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omments88.xml" ContentType="application/vnd.openxmlformats-officedocument.spreadsheetml.comments+xml"/>
  <Override PartName="/xl/comments89.xml" ContentType="application/vnd.openxmlformats-officedocument.spreadsheetml.comments+xml"/>
  <Override PartName="/xl/comments90.xml" ContentType="application/vnd.openxmlformats-officedocument.spreadsheetml.comments+xml"/>
  <Override PartName="/xl/comments91.xml" ContentType="application/vnd.openxmlformats-officedocument.spreadsheetml.comments+xml"/>
  <Override PartName="/xl/comments92.xml" ContentType="application/vnd.openxmlformats-officedocument.spreadsheetml.comments+xml"/>
  <Override PartName="/xl/comments9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oburgcloudoutlook-my.sharepoint.com/personal/30064631_joburg_org_za/Documents/Documents/sipho working space/sipho working space/ANNUAL INSURANCE RENEWALS/Policy renewal 2023_24/Underwriting Declarations/City Power/Assets/"/>
    </mc:Choice>
  </mc:AlternateContent>
  <xr:revisionPtr revIDLastSave="0" documentId="8_{5262D244-1FCE-4BBD-B7A2-B25F4C349B75}" xr6:coauthVersionLast="47" xr6:coauthVersionMax="47" xr10:uidLastSave="{00000000-0000-0000-0000-000000000000}"/>
  <bookViews>
    <workbookView xWindow="-110" yWindow="-110" windowWidth="19420" windowHeight="10300" tabRatio="802" firstSheet="48" activeTab="52" xr2:uid="{00000000-000D-0000-FFFF-FFFF00000000}"/>
  </bookViews>
  <sheets>
    <sheet name=" Plant" sheetId="4" r:id="rId1"/>
    <sheet name="Buildings" sheetId="14" r:id="rId2"/>
    <sheet name="Communication Equipment" sheetId="3" r:id="rId3"/>
    <sheet name="HV Cable" sheetId="6" r:id="rId4"/>
    <sheet name="HV Overhead lines" sheetId="10" r:id="rId5"/>
    <sheet name="Load Management system Equip" sheetId="12" r:id="rId6"/>
    <sheet name="LV Cable" sheetId="7" r:id="rId7"/>
    <sheet name="LV Network" sheetId="9" state="hidden" r:id="rId8"/>
    <sheet name="Meters" sheetId="5" r:id="rId9"/>
    <sheet name="MV Network" sheetId="8" state="hidden" r:id="rId10"/>
    <sheet name="MV Network " sheetId="15" r:id="rId11"/>
    <sheet name="Network Transformers" sheetId="11" state="hidden" r:id="rId12"/>
    <sheet name="Public Lighting" sheetId="13" r:id="rId13"/>
    <sheet name="SW Equipment" sheetId="2" r:id="rId14"/>
    <sheet name="Substation Equipment" sheetId="16" r:id="rId15"/>
    <sheet name="Northriding 88_11kV SS" sheetId="17" r:id="rId16"/>
    <sheet name="Olivedale 88_11kV SS" sheetId="18" r:id="rId17"/>
    <sheet name="Houtkoppen 88_11kV SS" sheetId="19" r:id="rId18"/>
    <sheet name="Dainfern 22_11kV SS" sheetId="20" r:id="rId19"/>
    <sheet name="Harley St 88_11kV SS" sheetId="21" r:id="rId20"/>
    <sheet name="Fountainbleau 88_11kV SS" sheetId="22" r:id="rId21"/>
    <sheet name="Morningside 44_6.6kV SS" sheetId="23" r:id="rId22"/>
    <sheet name="Bordeaux 88_6.6kV SS" sheetId="24" r:id="rId23"/>
    <sheet name="Windsor 88_6.6kV SS" sheetId="25" r:id="rId24"/>
    <sheet name="Hurlingham 88_11kV SS" sheetId="26" r:id="rId25"/>
    <sheet name="Bond St 88_11kV SS" sheetId="27" r:id="rId26"/>
    <sheet name="New Rd 88_11kV SS" sheetId="28" r:id="rId27"/>
    <sheet name="Grnd Central 88_11kV SS(Miss)" sheetId="29" r:id="rId28"/>
    <sheet name="Noordwyk 88_11kV SS(MISS)" sheetId="30" r:id="rId29"/>
    <sheet name="Vorna Valley 88_11kV SS(MISS)" sheetId="31" r:id="rId30"/>
    <sheet name="Klipfontein 44_11kV SS" sheetId="32" r:id="rId31"/>
    <sheet name="Longlake 88_11kV SS(Miss)" sheetId="33" r:id="rId32"/>
    <sheet name="Westfield 88_11kV SS(MISS)" sheetId="34" r:id="rId33"/>
    <sheet name="Waterfall 88_11kV SS" sheetId="35" r:id="rId34"/>
    <sheet name="Alexandra 88_11kV SS(Missing)" sheetId="36" r:id="rId35"/>
    <sheet name="Peter Rd 88_11kV SS(MISS) (2)" sheetId="37" r:id="rId36"/>
    <sheet name="Kloofendal 88_11kV SS (2)" sheetId="38" r:id="rId37"/>
    <sheet name="Manufata 33_6.6kV SS (2)" sheetId="39" r:id="rId38"/>
    <sheet name="Penny St 33_6.6kV SS (2)" sheetId="40" r:id="rId39"/>
    <sheet name="Crown 132_11kV SS" sheetId="41" r:id="rId40"/>
    <sheet name="Prospect 275_88_11kV SS" sheetId="42" r:id="rId41"/>
    <sheet name="Sebenza 275_88kV SS" sheetId="43" r:id="rId42"/>
    <sheet name="Delta 275_88_11kV SS" sheetId="44" r:id="rId43"/>
    <sheet name="Fordsburg 275_88kV" sheetId="45" r:id="rId44"/>
    <sheet name="Jware 88_20.5_11_6.6kV SS" sheetId="46" r:id="rId45"/>
    <sheet name="Central A+B SS" sheetId="47" r:id="rId46"/>
    <sheet name="Bree 88_11kV SS" sheetId="48" r:id="rId47"/>
    <sheet name="Pritchard 88_11kV SS" sheetId="49" r:id="rId48"/>
    <sheet name="Kazerne 88_11kV SS" sheetId="50" r:id="rId49"/>
    <sheet name="Mayfair 88_11kV SS" sheetId="51" r:id="rId50"/>
    <sheet name="Industria 88_11kV SS" sheetId="52" r:id="rId51"/>
    <sheet name="Bryanston Temp 11_6.6kV SS" sheetId="53" r:id="rId52"/>
    <sheet name="Brynorth 88_6.6kV SS" sheetId="54" r:id="rId53"/>
    <sheet name="Bryanston 44_6.6kV SS" sheetId="55" r:id="rId54"/>
    <sheet name="Randburg 88_6.6kV SS" sheetId="56" r:id="rId55"/>
    <sheet name="Roodetown 88_33kV SS" sheetId="57" r:id="rId56"/>
    <sheet name="R_Sentraal 88_33kV SS" sheetId="58" r:id="rId57"/>
    <sheet name="Nursery 33_6.6kV SS" sheetId="59" r:id="rId58"/>
    <sheet name="Ontdekkers 33_6.6kV SS" sheetId="60" r:id="rId59"/>
    <sheet name="Florida North 33_6.6kV SS" sheetId="61" r:id="rId60"/>
    <sheet name="Florida Glen 33_6.6kV SS" sheetId="62" r:id="rId61"/>
    <sheet name="Florida 33_6.6kV SS" sheetId="63" r:id="rId62"/>
    <sheet name="Roodepoort 11_6.6kV SS" sheetId="64" r:id="rId63"/>
    <sheet name=" Wemmer 88_11kV SS" sheetId="65" r:id="rId64"/>
    <sheet name="Selby 20.5_6.6kV SS" sheetId="66" r:id="rId65"/>
    <sheet name="Eikenhof 88_11kV SS(Miss) " sheetId="67" r:id="rId66"/>
    <sheet name="Mondeor 88_11kV SS (Missing)" sheetId="68" r:id="rId67"/>
    <sheet name="Moffat 88_11kV SS" sheetId="69" r:id="rId68"/>
    <sheet name="Robertsham 88_11kV SS" sheetId="70" r:id="rId69"/>
    <sheet name="Heriotdale 88_11_6.6kVSS " sheetId="71" r:id="rId70"/>
    <sheet name="Randburg 88_11kV SS" sheetId="72" r:id="rId71"/>
    <sheet name="Beyers 88_11kV SS" sheetId="73" r:id="rId72"/>
    <sheet name="Cydna 88_11kV SS" sheetId="74" r:id="rId73"/>
    <sheet name="Gresswold 88_11kV SS" sheetId="75" r:id="rId74"/>
    <sheet name="Lens South 88_11kV SS" sheetId="76" r:id="rId75"/>
    <sheet name="Nirvana 88_11kV" sheetId="77" r:id="rId76"/>
    <sheet name="Lotus 88_11kV SS" sheetId="78" r:id="rId77"/>
    <sheet name="Lunar 88_11kV SS(MISS)" sheetId="79" r:id="rId78"/>
    <sheet name="Hopefield 88_11kV SS" sheetId="80" r:id="rId79"/>
    <sheet name="Eldorado 88_11kV SS" sheetId="81" r:id="rId80"/>
    <sheet name="Lehae 88_11kV SS" sheetId="82" r:id="rId81"/>
    <sheet name="Khanyisa 88_11kV SS" sheetId="83" r:id="rId82"/>
    <sheet name="Lenasia 88_6.6kV SS" sheetId="84" r:id="rId83"/>
    <sheet name="Nancefield 88_11kV SS" sheetId="85" r:id="rId84"/>
    <sheet name="Soweto Local 88_11kV SS" sheetId="86" r:id="rId85"/>
    <sheet name="Ennerdale 88_11kV" sheetId="87" r:id="rId86"/>
    <sheet name="Cleveland 88_11kV SS(Missing)" sheetId="88" r:id="rId87"/>
    <sheet name="Siemert Rd 88_11kV SS" sheetId="89" r:id="rId88"/>
    <sheet name="Van Beek 88_20.5_6.6kV SS" sheetId="90" r:id="rId89"/>
    <sheet name="Jeppe 20.5_6.6kV SS" sheetId="91" r:id="rId90"/>
    <sheet name="Braamfontein 88_11kV SS" sheetId="92" r:id="rId91"/>
    <sheet name="Ridge 88_11kV SS" sheetId="93" r:id="rId92"/>
    <sheet name="Fort 88_11kV SS" sheetId="94" r:id="rId93"/>
    <sheet name="Observatory 88_11kV SS" sheetId="95" r:id="rId94"/>
    <sheet name="Bellevue 88_11kV SS" sheetId="96" r:id="rId95"/>
    <sheet name="Orchards 88_11kV SS" sheetId="97" r:id="rId96"/>
    <sheet name="Parkhurst 88_11kV " sheetId="98" r:id="rId97"/>
    <sheet name="Roosevelt 88_11kV SS" sheetId="99" r:id="rId98"/>
    <sheet name="Hursthill 88_11kV SS" sheetId="100" r:id="rId99"/>
    <sheet name="Rosebank 88_11kV SS" sheetId="101" r:id="rId100"/>
    <sheet name="Pennyville 88_11kV SS" sheetId="102" r:id="rId101"/>
    <sheet name="Lufhereng 88_11kV SS" sheetId="103" r:id="rId102"/>
    <sheet name="Lea Glen 33_6.6kV SS" sheetId="104" r:id="rId103"/>
    <sheet name="Robertville 88_11kV SS" sheetId="105" r:id="rId104"/>
    <sheet name="Wilro Park 88_11kV SS" sheetId="106" r:id="rId105"/>
    <sheet name="C.De Wet 88_11kV SS" sheetId="107" r:id="rId106"/>
    <sheet name="Roodepoort 88_11kV SS " sheetId="108" r:id="rId107"/>
  </sheets>
  <externalReferences>
    <externalReference r:id="rId108"/>
    <externalReference r:id="rId109"/>
    <externalReference r:id="rId110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d" localSheetId="0">#REF!</definedName>
    <definedName name="\d">#REF!</definedName>
    <definedName name="__XM1" localSheetId="0">#REF!</definedName>
    <definedName name="__XM1">#REF!</definedName>
    <definedName name="__XM2" localSheetId="0">#REF!</definedName>
    <definedName name="__XM2">#REF!</definedName>
    <definedName name="__XM3" localSheetId="0">#REF!</definedName>
    <definedName name="__XM3">#REF!</definedName>
    <definedName name="__XM4" localSheetId="0">#REF!</definedName>
    <definedName name="__XM4">#REF!</definedName>
    <definedName name="__XM5" localSheetId="0">#REF!</definedName>
    <definedName name="__XM5">#REF!</definedName>
    <definedName name="_29_Feb_2008" localSheetId="0">#REF!</definedName>
    <definedName name="_29_Feb_2008">#REF!</definedName>
    <definedName name="_DAT1" localSheetId="0">[1]Ledger!#REF!</definedName>
    <definedName name="_DAT1">[1]Ledger!#REF!</definedName>
    <definedName name="_DAT10" localSheetId="0">[1]Ledger!#REF!</definedName>
    <definedName name="_DAT10">[1]Ledger!#REF!</definedName>
    <definedName name="_DAT2" localSheetId="0">[1]Ledger!#REF!</definedName>
    <definedName name="_DAT2">[1]Ledger!#REF!</definedName>
    <definedName name="_DAT3" localSheetId="0">[1]Ledger!#REF!</definedName>
    <definedName name="_DAT3">[1]Ledger!#REF!</definedName>
    <definedName name="_DAT4" localSheetId="0">[1]Ledger!#REF!</definedName>
    <definedName name="_DAT4">[1]Ledger!#REF!</definedName>
    <definedName name="_DAT5" localSheetId="0">[1]Ledger!#REF!</definedName>
    <definedName name="_DAT5">[1]Ledger!#REF!</definedName>
    <definedName name="_DAT6" localSheetId="0">[1]Ledger!#REF!</definedName>
    <definedName name="_DAT6">[1]Ledger!#REF!</definedName>
    <definedName name="_DAT7" localSheetId="0">[1]Ledger!#REF!</definedName>
    <definedName name="_DAT7">[1]Ledger!#REF!</definedName>
    <definedName name="_DAT8" localSheetId="0">[1]Ledger!#REF!</definedName>
    <definedName name="_DAT8">[1]Ledger!#REF!</definedName>
    <definedName name="_DAT9" localSheetId="0">[1]Ledger!#REF!</definedName>
    <definedName name="_DAT9">[1]Ledger!#REF!</definedName>
    <definedName name="_Fill" localSheetId="0" hidden="1">#REF!</definedName>
    <definedName name="_Fill" hidden="1">#REF!</definedName>
    <definedName name="_xlnm._FilterDatabase" localSheetId="0" hidden="1">' Plant'!$A$2:$A$10</definedName>
    <definedName name="_xlnm._FilterDatabase" localSheetId="14" hidden="1">'Substation Equipment'!$B$1:$B$91</definedName>
    <definedName name="_xlnm._FilterDatabase" localSheetId="13" hidden="1">'SW Equipment'!$A$1:$A$210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XM1" localSheetId="0">#REF!</definedName>
    <definedName name="_XM1">#REF!</definedName>
    <definedName name="_XM2" localSheetId="0">#REF!</definedName>
    <definedName name="_XM2">#REF!</definedName>
    <definedName name="_XM3" localSheetId="0">#REF!</definedName>
    <definedName name="_XM3">#REF!</definedName>
    <definedName name="_XM4" localSheetId="0">#REF!</definedName>
    <definedName name="_XM4">#REF!</definedName>
    <definedName name="_XM5" localSheetId="0">#REF!</definedName>
    <definedName name="_XM5">#REF!</definedName>
    <definedName name="a" localSheetId="0">#REF!</definedName>
    <definedName name="a">#REF!</definedName>
    <definedName name="adsaf" localSheetId="0">#REF!</definedName>
    <definedName name="adsaf">#REF!</definedName>
    <definedName name="afsfd" localSheetId="0" hidden="1">{TRUE,TRUE,-1.25,-15.5,482.25,222.75,FALSE,TRUE,TRUE,TRUE,0,1,#N/A,50,#N/A,4.98958333333333,14.0588235294118,1,FALSE,FALSE,3,TRUE,1,FALSE,100,"Swvu.notes._.to._.balance._.sheet.","ACwvu.notes._.to._.balance._.sheet.",#N/A,FALSE,FALSE,0.82,0.56,0.56,0.41,1,"","",FALSE,FALSE,FALSE,FALSE,1,#N/A,1,1,"=R57C1:R120C5",FALSE,#N/A,#N/A,FALSE,FALSE,FALSE,9,65532,65532,FALSE,FALSE,TRUE,TRUE,TRUE}</definedName>
    <definedName name="afsfd" hidden="1">{TRUE,TRUE,-1.25,-15.5,482.25,222.75,FALSE,TRUE,TRUE,TRUE,0,1,#N/A,50,#N/A,4.98958333333333,14.0588235294118,1,FALSE,FALSE,3,TRUE,1,FALSE,100,"Swvu.notes._.to._.balance._.sheet.","ACwvu.notes._.to._.balance._.sheet.",#N/A,FALSE,FALSE,0.82,0.56,0.56,0.41,1,"","",FALSE,FALSE,FALSE,FALSE,1,#N/A,1,1,"=R57C1:R120C5",FALSE,#N/A,#N/A,FALSE,FALSE,FALSE,9,65532,65532,FALSE,FALSE,TRUE,TRUE,TRUE}</definedName>
    <definedName name="anscount" hidden="1">1</definedName>
    <definedName name="ASSET_G">'[2]Analysis - 1'!$E$32:$L$32</definedName>
    <definedName name="ASSETS">'[2]Analysis - 1'!$E$15:$L$15</definedName>
    <definedName name="bb" localSheetId="0">#REF!</definedName>
    <definedName name="bb">#REF!</definedName>
    <definedName name="Beg_Bal" localSheetId="0">#REF!</definedName>
    <definedName name="Beg_Bal">#REF!</definedName>
    <definedName name="Branch_stock" localSheetId="0">#REF!</definedName>
    <definedName name="Branch_stock">#REF!</definedName>
    <definedName name="bs">[3]Recs!$A$1:$DP$55,[3]Recs!$EC$1:$ET$55,[3]Recs!$A$56:$CE$110,[3]Recs!$A$111:$DV$165,[3]Recs!$A$166:$S$220,[3]Recs!$A$221:$L$275</definedName>
    <definedName name="cc" localSheetId="0">#REF!</definedName>
    <definedName name="cc">#REF!</definedName>
    <definedName name="ccc" localSheetId="0" hidden="1">{TRUE,TRUE,-1.25,-15.5,482.25,222.75,FALSE,TRUE,TRUE,TRUE,0,3,#N/A,1,#N/A,5.71428571428571,14.0588235294118,1,FALSE,FALSE,3,TRUE,1,FALSE,100,"Swvu.bal._.sheet._.summary.","ACwvu.bal._.sheet._.summary.",#N/A,FALSE,FALSE,0.64,0.56,0.47,0.41,2,"","",FALSE,FALSE,FALSE,FALSE,1,85,#N/A,#N/A,"=R1C6:R49C19",FALSE,#N/A,#N/A,FALSE,FALSE,TRUE,9,65532,65532,FALSE,FALSE,TRUE,TRUE,TRUE}</definedName>
    <definedName name="ccc" hidden="1">{TRUE,TRUE,-1.25,-15.5,482.25,222.75,FALSE,TRUE,TRUE,TRUE,0,3,#N/A,1,#N/A,5.71428571428571,14.0588235294118,1,FALSE,FALSE,3,TRUE,1,FALSE,100,"Swvu.bal._.sheet._.summary.","ACwvu.bal._.sheet._.summary.",#N/A,FALSE,FALSE,0.64,0.56,0.47,0.41,2,"","",FALSE,FALSE,FALSE,FALSE,1,85,#N/A,#N/A,"=R1C6:R49C19",FALSE,#N/A,#N/A,FALSE,FALSE,TRUE,9,65532,65532,FALSE,FALSE,TRUE,TRUE,TRUE}</definedName>
    <definedName name="cdafs" localSheetId="0">#REF!</definedName>
    <definedName name="cdafs">#REF!</definedName>
    <definedName name="CI">'[2]Analysis - 1'!$E$42:$L$42</definedName>
    <definedName name="d" localSheetId="0">#REF!</definedName>
    <definedName name="d">#REF!</definedName>
    <definedName name="Data" localSheetId="0">#REF!</definedName>
    <definedName name="Data">#REF!</definedName>
    <definedName name="DEBT" localSheetId="0">#REF!</definedName>
    <definedName name="DEBT">#REF!</definedName>
    <definedName name="DEBT_">'[2]Analysis - 1'!$E$48:$L$48</definedName>
    <definedName name="Deprec.__years" localSheetId="0">#REF!</definedName>
    <definedName name="Deprec.__years">#REF!</definedName>
    <definedName name="ds" localSheetId="0">#REF!</definedName>
    <definedName name="ds">#REF!</definedName>
    <definedName name="End_Bal" localSheetId="0">#REF!</definedName>
    <definedName name="End_Bal">#REF!</definedName>
    <definedName name="Extra_Pay" localSheetId="0">#REF!</definedName>
    <definedName name="Extra_Pay">#REF!</definedName>
    <definedName name="ffff" localSheetId="0">#REF!</definedName>
    <definedName name="ffff">#REF!</definedName>
    <definedName name="Full_Print" localSheetId="0">#REF!</definedName>
    <definedName name="Full_Print">#REF!</definedName>
    <definedName name="g" localSheetId="0">#REF!</definedName>
    <definedName name="g">#REF!</definedName>
    <definedName name="gg" localSheetId="0">DATE(YEAR(' Plant'!gggggggggg),MONTH(' Plant'!gggggggggg)+Payment_Number,DAY(' Plant'!gggggggggg))</definedName>
    <definedName name="gg">DATE(YEAR(gggggggggg),MONTH(gggggggggg)+Payment_Number,DAY(gggggggggg))</definedName>
    <definedName name="ggg" localSheetId="0">#REF!</definedName>
    <definedName name="ggg">#REF!</definedName>
    <definedName name="gggggggggg" localSheetId="0">#REF!</definedName>
    <definedName name="gggggggggg">#REF!</definedName>
    <definedName name="Header_Row">ROW(#REF!)</definedName>
    <definedName name="InsOpt" localSheetId="0">#REF!</definedName>
    <definedName name="InsOpt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jjj" localSheetId="0">IF(' Plant'!Loan_Amount*' Plant'!Interest_Rate*' Plant'!Loan_Years*' Plant'!gggggggggg&gt;0,1,0)</definedName>
    <definedName name="jjj">IF(Loan_Amount*Interest_Rate*Loan_Years*gggggggggg&gt;0,1,0)</definedName>
    <definedName name="kk" localSheetId="0">#REF!</definedName>
    <definedName name="kk">#REF!</definedName>
    <definedName name="Last_Row">#N/A</definedName>
    <definedName name="Last_Row1">#N/A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int_Rates" localSheetId="0">#REF!</definedName>
    <definedName name="Maint_Rates">#REF!</definedName>
    <definedName name="Maint_Ratess" localSheetId="0">#REF!</definedName>
    <definedName name="Maint_Ratess">#REF!</definedName>
    <definedName name="MENU" localSheetId="0">#REF!</definedName>
    <definedName name="MENU">#REF!</definedName>
    <definedName name="NP_">'[2]Analysis - 1'!$E$41:$L$41</definedName>
    <definedName name="Number_of_Payments" localSheetId="0">MATCH(0.01,' Plant'!End_Bal,-1)+1</definedName>
    <definedName name="Number_of_Payments">MATCH(0.01,End_Bal,-1)+1</definedName>
    <definedName name="odg" localSheetId="0">#REF!</definedName>
    <definedName name="odg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DATE(YEAR(' Plant'!Loan_Start),MONTH(' Plant'!Loan_Start)+Payment_Number,DAY(' Plant'!Loan_Start))</definedName>
    <definedName name="Payment_Date">DATE(YEAR(Loan_Start),MONTH(Loan_Start)+Payment_Number,DAY(Loan_Start))</definedName>
    <definedName name="Princ" localSheetId="0">#REF!</definedName>
    <definedName name="Princ">#REF!</definedName>
    <definedName name="Print_Area_Reset" localSheetId="0">OFFSET(' Plant'!Full_Print,0,0,Last_Row)</definedName>
    <definedName name="Print_Area_Reset">OFFSET(Full_Print,0,0,Last_Row)</definedName>
    <definedName name="PROFIT_G">'[2]Analysis - 1'!$E$29:$L$29</definedName>
    <definedName name="q" localSheetId="0">OFFSET(' Plant'!Full_Print,0,0,Last_Row)</definedName>
    <definedName name="q">OFFSET(Full_Print,0,0,Last_Row)</definedName>
    <definedName name="ROE">'[2]Analysis - 1'!$E$45:$L$45</definedName>
    <definedName name="ROI">'[2]Analysis - 1'!$E$43:$L$43</definedName>
    <definedName name="Sales" localSheetId="0">#REF!</definedName>
    <definedName name="Sales">#REF!</definedName>
    <definedName name="SALES_G">'[2]Analysis - 1'!$E$27:$L$27</definedName>
    <definedName name="Sales_yard" localSheetId="0">#REF!</definedName>
    <definedName name="Sales_yard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CORE" localSheetId="0">#REF!</definedName>
    <definedName name="SCORE">#REF!</definedName>
    <definedName name="Siya" localSheetId="0">#REF!</definedName>
    <definedName name="Siya">#REF!</definedName>
    <definedName name="ss" localSheetId="0" hidden="1">{"note to balance sheet",#N/A,FALSE,"bal sheet";"bal sheet summary",#N/A,FALSE,"bal sheet";"notes to bal sheet summary",#N/A,FALSE,"bal sheet";"balance sheet",#N/A,FALSE,"bal sheet"}</definedName>
    <definedName name="ss" hidden="1">{"note to balance sheet",#N/A,FALSE,"bal sheet";"bal sheet summary",#N/A,FALSE,"bal sheet";"notes to bal sheet summary",#N/A,FALSE,"bal sheet";"balance sheet",#N/A,FALSE,"bal sheet"}</definedName>
    <definedName name="STOCKYARD" localSheetId="0">#REF!</definedName>
    <definedName name="STOCKYARD">#REF!</definedName>
    <definedName name="Table1" localSheetId="0">#REF!</definedName>
    <definedName name="Table1">#REF!</definedName>
    <definedName name="TEST0" localSheetId="0">[1]Ledger!#REF!</definedName>
    <definedName name="TEST0">[1]Ledger!#REF!</definedName>
    <definedName name="TESTKEYS" localSheetId="0">[1]Ledger!#REF!</definedName>
    <definedName name="TESTKEYS">[1]Ledger!#REF!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yre_Rates" localSheetId="0">#REF!</definedName>
    <definedName name="Tyre_Rates">#REF!</definedName>
    <definedName name="Values_Entered" localSheetId="0">IF(' Plant'!Loan_Amount*' Plant'!Interest_Rate*' Plant'!Loan_Years*' Plant'!Loan_Start&gt;0,1,0)</definedName>
    <definedName name="Values_Entered">IF(Loan_Amount*Interest_Rate*Loan_Years*Loan_Start&gt;0,1,0)</definedName>
    <definedName name="vv" localSheetId="0">#REF!</definedName>
    <definedName name="vv">#REF!</definedName>
    <definedName name="vvf" localSheetId="0">Scheduled_Payment+Extra_Payment</definedName>
    <definedName name="vvf">Scheduled_Payment+Extra_Payment</definedName>
    <definedName name="wegfd" localSheetId="0" hidden="1">{TRUE,TRUE,-1.25,-15.5,482.25,222.75,FALSE,TRUE,TRUE,TRUE,0,1,#N/A,1,#N/A,4.98958333333333,14.0588235294118,1,FALSE,FALSE,3,TRUE,1,FALSE,100,"Swvu.balance._.sheet.","ACwvu.balance._.sheet.",#N/A,FALSE,FALSE,0.82,0.56,0.98,0.41,1,"","",FALSE,FALSE,FALSE,FALSE,1,100,#N/A,#N/A,"=R1C1:R48C5",FALSE,#N/A,#N/A,FALSE,FALSE,TRUE,9,65532,65532,FALSE,FALSE,TRUE,TRUE,TRUE}</definedName>
    <definedName name="wegfd" hidden="1">{TRUE,TRUE,-1.25,-15.5,482.25,222.75,FALSE,TRUE,TRUE,TRUE,0,1,#N/A,1,#N/A,4.98958333333333,14.0588235294118,1,FALSE,FALSE,3,TRUE,1,FALSE,100,"Swvu.balance._.sheet.","ACwvu.balance._.sheet.",#N/A,FALSE,FALSE,0.82,0.56,0.98,0.41,1,"","",FALSE,FALSE,FALSE,FALSE,1,100,#N/A,#N/A,"=R1C1:R48C5",FALSE,#N/A,#N/A,FALSE,FALSE,TRUE,9,65532,65532,FALSE,FALSE,TRUE,TRUE,TRUE}</definedName>
    <definedName name="write" localSheetId="0">#REF!</definedName>
    <definedName name="write">#REF!</definedName>
    <definedName name="writeoff" localSheetId="0" hidden="1">#REF!</definedName>
    <definedName name="writeoff" hidden="1">#REF!</definedName>
    <definedName name="wrn.balance._.sheet." localSheetId="0" hidden="1">{"note to balance sheet",#N/A,FALSE,"bal sheet";"bal sheet summary",#N/A,FALSE,"bal sheet";"notes to bal sheet summary",#N/A,FALSE,"bal sheet";"balance sheet",#N/A,FALSE,"bal sheet"}</definedName>
    <definedName name="wrn.balance._.sheet." hidden="1">{"note to balance sheet",#N/A,FALSE,"bal sheet";"bal sheet summary",#N/A,FALSE,"bal sheet";"notes to bal sheet summary",#N/A,FALSE,"bal sheet";"balance sheet",#N/A,FALSE,"bal sheet"}</definedName>
    <definedName name="wvu.bal._.sheet._.summary." localSheetId="0" hidden="1">{TRUE,TRUE,-1.25,-15.5,482.25,222.75,FALSE,TRUE,TRUE,TRUE,0,3,#N/A,1,#N/A,5.71428571428571,14.0588235294118,1,FALSE,FALSE,3,TRUE,1,FALSE,100,"Swvu.bal._.sheet._.summary.","ACwvu.bal._.sheet._.summary.",#N/A,FALSE,FALSE,0.64,0.56,0.47,0.41,2,"","",FALSE,FALSE,FALSE,FALSE,1,85,#N/A,#N/A,"=R1C6:R49C19",FALSE,#N/A,#N/A,FALSE,FALSE,TRUE,9,65532,65532,FALSE,FALSE,TRUE,TRUE,TRUE}</definedName>
    <definedName name="wvu.bal._.sheet._.summary." hidden="1">{TRUE,TRUE,-1.25,-15.5,482.25,222.75,FALSE,TRUE,TRUE,TRUE,0,3,#N/A,1,#N/A,5.71428571428571,14.0588235294118,1,FALSE,FALSE,3,TRUE,1,FALSE,100,"Swvu.bal._.sheet._.summary.","ACwvu.bal._.sheet._.summary.",#N/A,FALSE,FALSE,0.64,0.56,0.47,0.41,2,"","",FALSE,FALSE,FALSE,FALSE,1,85,#N/A,#N/A,"=R1C6:R49C19",FALSE,#N/A,#N/A,FALSE,FALSE,TRUE,9,65532,65532,FALSE,FALSE,TRUE,TRUE,TRUE}</definedName>
    <definedName name="wvu.balance._.sheet." localSheetId="0" hidden="1">{TRUE,TRUE,-1.25,-15.5,482.25,222.75,FALSE,TRUE,TRUE,TRUE,0,1,#N/A,1,#N/A,4.98958333333333,14.0588235294118,1,FALSE,FALSE,3,TRUE,1,FALSE,100,"Swvu.balance._.sheet.","ACwvu.balance._.sheet.",#N/A,FALSE,FALSE,0.82,0.56,0.98,0.41,1,"","",FALSE,FALSE,FALSE,FALSE,1,100,#N/A,#N/A,"=R1C1:R48C5",FALSE,#N/A,#N/A,FALSE,FALSE,TRUE,9,65532,65532,FALSE,FALSE,TRUE,TRUE,TRUE}</definedName>
    <definedName name="wvu.balance._.sheet." hidden="1">{TRUE,TRUE,-1.25,-15.5,482.25,222.75,FALSE,TRUE,TRUE,TRUE,0,1,#N/A,1,#N/A,4.98958333333333,14.0588235294118,1,FALSE,FALSE,3,TRUE,1,FALSE,100,"Swvu.balance._.sheet.","ACwvu.balance._.sheet.",#N/A,FALSE,FALSE,0.82,0.56,0.98,0.41,1,"","",FALSE,FALSE,FALSE,FALSE,1,100,#N/A,#N/A,"=R1C1:R48C5",FALSE,#N/A,#N/A,FALSE,FALSE,TRUE,9,65532,65532,FALSE,FALSE,TRUE,TRUE,TRUE}</definedName>
    <definedName name="wvu.notes._.to._.bal._.sheet._.summary." localSheetId="0" hidden="1">{TRUE,TRUE,-1.25,-15.5,482.25,222.75,FALSE,TRUE,TRUE,TRUE,0,3,#N/A,50,#N/A,5.71428571428571,14.0588235294118,1,FALSE,FALSE,3,TRUE,1,FALSE,100,"Swvu.notes._.to._.bal._.sheet._.summary.","ACwvu.notes._.to._.bal._.sheet._.summary.",#N/A,FALSE,FALSE,0.82,0.56,0.47,0.41,2,"","",FALSE,FALSE,FALSE,FALSE,1,#N/A,1,1,"=R57C6:R120C19",FALSE,#N/A,#N/A,FALSE,FALSE,FALSE,9,65532,65532,FALSE,FALSE,TRUE,TRUE,TRUE}</definedName>
    <definedName name="wvu.notes._.to._.bal._.sheet._.summary." hidden="1">{TRUE,TRUE,-1.25,-15.5,482.25,222.75,FALSE,TRUE,TRUE,TRUE,0,3,#N/A,50,#N/A,5.71428571428571,14.0588235294118,1,FALSE,FALSE,3,TRUE,1,FALSE,100,"Swvu.notes._.to._.bal._.sheet._.summary.","ACwvu.notes._.to._.bal._.sheet._.summary.",#N/A,FALSE,FALSE,0.82,0.56,0.47,0.41,2,"","",FALSE,FALSE,FALSE,FALSE,1,#N/A,1,1,"=R57C6:R120C19",FALSE,#N/A,#N/A,FALSE,FALSE,FALSE,9,65532,65532,FALSE,FALSE,TRUE,TRUE,TRUE}</definedName>
    <definedName name="wvu.notes._.to._.balance._.sheet." localSheetId="0" hidden="1">{TRUE,TRUE,-1.25,-15.5,482.25,222.75,FALSE,TRUE,TRUE,TRUE,0,1,#N/A,50,#N/A,4.98958333333333,14.0588235294118,1,FALSE,FALSE,3,TRUE,1,FALSE,100,"Swvu.notes._.to._.balance._.sheet.","ACwvu.notes._.to._.balance._.sheet.",#N/A,FALSE,FALSE,0.82,0.56,0.56,0.41,1,"","",FALSE,FALSE,FALSE,FALSE,1,#N/A,1,1,"=R57C1:R120C5",FALSE,#N/A,#N/A,FALSE,FALSE,FALSE,9,65532,65532,FALSE,FALSE,TRUE,TRUE,TRUE}</definedName>
    <definedName name="wvu.notes._.to._.balance._.sheet." hidden="1">{TRUE,TRUE,-1.25,-15.5,482.25,222.75,FALSE,TRUE,TRUE,TRUE,0,1,#N/A,50,#N/A,4.98958333333333,14.0588235294118,1,FALSE,FALSE,3,TRUE,1,FALSE,100,"Swvu.notes._.to._.balance._.sheet.","ACwvu.notes._.to._.balance._.sheet.",#N/A,FALSE,FALSE,0.82,0.56,0.56,0.41,1,"","",FALSE,FALSE,FALSE,FALSE,1,#N/A,1,1,"=R57C1:R120C5",FALSE,#N/A,#N/A,FALSE,FALSE,FALSE,9,65532,65532,FALSE,FALSE,TRUE,TRUE,TRUE}</definedName>
    <definedName name="X1_" localSheetId="0">#REF!</definedName>
    <definedName name="X1_">#REF!</definedName>
    <definedName name="X2_" localSheetId="0">#REF!</definedName>
    <definedName name="X2_">#REF!</definedName>
    <definedName name="X3_" localSheetId="0">#REF!</definedName>
    <definedName name="X3_">#REF!</definedName>
    <definedName name="X4_" localSheetId="0">#REF!</definedName>
    <definedName name="X4_">#REF!</definedName>
    <definedName name="X5_" localSheetId="0">#REF!</definedName>
    <definedName name="X5_">#REF!</definedName>
    <definedName name="YEARS">'[2]Analysis - 1'!$E$3:$L$3</definedName>
    <definedName name="zcf" localSheetId="0" hidden="1">{TRUE,TRUE,-1.25,-15.5,482.25,222.75,FALSE,TRUE,TRUE,TRUE,0,3,#N/A,50,#N/A,5.71428571428571,14.0588235294118,1,FALSE,FALSE,3,TRUE,1,FALSE,100,"Swvu.notes._.to._.bal._.sheet._.summary.","ACwvu.notes._.to._.bal._.sheet._.summary.",#N/A,FALSE,FALSE,0.82,0.56,0.47,0.41,2,"","",FALSE,FALSE,FALSE,FALSE,1,#N/A,1,1,"=R57C6:R120C19",FALSE,#N/A,#N/A,FALSE,FALSE,FALSE,9,65532,65532,FALSE,FALSE,TRUE,TRUE,TRUE}</definedName>
    <definedName name="zcf" hidden="1">{TRUE,TRUE,-1.25,-15.5,482.25,222.75,FALSE,TRUE,TRUE,TRUE,0,3,#N/A,50,#N/A,5.71428571428571,14.0588235294118,1,FALSE,FALSE,3,TRUE,1,FALSE,100,"Swvu.notes._.to._.bal._.sheet._.summary.","ACwvu.notes._.to._.bal._.sheet._.summary.",#N/A,FALSE,FALSE,0.82,0.56,0.47,0.41,2,"","",FALSE,FALSE,FALSE,FALSE,1,#N/A,1,1,"=R57C6:R120C19",FALSE,#N/A,#N/A,FALSE,FALSE,FALSE,9,65532,65532,FALSE,FALSE,TRUE,TRUE,TRUE}</definedName>
    <definedName name="ZSCORE" localSheetId="0">#REF!</definedName>
    <definedName name="ZSCO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108" l="1"/>
  <c r="AA12" i="108"/>
  <c r="AA13" i="108"/>
  <c r="AA14" i="108"/>
  <c r="AA15" i="108"/>
  <c r="AA17" i="108"/>
  <c r="AA18" i="108"/>
  <c r="AA24" i="108"/>
  <c r="AA25" i="108"/>
  <c r="AA26" i="108"/>
  <c r="AA27" i="108"/>
  <c r="AA29" i="108"/>
  <c r="AA30" i="108"/>
  <c r="AA36" i="108"/>
  <c r="AA37" i="108"/>
  <c r="AA38" i="108"/>
  <c r="AA39" i="108"/>
  <c r="AA41" i="108"/>
  <c r="AA42" i="108"/>
  <c r="AA48" i="108"/>
  <c r="AA49" i="108"/>
  <c r="AA50" i="108"/>
  <c r="AA51" i="108"/>
  <c r="AA53" i="108"/>
  <c r="AA54" i="108"/>
  <c r="AA60" i="108"/>
  <c r="AA61" i="108"/>
  <c r="AA62" i="108"/>
  <c r="AA63" i="108"/>
  <c r="AA65" i="108"/>
  <c r="AA66" i="108"/>
  <c r="AA72" i="108"/>
  <c r="AA73" i="108"/>
  <c r="AA74" i="108"/>
  <c r="AA75" i="108"/>
  <c r="AA77" i="108"/>
  <c r="AA78" i="108"/>
  <c r="AA84" i="108"/>
  <c r="AA85" i="108"/>
  <c r="AA86" i="108"/>
  <c r="AA87" i="108"/>
  <c r="AA89" i="108"/>
  <c r="AA90" i="108"/>
  <c r="AA96" i="108"/>
  <c r="AA97" i="108"/>
  <c r="AA98" i="108"/>
  <c r="AA99" i="108"/>
  <c r="AA101" i="108"/>
  <c r="AA102" i="108"/>
  <c r="AA108" i="108"/>
  <c r="AA109" i="108"/>
  <c r="AA110" i="108"/>
  <c r="AA111" i="108"/>
  <c r="AA113" i="108"/>
  <c r="AA114" i="108"/>
  <c r="AA120" i="108"/>
  <c r="AA121" i="108"/>
  <c r="AA122" i="108"/>
  <c r="AA123" i="108"/>
  <c r="AA125" i="108"/>
  <c r="AA126" i="108"/>
  <c r="AA132" i="108"/>
  <c r="AA133" i="108"/>
  <c r="AA134" i="108"/>
  <c r="AA135" i="108"/>
  <c r="AA137" i="108"/>
  <c r="AA138" i="108"/>
  <c r="AA144" i="108"/>
  <c r="AA145" i="108"/>
  <c r="AA146" i="108"/>
  <c r="AA147" i="108"/>
  <c r="AA149" i="108"/>
  <c r="AA150" i="108"/>
  <c r="AA156" i="108"/>
  <c r="AA157" i="108"/>
  <c r="AA158" i="108"/>
  <c r="AA159" i="108"/>
  <c r="AA161" i="108"/>
  <c r="AA162" i="108"/>
  <c r="AA168" i="108"/>
  <c r="AA169" i="108"/>
  <c r="AA170" i="108"/>
  <c r="AA171" i="108"/>
  <c r="AA173" i="108"/>
  <c r="AA174" i="108"/>
  <c r="AA180" i="108"/>
  <c r="AA181" i="108"/>
  <c r="AA182" i="108"/>
  <c r="AA183" i="108"/>
  <c r="AA185" i="108"/>
  <c r="AA186" i="108"/>
  <c r="AA192" i="108"/>
  <c r="AA193" i="108"/>
  <c r="AA194" i="108"/>
  <c r="AA195" i="108"/>
  <c r="AA197" i="108"/>
  <c r="AA198" i="108"/>
  <c r="AA204" i="108"/>
  <c r="AA205" i="108"/>
  <c r="AA206" i="108"/>
  <c r="AA207" i="108"/>
  <c r="AA209" i="108"/>
  <c r="AA210" i="108"/>
  <c r="AA216" i="108"/>
  <c r="AA217" i="108"/>
  <c r="AA218" i="108"/>
  <c r="AA219" i="108"/>
  <c r="AA221" i="108"/>
  <c r="AA222" i="108"/>
  <c r="AA228" i="108"/>
  <c r="AA229" i="108"/>
  <c r="AA230" i="108"/>
  <c r="AA231" i="108"/>
  <c r="AA233" i="108"/>
  <c r="AA234" i="108"/>
  <c r="AA240" i="108"/>
  <c r="AA241" i="108"/>
  <c r="AA242" i="108"/>
  <c r="AA243" i="108"/>
  <c r="AA245" i="108"/>
  <c r="AA246" i="108"/>
  <c r="AA252" i="108"/>
  <c r="AA253" i="108"/>
  <c r="AA254" i="108"/>
  <c r="AA255" i="108"/>
  <c r="AA257" i="108"/>
  <c r="AA258" i="108"/>
  <c r="AA264" i="108"/>
  <c r="AA265" i="108"/>
  <c r="AA266" i="108"/>
  <c r="AA267" i="108"/>
  <c r="AA269" i="108"/>
  <c r="AA270" i="108"/>
  <c r="Z6" i="108"/>
  <c r="Z7" i="108"/>
  <c r="AA7" i="108" s="1"/>
  <c r="Z8" i="108"/>
  <c r="AA8" i="108" s="1"/>
  <c r="Z9" i="108"/>
  <c r="AA9" i="108" s="1"/>
  <c r="Z10" i="108"/>
  <c r="AA10" i="108" s="1"/>
  <c r="Z11" i="108"/>
  <c r="AA11" i="108" s="1"/>
  <c r="Z12" i="108"/>
  <c r="Z13" i="108"/>
  <c r="Z14" i="108"/>
  <c r="Z15" i="108"/>
  <c r="Z16" i="108"/>
  <c r="AA16" i="108" s="1"/>
  <c r="Z17" i="108"/>
  <c r="Z18" i="108"/>
  <c r="Z19" i="108"/>
  <c r="AA19" i="108" s="1"/>
  <c r="Z20" i="108"/>
  <c r="AA20" i="108" s="1"/>
  <c r="Z21" i="108"/>
  <c r="AA21" i="108" s="1"/>
  <c r="Z22" i="108"/>
  <c r="AA22" i="108" s="1"/>
  <c r="Z23" i="108"/>
  <c r="AA23" i="108" s="1"/>
  <c r="Z24" i="108"/>
  <c r="Z25" i="108"/>
  <c r="Z26" i="108"/>
  <c r="Z27" i="108"/>
  <c r="Z28" i="108"/>
  <c r="AA28" i="108" s="1"/>
  <c r="Z29" i="108"/>
  <c r="Z30" i="108"/>
  <c r="Z31" i="108"/>
  <c r="AA31" i="108" s="1"/>
  <c r="Z32" i="108"/>
  <c r="AA32" i="108" s="1"/>
  <c r="Z33" i="108"/>
  <c r="AA33" i="108" s="1"/>
  <c r="Z34" i="108"/>
  <c r="AA34" i="108" s="1"/>
  <c r="Z35" i="108"/>
  <c r="AA35" i="108" s="1"/>
  <c r="Z36" i="108"/>
  <c r="Z37" i="108"/>
  <c r="Z38" i="108"/>
  <c r="Z39" i="108"/>
  <c r="Z40" i="108"/>
  <c r="AA40" i="108" s="1"/>
  <c r="Z41" i="108"/>
  <c r="Z42" i="108"/>
  <c r="Z43" i="108"/>
  <c r="AA43" i="108" s="1"/>
  <c r="Z44" i="108"/>
  <c r="AA44" i="108" s="1"/>
  <c r="Z45" i="108"/>
  <c r="AA45" i="108" s="1"/>
  <c r="Z46" i="108"/>
  <c r="AA46" i="108" s="1"/>
  <c r="Z47" i="108"/>
  <c r="AA47" i="108" s="1"/>
  <c r="Z48" i="108"/>
  <c r="Z49" i="108"/>
  <c r="Z50" i="108"/>
  <c r="Z51" i="108"/>
  <c r="Z52" i="108"/>
  <c r="AA52" i="108" s="1"/>
  <c r="Z53" i="108"/>
  <c r="Z54" i="108"/>
  <c r="Z55" i="108"/>
  <c r="AA55" i="108" s="1"/>
  <c r="Z56" i="108"/>
  <c r="AA56" i="108" s="1"/>
  <c r="Z57" i="108"/>
  <c r="AA57" i="108" s="1"/>
  <c r="Z58" i="108"/>
  <c r="AA58" i="108" s="1"/>
  <c r="Z59" i="108"/>
  <c r="AA59" i="108" s="1"/>
  <c r="Z60" i="108"/>
  <c r="Z61" i="108"/>
  <c r="Z62" i="108"/>
  <c r="Z63" i="108"/>
  <c r="Z64" i="108"/>
  <c r="AA64" i="108" s="1"/>
  <c r="Z65" i="108"/>
  <c r="Z66" i="108"/>
  <c r="Z67" i="108"/>
  <c r="AA67" i="108" s="1"/>
  <c r="Z68" i="108"/>
  <c r="AA68" i="108" s="1"/>
  <c r="Z69" i="108"/>
  <c r="AA69" i="108" s="1"/>
  <c r="Z70" i="108"/>
  <c r="AA70" i="108" s="1"/>
  <c r="Z71" i="108"/>
  <c r="AA71" i="108" s="1"/>
  <c r="Z72" i="108"/>
  <c r="Z73" i="108"/>
  <c r="Z74" i="108"/>
  <c r="Z75" i="108"/>
  <c r="Z76" i="108"/>
  <c r="AA76" i="108" s="1"/>
  <c r="Z77" i="108"/>
  <c r="Z78" i="108"/>
  <c r="Z79" i="108"/>
  <c r="AA79" i="108" s="1"/>
  <c r="Z80" i="108"/>
  <c r="AA80" i="108" s="1"/>
  <c r="Z81" i="108"/>
  <c r="AA81" i="108" s="1"/>
  <c r="Z82" i="108"/>
  <c r="AA82" i="108" s="1"/>
  <c r="Z83" i="108"/>
  <c r="AA83" i="108" s="1"/>
  <c r="Z84" i="108"/>
  <c r="Z85" i="108"/>
  <c r="Z86" i="108"/>
  <c r="Z87" i="108"/>
  <c r="Z88" i="108"/>
  <c r="AA88" i="108" s="1"/>
  <c r="Z89" i="108"/>
  <c r="Z90" i="108"/>
  <c r="Z91" i="108"/>
  <c r="AA91" i="108" s="1"/>
  <c r="Z92" i="108"/>
  <c r="AA92" i="108" s="1"/>
  <c r="Z93" i="108"/>
  <c r="AA93" i="108" s="1"/>
  <c r="Z94" i="108"/>
  <c r="AA94" i="108" s="1"/>
  <c r="Z95" i="108"/>
  <c r="AA95" i="108" s="1"/>
  <c r="Z96" i="108"/>
  <c r="Z97" i="108"/>
  <c r="Z98" i="108"/>
  <c r="Z99" i="108"/>
  <c r="Z100" i="108"/>
  <c r="AA100" i="108" s="1"/>
  <c r="Z101" i="108"/>
  <c r="Z102" i="108"/>
  <c r="Z103" i="108"/>
  <c r="AA103" i="108" s="1"/>
  <c r="Z104" i="108"/>
  <c r="AA104" i="108" s="1"/>
  <c r="Z105" i="108"/>
  <c r="AA105" i="108" s="1"/>
  <c r="Z106" i="108"/>
  <c r="AA106" i="108" s="1"/>
  <c r="Z107" i="108"/>
  <c r="AA107" i="108" s="1"/>
  <c r="Z108" i="108"/>
  <c r="Z109" i="108"/>
  <c r="Z110" i="108"/>
  <c r="Z111" i="108"/>
  <c r="Z112" i="108"/>
  <c r="AA112" i="108" s="1"/>
  <c r="Z113" i="108"/>
  <c r="Z114" i="108"/>
  <c r="Z115" i="108"/>
  <c r="AA115" i="108" s="1"/>
  <c r="Z116" i="108"/>
  <c r="AA116" i="108" s="1"/>
  <c r="Z117" i="108"/>
  <c r="AA117" i="108" s="1"/>
  <c r="Z118" i="108"/>
  <c r="AA118" i="108" s="1"/>
  <c r="Z119" i="108"/>
  <c r="AA119" i="108" s="1"/>
  <c r="Z120" i="108"/>
  <c r="Z121" i="108"/>
  <c r="Z122" i="108"/>
  <c r="Z123" i="108"/>
  <c r="Z124" i="108"/>
  <c r="AA124" i="108" s="1"/>
  <c r="Z125" i="108"/>
  <c r="Z126" i="108"/>
  <c r="Z127" i="108"/>
  <c r="AA127" i="108" s="1"/>
  <c r="Z128" i="108"/>
  <c r="AA128" i="108" s="1"/>
  <c r="Z129" i="108"/>
  <c r="AA129" i="108" s="1"/>
  <c r="Z130" i="108"/>
  <c r="AA130" i="108" s="1"/>
  <c r="Z131" i="108"/>
  <c r="AA131" i="108" s="1"/>
  <c r="Z132" i="108"/>
  <c r="Z133" i="108"/>
  <c r="Z134" i="108"/>
  <c r="Z135" i="108"/>
  <c r="Z136" i="108"/>
  <c r="AA136" i="108" s="1"/>
  <c r="Z137" i="108"/>
  <c r="Z138" i="108"/>
  <c r="Z139" i="108"/>
  <c r="AA139" i="108" s="1"/>
  <c r="Z140" i="108"/>
  <c r="AA140" i="108" s="1"/>
  <c r="Z141" i="108"/>
  <c r="AA141" i="108" s="1"/>
  <c r="Z142" i="108"/>
  <c r="AA142" i="108" s="1"/>
  <c r="Z143" i="108"/>
  <c r="AA143" i="108" s="1"/>
  <c r="Z144" i="108"/>
  <c r="Z145" i="108"/>
  <c r="Z146" i="108"/>
  <c r="Z147" i="108"/>
  <c r="Z148" i="108"/>
  <c r="AA148" i="108" s="1"/>
  <c r="Z149" i="108"/>
  <c r="Z150" i="108"/>
  <c r="Z151" i="108"/>
  <c r="AA151" i="108" s="1"/>
  <c r="Z152" i="108"/>
  <c r="AA152" i="108" s="1"/>
  <c r="Z153" i="108"/>
  <c r="AA153" i="108" s="1"/>
  <c r="Z154" i="108"/>
  <c r="AA154" i="108" s="1"/>
  <c r="Z155" i="108"/>
  <c r="AA155" i="108" s="1"/>
  <c r="Z156" i="108"/>
  <c r="Z157" i="108"/>
  <c r="Z158" i="108"/>
  <c r="Z159" i="108"/>
  <c r="Z160" i="108"/>
  <c r="AA160" i="108" s="1"/>
  <c r="Z161" i="108"/>
  <c r="Z162" i="108"/>
  <c r="Z163" i="108"/>
  <c r="AA163" i="108" s="1"/>
  <c r="Z164" i="108"/>
  <c r="AA164" i="108" s="1"/>
  <c r="Z165" i="108"/>
  <c r="AA165" i="108" s="1"/>
  <c r="Z166" i="108"/>
  <c r="AA166" i="108" s="1"/>
  <c r="Z167" i="108"/>
  <c r="AA167" i="108" s="1"/>
  <c r="Z168" i="108"/>
  <c r="Z169" i="108"/>
  <c r="Z170" i="108"/>
  <c r="Z171" i="108"/>
  <c r="Z172" i="108"/>
  <c r="AA172" i="108" s="1"/>
  <c r="Z173" i="108"/>
  <c r="Z174" i="108"/>
  <c r="Z175" i="108"/>
  <c r="AA175" i="108" s="1"/>
  <c r="Z176" i="108"/>
  <c r="AA176" i="108" s="1"/>
  <c r="Z177" i="108"/>
  <c r="AA177" i="108" s="1"/>
  <c r="Z178" i="108"/>
  <c r="AA178" i="108" s="1"/>
  <c r="Z179" i="108"/>
  <c r="AA179" i="108" s="1"/>
  <c r="Z180" i="108"/>
  <c r="Z181" i="108"/>
  <c r="Z182" i="108"/>
  <c r="Z183" i="108"/>
  <c r="Z184" i="108"/>
  <c r="AA184" i="108" s="1"/>
  <c r="Z185" i="108"/>
  <c r="Z186" i="108"/>
  <c r="Z187" i="108"/>
  <c r="AA187" i="108" s="1"/>
  <c r="Z188" i="108"/>
  <c r="AA188" i="108" s="1"/>
  <c r="Z189" i="108"/>
  <c r="AA189" i="108" s="1"/>
  <c r="Z190" i="108"/>
  <c r="AA190" i="108" s="1"/>
  <c r="Z191" i="108"/>
  <c r="AA191" i="108" s="1"/>
  <c r="Z192" i="108"/>
  <c r="Z193" i="108"/>
  <c r="Z194" i="108"/>
  <c r="Z195" i="108"/>
  <c r="Z196" i="108"/>
  <c r="AA196" i="108" s="1"/>
  <c r="Z197" i="108"/>
  <c r="Z198" i="108"/>
  <c r="Z199" i="108"/>
  <c r="AA199" i="108" s="1"/>
  <c r="Z200" i="108"/>
  <c r="AA200" i="108" s="1"/>
  <c r="Z201" i="108"/>
  <c r="AA201" i="108" s="1"/>
  <c r="Z202" i="108"/>
  <c r="AA202" i="108" s="1"/>
  <c r="Z203" i="108"/>
  <c r="AA203" i="108" s="1"/>
  <c r="Z204" i="108"/>
  <c r="Z205" i="108"/>
  <c r="Z206" i="108"/>
  <c r="Z207" i="108"/>
  <c r="Z208" i="108"/>
  <c r="AA208" i="108" s="1"/>
  <c r="Z209" i="108"/>
  <c r="Z210" i="108"/>
  <c r="Z211" i="108"/>
  <c r="AA211" i="108" s="1"/>
  <c r="Z212" i="108"/>
  <c r="AA212" i="108" s="1"/>
  <c r="Z213" i="108"/>
  <c r="AA213" i="108" s="1"/>
  <c r="Z214" i="108"/>
  <c r="AA214" i="108" s="1"/>
  <c r="Z215" i="108"/>
  <c r="AA215" i="108" s="1"/>
  <c r="Z216" i="108"/>
  <c r="Z217" i="108"/>
  <c r="Z218" i="108"/>
  <c r="Z219" i="108"/>
  <c r="Z220" i="108"/>
  <c r="AA220" i="108" s="1"/>
  <c r="Z221" i="108"/>
  <c r="Z222" i="108"/>
  <c r="Z223" i="108"/>
  <c r="AA223" i="108" s="1"/>
  <c r="Z224" i="108"/>
  <c r="AA224" i="108" s="1"/>
  <c r="Z225" i="108"/>
  <c r="AA225" i="108" s="1"/>
  <c r="Z226" i="108"/>
  <c r="AA226" i="108" s="1"/>
  <c r="Z227" i="108"/>
  <c r="AA227" i="108" s="1"/>
  <c r="Z228" i="108"/>
  <c r="Z229" i="108"/>
  <c r="Z230" i="108"/>
  <c r="Z231" i="108"/>
  <c r="Z232" i="108"/>
  <c r="AA232" i="108" s="1"/>
  <c r="Z233" i="108"/>
  <c r="Z234" i="108"/>
  <c r="Z235" i="108"/>
  <c r="AA235" i="108" s="1"/>
  <c r="Z236" i="108"/>
  <c r="AA236" i="108" s="1"/>
  <c r="Z237" i="108"/>
  <c r="AA237" i="108" s="1"/>
  <c r="Z238" i="108"/>
  <c r="AA238" i="108" s="1"/>
  <c r="Z239" i="108"/>
  <c r="AA239" i="108" s="1"/>
  <c r="Z240" i="108"/>
  <c r="Z241" i="108"/>
  <c r="Z242" i="108"/>
  <c r="Z243" i="108"/>
  <c r="Z244" i="108"/>
  <c r="AA244" i="108" s="1"/>
  <c r="Z245" i="108"/>
  <c r="Z246" i="108"/>
  <c r="Z247" i="108"/>
  <c r="AA247" i="108" s="1"/>
  <c r="Z248" i="108"/>
  <c r="AA248" i="108" s="1"/>
  <c r="Z249" i="108"/>
  <c r="AA249" i="108" s="1"/>
  <c r="Z250" i="108"/>
  <c r="AA250" i="108" s="1"/>
  <c r="Z251" i="108"/>
  <c r="AA251" i="108" s="1"/>
  <c r="Z252" i="108"/>
  <c r="Z253" i="108"/>
  <c r="Z254" i="108"/>
  <c r="Z255" i="108"/>
  <c r="Z256" i="108"/>
  <c r="AA256" i="108" s="1"/>
  <c r="Z257" i="108"/>
  <c r="Z258" i="108"/>
  <c r="Z259" i="108"/>
  <c r="AA259" i="108" s="1"/>
  <c r="Z260" i="108"/>
  <c r="AA260" i="108" s="1"/>
  <c r="Z261" i="108"/>
  <c r="AA261" i="108" s="1"/>
  <c r="Z262" i="108"/>
  <c r="AA262" i="108" s="1"/>
  <c r="Z263" i="108"/>
  <c r="AA263" i="108" s="1"/>
  <c r="Z264" i="108"/>
  <c r="Z265" i="108"/>
  <c r="Z266" i="108"/>
  <c r="Z267" i="108"/>
  <c r="Z268" i="108"/>
  <c r="AA268" i="108" s="1"/>
  <c r="Z269" i="108"/>
  <c r="Z270" i="108"/>
  <c r="Z271" i="108"/>
  <c r="AA271" i="108" s="1"/>
  <c r="Z5" i="108"/>
  <c r="AA5" i="108" s="1"/>
  <c r="AC6" i="107"/>
  <c r="AC7" i="107"/>
  <c r="AC9" i="107"/>
  <c r="AC10" i="107"/>
  <c r="AC16" i="107"/>
  <c r="AC18" i="107"/>
  <c r="AC19" i="107"/>
  <c r="AC21" i="107"/>
  <c r="AC22" i="107"/>
  <c r="AC28" i="107"/>
  <c r="AC30" i="107"/>
  <c r="AC31" i="107"/>
  <c r="AC33" i="107"/>
  <c r="AC34" i="107"/>
  <c r="AC40" i="107"/>
  <c r="AC42" i="107"/>
  <c r="AC43" i="107"/>
  <c r="AC45" i="107"/>
  <c r="AC46" i="107"/>
  <c r="AC52" i="107"/>
  <c r="AC54" i="107"/>
  <c r="AC55" i="107"/>
  <c r="AC57" i="107"/>
  <c r="AC58" i="107"/>
  <c r="AC64" i="107"/>
  <c r="AC66" i="107"/>
  <c r="AC67" i="107"/>
  <c r="AC69" i="107"/>
  <c r="AC70" i="107"/>
  <c r="AC76" i="107"/>
  <c r="AC78" i="107"/>
  <c r="AC79" i="107"/>
  <c r="AC81" i="107"/>
  <c r="AC82" i="107"/>
  <c r="AC88" i="107"/>
  <c r="AC90" i="107"/>
  <c r="AC91" i="107"/>
  <c r="AC93" i="107"/>
  <c r="AC94" i="107"/>
  <c r="AC137" i="107"/>
  <c r="AC138" i="107"/>
  <c r="AC139" i="107"/>
  <c r="AC140" i="107"/>
  <c r="AC141" i="107"/>
  <c r="AC142" i="107"/>
  <c r="AC143" i="107"/>
  <c r="AC144" i="107"/>
  <c r="AC149" i="107"/>
  <c r="AC150" i="107"/>
  <c r="AC151" i="107"/>
  <c r="AC152" i="107"/>
  <c r="AC153" i="107"/>
  <c r="AC154" i="107"/>
  <c r="AC155" i="107"/>
  <c r="AC156" i="107"/>
  <c r="AC161" i="107"/>
  <c r="AC162" i="107"/>
  <c r="AC163" i="107"/>
  <c r="AC164" i="107"/>
  <c r="AC165" i="107"/>
  <c r="AC166" i="107"/>
  <c r="AC167" i="107"/>
  <c r="AC168" i="107"/>
  <c r="AC173" i="107"/>
  <c r="AC174" i="107"/>
  <c r="AC175" i="107"/>
  <c r="AC176" i="107"/>
  <c r="AC177" i="107"/>
  <c r="AC178" i="107"/>
  <c r="AC179" i="107"/>
  <c r="AC180" i="107"/>
  <c r="AC185" i="107"/>
  <c r="AC186" i="107"/>
  <c r="AC187" i="107"/>
  <c r="AC188" i="107"/>
  <c r="AC189" i="107"/>
  <c r="AC190" i="107"/>
  <c r="AC191" i="107"/>
  <c r="AC192" i="107"/>
  <c r="AC197" i="107"/>
  <c r="AC198" i="107"/>
  <c r="AC199" i="107"/>
  <c r="AC200" i="107"/>
  <c r="AC201" i="107"/>
  <c r="AC202" i="107"/>
  <c r="AC203" i="107"/>
  <c r="AC204" i="107"/>
  <c r="AC208" i="107"/>
  <c r="AC209" i="107"/>
  <c r="AC211" i="107"/>
  <c r="AC212" i="107"/>
  <c r="AC213" i="107"/>
  <c r="AC214" i="107"/>
  <c r="AC215" i="107"/>
  <c r="AC216" i="107"/>
  <c r="AB99" i="107"/>
  <c r="AC99" i="107" s="1"/>
  <c r="AB137" i="107"/>
  <c r="AB138" i="107"/>
  <c r="AB139" i="107"/>
  <c r="AB140" i="107"/>
  <c r="AB141" i="107"/>
  <c r="AB142" i="107"/>
  <c r="AB143" i="107"/>
  <c r="AB144" i="107"/>
  <c r="AB145" i="107"/>
  <c r="AC145" i="107" s="1"/>
  <c r="AB146" i="107"/>
  <c r="AC146" i="107" s="1"/>
  <c r="AB147" i="107"/>
  <c r="AC147" i="107" s="1"/>
  <c r="AB148" i="107"/>
  <c r="AC148" i="107" s="1"/>
  <c r="AB149" i="107"/>
  <c r="AB150" i="107"/>
  <c r="AB151" i="107"/>
  <c r="AB152" i="107"/>
  <c r="AB153" i="107"/>
  <c r="AB154" i="107"/>
  <c r="AB155" i="107"/>
  <c r="AB156" i="107"/>
  <c r="AB157" i="107"/>
  <c r="AC157" i="107" s="1"/>
  <c r="AB158" i="107"/>
  <c r="AC158" i="107" s="1"/>
  <c r="AB159" i="107"/>
  <c r="AC159" i="107" s="1"/>
  <c r="AB160" i="107"/>
  <c r="AC160" i="107" s="1"/>
  <c r="AB161" i="107"/>
  <c r="AB162" i="107"/>
  <c r="AB163" i="107"/>
  <c r="AB164" i="107"/>
  <c r="AB165" i="107"/>
  <c r="AB166" i="107"/>
  <c r="AB167" i="107"/>
  <c r="AB168" i="107"/>
  <c r="AB169" i="107"/>
  <c r="AC169" i="107" s="1"/>
  <c r="AB170" i="107"/>
  <c r="AC170" i="107" s="1"/>
  <c r="AB171" i="107"/>
  <c r="AC171" i="107" s="1"/>
  <c r="AB172" i="107"/>
  <c r="AC172" i="107" s="1"/>
  <c r="AB173" i="107"/>
  <c r="AB174" i="107"/>
  <c r="AB175" i="107"/>
  <c r="AB176" i="107"/>
  <c r="AB177" i="107"/>
  <c r="AB178" i="107"/>
  <c r="AB179" i="107"/>
  <c r="AB180" i="107"/>
  <c r="AB181" i="107"/>
  <c r="AC181" i="107" s="1"/>
  <c r="AB182" i="107"/>
  <c r="AC182" i="107" s="1"/>
  <c r="AB183" i="107"/>
  <c r="AC183" i="107" s="1"/>
  <c r="AB184" i="107"/>
  <c r="AC184" i="107" s="1"/>
  <c r="AB185" i="107"/>
  <c r="AB186" i="107"/>
  <c r="AB187" i="107"/>
  <c r="AB188" i="107"/>
  <c r="AB189" i="107"/>
  <c r="AB190" i="107"/>
  <c r="AB191" i="107"/>
  <c r="AB192" i="107"/>
  <c r="AB193" i="107"/>
  <c r="AC193" i="107" s="1"/>
  <c r="AB194" i="107"/>
  <c r="AC194" i="107" s="1"/>
  <c r="AB195" i="107"/>
  <c r="AC195" i="107" s="1"/>
  <c r="AB196" i="107"/>
  <c r="AC196" i="107" s="1"/>
  <c r="AB197" i="107"/>
  <c r="AB198" i="107"/>
  <c r="AB199" i="107"/>
  <c r="AB200" i="107"/>
  <c r="AB201" i="107"/>
  <c r="AB202" i="107"/>
  <c r="AB203" i="107"/>
  <c r="AB204" i="107"/>
  <c r="AB205" i="107"/>
  <c r="AC205" i="107" s="1"/>
  <c r="AB206" i="107"/>
  <c r="AC206" i="107" s="1"/>
  <c r="AB207" i="107"/>
  <c r="AC207" i="107" s="1"/>
  <c r="AB208" i="107"/>
  <c r="AB209" i="107"/>
  <c r="AB210" i="107"/>
  <c r="AC210" i="107" s="1"/>
  <c r="AB211" i="107"/>
  <c r="AB212" i="107"/>
  <c r="AB213" i="107"/>
  <c r="AB214" i="107"/>
  <c r="AB215" i="107"/>
  <c r="AB216" i="107"/>
  <c r="AB217" i="107"/>
  <c r="AC217" i="107" s="1"/>
  <c r="AB218" i="107"/>
  <c r="AC218" i="107" s="1"/>
  <c r="AB219" i="107"/>
  <c r="AC219" i="107" s="1"/>
  <c r="AB220" i="107"/>
  <c r="AC220" i="107" s="1"/>
  <c r="AB6" i="107"/>
  <c r="AB7" i="107"/>
  <c r="AB8" i="107"/>
  <c r="AC8" i="107" s="1"/>
  <c r="AB9" i="107"/>
  <c r="AB10" i="107"/>
  <c r="AB11" i="107"/>
  <c r="AC11" i="107" s="1"/>
  <c r="AB12" i="107"/>
  <c r="AC12" i="107" s="1"/>
  <c r="AB13" i="107"/>
  <c r="AC13" i="107" s="1"/>
  <c r="AB14" i="107"/>
  <c r="AC14" i="107" s="1"/>
  <c r="AB15" i="107"/>
  <c r="AC15" i="107" s="1"/>
  <c r="AB16" i="107"/>
  <c r="AB17" i="107"/>
  <c r="AC17" i="107" s="1"/>
  <c r="AB18" i="107"/>
  <c r="AB19" i="107"/>
  <c r="AB20" i="107"/>
  <c r="AC20" i="107" s="1"/>
  <c r="AB21" i="107"/>
  <c r="AB22" i="107"/>
  <c r="AB23" i="107"/>
  <c r="AC23" i="107" s="1"/>
  <c r="AB24" i="107"/>
  <c r="AC24" i="107" s="1"/>
  <c r="AB25" i="107"/>
  <c r="AC25" i="107" s="1"/>
  <c r="AB26" i="107"/>
  <c r="AC26" i="107" s="1"/>
  <c r="AB27" i="107"/>
  <c r="AC27" i="107" s="1"/>
  <c r="AB28" i="107"/>
  <c r="AB29" i="107"/>
  <c r="AC29" i="107" s="1"/>
  <c r="AB30" i="107"/>
  <c r="AB31" i="107"/>
  <c r="AB32" i="107"/>
  <c r="AC32" i="107" s="1"/>
  <c r="AB33" i="107"/>
  <c r="AB34" i="107"/>
  <c r="AB35" i="107"/>
  <c r="AC35" i="107" s="1"/>
  <c r="AB36" i="107"/>
  <c r="AC36" i="107" s="1"/>
  <c r="AB37" i="107"/>
  <c r="AC37" i="107" s="1"/>
  <c r="AB38" i="107"/>
  <c r="AC38" i="107" s="1"/>
  <c r="AB39" i="107"/>
  <c r="AC39" i="107" s="1"/>
  <c r="AB40" i="107"/>
  <c r="AB41" i="107"/>
  <c r="AC41" i="107" s="1"/>
  <c r="AB42" i="107"/>
  <c r="AB43" i="107"/>
  <c r="AB44" i="107"/>
  <c r="AC44" i="107" s="1"/>
  <c r="AB45" i="107"/>
  <c r="AB46" i="107"/>
  <c r="AB47" i="107"/>
  <c r="AC47" i="107" s="1"/>
  <c r="AB48" i="107"/>
  <c r="AC48" i="107" s="1"/>
  <c r="AB49" i="107"/>
  <c r="AC49" i="107" s="1"/>
  <c r="AB50" i="107"/>
  <c r="AC50" i="107" s="1"/>
  <c r="AB51" i="107"/>
  <c r="AC51" i="107" s="1"/>
  <c r="AB52" i="107"/>
  <c r="AB53" i="107"/>
  <c r="AC53" i="107" s="1"/>
  <c r="AB54" i="107"/>
  <c r="AB55" i="107"/>
  <c r="AB56" i="107"/>
  <c r="AC56" i="107" s="1"/>
  <c r="AB57" i="107"/>
  <c r="AB58" i="107"/>
  <c r="AB59" i="107"/>
  <c r="AC59" i="107" s="1"/>
  <c r="AB60" i="107"/>
  <c r="AC60" i="107" s="1"/>
  <c r="AB61" i="107"/>
  <c r="AC61" i="107" s="1"/>
  <c r="AB62" i="107"/>
  <c r="AC62" i="107" s="1"/>
  <c r="AB63" i="107"/>
  <c r="AC63" i="107" s="1"/>
  <c r="AB64" i="107"/>
  <c r="AB65" i="107"/>
  <c r="AC65" i="107" s="1"/>
  <c r="AB66" i="107"/>
  <c r="AB67" i="107"/>
  <c r="AB68" i="107"/>
  <c r="AC68" i="107" s="1"/>
  <c r="AB69" i="107"/>
  <c r="AB70" i="107"/>
  <c r="AB71" i="107"/>
  <c r="AC71" i="107" s="1"/>
  <c r="AB72" i="107"/>
  <c r="AC72" i="107" s="1"/>
  <c r="AB73" i="107"/>
  <c r="AC73" i="107" s="1"/>
  <c r="AB74" i="107"/>
  <c r="AC74" i="107" s="1"/>
  <c r="AB75" i="107"/>
  <c r="AC75" i="107" s="1"/>
  <c r="AB76" i="107"/>
  <c r="AB77" i="107"/>
  <c r="AC77" i="107" s="1"/>
  <c r="AB78" i="107"/>
  <c r="AB79" i="107"/>
  <c r="AB80" i="107"/>
  <c r="AC80" i="107" s="1"/>
  <c r="AB81" i="107"/>
  <c r="AB82" i="107"/>
  <c r="AB83" i="107"/>
  <c r="AC83" i="107" s="1"/>
  <c r="AB84" i="107"/>
  <c r="AC84" i="107" s="1"/>
  <c r="AB85" i="107"/>
  <c r="AC85" i="107" s="1"/>
  <c r="AB86" i="107"/>
  <c r="AC86" i="107" s="1"/>
  <c r="AB87" i="107"/>
  <c r="AC87" i="107" s="1"/>
  <c r="AB88" i="107"/>
  <c r="AB89" i="107"/>
  <c r="AC89" i="107" s="1"/>
  <c r="AB90" i="107"/>
  <c r="AB91" i="107"/>
  <c r="AB92" i="107"/>
  <c r="AC92" i="107" s="1"/>
  <c r="AB93" i="107"/>
  <c r="AB94" i="107"/>
  <c r="AB95" i="107"/>
  <c r="AC95" i="107" s="1"/>
  <c r="AB96" i="107"/>
  <c r="AC96" i="107" s="1"/>
  <c r="AB97" i="107"/>
  <c r="AC97" i="107" s="1"/>
  <c r="AB98" i="107"/>
  <c r="AC98" i="107" s="1"/>
  <c r="AB5" i="107"/>
  <c r="AC5" i="107" s="1"/>
  <c r="AA6" i="106"/>
  <c r="AA7" i="106"/>
  <c r="AA9" i="106"/>
  <c r="AA10" i="106"/>
  <c r="AA18" i="106"/>
  <c r="AA19" i="106"/>
  <c r="AA21" i="106"/>
  <c r="AA22" i="106"/>
  <c r="AA26" i="106"/>
  <c r="AA30" i="106"/>
  <c r="AA31" i="106"/>
  <c r="AA33" i="106"/>
  <c r="AA34" i="106"/>
  <c r="AA38" i="106"/>
  <c r="AA42" i="106"/>
  <c r="AA43" i="106"/>
  <c r="AA45" i="106"/>
  <c r="AA46" i="106"/>
  <c r="AA54" i="106"/>
  <c r="AA55" i="106"/>
  <c r="AA57" i="106"/>
  <c r="AA58" i="106"/>
  <c r="AA62" i="106"/>
  <c r="AA66" i="106"/>
  <c r="AA67" i="106"/>
  <c r="AA69" i="106"/>
  <c r="AA70" i="106"/>
  <c r="AA74" i="106"/>
  <c r="AA78" i="106"/>
  <c r="AA79" i="106"/>
  <c r="AA81" i="106"/>
  <c r="AA82" i="106"/>
  <c r="AA90" i="106"/>
  <c r="AA91" i="106"/>
  <c r="AA93" i="106"/>
  <c r="AA94" i="106"/>
  <c r="AA98" i="106"/>
  <c r="AA102" i="106"/>
  <c r="AA103" i="106"/>
  <c r="AA105" i="106"/>
  <c r="AA106" i="106"/>
  <c r="AA110" i="106"/>
  <c r="AA114" i="106"/>
  <c r="AA115" i="106"/>
  <c r="AA117" i="106"/>
  <c r="AA118" i="106"/>
  <c r="AA126" i="106"/>
  <c r="AA127" i="106"/>
  <c r="AA129" i="106"/>
  <c r="AA130" i="106"/>
  <c r="AA134" i="106"/>
  <c r="AA138" i="106"/>
  <c r="AA139" i="106"/>
  <c r="AA141" i="106"/>
  <c r="AA142" i="106"/>
  <c r="AA146" i="106"/>
  <c r="AA150" i="106"/>
  <c r="AA151" i="106"/>
  <c r="AA153" i="106"/>
  <c r="AA154" i="106"/>
  <c r="AA163" i="106"/>
  <c r="AA165" i="106"/>
  <c r="AA166" i="106"/>
  <c r="AA170" i="106"/>
  <c r="AA175" i="106"/>
  <c r="AA177" i="106"/>
  <c r="AA178" i="106"/>
  <c r="AA182" i="106"/>
  <c r="AA186" i="106"/>
  <c r="AA187" i="106"/>
  <c r="AA190" i="106"/>
  <c r="AA199" i="106"/>
  <c r="AA201" i="106"/>
  <c r="AA202" i="106"/>
  <c r="AA206" i="106"/>
  <c r="AA207" i="106"/>
  <c r="AA211" i="106"/>
  <c r="AA213" i="106"/>
  <c r="AA214" i="106"/>
  <c r="AA219" i="106"/>
  <c r="AA5" i="106"/>
  <c r="Z6" i="106"/>
  <c r="Z7" i="106"/>
  <c r="Z8" i="106"/>
  <c r="AA8" i="106" s="1"/>
  <c r="Z9" i="106"/>
  <c r="Z10" i="106"/>
  <c r="Z11" i="106"/>
  <c r="AA11" i="106" s="1"/>
  <c r="Z12" i="106"/>
  <c r="AA12" i="106" s="1"/>
  <c r="Z13" i="106"/>
  <c r="AA13" i="106" s="1"/>
  <c r="Z14" i="106"/>
  <c r="AA14" i="106" s="1"/>
  <c r="Z15" i="106"/>
  <c r="AA15" i="106" s="1"/>
  <c r="Z16" i="106"/>
  <c r="AA16" i="106" s="1"/>
  <c r="Z17" i="106"/>
  <c r="AA17" i="106" s="1"/>
  <c r="Z18" i="106"/>
  <c r="Z19" i="106"/>
  <c r="Z20" i="106"/>
  <c r="AA20" i="106" s="1"/>
  <c r="Z21" i="106"/>
  <c r="Z22" i="106"/>
  <c r="Z23" i="106"/>
  <c r="AA23" i="106" s="1"/>
  <c r="Z24" i="106"/>
  <c r="AA24" i="106" s="1"/>
  <c r="Z25" i="106"/>
  <c r="AA25" i="106" s="1"/>
  <c r="Z26" i="106"/>
  <c r="Z27" i="106"/>
  <c r="AA27" i="106" s="1"/>
  <c r="Z28" i="106"/>
  <c r="AA28" i="106" s="1"/>
  <c r="Z29" i="106"/>
  <c r="AA29" i="106" s="1"/>
  <c r="Z30" i="106"/>
  <c r="Z31" i="106"/>
  <c r="Z32" i="106"/>
  <c r="AA32" i="106" s="1"/>
  <c r="Z33" i="106"/>
  <c r="Z34" i="106"/>
  <c r="Z35" i="106"/>
  <c r="AA35" i="106" s="1"/>
  <c r="Z36" i="106"/>
  <c r="AA36" i="106" s="1"/>
  <c r="Z37" i="106"/>
  <c r="AA37" i="106" s="1"/>
  <c r="Z38" i="106"/>
  <c r="Z39" i="106"/>
  <c r="AA39" i="106" s="1"/>
  <c r="Z40" i="106"/>
  <c r="AA40" i="106" s="1"/>
  <c r="Z41" i="106"/>
  <c r="AA41" i="106" s="1"/>
  <c r="Z42" i="106"/>
  <c r="Z43" i="106"/>
  <c r="Z44" i="106"/>
  <c r="AA44" i="106" s="1"/>
  <c r="Z45" i="106"/>
  <c r="Z46" i="106"/>
  <c r="Z47" i="106"/>
  <c r="AA47" i="106" s="1"/>
  <c r="Z48" i="106"/>
  <c r="AA48" i="106" s="1"/>
  <c r="Z49" i="106"/>
  <c r="AA49" i="106" s="1"/>
  <c r="Z50" i="106"/>
  <c r="AA50" i="106" s="1"/>
  <c r="Z51" i="106"/>
  <c r="AA51" i="106" s="1"/>
  <c r="Z52" i="106"/>
  <c r="AA52" i="106" s="1"/>
  <c r="Z53" i="106"/>
  <c r="AA53" i="106" s="1"/>
  <c r="Z54" i="106"/>
  <c r="Z55" i="106"/>
  <c r="Z56" i="106"/>
  <c r="AA56" i="106" s="1"/>
  <c r="Z57" i="106"/>
  <c r="Z58" i="106"/>
  <c r="Z59" i="106"/>
  <c r="AA59" i="106" s="1"/>
  <c r="Z60" i="106"/>
  <c r="AA60" i="106" s="1"/>
  <c r="Z61" i="106"/>
  <c r="AA61" i="106" s="1"/>
  <c r="Z62" i="106"/>
  <c r="Z63" i="106"/>
  <c r="AA63" i="106" s="1"/>
  <c r="Z64" i="106"/>
  <c r="AA64" i="106" s="1"/>
  <c r="Z65" i="106"/>
  <c r="AA65" i="106" s="1"/>
  <c r="Z66" i="106"/>
  <c r="Z67" i="106"/>
  <c r="Z68" i="106"/>
  <c r="AA68" i="106" s="1"/>
  <c r="Z69" i="106"/>
  <c r="Z70" i="106"/>
  <c r="Z71" i="106"/>
  <c r="AA71" i="106" s="1"/>
  <c r="Z72" i="106"/>
  <c r="AA72" i="106" s="1"/>
  <c r="Z73" i="106"/>
  <c r="AA73" i="106" s="1"/>
  <c r="Z74" i="106"/>
  <c r="Z75" i="106"/>
  <c r="AA75" i="106" s="1"/>
  <c r="Z76" i="106"/>
  <c r="AA76" i="106" s="1"/>
  <c r="Z77" i="106"/>
  <c r="AA77" i="106" s="1"/>
  <c r="Z78" i="106"/>
  <c r="Z79" i="106"/>
  <c r="Z80" i="106"/>
  <c r="AA80" i="106" s="1"/>
  <c r="Z81" i="106"/>
  <c r="Z82" i="106"/>
  <c r="Z83" i="106"/>
  <c r="AA83" i="106" s="1"/>
  <c r="Z84" i="106"/>
  <c r="AA84" i="106" s="1"/>
  <c r="Z85" i="106"/>
  <c r="AA85" i="106" s="1"/>
  <c r="Z86" i="106"/>
  <c r="AA86" i="106" s="1"/>
  <c r="Z87" i="106"/>
  <c r="AA87" i="106" s="1"/>
  <c r="Z88" i="106"/>
  <c r="AA88" i="106" s="1"/>
  <c r="Z89" i="106"/>
  <c r="AA89" i="106" s="1"/>
  <c r="Z90" i="106"/>
  <c r="Z91" i="106"/>
  <c r="Z92" i="106"/>
  <c r="AA92" i="106" s="1"/>
  <c r="Z93" i="106"/>
  <c r="Z94" i="106"/>
  <c r="Z95" i="106"/>
  <c r="AA95" i="106" s="1"/>
  <c r="Z96" i="106"/>
  <c r="AA96" i="106" s="1"/>
  <c r="Z97" i="106"/>
  <c r="AA97" i="106" s="1"/>
  <c r="Z98" i="106"/>
  <c r="Z99" i="106"/>
  <c r="AA99" i="106" s="1"/>
  <c r="Z100" i="106"/>
  <c r="AA100" i="106" s="1"/>
  <c r="Z101" i="106"/>
  <c r="AA101" i="106" s="1"/>
  <c r="Z102" i="106"/>
  <c r="Z103" i="106"/>
  <c r="Z104" i="106"/>
  <c r="AA104" i="106" s="1"/>
  <c r="Z105" i="106"/>
  <c r="Z106" i="106"/>
  <c r="Z107" i="106"/>
  <c r="AA107" i="106" s="1"/>
  <c r="Z108" i="106"/>
  <c r="AA108" i="106" s="1"/>
  <c r="Z109" i="106"/>
  <c r="AA109" i="106" s="1"/>
  <c r="Z110" i="106"/>
  <c r="Z111" i="106"/>
  <c r="AA111" i="106" s="1"/>
  <c r="Z112" i="106"/>
  <c r="AA112" i="106" s="1"/>
  <c r="Z113" i="106"/>
  <c r="AA113" i="106" s="1"/>
  <c r="Z114" i="106"/>
  <c r="Z115" i="106"/>
  <c r="Z116" i="106"/>
  <c r="AA116" i="106" s="1"/>
  <c r="Z117" i="106"/>
  <c r="Z118" i="106"/>
  <c r="Z119" i="106"/>
  <c r="AA119" i="106" s="1"/>
  <c r="Z120" i="106"/>
  <c r="AA120" i="106" s="1"/>
  <c r="Z121" i="106"/>
  <c r="AA121" i="106" s="1"/>
  <c r="Z122" i="106"/>
  <c r="AA122" i="106" s="1"/>
  <c r="Z123" i="106"/>
  <c r="AA123" i="106" s="1"/>
  <c r="Z124" i="106"/>
  <c r="AA124" i="106" s="1"/>
  <c r="Z125" i="106"/>
  <c r="AA125" i="106" s="1"/>
  <c r="Z126" i="106"/>
  <c r="Z127" i="106"/>
  <c r="Z128" i="106"/>
  <c r="AA128" i="106" s="1"/>
  <c r="Z129" i="106"/>
  <c r="Z130" i="106"/>
  <c r="Z131" i="106"/>
  <c r="AA131" i="106" s="1"/>
  <c r="Z132" i="106"/>
  <c r="AA132" i="106" s="1"/>
  <c r="Z133" i="106"/>
  <c r="AA133" i="106" s="1"/>
  <c r="Z134" i="106"/>
  <c r="Z135" i="106"/>
  <c r="AA135" i="106" s="1"/>
  <c r="Z136" i="106"/>
  <c r="AA136" i="106" s="1"/>
  <c r="Z137" i="106"/>
  <c r="AA137" i="106" s="1"/>
  <c r="Z138" i="106"/>
  <c r="Z139" i="106"/>
  <c r="Z140" i="106"/>
  <c r="AA140" i="106" s="1"/>
  <c r="Z141" i="106"/>
  <c r="Z142" i="106"/>
  <c r="Z143" i="106"/>
  <c r="AA143" i="106" s="1"/>
  <c r="Z144" i="106"/>
  <c r="AA144" i="106" s="1"/>
  <c r="Z145" i="106"/>
  <c r="AA145" i="106" s="1"/>
  <c r="Z146" i="106"/>
  <c r="Z147" i="106"/>
  <c r="AA147" i="106" s="1"/>
  <c r="Z148" i="106"/>
  <c r="AA148" i="106" s="1"/>
  <c r="Z149" i="106"/>
  <c r="AA149" i="106" s="1"/>
  <c r="Z150" i="106"/>
  <c r="Z151" i="106"/>
  <c r="Z152" i="106"/>
  <c r="AA152" i="106" s="1"/>
  <c r="Z153" i="106"/>
  <c r="Z154" i="106"/>
  <c r="Z155" i="106"/>
  <c r="AA155" i="106" s="1"/>
  <c r="Z156" i="106"/>
  <c r="AA156" i="106" s="1"/>
  <c r="Z157" i="106"/>
  <c r="AA157" i="106" s="1"/>
  <c r="Z158" i="106"/>
  <c r="AA158" i="106" s="1"/>
  <c r="Z159" i="106"/>
  <c r="AA159" i="106" s="1"/>
  <c r="Z160" i="106"/>
  <c r="AA160" i="106" s="1"/>
  <c r="Z161" i="106"/>
  <c r="AA161" i="106" s="1"/>
  <c r="Z162" i="106"/>
  <c r="AA162" i="106" s="1"/>
  <c r="Z163" i="106"/>
  <c r="Z164" i="106"/>
  <c r="AA164" i="106" s="1"/>
  <c r="Z165" i="106"/>
  <c r="Z166" i="106"/>
  <c r="Z167" i="106"/>
  <c r="AA167" i="106" s="1"/>
  <c r="Z168" i="106"/>
  <c r="AA168" i="106" s="1"/>
  <c r="Z169" i="106"/>
  <c r="AA169" i="106" s="1"/>
  <c r="Z170" i="106"/>
  <c r="Z171" i="106"/>
  <c r="AA171" i="106" s="1"/>
  <c r="Z172" i="106"/>
  <c r="AA172" i="106" s="1"/>
  <c r="Z173" i="106"/>
  <c r="AA173" i="106" s="1"/>
  <c r="Z174" i="106"/>
  <c r="AA174" i="106" s="1"/>
  <c r="Z175" i="106"/>
  <c r="Z176" i="106"/>
  <c r="AA176" i="106" s="1"/>
  <c r="Z177" i="106"/>
  <c r="Z178" i="106"/>
  <c r="Z179" i="106"/>
  <c r="AA179" i="106" s="1"/>
  <c r="Z180" i="106"/>
  <c r="AA180" i="106" s="1"/>
  <c r="Z181" i="106"/>
  <c r="AA181" i="106" s="1"/>
  <c r="Z182" i="106"/>
  <c r="Z183" i="106"/>
  <c r="AA183" i="106" s="1"/>
  <c r="Z184" i="106"/>
  <c r="AA184" i="106" s="1"/>
  <c r="Z185" i="106"/>
  <c r="AA185" i="106" s="1"/>
  <c r="Z186" i="106"/>
  <c r="Z187" i="106"/>
  <c r="Z190" i="106"/>
  <c r="Z193" i="106"/>
  <c r="AA193" i="106" s="1"/>
  <c r="Z199" i="106"/>
  <c r="Z200" i="106"/>
  <c r="AA200" i="106" s="1"/>
  <c r="Z201" i="106"/>
  <c r="Z202" i="106"/>
  <c r="Z203" i="106"/>
  <c r="AA203" i="106" s="1"/>
  <c r="Z204" i="106"/>
  <c r="AA204" i="106" s="1"/>
  <c r="Z205" i="106"/>
  <c r="AA205" i="106" s="1"/>
  <c r="Z206" i="106"/>
  <c r="Z207" i="106"/>
  <c r="Z208" i="106"/>
  <c r="AA208" i="106" s="1"/>
  <c r="Z209" i="106"/>
  <c r="AA209" i="106" s="1"/>
  <c r="Z210" i="106"/>
  <c r="AA210" i="106" s="1"/>
  <c r="Z211" i="106"/>
  <c r="Z212" i="106"/>
  <c r="AA212" i="106" s="1"/>
  <c r="Z213" i="106"/>
  <c r="Z214" i="106"/>
  <c r="Z215" i="106"/>
  <c r="AA215" i="106" s="1"/>
  <c r="Z216" i="106"/>
  <c r="AA216" i="106" s="1"/>
  <c r="Z217" i="106"/>
  <c r="AA217" i="106" s="1"/>
  <c r="Z218" i="106"/>
  <c r="AA218" i="106" s="1"/>
  <c r="Z219" i="106"/>
  <c r="Z220" i="106"/>
  <c r="AA220" i="106" s="1"/>
  <c r="Z221" i="106"/>
  <c r="AA221" i="106" s="1"/>
  <c r="Z5" i="106"/>
  <c r="BC6" i="105"/>
  <c r="BC15" i="105"/>
  <c r="BC16" i="105"/>
  <c r="BC17" i="105"/>
  <c r="BC18" i="105"/>
  <c r="BC27" i="105"/>
  <c r="BC28" i="105"/>
  <c r="BC29" i="105"/>
  <c r="BC30" i="105"/>
  <c r="BC37" i="105"/>
  <c r="BC40" i="105"/>
  <c r="BC41" i="105"/>
  <c r="BC42" i="105"/>
  <c r="BC54" i="105"/>
  <c r="BC60" i="105"/>
  <c r="BC61" i="105"/>
  <c r="BC62" i="105"/>
  <c r="BC64" i="105"/>
  <c r="BC65" i="105"/>
  <c r="BC66" i="105"/>
  <c r="BC74" i="105"/>
  <c r="BC75" i="105"/>
  <c r="BC76" i="105"/>
  <c r="BC77" i="105"/>
  <c r="BC78" i="105"/>
  <c r="BC81" i="105"/>
  <c r="BC86" i="105"/>
  <c r="BC88" i="105"/>
  <c r="BC89" i="105"/>
  <c r="BC90" i="105"/>
  <c r="BC93" i="105"/>
  <c r="BC100" i="105"/>
  <c r="BC101" i="105"/>
  <c r="BC102" i="105"/>
  <c r="BC105" i="105"/>
  <c r="BC106" i="105"/>
  <c r="BC109" i="105"/>
  <c r="BC112" i="105"/>
  <c r="BC113" i="105"/>
  <c r="BC114" i="105"/>
  <c r="BC125" i="105"/>
  <c r="BB6" i="105"/>
  <c r="BB7" i="105"/>
  <c r="BC7" i="105" s="1"/>
  <c r="BB8" i="105"/>
  <c r="BC8" i="105" s="1"/>
  <c r="BB9" i="105"/>
  <c r="BC9" i="105" s="1"/>
  <c r="BB10" i="105"/>
  <c r="BC10" i="105" s="1"/>
  <c r="BB11" i="105"/>
  <c r="BC11" i="105" s="1"/>
  <c r="BB12" i="105"/>
  <c r="BC12" i="105" s="1"/>
  <c r="BB13" i="105"/>
  <c r="BC13" i="105" s="1"/>
  <c r="BB14" i="105"/>
  <c r="BC14" i="105" s="1"/>
  <c r="BB15" i="105"/>
  <c r="BB16" i="105"/>
  <c r="BB17" i="105"/>
  <c r="BB18" i="105"/>
  <c r="BB19" i="105"/>
  <c r="BC19" i="105" s="1"/>
  <c r="BB20" i="105"/>
  <c r="BC20" i="105" s="1"/>
  <c r="BB21" i="105"/>
  <c r="BC21" i="105" s="1"/>
  <c r="BB22" i="105"/>
  <c r="BC22" i="105" s="1"/>
  <c r="BB23" i="105"/>
  <c r="BC23" i="105" s="1"/>
  <c r="BB24" i="105"/>
  <c r="BC24" i="105" s="1"/>
  <c r="BB25" i="105"/>
  <c r="BC25" i="105" s="1"/>
  <c r="BB26" i="105"/>
  <c r="BC26" i="105" s="1"/>
  <c r="BB27" i="105"/>
  <c r="BB28" i="105"/>
  <c r="BB29" i="105"/>
  <c r="BB30" i="105"/>
  <c r="BB31" i="105"/>
  <c r="BC31" i="105" s="1"/>
  <c r="BB32" i="105"/>
  <c r="BC32" i="105" s="1"/>
  <c r="BB33" i="105"/>
  <c r="BC33" i="105" s="1"/>
  <c r="BB34" i="105"/>
  <c r="BC34" i="105" s="1"/>
  <c r="BB35" i="105"/>
  <c r="BC35" i="105" s="1"/>
  <c r="BB36" i="105"/>
  <c r="BC36" i="105" s="1"/>
  <c r="BB37" i="105"/>
  <c r="BB38" i="105"/>
  <c r="BC38" i="105" s="1"/>
  <c r="BB39" i="105"/>
  <c r="BC39" i="105" s="1"/>
  <c r="BB40" i="105"/>
  <c r="BB41" i="105"/>
  <c r="BB42" i="105"/>
  <c r="BB43" i="105"/>
  <c r="BC43" i="105" s="1"/>
  <c r="BB44" i="105"/>
  <c r="BC44" i="105" s="1"/>
  <c r="BB45" i="105"/>
  <c r="BC45" i="105" s="1"/>
  <c r="BB46" i="105"/>
  <c r="BC46" i="105" s="1"/>
  <c r="BB49" i="105"/>
  <c r="BC49" i="105" s="1"/>
  <c r="BB54" i="105"/>
  <c r="BB56" i="105"/>
  <c r="BC56" i="105" s="1"/>
  <c r="BB57" i="105"/>
  <c r="BC57" i="105" s="1"/>
  <c r="BB58" i="105"/>
  <c r="BC58" i="105" s="1"/>
  <c r="BB59" i="105"/>
  <c r="BC59" i="105" s="1"/>
  <c r="BB60" i="105"/>
  <c r="BB61" i="105"/>
  <c r="BB62" i="105"/>
  <c r="BB63" i="105"/>
  <c r="BC63" i="105" s="1"/>
  <c r="BB64" i="105"/>
  <c r="BB65" i="105"/>
  <c r="BB66" i="105"/>
  <c r="BB67" i="105"/>
  <c r="BC67" i="105" s="1"/>
  <c r="BB68" i="105"/>
  <c r="BC68" i="105" s="1"/>
  <c r="BB69" i="105"/>
  <c r="BC69" i="105" s="1"/>
  <c r="BB70" i="105"/>
  <c r="BC70" i="105" s="1"/>
  <c r="BB71" i="105"/>
  <c r="BC71" i="105" s="1"/>
  <c r="BB72" i="105"/>
  <c r="BC72" i="105" s="1"/>
  <c r="BB73" i="105"/>
  <c r="BC73" i="105" s="1"/>
  <c r="BB74" i="105"/>
  <c r="BB75" i="105"/>
  <c r="BB76" i="105"/>
  <c r="BB77" i="105"/>
  <c r="BB78" i="105"/>
  <c r="BB79" i="105"/>
  <c r="BC79" i="105" s="1"/>
  <c r="BB80" i="105"/>
  <c r="BC80" i="105" s="1"/>
  <c r="BB81" i="105"/>
  <c r="BB82" i="105"/>
  <c r="BC82" i="105" s="1"/>
  <c r="BB83" i="105"/>
  <c r="BC83" i="105" s="1"/>
  <c r="BB84" i="105"/>
  <c r="BC84" i="105" s="1"/>
  <c r="BB85" i="105"/>
  <c r="BC85" i="105" s="1"/>
  <c r="BB86" i="105"/>
  <c r="BB87" i="105"/>
  <c r="BC87" i="105" s="1"/>
  <c r="BB88" i="105"/>
  <c r="BB89" i="105"/>
  <c r="BB90" i="105"/>
  <c r="BB91" i="105"/>
  <c r="BC91" i="105" s="1"/>
  <c r="BB92" i="105"/>
  <c r="BC92" i="105" s="1"/>
  <c r="BB93" i="105"/>
  <c r="BB94" i="105"/>
  <c r="BC94" i="105" s="1"/>
  <c r="BB95" i="105"/>
  <c r="BC95" i="105" s="1"/>
  <c r="BB96" i="105"/>
  <c r="BC96" i="105" s="1"/>
  <c r="BB97" i="105"/>
  <c r="BC97" i="105" s="1"/>
  <c r="BB98" i="105"/>
  <c r="BC98" i="105" s="1"/>
  <c r="BB99" i="105"/>
  <c r="BC99" i="105" s="1"/>
  <c r="BB100" i="105"/>
  <c r="BB101" i="105"/>
  <c r="BB102" i="105"/>
  <c r="BB103" i="105"/>
  <c r="BC103" i="105" s="1"/>
  <c r="BB104" i="105"/>
  <c r="BC104" i="105" s="1"/>
  <c r="BB105" i="105"/>
  <c r="BB106" i="105"/>
  <c r="BB107" i="105"/>
  <c r="BC107" i="105" s="1"/>
  <c r="BB108" i="105"/>
  <c r="BC108" i="105" s="1"/>
  <c r="BB109" i="105"/>
  <c r="BB110" i="105"/>
  <c r="BC110" i="105" s="1"/>
  <c r="BB111" i="105"/>
  <c r="BC111" i="105" s="1"/>
  <c r="BB112" i="105"/>
  <c r="BB113" i="105"/>
  <c r="BB114" i="105"/>
  <c r="BB115" i="105"/>
  <c r="BC115" i="105" s="1"/>
  <c r="BB116" i="105"/>
  <c r="BC116" i="105" s="1"/>
  <c r="BB117" i="105"/>
  <c r="BC117" i="105" s="1"/>
  <c r="BB118" i="105"/>
  <c r="BC118" i="105" s="1"/>
  <c r="BB119" i="105"/>
  <c r="BC119" i="105" s="1"/>
  <c r="BB120" i="105"/>
  <c r="BC120" i="105" s="1"/>
  <c r="BB121" i="105"/>
  <c r="BC121" i="105" s="1"/>
  <c r="BB122" i="105"/>
  <c r="BC122" i="105" s="1"/>
  <c r="BB123" i="105"/>
  <c r="BC123" i="105" s="1"/>
  <c r="BB124" i="105"/>
  <c r="BC124" i="105" s="1"/>
  <c r="BB125" i="105"/>
  <c r="BB5" i="105"/>
  <c r="BC5" i="105" s="1"/>
  <c r="AH7" i="104"/>
  <c r="AH9" i="104"/>
  <c r="AH10" i="104"/>
  <c r="AH11" i="104"/>
  <c r="AH12" i="104"/>
  <c r="AH14" i="104"/>
  <c r="AH21" i="104"/>
  <c r="AH22" i="104"/>
  <c r="AH23" i="104"/>
  <c r="AH24" i="104"/>
  <c r="AH25" i="104"/>
  <c r="AH26" i="104"/>
  <c r="AH30" i="104"/>
  <c r="AH33" i="104"/>
  <c r="AH35" i="104"/>
  <c r="AH36" i="104"/>
  <c r="AH37" i="104"/>
  <c r="AH38" i="104"/>
  <c r="AH41" i="104"/>
  <c r="AH44" i="104"/>
  <c r="AH53" i="104"/>
  <c r="AH54" i="104"/>
  <c r="AH55" i="104"/>
  <c r="AH57" i="104"/>
  <c r="AH58" i="104"/>
  <c r="AH67" i="104"/>
  <c r="AH69" i="104"/>
  <c r="AH70" i="104"/>
  <c r="AH72" i="104"/>
  <c r="AH79" i="104"/>
  <c r="AH81" i="104"/>
  <c r="AH82" i="104"/>
  <c r="AH83" i="104"/>
  <c r="AH84" i="104"/>
  <c r="AH86" i="104"/>
  <c r="AH93" i="104"/>
  <c r="AH94" i="104"/>
  <c r="AH95" i="104"/>
  <c r="AH96" i="104"/>
  <c r="AH97" i="104"/>
  <c r="AH98" i="104"/>
  <c r="AH102" i="104"/>
  <c r="AH105" i="104"/>
  <c r="AH107" i="104"/>
  <c r="AH108" i="104"/>
  <c r="AH109" i="104"/>
  <c r="AH110" i="104"/>
  <c r="AH126" i="104"/>
  <c r="AH127" i="104"/>
  <c r="AH129" i="104"/>
  <c r="AH130" i="104"/>
  <c r="AH138" i="104"/>
  <c r="AH139" i="104"/>
  <c r="AH140" i="104"/>
  <c r="AH141" i="104"/>
  <c r="AH142" i="104"/>
  <c r="AH143" i="104"/>
  <c r="AH146" i="104"/>
  <c r="AH150" i="104"/>
  <c r="AH151" i="104"/>
  <c r="AH153" i="104"/>
  <c r="AH154" i="104"/>
  <c r="AH155" i="104"/>
  <c r="AH158" i="104"/>
  <c r="AH162" i="104"/>
  <c r="AH163" i="104"/>
  <c r="AH165" i="104"/>
  <c r="AH166" i="104"/>
  <c r="AH167" i="104"/>
  <c r="AH170" i="104"/>
  <c r="AH174" i="104"/>
  <c r="AG6" i="104"/>
  <c r="AH6" i="104" s="1"/>
  <c r="AG7" i="104"/>
  <c r="AG8" i="104"/>
  <c r="AH8" i="104" s="1"/>
  <c r="AG9" i="104"/>
  <c r="AG10" i="104"/>
  <c r="AG11" i="104"/>
  <c r="AG12" i="104"/>
  <c r="AG13" i="104"/>
  <c r="AH13" i="104" s="1"/>
  <c r="AG14" i="104"/>
  <c r="AG15" i="104"/>
  <c r="AH15" i="104" s="1"/>
  <c r="AG16" i="104"/>
  <c r="AH16" i="104" s="1"/>
  <c r="AG17" i="104"/>
  <c r="AH17" i="104" s="1"/>
  <c r="AG18" i="104"/>
  <c r="AH18" i="104" s="1"/>
  <c r="AG19" i="104"/>
  <c r="AH19" i="104" s="1"/>
  <c r="AG20" i="104"/>
  <c r="AH20" i="104" s="1"/>
  <c r="AG21" i="104"/>
  <c r="AG22" i="104"/>
  <c r="AG23" i="104"/>
  <c r="AG24" i="104"/>
  <c r="AG25" i="104"/>
  <c r="AG26" i="104"/>
  <c r="AG27" i="104"/>
  <c r="AH27" i="104" s="1"/>
  <c r="AG28" i="104"/>
  <c r="AH28" i="104" s="1"/>
  <c r="AG29" i="104"/>
  <c r="AH29" i="104" s="1"/>
  <c r="AG30" i="104"/>
  <c r="AG31" i="104"/>
  <c r="AH31" i="104" s="1"/>
  <c r="AG32" i="104"/>
  <c r="AH32" i="104" s="1"/>
  <c r="AG33" i="104"/>
  <c r="AG34" i="104"/>
  <c r="AH34" i="104" s="1"/>
  <c r="AG35" i="104"/>
  <c r="AG36" i="104"/>
  <c r="AG37" i="104"/>
  <c r="AG38" i="104"/>
  <c r="AG39" i="104"/>
  <c r="AH39" i="104" s="1"/>
  <c r="AG40" i="104"/>
  <c r="AH40" i="104" s="1"/>
  <c r="AG41" i="104"/>
  <c r="AG42" i="104"/>
  <c r="AH42" i="104" s="1"/>
  <c r="AG43" i="104"/>
  <c r="AH43" i="104" s="1"/>
  <c r="AG44" i="104"/>
  <c r="AG45" i="104"/>
  <c r="AH45" i="104" s="1"/>
  <c r="AG46" i="104"/>
  <c r="AH46" i="104" s="1"/>
  <c r="AG47" i="104"/>
  <c r="AH47" i="104" s="1"/>
  <c r="AG48" i="104"/>
  <c r="AH48" i="104" s="1"/>
  <c r="AG49" i="104"/>
  <c r="AH49" i="104" s="1"/>
  <c r="AG50" i="104"/>
  <c r="AH50" i="104" s="1"/>
  <c r="AG51" i="104"/>
  <c r="AH51" i="104" s="1"/>
  <c r="AG52" i="104"/>
  <c r="AH52" i="104" s="1"/>
  <c r="AG53" i="104"/>
  <c r="AG54" i="104"/>
  <c r="AG55" i="104"/>
  <c r="AG56" i="104"/>
  <c r="AH56" i="104" s="1"/>
  <c r="AG57" i="104"/>
  <c r="AG58" i="104"/>
  <c r="AG59" i="104"/>
  <c r="AH59" i="104" s="1"/>
  <c r="AG60" i="104"/>
  <c r="AH60" i="104" s="1"/>
  <c r="AG61" i="104"/>
  <c r="AH61" i="104" s="1"/>
  <c r="AG62" i="104"/>
  <c r="AH62" i="104" s="1"/>
  <c r="AG63" i="104"/>
  <c r="AH63" i="104" s="1"/>
  <c r="AG64" i="104"/>
  <c r="AH64" i="104" s="1"/>
  <c r="AG65" i="104"/>
  <c r="AH65" i="104" s="1"/>
  <c r="AG66" i="104"/>
  <c r="AH66" i="104" s="1"/>
  <c r="AG67" i="104"/>
  <c r="AG68" i="104"/>
  <c r="AH68" i="104" s="1"/>
  <c r="AG69" i="104"/>
  <c r="AG70" i="104"/>
  <c r="AG71" i="104"/>
  <c r="AH71" i="104" s="1"/>
  <c r="AG72" i="104"/>
  <c r="AG73" i="104"/>
  <c r="AH73" i="104" s="1"/>
  <c r="AG74" i="104"/>
  <c r="AH74" i="104" s="1"/>
  <c r="AG75" i="104"/>
  <c r="AH75" i="104" s="1"/>
  <c r="AG76" i="104"/>
  <c r="AH76" i="104" s="1"/>
  <c r="AG77" i="104"/>
  <c r="AH77" i="104" s="1"/>
  <c r="AG78" i="104"/>
  <c r="AH78" i="104" s="1"/>
  <c r="AG79" i="104"/>
  <c r="AG80" i="104"/>
  <c r="AH80" i="104" s="1"/>
  <c r="AG81" i="104"/>
  <c r="AG82" i="104"/>
  <c r="AG83" i="104"/>
  <c r="AG84" i="104"/>
  <c r="AG85" i="104"/>
  <c r="AH85" i="104" s="1"/>
  <c r="AG86" i="104"/>
  <c r="AG87" i="104"/>
  <c r="AH87" i="104" s="1"/>
  <c r="AG88" i="104"/>
  <c r="AH88" i="104" s="1"/>
  <c r="AG89" i="104"/>
  <c r="AH89" i="104" s="1"/>
  <c r="AG90" i="104"/>
  <c r="AH90" i="104" s="1"/>
  <c r="AG91" i="104"/>
  <c r="AH91" i="104" s="1"/>
  <c r="AG92" i="104"/>
  <c r="AH92" i="104" s="1"/>
  <c r="AG93" i="104"/>
  <c r="AG94" i="104"/>
  <c r="AG95" i="104"/>
  <c r="AG96" i="104"/>
  <c r="AG97" i="104"/>
  <c r="AG98" i="104"/>
  <c r="AG99" i="104"/>
  <c r="AH99" i="104" s="1"/>
  <c r="AG100" i="104"/>
  <c r="AH100" i="104" s="1"/>
  <c r="AG101" i="104"/>
  <c r="AH101" i="104" s="1"/>
  <c r="AG102" i="104"/>
  <c r="AG103" i="104"/>
  <c r="AH103" i="104" s="1"/>
  <c r="AG104" i="104"/>
  <c r="AH104" i="104" s="1"/>
  <c r="AG105" i="104"/>
  <c r="AG106" i="104"/>
  <c r="AH106" i="104" s="1"/>
  <c r="AG107" i="104"/>
  <c r="AG108" i="104"/>
  <c r="AG109" i="104"/>
  <c r="AG110" i="104"/>
  <c r="AG111" i="104"/>
  <c r="AH111" i="104" s="1"/>
  <c r="AG112" i="104"/>
  <c r="AH112" i="104" s="1"/>
  <c r="AG113" i="104"/>
  <c r="AH113" i="104" s="1"/>
  <c r="AG114" i="104"/>
  <c r="AH114" i="104" s="1"/>
  <c r="AG115" i="104"/>
  <c r="AH115" i="104" s="1"/>
  <c r="AG116" i="104"/>
  <c r="AH116" i="104" s="1"/>
  <c r="AG117" i="104"/>
  <c r="AH117" i="104" s="1"/>
  <c r="AG118" i="104"/>
  <c r="AH118" i="104" s="1"/>
  <c r="AG119" i="104"/>
  <c r="AH119" i="104" s="1"/>
  <c r="AG120" i="104"/>
  <c r="AH120" i="104" s="1"/>
  <c r="AG121" i="104"/>
  <c r="AH121" i="104" s="1"/>
  <c r="AG122" i="104"/>
  <c r="AH122" i="104" s="1"/>
  <c r="AG123" i="104"/>
  <c r="AH123" i="104" s="1"/>
  <c r="AG124" i="104"/>
  <c r="AH124" i="104" s="1"/>
  <c r="AG125" i="104"/>
  <c r="AH125" i="104" s="1"/>
  <c r="AG126" i="104"/>
  <c r="AG127" i="104"/>
  <c r="AG128" i="104"/>
  <c r="AH128" i="104" s="1"/>
  <c r="AG129" i="104"/>
  <c r="AG130" i="104"/>
  <c r="AG131" i="104"/>
  <c r="AH131" i="104" s="1"/>
  <c r="AG132" i="104"/>
  <c r="AH132" i="104" s="1"/>
  <c r="AG133" i="104"/>
  <c r="AH133" i="104" s="1"/>
  <c r="AG134" i="104"/>
  <c r="AH134" i="104" s="1"/>
  <c r="AG135" i="104"/>
  <c r="AH135" i="104" s="1"/>
  <c r="AG136" i="104"/>
  <c r="AH136" i="104" s="1"/>
  <c r="AG137" i="104"/>
  <c r="AH137" i="104" s="1"/>
  <c r="AG138" i="104"/>
  <c r="AG139" i="104"/>
  <c r="AG140" i="104"/>
  <c r="AG141" i="104"/>
  <c r="AG142" i="104"/>
  <c r="AG143" i="104"/>
  <c r="AG144" i="104"/>
  <c r="AH144" i="104" s="1"/>
  <c r="AG145" i="104"/>
  <c r="AH145" i="104" s="1"/>
  <c r="AG146" i="104"/>
  <c r="AG147" i="104"/>
  <c r="AH147" i="104" s="1"/>
  <c r="AG148" i="104"/>
  <c r="AH148" i="104" s="1"/>
  <c r="AG149" i="104"/>
  <c r="AH149" i="104" s="1"/>
  <c r="AG150" i="104"/>
  <c r="AG151" i="104"/>
  <c r="AG152" i="104"/>
  <c r="AH152" i="104" s="1"/>
  <c r="AG153" i="104"/>
  <c r="AG154" i="104"/>
  <c r="AG155" i="104"/>
  <c r="AG156" i="104"/>
  <c r="AH156" i="104" s="1"/>
  <c r="AG157" i="104"/>
  <c r="AH157" i="104" s="1"/>
  <c r="AG158" i="104"/>
  <c r="AG159" i="104"/>
  <c r="AH159" i="104" s="1"/>
  <c r="AG160" i="104"/>
  <c r="AH160" i="104" s="1"/>
  <c r="AG161" i="104"/>
  <c r="AH161" i="104" s="1"/>
  <c r="AG162" i="104"/>
  <c r="AG163" i="104"/>
  <c r="AG164" i="104"/>
  <c r="AH164" i="104" s="1"/>
  <c r="AG165" i="104"/>
  <c r="AG166" i="104"/>
  <c r="AG167" i="104"/>
  <c r="AG168" i="104"/>
  <c r="AH168" i="104" s="1"/>
  <c r="AG169" i="104"/>
  <c r="AH169" i="104" s="1"/>
  <c r="AG170" i="104"/>
  <c r="AG171" i="104"/>
  <c r="AH171" i="104" s="1"/>
  <c r="AG172" i="104"/>
  <c r="AH172" i="104" s="1"/>
  <c r="AG173" i="104"/>
  <c r="AH173" i="104" s="1"/>
  <c r="AG174" i="104"/>
  <c r="AG5" i="104"/>
  <c r="AH5" i="104" s="1"/>
  <c r="AB10" i="103"/>
  <c r="AB11" i="103"/>
  <c r="AB12" i="103"/>
  <c r="AB13" i="103"/>
  <c r="AB15" i="103"/>
  <c r="AB22" i="103"/>
  <c r="AB23" i="103"/>
  <c r="AB24" i="103"/>
  <c r="AB25" i="103"/>
  <c r="AB27" i="103"/>
  <c r="AB34" i="103"/>
  <c r="AB35" i="103"/>
  <c r="AB36" i="103"/>
  <c r="AB37" i="103"/>
  <c r="AB39" i="103"/>
  <c r="AB46" i="103"/>
  <c r="AB47" i="103"/>
  <c r="AB48" i="103"/>
  <c r="AB49" i="103"/>
  <c r="AB51" i="103"/>
  <c r="AB58" i="103"/>
  <c r="AB59" i="103"/>
  <c r="AB60" i="103"/>
  <c r="AB61" i="103"/>
  <c r="AB63" i="103"/>
  <c r="AB70" i="103"/>
  <c r="AB71" i="103"/>
  <c r="AB72" i="103"/>
  <c r="AB73" i="103"/>
  <c r="AB75" i="103"/>
  <c r="AB82" i="103"/>
  <c r="AB83" i="103"/>
  <c r="AB84" i="103"/>
  <c r="AB85" i="103"/>
  <c r="AB87" i="103"/>
  <c r="AB94" i="103"/>
  <c r="AB95" i="103"/>
  <c r="AB97" i="103"/>
  <c r="AB99" i="103"/>
  <c r="AB106" i="103"/>
  <c r="AB107" i="103"/>
  <c r="AB108" i="103"/>
  <c r="AB109" i="103"/>
  <c r="AB110" i="103"/>
  <c r="AB111" i="103"/>
  <c r="AB118" i="103"/>
  <c r="AB119" i="103"/>
  <c r="AB121" i="103"/>
  <c r="AB123" i="103"/>
  <c r="AB125" i="103"/>
  <c r="AB130" i="103"/>
  <c r="AB131" i="103"/>
  <c r="AB132" i="103"/>
  <c r="AB133" i="103"/>
  <c r="AB134" i="103"/>
  <c r="AB135" i="103"/>
  <c r="AB142" i="103"/>
  <c r="AB143" i="103"/>
  <c r="AB145" i="103"/>
  <c r="AB146" i="103"/>
  <c r="AB147" i="103"/>
  <c r="AB149" i="103"/>
  <c r="AB154" i="103"/>
  <c r="AB155" i="103"/>
  <c r="AB156" i="103"/>
  <c r="AB157" i="103"/>
  <c r="AB159" i="103"/>
  <c r="AB166" i="103"/>
  <c r="AB167" i="103"/>
  <c r="AB168" i="103"/>
  <c r="AB169" i="103"/>
  <c r="AB170" i="103"/>
  <c r="AB171" i="103"/>
  <c r="AB178" i="103"/>
  <c r="AB179" i="103"/>
  <c r="AB181" i="103"/>
  <c r="AB183" i="103"/>
  <c r="AB190" i="103"/>
  <c r="AB192" i="103"/>
  <c r="AB193" i="103"/>
  <c r="AB194" i="103"/>
  <c r="AB195" i="103"/>
  <c r="AB202" i="103"/>
  <c r="AB203" i="103"/>
  <c r="AB205" i="103"/>
  <c r="AB207" i="103"/>
  <c r="AB209" i="103"/>
  <c r="AB214" i="103"/>
  <c r="AB216" i="103"/>
  <c r="AB217" i="103"/>
  <c r="AB218" i="103"/>
  <c r="AB219" i="103"/>
  <c r="AB226" i="103"/>
  <c r="AB229" i="103"/>
  <c r="AB231" i="103"/>
  <c r="AB233" i="103"/>
  <c r="AB238" i="103"/>
  <c r="AB240" i="103"/>
  <c r="AB241" i="103"/>
  <c r="AB242" i="103"/>
  <c r="AB243" i="103"/>
  <c r="AB250" i="103"/>
  <c r="AB253" i="103"/>
  <c r="AB255" i="103"/>
  <c r="AB262" i="103"/>
  <c r="AB5" i="103"/>
  <c r="AA6" i="103"/>
  <c r="AB6" i="103" s="1"/>
  <c r="AA7" i="103"/>
  <c r="AB7" i="103" s="1"/>
  <c r="AA8" i="103"/>
  <c r="AB8" i="103" s="1"/>
  <c r="AA9" i="103"/>
  <c r="AB9" i="103" s="1"/>
  <c r="AA10" i="103"/>
  <c r="AA11" i="103"/>
  <c r="AA12" i="103"/>
  <c r="AA13" i="103"/>
  <c r="AA14" i="103"/>
  <c r="AB14" i="103" s="1"/>
  <c r="AA15" i="103"/>
  <c r="AA16" i="103"/>
  <c r="AB16" i="103" s="1"/>
  <c r="AA17" i="103"/>
  <c r="AB17" i="103" s="1"/>
  <c r="AA18" i="103"/>
  <c r="AB18" i="103" s="1"/>
  <c r="AA19" i="103"/>
  <c r="AB19" i="103" s="1"/>
  <c r="AA20" i="103"/>
  <c r="AB20" i="103" s="1"/>
  <c r="AA21" i="103"/>
  <c r="AB21" i="103" s="1"/>
  <c r="AA22" i="103"/>
  <c r="AA23" i="103"/>
  <c r="AA24" i="103"/>
  <c r="AA25" i="103"/>
  <c r="AA26" i="103"/>
  <c r="AB26" i="103" s="1"/>
  <c r="AA27" i="103"/>
  <c r="AA28" i="103"/>
  <c r="AB28" i="103" s="1"/>
  <c r="AA29" i="103"/>
  <c r="AB29" i="103" s="1"/>
  <c r="AA30" i="103"/>
  <c r="AB30" i="103" s="1"/>
  <c r="AA31" i="103"/>
  <c r="AB31" i="103" s="1"/>
  <c r="AA32" i="103"/>
  <c r="AB32" i="103" s="1"/>
  <c r="AA33" i="103"/>
  <c r="AB33" i="103" s="1"/>
  <c r="AA34" i="103"/>
  <c r="AA35" i="103"/>
  <c r="AA36" i="103"/>
  <c r="AA37" i="103"/>
  <c r="AA38" i="103"/>
  <c r="AB38" i="103" s="1"/>
  <c r="AA39" i="103"/>
  <c r="AA40" i="103"/>
  <c r="AB40" i="103" s="1"/>
  <c r="AA41" i="103"/>
  <c r="AB41" i="103" s="1"/>
  <c r="AA42" i="103"/>
  <c r="AB42" i="103" s="1"/>
  <c r="AA43" i="103"/>
  <c r="AB43" i="103" s="1"/>
  <c r="AA44" i="103"/>
  <c r="AB44" i="103" s="1"/>
  <c r="AA45" i="103"/>
  <c r="AB45" i="103" s="1"/>
  <c r="AA46" i="103"/>
  <c r="AA47" i="103"/>
  <c r="AA48" i="103"/>
  <c r="AA49" i="103"/>
  <c r="AA50" i="103"/>
  <c r="AB50" i="103" s="1"/>
  <c r="AA51" i="103"/>
  <c r="AA52" i="103"/>
  <c r="AB52" i="103" s="1"/>
  <c r="AA53" i="103"/>
  <c r="AB53" i="103" s="1"/>
  <c r="AA54" i="103"/>
  <c r="AB54" i="103" s="1"/>
  <c r="AA55" i="103"/>
  <c r="AB55" i="103" s="1"/>
  <c r="AA56" i="103"/>
  <c r="AB56" i="103" s="1"/>
  <c r="AA57" i="103"/>
  <c r="AB57" i="103" s="1"/>
  <c r="AA58" i="103"/>
  <c r="AA59" i="103"/>
  <c r="AA60" i="103"/>
  <c r="AA61" i="103"/>
  <c r="AA62" i="103"/>
  <c r="AB62" i="103" s="1"/>
  <c r="AA63" i="103"/>
  <c r="AA64" i="103"/>
  <c r="AB64" i="103" s="1"/>
  <c r="AA65" i="103"/>
  <c r="AB65" i="103" s="1"/>
  <c r="AA66" i="103"/>
  <c r="AB66" i="103" s="1"/>
  <c r="AA67" i="103"/>
  <c r="AB67" i="103" s="1"/>
  <c r="AA68" i="103"/>
  <c r="AB68" i="103" s="1"/>
  <c r="AA69" i="103"/>
  <c r="AB69" i="103" s="1"/>
  <c r="AA70" i="103"/>
  <c r="AA71" i="103"/>
  <c r="AA72" i="103"/>
  <c r="AA73" i="103"/>
  <c r="AA74" i="103"/>
  <c r="AB74" i="103" s="1"/>
  <c r="AA75" i="103"/>
  <c r="AA76" i="103"/>
  <c r="AB76" i="103" s="1"/>
  <c r="AA77" i="103"/>
  <c r="AB77" i="103" s="1"/>
  <c r="AA78" i="103"/>
  <c r="AB78" i="103" s="1"/>
  <c r="AA79" i="103"/>
  <c r="AB79" i="103" s="1"/>
  <c r="AA80" i="103"/>
  <c r="AB80" i="103" s="1"/>
  <c r="AA81" i="103"/>
  <c r="AB81" i="103" s="1"/>
  <c r="AA82" i="103"/>
  <c r="AA83" i="103"/>
  <c r="AA84" i="103"/>
  <c r="AA85" i="103"/>
  <c r="AA86" i="103"/>
  <c r="AB86" i="103" s="1"/>
  <c r="AA87" i="103"/>
  <c r="AA88" i="103"/>
  <c r="AB88" i="103" s="1"/>
  <c r="AA89" i="103"/>
  <c r="AB89" i="103" s="1"/>
  <c r="AA90" i="103"/>
  <c r="AB90" i="103" s="1"/>
  <c r="AA92" i="103"/>
  <c r="AB92" i="103" s="1"/>
  <c r="AA93" i="103"/>
  <c r="AB93" i="103" s="1"/>
  <c r="AA94" i="103"/>
  <c r="AA95" i="103"/>
  <c r="AA96" i="103"/>
  <c r="AB96" i="103" s="1"/>
  <c r="AA97" i="103"/>
  <c r="AA98" i="103"/>
  <c r="AB98" i="103" s="1"/>
  <c r="AA99" i="103"/>
  <c r="AA100" i="103"/>
  <c r="AB100" i="103" s="1"/>
  <c r="AA101" i="103"/>
  <c r="AB101" i="103" s="1"/>
  <c r="AA102" i="103"/>
  <c r="AB102" i="103" s="1"/>
  <c r="AA103" i="103"/>
  <c r="AB103" i="103" s="1"/>
  <c r="AA104" i="103"/>
  <c r="AB104" i="103" s="1"/>
  <c r="AA105" i="103"/>
  <c r="AB105" i="103" s="1"/>
  <c r="AA106" i="103"/>
  <c r="AA107" i="103"/>
  <c r="AA108" i="103"/>
  <c r="AA109" i="103"/>
  <c r="AA110" i="103"/>
  <c r="AA111" i="103"/>
  <c r="AA112" i="103"/>
  <c r="AB112" i="103" s="1"/>
  <c r="AA113" i="103"/>
  <c r="AB113" i="103" s="1"/>
  <c r="AA114" i="103"/>
  <c r="AB114" i="103" s="1"/>
  <c r="AA115" i="103"/>
  <c r="AB115" i="103" s="1"/>
  <c r="AA116" i="103"/>
  <c r="AB116" i="103" s="1"/>
  <c r="AA117" i="103"/>
  <c r="AB117" i="103" s="1"/>
  <c r="AA118" i="103"/>
  <c r="AA119" i="103"/>
  <c r="AA120" i="103"/>
  <c r="AB120" i="103" s="1"/>
  <c r="AA121" i="103"/>
  <c r="AA122" i="103"/>
  <c r="AB122" i="103" s="1"/>
  <c r="AA123" i="103"/>
  <c r="AA124" i="103"/>
  <c r="AB124" i="103" s="1"/>
  <c r="AA125" i="103"/>
  <c r="AA126" i="103"/>
  <c r="AB126" i="103" s="1"/>
  <c r="AA127" i="103"/>
  <c r="AB127" i="103" s="1"/>
  <c r="AA128" i="103"/>
  <c r="AB128" i="103" s="1"/>
  <c r="AA129" i="103"/>
  <c r="AB129" i="103" s="1"/>
  <c r="AA130" i="103"/>
  <c r="AA131" i="103"/>
  <c r="AA132" i="103"/>
  <c r="AA133" i="103"/>
  <c r="AA134" i="103"/>
  <c r="AA135" i="103"/>
  <c r="AA136" i="103"/>
  <c r="AB136" i="103" s="1"/>
  <c r="AA137" i="103"/>
  <c r="AB137" i="103" s="1"/>
  <c r="AA138" i="103"/>
  <c r="AB138" i="103" s="1"/>
  <c r="AA139" i="103"/>
  <c r="AB139" i="103" s="1"/>
  <c r="AA140" i="103"/>
  <c r="AB140" i="103" s="1"/>
  <c r="AA141" i="103"/>
  <c r="AB141" i="103" s="1"/>
  <c r="AA142" i="103"/>
  <c r="AA143" i="103"/>
  <c r="AA144" i="103"/>
  <c r="AB144" i="103" s="1"/>
  <c r="AA145" i="103"/>
  <c r="AA146" i="103"/>
  <c r="AA147" i="103"/>
  <c r="AA148" i="103"/>
  <c r="AB148" i="103" s="1"/>
  <c r="AA149" i="103"/>
  <c r="AA150" i="103"/>
  <c r="AB150" i="103" s="1"/>
  <c r="AA151" i="103"/>
  <c r="AB151" i="103" s="1"/>
  <c r="AA152" i="103"/>
  <c r="AB152" i="103" s="1"/>
  <c r="AA153" i="103"/>
  <c r="AB153" i="103" s="1"/>
  <c r="AA154" i="103"/>
  <c r="AA155" i="103"/>
  <c r="AA156" i="103"/>
  <c r="AA157" i="103"/>
  <c r="AA158" i="103"/>
  <c r="AB158" i="103" s="1"/>
  <c r="AA159" i="103"/>
  <c r="AA160" i="103"/>
  <c r="AB160" i="103" s="1"/>
  <c r="AA161" i="103"/>
  <c r="AB161" i="103" s="1"/>
  <c r="AA162" i="103"/>
  <c r="AB162" i="103" s="1"/>
  <c r="AA163" i="103"/>
  <c r="AB163" i="103" s="1"/>
  <c r="AA164" i="103"/>
  <c r="AB164" i="103" s="1"/>
  <c r="AA165" i="103"/>
  <c r="AB165" i="103" s="1"/>
  <c r="AA166" i="103"/>
  <c r="AA167" i="103"/>
  <c r="AA168" i="103"/>
  <c r="AA169" i="103"/>
  <c r="AA170" i="103"/>
  <c r="AA171" i="103"/>
  <c r="AA172" i="103"/>
  <c r="AB172" i="103" s="1"/>
  <c r="AA173" i="103"/>
  <c r="AB173" i="103" s="1"/>
  <c r="AA174" i="103"/>
  <c r="AB174" i="103" s="1"/>
  <c r="AA175" i="103"/>
  <c r="AB175" i="103" s="1"/>
  <c r="AA176" i="103"/>
  <c r="AB176" i="103" s="1"/>
  <c r="AA177" i="103"/>
  <c r="AB177" i="103" s="1"/>
  <c r="AA178" i="103"/>
  <c r="AA179" i="103"/>
  <c r="AA180" i="103"/>
  <c r="AB180" i="103" s="1"/>
  <c r="AA181" i="103"/>
  <c r="AA182" i="103"/>
  <c r="AB182" i="103" s="1"/>
  <c r="AA183" i="103"/>
  <c r="AA184" i="103"/>
  <c r="AB184" i="103" s="1"/>
  <c r="AA185" i="103"/>
  <c r="AB185" i="103" s="1"/>
  <c r="AA186" i="103"/>
  <c r="AB186" i="103" s="1"/>
  <c r="AA187" i="103"/>
  <c r="AB187" i="103" s="1"/>
  <c r="AA188" i="103"/>
  <c r="AB188" i="103" s="1"/>
  <c r="AA189" i="103"/>
  <c r="AB189" i="103" s="1"/>
  <c r="AA190" i="103"/>
  <c r="AA191" i="103"/>
  <c r="AB191" i="103" s="1"/>
  <c r="AA192" i="103"/>
  <c r="AA193" i="103"/>
  <c r="AA194" i="103"/>
  <c r="AA195" i="103"/>
  <c r="AA196" i="103"/>
  <c r="AB196" i="103" s="1"/>
  <c r="AA197" i="103"/>
  <c r="AB197" i="103" s="1"/>
  <c r="AA198" i="103"/>
  <c r="AB198" i="103" s="1"/>
  <c r="AA199" i="103"/>
  <c r="AB199" i="103" s="1"/>
  <c r="AA200" i="103"/>
  <c r="AB200" i="103" s="1"/>
  <c r="AA201" i="103"/>
  <c r="AB201" i="103" s="1"/>
  <c r="AA202" i="103"/>
  <c r="AA203" i="103"/>
  <c r="AA204" i="103"/>
  <c r="AB204" i="103" s="1"/>
  <c r="AA205" i="103"/>
  <c r="AA206" i="103"/>
  <c r="AB206" i="103" s="1"/>
  <c r="AA207" i="103"/>
  <c r="AA208" i="103"/>
  <c r="AB208" i="103" s="1"/>
  <c r="AA209" i="103"/>
  <c r="AA210" i="103"/>
  <c r="AB210" i="103" s="1"/>
  <c r="AA211" i="103"/>
  <c r="AB211" i="103" s="1"/>
  <c r="AA212" i="103"/>
  <c r="AB212" i="103" s="1"/>
  <c r="AA213" i="103"/>
  <c r="AB213" i="103" s="1"/>
  <c r="AA214" i="103"/>
  <c r="AA215" i="103"/>
  <c r="AB215" i="103" s="1"/>
  <c r="AA216" i="103"/>
  <c r="AA217" i="103"/>
  <c r="AA218" i="103"/>
  <c r="AA219" i="103"/>
  <c r="AA220" i="103"/>
  <c r="AB220" i="103" s="1"/>
  <c r="AA221" i="103"/>
  <c r="AB221" i="103" s="1"/>
  <c r="AA222" i="103"/>
  <c r="AB222" i="103" s="1"/>
  <c r="AA223" i="103"/>
  <c r="AB223" i="103" s="1"/>
  <c r="AA224" i="103"/>
  <c r="AB224" i="103" s="1"/>
  <c r="AA225" i="103"/>
  <c r="AB225" i="103" s="1"/>
  <c r="AA226" i="103"/>
  <c r="AA227" i="103"/>
  <c r="AB227" i="103" s="1"/>
  <c r="AA228" i="103"/>
  <c r="AB228" i="103" s="1"/>
  <c r="AA229" i="103"/>
  <c r="AA230" i="103"/>
  <c r="AB230" i="103" s="1"/>
  <c r="AA231" i="103"/>
  <c r="AA232" i="103"/>
  <c r="AB232" i="103" s="1"/>
  <c r="AA233" i="103"/>
  <c r="AA234" i="103"/>
  <c r="AB234" i="103" s="1"/>
  <c r="AA235" i="103"/>
  <c r="AB235" i="103" s="1"/>
  <c r="AA236" i="103"/>
  <c r="AB236" i="103" s="1"/>
  <c r="AA237" i="103"/>
  <c r="AB237" i="103" s="1"/>
  <c r="AA238" i="103"/>
  <c r="AA239" i="103"/>
  <c r="AB239" i="103" s="1"/>
  <c r="AA240" i="103"/>
  <c r="AA241" i="103"/>
  <c r="AA242" i="103"/>
  <c r="AA243" i="103"/>
  <c r="AA244" i="103"/>
  <c r="AB244" i="103" s="1"/>
  <c r="AA245" i="103"/>
  <c r="AB245" i="103" s="1"/>
  <c r="AA246" i="103"/>
  <c r="AB246" i="103" s="1"/>
  <c r="AA247" i="103"/>
  <c r="AB247" i="103" s="1"/>
  <c r="AA248" i="103"/>
  <c r="AB248" i="103" s="1"/>
  <c r="AA249" i="103"/>
  <c r="AB249" i="103" s="1"/>
  <c r="AA250" i="103"/>
  <c r="AA251" i="103"/>
  <c r="AB251" i="103" s="1"/>
  <c r="AA252" i="103"/>
  <c r="AB252" i="103" s="1"/>
  <c r="AA253" i="103"/>
  <c r="AA254" i="103"/>
  <c r="AB254" i="103" s="1"/>
  <c r="AA255" i="103"/>
  <c r="AA256" i="103"/>
  <c r="AB256" i="103" s="1"/>
  <c r="AA257" i="103"/>
  <c r="AB257" i="103" s="1"/>
  <c r="AA258" i="103"/>
  <c r="AB258" i="103" s="1"/>
  <c r="AA259" i="103"/>
  <c r="AB259" i="103" s="1"/>
  <c r="AA260" i="103"/>
  <c r="AB260" i="103" s="1"/>
  <c r="AA261" i="103"/>
  <c r="AB261" i="103" s="1"/>
  <c r="AA262" i="103"/>
  <c r="AA263" i="103"/>
  <c r="AB263" i="103" s="1"/>
  <c r="AA5" i="103"/>
  <c r="AA8" i="102"/>
  <c r="AA9" i="102"/>
  <c r="AA10" i="102"/>
  <c r="AA11" i="102"/>
  <c r="AA12" i="102"/>
  <c r="AA13" i="102"/>
  <c r="AA21" i="102"/>
  <c r="AA22" i="102"/>
  <c r="AA23" i="102"/>
  <c r="AA24" i="102"/>
  <c r="AA25" i="102"/>
  <c r="AA33" i="102"/>
  <c r="AA34" i="102"/>
  <c r="AA35" i="102"/>
  <c r="AA36" i="102"/>
  <c r="AA37" i="102"/>
  <c r="AA44" i="102"/>
  <c r="AA45" i="102"/>
  <c r="AA46" i="102"/>
  <c r="AA47" i="102"/>
  <c r="AA48" i="102"/>
  <c r="AA49" i="102"/>
  <c r="AA57" i="102"/>
  <c r="AA58" i="102"/>
  <c r="AA59" i="102"/>
  <c r="AA60" i="102"/>
  <c r="AA61" i="102"/>
  <c r="AA64" i="102"/>
  <c r="AA66" i="102"/>
  <c r="AA69" i="102"/>
  <c r="AA70" i="102"/>
  <c r="AA71" i="102"/>
  <c r="AA72" i="102"/>
  <c r="AA73" i="102"/>
  <c r="AA80" i="102"/>
  <c r="AA81" i="102"/>
  <c r="AA82" i="102"/>
  <c r="AA83" i="102"/>
  <c r="AA84" i="102"/>
  <c r="AA85" i="102"/>
  <c r="AA93" i="102"/>
  <c r="AA94" i="102"/>
  <c r="AA96" i="102"/>
  <c r="AA97" i="102"/>
  <c r="AA105" i="102"/>
  <c r="AA106" i="102"/>
  <c r="AA108" i="102"/>
  <c r="AA116" i="102"/>
  <c r="AA117" i="102"/>
  <c r="AA118" i="102"/>
  <c r="AA119" i="102"/>
  <c r="AA120" i="102"/>
  <c r="AA121" i="102"/>
  <c r="AA129" i="102"/>
  <c r="AA130" i="102"/>
  <c r="AA132" i="102"/>
  <c r="AA133" i="102"/>
  <c r="AA141" i="102"/>
  <c r="AA142" i="102"/>
  <c r="AA144" i="102"/>
  <c r="AA152" i="102"/>
  <c r="AA5" i="102"/>
  <c r="Z6" i="102"/>
  <c r="AA6" i="102" s="1"/>
  <c r="Z7" i="102"/>
  <c r="AA7" i="102" s="1"/>
  <c r="Z8" i="102"/>
  <c r="Z9" i="102"/>
  <c r="Z10" i="102"/>
  <c r="Z11" i="102"/>
  <c r="Z12" i="102"/>
  <c r="Z13" i="102"/>
  <c r="Z14" i="102"/>
  <c r="AA14" i="102" s="1"/>
  <c r="Z15" i="102"/>
  <c r="AA15" i="102" s="1"/>
  <c r="Z16" i="102"/>
  <c r="AA16" i="102" s="1"/>
  <c r="Z17" i="102"/>
  <c r="AA17" i="102" s="1"/>
  <c r="Z18" i="102"/>
  <c r="AA18" i="102" s="1"/>
  <c r="Z19" i="102"/>
  <c r="AA19" i="102" s="1"/>
  <c r="Z20" i="102"/>
  <c r="AA20" i="102" s="1"/>
  <c r="Z21" i="102"/>
  <c r="Z22" i="102"/>
  <c r="Z23" i="102"/>
  <c r="Z24" i="102"/>
  <c r="Z25" i="102"/>
  <c r="Z26" i="102"/>
  <c r="AA26" i="102" s="1"/>
  <c r="Z27" i="102"/>
  <c r="AA27" i="102" s="1"/>
  <c r="Z28" i="102"/>
  <c r="AA28" i="102" s="1"/>
  <c r="Z29" i="102"/>
  <c r="AA29" i="102" s="1"/>
  <c r="Z30" i="102"/>
  <c r="AA30" i="102" s="1"/>
  <c r="Z31" i="102"/>
  <c r="AA31" i="102" s="1"/>
  <c r="Z32" i="102"/>
  <c r="AA32" i="102" s="1"/>
  <c r="Z33" i="102"/>
  <c r="Z34" i="102"/>
  <c r="Z35" i="102"/>
  <c r="Z36" i="102"/>
  <c r="Z37" i="102"/>
  <c r="Z38" i="102"/>
  <c r="AA38" i="102" s="1"/>
  <c r="Z39" i="102"/>
  <c r="AA39" i="102" s="1"/>
  <c r="Z40" i="102"/>
  <c r="AA40" i="102" s="1"/>
  <c r="Z41" i="102"/>
  <c r="AA41" i="102" s="1"/>
  <c r="Z42" i="102"/>
  <c r="AA42" i="102" s="1"/>
  <c r="Z43" i="102"/>
  <c r="AA43" i="102" s="1"/>
  <c r="Z44" i="102"/>
  <c r="Z45" i="102"/>
  <c r="Z46" i="102"/>
  <c r="Z47" i="102"/>
  <c r="Z48" i="102"/>
  <c r="Z49" i="102"/>
  <c r="Z50" i="102"/>
  <c r="AA50" i="102" s="1"/>
  <c r="Z51" i="102"/>
  <c r="AA51" i="102" s="1"/>
  <c r="Z52" i="102"/>
  <c r="AA52" i="102" s="1"/>
  <c r="Z53" i="102"/>
  <c r="AA53" i="102" s="1"/>
  <c r="Z54" i="102"/>
  <c r="AA54" i="102" s="1"/>
  <c r="Z55" i="102"/>
  <c r="AA55" i="102" s="1"/>
  <c r="Z56" i="102"/>
  <c r="AA56" i="102" s="1"/>
  <c r="Z57" i="102"/>
  <c r="Z58" i="102"/>
  <c r="Z59" i="102"/>
  <c r="Z60" i="102"/>
  <c r="Z61" i="102"/>
  <c r="Z62" i="102"/>
  <c r="AA62" i="102" s="1"/>
  <c r="Z63" i="102"/>
  <c r="AA63" i="102" s="1"/>
  <c r="Z64" i="102"/>
  <c r="Z65" i="102"/>
  <c r="AA65" i="102" s="1"/>
  <c r="Z66" i="102"/>
  <c r="Z67" i="102"/>
  <c r="AA67" i="102" s="1"/>
  <c r="Z68" i="102"/>
  <c r="AA68" i="102" s="1"/>
  <c r="Z69" i="102"/>
  <c r="Z70" i="102"/>
  <c r="Z71" i="102"/>
  <c r="Z72" i="102"/>
  <c r="Z73" i="102"/>
  <c r="Z79" i="102"/>
  <c r="AA79" i="102" s="1"/>
  <c r="Z80" i="102"/>
  <c r="Z81" i="102"/>
  <c r="Z82" i="102"/>
  <c r="Z83" i="102"/>
  <c r="Z84" i="102"/>
  <c r="Z85" i="102"/>
  <c r="Z86" i="102"/>
  <c r="AA86" i="102" s="1"/>
  <c r="Z87" i="102"/>
  <c r="AA87" i="102" s="1"/>
  <c r="Z88" i="102"/>
  <c r="AA88" i="102" s="1"/>
  <c r="Z89" i="102"/>
  <c r="AA89" i="102" s="1"/>
  <c r="Z90" i="102"/>
  <c r="AA90" i="102" s="1"/>
  <c r="Z91" i="102"/>
  <c r="AA91" i="102" s="1"/>
  <c r="Z92" i="102"/>
  <c r="AA92" i="102" s="1"/>
  <c r="Z93" i="102"/>
  <c r="Z94" i="102"/>
  <c r="Z95" i="102"/>
  <c r="AA95" i="102" s="1"/>
  <c r="Z96" i="102"/>
  <c r="Z97" i="102"/>
  <c r="Z98" i="102"/>
  <c r="AA98" i="102" s="1"/>
  <c r="Z99" i="102"/>
  <c r="AA99" i="102" s="1"/>
  <c r="Z100" i="102"/>
  <c r="AA100" i="102" s="1"/>
  <c r="Z101" i="102"/>
  <c r="AA101" i="102" s="1"/>
  <c r="Z102" i="102"/>
  <c r="AA102" i="102" s="1"/>
  <c r="Z103" i="102"/>
  <c r="AA103" i="102" s="1"/>
  <c r="Z104" i="102"/>
  <c r="AA104" i="102" s="1"/>
  <c r="Z105" i="102"/>
  <c r="Z106" i="102"/>
  <c r="Z107" i="102"/>
  <c r="AA107" i="102" s="1"/>
  <c r="Z108" i="102"/>
  <c r="Z109" i="102"/>
  <c r="AA109" i="102" s="1"/>
  <c r="Z110" i="102"/>
  <c r="AA110" i="102" s="1"/>
  <c r="Z111" i="102"/>
  <c r="AA111" i="102" s="1"/>
  <c r="Z112" i="102"/>
  <c r="AA112" i="102" s="1"/>
  <c r="Z113" i="102"/>
  <c r="AA113" i="102" s="1"/>
  <c r="Z114" i="102"/>
  <c r="AA114" i="102" s="1"/>
  <c r="Z115" i="102"/>
  <c r="AA115" i="102" s="1"/>
  <c r="Z116" i="102"/>
  <c r="Z117" i="102"/>
  <c r="Z118" i="102"/>
  <c r="Z119" i="102"/>
  <c r="Z120" i="102"/>
  <c r="Z121" i="102"/>
  <c r="Z122" i="102"/>
  <c r="AA122" i="102" s="1"/>
  <c r="Z123" i="102"/>
  <c r="AA123" i="102" s="1"/>
  <c r="Z124" i="102"/>
  <c r="AA124" i="102" s="1"/>
  <c r="Z125" i="102"/>
  <c r="AA125" i="102" s="1"/>
  <c r="Z126" i="102"/>
  <c r="AA126" i="102" s="1"/>
  <c r="Z127" i="102"/>
  <c r="AA127" i="102" s="1"/>
  <c r="Z128" i="102"/>
  <c r="AA128" i="102" s="1"/>
  <c r="Z129" i="102"/>
  <c r="Z130" i="102"/>
  <c r="Z131" i="102"/>
  <c r="AA131" i="102" s="1"/>
  <c r="Z132" i="102"/>
  <c r="Z133" i="102"/>
  <c r="Z134" i="102"/>
  <c r="AA134" i="102" s="1"/>
  <c r="Z135" i="102"/>
  <c r="AA135" i="102" s="1"/>
  <c r="Z136" i="102"/>
  <c r="AA136" i="102" s="1"/>
  <c r="Z137" i="102"/>
  <c r="AA137" i="102" s="1"/>
  <c r="Z138" i="102"/>
  <c r="AA138" i="102" s="1"/>
  <c r="Z139" i="102"/>
  <c r="AA139" i="102" s="1"/>
  <c r="Z140" i="102"/>
  <c r="AA140" i="102" s="1"/>
  <c r="Z141" i="102"/>
  <c r="Z142" i="102"/>
  <c r="Z143" i="102"/>
  <c r="AA143" i="102" s="1"/>
  <c r="Z144" i="102"/>
  <c r="Z145" i="102"/>
  <c r="AA145" i="102" s="1"/>
  <c r="Z146" i="102"/>
  <c r="AA146" i="102" s="1"/>
  <c r="Z147" i="102"/>
  <c r="AA147" i="102" s="1"/>
  <c r="Z148" i="102"/>
  <c r="AA148" i="102" s="1"/>
  <c r="Z149" i="102"/>
  <c r="AA149" i="102" s="1"/>
  <c r="Z150" i="102"/>
  <c r="AA150" i="102" s="1"/>
  <c r="Z151" i="102"/>
  <c r="AA151" i="102" s="1"/>
  <c r="Z152" i="102"/>
  <c r="Z5" i="102"/>
  <c r="AB11" i="101"/>
  <c r="AB13" i="101"/>
  <c r="AB14" i="101"/>
  <c r="AB15" i="101"/>
  <c r="AB20" i="101"/>
  <c r="AB22" i="101"/>
  <c r="AB23" i="101"/>
  <c r="AB25" i="101"/>
  <c r="AB34" i="101"/>
  <c r="AB35" i="101"/>
  <c r="AB36" i="101"/>
  <c r="AB37" i="101"/>
  <c r="AB38" i="101"/>
  <c r="AB47" i="101"/>
  <c r="AB49" i="101"/>
  <c r="AB50" i="101"/>
  <c r="AB51" i="101"/>
  <c r="AB54" i="101"/>
  <c r="AB56" i="101"/>
  <c r="AB57" i="101"/>
  <c r="AB58" i="101"/>
  <c r="AB59" i="101"/>
  <c r="AB62" i="101"/>
  <c r="AB68" i="101"/>
  <c r="AB69" i="101"/>
  <c r="AB70" i="101"/>
  <c r="AB71" i="101"/>
  <c r="AB72" i="101"/>
  <c r="AB73" i="101"/>
  <c r="AB74" i="101"/>
  <c r="AB83" i="101"/>
  <c r="AB84" i="101"/>
  <c r="AB85" i="101"/>
  <c r="AB86" i="101"/>
  <c r="AB95" i="101"/>
  <c r="AB97" i="101"/>
  <c r="AB98" i="101"/>
  <c r="AB99" i="101"/>
  <c r="AB102" i="101"/>
  <c r="AB104" i="101"/>
  <c r="AB105" i="101"/>
  <c r="AB106" i="101"/>
  <c r="AB107" i="101"/>
  <c r="AB110" i="101"/>
  <c r="AB116" i="101"/>
  <c r="AB117" i="101"/>
  <c r="AB118" i="101"/>
  <c r="AB119" i="101"/>
  <c r="AB120" i="101"/>
  <c r="AB121" i="101"/>
  <c r="AB122" i="101"/>
  <c r="AB131" i="101"/>
  <c r="AB132" i="101"/>
  <c r="AB133" i="101"/>
  <c r="AB134" i="101"/>
  <c r="AB143" i="101"/>
  <c r="AB145" i="101"/>
  <c r="AB146" i="101"/>
  <c r="AB147" i="101"/>
  <c r="AB152" i="101"/>
  <c r="AB153" i="101"/>
  <c r="AB154" i="101"/>
  <c r="AB155" i="101"/>
  <c r="AB158" i="101"/>
  <c r="AB164" i="101"/>
  <c r="AB165" i="101"/>
  <c r="AB166" i="101"/>
  <c r="AB167" i="101"/>
  <c r="AB168" i="101"/>
  <c r="AB169" i="101"/>
  <c r="AB170" i="101"/>
  <c r="AB179" i="101"/>
  <c r="AB180" i="101"/>
  <c r="AB181" i="101"/>
  <c r="AB182" i="101"/>
  <c r="AB191" i="101"/>
  <c r="AB193" i="101"/>
  <c r="AB194" i="101"/>
  <c r="AB195" i="101"/>
  <c r="AB198" i="101"/>
  <c r="AB200" i="101"/>
  <c r="AB201" i="101"/>
  <c r="AB202" i="101"/>
  <c r="AB203" i="101"/>
  <c r="AB206" i="101"/>
  <c r="AB212" i="101"/>
  <c r="AB213" i="101"/>
  <c r="AB214" i="101"/>
  <c r="AB215" i="101"/>
  <c r="AB216" i="101"/>
  <c r="AB217" i="101"/>
  <c r="AB218" i="101"/>
  <c r="AB227" i="101"/>
  <c r="AB228" i="101"/>
  <c r="AB229" i="101"/>
  <c r="AB230" i="101"/>
  <c r="AB239" i="101"/>
  <c r="AB241" i="101"/>
  <c r="AB242" i="101"/>
  <c r="AB243" i="101"/>
  <c r="AB246" i="101"/>
  <c r="AB247" i="101"/>
  <c r="AB249" i="101"/>
  <c r="AB251" i="101"/>
  <c r="AB253" i="101"/>
  <c r="AB259" i="101"/>
  <c r="AB261" i="101"/>
  <c r="AB263" i="101"/>
  <c r="AB265" i="101"/>
  <c r="AB268" i="101"/>
  <c r="AB269" i="101"/>
  <c r="AB270" i="101"/>
  <c r="AB271" i="101"/>
  <c r="AB273" i="101"/>
  <c r="AB275" i="101"/>
  <c r="AB277" i="101"/>
  <c r="AB280" i="101"/>
  <c r="AB281" i="101"/>
  <c r="AA6" i="101"/>
  <c r="AB6" i="101" s="1"/>
  <c r="AA7" i="101"/>
  <c r="AB7" i="101" s="1"/>
  <c r="AA8" i="101"/>
  <c r="AB8" i="101" s="1"/>
  <c r="AA9" i="101"/>
  <c r="AB9" i="101" s="1"/>
  <c r="AA10" i="101"/>
  <c r="AB10" i="101" s="1"/>
  <c r="AA11" i="101"/>
  <c r="AA12" i="101"/>
  <c r="AB12" i="101" s="1"/>
  <c r="AA13" i="101"/>
  <c r="AA14" i="101"/>
  <c r="AA15" i="101"/>
  <c r="AA16" i="101"/>
  <c r="AB16" i="101" s="1"/>
  <c r="AA17" i="101"/>
  <c r="AB17" i="101" s="1"/>
  <c r="AA18" i="101"/>
  <c r="AB18" i="101" s="1"/>
  <c r="AA19" i="101"/>
  <c r="AB19" i="101" s="1"/>
  <c r="AA20" i="101"/>
  <c r="AA21" i="101"/>
  <c r="AB21" i="101" s="1"/>
  <c r="AA22" i="101"/>
  <c r="AA23" i="101"/>
  <c r="AA24" i="101"/>
  <c r="AB24" i="101" s="1"/>
  <c r="AA25" i="101"/>
  <c r="AA26" i="101"/>
  <c r="AB26" i="101" s="1"/>
  <c r="AA27" i="101"/>
  <c r="AB27" i="101" s="1"/>
  <c r="AA28" i="101"/>
  <c r="AB28" i="101" s="1"/>
  <c r="AA29" i="101"/>
  <c r="AB29" i="101" s="1"/>
  <c r="AA30" i="101"/>
  <c r="AB30" i="101" s="1"/>
  <c r="AA31" i="101"/>
  <c r="AB31" i="101" s="1"/>
  <c r="AA32" i="101"/>
  <c r="AB32" i="101" s="1"/>
  <c r="AA33" i="101"/>
  <c r="AB33" i="101" s="1"/>
  <c r="AA34" i="101"/>
  <c r="AA35" i="101"/>
  <c r="AA36" i="101"/>
  <c r="AA37" i="101"/>
  <c r="AA38" i="101"/>
  <c r="AA39" i="101"/>
  <c r="AB39" i="101" s="1"/>
  <c r="AA40" i="101"/>
  <c r="AB40" i="101" s="1"/>
  <c r="AA41" i="101"/>
  <c r="AB41" i="101" s="1"/>
  <c r="AA42" i="101"/>
  <c r="AB42" i="101" s="1"/>
  <c r="AA43" i="101"/>
  <c r="AB43" i="101" s="1"/>
  <c r="AA44" i="101"/>
  <c r="AB44" i="101" s="1"/>
  <c r="AA45" i="101"/>
  <c r="AB45" i="101" s="1"/>
  <c r="AA46" i="101"/>
  <c r="AB46" i="101" s="1"/>
  <c r="AA47" i="101"/>
  <c r="AA48" i="101"/>
  <c r="AB48" i="101" s="1"/>
  <c r="AA49" i="101"/>
  <c r="AA50" i="101"/>
  <c r="AA51" i="101"/>
  <c r="AA52" i="101"/>
  <c r="AB52" i="101" s="1"/>
  <c r="AA53" i="101"/>
  <c r="AB53" i="101" s="1"/>
  <c r="AA54" i="101"/>
  <c r="AA55" i="101"/>
  <c r="AB55" i="101" s="1"/>
  <c r="AA56" i="101"/>
  <c r="AA57" i="101"/>
  <c r="AA58" i="101"/>
  <c r="AA59" i="101"/>
  <c r="AA60" i="101"/>
  <c r="AB60" i="101" s="1"/>
  <c r="AA61" i="101"/>
  <c r="AB61" i="101" s="1"/>
  <c r="AA62" i="101"/>
  <c r="AA63" i="101"/>
  <c r="AB63" i="101" s="1"/>
  <c r="AA64" i="101"/>
  <c r="AB64" i="101" s="1"/>
  <c r="AA65" i="101"/>
  <c r="AB65" i="101" s="1"/>
  <c r="AA66" i="101"/>
  <c r="AB66" i="101" s="1"/>
  <c r="AA67" i="101"/>
  <c r="AB67" i="101" s="1"/>
  <c r="AA68" i="101"/>
  <c r="AA69" i="101"/>
  <c r="AA70" i="101"/>
  <c r="AA71" i="101"/>
  <c r="AA72" i="101"/>
  <c r="AA73" i="101"/>
  <c r="AA74" i="101"/>
  <c r="AA75" i="101"/>
  <c r="AB75" i="101" s="1"/>
  <c r="AA76" i="101"/>
  <c r="AB76" i="101" s="1"/>
  <c r="AA77" i="101"/>
  <c r="AB77" i="101" s="1"/>
  <c r="AA78" i="101"/>
  <c r="AB78" i="101" s="1"/>
  <c r="AA79" i="101"/>
  <c r="AB79" i="101" s="1"/>
  <c r="AA80" i="101"/>
  <c r="AB80" i="101" s="1"/>
  <c r="AA81" i="101"/>
  <c r="AB81" i="101" s="1"/>
  <c r="AA82" i="101"/>
  <c r="AB82" i="101" s="1"/>
  <c r="AA83" i="101"/>
  <c r="AA84" i="101"/>
  <c r="AA85" i="101"/>
  <c r="AA86" i="101"/>
  <c r="AA87" i="101"/>
  <c r="AB87" i="101" s="1"/>
  <c r="AA88" i="101"/>
  <c r="AB88" i="101" s="1"/>
  <c r="AA89" i="101"/>
  <c r="AB89" i="101" s="1"/>
  <c r="AA90" i="101"/>
  <c r="AB90" i="101" s="1"/>
  <c r="AA91" i="101"/>
  <c r="AB91" i="101" s="1"/>
  <c r="AA92" i="101"/>
  <c r="AB92" i="101" s="1"/>
  <c r="AA93" i="101"/>
  <c r="AB93" i="101" s="1"/>
  <c r="AA94" i="101"/>
  <c r="AB94" i="101" s="1"/>
  <c r="AA95" i="101"/>
  <c r="AA96" i="101"/>
  <c r="AB96" i="101" s="1"/>
  <c r="AA97" i="101"/>
  <c r="AA98" i="101"/>
  <c r="AA99" i="101"/>
  <c r="AA100" i="101"/>
  <c r="AB100" i="101" s="1"/>
  <c r="AA101" i="101"/>
  <c r="AB101" i="101" s="1"/>
  <c r="AA102" i="101"/>
  <c r="AA103" i="101"/>
  <c r="AB103" i="101" s="1"/>
  <c r="AA104" i="101"/>
  <c r="AA105" i="101"/>
  <c r="AA106" i="101"/>
  <c r="AA107" i="101"/>
  <c r="AA108" i="101"/>
  <c r="AB108" i="101" s="1"/>
  <c r="AA109" i="101"/>
  <c r="AB109" i="101" s="1"/>
  <c r="AA110" i="101"/>
  <c r="AA111" i="101"/>
  <c r="AB111" i="101" s="1"/>
  <c r="AA112" i="101"/>
  <c r="AB112" i="101" s="1"/>
  <c r="AA113" i="101"/>
  <c r="AB113" i="101" s="1"/>
  <c r="AA114" i="101"/>
  <c r="AB114" i="101" s="1"/>
  <c r="AA115" i="101"/>
  <c r="AB115" i="101" s="1"/>
  <c r="AA116" i="101"/>
  <c r="AA117" i="101"/>
  <c r="AA118" i="101"/>
  <c r="AA119" i="101"/>
  <c r="AA120" i="101"/>
  <c r="AA121" i="101"/>
  <c r="AA122" i="101"/>
  <c r="AA123" i="101"/>
  <c r="AB123" i="101" s="1"/>
  <c r="AA124" i="101"/>
  <c r="AB124" i="101" s="1"/>
  <c r="AA125" i="101"/>
  <c r="AB125" i="101" s="1"/>
  <c r="AA126" i="101"/>
  <c r="AB126" i="101" s="1"/>
  <c r="AA127" i="101"/>
  <c r="AB127" i="101" s="1"/>
  <c r="AA128" i="101"/>
  <c r="AB128" i="101" s="1"/>
  <c r="AA129" i="101"/>
  <c r="AB129" i="101" s="1"/>
  <c r="AA130" i="101"/>
  <c r="AB130" i="101" s="1"/>
  <c r="AA131" i="101"/>
  <c r="AA132" i="101"/>
  <c r="AA133" i="101"/>
  <c r="AA134" i="101"/>
  <c r="AA135" i="101"/>
  <c r="AB135" i="101" s="1"/>
  <c r="AA136" i="101"/>
  <c r="AB136" i="101" s="1"/>
  <c r="AA137" i="101"/>
  <c r="AB137" i="101" s="1"/>
  <c r="AA138" i="101"/>
  <c r="AB138" i="101" s="1"/>
  <c r="AA139" i="101"/>
  <c r="AB139" i="101" s="1"/>
  <c r="AA140" i="101"/>
  <c r="AB140" i="101" s="1"/>
  <c r="AA141" i="101"/>
  <c r="AB141" i="101" s="1"/>
  <c r="AA142" i="101"/>
  <c r="AB142" i="101" s="1"/>
  <c r="AA143" i="101"/>
  <c r="AA144" i="101"/>
  <c r="AB144" i="101" s="1"/>
  <c r="AA145" i="101"/>
  <c r="AA146" i="101"/>
  <c r="AA147" i="101"/>
  <c r="AA148" i="101"/>
  <c r="AB148" i="101" s="1"/>
  <c r="AA149" i="101"/>
  <c r="AB149" i="101" s="1"/>
  <c r="AA150" i="101"/>
  <c r="AB150" i="101" s="1"/>
  <c r="AA151" i="101"/>
  <c r="AB151" i="101" s="1"/>
  <c r="AA152" i="101"/>
  <c r="AA153" i="101"/>
  <c r="AA154" i="101"/>
  <c r="AA155" i="101"/>
  <c r="AA156" i="101"/>
  <c r="AB156" i="101" s="1"/>
  <c r="AA157" i="101"/>
  <c r="AB157" i="101" s="1"/>
  <c r="AA158" i="101"/>
  <c r="AA159" i="101"/>
  <c r="AB159" i="101" s="1"/>
  <c r="AA160" i="101"/>
  <c r="AB160" i="101" s="1"/>
  <c r="AA161" i="101"/>
  <c r="AB161" i="101" s="1"/>
  <c r="AA162" i="101"/>
  <c r="AB162" i="101" s="1"/>
  <c r="AA163" i="101"/>
  <c r="AB163" i="101" s="1"/>
  <c r="AA164" i="101"/>
  <c r="AA165" i="101"/>
  <c r="AA166" i="101"/>
  <c r="AA167" i="101"/>
  <c r="AA168" i="101"/>
  <c r="AA169" i="101"/>
  <c r="AA170" i="101"/>
  <c r="AA171" i="101"/>
  <c r="AB171" i="101" s="1"/>
  <c r="AA172" i="101"/>
  <c r="AB172" i="101" s="1"/>
  <c r="AA173" i="101"/>
  <c r="AB173" i="101" s="1"/>
  <c r="AA174" i="101"/>
  <c r="AB174" i="101" s="1"/>
  <c r="AA175" i="101"/>
  <c r="AB175" i="101" s="1"/>
  <c r="AA176" i="101"/>
  <c r="AB176" i="101" s="1"/>
  <c r="AA177" i="101"/>
  <c r="AB177" i="101" s="1"/>
  <c r="AA178" i="101"/>
  <c r="AB178" i="101" s="1"/>
  <c r="AA179" i="101"/>
  <c r="AA180" i="101"/>
  <c r="AA181" i="101"/>
  <c r="AA182" i="101"/>
  <c r="AA183" i="101"/>
  <c r="AB183" i="101" s="1"/>
  <c r="AA184" i="101"/>
  <c r="AB184" i="101" s="1"/>
  <c r="AA185" i="101"/>
  <c r="AB185" i="101" s="1"/>
  <c r="AA186" i="101"/>
  <c r="AB186" i="101" s="1"/>
  <c r="AA187" i="101"/>
  <c r="AB187" i="101" s="1"/>
  <c r="AA188" i="101"/>
  <c r="AB188" i="101" s="1"/>
  <c r="AA189" i="101"/>
  <c r="AB189" i="101" s="1"/>
  <c r="AA190" i="101"/>
  <c r="AB190" i="101" s="1"/>
  <c r="AA191" i="101"/>
  <c r="AA192" i="101"/>
  <c r="AB192" i="101" s="1"/>
  <c r="AA193" i="101"/>
  <c r="AA194" i="101"/>
  <c r="AA195" i="101"/>
  <c r="AA196" i="101"/>
  <c r="AB196" i="101" s="1"/>
  <c r="AA197" i="101"/>
  <c r="AB197" i="101" s="1"/>
  <c r="AA198" i="101"/>
  <c r="AA199" i="101"/>
  <c r="AB199" i="101" s="1"/>
  <c r="AA200" i="101"/>
  <c r="AA201" i="101"/>
  <c r="AA202" i="101"/>
  <c r="AA203" i="101"/>
  <c r="AA204" i="101"/>
  <c r="AB204" i="101" s="1"/>
  <c r="AA205" i="101"/>
  <c r="AB205" i="101" s="1"/>
  <c r="AA206" i="101"/>
  <c r="AA207" i="101"/>
  <c r="AB207" i="101" s="1"/>
  <c r="AA208" i="101"/>
  <c r="AB208" i="101" s="1"/>
  <c r="AA209" i="101"/>
  <c r="AB209" i="101" s="1"/>
  <c r="AA210" i="101"/>
  <c r="AB210" i="101" s="1"/>
  <c r="AA211" i="101"/>
  <c r="AB211" i="101" s="1"/>
  <c r="AA212" i="101"/>
  <c r="AA213" i="101"/>
  <c r="AA214" i="101"/>
  <c r="AA215" i="101"/>
  <c r="AA216" i="101"/>
  <c r="AA217" i="101"/>
  <c r="AA218" i="101"/>
  <c r="AA219" i="101"/>
  <c r="AB219" i="101" s="1"/>
  <c r="AA220" i="101"/>
  <c r="AB220" i="101" s="1"/>
  <c r="AA221" i="101"/>
  <c r="AB221" i="101" s="1"/>
  <c r="AA222" i="101"/>
  <c r="AB222" i="101" s="1"/>
  <c r="AA223" i="101"/>
  <c r="AB223" i="101" s="1"/>
  <c r="AA224" i="101"/>
  <c r="AB224" i="101" s="1"/>
  <c r="AA225" i="101"/>
  <c r="AB225" i="101" s="1"/>
  <c r="AA226" i="101"/>
  <c r="AB226" i="101" s="1"/>
  <c r="AA227" i="101"/>
  <c r="AA228" i="101"/>
  <c r="AA229" i="101"/>
  <c r="AA230" i="101"/>
  <c r="AA231" i="101"/>
  <c r="AB231" i="101" s="1"/>
  <c r="AA232" i="101"/>
  <c r="AB232" i="101" s="1"/>
  <c r="AA233" i="101"/>
  <c r="AB233" i="101" s="1"/>
  <c r="AA234" i="101"/>
  <c r="AB234" i="101" s="1"/>
  <c r="AA235" i="101"/>
  <c r="AB235" i="101" s="1"/>
  <c r="AA236" i="101"/>
  <c r="AB236" i="101" s="1"/>
  <c r="AA237" i="101"/>
  <c r="AB237" i="101" s="1"/>
  <c r="AA238" i="101"/>
  <c r="AB238" i="101" s="1"/>
  <c r="AA239" i="101"/>
  <c r="AA240" i="101"/>
  <c r="AB240" i="101" s="1"/>
  <c r="AA241" i="101"/>
  <c r="AA242" i="101"/>
  <c r="AA243" i="101"/>
  <c r="AA244" i="101"/>
  <c r="AB244" i="101" s="1"/>
  <c r="AA245" i="101"/>
  <c r="AB245" i="101" s="1"/>
  <c r="AA246" i="101"/>
  <c r="AA247" i="101"/>
  <c r="AA248" i="101"/>
  <c r="AB248" i="101" s="1"/>
  <c r="AA249" i="101"/>
  <c r="AA250" i="101"/>
  <c r="AB250" i="101" s="1"/>
  <c r="AA251" i="101"/>
  <c r="AA252" i="101"/>
  <c r="AB252" i="101" s="1"/>
  <c r="AA253" i="101"/>
  <c r="AA254" i="101"/>
  <c r="AB254" i="101" s="1"/>
  <c r="AA255" i="101"/>
  <c r="AB255" i="101" s="1"/>
  <c r="AA256" i="101"/>
  <c r="AB256" i="101" s="1"/>
  <c r="AA257" i="101"/>
  <c r="AB257" i="101" s="1"/>
  <c r="AA258" i="101"/>
  <c r="AB258" i="101" s="1"/>
  <c r="AA259" i="101"/>
  <c r="AA260" i="101"/>
  <c r="AB260" i="101" s="1"/>
  <c r="AA261" i="101"/>
  <c r="AA262" i="101"/>
  <c r="AB262" i="101" s="1"/>
  <c r="AA263" i="101"/>
  <c r="AA264" i="101"/>
  <c r="AB264" i="101" s="1"/>
  <c r="AA265" i="101"/>
  <c r="AA266" i="101"/>
  <c r="AB266" i="101" s="1"/>
  <c r="AA267" i="101"/>
  <c r="AB267" i="101" s="1"/>
  <c r="AA268" i="101"/>
  <c r="AA269" i="101"/>
  <c r="AA270" i="101"/>
  <c r="AA271" i="101"/>
  <c r="AA272" i="101"/>
  <c r="AB272" i="101" s="1"/>
  <c r="AA273" i="101"/>
  <c r="AA274" i="101"/>
  <c r="AB274" i="101" s="1"/>
  <c r="AA275" i="101"/>
  <c r="AA276" i="101"/>
  <c r="AB276" i="101" s="1"/>
  <c r="AA277" i="101"/>
  <c r="AA278" i="101"/>
  <c r="AB278" i="101" s="1"/>
  <c r="AA5" i="101"/>
  <c r="AB5" i="101" s="1"/>
  <c r="AA6" i="100"/>
  <c r="AA7" i="100"/>
  <c r="AA8" i="100"/>
  <c r="AA16" i="100"/>
  <c r="AA17" i="100"/>
  <c r="AA18" i="100"/>
  <c r="AA19" i="100"/>
  <c r="AA20" i="100"/>
  <c r="AA28" i="100"/>
  <c r="AA29" i="100"/>
  <c r="AA30" i="100"/>
  <c r="AA31" i="100"/>
  <c r="AA32" i="100"/>
  <c r="AA40" i="100"/>
  <c r="AA41" i="100"/>
  <c r="AA42" i="100"/>
  <c r="AA43" i="100"/>
  <c r="AA44" i="100"/>
  <c r="AA52" i="100"/>
  <c r="AA53" i="100"/>
  <c r="AA54" i="100"/>
  <c r="AA55" i="100"/>
  <c r="AA64" i="100"/>
  <c r="AA65" i="100"/>
  <c r="AA66" i="100"/>
  <c r="AA67" i="100"/>
  <c r="AA68" i="100"/>
  <c r="AA76" i="100"/>
  <c r="AA77" i="100"/>
  <c r="AA78" i="100"/>
  <c r="AA79" i="100"/>
  <c r="AA80" i="100"/>
  <c r="AA88" i="100"/>
  <c r="AA89" i="100"/>
  <c r="AA90" i="100"/>
  <c r="AA112" i="100"/>
  <c r="AA113" i="100"/>
  <c r="AA114" i="100"/>
  <c r="AA115" i="100"/>
  <c r="AA124" i="100"/>
  <c r="AA125" i="100"/>
  <c r="AA126" i="100"/>
  <c r="AA127" i="100"/>
  <c r="AA136" i="100"/>
  <c r="AA137" i="100"/>
  <c r="AA138" i="100"/>
  <c r="AA139" i="100"/>
  <c r="AA148" i="100"/>
  <c r="AA149" i="100"/>
  <c r="AA150" i="100"/>
  <c r="AA151" i="100"/>
  <c r="AA160" i="100"/>
  <c r="AA161" i="100"/>
  <c r="AA162" i="100"/>
  <c r="AA163" i="100"/>
  <c r="AA172" i="100"/>
  <c r="AA173" i="100"/>
  <c r="AA174" i="100"/>
  <c r="AA175" i="100"/>
  <c r="AA184" i="100"/>
  <c r="AA185" i="100"/>
  <c r="AA186" i="100"/>
  <c r="AA187" i="100"/>
  <c r="AA196" i="100"/>
  <c r="AA197" i="100"/>
  <c r="AA198" i="100"/>
  <c r="AA199" i="100"/>
  <c r="AA208" i="100"/>
  <c r="AA209" i="100"/>
  <c r="AA210" i="100"/>
  <c r="AA211" i="100"/>
  <c r="Z6" i="100"/>
  <c r="Z7" i="100"/>
  <c r="Z8" i="100"/>
  <c r="Z9" i="100"/>
  <c r="AA9" i="100" s="1"/>
  <c r="Z10" i="100"/>
  <c r="AA10" i="100" s="1"/>
  <c r="Z11" i="100"/>
  <c r="AA11" i="100" s="1"/>
  <c r="Z12" i="100"/>
  <c r="AA12" i="100" s="1"/>
  <c r="Z13" i="100"/>
  <c r="AA13" i="100" s="1"/>
  <c r="Z14" i="100"/>
  <c r="AA14" i="100" s="1"/>
  <c r="Z15" i="100"/>
  <c r="AA15" i="100" s="1"/>
  <c r="Z16" i="100"/>
  <c r="Z17" i="100"/>
  <c r="Z18" i="100"/>
  <c r="Z19" i="100"/>
  <c r="Z20" i="100"/>
  <c r="Z21" i="100"/>
  <c r="AA21" i="100" s="1"/>
  <c r="Z22" i="100"/>
  <c r="AA22" i="100" s="1"/>
  <c r="Z23" i="100"/>
  <c r="AA23" i="100" s="1"/>
  <c r="Z24" i="100"/>
  <c r="AA24" i="100" s="1"/>
  <c r="Z25" i="100"/>
  <c r="AA25" i="100" s="1"/>
  <c r="Z26" i="100"/>
  <c r="AA26" i="100" s="1"/>
  <c r="Z27" i="100"/>
  <c r="AA27" i="100" s="1"/>
  <c r="Z28" i="100"/>
  <c r="Z29" i="100"/>
  <c r="Z30" i="100"/>
  <c r="Z31" i="100"/>
  <c r="Z32" i="100"/>
  <c r="Z33" i="100"/>
  <c r="AA33" i="100" s="1"/>
  <c r="Z34" i="100"/>
  <c r="AA34" i="100" s="1"/>
  <c r="Z35" i="100"/>
  <c r="AA35" i="100" s="1"/>
  <c r="Z36" i="100"/>
  <c r="AA36" i="100" s="1"/>
  <c r="Z37" i="100"/>
  <c r="AA37" i="100" s="1"/>
  <c r="Z38" i="100"/>
  <c r="AA38" i="100" s="1"/>
  <c r="Z39" i="100"/>
  <c r="AA39" i="100" s="1"/>
  <c r="Z40" i="100"/>
  <c r="Z41" i="100"/>
  <c r="Z42" i="100"/>
  <c r="Z43" i="100"/>
  <c r="Z44" i="100"/>
  <c r="Z45" i="100"/>
  <c r="AA45" i="100" s="1"/>
  <c r="Z46" i="100"/>
  <c r="AA46" i="100" s="1"/>
  <c r="Z47" i="100"/>
  <c r="AA47" i="100" s="1"/>
  <c r="Z48" i="100"/>
  <c r="AA48" i="100" s="1"/>
  <c r="Z49" i="100"/>
  <c r="AA49" i="100" s="1"/>
  <c r="Z50" i="100"/>
  <c r="AA50" i="100" s="1"/>
  <c r="Z51" i="100"/>
  <c r="AA51" i="100" s="1"/>
  <c r="Z52" i="100"/>
  <c r="Z53" i="100"/>
  <c r="Z54" i="100"/>
  <c r="Z55" i="100"/>
  <c r="Z56" i="100"/>
  <c r="AA56" i="100" s="1"/>
  <c r="Z57" i="100"/>
  <c r="AA57" i="100" s="1"/>
  <c r="Z58" i="100"/>
  <c r="AA58" i="100" s="1"/>
  <c r="Z59" i="100"/>
  <c r="AA59" i="100" s="1"/>
  <c r="Z60" i="100"/>
  <c r="AA60" i="100" s="1"/>
  <c r="Z61" i="100"/>
  <c r="AA61" i="100" s="1"/>
  <c r="Z62" i="100"/>
  <c r="AA62" i="100" s="1"/>
  <c r="Z63" i="100"/>
  <c r="AA63" i="100" s="1"/>
  <c r="Z64" i="100"/>
  <c r="Z65" i="100"/>
  <c r="Z66" i="100"/>
  <c r="Z67" i="100"/>
  <c r="Z68" i="100"/>
  <c r="Z69" i="100"/>
  <c r="AA69" i="100" s="1"/>
  <c r="Z70" i="100"/>
  <c r="AA70" i="100" s="1"/>
  <c r="Z75" i="100"/>
  <c r="AA75" i="100" s="1"/>
  <c r="Z76" i="100"/>
  <c r="Z77" i="100"/>
  <c r="Z78" i="100"/>
  <c r="Z79" i="100"/>
  <c r="Z80" i="100"/>
  <c r="Z81" i="100"/>
  <c r="AA81" i="100" s="1"/>
  <c r="Z82" i="100"/>
  <c r="AA82" i="100" s="1"/>
  <c r="Z83" i="100"/>
  <c r="AA83" i="100" s="1"/>
  <c r="Z84" i="100"/>
  <c r="AA84" i="100" s="1"/>
  <c r="Z85" i="100"/>
  <c r="AA85" i="100" s="1"/>
  <c r="Z86" i="100"/>
  <c r="AA86" i="100" s="1"/>
  <c r="Z87" i="100"/>
  <c r="AA87" i="100" s="1"/>
  <c r="Z88" i="100"/>
  <c r="Z89" i="100"/>
  <c r="Z90" i="100"/>
  <c r="Z97" i="100"/>
  <c r="AA97" i="100" s="1"/>
  <c r="Z98" i="100"/>
  <c r="AA98" i="100" s="1"/>
  <c r="Z99" i="100"/>
  <c r="AA99" i="100" s="1"/>
  <c r="Z105" i="100"/>
  <c r="AA105" i="100" s="1"/>
  <c r="Z106" i="100"/>
  <c r="AA106" i="100" s="1"/>
  <c r="Z107" i="100"/>
  <c r="AA107" i="100" s="1"/>
  <c r="Z108" i="100"/>
  <c r="AA108" i="100" s="1"/>
  <c r="Z109" i="100"/>
  <c r="AA109" i="100" s="1"/>
  <c r="Z110" i="100"/>
  <c r="AA110" i="100" s="1"/>
  <c r="Z111" i="100"/>
  <c r="AA111" i="100" s="1"/>
  <c r="Z112" i="100"/>
  <c r="Z113" i="100"/>
  <c r="Z114" i="100"/>
  <c r="Z115" i="100"/>
  <c r="Z116" i="100"/>
  <c r="AA116" i="100" s="1"/>
  <c r="Z117" i="100"/>
  <c r="AA117" i="100" s="1"/>
  <c r="Z118" i="100"/>
  <c r="AA118" i="100" s="1"/>
  <c r="Z119" i="100"/>
  <c r="AA119" i="100" s="1"/>
  <c r="Z120" i="100"/>
  <c r="AA120" i="100" s="1"/>
  <c r="Z121" i="100"/>
  <c r="AA121" i="100" s="1"/>
  <c r="Z122" i="100"/>
  <c r="AA122" i="100" s="1"/>
  <c r="Z123" i="100"/>
  <c r="AA123" i="100" s="1"/>
  <c r="Z124" i="100"/>
  <c r="Z125" i="100"/>
  <c r="Z126" i="100"/>
  <c r="Z127" i="100"/>
  <c r="Z128" i="100"/>
  <c r="AA128" i="100" s="1"/>
  <c r="Z129" i="100"/>
  <c r="AA129" i="100" s="1"/>
  <c r="Z130" i="100"/>
  <c r="AA130" i="100" s="1"/>
  <c r="Z131" i="100"/>
  <c r="AA131" i="100" s="1"/>
  <c r="Z132" i="100"/>
  <c r="AA132" i="100" s="1"/>
  <c r="Z133" i="100"/>
  <c r="AA133" i="100" s="1"/>
  <c r="Z134" i="100"/>
  <c r="AA134" i="100" s="1"/>
  <c r="Z135" i="100"/>
  <c r="AA135" i="100" s="1"/>
  <c r="Z136" i="100"/>
  <c r="Z137" i="100"/>
  <c r="Z138" i="100"/>
  <c r="Z139" i="100"/>
  <c r="Z140" i="100"/>
  <c r="AA140" i="100" s="1"/>
  <c r="Z141" i="100"/>
  <c r="AA141" i="100" s="1"/>
  <c r="Z142" i="100"/>
  <c r="AA142" i="100" s="1"/>
  <c r="Z143" i="100"/>
  <c r="AA143" i="100" s="1"/>
  <c r="Z144" i="100"/>
  <c r="AA144" i="100" s="1"/>
  <c r="Z145" i="100"/>
  <c r="AA145" i="100" s="1"/>
  <c r="Z146" i="100"/>
  <c r="AA146" i="100" s="1"/>
  <c r="Z147" i="100"/>
  <c r="AA147" i="100" s="1"/>
  <c r="Z148" i="100"/>
  <c r="Z149" i="100"/>
  <c r="Z150" i="100"/>
  <c r="Z151" i="100"/>
  <c r="Z152" i="100"/>
  <c r="AA152" i="100" s="1"/>
  <c r="Z153" i="100"/>
  <c r="AA153" i="100" s="1"/>
  <c r="Z154" i="100"/>
  <c r="AA154" i="100" s="1"/>
  <c r="Z155" i="100"/>
  <c r="AA155" i="100" s="1"/>
  <c r="Z156" i="100"/>
  <c r="AA156" i="100" s="1"/>
  <c r="Z157" i="100"/>
  <c r="AA157" i="100" s="1"/>
  <c r="Z158" i="100"/>
  <c r="AA158" i="100" s="1"/>
  <c r="Z159" i="100"/>
  <c r="AA159" i="100" s="1"/>
  <c r="Z160" i="100"/>
  <c r="Z161" i="100"/>
  <c r="Z162" i="100"/>
  <c r="Z163" i="100"/>
  <c r="Z164" i="100"/>
  <c r="AA164" i="100" s="1"/>
  <c r="Z165" i="100"/>
  <c r="AA165" i="100" s="1"/>
  <c r="Z166" i="100"/>
  <c r="AA166" i="100" s="1"/>
  <c r="Z167" i="100"/>
  <c r="AA167" i="100" s="1"/>
  <c r="Z168" i="100"/>
  <c r="AA168" i="100" s="1"/>
  <c r="Z169" i="100"/>
  <c r="AA169" i="100" s="1"/>
  <c r="Z170" i="100"/>
  <c r="AA170" i="100" s="1"/>
  <c r="Z171" i="100"/>
  <c r="AA171" i="100" s="1"/>
  <c r="Z172" i="100"/>
  <c r="Z173" i="100"/>
  <c r="Z174" i="100"/>
  <c r="Z175" i="100"/>
  <c r="Z176" i="100"/>
  <c r="AA176" i="100" s="1"/>
  <c r="Z177" i="100"/>
  <c r="AA177" i="100" s="1"/>
  <c r="Z178" i="100"/>
  <c r="AA178" i="100" s="1"/>
  <c r="Z179" i="100"/>
  <c r="AA179" i="100" s="1"/>
  <c r="Z180" i="100"/>
  <c r="AA180" i="100" s="1"/>
  <c r="Z181" i="100"/>
  <c r="AA181" i="100" s="1"/>
  <c r="Z182" i="100"/>
  <c r="AA182" i="100" s="1"/>
  <c r="Z183" i="100"/>
  <c r="AA183" i="100" s="1"/>
  <c r="Z184" i="100"/>
  <c r="Z185" i="100"/>
  <c r="Z186" i="100"/>
  <c r="Z187" i="100"/>
  <c r="Z188" i="100"/>
  <c r="AA188" i="100" s="1"/>
  <c r="Z189" i="100"/>
  <c r="AA189" i="100" s="1"/>
  <c r="Z190" i="100"/>
  <c r="AA190" i="100" s="1"/>
  <c r="Z192" i="100"/>
  <c r="AA192" i="100" s="1"/>
  <c r="Z193" i="100"/>
  <c r="AA193" i="100" s="1"/>
  <c r="Z194" i="100"/>
  <c r="AA194" i="100" s="1"/>
  <c r="Z195" i="100"/>
  <c r="AA195" i="100" s="1"/>
  <c r="Z196" i="100"/>
  <c r="Z197" i="100"/>
  <c r="Z198" i="100"/>
  <c r="Z199" i="100"/>
  <c r="Z200" i="100"/>
  <c r="AA200" i="100" s="1"/>
  <c r="Z201" i="100"/>
  <c r="AA201" i="100" s="1"/>
  <c r="Z202" i="100"/>
  <c r="AA202" i="100" s="1"/>
  <c r="Z203" i="100"/>
  <c r="AA203" i="100" s="1"/>
  <c r="Z204" i="100"/>
  <c r="AA204" i="100" s="1"/>
  <c r="Z205" i="100"/>
  <c r="AA205" i="100" s="1"/>
  <c r="Z206" i="100"/>
  <c r="AA206" i="100" s="1"/>
  <c r="Z207" i="100"/>
  <c r="AA207" i="100" s="1"/>
  <c r="Z208" i="100"/>
  <c r="Z209" i="100"/>
  <c r="Z210" i="100"/>
  <c r="Z211" i="100"/>
  <c r="Z212" i="100"/>
  <c r="AA212" i="100" s="1"/>
  <c r="Z213" i="100"/>
  <c r="AA213" i="100" s="1"/>
  <c r="Z214" i="100"/>
  <c r="AA214" i="100" s="1"/>
  <c r="Z215" i="100"/>
  <c r="AA215" i="100" s="1"/>
  <c r="Z5" i="100"/>
  <c r="AA5" i="100" s="1"/>
  <c r="AA9" i="99"/>
  <c r="AA15" i="99"/>
  <c r="AA16" i="99"/>
  <c r="AA17" i="99"/>
  <c r="AA21" i="99"/>
  <c r="AA29" i="99"/>
  <c r="AA33" i="99"/>
  <c r="AA37" i="99"/>
  <c r="AA38" i="99"/>
  <c r="AA39" i="99"/>
  <c r="AA40" i="99"/>
  <c r="AA41" i="99"/>
  <c r="AA45" i="99"/>
  <c r="AA53" i="99"/>
  <c r="AA57" i="99"/>
  <c r="AA69" i="99"/>
  <c r="AA84" i="99"/>
  <c r="AA86" i="99"/>
  <c r="AA87" i="99"/>
  <c r="AA98" i="99"/>
  <c r="AA99" i="99"/>
  <c r="AA108" i="99"/>
  <c r="AA109" i="99"/>
  <c r="AA110" i="99"/>
  <c r="AA111" i="99"/>
  <c r="AA122" i="99"/>
  <c r="AA123" i="99"/>
  <c r="AA134" i="99"/>
  <c r="AA135" i="99"/>
  <c r="AA145" i="99"/>
  <c r="AA146" i="99"/>
  <c r="AA147" i="99"/>
  <c r="AA149" i="99"/>
  <c r="AA158" i="99"/>
  <c r="AA159" i="99"/>
  <c r="AA168" i="99"/>
  <c r="AA170" i="99"/>
  <c r="AA171" i="99"/>
  <c r="AA172" i="99"/>
  <c r="AA173" i="99"/>
  <c r="AA180" i="99"/>
  <c r="AA182" i="99"/>
  <c r="AA183" i="99"/>
  <c r="AA194" i="99"/>
  <c r="AA195" i="99"/>
  <c r="AA196" i="99"/>
  <c r="AA205" i="99"/>
  <c r="AA206" i="99"/>
  <c r="AA207" i="99"/>
  <c r="AA208" i="99"/>
  <c r="AA210" i="99"/>
  <c r="AA218" i="99"/>
  <c r="AA219" i="99"/>
  <c r="AA221" i="99"/>
  <c r="AA222" i="99"/>
  <c r="AA223" i="99"/>
  <c r="AA224" i="99"/>
  <c r="AA228" i="99"/>
  <c r="AA230" i="99"/>
  <c r="AA231" i="99"/>
  <c r="AA236" i="99"/>
  <c r="AA240" i="99"/>
  <c r="AA241" i="99"/>
  <c r="AA242" i="99"/>
  <c r="AA243" i="99"/>
  <c r="AA254" i="99"/>
  <c r="AA255" i="99"/>
  <c r="AA265" i="99"/>
  <c r="AA266" i="99"/>
  <c r="AA267" i="99"/>
  <c r="AA270" i="99"/>
  <c r="AA278" i="99"/>
  <c r="AA279" i="99"/>
  <c r="AA282" i="99"/>
  <c r="AA283" i="99"/>
  <c r="AA284" i="99"/>
  <c r="AA296" i="99"/>
  <c r="AA297" i="99"/>
  <c r="AA300" i="99"/>
  <c r="AA304" i="99"/>
  <c r="AA305" i="99"/>
  <c r="AA308" i="99"/>
  <c r="AA309" i="99"/>
  <c r="AA312" i="99"/>
  <c r="AA314" i="99"/>
  <c r="AA319" i="99"/>
  <c r="AA320" i="99"/>
  <c r="AA321" i="99"/>
  <c r="AA324" i="99"/>
  <c r="AA326" i="99"/>
  <c r="AA328" i="99"/>
  <c r="AA329" i="99"/>
  <c r="Z6" i="99"/>
  <c r="AA6" i="99" s="1"/>
  <c r="Z7" i="99"/>
  <c r="AA7" i="99" s="1"/>
  <c r="Z8" i="99"/>
  <c r="AA8" i="99" s="1"/>
  <c r="Z9" i="99"/>
  <c r="Z10" i="99"/>
  <c r="AA10" i="99" s="1"/>
  <c r="Z11" i="99"/>
  <c r="AA11" i="99" s="1"/>
  <c r="Z12" i="99"/>
  <c r="AA12" i="99" s="1"/>
  <c r="Z13" i="99"/>
  <c r="AA13" i="99" s="1"/>
  <c r="Z14" i="99"/>
  <c r="AA14" i="99" s="1"/>
  <c r="Z15" i="99"/>
  <c r="Z16" i="99"/>
  <c r="Z17" i="99"/>
  <c r="Z18" i="99"/>
  <c r="AA18" i="99" s="1"/>
  <c r="Z19" i="99"/>
  <c r="AA19" i="99" s="1"/>
  <c r="Z20" i="99"/>
  <c r="AA20" i="99" s="1"/>
  <c r="Z21" i="99"/>
  <c r="Z22" i="99"/>
  <c r="AA22" i="99" s="1"/>
  <c r="Z23" i="99"/>
  <c r="AA23" i="99" s="1"/>
  <c r="Z24" i="99"/>
  <c r="AA24" i="99" s="1"/>
  <c r="Z25" i="99"/>
  <c r="AA25" i="99" s="1"/>
  <c r="Z26" i="99"/>
  <c r="AA26" i="99" s="1"/>
  <c r="Z27" i="99"/>
  <c r="AA27" i="99" s="1"/>
  <c r="Z28" i="99"/>
  <c r="AA28" i="99" s="1"/>
  <c r="Z29" i="99"/>
  <c r="Z30" i="99"/>
  <c r="AA30" i="99" s="1"/>
  <c r="Z31" i="99"/>
  <c r="AA31" i="99" s="1"/>
  <c r="Z32" i="99"/>
  <c r="AA32" i="99" s="1"/>
  <c r="Z33" i="99"/>
  <c r="Z34" i="99"/>
  <c r="AA34" i="99" s="1"/>
  <c r="Z35" i="99"/>
  <c r="AA35" i="99" s="1"/>
  <c r="Z36" i="99"/>
  <c r="AA36" i="99" s="1"/>
  <c r="Z37" i="99"/>
  <c r="Z38" i="99"/>
  <c r="Z39" i="99"/>
  <c r="Z40" i="99"/>
  <c r="Z41" i="99"/>
  <c r="Z42" i="99"/>
  <c r="AA42" i="99" s="1"/>
  <c r="Z43" i="99"/>
  <c r="AA43" i="99" s="1"/>
  <c r="Z44" i="99"/>
  <c r="AA44" i="99" s="1"/>
  <c r="Z45" i="99"/>
  <c r="Z46" i="99"/>
  <c r="AA46" i="99" s="1"/>
  <c r="Z47" i="99"/>
  <c r="AA47" i="99" s="1"/>
  <c r="Z48" i="99"/>
  <c r="AA48" i="99" s="1"/>
  <c r="Z49" i="99"/>
  <c r="AA49" i="99" s="1"/>
  <c r="Z50" i="99"/>
  <c r="AA50" i="99" s="1"/>
  <c r="Z51" i="99"/>
  <c r="AA51" i="99" s="1"/>
  <c r="Z52" i="99"/>
  <c r="AA52" i="99" s="1"/>
  <c r="Z53" i="99"/>
  <c r="Z54" i="99"/>
  <c r="AA54" i="99" s="1"/>
  <c r="Z55" i="99"/>
  <c r="AA55" i="99" s="1"/>
  <c r="Z56" i="99"/>
  <c r="AA56" i="99" s="1"/>
  <c r="Z57" i="99"/>
  <c r="Z58" i="99"/>
  <c r="AA58" i="99" s="1"/>
  <c r="Z59" i="99"/>
  <c r="AA59" i="99" s="1"/>
  <c r="Z60" i="99"/>
  <c r="AA60" i="99" s="1"/>
  <c r="Z61" i="99"/>
  <c r="AA61" i="99" s="1"/>
  <c r="Z62" i="99"/>
  <c r="AA62" i="99" s="1"/>
  <c r="Z63" i="99"/>
  <c r="AA63" i="99" s="1"/>
  <c r="Z64" i="99"/>
  <c r="AA64" i="99" s="1"/>
  <c r="Z65" i="99"/>
  <c r="AA65" i="99" s="1"/>
  <c r="Z66" i="99"/>
  <c r="AA66" i="99" s="1"/>
  <c r="Z67" i="99"/>
  <c r="AA67" i="99" s="1"/>
  <c r="Z68" i="99"/>
  <c r="AA68" i="99" s="1"/>
  <c r="Z69" i="99"/>
  <c r="Z70" i="99"/>
  <c r="AA70" i="99" s="1"/>
  <c r="Z71" i="99"/>
  <c r="AA71" i="99" s="1"/>
  <c r="Z72" i="99"/>
  <c r="AA72" i="99" s="1"/>
  <c r="Z73" i="99"/>
  <c r="AA73" i="99" s="1"/>
  <c r="Z74" i="99"/>
  <c r="AA74" i="99" s="1"/>
  <c r="Z75" i="99"/>
  <c r="AA75" i="99" s="1"/>
  <c r="Z81" i="99"/>
  <c r="AA81" i="99" s="1"/>
  <c r="Z82" i="99"/>
  <c r="AA82" i="99" s="1"/>
  <c r="Z83" i="99"/>
  <c r="AA83" i="99" s="1"/>
  <c r="Z84" i="99"/>
  <c r="Z85" i="99"/>
  <c r="AA85" i="99" s="1"/>
  <c r="Z86" i="99"/>
  <c r="Z87" i="99"/>
  <c r="Z88" i="99"/>
  <c r="AA88" i="99" s="1"/>
  <c r="Z89" i="99"/>
  <c r="AA89" i="99" s="1"/>
  <c r="Z90" i="99"/>
  <c r="AA90" i="99" s="1"/>
  <c r="Z91" i="99"/>
  <c r="AA91" i="99" s="1"/>
  <c r="Z92" i="99"/>
  <c r="AA92" i="99" s="1"/>
  <c r="Z93" i="99"/>
  <c r="AA93" i="99" s="1"/>
  <c r="Z94" i="99"/>
  <c r="AA94" i="99" s="1"/>
  <c r="Z95" i="99"/>
  <c r="AA95" i="99" s="1"/>
  <c r="Z96" i="99"/>
  <c r="AA96" i="99" s="1"/>
  <c r="Z97" i="99"/>
  <c r="AA97" i="99" s="1"/>
  <c r="Z98" i="99"/>
  <c r="Z99" i="99"/>
  <c r="Z100" i="99"/>
  <c r="AA100" i="99" s="1"/>
  <c r="Z101" i="99"/>
  <c r="AA101" i="99" s="1"/>
  <c r="Z102" i="99"/>
  <c r="AA102" i="99" s="1"/>
  <c r="Z103" i="99"/>
  <c r="AA103" i="99" s="1"/>
  <c r="Z104" i="99"/>
  <c r="AA104" i="99" s="1"/>
  <c r="Z105" i="99"/>
  <c r="AA105" i="99" s="1"/>
  <c r="Z106" i="99"/>
  <c r="AA106" i="99" s="1"/>
  <c r="Z107" i="99"/>
  <c r="AA107" i="99" s="1"/>
  <c r="Z108" i="99"/>
  <c r="Z109" i="99"/>
  <c r="Z110" i="99"/>
  <c r="Z111" i="99"/>
  <c r="Z112" i="99"/>
  <c r="AA112" i="99" s="1"/>
  <c r="Z113" i="99"/>
  <c r="AA113" i="99" s="1"/>
  <c r="Z114" i="99"/>
  <c r="AA114" i="99" s="1"/>
  <c r="Z115" i="99"/>
  <c r="AA115" i="99" s="1"/>
  <c r="Z116" i="99"/>
  <c r="AA116" i="99" s="1"/>
  <c r="Z117" i="99"/>
  <c r="AA117" i="99" s="1"/>
  <c r="Z118" i="99"/>
  <c r="AA118" i="99" s="1"/>
  <c r="Z119" i="99"/>
  <c r="AA119" i="99" s="1"/>
  <c r="Z120" i="99"/>
  <c r="AA120" i="99" s="1"/>
  <c r="Z121" i="99"/>
  <c r="AA121" i="99" s="1"/>
  <c r="Z122" i="99"/>
  <c r="Z123" i="99"/>
  <c r="Z124" i="99"/>
  <c r="AA124" i="99" s="1"/>
  <c r="Z125" i="99"/>
  <c r="AA125" i="99" s="1"/>
  <c r="Z126" i="99"/>
  <c r="AA126" i="99" s="1"/>
  <c r="Z127" i="99"/>
  <c r="AA127" i="99" s="1"/>
  <c r="Z128" i="99"/>
  <c r="AA128" i="99" s="1"/>
  <c r="Z129" i="99"/>
  <c r="AA129" i="99" s="1"/>
  <c r="Z130" i="99"/>
  <c r="AA130" i="99" s="1"/>
  <c r="Z131" i="99"/>
  <c r="AA131" i="99" s="1"/>
  <c r="Z132" i="99"/>
  <c r="AA132" i="99" s="1"/>
  <c r="Z133" i="99"/>
  <c r="AA133" i="99" s="1"/>
  <c r="Z134" i="99"/>
  <c r="Z135" i="99"/>
  <c r="Z136" i="99"/>
  <c r="AA136" i="99" s="1"/>
  <c r="Z137" i="99"/>
  <c r="AA137" i="99" s="1"/>
  <c r="Z138" i="99"/>
  <c r="AA138" i="99" s="1"/>
  <c r="Z139" i="99"/>
  <c r="AA139" i="99" s="1"/>
  <c r="Z140" i="99"/>
  <c r="AA140" i="99" s="1"/>
  <c r="Z141" i="99"/>
  <c r="AA141" i="99" s="1"/>
  <c r="Z142" i="99"/>
  <c r="AA142" i="99" s="1"/>
  <c r="Z143" i="99"/>
  <c r="AA143" i="99" s="1"/>
  <c r="Z144" i="99"/>
  <c r="AA144" i="99" s="1"/>
  <c r="Z145" i="99"/>
  <c r="Z146" i="99"/>
  <c r="Z147" i="99"/>
  <c r="Z148" i="99"/>
  <c r="AA148" i="99" s="1"/>
  <c r="Z149" i="99"/>
  <c r="Z150" i="99"/>
  <c r="AA150" i="99" s="1"/>
  <c r="Z151" i="99"/>
  <c r="AA151" i="99" s="1"/>
  <c r="Z152" i="99"/>
  <c r="AA152" i="99" s="1"/>
  <c r="Z153" i="99"/>
  <c r="AA153" i="99" s="1"/>
  <c r="Z154" i="99"/>
  <c r="AA154" i="99" s="1"/>
  <c r="Z155" i="99"/>
  <c r="AA155" i="99" s="1"/>
  <c r="Z156" i="99"/>
  <c r="AA156" i="99" s="1"/>
  <c r="Z157" i="99"/>
  <c r="AA157" i="99" s="1"/>
  <c r="Z158" i="99"/>
  <c r="Z159" i="99"/>
  <c r="Z160" i="99"/>
  <c r="AA160" i="99" s="1"/>
  <c r="Z161" i="99"/>
  <c r="AA161" i="99" s="1"/>
  <c r="Z162" i="99"/>
  <c r="AA162" i="99" s="1"/>
  <c r="Z163" i="99"/>
  <c r="AA163" i="99" s="1"/>
  <c r="Z164" i="99"/>
  <c r="AA164" i="99" s="1"/>
  <c r="Z165" i="99"/>
  <c r="AA165" i="99" s="1"/>
  <c r="Z166" i="99"/>
  <c r="AA166" i="99" s="1"/>
  <c r="Z167" i="99"/>
  <c r="AA167" i="99" s="1"/>
  <c r="Z168" i="99"/>
  <c r="Z169" i="99"/>
  <c r="AA169" i="99" s="1"/>
  <c r="Z170" i="99"/>
  <c r="Z171" i="99"/>
  <c r="Z172" i="99"/>
  <c r="Z173" i="99"/>
  <c r="Z174" i="99"/>
  <c r="AA174" i="99" s="1"/>
  <c r="Z175" i="99"/>
  <c r="AA175" i="99" s="1"/>
  <c r="Z176" i="99"/>
  <c r="AA176" i="99" s="1"/>
  <c r="Z177" i="99"/>
  <c r="AA177" i="99" s="1"/>
  <c r="Z178" i="99"/>
  <c r="AA178" i="99" s="1"/>
  <c r="Z179" i="99"/>
  <c r="AA179" i="99" s="1"/>
  <c r="Z180" i="99"/>
  <c r="Z181" i="99"/>
  <c r="AA181" i="99" s="1"/>
  <c r="Z182" i="99"/>
  <c r="Z183" i="99"/>
  <c r="Z184" i="99"/>
  <c r="AA184" i="99" s="1"/>
  <c r="Z185" i="99"/>
  <c r="AA185" i="99" s="1"/>
  <c r="Z186" i="99"/>
  <c r="AA186" i="99" s="1"/>
  <c r="Z187" i="99"/>
  <c r="AA187" i="99" s="1"/>
  <c r="Z188" i="99"/>
  <c r="AA188" i="99" s="1"/>
  <c r="Z189" i="99"/>
  <c r="AA189" i="99" s="1"/>
  <c r="Z190" i="99"/>
  <c r="AA190" i="99" s="1"/>
  <c r="Z191" i="99"/>
  <c r="AA191" i="99" s="1"/>
  <c r="Z192" i="99"/>
  <c r="AA192" i="99" s="1"/>
  <c r="Z193" i="99"/>
  <c r="AA193" i="99" s="1"/>
  <c r="Z194" i="99"/>
  <c r="Z195" i="99"/>
  <c r="Z196" i="99"/>
  <c r="Z197" i="99"/>
  <c r="AA197" i="99" s="1"/>
  <c r="Z198" i="99"/>
  <c r="AA198" i="99" s="1"/>
  <c r="Z199" i="99"/>
  <c r="AA199" i="99" s="1"/>
  <c r="Z200" i="99"/>
  <c r="AA200" i="99" s="1"/>
  <c r="Z201" i="99"/>
  <c r="AA201" i="99" s="1"/>
  <c r="Z202" i="99"/>
  <c r="AA202" i="99" s="1"/>
  <c r="Z203" i="99"/>
  <c r="AA203" i="99" s="1"/>
  <c r="Z204" i="99"/>
  <c r="AA204" i="99" s="1"/>
  <c r="Z205" i="99"/>
  <c r="Z206" i="99"/>
  <c r="Z207" i="99"/>
  <c r="Z208" i="99"/>
  <c r="Z209" i="99"/>
  <c r="AA209" i="99" s="1"/>
  <c r="Z210" i="99"/>
  <c r="Z211" i="99"/>
  <c r="AA211" i="99" s="1"/>
  <c r="Z212" i="99"/>
  <c r="AA212" i="99" s="1"/>
  <c r="Z213" i="99"/>
  <c r="AA213" i="99" s="1"/>
  <c r="Z214" i="99"/>
  <c r="AA214" i="99" s="1"/>
  <c r="Z215" i="99"/>
  <c r="AA215" i="99" s="1"/>
  <c r="Z216" i="99"/>
  <c r="AA216" i="99" s="1"/>
  <c r="Z217" i="99"/>
  <c r="AA217" i="99" s="1"/>
  <c r="Z218" i="99"/>
  <c r="Z219" i="99"/>
  <c r="Z220" i="99"/>
  <c r="AA220" i="99" s="1"/>
  <c r="Z221" i="99"/>
  <c r="Z222" i="99"/>
  <c r="Z223" i="99"/>
  <c r="Z224" i="99"/>
  <c r="Z225" i="99"/>
  <c r="AA225" i="99" s="1"/>
  <c r="Z226" i="99"/>
  <c r="AA226" i="99" s="1"/>
  <c r="Z227" i="99"/>
  <c r="AA227" i="99" s="1"/>
  <c r="Z228" i="99"/>
  <c r="Z229" i="99"/>
  <c r="AA229" i="99" s="1"/>
  <c r="Z230" i="99"/>
  <c r="Z231" i="99"/>
  <c r="Z232" i="99"/>
  <c r="AA232" i="99" s="1"/>
  <c r="Z233" i="99"/>
  <c r="AA233" i="99" s="1"/>
  <c r="Z234" i="99"/>
  <c r="AA234" i="99" s="1"/>
  <c r="Z235" i="99"/>
  <c r="AA235" i="99" s="1"/>
  <c r="Z236" i="99"/>
  <c r="Z237" i="99"/>
  <c r="AA237" i="99" s="1"/>
  <c r="Z238" i="99"/>
  <c r="AA238" i="99" s="1"/>
  <c r="Z239" i="99"/>
  <c r="AA239" i="99" s="1"/>
  <c r="Z240" i="99"/>
  <c r="Z241" i="99"/>
  <c r="Z242" i="99"/>
  <c r="Z243" i="99"/>
  <c r="Z244" i="99"/>
  <c r="AA244" i="99" s="1"/>
  <c r="Z245" i="99"/>
  <c r="AA245" i="99" s="1"/>
  <c r="Z246" i="99"/>
  <c r="AA246" i="99" s="1"/>
  <c r="Z247" i="99"/>
  <c r="AA247" i="99" s="1"/>
  <c r="Z248" i="99"/>
  <c r="AA248" i="99" s="1"/>
  <c r="Z249" i="99"/>
  <c r="AA249" i="99" s="1"/>
  <c r="Z250" i="99"/>
  <c r="AA250" i="99" s="1"/>
  <c r="Z251" i="99"/>
  <c r="AA251" i="99" s="1"/>
  <c r="Z252" i="99"/>
  <c r="AA252" i="99" s="1"/>
  <c r="Z253" i="99"/>
  <c r="AA253" i="99" s="1"/>
  <c r="Z254" i="99"/>
  <c r="Z255" i="99"/>
  <c r="Z256" i="99"/>
  <c r="AA256" i="99" s="1"/>
  <c r="Z257" i="99"/>
  <c r="AA257" i="99" s="1"/>
  <c r="Z258" i="99"/>
  <c r="AA258" i="99" s="1"/>
  <c r="Z259" i="99"/>
  <c r="AA259" i="99" s="1"/>
  <c r="Z260" i="99"/>
  <c r="AA260" i="99" s="1"/>
  <c r="Z261" i="99"/>
  <c r="AA261" i="99" s="1"/>
  <c r="Z262" i="99"/>
  <c r="AA262" i="99" s="1"/>
  <c r="Z263" i="99"/>
  <c r="AA263" i="99" s="1"/>
  <c r="Z264" i="99"/>
  <c r="AA264" i="99" s="1"/>
  <c r="Z265" i="99"/>
  <c r="Z266" i="99"/>
  <c r="Z267" i="99"/>
  <c r="Z268" i="99"/>
  <c r="AA268" i="99" s="1"/>
  <c r="Z269" i="99"/>
  <c r="AA269" i="99" s="1"/>
  <c r="Z270" i="99"/>
  <c r="Z271" i="99"/>
  <c r="AA271" i="99" s="1"/>
  <c r="Z272" i="99"/>
  <c r="AA272" i="99" s="1"/>
  <c r="Z273" i="99"/>
  <c r="AA273" i="99" s="1"/>
  <c r="Z274" i="99"/>
  <c r="AA274" i="99" s="1"/>
  <c r="Z275" i="99"/>
  <c r="AA275" i="99" s="1"/>
  <c r="Z276" i="99"/>
  <c r="AA276" i="99" s="1"/>
  <c r="Z277" i="99"/>
  <c r="AA277" i="99" s="1"/>
  <c r="Z278" i="99"/>
  <c r="Z279" i="99"/>
  <c r="Z280" i="99"/>
  <c r="AA280" i="99" s="1"/>
  <c r="Z281" i="99"/>
  <c r="AA281" i="99" s="1"/>
  <c r="Z282" i="99"/>
  <c r="Z283" i="99"/>
  <c r="Z284" i="99"/>
  <c r="Z285" i="99"/>
  <c r="AA285" i="99" s="1"/>
  <c r="Z286" i="99"/>
  <c r="AA286" i="99" s="1"/>
  <c r="Z287" i="99"/>
  <c r="AA287" i="99" s="1"/>
  <c r="Z288" i="99"/>
  <c r="AA288" i="99" s="1"/>
  <c r="Z289" i="99"/>
  <c r="AA289" i="99" s="1"/>
  <c r="Z296" i="99"/>
  <c r="Z297" i="99"/>
  <c r="Z298" i="99"/>
  <c r="AA298" i="99" s="1"/>
  <c r="Z299" i="99"/>
  <c r="AA299" i="99" s="1"/>
  <c r="Z300" i="99"/>
  <c r="Z301" i="99"/>
  <c r="AA301" i="99" s="1"/>
  <c r="Z302" i="99"/>
  <c r="AA302" i="99" s="1"/>
  <c r="Z303" i="99"/>
  <c r="AA303" i="99" s="1"/>
  <c r="Z304" i="99"/>
  <c r="Z305" i="99"/>
  <c r="Z306" i="99"/>
  <c r="AA306" i="99" s="1"/>
  <c r="Z307" i="99"/>
  <c r="AA307" i="99" s="1"/>
  <c r="Z308" i="99"/>
  <c r="Z309" i="99"/>
  <c r="Z310" i="99"/>
  <c r="AA310" i="99" s="1"/>
  <c r="Z311" i="99"/>
  <c r="AA311" i="99" s="1"/>
  <c r="Z312" i="99"/>
  <c r="Z313" i="99"/>
  <c r="AA313" i="99" s="1"/>
  <c r="Z314" i="99"/>
  <c r="Z315" i="99"/>
  <c r="AA315" i="99" s="1"/>
  <c r="Z316" i="99"/>
  <c r="AA316" i="99" s="1"/>
  <c r="Z317" i="99"/>
  <c r="AA317" i="99" s="1"/>
  <c r="Z318" i="99"/>
  <c r="AA318" i="99" s="1"/>
  <c r="Z319" i="99"/>
  <c r="Z320" i="99"/>
  <c r="Z321" i="99"/>
  <c r="Z322" i="99"/>
  <c r="AA322" i="99" s="1"/>
  <c r="Z323" i="99"/>
  <c r="AA323" i="99" s="1"/>
  <c r="Z324" i="99"/>
  <c r="Z325" i="99"/>
  <c r="AA325" i="99" s="1"/>
  <c r="Z326" i="99"/>
  <c r="Z327" i="99"/>
  <c r="AA327" i="99" s="1"/>
  <c r="Z328" i="99"/>
  <c r="Z329" i="99"/>
  <c r="Z5" i="99"/>
  <c r="AA5" i="99" s="1"/>
  <c r="BC6" i="98"/>
  <c r="BC11" i="98"/>
  <c r="BC15" i="98"/>
  <c r="BC21" i="98"/>
  <c r="BC22" i="98"/>
  <c r="BC27" i="98"/>
  <c r="BC30" i="98"/>
  <c r="BC35" i="98"/>
  <c r="BC39" i="98"/>
  <c r="BC40" i="98"/>
  <c r="BC41" i="98"/>
  <c r="BC42" i="98"/>
  <c r="BC45" i="98"/>
  <c r="BC54" i="98"/>
  <c r="BC57" i="98"/>
  <c r="BC58" i="98"/>
  <c r="BC59" i="98"/>
  <c r="BC66" i="98"/>
  <c r="BC71" i="98"/>
  <c r="BC77" i="98"/>
  <c r="BC78" i="98"/>
  <c r="BC82" i="98"/>
  <c r="BC83" i="98"/>
  <c r="BC99" i="98"/>
  <c r="BC102" i="98"/>
  <c r="BC107" i="98"/>
  <c r="BC114" i="98"/>
  <c r="BC117" i="98"/>
  <c r="BC118" i="98"/>
  <c r="BC126" i="98"/>
  <c r="BC129" i="98"/>
  <c r="BC131" i="98"/>
  <c r="BC135" i="98"/>
  <c r="BC136" i="98"/>
  <c r="BC138" i="98"/>
  <c r="BC141" i="98"/>
  <c r="BC143" i="98"/>
  <c r="BC150" i="98"/>
  <c r="BC155" i="98"/>
  <c r="BC156" i="98"/>
  <c r="BC157" i="98"/>
  <c r="BC159" i="98"/>
  <c r="BC164" i="98"/>
  <c r="BC165" i="98"/>
  <c r="BC167" i="98"/>
  <c r="BC171" i="98"/>
  <c r="BC172" i="98"/>
  <c r="BC175" i="98"/>
  <c r="BC176" i="98"/>
  <c r="BC177" i="98"/>
  <c r="BC179" i="98"/>
  <c r="BC183" i="98"/>
  <c r="BC185" i="98"/>
  <c r="BC187" i="98"/>
  <c r="BC188" i="98"/>
  <c r="BC189" i="98"/>
  <c r="BC191" i="98"/>
  <c r="BC199" i="98"/>
  <c r="BC200" i="98"/>
  <c r="BC201" i="98"/>
  <c r="BC203" i="98"/>
  <c r="BC211" i="98"/>
  <c r="BC212" i="98"/>
  <c r="BC213" i="98"/>
  <c r="BC215" i="98"/>
  <c r="BC219" i="98"/>
  <c r="BC223" i="98"/>
  <c r="BC224" i="98"/>
  <c r="BC227" i="98"/>
  <c r="BC231" i="98"/>
  <c r="BC235" i="98"/>
  <c r="BC236" i="98"/>
  <c r="BC237" i="98"/>
  <c r="BC239" i="98"/>
  <c r="BC243" i="98"/>
  <c r="BC247" i="98"/>
  <c r="BC248" i="98"/>
  <c r="BC249" i="98"/>
  <c r="BC251" i="98"/>
  <c r="BC255" i="98"/>
  <c r="BC257" i="98"/>
  <c r="BC259" i="98"/>
  <c r="BC260" i="98"/>
  <c r="BC261" i="98"/>
  <c r="BC263" i="98"/>
  <c r="BC271" i="98"/>
  <c r="BC272" i="98"/>
  <c r="BC273" i="98"/>
  <c r="BC275" i="98"/>
  <c r="BC283" i="98"/>
  <c r="BC284" i="98"/>
  <c r="BC285" i="98"/>
  <c r="BC287" i="98"/>
  <c r="BC288" i="98"/>
  <c r="BC289" i="98"/>
  <c r="BB6" i="98"/>
  <c r="BB7" i="98"/>
  <c r="BC7" i="98" s="1"/>
  <c r="BB8" i="98"/>
  <c r="BC8" i="98" s="1"/>
  <c r="BB9" i="98"/>
  <c r="BC9" i="98" s="1"/>
  <c r="BB10" i="98"/>
  <c r="BC10" i="98" s="1"/>
  <c r="BB11" i="98"/>
  <c r="BB12" i="98"/>
  <c r="BC12" i="98" s="1"/>
  <c r="BB13" i="98"/>
  <c r="BC13" i="98" s="1"/>
  <c r="BB14" i="98"/>
  <c r="BC14" i="98" s="1"/>
  <c r="BB15" i="98"/>
  <c r="BB16" i="98"/>
  <c r="BC16" i="98" s="1"/>
  <c r="BB17" i="98"/>
  <c r="BC17" i="98" s="1"/>
  <c r="BB18" i="98"/>
  <c r="BC18" i="98" s="1"/>
  <c r="BB19" i="98"/>
  <c r="BC19" i="98" s="1"/>
  <c r="BB20" i="98"/>
  <c r="BC20" i="98" s="1"/>
  <c r="BB21" i="98"/>
  <c r="BB22" i="98"/>
  <c r="BB23" i="98"/>
  <c r="BC23" i="98" s="1"/>
  <c r="BB24" i="98"/>
  <c r="BC24" i="98" s="1"/>
  <c r="BB25" i="98"/>
  <c r="BC25" i="98" s="1"/>
  <c r="BB26" i="98"/>
  <c r="BC26" i="98" s="1"/>
  <c r="BB27" i="98"/>
  <c r="BB28" i="98"/>
  <c r="BC28" i="98" s="1"/>
  <c r="BB29" i="98"/>
  <c r="BC29" i="98" s="1"/>
  <c r="BB30" i="98"/>
  <c r="BB31" i="98"/>
  <c r="BC31" i="98" s="1"/>
  <c r="BB32" i="98"/>
  <c r="BC32" i="98" s="1"/>
  <c r="BB33" i="98"/>
  <c r="BC33" i="98" s="1"/>
  <c r="BB34" i="98"/>
  <c r="BC34" i="98" s="1"/>
  <c r="BB35" i="98"/>
  <c r="BB36" i="98"/>
  <c r="BC36" i="98" s="1"/>
  <c r="BB37" i="98"/>
  <c r="BC37" i="98" s="1"/>
  <c r="BB38" i="98"/>
  <c r="BC38" i="98" s="1"/>
  <c r="BB39" i="98"/>
  <c r="BB40" i="98"/>
  <c r="BB41" i="98"/>
  <c r="BB42" i="98"/>
  <c r="BB43" i="98"/>
  <c r="BC43" i="98" s="1"/>
  <c r="BB44" i="98"/>
  <c r="BC44" i="98" s="1"/>
  <c r="BB45" i="98"/>
  <c r="BB46" i="98"/>
  <c r="BC46" i="98" s="1"/>
  <c r="BB47" i="98"/>
  <c r="BC47" i="98" s="1"/>
  <c r="BB48" i="98"/>
  <c r="BC48" i="98" s="1"/>
  <c r="BB49" i="98"/>
  <c r="BC49" i="98" s="1"/>
  <c r="BB50" i="98"/>
  <c r="BC50" i="98" s="1"/>
  <c r="BB51" i="98"/>
  <c r="BC51" i="98" s="1"/>
  <c r="BB52" i="98"/>
  <c r="BC52" i="98" s="1"/>
  <c r="BB53" i="98"/>
  <c r="BC53" i="98" s="1"/>
  <c r="BB54" i="98"/>
  <c r="BB55" i="98"/>
  <c r="BC55" i="98" s="1"/>
  <c r="BB56" i="98"/>
  <c r="BC56" i="98" s="1"/>
  <c r="BB57" i="98"/>
  <c r="BB58" i="98"/>
  <c r="BB59" i="98"/>
  <c r="BB60" i="98"/>
  <c r="BC60" i="98" s="1"/>
  <c r="BB61" i="98"/>
  <c r="BC61" i="98" s="1"/>
  <c r="BB62" i="98"/>
  <c r="BC62" i="98" s="1"/>
  <c r="BB63" i="98"/>
  <c r="BC63" i="98" s="1"/>
  <c r="BB64" i="98"/>
  <c r="BC64" i="98" s="1"/>
  <c r="BB65" i="98"/>
  <c r="BC65" i="98" s="1"/>
  <c r="BB66" i="98"/>
  <c r="BB67" i="98"/>
  <c r="BC67" i="98" s="1"/>
  <c r="BB68" i="98"/>
  <c r="BC68" i="98" s="1"/>
  <c r="BB69" i="98"/>
  <c r="BC69" i="98" s="1"/>
  <c r="BB70" i="98"/>
  <c r="BC70" i="98" s="1"/>
  <c r="BB71" i="98"/>
  <c r="BB72" i="98"/>
  <c r="BC72" i="98" s="1"/>
  <c r="BB73" i="98"/>
  <c r="BC73" i="98" s="1"/>
  <c r="BB74" i="98"/>
  <c r="BC74" i="98" s="1"/>
  <c r="BB75" i="98"/>
  <c r="BC75" i="98" s="1"/>
  <c r="BB76" i="98"/>
  <c r="BC76" i="98" s="1"/>
  <c r="BB77" i="98"/>
  <c r="BB78" i="98"/>
  <c r="BB79" i="98"/>
  <c r="BC79" i="98" s="1"/>
  <c r="BB80" i="98"/>
  <c r="BC80" i="98" s="1"/>
  <c r="BB81" i="98"/>
  <c r="BC81" i="98" s="1"/>
  <c r="BB82" i="98"/>
  <c r="BB83" i="98"/>
  <c r="BB84" i="98"/>
  <c r="BC84" i="98" s="1"/>
  <c r="BB85" i="98"/>
  <c r="BC85" i="98" s="1"/>
  <c r="BB86" i="98"/>
  <c r="BC86" i="98" s="1"/>
  <c r="BB87" i="98"/>
  <c r="BC87" i="98" s="1"/>
  <c r="BB88" i="98"/>
  <c r="BC88" i="98" s="1"/>
  <c r="BB89" i="98"/>
  <c r="BC89" i="98" s="1"/>
  <c r="BB90" i="98"/>
  <c r="BC90" i="98" s="1"/>
  <c r="BB91" i="98"/>
  <c r="BC91" i="98" s="1"/>
  <c r="BB92" i="98"/>
  <c r="BC92" i="98" s="1"/>
  <c r="BB93" i="98"/>
  <c r="BC93" i="98" s="1"/>
  <c r="BB94" i="98"/>
  <c r="BC94" i="98" s="1"/>
  <c r="BB95" i="98"/>
  <c r="BC95" i="98" s="1"/>
  <c r="BB96" i="98"/>
  <c r="BC96" i="98" s="1"/>
  <c r="BB97" i="98"/>
  <c r="BC97" i="98" s="1"/>
  <c r="BB98" i="98"/>
  <c r="BC98" i="98" s="1"/>
  <c r="BB99" i="98"/>
  <c r="BB100" i="98"/>
  <c r="BC100" i="98" s="1"/>
  <c r="BB101" i="98"/>
  <c r="BC101" i="98" s="1"/>
  <c r="BB102" i="98"/>
  <c r="BB103" i="98"/>
  <c r="BC103" i="98" s="1"/>
  <c r="BB104" i="98"/>
  <c r="BC104" i="98" s="1"/>
  <c r="BB105" i="98"/>
  <c r="BC105" i="98" s="1"/>
  <c r="BB106" i="98"/>
  <c r="BC106" i="98" s="1"/>
  <c r="BB107" i="98"/>
  <c r="BB108" i="98"/>
  <c r="BC108" i="98" s="1"/>
  <c r="BB109" i="98"/>
  <c r="BC109" i="98" s="1"/>
  <c r="BB110" i="98"/>
  <c r="BC110" i="98" s="1"/>
  <c r="BB111" i="98"/>
  <c r="BC111" i="98" s="1"/>
  <c r="BB112" i="98"/>
  <c r="BC112" i="98" s="1"/>
  <c r="BB113" i="98"/>
  <c r="BC113" i="98" s="1"/>
  <c r="BB114" i="98"/>
  <c r="BB115" i="98"/>
  <c r="BC115" i="98" s="1"/>
  <c r="BB116" i="98"/>
  <c r="BC116" i="98" s="1"/>
  <c r="BB117" i="98"/>
  <c r="BB118" i="98"/>
  <c r="BB119" i="98"/>
  <c r="BC119" i="98" s="1"/>
  <c r="BB120" i="98"/>
  <c r="BC120" i="98" s="1"/>
  <c r="BB121" i="98"/>
  <c r="BC121" i="98" s="1"/>
  <c r="BB122" i="98"/>
  <c r="BC122" i="98" s="1"/>
  <c r="BB123" i="98"/>
  <c r="BC123" i="98" s="1"/>
  <c r="BB124" i="98"/>
  <c r="BC124" i="98" s="1"/>
  <c r="BB125" i="98"/>
  <c r="BC125" i="98" s="1"/>
  <c r="BB126" i="98"/>
  <c r="BB127" i="98"/>
  <c r="BC127" i="98" s="1"/>
  <c r="BB128" i="98"/>
  <c r="BC128" i="98" s="1"/>
  <c r="BB129" i="98"/>
  <c r="BB130" i="98"/>
  <c r="BC130" i="98" s="1"/>
  <c r="BB131" i="98"/>
  <c r="BB132" i="98"/>
  <c r="BC132" i="98" s="1"/>
  <c r="BB133" i="98"/>
  <c r="BC133" i="98" s="1"/>
  <c r="BB134" i="98"/>
  <c r="BC134" i="98" s="1"/>
  <c r="BB135" i="98"/>
  <c r="BB136" i="98"/>
  <c r="BB137" i="98"/>
  <c r="BC137" i="98" s="1"/>
  <c r="BB138" i="98"/>
  <c r="BB139" i="98"/>
  <c r="BC139" i="98" s="1"/>
  <c r="BB140" i="98"/>
  <c r="BC140" i="98" s="1"/>
  <c r="BB141" i="98"/>
  <c r="BB142" i="98"/>
  <c r="BC142" i="98" s="1"/>
  <c r="BB143" i="98"/>
  <c r="BB144" i="98"/>
  <c r="BC144" i="98" s="1"/>
  <c r="BB145" i="98"/>
  <c r="BC145" i="98" s="1"/>
  <c r="BB146" i="98"/>
  <c r="BC146" i="98" s="1"/>
  <c r="BB147" i="98"/>
  <c r="BC147" i="98" s="1"/>
  <c r="BB148" i="98"/>
  <c r="BC148" i="98" s="1"/>
  <c r="BB149" i="98"/>
  <c r="BC149" i="98" s="1"/>
  <c r="BB150" i="98"/>
  <c r="BB151" i="98"/>
  <c r="BC151" i="98" s="1"/>
  <c r="BB152" i="98"/>
  <c r="BC152" i="98" s="1"/>
  <c r="BB153" i="98"/>
  <c r="BC153" i="98" s="1"/>
  <c r="BB154" i="98"/>
  <c r="BC154" i="98" s="1"/>
  <c r="BB155" i="98"/>
  <c r="BB156" i="98"/>
  <c r="BB157" i="98"/>
  <c r="BB158" i="98"/>
  <c r="BC158" i="98" s="1"/>
  <c r="BB159" i="98"/>
  <c r="BB160" i="98"/>
  <c r="BC160" i="98" s="1"/>
  <c r="BB161" i="98"/>
  <c r="BC161" i="98" s="1"/>
  <c r="BB162" i="98"/>
  <c r="BC162" i="98" s="1"/>
  <c r="BB163" i="98"/>
  <c r="BC163" i="98" s="1"/>
  <c r="BB164" i="98"/>
  <c r="BB165" i="98"/>
  <c r="BB166" i="98"/>
  <c r="BC166" i="98" s="1"/>
  <c r="BB167" i="98"/>
  <c r="BB168" i="98"/>
  <c r="BC168" i="98" s="1"/>
  <c r="BB169" i="98"/>
  <c r="BC169" i="98" s="1"/>
  <c r="BB170" i="98"/>
  <c r="BC170" i="98" s="1"/>
  <c r="BB171" i="98"/>
  <c r="BB172" i="98"/>
  <c r="BB173" i="98"/>
  <c r="BC173" i="98" s="1"/>
  <c r="BB174" i="98"/>
  <c r="BC174" i="98" s="1"/>
  <c r="BB175" i="98"/>
  <c r="BB176" i="98"/>
  <c r="BB177" i="98"/>
  <c r="BB178" i="98"/>
  <c r="BC178" i="98" s="1"/>
  <c r="BB179" i="98"/>
  <c r="BB180" i="98"/>
  <c r="BC180" i="98" s="1"/>
  <c r="BB181" i="98"/>
  <c r="BC181" i="98" s="1"/>
  <c r="BB182" i="98"/>
  <c r="BC182" i="98" s="1"/>
  <c r="BB183" i="98"/>
  <c r="BB184" i="98"/>
  <c r="BC184" i="98" s="1"/>
  <c r="BB185" i="98"/>
  <c r="BB186" i="98"/>
  <c r="BC186" i="98" s="1"/>
  <c r="BB187" i="98"/>
  <c r="BB188" i="98"/>
  <c r="BB189" i="98"/>
  <c r="BB190" i="98"/>
  <c r="BC190" i="98" s="1"/>
  <c r="BB191" i="98"/>
  <c r="BB192" i="98"/>
  <c r="BC192" i="98" s="1"/>
  <c r="BB193" i="98"/>
  <c r="BC193" i="98" s="1"/>
  <c r="BB194" i="98"/>
  <c r="BC194" i="98" s="1"/>
  <c r="BB195" i="98"/>
  <c r="BC195" i="98" s="1"/>
  <c r="BB196" i="98"/>
  <c r="BC196" i="98" s="1"/>
  <c r="BB197" i="98"/>
  <c r="BC197" i="98" s="1"/>
  <c r="BB198" i="98"/>
  <c r="BC198" i="98" s="1"/>
  <c r="BB199" i="98"/>
  <c r="BB200" i="98"/>
  <c r="BB201" i="98"/>
  <c r="BB202" i="98"/>
  <c r="BC202" i="98" s="1"/>
  <c r="BB203" i="98"/>
  <c r="BB204" i="98"/>
  <c r="BC204" i="98" s="1"/>
  <c r="BB205" i="98"/>
  <c r="BC205" i="98" s="1"/>
  <c r="BB206" i="98"/>
  <c r="BC206" i="98" s="1"/>
  <c r="BB207" i="98"/>
  <c r="BC207" i="98" s="1"/>
  <c r="BB208" i="98"/>
  <c r="BC208" i="98" s="1"/>
  <c r="BB209" i="98"/>
  <c r="BC209" i="98" s="1"/>
  <c r="BB210" i="98"/>
  <c r="BC210" i="98" s="1"/>
  <c r="BB211" i="98"/>
  <c r="BB212" i="98"/>
  <c r="BB213" i="98"/>
  <c r="BB214" i="98"/>
  <c r="BC214" i="98" s="1"/>
  <c r="BB215" i="98"/>
  <c r="BB216" i="98"/>
  <c r="BC216" i="98" s="1"/>
  <c r="BB217" i="98"/>
  <c r="BC217" i="98" s="1"/>
  <c r="BB218" i="98"/>
  <c r="BC218" i="98" s="1"/>
  <c r="BB219" i="98"/>
  <c r="BB220" i="98"/>
  <c r="BC220" i="98" s="1"/>
  <c r="BB221" i="98"/>
  <c r="BC221" i="98" s="1"/>
  <c r="BB222" i="98"/>
  <c r="BC222" i="98" s="1"/>
  <c r="BB223" i="98"/>
  <c r="BB224" i="98"/>
  <c r="BB225" i="98"/>
  <c r="BC225" i="98" s="1"/>
  <c r="BB226" i="98"/>
  <c r="BC226" i="98" s="1"/>
  <c r="BB227" i="98"/>
  <c r="BB228" i="98"/>
  <c r="BC228" i="98" s="1"/>
  <c r="BB229" i="98"/>
  <c r="BC229" i="98" s="1"/>
  <c r="BB230" i="98"/>
  <c r="BC230" i="98" s="1"/>
  <c r="BB231" i="98"/>
  <c r="BB232" i="98"/>
  <c r="BC232" i="98" s="1"/>
  <c r="BB233" i="98"/>
  <c r="BC233" i="98" s="1"/>
  <c r="BB234" i="98"/>
  <c r="BC234" i="98" s="1"/>
  <c r="BB235" i="98"/>
  <c r="BB236" i="98"/>
  <c r="BB237" i="98"/>
  <c r="BB238" i="98"/>
  <c r="BC238" i="98" s="1"/>
  <c r="BB239" i="98"/>
  <c r="BB240" i="98"/>
  <c r="BC240" i="98" s="1"/>
  <c r="BB241" i="98"/>
  <c r="BC241" i="98" s="1"/>
  <c r="BB242" i="98"/>
  <c r="BC242" i="98" s="1"/>
  <c r="BB243" i="98"/>
  <c r="BB244" i="98"/>
  <c r="BC244" i="98" s="1"/>
  <c r="BB245" i="98"/>
  <c r="BC245" i="98" s="1"/>
  <c r="BB246" i="98"/>
  <c r="BC246" i="98" s="1"/>
  <c r="BB247" i="98"/>
  <c r="BB248" i="98"/>
  <c r="BB249" i="98"/>
  <c r="BB250" i="98"/>
  <c r="BC250" i="98" s="1"/>
  <c r="BB251" i="98"/>
  <c r="BB252" i="98"/>
  <c r="BC252" i="98" s="1"/>
  <c r="BB253" i="98"/>
  <c r="BC253" i="98" s="1"/>
  <c r="BB254" i="98"/>
  <c r="BC254" i="98" s="1"/>
  <c r="BB255" i="98"/>
  <c r="BB256" i="98"/>
  <c r="BC256" i="98" s="1"/>
  <c r="BB257" i="98"/>
  <c r="BB258" i="98"/>
  <c r="BC258" i="98" s="1"/>
  <c r="BB259" i="98"/>
  <c r="BB260" i="98"/>
  <c r="BB261" i="98"/>
  <c r="BB262" i="98"/>
  <c r="BC262" i="98" s="1"/>
  <c r="BB263" i="98"/>
  <c r="BB264" i="98"/>
  <c r="BC264" i="98" s="1"/>
  <c r="BB265" i="98"/>
  <c r="BC265" i="98" s="1"/>
  <c r="BB266" i="98"/>
  <c r="BC266" i="98" s="1"/>
  <c r="BB267" i="98"/>
  <c r="BC267" i="98" s="1"/>
  <c r="BB268" i="98"/>
  <c r="BC268" i="98" s="1"/>
  <c r="BB269" i="98"/>
  <c r="BC269" i="98" s="1"/>
  <c r="BB270" i="98"/>
  <c r="BC270" i="98" s="1"/>
  <c r="BB271" i="98"/>
  <c r="BB272" i="98"/>
  <c r="BB273" i="98"/>
  <c r="BB274" i="98"/>
  <c r="BC274" i="98" s="1"/>
  <c r="BB275" i="98"/>
  <c r="BB276" i="98"/>
  <c r="BC276" i="98" s="1"/>
  <c r="BB277" i="98"/>
  <c r="BC277" i="98" s="1"/>
  <c r="BB278" i="98"/>
  <c r="BC278" i="98" s="1"/>
  <c r="BB279" i="98"/>
  <c r="BC279" i="98" s="1"/>
  <c r="BB280" i="98"/>
  <c r="BC280" i="98" s="1"/>
  <c r="BB281" i="98"/>
  <c r="BC281" i="98" s="1"/>
  <c r="BB282" i="98"/>
  <c r="BC282" i="98" s="1"/>
  <c r="BB283" i="98"/>
  <c r="BB284" i="98"/>
  <c r="BB285" i="98"/>
  <c r="BB286" i="98"/>
  <c r="BC286" i="98" s="1"/>
  <c r="BB287" i="98"/>
  <c r="BB288" i="98"/>
  <c r="BB289" i="98"/>
  <c r="BB290" i="98"/>
  <c r="BC290" i="98" s="1"/>
  <c r="BB5" i="98"/>
  <c r="BC5" i="98" s="1"/>
  <c r="Z6" i="97"/>
  <c r="Z11" i="97"/>
  <c r="Z13" i="97"/>
  <c r="Z14" i="97"/>
  <c r="Z17" i="97"/>
  <c r="Z18" i="97"/>
  <c r="Z23" i="97"/>
  <c r="Z25" i="97"/>
  <c r="Z26" i="97"/>
  <c r="Z29" i="97"/>
  <c r="Z31" i="97"/>
  <c r="Z34" i="97"/>
  <c r="Z35" i="97"/>
  <c r="Z37" i="97"/>
  <c r="Z38" i="97"/>
  <c r="Z39" i="97"/>
  <c r="Z41" i="97"/>
  <c r="Z42" i="97"/>
  <c r="Z49" i="97"/>
  <c r="Z50" i="97"/>
  <c r="Z51" i="97"/>
  <c r="Z53" i="97"/>
  <c r="Z54" i="97"/>
  <c r="Z59" i="97"/>
  <c r="Z61" i="97"/>
  <c r="Z62" i="97"/>
  <c r="Z65" i="97"/>
  <c r="Z66" i="97"/>
  <c r="Z71" i="97"/>
  <c r="Z73" i="97"/>
  <c r="Z74" i="97"/>
  <c r="Z77" i="97"/>
  <c r="Z79" i="97"/>
  <c r="Z83" i="97"/>
  <c r="Z85" i="97"/>
  <c r="Z86" i="97"/>
  <c r="Z87" i="97"/>
  <c r="Z89" i="97"/>
  <c r="Z90" i="97"/>
  <c r="Z97" i="97"/>
  <c r="Z98" i="97"/>
  <c r="Z99" i="97"/>
  <c r="Z101" i="97"/>
  <c r="Z102" i="97"/>
  <c r="Z107" i="97"/>
  <c r="Z109" i="97"/>
  <c r="Z110" i="97"/>
  <c r="Z113" i="97"/>
  <c r="Z114" i="97"/>
  <c r="Y6" i="97"/>
  <c r="Y7" i="97"/>
  <c r="Z7" i="97" s="1"/>
  <c r="Y8" i="97"/>
  <c r="Z8" i="97" s="1"/>
  <c r="Y9" i="97"/>
  <c r="Z9" i="97" s="1"/>
  <c r="Y10" i="97"/>
  <c r="Z10" i="97" s="1"/>
  <c r="Y11" i="97"/>
  <c r="Y12" i="97"/>
  <c r="Z12" i="97" s="1"/>
  <c r="Y13" i="97"/>
  <c r="Y14" i="97"/>
  <c r="Y15" i="97"/>
  <c r="Z15" i="97" s="1"/>
  <c r="Y16" i="97"/>
  <c r="Z16" i="97" s="1"/>
  <c r="Y17" i="97"/>
  <c r="Y18" i="97"/>
  <c r="Y19" i="97"/>
  <c r="Z19" i="97" s="1"/>
  <c r="Y20" i="97"/>
  <c r="Z20" i="97" s="1"/>
  <c r="Y21" i="97"/>
  <c r="Z21" i="97" s="1"/>
  <c r="Y22" i="97"/>
  <c r="Z22" i="97" s="1"/>
  <c r="Y23" i="97"/>
  <c r="Y24" i="97"/>
  <c r="Z24" i="97" s="1"/>
  <c r="Y25" i="97"/>
  <c r="Y26" i="97"/>
  <c r="Y27" i="97"/>
  <c r="Z27" i="97" s="1"/>
  <c r="Y28" i="97"/>
  <c r="Z28" i="97" s="1"/>
  <c r="Y29" i="97"/>
  <c r="Y30" i="97"/>
  <c r="Z30" i="97" s="1"/>
  <c r="Y31" i="97"/>
  <c r="Y32" i="97"/>
  <c r="Z32" i="97" s="1"/>
  <c r="Y33" i="97"/>
  <c r="Z33" i="97" s="1"/>
  <c r="Y34" i="97"/>
  <c r="Y35" i="97"/>
  <c r="Y36" i="97"/>
  <c r="Z36" i="97" s="1"/>
  <c r="Y37" i="97"/>
  <c r="Y38" i="97"/>
  <c r="Y39" i="97"/>
  <c r="Y40" i="97"/>
  <c r="Z40" i="97" s="1"/>
  <c r="Y41" i="97"/>
  <c r="Y42" i="97"/>
  <c r="Y43" i="97"/>
  <c r="Z43" i="97" s="1"/>
  <c r="Y44" i="97"/>
  <c r="Z44" i="97" s="1"/>
  <c r="Y45" i="97"/>
  <c r="Z45" i="97" s="1"/>
  <c r="Y46" i="97"/>
  <c r="Z46" i="97" s="1"/>
  <c r="Y47" i="97"/>
  <c r="Z47" i="97" s="1"/>
  <c r="Y48" i="97"/>
  <c r="Z48" i="97" s="1"/>
  <c r="Y49" i="97"/>
  <c r="Y50" i="97"/>
  <c r="Y51" i="97"/>
  <c r="Y52" i="97"/>
  <c r="Z52" i="97" s="1"/>
  <c r="Y53" i="97"/>
  <c r="Y54" i="97"/>
  <c r="Y55" i="97"/>
  <c r="Z55" i="97" s="1"/>
  <c r="Y56" i="97"/>
  <c r="Z56" i="97" s="1"/>
  <c r="Y57" i="97"/>
  <c r="Z57" i="97" s="1"/>
  <c r="Y58" i="97"/>
  <c r="Z58" i="97" s="1"/>
  <c r="Y59" i="97"/>
  <c r="Y60" i="97"/>
  <c r="Z60" i="97" s="1"/>
  <c r="Y61" i="97"/>
  <c r="Y62" i="97"/>
  <c r="Y63" i="97"/>
  <c r="Z63" i="97" s="1"/>
  <c r="Y64" i="97"/>
  <c r="Z64" i="97" s="1"/>
  <c r="Y65" i="97"/>
  <c r="Y66" i="97"/>
  <c r="Y67" i="97"/>
  <c r="Z67" i="97" s="1"/>
  <c r="Y68" i="97"/>
  <c r="Z68" i="97" s="1"/>
  <c r="Y69" i="97"/>
  <c r="Z69" i="97" s="1"/>
  <c r="Y70" i="97"/>
  <c r="Z70" i="97" s="1"/>
  <c r="Y71" i="97"/>
  <c r="Y72" i="97"/>
  <c r="Z72" i="97" s="1"/>
  <c r="Y73" i="97"/>
  <c r="Y74" i="97"/>
  <c r="Y75" i="97"/>
  <c r="Z75" i="97" s="1"/>
  <c r="Y76" i="97"/>
  <c r="Z76" i="97" s="1"/>
  <c r="Y77" i="97"/>
  <c r="Y78" i="97"/>
  <c r="Z78" i="97" s="1"/>
  <c r="Y79" i="97"/>
  <c r="Y80" i="97"/>
  <c r="Z80" i="97" s="1"/>
  <c r="Y81" i="97"/>
  <c r="Z81" i="97" s="1"/>
  <c r="Y82" i="97"/>
  <c r="Z82" i="97" s="1"/>
  <c r="Y83" i="97"/>
  <c r="Y84" i="97"/>
  <c r="Z84" i="97" s="1"/>
  <c r="Y85" i="97"/>
  <c r="Y86" i="97"/>
  <c r="Y87" i="97"/>
  <c r="Y88" i="97"/>
  <c r="Z88" i="97" s="1"/>
  <c r="Y89" i="97"/>
  <c r="Y90" i="97"/>
  <c r="Y91" i="97"/>
  <c r="Z91" i="97" s="1"/>
  <c r="Y92" i="97"/>
  <c r="Z92" i="97" s="1"/>
  <c r="Y93" i="97"/>
  <c r="Z93" i="97" s="1"/>
  <c r="Y94" i="97"/>
  <c r="Z94" i="97" s="1"/>
  <c r="Y95" i="97"/>
  <c r="Z95" i="97" s="1"/>
  <c r="Y96" i="97"/>
  <c r="Z96" i="97" s="1"/>
  <c r="Y97" i="97"/>
  <c r="Y98" i="97"/>
  <c r="Y99" i="97"/>
  <c r="Y100" i="97"/>
  <c r="Z100" i="97" s="1"/>
  <c r="Y101" i="97"/>
  <c r="Y102" i="97"/>
  <c r="Y103" i="97"/>
  <c r="Z103" i="97" s="1"/>
  <c r="Y104" i="97"/>
  <c r="Z104" i="97" s="1"/>
  <c r="Y105" i="97"/>
  <c r="Z105" i="97" s="1"/>
  <c r="Y106" i="97"/>
  <c r="Z106" i="97" s="1"/>
  <c r="Y107" i="97"/>
  <c r="Y108" i="97"/>
  <c r="Z108" i="97" s="1"/>
  <c r="Y109" i="97"/>
  <c r="Y110" i="97"/>
  <c r="Y111" i="97"/>
  <c r="Z111" i="97" s="1"/>
  <c r="Y112" i="97"/>
  <c r="Z112" i="97" s="1"/>
  <c r="Y113" i="97"/>
  <c r="Y114" i="97"/>
  <c r="Y115" i="97"/>
  <c r="Z115" i="97" s="1"/>
  <c r="Y116" i="97"/>
  <c r="Z116" i="97" s="1"/>
  <c r="Y117" i="97"/>
  <c r="Z117" i="97" s="1"/>
  <c r="Y118" i="97"/>
  <c r="Z118" i="97" s="1"/>
  <c r="Y5" i="97"/>
  <c r="Z5" i="97" s="1"/>
  <c r="Z7" i="96"/>
  <c r="Z8" i="96"/>
  <c r="Z9" i="96"/>
  <c r="Z11" i="96"/>
  <c r="Z17" i="96"/>
  <c r="Z19" i="96"/>
  <c r="Z20" i="96"/>
  <c r="Z21" i="96"/>
  <c r="Z23" i="96"/>
  <c r="Z28" i="96"/>
  <c r="Z31" i="96"/>
  <c r="Z32" i="96"/>
  <c r="Z35" i="96"/>
  <c r="Z37" i="96"/>
  <c r="Z40" i="96"/>
  <c r="Z43" i="96"/>
  <c r="Z44" i="96"/>
  <c r="Z47" i="96"/>
  <c r="Z52" i="96"/>
  <c r="Z53" i="96"/>
  <c r="Z55" i="96"/>
  <c r="Z56" i="96"/>
  <c r="Z57" i="96"/>
  <c r="Z59" i="96"/>
  <c r="Z64" i="96"/>
  <c r="Z67" i="96"/>
  <c r="Z68" i="96"/>
  <c r="Z69" i="96"/>
  <c r="Z71" i="96"/>
  <c r="Z75" i="96"/>
  <c r="Z77" i="96"/>
  <c r="Z79" i="96"/>
  <c r="Z80" i="96"/>
  <c r="Z81" i="96"/>
  <c r="Z83" i="96"/>
  <c r="Z91" i="96"/>
  <c r="Z92" i="96"/>
  <c r="Z93" i="96"/>
  <c r="Z95" i="96"/>
  <c r="Z97" i="96"/>
  <c r="Z5" i="96"/>
  <c r="Y6" i="96"/>
  <c r="Z6" i="96" s="1"/>
  <c r="Y7" i="96"/>
  <c r="Y8" i="96"/>
  <c r="Y9" i="96"/>
  <c r="Y10" i="96"/>
  <c r="Z10" i="96" s="1"/>
  <c r="Y11" i="96"/>
  <c r="Y12" i="96"/>
  <c r="Z12" i="96" s="1"/>
  <c r="Y13" i="96"/>
  <c r="Z13" i="96" s="1"/>
  <c r="Y14" i="96"/>
  <c r="Z14" i="96" s="1"/>
  <c r="Y15" i="96"/>
  <c r="Z15" i="96" s="1"/>
  <c r="Y16" i="96"/>
  <c r="Z16" i="96" s="1"/>
  <c r="Y17" i="96"/>
  <c r="Y18" i="96"/>
  <c r="Z18" i="96" s="1"/>
  <c r="Y19" i="96"/>
  <c r="Y20" i="96"/>
  <c r="Y21" i="96"/>
  <c r="Y22" i="96"/>
  <c r="Z22" i="96" s="1"/>
  <c r="Y23" i="96"/>
  <c r="Y26" i="96"/>
  <c r="Z26" i="96" s="1"/>
  <c r="Y27" i="96"/>
  <c r="Z27" i="96" s="1"/>
  <c r="Y28" i="96"/>
  <c r="Y29" i="96"/>
  <c r="Z29" i="96" s="1"/>
  <c r="Y30" i="96"/>
  <c r="Z30" i="96" s="1"/>
  <c r="Y31" i="96"/>
  <c r="Y32" i="96"/>
  <c r="Y33" i="96"/>
  <c r="Z33" i="96" s="1"/>
  <c r="Y34" i="96"/>
  <c r="Z34" i="96" s="1"/>
  <c r="Y35" i="96"/>
  <c r="Y36" i="96"/>
  <c r="Z36" i="96" s="1"/>
  <c r="Y37" i="96"/>
  <c r="Y38" i="96"/>
  <c r="Z38" i="96" s="1"/>
  <c r="Y39" i="96"/>
  <c r="Z39" i="96" s="1"/>
  <c r="Y40" i="96"/>
  <c r="Y41" i="96"/>
  <c r="Z41" i="96" s="1"/>
  <c r="Y42" i="96"/>
  <c r="Z42" i="96" s="1"/>
  <c r="Y43" i="96"/>
  <c r="Y44" i="96"/>
  <c r="Y45" i="96"/>
  <c r="Z45" i="96" s="1"/>
  <c r="Y46" i="96"/>
  <c r="Z46" i="96" s="1"/>
  <c r="Y47" i="96"/>
  <c r="Y48" i="96"/>
  <c r="Z48" i="96" s="1"/>
  <c r="Y49" i="96"/>
  <c r="Z49" i="96" s="1"/>
  <c r="Y50" i="96"/>
  <c r="Z50" i="96" s="1"/>
  <c r="Y51" i="96"/>
  <c r="Z51" i="96" s="1"/>
  <c r="Y52" i="96"/>
  <c r="Y53" i="96"/>
  <c r="Y54" i="96"/>
  <c r="Z54" i="96" s="1"/>
  <c r="Y55" i="96"/>
  <c r="Y56" i="96"/>
  <c r="Y57" i="96"/>
  <c r="Y58" i="96"/>
  <c r="Z58" i="96" s="1"/>
  <c r="Y59" i="96"/>
  <c r="Y60" i="96"/>
  <c r="Z60" i="96" s="1"/>
  <c r="Y61" i="96"/>
  <c r="Z61" i="96" s="1"/>
  <c r="Y62" i="96"/>
  <c r="Z62" i="96" s="1"/>
  <c r="Y63" i="96"/>
  <c r="Z63" i="96" s="1"/>
  <c r="Y64" i="96"/>
  <c r="Y65" i="96"/>
  <c r="Z65" i="96" s="1"/>
  <c r="Y66" i="96"/>
  <c r="Z66" i="96" s="1"/>
  <c r="Y67" i="96"/>
  <c r="Y68" i="96"/>
  <c r="Y69" i="96"/>
  <c r="Y70" i="96"/>
  <c r="Z70" i="96" s="1"/>
  <c r="Y71" i="96"/>
  <c r="Y72" i="96"/>
  <c r="Z72" i="96" s="1"/>
  <c r="Y73" i="96"/>
  <c r="Z73" i="96" s="1"/>
  <c r="Y74" i="96"/>
  <c r="Z74" i="96" s="1"/>
  <c r="Y75" i="96"/>
  <c r="Y76" i="96"/>
  <c r="Z76" i="96" s="1"/>
  <c r="Y77" i="96"/>
  <c r="Y78" i="96"/>
  <c r="Z78" i="96" s="1"/>
  <c r="Y79" i="96"/>
  <c r="Y80" i="96"/>
  <c r="Y81" i="96"/>
  <c r="Y82" i="96"/>
  <c r="Z82" i="96" s="1"/>
  <c r="Y83" i="96"/>
  <c r="Y84" i="96"/>
  <c r="Z84" i="96" s="1"/>
  <c r="Y85" i="96"/>
  <c r="Z85" i="96" s="1"/>
  <c r="Y86" i="96"/>
  <c r="Z86" i="96" s="1"/>
  <c r="Y87" i="96"/>
  <c r="Z87" i="96" s="1"/>
  <c r="Y88" i="96"/>
  <c r="Z88" i="96" s="1"/>
  <c r="Y89" i="96"/>
  <c r="Z89" i="96" s="1"/>
  <c r="Y90" i="96"/>
  <c r="Z90" i="96" s="1"/>
  <c r="Y91" i="96"/>
  <c r="Y92" i="96"/>
  <c r="Y93" i="96"/>
  <c r="Y94" i="96"/>
  <c r="Z94" i="96" s="1"/>
  <c r="Y95" i="96"/>
  <c r="Y96" i="96"/>
  <c r="Z96" i="96" s="1"/>
  <c r="Y97" i="96"/>
  <c r="Y98" i="96"/>
  <c r="Z98" i="96" s="1"/>
  <c r="Y5" i="96"/>
  <c r="Z6" i="95"/>
  <c r="Z15" i="95"/>
  <c r="Z18" i="95"/>
  <c r="Z23" i="95"/>
  <c r="Z25" i="95"/>
  <c r="Z27" i="95"/>
  <c r="Z30" i="95"/>
  <c r="Z39" i="95"/>
  <c r="Z40" i="95"/>
  <c r="Z42" i="95"/>
  <c r="Z46" i="95"/>
  <c r="Z47" i="95"/>
  <c r="Z49" i="95"/>
  <c r="Z51" i="95"/>
  <c r="Z54" i="95"/>
  <c r="Z63" i="95"/>
  <c r="Z66" i="95"/>
  <c r="Z67" i="95"/>
  <c r="Z73" i="95"/>
  <c r="Z75" i="95"/>
  <c r="Z78" i="95"/>
  <c r="Z83" i="95"/>
  <c r="Z87" i="95"/>
  <c r="Z88" i="95"/>
  <c r="Z90" i="95"/>
  <c r="Z94" i="95"/>
  <c r="Z99" i="95"/>
  <c r="Z102" i="95"/>
  <c r="Z107" i="95"/>
  <c r="Z109" i="95"/>
  <c r="Z110" i="95"/>
  <c r="Z111" i="95"/>
  <c r="Z112" i="95"/>
  <c r="Z114" i="95"/>
  <c r="Z123" i="95"/>
  <c r="Z124" i="95"/>
  <c r="Z126" i="95"/>
  <c r="Z130" i="95"/>
  <c r="Z138" i="95"/>
  <c r="Z142" i="95"/>
  <c r="Z145" i="95"/>
  <c r="Z146" i="95"/>
  <c r="Z150" i="95"/>
  <c r="Z159" i="95"/>
  <c r="Z162" i="95"/>
  <c r="Z165" i="95"/>
  <c r="Z166" i="95"/>
  <c r="Z169" i="95"/>
  <c r="Z171" i="95"/>
  <c r="Z174" i="95"/>
  <c r="Z179" i="95"/>
  <c r="Z182" i="95"/>
  <c r="Z183" i="95"/>
  <c r="Z184" i="95"/>
  <c r="Z186" i="95"/>
  <c r="Z195" i="95"/>
  <c r="Z198" i="95"/>
  <c r="Z199" i="95"/>
  <c r="Z202" i="95"/>
  <c r="Z206" i="95"/>
  <c r="Z210" i="95"/>
  <c r="Z214" i="95"/>
  <c r="Z218" i="95"/>
  <c r="Z220" i="95"/>
  <c r="Z222" i="95"/>
  <c r="Z231" i="95"/>
  <c r="Z234" i="95"/>
  <c r="Z238" i="95"/>
  <c r="Z239" i="95"/>
  <c r="Z241" i="95"/>
  <c r="Z243" i="95"/>
  <c r="Z246" i="95"/>
  <c r="Z248" i="95"/>
  <c r="Z254" i="95"/>
  <c r="Z255" i="95"/>
  <c r="Z257" i="95"/>
  <c r="Z258" i="95"/>
  <c r="Z260" i="95"/>
  <c r="Z267" i="95"/>
  <c r="Z270" i="95"/>
  <c r="Z272" i="95"/>
  <c r="Z274" i="95"/>
  <c r="Z279" i="95"/>
  <c r="Z282" i="95"/>
  <c r="Z284" i="95"/>
  <c r="Z287" i="95"/>
  <c r="Z288" i="95"/>
  <c r="Z289" i="95"/>
  <c r="Z294" i="95"/>
  <c r="Z296" i="95"/>
  <c r="Z302" i="95"/>
  <c r="Z303" i="95"/>
  <c r="Z306" i="95"/>
  <c r="Z308" i="95"/>
  <c r="Z5" i="95"/>
  <c r="Y6" i="95"/>
  <c r="Y7" i="95"/>
  <c r="Z7" i="95" s="1"/>
  <c r="Y8" i="95"/>
  <c r="Z8" i="95" s="1"/>
  <c r="Y9" i="95"/>
  <c r="Z9" i="95" s="1"/>
  <c r="Y10" i="95"/>
  <c r="Z10" i="95" s="1"/>
  <c r="Y11" i="95"/>
  <c r="Z11" i="95" s="1"/>
  <c r="Y12" i="95"/>
  <c r="Z12" i="95" s="1"/>
  <c r="Y13" i="95"/>
  <c r="Z13" i="95" s="1"/>
  <c r="Y14" i="95"/>
  <c r="Z14" i="95" s="1"/>
  <c r="Y15" i="95"/>
  <c r="Y16" i="95"/>
  <c r="Z16" i="95" s="1"/>
  <c r="Y17" i="95"/>
  <c r="Z17" i="95" s="1"/>
  <c r="Y18" i="95"/>
  <c r="Y19" i="95"/>
  <c r="Z19" i="95" s="1"/>
  <c r="Y20" i="95"/>
  <c r="Z20" i="95" s="1"/>
  <c r="Y21" i="95"/>
  <c r="Z21" i="95" s="1"/>
  <c r="Y22" i="95"/>
  <c r="Z22" i="95" s="1"/>
  <c r="Y23" i="95"/>
  <c r="Y24" i="95"/>
  <c r="Z24" i="95" s="1"/>
  <c r="Y25" i="95"/>
  <c r="Y26" i="95"/>
  <c r="Z26" i="95" s="1"/>
  <c r="Y27" i="95"/>
  <c r="Y28" i="95"/>
  <c r="Z28" i="95" s="1"/>
  <c r="Y29" i="95"/>
  <c r="Z29" i="95" s="1"/>
  <c r="Y30" i="95"/>
  <c r="Y31" i="95"/>
  <c r="Z31" i="95" s="1"/>
  <c r="Y32" i="95"/>
  <c r="Z32" i="95" s="1"/>
  <c r="Y33" i="95"/>
  <c r="Z33" i="95" s="1"/>
  <c r="Y34" i="95"/>
  <c r="Z34" i="95" s="1"/>
  <c r="Y35" i="95"/>
  <c r="Z35" i="95" s="1"/>
  <c r="Y36" i="95"/>
  <c r="Z36" i="95" s="1"/>
  <c r="Y37" i="95"/>
  <c r="Z37" i="95" s="1"/>
  <c r="Y38" i="95"/>
  <c r="Z38" i="95" s="1"/>
  <c r="Y39" i="95"/>
  <c r="Y40" i="95"/>
  <c r="Y41" i="95"/>
  <c r="Z41" i="95" s="1"/>
  <c r="Y42" i="95"/>
  <c r="Y43" i="95"/>
  <c r="Z43" i="95" s="1"/>
  <c r="Y44" i="95"/>
  <c r="Z44" i="95" s="1"/>
  <c r="Y45" i="95"/>
  <c r="Z45" i="95" s="1"/>
  <c r="Y46" i="95"/>
  <c r="Y47" i="95"/>
  <c r="Y48" i="95"/>
  <c r="Z48" i="95" s="1"/>
  <c r="Y49" i="95"/>
  <c r="Y50" i="95"/>
  <c r="Z50" i="95" s="1"/>
  <c r="Y51" i="95"/>
  <c r="Y52" i="95"/>
  <c r="Z52" i="95" s="1"/>
  <c r="Y53" i="95"/>
  <c r="Z53" i="95" s="1"/>
  <c r="Y54" i="95"/>
  <c r="Y55" i="95"/>
  <c r="Z55" i="95" s="1"/>
  <c r="Y56" i="95"/>
  <c r="Z56" i="95" s="1"/>
  <c r="Y57" i="95"/>
  <c r="Z57" i="95" s="1"/>
  <c r="Y58" i="95"/>
  <c r="Z58" i="95" s="1"/>
  <c r="Y59" i="95"/>
  <c r="Z59" i="95" s="1"/>
  <c r="Y60" i="95"/>
  <c r="Z60" i="95" s="1"/>
  <c r="Y61" i="95"/>
  <c r="Z61" i="95" s="1"/>
  <c r="Y62" i="95"/>
  <c r="Z62" i="95" s="1"/>
  <c r="Y63" i="95"/>
  <c r="Y64" i="95"/>
  <c r="Z64" i="95" s="1"/>
  <c r="Y65" i="95"/>
  <c r="Z65" i="95" s="1"/>
  <c r="Y66" i="95"/>
  <c r="Y67" i="95"/>
  <c r="Y68" i="95"/>
  <c r="Z68" i="95" s="1"/>
  <c r="Y69" i="95"/>
  <c r="Z69" i="95" s="1"/>
  <c r="Y70" i="95"/>
  <c r="Z70" i="95" s="1"/>
  <c r="Y71" i="95"/>
  <c r="Z71" i="95" s="1"/>
  <c r="Y72" i="95"/>
  <c r="Z72" i="95" s="1"/>
  <c r="Y73" i="95"/>
  <c r="Y74" i="95"/>
  <c r="Z74" i="95" s="1"/>
  <c r="Y75" i="95"/>
  <c r="Y76" i="95"/>
  <c r="Z76" i="95" s="1"/>
  <c r="Y77" i="95"/>
  <c r="Z77" i="95" s="1"/>
  <c r="Y78" i="95"/>
  <c r="Y79" i="95"/>
  <c r="Z79" i="95" s="1"/>
  <c r="Y80" i="95"/>
  <c r="Z80" i="95" s="1"/>
  <c r="Y81" i="95"/>
  <c r="Z81" i="95" s="1"/>
  <c r="Y82" i="95"/>
  <c r="Z82" i="95" s="1"/>
  <c r="Y83" i="95"/>
  <c r="Y84" i="95"/>
  <c r="Z84" i="95" s="1"/>
  <c r="Y85" i="95"/>
  <c r="Z85" i="95" s="1"/>
  <c r="Y86" i="95"/>
  <c r="Z86" i="95" s="1"/>
  <c r="Y87" i="95"/>
  <c r="Y88" i="95"/>
  <c r="Y89" i="95"/>
  <c r="Z89" i="95" s="1"/>
  <c r="Y90" i="95"/>
  <c r="Y91" i="95"/>
  <c r="Z91" i="95" s="1"/>
  <c r="Y92" i="95"/>
  <c r="Z92" i="95" s="1"/>
  <c r="Y93" i="95"/>
  <c r="Z93" i="95" s="1"/>
  <c r="Y94" i="95"/>
  <c r="Y95" i="95"/>
  <c r="Z95" i="95" s="1"/>
  <c r="Y96" i="95"/>
  <c r="Z96" i="95" s="1"/>
  <c r="Y97" i="95"/>
  <c r="Z97" i="95" s="1"/>
  <c r="Y98" i="95"/>
  <c r="Z98" i="95" s="1"/>
  <c r="Y99" i="95"/>
  <c r="Y100" i="95"/>
  <c r="Z100" i="95" s="1"/>
  <c r="Y101" i="95"/>
  <c r="Z101" i="95" s="1"/>
  <c r="Y102" i="95"/>
  <c r="Y103" i="95"/>
  <c r="Z103" i="95" s="1"/>
  <c r="Y104" i="95"/>
  <c r="Z104" i="95" s="1"/>
  <c r="Y105" i="95"/>
  <c r="Z105" i="95" s="1"/>
  <c r="Y106" i="95"/>
  <c r="Z106" i="95" s="1"/>
  <c r="Y107" i="95"/>
  <c r="Y108" i="95"/>
  <c r="Z108" i="95" s="1"/>
  <c r="Y109" i="95"/>
  <c r="Y110" i="95"/>
  <c r="Y111" i="95"/>
  <c r="Y112" i="95"/>
  <c r="Y113" i="95"/>
  <c r="Z113" i="95" s="1"/>
  <c r="Y114" i="95"/>
  <c r="Y115" i="95"/>
  <c r="Z115" i="95" s="1"/>
  <c r="Y116" i="95"/>
  <c r="Z116" i="95" s="1"/>
  <c r="Y117" i="95"/>
  <c r="Z117" i="95" s="1"/>
  <c r="Y118" i="95"/>
  <c r="Z118" i="95" s="1"/>
  <c r="Y119" i="95"/>
  <c r="Z119" i="95" s="1"/>
  <c r="Y120" i="95"/>
  <c r="Z120" i="95" s="1"/>
  <c r="Y121" i="95"/>
  <c r="Z121" i="95" s="1"/>
  <c r="Y122" i="95"/>
  <c r="Z122" i="95" s="1"/>
  <c r="Y123" i="95"/>
  <c r="Y124" i="95"/>
  <c r="Y125" i="95"/>
  <c r="Z125" i="95" s="1"/>
  <c r="Y126" i="95"/>
  <c r="Y127" i="95"/>
  <c r="Z127" i="95" s="1"/>
  <c r="Y128" i="95"/>
  <c r="Z128" i="95" s="1"/>
  <c r="Y129" i="95"/>
  <c r="Z129" i="95" s="1"/>
  <c r="Y130" i="95"/>
  <c r="Y131" i="95"/>
  <c r="Z131" i="95" s="1"/>
  <c r="Y132" i="95"/>
  <c r="Z132" i="95" s="1"/>
  <c r="Y133" i="95"/>
  <c r="Z133" i="95" s="1"/>
  <c r="Y134" i="95"/>
  <c r="Z134" i="95" s="1"/>
  <c r="Y135" i="95"/>
  <c r="Z135" i="95" s="1"/>
  <c r="Y136" i="95"/>
  <c r="Z136" i="95" s="1"/>
  <c r="Y137" i="95"/>
  <c r="Z137" i="95" s="1"/>
  <c r="Y138" i="95"/>
  <c r="Y139" i="95"/>
  <c r="Z139" i="95" s="1"/>
  <c r="Y140" i="95"/>
  <c r="Z140" i="95" s="1"/>
  <c r="Y141" i="95"/>
  <c r="Z141" i="95" s="1"/>
  <c r="Y142" i="95"/>
  <c r="Y143" i="95"/>
  <c r="Z143" i="95" s="1"/>
  <c r="Y144" i="95"/>
  <c r="Z144" i="95" s="1"/>
  <c r="Y145" i="95"/>
  <c r="Y146" i="95"/>
  <c r="Y147" i="95"/>
  <c r="Z147" i="95" s="1"/>
  <c r="Y148" i="95"/>
  <c r="Z148" i="95" s="1"/>
  <c r="Y149" i="95"/>
  <c r="Z149" i="95" s="1"/>
  <c r="Y150" i="95"/>
  <c r="Y151" i="95"/>
  <c r="Z151" i="95" s="1"/>
  <c r="Y152" i="95"/>
  <c r="Z152" i="95" s="1"/>
  <c r="Y153" i="95"/>
  <c r="Z153" i="95" s="1"/>
  <c r="Y154" i="95"/>
  <c r="Z154" i="95" s="1"/>
  <c r="Y155" i="95"/>
  <c r="Z155" i="95" s="1"/>
  <c r="Y156" i="95"/>
  <c r="Z156" i="95" s="1"/>
  <c r="Y157" i="95"/>
  <c r="Z157" i="95" s="1"/>
  <c r="Y158" i="95"/>
  <c r="Z158" i="95" s="1"/>
  <c r="Y159" i="95"/>
  <c r="Y160" i="95"/>
  <c r="Z160" i="95" s="1"/>
  <c r="Y161" i="95"/>
  <c r="Z161" i="95" s="1"/>
  <c r="Y162" i="95"/>
  <c r="Y163" i="95"/>
  <c r="Z163" i="95" s="1"/>
  <c r="Y164" i="95"/>
  <c r="Z164" i="95" s="1"/>
  <c r="Y165" i="95"/>
  <c r="Y166" i="95"/>
  <c r="Y167" i="95"/>
  <c r="Z167" i="95" s="1"/>
  <c r="Y168" i="95"/>
  <c r="Z168" i="95" s="1"/>
  <c r="Y169" i="95"/>
  <c r="Y170" i="95"/>
  <c r="Z170" i="95" s="1"/>
  <c r="Y171" i="95"/>
  <c r="Y172" i="95"/>
  <c r="Z172" i="95" s="1"/>
  <c r="Y173" i="95"/>
  <c r="Z173" i="95" s="1"/>
  <c r="Y174" i="95"/>
  <c r="Y175" i="95"/>
  <c r="Z175" i="95" s="1"/>
  <c r="Y176" i="95"/>
  <c r="Z176" i="95" s="1"/>
  <c r="Y177" i="95"/>
  <c r="Z177" i="95" s="1"/>
  <c r="Y178" i="95"/>
  <c r="Z178" i="95" s="1"/>
  <c r="Y179" i="95"/>
  <c r="Y180" i="95"/>
  <c r="Z180" i="95" s="1"/>
  <c r="Y181" i="95"/>
  <c r="Z181" i="95" s="1"/>
  <c r="Y182" i="95"/>
  <c r="Y183" i="95"/>
  <c r="Y184" i="95"/>
  <c r="Y185" i="95"/>
  <c r="Z185" i="95" s="1"/>
  <c r="Y186" i="95"/>
  <c r="Y187" i="95"/>
  <c r="Z187" i="95" s="1"/>
  <c r="Y188" i="95"/>
  <c r="Z188" i="95" s="1"/>
  <c r="Y189" i="95"/>
  <c r="Z189" i="95" s="1"/>
  <c r="Y190" i="95"/>
  <c r="Z190" i="95" s="1"/>
  <c r="Y191" i="95"/>
  <c r="Z191" i="95" s="1"/>
  <c r="Y192" i="95"/>
  <c r="Z192" i="95" s="1"/>
  <c r="Y193" i="95"/>
  <c r="Z193" i="95" s="1"/>
  <c r="Y194" i="95"/>
  <c r="Z194" i="95" s="1"/>
  <c r="Y195" i="95"/>
  <c r="Y196" i="95"/>
  <c r="Z196" i="95" s="1"/>
  <c r="Y197" i="95"/>
  <c r="Z197" i="95" s="1"/>
  <c r="Y198" i="95"/>
  <c r="Y199" i="95"/>
  <c r="Y200" i="95"/>
  <c r="Z200" i="95" s="1"/>
  <c r="Y201" i="95"/>
  <c r="Z201" i="95" s="1"/>
  <c r="Y202" i="95"/>
  <c r="Y203" i="95"/>
  <c r="Z203" i="95" s="1"/>
  <c r="Y204" i="95"/>
  <c r="Z204" i="95" s="1"/>
  <c r="Y205" i="95"/>
  <c r="Z205" i="95" s="1"/>
  <c r="Y206" i="95"/>
  <c r="Y207" i="95"/>
  <c r="Z207" i="95" s="1"/>
  <c r="Y208" i="95"/>
  <c r="Z208" i="95" s="1"/>
  <c r="Y209" i="95"/>
  <c r="Z209" i="95" s="1"/>
  <c r="Y210" i="95"/>
  <c r="Y211" i="95"/>
  <c r="Z211" i="95" s="1"/>
  <c r="Y212" i="95"/>
  <c r="Z212" i="95" s="1"/>
  <c r="Y213" i="95"/>
  <c r="Z213" i="95" s="1"/>
  <c r="Y214" i="95"/>
  <c r="Y215" i="95"/>
  <c r="Z215" i="95" s="1"/>
  <c r="Y216" i="95"/>
  <c r="Z216" i="95" s="1"/>
  <c r="Y217" i="95"/>
  <c r="Z217" i="95" s="1"/>
  <c r="Y218" i="95"/>
  <c r="Y219" i="95"/>
  <c r="Z219" i="95" s="1"/>
  <c r="Y220" i="95"/>
  <c r="Y221" i="95"/>
  <c r="Z221" i="95" s="1"/>
  <c r="Y222" i="95"/>
  <c r="Y223" i="95"/>
  <c r="Z223" i="95" s="1"/>
  <c r="Y224" i="95"/>
  <c r="Z224" i="95" s="1"/>
  <c r="Y225" i="95"/>
  <c r="Z225" i="95" s="1"/>
  <c r="Y226" i="95"/>
  <c r="Z226" i="95" s="1"/>
  <c r="Y227" i="95"/>
  <c r="Z227" i="95" s="1"/>
  <c r="Y228" i="95"/>
  <c r="Z228" i="95" s="1"/>
  <c r="Y229" i="95"/>
  <c r="Z229" i="95" s="1"/>
  <c r="Y230" i="95"/>
  <c r="Z230" i="95" s="1"/>
  <c r="Y231" i="95"/>
  <c r="Y232" i="95"/>
  <c r="Z232" i="95" s="1"/>
  <c r="Y233" i="95"/>
  <c r="Z233" i="95" s="1"/>
  <c r="Y234" i="95"/>
  <c r="Y235" i="95"/>
  <c r="Z235" i="95" s="1"/>
  <c r="Y236" i="95"/>
  <c r="Z236" i="95" s="1"/>
  <c r="Y237" i="95"/>
  <c r="Z237" i="95" s="1"/>
  <c r="Y238" i="95"/>
  <c r="Y239" i="95"/>
  <c r="Y240" i="95"/>
  <c r="Z240" i="95" s="1"/>
  <c r="Y241" i="95"/>
  <c r="Y242" i="95"/>
  <c r="Z242" i="95" s="1"/>
  <c r="Y243" i="95"/>
  <c r="Y244" i="95"/>
  <c r="Z244" i="95" s="1"/>
  <c r="Y245" i="95"/>
  <c r="Z245" i="95" s="1"/>
  <c r="Y246" i="95"/>
  <c r="Y247" i="95"/>
  <c r="Z247" i="95" s="1"/>
  <c r="Y248" i="95"/>
  <c r="Y249" i="95"/>
  <c r="Z249" i="95" s="1"/>
  <c r="Y250" i="95"/>
  <c r="Z250" i="95" s="1"/>
  <c r="Y251" i="95"/>
  <c r="Z251" i="95" s="1"/>
  <c r="Y252" i="95"/>
  <c r="Z252" i="95" s="1"/>
  <c r="Y253" i="95"/>
  <c r="Z253" i="95" s="1"/>
  <c r="Y254" i="95"/>
  <c r="Y255" i="95"/>
  <c r="Y256" i="95"/>
  <c r="Z256" i="95" s="1"/>
  <c r="Y257" i="95"/>
  <c r="Y258" i="95"/>
  <c r="Y259" i="95"/>
  <c r="Z259" i="95" s="1"/>
  <c r="Y260" i="95"/>
  <c r="Y261" i="95"/>
  <c r="Z261" i="95" s="1"/>
  <c r="Y262" i="95"/>
  <c r="Z262" i="95" s="1"/>
  <c r="Y263" i="95"/>
  <c r="Z263" i="95" s="1"/>
  <c r="Y264" i="95"/>
  <c r="Z264" i="95" s="1"/>
  <c r="Y265" i="95"/>
  <c r="Z265" i="95" s="1"/>
  <c r="Y266" i="95"/>
  <c r="Z266" i="95" s="1"/>
  <c r="Y267" i="95"/>
  <c r="Y268" i="95"/>
  <c r="Z268" i="95" s="1"/>
  <c r="Y269" i="95"/>
  <c r="Z269" i="95" s="1"/>
  <c r="Y270" i="95"/>
  <c r="Y271" i="95"/>
  <c r="Z271" i="95" s="1"/>
  <c r="Y272" i="95"/>
  <c r="Y273" i="95"/>
  <c r="Z273" i="95" s="1"/>
  <c r="Y274" i="95"/>
  <c r="Y275" i="95"/>
  <c r="Z275" i="95" s="1"/>
  <c r="Y276" i="95"/>
  <c r="Z276" i="95" s="1"/>
  <c r="Y277" i="95"/>
  <c r="Z277" i="95" s="1"/>
  <c r="Y278" i="95"/>
  <c r="Z278" i="95" s="1"/>
  <c r="Y279" i="95"/>
  <c r="Y280" i="95"/>
  <c r="Z280" i="95" s="1"/>
  <c r="Y281" i="95"/>
  <c r="Z281" i="95" s="1"/>
  <c r="Y282" i="95"/>
  <c r="Y283" i="95"/>
  <c r="Z283" i="95" s="1"/>
  <c r="Y284" i="95"/>
  <c r="Y285" i="95"/>
  <c r="Z285" i="95" s="1"/>
  <c r="Y286" i="95"/>
  <c r="Z286" i="95" s="1"/>
  <c r="Y287" i="95"/>
  <c r="Y288" i="95"/>
  <c r="Y289" i="95"/>
  <c r="Y290" i="95"/>
  <c r="Z290" i="95" s="1"/>
  <c r="Y291" i="95"/>
  <c r="Z291" i="95" s="1"/>
  <c r="Y292" i="95"/>
  <c r="Z292" i="95" s="1"/>
  <c r="Y293" i="95"/>
  <c r="Z293" i="95" s="1"/>
  <c r="Y294" i="95"/>
  <c r="Y295" i="95"/>
  <c r="Z295" i="95" s="1"/>
  <c r="Y296" i="95"/>
  <c r="Y297" i="95"/>
  <c r="Z297" i="95" s="1"/>
  <c r="Y298" i="95"/>
  <c r="Z298" i="95" s="1"/>
  <c r="Y299" i="95"/>
  <c r="Z299" i="95" s="1"/>
  <c r="Y300" i="95"/>
  <c r="Z300" i="95" s="1"/>
  <c r="Y301" i="95"/>
  <c r="Z301" i="95" s="1"/>
  <c r="Y302" i="95"/>
  <c r="Y303" i="95"/>
  <c r="Y304" i="95"/>
  <c r="Z304" i="95" s="1"/>
  <c r="Y305" i="95"/>
  <c r="Z305" i="95" s="1"/>
  <c r="Y306" i="95"/>
  <c r="Y307" i="95"/>
  <c r="Z307" i="95" s="1"/>
  <c r="Y308" i="95"/>
  <c r="Y309" i="95"/>
  <c r="Z309" i="95" s="1"/>
  <c r="Y310" i="95"/>
  <c r="Z310" i="95" s="1"/>
  <c r="Y311" i="95"/>
  <c r="Z311" i="95" s="1"/>
  <c r="Y312" i="95"/>
  <c r="Z312" i="95" s="1"/>
  <c r="Y313" i="95"/>
  <c r="Z313" i="95" s="1"/>
  <c r="Y314" i="95"/>
  <c r="Z314" i="95" s="1"/>
  <c r="Y315" i="95"/>
  <c r="Z315" i="95" s="1"/>
  <c r="Y316" i="95"/>
  <c r="Z316" i="95" s="1"/>
  <c r="Y5" i="95"/>
  <c r="AA7" i="94"/>
  <c r="AA10" i="94"/>
  <c r="AA12" i="94"/>
  <c r="AA19" i="94"/>
  <c r="AA21" i="94"/>
  <c r="AA22" i="94"/>
  <c r="AA24" i="94"/>
  <c r="AA34" i="94"/>
  <c r="AA35" i="94"/>
  <c r="AA36" i="94"/>
  <c r="AA46" i="94"/>
  <c r="AA48" i="94"/>
  <c r="AA49" i="94"/>
  <c r="AA67" i="94"/>
  <c r="AA70" i="94"/>
  <c r="AA72" i="94"/>
  <c r="AA77" i="94"/>
  <c r="AA79" i="94"/>
  <c r="AA82" i="94"/>
  <c r="AA84" i="94"/>
  <c r="AA91" i="94"/>
  <c r="AA93" i="94"/>
  <c r="AA94" i="94"/>
  <c r="AA96" i="94"/>
  <c r="AA106" i="94"/>
  <c r="AA107" i="94"/>
  <c r="AA108" i="94"/>
  <c r="AA118" i="94"/>
  <c r="AA120" i="94"/>
  <c r="AA121" i="94"/>
  <c r="AA130" i="94"/>
  <c r="AA132" i="94"/>
  <c r="AA134" i="94"/>
  <c r="AA135" i="94"/>
  <c r="AA136" i="94"/>
  <c r="AA139" i="94"/>
  <c r="AA142" i="94"/>
  <c r="AA144" i="94"/>
  <c r="AA149" i="94"/>
  <c r="AA151" i="94"/>
  <c r="AA154" i="94"/>
  <c r="AA156" i="94"/>
  <c r="AA163" i="94"/>
  <c r="AA165" i="94"/>
  <c r="AA166" i="94"/>
  <c r="AA168" i="94"/>
  <c r="AA178" i="94"/>
  <c r="AA179" i="94"/>
  <c r="AA180" i="94"/>
  <c r="AA190" i="94"/>
  <c r="AA192" i="94"/>
  <c r="AA193" i="94"/>
  <c r="AA202" i="94"/>
  <c r="AA204" i="94"/>
  <c r="AA206" i="94"/>
  <c r="AA207" i="94"/>
  <c r="AA211" i="94"/>
  <c r="AA214" i="94"/>
  <c r="AA216" i="94"/>
  <c r="AA220" i="94"/>
  <c r="AA221" i="94"/>
  <c r="AA223" i="94"/>
  <c r="AA226" i="94"/>
  <c r="AA228" i="94"/>
  <c r="AA235" i="94"/>
  <c r="AA237" i="94"/>
  <c r="AA238" i="94"/>
  <c r="AA240" i="94"/>
  <c r="AA250" i="94"/>
  <c r="AA251" i="94"/>
  <c r="AA252" i="94"/>
  <c r="AA262" i="94"/>
  <c r="AA264" i="94"/>
  <c r="AA265" i="94"/>
  <c r="AA274" i="94"/>
  <c r="AA276" i="94"/>
  <c r="AA278" i="94"/>
  <c r="AA279" i="94"/>
  <c r="AA280" i="94"/>
  <c r="AA283" i="94"/>
  <c r="AA286" i="94"/>
  <c r="AA288" i="94"/>
  <c r="AA293" i="94"/>
  <c r="AA295" i="94"/>
  <c r="AA298" i="94"/>
  <c r="AA300" i="94"/>
  <c r="AA307" i="94"/>
  <c r="AA309" i="94"/>
  <c r="AA310" i="94"/>
  <c r="AA312" i="94"/>
  <c r="Z7" i="94"/>
  <c r="Z8" i="94"/>
  <c r="AA8" i="94" s="1"/>
  <c r="Z9" i="94"/>
  <c r="AA9" i="94" s="1"/>
  <c r="Z10" i="94"/>
  <c r="Z11" i="94"/>
  <c r="AA11" i="94" s="1"/>
  <c r="Z12" i="94"/>
  <c r="Z13" i="94"/>
  <c r="AA13" i="94" s="1"/>
  <c r="Z14" i="94"/>
  <c r="AA14" i="94" s="1"/>
  <c r="Z15" i="94"/>
  <c r="AA15" i="94" s="1"/>
  <c r="Z16" i="94"/>
  <c r="AA16" i="94" s="1"/>
  <c r="Z17" i="94"/>
  <c r="AA17" i="94" s="1"/>
  <c r="Z18" i="94"/>
  <c r="AA18" i="94" s="1"/>
  <c r="Z19" i="94"/>
  <c r="Z20" i="94"/>
  <c r="AA20" i="94" s="1"/>
  <c r="Z21" i="94"/>
  <c r="Z22" i="94"/>
  <c r="Z23" i="94"/>
  <c r="AA23" i="94" s="1"/>
  <c r="Z24" i="94"/>
  <c r="Z25" i="94"/>
  <c r="AA25" i="94" s="1"/>
  <c r="Z26" i="94"/>
  <c r="AA26" i="94" s="1"/>
  <c r="Z27" i="94"/>
  <c r="AA27" i="94" s="1"/>
  <c r="Z28" i="94"/>
  <c r="AA28" i="94" s="1"/>
  <c r="Z29" i="94"/>
  <c r="AA29" i="94" s="1"/>
  <c r="Z30" i="94"/>
  <c r="AA30" i="94" s="1"/>
  <c r="Z31" i="94"/>
  <c r="AA31" i="94" s="1"/>
  <c r="Z32" i="94"/>
  <c r="AA32" i="94" s="1"/>
  <c r="Z33" i="94"/>
  <c r="AA33" i="94" s="1"/>
  <c r="Z34" i="94"/>
  <c r="Z35" i="94"/>
  <c r="Z36" i="94"/>
  <c r="Z37" i="94"/>
  <c r="AA37" i="94" s="1"/>
  <c r="Z38" i="94"/>
  <c r="AA38" i="94" s="1"/>
  <c r="Z39" i="94"/>
  <c r="AA39" i="94" s="1"/>
  <c r="Z40" i="94"/>
  <c r="AA40" i="94" s="1"/>
  <c r="Z41" i="94"/>
  <c r="AA41" i="94" s="1"/>
  <c r="Z42" i="94"/>
  <c r="AA42" i="94" s="1"/>
  <c r="Z43" i="94"/>
  <c r="AA43" i="94" s="1"/>
  <c r="Z44" i="94"/>
  <c r="AA44" i="94" s="1"/>
  <c r="Z45" i="94"/>
  <c r="AA45" i="94" s="1"/>
  <c r="Z46" i="94"/>
  <c r="Z47" i="94"/>
  <c r="AA47" i="94" s="1"/>
  <c r="Z48" i="94"/>
  <c r="Z49" i="94"/>
  <c r="Z50" i="94"/>
  <c r="AA50" i="94" s="1"/>
  <c r="Z51" i="94"/>
  <c r="AA51" i="94" s="1"/>
  <c r="Z52" i="94"/>
  <c r="AA52" i="94" s="1"/>
  <c r="Z53" i="94"/>
  <c r="AA53" i="94" s="1"/>
  <c r="Z54" i="94"/>
  <c r="AA54" i="94" s="1"/>
  <c r="Z55" i="94"/>
  <c r="AA55" i="94" s="1"/>
  <c r="Z64" i="94"/>
  <c r="AA64" i="94" s="1"/>
  <c r="Z65" i="94"/>
  <c r="AA65" i="94" s="1"/>
  <c r="Z66" i="94"/>
  <c r="AA66" i="94" s="1"/>
  <c r="Z67" i="94"/>
  <c r="Z68" i="94"/>
  <c r="AA68" i="94" s="1"/>
  <c r="Z69" i="94"/>
  <c r="AA69" i="94" s="1"/>
  <c r="Z70" i="94"/>
  <c r="Z71" i="94"/>
  <c r="AA71" i="94" s="1"/>
  <c r="Z72" i="94"/>
  <c r="Z73" i="94"/>
  <c r="AA73" i="94" s="1"/>
  <c r="Z74" i="94"/>
  <c r="AA74" i="94" s="1"/>
  <c r="Z75" i="94"/>
  <c r="AA75" i="94" s="1"/>
  <c r="Z76" i="94"/>
  <c r="AA76" i="94" s="1"/>
  <c r="Z77" i="94"/>
  <c r="Z78" i="94"/>
  <c r="AA78" i="94" s="1"/>
  <c r="Z79" i="94"/>
  <c r="Z80" i="94"/>
  <c r="AA80" i="94" s="1"/>
  <c r="Z81" i="94"/>
  <c r="AA81" i="94" s="1"/>
  <c r="Z82" i="94"/>
  <c r="Z83" i="94"/>
  <c r="AA83" i="94" s="1"/>
  <c r="Z84" i="94"/>
  <c r="Z85" i="94"/>
  <c r="AA85" i="94" s="1"/>
  <c r="Z86" i="94"/>
  <c r="AA86" i="94" s="1"/>
  <c r="Z87" i="94"/>
  <c r="AA87" i="94" s="1"/>
  <c r="Z88" i="94"/>
  <c r="AA88" i="94" s="1"/>
  <c r="Z89" i="94"/>
  <c r="AA89" i="94" s="1"/>
  <c r="Z90" i="94"/>
  <c r="AA90" i="94" s="1"/>
  <c r="Z91" i="94"/>
  <c r="Z92" i="94"/>
  <c r="AA92" i="94" s="1"/>
  <c r="Z93" i="94"/>
  <c r="Z94" i="94"/>
  <c r="Z95" i="94"/>
  <c r="AA95" i="94" s="1"/>
  <c r="Z96" i="94"/>
  <c r="Z97" i="94"/>
  <c r="AA97" i="94" s="1"/>
  <c r="Z98" i="94"/>
  <c r="AA98" i="94" s="1"/>
  <c r="Z99" i="94"/>
  <c r="AA99" i="94" s="1"/>
  <c r="Z100" i="94"/>
  <c r="AA100" i="94" s="1"/>
  <c r="Z101" i="94"/>
  <c r="AA101" i="94" s="1"/>
  <c r="Z102" i="94"/>
  <c r="AA102" i="94" s="1"/>
  <c r="Z103" i="94"/>
  <c r="AA103" i="94" s="1"/>
  <c r="Z104" i="94"/>
  <c r="AA104" i="94" s="1"/>
  <c r="Z105" i="94"/>
  <c r="AA105" i="94" s="1"/>
  <c r="Z106" i="94"/>
  <c r="Z107" i="94"/>
  <c r="Z108" i="94"/>
  <c r="Z109" i="94"/>
  <c r="AA109" i="94" s="1"/>
  <c r="Z110" i="94"/>
  <c r="AA110" i="94" s="1"/>
  <c r="Z111" i="94"/>
  <c r="AA111" i="94" s="1"/>
  <c r="Z112" i="94"/>
  <c r="AA112" i="94" s="1"/>
  <c r="Z113" i="94"/>
  <c r="AA113" i="94" s="1"/>
  <c r="Z114" i="94"/>
  <c r="AA114" i="94" s="1"/>
  <c r="Z115" i="94"/>
  <c r="AA115" i="94" s="1"/>
  <c r="Z116" i="94"/>
  <c r="AA116" i="94" s="1"/>
  <c r="Z117" i="94"/>
  <c r="AA117" i="94" s="1"/>
  <c r="Z118" i="94"/>
  <c r="Z119" i="94"/>
  <c r="AA119" i="94" s="1"/>
  <c r="Z120" i="94"/>
  <c r="Z121" i="94"/>
  <c r="Z122" i="94"/>
  <c r="AA122" i="94" s="1"/>
  <c r="Z123" i="94"/>
  <c r="AA123" i="94" s="1"/>
  <c r="Z124" i="94"/>
  <c r="AA124" i="94" s="1"/>
  <c r="Z125" i="94"/>
  <c r="AA125" i="94" s="1"/>
  <c r="Z126" i="94"/>
  <c r="AA126" i="94" s="1"/>
  <c r="Z127" i="94"/>
  <c r="AA127" i="94" s="1"/>
  <c r="Z128" i="94"/>
  <c r="AA128" i="94" s="1"/>
  <c r="Z129" i="94"/>
  <c r="AA129" i="94" s="1"/>
  <c r="Z130" i="94"/>
  <c r="Z131" i="94"/>
  <c r="AA131" i="94" s="1"/>
  <c r="Z132" i="94"/>
  <c r="Z133" i="94"/>
  <c r="AA133" i="94" s="1"/>
  <c r="Z134" i="94"/>
  <c r="Z135" i="94"/>
  <c r="Z136" i="94"/>
  <c r="Z137" i="94"/>
  <c r="AA137" i="94" s="1"/>
  <c r="Z138" i="94"/>
  <c r="AA138" i="94" s="1"/>
  <c r="Z139" i="94"/>
  <c r="Z140" i="94"/>
  <c r="AA140" i="94" s="1"/>
  <c r="Z141" i="94"/>
  <c r="AA141" i="94" s="1"/>
  <c r="Z142" i="94"/>
  <c r="Z143" i="94"/>
  <c r="AA143" i="94" s="1"/>
  <c r="Z144" i="94"/>
  <c r="Z145" i="94"/>
  <c r="AA145" i="94" s="1"/>
  <c r="Z146" i="94"/>
  <c r="AA146" i="94" s="1"/>
  <c r="Z147" i="94"/>
  <c r="AA147" i="94" s="1"/>
  <c r="Z148" i="94"/>
  <c r="AA148" i="94" s="1"/>
  <c r="Z149" i="94"/>
  <c r="Z150" i="94"/>
  <c r="AA150" i="94" s="1"/>
  <c r="Z151" i="94"/>
  <c r="Z152" i="94"/>
  <c r="AA152" i="94" s="1"/>
  <c r="Z153" i="94"/>
  <c r="AA153" i="94" s="1"/>
  <c r="Z154" i="94"/>
  <c r="Z155" i="94"/>
  <c r="AA155" i="94" s="1"/>
  <c r="Z156" i="94"/>
  <c r="Z157" i="94"/>
  <c r="AA157" i="94" s="1"/>
  <c r="Z158" i="94"/>
  <c r="AA158" i="94" s="1"/>
  <c r="Z159" i="94"/>
  <c r="AA159" i="94" s="1"/>
  <c r="Z160" i="94"/>
  <c r="AA160" i="94" s="1"/>
  <c r="Z161" i="94"/>
  <c r="AA161" i="94" s="1"/>
  <c r="Z162" i="94"/>
  <c r="AA162" i="94" s="1"/>
  <c r="Z163" i="94"/>
  <c r="Z164" i="94"/>
  <c r="AA164" i="94" s="1"/>
  <c r="Z165" i="94"/>
  <c r="Z166" i="94"/>
  <c r="Z167" i="94"/>
  <c r="AA167" i="94" s="1"/>
  <c r="Z168" i="94"/>
  <c r="Z169" i="94"/>
  <c r="AA169" i="94" s="1"/>
  <c r="Z170" i="94"/>
  <c r="AA170" i="94" s="1"/>
  <c r="Z171" i="94"/>
  <c r="AA171" i="94" s="1"/>
  <c r="Z172" i="94"/>
  <c r="AA172" i="94" s="1"/>
  <c r="Z173" i="94"/>
  <c r="AA173" i="94" s="1"/>
  <c r="Z174" i="94"/>
  <c r="AA174" i="94" s="1"/>
  <c r="Z175" i="94"/>
  <c r="AA175" i="94" s="1"/>
  <c r="Z176" i="94"/>
  <c r="AA176" i="94" s="1"/>
  <c r="Z177" i="94"/>
  <c r="AA177" i="94" s="1"/>
  <c r="Z178" i="94"/>
  <c r="Z179" i="94"/>
  <c r="Z180" i="94"/>
  <c r="Z181" i="94"/>
  <c r="AA181" i="94" s="1"/>
  <c r="Z182" i="94"/>
  <c r="AA182" i="94" s="1"/>
  <c r="Z183" i="94"/>
  <c r="AA183" i="94" s="1"/>
  <c r="Z184" i="94"/>
  <c r="AA184" i="94" s="1"/>
  <c r="Z185" i="94"/>
  <c r="AA185" i="94" s="1"/>
  <c r="Z186" i="94"/>
  <c r="AA186" i="94" s="1"/>
  <c r="Z187" i="94"/>
  <c r="AA187" i="94" s="1"/>
  <c r="Z188" i="94"/>
  <c r="AA188" i="94" s="1"/>
  <c r="Z189" i="94"/>
  <c r="AA189" i="94" s="1"/>
  <c r="Z190" i="94"/>
  <c r="Z191" i="94"/>
  <c r="AA191" i="94" s="1"/>
  <c r="Z192" i="94"/>
  <c r="Z193" i="94"/>
  <c r="Z194" i="94"/>
  <c r="AA194" i="94" s="1"/>
  <c r="Z195" i="94"/>
  <c r="AA195" i="94" s="1"/>
  <c r="Z196" i="94"/>
  <c r="AA196" i="94" s="1"/>
  <c r="Z197" i="94"/>
  <c r="AA197" i="94" s="1"/>
  <c r="Z198" i="94"/>
  <c r="AA198" i="94" s="1"/>
  <c r="Z199" i="94"/>
  <c r="AA199" i="94" s="1"/>
  <c r="Z200" i="94"/>
  <c r="AA200" i="94" s="1"/>
  <c r="Z201" i="94"/>
  <c r="AA201" i="94" s="1"/>
  <c r="Z202" i="94"/>
  <c r="Z203" i="94"/>
  <c r="AA203" i="94" s="1"/>
  <c r="Z204" i="94"/>
  <c r="Z205" i="94"/>
  <c r="AA205" i="94" s="1"/>
  <c r="Z206" i="94"/>
  <c r="Z207" i="94"/>
  <c r="Z208" i="94"/>
  <c r="AA208" i="94" s="1"/>
  <c r="Z209" i="94"/>
  <c r="AA209" i="94" s="1"/>
  <c r="Z210" i="94"/>
  <c r="AA210" i="94" s="1"/>
  <c r="Z211" i="94"/>
  <c r="Z212" i="94"/>
  <c r="AA212" i="94" s="1"/>
  <c r="Z213" i="94"/>
  <c r="AA213" i="94" s="1"/>
  <c r="Z214" i="94"/>
  <c r="Z215" i="94"/>
  <c r="AA215" i="94" s="1"/>
  <c r="Z216" i="94"/>
  <c r="Z217" i="94"/>
  <c r="AA217" i="94" s="1"/>
  <c r="Z218" i="94"/>
  <c r="AA218" i="94" s="1"/>
  <c r="Z219" i="94"/>
  <c r="AA219" i="94" s="1"/>
  <c r="Z220" i="94"/>
  <c r="Z221" i="94"/>
  <c r="Z222" i="94"/>
  <c r="AA222" i="94" s="1"/>
  <c r="Z223" i="94"/>
  <c r="Z224" i="94"/>
  <c r="AA224" i="94" s="1"/>
  <c r="Z225" i="94"/>
  <c r="AA225" i="94" s="1"/>
  <c r="Z226" i="94"/>
  <c r="Z227" i="94"/>
  <c r="AA227" i="94" s="1"/>
  <c r="Z228" i="94"/>
  <c r="Z229" i="94"/>
  <c r="AA229" i="94" s="1"/>
  <c r="Z230" i="94"/>
  <c r="AA230" i="94" s="1"/>
  <c r="Z231" i="94"/>
  <c r="AA231" i="94" s="1"/>
  <c r="Z232" i="94"/>
  <c r="AA232" i="94" s="1"/>
  <c r="Z233" i="94"/>
  <c r="AA233" i="94" s="1"/>
  <c r="Z234" i="94"/>
  <c r="AA234" i="94" s="1"/>
  <c r="Z235" i="94"/>
  <c r="Z236" i="94"/>
  <c r="AA236" i="94" s="1"/>
  <c r="Z237" i="94"/>
  <c r="Z238" i="94"/>
  <c r="Z239" i="94"/>
  <c r="AA239" i="94" s="1"/>
  <c r="Z240" i="94"/>
  <c r="Z241" i="94"/>
  <c r="AA241" i="94" s="1"/>
  <c r="Z242" i="94"/>
  <c r="AA242" i="94" s="1"/>
  <c r="Z243" i="94"/>
  <c r="AA243" i="94" s="1"/>
  <c r="Z244" i="94"/>
  <c r="AA244" i="94" s="1"/>
  <c r="Z245" i="94"/>
  <c r="AA245" i="94" s="1"/>
  <c r="Z246" i="94"/>
  <c r="AA246" i="94" s="1"/>
  <c r="Z247" i="94"/>
  <c r="AA247" i="94" s="1"/>
  <c r="Z248" i="94"/>
  <c r="AA248" i="94" s="1"/>
  <c r="Z249" i="94"/>
  <c r="AA249" i="94" s="1"/>
  <c r="Z250" i="94"/>
  <c r="Z251" i="94"/>
  <c r="Z252" i="94"/>
  <c r="Z253" i="94"/>
  <c r="AA253" i="94" s="1"/>
  <c r="Z254" i="94"/>
  <c r="AA254" i="94" s="1"/>
  <c r="Z255" i="94"/>
  <c r="AA255" i="94" s="1"/>
  <c r="Z256" i="94"/>
  <c r="AA256" i="94" s="1"/>
  <c r="Z257" i="94"/>
  <c r="AA257" i="94" s="1"/>
  <c r="Z258" i="94"/>
  <c r="AA258" i="94" s="1"/>
  <c r="Z259" i="94"/>
  <c r="AA259" i="94" s="1"/>
  <c r="Z260" i="94"/>
  <c r="AA260" i="94" s="1"/>
  <c r="Z261" i="94"/>
  <c r="AA261" i="94" s="1"/>
  <c r="Z262" i="94"/>
  <c r="Z263" i="94"/>
  <c r="AA263" i="94" s="1"/>
  <c r="Z264" i="94"/>
  <c r="Z265" i="94"/>
  <c r="Z266" i="94"/>
  <c r="AA266" i="94" s="1"/>
  <c r="Z267" i="94"/>
  <c r="AA267" i="94" s="1"/>
  <c r="Z268" i="94"/>
  <c r="AA268" i="94" s="1"/>
  <c r="Z269" i="94"/>
  <c r="AA269" i="94" s="1"/>
  <c r="Z270" i="94"/>
  <c r="AA270" i="94" s="1"/>
  <c r="Z271" i="94"/>
  <c r="AA271" i="94" s="1"/>
  <c r="Z272" i="94"/>
  <c r="AA272" i="94" s="1"/>
  <c r="Z273" i="94"/>
  <c r="AA273" i="94" s="1"/>
  <c r="Z274" i="94"/>
  <c r="Z275" i="94"/>
  <c r="AA275" i="94" s="1"/>
  <c r="Z276" i="94"/>
  <c r="Z277" i="94"/>
  <c r="AA277" i="94" s="1"/>
  <c r="Z278" i="94"/>
  <c r="Z279" i="94"/>
  <c r="Z280" i="94"/>
  <c r="Z281" i="94"/>
  <c r="AA281" i="94" s="1"/>
  <c r="Z282" i="94"/>
  <c r="AA282" i="94" s="1"/>
  <c r="Z283" i="94"/>
  <c r="Z284" i="94"/>
  <c r="AA284" i="94" s="1"/>
  <c r="Z285" i="94"/>
  <c r="AA285" i="94" s="1"/>
  <c r="Z286" i="94"/>
  <c r="Z287" i="94"/>
  <c r="AA287" i="94" s="1"/>
  <c r="Z288" i="94"/>
  <c r="Z289" i="94"/>
  <c r="AA289" i="94" s="1"/>
  <c r="Z290" i="94"/>
  <c r="AA290" i="94" s="1"/>
  <c r="Z291" i="94"/>
  <c r="AA291" i="94" s="1"/>
  <c r="Z292" i="94"/>
  <c r="AA292" i="94" s="1"/>
  <c r="Z293" i="94"/>
  <c r="Z294" i="94"/>
  <c r="AA294" i="94" s="1"/>
  <c r="Z295" i="94"/>
  <c r="Z296" i="94"/>
  <c r="AA296" i="94" s="1"/>
  <c r="Z297" i="94"/>
  <c r="AA297" i="94" s="1"/>
  <c r="Z298" i="94"/>
  <c r="Z299" i="94"/>
  <c r="AA299" i="94" s="1"/>
  <c r="Z300" i="94"/>
  <c r="Z301" i="94"/>
  <c r="AA301" i="94" s="1"/>
  <c r="Z302" i="94"/>
  <c r="AA302" i="94" s="1"/>
  <c r="Z303" i="94"/>
  <c r="AA303" i="94" s="1"/>
  <c r="Z304" i="94"/>
  <c r="AA304" i="94" s="1"/>
  <c r="Z305" i="94"/>
  <c r="AA305" i="94" s="1"/>
  <c r="Z306" i="94"/>
  <c r="AA306" i="94" s="1"/>
  <c r="Z307" i="94"/>
  <c r="Z308" i="94"/>
  <c r="AA308" i="94" s="1"/>
  <c r="Z309" i="94"/>
  <c r="Z310" i="94"/>
  <c r="Z311" i="94"/>
  <c r="AA311" i="94" s="1"/>
  <c r="Z312" i="94"/>
  <c r="Z6" i="94"/>
  <c r="AA6" i="94" s="1"/>
  <c r="AA6" i="93"/>
  <c r="AA7" i="93"/>
  <c r="AA11" i="93"/>
  <c r="AA19" i="93"/>
  <c r="AA23" i="93"/>
  <c r="AA28" i="93"/>
  <c r="AA34" i="93"/>
  <c r="AA35" i="93"/>
  <c r="AA38" i="93"/>
  <c r="AA41" i="93"/>
  <c r="AA47" i="93"/>
  <c r="AA48" i="93"/>
  <c r="AA50" i="93"/>
  <c r="AA53" i="93"/>
  <c r="AA55" i="93"/>
  <c r="AA62" i="93"/>
  <c r="AA64" i="93"/>
  <c r="AA65" i="93"/>
  <c r="AA67" i="93"/>
  <c r="AA76" i="93"/>
  <c r="AA77" i="93"/>
  <c r="AA78" i="93"/>
  <c r="AA88" i="93"/>
  <c r="AA89" i="93"/>
  <c r="AA90" i="93"/>
  <c r="AA100" i="93"/>
  <c r="AA101" i="93"/>
  <c r="AA102" i="93"/>
  <c r="AA112" i="93"/>
  <c r="AA113" i="93"/>
  <c r="AA114" i="93"/>
  <c r="AA124" i="93"/>
  <c r="AA125" i="93"/>
  <c r="AA126" i="93"/>
  <c r="AA136" i="93"/>
  <c r="AA137" i="93"/>
  <c r="AA138" i="93"/>
  <c r="AA148" i="93"/>
  <c r="AA149" i="93"/>
  <c r="AA150" i="93"/>
  <c r="AA160" i="93"/>
  <c r="AA161" i="93"/>
  <c r="AA162" i="93"/>
  <c r="AA172" i="93"/>
  <c r="AA173" i="93"/>
  <c r="AA174" i="93"/>
  <c r="AA184" i="93"/>
  <c r="AA185" i="93"/>
  <c r="AA186" i="93"/>
  <c r="AA196" i="93"/>
  <c r="AA197" i="93"/>
  <c r="AA198" i="93"/>
  <c r="Z6" i="93"/>
  <c r="Z7" i="93"/>
  <c r="Z8" i="93"/>
  <c r="AA8" i="93" s="1"/>
  <c r="Z9" i="93"/>
  <c r="AA9" i="93" s="1"/>
  <c r="Z10" i="93"/>
  <c r="AA10" i="93" s="1"/>
  <c r="Z11" i="93"/>
  <c r="Z12" i="93"/>
  <c r="AA12" i="93" s="1"/>
  <c r="Z13" i="93"/>
  <c r="AA13" i="93" s="1"/>
  <c r="Z14" i="93"/>
  <c r="AA14" i="93" s="1"/>
  <c r="Z15" i="93"/>
  <c r="AA15" i="93" s="1"/>
  <c r="Z16" i="93"/>
  <c r="AA16" i="93" s="1"/>
  <c r="Z17" i="93"/>
  <c r="AA17" i="93" s="1"/>
  <c r="Z18" i="93"/>
  <c r="AA18" i="93" s="1"/>
  <c r="Z19" i="93"/>
  <c r="Z20" i="93"/>
  <c r="AA20" i="93" s="1"/>
  <c r="Z21" i="93"/>
  <c r="AA21" i="93" s="1"/>
  <c r="Z22" i="93"/>
  <c r="AA22" i="93" s="1"/>
  <c r="Z23" i="93"/>
  <c r="Z24" i="93"/>
  <c r="AA24" i="93" s="1"/>
  <c r="Z25" i="93"/>
  <c r="AA25" i="93" s="1"/>
  <c r="Z26" i="93"/>
  <c r="AA26" i="93" s="1"/>
  <c r="Z27" i="93"/>
  <c r="AA27" i="93" s="1"/>
  <c r="Z28" i="93"/>
  <c r="Z29" i="93"/>
  <c r="AA29" i="93" s="1"/>
  <c r="Z30" i="93"/>
  <c r="AA30" i="93" s="1"/>
  <c r="Z31" i="93"/>
  <c r="AA31" i="93" s="1"/>
  <c r="Z32" i="93"/>
  <c r="AA32" i="93" s="1"/>
  <c r="Z33" i="93"/>
  <c r="AA33" i="93" s="1"/>
  <c r="Z34" i="93"/>
  <c r="Z35" i="93"/>
  <c r="Z36" i="93"/>
  <c r="AA36" i="93" s="1"/>
  <c r="Z37" i="93"/>
  <c r="AA37" i="93" s="1"/>
  <c r="Z38" i="93"/>
  <c r="Z39" i="93"/>
  <c r="AA39" i="93" s="1"/>
  <c r="Z40" i="93"/>
  <c r="AA40" i="93" s="1"/>
  <c r="Z41" i="93"/>
  <c r="Z42" i="93"/>
  <c r="AA42" i="93" s="1"/>
  <c r="Z43" i="93"/>
  <c r="AA43" i="93" s="1"/>
  <c r="Z44" i="93"/>
  <c r="AA44" i="93" s="1"/>
  <c r="Z45" i="93"/>
  <c r="AA45" i="93" s="1"/>
  <c r="Z46" i="93"/>
  <c r="AA46" i="93" s="1"/>
  <c r="Z47" i="93"/>
  <c r="Z48" i="93"/>
  <c r="Z49" i="93"/>
  <c r="AA49" i="93" s="1"/>
  <c r="Z50" i="93"/>
  <c r="Z51" i="93"/>
  <c r="AA51" i="93" s="1"/>
  <c r="Z52" i="93"/>
  <c r="AA52" i="93" s="1"/>
  <c r="Z53" i="93"/>
  <c r="Z54" i="93"/>
  <c r="AA54" i="93" s="1"/>
  <c r="Z55" i="93"/>
  <c r="Z56" i="93"/>
  <c r="AA56" i="93" s="1"/>
  <c r="Z57" i="93"/>
  <c r="AA57" i="93" s="1"/>
  <c r="Z58" i="93"/>
  <c r="AA58" i="93" s="1"/>
  <c r="Z59" i="93"/>
  <c r="AA59" i="93" s="1"/>
  <c r="Z60" i="93"/>
  <c r="AA60" i="93" s="1"/>
  <c r="Z61" i="93"/>
  <c r="AA61" i="93" s="1"/>
  <c r="Z62" i="93"/>
  <c r="Z63" i="93"/>
  <c r="AA63" i="93" s="1"/>
  <c r="Z64" i="93"/>
  <c r="Z65" i="93"/>
  <c r="Z66" i="93"/>
  <c r="AA66" i="93" s="1"/>
  <c r="Z67" i="93"/>
  <c r="Z68" i="93"/>
  <c r="AA68" i="93" s="1"/>
  <c r="Z69" i="93"/>
  <c r="AA69" i="93" s="1"/>
  <c r="Z70" i="93"/>
  <c r="AA70" i="93" s="1"/>
  <c r="Z71" i="93"/>
  <c r="AA71" i="93" s="1"/>
  <c r="Z72" i="93"/>
  <c r="AA72" i="93" s="1"/>
  <c r="Z73" i="93"/>
  <c r="AA73" i="93" s="1"/>
  <c r="Z74" i="93"/>
  <c r="AA74" i="93" s="1"/>
  <c r="Z75" i="93"/>
  <c r="AA75" i="93" s="1"/>
  <c r="Z76" i="93"/>
  <c r="Z77" i="93"/>
  <c r="Z78" i="93"/>
  <c r="Z79" i="93"/>
  <c r="AA79" i="93" s="1"/>
  <c r="Z80" i="93"/>
  <c r="AA80" i="93" s="1"/>
  <c r="Z81" i="93"/>
  <c r="AA81" i="93" s="1"/>
  <c r="Z82" i="93"/>
  <c r="AA82" i="93" s="1"/>
  <c r="Z83" i="93"/>
  <c r="AA83" i="93" s="1"/>
  <c r="Z84" i="93"/>
  <c r="AA84" i="93" s="1"/>
  <c r="Z85" i="93"/>
  <c r="AA85" i="93" s="1"/>
  <c r="Z86" i="93"/>
  <c r="AA86" i="93" s="1"/>
  <c r="Z87" i="93"/>
  <c r="AA87" i="93" s="1"/>
  <c r="Z88" i="93"/>
  <c r="Z89" i="93"/>
  <c r="Z90" i="93"/>
  <c r="Z91" i="93"/>
  <c r="AA91" i="93" s="1"/>
  <c r="Z92" i="93"/>
  <c r="AA92" i="93" s="1"/>
  <c r="Z93" i="93"/>
  <c r="AA93" i="93" s="1"/>
  <c r="Z94" i="93"/>
  <c r="AA94" i="93" s="1"/>
  <c r="Z95" i="93"/>
  <c r="AA95" i="93" s="1"/>
  <c r="Z96" i="93"/>
  <c r="AA96" i="93" s="1"/>
  <c r="Z97" i="93"/>
  <c r="AA97" i="93" s="1"/>
  <c r="Z98" i="93"/>
  <c r="AA98" i="93" s="1"/>
  <c r="Z99" i="93"/>
  <c r="AA99" i="93" s="1"/>
  <c r="Z100" i="93"/>
  <c r="Z101" i="93"/>
  <c r="Z102" i="93"/>
  <c r="Z103" i="93"/>
  <c r="AA103" i="93" s="1"/>
  <c r="Z104" i="93"/>
  <c r="AA104" i="93" s="1"/>
  <c r="Z105" i="93"/>
  <c r="AA105" i="93" s="1"/>
  <c r="Z106" i="93"/>
  <c r="AA106" i="93" s="1"/>
  <c r="Z107" i="93"/>
  <c r="AA107" i="93" s="1"/>
  <c r="Z108" i="93"/>
  <c r="AA108" i="93" s="1"/>
  <c r="Z109" i="93"/>
  <c r="AA109" i="93" s="1"/>
  <c r="Z110" i="93"/>
  <c r="AA110" i="93" s="1"/>
  <c r="Z111" i="93"/>
  <c r="AA111" i="93" s="1"/>
  <c r="Z112" i="93"/>
  <c r="Z113" i="93"/>
  <c r="Z114" i="93"/>
  <c r="Z115" i="93"/>
  <c r="AA115" i="93" s="1"/>
  <c r="Z116" i="93"/>
  <c r="AA116" i="93" s="1"/>
  <c r="Z117" i="93"/>
  <c r="AA117" i="93" s="1"/>
  <c r="Z118" i="93"/>
  <c r="AA118" i="93" s="1"/>
  <c r="Z119" i="93"/>
  <c r="AA119" i="93" s="1"/>
  <c r="Z120" i="93"/>
  <c r="AA120" i="93" s="1"/>
  <c r="Z121" i="93"/>
  <c r="AA121" i="93" s="1"/>
  <c r="Z122" i="93"/>
  <c r="AA122" i="93" s="1"/>
  <c r="Z123" i="93"/>
  <c r="AA123" i="93" s="1"/>
  <c r="Z124" i="93"/>
  <c r="Z125" i="93"/>
  <c r="Z126" i="93"/>
  <c r="Z127" i="93"/>
  <c r="AA127" i="93" s="1"/>
  <c r="Z128" i="93"/>
  <c r="AA128" i="93" s="1"/>
  <c r="Z129" i="93"/>
  <c r="AA129" i="93" s="1"/>
  <c r="Z130" i="93"/>
  <c r="AA130" i="93" s="1"/>
  <c r="Z131" i="93"/>
  <c r="AA131" i="93" s="1"/>
  <c r="Z132" i="93"/>
  <c r="AA132" i="93" s="1"/>
  <c r="Z133" i="93"/>
  <c r="AA133" i="93" s="1"/>
  <c r="Z134" i="93"/>
  <c r="AA134" i="93" s="1"/>
  <c r="Z135" i="93"/>
  <c r="AA135" i="93" s="1"/>
  <c r="Z136" i="93"/>
  <c r="Z137" i="93"/>
  <c r="Z138" i="93"/>
  <c r="Z139" i="93"/>
  <c r="AA139" i="93" s="1"/>
  <c r="Z140" i="93"/>
  <c r="AA140" i="93" s="1"/>
  <c r="Z141" i="93"/>
  <c r="AA141" i="93" s="1"/>
  <c r="Z142" i="93"/>
  <c r="AA142" i="93" s="1"/>
  <c r="Z143" i="93"/>
  <c r="AA143" i="93" s="1"/>
  <c r="Z144" i="93"/>
  <c r="AA144" i="93" s="1"/>
  <c r="Z145" i="93"/>
  <c r="AA145" i="93" s="1"/>
  <c r="Z146" i="93"/>
  <c r="AA146" i="93" s="1"/>
  <c r="Z147" i="93"/>
  <c r="AA147" i="93" s="1"/>
  <c r="Z148" i="93"/>
  <c r="Z149" i="93"/>
  <c r="Z150" i="93"/>
  <c r="Z151" i="93"/>
  <c r="AA151" i="93" s="1"/>
  <c r="Z152" i="93"/>
  <c r="AA152" i="93" s="1"/>
  <c r="Z153" i="93"/>
  <c r="AA153" i="93" s="1"/>
  <c r="Z154" i="93"/>
  <c r="AA154" i="93" s="1"/>
  <c r="Z155" i="93"/>
  <c r="AA155" i="93" s="1"/>
  <c r="Z156" i="93"/>
  <c r="AA156" i="93" s="1"/>
  <c r="Z157" i="93"/>
  <c r="AA157" i="93" s="1"/>
  <c r="Z158" i="93"/>
  <c r="AA158" i="93" s="1"/>
  <c r="Z159" i="93"/>
  <c r="AA159" i="93" s="1"/>
  <c r="Z160" i="93"/>
  <c r="Z161" i="93"/>
  <c r="Z162" i="93"/>
  <c r="Z163" i="93"/>
  <c r="AA163" i="93" s="1"/>
  <c r="Z164" i="93"/>
  <c r="AA164" i="93" s="1"/>
  <c r="Z165" i="93"/>
  <c r="AA165" i="93" s="1"/>
  <c r="Z166" i="93"/>
  <c r="AA166" i="93" s="1"/>
  <c r="Z167" i="93"/>
  <c r="AA167" i="93" s="1"/>
  <c r="Z168" i="93"/>
  <c r="AA168" i="93" s="1"/>
  <c r="Z169" i="93"/>
  <c r="AA169" i="93" s="1"/>
  <c r="Z170" i="93"/>
  <c r="AA170" i="93" s="1"/>
  <c r="Z171" i="93"/>
  <c r="AA171" i="93" s="1"/>
  <c r="Z172" i="93"/>
  <c r="Z173" i="93"/>
  <c r="Z174" i="93"/>
  <c r="Z175" i="93"/>
  <c r="AA175" i="93" s="1"/>
  <c r="Z176" i="93"/>
  <c r="AA176" i="93" s="1"/>
  <c r="Z177" i="93"/>
  <c r="AA177" i="93" s="1"/>
  <c r="Z178" i="93"/>
  <c r="AA178" i="93" s="1"/>
  <c r="Z179" i="93"/>
  <c r="AA179" i="93" s="1"/>
  <c r="Z180" i="93"/>
  <c r="AA180" i="93" s="1"/>
  <c r="Z181" i="93"/>
  <c r="AA181" i="93" s="1"/>
  <c r="Z182" i="93"/>
  <c r="AA182" i="93" s="1"/>
  <c r="Z183" i="93"/>
  <c r="AA183" i="93" s="1"/>
  <c r="Z184" i="93"/>
  <c r="Z185" i="93"/>
  <c r="Z186" i="93"/>
  <c r="Z187" i="93"/>
  <c r="AA187" i="93" s="1"/>
  <c r="Z188" i="93"/>
  <c r="AA188" i="93" s="1"/>
  <c r="Z189" i="93"/>
  <c r="AA189" i="93" s="1"/>
  <c r="Z190" i="93"/>
  <c r="AA190" i="93" s="1"/>
  <c r="Z191" i="93"/>
  <c r="AA191" i="93" s="1"/>
  <c r="Z192" i="93"/>
  <c r="AA192" i="93" s="1"/>
  <c r="Z193" i="93"/>
  <c r="AA193" i="93" s="1"/>
  <c r="Z194" i="93"/>
  <c r="AA194" i="93" s="1"/>
  <c r="Z195" i="93"/>
  <c r="AA195" i="93" s="1"/>
  <c r="Z196" i="93"/>
  <c r="Z197" i="93"/>
  <c r="Z198" i="93"/>
  <c r="Z199" i="93"/>
  <c r="AA199" i="93" s="1"/>
  <c r="Z200" i="93"/>
  <c r="AA200" i="93" s="1"/>
  <c r="Z201" i="93"/>
  <c r="AA201" i="93" s="1"/>
  <c r="Z202" i="93"/>
  <c r="AA202" i="93" s="1"/>
  <c r="Z203" i="93"/>
  <c r="AA203" i="93" s="1"/>
  <c r="Z5" i="93"/>
  <c r="AA5" i="93" s="1"/>
  <c r="AA6" i="92"/>
  <c r="AA12" i="92"/>
  <c r="AA13" i="92"/>
  <c r="AA14" i="92"/>
  <c r="AA18" i="92"/>
  <c r="AA24" i="92"/>
  <c r="AA25" i="92"/>
  <c r="AA26" i="92"/>
  <c r="AA30" i="92"/>
  <c r="AA36" i="92"/>
  <c r="AA37" i="92"/>
  <c r="AA38" i="92"/>
  <c r="AA42" i="92"/>
  <c r="AA48" i="92"/>
  <c r="AA49" i="92"/>
  <c r="AA50" i="92"/>
  <c r="AA54" i="92"/>
  <c r="AA60" i="92"/>
  <c r="AA61" i="92"/>
  <c r="AA62" i="92"/>
  <c r="AA66" i="92"/>
  <c r="AA72" i="92"/>
  <c r="AA73" i="92"/>
  <c r="AA74" i="92"/>
  <c r="AA78" i="92"/>
  <c r="AA84" i="92"/>
  <c r="AA85" i="92"/>
  <c r="AA86" i="92"/>
  <c r="AA90" i="92"/>
  <c r="AA96" i="92"/>
  <c r="AA97" i="92"/>
  <c r="AA98" i="92"/>
  <c r="AA102" i="92"/>
  <c r="AA108" i="92"/>
  <c r="AA109" i="92"/>
  <c r="AA110" i="92"/>
  <c r="AA114" i="92"/>
  <c r="AA120" i="92"/>
  <c r="AA121" i="92"/>
  <c r="AA122" i="92"/>
  <c r="AA126" i="92"/>
  <c r="AA132" i="92"/>
  <c r="AA133" i="92"/>
  <c r="AA134" i="92"/>
  <c r="AA138" i="92"/>
  <c r="AA144" i="92"/>
  <c r="AA145" i="92"/>
  <c r="AA146" i="92"/>
  <c r="AA150" i="92"/>
  <c r="AA156" i="92"/>
  <c r="AA5" i="92"/>
  <c r="Z6" i="92"/>
  <c r="Z7" i="92"/>
  <c r="AA7" i="92" s="1"/>
  <c r="Z8" i="92"/>
  <c r="AA8" i="92" s="1"/>
  <c r="Z9" i="92"/>
  <c r="AA9" i="92" s="1"/>
  <c r="Z10" i="92"/>
  <c r="AA10" i="92" s="1"/>
  <c r="Z11" i="92"/>
  <c r="AA11" i="92" s="1"/>
  <c r="Z12" i="92"/>
  <c r="Z13" i="92"/>
  <c r="Z14" i="92"/>
  <c r="Z15" i="92"/>
  <c r="AA15" i="92" s="1"/>
  <c r="Z16" i="92"/>
  <c r="AA16" i="92" s="1"/>
  <c r="Z17" i="92"/>
  <c r="AA17" i="92" s="1"/>
  <c r="Z18" i="92"/>
  <c r="Z19" i="92"/>
  <c r="AA19" i="92" s="1"/>
  <c r="Z20" i="92"/>
  <c r="AA20" i="92" s="1"/>
  <c r="Z21" i="92"/>
  <c r="AA21" i="92" s="1"/>
  <c r="Z22" i="92"/>
  <c r="AA22" i="92" s="1"/>
  <c r="Z23" i="92"/>
  <c r="AA23" i="92" s="1"/>
  <c r="Z24" i="92"/>
  <c r="Z25" i="92"/>
  <c r="Z26" i="92"/>
  <c r="Z27" i="92"/>
  <c r="AA27" i="92" s="1"/>
  <c r="Z28" i="92"/>
  <c r="AA28" i="92" s="1"/>
  <c r="Z29" i="92"/>
  <c r="AA29" i="92" s="1"/>
  <c r="Z30" i="92"/>
  <c r="Z31" i="92"/>
  <c r="AA31" i="92" s="1"/>
  <c r="Z32" i="92"/>
  <c r="AA32" i="92" s="1"/>
  <c r="Z33" i="92"/>
  <c r="AA33" i="92" s="1"/>
  <c r="Z34" i="92"/>
  <c r="AA34" i="92" s="1"/>
  <c r="Z35" i="92"/>
  <c r="AA35" i="92" s="1"/>
  <c r="Z36" i="92"/>
  <c r="Z37" i="92"/>
  <c r="Z38" i="92"/>
  <c r="Z39" i="92"/>
  <c r="AA39" i="92" s="1"/>
  <c r="Z40" i="92"/>
  <c r="AA40" i="92" s="1"/>
  <c r="Z41" i="92"/>
  <c r="AA41" i="92" s="1"/>
  <c r="Z42" i="92"/>
  <c r="Z43" i="92"/>
  <c r="AA43" i="92" s="1"/>
  <c r="Z44" i="92"/>
  <c r="AA44" i="92" s="1"/>
  <c r="Z45" i="92"/>
  <c r="AA45" i="92" s="1"/>
  <c r="Z46" i="92"/>
  <c r="AA46" i="92" s="1"/>
  <c r="Z47" i="92"/>
  <c r="AA47" i="92" s="1"/>
  <c r="Z48" i="92"/>
  <c r="Z49" i="92"/>
  <c r="Z50" i="92"/>
  <c r="Z51" i="92"/>
  <c r="AA51" i="92" s="1"/>
  <c r="Z52" i="92"/>
  <c r="AA52" i="92" s="1"/>
  <c r="Z53" i="92"/>
  <c r="AA53" i="92" s="1"/>
  <c r="Z54" i="92"/>
  <c r="Z55" i="92"/>
  <c r="AA55" i="92" s="1"/>
  <c r="Z56" i="92"/>
  <c r="AA56" i="92" s="1"/>
  <c r="Z57" i="92"/>
  <c r="AA57" i="92" s="1"/>
  <c r="Z58" i="92"/>
  <c r="AA58" i="92" s="1"/>
  <c r="Z59" i="92"/>
  <c r="AA59" i="92" s="1"/>
  <c r="Z60" i="92"/>
  <c r="Z61" i="92"/>
  <c r="Z62" i="92"/>
  <c r="Z63" i="92"/>
  <c r="AA63" i="92" s="1"/>
  <c r="Z64" i="92"/>
  <c r="AA64" i="92" s="1"/>
  <c r="Z65" i="92"/>
  <c r="AA65" i="92" s="1"/>
  <c r="Z66" i="92"/>
  <c r="Z67" i="92"/>
  <c r="AA67" i="92" s="1"/>
  <c r="Z68" i="92"/>
  <c r="AA68" i="92" s="1"/>
  <c r="Z69" i="92"/>
  <c r="AA69" i="92" s="1"/>
  <c r="Z70" i="92"/>
  <c r="AA70" i="92" s="1"/>
  <c r="Z71" i="92"/>
  <c r="AA71" i="92" s="1"/>
  <c r="Z72" i="92"/>
  <c r="Z73" i="92"/>
  <c r="Z74" i="92"/>
  <c r="Z75" i="92"/>
  <c r="AA75" i="92" s="1"/>
  <c r="Z76" i="92"/>
  <c r="AA76" i="92" s="1"/>
  <c r="Z77" i="92"/>
  <c r="AA77" i="92" s="1"/>
  <c r="Z78" i="92"/>
  <c r="Z79" i="92"/>
  <c r="AA79" i="92" s="1"/>
  <c r="Z80" i="92"/>
  <c r="AA80" i="92" s="1"/>
  <c r="Z81" i="92"/>
  <c r="AA81" i="92" s="1"/>
  <c r="Z82" i="92"/>
  <c r="AA82" i="92" s="1"/>
  <c r="Z83" i="92"/>
  <c r="AA83" i="92" s="1"/>
  <c r="Z84" i="92"/>
  <c r="Z85" i="92"/>
  <c r="Z86" i="92"/>
  <c r="Z87" i="92"/>
  <c r="AA87" i="92" s="1"/>
  <c r="Z88" i="92"/>
  <c r="AA88" i="92" s="1"/>
  <c r="Z89" i="92"/>
  <c r="AA89" i="92" s="1"/>
  <c r="Z90" i="92"/>
  <c r="Z91" i="92"/>
  <c r="AA91" i="92" s="1"/>
  <c r="Z92" i="92"/>
  <c r="AA92" i="92" s="1"/>
  <c r="Z93" i="92"/>
  <c r="AA93" i="92" s="1"/>
  <c r="Z94" i="92"/>
  <c r="AA94" i="92" s="1"/>
  <c r="Z95" i="92"/>
  <c r="AA95" i="92" s="1"/>
  <c r="Z96" i="92"/>
  <c r="Z97" i="92"/>
  <c r="Z98" i="92"/>
  <c r="Z99" i="92"/>
  <c r="AA99" i="92" s="1"/>
  <c r="Z100" i="92"/>
  <c r="AA100" i="92" s="1"/>
  <c r="Z101" i="92"/>
  <c r="AA101" i="92" s="1"/>
  <c r="Z102" i="92"/>
  <c r="Z103" i="92"/>
  <c r="AA103" i="92" s="1"/>
  <c r="Z104" i="92"/>
  <c r="AA104" i="92" s="1"/>
  <c r="Z105" i="92"/>
  <c r="AA105" i="92" s="1"/>
  <c r="Z106" i="92"/>
  <c r="AA106" i="92" s="1"/>
  <c r="Z107" i="92"/>
  <c r="AA107" i="92" s="1"/>
  <c r="Z108" i="92"/>
  <c r="Z109" i="92"/>
  <c r="Z110" i="92"/>
  <c r="Z111" i="92"/>
  <c r="AA111" i="92" s="1"/>
  <c r="Z112" i="92"/>
  <c r="AA112" i="92" s="1"/>
  <c r="Z113" i="92"/>
  <c r="AA113" i="92" s="1"/>
  <c r="Z114" i="92"/>
  <c r="Z115" i="92"/>
  <c r="AA115" i="92" s="1"/>
  <c r="Z116" i="92"/>
  <c r="AA116" i="92" s="1"/>
  <c r="Z117" i="92"/>
  <c r="AA117" i="92" s="1"/>
  <c r="Z118" i="92"/>
  <c r="AA118" i="92" s="1"/>
  <c r="Z119" i="92"/>
  <c r="AA119" i="92" s="1"/>
  <c r="Z120" i="92"/>
  <c r="Z121" i="92"/>
  <c r="Z122" i="92"/>
  <c r="Z123" i="92"/>
  <c r="AA123" i="92" s="1"/>
  <c r="Z124" i="92"/>
  <c r="AA124" i="92" s="1"/>
  <c r="Z125" i="92"/>
  <c r="AA125" i="92" s="1"/>
  <c r="Z126" i="92"/>
  <c r="Z127" i="92"/>
  <c r="AA127" i="92" s="1"/>
  <c r="Z128" i="92"/>
  <c r="AA128" i="92" s="1"/>
  <c r="Z129" i="92"/>
  <c r="AA129" i="92" s="1"/>
  <c r="Z130" i="92"/>
  <c r="AA130" i="92" s="1"/>
  <c r="Z131" i="92"/>
  <c r="AA131" i="92" s="1"/>
  <c r="Z132" i="92"/>
  <c r="Z133" i="92"/>
  <c r="Z134" i="92"/>
  <c r="Z135" i="92"/>
  <c r="AA135" i="92" s="1"/>
  <c r="Z136" i="92"/>
  <c r="AA136" i="92" s="1"/>
  <c r="Z137" i="92"/>
  <c r="AA137" i="92" s="1"/>
  <c r="Z138" i="92"/>
  <c r="Z139" i="92"/>
  <c r="AA139" i="92" s="1"/>
  <c r="Z140" i="92"/>
  <c r="AA140" i="92" s="1"/>
  <c r="Z141" i="92"/>
  <c r="AA141" i="92" s="1"/>
  <c r="Z142" i="92"/>
  <c r="AA142" i="92" s="1"/>
  <c r="Z143" i="92"/>
  <c r="AA143" i="92" s="1"/>
  <c r="Z144" i="92"/>
  <c r="Z145" i="92"/>
  <c r="Z146" i="92"/>
  <c r="Z147" i="92"/>
  <c r="AA147" i="92" s="1"/>
  <c r="Z148" i="92"/>
  <c r="AA148" i="92" s="1"/>
  <c r="Z149" i="92"/>
  <c r="AA149" i="92" s="1"/>
  <c r="Z150" i="92"/>
  <c r="Z151" i="92"/>
  <c r="AA151" i="92" s="1"/>
  <c r="Z152" i="92"/>
  <c r="AA152" i="92" s="1"/>
  <c r="Z153" i="92"/>
  <c r="AA153" i="92" s="1"/>
  <c r="Z154" i="92"/>
  <c r="AA154" i="92" s="1"/>
  <c r="Z155" i="92"/>
  <c r="AA155" i="92" s="1"/>
  <c r="Z156" i="92"/>
  <c r="Z5" i="92"/>
  <c r="Y6" i="91"/>
  <c r="Z6" i="91" s="1"/>
  <c r="Y7" i="91"/>
  <c r="Z7" i="91" s="1"/>
  <c r="Y8" i="91"/>
  <c r="Z8" i="91" s="1"/>
  <c r="Y9" i="91"/>
  <c r="Z9" i="91" s="1"/>
  <c r="Y10" i="91"/>
  <c r="Z10" i="91" s="1"/>
  <c r="Y11" i="91"/>
  <c r="Z11" i="91" s="1"/>
  <c r="Y12" i="91"/>
  <c r="Z12" i="91" s="1"/>
  <c r="Y13" i="91"/>
  <c r="Z13" i="91" s="1"/>
  <c r="Y14" i="91"/>
  <c r="Z14" i="91" s="1"/>
  <c r="Y15" i="91"/>
  <c r="Z15" i="91" s="1"/>
  <c r="Y16" i="91"/>
  <c r="Z16" i="91" s="1"/>
  <c r="Y17" i="91"/>
  <c r="Z17" i="91" s="1"/>
  <c r="Y18" i="91"/>
  <c r="Z18" i="91" s="1"/>
  <c r="Y19" i="91"/>
  <c r="Z19" i="91" s="1"/>
  <c r="Y20" i="91"/>
  <c r="Z20" i="91" s="1"/>
  <c r="Y21" i="91"/>
  <c r="Z21" i="91" s="1"/>
  <c r="Y22" i="91"/>
  <c r="Z22" i="91" s="1"/>
  <c r="Y23" i="91"/>
  <c r="Z23" i="91" s="1"/>
  <c r="Y24" i="91"/>
  <c r="Z24" i="91" s="1"/>
  <c r="Y25" i="91"/>
  <c r="Z25" i="91" s="1"/>
  <c r="Y26" i="91"/>
  <c r="Z26" i="91" s="1"/>
  <c r="Y27" i="91"/>
  <c r="Z27" i="91" s="1"/>
  <c r="Y28" i="91"/>
  <c r="Z28" i="91" s="1"/>
  <c r="Y29" i="91"/>
  <c r="Z29" i="91" s="1"/>
  <c r="Y30" i="91"/>
  <c r="Z30" i="91" s="1"/>
  <c r="Y31" i="91"/>
  <c r="Z31" i="91" s="1"/>
  <c r="Y32" i="91"/>
  <c r="Z32" i="91" s="1"/>
  <c r="Y33" i="91"/>
  <c r="Z33" i="91" s="1"/>
  <c r="Y34" i="91"/>
  <c r="Z34" i="91" s="1"/>
  <c r="Y35" i="91"/>
  <c r="Z35" i="91" s="1"/>
  <c r="Y36" i="91"/>
  <c r="Z36" i="91" s="1"/>
  <c r="Y37" i="91"/>
  <c r="Z37" i="91" s="1"/>
  <c r="Y38" i="91"/>
  <c r="Z38" i="91" s="1"/>
  <c r="Y39" i="91"/>
  <c r="Z39" i="91" s="1"/>
  <c r="Y40" i="91"/>
  <c r="Z40" i="91" s="1"/>
  <c r="Y41" i="91"/>
  <c r="Z41" i="91" s="1"/>
  <c r="Y42" i="91"/>
  <c r="Z42" i="91" s="1"/>
  <c r="Y43" i="91"/>
  <c r="Z43" i="91" s="1"/>
  <c r="Y44" i="91"/>
  <c r="Z44" i="91" s="1"/>
  <c r="Y45" i="91"/>
  <c r="Z45" i="91" s="1"/>
  <c r="Y46" i="91"/>
  <c r="Z46" i="91" s="1"/>
  <c r="Y47" i="91"/>
  <c r="Z47" i="91" s="1"/>
  <c r="Y48" i="91"/>
  <c r="Z48" i="91" s="1"/>
  <c r="Y49" i="91"/>
  <c r="Z49" i="91" s="1"/>
  <c r="Y50" i="91"/>
  <c r="Z50" i="91" s="1"/>
  <c r="Y51" i="91"/>
  <c r="Z51" i="91" s="1"/>
  <c r="Y52" i="91"/>
  <c r="Z52" i="91" s="1"/>
  <c r="Y53" i="91"/>
  <c r="Z53" i="91" s="1"/>
  <c r="Y54" i="91"/>
  <c r="Z54" i="91" s="1"/>
  <c r="Y55" i="91"/>
  <c r="Z55" i="91" s="1"/>
  <c r="Y56" i="91"/>
  <c r="Z56" i="91" s="1"/>
  <c r="Y57" i="91"/>
  <c r="Z57" i="91" s="1"/>
  <c r="Y58" i="91"/>
  <c r="Z58" i="91" s="1"/>
  <c r="Y59" i="91"/>
  <c r="Z59" i="91" s="1"/>
  <c r="Y60" i="91"/>
  <c r="Z60" i="91" s="1"/>
  <c r="Y61" i="91"/>
  <c r="Z61" i="91" s="1"/>
  <c r="Y62" i="91"/>
  <c r="Z62" i="91" s="1"/>
  <c r="Y63" i="91"/>
  <c r="Z63" i="91" s="1"/>
  <c r="Y64" i="91"/>
  <c r="Z64" i="91" s="1"/>
  <c r="Y65" i="91"/>
  <c r="Z65" i="91" s="1"/>
  <c r="Y66" i="91"/>
  <c r="Z66" i="91" s="1"/>
  <c r="Y67" i="91"/>
  <c r="Z67" i="91" s="1"/>
  <c r="Y68" i="91"/>
  <c r="Z68" i="91" s="1"/>
  <c r="Y69" i="91"/>
  <c r="Z69" i="91" s="1"/>
  <c r="Y70" i="91"/>
  <c r="Z70" i="91" s="1"/>
  <c r="Y71" i="91"/>
  <c r="Z71" i="91" s="1"/>
  <c r="Y72" i="91"/>
  <c r="Z72" i="91" s="1"/>
  <c r="Y73" i="91"/>
  <c r="Z73" i="91" s="1"/>
  <c r="Y74" i="91"/>
  <c r="Z74" i="91" s="1"/>
  <c r="Y75" i="91"/>
  <c r="Z75" i="91" s="1"/>
  <c r="Y76" i="91"/>
  <c r="Z76" i="91" s="1"/>
  <c r="Y77" i="91"/>
  <c r="Z77" i="91" s="1"/>
  <c r="Y78" i="91"/>
  <c r="Z78" i="91" s="1"/>
  <c r="Y79" i="91"/>
  <c r="Z79" i="91" s="1"/>
  <c r="Y80" i="91"/>
  <c r="Z80" i="91" s="1"/>
  <c r="Y81" i="91"/>
  <c r="Z81" i="91" s="1"/>
  <c r="Y82" i="91"/>
  <c r="Z82" i="91" s="1"/>
  <c r="Y83" i="91"/>
  <c r="Z83" i="91" s="1"/>
  <c r="Y84" i="91"/>
  <c r="Z84" i="91" s="1"/>
  <c r="Y85" i="91"/>
  <c r="Z85" i="91" s="1"/>
  <c r="Y86" i="91"/>
  <c r="Z86" i="91" s="1"/>
  <c r="Y87" i="91"/>
  <c r="Z87" i="91" s="1"/>
  <c r="Y88" i="91"/>
  <c r="Z88" i="91" s="1"/>
  <c r="Y89" i="91"/>
  <c r="Z89" i="91" s="1"/>
  <c r="Y90" i="91"/>
  <c r="Z90" i="91" s="1"/>
  <c r="Y91" i="91"/>
  <c r="Z91" i="91" s="1"/>
  <c r="Y92" i="91"/>
  <c r="Z92" i="91" s="1"/>
  <c r="Y93" i="91"/>
  <c r="Z93" i="91" s="1"/>
  <c r="Y94" i="91"/>
  <c r="Z94" i="91" s="1"/>
  <c r="Y95" i="91"/>
  <c r="Z95" i="91" s="1"/>
  <c r="Y96" i="91"/>
  <c r="Z96" i="91" s="1"/>
  <c r="Y97" i="91"/>
  <c r="Z97" i="91" s="1"/>
  <c r="Y98" i="91"/>
  <c r="Z98" i="91" s="1"/>
  <c r="Y99" i="91"/>
  <c r="Z99" i="91" s="1"/>
  <c r="Y100" i="91"/>
  <c r="Z100" i="91" s="1"/>
  <c r="Y101" i="91"/>
  <c r="Z101" i="91" s="1"/>
  <c r="Y102" i="91"/>
  <c r="Z102" i="91" s="1"/>
  <c r="Y103" i="91"/>
  <c r="Z103" i="91" s="1"/>
  <c r="Y104" i="91"/>
  <c r="Z104" i="91" s="1"/>
  <c r="Y105" i="91"/>
  <c r="Z105" i="91" s="1"/>
  <c r="Y106" i="91"/>
  <c r="Z106" i="91" s="1"/>
  <c r="Y107" i="91"/>
  <c r="Z107" i="91" s="1"/>
  <c r="Y108" i="91"/>
  <c r="Z108" i="91" s="1"/>
  <c r="Y109" i="91"/>
  <c r="Z109" i="91" s="1"/>
  <c r="Y110" i="91"/>
  <c r="Z110" i="91" s="1"/>
  <c r="Y111" i="91"/>
  <c r="Z111" i="91" s="1"/>
  <c r="Y112" i="91"/>
  <c r="Z112" i="91" s="1"/>
  <c r="Y113" i="91"/>
  <c r="Z113" i="91" s="1"/>
  <c r="Y114" i="91"/>
  <c r="Z114" i="91" s="1"/>
  <c r="Y115" i="91"/>
  <c r="Z115" i="91" s="1"/>
  <c r="Y116" i="91"/>
  <c r="Z116" i="91" s="1"/>
  <c r="Y117" i="91"/>
  <c r="Z117" i="91" s="1"/>
  <c r="Y118" i="91"/>
  <c r="Z118" i="91" s="1"/>
  <c r="Y119" i="91"/>
  <c r="Z119" i="91" s="1"/>
  <c r="Y120" i="91"/>
  <c r="Z120" i="91" s="1"/>
  <c r="Y121" i="91"/>
  <c r="Z121" i="91" s="1"/>
  <c r="Y122" i="91"/>
  <c r="Z122" i="91" s="1"/>
  <c r="Y123" i="91"/>
  <c r="Z123" i="91" s="1"/>
  <c r="Y124" i="91"/>
  <c r="Z124" i="91" s="1"/>
  <c r="Y125" i="91"/>
  <c r="Z125" i="91" s="1"/>
  <c r="Y126" i="91"/>
  <c r="Z126" i="91" s="1"/>
  <c r="Y127" i="91"/>
  <c r="Z127" i="91" s="1"/>
  <c r="Y128" i="91"/>
  <c r="Z128" i="91" s="1"/>
  <c r="Y129" i="91"/>
  <c r="Z129" i="91" s="1"/>
  <c r="Y130" i="91"/>
  <c r="Z130" i="91" s="1"/>
  <c r="Y131" i="91"/>
  <c r="Z131" i="91" s="1"/>
  <c r="Y132" i="91"/>
  <c r="Z132" i="91" s="1"/>
  <c r="Y133" i="91"/>
  <c r="Z133" i="91" s="1"/>
  <c r="Y134" i="91"/>
  <c r="Z134" i="91" s="1"/>
  <c r="Y135" i="91"/>
  <c r="Z135" i="91" s="1"/>
  <c r="Y136" i="91"/>
  <c r="Z136" i="91" s="1"/>
  <c r="Y137" i="91"/>
  <c r="Z137" i="91" s="1"/>
  <c r="Y138" i="91"/>
  <c r="Z138" i="91" s="1"/>
  <c r="Y139" i="91"/>
  <c r="Z139" i="91" s="1"/>
  <c r="Y140" i="91"/>
  <c r="Z140" i="91" s="1"/>
  <c r="Y141" i="91"/>
  <c r="Z141" i="91" s="1"/>
  <c r="Y142" i="91"/>
  <c r="Z142" i="91" s="1"/>
  <c r="Y143" i="91"/>
  <c r="Z143" i="91" s="1"/>
  <c r="Y144" i="91"/>
  <c r="Z144" i="91" s="1"/>
  <c r="Y145" i="91"/>
  <c r="Z145" i="91" s="1"/>
  <c r="Y146" i="91"/>
  <c r="Z146" i="91" s="1"/>
  <c r="Y147" i="91"/>
  <c r="Z147" i="91" s="1"/>
  <c r="Y5" i="91"/>
  <c r="Z5" i="91" s="1"/>
  <c r="Z7" i="90"/>
  <c r="Z8" i="90"/>
  <c r="Z9" i="90"/>
  <c r="Z13" i="90"/>
  <c r="Z15" i="90"/>
  <c r="Z16" i="90"/>
  <c r="Z17" i="90"/>
  <c r="Z19" i="90"/>
  <c r="Z20" i="90"/>
  <c r="Z21" i="90"/>
  <c r="Z27" i="90"/>
  <c r="Z28" i="90"/>
  <c r="Z33" i="90"/>
  <c r="Z35" i="90"/>
  <c r="Z39" i="90"/>
  <c r="Z40" i="90"/>
  <c r="Z43" i="90"/>
  <c r="Z44" i="90"/>
  <c r="Z45" i="90"/>
  <c r="Z52" i="90"/>
  <c r="Z53" i="90"/>
  <c r="Z55" i="90"/>
  <c r="Z56" i="90"/>
  <c r="Z57" i="90"/>
  <c r="Z63" i="90"/>
  <c r="Z64" i="90"/>
  <c r="Z69" i="90"/>
  <c r="Z75" i="90"/>
  <c r="Z76" i="90"/>
  <c r="Z79" i="90"/>
  <c r="Z80" i="90"/>
  <c r="Z81" i="90"/>
  <c r="Z88" i="90"/>
  <c r="Z91" i="90"/>
  <c r="Z92" i="90"/>
  <c r="Z93" i="90"/>
  <c r="Z99" i="90"/>
  <c r="Z100" i="90"/>
  <c r="Z105" i="90"/>
  <c r="Z107" i="90"/>
  <c r="Z111" i="90"/>
  <c r="Z112" i="90"/>
  <c r="Z115" i="90"/>
  <c r="Z116" i="90"/>
  <c r="Z117" i="90"/>
  <c r="Z124" i="90"/>
  <c r="Z127" i="90"/>
  <c r="Z128" i="90"/>
  <c r="Z129" i="90"/>
  <c r="Z135" i="90"/>
  <c r="Z136" i="90"/>
  <c r="Z141" i="90"/>
  <c r="Z143" i="90"/>
  <c r="Z147" i="90"/>
  <c r="Z148" i="90"/>
  <c r="Z151" i="90"/>
  <c r="Z152" i="90"/>
  <c r="Z153" i="90"/>
  <c r="Z160" i="90"/>
  <c r="Z161" i="90"/>
  <c r="Z163" i="90"/>
  <c r="Z164" i="90"/>
  <c r="Z165" i="90"/>
  <c r="Z171" i="90"/>
  <c r="Z172" i="90"/>
  <c r="Z177" i="90"/>
  <c r="Z183" i="90"/>
  <c r="Z184" i="90"/>
  <c r="Z187" i="90"/>
  <c r="Z188" i="90"/>
  <c r="Z189" i="90"/>
  <c r="Z196" i="90"/>
  <c r="Z199" i="90"/>
  <c r="Z200" i="90"/>
  <c r="Z201" i="90"/>
  <c r="Z207" i="90"/>
  <c r="Z208" i="90"/>
  <c r="Z212" i="90"/>
  <c r="Z213" i="90"/>
  <c r="Z215" i="90"/>
  <c r="Z217" i="90"/>
  <c r="Z220" i="90"/>
  <c r="Z224" i="90"/>
  <c r="Y6" i="90"/>
  <c r="Z6" i="90" s="1"/>
  <c r="Y7" i="90"/>
  <c r="Y8" i="90"/>
  <c r="Y9" i="90"/>
  <c r="Y10" i="90"/>
  <c r="Z10" i="90" s="1"/>
  <c r="Y11" i="90"/>
  <c r="Z11" i="90" s="1"/>
  <c r="Y12" i="90"/>
  <c r="Z12" i="90" s="1"/>
  <c r="Y13" i="90"/>
  <c r="Y14" i="90"/>
  <c r="Z14" i="90" s="1"/>
  <c r="Y18" i="90"/>
  <c r="Z18" i="90" s="1"/>
  <c r="Y19" i="90"/>
  <c r="Y20" i="90"/>
  <c r="Y21" i="90"/>
  <c r="Y22" i="90"/>
  <c r="Z22" i="90" s="1"/>
  <c r="Y23" i="90"/>
  <c r="Z23" i="90" s="1"/>
  <c r="Y24" i="90"/>
  <c r="Z24" i="90" s="1"/>
  <c r="Y25" i="90"/>
  <c r="Z25" i="90" s="1"/>
  <c r="Y26" i="90"/>
  <c r="Z26" i="90" s="1"/>
  <c r="Y27" i="90"/>
  <c r="Y28" i="90"/>
  <c r="Y29" i="90"/>
  <c r="Z29" i="90" s="1"/>
  <c r="Y30" i="90"/>
  <c r="Z30" i="90" s="1"/>
  <c r="Y31" i="90"/>
  <c r="Z31" i="90" s="1"/>
  <c r="Y32" i="90"/>
  <c r="Z32" i="90" s="1"/>
  <c r="Y33" i="90"/>
  <c r="Y34" i="90"/>
  <c r="Z34" i="90" s="1"/>
  <c r="Y35" i="90"/>
  <c r="Y36" i="90"/>
  <c r="Z36" i="90" s="1"/>
  <c r="Y37" i="90"/>
  <c r="Z37" i="90" s="1"/>
  <c r="Y38" i="90"/>
  <c r="Z38" i="90" s="1"/>
  <c r="Y39" i="90"/>
  <c r="Y40" i="90"/>
  <c r="Y41" i="90"/>
  <c r="Z41" i="90" s="1"/>
  <c r="Y42" i="90"/>
  <c r="Z42" i="90" s="1"/>
  <c r="Y43" i="90"/>
  <c r="Y44" i="90"/>
  <c r="Y45" i="90"/>
  <c r="Y46" i="90"/>
  <c r="Z46" i="90" s="1"/>
  <c r="Y47" i="90"/>
  <c r="Z47" i="90" s="1"/>
  <c r="Y48" i="90"/>
  <c r="Z48" i="90" s="1"/>
  <c r="Y49" i="90"/>
  <c r="Z49" i="90" s="1"/>
  <c r="Y50" i="90"/>
  <c r="Z50" i="90" s="1"/>
  <c r="Y51" i="90"/>
  <c r="Z51" i="90" s="1"/>
  <c r="Y52" i="90"/>
  <c r="Y53" i="90"/>
  <c r="Y54" i="90"/>
  <c r="Z54" i="90" s="1"/>
  <c r="Y55" i="90"/>
  <c r="Y56" i="90"/>
  <c r="Y57" i="90"/>
  <c r="Y58" i="90"/>
  <c r="Z58" i="90" s="1"/>
  <c r="Y59" i="90"/>
  <c r="Z59" i="90" s="1"/>
  <c r="Y60" i="90"/>
  <c r="Z60" i="90" s="1"/>
  <c r="Y61" i="90"/>
  <c r="Z61" i="90" s="1"/>
  <c r="Y62" i="90"/>
  <c r="Z62" i="90" s="1"/>
  <c r="Y63" i="90"/>
  <c r="Y64" i="90"/>
  <c r="Y65" i="90"/>
  <c r="Z65" i="90" s="1"/>
  <c r="Y66" i="90"/>
  <c r="Z66" i="90" s="1"/>
  <c r="Y67" i="90"/>
  <c r="Z67" i="90" s="1"/>
  <c r="Y68" i="90"/>
  <c r="Z68" i="90" s="1"/>
  <c r="Y69" i="90"/>
  <c r="Y70" i="90"/>
  <c r="Z70" i="90" s="1"/>
  <c r="Y71" i="90"/>
  <c r="Z71" i="90" s="1"/>
  <c r="Y72" i="90"/>
  <c r="Z72" i="90" s="1"/>
  <c r="Y73" i="90"/>
  <c r="Z73" i="90" s="1"/>
  <c r="Y74" i="90"/>
  <c r="Z74" i="90" s="1"/>
  <c r="Y75" i="90"/>
  <c r="Y76" i="90"/>
  <c r="Y77" i="90"/>
  <c r="Z77" i="90" s="1"/>
  <c r="Y78" i="90"/>
  <c r="Z78" i="90" s="1"/>
  <c r="Y79" i="90"/>
  <c r="Y80" i="90"/>
  <c r="Y81" i="90"/>
  <c r="Y82" i="90"/>
  <c r="Z82" i="90" s="1"/>
  <c r="Y83" i="90"/>
  <c r="Z83" i="90" s="1"/>
  <c r="Y84" i="90"/>
  <c r="Z84" i="90" s="1"/>
  <c r="Y85" i="90"/>
  <c r="Z85" i="90" s="1"/>
  <c r="Y86" i="90"/>
  <c r="Z86" i="90" s="1"/>
  <c r="Y87" i="90"/>
  <c r="Z87" i="90" s="1"/>
  <c r="Y88" i="90"/>
  <c r="Y89" i="90"/>
  <c r="Z89" i="90" s="1"/>
  <c r="Y90" i="90"/>
  <c r="Z90" i="90" s="1"/>
  <c r="Y91" i="90"/>
  <c r="Y92" i="90"/>
  <c r="Y93" i="90"/>
  <c r="Y94" i="90"/>
  <c r="Z94" i="90" s="1"/>
  <c r="Y95" i="90"/>
  <c r="Z95" i="90" s="1"/>
  <c r="Y96" i="90"/>
  <c r="Z96" i="90" s="1"/>
  <c r="Y97" i="90"/>
  <c r="Z97" i="90" s="1"/>
  <c r="Y98" i="90"/>
  <c r="Z98" i="90" s="1"/>
  <c r="Y99" i="90"/>
  <c r="Y100" i="90"/>
  <c r="Y101" i="90"/>
  <c r="Z101" i="90" s="1"/>
  <c r="Y102" i="90"/>
  <c r="Z102" i="90" s="1"/>
  <c r="Y103" i="90"/>
  <c r="Z103" i="90" s="1"/>
  <c r="Y104" i="90"/>
  <c r="Z104" i="90" s="1"/>
  <c r="Y105" i="90"/>
  <c r="Y106" i="90"/>
  <c r="Z106" i="90" s="1"/>
  <c r="Y107" i="90"/>
  <c r="Y108" i="90"/>
  <c r="Z108" i="90" s="1"/>
  <c r="Y109" i="90"/>
  <c r="Z109" i="90" s="1"/>
  <c r="Y110" i="90"/>
  <c r="Z110" i="90" s="1"/>
  <c r="Y111" i="90"/>
  <c r="Y112" i="90"/>
  <c r="Y113" i="90"/>
  <c r="Z113" i="90" s="1"/>
  <c r="Y114" i="90"/>
  <c r="Z114" i="90" s="1"/>
  <c r="Y115" i="90"/>
  <c r="Y116" i="90"/>
  <c r="Y117" i="90"/>
  <c r="Y118" i="90"/>
  <c r="Z118" i="90" s="1"/>
  <c r="Y119" i="90"/>
  <c r="Z119" i="90" s="1"/>
  <c r="Y120" i="90"/>
  <c r="Z120" i="90" s="1"/>
  <c r="Y121" i="90"/>
  <c r="Z121" i="90" s="1"/>
  <c r="Y122" i="90"/>
  <c r="Z122" i="90" s="1"/>
  <c r="Y123" i="90"/>
  <c r="Z123" i="90" s="1"/>
  <c r="Y124" i="90"/>
  <c r="Y125" i="90"/>
  <c r="Z125" i="90" s="1"/>
  <c r="Y126" i="90"/>
  <c r="Z126" i="90" s="1"/>
  <c r="Y127" i="90"/>
  <c r="Y128" i="90"/>
  <c r="Y129" i="90"/>
  <c r="Y130" i="90"/>
  <c r="Z130" i="90" s="1"/>
  <c r="Y131" i="90"/>
  <c r="Z131" i="90" s="1"/>
  <c r="Y132" i="90"/>
  <c r="Z132" i="90" s="1"/>
  <c r="Y133" i="90"/>
  <c r="Z133" i="90" s="1"/>
  <c r="Y134" i="90"/>
  <c r="Z134" i="90" s="1"/>
  <c r="Y135" i="90"/>
  <c r="Y136" i="90"/>
  <c r="Y137" i="90"/>
  <c r="Z137" i="90" s="1"/>
  <c r="Y138" i="90"/>
  <c r="Z138" i="90" s="1"/>
  <c r="Y139" i="90"/>
  <c r="Z139" i="90" s="1"/>
  <c r="Y140" i="90"/>
  <c r="Z140" i="90" s="1"/>
  <c r="Y141" i="90"/>
  <c r="Y142" i="90"/>
  <c r="Z142" i="90" s="1"/>
  <c r="Y143" i="90"/>
  <c r="Y144" i="90"/>
  <c r="Z144" i="90" s="1"/>
  <c r="Y145" i="90"/>
  <c r="Z145" i="90" s="1"/>
  <c r="Y146" i="90"/>
  <c r="Z146" i="90" s="1"/>
  <c r="Y147" i="90"/>
  <c r="Y148" i="90"/>
  <c r="Y149" i="90"/>
  <c r="Z149" i="90" s="1"/>
  <c r="Y150" i="90"/>
  <c r="Z150" i="90" s="1"/>
  <c r="Y151" i="90"/>
  <c r="Y152" i="90"/>
  <c r="Y153" i="90"/>
  <c r="Y154" i="90"/>
  <c r="Z154" i="90" s="1"/>
  <c r="Y155" i="90"/>
  <c r="Z155" i="90" s="1"/>
  <c r="Y156" i="90"/>
  <c r="Z156" i="90" s="1"/>
  <c r="Y157" i="90"/>
  <c r="Z157" i="90" s="1"/>
  <c r="Y158" i="90"/>
  <c r="Z158" i="90" s="1"/>
  <c r="Y159" i="90"/>
  <c r="Z159" i="90" s="1"/>
  <c r="Y160" i="90"/>
  <c r="Y161" i="90"/>
  <c r="Y162" i="90"/>
  <c r="Z162" i="90" s="1"/>
  <c r="Y163" i="90"/>
  <c r="Y164" i="90"/>
  <c r="Y165" i="90"/>
  <c r="Y166" i="90"/>
  <c r="Z166" i="90" s="1"/>
  <c r="Y167" i="90"/>
  <c r="Z167" i="90" s="1"/>
  <c r="Y168" i="90"/>
  <c r="Z168" i="90" s="1"/>
  <c r="Y169" i="90"/>
  <c r="Z169" i="90" s="1"/>
  <c r="Y170" i="90"/>
  <c r="Z170" i="90" s="1"/>
  <c r="Y171" i="90"/>
  <c r="Y172" i="90"/>
  <c r="Y173" i="90"/>
  <c r="Z173" i="90" s="1"/>
  <c r="Y174" i="90"/>
  <c r="Z174" i="90" s="1"/>
  <c r="Y175" i="90"/>
  <c r="Z175" i="90" s="1"/>
  <c r="Y176" i="90"/>
  <c r="Z176" i="90" s="1"/>
  <c r="Y177" i="90"/>
  <c r="Y178" i="90"/>
  <c r="Z178" i="90" s="1"/>
  <c r="Y179" i="90"/>
  <c r="Z179" i="90" s="1"/>
  <c r="Y180" i="90"/>
  <c r="Z180" i="90" s="1"/>
  <c r="Y181" i="90"/>
  <c r="Z181" i="90" s="1"/>
  <c r="Y182" i="90"/>
  <c r="Z182" i="90" s="1"/>
  <c r="Y183" i="90"/>
  <c r="Y184" i="90"/>
  <c r="Y185" i="90"/>
  <c r="Z185" i="90" s="1"/>
  <c r="Y186" i="90"/>
  <c r="Z186" i="90" s="1"/>
  <c r="Y187" i="90"/>
  <c r="Y188" i="90"/>
  <c r="Y189" i="90"/>
  <c r="Y190" i="90"/>
  <c r="Z190" i="90" s="1"/>
  <c r="Y191" i="90"/>
  <c r="Z191" i="90" s="1"/>
  <c r="Y192" i="90"/>
  <c r="Z192" i="90" s="1"/>
  <c r="Y193" i="90"/>
  <c r="Z193" i="90" s="1"/>
  <c r="Y194" i="90"/>
  <c r="Z194" i="90" s="1"/>
  <c r="Y195" i="90"/>
  <c r="Z195" i="90" s="1"/>
  <c r="Y196" i="90"/>
  <c r="Y197" i="90"/>
  <c r="Z197" i="90" s="1"/>
  <c r="Y198" i="90"/>
  <c r="Z198" i="90" s="1"/>
  <c r="Y199" i="90"/>
  <c r="Y200" i="90"/>
  <c r="Y201" i="90"/>
  <c r="Y202" i="90"/>
  <c r="Z202" i="90" s="1"/>
  <c r="Y203" i="90"/>
  <c r="Z203" i="90" s="1"/>
  <c r="Y204" i="90"/>
  <c r="Z204" i="90" s="1"/>
  <c r="Y205" i="90"/>
  <c r="Z205" i="90" s="1"/>
  <c r="Y206" i="90"/>
  <c r="Z206" i="90" s="1"/>
  <c r="Y207" i="90"/>
  <c r="Y208" i="90"/>
  <c r="Y209" i="90"/>
  <c r="Z209" i="90" s="1"/>
  <c r="Y210" i="90"/>
  <c r="Z210" i="90" s="1"/>
  <c r="Y211" i="90"/>
  <c r="Z211" i="90" s="1"/>
  <c r="Y212" i="90"/>
  <c r="Y213" i="90"/>
  <c r="Y214" i="90"/>
  <c r="Z214" i="90" s="1"/>
  <c r="Y215" i="90"/>
  <c r="Y216" i="90"/>
  <c r="Z216" i="90" s="1"/>
  <c r="Y217" i="90"/>
  <c r="Y218" i="90"/>
  <c r="Z218" i="90" s="1"/>
  <c r="Y219" i="90"/>
  <c r="Z219" i="90" s="1"/>
  <c r="Y220" i="90"/>
  <c r="Y221" i="90"/>
  <c r="Z221" i="90" s="1"/>
  <c r="Y222" i="90"/>
  <c r="Z222" i="90" s="1"/>
  <c r="Y223" i="90"/>
  <c r="Z223" i="90" s="1"/>
  <c r="Y224" i="90"/>
  <c r="Y5" i="90"/>
  <c r="Z5" i="90" s="1"/>
  <c r="Y7" i="89"/>
  <c r="Y9" i="89"/>
  <c r="Y18" i="89"/>
  <c r="Y19" i="89"/>
  <c r="Y20" i="89"/>
  <c r="Y26" i="89"/>
  <c r="Y28" i="89"/>
  <c r="Y29" i="89"/>
  <c r="Y31" i="89"/>
  <c r="Y32" i="89"/>
  <c r="Y33" i="89"/>
  <c r="Y34" i="89"/>
  <c r="Y38" i="89"/>
  <c r="Y39" i="89"/>
  <c r="Y41" i="89"/>
  <c r="Y45" i="89"/>
  <c r="Y51" i="89"/>
  <c r="Y52" i="89"/>
  <c r="Y53" i="89"/>
  <c r="Y57" i="89"/>
  <c r="Y58" i="89"/>
  <c r="Y62" i="89"/>
  <c r="Y64" i="89"/>
  <c r="Y65" i="89"/>
  <c r="Y74" i="89"/>
  <c r="Y75" i="89"/>
  <c r="Y77" i="89"/>
  <c r="Y78" i="89"/>
  <c r="Y83" i="89"/>
  <c r="Y86" i="89"/>
  <c r="Y87" i="89"/>
  <c r="Y89" i="89"/>
  <c r="Y90" i="89"/>
  <c r="Y95" i="89"/>
  <c r="Y96" i="89"/>
  <c r="Y98" i="89"/>
  <c r="Y99" i="89"/>
  <c r="Y101" i="89"/>
  <c r="Y107" i="89"/>
  <c r="Y110" i="89"/>
  <c r="Y111" i="89"/>
  <c r="Y113" i="89"/>
  <c r="Y114" i="89"/>
  <c r="Y119" i="89"/>
  <c r="Y122" i="89"/>
  <c r="Y123" i="89"/>
  <c r="Y125" i="89"/>
  <c r="Y131" i="89"/>
  <c r="Y134" i="89"/>
  <c r="Y135" i="89"/>
  <c r="Y137" i="89"/>
  <c r="Y138" i="89"/>
  <c r="Y143" i="89"/>
  <c r="Y146" i="89"/>
  <c r="Y147" i="89"/>
  <c r="Y149" i="89"/>
  <c r="Y155" i="89"/>
  <c r="Y158" i="89"/>
  <c r="Y159" i="89"/>
  <c r="Y161" i="89"/>
  <c r="Y167" i="89"/>
  <c r="Y170" i="89"/>
  <c r="Y171" i="89"/>
  <c r="Y173" i="89"/>
  <c r="Y174" i="89"/>
  <c r="Y179" i="89"/>
  <c r="Y180" i="89"/>
  <c r="Y182" i="89"/>
  <c r="Y183" i="89"/>
  <c r="Y185" i="89"/>
  <c r="Y191" i="89"/>
  <c r="Y194" i="89"/>
  <c r="Y195" i="89"/>
  <c r="Y197" i="89"/>
  <c r="Y198" i="89"/>
  <c r="Y203" i="89"/>
  <c r="Y204" i="89"/>
  <c r="Y206" i="89"/>
  <c r="Y207" i="89"/>
  <c r="Y209" i="89"/>
  <c r="Y210" i="89"/>
  <c r="Y215" i="89"/>
  <c r="Y217" i="89"/>
  <c r="Y218" i="89"/>
  <c r="Y219" i="89"/>
  <c r="Y221" i="89"/>
  <c r="Y222" i="89"/>
  <c r="Y227" i="89"/>
  <c r="Y230" i="89"/>
  <c r="Y231" i="89"/>
  <c r="Y233" i="89"/>
  <c r="Y234" i="89"/>
  <c r="Y239" i="89"/>
  <c r="Y240" i="89"/>
  <c r="Y241" i="89"/>
  <c r="Y242" i="89"/>
  <c r="Y243" i="89"/>
  <c r="Y245" i="89"/>
  <c r="X6" i="89"/>
  <c r="Y6" i="89" s="1"/>
  <c r="X7" i="89"/>
  <c r="X8" i="89"/>
  <c r="Y8" i="89" s="1"/>
  <c r="X9" i="89"/>
  <c r="X10" i="89"/>
  <c r="Y10" i="89" s="1"/>
  <c r="X11" i="89"/>
  <c r="Y11" i="89" s="1"/>
  <c r="X12" i="89"/>
  <c r="Y12" i="89" s="1"/>
  <c r="X13" i="89"/>
  <c r="Y13" i="89" s="1"/>
  <c r="X14" i="89"/>
  <c r="Y14" i="89" s="1"/>
  <c r="X15" i="89"/>
  <c r="Y15" i="89" s="1"/>
  <c r="X16" i="89"/>
  <c r="Y16" i="89" s="1"/>
  <c r="X17" i="89"/>
  <c r="Y17" i="89" s="1"/>
  <c r="X18" i="89"/>
  <c r="X19" i="89"/>
  <c r="X20" i="89"/>
  <c r="X21" i="89"/>
  <c r="Y21" i="89" s="1"/>
  <c r="X22" i="89"/>
  <c r="Y22" i="89" s="1"/>
  <c r="X23" i="89"/>
  <c r="Y23" i="89" s="1"/>
  <c r="X24" i="89"/>
  <c r="Y24" i="89" s="1"/>
  <c r="X25" i="89"/>
  <c r="Y25" i="89" s="1"/>
  <c r="X26" i="89"/>
  <c r="X27" i="89"/>
  <c r="Y27" i="89" s="1"/>
  <c r="X28" i="89"/>
  <c r="X29" i="89"/>
  <c r="X30" i="89"/>
  <c r="Y30" i="89" s="1"/>
  <c r="X31" i="89"/>
  <c r="X32" i="89"/>
  <c r="X33" i="89"/>
  <c r="X34" i="89"/>
  <c r="X35" i="89"/>
  <c r="Y35" i="89" s="1"/>
  <c r="X36" i="89"/>
  <c r="Y36" i="89" s="1"/>
  <c r="X37" i="89"/>
  <c r="Y37" i="89" s="1"/>
  <c r="X38" i="89"/>
  <c r="X39" i="89"/>
  <c r="X40" i="89"/>
  <c r="Y40" i="89" s="1"/>
  <c r="X41" i="89"/>
  <c r="X42" i="89"/>
  <c r="Y42" i="89" s="1"/>
  <c r="X43" i="89"/>
  <c r="Y43" i="89" s="1"/>
  <c r="X44" i="89"/>
  <c r="Y44" i="89" s="1"/>
  <c r="X45" i="89"/>
  <c r="X46" i="89"/>
  <c r="Y46" i="89" s="1"/>
  <c r="X47" i="89"/>
  <c r="Y47" i="89" s="1"/>
  <c r="X48" i="89"/>
  <c r="Y48" i="89" s="1"/>
  <c r="X49" i="89"/>
  <c r="Y49" i="89" s="1"/>
  <c r="X50" i="89"/>
  <c r="Y50" i="89" s="1"/>
  <c r="X51" i="89"/>
  <c r="X52" i="89"/>
  <c r="X53" i="89"/>
  <c r="X54" i="89"/>
  <c r="Y54" i="89" s="1"/>
  <c r="X55" i="89"/>
  <c r="Y55" i="89" s="1"/>
  <c r="X56" i="89"/>
  <c r="Y56" i="89" s="1"/>
  <c r="X57" i="89"/>
  <c r="X58" i="89"/>
  <c r="X59" i="89"/>
  <c r="Y59" i="89" s="1"/>
  <c r="X60" i="89"/>
  <c r="Y60" i="89" s="1"/>
  <c r="X61" i="89"/>
  <c r="Y61" i="89" s="1"/>
  <c r="X62" i="89"/>
  <c r="X63" i="89"/>
  <c r="Y63" i="89" s="1"/>
  <c r="X64" i="89"/>
  <c r="X65" i="89"/>
  <c r="X66" i="89"/>
  <c r="Y66" i="89" s="1"/>
  <c r="X67" i="89"/>
  <c r="Y67" i="89" s="1"/>
  <c r="X68" i="89"/>
  <c r="Y68" i="89" s="1"/>
  <c r="X69" i="89"/>
  <c r="Y69" i="89" s="1"/>
  <c r="X71" i="89"/>
  <c r="Y71" i="89" s="1"/>
  <c r="X72" i="89"/>
  <c r="Y72" i="89" s="1"/>
  <c r="X73" i="89"/>
  <c r="Y73" i="89" s="1"/>
  <c r="X74" i="89"/>
  <c r="X75" i="89"/>
  <c r="X76" i="89"/>
  <c r="Y76" i="89" s="1"/>
  <c r="X77" i="89"/>
  <c r="X78" i="89"/>
  <c r="X79" i="89"/>
  <c r="Y79" i="89" s="1"/>
  <c r="X80" i="89"/>
  <c r="Y80" i="89" s="1"/>
  <c r="X81" i="89"/>
  <c r="Y81" i="89" s="1"/>
  <c r="X82" i="89"/>
  <c r="Y82" i="89" s="1"/>
  <c r="X83" i="89"/>
  <c r="X84" i="89"/>
  <c r="Y84" i="89" s="1"/>
  <c r="X85" i="89"/>
  <c r="Y85" i="89" s="1"/>
  <c r="X86" i="89"/>
  <c r="X87" i="89"/>
  <c r="X88" i="89"/>
  <c r="Y88" i="89" s="1"/>
  <c r="X89" i="89"/>
  <c r="X90" i="89"/>
  <c r="X91" i="89"/>
  <c r="Y91" i="89" s="1"/>
  <c r="X92" i="89"/>
  <c r="Y92" i="89" s="1"/>
  <c r="X93" i="89"/>
  <c r="Y93" i="89" s="1"/>
  <c r="X94" i="89"/>
  <c r="Y94" i="89" s="1"/>
  <c r="X95" i="89"/>
  <c r="X96" i="89"/>
  <c r="X97" i="89"/>
  <c r="Y97" i="89" s="1"/>
  <c r="X98" i="89"/>
  <c r="X99" i="89"/>
  <c r="X100" i="89"/>
  <c r="Y100" i="89" s="1"/>
  <c r="X101" i="89"/>
  <c r="X102" i="89"/>
  <c r="Y102" i="89" s="1"/>
  <c r="X103" i="89"/>
  <c r="Y103" i="89" s="1"/>
  <c r="X104" i="89"/>
  <c r="Y104" i="89" s="1"/>
  <c r="X105" i="89"/>
  <c r="Y105" i="89" s="1"/>
  <c r="X106" i="89"/>
  <c r="Y106" i="89" s="1"/>
  <c r="X107" i="89"/>
  <c r="X108" i="89"/>
  <c r="Y108" i="89" s="1"/>
  <c r="X109" i="89"/>
  <c r="Y109" i="89" s="1"/>
  <c r="X110" i="89"/>
  <c r="X111" i="89"/>
  <c r="X112" i="89"/>
  <c r="Y112" i="89" s="1"/>
  <c r="X113" i="89"/>
  <c r="X114" i="89"/>
  <c r="X115" i="89"/>
  <c r="Y115" i="89" s="1"/>
  <c r="X116" i="89"/>
  <c r="Y116" i="89" s="1"/>
  <c r="X117" i="89"/>
  <c r="Y117" i="89" s="1"/>
  <c r="X118" i="89"/>
  <c r="Y118" i="89" s="1"/>
  <c r="X119" i="89"/>
  <c r="X120" i="89"/>
  <c r="Y120" i="89" s="1"/>
  <c r="X121" i="89"/>
  <c r="Y121" i="89" s="1"/>
  <c r="X122" i="89"/>
  <c r="X123" i="89"/>
  <c r="X124" i="89"/>
  <c r="Y124" i="89" s="1"/>
  <c r="X125" i="89"/>
  <c r="X126" i="89"/>
  <c r="Y126" i="89" s="1"/>
  <c r="X127" i="89"/>
  <c r="Y127" i="89" s="1"/>
  <c r="X128" i="89"/>
  <c r="Y128" i="89" s="1"/>
  <c r="X129" i="89"/>
  <c r="Y129" i="89" s="1"/>
  <c r="X130" i="89"/>
  <c r="Y130" i="89" s="1"/>
  <c r="X131" i="89"/>
  <c r="X132" i="89"/>
  <c r="Y132" i="89" s="1"/>
  <c r="X133" i="89"/>
  <c r="Y133" i="89" s="1"/>
  <c r="X134" i="89"/>
  <c r="X135" i="89"/>
  <c r="X136" i="89"/>
  <c r="Y136" i="89" s="1"/>
  <c r="X137" i="89"/>
  <c r="X138" i="89"/>
  <c r="X139" i="89"/>
  <c r="Y139" i="89" s="1"/>
  <c r="X140" i="89"/>
  <c r="Y140" i="89" s="1"/>
  <c r="X141" i="89"/>
  <c r="Y141" i="89" s="1"/>
  <c r="X142" i="89"/>
  <c r="Y142" i="89" s="1"/>
  <c r="X143" i="89"/>
  <c r="X144" i="89"/>
  <c r="Y144" i="89" s="1"/>
  <c r="X145" i="89"/>
  <c r="Y145" i="89" s="1"/>
  <c r="X146" i="89"/>
  <c r="X147" i="89"/>
  <c r="X148" i="89"/>
  <c r="Y148" i="89" s="1"/>
  <c r="X149" i="89"/>
  <c r="X150" i="89"/>
  <c r="Y150" i="89" s="1"/>
  <c r="X151" i="89"/>
  <c r="Y151" i="89" s="1"/>
  <c r="X152" i="89"/>
  <c r="Y152" i="89" s="1"/>
  <c r="X153" i="89"/>
  <c r="Y153" i="89" s="1"/>
  <c r="X154" i="89"/>
  <c r="Y154" i="89" s="1"/>
  <c r="X155" i="89"/>
  <c r="X156" i="89"/>
  <c r="Y156" i="89" s="1"/>
  <c r="X157" i="89"/>
  <c r="Y157" i="89" s="1"/>
  <c r="X158" i="89"/>
  <c r="X159" i="89"/>
  <c r="X160" i="89"/>
  <c r="Y160" i="89" s="1"/>
  <c r="X161" i="89"/>
  <c r="X162" i="89"/>
  <c r="Y162" i="89" s="1"/>
  <c r="X163" i="89"/>
  <c r="Y163" i="89" s="1"/>
  <c r="X164" i="89"/>
  <c r="Y164" i="89" s="1"/>
  <c r="X165" i="89"/>
  <c r="Y165" i="89" s="1"/>
  <c r="X166" i="89"/>
  <c r="Y166" i="89" s="1"/>
  <c r="X167" i="89"/>
  <c r="X168" i="89"/>
  <c r="Y168" i="89" s="1"/>
  <c r="X169" i="89"/>
  <c r="Y169" i="89" s="1"/>
  <c r="X170" i="89"/>
  <c r="X171" i="89"/>
  <c r="X172" i="89"/>
  <c r="Y172" i="89" s="1"/>
  <c r="X173" i="89"/>
  <c r="X174" i="89"/>
  <c r="X175" i="89"/>
  <c r="Y175" i="89" s="1"/>
  <c r="X176" i="89"/>
  <c r="Y176" i="89" s="1"/>
  <c r="X177" i="89"/>
  <c r="Y177" i="89" s="1"/>
  <c r="X178" i="89"/>
  <c r="Y178" i="89" s="1"/>
  <c r="X179" i="89"/>
  <c r="X180" i="89"/>
  <c r="X181" i="89"/>
  <c r="Y181" i="89" s="1"/>
  <c r="X182" i="89"/>
  <c r="X183" i="89"/>
  <c r="X184" i="89"/>
  <c r="Y184" i="89" s="1"/>
  <c r="X185" i="89"/>
  <c r="X186" i="89"/>
  <c r="Y186" i="89" s="1"/>
  <c r="X187" i="89"/>
  <c r="Y187" i="89" s="1"/>
  <c r="X188" i="89"/>
  <c r="Y188" i="89" s="1"/>
  <c r="X189" i="89"/>
  <c r="Y189" i="89" s="1"/>
  <c r="X190" i="89"/>
  <c r="Y190" i="89" s="1"/>
  <c r="X191" i="89"/>
  <c r="X192" i="89"/>
  <c r="Y192" i="89" s="1"/>
  <c r="X193" i="89"/>
  <c r="Y193" i="89" s="1"/>
  <c r="X194" i="89"/>
  <c r="X195" i="89"/>
  <c r="X196" i="89"/>
  <c r="Y196" i="89" s="1"/>
  <c r="X197" i="89"/>
  <c r="X198" i="89"/>
  <c r="X199" i="89"/>
  <c r="Y199" i="89" s="1"/>
  <c r="X200" i="89"/>
  <c r="Y200" i="89" s="1"/>
  <c r="X201" i="89"/>
  <c r="Y201" i="89" s="1"/>
  <c r="X202" i="89"/>
  <c r="Y202" i="89" s="1"/>
  <c r="X203" i="89"/>
  <c r="X204" i="89"/>
  <c r="X205" i="89"/>
  <c r="Y205" i="89" s="1"/>
  <c r="X206" i="89"/>
  <c r="X207" i="89"/>
  <c r="X208" i="89"/>
  <c r="Y208" i="89" s="1"/>
  <c r="X209" i="89"/>
  <c r="X210" i="89"/>
  <c r="X211" i="89"/>
  <c r="Y211" i="89" s="1"/>
  <c r="X212" i="89"/>
  <c r="Y212" i="89" s="1"/>
  <c r="X213" i="89"/>
  <c r="Y213" i="89" s="1"/>
  <c r="X214" i="89"/>
  <c r="Y214" i="89" s="1"/>
  <c r="X215" i="89"/>
  <c r="X216" i="89"/>
  <c r="Y216" i="89" s="1"/>
  <c r="X217" i="89"/>
  <c r="X218" i="89"/>
  <c r="X219" i="89"/>
  <c r="X220" i="89"/>
  <c r="Y220" i="89" s="1"/>
  <c r="X221" i="89"/>
  <c r="X222" i="89"/>
  <c r="X223" i="89"/>
  <c r="Y223" i="89" s="1"/>
  <c r="X224" i="89"/>
  <c r="Y224" i="89" s="1"/>
  <c r="X225" i="89"/>
  <c r="Y225" i="89" s="1"/>
  <c r="X226" i="89"/>
  <c r="Y226" i="89" s="1"/>
  <c r="X227" i="89"/>
  <c r="X228" i="89"/>
  <c r="Y228" i="89" s="1"/>
  <c r="X229" i="89"/>
  <c r="Y229" i="89" s="1"/>
  <c r="X230" i="89"/>
  <c r="X231" i="89"/>
  <c r="X232" i="89"/>
  <c r="Y232" i="89" s="1"/>
  <c r="X233" i="89"/>
  <c r="X234" i="89"/>
  <c r="X235" i="89"/>
  <c r="Y235" i="89" s="1"/>
  <c r="X236" i="89"/>
  <c r="Y236" i="89" s="1"/>
  <c r="X237" i="89"/>
  <c r="Y237" i="89" s="1"/>
  <c r="X238" i="89"/>
  <c r="Y238" i="89" s="1"/>
  <c r="X239" i="89"/>
  <c r="X240" i="89"/>
  <c r="X241" i="89"/>
  <c r="X242" i="89"/>
  <c r="X243" i="89"/>
  <c r="X244" i="89"/>
  <c r="Y244" i="89" s="1"/>
  <c r="X245" i="89"/>
  <c r="X246" i="89"/>
  <c r="Y246" i="89" s="1"/>
  <c r="X247" i="89"/>
  <c r="Y247" i="89" s="1"/>
  <c r="X248" i="89"/>
  <c r="Y248" i="89" s="1"/>
  <c r="X5" i="89"/>
  <c r="Y5" i="89" s="1"/>
  <c r="AA7" i="88"/>
  <c r="AA8" i="88"/>
  <c r="AA13" i="88"/>
  <c r="AA14" i="88"/>
  <c r="AA15" i="88"/>
  <c r="AA17" i="88"/>
  <c r="AA19" i="88"/>
  <c r="AA20" i="88"/>
  <c r="AA26" i="88"/>
  <c r="AA29" i="88"/>
  <c r="AA31" i="88"/>
  <c r="AA32" i="88"/>
  <c r="AA37" i="88"/>
  <c r="AA38" i="88"/>
  <c r="AA41" i="88"/>
  <c r="AA43" i="88"/>
  <c r="AA44" i="88"/>
  <c r="AA50" i="88"/>
  <c r="AA51" i="88"/>
  <c r="AA53" i="88"/>
  <c r="AA55" i="88"/>
  <c r="AA56" i="88"/>
  <c r="AA62" i="88"/>
  <c r="AA65" i="88"/>
  <c r="AA67" i="88"/>
  <c r="AA68" i="88"/>
  <c r="AA73" i="88"/>
  <c r="AA74" i="88"/>
  <c r="AA77" i="88"/>
  <c r="AA79" i="88"/>
  <c r="AA80" i="88"/>
  <c r="AA86" i="88"/>
  <c r="AA89" i="88"/>
  <c r="AA91" i="88"/>
  <c r="AA92" i="88"/>
  <c r="AA98" i="88"/>
  <c r="AA101" i="88"/>
  <c r="AA103" i="88"/>
  <c r="AA104" i="88"/>
  <c r="AA110" i="88"/>
  <c r="AA111" i="88"/>
  <c r="AA113" i="88"/>
  <c r="AA115" i="88"/>
  <c r="AA116" i="88"/>
  <c r="AA122" i="88"/>
  <c r="AA125" i="88"/>
  <c r="AA127" i="88"/>
  <c r="AA128" i="88"/>
  <c r="AA133" i="88"/>
  <c r="AA134" i="88"/>
  <c r="AA137" i="88"/>
  <c r="AA139" i="88"/>
  <c r="AA140" i="88"/>
  <c r="AA146" i="88"/>
  <c r="AA149" i="88"/>
  <c r="AA151" i="88"/>
  <c r="AA152" i="88"/>
  <c r="AA157" i="88"/>
  <c r="AA158" i="88"/>
  <c r="AA159" i="88"/>
  <c r="AA161" i="88"/>
  <c r="AA163" i="88"/>
  <c r="AA164" i="88"/>
  <c r="AA170" i="88"/>
  <c r="AA173" i="88"/>
  <c r="AA175" i="88"/>
  <c r="AA176" i="88"/>
  <c r="AA181" i="88"/>
  <c r="AA182" i="88"/>
  <c r="AA185" i="88"/>
  <c r="AA187" i="88"/>
  <c r="AA188" i="88"/>
  <c r="AA194" i="88"/>
  <c r="AA195" i="88"/>
  <c r="AA197" i="88"/>
  <c r="AA199" i="88"/>
  <c r="AA200" i="88"/>
  <c r="AA206" i="88"/>
  <c r="AA209" i="88"/>
  <c r="AA211" i="88"/>
  <c r="AA212" i="88"/>
  <c r="AA217" i="88"/>
  <c r="AA218" i="88"/>
  <c r="AA221" i="88"/>
  <c r="AA223" i="88"/>
  <c r="AA224" i="88"/>
  <c r="AA230" i="88"/>
  <c r="AA233" i="88"/>
  <c r="AA235" i="88"/>
  <c r="AA236" i="88"/>
  <c r="AA242" i="88"/>
  <c r="AA245" i="88"/>
  <c r="AA247" i="88"/>
  <c r="AA248" i="88"/>
  <c r="AA254" i="88"/>
  <c r="AA255" i="88"/>
  <c r="AA257" i="88"/>
  <c r="AA259" i="88"/>
  <c r="AA260" i="88"/>
  <c r="AA266" i="88"/>
  <c r="AA269" i="88"/>
  <c r="AA271" i="88"/>
  <c r="AA272" i="88"/>
  <c r="AA274" i="88"/>
  <c r="AA277" i="88"/>
  <c r="AA278" i="88"/>
  <c r="AA280" i="88"/>
  <c r="AA281" i="88"/>
  <c r="AA283" i="88"/>
  <c r="AA284" i="88"/>
  <c r="AA290" i="88"/>
  <c r="AA293" i="88"/>
  <c r="AA295" i="88"/>
  <c r="AA296" i="88"/>
  <c r="AA298" i="88"/>
  <c r="AA302" i="88"/>
  <c r="AA305" i="88"/>
  <c r="AA307" i="88"/>
  <c r="AA308" i="88"/>
  <c r="AA310" i="88"/>
  <c r="AA313" i="88"/>
  <c r="AA314" i="88"/>
  <c r="AA317" i="88"/>
  <c r="AA319" i="88"/>
  <c r="AA320" i="88"/>
  <c r="AA326" i="88"/>
  <c r="AA328" i="88"/>
  <c r="AA329" i="88"/>
  <c r="AA331" i="88"/>
  <c r="AA332" i="88"/>
  <c r="AA334" i="88"/>
  <c r="AA338" i="88"/>
  <c r="AA341" i="88"/>
  <c r="AA343" i="88"/>
  <c r="AA344" i="88"/>
  <c r="AA346" i="88"/>
  <c r="AA349" i="88"/>
  <c r="AA350" i="88"/>
  <c r="AA352" i="88"/>
  <c r="AA353" i="88"/>
  <c r="AA355" i="88"/>
  <c r="AA356" i="88"/>
  <c r="AA362" i="88"/>
  <c r="AA365" i="88"/>
  <c r="AA367" i="88"/>
  <c r="AA368" i="88"/>
  <c r="AA370" i="88"/>
  <c r="AA374" i="88"/>
  <c r="AA377" i="88"/>
  <c r="AA379" i="88"/>
  <c r="AA380" i="88"/>
  <c r="AA382" i="88"/>
  <c r="AA385" i="88"/>
  <c r="AA386" i="88"/>
  <c r="AA389" i="88"/>
  <c r="AA391" i="88"/>
  <c r="AA392" i="88"/>
  <c r="AA398" i="88"/>
  <c r="AA401" i="88"/>
  <c r="AA403" i="88"/>
  <c r="Z6" i="88"/>
  <c r="AA6" i="88" s="1"/>
  <c r="Z7" i="88"/>
  <c r="Z8" i="88"/>
  <c r="Z9" i="88"/>
  <c r="AA9" i="88" s="1"/>
  <c r="Z10" i="88"/>
  <c r="AA10" i="88" s="1"/>
  <c r="Z11" i="88"/>
  <c r="AA11" i="88" s="1"/>
  <c r="Z12" i="88"/>
  <c r="AA12" i="88" s="1"/>
  <c r="Z13" i="88"/>
  <c r="Z14" i="88"/>
  <c r="Z15" i="88"/>
  <c r="Z16" i="88"/>
  <c r="AA16" i="88" s="1"/>
  <c r="Z17" i="88"/>
  <c r="Z18" i="88"/>
  <c r="AA18" i="88" s="1"/>
  <c r="Z19" i="88"/>
  <c r="Z20" i="88"/>
  <c r="Z21" i="88"/>
  <c r="AA21" i="88" s="1"/>
  <c r="Z22" i="88"/>
  <c r="AA22" i="88" s="1"/>
  <c r="Z23" i="88"/>
  <c r="AA23" i="88" s="1"/>
  <c r="Z24" i="88"/>
  <c r="AA24" i="88" s="1"/>
  <c r="Z25" i="88"/>
  <c r="AA25" i="88" s="1"/>
  <c r="Z26" i="88"/>
  <c r="Z27" i="88"/>
  <c r="AA27" i="88" s="1"/>
  <c r="Z28" i="88"/>
  <c r="AA28" i="88" s="1"/>
  <c r="Z29" i="88"/>
  <c r="Z30" i="88"/>
  <c r="AA30" i="88" s="1"/>
  <c r="Z31" i="88"/>
  <c r="Z32" i="88"/>
  <c r="Z33" i="88"/>
  <c r="AA33" i="88" s="1"/>
  <c r="Z34" i="88"/>
  <c r="AA34" i="88" s="1"/>
  <c r="Z35" i="88"/>
  <c r="AA35" i="88" s="1"/>
  <c r="Z36" i="88"/>
  <c r="AA36" i="88" s="1"/>
  <c r="Z37" i="88"/>
  <c r="Z38" i="88"/>
  <c r="Z39" i="88"/>
  <c r="AA39" i="88" s="1"/>
  <c r="Z40" i="88"/>
  <c r="AA40" i="88" s="1"/>
  <c r="Z41" i="88"/>
  <c r="Z42" i="88"/>
  <c r="AA42" i="88" s="1"/>
  <c r="Z43" i="88"/>
  <c r="Z44" i="88"/>
  <c r="Z45" i="88"/>
  <c r="AA45" i="88" s="1"/>
  <c r="Z46" i="88"/>
  <c r="AA46" i="88" s="1"/>
  <c r="Z47" i="88"/>
  <c r="AA47" i="88" s="1"/>
  <c r="Z48" i="88"/>
  <c r="AA48" i="88" s="1"/>
  <c r="Z49" i="88"/>
  <c r="AA49" i="88" s="1"/>
  <c r="Z50" i="88"/>
  <c r="Z51" i="88"/>
  <c r="Z52" i="88"/>
  <c r="AA52" i="88" s="1"/>
  <c r="Z53" i="88"/>
  <c r="Z54" i="88"/>
  <c r="AA54" i="88" s="1"/>
  <c r="Z55" i="88"/>
  <c r="Z56" i="88"/>
  <c r="Z57" i="88"/>
  <c r="AA57" i="88" s="1"/>
  <c r="Z58" i="88"/>
  <c r="AA58" i="88" s="1"/>
  <c r="Z59" i="88"/>
  <c r="AA59" i="88" s="1"/>
  <c r="Z60" i="88"/>
  <c r="AA60" i="88" s="1"/>
  <c r="Z61" i="88"/>
  <c r="AA61" i="88" s="1"/>
  <c r="Z62" i="88"/>
  <c r="Z63" i="88"/>
  <c r="AA63" i="88" s="1"/>
  <c r="Z64" i="88"/>
  <c r="AA64" i="88" s="1"/>
  <c r="Z65" i="88"/>
  <c r="Z66" i="88"/>
  <c r="AA66" i="88" s="1"/>
  <c r="Z67" i="88"/>
  <c r="Z68" i="88"/>
  <c r="Z69" i="88"/>
  <c r="AA69" i="88" s="1"/>
  <c r="Z70" i="88"/>
  <c r="AA70" i="88" s="1"/>
  <c r="Z71" i="88"/>
  <c r="AA71" i="88" s="1"/>
  <c r="Z72" i="88"/>
  <c r="AA72" i="88" s="1"/>
  <c r="Z73" i="88"/>
  <c r="Z74" i="88"/>
  <c r="Z75" i="88"/>
  <c r="AA75" i="88" s="1"/>
  <c r="Z76" i="88"/>
  <c r="AA76" i="88" s="1"/>
  <c r="Z77" i="88"/>
  <c r="Z78" i="88"/>
  <c r="AA78" i="88" s="1"/>
  <c r="Z79" i="88"/>
  <c r="Z80" i="88"/>
  <c r="Z81" i="88"/>
  <c r="AA81" i="88" s="1"/>
  <c r="Z82" i="88"/>
  <c r="AA82" i="88" s="1"/>
  <c r="Z83" i="88"/>
  <c r="AA83" i="88" s="1"/>
  <c r="Z84" i="88"/>
  <c r="AA84" i="88" s="1"/>
  <c r="Z85" i="88"/>
  <c r="AA85" i="88" s="1"/>
  <c r="Z86" i="88"/>
  <c r="Z87" i="88"/>
  <c r="AA87" i="88" s="1"/>
  <c r="Z88" i="88"/>
  <c r="AA88" i="88" s="1"/>
  <c r="Z89" i="88"/>
  <c r="Z90" i="88"/>
  <c r="AA90" i="88" s="1"/>
  <c r="Z91" i="88"/>
  <c r="Z92" i="88"/>
  <c r="Z93" i="88"/>
  <c r="AA93" i="88" s="1"/>
  <c r="Z94" i="88"/>
  <c r="AA94" i="88" s="1"/>
  <c r="Z95" i="88"/>
  <c r="AA95" i="88" s="1"/>
  <c r="Z96" i="88"/>
  <c r="AA96" i="88" s="1"/>
  <c r="Z97" i="88"/>
  <c r="AA97" i="88" s="1"/>
  <c r="Z98" i="88"/>
  <c r="Z99" i="88"/>
  <c r="AA99" i="88" s="1"/>
  <c r="Z100" i="88"/>
  <c r="AA100" i="88" s="1"/>
  <c r="Z101" i="88"/>
  <c r="Z102" i="88"/>
  <c r="AA102" i="88" s="1"/>
  <c r="Z103" i="88"/>
  <c r="Z104" i="88"/>
  <c r="Z105" i="88"/>
  <c r="AA105" i="88" s="1"/>
  <c r="Z106" i="88"/>
  <c r="AA106" i="88" s="1"/>
  <c r="Z107" i="88"/>
  <c r="AA107" i="88" s="1"/>
  <c r="Z108" i="88"/>
  <c r="AA108" i="88" s="1"/>
  <c r="Z109" i="88"/>
  <c r="AA109" i="88" s="1"/>
  <c r="Z110" i="88"/>
  <c r="Z111" i="88"/>
  <c r="Z112" i="88"/>
  <c r="AA112" i="88" s="1"/>
  <c r="Z113" i="88"/>
  <c r="Z114" i="88"/>
  <c r="AA114" i="88" s="1"/>
  <c r="Z115" i="88"/>
  <c r="Z116" i="88"/>
  <c r="Z117" i="88"/>
  <c r="AA117" i="88" s="1"/>
  <c r="Z118" i="88"/>
  <c r="AA118" i="88" s="1"/>
  <c r="Z119" i="88"/>
  <c r="AA119" i="88" s="1"/>
  <c r="Z120" i="88"/>
  <c r="AA120" i="88" s="1"/>
  <c r="Z121" i="88"/>
  <c r="AA121" i="88" s="1"/>
  <c r="Z122" i="88"/>
  <c r="Z123" i="88"/>
  <c r="AA123" i="88" s="1"/>
  <c r="Z124" i="88"/>
  <c r="AA124" i="88" s="1"/>
  <c r="Z125" i="88"/>
  <c r="Z126" i="88"/>
  <c r="AA126" i="88" s="1"/>
  <c r="Z127" i="88"/>
  <c r="Z128" i="88"/>
  <c r="Z129" i="88"/>
  <c r="AA129" i="88" s="1"/>
  <c r="Z130" i="88"/>
  <c r="AA130" i="88" s="1"/>
  <c r="Z131" i="88"/>
  <c r="AA131" i="88" s="1"/>
  <c r="Z132" i="88"/>
  <c r="AA132" i="88" s="1"/>
  <c r="Z133" i="88"/>
  <c r="Z134" i="88"/>
  <c r="Z135" i="88"/>
  <c r="AA135" i="88" s="1"/>
  <c r="Z136" i="88"/>
  <c r="AA136" i="88" s="1"/>
  <c r="Z137" i="88"/>
  <c r="Z138" i="88"/>
  <c r="AA138" i="88" s="1"/>
  <c r="Z139" i="88"/>
  <c r="Z140" i="88"/>
  <c r="Z141" i="88"/>
  <c r="AA141" i="88" s="1"/>
  <c r="Z142" i="88"/>
  <c r="AA142" i="88" s="1"/>
  <c r="Z143" i="88"/>
  <c r="AA143" i="88" s="1"/>
  <c r="Z144" i="88"/>
  <c r="AA144" i="88" s="1"/>
  <c r="Z145" i="88"/>
  <c r="AA145" i="88" s="1"/>
  <c r="Z146" i="88"/>
  <c r="Z147" i="88"/>
  <c r="AA147" i="88" s="1"/>
  <c r="Z148" i="88"/>
  <c r="AA148" i="88" s="1"/>
  <c r="Z149" i="88"/>
  <c r="Z150" i="88"/>
  <c r="AA150" i="88" s="1"/>
  <c r="Z151" i="88"/>
  <c r="Z152" i="88"/>
  <c r="Z153" i="88"/>
  <c r="AA153" i="88" s="1"/>
  <c r="Z154" i="88"/>
  <c r="AA154" i="88" s="1"/>
  <c r="Z155" i="88"/>
  <c r="AA155" i="88" s="1"/>
  <c r="Z156" i="88"/>
  <c r="AA156" i="88" s="1"/>
  <c r="Z157" i="88"/>
  <c r="Z158" i="88"/>
  <c r="Z159" i="88"/>
  <c r="Z160" i="88"/>
  <c r="AA160" i="88" s="1"/>
  <c r="Z161" i="88"/>
  <c r="Z162" i="88"/>
  <c r="AA162" i="88" s="1"/>
  <c r="Z163" i="88"/>
  <c r="Z164" i="88"/>
  <c r="Z165" i="88"/>
  <c r="AA165" i="88" s="1"/>
  <c r="Z166" i="88"/>
  <c r="AA166" i="88" s="1"/>
  <c r="Z167" i="88"/>
  <c r="AA167" i="88" s="1"/>
  <c r="Z168" i="88"/>
  <c r="AA168" i="88" s="1"/>
  <c r="Z169" i="88"/>
  <c r="AA169" i="88" s="1"/>
  <c r="Z170" i="88"/>
  <c r="Z171" i="88"/>
  <c r="AA171" i="88" s="1"/>
  <c r="Z172" i="88"/>
  <c r="AA172" i="88" s="1"/>
  <c r="Z173" i="88"/>
  <c r="Z174" i="88"/>
  <c r="AA174" i="88" s="1"/>
  <c r="Z175" i="88"/>
  <c r="Z176" i="88"/>
  <c r="Z177" i="88"/>
  <c r="AA177" i="88" s="1"/>
  <c r="Z178" i="88"/>
  <c r="AA178" i="88" s="1"/>
  <c r="Z179" i="88"/>
  <c r="AA179" i="88" s="1"/>
  <c r="Z180" i="88"/>
  <c r="AA180" i="88" s="1"/>
  <c r="Z181" i="88"/>
  <c r="Z182" i="88"/>
  <c r="Z183" i="88"/>
  <c r="AA183" i="88" s="1"/>
  <c r="Z184" i="88"/>
  <c r="AA184" i="88" s="1"/>
  <c r="Z185" i="88"/>
  <c r="Z186" i="88"/>
  <c r="AA186" i="88" s="1"/>
  <c r="Z187" i="88"/>
  <c r="Z188" i="88"/>
  <c r="Z189" i="88"/>
  <c r="AA189" i="88" s="1"/>
  <c r="Z190" i="88"/>
  <c r="AA190" i="88" s="1"/>
  <c r="Z191" i="88"/>
  <c r="AA191" i="88" s="1"/>
  <c r="Z192" i="88"/>
  <c r="AA192" i="88" s="1"/>
  <c r="Z193" i="88"/>
  <c r="AA193" i="88" s="1"/>
  <c r="Z194" i="88"/>
  <c r="Z195" i="88"/>
  <c r="Z196" i="88"/>
  <c r="AA196" i="88" s="1"/>
  <c r="Z197" i="88"/>
  <c r="Z198" i="88"/>
  <c r="AA198" i="88" s="1"/>
  <c r="Z199" i="88"/>
  <c r="Z200" i="88"/>
  <c r="Z201" i="88"/>
  <c r="AA201" i="88" s="1"/>
  <c r="Z202" i="88"/>
  <c r="AA202" i="88" s="1"/>
  <c r="Z203" i="88"/>
  <c r="AA203" i="88" s="1"/>
  <c r="Z204" i="88"/>
  <c r="AA204" i="88" s="1"/>
  <c r="Z205" i="88"/>
  <c r="AA205" i="88" s="1"/>
  <c r="Z206" i="88"/>
  <c r="Z207" i="88"/>
  <c r="AA207" i="88" s="1"/>
  <c r="Z208" i="88"/>
  <c r="AA208" i="88" s="1"/>
  <c r="Z209" i="88"/>
  <c r="Z210" i="88"/>
  <c r="AA210" i="88" s="1"/>
  <c r="Z211" i="88"/>
  <c r="Z212" i="88"/>
  <c r="Z213" i="88"/>
  <c r="AA213" i="88" s="1"/>
  <c r="Z214" i="88"/>
  <c r="AA214" i="88" s="1"/>
  <c r="Z215" i="88"/>
  <c r="AA215" i="88" s="1"/>
  <c r="Z216" i="88"/>
  <c r="AA216" i="88" s="1"/>
  <c r="Z217" i="88"/>
  <c r="Z218" i="88"/>
  <c r="Z219" i="88"/>
  <c r="AA219" i="88" s="1"/>
  <c r="Z220" i="88"/>
  <c r="AA220" i="88" s="1"/>
  <c r="Z221" i="88"/>
  <c r="Z222" i="88"/>
  <c r="AA222" i="88" s="1"/>
  <c r="Z223" i="88"/>
  <c r="Z224" i="88"/>
  <c r="Z225" i="88"/>
  <c r="AA225" i="88" s="1"/>
  <c r="Z226" i="88"/>
  <c r="AA226" i="88" s="1"/>
  <c r="Z227" i="88"/>
  <c r="AA227" i="88" s="1"/>
  <c r="Z228" i="88"/>
  <c r="AA228" i="88" s="1"/>
  <c r="Z229" i="88"/>
  <c r="AA229" i="88" s="1"/>
  <c r="Z230" i="88"/>
  <c r="Z231" i="88"/>
  <c r="AA231" i="88" s="1"/>
  <c r="Z232" i="88"/>
  <c r="AA232" i="88" s="1"/>
  <c r="Z233" i="88"/>
  <c r="Z234" i="88"/>
  <c r="AA234" i="88" s="1"/>
  <c r="Z235" i="88"/>
  <c r="Z236" i="88"/>
  <c r="Z237" i="88"/>
  <c r="AA237" i="88" s="1"/>
  <c r="Z238" i="88"/>
  <c r="AA238" i="88" s="1"/>
  <c r="Z239" i="88"/>
  <c r="AA239" i="88" s="1"/>
  <c r="Z240" i="88"/>
  <c r="AA240" i="88" s="1"/>
  <c r="Z241" i="88"/>
  <c r="AA241" i="88" s="1"/>
  <c r="Z242" i="88"/>
  <c r="Z243" i="88"/>
  <c r="AA243" i="88" s="1"/>
  <c r="Z244" i="88"/>
  <c r="AA244" i="88" s="1"/>
  <c r="Z245" i="88"/>
  <c r="Z246" i="88"/>
  <c r="AA246" i="88" s="1"/>
  <c r="Z247" i="88"/>
  <c r="Z248" i="88"/>
  <c r="Z249" i="88"/>
  <c r="AA249" i="88" s="1"/>
  <c r="Z250" i="88"/>
  <c r="AA250" i="88" s="1"/>
  <c r="Z251" i="88"/>
  <c r="AA251" i="88" s="1"/>
  <c r="Z252" i="88"/>
  <c r="AA252" i="88" s="1"/>
  <c r="Z253" i="88"/>
  <c r="AA253" i="88" s="1"/>
  <c r="Z254" i="88"/>
  <c r="Z255" i="88"/>
  <c r="Z256" i="88"/>
  <c r="AA256" i="88" s="1"/>
  <c r="Z257" i="88"/>
  <c r="Z258" i="88"/>
  <c r="AA258" i="88" s="1"/>
  <c r="Z259" i="88"/>
  <c r="Z260" i="88"/>
  <c r="Z261" i="88"/>
  <c r="AA261" i="88" s="1"/>
  <c r="Z262" i="88"/>
  <c r="AA262" i="88" s="1"/>
  <c r="Z263" i="88"/>
  <c r="AA263" i="88" s="1"/>
  <c r="Z264" i="88"/>
  <c r="AA264" i="88" s="1"/>
  <c r="Z265" i="88"/>
  <c r="AA265" i="88" s="1"/>
  <c r="Z266" i="88"/>
  <c r="Z267" i="88"/>
  <c r="AA267" i="88" s="1"/>
  <c r="Z268" i="88"/>
  <c r="AA268" i="88" s="1"/>
  <c r="Z269" i="88"/>
  <c r="Z270" i="88"/>
  <c r="AA270" i="88" s="1"/>
  <c r="Z271" i="88"/>
  <c r="Z272" i="88"/>
  <c r="Z273" i="88"/>
  <c r="AA273" i="88" s="1"/>
  <c r="Z274" i="88"/>
  <c r="Z275" i="88"/>
  <c r="AA275" i="88" s="1"/>
  <c r="Z276" i="88"/>
  <c r="AA276" i="88" s="1"/>
  <c r="Z277" i="88"/>
  <c r="Z278" i="88"/>
  <c r="Z279" i="88"/>
  <c r="AA279" i="88" s="1"/>
  <c r="Z280" i="88"/>
  <c r="Z281" i="88"/>
  <c r="Z282" i="88"/>
  <c r="AA282" i="88" s="1"/>
  <c r="Z283" i="88"/>
  <c r="Z284" i="88"/>
  <c r="Z285" i="88"/>
  <c r="AA285" i="88" s="1"/>
  <c r="Z286" i="88"/>
  <c r="AA286" i="88" s="1"/>
  <c r="Z287" i="88"/>
  <c r="AA287" i="88" s="1"/>
  <c r="Z288" i="88"/>
  <c r="AA288" i="88" s="1"/>
  <c r="Z289" i="88"/>
  <c r="AA289" i="88" s="1"/>
  <c r="Z290" i="88"/>
  <c r="Z291" i="88"/>
  <c r="AA291" i="88" s="1"/>
  <c r="Z292" i="88"/>
  <c r="AA292" i="88" s="1"/>
  <c r="Z293" i="88"/>
  <c r="Z294" i="88"/>
  <c r="AA294" i="88" s="1"/>
  <c r="Z295" i="88"/>
  <c r="Z296" i="88"/>
  <c r="Z297" i="88"/>
  <c r="AA297" i="88" s="1"/>
  <c r="Z298" i="88"/>
  <c r="Z299" i="88"/>
  <c r="AA299" i="88" s="1"/>
  <c r="Z300" i="88"/>
  <c r="AA300" i="88" s="1"/>
  <c r="Z301" i="88"/>
  <c r="AA301" i="88" s="1"/>
  <c r="Z302" i="88"/>
  <c r="Z303" i="88"/>
  <c r="AA303" i="88" s="1"/>
  <c r="Z304" i="88"/>
  <c r="AA304" i="88" s="1"/>
  <c r="Z305" i="88"/>
  <c r="Z306" i="88"/>
  <c r="AA306" i="88" s="1"/>
  <c r="Z307" i="88"/>
  <c r="Z308" i="88"/>
  <c r="Z309" i="88"/>
  <c r="AA309" i="88" s="1"/>
  <c r="Z310" i="88"/>
  <c r="Z311" i="88"/>
  <c r="AA311" i="88" s="1"/>
  <c r="Z312" i="88"/>
  <c r="AA312" i="88" s="1"/>
  <c r="Z313" i="88"/>
  <c r="Z314" i="88"/>
  <c r="Z315" i="88"/>
  <c r="AA315" i="88" s="1"/>
  <c r="Z316" i="88"/>
  <c r="AA316" i="88" s="1"/>
  <c r="Z317" i="88"/>
  <c r="Z318" i="88"/>
  <c r="AA318" i="88" s="1"/>
  <c r="Z319" i="88"/>
  <c r="Z320" i="88"/>
  <c r="Z321" i="88"/>
  <c r="AA321" i="88" s="1"/>
  <c r="Z322" i="88"/>
  <c r="AA322" i="88" s="1"/>
  <c r="Z323" i="88"/>
  <c r="AA323" i="88" s="1"/>
  <c r="Z324" i="88"/>
  <c r="AA324" i="88" s="1"/>
  <c r="Z325" i="88"/>
  <c r="AA325" i="88" s="1"/>
  <c r="Z326" i="88"/>
  <c r="Z327" i="88"/>
  <c r="AA327" i="88" s="1"/>
  <c r="Z328" i="88"/>
  <c r="Z329" i="88"/>
  <c r="Z330" i="88"/>
  <c r="AA330" i="88" s="1"/>
  <c r="Z331" i="88"/>
  <c r="Z332" i="88"/>
  <c r="Z333" i="88"/>
  <c r="AA333" i="88" s="1"/>
  <c r="Z334" i="88"/>
  <c r="Z335" i="88"/>
  <c r="AA335" i="88" s="1"/>
  <c r="Z336" i="88"/>
  <c r="AA336" i="88" s="1"/>
  <c r="Z337" i="88"/>
  <c r="AA337" i="88" s="1"/>
  <c r="Z338" i="88"/>
  <c r="Z339" i="88"/>
  <c r="AA339" i="88" s="1"/>
  <c r="Z340" i="88"/>
  <c r="AA340" i="88" s="1"/>
  <c r="Z341" i="88"/>
  <c r="Z342" i="88"/>
  <c r="AA342" i="88" s="1"/>
  <c r="Z343" i="88"/>
  <c r="Z344" i="88"/>
  <c r="Z345" i="88"/>
  <c r="AA345" i="88" s="1"/>
  <c r="Z346" i="88"/>
  <c r="Z347" i="88"/>
  <c r="AA347" i="88" s="1"/>
  <c r="Z348" i="88"/>
  <c r="AA348" i="88" s="1"/>
  <c r="Z349" i="88"/>
  <c r="Z350" i="88"/>
  <c r="Z351" i="88"/>
  <c r="AA351" i="88" s="1"/>
  <c r="Z352" i="88"/>
  <c r="Z353" i="88"/>
  <c r="Z354" i="88"/>
  <c r="AA354" i="88" s="1"/>
  <c r="Z355" i="88"/>
  <c r="Z356" i="88"/>
  <c r="Z357" i="88"/>
  <c r="AA357" i="88" s="1"/>
  <c r="Z358" i="88"/>
  <c r="AA358" i="88" s="1"/>
  <c r="Z359" i="88"/>
  <c r="AA359" i="88" s="1"/>
  <c r="Z360" i="88"/>
  <c r="AA360" i="88" s="1"/>
  <c r="Z361" i="88"/>
  <c r="AA361" i="88" s="1"/>
  <c r="Z362" i="88"/>
  <c r="Z363" i="88"/>
  <c r="AA363" i="88" s="1"/>
  <c r="Z364" i="88"/>
  <c r="AA364" i="88" s="1"/>
  <c r="Z365" i="88"/>
  <c r="Z366" i="88"/>
  <c r="AA366" i="88" s="1"/>
  <c r="Z367" i="88"/>
  <c r="Z368" i="88"/>
  <c r="Z369" i="88"/>
  <c r="AA369" i="88" s="1"/>
  <c r="Z370" i="88"/>
  <c r="Z371" i="88"/>
  <c r="AA371" i="88" s="1"/>
  <c r="Z372" i="88"/>
  <c r="AA372" i="88" s="1"/>
  <c r="Z373" i="88"/>
  <c r="AA373" i="88" s="1"/>
  <c r="Z374" i="88"/>
  <c r="Z375" i="88"/>
  <c r="AA375" i="88" s="1"/>
  <c r="Z376" i="88"/>
  <c r="AA376" i="88" s="1"/>
  <c r="Z377" i="88"/>
  <c r="Z378" i="88"/>
  <c r="AA378" i="88" s="1"/>
  <c r="Z379" i="88"/>
  <c r="Z380" i="88"/>
  <c r="Z381" i="88"/>
  <c r="AA381" i="88" s="1"/>
  <c r="Z382" i="88"/>
  <c r="Z383" i="88"/>
  <c r="AA383" i="88" s="1"/>
  <c r="Z384" i="88"/>
  <c r="AA384" i="88" s="1"/>
  <c r="Z385" i="88"/>
  <c r="Z386" i="88"/>
  <c r="Z387" i="88"/>
  <c r="AA387" i="88" s="1"/>
  <c r="Z388" i="88"/>
  <c r="AA388" i="88" s="1"/>
  <c r="Z389" i="88"/>
  <c r="Z390" i="88"/>
  <c r="AA390" i="88" s="1"/>
  <c r="Z391" i="88"/>
  <c r="Z392" i="88"/>
  <c r="Z393" i="88"/>
  <c r="AA393" i="88" s="1"/>
  <c r="Z394" i="88"/>
  <c r="AA394" i="88" s="1"/>
  <c r="Z395" i="88"/>
  <c r="AA395" i="88" s="1"/>
  <c r="Z396" i="88"/>
  <c r="AA396" i="88" s="1"/>
  <c r="Z397" i="88"/>
  <c r="AA397" i="88" s="1"/>
  <c r="Z398" i="88"/>
  <c r="Z399" i="88"/>
  <c r="AA399" i="88" s="1"/>
  <c r="Z400" i="88"/>
  <c r="AA400" i="88" s="1"/>
  <c r="Z401" i="88"/>
  <c r="Z402" i="88"/>
  <c r="AA402" i="88" s="1"/>
  <c r="Z403" i="88"/>
  <c r="Z5" i="88"/>
  <c r="AA5" i="88" s="1"/>
  <c r="Y7" i="87"/>
  <c r="Y8" i="87"/>
  <c r="Y12" i="87"/>
  <c r="Y14" i="87"/>
  <c r="Y17" i="87"/>
  <c r="Y18" i="87"/>
  <c r="Y20" i="87"/>
  <c r="Y24" i="87"/>
  <c r="Y26" i="87"/>
  <c r="Y29" i="87"/>
  <c r="Y31" i="87"/>
  <c r="Y32" i="87"/>
  <c r="Y33" i="87"/>
  <c r="Y38" i="87"/>
  <c r="Y41" i="87"/>
  <c r="Y43" i="87"/>
  <c r="Y44" i="87"/>
  <c r="Y45" i="87"/>
  <c r="Y47" i="87"/>
  <c r="Y48" i="87"/>
  <c r="Y50" i="87"/>
  <c r="Y53" i="87"/>
  <c r="Y55" i="87"/>
  <c r="Y56" i="87"/>
  <c r="Y60" i="87"/>
  <c r="Y62" i="87"/>
  <c r="Y65" i="87"/>
  <c r="Y66" i="87"/>
  <c r="Y68" i="87"/>
  <c r="Y72" i="87"/>
  <c r="Y74" i="87"/>
  <c r="Y77" i="87"/>
  <c r="Y79" i="87"/>
  <c r="Y80" i="87"/>
  <c r="Y81" i="87"/>
  <c r="Y86" i="87"/>
  <c r="Y89" i="87"/>
  <c r="Y91" i="87"/>
  <c r="Y92" i="87"/>
  <c r="Y93" i="87"/>
  <c r="Y95" i="87"/>
  <c r="Y96" i="87"/>
  <c r="Y98" i="87"/>
  <c r="Y101" i="87"/>
  <c r="Y103" i="87"/>
  <c r="Y104" i="87"/>
  <c r="Y108" i="87"/>
  <c r="Y113" i="87"/>
  <c r="Y114" i="87"/>
  <c r="Y116" i="87"/>
  <c r="Y117" i="87"/>
  <c r="Y122" i="87"/>
  <c r="Y125" i="87"/>
  <c r="Y126" i="87"/>
  <c r="Y128" i="87"/>
  <c r="Y129" i="87"/>
  <c r="Y134" i="87"/>
  <c r="Y137" i="87"/>
  <c r="Y140" i="87"/>
  <c r="Y141" i="87"/>
  <c r="Y143" i="87"/>
  <c r="Y146" i="87"/>
  <c r="Y149" i="87"/>
  <c r="Y152" i="87"/>
  <c r="Y155" i="87"/>
  <c r="Y156" i="87"/>
  <c r="Y158" i="87"/>
  <c r="Y161" i="87"/>
  <c r="Y162" i="87"/>
  <c r="Y164" i="87"/>
  <c r="Y165" i="87"/>
  <c r="Y170" i="87"/>
  <c r="Y173" i="87"/>
  <c r="Y174" i="87"/>
  <c r="Y175" i="87"/>
  <c r="Y176" i="87"/>
  <c r="Y177" i="87"/>
  <c r="Y182" i="87"/>
  <c r="Y185" i="87"/>
  <c r="Y188" i="87"/>
  <c r="Y189" i="87"/>
  <c r="Y191" i="87"/>
  <c r="Y194" i="87"/>
  <c r="Y197" i="87"/>
  <c r="Y200" i="87"/>
  <c r="Y203" i="87"/>
  <c r="Y204" i="87"/>
  <c r="Y206" i="87"/>
  <c r="Y209" i="87"/>
  <c r="Y210" i="87"/>
  <c r="Y212" i="87"/>
  <c r="Y213" i="87"/>
  <c r="Y218" i="87"/>
  <c r="Y221" i="87"/>
  <c r="Y222" i="87"/>
  <c r="Y223" i="87"/>
  <c r="Y224" i="87"/>
  <c r="Y225" i="87"/>
  <c r="Y230" i="87"/>
  <c r="Y233" i="87"/>
  <c r="Y236" i="87"/>
  <c r="Y237" i="87"/>
  <c r="Y239" i="87"/>
  <c r="Y242" i="87"/>
  <c r="Y245" i="87"/>
  <c r="Y248" i="87"/>
  <c r="Y251" i="87"/>
  <c r="Y252" i="87"/>
  <c r="Y254" i="87"/>
  <c r="Y257" i="87"/>
  <c r="Y258" i="87"/>
  <c r="Y260" i="87"/>
  <c r="Y261" i="87"/>
  <c r="Y266" i="87"/>
  <c r="Y269" i="87"/>
  <c r="Y270" i="87"/>
  <c r="Y271" i="87"/>
  <c r="Y272" i="87"/>
  <c r="Y273" i="87"/>
  <c r="Y278" i="87"/>
  <c r="Y281" i="87"/>
  <c r="Y284" i="87"/>
  <c r="Y285" i="87"/>
  <c r="Y287" i="87"/>
  <c r="X6" i="87"/>
  <c r="Y6" i="87" s="1"/>
  <c r="X7" i="87"/>
  <c r="X8" i="87"/>
  <c r="X9" i="87"/>
  <c r="Y9" i="87" s="1"/>
  <c r="X10" i="87"/>
  <c r="Y10" i="87" s="1"/>
  <c r="X11" i="87"/>
  <c r="Y11" i="87" s="1"/>
  <c r="X12" i="87"/>
  <c r="X13" i="87"/>
  <c r="Y13" i="87" s="1"/>
  <c r="X14" i="87"/>
  <c r="X15" i="87"/>
  <c r="Y15" i="87" s="1"/>
  <c r="X16" i="87"/>
  <c r="Y16" i="87" s="1"/>
  <c r="X17" i="87"/>
  <c r="X18" i="87"/>
  <c r="X19" i="87"/>
  <c r="Y19" i="87" s="1"/>
  <c r="X20" i="87"/>
  <c r="X21" i="87"/>
  <c r="Y21" i="87" s="1"/>
  <c r="X22" i="87"/>
  <c r="Y22" i="87" s="1"/>
  <c r="X23" i="87"/>
  <c r="Y23" i="87" s="1"/>
  <c r="X24" i="87"/>
  <c r="X25" i="87"/>
  <c r="Y25" i="87" s="1"/>
  <c r="X26" i="87"/>
  <c r="X27" i="87"/>
  <c r="Y27" i="87" s="1"/>
  <c r="X28" i="87"/>
  <c r="Y28" i="87" s="1"/>
  <c r="X29" i="87"/>
  <c r="X30" i="87"/>
  <c r="Y30" i="87" s="1"/>
  <c r="X31" i="87"/>
  <c r="X32" i="87"/>
  <c r="X33" i="87"/>
  <c r="X34" i="87"/>
  <c r="Y34" i="87" s="1"/>
  <c r="X35" i="87"/>
  <c r="Y35" i="87" s="1"/>
  <c r="X36" i="87"/>
  <c r="Y36" i="87" s="1"/>
  <c r="X37" i="87"/>
  <c r="Y37" i="87" s="1"/>
  <c r="X38" i="87"/>
  <c r="X39" i="87"/>
  <c r="Y39" i="87" s="1"/>
  <c r="X40" i="87"/>
  <c r="Y40" i="87" s="1"/>
  <c r="X41" i="87"/>
  <c r="X42" i="87"/>
  <c r="Y42" i="87" s="1"/>
  <c r="X43" i="87"/>
  <c r="X44" i="87"/>
  <c r="X45" i="87"/>
  <c r="X46" i="87"/>
  <c r="Y46" i="87" s="1"/>
  <c r="X47" i="87"/>
  <c r="X48" i="87"/>
  <c r="X49" i="87"/>
  <c r="Y49" i="87" s="1"/>
  <c r="X50" i="87"/>
  <c r="X51" i="87"/>
  <c r="Y51" i="87" s="1"/>
  <c r="X52" i="87"/>
  <c r="Y52" i="87" s="1"/>
  <c r="X53" i="87"/>
  <c r="X54" i="87"/>
  <c r="Y54" i="87" s="1"/>
  <c r="X55" i="87"/>
  <c r="X56" i="87"/>
  <c r="X57" i="87"/>
  <c r="Y57" i="87" s="1"/>
  <c r="X58" i="87"/>
  <c r="Y58" i="87" s="1"/>
  <c r="X59" i="87"/>
  <c r="Y59" i="87" s="1"/>
  <c r="X60" i="87"/>
  <c r="X61" i="87"/>
  <c r="Y61" i="87" s="1"/>
  <c r="X62" i="87"/>
  <c r="X63" i="87"/>
  <c r="Y63" i="87" s="1"/>
  <c r="X64" i="87"/>
  <c r="Y64" i="87" s="1"/>
  <c r="X65" i="87"/>
  <c r="X66" i="87"/>
  <c r="X67" i="87"/>
  <c r="Y67" i="87" s="1"/>
  <c r="X68" i="87"/>
  <c r="X69" i="87"/>
  <c r="Y69" i="87" s="1"/>
  <c r="X70" i="87"/>
  <c r="Y70" i="87" s="1"/>
  <c r="X71" i="87"/>
  <c r="Y71" i="87" s="1"/>
  <c r="X72" i="87"/>
  <c r="X73" i="87"/>
  <c r="Y73" i="87" s="1"/>
  <c r="X74" i="87"/>
  <c r="X75" i="87"/>
  <c r="Y75" i="87" s="1"/>
  <c r="X76" i="87"/>
  <c r="Y76" i="87" s="1"/>
  <c r="X77" i="87"/>
  <c r="X78" i="87"/>
  <c r="Y78" i="87" s="1"/>
  <c r="X79" i="87"/>
  <c r="X80" i="87"/>
  <c r="X81" i="87"/>
  <c r="X82" i="87"/>
  <c r="Y82" i="87" s="1"/>
  <c r="X83" i="87"/>
  <c r="Y83" i="87" s="1"/>
  <c r="X84" i="87"/>
  <c r="Y84" i="87" s="1"/>
  <c r="X85" i="87"/>
  <c r="Y85" i="87" s="1"/>
  <c r="X86" i="87"/>
  <c r="X87" i="87"/>
  <c r="Y87" i="87" s="1"/>
  <c r="X88" i="87"/>
  <c r="Y88" i="87" s="1"/>
  <c r="X89" i="87"/>
  <c r="X90" i="87"/>
  <c r="Y90" i="87" s="1"/>
  <c r="X91" i="87"/>
  <c r="X92" i="87"/>
  <c r="X93" i="87"/>
  <c r="X94" i="87"/>
  <c r="Y94" i="87" s="1"/>
  <c r="X95" i="87"/>
  <c r="X96" i="87"/>
  <c r="X97" i="87"/>
  <c r="Y97" i="87" s="1"/>
  <c r="X98" i="87"/>
  <c r="X99" i="87"/>
  <c r="Y99" i="87" s="1"/>
  <c r="X100" i="87"/>
  <c r="Y100" i="87" s="1"/>
  <c r="X101" i="87"/>
  <c r="X102" i="87"/>
  <c r="Y102" i="87" s="1"/>
  <c r="X103" i="87"/>
  <c r="X104" i="87"/>
  <c r="X105" i="87"/>
  <c r="Y105" i="87" s="1"/>
  <c r="X106" i="87"/>
  <c r="Y106" i="87" s="1"/>
  <c r="X107" i="87"/>
  <c r="Y107" i="87" s="1"/>
  <c r="X108" i="87"/>
  <c r="X109" i="87"/>
  <c r="Y109" i="87" s="1"/>
  <c r="X112" i="87"/>
  <c r="Y112" i="87" s="1"/>
  <c r="X113" i="87"/>
  <c r="X114" i="87"/>
  <c r="X115" i="87"/>
  <c r="Y115" i="87" s="1"/>
  <c r="X116" i="87"/>
  <c r="X117" i="87"/>
  <c r="X118" i="87"/>
  <c r="Y118" i="87" s="1"/>
  <c r="X119" i="87"/>
  <c r="Y119" i="87" s="1"/>
  <c r="X120" i="87"/>
  <c r="Y120" i="87" s="1"/>
  <c r="X121" i="87"/>
  <c r="Y121" i="87" s="1"/>
  <c r="X122" i="87"/>
  <c r="X123" i="87"/>
  <c r="Y123" i="87" s="1"/>
  <c r="X124" i="87"/>
  <c r="Y124" i="87" s="1"/>
  <c r="X125" i="87"/>
  <c r="X126" i="87"/>
  <c r="X127" i="87"/>
  <c r="Y127" i="87" s="1"/>
  <c r="X128" i="87"/>
  <c r="X129" i="87"/>
  <c r="X130" i="87"/>
  <c r="Y130" i="87" s="1"/>
  <c r="X131" i="87"/>
  <c r="Y131" i="87" s="1"/>
  <c r="X132" i="87"/>
  <c r="Y132" i="87" s="1"/>
  <c r="X133" i="87"/>
  <c r="Y133" i="87" s="1"/>
  <c r="X134" i="87"/>
  <c r="X135" i="87"/>
  <c r="Y135" i="87" s="1"/>
  <c r="X136" i="87"/>
  <c r="Y136" i="87" s="1"/>
  <c r="X137" i="87"/>
  <c r="X138" i="87"/>
  <c r="Y138" i="87" s="1"/>
  <c r="X139" i="87"/>
  <c r="Y139" i="87" s="1"/>
  <c r="X140" i="87"/>
  <c r="X141" i="87"/>
  <c r="X142" i="87"/>
  <c r="Y142" i="87" s="1"/>
  <c r="X143" i="87"/>
  <c r="X144" i="87"/>
  <c r="Y144" i="87" s="1"/>
  <c r="X145" i="87"/>
  <c r="Y145" i="87" s="1"/>
  <c r="X146" i="87"/>
  <c r="X147" i="87"/>
  <c r="Y147" i="87" s="1"/>
  <c r="X148" i="87"/>
  <c r="Y148" i="87" s="1"/>
  <c r="X149" i="87"/>
  <c r="X150" i="87"/>
  <c r="Y150" i="87" s="1"/>
  <c r="X151" i="87"/>
  <c r="Y151" i="87" s="1"/>
  <c r="X152" i="87"/>
  <c r="X153" i="87"/>
  <c r="Y153" i="87" s="1"/>
  <c r="X154" i="87"/>
  <c r="Y154" i="87" s="1"/>
  <c r="X155" i="87"/>
  <c r="X156" i="87"/>
  <c r="X157" i="87"/>
  <c r="Y157" i="87" s="1"/>
  <c r="X158" i="87"/>
  <c r="X159" i="87"/>
  <c r="Y159" i="87" s="1"/>
  <c r="X160" i="87"/>
  <c r="Y160" i="87" s="1"/>
  <c r="X161" i="87"/>
  <c r="X162" i="87"/>
  <c r="X163" i="87"/>
  <c r="Y163" i="87" s="1"/>
  <c r="X164" i="87"/>
  <c r="X165" i="87"/>
  <c r="X166" i="87"/>
  <c r="Y166" i="87" s="1"/>
  <c r="X167" i="87"/>
  <c r="Y167" i="87" s="1"/>
  <c r="X168" i="87"/>
  <c r="Y168" i="87" s="1"/>
  <c r="X169" i="87"/>
  <c r="Y169" i="87" s="1"/>
  <c r="X170" i="87"/>
  <c r="X171" i="87"/>
  <c r="Y171" i="87" s="1"/>
  <c r="X172" i="87"/>
  <c r="Y172" i="87" s="1"/>
  <c r="X173" i="87"/>
  <c r="X174" i="87"/>
  <c r="X175" i="87"/>
  <c r="X176" i="87"/>
  <c r="X177" i="87"/>
  <c r="X178" i="87"/>
  <c r="Y178" i="87" s="1"/>
  <c r="X179" i="87"/>
  <c r="Y179" i="87" s="1"/>
  <c r="X180" i="87"/>
  <c r="Y180" i="87" s="1"/>
  <c r="X181" i="87"/>
  <c r="Y181" i="87" s="1"/>
  <c r="X182" i="87"/>
  <c r="X183" i="87"/>
  <c r="Y183" i="87" s="1"/>
  <c r="X184" i="87"/>
  <c r="Y184" i="87" s="1"/>
  <c r="X185" i="87"/>
  <c r="X186" i="87"/>
  <c r="Y186" i="87" s="1"/>
  <c r="X187" i="87"/>
  <c r="Y187" i="87" s="1"/>
  <c r="X188" i="87"/>
  <c r="X189" i="87"/>
  <c r="X190" i="87"/>
  <c r="Y190" i="87" s="1"/>
  <c r="X191" i="87"/>
  <c r="X192" i="87"/>
  <c r="Y192" i="87" s="1"/>
  <c r="X193" i="87"/>
  <c r="Y193" i="87" s="1"/>
  <c r="X194" i="87"/>
  <c r="X195" i="87"/>
  <c r="Y195" i="87" s="1"/>
  <c r="X196" i="87"/>
  <c r="Y196" i="87" s="1"/>
  <c r="X197" i="87"/>
  <c r="X198" i="87"/>
  <c r="Y198" i="87" s="1"/>
  <c r="X199" i="87"/>
  <c r="Y199" i="87" s="1"/>
  <c r="X200" i="87"/>
  <c r="X201" i="87"/>
  <c r="Y201" i="87" s="1"/>
  <c r="X202" i="87"/>
  <c r="Y202" i="87" s="1"/>
  <c r="X203" i="87"/>
  <c r="X204" i="87"/>
  <c r="X205" i="87"/>
  <c r="Y205" i="87" s="1"/>
  <c r="X206" i="87"/>
  <c r="X207" i="87"/>
  <c r="Y207" i="87" s="1"/>
  <c r="X208" i="87"/>
  <c r="Y208" i="87" s="1"/>
  <c r="X209" i="87"/>
  <c r="X210" i="87"/>
  <c r="X211" i="87"/>
  <c r="Y211" i="87" s="1"/>
  <c r="X212" i="87"/>
  <c r="X213" i="87"/>
  <c r="X214" i="87"/>
  <c r="Y214" i="87" s="1"/>
  <c r="X215" i="87"/>
  <c r="Y215" i="87" s="1"/>
  <c r="X216" i="87"/>
  <c r="Y216" i="87" s="1"/>
  <c r="X217" i="87"/>
  <c r="Y217" i="87" s="1"/>
  <c r="X218" i="87"/>
  <c r="X219" i="87"/>
  <c r="Y219" i="87" s="1"/>
  <c r="X220" i="87"/>
  <c r="Y220" i="87" s="1"/>
  <c r="X221" i="87"/>
  <c r="X222" i="87"/>
  <c r="X223" i="87"/>
  <c r="X224" i="87"/>
  <c r="X225" i="87"/>
  <c r="X226" i="87"/>
  <c r="Y226" i="87" s="1"/>
  <c r="X227" i="87"/>
  <c r="Y227" i="87" s="1"/>
  <c r="X228" i="87"/>
  <c r="Y228" i="87" s="1"/>
  <c r="X229" i="87"/>
  <c r="Y229" i="87" s="1"/>
  <c r="X230" i="87"/>
  <c r="X231" i="87"/>
  <c r="Y231" i="87" s="1"/>
  <c r="X232" i="87"/>
  <c r="Y232" i="87" s="1"/>
  <c r="X233" i="87"/>
  <c r="X234" i="87"/>
  <c r="Y234" i="87" s="1"/>
  <c r="X235" i="87"/>
  <c r="Y235" i="87" s="1"/>
  <c r="X236" i="87"/>
  <c r="X237" i="87"/>
  <c r="X238" i="87"/>
  <c r="Y238" i="87" s="1"/>
  <c r="X239" i="87"/>
  <c r="X240" i="87"/>
  <c r="Y240" i="87" s="1"/>
  <c r="X241" i="87"/>
  <c r="Y241" i="87" s="1"/>
  <c r="X242" i="87"/>
  <c r="X243" i="87"/>
  <c r="Y243" i="87" s="1"/>
  <c r="X244" i="87"/>
  <c r="Y244" i="87" s="1"/>
  <c r="X245" i="87"/>
  <c r="X246" i="87"/>
  <c r="Y246" i="87" s="1"/>
  <c r="X247" i="87"/>
  <c r="Y247" i="87" s="1"/>
  <c r="X248" i="87"/>
  <c r="X249" i="87"/>
  <c r="Y249" i="87" s="1"/>
  <c r="X250" i="87"/>
  <c r="Y250" i="87" s="1"/>
  <c r="X251" i="87"/>
  <c r="X252" i="87"/>
  <c r="X253" i="87"/>
  <c r="Y253" i="87" s="1"/>
  <c r="X254" i="87"/>
  <c r="X255" i="87"/>
  <c r="Y255" i="87" s="1"/>
  <c r="X256" i="87"/>
  <c r="Y256" i="87" s="1"/>
  <c r="X257" i="87"/>
  <c r="X258" i="87"/>
  <c r="X259" i="87"/>
  <c r="Y259" i="87" s="1"/>
  <c r="X260" i="87"/>
  <c r="X261" i="87"/>
  <c r="X262" i="87"/>
  <c r="Y262" i="87" s="1"/>
  <c r="X263" i="87"/>
  <c r="Y263" i="87" s="1"/>
  <c r="X264" i="87"/>
  <c r="Y264" i="87" s="1"/>
  <c r="X265" i="87"/>
  <c r="Y265" i="87" s="1"/>
  <c r="X266" i="87"/>
  <c r="X267" i="87"/>
  <c r="Y267" i="87" s="1"/>
  <c r="X268" i="87"/>
  <c r="Y268" i="87" s="1"/>
  <c r="X269" i="87"/>
  <c r="X270" i="87"/>
  <c r="X271" i="87"/>
  <c r="X272" i="87"/>
  <c r="X273" i="87"/>
  <c r="X274" i="87"/>
  <c r="Y274" i="87" s="1"/>
  <c r="X275" i="87"/>
  <c r="Y275" i="87" s="1"/>
  <c r="X276" i="87"/>
  <c r="Y276" i="87" s="1"/>
  <c r="X277" i="87"/>
  <c r="Y277" i="87" s="1"/>
  <c r="X278" i="87"/>
  <c r="X279" i="87"/>
  <c r="Y279" i="87" s="1"/>
  <c r="X280" i="87"/>
  <c r="Y280" i="87" s="1"/>
  <c r="X281" i="87"/>
  <c r="X282" i="87"/>
  <c r="Y282" i="87" s="1"/>
  <c r="X283" i="87"/>
  <c r="Y283" i="87" s="1"/>
  <c r="X284" i="87"/>
  <c r="X285" i="87"/>
  <c r="X286" i="87"/>
  <c r="Y286" i="87" s="1"/>
  <c r="X287" i="87"/>
  <c r="X5" i="87"/>
  <c r="Y5" i="87" s="1"/>
  <c r="AA8" i="86"/>
  <c r="AA10" i="86"/>
  <c r="AA11" i="86"/>
  <c r="AA13" i="86"/>
  <c r="AA14" i="86"/>
  <c r="AA17" i="86"/>
  <c r="AA23" i="86"/>
  <c r="AA25" i="86"/>
  <c r="AA26" i="86"/>
  <c r="AA27" i="86"/>
  <c r="AA29" i="86"/>
  <c r="AA37" i="86"/>
  <c r="AA39" i="86"/>
  <c r="AA40" i="86"/>
  <c r="AA41" i="86"/>
  <c r="AA43" i="86"/>
  <c r="AA46" i="86"/>
  <c r="AA50" i="86"/>
  <c r="AA52" i="86"/>
  <c r="AA53" i="86"/>
  <c r="AA59" i="86"/>
  <c r="AA62" i="86"/>
  <c r="AA65" i="86"/>
  <c r="AA71" i="86"/>
  <c r="AA73" i="86"/>
  <c r="AA75" i="86"/>
  <c r="AA77" i="86"/>
  <c r="AA85" i="86"/>
  <c r="AA87" i="86"/>
  <c r="AA88" i="86"/>
  <c r="AA89" i="86"/>
  <c r="AA91" i="86"/>
  <c r="AA94" i="86"/>
  <c r="AA98" i="86"/>
  <c r="AA100" i="86"/>
  <c r="AA101" i="86"/>
  <c r="AA104" i="86"/>
  <c r="AA106" i="86"/>
  <c r="AA107" i="86"/>
  <c r="AA109" i="86"/>
  <c r="AA110" i="86"/>
  <c r="AA113" i="86"/>
  <c r="AA119" i="86"/>
  <c r="AA121" i="86"/>
  <c r="AA122" i="86"/>
  <c r="AA124" i="86"/>
  <c r="AA125" i="86"/>
  <c r="AA133" i="86"/>
  <c r="AA134" i="86"/>
  <c r="AA135" i="86"/>
  <c r="AA136" i="86"/>
  <c r="AA137" i="86"/>
  <c r="AA139" i="86"/>
  <c r="AA145" i="86"/>
  <c r="AA147" i="86"/>
  <c r="AA148" i="86"/>
  <c r="AA149" i="86"/>
  <c r="AA151" i="86"/>
  <c r="AA153" i="86"/>
  <c r="AA157" i="86"/>
  <c r="AA158" i="86"/>
  <c r="AA159" i="86"/>
  <c r="AA161" i="86"/>
  <c r="AA163" i="86"/>
  <c r="AA167" i="86"/>
  <c r="AA173" i="86"/>
  <c r="AA177" i="86"/>
  <c r="AA178" i="86"/>
  <c r="AA179" i="86"/>
  <c r="AA181" i="86"/>
  <c r="AA182" i="86"/>
  <c r="AA185" i="86"/>
  <c r="AA191" i="86"/>
  <c r="AA193" i="86"/>
  <c r="AA194" i="86"/>
  <c r="AA196" i="86"/>
  <c r="AA197" i="86"/>
  <c r="AA205" i="86"/>
  <c r="AA206" i="86"/>
  <c r="AA207" i="86"/>
  <c r="AA208" i="86"/>
  <c r="AA209" i="86"/>
  <c r="AA211" i="86"/>
  <c r="AA217" i="86"/>
  <c r="AA219" i="86"/>
  <c r="AA220" i="86"/>
  <c r="AA221" i="86"/>
  <c r="AA223" i="86"/>
  <c r="AA229" i="86"/>
  <c r="AA230" i="86"/>
  <c r="AA231" i="86"/>
  <c r="AA233" i="86"/>
  <c r="AA235" i="86"/>
  <c r="AA239" i="86"/>
  <c r="AA245" i="86"/>
  <c r="AA251" i="86"/>
  <c r="AA253" i="86"/>
  <c r="AA254" i="86"/>
  <c r="AA257" i="86"/>
  <c r="AA263" i="86"/>
  <c r="AA265" i="86"/>
  <c r="AA266" i="86"/>
  <c r="AA268" i="86"/>
  <c r="AA269" i="86"/>
  <c r="AA275" i="86"/>
  <c r="AA277" i="86"/>
  <c r="AA278" i="86"/>
  <c r="AA279" i="86"/>
  <c r="AA281" i="86"/>
  <c r="AA289" i="86"/>
  <c r="AA290" i="86"/>
  <c r="AA291" i="86"/>
  <c r="AA292" i="86"/>
  <c r="AA293" i="86"/>
  <c r="AA294" i="86"/>
  <c r="Z6" i="86"/>
  <c r="AA6" i="86" s="1"/>
  <c r="Z7" i="86"/>
  <c r="AA7" i="86" s="1"/>
  <c r="Z8" i="86"/>
  <c r="Z9" i="86"/>
  <c r="AA9" i="86" s="1"/>
  <c r="Z10" i="86"/>
  <c r="Z11" i="86"/>
  <c r="Z12" i="86"/>
  <c r="AA12" i="86" s="1"/>
  <c r="Z13" i="86"/>
  <c r="Z14" i="86"/>
  <c r="Z15" i="86"/>
  <c r="AA15" i="86" s="1"/>
  <c r="Z16" i="86"/>
  <c r="AA16" i="86" s="1"/>
  <c r="Z17" i="86"/>
  <c r="Z18" i="86"/>
  <c r="AA18" i="86" s="1"/>
  <c r="Z19" i="86"/>
  <c r="AA19" i="86" s="1"/>
  <c r="Z20" i="86"/>
  <c r="AA20" i="86" s="1"/>
  <c r="Z21" i="86"/>
  <c r="AA21" i="86" s="1"/>
  <c r="Z22" i="86"/>
  <c r="AA22" i="86" s="1"/>
  <c r="Z23" i="86"/>
  <c r="Z24" i="86"/>
  <c r="AA24" i="86" s="1"/>
  <c r="Z25" i="86"/>
  <c r="Z26" i="86"/>
  <c r="Z27" i="86"/>
  <c r="Z28" i="86"/>
  <c r="AA28" i="86" s="1"/>
  <c r="Z29" i="86"/>
  <c r="Z30" i="86"/>
  <c r="AA30" i="86" s="1"/>
  <c r="Z31" i="86"/>
  <c r="AA31" i="86" s="1"/>
  <c r="Z32" i="86"/>
  <c r="AA32" i="86" s="1"/>
  <c r="Z33" i="86"/>
  <c r="AA33" i="86" s="1"/>
  <c r="Z34" i="86"/>
  <c r="AA34" i="86" s="1"/>
  <c r="Z35" i="86"/>
  <c r="AA35" i="86" s="1"/>
  <c r="Z36" i="86"/>
  <c r="AA36" i="86" s="1"/>
  <c r="Z37" i="86"/>
  <c r="Z38" i="86"/>
  <c r="AA38" i="86" s="1"/>
  <c r="Z39" i="86"/>
  <c r="Z40" i="86"/>
  <c r="Z41" i="86"/>
  <c r="Z42" i="86"/>
  <c r="AA42" i="86" s="1"/>
  <c r="Z43" i="86"/>
  <c r="Z44" i="86"/>
  <c r="AA44" i="86" s="1"/>
  <c r="Z45" i="86"/>
  <c r="AA45" i="86" s="1"/>
  <c r="Z46" i="86"/>
  <c r="Z47" i="86"/>
  <c r="AA47" i="86" s="1"/>
  <c r="Z48" i="86"/>
  <c r="AA48" i="86" s="1"/>
  <c r="Z49" i="86"/>
  <c r="AA49" i="86" s="1"/>
  <c r="Z50" i="86"/>
  <c r="Z51" i="86"/>
  <c r="AA51" i="86" s="1"/>
  <c r="Z52" i="86"/>
  <c r="Z53" i="86"/>
  <c r="Z54" i="86"/>
  <c r="AA54" i="86" s="1"/>
  <c r="Z55" i="86"/>
  <c r="AA55" i="86" s="1"/>
  <c r="Z56" i="86"/>
  <c r="AA56" i="86" s="1"/>
  <c r="Z57" i="86"/>
  <c r="AA57" i="86" s="1"/>
  <c r="Z58" i="86"/>
  <c r="AA58" i="86" s="1"/>
  <c r="Z59" i="86"/>
  <c r="Z60" i="86"/>
  <c r="AA60" i="86" s="1"/>
  <c r="Z62" i="86"/>
  <c r="Z63" i="86"/>
  <c r="AA63" i="86" s="1"/>
  <c r="Z64" i="86"/>
  <c r="AA64" i="86" s="1"/>
  <c r="Z65" i="86"/>
  <c r="Z66" i="86"/>
  <c r="AA66" i="86" s="1"/>
  <c r="Z67" i="86"/>
  <c r="AA67" i="86" s="1"/>
  <c r="Z68" i="86"/>
  <c r="AA68" i="86" s="1"/>
  <c r="Z69" i="86"/>
  <c r="AA69" i="86" s="1"/>
  <c r="Z70" i="86"/>
  <c r="AA70" i="86" s="1"/>
  <c r="Z71" i="86"/>
  <c r="Z72" i="86"/>
  <c r="AA72" i="86" s="1"/>
  <c r="Z73" i="86"/>
  <c r="Z75" i="86"/>
  <c r="Z76" i="86"/>
  <c r="AA76" i="86" s="1"/>
  <c r="Z77" i="86"/>
  <c r="Z78" i="86"/>
  <c r="AA78" i="86" s="1"/>
  <c r="Z79" i="86"/>
  <c r="AA79" i="86" s="1"/>
  <c r="Z80" i="86"/>
  <c r="AA80" i="86" s="1"/>
  <c r="Z81" i="86"/>
  <c r="AA81" i="86" s="1"/>
  <c r="Z82" i="86"/>
  <c r="AA82" i="86" s="1"/>
  <c r="Z83" i="86"/>
  <c r="AA83" i="86" s="1"/>
  <c r="Z84" i="86"/>
  <c r="AA84" i="86" s="1"/>
  <c r="Z85" i="86"/>
  <c r="Z86" i="86"/>
  <c r="AA86" i="86" s="1"/>
  <c r="Z87" i="86"/>
  <c r="Z88" i="86"/>
  <c r="Z89" i="86"/>
  <c r="Z90" i="86"/>
  <c r="AA90" i="86" s="1"/>
  <c r="Z91" i="86"/>
  <c r="Z92" i="86"/>
  <c r="AA92" i="86" s="1"/>
  <c r="Z93" i="86"/>
  <c r="AA93" i="86" s="1"/>
  <c r="Z94" i="86"/>
  <c r="Z95" i="86"/>
  <c r="AA95" i="86" s="1"/>
  <c r="Z96" i="86"/>
  <c r="AA96" i="86" s="1"/>
  <c r="Z97" i="86"/>
  <c r="AA97" i="86" s="1"/>
  <c r="Z98" i="86"/>
  <c r="Z99" i="86"/>
  <c r="AA99" i="86" s="1"/>
  <c r="Z100" i="86"/>
  <c r="Z101" i="86"/>
  <c r="Z102" i="86"/>
  <c r="AA102" i="86" s="1"/>
  <c r="Z103" i="86"/>
  <c r="AA103" i="86" s="1"/>
  <c r="Z104" i="86"/>
  <c r="Z105" i="86"/>
  <c r="AA105" i="86" s="1"/>
  <c r="Z106" i="86"/>
  <c r="Z107" i="86"/>
  <c r="Z108" i="86"/>
  <c r="AA108" i="86" s="1"/>
  <c r="Z109" i="86"/>
  <c r="Z110" i="86"/>
  <c r="Z111" i="86"/>
  <c r="AA111" i="86" s="1"/>
  <c r="Z112" i="86"/>
  <c r="AA112" i="86" s="1"/>
  <c r="Z113" i="86"/>
  <c r="Z114" i="86"/>
  <c r="AA114" i="86" s="1"/>
  <c r="Z115" i="86"/>
  <c r="AA115" i="86" s="1"/>
  <c r="Z116" i="86"/>
  <c r="AA116" i="86" s="1"/>
  <c r="Z117" i="86"/>
  <c r="AA117" i="86" s="1"/>
  <c r="Z118" i="86"/>
  <c r="AA118" i="86" s="1"/>
  <c r="Z119" i="86"/>
  <c r="Z120" i="86"/>
  <c r="AA120" i="86" s="1"/>
  <c r="Z121" i="86"/>
  <c r="Z122" i="86"/>
  <c r="Z123" i="86"/>
  <c r="AA123" i="86" s="1"/>
  <c r="Z124" i="86"/>
  <c r="Z125" i="86"/>
  <c r="Z126" i="86"/>
  <c r="AA126" i="86" s="1"/>
  <c r="Z127" i="86"/>
  <c r="AA127" i="86" s="1"/>
  <c r="Z128" i="86"/>
  <c r="AA128" i="86" s="1"/>
  <c r="Z129" i="86"/>
  <c r="AA129" i="86" s="1"/>
  <c r="Z130" i="86"/>
  <c r="AA130" i="86" s="1"/>
  <c r="Z131" i="86"/>
  <c r="AA131" i="86" s="1"/>
  <c r="Z132" i="86"/>
  <c r="AA132" i="86" s="1"/>
  <c r="Z133" i="86"/>
  <c r="Z134" i="86"/>
  <c r="Z135" i="86"/>
  <c r="Z136" i="86"/>
  <c r="Z137" i="86"/>
  <c r="Z138" i="86"/>
  <c r="AA138" i="86" s="1"/>
  <c r="Z139" i="86"/>
  <c r="Z140" i="86"/>
  <c r="AA140" i="86" s="1"/>
  <c r="Z141" i="86"/>
  <c r="AA141" i="86" s="1"/>
  <c r="Z142" i="86"/>
  <c r="AA142" i="86" s="1"/>
  <c r="Z143" i="86"/>
  <c r="AA143" i="86" s="1"/>
  <c r="Z144" i="86"/>
  <c r="AA144" i="86" s="1"/>
  <c r="Z145" i="86"/>
  <c r="Z146" i="86"/>
  <c r="AA146" i="86" s="1"/>
  <c r="Z147" i="86"/>
  <c r="Z148" i="86"/>
  <c r="Z149" i="86"/>
  <c r="Z150" i="86"/>
  <c r="AA150" i="86" s="1"/>
  <c r="Z151" i="86"/>
  <c r="Z152" i="86"/>
  <c r="AA152" i="86" s="1"/>
  <c r="Z153" i="86"/>
  <c r="Z154" i="86"/>
  <c r="AA154" i="86" s="1"/>
  <c r="Z155" i="86"/>
  <c r="AA155" i="86" s="1"/>
  <c r="Z156" i="86"/>
  <c r="AA156" i="86" s="1"/>
  <c r="Z157" i="86"/>
  <c r="Z158" i="86"/>
  <c r="Z159" i="86"/>
  <c r="Z160" i="86"/>
  <c r="AA160" i="86" s="1"/>
  <c r="Z161" i="86"/>
  <c r="Z162" i="86"/>
  <c r="AA162" i="86" s="1"/>
  <c r="Z163" i="86"/>
  <c r="Z164" i="86"/>
  <c r="AA164" i="86" s="1"/>
  <c r="Z165" i="86"/>
  <c r="AA165" i="86" s="1"/>
  <c r="Z166" i="86"/>
  <c r="AA166" i="86" s="1"/>
  <c r="Z167" i="86"/>
  <c r="Z168" i="86"/>
  <c r="AA168" i="86" s="1"/>
  <c r="Z169" i="86"/>
  <c r="AA169" i="86" s="1"/>
  <c r="Z170" i="86"/>
  <c r="AA170" i="86" s="1"/>
  <c r="Z171" i="86"/>
  <c r="AA171" i="86" s="1"/>
  <c r="Z172" i="86"/>
  <c r="AA172" i="86" s="1"/>
  <c r="Z173" i="86"/>
  <c r="Z174" i="86"/>
  <c r="AA174" i="86" s="1"/>
  <c r="Z175" i="86"/>
  <c r="AA175" i="86" s="1"/>
  <c r="Z176" i="86"/>
  <c r="AA176" i="86" s="1"/>
  <c r="Z177" i="86"/>
  <c r="Z178" i="86"/>
  <c r="Z179" i="86"/>
  <c r="Z180" i="86"/>
  <c r="AA180" i="86" s="1"/>
  <c r="Z181" i="86"/>
  <c r="Z182" i="86"/>
  <c r="Z183" i="86"/>
  <c r="AA183" i="86" s="1"/>
  <c r="Z184" i="86"/>
  <c r="AA184" i="86" s="1"/>
  <c r="Z185" i="86"/>
  <c r="Z186" i="86"/>
  <c r="AA186" i="86" s="1"/>
  <c r="Z187" i="86"/>
  <c r="AA187" i="86" s="1"/>
  <c r="Z188" i="86"/>
  <c r="AA188" i="86" s="1"/>
  <c r="Z189" i="86"/>
  <c r="AA189" i="86" s="1"/>
  <c r="Z190" i="86"/>
  <c r="AA190" i="86" s="1"/>
  <c r="Z191" i="86"/>
  <c r="Z192" i="86"/>
  <c r="AA192" i="86" s="1"/>
  <c r="Z193" i="86"/>
  <c r="Z194" i="86"/>
  <c r="Z195" i="86"/>
  <c r="AA195" i="86" s="1"/>
  <c r="Z196" i="86"/>
  <c r="Z197" i="86"/>
  <c r="Z198" i="86"/>
  <c r="AA198" i="86" s="1"/>
  <c r="Z199" i="86"/>
  <c r="AA199" i="86" s="1"/>
  <c r="Z200" i="86"/>
  <c r="AA200" i="86" s="1"/>
  <c r="Z201" i="86"/>
  <c r="AA201" i="86" s="1"/>
  <c r="Z202" i="86"/>
  <c r="AA202" i="86" s="1"/>
  <c r="Z203" i="86"/>
  <c r="AA203" i="86" s="1"/>
  <c r="Z204" i="86"/>
  <c r="AA204" i="86" s="1"/>
  <c r="Z205" i="86"/>
  <c r="Z206" i="86"/>
  <c r="Z207" i="86"/>
  <c r="Z208" i="86"/>
  <c r="Z209" i="86"/>
  <c r="Z210" i="86"/>
  <c r="AA210" i="86" s="1"/>
  <c r="Z211" i="86"/>
  <c r="Z212" i="86"/>
  <c r="AA212" i="86" s="1"/>
  <c r="Z213" i="86"/>
  <c r="AA213" i="86" s="1"/>
  <c r="Z214" i="86"/>
  <c r="AA214" i="86" s="1"/>
  <c r="Z215" i="86"/>
  <c r="AA215" i="86" s="1"/>
  <c r="Z216" i="86"/>
  <c r="AA216" i="86" s="1"/>
  <c r="Z217" i="86"/>
  <c r="Z218" i="86"/>
  <c r="AA218" i="86" s="1"/>
  <c r="Z219" i="86"/>
  <c r="Z220" i="86"/>
  <c r="Z221" i="86"/>
  <c r="Z222" i="86"/>
  <c r="AA222" i="86" s="1"/>
  <c r="Z223" i="86"/>
  <c r="Z224" i="86"/>
  <c r="AA224" i="86" s="1"/>
  <c r="Z225" i="86"/>
  <c r="AA225" i="86" s="1"/>
  <c r="Z226" i="86"/>
  <c r="AA226" i="86" s="1"/>
  <c r="Z227" i="86"/>
  <c r="AA227" i="86" s="1"/>
  <c r="Z228" i="86"/>
  <c r="AA228" i="86" s="1"/>
  <c r="Z229" i="86"/>
  <c r="Z230" i="86"/>
  <c r="Z231" i="86"/>
  <c r="Z232" i="86"/>
  <c r="AA232" i="86" s="1"/>
  <c r="Z233" i="86"/>
  <c r="Z234" i="86"/>
  <c r="AA234" i="86" s="1"/>
  <c r="Z235" i="86"/>
  <c r="Z236" i="86"/>
  <c r="AA236" i="86" s="1"/>
  <c r="Z237" i="86"/>
  <c r="AA237" i="86" s="1"/>
  <c r="Z238" i="86"/>
  <c r="AA238" i="86" s="1"/>
  <c r="Z239" i="86"/>
  <c r="Z240" i="86"/>
  <c r="AA240" i="86" s="1"/>
  <c r="Z241" i="86"/>
  <c r="AA241" i="86" s="1"/>
  <c r="Z242" i="86"/>
  <c r="AA242" i="86" s="1"/>
  <c r="Z243" i="86"/>
  <c r="AA243" i="86" s="1"/>
  <c r="Z244" i="86"/>
  <c r="AA244" i="86" s="1"/>
  <c r="Z245" i="86"/>
  <c r="Z246" i="86"/>
  <c r="AA246" i="86" s="1"/>
  <c r="Z247" i="86"/>
  <c r="AA247" i="86" s="1"/>
  <c r="Z248" i="86"/>
  <c r="AA248" i="86" s="1"/>
  <c r="Z249" i="86"/>
  <c r="AA249" i="86" s="1"/>
  <c r="Z250" i="86"/>
  <c r="AA250" i="86" s="1"/>
  <c r="Z251" i="86"/>
  <c r="Z252" i="86"/>
  <c r="AA252" i="86" s="1"/>
  <c r="Z253" i="86"/>
  <c r="Z254" i="86"/>
  <c r="Z255" i="86"/>
  <c r="AA255" i="86" s="1"/>
  <c r="Z256" i="86"/>
  <c r="AA256" i="86" s="1"/>
  <c r="Z257" i="86"/>
  <c r="Z258" i="86"/>
  <c r="AA258" i="86" s="1"/>
  <c r="Z259" i="86"/>
  <c r="AA259" i="86" s="1"/>
  <c r="Z260" i="86"/>
  <c r="AA260" i="86" s="1"/>
  <c r="Z261" i="86"/>
  <c r="AA261" i="86" s="1"/>
  <c r="Z262" i="86"/>
  <c r="AA262" i="86" s="1"/>
  <c r="Z263" i="86"/>
  <c r="Z264" i="86"/>
  <c r="AA264" i="86" s="1"/>
  <c r="Z265" i="86"/>
  <c r="Z266" i="86"/>
  <c r="Z267" i="86"/>
  <c r="AA267" i="86" s="1"/>
  <c r="Z268" i="86"/>
  <c r="Z269" i="86"/>
  <c r="Z270" i="86"/>
  <c r="AA270" i="86" s="1"/>
  <c r="Z271" i="86"/>
  <c r="AA271" i="86" s="1"/>
  <c r="Z272" i="86"/>
  <c r="AA272" i="86" s="1"/>
  <c r="Z273" i="86"/>
  <c r="AA273" i="86" s="1"/>
  <c r="Z274" i="86"/>
  <c r="AA274" i="86" s="1"/>
  <c r="Z275" i="86"/>
  <c r="Z276" i="86"/>
  <c r="AA276" i="86" s="1"/>
  <c r="Z277" i="86"/>
  <c r="Z278" i="86"/>
  <c r="Z279" i="86"/>
  <c r="Z280" i="86"/>
  <c r="AA280" i="86" s="1"/>
  <c r="Z281" i="86"/>
  <c r="Z282" i="86"/>
  <c r="AA282" i="86" s="1"/>
  <c r="Z283" i="86"/>
  <c r="AA283" i="86" s="1"/>
  <c r="Z284" i="86"/>
  <c r="AA284" i="86" s="1"/>
  <c r="Z285" i="86"/>
  <c r="AA285" i="86" s="1"/>
  <c r="Z286" i="86"/>
  <c r="AA286" i="86" s="1"/>
  <c r="Z287" i="86"/>
  <c r="AA287" i="86" s="1"/>
  <c r="Z288" i="86"/>
  <c r="AA288" i="86" s="1"/>
  <c r="Z289" i="86"/>
  <c r="Z290" i="86"/>
  <c r="Z291" i="86"/>
  <c r="Z292" i="86"/>
  <c r="Z293" i="86"/>
  <c r="Z294" i="86"/>
  <c r="Z295" i="86"/>
  <c r="AA295" i="86" s="1"/>
  <c r="Z296" i="86"/>
  <c r="AA296" i="86" s="1"/>
  <c r="Z297" i="86"/>
  <c r="AA297" i="86" s="1"/>
  <c r="Z298" i="86"/>
  <c r="AA298" i="86" s="1"/>
  <c r="Z5" i="86"/>
  <c r="AA5" i="86" s="1"/>
  <c r="AC11" i="85"/>
  <c r="AC13" i="85"/>
  <c r="AC14" i="85"/>
  <c r="AC15" i="85"/>
  <c r="AC16" i="85"/>
  <c r="AC18" i="85"/>
  <c r="AC23" i="85"/>
  <c r="AC24" i="85"/>
  <c r="AC26" i="85"/>
  <c r="AC27" i="85"/>
  <c r="AC28" i="85"/>
  <c r="AC35" i="85"/>
  <c r="AC37" i="85"/>
  <c r="AC38" i="85"/>
  <c r="AC39" i="85"/>
  <c r="AC40" i="85"/>
  <c r="AC41" i="85"/>
  <c r="AC42" i="85"/>
  <c r="AC44" i="85"/>
  <c r="AC50" i="85"/>
  <c r="AC54" i="85"/>
  <c r="AC62" i="85"/>
  <c r="AC63" i="85"/>
  <c r="AC66" i="85"/>
  <c r="AC67" i="85"/>
  <c r="AC68" i="85"/>
  <c r="AC71" i="85"/>
  <c r="AC74" i="85"/>
  <c r="AC75" i="85"/>
  <c r="AC80" i="85"/>
  <c r="AC83" i="85"/>
  <c r="AC84" i="85"/>
  <c r="AC86" i="85"/>
  <c r="AC87" i="85"/>
  <c r="AC92" i="85"/>
  <c r="AC95" i="85"/>
  <c r="AC97" i="85"/>
  <c r="AC98" i="85"/>
  <c r="AC104" i="85"/>
  <c r="AC107" i="85"/>
  <c r="AC108" i="85"/>
  <c r="AC110" i="85"/>
  <c r="AC119" i="85"/>
  <c r="AC120" i="85"/>
  <c r="AC121" i="85"/>
  <c r="AC122" i="85"/>
  <c r="AC123" i="85"/>
  <c r="AC128" i="85"/>
  <c r="AC131" i="85"/>
  <c r="AC132" i="85"/>
  <c r="AC133" i="85"/>
  <c r="AC134" i="85"/>
  <c r="AC135" i="85"/>
  <c r="AC136" i="85"/>
  <c r="AC144" i="85"/>
  <c r="AC145" i="85"/>
  <c r="AC146" i="85"/>
  <c r="AC147" i="85"/>
  <c r="AC155" i="85"/>
  <c r="AC157" i="85"/>
  <c r="AC158" i="85"/>
  <c r="AC159" i="85"/>
  <c r="AC160" i="85"/>
  <c r="AC162" i="85"/>
  <c r="AC167" i="85"/>
  <c r="AC168" i="85"/>
  <c r="AC170" i="85"/>
  <c r="AC171" i="85"/>
  <c r="AC172" i="85"/>
  <c r="AC175" i="85"/>
  <c r="AC179" i="85"/>
  <c r="AC181" i="85"/>
  <c r="AC182" i="85"/>
  <c r="AC183" i="85"/>
  <c r="AC184" i="85"/>
  <c r="AC185" i="85"/>
  <c r="AC186" i="85"/>
  <c r="AC188" i="85"/>
  <c r="AC194" i="85"/>
  <c r="AC199" i="85"/>
  <c r="AC206" i="85"/>
  <c r="AC207" i="85"/>
  <c r="AC211" i="85"/>
  <c r="AC212" i="85"/>
  <c r="AC215" i="85"/>
  <c r="AC218" i="85"/>
  <c r="AC219" i="85"/>
  <c r="AC223" i="85"/>
  <c r="AC224" i="85"/>
  <c r="AC227" i="85"/>
  <c r="AC228" i="85"/>
  <c r="AC230" i="85"/>
  <c r="AC231" i="85"/>
  <c r="AC236" i="85"/>
  <c r="AC237" i="85"/>
  <c r="AC239" i="85"/>
  <c r="AC241" i="85"/>
  <c r="AC242" i="85"/>
  <c r="AC248" i="85"/>
  <c r="AC251" i="85"/>
  <c r="AC252" i="85"/>
  <c r="AC254" i="85"/>
  <c r="AC263" i="85"/>
  <c r="AC264" i="85"/>
  <c r="AC265" i="85"/>
  <c r="AC266" i="85"/>
  <c r="AC267" i="85"/>
  <c r="AC272" i="85"/>
  <c r="AC275" i="85"/>
  <c r="AC276" i="85"/>
  <c r="AC277" i="85"/>
  <c r="AC278" i="85"/>
  <c r="AC279" i="85"/>
  <c r="AC280" i="85"/>
  <c r="AC5" i="85"/>
  <c r="AB6" i="85"/>
  <c r="AC6" i="85" s="1"/>
  <c r="AB7" i="85"/>
  <c r="AC7" i="85" s="1"/>
  <c r="AB8" i="85"/>
  <c r="AC8" i="85" s="1"/>
  <c r="AB9" i="85"/>
  <c r="AC9" i="85" s="1"/>
  <c r="AB10" i="85"/>
  <c r="AC10" i="85" s="1"/>
  <c r="AB11" i="85"/>
  <c r="AB12" i="85"/>
  <c r="AC12" i="85" s="1"/>
  <c r="AB13" i="85"/>
  <c r="AB14" i="85"/>
  <c r="AB15" i="85"/>
  <c r="AB16" i="85"/>
  <c r="AB17" i="85"/>
  <c r="AC17" i="85" s="1"/>
  <c r="AB18" i="85"/>
  <c r="AB19" i="85"/>
  <c r="AC19" i="85" s="1"/>
  <c r="AB20" i="85"/>
  <c r="AC20" i="85" s="1"/>
  <c r="AB21" i="85"/>
  <c r="AC21" i="85" s="1"/>
  <c r="AB22" i="85"/>
  <c r="AC22" i="85" s="1"/>
  <c r="AB23" i="85"/>
  <c r="AB24" i="85"/>
  <c r="AB25" i="85"/>
  <c r="AC25" i="85" s="1"/>
  <c r="AB26" i="85"/>
  <c r="AB27" i="85"/>
  <c r="AB28" i="85"/>
  <c r="AB29" i="85"/>
  <c r="AC29" i="85" s="1"/>
  <c r="AB30" i="85"/>
  <c r="AC30" i="85" s="1"/>
  <c r="AB31" i="85"/>
  <c r="AC31" i="85" s="1"/>
  <c r="AB32" i="85"/>
  <c r="AC32" i="85" s="1"/>
  <c r="AB33" i="85"/>
  <c r="AC33" i="85" s="1"/>
  <c r="AB34" i="85"/>
  <c r="AC34" i="85" s="1"/>
  <c r="AB35" i="85"/>
  <c r="AB36" i="85"/>
  <c r="AC36" i="85" s="1"/>
  <c r="AB37" i="85"/>
  <c r="AB38" i="85"/>
  <c r="AB39" i="85"/>
  <c r="AB40" i="85"/>
  <c r="AB41" i="85"/>
  <c r="AB42" i="85"/>
  <c r="AB43" i="85"/>
  <c r="AC43" i="85" s="1"/>
  <c r="AB44" i="85"/>
  <c r="AB45" i="85"/>
  <c r="AC45" i="85" s="1"/>
  <c r="AB46" i="85"/>
  <c r="AC46" i="85" s="1"/>
  <c r="AB47" i="85"/>
  <c r="AC47" i="85" s="1"/>
  <c r="AB48" i="85"/>
  <c r="AC48" i="85" s="1"/>
  <c r="AB49" i="85"/>
  <c r="AC49" i="85" s="1"/>
  <c r="AB50" i="85"/>
  <c r="AB51" i="85"/>
  <c r="AC51" i="85" s="1"/>
  <c r="AB52" i="85"/>
  <c r="AC52" i="85" s="1"/>
  <c r="AB53" i="85"/>
  <c r="AC53" i="85" s="1"/>
  <c r="AB54" i="85"/>
  <c r="AB55" i="85"/>
  <c r="AC55" i="85" s="1"/>
  <c r="AB56" i="85"/>
  <c r="AC56" i="85" s="1"/>
  <c r="AB57" i="85"/>
  <c r="AC57" i="85" s="1"/>
  <c r="AB58" i="85"/>
  <c r="AC58" i="85" s="1"/>
  <c r="AB59" i="85"/>
  <c r="AC59" i="85" s="1"/>
  <c r="AB60" i="85"/>
  <c r="AC60" i="85" s="1"/>
  <c r="AB61" i="85"/>
  <c r="AC61" i="85" s="1"/>
  <c r="AB62" i="85"/>
  <c r="AB63" i="85"/>
  <c r="AB64" i="85"/>
  <c r="AC64" i="85" s="1"/>
  <c r="AB65" i="85"/>
  <c r="AC65" i="85" s="1"/>
  <c r="AB66" i="85"/>
  <c r="AB67" i="85"/>
  <c r="AB68" i="85"/>
  <c r="AB69" i="85"/>
  <c r="AC69" i="85" s="1"/>
  <c r="AB70" i="85"/>
  <c r="AC70" i="85" s="1"/>
  <c r="AB71" i="85"/>
  <c r="AB72" i="85"/>
  <c r="AC72" i="85" s="1"/>
  <c r="AB73" i="85"/>
  <c r="AC73" i="85" s="1"/>
  <c r="AB74" i="85"/>
  <c r="AB75" i="85"/>
  <c r="AB76" i="85"/>
  <c r="AC76" i="85" s="1"/>
  <c r="AB77" i="85"/>
  <c r="AC77" i="85" s="1"/>
  <c r="AB78" i="85"/>
  <c r="AC78" i="85" s="1"/>
  <c r="AB79" i="85"/>
  <c r="AC79" i="85" s="1"/>
  <c r="AB80" i="85"/>
  <c r="AB81" i="85"/>
  <c r="AC81" i="85" s="1"/>
  <c r="AB82" i="85"/>
  <c r="AC82" i="85" s="1"/>
  <c r="AB83" i="85"/>
  <c r="AB84" i="85"/>
  <c r="AB85" i="85"/>
  <c r="AC85" i="85" s="1"/>
  <c r="AB86" i="85"/>
  <c r="AB87" i="85"/>
  <c r="AB88" i="85"/>
  <c r="AC88" i="85" s="1"/>
  <c r="AB89" i="85"/>
  <c r="AC89" i="85" s="1"/>
  <c r="AB90" i="85"/>
  <c r="AC90" i="85" s="1"/>
  <c r="AB91" i="85"/>
  <c r="AC91" i="85" s="1"/>
  <c r="AB92" i="85"/>
  <c r="AB93" i="85"/>
  <c r="AC93" i="85" s="1"/>
  <c r="AB94" i="85"/>
  <c r="AC94" i="85" s="1"/>
  <c r="AB95" i="85"/>
  <c r="AB96" i="85"/>
  <c r="AC96" i="85" s="1"/>
  <c r="AB97" i="85"/>
  <c r="AB98" i="85"/>
  <c r="AB99" i="85"/>
  <c r="AC99" i="85" s="1"/>
  <c r="AB100" i="85"/>
  <c r="AC100" i="85" s="1"/>
  <c r="AB101" i="85"/>
  <c r="AC101" i="85" s="1"/>
  <c r="AB102" i="85"/>
  <c r="AC102" i="85" s="1"/>
  <c r="AB103" i="85"/>
  <c r="AC103" i="85" s="1"/>
  <c r="AB104" i="85"/>
  <c r="AB105" i="85"/>
  <c r="AC105" i="85" s="1"/>
  <c r="AB106" i="85"/>
  <c r="AC106" i="85" s="1"/>
  <c r="AB107" i="85"/>
  <c r="AB108" i="85"/>
  <c r="AB109" i="85"/>
  <c r="AC109" i="85" s="1"/>
  <c r="AB110" i="85"/>
  <c r="AB111" i="85"/>
  <c r="AC111" i="85" s="1"/>
  <c r="AB114" i="85"/>
  <c r="AC114" i="85" s="1"/>
  <c r="AB115" i="85"/>
  <c r="AC115" i="85" s="1"/>
  <c r="AB116" i="85"/>
  <c r="AC116" i="85" s="1"/>
  <c r="AB117" i="85"/>
  <c r="AC117" i="85" s="1"/>
  <c r="AB118" i="85"/>
  <c r="AC118" i="85" s="1"/>
  <c r="AB119" i="85"/>
  <c r="AB120" i="85"/>
  <c r="AB121" i="85"/>
  <c r="AB122" i="85"/>
  <c r="AB123" i="85"/>
  <c r="AB124" i="85"/>
  <c r="AC124" i="85" s="1"/>
  <c r="AB125" i="85"/>
  <c r="AC125" i="85" s="1"/>
  <c r="AB126" i="85"/>
  <c r="AC126" i="85" s="1"/>
  <c r="AB127" i="85"/>
  <c r="AC127" i="85" s="1"/>
  <c r="AB128" i="85"/>
  <c r="AB129" i="85"/>
  <c r="AC129" i="85" s="1"/>
  <c r="AB130" i="85"/>
  <c r="AC130" i="85" s="1"/>
  <c r="AB131" i="85"/>
  <c r="AB132" i="85"/>
  <c r="AB133" i="85"/>
  <c r="AB134" i="85"/>
  <c r="AB135" i="85"/>
  <c r="AB136" i="85"/>
  <c r="AB137" i="85"/>
  <c r="AC137" i="85" s="1"/>
  <c r="AB138" i="85"/>
  <c r="AC138" i="85" s="1"/>
  <c r="AB139" i="85"/>
  <c r="AC139" i="85" s="1"/>
  <c r="AB140" i="85"/>
  <c r="AC140" i="85" s="1"/>
  <c r="AB141" i="85"/>
  <c r="AC141" i="85" s="1"/>
  <c r="AB142" i="85"/>
  <c r="AC142" i="85" s="1"/>
  <c r="AB143" i="85"/>
  <c r="AC143" i="85" s="1"/>
  <c r="AB144" i="85"/>
  <c r="AB145" i="85"/>
  <c r="AB146" i="85"/>
  <c r="AB147" i="85"/>
  <c r="AB148" i="85"/>
  <c r="AC148" i="85" s="1"/>
  <c r="AB149" i="85"/>
  <c r="AC149" i="85" s="1"/>
  <c r="AB150" i="85"/>
  <c r="AC150" i="85" s="1"/>
  <c r="AB151" i="85"/>
  <c r="AC151" i="85" s="1"/>
  <c r="AB152" i="85"/>
  <c r="AC152" i="85" s="1"/>
  <c r="AB153" i="85"/>
  <c r="AC153" i="85" s="1"/>
  <c r="AB154" i="85"/>
  <c r="AC154" i="85" s="1"/>
  <c r="AB155" i="85"/>
  <c r="AB156" i="85"/>
  <c r="AC156" i="85" s="1"/>
  <c r="AB157" i="85"/>
  <c r="AB158" i="85"/>
  <c r="AB159" i="85"/>
  <c r="AB160" i="85"/>
  <c r="AB161" i="85"/>
  <c r="AC161" i="85" s="1"/>
  <c r="AB162" i="85"/>
  <c r="AB163" i="85"/>
  <c r="AC163" i="85" s="1"/>
  <c r="AB164" i="85"/>
  <c r="AC164" i="85" s="1"/>
  <c r="AB165" i="85"/>
  <c r="AC165" i="85" s="1"/>
  <c r="AB166" i="85"/>
  <c r="AC166" i="85" s="1"/>
  <c r="AB167" i="85"/>
  <c r="AB168" i="85"/>
  <c r="AB169" i="85"/>
  <c r="AC169" i="85" s="1"/>
  <c r="AB170" i="85"/>
  <c r="AB171" i="85"/>
  <c r="AB172" i="85"/>
  <c r="AB173" i="85"/>
  <c r="AC173" i="85" s="1"/>
  <c r="AB174" i="85"/>
  <c r="AC174" i="85" s="1"/>
  <c r="AB175" i="85"/>
  <c r="AB176" i="85"/>
  <c r="AC176" i="85" s="1"/>
  <c r="AB177" i="85"/>
  <c r="AC177" i="85" s="1"/>
  <c r="AB178" i="85"/>
  <c r="AC178" i="85" s="1"/>
  <c r="AB179" i="85"/>
  <c r="AB180" i="85"/>
  <c r="AC180" i="85" s="1"/>
  <c r="AB181" i="85"/>
  <c r="AB182" i="85"/>
  <c r="AB183" i="85"/>
  <c r="AB184" i="85"/>
  <c r="AB185" i="85"/>
  <c r="AB186" i="85"/>
  <c r="AB187" i="85"/>
  <c r="AC187" i="85" s="1"/>
  <c r="AB188" i="85"/>
  <c r="AB189" i="85"/>
  <c r="AC189" i="85" s="1"/>
  <c r="AB190" i="85"/>
  <c r="AC190" i="85" s="1"/>
  <c r="AB191" i="85"/>
  <c r="AC191" i="85" s="1"/>
  <c r="AB192" i="85"/>
  <c r="AC192" i="85" s="1"/>
  <c r="AB193" i="85"/>
  <c r="AC193" i="85" s="1"/>
  <c r="AB194" i="85"/>
  <c r="AB195" i="85"/>
  <c r="AC195" i="85" s="1"/>
  <c r="AB196" i="85"/>
  <c r="AC196" i="85" s="1"/>
  <c r="AB197" i="85"/>
  <c r="AC197" i="85" s="1"/>
  <c r="AB198" i="85"/>
  <c r="AC198" i="85" s="1"/>
  <c r="AB199" i="85"/>
  <c r="AB200" i="85"/>
  <c r="AC200" i="85" s="1"/>
  <c r="AB201" i="85"/>
  <c r="AC201" i="85" s="1"/>
  <c r="AB202" i="85"/>
  <c r="AC202" i="85" s="1"/>
  <c r="AB203" i="85"/>
  <c r="AC203" i="85" s="1"/>
  <c r="AB204" i="85"/>
  <c r="AC204" i="85" s="1"/>
  <c r="AB205" i="85"/>
  <c r="AC205" i="85" s="1"/>
  <c r="AB206" i="85"/>
  <c r="AB207" i="85"/>
  <c r="AB208" i="85"/>
  <c r="AC208" i="85" s="1"/>
  <c r="AB209" i="85"/>
  <c r="AC209" i="85" s="1"/>
  <c r="AB210" i="85"/>
  <c r="AC210" i="85" s="1"/>
  <c r="AB211" i="85"/>
  <c r="AB212" i="85"/>
  <c r="AB213" i="85"/>
  <c r="AC213" i="85" s="1"/>
  <c r="AB214" i="85"/>
  <c r="AC214" i="85" s="1"/>
  <c r="AB215" i="85"/>
  <c r="AB216" i="85"/>
  <c r="AC216" i="85" s="1"/>
  <c r="AB217" i="85"/>
  <c r="AC217" i="85" s="1"/>
  <c r="AB218" i="85"/>
  <c r="AB219" i="85"/>
  <c r="AB220" i="85"/>
  <c r="AC220" i="85" s="1"/>
  <c r="AB221" i="85"/>
  <c r="AC221" i="85" s="1"/>
  <c r="AB222" i="85"/>
  <c r="AC222" i="85" s="1"/>
  <c r="AB223" i="85"/>
  <c r="AB224" i="85"/>
  <c r="AB225" i="85"/>
  <c r="AC225" i="85" s="1"/>
  <c r="AB226" i="85"/>
  <c r="AC226" i="85" s="1"/>
  <c r="AB227" i="85"/>
  <c r="AB228" i="85"/>
  <c r="AB229" i="85"/>
  <c r="AC229" i="85" s="1"/>
  <c r="AB230" i="85"/>
  <c r="AB231" i="85"/>
  <c r="AB232" i="85"/>
  <c r="AC232" i="85" s="1"/>
  <c r="AB233" i="85"/>
  <c r="AC233" i="85" s="1"/>
  <c r="AB234" i="85"/>
  <c r="AC234" i="85" s="1"/>
  <c r="AB235" i="85"/>
  <c r="AC235" i="85" s="1"/>
  <c r="AB236" i="85"/>
  <c r="AB237" i="85"/>
  <c r="AB238" i="85"/>
  <c r="AC238" i="85" s="1"/>
  <c r="AB239" i="85"/>
  <c r="AB240" i="85"/>
  <c r="AC240" i="85" s="1"/>
  <c r="AB241" i="85"/>
  <c r="AB242" i="85"/>
  <c r="AB243" i="85"/>
  <c r="AC243" i="85" s="1"/>
  <c r="AB244" i="85"/>
  <c r="AC244" i="85" s="1"/>
  <c r="AB245" i="85"/>
  <c r="AC245" i="85" s="1"/>
  <c r="AB246" i="85"/>
  <c r="AC246" i="85" s="1"/>
  <c r="AB247" i="85"/>
  <c r="AC247" i="85" s="1"/>
  <c r="AB248" i="85"/>
  <c r="AB249" i="85"/>
  <c r="AC249" i="85" s="1"/>
  <c r="AB250" i="85"/>
  <c r="AC250" i="85" s="1"/>
  <c r="AB251" i="85"/>
  <c r="AB252" i="85"/>
  <c r="AB253" i="85"/>
  <c r="AC253" i="85" s="1"/>
  <c r="AB254" i="85"/>
  <c r="AB255" i="85"/>
  <c r="AC255" i="85" s="1"/>
  <c r="AB256" i="85"/>
  <c r="AC256" i="85" s="1"/>
  <c r="AB257" i="85"/>
  <c r="AC257" i="85" s="1"/>
  <c r="AB258" i="85"/>
  <c r="AC258" i="85" s="1"/>
  <c r="AB259" i="85"/>
  <c r="AC259" i="85" s="1"/>
  <c r="AB260" i="85"/>
  <c r="AC260" i="85" s="1"/>
  <c r="AB261" i="85"/>
  <c r="AC261" i="85" s="1"/>
  <c r="AB262" i="85"/>
  <c r="AC262" i="85" s="1"/>
  <c r="AB263" i="85"/>
  <c r="AB264" i="85"/>
  <c r="AB265" i="85"/>
  <c r="AB266" i="85"/>
  <c r="AB267" i="85"/>
  <c r="AB268" i="85"/>
  <c r="AC268" i="85" s="1"/>
  <c r="AB269" i="85"/>
  <c r="AC269" i="85" s="1"/>
  <c r="AB270" i="85"/>
  <c r="AC270" i="85" s="1"/>
  <c r="AB271" i="85"/>
  <c r="AC271" i="85" s="1"/>
  <c r="AB272" i="85"/>
  <c r="AB273" i="85"/>
  <c r="AC273" i="85" s="1"/>
  <c r="AB274" i="85"/>
  <c r="AC274" i="85" s="1"/>
  <c r="AB275" i="85"/>
  <c r="AB276" i="85"/>
  <c r="AB277" i="85"/>
  <c r="AB278" i="85"/>
  <c r="AB279" i="85"/>
  <c r="AB280" i="85"/>
  <c r="AB281" i="85"/>
  <c r="AC281" i="85" s="1"/>
  <c r="AB282" i="85"/>
  <c r="AC282" i="85" s="1"/>
  <c r="AB283" i="85"/>
  <c r="AC283" i="85" s="1"/>
  <c r="AB284" i="85"/>
  <c r="AC284" i="85" s="1"/>
  <c r="AB285" i="85"/>
  <c r="AC285" i="85" s="1"/>
  <c r="AB286" i="85"/>
  <c r="AC286" i="85" s="1"/>
  <c r="AB287" i="85"/>
  <c r="AC287" i="85" s="1"/>
  <c r="AB5" i="85"/>
  <c r="Y9" i="84"/>
  <c r="Y11" i="84"/>
  <c r="Y12" i="84"/>
  <c r="Y13" i="84"/>
  <c r="Y16" i="84"/>
  <c r="Y21" i="84"/>
  <c r="Y22" i="84"/>
  <c r="Y23" i="84"/>
  <c r="Y24" i="84"/>
  <c r="Y26" i="84"/>
  <c r="Y28" i="84"/>
  <c r="Y33" i="84"/>
  <c r="Y35" i="84"/>
  <c r="Y36" i="84"/>
  <c r="Y37" i="84"/>
  <c r="Y38" i="84"/>
  <c r="Y39" i="84"/>
  <c r="Y40" i="84"/>
  <c r="Y45" i="84"/>
  <c r="Y47" i="84"/>
  <c r="Y48" i="84"/>
  <c r="Y49" i="84"/>
  <c r="Y50" i="84"/>
  <c r="Y52" i="84"/>
  <c r="Y57" i="84"/>
  <c r="Y60" i="84"/>
  <c r="Y61" i="84"/>
  <c r="Y62" i="84"/>
  <c r="Y63" i="84"/>
  <c r="Y64" i="84"/>
  <c r="Y66" i="84"/>
  <c r="Y69" i="84"/>
  <c r="X5" i="84"/>
  <c r="Y5" i="84" s="1"/>
  <c r="X6" i="84"/>
  <c r="Y6" i="84" s="1"/>
  <c r="X7" i="84"/>
  <c r="Y7" i="84" s="1"/>
  <c r="X8" i="84"/>
  <c r="Y8" i="84" s="1"/>
  <c r="X9" i="84"/>
  <c r="X10" i="84"/>
  <c r="Y10" i="84" s="1"/>
  <c r="X11" i="84"/>
  <c r="X12" i="84"/>
  <c r="X13" i="84"/>
  <c r="X14" i="84"/>
  <c r="Y14" i="84" s="1"/>
  <c r="X15" i="84"/>
  <c r="Y15" i="84" s="1"/>
  <c r="X16" i="84"/>
  <c r="X17" i="84"/>
  <c r="Y17" i="84" s="1"/>
  <c r="X18" i="84"/>
  <c r="Y18" i="84" s="1"/>
  <c r="X19" i="84"/>
  <c r="Y19" i="84" s="1"/>
  <c r="X20" i="84"/>
  <c r="Y20" i="84" s="1"/>
  <c r="X21" i="84"/>
  <c r="X22" i="84"/>
  <c r="X23" i="84"/>
  <c r="X24" i="84"/>
  <c r="X25" i="84"/>
  <c r="Y25" i="84" s="1"/>
  <c r="X26" i="84"/>
  <c r="X27" i="84"/>
  <c r="Y27" i="84" s="1"/>
  <c r="X28" i="84"/>
  <c r="X29" i="84"/>
  <c r="Y29" i="84" s="1"/>
  <c r="X30" i="84"/>
  <c r="Y30" i="84" s="1"/>
  <c r="X31" i="84"/>
  <c r="Y31" i="84" s="1"/>
  <c r="X32" i="84"/>
  <c r="Y32" i="84" s="1"/>
  <c r="X33" i="84"/>
  <c r="X34" i="84"/>
  <c r="Y34" i="84" s="1"/>
  <c r="X35" i="84"/>
  <c r="X36" i="84"/>
  <c r="X37" i="84"/>
  <c r="X38" i="84"/>
  <c r="X39" i="84"/>
  <c r="X40" i="84"/>
  <c r="X41" i="84"/>
  <c r="Y41" i="84" s="1"/>
  <c r="X42" i="84"/>
  <c r="Y42" i="84" s="1"/>
  <c r="X43" i="84"/>
  <c r="Y43" i="84" s="1"/>
  <c r="X44" i="84"/>
  <c r="Y44" i="84" s="1"/>
  <c r="X45" i="84"/>
  <c r="X46" i="84"/>
  <c r="Y46" i="84" s="1"/>
  <c r="X47" i="84"/>
  <c r="X48" i="84"/>
  <c r="X49" i="84"/>
  <c r="X50" i="84"/>
  <c r="X51" i="84"/>
  <c r="Y51" i="84" s="1"/>
  <c r="X52" i="84"/>
  <c r="X53" i="84"/>
  <c r="Y53" i="84" s="1"/>
  <c r="X54" i="84"/>
  <c r="Y54" i="84" s="1"/>
  <c r="X55" i="84"/>
  <c r="Y55" i="84" s="1"/>
  <c r="X56" i="84"/>
  <c r="Y56" i="84" s="1"/>
  <c r="X57" i="84"/>
  <c r="X58" i="84"/>
  <c r="Y58" i="84" s="1"/>
  <c r="X59" i="84"/>
  <c r="Y59" i="84" s="1"/>
  <c r="X60" i="84"/>
  <c r="X61" i="84"/>
  <c r="X62" i="84"/>
  <c r="X63" i="84"/>
  <c r="X64" i="84"/>
  <c r="X65" i="84"/>
  <c r="Y65" i="84" s="1"/>
  <c r="X66" i="84"/>
  <c r="X67" i="84"/>
  <c r="Y67" i="84" s="1"/>
  <c r="X68" i="84"/>
  <c r="Y68" i="84" s="1"/>
  <c r="X69" i="84"/>
  <c r="X70" i="84"/>
  <c r="Y70" i="84" s="1"/>
  <c r="X4" i="84"/>
  <c r="Y4" i="84" s="1"/>
  <c r="Y6" i="83"/>
  <c r="Y7" i="83"/>
  <c r="Y8" i="83"/>
  <c r="Y10" i="83"/>
  <c r="Y11" i="83"/>
  <c r="Y12" i="83"/>
  <c r="Y13" i="83"/>
  <c r="Y16" i="83"/>
  <c r="Y19" i="83"/>
  <c r="Y21" i="83"/>
  <c r="Y23" i="83"/>
  <c r="Y24" i="83"/>
  <c r="Y35" i="83"/>
  <c r="Y37" i="83"/>
  <c r="Y40" i="83"/>
  <c r="Y42" i="83"/>
  <c r="Y45" i="83"/>
  <c r="Y47" i="83"/>
  <c r="Y52" i="83"/>
  <c r="Y54" i="83"/>
  <c r="Y55" i="83"/>
  <c r="Y59" i="83"/>
  <c r="Y64" i="83"/>
  <c r="Y66" i="83"/>
  <c r="Y67" i="83"/>
  <c r="Y68" i="83"/>
  <c r="Y71" i="83"/>
  <c r="Y76" i="83"/>
  <c r="Y78" i="83"/>
  <c r="Y79" i="83"/>
  <c r="Y81" i="83"/>
  <c r="Y83" i="83"/>
  <c r="Y90" i="83"/>
  <c r="Y91" i="83"/>
  <c r="Y92" i="83"/>
  <c r="Y94" i="83"/>
  <c r="Y95" i="83"/>
  <c r="Y100" i="83"/>
  <c r="Y102" i="83"/>
  <c r="Y103" i="83"/>
  <c r="Y104" i="83"/>
  <c r="Y105" i="83"/>
  <c r="Y107" i="83"/>
  <c r="Y115" i="83"/>
  <c r="Y116" i="83"/>
  <c r="Y117" i="83"/>
  <c r="Y118" i="83"/>
  <c r="Y119" i="83"/>
  <c r="Y120" i="83"/>
  <c r="Y126" i="83"/>
  <c r="Y128" i="83"/>
  <c r="Y129" i="83"/>
  <c r="Y130" i="83"/>
  <c r="Y131" i="83"/>
  <c r="Y138" i="83"/>
  <c r="Y139" i="83"/>
  <c r="Y141" i="83"/>
  <c r="Y142" i="83"/>
  <c r="Y143" i="83"/>
  <c r="Y144" i="83"/>
  <c r="Y150" i="83"/>
  <c r="Y151" i="83"/>
  <c r="Y152" i="83"/>
  <c r="Y154" i="83"/>
  <c r="Y155" i="83"/>
  <c r="Y156" i="83"/>
  <c r="Y157" i="83"/>
  <c r="Y160" i="83"/>
  <c r="Y163" i="83"/>
  <c r="Y165" i="83"/>
  <c r="Y167" i="83"/>
  <c r="Y168" i="83"/>
  <c r="Y179" i="83"/>
  <c r="Y183" i="83"/>
  <c r="Y184" i="83"/>
  <c r="Y186" i="83"/>
  <c r="Y189" i="83"/>
  <c r="Y191" i="83"/>
  <c r="Y196" i="83"/>
  <c r="Y198" i="83"/>
  <c r="Y199" i="83"/>
  <c r="Y203" i="83"/>
  <c r="Y208" i="83"/>
  <c r="Y210" i="83"/>
  <c r="Y5" i="83"/>
  <c r="X6" i="83"/>
  <c r="X7" i="83"/>
  <c r="X8" i="83"/>
  <c r="X9" i="83"/>
  <c r="Y9" i="83" s="1"/>
  <c r="X10" i="83"/>
  <c r="X11" i="83"/>
  <c r="X12" i="83"/>
  <c r="X13" i="83"/>
  <c r="X14" i="83"/>
  <c r="Y14" i="83" s="1"/>
  <c r="X15" i="83"/>
  <c r="Y15" i="83" s="1"/>
  <c r="X16" i="83"/>
  <c r="X17" i="83"/>
  <c r="Y17" i="83" s="1"/>
  <c r="X18" i="83"/>
  <c r="Y18" i="83" s="1"/>
  <c r="X19" i="83"/>
  <c r="X20" i="83"/>
  <c r="Y20" i="83" s="1"/>
  <c r="X21" i="83"/>
  <c r="X22" i="83"/>
  <c r="Y22" i="83" s="1"/>
  <c r="X23" i="83"/>
  <c r="X24" i="83"/>
  <c r="X25" i="83"/>
  <c r="Y25" i="83" s="1"/>
  <c r="X26" i="83"/>
  <c r="Y26" i="83" s="1"/>
  <c r="X27" i="83"/>
  <c r="Y27" i="83" s="1"/>
  <c r="X28" i="83"/>
  <c r="Y28" i="83" s="1"/>
  <c r="X29" i="83"/>
  <c r="Y29" i="83" s="1"/>
  <c r="X30" i="83"/>
  <c r="Y30" i="83" s="1"/>
  <c r="X31" i="83"/>
  <c r="Y31" i="83" s="1"/>
  <c r="X32" i="83"/>
  <c r="Y32" i="83" s="1"/>
  <c r="X33" i="83"/>
  <c r="Y33" i="83" s="1"/>
  <c r="X34" i="83"/>
  <c r="Y34" i="83" s="1"/>
  <c r="X35" i="83"/>
  <c r="X36" i="83"/>
  <c r="Y36" i="83" s="1"/>
  <c r="X37" i="83"/>
  <c r="X38" i="83"/>
  <c r="Y38" i="83" s="1"/>
  <c r="X39" i="83"/>
  <c r="Y39" i="83" s="1"/>
  <c r="X40" i="83"/>
  <c r="X41" i="83"/>
  <c r="Y41" i="83" s="1"/>
  <c r="X42" i="83"/>
  <c r="X43" i="83"/>
  <c r="Y43" i="83" s="1"/>
  <c r="X44" i="83"/>
  <c r="Y44" i="83" s="1"/>
  <c r="X45" i="83"/>
  <c r="X46" i="83"/>
  <c r="Y46" i="83" s="1"/>
  <c r="X47" i="83"/>
  <c r="X48" i="83"/>
  <c r="Y48" i="83" s="1"/>
  <c r="X49" i="83"/>
  <c r="Y49" i="83" s="1"/>
  <c r="X50" i="83"/>
  <c r="Y50" i="83" s="1"/>
  <c r="X51" i="83"/>
  <c r="Y51" i="83" s="1"/>
  <c r="X52" i="83"/>
  <c r="X53" i="83"/>
  <c r="Y53" i="83" s="1"/>
  <c r="X54" i="83"/>
  <c r="X55" i="83"/>
  <c r="X56" i="83"/>
  <c r="Y56" i="83" s="1"/>
  <c r="X57" i="83"/>
  <c r="Y57" i="83" s="1"/>
  <c r="X58" i="83"/>
  <c r="Y58" i="83" s="1"/>
  <c r="X59" i="83"/>
  <c r="X60" i="83"/>
  <c r="Y60" i="83" s="1"/>
  <c r="X61" i="83"/>
  <c r="Y61" i="83" s="1"/>
  <c r="X62" i="83"/>
  <c r="Y62" i="83" s="1"/>
  <c r="X63" i="83"/>
  <c r="Y63" i="83" s="1"/>
  <c r="X64" i="83"/>
  <c r="X65" i="83"/>
  <c r="Y65" i="83" s="1"/>
  <c r="X66" i="83"/>
  <c r="X67" i="83"/>
  <c r="X68" i="83"/>
  <c r="X69" i="83"/>
  <c r="Y69" i="83" s="1"/>
  <c r="X70" i="83"/>
  <c r="Y70" i="83" s="1"/>
  <c r="X71" i="83"/>
  <c r="X72" i="83"/>
  <c r="Y72" i="83" s="1"/>
  <c r="X73" i="83"/>
  <c r="Y73" i="83" s="1"/>
  <c r="X74" i="83"/>
  <c r="Y74" i="83" s="1"/>
  <c r="X75" i="83"/>
  <c r="Y75" i="83" s="1"/>
  <c r="X76" i="83"/>
  <c r="X77" i="83"/>
  <c r="Y77" i="83" s="1"/>
  <c r="X78" i="83"/>
  <c r="X79" i="83"/>
  <c r="X80" i="83"/>
  <c r="Y80" i="83" s="1"/>
  <c r="X81" i="83"/>
  <c r="X82" i="83"/>
  <c r="Y82" i="83" s="1"/>
  <c r="X83" i="83"/>
  <c r="X84" i="83"/>
  <c r="Y84" i="83" s="1"/>
  <c r="X85" i="83"/>
  <c r="Y85" i="83" s="1"/>
  <c r="X86" i="83"/>
  <c r="Y86" i="83" s="1"/>
  <c r="X87" i="83"/>
  <c r="Y87" i="83" s="1"/>
  <c r="X88" i="83"/>
  <c r="Y88" i="83" s="1"/>
  <c r="X89" i="83"/>
  <c r="Y89" i="83" s="1"/>
  <c r="X90" i="83"/>
  <c r="X91" i="83"/>
  <c r="X92" i="83"/>
  <c r="X93" i="83"/>
  <c r="Y93" i="83" s="1"/>
  <c r="X94" i="83"/>
  <c r="X95" i="83"/>
  <c r="X96" i="83"/>
  <c r="Y96" i="83" s="1"/>
  <c r="X97" i="83"/>
  <c r="Y97" i="83" s="1"/>
  <c r="X98" i="83"/>
  <c r="Y98" i="83" s="1"/>
  <c r="X99" i="83"/>
  <c r="Y99" i="83" s="1"/>
  <c r="X100" i="83"/>
  <c r="X101" i="83"/>
  <c r="Y101" i="83" s="1"/>
  <c r="X102" i="83"/>
  <c r="X103" i="83"/>
  <c r="X104" i="83"/>
  <c r="X105" i="83"/>
  <c r="X106" i="83"/>
  <c r="Y106" i="83" s="1"/>
  <c r="X107" i="83"/>
  <c r="X108" i="83"/>
  <c r="Y108" i="83" s="1"/>
  <c r="X109" i="83"/>
  <c r="Y109" i="83" s="1"/>
  <c r="X110" i="83"/>
  <c r="Y110" i="83" s="1"/>
  <c r="X111" i="83"/>
  <c r="Y111" i="83" s="1"/>
  <c r="X112" i="83"/>
  <c r="Y112" i="83" s="1"/>
  <c r="X113" i="83"/>
  <c r="Y113" i="83" s="1"/>
  <c r="X114" i="83"/>
  <c r="Y114" i="83" s="1"/>
  <c r="X115" i="83"/>
  <c r="X116" i="83"/>
  <c r="X117" i="83"/>
  <c r="X118" i="83"/>
  <c r="X119" i="83"/>
  <c r="X120" i="83"/>
  <c r="X121" i="83"/>
  <c r="Y121" i="83" s="1"/>
  <c r="X122" i="83"/>
  <c r="Y122" i="83" s="1"/>
  <c r="X123" i="83"/>
  <c r="Y123" i="83" s="1"/>
  <c r="X124" i="83"/>
  <c r="Y124" i="83" s="1"/>
  <c r="X125" i="83"/>
  <c r="Y125" i="83" s="1"/>
  <c r="X126" i="83"/>
  <c r="X127" i="83"/>
  <c r="Y127" i="83" s="1"/>
  <c r="X128" i="83"/>
  <c r="X129" i="83"/>
  <c r="X130" i="83"/>
  <c r="X131" i="83"/>
  <c r="X132" i="83"/>
  <c r="Y132" i="83" s="1"/>
  <c r="X133" i="83"/>
  <c r="Y133" i="83" s="1"/>
  <c r="X134" i="83"/>
  <c r="Y134" i="83" s="1"/>
  <c r="X135" i="83"/>
  <c r="Y135" i="83" s="1"/>
  <c r="X136" i="83"/>
  <c r="Y136" i="83" s="1"/>
  <c r="X137" i="83"/>
  <c r="Y137" i="83" s="1"/>
  <c r="X138" i="83"/>
  <c r="X139" i="83"/>
  <c r="X140" i="83"/>
  <c r="Y140" i="83" s="1"/>
  <c r="X141" i="83"/>
  <c r="X142" i="83"/>
  <c r="X143" i="83"/>
  <c r="X144" i="83"/>
  <c r="X145" i="83"/>
  <c r="Y145" i="83" s="1"/>
  <c r="X146" i="83"/>
  <c r="Y146" i="83" s="1"/>
  <c r="X147" i="83"/>
  <c r="Y147" i="83" s="1"/>
  <c r="X148" i="83"/>
  <c r="Y148" i="83" s="1"/>
  <c r="X149" i="83"/>
  <c r="Y149" i="83" s="1"/>
  <c r="X150" i="83"/>
  <c r="X151" i="83"/>
  <c r="X152" i="83"/>
  <c r="X153" i="83"/>
  <c r="Y153" i="83" s="1"/>
  <c r="X154" i="83"/>
  <c r="X155" i="83"/>
  <c r="X156" i="83"/>
  <c r="X157" i="83"/>
  <c r="X158" i="83"/>
  <c r="Y158" i="83" s="1"/>
  <c r="X159" i="83"/>
  <c r="Y159" i="83" s="1"/>
  <c r="X160" i="83"/>
  <c r="X161" i="83"/>
  <c r="Y161" i="83" s="1"/>
  <c r="X162" i="83"/>
  <c r="Y162" i="83" s="1"/>
  <c r="X163" i="83"/>
  <c r="X164" i="83"/>
  <c r="Y164" i="83" s="1"/>
  <c r="X165" i="83"/>
  <c r="X166" i="83"/>
  <c r="Y166" i="83" s="1"/>
  <c r="X167" i="83"/>
  <c r="X168" i="83"/>
  <c r="X169" i="83"/>
  <c r="Y169" i="83" s="1"/>
  <c r="X170" i="83"/>
  <c r="Y170" i="83" s="1"/>
  <c r="X171" i="83"/>
  <c r="Y171" i="83" s="1"/>
  <c r="X172" i="83"/>
  <c r="Y172" i="83" s="1"/>
  <c r="X173" i="83"/>
  <c r="Y173" i="83" s="1"/>
  <c r="X174" i="83"/>
  <c r="Y174" i="83" s="1"/>
  <c r="X175" i="83"/>
  <c r="Y175" i="83" s="1"/>
  <c r="X176" i="83"/>
  <c r="Y176" i="83" s="1"/>
  <c r="X177" i="83"/>
  <c r="Y177" i="83" s="1"/>
  <c r="X178" i="83"/>
  <c r="Y178" i="83" s="1"/>
  <c r="X179" i="83"/>
  <c r="X180" i="83"/>
  <c r="Y180" i="83" s="1"/>
  <c r="X181" i="83"/>
  <c r="Y181" i="83" s="1"/>
  <c r="X182" i="83"/>
  <c r="Y182" i="83" s="1"/>
  <c r="X183" i="83"/>
  <c r="X184" i="83"/>
  <c r="X185" i="83"/>
  <c r="Y185" i="83" s="1"/>
  <c r="X186" i="83"/>
  <c r="X187" i="83"/>
  <c r="Y187" i="83" s="1"/>
  <c r="X188" i="83"/>
  <c r="Y188" i="83" s="1"/>
  <c r="X189" i="83"/>
  <c r="X190" i="83"/>
  <c r="Y190" i="83" s="1"/>
  <c r="X191" i="83"/>
  <c r="X192" i="83"/>
  <c r="Y192" i="83" s="1"/>
  <c r="X193" i="83"/>
  <c r="Y193" i="83" s="1"/>
  <c r="X194" i="83"/>
  <c r="Y194" i="83" s="1"/>
  <c r="X195" i="83"/>
  <c r="Y195" i="83" s="1"/>
  <c r="X196" i="83"/>
  <c r="X197" i="83"/>
  <c r="Y197" i="83" s="1"/>
  <c r="X198" i="83"/>
  <c r="X199" i="83"/>
  <c r="X200" i="83"/>
  <c r="Y200" i="83" s="1"/>
  <c r="X201" i="83"/>
  <c r="Y201" i="83" s="1"/>
  <c r="X202" i="83"/>
  <c r="Y202" i="83" s="1"/>
  <c r="X203" i="83"/>
  <c r="X204" i="83"/>
  <c r="Y204" i="83" s="1"/>
  <c r="X205" i="83"/>
  <c r="Y205" i="83" s="1"/>
  <c r="X206" i="83"/>
  <c r="Y206" i="83" s="1"/>
  <c r="X207" i="83"/>
  <c r="Y207" i="83" s="1"/>
  <c r="X208" i="83"/>
  <c r="X209" i="83"/>
  <c r="Y209" i="83" s="1"/>
  <c r="X210" i="83"/>
  <c r="X5" i="83"/>
  <c r="AA10" i="82"/>
  <c r="AA11" i="82"/>
  <c r="AA12" i="82"/>
  <c r="AA13" i="82"/>
  <c r="AA15" i="82"/>
  <c r="AA17" i="82"/>
  <c r="AA24" i="82"/>
  <c r="AA25" i="82"/>
  <c r="AA26" i="82"/>
  <c r="AA28" i="82"/>
  <c r="AA29" i="82"/>
  <c r="AA36" i="82"/>
  <c r="AA37" i="82"/>
  <c r="AA38" i="82"/>
  <c r="AA39" i="82"/>
  <c r="AA41" i="82"/>
  <c r="AA49" i="82"/>
  <c r="AA50" i="82"/>
  <c r="AA51" i="82"/>
  <c r="AA52" i="82"/>
  <c r="AA53" i="82"/>
  <c r="AA54" i="82"/>
  <c r="AA60" i="82"/>
  <c r="AA62" i="82"/>
  <c r="AA63" i="82"/>
  <c r="AA64" i="82"/>
  <c r="AA65" i="82"/>
  <c r="AA72" i="82"/>
  <c r="AA73" i="82"/>
  <c r="AA75" i="82"/>
  <c r="AA76" i="82"/>
  <c r="AA77" i="82"/>
  <c r="AA78" i="82"/>
  <c r="AA84" i="82"/>
  <c r="AA85" i="82"/>
  <c r="AA86" i="82"/>
  <c r="AA89" i="82"/>
  <c r="AA90" i="82"/>
  <c r="AA96" i="82"/>
  <c r="AA97" i="82"/>
  <c r="AA98" i="82"/>
  <c r="AA101" i="82"/>
  <c r="AA102" i="82"/>
  <c r="AA103" i="82"/>
  <c r="AA105" i="82"/>
  <c r="AA108" i="82"/>
  <c r="AA109" i="82"/>
  <c r="AA110" i="82"/>
  <c r="AA113" i="82"/>
  <c r="AA114" i="82"/>
  <c r="AA117" i="82"/>
  <c r="AA120" i="82"/>
  <c r="AA121" i="82"/>
  <c r="AA122" i="82"/>
  <c r="AA125" i="82"/>
  <c r="AA126" i="82"/>
  <c r="AA129" i="82"/>
  <c r="AA132" i="82"/>
  <c r="AA133" i="82"/>
  <c r="AA134" i="82"/>
  <c r="AA137" i="82"/>
  <c r="AA138" i="82"/>
  <c r="AA139" i="82"/>
  <c r="AA141" i="82"/>
  <c r="AA144" i="82"/>
  <c r="AA145" i="82"/>
  <c r="AA146" i="82"/>
  <c r="AA149" i="82"/>
  <c r="AA150" i="82"/>
  <c r="AA156" i="82"/>
  <c r="AA157" i="82"/>
  <c r="AA158" i="82"/>
  <c r="AA161" i="82"/>
  <c r="AA162" i="82"/>
  <c r="AA165" i="82"/>
  <c r="AA168" i="82"/>
  <c r="AA169" i="82"/>
  <c r="AA170" i="82"/>
  <c r="AA173" i="82"/>
  <c r="AA174" i="82"/>
  <c r="AA180" i="82"/>
  <c r="AA181" i="82"/>
  <c r="AA182" i="82"/>
  <c r="AA184" i="82"/>
  <c r="AA185" i="82"/>
  <c r="AA186" i="82"/>
  <c r="AA192" i="82"/>
  <c r="AA193" i="82"/>
  <c r="AA194" i="82"/>
  <c r="AA196" i="82"/>
  <c r="AA197" i="82"/>
  <c r="AA198" i="82"/>
  <c r="AA199" i="82"/>
  <c r="AA204" i="82"/>
  <c r="AA205" i="82"/>
  <c r="AA206" i="82"/>
  <c r="AA208" i="82"/>
  <c r="AA209" i="82"/>
  <c r="AA216" i="82"/>
  <c r="AA217" i="82"/>
  <c r="AA218" i="82"/>
  <c r="AA220" i="82"/>
  <c r="AA221" i="82"/>
  <c r="AA222" i="82"/>
  <c r="AA228" i="82"/>
  <c r="AA229" i="82"/>
  <c r="AA230" i="82"/>
  <c r="AA232" i="82"/>
  <c r="AA233" i="82"/>
  <c r="AA234" i="82"/>
  <c r="AA235" i="82"/>
  <c r="AA240" i="82"/>
  <c r="AA241" i="82"/>
  <c r="AA242" i="82"/>
  <c r="AA244" i="82"/>
  <c r="AA245" i="82"/>
  <c r="AA252" i="82"/>
  <c r="AA253" i="82"/>
  <c r="AA254" i="82"/>
  <c r="AA256" i="82"/>
  <c r="AA257" i="82"/>
  <c r="AA258" i="82"/>
  <c r="AA264" i="82"/>
  <c r="AA265" i="82"/>
  <c r="AA266" i="82"/>
  <c r="AA268" i="82"/>
  <c r="AA269" i="82"/>
  <c r="AA270" i="82"/>
  <c r="AA271" i="82"/>
  <c r="AA276" i="82"/>
  <c r="AA277" i="82"/>
  <c r="Z6" i="82"/>
  <c r="AA6" i="82" s="1"/>
  <c r="Z7" i="82"/>
  <c r="AA7" i="82" s="1"/>
  <c r="Z8" i="82"/>
  <c r="AA8" i="82" s="1"/>
  <c r="Z9" i="82"/>
  <c r="AA9" i="82" s="1"/>
  <c r="Z10" i="82"/>
  <c r="Z11" i="82"/>
  <c r="Z12" i="82"/>
  <c r="Z13" i="82"/>
  <c r="Z14" i="82"/>
  <c r="AA14" i="82" s="1"/>
  <c r="Z15" i="82"/>
  <c r="Z16" i="82"/>
  <c r="AA16" i="82" s="1"/>
  <c r="Z17" i="82"/>
  <c r="Z18" i="82"/>
  <c r="AA18" i="82" s="1"/>
  <c r="Z19" i="82"/>
  <c r="AA19" i="82" s="1"/>
  <c r="Z20" i="82"/>
  <c r="AA20" i="82" s="1"/>
  <c r="Z21" i="82"/>
  <c r="AA21" i="82" s="1"/>
  <c r="Z22" i="82"/>
  <c r="AA22" i="82" s="1"/>
  <c r="Z23" i="82"/>
  <c r="AA23" i="82" s="1"/>
  <c r="Z24" i="82"/>
  <c r="Z25" i="82"/>
  <c r="Z26" i="82"/>
  <c r="Z27" i="82"/>
  <c r="AA27" i="82" s="1"/>
  <c r="Z28" i="82"/>
  <c r="Z29" i="82"/>
  <c r="Z30" i="82"/>
  <c r="AA30" i="82" s="1"/>
  <c r="Z31" i="82"/>
  <c r="AA31" i="82" s="1"/>
  <c r="Z32" i="82"/>
  <c r="AA32" i="82" s="1"/>
  <c r="Z33" i="82"/>
  <c r="AA33" i="82" s="1"/>
  <c r="Z34" i="82"/>
  <c r="AA34" i="82" s="1"/>
  <c r="Z35" i="82"/>
  <c r="AA35" i="82" s="1"/>
  <c r="Z36" i="82"/>
  <c r="Z37" i="82"/>
  <c r="Z38" i="82"/>
  <c r="Z39" i="82"/>
  <c r="Z40" i="82"/>
  <c r="AA40" i="82" s="1"/>
  <c r="Z41" i="82"/>
  <c r="Z42" i="82"/>
  <c r="AA42" i="82" s="1"/>
  <c r="Z43" i="82"/>
  <c r="AA43" i="82" s="1"/>
  <c r="Z44" i="82"/>
  <c r="AA44" i="82" s="1"/>
  <c r="Z45" i="82"/>
  <c r="AA45" i="82" s="1"/>
  <c r="Z46" i="82"/>
  <c r="AA46" i="82" s="1"/>
  <c r="Z47" i="82"/>
  <c r="AA47" i="82" s="1"/>
  <c r="Z48" i="82"/>
  <c r="AA48" i="82" s="1"/>
  <c r="Z49" i="82"/>
  <c r="Z50" i="82"/>
  <c r="Z51" i="82"/>
  <c r="Z52" i="82"/>
  <c r="Z53" i="82"/>
  <c r="Z54" i="82"/>
  <c r="Z55" i="82"/>
  <c r="AA55" i="82" s="1"/>
  <c r="Z56" i="82"/>
  <c r="AA56" i="82" s="1"/>
  <c r="Z57" i="82"/>
  <c r="AA57" i="82" s="1"/>
  <c r="Z58" i="82"/>
  <c r="AA58" i="82" s="1"/>
  <c r="Z59" i="82"/>
  <c r="AA59" i="82" s="1"/>
  <c r="Z60" i="82"/>
  <c r="Z61" i="82"/>
  <c r="AA61" i="82" s="1"/>
  <c r="Z62" i="82"/>
  <c r="Z63" i="82"/>
  <c r="Z64" i="82"/>
  <c r="Z65" i="82"/>
  <c r="Z66" i="82"/>
  <c r="AA66" i="82" s="1"/>
  <c r="Z67" i="82"/>
  <c r="AA67" i="82" s="1"/>
  <c r="Z68" i="82"/>
  <c r="AA68" i="82" s="1"/>
  <c r="Z69" i="82"/>
  <c r="AA69" i="82" s="1"/>
  <c r="Z70" i="82"/>
  <c r="AA70" i="82" s="1"/>
  <c r="Z71" i="82"/>
  <c r="AA71" i="82" s="1"/>
  <c r="Z72" i="82"/>
  <c r="Z73" i="82"/>
  <c r="Z74" i="82"/>
  <c r="AA74" i="82" s="1"/>
  <c r="Z75" i="82"/>
  <c r="Z76" i="82"/>
  <c r="Z77" i="82"/>
  <c r="Z78" i="82"/>
  <c r="Z79" i="82"/>
  <c r="AA79" i="82" s="1"/>
  <c r="Z80" i="82"/>
  <c r="AA80" i="82" s="1"/>
  <c r="Z81" i="82"/>
  <c r="AA81" i="82" s="1"/>
  <c r="Z82" i="82"/>
  <c r="AA82" i="82" s="1"/>
  <c r="Z83" i="82"/>
  <c r="AA83" i="82" s="1"/>
  <c r="Z84" i="82"/>
  <c r="Z85" i="82"/>
  <c r="Z86" i="82"/>
  <c r="Z87" i="82"/>
  <c r="AA87" i="82" s="1"/>
  <c r="Z88" i="82"/>
  <c r="AA88" i="82" s="1"/>
  <c r="Z89" i="82"/>
  <c r="Z90" i="82"/>
  <c r="Z91" i="82"/>
  <c r="AA91" i="82" s="1"/>
  <c r="Z93" i="82"/>
  <c r="AA93" i="82" s="1"/>
  <c r="Z94" i="82"/>
  <c r="AA94" i="82" s="1"/>
  <c r="Z95" i="82"/>
  <c r="AA95" i="82" s="1"/>
  <c r="Z96" i="82"/>
  <c r="Z97" i="82"/>
  <c r="Z98" i="82"/>
  <c r="Z99" i="82"/>
  <c r="AA99" i="82" s="1"/>
  <c r="Z100" i="82"/>
  <c r="AA100" i="82" s="1"/>
  <c r="Z101" i="82"/>
  <c r="Z102" i="82"/>
  <c r="Z103" i="82"/>
  <c r="Z104" i="82"/>
  <c r="AA104" i="82" s="1"/>
  <c r="Z105" i="82"/>
  <c r="Z106" i="82"/>
  <c r="AA106" i="82" s="1"/>
  <c r="Z107" i="82"/>
  <c r="AA107" i="82" s="1"/>
  <c r="Z108" i="82"/>
  <c r="Z109" i="82"/>
  <c r="Z110" i="82"/>
  <c r="Z111" i="82"/>
  <c r="AA111" i="82" s="1"/>
  <c r="Z112" i="82"/>
  <c r="AA112" i="82" s="1"/>
  <c r="Z113" i="82"/>
  <c r="Z114" i="82"/>
  <c r="Z115" i="82"/>
  <c r="AA115" i="82" s="1"/>
  <c r="Z116" i="82"/>
  <c r="AA116" i="82" s="1"/>
  <c r="Z117" i="82"/>
  <c r="Z118" i="82"/>
  <c r="AA118" i="82" s="1"/>
  <c r="Z119" i="82"/>
  <c r="AA119" i="82" s="1"/>
  <c r="Z120" i="82"/>
  <c r="Z121" i="82"/>
  <c r="Z122" i="82"/>
  <c r="Z123" i="82"/>
  <c r="AA123" i="82" s="1"/>
  <c r="Z124" i="82"/>
  <c r="AA124" i="82" s="1"/>
  <c r="Z125" i="82"/>
  <c r="Z126" i="82"/>
  <c r="Z127" i="82"/>
  <c r="AA127" i="82" s="1"/>
  <c r="Z128" i="82"/>
  <c r="AA128" i="82" s="1"/>
  <c r="Z129" i="82"/>
  <c r="Z130" i="82"/>
  <c r="AA130" i="82" s="1"/>
  <c r="Z131" i="82"/>
  <c r="AA131" i="82" s="1"/>
  <c r="Z132" i="82"/>
  <c r="Z133" i="82"/>
  <c r="Z134" i="82"/>
  <c r="Z135" i="82"/>
  <c r="AA135" i="82" s="1"/>
  <c r="Z136" i="82"/>
  <c r="AA136" i="82" s="1"/>
  <c r="Z137" i="82"/>
  <c r="Z138" i="82"/>
  <c r="Z139" i="82"/>
  <c r="Z140" i="82"/>
  <c r="AA140" i="82" s="1"/>
  <c r="Z141" i="82"/>
  <c r="Z142" i="82"/>
  <c r="AA142" i="82" s="1"/>
  <c r="Z143" i="82"/>
  <c r="AA143" i="82" s="1"/>
  <c r="Z144" i="82"/>
  <c r="Z145" i="82"/>
  <c r="Z146" i="82"/>
  <c r="Z147" i="82"/>
  <c r="AA147" i="82" s="1"/>
  <c r="Z148" i="82"/>
  <c r="AA148" i="82" s="1"/>
  <c r="Z149" i="82"/>
  <c r="Z150" i="82"/>
  <c r="Z151" i="82"/>
  <c r="AA151" i="82" s="1"/>
  <c r="Z152" i="82"/>
  <c r="AA152" i="82" s="1"/>
  <c r="Z153" i="82"/>
  <c r="AA153" i="82" s="1"/>
  <c r="Z154" i="82"/>
  <c r="AA154" i="82" s="1"/>
  <c r="Z155" i="82"/>
  <c r="AA155" i="82" s="1"/>
  <c r="Z156" i="82"/>
  <c r="Z157" i="82"/>
  <c r="Z158" i="82"/>
  <c r="Z159" i="82"/>
  <c r="AA159" i="82" s="1"/>
  <c r="Z160" i="82"/>
  <c r="AA160" i="82" s="1"/>
  <c r="Z161" i="82"/>
  <c r="Z162" i="82"/>
  <c r="Z163" i="82"/>
  <c r="AA163" i="82" s="1"/>
  <c r="Z164" i="82"/>
  <c r="AA164" i="82" s="1"/>
  <c r="Z165" i="82"/>
  <c r="Z166" i="82"/>
  <c r="AA166" i="82" s="1"/>
  <c r="Z167" i="82"/>
  <c r="AA167" i="82" s="1"/>
  <c r="Z168" i="82"/>
  <c r="Z169" i="82"/>
  <c r="Z170" i="82"/>
  <c r="Z171" i="82"/>
  <c r="AA171" i="82" s="1"/>
  <c r="Z172" i="82"/>
  <c r="AA172" i="82" s="1"/>
  <c r="Z173" i="82"/>
  <c r="Z174" i="82"/>
  <c r="Z175" i="82"/>
  <c r="AA175" i="82" s="1"/>
  <c r="Z176" i="82"/>
  <c r="AA176" i="82" s="1"/>
  <c r="Z177" i="82"/>
  <c r="AA177" i="82" s="1"/>
  <c r="Z178" i="82"/>
  <c r="AA178" i="82" s="1"/>
  <c r="Z179" i="82"/>
  <c r="AA179" i="82" s="1"/>
  <c r="Z180" i="82"/>
  <c r="Z181" i="82"/>
  <c r="Z182" i="82"/>
  <c r="Z183" i="82"/>
  <c r="AA183" i="82" s="1"/>
  <c r="Z184" i="82"/>
  <c r="Z185" i="82"/>
  <c r="Z186" i="82"/>
  <c r="Z187" i="82"/>
  <c r="AA187" i="82" s="1"/>
  <c r="Z188" i="82"/>
  <c r="AA188" i="82" s="1"/>
  <c r="Z189" i="82"/>
  <c r="AA189" i="82" s="1"/>
  <c r="Z190" i="82"/>
  <c r="AA190" i="82" s="1"/>
  <c r="Z191" i="82"/>
  <c r="AA191" i="82" s="1"/>
  <c r="Z192" i="82"/>
  <c r="Z193" i="82"/>
  <c r="Z194" i="82"/>
  <c r="Z195" i="82"/>
  <c r="AA195" i="82" s="1"/>
  <c r="Z196" i="82"/>
  <c r="Z197" i="82"/>
  <c r="Z198" i="82"/>
  <c r="Z199" i="82"/>
  <c r="Z200" i="82"/>
  <c r="AA200" i="82" s="1"/>
  <c r="Z201" i="82"/>
  <c r="AA201" i="82" s="1"/>
  <c r="Z202" i="82"/>
  <c r="AA202" i="82" s="1"/>
  <c r="Z203" i="82"/>
  <c r="AA203" i="82" s="1"/>
  <c r="Z204" i="82"/>
  <c r="Z205" i="82"/>
  <c r="Z206" i="82"/>
  <c r="Z207" i="82"/>
  <c r="AA207" i="82" s="1"/>
  <c r="Z208" i="82"/>
  <c r="Z209" i="82"/>
  <c r="Z210" i="82"/>
  <c r="AA210" i="82" s="1"/>
  <c r="Z211" i="82"/>
  <c r="AA211" i="82" s="1"/>
  <c r="Z212" i="82"/>
  <c r="AA212" i="82" s="1"/>
  <c r="Z213" i="82"/>
  <c r="AA213" i="82" s="1"/>
  <c r="Z214" i="82"/>
  <c r="AA214" i="82" s="1"/>
  <c r="Z215" i="82"/>
  <c r="AA215" i="82" s="1"/>
  <c r="Z216" i="82"/>
  <c r="Z217" i="82"/>
  <c r="Z218" i="82"/>
  <c r="Z219" i="82"/>
  <c r="AA219" i="82" s="1"/>
  <c r="Z220" i="82"/>
  <c r="Z221" i="82"/>
  <c r="Z222" i="82"/>
  <c r="Z223" i="82"/>
  <c r="AA223" i="82" s="1"/>
  <c r="Z224" i="82"/>
  <c r="AA224" i="82" s="1"/>
  <c r="Z225" i="82"/>
  <c r="AA225" i="82" s="1"/>
  <c r="Z226" i="82"/>
  <c r="AA226" i="82" s="1"/>
  <c r="Z227" i="82"/>
  <c r="AA227" i="82" s="1"/>
  <c r="Z228" i="82"/>
  <c r="Z229" i="82"/>
  <c r="Z230" i="82"/>
  <c r="Z231" i="82"/>
  <c r="AA231" i="82" s="1"/>
  <c r="Z232" i="82"/>
  <c r="Z233" i="82"/>
  <c r="Z234" i="82"/>
  <c r="Z235" i="82"/>
  <c r="Z236" i="82"/>
  <c r="AA236" i="82" s="1"/>
  <c r="Z237" i="82"/>
  <c r="AA237" i="82" s="1"/>
  <c r="Z238" i="82"/>
  <c r="AA238" i="82" s="1"/>
  <c r="Z239" i="82"/>
  <c r="AA239" i="82" s="1"/>
  <c r="Z240" i="82"/>
  <c r="Z241" i="82"/>
  <c r="Z242" i="82"/>
  <c r="Z243" i="82"/>
  <c r="AA243" i="82" s="1"/>
  <c r="Z244" i="82"/>
  <c r="Z245" i="82"/>
  <c r="Z246" i="82"/>
  <c r="AA246" i="82" s="1"/>
  <c r="Z247" i="82"/>
  <c r="AA247" i="82" s="1"/>
  <c r="Z248" i="82"/>
  <c r="AA248" i="82" s="1"/>
  <c r="Z249" i="82"/>
  <c r="AA249" i="82" s="1"/>
  <c r="Z250" i="82"/>
  <c r="AA250" i="82" s="1"/>
  <c r="Z251" i="82"/>
  <c r="AA251" i="82" s="1"/>
  <c r="Z252" i="82"/>
  <c r="Z253" i="82"/>
  <c r="Z254" i="82"/>
  <c r="Z255" i="82"/>
  <c r="AA255" i="82" s="1"/>
  <c r="Z256" i="82"/>
  <c r="Z257" i="82"/>
  <c r="Z258" i="82"/>
  <c r="Z259" i="82"/>
  <c r="AA259" i="82" s="1"/>
  <c r="Z260" i="82"/>
  <c r="AA260" i="82" s="1"/>
  <c r="Z261" i="82"/>
  <c r="AA261" i="82" s="1"/>
  <c r="Z262" i="82"/>
  <c r="AA262" i="82" s="1"/>
  <c r="Z263" i="82"/>
  <c r="AA263" i="82" s="1"/>
  <c r="Z264" i="82"/>
  <c r="Z265" i="82"/>
  <c r="Z266" i="82"/>
  <c r="Z267" i="82"/>
  <c r="AA267" i="82" s="1"/>
  <c r="Z268" i="82"/>
  <c r="Z269" i="82"/>
  <c r="Z270" i="82"/>
  <c r="Z271" i="82"/>
  <c r="Z272" i="82"/>
  <c r="AA272" i="82" s="1"/>
  <c r="Z273" i="82"/>
  <c r="AA273" i="82" s="1"/>
  <c r="Z274" i="82"/>
  <c r="AA274" i="82" s="1"/>
  <c r="Z275" i="82"/>
  <c r="AA275" i="82" s="1"/>
  <c r="Z276" i="82"/>
  <c r="Z277" i="82"/>
  <c r="Z5" i="82"/>
  <c r="AA5" i="82" s="1"/>
  <c r="Y9" i="81"/>
  <c r="Y11" i="81"/>
  <c r="Y12" i="81"/>
  <c r="Y13" i="81"/>
  <c r="Y16" i="81"/>
  <c r="Y22" i="81"/>
  <c r="Y23" i="81"/>
  <c r="Y24" i="81"/>
  <c r="Y25" i="81"/>
  <c r="Y28" i="81"/>
  <c r="Y34" i="81"/>
  <c r="Y35" i="81"/>
  <c r="Y36" i="81"/>
  <c r="Y37" i="81"/>
  <c r="Y40" i="81"/>
  <c r="Y44" i="81"/>
  <c r="Y45" i="81"/>
  <c r="Y46" i="81"/>
  <c r="Y47" i="81"/>
  <c r="Y48" i="81"/>
  <c r="Y49" i="81"/>
  <c r="Y52" i="81"/>
  <c r="Y56" i="81"/>
  <c r="Y59" i="81"/>
  <c r="Y60" i="81"/>
  <c r="Y61" i="81"/>
  <c r="Y64" i="81"/>
  <c r="Y68" i="81"/>
  <c r="Y70" i="81"/>
  <c r="Y71" i="81"/>
  <c r="Y72" i="81"/>
  <c r="Y73" i="81"/>
  <c r="Y76" i="81"/>
  <c r="Y83" i="81"/>
  <c r="Y84" i="81"/>
  <c r="Y85" i="81"/>
  <c r="Y88" i="81"/>
  <c r="Y92" i="81"/>
  <c r="Y95" i="81"/>
  <c r="Y96" i="81"/>
  <c r="Y97" i="81"/>
  <c r="Y100" i="81"/>
  <c r="Y105" i="81"/>
  <c r="Y106" i="81"/>
  <c r="Y107" i="81"/>
  <c r="Y108" i="81"/>
  <c r="Y109" i="81"/>
  <c r="Y112" i="81"/>
  <c r="Y117" i="81"/>
  <c r="Y119" i="81"/>
  <c r="Y120" i="81"/>
  <c r="Y121" i="81"/>
  <c r="Y124" i="81"/>
  <c r="Y128" i="81"/>
  <c r="Y129" i="81"/>
  <c r="Y131" i="81"/>
  <c r="Y132" i="81"/>
  <c r="Y133" i="81"/>
  <c r="Y136" i="81"/>
  <c r="Y143" i="81"/>
  <c r="Y144" i="81"/>
  <c r="Y145" i="81"/>
  <c r="Y148" i="81"/>
  <c r="Y150" i="81"/>
  <c r="Y155" i="81"/>
  <c r="Y156" i="81"/>
  <c r="Y157" i="81"/>
  <c r="Y160" i="81"/>
  <c r="Y162" i="81"/>
  <c r="Y164" i="81"/>
  <c r="Y165" i="81"/>
  <c r="Y167" i="81"/>
  <c r="Y168" i="81"/>
  <c r="Y169" i="81"/>
  <c r="Y172" i="81"/>
  <c r="Y179" i="81"/>
  <c r="Y180" i="81"/>
  <c r="Y181" i="81"/>
  <c r="Y184" i="81"/>
  <c r="Y186" i="81"/>
  <c r="Y191" i="81"/>
  <c r="Y192" i="81"/>
  <c r="Y193" i="81"/>
  <c r="Y196" i="81"/>
  <c r="Y198" i="81"/>
  <c r="Y200" i="81"/>
  <c r="Y201" i="81"/>
  <c r="Y203" i="81"/>
  <c r="Y204" i="81"/>
  <c r="Y205" i="81"/>
  <c r="Y208" i="81"/>
  <c r="Y215" i="81"/>
  <c r="Y216" i="81"/>
  <c r="Y217" i="81"/>
  <c r="Y220" i="81"/>
  <c r="Y222" i="81"/>
  <c r="Y227" i="81"/>
  <c r="Y228" i="81"/>
  <c r="Y229" i="81"/>
  <c r="Y232" i="81"/>
  <c r="Y234" i="81"/>
  <c r="Y236" i="81"/>
  <c r="Y237" i="81"/>
  <c r="Y239" i="81"/>
  <c r="Y240" i="81"/>
  <c r="Y241" i="81"/>
  <c r="Y244" i="81"/>
  <c r="Y251" i="81"/>
  <c r="Y252" i="81"/>
  <c r="Y253" i="81"/>
  <c r="Y256" i="81"/>
  <c r="Y258" i="81"/>
  <c r="X6" i="81"/>
  <c r="Y6" i="81" s="1"/>
  <c r="X7" i="81"/>
  <c r="Y7" i="81" s="1"/>
  <c r="X8" i="81"/>
  <c r="Y8" i="81" s="1"/>
  <c r="X9" i="81"/>
  <c r="X10" i="81"/>
  <c r="Y10" i="81" s="1"/>
  <c r="X11" i="81"/>
  <c r="X12" i="81"/>
  <c r="X13" i="81"/>
  <c r="X14" i="81"/>
  <c r="Y14" i="81" s="1"/>
  <c r="X15" i="81"/>
  <c r="Y15" i="81" s="1"/>
  <c r="X16" i="81"/>
  <c r="X17" i="81"/>
  <c r="Y17" i="81" s="1"/>
  <c r="X18" i="81"/>
  <c r="Y18" i="81" s="1"/>
  <c r="X19" i="81"/>
  <c r="Y19" i="81" s="1"/>
  <c r="X20" i="81"/>
  <c r="Y20" i="81" s="1"/>
  <c r="X21" i="81"/>
  <c r="Y21" i="81" s="1"/>
  <c r="X22" i="81"/>
  <c r="X23" i="81"/>
  <c r="X24" i="81"/>
  <c r="X25" i="81"/>
  <c r="X26" i="81"/>
  <c r="Y26" i="81" s="1"/>
  <c r="X27" i="81"/>
  <c r="Y27" i="81" s="1"/>
  <c r="X28" i="81"/>
  <c r="X29" i="81"/>
  <c r="Y29" i="81" s="1"/>
  <c r="X30" i="81"/>
  <c r="Y30" i="81" s="1"/>
  <c r="X31" i="81"/>
  <c r="Y31" i="81" s="1"/>
  <c r="X32" i="81"/>
  <c r="Y32" i="81" s="1"/>
  <c r="X33" i="81"/>
  <c r="Y33" i="81" s="1"/>
  <c r="X34" i="81"/>
  <c r="X35" i="81"/>
  <c r="X36" i="81"/>
  <c r="X37" i="81"/>
  <c r="X38" i="81"/>
  <c r="Y38" i="81" s="1"/>
  <c r="X39" i="81"/>
  <c r="Y39" i="81" s="1"/>
  <c r="X40" i="81"/>
  <c r="X41" i="81"/>
  <c r="Y41" i="81" s="1"/>
  <c r="X42" i="81"/>
  <c r="Y42" i="81" s="1"/>
  <c r="X43" i="81"/>
  <c r="Y43" i="81" s="1"/>
  <c r="X44" i="81"/>
  <c r="X45" i="81"/>
  <c r="X46" i="81"/>
  <c r="X47" i="81"/>
  <c r="X48" i="81"/>
  <c r="X49" i="81"/>
  <c r="X50" i="81"/>
  <c r="Y50" i="81" s="1"/>
  <c r="X51" i="81"/>
  <c r="Y51" i="81" s="1"/>
  <c r="X52" i="81"/>
  <c r="X53" i="81"/>
  <c r="Y53" i="81" s="1"/>
  <c r="X54" i="81"/>
  <c r="Y54" i="81" s="1"/>
  <c r="X55" i="81"/>
  <c r="Y55" i="81" s="1"/>
  <c r="X56" i="81"/>
  <c r="X57" i="81"/>
  <c r="Y57" i="81" s="1"/>
  <c r="X58" i="81"/>
  <c r="Y58" i="81" s="1"/>
  <c r="X59" i="81"/>
  <c r="X60" i="81"/>
  <c r="X61" i="81"/>
  <c r="X62" i="81"/>
  <c r="Y62" i="81" s="1"/>
  <c r="X63" i="81"/>
  <c r="Y63" i="81" s="1"/>
  <c r="X64" i="81"/>
  <c r="X65" i="81"/>
  <c r="Y65" i="81" s="1"/>
  <c r="X66" i="81"/>
  <c r="Y66" i="81" s="1"/>
  <c r="X67" i="81"/>
  <c r="Y67" i="81" s="1"/>
  <c r="X68" i="81"/>
  <c r="X69" i="81"/>
  <c r="Y69" i="81" s="1"/>
  <c r="X70" i="81"/>
  <c r="X71" i="81"/>
  <c r="X72" i="81"/>
  <c r="X73" i="81"/>
  <c r="X74" i="81"/>
  <c r="Y74" i="81" s="1"/>
  <c r="X75" i="81"/>
  <c r="Y75" i="81" s="1"/>
  <c r="X76" i="81"/>
  <c r="X77" i="81"/>
  <c r="Y77" i="81" s="1"/>
  <c r="X78" i="81"/>
  <c r="Y78" i="81" s="1"/>
  <c r="X79" i="81"/>
  <c r="Y79" i="81" s="1"/>
  <c r="X81" i="81"/>
  <c r="Y81" i="81" s="1"/>
  <c r="X82" i="81"/>
  <c r="Y82" i="81" s="1"/>
  <c r="X83" i="81"/>
  <c r="X84" i="81"/>
  <c r="X85" i="81"/>
  <c r="X86" i="81"/>
  <c r="Y86" i="81" s="1"/>
  <c r="X87" i="81"/>
  <c r="Y87" i="81" s="1"/>
  <c r="X88" i="81"/>
  <c r="X89" i="81"/>
  <c r="Y89" i="81" s="1"/>
  <c r="X90" i="81"/>
  <c r="Y90" i="81" s="1"/>
  <c r="X91" i="81"/>
  <c r="Y91" i="81" s="1"/>
  <c r="X92" i="81"/>
  <c r="X93" i="81"/>
  <c r="Y93" i="81" s="1"/>
  <c r="X94" i="81"/>
  <c r="Y94" i="81" s="1"/>
  <c r="X95" i="81"/>
  <c r="X96" i="81"/>
  <c r="X97" i="81"/>
  <c r="X98" i="81"/>
  <c r="Y98" i="81" s="1"/>
  <c r="X99" i="81"/>
  <c r="Y99" i="81" s="1"/>
  <c r="X100" i="81"/>
  <c r="X101" i="81"/>
  <c r="Y101" i="81" s="1"/>
  <c r="X102" i="81"/>
  <c r="Y102" i="81" s="1"/>
  <c r="X103" i="81"/>
  <c r="Y103" i="81" s="1"/>
  <c r="X104" i="81"/>
  <c r="Y104" i="81" s="1"/>
  <c r="X105" i="81"/>
  <c r="X106" i="81"/>
  <c r="X107" i="81"/>
  <c r="X108" i="81"/>
  <c r="X109" i="81"/>
  <c r="X110" i="81"/>
  <c r="Y110" i="81" s="1"/>
  <c r="X111" i="81"/>
  <c r="Y111" i="81" s="1"/>
  <c r="X112" i="81"/>
  <c r="X113" i="81"/>
  <c r="Y113" i="81" s="1"/>
  <c r="X114" i="81"/>
  <c r="Y114" i="81" s="1"/>
  <c r="X115" i="81"/>
  <c r="Y115" i="81" s="1"/>
  <c r="X116" i="81"/>
  <c r="Y116" i="81" s="1"/>
  <c r="X117" i="81"/>
  <c r="X118" i="81"/>
  <c r="Y118" i="81" s="1"/>
  <c r="X119" i="81"/>
  <c r="X120" i="81"/>
  <c r="X121" i="81"/>
  <c r="X122" i="81"/>
  <c r="Y122" i="81" s="1"/>
  <c r="X123" i="81"/>
  <c r="Y123" i="81" s="1"/>
  <c r="X124" i="81"/>
  <c r="X125" i="81"/>
  <c r="Y125" i="81" s="1"/>
  <c r="X126" i="81"/>
  <c r="Y126" i="81" s="1"/>
  <c r="X127" i="81"/>
  <c r="Y127" i="81" s="1"/>
  <c r="X128" i="81"/>
  <c r="X129" i="81"/>
  <c r="X130" i="81"/>
  <c r="Y130" i="81" s="1"/>
  <c r="X131" i="81"/>
  <c r="X132" i="81"/>
  <c r="X133" i="81"/>
  <c r="X134" i="81"/>
  <c r="Y134" i="81" s="1"/>
  <c r="X135" i="81"/>
  <c r="Y135" i="81" s="1"/>
  <c r="X136" i="81"/>
  <c r="X137" i="81"/>
  <c r="Y137" i="81" s="1"/>
  <c r="X138" i="81"/>
  <c r="Y138" i="81" s="1"/>
  <c r="X139" i="81"/>
  <c r="Y139" i="81" s="1"/>
  <c r="X140" i="81"/>
  <c r="Y140" i="81" s="1"/>
  <c r="X141" i="81"/>
  <c r="Y141" i="81" s="1"/>
  <c r="X142" i="81"/>
  <c r="Y142" i="81" s="1"/>
  <c r="X143" i="81"/>
  <c r="X144" i="81"/>
  <c r="X145" i="81"/>
  <c r="X146" i="81"/>
  <c r="Y146" i="81" s="1"/>
  <c r="X147" i="81"/>
  <c r="Y147" i="81" s="1"/>
  <c r="X148" i="81"/>
  <c r="X149" i="81"/>
  <c r="Y149" i="81" s="1"/>
  <c r="X150" i="81"/>
  <c r="X151" i="81"/>
  <c r="Y151" i="81" s="1"/>
  <c r="X152" i="81"/>
  <c r="Y152" i="81" s="1"/>
  <c r="X153" i="81"/>
  <c r="Y153" i="81" s="1"/>
  <c r="X154" i="81"/>
  <c r="Y154" i="81" s="1"/>
  <c r="X155" i="81"/>
  <c r="X156" i="81"/>
  <c r="X157" i="81"/>
  <c r="X158" i="81"/>
  <c r="Y158" i="81" s="1"/>
  <c r="X159" i="81"/>
  <c r="Y159" i="81" s="1"/>
  <c r="X160" i="81"/>
  <c r="X161" i="81"/>
  <c r="Y161" i="81" s="1"/>
  <c r="X162" i="81"/>
  <c r="X163" i="81"/>
  <c r="Y163" i="81" s="1"/>
  <c r="X164" i="81"/>
  <c r="X165" i="81"/>
  <c r="X166" i="81"/>
  <c r="Y166" i="81" s="1"/>
  <c r="X167" i="81"/>
  <c r="X168" i="81"/>
  <c r="X169" i="81"/>
  <c r="X170" i="81"/>
  <c r="Y170" i="81" s="1"/>
  <c r="X171" i="81"/>
  <c r="Y171" i="81" s="1"/>
  <c r="X172" i="81"/>
  <c r="X173" i="81"/>
  <c r="Y173" i="81" s="1"/>
  <c r="X174" i="81"/>
  <c r="Y174" i="81" s="1"/>
  <c r="X175" i="81"/>
  <c r="Y175" i="81" s="1"/>
  <c r="X176" i="81"/>
  <c r="Y176" i="81" s="1"/>
  <c r="X177" i="81"/>
  <c r="Y177" i="81" s="1"/>
  <c r="X178" i="81"/>
  <c r="Y178" i="81" s="1"/>
  <c r="X179" i="81"/>
  <c r="X180" i="81"/>
  <c r="X181" i="81"/>
  <c r="X182" i="81"/>
  <c r="Y182" i="81" s="1"/>
  <c r="X183" i="81"/>
  <c r="Y183" i="81" s="1"/>
  <c r="X184" i="81"/>
  <c r="X185" i="81"/>
  <c r="Y185" i="81" s="1"/>
  <c r="X186" i="81"/>
  <c r="X187" i="81"/>
  <c r="Y187" i="81" s="1"/>
  <c r="X188" i="81"/>
  <c r="Y188" i="81" s="1"/>
  <c r="X189" i="81"/>
  <c r="Y189" i="81" s="1"/>
  <c r="X190" i="81"/>
  <c r="Y190" i="81" s="1"/>
  <c r="X191" i="81"/>
  <c r="X192" i="81"/>
  <c r="X193" i="81"/>
  <c r="X194" i="81"/>
  <c r="Y194" i="81" s="1"/>
  <c r="X195" i="81"/>
  <c r="Y195" i="81" s="1"/>
  <c r="X196" i="81"/>
  <c r="X197" i="81"/>
  <c r="Y197" i="81" s="1"/>
  <c r="X198" i="81"/>
  <c r="X199" i="81"/>
  <c r="Y199" i="81" s="1"/>
  <c r="X200" i="81"/>
  <c r="X201" i="81"/>
  <c r="X202" i="81"/>
  <c r="Y202" i="81" s="1"/>
  <c r="X203" i="81"/>
  <c r="X204" i="81"/>
  <c r="X205" i="81"/>
  <c r="X206" i="81"/>
  <c r="Y206" i="81" s="1"/>
  <c r="X207" i="81"/>
  <c r="Y207" i="81" s="1"/>
  <c r="X208" i="81"/>
  <c r="X209" i="81"/>
  <c r="Y209" i="81" s="1"/>
  <c r="X210" i="81"/>
  <c r="Y210" i="81" s="1"/>
  <c r="X211" i="81"/>
  <c r="Y211" i="81" s="1"/>
  <c r="X212" i="81"/>
  <c r="Y212" i="81" s="1"/>
  <c r="X213" i="81"/>
  <c r="Y213" i="81" s="1"/>
  <c r="X214" i="81"/>
  <c r="Y214" i="81" s="1"/>
  <c r="X215" i="81"/>
  <c r="X216" i="81"/>
  <c r="X217" i="81"/>
  <c r="X218" i="81"/>
  <c r="Y218" i="81" s="1"/>
  <c r="X219" i="81"/>
  <c r="Y219" i="81" s="1"/>
  <c r="X220" i="81"/>
  <c r="X221" i="81"/>
  <c r="Y221" i="81" s="1"/>
  <c r="X222" i="81"/>
  <c r="X223" i="81"/>
  <c r="Y223" i="81" s="1"/>
  <c r="X224" i="81"/>
  <c r="Y224" i="81" s="1"/>
  <c r="X225" i="81"/>
  <c r="Y225" i="81" s="1"/>
  <c r="X226" i="81"/>
  <c r="Y226" i="81" s="1"/>
  <c r="X227" i="81"/>
  <c r="X228" i="81"/>
  <c r="X229" i="81"/>
  <c r="X230" i="81"/>
  <c r="Y230" i="81" s="1"/>
  <c r="X231" i="81"/>
  <c r="Y231" i="81" s="1"/>
  <c r="X232" i="81"/>
  <c r="X233" i="81"/>
  <c r="Y233" i="81" s="1"/>
  <c r="X234" i="81"/>
  <c r="X235" i="81"/>
  <c r="Y235" i="81" s="1"/>
  <c r="X236" i="81"/>
  <c r="X237" i="81"/>
  <c r="X238" i="81"/>
  <c r="Y238" i="81" s="1"/>
  <c r="X239" i="81"/>
  <c r="X240" i="81"/>
  <c r="X241" i="81"/>
  <c r="X242" i="81"/>
  <c r="Y242" i="81" s="1"/>
  <c r="X243" i="81"/>
  <c r="Y243" i="81" s="1"/>
  <c r="X244" i="81"/>
  <c r="X245" i="81"/>
  <c r="Y245" i="81" s="1"/>
  <c r="X246" i="81"/>
  <c r="Y246" i="81" s="1"/>
  <c r="X247" i="81"/>
  <c r="Y247" i="81" s="1"/>
  <c r="X248" i="81"/>
  <c r="Y248" i="81" s="1"/>
  <c r="X249" i="81"/>
  <c r="Y249" i="81" s="1"/>
  <c r="X250" i="81"/>
  <c r="Y250" i="81" s="1"/>
  <c r="X251" i="81"/>
  <c r="X252" i="81"/>
  <c r="X253" i="81"/>
  <c r="X254" i="81"/>
  <c r="Y254" i="81" s="1"/>
  <c r="X255" i="81"/>
  <c r="Y255" i="81" s="1"/>
  <c r="X256" i="81"/>
  <c r="X257" i="81"/>
  <c r="Y257" i="81" s="1"/>
  <c r="X258" i="81"/>
  <c r="X5" i="81"/>
  <c r="Y5" i="81" s="1"/>
  <c r="Z6" i="80"/>
  <c r="Z12" i="80"/>
  <c r="Z14" i="80"/>
  <c r="Z15" i="80"/>
  <c r="Z17" i="80"/>
  <c r="Z18" i="80"/>
  <c r="Z26" i="80"/>
  <c r="Z29" i="80"/>
  <c r="Z30" i="80"/>
  <c r="Z31" i="80"/>
  <c r="Z36" i="80"/>
  <c r="Z38" i="80"/>
  <c r="Z40" i="80"/>
  <c r="Z42" i="80"/>
  <c r="Z48" i="80"/>
  <c r="Z50" i="80"/>
  <c r="Z51" i="80"/>
  <c r="Z53" i="80"/>
  <c r="Z54" i="80"/>
  <c r="Z58" i="80"/>
  <c r="Z62" i="80"/>
  <c r="Z64" i="80"/>
  <c r="Z65" i="80"/>
  <c r="Z66" i="80"/>
  <c r="Z67" i="80"/>
  <c r="Z70" i="80"/>
  <c r="Y6" i="80"/>
  <c r="Y7" i="80"/>
  <c r="Z7" i="80" s="1"/>
  <c r="Y8" i="80"/>
  <c r="Z8" i="80" s="1"/>
  <c r="Y9" i="80"/>
  <c r="Z9" i="80" s="1"/>
  <c r="Y10" i="80"/>
  <c r="Z10" i="80" s="1"/>
  <c r="Y11" i="80"/>
  <c r="Z11" i="80" s="1"/>
  <c r="Y12" i="80"/>
  <c r="Y13" i="80"/>
  <c r="Z13" i="80" s="1"/>
  <c r="Y14" i="80"/>
  <c r="Y15" i="80"/>
  <c r="Y16" i="80"/>
  <c r="Z16" i="80" s="1"/>
  <c r="Y17" i="80"/>
  <c r="Y18" i="80"/>
  <c r="Y19" i="80"/>
  <c r="Z19" i="80" s="1"/>
  <c r="Y20" i="80"/>
  <c r="Z20" i="80" s="1"/>
  <c r="Y21" i="80"/>
  <c r="Z21" i="80" s="1"/>
  <c r="Y22" i="80"/>
  <c r="Z22" i="80" s="1"/>
  <c r="Y23" i="80"/>
  <c r="Z23" i="80" s="1"/>
  <c r="Y24" i="80"/>
  <c r="Z24" i="80" s="1"/>
  <c r="Y25" i="80"/>
  <c r="Z25" i="80" s="1"/>
  <c r="Y26" i="80"/>
  <c r="Y27" i="80"/>
  <c r="Z27" i="80" s="1"/>
  <c r="Y28" i="80"/>
  <c r="Z28" i="80" s="1"/>
  <c r="Y29" i="80"/>
  <c r="Y30" i="80"/>
  <c r="Y31" i="80"/>
  <c r="Y32" i="80"/>
  <c r="Z32" i="80" s="1"/>
  <c r="Y33" i="80"/>
  <c r="Z33" i="80" s="1"/>
  <c r="Y34" i="80"/>
  <c r="Z34" i="80" s="1"/>
  <c r="Y35" i="80"/>
  <c r="Z35" i="80" s="1"/>
  <c r="Y36" i="80"/>
  <c r="Y37" i="80"/>
  <c r="Z37" i="80" s="1"/>
  <c r="Y38" i="80"/>
  <c r="Y39" i="80"/>
  <c r="Z39" i="80" s="1"/>
  <c r="Y40" i="80"/>
  <c r="Y41" i="80"/>
  <c r="Z41" i="80" s="1"/>
  <c r="Y42" i="80"/>
  <c r="Y43" i="80"/>
  <c r="Z43" i="80" s="1"/>
  <c r="Y44" i="80"/>
  <c r="Z44" i="80" s="1"/>
  <c r="Y45" i="80"/>
  <c r="Z45" i="80" s="1"/>
  <c r="Y46" i="80"/>
  <c r="Z46" i="80" s="1"/>
  <c r="Y47" i="80"/>
  <c r="Z47" i="80" s="1"/>
  <c r="Y48" i="80"/>
  <c r="Y49" i="80"/>
  <c r="Z49" i="80" s="1"/>
  <c r="Y50" i="80"/>
  <c r="Y51" i="80"/>
  <c r="Y52" i="80"/>
  <c r="Z52" i="80" s="1"/>
  <c r="Y53" i="80"/>
  <c r="Y54" i="80"/>
  <c r="Y55" i="80"/>
  <c r="Z55" i="80" s="1"/>
  <c r="Y56" i="80"/>
  <c r="Z56" i="80" s="1"/>
  <c r="Y57" i="80"/>
  <c r="Z57" i="80" s="1"/>
  <c r="Y58" i="80"/>
  <c r="Y59" i="80"/>
  <c r="Z59" i="80" s="1"/>
  <c r="Y60" i="80"/>
  <c r="Z60" i="80" s="1"/>
  <c r="Y61" i="80"/>
  <c r="Z61" i="80" s="1"/>
  <c r="Y62" i="80"/>
  <c r="Y63" i="80"/>
  <c r="Z63" i="80" s="1"/>
  <c r="Y64" i="80"/>
  <c r="Y65" i="80"/>
  <c r="Y66" i="80"/>
  <c r="Y67" i="80"/>
  <c r="Y68" i="80"/>
  <c r="Z68" i="80" s="1"/>
  <c r="Y69" i="80"/>
  <c r="Z69" i="80" s="1"/>
  <c r="Y70" i="80"/>
  <c r="Y5" i="80"/>
  <c r="Z5" i="80" s="1"/>
  <c r="Z8" i="79"/>
  <c r="Z10" i="79"/>
  <c r="Z13" i="79"/>
  <c r="Z15" i="79"/>
  <c r="Z21" i="79"/>
  <c r="Z22" i="79"/>
  <c r="Z24" i="79"/>
  <c r="Z25" i="79"/>
  <c r="Z27" i="79"/>
  <c r="Z34" i="79"/>
  <c r="Z37" i="79"/>
  <c r="Z38" i="79"/>
  <c r="Z39" i="79"/>
  <c r="Z41" i="79"/>
  <c r="Z44" i="79"/>
  <c r="Z46" i="79"/>
  <c r="Z49" i="79"/>
  <c r="Z51" i="79"/>
  <c r="Z52" i="79"/>
  <c r="Z53" i="79"/>
  <c r="Z56" i="79"/>
  <c r="Z58" i="79"/>
  <c r="Z61" i="79"/>
  <c r="Z63" i="79"/>
  <c r="Z69" i="79"/>
  <c r="Z70" i="79"/>
  <c r="Z72" i="79"/>
  <c r="Z73" i="79"/>
  <c r="Z74" i="79"/>
  <c r="Z75" i="79"/>
  <c r="Z82" i="79"/>
  <c r="Z85" i="79"/>
  <c r="Z87" i="79"/>
  <c r="Z89" i="79"/>
  <c r="Z92" i="79"/>
  <c r="Z94" i="79"/>
  <c r="Z97" i="79"/>
  <c r="Z99" i="79"/>
  <c r="Z100" i="79"/>
  <c r="Z101" i="79"/>
  <c r="Z104" i="79"/>
  <c r="Z106" i="79"/>
  <c r="Z109" i="79"/>
  <c r="Z111" i="79"/>
  <c r="Z117" i="79"/>
  <c r="Z118" i="79"/>
  <c r="Z5" i="79"/>
  <c r="Y6" i="79"/>
  <c r="Z6" i="79" s="1"/>
  <c r="Y7" i="79"/>
  <c r="Z7" i="79" s="1"/>
  <c r="Y8" i="79"/>
  <c r="Y9" i="79"/>
  <c r="Z9" i="79" s="1"/>
  <c r="Y10" i="79"/>
  <c r="Y11" i="79"/>
  <c r="Z11" i="79" s="1"/>
  <c r="Y12" i="79"/>
  <c r="Z12" i="79" s="1"/>
  <c r="Y13" i="79"/>
  <c r="Y14" i="79"/>
  <c r="Z14" i="79" s="1"/>
  <c r="Y15" i="79"/>
  <c r="Y16" i="79"/>
  <c r="Z16" i="79" s="1"/>
  <c r="Y17" i="79"/>
  <c r="Z17" i="79" s="1"/>
  <c r="Y18" i="79"/>
  <c r="Z18" i="79" s="1"/>
  <c r="Y19" i="79"/>
  <c r="Z19" i="79" s="1"/>
  <c r="Y20" i="79"/>
  <c r="Z20" i="79" s="1"/>
  <c r="Y21" i="79"/>
  <c r="Y22" i="79"/>
  <c r="Y23" i="79"/>
  <c r="Z23" i="79" s="1"/>
  <c r="Y24" i="79"/>
  <c r="Y25" i="79"/>
  <c r="Y26" i="79"/>
  <c r="Z26" i="79" s="1"/>
  <c r="Y27" i="79"/>
  <c r="Y28" i="79"/>
  <c r="Z28" i="79" s="1"/>
  <c r="Y29" i="79"/>
  <c r="Z29" i="79" s="1"/>
  <c r="Y30" i="79"/>
  <c r="Z30" i="79" s="1"/>
  <c r="Y31" i="79"/>
  <c r="Z31" i="79" s="1"/>
  <c r="Y32" i="79"/>
  <c r="Z32" i="79" s="1"/>
  <c r="Y33" i="79"/>
  <c r="Z33" i="79" s="1"/>
  <c r="Y34" i="79"/>
  <c r="Y35" i="79"/>
  <c r="Z35" i="79" s="1"/>
  <c r="Y36" i="79"/>
  <c r="Z36" i="79" s="1"/>
  <c r="Y37" i="79"/>
  <c r="Y38" i="79"/>
  <c r="Y39" i="79"/>
  <c r="Y40" i="79"/>
  <c r="Z40" i="79" s="1"/>
  <c r="Y41" i="79"/>
  <c r="Y42" i="79"/>
  <c r="Z42" i="79" s="1"/>
  <c r="Y43" i="79"/>
  <c r="Z43" i="79" s="1"/>
  <c r="Y44" i="79"/>
  <c r="Y45" i="79"/>
  <c r="Z45" i="79" s="1"/>
  <c r="Y46" i="79"/>
  <c r="Y47" i="79"/>
  <c r="Z47" i="79" s="1"/>
  <c r="Y48" i="79"/>
  <c r="Z48" i="79" s="1"/>
  <c r="Y49" i="79"/>
  <c r="Y50" i="79"/>
  <c r="Z50" i="79" s="1"/>
  <c r="Y51" i="79"/>
  <c r="Y52" i="79"/>
  <c r="Y53" i="79"/>
  <c r="Y54" i="79"/>
  <c r="Z54" i="79" s="1"/>
  <c r="Y55" i="79"/>
  <c r="Z55" i="79" s="1"/>
  <c r="Y56" i="79"/>
  <c r="Y57" i="79"/>
  <c r="Z57" i="79" s="1"/>
  <c r="Y58" i="79"/>
  <c r="Y59" i="79"/>
  <c r="Z59" i="79" s="1"/>
  <c r="Y60" i="79"/>
  <c r="Z60" i="79" s="1"/>
  <c r="Y61" i="79"/>
  <c r="Y62" i="79"/>
  <c r="Z62" i="79" s="1"/>
  <c r="Y63" i="79"/>
  <c r="Y64" i="79"/>
  <c r="Z64" i="79" s="1"/>
  <c r="Y65" i="79"/>
  <c r="Z65" i="79" s="1"/>
  <c r="Y66" i="79"/>
  <c r="Z66" i="79" s="1"/>
  <c r="Y67" i="79"/>
  <c r="Z67" i="79" s="1"/>
  <c r="Y68" i="79"/>
  <c r="Z68" i="79" s="1"/>
  <c r="Y69" i="79"/>
  <c r="Y70" i="79"/>
  <c r="Y71" i="79"/>
  <c r="Z71" i="79" s="1"/>
  <c r="Y72" i="79"/>
  <c r="Y73" i="79"/>
  <c r="Y74" i="79"/>
  <c r="Y75" i="79"/>
  <c r="Y76" i="79"/>
  <c r="Z76" i="79" s="1"/>
  <c r="Y77" i="79"/>
  <c r="Z77" i="79" s="1"/>
  <c r="Y78" i="79"/>
  <c r="Z78" i="79" s="1"/>
  <c r="Y79" i="79"/>
  <c r="Z79" i="79" s="1"/>
  <c r="Y80" i="79"/>
  <c r="Z80" i="79" s="1"/>
  <c r="Y81" i="79"/>
  <c r="Z81" i="79" s="1"/>
  <c r="Y82" i="79"/>
  <c r="Y83" i="79"/>
  <c r="Z83" i="79" s="1"/>
  <c r="Y84" i="79"/>
  <c r="Z84" i="79" s="1"/>
  <c r="Y85" i="79"/>
  <c r="Y86" i="79"/>
  <c r="Z86" i="79" s="1"/>
  <c r="Y87" i="79"/>
  <c r="Y88" i="79"/>
  <c r="Z88" i="79" s="1"/>
  <c r="Y89" i="79"/>
  <c r="Y90" i="79"/>
  <c r="Z90" i="79" s="1"/>
  <c r="Y91" i="79"/>
  <c r="Z91" i="79" s="1"/>
  <c r="Y92" i="79"/>
  <c r="Y93" i="79"/>
  <c r="Z93" i="79" s="1"/>
  <c r="Y94" i="79"/>
  <c r="Y95" i="79"/>
  <c r="Z95" i="79" s="1"/>
  <c r="Y96" i="79"/>
  <c r="Z96" i="79" s="1"/>
  <c r="Y97" i="79"/>
  <c r="Y98" i="79"/>
  <c r="Z98" i="79" s="1"/>
  <c r="Y99" i="79"/>
  <c r="Y100" i="79"/>
  <c r="Y101" i="79"/>
  <c r="Y102" i="79"/>
  <c r="Z102" i="79" s="1"/>
  <c r="Y103" i="79"/>
  <c r="Z103" i="79" s="1"/>
  <c r="Y104" i="79"/>
  <c r="Y105" i="79"/>
  <c r="Z105" i="79" s="1"/>
  <c r="Y106" i="79"/>
  <c r="Y107" i="79"/>
  <c r="Z107" i="79" s="1"/>
  <c r="Y108" i="79"/>
  <c r="Z108" i="79" s="1"/>
  <c r="Y109" i="79"/>
  <c r="Y110" i="79"/>
  <c r="Z110" i="79" s="1"/>
  <c r="Y111" i="79"/>
  <c r="Y112" i="79"/>
  <c r="Z112" i="79" s="1"/>
  <c r="Y113" i="79"/>
  <c r="Z113" i="79" s="1"/>
  <c r="Y114" i="79"/>
  <c r="Z114" i="79" s="1"/>
  <c r="Y115" i="79"/>
  <c r="Z115" i="79" s="1"/>
  <c r="Y116" i="79"/>
  <c r="Z116" i="79" s="1"/>
  <c r="Y117" i="79"/>
  <c r="Y118" i="79"/>
  <c r="Y119" i="79"/>
  <c r="Z119" i="79" s="1"/>
  <c r="Y5" i="79"/>
  <c r="Y9" i="78"/>
  <c r="Y10" i="78"/>
  <c r="Y11" i="78"/>
  <c r="Y14" i="78"/>
  <c r="Y15" i="78"/>
  <c r="Y20" i="78"/>
  <c r="Y21" i="78"/>
  <c r="Y22" i="78"/>
  <c r="Y23" i="78"/>
  <c r="Y24" i="78"/>
  <c r="Y26" i="78"/>
  <c r="Y27" i="78"/>
  <c r="Y33" i="78"/>
  <c r="Y34" i="78"/>
  <c r="Y35" i="78"/>
  <c r="Y36" i="78"/>
  <c r="Y37" i="78"/>
  <c r="Y38" i="78"/>
  <c r="Y39" i="78"/>
  <c r="Y46" i="78"/>
  <c r="Y47" i="78"/>
  <c r="Y48" i="78"/>
  <c r="Y49" i="78"/>
  <c r="Y50" i="78"/>
  <c r="Y51" i="78"/>
  <c r="Y59" i="78"/>
  <c r="Y60" i="78"/>
  <c r="Y61" i="78"/>
  <c r="Y62" i="78"/>
  <c r="Y63" i="78"/>
  <c r="Y72" i="78"/>
  <c r="Y73" i="78"/>
  <c r="Y74" i="78"/>
  <c r="Y75" i="78"/>
  <c r="Y82" i="78"/>
  <c r="Y85" i="78"/>
  <c r="Y86" i="78"/>
  <c r="Y87" i="78"/>
  <c r="Y94" i="78"/>
  <c r="Y98" i="78"/>
  <c r="Y99" i="78"/>
  <c r="Y102" i="78"/>
  <c r="Y106" i="78"/>
  <c r="Y110" i="78"/>
  <c r="Y111" i="78"/>
  <c r="Y112" i="78"/>
  <c r="Y113" i="78"/>
  <c r="Y122" i="78"/>
  <c r="Y124" i="78"/>
  <c r="Y125" i="78"/>
  <c r="Y126" i="78"/>
  <c r="Y129" i="78"/>
  <c r="Y130" i="78"/>
  <c r="Y133" i="78"/>
  <c r="Y134" i="78"/>
  <c r="Y135" i="78"/>
  <c r="Y137" i="78"/>
  <c r="Y138" i="78"/>
  <c r="Y141" i="78"/>
  <c r="Y142" i="78"/>
  <c r="Y146" i="78"/>
  <c r="Y147" i="78"/>
  <c r="Y152" i="78"/>
  <c r="Y153" i="78"/>
  <c r="Y154" i="78"/>
  <c r="Y155" i="78"/>
  <c r="Y158" i="78"/>
  <c r="Y159" i="78"/>
  <c r="Y165" i="78"/>
  <c r="Y166" i="78"/>
  <c r="Y167" i="78"/>
  <c r="Y168" i="78"/>
  <c r="Y170" i="78"/>
  <c r="Y171" i="78"/>
  <c r="Y5" i="78"/>
  <c r="X6" i="78"/>
  <c r="Y6" i="78" s="1"/>
  <c r="X7" i="78"/>
  <c r="Y7" i="78" s="1"/>
  <c r="X8" i="78"/>
  <c r="Y8" i="78" s="1"/>
  <c r="X9" i="78"/>
  <c r="X10" i="78"/>
  <c r="X11" i="78"/>
  <c r="X12" i="78"/>
  <c r="Y12" i="78" s="1"/>
  <c r="X13" i="78"/>
  <c r="Y13" i="78" s="1"/>
  <c r="X14" i="78"/>
  <c r="X15" i="78"/>
  <c r="X16" i="78"/>
  <c r="Y16" i="78" s="1"/>
  <c r="X17" i="78"/>
  <c r="Y17" i="78" s="1"/>
  <c r="X18" i="78"/>
  <c r="Y18" i="78" s="1"/>
  <c r="X19" i="78"/>
  <c r="Y19" i="78" s="1"/>
  <c r="X20" i="78"/>
  <c r="X21" i="78"/>
  <c r="X22" i="78"/>
  <c r="X23" i="78"/>
  <c r="X24" i="78"/>
  <c r="X25" i="78"/>
  <c r="Y25" i="78" s="1"/>
  <c r="X26" i="78"/>
  <c r="X27" i="78"/>
  <c r="X28" i="78"/>
  <c r="Y28" i="78" s="1"/>
  <c r="X29" i="78"/>
  <c r="Y29" i="78" s="1"/>
  <c r="X30" i="78"/>
  <c r="Y30" i="78" s="1"/>
  <c r="X31" i="78"/>
  <c r="Y31" i="78" s="1"/>
  <c r="X32" i="78"/>
  <c r="Y32" i="78" s="1"/>
  <c r="X33" i="78"/>
  <c r="X34" i="78"/>
  <c r="X35" i="78"/>
  <c r="X36" i="78"/>
  <c r="X37" i="78"/>
  <c r="X38" i="78"/>
  <c r="X39" i="78"/>
  <c r="X40" i="78"/>
  <c r="Y40" i="78" s="1"/>
  <c r="X41" i="78"/>
  <c r="Y41" i="78" s="1"/>
  <c r="X42" i="78"/>
  <c r="Y42" i="78" s="1"/>
  <c r="X43" i="78"/>
  <c r="Y43" i="78" s="1"/>
  <c r="X44" i="78"/>
  <c r="Y44" i="78" s="1"/>
  <c r="X45" i="78"/>
  <c r="Y45" i="78" s="1"/>
  <c r="X46" i="78"/>
  <c r="X47" i="78"/>
  <c r="X48" i="78"/>
  <c r="X49" i="78"/>
  <c r="X50" i="78"/>
  <c r="X51" i="78"/>
  <c r="X52" i="78"/>
  <c r="Y52" i="78" s="1"/>
  <c r="X53" i="78"/>
  <c r="Y53" i="78" s="1"/>
  <c r="X54" i="78"/>
  <c r="Y54" i="78" s="1"/>
  <c r="X55" i="78"/>
  <c r="Y55" i="78" s="1"/>
  <c r="X56" i="78"/>
  <c r="Y56" i="78" s="1"/>
  <c r="X57" i="78"/>
  <c r="Y57" i="78" s="1"/>
  <c r="X58" i="78"/>
  <c r="Y58" i="78" s="1"/>
  <c r="X59" i="78"/>
  <c r="X60" i="78"/>
  <c r="X61" i="78"/>
  <c r="X62" i="78"/>
  <c r="X63" i="78"/>
  <c r="X64" i="78"/>
  <c r="Y64" i="78" s="1"/>
  <c r="X65" i="78"/>
  <c r="Y65" i="78" s="1"/>
  <c r="X66" i="78"/>
  <c r="Y66" i="78" s="1"/>
  <c r="X67" i="78"/>
  <c r="Y67" i="78" s="1"/>
  <c r="X68" i="78"/>
  <c r="Y68" i="78" s="1"/>
  <c r="X69" i="78"/>
  <c r="Y69" i="78" s="1"/>
  <c r="X70" i="78"/>
  <c r="Y70" i="78" s="1"/>
  <c r="X71" i="78"/>
  <c r="Y71" i="78" s="1"/>
  <c r="X72" i="78"/>
  <c r="X73" i="78"/>
  <c r="X74" i="78"/>
  <c r="X75" i="78"/>
  <c r="X76" i="78"/>
  <c r="Y76" i="78" s="1"/>
  <c r="X77" i="78"/>
  <c r="Y77" i="78" s="1"/>
  <c r="X78" i="78"/>
  <c r="Y78" i="78" s="1"/>
  <c r="X79" i="78"/>
  <c r="Y79" i="78" s="1"/>
  <c r="X80" i="78"/>
  <c r="Y80" i="78" s="1"/>
  <c r="X81" i="78"/>
  <c r="Y81" i="78" s="1"/>
  <c r="X82" i="78"/>
  <c r="X83" i="78"/>
  <c r="Y83" i="78" s="1"/>
  <c r="X84" i="78"/>
  <c r="Y84" i="78" s="1"/>
  <c r="X85" i="78"/>
  <c r="X86" i="78"/>
  <c r="X87" i="78"/>
  <c r="X88" i="78"/>
  <c r="Y88" i="78" s="1"/>
  <c r="X89" i="78"/>
  <c r="Y89" i="78" s="1"/>
  <c r="X90" i="78"/>
  <c r="Y90" i="78" s="1"/>
  <c r="X91" i="78"/>
  <c r="Y91" i="78" s="1"/>
  <c r="X92" i="78"/>
  <c r="Y92" i="78" s="1"/>
  <c r="X93" i="78"/>
  <c r="Y93" i="78" s="1"/>
  <c r="X94" i="78"/>
  <c r="X95" i="78"/>
  <c r="Y95" i="78" s="1"/>
  <c r="X96" i="78"/>
  <c r="Y96" i="78" s="1"/>
  <c r="X97" i="78"/>
  <c r="Y97" i="78" s="1"/>
  <c r="X98" i="78"/>
  <c r="X99" i="78"/>
  <c r="X100" i="78"/>
  <c r="Y100" i="78" s="1"/>
  <c r="X101" i="78"/>
  <c r="Y101" i="78" s="1"/>
  <c r="X102" i="78"/>
  <c r="X103" i="78"/>
  <c r="Y103" i="78" s="1"/>
  <c r="X104" i="78"/>
  <c r="Y104" i="78" s="1"/>
  <c r="X105" i="78"/>
  <c r="Y105" i="78" s="1"/>
  <c r="X106" i="78"/>
  <c r="X107" i="78"/>
  <c r="Y107" i="78" s="1"/>
  <c r="X108" i="78"/>
  <c r="Y108" i="78" s="1"/>
  <c r="X109" i="78"/>
  <c r="Y109" i="78" s="1"/>
  <c r="X110" i="78"/>
  <c r="X111" i="78"/>
  <c r="X112" i="78"/>
  <c r="X113" i="78"/>
  <c r="X114" i="78"/>
  <c r="Y114" i="78" s="1"/>
  <c r="X115" i="78"/>
  <c r="Y115" i="78" s="1"/>
  <c r="X116" i="78"/>
  <c r="Y116" i="78" s="1"/>
  <c r="X117" i="78"/>
  <c r="Y117" i="78" s="1"/>
  <c r="X118" i="78"/>
  <c r="Y118" i="78" s="1"/>
  <c r="X119" i="78"/>
  <c r="Y119" i="78" s="1"/>
  <c r="X120" i="78"/>
  <c r="Y120" i="78" s="1"/>
  <c r="X121" i="78"/>
  <c r="Y121" i="78" s="1"/>
  <c r="X122" i="78"/>
  <c r="X123" i="78"/>
  <c r="Y123" i="78" s="1"/>
  <c r="X124" i="78"/>
  <c r="X125" i="78"/>
  <c r="X126" i="78"/>
  <c r="X127" i="78"/>
  <c r="Y127" i="78" s="1"/>
  <c r="X128" i="78"/>
  <c r="Y128" i="78" s="1"/>
  <c r="X129" i="78"/>
  <c r="X130" i="78"/>
  <c r="X131" i="78"/>
  <c r="Y131" i="78" s="1"/>
  <c r="X132" i="78"/>
  <c r="Y132" i="78" s="1"/>
  <c r="X133" i="78"/>
  <c r="X134" i="78"/>
  <c r="X135" i="78"/>
  <c r="X136" i="78"/>
  <c r="Y136" i="78" s="1"/>
  <c r="X137" i="78"/>
  <c r="X138" i="78"/>
  <c r="X139" i="78"/>
  <c r="Y139" i="78" s="1"/>
  <c r="X140" i="78"/>
  <c r="Y140" i="78" s="1"/>
  <c r="X141" i="78"/>
  <c r="X142" i="78"/>
  <c r="X143" i="78"/>
  <c r="Y143" i="78" s="1"/>
  <c r="X144" i="78"/>
  <c r="Y144" i="78" s="1"/>
  <c r="X145" i="78"/>
  <c r="Y145" i="78" s="1"/>
  <c r="X146" i="78"/>
  <c r="X147" i="78"/>
  <c r="X148" i="78"/>
  <c r="Y148" i="78" s="1"/>
  <c r="X149" i="78"/>
  <c r="Y149" i="78" s="1"/>
  <c r="X150" i="78"/>
  <c r="Y150" i="78" s="1"/>
  <c r="X151" i="78"/>
  <c r="Y151" i="78" s="1"/>
  <c r="X152" i="78"/>
  <c r="X153" i="78"/>
  <c r="X154" i="78"/>
  <c r="X155" i="78"/>
  <c r="X156" i="78"/>
  <c r="Y156" i="78" s="1"/>
  <c r="X157" i="78"/>
  <c r="Y157" i="78" s="1"/>
  <c r="X158" i="78"/>
  <c r="X159" i="78"/>
  <c r="X160" i="78"/>
  <c r="Y160" i="78" s="1"/>
  <c r="X161" i="78"/>
  <c r="Y161" i="78" s="1"/>
  <c r="X162" i="78"/>
  <c r="Y162" i="78" s="1"/>
  <c r="X163" i="78"/>
  <c r="Y163" i="78" s="1"/>
  <c r="X164" i="78"/>
  <c r="Y164" i="78" s="1"/>
  <c r="X165" i="78"/>
  <c r="X166" i="78"/>
  <c r="X167" i="78"/>
  <c r="X168" i="78"/>
  <c r="X169" i="78"/>
  <c r="Y169" i="78" s="1"/>
  <c r="X170" i="78"/>
  <c r="X171" i="78"/>
  <c r="X172" i="78"/>
  <c r="Y172" i="78" s="1"/>
  <c r="X173" i="78"/>
  <c r="Y173" i="78" s="1"/>
  <c r="X174" i="78"/>
  <c r="Y174" i="78" s="1"/>
  <c r="X175" i="78"/>
  <c r="Y175" i="78" s="1"/>
  <c r="X176" i="78"/>
  <c r="Y176" i="78" s="1"/>
  <c r="X5" i="78"/>
  <c r="Y7" i="77"/>
  <c r="Y8" i="77"/>
  <c r="Y12" i="77"/>
  <c r="Y13" i="77"/>
  <c r="Y14" i="77"/>
  <c r="Y15" i="77"/>
  <c r="Y16" i="77"/>
  <c r="Y20" i="77"/>
  <c r="Y26" i="77"/>
  <c r="Y27" i="77"/>
  <c r="Y28" i="77"/>
  <c r="Y29" i="77"/>
  <c r="Y32" i="77"/>
  <c r="Y38" i="77"/>
  <c r="Y39" i="77"/>
  <c r="Y40" i="77"/>
  <c r="Y41" i="77"/>
  <c r="Y42" i="77"/>
  <c r="Y44" i="77"/>
  <c r="Y51" i="77"/>
  <c r="Y52" i="77"/>
  <c r="Y53" i="77"/>
  <c r="Y54" i="77"/>
  <c r="Y55" i="77"/>
  <c r="Y56" i="77"/>
  <c r="Y64" i="77"/>
  <c r="Y65" i="77"/>
  <c r="Y66" i="77"/>
  <c r="Y67" i="77"/>
  <c r="Y68" i="77"/>
  <c r="Y77" i="77"/>
  <c r="Y78" i="77"/>
  <c r="Y79" i="77"/>
  <c r="Y80" i="77"/>
  <c r="Y90" i="77"/>
  <c r="Y91" i="77"/>
  <c r="Y92" i="77"/>
  <c r="Y95" i="77"/>
  <c r="Y99" i="77"/>
  <c r="Y103" i="77"/>
  <c r="Y104" i="77"/>
  <c r="Y108" i="77"/>
  <c r="Y116" i="77"/>
  <c r="Y119" i="77"/>
  <c r="Y131" i="77"/>
  <c r="Y132" i="77"/>
  <c r="Y134" i="77"/>
  <c r="Y140" i="77"/>
  <c r="Y144" i="77"/>
  <c r="Y146" i="77"/>
  <c r="Y147" i="77"/>
  <c r="Y151" i="77"/>
  <c r="Y152" i="77"/>
  <c r="Y156" i="77"/>
  <c r="Y157" i="77"/>
  <c r="Y158" i="77"/>
  <c r="Y159" i="77"/>
  <c r="Y160" i="77"/>
  <c r="Y164" i="77"/>
  <c r="Y170" i="77"/>
  <c r="Y171" i="77"/>
  <c r="Y172" i="77"/>
  <c r="Y173" i="77"/>
  <c r="Y176" i="77"/>
  <c r="Y182" i="77"/>
  <c r="Y183" i="77"/>
  <c r="Y184" i="77"/>
  <c r="Y185" i="77"/>
  <c r="Y186" i="77"/>
  <c r="Y188" i="77"/>
  <c r="Y194" i="77"/>
  <c r="Y195" i="77"/>
  <c r="Y196" i="77"/>
  <c r="Y197" i="77"/>
  <c r="Y198" i="77"/>
  <c r="Y200" i="77"/>
  <c r="Y206" i="77"/>
  <c r="Y207" i="77"/>
  <c r="Y208" i="77"/>
  <c r="Y209" i="77"/>
  <c r="Y210" i="77"/>
  <c r="Y212" i="77"/>
  <c r="Y218" i="77"/>
  <c r="Y219" i="77"/>
  <c r="Y220" i="77"/>
  <c r="Y221" i="77"/>
  <c r="Y222" i="77"/>
  <c r="Y224" i="77"/>
  <c r="Y230" i="77"/>
  <c r="Y231" i="77"/>
  <c r="Y232" i="77"/>
  <c r="Y233" i="77"/>
  <c r="Y234" i="77"/>
  <c r="Y236" i="77"/>
  <c r="Y242" i="77"/>
  <c r="Y243" i="77"/>
  <c r="Y244" i="77"/>
  <c r="Y245" i="77"/>
  <c r="Y246" i="77"/>
  <c r="Y248" i="77"/>
  <c r="Y254" i="77"/>
  <c r="Y255" i="77"/>
  <c r="Y256" i="77"/>
  <c r="Y257" i="77"/>
  <c r="Y258" i="77"/>
  <c r="Y260" i="77"/>
  <c r="Y266" i="77"/>
  <c r="Y267" i="77"/>
  <c r="Y268" i="77"/>
  <c r="Y269" i="77"/>
  <c r="Y270" i="77"/>
  <c r="Y272" i="77"/>
  <c r="Y278" i="77"/>
  <c r="Y279" i="77"/>
  <c r="Y280" i="77"/>
  <c r="Y281" i="77"/>
  <c r="Y282" i="77"/>
  <c r="Y284" i="77"/>
  <c r="Y290" i="77"/>
  <c r="Y291" i="77"/>
  <c r="Y292" i="77"/>
  <c r="Y293" i="77"/>
  <c r="Y294" i="77"/>
  <c r="Y296" i="77"/>
  <c r="X6" i="77"/>
  <c r="Y6" i="77" s="1"/>
  <c r="X7" i="77"/>
  <c r="X8" i="77"/>
  <c r="X9" i="77"/>
  <c r="Y9" i="77" s="1"/>
  <c r="X10" i="77"/>
  <c r="Y10" i="77" s="1"/>
  <c r="X11" i="77"/>
  <c r="Y11" i="77" s="1"/>
  <c r="X12" i="77"/>
  <c r="X13" i="77"/>
  <c r="X14" i="77"/>
  <c r="X15" i="77"/>
  <c r="X16" i="77"/>
  <c r="X17" i="77"/>
  <c r="Y17" i="77" s="1"/>
  <c r="X18" i="77"/>
  <c r="Y18" i="77" s="1"/>
  <c r="X19" i="77"/>
  <c r="Y19" i="77" s="1"/>
  <c r="X20" i="77"/>
  <c r="X21" i="77"/>
  <c r="Y21" i="77" s="1"/>
  <c r="X22" i="77"/>
  <c r="Y22" i="77" s="1"/>
  <c r="X23" i="77"/>
  <c r="Y23" i="77" s="1"/>
  <c r="X24" i="77"/>
  <c r="Y24" i="77" s="1"/>
  <c r="X25" i="77"/>
  <c r="Y25" i="77" s="1"/>
  <c r="X26" i="77"/>
  <c r="X27" i="77"/>
  <c r="X28" i="77"/>
  <c r="X29" i="77"/>
  <c r="X30" i="77"/>
  <c r="Y30" i="77" s="1"/>
  <c r="X31" i="77"/>
  <c r="Y31" i="77" s="1"/>
  <c r="X32" i="77"/>
  <c r="X33" i="77"/>
  <c r="Y33" i="77" s="1"/>
  <c r="X34" i="77"/>
  <c r="Y34" i="77" s="1"/>
  <c r="X35" i="77"/>
  <c r="Y35" i="77" s="1"/>
  <c r="X36" i="77"/>
  <c r="Y36" i="77" s="1"/>
  <c r="X37" i="77"/>
  <c r="Y37" i="77" s="1"/>
  <c r="X38" i="77"/>
  <c r="X39" i="77"/>
  <c r="X40" i="77"/>
  <c r="X41" i="77"/>
  <c r="X42" i="77"/>
  <c r="X43" i="77"/>
  <c r="Y43" i="77" s="1"/>
  <c r="X44" i="77"/>
  <c r="X45" i="77"/>
  <c r="Y45" i="77" s="1"/>
  <c r="X46" i="77"/>
  <c r="Y46" i="77" s="1"/>
  <c r="X47" i="77"/>
  <c r="Y47" i="77" s="1"/>
  <c r="X48" i="77"/>
  <c r="Y48" i="77" s="1"/>
  <c r="X49" i="77"/>
  <c r="Y49" i="77" s="1"/>
  <c r="X50" i="77"/>
  <c r="Y50" i="77" s="1"/>
  <c r="X51" i="77"/>
  <c r="X52" i="77"/>
  <c r="X53" i="77"/>
  <c r="X54" i="77"/>
  <c r="X55" i="77"/>
  <c r="X56" i="77"/>
  <c r="X57" i="77"/>
  <c r="Y57" i="77" s="1"/>
  <c r="X58" i="77"/>
  <c r="Y58" i="77" s="1"/>
  <c r="X59" i="77"/>
  <c r="Y59" i="77" s="1"/>
  <c r="X60" i="77"/>
  <c r="Y60" i="77" s="1"/>
  <c r="X61" i="77"/>
  <c r="Y61" i="77" s="1"/>
  <c r="X62" i="77"/>
  <c r="Y62" i="77" s="1"/>
  <c r="X63" i="77"/>
  <c r="Y63" i="77" s="1"/>
  <c r="X64" i="77"/>
  <c r="X65" i="77"/>
  <c r="X66" i="77"/>
  <c r="X67" i="77"/>
  <c r="X68" i="77"/>
  <c r="X69" i="77"/>
  <c r="Y69" i="77" s="1"/>
  <c r="X70" i="77"/>
  <c r="Y70" i="77" s="1"/>
  <c r="X71" i="77"/>
  <c r="Y71" i="77" s="1"/>
  <c r="X72" i="77"/>
  <c r="Y72" i="77" s="1"/>
  <c r="X73" i="77"/>
  <c r="Y73" i="77" s="1"/>
  <c r="X74" i="77"/>
  <c r="Y74" i="77" s="1"/>
  <c r="X75" i="77"/>
  <c r="Y75" i="77" s="1"/>
  <c r="X76" i="77"/>
  <c r="Y76" i="77" s="1"/>
  <c r="X77" i="77"/>
  <c r="X78" i="77"/>
  <c r="X79" i="77"/>
  <c r="X80" i="77"/>
  <c r="X81" i="77"/>
  <c r="Y81" i="77" s="1"/>
  <c r="X82" i="77"/>
  <c r="Y82" i="77" s="1"/>
  <c r="X83" i="77"/>
  <c r="Y83" i="77" s="1"/>
  <c r="X84" i="77"/>
  <c r="Y84" i="77" s="1"/>
  <c r="X85" i="77"/>
  <c r="Y85" i="77" s="1"/>
  <c r="X86" i="77"/>
  <c r="Y86" i="77" s="1"/>
  <c r="X87" i="77"/>
  <c r="Y87" i="77" s="1"/>
  <c r="X88" i="77"/>
  <c r="Y88" i="77" s="1"/>
  <c r="X89" i="77"/>
  <c r="Y89" i="77" s="1"/>
  <c r="X90" i="77"/>
  <c r="X91" i="77"/>
  <c r="X92" i="77"/>
  <c r="X93" i="77"/>
  <c r="Y93" i="77" s="1"/>
  <c r="X94" i="77"/>
  <c r="Y94" i="77" s="1"/>
  <c r="X95" i="77"/>
  <c r="X96" i="77"/>
  <c r="Y96" i="77" s="1"/>
  <c r="X97" i="77"/>
  <c r="Y97" i="77" s="1"/>
  <c r="X98" i="77"/>
  <c r="Y98" i="77" s="1"/>
  <c r="X99" i="77"/>
  <c r="X100" i="77"/>
  <c r="Y100" i="77" s="1"/>
  <c r="X101" i="77"/>
  <c r="Y101" i="77" s="1"/>
  <c r="X102" i="77"/>
  <c r="Y102" i="77" s="1"/>
  <c r="X103" i="77"/>
  <c r="X104" i="77"/>
  <c r="X105" i="77"/>
  <c r="Y105" i="77" s="1"/>
  <c r="X106" i="77"/>
  <c r="Y106" i="77" s="1"/>
  <c r="X107" i="77"/>
  <c r="Y107" i="77" s="1"/>
  <c r="X108" i="77"/>
  <c r="X109" i="77"/>
  <c r="Y109" i="77" s="1"/>
  <c r="X110" i="77"/>
  <c r="Y110" i="77" s="1"/>
  <c r="X111" i="77"/>
  <c r="Y111" i="77" s="1"/>
  <c r="X112" i="77"/>
  <c r="Y112" i="77" s="1"/>
  <c r="X113" i="77"/>
  <c r="Y113" i="77" s="1"/>
  <c r="X114" i="77"/>
  <c r="Y114" i="77" s="1"/>
  <c r="X115" i="77"/>
  <c r="Y115" i="77" s="1"/>
  <c r="X116" i="77"/>
  <c r="X117" i="77"/>
  <c r="Y117" i="77" s="1"/>
  <c r="X118" i="77"/>
  <c r="Y118" i="77" s="1"/>
  <c r="X119" i="77"/>
  <c r="X120" i="77"/>
  <c r="Y120" i="77" s="1"/>
  <c r="X121" i="77"/>
  <c r="Y121" i="77" s="1"/>
  <c r="X122" i="77"/>
  <c r="Y122" i="77" s="1"/>
  <c r="X123" i="77"/>
  <c r="Y123" i="77" s="1"/>
  <c r="X124" i="77"/>
  <c r="Y124" i="77" s="1"/>
  <c r="X125" i="77"/>
  <c r="Y125" i="77" s="1"/>
  <c r="X126" i="77"/>
  <c r="Y126" i="77" s="1"/>
  <c r="X127" i="77"/>
  <c r="Y127" i="77" s="1"/>
  <c r="X128" i="77"/>
  <c r="Y128" i="77" s="1"/>
  <c r="X129" i="77"/>
  <c r="Y129" i="77" s="1"/>
  <c r="X130" i="77"/>
  <c r="Y130" i="77" s="1"/>
  <c r="X131" i="77"/>
  <c r="X132" i="77"/>
  <c r="X133" i="77"/>
  <c r="Y133" i="77" s="1"/>
  <c r="X134" i="77"/>
  <c r="X135" i="77"/>
  <c r="Y135" i="77" s="1"/>
  <c r="X136" i="77"/>
  <c r="Y136" i="77" s="1"/>
  <c r="X137" i="77"/>
  <c r="Y137" i="77" s="1"/>
  <c r="X138" i="77"/>
  <c r="Y138" i="77" s="1"/>
  <c r="X139" i="77"/>
  <c r="Y139" i="77" s="1"/>
  <c r="X140" i="77"/>
  <c r="X141" i="77"/>
  <c r="Y141" i="77" s="1"/>
  <c r="X142" i="77"/>
  <c r="Y142" i="77" s="1"/>
  <c r="X143" i="77"/>
  <c r="Y143" i="77" s="1"/>
  <c r="X144" i="77"/>
  <c r="X145" i="77"/>
  <c r="Y145" i="77" s="1"/>
  <c r="X146" i="77"/>
  <c r="X147" i="77"/>
  <c r="X148" i="77"/>
  <c r="Y148" i="77" s="1"/>
  <c r="X149" i="77"/>
  <c r="Y149" i="77" s="1"/>
  <c r="X150" i="77"/>
  <c r="Y150" i="77" s="1"/>
  <c r="X151" i="77"/>
  <c r="X152" i="77"/>
  <c r="X153" i="77"/>
  <c r="Y153" i="77" s="1"/>
  <c r="X154" i="77"/>
  <c r="Y154" i="77" s="1"/>
  <c r="X155" i="77"/>
  <c r="Y155" i="77" s="1"/>
  <c r="X156" i="77"/>
  <c r="X157" i="77"/>
  <c r="X158" i="77"/>
  <c r="X159" i="77"/>
  <c r="X160" i="77"/>
  <c r="X161" i="77"/>
  <c r="Y161" i="77" s="1"/>
  <c r="X162" i="77"/>
  <c r="Y162" i="77" s="1"/>
  <c r="X163" i="77"/>
  <c r="Y163" i="77" s="1"/>
  <c r="X164" i="77"/>
  <c r="X165" i="77"/>
  <c r="Y165" i="77" s="1"/>
  <c r="X166" i="77"/>
  <c r="Y166" i="77" s="1"/>
  <c r="X167" i="77"/>
  <c r="Y167" i="77" s="1"/>
  <c r="X168" i="77"/>
  <c r="Y168" i="77" s="1"/>
  <c r="X169" i="77"/>
  <c r="Y169" i="77" s="1"/>
  <c r="X170" i="77"/>
  <c r="X171" i="77"/>
  <c r="X172" i="77"/>
  <c r="X173" i="77"/>
  <c r="X174" i="77"/>
  <c r="Y174" i="77" s="1"/>
  <c r="X175" i="77"/>
  <c r="Y175" i="77" s="1"/>
  <c r="X176" i="77"/>
  <c r="X177" i="77"/>
  <c r="Y177" i="77" s="1"/>
  <c r="X178" i="77"/>
  <c r="Y178" i="77" s="1"/>
  <c r="X179" i="77"/>
  <c r="Y179" i="77" s="1"/>
  <c r="X180" i="77"/>
  <c r="Y180" i="77" s="1"/>
  <c r="X181" i="77"/>
  <c r="Y181" i="77" s="1"/>
  <c r="X182" i="77"/>
  <c r="X183" i="77"/>
  <c r="X184" i="77"/>
  <c r="X185" i="77"/>
  <c r="X186" i="77"/>
  <c r="X187" i="77"/>
  <c r="Y187" i="77" s="1"/>
  <c r="X188" i="77"/>
  <c r="X189" i="77"/>
  <c r="Y189" i="77" s="1"/>
  <c r="X190" i="77"/>
  <c r="Y190" i="77" s="1"/>
  <c r="X191" i="77"/>
  <c r="Y191" i="77" s="1"/>
  <c r="X192" i="77"/>
  <c r="Y192" i="77" s="1"/>
  <c r="X193" i="77"/>
  <c r="Y193" i="77" s="1"/>
  <c r="X194" i="77"/>
  <c r="X195" i="77"/>
  <c r="X196" i="77"/>
  <c r="X197" i="77"/>
  <c r="X198" i="77"/>
  <c r="X199" i="77"/>
  <c r="Y199" i="77" s="1"/>
  <c r="X200" i="77"/>
  <c r="X201" i="77"/>
  <c r="Y201" i="77" s="1"/>
  <c r="X202" i="77"/>
  <c r="Y202" i="77" s="1"/>
  <c r="X203" i="77"/>
  <c r="Y203" i="77" s="1"/>
  <c r="X204" i="77"/>
  <c r="Y204" i="77" s="1"/>
  <c r="X205" i="77"/>
  <c r="Y205" i="77" s="1"/>
  <c r="X206" i="77"/>
  <c r="X207" i="77"/>
  <c r="X208" i="77"/>
  <c r="X209" i="77"/>
  <c r="X210" i="77"/>
  <c r="X211" i="77"/>
  <c r="Y211" i="77" s="1"/>
  <c r="X212" i="77"/>
  <c r="X213" i="77"/>
  <c r="Y213" i="77" s="1"/>
  <c r="X214" i="77"/>
  <c r="Y214" i="77" s="1"/>
  <c r="X215" i="77"/>
  <c r="Y215" i="77" s="1"/>
  <c r="X216" i="77"/>
  <c r="Y216" i="77" s="1"/>
  <c r="X217" i="77"/>
  <c r="Y217" i="77" s="1"/>
  <c r="X218" i="77"/>
  <c r="X219" i="77"/>
  <c r="X220" i="77"/>
  <c r="X221" i="77"/>
  <c r="X222" i="77"/>
  <c r="X223" i="77"/>
  <c r="Y223" i="77" s="1"/>
  <c r="X224" i="77"/>
  <c r="X225" i="77"/>
  <c r="Y225" i="77" s="1"/>
  <c r="X226" i="77"/>
  <c r="Y226" i="77" s="1"/>
  <c r="X227" i="77"/>
  <c r="Y227" i="77" s="1"/>
  <c r="X228" i="77"/>
  <c r="Y228" i="77" s="1"/>
  <c r="X229" i="77"/>
  <c r="Y229" i="77" s="1"/>
  <c r="X230" i="77"/>
  <c r="X231" i="77"/>
  <c r="X232" i="77"/>
  <c r="X233" i="77"/>
  <c r="X234" i="77"/>
  <c r="X235" i="77"/>
  <c r="Y235" i="77" s="1"/>
  <c r="X236" i="77"/>
  <c r="X237" i="77"/>
  <c r="Y237" i="77" s="1"/>
  <c r="X238" i="77"/>
  <c r="Y238" i="77" s="1"/>
  <c r="X239" i="77"/>
  <c r="Y239" i="77" s="1"/>
  <c r="X240" i="77"/>
  <c r="Y240" i="77" s="1"/>
  <c r="X241" i="77"/>
  <c r="Y241" i="77" s="1"/>
  <c r="X242" i="77"/>
  <c r="X243" i="77"/>
  <c r="X244" i="77"/>
  <c r="X245" i="77"/>
  <c r="X246" i="77"/>
  <c r="X247" i="77"/>
  <c r="Y247" i="77" s="1"/>
  <c r="X248" i="77"/>
  <c r="X249" i="77"/>
  <c r="Y249" i="77" s="1"/>
  <c r="X250" i="77"/>
  <c r="Y250" i="77" s="1"/>
  <c r="X251" i="77"/>
  <c r="Y251" i="77" s="1"/>
  <c r="X252" i="77"/>
  <c r="Y252" i="77" s="1"/>
  <c r="X253" i="77"/>
  <c r="Y253" i="77" s="1"/>
  <c r="X254" i="77"/>
  <c r="X255" i="77"/>
  <c r="X256" i="77"/>
  <c r="X257" i="77"/>
  <c r="X258" i="77"/>
  <c r="X259" i="77"/>
  <c r="Y259" i="77" s="1"/>
  <c r="X260" i="77"/>
  <c r="X261" i="77"/>
  <c r="Y261" i="77" s="1"/>
  <c r="X262" i="77"/>
  <c r="Y262" i="77" s="1"/>
  <c r="X263" i="77"/>
  <c r="Y263" i="77" s="1"/>
  <c r="X264" i="77"/>
  <c r="Y264" i="77" s="1"/>
  <c r="X265" i="77"/>
  <c r="Y265" i="77" s="1"/>
  <c r="X266" i="77"/>
  <c r="X267" i="77"/>
  <c r="X268" i="77"/>
  <c r="X269" i="77"/>
  <c r="X270" i="77"/>
  <c r="X271" i="77"/>
  <c r="Y271" i="77" s="1"/>
  <c r="X272" i="77"/>
  <c r="X273" i="77"/>
  <c r="Y273" i="77" s="1"/>
  <c r="X274" i="77"/>
  <c r="Y274" i="77" s="1"/>
  <c r="X275" i="77"/>
  <c r="Y275" i="77" s="1"/>
  <c r="X276" i="77"/>
  <c r="Y276" i="77" s="1"/>
  <c r="X277" i="77"/>
  <c r="Y277" i="77" s="1"/>
  <c r="X278" i="77"/>
  <c r="X279" i="77"/>
  <c r="X280" i="77"/>
  <c r="X281" i="77"/>
  <c r="X282" i="77"/>
  <c r="X283" i="77"/>
  <c r="Y283" i="77" s="1"/>
  <c r="X284" i="77"/>
  <c r="X285" i="77"/>
  <c r="Y285" i="77" s="1"/>
  <c r="X286" i="77"/>
  <c r="Y286" i="77" s="1"/>
  <c r="X287" i="77"/>
  <c r="Y287" i="77" s="1"/>
  <c r="X288" i="77"/>
  <c r="Y288" i="77" s="1"/>
  <c r="X289" i="77"/>
  <c r="Y289" i="77" s="1"/>
  <c r="X290" i="77"/>
  <c r="X291" i="77"/>
  <c r="X292" i="77"/>
  <c r="X293" i="77"/>
  <c r="X294" i="77"/>
  <c r="X295" i="77"/>
  <c r="Y295" i="77" s="1"/>
  <c r="X296" i="77"/>
  <c r="X5" i="77"/>
  <c r="Y5" i="77" s="1"/>
  <c r="AA6" i="76"/>
  <c r="AA7" i="76"/>
  <c r="AA8" i="76"/>
  <c r="AA11" i="76"/>
  <c r="AA16" i="76"/>
  <c r="AA17" i="76"/>
  <c r="AA18" i="76"/>
  <c r="AA19" i="76"/>
  <c r="AA20" i="76"/>
  <c r="AA23" i="76"/>
  <c r="AA28" i="76"/>
  <c r="AA29" i="76"/>
  <c r="AA30" i="76"/>
  <c r="AA31" i="76"/>
  <c r="AA32" i="76"/>
  <c r="AA35" i="76"/>
  <c r="AA40" i="76"/>
  <c r="AA41" i="76"/>
  <c r="AA42" i="76"/>
  <c r="AA43" i="76"/>
  <c r="AA44" i="76"/>
  <c r="AA47" i="76"/>
  <c r="AA52" i="76"/>
  <c r="AA53" i="76"/>
  <c r="AA54" i="76"/>
  <c r="AA55" i="76"/>
  <c r="AA56" i="76"/>
  <c r="AA59" i="76"/>
  <c r="AA64" i="76"/>
  <c r="AA65" i="76"/>
  <c r="AA66" i="76"/>
  <c r="AA67" i="76"/>
  <c r="AA68" i="76"/>
  <c r="AA69" i="76"/>
  <c r="AA71" i="76"/>
  <c r="AA76" i="76"/>
  <c r="AA77" i="76"/>
  <c r="AA78" i="76"/>
  <c r="AA79" i="76"/>
  <c r="AA80" i="76"/>
  <c r="AA81" i="76"/>
  <c r="AA83" i="76"/>
  <c r="AA89" i="76"/>
  <c r="AA90" i="76"/>
  <c r="AA91" i="76"/>
  <c r="AA92" i="76"/>
  <c r="AA93" i="76"/>
  <c r="AA95" i="76"/>
  <c r="AA101" i="76"/>
  <c r="AA102" i="76"/>
  <c r="AA103" i="76"/>
  <c r="AA104" i="76"/>
  <c r="AA105" i="76"/>
  <c r="AA107" i="76"/>
  <c r="AA112" i="76"/>
  <c r="AA113" i="76"/>
  <c r="AA114" i="76"/>
  <c r="AA115" i="76"/>
  <c r="AA5" i="76"/>
  <c r="Z6" i="76"/>
  <c r="Z7" i="76"/>
  <c r="Z8" i="76"/>
  <c r="Z9" i="76"/>
  <c r="AA9" i="76" s="1"/>
  <c r="Z10" i="76"/>
  <c r="AA10" i="76" s="1"/>
  <c r="Z11" i="76"/>
  <c r="Z12" i="76"/>
  <c r="AA12" i="76" s="1"/>
  <c r="Z13" i="76"/>
  <c r="AA13" i="76" s="1"/>
  <c r="Z14" i="76"/>
  <c r="AA14" i="76" s="1"/>
  <c r="Z15" i="76"/>
  <c r="AA15" i="76" s="1"/>
  <c r="Z16" i="76"/>
  <c r="Z17" i="76"/>
  <c r="Z18" i="76"/>
  <c r="Z19" i="76"/>
  <c r="Z20" i="76"/>
  <c r="Z21" i="76"/>
  <c r="AA21" i="76" s="1"/>
  <c r="Z22" i="76"/>
  <c r="AA22" i="76" s="1"/>
  <c r="Z23" i="76"/>
  <c r="Z24" i="76"/>
  <c r="AA24" i="76" s="1"/>
  <c r="Z25" i="76"/>
  <c r="AA25" i="76" s="1"/>
  <c r="Z26" i="76"/>
  <c r="AA26" i="76" s="1"/>
  <c r="Z27" i="76"/>
  <c r="AA27" i="76" s="1"/>
  <c r="Z28" i="76"/>
  <c r="Z29" i="76"/>
  <c r="Z30" i="76"/>
  <c r="Z31" i="76"/>
  <c r="Z32" i="76"/>
  <c r="Z33" i="76"/>
  <c r="AA33" i="76" s="1"/>
  <c r="Z34" i="76"/>
  <c r="AA34" i="76" s="1"/>
  <c r="Z35" i="76"/>
  <c r="Z36" i="76"/>
  <c r="AA36" i="76" s="1"/>
  <c r="Z37" i="76"/>
  <c r="AA37" i="76" s="1"/>
  <c r="Z38" i="76"/>
  <c r="AA38" i="76" s="1"/>
  <c r="Z39" i="76"/>
  <c r="AA39" i="76" s="1"/>
  <c r="Z40" i="76"/>
  <c r="Z41" i="76"/>
  <c r="Z42" i="76"/>
  <c r="Z43" i="76"/>
  <c r="Z44" i="76"/>
  <c r="Z45" i="76"/>
  <c r="AA45" i="76" s="1"/>
  <c r="Z46" i="76"/>
  <c r="AA46" i="76" s="1"/>
  <c r="Z47" i="76"/>
  <c r="Z48" i="76"/>
  <c r="AA48" i="76" s="1"/>
  <c r="Z49" i="76"/>
  <c r="AA49" i="76" s="1"/>
  <c r="Z50" i="76"/>
  <c r="AA50" i="76" s="1"/>
  <c r="Z51" i="76"/>
  <c r="AA51" i="76" s="1"/>
  <c r="Z52" i="76"/>
  <c r="Z53" i="76"/>
  <c r="Z54" i="76"/>
  <c r="Z55" i="76"/>
  <c r="Z56" i="76"/>
  <c r="Z57" i="76"/>
  <c r="AA57" i="76" s="1"/>
  <c r="Z58" i="76"/>
  <c r="AA58" i="76" s="1"/>
  <c r="Z59" i="76"/>
  <c r="Z60" i="76"/>
  <c r="AA60" i="76" s="1"/>
  <c r="Z61" i="76"/>
  <c r="AA61" i="76" s="1"/>
  <c r="Z62" i="76"/>
  <c r="AA62" i="76" s="1"/>
  <c r="Z63" i="76"/>
  <c r="AA63" i="76" s="1"/>
  <c r="Z64" i="76"/>
  <c r="Z65" i="76"/>
  <c r="Z66" i="76"/>
  <c r="Z67" i="76"/>
  <c r="Z68" i="76"/>
  <c r="Z69" i="76"/>
  <c r="Z70" i="76"/>
  <c r="AA70" i="76" s="1"/>
  <c r="Z71" i="76"/>
  <c r="Z72" i="76"/>
  <c r="AA72" i="76" s="1"/>
  <c r="Z73" i="76"/>
  <c r="AA73" i="76" s="1"/>
  <c r="Z74" i="76"/>
  <c r="AA74" i="76" s="1"/>
  <c r="Z75" i="76"/>
  <c r="AA75" i="76" s="1"/>
  <c r="Z76" i="76"/>
  <c r="Z77" i="76"/>
  <c r="Z78" i="76"/>
  <c r="Z79" i="76"/>
  <c r="Z80" i="76"/>
  <c r="Z81" i="76"/>
  <c r="Z82" i="76"/>
  <c r="AA82" i="76" s="1"/>
  <c r="Z83" i="76"/>
  <c r="Z84" i="76"/>
  <c r="AA84" i="76" s="1"/>
  <c r="Z85" i="76"/>
  <c r="AA85" i="76" s="1"/>
  <c r="Z86" i="76"/>
  <c r="AA86" i="76" s="1"/>
  <c r="Z87" i="76"/>
  <c r="AA87" i="76" s="1"/>
  <c r="Z88" i="76"/>
  <c r="AA88" i="76" s="1"/>
  <c r="Z89" i="76"/>
  <c r="Z90" i="76"/>
  <c r="Z91" i="76"/>
  <c r="Z92" i="76"/>
  <c r="Z93" i="76"/>
  <c r="Z94" i="76"/>
  <c r="AA94" i="76" s="1"/>
  <c r="Z95" i="76"/>
  <c r="Z96" i="76"/>
  <c r="AA96" i="76" s="1"/>
  <c r="Z97" i="76"/>
  <c r="AA97" i="76" s="1"/>
  <c r="Z98" i="76"/>
  <c r="AA98" i="76" s="1"/>
  <c r="Z99" i="76"/>
  <c r="AA99" i="76" s="1"/>
  <c r="Z100" i="76"/>
  <c r="AA100" i="76" s="1"/>
  <c r="Z101" i="76"/>
  <c r="Z102" i="76"/>
  <c r="Z103" i="76"/>
  <c r="Z104" i="76"/>
  <c r="Z105" i="76"/>
  <c r="Z106" i="76"/>
  <c r="AA106" i="76" s="1"/>
  <c r="Z107" i="76"/>
  <c r="Z108" i="76"/>
  <c r="AA108" i="76" s="1"/>
  <c r="Z109" i="76"/>
  <c r="AA109" i="76" s="1"/>
  <c r="Z110" i="76"/>
  <c r="AA110" i="76" s="1"/>
  <c r="Z111" i="76"/>
  <c r="AA111" i="76" s="1"/>
  <c r="Z112" i="76"/>
  <c r="Z113" i="76"/>
  <c r="Z114" i="76"/>
  <c r="Z115" i="76"/>
  <c r="Z5" i="76"/>
  <c r="Z8" i="75"/>
  <c r="Z9" i="75"/>
  <c r="Z10" i="75"/>
  <c r="Z12" i="75"/>
  <c r="Z20" i="75"/>
  <c r="Z21" i="75"/>
  <c r="Z22" i="75"/>
  <c r="Z32" i="75"/>
  <c r="Z33" i="75"/>
  <c r="Z34" i="75"/>
  <c r="Z44" i="75"/>
  <c r="Z45" i="75"/>
  <c r="Z46" i="75"/>
  <c r="Z48" i="75"/>
  <c r="Z56" i="75"/>
  <c r="Z57" i="75"/>
  <c r="Z58" i="75"/>
  <c r="Z68" i="75"/>
  <c r="Z69" i="75"/>
  <c r="Z70" i="75"/>
  <c r="Z80" i="75"/>
  <c r="Z81" i="75"/>
  <c r="Z82" i="75"/>
  <c r="Z93" i="75"/>
  <c r="Z104" i="75"/>
  <c r="Z105" i="75"/>
  <c r="Z106" i="75"/>
  <c r="Z116" i="75"/>
  <c r="Z118" i="75"/>
  <c r="Z120" i="75"/>
  <c r="Z128" i="75"/>
  <c r="Z130" i="75"/>
  <c r="Z132" i="75"/>
  <c r="Z140" i="75"/>
  <c r="Z141" i="75"/>
  <c r="Z142" i="75"/>
  <c r="Z144" i="75"/>
  <c r="Z152" i="75"/>
  <c r="Z153" i="75"/>
  <c r="Z154" i="75"/>
  <c r="Z156" i="75"/>
  <c r="Z164" i="75"/>
  <c r="Z165" i="75"/>
  <c r="Z176" i="75"/>
  <c r="Z177" i="75"/>
  <c r="Z178" i="75"/>
  <c r="Z188" i="75"/>
  <c r="Z189" i="75"/>
  <c r="Z190" i="75"/>
  <c r="Z192" i="75"/>
  <c r="Z200" i="75"/>
  <c r="Z201" i="75"/>
  <c r="Z202" i="75"/>
  <c r="Z212" i="75"/>
  <c r="Z213" i="75"/>
  <c r="Z214" i="75"/>
  <c r="Z224" i="75"/>
  <c r="Z225" i="75"/>
  <c r="Z226" i="75"/>
  <c r="Z228" i="75"/>
  <c r="Z236" i="75"/>
  <c r="Z237" i="75"/>
  <c r="Z238" i="75"/>
  <c r="Z248" i="75"/>
  <c r="Z249" i="75"/>
  <c r="Z250" i="75"/>
  <c r="Z260" i="75"/>
  <c r="Z261" i="75"/>
  <c r="Z262" i="75"/>
  <c r="Z264" i="75"/>
  <c r="Z272" i="75"/>
  <c r="Z273" i="75"/>
  <c r="Z274" i="75"/>
  <c r="Y6" i="75"/>
  <c r="Z6" i="75" s="1"/>
  <c r="Y7" i="75"/>
  <c r="Z7" i="75" s="1"/>
  <c r="Y8" i="75"/>
  <c r="Y9" i="75"/>
  <c r="Y10" i="75"/>
  <c r="Y11" i="75"/>
  <c r="Z11" i="75" s="1"/>
  <c r="Y12" i="75"/>
  <c r="Y13" i="75"/>
  <c r="Z13" i="75" s="1"/>
  <c r="Y14" i="75"/>
  <c r="Z14" i="75" s="1"/>
  <c r="Y15" i="75"/>
  <c r="Z15" i="75" s="1"/>
  <c r="Y16" i="75"/>
  <c r="Z16" i="75" s="1"/>
  <c r="Y17" i="75"/>
  <c r="Z17" i="75" s="1"/>
  <c r="Y18" i="75"/>
  <c r="Z18" i="75" s="1"/>
  <c r="Y19" i="75"/>
  <c r="Z19" i="75" s="1"/>
  <c r="Y20" i="75"/>
  <c r="Y21" i="75"/>
  <c r="Y22" i="75"/>
  <c r="Y23" i="75"/>
  <c r="Z23" i="75" s="1"/>
  <c r="Y24" i="75"/>
  <c r="Z24" i="75" s="1"/>
  <c r="Y25" i="75"/>
  <c r="Z25" i="75" s="1"/>
  <c r="Y26" i="75"/>
  <c r="Z26" i="75" s="1"/>
  <c r="Y27" i="75"/>
  <c r="Z27" i="75" s="1"/>
  <c r="Y28" i="75"/>
  <c r="Z28" i="75" s="1"/>
  <c r="Y29" i="75"/>
  <c r="Z29" i="75" s="1"/>
  <c r="Y30" i="75"/>
  <c r="Z30" i="75" s="1"/>
  <c r="Y31" i="75"/>
  <c r="Z31" i="75" s="1"/>
  <c r="Y32" i="75"/>
  <c r="Y33" i="75"/>
  <c r="Y34" i="75"/>
  <c r="Y35" i="75"/>
  <c r="Z35" i="75" s="1"/>
  <c r="Y36" i="75"/>
  <c r="Z36" i="75" s="1"/>
  <c r="Y37" i="75"/>
  <c r="Z37" i="75" s="1"/>
  <c r="Y38" i="75"/>
  <c r="Z38" i="75" s="1"/>
  <c r="Y39" i="75"/>
  <c r="Z39" i="75" s="1"/>
  <c r="Y40" i="75"/>
  <c r="Z40" i="75" s="1"/>
  <c r="Y41" i="75"/>
  <c r="Z41" i="75" s="1"/>
  <c r="Y42" i="75"/>
  <c r="Z42" i="75" s="1"/>
  <c r="Y43" i="75"/>
  <c r="Z43" i="75" s="1"/>
  <c r="Y44" i="75"/>
  <c r="Y45" i="75"/>
  <c r="Y46" i="75"/>
  <c r="Y47" i="75"/>
  <c r="Z47" i="75" s="1"/>
  <c r="Y48" i="75"/>
  <c r="Y49" i="75"/>
  <c r="Z49" i="75" s="1"/>
  <c r="Y50" i="75"/>
  <c r="Z50" i="75" s="1"/>
  <c r="Y51" i="75"/>
  <c r="Z51" i="75" s="1"/>
  <c r="Y52" i="75"/>
  <c r="Z52" i="75" s="1"/>
  <c r="Y53" i="75"/>
  <c r="Z53" i="75" s="1"/>
  <c r="Y54" i="75"/>
  <c r="Z54" i="75" s="1"/>
  <c r="Y55" i="75"/>
  <c r="Z55" i="75" s="1"/>
  <c r="Y56" i="75"/>
  <c r="Y57" i="75"/>
  <c r="Y58" i="75"/>
  <c r="Y59" i="75"/>
  <c r="Z59" i="75" s="1"/>
  <c r="Y60" i="75"/>
  <c r="Z60" i="75" s="1"/>
  <c r="Y61" i="75"/>
  <c r="Z61" i="75" s="1"/>
  <c r="Y62" i="75"/>
  <c r="Z62" i="75" s="1"/>
  <c r="Y63" i="75"/>
  <c r="Z63" i="75" s="1"/>
  <c r="Y64" i="75"/>
  <c r="Z64" i="75" s="1"/>
  <c r="Y65" i="75"/>
  <c r="Z65" i="75" s="1"/>
  <c r="Y66" i="75"/>
  <c r="Z66" i="75" s="1"/>
  <c r="Y67" i="75"/>
  <c r="Z67" i="75" s="1"/>
  <c r="Y68" i="75"/>
  <c r="Y69" i="75"/>
  <c r="Y70" i="75"/>
  <c r="Y71" i="75"/>
  <c r="Z71" i="75" s="1"/>
  <c r="Y72" i="75"/>
  <c r="Z72" i="75" s="1"/>
  <c r="Y73" i="75"/>
  <c r="Z73" i="75" s="1"/>
  <c r="Y74" i="75"/>
  <c r="Z74" i="75" s="1"/>
  <c r="Y75" i="75"/>
  <c r="Z75" i="75" s="1"/>
  <c r="Y76" i="75"/>
  <c r="Z76" i="75" s="1"/>
  <c r="Y77" i="75"/>
  <c r="Z77" i="75" s="1"/>
  <c r="Y78" i="75"/>
  <c r="Z78" i="75" s="1"/>
  <c r="Y79" i="75"/>
  <c r="Z79" i="75" s="1"/>
  <c r="Y80" i="75"/>
  <c r="Y81" i="75"/>
  <c r="Y82" i="75"/>
  <c r="Y83" i="75"/>
  <c r="Z83" i="75" s="1"/>
  <c r="Y84" i="75"/>
  <c r="Z84" i="75" s="1"/>
  <c r="Y85" i="75"/>
  <c r="Z85" i="75" s="1"/>
  <c r="Y86" i="75"/>
  <c r="Z86" i="75" s="1"/>
  <c r="Y87" i="75"/>
  <c r="Z87" i="75" s="1"/>
  <c r="Y89" i="75"/>
  <c r="Z89" i="75" s="1"/>
  <c r="Y90" i="75"/>
  <c r="Z90" i="75" s="1"/>
  <c r="Y91" i="75"/>
  <c r="Z91" i="75" s="1"/>
  <c r="Y93" i="75"/>
  <c r="Y95" i="75"/>
  <c r="Z95" i="75" s="1"/>
  <c r="Y97" i="75"/>
  <c r="Z97" i="75" s="1"/>
  <c r="Y98" i="75"/>
  <c r="Z98" i="75" s="1"/>
  <c r="Y99" i="75"/>
  <c r="Z99" i="75" s="1"/>
  <c r="Y100" i="75"/>
  <c r="Z100" i="75" s="1"/>
  <c r="Y101" i="75"/>
  <c r="Z101" i="75" s="1"/>
  <c r="Y102" i="75"/>
  <c r="Z102" i="75" s="1"/>
  <c r="Y103" i="75"/>
  <c r="Z103" i="75" s="1"/>
  <c r="Y104" i="75"/>
  <c r="Y105" i="75"/>
  <c r="Y106" i="75"/>
  <c r="Y107" i="75"/>
  <c r="Z107" i="75" s="1"/>
  <c r="Y108" i="75"/>
  <c r="Z108" i="75" s="1"/>
  <c r="Y109" i="75"/>
  <c r="Z109" i="75" s="1"/>
  <c r="Y110" i="75"/>
  <c r="Z110" i="75" s="1"/>
  <c r="Y111" i="75"/>
  <c r="Z111" i="75" s="1"/>
  <c r="Y112" i="75"/>
  <c r="Z112" i="75" s="1"/>
  <c r="Y113" i="75"/>
  <c r="Z113" i="75" s="1"/>
  <c r="Y114" i="75"/>
  <c r="Z114" i="75" s="1"/>
  <c r="Y116" i="75"/>
  <c r="Y118" i="75"/>
  <c r="Y120" i="75"/>
  <c r="Y121" i="75"/>
  <c r="Z121" i="75" s="1"/>
  <c r="Y122" i="75"/>
  <c r="Z122" i="75" s="1"/>
  <c r="Y123" i="75"/>
  <c r="Z123" i="75" s="1"/>
  <c r="Y124" i="75"/>
  <c r="Z124" i="75" s="1"/>
  <c r="Y125" i="75"/>
  <c r="Z125" i="75" s="1"/>
  <c r="Y126" i="75"/>
  <c r="Z126" i="75" s="1"/>
  <c r="Y127" i="75"/>
  <c r="Z127" i="75" s="1"/>
  <c r="Y128" i="75"/>
  <c r="Y130" i="75"/>
  <c r="Y131" i="75"/>
  <c r="Z131" i="75" s="1"/>
  <c r="Y132" i="75"/>
  <c r="Y133" i="75"/>
  <c r="Z133" i="75" s="1"/>
  <c r="Y134" i="75"/>
  <c r="Z134" i="75" s="1"/>
  <c r="Y135" i="75"/>
  <c r="Z135" i="75" s="1"/>
  <c r="Y136" i="75"/>
  <c r="Z136" i="75" s="1"/>
  <c r="Y137" i="75"/>
  <c r="Z137" i="75" s="1"/>
  <c r="Y138" i="75"/>
  <c r="Z138" i="75" s="1"/>
  <c r="Y139" i="75"/>
  <c r="Z139" i="75" s="1"/>
  <c r="Y140" i="75"/>
  <c r="Y141" i="75"/>
  <c r="Y142" i="75"/>
  <c r="Y144" i="75"/>
  <c r="Y145" i="75"/>
  <c r="Z145" i="75" s="1"/>
  <c r="Y146" i="75"/>
  <c r="Z146" i="75" s="1"/>
  <c r="Y147" i="75"/>
  <c r="Z147" i="75" s="1"/>
  <c r="Y148" i="75"/>
  <c r="Z148" i="75" s="1"/>
  <c r="Y150" i="75"/>
  <c r="Z150" i="75" s="1"/>
  <c r="Y151" i="75"/>
  <c r="Z151" i="75" s="1"/>
  <c r="Y152" i="75"/>
  <c r="Y153" i="75"/>
  <c r="Y154" i="75"/>
  <c r="Y155" i="75"/>
  <c r="Z155" i="75" s="1"/>
  <c r="Y156" i="75"/>
  <c r="Y157" i="75"/>
  <c r="Z157" i="75" s="1"/>
  <c r="Y158" i="75"/>
  <c r="Z158" i="75" s="1"/>
  <c r="Y159" i="75"/>
  <c r="Z159" i="75" s="1"/>
  <c r="Y160" i="75"/>
  <c r="Z160" i="75" s="1"/>
  <c r="Y161" i="75"/>
  <c r="Z161" i="75" s="1"/>
  <c r="Y162" i="75"/>
  <c r="Z162" i="75" s="1"/>
  <c r="Y163" i="75"/>
  <c r="Z163" i="75" s="1"/>
  <c r="Y164" i="75"/>
  <c r="Y165" i="75"/>
  <c r="Y167" i="75"/>
  <c r="Z167" i="75" s="1"/>
  <c r="Y168" i="75"/>
  <c r="Z168" i="75" s="1"/>
  <c r="Y169" i="75"/>
  <c r="Z169" i="75" s="1"/>
  <c r="Y171" i="75"/>
  <c r="Z171" i="75" s="1"/>
  <c r="Y173" i="75"/>
  <c r="Z173" i="75" s="1"/>
  <c r="Y175" i="75"/>
  <c r="Z175" i="75" s="1"/>
  <c r="Y176" i="75"/>
  <c r="Y177" i="75"/>
  <c r="Y178" i="75"/>
  <c r="Y179" i="75"/>
  <c r="Z179" i="75" s="1"/>
  <c r="Y180" i="75"/>
  <c r="Z180" i="75" s="1"/>
  <c r="Y181" i="75"/>
  <c r="Z181" i="75" s="1"/>
  <c r="Y182" i="75"/>
  <c r="Z182" i="75" s="1"/>
  <c r="Y183" i="75"/>
  <c r="Z183" i="75" s="1"/>
  <c r="Y184" i="75"/>
  <c r="Z184" i="75" s="1"/>
  <c r="Y185" i="75"/>
  <c r="Z185" i="75" s="1"/>
  <c r="Y186" i="75"/>
  <c r="Z186" i="75" s="1"/>
  <c r="Y187" i="75"/>
  <c r="Z187" i="75" s="1"/>
  <c r="Y188" i="75"/>
  <c r="Y189" i="75"/>
  <c r="Y190" i="75"/>
  <c r="Y191" i="75"/>
  <c r="Z191" i="75" s="1"/>
  <c r="Y192" i="75"/>
  <c r="Y193" i="75"/>
  <c r="Z193" i="75" s="1"/>
  <c r="Y194" i="75"/>
  <c r="Z194" i="75" s="1"/>
  <c r="Y195" i="75"/>
  <c r="Z195" i="75" s="1"/>
  <c r="Y196" i="75"/>
  <c r="Z196" i="75" s="1"/>
  <c r="Y197" i="75"/>
  <c r="Z197" i="75" s="1"/>
  <c r="Y198" i="75"/>
  <c r="Z198" i="75" s="1"/>
  <c r="Y199" i="75"/>
  <c r="Z199" i="75" s="1"/>
  <c r="Y200" i="75"/>
  <c r="Y201" i="75"/>
  <c r="Y202" i="75"/>
  <c r="Y203" i="75"/>
  <c r="Z203" i="75" s="1"/>
  <c r="Y204" i="75"/>
  <c r="Z204" i="75" s="1"/>
  <c r="Y205" i="75"/>
  <c r="Z205" i="75" s="1"/>
  <c r="Y206" i="75"/>
  <c r="Z206" i="75" s="1"/>
  <c r="Y207" i="75"/>
  <c r="Z207" i="75" s="1"/>
  <c r="Y208" i="75"/>
  <c r="Z208" i="75" s="1"/>
  <c r="Y209" i="75"/>
  <c r="Z209" i="75" s="1"/>
  <c r="Y210" i="75"/>
  <c r="Z210" i="75" s="1"/>
  <c r="Y211" i="75"/>
  <c r="Z211" i="75" s="1"/>
  <c r="Y212" i="75"/>
  <c r="Y213" i="75"/>
  <c r="Y214" i="75"/>
  <c r="Y215" i="75"/>
  <c r="Z215" i="75" s="1"/>
  <c r="Y216" i="75"/>
  <c r="Z216" i="75" s="1"/>
  <c r="Y217" i="75"/>
  <c r="Z217" i="75" s="1"/>
  <c r="Y218" i="75"/>
  <c r="Z218" i="75" s="1"/>
  <c r="Y219" i="75"/>
  <c r="Z219" i="75" s="1"/>
  <c r="Y220" i="75"/>
  <c r="Z220" i="75" s="1"/>
  <c r="Y221" i="75"/>
  <c r="Z221" i="75" s="1"/>
  <c r="Y222" i="75"/>
  <c r="Z222" i="75" s="1"/>
  <c r="Y223" i="75"/>
  <c r="Z223" i="75" s="1"/>
  <c r="Y224" i="75"/>
  <c r="Y225" i="75"/>
  <c r="Y226" i="75"/>
  <c r="Y227" i="75"/>
  <c r="Z227" i="75" s="1"/>
  <c r="Y228" i="75"/>
  <c r="Y229" i="75"/>
  <c r="Z229" i="75" s="1"/>
  <c r="Y230" i="75"/>
  <c r="Z230" i="75" s="1"/>
  <c r="Y231" i="75"/>
  <c r="Z231" i="75" s="1"/>
  <c r="Y232" i="75"/>
  <c r="Z232" i="75" s="1"/>
  <c r="Y233" i="75"/>
  <c r="Z233" i="75" s="1"/>
  <c r="Y234" i="75"/>
  <c r="Z234" i="75" s="1"/>
  <c r="Y235" i="75"/>
  <c r="Z235" i="75" s="1"/>
  <c r="Y236" i="75"/>
  <c r="Y237" i="75"/>
  <c r="Y238" i="75"/>
  <c r="Y239" i="75"/>
  <c r="Z239" i="75" s="1"/>
  <c r="Y240" i="75"/>
  <c r="Z240" i="75" s="1"/>
  <c r="Y241" i="75"/>
  <c r="Z241" i="75" s="1"/>
  <c r="Y242" i="75"/>
  <c r="Z242" i="75" s="1"/>
  <c r="Y243" i="75"/>
  <c r="Z243" i="75" s="1"/>
  <c r="Y244" i="75"/>
  <c r="Z244" i="75" s="1"/>
  <c r="Y245" i="75"/>
  <c r="Z245" i="75" s="1"/>
  <c r="Y246" i="75"/>
  <c r="Z246" i="75" s="1"/>
  <c r="Y247" i="75"/>
  <c r="Z247" i="75" s="1"/>
  <c r="Y248" i="75"/>
  <c r="Y249" i="75"/>
  <c r="Y250" i="75"/>
  <c r="Y251" i="75"/>
  <c r="Z251" i="75" s="1"/>
  <c r="Y252" i="75"/>
  <c r="Z252" i="75" s="1"/>
  <c r="Y253" i="75"/>
  <c r="Z253" i="75" s="1"/>
  <c r="Y254" i="75"/>
  <c r="Z254" i="75" s="1"/>
  <c r="Y255" i="75"/>
  <c r="Z255" i="75" s="1"/>
  <c r="Y256" i="75"/>
  <c r="Z256" i="75" s="1"/>
  <c r="Y257" i="75"/>
  <c r="Z257" i="75" s="1"/>
  <c r="Y258" i="75"/>
  <c r="Z258" i="75" s="1"/>
  <c r="Y259" i="75"/>
  <c r="Z259" i="75" s="1"/>
  <c r="Y260" i="75"/>
  <c r="Y261" i="75"/>
  <c r="Y262" i="75"/>
  <c r="Y263" i="75"/>
  <c r="Z263" i="75" s="1"/>
  <c r="Y264" i="75"/>
  <c r="Y265" i="75"/>
  <c r="Z265" i="75" s="1"/>
  <c r="Y266" i="75"/>
  <c r="Z266" i="75" s="1"/>
  <c r="Y267" i="75"/>
  <c r="Z267" i="75" s="1"/>
  <c r="Y268" i="75"/>
  <c r="Z268" i="75" s="1"/>
  <c r="Y269" i="75"/>
  <c r="Z269" i="75" s="1"/>
  <c r="Y270" i="75"/>
  <c r="Z270" i="75" s="1"/>
  <c r="Y271" i="75"/>
  <c r="Z271" i="75" s="1"/>
  <c r="Y272" i="75"/>
  <c r="Y273" i="75"/>
  <c r="Y274" i="75"/>
  <c r="Y275" i="75"/>
  <c r="Z275" i="75" s="1"/>
  <c r="Y276" i="75"/>
  <c r="Z276" i="75" s="1"/>
  <c r="Y5" i="75"/>
  <c r="Z5" i="75" s="1"/>
  <c r="AE16" i="74"/>
  <c r="AE17" i="74"/>
  <c r="AE27" i="74"/>
  <c r="AE28" i="74"/>
  <c r="AE29" i="74"/>
  <c r="AE38" i="74"/>
  <c r="AE40" i="74"/>
  <c r="AE50" i="74"/>
  <c r="AE52" i="74"/>
  <c r="AE54" i="74"/>
  <c r="AE62" i="74"/>
  <c r="AE64" i="74"/>
  <c r="AE74" i="74"/>
  <c r="AE76" i="74"/>
  <c r="AE86" i="74"/>
  <c r="AE87" i="74"/>
  <c r="AE88" i="74"/>
  <c r="AE90" i="74"/>
  <c r="AE100" i="74"/>
  <c r="AE102" i="74"/>
  <c r="AE110" i="74"/>
  <c r="AE112" i="74"/>
  <c r="AE114" i="74"/>
  <c r="AE122" i="74"/>
  <c r="AE123" i="74"/>
  <c r="AE124" i="74"/>
  <c r="AE134" i="74"/>
  <c r="AE135" i="74"/>
  <c r="AE136" i="74"/>
  <c r="AE138" i="74"/>
  <c r="AE146" i="74"/>
  <c r="AE147" i="74"/>
  <c r="AE148" i="74"/>
  <c r="AE160" i="74"/>
  <c r="AE161" i="74"/>
  <c r="AE170" i="74"/>
  <c r="AE171" i="74"/>
  <c r="AE172" i="74"/>
  <c r="AE174" i="74"/>
  <c r="AE184" i="74"/>
  <c r="AE194" i="74"/>
  <c r="AE195" i="74"/>
  <c r="AE196" i="74"/>
  <c r="AE198" i="74"/>
  <c r="AE206" i="74"/>
  <c r="AE208" i="74"/>
  <c r="AE213" i="74"/>
  <c r="AE218" i="74"/>
  <c r="AE220" i="74"/>
  <c r="AE230" i="74"/>
  <c r="AE232" i="74"/>
  <c r="AE234" i="74"/>
  <c r="AE237" i="74"/>
  <c r="AE242" i="74"/>
  <c r="AE244" i="74"/>
  <c r="AE249" i="74"/>
  <c r="AE255" i="74"/>
  <c r="AE256" i="74"/>
  <c r="AE257" i="74"/>
  <c r="AE261" i="74"/>
  <c r="AE268" i="74"/>
  <c r="AE273" i="74"/>
  <c r="AE278" i="74"/>
  <c r="AE280" i="74"/>
  <c r="AE283" i="74"/>
  <c r="AE286" i="74"/>
  <c r="AE290" i="74"/>
  <c r="AE292" i="74"/>
  <c r="AE293" i="74"/>
  <c r="AE294" i="74"/>
  <c r="AE295" i="74"/>
  <c r="AE297" i="74"/>
  <c r="AE304" i="74"/>
  <c r="AE309" i="74"/>
  <c r="AE314" i="74"/>
  <c r="AE316" i="74"/>
  <c r="AE319" i="74"/>
  <c r="AE326" i="74"/>
  <c r="AE328" i="74"/>
  <c r="AE330" i="74"/>
  <c r="AE331" i="74"/>
  <c r="AE340" i="74"/>
  <c r="AE350" i="74"/>
  <c r="AE352" i="74"/>
  <c r="AE355" i="74"/>
  <c r="AE357" i="74"/>
  <c r="AE363" i="74"/>
  <c r="AE364" i="74"/>
  <c r="AE367" i="74"/>
  <c r="AE372" i="74"/>
  <c r="AE374" i="74"/>
  <c r="AE376" i="74"/>
  <c r="AE377" i="74"/>
  <c r="AE378" i="74"/>
  <c r="AE379" i="74"/>
  <c r="AE380" i="74"/>
  <c r="AE386" i="74"/>
  <c r="AE388" i="74"/>
  <c r="AE390" i="74"/>
  <c r="AE391" i="74"/>
  <c r="AE393" i="74"/>
  <c r="AE398" i="74"/>
  <c r="AE399" i="74"/>
  <c r="AE400" i="74"/>
  <c r="AE402" i="74"/>
  <c r="AE403" i="74"/>
  <c r="AE404" i="74"/>
  <c r="AE410" i="74"/>
  <c r="AE412" i="74"/>
  <c r="AE415" i="74"/>
  <c r="AE417" i="74"/>
  <c r="AE419" i="74"/>
  <c r="AE424" i="74"/>
  <c r="AE425" i="74"/>
  <c r="AE428" i="74"/>
  <c r="AE429" i="74"/>
  <c r="AE432" i="74"/>
  <c r="AE436" i="74"/>
  <c r="AE438" i="74"/>
  <c r="AE439" i="74"/>
  <c r="AE443" i="74"/>
  <c r="AE446" i="74"/>
  <c r="AE448" i="74"/>
  <c r="AE451" i="74"/>
  <c r="AE455" i="74"/>
  <c r="AE456" i="74"/>
  <c r="AE458" i="74"/>
  <c r="AE459" i="74"/>
  <c r="AE460" i="74"/>
  <c r="AE463" i="74"/>
  <c r="AE467" i="74"/>
  <c r="AE470" i="74"/>
  <c r="AE472" i="74"/>
  <c r="AE475" i="74"/>
  <c r="AE477" i="74"/>
  <c r="AE480" i="74"/>
  <c r="AE482" i="74"/>
  <c r="AE483" i="74"/>
  <c r="AE484" i="74"/>
  <c r="AE487" i="74"/>
  <c r="AE494" i="74"/>
  <c r="AE495" i="74"/>
  <c r="AE496" i="74"/>
  <c r="AE498" i="74"/>
  <c r="AE499" i="74"/>
  <c r="AE503" i="74"/>
  <c r="AE507" i="74"/>
  <c r="AE508" i="74"/>
  <c r="AE511" i="74"/>
  <c r="AE516" i="74"/>
  <c r="AE518" i="74"/>
  <c r="AE520" i="74"/>
  <c r="AE521" i="74"/>
  <c r="AE522" i="74"/>
  <c r="AE523" i="74"/>
  <c r="AE524" i="74"/>
  <c r="AE5" i="74"/>
  <c r="AD6" i="74"/>
  <c r="AE6" i="74" s="1"/>
  <c r="AD7" i="74"/>
  <c r="AE7" i="74" s="1"/>
  <c r="AD8" i="74"/>
  <c r="AE8" i="74" s="1"/>
  <c r="AD9" i="74"/>
  <c r="AE9" i="74" s="1"/>
  <c r="AD10" i="74"/>
  <c r="AE10" i="74" s="1"/>
  <c r="AD11" i="74"/>
  <c r="AE11" i="74" s="1"/>
  <c r="AD12" i="74"/>
  <c r="AE12" i="74" s="1"/>
  <c r="AD13" i="74"/>
  <c r="AE13" i="74" s="1"/>
  <c r="AD14" i="74"/>
  <c r="AE14" i="74" s="1"/>
  <c r="AD15" i="74"/>
  <c r="AE15" i="74" s="1"/>
  <c r="AD16" i="74"/>
  <c r="AD17" i="74"/>
  <c r="AD18" i="74"/>
  <c r="AE18" i="74" s="1"/>
  <c r="AD19" i="74"/>
  <c r="AE19" i="74" s="1"/>
  <c r="AD20" i="74"/>
  <c r="AE20" i="74" s="1"/>
  <c r="AD21" i="74"/>
  <c r="AE21" i="74" s="1"/>
  <c r="AD22" i="74"/>
  <c r="AE22" i="74" s="1"/>
  <c r="AD23" i="74"/>
  <c r="AE23" i="74" s="1"/>
  <c r="AD24" i="74"/>
  <c r="AE24" i="74" s="1"/>
  <c r="AD25" i="74"/>
  <c r="AE25" i="74" s="1"/>
  <c r="AD26" i="74"/>
  <c r="AE26" i="74" s="1"/>
  <c r="AD27" i="74"/>
  <c r="AD28" i="74"/>
  <c r="AD29" i="74"/>
  <c r="AD30" i="74"/>
  <c r="AE30" i="74" s="1"/>
  <c r="AD31" i="74"/>
  <c r="AE31" i="74" s="1"/>
  <c r="AD32" i="74"/>
  <c r="AE32" i="74" s="1"/>
  <c r="AD33" i="74"/>
  <c r="AE33" i="74" s="1"/>
  <c r="AD34" i="74"/>
  <c r="AE34" i="74" s="1"/>
  <c r="AD35" i="74"/>
  <c r="AE35" i="74" s="1"/>
  <c r="AD36" i="74"/>
  <c r="AE36" i="74" s="1"/>
  <c r="AD37" i="74"/>
  <c r="AE37" i="74" s="1"/>
  <c r="AD38" i="74"/>
  <c r="AD39" i="74"/>
  <c r="AE39" i="74" s="1"/>
  <c r="AD40" i="74"/>
  <c r="AD41" i="74"/>
  <c r="AE41" i="74" s="1"/>
  <c r="AD42" i="74"/>
  <c r="AE42" i="74" s="1"/>
  <c r="AD43" i="74"/>
  <c r="AE43" i="74" s="1"/>
  <c r="AD44" i="74"/>
  <c r="AE44" i="74" s="1"/>
  <c r="AD45" i="74"/>
  <c r="AE45" i="74" s="1"/>
  <c r="AD46" i="74"/>
  <c r="AE46" i="74" s="1"/>
  <c r="AD47" i="74"/>
  <c r="AE47" i="74" s="1"/>
  <c r="AD48" i="74"/>
  <c r="AE48" i="74" s="1"/>
  <c r="AD49" i="74"/>
  <c r="AE49" i="74" s="1"/>
  <c r="AD50" i="74"/>
  <c r="AD51" i="74"/>
  <c r="AE51" i="74" s="1"/>
  <c r="AD52" i="74"/>
  <c r="AD53" i="74"/>
  <c r="AE53" i="74" s="1"/>
  <c r="AD54" i="74"/>
  <c r="AD55" i="74"/>
  <c r="AE55" i="74" s="1"/>
  <c r="AD56" i="74"/>
  <c r="AE56" i="74" s="1"/>
  <c r="AD57" i="74"/>
  <c r="AE57" i="74" s="1"/>
  <c r="AD58" i="74"/>
  <c r="AE58" i="74" s="1"/>
  <c r="AD59" i="74"/>
  <c r="AE59" i="74" s="1"/>
  <c r="AD60" i="74"/>
  <c r="AE60" i="74" s="1"/>
  <c r="AD61" i="74"/>
  <c r="AE61" i="74" s="1"/>
  <c r="AD62" i="74"/>
  <c r="AD63" i="74"/>
  <c r="AE63" i="74" s="1"/>
  <c r="AD64" i="74"/>
  <c r="AD65" i="74"/>
  <c r="AE65" i="74" s="1"/>
  <c r="AD66" i="74"/>
  <c r="AE66" i="74" s="1"/>
  <c r="AD67" i="74"/>
  <c r="AE67" i="74" s="1"/>
  <c r="AD68" i="74"/>
  <c r="AE68" i="74" s="1"/>
  <c r="AD69" i="74"/>
  <c r="AE69" i="74" s="1"/>
  <c r="AD70" i="74"/>
  <c r="AE70" i="74" s="1"/>
  <c r="AD71" i="74"/>
  <c r="AE71" i="74" s="1"/>
  <c r="AD72" i="74"/>
  <c r="AE72" i="74" s="1"/>
  <c r="AD73" i="74"/>
  <c r="AE73" i="74" s="1"/>
  <c r="AD74" i="74"/>
  <c r="AD75" i="74"/>
  <c r="AE75" i="74" s="1"/>
  <c r="AD76" i="74"/>
  <c r="AD77" i="74"/>
  <c r="AE77" i="74" s="1"/>
  <c r="AD78" i="74"/>
  <c r="AE78" i="74" s="1"/>
  <c r="AD79" i="74"/>
  <c r="AE79" i="74" s="1"/>
  <c r="AD80" i="74"/>
  <c r="AE80" i="74" s="1"/>
  <c r="AD81" i="74"/>
  <c r="AE81" i="74" s="1"/>
  <c r="AD82" i="74"/>
  <c r="AE82" i="74" s="1"/>
  <c r="AD83" i="74"/>
  <c r="AE83" i="74" s="1"/>
  <c r="AD84" i="74"/>
  <c r="AE84" i="74" s="1"/>
  <c r="AD85" i="74"/>
  <c r="AE85" i="74" s="1"/>
  <c r="AD86" i="74"/>
  <c r="AD87" i="74"/>
  <c r="AD88" i="74"/>
  <c r="AD89" i="74"/>
  <c r="AE89" i="74" s="1"/>
  <c r="AD90" i="74"/>
  <c r="AD91" i="74"/>
  <c r="AE91" i="74" s="1"/>
  <c r="AD92" i="74"/>
  <c r="AE92" i="74" s="1"/>
  <c r="AD93" i="74"/>
  <c r="AE93" i="74" s="1"/>
  <c r="AD94" i="74"/>
  <c r="AE94" i="74" s="1"/>
  <c r="AD95" i="74"/>
  <c r="AE95" i="74" s="1"/>
  <c r="AD96" i="74"/>
  <c r="AE96" i="74" s="1"/>
  <c r="AD97" i="74"/>
  <c r="AE97" i="74" s="1"/>
  <c r="AD98" i="74"/>
  <c r="AE98" i="74" s="1"/>
  <c r="AD99" i="74"/>
  <c r="AE99" i="74" s="1"/>
  <c r="AD100" i="74"/>
  <c r="AD101" i="74"/>
  <c r="AE101" i="74" s="1"/>
  <c r="AD102" i="74"/>
  <c r="AD103" i="74"/>
  <c r="AE103" i="74" s="1"/>
  <c r="AD104" i="74"/>
  <c r="AE104" i="74" s="1"/>
  <c r="AD105" i="74"/>
  <c r="AE105" i="74" s="1"/>
  <c r="AD106" i="74"/>
  <c r="AE106" i="74" s="1"/>
  <c r="AD107" i="74"/>
  <c r="AE107" i="74" s="1"/>
  <c r="AD108" i="74"/>
  <c r="AE108" i="74" s="1"/>
  <c r="AD109" i="74"/>
  <c r="AE109" i="74" s="1"/>
  <c r="AD110" i="74"/>
  <c r="AD111" i="74"/>
  <c r="AE111" i="74" s="1"/>
  <c r="AD112" i="74"/>
  <c r="AD113" i="74"/>
  <c r="AE113" i="74" s="1"/>
  <c r="AD114" i="74"/>
  <c r="AD115" i="74"/>
  <c r="AE115" i="74" s="1"/>
  <c r="AD116" i="74"/>
  <c r="AE116" i="74" s="1"/>
  <c r="AD117" i="74"/>
  <c r="AE117" i="74" s="1"/>
  <c r="AD118" i="74"/>
  <c r="AE118" i="74" s="1"/>
  <c r="AD119" i="74"/>
  <c r="AE119" i="74" s="1"/>
  <c r="AD120" i="74"/>
  <c r="AE120" i="74" s="1"/>
  <c r="AD121" i="74"/>
  <c r="AE121" i="74" s="1"/>
  <c r="AD122" i="74"/>
  <c r="AD123" i="74"/>
  <c r="AD124" i="74"/>
  <c r="AD125" i="74"/>
  <c r="AE125" i="74" s="1"/>
  <c r="AD126" i="74"/>
  <c r="AE126" i="74" s="1"/>
  <c r="AD127" i="74"/>
  <c r="AE127" i="74" s="1"/>
  <c r="AD128" i="74"/>
  <c r="AE128" i="74" s="1"/>
  <c r="AD129" i="74"/>
  <c r="AE129" i="74" s="1"/>
  <c r="AD130" i="74"/>
  <c r="AE130" i="74" s="1"/>
  <c r="AD131" i="74"/>
  <c r="AE131" i="74" s="1"/>
  <c r="AD132" i="74"/>
  <c r="AE132" i="74" s="1"/>
  <c r="AD133" i="74"/>
  <c r="AE133" i="74" s="1"/>
  <c r="AD134" i="74"/>
  <c r="AD135" i="74"/>
  <c r="AD136" i="74"/>
  <c r="AD137" i="74"/>
  <c r="AE137" i="74" s="1"/>
  <c r="AD138" i="74"/>
  <c r="AD139" i="74"/>
  <c r="AE139" i="74" s="1"/>
  <c r="AD140" i="74"/>
  <c r="AE140" i="74" s="1"/>
  <c r="AD141" i="74"/>
  <c r="AE141" i="74" s="1"/>
  <c r="AD142" i="74"/>
  <c r="AE142" i="74" s="1"/>
  <c r="AD143" i="74"/>
  <c r="AE143" i="74" s="1"/>
  <c r="AD144" i="74"/>
  <c r="AE144" i="74" s="1"/>
  <c r="AD145" i="74"/>
  <c r="AE145" i="74" s="1"/>
  <c r="AD146" i="74"/>
  <c r="AD147" i="74"/>
  <c r="AD148" i="74"/>
  <c r="AD149" i="74"/>
  <c r="AE149" i="74" s="1"/>
  <c r="AD150" i="74"/>
  <c r="AE150" i="74" s="1"/>
  <c r="AD151" i="74"/>
  <c r="AE151" i="74" s="1"/>
  <c r="AD152" i="74"/>
  <c r="AE152" i="74" s="1"/>
  <c r="AD153" i="74"/>
  <c r="AE153" i="74" s="1"/>
  <c r="AD154" i="74"/>
  <c r="AE154" i="74" s="1"/>
  <c r="AD155" i="74"/>
  <c r="AE155" i="74" s="1"/>
  <c r="AD156" i="74"/>
  <c r="AE156" i="74" s="1"/>
  <c r="AD157" i="74"/>
  <c r="AE157" i="74" s="1"/>
  <c r="AD158" i="74"/>
  <c r="AE158" i="74" s="1"/>
  <c r="AD159" i="74"/>
  <c r="AE159" i="74" s="1"/>
  <c r="AD160" i="74"/>
  <c r="AD161" i="74"/>
  <c r="AD162" i="74"/>
  <c r="AE162" i="74" s="1"/>
  <c r="AD163" i="74"/>
  <c r="AE163" i="74" s="1"/>
  <c r="AD164" i="74"/>
  <c r="AE164" i="74" s="1"/>
  <c r="AD165" i="74"/>
  <c r="AE165" i="74" s="1"/>
  <c r="AD166" i="74"/>
  <c r="AE166" i="74" s="1"/>
  <c r="AD167" i="74"/>
  <c r="AE167" i="74" s="1"/>
  <c r="AD168" i="74"/>
  <c r="AE168" i="74" s="1"/>
  <c r="AD169" i="74"/>
  <c r="AE169" i="74" s="1"/>
  <c r="AD170" i="74"/>
  <c r="AD171" i="74"/>
  <c r="AD172" i="74"/>
  <c r="AD173" i="74"/>
  <c r="AE173" i="74" s="1"/>
  <c r="AD174" i="74"/>
  <c r="AD175" i="74"/>
  <c r="AE175" i="74" s="1"/>
  <c r="AD176" i="74"/>
  <c r="AE176" i="74" s="1"/>
  <c r="AD177" i="74"/>
  <c r="AE177" i="74" s="1"/>
  <c r="AD178" i="74"/>
  <c r="AE178" i="74" s="1"/>
  <c r="AD179" i="74"/>
  <c r="AE179" i="74" s="1"/>
  <c r="AD180" i="74"/>
  <c r="AE180" i="74" s="1"/>
  <c r="AD181" i="74"/>
  <c r="AE181" i="74" s="1"/>
  <c r="AD182" i="74"/>
  <c r="AE182" i="74" s="1"/>
  <c r="AD183" i="74"/>
  <c r="AE183" i="74" s="1"/>
  <c r="AD184" i="74"/>
  <c r="AD185" i="74"/>
  <c r="AE185" i="74" s="1"/>
  <c r="AD186" i="74"/>
  <c r="AE186" i="74" s="1"/>
  <c r="AD187" i="74"/>
  <c r="AE187" i="74" s="1"/>
  <c r="AD188" i="74"/>
  <c r="AE188" i="74" s="1"/>
  <c r="AD189" i="74"/>
  <c r="AE189" i="74" s="1"/>
  <c r="AD190" i="74"/>
  <c r="AE190" i="74" s="1"/>
  <c r="AD191" i="74"/>
  <c r="AE191" i="74" s="1"/>
  <c r="AD192" i="74"/>
  <c r="AE192" i="74" s="1"/>
  <c r="AD193" i="74"/>
  <c r="AE193" i="74" s="1"/>
  <c r="AD194" i="74"/>
  <c r="AD195" i="74"/>
  <c r="AD196" i="74"/>
  <c r="AD197" i="74"/>
  <c r="AE197" i="74" s="1"/>
  <c r="AD198" i="74"/>
  <c r="AD199" i="74"/>
  <c r="AE199" i="74" s="1"/>
  <c r="AD200" i="74"/>
  <c r="AE200" i="74" s="1"/>
  <c r="AD201" i="74"/>
  <c r="AE201" i="74" s="1"/>
  <c r="AD202" i="74"/>
  <c r="AE202" i="74" s="1"/>
  <c r="AD203" i="74"/>
  <c r="AE203" i="74" s="1"/>
  <c r="AD204" i="74"/>
  <c r="AE204" i="74" s="1"/>
  <c r="AD205" i="74"/>
  <c r="AE205" i="74" s="1"/>
  <c r="AD206" i="74"/>
  <c r="AD207" i="74"/>
  <c r="AE207" i="74" s="1"/>
  <c r="AD208" i="74"/>
  <c r="AD209" i="74"/>
  <c r="AE209" i="74" s="1"/>
  <c r="AD210" i="74"/>
  <c r="AE210" i="74" s="1"/>
  <c r="AD211" i="74"/>
  <c r="AE211" i="74" s="1"/>
  <c r="AD212" i="74"/>
  <c r="AE212" i="74" s="1"/>
  <c r="AD213" i="74"/>
  <c r="AD214" i="74"/>
  <c r="AE214" i="74" s="1"/>
  <c r="AD215" i="74"/>
  <c r="AE215" i="74" s="1"/>
  <c r="AD216" i="74"/>
  <c r="AE216" i="74" s="1"/>
  <c r="AD217" i="74"/>
  <c r="AE217" i="74" s="1"/>
  <c r="AD218" i="74"/>
  <c r="AD219" i="74"/>
  <c r="AE219" i="74" s="1"/>
  <c r="AD220" i="74"/>
  <c r="AD221" i="74"/>
  <c r="AE221" i="74" s="1"/>
  <c r="AD222" i="74"/>
  <c r="AE222" i="74" s="1"/>
  <c r="AD223" i="74"/>
  <c r="AE223" i="74" s="1"/>
  <c r="AD224" i="74"/>
  <c r="AE224" i="74" s="1"/>
  <c r="AD225" i="74"/>
  <c r="AE225" i="74" s="1"/>
  <c r="AD226" i="74"/>
  <c r="AE226" i="74" s="1"/>
  <c r="AD227" i="74"/>
  <c r="AE227" i="74" s="1"/>
  <c r="AD228" i="74"/>
  <c r="AE228" i="74" s="1"/>
  <c r="AD229" i="74"/>
  <c r="AE229" i="74" s="1"/>
  <c r="AD230" i="74"/>
  <c r="AD231" i="74"/>
  <c r="AE231" i="74" s="1"/>
  <c r="AD232" i="74"/>
  <c r="AD233" i="74"/>
  <c r="AE233" i="74" s="1"/>
  <c r="AD234" i="74"/>
  <c r="AD235" i="74"/>
  <c r="AE235" i="74" s="1"/>
  <c r="AD236" i="74"/>
  <c r="AE236" i="74" s="1"/>
  <c r="AD237" i="74"/>
  <c r="AD238" i="74"/>
  <c r="AE238" i="74" s="1"/>
  <c r="AD239" i="74"/>
  <c r="AE239" i="74" s="1"/>
  <c r="AD240" i="74"/>
  <c r="AE240" i="74" s="1"/>
  <c r="AD241" i="74"/>
  <c r="AE241" i="74" s="1"/>
  <c r="AD242" i="74"/>
  <c r="AD243" i="74"/>
  <c r="AE243" i="74" s="1"/>
  <c r="AD244" i="74"/>
  <c r="AD245" i="74"/>
  <c r="AE245" i="74" s="1"/>
  <c r="AD246" i="74"/>
  <c r="AE246" i="74" s="1"/>
  <c r="AD247" i="74"/>
  <c r="AE247" i="74" s="1"/>
  <c r="AD248" i="74"/>
  <c r="AE248" i="74" s="1"/>
  <c r="AD249" i="74"/>
  <c r="AD250" i="74"/>
  <c r="AE250" i="74" s="1"/>
  <c r="AD251" i="74"/>
  <c r="AE251" i="74" s="1"/>
  <c r="AD252" i="74"/>
  <c r="AE252" i="74" s="1"/>
  <c r="AD253" i="74"/>
  <c r="AE253" i="74" s="1"/>
  <c r="AD254" i="74"/>
  <c r="AE254" i="74" s="1"/>
  <c r="AD255" i="74"/>
  <c r="AD256" i="74"/>
  <c r="AD257" i="74"/>
  <c r="AD258" i="74"/>
  <c r="AE258" i="74" s="1"/>
  <c r="AD259" i="74"/>
  <c r="AE259" i="74" s="1"/>
  <c r="AD260" i="74"/>
  <c r="AE260" i="74" s="1"/>
  <c r="AD261" i="74"/>
  <c r="AD262" i="74"/>
  <c r="AE262" i="74" s="1"/>
  <c r="AD263" i="74"/>
  <c r="AE263" i="74" s="1"/>
  <c r="AD264" i="74"/>
  <c r="AE264" i="74" s="1"/>
  <c r="AD265" i="74"/>
  <c r="AE265" i="74" s="1"/>
  <c r="AD266" i="74"/>
  <c r="AE266" i="74" s="1"/>
  <c r="AD267" i="74"/>
  <c r="AE267" i="74" s="1"/>
  <c r="AD268" i="74"/>
  <c r="AD269" i="74"/>
  <c r="AE269" i="74" s="1"/>
  <c r="AD270" i="74"/>
  <c r="AE270" i="74" s="1"/>
  <c r="AD271" i="74"/>
  <c r="AE271" i="74" s="1"/>
  <c r="AD272" i="74"/>
  <c r="AE272" i="74" s="1"/>
  <c r="AD273" i="74"/>
  <c r="AD274" i="74"/>
  <c r="AE274" i="74" s="1"/>
  <c r="AD275" i="74"/>
  <c r="AE275" i="74" s="1"/>
  <c r="AD276" i="74"/>
  <c r="AE276" i="74" s="1"/>
  <c r="AD277" i="74"/>
  <c r="AE277" i="74" s="1"/>
  <c r="AD278" i="74"/>
  <c r="AD279" i="74"/>
  <c r="AE279" i="74" s="1"/>
  <c r="AD280" i="74"/>
  <c r="AD281" i="74"/>
  <c r="AE281" i="74" s="1"/>
  <c r="AD282" i="74"/>
  <c r="AE282" i="74" s="1"/>
  <c r="AD283" i="74"/>
  <c r="AD284" i="74"/>
  <c r="AE284" i="74" s="1"/>
  <c r="AD285" i="74"/>
  <c r="AE285" i="74" s="1"/>
  <c r="AD286" i="74"/>
  <c r="AD287" i="74"/>
  <c r="AE287" i="74" s="1"/>
  <c r="AD288" i="74"/>
  <c r="AE288" i="74" s="1"/>
  <c r="AD289" i="74"/>
  <c r="AE289" i="74" s="1"/>
  <c r="AD290" i="74"/>
  <c r="AD291" i="74"/>
  <c r="AE291" i="74" s="1"/>
  <c r="AD292" i="74"/>
  <c r="AD293" i="74"/>
  <c r="AD294" i="74"/>
  <c r="AD295" i="74"/>
  <c r="AD296" i="74"/>
  <c r="AE296" i="74" s="1"/>
  <c r="AD297" i="74"/>
  <c r="AD298" i="74"/>
  <c r="AE298" i="74" s="1"/>
  <c r="AD299" i="74"/>
  <c r="AE299" i="74" s="1"/>
  <c r="AD300" i="74"/>
  <c r="AE300" i="74" s="1"/>
  <c r="AD301" i="74"/>
  <c r="AE301" i="74" s="1"/>
  <c r="AD302" i="74"/>
  <c r="AE302" i="74" s="1"/>
  <c r="AD303" i="74"/>
  <c r="AE303" i="74" s="1"/>
  <c r="AD304" i="74"/>
  <c r="AD305" i="74"/>
  <c r="AE305" i="74" s="1"/>
  <c r="AD306" i="74"/>
  <c r="AE306" i="74" s="1"/>
  <c r="AD307" i="74"/>
  <c r="AE307" i="74" s="1"/>
  <c r="AD308" i="74"/>
  <c r="AE308" i="74" s="1"/>
  <c r="AD309" i="74"/>
  <c r="AD310" i="74"/>
  <c r="AE310" i="74" s="1"/>
  <c r="AD311" i="74"/>
  <c r="AE311" i="74" s="1"/>
  <c r="AD312" i="74"/>
  <c r="AE312" i="74" s="1"/>
  <c r="AD313" i="74"/>
  <c r="AE313" i="74" s="1"/>
  <c r="AD314" i="74"/>
  <c r="AD315" i="74"/>
  <c r="AE315" i="74" s="1"/>
  <c r="AD316" i="74"/>
  <c r="AD317" i="74"/>
  <c r="AE317" i="74" s="1"/>
  <c r="AD318" i="74"/>
  <c r="AE318" i="74" s="1"/>
  <c r="AD319" i="74"/>
  <c r="AD320" i="74"/>
  <c r="AE320" i="74" s="1"/>
  <c r="AD321" i="74"/>
  <c r="AE321" i="74" s="1"/>
  <c r="AD322" i="74"/>
  <c r="AE322" i="74" s="1"/>
  <c r="AD323" i="74"/>
  <c r="AE323" i="74" s="1"/>
  <c r="AD324" i="74"/>
  <c r="AE324" i="74" s="1"/>
  <c r="AD325" i="74"/>
  <c r="AE325" i="74" s="1"/>
  <c r="AD326" i="74"/>
  <c r="AD327" i="74"/>
  <c r="AE327" i="74" s="1"/>
  <c r="AD328" i="74"/>
  <c r="AD329" i="74"/>
  <c r="AE329" i="74" s="1"/>
  <c r="AD330" i="74"/>
  <c r="AD331" i="74"/>
  <c r="AD332" i="74"/>
  <c r="AE332" i="74" s="1"/>
  <c r="AD333" i="74"/>
  <c r="AE333" i="74" s="1"/>
  <c r="AD334" i="74"/>
  <c r="AE334" i="74" s="1"/>
  <c r="AD335" i="74"/>
  <c r="AE335" i="74" s="1"/>
  <c r="AD336" i="74"/>
  <c r="AE336" i="74" s="1"/>
  <c r="AD337" i="74"/>
  <c r="AE337" i="74" s="1"/>
  <c r="AD338" i="74"/>
  <c r="AE338" i="74" s="1"/>
  <c r="AD339" i="74"/>
  <c r="AE339" i="74" s="1"/>
  <c r="AD340" i="74"/>
  <c r="AD341" i="74"/>
  <c r="AE341" i="74" s="1"/>
  <c r="AD342" i="74"/>
  <c r="AE342" i="74" s="1"/>
  <c r="AD343" i="74"/>
  <c r="AE343" i="74" s="1"/>
  <c r="AD344" i="74"/>
  <c r="AE344" i="74" s="1"/>
  <c r="AD345" i="74"/>
  <c r="AE345" i="74" s="1"/>
  <c r="AD346" i="74"/>
  <c r="AE346" i="74" s="1"/>
  <c r="AD347" i="74"/>
  <c r="AE347" i="74" s="1"/>
  <c r="AD348" i="74"/>
  <c r="AE348" i="74" s="1"/>
  <c r="AD349" i="74"/>
  <c r="AE349" i="74" s="1"/>
  <c r="AD350" i="74"/>
  <c r="AD351" i="74"/>
  <c r="AE351" i="74" s="1"/>
  <c r="AD352" i="74"/>
  <c r="AD353" i="74"/>
  <c r="AE353" i="74" s="1"/>
  <c r="AD354" i="74"/>
  <c r="AE354" i="74" s="1"/>
  <c r="AD355" i="74"/>
  <c r="AD356" i="74"/>
  <c r="AE356" i="74" s="1"/>
  <c r="AD357" i="74"/>
  <c r="AD358" i="74"/>
  <c r="AE358" i="74" s="1"/>
  <c r="AD359" i="74"/>
  <c r="AE359" i="74" s="1"/>
  <c r="AD360" i="74"/>
  <c r="AE360" i="74" s="1"/>
  <c r="AD361" i="74"/>
  <c r="AE361" i="74" s="1"/>
  <c r="AD362" i="74"/>
  <c r="AE362" i="74" s="1"/>
  <c r="AD363" i="74"/>
  <c r="AD364" i="74"/>
  <c r="AD365" i="74"/>
  <c r="AE365" i="74" s="1"/>
  <c r="AD366" i="74"/>
  <c r="AE366" i="74" s="1"/>
  <c r="AD367" i="74"/>
  <c r="AD368" i="74"/>
  <c r="AE368" i="74" s="1"/>
  <c r="AD369" i="74"/>
  <c r="AE369" i="74" s="1"/>
  <c r="AD370" i="74"/>
  <c r="AE370" i="74" s="1"/>
  <c r="AD371" i="74"/>
  <c r="AE371" i="74" s="1"/>
  <c r="AD372" i="74"/>
  <c r="AD373" i="74"/>
  <c r="AE373" i="74" s="1"/>
  <c r="AD374" i="74"/>
  <c r="AD375" i="74"/>
  <c r="AE375" i="74" s="1"/>
  <c r="AD376" i="74"/>
  <c r="AD377" i="74"/>
  <c r="AD378" i="74"/>
  <c r="AD379" i="74"/>
  <c r="AD380" i="74"/>
  <c r="AD381" i="74"/>
  <c r="AE381" i="74" s="1"/>
  <c r="AD382" i="74"/>
  <c r="AE382" i="74" s="1"/>
  <c r="AD383" i="74"/>
  <c r="AE383" i="74" s="1"/>
  <c r="AD384" i="74"/>
  <c r="AE384" i="74" s="1"/>
  <c r="AD385" i="74"/>
  <c r="AE385" i="74" s="1"/>
  <c r="AD386" i="74"/>
  <c r="AD387" i="74"/>
  <c r="AE387" i="74" s="1"/>
  <c r="AD388" i="74"/>
  <c r="AD389" i="74"/>
  <c r="AE389" i="74" s="1"/>
  <c r="AD390" i="74"/>
  <c r="AD391" i="74"/>
  <c r="AD392" i="74"/>
  <c r="AE392" i="74" s="1"/>
  <c r="AD393" i="74"/>
  <c r="AD394" i="74"/>
  <c r="AE394" i="74" s="1"/>
  <c r="AD395" i="74"/>
  <c r="AE395" i="74" s="1"/>
  <c r="AD396" i="74"/>
  <c r="AE396" i="74" s="1"/>
  <c r="AD397" i="74"/>
  <c r="AE397" i="74" s="1"/>
  <c r="AD398" i="74"/>
  <c r="AD399" i="74"/>
  <c r="AD400" i="74"/>
  <c r="AD401" i="74"/>
  <c r="AE401" i="74" s="1"/>
  <c r="AD402" i="74"/>
  <c r="AD403" i="74"/>
  <c r="AD404" i="74"/>
  <c r="AD405" i="74"/>
  <c r="AE405" i="74" s="1"/>
  <c r="AD406" i="74"/>
  <c r="AE406" i="74" s="1"/>
  <c r="AD407" i="74"/>
  <c r="AE407" i="74" s="1"/>
  <c r="AD408" i="74"/>
  <c r="AE408" i="74" s="1"/>
  <c r="AD409" i="74"/>
  <c r="AE409" i="74" s="1"/>
  <c r="AD410" i="74"/>
  <c r="AD411" i="74"/>
  <c r="AE411" i="74" s="1"/>
  <c r="AD412" i="74"/>
  <c r="AD413" i="74"/>
  <c r="AE413" i="74" s="1"/>
  <c r="AD414" i="74"/>
  <c r="AE414" i="74" s="1"/>
  <c r="AD415" i="74"/>
  <c r="AD416" i="74"/>
  <c r="AE416" i="74" s="1"/>
  <c r="AD417" i="74"/>
  <c r="AD418" i="74"/>
  <c r="AE418" i="74" s="1"/>
  <c r="AD419" i="74"/>
  <c r="AD420" i="74"/>
  <c r="AE420" i="74" s="1"/>
  <c r="AD421" i="74"/>
  <c r="AE421" i="74" s="1"/>
  <c r="AD422" i="74"/>
  <c r="AE422" i="74" s="1"/>
  <c r="AD423" i="74"/>
  <c r="AE423" i="74" s="1"/>
  <c r="AD424" i="74"/>
  <c r="AD425" i="74"/>
  <c r="AD426" i="74"/>
  <c r="AE426" i="74" s="1"/>
  <c r="AD427" i="74"/>
  <c r="AE427" i="74" s="1"/>
  <c r="AD428" i="74"/>
  <c r="AD429" i="74"/>
  <c r="AD430" i="74"/>
  <c r="AE430" i="74" s="1"/>
  <c r="AD431" i="74"/>
  <c r="AE431" i="74" s="1"/>
  <c r="AD432" i="74"/>
  <c r="AD433" i="74"/>
  <c r="AE433" i="74" s="1"/>
  <c r="AD434" i="74"/>
  <c r="AE434" i="74" s="1"/>
  <c r="AD435" i="74"/>
  <c r="AE435" i="74" s="1"/>
  <c r="AD436" i="74"/>
  <c r="AD437" i="74"/>
  <c r="AE437" i="74" s="1"/>
  <c r="AD438" i="74"/>
  <c r="AD439" i="74"/>
  <c r="AD440" i="74"/>
  <c r="AE440" i="74" s="1"/>
  <c r="AD441" i="74"/>
  <c r="AE441" i="74" s="1"/>
  <c r="AD442" i="74"/>
  <c r="AE442" i="74" s="1"/>
  <c r="AD443" i="74"/>
  <c r="AD444" i="74"/>
  <c r="AE444" i="74" s="1"/>
  <c r="AD445" i="74"/>
  <c r="AE445" i="74" s="1"/>
  <c r="AD446" i="74"/>
  <c r="AD447" i="74"/>
  <c r="AE447" i="74" s="1"/>
  <c r="AD448" i="74"/>
  <c r="AD449" i="74"/>
  <c r="AE449" i="74" s="1"/>
  <c r="AD450" i="74"/>
  <c r="AE450" i="74" s="1"/>
  <c r="AD451" i="74"/>
  <c r="AD452" i="74"/>
  <c r="AE452" i="74" s="1"/>
  <c r="AD453" i="74"/>
  <c r="AE453" i="74" s="1"/>
  <c r="AD454" i="74"/>
  <c r="AE454" i="74" s="1"/>
  <c r="AD455" i="74"/>
  <c r="AD456" i="74"/>
  <c r="AD457" i="74"/>
  <c r="AE457" i="74" s="1"/>
  <c r="AD458" i="74"/>
  <c r="AD459" i="74"/>
  <c r="AD460" i="74"/>
  <c r="AD461" i="74"/>
  <c r="AE461" i="74" s="1"/>
  <c r="AD462" i="74"/>
  <c r="AE462" i="74" s="1"/>
  <c r="AD463" i="74"/>
  <c r="AD464" i="74"/>
  <c r="AE464" i="74" s="1"/>
  <c r="AD465" i="74"/>
  <c r="AE465" i="74" s="1"/>
  <c r="AD466" i="74"/>
  <c r="AE466" i="74" s="1"/>
  <c r="AD467" i="74"/>
  <c r="AD468" i="74"/>
  <c r="AE468" i="74" s="1"/>
  <c r="AD469" i="74"/>
  <c r="AE469" i="74" s="1"/>
  <c r="AD470" i="74"/>
  <c r="AD471" i="74"/>
  <c r="AE471" i="74" s="1"/>
  <c r="AD472" i="74"/>
  <c r="AD473" i="74"/>
  <c r="AE473" i="74" s="1"/>
  <c r="AD474" i="74"/>
  <c r="AE474" i="74" s="1"/>
  <c r="AD475" i="74"/>
  <c r="AD476" i="74"/>
  <c r="AE476" i="74" s="1"/>
  <c r="AD477" i="74"/>
  <c r="AD478" i="74"/>
  <c r="AE478" i="74" s="1"/>
  <c r="AD479" i="74"/>
  <c r="AE479" i="74" s="1"/>
  <c r="AD480" i="74"/>
  <c r="AD481" i="74"/>
  <c r="AE481" i="74" s="1"/>
  <c r="AD482" i="74"/>
  <c r="AD483" i="74"/>
  <c r="AD484" i="74"/>
  <c r="AD485" i="74"/>
  <c r="AE485" i="74" s="1"/>
  <c r="AD486" i="74"/>
  <c r="AE486" i="74" s="1"/>
  <c r="AD487" i="74"/>
  <c r="AD488" i="74"/>
  <c r="AE488" i="74" s="1"/>
  <c r="AD489" i="74"/>
  <c r="AE489" i="74" s="1"/>
  <c r="AD490" i="74"/>
  <c r="AE490" i="74" s="1"/>
  <c r="AD491" i="74"/>
  <c r="AE491" i="74" s="1"/>
  <c r="AD492" i="74"/>
  <c r="AE492" i="74" s="1"/>
  <c r="AD493" i="74"/>
  <c r="AE493" i="74" s="1"/>
  <c r="AD494" i="74"/>
  <c r="AD495" i="74"/>
  <c r="AD496" i="74"/>
  <c r="AD497" i="74"/>
  <c r="AE497" i="74" s="1"/>
  <c r="AD498" i="74"/>
  <c r="AD499" i="74"/>
  <c r="AD500" i="74"/>
  <c r="AE500" i="74" s="1"/>
  <c r="AD501" i="74"/>
  <c r="AE501" i="74" s="1"/>
  <c r="AD502" i="74"/>
  <c r="AE502" i="74" s="1"/>
  <c r="AD503" i="74"/>
  <c r="AD504" i="74"/>
  <c r="AE504" i="74" s="1"/>
  <c r="AD505" i="74"/>
  <c r="AE505" i="74" s="1"/>
  <c r="AD506" i="74"/>
  <c r="AE506" i="74" s="1"/>
  <c r="AD507" i="74"/>
  <c r="AD508" i="74"/>
  <c r="AD509" i="74"/>
  <c r="AE509" i="74" s="1"/>
  <c r="AD510" i="74"/>
  <c r="AE510" i="74" s="1"/>
  <c r="AD511" i="74"/>
  <c r="AD512" i="74"/>
  <c r="AE512" i="74" s="1"/>
  <c r="AD513" i="74"/>
  <c r="AE513" i="74" s="1"/>
  <c r="AD514" i="74"/>
  <c r="AE514" i="74" s="1"/>
  <c r="AD515" i="74"/>
  <c r="AE515" i="74" s="1"/>
  <c r="AD516" i="74"/>
  <c r="AD517" i="74"/>
  <c r="AE517" i="74" s="1"/>
  <c r="AD518" i="74"/>
  <c r="AD519" i="74"/>
  <c r="AE519" i="74" s="1"/>
  <c r="AD520" i="74"/>
  <c r="AD521" i="74"/>
  <c r="AD522" i="74"/>
  <c r="AD523" i="74"/>
  <c r="AD524" i="74"/>
  <c r="AD525" i="74"/>
  <c r="AE525" i="74" s="1"/>
  <c r="AD526" i="74"/>
  <c r="AE526" i="74" s="1"/>
  <c r="AD527" i="74"/>
  <c r="AE527" i="74" s="1"/>
  <c r="AD528" i="74"/>
  <c r="AE528" i="74" s="1"/>
  <c r="AD5" i="74"/>
  <c r="Z6" i="73"/>
  <c r="Z9" i="73"/>
  <c r="Z13" i="73"/>
  <c r="Z16" i="73"/>
  <c r="Z18" i="73"/>
  <c r="Z21" i="73"/>
  <c r="Z22" i="73"/>
  <c r="Z25" i="73"/>
  <c r="Z27" i="73"/>
  <c r="Z28" i="73"/>
  <c r="Z29" i="73"/>
  <c r="Z30" i="73"/>
  <c r="Z33" i="73"/>
  <c r="Z35" i="73"/>
  <c r="Z39" i="73"/>
  <c r="Z40" i="73"/>
  <c r="Z42" i="73"/>
  <c r="Z45" i="73"/>
  <c r="Z51" i="73"/>
  <c r="Z52" i="73"/>
  <c r="Z53" i="73"/>
  <c r="Z54" i="73"/>
  <c r="Z56" i="73"/>
  <c r="Z57" i="73"/>
  <c r="Z61" i="73"/>
  <c r="Z64" i="73"/>
  <c r="Z65" i="73"/>
  <c r="Z66" i="73"/>
  <c r="Z69" i="73"/>
  <c r="Z75" i="73"/>
  <c r="Z77" i="73"/>
  <c r="Z78" i="73"/>
  <c r="Z80" i="73"/>
  <c r="Z81" i="73"/>
  <c r="Z82" i="73"/>
  <c r="Z85" i="73"/>
  <c r="Z87" i="73"/>
  <c r="Z88" i="73"/>
  <c r="Z90" i="73"/>
  <c r="Z92" i="73"/>
  <c r="Z93" i="73"/>
  <c r="Z95" i="73"/>
  <c r="Z100" i="73"/>
  <c r="Z102" i="73"/>
  <c r="Z104" i="73"/>
  <c r="Z105" i="73"/>
  <c r="Z106" i="73"/>
  <c r="Z111" i="73"/>
  <c r="Z112" i="73"/>
  <c r="Z113" i="73"/>
  <c r="Z114" i="73"/>
  <c r="Z117" i="73"/>
  <c r="Z118" i="73"/>
  <c r="Z119" i="73"/>
  <c r="Z121" i="73"/>
  <c r="Z124" i="73"/>
  <c r="Z126" i="73"/>
  <c r="Z130" i="73"/>
  <c r="Z131" i="73"/>
  <c r="Z138" i="73"/>
  <c r="Z140" i="73"/>
  <c r="Z141" i="73"/>
  <c r="Z143" i="73"/>
  <c r="Z145" i="73"/>
  <c r="Z147" i="73"/>
  <c r="Z148" i="73"/>
  <c r="Z5" i="73"/>
  <c r="Y6" i="73"/>
  <c r="Y7" i="73"/>
  <c r="Z7" i="73" s="1"/>
  <c r="Y8" i="73"/>
  <c r="Z8" i="73" s="1"/>
  <c r="Y9" i="73"/>
  <c r="Y10" i="73"/>
  <c r="Z10" i="73" s="1"/>
  <c r="Y11" i="73"/>
  <c r="Z11" i="73" s="1"/>
  <c r="Y12" i="73"/>
  <c r="Z12" i="73" s="1"/>
  <c r="Y13" i="73"/>
  <c r="Y14" i="73"/>
  <c r="Z14" i="73" s="1"/>
  <c r="Y15" i="73"/>
  <c r="Z15" i="73" s="1"/>
  <c r="Y16" i="73"/>
  <c r="Y17" i="73"/>
  <c r="Z17" i="73" s="1"/>
  <c r="Y18" i="73"/>
  <c r="Y19" i="73"/>
  <c r="Z19" i="73" s="1"/>
  <c r="Y20" i="73"/>
  <c r="Z20" i="73" s="1"/>
  <c r="Y21" i="73"/>
  <c r="Y22" i="73"/>
  <c r="Y23" i="73"/>
  <c r="Z23" i="73" s="1"/>
  <c r="Y24" i="73"/>
  <c r="Z24" i="73" s="1"/>
  <c r="Y25" i="73"/>
  <c r="Y26" i="73"/>
  <c r="Z26" i="73" s="1"/>
  <c r="Y27" i="73"/>
  <c r="Y28" i="73"/>
  <c r="Y29" i="73"/>
  <c r="Y30" i="73"/>
  <c r="Y31" i="73"/>
  <c r="Z31" i="73" s="1"/>
  <c r="Y32" i="73"/>
  <c r="Z32" i="73" s="1"/>
  <c r="Y33" i="73"/>
  <c r="Y34" i="73"/>
  <c r="Z34" i="73" s="1"/>
  <c r="Y35" i="73"/>
  <c r="Y36" i="73"/>
  <c r="Z36" i="73" s="1"/>
  <c r="Y37" i="73"/>
  <c r="Z37" i="73" s="1"/>
  <c r="Y38" i="73"/>
  <c r="Z38" i="73" s="1"/>
  <c r="Y39" i="73"/>
  <c r="Y40" i="73"/>
  <c r="Y41" i="73"/>
  <c r="Z41" i="73" s="1"/>
  <c r="Y42" i="73"/>
  <c r="Y43" i="73"/>
  <c r="Z43" i="73" s="1"/>
  <c r="Y44" i="73"/>
  <c r="Z44" i="73" s="1"/>
  <c r="Y45" i="73"/>
  <c r="Y46" i="73"/>
  <c r="Z46" i="73" s="1"/>
  <c r="Y47" i="73"/>
  <c r="Z47" i="73" s="1"/>
  <c r="Y48" i="73"/>
  <c r="Z48" i="73" s="1"/>
  <c r="Y49" i="73"/>
  <c r="Z49" i="73" s="1"/>
  <c r="Y50" i="73"/>
  <c r="Z50" i="73" s="1"/>
  <c r="Y51" i="73"/>
  <c r="Y52" i="73"/>
  <c r="Y53" i="73"/>
  <c r="Y54" i="73"/>
  <c r="Y55" i="73"/>
  <c r="Z55" i="73" s="1"/>
  <c r="Y56" i="73"/>
  <c r="Y57" i="73"/>
  <c r="Y58" i="73"/>
  <c r="Z58" i="73" s="1"/>
  <c r="Y59" i="73"/>
  <c r="Z59" i="73" s="1"/>
  <c r="Y60" i="73"/>
  <c r="Z60" i="73" s="1"/>
  <c r="Y61" i="73"/>
  <c r="Y62" i="73"/>
  <c r="Z62" i="73" s="1"/>
  <c r="Y63" i="73"/>
  <c r="Z63" i="73" s="1"/>
  <c r="Y64" i="73"/>
  <c r="Y65" i="73"/>
  <c r="Y66" i="73"/>
  <c r="Y67" i="73"/>
  <c r="Z67" i="73" s="1"/>
  <c r="Y68" i="73"/>
  <c r="Z68" i="73" s="1"/>
  <c r="Y69" i="73"/>
  <c r="Y70" i="73"/>
  <c r="Z70" i="73" s="1"/>
  <c r="Y71" i="73"/>
  <c r="Z71" i="73" s="1"/>
  <c r="Y72" i="73"/>
  <c r="Z72" i="73" s="1"/>
  <c r="Y73" i="73"/>
  <c r="Z73" i="73" s="1"/>
  <c r="Y74" i="73"/>
  <c r="Z74" i="73" s="1"/>
  <c r="Y75" i="73"/>
  <c r="Y76" i="73"/>
  <c r="Z76" i="73" s="1"/>
  <c r="Y77" i="73"/>
  <c r="Y78" i="73"/>
  <c r="Y79" i="73"/>
  <c r="Z79" i="73" s="1"/>
  <c r="Y80" i="73"/>
  <c r="Y81" i="73"/>
  <c r="Y82" i="73"/>
  <c r="Y83" i="73"/>
  <c r="Z83" i="73" s="1"/>
  <c r="Y84" i="73"/>
  <c r="Z84" i="73" s="1"/>
  <c r="Y85" i="73"/>
  <c r="Y86" i="73"/>
  <c r="Z86" i="73" s="1"/>
  <c r="Y87" i="73"/>
  <c r="Y88" i="73"/>
  <c r="Y89" i="73"/>
  <c r="Z89" i="73" s="1"/>
  <c r="Y90" i="73"/>
  <c r="Y91" i="73"/>
  <c r="Z91" i="73" s="1"/>
  <c r="Y92" i="73"/>
  <c r="Y93" i="73"/>
  <c r="Y94" i="73"/>
  <c r="Z94" i="73" s="1"/>
  <c r="Y95" i="73"/>
  <c r="Y96" i="73"/>
  <c r="Z96" i="73" s="1"/>
  <c r="Y97" i="73"/>
  <c r="Z97" i="73" s="1"/>
  <c r="Y98" i="73"/>
  <c r="Z98" i="73" s="1"/>
  <c r="Y99" i="73"/>
  <c r="Z99" i="73" s="1"/>
  <c r="Y100" i="73"/>
  <c r="Y101" i="73"/>
  <c r="Z101" i="73" s="1"/>
  <c r="Y102" i="73"/>
  <c r="Y103" i="73"/>
  <c r="Z103" i="73" s="1"/>
  <c r="Y104" i="73"/>
  <c r="Y105" i="73"/>
  <c r="Y106" i="73"/>
  <c r="Y107" i="73"/>
  <c r="Z107" i="73" s="1"/>
  <c r="Y108" i="73"/>
  <c r="Z108" i="73" s="1"/>
  <c r="Y109" i="73"/>
  <c r="Z109" i="73" s="1"/>
  <c r="Y110" i="73"/>
  <c r="Z110" i="73" s="1"/>
  <c r="Y111" i="73"/>
  <c r="Y112" i="73"/>
  <c r="Y113" i="73"/>
  <c r="Y114" i="73"/>
  <c r="Y115" i="73"/>
  <c r="Z115" i="73" s="1"/>
  <c r="Y116" i="73"/>
  <c r="Z116" i="73" s="1"/>
  <c r="Y117" i="73"/>
  <c r="Y118" i="73"/>
  <c r="Y119" i="73"/>
  <c r="Y120" i="73"/>
  <c r="Z120" i="73" s="1"/>
  <c r="Y121" i="73"/>
  <c r="Y122" i="73"/>
  <c r="Z122" i="73" s="1"/>
  <c r="Y123" i="73"/>
  <c r="Z123" i="73" s="1"/>
  <c r="Y124" i="73"/>
  <c r="Y125" i="73"/>
  <c r="Z125" i="73" s="1"/>
  <c r="Y126" i="73"/>
  <c r="Y127" i="73"/>
  <c r="Z127" i="73" s="1"/>
  <c r="Y128" i="73"/>
  <c r="Z128" i="73" s="1"/>
  <c r="Y129" i="73"/>
  <c r="Z129" i="73" s="1"/>
  <c r="Y130" i="73"/>
  <c r="Y131" i="73"/>
  <c r="Y132" i="73"/>
  <c r="Z132" i="73" s="1"/>
  <c r="Y133" i="73"/>
  <c r="Z133" i="73" s="1"/>
  <c r="Y134" i="73"/>
  <c r="Z134" i="73" s="1"/>
  <c r="Y135" i="73"/>
  <c r="Z135" i="73" s="1"/>
  <c r="Y136" i="73"/>
  <c r="Z136" i="73" s="1"/>
  <c r="Y137" i="73"/>
  <c r="Z137" i="73" s="1"/>
  <c r="Y138" i="73"/>
  <c r="Y139" i="73"/>
  <c r="Z139" i="73" s="1"/>
  <c r="Y140" i="73"/>
  <c r="Y141" i="73"/>
  <c r="Y142" i="73"/>
  <c r="Z142" i="73" s="1"/>
  <c r="Y143" i="73"/>
  <c r="Y144" i="73"/>
  <c r="Z144" i="73" s="1"/>
  <c r="Y145" i="73"/>
  <c r="Y146" i="73"/>
  <c r="Z146" i="73" s="1"/>
  <c r="Y147" i="73"/>
  <c r="Y148" i="73"/>
  <c r="Y5" i="73"/>
  <c r="AA6" i="72"/>
  <c r="AA7" i="72"/>
  <c r="AA10" i="72"/>
  <c r="AA11" i="72"/>
  <c r="AA13" i="72"/>
  <c r="AA14" i="72"/>
  <c r="AA16" i="72"/>
  <c r="AA19" i="72"/>
  <c r="AA22" i="72"/>
  <c r="AA23" i="72"/>
  <c r="AA25" i="72"/>
  <c r="AA26" i="72"/>
  <c r="AA31" i="72"/>
  <c r="AA32" i="72"/>
  <c r="AA35" i="72"/>
  <c r="AA37" i="72"/>
  <c r="AA38" i="72"/>
  <c r="AA39" i="72"/>
  <c r="AA43" i="72"/>
  <c r="AA45" i="72"/>
  <c r="AA49" i="72"/>
  <c r="AA50" i="72"/>
  <c r="AA52" i="72"/>
  <c r="AA55" i="72"/>
  <c r="AA61" i="72"/>
  <c r="AA62" i="72"/>
  <c r="AA63" i="72"/>
  <c r="AA64" i="72"/>
  <c r="AA66" i="72"/>
  <c r="AA67" i="72"/>
  <c r="AA71" i="72"/>
  <c r="AA74" i="72"/>
  <c r="AA75" i="72"/>
  <c r="AA76" i="72"/>
  <c r="AA79" i="72"/>
  <c r="AA85" i="72"/>
  <c r="AA87" i="72"/>
  <c r="AA88" i="72"/>
  <c r="AA90" i="72"/>
  <c r="AA91" i="72"/>
  <c r="AA92" i="72"/>
  <c r="AA95" i="72"/>
  <c r="AA97" i="72"/>
  <c r="AA98" i="72"/>
  <c r="AA100" i="72"/>
  <c r="AA102" i="72"/>
  <c r="AA103" i="72"/>
  <c r="AA110" i="72"/>
  <c r="AA114" i="72"/>
  <c r="AA115" i="72"/>
  <c r="AA116" i="72"/>
  <c r="AA121" i="72"/>
  <c r="AA122" i="72"/>
  <c r="AA123" i="72"/>
  <c r="AA124" i="72"/>
  <c r="AA127" i="72"/>
  <c r="AA131" i="72"/>
  <c r="AA134" i="72"/>
  <c r="Z6" i="72"/>
  <c r="Z7" i="72"/>
  <c r="Z8" i="72"/>
  <c r="AA8" i="72" s="1"/>
  <c r="Z9" i="72"/>
  <c r="AA9" i="72" s="1"/>
  <c r="Z10" i="72"/>
  <c r="Z11" i="72"/>
  <c r="Z12" i="72"/>
  <c r="AA12" i="72" s="1"/>
  <c r="Z13" i="72"/>
  <c r="Z14" i="72"/>
  <c r="Z15" i="72"/>
  <c r="AA15" i="72" s="1"/>
  <c r="Z16" i="72"/>
  <c r="Z17" i="72"/>
  <c r="AA17" i="72" s="1"/>
  <c r="Z18" i="72"/>
  <c r="AA18" i="72" s="1"/>
  <c r="Z19" i="72"/>
  <c r="Z20" i="72"/>
  <c r="AA20" i="72" s="1"/>
  <c r="Z21" i="72"/>
  <c r="AA21" i="72" s="1"/>
  <c r="Z22" i="72"/>
  <c r="Z23" i="72"/>
  <c r="Z24" i="72"/>
  <c r="AA24" i="72" s="1"/>
  <c r="Z25" i="72"/>
  <c r="Z26" i="72"/>
  <c r="Z27" i="72"/>
  <c r="AA27" i="72" s="1"/>
  <c r="Z28" i="72"/>
  <c r="AA28" i="72" s="1"/>
  <c r="Z29" i="72"/>
  <c r="AA29" i="72" s="1"/>
  <c r="Z30" i="72"/>
  <c r="AA30" i="72" s="1"/>
  <c r="Z31" i="72"/>
  <c r="Z32" i="72"/>
  <c r="Z33" i="72"/>
  <c r="AA33" i="72" s="1"/>
  <c r="Z34" i="72"/>
  <c r="AA34" i="72" s="1"/>
  <c r="Z35" i="72"/>
  <c r="Z36" i="72"/>
  <c r="AA36" i="72" s="1"/>
  <c r="Z37" i="72"/>
  <c r="Z38" i="72"/>
  <c r="Z39" i="72"/>
  <c r="Z40" i="72"/>
  <c r="AA40" i="72" s="1"/>
  <c r="Z41" i="72"/>
  <c r="AA41" i="72" s="1"/>
  <c r="Z42" i="72"/>
  <c r="AA42" i="72" s="1"/>
  <c r="Z43" i="72"/>
  <c r="Z44" i="72"/>
  <c r="AA44" i="72" s="1"/>
  <c r="Z45" i="72"/>
  <c r="Z46" i="72"/>
  <c r="AA46" i="72" s="1"/>
  <c r="Z47" i="72"/>
  <c r="AA47" i="72" s="1"/>
  <c r="Z48" i="72"/>
  <c r="AA48" i="72" s="1"/>
  <c r="Z49" i="72"/>
  <c r="Z50" i="72"/>
  <c r="Z51" i="72"/>
  <c r="AA51" i="72" s="1"/>
  <c r="Z52" i="72"/>
  <c r="Z53" i="72"/>
  <c r="AA53" i="72" s="1"/>
  <c r="Z54" i="72"/>
  <c r="AA54" i="72" s="1"/>
  <c r="Z55" i="72"/>
  <c r="Z56" i="72"/>
  <c r="AA56" i="72" s="1"/>
  <c r="Z57" i="72"/>
  <c r="AA57" i="72" s="1"/>
  <c r="Z58" i="72"/>
  <c r="AA58" i="72" s="1"/>
  <c r="Z59" i="72"/>
  <c r="AA59" i="72" s="1"/>
  <c r="Z60" i="72"/>
  <c r="AA60" i="72" s="1"/>
  <c r="Z61" i="72"/>
  <c r="Z62" i="72"/>
  <c r="Z63" i="72"/>
  <c r="Z64" i="72"/>
  <c r="Z65" i="72"/>
  <c r="AA65" i="72" s="1"/>
  <c r="Z66" i="72"/>
  <c r="Z67" i="72"/>
  <c r="Z68" i="72"/>
  <c r="AA68" i="72" s="1"/>
  <c r="Z69" i="72"/>
  <c r="AA69" i="72" s="1"/>
  <c r="Z70" i="72"/>
  <c r="AA70" i="72" s="1"/>
  <c r="Z71" i="72"/>
  <c r="Z72" i="72"/>
  <c r="AA72" i="72" s="1"/>
  <c r="Z73" i="72"/>
  <c r="AA73" i="72" s="1"/>
  <c r="Z74" i="72"/>
  <c r="Z75" i="72"/>
  <c r="Z76" i="72"/>
  <c r="Z77" i="72"/>
  <c r="AA77" i="72" s="1"/>
  <c r="Z78" i="72"/>
  <c r="AA78" i="72" s="1"/>
  <c r="Z79" i="72"/>
  <c r="Z80" i="72"/>
  <c r="AA80" i="72" s="1"/>
  <c r="Z81" i="72"/>
  <c r="AA81" i="72" s="1"/>
  <c r="Z82" i="72"/>
  <c r="AA82" i="72" s="1"/>
  <c r="Z83" i="72"/>
  <c r="AA83" i="72" s="1"/>
  <c r="Z84" i="72"/>
  <c r="AA84" i="72" s="1"/>
  <c r="Z85" i="72"/>
  <c r="Z86" i="72"/>
  <c r="AA86" i="72" s="1"/>
  <c r="Z87" i="72"/>
  <c r="Z88" i="72"/>
  <c r="Z89" i="72"/>
  <c r="AA89" i="72" s="1"/>
  <c r="Z90" i="72"/>
  <c r="Z91" i="72"/>
  <c r="Z92" i="72"/>
  <c r="Z93" i="72"/>
  <c r="AA93" i="72" s="1"/>
  <c r="Z94" i="72"/>
  <c r="AA94" i="72" s="1"/>
  <c r="Z95" i="72"/>
  <c r="Z96" i="72"/>
  <c r="AA96" i="72" s="1"/>
  <c r="Z97" i="72"/>
  <c r="Z98" i="72"/>
  <c r="Z99" i="72"/>
  <c r="AA99" i="72" s="1"/>
  <c r="Z100" i="72"/>
  <c r="Z101" i="72"/>
  <c r="AA101" i="72" s="1"/>
  <c r="Z102" i="72"/>
  <c r="Z103" i="72"/>
  <c r="Z104" i="72"/>
  <c r="AA104" i="72" s="1"/>
  <c r="Z105" i="72"/>
  <c r="AA105" i="72" s="1"/>
  <c r="Z106" i="72"/>
  <c r="AA106" i="72" s="1"/>
  <c r="Z107" i="72"/>
  <c r="AA107" i="72" s="1"/>
  <c r="Z108" i="72"/>
  <c r="AA108" i="72" s="1"/>
  <c r="Z109" i="72"/>
  <c r="AA109" i="72" s="1"/>
  <c r="Z110" i="72"/>
  <c r="Z111" i="72"/>
  <c r="AA111" i="72" s="1"/>
  <c r="Z112" i="72"/>
  <c r="AA112" i="72" s="1"/>
  <c r="Z113" i="72"/>
  <c r="AA113" i="72" s="1"/>
  <c r="Z114" i="72"/>
  <c r="Z115" i="72"/>
  <c r="Z116" i="72"/>
  <c r="Z117" i="72"/>
  <c r="AA117" i="72" s="1"/>
  <c r="Z118" i="72"/>
  <c r="AA118" i="72" s="1"/>
  <c r="Z119" i="72"/>
  <c r="AA119" i="72" s="1"/>
  <c r="Z120" i="72"/>
  <c r="AA120" i="72" s="1"/>
  <c r="Z121" i="72"/>
  <c r="Z122" i="72"/>
  <c r="Z123" i="72"/>
  <c r="Z124" i="72"/>
  <c r="Z125" i="72"/>
  <c r="AA125" i="72" s="1"/>
  <c r="Z126" i="72"/>
  <c r="AA126" i="72" s="1"/>
  <c r="Z127" i="72"/>
  <c r="Z128" i="72"/>
  <c r="AA128" i="72" s="1"/>
  <c r="Z129" i="72"/>
  <c r="AA129" i="72" s="1"/>
  <c r="Z130" i="72"/>
  <c r="AA130" i="72" s="1"/>
  <c r="Z131" i="72"/>
  <c r="Z132" i="72"/>
  <c r="AA132" i="72" s="1"/>
  <c r="Z133" i="72"/>
  <c r="AA133" i="72" s="1"/>
  <c r="Z134" i="72"/>
  <c r="Z135" i="72"/>
  <c r="AA135" i="72" s="1"/>
  <c r="Z5" i="72"/>
  <c r="AA5" i="72" s="1"/>
  <c r="AD9" i="71"/>
  <c r="AD10" i="71"/>
  <c r="AD18" i="71"/>
  <c r="AD21" i="71"/>
  <c r="AD22" i="71"/>
  <c r="AD23" i="71"/>
  <c r="AD28" i="71"/>
  <c r="AD30" i="71"/>
  <c r="AD33" i="71"/>
  <c r="AD34" i="71"/>
  <c r="AD35" i="71"/>
  <c r="AD37" i="71"/>
  <c r="AD40" i="71"/>
  <c r="AD42" i="71"/>
  <c r="AD43" i="71"/>
  <c r="AD45" i="71"/>
  <c r="AD46" i="71"/>
  <c r="AD47" i="71"/>
  <c r="AD52" i="71"/>
  <c r="AD54" i="71"/>
  <c r="AD55" i="71"/>
  <c r="AD57" i="71"/>
  <c r="AD58" i="71"/>
  <c r="AD59" i="71"/>
  <c r="AD61" i="71"/>
  <c r="AD64" i="71"/>
  <c r="AD66" i="71"/>
  <c r="AD67" i="71"/>
  <c r="AD69" i="71"/>
  <c r="AD70" i="71"/>
  <c r="AD71" i="71"/>
  <c r="AD73" i="71"/>
  <c r="AD76" i="71"/>
  <c r="AD78" i="71"/>
  <c r="AD79" i="71"/>
  <c r="AD81" i="71"/>
  <c r="AD82" i="71"/>
  <c r="AD83" i="71"/>
  <c r="AD88" i="71"/>
  <c r="AD90" i="71"/>
  <c r="AD91" i="71"/>
  <c r="AD93" i="71"/>
  <c r="AD94" i="71"/>
  <c r="AD95" i="71"/>
  <c r="AD97" i="71"/>
  <c r="AD100" i="71"/>
  <c r="AD102" i="71"/>
  <c r="AD103" i="71"/>
  <c r="AD105" i="71"/>
  <c r="AD106" i="71"/>
  <c r="AD107" i="71"/>
  <c r="AD112" i="71"/>
  <c r="AD114" i="71"/>
  <c r="AD115" i="71"/>
  <c r="AD117" i="71"/>
  <c r="AD118" i="71"/>
  <c r="AD119" i="71"/>
  <c r="AD121" i="71"/>
  <c r="AD124" i="71"/>
  <c r="AD126" i="71"/>
  <c r="AD127" i="71"/>
  <c r="AD129" i="71"/>
  <c r="AD130" i="71"/>
  <c r="AD133" i="71"/>
  <c r="AD136" i="71"/>
  <c r="AD138" i="71"/>
  <c r="AD139" i="71"/>
  <c r="AD141" i="71"/>
  <c r="AD142" i="71"/>
  <c r="AD143" i="71"/>
  <c r="AD145" i="71"/>
  <c r="AD148" i="71"/>
  <c r="AD150" i="71"/>
  <c r="AD151" i="71"/>
  <c r="AD153" i="71"/>
  <c r="AD154" i="71"/>
  <c r="AD155" i="71"/>
  <c r="AD157" i="71"/>
  <c r="AD160" i="71"/>
  <c r="AD162" i="71"/>
  <c r="AD163" i="71"/>
  <c r="AD165" i="71"/>
  <c r="AD166" i="71"/>
  <c r="AD169" i="71"/>
  <c r="AD172" i="71"/>
  <c r="AD174" i="71"/>
  <c r="AD175" i="71"/>
  <c r="AD177" i="71"/>
  <c r="AD178" i="71"/>
  <c r="AD179" i="71"/>
  <c r="AD181" i="71"/>
  <c r="AD184" i="71"/>
  <c r="AD186" i="71"/>
  <c r="AD187" i="71"/>
  <c r="AD189" i="71"/>
  <c r="AD190" i="71"/>
  <c r="AD191" i="71"/>
  <c r="AD196" i="71"/>
  <c r="AD198" i="71"/>
  <c r="AD199" i="71"/>
  <c r="AD201" i="71"/>
  <c r="AD202" i="71"/>
  <c r="AD203" i="71"/>
  <c r="AD205" i="71"/>
  <c r="AD208" i="71"/>
  <c r="AD210" i="71"/>
  <c r="AD211" i="71"/>
  <c r="AD213" i="71"/>
  <c r="AD214" i="71"/>
  <c r="AD215" i="71"/>
  <c r="AD217" i="71"/>
  <c r="AD220" i="71"/>
  <c r="AD222" i="71"/>
  <c r="AD223" i="71"/>
  <c r="AD225" i="71"/>
  <c r="AD226" i="71"/>
  <c r="AD227" i="71"/>
  <c r="AD232" i="71"/>
  <c r="AD234" i="71"/>
  <c r="AD235" i="71"/>
  <c r="AD237" i="71"/>
  <c r="AD238" i="71"/>
  <c r="AD239" i="71"/>
  <c r="AD241" i="71"/>
  <c r="AD244" i="71"/>
  <c r="AD246" i="71"/>
  <c r="AD247" i="71"/>
  <c r="AD249" i="71"/>
  <c r="AD250" i="71"/>
  <c r="AD251" i="71"/>
  <c r="AD256" i="71"/>
  <c r="AD258" i="71"/>
  <c r="AD259" i="71"/>
  <c r="AD261" i="71"/>
  <c r="AD262" i="71"/>
  <c r="AD263" i="71"/>
  <c r="AD265" i="71"/>
  <c r="AD268" i="71"/>
  <c r="AD270" i="71"/>
  <c r="AD271" i="71"/>
  <c r="AD273" i="71"/>
  <c r="AD274" i="71"/>
  <c r="AD277" i="71"/>
  <c r="AD280" i="71"/>
  <c r="AD282" i="71"/>
  <c r="AD283" i="71"/>
  <c r="AD285" i="71"/>
  <c r="AD286" i="71"/>
  <c r="AD287" i="71"/>
  <c r="AD289" i="71"/>
  <c r="AD292" i="71"/>
  <c r="AD294" i="71"/>
  <c r="AD295" i="71"/>
  <c r="AD297" i="71"/>
  <c r="AD298" i="71"/>
  <c r="AD299" i="71"/>
  <c r="AD301" i="71"/>
  <c r="AC6" i="71"/>
  <c r="AD6" i="71" s="1"/>
  <c r="AC7" i="71"/>
  <c r="AD7" i="71" s="1"/>
  <c r="AC8" i="71"/>
  <c r="AD8" i="71" s="1"/>
  <c r="AC9" i="71"/>
  <c r="AC10" i="71"/>
  <c r="AC11" i="71"/>
  <c r="AD11" i="71" s="1"/>
  <c r="AC12" i="71"/>
  <c r="AD12" i="71" s="1"/>
  <c r="AC13" i="71"/>
  <c r="AD13" i="71" s="1"/>
  <c r="AC14" i="71"/>
  <c r="AD14" i="71" s="1"/>
  <c r="AC15" i="71"/>
  <c r="AD15" i="71" s="1"/>
  <c r="AC16" i="71"/>
  <c r="AD16" i="71" s="1"/>
  <c r="AC17" i="71"/>
  <c r="AD17" i="71" s="1"/>
  <c r="AC18" i="71"/>
  <c r="AC19" i="71"/>
  <c r="AD19" i="71" s="1"/>
  <c r="AC20" i="71"/>
  <c r="AD20" i="71" s="1"/>
  <c r="AC21" i="71"/>
  <c r="AC22" i="71"/>
  <c r="AC23" i="71"/>
  <c r="AC24" i="71"/>
  <c r="AD24" i="71" s="1"/>
  <c r="AC25" i="71"/>
  <c r="AD25" i="71" s="1"/>
  <c r="AC26" i="71"/>
  <c r="AD26" i="71" s="1"/>
  <c r="AC27" i="71"/>
  <c r="AD27" i="71" s="1"/>
  <c r="AC28" i="71"/>
  <c r="AC29" i="71"/>
  <c r="AD29" i="71" s="1"/>
  <c r="AC30" i="71"/>
  <c r="AC31" i="71"/>
  <c r="AD31" i="71" s="1"/>
  <c r="AC32" i="71"/>
  <c r="AD32" i="71" s="1"/>
  <c r="AC33" i="71"/>
  <c r="AC34" i="71"/>
  <c r="AC35" i="71"/>
  <c r="AC36" i="71"/>
  <c r="AD36" i="71" s="1"/>
  <c r="AC37" i="71"/>
  <c r="AC38" i="71"/>
  <c r="AD38" i="71" s="1"/>
  <c r="AC39" i="71"/>
  <c r="AD39" i="71" s="1"/>
  <c r="AC40" i="71"/>
  <c r="AC41" i="71"/>
  <c r="AD41" i="71" s="1"/>
  <c r="AC42" i="71"/>
  <c r="AC43" i="71"/>
  <c r="AC44" i="71"/>
  <c r="AD44" i="71" s="1"/>
  <c r="AC45" i="71"/>
  <c r="AC46" i="71"/>
  <c r="AC47" i="71"/>
  <c r="AC48" i="71"/>
  <c r="AD48" i="71" s="1"/>
  <c r="AC49" i="71"/>
  <c r="AD49" i="71" s="1"/>
  <c r="AC50" i="71"/>
  <c r="AD50" i="71" s="1"/>
  <c r="AC51" i="71"/>
  <c r="AD51" i="71" s="1"/>
  <c r="AC52" i="71"/>
  <c r="AC53" i="71"/>
  <c r="AD53" i="71" s="1"/>
  <c r="AC54" i="71"/>
  <c r="AC55" i="71"/>
  <c r="AC56" i="71"/>
  <c r="AD56" i="71" s="1"/>
  <c r="AC57" i="71"/>
  <c r="AC58" i="71"/>
  <c r="AC59" i="71"/>
  <c r="AC60" i="71"/>
  <c r="AD60" i="71" s="1"/>
  <c r="AC61" i="71"/>
  <c r="AC62" i="71"/>
  <c r="AD62" i="71" s="1"/>
  <c r="AC63" i="71"/>
  <c r="AD63" i="71" s="1"/>
  <c r="AC64" i="71"/>
  <c r="AC65" i="71"/>
  <c r="AD65" i="71" s="1"/>
  <c r="AC66" i="71"/>
  <c r="AC67" i="71"/>
  <c r="AC68" i="71"/>
  <c r="AD68" i="71" s="1"/>
  <c r="AC69" i="71"/>
  <c r="AC70" i="71"/>
  <c r="AC71" i="71"/>
  <c r="AC72" i="71"/>
  <c r="AD72" i="71" s="1"/>
  <c r="AC73" i="71"/>
  <c r="AC74" i="71"/>
  <c r="AD74" i="71" s="1"/>
  <c r="AC75" i="71"/>
  <c r="AD75" i="71" s="1"/>
  <c r="AC76" i="71"/>
  <c r="AC77" i="71"/>
  <c r="AD77" i="71" s="1"/>
  <c r="AC78" i="71"/>
  <c r="AC79" i="71"/>
  <c r="AC80" i="71"/>
  <c r="AD80" i="71" s="1"/>
  <c r="AC81" i="71"/>
  <c r="AC82" i="71"/>
  <c r="AC83" i="71"/>
  <c r="AC84" i="71"/>
  <c r="AD84" i="71" s="1"/>
  <c r="AC85" i="71"/>
  <c r="AD85" i="71" s="1"/>
  <c r="AC86" i="71"/>
  <c r="AD86" i="71" s="1"/>
  <c r="AC87" i="71"/>
  <c r="AD87" i="71" s="1"/>
  <c r="AC88" i="71"/>
  <c r="AC89" i="71"/>
  <c r="AD89" i="71" s="1"/>
  <c r="AC90" i="71"/>
  <c r="AC91" i="71"/>
  <c r="AC92" i="71"/>
  <c r="AD92" i="71" s="1"/>
  <c r="AC93" i="71"/>
  <c r="AC94" i="71"/>
  <c r="AC95" i="71"/>
  <c r="AC96" i="71"/>
  <c r="AD96" i="71" s="1"/>
  <c r="AC97" i="71"/>
  <c r="AC98" i="71"/>
  <c r="AD98" i="71" s="1"/>
  <c r="AC99" i="71"/>
  <c r="AD99" i="71" s="1"/>
  <c r="AC100" i="71"/>
  <c r="AC101" i="71"/>
  <c r="AD101" i="71" s="1"/>
  <c r="AC102" i="71"/>
  <c r="AC103" i="71"/>
  <c r="AC104" i="71"/>
  <c r="AD104" i="71" s="1"/>
  <c r="AC105" i="71"/>
  <c r="AC106" i="71"/>
  <c r="AC107" i="71"/>
  <c r="AC108" i="71"/>
  <c r="AD108" i="71" s="1"/>
  <c r="AC109" i="71"/>
  <c r="AD109" i="71" s="1"/>
  <c r="AC110" i="71"/>
  <c r="AD110" i="71" s="1"/>
  <c r="AC111" i="71"/>
  <c r="AD111" i="71" s="1"/>
  <c r="AC112" i="71"/>
  <c r="AC113" i="71"/>
  <c r="AD113" i="71" s="1"/>
  <c r="AC114" i="71"/>
  <c r="AC115" i="71"/>
  <c r="AC116" i="71"/>
  <c r="AD116" i="71" s="1"/>
  <c r="AC117" i="71"/>
  <c r="AC118" i="71"/>
  <c r="AC119" i="71"/>
  <c r="AC120" i="71"/>
  <c r="AD120" i="71" s="1"/>
  <c r="AC121" i="71"/>
  <c r="AC122" i="71"/>
  <c r="AD122" i="71" s="1"/>
  <c r="AC123" i="71"/>
  <c r="AD123" i="71" s="1"/>
  <c r="AC124" i="71"/>
  <c r="AC125" i="71"/>
  <c r="AD125" i="71" s="1"/>
  <c r="AC126" i="71"/>
  <c r="AC127" i="71"/>
  <c r="AC128" i="71"/>
  <c r="AD128" i="71" s="1"/>
  <c r="AC129" i="71"/>
  <c r="AC130" i="71"/>
  <c r="AC131" i="71"/>
  <c r="AD131" i="71" s="1"/>
  <c r="AC132" i="71"/>
  <c r="AD132" i="71" s="1"/>
  <c r="AC133" i="71"/>
  <c r="AC134" i="71"/>
  <c r="AD134" i="71" s="1"/>
  <c r="AC135" i="71"/>
  <c r="AD135" i="71" s="1"/>
  <c r="AC136" i="71"/>
  <c r="AC137" i="71"/>
  <c r="AD137" i="71" s="1"/>
  <c r="AC138" i="71"/>
  <c r="AC139" i="71"/>
  <c r="AC140" i="71"/>
  <c r="AD140" i="71" s="1"/>
  <c r="AC141" i="71"/>
  <c r="AC142" i="71"/>
  <c r="AC143" i="71"/>
  <c r="AC144" i="71"/>
  <c r="AD144" i="71" s="1"/>
  <c r="AC145" i="71"/>
  <c r="AC146" i="71"/>
  <c r="AD146" i="71" s="1"/>
  <c r="AC147" i="71"/>
  <c r="AD147" i="71" s="1"/>
  <c r="AC148" i="71"/>
  <c r="AC149" i="71"/>
  <c r="AD149" i="71" s="1"/>
  <c r="AC150" i="71"/>
  <c r="AC151" i="71"/>
  <c r="AC152" i="71"/>
  <c r="AD152" i="71" s="1"/>
  <c r="AC153" i="71"/>
  <c r="AC154" i="71"/>
  <c r="AC155" i="71"/>
  <c r="AC156" i="71"/>
  <c r="AD156" i="71" s="1"/>
  <c r="AC157" i="71"/>
  <c r="AC158" i="71"/>
  <c r="AD158" i="71" s="1"/>
  <c r="AC159" i="71"/>
  <c r="AD159" i="71" s="1"/>
  <c r="AC160" i="71"/>
  <c r="AC161" i="71"/>
  <c r="AD161" i="71" s="1"/>
  <c r="AC162" i="71"/>
  <c r="AC163" i="71"/>
  <c r="AC164" i="71"/>
  <c r="AD164" i="71" s="1"/>
  <c r="AC165" i="71"/>
  <c r="AC166" i="71"/>
  <c r="AC167" i="71"/>
  <c r="AD167" i="71" s="1"/>
  <c r="AC168" i="71"/>
  <c r="AD168" i="71" s="1"/>
  <c r="AC169" i="71"/>
  <c r="AC170" i="71"/>
  <c r="AD170" i="71" s="1"/>
  <c r="AC171" i="71"/>
  <c r="AD171" i="71" s="1"/>
  <c r="AC172" i="71"/>
  <c r="AC173" i="71"/>
  <c r="AD173" i="71" s="1"/>
  <c r="AC174" i="71"/>
  <c r="AC175" i="71"/>
  <c r="AC176" i="71"/>
  <c r="AD176" i="71" s="1"/>
  <c r="AC177" i="71"/>
  <c r="AC178" i="71"/>
  <c r="AC179" i="71"/>
  <c r="AC180" i="71"/>
  <c r="AD180" i="71" s="1"/>
  <c r="AC181" i="71"/>
  <c r="AC182" i="71"/>
  <c r="AD182" i="71" s="1"/>
  <c r="AC183" i="71"/>
  <c r="AD183" i="71" s="1"/>
  <c r="AC184" i="71"/>
  <c r="AC185" i="71"/>
  <c r="AD185" i="71" s="1"/>
  <c r="AC186" i="71"/>
  <c r="AC187" i="71"/>
  <c r="AC188" i="71"/>
  <c r="AD188" i="71" s="1"/>
  <c r="AC189" i="71"/>
  <c r="AC190" i="71"/>
  <c r="AC191" i="71"/>
  <c r="AC192" i="71"/>
  <c r="AD192" i="71" s="1"/>
  <c r="AC193" i="71"/>
  <c r="AD193" i="71" s="1"/>
  <c r="AC194" i="71"/>
  <c r="AD194" i="71" s="1"/>
  <c r="AC195" i="71"/>
  <c r="AD195" i="71" s="1"/>
  <c r="AC196" i="71"/>
  <c r="AC197" i="71"/>
  <c r="AD197" i="71" s="1"/>
  <c r="AC198" i="71"/>
  <c r="AC199" i="71"/>
  <c r="AC200" i="71"/>
  <c r="AD200" i="71" s="1"/>
  <c r="AC201" i="71"/>
  <c r="AC202" i="71"/>
  <c r="AC203" i="71"/>
  <c r="AC204" i="71"/>
  <c r="AD204" i="71" s="1"/>
  <c r="AC205" i="71"/>
  <c r="AC206" i="71"/>
  <c r="AD206" i="71" s="1"/>
  <c r="AC207" i="71"/>
  <c r="AD207" i="71" s="1"/>
  <c r="AC208" i="71"/>
  <c r="AC209" i="71"/>
  <c r="AD209" i="71" s="1"/>
  <c r="AC210" i="71"/>
  <c r="AC211" i="71"/>
  <c r="AC212" i="71"/>
  <c r="AD212" i="71" s="1"/>
  <c r="AC213" i="71"/>
  <c r="AC214" i="71"/>
  <c r="AC215" i="71"/>
  <c r="AC216" i="71"/>
  <c r="AD216" i="71" s="1"/>
  <c r="AC217" i="71"/>
  <c r="AC218" i="71"/>
  <c r="AD218" i="71" s="1"/>
  <c r="AC219" i="71"/>
  <c r="AD219" i="71" s="1"/>
  <c r="AC220" i="71"/>
  <c r="AC221" i="71"/>
  <c r="AD221" i="71" s="1"/>
  <c r="AC222" i="71"/>
  <c r="AC223" i="71"/>
  <c r="AC224" i="71"/>
  <c r="AD224" i="71" s="1"/>
  <c r="AC225" i="71"/>
  <c r="AC226" i="71"/>
  <c r="AC227" i="71"/>
  <c r="AC228" i="71"/>
  <c r="AD228" i="71" s="1"/>
  <c r="AC229" i="71"/>
  <c r="AD229" i="71" s="1"/>
  <c r="AC230" i="71"/>
  <c r="AD230" i="71" s="1"/>
  <c r="AC231" i="71"/>
  <c r="AD231" i="71" s="1"/>
  <c r="AC232" i="71"/>
  <c r="AC233" i="71"/>
  <c r="AD233" i="71" s="1"/>
  <c r="AC234" i="71"/>
  <c r="AC235" i="71"/>
  <c r="AC236" i="71"/>
  <c r="AD236" i="71" s="1"/>
  <c r="AC237" i="71"/>
  <c r="AC238" i="71"/>
  <c r="AC239" i="71"/>
  <c r="AC240" i="71"/>
  <c r="AD240" i="71" s="1"/>
  <c r="AC241" i="71"/>
  <c r="AC242" i="71"/>
  <c r="AD242" i="71" s="1"/>
  <c r="AC243" i="71"/>
  <c r="AD243" i="71" s="1"/>
  <c r="AC244" i="71"/>
  <c r="AC245" i="71"/>
  <c r="AD245" i="71" s="1"/>
  <c r="AC246" i="71"/>
  <c r="AC247" i="71"/>
  <c r="AC248" i="71"/>
  <c r="AD248" i="71" s="1"/>
  <c r="AC249" i="71"/>
  <c r="AC250" i="71"/>
  <c r="AC251" i="71"/>
  <c r="AC252" i="71"/>
  <c r="AD252" i="71" s="1"/>
  <c r="AC253" i="71"/>
  <c r="AD253" i="71" s="1"/>
  <c r="AC254" i="71"/>
  <c r="AD254" i="71" s="1"/>
  <c r="AC255" i="71"/>
  <c r="AD255" i="71" s="1"/>
  <c r="AC256" i="71"/>
  <c r="AC257" i="71"/>
  <c r="AD257" i="71" s="1"/>
  <c r="AC258" i="71"/>
  <c r="AC259" i="71"/>
  <c r="AC260" i="71"/>
  <c r="AD260" i="71" s="1"/>
  <c r="AC261" i="71"/>
  <c r="AC262" i="71"/>
  <c r="AC263" i="71"/>
  <c r="AC264" i="71"/>
  <c r="AD264" i="71" s="1"/>
  <c r="AC265" i="71"/>
  <c r="AC266" i="71"/>
  <c r="AD266" i="71" s="1"/>
  <c r="AC267" i="71"/>
  <c r="AD267" i="71" s="1"/>
  <c r="AC268" i="71"/>
  <c r="AC269" i="71"/>
  <c r="AD269" i="71" s="1"/>
  <c r="AC270" i="71"/>
  <c r="AC271" i="71"/>
  <c r="AC272" i="71"/>
  <c r="AD272" i="71" s="1"/>
  <c r="AC273" i="71"/>
  <c r="AC274" i="71"/>
  <c r="AC275" i="71"/>
  <c r="AD275" i="71" s="1"/>
  <c r="AC276" i="71"/>
  <c r="AD276" i="71" s="1"/>
  <c r="AC277" i="71"/>
  <c r="AC278" i="71"/>
  <c r="AD278" i="71" s="1"/>
  <c r="AC279" i="71"/>
  <c r="AD279" i="71" s="1"/>
  <c r="AC280" i="71"/>
  <c r="AC281" i="71"/>
  <c r="AD281" i="71" s="1"/>
  <c r="AC282" i="71"/>
  <c r="AC283" i="71"/>
  <c r="AC284" i="71"/>
  <c r="AD284" i="71" s="1"/>
  <c r="AC285" i="71"/>
  <c r="AC286" i="71"/>
  <c r="AC287" i="71"/>
  <c r="AC288" i="71"/>
  <c r="AD288" i="71" s="1"/>
  <c r="AC289" i="71"/>
  <c r="AC290" i="71"/>
  <c r="AD290" i="71" s="1"/>
  <c r="AC291" i="71"/>
  <c r="AD291" i="71" s="1"/>
  <c r="AC292" i="71"/>
  <c r="AC293" i="71"/>
  <c r="AD293" i="71" s="1"/>
  <c r="AC294" i="71"/>
  <c r="AC295" i="71"/>
  <c r="AC296" i="71"/>
  <c r="AD296" i="71" s="1"/>
  <c r="AC297" i="71"/>
  <c r="AC298" i="71"/>
  <c r="AC299" i="71"/>
  <c r="AC300" i="71"/>
  <c r="AD300" i="71" s="1"/>
  <c r="AC301" i="71"/>
  <c r="AC5" i="71"/>
  <c r="AD5" i="71" s="1"/>
  <c r="Z7" i="70"/>
  <c r="Z10" i="70"/>
  <c r="Z11" i="70"/>
  <c r="Z13" i="70"/>
  <c r="Z14" i="70"/>
  <c r="Z15" i="70"/>
  <c r="Z19" i="70"/>
  <c r="Z23" i="70"/>
  <c r="Z25" i="70"/>
  <c r="Z26" i="70"/>
  <c r="Z27" i="70"/>
  <c r="Z29" i="70"/>
  <c r="Z31" i="70"/>
  <c r="Z34" i="70"/>
  <c r="Z35" i="70"/>
  <c r="Z37" i="70"/>
  <c r="Z38" i="70"/>
  <c r="Z39" i="70"/>
  <c r="Z43" i="70"/>
  <c r="Z46" i="70"/>
  <c r="Z47" i="70"/>
  <c r="Z49" i="70"/>
  <c r="Z50" i="70"/>
  <c r="Z51" i="70"/>
  <c r="Z53" i="70"/>
  <c r="Z55" i="70"/>
  <c r="Z58" i="70"/>
  <c r="Z59" i="70"/>
  <c r="Z61" i="70"/>
  <c r="Z62" i="70"/>
  <c r="Z63" i="70"/>
  <c r="Z67" i="70"/>
  <c r="Z70" i="70"/>
  <c r="Z71" i="70"/>
  <c r="Z73" i="70"/>
  <c r="Z74" i="70"/>
  <c r="Z75" i="70"/>
  <c r="Z77" i="70"/>
  <c r="Z79" i="70"/>
  <c r="Z82" i="70"/>
  <c r="Z83" i="70"/>
  <c r="Z85" i="70"/>
  <c r="Z86" i="70"/>
  <c r="Z87" i="70"/>
  <c r="Z89" i="70"/>
  <c r="Z91" i="70"/>
  <c r="Z94" i="70"/>
  <c r="Z95" i="70"/>
  <c r="Z97" i="70"/>
  <c r="Z98" i="70"/>
  <c r="Z99" i="70"/>
  <c r="Z103" i="70"/>
  <c r="Z106" i="70"/>
  <c r="Z107" i="70"/>
  <c r="Z109" i="70"/>
  <c r="Z110" i="70"/>
  <c r="Z111" i="70"/>
  <c r="Z113" i="70"/>
  <c r="Z115" i="70"/>
  <c r="Z118" i="70"/>
  <c r="Z119" i="70"/>
  <c r="Z121" i="70"/>
  <c r="Z122" i="70"/>
  <c r="Z123" i="70"/>
  <c r="Z125" i="70"/>
  <c r="Z127" i="70"/>
  <c r="Z131" i="70"/>
  <c r="Z133" i="70"/>
  <c r="Z134" i="70"/>
  <c r="Z135" i="70"/>
  <c r="Z139" i="70"/>
  <c r="Z142" i="70"/>
  <c r="Z143" i="70"/>
  <c r="Z145" i="70"/>
  <c r="Z146" i="70"/>
  <c r="Z147" i="70"/>
  <c r="Z151" i="70"/>
  <c r="Z154" i="70"/>
  <c r="Z155" i="70"/>
  <c r="Z157" i="70"/>
  <c r="Z158" i="70"/>
  <c r="Z159" i="70"/>
  <c r="Z163" i="70"/>
  <c r="Z167" i="70"/>
  <c r="Z169" i="70"/>
  <c r="Z170" i="70"/>
  <c r="Z171" i="70"/>
  <c r="Z173" i="70"/>
  <c r="Z175" i="70"/>
  <c r="Z178" i="70"/>
  <c r="Z179" i="70"/>
  <c r="Z181" i="70"/>
  <c r="Z182" i="70"/>
  <c r="Z183" i="70"/>
  <c r="Z187" i="70"/>
  <c r="Z190" i="70"/>
  <c r="Z191" i="70"/>
  <c r="Z193" i="70"/>
  <c r="Z194" i="70"/>
  <c r="Z195" i="70"/>
  <c r="Z197" i="70"/>
  <c r="Z199" i="70"/>
  <c r="Z202" i="70"/>
  <c r="Z203" i="70"/>
  <c r="Z205" i="70"/>
  <c r="Z206" i="70"/>
  <c r="Z207" i="70"/>
  <c r="Z211" i="70"/>
  <c r="Z214" i="70"/>
  <c r="Z215" i="70"/>
  <c r="Z217" i="70"/>
  <c r="Z218" i="70"/>
  <c r="Z219" i="70"/>
  <c r="Z223" i="70"/>
  <c r="Y7" i="70"/>
  <c r="Y8" i="70"/>
  <c r="Z8" i="70" s="1"/>
  <c r="Y9" i="70"/>
  <c r="Z9" i="70" s="1"/>
  <c r="Y10" i="70"/>
  <c r="Y11" i="70"/>
  <c r="Y12" i="70"/>
  <c r="Z12" i="70" s="1"/>
  <c r="Y13" i="70"/>
  <c r="Y14" i="70"/>
  <c r="Y15" i="70"/>
  <c r="Y16" i="70"/>
  <c r="Z16" i="70" s="1"/>
  <c r="Y17" i="70"/>
  <c r="Z17" i="70" s="1"/>
  <c r="Y18" i="70"/>
  <c r="Z18" i="70" s="1"/>
  <c r="Y19" i="70"/>
  <c r="Y20" i="70"/>
  <c r="Z20" i="70" s="1"/>
  <c r="Y21" i="70"/>
  <c r="Z21" i="70" s="1"/>
  <c r="Y22" i="70"/>
  <c r="Z22" i="70" s="1"/>
  <c r="Y23" i="70"/>
  <c r="Y24" i="70"/>
  <c r="Z24" i="70" s="1"/>
  <c r="Y25" i="70"/>
  <c r="Y26" i="70"/>
  <c r="Y27" i="70"/>
  <c r="Y28" i="70"/>
  <c r="Z28" i="70" s="1"/>
  <c r="Y29" i="70"/>
  <c r="Y30" i="70"/>
  <c r="Z30" i="70" s="1"/>
  <c r="Y31" i="70"/>
  <c r="Y32" i="70"/>
  <c r="Z32" i="70" s="1"/>
  <c r="Y33" i="70"/>
  <c r="Z33" i="70" s="1"/>
  <c r="Y34" i="70"/>
  <c r="Y35" i="70"/>
  <c r="Y36" i="70"/>
  <c r="Z36" i="70" s="1"/>
  <c r="Y37" i="70"/>
  <c r="Y38" i="70"/>
  <c r="Y39" i="70"/>
  <c r="Y40" i="70"/>
  <c r="Z40" i="70" s="1"/>
  <c r="Y41" i="70"/>
  <c r="Z41" i="70" s="1"/>
  <c r="Y42" i="70"/>
  <c r="Z42" i="70" s="1"/>
  <c r="Y43" i="70"/>
  <c r="Y44" i="70"/>
  <c r="Z44" i="70" s="1"/>
  <c r="Y45" i="70"/>
  <c r="Z45" i="70" s="1"/>
  <c r="Y46" i="70"/>
  <c r="Y47" i="70"/>
  <c r="Y48" i="70"/>
  <c r="Z48" i="70" s="1"/>
  <c r="Y49" i="70"/>
  <c r="Y50" i="70"/>
  <c r="Y51" i="70"/>
  <c r="Y52" i="70"/>
  <c r="Z52" i="70" s="1"/>
  <c r="Y53" i="70"/>
  <c r="Y54" i="70"/>
  <c r="Z54" i="70" s="1"/>
  <c r="Y55" i="70"/>
  <c r="Y56" i="70"/>
  <c r="Z56" i="70" s="1"/>
  <c r="Y57" i="70"/>
  <c r="Z57" i="70" s="1"/>
  <c r="Y58" i="70"/>
  <c r="Y59" i="70"/>
  <c r="Y60" i="70"/>
  <c r="Z60" i="70" s="1"/>
  <c r="Y61" i="70"/>
  <c r="Y62" i="70"/>
  <c r="Y63" i="70"/>
  <c r="Y64" i="70"/>
  <c r="Z64" i="70" s="1"/>
  <c r="Y65" i="70"/>
  <c r="Z65" i="70" s="1"/>
  <c r="Y66" i="70"/>
  <c r="Z66" i="70" s="1"/>
  <c r="Y67" i="70"/>
  <c r="Y68" i="70"/>
  <c r="Z68" i="70" s="1"/>
  <c r="Y69" i="70"/>
  <c r="Z69" i="70" s="1"/>
  <c r="Y70" i="70"/>
  <c r="Y71" i="70"/>
  <c r="Y72" i="70"/>
  <c r="Z72" i="70" s="1"/>
  <c r="Y73" i="70"/>
  <c r="Y74" i="70"/>
  <c r="Y75" i="70"/>
  <c r="Y76" i="70"/>
  <c r="Z76" i="70" s="1"/>
  <c r="Y77" i="70"/>
  <c r="Y78" i="70"/>
  <c r="Z78" i="70" s="1"/>
  <c r="Y79" i="70"/>
  <c r="Y80" i="70"/>
  <c r="Z80" i="70" s="1"/>
  <c r="Y81" i="70"/>
  <c r="Z81" i="70" s="1"/>
  <c r="Y82" i="70"/>
  <c r="Y83" i="70"/>
  <c r="Y84" i="70"/>
  <c r="Z84" i="70" s="1"/>
  <c r="Y85" i="70"/>
  <c r="Y86" i="70"/>
  <c r="Y87" i="70"/>
  <c r="Y88" i="70"/>
  <c r="Z88" i="70" s="1"/>
  <c r="Y89" i="70"/>
  <c r="Y90" i="70"/>
  <c r="Z90" i="70" s="1"/>
  <c r="Y91" i="70"/>
  <c r="Y92" i="70"/>
  <c r="Z92" i="70" s="1"/>
  <c r="Y93" i="70"/>
  <c r="Z93" i="70" s="1"/>
  <c r="Y94" i="70"/>
  <c r="Y95" i="70"/>
  <c r="Y96" i="70"/>
  <c r="Z96" i="70" s="1"/>
  <c r="Y97" i="70"/>
  <c r="Y98" i="70"/>
  <c r="Y99" i="70"/>
  <c r="Y100" i="70"/>
  <c r="Z100" i="70" s="1"/>
  <c r="Y101" i="70"/>
  <c r="Z101" i="70" s="1"/>
  <c r="Y102" i="70"/>
  <c r="Z102" i="70" s="1"/>
  <c r="Y103" i="70"/>
  <c r="Y104" i="70"/>
  <c r="Z104" i="70" s="1"/>
  <c r="Y105" i="70"/>
  <c r="Z105" i="70" s="1"/>
  <c r="Y106" i="70"/>
  <c r="Y107" i="70"/>
  <c r="Y108" i="70"/>
  <c r="Z108" i="70" s="1"/>
  <c r="Y109" i="70"/>
  <c r="Y110" i="70"/>
  <c r="Y111" i="70"/>
  <c r="Y112" i="70"/>
  <c r="Z112" i="70" s="1"/>
  <c r="Y113" i="70"/>
  <c r="Y114" i="70"/>
  <c r="Z114" i="70" s="1"/>
  <c r="Y115" i="70"/>
  <c r="Y116" i="70"/>
  <c r="Z116" i="70" s="1"/>
  <c r="Y117" i="70"/>
  <c r="Z117" i="70" s="1"/>
  <c r="Y118" i="70"/>
  <c r="Y119" i="70"/>
  <c r="Y120" i="70"/>
  <c r="Z120" i="70" s="1"/>
  <c r="Y121" i="70"/>
  <c r="Y122" i="70"/>
  <c r="Y123" i="70"/>
  <c r="Y124" i="70"/>
  <c r="Z124" i="70" s="1"/>
  <c r="Y125" i="70"/>
  <c r="Y126" i="70"/>
  <c r="Z126" i="70" s="1"/>
  <c r="Y127" i="70"/>
  <c r="Y128" i="70"/>
  <c r="Z128" i="70" s="1"/>
  <c r="Y129" i="70"/>
  <c r="Z129" i="70" s="1"/>
  <c r="Y130" i="70"/>
  <c r="Z130" i="70" s="1"/>
  <c r="Y131" i="70"/>
  <c r="Y132" i="70"/>
  <c r="Z132" i="70" s="1"/>
  <c r="Y133" i="70"/>
  <c r="Y134" i="70"/>
  <c r="Y135" i="70"/>
  <c r="Y136" i="70"/>
  <c r="Z136" i="70" s="1"/>
  <c r="Y137" i="70"/>
  <c r="Z137" i="70" s="1"/>
  <c r="Y138" i="70"/>
  <c r="Z138" i="70" s="1"/>
  <c r="Y139" i="70"/>
  <c r="Y140" i="70"/>
  <c r="Z140" i="70" s="1"/>
  <c r="Y141" i="70"/>
  <c r="Z141" i="70" s="1"/>
  <c r="Y142" i="70"/>
  <c r="Y143" i="70"/>
  <c r="Y144" i="70"/>
  <c r="Z144" i="70" s="1"/>
  <c r="Y145" i="70"/>
  <c r="Y146" i="70"/>
  <c r="Y147" i="70"/>
  <c r="Y148" i="70"/>
  <c r="Z148" i="70" s="1"/>
  <c r="Y149" i="70"/>
  <c r="Z149" i="70" s="1"/>
  <c r="Y150" i="70"/>
  <c r="Z150" i="70" s="1"/>
  <c r="Y151" i="70"/>
  <c r="Y152" i="70"/>
  <c r="Z152" i="70" s="1"/>
  <c r="Y153" i="70"/>
  <c r="Z153" i="70" s="1"/>
  <c r="Y154" i="70"/>
  <c r="Y155" i="70"/>
  <c r="Y156" i="70"/>
  <c r="Z156" i="70" s="1"/>
  <c r="Y157" i="70"/>
  <c r="Y158" i="70"/>
  <c r="Y159" i="70"/>
  <c r="Y160" i="70"/>
  <c r="Z160" i="70" s="1"/>
  <c r="Y161" i="70"/>
  <c r="Z161" i="70" s="1"/>
  <c r="Y162" i="70"/>
  <c r="Z162" i="70" s="1"/>
  <c r="Y163" i="70"/>
  <c r="Y164" i="70"/>
  <c r="Z164" i="70" s="1"/>
  <c r="Y165" i="70"/>
  <c r="Z165" i="70" s="1"/>
  <c r="Y166" i="70"/>
  <c r="Z166" i="70" s="1"/>
  <c r="Y167" i="70"/>
  <c r="Y168" i="70"/>
  <c r="Z168" i="70" s="1"/>
  <c r="Y169" i="70"/>
  <c r="Y170" i="70"/>
  <c r="Y171" i="70"/>
  <c r="Y172" i="70"/>
  <c r="Z172" i="70" s="1"/>
  <c r="Y173" i="70"/>
  <c r="Y174" i="70"/>
  <c r="Z174" i="70" s="1"/>
  <c r="Y175" i="70"/>
  <c r="Y176" i="70"/>
  <c r="Z176" i="70" s="1"/>
  <c r="Y177" i="70"/>
  <c r="Z177" i="70" s="1"/>
  <c r="Y178" i="70"/>
  <c r="Y179" i="70"/>
  <c r="Y180" i="70"/>
  <c r="Z180" i="70" s="1"/>
  <c r="Y181" i="70"/>
  <c r="Y182" i="70"/>
  <c r="Y183" i="70"/>
  <c r="Y184" i="70"/>
  <c r="Z184" i="70" s="1"/>
  <c r="Y185" i="70"/>
  <c r="Z185" i="70" s="1"/>
  <c r="Y186" i="70"/>
  <c r="Z186" i="70" s="1"/>
  <c r="Y187" i="70"/>
  <c r="Y188" i="70"/>
  <c r="Z188" i="70" s="1"/>
  <c r="Y189" i="70"/>
  <c r="Z189" i="70" s="1"/>
  <c r="Y190" i="70"/>
  <c r="Y191" i="70"/>
  <c r="Y192" i="70"/>
  <c r="Z192" i="70" s="1"/>
  <c r="Y193" i="70"/>
  <c r="Y194" i="70"/>
  <c r="Y195" i="70"/>
  <c r="Y196" i="70"/>
  <c r="Z196" i="70" s="1"/>
  <c r="Y197" i="70"/>
  <c r="Y198" i="70"/>
  <c r="Z198" i="70" s="1"/>
  <c r="Y199" i="70"/>
  <c r="Y200" i="70"/>
  <c r="Z200" i="70" s="1"/>
  <c r="Y201" i="70"/>
  <c r="Z201" i="70" s="1"/>
  <c r="Y202" i="70"/>
  <c r="Y203" i="70"/>
  <c r="Y204" i="70"/>
  <c r="Z204" i="70" s="1"/>
  <c r="Y205" i="70"/>
  <c r="Y206" i="70"/>
  <c r="Y207" i="70"/>
  <c r="Y208" i="70"/>
  <c r="Z208" i="70" s="1"/>
  <c r="Y209" i="70"/>
  <c r="Z209" i="70" s="1"/>
  <c r="Y210" i="70"/>
  <c r="Z210" i="70" s="1"/>
  <c r="Y211" i="70"/>
  <c r="Y212" i="70"/>
  <c r="Z212" i="70" s="1"/>
  <c r="Y213" i="70"/>
  <c r="Z213" i="70" s="1"/>
  <c r="Y214" i="70"/>
  <c r="Y215" i="70"/>
  <c r="Y216" i="70"/>
  <c r="Z216" i="70" s="1"/>
  <c r="Y217" i="70"/>
  <c r="Y218" i="70"/>
  <c r="Y219" i="70"/>
  <c r="Y220" i="70"/>
  <c r="Z220" i="70" s="1"/>
  <c r="Y221" i="70"/>
  <c r="Z221" i="70" s="1"/>
  <c r="Y222" i="70"/>
  <c r="Z222" i="70" s="1"/>
  <c r="Y223" i="70"/>
  <c r="Y224" i="70"/>
  <c r="Z224" i="70" s="1"/>
  <c r="Y225" i="70"/>
  <c r="Z225" i="70" s="1"/>
  <c r="Y6" i="70"/>
  <c r="Z6" i="70" s="1"/>
  <c r="Y5" i="70"/>
  <c r="Z5" i="70" s="1"/>
  <c r="Y9" i="69"/>
  <c r="Y10" i="69"/>
  <c r="Y13" i="69"/>
  <c r="Y15" i="69"/>
  <c r="Y16" i="69"/>
  <c r="Y17" i="69"/>
  <c r="Y21" i="69"/>
  <c r="Y25" i="69"/>
  <c r="Y27" i="69"/>
  <c r="Y28" i="69"/>
  <c r="Y29" i="69"/>
  <c r="Y33" i="69"/>
  <c r="Y34" i="69"/>
  <c r="Y37" i="69"/>
  <c r="Y39" i="69"/>
  <c r="Y40" i="69"/>
  <c r="Y41" i="69"/>
  <c r="Y45" i="69"/>
  <c r="Y46" i="69"/>
  <c r="Y49" i="69"/>
  <c r="Y51" i="69"/>
  <c r="Y52" i="69"/>
  <c r="Y53" i="69"/>
  <c r="Y57" i="69"/>
  <c r="Y58" i="69"/>
  <c r="Y61" i="69"/>
  <c r="Y63" i="69"/>
  <c r="Y64" i="69"/>
  <c r="Y65" i="69"/>
  <c r="Y69" i="69"/>
  <c r="Y70" i="69"/>
  <c r="Y73" i="69"/>
  <c r="Y75" i="69"/>
  <c r="Y76" i="69"/>
  <c r="Y77" i="69"/>
  <c r="Y81" i="69"/>
  <c r="Y82" i="69"/>
  <c r="Y85" i="69"/>
  <c r="Y87" i="69"/>
  <c r="Y88" i="69"/>
  <c r="Y89" i="69"/>
  <c r="Y93" i="69"/>
  <c r="Y97" i="69"/>
  <c r="Y99" i="69"/>
  <c r="Y100" i="69"/>
  <c r="Y101" i="69"/>
  <c r="X6" i="69"/>
  <c r="Y6" i="69" s="1"/>
  <c r="X7" i="69"/>
  <c r="Y7" i="69" s="1"/>
  <c r="X8" i="69"/>
  <c r="Y8" i="69" s="1"/>
  <c r="X9" i="69"/>
  <c r="X10" i="69"/>
  <c r="X11" i="69"/>
  <c r="Y11" i="69" s="1"/>
  <c r="X12" i="69"/>
  <c r="Y12" i="69" s="1"/>
  <c r="X13" i="69"/>
  <c r="X14" i="69"/>
  <c r="Y14" i="69" s="1"/>
  <c r="X15" i="69"/>
  <c r="X16" i="69"/>
  <c r="X17" i="69"/>
  <c r="X18" i="69"/>
  <c r="Y18" i="69" s="1"/>
  <c r="X19" i="69"/>
  <c r="Y19" i="69" s="1"/>
  <c r="X20" i="69"/>
  <c r="Y20" i="69" s="1"/>
  <c r="X21" i="69"/>
  <c r="X22" i="69"/>
  <c r="Y22" i="69" s="1"/>
  <c r="X23" i="69"/>
  <c r="Y23" i="69" s="1"/>
  <c r="X24" i="69"/>
  <c r="Y24" i="69" s="1"/>
  <c r="X25" i="69"/>
  <c r="X26" i="69"/>
  <c r="Y26" i="69" s="1"/>
  <c r="X27" i="69"/>
  <c r="X28" i="69"/>
  <c r="X29" i="69"/>
  <c r="X30" i="69"/>
  <c r="Y30" i="69" s="1"/>
  <c r="X31" i="69"/>
  <c r="Y31" i="69" s="1"/>
  <c r="X32" i="69"/>
  <c r="Y32" i="69" s="1"/>
  <c r="X33" i="69"/>
  <c r="X34" i="69"/>
  <c r="X35" i="69"/>
  <c r="Y35" i="69" s="1"/>
  <c r="X36" i="69"/>
  <c r="Y36" i="69" s="1"/>
  <c r="X37" i="69"/>
  <c r="X38" i="69"/>
  <c r="Y38" i="69" s="1"/>
  <c r="X39" i="69"/>
  <c r="X40" i="69"/>
  <c r="X41" i="69"/>
  <c r="X42" i="69"/>
  <c r="Y42" i="69" s="1"/>
  <c r="X43" i="69"/>
  <c r="Y43" i="69" s="1"/>
  <c r="X44" i="69"/>
  <c r="Y44" i="69" s="1"/>
  <c r="X45" i="69"/>
  <c r="X46" i="69"/>
  <c r="X47" i="69"/>
  <c r="Y47" i="69" s="1"/>
  <c r="X48" i="69"/>
  <c r="Y48" i="69" s="1"/>
  <c r="X49" i="69"/>
  <c r="X50" i="69"/>
  <c r="Y50" i="69" s="1"/>
  <c r="X51" i="69"/>
  <c r="X52" i="69"/>
  <c r="X53" i="69"/>
  <c r="X54" i="69"/>
  <c r="Y54" i="69" s="1"/>
  <c r="X55" i="69"/>
  <c r="Y55" i="69" s="1"/>
  <c r="X56" i="69"/>
  <c r="Y56" i="69" s="1"/>
  <c r="X57" i="69"/>
  <c r="X58" i="69"/>
  <c r="X59" i="69"/>
  <c r="Y59" i="69" s="1"/>
  <c r="X60" i="69"/>
  <c r="Y60" i="69" s="1"/>
  <c r="X61" i="69"/>
  <c r="X62" i="69"/>
  <c r="Y62" i="69" s="1"/>
  <c r="X63" i="69"/>
  <c r="X64" i="69"/>
  <c r="X65" i="69"/>
  <c r="X66" i="69"/>
  <c r="Y66" i="69" s="1"/>
  <c r="X67" i="69"/>
  <c r="Y67" i="69" s="1"/>
  <c r="X68" i="69"/>
  <c r="Y68" i="69" s="1"/>
  <c r="X69" i="69"/>
  <c r="X70" i="69"/>
  <c r="X71" i="69"/>
  <c r="Y71" i="69" s="1"/>
  <c r="X72" i="69"/>
  <c r="Y72" i="69" s="1"/>
  <c r="X73" i="69"/>
  <c r="X74" i="69"/>
  <c r="Y74" i="69" s="1"/>
  <c r="X75" i="69"/>
  <c r="X76" i="69"/>
  <c r="X77" i="69"/>
  <c r="X78" i="69"/>
  <c r="Y78" i="69" s="1"/>
  <c r="X79" i="69"/>
  <c r="Y79" i="69" s="1"/>
  <c r="X80" i="69"/>
  <c r="Y80" i="69" s="1"/>
  <c r="X81" i="69"/>
  <c r="X82" i="69"/>
  <c r="X83" i="69"/>
  <c r="Y83" i="69" s="1"/>
  <c r="X84" i="69"/>
  <c r="Y84" i="69" s="1"/>
  <c r="X85" i="69"/>
  <c r="X86" i="69"/>
  <c r="Y86" i="69" s="1"/>
  <c r="X87" i="69"/>
  <c r="X88" i="69"/>
  <c r="X89" i="69"/>
  <c r="X90" i="69"/>
  <c r="Y90" i="69" s="1"/>
  <c r="X91" i="69"/>
  <c r="Y91" i="69" s="1"/>
  <c r="X92" i="69"/>
  <c r="Y92" i="69" s="1"/>
  <c r="X93" i="69"/>
  <c r="X94" i="69"/>
  <c r="Y94" i="69" s="1"/>
  <c r="X95" i="69"/>
  <c r="Y95" i="69" s="1"/>
  <c r="X96" i="69"/>
  <c r="Y96" i="69" s="1"/>
  <c r="X97" i="69"/>
  <c r="X98" i="69"/>
  <c r="Y98" i="69" s="1"/>
  <c r="X99" i="69"/>
  <c r="X100" i="69"/>
  <c r="X101" i="69"/>
  <c r="X102" i="69"/>
  <c r="Y102" i="69" s="1"/>
  <c r="X5" i="69"/>
  <c r="Y5" i="69" s="1"/>
  <c r="AB7" i="68"/>
  <c r="AB8" i="68"/>
  <c r="AB9" i="68"/>
  <c r="AB11" i="68"/>
  <c r="AB15" i="68"/>
  <c r="AB16" i="68"/>
  <c r="AB19" i="68"/>
  <c r="AB21" i="68"/>
  <c r="AB23" i="68"/>
  <c r="AB27" i="68"/>
  <c r="AB28" i="68"/>
  <c r="AB31" i="68"/>
  <c r="AB32" i="68"/>
  <c r="AB33" i="68"/>
  <c r="AB35" i="68"/>
  <c r="AB39" i="68"/>
  <c r="AB43" i="68"/>
  <c r="AB45" i="68"/>
  <c r="AB47" i="68"/>
  <c r="AB51" i="68"/>
  <c r="AB55" i="68"/>
  <c r="AB56" i="68"/>
  <c r="AB57" i="68"/>
  <c r="AB59" i="68"/>
  <c r="AB63" i="68"/>
  <c r="AB64" i="68"/>
  <c r="AB67" i="68"/>
  <c r="AB69" i="68"/>
  <c r="AB71" i="68"/>
  <c r="AB75" i="68"/>
  <c r="AB76" i="68"/>
  <c r="AB79" i="68"/>
  <c r="AB80" i="68"/>
  <c r="AB81" i="68"/>
  <c r="AB83" i="68"/>
  <c r="AB87" i="68"/>
  <c r="AB91" i="68"/>
  <c r="AB93" i="68"/>
  <c r="AB95" i="68"/>
  <c r="AB99" i="68"/>
  <c r="AB100" i="68"/>
  <c r="AB103" i="68"/>
  <c r="AB105" i="68"/>
  <c r="AB107" i="68"/>
  <c r="AB111" i="68"/>
  <c r="AB115" i="68"/>
  <c r="AB117" i="68"/>
  <c r="AB119" i="68"/>
  <c r="AB123" i="68"/>
  <c r="AB124" i="68"/>
  <c r="AB127" i="68"/>
  <c r="AB128" i="68"/>
  <c r="AB131" i="68"/>
  <c r="AB135" i="68"/>
  <c r="AB141" i="68"/>
  <c r="AB143" i="68"/>
  <c r="AB147" i="68"/>
  <c r="AB151" i="68"/>
  <c r="AB152" i="68"/>
  <c r="AB153" i="68"/>
  <c r="AB155" i="68"/>
  <c r="AB159" i="68"/>
  <c r="AB163" i="68"/>
  <c r="AB165" i="68"/>
  <c r="AB167" i="68"/>
  <c r="AB171" i="68"/>
  <c r="AB175" i="68"/>
  <c r="AB176" i="68"/>
  <c r="AB177" i="68"/>
  <c r="AB179" i="68"/>
  <c r="AB183" i="68"/>
  <c r="AB187" i="68"/>
  <c r="AB189" i="68"/>
  <c r="AB191" i="68"/>
  <c r="AB195" i="68"/>
  <c r="AB199" i="68"/>
  <c r="AB200" i="68"/>
  <c r="AB201" i="68"/>
  <c r="AB203" i="68"/>
  <c r="AB207" i="68"/>
  <c r="AB211" i="68"/>
  <c r="AB213" i="68"/>
  <c r="AB215" i="68"/>
  <c r="AB219" i="68"/>
  <c r="AB223" i="68"/>
  <c r="AB225" i="68"/>
  <c r="AB227" i="68"/>
  <c r="AB231" i="68"/>
  <c r="AB235" i="68"/>
  <c r="AB237" i="68"/>
  <c r="AB239" i="68"/>
  <c r="AB243" i="68"/>
  <c r="AB247" i="68"/>
  <c r="AB248" i="68"/>
  <c r="AB249" i="68"/>
  <c r="AB251" i="68"/>
  <c r="AB255" i="68"/>
  <c r="AB259" i="68"/>
  <c r="AB261" i="68"/>
  <c r="AB263" i="68"/>
  <c r="AB267" i="68"/>
  <c r="AB271" i="68"/>
  <c r="AB273" i="68"/>
  <c r="AB275" i="68"/>
  <c r="AB279" i="68"/>
  <c r="AB283" i="68"/>
  <c r="AB285" i="68"/>
  <c r="AB287" i="68"/>
  <c r="AB291" i="68"/>
  <c r="AB295" i="68"/>
  <c r="AB296" i="68"/>
  <c r="AB297" i="68"/>
  <c r="AB299" i="68"/>
  <c r="AB303" i="68"/>
  <c r="AB307" i="68"/>
  <c r="AB309" i="68"/>
  <c r="AB311" i="68"/>
  <c r="AB315" i="68"/>
  <c r="AB319" i="68"/>
  <c r="AB321" i="68"/>
  <c r="AB323" i="68"/>
  <c r="AB327" i="68"/>
  <c r="AB331" i="68"/>
  <c r="AB333" i="68"/>
  <c r="AB335" i="68"/>
  <c r="AB339" i="68"/>
  <c r="AB343" i="68"/>
  <c r="AB345" i="68"/>
  <c r="AB347" i="68"/>
  <c r="AB351" i="68"/>
  <c r="AB355" i="68"/>
  <c r="AB357" i="68"/>
  <c r="AB359" i="68"/>
  <c r="AB363" i="68"/>
  <c r="AB367" i="68"/>
  <c r="AB368" i="68"/>
  <c r="AB369" i="68"/>
  <c r="AB375" i="68"/>
  <c r="AB379" i="68"/>
  <c r="AB381" i="68"/>
  <c r="AB383" i="68"/>
  <c r="AB387" i="68"/>
  <c r="AB391" i="68"/>
  <c r="AB393" i="68"/>
  <c r="AB395" i="68"/>
  <c r="AB399" i="68"/>
  <c r="AB403" i="68"/>
  <c r="AB405" i="68"/>
  <c r="AB407" i="68"/>
  <c r="AB411" i="68"/>
  <c r="AB415" i="68"/>
  <c r="AB417" i="68"/>
  <c r="AB419" i="68"/>
  <c r="AB423" i="68"/>
  <c r="AB427" i="68"/>
  <c r="AB429" i="68"/>
  <c r="AB431" i="68"/>
  <c r="AB435" i="68"/>
  <c r="AB439" i="68"/>
  <c r="AB440" i="68"/>
  <c r="AB441" i="68"/>
  <c r="AB443" i="68"/>
  <c r="AB447" i="68"/>
  <c r="AA6" i="68"/>
  <c r="AB6" i="68" s="1"/>
  <c r="AA7" i="68"/>
  <c r="AA8" i="68"/>
  <c r="AA9" i="68"/>
  <c r="AA10" i="68"/>
  <c r="AB10" i="68" s="1"/>
  <c r="AA11" i="68"/>
  <c r="AA12" i="68"/>
  <c r="AB12" i="68" s="1"/>
  <c r="AA13" i="68"/>
  <c r="AB13" i="68" s="1"/>
  <c r="AA14" i="68"/>
  <c r="AB14" i="68" s="1"/>
  <c r="AA15" i="68"/>
  <c r="AA16" i="68"/>
  <c r="AA17" i="68"/>
  <c r="AB17" i="68" s="1"/>
  <c r="AA18" i="68"/>
  <c r="AB18" i="68" s="1"/>
  <c r="AA19" i="68"/>
  <c r="AA20" i="68"/>
  <c r="AB20" i="68" s="1"/>
  <c r="AA21" i="68"/>
  <c r="AA22" i="68"/>
  <c r="AB22" i="68" s="1"/>
  <c r="AA23" i="68"/>
  <c r="AA24" i="68"/>
  <c r="AB24" i="68" s="1"/>
  <c r="AA25" i="68"/>
  <c r="AB25" i="68" s="1"/>
  <c r="AA26" i="68"/>
  <c r="AB26" i="68" s="1"/>
  <c r="AA27" i="68"/>
  <c r="AA28" i="68"/>
  <c r="AA29" i="68"/>
  <c r="AB29" i="68" s="1"/>
  <c r="AA30" i="68"/>
  <c r="AB30" i="68" s="1"/>
  <c r="AA31" i="68"/>
  <c r="AA32" i="68"/>
  <c r="AA33" i="68"/>
  <c r="AA34" i="68"/>
  <c r="AB34" i="68" s="1"/>
  <c r="AA35" i="68"/>
  <c r="AA36" i="68"/>
  <c r="AB36" i="68" s="1"/>
  <c r="AA37" i="68"/>
  <c r="AB37" i="68" s="1"/>
  <c r="AA38" i="68"/>
  <c r="AB38" i="68" s="1"/>
  <c r="AA39" i="68"/>
  <c r="AA40" i="68"/>
  <c r="AB40" i="68" s="1"/>
  <c r="AA41" i="68"/>
  <c r="AB41" i="68" s="1"/>
  <c r="AA42" i="68"/>
  <c r="AB42" i="68" s="1"/>
  <c r="AA43" i="68"/>
  <c r="AA44" i="68"/>
  <c r="AB44" i="68" s="1"/>
  <c r="AA45" i="68"/>
  <c r="AA46" i="68"/>
  <c r="AB46" i="68" s="1"/>
  <c r="AA47" i="68"/>
  <c r="AA48" i="68"/>
  <c r="AB48" i="68" s="1"/>
  <c r="AA49" i="68"/>
  <c r="AB49" i="68" s="1"/>
  <c r="AA50" i="68"/>
  <c r="AB50" i="68" s="1"/>
  <c r="AA51" i="68"/>
  <c r="AA52" i="68"/>
  <c r="AB52" i="68" s="1"/>
  <c r="AA53" i="68"/>
  <c r="AB53" i="68" s="1"/>
  <c r="AA54" i="68"/>
  <c r="AB54" i="68" s="1"/>
  <c r="AA55" i="68"/>
  <c r="AA56" i="68"/>
  <c r="AA57" i="68"/>
  <c r="AA58" i="68"/>
  <c r="AB58" i="68" s="1"/>
  <c r="AA59" i="68"/>
  <c r="AA60" i="68"/>
  <c r="AB60" i="68" s="1"/>
  <c r="AA61" i="68"/>
  <c r="AB61" i="68" s="1"/>
  <c r="AA62" i="68"/>
  <c r="AB62" i="68" s="1"/>
  <c r="AA63" i="68"/>
  <c r="AA64" i="68"/>
  <c r="AA65" i="68"/>
  <c r="AB65" i="68" s="1"/>
  <c r="AA66" i="68"/>
  <c r="AB66" i="68" s="1"/>
  <c r="AA67" i="68"/>
  <c r="AA68" i="68"/>
  <c r="AB68" i="68" s="1"/>
  <c r="AA69" i="68"/>
  <c r="AA70" i="68"/>
  <c r="AB70" i="68" s="1"/>
  <c r="AA71" i="68"/>
  <c r="AA72" i="68"/>
  <c r="AB72" i="68" s="1"/>
  <c r="AA73" i="68"/>
  <c r="AB73" i="68" s="1"/>
  <c r="AA74" i="68"/>
  <c r="AB74" i="68" s="1"/>
  <c r="AA75" i="68"/>
  <c r="AA76" i="68"/>
  <c r="AA77" i="68"/>
  <c r="AB77" i="68" s="1"/>
  <c r="AA78" i="68"/>
  <c r="AB78" i="68" s="1"/>
  <c r="AA79" i="68"/>
  <c r="AA80" i="68"/>
  <c r="AA81" i="68"/>
  <c r="AA82" i="68"/>
  <c r="AB82" i="68" s="1"/>
  <c r="AA83" i="68"/>
  <c r="AA84" i="68"/>
  <c r="AB84" i="68" s="1"/>
  <c r="AA85" i="68"/>
  <c r="AB85" i="68" s="1"/>
  <c r="AA86" i="68"/>
  <c r="AB86" i="68" s="1"/>
  <c r="AA87" i="68"/>
  <c r="AA88" i="68"/>
  <c r="AB88" i="68" s="1"/>
  <c r="AA89" i="68"/>
  <c r="AB89" i="68" s="1"/>
  <c r="AA90" i="68"/>
  <c r="AB90" i="68" s="1"/>
  <c r="AA91" i="68"/>
  <c r="AA92" i="68"/>
  <c r="AB92" i="68" s="1"/>
  <c r="AA93" i="68"/>
  <c r="AA94" i="68"/>
  <c r="AB94" i="68" s="1"/>
  <c r="AA95" i="68"/>
  <c r="AA97" i="68"/>
  <c r="AB97" i="68" s="1"/>
  <c r="AA98" i="68"/>
  <c r="AB98" i="68" s="1"/>
  <c r="AA99" i="68"/>
  <c r="AA100" i="68"/>
  <c r="AA101" i="68"/>
  <c r="AB101" i="68" s="1"/>
  <c r="AA103" i="68"/>
  <c r="AA104" i="68"/>
  <c r="AB104" i="68" s="1"/>
  <c r="AA105" i="68"/>
  <c r="AA106" i="68"/>
  <c r="AB106" i="68" s="1"/>
  <c r="AA107" i="68"/>
  <c r="AA109" i="68"/>
  <c r="AB109" i="68" s="1"/>
  <c r="AA110" i="68"/>
  <c r="AB110" i="68" s="1"/>
  <c r="AA111" i="68"/>
  <c r="AA112" i="68"/>
  <c r="AB112" i="68" s="1"/>
  <c r="AA113" i="68"/>
  <c r="AB113" i="68" s="1"/>
  <c r="AA114" i="68"/>
  <c r="AB114" i="68" s="1"/>
  <c r="AA115" i="68"/>
  <c r="AA116" i="68"/>
  <c r="AB116" i="68" s="1"/>
  <c r="AA117" i="68"/>
  <c r="AA118" i="68"/>
  <c r="AB118" i="68" s="1"/>
  <c r="AA119" i="68"/>
  <c r="AA120" i="68"/>
  <c r="AB120" i="68" s="1"/>
  <c r="AA121" i="68"/>
  <c r="AB121" i="68" s="1"/>
  <c r="AA122" i="68"/>
  <c r="AB122" i="68" s="1"/>
  <c r="AA123" i="68"/>
  <c r="AA124" i="68"/>
  <c r="AA125" i="68"/>
  <c r="AB125" i="68" s="1"/>
  <c r="AA127" i="68"/>
  <c r="AA128" i="68"/>
  <c r="AA130" i="68"/>
  <c r="AB130" i="68" s="1"/>
  <c r="AA131" i="68"/>
  <c r="AA132" i="68"/>
  <c r="AB132" i="68" s="1"/>
  <c r="AA133" i="68"/>
  <c r="AB133" i="68" s="1"/>
  <c r="AA134" i="68"/>
  <c r="AB134" i="68" s="1"/>
  <c r="AA135" i="68"/>
  <c r="AA136" i="68"/>
  <c r="AB136" i="68" s="1"/>
  <c r="AA137" i="68"/>
  <c r="AB137" i="68" s="1"/>
  <c r="AA138" i="68"/>
  <c r="AB138" i="68" s="1"/>
  <c r="AA140" i="68"/>
  <c r="AB140" i="68" s="1"/>
  <c r="AA141" i="68"/>
  <c r="AA142" i="68"/>
  <c r="AB142" i="68" s="1"/>
  <c r="AA143" i="68"/>
  <c r="AA145" i="68"/>
  <c r="AB145" i="68" s="1"/>
  <c r="AA146" i="68"/>
  <c r="AB146" i="68" s="1"/>
  <c r="AA147" i="68"/>
  <c r="AA148" i="68"/>
  <c r="AB148" i="68" s="1"/>
  <c r="AA149" i="68"/>
  <c r="AB149" i="68" s="1"/>
  <c r="AA150" i="68"/>
  <c r="AB150" i="68" s="1"/>
  <c r="AA151" i="68"/>
  <c r="AA152" i="68"/>
  <c r="AA153" i="68"/>
  <c r="AA154" i="68"/>
  <c r="AB154" i="68" s="1"/>
  <c r="AA155" i="68"/>
  <c r="AA156" i="68"/>
  <c r="AB156" i="68" s="1"/>
  <c r="AA157" i="68"/>
  <c r="AB157" i="68" s="1"/>
  <c r="AA158" i="68"/>
  <c r="AB158" i="68" s="1"/>
  <c r="AA159" i="68"/>
  <c r="AA160" i="68"/>
  <c r="AB160" i="68" s="1"/>
  <c r="AA161" i="68"/>
  <c r="AB161" i="68" s="1"/>
  <c r="AA162" i="68"/>
  <c r="AB162" i="68" s="1"/>
  <c r="AA163" i="68"/>
  <c r="AA164" i="68"/>
  <c r="AB164" i="68" s="1"/>
  <c r="AA165" i="68"/>
  <c r="AA166" i="68"/>
  <c r="AB166" i="68" s="1"/>
  <c r="AA167" i="68"/>
  <c r="AA168" i="68"/>
  <c r="AB168" i="68" s="1"/>
  <c r="AA169" i="68"/>
  <c r="AB169" i="68" s="1"/>
  <c r="AA170" i="68"/>
  <c r="AB170" i="68" s="1"/>
  <c r="AA171" i="68"/>
  <c r="AA172" i="68"/>
  <c r="AB172" i="68" s="1"/>
  <c r="AA173" i="68"/>
  <c r="AB173" i="68" s="1"/>
  <c r="AA174" i="68"/>
  <c r="AB174" i="68" s="1"/>
  <c r="AA175" i="68"/>
  <c r="AA176" i="68"/>
  <c r="AA177" i="68"/>
  <c r="AA178" i="68"/>
  <c r="AB178" i="68" s="1"/>
  <c r="AA179" i="68"/>
  <c r="AA180" i="68"/>
  <c r="AB180" i="68" s="1"/>
  <c r="AA181" i="68"/>
  <c r="AB181" i="68" s="1"/>
  <c r="AA182" i="68"/>
  <c r="AB182" i="68" s="1"/>
  <c r="AA183" i="68"/>
  <c r="AA184" i="68"/>
  <c r="AB184" i="68" s="1"/>
  <c r="AA185" i="68"/>
  <c r="AB185" i="68" s="1"/>
  <c r="AA186" i="68"/>
  <c r="AB186" i="68" s="1"/>
  <c r="AA187" i="68"/>
  <c r="AA188" i="68"/>
  <c r="AB188" i="68" s="1"/>
  <c r="AA189" i="68"/>
  <c r="AA190" i="68"/>
  <c r="AB190" i="68" s="1"/>
  <c r="AA191" i="68"/>
  <c r="AA192" i="68"/>
  <c r="AB192" i="68" s="1"/>
  <c r="AA193" i="68"/>
  <c r="AB193" i="68" s="1"/>
  <c r="AA194" i="68"/>
  <c r="AB194" i="68" s="1"/>
  <c r="AA195" i="68"/>
  <c r="AA196" i="68"/>
  <c r="AB196" i="68" s="1"/>
  <c r="AA197" i="68"/>
  <c r="AB197" i="68" s="1"/>
  <c r="AA198" i="68"/>
  <c r="AB198" i="68" s="1"/>
  <c r="AA199" i="68"/>
  <c r="AA200" i="68"/>
  <c r="AA201" i="68"/>
  <c r="AA202" i="68"/>
  <c r="AB202" i="68" s="1"/>
  <c r="AA203" i="68"/>
  <c r="AA204" i="68"/>
  <c r="AB204" i="68" s="1"/>
  <c r="AA205" i="68"/>
  <c r="AB205" i="68" s="1"/>
  <c r="AA206" i="68"/>
  <c r="AB206" i="68" s="1"/>
  <c r="AA207" i="68"/>
  <c r="AA208" i="68"/>
  <c r="AB208" i="68" s="1"/>
  <c r="AA209" i="68"/>
  <c r="AB209" i="68" s="1"/>
  <c r="AA210" i="68"/>
  <c r="AB210" i="68" s="1"/>
  <c r="AA211" i="68"/>
  <c r="AA212" i="68"/>
  <c r="AB212" i="68" s="1"/>
  <c r="AA213" i="68"/>
  <c r="AA214" i="68"/>
  <c r="AB214" i="68" s="1"/>
  <c r="AA215" i="68"/>
  <c r="AA216" i="68"/>
  <c r="AB216" i="68" s="1"/>
  <c r="AA217" i="68"/>
  <c r="AB217" i="68" s="1"/>
  <c r="AA218" i="68"/>
  <c r="AB218" i="68" s="1"/>
  <c r="AA219" i="68"/>
  <c r="AA220" i="68"/>
  <c r="AB220" i="68" s="1"/>
  <c r="AA221" i="68"/>
  <c r="AB221" i="68" s="1"/>
  <c r="AA222" i="68"/>
  <c r="AB222" i="68" s="1"/>
  <c r="AA223" i="68"/>
  <c r="AA224" i="68"/>
  <c r="AB224" i="68" s="1"/>
  <c r="AA225" i="68"/>
  <c r="AA226" i="68"/>
  <c r="AB226" i="68" s="1"/>
  <c r="AA227" i="68"/>
  <c r="AA228" i="68"/>
  <c r="AB228" i="68" s="1"/>
  <c r="AA229" i="68"/>
  <c r="AB229" i="68" s="1"/>
  <c r="AA230" i="68"/>
  <c r="AB230" i="68" s="1"/>
  <c r="AA231" i="68"/>
  <c r="AA232" i="68"/>
  <c r="AB232" i="68" s="1"/>
  <c r="AA233" i="68"/>
  <c r="AB233" i="68" s="1"/>
  <c r="AA234" i="68"/>
  <c r="AB234" i="68" s="1"/>
  <c r="AA235" i="68"/>
  <c r="AA236" i="68"/>
  <c r="AB236" i="68" s="1"/>
  <c r="AA237" i="68"/>
  <c r="AA238" i="68"/>
  <c r="AB238" i="68" s="1"/>
  <c r="AA239" i="68"/>
  <c r="AA240" i="68"/>
  <c r="AB240" i="68" s="1"/>
  <c r="AA241" i="68"/>
  <c r="AB241" i="68" s="1"/>
  <c r="AA242" i="68"/>
  <c r="AB242" i="68" s="1"/>
  <c r="AA243" i="68"/>
  <c r="AA244" i="68"/>
  <c r="AB244" i="68" s="1"/>
  <c r="AA245" i="68"/>
  <c r="AB245" i="68" s="1"/>
  <c r="AA246" i="68"/>
  <c r="AB246" i="68" s="1"/>
  <c r="AA247" i="68"/>
  <c r="AA248" i="68"/>
  <c r="AA249" i="68"/>
  <c r="AA250" i="68"/>
  <c r="AB250" i="68" s="1"/>
  <c r="AA251" i="68"/>
  <c r="AA252" i="68"/>
  <c r="AB252" i="68" s="1"/>
  <c r="AA253" i="68"/>
  <c r="AB253" i="68" s="1"/>
  <c r="AA254" i="68"/>
  <c r="AB254" i="68" s="1"/>
  <c r="AA255" i="68"/>
  <c r="AA256" i="68"/>
  <c r="AB256" i="68" s="1"/>
  <c r="AA257" i="68"/>
  <c r="AB257" i="68" s="1"/>
  <c r="AA258" i="68"/>
  <c r="AB258" i="68" s="1"/>
  <c r="AA259" i="68"/>
  <c r="AA260" i="68"/>
  <c r="AB260" i="68" s="1"/>
  <c r="AA261" i="68"/>
  <c r="AA262" i="68"/>
  <c r="AB262" i="68" s="1"/>
  <c r="AA263" i="68"/>
  <c r="AA264" i="68"/>
  <c r="AB264" i="68" s="1"/>
  <c r="AA265" i="68"/>
  <c r="AB265" i="68" s="1"/>
  <c r="AA266" i="68"/>
  <c r="AB266" i="68" s="1"/>
  <c r="AA267" i="68"/>
  <c r="AA268" i="68"/>
  <c r="AB268" i="68" s="1"/>
  <c r="AA269" i="68"/>
  <c r="AB269" i="68" s="1"/>
  <c r="AA270" i="68"/>
  <c r="AB270" i="68" s="1"/>
  <c r="AA271" i="68"/>
  <c r="AA272" i="68"/>
  <c r="AB272" i="68" s="1"/>
  <c r="AA273" i="68"/>
  <c r="AA274" i="68"/>
  <c r="AB274" i="68" s="1"/>
  <c r="AA275" i="68"/>
  <c r="AA276" i="68"/>
  <c r="AB276" i="68" s="1"/>
  <c r="AA277" i="68"/>
  <c r="AB277" i="68" s="1"/>
  <c r="AA278" i="68"/>
  <c r="AB278" i="68" s="1"/>
  <c r="AA279" i="68"/>
  <c r="AA280" i="68"/>
  <c r="AB280" i="68" s="1"/>
  <c r="AA281" i="68"/>
  <c r="AB281" i="68" s="1"/>
  <c r="AA282" i="68"/>
  <c r="AB282" i="68" s="1"/>
  <c r="AA283" i="68"/>
  <c r="AA284" i="68"/>
  <c r="AB284" i="68" s="1"/>
  <c r="AA285" i="68"/>
  <c r="AA286" i="68"/>
  <c r="AB286" i="68" s="1"/>
  <c r="AA287" i="68"/>
  <c r="AA288" i="68"/>
  <c r="AB288" i="68" s="1"/>
  <c r="AA289" i="68"/>
  <c r="AB289" i="68" s="1"/>
  <c r="AA290" i="68"/>
  <c r="AB290" i="68" s="1"/>
  <c r="AA291" i="68"/>
  <c r="AA292" i="68"/>
  <c r="AB292" i="68" s="1"/>
  <c r="AA293" i="68"/>
  <c r="AB293" i="68" s="1"/>
  <c r="AA294" i="68"/>
  <c r="AB294" i="68" s="1"/>
  <c r="AA295" i="68"/>
  <c r="AA296" i="68"/>
  <c r="AA297" i="68"/>
  <c r="AA298" i="68"/>
  <c r="AB298" i="68" s="1"/>
  <c r="AA299" i="68"/>
  <c r="AA300" i="68"/>
  <c r="AB300" i="68" s="1"/>
  <c r="AA301" i="68"/>
  <c r="AB301" i="68" s="1"/>
  <c r="AA302" i="68"/>
  <c r="AB302" i="68" s="1"/>
  <c r="AA303" i="68"/>
  <c r="AA304" i="68"/>
  <c r="AB304" i="68" s="1"/>
  <c r="AA305" i="68"/>
  <c r="AB305" i="68" s="1"/>
  <c r="AA306" i="68"/>
  <c r="AB306" i="68" s="1"/>
  <c r="AA307" i="68"/>
  <c r="AA308" i="68"/>
  <c r="AB308" i="68" s="1"/>
  <c r="AA309" i="68"/>
  <c r="AA310" i="68"/>
  <c r="AB310" i="68" s="1"/>
  <c r="AA311" i="68"/>
  <c r="AA312" i="68"/>
  <c r="AB312" i="68" s="1"/>
  <c r="AA313" i="68"/>
  <c r="AB313" i="68" s="1"/>
  <c r="AA314" i="68"/>
  <c r="AB314" i="68" s="1"/>
  <c r="AA315" i="68"/>
  <c r="AA316" i="68"/>
  <c r="AB316" i="68" s="1"/>
  <c r="AA317" i="68"/>
  <c r="AB317" i="68" s="1"/>
  <c r="AA318" i="68"/>
  <c r="AB318" i="68" s="1"/>
  <c r="AA319" i="68"/>
  <c r="AA320" i="68"/>
  <c r="AB320" i="68" s="1"/>
  <c r="AA321" i="68"/>
  <c r="AA322" i="68"/>
  <c r="AB322" i="68" s="1"/>
  <c r="AA323" i="68"/>
  <c r="AA324" i="68"/>
  <c r="AB324" i="68" s="1"/>
  <c r="AA325" i="68"/>
  <c r="AB325" i="68" s="1"/>
  <c r="AA326" i="68"/>
  <c r="AB326" i="68" s="1"/>
  <c r="AA327" i="68"/>
  <c r="AA328" i="68"/>
  <c r="AB328" i="68" s="1"/>
  <c r="AA329" i="68"/>
  <c r="AB329" i="68" s="1"/>
  <c r="AA330" i="68"/>
  <c r="AB330" i="68" s="1"/>
  <c r="AA331" i="68"/>
  <c r="AA332" i="68"/>
  <c r="AB332" i="68" s="1"/>
  <c r="AA333" i="68"/>
  <c r="AA334" i="68"/>
  <c r="AB334" i="68" s="1"/>
  <c r="AA335" i="68"/>
  <c r="AA336" i="68"/>
  <c r="AB336" i="68" s="1"/>
  <c r="AA337" i="68"/>
  <c r="AB337" i="68" s="1"/>
  <c r="AA338" i="68"/>
  <c r="AB338" i="68" s="1"/>
  <c r="AA339" i="68"/>
  <c r="AA340" i="68"/>
  <c r="AB340" i="68" s="1"/>
  <c r="AA341" i="68"/>
  <c r="AB341" i="68" s="1"/>
  <c r="AA342" i="68"/>
  <c r="AB342" i="68" s="1"/>
  <c r="AA343" i="68"/>
  <c r="AA344" i="68"/>
  <c r="AB344" i="68" s="1"/>
  <c r="AA345" i="68"/>
  <c r="AA346" i="68"/>
  <c r="AB346" i="68" s="1"/>
  <c r="AA347" i="68"/>
  <c r="AA348" i="68"/>
  <c r="AB348" i="68" s="1"/>
  <c r="AA349" i="68"/>
  <c r="AB349" i="68" s="1"/>
  <c r="AA350" i="68"/>
  <c r="AB350" i="68" s="1"/>
  <c r="AA351" i="68"/>
  <c r="AA352" i="68"/>
  <c r="AB352" i="68" s="1"/>
  <c r="AA353" i="68"/>
  <c r="AB353" i="68" s="1"/>
  <c r="AA354" i="68"/>
  <c r="AB354" i="68" s="1"/>
  <c r="AA355" i="68"/>
  <c r="AA356" i="68"/>
  <c r="AB356" i="68" s="1"/>
  <c r="AA357" i="68"/>
  <c r="AA358" i="68"/>
  <c r="AB358" i="68" s="1"/>
  <c r="AA359" i="68"/>
  <c r="AA360" i="68"/>
  <c r="AB360" i="68" s="1"/>
  <c r="AA361" i="68"/>
  <c r="AB361" i="68" s="1"/>
  <c r="AA362" i="68"/>
  <c r="AB362" i="68" s="1"/>
  <c r="AA363" i="68"/>
  <c r="AA364" i="68"/>
  <c r="AB364" i="68" s="1"/>
  <c r="AA365" i="68"/>
  <c r="AB365" i="68" s="1"/>
  <c r="AA366" i="68"/>
  <c r="AB366" i="68" s="1"/>
  <c r="AA367" i="68"/>
  <c r="AA368" i="68"/>
  <c r="AA369" i="68"/>
  <c r="AA370" i="68"/>
  <c r="AB370" i="68" s="1"/>
  <c r="AA371" i="68"/>
  <c r="AB371" i="68" s="1"/>
  <c r="AA372" i="68"/>
  <c r="AB372" i="68" s="1"/>
  <c r="AA373" i="68"/>
  <c r="AB373" i="68" s="1"/>
  <c r="AA374" i="68"/>
  <c r="AB374" i="68" s="1"/>
  <c r="AA375" i="68"/>
  <c r="AA376" i="68"/>
  <c r="AB376" i="68" s="1"/>
  <c r="AA377" i="68"/>
  <c r="AB377" i="68" s="1"/>
  <c r="AA378" i="68"/>
  <c r="AB378" i="68" s="1"/>
  <c r="AA379" i="68"/>
  <c r="AA380" i="68"/>
  <c r="AB380" i="68" s="1"/>
  <c r="AA381" i="68"/>
  <c r="AA382" i="68"/>
  <c r="AB382" i="68" s="1"/>
  <c r="AA383" i="68"/>
  <c r="AA384" i="68"/>
  <c r="AB384" i="68" s="1"/>
  <c r="AA385" i="68"/>
  <c r="AB385" i="68" s="1"/>
  <c r="AA386" i="68"/>
  <c r="AB386" i="68" s="1"/>
  <c r="AA387" i="68"/>
  <c r="AA388" i="68"/>
  <c r="AB388" i="68" s="1"/>
  <c r="AA389" i="68"/>
  <c r="AB389" i="68" s="1"/>
  <c r="AA390" i="68"/>
  <c r="AB390" i="68" s="1"/>
  <c r="AA391" i="68"/>
  <c r="AA392" i="68"/>
  <c r="AB392" i="68" s="1"/>
  <c r="AA393" i="68"/>
  <c r="AA394" i="68"/>
  <c r="AB394" i="68" s="1"/>
  <c r="AA395" i="68"/>
  <c r="AA396" i="68"/>
  <c r="AB396" i="68" s="1"/>
  <c r="AA397" i="68"/>
  <c r="AB397" i="68" s="1"/>
  <c r="AA398" i="68"/>
  <c r="AB398" i="68" s="1"/>
  <c r="AA399" i="68"/>
  <c r="AA400" i="68"/>
  <c r="AB400" i="68" s="1"/>
  <c r="AA401" i="68"/>
  <c r="AB401" i="68" s="1"/>
  <c r="AA402" i="68"/>
  <c r="AB402" i="68" s="1"/>
  <c r="AA403" i="68"/>
  <c r="AA404" i="68"/>
  <c r="AB404" i="68" s="1"/>
  <c r="AA405" i="68"/>
  <c r="AA406" i="68"/>
  <c r="AB406" i="68" s="1"/>
  <c r="AA407" i="68"/>
  <c r="AA408" i="68"/>
  <c r="AB408" i="68" s="1"/>
  <c r="AA409" i="68"/>
  <c r="AB409" i="68" s="1"/>
  <c r="AA410" i="68"/>
  <c r="AB410" i="68" s="1"/>
  <c r="AA411" i="68"/>
  <c r="AA412" i="68"/>
  <c r="AB412" i="68" s="1"/>
  <c r="AA413" i="68"/>
  <c r="AB413" i="68" s="1"/>
  <c r="AA414" i="68"/>
  <c r="AB414" i="68" s="1"/>
  <c r="AA415" i="68"/>
  <c r="AA416" i="68"/>
  <c r="AB416" i="68" s="1"/>
  <c r="AA417" i="68"/>
  <c r="AA418" i="68"/>
  <c r="AB418" i="68" s="1"/>
  <c r="AA419" i="68"/>
  <c r="AA420" i="68"/>
  <c r="AB420" i="68" s="1"/>
  <c r="AA421" i="68"/>
  <c r="AB421" i="68" s="1"/>
  <c r="AA422" i="68"/>
  <c r="AB422" i="68" s="1"/>
  <c r="AA423" i="68"/>
  <c r="AA424" i="68"/>
  <c r="AB424" i="68" s="1"/>
  <c r="AA425" i="68"/>
  <c r="AB425" i="68" s="1"/>
  <c r="AA426" i="68"/>
  <c r="AB426" i="68" s="1"/>
  <c r="AA427" i="68"/>
  <c r="AA428" i="68"/>
  <c r="AB428" i="68" s="1"/>
  <c r="AA429" i="68"/>
  <c r="AA430" i="68"/>
  <c r="AB430" i="68" s="1"/>
  <c r="AA431" i="68"/>
  <c r="AA432" i="68"/>
  <c r="AB432" i="68" s="1"/>
  <c r="AA433" i="68"/>
  <c r="AB433" i="68" s="1"/>
  <c r="AA434" i="68"/>
  <c r="AB434" i="68" s="1"/>
  <c r="AA435" i="68"/>
  <c r="AA436" i="68"/>
  <c r="AB436" i="68" s="1"/>
  <c r="AA437" i="68"/>
  <c r="AB437" i="68" s="1"/>
  <c r="AA438" i="68"/>
  <c r="AB438" i="68" s="1"/>
  <c r="AA439" i="68"/>
  <c r="AA440" i="68"/>
  <c r="AA441" i="68"/>
  <c r="AA442" i="68"/>
  <c r="AB442" i="68" s="1"/>
  <c r="AA443" i="68"/>
  <c r="AA444" i="68"/>
  <c r="AB444" i="68" s="1"/>
  <c r="AA445" i="68"/>
  <c r="AB445" i="68" s="1"/>
  <c r="AA446" i="68"/>
  <c r="AB446" i="68" s="1"/>
  <c r="AA447" i="68"/>
  <c r="AA448" i="68"/>
  <c r="AB448" i="68" s="1"/>
  <c r="AA449" i="68"/>
  <c r="AB449" i="68" s="1"/>
  <c r="AA450" i="68"/>
  <c r="AB450" i="68" s="1"/>
  <c r="AA5" i="68"/>
  <c r="AB5" i="68" s="1"/>
  <c r="AA14" i="67"/>
  <c r="AA23" i="67"/>
  <c r="AA26" i="67"/>
  <c r="AA27" i="67"/>
  <c r="AA29" i="67"/>
  <c r="AA37" i="67"/>
  <c r="AA47" i="67"/>
  <c r="AA50" i="67"/>
  <c r="AA51" i="67"/>
  <c r="AA56" i="67"/>
  <c r="AA61" i="67"/>
  <c r="AA62" i="67"/>
  <c r="AA71" i="67"/>
  <c r="AA75" i="67"/>
  <c r="AA82" i="67"/>
  <c r="AA85" i="67"/>
  <c r="AA86" i="67"/>
  <c r="AA97" i="67"/>
  <c r="AA98" i="67"/>
  <c r="AA101" i="67"/>
  <c r="AA104" i="67"/>
  <c r="AA106" i="67"/>
  <c r="AA109" i="67"/>
  <c r="AA110" i="67"/>
  <c r="AA118" i="67"/>
  <c r="AA122" i="67"/>
  <c r="AA128" i="67"/>
  <c r="AA130" i="67"/>
  <c r="AA133" i="67"/>
  <c r="AA134" i="67"/>
  <c r="AA143" i="67"/>
  <c r="AA146" i="67"/>
  <c r="AA152" i="67"/>
  <c r="AA154" i="67"/>
  <c r="AA158" i="67"/>
  <c r="AA166" i="67"/>
  <c r="AA169" i="67"/>
  <c r="AA170" i="67"/>
  <c r="AA171" i="67"/>
  <c r="AA172" i="67"/>
  <c r="AA176" i="67"/>
  <c r="AA181" i="67"/>
  <c r="AA182" i="67"/>
  <c r="AA184" i="67"/>
  <c r="AA190" i="67"/>
  <c r="AA194" i="67"/>
  <c r="AA195" i="67"/>
  <c r="AA208" i="67"/>
  <c r="AA217" i="67"/>
  <c r="AA218" i="67"/>
  <c r="AA219" i="67"/>
  <c r="AA220" i="67"/>
  <c r="AA230" i="67"/>
  <c r="AA237" i="67"/>
  <c r="AA238" i="67"/>
  <c r="AA239" i="67"/>
  <c r="AA241" i="67"/>
  <c r="AA242" i="67"/>
  <c r="AA250" i="67"/>
  <c r="AA253" i="67"/>
  <c r="AA254" i="67"/>
  <c r="AA255" i="67"/>
  <c r="AA256" i="67"/>
  <c r="AA266" i="67"/>
  <c r="AA268" i="67"/>
  <c r="AA270" i="67"/>
  <c r="AA273" i="67"/>
  <c r="AA274" i="67"/>
  <c r="AA277" i="67"/>
  <c r="AA278" i="67"/>
  <c r="AA280" i="67"/>
  <c r="AA282" i="67"/>
  <c r="AA287" i="67"/>
  <c r="AA291" i="67"/>
  <c r="AA292" i="67"/>
  <c r="AA294" i="67"/>
  <c r="AA302" i="67"/>
  <c r="AA5" i="67"/>
  <c r="Z6" i="67"/>
  <c r="AA6" i="67" s="1"/>
  <c r="Z7" i="67"/>
  <c r="AA7" i="67" s="1"/>
  <c r="Z8" i="67"/>
  <c r="AA8" i="67" s="1"/>
  <c r="Z9" i="67"/>
  <c r="AA9" i="67" s="1"/>
  <c r="Z10" i="67"/>
  <c r="AA10" i="67" s="1"/>
  <c r="Z11" i="67"/>
  <c r="AA11" i="67" s="1"/>
  <c r="Z12" i="67"/>
  <c r="AA12" i="67" s="1"/>
  <c r="Z13" i="67"/>
  <c r="AA13" i="67" s="1"/>
  <c r="Z14" i="67"/>
  <c r="Z15" i="67"/>
  <c r="AA15" i="67" s="1"/>
  <c r="Z16" i="67"/>
  <c r="AA16" i="67" s="1"/>
  <c r="Z17" i="67"/>
  <c r="AA17" i="67" s="1"/>
  <c r="Z18" i="67"/>
  <c r="AA18" i="67" s="1"/>
  <c r="Z19" i="67"/>
  <c r="AA19" i="67" s="1"/>
  <c r="Z20" i="67"/>
  <c r="AA20" i="67" s="1"/>
  <c r="Z21" i="67"/>
  <c r="AA21" i="67" s="1"/>
  <c r="Z22" i="67"/>
  <c r="AA22" i="67" s="1"/>
  <c r="Z23" i="67"/>
  <c r="Z24" i="67"/>
  <c r="AA24" i="67" s="1"/>
  <c r="Z25" i="67"/>
  <c r="AA25" i="67" s="1"/>
  <c r="Z26" i="67"/>
  <c r="Z27" i="67"/>
  <c r="Z28" i="67"/>
  <c r="AA28" i="67" s="1"/>
  <c r="Z29" i="67"/>
  <c r="Z30" i="67"/>
  <c r="AA30" i="67" s="1"/>
  <c r="Z31" i="67"/>
  <c r="AA31" i="67" s="1"/>
  <c r="Z32" i="67"/>
  <c r="AA32" i="67" s="1"/>
  <c r="Z33" i="67"/>
  <c r="AA33" i="67" s="1"/>
  <c r="Z34" i="67"/>
  <c r="AA34" i="67" s="1"/>
  <c r="Z35" i="67"/>
  <c r="AA35" i="67" s="1"/>
  <c r="Z36" i="67"/>
  <c r="AA36" i="67" s="1"/>
  <c r="Z37" i="67"/>
  <c r="Z38" i="67"/>
  <c r="AA38" i="67" s="1"/>
  <c r="Z39" i="67"/>
  <c r="AA39" i="67" s="1"/>
  <c r="Z40" i="67"/>
  <c r="AA40" i="67" s="1"/>
  <c r="Z41" i="67"/>
  <c r="AA41" i="67" s="1"/>
  <c r="Z42" i="67"/>
  <c r="AA42" i="67" s="1"/>
  <c r="Z43" i="67"/>
  <c r="AA43" i="67" s="1"/>
  <c r="Z44" i="67"/>
  <c r="AA44" i="67" s="1"/>
  <c r="Z47" i="67"/>
  <c r="Z48" i="67"/>
  <c r="AA48" i="67" s="1"/>
  <c r="Z49" i="67"/>
  <c r="AA49" i="67" s="1"/>
  <c r="Z50" i="67"/>
  <c r="Z51" i="67"/>
  <c r="Z52" i="67"/>
  <c r="AA52" i="67" s="1"/>
  <c r="Z53" i="67"/>
  <c r="AA53" i="67" s="1"/>
  <c r="Z54" i="67"/>
  <c r="AA54" i="67" s="1"/>
  <c r="Z55" i="67"/>
  <c r="AA55" i="67" s="1"/>
  <c r="Z56" i="67"/>
  <c r="Z57" i="67"/>
  <c r="AA57" i="67" s="1"/>
  <c r="Z58" i="67"/>
  <c r="AA58" i="67" s="1"/>
  <c r="Z59" i="67"/>
  <c r="AA59" i="67" s="1"/>
  <c r="Z60" i="67"/>
  <c r="AA60" i="67" s="1"/>
  <c r="Z61" i="67"/>
  <c r="Z62" i="67"/>
  <c r="Z63" i="67"/>
  <c r="AA63" i="67" s="1"/>
  <c r="Z64" i="67"/>
  <c r="AA64" i="67" s="1"/>
  <c r="Z65" i="67"/>
  <c r="AA65" i="67" s="1"/>
  <c r="Z66" i="67"/>
  <c r="AA66" i="67" s="1"/>
  <c r="Z67" i="67"/>
  <c r="AA67" i="67" s="1"/>
  <c r="Z68" i="67"/>
  <c r="AA68" i="67" s="1"/>
  <c r="Z69" i="67"/>
  <c r="AA69" i="67" s="1"/>
  <c r="Z70" i="67"/>
  <c r="AA70" i="67" s="1"/>
  <c r="Z71" i="67"/>
  <c r="Z72" i="67"/>
  <c r="AA72" i="67" s="1"/>
  <c r="Z73" i="67"/>
  <c r="AA73" i="67" s="1"/>
  <c r="Z74" i="67"/>
  <c r="AA74" i="67" s="1"/>
  <c r="Z75" i="67"/>
  <c r="Z76" i="67"/>
  <c r="AA76" i="67" s="1"/>
  <c r="Z77" i="67"/>
  <c r="AA77" i="67" s="1"/>
  <c r="Z78" i="67"/>
  <c r="AA78" i="67" s="1"/>
  <c r="Z79" i="67"/>
  <c r="AA79" i="67" s="1"/>
  <c r="Z80" i="67"/>
  <c r="AA80" i="67" s="1"/>
  <c r="Z81" i="67"/>
  <c r="AA81" i="67" s="1"/>
  <c r="Z82" i="67"/>
  <c r="Z83" i="67"/>
  <c r="AA83" i="67" s="1"/>
  <c r="Z84" i="67"/>
  <c r="AA84" i="67" s="1"/>
  <c r="Z85" i="67"/>
  <c r="Z86" i="67"/>
  <c r="Z87" i="67"/>
  <c r="AA87" i="67" s="1"/>
  <c r="Z88" i="67"/>
  <c r="AA88" i="67" s="1"/>
  <c r="Z89" i="67"/>
  <c r="AA89" i="67" s="1"/>
  <c r="Z90" i="67"/>
  <c r="AA90" i="67" s="1"/>
  <c r="Z91" i="67"/>
  <c r="AA91" i="67" s="1"/>
  <c r="Z92" i="67"/>
  <c r="AA92" i="67" s="1"/>
  <c r="Z93" i="67"/>
  <c r="AA93" i="67" s="1"/>
  <c r="Z94" i="67"/>
  <c r="AA94" i="67" s="1"/>
  <c r="Z95" i="67"/>
  <c r="AA95" i="67" s="1"/>
  <c r="Z96" i="67"/>
  <c r="AA96" i="67" s="1"/>
  <c r="Z97" i="67"/>
  <c r="Z98" i="67"/>
  <c r="Z99" i="67"/>
  <c r="AA99" i="67" s="1"/>
  <c r="Z100" i="67"/>
  <c r="AA100" i="67" s="1"/>
  <c r="Z101" i="67"/>
  <c r="Z102" i="67"/>
  <c r="AA102" i="67" s="1"/>
  <c r="Z103" i="67"/>
  <c r="AA103" i="67" s="1"/>
  <c r="Z104" i="67"/>
  <c r="Z105" i="67"/>
  <c r="AA105" i="67" s="1"/>
  <c r="Z106" i="67"/>
  <c r="Z107" i="67"/>
  <c r="AA107" i="67" s="1"/>
  <c r="Z108" i="67"/>
  <c r="AA108" i="67" s="1"/>
  <c r="Z109" i="67"/>
  <c r="Z110" i="67"/>
  <c r="Z111" i="67"/>
  <c r="AA111" i="67" s="1"/>
  <c r="Z112" i="67"/>
  <c r="AA112" i="67" s="1"/>
  <c r="Z113" i="67"/>
  <c r="AA113" i="67" s="1"/>
  <c r="Z114" i="67"/>
  <c r="AA114" i="67" s="1"/>
  <c r="Z115" i="67"/>
  <c r="AA115" i="67" s="1"/>
  <c r="Z116" i="67"/>
  <c r="AA116" i="67" s="1"/>
  <c r="Z117" i="67"/>
  <c r="AA117" i="67" s="1"/>
  <c r="Z118" i="67"/>
  <c r="Z119" i="67"/>
  <c r="AA119" i="67" s="1"/>
  <c r="Z120" i="67"/>
  <c r="AA120" i="67" s="1"/>
  <c r="Z121" i="67"/>
  <c r="AA121" i="67" s="1"/>
  <c r="Z122" i="67"/>
  <c r="Z123" i="67"/>
  <c r="AA123" i="67" s="1"/>
  <c r="Z124" i="67"/>
  <c r="AA124" i="67" s="1"/>
  <c r="Z125" i="67"/>
  <c r="AA125" i="67" s="1"/>
  <c r="Z126" i="67"/>
  <c r="AA126" i="67" s="1"/>
  <c r="Z127" i="67"/>
  <c r="AA127" i="67" s="1"/>
  <c r="Z128" i="67"/>
  <c r="Z129" i="67"/>
  <c r="AA129" i="67" s="1"/>
  <c r="Z130" i="67"/>
  <c r="Z131" i="67"/>
  <c r="AA131" i="67" s="1"/>
  <c r="Z132" i="67"/>
  <c r="AA132" i="67" s="1"/>
  <c r="Z133" i="67"/>
  <c r="Z134" i="67"/>
  <c r="Z135" i="67"/>
  <c r="AA135" i="67" s="1"/>
  <c r="Z136" i="67"/>
  <c r="AA136" i="67" s="1"/>
  <c r="Z137" i="67"/>
  <c r="AA137" i="67" s="1"/>
  <c r="Z138" i="67"/>
  <c r="AA138" i="67" s="1"/>
  <c r="Z139" i="67"/>
  <c r="AA139" i="67" s="1"/>
  <c r="Z140" i="67"/>
  <c r="AA140" i="67" s="1"/>
  <c r="Z141" i="67"/>
  <c r="AA141" i="67" s="1"/>
  <c r="Z142" i="67"/>
  <c r="AA142" i="67" s="1"/>
  <c r="Z143" i="67"/>
  <c r="Z144" i="67"/>
  <c r="AA144" i="67" s="1"/>
  <c r="Z145" i="67"/>
  <c r="AA145" i="67" s="1"/>
  <c r="Z146" i="67"/>
  <c r="Z147" i="67"/>
  <c r="AA147" i="67" s="1"/>
  <c r="Z148" i="67"/>
  <c r="AA148" i="67" s="1"/>
  <c r="Z149" i="67"/>
  <c r="AA149" i="67" s="1"/>
  <c r="Z150" i="67"/>
  <c r="AA150" i="67" s="1"/>
  <c r="Z151" i="67"/>
  <c r="AA151" i="67" s="1"/>
  <c r="Z152" i="67"/>
  <c r="Z153" i="67"/>
  <c r="AA153" i="67" s="1"/>
  <c r="Z154" i="67"/>
  <c r="Z155" i="67"/>
  <c r="AA155" i="67" s="1"/>
  <c r="Z156" i="67"/>
  <c r="AA156" i="67" s="1"/>
  <c r="Z157" i="67"/>
  <c r="AA157" i="67" s="1"/>
  <c r="Z158" i="67"/>
  <c r="Z159" i="67"/>
  <c r="AA159" i="67" s="1"/>
  <c r="Z160" i="67"/>
  <c r="AA160" i="67" s="1"/>
  <c r="Z161" i="67"/>
  <c r="AA161" i="67" s="1"/>
  <c r="Z162" i="67"/>
  <c r="AA162" i="67" s="1"/>
  <c r="Z163" i="67"/>
  <c r="AA163" i="67" s="1"/>
  <c r="Z164" i="67"/>
  <c r="AA164" i="67" s="1"/>
  <c r="Z165" i="67"/>
  <c r="AA165" i="67" s="1"/>
  <c r="Z166" i="67"/>
  <c r="Z167" i="67"/>
  <c r="AA167" i="67" s="1"/>
  <c r="Z168" i="67"/>
  <c r="AA168" i="67" s="1"/>
  <c r="Z169" i="67"/>
  <c r="Z170" i="67"/>
  <c r="Z171" i="67"/>
  <c r="Z172" i="67"/>
  <c r="Z173" i="67"/>
  <c r="AA173" i="67" s="1"/>
  <c r="Z174" i="67"/>
  <c r="AA174" i="67" s="1"/>
  <c r="Z175" i="67"/>
  <c r="AA175" i="67" s="1"/>
  <c r="Z176" i="67"/>
  <c r="Z177" i="67"/>
  <c r="AA177" i="67" s="1"/>
  <c r="Z178" i="67"/>
  <c r="AA178" i="67" s="1"/>
  <c r="Z179" i="67"/>
  <c r="AA179" i="67" s="1"/>
  <c r="Z180" i="67"/>
  <c r="AA180" i="67" s="1"/>
  <c r="Z181" i="67"/>
  <c r="Z182" i="67"/>
  <c r="Z183" i="67"/>
  <c r="AA183" i="67" s="1"/>
  <c r="Z184" i="67"/>
  <c r="Z185" i="67"/>
  <c r="AA185" i="67" s="1"/>
  <c r="Z186" i="67"/>
  <c r="AA186" i="67" s="1"/>
  <c r="Z187" i="67"/>
  <c r="AA187" i="67" s="1"/>
  <c r="Z188" i="67"/>
  <c r="AA188" i="67" s="1"/>
  <c r="Z189" i="67"/>
  <c r="AA189" i="67" s="1"/>
  <c r="Z190" i="67"/>
  <c r="Z191" i="67"/>
  <c r="AA191" i="67" s="1"/>
  <c r="Z192" i="67"/>
  <c r="AA192" i="67" s="1"/>
  <c r="Z193" i="67"/>
  <c r="AA193" i="67" s="1"/>
  <c r="Z194" i="67"/>
  <c r="Z195" i="67"/>
  <c r="Z196" i="67"/>
  <c r="AA196" i="67" s="1"/>
  <c r="Z197" i="67"/>
  <c r="AA197" i="67" s="1"/>
  <c r="Z198" i="67"/>
  <c r="AA198" i="67" s="1"/>
  <c r="Z199" i="67"/>
  <c r="AA199" i="67" s="1"/>
  <c r="Z200" i="67"/>
  <c r="AA200" i="67" s="1"/>
  <c r="Z201" i="67"/>
  <c r="AA201" i="67" s="1"/>
  <c r="Z202" i="67"/>
  <c r="AA202" i="67" s="1"/>
  <c r="Z203" i="67"/>
  <c r="AA203" i="67" s="1"/>
  <c r="Z204" i="67"/>
  <c r="AA204" i="67" s="1"/>
  <c r="Z205" i="67"/>
  <c r="AA205" i="67" s="1"/>
  <c r="Z206" i="67"/>
  <c r="AA206" i="67" s="1"/>
  <c r="Z207" i="67"/>
  <c r="AA207" i="67" s="1"/>
  <c r="Z208" i="67"/>
  <c r="Z209" i="67"/>
  <c r="AA209" i="67" s="1"/>
  <c r="Z210" i="67"/>
  <c r="AA210" i="67" s="1"/>
  <c r="Z211" i="67"/>
  <c r="AA211" i="67" s="1"/>
  <c r="Z212" i="67"/>
  <c r="AA212" i="67" s="1"/>
  <c r="Z213" i="67"/>
  <c r="AA213" i="67" s="1"/>
  <c r="Z214" i="67"/>
  <c r="AA214" i="67" s="1"/>
  <c r="Z215" i="67"/>
  <c r="AA215" i="67" s="1"/>
  <c r="Z216" i="67"/>
  <c r="AA216" i="67" s="1"/>
  <c r="Z217" i="67"/>
  <c r="Z218" i="67"/>
  <c r="Z219" i="67"/>
  <c r="Z220" i="67"/>
  <c r="Z221" i="67"/>
  <c r="AA221" i="67" s="1"/>
  <c r="Z222" i="67"/>
  <c r="AA222" i="67" s="1"/>
  <c r="Z223" i="67"/>
  <c r="AA223" i="67" s="1"/>
  <c r="Z224" i="67"/>
  <c r="AA224" i="67" s="1"/>
  <c r="Z225" i="67"/>
  <c r="AA225" i="67" s="1"/>
  <c r="Z226" i="67"/>
  <c r="AA226" i="67" s="1"/>
  <c r="Z227" i="67"/>
  <c r="AA227" i="67" s="1"/>
  <c r="Z228" i="67"/>
  <c r="AA228" i="67" s="1"/>
  <c r="Z229" i="67"/>
  <c r="AA229" i="67" s="1"/>
  <c r="Z230" i="67"/>
  <c r="Z231" i="67"/>
  <c r="AA231" i="67" s="1"/>
  <c r="Z232" i="67"/>
  <c r="AA232" i="67" s="1"/>
  <c r="Z233" i="67"/>
  <c r="AA233" i="67" s="1"/>
  <c r="Z234" i="67"/>
  <c r="AA234" i="67" s="1"/>
  <c r="Z235" i="67"/>
  <c r="AA235" i="67" s="1"/>
  <c r="Z236" i="67"/>
  <c r="AA236" i="67" s="1"/>
  <c r="Z237" i="67"/>
  <c r="Z238" i="67"/>
  <c r="Z239" i="67"/>
  <c r="Z240" i="67"/>
  <c r="AA240" i="67" s="1"/>
  <c r="Z241" i="67"/>
  <c r="Z242" i="67"/>
  <c r="Z243" i="67"/>
  <c r="AA243" i="67" s="1"/>
  <c r="Z244" i="67"/>
  <c r="AA244" i="67" s="1"/>
  <c r="Z245" i="67"/>
  <c r="AA245" i="67" s="1"/>
  <c r="Z246" i="67"/>
  <c r="AA246" i="67" s="1"/>
  <c r="Z247" i="67"/>
  <c r="AA247" i="67" s="1"/>
  <c r="Z248" i="67"/>
  <c r="AA248" i="67" s="1"/>
  <c r="Z249" i="67"/>
  <c r="AA249" i="67" s="1"/>
  <c r="Z250" i="67"/>
  <c r="Z251" i="67"/>
  <c r="AA251" i="67" s="1"/>
  <c r="Z252" i="67"/>
  <c r="AA252" i="67" s="1"/>
  <c r="Z253" i="67"/>
  <c r="Z254" i="67"/>
  <c r="Z255" i="67"/>
  <c r="Z256" i="67"/>
  <c r="Z257" i="67"/>
  <c r="AA257" i="67" s="1"/>
  <c r="Z258" i="67"/>
  <c r="AA258" i="67" s="1"/>
  <c r="Z259" i="67"/>
  <c r="AA259" i="67" s="1"/>
  <c r="Z260" i="67"/>
  <c r="AA260" i="67" s="1"/>
  <c r="Z261" i="67"/>
  <c r="AA261" i="67" s="1"/>
  <c r="Z262" i="67"/>
  <c r="AA262" i="67" s="1"/>
  <c r="Z263" i="67"/>
  <c r="AA263" i="67" s="1"/>
  <c r="Z264" i="67"/>
  <c r="AA264" i="67" s="1"/>
  <c r="Z265" i="67"/>
  <c r="AA265" i="67" s="1"/>
  <c r="Z266" i="67"/>
  <c r="Z267" i="67"/>
  <c r="AA267" i="67" s="1"/>
  <c r="Z268" i="67"/>
  <c r="Z269" i="67"/>
  <c r="AA269" i="67" s="1"/>
  <c r="Z270" i="67"/>
  <c r="Z271" i="67"/>
  <c r="AA271" i="67" s="1"/>
  <c r="Z272" i="67"/>
  <c r="AA272" i="67" s="1"/>
  <c r="Z273" i="67"/>
  <c r="Z274" i="67"/>
  <c r="Z275" i="67"/>
  <c r="AA275" i="67" s="1"/>
  <c r="Z276" i="67"/>
  <c r="AA276" i="67" s="1"/>
  <c r="Z277" i="67"/>
  <c r="Z278" i="67"/>
  <c r="Z279" i="67"/>
  <c r="AA279" i="67" s="1"/>
  <c r="Z280" i="67"/>
  <c r="Z281" i="67"/>
  <c r="AA281" i="67" s="1"/>
  <c r="Z282" i="67"/>
  <c r="Z283" i="67"/>
  <c r="AA283" i="67" s="1"/>
  <c r="Z284" i="67"/>
  <c r="AA284" i="67" s="1"/>
  <c r="Z285" i="67"/>
  <c r="AA285" i="67" s="1"/>
  <c r="Z286" i="67"/>
  <c r="AA286" i="67" s="1"/>
  <c r="Z287" i="67"/>
  <c r="Z288" i="67"/>
  <c r="AA288" i="67" s="1"/>
  <c r="Z289" i="67"/>
  <c r="AA289" i="67" s="1"/>
  <c r="Z290" i="67"/>
  <c r="AA290" i="67" s="1"/>
  <c r="Z291" i="67"/>
  <c r="Z292" i="67"/>
  <c r="Z293" i="67"/>
  <c r="AA293" i="67" s="1"/>
  <c r="Z294" i="67"/>
  <c r="Z295" i="67"/>
  <c r="AA295" i="67" s="1"/>
  <c r="Z296" i="67"/>
  <c r="AA296" i="67" s="1"/>
  <c r="Z297" i="67"/>
  <c r="AA297" i="67" s="1"/>
  <c r="Z298" i="67"/>
  <c r="AA298" i="67" s="1"/>
  <c r="Z299" i="67"/>
  <c r="AA299" i="67" s="1"/>
  <c r="Z300" i="67"/>
  <c r="AA300" i="67" s="1"/>
  <c r="Z301" i="67"/>
  <c r="AA301" i="67" s="1"/>
  <c r="Z302" i="67"/>
  <c r="Z303" i="67"/>
  <c r="AA303" i="67" s="1"/>
  <c r="Z5" i="67"/>
  <c r="AB6" i="66"/>
  <c r="AB9" i="66"/>
  <c r="AB10" i="66"/>
  <c r="AB11" i="66"/>
  <c r="AB13" i="66"/>
  <c r="AB14" i="66"/>
  <c r="AB16" i="66"/>
  <c r="AB17" i="66"/>
  <c r="AB18" i="66"/>
  <c r="AB21" i="66"/>
  <c r="AB23" i="66"/>
  <c r="AB25" i="66"/>
  <c r="AB26" i="66"/>
  <c r="AB28" i="66"/>
  <c r="AB29" i="66"/>
  <c r="AB34" i="66"/>
  <c r="AB37" i="66"/>
  <c r="AB38" i="66"/>
  <c r="AB39" i="66"/>
  <c r="AB40" i="66"/>
  <c r="AB41" i="66"/>
  <c r="AB42" i="66"/>
  <c r="AB49" i="66"/>
  <c r="AB50" i="66"/>
  <c r="AB52" i="66"/>
  <c r="AB53" i="66"/>
  <c r="AB54" i="66"/>
  <c r="AB61" i="66"/>
  <c r="AB62" i="66"/>
  <c r="AB64" i="66"/>
  <c r="AB65" i="66"/>
  <c r="AB66" i="66"/>
  <c r="AB67" i="66"/>
  <c r="AB70" i="66"/>
  <c r="AB71" i="66"/>
  <c r="AB74" i="66"/>
  <c r="AB76" i="66"/>
  <c r="AB77" i="66"/>
  <c r="AB78" i="66"/>
  <c r="AB83" i="66"/>
  <c r="AB85" i="66"/>
  <c r="AB87" i="66"/>
  <c r="AB88" i="66"/>
  <c r="AB89" i="66"/>
  <c r="AB90" i="66"/>
  <c r="AB97" i="66"/>
  <c r="AB98" i="66"/>
  <c r="AB100" i="66"/>
  <c r="AB101" i="66"/>
  <c r="AB102" i="66"/>
  <c r="AB104" i="66"/>
  <c r="AB107" i="66"/>
  <c r="AB110" i="66"/>
  <c r="AB113" i="66"/>
  <c r="AB114" i="66"/>
  <c r="AB115" i="66"/>
  <c r="AB117" i="66"/>
  <c r="AB118" i="66"/>
  <c r="AB119" i="66"/>
  <c r="AB121" i="66"/>
  <c r="AB124" i="66"/>
  <c r="AB125" i="66"/>
  <c r="AB129" i="66"/>
  <c r="AB131" i="66"/>
  <c r="AB133" i="66"/>
  <c r="AB134" i="66"/>
  <c r="AB136" i="66"/>
  <c r="AB137" i="66"/>
  <c r="AB142" i="66"/>
  <c r="AB145" i="66"/>
  <c r="AB146" i="66"/>
  <c r="AB147" i="66"/>
  <c r="AB149" i="66"/>
  <c r="AB150" i="66"/>
  <c r="AB154" i="66"/>
  <c r="AB157" i="66"/>
  <c r="AB158" i="66"/>
  <c r="AB160" i="66"/>
  <c r="AB161" i="66"/>
  <c r="AB162" i="66"/>
  <c r="AB163" i="66"/>
  <c r="AB165" i="66"/>
  <c r="AB169" i="66"/>
  <c r="AB170" i="66"/>
  <c r="AB172" i="66"/>
  <c r="AB173" i="66"/>
  <c r="AB178" i="66"/>
  <c r="AB179" i="66"/>
  <c r="AB181" i="66"/>
  <c r="AB182" i="66"/>
  <c r="AB184" i="66"/>
  <c r="AB185" i="66"/>
  <c r="AA6" i="66"/>
  <c r="AA7" i="66"/>
  <c r="AB7" i="66" s="1"/>
  <c r="AA8" i="66"/>
  <c r="AB8" i="66" s="1"/>
  <c r="AA9" i="66"/>
  <c r="AA10" i="66"/>
  <c r="AA11" i="66"/>
  <c r="AA12" i="66"/>
  <c r="AB12" i="66" s="1"/>
  <c r="AA13" i="66"/>
  <c r="AA14" i="66"/>
  <c r="AA15" i="66"/>
  <c r="AB15" i="66" s="1"/>
  <c r="AA16" i="66"/>
  <c r="AA17" i="66"/>
  <c r="AA18" i="66"/>
  <c r="AA19" i="66"/>
  <c r="AB19" i="66" s="1"/>
  <c r="AA20" i="66"/>
  <c r="AB20" i="66" s="1"/>
  <c r="AA21" i="66"/>
  <c r="AA22" i="66"/>
  <c r="AB22" i="66" s="1"/>
  <c r="AA23" i="66"/>
  <c r="AA24" i="66"/>
  <c r="AB24" i="66" s="1"/>
  <c r="AA25" i="66"/>
  <c r="AA26" i="66"/>
  <c r="AA27" i="66"/>
  <c r="AB27" i="66" s="1"/>
  <c r="AA28" i="66"/>
  <c r="AA29" i="66"/>
  <c r="AA30" i="66"/>
  <c r="AB30" i="66" s="1"/>
  <c r="AA31" i="66"/>
  <c r="AB31" i="66" s="1"/>
  <c r="AA32" i="66"/>
  <c r="AB32" i="66" s="1"/>
  <c r="AA33" i="66"/>
  <c r="AB33" i="66" s="1"/>
  <c r="AA34" i="66"/>
  <c r="AA35" i="66"/>
  <c r="AB35" i="66" s="1"/>
  <c r="AA36" i="66"/>
  <c r="AB36" i="66" s="1"/>
  <c r="AA37" i="66"/>
  <c r="AA38" i="66"/>
  <c r="AA39" i="66"/>
  <c r="AA40" i="66"/>
  <c r="AA41" i="66"/>
  <c r="AA42" i="66"/>
  <c r="AA43" i="66"/>
  <c r="AB43" i="66" s="1"/>
  <c r="AA44" i="66"/>
  <c r="AB44" i="66" s="1"/>
  <c r="AA45" i="66"/>
  <c r="AB45" i="66" s="1"/>
  <c r="AA46" i="66"/>
  <c r="AB46" i="66" s="1"/>
  <c r="AA47" i="66"/>
  <c r="AB47" i="66" s="1"/>
  <c r="AA48" i="66"/>
  <c r="AB48" i="66" s="1"/>
  <c r="AA49" i="66"/>
  <c r="AA50" i="66"/>
  <c r="AA51" i="66"/>
  <c r="AB51" i="66" s="1"/>
  <c r="AA52" i="66"/>
  <c r="AA53" i="66"/>
  <c r="AA54" i="66"/>
  <c r="AA55" i="66"/>
  <c r="AB55" i="66" s="1"/>
  <c r="AA56" i="66"/>
  <c r="AB56" i="66" s="1"/>
  <c r="AA57" i="66"/>
  <c r="AB57" i="66" s="1"/>
  <c r="AA58" i="66"/>
  <c r="AB58" i="66" s="1"/>
  <c r="AA59" i="66"/>
  <c r="AB59" i="66" s="1"/>
  <c r="AA60" i="66"/>
  <c r="AB60" i="66" s="1"/>
  <c r="AA61" i="66"/>
  <c r="AA62" i="66"/>
  <c r="AA63" i="66"/>
  <c r="AB63" i="66" s="1"/>
  <c r="AA64" i="66"/>
  <c r="AA65" i="66"/>
  <c r="AA66" i="66"/>
  <c r="AA67" i="66"/>
  <c r="AA68" i="66"/>
  <c r="AB68" i="66" s="1"/>
  <c r="AA69" i="66"/>
  <c r="AB69" i="66" s="1"/>
  <c r="AA70" i="66"/>
  <c r="AA71" i="66"/>
  <c r="AA72" i="66"/>
  <c r="AB72" i="66" s="1"/>
  <c r="AA73" i="66"/>
  <c r="AB73" i="66" s="1"/>
  <c r="AA74" i="66"/>
  <c r="AA75" i="66"/>
  <c r="AB75" i="66" s="1"/>
  <c r="AA76" i="66"/>
  <c r="AA77" i="66"/>
  <c r="AA78" i="66"/>
  <c r="AA79" i="66"/>
  <c r="AB79" i="66" s="1"/>
  <c r="AA80" i="66"/>
  <c r="AB80" i="66" s="1"/>
  <c r="AA81" i="66"/>
  <c r="AB81" i="66" s="1"/>
  <c r="AA82" i="66"/>
  <c r="AB82" i="66" s="1"/>
  <c r="AA83" i="66"/>
  <c r="AA84" i="66"/>
  <c r="AB84" i="66" s="1"/>
  <c r="AA85" i="66"/>
  <c r="AA86" i="66"/>
  <c r="AB86" i="66" s="1"/>
  <c r="AA87" i="66"/>
  <c r="AA88" i="66"/>
  <c r="AA89" i="66"/>
  <c r="AA90" i="66"/>
  <c r="AA91" i="66"/>
  <c r="AB91" i="66" s="1"/>
  <c r="AA92" i="66"/>
  <c r="AB92" i="66" s="1"/>
  <c r="AA93" i="66"/>
  <c r="AB93" i="66" s="1"/>
  <c r="AA94" i="66"/>
  <c r="AB94" i="66" s="1"/>
  <c r="AA95" i="66"/>
  <c r="AB95" i="66" s="1"/>
  <c r="AA96" i="66"/>
  <c r="AB96" i="66" s="1"/>
  <c r="AA97" i="66"/>
  <c r="AA98" i="66"/>
  <c r="AA99" i="66"/>
  <c r="AB99" i="66" s="1"/>
  <c r="AA100" i="66"/>
  <c r="AA101" i="66"/>
  <c r="AA102" i="66"/>
  <c r="AA103" i="66"/>
  <c r="AB103" i="66" s="1"/>
  <c r="AA104" i="66"/>
  <c r="AA105" i="66"/>
  <c r="AB105" i="66" s="1"/>
  <c r="AA106" i="66"/>
  <c r="AB106" i="66" s="1"/>
  <c r="AA107" i="66"/>
  <c r="AA108" i="66"/>
  <c r="AB108" i="66" s="1"/>
  <c r="AA109" i="66"/>
  <c r="AB109" i="66" s="1"/>
  <c r="AA110" i="66"/>
  <c r="AA111" i="66"/>
  <c r="AB111" i="66" s="1"/>
  <c r="AA112" i="66"/>
  <c r="AB112" i="66" s="1"/>
  <c r="AA113" i="66"/>
  <c r="AA114" i="66"/>
  <c r="AA115" i="66"/>
  <c r="AA116" i="66"/>
  <c r="AB116" i="66" s="1"/>
  <c r="AA117" i="66"/>
  <c r="AA118" i="66"/>
  <c r="AA119" i="66"/>
  <c r="AA120" i="66"/>
  <c r="AB120" i="66" s="1"/>
  <c r="AA121" i="66"/>
  <c r="AA122" i="66"/>
  <c r="AB122" i="66" s="1"/>
  <c r="AA123" i="66"/>
  <c r="AB123" i="66" s="1"/>
  <c r="AA124" i="66"/>
  <c r="AA125" i="66"/>
  <c r="AA126" i="66"/>
  <c r="AB126" i="66" s="1"/>
  <c r="AA127" i="66"/>
  <c r="AB127" i="66" s="1"/>
  <c r="AA128" i="66"/>
  <c r="AB128" i="66" s="1"/>
  <c r="AA129" i="66"/>
  <c r="AA130" i="66"/>
  <c r="AB130" i="66" s="1"/>
  <c r="AA131" i="66"/>
  <c r="AA132" i="66"/>
  <c r="AB132" i="66" s="1"/>
  <c r="AA133" i="66"/>
  <c r="AA134" i="66"/>
  <c r="AA135" i="66"/>
  <c r="AB135" i="66" s="1"/>
  <c r="AA136" i="66"/>
  <c r="AA137" i="66"/>
  <c r="AA138" i="66"/>
  <c r="AB138" i="66" s="1"/>
  <c r="AA139" i="66"/>
  <c r="AB139" i="66" s="1"/>
  <c r="AA140" i="66"/>
  <c r="AB140" i="66" s="1"/>
  <c r="AA141" i="66"/>
  <c r="AB141" i="66" s="1"/>
  <c r="AA142" i="66"/>
  <c r="AA143" i="66"/>
  <c r="AB143" i="66" s="1"/>
  <c r="AA144" i="66"/>
  <c r="AB144" i="66" s="1"/>
  <c r="AA145" i="66"/>
  <c r="AA146" i="66"/>
  <c r="AA147" i="66"/>
  <c r="AA148" i="66"/>
  <c r="AB148" i="66" s="1"/>
  <c r="AA149" i="66"/>
  <c r="AA150" i="66"/>
  <c r="AA151" i="66"/>
  <c r="AB151" i="66" s="1"/>
  <c r="AA152" i="66"/>
  <c r="AB152" i="66" s="1"/>
  <c r="AA153" i="66"/>
  <c r="AB153" i="66" s="1"/>
  <c r="AA154" i="66"/>
  <c r="AA155" i="66"/>
  <c r="AB155" i="66" s="1"/>
  <c r="AA156" i="66"/>
  <c r="AB156" i="66" s="1"/>
  <c r="AA157" i="66"/>
  <c r="AA158" i="66"/>
  <c r="AA159" i="66"/>
  <c r="AB159" i="66" s="1"/>
  <c r="AA160" i="66"/>
  <c r="AA161" i="66"/>
  <c r="AA162" i="66"/>
  <c r="AA163" i="66"/>
  <c r="AA164" i="66"/>
  <c r="AB164" i="66" s="1"/>
  <c r="AA165" i="66"/>
  <c r="AA166" i="66"/>
  <c r="AB166" i="66" s="1"/>
  <c r="AA167" i="66"/>
  <c r="AB167" i="66" s="1"/>
  <c r="AA168" i="66"/>
  <c r="AB168" i="66" s="1"/>
  <c r="AA169" i="66"/>
  <c r="AA170" i="66"/>
  <c r="AA171" i="66"/>
  <c r="AB171" i="66" s="1"/>
  <c r="AA172" i="66"/>
  <c r="AA173" i="66"/>
  <c r="AA174" i="66"/>
  <c r="AB174" i="66" s="1"/>
  <c r="AA175" i="66"/>
  <c r="AB175" i="66" s="1"/>
  <c r="AA176" i="66"/>
  <c r="AB176" i="66" s="1"/>
  <c r="AA177" i="66"/>
  <c r="AB177" i="66" s="1"/>
  <c r="AA178" i="66"/>
  <c r="AA179" i="66"/>
  <c r="AA180" i="66"/>
  <c r="AB180" i="66" s="1"/>
  <c r="AA181" i="66"/>
  <c r="AA182" i="66"/>
  <c r="AA183" i="66"/>
  <c r="AB183" i="66" s="1"/>
  <c r="AA184" i="66"/>
  <c r="AA185" i="66"/>
  <c r="AA186" i="66"/>
  <c r="AB186" i="66" s="1"/>
  <c r="AA187" i="66"/>
  <c r="AB187" i="66" s="1"/>
  <c r="AA188" i="66"/>
  <c r="AB188" i="66" s="1"/>
  <c r="AA189" i="66"/>
  <c r="AB189" i="66" s="1"/>
  <c r="AA190" i="66"/>
  <c r="AB190" i="66" s="1"/>
  <c r="AA5" i="66"/>
  <c r="AB5" i="66" s="1"/>
  <c r="Y7" i="65"/>
  <c r="Y8" i="65"/>
  <c r="Y11" i="65"/>
  <c r="Y13" i="65"/>
  <c r="Y15" i="65"/>
  <c r="Y16" i="65"/>
  <c r="Y17" i="65"/>
  <c r="Y20" i="65"/>
  <c r="Y21" i="65"/>
  <c r="Y30" i="65"/>
  <c r="Y31" i="65"/>
  <c r="Y32" i="65"/>
  <c r="Y33" i="65"/>
  <c r="Y35" i="65"/>
  <c r="Y37" i="65"/>
  <c r="Y42" i="65"/>
  <c r="Y43" i="65"/>
  <c r="Y44" i="65"/>
  <c r="Y47" i="65"/>
  <c r="Y55" i="65"/>
  <c r="Y56" i="65"/>
  <c r="Y57" i="65"/>
  <c r="Y61" i="65"/>
  <c r="Y64" i="65"/>
  <c r="Y67" i="65"/>
  <c r="Y68" i="65"/>
  <c r="Y71" i="65"/>
  <c r="Y74" i="65"/>
  <c r="Y77" i="65"/>
  <c r="Y78" i="65"/>
  <c r="Y79" i="65"/>
  <c r="Y80" i="65"/>
  <c r="Y81" i="65"/>
  <c r="Y83" i="65"/>
  <c r="Y90" i="65"/>
  <c r="Y91" i="65"/>
  <c r="Y92" i="65"/>
  <c r="Y93" i="65"/>
  <c r="Y95" i="65"/>
  <c r="Y97" i="65"/>
  <c r="Y103" i="65"/>
  <c r="Y104" i="65"/>
  <c r="Y105" i="65"/>
  <c r="Y109" i="65"/>
  <c r="Y110" i="65"/>
  <c r="Y115" i="65"/>
  <c r="Y116" i="65"/>
  <c r="Y119" i="65"/>
  <c r="Y121" i="65"/>
  <c r="Y123" i="65"/>
  <c r="Y125" i="65"/>
  <c r="Y126" i="65"/>
  <c r="Y128" i="65"/>
  <c r="Y129" i="65"/>
  <c r="Y131" i="65"/>
  <c r="Y139" i="65"/>
  <c r="Y140" i="65"/>
  <c r="Y141" i="65"/>
  <c r="Y143" i="65"/>
  <c r="Y145" i="65"/>
  <c r="Y151" i="65"/>
  <c r="Y152" i="65"/>
  <c r="Y155" i="65"/>
  <c r="Y157" i="65"/>
  <c r="Y164" i="65"/>
  <c r="Y165" i="65"/>
  <c r="Y168" i="65"/>
  <c r="Y171" i="65"/>
  <c r="Y172" i="65"/>
  <c r="Y175" i="65"/>
  <c r="Y176" i="65"/>
  <c r="Y179" i="65"/>
  <c r="Y181" i="65"/>
  <c r="Y182" i="65"/>
  <c r="Y185" i="65"/>
  <c r="Y5" i="65"/>
  <c r="X6" i="65"/>
  <c r="Y6" i="65" s="1"/>
  <c r="X7" i="65"/>
  <c r="X8" i="65"/>
  <c r="X9" i="65"/>
  <c r="Y9" i="65" s="1"/>
  <c r="X10" i="65"/>
  <c r="Y10" i="65" s="1"/>
  <c r="X11" i="65"/>
  <c r="X12" i="65"/>
  <c r="Y12" i="65" s="1"/>
  <c r="X13" i="65"/>
  <c r="X14" i="65"/>
  <c r="Y14" i="65" s="1"/>
  <c r="X15" i="65"/>
  <c r="X16" i="65"/>
  <c r="X17" i="65"/>
  <c r="X18" i="65"/>
  <c r="Y18" i="65" s="1"/>
  <c r="X19" i="65"/>
  <c r="Y19" i="65" s="1"/>
  <c r="X20" i="65"/>
  <c r="X21" i="65"/>
  <c r="X22" i="65"/>
  <c r="Y22" i="65" s="1"/>
  <c r="X23" i="65"/>
  <c r="Y23" i="65" s="1"/>
  <c r="X24" i="65"/>
  <c r="Y24" i="65" s="1"/>
  <c r="X25" i="65"/>
  <c r="Y25" i="65" s="1"/>
  <c r="X26" i="65"/>
  <c r="Y26" i="65" s="1"/>
  <c r="X27" i="65"/>
  <c r="Y27" i="65" s="1"/>
  <c r="X28" i="65"/>
  <c r="Y28" i="65" s="1"/>
  <c r="X29" i="65"/>
  <c r="Y29" i="65" s="1"/>
  <c r="X30" i="65"/>
  <c r="X31" i="65"/>
  <c r="X32" i="65"/>
  <c r="X33" i="65"/>
  <c r="X34" i="65"/>
  <c r="Y34" i="65" s="1"/>
  <c r="X35" i="65"/>
  <c r="X36" i="65"/>
  <c r="Y36" i="65" s="1"/>
  <c r="X37" i="65"/>
  <c r="X38" i="65"/>
  <c r="Y38" i="65" s="1"/>
  <c r="X39" i="65"/>
  <c r="Y39" i="65" s="1"/>
  <c r="X40" i="65"/>
  <c r="Y40" i="65" s="1"/>
  <c r="X41" i="65"/>
  <c r="Y41" i="65" s="1"/>
  <c r="X42" i="65"/>
  <c r="X43" i="65"/>
  <c r="X44" i="65"/>
  <c r="X45" i="65"/>
  <c r="Y45" i="65" s="1"/>
  <c r="X46" i="65"/>
  <c r="Y46" i="65" s="1"/>
  <c r="X47" i="65"/>
  <c r="X48" i="65"/>
  <c r="Y48" i="65" s="1"/>
  <c r="X49" i="65"/>
  <c r="Y49" i="65" s="1"/>
  <c r="X50" i="65"/>
  <c r="Y50" i="65" s="1"/>
  <c r="X51" i="65"/>
  <c r="Y51" i="65" s="1"/>
  <c r="X52" i="65"/>
  <c r="Y52" i="65" s="1"/>
  <c r="X53" i="65"/>
  <c r="Y53" i="65" s="1"/>
  <c r="X54" i="65"/>
  <c r="Y54" i="65" s="1"/>
  <c r="X55" i="65"/>
  <c r="X56" i="65"/>
  <c r="X57" i="65"/>
  <c r="X58" i="65"/>
  <c r="Y58" i="65" s="1"/>
  <c r="X59" i="65"/>
  <c r="Y59" i="65" s="1"/>
  <c r="X60" i="65"/>
  <c r="Y60" i="65" s="1"/>
  <c r="X61" i="65"/>
  <c r="X62" i="65"/>
  <c r="Y62" i="65" s="1"/>
  <c r="X63" i="65"/>
  <c r="Y63" i="65" s="1"/>
  <c r="X64" i="65"/>
  <c r="X65" i="65"/>
  <c r="Y65" i="65" s="1"/>
  <c r="X66" i="65"/>
  <c r="Y66" i="65" s="1"/>
  <c r="X67" i="65"/>
  <c r="X68" i="65"/>
  <c r="X69" i="65"/>
  <c r="Y69" i="65" s="1"/>
  <c r="X70" i="65"/>
  <c r="Y70" i="65" s="1"/>
  <c r="X71" i="65"/>
  <c r="X72" i="65"/>
  <c r="Y72" i="65" s="1"/>
  <c r="X73" i="65"/>
  <c r="Y73" i="65" s="1"/>
  <c r="X74" i="65"/>
  <c r="X75" i="65"/>
  <c r="Y75" i="65" s="1"/>
  <c r="X76" i="65"/>
  <c r="Y76" i="65" s="1"/>
  <c r="X77" i="65"/>
  <c r="X78" i="65"/>
  <c r="X79" i="65"/>
  <c r="X80" i="65"/>
  <c r="X81" i="65"/>
  <c r="X82" i="65"/>
  <c r="Y82" i="65" s="1"/>
  <c r="X83" i="65"/>
  <c r="X84" i="65"/>
  <c r="Y84" i="65" s="1"/>
  <c r="X85" i="65"/>
  <c r="Y85" i="65" s="1"/>
  <c r="X86" i="65"/>
  <c r="Y86" i="65" s="1"/>
  <c r="X87" i="65"/>
  <c r="Y87" i="65" s="1"/>
  <c r="X88" i="65"/>
  <c r="Y88" i="65" s="1"/>
  <c r="X89" i="65"/>
  <c r="Y89" i="65" s="1"/>
  <c r="X90" i="65"/>
  <c r="X91" i="65"/>
  <c r="X92" i="65"/>
  <c r="X93" i="65"/>
  <c r="X94" i="65"/>
  <c r="Y94" i="65" s="1"/>
  <c r="X95" i="65"/>
  <c r="X96" i="65"/>
  <c r="Y96" i="65" s="1"/>
  <c r="X97" i="65"/>
  <c r="X98" i="65"/>
  <c r="Y98" i="65" s="1"/>
  <c r="X99" i="65"/>
  <c r="Y99" i="65" s="1"/>
  <c r="X100" i="65"/>
  <c r="Y100" i="65" s="1"/>
  <c r="X101" i="65"/>
  <c r="Y101" i="65" s="1"/>
  <c r="X102" i="65"/>
  <c r="Y102" i="65" s="1"/>
  <c r="X103" i="65"/>
  <c r="X104" i="65"/>
  <c r="X105" i="65"/>
  <c r="X106" i="65"/>
  <c r="Y106" i="65" s="1"/>
  <c r="X107" i="65"/>
  <c r="Y107" i="65" s="1"/>
  <c r="X108" i="65"/>
  <c r="Y108" i="65" s="1"/>
  <c r="X109" i="65"/>
  <c r="X110" i="65"/>
  <c r="X111" i="65"/>
  <c r="Y111" i="65" s="1"/>
  <c r="X112" i="65"/>
  <c r="Y112" i="65" s="1"/>
  <c r="X113" i="65"/>
  <c r="Y113" i="65" s="1"/>
  <c r="X114" i="65"/>
  <c r="Y114" i="65" s="1"/>
  <c r="X115" i="65"/>
  <c r="X116" i="65"/>
  <c r="X117" i="65"/>
  <c r="Y117" i="65" s="1"/>
  <c r="X118" i="65"/>
  <c r="Y118" i="65" s="1"/>
  <c r="X119" i="65"/>
  <c r="X120" i="65"/>
  <c r="Y120" i="65" s="1"/>
  <c r="X121" i="65"/>
  <c r="X122" i="65"/>
  <c r="Y122" i="65" s="1"/>
  <c r="X123" i="65"/>
  <c r="X124" i="65"/>
  <c r="Y124" i="65" s="1"/>
  <c r="X125" i="65"/>
  <c r="X126" i="65"/>
  <c r="X127" i="65"/>
  <c r="Y127" i="65" s="1"/>
  <c r="X128" i="65"/>
  <c r="X129" i="65"/>
  <c r="X130" i="65"/>
  <c r="Y130" i="65" s="1"/>
  <c r="X131" i="65"/>
  <c r="X132" i="65"/>
  <c r="Y132" i="65" s="1"/>
  <c r="X133" i="65"/>
  <c r="Y133" i="65" s="1"/>
  <c r="X134" i="65"/>
  <c r="Y134" i="65" s="1"/>
  <c r="X135" i="65"/>
  <c r="Y135" i="65" s="1"/>
  <c r="X136" i="65"/>
  <c r="Y136" i="65" s="1"/>
  <c r="X137" i="65"/>
  <c r="Y137" i="65" s="1"/>
  <c r="X138" i="65"/>
  <c r="Y138" i="65" s="1"/>
  <c r="X139" i="65"/>
  <c r="X140" i="65"/>
  <c r="X141" i="65"/>
  <c r="X142" i="65"/>
  <c r="Y142" i="65" s="1"/>
  <c r="X143" i="65"/>
  <c r="X144" i="65"/>
  <c r="Y144" i="65" s="1"/>
  <c r="X145" i="65"/>
  <c r="X146" i="65"/>
  <c r="Y146" i="65" s="1"/>
  <c r="X147" i="65"/>
  <c r="Y147" i="65" s="1"/>
  <c r="X148" i="65"/>
  <c r="Y148" i="65" s="1"/>
  <c r="X149" i="65"/>
  <c r="Y149" i="65" s="1"/>
  <c r="X150" i="65"/>
  <c r="Y150" i="65" s="1"/>
  <c r="X151" i="65"/>
  <c r="X152" i="65"/>
  <c r="X153" i="65"/>
  <c r="Y153" i="65" s="1"/>
  <c r="X154" i="65"/>
  <c r="Y154" i="65" s="1"/>
  <c r="X155" i="65"/>
  <c r="X156" i="65"/>
  <c r="Y156" i="65" s="1"/>
  <c r="X157" i="65"/>
  <c r="X158" i="65"/>
  <c r="Y158" i="65" s="1"/>
  <c r="X159" i="65"/>
  <c r="Y159" i="65" s="1"/>
  <c r="X160" i="65"/>
  <c r="Y160" i="65" s="1"/>
  <c r="X161" i="65"/>
  <c r="Y161" i="65" s="1"/>
  <c r="X162" i="65"/>
  <c r="Y162" i="65" s="1"/>
  <c r="X163" i="65"/>
  <c r="Y163" i="65" s="1"/>
  <c r="X164" i="65"/>
  <c r="X165" i="65"/>
  <c r="X166" i="65"/>
  <c r="Y166" i="65" s="1"/>
  <c r="X167" i="65"/>
  <c r="Y167" i="65" s="1"/>
  <c r="X168" i="65"/>
  <c r="X169" i="65"/>
  <c r="Y169" i="65" s="1"/>
  <c r="X170" i="65"/>
  <c r="Y170" i="65" s="1"/>
  <c r="X171" i="65"/>
  <c r="X172" i="65"/>
  <c r="X173" i="65"/>
  <c r="Y173" i="65" s="1"/>
  <c r="X174" i="65"/>
  <c r="Y174" i="65" s="1"/>
  <c r="X175" i="65"/>
  <c r="X176" i="65"/>
  <c r="X177" i="65"/>
  <c r="Y177" i="65" s="1"/>
  <c r="X178" i="65"/>
  <c r="Y178" i="65" s="1"/>
  <c r="X179" i="65"/>
  <c r="X180" i="65"/>
  <c r="Y180" i="65" s="1"/>
  <c r="X181" i="65"/>
  <c r="X182" i="65"/>
  <c r="X183" i="65"/>
  <c r="Y183" i="65" s="1"/>
  <c r="X184" i="65"/>
  <c r="Y184" i="65" s="1"/>
  <c r="X185" i="65"/>
  <c r="X5" i="65"/>
  <c r="DH10" i="64"/>
  <c r="DH12" i="64"/>
  <c r="DH14" i="64"/>
  <c r="DH15" i="64"/>
  <c r="DH16" i="64"/>
  <c r="DH17" i="64"/>
  <c r="DH21" i="64"/>
  <c r="DH26" i="64"/>
  <c r="DH28" i="64"/>
  <c r="DH29" i="64"/>
  <c r="DH31" i="64"/>
  <c r="DH33" i="64"/>
  <c r="DH36" i="64"/>
  <c r="DH37" i="64"/>
  <c r="DH40" i="64"/>
  <c r="DH41" i="64"/>
  <c r="DH43" i="64"/>
  <c r="DH46" i="64"/>
  <c r="DH47" i="64"/>
  <c r="DH49" i="64"/>
  <c r="DH50" i="64"/>
  <c r="DH51" i="64"/>
  <c r="DH59" i="64"/>
  <c r="DH60" i="64"/>
  <c r="DH62" i="64"/>
  <c r="DH63" i="64"/>
  <c r="DH64" i="64"/>
  <c r="DH68" i="64"/>
  <c r="DH72" i="64"/>
  <c r="DH75" i="64"/>
  <c r="DH76" i="64"/>
  <c r="DH77" i="64"/>
  <c r="DH80" i="64"/>
  <c r="DH83" i="64"/>
  <c r="DH88" i="64"/>
  <c r="DH91" i="64"/>
  <c r="DH93" i="64"/>
  <c r="DH95" i="64"/>
  <c r="DH96" i="64"/>
  <c r="DH98" i="64"/>
  <c r="DH99" i="64"/>
  <c r="DH100" i="64"/>
  <c r="DH105" i="64"/>
  <c r="DH107" i="64"/>
  <c r="DH108" i="64"/>
  <c r="DH111" i="64"/>
  <c r="DH112" i="64"/>
  <c r="DH120" i="64"/>
  <c r="DH124" i="64"/>
  <c r="DG6" i="64"/>
  <c r="DH6" i="64" s="1"/>
  <c r="DG7" i="64"/>
  <c r="DH7" i="64" s="1"/>
  <c r="DG8" i="64"/>
  <c r="DH8" i="64" s="1"/>
  <c r="DG9" i="64"/>
  <c r="DH9" i="64" s="1"/>
  <c r="DG10" i="64"/>
  <c r="DG11" i="64"/>
  <c r="DH11" i="64" s="1"/>
  <c r="DG12" i="64"/>
  <c r="DG13" i="64"/>
  <c r="DH13" i="64" s="1"/>
  <c r="DG14" i="64"/>
  <c r="DG15" i="64"/>
  <c r="DG16" i="64"/>
  <c r="DG17" i="64"/>
  <c r="DG18" i="64"/>
  <c r="DH18" i="64" s="1"/>
  <c r="DG19" i="64"/>
  <c r="DH19" i="64" s="1"/>
  <c r="DG20" i="64"/>
  <c r="DH20" i="64" s="1"/>
  <c r="DG21" i="64"/>
  <c r="DG23" i="64"/>
  <c r="DH23" i="64" s="1"/>
  <c r="DG24" i="64"/>
  <c r="DH24" i="64" s="1"/>
  <c r="DG25" i="64"/>
  <c r="DH25" i="64" s="1"/>
  <c r="DG26" i="64"/>
  <c r="DG27" i="64"/>
  <c r="DH27" i="64" s="1"/>
  <c r="DG28" i="64"/>
  <c r="DG29" i="64"/>
  <c r="DG31" i="64"/>
  <c r="DG32" i="64"/>
  <c r="DH32" i="64" s="1"/>
  <c r="DG33" i="64"/>
  <c r="DG35" i="64"/>
  <c r="DH35" i="64" s="1"/>
  <c r="DG36" i="64"/>
  <c r="DG37" i="64"/>
  <c r="DG39" i="64"/>
  <c r="DH39" i="64" s="1"/>
  <c r="DG40" i="64"/>
  <c r="DG41" i="64"/>
  <c r="DG42" i="64"/>
  <c r="DH42" i="64" s="1"/>
  <c r="DG43" i="64"/>
  <c r="DG45" i="64"/>
  <c r="DH45" i="64" s="1"/>
  <c r="DG46" i="64"/>
  <c r="DG47" i="64"/>
  <c r="DG48" i="64"/>
  <c r="DH48" i="64" s="1"/>
  <c r="DG49" i="64"/>
  <c r="DG50" i="64"/>
  <c r="DG51" i="64"/>
  <c r="DG53" i="64"/>
  <c r="DH53" i="64" s="1"/>
  <c r="DG54" i="64"/>
  <c r="DH54" i="64" s="1"/>
  <c r="DG55" i="64"/>
  <c r="DH55" i="64" s="1"/>
  <c r="DG57" i="64"/>
  <c r="DH57" i="64" s="1"/>
  <c r="DG58" i="64"/>
  <c r="DH58" i="64" s="1"/>
  <c r="DG59" i="64"/>
  <c r="DG60" i="64"/>
  <c r="DG61" i="64"/>
  <c r="DH61" i="64" s="1"/>
  <c r="DG62" i="64"/>
  <c r="DG63" i="64"/>
  <c r="DG64" i="64"/>
  <c r="DG65" i="64"/>
  <c r="DH65" i="64" s="1"/>
  <c r="DG66" i="64"/>
  <c r="DH66" i="64" s="1"/>
  <c r="DG67" i="64"/>
  <c r="DH67" i="64" s="1"/>
  <c r="DG68" i="64"/>
  <c r="DG69" i="64"/>
  <c r="DH69" i="64" s="1"/>
  <c r="DG70" i="64"/>
  <c r="DH70" i="64" s="1"/>
  <c r="DG71" i="64"/>
  <c r="DH71" i="64" s="1"/>
  <c r="DG72" i="64"/>
  <c r="DG73" i="64"/>
  <c r="DH73" i="64" s="1"/>
  <c r="DG74" i="64"/>
  <c r="DH74" i="64" s="1"/>
  <c r="DG75" i="64"/>
  <c r="DG76" i="64"/>
  <c r="DG77" i="64"/>
  <c r="DG78" i="64"/>
  <c r="DH78" i="64" s="1"/>
  <c r="DG79" i="64"/>
  <c r="DH79" i="64" s="1"/>
  <c r="DG80" i="64"/>
  <c r="DG81" i="64"/>
  <c r="DH81" i="64" s="1"/>
  <c r="DG82" i="64"/>
  <c r="DH82" i="64" s="1"/>
  <c r="DG83" i="64"/>
  <c r="DG84" i="64"/>
  <c r="DH84" i="64" s="1"/>
  <c r="DG85" i="64"/>
  <c r="DH85" i="64" s="1"/>
  <c r="DG86" i="64"/>
  <c r="DH86" i="64" s="1"/>
  <c r="DG87" i="64"/>
  <c r="DH87" i="64" s="1"/>
  <c r="DG88" i="64"/>
  <c r="DG89" i="64"/>
  <c r="DH89" i="64" s="1"/>
  <c r="DG90" i="64"/>
  <c r="DH90" i="64" s="1"/>
  <c r="DG91" i="64"/>
  <c r="DG92" i="64"/>
  <c r="DH92" i="64" s="1"/>
  <c r="DG93" i="64"/>
  <c r="DG94" i="64"/>
  <c r="DH94" i="64" s="1"/>
  <c r="DG95" i="64"/>
  <c r="DG96" i="64"/>
  <c r="DG98" i="64"/>
  <c r="DG99" i="64"/>
  <c r="DG100" i="64"/>
  <c r="DG101" i="64"/>
  <c r="DH101" i="64" s="1"/>
  <c r="DG102" i="64"/>
  <c r="DH102" i="64" s="1"/>
  <c r="DG103" i="64"/>
  <c r="DH103" i="64" s="1"/>
  <c r="DG104" i="64"/>
  <c r="DH104" i="64" s="1"/>
  <c r="DG105" i="64"/>
  <c r="DG106" i="64"/>
  <c r="DH106" i="64" s="1"/>
  <c r="DG107" i="64"/>
  <c r="DG108" i="64"/>
  <c r="DG110" i="64"/>
  <c r="DH110" i="64" s="1"/>
  <c r="DG111" i="64"/>
  <c r="DG112" i="64"/>
  <c r="DG113" i="64"/>
  <c r="DH113" i="64" s="1"/>
  <c r="DG114" i="64"/>
  <c r="DH114" i="64" s="1"/>
  <c r="DG115" i="64"/>
  <c r="DH115" i="64" s="1"/>
  <c r="DG117" i="64"/>
  <c r="DH117" i="64" s="1"/>
  <c r="DG118" i="64"/>
  <c r="DH118" i="64" s="1"/>
  <c r="DG119" i="64"/>
  <c r="DH119" i="64" s="1"/>
  <c r="DG120" i="64"/>
  <c r="DG121" i="64"/>
  <c r="DH121" i="64" s="1"/>
  <c r="DG123" i="64"/>
  <c r="DH123" i="64" s="1"/>
  <c r="DG124" i="64"/>
  <c r="DG5" i="64"/>
  <c r="DH5" i="64" s="1"/>
  <c r="AL7" i="63"/>
  <c r="AL12" i="63"/>
  <c r="AL15" i="63"/>
  <c r="AL16" i="63"/>
  <c r="AL19" i="63"/>
  <c r="AL21" i="63"/>
  <c r="AL24" i="63"/>
  <c r="AL25" i="63"/>
  <c r="AL27" i="63"/>
  <c r="AL28" i="63"/>
  <c r="AL29" i="63"/>
  <c r="AL31" i="63"/>
  <c r="AL34" i="63"/>
  <c r="AL35" i="63"/>
  <c r="AL36" i="63"/>
  <c r="AL37" i="63"/>
  <c r="AL39" i="63"/>
  <c r="AL41" i="63"/>
  <c r="AL46" i="63"/>
  <c r="AL48" i="63"/>
  <c r="AL49" i="63"/>
  <c r="AL51" i="63"/>
  <c r="AL52" i="63"/>
  <c r="AL55" i="63"/>
  <c r="AL59" i="63"/>
  <c r="AL61" i="63"/>
  <c r="AL63" i="63"/>
  <c r="AL64" i="63"/>
  <c r="AL65" i="63"/>
  <c r="AL67" i="63"/>
  <c r="AL71" i="63"/>
  <c r="AL75" i="63"/>
  <c r="AL76" i="63"/>
  <c r="AL77" i="63"/>
  <c r="AL83" i="63"/>
  <c r="AL85" i="63"/>
  <c r="AL87" i="63"/>
  <c r="AL88" i="63"/>
  <c r="AL90" i="63"/>
  <c r="AL91" i="63"/>
  <c r="AL96" i="63"/>
  <c r="AL97" i="63"/>
  <c r="AL101" i="63"/>
  <c r="AL103" i="63"/>
  <c r="AL104" i="63"/>
  <c r="AL106" i="63"/>
  <c r="AL109" i="63"/>
  <c r="AL111" i="63"/>
  <c r="AL113" i="63"/>
  <c r="AL115" i="63"/>
  <c r="AL116" i="63"/>
  <c r="AL123" i="63"/>
  <c r="AL125" i="63"/>
  <c r="AL127" i="63"/>
  <c r="AL128" i="63"/>
  <c r="AL129" i="63"/>
  <c r="AL133" i="63"/>
  <c r="AL135" i="63"/>
  <c r="AL137" i="63"/>
  <c r="AL139" i="63"/>
  <c r="AL140" i="63"/>
  <c r="AL141" i="63"/>
  <c r="AL143" i="63"/>
  <c r="AL145" i="63"/>
  <c r="AL147" i="63"/>
  <c r="AL149" i="63"/>
  <c r="AL152" i="63"/>
  <c r="AL159" i="63"/>
  <c r="AL163" i="63"/>
  <c r="AL164" i="63"/>
  <c r="AL167" i="63"/>
  <c r="AL169" i="63"/>
  <c r="AK6" i="63"/>
  <c r="AL6" i="63" s="1"/>
  <c r="AK7" i="63"/>
  <c r="AK8" i="63"/>
  <c r="AL8" i="63" s="1"/>
  <c r="AK9" i="63"/>
  <c r="AL9" i="63" s="1"/>
  <c r="AK10" i="63"/>
  <c r="AL10" i="63" s="1"/>
  <c r="AK11" i="63"/>
  <c r="AL11" i="63" s="1"/>
  <c r="AK12" i="63"/>
  <c r="AK13" i="63"/>
  <c r="AL13" i="63" s="1"/>
  <c r="AK14" i="63"/>
  <c r="AL14" i="63" s="1"/>
  <c r="AK15" i="63"/>
  <c r="AK16" i="63"/>
  <c r="AK17" i="63"/>
  <c r="AL17" i="63" s="1"/>
  <c r="AK18" i="63"/>
  <c r="AL18" i="63" s="1"/>
  <c r="AK19" i="63"/>
  <c r="AK20" i="63"/>
  <c r="AL20" i="63" s="1"/>
  <c r="AK21" i="63"/>
  <c r="AK23" i="63"/>
  <c r="AL23" i="63" s="1"/>
  <c r="AK24" i="63"/>
  <c r="AK25" i="63"/>
  <c r="AK26" i="63"/>
  <c r="AL26" i="63" s="1"/>
  <c r="AK27" i="63"/>
  <c r="AK28" i="63"/>
  <c r="AK29" i="63"/>
  <c r="AK30" i="63"/>
  <c r="AL30" i="63" s="1"/>
  <c r="AK31" i="63"/>
  <c r="AK32" i="63"/>
  <c r="AL32" i="63" s="1"/>
  <c r="AK33" i="63"/>
  <c r="AL33" i="63" s="1"/>
  <c r="AK34" i="63"/>
  <c r="AK35" i="63"/>
  <c r="AK36" i="63"/>
  <c r="AK37" i="63"/>
  <c r="AK38" i="63"/>
  <c r="AL38" i="63" s="1"/>
  <c r="AK39" i="63"/>
  <c r="AK40" i="63"/>
  <c r="AL40" i="63" s="1"/>
  <c r="AK41" i="63"/>
  <c r="AK42" i="63"/>
  <c r="AL42" i="63" s="1"/>
  <c r="AK43" i="63"/>
  <c r="AL43" i="63" s="1"/>
  <c r="AK44" i="63"/>
  <c r="AL44" i="63" s="1"/>
  <c r="AK45" i="63"/>
  <c r="AL45" i="63" s="1"/>
  <c r="AK46" i="63"/>
  <c r="AK47" i="63"/>
  <c r="AL47" i="63" s="1"/>
  <c r="AK48" i="63"/>
  <c r="AK49" i="63"/>
  <c r="AK50" i="63"/>
  <c r="AL50" i="63" s="1"/>
  <c r="AK51" i="63"/>
  <c r="AK52" i="63"/>
  <c r="AK53" i="63"/>
  <c r="AL53" i="63" s="1"/>
  <c r="AK54" i="63"/>
  <c r="AL54" i="63" s="1"/>
  <c r="AK55" i="63"/>
  <c r="AK56" i="63"/>
  <c r="AL56" i="63" s="1"/>
  <c r="AK57" i="63"/>
  <c r="AL57" i="63" s="1"/>
  <c r="AK59" i="63"/>
  <c r="AK60" i="63"/>
  <c r="AL60" i="63" s="1"/>
  <c r="AK61" i="63"/>
  <c r="AK63" i="63"/>
  <c r="AK64" i="63"/>
  <c r="AK65" i="63"/>
  <c r="AK67" i="63"/>
  <c r="AK68" i="63"/>
  <c r="AL68" i="63" s="1"/>
  <c r="AK69" i="63"/>
  <c r="AL69" i="63" s="1"/>
  <c r="AK71" i="63"/>
  <c r="AK72" i="63"/>
  <c r="AL72" i="63" s="1"/>
  <c r="AK73" i="63"/>
  <c r="AL73" i="63" s="1"/>
  <c r="AK74" i="63"/>
  <c r="AL74" i="63" s="1"/>
  <c r="AK75" i="63"/>
  <c r="AK76" i="63"/>
  <c r="AK77" i="63"/>
  <c r="AK78" i="63"/>
  <c r="AL78" i="63" s="1"/>
  <c r="AK80" i="63"/>
  <c r="AL80" i="63" s="1"/>
  <c r="AK81" i="63"/>
  <c r="AL81" i="63" s="1"/>
  <c r="AK82" i="63"/>
  <c r="AL82" i="63" s="1"/>
  <c r="AK83" i="63"/>
  <c r="AK84" i="63"/>
  <c r="AL84" i="63" s="1"/>
  <c r="AK85" i="63"/>
  <c r="AK86" i="63"/>
  <c r="AL86" i="63" s="1"/>
  <c r="AK87" i="63"/>
  <c r="AK88" i="63"/>
  <c r="AK90" i="63"/>
  <c r="AK91" i="63"/>
  <c r="AK92" i="63"/>
  <c r="AL92" i="63" s="1"/>
  <c r="AK93" i="63"/>
  <c r="AL93" i="63" s="1"/>
  <c r="AK94" i="63"/>
  <c r="AL94" i="63" s="1"/>
  <c r="AK95" i="63"/>
  <c r="AL95" i="63" s="1"/>
  <c r="AK96" i="63"/>
  <c r="AK97" i="63"/>
  <c r="AK98" i="63"/>
  <c r="AL98" i="63" s="1"/>
  <c r="AK100" i="63"/>
  <c r="AL100" i="63" s="1"/>
  <c r="AK101" i="63"/>
  <c r="AK102" i="63"/>
  <c r="AL102" i="63" s="1"/>
  <c r="AK103" i="63"/>
  <c r="AK104" i="63"/>
  <c r="AK105" i="63"/>
  <c r="AL105" i="63" s="1"/>
  <c r="AK106" i="63"/>
  <c r="AK107" i="63"/>
  <c r="AL107" i="63" s="1"/>
  <c r="AK108" i="63"/>
  <c r="AL108" i="63" s="1"/>
  <c r="AK109" i="63"/>
  <c r="AK110" i="63"/>
  <c r="AL110" i="63" s="1"/>
  <c r="AK111" i="63"/>
  <c r="AK112" i="63"/>
  <c r="AL112" i="63" s="1"/>
  <c r="AK113" i="63"/>
  <c r="AK114" i="63"/>
  <c r="AL114" i="63" s="1"/>
  <c r="AK115" i="63"/>
  <c r="AK116" i="63"/>
  <c r="AK117" i="63"/>
  <c r="AL117" i="63" s="1"/>
  <c r="AK118" i="63"/>
  <c r="AL118" i="63" s="1"/>
  <c r="AK119" i="63"/>
  <c r="AL119" i="63" s="1"/>
  <c r="AK120" i="63"/>
  <c r="AL120" i="63" s="1"/>
  <c r="AK121" i="63"/>
  <c r="AL121" i="63" s="1"/>
  <c r="AK122" i="63"/>
  <c r="AL122" i="63" s="1"/>
  <c r="AK123" i="63"/>
  <c r="AK124" i="63"/>
  <c r="AL124" i="63" s="1"/>
  <c r="AK125" i="63"/>
  <c r="AK126" i="63"/>
  <c r="AL126" i="63" s="1"/>
  <c r="AK127" i="63"/>
  <c r="AK128" i="63"/>
  <c r="AK129" i="63"/>
  <c r="AK130" i="63"/>
  <c r="AL130" i="63" s="1"/>
  <c r="AK131" i="63"/>
  <c r="AL131" i="63" s="1"/>
  <c r="AK132" i="63"/>
  <c r="AL132" i="63" s="1"/>
  <c r="AK133" i="63"/>
  <c r="AK134" i="63"/>
  <c r="AL134" i="63" s="1"/>
  <c r="AK135" i="63"/>
  <c r="AK136" i="63"/>
  <c r="AL136" i="63" s="1"/>
  <c r="AK137" i="63"/>
  <c r="AK138" i="63"/>
  <c r="AL138" i="63" s="1"/>
  <c r="AK139" i="63"/>
  <c r="AK140" i="63"/>
  <c r="AK141" i="63"/>
  <c r="AK143" i="63"/>
  <c r="AK144" i="63"/>
  <c r="AL144" i="63" s="1"/>
  <c r="AK145" i="63"/>
  <c r="AK146" i="63"/>
  <c r="AL146" i="63" s="1"/>
  <c r="AK147" i="63"/>
  <c r="AK148" i="63"/>
  <c r="AL148" i="63" s="1"/>
  <c r="AK149" i="63"/>
  <c r="AK150" i="63"/>
  <c r="AL150" i="63" s="1"/>
  <c r="AK151" i="63"/>
  <c r="AL151" i="63" s="1"/>
  <c r="AK152" i="63"/>
  <c r="AK153" i="63"/>
  <c r="AL153" i="63" s="1"/>
  <c r="AK154" i="63"/>
  <c r="AL154" i="63" s="1"/>
  <c r="AK156" i="63"/>
  <c r="AL156" i="63" s="1"/>
  <c r="AK157" i="63"/>
  <c r="AL157" i="63" s="1"/>
  <c r="AK158" i="63"/>
  <c r="AL158" i="63" s="1"/>
  <c r="AK159" i="63"/>
  <c r="AK160" i="63"/>
  <c r="AL160" i="63" s="1"/>
  <c r="AK161" i="63"/>
  <c r="AL161" i="63" s="1"/>
  <c r="AK162" i="63"/>
  <c r="AL162" i="63" s="1"/>
  <c r="AK163" i="63"/>
  <c r="AK164" i="63"/>
  <c r="AK166" i="63"/>
  <c r="AL166" i="63" s="1"/>
  <c r="AK167" i="63"/>
  <c r="AK168" i="63"/>
  <c r="AL168" i="63" s="1"/>
  <c r="AK169" i="63"/>
  <c r="AK5" i="63"/>
  <c r="AL5" i="63" s="1"/>
  <c r="AJ6" i="62"/>
  <c r="AJ8" i="62"/>
  <c r="AJ12" i="62"/>
  <c r="AJ13" i="62"/>
  <c r="AJ14" i="62"/>
  <c r="AJ15" i="62"/>
  <c r="AJ18" i="62"/>
  <c r="AJ27" i="62"/>
  <c r="AJ28" i="62"/>
  <c r="AJ30" i="62"/>
  <c r="AJ33" i="62"/>
  <c r="AJ36" i="62"/>
  <c r="AJ38" i="62"/>
  <c r="AJ40" i="62"/>
  <c r="AJ41" i="62"/>
  <c r="AJ42" i="62"/>
  <c r="AJ44" i="62"/>
  <c r="AJ48" i="62"/>
  <c r="AJ52" i="62"/>
  <c r="AJ54" i="62"/>
  <c r="AJ55" i="62"/>
  <c r="AJ56" i="62"/>
  <c r="AJ57" i="62"/>
  <c r="AJ64" i="62"/>
  <c r="AJ66" i="62"/>
  <c r="AJ68" i="62"/>
  <c r="AJ72" i="62"/>
  <c r="AJ76" i="62"/>
  <c r="AJ78" i="62"/>
  <c r="AJ81" i="62"/>
  <c r="AJ84" i="62"/>
  <c r="AJ88" i="62"/>
  <c r="AJ89" i="62"/>
  <c r="AJ90" i="62"/>
  <c r="AJ91" i="62"/>
  <c r="AJ92" i="62"/>
  <c r="AJ96" i="62"/>
  <c r="AJ100" i="62"/>
  <c r="AJ101" i="62"/>
  <c r="AJ102" i="62"/>
  <c r="AJ104" i="62"/>
  <c r="AJ108" i="62"/>
  <c r="AJ110" i="62"/>
  <c r="AJ112" i="62"/>
  <c r="AJ113" i="62"/>
  <c r="AJ114" i="62"/>
  <c r="AJ116" i="62"/>
  <c r="AJ120" i="62"/>
  <c r="AJ124" i="62"/>
  <c r="AJ125" i="62"/>
  <c r="AJ126" i="62"/>
  <c r="AJ127" i="62"/>
  <c r="AJ128" i="62"/>
  <c r="AJ132" i="62"/>
  <c r="AJ136" i="62"/>
  <c r="AJ137" i="62"/>
  <c r="AJ138" i="62"/>
  <c r="AJ140" i="62"/>
  <c r="AJ144" i="62"/>
  <c r="AJ146" i="62"/>
  <c r="AJ148" i="62"/>
  <c r="AJ149" i="62"/>
  <c r="AJ150" i="62"/>
  <c r="AJ152" i="62"/>
  <c r="AJ156" i="62"/>
  <c r="AJ160" i="62"/>
  <c r="AJ161" i="62"/>
  <c r="AJ162" i="62"/>
  <c r="AJ164" i="62"/>
  <c r="AJ170" i="62"/>
  <c r="AJ172" i="62"/>
  <c r="AJ173" i="62"/>
  <c r="AJ174" i="62"/>
  <c r="AJ175" i="62"/>
  <c r="AJ176" i="62"/>
  <c r="AJ184" i="62"/>
  <c r="AJ186" i="62"/>
  <c r="AJ188" i="62"/>
  <c r="AJ5" i="62"/>
  <c r="AI6" i="62"/>
  <c r="AI7" i="62"/>
  <c r="AJ7" i="62" s="1"/>
  <c r="AI8" i="62"/>
  <c r="AI9" i="62"/>
  <c r="AJ9" i="62" s="1"/>
  <c r="AI10" i="62"/>
  <c r="AJ10" i="62" s="1"/>
  <c r="AI11" i="62"/>
  <c r="AJ11" i="62" s="1"/>
  <c r="AI12" i="62"/>
  <c r="AI13" i="62"/>
  <c r="AI14" i="62"/>
  <c r="AI15" i="62"/>
  <c r="AI16" i="62"/>
  <c r="AJ16" i="62" s="1"/>
  <c r="AI17" i="62"/>
  <c r="AJ17" i="62" s="1"/>
  <c r="AI18" i="62"/>
  <c r="AI19" i="62"/>
  <c r="AJ19" i="62" s="1"/>
  <c r="AI20" i="62"/>
  <c r="AJ20" i="62" s="1"/>
  <c r="AI21" i="62"/>
  <c r="AJ21" i="62" s="1"/>
  <c r="AI22" i="62"/>
  <c r="AJ22" i="62" s="1"/>
  <c r="AI24" i="62"/>
  <c r="AJ24" i="62" s="1"/>
  <c r="AI25" i="62"/>
  <c r="AJ25" i="62" s="1"/>
  <c r="AI26" i="62"/>
  <c r="AJ26" i="62" s="1"/>
  <c r="AI27" i="62"/>
  <c r="AI28" i="62"/>
  <c r="AI29" i="62"/>
  <c r="AJ29" i="62" s="1"/>
  <c r="AI30" i="62"/>
  <c r="AI31" i="62"/>
  <c r="AJ31" i="62" s="1"/>
  <c r="AI32" i="62"/>
  <c r="AJ32" i="62" s="1"/>
  <c r="AI33" i="62"/>
  <c r="AI34" i="62"/>
  <c r="AJ34" i="62" s="1"/>
  <c r="AI35" i="62"/>
  <c r="AJ35" i="62" s="1"/>
  <c r="AI36" i="62"/>
  <c r="AI37" i="62"/>
  <c r="AJ37" i="62" s="1"/>
  <c r="AI38" i="62"/>
  <c r="AI39" i="62"/>
  <c r="AJ39" i="62" s="1"/>
  <c r="AI40" i="62"/>
  <c r="AI41" i="62"/>
  <c r="AI42" i="62"/>
  <c r="AI43" i="62"/>
  <c r="AJ43" i="62" s="1"/>
  <c r="AI44" i="62"/>
  <c r="AI45" i="62"/>
  <c r="AJ45" i="62" s="1"/>
  <c r="AI46" i="62"/>
  <c r="AJ46" i="62" s="1"/>
  <c r="AI47" i="62"/>
  <c r="AJ47" i="62" s="1"/>
  <c r="AI48" i="62"/>
  <c r="AI49" i="62"/>
  <c r="AJ49" i="62" s="1"/>
  <c r="AI50" i="62"/>
  <c r="AJ50" i="62" s="1"/>
  <c r="AI51" i="62"/>
  <c r="AJ51" i="62" s="1"/>
  <c r="AI52" i="62"/>
  <c r="AI53" i="62"/>
  <c r="AJ53" i="62" s="1"/>
  <c r="AI54" i="62"/>
  <c r="AI55" i="62"/>
  <c r="AI56" i="62"/>
  <c r="AI57" i="62"/>
  <c r="AI58" i="62"/>
  <c r="AJ58" i="62" s="1"/>
  <c r="AI60" i="62"/>
  <c r="AJ60" i="62" s="1"/>
  <c r="AI61" i="62"/>
  <c r="AJ61" i="62" s="1"/>
  <c r="AI62" i="62"/>
  <c r="AJ62" i="62" s="1"/>
  <c r="AI64" i="62"/>
  <c r="AI65" i="62"/>
  <c r="AJ65" i="62" s="1"/>
  <c r="AI66" i="62"/>
  <c r="AI68" i="62"/>
  <c r="AI69" i="62"/>
  <c r="AJ69" i="62" s="1"/>
  <c r="AI70" i="62"/>
  <c r="AJ70" i="62" s="1"/>
  <c r="AI72" i="62"/>
  <c r="AI73" i="62"/>
  <c r="AJ73" i="62" s="1"/>
  <c r="AI74" i="62"/>
  <c r="AJ74" i="62" s="1"/>
  <c r="AI75" i="62"/>
  <c r="AJ75" i="62" s="1"/>
  <c r="AI76" i="62"/>
  <c r="AI77" i="62"/>
  <c r="AJ77" i="62" s="1"/>
  <c r="AI78" i="62"/>
  <c r="AI79" i="62"/>
  <c r="AJ79" i="62" s="1"/>
  <c r="AI81" i="62"/>
  <c r="AI82" i="62"/>
  <c r="AJ82" i="62" s="1"/>
  <c r="AI84" i="62"/>
  <c r="AI85" i="62"/>
  <c r="AJ85" i="62" s="1"/>
  <c r="AI86" i="62"/>
  <c r="AJ86" i="62" s="1"/>
  <c r="AI88" i="62"/>
  <c r="AI89" i="62"/>
  <c r="AI90" i="62"/>
  <c r="AI91" i="62"/>
  <c r="AI92" i="62"/>
  <c r="AI93" i="62"/>
  <c r="AJ93" i="62" s="1"/>
  <c r="AI94" i="62"/>
  <c r="AJ94" i="62" s="1"/>
  <c r="AI95" i="62"/>
  <c r="AJ95" i="62" s="1"/>
  <c r="AI96" i="62"/>
  <c r="AI97" i="62"/>
  <c r="AJ97" i="62" s="1"/>
  <c r="AI98" i="62"/>
  <c r="AJ98" i="62" s="1"/>
  <c r="AI99" i="62"/>
  <c r="AJ99" i="62" s="1"/>
  <c r="AI100" i="62"/>
  <c r="AI101" i="62"/>
  <c r="AI102" i="62"/>
  <c r="AI103" i="62"/>
  <c r="AJ103" i="62" s="1"/>
  <c r="AI104" i="62"/>
  <c r="AI105" i="62"/>
  <c r="AJ105" i="62" s="1"/>
  <c r="AI106" i="62"/>
  <c r="AJ106" i="62" s="1"/>
  <c r="AI107" i="62"/>
  <c r="AJ107" i="62" s="1"/>
  <c r="AI108" i="62"/>
  <c r="AI109" i="62"/>
  <c r="AJ109" i="62" s="1"/>
  <c r="AI110" i="62"/>
  <c r="AI111" i="62"/>
  <c r="AJ111" i="62" s="1"/>
  <c r="AI112" i="62"/>
  <c r="AI113" i="62"/>
  <c r="AI114" i="62"/>
  <c r="AI115" i="62"/>
  <c r="AJ115" i="62" s="1"/>
  <c r="AI116" i="62"/>
  <c r="AI117" i="62"/>
  <c r="AJ117" i="62" s="1"/>
  <c r="AI118" i="62"/>
  <c r="AJ118" i="62" s="1"/>
  <c r="AI119" i="62"/>
  <c r="AJ119" i="62" s="1"/>
  <c r="AI120" i="62"/>
  <c r="AI121" i="62"/>
  <c r="AJ121" i="62" s="1"/>
  <c r="AI122" i="62"/>
  <c r="AJ122" i="62" s="1"/>
  <c r="AI123" i="62"/>
  <c r="AJ123" i="62" s="1"/>
  <c r="AI124" i="62"/>
  <c r="AI125" i="62"/>
  <c r="AI126" i="62"/>
  <c r="AI127" i="62"/>
  <c r="AI128" i="62"/>
  <c r="AI129" i="62"/>
  <c r="AJ129" i="62" s="1"/>
  <c r="AI130" i="62"/>
  <c r="AJ130" i="62" s="1"/>
  <c r="AI131" i="62"/>
  <c r="AJ131" i="62" s="1"/>
  <c r="AI132" i="62"/>
  <c r="AI133" i="62"/>
  <c r="AJ133" i="62" s="1"/>
  <c r="AI134" i="62"/>
  <c r="AJ134" i="62" s="1"/>
  <c r="AI135" i="62"/>
  <c r="AJ135" i="62" s="1"/>
  <c r="AI136" i="62"/>
  <c r="AI137" i="62"/>
  <c r="AI138" i="62"/>
  <c r="AI139" i="62"/>
  <c r="AJ139" i="62" s="1"/>
  <c r="AI140" i="62"/>
  <c r="AI141" i="62"/>
  <c r="AJ141" i="62" s="1"/>
  <c r="AI142" i="62"/>
  <c r="AJ142" i="62" s="1"/>
  <c r="AI143" i="62"/>
  <c r="AJ143" i="62" s="1"/>
  <c r="AI144" i="62"/>
  <c r="AI145" i="62"/>
  <c r="AJ145" i="62" s="1"/>
  <c r="AI146" i="62"/>
  <c r="AI147" i="62"/>
  <c r="AJ147" i="62" s="1"/>
  <c r="AI148" i="62"/>
  <c r="AI149" i="62"/>
  <c r="AI150" i="62"/>
  <c r="AI151" i="62"/>
  <c r="AJ151" i="62" s="1"/>
  <c r="AI152" i="62"/>
  <c r="AI153" i="62"/>
  <c r="AJ153" i="62" s="1"/>
  <c r="AI154" i="62"/>
  <c r="AJ154" i="62" s="1"/>
  <c r="AI155" i="62"/>
  <c r="AJ155" i="62" s="1"/>
  <c r="AI156" i="62"/>
  <c r="AI157" i="62"/>
  <c r="AJ157" i="62" s="1"/>
  <c r="AI158" i="62"/>
  <c r="AJ158" i="62" s="1"/>
  <c r="AI159" i="62"/>
  <c r="AJ159" i="62" s="1"/>
  <c r="AI160" i="62"/>
  <c r="AI161" i="62"/>
  <c r="AI162" i="62"/>
  <c r="AI163" i="62"/>
  <c r="AJ163" i="62" s="1"/>
  <c r="AI164" i="62"/>
  <c r="AI165" i="62"/>
  <c r="AJ165" i="62" s="1"/>
  <c r="AI166" i="62"/>
  <c r="AJ166" i="62" s="1"/>
  <c r="AI168" i="62"/>
  <c r="AJ168" i="62" s="1"/>
  <c r="AI169" i="62"/>
  <c r="AJ169" i="62" s="1"/>
  <c r="AI170" i="62"/>
  <c r="AI171" i="62"/>
  <c r="AJ171" i="62" s="1"/>
  <c r="AI172" i="62"/>
  <c r="AI173" i="62"/>
  <c r="AI174" i="62"/>
  <c r="AI175" i="62"/>
  <c r="AI176" i="62"/>
  <c r="AI177" i="62"/>
  <c r="AJ177" i="62" s="1"/>
  <c r="AI178" i="62"/>
  <c r="AJ178" i="62" s="1"/>
  <c r="AI179" i="62"/>
  <c r="AJ179" i="62" s="1"/>
  <c r="AI181" i="62"/>
  <c r="AJ181" i="62" s="1"/>
  <c r="AI182" i="62"/>
  <c r="AJ182" i="62" s="1"/>
  <c r="AI184" i="62"/>
  <c r="AI185" i="62"/>
  <c r="AJ185" i="62" s="1"/>
  <c r="AI186" i="62"/>
  <c r="AI188" i="62"/>
  <c r="AI189" i="62"/>
  <c r="AJ189" i="62" s="1"/>
  <c r="AI5" i="62"/>
  <c r="AK6" i="61"/>
  <c r="AK8" i="61"/>
  <c r="AK14" i="61"/>
  <c r="AK15" i="61"/>
  <c r="AK16" i="61"/>
  <c r="AK18" i="61"/>
  <c r="AK20" i="61"/>
  <c r="AK22" i="61"/>
  <c r="AK26" i="61"/>
  <c r="AK28" i="61"/>
  <c r="AK30" i="61"/>
  <c r="AK32" i="61"/>
  <c r="AK34" i="61"/>
  <c r="AK38" i="61"/>
  <c r="AK40" i="61"/>
  <c r="AK41" i="61"/>
  <c r="AK42" i="61"/>
  <c r="AK43" i="61"/>
  <c r="AK44" i="61"/>
  <c r="AK46" i="61"/>
  <c r="AK50" i="61"/>
  <c r="AK51" i="61"/>
  <c r="AK54" i="61"/>
  <c r="AK62" i="61"/>
  <c r="AK64" i="61"/>
  <c r="AK65" i="61"/>
  <c r="AK66" i="61"/>
  <c r="AK68" i="61"/>
  <c r="AK72" i="61"/>
  <c r="AK76" i="61"/>
  <c r="AK78" i="61"/>
  <c r="AK79" i="61"/>
  <c r="AK80" i="61"/>
  <c r="AK84" i="61"/>
  <c r="AK88" i="61"/>
  <c r="AK90" i="61"/>
  <c r="AK92" i="61"/>
  <c r="AK96" i="61"/>
  <c r="AK98" i="61"/>
  <c r="AK99" i="61"/>
  <c r="AK100" i="61"/>
  <c r="AK102" i="61"/>
  <c r="AK104" i="61"/>
  <c r="AK108" i="61"/>
  <c r="AK110" i="61"/>
  <c r="AK112" i="61"/>
  <c r="AK114" i="61"/>
  <c r="AK116" i="61"/>
  <c r="AK120" i="61"/>
  <c r="AK122" i="61"/>
  <c r="AK124" i="61"/>
  <c r="AK126" i="61"/>
  <c r="AK127" i="61"/>
  <c r="AK128" i="61"/>
  <c r="AK132" i="61"/>
  <c r="AK136" i="61"/>
  <c r="AK138" i="61"/>
  <c r="AK139" i="61"/>
  <c r="AK5" i="61"/>
  <c r="AJ6" i="61"/>
  <c r="AJ7" i="61"/>
  <c r="AK7" i="61" s="1"/>
  <c r="AJ8" i="61"/>
  <c r="AJ9" i="61"/>
  <c r="AK9" i="61" s="1"/>
  <c r="AJ10" i="61"/>
  <c r="AK10" i="61" s="1"/>
  <c r="AJ11" i="61"/>
  <c r="AK11" i="61" s="1"/>
  <c r="AJ12" i="61"/>
  <c r="AK12" i="61" s="1"/>
  <c r="AJ13" i="61"/>
  <c r="AK13" i="61" s="1"/>
  <c r="AJ14" i="61"/>
  <c r="AJ15" i="61"/>
  <c r="AJ16" i="61"/>
  <c r="AJ17" i="61"/>
  <c r="AK17" i="61" s="1"/>
  <c r="AJ18" i="61"/>
  <c r="AJ20" i="61"/>
  <c r="AJ21" i="61"/>
  <c r="AK21" i="61" s="1"/>
  <c r="AJ22" i="61"/>
  <c r="AJ23" i="61"/>
  <c r="AK23" i="61" s="1"/>
  <c r="AJ24" i="61"/>
  <c r="AK24" i="61" s="1"/>
  <c r="AJ25" i="61"/>
  <c r="AK25" i="61" s="1"/>
  <c r="AJ26" i="61"/>
  <c r="AJ27" i="61"/>
  <c r="AK27" i="61" s="1"/>
  <c r="AJ28" i="61"/>
  <c r="AJ29" i="61"/>
  <c r="AK29" i="61" s="1"/>
  <c r="AJ30" i="61"/>
  <c r="AJ31" i="61"/>
  <c r="AK31" i="61" s="1"/>
  <c r="AJ32" i="61"/>
  <c r="AJ33" i="61"/>
  <c r="AK33" i="61" s="1"/>
  <c r="AJ34" i="61"/>
  <c r="AJ35" i="61"/>
  <c r="AK35" i="61" s="1"/>
  <c r="AJ36" i="61"/>
  <c r="AK36" i="61" s="1"/>
  <c r="AJ37" i="61"/>
  <c r="AK37" i="61" s="1"/>
  <c r="AJ38" i="61"/>
  <c r="AJ39" i="61"/>
  <c r="AK39" i="61" s="1"/>
  <c r="AJ40" i="61"/>
  <c r="AJ41" i="61"/>
  <c r="AJ42" i="61"/>
  <c r="AJ43" i="61"/>
  <c r="AJ44" i="61"/>
  <c r="AJ45" i="61"/>
  <c r="AK45" i="61" s="1"/>
  <c r="AJ46" i="61"/>
  <c r="AJ47" i="61"/>
  <c r="AK47" i="61" s="1"/>
  <c r="AJ49" i="61"/>
  <c r="AK49" i="61" s="1"/>
  <c r="AJ50" i="61"/>
  <c r="AJ51" i="61"/>
  <c r="AJ53" i="61"/>
  <c r="AK53" i="61" s="1"/>
  <c r="AJ54" i="61"/>
  <c r="AJ55" i="61"/>
  <c r="AK55" i="61" s="1"/>
  <c r="AJ57" i="61"/>
  <c r="AK57" i="61" s="1"/>
  <c r="AJ58" i="61"/>
  <c r="AK58" i="61" s="1"/>
  <c r="AJ59" i="61"/>
  <c r="AK59" i="61" s="1"/>
  <c r="AJ61" i="61"/>
  <c r="AK61" i="61" s="1"/>
  <c r="AJ62" i="61"/>
  <c r="AJ64" i="61"/>
  <c r="AJ65" i="61"/>
  <c r="AJ66" i="61"/>
  <c r="AJ67" i="61"/>
  <c r="AK67" i="61" s="1"/>
  <c r="AJ68" i="61"/>
  <c r="AJ69" i="61"/>
  <c r="AK69" i="61" s="1"/>
  <c r="AJ70" i="61"/>
  <c r="AK70" i="61" s="1"/>
  <c r="AJ71" i="61"/>
  <c r="AK71" i="61" s="1"/>
  <c r="AJ72" i="61"/>
  <c r="AJ73" i="61"/>
  <c r="AK73" i="61" s="1"/>
  <c r="AJ74" i="61"/>
  <c r="AK74" i="61" s="1"/>
  <c r="AJ75" i="61"/>
  <c r="AK75" i="61" s="1"/>
  <c r="AJ76" i="61"/>
  <c r="AJ78" i="61"/>
  <c r="AJ79" i="61"/>
  <c r="AJ80" i="61"/>
  <c r="AJ81" i="61"/>
  <c r="AK81" i="61" s="1"/>
  <c r="AJ82" i="61"/>
  <c r="AK82" i="61" s="1"/>
  <c r="AJ83" i="61"/>
  <c r="AK83" i="61" s="1"/>
  <c r="AJ84" i="61"/>
  <c r="AJ85" i="61"/>
  <c r="AK85" i="61" s="1"/>
  <c r="AJ86" i="61"/>
  <c r="AK86" i="61" s="1"/>
  <c r="AJ87" i="61"/>
  <c r="AK87" i="61" s="1"/>
  <c r="AJ88" i="61"/>
  <c r="AJ89" i="61"/>
  <c r="AK89" i="61" s="1"/>
  <c r="AJ90" i="61"/>
  <c r="AJ91" i="61"/>
  <c r="AK91" i="61" s="1"/>
  <c r="AJ92" i="61"/>
  <c r="AJ93" i="61"/>
  <c r="AK93" i="61" s="1"/>
  <c r="AJ94" i="61"/>
  <c r="AK94" i="61" s="1"/>
  <c r="AJ95" i="61"/>
  <c r="AK95" i="61" s="1"/>
  <c r="AJ96" i="61"/>
  <c r="AJ97" i="61"/>
  <c r="AK97" i="61" s="1"/>
  <c r="AJ98" i="61"/>
  <c r="AJ99" i="61"/>
  <c r="AJ100" i="61"/>
  <c r="AJ101" i="61"/>
  <c r="AK101" i="61" s="1"/>
  <c r="AJ102" i="61"/>
  <c r="AJ103" i="61"/>
  <c r="AK103" i="61" s="1"/>
  <c r="AJ104" i="61"/>
  <c r="AJ105" i="61"/>
  <c r="AK105" i="61" s="1"/>
  <c r="AJ106" i="61"/>
  <c r="AK106" i="61" s="1"/>
  <c r="AJ107" i="61"/>
  <c r="AK107" i="61" s="1"/>
  <c r="AJ108" i="61"/>
  <c r="AJ109" i="61"/>
  <c r="AK109" i="61" s="1"/>
  <c r="AJ110" i="61"/>
  <c r="AJ111" i="61"/>
  <c r="AK111" i="61" s="1"/>
  <c r="AJ112" i="61"/>
  <c r="AJ113" i="61"/>
  <c r="AK113" i="61" s="1"/>
  <c r="AJ114" i="61"/>
  <c r="AJ116" i="61"/>
  <c r="AJ117" i="61"/>
  <c r="AK117" i="61" s="1"/>
  <c r="AJ118" i="61"/>
  <c r="AK118" i="61" s="1"/>
  <c r="AJ119" i="61"/>
  <c r="AK119" i="61" s="1"/>
  <c r="AJ120" i="61"/>
  <c r="AJ121" i="61"/>
  <c r="AK121" i="61" s="1"/>
  <c r="AJ122" i="61"/>
  <c r="AJ123" i="61"/>
  <c r="AK123" i="61" s="1"/>
  <c r="AJ124" i="61"/>
  <c r="AJ126" i="61"/>
  <c r="AJ127" i="61"/>
  <c r="AJ128" i="61"/>
  <c r="AJ130" i="61"/>
  <c r="AK130" i="61" s="1"/>
  <c r="AJ131" i="61"/>
  <c r="AK131" i="61" s="1"/>
  <c r="AJ132" i="61"/>
  <c r="AJ133" i="61"/>
  <c r="AK133" i="61" s="1"/>
  <c r="AJ134" i="61"/>
  <c r="AK134" i="61" s="1"/>
  <c r="AJ135" i="61"/>
  <c r="AK135" i="61" s="1"/>
  <c r="AJ136" i="61"/>
  <c r="AJ138" i="61"/>
  <c r="AJ139" i="61"/>
  <c r="AJ5" i="61"/>
  <c r="AA6" i="60"/>
  <c r="AA9" i="60"/>
  <c r="AA12" i="60"/>
  <c r="AA14" i="60"/>
  <c r="AA16" i="60"/>
  <c r="AA17" i="60"/>
  <c r="AA19" i="60"/>
  <c r="AA20" i="60"/>
  <c r="AA21" i="60"/>
  <c r="AA24" i="60"/>
  <c r="AA26" i="60"/>
  <c r="AA28" i="60"/>
  <c r="AA32" i="60"/>
  <c r="AA33" i="60"/>
  <c r="AA34" i="60"/>
  <c r="AA36" i="60"/>
  <c r="AA38" i="60"/>
  <c r="AA40" i="60"/>
  <c r="AA43" i="60"/>
  <c r="AA44" i="60"/>
  <c r="AA48" i="60"/>
  <c r="AA50" i="60"/>
  <c r="AA52" i="60"/>
  <c r="AA53" i="60"/>
  <c r="AA54" i="60"/>
  <c r="AA57" i="60"/>
  <c r="AA58" i="60"/>
  <c r="AA60" i="60"/>
  <c r="AA62" i="60"/>
  <c r="AA64" i="60"/>
  <c r="AA65" i="60"/>
  <c r="AA68" i="60"/>
  <c r="AA69" i="60"/>
  <c r="AA72" i="60"/>
  <c r="AA74" i="60"/>
  <c r="AA76" i="60"/>
  <c r="AA77" i="60"/>
  <c r="AA80" i="60"/>
  <c r="AA81" i="60"/>
  <c r="AA82" i="60"/>
  <c r="AA84" i="60"/>
  <c r="AA86" i="60"/>
  <c r="AA88" i="60"/>
  <c r="AA91" i="60"/>
  <c r="AA92" i="60"/>
  <c r="AA94" i="60"/>
  <c r="AA96" i="60"/>
  <c r="AA98" i="60"/>
  <c r="AA100" i="60"/>
  <c r="AA105" i="60"/>
  <c r="AA108" i="60"/>
  <c r="AA110" i="60"/>
  <c r="AA112" i="60"/>
  <c r="AA113" i="60"/>
  <c r="AA114" i="60"/>
  <c r="AA115" i="60"/>
  <c r="AA116" i="60"/>
  <c r="AA117" i="60"/>
  <c r="AA120" i="60"/>
  <c r="AA122" i="60"/>
  <c r="AA124" i="60"/>
  <c r="AA128" i="60"/>
  <c r="AA129" i="60"/>
  <c r="AA130" i="60"/>
  <c r="AA134" i="60"/>
  <c r="AA136" i="60"/>
  <c r="AA137" i="60"/>
  <c r="AA139" i="60"/>
  <c r="AA146" i="60"/>
  <c r="AA148" i="60"/>
  <c r="AA149" i="60"/>
  <c r="AA150" i="60"/>
  <c r="AA153" i="60"/>
  <c r="AA154" i="60"/>
  <c r="AA156" i="60"/>
  <c r="AA5" i="60"/>
  <c r="Z6" i="60"/>
  <c r="Z7" i="60"/>
  <c r="AA7" i="60" s="1"/>
  <c r="Z8" i="60"/>
  <c r="AA8" i="60" s="1"/>
  <c r="Z9" i="60"/>
  <c r="Z10" i="60"/>
  <c r="AA10" i="60" s="1"/>
  <c r="Z11" i="60"/>
  <c r="AA11" i="60" s="1"/>
  <c r="Z12" i="60"/>
  <c r="Z13" i="60"/>
  <c r="AA13" i="60" s="1"/>
  <c r="Z14" i="60"/>
  <c r="Z15" i="60"/>
  <c r="AA15" i="60" s="1"/>
  <c r="Z16" i="60"/>
  <c r="Z17" i="60"/>
  <c r="Z18" i="60"/>
  <c r="AA18" i="60" s="1"/>
  <c r="Z19" i="60"/>
  <c r="Z20" i="60"/>
  <c r="Z21" i="60"/>
  <c r="Z22" i="60"/>
  <c r="AA22" i="60" s="1"/>
  <c r="Z23" i="60"/>
  <c r="AA23" i="60" s="1"/>
  <c r="Z24" i="60"/>
  <c r="Z25" i="60"/>
  <c r="AA25" i="60" s="1"/>
  <c r="Z26" i="60"/>
  <c r="Z28" i="60"/>
  <c r="Z29" i="60"/>
  <c r="AA29" i="60" s="1"/>
  <c r="Z30" i="60"/>
  <c r="AA30" i="60" s="1"/>
  <c r="Z32" i="60"/>
  <c r="Z33" i="60"/>
  <c r="Z34" i="60"/>
  <c r="Z35" i="60"/>
  <c r="AA35" i="60" s="1"/>
  <c r="Z36" i="60"/>
  <c r="Z38" i="60"/>
  <c r="Z39" i="60"/>
  <c r="AA39" i="60" s="1"/>
  <c r="Z40" i="60"/>
  <c r="Z41" i="60"/>
  <c r="AA41" i="60" s="1"/>
  <c r="Z42" i="60"/>
  <c r="AA42" i="60" s="1"/>
  <c r="Z43" i="60"/>
  <c r="Z44" i="60"/>
  <c r="Z45" i="60"/>
  <c r="AA45" i="60" s="1"/>
  <c r="Z46" i="60"/>
  <c r="AA46" i="60" s="1"/>
  <c r="Z47" i="60"/>
  <c r="AA47" i="60" s="1"/>
  <c r="Z48" i="60"/>
  <c r="Z49" i="60"/>
  <c r="AA49" i="60" s="1"/>
  <c r="Z50" i="60"/>
  <c r="Z51" i="60"/>
  <c r="AA51" i="60" s="1"/>
  <c r="Z52" i="60"/>
  <c r="Z53" i="60"/>
  <c r="Z54" i="60"/>
  <c r="Z55" i="60"/>
  <c r="AA55" i="60" s="1"/>
  <c r="Z56" i="60"/>
  <c r="AA56" i="60" s="1"/>
  <c r="Z57" i="60"/>
  <c r="Z58" i="60"/>
  <c r="Z59" i="60"/>
  <c r="AA59" i="60" s="1"/>
  <c r="Z60" i="60"/>
  <c r="Z61" i="60"/>
  <c r="AA61" i="60" s="1"/>
  <c r="Z62" i="60"/>
  <c r="Z63" i="60"/>
  <c r="AA63" i="60" s="1"/>
  <c r="Z64" i="60"/>
  <c r="Z65" i="60"/>
  <c r="Z66" i="60"/>
  <c r="AA66" i="60" s="1"/>
  <c r="Z67" i="60"/>
  <c r="AA67" i="60" s="1"/>
  <c r="Z68" i="60"/>
  <c r="Z69" i="60"/>
  <c r="Z70" i="60"/>
  <c r="AA70" i="60" s="1"/>
  <c r="Z71" i="60"/>
  <c r="AA71" i="60" s="1"/>
  <c r="Z72" i="60"/>
  <c r="Z73" i="60"/>
  <c r="AA73" i="60" s="1"/>
  <c r="Z74" i="60"/>
  <c r="Z75" i="60"/>
  <c r="AA75" i="60" s="1"/>
  <c r="Z76" i="60"/>
  <c r="Z77" i="60"/>
  <c r="Z78" i="60"/>
  <c r="AA78" i="60" s="1"/>
  <c r="Z79" i="60"/>
  <c r="AA79" i="60" s="1"/>
  <c r="Z80" i="60"/>
  <c r="Z81" i="60"/>
  <c r="Z82" i="60"/>
  <c r="Z83" i="60"/>
  <c r="AA83" i="60" s="1"/>
  <c r="Z84" i="60"/>
  <c r="Z85" i="60"/>
  <c r="AA85" i="60" s="1"/>
  <c r="Z86" i="60"/>
  <c r="Z87" i="60"/>
  <c r="AA87" i="60" s="1"/>
  <c r="Z88" i="60"/>
  <c r="Z89" i="60"/>
  <c r="AA89" i="60" s="1"/>
  <c r="Z90" i="60"/>
  <c r="AA90" i="60" s="1"/>
  <c r="Z91" i="60"/>
  <c r="Z92" i="60"/>
  <c r="Z93" i="60"/>
  <c r="AA93" i="60" s="1"/>
  <c r="Z94" i="60"/>
  <c r="Z95" i="60"/>
  <c r="AA95" i="60" s="1"/>
  <c r="Z96" i="60"/>
  <c r="Z97" i="60"/>
  <c r="AA97" i="60" s="1"/>
  <c r="Z98" i="60"/>
  <c r="Z99" i="60"/>
  <c r="AA99" i="60" s="1"/>
  <c r="Z100" i="60"/>
  <c r="Z101" i="60"/>
  <c r="AA101" i="60" s="1"/>
  <c r="Z103" i="60"/>
  <c r="AA103" i="60" s="1"/>
  <c r="Z104" i="60"/>
  <c r="AA104" i="60" s="1"/>
  <c r="Z105" i="60"/>
  <c r="Z106" i="60"/>
  <c r="AA106" i="60" s="1"/>
  <c r="Z107" i="60"/>
  <c r="AA107" i="60" s="1"/>
  <c r="Z108" i="60"/>
  <c r="Z109" i="60"/>
  <c r="AA109" i="60" s="1"/>
  <c r="Z110" i="60"/>
  <c r="Z111" i="60"/>
  <c r="AA111" i="60" s="1"/>
  <c r="Z112" i="60"/>
  <c r="Z113" i="60"/>
  <c r="Z114" i="60"/>
  <c r="Z115" i="60"/>
  <c r="Z116" i="60"/>
  <c r="Z117" i="60"/>
  <c r="Z118" i="60"/>
  <c r="AA118" i="60" s="1"/>
  <c r="Z119" i="60"/>
  <c r="AA119" i="60" s="1"/>
  <c r="Z120" i="60"/>
  <c r="Z121" i="60"/>
  <c r="AA121" i="60" s="1"/>
  <c r="Z122" i="60"/>
  <c r="Z123" i="60"/>
  <c r="AA123" i="60" s="1"/>
  <c r="Z124" i="60"/>
  <c r="Z125" i="60"/>
  <c r="AA125" i="60" s="1"/>
  <c r="Z126" i="60"/>
  <c r="AA126" i="60" s="1"/>
  <c r="Z127" i="60"/>
  <c r="AA127" i="60" s="1"/>
  <c r="Z128" i="60"/>
  <c r="Z129" i="60"/>
  <c r="Z130" i="60"/>
  <c r="Z131" i="60"/>
  <c r="AA131" i="60" s="1"/>
  <c r="Z133" i="60"/>
  <c r="AA133" i="60" s="1"/>
  <c r="Z134" i="60"/>
  <c r="Z136" i="60"/>
  <c r="Z137" i="60"/>
  <c r="Z138" i="60"/>
  <c r="AA138" i="60" s="1"/>
  <c r="Z139" i="60"/>
  <c r="Z141" i="60"/>
  <c r="AA141" i="60" s="1"/>
  <c r="Z142" i="60"/>
  <c r="AA142" i="60" s="1"/>
  <c r="Z143" i="60"/>
  <c r="AA143" i="60" s="1"/>
  <c r="Z145" i="60"/>
  <c r="AA145" i="60" s="1"/>
  <c r="Z146" i="60"/>
  <c r="Z148" i="60"/>
  <c r="Z149" i="60"/>
  <c r="Z150" i="60"/>
  <c r="Z151" i="60"/>
  <c r="AA151" i="60" s="1"/>
  <c r="Z152" i="60"/>
  <c r="AA152" i="60" s="1"/>
  <c r="Z153" i="60"/>
  <c r="Z154" i="60"/>
  <c r="Z156" i="60"/>
  <c r="Z157" i="60"/>
  <c r="AA157" i="60" s="1"/>
  <c r="Z5" i="60"/>
  <c r="BB6" i="59"/>
  <c r="BB7" i="59"/>
  <c r="BB8" i="59"/>
  <c r="BB10" i="59"/>
  <c r="BB11" i="59"/>
  <c r="BB12" i="59"/>
  <c r="BB16" i="59"/>
  <c r="BB18" i="59"/>
  <c r="BB20" i="59"/>
  <c r="BB21" i="59"/>
  <c r="BB22" i="59"/>
  <c r="BB24" i="59"/>
  <c r="BB28" i="59"/>
  <c r="BB30" i="59"/>
  <c r="BB31" i="59"/>
  <c r="BB32" i="59"/>
  <c r="BB36" i="59"/>
  <c r="BB38" i="59"/>
  <c r="BB40" i="59"/>
  <c r="BB42" i="59"/>
  <c r="BB43" i="59"/>
  <c r="BB44" i="59"/>
  <c r="BB46" i="59"/>
  <c r="BB48" i="59"/>
  <c r="BB52" i="59"/>
  <c r="BB54" i="59"/>
  <c r="BB55" i="59"/>
  <c r="BB56" i="59"/>
  <c r="BB57" i="59"/>
  <c r="BB58" i="59"/>
  <c r="BB59" i="59"/>
  <c r="BB60" i="59"/>
  <c r="BB64" i="59"/>
  <c r="BB66" i="59"/>
  <c r="BB68" i="59"/>
  <c r="BB72" i="59"/>
  <c r="BB74" i="59"/>
  <c r="BB76" i="59"/>
  <c r="BB78" i="59"/>
  <c r="BB79" i="59"/>
  <c r="BB80" i="59"/>
  <c r="BB84" i="59"/>
  <c r="BB86" i="59"/>
  <c r="BB88" i="59"/>
  <c r="BB92" i="59"/>
  <c r="BB93" i="59"/>
  <c r="BB95" i="59"/>
  <c r="BB100" i="59"/>
  <c r="BB102" i="59"/>
  <c r="BB104" i="59"/>
  <c r="BB105" i="59"/>
  <c r="BB112" i="59"/>
  <c r="BB114" i="59"/>
  <c r="BB116" i="59"/>
  <c r="BB117" i="59"/>
  <c r="BB122" i="59"/>
  <c r="BB124" i="59"/>
  <c r="BB126" i="59"/>
  <c r="BB128" i="59"/>
  <c r="BB129" i="59"/>
  <c r="BB132" i="59"/>
  <c r="BB134" i="59"/>
  <c r="BB136" i="59"/>
  <c r="BB138" i="59"/>
  <c r="BB140" i="59"/>
  <c r="BB141" i="59"/>
  <c r="BB148" i="59"/>
  <c r="BB150" i="59"/>
  <c r="BB152" i="59"/>
  <c r="BB153" i="59"/>
  <c r="BB158" i="59"/>
  <c r="BB160" i="59"/>
  <c r="BB162" i="59"/>
  <c r="BB164" i="59"/>
  <c r="BB165" i="59"/>
  <c r="BB168" i="59"/>
  <c r="BB170" i="59"/>
  <c r="BB172" i="59"/>
  <c r="BB174" i="59"/>
  <c r="BB175" i="59"/>
  <c r="BB176" i="59"/>
  <c r="BB177" i="59"/>
  <c r="BB180" i="59"/>
  <c r="BB186" i="59"/>
  <c r="BB188" i="59"/>
  <c r="BB189" i="59"/>
  <c r="BB190" i="59"/>
  <c r="BB196" i="59"/>
  <c r="BB198" i="59"/>
  <c r="BB199" i="59"/>
  <c r="BB200" i="59"/>
  <c r="BB202" i="59"/>
  <c r="BB5" i="59"/>
  <c r="BA6" i="59"/>
  <c r="BA7" i="59"/>
  <c r="BA8" i="59"/>
  <c r="BA9" i="59"/>
  <c r="BB9" i="59" s="1"/>
  <c r="BA10" i="59"/>
  <c r="BA11" i="59"/>
  <c r="BA12" i="59"/>
  <c r="BA13" i="59"/>
  <c r="BB13" i="59" s="1"/>
  <c r="BA14" i="59"/>
  <c r="BB14" i="59" s="1"/>
  <c r="BA15" i="59"/>
  <c r="BB15" i="59" s="1"/>
  <c r="BA16" i="59"/>
  <c r="BA17" i="59"/>
  <c r="BB17" i="59" s="1"/>
  <c r="BA18" i="59"/>
  <c r="BA19" i="59"/>
  <c r="BB19" i="59" s="1"/>
  <c r="BA20" i="59"/>
  <c r="BA21" i="59"/>
  <c r="BA22" i="59"/>
  <c r="BA23" i="59"/>
  <c r="BB23" i="59" s="1"/>
  <c r="BA24" i="59"/>
  <c r="BA25" i="59"/>
  <c r="BB25" i="59" s="1"/>
  <c r="BA26" i="59"/>
  <c r="BB26" i="59" s="1"/>
  <c r="BA27" i="59"/>
  <c r="BB27" i="59" s="1"/>
  <c r="BA28" i="59"/>
  <c r="BA29" i="59"/>
  <c r="BB29" i="59" s="1"/>
  <c r="BA30" i="59"/>
  <c r="BA31" i="59"/>
  <c r="BA32" i="59"/>
  <c r="BA33" i="59"/>
  <c r="BB33" i="59" s="1"/>
  <c r="BA34" i="59"/>
  <c r="BB34" i="59" s="1"/>
  <c r="BA36" i="59"/>
  <c r="BA37" i="59"/>
  <c r="BB37" i="59" s="1"/>
  <c r="BA38" i="59"/>
  <c r="BA39" i="59"/>
  <c r="BB39" i="59" s="1"/>
  <c r="BA40" i="59"/>
  <c r="BA41" i="59"/>
  <c r="BB41" i="59" s="1"/>
  <c r="BA42" i="59"/>
  <c r="BA43" i="59"/>
  <c r="BA44" i="59"/>
  <c r="BA45" i="59"/>
  <c r="BB45" i="59" s="1"/>
  <c r="BA46" i="59"/>
  <c r="BA47" i="59"/>
  <c r="BB47" i="59" s="1"/>
  <c r="BA48" i="59"/>
  <c r="BA49" i="59"/>
  <c r="BB49" i="59" s="1"/>
  <c r="BA50" i="59"/>
  <c r="BB50" i="59" s="1"/>
  <c r="BA51" i="59"/>
  <c r="BB51" i="59" s="1"/>
  <c r="BA52" i="59"/>
  <c r="BA53" i="59"/>
  <c r="BB53" i="59" s="1"/>
  <c r="BA54" i="59"/>
  <c r="BA55" i="59"/>
  <c r="BA56" i="59"/>
  <c r="BA57" i="59"/>
  <c r="BA58" i="59"/>
  <c r="BA59" i="59"/>
  <c r="BA60" i="59"/>
  <c r="BA61" i="59"/>
  <c r="BB61" i="59" s="1"/>
  <c r="BA62" i="59"/>
  <c r="BB62" i="59" s="1"/>
  <c r="BA63" i="59"/>
  <c r="BB63" i="59" s="1"/>
  <c r="BA64" i="59"/>
  <c r="BA65" i="59"/>
  <c r="BB65" i="59" s="1"/>
  <c r="BA66" i="59"/>
  <c r="BA67" i="59"/>
  <c r="BB67" i="59" s="1"/>
  <c r="BA68" i="59"/>
  <c r="BA69" i="59"/>
  <c r="BB69" i="59" s="1"/>
  <c r="BA70" i="59"/>
  <c r="BB70" i="59" s="1"/>
  <c r="BA71" i="59"/>
  <c r="BB71" i="59" s="1"/>
  <c r="BA72" i="59"/>
  <c r="BA73" i="59"/>
  <c r="BB73" i="59" s="1"/>
  <c r="BA74" i="59"/>
  <c r="BA75" i="59"/>
  <c r="BB75" i="59" s="1"/>
  <c r="BA76" i="59"/>
  <c r="BA77" i="59"/>
  <c r="BB77" i="59" s="1"/>
  <c r="BA78" i="59"/>
  <c r="BA79" i="59"/>
  <c r="BA80" i="59"/>
  <c r="BA81" i="59"/>
  <c r="BB81" i="59" s="1"/>
  <c r="BA82" i="59"/>
  <c r="BB82" i="59" s="1"/>
  <c r="BA84" i="59"/>
  <c r="BA85" i="59"/>
  <c r="BB85" i="59" s="1"/>
  <c r="BA86" i="59"/>
  <c r="BA87" i="59"/>
  <c r="BB87" i="59" s="1"/>
  <c r="BA88" i="59"/>
  <c r="BA89" i="59"/>
  <c r="BB89" i="59" s="1"/>
  <c r="BA91" i="59"/>
  <c r="BB91" i="59" s="1"/>
  <c r="BA92" i="59"/>
  <c r="BA93" i="59"/>
  <c r="BA94" i="59"/>
  <c r="BB94" i="59" s="1"/>
  <c r="BA95" i="59"/>
  <c r="BA96" i="59"/>
  <c r="BB96" i="59" s="1"/>
  <c r="BA98" i="59"/>
  <c r="BB98" i="59" s="1"/>
  <c r="BA99" i="59"/>
  <c r="BB99" i="59" s="1"/>
  <c r="BA100" i="59"/>
  <c r="BA101" i="59"/>
  <c r="BB101" i="59" s="1"/>
  <c r="BA102" i="59"/>
  <c r="BA103" i="59"/>
  <c r="BB103" i="59" s="1"/>
  <c r="BA104" i="59"/>
  <c r="BA105" i="59"/>
  <c r="BA107" i="59"/>
  <c r="BB107" i="59" s="1"/>
  <c r="BA108" i="59"/>
  <c r="BB108" i="59" s="1"/>
  <c r="BA109" i="59"/>
  <c r="BB109" i="59" s="1"/>
  <c r="BA110" i="59"/>
  <c r="BB110" i="59" s="1"/>
  <c r="BA111" i="59"/>
  <c r="BB111" i="59" s="1"/>
  <c r="BA112" i="59"/>
  <c r="BA113" i="59"/>
  <c r="BB113" i="59" s="1"/>
  <c r="BA114" i="59"/>
  <c r="BA116" i="59"/>
  <c r="BA117" i="59"/>
  <c r="BA118" i="59"/>
  <c r="BB118" i="59" s="1"/>
  <c r="BA119" i="59"/>
  <c r="BB119" i="59" s="1"/>
  <c r="BA120" i="59"/>
  <c r="BB120" i="59" s="1"/>
  <c r="BA121" i="59"/>
  <c r="BB121" i="59" s="1"/>
  <c r="BA122" i="59"/>
  <c r="BA123" i="59"/>
  <c r="BB123" i="59" s="1"/>
  <c r="BA124" i="59"/>
  <c r="BA125" i="59"/>
  <c r="BB125" i="59" s="1"/>
  <c r="BA126" i="59"/>
  <c r="BA127" i="59"/>
  <c r="BB127" i="59" s="1"/>
  <c r="BA128" i="59"/>
  <c r="BA129" i="59"/>
  <c r="BA130" i="59"/>
  <c r="BB130" i="59" s="1"/>
  <c r="BA131" i="59"/>
  <c r="BB131" i="59" s="1"/>
  <c r="BA132" i="59"/>
  <c r="BA133" i="59"/>
  <c r="BB133" i="59" s="1"/>
  <c r="BA134" i="59"/>
  <c r="BA135" i="59"/>
  <c r="BB135" i="59" s="1"/>
  <c r="BA136" i="59"/>
  <c r="BA137" i="59"/>
  <c r="BB137" i="59" s="1"/>
  <c r="BA138" i="59"/>
  <c r="BA139" i="59"/>
  <c r="BB139" i="59" s="1"/>
  <c r="BA140" i="59"/>
  <c r="BA141" i="59"/>
  <c r="BA142" i="59"/>
  <c r="BB142" i="59" s="1"/>
  <c r="BA143" i="59"/>
  <c r="BB143" i="59" s="1"/>
  <c r="BA144" i="59"/>
  <c r="BB144" i="59" s="1"/>
  <c r="BA145" i="59"/>
  <c r="BB145" i="59" s="1"/>
  <c r="BA146" i="59"/>
  <c r="BB146" i="59" s="1"/>
  <c r="BA147" i="59"/>
  <c r="BB147" i="59" s="1"/>
  <c r="BA148" i="59"/>
  <c r="BA149" i="59"/>
  <c r="BB149" i="59" s="1"/>
  <c r="BA150" i="59"/>
  <c r="BA151" i="59"/>
  <c r="BB151" i="59" s="1"/>
  <c r="BA152" i="59"/>
  <c r="BA153" i="59"/>
  <c r="BA154" i="59"/>
  <c r="BB154" i="59" s="1"/>
  <c r="BA155" i="59"/>
  <c r="BB155" i="59" s="1"/>
  <c r="BA156" i="59"/>
  <c r="BB156" i="59" s="1"/>
  <c r="BA157" i="59"/>
  <c r="BB157" i="59" s="1"/>
  <c r="BA158" i="59"/>
  <c r="BA159" i="59"/>
  <c r="BB159" i="59" s="1"/>
  <c r="BA160" i="59"/>
  <c r="BA161" i="59"/>
  <c r="BB161" i="59" s="1"/>
  <c r="BA162" i="59"/>
  <c r="BA163" i="59"/>
  <c r="BB163" i="59" s="1"/>
  <c r="BA164" i="59"/>
  <c r="BA165" i="59"/>
  <c r="BA166" i="59"/>
  <c r="BB166" i="59" s="1"/>
  <c r="BA167" i="59"/>
  <c r="BB167" i="59" s="1"/>
  <c r="BA168" i="59"/>
  <c r="BA169" i="59"/>
  <c r="BB169" i="59" s="1"/>
  <c r="BA170" i="59"/>
  <c r="BA171" i="59"/>
  <c r="BB171" i="59" s="1"/>
  <c r="BA172" i="59"/>
  <c r="BA173" i="59"/>
  <c r="BB173" i="59" s="1"/>
  <c r="BA174" i="59"/>
  <c r="BA175" i="59"/>
  <c r="BA176" i="59"/>
  <c r="BA177" i="59"/>
  <c r="BA178" i="59"/>
  <c r="BB178" i="59" s="1"/>
  <c r="BA179" i="59"/>
  <c r="BB179" i="59" s="1"/>
  <c r="BA180" i="59"/>
  <c r="BA181" i="59"/>
  <c r="BB181" i="59" s="1"/>
  <c r="BA182" i="59"/>
  <c r="BB182" i="59" s="1"/>
  <c r="BA183" i="59"/>
  <c r="BB183" i="59" s="1"/>
  <c r="BA185" i="59"/>
  <c r="BB185" i="59" s="1"/>
  <c r="BA186" i="59"/>
  <c r="BA187" i="59"/>
  <c r="BB187" i="59" s="1"/>
  <c r="BA188" i="59"/>
  <c r="BA189" i="59"/>
  <c r="BA190" i="59"/>
  <c r="BA191" i="59"/>
  <c r="BB191" i="59" s="1"/>
  <c r="BA192" i="59"/>
  <c r="BB192" i="59" s="1"/>
  <c r="BA193" i="59"/>
  <c r="BB193" i="59" s="1"/>
  <c r="BA195" i="59"/>
  <c r="BB195" i="59" s="1"/>
  <c r="BA196" i="59"/>
  <c r="BA197" i="59"/>
  <c r="BB197" i="59" s="1"/>
  <c r="BA198" i="59"/>
  <c r="BA199" i="59"/>
  <c r="BA200" i="59"/>
  <c r="BA202" i="59"/>
  <c r="BA203" i="59"/>
  <c r="BB203" i="59" s="1"/>
  <c r="BA5" i="59"/>
  <c r="AB6" i="58"/>
  <c r="AB8" i="58"/>
  <c r="AB10" i="58"/>
  <c r="AB12" i="58"/>
  <c r="AB14" i="58"/>
  <c r="AB16" i="58"/>
  <c r="AB18" i="58"/>
  <c r="AB20" i="58"/>
  <c r="AB22" i="58"/>
  <c r="AB24" i="58"/>
  <c r="AB26" i="58"/>
  <c r="AB28" i="58"/>
  <c r="AB30" i="58"/>
  <c r="AB32" i="58"/>
  <c r="AB34" i="58"/>
  <c r="AB36" i="58"/>
  <c r="AB39" i="58"/>
  <c r="AB40" i="58"/>
  <c r="AB42" i="58"/>
  <c r="AB44" i="58"/>
  <c r="AB46" i="58"/>
  <c r="AB48" i="58"/>
  <c r="AB50" i="58"/>
  <c r="AB52" i="58"/>
  <c r="AB54" i="58"/>
  <c r="AB56" i="58"/>
  <c r="AB58" i="58"/>
  <c r="AB60" i="58"/>
  <c r="AB62" i="58"/>
  <c r="AB64" i="58"/>
  <c r="AB66" i="58"/>
  <c r="AB68" i="58"/>
  <c r="AB70" i="58"/>
  <c r="AB72" i="58"/>
  <c r="AB73" i="58"/>
  <c r="AB74" i="58"/>
  <c r="AB75" i="58"/>
  <c r="AB76" i="58"/>
  <c r="AB78" i="58"/>
  <c r="AB80" i="58"/>
  <c r="AB82" i="58"/>
  <c r="AB85" i="58"/>
  <c r="AB88" i="58"/>
  <c r="AB92" i="58"/>
  <c r="AB94" i="58"/>
  <c r="AB98" i="58"/>
  <c r="AB100" i="58"/>
  <c r="AB102" i="58"/>
  <c r="AB104" i="58"/>
  <c r="AB106" i="58"/>
  <c r="AB108" i="58"/>
  <c r="AB109" i="58"/>
  <c r="AB110" i="58"/>
  <c r="AB113" i="58"/>
  <c r="AB114" i="58"/>
  <c r="AB116" i="58"/>
  <c r="AB118" i="58"/>
  <c r="AB120" i="58"/>
  <c r="AB121" i="58"/>
  <c r="AB122" i="58"/>
  <c r="AB124" i="58"/>
  <c r="AB125" i="58"/>
  <c r="AB126" i="58"/>
  <c r="AB128" i="58"/>
  <c r="AB132" i="58"/>
  <c r="AB133" i="58"/>
  <c r="AB135" i="58"/>
  <c r="AB137" i="58"/>
  <c r="AB140" i="58"/>
  <c r="AB142" i="58"/>
  <c r="AB146" i="58"/>
  <c r="AB147" i="58"/>
  <c r="AB148" i="58"/>
  <c r="AB5" i="58"/>
  <c r="AA6" i="58"/>
  <c r="AA7" i="58"/>
  <c r="AB7" i="58" s="1"/>
  <c r="AA8" i="58"/>
  <c r="AA9" i="58"/>
  <c r="AB9" i="58" s="1"/>
  <c r="AA10" i="58"/>
  <c r="AA11" i="58"/>
  <c r="AB11" i="58" s="1"/>
  <c r="AA12" i="58"/>
  <c r="AA13" i="58"/>
  <c r="AB13" i="58" s="1"/>
  <c r="AA14" i="58"/>
  <c r="AA15" i="58"/>
  <c r="AB15" i="58" s="1"/>
  <c r="AA16" i="58"/>
  <c r="AA17" i="58"/>
  <c r="AB17" i="58" s="1"/>
  <c r="AA18" i="58"/>
  <c r="AA19" i="58"/>
  <c r="AB19" i="58" s="1"/>
  <c r="AA20" i="58"/>
  <c r="AA21" i="58"/>
  <c r="AB21" i="58" s="1"/>
  <c r="AA22" i="58"/>
  <c r="AA23" i="58"/>
  <c r="AB23" i="58" s="1"/>
  <c r="AA24" i="58"/>
  <c r="AA25" i="58"/>
  <c r="AB25" i="58" s="1"/>
  <c r="AA26" i="58"/>
  <c r="AA27" i="58"/>
  <c r="AB27" i="58" s="1"/>
  <c r="AA28" i="58"/>
  <c r="AA29" i="58"/>
  <c r="AB29" i="58" s="1"/>
  <c r="AA30" i="58"/>
  <c r="AA31" i="58"/>
  <c r="AB31" i="58" s="1"/>
  <c r="AA32" i="58"/>
  <c r="AA33" i="58"/>
  <c r="AB33" i="58" s="1"/>
  <c r="AA34" i="58"/>
  <c r="AA35" i="58"/>
  <c r="AB35" i="58" s="1"/>
  <c r="AA36" i="58"/>
  <c r="AA37" i="58"/>
  <c r="AB37" i="58" s="1"/>
  <c r="AA38" i="58"/>
  <c r="AB38" i="58" s="1"/>
  <c r="AA39" i="58"/>
  <c r="AA40" i="58"/>
  <c r="AA41" i="58"/>
  <c r="AB41" i="58" s="1"/>
  <c r="AA42" i="58"/>
  <c r="AA43" i="58"/>
  <c r="AB43" i="58" s="1"/>
  <c r="AA44" i="58"/>
  <c r="AA45" i="58"/>
  <c r="AB45" i="58" s="1"/>
  <c r="AA46" i="58"/>
  <c r="AA47" i="58"/>
  <c r="AB47" i="58" s="1"/>
  <c r="AA48" i="58"/>
  <c r="AA49" i="58"/>
  <c r="AB49" i="58" s="1"/>
  <c r="AA50" i="58"/>
  <c r="AA51" i="58"/>
  <c r="AB51" i="58" s="1"/>
  <c r="AA52" i="58"/>
  <c r="AA53" i="58"/>
  <c r="AB53" i="58" s="1"/>
  <c r="AA54" i="58"/>
  <c r="AA55" i="58"/>
  <c r="AB55" i="58" s="1"/>
  <c r="AA56" i="58"/>
  <c r="AA57" i="58"/>
  <c r="AB57" i="58" s="1"/>
  <c r="AA58" i="58"/>
  <c r="AA59" i="58"/>
  <c r="AB59" i="58" s="1"/>
  <c r="AA60" i="58"/>
  <c r="AA61" i="58"/>
  <c r="AB61" i="58" s="1"/>
  <c r="AA62" i="58"/>
  <c r="AA63" i="58"/>
  <c r="AB63" i="58" s="1"/>
  <c r="AA64" i="58"/>
  <c r="AA65" i="58"/>
  <c r="AB65" i="58" s="1"/>
  <c r="AA66" i="58"/>
  <c r="AA67" i="58"/>
  <c r="AB67" i="58" s="1"/>
  <c r="AA68" i="58"/>
  <c r="AA69" i="58"/>
  <c r="AB69" i="58" s="1"/>
  <c r="AA70" i="58"/>
  <c r="AA71" i="58"/>
  <c r="AB71" i="58" s="1"/>
  <c r="AA72" i="58"/>
  <c r="AA73" i="58"/>
  <c r="AA74" i="58"/>
  <c r="AA75" i="58"/>
  <c r="AA76" i="58"/>
  <c r="AA77" i="58"/>
  <c r="AB77" i="58" s="1"/>
  <c r="AA78" i="58"/>
  <c r="AA80" i="58"/>
  <c r="AA81" i="58"/>
  <c r="AB81" i="58" s="1"/>
  <c r="AA82" i="58"/>
  <c r="AA83" i="58"/>
  <c r="AB83" i="58" s="1"/>
  <c r="AA85" i="58"/>
  <c r="AA86" i="58"/>
  <c r="AB86" i="58" s="1"/>
  <c r="AA87" i="58"/>
  <c r="AB87" i="58" s="1"/>
  <c r="AA88" i="58"/>
  <c r="AA89" i="58"/>
  <c r="AB89" i="58" s="1"/>
  <c r="AA91" i="58"/>
  <c r="AB91" i="58" s="1"/>
  <c r="AA92" i="58"/>
  <c r="AA93" i="58"/>
  <c r="AB93" i="58" s="1"/>
  <c r="AA94" i="58"/>
  <c r="AA96" i="58"/>
  <c r="AB96" i="58" s="1"/>
  <c r="AA97" i="58"/>
  <c r="AB97" i="58" s="1"/>
  <c r="AA98" i="58"/>
  <c r="AA99" i="58"/>
  <c r="AB99" i="58" s="1"/>
  <c r="AA100" i="58"/>
  <c r="AA101" i="58"/>
  <c r="AB101" i="58" s="1"/>
  <c r="AA102" i="58"/>
  <c r="AA103" i="58"/>
  <c r="AB103" i="58" s="1"/>
  <c r="AA104" i="58"/>
  <c r="AA105" i="58"/>
  <c r="AB105" i="58" s="1"/>
  <c r="AA106" i="58"/>
  <c r="AA107" i="58"/>
  <c r="AB107" i="58" s="1"/>
  <c r="AA108" i="58"/>
  <c r="AA109" i="58"/>
  <c r="AA110" i="58"/>
  <c r="AA111" i="58"/>
  <c r="AB111" i="58" s="1"/>
  <c r="AA112" i="58"/>
  <c r="AB112" i="58" s="1"/>
  <c r="AA113" i="58"/>
  <c r="AA114" i="58"/>
  <c r="AA115" i="58"/>
  <c r="AB115" i="58" s="1"/>
  <c r="AA116" i="58"/>
  <c r="AA117" i="58"/>
  <c r="AB117" i="58" s="1"/>
  <c r="AA118" i="58"/>
  <c r="AA120" i="58"/>
  <c r="AA121" i="58"/>
  <c r="AA122" i="58"/>
  <c r="AA123" i="58"/>
  <c r="AB123" i="58" s="1"/>
  <c r="AA124" i="58"/>
  <c r="AA125" i="58"/>
  <c r="AA126" i="58"/>
  <c r="AA128" i="58"/>
  <c r="AA129" i="58"/>
  <c r="AB129" i="58" s="1"/>
  <c r="AA131" i="58"/>
  <c r="AB131" i="58" s="1"/>
  <c r="AA132" i="58"/>
  <c r="AA133" i="58"/>
  <c r="AA134" i="58"/>
  <c r="AB134" i="58" s="1"/>
  <c r="AA135" i="58"/>
  <c r="AA136" i="58"/>
  <c r="AB136" i="58" s="1"/>
  <c r="AA137" i="58"/>
  <c r="AA139" i="58"/>
  <c r="AB139" i="58" s="1"/>
  <c r="AA140" i="58"/>
  <c r="AA141" i="58"/>
  <c r="AB141" i="58" s="1"/>
  <c r="AA142" i="58"/>
  <c r="AA143" i="58"/>
  <c r="AB143" i="58" s="1"/>
  <c r="AA144" i="58"/>
  <c r="AB144" i="58" s="1"/>
  <c r="AA145" i="58"/>
  <c r="AB145" i="58" s="1"/>
  <c r="AA146" i="58"/>
  <c r="AA147" i="58"/>
  <c r="AA148" i="58"/>
  <c r="AA5" i="58"/>
  <c r="AI8" i="57"/>
  <c r="AI11" i="57"/>
  <c r="AI12" i="57"/>
  <c r="AI13" i="57"/>
  <c r="AI20" i="57"/>
  <c r="AI22" i="57"/>
  <c r="AI23" i="57"/>
  <c r="AI25" i="57"/>
  <c r="AI30" i="57"/>
  <c r="AI35" i="57"/>
  <c r="AI37" i="57"/>
  <c r="AI40" i="57"/>
  <c r="AI44" i="57"/>
  <c r="AI47" i="57"/>
  <c r="AI49" i="57"/>
  <c r="AI50" i="57"/>
  <c r="AI51" i="57"/>
  <c r="AI52" i="57"/>
  <c r="AI56" i="57"/>
  <c r="AI59" i="57"/>
  <c r="AI61" i="57"/>
  <c r="AI62" i="57"/>
  <c r="AI68" i="57"/>
  <c r="AI71" i="57"/>
  <c r="AI73" i="57"/>
  <c r="AI78" i="57"/>
  <c r="AI83" i="57"/>
  <c r="AI84" i="57"/>
  <c r="AI85" i="57"/>
  <c r="AI88" i="57"/>
  <c r="AI92" i="57"/>
  <c r="AI94" i="57"/>
  <c r="AI95" i="57"/>
  <c r="AI98" i="57"/>
  <c r="AI99" i="57"/>
  <c r="AI100" i="57"/>
  <c r="AI106" i="57"/>
  <c r="AI107" i="57"/>
  <c r="AI109" i="57"/>
  <c r="AI110" i="57"/>
  <c r="AI116" i="57"/>
  <c r="AI118" i="57"/>
  <c r="AI119" i="57"/>
  <c r="AI121" i="57"/>
  <c r="AI122" i="57"/>
  <c r="AI123" i="57"/>
  <c r="AI131" i="57"/>
  <c r="AI133" i="57"/>
  <c r="AI135" i="57"/>
  <c r="AI142" i="57"/>
  <c r="AI143" i="57"/>
  <c r="AI148" i="57"/>
  <c r="AI152" i="57"/>
  <c r="AI154" i="57"/>
  <c r="AI156" i="57"/>
  <c r="AI159" i="57"/>
  <c r="AI162" i="57"/>
  <c r="AI166" i="57"/>
  <c r="AI167" i="57"/>
  <c r="AI5" i="57"/>
  <c r="AH6" i="57"/>
  <c r="AI6" i="57" s="1"/>
  <c r="AH7" i="57"/>
  <c r="AI7" i="57" s="1"/>
  <c r="AH8" i="57"/>
  <c r="AH9" i="57"/>
  <c r="AI9" i="57" s="1"/>
  <c r="AH10" i="57"/>
  <c r="AI10" i="57" s="1"/>
  <c r="AH11" i="57"/>
  <c r="AH12" i="57"/>
  <c r="AH13" i="57"/>
  <c r="AH14" i="57"/>
  <c r="AI14" i="57" s="1"/>
  <c r="AH15" i="57"/>
  <c r="AI15" i="57" s="1"/>
  <c r="AH16" i="57"/>
  <c r="AI16" i="57" s="1"/>
  <c r="AH17" i="57"/>
  <c r="AI17" i="57" s="1"/>
  <c r="AH19" i="57"/>
  <c r="AI19" i="57" s="1"/>
  <c r="AH20" i="57"/>
  <c r="AH21" i="57"/>
  <c r="AI21" i="57" s="1"/>
  <c r="AH22" i="57"/>
  <c r="AH23" i="57"/>
  <c r="AH24" i="57"/>
  <c r="AI24" i="57" s="1"/>
  <c r="AH25" i="57"/>
  <c r="AH26" i="57"/>
  <c r="AI26" i="57" s="1"/>
  <c r="AH27" i="57"/>
  <c r="AI27" i="57" s="1"/>
  <c r="AH28" i="57"/>
  <c r="AI28" i="57" s="1"/>
  <c r="AH29" i="57"/>
  <c r="AI29" i="57" s="1"/>
  <c r="AH30" i="57"/>
  <c r="AH31" i="57"/>
  <c r="AI31" i="57" s="1"/>
  <c r="AH32" i="57"/>
  <c r="AI32" i="57" s="1"/>
  <c r="AH33" i="57"/>
  <c r="AI33" i="57" s="1"/>
  <c r="AH34" i="57"/>
  <c r="AI34" i="57" s="1"/>
  <c r="AH35" i="57"/>
  <c r="AH36" i="57"/>
  <c r="AI36" i="57" s="1"/>
  <c r="AH37" i="57"/>
  <c r="AH38" i="57"/>
  <c r="AI38" i="57" s="1"/>
  <c r="AH39" i="57"/>
  <c r="AI39" i="57" s="1"/>
  <c r="AH40" i="57"/>
  <c r="AH41" i="57"/>
  <c r="AI41" i="57" s="1"/>
  <c r="AH42" i="57"/>
  <c r="AI42" i="57" s="1"/>
  <c r="AH43" i="57"/>
  <c r="AI43" i="57" s="1"/>
  <c r="AH44" i="57"/>
  <c r="AH45" i="57"/>
  <c r="AI45" i="57" s="1"/>
  <c r="AH46" i="57"/>
  <c r="AI46" i="57" s="1"/>
  <c r="AH47" i="57"/>
  <c r="AH49" i="57"/>
  <c r="AH50" i="57"/>
  <c r="AH51" i="57"/>
  <c r="AH52" i="57"/>
  <c r="AH53" i="57"/>
  <c r="AI53" i="57" s="1"/>
  <c r="AH55" i="57"/>
  <c r="AI55" i="57" s="1"/>
  <c r="AH56" i="57"/>
  <c r="AH57" i="57"/>
  <c r="AI57" i="57" s="1"/>
  <c r="AH58" i="57"/>
  <c r="AI58" i="57" s="1"/>
  <c r="AH59" i="57"/>
  <c r="AH61" i="57"/>
  <c r="AH62" i="57"/>
  <c r="AH63" i="57"/>
  <c r="AI63" i="57" s="1"/>
  <c r="AH65" i="57"/>
  <c r="AI65" i="57" s="1"/>
  <c r="AH66" i="57"/>
  <c r="AI66" i="57" s="1"/>
  <c r="AH67" i="57"/>
  <c r="AI67" i="57" s="1"/>
  <c r="AH68" i="57"/>
  <c r="AH69" i="57"/>
  <c r="AI69" i="57" s="1"/>
  <c r="AH70" i="57"/>
  <c r="AI70" i="57" s="1"/>
  <c r="AH71" i="57"/>
  <c r="AH73" i="57"/>
  <c r="AH74" i="57"/>
  <c r="AI74" i="57" s="1"/>
  <c r="AH75" i="57"/>
  <c r="AI75" i="57" s="1"/>
  <c r="AH76" i="57"/>
  <c r="AI76" i="57" s="1"/>
  <c r="AH77" i="57"/>
  <c r="AI77" i="57" s="1"/>
  <c r="AH78" i="57"/>
  <c r="AH79" i="57"/>
  <c r="AI79" i="57" s="1"/>
  <c r="AH81" i="57"/>
  <c r="AI81" i="57" s="1"/>
  <c r="AH82" i="57"/>
  <c r="AI82" i="57" s="1"/>
  <c r="AH83" i="57"/>
  <c r="AH84" i="57"/>
  <c r="AH85" i="57"/>
  <c r="AH86" i="57"/>
  <c r="AI86" i="57" s="1"/>
  <c r="AH87" i="57"/>
  <c r="AI87" i="57" s="1"/>
  <c r="AH88" i="57"/>
  <c r="AH90" i="57"/>
  <c r="AI90" i="57" s="1"/>
  <c r="AH91" i="57"/>
  <c r="AI91" i="57" s="1"/>
  <c r="AH92" i="57"/>
  <c r="AH94" i="57"/>
  <c r="AH95" i="57"/>
  <c r="AH96" i="57"/>
  <c r="AI96" i="57" s="1"/>
  <c r="AH97" i="57"/>
  <c r="AI97" i="57" s="1"/>
  <c r="AH98" i="57"/>
  <c r="AH99" i="57"/>
  <c r="AH100" i="57"/>
  <c r="AH101" i="57"/>
  <c r="AI101" i="57" s="1"/>
  <c r="AH102" i="57"/>
  <c r="AI102" i="57" s="1"/>
  <c r="AH103" i="57"/>
  <c r="AI103" i="57" s="1"/>
  <c r="AH104" i="57"/>
  <c r="AI104" i="57" s="1"/>
  <c r="AH105" i="57"/>
  <c r="AI105" i="57" s="1"/>
  <c r="AH106" i="57"/>
  <c r="AH107" i="57"/>
  <c r="AH108" i="57"/>
  <c r="AI108" i="57" s="1"/>
  <c r="AH109" i="57"/>
  <c r="AH110" i="57"/>
  <c r="AH111" i="57"/>
  <c r="AI111" i="57" s="1"/>
  <c r="AH112" i="57"/>
  <c r="AI112" i="57" s="1"/>
  <c r="AH113" i="57"/>
  <c r="AI113" i="57" s="1"/>
  <c r="AH114" i="57"/>
  <c r="AI114" i="57" s="1"/>
  <c r="AH115" i="57"/>
  <c r="AI115" i="57" s="1"/>
  <c r="AH116" i="57"/>
  <c r="AH117" i="57"/>
  <c r="AI117" i="57" s="1"/>
  <c r="AH118" i="57"/>
  <c r="AH119" i="57"/>
  <c r="AH120" i="57"/>
  <c r="AI120" i="57" s="1"/>
  <c r="AH121" i="57"/>
  <c r="AH122" i="57"/>
  <c r="AH123" i="57"/>
  <c r="AH124" i="57"/>
  <c r="AI124" i="57" s="1"/>
  <c r="AH125" i="57"/>
  <c r="AI125" i="57" s="1"/>
  <c r="AH126" i="57"/>
  <c r="AI126" i="57" s="1"/>
  <c r="AH127" i="57"/>
  <c r="AI127" i="57" s="1"/>
  <c r="AH128" i="57"/>
  <c r="AI128" i="57" s="1"/>
  <c r="AH129" i="57"/>
  <c r="AI129" i="57" s="1"/>
  <c r="AH130" i="57"/>
  <c r="AI130" i="57" s="1"/>
  <c r="AH131" i="57"/>
  <c r="AH132" i="57"/>
  <c r="AI132" i="57" s="1"/>
  <c r="AH133" i="57"/>
  <c r="AH134" i="57"/>
  <c r="AI134" i="57" s="1"/>
  <c r="AH135" i="57"/>
  <c r="AH136" i="57"/>
  <c r="AI136" i="57" s="1"/>
  <c r="AH137" i="57"/>
  <c r="AI137" i="57" s="1"/>
  <c r="AH138" i="57"/>
  <c r="AI138" i="57" s="1"/>
  <c r="AH139" i="57"/>
  <c r="AI139" i="57" s="1"/>
  <c r="AH140" i="57"/>
  <c r="AI140" i="57" s="1"/>
  <c r="AH141" i="57"/>
  <c r="AI141" i="57" s="1"/>
  <c r="AH142" i="57"/>
  <c r="AH143" i="57"/>
  <c r="AH144" i="57"/>
  <c r="AI144" i="57" s="1"/>
  <c r="AH145" i="57"/>
  <c r="AI145" i="57" s="1"/>
  <c r="AH147" i="57"/>
  <c r="AI147" i="57" s="1"/>
  <c r="AH148" i="57"/>
  <c r="AH149" i="57"/>
  <c r="AI149" i="57" s="1"/>
  <c r="AH150" i="57"/>
  <c r="AI150" i="57" s="1"/>
  <c r="AH151" i="57"/>
  <c r="AI151" i="57" s="1"/>
  <c r="AH152" i="57"/>
  <c r="AH153" i="57"/>
  <c r="AI153" i="57" s="1"/>
  <c r="AH154" i="57"/>
  <c r="AH156" i="57"/>
  <c r="AH157" i="57"/>
  <c r="AI157" i="57" s="1"/>
  <c r="AH158" i="57"/>
  <c r="AI158" i="57" s="1"/>
  <c r="AH159" i="57"/>
  <c r="AH160" i="57"/>
  <c r="AI160" i="57" s="1"/>
  <c r="AH162" i="57"/>
  <c r="AH163" i="57"/>
  <c r="AI163" i="57" s="1"/>
  <c r="AH165" i="57"/>
  <c r="AI165" i="57" s="1"/>
  <c r="AH166" i="57"/>
  <c r="AH167" i="57"/>
  <c r="AH168" i="57"/>
  <c r="AI168" i="57" s="1"/>
  <c r="AH5" i="57"/>
  <c r="AA6" i="56"/>
  <c r="AA10" i="56"/>
  <c r="AA12" i="56"/>
  <c r="AA14" i="56"/>
  <c r="AA15" i="56"/>
  <c r="AA17" i="56"/>
  <c r="AA18" i="56"/>
  <c r="AA22" i="56"/>
  <c r="AA27" i="56"/>
  <c r="AA29" i="56"/>
  <c r="AA30" i="56"/>
  <c r="AA32" i="56"/>
  <c r="AA34" i="56"/>
  <c r="AA39" i="56"/>
  <c r="AA41" i="56"/>
  <c r="AA42" i="56"/>
  <c r="AA43" i="56"/>
  <c r="AA50" i="56"/>
  <c r="AA51" i="56"/>
  <c r="AA53" i="56"/>
  <c r="AA54" i="56"/>
  <c r="AA56" i="56"/>
  <c r="AA60" i="56"/>
  <c r="AA62" i="56"/>
  <c r="AA63" i="56"/>
  <c r="AA66" i="56"/>
  <c r="AA67" i="56"/>
  <c r="AA74" i="56"/>
  <c r="AA76" i="56"/>
  <c r="AA77" i="56"/>
  <c r="AA80" i="56"/>
  <c r="Z6" i="56"/>
  <c r="Z7" i="56"/>
  <c r="AA7" i="56" s="1"/>
  <c r="Z8" i="56"/>
  <c r="AA8" i="56" s="1"/>
  <c r="Z9" i="56"/>
  <c r="AA9" i="56" s="1"/>
  <c r="Z10" i="56"/>
  <c r="Z11" i="56"/>
  <c r="AA11" i="56" s="1"/>
  <c r="Z12" i="56"/>
  <c r="Z13" i="56"/>
  <c r="AA13" i="56" s="1"/>
  <c r="Z14" i="56"/>
  <c r="Z15" i="56"/>
  <c r="Z16" i="56"/>
  <c r="AA16" i="56" s="1"/>
  <c r="Z17" i="56"/>
  <c r="Z18" i="56"/>
  <c r="Z19" i="56"/>
  <c r="AA19" i="56" s="1"/>
  <c r="Z20" i="56"/>
  <c r="AA20" i="56" s="1"/>
  <c r="Z21" i="56"/>
  <c r="AA21" i="56" s="1"/>
  <c r="Z22" i="56"/>
  <c r="Z23" i="56"/>
  <c r="AA23" i="56" s="1"/>
  <c r="Z24" i="56"/>
  <c r="AA24" i="56" s="1"/>
  <c r="Z25" i="56"/>
  <c r="AA25" i="56" s="1"/>
  <c r="Z27" i="56"/>
  <c r="Z28" i="56"/>
  <c r="AA28" i="56" s="1"/>
  <c r="Z29" i="56"/>
  <c r="Z30" i="56"/>
  <c r="Z31" i="56"/>
  <c r="AA31" i="56" s="1"/>
  <c r="Z32" i="56"/>
  <c r="Z33" i="56"/>
  <c r="AA33" i="56" s="1"/>
  <c r="Z34" i="56"/>
  <c r="Z35" i="56"/>
  <c r="AA35" i="56" s="1"/>
  <c r="Z36" i="56"/>
  <c r="AA36" i="56" s="1"/>
  <c r="Z37" i="56"/>
  <c r="AA37" i="56" s="1"/>
  <c r="Z38" i="56"/>
  <c r="AA38" i="56" s="1"/>
  <c r="Z39" i="56"/>
  <c r="Z40" i="56"/>
  <c r="AA40" i="56" s="1"/>
  <c r="Z41" i="56"/>
  <c r="Z42" i="56"/>
  <c r="Z43" i="56"/>
  <c r="Z44" i="56"/>
  <c r="AA44" i="56" s="1"/>
  <c r="Z45" i="56"/>
  <c r="AA45" i="56" s="1"/>
  <c r="Z46" i="56"/>
  <c r="AA46" i="56" s="1"/>
  <c r="Z47" i="56"/>
  <c r="AA47" i="56" s="1"/>
  <c r="Z48" i="56"/>
  <c r="AA48" i="56" s="1"/>
  <c r="Z49" i="56"/>
  <c r="AA49" i="56" s="1"/>
  <c r="Z50" i="56"/>
  <c r="Z51" i="56"/>
  <c r="Z52" i="56"/>
  <c r="AA52" i="56" s="1"/>
  <c r="Z53" i="56"/>
  <c r="Z54" i="56"/>
  <c r="Z56" i="56"/>
  <c r="Z57" i="56"/>
  <c r="AA57" i="56" s="1"/>
  <c r="Z58" i="56"/>
  <c r="AA58" i="56" s="1"/>
  <c r="Z60" i="56"/>
  <c r="Z61" i="56"/>
  <c r="AA61" i="56" s="1"/>
  <c r="Z62" i="56"/>
  <c r="Z63" i="56"/>
  <c r="Z64" i="56"/>
  <c r="AA64" i="56" s="1"/>
  <c r="Z66" i="56"/>
  <c r="Z67" i="56"/>
  <c r="Z69" i="56"/>
  <c r="AA69" i="56" s="1"/>
  <c r="Z70" i="56"/>
  <c r="AA70" i="56" s="1"/>
  <c r="Z71" i="56"/>
  <c r="AA71" i="56" s="1"/>
  <c r="Z73" i="56"/>
  <c r="AA73" i="56" s="1"/>
  <c r="Z74" i="56"/>
  <c r="Z76" i="56"/>
  <c r="Z77" i="56"/>
  <c r="Z79" i="56"/>
  <c r="AA79" i="56" s="1"/>
  <c r="Z80" i="56"/>
  <c r="Z81" i="56"/>
  <c r="AA81" i="56" s="1"/>
  <c r="Z82" i="56"/>
  <c r="AA82" i="56" s="1"/>
  <c r="Z5" i="56"/>
  <c r="AA5" i="56" s="1"/>
  <c r="AA6" i="55"/>
  <c r="AA8" i="55"/>
  <c r="AA11" i="55"/>
  <c r="AA13" i="55"/>
  <c r="AA15" i="55"/>
  <c r="AA16" i="55"/>
  <c r="AA20" i="55"/>
  <c r="AA23" i="55"/>
  <c r="AA25" i="55"/>
  <c r="AA26" i="55"/>
  <c r="AA27" i="55"/>
  <c r="AA32" i="55"/>
  <c r="AA35" i="55"/>
  <c r="AA37" i="55"/>
  <c r="AA39" i="55"/>
  <c r="AA44" i="55"/>
  <c r="AA47" i="55"/>
  <c r="AA49" i="55"/>
  <c r="AA51" i="55"/>
  <c r="AA52" i="55"/>
  <c r="AA56" i="55"/>
  <c r="AA59" i="55"/>
  <c r="AA61" i="55"/>
  <c r="AA63" i="55"/>
  <c r="AA66" i="55"/>
  <c r="AA68" i="55"/>
  <c r="AA70" i="55"/>
  <c r="AA71" i="55"/>
  <c r="AA73" i="55"/>
  <c r="AA75" i="55"/>
  <c r="AA76" i="55"/>
  <c r="AA80" i="55"/>
  <c r="AA82" i="55"/>
  <c r="AA83" i="55"/>
  <c r="AA85" i="55"/>
  <c r="AA87" i="55"/>
  <c r="AA92" i="55"/>
  <c r="AA95" i="55"/>
  <c r="AA97" i="55"/>
  <c r="AA99" i="55"/>
  <c r="AA100" i="55"/>
  <c r="AA104" i="55"/>
  <c r="AA5" i="55"/>
  <c r="Z6" i="55"/>
  <c r="Z7" i="55"/>
  <c r="AA7" i="55" s="1"/>
  <c r="Z8" i="55"/>
  <c r="Z9" i="55"/>
  <c r="AA9" i="55" s="1"/>
  <c r="Z10" i="55"/>
  <c r="AA10" i="55" s="1"/>
  <c r="Z11" i="55"/>
  <c r="Z12" i="55"/>
  <c r="AA12" i="55" s="1"/>
  <c r="Z13" i="55"/>
  <c r="Z14" i="55"/>
  <c r="AA14" i="55" s="1"/>
  <c r="Z15" i="55"/>
  <c r="Z16" i="55"/>
  <c r="Z17" i="55"/>
  <c r="AA17" i="55" s="1"/>
  <c r="Z18" i="55"/>
  <c r="AA18" i="55" s="1"/>
  <c r="Z19" i="55"/>
  <c r="AA19" i="55" s="1"/>
  <c r="Z20" i="55"/>
  <c r="Z21" i="55"/>
  <c r="AA21" i="55" s="1"/>
  <c r="Z22" i="55"/>
  <c r="AA22" i="55" s="1"/>
  <c r="Z23" i="55"/>
  <c r="Z24" i="55"/>
  <c r="AA24" i="55" s="1"/>
  <c r="Z25" i="55"/>
  <c r="Z26" i="55"/>
  <c r="Z27" i="55"/>
  <c r="Z29" i="55"/>
  <c r="AA29" i="55" s="1"/>
  <c r="Z30" i="55"/>
  <c r="AA30" i="55" s="1"/>
  <c r="Z31" i="55"/>
  <c r="AA31" i="55" s="1"/>
  <c r="Z32" i="55"/>
  <c r="Z33" i="55"/>
  <c r="AA33" i="55" s="1"/>
  <c r="Z34" i="55"/>
  <c r="AA34" i="55" s="1"/>
  <c r="Z35" i="55"/>
  <c r="Z36" i="55"/>
  <c r="AA36" i="55" s="1"/>
  <c r="Z37" i="55"/>
  <c r="Z38" i="55"/>
  <c r="AA38" i="55" s="1"/>
  <c r="Z39" i="55"/>
  <c r="Z40" i="55"/>
  <c r="AA40" i="55" s="1"/>
  <c r="Z41" i="55"/>
  <c r="AA41" i="55" s="1"/>
  <c r="Z42" i="55"/>
  <c r="AA42" i="55" s="1"/>
  <c r="Z43" i="55"/>
  <c r="AA43" i="55" s="1"/>
  <c r="Z44" i="55"/>
  <c r="Z45" i="55"/>
  <c r="AA45" i="55" s="1"/>
  <c r="Z46" i="55"/>
  <c r="AA46" i="55" s="1"/>
  <c r="Z47" i="55"/>
  <c r="Z48" i="55"/>
  <c r="AA48" i="55" s="1"/>
  <c r="Z49" i="55"/>
  <c r="Z50" i="55"/>
  <c r="AA50" i="55" s="1"/>
  <c r="Z51" i="55"/>
  <c r="Z52" i="55"/>
  <c r="Z53" i="55"/>
  <c r="AA53" i="55" s="1"/>
  <c r="Z54" i="55"/>
  <c r="AA54" i="55" s="1"/>
  <c r="Z55" i="55"/>
  <c r="AA55" i="55" s="1"/>
  <c r="Z56" i="55"/>
  <c r="Z57" i="55"/>
  <c r="AA57" i="55" s="1"/>
  <c r="Z59" i="55"/>
  <c r="Z60" i="55"/>
  <c r="AA60" i="55" s="1"/>
  <c r="Z61" i="55"/>
  <c r="Z62" i="55"/>
  <c r="AA62" i="55" s="1"/>
  <c r="Z63" i="55"/>
  <c r="Z65" i="55"/>
  <c r="AA65" i="55" s="1"/>
  <c r="Z66" i="55"/>
  <c r="Z67" i="55"/>
  <c r="AA67" i="55" s="1"/>
  <c r="Z68" i="55"/>
  <c r="Z69" i="55"/>
  <c r="AA69" i="55" s="1"/>
  <c r="Z70" i="55"/>
  <c r="Z71" i="55"/>
  <c r="Z72" i="55"/>
  <c r="AA72" i="55" s="1"/>
  <c r="Z73" i="55"/>
  <c r="Z74" i="55"/>
  <c r="AA74" i="55" s="1"/>
  <c r="Z75" i="55"/>
  <c r="Z76" i="55"/>
  <c r="Z77" i="55"/>
  <c r="AA77" i="55" s="1"/>
  <c r="Z78" i="55"/>
  <c r="AA78" i="55" s="1"/>
  <c r="Z79" i="55"/>
  <c r="AA79" i="55" s="1"/>
  <c r="Z80" i="55"/>
  <c r="Z81" i="55"/>
  <c r="AA81" i="55" s="1"/>
  <c r="Z82" i="55"/>
  <c r="Z83" i="55"/>
  <c r="Z84" i="55"/>
  <c r="AA84" i="55" s="1"/>
  <c r="Z85" i="55"/>
  <c r="Z86" i="55"/>
  <c r="AA86" i="55" s="1"/>
  <c r="Z87" i="55"/>
  <c r="Z88" i="55"/>
  <c r="AA88" i="55" s="1"/>
  <c r="Z89" i="55"/>
  <c r="AA89" i="55" s="1"/>
  <c r="Z91" i="55"/>
  <c r="AA91" i="55" s="1"/>
  <c r="Z92" i="55"/>
  <c r="Z93" i="55"/>
  <c r="AA93" i="55" s="1"/>
  <c r="Z94" i="55"/>
  <c r="AA94" i="55" s="1"/>
  <c r="Z95" i="55"/>
  <c r="Z96" i="55"/>
  <c r="AA96" i="55" s="1"/>
  <c r="Z97" i="55"/>
  <c r="Z99" i="55"/>
  <c r="Z100" i="55"/>
  <c r="Z101" i="55"/>
  <c r="AA101" i="55" s="1"/>
  <c r="Z103" i="55"/>
  <c r="AA103" i="55" s="1"/>
  <c r="Z104" i="55"/>
  <c r="Z5" i="55"/>
  <c r="Z7" i="54"/>
  <c r="Z9" i="54"/>
  <c r="Z11" i="54"/>
  <c r="Z14" i="54"/>
  <c r="Z16" i="54"/>
  <c r="Z19" i="54"/>
  <c r="Z23" i="54"/>
  <c r="Z24" i="54"/>
  <c r="Z29" i="54"/>
  <c r="Z31" i="54"/>
  <c r="Z33" i="54"/>
  <c r="Z36" i="54"/>
  <c r="Z38" i="54"/>
  <c r="Z40" i="54"/>
  <c r="Z43" i="54"/>
  <c r="Z47" i="54"/>
  <c r="Z48" i="54"/>
  <c r="Z49" i="54"/>
  <c r="Z52" i="54"/>
  <c r="Z55" i="54"/>
  <c r="Z57" i="54"/>
  <c r="Z59" i="54"/>
  <c r="Z62" i="54"/>
  <c r="Z64" i="54"/>
  <c r="Z67" i="54"/>
  <c r="Z71" i="54"/>
  <c r="Z72" i="54"/>
  <c r="Z73" i="54"/>
  <c r="Z74" i="54"/>
  <c r="Z79" i="54"/>
  <c r="Z84" i="54"/>
  <c r="Z86" i="54"/>
  <c r="Z88" i="54"/>
  <c r="Z91" i="54"/>
  <c r="Z95" i="54"/>
  <c r="Z96" i="54"/>
  <c r="Z103" i="54"/>
  <c r="Z107" i="54"/>
  <c r="Z110" i="54"/>
  <c r="Z112" i="54"/>
  <c r="Z115" i="54"/>
  <c r="Z117" i="54"/>
  <c r="Z119" i="54"/>
  <c r="Z120" i="54"/>
  <c r="Z122" i="54"/>
  <c r="Z127" i="54"/>
  <c r="Z132" i="54"/>
  <c r="Z133" i="54"/>
  <c r="Z134" i="54"/>
  <c r="Z136" i="54"/>
  <c r="Z141" i="54"/>
  <c r="Z143" i="54"/>
  <c r="Z144" i="54"/>
  <c r="Z150" i="54"/>
  <c r="Z151" i="54"/>
  <c r="Z156" i="54"/>
  <c r="Z160" i="54"/>
  <c r="Z162" i="54"/>
  <c r="Z163" i="54"/>
  <c r="Z164" i="54"/>
  <c r="Z167" i="54"/>
  <c r="Z170" i="54"/>
  <c r="Z174" i="54"/>
  <c r="Z175" i="54"/>
  <c r="Z179" i="54"/>
  <c r="Z182" i="54"/>
  <c r="Z184" i="54"/>
  <c r="Z186" i="54"/>
  <c r="Z187" i="54"/>
  <c r="Z188" i="54"/>
  <c r="Z191" i="54"/>
  <c r="Z192" i="54"/>
  <c r="Z196" i="54"/>
  <c r="Z199" i="54"/>
  <c r="Z203" i="54"/>
  <c r="Z205" i="54"/>
  <c r="Z208" i="54"/>
  <c r="Z210" i="54"/>
  <c r="Z213" i="54"/>
  <c r="Z215" i="54"/>
  <c r="Y7" i="54"/>
  <c r="Y8" i="54"/>
  <c r="Z8" i="54" s="1"/>
  <c r="Y9" i="54"/>
  <c r="Y10" i="54"/>
  <c r="Z10" i="54" s="1"/>
  <c r="Y11" i="54"/>
  <c r="Y12" i="54"/>
  <c r="Z12" i="54" s="1"/>
  <c r="Y13" i="54"/>
  <c r="Z13" i="54" s="1"/>
  <c r="Y14" i="54"/>
  <c r="Y15" i="54"/>
  <c r="Z15" i="54" s="1"/>
  <c r="Y16" i="54"/>
  <c r="Y17" i="54"/>
  <c r="Z17" i="54" s="1"/>
  <c r="Y18" i="54"/>
  <c r="Z18" i="54" s="1"/>
  <c r="Y19" i="54"/>
  <c r="Y20" i="54"/>
  <c r="Z20" i="54" s="1"/>
  <c r="Y21" i="54"/>
  <c r="Z21" i="54" s="1"/>
  <c r="Y22" i="54"/>
  <c r="Z22" i="54" s="1"/>
  <c r="Y23" i="54"/>
  <c r="Y24" i="54"/>
  <c r="Y25" i="54"/>
  <c r="Z25" i="54" s="1"/>
  <c r="Y26" i="54"/>
  <c r="Z26" i="54" s="1"/>
  <c r="Y27" i="54"/>
  <c r="Z27" i="54" s="1"/>
  <c r="Y28" i="54"/>
  <c r="Z28" i="54" s="1"/>
  <c r="Y29" i="54"/>
  <c r="Y30" i="54"/>
  <c r="Z30" i="54" s="1"/>
  <c r="Y31" i="54"/>
  <c r="Y32" i="54"/>
  <c r="Z32" i="54" s="1"/>
  <c r="Y33" i="54"/>
  <c r="Y34" i="54"/>
  <c r="Z34" i="54" s="1"/>
  <c r="Y36" i="54"/>
  <c r="Y37" i="54"/>
  <c r="Z37" i="54" s="1"/>
  <c r="Y38" i="54"/>
  <c r="Y39" i="54"/>
  <c r="Z39" i="54" s="1"/>
  <c r="Y40" i="54"/>
  <c r="Y41" i="54"/>
  <c r="Z41" i="54" s="1"/>
  <c r="Y42" i="54"/>
  <c r="Z42" i="54" s="1"/>
  <c r="Y43" i="54"/>
  <c r="Y44" i="54"/>
  <c r="Z44" i="54" s="1"/>
  <c r="Y45" i="54"/>
  <c r="Z45" i="54" s="1"/>
  <c r="Y46" i="54"/>
  <c r="Z46" i="54" s="1"/>
  <c r="Y47" i="54"/>
  <c r="Y48" i="54"/>
  <c r="Y49" i="54"/>
  <c r="Y50" i="54"/>
  <c r="Z50" i="54" s="1"/>
  <c r="Y51" i="54"/>
  <c r="Z51" i="54" s="1"/>
  <c r="Y52" i="54"/>
  <c r="Y53" i="54"/>
  <c r="Z53" i="54" s="1"/>
  <c r="Y54" i="54"/>
  <c r="Z54" i="54" s="1"/>
  <c r="Y55" i="54"/>
  <c r="Y56" i="54"/>
  <c r="Z56" i="54" s="1"/>
  <c r="Y57" i="54"/>
  <c r="Y58" i="54"/>
  <c r="Z58" i="54" s="1"/>
  <c r="Y59" i="54"/>
  <c r="Y60" i="54"/>
  <c r="Z60" i="54" s="1"/>
  <c r="Y61" i="54"/>
  <c r="Z61" i="54" s="1"/>
  <c r="Y62" i="54"/>
  <c r="Y63" i="54"/>
  <c r="Z63" i="54" s="1"/>
  <c r="Y64" i="54"/>
  <c r="Y65" i="54"/>
  <c r="Z65" i="54" s="1"/>
  <c r="Y66" i="54"/>
  <c r="Z66" i="54" s="1"/>
  <c r="Y67" i="54"/>
  <c r="Y68" i="54"/>
  <c r="Z68" i="54" s="1"/>
  <c r="Y69" i="54"/>
  <c r="Z69" i="54" s="1"/>
  <c r="Y70" i="54"/>
  <c r="Z70" i="54" s="1"/>
  <c r="Y71" i="54"/>
  <c r="Y72" i="54"/>
  <c r="Y73" i="54"/>
  <c r="Y74" i="54"/>
  <c r="Y75" i="54"/>
  <c r="Z75" i="54" s="1"/>
  <c r="Y76" i="54"/>
  <c r="Z76" i="54" s="1"/>
  <c r="Y77" i="54"/>
  <c r="Z77" i="54" s="1"/>
  <c r="Y78" i="54"/>
  <c r="Z78" i="54" s="1"/>
  <c r="Y79" i="54"/>
  <c r="Y80" i="54"/>
  <c r="Z80" i="54" s="1"/>
  <c r="Y81" i="54"/>
  <c r="Z81" i="54" s="1"/>
  <c r="Y82" i="54"/>
  <c r="Z82" i="54" s="1"/>
  <c r="Y83" i="54"/>
  <c r="Z83" i="54" s="1"/>
  <c r="Y84" i="54"/>
  <c r="Y85" i="54"/>
  <c r="Z85" i="54" s="1"/>
  <c r="Y86" i="54"/>
  <c r="Y87" i="54"/>
  <c r="Z87" i="54" s="1"/>
  <c r="Y88" i="54"/>
  <c r="Y89" i="54"/>
  <c r="Z89" i="54" s="1"/>
  <c r="Y90" i="54"/>
  <c r="Z90" i="54" s="1"/>
  <c r="Y91" i="54"/>
  <c r="Y92" i="54"/>
  <c r="Z92" i="54" s="1"/>
  <c r="Y93" i="54"/>
  <c r="Z93" i="54" s="1"/>
  <c r="Y94" i="54"/>
  <c r="Z94" i="54" s="1"/>
  <c r="Y95" i="54"/>
  <c r="Y96" i="54"/>
  <c r="Y97" i="54"/>
  <c r="Z97" i="54" s="1"/>
  <c r="Y98" i="54"/>
  <c r="Z98" i="54" s="1"/>
  <c r="Y99" i="54"/>
  <c r="Z99" i="54" s="1"/>
  <c r="Y100" i="54"/>
  <c r="Z100" i="54" s="1"/>
  <c r="Y101" i="54"/>
  <c r="Z101" i="54" s="1"/>
  <c r="Y102" i="54"/>
  <c r="Z102" i="54" s="1"/>
  <c r="Y103" i="54"/>
  <c r="Y104" i="54"/>
  <c r="Z104" i="54" s="1"/>
  <c r="Y105" i="54"/>
  <c r="Z105" i="54" s="1"/>
  <c r="Y106" i="54"/>
  <c r="Z106" i="54" s="1"/>
  <c r="Y107" i="54"/>
  <c r="Y108" i="54"/>
  <c r="Z108" i="54" s="1"/>
  <c r="Y109" i="54"/>
  <c r="Z109" i="54" s="1"/>
  <c r="Y110" i="54"/>
  <c r="Y111" i="54"/>
  <c r="Z111" i="54" s="1"/>
  <c r="Y112" i="54"/>
  <c r="Y113" i="54"/>
  <c r="Z113" i="54" s="1"/>
  <c r="Y114" i="54"/>
  <c r="Z114" i="54" s="1"/>
  <c r="Y115" i="54"/>
  <c r="Y116" i="54"/>
  <c r="Z116" i="54" s="1"/>
  <c r="Y117" i="54"/>
  <c r="Y118" i="54"/>
  <c r="Z118" i="54" s="1"/>
  <c r="Y119" i="54"/>
  <c r="Y120" i="54"/>
  <c r="Y121" i="54"/>
  <c r="Z121" i="54" s="1"/>
  <c r="Y122" i="54"/>
  <c r="Y123" i="54"/>
  <c r="Z123" i="54" s="1"/>
  <c r="Y124" i="54"/>
  <c r="Z124" i="54" s="1"/>
  <c r="Y125" i="54"/>
  <c r="Z125" i="54" s="1"/>
  <c r="Y126" i="54"/>
  <c r="Z126" i="54" s="1"/>
  <c r="Y127" i="54"/>
  <c r="Y128" i="54"/>
  <c r="Z128" i="54" s="1"/>
  <c r="Y129" i="54"/>
  <c r="Z129" i="54" s="1"/>
  <c r="Y130" i="54"/>
  <c r="Z130" i="54" s="1"/>
  <c r="Y131" i="54"/>
  <c r="Z131" i="54" s="1"/>
  <c r="Y132" i="54"/>
  <c r="Y133" i="54"/>
  <c r="Y134" i="54"/>
  <c r="Y135" i="54"/>
  <c r="Z135" i="54" s="1"/>
  <c r="Y136" i="54"/>
  <c r="Y137" i="54"/>
  <c r="Z137" i="54" s="1"/>
  <c r="Y138" i="54"/>
  <c r="Z138" i="54" s="1"/>
  <c r="Y139" i="54"/>
  <c r="Z139" i="54" s="1"/>
  <c r="Y140" i="54"/>
  <c r="Z140" i="54" s="1"/>
  <c r="Y141" i="54"/>
  <c r="Y143" i="54"/>
  <c r="Y144" i="54"/>
  <c r="Y145" i="54"/>
  <c r="Z145" i="54" s="1"/>
  <c r="Y146" i="54"/>
  <c r="Z146" i="54" s="1"/>
  <c r="Y147" i="54"/>
  <c r="Z147" i="54" s="1"/>
  <c r="Y149" i="54"/>
  <c r="Z149" i="54" s="1"/>
  <c r="Y150" i="54"/>
  <c r="Y151" i="54"/>
  <c r="Y152" i="54"/>
  <c r="Z152" i="54" s="1"/>
  <c r="Y153" i="54"/>
  <c r="Z153" i="54" s="1"/>
  <c r="Y154" i="54"/>
  <c r="Z154" i="54" s="1"/>
  <c r="Y155" i="54"/>
  <c r="Z155" i="54" s="1"/>
  <c r="Y156" i="54"/>
  <c r="Y157" i="54"/>
  <c r="Z157" i="54" s="1"/>
  <c r="Y158" i="54"/>
  <c r="Z158" i="54" s="1"/>
  <c r="Y159" i="54"/>
  <c r="Z159" i="54" s="1"/>
  <c r="Y160" i="54"/>
  <c r="Y161" i="54"/>
  <c r="Z161" i="54" s="1"/>
  <c r="Y162" i="54"/>
  <c r="Y163" i="54"/>
  <c r="Y164" i="54"/>
  <c r="Y165" i="54"/>
  <c r="Z165" i="54" s="1"/>
  <c r="Y166" i="54"/>
  <c r="Z166" i="54" s="1"/>
  <c r="Y167" i="54"/>
  <c r="Y168" i="54"/>
  <c r="Z168" i="54" s="1"/>
  <c r="Y169" i="54"/>
  <c r="Z169" i="54" s="1"/>
  <c r="Y170" i="54"/>
  <c r="Y171" i="54"/>
  <c r="Z171" i="54" s="1"/>
  <c r="Y172" i="54"/>
  <c r="Z172" i="54" s="1"/>
  <c r="Y173" i="54"/>
  <c r="Z173" i="54" s="1"/>
  <c r="Y174" i="54"/>
  <c r="Y175" i="54"/>
  <c r="Y176" i="54"/>
  <c r="Z176" i="54" s="1"/>
  <c r="Y178" i="54"/>
  <c r="Z178" i="54" s="1"/>
  <c r="Y179" i="54"/>
  <c r="Y180" i="54"/>
  <c r="Z180" i="54" s="1"/>
  <c r="Y181" i="54"/>
  <c r="Z181" i="54" s="1"/>
  <c r="Y182" i="54"/>
  <c r="Y183" i="54"/>
  <c r="Z183" i="54" s="1"/>
  <c r="Y184" i="54"/>
  <c r="Y185" i="54"/>
  <c r="Z185" i="54" s="1"/>
  <c r="Y186" i="54"/>
  <c r="Y187" i="54"/>
  <c r="Y188" i="54"/>
  <c r="Y190" i="54"/>
  <c r="Z190" i="54" s="1"/>
  <c r="Y191" i="54"/>
  <c r="Y192" i="54"/>
  <c r="Y194" i="54"/>
  <c r="Z194" i="54" s="1"/>
  <c r="Y195" i="54"/>
  <c r="Z195" i="54" s="1"/>
  <c r="Y196" i="54"/>
  <c r="Y197" i="54"/>
  <c r="Z197" i="54" s="1"/>
  <c r="Y198" i="54"/>
  <c r="Z198" i="54" s="1"/>
  <c r="Y199" i="54"/>
  <c r="Y201" i="54"/>
  <c r="Z201" i="54" s="1"/>
  <c r="Y202" i="54"/>
  <c r="Z202" i="54" s="1"/>
  <c r="Y203" i="54"/>
  <c r="Y205" i="54"/>
  <c r="Y206" i="54"/>
  <c r="Z206" i="54" s="1"/>
  <c r="Y208" i="54"/>
  <c r="Y209" i="54"/>
  <c r="Z209" i="54" s="1"/>
  <c r="Y210" i="54"/>
  <c r="Y211" i="54"/>
  <c r="Z211" i="54" s="1"/>
  <c r="Y212" i="54"/>
  <c r="Z212" i="54" s="1"/>
  <c r="Y213" i="54"/>
  <c r="Y214" i="54"/>
  <c r="Z214" i="54" s="1"/>
  <c r="Y215" i="54"/>
  <c r="Y6" i="54"/>
  <c r="Z6" i="54" s="1"/>
  <c r="AF6" i="53"/>
  <c r="AF12" i="53"/>
  <c r="AF13" i="53"/>
  <c r="AF15" i="53"/>
  <c r="AF17" i="53"/>
  <c r="AF23" i="53"/>
  <c r="AF25" i="53"/>
  <c r="AF28" i="53"/>
  <c r="AF36" i="53"/>
  <c r="AF39" i="53"/>
  <c r="AF40" i="53"/>
  <c r="AF41" i="53"/>
  <c r="AF43" i="53"/>
  <c r="AF48" i="53"/>
  <c r="AF52" i="53"/>
  <c r="AF63" i="53"/>
  <c r="AF64" i="53"/>
  <c r="AF5" i="53"/>
  <c r="AE6" i="53"/>
  <c r="AE7" i="53"/>
  <c r="AF7" i="53" s="1"/>
  <c r="AE8" i="53"/>
  <c r="AF8" i="53" s="1"/>
  <c r="AE9" i="53"/>
  <c r="AF9" i="53" s="1"/>
  <c r="AE10" i="53"/>
  <c r="AF10" i="53" s="1"/>
  <c r="AE11" i="53"/>
  <c r="AF11" i="53" s="1"/>
  <c r="AE12" i="53"/>
  <c r="AE13" i="53"/>
  <c r="AE14" i="53"/>
  <c r="AF14" i="53" s="1"/>
  <c r="AE15" i="53"/>
  <c r="AE17" i="53"/>
  <c r="AE18" i="53"/>
  <c r="AF18" i="53" s="1"/>
  <c r="AE19" i="53"/>
  <c r="AF19" i="53" s="1"/>
  <c r="AE21" i="53"/>
  <c r="AF21" i="53" s="1"/>
  <c r="AE22" i="53"/>
  <c r="AF22" i="53" s="1"/>
  <c r="AE23" i="53"/>
  <c r="AE24" i="53"/>
  <c r="AF24" i="53" s="1"/>
  <c r="AE25" i="53"/>
  <c r="AE27" i="53"/>
  <c r="AF27" i="53" s="1"/>
  <c r="AE28" i="53"/>
  <c r="AE29" i="53"/>
  <c r="AF29" i="53" s="1"/>
  <c r="AE31" i="53"/>
  <c r="AF31" i="53" s="1"/>
  <c r="AE32" i="53"/>
  <c r="AF32" i="53" s="1"/>
  <c r="AE33" i="53"/>
  <c r="AF33" i="53" s="1"/>
  <c r="AE34" i="53"/>
  <c r="AF34" i="53" s="1"/>
  <c r="AE35" i="53"/>
  <c r="AF35" i="53" s="1"/>
  <c r="AE36" i="53"/>
  <c r="AE37" i="53"/>
  <c r="AF37" i="53" s="1"/>
  <c r="AE38" i="53"/>
  <c r="AF38" i="53" s="1"/>
  <c r="AE39" i="53"/>
  <c r="AE40" i="53"/>
  <c r="AE41" i="53"/>
  <c r="AE42" i="53"/>
  <c r="AF42" i="53" s="1"/>
  <c r="AE43" i="53"/>
  <c r="AE44" i="53"/>
  <c r="AF44" i="53" s="1"/>
  <c r="AE45" i="53"/>
  <c r="AF45" i="53" s="1"/>
  <c r="AE46" i="53"/>
  <c r="AF46" i="53" s="1"/>
  <c r="AE47" i="53"/>
  <c r="AF47" i="53" s="1"/>
  <c r="AE48" i="53"/>
  <c r="AE49" i="53"/>
  <c r="AF49" i="53" s="1"/>
  <c r="AE50" i="53"/>
  <c r="AF50" i="53" s="1"/>
  <c r="AE51" i="53"/>
  <c r="AF51" i="53" s="1"/>
  <c r="AE52" i="53"/>
  <c r="AE53" i="53"/>
  <c r="AF53" i="53" s="1"/>
  <c r="AE54" i="53"/>
  <c r="AF54" i="53" s="1"/>
  <c r="AE55" i="53"/>
  <c r="AF55" i="53" s="1"/>
  <c r="AE56" i="53"/>
  <c r="AF56" i="53" s="1"/>
  <c r="AE57" i="53"/>
  <c r="AF57" i="53" s="1"/>
  <c r="AE58" i="53"/>
  <c r="AF58" i="53" s="1"/>
  <c r="AE59" i="53"/>
  <c r="AF59" i="53" s="1"/>
  <c r="AE61" i="53"/>
  <c r="AF61" i="53" s="1"/>
  <c r="AE62" i="53"/>
  <c r="AF62" i="53" s="1"/>
  <c r="AE63" i="53"/>
  <c r="AE64" i="53"/>
  <c r="AE65" i="53"/>
  <c r="AF65" i="53" s="1"/>
  <c r="AE66" i="53"/>
  <c r="AF66" i="53" s="1"/>
  <c r="AE68" i="53"/>
  <c r="AF68" i="53" s="1"/>
  <c r="AE69" i="53"/>
  <c r="AF69" i="53" s="1"/>
  <c r="AE70" i="53"/>
  <c r="AF70" i="53" s="1"/>
  <c r="AE71" i="53"/>
  <c r="AF71" i="53" s="1"/>
  <c r="AE73" i="53"/>
  <c r="AF73" i="53" s="1"/>
  <c r="AE74" i="53"/>
  <c r="AF74" i="53" s="1"/>
  <c r="AE5" i="53"/>
  <c r="AA6" i="52"/>
  <c r="AA7" i="52"/>
  <c r="AA8" i="52"/>
  <c r="AA9" i="52"/>
  <c r="AA15" i="52"/>
  <c r="AA16" i="52"/>
  <c r="AA17" i="52"/>
  <c r="AA19" i="52"/>
  <c r="AA20" i="52"/>
  <c r="AA21" i="52"/>
  <c r="AA27" i="52"/>
  <c r="AA28" i="52"/>
  <c r="AA29" i="52"/>
  <c r="AA33" i="52"/>
  <c r="AA39" i="52"/>
  <c r="AA40" i="52"/>
  <c r="AA41" i="52"/>
  <c r="AA43" i="52"/>
  <c r="AA44" i="52"/>
  <c r="AA45" i="52"/>
  <c r="AA52" i="52"/>
  <c r="AA53" i="52"/>
  <c r="AA55" i="52"/>
  <c r="AA56" i="52"/>
  <c r="AA57" i="52"/>
  <c r="AA63" i="52"/>
  <c r="AA64" i="52"/>
  <c r="AA65" i="52"/>
  <c r="AA68" i="52"/>
  <c r="AA69" i="52"/>
  <c r="AA76" i="52"/>
  <c r="AA77" i="52"/>
  <c r="AA78" i="52"/>
  <c r="AA80" i="52"/>
  <c r="AA88" i="52"/>
  <c r="AA89" i="52"/>
  <c r="AA90" i="52"/>
  <c r="AA92" i="52"/>
  <c r="AA93" i="52"/>
  <c r="AA96" i="52"/>
  <c r="AA100" i="52"/>
  <c r="AA101" i="52"/>
  <c r="AA104" i="52"/>
  <c r="AA105" i="52"/>
  <c r="AA107" i="52"/>
  <c r="AA108" i="52"/>
  <c r="AA109" i="52"/>
  <c r="AA111" i="52"/>
  <c r="AA112" i="52"/>
  <c r="AA113" i="52"/>
  <c r="AA114" i="52"/>
  <c r="AA117" i="52"/>
  <c r="AA121" i="52"/>
  <c r="AA123" i="52"/>
  <c r="AA124" i="52"/>
  <c r="AA125" i="52"/>
  <c r="AA126" i="52"/>
  <c r="AA128" i="52"/>
  <c r="AA129" i="52"/>
  <c r="AA136" i="52"/>
  <c r="AA137" i="52"/>
  <c r="AA139" i="52"/>
  <c r="AA141" i="52"/>
  <c r="AA145" i="52"/>
  <c r="AA148" i="52"/>
  <c r="AA149" i="52"/>
  <c r="AA151" i="52"/>
  <c r="AA153" i="52"/>
  <c r="AA157" i="52"/>
  <c r="AA160" i="52"/>
  <c r="AA161" i="52"/>
  <c r="AA162" i="52"/>
  <c r="AA164" i="52"/>
  <c r="AA165" i="52"/>
  <c r="AA167" i="52"/>
  <c r="AA169" i="52"/>
  <c r="AA172" i="52"/>
  <c r="AA173" i="52"/>
  <c r="AA177" i="52"/>
  <c r="AA179" i="52"/>
  <c r="AA180" i="52"/>
  <c r="AA181" i="52"/>
  <c r="AA183" i="52"/>
  <c r="AA185" i="52"/>
  <c r="AA186" i="52"/>
  <c r="Z6" i="52"/>
  <c r="Z7" i="52"/>
  <c r="Z8" i="52"/>
  <c r="Z9" i="52"/>
  <c r="Z10" i="52"/>
  <c r="AA10" i="52" s="1"/>
  <c r="Z11" i="52"/>
  <c r="AA11" i="52" s="1"/>
  <c r="Z12" i="52"/>
  <c r="AA12" i="52" s="1"/>
  <c r="Z13" i="52"/>
  <c r="AA13" i="52" s="1"/>
  <c r="Z14" i="52"/>
  <c r="AA14" i="52" s="1"/>
  <c r="Z15" i="52"/>
  <c r="Z16" i="52"/>
  <c r="Z17" i="52"/>
  <c r="Z18" i="52"/>
  <c r="AA18" i="52" s="1"/>
  <c r="Z19" i="52"/>
  <c r="Z20" i="52"/>
  <c r="Z21" i="52"/>
  <c r="Z22" i="52"/>
  <c r="AA22" i="52" s="1"/>
  <c r="Z23" i="52"/>
  <c r="AA23" i="52" s="1"/>
  <c r="Z24" i="52"/>
  <c r="AA24" i="52" s="1"/>
  <c r="Z25" i="52"/>
  <c r="AA25" i="52" s="1"/>
  <c r="Z26" i="52"/>
  <c r="AA26" i="52" s="1"/>
  <c r="Z27" i="52"/>
  <c r="Z28" i="52"/>
  <c r="Z29" i="52"/>
  <c r="Z30" i="52"/>
  <c r="AA30" i="52" s="1"/>
  <c r="Z31" i="52"/>
  <c r="AA31" i="52" s="1"/>
  <c r="Z32" i="52"/>
  <c r="AA32" i="52" s="1"/>
  <c r="Z33" i="52"/>
  <c r="Z34" i="52"/>
  <c r="AA34" i="52" s="1"/>
  <c r="Z35" i="52"/>
  <c r="AA35" i="52" s="1"/>
  <c r="Z36" i="52"/>
  <c r="AA36" i="52" s="1"/>
  <c r="Z37" i="52"/>
  <c r="AA37" i="52" s="1"/>
  <c r="Z38" i="52"/>
  <c r="AA38" i="52" s="1"/>
  <c r="Z39" i="52"/>
  <c r="Z40" i="52"/>
  <c r="Z41" i="52"/>
  <c r="Z42" i="52"/>
  <c r="AA42" i="52" s="1"/>
  <c r="Z43" i="52"/>
  <c r="Z44" i="52"/>
  <c r="Z45" i="52"/>
  <c r="Z47" i="52"/>
  <c r="AA47" i="52" s="1"/>
  <c r="Z48" i="52"/>
  <c r="AA48" i="52" s="1"/>
  <c r="Z49" i="52"/>
  <c r="AA49" i="52" s="1"/>
  <c r="Z50" i="52"/>
  <c r="AA50" i="52" s="1"/>
  <c r="Z52" i="52"/>
  <c r="Z53" i="52"/>
  <c r="Z54" i="52"/>
  <c r="AA54" i="52" s="1"/>
  <c r="Z55" i="52"/>
  <c r="Z56" i="52"/>
  <c r="Z57" i="52"/>
  <c r="Z58" i="52"/>
  <c r="AA58" i="52" s="1"/>
  <c r="Z59" i="52"/>
  <c r="AA59" i="52" s="1"/>
  <c r="Z61" i="52"/>
  <c r="AA61" i="52" s="1"/>
  <c r="Z62" i="52"/>
  <c r="AA62" i="52" s="1"/>
  <c r="Z63" i="52"/>
  <c r="Z64" i="52"/>
  <c r="Z65" i="52"/>
  <c r="Z67" i="52"/>
  <c r="AA67" i="52" s="1"/>
  <c r="Z68" i="52"/>
  <c r="Z69" i="52"/>
  <c r="Z71" i="52"/>
  <c r="AA71" i="52" s="1"/>
  <c r="Z72" i="52"/>
  <c r="AA72" i="52" s="1"/>
  <c r="Z73" i="52"/>
  <c r="AA73" i="52" s="1"/>
  <c r="Z75" i="52"/>
  <c r="AA75" i="52" s="1"/>
  <c r="Z76" i="52"/>
  <c r="Z77" i="52"/>
  <c r="Z78" i="52"/>
  <c r="Z79" i="52"/>
  <c r="AA79" i="52" s="1"/>
  <c r="Z80" i="52"/>
  <c r="Z82" i="52"/>
  <c r="AA82" i="52" s="1"/>
  <c r="Z83" i="52"/>
  <c r="AA83" i="52" s="1"/>
  <c r="Z84" i="52"/>
  <c r="AA84" i="52" s="1"/>
  <c r="Z86" i="52"/>
  <c r="AA86" i="52" s="1"/>
  <c r="Z87" i="52"/>
  <c r="AA87" i="52" s="1"/>
  <c r="Z88" i="52"/>
  <c r="Z89" i="52"/>
  <c r="Z90" i="52"/>
  <c r="Z91" i="52"/>
  <c r="AA91" i="52" s="1"/>
  <c r="Z92" i="52"/>
  <c r="Z93" i="52"/>
  <c r="Z94" i="52"/>
  <c r="AA94" i="52" s="1"/>
  <c r="Z95" i="52"/>
  <c r="AA95" i="52" s="1"/>
  <c r="Z96" i="52"/>
  <c r="Z97" i="52"/>
  <c r="AA97" i="52" s="1"/>
  <c r="Z98" i="52"/>
  <c r="AA98" i="52" s="1"/>
  <c r="Z99" i="52"/>
  <c r="AA99" i="52" s="1"/>
  <c r="Z100" i="52"/>
  <c r="Z101" i="52"/>
  <c r="Z102" i="52"/>
  <c r="AA102" i="52" s="1"/>
  <c r="Z103" i="52"/>
  <c r="AA103" i="52" s="1"/>
  <c r="Z104" i="52"/>
  <c r="Z105" i="52"/>
  <c r="Z106" i="52"/>
  <c r="AA106" i="52" s="1"/>
  <c r="Z107" i="52"/>
  <c r="Z108" i="52"/>
  <c r="Z109" i="52"/>
  <c r="Z110" i="52"/>
  <c r="AA110" i="52" s="1"/>
  <c r="Z111" i="52"/>
  <c r="Z112" i="52"/>
  <c r="Z113" i="52"/>
  <c r="Z114" i="52"/>
  <c r="Z115" i="52"/>
  <c r="AA115" i="52" s="1"/>
  <c r="Z116" i="52"/>
  <c r="AA116" i="52" s="1"/>
  <c r="Z117" i="52"/>
  <c r="Z118" i="52"/>
  <c r="AA118" i="52" s="1"/>
  <c r="Z119" i="52"/>
  <c r="AA119" i="52" s="1"/>
  <c r="Z120" i="52"/>
  <c r="AA120" i="52" s="1"/>
  <c r="Z121" i="52"/>
  <c r="Z122" i="52"/>
  <c r="AA122" i="52" s="1"/>
  <c r="Z123" i="52"/>
  <c r="Z124" i="52"/>
  <c r="Z125" i="52"/>
  <c r="Z126" i="52"/>
  <c r="Z127" i="52"/>
  <c r="AA127" i="52" s="1"/>
  <c r="Z128" i="52"/>
  <c r="Z129" i="52"/>
  <c r="Z130" i="52"/>
  <c r="AA130" i="52" s="1"/>
  <c r="Z131" i="52"/>
  <c r="AA131" i="52" s="1"/>
  <c r="Z132" i="52"/>
  <c r="AA132" i="52" s="1"/>
  <c r="Z133" i="52"/>
  <c r="AA133" i="52" s="1"/>
  <c r="Z134" i="52"/>
  <c r="AA134" i="52" s="1"/>
  <c r="Z135" i="52"/>
  <c r="AA135" i="52" s="1"/>
  <c r="Z136" i="52"/>
  <c r="Z137" i="52"/>
  <c r="Z138" i="52"/>
  <c r="AA138" i="52" s="1"/>
  <c r="Z139" i="52"/>
  <c r="Z140" i="52"/>
  <c r="AA140" i="52" s="1"/>
  <c r="Z141" i="52"/>
  <c r="Z142" i="52"/>
  <c r="AA142" i="52" s="1"/>
  <c r="Z143" i="52"/>
  <c r="AA143" i="52" s="1"/>
  <c r="Z144" i="52"/>
  <c r="AA144" i="52" s="1"/>
  <c r="Z145" i="52"/>
  <c r="Z146" i="52"/>
  <c r="AA146" i="52" s="1"/>
  <c r="Z147" i="52"/>
  <c r="AA147" i="52" s="1"/>
  <c r="Z148" i="52"/>
  <c r="Z149" i="52"/>
  <c r="Z150" i="52"/>
  <c r="AA150" i="52" s="1"/>
  <c r="Z151" i="52"/>
  <c r="Z152" i="52"/>
  <c r="AA152" i="52" s="1"/>
  <c r="Z153" i="52"/>
  <c r="Z154" i="52"/>
  <c r="AA154" i="52" s="1"/>
  <c r="Z155" i="52"/>
  <c r="AA155" i="52" s="1"/>
  <c r="Z156" i="52"/>
  <c r="AA156" i="52" s="1"/>
  <c r="Z157" i="52"/>
  <c r="Z158" i="52"/>
  <c r="AA158" i="52" s="1"/>
  <c r="Z159" i="52"/>
  <c r="AA159" i="52" s="1"/>
  <c r="Z160" i="52"/>
  <c r="Z161" i="52"/>
  <c r="Z162" i="52"/>
  <c r="Z164" i="52"/>
  <c r="Z165" i="52"/>
  <c r="Z167" i="52"/>
  <c r="Z168" i="52"/>
  <c r="AA168" i="52" s="1"/>
  <c r="Z169" i="52"/>
  <c r="Z170" i="52"/>
  <c r="AA170" i="52" s="1"/>
  <c r="Z172" i="52"/>
  <c r="Z173" i="52"/>
  <c r="Z174" i="52"/>
  <c r="AA174" i="52" s="1"/>
  <c r="Z176" i="52"/>
  <c r="AA176" i="52" s="1"/>
  <c r="Z177" i="52"/>
  <c r="Z179" i="52"/>
  <c r="Z180" i="52"/>
  <c r="Z181" i="52"/>
  <c r="Z182" i="52"/>
  <c r="AA182" i="52" s="1"/>
  <c r="Z183" i="52"/>
  <c r="Z185" i="52"/>
  <c r="Z186" i="52"/>
  <c r="Z187" i="52"/>
  <c r="AA187" i="52" s="1"/>
  <c r="Z5" i="52"/>
  <c r="AA5" i="52" s="1"/>
  <c r="Y7" i="51"/>
  <c r="Y10" i="51"/>
  <c r="Y22" i="51"/>
  <c r="Y25" i="51"/>
  <c r="Y26" i="51"/>
  <c r="Y46" i="51"/>
  <c r="Y50" i="51"/>
  <c r="Y66" i="51"/>
  <c r="Y70" i="51"/>
  <c r="Y73" i="51"/>
  <c r="Y74" i="51"/>
  <c r="Y75" i="51"/>
  <c r="Y77" i="51"/>
  <c r="Y87" i="51"/>
  <c r="Y89" i="51"/>
  <c r="Y94" i="51"/>
  <c r="Y98" i="51"/>
  <c r="Y101" i="51"/>
  <c r="Y106" i="51"/>
  <c r="Y118" i="51"/>
  <c r="Y121" i="51"/>
  <c r="Y122" i="51"/>
  <c r="Y123" i="51"/>
  <c r="Y125" i="51"/>
  <c r="Y135" i="51"/>
  <c r="Y137" i="51"/>
  <c r="Y142" i="51"/>
  <c r="Y146" i="51"/>
  <c r="Y149" i="51"/>
  <c r="Y154" i="51"/>
  <c r="Y155" i="51"/>
  <c r="Y158" i="51"/>
  <c r="Y161" i="51"/>
  <c r="Y166" i="51"/>
  <c r="Y167" i="51"/>
  <c r="Y169" i="51"/>
  <c r="Y170" i="51"/>
  <c r="Y173" i="51"/>
  <c r="Y179" i="51"/>
  <c r="Y182" i="51"/>
  <c r="Y185" i="51"/>
  <c r="Y191" i="51"/>
  <c r="Y194" i="51"/>
  <c r="Y203" i="51"/>
  <c r="Y5" i="51"/>
  <c r="X6" i="51"/>
  <c r="Y6" i="51" s="1"/>
  <c r="X7" i="51"/>
  <c r="X8" i="51"/>
  <c r="Y8" i="51" s="1"/>
  <c r="X9" i="51"/>
  <c r="Y9" i="51" s="1"/>
  <c r="X10" i="51"/>
  <c r="X11" i="51"/>
  <c r="Y11" i="51" s="1"/>
  <c r="X12" i="51"/>
  <c r="Y12" i="51" s="1"/>
  <c r="X13" i="51"/>
  <c r="Y13" i="51" s="1"/>
  <c r="X14" i="51"/>
  <c r="Y14" i="51" s="1"/>
  <c r="X15" i="51"/>
  <c r="Y15" i="51" s="1"/>
  <c r="X16" i="51"/>
  <c r="Y16" i="51" s="1"/>
  <c r="X17" i="51"/>
  <c r="Y17" i="51" s="1"/>
  <c r="X18" i="51"/>
  <c r="Y18" i="51" s="1"/>
  <c r="X19" i="51"/>
  <c r="Y19" i="51" s="1"/>
  <c r="X20" i="51"/>
  <c r="Y20" i="51" s="1"/>
  <c r="X21" i="51"/>
  <c r="Y21" i="51" s="1"/>
  <c r="X22" i="51"/>
  <c r="X23" i="51"/>
  <c r="Y23" i="51" s="1"/>
  <c r="X24" i="51"/>
  <c r="Y24" i="51" s="1"/>
  <c r="X25" i="51"/>
  <c r="X26" i="51"/>
  <c r="X27" i="51"/>
  <c r="Y27" i="51" s="1"/>
  <c r="X28" i="51"/>
  <c r="Y28" i="51" s="1"/>
  <c r="X29" i="51"/>
  <c r="Y29" i="51" s="1"/>
  <c r="X30" i="51"/>
  <c r="Y30" i="51" s="1"/>
  <c r="X31" i="51"/>
  <c r="Y31" i="51" s="1"/>
  <c r="X32" i="51"/>
  <c r="Y32" i="51" s="1"/>
  <c r="X33" i="51"/>
  <c r="Y33" i="51" s="1"/>
  <c r="X34" i="51"/>
  <c r="Y34" i="51" s="1"/>
  <c r="X35" i="51"/>
  <c r="Y35" i="51" s="1"/>
  <c r="X36" i="51"/>
  <c r="Y36" i="51" s="1"/>
  <c r="X37" i="51"/>
  <c r="Y37" i="51" s="1"/>
  <c r="X38" i="51"/>
  <c r="Y38" i="51" s="1"/>
  <c r="X39" i="51"/>
  <c r="Y39" i="51" s="1"/>
  <c r="X40" i="51"/>
  <c r="Y40" i="51" s="1"/>
  <c r="X41" i="51"/>
  <c r="Y41" i="51" s="1"/>
  <c r="X42" i="51"/>
  <c r="Y42" i="51" s="1"/>
  <c r="X43" i="51"/>
  <c r="Y43" i="51" s="1"/>
  <c r="X45" i="51"/>
  <c r="Y45" i="51" s="1"/>
  <c r="X46" i="51"/>
  <c r="X47" i="51"/>
  <c r="Y47" i="51" s="1"/>
  <c r="X48" i="51"/>
  <c r="Y48" i="51" s="1"/>
  <c r="X49" i="51"/>
  <c r="Y49" i="51" s="1"/>
  <c r="X50" i="51"/>
  <c r="X51" i="51"/>
  <c r="Y51" i="51" s="1"/>
  <c r="X52" i="51"/>
  <c r="Y52" i="51" s="1"/>
  <c r="X54" i="51"/>
  <c r="Y54" i="51" s="1"/>
  <c r="X55" i="51"/>
  <c r="Y55" i="51" s="1"/>
  <c r="X56" i="51"/>
  <c r="Y56" i="51" s="1"/>
  <c r="X57" i="51"/>
  <c r="Y57" i="51" s="1"/>
  <c r="X59" i="51"/>
  <c r="Y59" i="51" s="1"/>
  <c r="X60" i="51"/>
  <c r="Y60" i="51" s="1"/>
  <c r="X61" i="51"/>
  <c r="Y61" i="51" s="1"/>
  <c r="X62" i="51"/>
  <c r="Y62" i="51" s="1"/>
  <c r="X63" i="51"/>
  <c r="Y63" i="51" s="1"/>
  <c r="X64" i="51"/>
  <c r="Y64" i="51" s="1"/>
  <c r="X65" i="51"/>
  <c r="Y65" i="51" s="1"/>
  <c r="X66" i="51"/>
  <c r="X67" i="51"/>
  <c r="Y67" i="51" s="1"/>
  <c r="X68" i="51"/>
  <c r="Y68" i="51" s="1"/>
  <c r="X70" i="51"/>
  <c r="X71" i="51"/>
  <c r="Y71" i="51" s="1"/>
  <c r="X72" i="51"/>
  <c r="Y72" i="51" s="1"/>
  <c r="X73" i="51"/>
  <c r="X74" i="51"/>
  <c r="X75" i="51"/>
  <c r="X76" i="51"/>
  <c r="Y76" i="51" s="1"/>
  <c r="X77" i="51"/>
  <c r="X78" i="51"/>
  <c r="Y78" i="51" s="1"/>
  <c r="X79" i="51"/>
  <c r="Y79" i="51" s="1"/>
  <c r="X81" i="51"/>
  <c r="Y81" i="51" s="1"/>
  <c r="X82" i="51"/>
  <c r="Y82" i="51" s="1"/>
  <c r="X84" i="51"/>
  <c r="Y84" i="51" s="1"/>
  <c r="X85" i="51"/>
  <c r="Y85" i="51" s="1"/>
  <c r="X86" i="51"/>
  <c r="Y86" i="51" s="1"/>
  <c r="X87" i="51"/>
  <c r="X88" i="51"/>
  <c r="Y88" i="51" s="1"/>
  <c r="X89" i="51"/>
  <c r="X90" i="51"/>
  <c r="Y90" i="51" s="1"/>
  <c r="X92" i="51"/>
  <c r="Y92" i="51" s="1"/>
  <c r="X93" i="51"/>
  <c r="Y93" i="51" s="1"/>
  <c r="X94" i="51"/>
  <c r="X95" i="51"/>
  <c r="Y95" i="51" s="1"/>
  <c r="X96" i="51"/>
  <c r="Y96" i="51" s="1"/>
  <c r="X97" i="51"/>
  <c r="Y97" i="51" s="1"/>
  <c r="X98" i="51"/>
  <c r="X99" i="51"/>
  <c r="Y99" i="51" s="1"/>
  <c r="X100" i="51"/>
  <c r="Y100" i="51" s="1"/>
  <c r="X101" i="51"/>
  <c r="X102" i="51"/>
  <c r="Y102" i="51" s="1"/>
  <c r="X103" i="51"/>
  <c r="Y103" i="51" s="1"/>
  <c r="X104" i="51"/>
  <c r="Y104" i="51" s="1"/>
  <c r="X105" i="51"/>
  <c r="Y105" i="51" s="1"/>
  <c r="X106" i="51"/>
  <c r="X107" i="51"/>
  <c r="Y107" i="51" s="1"/>
  <c r="X108" i="51"/>
  <c r="Y108" i="51" s="1"/>
  <c r="X109" i="51"/>
  <c r="Y109" i="51" s="1"/>
  <c r="X110" i="51"/>
  <c r="Y110" i="51" s="1"/>
  <c r="X111" i="51"/>
  <c r="Y111" i="51" s="1"/>
  <c r="X112" i="51"/>
  <c r="Y112" i="51" s="1"/>
  <c r="X113" i="51"/>
  <c r="Y113" i="51" s="1"/>
  <c r="X114" i="51"/>
  <c r="Y114" i="51" s="1"/>
  <c r="X115" i="51"/>
  <c r="Y115" i="51" s="1"/>
  <c r="X116" i="51"/>
  <c r="Y116" i="51" s="1"/>
  <c r="X117" i="51"/>
  <c r="Y117" i="51" s="1"/>
  <c r="X118" i="51"/>
  <c r="X119" i="51"/>
  <c r="Y119" i="51" s="1"/>
  <c r="X120" i="51"/>
  <c r="Y120" i="51" s="1"/>
  <c r="X121" i="51"/>
  <c r="X122" i="51"/>
  <c r="X123" i="51"/>
  <c r="X124" i="51"/>
  <c r="Y124" i="51" s="1"/>
  <c r="X125" i="51"/>
  <c r="X126" i="51"/>
  <c r="Y126" i="51" s="1"/>
  <c r="X127" i="51"/>
  <c r="Y127" i="51" s="1"/>
  <c r="X128" i="51"/>
  <c r="Y128" i="51" s="1"/>
  <c r="X129" i="51"/>
  <c r="Y129" i="51" s="1"/>
  <c r="X130" i="51"/>
  <c r="Y130" i="51" s="1"/>
  <c r="X131" i="51"/>
  <c r="Y131" i="51" s="1"/>
  <c r="X132" i="51"/>
  <c r="Y132" i="51" s="1"/>
  <c r="X133" i="51"/>
  <c r="Y133" i="51" s="1"/>
  <c r="X134" i="51"/>
  <c r="Y134" i="51" s="1"/>
  <c r="X135" i="51"/>
  <c r="X136" i="51"/>
  <c r="Y136" i="51" s="1"/>
  <c r="X137" i="51"/>
  <c r="X138" i="51"/>
  <c r="Y138" i="51" s="1"/>
  <c r="X139" i="51"/>
  <c r="Y139" i="51" s="1"/>
  <c r="X140" i="51"/>
  <c r="Y140" i="51" s="1"/>
  <c r="X141" i="51"/>
  <c r="Y141" i="51" s="1"/>
  <c r="X142" i="51"/>
  <c r="X143" i="51"/>
  <c r="Y143" i="51" s="1"/>
  <c r="X144" i="51"/>
  <c r="Y144" i="51" s="1"/>
  <c r="X145" i="51"/>
  <c r="Y145" i="51" s="1"/>
  <c r="X146" i="51"/>
  <c r="X147" i="51"/>
  <c r="Y147" i="51" s="1"/>
  <c r="X148" i="51"/>
  <c r="Y148" i="51" s="1"/>
  <c r="X149" i="51"/>
  <c r="X150" i="51"/>
  <c r="Y150" i="51" s="1"/>
  <c r="X151" i="51"/>
  <c r="Y151" i="51" s="1"/>
  <c r="X152" i="51"/>
  <c r="Y152" i="51" s="1"/>
  <c r="X153" i="51"/>
  <c r="Y153" i="51" s="1"/>
  <c r="X154" i="51"/>
  <c r="X155" i="51"/>
  <c r="X156" i="51"/>
  <c r="Y156" i="51" s="1"/>
  <c r="X157" i="51"/>
  <c r="Y157" i="51" s="1"/>
  <c r="X158" i="51"/>
  <c r="X159" i="51"/>
  <c r="Y159" i="51" s="1"/>
  <c r="X160" i="51"/>
  <c r="Y160" i="51" s="1"/>
  <c r="X161" i="51"/>
  <c r="X162" i="51"/>
  <c r="Y162" i="51" s="1"/>
  <c r="X163" i="51"/>
  <c r="Y163" i="51" s="1"/>
  <c r="X164" i="51"/>
  <c r="Y164" i="51" s="1"/>
  <c r="X165" i="51"/>
  <c r="Y165" i="51" s="1"/>
  <c r="X166" i="51"/>
  <c r="X167" i="51"/>
  <c r="X168" i="51"/>
  <c r="Y168" i="51" s="1"/>
  <c r="X169" i="51"/>
  <c r="X170" i="51"/>
  <c r="X171" i="51"/>
  <c r="Y171" i="51" s="1"/>
  <c r="X172" i="51"/>
  <c r="Y172" i="51" s="1"/>
  <c r="X173" i="51"/>
  <c r="X174" i="51"/>
  <c r="Y174" i="51" s="1"/>
  <c r="X175" i="51"/>
  <c r="Y175" i="51" s="1"/>
  <c r="X176" i="51"/>
  <c r="Y176" i="51" s="1"/>
  <c r="X177" i="51"/>
  <c r="Y177" i="51" s="1"/>
  <c r="X178" i="51"/>
  <c r="Y178" i="51" s="1"/>
  <c r="X179" i="51"/>
  <c r="X180" i="51"/>
  <c r="Y180" i="51" s="1"/>
  <c r="X181" i="51"/>
  <c r="Y181" i="51" s="1"/>
  <c r="X182" i="51"/>
  <c r="X184" i="51"/>
  <c r="Y184" i="51" s="1"/>
  <c r="X185" i="51"/>
  <c r="X187" i="51"/>
  <c r="Y187" i="51" s="1"/>
  <c r="X188" i="51"/>
  <c r="Y188" i="51" s="1"/>
  <c r="X190" i="51"/>
  <c r="Y190" i="51" s="1"/>
  <c r="X191" i="51"/>
  <c r="X192" i="51"/>
  <c r="Y192" i="51" s="1"/>
  <c r="X194" i="51"/>
  <c r="X195" i="51"/>
  <c r="Y195" i="51" s="1"/>
  <c r="X196" i="51"/>
  <c r="Y196" i="51" s="1"/>
  <c r="X198" i="51"/>
  <c r="Y198" i="51" s="1"/>
  <c r="X199" i="51"/>
  <c r="Y199" i="51" s="1"/>
  <c r="X200" i="51"/>
  <c r="Y200" i="51" s="1"/>
  <c r="X201" i="51"/>
  <c r="Y201" i="51" s="1"/>
  <c r="X202" i="51"/>
  <c r="Y202" i="51" s="1"/>
  <c r="X203" i="51"/>
  <c r="X205" i="51"/>
  <c r="Y205" i="51" s="1"/>
  <c r="X206" i="51"/>
  <c r="Y206" i="51" s="1"/>
  <c r="X5" i="51"/>
  <c r="Z8" i="50"/>
  <c r="Z10" i="50"/>
  <c r="Z11" i="50"/>
  <c r="Z19" i="50"/>
  <c r="Z22" i="50"/>
  <c r="Z29" i="50"/>
  <c r="Z33" i="50"/>
  <c r="Z35" i="50"/>
  <c r="Z37" i="50"/>
  <c r="Z38" i="50"/>
  <c r="Z39" i="50"/>
  <c r="Z51" i="50"/>
  <c r="Z62" i="50"/>
  <c r="Z66" i="50"/>
  <c r="Z68" i="50"/>
  <c r="Z77" i="50"/>
  <c r="Z80" i="50"/>
  <c r="Z82" i="50"/>
  <c r="Z86" i="50"/>
  <c r="Z94" i="50"/>
  <c r="Z97" i="50"/>
  <c r="Z98" i="50"/>
  <c r="Z101" i="50"/>
  <c r="Z110" i="50"/>
  <c r="Z122" i="50"/>
  <c r="Z123" i="50"/>
  <c r="Z125" i="50"/>
  <c r="Z126" i="50"/>
  <c r="Z134" i="50"/>
  <c r="Z138" i="50"/>
  <c r="Z140" i="50"/>
  <c r="Z143" i="50"/>
  <c r="Z146" i="50"/>
  <c r="Z152" i="50"/>
  <c r="Z154" i="50"/>
  <c r="Z158" i="50"/>
  <c r="Z163" i="50"/>
  <c r="Z166" i="50"/>
  <c r="Z169" i="50"/>
  <c r="Z5" i="50"/>
  <c r="Y6" i="50"/>
  <c r="Z6" i="50" s="1"/>
  <c r="Y7" i="50"/>
  <c r="Z7" i="50" s="1"/>
  <c r="Y8" i="50"/>
  <c r="Y9" i="50"/>
  <c r="Z9" i="50" s="1"/>
  <c r="Y10" i="50"/>
  <c r="Y11" i="50"/>
  <c r="Y12" i="50"/>
  <c r="Z12" i="50" s="1"/>
  <c r="Y13" i="50"/>
  <c r="Z13" i="50" s="1"/>
  <c r="Y14" i="50"/>
  <c r="Z14" i="50" s="1"/>
  <c r="Y15" i="50"/>
  <c r="Z15" i="50" s="1"/>
  <c r="Y16" i="50"/>
  <c r="Z16" i="50" s="1"/>
  <c r="Y17" i="50"/>
  <c r="Z17" i="50" s="1"/>
  <c r="Y18" i="50"/>
  <c r="Z18" i="50" s="1"/>
  <c r="Y19" i="50"/>
  <c r="Y21" i="50"/>
  <c r="Z21" i="50" s="1"/>
  <c r="Y22" i="50"/>
  <c r="Y23" i="50"/>
  <c r="Z23" i="50" s="1"/>
  <c r="Y24" i="50"/>
  <c r="Z24" i="50" s="1"/>
  <c r="Y25" i="50"/>
  <c r="Z25" i="50" s="1"/>
  <c r="Y27" i="50"/>
  <c r="Z27" i="50" s="1"/>
  <c r="Y28" i="50"/>
  <c r="Z28" i="50" s="1"/>
  <c r="Y29" i="50"/>
  <c r="Y31" i="50"/>
  <c r="Z31" i="50" s="1"/>
  <c r="Y32" i="50"/>
  <c r="Z32" i="50" s="1"/>
  <c r="Y33" i="50"/>
  <c r="Y35" i="50"/>
  <c r="Y36" i="50"/>
  <c r="Z36" i="50" s="1"/>
  <c r="Y37" i="50"/>
  <c r="Y38" i="50"/>
  <c r="Y39" i="50"/>
  <c r="Y40" i="50"/>
  <c r="Z40" i="50" s="1"/>
  <c r="Y41" i="50"/>
  <c r="Z41" i="50" s="1"/>
  <c r="Y42" i="50"/>
  <c r="Z42" i="50" s="1"/>
  <c r="Y43" i="50"/>
  <c r="Z43" i="50" s="1"/>
  <c r="Y44" i="50"/>
  <c r="Z44" i="50" s="1"/>
  <c r="Y45" i="50"/>
  <c r="Z45" i="50" s="1"/>
  <c r="Y47" i="50"/>
  <c r="Z47" i="50" s="1"/>
  <c r="Y48" i="50"/>
  <c r="Z48" i="50" s="1"/>
  <c r="Y49" i="50"/>
  <c r="Z49" i="50" s="1"/>
  <c r="Y50" i="50"/>
  <c r="Z50" i="50" s="1"/>
  <c r="Y51" i="50"/>
  <c r="Y52" i="50"/>
  <c r="Z52" i="50" s="1"/>
  <c r="Y53" i="50"/>
  <c r="Z53" i="50" s="1"/>
  <c r="Y55" i="50"/>
  <c r="Z55" i="50" s="1"/>
  <c r="Y56" i="50"/>
  <c r="Z56" i="50" s="1"/>
  <c r="Y57" i="50"/>
  <c r="Z57" i="50" s="1"/>
  <c r="Y58" i="50"/>
  <c r="Z58" i="50" s="1"/>
  <c r="Y60" i="50"/>
  <c r="Z60" i="50" s="1"/>
  <c r="Y61" i="50"/>
  <c r="Z61" i="50" s="1"/>
  <c r="Y62" i="50"/>
  <c r="Y63" i="50"/>
  <c r="Z63" i="50" s="1"/>
  <c r="Y64" i="50"/>
  <c r="Z64" i="50" s="1"/>
  <c r="Y65" i="50"/>
  <c r="Z65" i="50" s="1"/>
  <c r="Y66" i="50"/>
  <c r="Y67" i="50"/>
  <c r="Z67" i="50" s="1"/>
  <c r="Y68" i="50"/>
  <c r="Y69" i="50"/>
  <c r="Z69" i="50" s="1"/>
  <c r="Y70" i="50"/>
  <c r="Z70" i="50" s="1"/>
  <c r="Y71" i="50"/>
  <c r="Z71" i="50" s="1"/>
  <c r="Y72" i="50"/>
  <c r="Z72" i="50" s="1"/>
  <c r="Y73" i="50"/>
  <c r="Z73" i="50" s="1"/>
  <c r="Y74" i="50"/>
  <c r="Z74" i="50" s="1"/>
  <c r="Y75" i="50"/>
  <c r="Z75" i="50" s="1"/>
  <c r="Y76" i="50"/>
  <c r="Z76" i="50" s="1"/>
  <c r="Y77" i="50"/>
  <c r="Y78" i="50"/>
  <c r="Z78" i="50" s="1"/>
  <c r="Y79" i="50"/>
  <c r="Z79" i="50" s="1"/>
  <c r="Y80" i="50"/>
  <c r="Y81" i="50"/>
  <c r="Z81" i="50" s="1"/>
  <c r="Y82" i="50"/>
  <c r="Y83" i="50"/>
  <c r="Z83" i="50" s="1"/>
  <c r="Y84" i="50"/>
  <c r="Z84" i="50" s="1"/>
  <c r="Y85" i="50"/>
  <c r="Z85" i="50" s="1"/>
  <c r="Y86" i="50"/>
  <c r="Y87" i="50"/>
  <c r="Z87" i="50" s="1"/>
  <c r="Y88" i="50"/>
  <c r="Z88" i="50" s="1"/>
  <c r="Y89" i="50"/>
  <c r="Z89" i="50" s="1"/>
  <c r="Y90" i="50"/>
  <c r="Z90" i="50" s="1"/>
  <c r="Y91" i="50"/>
  <c r="Z91" i="50" s="1"/>
  <c r="Y92" i="50"/>
  <c r="Z92" i="50" s="1"/>
  <c r="Y93" i="50"/>
  <c r="Z93" i="50" s="1"/>
  <c r="Y94" i="50"/>
  <c r="Y95" i="50"/>
  <c r="Z95" i="50" s="1"/>
  <c r="Y96" i="50"/>
  <c r="Z96" i="50" s="1"/>
  <c r="Y97" i="50"/>
  <c r="Y98" i="50"/>
  <c r="Y99" i="50"/>
  <c r="Z99" i="50" s="1"/>
  <c r="Y100" i="50"/>
  <c r="Z100" i="50" s="1"/>
  <c r="Y101" i="50"/>
  <c r="Y102" i="50"/>
  <c r="Z102" i="50" s="1"/>
  <c r="Y103" i="50"/>
  <c r="Z103" i="50" s="1"/>
  <c r="Y104" i="50"/>
  <c r="Z104" i="50" s="1"/>
  <c r="Y105" i="50"/>
  <c r="Z105" i="50" s="1"/>
  <c r="Y106" i="50"/>
  <c r="Z106" i="50" s="1"/>
  <c r="Y107" i="50"/>
  <c r="Z107" i="50" s="1"/>
  <c r="Y108" i="50"/>
  <c r="Z108" i="50" s="1"/>
  <c r="Y109" i="50"/>
  <c r="Z109" i="50" s="1"/>
  <c r="Y110" i="50"/>
  <c r="Y111" i="50"/>
  <c r="Z111" i="50" s="1"/>
  <c r="Y112" i="50"/>
  <c r="Z112" i="50" s="1"/>
  <c r="Y113" i="50"/>
  <c r="Z113" i="50" s="1"/>
  <c r="Y114" i="50"/>
  <c r="Z114" i="50" s="1"/>
  <c r="Y115" i="50"/>
  <c r="Z115" i="50" s="1"/>
  <c r="Y116" i="50"/>
  <c r="Z116" i="50" s="1"/>
  <c r="Y117" i="50"/>
  <c r="Z117" i="50" s="1"/>
  <c r="Y118" i="50"/>
  <c r="Z118" i="50" s="1"/>
  <c r="Y119" i="50"/>
  <c r="Z119" i="50" s="1"/>
  <c r="Y120" i="50"/>
  <c r="Z120" i="50" s="1"/>
  <c r="Y121" i="50"/>
  <c r="Z121" i="50" s="1"/>
  <c r="Y122" i="50"/>
  <c r="Y123" i="50"/>
  <c r="Y124" i="50"/>
  <c r="Z124" i="50" s="1"/>
  <c r="Y125" i="50"/>
  <c r="Y126" i="50"/>
  <c r="Y127" i="50"/>
  <c r="Z127" i="50" s="1"/>
  <c r="Y128" i="50"/>
  <c r="Z128" i="50" s="1"/>
  <c r="Y129" i="50"/>
  <c r="Z129" i="50" s="1"/>
  <c r="Y130" i="50"/>
  <c r="Z130" i="50" s="1"/>
  <c r="Y131" i="50"/>
  <c r="Z131" i="50" s="1"/>
  <c r="Y132" i="50"/>
  <c r="Z132" i="50" s="1"/>
  <c r="Y133" i="50"/>
  <c r="Z133" i="50" s="1"/>
  <c r="Y134" i="50"/>
  <c r="Y135" i="50"/>
  <c r="Z135" i="50" s="1"/>
  <c r="Y136" i="50"/>
  <c r="Z136" i="50" s="1"/>
  <c r="Y137" i="50"/>
  <c r="Z137" i="50" s="1"/>
  <c r="Y138" i="50"/>
  <c r="Y139" i="50"/>
  <c r="Z139" i="50" s="1"/>
  <c r="Y140" i="50"/>
  <c r="Y141" i="50"/>
  <c r="Z141" i="50" s="1"/>
  <c r="Y142" i="50"/>
  <c r="Z142" i="50" s="1"/>
  <c r="Y143" i="50"/>
  <c r="Y144" i="50"/>
  <c r="Z144" i="50" s="1"/>
  <c r="Y145" i="50"/>
  <c r="Z145" i="50" s="1"/>
  <c r="Y146" i="50"/>
  <c r="Y147" i="50"/>
  <c r="Z147" i="50" s="1"/>
  <c r="Y148" i="50"/>
  <c r="Z148" i="50" s="1"/>
  <c r="Y150" i="50"/>
  <c r="Z150" i="50" s="1"/>
  <c r="Y151" i="50"/>
  <c r="Z151" i="50" s="1"/>
  <c r="Y152" i="50"/>
  <c r="Y154" i="50"/>
  <c r="Y155" i="50"/>
  <c r="Z155" i="50" s="1"/>
  <c r="Y156" i="50"/>
  <c r="Z156" i="50" s="1"/>
  <c r="Y157" i="50"/>
  <c r="Z157" i="50" s="1"/>
  <c r="Y158" i="50"/>
  <c r="Y160" i="50"/>
  <c r="Z160" i="50" s="1"/>
  <c r="Y161" i="50"/>
  <c r="Z161" i="50" s="1"/>
  <c r="Y162" i="50"/>
  <c r="Z162" i="50" s="1"/>
  <c r="Y163" i="50"/>
  <c r="Y164" i="50"/>
  <c r="Z164" i="50" s="1"/>
  <c r="Y165" i="50"/>
  <c r="Z165" i="50" s="1"/>
  <c r="Y166" i="50"/>
  <c r="Y168" i="50"/>
  <c r="Z168" i="50" s="1"/>
  <c r="Y169" i="50"/>
  <c r="Y171" i="50"/>
  <c r="Z171" i="50" s="1"/>
  <c r="Y172" i="50"/>
  <c r="Z172" i="50" s="1"/>
  <c r="Y173" i="50"/>
  <c r="Z173" i="50" s="1"/>
  <c r="Y174" i="50"/>
  <c r="Z174" i="50" s="1"/>
  <c r="Y175" i="50"/>
  <c r="Z175" i="50" s="1"/>
  <c r="Y176" i="50"/>
  <c r="Z176" i="50" s="1"/>
  <c r="Y177" i="50"/>
  <c r="Z177" i="50" s="1"/>
  <c r="Y178" i="50"/>
  <c r="Z178" i="50" s="1"/>
  <c r="Y180" i="50"/>
  <c r="Z180" i="50" s="1"/>
  <c r="Y181" i="50"/>
  <c r="Z181" i="50" s="1"/>
  <c r="Y182" i="50"/>
  <c r="Z182" i="50" s="1"/>
  <c r="Y5" i="50"/>
  <c r="Y8" i="49"/>
  <c r="Y10" i="49"/>
  <c r="Y11" i="49"/>
  <c r="Y17" i="49"/>
  <c r="Y18" i="49"/>
  <c r="Y19" i="49"/>
  <c r="Y20" i="49"/>
  <c r="Y22" i="49"/>
  <c r="Y23" i="49"/>
  <c r="Y30" i="49"/>
  <c r="Y31" i="49"/>
  <c r="Y32" i="49"/>
  <c r="Y33" i="49"/>
  <c r="Y34" i="49"/>
  <c r="Y35" i="49"/>
  <c r="Y44" i="49"/>
  <c r="Y45" i="49"/>
  <c r="Y46" i="49"/>
  <c r="Y47" i="49"/>
  <c r="Y54" i="49"/>
  <c r="Y56" i="49"/>
  <c r="Y58" i="49"/>
  <c r="Y66" i="49"/>
  <c r="Y68" i="49"/>
  <c r="Y70" i="49"/>
  <c r="Y74" i="49"/>
  <c r="Y77" i="49"/>
  <c r="Y80" i="49"/>
  <c r="Y83" i="49"/>
  <c r="Y89" i="49"/>
  <c r="Y91" i="49"/>
  <c r="Y92" i="49"/>
  <c r="Y94" i="49"/>
  <c r="Y95" i="49"/>
  <c r="Y97" i="49"/>
  <c r="Y99" i="49"/>
  <c r="Y103" i="49"/>
  <c r="Y104" i="49"/>
  <c r="Y105" i="49"/>
  <c r="Y107" i="49"/>
  <c r="Y116" i="49"/>
  <c r="Y117" i="49"/>
  <c r="Y118" i="49"/>
  <c r="Y119" i="49"/>
  <c r="Y128" i="49"/>
  <c r="Y130" i="49"/>
  <c r="Y131" i="49"/>
  <c r="Y133" i="49"/>
  <c r="Y134" i="49"/>
  <c r="Y135" i="49"/>
  <c r="Y140" i="49"/>
  <c r="Y145" i="49"/>
  <c r="Y150" i="49"/>
  <c r="Y152" i="49"/>
  <c r="Y154" i="49"/>
  <c r="Y157" i="49"/>
  <c r="Y159" i="49"/>
  <c r="Y161" i="49"/>
  <c r="Y162" i="49"/>
  <c r="X6" i="49"/>
  <c r="Y6" i="49" s="1"/>
  <c r="X7" i="49"/>
  <c r="Y7" i="49" s="1"/>
  <c r="X8" i="49"/>
  <c r="X9" i="49"/>
  <c r="Y9" i="49" s="1"/>
  <c r="X10" i="49"/>
  <c r="X11" i="49"/>
  <c r="X12" i="49"/>
  <c r="Y12" i="49" s="1"/>
  <c r="X13" i="49"/>
  <c r="Y13" i="49" s="1"/>
  <c r="X14" i="49"/>
  <c r="Y14" i="49" s="1"/>
  <c r="X15" i="49"/>
  <c r="Y15" i="49" s="1"/>
  <c r="X16" i="49"/>
  <c r="Y16" i="49" s="1"/>
  <c r="X17" i="49"/>
  <c r="X18" i="49"/>
  <c r="X19" i="49"/>
  <c r="X20" i="49"/>
  <c r="X21" i="49"/>
  <c r="Y21" i="49" s="1"/>
  <c r="X22" i="49"/>
  <c r="X23" i="49"/>
  <c r="X24" i="49"/>
  <c r="Y24" i="49" s="1"/>
  <c r="X25" i="49"/>
  <c r="Y25" i="49" s="1"/>
  <c r="X26" i="49"/>
  <c r="Y26" i="49" s="1"/>
  <c r="X27" i="49"/>
  <c r="Y27" i="49" s="1"/>
  <c r="X28" i="49"/>
  <c r="Y28" i="49" s="1"/>
  <c r="X29" i="49"/>
  <c r="Y29" i="49" s="1"/>
  <c r="X30" i="49"/>
  <c r="X31" i="49"/>
  <c r="X32" i="49"/>
  <c r="X33" i="49"/>
  <c r="X34" i="49"/>
  <c r="X35" i="49"/>
  <c r="X36" i="49"/>
  <c r="Y36" i="49" s="1"/>
  <c r="X37" i="49"/>
  <c r="Y37" i="49" s="1"/>
  <c r="X38" i="49"/>
  <c r="Y38" i="49" s="1"/>
  <c r="X39" i="49"/>
  <c r="Y39" i="49" s="1"/>
  <c r="X41" i="49"/>
  <c r="Y41" i="49" s="1"/>
  <c r="X42" i="49"/>
  <c r="Y42" i="49" s="1"/>
  <c r="X43" i="49"/>
  <c r="Y43" i="49" s="1"/>
  <c r="X44" i="49"/>
  <c r="X45" i="49"/>
  <c r="X46" i="49"/>
  <c r="X47" i="49"/>
  <c r="X48" i="49"/>
  <c r="Y48" i="49" s="1"/>
  <c r="X50" i="49"/>
  <c r="Y50" i="49" s="1"/>
  <c r="X51" i="49"/>
  <c r="Y51" i="49" s="1"/>
  <c r="X52" i="49"/>
  <c r="Y52" i="49" s="1"/>
  <c r="X54" i="49"/>
  <c r="X55" i="49"/>
  <c r="Y55" i="49" s="1"/>
  <c r="X56" i="49"/>
  <c r="X57" i="49"/>
  <c r="Y57" i="49" s="1"/>
  <c r="X58" i="49"/>
  <c r="X60" i="49"/>
  <c r="Y60" i="49" s="1"/>
  <c r="X61" i="49"/>
  <c r="Y61" i="49" s="1"/>
  <c r="X62" i="49"/>
  <c r="Y62" i="49" s="1"/>
  <c r="X64" i="49"/>
  <c r="Y64" i="49" s="1"/>
  <c r="X65" i="49"/>
  <c r="Y65" i="49" s="1"/>
  <c r="X66" i="49"/>
  <c r="X67" i="49"/>
  <c r="Y67" i="49" s="1"/>
  <c r="X68" i="49"/>
  <c r="X69" i="49"/>
  <c r="Y69" i="49" s="1"/>
  <c r="X70" i="49"/>
  <c r="X72" i="49"/>
  <c r="Y72" i="49" s="1"/>
  <c r="X73" i="49"/>
  <c r="Y73" i="49" s="1"/>
  <c r="X74" i="49"/>
  <c r="X76" i="49"/>
  <c r="Y76" i="49" s="1"/>
  <c r="X77" i="49"/>
  <c r="X78" i="49"/>
  <c r="Y78" i="49" s="1"/>
  <c r="X80" i="49"/>
  <c r="X81" i="49"/>
  <c r="Y81" i="49" s="1"/>
  <c r="X82" i="49"/>
  <c r="Y82" i="49" s="1"/>
  <c r="X83" i="49"/>
  <c r="X84" i="49"/>
  <c r="Y84" i="49" s="1"/>
  <c r="X85" i="49"/>
  <c r="Y85" i="49" s="1"/>
  <c r="X86" i="49"/>
  <c r="Y86" i="49" s="1"/>
  <c r="X87" i="49"/>
  <c r="Y87" i="49" s="1"/>
  <c r="X88" i="49"/>
  <c r="Y88" i="49" s="1"/>
  <c r="X89" i="49"/>
  <c r="X90" i="49"/>
  <c r="Y90" i="49" s="1"/>
  <c r="X91" i="49"/>
  <c r="X92" i="49"/>
  <c r="X93" i="49"/>
  <c r="Y93" i="49" s="1"/>
  <c r="X94" i="49"/>
  <c r="X95" i="49"/>
  <c r="X96" i="49"/>
  <c r="Y96" i="49" s="1"/>
  <c r="X97" i="49"/>
  <c r="X98" i="49"/>
  <c r="Y98" i="49" s="1"/>
  <c r="X99" i="49"/>
  <c r="X100" i="49"/>
  <c r="Y100" i="49" s="1"/>
  <c r="X101" i="49"/>
  <c r="Y101" i="49" s="1"/>
  <c r="X102" i="49"/>
  <c r="Y102" i="49" s="1"/>
  <c r="X103" i="49"/>
  <c r="X104" i="49"/>
  <c r="X105" i="49"/>
  <c r="X106" i="49"/>
  <c r="Y106" i="49" s="1"/>
  <c r="X107" i="49"/>
  <c r="X108" i="49"/>
  <c r="Y108" i="49" s="1"/>
  <c r="X109" i="49"/>
  <c r="Y109" i="49" s="1"/>
  <c r="X110" i="49"/>
  <c r="Y110" i="49" s="1"/>
  <c r="X111" i="49"/>
  <c r="Y111" i="49" s="1"/>
  <c r="X112" i="49"/>
  <c r="Y112" i="49" s="1"/>
  <c r="X113" i="49"/>
  <c r="Y113" i="49" s="1"/>
  <c r="X114" i="49"/>
  <c r="Y114" i="49" s="1"/>
  <c r="X115" i="49"/>
  <c r="Y115" i="49" s="1"/>
  <c r="X116" i="49"/>
  <c r="X117" i="49"/>
  <c r="X118" i="49"/>
  <c r="X119" i="49"/>
  <c r="X120" i="49"/>
  <c r="Y120" i="49" s="1"/>
  <c r="X121" i="49"/>
  <c r="Y121" i="49" s="1"/>
  <c r="X122" i="49"/>
  <c r="Y122" i="49" s="1"/>
  <c r="X123" i="49"/>
  <c r="Y123" i="49" s="1"/>
  <c r="X124" i="49"/>
  <c r="Y124" i="49" s="1"/>
  <c r="X125" i="49"/>
  <c r="Y125" i="49" s="1"/>
  <c r="X126" i="49"/>
  <c r="Y126" i="49" s="1"/>
  <c r="X127" i="49"/>
  <c r="Y127" i="49" s="1"/>
  <c r="X128" i="49"/>
  <c r="X129" i="49"/>
  <c r="Y129" i="49" s="1"/>
  <c r="X130" i="49"/>
  <c r="X131" i="49"/>
  <c r="X132" i="49"/>
  <c r="Y132" i="49" s="1"/>
  <c r="X133" i="49"/>
  <c r="X134" i="49"/>
  <c r="X135" i="49"/>
  <c r="X136" i="49"/>
  <c r="Y136" i="49" s="1"/>
  <c r="X137" i="49"/>
  <c r="Y137" i="49" s="1"/>
  <c r="X138" i="49"/>
  <c r="Y138" i="49" s="1"/>
  <c r="X139" i="49"/>
  <c r="Y139" i="49" s="1"/>
  <c r="X140" i="49"/>
  <c r="X141" i="49"/>
  <c r="Y141" i="49" s="1"/>
  <c r="X142" i="49"/>
  <c r="Y142" i="49" s="1"/>
  <c r="X143" i="49"/>
  <c r="Y143" i="49" s="1"/>
  <c r="X145" i="49"/>
  <c r="X146" i="49"/>
  <c r="Y146" i="49" s="1"/>
  <c r="X148" i="49"/>
  <c r="Y148" i="49" s="1"/>
  <c r="X149" i="49"/>
  <c r="Y149" i="49" s="1"/>
  <c r="X150" i="49"/>
  <c r="X152" i="49"/>
  <c r="X153" i="49"/>
  <c r="Y153" i="49" s="1"/>
  <c r="X154" i="49"/>
  <c r="X156" i="49"/>
  <c r="Y156" i="49" s="1"/>
  <c r="X157" i="49"/>
  <c r="X158" i="49"/>
  <c r="Y158" i="49" s="1"/>
  <c r="X159" i="49"/>
  <c r="X161" i="49"/>
  <c r="X162" i="49"/>
  <c r="X5" i="49"/>
  <c r="Y5" i="49" s="1"/>
  <c r="Z7" i="48"/>
  <c r="Z15" i="48"/>
  <c r="Z19" i="48"/>
  <c r="Z22" i="48"/>
  <c r="Z23" i="48"/>
  <c r="Z24" i="48"/>
  <c r="Z26" i="48"/>
  <c r="Z31" i="48"/>
  <c r="Z36" i="48"/>
  <c r="Z40" i="48"/>
  <c r="Z42" i="48"/>
  <c r="Z43" i="48"/>
  <c r="Z47" i="48"/>
  <c r="Z48" i="48"/>
  <c r="Z52" i="48"/>
  <c r="Z55" i="48"/>
  <c r="Z62" i="48"/>
  <c r="Z71" i="48"/>
  <c r="Z76" i="48"/>
  <c r="Z79" i="48"/>
  <c r="Z91" i="48"/>
  <c r="Z94" i="48"/>
  <c r="Z95" i="48"/>
  <c r="Z100" i="48"/>
  <c r="Z102" i="48"/>
  <c r="Z103" i="48"/>
  <c r="Z106" i="48"/>
  <c r="Z107" i="48"/>
  <c r="Z112" i="48"/>
  <c r="Z115" i="48"/>
  <c r="Z116" i="48"/>
  <c r="Z119" i="48"/>
  <c r="Z120" i="48"/>
  <c r="Z124" i="48"/>
  <c r="Z127" i="48"/>
  <c r="Z130" i="48"/>
  <c r="Z131" i="48"/>
  <c r="Z136" i="48"/>
  <c r="Z139" i="48"/>
  <c r="Z142" i="48"/>
  <c r="Z143" i="48"/>
  <c r="Z144" i="48"/>
  <c r="Z151" i="48"/>
  <c r="Z154" i="48"/>
  <c r="Z160" i="48"/>
  <c r="Z163" i="48"/>
  <c r="Z166" i="48"/>
  <c r="Z167" i="48"/>
  <c r="Z168" i="48"/>
  <c r="Z172" i="48"/>
  <c r="Z175" i="48"/>
  <c r="Z178" i="48"/>
  <c r="Z179" i="48"/>
  <c r="Z180" i="48"/>
  <c r="Z184" i="48"/>
  <c r="Z186" i="48"/>
  <c r="Z187" i="48"/>
  <c r="Z190" i="48"/>
  <c r="Z191" i="48"/>
  <c r="Z196" i="48"/>
  <c r="Z200" i="48"/>
  <c r="Z203" i="48"/>
  <c r="Z205" i="48"/>
  <c r="Z209" i="48"/>
  <c r="Z211" i="48"/>
  <c r="Z214" i="48"/>
  <c r="Z6" i="48"/>
  <c r="Y7" i="48"/>
  <c r="Y8" i="48"/>
  <c r="Z8" i="48" s="1"/>
  <c r="Y9" i="48"/>
  <c r="Z9" i="48" s="1"/>
  <c r="Y10" i="48"/>
  <c r="Z10" i="48" s="1"/>
  <c r="Y11" i="48"/>
  <c r="Z11" i="48" s="1"/>
  <c r="Y12" i="48"/>
  <c r="Z12" i="48" s="1"/>
  <c r="Y13" i="48"/>
  <c r="Z13" i="48" s="1"/>
  <c r="Y14" i="48"/>
  <c r="Z14" i="48" s="1"/>
  <c r="Y15" i="48"/>
  <c r="Y16" i="48"/>
  <c r="Z16" i="48" s="1"/>
  <c r="Y17" i="48"/>
  <c r="Z17" i="48" s="1"/>
  <c r="Y18" i="48"/>
  <c r="Z18" i="48" s="1"/>
  <c r="Y19" i="48"/>
  <c r="Y21" i="48"/>
  <c r="Z21" i="48" s="1"/>
  <c r="Y22" i="48"/>
  <c r="Y23" i="48"/>
  <c r="Y24" i="48"/>
  <c r="Y25" i="48"/>
  <c r="Z25" i="48" s="1"/>
  <c r="Y26" i="48"/>
  <c r="Y27" i="48"/>
  <c r="Z27" i="48" s="1"/>
  <c r="Y28" i="48"/>
  <c r="Z28" i="48" s="1"/>
  <c r="Y29" i="48"/>
  <c r="Z29" i="48" s="1"/>
  <c r="Y30" i="48"/>
  <c r="Z30" i="48" s="1"/>
  <c r="Y31" i="48"/>
  <c r="Y32" i="48"/>
  <c r="Z32" i="48" s="1"/>
  <c r="Y33" i="48"/>
  <c r="Z33" i="48" s="1"/>
  <c r="Y34" i="48"/>
  <c r="Z34" i="48" s="1"/>
  <c r="Y36" i="48"/>
  <c r="Y37" i="48"/>
  <c r="Z37" i="48" s="1"/>
  <c r="Y38" i="48"/>
  <c r="Z38" i="48" s="1"/>
  <c r="Y39" i="48"/>
  <c r="Z39" i="48" s="1"/>
  <c r="Y40" i="48"/>
  <c r="Y41" i="48"/>
  <c r="Z41" i="48" s="1"/>
  <c r="Y42" i="48"/>
  <c r="Y43" i="48"/>
  <c r="Y44" i="48"/>
  <c r="Z44" i="48" s="1"/>
  <c r="Y45" i="48"/>
  <c r="Z45" i="48" s="1"/>
  <c r="Y46" i="48"/>
  <c r="Z46" i="48" s="1"/>
  <c r="Y47" i="48"/>
  <c r="Y48" i="48"/>
  <c r="Y49" i="48"/>
  <c r="Z49" i="48" s="1"/>
  <c r="Y50" i="48"/>
  <c r="Z50" i="48" s="1"/>
  <c r="Y52" i="48"/>
  <c r="Y53" i="48"/>
  <c r="Z53" i="48" s="1"/>
  <c r="Y54" i="48"/>
  <c r="Z54" i="48" s="1"/>
  <c r="Y55" i="48"/>
  <c r="Y56" i="48"/>
  <c r="Z56" i="48" s="1"/>
  <c r="Y57" i="48"/>
  <c r="Z57" i="48" s="1"/>
  <c r="Y58" i="48"/>
  <c r="Z58" i="48" s="1"/>
  <c r="Y60" i="48"/>
  <c r="Z60" i="48" s="1"/>
  <c r="Y61" i="48"/>
  <c r="Z61" i="48" s="1"/>
  <c r="Y62" i="48"/>
  <c r="Y63" i="48"/>
  <c r="Z63" i="48" s="1"/>
  <c r="Y65" i="48"/>
  <c r="Z65" i="48" s="1"/>
  <c r="Y66" i="48"/>
  <c r="Z66" i="48" s="1"/>
  <c r="Y68" i="48"/>
  <c r="Z68" i="48" s="1"/>
  <c r="Y69" i="48"/>
  <c r="Z69" i="48" s="1"/>
  <c r="Y70" i="48"/>
  <c r="Z70" i="48" s="1"/>
  <c r="Y71" i="48"/>
  <c r="Y72" i="48"/>
  <c r="Z72" i="48" s="1"/>
  <c r="Y74" i="48"/>
  <c r="Z74" i="48" s="1"/>
  <c r="Y75" i="48"/>
  <c r="Z75" i="48" s="1"/>
  <c r="Y76" i="48"/>
  <c r="Y77" i="48"/>
  <c r="Z77" i="48" s="1"/>
  <c r="Y78" i="48"/>
  <c r="Z78" i="48" s="1"/>
  <c r="Y79" i="48"/>
  <c r="Y80" i="48"/>
  <c r="Z80" i="48" s="1"/>
  <c r="Y81" i="48"/>
  <c r="Z81" i="48" s="1"/>
  <c r="Y82" i="48"/>
  <c r="Z82" i="48" s="1"/>
  <c r="Y84" i="48"/>
  <c r="Z84" i="48" s="1"/>
  <c r="Y85" i="48"/>
  <c r="Z85" i="48" s="1"/>
  <c r="Y86" i="48"/>
  <c r="Z86" i="48" s="1"/>
  <c r="Y88" i="48"/>
  <c r="Z88" i="48" s="1"/>
  <c r="Y89" i="48"/>
  <c r="Z89" i="48" s="1"/>
  <c r="Y91" i="48"/>
  <c r="Y92" i="48"/>
  <c r="Z92" i="48" s="1"/>
  <c r="Y94" i="48"/>
  <c r="Y95" i="48"/>
  <c r="Y96" i="48"/>
  <c r="Z96" i="48" s="1"/>
  <c r="Y97" i="48"/>
  <c r="Z97" i="48" s="1"/>
  <c r="Y98" i="48"/>
  <c r="Z98" i="48" s="1"/>
  <c r="Y99" i="48"/>
  <c r="Z99" i="48" s="1"/>
  <c r="Y100" i="48"/>
  <c r="Y101" i="48"/>
  <c r="Z101" i="48" s="1"/>
  <c r="Y102" i="48"/>
  <c r="Y103" i="48"/>
  <c r="Y104" i="48"/>
  <c r="Z104" i="48" s="1"/>
  <c r="Y105" i="48"/>
  <c r="Z105" i="48" s="1"/>
  <c r="Y106" i="48"/>
  <c r="Y107" i="48"/>
  <c r="Y108" i="48"/>
  <c r="Z108" i="48" s="1"/>
  <c r="Y109" i="48"/>
  <c r="Z109" i="48" s="1"/>
  <c r="Y110" i="48"/>
  <c r="Z110" i="48" s="1"/>
  <c r="Y111" i="48"/>
  <c r="Z111" i="48" s="1"/>
  <c r="Y112" i="48"/>
  <c r="Y113" i="48"/>
  <c r="Z113" i="48" s="1"/>
  <c r="Y114" i="48"/>
  <c r="Z114" i="48" s="1"/>
  <c r="Y115" i="48"/>
  <c r="Y116" i="48"/>
  <c r="Y117" i="48"/>
  <c r="Z117" i="48" s="1"/>
  <c r="Y118" i="48"/>
  <c r="Z118" i="48" s="1"/>
  <c r="Y119" i="48"/>
  <c r="Y120" i="48"/>
  <c r="Y121" i="48"/>
  <c r="Z121" i="48" s="1"/>
  <c r="Y122" i="48"/>
  <c r="Z122" i="48" s="1"/>
  <c r="Y123" i="48"/>
  <c r="Z123" i="48" s="1"/>
  <c r="Y124" i="48"/>
  <c r="Y125" i="48"/>
  <c r="Z125" i="48" s="1"/>
  <c r="Y126" i="48"/>
  <c r="Z126" i="48" s="1"/>
  <c r="Y127" i="48"/>
  <c r="Y128" i="48"/>
  <c r="Z128" i="48" s="1"/>
  <c r="Y129" i="48"/>
  <c r="Z129" i="48" s="1"/>
  <c r="Y130" i="48"/>
  <c r="Y131" i="48"/>
  <c r="Y132" i="48"/>
  <c r="Z132" i="48" s="1"/>
  <c r="Y133" i="48"/>
  <c r="Z133" i="48" s="1"/>
  <c r="Y134" i="48"/>
  <c r="Z134" i="48" s="1"/>
  <c r="Y135" i="48"/>
  <c r="Z135" i="48" s="1"/>
  <c r="Y136" i="48"/>
  <c r="Y137" i="48"/>
  <c r="Z137" i="48" s="1"/>
  <c r="Y138" i="48"/>
  <c r="Z138" i="48" s="1"/>
  <c r="Y139" i="48"/>
  <c r="Y140" i="48"/>
  <c r="Z140" i="48" s="1"/>
  <c r="Y141" i="48"/>
  <c r="Z141" i="48" s="1"/>
  <c r="Y142" i="48"/>
  <c r="Y143" i="48"/>
  <c r="Y144" i="48"/>
  <c r="Y145" i="48"/>
  <c r="Z145" i="48" s="1"/>
  <c r="Y146" i="48"/>
  <c r="Z146" i="48" s="1"/>
  <c r="Y147" i="48"/>
  <c r="Z147" i="48" s="1"/>
  <c r="Y148" i="48"/>
  <c r="Z148" i="48" s="1"/>
  <c r="Y149" i="48"/>
  <c r="Z149" i="48" s="1"/>
  <c r="Y150" i="48"/>
  <c r="Z150" i="48" s="1"/>
  <c r="Y151" i="48"/>
  <c r="Y152" i="48"/>
  <c r="Z152" i="48" s="1"/>
  <c r="Y153" i="48"/>
  <c r="Z153" i="48" s="1"/>
  <c r="Y154" i="48"/>
  <c r="Y155" i="48"/>
  <c r="Z155" i="48" s="1"/>
  <c r="Y156" i="48"/>
  <c r="Z156" i="48" s="1"/>
  <c r="Y157" i="48"/>
  <c r="Z157" i="48" s="1"/>
  <c r="Y158" i="48"/>
  <c r="Z158" i="48" s="1"/>
  <c r="Y159" i="48"/>
  <c r="Z159" i="48" s="1"/>
  <c r="Y160" i="48"/>
  <c r="Y161" i="48"/>
  <c r="Z161" i="48" s="1"/>
  <c r="Y162" i="48"/>
  <c r="Z162" i="48" s="1"/>
  <c r="Y163" i="48"/>
  <c r="Y164" i="48"/>
  <c r="Z164" i="48" s="1"/>
  <c r="Y165" i="48"/>
  <c r="Z165" i="48" s="1"/>
  <c r="Y166" i="48"/>
  <c r="Y167" i="48"/>
  <c r="Y168" i="48"/>
  <c r="Y169" i="48"/>
  <c r="Z169" i="48" s="1"/>
  <c r="Y170" i="48"/>
  <c r="Z170" i="48" s="1"/>
  <c r="Y171" i="48"/>
  <c r="Z171" i="48" s="1"/>
  <c r="Y172" i="48"/>
  <c r="Y173" i="48"/>
  <c r="Z173" i="48" s="1"/>
  <c r="Y174" i="48"/>
  <c r="Z174" i="48" s="1"/>
  <c r="Y175" i="48"/>
  <c r="Y176" i="48"/>
  <c r="Z176" i="48" s="1"/>
  <c r="Y177" i="48"/>
  <c r="Z177" i="48" s="1"/>
  <c r="Y178" i="48"/>
  <c r="Y179" i="48"/>
  <c r="Y180" i="48"/>
  <c r="Y181" i="48"/>
  <c r="Z181" i="48" s="1"/>
  <c r="Y182" i="48"/>
  <c r="Z182" i="48" s="1"/>
  <c r="Y183" i="48"/>
  <c r="Z183" i="48" s="1"/>
  <c r="Y184" i="48"/>
  <c r="Y185" i="48"/>
  <c r="Z185" i="48" s="1"/>
  <c r="Y186" i="48"/>
  <c r="Y187" i="48"/>
  <c r="Y188" i="48"/>
  <c r="Z188" i="48" s="1"/>
  <c r="Y190" i="48"/>
  <c r="Y191" i="48"/>
  <c r="Y193" i="48"/>
  <c r="Z193" i="48" s="1"/>
  <c r="Y194" i="48"/>
  <c r="Z194" i="48" s="1"/>
  <c r="Y195" i="48"/>
  <c r="Z195" i="48" s="1"/>
  <c r="Y196" i="48"/>
  <c r="Y197" i="48"/>
  <c r="Z197" i="48" s="1"/>
  <c r="Y198" i="48"/>
  <c r="Z198" i="48" s="1"/>
  <c r="Y200" i="48"/>
  <c r="Y201" i="48"/>
  <c r="Z201" i="48" s="1"/>
  <c r="Y202" i="48"/>
  <c r="Z202" i="48" s="1"/>
  <c r="Y203" i="48"/>
  <c r="Y205" i="48"/>
  <c r="Y206" i="48"/>
  <c r="Z206" i="48" s="1"/>
  <c r="Y208" i="48"/>
  <c r="Z208" i="48" s="1"/>
  <c r="Y209" i="48"/>
  <c r="Y210" i="48"/>
  <c r="Z210" i="48" s="1"/>
  <c r="Y211" i="48"/>
  <c r="Y213" i="48"/>
  <c r="Z213" i="48" s="1"/>
  <c r="Y214" i="48"/>
  <c r="Y6" i="48"/>
  <c r="AA28" i="47"/>
  <c r="AA29" i="47"/>
  <c r="AA37" i="47"/>
  <c r="AA39" i="47"/>
  <c r="AA40" i="47"/>
  <c r="AA41" i="47"/>
  <c r="AA42" i="47"/>
  <c r="AA44" i="47"/>
  <c r="AA49" i="47"/>
  <c r="AA52" i="47"/>
  <c r="AA53" i="47"/>
  <c r="AA56" i="47"/>
  <c r="AA57" i="47"/>
  <c r="AA61" i="47"/>
  <c r="AA64" i="47"/>
  <c r="AA65" i="47"/>
  <c r="AA68" i="47"/>
  <c r="AA69" i="47"/>
  <c r="AA70" i="47"/>
  <c r="AA73" i="47"/>
  <c r="AA81" i="47"/>
  <c r="AA82" i="47"/>
  <c r="AA86" i="47"/>
  <c r="AA88" i="47"/>
  <c r="AA92" i="47"/>
  <c r="AA94" i="47"/>
  <c r="AA96" i="47"/>
  <c r="AA98" i="47"/>
  <c r="AA100" i="47"/>
  <c r="AA105" i="47"/>
  <c r="AA108" i="47"/>
  <c r="AA109" i="47"/>
  <c r="AA110" i="47"/>
  <c r="AA112" i="47"/>
  <c r="AA118" i="47"/>
  <c r="AA122" i="47"/>
  <c r="AA124" i="47"/>
  <c r="AA128" i="47"/>
  <c r="AA132" i="47"/>
  <c r="AA134" i="47"/>
  <c r="AA136" i="47"/>
  <c r="AA140" i="47"/>
  <c r="AA148" i="47"/>
  <c r="AA150" i="47"/>
  <c r="AA151" i="47"/>
  <c r="AA158" i="47"/>
  <c r="AA160" i="47"/>
  <c r="AA164" i="47"/>
  <c r="AA170" i="47"/>
  <c r="AA172" i="47"/>
  <c r="AA175" i="47"/>
  <c r="AA176" i="47"/>
  <c r="AA177" i="47"/>
  <c r="AA182" i="47"/>
  <c r="AA184" i="47"/>
  <c r="AA188" i="47"/>
  <c r="AA189" i="47"/>
  <c r="AA190" i="47"/>
  <c r="AA194" i="47"/>
  <c r="AA196" i="47"/>
  <c r="AA199" i="47"/>
  <c r="AA200" i="47"/>
  <c r="AA201" i="47"/>
  <c r="AA202" i="47"/>
  <c r="AA204" i="47"/>
  <c r="AA206" i="47"/>
  <c r="AA208" i="47"/>
  <c r="AA212" i="47"/>
  <c r="AA213" i="47"/>
  <c r="AA214" i="47"/>
  <c r="AA216" i="47"/>
  <c r="AA217" i="47"/>
  <c r="AA218" i="47"/>
  <c r="AA220" i="47"/>
  <c r="AA225" i="47"/>
  <c r="AA226" i="47"/>
  <c r="AA228" i="47"/>
  <c r="AA230" i="47"/>
  <c r="AA232" i="47"/>
  <c r="AA236" i="47"/>
  <c r="AA238" i="47"/>
  <c r="AA240" i="47"/>
  <c r="AA241" i="47"/>
  <c r="AA242" i="47"/>
  <c r="AA244" i="47"/>
  <c r="AA249" i="47"/>
  <c r="AA252" i="47"/>
  <c r="AA254" i="47"/>
  <c r="AA256" i="47"/>
  <c r="AA262" i="47"/>
  <c r="AA265" i="47"/>
  <c r="AA266" i="47"/>
  <c r="AA267" i="47"/>
  <c r="AA268" i="47"/>
  <c r="AA272" i="47"/>
  <c r="AA276" i="47"/>
  <c r="AA278" i="47"/>
  <c r="AA280" i="47"/>
  <c r="AA282" i="47"/>
  <c r="AA284" i="47"/>
  <c r="AA289" i="47"/>
  <c r="AA291" i="47"/>
  <c r="AA292" i="47"/>
  <c r="AA302" i="47"/>
  <c r="AA304" i="47"/>
  <c r="AA307" i="47"/>
  <c r="AA308" i="47"/>
  <c r="AA312" i="47"/>
  <c r="AA314" i="47"/>
  <c r="AA321" i="47"/>
  <c r="AA325" i="47"/>
  <c r="AA327" i="47"/>
  <c r="AA328" i="47"/>
  <c r="AA334" i="47"/>
  <c r="AA337" i="47"/>
  <c r="AA7" i="47"/>
  <c r="AA9" i="47"/>
  <c r="AA10" i="47"/>
  <c r="AA11" i="47"/>
  <c r="AA14" i="47"/>
  <c r="AA16" i="47"/>
  <c r="AA20" i="47"/>
  <c r="AA22" i="47"/>
  <c r="AA23" i="47"/>
  <c r="AA5" i="47"/>
  <c r="Z6" i="47"/>
  <c r="AA6" i="47" s="1"/>
  <c r="Z7" i="47"/>
  <c r="Z8" i="47"/>
  <c r="AA8" i="47" s="1"/>
  <c r="Z9" i="47"/>
  <c r="Z10" i="47"/>
  <c r="Z11" i="47"/>
  <c r="Z12" i="47"/>
  <c r="AA12" i="47" s="1"/>
  <c r="Z13" i="47"/>
  <c r="AA13" i="47" s="1"/>
  <c r="Z14" i="47"/>
  <c r="Z15" i="47"/>
  <c r="AA15" i="47" s="1"/>
  <c r="Z16" i="47"/>
  <c r="Z17" i="47"/>
  <c r="AA17" i="47" s="1"/>
  <c r="Z18" i="47"/>
  <c r="AA18" i="47" s="1"/>
  <c r="Z19" i="47"/>
  <c r="AA19" i="47" s="1"/>
  <c r="Z20" i="47"/>
  <c r="Z21" i="47"/>
  <c r="AA21" i="47" s="1"/>
  <c r="Z22" i="47"/>
  <c r="Z23" i="47"/>
  <c r="Z24" i="47"/>
  <c r="AA24" i="47" s="1"/>
  <c r="Z25" i="47"/>
  <c r="AA25" i="47" s="1"/>
  <c r="Z26" i="47"/>
  <c r="AA26" i="47" s="1"/>
  <c r="Z27" i="47"/>
  <c r="AA27" i="47" s="1"/>
  <c r="Z28" i="47"/>
  <c r="Z29" i="47"/>
  <c r="Z30" i="47"/>
  <c r="AA30" i="47" s="1"/>
  <c r="Z31" i="47"/>
  <c r="AA31" i="47" s="1"/>
  <c r="Z32" i="47"/>
  <c r="AA32" i="47" s="1"/>
  <c r="Z33" i="47"/>
  <c r="AA33" i="47" s="1"/>
  <c r="Z34" i="47"/>
  <c r="AA34" i="47" s="1"/>
  <c r="Z35" i="47"/>
  <c r="AA35" i="47" s="1"/>
  <c r="Z36" i="47"/>
  <c r="AA36" i="47" s="1"/>
  <c r="Z37" i="47"/>
  <c r="Z38" i="47"/>
  <c r="AA38" i="47" s="1"/>
  <c r="Z39" i="47"/>
  <c r="Z40" i="47"/>
  <c r="Z41" i="47"/>
  <c r="Z42" i="47"/>
  <c r="Z43" i="47"/>
  <c r="AA43" i="47" s="1"/>
  <c r="Z44" i="47"/>
  <c r="Z45" i="47"/>
  <c r="AA45" i="47" s="1"/>
  <c r="Z46" i="47"/>
  <c r="AA46" i="47" s="1"/>
  <c r="Z47" i="47"/>
  <c r="AA47" i="47" s="1"/>
  <c r="Z48" i="47"/>
  <c r="AA48" i="47" s="1"/>
  <c r="Z49" i="47"/>
  <c r="Z50" i="47"/>
  <c r="AA50" i="47" s="1"/>
  <c r="Z51" i="47"/>
  <c r="AA51" i="47" s="1"/>
  <c r="Z52" i="47"/>
  <c r="Z53" i="47"/>
  <c r="Z54" i="47"/>
  <c r="AA54" i="47" s="1"/>
  <c r="Z55" i="47"/>
  <c r="AA55" i="47" s="1"/>
  <c r="Z56" i="47"/>
  <c r="Z57" i="47"/>
  <c r="Z59" i="47"/>
  <c r="AA59" i="47" s="1"/>
  <c r="Z60" i="47"/>
  <c r="AA60" i="47" s="1"/>
  <c r="Z61" i="47"/>
  <c r="Z62" i="47"/>
  <c r="AA62" i="47" s="1"/>
  <c r="Z63" i="47"/>
  <c r="AA63" i="47" s="1"/>
  <c r="Z64" i="47"/>
  <c r="Z65" i="47"/>
  <c r="Z66" i="47"/>
  <c r="AA66" i="47" s="1"/>
  <c r="Z67" i="47"/>
  <c r="AA67" i="47" s="1"/>
  <c r="Z68" i="47"/>
  <c r="Z69" i="47"/>
  <c r="Z70" i="47"/>
  <c r="Z71" i="47"/>
  <c r="AA71" i="47" s="1"/>
  <c r="Z72" i="47"/>
  <c r="AA72" i="47" s="1"/>
  <c r="Z73" i="47"/>
  <c r="Z74" i="47"/>
  <c r="AA74" i="47" s="1"/>
  <c r="Z75" i="47"/>
  <c r="AA75" i="47" s="1"/>
  <c r="Z77" i="47"/>
  <c r="AA77" i="47" s="1"/>
  <c r="Z78" i="47"/>
  <c r="AA78" i="47" s="1"/>
  <c r="Z79" i="47"/>
  <c r="AA79" i="47" s="1"/>
  <c r="Z80" i="47"/>
  <c r="AA80" i="47" s="1"/>
  <c r="Z81" i="47"/>
  <c r="Z82" i="47"/>
  <c r="Z83" i="47"/>
  <c r="AA83" i="47" s="1"/>
  <c r="Z85" i="47"/>
  <c r="AA85" i="47" s="1"/>
  <c r="Z86" i="47"/>
  <c r="Z87" i="47"/>
  <c r="AA87" i="47" s="1"/>
  <c r="Z88" i="47"/>
  <c r="Z90" i="47"/>
  <c r="AA90" i="47" s="1"/>
  <c r="Z91" i="47"/>
  <c r="AA91" i="47" s="1"/>
  <c r="Z92" i="47"/>
  <c r="Z94" i="47"/>
  <c r="Z95" i="47"/>
  <c r="AA95" i="47" s="1"/>
  <c r="Z96" i="47"/>
  <c r="Z97" i="47"/>
  <c r="AA97" i="47" s="1"/>
  <c r="Z98" i="47"/>
  <c r="Z99" i="47"/>
  <c r="AA99" i="47" s="1"/>
  <c r="Z100" i="47"/>
  <c r="Z101" i="47"/>
  <c r="AA101" i="47" s="1"/>
  <c r="Z102" i="47"/>
  <c r="AA102" i="47" s="1"/>
  <c r="Z103" i="47"/>
  <c r="AA103" i="47" s="1"/>
  <c r="Z104" i="47"/>
  <c r="AA104" i="47" s="1"/>
  <c r="Z105" i="47"/>
  <c r="Z106" i="47"/>
  <c r="AA106" i="47" s="1"/>
  <c r="Z107" i="47"/>
  <c r="AA107" i="47" s="1"/>
  <c r="Z108" i="47"/>
  <c r="Z109" i="47"/>
  <c r="Z110" i="47"/>
  <c r="Z111" i="47"/>
  <c r="AA111" i="47" s="1"/>
  <c r="Z112" i="47"/>
  <c r="Z113" i="47"/>
  <c r="AA113" i="47" s="1"/>
  <c r="Z114" i="47"/>
  <c r="AA114" i="47" s="1"/>
  <c r="Z115" i="47"/>
  <c r="AA115" i="47" s="1"/>
  <c r="Z116" i="47"/>
  <c r="AA116" i="47" s="1"/>
  <c r="Z117" i="47"/>
  <c r="AA117" i="47" s="1"/>
  <c r="Z118" i="47"/>
  <c r="Z119" i="47"/>
  <c r="AA119" i="47" s="1"/>
  <c r="Z120" i="47"/>
  <c r="AA120" i="47" s="1"/>
  <c r="Z121" i="47"/>
  <c r="AA121" i="47" s="1"/>
  <c r="Z122" i="47"/>
  <c r="Z123" i="47"/>
  <c r="AA123" i="47" s="1"/>
  <c r="Z124" i="47"/>
  <c r="Z125" i="47"/>
  <c r="AA125" i="47" s="1"/>
  <c r="Z126" i="47"/>
  <c r="AA126" i="47" s="1"/>
  <c r="Z127" i="47"/>
  <c r="AA127" i="47" s="1"/>
  <c r="Z128" i="47"/>
  <c r="Z129" i="47"/>
  <c r="AA129" i="47" s="1"/>
  <c r="Z130" i="47"/>
  <c r="AA130" i="47" s="1"/>
  <c r="Z131" i="47"/>
  <c r="AA131" i="47" s="1"/>
  <c r="Z132" i="47"/>
  <c r="Z133" i="47"/>
  <c r="AA133" i="47" s="1"/>
  <c r="Z134" i="47"/>
  <c r="Z135" i="47"/>
  <c r="AA135" i="47" s="1"/>
  <c r="Z136" i="47"/>
  <c r="Z137" i="47"/>
  <c r="AA137" i="47" s="1"/>
  <c r="Z138" i="47"/>
  <c r="AA138" i="47" s="1"/>
  <c r="Z139" i="47"/>
  <c r="AA139" i="47" s="1"/>
  <c r="Z140" i="47"/>
  <c r="Z141" i="47"/>
  <c r="AA141" i="47" s="1"/>
  <c r="Z142" i="47"/>
  <c r="AA142" i="47" s="1"/>
  <c r="Z143" i="47"/>
  <c r="AA143" i="47" s="1"/>
  <c r="Z144" i="47"/>
  <c r="AA144" i="47" s="1"/>
  <c r="Z145" i="47"/>
  <c r="AA145" i="47" s="1"/>
  <c r="Z146" i="47"/>
  <c r="AA146" i="47" s="1"/>
  <c r="Z147" i="47"/>
  <c r="AA147" i="47" s="1"/>
  <c r="Z148" i="47"/>
  <c r="Z149" i="47"/>
  <c r="AA149" i="47" s="1"/>
  <c r="Z150" i="47"/>
  <c r="Z151" i="47"/>
  <c r="Z152" i="47"/>
  <c r="AA152" i="47" s="1"/>
  <c r="Z153" i="47"/>
  <c r="AA153" i="47" s="1"/>
  <c r="Z154" i="47"/>
  <c r="AA154" i="47" s="1"/>
  <c r="Z155" i="47"/>
  <c r="AA155" i="47" s="1"/>
  <c r="Z156" i="47"/>
  <c r="AA156" i="47" s="1"/>
  <c r="Z157" i="47"/>
  <c r="AA157" i="47" s="1"/>
  <c r="Z158" i="47"/>
  <c r="Z159" i="47"/>
  <c r="AA159" i="47" s="1"/>
  <c r="Z160" i="47"/>
  <c r="Z161" i="47"/>
  <c r="AA161" i="47" s="1"/>
  <c r="Z162" i="47"/>
  <c r="AA162" i="47" s="1"/>
  <c r="Z163" i="47"/>
  <c r="AA163" i="47" s="1"/>
  <c r="Z164" i="47"/>
  <c r="Z165" i="47"/>
  <c r="AA165" i="47" s="1"/>
  <c r="Z166" i="47"/>
  <c r="AA166" i="47" s="1"/>
  <c r="Z167" i="47"/>
  <c r="AA167" i="47" s="1"/>
  <c r="Z168" i="47"/>
  <c r="AA168" i="47" s="1"/>
  <c r="Z169" i="47"/>
  <c r="AA169" i="47" s="1"/>
  <c r="Z170" i="47"/>
  <c r="Z171" i="47"/>
  <c r="AA171" i="47" s="1"/>
  <c r="Z172" i="47"/>
  <c r="Z173" i="47"/>
  <c r="AA173" i="47" s="1"/>
  <c r="Z174" i="47"/>
  <c r="AA174" i="47" s="1"/>
  <c r="Z175" i="47"/>
  <c r="Z176" i="47"/>
  <c r="Z177" i="47"/>
  <c r="Z178" i="47"/>
  <c r="AA178" i="47" s="1"/>
  <c r="Z179" i="47"/>
  <c r="AA179" i="47" s="1"/>
  <c r="Z180" i="47"/>
  <c r="AA180" i="47" s="1"/>
  <c r="Z181" i="47"/>
  <c r="AA181" i="47" s="1"/>
  <c r="Z182" i="47"/>
  <c r="Z183" i="47"/>
  <c r="AA183" i="47" s="1"/>
  <c r="Z184" i="47"/>
  <c r="Z185" i="47"/>
  <c r="AA185" i="47" s="1"/>
  <c r="Z186" i="47"/>
  <c r="AA186" i="47" s="1"/>
  <c r="Z187" i="47"/>
  <c r="AA187" i="47" s="1"/>
  <c r="Z188" i="47"/>
  <c r="Z189" i="47"/>
  <c r="Z190" i="47"/>
  <c r="Z191" i="47"/>
  <c r="AA191" i="47" s="1"/>
  <c r="Z192" i="47"/>
  <c r="AA192" i="47" s="1"/>
  <c r="Z193" i="47"/>
  <c r="AA193" i="47" s="1"/>
  <c r="Z194" i="47"/>
  <c r="Z195" i="47"/>
  <c r="AA195" i="47" s="1"/>
  <c r="Z196" i="47"/>
  <c r="Z197" i="47"/>
  <c r="AA197" i="47" s="1"/>
  <c r="Z198" i="47"/>
  <c r="AA198" i="47" s="1"/>
  <c r="Z199" i="47"/>
  <c r="Z200" i="47"/>
  <c r="Z201" i="47"/>
  <c r="Z202" i="47"/>
  <c r="Z203" i="47"/>
  <c r="AA203" i="47" s="1"/>
  <c r="Z204" i="47"/>
  <c r="Z205" i="47"/>
  <c r="AA205" i="47" s="1"/>
  <c r="Z206" i="47"/>
  <c r="Z207" i="47"/>
  <c r="AA207" i="47" s="1"/>
  <c r="Z208" i="47"/>
  <c r="Z209" i="47"/>
  <c r="AA209" i="47" s="1"/>
  <c r="Z210" i="47"/>
  <c r="AA210" i="47" s="1"/>
  <c r="Z211" i="47"/>
  <c r="AA211" i="47" s="1"/>
  <c r="Z212" i="47"/>
  <c r="Z213" i="47"/>
  <c r="Z214" i="47"/>
  <c r="Z215" i="47"/>
  <c r="AA215" i="47" s="1"/>
  <c r="Z216" i="47"/>
  <c r="Z217" i="47"/>
  <c r="Z218" i="47"/>
  <c r="Z219" i="47"/>
  <c r="AA219" i="47" s="1"/>
  <c r="Z220" i="47"/>
  <c r="Z221" i="47"/>
  <c r="AA221" i="47" s="1"/>
  <c r="Z222" i="47"/>
  <c r="AA222" i="47" s="1"/>
  <c r="Z223" i="47"/>
  <c r="AA223" i="47" s="1"/>
  <c r="Z224" i="47"/>
  <c r="AA224" i="47" s="1"/>
  <c r="Z225" i="47"/>
  <c r="Z226" i="47"/>
  <c r="Z227" i="47"/>
  <c r="AA227" i="47" s="1"/>
  <c r="Z228" i="47"/>
  <c r="Z229" i="47"/>
  <c r="AA229" i="47" s="1"/>
  <c r="Z230" i="47"/>
  <c r="Z231" i="47"/>
  <c r="AA231" i="47" s="1"/>
  <c r="Z232" i="47"/>
  <c r="Z233" i="47"/>
  <c r="AA233" i="47" s="1"/>
  <c r="Z234" i="47"/>
  <c r="AA234" i="47" s="1"/>
  <c r="Z235" i="47"/>
  <c r="AA235" i="47" s="1"/>
  <c r="Z236" i="47"/>
  <c r="Z237" i="47"/>
  <c r="AA237" i="47" s="1"/>
  <c r="Z238" i="47"/>
  <c r="Z239" i="47"/>
  <c r="AA239" i="47" s="1"/>
  <c r="Z240" i="47"/>
  <c r="Z241" i="47"/>
  <c r="Z242" i="47"/>
  <c r="Z243" i="47"/>
  <c r="AA243" i="47" s="1"/>
  <c r="Z244" i="47"/>
  <c r="Z245" i="47"/>
  <c r="AA245" i="47" s="1"/>
  <c r="Z246" i="47"/>
  <c r="AA246" i="47" s="1"/>
  <c r="Z247" i="47"/>
  <c r="AA247" i="47" s="1"/>
  <c r="Z248" i="47"/>
  <c r="AA248" i="47" s="1"/>
  <c r="Z249" i="47"/>
  <c r="Z250" i="47"/>
  <c r="AA250" i="47" s="1"/>
  <c r="Z251" i="47"/>
  <c r="AA251" i="47" s="1"/>
  <c r="Z252" i="47"/>
  <c r="Z253" i="47"/>
  <c r="AA253" i="47" s="1"/>
  <c r="Z254" i="47"/>
  <c r="Z255" i="47"/>
  <c r="AA255" i="47" s="1"/>
  <c r="Z256" i="47"/>
  <c r="Z257" i="47"/>
  <c r="AA257" i="47" s="1"/>
  <c r="Z258" i="47"/>
  <c r="AA258" i="47" s="1"/>
  <c r="Z259" i="47"/>
  <c r="AA259" i="47" s="1"/>
  <c r="Z260" i="47"/>
  <c r="AA260" i="47" s="1"/>
  <c r="Z261" i="47"/>
  <c r="AA261" i="47" s="1"/>
  <c r="Z262" i="47"/>
  <c r="Z263" i="47"/>
  <c r="AA263" i="47" s="1"/>
  <c r="Z264" i="47"/>
  <c r="AA264" i="47" s="1"/>
  <c r="Z265" i="47"/>
  <c r="Z266" i="47"/>
  <c r="Z267" i="47"/>
  <c r="Z268" i="47"/>
  <c r="Z269" i="47"/>
  <c r="AA269" i="47" s="1"/>
  <c r="Z270" i="47"/>
  <c r="AA270" i="47" s="1"/>
  <c r="Z271" i="47"/>
  <c r="AA271" i="47" s="1"/>
  <c r="Z272" i="47"/>
  <c r="Z273" i="47"/>
  <c r="AA273" i="47" s="1"/>
  <c r="Z274" i="47"/>
  <c r="AA274" i="47" s="1"/>
  <c r="Z275" i="47"/>
  <c r="AA275" i="47" s="1"/>
  <c r="Z276" i="47"/>
  <c r="Z277" i="47"/>
  <c r="AA277" i="47" s="1"/>
  <c r="Z278" i="47"/>
  <c r="Z279" i="47"/>
  <c r="AA279" i="47" s="1"/>
  <c r="Z280" i="47"/>
  <c r="Z281" i="47"/>
  <c r="AA281" i="47" s="1"/>
  <c r="Z282" i="47"/>
  <c r="Z283" i="47"/>
  <c r="AA283" i="47" s="1"/>
  <c r="Z284" i="47"/>
  <c r="Z285" i="47"/>
  <c r="AA285" i="47" s="1"/>
  <c r="Z286" i="47"/>
  <c r="AA286" i="47" s="1"/>
  <c r="Z287" i="47"/>
  <c r="AA287" i="47" s="1"/>
  <c r="Z288" i="47"/>
  <c r="AA288" i="47" s="1"/>
  <c r="Z289" i="47"/>
  <c r="Z290" i="47"/>
  <c r="AA290" i="47" s="1"/>
  <c r="Z291" i="47"/>
  <c r="Z292" i="47"/>
  <c r="Z293" i="47"/>
  <c r="AA293" i="47" s="1"/>
  <c r="Z294" i="47"/>
  <c r="AA294" i="47" s="1"/>
  <c r="Z295" i="47"/>
  <c r="AA295" i="47" s="1"/>
  <c r="Z296" i="47"/>
  <c r="AA296" i="47" s="1"/>
  <c r="Z297" i="47"/>
  <c r="AA297" i="47" s="1"/>
  <c r="Z298" i="47"/>
  <c r="AA298" i="47" s="1"/>
  <c r="Z299" i="47"/>
  <c r="AA299" i="47" s="1"/>
  <c r="Z300" i="47"/>
  <c r="AA300" i="47" s="1"/>
  <c r="Z301" i="47"/>
  <c r="AA301" i="47" s="1"/>
  <c r="Z302" i="47"/>
  <c r="Z304" i="47"/>
  <c r="Z305" i="47"/>
  <c r="AA305" i="47" s="1"/>
  <c r="Z306" i="47"/>
  <c r="AA306" i="47" s="1"/>
  <c r="Z307" i="47"/>
  <c r="Z308" i="47"/>
  <c r="Z309" i="47"/>
  <c r="AA309" i="47" s="1"/>
  <c r="Z311" i="47"/>
  <c r="AA311" i="47" s="1"/>
  <c r="Z312" i="47"/>
  <c r="Z313" i="47"/>
  <c r="AA313" i="47" s="1"/>
  <c r="Z314" i="47"/>
  <c r="Z315" i="47"/>
  <c r="AA315" i="47" s="1"/>
  <c r="Z317" i="47"/>
  <c r="AA317" i="47" s="1"/>
  <c r="Z318" i="47"/>
  <c r="AA318" i="47" s="1"/>
  <c r="Z319" i="47"/>
  <c r="AA319" i="47" s="1"/>
  <c r="Z320" i="47"/>
  <c r="AA320" i="47" s="1"/>
  <c r="Z321" i="47"/>
  <c r="Z322" i="47"/>
  <c r="AA322" i="47" s="1"/>
  <c r="Z324" i="47"/>
  <c r="AA324" i="47" s="1"/>
  <c r="Z325" i="47"/>
  <c r="Z326" i="47"/>
  <c r="AA326" i="47" s="1"/>
  <c r="Z327" i="47"/>
  <c r="Z328" i="47"/>
  <c r="Z329" i="47"/>
  <c r="AA329" i="47" s="1"/>
  <c r="Z330" i="47"/>
  <c r="AA330" i="47" s="1"/>
  <c r="Z331" i="47"/>
  <c r="AA331" i="47" s="1"/>
  <c r="Z332" i="47"/>
  <c r="AA332" i="47" s="1"/>
  <c r="Z334" i="47"/>
  <c r="Z335" i="47"/>
  <c r="AA335" i="47" s="1"/>
  <c r="Z336" i="47"/>
  <c r="AA336" i="47" s="1"/>
  <c r="Z337" i="47"/>
  <c r="Z5" i="47"/>
  <c r="AB9" i="46"/>
  <c r="AB10" i="46"/>
  <c r="AB15" i="46"/>
  <c r="AB16" i="46"/>
  <c r="AB21" i="46"/>
  <c r="AB22" i="46"/>
  <c r="AB23" i="46"/>
  <c r="AB27" i="46"/>
  <c r="AB33" i="46"/>
  <c r="AB34" i="46"/>
  <c r="AB35" i="46"/>
  <c r="AB39" i="46"/>
  <c r="AB45" i="46"/>
  <c r="AB46" i="46"/>
  <c r="AB47" i="46"/>
  <c r="AB48" i="46"/>
  <c r="AB49" i="46"/>
  <c r="AB51" i="46"/>
  <c r="AB56" i="46"/>
  <c r="AB58" i="46"/>
  <c r="AB59" i="46"/>
  <c r="AB60" i="46"/>
  <c r="AB61" i="46"/>
  <c r="AB62" i="46"/>
  <c r="AB63" i="46"/>
  <c r="AB69" i="46"/>
  <c r="AB71" i="46"/>
  <c r="AB73" i="46"/>
  <c r="AB74" i="46"/>
  <c r="AB75" i="46"/>
  <c r="AB82" i="46"/>
  <c r="AB84" i="46"/>
  <c r="AB85" i="46"/>
  <c r="AB86" i="46"/>
  <c r="AB87" i="46"/>
  <c r="AB95" i="46"/>
  <c r="AB97" i="46"/>
  <c r="AB99" i="46"/>
  <c r="AB100" i="46"/>
  <c r="AB101" i="46"/>
  <c r="AB108" i="46"/>
  <c r="AB110" i="46"/>
  <c r="AB111" i="46"/>
  <c r="AB112" i="46"/>
  <c r="AB113" i="46"/>
  <c r="AB115" i="46"/>
  <c r="AB121" i="46"/>
  <c r="AB123" i="46"/>
  <c r="AB124" i="46"/>
  <c r="AB127" i="46"/>
  <c r="AB128" i="46"/>
  <c r="AB134" i="46"/>
  <c r="AB136" i="46"/>
  <c r="AB139" i="46"/>
  <c r="AB141" i="46"/>
  <c r="AB147" i="46"/>
  <c r="AB151" i="46"/>
  <c r="AB154" i="46"/>
  <c r="AB159" i="46"/>
  <c r="AB163" i="46"/>
  <c r="AB164" i="46"/>
  <c r="AB165" i="46"/>
  <c r="AB166" i="46"/>
  <c r="AB167" i="46"/>
  <c r="AB171" i="46"/>
  <c r="AB177" i="46"/>
  <c r="AB178" i="46"/>
  <c r="AB179" i="46"/>
  <c r="AB180" i="46"/>
  <c r="AB183" i="46"/>
  <c r="AB187" i="46"/>
  <c r="AB189" i="46"/>
  <c r="AB190" i="46"/>
  <c r="AB191" i="46"/>
  <c r="AB192" i="46"/>
  <c r="AB193" i="46"/>
  <c r="AB195" i="46"/>
  <c r="AB200" i="46"/>
  <c r="AB202" i="46"/>
  <c r="AB203" i="46"/>
  <c r="AB204" i="46"/>
  <c r="AB205" i="46"/>
  <c r="AB207" i="46"/>
  <c r="AB213" i="46"/>
  <c r="AB215" i="46"/>
  <c r="AB216" i="46"/>
  <c r="AB217" i="46"/>
  <c r="AB219" i="46"/>
  <c r="AB226" i="46"/>
  <c r="AB228" i="46"/>
  <c r="AB229" i="46"/>
  <c r="AB230" i="46"/>
  <c r="AB231" i="46"/>
  <c r="AB237" i="46"/>
  <c r="AB239" i="46"/>
  <c r="AB241" i="46"/>
  <c r="AB243" i="46"/>
  <c r="AB245" i="46"/>
  <c r="AB252" i="46"/>
  <c r="AB254" i="46"/>
  <c r="AB255" i="46"/>
  <c r="AB265" i="46"/>
  <c r="AB267" i="46"/>
  <c r="AB271" i="46"/>
  <c r="AB272" i="46"/>
  <c r="AB278" i="46"/>
  <c r="AB281" i="46"/>
  <c r="AB283" i="46"/>
  <c r="AB284" i="46"/>
  <c r="AB285" i="46"/>
  <c r="AB289" i="46"/>
  <c r="AB291" i="46"/>
  <c r="AB296" i="46"/>
  <c r="AB297" i="46"/>
  <c r="AB298" i="46"/>
  <c r="AB303" i="46"/>
  <c r="AB307" i="46"/>
  <c r="AB308" i="46"/>
  <c r="AB309" i="46"/>
  <c r="AB310" i="46"/>
  <c r="AB311" i="46"/>
  <c r="AB315" i="46"/>
  <c r="AB320" i="46"/>
  <c r="AB321" i="46"/>
  <c r="AB322" i="46"/>
  <c r="AB323" i="46"/>
  <c r="AB324" i="46"/>
  <c r="AB327" i="46"/>
  <c r="AB331" i="46"/>
  <c r="AB333" i="46"/>
  <c r="AB334" i="46"/>
  <c r="AB335" i="46"/>
  <c r="AB336" i="46"/>
  <c r="AB337" i="46"/>
  <c r="AB339" i="46"/>
  <c r="AB344" i="46"/>
  <c r="AB346" i="46"/>
  <c r="AB347" i="46"/>
  <c r="AB348" i="46"/>
  <c r="AB349" i="46"/>
  <c r="AB351" i="46"/>
  <c r="AB357" i="46"/>
  <c r="AB359" i="46"/>
  <c r="AB360" i="46"/>
  <c r="AB361" i="46"/>
  <c r="AB363" i="46"/>
  <c r="AB370" i="46"/>
  <c r="AB372" i="46"/>
  <c r="AB373" i="46"/>
  <c r="AB375" i="46"/>
  <c r="AB381" i="46"/>
  <c r="AB383" i="46"/>
  <c r="AB385" i="46"/>
  <c r="AB387" i="46"/>
  <c r="AB389" i="46"/>
  <c r="AB394" i="46"/>
  <c r="AB396" i="46"/>
  <c r="AB398" i="46"/>
  <c r="AB400" i="46"/>
  <c r="AB407" i="46"/>
  <c r="AB409" i="46"/>
  <c r="AB411" i="46"/>
  <c r="AA7" i="46"/>
  <c r="AB7" i="46" s="1"/>
  <c r="AA8" i="46"/>
  <c r="AB8" i="46" s="1"/>
  <c r="AA9" i="46"/>
  <c r="AA10" i="46"/>
  <c r="AA11" i="46"/>
  <c r="AB11" i="46" s="1"/>
  <c r="AA12" i="46"/>
  <c r="AB12" i="46" s="1"/>
  <c r="AA13" i="46"/>
  <c r="AB13" i="46" s="1"/>
  <c r="AA14" i="46"/>
  <c r="AB14" i="46" s="1"/>
  <c r="AA15" i="46"/>
  <c r="AA16" i="46"/>
  <c r="AA17" i="46"/>
  <c r="AB17" i="46" s="1"/>
  <c r="AA18" i="46"/>
  <c r="AB18" i="46" s="1"/>
  <c r="AA19" i="46"/>
  <c r="AB19" i="46" s="1"/>
  <c r="AA20" i="46"/>
  <c r="AB20" i="46" s="1"/>
  <c r="AA21" i="46"/>
  <c r="AA22" i="46"/>
  <c r="AA23" i="46"/>
  <c r="AA25" i="46"/>
  <c r="AB25" i="46" s="1"/>
  <c r="AA26" i="46"/>
  <c r="AB26" i="46" s="1"/>
  <c r="AA27" i="46"/>
  <c r="AA28" i="46"/>
  <c r="AB28" i="46" s="1"/>
  <c r="AA29" i="46"/>
  <c r="AB29" i="46" s="1"/>
  <c r="AA30" i="46"/>
  <c r="AB30" i="46" s="1"/>
  <c r="AA31" i="46"/>
  <c r="AB31" i="46" s="1"/>
  <c r="AA32" i="46"/>
  <c r="AB32" i="46" s="1"/>
  <c r="AA33" i="46"/>
  <c r="AA34" i="46"/>
  <c r="AA35" i="46"/>
  <c r="AA37" i="46"/>
  <c r="AB37" i="46" s="1"/>
  <c r="AA38" i="46"/>
  <c r="AB38" i="46" s="1"/>
  <c r="AA39" i="46"/>
  <c r="AA40" i="46"/>
  <c r="AB40" i="46" s="1"/>
  <c r="AA41" i="46"/>
  <c r="AB41" i="46" s="1"/>
  <c r="AA42" i="46"/>
  <c r="AB42" i="46" s="1"/>
  <c r="AA43" i="46"/>
  <c r="AB43" i="46" s="1"/>
  <c r="AA44" i="46"/>
  <c r="AB44" i="46" s="1"/>
  <c r="AA45" i="46"/>
  <c r="AA46" i="46"/>
  <c r="AA47" i="46"/>
  <c r="AA48" i="46"/>
  <c r="AA49" i="46"/>
  <c r="AA50" i="46"/>
  <c r="AB50" i="46" s="1"/>
  <c r="AA51" i="46"/>
  <c r="AA53" i="46"/>
  <c r="AB53" i="46" s="1"/>
  <c r="AA54" i="46"/>
  <c r="AB54" i="46" s="1"/>
  <c r="AA55" i="46"/>
  <c r="AB55" i="46" s="1"/>
  <c r="AA56" i="46"/>
  <c r="AA57" i="46"/>
  <c r="AB57" i="46" s="1"/>
  <c r="AA58" i="46"/>
  <c r="AA59" i="46"/>
  <c r="AA60" i="46"/>
  <c r="AA61" i="46"/>
  <c r="AA62" i="46"/>
  <c r="AA63" i="46"/>
  <c r="AA64" i="46"/>
  <c r="AB64" i="46" s="1"/>
  <c r="AA65" i="46"/>
  <c r="AB65" i="46" s="1"/>
  <c r="AA66" i="46"/>
  <c r="AB66" i="46" s="1"/>
  <c r="AA67" i="46"/>
  <c r="AB67" i="46" s="1"/>
  <c r="AA68" i="46"/>
  <c r="AB68" i="46" s="1"/>
  <c r="AA69" i="46"/>
  <c r="AA70" i="46"/>
  <c r="AB70" i="46" s="1"/>
  <c r="AA71" i="46"/>
  <c r="AA73" i="46"/>
  <c r="AA74" i="46"/>
  <c r="AA75" i="46"/>
  <c r="AA76" i="46"/>
  <c r="AB76" i="46" s="1"/>
  <c r="AA77" i="46"/>
  <c r="AB77" i="46" s="1"/>
  <c r="AA78" i="46"/>
  <c r="AB78" i="46" s="1"/>
  <c r="AA80" i="46"/>
  <c r="AB80" i="46" s="1"/>
  <c r="AA81" i="46"/>
  <c r="AB81" i="46" s="1"/>
  <c r="AA82" i="46"/>
  <c r="AA83" i="46"/>
  <c r="AB83" i="46" s="1"/>
  <c r="AA84" i="46"/>
  <c r="AA85" i="46"/>
  <c r="AA86" i="46"/>
  <c r="AA87" i="46"/>
  <c r="AA88" i="46"/>
  <c r="AB88" i="46" s="1"/>
  <c r="AA90" i="46"/>
  <c r="AB90" i="46" s="1"/>
  <c r="AA91" i="46"/>
  <c r="AB91" i="46" s="1"/>
  <c r="AA92" i="46"/>
  <c r="AB92" i="46" s="1"/>
  <c r="AA94" i="46"/>
  <c r="AB94" i="46" s="1"/>
  <c r="AA95" i="46"/>
  <c r="AA96" i="46"/>
  <c r="AB96" i="46" s="1"/>
  <c r="AA97" i="46"/>
  <c r="AA98" i="46"/>
  <c r="AB98" i="46" s="1"/>
  <c r="AA99" i="46"/>
  <c r="AA100" i="46"/>
  <c r="AA101" i="46"/>
  <c r="AA102" i="46"/>
  <c r="AB102" i="46" s="1"/>
  <c r="AA103" i="46"/>
  <c r="AB103" i="46" s="1"/>
  <c r="AA104" i="46"/>
  <c r="AB104" i="46" s="1"/>
  <c r="AA105" i="46"/>
  <c r="AB105" i="46" s="1"/>
  <c r="AA106" i="46"/>
  <c r="AB106" i="46" s="1"/>
  <c r="AA107" i="46"/>
  <c r="AB107" i="46" s="1"/>
  <c r="AA108" i="46"/>
  <c r="AA109" i="46"/>
  <c r="AB109" i="46" s="1"/>
  <c r="AA110" i="46"/>
  <c r="AA111" i="46"/>
  <c r="AA112" i="46"/>
  <c r="AA113" i="46"/>
  <c r="AA114" i="46"/>
  <c r="AB114" i="46" s="1"/>
  <c r="AA115" i="46"/>
  <c r="AA116" i="46"/>
  <c r="AB116" i="46" s="1"/>
  <c r="AA117" i="46"/>
  <c r="AB117" i="46" s="1"/>
  <c r="AA118" i="46"/>
  <c r="AB118" i="46" s="1"/>
  <c r="AA119" i="46"/>
  <c r="AB119" i="46" s="1"/>
  <c r="AA121" i="46"/>
  <c r="AA122" i="46"/>
  <c r="AB122" i="46" s="1"/>
  <c r="AA123" i="46"/>
  <c r="AA124" i="46"/>
  <c r="AA125" i="46"/>
  <c r="AB125" i="46" s="1"/>
  <c r="AA126" i="46"/>
  <c r="AB126" i="46" s="1"/>
  <c r="AA127" i="46"/>
  <c r="AA128" i="46"/>
  <c r="AA129" i="46"/>
  <c r="AB129" i="46" s="1"/>
  <c r="AA131" i="46"/>
  <c r="AB131" i="46" s="1"/>
  <c r="AA132" i="46"/>
  <c r="AB132" i="46" s="1"/>
  <c r="AA133" i="46"/>
  <c r="AB133" i="46" s="1"/>
  <c r="AA134" i="46"/>
  <c r="AA135" i="46"/>
  <c r="AB135" i="46" s="1"/>
  <c r="AA136" i="46"/>
  <c r="AA138" i="46"/>
  <c r="AB138" i="46" s="1"/>
  <c r="AA139" i="46"/>
  <c r="AA140" i="46"/>
  <c r="AB140" i="46" s="1"/>
  <c r="AA141" i="46"/>
  <c r="AA142" i="46"/>
  <c r="AB142" i="46" s="1"/>
  <c r="AA143" i="46"/>
  <c r="AB143" i="46" s="1"/>
  <c r="AA144" i="46"/>
  <c r="AB144" i="46" s="1"/>
  <c r="AA146" i="46"/>
  <c r="AB146" i="46" s="1"/>
  <c r="AA147" i="46"/>
  <c r="AA148" i="46"/>
  <c r="AB148" i="46" s="1"/>
  <c r="AA149" i="46"/>
  <c r="AB149" i="46" s="1"/>
  <c r="AA150" i="46"/>
  <c r="AB150" i="46" s="1"/>
  <c r="AA151" i="46"/>
  <c r="AA152" i="46"/>
  <c r="AB152" i="46" s="1"/>
  <c r="AA154" i="46"/>
  <c r="AA155" i="46"/>
  <c r="AB155" i="46" s="1"/>
  <c r="AA156" i="46"/>
  <c r="AB156" i="46" s="1"/>
  <c r="AA157" i="46"/>
  <c r="AB157" i="46" s="1"/>
  <c r="AA158" i="46"/>
  <c r="AB158" i="46" s="1"/>
  <c r="AA159" i="46"/>
  <c r="AA160" i="46"/>
  <c r="AB160" i="46" s="1"/>
  <c r="AA161" i="46"/>
  <c r="AB161" i="46" s="1"/>
  <c r="AA162" i="46"/>
  <c r="AB162" i="46" s="1"/>
  <c r="AA163" i="46"/>
  <c r="AA164" i="46"/>
  <c r="AA165" i="46"/>
  <c r="AA166" i="46"/>
  <c r="AA167" i="46"/>
  <c r="AA168" i="46"/>
  <c r="AB168" i="46" s="1"/>
  <c r="AA169" i="46"/>
  <c r="AB169" i="46" s="1"/>
  <c r="AA170" i="46"/>
  <c r="AB170" i="46" s="1"/>
  <c r="AA171" i="46"/>
  <c r="AA172" i="46"/>
  <c r="AB172" i="46" s="1"/>
  <c r="AA173" i="46"/>
  <c r="AB173" i="46" s="1"/>
  <c r="AA174" i="46"/>
  <c r="AB174" i="46" s="1"/>
  <c r="AA175" i="46"/>
  <c r="AB175" i="46" s="1"/>
  <c r="AA176" i="46"/>
  <c r="AB176" i="46" s="1"/>
  <c r="AA177" i="46"/>
  <c r="AA178" i="46"/>
  <c r="AA179" i="46"/>
  <c r="AA180" i="46"/>
  <c r="AA181" i="46"/>
  <c r="AB181" i="46" s="1"/>
  <c r="AA182" i="46"/>
  <c r="AB182" i="46" s="1"/>
  <c r="AA183" i="46"/>
  <c r="AA184" i="46"/>
  <c r="AB184" i="46" s="1"/>
  <c r="AA185" i="46"/>
  <c r="AB185" i="46" s="1"/>
  <c r="AA186" i="46"/>
  <c r="AB186" i="46" s="1"/>
  <c r="AA187" i="46"/>
  <c r="AA188" i="46"/>
  <c r="AB188" i="46" s="1"/>
  <c r="AA189" i="46"/>
  <c r="AA190" i="46"/>
  <c r="AA191" i="46"/>
  <c r="AA192" i="46"/>
  <c r="AA193" i="46"/>
  <c r="AA194" i="46"/>
  <c r="AB194" i="46" s="1"/>
  <c r="AA195" i="46"/>
  <c r="AA196" i="46"/>
  <c r="AB196" i="46" s="1"/>
  <c r="AA197" i="46"/>
  <c r="AB197" i="46" s="1"/>
  <c r="AA198" i="46"/>
  <c r="AB198" i="46" s="1"/>
  <c r="AA199" i="46"/>
  <c r="AB199" i="46" s="1"/>
  <c r="AA200" i="46"/>
  <c r="AA201" i="46"/>
  <c r="AB201" i="46" s="1"/>
  <c r="AA202" i="46"/>
  <c r="AA203" i="46"/>
  <c r="AA204" i="46"/>
  <c r="AA205" i="46"/>
  <c r="AA206" i="46"/>
  <c r="AB206" i="46" s="1"/>
  <c r="AA207" i="46"/>
  <c r="AA208" i="46"/>
  <c r="AB208" i="46" s="1"/>
  <c r="AA209" i="46"/>
  <c r="AB209" i="46" s="1"/>
  <c r="AA210" i="46"/>
  <c r="AB210" i="46" s="1"/>
  <c r="AA211" i="46"/>
  <c r="AB211" i="46" s="1"/>
  <c r="AA212" i="46"/>
  <c r="AB212" i="46" s="1"/>
  <c r="AA213" i="46"/>
  <c r="AA214" i="46"/>
  <c r="AB214" i="46" s="1"/>
  <c r="AA215" i="46"/>
  <c r="AA216" i="46"/>
  <c r="AA217" i="46"/>
  <c r="AA218" i="46"/>
  <c r="AB218" i="46" s="1"/>
  <c r="AA219" i="46"/>
  <c r="AA220" i="46"/>
  <c r="AB220" i="46" s="1"/>
  <c r="AA221" i="46"/>
  <c r="AB221" i="46" s="1"/>
  <c r="AA222" i="46"/>
  <c r="AB222" i="46" s="1"/>
  <c r="AA223" i="46"/>
  <c r="AB223" i="46" s="1"/>
  <c r="AA224" i="46"/>
  <c r="AB224" i="46" s="1"/>
  <c r="AA225" i="46"/>
  <c r="AB225" i="46" s="1"/>
  <c r="AA226" i="46"/>
  <c r="AA227" i="46"/>
  <c r="AB227" i="46" s="1"/>
  <c r="AA228" i="46"/>
  <c r="AA229" i="46"/>
  <c r="AA230" i="46"/>
  <c r="AA231" i="46"/>
  <c r="AA232" i="46"/>
  <c r="AB232" i="46" s="1"/>
  <c r="AA233" i="46"/>
  <c r="AB233" i="46" s="1"/>
  <c r="AA234" i="46"/>
  <c r="AB234" i="46" s="1"/>
  <c r="AA235" i="46"/>
  <c r="AB235" i="46" s="1"/>
  <c r="AA236" i="46"/>
  <c r="AB236" i="46" s="1"/>
  <c r="AA237" i="46"/>
  <c r="AA238" i="46"/>
  <c r="AB238" i="46" s="1"/>
  <c r="AA239" i="46"/>
  <c r="AA240" i="46"/>
  <c r="AB240" i="46" s="1"/>
  <c r="AA241" i="46"/>
  <c r="AA242" i="46"/>
  <c r="AB242" i="46" s="1"/>
  <c r="AA243" i="46"/>
  <c r="AA244" i="46"/>
  <c r="AB244" i="46" s="1"/>
  <c r="AA245" i="46"/>
  <c r="AA246" i="46"/>
  <c r="AB246" i="46" s="1"/>
  <c r="AA247" i="46"/>
  <c r="AB247" i="46" s="1"/>
  <c r="AA248" i="46"/>
  <c r="AB248" i="46" s="1"/>
  <c r="AA249" i="46"/>
  <c r="AB249" i="46" s="1"/>
  <c r="AA250" i="46"/>
  <c r="AB250" i="46" s="1"/>
  <c r="AA251" i="46"/>
  <c r="AB251" i="46" s="1"/>
  <c r="AA252" i="46"/>
  <c r="AA253" i="46"/>
  <c r="AB253" i="46" s="1"/>
  <c r="AA254" i="46"/>
  <c r="AA255" i="46"/>
  <c r="AA256" i="46"/>
  <c r="AB256" i="46" s="1"/>
  <c r="AA257" i="46"/>
  <c r="AB257" i="46" s="1"/>
  <c r="AA258" i="46"/>
  <c r="AB258" i="46" s="1"/>
  <c r="AA259" i="46"/>
  <c r="AB259" i="46" s="1"/>
  <c r="AA260" i="46"/>
  <c r="AB260" i="46" s="1"/>
  <c r="AA261" i="46"/>
  <c r="AB261" i="46" s="1"/>
  <c r="AA262" i="46"/>
  <c r="AB262" i="46" s="1"/>
  <c r="AA263" i="46"/>
  <c r="AB263" i="46" s="1"/>
  <c r="AA264" i="46"/>
  <c r="AB264" i="46" s="1"/>
  <c r="AA265" i="46"/>
  <c r="AA266" i="46"/>
  <c r="AB266" i="46" s="1"/>
  <c r="AA267" i="46"/>
  <c r="AA268" i="46"/>
  <c r="AB268" i="46" s="1"/>
  <c r="AA269" i="46"/>
  <c r="AB269" i="46" s="1"/>
  <c r="AA270" i="46"/>
  <c r="AB270" i="46" s="1"/>
  <c r="AA271" i="46"/>
  <c r="AA272" i="46"/>
  <c r="AA273" i="46"/>
  <c r="AB273" i="46" s="1"/>
  <c r="AA274" i="46"/>
  <c r="AB274" i="46" s="1"/>
  <c r="AA275" i="46"/>
  <c r="AB275" i="46" s="1"/>
  <c r="AA276" i="46"/>
  <c r="AB276" i="46" s="1"/>
  <c r="AA277" i="46"/>
  <c r="AB277" i="46" s="1"/>
  <c r="AA278" i="46"/>
  <c r="AA279" i="46"/>
  <c r="AB279" i="46" s="1"/>
  <c r="AA280" i="46"/>
  <c r="AB280" i="46" s="1"/>
  <c r="AA281" i="46"/>
  <c r="AA282" i="46"/>
  <c r="AB282" i="46" s="1"/>
  <c r="AA283" i="46"/>
  <c r="AA284" i="46"/>
  <c r="AA285" i="46"/>
  <c r="AA286" i="46"/>
  <c r="AB286" i="46" s="1"/>
  <c r="AA287" i="46"/>
  <c r="AB287" i="46" s="1"/>
  <c r="AA288" i="46"/>
  <c r="AB288" i="46" s="1"/>
  <c r="AA289" i="46"/>
  <c r="AA290" i="46"/>
  <c r="AB290" i="46" s="1"/>
  <c r="AA291" i="46"/>
  <c r="AA292" i="46"/>
  <c r="AB292" i="46" s="1"/>
  <c r="AA293" i="46"/>
  <c r="AB293" i="46" s="1"/>
  <c r="AA294" i="46"/>
  <c r="AB294" i="46" s="1"/>
  <c r="AA295" i="46"/>
  <c r="AB295" i="46" s="1"/>
  <c r="AA296" i="46"/>
  <c r="AA297" i="46"/>
  <c r="AA298" i="46"/>
  <c r="AA299" i="46"/>
  <c r="AB299" i="46" s="1"/>
  <c r="AA300" i="46"/>
  <c r="AB300" i="46" s="1"/>
  <c r="AA301" i="46"/>
  <c r="AB301" i="46" s="1"/>
  <c r="AA302" i="46"/>
  <c r="AB302" i="46" s="1"/>
  <c r="AA303" i="46"/>
  <c r="AA304" i="46"/>
  <c r="AB304" i="46" s="1"/>
  <c r="AA305" i="46"/>
  <c r="AB305" i="46" s="1"/>
  <c r="AA306" i="46"/>
  <c r="AB306" i="46" s="1"/>
  <c r="AA307" i="46"/>
  <c r="AA308" i="46"/>
  <c r="AA309" i="46"/>
  <c r="AA310" i="46"/>
  <c r="AA311" i="46"/>
  <c r="AA312" i="46"/>
  <c r="AB312" i="46" s="1"/>
  <c r="AA313" i="46"/>
  <c r="AB313" i="46" s="1"/>
  <c r="AA314" i="46"/>
  <c r="AB314" i="46" s="1"/>
  <c r="AA315" i="46"/>
  <c r="AA316" i="46"/>
  <c r="AB316" i="46" s="1"/>
  <c r="AA317" i="46"/>
  <c r="AB317" i="46" s="1"/>
  <c r="AA318" i="46"/>
  <c r="AB318" i="46" s="1"/>
  <c r="AA319" i="46"/>
  <c r="AB319" i="46" s="1"/>
  <c r="AA320" i="46"/>
  <c r="AA321" i="46"/>
  <c r="AA322" i="46"/>
  <c r="AA323" i="46"/>
  <c r="AA324" i="46"/>
  <c r="AA325" i="46"/>
  <c r="AB325" i="46" s="1"/>
  <c r="AA326" i="46"/>
  <c r="AB326" i="46" s="1"/>
  <c r="AA327" i="46"/>
  <c r="AA328" i="46"/>
  <c r="AB328" i="46" s="1"/>
  <c r="AA329" i="46"/>
  <c r="AB329" i="46" s="1"/>
  <c r="AA330" i="46"/>
  <c r="AB330" i="46" s="1"/>
  <c r="AA331" i="46"/>
  <c r="AA332" i="46"/>
  <c r="AB332" i="46" s="1"/>
  <c r="AA333" i="46"/>
  <c r="AA334" i="46"/>
  <c r="AA335" i="46"/>
  <c r="AA336" i="46"/>
  <c r="AA337" i="46"/>
  <c r="AA338" i="46"/>
  <c r="AB338" i="46" s="1"/>
  <c r="AA339" i="46"/>
  <c r="AA340" i="46"/>
  <c r="AB340" i="46" s="1"/>
  <c r="AA341" i="46"/>
  <c r="AB341" i="46" s="1"/>
  <c r="AA342" i="46"/>
  <c r="AB342" i="46" s="1"/>
  <c r="AA343" i="46"/>
  <c r="AB343" i="46" s="1"/>
  <c r="AA344" i="46"/>
  <c r="AA345" i="46"/>
  <c r="AB345" i="46" s="1"/>
  <c r="AA346" i="46"/>
  <c r="AA347" i="46"/>
  <c r="AA348" i="46"/>
  <c r="AA349" i="46"/>
  <c r="AA350" i="46"/>
  <c r="AB350" i="46" s="1"/>
  <c r="AA351" i="46"/>
  <c r="AA352" i="46"/>
  <c r="AB352" i="46" s="1"/>
  <c r="AA353" i="46"/>
  <c r="AB353" i="46" s="1"/>
  <c r="AA354" i="46"/>
  <c r="AB354" i="46" s="1"/>
  <c r="AA355" i="46"/>
  <c r="AB355" i="46" s="1"/>
  <c r="AA356" i="46"/>
  <c r="AB356" i="46" s="1"/>
  <c r="AA357" i="46"/>
  <c r="AA358" i="46"/>
  <c r="AB358" i="46" s="1"/>
  <c r="AA359" i="46"/>
  <c r="AA360" i="46"/>
  <c r="AA361" i="46"/>
  <c r="AA362" i="46"/>
  <c r="AB362" i="46" s="1"/>
  <c r="AA363" i="46"/>
  <c r="AA364" i="46"/>
  <c r="AB364" i="46" s="1"/>
  <c r="AA365" i="46"/>
  <c r="AB365" i="46" s="1"/>
  <c r="AA366" i="46"/>
  <c r="AB366" i="46" s="1"/>
  <c r="AA367" i="46"/>
  <c r="AB367" i="46" s="1"/>
  <c r="AA368" i="46"/>
  <c r="AB368" i="46" s="1"/>
  <c r="AA369" i="46"/>
  <c r="AB369" i="46" s="1"/>
  <c r="AA370" i="46"/>
  <c r="AA371" i="46"/>
  <c r="AB371" i="46" s="1"/>
  <c r="AA372" i="46"/>
  <c r="AA373" i="46"/>
  <c r="AA374" i="46"/>
  <c r="AB374" i="46" s="1"/>
  <c r="AA375" i="46"/>
  <c r="AA376" i="46"/>
  <c r="AB376" i="46" s="1"/>
  <c r="AA377" i="46"/>
  <c r="AB377" i="46" s="1"/>
  <c r="AA378" i="46"/>
  <c r="AB378" i="46" s="1"/>
  <c r="AA379" i="46"/>
  <c r="AB379" i="46" s="1"/>
  <c r="AA380" i="46"/>
  <c r="AB380" i="46" s="1"/>
  <c r="AA381" i="46"/>
  <c r="AA382" i="46"/>
  <c r="AB382" i="46" s="1"/>
  <c r="AA383" i="46"/>
  <c r="AA384" i="46"/>
  <c r="AB384" i="46" s="1"/>
  <c r="AA385" i="46"/>
  <c r="AA386" i="46"/>
  <c r="AB386" i="46" s="1"/>
  <c r="AA387" i="46"/>
  <c r="AA388" i="46"/>
  <c r="AB388" i="46" s="1"/>
  <c r="AA389" i="46"/>
  <c r="AA391" i="46"/>
  <c r="AB391" i="46" s="1"/>
  <c r="AA392" i="46"/>
  <c r="AB392" i="46" s="1"/>
  <c r="AA394" i="46"/>
  <c r="AA395" i="46"/>
  <c r="AB395" i="46" s="1"/>
  <c r="AA396" i="46"/>
  <c r="AA398" i="46"/>
  <c r="AA399" i="46"/>
  <c r="AB399" i="46" s="1"/>
  <c r="AA400" i="46"/>
  <c r="AA401" i="46"/>
  <c r="AB401" i="46" s="1"/>
  <c r="AA403" i="46"/>
  <c r="AB403" i="46" s="1"/>
  <c r="AA404" i="46"/>
  <c r="AB404" i="46" s="1"/>
  <c r="AA406" i="46"/>
  <c r="AB406" i="46" s="1"/>
  <c r="AA407" i="46"/>
  <c r="AA409" i="46"/>
  <c r="AA410" i="46"/>
  <c r="AB410" i="46" s="1"/>
  <c r="AA411" i="46"/>
  <c r="AA6" i="46"/>
  <c r="AB6" i="46" s="1"/>
  <c r="Z6" i="45"/>
  <c r="Z7" i="45"/>
  <c r="Z8" i="45"/>
  <c r="Z9" i="45"/>
  <c r="Z12" i="45"/>
  <c r="Z18" i="45"/>
  <c r="Z19" i="45"/>
  <c r="Z20" i="45"/>
  <c r="Z21" i="45"/>
  <c r="Z22" i="45"/>
  <c r="Z24" i="45"/>
  <c r="Z28" i="45"/>
  <c r="Z31" i="45"/>
  <c r="Z32" i="45"/>
  <c r="Z33" i="45"/>
  <c r="Z34" i="45"/>
  <c r="Z36" i="45"/>
  <c r="Z42" i="45"/>
  <c r="Z44" i="45"/>
  <c r="Z45" i="45"/>
  <c r="Z46" i="45"/>
  <c r="Z47" i="45"/>
  <c r="Z48" i="45"/>
  <c r="Z55" i="45"/>
  <c r="Z57" i="45"/>
  <c r="Z58" i="45"/>
  <c r="Z60" i="45"/>
  <c r="Z66" i="45"/>
  <c r="Z68" i="45"/>
  <c r="Z70" i="45"/>
  <c r="Z72" i="45"/>
  <c r="Z73" i="45"/>
  <c r="Z74" i="45"/>
  <c r="Z79" i="45"/>
  <c r="Z81" i="45"/>
  <c r="Z85" i="45"/>
  <c r="Z91" i="45"/>
  <c r="Z94" i="45"/>
  <c r="Z97" i="45"/>
  <c r="Z99" i="45"/>
  <c r="Z100" i="45"/>
  <c r="Z103" i="45"/>
  <c r="Z107" i="45"/>
  <c r="Z109" i="45"/>
  <c r="Z114" i="45"/>
  <c r="Z122" i="45"/>
  <c r="Z123" i="45"/>
  <c r="Z124" i="45"/>
  <c r="Z126" i="45"/>
  <c r="Z127" i="45"/>
  <c r="Z131" i="45"/>
  <c r="Z133" i="45"/>
  <c r="Z139" i="45"/>
  <c r="Z140" i="45"/>
  <c r="Z143" i="45"/>
  <c r="Z145" i="45"/>
  <c r="Z148" i="45"/>
  <c r="Z150" i="45"/>
  <c r="Z151" i="45"/>
  <c r="Z152" i="45"/>
  <c r="Z153" i="45"/>
  <c r="Z155" i="45"/>
  <c r="Z157" i="45"/>
  <c r="Z162" i="45"/>
  <c r="Z163" i="45"/>
  <c r="Z164" i="45"/>
  <c r="Z165" i="45"/>
  <c r="Z166" i="45"/>
  <c r="Z169" i="45"/>
  <c r="Z175" i="45"/>
  <c r="Z176" i="45"/>
  <c r="Z177" i="45"/>
  <c r="Z178" i="45"/>
  <c r="Z179" i="45"/>
  <c r="Z181" i="45"/>
  <c r="Z186" i="45"/>
  <c r="Z188" i="45"/>
  <c r="Z189" i="45"/>
  <c r="Z190" i="45"/>
  <c r="Z191" i="45"/>
  <c r="Z193" i="45"/>
  <c r="Z199" i="45"/>
  <c r="Z201" i="45"/>
  <c r="Z203" i="45"/>
  <c r="Z205" i="45"/>
  <c r="Z212" i="45"/>
  <c r="Z214" i="45"/>
  <c r="Z215" i="45"/>
  <c r="Z217" i="45"/>
  <c r="Z223" i="45"/>
  <c r="Z225" i="45"/>
  <c r="Z227" i="45"/>
  <c r="Z228" i="45"/>
  <c r="Z229" i="45"/>
  <c r="Z235" i="45"/>
  <c r="Z238" i="45"/>
  <c r="Z241" i="45"/>
  <c r="Y6" i="45"/>
  <c r="Y7" i="45"/>
  <c r="Y8" i="45"/>
  <c r="Y9" i="45"/>
  <c r="Y10" i="45"/>
  <c r="Z10" i="45" s="1"/>
  <c r="Y11" i="45"/>
  <c r="Z11" i="45" s="1"/>
  <c r="Y12" i="45"/>
  <c r="Y13" i="45"/>
  <c r="Z13" i="45" s="1"/>
  <c r="Y14" i="45"/>
  <c r="Z14" i="45" s="1"/>
  <c r="Y15" i="45"/>
  <c r="Z15" i="45" s="1"/>
  <c r="Y16" i="45"/>
  <c r="Z16" i="45" s="1"/>
  <c r="Y17" i="45"/>
  <c r="Z17" i="45" s="1"/>
  <c r="Y18" i="45"/>
  <c r="Y19" i="45"/>
  <c r="Y20" i="45"/>
  <c r="Y21" i="45"/>
  <c r="Y22" i="45"/>
  <c r="Y23" i="45"/>
  <c r="Z23" i="45" s="1"/>
  <c r="Y24" i="45"/>
  <c r="Y25" i="45"/>
  <c r="Z25" i="45" s="1"/>
  <c r="Y26" i="45"/>
  <c r="Z26" i="45" s="1"/>
  <c r="Y27" i="45"/>
  <c r="Z27" i="45" s="1"/>
  <c r="Y28" i="45"/>
  <c r="Y29" i="45"/>
  <c r="Z29" i="45" s="1"/>
  <c r="Y30" i="45"/>
  <c r="Z30" i="45" s="1"/>
  <c r="Y31" i="45"/>
  <c r="Y32" i="45"/>
  <c r="Y33" i="45"/>
  <c r="Y34" i="45"/>
  <c r="Y36" i="45"/>
  <c r="Y37" i="45"/>
  <c r="Z37" i="45" s="1"/>
  <c r="Y38" i="45"/>
  <c r="Z38" i="45" s="1"/>
  <c r="Y39" i="45"/>
  <c r="Z39" i="45" s="1"/>
  <c r="Y40" i="45"/>
  <c r="Z40" i="45" s="1"/>
  <c r="Y41" i="45"/>
  <c r="Z41" i="45" s="1"/>
  <c r="Y42" i="45"/>
  <c r="Y43" i="45"/>
  <c r="Z43" i="45" s="1"/>
  <c r="Y44" i="45"/>
  <c r="Y45" i="45"/>
  <c r="Y46" i="45"/>
  <c r="Y47" i="45"/>
  <c r="Y48" i="45"/>
  <c r="Y49" i="45"/>
  <c r="Z49" i="45" s="1"/>
  <c r="Y51" i="45"/>
  <c r="Z51" i="45" s="1"/>
  <c r="Y52" i="45"/>
  <c r="Z52" i="45" s="1"/>
  <c r="Y53" i="45"/>
  <c r="Z53" i="45" s="1"/>
  <c r="Y54" i="45"/>
  <c r="Z54" i="45" s="1"/>
  <c r="Y55" i="45"/>
  <c r="Y56" i="45"/>
  <c r="Z56" i="45" s="1"/>
  <c r="Y57" i="45"/>
  <c r="Y58" i="45"/>
  <c r="Y60" i="45"/>
  <c r="Y61" i="45"/>
  <c r="Z61" i="45" s="1"/>
  <c r="Y62" i="45"/>
  <c r="Z62" i="45" s="1"/>
  <c r="Y64" i="45"/>
  <c r="Z64" i="45" s="1"/>
  <c r="Y65" i="45"/>
  <c r="Z65" i="45" s="1"/>
  <c r="Y66" i="45"/>
  <c r="Y68" i="45"/>
  <c r="Y69" i="45"/>
  <c r="Z69" i="45" s="1"/>
  <c r="Y70" i="45"/>
  <c r="Y72" i="45"/>
  <c r="Y73" i="45"/>
  <c r="Y74" i="45"/>
  <c r="Y75" i="45"/>
  <c r="Z75" i="45" s="1"/>
  <c r="Y76" i="45"/>
  <c r="Z76" i="45" s="1"/>
  <c r="Y78" i="45"/>
  <c r="Z78" i="45" s="1"/>
  <c r="Y79" i="45"/>
  <c r="Y80" i="45"/>
  <c r="Z80" i="45" s="1"/>
  <c r="Y81" i="45"/>
  <c r="Y82" i="45"/>
  <c r="Z82" i="45" s="1"/>
  <c r="Y84" i="45"/>
  <c r="Z84" i="45" s="1"/>
  <c r="Y85" i="45"/>
  <c r="Y86" i="45"/>
  <c r="Z86" i="45" s="1"/>
  <c r="Y87" i="45"/>
  <c r="Z87" i="45" s="1"/>
  <c r="Y88" i="45"/>
  <c r="Z88" i="45" s="1"/>
  <c r="Y89" i="45"/>
  <c r="Z89" i="45" s="1"/>
  <c r="Y90" i="45"/>
  <c r="Z90" i="45" s="1"/>
  <c r="Y91" i="45"/>
  <c r="Y92" i="45"/>
  <c r="Z92" i="45" s="1"/>
  <c r="Y93" i="45"/>
  <c r="Z93" i="45" s="1"/>
  <c r="Y94" i="45"/>
  <c r="Y95" i="45"/>
  <c r="Z95" i="45" s="1"/>
  <c r="Y96" i="45"/>
  <c r="Z96" i="45" s="1"/>
  <c r="Y97" i="45"/>
  <c r="Y98" i="45"/>
  <c r="Z98" i="45" s="1"/>
  <c r="Y99" i="45"/>
  <c r="Y100" i="45"/>
  <c r="Y101" i="45"/>
  <c r="Z101" i="45" s="1"/>
  <c r="Y102" i="45"/>
  <c r="Z102" i="45" s="1"/>
  <c r="Y103" i="45"/>
  <c r="Y104" i="45"/>
  <c r="Z104" i="45" s="1"/>
  <c r="Y105" i="45"/>
  <c r="Z105" i="45" s="1"/>
  <c r="Y106" i="45"/>
  <c r="Z106" i="45" s="1"/>
  <c r="Y107" i="45"/>
  <c r="Y108" i="45"/>
  <c r="Z108" i="45" s="1"/>
  <c r="Y109" i="45"/>
  <c r="Y110" i="45"/>
  <c r="Z110" i="45" s="1"/>
  <c r="Y111" i="45"/>
  <c r="Z111" i="45" s="1"/>
  <c r="Y112" i="45"/>
  <c r="Z112" i="45" s="1"/>
  <c r="Y113" i="45"/>
  <c r="Z113" i="45" s="1"/>
  <c r="Y114" i="45"/>
  <c r="Y115" i="45"/>
  <c r="Z115" i="45" s="1"/>
  <c r="Y116" i="45"/>
  <c r="Z116" i="45" s="1"/>
  <c r="Y117" i="45"/>
  <c r="Z117" i="45" s="1"/>
  <c r="Y118" i="45"/>
  <c r="Z118" i="45" s="1"/>
  <c r="Y119" i="45"/>
  <c r="Z119" i="45" s="1"/>
  <c r="Y120" i="45"/>
  <c r="Z120" i="45" s="1"/>
  <c r="Y121" i="45"/>
  <c r="Z121" i="45" s="1"/>
  <c r="Y122" i="45"/>
  <c r="Y123" i="45"/>
  <c r="Y124" i="45"/>
  <c r="Y125" i="45"/>
  <c r="Z125" i="45" s="1"/>
  <c r="Y126" i="45"/>
  <c r="Y127" i="45"/>
  <c r="Y128" i="45"/>
  <c r="Z128" i="45" s="1"/>
  <c r="Y129" i="45"/>
  <c r="Z129" i="45" s="1"/>
  <c r="Y130" i="45"/>
  <c r="Z130" i="45" s="1"/>
  <c r="Y131" i="45"/>
  <c r="Y132" i="45"/>
  <c r="Z132" i="45" s="1"/>
  <c r="Y133" i="45"/>
  <c r="Y134" i="45"/>
  <c r="Z134" i="45" s="1"/>
  <c r="Y135" i="45"/>
  <c r="Z135" i="45" s="1"/>
  <c r="Y136" i="45"/>
  <c r="Z136" i="45" s="1"/>
  <c r="Y137" i="45"/>
  <c r="Z137" i="45" s="1"/>
  <c r="Y138" i="45"/>
  <c r="Z138" i="45" s="1"/>
  <c r="Y139" i="45"/>
  <c r="Y140" i="45"/>
  <c r="Y141" i="45"/>
  <c r="Z141" i="45" s="1"/>
  <c r="Y142" i="45"/>
  <c r="Z142" i="45" s="1"/>
  <c r="Y143" i="45"/>
  <c r="Y144" i="45"/>
  <c r="Z144" i="45" s="1"/>
  <c r="Y145" i="45"/>
  <c r="Y146" i="45"/>
  <c r="Z146" i="45" s="1"/>
  <c r="Y147" i="45"/>
  <c r="Z147" i="45" s="1"/>
  <c r="Y148" i="45"/>
  <c r="Y149" i="45"/>
  <c r="Z149" i="45" s="1"/>
  <c r="Y150" i="45"/>
  <c r="Y151" i="45"/>
  <c r="Y152" i="45"/>
  <c r="Y153" i="45"/>
  <c r="Y154" i="45"/>
  <c r="Z154" i="45" s="1"/>
  <c r="Y155" i="45"/>
  <c r="Y156" i="45"/>
  <c r="Z156" i="45" s="1"/>
  <c r="Y157" i="45"/>
  <c r="Y158" i="45"/>
  <c r="Z158" i="45" s="1"/>
  <c r="Y159" i="45"/>
  <c r="Z159" i="45" s="1"/>
  <c r="Y160" i="45"/>
  <c r="Z160" i="45" s="1"/>
  <c r="Y161" i="45"/>
  <c r="Z161" i="45" s="1"/>
  <c r="Y162" i="45"/>
  <c r="Y163" i="45"/>
  <c r="Y164" i="45"/>
  <c r="Y165" i="45"/>
  <c r="Y166" i="45"/>
  <c r="Y167" i="45"/>
  <c r="Z167" i="45" s="1"/>
  <c r="Y168" i="45"/>
  <c r="Z168" i="45" s="1"/>
  <c r="Y169" i="45"/>
  <c r="Y170" i="45"/>
  <c r="Z170" i="45" s="1"/>
  <c r="Y171" i="45"/>
  <c r="Z171" i="45" s="1"/>
  <c r="Y172" i="45"/>
  <c r="Z172" i="45" s="1"/>
  <c r="Y173" i="45"/>
  <c r="Z173" i="45" s="1"/>
  <c r="Y174" i="45"/>
  <c r="Z174" i="45" s="1"/>
  <c r="Y175" i="45"/>
  <c r="Y176" i="45"/>
  <c r="Y177" i="45"/>
  <c r="Y178" i="45"/>
  <c r="Y179" i="45"/>
  <c r="Y180" i="45"/>
  <c r="Z180" i="45" s="1"/>
  <c r="Y181" i="45"/>
  <c r="Y182" i="45"/>
  <c r="Z182" i="45" s="1"/>
  <c r="Y183" i="45"/>
  <c r="Z183" i="45" s="1"/>
  <c r="Y184" i="45"/>
  <c r="Z184" i="45" s="1"/>
  <c r="Y185" i="45"/>
  <c r="Z185" i="45" s="1"/>
  <c r="Y186" i="45"/>
  <c r="Y187" i="45"/>
  <c r="Z187" i="45" s="1"/>
  <c r="Y188" i="45"/>
  <c r="Y189" i="45"/>
  <c r="Y190" i="45"/>
  <c r="Y191" i="45"/>
  <c r="Y192" i="45"/>
  <c r="Z192" i="45" s="1"/>
  <c r="Y193" i="45"/>
  <c r="Y194" i="45"/>
  <c r="Z194" i="45" s="1"/>
  <c r="Y195" i="45"/>
  <c r="Z195" i="45" s="1"/>
  <c r="Y196" i="45"/>
  <c r="Z196" i="45" s="1"/>
  <c r="Y197" i="45"/>
  <c r="Z197" i="45" s="1"/>
  <c r="Y199" i="45"/>
  <c r="Y200" i="45"/>
  <c r="Z200" i="45" s="1"/>
  <c r="Y201" i="45"/>
  <c r="Y203" i="45"/>
  <c r="Y204" i="45"/>
  <c r="Z204" i="45" s="1"/>
  <c r="Y205" i="45"/>
  <c r="Y206" i="45"/>
  <c r="Z206" i="45" s="1"/>
  <c r="Y207" i="45"/>
  <c r="Z207" i="45" s="1"/>
  <c r="Y208" i="45"/>
  <c r="Z208" i="45" s="1"/>
  <c r="Y209" i="45"/>
  <c r="Z209" i="45" s="1"/>
  <c r="Y210" i="45"/>
  <c r="Z210" i="45" s="1"/>
  <c r="Y212" i="45"/>
  <c r="Y213" i="45"/>
  <c r="Z213" i="45" s="1"/>
  <c r="Y214" i="45"/>
  <c r="Y215" i="45"/>
  <c r="Y217" i="45"/>
  <c r="Y218" i="45"/>
  <c r="Z218" i="45" s="1"/>
  <c r="Y219" i="45"/>
  <c r="Z219" i="45" s="1"/>
  <c r="Y220" i="45"/>
  <c r="Z220" i="45" s="1"/>
  <c r="Y221" i="45"/>
  <c r="Z221" i="45" s="1"/>
  <c r="Y222" i="45"/>
  <c r="Z222" i="45" s="1"/>
  <c r="Y223" i="45"/>
  <c r="Y224" i="45"/>
  <c r="Z224" i="45" s="1"/>
  <c r="Y225" i="45"/>
  <c r="Y227" i="45"/>
  <c r="Y228" i="45"/>
  <c r="Y229" i="45"/>
  <c r="Y230" i="45"/>
  <c r="Z230" i="45" s="1"/>
  <c r="Y231" i="45"/>
  <c r="Z231" i="45" s="1"/>
  <c r="Y232" i="45"/>
  <c r="Z232" i="45" s="1"/>
  <c r="Y233" i="45"/>
  <c r="Z233" i="45" s="1"/>
  <c r="Y234" i="45"/>
  <c r="Z234" i="45" s="1"/>
  <c r="Y235" i="45"/>
  <c r="Y236" i="45"/>
  <c r="Z236" i="45" s="1"/>
  <c r="Y238" i="45"/>
  <c r="Y239" i="45"/>
  <c r="Z239" i="45" s="1"/>
  <c r="Y240" i="45"/>
  <c r="Z240" i="45" s="1"/>
  <c r="Y241" i="45"/>
  <c r="Y242" i="45"/>
  <c r="Z242" i="45" s="1"/>
  <c r="Y5" i="45"/>
  <c r="Z5" i="45" s="1"/>
  <c r="Z6" i="44"/>
  <c r="Z12" i="44"/>
  <c r="Z14" i="44"/>
  <c r="Z15" i="44"/>
  <c r="Z18" i="44"/>
  <c r="Z23" i="44"/>
  <c r="Z24" i="44"/>
  <c r="Z25" i="44"/>
  <c r="Z27" i="44"/>
  <c r="Z28" i="44"/>
  <c r="Z30" i="44"/>
  <c r="Z31" i="44"/>
  <c r="Z35" i="44"/>
  <c r="Z36" i="44"/>
  <c r="Z38" i="44"/>
  <c r="Z40" i="44"/>
  <c r="Z43" i="44"/>
  <c r="Z44" i="44"/>
  <c r="Z47" i="44"/>
  <c r="Z48" i="44"/>
  <c r="Z51" i="44"/>
  <c r="Z54" i="44"/>
  <c r="Z56" i="44"/>
  <c r="Z60" i="44"/>
  <c r="Z64" i="44"/>
  <c r="Z67" i="44"/>
  <c r="Z69" i="44"/>
  <c r="Z71" i="44"/>
  <c r="Z72" i="44"/>
  <c r="Z75" i="44"/>
  <c r="Z81" i="44"/>
  <c r="Z83" i="44"/>
  <c r="Z84" i="44"/>
  <c r="Z87" i="44"/>
  <c r="Z93" i="44"/>
  <c r="Z94" i="44"/>
  <c r="Z95" i="44"/>
  <c r="Z96" i="44"/>
  <c r="Z97" i="44"/>
  <c r="Z99" i="44"/>
  <c r="Z104" i="44"/>
  <c r="Z107" i="44"/>
  <c r="Z108" i="44"/>
  <c r="Z109" i="44"/>
  <c r="Z117" i="44"/>
  <c r="Z119" i="44"/>
  <c r="Z120" i="44"/>
  <c r="Z121" i="44"/>
  <c r="Z122" i="44"/>
  <c r="Z123" i="44"/>
  <c r="Z130" i="44"/>
  <c r="Z132" i="44"/>
  <c r="Z133" i="44"/>
  <c r="Z134" i="44"/>
  <c r="Z135" i="44"/>
  <c r="Z136" i="44"/>
  <c r="Z143" i="44"/>
  <c r="Z144" i="44"/>
  <c r="Z145" i="44"/>
  <c r="Z146" i="44"/>
  <c r="Z147" i="44"/>
  <c r="Z156" i="44"/>
  <c r="Z158" i="44"/>
  <c r="Z159" i="44"/>
  <c r="Z160" i="44"/>
  <c r="Z162" i="44"/>
  <c r="Z163" i="44"/>
  <c r="Z167" i="44"/>
  <c r="Z168" i="44"/>
  <c r="Z169" i="44"/>
  <c r="Z171" i="44"/>
  <c r="Z176" i="44"/>
  <c r="Z179" i="44"/>
  <c r="Z180" i="44"/>
  <c r="Z182" i="44"/>
  <c r="Z184" i="44"/>
  <c r="Z186" i="44"/>
  <c r="Z191" i="44"/>
  <c r="Z192" i="44"/>
  <c r="Z195" i="44"/>
  <c r="Z199" i="44"/>
  <c r="Z200" i="44"/>
  <c r="Z201" i="44"/>
  <c r="Z202" i="44"/>
  <c r="Z204" i="44"/>
  <c r="Z214" i="44"/>
  <c r="Z215" i="44"/>
  <c r="Z216" i="44"/>
  <c r="Z219" i="44"/>
  <c r="Z222" i="44"/>
  <c r="Z224" i="44"/>
  <c r="Z225" i="44"/>
  <c r="Z227" i="44"/>
  <c r="Z228" i="44"/>
  <c r="Z231" i="44"/>
  <c r="Z239" i="44"/>
  <c r="Z240" i="44"/>
  <c r="Z241" i="44"/>
  <c r="Z243" i="44"/>
  <c r="Z248" i="44"/>
  <c r="Z250" i="44"/>
  <c r="Z251" i="44"/>
  <c r="Z252" i="44"/>
  <c r="Z253" i="44"/>
  <c r="Z254" i="44"/>
  <c r="Y6" i="44"/>
  <c r="Y7" i="44"/>
  <c r="Z7" i="44" s="1"/>
  <c r="Y8" i="44"/>
  <c r="Z8" i="44" s="1"/>
  <c r="Y9" i="44"/>
  <c r="Z9" i="44" s="1"/>
  <c r="Y10" i="44"/>
  <c r="Z10" i="44" s="1"/>
  <c r="Y11" i="44"/>
  <c r="Z11" i="44" s="1"/>
  <c r="Y12" i="44"/>
  <c r="Y13" i="44"/>
  <c r="Z13" i="44" s="1"/>
  <c r="Y14" i="44"/>
  <c r="Y15" i="44"/>
  <c r="Y16" i="44"/>
  <c r="Z16" i="44" s="1"/>
  <c r="Y17" i="44"/>
  <c r="Z17" i="44" s="1"/>
  <c r="Y18" i="44"/>
  <c r="Y19" i="44"/>
  <c r="Z19" i="44" s="1"/>
  <c r="Y20" i="44"/>
  <c r="Z20" i="44" s="1"/>
  <c r="Y21" i="44"/>
  <c r="Z21" i="44" s="1"/>
  <c r="Y22" i="44"/>
  <c r="Z22" i="44" s="1"/>
  <c r="Y23" i="44"/>
  <c r="Y24" i="44"/>
  <c r="Y25" i="44"/>
  <c r="Y27" i="44"/>
  <c r="Y28" i="44"/>
  <c r="Y29" i="44"/>
  <c r="Z29" i="44" s="1"/>
  <c r="Y30" i="44"/>
  <c r="Y31" i="44"/>
  <c r="Y33" i="44"/>
  <c r="Z33" i="44" s="1"/>
  <c r="Y34" i="44"/>
  <c r="Z34" i="44" s="1"/>
  <c r="Y35" i="44"/>
  <c r="Y36" i="44"/>
  <c r="Y38" i="44"/>
  <c r="Y39" i="44"/>
  <c r="Z39" i="44" s="1"/>
  <c r="Y40" i="44"/>
  <c r="Y41" i="44"/>
  <c r="Z41" i="44" s="1"/>
  <c r="Y42" i="44"/>
  <c r="Z42" i="44" s="1"/>
  <c r="Y43" i="44"/>
  <c r="Y44" i="44"/>
  <c r="Y45" i="44"/>
  <c r="Z45" i="44" s="1"/>
  <c r="Y46" i="44"/>
  <c r="Z46" i="44" s="1"/>
  <c r="Y47" i="44"/>
  <c r="Y48" i="44"/>
  <c r="Y49" i="44"/>
  <c r="Z49" i="44" s="1"/>
  <c r="Y50" i="44"/>
  <c r="Z50" i="44" s="1"/>
  <c r="Y51" i="44"/>
  <c r="Y52" i="44"/>
  <c r="Z52" i="44" s="1"/>
  <c r="Y53" i="44"/>
  <c r="Z53" i="44" s="1"/>
  <c r="Y54" i="44"/>
  <c r="Y55" i="44"/>
  <c r="Z55" i="44" s="1"/>
  <c r="Y56" i="44"/>
  <c r="Y57" i="44"/>
  <c r="Z57" i="44" s="1"/>
  <c r="Y58" i="44"/>
  <c r="Z58" i="44" s="1"/>
  <c r="Y59" i="44"/>
  <c r="Z59" i="44" s="1"/>
  <c r="Y60" i="44"/>
  <c r="Y61" i="44"/>
  <c r="Z61" i="44" s="1"/>
  <c r="Y62" i="44"/>
  <c r="Z62" i="44" s="1"/>
  <c r="Y63" i="44"/>
  <c r="Z63" i="44" s="1"/>
  <c r="Y64" i="44"/>
  <c r="Y66" i="44"/>
  <c r="Z66" i="44" s="1"/>
  <c r="Y67" i="44"/>
  <c r="Y69" i="44"/>
  <c r="Y70" i="44"/>
  <c r="Z70" i="44" s="1"/>
  <c r="Y71" i="44"/>
  <c r="Y72" i="44"/>
  <c r="Y74" i="44"/>
  <c r="Z74" i="44" s="1"/>
  <c r="Y75" i="44"/>
  <c r="Y76" i="44"/>
  <c r="Z76" i="44" s="1"/>
  <c r="Y78" i="44"/>
  <c r="Z78" i="44" s="1"/>
  <c r="Y79" i="44"/>
  <c r="Z79" i="44" s="1"/>
  <c r="Y80" i="44"/>
  <c r="Z80" i="44" s="1"/>
  <c r="Y81" i="44"/>
  <c r="Y82" i="44"/>
  <c r="Z82" i="44" s="1"/>
  <c r="Y83" i="44"/>
  <c r="Y84" i="44"/>
  <c r="Y85" i="44"/>
  <c r="Z85" i="44" s="1"/>
  <c r="Y86" i="44"/>
  <c r="Z86" i="44" s="1"/>
  <c r="Y87" i="44"/>
  <c r="Y88" i="44"/>
  <c r="Z88" i="44" s="1"/>
  <c r="Y89" i="44"/>
  <c r="Z89" i="44" s="1"/>
  <c r="Y90" i="44"/>
  <c r="Z90" i="44" s="1"/>
  <c r="Y92" i="44"/>
  <c r="Z92" i="44" s="1"/>
  <c r="Y93" i="44"/>
  <c r="Y94" i="44"/>
  <c r="Y95" i="44"/>
  <c r="Y96" i="44"/>
  <c r="Y97" i="44"/>
  <c r="Y98" i="44"/>
  <c r="Z98" i="44" s="1"/>
  <c r="Y99" i="44"/>
  <c r="Y100" i="44"/>
  <c r="Z100" i="44" s="1"/>
  <c r="Y101" i="44"/>
  <c r="Z101" i="44" s="1"/>
  <c r="Y102" i="44"/>
  <c r="Z102" i="44" s="1"/>
  <c r="Y103" i="44"/>
  <c r="Z103" i="44" s="1"/>
  <c r="Y104" i="44"/>
  <c r="Y106" i="44"/>
  <c r="Z106" i="44" s="1"/>
  <c r="Y107" i="44"/>
  <c r="Y108" i="44"/>
  <c r="Y109" i="44"/>
  <c r="Y111" i="44"/>
  <c r="Z111" i="44" s="1"/>
  <c r="Y112" i="44"/>
  <c r="Z112" i="44" s="1"/>
  <c r="Y113" i="44"/>
  <c r="Z113" i="44" s="1"/>
  <c r="Y114" i="44"/>
  <c r="Z114" i="44" s="1"/>
  <c r="Y115" i="44"/>
  <c r="Z115" i="44" s="1"/>
  <c r="Y116" i="44"/>
  <c r="Z116" i="44" s="1"/>
  <c r="Y117" i="44"/>
  <c r="Y118" i="44"/>
  <c r="Z118" i="44" s="1"/>
  <c r="Y119" i="44"/>
  <c r="Y120" i="44"/>
  <c r="Y121" i="44"/>
  <c r="Y122" i="44"/>
  <c r="Y123" i="44"/>
  <c r="Y124" i="44"/>
  <c r="Z124" i="44" s="1"/>
  <c r="Y125" i="44"/>
  <c r="Z125" i="44" s="1"/>
  <c r="Y126" i="44"/>
  <c r="Z126" i="44" s="1"/>
  <c r="Y127" i="44"/>
  <c r="Z127" i="44" s="1"/>
  <c r="Y128" i="44"/>
  <c r="Z128" i="44" s="1"/>
  <c r="Y129" i="44"/>
  <c r="Z129" i="44" s="1"/>
  <c r="Y130" i="44"/>
  <c r="Y131" i="44"/>
  <c r="Z131" i="44" s="1"/>
  <c r="Y132" i="44"/>
  <c r="Y133" i="44"/>
  <c r="Y134" i="44"/>
  <c r="Y135" i="44"/>
  <c r="Y136" i="44"/>
  <c r="Y137" i="44"/>
  <c r="Z137" i="44" s="1"/>
  <c r="Y138" i="44"/>
  <c r="Z138" i="44" s="1"/>
  <c r="Y139" i="44"/>
  <c r="Z139" i="44" s="1"/>
  <c r="Y140" i="44"/>
  <c r="Z140" i="44" s="1"/>
  <c r="Y141" i="44"/>
  <c r="Z141" i="44" s="1"/>
  <c r="Y142" i="44"/>
  <c r="Z142" i="44" s="1"/>
  <c r="Y143" i="44"/>
  <c r="Y144" i="44"/>
  <c r="Y145" i="44"/>
  <c r="Y146" i="44"/>
  <c r="Y147" i="44"/>
  <c r="Y148" i="44"/>
  <c r="Z148" i="44" s="1"/>
  <c r="Y149" i="44"/>
  <c r="Z149" i="44" s="1"/>
  <c r="Y150" i="44"/>
  <c r="Z150" i="44" s="1"/>
  <c r="Y151" i="44"/>
  <c r="Z151" i="44" s="1"/>
  <c r="Y152" i="44"/>
  <c r="Z152" i="44" s="1"/>
  <c r="Y153" i="44"/>
  <c r="Z153" i="44" s="1"/>
  <c r="Y154" i="44"/>
  <c r="Z154" i="44" s="1"/>
  <c r="Y155" i="44"/>
  <c r="Z155" i="44" s="1"/>
  <c r="Y156" i="44"/>
  <c r="Y157" i="44"/>
  <c r="Z157" i="44" s="1"/>
  <c r="Y158" i="44"/>
  <c r="Y159" i="44"/>
  <c r="Y160" i="44"/>
  <c r="Y161" i="44"/>
  <c r="Z161" i="44" s="1"/>
  <c r="Y162" i="44"/>
  <c r="Y163" i="44"/>
  <c r="Y164" i="44"/>
  <c r="Z164" i="44" s="1"/>
  <c r="Y165" i="44"/>
  <c r="Z165" i="44" s="1"/>
  <c r="Y166" i="44"/>
  <c r="Z166" i="44" s="1"/>
  <c r="Y167" i="44"/>
  <c r="Y168" i="44"/>
  <c r="Y169" i="44"/>
  <c r="Y170" i="44"/>
  <c r="Z170" i="44" s="1"/>
  <c r="Y171" i="44"/>
  <c r="Y172" i="44"/>
  <c r="Z172" i="44" s="1"/>
  <c r="Y173" i="44"/>
  <c r="Z173" i="44" s="1"/>
  <c r="Y174" i="44"/>
  <c r="Z174" i="44" s="1"/>
  <c r="Y175" i="44"/>
  <c r="Z175" i="44" s="1"/>
  <c r="Y176" i="44"/>
  <c r="Y177" i="44"/>
  <c r="Z177" i="44" s="1"/>
  <c r="Y178" i="44"/>
  <c r="Z178" i="44" s="1"/>
  <c r="Y179" i="44"/>
  <c r="Y180" i="44"/>
  <c r="Y181" i="44"/>
  <c r="Z181" i="44" s="1"/>
  <c r="Y182" i="44"/>
  <c r="Y183" i="44"/>
  <c r="Z183" i="44" s="1"/>
  <c r="Y184" i="44"/>
  <c r="Y185" i="44"/>
  <c r="Z185" i="44" s="1"/>
  <c r="Y186" i="44"/>
  <c r="Y187" i="44"/>
  <c r="Z187" i="44" s="1"/>
  <c r="Y188" i="44"/>
  <c r="Z188" i="44" s="1"/>
  <c r="Y189" i="44"/>
  <c r="Z189" i="44" s="1"/>
  <c r="Y190" i="44"/>
  <c r="Z190" i="44" s="1"/>
  <c r="Y191" i="44"/>
  <c r="Y192" i="44"/>
  <c r="Y193" i="44"/>
  <c r="Z193" i="44" s="1"/>
  <c r="Y194" i="44"/>
  <c r="Z194" i="44" s="1"/>
  <c r="Y195" i="44"/>
  <c r="Y196" i="44"/>
  <c r="Z196" i="44" s="1"/>
  <c r="Y197" i="44"/>
  <c r="Z197" i="44" s="1"/>
  <c r="Y198" i="44"/>
  <c r="Z198" i="44" s="1"/>
  <c r="Y199" i="44"/>
  <c r="Y200" i="44"/>
  <c r="Y201" i="44"/>
  <c r="Y202" i="44"/>
  <c r="Y204" i="44"/>
  <c r="Y205" i="44"/>
  <c r="Z205" i="44" s="1"/>
  <c r="Y207" i="44"/>
  <c r="Z207" i="44" s="1"/>
  <c r="Y208" i="44"/>
  <c r="Z208" i="44" s="1"/>
  <c r="Y209" i="44"/>
  <c r="Z209" i="44" s="1"/>
  <c r="Y210" i="44"/>
  <c r="Z210" i="44" s="1"/>
  <c r="Y211" i="44"/>
  <c r="Z211" i="44" s="1"/>
  <c r="Y212" i="44"/>
  <c r="Z212" i="44" s="1"/>
  <c r="Y213" i="44"/>
  <c r="Z213" i="44" s="1"/>
  <c r="Y214" i="44"/>
  <c r="Y215" i="44"/>
  <c r="Y216" i="44"/>
  <c r="Y217" i="44"/>
  <c r="Z217" i="44" s="1"/>
  <c r="Y218" i="44"/>
  <c r="Z218" i="44" s="1"/>
  <c r="Y219" i="44"/>
  <c r="Y220" i="44"/>
  <c r="Z220" i="44" s="1"/>
  <c r="Y221" i="44"/>
  <c r="Z221" i="44" s="1"/>
  <c r="Y222" i="44"/>
  <c r="Y223" i="44"/>
  <c r="Z223" i="44" s="1"/>
  <c r="Y224" i="44"/>
  <c r="Y225" i="44"/>
  <c r="Y227" i="44"/>
  <c r="Y228" i="44"/>
  <c r="Y229" i="44"/>
  <c r="Z229" i="44" s="1"/>
  <c r="Y230" i="44"/>
  <c r="Z230" i="44" s="1"/>
  <c r="Y231" i="44"/>
  <c r="Y232" i="44"/>
  <c r="Z232" i="44" s="1"/>
  <c r="Y233" i="44"/>
  <c r="Z233" i="44" s="1"/>
  <c r="Y234" i="44"/>
  <c r="Z234" i="44" s="1"/>
  <c r="Y236" i="44"/>
  <c r="Z236" i="44" s="1"/>
  <c r="Y237" i="44"/>
  <c r="Z237" i="44" s="1"/>
  <c r="Y238" i="44"/>
  <c r="Z238" i="44" s="1"/>
  <c r="Y239" i="44"/>
  <c r="Y240" i="44"/>
  <c r="Y241" i="44"/>
  <c r="Y242" i="44"/>
  <c r="Z242" i="44" s="1"/>
  <c r="Y243" i="44"/>
  <c r="Y245" i="44"/>
  <c r="Z245" i="44" s="1"/>
  <c r="Y246" i="44"/>
  <c r="Z246" i="44" s="1"/>
  <c r="Y247" i="44"/>
  <c r="Z247" i="44" s="1"/>
  <c r="Y248" i="44"/>
  <c r="Y249" i="44"/>
  <c r="Z249" i="44" s="1"/>
  <c r="Y250" i="44"/>
  <c r="Y251" i="44"/>
  <c r="Y252" i="44"/>
  <c r="Y253" i="44"/>
  <c r="Y254" i="44"/>
  <c r="Y256" i="44"/>
  <c r="Z256" i="44" s="1"/>
  <c r="Y257" i="44"/>
  <c r="Z257" i="44" s="1"/>
  <c r="Y258" i="44"/>
  <c r="Z258" i="44" s="1"/>
  <c r="Y259" i="44"/>
  <c r="Z259" i="44" s="1"/>
  <c r="Y5" i="44"/>
  <c r="Z5" i="44" s="1"/>
  <c r="AA6" i="43"/>
  <c r="AA17" i="43"/>
  <c r="AA18" i="43"/>
  <c r="AA25" i="43"/>
  <c r="AA27" i="43"/>
  <c r="AA28" i="43"/>
  <c r="AA29" i="43"/>
  <c r="AA30" i="43"/>
  <c r="AA32" i="43"/>
  <c r="AA41" i="43"/>
  <c r="AA42" i="43"/>
  <c r="AA44" i="43"/>
  <c r="AA45" i="43"/>
  <c r="AA51" i="43"/>
  <c r="AA53" i="43"/>
  <c r="AA54" i="43"/>
  <c r="AA56" i="43"/>
  <c r="AA66" i="43"/>
  <c r="AA68" i="43"/>
  <c r="AA71" i="43"/>
  <c r="AA77" i="43"/>
  <c r="AA78" i="43"/>
  <c r="AA80" i="43"/>
  <c r="AA81" i="43"/>
  <c r="AA90" i="43"/>
  <c r="AA95" i="43"/>
  <c r="AA96" i="43"/>
  <c r="AA97" i="43"/>
  <c r="AA102" i="43"/>
  <c r="AA104" i="43"/>
  <c r="AA114" i="43"/>
  <c r="AA119" i="43"/>
  <c r="AA121" i="43"/>
  <c r="AA122" i="43"/>
  <c r="AA123" i="43"/>
  <c r="AA126" i="43"/>
  <c r="AA138" i="43"/>
  <c r="AA143" i="43"/>
  <c r="AA147" i="43"/>
  <c r="AA148" i="43"/>
  <c r="AA149" i="43"/>
  <c r="AA150" i="43"/>
  <c r="AA161" i="43"/>
  <c r="AA162" i="43"/>
  <c r="AA169" i="43"/>
  <c r="AA171" i="43"/>
  <c r="AA172" i="43"/>
  <c r="AA173" i="43"/>
  <c r="AA174" i="43"/>
  <c r="AA176" i="43"/>
  <c r="AA186" i="43"/>
  <c r="AA188" i="43"/>
  <c r="AA195" i="43"/>
  <c r="AA197" i="43"/>
  <c r="AA198" i="43"/>
  <c r="AA200" i="43"/>
  <c r="AA210" i="43"/>
  <c r="AA212" i="43"/>
  <c r="AA214" i="43"/>
  <c r="AA221" i="43"/>
  <c r="AA222" i="43"/>
  <c r="AA224" i="43"/>
  <c r="AA234" i="43"/>
  <c r="AA240" i="43"/>
  <c r="AA241" i="43"/>
  <c r="AA244" i="43"/>
  <c r="AA245" i="43"/>
  <c r="AA246" i="43"/>
  <c r="AA248" i="43"/>
  <c r="AA257" i="43"/>
  <c r="AA258" i="43"/>
  <c r="AA270" i="43"/>
  <c r="AA272" i="43"/>
  <c r="AA277" i="43"/>
  <c r="AA279" i="43"/>
  <c r="AA280" i="43"/>
  <c r="AA282" i="43"/>
  <c r="AA284" i="43"/>
  <c r="AA293" i="43"/>
  <c r="AA294" i="43"/>
  <c r="AA298" i="43"/>
  <c r="AA300" i="43"/>
  <c r="AA302" i="43"/>
  <c r="AA306" i="43"/>
  <c r="AA313" i="43"/>
  <c r="AA315" i="43"/>
  <c r="AA316" i="43"/>
  <c r="AA318" i="43"/>
  <c r="AA320" i="43"/>
  <c r="AA329" i="43"/>
  <c r="AA330" i="43"/>
  <c r="AA332" i="43"/>
  <c r="AA337" i="43"/>
  <c r="AA339" i="43"/>
  <c r="AA341" i="43"/>
  <c r="AA342" i="43"/>
  <c r="AA344" i="43"/>
  <c r="AA352" i="43"/>
  <c r="AA354" i="43"/>
  <c r="AA356" i="43"/>
  <c r="AA359" i="43"/>
  <c r="AA366" i="43"/>
  <c r="AA368" i="43"/>
  <c r="AA375" i="43"/>
  <c r="AA378" i="43"/>
  <c r="AA388" i="43"/>
  <c r="AA389" i="43"/>
  <c r="AA390" i="43"/>
  <c r="AA392" i="43"/>
  <c r="AA400" i="43"/>
  <c r="AA402" i="43"/>
  <c r="AA414" i="43"/>
  <c r="AA416" i="43"/>
  <c r="AA421" i="43"/>
  <c r="AA423" i="43"/>
  <c r="AA424" i="43"/>
  <c r="AA426" i="43"/>
  <c r="AA428" i="43"/>
  <c r="AA437" i="43"/>
  <c r="AA438" i="43"/>
  <c r="AA440" i="43"/>
  <c r="AA442" i="43"/>
  <c r="AA450" i="43"/>
  <c r="AA454" i="43"/>
  <c r="AA459" i="43"/>
  <c r="AA460" i="43"/>
  <c r="AA461" i="43"/>
  <c r="AA462" i="43"/>
  <c r="AA464" i="43"/>
  <c r="AA472" i="43"/>
  <c r="AA473" i="43"/>
  <c r="AA474" i="43"/>
  <c r="AA476" i="43"/>
  <c r="AA477" i="43"/>
  <c r="AA486" i="43"/>
  <c r="AA488" i="43"/>
  <c r="AA489" i="43"/>
  <c r="AA498" i="43"/>
  <c r="AA501" i="43"/>
  <c r="AA503" i="43"/>
  <c r="AA504" i="43"/>
  <c r="AA506" i="43"/>
  <c r="AA510" i="43"/>
  <c r="AA515" i="43"/>
  <c r="AA519" i="43"/>
  <c r="AA5" i="43"/>
  <c r="Z6" i="43"/>
  <c r="Z7" i="43"/>
  <c r="AA7" i="43" s="1"/>
  <c r="Z8" i="43"/>
  <c r="AA8" i="43" s="1"/>
  <c r="Z9" i="43"/>
  <c r="AA9" i="43" s="1"/>
  <c r="Z10" i="43"/>
  <c r="AA10" i="43" s="1"/>
  <c r="Z11" i="43"/>
  <c r="AA11" i="43" s="1"/>
  <c r="Z12" i="43"/>
  <c r="AA12" i="43" s="1"/>
  <c r="Z13" i="43"/>
  <c r="AA13" i="43" s="1"/>
  <c r="Z14" i="43"/>
  <c r="AA14" i="43" s="1"/>
  <c r="Z15" i="43"/>
  <c r="AA15" i="43" s="1"/>
  <c r="Z16" i="43"/>
  <c r="AA16" i="43" s="1"/>
  <c r="Z17" i="43"/>
  <c r="Z18" i="43"/>
  <c r="Z19" i="43"/>
  <c r="AA19" i="43" s="1"/>
  <c r="Z20" i="43"/>
  <c r="AA20" i="43" s="1"/>
  <c r="Z21" i="43"/>
  <c r="AA21" i="43" s="1"/>
  <c r="Z22" i="43"/>
  <c r="AA22" i="43" s="1"/>
  <c r="Z23" i="43"/>
  <c r="AA23" i="43" s="1"/>
  <c r="Z24" i="43"/>
  <c r="AA24" i="43" s="1"/>
  <c r="Z25" i="43"/>
  <c r="Z26" i="43"/>
  <c r="AA26" i="43" s="1"/>
  <c r="Z27" i="43"/>
  <c r="Z28" i="43"/>
  <c r="Z29" i="43"/>
  <c r="Z30" i="43"/>
  <c r="Z31" i="43"/>
  <c r="AA31" i="43" s="1"/>
  <c r="Z32" i="43"/>
  <c r="Z33" i="43"/>
  <c r="AA33" i="43" s="1"/>
  <c r="Z34" i="43"/>
  <c r="AA34" i="43" s="1"/>
  <c r="Z35" i="43"/>
  <c r="AA35" i="43" s="1"/>
  <c r="Z36" i="43"/>
  <c r="AA36" i="43" s="1"/>
  <c r="Z37" i="43"/>
  <c r="AA37" i="43" s="1"/>
  <c r="Z38" i="43"/>
  <c r="AA38" i="43" s="1"/>
  <c r="Z39" i="43"/>
  <c r="AA39" i="43" s="1"/>
  <c r="Z40" i="43"/>
  <c r="AA40" i="43" s="1"/>
  <c r="Z41" i="43"/>
  <c r="Z42" i="43"/>
  <c r="Z44" i="43"/>
  <c r="Z45" i="43"/>
  <c r="Z46" i="43"/>
  <c r="AA46" i="43" s="1"/>
  <c r="Z47" i="43"/>
  <c r="AA47" i="43" s="1"/>
  <c r="Z48" i="43"/>
  <c r="AA48" i="43" s="1"/>
  <c r="Z49" i="43"/>
  <c r="AA49" i="43" s="1"/>
  <c r="Z50" i="43"/>
  <c r="AA50" i="43" s="1"/>
  <c r="Z51" i="43"/>
  <c r="Z52" i="43"/>
  <c r="AA52" i="43" s="1"/>
  <c r="Z53" i="43"/>
  <c r="Z54" i="43"/>
  <c r="Z55" i="43"/>
  <c r="AA55" i="43" s="1"/>
  <c r="Z56" i="43"/>
  <c r="Z57" i="43"/>
  <c r="AA57" i="43" s="1"/>
  <c r="Z58" i="43"/>
  <c r="AA58" i="43" s="1"/>
  <c r="Z59" i="43"/>
  <c r="AA59" i="43" s="1"/>
  <c r="Z60" i="43"/>
  <c r="AA60" i="43" s="1"/>
  <c r="Z61" i="43"/>
  <c r="AA61" i="43" s="1"/>
  <c r="Z62" i="43"/>
  <c r="AA62" i="43" s="1"/>
  <c r="Z63" i="43"/>
  <c r="AA63" i="43" s="1"/>
  <c r="Z64" i="43"/>
  <c r="AA64" i="43" s="1"/>
  <c r="Z65" i="43"/>
  <c r="AA65" i="43" s="1"/>
  <c r="Z66" i="43"/>
  <c r="Z67" i="43"/>
  <c r="AA67" i="43" s="1"/>
  <c r="Z68" i="43"/>
  <c r="Z69" i="43"/>
  <c r="AA69" i="43" s="1"/>
  <c r="Z70" i="43"/>
  <c r="AA70" i="43" s="1"/>
  <c r="Z71" i="43"/>
  <c r="Z72" i="43"/>
  <c r="AA72" i="43" s="1"/>
  <c r="Z73" i="43"/>
  <c r="AA73" i="43" s="1"/>
  <c r="Z74" i="43"/>
  <c r="AA74" i="43" s="1"/>
  <c r="Z75" i="43"/>
  <c r="AA75" i="43" s="1"/>
  <c r="Z76" i="43"/>
  <c r="AA76" i="43" s="1"/>
  <c r="Z77" i="43"/>
  <c r="Z78" i="43"/>
  <c r="Z79" i="43"/>
  <c r="AA79" i="43" s="1"/>
  <c r="Z80" i="43"/>
  <c r="Z81" i="43"/>
  <c r="Z82" i="43"/>
  <c r="AA82" i="43" s="1"/>
  <c r="Z83" i="43"/>
  <c r="AA83" i="43" s="1"/>
  <c r="Z84" i="43"/>
  <c r="AA84" i="43" s="1"/>
  <c r="Z85" i="43"/>
  <c r="AA85" i="43" s="1"/>
  <c r="Z86" i="43"/>
  <c r="AA86" i="43" s="1"/>
  <c r="Z87" i="43"/>
  <c r="AA87" i="43" s="1"/>
  <c r="Z88" i="43"/>
  <c r="AA88" i="43" s="1"/>
  <c r="Z89" i="43"/>
  <c r="AA89" i="43" s="1"/>
  <c r="Z90" i="43"/>
  <c r="Z91" i="43"/>
  <c r="AA91" i="43" s="1"/>
  <c r="Z92" i="43"/>
  <c r="AA92" i="43" s="1"/>
  <c r="Z93" i="43"/>
  <c r="AA93" i="43" s="1"/>
  <c r="Z94" i="43"/>
  <c r="AA94" i="43" s="1"/>
  <c r="Z95" i="43"/>
  <c r="Z96" i="43"/>
  <c r="Z97" i="43"/>
  <c r="Z98" i="43"/>
  <c r="AA98" i="43" s="1"/>
  <c r="Z99" i="43"/>
  <c r="AA99" i="43" s="1"/>
  <c r="Z100" i="43"/>
  <c r="AA100" i="43" s="1"/>
  <c r="Z101" i="43"/>
  <c r="AA101" i="43" s="1"/>
  <c r="Z102" i="43"/>
  <c r="Z103" i="43"/>
  <c r="AA103" i="43" s="1"/>
  <c r="Z104" i="43"/>
  <c r="Z105" i="43"/>
  <c r="AA105" i="43" s="1"/>
  <c r="Z106" i="43"/>
  <c r="AA106" i="43" s="1"/>
  <c r="Z107" i="43"/>
  <c r="AA107" i="43" s="1"/>
  <c r="Z108" i="43"/>
  <c r="AA108" i="43" s="1"/>
  <c r="Z109" i="43"/>
  <c r="AA109" i="43" s="1"/>
  <c r="Z110" i="43"/>
  <c r="AA110" i="43" s="1"/>
  <c r="Z111" i="43"/>
  <c r="AA111" i="43" s="1"/>
  <c r="Z112" i="43"/>
  <c r="AA112" i="43" s="1"/>
  <c r="Z113" i="43"/>
  <c r="AA113" i="43" s="1"/>
  <c r="Z114" i="43"/>
  <c r="Z115" i="43"/>
  <c r="AA115" i="43" s="1"/>
  <c r="Z116" i="43"/>
  <c r="AA116" i="43" s="1"/>
  <c r="Z117" i="43"/>
  <c r="AA117" i="43" s="1"/>
  <c r="Z118" i="43"/>
  <c r="AA118" i="43" s="1"/>
  <c r="Z119" i="43"/>
  <c r="Z120" i="43"/>
  <c r="AA120" i="43" s="1"/>
  <c r="Z121" i="43"/>
  <c r="Z122" i="43"/>
  <c r="Z123" i="43"/>
  <c r="Z124" i="43"/>
  <c r="AA124" i="43" s="1"/>
  <c r="Z125" i="43"/>
  <c r="AA125" i="43" s="1"/>
  <c r="Z126" i="43"/>
  <c r="Z127" i="43"/>
  <c r="AA127" i="43" s="1"/>
  <c r="Z128" i="43"/>
  <c r="AA128" i="43" s="1"/>
  <c r="Z129" i="43"/>
  <c r="AA129" i="43" s="1"/>
  <c r="Z130" i="43"/>
  <c r="AA130" i="43" s="1"/>
  <c r="Z131" i="43"/>
  <c r="AA131" i="43" s="1"/>
  <c r="Z132" i="43"/>
  <c r="AA132" i="43" s="1"/>
  <c r="Z133" i="43"/>
  <c r="AA133" i="43" s="1"/>
  <c r="Z134" i="43"/>
  <c r="AA134" i="43" s="1"/>
  <c r="Z135" i="43"/>
  <c r="AA135" i="43" s="1"/>
  <c r="Z136" i="43"/>
  <c r="AA136" i="43" s="1"/>
  <c r="Z137" i="43"/>
  <c r="AA137" i="43" s="1"/>
  <c r="Z138" i="43"/>
  <c r="Z139" i="43"/>
  <c r="AA139" i="43" s="1"/>
  <c r="Z140" i="43"/>
  <c r="AA140" i="43" s="1"/>
  <c r="Z141" i="43"/>
  <c r="AA141" i="43" s="1"/>
  <c r="Z142" i="43"/>
  <c r="AA142" i="43" s="1"/>
  <c r="Z143" i="43"/>
  <c r="Z144" i="43"/>
  <c r="AA144" i="43" s="1"/>
  <c r="Z145" i="43"/>
  <c r="AA145" i="43" s="1"/>
  <c r="Z146" i="43"/>
  <c r="AA146" i="43" s="1"/>
  <c r="Z147" i="43"/>
  <c r="Z148" i="43"/>
  <c r="Z149" i="43"/>
  <c r="Z150" i="43"/>
  <c r="Z151" i="43"/>
  <c r="AA151" i="43" s="1"/>
  <c r="Z152" i="43"/>
  <c r="AA152" i="43" s="1"/>
  <c r="Z153" i="43"/>
  <c r="AA153" i="43" s="1"/>
  <c r="Z154" i="43"/>
  <c r="AA154" i="43" s="1"/>
  <c r="Z155" i="43"/>
  <c r="AA155" i="43" s="1"/>
  <c r="Z156" i="43"/>
  <c r="AA156" i="43" s="1"/>
  <c r="Z157" i="43"/>
  <c r="AA157" i="43" s="1"/>
  <c r="Z158" i="43"/>
  <c r="AA158" i="43" s="1"/>
  <c r="Z159" i="43"/>
  <c r="AA159" i="43" s="1"/>
  <c r="Z160" i="43"/>
  <c r="AA160" i="43" s="1"/>
  <c r="Z161" i="43"/>
  <c r="Z162" i="43"/>
  <c r="Z163" i="43"/>
  <c r="AA163" i="43" s="1"/>
  <c r="Z164" i="43"/>
  <c r="AA164" i="43" s="1"/>
  <c r="Z165" i="43"/>
  <c r="AA165" i="43" s="1"/>
  <c r="Z166" i="43"/>
  <c r="AA166" i="43" s="1"/>
  <c r="Z167" i="43"/>
  <c r="AA167" i="43" s="1"/>
  <c r="Z168" i="43"/>
  <c r="AA168" i="43" s="1"/>
  <c r="Z169" i="43"/>
  <c r="Z170" i="43"/>
  <c r="AA170" i="43" s="1"/>
  <c r="Z171" i="43"/>
  <c r="Z172" i="43"/>
  <c r="Z173" i="43"/>
  <c r="Z174" i="43"/>
  <c r="Z175" i="43"/>
  <c r="AA175" i="43" s="1"/>
  <c r="Z176" i="43"/>
  <c r="Z177" i="43"/>
  <c r="AA177" i="43" s="1"/>
  <c r="Z178" i="43"/>
  <c r="AA178" i="43" s="1"/>
  <c r="Z179" i="43"/>
  <c r="AA179" i="43" s="1"/>
  <c r="Z180" i="43"/>
  <c r="AA180" i="43" s="1"/>
  <c r="Z181" i="43"/>
  <c r="AA181" i="43" s="1"/>
  <c r="Z182" i="43"/>
  <c r="AA182" i="43" s="1"/>
  <c r="Z183" i="43"/>
  <c r="AA183" i="43" s="1"/>
  <c r="Z184" i="43"/>
  <c r="AA184" i="43" s="1"/>
  <c r="Z186" i="43"/>
  <c r="Z187" i="43"/>
  <c r="AA187" i="43" s="1"/>
  <c r="Z188" i="43"/>
  <c r="Z189" i="43"/>
  <c r="AA189" i="43" s="1"/>
  <c r="Z190" i="43"/>
  <c r="AA190" i="43" s="1"/>
  <c r="Z191" i="43"/>
  <c r="AA191" i="43" s="1"/>
  <c r="Z192" i="43"/>
  <c r="AA192" i="43" s="1"/>
  <c r="Z193" i="43"/>
  <c r="AA193" i="43" s="1"/>
  <c r="Z194" i="43"/>
  <c r="AA194" i="43" s="1"/>
  <c r="Z195" i="43"/>
  <c r="Z196" i="43"/>
  <c r="AA196" i="43" s="1"/>
  <c r="Z197" i="43"/>
  <c r="Z198" i="43"/>
  <c r="Z199" i="43"/>
  <c r="AA199" i="43" s="1"/>
  <c r="Z200" i="43"/>
  <c r="Z201" i="43"/>
  <c r="AA201" i="43" s="1"/>
  <c r="Z202" i="43"/>
  <c r="AA202" i="43" s="1"/>
  <c r="Z203" i="43"/>
  <c r="AA203" i="43" s="1"/>
  <c r="Z204" i="43"/>
  <c r="AA204" i="43" s="1"/>
  <c r="Z205" i="43"/>
  <c r="AA205" i="43" s="1"/>
  <c r="Z206" i="43"/>
  <c r="AA206" i="43" s="1"/>
  <c r="Z207" i="43"/>
  <c r="AA207" i="43" s="1"/>
  <c r="Z208" i="43"/>
  <c r="AA208" i="43" s="1"/>
  <c r="Z209" i="43"/>
  <c r="AA209" i="43" s="1"/>
  <c r="Z210" i="43"/>
  <c r="Z211" i="43"/>
  <c r="AA211" i="43" s="1"/>
  <c r="Z212" i="43"/>
  <c r="Z213" i="43"/>
  <c r="AA213" i="43" s="1"/>
  <c r="Z214" i="43"/>
  <c r="Z215" i="43"/>
  <c r="AA215" i="43" s="1"/>
  <c r="Z216" i="43"/>
  <c r="AA216" i="43" s="1"/>
  <c r="Z217" i="43"/>
  <c r="AA217" i="43" s="1"/>
  <c r="Z218" i="43"/>
  <c r="AA218" i="43" s="1"/>
  <c r="Z219" i="43"/>
  <c r="AA219" i="43" s="1"/>
  <c r="Z220" i="43"/>
  <c r="AA220" i="43" s="1"/>
  <c r="Z221" i="43"/>
  <c r="Z222" i="43"/>
  <c r="Z223" i="43"/>
  <c r="AA223" i="43" s="1"/>
  <c r="Z224" i="43"/>
  <c r="Z225" i="43"/>
  <c r="AA225" i="43" s="1"/>
  <c r="Z226" i="43"/>
  <c r="AA226" i="43" s="1"/>
  <c r="Z228" i="43"/>
  <c r="AA228" i="43" s="1"/>
  <c r="Z229" i="43"/>
  <c r="AA229" i="43" s="1"/>
  <c r="Z230" i="43"/>
  <c r="AA230" i="43" s="1"/>
  <c r="Z231" i="43"/>
  <c r="AA231" i="43" s="1"/>
  <c r="Z232" i="43"/>
  <c r="AA232" i="43" s="1"/>
  <c r="Z233" i="43"/>
  <c r="AA233" i="43" s="1"/>
  <c r="Z234" i="43"/>
  <c r="Z235" i="43"/>
  <c r="AA235" i="43" s="1"/>
  <c r="Z236" i="43"/>
  <c r="AA236" i="43" s="1"/>
  <c r="Z237" i="43"/>
  <c r="AA237" i="43" s="1"/>
  <c r="Z238" i="43"/>
  <c r="AA238" i="43" s="1"/>
  <c r="Z239" i="43"/>
  <c r="AA239" i="43" s="1"/>
  <c r="Z240" i="43"/>
  <c r="Z241" i="43"/>
  <c r="Z242" i="43"/>
  <c r="AA242" i="43" s="1"/>
  <c r="Z243" i="43"/>
  <c r="AA243" i="43" s="1"/>
  <c r="Z244" i="43"/>
  <c r="Z245" i="43"/>
  <c r="Z246" i="43"/>
  <c r="Z247" i="43"/>
  <c r="AA247" i="43" s="1"/>
  <c r="Z248" i="43"/>
  <c r="Z249" i="43"/>
  <c r="AA249" i="43" s="1"/>
  <c r="Z250" i="43"/>
  <c r="AA250" i="43" s="1"/>
  <c r="Z251" i="43"/>
  <c r="AA251" i="43" s="1"/>
  <c r="Z252" i="43"/>
  <c r="AA252" i="43" s="1"/>
  <c r="Z254" i="43"/>
  <c r="AA254" i="43" s="1"/>
  <c r="Z255" i="43"/>
  <c r="AA255" i="43" s="1"/>
  <c r="Z256" i="43"/>
  <c r="AA256" i="43" s="1"/>
  <c r="Z257" i="43"/>
  <c r="Z258" i="43"/>
  <c r="Z259" i="43"/>
  <c r="AA259" i="43" s="1"/>
  <c r="Z260" i="43"/>
  <c r="AA260" i="43" s="1"/>
  <c r="Z261" i="43"/>
  <c r="AA261" i="43" s="1"/>
  <c r="Z262" i="43"/>
  <c r="AA262" i="43" s="1"/>
  <c r="Z263" i="43"/>
  <c r="AA263" i="43" s="1"/>
  <c r="Z264" i="43"/>
  <c r="AA264" i="43" s="1"/>
  <c r="Z266" i="43"/>
  <c r="AA266" i="43" s="1"/>
  <c r="Z267" i="43"/>
  <c r="AA267" i="43" s="1"/>
  <c r="Z268" i="43"/>
  <c r="AA268" i="43" s="1"/>
  <c r="Z269" i="43"/>
  <c r="AA269" i="43" s="1"/>
  <c r="Z270" i="43"/>
  <c r="Z271" i="43"/>
  <c r="AA271" i="43" s="1"/>
  <c r="Z272" i="43"/>
  <c r="Z273" i="43"/>
  <c r="AA273" i="43" s="1"/>
  <c r="Z274" i="43"/>
  <c r="AA274" i="43" s="1"/>
  <c r="Z275" i="43"/>
  <c r="AA275" i="43" s="1"/>
  <c r="Z276" i="43"/>
  <c r="AA276" i="43" s="1"/>
  <c r="Z277" i="43"/>
  <c r="Z278" i="43"/>
  <c r="AA278" i="43" s="1"/>
  <c r="Z279" i="43"/>
  <c r="Z280" i="43"/>
  <c r="Z281" i="43"/>
  <c r="AA281" i="43" s="1"/>
  <c r="Z282" i="43"/>
  <c r="Z283" i="43"/>
  <c r="AA283" i="43" s="1"/>
  <c r="Z284" i="43"/>
  <c r="Z285" i="43"/>
  <c r="AA285" i="43" s="1"/>
  <c r="Z286" i="43"/>
  <c r="AA286" i="43" s="1"/>
  <c r="Z287" i="43"/>
  <c r="AA287" i="43" s="1"/>
  <c r="Z288" i="43"/>
  <c r="AA288" i="43" s="1"/>
  <c r="Z289" i="43"/>
  <c r="AA289" i="43" s="1"/>
  <c r="Z290" i="43"/>
  <c r="AA290" i="43" s="1"/>
  <c r="Z291" i="43"/>
  <c r="AA291" i="43" s="1"/>
  <c r="Z292" i="43"/>
  <c r="AA292" i="43" s="1"/>
  <c r="Z293" i="43"/>
  <c r="Z294" i="43"/>
  <c r="Z295" i="43"/>
  <c r="AA295" i="43" s="1"/>
  <c r="Z296" i="43"/>
  <c r="AA296" i="43" s="1"/>
  <c r="Z297" i="43"/>
  <c r="AA297" i="43" s="1"/>
  <c r="Z298" i="43"/>
  <c r="Z299" i="43"/>
  <c r="AA299" i="43" s="1"/>
  <c r="Z300" i="43"/>
  <c r="Z301" i="43"/>
  <c r="AA301" i="43" s="1"/>
  <c r="Z302" i="43"/>
  <c r="Z303" i="43"/>
  <c r="AA303" i="43" s="1"/>
  <c r="Z304" i="43"/>
  <c r="AA304" i="43" s="1"/>
  <c r="Z305" i="43"/>
  <c r="AA305" i="43" s="1"/>
  <c r="Z306" i="43"/>
  <c r="Z307" i="43"/>
  <c r="AA307" i="43" s="1"/>
  <c r="Z308" i="43"/>
  <c r="AA308" i="43" s="1"/>
  <c r="Z309" i="43"/>
  <c r="AA309" i="43" s="1"/>
  <c r="Z310" i="43"/>
  <c r="AA310" i="43" s="1"/>
  <c r="Z311" i="43"/>
  <c r="AA311" i="43" s="1"/>
  <c r="Z313" i="43"/>
  <c r="Z314" i="43"/>
  <c r="AA314" i="43" s="1"/>
  <c r="Z315" i="43"/>
  <c r="Z316" i="43"/>
  <c r="Z318" i="43"/>
  <c r="Z319" i="43"/>
  <c r="AA319" i="43" s="1"/>
  <c r="Z320" i="43"/>
  <c r="Z321" i="43"/>
  <c r="AA321" i="43" s="1"/>
  <c r="Z323" i="43"/>
  <c r="AA323" i="43" s="1"/>
  <c r="Z324" i="43"/>
  <c r="AA324" i="43" s="1"/>
  <c r="Z325" i="43"/>
  <c r="AA325" i="43" s="1"/>
  <c r="Z326" i="43"/>
  <c r="AA326" i="43" s="1"/>
  <c r="Z327" i="43"/>
  <c r="AA327" i="43" s="1"/>
  <c r="Z328" i="43"/>
  <c r="AA328" i="43" s="1"/>
  <c r="Z329" i="43"/>
  <c r="Z330" i="43"/>
  <c r="Z331" i="43"/>
  <c r="AA331" i="43" s="1"/>
  <c r="Z332" i="43"/>
  <c r="Z334" i="43"/>
  <c r="AA334" i="43" s="1"/>
  <c r="Z335" i="43"/>
  <c r="AA335" i="43" s="1"/>
  <c r="Z336" i="43"/>
  <c r="AA336" i="43" s="1"/>
  <c r="Z337" i="43"/>
  <c r="Z338" i="43"/>
  <c r="AA338" i="43" s="1"/>
  <c r="Z339" i="43"/>
  <c r="Z340" i="43"/>
  <c r="AA340" i="43" s="1"/>
  <c r="Z341" i="43"/>
  <c r="Z342" i="43"/>
  <c r="Z343" i="43"/>
  <c r="AA343" i="43" s="1"/>
  <c r="Z344" i="43"/>
  <c r="Z345" i="43"/>
  <c r="AA345" i="43" s="1"/>
  <c r="Z346" i="43"/>
  <c r="AA346" i="43" s="1"/>
  <c r="Z347" i="43"/>
  <c r="AA347" i="43" s="1"/>
  <c r="Z348" i="43"/>
  <c r="AA348" i="43" s="1"/>
  <c r="Z349" i="43"/>
  <c r="AA349" i="43" s="1"/>
  <c r="Z351" i="43"/>
  <c r="AA351" i="43" s="1"/>
  <c r="Z352" i="43"/>
  <c r="Z353" i="43"/>
  <c r="AA353" i="43" s="1"/>
  <c r="Z354" i="43"/>
  <c r="Z355" i="43"/>
  <c r="AA355" i="43" s="1"/>
  <c r="Z356" i="43"/>
  <c r="Z357" i="43"/>
  <c r="AA357" i="43" s="1"/>
  <c r="Z358" i="43"/>
  <c r="AA358" i="43" s="1"/>
  <c r="Z359" i="43"/>
  <c r="Z360" i="43"/>
  <c r="AA360" i="43" s="1"/>
  <c r="Z361" i="43"/>
  <c r="AA361" i="43" s="1"/>
  <c r="Z362" i="43"/>
  <c r="AA362" i="43" s="1"/>
  <c r="Z363" i="43"/>
  <c r="AA363" i="43" s="1"/>
  <c r="Z364" i="43"/>
  <c r="AA364" i="43" s="1"/>
  <c r="Z365" i="43"/>
  <c r="AA365" i="43" s="1"/>
  <c r="Z366" i="43"/>
  <c r="Z367" i="43"/>
  <c r="AA367" i="43" s="1"/>
  <c r="Z368" i="43"/>
  <c r="Z369" i="43"/>
  <c r="AA369" i="43" s="1"/>
  <c r="Z370" i="43"/>
  <c r="AA370" i="43" s="1"/>
  <c r="Z372" i="43"/>
  <c r="AA372" i="43" s="1"/>
  <c r="Z373" i="43"/>
  <c r="AA373" i="43" s="1"/>
  <c r="Z374" i="43"/>
  <c r="AA374" i="43" s="1"/>
  <c r="Z375" i="43"/>
  <c r="Z377" i="43"/>
  <c r="AA377" i="43" s="1"/>
  <c r="Z378" i="43"/>
  <c r="Z379" i="43"/>
  <c r="AA379" i="43" s="1"/>
  <c r="Z380" i="43"/>
  <c r="AA380" i="43" s="1"/>
  <c r="Z382" i="43"/>
  <c r="AA382" i="43" s="1"/>
  <c r="Z383" i="43"/>
  <c r="AA383" i="43" s="1"/>
  <c r="Z384" i="43"/>
  <c r="AA384" i="43" s="1"/>
  <c r="Z385" i="43"/>
  <c r="AA385" i="43" s="1"/>
  <c r="Z386" i="43"/>
  <c r="AA386" i="43" s="1"/>
  <c r="Z388" i="43"/>
  <c r="Z389" i="43"/>
  <c r="Z390" i="43"/>
  <c r="Z391" i="43"/>
  <c r="AA391" i="43" s="1"/>
  <c r="Z392" i="43"/>
  <c r="Z393" i="43"/>
  <c r="AA393" i="43" s="1"/>
  <c r="Z394" i="43"/>
  <c r="AA394" i="43" s="1"/>
  <c r="Z395" i="43"/>
  <c r="AA395" i="43" s="1"/>
  <c r="Z396" i="43"/>
  <c r="AA396" i="43" s="1"/>
  <c r="Z397" i="43"/>
  <c r="AA397" i="43" s="1"/>
  <c r="Z398" i="43"/>
  <c r="AA398" i="43" s="1"/>
  <c r="Z399" i="43"/>
  <c r="AA399" i="43" s="1"/>
  <c r="Z400" i="43"/>
  <c r="Z401" i="43"/>
  <c r="AA401" i="43" s="1"/>
  <c r="Z402" i="43"/>
  <c r="Z403" i="43"/>
  <c r="AA403" i="43" s="1"/>
  <c r="Z404" i="43"/>
  <c r="AA404" i="43" s="1"/>
  <c r="Z405" i="43"/>
  <c r="AA405" i="43" s="1"/>
  <c r="Z406" i="43"/>
  <c r="AA406" i="43" s="1"/>
  <c r="Z407" i="43"/>
  <c r="AA407" i="43" s="1"/>
  <c r="Z408" i="43"/>
  <c r="AA408" i="43" s="1"/>
  <c r="Z409" i="43"/>
  <c r="AA409" i="43" s="1"/>
  <c r="Z410" i="43"/>
  <c r="AA410" i="43" s="1"/>
  <c r="Z411" i="43"/>
  <c r="AA411" i="43" s="1"/>
  <c r="Z412" i="43"/>
  <c r="AA412" i="43" s="1"/>
  <c r="Z413" i="43"/>
  <c r="AA413" i="43" s="1"/>
  <c r="Z414" i="43"/>
  <c r="Z415" i="43"/>
  <c r="AA415" i="43" s="1"/>
  <c r="Z416" i="43"/>
  <c r="Z417" i="43"/>
  <c r="AA417" i="43" s="1"/>
  <c r="Z418" i="43"/>
  <c r="AA418" i="43" s="1"/>
  <c r="Z419" i="43"/>
  <c r="AA419" i="43" s="1"/>
  <c r="Z420" i="43"/>
  <c r="AA420" i="43" s="1"/>
  <c r="Z421" i="43"/>
  <c r="Z422" i="43"/>
  <c r="AA422" i="43" s="1"/>
  <c r="Z423" i="43"/>
  <c r="Z424" i="43"/>
  <c r="Z425" i="43"/>
  <c r="AA425" i="43" s="1"/>
  <c r="Z426" i="43"/>
  <c r="Z427" i="43"/>
  <c r="AA427" i="43" s="1"/>
  <c r="Z428" i="43"/>
  <c r="Z429" i="43"/>
  <c r="AA429" i="43" s="1"/>
  <c r="Z430" i="43"/>
  <c r="AA430" i="43" s="1"/>
  <c r="Z431" i="43"/>
  <c r="AA431" i="43" s="1"/>
  <c r="Z432" i="43"/>
  <c r="AA432" i="43" s="1"/>
  <c r="Z434" i="43"/>
  <c r="AA434" i="43" s="1"/>
  <c r="Z435" i="43"/>
  <c r="AA435" i="43" s="1"/>
  <c r="Z436" i="43"/>
  <c r="AA436" i="43" s="1"/>
  <c r="Z437" i="43"/>
  <c r="Z438" i="43"/>
  <c r="Z439" i="43"/>
  <c r="AA439" i="43" s="1"/>
  <c r="Z440" i="43"/>
  <c r="Z441" i="43"/>
  <c r="AA441" i="43" s="1"/>
  <c r="Z442" i="43"/>
  <c r="Z443" i="43"/>
  <c r="AA443" i="43" s="1"/>
  <c r="Z445" i="43"/>
  <c r="AA445" i="43" s="1"/>
  <c r="Z446" i="43"/>
  <c r="AA446" i="43" s="1"/>
  <c r="Z447" i="43"/>
  <c r="AA447" i="43" s="1"/>
  <c r="Z448" i="43"/>
  <c r="AA448" i="43" s="1"/>
  <c r="Z450" i="43"/>
  <c r="Z451" i="43"/>
  <c r="AA451" i="43" s="1"/>
  <c r="Z452" i="43"/>
  <c r="AA452" i="43" s="1"/>
  <c r="Z453" i="43"/>
  <c r="AA453" i="43" s="1"/>
  <c r="Z454" i="43"/>
  <c r="Z455" i="43"/>
  <c r="AA455" i="43" s="1"/>
  <c r="Z456" i="43"/>
  <c r="AA456" i="43" s="1"/>
  <c r="Z457" i="43"/>
  <c r="AA457" i="43" s="1"/>
  <c r="Z458" i="43"/>
  <c r="AA458" i="43" s="1"/>
  <c r="Z459" i="43"/>
  <c r="Z460" i="43"/>
  <c r="Z461" i="43"/>
  <c r="Z462" i="43"/>
  <c r="Z463" i="43"/>
  <c r="AA463" i="43" s="1"/>
  <c r="Z464" i="43"/>
  <c r="Z465" i="43"/>
  <c r="AA465" i="43" s="1"/>
  <c r="Z466" i="43"/>
  <c r="AA466" i="43" s="1"/>
  <c r="Z467" i="43"/>
  <c r="AA467" i="43" s="1"/>
  <c r="Z468" i="43"/>
  <c r="AA468" i="43" s="1"/>
  <c r="Z469" i="43"/>
  <c r="AA469" i="43" s="1"/>
  <c r="Z470" i="43"/>
  <c r="AA470" i="43" s="1"/>
  <c r="Z471" i="43"/>
  <c r="AA471" i="43" s="1"/>
  <c r="Z472" i="43"/>
  <c r="Z473" i="43"/>
  <c r="Z474" i="43"/>
  <c r="Z475" i="43"/>
  <c r="AA475" i="43" s="1"/>
  <c r="Z476" i="43"/>
  <c r="Z477" i="43"/>
  <c r="Z478" i="43"/>
  <c r="AA478" i="43" s="1"/>
  <c r="Z479" i="43"/>
  <c r="AA479" i="43" s="1"/>
  <c r="Z480" i="43"/>
  <c r="AA480" i="43" s="1"/>
  <c r="Z481" i="43"/>
  <c r="AA481" i="43" s="1"/>
  <c r="Z482" i="43"/>
  <c r="AA482" i="43" s="1"/>
  <c r="Z483" i="43"/>
  <c r="AA483" i="43" s="1"/>
  <c r="Z484" i="43"/>
  <c r="AA484" i="43" s="1"/>
  <c r="Z485" i="43"/>
  <c r="AA485" i="43" s="1"/>
  <c r="Z486" i="43"/>
  <c r="Z487" i="43"/>
  <c r="AA487" i="43" s="1"/>
  <c r="Z488" i="43"/>
  <c r="Z489" i="43"/>
  <c r="Z490" i="43"/>
  <c r="AA490" i="43" s="1"/>
  <c r="Z491" i="43"/>
  <c r="AA491" i="43" s="1"/>
  <c r="Z492" i="43"/>
  <c r="AA492" i="43" s="1"/>
  <c r="Z493" i="43"/>
  <c r="AA493" i="43" s="1"/>
  <c r="Z494" i="43"/>
  <c r="AA494" i="43" s="1"/>
  <c r="Z495" i="43"/>
  <c r="AA495" i="43" s="1"/>
  <c r="Z496" i="43"/>
  <c r="AA496" i="43" s="1"/>
  <c r="Z497" i="43"/>
  <c r="AA497" i="43" s="1"/>
  <c r="Z498" i="43"/>
  <c r="Z499" i="43"/>
  <c r="AA499" i="43" s="1"/>
  <c r="Z500" i="43"/>
  <c r="AA500" i="43" s="1"/>
  <c r="Z501" i="43"/>
  <c r="Z502" i="43"/>
  <c r="AA502" i="43" s="1"/>
  <c r="Z503" i="43"/>
  <c r="Z504" i="43"/>
  <c r="Z505" i="43"/>
  <c r="AA505" i="43" s="1"/>
  <c r="Z506" i="43"/>
  <c r="Z508" i="43"/>
  <c r="AA508" i="43" s="1"/>
  <c r="Z509" i="43"/>
  <c r="AA509" i="43" s="1"/>
  <c r="Z510" i="43"/>
  <c r="Z511" i="43"/>
  <c r="AA511" i="43" s="1"/>
  <c r="Z513" i="43"/>
  <c r="AA513" i="43" s="1"/>
  <c r="Z514" i="43"/>
  <c r="AA514" i="43" s="1"/>
  <c r="Z515" i="43"/>
  <c r="Z517" i="43"/>
  <c r="AA517" i="43" s="1"/>
  <c r="Z518" i="43"/>
  <c r="AA518" i="43" s="1"/>
  <c r="Z519" i="43"/>
  <c r="Z5" i="43"/>
  <c r="Y8" i="42"/>
  <c r="Y11" i="42"/>
  <c r="Y12" i="42"/>
  <c r="Y13" i="42"/>
  <c r="Y14" i="42"/>
  <c r="Y22" i="42"/>
  <c r="Y23" i="42"/>
  <c r="Y24" i="42"/>
  <c r="Y25" i="42"/>
  <c r="Y26" i="42"/>
  <c r="Y27" i="42"/>
  <c r="Y36" i="42"/>
  <c r="Y37" i="42"/>
  <c r="Y38" i="42"/>
  <c r="Y39" i="42"/>
  <c r="Y40" i="42"/>
  <c r="Y42" i="42"/>
  <c r="Y49" i="42"/>
  <c r="Y50" i="42"/>
  <c r="Y51" i="42"/>
  <c r="Y52" i="42"/>
  <c r="Y54" i="42"/>
  <c r="Y55" i="42"/>
  <c r="Y61" i="42"/>
  <c r="Y62" i="42"/>
  <c r="Y64" i="42"/>
  <c r="Y66" i="42"/>
  <c r="Y68" i="42"/>
  <c r="Y69" i="42"/>
  <c r="Y71" i="42"/>
  <c r="Y73" i="42"/>
  <c r="Y76" i="42"/>
  <c r="Y79" i="42"/>
  <c r="Y84" i="42"/>
  <c r="Y85" i="42"/>
  <c r="Y86" i="42"/>
  <c r="Y90" i="42"/>
  <c r="Y93" i="42"/>
  <c r="Y94" i="42"/>
  <c r="Y95" i="42"/>
  <c r="Y97" i="42"/>
  <c r="Y98" i="42"/>
  <c r="Y99" i="42"/>
  <c r="Y100" i="42"/>
  <c r="Y102" i="42"/>
  <c r="Y108" i="42"/>
  <c r="Y110" i="42"/>
  <c r="Y111" i="42"/>
  <c r="Y112" i="42"/>
  <c r="Y114" i="42"/>
  <c r="Y123" i="42"/>
  <c r="Y124" i="42"/>
  <c r="Y126" i="42"/>
  <c r="Y127" i="42"/>
  <c r="Y128" i="42"/>
  <c r="Y133" i="42"/>
  <c r="Y136" i="42"/>
  <c r="Y138" i="42"/>
  <c r="Y139" i="42"/>
  <c r="Y140" i="42"/>
  <c r="Y142" i="42"/>
  <c r="Y145" i="42"/>
  <c r="Y147" i="42"/>
  <c r="Y151" i="42"/>
  <c r="Y152" i="42"/>
  <c r="Y157" i="42"/>
  <c r="Y163" i="42"/>
  <c r="Y165" i="42"/>
  <c r="Y166" i="42"/>
  <c r="Y168" i="42"/>
  <c r="Y169" i="42"/>
  <c r="Y170" i="42"/>
  <c r="Y171" i="42"/>
  <c r="Y176" i="42"/>
  <c r="Y181" i="42"/>
  <c r="Y182" i="42"/>
  <c r="Y183" i="42"/>
  <c r="Y184" i="42"/>
  <c r="Y186" i="42"/>
  <c r="Y193" i="42"/>
  <c r="Y194" i="42"/>
  <c r="Y195" i="42"/>
  <c r="Y196" i="42"/>
  <c r="Y198" i="42"/>
  <c r="Y199" i="42"/>
  <c r="Y200" i="42"/>
  <c r="Y206" i="42"/>
  <c r="Y207" i="42"/>
  <c r="Y208" i="42"/>
  <c r="Y210" i="42"/>
  <c r="Y211" i="42"/>
  <c r="Y212" i="42"/>
  <c r="Y218" i="42"/>
  <c r="Y222" i="42"/>
  <c r="Y223" i="42"/>
  <c r="Y224" i="42"/>
  <c r="Y226" i="42"/>
  <c r="Y228" i="42"/>
  <c r="Y230" i="42"/>
  <c r="Y234" i="42"/>
  <c r="Y236" i="42"/>
  <c r="Y242" i="42"/>
  <c r="Y248" i="42"/>
  <c r="Y251" i="42"/>
  <c r="Y252" i="42"/>
  <c r="Y254" i="42"/>
  <c r="Y255" i="42"/>
  <c r="Y256" i="42"/>
  <c r="Y258" i="42"/>
  <c r="Y260" i="42"/>
  <c r="Y267" i="42"/>
  <c r="Y268" i="42"/>
  <c r="Y270" i="42"/>
  <c r="Y271" i="42"/>
  <c r="Y272" i="42"/>
  <c r="Y278" i="42"/>
  <c r="Y280" i="42"/>
  <c r="Y282" i="42"/>
  <c r="Y283" i="42"/>
  <c r="Y290" i="42"/>
  <c r="Y295" i="42"/>
  <c r="Y296" i="42"/>
  <c r="Y298" i="42"/>
  <c r="Y302" i="42"/>
  <c r="Y304" i="42"/>
  <c r="Y308" i="42"/>
  <c r="Y312" i="42"/>
  <c r="Y314" i="42"/>
  <c r="Y320" i="42"/>
  <c r="Y322" i="42"/>
  <c r="Y323" i="42"/>
  <c r="Y324" i="42"/>
  <c r="Y325" i="42"/>
  <c r="Y326" i="42"/>
  <c r="Y327" i="42"/>
  <c r="Y328" i="42"/>
  <c r="Y336" i="42"/>
  <c r="Y338" i="42"/>
  <c r="Y339" i="42"/>
  <c r="Y340" i="42"/>
  <c r="Y342" i="42"/>
  <c r="Y344" i="42"/>
  <c r="Y350" i="42"/>
  <c r="Y351" i="42"/>
  <c r="Y352" i="42"/>
  <c r="Y354" i="42"/>
  <c r="Y355" i="42"/>
  <c r="Y356" i="42"/>
  <c r="Y362" i="42"/>
  <c r="Y364" i="42"/>
  <c r="Y366" i="42"/>
  <c r="Y367" i="42"/>
  <c r="Y368" i="42"/>
  <c r="Y369" i="42"/>
  <c r="Y370" i="42"/>
  <c r="Y374" i="42"/>
  <c r="Y376" i="42"/>
  <c r="Y379" i="42"/>
  <c r="Y380" i="42"/>
  <c r="Y386" i="42"/>
  <c r="Y394" i="42"/>
  <c r="Y395" i="42"/>
  <c r="Y396" i="42"/>
  <c r="Y398" i="42"/>
  <c r="Y399" i="42"/>
  <c r="Y400" i="42"/>
  <c r="Y404" i="42"/>
  <c r="Y408" i="42"/>
  <c r="Y411" i="42"/>
  <c r="Y412" i="42"/>
  <c r="Y414" i="42"/>
  <c r="Y416" i="42"/>
  <c r="Y421" i="42"/>
  <c r="Y422" i="42"/>
  <c r="Y424" i="42"/>
  <c r="Y426" i="42"/>
  <c r="Y427" i="42"/>
  <c r="Y428" i="42"/>
  <c r="Y434" i="42"/>
  <c r="Y435" i="42"/>
  <c r="Y438" i="42"/>
  <c r="Y439" i="42"/>
  <c r="Y440" i="42"/>
  <c r="Y446" i="42"/>
  <c r="Y451" i="42"/>
  <c r="Y452" i="42"/>
  <c r="Y458" i="42"/>
  <c r="Y462" i="42"/>
  <c r="Y465" i="42"/>
  <c r="Y466" i="42"/>
  <c r="Y468" i="42"/>
  <c r="Y470" i="42"/>
  <c r="Y480" i="42"/>
  <c r="Y483" i="42"/>
  <c r="Y484" i="42"/>
  <c r="Y486" i="42"/>
  <c r="Y493" i="42"/>
  <c r="Y494" i="42"/>
  <c r="Y495" i="42"/>
  <c r="Y496" i="42"/>
  <c r="Y498" i="42"/>
  <c r="Y499" i="42"/>
  <c r="Y501" i="42"/>
  <c r="Y506" i="42"/>
  <c r="Y510" i="42"/>
  <c r="Y511" i="42"/>
  <c r="Y512" i="42"/>
  <c r="Y513" i="42"/>
  <c r="Y518" i="42"/>
  <c r="X6" i="42"/>
  <c r="Y6" i="42" s="1"/>
  <c r="X7" i="42"/>
  <c r="Y7" i="42" s="1"/>
  <c r="X8" i="42"/>
  <c r="X9" i="42"/>
  <c r="Y9" i="42" s="1"/>
  <c r="X10" i="42"/>
  <c r="Y10" i="42" s="1"/>
  <c r="X11" i="42"/>
  <c r="X12" i="42"/>
  <c r="X13" i="42"/>
  <c r="X14" i="42"/>
  <c r="X15" i="42"/>
  <c r="Y15" i="42" s="1"/>
  <c r="X16" i="42"/>
  <c r="Y16" i="42" s="1"/>
  <c r="X17" i="42"/>
  <c r="Y17" i="42" s="1"/>
  <c r="X18" i="42"/>
  <c r="Y18" i="42" s="1"/>
  <c r="X19" i="42"/>
  <c r="Y19" i="42" s="1"/>
  <c r="X20" i="42"/>
  <c r="Y20" i="42" s="1"/>
  <c r="X21" i="42"/>
  <c r="Y21" i="42" s="1"/>
  <c r="X22" i="42"/>
  <c r="X23" i="42"/>
  <c r="X24" i="42"/>
  <c r="X25" i="42"/>
  <c r="X26" i="42"/>
  <c r="X27" i="42"/>
  <c r="X28" i="42"/>
  <c r="Y28" i="42" s="1"/>
  <c r="X29" i="42"/>
  <c r="Y29" i="42" s="1"/>
  <c r="X30" i="42"/>
  <c r="Y30" i="42" s="1"/>
  <c r="X31" i="42"/>
  <c r="Y31" i="42" s="1"/>
  <c r="X32" i="42"/>
  <c r="Y32" i="42" s="1"/>
  <c r="X33" i="42"/>
  <c r="Y33" i="42" s="1"/>
  <c r="X34" i="42"/>
  <c r="Y34" i="42" s="1"/>
  <c r="X35" i="42"/>
  <c r="Y35" i="42" s="1"/>
  <c r="X36" i="42"/>
  <c r="X37" i="42"/>
  <c r="X38" i="42"/>
  <c r="X39" i="42"/>
  <c r="X40" i="42"/>
  <c r="X42" i="42"/>
  <c r="X43" i="42"/>
  <c r="Y43" i="42" s="1"/>
  <c r="X44" i="42"/>
  <c r="Y44" i="42" s="1"/>
  <c r="X45" i="42"/>
  <c r="Y45" i="42" s="1"/>
  <c r="X46" i="42"/>
  <c r="Y46" i="42" s="1"/>
  <c r="X47" i="42"/>
  <c r="Y47" i="42" s="1"/>
  <c r="X48" i="42"/>
  <c r="Y48" i="42" s="1"/>
  <c r="X49" i="42"/>
  <c r="X50" i="42"/>
  <c r="X51" i="42"/>
  <c r="X52" i="42"/>
  <c r="X53" i="42"/>
  <c r="Y53" i="42" s="1"/>
  <c r="X54" i="42"/>
  <c r="X55" i="42"/>
  <c r="X56" i="42"/>
  <c r="Y56" i="42" s="1"/>
  <c r="X57" i="42"/>
  <c r="Y57" i="42" s="1"/>
  <c r="X58" i="42"/>
  <c r="Y58" i="42" s="1"/>
  <c r="X59" i="42"/>
  <c r="Y59" i="42" s="1"/>
  <c r="X60" i="42"/>
  <c r="Y60" i="42" s="1"/>
  <c r="X61" i="42"/>
  <c r="X62" i="42"/>
  <c r="X63" i="42"/>
  <c r="Y63" i="42" s="1"/>
  <c r="X64" i="42"/>
  <c r="X65" i="42"/>
  <c r="Y65" i="42" s="1"/>
  <c r="X66" i="42"/>
  <c r="X67" i="42"/>
  <c r="Y67" i="42" s="1"/>
  <c r="X68" i="42"/>
  <c r="X69" i="42"/>
  <c r="X70" i="42"/>
  <c r="Y70" i="42" s="1"/>
  <c r="X71" i="42"/>
  <c r="X72" i="42"/>
  <c r="Y72" i="42" s="1"/>
  <c r="X73" i="42"/>
  <c r="X74" i="42"/>
  <c r="Y74" i="42" s="1"/>
  <c r="X75" i="42"/>
  <c r="Y75" i="42" s="1"/>
  <c r="X76" i="42"/>
  <c r="X77" i="42"/>
  <c r="Y77" i="42" s="1"/>
  <c r="X78" i="42"/>
  <c r="Y78" i="42" s="1"/>
  <c r="X79" i="42"/>
  <c r="X80" i="42"/>
  <c r="Y80" i="42" s="1"/>
  <c r="X81" i="42"/>
  <c r="Y81" i="42" s="1"/>
  <c r="X82" i="42"/>
  <c r="Y82" i="42" s="1"/>
  <c r="X83" i="42"/>
  <c r="Y83" i="42" s="1"/>
  <c r="X84" i="42"/>
  <c r="X85" i="42"/>
  <c r="X86" i="42"/>
  <c r="X87" i="42"/>
  <c r="Y87" i="42" s="1"/>
  <c r="X88" i="42"/>
  <c r="Y88" i="42" s="1"/>
  <c r="X89" i="42"/>
  <c r="Y89" i="42" s="1"/>
  <c r="X90" i="42"/>
  <c r="X91" i="42"/>
  <c r="Y91" i="42" s="1"/>
  <c r="X92" i="42"/>
  <c r="Y92" i="42" s="1"/>
  <c r="X93" i="42"/>
  <c r="X94" i="42"/>
  <c r="X95" i="42"/>
  <c r="X96" i="42"/>
  <c r="Y96" i="42" s="1"/>
  <c r="X97" i="42"/>
  <c r="X98" i="42"/>
  <c r="X99" i="42"/>
  <c r="X100" i="42"/>
  <c r="X101" i="42"/>
  <c r="Y101" i="42" s="1"/>
  <c r="X102" i="42"/>
  <c r="X103" i="42"/>
  <c r="Y103" i="42" s="1"/>
  <c r="X104" i="42"/>
  <c r="Y104" i="42" s="1"/>
  <c r="X105" i="42"/>
  <c r="Y105" i="42" s="1"/>
  <c r="X106" i="42"/>
  <c r="Y106" i="42" s="1"/>
  <c r="X107" i="42"/>
  <c r="Y107" i="42" s="1"/>
  <c r="X108" i="42"/>
  <c r="X109" i="42"/>
  <c r="Y109" i="42" s="1"/>
  <c r="X110" i="42"/>
  <c r="X111" i="42"/>
  <c r="X112" i="42"/>
  <c r="X113" i="42"/>
  <c r="Y113" i="42" s="1"/>
  <c r="X114" i="42"/>
  <c r="X116" i="42"/>
  <c r="Y116" i="42" s="1"/>
  <c r="X117" i="42"/>
  <c r="Y117" i="42" s="1"/>
  <c r="X118" i="42"/>
  <c r="Y118" i="42" s="1"/>
  <c r="X119" i="42"/>
  <c r="Y119" i="42" s="1"/>
  <c r="X120" i="42"/>
  <c r="Y120" i="42" s="1"/>
  <c r="X122" i="42"/>
  <c r="Y122" i="42" s="1"/>
  <c r="X123" i="42"/>
  <c r="X124" i="42"/>
  <c r="X125" i="42"/>
  <c r="Y125" i="42" s="1"/>
  <c r="X126" i="42"/>
  <c r="X127" i="42"/>
  <c r="X128" i="42"/>
  <c r="X129" i="42"/>
  <c r="Y129" i="42" s="1"/>
  <c r="X130" i="42"/>
  <c r="Y130" i="42" s="1"/>
  <c r="X131" i="42"/>
  <c r="Y131" i="42" s="1"/>
  <c r="X132" i="42"/>
  <c r="Y132" i="42" s="1"/>
  <c r="X133" i="42"/>
  <c r="X134" i="42"/>
  <c r="Y134" i="42" s="1"/>
  <c r="X135" i="42"/>
  <c r="Y135" i="42" s="1"/>
  <c r="X136" i="42"/>
  <c r="X137" i="42"/>
  <c r="Y137" i="42" s="1"/>
  <c r="X138" i="42"/>
  <c r="X139" i="42"/>
  <c r="X140" i="42"/>
  <c r="X142" i="42"/>
  <c r="X143" i="42"/>
  <c r="Y143" i="42" s="1"/>
  <c r="X144" i="42"/>
  <c r="Y144" i="42" s="1"/>
  <c r="X145" i="42"/>
  <c r="X146" i="42"/>
  <c r="Y146" i="42" s="1"/>
  <c r="X147" i="42"/>
  <c r="X148" i="42"/>
  <c r="Y148" i="42" s="1"/>
  <c r="X149" i="42"/>
  <c r="Y149" i="42" s="1"/>
  <c r="X150" i="42"/>
  <c r="Y150" i="42" s="1"/>
  <c r="X151" i="42"/>
  <c r="X152" i="42"/>
  <c r="X153" i="42"/>
  <c r="Y153" i="42" s="1"/>
  <c r="X154" i="42"/>
  <c r="Y154" i="42" s="1"/>
  <c r="X155" i="42"/>
  <c r="Y155" i="42" s="1"/>
  <c r="X156" i="42"/>
  <c r="Y156" i="42" s="1"/>
  <c r="X157" i="42"/>
  <c r="X158" i="42"/>
  <c r="Y158" i="42" s="1"/>
  <c r="X159" i="42"/>
  <c r="Y159" i="42" s="1"/>
  <c r="X160" i="42"/>
  <c r="Y160" i="42" s="1"/>
  <c r="X161" i="42"/>
  <c r="Y161" i="42" s="1"/>
  <c r="X162" i="42"/>
  <c r="Y162" i="42" s="1"/>
  <c r="X163" i="42"/>
  <c r="X164" i="42"/>
  <c r="Y164" i="42" s="1"/>
  <c r="X165" i="42"/>
  <c r="X166" i="42"/>
  <c r="X167" i="42"/>
  <c r="Y167" i="42" s="1"/>
  <c r="X168" i="42"/>
  <c r="X169" i="42"/>
  <c r="X170" i="42"/>
  <c r="X171" i="42"/>
  <c r="X172" i="42"/>
  <c r="Y172" i="42" s="1"/>
  <c r="X174" i="42"/>
  <c r="Y174" i="42" s="1"/>
  <c r="X175" i="42"/>
  <c r="Y175" i="42" s="1"/>
  <c r="X176" i="42"/>
  <c r="X177" i="42"/>
  <c r="Y177" i="42" s="1"/>
  <c r="X178" i="42"/>
  <c r="Y178" i="42" s="1"/>
  <c r="X179" i="42"/>
  <c r="Y179" i="42" s="1"/>
  <c r="X180" i="42"/>
  <c r="Y180" i="42" s="1"/>
  <c r="X181" i="42"/>
  <c r="X182" i="42"/>
  <c r="X183" i="42"/>
  <c r="X184" i="42"/>
  <c r="X185" i="42"/>
  <c r="Y185" i="42" s="1"/>
  <c r="X186" i="42"/>
  <c r="X188" i="42"/>
  <c r="Y188" i="42" s="1"/>
  <c r="X189" i="42"/>
  <c r="Y189" i="42" s="1"/>
  <c r="X190" i="42"/>
  <c r="Y190" i="42" s="1"/>
  <c r="X191" i="42"/>
  <c r="Y191" i="42" s="1"/>
  <c r="X192" i="42"/>
  <c r="Y192" i="42" s="1"/>
  <c r="X193" i="42"/>
  <c r="X194" i="42"/>
  <c r="X195" i="42"/>
  <c r="X196" i="42"/>
  <c r="X197" i="42"/>
  <c r="Y197" i="42" s="1"/>
  <c r="X198" i="42"/>
  <c r="X199" i="42"/>
  <c r="X200" i="42"/>
  <c r="X201" i="42"/>
  <c r="Y201" i="42" s="1"/>
  <c r="X202" i="42"/>
  <c r="Y202" i="42" s="1"/>
  <c r="X203" i="42"/>
  <c r="Y203" i="42" s="1"/>
  <c r="X204" i="42"/>
  <c r="Y204" i="42" s="1"/>
  <c r="X205" i="42"/>
  <c r="Y205" i="42" s="1"/>
  <c r="X206" i="42"/>
  <c r="X207" i="42"/>
  <c r="X208" i="42"/>
  <c r="X209" i="42"/>
  <c r="Y209" i="42" s="1"/>
  <c r="X210" i="42"/>
  <c r="X211" i="42"/>
  <c r="X212" i="42"/>
  <c r="X213" i="42"/>
  <c r="Y213" i="42" s="1"/>
  <c r="X214" i="42"/>
  <c r="Y214" i="42" s="1"/>
  <c r="X215" i="42"/>
  <c r="Y215" i="42" s="1"/>
  <c r="X216" i="42"/>
  <c r="Y216" i="42" s="1"/>
  <c r="X217" i="42"/>
  <c r="Y217" i="42" s="1"/>
  <c r="X218" i="42"/>
  <c r="X219" i="42"/>
  <c r="Y219" i="42" s="1"/>
  <c r="X220" i="42"/>
  <c r="Y220" i="42" s="1"/>
  <c r="X221" i="42"/>
  <c r="Y221" i="42" s="1"/>
  <c r="X222" i="42"/>
  <c r="X223" i="42"/>
  <c r="X224" i="42"/>
  <c r="X225" i="42"/>
  <c r="Y225" i="42" s="1"/>
  <c r="X226" i="42"/>
  <c r="X227" i="42"/>
  <c r="Y227" i="42" s="1"/>
  <c r="X228" i="42"/>
  <c r="X229" i="42"/>
  <c r="Y229" i="42" s="1"/>
  <c r="X230" i="42"/>
  <c r="X231" i="42"/>
  <c r="Y231" i="42" s="1"/>
  <c r="X232" i="42"/>
  <c r="Y232" i="42" s="1"/>
  <c r="X233" i="42"/>
  <c r="Y233" i="42" s="1"/>
  <c r="X234" i="42"/>
  <c r="X235" i="42"/>
  <c r="Y235" i="42" s="1"/>
  <c r="X236" i="42"/>
  <c r="X237" i="42"/>
  <c r="Y237" i="42" s="1"/>
  <c r="X238" i="42"/>
  <c r="Y238" i="42" s="1"/>
  <c r="X239" i="42"/>
  <c r="Y239" i="42" s="1"/>
  <c r="X240" i="42"/>
  <c r="Y240" i="42" s="1"/>
  <c r="X241" i="42"/>
  <c r="Y241" i="42" s="1"/>
  <c r="X242" i="42"/>
  <c r="X243" i="42"/>
  <c r="Y243" i="42" s="1"/>
  <c r="X244" i="42"/>
  <c r="Y244" i="42" s="1"/>
  <c r="X245" i="42"/>
  <c r="Y245" i="42" s="1"/>
  <c r="X246" i="42"/>
  <c r="Y246" i="42" s="1"/>
  <c r="X247" i="42"/>
  <c r="Y247" i="42" s="1"/>
  <c r="X248" i="42"/>
  <c r="X249" i="42"/>
  <c r="Y249" i="42" s="1"/>
  <c r="X250" i="42"/>
  <c r="Y250" i="42" s="1"/>
  <c r="X251" i="42"/>
  <c r="X252" i="42"/>
  <c r="X253" i="42"/>
  <c r="Y253" i="42" s="1"/>
  <c r="X254" i="42"/>
  <c r="X255" i="42"/>
  <c r="X256" i="42"/>
  <c r="X257" i="42"/>
  <c r="Y257" i="42" s="1"/>
  <c r="X258" i="42"/>
  <c r="X259" i="42"/>
  <c r="Y259" i="42" s="1"/>
  <c r="X260" i="42"/>
  <c r="X261" i="42"/>
  <c r="Y261" i="42" s="1"/>
  <c r="X262" i="42"/>
  <c r="Y262" i="42" s="1"/>
  <c r="X263" i="42"/>
  <c r="Y263" i="42" s="1"/>
  <c r="X264" i="42"/>
  <c r="Y264" i="42" s="1"/>
  <c r="X265" i="42"/>
  <c r="Y265" i="42" s="1"/>
  <c r="X266" i="42"/>
  <c r="Y266" i="42" s="1"/>
  <c r="X267" i="42"/>
  <c r="X268" i="42"/>
  <c r="X269" i="42"/>
  <c r="Y269" i="42" s="1"/>
  <c r="X270" i="42"/>
  <c r="X271" i="42"/>
  <c r="X272" i="42"/>
  <c r="X273" i="42"/>
  <c r="Y273" i="42" s="1"/>
  <c r="X274" i="42"/>
  <c r="Y274" i="42" s="1"/>
  <c r="X275" i="42"/>
  <c r="Y275" i="42" s="1"/>
  <c r="X276" i="42"/>
  <c r="Y276" i="42" s="1"/>
  <c r="X277" i="42"/>
  <c r="Y277" i="42" s="1"/>
  <c r="X278" i="42"/>
  <c r="X279" i="42"/>
  <c r="Y279" i="42" s="1"/>
  <c r="X280" i="42"/>
  <c r="X281" i="42"/>
  <c r="Y281" i="42" s="1"/>
  <c r="X282" i="42"/>
  <c r="X283" i="42"/>
  <c r="X285" i="42"/>
  <c r="Y285" i="42" s="1"/>
  <c r="X286" i="42"/>
  <c r="Y286" i="42" s="1"/>
  <c r="X287" i="42"/>
  <c r="Y287" i="42" s="1"/>
  <c r="X289" i="42"/>
  <c r="Y289" i="42" s="1"/>
  <c r="X290" i="42"/>
  <c r="X291" i="42"/>
  <c r="Y291" i="42" s="1"/>
  <c r="X292" i="42"/>
  <c r="Y292" i="42" s="1"/>
  <c r="X293" i="42"/>
  <c r="Y293" i="42" s="1"/>
  <c r="X295" i="42"/>
  <c r="X296" i="42"/>
  <c r="X297" i="42"/>
  <c r="Y297" i="42" s="1"/>
  <c r="X298" i="42"/>
  <c r="X299" i="42"/>
  <c r="Y299" i="42" s="1"/>
  <c r="X300" i="42"/>
  <c r="Y300" i="42" s="1"/>
  <c r="X301" i="42"/>
  <c r="Y301" i="42" s="1"/>
  <c r="X302" i="42"/>
  <c r="X303" i="42"/>
  <c r="Y303" i="42" s="1"/>
  <c r="X304" i="42"/>
  <c r="X305" i="42"/>
  <c r="Y305" i="42" s="1"/>
  <c r="X306" i="42"/>
  <c r="Y306" i="42" s="1"/>
  <c r="X307" i="42"/>
  <c r="Y307" i="42" s="1"/>
  <c r="X308" i="42"/>
  <c r="X310" i="42"/>
  <c r="Y310" i="42" s="1"/>
  <c r="X311" i="42"/>
  <c r="Y311" i="42" s="1"/>
  <c r="X312" i="42"/>
  <c r="X313" i="42"/>
  <c r="Y313" i="42" s="1"/>
  <c r="X314" i="42"/>
  <c r="X315" i="42"/>
  <c r="Y315" i="42" s="1"/>
  <c r="X316" i="42"/>
  <c r="Y316" i="42" s="1"/>
  <c r="X317" i="42"/>
  <c r="Y317" i="42" s="1"/>
  <c r="X318" i="42"/>
  <c r="Y318" i="42" s="1"/>
  <c r="X319" i="42"/>
  <c r="Y319" i="42" s="1"/>
  <c r="X320" i="42"/>
  <c r="X321" i="42"/>
  <c r="Y321" i="42" s="1"/>
  <c r="X322" i="42"/>
  <c r="X323" i="42"/>
  <c r="X324" i="42"/>
  <c r="X325" i="42"/>
  <c r="X326" i="42"/>
  <c r="X327" i="42"/>
  <c r="X328" i="42"/>
  <c r="X329" i="42"/>
  <c r="Y329" i="42" s="1"/>
  <c r="X330" i="42"/>
  <c r="Y330" i="42" s="1"/>
  <c r="X331" i="42"/>
  <c r="Y331" i="42" s="1"/>
  <c r="X332" i="42"/>
  <c r="Y332" i="42" s="1"/>
  <c r="X333" i="42"/>
  <c r="Y333" i="42" s="1"/>
  <c r="X334" i="42"/>
  <c r="Y334" i="42" s="1"/>
  <c r="X335" i="42"/>
  <c r="Y335" i="42" s="1"/>
  <c r="X336" i="42"/>
  <c r="X337" i="42"/>
  <c r="Y337" i="42" s="1"/>
  <c r="X338" i="42"/>
  <c r="X339" i="42"/>
  <c r="X340" i="42"/>
  <c r="X341" i="42"/>
  <c r="Y341" i="42" s="1"/>
  <c r="X342" i="42"/>
  <c r="X343" i="42"/>
  <c r="Y343" i="42" s="1"/>
  <c r="X344" i="42"/>
  <c r="X345" i="42"/>
  <c r="Y345" i="42" s="1"/>
  <c r="X346" i="42"/>
  <c r="Y346" i="42" s="1"/>
  <c r="X347" i="42"/>
  <c r="Y347" i="42" s="1"/>
  <c r="X348" i="42"/>
  <c r="Y348" i="42" s="1"/>
  <c r="X349" i="42"/>
  <c r="Y349" i="42" s="1"/>
  <c r="X350" i="42"/>
  <c r="X351" i="42"/>
  <c r="X352" i="42"/>
  <c r="X353" i="42"/>
  <c r="Y353" i="42" s="1"/>
  <c r="X354" i="42"/>
  <c r="X355" i="42"/>
  <c r="X356" i="42"/>
  <c r="X357" i="42"/>
  <c r="Y357" i="42" s="1"/>
  <c r="X358" i="42"/>
  <c r="Y358" i="42" s="1"/>
  <c r="X359" i="42"/>
  <c r="Y359" i="42" s="1"/>
  <c r="X360" i="42"/>
  <c r="Y360" i="42" s="1"/>
  <c r="X361" i="42"/>
  <c r="Y361" i="42" s="1"/>
  <c r="X362" i="42"/>
  <c r="X363" i="42"/>
  <c r="Y363" i="42" s="1"/>
  <c r="X364" i="42"/>
  <c r="X365" i="42"/>
  <c r="Y365" i="42" s="1"/>
  <c r="X366" i="42"/>
  <c r="X367" i="42"/>
  <c r="X368" i="42"/>
  <c r="X369" i="42"/>
  <c r="X370" i="42"/>
  <c r="X371" i="42"/>
  <c r="Y371" i="42" s="1"/>
  <c r="X372" i="42"/>
  <c r="Y372" i="42" s="1"/>
  <c r="X373" i="42"/>
  <c r="Y373" i="42" s="1"/>
  <c r="X374" i="42"/>
  <c r="X375" i="42"/>
  <c r="Y375" i="42" s="1"/>
  <c r="X376" i="42"/>
  <c r="X377" i="42"/>
  <c r="Y377" i="42" s="1"/>
  <c r="X378" i="42"/>
  <c r="Y378" i="42" s="1"/>
  <c r="X379" i="42"/>
  <c r="X380" i="42"/>
  <c r="X381" i="42"/>
  <c r="Y381" i="42" s="1"/>
  <c r="X382" i="42"/>
  <c r="Y382" i="42" s="1"/>
  <c r="X383" i="42"/>
  <c r="Y383" i="42" s="1"/>
  <c r="X384" i="42"/>
  <c r="Y384" i="42" s="1"/>
  <c r="X385" i="42"/>
  <c r="Y385" i="42" s="1"/>
  <c r="X386" i="42"/>
  <c r="X387" i="42"/>
  <c r="Y387" i="42" s="1"/>
  <c r="X388" i="42"/>
  <c r="Y388" i="42" s="1"/>
  <c r="X389" i="42"/>
  <c r="Y389" i="42" s="1"/>
  <c r="X390" i="42"/>
  <c r="Y390" i="42" s="1"/>
  <c r="X391" i="42"/>
  <c r="Y391" i="42" s="1"/>
  <c r="X392" i="42"/>
  <c r="Y392" i="42" s="1"/>
  <c r="X393" i="42"/>
  <c r="Y393" i="42" s="1"/>
  <c r="X394" i="42"/>
  <c r="X395" i="42"/>
  <c r="X396" i="42"/>
  <c r="X397" i="42"/>
  <c r="Y397" i="42" s="1"/>
  <c r="X398" i="42"/>
  <c r="X399" i="42"/>
  <c r="X400" i="42"/>
  <c r="X401" i="42"/>
  <c r="Y401" i="42" s="1"/>
  <c r="X402" i="42"/>
  <c r="Y402" i="42" s="1"/>
  <c r="X403" i="42"/>
  <c r="Y403" i="42" s="1"/>
  <c r="X404" i="42"/>
  <c r="X405" i="42"/>
  <c r="Y405" i="42" s="1"/>
  <c r="X406" i="42"/>
  <c r="Y406" i="42" s="1"/>
  <c r="X407" i="42"/>
  <c r="Y407" i="42" s="1"/>
  <c r="X408" i="42"/>
  <c r="X409" i="42"/>
  <c r="Y409" i="42" s="1"/>
  <c r="X410" i="42"/>
  <c r="Y410" i="42" s="1"/>
  <c r="X411" i="42"/>
  <c r="X412" i="42"/>
  <c r="X413" i="42"/>
  <c r="Y413" i="42" s="1"/>
  <c r="X414" i="42"/>
  <c r="X415" i="42"/>
  <c r="Y415" i="42" s="1"/>
  <c r="X416" i="42"/>
  <c r="X417" i="42"/>
  <c r="Y417" i="42" s="1"/>
  <c r="X418" i="42"/>
  <c r="Y418" i="42" s="1"/>
  <c r="X419" i="42"/>
  <c r="Y419" i="42" s="1"/>
  <c r="X420" i="42"/>
  <c r="Y420" i="42" s="1"/>
  <c r="X421" i="42"/>
  <c r="X422" i="42"/>
  <c r="X423" i="42"/>
  <c r="Y423" i="42" s="1"/>
  <c r="X424" i="42"/>
  <c r="X425" i="42"/>
  <c r="Y425" i="42" s="1"/>
  <c r="X426" i="42"/>
  <c r="X427" i="42"/>
  <c r="X428" i="42"/>
  <c r="X429" i="42"/>
  <c r="Y429" i="42" s="1"/>
  <c r="X430" i="42"/>
  <c r="Y430" i="42" s="1"/>
  <c r="X431" i="42"/>
  <c r="Y431" i="42" s="1"/>
  <c r="X432" i="42"/>
  <c r="Y432" i="42" s="1"/>
  <c r="X433" i="42"/>
  <c r="Y433" i="42" s="1"/>
  <c r="X434" i="42"/>
  <c r="X435" i="42"/>
  <c r="X436" i="42"/>
  <c r="Y436" i="42" s="1"/>
  <c r="X437" i="42"/>
  <c r="Y437" i="42" s="1"/>
  <c r="X438" i="42"/>
  <c r="X439" i="42"/>
  <c r="X440" i="42"/>
  <c r="X441" i="42"/>
  <c r="Y441" i="42" s="1"/>
  <c r="X442" i="42"/>
  <c r="Y442" i="42" s="1"/>
  <c r="X443" i="42"/>
  <c r="Y443" i="42" s="1"/>
  <c r="X444" i="42"/>
  <c r="Y444" i="42" s="1"/>
  <c r="X445" i="42"/>
  <c r="Y445" i="42" s="1"/>
  <c r="X446" i="42"/>
  <c r="X447" i="42"/>
  <c r="Y447" i="42" s="1"/>
  <c r="X448" i="42"/>
  <c r="Y448" i="42" s="1"/>
  <c r="X449" i="42"/>
  <c r="Y449" i="42" s="1"/>
  <c r="X450" i="42"/>
  <c r="Y450" i="42" s="1"/>
  <c r="X451" i="42"/>
  <c r="X452" i="42"/>
  <c r="X453" i="42"/>
  <c r="Y453" i="42" s="1"/>
  <c r="X454" i="42"/>
  <c r="Y454" i="42" s="1"/>
  <c r="X455" i="42"/>
  <c r="Y455" i="42" s="1"/>
  <c r="X456" i="42"/>
  <c r="Y456" i="42" s="1"/>
  <c r="X457" i="42"/>
  <c r="Y457" i="42" s="1"/>
  <c r="X458" i="42"/>
  <c r="X459" i="42"/>
  <c r="Y459" i="42" s="1"/>
  <c r="X460" i="42"/>
  <c r="Y460" i="42" s="1"/>
  <c r="X461" i="42"/>
  <c r="Y461" i="42" s="1"/>
  <c r="X462" i="42"/>
  <c r="X463" i="42"/>
  <c r="Y463" i="42" s="1"/>
  <c r="X464" i="42"/>
  <c r="Y464" i="42" s="1"/>
  <c r="X465" i="42"/>
  <c r="X466" i="42"/>
  <c r="X467" i="42"/>
  <c r="Y467" i="42" s="1"/>
  <c r="X468" i="42"/>
  <c r="X469" i="42"/>
  <c r="Y469" i="42" s="1"/>
  <c r="X470" i="42"/>
  <c r="X471" i="42"/>
  <c r="Y471" i="42" s="1"/>
  <c r="X472" i="42"/>
  <c r="Y472" i="42" s="1"/>
  <c r="X473" i="42"/>
  <c r="Y473" i="42" s="1"/>
  <c r="X474" i="42"/>
  <c r="Y474" i="42" s="1"/>
  <c r="X475" i="42"/>
  <c r="Y475" i="42" s="1"/>
  <c r="X476" i="42"/>
  <c r="Y476" i="42" s="1"/>
  <c r="X477" i="42"/>
  <c r="Y477" i="42" s="1"/>
  <c r="X478" i="42"/>
  <c r="Y478" i="42" s="1"/>
  <c r="X479" i="42"/>
  <c r="Y479" i="42" s="1"/>
  <c r="X480" i="42"/>
  <c r="X481" i="42"/>
  <c r="Y481" i="42" s="1"/>
  <c r="X483" i="42"/>
  <c r="X484" i="42"/>
  <c r="X485" i="42"/>
  <c r="Y485" i="42" s="1"/>
  <c r="X486" i="42"/>
  <c r="X487" i="42"/>
  <c r="Y487" i="42" s="1"/>
  <c r="X488" i="42"/>
  <c r="Y488" i="42" s="1"/>
  <c r="X489" i="42"/>
  <c r="Y489" i="42" s="1"/>
  <c r="X490" i="42"/>
  <c r="Y490" i="42" s="1"/>
  <c r="X491" i="42"/>
  <c r="Y491" i="42" s="1"/>
  <c r="X492" i="42"/>
  <c r="Y492" i="42" s="1"/>
  <c r="X493" i="42"/>
  <c r="X494" i="42"/>
  <c r="X495" i="42"/>
  <c r="X496" i="42"/>
  <c r="X497" i="42"/>
  <c r="Y497" i="42" s="1"/>
  <c r="X498" i="42"/>
  <c r="X499" i="42"/>
  <c r="X500" i="42"/>
  <c r="Y500" i="42" s="1"/>
  <c r="X501" i="42"/>
  <c r="X502" i="42"/>
  <c r="Y502" i="42" s="1"/>
  <c r="X503" i="42"/>
  <c r="Y503" i="42" s="1"/>
  <c r="X504" i="42"/>
  <c r="Y504" i="42" s="1"/>
  <c r="X505" i="42"/>
  <c r="Y505" i="42" s="1"/>
  <c r="X506" i="42"/>
  <c r="X507" i="42"/>
  <c r="Y507" i="42" s="1"/>
  <c r="X509" i="42"/>
  <c r="Y509" i="42" s="1"/>
  <c r="X510" i="42"/>
  <c r="X511" i="42"/>
  <c r="X512" i="42"/>
  <c r="X513" i="42"/>
  <c r="X514" i="42"/>
  <c r="Y514" i="42" s="1"/>
  <c r="X516" i="42"/>
  <c r="Y516" i="42" s="1"/>
  <c r="X517" i="42"/>
  <c r="Y517" i="42" s="1"/>
  <c r="X518" i="42"/>
  <c r="X5" i="42"/>
  <c r="Y5" i="42" s="1"/>
  <c r="Z9" i="41"/>
  <c r="Z10" i="41"/>
  <c r="Z11" i="41"/>
  <c r="Z12" i="41"/>
  <c r="Z13" i="41"/>
  <c r="Z15" i="41"/>
  <c r="Z16" i="41"/>
  <c r="Z21" i="41"/>
  <c r="Z22" i="41"/>
  <c r="Z24" i="41"/>
  <c r="Z25" i="41"/>
  <c r="Z26" i="41"/>
  <c r="Z28" i="41"/>
  <c r="Z33" i="41"/>
  <c r="Z36" i="41"/>
  <c r="Z38" i="41"/>
  <c r="Z39" i="41"/>
  <c r="Z42" i="41"/>
  <c r="Z43" i="41"/>
  <c r="Z44" i="41"/>
  <c r="Z48" i="41"/>
  <c r="Z57" i="41"/>
  <c r="Z58" i="41"/>
  <c r="Z59" i="41"/>
  <c r="Z60" i="41"/>
  <c r="Z61" i="41"/>
  <c r="Z63" i="41"/>
  <c r="Z69" i="41"/>
  <c r="Z70" i="41"/>
  <c r="Z71" i="41"/>
  <c r="Z72" i="41"/>
  <c r="Z73" i="41"/>
  <c r="Z75" i="41"/>
  <c r="Z81" i="41"/>
  <c r="Z82" i="41"/>
  <c r="Z83" i="41"/>
  <c r="Z84" i="41"/>
  <c r="Z85" i="41"/>
  <c r="Z86" i="41"/>
  <c r="Z87" i="41"/>
  <c r="Z94" i="41"/>
  <c r="Z96" i="41"/>
  <c r="Z97" i="41"/>
  <c r="Z98" i="41"/>
  <c r="Z99" i="41"/>
  <c r="Z102" i="41"/>
  <c r="Z105" i="41"/>
  <c r="Z108" i="41"/>
  <c r="Z110" i="41"/>
  <c r="Z111" i="41"/>
  <c r="Z117" i="41"/>
  <c r="Z120" i="41"/>
  <c r="Z124" i="41"/>
  <c r="Z127" i="41"/>
  <c r="Z128" i="41"/>
  <c r="Z129" i="41"/>
  <c r="Z130" i="41"/>
  <c r="Z131" i="41"/>
  <c r="Z132" i="41"/>
  <c r="Z133" i="41"/>
  <c r="Z135" i="41"/>
  <c r="Z139" i="41"/>
  <c r="Z140" i="41"/>
  <c r="Z141" i="41"/>
  <c r="Z142" i="41"/>
  <c r="Z143" i="41"/>
  <c r="Z146" i="41"/>
  <c r="Z5" i="41"/>
  <c r="Y6" i="41"/>
  <c r="Z6" i="41" s="1"/>
  <c r="Y7" i="41"/>
  <c r="Z7" i="41" s="1"/>
  <c r="Y8" i="41"/>
  <c r="Z8" i="41" s="1"/>
  <c r="Y9" i="41"/>
  <c r="Y10" i="41"/>
  <c r="Y11" i="41"/>
  <c r="Y12" i="41"/>
  <c r="Y13" i="41"/>
  <c r="Y14" i="41"/>
  <c r="Z14" i="41" s="1"/>
  <c r="Y15" i="41"/>
  <c r="Y16" i="41"/>
  <c r="Y17" i="41"/>
  <c r="Z17" i="41" s="1"/>
  <c r="Y18" i="41"/>
  <c r="Z18" i="41" s="1"/>
  <c r="Y19" i="41"/>
  <c r="Z19" i="41" s="1"/>
  <c r="Y20" i="41"/>
  <c r="Z20" i="41" s="1"/>
  <c r="Y21" i="41"/>
  <c r="Y22" i="41"/>
  <c r="Y23" i="41"/>
  <c r="Z23" i="41" s="1"/>
  <c r="Y24" i="41"/>
  <c r="Y25" i="41"/>
  <c r="Y26" i="41"/>
  <c r="Y27" i="41"/>
  <c r="Z27" i="41" s="1"/>
  <c r="Y28" i="41"/>
  <c r="Y29" i="41"/>
  <c r="Z29" i="41" s="1"/>
  <c r="Y30" i="41"/>
  <c r="Z30" i="41" s="1"/>
  <c r="Y31" i="41"/>
  <c r="Z31" i="41" s="1"/>
  <c r="Y32" i="41"/>
  <c r="Z32" i="41" s="1"/>
  <c r="Y33" i="41"/>
  <c r="Y34" i="41"/>
  <c r="Z34" i="41" s="1"/>
  <c r="Y35" i="41"/>
  <c r="Z35" i="41" s="1"/>
  <c r="Y36" i="41"/>
  <c r="Y37" i="41"/>
  <c r="Z37" i="41" s="1"/>
  <c r="Y38" i="41"/>
  <c r="Y39" i="41"/>
  <c r="Y40" i="41"/>
  <c r="Z40" i="41" s="1"/>
  <c r="Y42" i="41"/>
  <c r="Y43" i="41"/>
  <c r="Y44" i="41"/>
  <c r="Y46" i="41"/>
  <c r="Z46" i="41" s="1"/>
  <c r="Y47" i="41"/>
  <c r="Z47" i="41" s="1"/>
  <c r="Y48" i="41"/>
  <c r="Y50" i="41"/>
  <c r="Z50" i="41" s="1"/>
  <c r="Y51" i="41"/>
  <c r="Z51" i="41" s="1"/>
  <c r="Y52" i="41"/>
  <c r="Z52" i="41" s="1"/>
  <c r="Y54" i="41"/>
  <c r="Z54" i="41" s="1"/>
  <c r="Y55" i="41"/>
  <c r="Z55" i="41" s="1"/>
  <c r="Y56" i="41"/>
  <c r="Z56" i="41" s="1"/>
  <c r="Y57" i="41"/>
  <c r="Y58" i="41"/>
  <c r="Y59" i="41"/>
  <c r="Y60" i="41"/>
  <c r="Y61" i="41"/>
  <c r="Y62" i="41"/>
  <c r="Z62" i="41" s="1"/>
  <c r="Y63" i="41"/>
  <c r="Y64" i="41"/>
  <c r="Z64" i="41" s="1"/>
  <c r="Y65" i="41"/>
  <c r="Z65" i="41" s="1"/>
  <c r="Y66" i="41"/>
  <c r="Z66" i="41" s="1"/>
  <c r="Y67" i="41"/>
  <c r="Z67" i="41" s="1"/>
  <c r="Y68" i="41"/>
  <c r="Z68" i="41" s="1"/>
  <c r="Y69" i="41"/>
  <c r="Y70" i="41"/>
  <c r="Y71" i="41"/>
  <c r="Y72" i="41"/>
  <c r="Y73" i="41"/>
  <c r="Y74" i="41"/>
  <c r="Z74" i="41" s="1"/>
  <c r="Y75" i="41"/>
  <c r="Y76" i="41"/>
  <c r="Z76" i="41" s="1"/>
  <c r="Y77" i="41"/>
  <c r="Z77" i="41" s="1"/>
  <c r="Y78" i="41"/>
  <c r="Z78" i="41" s="1"/>
  <c r="Y79" i="41"/>
  <c r="Z79" i="41" s="1"/>
  <c r="Y80" i="41"/>
  <c r="Z80" i="41" s="1"/>
  <c r="Y81" i="41"/>
  <c r="Y82" i="41"/>
  <c r="Y83" i="41"/>
  <c r="Y84" i="41"/>
  <c r="Y85" i="41"/>
  <c r="Y86" i="41"/>
  <c r="Y87" i="41"/>
  <c r="Y88" i="41"/>
  <c r="Z88" i="41" s="1"/>
  <c r="Y89" i="41"/>
  <c r="Z89" i="41" s="1"/>
  <c r="Y90" i="41"/>
  <c r="Z90" i="41" s="1"/>
  <c r="Y91" i="41"/>
  <c r="Z91" i="41" s="1"/>
  <c r="Y92" i="41"/>
  <c r="Z92" i="41" s="1"/>
  <c r="Y93" i="41"/>
  <c r="Z93" i="41" s="1"/>
  <c r="Y94" i="41"/>
  <c r="Y95" i="41"/>
  <c r="Z95" i="41" s="1"/>
  <c r="Y96" i="41"/>
  <c r="Y97" i="41"/>
  <c r="Y98" i="41"/>
  <c r="Y99" i="41"/>
  <c r="Y100" i="41"/>
  <c r="Z100" i="41" s="1"/>
  <c r="Y101" i="41"/>
  <c r="Z101" i="41" s="1"/>
  <c r="Y102" i="41"/>
  <c r="Y103" i="41"/>
  <c r="Z103" i="41" s="1"/>
  <c r="Y104" i="41"/>
  <c r="Z104" i="41" s="1"/>
  <c r="Y105" i="41"/>
  <c r="Y106" i="41"/>
  <c r="Z106" i="41" s="1"/>
  <c r="Y107" i="41"/>
  <c r="Z107" i="41" s="1"/>
  <c r="Y108" i="41"/>
  <c r="Y109" i="41"/>
  <c r="Z109" i="41" s="1"/>
  <c r="Y110" i="41"/>
  <c r="Y111" i="41"/>
  <c r="Y112" i="41"/>
  <c r="Z112" i="41" s="1"/>
  <c r="Y114" i="41"/>
  <c r="Z114" i="41" s="1"/>
  <c r="Y115" i="41"/>
  <c r="Z115" i="41" s="1"/>
  <c r="Y116" i="41"/>
  <c r="Z116" i="41" s="1"/>
  <c r="Y117" i="41"/>
  <c r="Y118" i="41"/>
  <c r="Z118" i="41" s="1"/>
  <c r="Y119" i="41"/>
  <c r="Z119" i="41" s="1"/>
  <c r="Y120" i="41"/>
  <c r="Y122" i="41"/>
  <c r="Z122" i="41" s="1"/>
  <c r="Y123" i="41"/>
  <c r="Z123" i="41" s="1"/>
  <c r="Y124" i="41"/>
  <c r="Y125" i="41"/>
  <c r="Z125" i="41" s="1"/>
  <c r="Y127" i="41"/>
  <c r="Y128" i="41"/>
  <c r="Y129" i="41"/>
  <c r="Y130" i="41"/>
  <c r="Y131" i="41"/>
  <c r="Y132" i="41"/>
  <c r="Y133" i="41"/>
  <c r="Y134" i="41"/>
  <c r="Z134" i="41" s="1"/>
  <c r="Y135" i="41"/>
  <c r="Y136" i="41"/>
  <c r="Z136" i="41" s="1"/>
  <c r="Y137" i="41"/>
  <c r="Z137" i="41" s="1"/>
  <c r="Y138" i="41"/>
  <c r="Z138" i="41" s="1"/>
  <c r="Y139" i="41"/>
  <c r="Y140" i="41"/>
  <c r="Y141" i="41"/>
  <c r="Y142" i="41"/>
  <c r="Y143" i="41"/>
  <c r="Y145" i="41"/>
  <c r="Z145" i="41" s="1"/>
  <c r="Y146" i="41"/>
  <c r="Y147" i="41"/>
  <c r="Z147" i="41" s="1"/>
  <c r="Y149" i="41"/>
  <c r="Z149" i="41" s="1"/>
  <c r="Y150" i="41"/>
  <c r="Z150" i="41" s="1"/>
  <c r="Y151" i="41"/>
  <c r="Z151" i="41" s="1"/>
  <c r="Y5" i="41"/>
  <c r="Y6" i="40"/>
  <c r="Y8" i="40"/>
  <c r="Y9" i="40"/>
  <c r="Y13" i="40"/>
  <c r="Y15" i="40"/>
  <c r="Y16" i="40"/>
  <c r="Y17" i="40"/>
  <c r="Y20" i="40"/>
  <c r="Y21" i="40"/>
  <c r="Y27" i="40"/>
  <c r="Y28" i="40"/>
  <c r="Y30" i="40"/>
  <c r="Y33" i="40"/>
  <c r="Y39" i="40"/>
  <c r="Y41" i="40"/>
  <c r="Y42" i="40"/>
  <c r="Y44" i="40"/>
  <c r="Y45" i="40"/>
  <c r="Y52" i="40"/>
  <c r="Y54" i="40"/>
  <c r="Y56" i="40"/>
  <c r="Y57" i="40"/>
  <c r="Y59" i="40"/>
  <c r="Y60" i="40"/>
  <c r="Y61" i="40"/>
  <c r="Y66" i="40"/>
  <c r="Y69" i="40"/>
  <c r="Y70" i="40"/>
  <c r="Y73" i="40"/>
  <c r="Y75" i="40"/>
  <c r="Y76" i="40"/>
  <c r="Y78" i="40"/>
  <c r="Y80" i="40"/>
  <c r="Y81" i="40"/>
  <c r="Y83" i="40"/>
  <c r="Y85" i="40"/>
  <c r="Y87" i="40"/>
  <c r="Y88" i="40"/>
  <c r="Y89" i="40"/>
  <c r="Y90" i="40"/>
  <c r="Y92" i="40"/>
  <c r="Y93" i="40"/>
  <c r="Y99" i="40"/>
  <c r="Y100" i="40"/>
  <c r="Y101" i="40"/>
  <c r="Y102" i="40"/>
  <c r="Y104" i="40"/>
  <c r="Y105" i="40"/>
  <c r="Y112" i="40"/>
  <c r="Y113" i="40"/>
  <c r="Y116" i="40"/>
  <c r="Y118" i="40"/>
  <c r="Y126" i="40"/>
  <c r="Y128" i="40"/>
  <c r="Y129" i="40"/>
  <c r="Y131" i="40"/>
  <c r="Y132" i="40"/>
  <c r="X6" i="40"/>
  <c r="X7" i="40"/>
  <c r="Y7" i="40" s="1"/>
  <c r="X8" i="40"/>
  <c r="X9" i="40"/>
  <c r="X10" i="40"/>
  <c r="Y10" i="40" s="1"/>
  <c r="X11" i="40"/>
  <c r="Y11" i="40" s="1"/>
  <c r="X12" i="40"/>
  <c r="Y12" i="40" s="1"/>
  <c r="X13" i="40"/>
  <c r="X14" i="40"/>
  <c r="Y14" i="40" s="1"/>
  <c r="X15" i="40"/>
  <c r="X16" i="40"/>
  <c r="X17" i="40"/>
  <c r="X18" i="40"/>
  <c r="Y18" i="40" s="1"/>
  <c r="X19" i="40"/>
  <c r="Y19" i="40" s="1"/>
  <c r="X20" i="40"/>
  <c r="X21" i="40"/>
  <c r="X22" i="40"/>
  <c r="Y22" i="40" s="1"/>
  <c r="X23" i="40"/>
  <c r="Y23" i="40" s="1"/>
  <c r="X24" i="40"/>
  <c r="Y24" i="40" s="1"/>
  <c r="X25" i="40"/>
  <c r="Y25" i="40" s="1"/>
  <c r="X26" i="40"/>
  <c r="Y26" i="40" s="1"/>
  <c r="X27" i="40"/>
  <c r="X28" i="40"/>
  <c r="X30" i="40"/>
  <c r="X31" i="40"/>
  <c r="Y31" i="40" s="1"/>
  <c r="X32" i="40"/>
  <c r="Y32" i="40" s="1"/>
  <c r="X33" i="40"/>
  <c r="X35" i="40"/>
  <c r="Y35" i="40" s="1"/>
  <c r="X36" i="40"/>
  <c r="Y36" i="40" s="1"/>
  <c r="X37" i="40"/>
  <c r="Y37" i="40" s="1"/>
  <c r="X38" i="40"/>
  <c r="Y38" i="40" s="1"/>
  <c r="X39" i="40"/>
  <c r="X40" i="40"/>
  <c r="Y40" i="40" s="1"/>
  <c r="X41" i="40"/>
  <c r="X42" i="40"/>
  <c r="X44" i="40"/>
  <c r="X45" i="40"/>
  <c r="X46" i="40"/>
  <c r="Y46" i="40" s="1"/>
  <c r="X47" i="40"/>
  <c r="Y47" i="40" s="1"/>
  <c r="X48" i="40"/>
  <c r="Y48" i="40" s="1"/>
  <c r="X49" i="40"/>
  <c r="Y49" i="40" s="1"/>
  <c r="X51" i="40"/>
  <c r="Y51" i="40" s="1"/>
  <c r="X52" i="40"/>
  <c r="X53" i="40"/>
  <c r="Y53" i="40" s="1"/>
  <c r="X54" i="40"/>
  <c r="X55" i="40"/>
  <c r="Y55" i="40" s="1"/>
  <c r="X56" i="40"/>
  <c r="X57" i="40"/>
  <c r="X58" i="40"/>
  <c r="Y58" i="40" s="1"/>
  <c r="X59" i="40"/>
  <c r="X60" i="40"/>
  <c r="X61" i="40"/>
  <c r="X62" i="40"/>
  <c r="Y62" i="40" s="1"/>
  <c r="X63" i="40"/>
  <c r="Y63" i="40" s="1"/>
  <c r="X64" i="40"/>
  <c r="Y64" i="40" s="1"/>
  <c r="X65" i="40"/>
  <c r="Y65" i="40" s="1"/>
  <c r="X66" i="40"/>
  <c r="X67" i="40"/>
  <c r="Y67" i="40" s="1"/>
  <c r="X68" i="40"/>
  <c r="Y68" i="40" s="1"/>
  <c r="X69" i="40"/>
  <c r="X70" i="40"/>
  <c r="X71" i="40"/>
  <c r="Y71" i="40" s="1"/>
  <c r="X72" i="40"/>
  <c r="Y72" i="40" s="1"/>
  <c r="X73" i="40"/>
  <c r="X74" i="40"/>
  <c r="Y74" i="40" s="1"/>
  <c r="X75" i="40"/>
  <c r="X76" i="40"/>
  <c r="X77" i="40"/>
  <c r="Y77" i="40" s="1"/>
  <c r="X78" i="40"/>
  <c r="X79" i="40"/>
  <c r="Y79" i="40" s="1"/>
  <c r="X80" i="40"/>
  <c r="X81" i="40"/>
  <c r="X82" i="40"/>
  <c r="Y82" i="40" s="1"/>
  <c r="X83" i="40"/>
  <c r="X84" i="40"/>
  <c r="Y84" i="40" s="1"/>
  <c r="X85" i="40"/>
  <c r="X86" i="40"/>
  <c r="Y86" i="40" s="1"/>
  <c r="X87" i="40"/>
  <c r="X88" i="40"/>
  <c r="X89" i="40"/>
  <c r="X90" i="40"/>
  <c r="X91" i="40"/>
  <c r="Y91" i="40" s="1"/>
  <c r="X92" i="40"/>
  <c r="X93" i="40"/>
  <c r="X94" i="40"/>
  <c r="Y94" i="40" s="1"/>
  <c r="X95" i="40"/>
  <c r="Y95" i="40" s="1"/>
  <c r="X96" i="40"/>
  <c r="Y96" i="40" s="1"/>
  <c r="X97" i="40"/>
  <c r="Y97" i="40" s="1"/>
  <c r="X98" i="40"/>
  <c r="Y98" i="40" s="1"/>
  <c r="X99" i="40"/>
  <c r="X100" i="40"/>
  <c r="X101" i="40"/>
  <c r="X102" i="40"/>
  <c r="X103" i="40"/>
  <c r="Y103" i="40" s="1"/>
  <c r="X104" i="40"/>
  <c r="X105" i="40"/>
  <c r="X106" i="40"/>
  <c r="Y106" i="40" s="1"/>
  <c r="X107" i="40"/>
  <c r="Y107" i="40" s="1"/>
  <c r="X108" i="40"/>
  <c r="Y108" i="40" s="1"/>
  <c r="X109" i="40"/>
  <c r="Y109" i="40" s="1"/>
  <c r="X110" i="40"/>
  <c r="Y110" i="40" s="1"/>
  <c r="X111" i="40"/>
  <c r="Y111" i="40" s="1"/>
  <c r="X112" i="40"/>
  <c r="X113" i="40"/>
  <c r="X115" i="40"/>
  <c r="Y115" i="40" s="1"/>
  <c r="X116" i="40"/>
  <c r="X118" i="40"/>
  <c r="X119" i="40"/>
  <c r="Y119" i="40" s="1"/>
  <c r="X120" i="40"/>
  <c r="Y120" i="40" s="1"/>
  <c r="X121" i="40"/>
  <c r="Y121" i="40" s="1"/>
  <c r="X122" i="40"/>
  <c r="Y122" i="40" s="1"/>
  <c r="X123" i="40"/>
  <c r="Y123" i="40" s="1"/>
  <c r="X125" i="40"/>
  <c r="Y125" i="40" s="1"/>
  <c r="X126" i="40"/>
  <c r="X127" i="40"/>
  <c r="Y127" i="40" s="1"/>
  <c r="X128" i="40"/>
  <c r="X129" i="40"/>
  <c r="X131" i="40"/>
  <c r="X132" i="40"/>
  <c r="X5" i="40"/>
  <c r="Y5" i="40" s="1"/>
  <c r="AA6" i="39"/>
  <c r="AA7" i="39"/>
  <c r="AA8" i="39"/>
  <c r="AA10" i="39"/>
  <c r="AA15" i="39"/>
  <c r="AA16" i="39"/>
  <c r="AA17" i="39"/>
  <c r="AA18" i="39"/>
  <c r="AA19" i="39"/>
  <c r="AA20" i="39"/>
  <c r="AA29" i="39"/>
  <c r="AA31" i="39"/>
  <c r="AA32" i="39"/>
  <c r="AA33" i="39"/>
  <c r="AA34" i="39"/>
  <c r="AA41" i="39"/>
  <c r="AA43" i="39"/>
  <c r="AA44" i="39"/>
  <c r="AA45" i="39"/>
  <c r="AA46" i="39"/>
  <c r="AA48" i="39"/>
  <c r="AA55" i="39"/>
  <c r="AA56" i="39"/>
  <c r="AA57" i="39"/>
  <c r="AA58" i="39"/>
  <c r="AA60" i="39"/>
  <c r="AA61" i="39"/>
  <c r="AA64" i="39"/>
  <c r="AA68" i="39"/>
  <c r="AA72" i="39"/>
  <c r="AA73" i="39"/>
  <c r="AA77" i="39"/>
  <c r="AA78" i="39"/>
  <c r="AA79" i="39"/>
  <c r="AA80" i="39"/>
  <c r="AA82" i="39"/>
  <c r="AA85" i="39"/>
  <c r="AA86" i="39"/>
  <c r="AA89" i="39"/>
  <c r="AA90" i="39"/>
  <c r="AA92" i="39"/>
  <c r="AA94" i="39"/>
  <c r="AA98" i="39"/>
  <c r="AA100" i="39"/>
  <c r="AA101" i="39"/>
  <c r="AA102" i="39"/>
  <c r="AA103" i="39"/>
  <c r="AA104" i="39"/>
  <c r="AA106" i="39"/>
  <c r="AA113" i="39"/>
  <c r="AA114" i="39"/>
  <c r="AA115" i="39"/>
  <c r="AA116" i="39"/>
  <c r="AA117" i="39"/>
  <c r="AA126" i="39"/>
  <c r="AA127" i="39"/>
  <c r="AA128" i="39"/>
  <c r="AA129" i="39"/>
  <c r="AA130" i="39"/>
  <c r="AA138" i="39"/>
  <c r="AA140" i="39"/>
  <c r="AA141" i="39"/>
  <c r="Z6" i="39"/>
  <c r="Z7" i="39"/>
  <c r="Z8" i="39"/>
  <c r="Z9" i="39"/>
  <c r="AA9" i="39" s="1"/>
  <c r="Z10" i="39"/>
  <c r="Z11" i="39"/>
  <c r="AA11" i="39" s="1"/>
  <c r="Z12" i="39"/>
  <c r="AA12" i="39" s="1"/>
  <c r="Z13" i="39"/>
  <c r="AA13" i="39" s="1"/>
  <c r="Z14" i="39"/>
  <c r="AA14" i="39" s="1"/>
  <c r="Z15" i="39"/>
  <c r="Z16" i="39"/>
  <c r="Z17" i="39"/>
  <c r="Z18" i="39"/>
  <c r="Z19" i="39"/>
  <c r="Z20" i="39"/>
  <c r="Z21" i="39"/>
  <c r="AA21" i="39" s="1"/>
  <c r="Z22" i="39"/>
  <c r="AA22" i="39" s="1"/>
  <c r="Z23" i="39"/>
  <c r="AA23" i="39" s="1"/>
  <c r="Z24" i="39"/>
  <c r="AA24" i="39" s="1"/>
  <c r="Z25" i="39"/>
  <c r="AA25" i="39" s="1"/>
  <c r="Z27" i="39"/>
  <c r="AA27" i="39" s="1"/>
  <c r="Z28" i="39"/>
  <c r="AA28" i="39" s="1"/>
  <c r="Z29" i="39"/>
  <c r="Z31" i="39"/>
  <c r="Z32" i="39"/>
  <c r="Z33" i="39"/>
  <c r="Z34" i="39"/>
  <c r="Z35" i="39"/>
  <c r="AA35" i="39" s="1"/>
  <c r="Z36" i="39"/>
  <c r="AA36" i="39" s="1"/>
  <c r="Z37" i="39"/>
  <c r="AA37" i="39" s="1"/>
  <c r="Z38" i="39"/>
  <c r="AA38" i="39" s="1"/>
  <c r="Z39" i="39"/>
  <c r="AA39" i="39" s="1"/>
  <c r="Z40" i="39"/>
  <c r="AA40" i="39" s="1"/>
  <c r="Z41" i="39"/>
  <c r="Z42" i="39"/>
  <c r="AA42" i="39" s="1"/>
  <c r="Z43" i="39"/>
  <c r="Z44" i="39"/>
  <c r="Z45" i="39"/>
  <c r="Z46" i="39"/>
  <c r="Z47" i="39"/>
  <c r="AA47" i="39" s="1"/>
  <c r="Z48" i="39"/>
  <c r="Z49" i="39"/>
  <c r="AA49" i="39" s="1"/>
  <c r="Z50" i="39"/>
  <c r="AA50" i="39" s="1"/>
  <c r="Z51" i="39"/>
  <c r="AA51" i="39" s="1"/>
  <c r="Z52" i="39"/>
  <c r="AA52" i="39" s="1"/>
  <c r="Z53" i="39"/>
  <c r="AA53" i="39" s="1"/>
  <c r="Z54" i="39"/>
  <c r="AA54" i="39" s="1"/>
  <c r="Z55" i="39"/>
  <c r="Z56" i="39"/>
  <c r="Z57" i="39"/>
  <c r="Z58" i="39"/>
  <c r="Z59" i="39"/>
  <c r="AA59" i="39" s="1"/>
  <c r="Z60" i="39"/>
  <c r="Z61" i="39"/>
  <c r="Z62" i="39"/>
  <c r="AA62" i="39" s="1"/>
  <c r="Z63" i="39"/>
  <c r="AA63" i="39" s="1"/>
  <c r="Z64" i="39"/>
  <c r="Z65" i="39"/>
  <c r="AA65" i="39" s="1"/>
  <c r="Z66" i="39"/>
  <c r="AA66" i="39" s="1"/>
  <c r="Z67" i="39"/>
  <c r="AA67" i="39" s="1"/>
  <c r="Z68" i="39"/>
  <c r="Z69" i="39"/>
  <c r="AA69" i="39" s="1"/>
  <c r="Z70" i="39"/>
  <c r="AA70" i="39" s="1"/>
  <c r="Z71" i="39"/>
  <c r="AA71" i="39" s="1"/>
  <c r="Z72" i="39"/>
  <c r="Z73" i="39"/>
  <c r="Z74" i="39"/>
  <c r="AA74" i="39" s="1"/>
  <c r="Z75" i="39"/>
  <c r="AA75" i="39" s="1"/>
  <c r="Z76" i="39"/>
  <c r="AA76" i="39" s="1"/>
  <c r="Z77" i="39"/>
  <c r="Z78" i="39"/>
  <c r="Z79" i="39"/>
  <c r="Z80" i="39"/>
  <c r="Z81" i="39"/>
  <c r="AA81" i="39" s="1"/>
  <c r="Z82" i="39"/>
  <c r="Z83" i="39"/>
  <c r="AA83" i="39" s="1"/>
  <c r="Z84" i="39"/>
  <c r="AA84" i="39" s="1"/>
  <c r="Z85" i="39"/>
  <c r="Z86" i="39"/>
  <c r="Z87" i="39"/>
  <c r="AA87" i="39" s="1"/>
  <c r="Z89" i="39"/>
  <c r="Z90" i="39"/>
  <c r="Z92" i="39"/>
  <c r="Z93" i="39"/>
  <c r="AA93" i="39" s="1"/>
  <c r="Z94" i="39"/>
  <c r="Z95" i="39"/>
  <c r="AA95" i="39" s="1"/>
  <c r="Z96" i="39"/>
  <c r="AA96" i="39" s="1"/>
  <c r="Z97" i="39"/>
  <c r="AA97" i="39" s="1"/>
  <c r="Z98" i="39"/>
  <c r="Z99" i="39"/>
  <c r="AA99" i="39" s="1"/>
  <c r="Z100" i="39"/>
  <c r="Z101" i="39"/>
  <c r="Z102" i="39"/>
  <c r="Z103" i="39"/>
  <c r="Z104" i="39"/>
  <c r="Z105" i="39"/>
  <c r="AA105" i="39" s="1"/>
  <c r="Z106" i="39"/>
  <c r="Z107" i="39"/>
  <c r="AA107" i="39" s="1"/>
  <c r="Z108" i="39"/>
  <c r="AA108" i="39" s="1"/>
  <c r="Z109" i="39"/>
  <c r="AA109" i="39" s="1"/>
  <c r="Z110" i="39"/>
  <c r="AA110" i="39" s="1"/>
  <c r="Z111" i="39"/>
  <c r="AA111" i="39" s="1"/>
  <c r="Z112" i="39"/>
  <c r="AA112" i="39" s="1"/>
  <c r="Z113" i="39"/>
  <c r="Z114" i="39"/>
  <c r="Z115" i="39"/>
  <c r="Z116" i="39"/>
  <c r="Z117" i="39"/>
  <c r="Z119" i="39"/>
  <c r="AA119" i="39" s="1"/>
  <c r="Z120" i="39"/>
  <c r="AA120" i="39" s="1"/>
  <c r="Z121" i="39"/>
  <c r="AA121" i="39" s="1"/>
  <c r="Z123" i="39"/>
  <c r="AA123" i="39" s="1"/>
  <c r="Z124" i="39"/>
  <c r="AA124" i="39" s="1"/>
  <c r="Z126" i="39"/>
  <c r="Z127" i="39"/>
  <c r="Z128" i="39"/>
  <c r="Z129" i="39"/>
  <c r="Z130" i="39"/>
  <c r="Z131" i="39"/>
  <c r="AA131" i="39" s="1"/>
  <c r="Z132" i="39"/>
  <c r="AA132" i="39" s="1"/>
  <c r="Z133" i="39"/>
  <c r="AA133" i="39" s="1"/>
  <c r="Z134" i="39"/>
  <c r="AA134" i="39" s="1"/>
  <c r="Z135" i="39"/>
  <c r="AA135" i="39" s="1"/>
  <c r="Z136" i="39"/>
  <c r="AA136" i="39" s="1"/>
  <c r="Z137" i="39"/>
  <c r="AA137" i="39" s="1"/>
  <c r="Z138" i="39"/>
  <c r="Z140" i="39"/>
  <c r="Z141" i="39"/>
  <c r="Z5" i="39"/>
  <c r="AA5" i="39" s="1"/>
  <c r="AA6" i="38"/>
  <c r="AA7" i="38"/>
  <c r="AA8" i="38"/>
  <c r="AA9" i="38"/>
  <c r="AA10" i="38"/>
  <c r="AA16" i="38"/>
  <c r="AA17" i="38"/>
  <c r="AA18" i="38"/>
  <c r="AA19" i="38"/>
  <c r="AA20" i="38"/>
  <c r="AA22" i="38"/>
  <c r="AA28" i="38"/>
  <c r="AA30" i="38"/>
  <c r="AA31" i="38"/>
  <c r="AA32" i="38"/>
  <c r="AA34" i="38"/>
  <c r="AA40" i="38"/>
  <c r="AA43" i="38"/>
  <c r="AA44" i="38"/>
  <c r="AA46" i="38"/>
  <c r="AA52" i="38"/>
  <c r="AA56" i="38"/>
  <c r="AA58" i="38"/>
  <c r="AA62" i="38"/>
  <c r="AA64" i="38"/>
  <c r="AA67" i="38"/>
  <c r="AA69" i="38"/>
  <c r="AA70" i="38"/>
  <c r="AA74" i="38"/>
  <c r="AA75" i="38"/>
  <c r="AA76" i="38"/>
  <c r="AA80" i="38"/>
  <c r="AA82" i="38"/>
  <c r="AA86" i="38"/>
  <c r="AA87" i="38"/>
  <c r="AA88" i="38"/>
  <c r="AA93" i="38"/>
  <c r="AA99" i="38"/>
  <c r="AA100" i="38"/>
  <c r="AA102" i="38"/>
  <c r="AA106" i="38"/>
  <c r="AA112" i="38"/>
  <c r="AA114" i="38"/>
  <c r="AA115" i="38"/>
  <c r="AA118" i="38"/>
  <c r="AA123" i="38"/>
  <c r="AA124" i="38"/>
  <c r="AA125" i="38"/>
  <c r="AA126" i="38"/>
  <c r="AA127" i="38"/>
  <c r="AA128" i="38"/>
  <c r="AA130" i="38"/>
  <c r="AA135" i="38"/>
  <c r="AA136" i="38"/>
  <c r="AA138" i="38"/>
  <c r="AA139" i="38"/>
  <c r="AA140" i="38"/>
  <c r="AA142" i="38"/>
  <c r="AA146" i="38"/>
  <c r="AA148" i="38"/>
  <c r="AA149" i="38"/>
  <c r="AA150" i="38"/>
  <c r="AA151" i="38"/>
  <c r="AA152" i="38"/>
  <c r="AA154" i="38"/>
  <c r="AA160" i="38"/>
  <c r="AA161" i="38"/>
  <c r="AA162" i="38"/>
  <c r="AA163" i="38"/>
  <c r="AA164" i="38"/>
  <c r="AA165" i="38"/>
  <c r="AA166" i="38"/>
  <c r="AA172" i="38"/>
  <c r="AA175" i="38"/>
  <c r="AA176" i="38"/>
  <c r="AA178" i="38"/>
  <c r="AA185" i="38"/>
  <c r="AA187" i="38"/>
  <c r="AA188" i="38"/>
  <c r="AA189" i="38"/>
  <c r="AA190" i="38"/>
  <c r="AA191" i="38"/>
  <c r="Z6" i="38"/>
  <c r="Z7" i="38"/>
  <c r="Z8" i="38"/>
  <c r="Z9" i="38"/>
  <c r="Z10" i="38"/>
  <c r="Z11" i="38"/>
  <c r="AA11" i="38" s="1"/>
  <c r="Z12" i="38"/>
  <c r="AA12" i="38" s="1"/>
  <c r="Z13" i="38"/>
  <c r="AA13" i="38" s="1"/>
  <c r="Z14" i="38"/>
  <c r="AA14" i="38" s="1"/>
  <c r="Z15" i="38"/>
  <c r="AA15" i="38" s="1"/>
  <c r="Z16" i="38"/>
  <c r="Z17" i="38"/>
  <c r="Z18" i="38"/>
  <c r="Z19" i="38"/>
  <c r="Z20" i="38"/>
  <c r="Z22" i="38"/>
  <c r="Z23" i="38"/>
  <c r="AA23" i="38" s="1"/>
  <c r="Z24" i="38"/>
  <c r="AA24" i="38" s="1"/>
  <c r="Z25" i="38"/>
  <c r="AA25" i="38" s="1"/>
  <c r="Z26" i="38"/>
  <c r="AA26" i="38" s="1"/>
  <c r="Z27" i="38"/>
  <c r="AA27" i="38" s="1"/>
  <c r="Z28" i="38"/>
  <c r="Z29" i="38"/>
  <c r="AA29" i="38" s="1"/>
  <c r="Z30" i="38"/>
  <c r="Z31" i="38"/>
  <c r="Z32" i="38"/>
  <c r="Z33" i="38"/>
  <c r="AA33" i="38" s="1"/>
  <c r="Z34" i="38"/>
  <c r="Z35" i="38"/>
  <c r="AA35" i="38" s="1"/>
  <c r="Z36" i="38"/>
  <c r="AA36" i="38" s="1"/>
  <c r="Z37" i="38"/>
  <c r="AA37" i="38" s="1"/>
  <c r="Z38" i="38"/>
  <c r="AA38" i="38" s="1"/>
  <c r="Z39" i="38"/>
  <c r="AA39" i="38" s="1"/>
  <c r="Z40" i="38"/>
  <c r="Z41" i="38"/>
  <c r="AA41" i="38" s="1"/>
  <c r="Z42" i="38"/>
  <c r="AA42" i="38" s="1"/>
  <c r="Z43" i="38"/>
  <c r="Z44" i="38"/>
  <c r="Z45" i="38"/>
  <c r="AA45" i="38" s="1"/>
  <c r="Z46" i="38"/>
  <c r="Z48" i="38"/>
  <c r="AA48" i="38" s="1"/>
  <c r="Z49" i="38"/>
  <c r="AA49" i="38" s="1"/>
  <c r="Z50" i="38"/>
  <c r="AA50" i="38" s="1"/>
  <c r="Z51" i="38"/>
  <c r="AA51" i="38" s="1"/>
  <c r="Z52" i="38"/>
  <c r="Z53" i="38"/>
  <c r="AA53" i="38" s="1"/>
  <c r="Z55" i="38"/>
  <c r="AA55" i="38" s="1"/>
  <c r="Z56" i="38"/>
  <c r="Z57" i="38"/>
  <c r="AA57" i="38" s="1"/>
  <c r="Z58" i="38"/>
  <c r="Z59" i="38"/>
  <c r="AA59" i="38" s="1"/>
  <c r="Z60" i="38"/>
  <c r="AA60" i="38" s="1"/>
  <c r="Z61" i="38"/>
  <c r="AA61" i="38" s="1"/>
  <c r="Z62" i="38"/>
  <c r="Z64" i="38"/>
  <c r="Z65" i="38"/>
  <c r="AA65" i="38" s="1"/>
  <c r="Z66" i="38"/>
  <c r="AA66" i="38" s="1"/>
  <c r="Z67" i="38"/>
  <c r="Z68" i="38"/>
  <c r="AA68" i="38" s="1"/>
  <c r="Z69" i="38"/>
  <c r="Z70" i="38"/>
  <c r="Z71" i="38"/>
  <c r="AA71" i="38" s="1"/>
  <c r="Z72" i="38"/>
  <c r="AA72" i="38" s="1"/>
  <c r="Z74" i="38"/>
  <c r="Z75" i="38"/>
  <c r="Z76" i="38"/>
  <c r="Z77" i="38"/>
  <c r="AA77" i="38" s="1"/>
  <c r="Z79" i="38"/>
  <c r="AA79" i="38" s="1"/>
  <c r="Z80" i="38"/>
  <c r="Z81" i="38"/>
  <c r="AA81" i="38" s="1"/>
  <c r="Z82" i="38"/>
  <c r="Z83" i="38"/>
  <c r="AA83" i="38" s="1"/>
  <c r="Z85" i="38"/>
  <c r="AA85" i="38" s="1"/>
  <c r="Z86" i="38"/>
  <c r="Z87" i="38"/>
  <c r="Z88" i="38"/>
  <c r="Z90" i="38"/>
  <c r="AA90" i="38" s="1"/>
  <c r="Z91" i="38"/>
  <c r="AA91" i="38" s="1"/>
  <c r="Z92" i="38"/>
  <c r="AA92" i="38" s="1"/>
  <c r="Z93" i="38"/>
  <c r="Z94" i="38"/>
  <c r="AA94" i="38" s="1"/>
  <c r="Z95" i="38"/>
  <c r="AA95" i="38" s="1"/>
  <c r="Z96" i="38"/>
  <c r="AA96" i="38" s="1"/>
  <c r="Z97" i="38"/>
  <c r="AA97" i="38" s="1"/>
  <c r="Z98" i="38"/>
  <c r="AA98" i="38" s="1"/>
  <c r="Z99" i="38"/>
  <c r="Z100" i="38"/>
  <c r="Z101" i="38"/>
  <c r="AA101" i="38" s="1"/>
  <c r="Z102" i="38"/>
  <c r="Z103" i="38"/>
  <c r="AA103" i="38" s="1"/>
  <c r="Z104" i="38"/>
  <c r="AA104" i="38" s="1"/>
  <c r="Z106" i="38"/>
  <c r="Z107" i="38"/>
  <c r="AA107" i="38" s="1"/>
  <c r="Z108" i="38"/>
  <c r="AA108" i="38" s="1"/>
  <c r="Z109" i="38"/>
  <c r="AA109" i="38" s="1"/>
  <c r="Z110" i="38"/>
  <c r="AA110" i="38" s="1"/>
  <c r="Z112" i="38"/>
  <c r="Z113" i="38"/>
  <c r="AA113" i="38" s="1"/>
  <c r="Z114" i="38"/>
  <c r="Z115" i="38"/>
  <c r="Z116" i="38"/>
  <c r="AA116" i="38" s="1"/>
  <c r="Z117" i="38"/>
  <c r="AA117" i="38" s="1"/>
  <c r="Z118" i="38"/>
  <c r="Z119" i="38"/>
  <c r="AA119" i="38" s="1"/>
  <c r="Z120" i="38"/>
  <c r="AA120" i="38" s="1"/>
  <c r="Z121" i="38"/>
  <c r="AA121" i="38" s="1"/>
  <c r="Z122" i="38"/>
  <c r="AA122" i="38" s="1"/>
  <c r="Z123" i="38"/>
  <c r="Z124" i="38"/>
  <c r="Z125" i="38"/>
  <c r="Z126" i="38"/>
  <c r="Z127" i="38"/>
  <c r="Z128" i="38"/>
  <c r="Z129" i="38"/>
  <c r="AA129" i="38" s="1"/>
  <c r="Z130" i="38"/>
  <c r="Z131" i="38"/>
  <c r="AA131" i="38" s="1"/>
  <c r="Z132" i="38"/>
  <c r="AA132" i="38" s="1"/>
  <c r="Z133" i="38"/>
  <c r="AA133" i="38" s="1"/>
  <c r="Z134" i="38"/>
  <c r="AA134" i="38" s="1"/>
  <c r="Z135" i="38"/>
  <c r="Z136" i="38"/>
  <c r="Z137" i="38"/>
  <c r="AA137" i="38" s="1"/>
  <c r="Z138" i="38"/>
  <c r="Z139" i="38"/>
  <c r="Z140" i="38"/>
  <c r="Z141" i="38"/>
  <c r="AA141" i="38" s="1"/>
  <c r="Z142" i="38"/>
  <c r="Z143" i="38"/>
  <c r="AA143" i="38" s="1"/>
  <c r="Z144" i="38"/>
  <c r="AA144" i="38" s="1"/>
  <c r="Z145" i="38"/>
  <c r="AA145" i="38" s="1"/>
  <c r="Z146" i="38"/>
  <c r="Z147" i="38"/>
  <c r="AA147" i="38" s="1"/>
  <c r="Z148" i="38"/>
  <c r="Z149" i="38"/>
  <c r="Z150" i="38"/>
  <c r="Z151" i="38"/>
  <c r="Z152" i="38"/>
  <c r="Z153" i="38"/>
  <c r="AA153" i="38" s="1"/>
  <c r="Z154" i="38"/>
  <c r="Z155" i="38"/>
  <c r="AA155" i="38" s="1"/>
  <c r="Z156" i="38"/>
  <c r="AA156" i="38" s="1"/>
  <c r="Z157" i="38"/>
  <c r="AA157" i="38" s="1"/>
  <c r="Z158" i="38"/>
  <c r="AA158" i="38" s="1"/>
  <c r="Z159" i="38"/>
  <c r="AA159" i="38" s="1"/>
  <c r="Z160" i="38"/>
  <c r="Z161" i="38"/>
  <c r="Z162" i="38"/>
  <c r="Z163" i="38"/>
  <c r="Z164" i="38"/>
  <c r="Z165" i="38"/>
  <c r="Z166" i="38"/>
  <c r="Z167" i="38"/>
  <c r="AA167" i="38" s="1"/>
  <c r="Z168" i="38"/>
  <c r="AA168" i="38" s="1"/>
  <c r="Z169" i="38"/>
  <c r="AA169" i="38" s="1"/>
  <c r="Z170" i="38"/>
  <c r="AA170" i="38" s="1"/>
  <c r="Z171" i="38"/>
  <c r="AA171" i="38" s="1"/>
  <c r="Z172" i="38"/>
  <c r="Z173" i="38"/>
  <c r="AA173" i="38" s="1"/>
  <c r="Z175" i="38"/>
  <c r="Z176" i="38"/>
  <c r="Z177" i="38"/>
  <c r="AA177" i="38" s="1"/>
  <c r="Z178" i="38"/>
  <c r="Z179" i="38"/>
  <c r="AA179" i="38" s="1"/>
  <c r="Z180" i="38"/>
  <c r="AA180" i="38" s="1"/>
  <c r="Z181" i="38"/>
  <c r="AA181" i="38" s="1"/>
  <c r="Z182" i="38"/>
  <c r="AA182" i="38" s="1"/>
  <c r="Z183" i="38"/>
  <c r="AA183" i="38" s="1"/>
  <c r="Z185" i="38"/>
  <c r="Z186" i="38"/>
  <c r="AA186" i="38" s="1"/>
  <c r="Z187" i="38"/>
  <c r="Z188" i="38"/>
  <c r="Z189" i="38"/>
  <c r="Z190" i="38"/>
  <c r="Z191" i="38"/>
  <c r="Z5" i="38"/>
  <c r="AA5" i="38" s="1"/>
  <c r="CF6" i="37"/>
  <c r="CF8" i="37"/>
  <c r="CF10" i="37"/>
  <c r="CF14" i="37"/>
  <c r="CF15" i="37"/>
  <c r="CF18" i="37"/>
  <c r="CF20" i="37"/>
  <c r="CF21" i="37"/>
  <c r="CF22" i="37"/>
  <c r="CF27" i="37"/>
  <c r="CF30" i="37"/>
  <c r="CF32" i="37"/>
  <c r="CF34" i="37"/>
  <c r="CF36" i="37"/>
  <c r="CF39" i="37"/>
  <c r="CF40" i="37"/>
  <c r="CF42" i="37"/>
  <c r="CF44" i="37"/>
  <c r="CF45" i="37"/>
  <c r="CF46" i="37"/>
  <c r="CF51" i="37"/>
  <c r="CF56" i="37"/>
  <c r="CF59" i="37"/>
  <c r="CF63" i="37"/>
  <c r="CF66" i="37"/>
  <c r="CF69" i="37"/>
  <c r="CF70" i="37"/>
  <c r="CF72" i="37"/>
  <c r="CF75" i="37"/>
  <c r="CF80" i="37"/>
  <c r="CF82" i="37"/>
  <c r="CF83" i="37"/>
  <c r="CF87" i="37"/>
  <c r="CF93" i="37"/>
  <c r="CF95" i="37"/>
  <c r="CF96" i="37"/>
  <c r="CF97" i="37"/>
  <c r="CF99" i="37"/>
  <c r="CF106" i="37"/>
  <c r="CF111" i="37"/>
  <c r="CF112" i="37"/>
  <c r="CF114" i="37"/>
  <c r="CF118" i="37"/>
  <c r="CF119" i="37"/>
  <c r="CF123" i="37"/>
  <c r="CF128" i="37"/>
  <c r="CF130" i="37"/>
  <c r="CF132" i="37"/>
  <c r="CF134" i="37"/>
  <c r="CF135" i="37"/>
  <c r="CF138" i="37"/>
  <c r="CF5" i="37"/>
  <c r="CE6" i="37"/>
  <c r="CE7" i="37"/>
  <c r="CF7" i="37" s="1"/>
  <c r="CE8" i="37"/>
  <c r="CE9" i="37"/>
  <c r="CF9" i="37" s="1"/>
  <c r="CE10" i="37"/>
  <c r="CE11" i="37"/>
  <c r="CF11" i="37" s="1"/>
  <c r="CE12" i="37"/>
  <c r="CF12" i="37" s="1"/>
  <c r="CE13" i="37"/>
  <c r="CF13" i="37" s="1"/>
  <c r="CE14" i="37"/>
  <c r="CE15" i="37"/>
  <c r="CE16" i="37"/>
  <c r="CF16" i="37" s="1"/>
  <c r="CE17" i="37"/>
  <c r="CF17" i="37" s="1"/>
  <c r="CE18" i="37"/>
  <c r="CE19" i="37"/>
  <c r="CF19" i="37" s="1"/>
  <c r="CE20" i="37"/>
  <c r="CE21" i="37"/>
  <c r="CE22" i="37"/>
  <c r="CE23" i="37"/>
  <c r="CF23" i="37" s="1"/>
  <c r="CE25" i="37"/>
  <c r="CF25" i="37" s="1"/>
  <c r="CE26" i="37"/>
  <c r="CF26" i="37" s="1"/>
  <c r="CE27" i="37"/>
  <c r="CE28" i="37"/>
  <c r="CF28" i="37" s="1"/>
  <c r="CE29" i="37"/>
  <c r="CF29" i="37" s="1"/>
  <c r="CE30" i="37"/>
  <c r="CE31" i="37"/>
  <c r="CF31" i="37" s="1"/>
  <c r="CE32" i="37"/>
  <c r="CE33" i="37"/>
  <c r="CF33" i="37" s="1"/>
  <c r="CE34" i="37"/>
  <c r="CE35" i="37"/>
  <c r="CF35" i="37" s="1"/>
  <c r="CE36" i="37"/>
  <c r="CE37" i="37"/>
  <c r="CF37" i="37" s="1"/>
  <c r="CE38" i="37"/>
  <c r="CF38" i="37" s="1"/>
  <c r="CE39" i="37"/>
  <c r="CE40" i="37"/>
  <c r="CE41" i="37"/>
  <c r="CF41" i="37" s="1"/>
  <c r="CE42" i="37"/>
  <c r="CE43" i="37"/>
  <c r="CF43" i="37" s="1"/>
  <c r="CE44" i="37"/>
  <c r="CE45" i="37"/>
  <c r="CE46" i="37"/>
  <c r="CE47" i="37"/>
  <c r="CF47" i="37" s="1"/>
  <c r="CE48" i="37"/>
  <c r="CF48" i="37" s="1"/>
  <c r="CE49" i="37"/>
  <c r="CF49" i="37" s="1"/>
  <c r="CE51" i="37"/>
  <c r="CE52" i="37"/>
  <c r="CF52" i="37" s="1"/>
  <c r="CE53" i="37"/>
  <c r="CF53" i="37" s="1"/>
  <c r="CE55" i="37"/>
  <c r="CF55" i="37" s="1"/>
  <c r="CE56" i="37"/>
  <c r="CE57" i="37"/>
  <c r="CF57" i="37" s="1"/>
  <c r="CE59" i="37"/>
  <c r="CE60" i="37"/>
  <c r="CF60" i="37" s="1"/>
  <c r="CE62" i="37"/>
  <c r="CF62" i="37" s="1"/>
  <c r="CE63" i="37"/>
  <c r="CE64" i="37"/>
  <c r="CF64" i="37" s="1"/>
  <c r="CE65" i="37"/>
  <c r="CF65" i="37" s="1"/>
  <c r="CE66" i="37"/>
  <c r="CE68" i="37"/>
  <c r="CF68" i="37" s="1"/>
  <c r="CE69" i="37"/>
  <c r="CE70" i="37"/>
  <c r="CE72" i="37"/>
  <c r="CE73" i="37"/>
  <c r="CF73" i="37" s="1"/>
  <c r="CE74" i="37"/>
  <c r="CF74" i="37" s="1"/>
  <c r="CE75" i="37"/>
  <c r="CE77" i="37"/>
  <c r="CF77" i="37" s="1"/>
  <c r="CE78" i="37"/>
  <c r="CF78" i="37" s="1"/>
  <c r="CE80" i="37"/>
  <c r="CE81" i="37"/>
  <c r="CF81" i="37" s="1"/>
  <c r="CE82" i="37"/>
  <c r="CE83" i="37"/>
  <c r="CE84" i="37"/>
  <c r="CF84" i="37" s="1"/>
  <c r="CE85" i="37"/>
  <c r="CF85" i="37" s="1"/>
  <c r="CE86" i="37"/>
  <c r="CF86" i="37" s="1"/>
  <c r="CE87" i="37"/>
  <c r="CE88" i="37"/>
  <c r="CF88" i="37" s="1"/>
  <c r="CE89" i="37"/>
  <c r="CF89" i="37" s="1"/>
  <c r="CE90" i="37"/>
  <c r="CF90" i="37" s="1"/>
  <c r="CE91" i="37"/>
  <c r="CF91" i="37" s="1"/>
  <c r="CE92" i="37"/>
  <c r="CF92" i="37" s="1"/>
  <c r="CE93" i="37"/>
  <c r="CE94" i="37"/>
  <c r="CF94" i="37" s="1"/>
  <c r="CE95" i="37"/>
  <c r="CE96" i="37"/>
  <c r="CE97" i="37"/>
  <c r="CE98" i="37"/>
  <c r="CF98" i="37" s="1"/>
  <c r="CE99" i="37"/>
  <c r="CE100" i="37"/>
  <c r="CF100" i="37" s="1"/>
  <c r="CE101" i="37"/>
  <c r="CF101" i="37" s="1"/>
  <c r="CE102" i="37"/>
  <c r="CF102" i="37" s="1"/>
  <c r="CE103" i="37"/>
  <c r="CF103" i="37" s="1"/>
  <c r="CE104" i="37"/>
  <c r="CF104" i="37" s="1"/>
  <c r="CE105" i="37"/>
  <c r="CF105" i="37" s="1"/>
  <c r="CE106" i="37"/>
  <c r="CE107" i="37"/>
  <c r="CF107" i="37" s="1"/>
  <c r="CE108" i="37"/>
  <c r="CF108" i="37" s="1"/>
  <c r="CE109" i="37"/>
  <c r="CF109" i="37" s="1"/>
  <c r="CE110" i="37"/>
  <c r="CF110" i="37" s="1"/>
  <c r="CE111" i="37"/>
  <c r="CE112" i="37"/>
  <c r="CE113" i="37"/>
  <c r="CF113" i="37" s="1"/>
  <c r="CE114" i="37"/>
  <c r="CE115" i="37"/>
  <c r="CF115" i="37" s="1"/>
  <c r="CE116" i="37"/>
  <c r="CF116" i="37" s="1"/>
  <c r="CE117" i="37"/>
  <c r="CF117" i="37" s="1"/>
  <c r="CE118" i="37"/>
  <c r="CE119" i="37"/>
  <c r="CE121" i="37"/>
  <c r="CF121" i="37" s="1"/>
  <c r="CE122" i="37"/>
  <c r="CF122" i="37" s="1"/>
  <c r="CE123" i="37"/>
  <c r="CE124" i="37"/>
  <c r="CF124" i="37" s="1"/>
  <c r="CE125" i="37"/>
  <c r="CF125" i="37" s="1"/>
  <c r="CE127" i="37"/>
  <c r="CF127" i="37" s="1"/>
  <c r="CE128" i="37"/>
  <c r="CE129" i="37"/>
  <c r="CF129" i="37" s="1"/>
  <c r="CE130" i="37"/>
  <c r="CE131" i="37"/>
  <c r="CF131" i="37" s="1"/>
  <c r="CE132" i="37"/>
  <c r="CE134" i="37"/>
  <c r="CE135" i="37"/>
  <c r="CE137" i="37"/>
  <c r="CF137" i="37" s="1"/>
  <c r="CE138" i="37"/>
  <c r="CE5" i="37"/>
  <c r="AB7" i="36"/>
  <c r="AB8" i="36"/>
  <c r="AB9" i="36"/>
  <c r="AB20" i="36"/>
  <c r="AB22" i="36"/>
  <c r="AB24" i="36"/>
  <c r="AB27" i="36"/>
  <c r="AB31" i="36"/>
  <c r="AB34" i="36"/>
  <c r="AB36" i="36"/>
  <c r="AB37" i="36"/>
  <c r="AB38" i="36"/>
  <c r="AB39" i="36"/>
  <c r="AB40" i="36"/>
  <c r="AB43" i="36"/>
  <c r="AB48" i="36"/>
  <c r="AB52" i="36"/>
  <c r="AB53" i="36"/>
  <c r="AB55" i="36"/>
  <c r="AB60" i="36"/>
  <c r="AB67" i="36"/>
  <c r="AB73" i="36"/>
  <c r="AB74" i="36"/>
  <c r="AB76" i="36"/>
  <c r="AB79" i="36"/>
  <c r="AB84" i="36"/>
  <c r="AB91" i="36"/>
  <c r="AB92" i="36"/>
  <c r="AB97" i="36"/>
  <c r="AB103" i="36"/>
  <c r="AB105" i="36"/>
  <c r="AB112" i="36"/>
  <c r="AB113" i="36"/>
  <c r="AB115" i="36"/>
  <c r="AB127" i="36"/>
  <c r="AB128" i="36"/>
  <c r="AB129" i="36"/>
  <c r="AB130" i="36"/>
  <c r="AB132" i="36"/>
  <c r="AB139" i="36"/>
  <c r="AB140" i="36"/>
  <c r="AB141" i="36"/>
  <c r="AB149" i="36"/>
  <c r="AB151" i="36"/>
  <c r="AB152" i="36"/>
  <c r="AB154" i="36"/>
  <c r="AB156" i="36"/>
  <c r="AB161" i="36"/>
  <c r="AB163" i="36"/>
  <c r="AB167" i="36"/>
  <c r="AB173" i="36"/>
  <c r="AB175" i="36"/>
  <c r="AB185" i="36"/>
  <c r="AB187" i="36"/>
  <c r="AB188" i="36"/>
  <c r="AB190" i="36"/>
  <c r="AB192" i="36"/>
  <c r="AB197" i="36"/>
  <c r="AB199" i="36"/>
  <c r="AB201" i="36"/>
  <c r="AB203" i="36"/>
  <c r="AB204" i="36"/>
  <c r="AB209" i="36"/>
  <c r="AB211" i="36"/>
  <c r="AB221" i="36"/>
  <c r="AB223" i="36"/>
  <c r="AB224" i="36"/>
  <c r="AB226" i="36"/>
  <c r="AB228" i="36"/>
  <c r="AB233" i="36"/>
  <c r="AB235" i="36"/>
  <c r="AB237" i="36"/>
  <c r="AB239" i="36"/>
  <c r="AB240" i="36"/>
  <c r="AB245" i="36"/>
  <c r="AB247" i="36"/>
  <c r="AB257" i="36"/>
  <c r="AB259" i="36"/>
  <c r="AB260" i="36"/>
  <c r="AB262" i="36"/>
  <c r="AB264" i="36"/>
  <c r="AB269" i="36"/>
  <c r="AB271" i="36"/>
  <c r="AB273" i="36"/>
  <c r="AB276" i="36"/>
  <c r="AA6" i="36"/>
  <c r="AB6" i="36" s="1"/>
  <c r="AA7" i="36"/>
  <c r="AA8" i="36"/>
  <c r="AA9" i="36"/>
  <c r="AA10" i="36"/>
  <c r="AB10" i="36" s="1"/>
  <c r="AA11" i="36"/>
  <c r="AB11" i="36" s="1"/>
  <c r="AA12" i="36"/>
  <c r="AB12" i="36" s="1"/>
  <c r="AA13" i="36"/>
  <c r="AB13" i="36" s="1"/>
  <c r="AA14" i="36"/>
  <c r="AB14" i="36" s="1"/>
  <c r="AA15" i="36"/>
  <c r="AB15" i="36" s="1"/>
  <c r="AA16" i="36"/>
  <c r="AB16" i="36" s="1"/>
  <c r="AA17" i="36"/>
  <c r="AB17" i="36" s="1"/>
  <c r="AA18" i="36"/>
  <c r="AB18" i="36" s="1"/>
  <c r="AA19" i="36"/>
  <c r="AB19" i="36" s="1"/>
  <c r="AA20" i="36"/>
  <c r="AA21" i="36"/>
  <c r="AB21" i="36" s="1"/>
  <c r="AA22" i="36"/>
  <c r="AA23" i="36"/>
  <c r="AB23" i="36" s="1"/>
  <c r="AA24" i="36"/>
  <c r="AA25" i="36"/>
  <c r="AB25" i="36" s="1"/>
  <c r="AA26" i="36"/>
  <c r="AB26" i="36" s="1"/>
  <c r="AA27" i="36"/>
  <c r="AA28" i="36"/>
  <c r="AB28" i="36" s="1"/>
  <c r="AA29" i="36"/>
  <c r="AB29" i="36" s="1"/>
  <c r="AA30" i="36"/>
  <c r="AB30" i="36" s="1"/>
  <c r="AA31" i="36"/>
  <c r="AA32" i="36"/>
  <c r="AB32" i="36" s="1"/>
  <c r="AA33" i="36"/>
  <c r="AB33" i="36" s="1"/>
  <c r="AA34" i="36"/>
  <c r="AA35" i="36"/>
  <c r="AB35" i="36" s="1"/>
  <c r="AA36" i="36"/>
  <c r="AA37" i="36"/>
  <c r="AA38" i="36"/>
  <c r="AA39" i="36"/>
  <c r="AA40" i="36"/>
  <c r="AA41" i="36"/>
  <c r="AB41" i="36" s="1"/>
  <c r="AA43" i="36"/>
  <c r="AA44" i="36"/>
  <c r="AB44" i="36" s="1"/>
  <c r="AA45" i="36"/>
  <c r="AB45" i="36" s="1"/>
  <c r="AA46" i="36"/>
  <c r="AB46" i="36" s="1"/>
  <c r="AA47" i="36"/>
  <c r="AB47" i="36" s="1"/>
  <c r="AA48" i="36"/>
  <c r="AA49" i="36"/>
  <c r="AB49" i="36" s="1"/>
  <c r="AA50" i="36"/>
  <c r="AB50" i="36" s="1"/>
  <c r="AA51" i="36"/>
  <c r="AB51" i="36" s="1"/>
  <c r="AA52" i="36"/>
  <c r="AA53" i="36"/>
  <c r="AA54" i="36"/>
  <c r="AB54" i="36" s="1"/>
  <c r="AA55" i="36"/>
  <c r="AA56" i="36"/>
  <c r="AB56" i="36" s="1"/>
  <c r="AA57" i="36"/>
  <c r="AB57" i="36" s="1"/>
  <c r="AA58" i="36"/>
  <c r="AB58" i="36" s="1"/>
  <c r="AA59" i="36"/>
  <c r="AB59" i="36" s="1"/>
  <c r="AA60" i="36"/>
  <c r="AA61" i="36"/>
  <c r="AB61" i="36" s="1"/>
  <c r="AA62" i="36"/>
  <c r="AB62" i="36" s="1"/>
  <c r="AA64" i="36"/>
  <c r="AB64" i="36" s="1"/>
  <c r="AA65" i="36"/>
  <c r="AB65" i="36" s="1"/>
  <c r="AA66" i="36"/>
  <c r="AB66" i="36" s="1"/>
  <c r="AA67" i="36"/>
  <c r="AA68" i="36"/>
  <c r="AB68" i="36" s="1"/>
  <c r="AA69" i="36"/>
  <c r="AB69" i="36" s="1"/>
  <c r="AA70" i="36"/>
  <c r="AB70" i="36" s="1"/>
  <c r="AA71" i="36"/>
  <c r="AB71" i="36" s="1"/>
  <c r="AA72" i="36"/>
  <c r="AB72" i="36" s="1"/>
  <c r="AA73" i="36"/>
  <c r="AA74" i="36"/>
  <c r="AA75" i="36"/>
  <c r="AB75" i="36" s="1"/>
  <c r="AA76" i="36"/>
  <c r="AA77" i="36"/>
  <c r="AB77" i="36" s="1"/>
  <c r="AA78" i="36"/>
  <c r="AB78" i="36" s="1"/>
  <c r="AA79" i="36"/>
  <c r="AA80" i="36"/>
  <c r="AB80" i="36" s="1"/>
  <c r="AA81" i="36"/>
  <c r="AB81" i="36" s="1"/>
  <c r="AA82" i="36"/>
  <c r="AB82" i="36" s="1"/>
  <c r="AA83" i="36"/>
  <c r="AB83" i="36" s="1"/>
  <c r="AA84" i="36"/>
  <c r="AA85" i="36"/>
  <c r="AB85" i="36" s="1"/>
  <c r="AA86" i="36"/>
  <c r="AB86" i="36" s="1"/>
  <c r="AA87" i="36"/>
  <c r="AB87" i="36" s="1"/>
  <c r="AA88" i="36"/>
  <c r="AB88" i="36" s="1"/>
  <c r="AA90" i="36"/>
  <c r="AB90" i="36" s="1"/>
  <c r="AA91" i="36"/>
  <c r="AA92" i="36"/>
  <c r="AA93" i="36"/>
  <c r="AB93" i="36" s="1"/>
  <c r="AA95" i="36"/>
  <c r="AB95" i="36" s="1"/>
  <c r="AA96" i="36"/>
  <c r="AB96" i="36" s="1"/>
  <c r="AA97" i="36"/>
  <c r="AA99" i="36"/>
  <c r="AB99" i="36" s="1"/>
  <c r="AA100" i="36"/>
  <c r="AB100" i="36" s="1"/>
  <c r="AA101" i="36"/>
  <c r="AB101" i="36" s="1"/>
  <c r="AA103" i="36"/>
  <c r="AA104" i="36"/>
  <c r="AB104" i="36" s="1"/>
  <c r="AA105" i="36"/>
  <c r="AA106" i="36"/>
  <c r="AB106" i="36" s="1"/>
  <c r="AA107" i="36"/>
  <c r="AB107" i="36" s="1"/>
  <c r="AA108" i="36"/>
  <c r="AB108" i="36" s="1"/>
  <c r="AA109" i="36"/>
  <c r="AB109" i="36" s="1"/>
  <c r="AA110" i="36"/>
  <c r="AB110" i="36" s="1"/>
  <c r="AA112" i="36"/>
  <c r="AA113" i="36"/>
  <c r="AA114" i="36"/>
  <c r="AB114" i="36" s="1"/>
  <c r="AA115" i="36"/>
  <c r="AA116" i="36"/>
  <c r="AB116" i="36" s="1"/>
  <c r="AA117" i="36"/>
  <c r="AB117" i="36" s="1"/>
  <c r="AA118" i="36"/>
  <c r="AB118" i="36" s="1"/>
  <c r="AA119" i="36"/>
  <c r="AB119" i="36" s="1"/>
  <c r="AA120" i="36"/>
  <c r="AB120" i="36" s="1"/>
  <c r="AA122" i="36"/>
  <c r="AB122" i="36" s="1"/>
  <c r="AA123" i="36"/>
  <c r="AB123" i="36" s="1"/>
  <c r="AA124" i="36"/>
  <c r="AB124" i="36" s="1"/>
  <c r="AA125" i="36"/>
  <c r="AB125" i="36" s="1"/>
  <c r="AA126" i="36"/>
  <c r="AB126" i="36" s="1"/>
  <c r="AA127" i="36"/>
  <c r="AA128" i="36"/>
  <c r="AA129" i="36"/>
  <c r="AA130" i="36"/>
  <c r="AA131" i="36"/>
  <c r="AB131" i="36" s="1"/>
  <c r="AA132" i="36"/>
  <c r="AA133" i="36"/>
  <c r="AB133" i="36" s="1"/>
  <c r="AA134" i="36"/>
  <c r="AB134" i="36" s="1"/>
  <c r="AA135" i="36"/>
  <c r="AB135" i="36" s="1"/>
  <c r="AA136" i="36"/>
  <c r="AB136" i="36" s="1"/>
  <c r="AA137" i="36"/>
  <c r="AB137" i="36" s="1"/>
  <c r="AA138" i="36"/>
  <c r="AB138" i="36" s="1"/>
  <c r="AA139" i="36"/>
  <c r="AA140" i="36"/>
  <c r="AA141" i="36"/>
  <c r="AA142" i="36"/>
  <c r="AB142" i="36" s="1"/>
  <c r="AA143" i="36"/>
  <c r="AB143" i="36" s="1"/>
  <c r="AA144" i="36"/>
  <c r="AB144" i="36" s="1"/>
  <c r="AA145" i="36"/>
  <c r="AB145" i="36" s="1"/>
  <c r="AA146" i="36"/>
  <c r="AB146" i="36" s="1"/>
  <c r="AA147" i="36"/>
  <c r="AB147" i="36" s="1"/>
  <c r="AA148" i="36"/>
  <c r="AB148" i="36" s="1"/>
  <c r="AA149" i="36"/>
  <c r="AA150" i="36"/>
  <c r="AB150" i="36" s="1"/>
  <c r="AA151" i="36"/>
  <c r="AA152" i="36"/>
  <c r="AA153" i="36"/>
  <c r="AB153" i="36" s="1"/>
  <c r="AA154" i="36"/>
  <c r="AA155" i="36"/>
  <c r="AB155" i="36" s="1"/>
  <c r="AA156" i="36"/>
  <c r="AA157" i="36"/>
  <c r="AB157" i="36" s="1"/>
  <c r="AA158" i="36"/>
  <c r="AB158" i="36" s="1"/>
  <c r="AA159" i="36"/>
  <c r="AB159" i="36" s="1"/>
  <c r="AA161" i="36"/>
  <c r="AA162" i="36"/>
  <c r="AB162" i="36" s="1"/>
  <c r="AA163" i="36"/>
  <c r="AA164" i="36"/>
  <c r="AB164" i="36" s="1"/>
  <c r="AA166" i="36"/>
  <c r="AB166" i="36" s="1"/>
  <c r="AA167" i="36"/>
  <c r="AA169" i="36"/>
  <c r="AB169" i="36" s="1"/>
  <c r="AA170" i="36"/>
  <c r="AB170" i="36" s="1"/>
  <c r="AA171" i="36"/>
  <c r="AB171" i="36" s="1"/>
  <c r="AA172" i="36"/>
  <c r="AB172" i="36" s="1"/>
  <c r="AA173" i="36"/>
  <c r="AA174" i="36"/>
  <c r="AB174" i="36" s="1"/>
  <c r="AA175" i="36"/>
  <c r="AA176" i="36"/>
  <c r="AB176" i="36" s="1"/>
  <c r="AA177" i="36"/>
  <c r="AB177" i="36" s="1"/>
  <c r="AA178" i="36"/>
  <c r="AB178" i="36" s="1"/>
  <c r="AA179" i="36"/>
  <c r="AB179" i="36" s="1"/>
  <c r="AA180" i="36"/>
  <c r="AB180" i="36" s="1"/>
  <c r="AA181" i="36"/>
  <c r="AB181" i="36" s="1"/>
  <c r="AA182" i="36"/>
  <c r="AB182" i="36" s="1"/>
  <c r="AA183" i="36"/>
  <c r="AB183" i="36" s="1"/>
  <c r="AA184" i="36"/>
  <c r="AB184" i="36" s="1"/>
  <c r="AA185" i="36"/>
  <c r="AA186" i="36"/>
  <c r="AB186" i="36" s="1"/>
  <c r="AA187" i="36"/>
  <c r="AA188" i="36"/>
  <c r="AA189" i="36"/>
  <c r="AB189" i="36" s="1"/>
  <c r="AA190" i="36"/>
  <c r="AA191" i="36"/>
  <c r="AB191" i="36" s="1"/>
  <c r="AA192" i="36"/>
  <c r="AA193" i="36"/>
  <c r="AB193" i="36" s="1"/>
  <c r="AA194" i="36"/>
  <c r="AB194" i="36" s="1"/>
  <c r="AA195" i="36"/>
  <c r="AB195" i="36" s="1"/>
  <c r="AA196" i="36"/>
  <c r="AB196" i="36" s="1"/>
  <c r="AA197" i="36"/>
  <c r="AA198" i="36"/>
  <c r="AB198" i="36" s="1"/>
  <c r="AA199" i="36"/>
  <c r="AA200" i="36"/>
  <c r="AB200" i="36" s="1"/>
  <c r="AA201" i="36"/>
  <c r="AA202" i="36"/>
  <c r="AB202" i="36" s="1"/>
  <c r="AA203" i="36"/>
  <c r="AA204" i="36"/>
  <c r="AA205" i="36"/>
  <c r="AB205" i="36" s="1"/>
  <c r="AA206" i="36"/>
  <c r="AB206" i="36" s="1"/>
  <c r="AA207" i="36"/>
  <c r="AB207" i="36" s="1"/>
  <c r="AA208" i="36"/>
  <c r="AB208" i="36" s="1"/>
  <c r="AA209" i="36"/>
  <c r="AA210" i="36"/>
  <c r="AB210" i="36" s="1"/>
  <c r="AA211" i="36"/>
  <c r="AA212" i="36"/>
  <c r="AB212" i="36" s="1"/>
  <c r="AA213" i="36"/>
  <c r="AB213" i="36" s="1"/>
  <c r="AA214" i="36"/>
  <c r="AB214" i="36" s="1"/>
  <c r="AA215" i="36"/>
  <c r="AB215" i="36" s="1"/>
  <c r="AA216" i="36"/>
  <c r="AB216" i="36" s="1"/>
  <c r="AA217" i="36"/>
  <c r="AB217" i="36" s="1"/>
  <c r="AA218" i="36"/>
  <c r="AB218" i="36" s="1"/>
  <c r="AA219" i="36"/>
  <c r="AB219" i="36" s="1"/>
  <c r="AA220" i="36"/>
  <c r="AB220" i="36" s="1"/>
  <c r="AA221" i="36"/>
  <c r="AA222" i="36"/>
  <c r="AB222" i="36" s="1"/>
  <c r="AA223" i="36"/>
  <c r="AA224" i="36"/>
  <c r="AA225" i="36"/>
  <c r="AB225" i="36" s="1"/>
  <c r="AA226" i="36"/>
  <c r="AA227" i="36"/>
  <c r="AB227" i="36" s="1"/>
  <c r="AA228" i="36"/>
  <c r="AA229" i="36"/>
  <c r="AB229" i="36" s="1"/>
  <c r="AA230" i="36"/>
  <c r="AB230" i="36" s="1"/>
  <c r="AA231" i="36"/>
  <c r="AB231" i="36" s="1"/>
  <c r="AA232" i="36"/>
  <c r="AB232" i="36" s="1"/>
  <c r="AA233" i="36"/>
  <c r="AA234" i="36"/>
  <c r="AB234" i="36" s="1"/>
  <c r="AA235" i="36"/>
  <c r="AA236" i="36"/>
  <c r="AB236" i="36" s="1"/>
  <c r="AA237" i="36"/>
  <c r="AA238" i="36"/>
  <c r="AB238" i="36" s="1"/>
  <c r="AA239" i="36"/>
  <c r="AA240" i="36"/>
  <c r="AA241" i="36"/>
  <c r="AB241" i="36" s="1"/>
  <c r="AA242" i="36"/>
  <c r="AB242" i="36" s="1"/>
  <c r="AA243" i="36"/>
  <c r="AB243" i="36" s="1"/>
  <c r="AA244" i="36"/>
  <c r="AB244" i="36" s="1"/>
  <c r="AA245" i="36"/>
  <c r="AA246" i="36"/>
  <c r="AB246" i="36" s="1"/>
  <c r="AA247" i="36"/>
  <c r="AA248" i="36"/>
  <c r="AB248" i="36" s="1"/>
  <c r="AA249" i="36"/>
  <c r="AB249" i="36" s="1"/>
  <c r="AA250" i="36"/>
  <c r="AB250" i="36" s="1"/>
  <c r="AA252" i="36"/>
  <c r="AB252" i="36" s="1"/>
  <c r="AA253" i="36"/>
  <c r="AB253" i="36" s="1"/>
  <c r="AA254" i="36"/>
  <c r="AB254" i="36" s="1"/>
  <c r="AA256" i="36"/>
  <c r="AB256" i="36" s="1"/>
  <c r="AA257" i="36"/>
  <c r="AA258" i="36"/>
  <c r="AB258" i="36" s="1"/>
  <c r="AA259" i="36"/>
  <c r="AA260" i="36"/>
  <c r="AA261" i="36"/>
  <c r="AB261" i="36" s="1"/>
  <c r="AA262" i="36"/>
  <c r="AA263" i="36"/>
  <c r="AB263" i="36" s="1"/>
  <c r="AA264" i="36"/>
  <c r="AA266" i="36"/>
  <c r="AB266" i="36" s="1"/>
  <c r="AA267" i="36"/>
  <c r="AB267" i="36" s="1"/>
  <c r="AA269" i="36"/>
  <c r="AA270" i="36"/>
  <c r="AB270" i="36" s="1"/>
  <c r="AA271" i="36"/>
  <c r="AA272" i="36"/>
  <c r="AB272" i="36" s="1"/>
  <c r="AA273" i="36"/>
  <c r="AA274" i="36"/>
  <c r="AB274" i="36" s="1"/>
  <c r="AA276" i="36"/>
  <c r="AA277" i="36"/>
  <c r="AB277" i="36" s="1"/>
  <c r="AA5" i="36"/>
  <c r="AB5" i="36" s="1"/>
  <c r="AB6" i="35"/>
  <c r="AB7" i="35"/>
  <c r="AB10" i="35"/>
  <c r="AB11" i="35"/>
  <c r="AB16" i="35"/>
  <c r="AB17" i="35"/>
  <c r="AB18" i="35"/>
  <c r="AB19" i="35"/>
  <c r="AB21" i="35"/>
  <c r="AB22" i="35"/>
  <c r="AB28" i="35"/>
  <c r="AB30" i="35"/>
  <c r="AB31" i="35"/>
  <c r="AB34" i="35"/>
  <c r="AB35" i="35"/>
  <c r="AB42" i="35"/>
  <c r="AB43" i="35"/>
  <c r="AB45" i="35"/>
  <c r="AB46" i="35"/>
  <c r="AB47" i="35"/>
  <c r="AB54" i="35"/>
  <c r="AB55" i="35"/>
  <c r="AB57" i="35"/>
  <c r="AB58" i="35"/>
  <c r="AB59" i="35"/>
  <c r="AB60" i="35"/>
  <c r="AB70" i="35"/>
  <c r="AB71" i="35"/>
  <c r="AB73" i="35"/>
  <c r="AB78" i="35"/>
  <c r="AB81" i="35"/>
  <c r="AB82" i="35"/>
  <c r="AB84" i="35"/>
  <c r="AB90" i="35"/>
  <c r="AB95" i="35"/>
  <c r="AB96" i="35"/>
  <c r="AA6" i="35"/>
  <c r="AA7" i="35"/>
  <c r="AA8" i="35"/>
  <c r="AB8" i="35" s="1"/>
  <c r="AA9" i="35"/>
  <c r="AB9" i="35" s="1"/>
  <c r="AA10" i="35"/>
  <c r="AA11" i="35"/>
  <c r="AA12" i="35"/>
  <c r="AB12" i="35" s="1"/>
  <c r="AA13" i="35"/>
  <c r="AB13" i="35" s="1"/>
  <c r="AA14" i="35"/>
  <c r="AB14" i="35" s="1"/>
  <c r="AA15" i="35"/>
  <c r="AB15" i="35" s="1"/>
  <c r="AA16" i="35"/>
  <c r="AA17" i="35"/>
  <c r="AA18" i="35"/>
  <c r="AA19" i="35"/>
  <c r="AA20" i="35"/>
  <c r="AB20" i="35" s="1"/>
  <c r="AA21" i="35"/>
  <c r="AA22" i="35"/>
  <c r="AA24" i="35"/>
  <c r="AB24" i="35" s="1"/>
  <c r="AA25" i="35"/>
  <c r="AB25" i="35" s="1"/>
  <c r="AA26" i="35"/>
  <c r="AB26" i="35" s="1"/>
  <c r="AA28" i="35"/>
  <c r="AA29" i="35"/>
  <c r="AB29" i="35" s="1"/>
  <c r="AA30" i="35"/>
  <c r="AA31" i="35"/>
  <c r="AA32" i="35"/>
  <c r="AB32" i="35" s="1"/>
  <c r="AA33" i="35"/>
  <c r="AB33" i="35" s="1"/>
  <c r="AA34" i="35"/>
  <c r="AA35" i="35"/>
  <c r="AA36" i="35"/>
  <c r="AB36" i="35" s="1"/>
  <c r="AA37" i="35"/>
  <c r="AB37" i="35" s="1"/>
  <c r="AA38" i="35"/>
  <c r="AB38" i="35" s="1"/>
  <c r="AA39" i="35"/>
  <c r="AB39" i="35" s="1"/>
  <c r="AA40" i="35"/>
  <c r="AB40" i="35" s="1"/>
  <c r="AA41" i="35"/>
  <c r="AB41" i="35" s="1"/>
  <c r="AA42" i="35"/>
  <c r="AA43" i="35"/>
  <c r="AA44" i="35"/>
  <c r="AB44" i="35" s="1"/>
  <c r="AA45" i="35"/>
  <c r="AA46" i="35"/>
  <c r="AA47" i="35"/>
  <c r="AA48" i="35"/>
  <c r="AB48" i="35" s="1"/>
  <c r="AA49" i="35"/>
  <c r="AB49" i="35" s="1"/>
  <c r="AA50" i="35"/>
  <c r="AB50" i="35" s="1"/>
  <c r="AA51" i="35"/>
  <c r="AB51" i="35" s="1"/>
  <c r="AA52" i="35"/>
  <c r="AB52" i="35" s="1"/>
  <c r="AA53" i="35"/>
  <c r="AB53" i="35" s="1"/>
  <c r="AA54" i="35"/>
  <c r="AA55" i="35"/>
  <c r="AA56" i="35"/>
  <c r="AB56" i="35" s="1"/>
  <c r="AA57" i="35"/>
  <c r="AA58" i="35"/>
  <c r="AA59" i="35"/>
  <c r="AA60" i="35"/>
  <c r="AA61" i="35"/>
  <c r="AB61" i="35" s="1"/>
  <c r="AA62" i="35"/>
  <c r="AB62" i="35" s="1"/>
  <c r="AA63" i="35"/>
  <c r="AB63" i="35" s="1"/>
  <c r="AA65" i="35"/>
  <c r="AB65" i="35" s="1"/>
  <c r="AA66" i="35"/>
  <c r="AB66" i="35" s="1"/>
  <c r="AA68" i="35"/>
  <c r="AB68" i="35" s="1"/>
  <c r="AA69" i="35"/>
  <c r="AB69" i="35" s="1"/>
  <c r="AA70" i="35"/>
  <c r="AA71" i="35"/>
  <c r="AA72" i="35"/>
  <c r="AB72" i="35" s="1"/>
  <c r="AA73" i="35"/>
  <c r="AA74" i="35"/>
  <c r="AB74" i="35" s="1"/>
  <c r="AA75" i="35"/>
  <c r="AB75" i="35" s="1"/>
  <c r="AA76" i="35"/>
  <c r="AB76" i="35" s="1"/>
  <c r="AA77" i="35"/>
  <c r="AB77" i="35" s="1"/>
  <c r="AA78" i="35"/>
  <c r="AA79" i="35"/>
  <c r="AB79" i="35" s="1"/>
  <c r="AA81" i="35"/>
  <c r="AA82" i="35"/>
  <c r="AA84" i="35"/>
  <c r="AA85" i="35"/>
  <c r="AB85" i="35" s="1"/>
  <c r="AA86" i="35"/>
  <c r="AB86" i="35" s="1"/>
  <c r="AA87" i="35"/>
  <c r="AB87" i="35" s="1"/>
  <c r="AA88" i="35"/>
  <c r="AB88" i="35" s="1"/>
  <c r="AA90" i="35"/>
  <c r="AA91" i="35"/>
  <c r="AB91" i="35" s="1"/>
  <c r="AA92" i="35"/>
  <c r="AB92" i="35" s="1"/>
  <c r="AA93" i="35"/>
  <c r="AB93" i="35" s="1"/>
  <c r="AA95" i="35"/>
  <c r="AA96" i="35"/>
  <c r="AA5" i="35"/>
  <c r="AB5" i="35" s="1"/>
  <c r="AG6" i="34"/>
  <c r="AG11" i="34"/>
  <c r="AG16" i="34"/>
  <c r="AG18" i="34"/>
  <c r="AG21" i="34"/>
  <c r="AG23" i="34"/>
  <c r="AG34" i="34"/>
  <c r="AG35" i="34"/>
  <c r="AG39" i="34"/>
  <c r="AG40" i="34"/>
  <c r="AG42" i="34"/>
  <c r="AG45" i="34"/>
  <c r="AG52" i="34"/>
  <c r="AG53" i="34"/>
  <c r="AG55" i="34"/>
  <c r="AG58" i="34"/>
  <c r="AG59" i="34"/>
  <c r="AG61" i="34"/>
  <c r="AG64" i="34"/>
  <c r="AG65" i="34"/>
  <c r="AG70" i="34"/>
  <c r="AG71" i="34"/>
  <c r="AG73" i="34"/>
  <c r="AG74" i="34"/>
  <c r="AG77" i="34"/>
  <c r="AG83" i="34"/>
  <c r="AG85" i="34"/>
  <c r="AG87" i="34"/>
  <c r="AG89" i="34"/>
  <c r="AG94" i="34"/>
  <c r="AG95" i="34"/>
  <c r="AG97" i="34"/>
  <c r="AG98" i="34"/>
  <c r="AG100" i="34"/>
  <c r="AG107" i="34"/>
  <c r="AG109" i="34"/>
  <c r="AG110" i="34"/>
  <c r="AG111" i="34"/>
  <c r="AG112" i="34"/>
  <c r="AG113" i="34"/>
  <c r="AG119" i="34"/>
  <c r="AG121" i="34"/>
  <c r="AG123" i="34"/>
  <c r="AG124" i="34"/>
  <c r="AG125" i="34"/>
  <c r="AG126" i="34"/>
  <c r="AG130" i="34"/>
  <c r="AG131" i="34"/>
  <c r="AG134" i="34"/>
  <c r="AG136" i="34"/>
  <c r="AG137" i="34"/>
  <c r="AG139" i="34"/>
  <c r="AG143" i="34"/>
  <c r="AG147" i="34"/>
  <c r="AG148" i="34"/>
  <c r="AG149" i="34"/>
  <c r="AG150" i="34"/>
  <c r="AG155" i="34"/>
  <c r="AG157" i="34"/>
  <c r="AG160" i="34"/>
  <c r="AG161" i="34"/>
  <c r="AG163" i="34"/>
  <c r="AG165" i="34"/>
  <c r="AG169" i="34"/>
  <c r="AG170" i="34"/>
  <c r="AG173" i="34"/>
  <c r="AG174" i="34"/>
  <c r="AG175" i="34"/>
  <c r="AG176" i="34"/>
  <c r="AG179" i="34"/>
  <c r="AG181" i="34"/>
  <c r="AG182" i="34"/>
  <c r="AG186" i="34"/>
  <c r="AG188" i="34"/>
  <c r="AG191" i="34"/>
  <c r="AG203" i="34"/>
  <c r="AG205" i="34"/>
  <c r="AG209" i="34"/>
  <c r="AG210" i="34"/>
  <c r="AG212" i="34"/>
  <c r="AG214" i="34"/>
  <c r="AG215" i="34"/>
  <c r="AG217" i="34"/>
  <c r="AG218" i="34"/>
  <c r="AG221" i="34"/>
  <c r="AG222" i="34"/>
  <c r="AG227" i="34"/>
  <c r="AG229" i="34"/>
  <c r="AG230" i="34"/>
  <c r="AG231" i="34"/>
  <c r="AG234" i="34"/>
  <c r="AG239" i="34"/>
  <c r="AG241" i="34"/>
  <c r="AG242" i="34"/>
  <c r="AG244" i="34"/>
  <c r="AG246" i="34"/>
  <c r="AG251" i="34"/>
  <c r="AG253" i="34"/>
  <c r="AG254" i="34"/>
  <c r="AG255" i="34"/>
  <c r="AG257" i="34"/>
  <c r="AG258" i="34"/>
  <c r="AG263" i="34"/>
  <c r="AG265" i="34"/>
  <c r="AG266" i="34"/>
  <c r="AG267" i="34"/>
  <c r="AG268" i="34"/>
  <c r="AG269" i="34"/>
  <c r="AG270" i="34"/>
  <c r="AG275" i="34"/>
  <c r="AG278" i="34"/>
  <c r="AG280" i="34"/>
  <c r="AG281" i="34"/>
  <c r="AG282" i="34"/>
  <c r="AG283" i="34"/>
  <c r="AG287" i="34"/>
  <c r="AG289" i="34"/>
  <c r="AG291" i="34"/>
  <c r="AG293" i="34"/>
  <c r="AG294" i="34"/>
  <c r="AG296" i="34"/>
  <c r="AG299" i="34"/>
  <c r="AG301" i="34"/>
  <c r="AG304" i="34"/>
  <c r="AG305" i="34"/>
  <c r="AG306" i="34"/>
  <c r="AG307" i="34"/>
  <c r="AG311" i="34"/>
  <c r="AG313" i="34"/>
  <c r="AG314" i="34"/>
  <c r="AG317" i="34"/>
  <c r="AG318" i="34"/>
  <c r="AG319" i="34"/>
  <c r="AG320" i="34"/>
  <c r="AG322" i="34"/>
  <c r="AG326" i="34"/>
  <c r="AG327" i="34"/>
  <c r="AG5" i="34"/>
  <c r="AF6" i="34"/>
  <c r="AF7" i="34"/>
  <c r="AG7" i="34" s="1"/>
  <c r="AF8" i="34"/>
  <c r="AG8" i="34" s="1"/>
  <c r="AF9" i="34"/>
  <c r="AG9" i="34" s="1"/>
  <c r="AF10" i="34"/>
  <c r="AG10" i="34" s="1"/>
  <c r="AF11" i="34"/>
  <c r="AF12" i="34"/>
  <c r="AG12" i="34" s="1"/>
  <c r="AF13" i="34"/>
  <c r="AG13" i="34" s="1"/>
  <c r="AF14" i="34"/>
  <c r="AG14" i="34" s="1"/>
  <c r="AF15" i="34"/>
  <c r="AG15" i="34" s="1"/>
  <c r="AF16" i="34"/>
  <c r="AF17" i="34"/>
  <c r="AG17" i="34" s="1"/>
  <c r="AF18" i="34"/>
  <c r="AF19" i="34"/>
  <c r="AG19" i="34" s="1"/>
  <c r="AF20" i="34"/>
  <c r="AG20" i="34" s="1"/>
  <c r="AF21" i="34"/>
  <c r="AF22" i="34"/>
  <c r="AG22" i="34" s="1"/>
  <c r="AF23" i="34"/>
  <c r="AF24" i="34"/>
  <c r="AG24" i="34" s="1"/>
  <c r="AF25" i="34"/>
  <c r="AG25" i="34" s="1"/>
  <c r="AF26" i="34"/>
  <c r="AG26" i="34" s="1"/>
  <c r="AF27" i="34"/>
  <c r="AG27" i="34" s="1"/>
  <c r="AF28" i="34"/>
  <c r="AG28" i="34" s="1"/>
  <c r="AF29" i="34"/>
  <c r="AG29" i="34" s="1"/>
  <c r="AF30" i="34"/>
  <c r="AG30" i="34" s="1"/>
  <c r="AF31" i="34"/>
  <c r="AG31" i="34" s="1"/>
  <c r="AF32" i="34"/>
  <c r="AG32" i="34" s="1"/>
  <c r="AF33" i="34"/>
  <c r="AG33" i="34" s="1"/>
  <c r="AF34" i="34"/>
  <c r="AF35" i="34"/>
  <c r="AF36" i="34"/>
  <c r="AG36" i="34" s="1"/>
  <c r="AF37" i="34"/>
  <c r="AG37" i="34" s="1"/>
  <c r="AF38" i="34"/>
  <c r="AG38" i="34" s="1"/>
  <c r="AF39" i="34"/>
  <c r="AF40" i="34"/>
  <c r="AF41" i="34"/>
  <c r="AG41" i="34" s="1"/>
  <c r="AF42" i="34"/>
  <c r="AF43" i="34"/>
  <c r="AG43" i="34" s="1"/>
  <c r="AF44" i="34"/>
  <c r="AG44" i="34" s="1"/>
  <c r="AF45" i="34"/>
  <c r="AF46" i="34"/>
  <c r="AG46" i="34" s="1"/>
  <c r="AF48" i="34"/>
  <c r="AG48" i="34" s="1"/>
  <c r="AF49" i="34"/>
  <c r="AG49" i="34" s="1"/>
  <c r="AF50" i="34"/>
  <c r="AG50" i="34" s="1"/>
  <c r="AF51" i="34"/>
  <c r="AG51" i="34" s="1"/>
  <c r="AF52" i="34"/>
  <c r="AF53" i="34"/>
  <c r="AF54" i="34"/>
  <c r="AG54" i="34" s="1"/>
  <c r="AF55" i="34"/>
  <c r="AF56" i="34"/>
  <c r="AG56" i="34" s="1"/>
  <c r="AF57" i="34"/>
  <c r="AG57" i="34" s="1"/>
  <c r="AF58" i="34"/>
  <c r="AF59" i="34"/>
  <c r="AF60" i="34"/>
  <c r="AG60" i="34" s="1"/>
  <c r="AF61" i="34"/>
  <c r="AF62" i="34"/>
  <c r="AG62" i="34" s="1"/>
  <c r="AF63" i="34"/>
  <c r="AG63" i="34" s="1"/>
  <c r="AF64" i="34"/>
  <c r="AF65" i="34"/>
  <c r="AF66" i="34"/>
  <c r="AG66" i="34" s="1"/>
  <c r="AF67" i="34"/>
  <c r="AG67" i="34" s="1"/>
  <c r="AF68" i="34"/>
  <c r="AG68" i="34" s="1"/>
  <c r="AF69" i="34"/>
  <c r="AG69" i="34" s="1"/>
  <c r="AF70" i="34"/>
  <c r="AF71" i="34"/>
  <c r="AF72" i="34"/>
  <c r="AG72" i="34" s="1"/>
  <c r="AF73" i="34"/>
  <c r="AF74" i="34"/>
  <c r="AF75" i="34"/>
  <c r="AG75" i="34" s="1"/>
  <c r="AF76" i="34"/>
  <c r="AG76" i="34" s="1"/>
  <c r="AF77" i="34"/>
  <c r="AF78" i="34"/>
  <c r="AG78" i="34" s="1"/>
  <c r="AF79" i="34"/>
  <c r="AG79" i="34" s="1"/>
  <c r="AF80" i="34"/>
  <c r="AG80" i="34" s="1"/>
  <c r="AF81" i="34"/>
  <c r="AG81" i="34" s="1"/>
  <c r="AF82" i="34"/>
  <c r="AG82" i="34" s="1"/>
  <c r="AF83" i="34"/>
  <c r="AF84" i="34"/>
  <c r="AG84" i="34" s="1"/>
  <c r="AF85" i="34"/>
  <c r="AF86" i="34"/>
  <c r="AG86" i="34" s="1"/>
  <c r="AF87" i="34"/>
  <c r="AF89" i="34"/>
  <c r="AF90" i="34"/>
  <c r="AG90" i="34" s="1"/>
  <c r="AF91" i="34"/>
  <c r="AG91" i="34" s="1"/>
  <c r="AF92" i="34"/>
  <c r="AG92" i="34" s="1"/>
  <c r="AF93" i="34"/>
  <c r="AG93" i="34" s="1"/>
  <c r="AF94" i="34"/>
  <c r="AF95" i="34"/>
  <c r="AF96" i="34"/>
  <c r="AG96" i="34" s="1"/>
  <c r="AF97" i="34"/>
  <c r="AF98" i="34"/>
  <c r="AF99" i="34"/>
  <c r="AG99" i="34" s="1"/>
  <c r="AF100" i="34"/>
  <c r="AF101" i="34"/>
  <c r="AG101" i="34" s="1"/>
  <c r="AF103" i="34"/>
  <c r="AG103" i="34" s="1"/>
  <c r="AF104" i="34"/>
  <c r="AG104" i="34" s="1"/>
  <c r="AF105" i="34"/>
  <c r="AG105" i="34" s="1"/>
  <c r="AF106" i="34"/>
  <c r="AG106" i="34" s="1"/>
  <c r="AF107" i="34"/>
  <c r="AF108" i="34"/>
  <c r="AG108" i="34" s="1"/>
  <c r="AF109" i="34"/>
  <c r="AF110" i="34"/>
  <c r="AF111" i="34"/>
  <c r="AF112" i="34"/>
  <c r="AF113" i="34"/>
  <c r="AF114" i="34"/>
  <c r="AG114" i="34" s="1"/>
  <c r="AF115" i="34"/>
  <c r="AG115" i="34" s="1"/>
  <c r="AF116" i="34"/>
  <c r="AG116" i="34" s="1"/>
  <c r="AF117" i="34"/>
  <c r="AG117" i="34" s="1"/>
  <c r="AF118" i="34"/>
  <c r="AG118" i="34" s="1"/>
  <c r="AF119" i="34"/>
  <c r="AF120" i="34"/>
  <c r="AG120" i="34" s="1"/>
  <c r="AF121" i="34"/>
  <c r="AF122" i="34"/>
  <c r="AG122" i="34" s="1"/>
  <c r="AF123" i="34"/>
  <c r="AF124" i="34"/>
  <c r="AF125" i="34"/>
  <c r="AF126" i="34"/>
  <c r="AF127" i="34"/>
  <c r="AG127" i="34" s="1"/>
  <c r="AF128" i="34"/>
  <c r="AG128" i="34" s="1"/>
  <c r="AF129" i="34"/>
  <c r="AG129" i="34" s="1"/>
  <c r="AF130" i="34"/>
  <c r="AF131" i="34"/>
  <c r="AF132" i="34"/>
  <c r="AG132" i="34" s="1"/>
  <c r="AF133" i="34"/>
  <c r="AG133" i="34" s="1"/>
  <c r="AF134" i="34"/>
  <c r="AF135" i="34"/>
  <c r="AG135" i="34" s="1"/>
  <c r="AF136" i="34"/>
  <c r="AF137" i="34"/>
  <c r="AF138" i="34"/>
  <c r="AG138" i="34" s="1"/>
  <c r="AF139" i="34"/>
  <c r="AF140" i="34"/>
  <c r="AG140" i="34" s="1"/>
  <c r="AF141" i="34"/>
  <c r="AG141" i="34" s="1"/>
  <c r="AF142" i="34"/>
  <c r="AG142" i="34" s="1"/>
  <c r="AF143" i="34"/>
  <c r="AF144" i="34"/>
  <c r="AG144" i="34" s="1"/>
  <c r="AF145" i="34"/>
  <c r="AG145" i="34" s="1"/>
  <c r="AF146" i="34"/>
  <c r="AG146" i="34" s="1"/>
  <c r="AF147" i="34"/>
  <c r="AF148" i="34"/>
  <c r="AF149" i="34"/>
  <c r="AF150" i="34"/>
  <c r="AF151" i="34"/>
  <c r="AG151" i="34" s="1"/>
  <c r="AF152" i="34"/>
  <c r="AG152" i="34" s="1"/>
  <c r="AF153" i="34"/>
  <c r="AG153" i="34" s="1"/>
  <c r="AF154" i="34"/>
  <c r="AG154" i="34" s="1"/>
  <c r="AF155" i="34"/>
  <c r="AF156" i="34"/>
  <c r="AG156" i="34" s="1"/>
  <c r="AF157" i="34"/>
  <c r="AF158" i="34"/>
  <c r="AG158" i="34" s="1"/>
  <c r="AF159" i="34"/>
  <c r="AG159" i="34" s="1"/>
  <c r="AF160" i="34"/>
  <c r="AF161" i="34"/>
  <c r="AF163" i="34"/>
  <c r="AF164" i="34"/>
  <c r="AG164" i="34" s="1"/>
  <c r="AF165" i="34"/>
  <c r="AF166" i="34"/>
  <c r="AG166" i="34" s="1"/>
  <c r="AF168" i="34"/>
  <c r="AG168" i="34" s="1"/>
  <c r="AF169" i="34"/>
  <c r="AF170" i="34"/>
  <c r="AF172" i="34"/>
  <c r="AG172" i="34" s="1"/>
  <c r="AF173" i="34"/>
  <c r="AF174" i="34"/>
  <c r="AF175" i="34"/>
  <c r="AF176" i="34"/>
  <c r="AF177" i="34"/>
  <c r="AG177" i="34" s="1"/>
  <c r="AF178" i="34"/>
  <c r="AG178" i="34" s="1"/>
  <c r="AF179" i="34"/>
  <c r="AF180" i="34"/>
  <c r="AG180" i="34" s="1"/>
  <c r="AF181" i="34"/>
  <c r="AF182" i="34"/>
  <c r="AF183" i="34"/>
  <c r="AG183" i="34" s="1"/>
  <c r="AF185" i="34"/>
  <c r="AG185" i="34" s="1"/>
  <c r="AF186" i="34"/>
  <c r="AF187" i="34"/>
  <c r="AG187" i="34" s="1"/>
  <c r="AF188" i="34"/>
  <c r="AF189" i="34"/>
  <c r="AG189" i="34" s="1"/>
  <c r="AF190" i="34"/>
  <c r="AG190" i="34" s="1"/>
  <c r="AF191" i="34"/>
  <c r="AF192" i="34"/>
  <c r="AG192" i="34" s="1"/>
  <c r="AF193" i="34"/>
  <c r="AG193" i="34" s="1"/>
  <c r="AF194" i="34"/>
  <c r="AG194" i="34" s="1"/>
  <c r="AF195" i="34"/>
  <c r="AG195" i="34" s="1"/>
  <c r="AF196" i="34"/>
  <c r="AG196" i="34" s="1"/>
  <c r="AF197" i="34"/>
  <c r="AG197" i="34" s="1"/>
  <c r="AF198" i="34"/>
  <c r="AG198" i="34" s="1"/>
  <c r="AF199" i="34"/>
  <c r="AG199" i="34" s="1"/>
  <c r="AF200" i="34"/>
  <c r="AG200" i="34" s="1"/>
  <c r="AF202" i="34"/>
  <c r="AG202" i="34" s="1"/>
  <c r="AF203" i="34"/>
  <c r="AF204" i="34"/>
  <c r="AG204" i="34" s="1"/>
  <c r="AF205" i="34"/>
  <c r="AF206" i="34"/>
  <c r="AG206" i="34" s="1"/>
  <c r="AF207" i="34"/>
  <c r="AG207" i="34" s="1"/>
  <c r="AF208" i="34"/>
  <c r="AG208" i="34" s="1"/>
  <c r="AF209" i="34"/>
  <c r="AF210" i="34"/>
  <c r="AF211" i="34"/>
  <c r="AG211" i="34" s="1"/>
  <c r="AF212" i="34"/>
  <c r="AF213" i="34"/>
  <c r="AG213" i="34" s="1"/>
  <c r="AF214" i="34"/>
  <c r="AF215" i="34"/>
  <c r="AF216" i="34"/>
  <c r="AG216" i="34" s="1"/>
  <c r="AF217" i="34"/>
  <c r="AF218" i="34"/>
  <c r="AF219" i="34"/>
  <c r="AG219" i="34" s="1"/>
  <c r="AF220" i="34"/>
  <c r="AG220" i="34" s="1"/>
  <c r="AF221" i="34"/>
  <c r="AF222" i="34"/>
  <c r="AF223" i="34"/>
  <c r="AG223" i="34" s="1"/>
  <c r="AF224" i="34"/>
  <c r="AG224" i="34" s="1"/>
  <c r="AF225" i="34"/>
  <c r="AG225" i="34" s="1"/>
  <c r="AF226" i="34"/>
  <c r="AG226" i="34" s="1"/>
  <c r="AF227" i="34"/>
  <c r="AF228" i="34"/>
  <c r="AG228" i="34" s="1"/>
  <c r="AF229" i="34"/>
  <c r="AF230" i="34"/>
  <c r="AF231" i="34"/>
  <c r="AF232" i="34"/>
  <c r="AG232" i="34" s="1"/>
  <c r="AF233" i="34"/>
  <c r="AG233" i="34" s="1"/>
  <c r="AF234" i="34"/>
  <c r="AF235" i="34"/>
  <c r="AG235" i="34" s="1"/>
  <c r="AF236" i="34"/>
  <c r="AG236" i="34" s="1"/>
  <c r="AF237" i="34"/>
  <c r="AG237" i="34" s="1"/>
  <c r="AF238" i="34"/>
  <c r="AG238" i="34" s="1"/>
  <c r="AF239" i="34"/>
  <c r="AF240" i="34"/>
  <c r="AG240" i="34" s="1"/>
  <c r="AF241" i="34"/>
  <c r="AF242" i="34"/>
  <c r="AF243" i="34"/>
  <c r="AG243" i="34" s="1"/>
  <c r="AF244" i="34"/>
  <c r="AF245" i="34"/>
  <c r="AG245" i="34" s="1"/>
  <c r="AF246" i="34"/>
  <c r="AF247" i="34"/>
  <c r="AG247" i="34" s="1"/>
  <c r="AF248" i="34"/>
  <c r="AG248" i="34" s="1"/>
  <c r="AF249" i="34"/>
  <c r="AG249" i="34" s="1"/>
  <c r="AF250" i="34"/>
  <c r="AG250" i="34" s="1"/>
  <c r="AF251" i="34"/>
  <c r="AF252" i="34"/>
  <c r="AG252" i="34" s="1"/>
  <c r="AF253" i="34"/>
  <c r="AF254" i="34"/>
  <c r="AF255" i="34"/>
  <c r="AF256" i="34"/>
  <c r="AG256" i="34" s="1"/>
  <c r="AF257" i="34"/>
  <c r="AF258" i="34"/>
  <c r="AF259" i="34"/>
  <c r="AG259" i="34" s="1"/>
  <c r="AF260" i="34"/>
  <c r="AG260" i="34" s="1"/>
  <c r="AF261" i="34"/>
  <c r="AG261" i="34" s="1"/>
  <c r="AF262" i="34"/>
  <c r="AG262" i="34" s="1"/>
  <c r="AF263" i="34"/>
  <c r="AF264" i="34"/>
  <c r="AG264" i="34" s="1"/>
  <c r="AF265" i="34"/>
  <c r="AF266" i="34"/>
  <c r="AF267" i="34"/>
  <c r="AF268" i="34"/>
  <c r="AF269" i="34"/>
  <c r="AF270" i="34"/>
  <c r="AF271" i="34"/>
  <c r="AG271" i="34" s="1"/>
  <c r="AF272" i="34"/>
  <c r="AG272" i="34" s="1"/>
  <c r="AF273" i="34"/>
  <c r="AG273" i="34" s="1"/>
  <c r="AF274" i="34"/>
  <c r="AG274" i="34" s="1"/>
  <c r="AF275" i="34"/>
  <c r="AF276" i="34"/>
  <c r="AG276" i="34" s="1"/>
  <c r="AF277" i="34"/>
  <c r="AG277" i="34" s="1"/>
  <c r="AF278" i="34"/>
  <c r="AF279" i="34"/>
  <c r="AG279" i="34" s="1"/>
  <c r="AF280" i="34"/>
  <c r="AF281" i="34"/>
  <c r="AF282" i="34"/>
  <c r="AF283" i="34"/>
  <c r="AF284" i="34"/>
  <c r="AG284" i="34" s="1"/>
  <c r="AF285" i="34"/>
  <c r="AG285" i="34" s="1"/>
  <c r="AF286" i="34"/>
  <c r="AG286" i="34" s="1"/>
  <c r="AF287" i="34"/>
  <c r="AF288" i="34"/>
  <c r="AG288" i="34" s="1"/>
  <c r="AF289" i="34"/>
  <c r="AF290" i="34"/>
  <c r="AG290" i="34" s="1"/>
  <c r="AF291" i="34"/>
  <c r="AF292" i="34"/>
  <c r="AG292" i="34" s="1"/>
  <c r="AF293" i="34"/>
  <c r="AF294" i="34"/>
  <c r="AF296" i="34"/>
  <c r="AF297" i="34"/>
  <c r="AG297" i="34" s="1"/>
  <c r="AF299" i="34"/>
  <c r="AF300" i="34"/>
  <c r="AG300" i="34" s="1"/>
  <c r="AF301" i="34"/>
  <c r="AF302" i="34"/>
  <c r="AG302" i="34" s="1"/>
  <c r="AF303" i="34"/>
  <c r="AG303" i="34" s="1"/>
  <c r="AF304" i="34"/>
  <c r="AF305" i="34"/>
  <c r="AF306" i="34"/>
  <c r="AF307" i="34"/>
  <c r="AF308" i="34"/>
  <c r="AG308" i="34" s="1"/>
  <c r="AF310" i="34"/>
  <c r="AG310" i="34" s="1"/>
  <c r="AF311" i="34"/>
  <c r="AF312" i="34"/>
  <c r="AG312" i="34" s="1"/>
  <c r="AF313" i="34"/>
  <c r="AF314" i="34"/>
  <c r="AF315" i="34"/>
  <c r="AG315" i="34" s="1"/>
  <c r="AF317" i="34"/>
  <c r="AF318" i="34"/>
  <c r="AF319" i="34"/>
  <c r="AF320" i="34"/>
  <c r="AF321" i="34"/>
  <c r="AG321" i="34" s="1"/>
  <c r="AF322" i="34"/>
  <c r="AF324" i="34"/>
  <c r="AG324" i="34" s="1"/>
  <c r="AF325" i="34"/>
  <c r="AG325" i="34" s="1"/>
  <c r="AF326" i="34"/>
  <c r="AF327" i="34"/>
  <c r="AF5" i="34"/>
  <c r="AB7" i="33"/>
  <c r="AB8" i="33"/>
  <c r="AB9" i="33"/>
  <c r="AB11" i="33"/>
  <c r="AB13" i="33"/>
  <c r="AB17" i="33"/>
  <c r="AB20" i="33"/>
  <c r="AB21" i="33"/>
  <c r="AB23" i="33"/>
  <c r="AB24" i="33"/>
  <c r="AB30" i="33"/>
  <c r="AB32" i="33"/>
  <c r="AB36" i="33"/>
  <c r="AB37" i="33"/>
  <c r="AB39" i="33"/>
  <c r="AB41" i="33"/>
  <c r="AB42" i="33"/>
  <c r="AB43" i="33"/>
  <c r="AB44" i="33"/>
  <c r="AB56" i="33"/>
  <c r="AB60" i="33"/>
  <c r="AB62" i="33"/>
  <c r="AB63" i="33"/>
  <c r="AB65" i="33"/>
  <c r="AB68" i="33"/>
  <c r="AB69" i="33"/>
  <c r="AB75" i="33"/>
  <c r="AB77" i="33"/>
  <c r="AB80" i="33"/>
  <c r="AB81" i="33"/>
  <c r="AB88" i="33"/>
  <c r="AB89" i="33"/>
  <c r="AB90" i="33"/>
  <c r="AB91" i="33"/>
  <c r="AB92" i="33"/>
  <c r="AB96" i="33"/>
  <c r="AB99" i="33"/>
  <c r="AB101" i="33"/>
  <c r="AB102" i="33"/>
  <c r="AB104" i="33"/>
  <c r="AB113" i="33"/>
  <c r="AB114" i="33"/>
  <c r="AB115" i="33"/>
  <c r="AB116" i="33"/>
  <c r="AB117" i="33"/>
  <c r="AB125" i="33"/>
  <c r="AB126" i="33"/>
  <c r="AB127" i="33"/>
  <c r="AB128" i="33"/>
  <c r="AB129" i="33"/>
  <c r="AB131" i="33"/>
  <c r="AB135" i="33"/>
  <c r="AB138" i="33"/>
  <c r="AB140" i="33"/>
  <c r="AB141" i="33"/>
  <c r="AB144" i="33"/>
  <c r="AB149" i="33"/>
  <c r="AB151" i="33"/>
  <c r="AB152" i="33"/>
  <c r="AB153" i="33"/>
  <c r="AB155" i="33"/>
  <c r="AB161" i="33"/>
  <c r="AB164" i="33"/>
  <c r="AB165" i="33"/>
  <c r="AB167" i="33"/>
  <c r="AB168" i="33"/>
  <c r="AB170" i="33"/>
  <c r="AB173" i="33"/>
  <c r="AB174" i="33"/>
  <c r="AB176" i="33"/>
  <c r="AB177" i="33"/>
  <c r="AB180" i="33"/>
  <c r="AB181" i="33"/>
  <c r="AB183" i="33"/>
  <c r="AB185" i="33"/>
  <c r="AB186" i="33"/>
  <c r="AB187" i="33"/>
  <c r="AB188" i="33"/>
  <c r="AB194" i="33"/>
  <c r="AB200" i="33"/>
  <c r="AB204" i="33"/>
  <c r="AB207" i="33"/>
  <c r="AB209" i="33"/>
  <c r="AB212" i="33"/>
  <c r="AB213" i="33"/>
  <c r="AB219" i="33"/>
  <c r="AA6" i="33"/>
  <c r="AB6" i="33" s="1"/>
  <c r="AA7" i="33"/>
  <c r="AA8" i="33"/>
  <c r="AA9" i="33"/>
  <c r="AA10" i="33"/>
  <c r="AB10" i="33" s="1"/>
  <c r="AA11" i="33"/>
  <c r="AA12" i="33"/>
  <c r="AB12" i="33" s="1"/>
  <c r="AA13" i="33"/>
  <c r="AA14" i="33"/>
  <c r="AB14" i="33" s="1"/>
  <c r="AA15" i="33"/>
  <c r="AB15" i="33" s="1"/>
  <c r="AA16" i="33"/>
  <c r="AB16" i="33" s="1"/>
  <c r="AA17" i="33"/>
  <c r="AA18" i="33"/>
  <c r="AB18" i="33" s="1"/>
  <c r="AA19" i="33"/>
  <c r="AB19" i="33" s="1"/>
  <c r="AA20" i="33"/>
  <c r="AA21" i="33"/>
  <c r="AA22" i="33"/>
  <c r="AB22" i="33" s="1"/>
  <c r="AA23" i="33"/>
  <c r="AA24" i="33"/>
  <c r="AA26" i="33"/>
  <c r="AB26" i="33" s="1"/>
  <c r="AA27" i="33"/>
  <c r="AB27" i="33" s="1"/>
  <c r="AA28" i="33"/>
  <c r="AB28" i="33" s="1"/>
  <c r="AA30" i="33"/>
  <c r="AA31" i="33"/>
  <c r="AB31" i="33" s="1"/>
  <c r="AA32" i="33"/>
  <c r="AA34" i="33"/>
  <c r="AB34" i="33" s="1"/>
  <c r="AA35" i="33"/>
  <c r="AB35" i="33" s="1"/>
  <c r="AA36" i="33"/>
  <c r="AA37" i="33"/>
  <c r="AA38" i="33"/>
  <c r="AB38" i="33" s="1"/>
  <c r="AA39" i="33"/>
  <c r="AA40" i="33"/>
  <c r="AB40" i="33" s="1"/>
  <c r="AA41" i="33"/>
  <c r="AA42" i="33"/>
  <c r="AA43" i="33"/>
  <c r="AA44" i="33"/>
  <c r="AA45" i="33"/>
  <c r="AB45" i="33" s="1"/>
  <c r="AA46" i="33"/>
  <c r="AB46" i="33" s="1"/>
  <c r="AA47" i="33"/>
  <c r="AB47" i="33" s="1"/>
  <c r="AA48" i="33"/>
  <c r="AB48" i="33" s="1"/>
  <c r="AA49" i="33"/>
  <c r="AB49" i="33" s="1"/>
  <c r="AA50" i="33"/>
  <c r="AB50" i="33" s="1"/>
  <c r="AA51" i="33"/>
  <c r="AB51" i="33" s="1"/>
  <c r="AA52" i="33"/>
  <c r="AB52" i="33" s="1"/>
  <c r="AA53" i="33"/>
  <c r="AB53" i="33" s="1"/>
  <c r="AA54" i="33"/>
  <c r="AB54" i="33" s="1"/>
  <c r="AA55" i="33"/>
  <c r="AB55" i="33" s="1"/>
  <c r="AA56" i="33"/>
  <c r="AA57" i="33"/>
  <c r="AB57" i="33" s="1"/>
  <c r="AA58" i="33"/>
  <c r="AB58" i="33" s="1"/>
  <c r="AA59" i="33"/>
  <c r="AB59" i="33" s="1"/>
  <c r="AA60" i="33"/>
  <c r="AA61" i="33"/>
  <c r="AB61" i="33" s="1"/>
  <c r="AA62" i="33"/>
  <c r="AA63" i="33"/>
  <c r="AA64" i="33"/>
  <c r="AB64" i="33" s="1"/>
  <c r="AA65" i="33"/>
  <c r="AA66" i="33"/>
  <c r="AB66" i="33" s="1"/>
  <c r="AA67" i="33"/>
  <c r="AB67" i="33" s="1"/>
  <c r="AA68" i="33"/>
  <c r="AA69" i="33"/>
  <c r="AA70" i="33"/>
  <c r="AB70" i="33" s="1"/>
  <c r="AA71" i="33"/>
  <c r="AB71" i="33" s="1"/>
  <c r="AA72" i="33"/>
  <c r="AB72" i="33" s="1"/>
  <c r="AA74" i="33"/>
  <c r="AB74" i="33" s="1"/>
  <c r="AA75" i="33"/>
  <c r="AA76" i="33"/>
  <c r="AB76" i="33" s="1"/>
  <c r="AA77" i="33"/>
  <c r="AA79" i="33"/>
  <c r="AB79" i="33" s="1"/>
  <c r="AA80" i="33"/>
  <c r="AA81" i="33"/>
  <c r="AA83" i="33"/>
  <c r="AB83" i="33" s="1"/>
  <c r="AA84" i="33"/>
  <c r="AB84" i="33" s="1"/>
  <c r="AA85" i="33"/>
  <c r="AB85" i="33" s="1"/>
  <c r="AA87" i="33"/>
  <c r="AB87" i="33" s="1"/>
  <c r="AA88" i="33"/>
  <c r="AA89" i="33"/>
  <c r="AA90" i="33"/>
  <c r="AA91" i="33"/>
  <c r="AA92" i="33"/>
  <c r="AA93" i="33"/>
  <c r="AB93" i="33" s="1"/>
  <c r="AA94" i="33"/>
  <c r="AB94" i="33" s="1"/>
  <c r="AA95" i="33"/>
  <c r="AB95" i="33" s="1"/>
  <c r="AA96" i="33"/>
  <c r="AA97" i="33"/>
  <c r="AB97" i="33" s="1"/>
  <c r="AA98" i="33"/>
  <c r="AB98" i="33" s="1"/>
  <c r="AA99" i="33"/>
  <c r="AA100" i="33"/>
  <c r="AB100" i="33" s="1"/>
  <c r="AA101" i="33"/>
  <c r="AA102" i="33"/>
  <c r="AA103" i="33"/>
  <c r="AB103" i="33" s="1"/>
  <c r="AA104" i="33"/>
  <c r="AA105" i="33"/>
  <c r="AB105" i="33" s="1"/>
  <c r="AA106" i="33"/>
  <c r="AB106" i="33" s="1"/>
  <c r="AA107" i="33"/>
  <c r="AB107" i="33" s="1"/>
  <c r="AA108" i="33"/>
  <c r="AB108" i="33" s="1"/>
  <c r="AA109" i="33"/>
  <c r="AB109" i="33" s="1"/>
  <c r="AA110" i="33"/>
  <c r="AB110" i="33" s="1"/>
  <c r="AA111" i="33"/>
  <c r="AB111" i="33" s="1"/>
  <c r="AA112" i="33"/>
  <c r="AB112" i="33" s="1"/>
  <c r="AA113" i="33"/>
  <c r="AA114" i="33"/>
  <c r="AA115" i="33"/>
  <c r="AA116" i="33"/>
  <c r="AA117" i="33"/>
  <c r="AA118" i="33"/>
  <c r="AB118" i="33" s="1"/>
  <c r="AA119" i="33"/>
  <c r="AB119" i="33" s="1"/>
  <c r="AA120" i="33"/>
  <c r="AB120" i="33" s="1"/>
  <c r="AA121" i="33"/>
  <c r="AB121" i="33" s="1"/>
  <c r="AA122" i="33"/>
  <c r="AB122" i="33" s="1"/>
  <c r="AA123" i="33"/>
  <c r="AB123" i="33" s="1"/>
  <c r="AA124" i="33"/>
  <c r="AB124" i="33" s="1"/>
  <c r="AA125" i="33"/>
  <c r="AA126" i="33"/>
  <c r="AA127" i="33"/>
  <c r="AA128" i="33"/>
  <c r="AA129" i="33"/>
  <c r="AA130" i="33"/>
  <c r="AB130" i="33" s="1"/>
  <c r="AA131" i="33"/>
  <c r="AA132" i="33"/>
  <c r="AB132" i="33" s="1"/>
  <c r="AA133" i="33"/>
  <c r="AB133" i="33" s="1"/>
  <c r="AA134" i="33"/>
  <c r="AB134" i="33" s="1"/>
  <c r="AA135" i="33"/>
  <c r="AA136" i="33"/>
  <c r="AB136" i="33" s="1"/>
  <c r="AA137" i="33"/>
  <c r="AB137" i="33" s="1"/>
  <c r="AA138" i="33"/>
  <c r="AA139" i="33"/>
  <c r="AB139" i="33" s="1"/>
  <c r="AA140" i="33"/>
  <c r="AA141" i="33"/>
  <c r="AA142" i="33"/>
  <c r="AB142" i="33" s="1"/>
  <c r="AA143" i="33"/>
  <c r="AB143" i="33" s="1"/>
  <c r="AA144" i="33"/>
  <c r="AA145" i="33"/>
  <c r="AB145" i="33" s="1"/>
  <c r="AA146" i="33"/>
  <c r="AB146" i="33" s="1"/>
  <c r="AA147" i="33"/>
  <c r="AB147" i="33" s="1"/>
  <c r="AA148" i="33"/>
  <c r="AB148" i="33" s="1"/>
  <c r="AA149" i="33"/>
  <c r="AA150" i="33"/>
  <c r="AB150" i="33" s="1"/>
  <c r="AA151" i="33"/>
  <c r="AA152" i="33"/>
  <c r="AA153" i="33"/>
  <c r="AA154" i="33"/>
  <c r="AB154" i="33" s="1"/>
  <c r="AA155" i="33"/>
  <c r="AA157" i="33"/>
  <c r="AB157" i="33" s="1"/>
  <c r="AA158" i="33"/>
  <c r="AB158" i="33" s="1"/>
  <c r="AA160" i="33"/>
  <c r="AB160" i="33" s="1"/>
  <c r="AA161" i="33"/>
  <c r="AA162" i="33"/>
  <c r="AB162" i="33" s="1"/>
  <c r="AA163" i="33"/>
  <c r="AB163" i="33" s="1"/>
  <c r="AA164" i="33"/>
  <c r="AA165" i="33"/>
  <c r="AA166" i="33"/>
  <c r="AB166" i="33" s="1"/>
  <c r="AA167" i="33"/>
  <c r="AA168" i="33"/>
  <c r="AA169" i="33"/>
  <c r="AB169" i="33" s="1"/>
  <c r="AA170" i="33"/>
  <c r="AA171" i="33"/>
  <c r="AB171" i="33" s="1"/>
  <c r="AA172" i="33"/>
  <c r="AB172" i="33" s="1"/>
  <c r="AA173" i="33"/>
  <c r="AA174" i="33"/>
  <c r="AA175" i="33"/>
  <c r="AB175" i="33" s="1"/>
  <c r="AA176" i="33"/>
  <c r="AA177" i="33"/>
  <c r="AA178" i="33"/>
  <c r="AB178" i="33" s="1"/>
  <c r="AA179" i="33"/>
  <c r="AB179" i="33" s="1"/>
  <c r="AA180" i="33"/>
  <c r="AA181" i="33"/>
  <c r="AA182" i="33"/>
  <c r="AB182" i="33" s="1"/>
  <c r="AA183" i="33"/>
  <c r="AA185" i="33"/>
  <c r="AA186" i="33"/>
  <c r="AA187" i="33"/>
  <c r="AA188" i="33"/>
  <c r="AA189" i="33"/>
  <c r="AB189" i="33" s="1"/>
  <c r="AA190" i="33"/>
  <c r="AB190" i="33" s="1"/>
  <c r="AA191" i="33"/>
  <c r="AB191" i="33" s="1"/>
  <c r="AA193" i="33"/>
  <c r="AB193" i="33" s="1"/>
  <c r="AA194" i="33"/>
  <c r="AA195" i="33"/>
  <c r="AB195" i="33" s="1"/>
  <c r="AA196" i="33"/>
  <c r="AB196" i="33" s="1"/>
  <c r="AA197" i="33"/>
  <c r="AB197" i="33" s="1"/>
  <c r="AA198" i="33"/>
  <c r="AB198" i="33" s="1"/>
  <c r="AA199" i="33"/>
  <c r="AB199" i="33" s="1"/>
  <c r="AA200" i="33"/>
  <c r="AA201" i="33"/>
  <c r="AB201" i="33" s="1"/>
  <c r="AA202" i="33"/>
  <c r="AB202" i="33" s="1"/>
  <c r="AA203" i="33"/>
  <c r="AB203" i="33" s="1"/>
  <c r="AA204" i="33"/>
  <c r="AA205" i="33"/>
  <c r="AB205" i="33" s="1"/>
  <c r="AA206" i="33"/>
  <c r="AB206" i="33" s="1"/>
  <c r="AA207" i="33"/>
  <c r="AA208" i="33"/>
  <c r="AB208" i="33" s="1"/>
  <c r="AA209" i="33"/>
  <c r="AA211" i="33"/>
  <c r="AB211" i="33" s="1"/>
  <c r="AA212" i="33"/>
  <c r="AA213" i="33"/>
  <c r="AA214" i="33"/>
  <c r="AB214" i="33" s="1"/>
  <c r="AA215" i="33"/>
  <c r="AB215" i="33" s="1"/>
  <c r="AA216" i="33"/>
  <c r="AB216" i="33" s="1"/>
  <c r="AA217" i="33"/>
  <c r="AB217" i="33" s="1"/>
  <c r="AA219" i="33"/>
  <c r="AA220" i="33"/>
  <c r="AB220" i="33" s="1"/>
  <c r="AA5" i="33"/>
  <c r="AB5" i="33" s="1"/>
  <c r="AB7" i="32"/>
  <c r="AB12" i="32"/>
  <c r="AB13" i="32"/>
  <c r="AB14" i="32"/>
  <c r="AB15" i="32"/>
  <c r="AB20" i="32"/>
  <c r="AB23" i="32"/>
  <c r="AB25" i="32"/>
  <c r="AB26" i="32"/>
  <c r="AB28" i="32"/>
  <c r="AB29" i="32"/>
  <c r="AB36" i="32"/>
  <c r="AB38" i="32"/>
  <c r="AB39" i="32"/>
  <c r="AB41" i="32"/>
  <c r="AB46" i="32"/>
  <c r="AB49" i="32"/>
  <c r="AB50" i="32"/>
  <c r="AB51" i="32"/>
  <c r="AB52" i="32"/>
  <c r="AB53" i="32"/>
  <c r="AB58" i="32"/>
  <c r="AB59" i="32"/>
  <c r="AB62" i="32"/>
  <c r="AB63" i="32"/>
  <c r="AB64" i="32"/>
  <c r="AB71" i="32"/>
  <c r="AB72" i="32"/>
  <c r="AB75" i="32"/>
  <c r="AA6" i="32"/>
  <c r="AB6" i="32" s="1"/>
  <c r="AA7" i="32"/>
  <c r="AA8" i="32"/>
  <c r="AB8" i="32" s="1"/>
  <c r="AA9" i="32"/>
  <c r="AB9" i="32" s="1"/>
  <c r="AA11" i="32"/>
  <c r="AB11" i="32" s="1"/>
  <c r="AA12" i="32"/>
  <c r="AA13" i="32"/>
  <c r="AA14" i="32"/>
  <c r="AA15" i="32"/>
  <c r="AA16" i="32"/>
  <c r="AB16" i="32" s="1"/>
  <c r="AA18" i="32"/>
  <c r="AB18" i="32" s="1"/>
  <c r="AA19" i="32"/>
  <c r="AB19" i="32" s="1"/>
  <c r="AA20" i="32"/>
  <c r="AA22" i="32"/>
  <c r="AB22" i="32" s="1"/>
  <c r="AA23" i="32"/>
  <c r="AA25" i="32"/>
  <c r="AA26" i="32"/>
  <c r="AA28" i="32"/>
  <c r="AA29" i="32"/>
  <c r="AA31" i="32"/>
  <c r="AB31" i="32" s="1"/>
  <c r="AA32" i="32"/>
  <c r="AB32" i="32" s="1"/>
  <c r="AA33" i="32"/>
  <c r="AB33" i="32" s="1"/>
  <c r="AA35" i="32"/>
  <c r="AB35" i="32" s="1"/>
  <c r="AA36" i="32"/>
  <c r="AA37" i="32"/>
  <c r="AB37" i="32" s="1"/>
  <c r="AA38" i="32"/>
  <c r="AA39" i="32"/>
  <c r="AA40" i="32"/>
  <c r="AB40" i="32" s="1"/>
  <c r="AA41" i="32"/>
  <c r="AA42" i="32"/>
  <c r="AB42" i="32" s="1"/>
  <c r="AA43" i="32"/>
  <c r="AB43" i="32" s="1"/>
  <c r="AA44" i="32"/>
  <c r="AB44" i="32" s="1"/>
  <c r="AA45" i="32"/>
  <c r="AB45" i="32" s="1"/>
  <c r="AA46" i="32"/>
  <c r="AA47" i="32"/>
  <c r="AB47" i="32" s="1"/>
  <c r="AA48" i="32"/>
  <c r="AB48" i="32" s="1"/>
  <c r="AA49" i="32"/>
  <c r="AA50" i="32"/>
  <c r="AA51" i="32"/>
  <c r="AA52" i="32"/>
  <c r="AA53" i="32"/>
  <c r="AA54" i="32"/>
  <c r="AB54" i="32" s="1"/>
  <c r="AA55" i="32"/>
  <c r="AB55" i="32" s="1"/>
  <c r="AA57" i="32"/>
  <c r="AB57" i="32" s="1"/>
  <c r="AA58" i="32"/>
  <c r="AA59" i="32"/>
  <c r="AA60" i="32"/>
  <c r="AB60" i="32" s="1"/>
  <c r="AA61" i="32"/>
  <c r="AB61" i="32" s="1"/>
  <c r="AA62" i="32"/>
  <c r="AA63" i="32"/>
  <c r="AA64" i="32"/>
  <c r="AA66" i="32"/>
  <c r="AB66" i="32" s="1"/>
  <c r="AA67" i="32"/>
  <c r="AB67" i="32" s="1"/>
  <c r="AA68" i="32"/>
  <c r="AB68" i="32" s="1"/>
  <c r="AA69" i="32"/>
  <c r="AB69" i="32" s="1"/>
  <c r="AA70" i="32"/>
  <c r="AB70" i="32" s="1"/>
  <c r="AA71" i="32"/>
  <c r="AA72" i="32"/>
  <c r="AA74" i="32"/>
  <c r="AB74" i="32" s="1"/>
  <c r="AA75" i="32"/>
  <c r="AA5" i="32"/>
  <c r="AB5" i="32" s="1"/>
  <c r="AA6" i="31"/>
  <c r="AA7" i="31"/>
  <c r="AA8" i="31"/>
  <c r="AA11" i="31"/>
  <c r="AA14" i="31"/>
  <c r="AA18" i="31"/>
  <c r="AA19" i="31"/>
  <c r="AA23" i="31"/>
  <c r="AA26" i="31"/>
  <c r="AA27" i="31"/>
  <c r="AA31" i="31"/>
  <c r="AA32" i="31"/>
  <c r="AA35" i="31"/>
  <c r="AA36" i="31"/>
  <c r="AA38" i="31"/>
  <c r="AA39" i="31"/>
  <c r="AA46" i="31"/>
  <c r="AA47" i="31"/>
  <c r="AA54" i="31"/>
  <c r="AA55" i="31"/>
  <c r="AA59" i="31"/>
  <c r="AA60" i="31"/>
  <c r="AA62" i="31"/>
  <c r="AA66" i="31"/>
  <c r="AA67" i="31"/>
  <c r="AA71" i="31"/>
  <c r="AA72" i="31"/>
  <c r="AA74" i="31"/>
  <c r="AA75" i="31"/>
  <c r="AA79" i="31"/>
  <c r="AA83" i="31"/>
  <c r="AA84" i="31"/>
  <c r="AA85" i="31"/>
  <c r="AA86" i="31"/>
  <c r="AA87" i="31"/>
  <c r="AA89" i="31"/>
  <c r="AA91" i="31"/>
  <c r="AA95" i="31"/>
  <c r="AA96" i="31"/>
  <c r="AA98" i="31"/>
  <c r="AA99" i="31"/>
  <c r="AA102" i="31"/>
  <c r="Z6" i="31"/>
  <c r="Z7" i="31"/>
  <c r="Z8" i="31"/>
  <c r="Z9" i="31"/>
  <c r="AA9" i="31" s="1"/>
  <c r="Z10" i="31"/>
  <c r="AA10" i="31" s="1"/>
  <c r="Z11" i="31"/>
  <c r="Z12" i="31"/>
  <c r="AA12" i="31" s="1"/>
  <c r="Z13" i="31"/>
  <c r="AA13" i="31" s="1"/>
  <c r="Z14" i="31"/>
  <c r="Z15" i="31"/>
  <c r="AA15" i="31" s="1"/>
  <c r="Z16" i="31"/>
  <c r="AA16" i="31" s="1"/>
  <c r="Z17" i="31"/>
  <c r="AA17" i="31" s="1"/>
  <c r="Z18" i="31"/>
  <c r="Z19" i="31"/>
  <c r="Z21" i="31"/>
  <c r="AA21" i="31" s="1"/>
  <c r="Z22" i="31"/>
  <c r="AA22" i="31" s="1"/>
  <c r="Z23" i="31"/>
  <c r="Z24" i="31"/>
  <c r="AA24" i="31" s="1"/>
  <c r="Z25" i="31"/>
  <c r="AA25" i="31" s="1"/>
  <c r="Z26" i="31"/>
  <c r="Z27" i="31"/>
  <c r="Z28" i="31"/>
  <c r="AA28" i="31" s="1"/>
  <c r="Z30" i="31"/>
  <c r="AA30" i="31" s="1"/>
  <c r="Z31" i="31"/>
  <c r="Z32" i="31"/>
  <c r="Z33" i="31"/>
  <c r="AA33" i="31" s="1"/>
  <c r="Z34" i="31"/>
  <c r="AA34" i="31" s="1"/>
  <c r="Z35" i="31"/>
  <c r="Z36" i="31"/>
  <c r="Z37" i="31"/>
  <c r="AA37" i="31" s="1"/>
  <c r="Z38" i="31"/>
  <c r="Z39" i="31"/>
  <c r="Z40" i="31"/>
  <c r="AA40" i="31" s="1"/>
  <c r="Z41" i="31"/>
  <c r="AA41" i="31" s="1"/>
  <c r="Z42" i="31"/>
  <c r="AA42" i="31" s="1"/>
  <c r="Z43" i="31"/>
  <c r="AA43" i="31" s="1"/>
  <c r="Z44" i="31"/>
  <c r="AA44" i="31" s="1"/>
  <c r="Z45" i="31"/>
  <c r="AA45" i="31" s="1"/>
  <c r="Z46" i="31"/>
  <c r="Z47" i="31"/>
  <c r="Z48" i="31"/>
  <c r="AA48" i="31" s="1"/>
  <c r="Z49" i="31"/>
  <c r="AA49" i="31" s="1"/>
  <c r="Z50" i="31"/>
  <c r="AA50" i="31" s="1"/>
  <c r="Z51" i="31"/>
  <c r="AA51" i="31" s="1"/>
  <c r="Z52" i="31"/>
  <c r="AA52" i="31" s="1"/>
  <c r="Z53" i="31"/>
  <c r="AA53" i="31" s="1"/>
  <c r="Z54" i="31"/>
  <c r="Z55" i="31"/>
  <c r="Z56" i="31"/>
  <c r="AA56" i="31" s="1"/>
  <c r="Z57" i="31"/>
  <c r="AA57" i="31" s="1"/>
  <c r="Z58" i="31"/>
  <c r="AA58" i="31" s="1"/>
  <c r="Z59" i="31"/>
  <c r="Z60" i="31"/>
  <c r="Z61" i="31"/>
  <c r="AA61" i="31" s="1"/>
  <c r="Z62" i="31"/>
  <c r="Z63" i="31"/>
  <c r="AA63" i="31" s="1"/>
  <c r="Z64" i="31"/>
  <c r="AA64" i="31" s="1"/>
  <c r="Z65" i="31"/>
  <c r="AA65" i="31" s="1"/>
  <c r="Z66" i="31"/>
  <c r="Z67" i="31"/>
  <c r="Z68" i="31"/>
  <c r="AA68" i="31" s="1"/>
  <c r="Z69" i="31"/>
  <c r="AA69" i="31" s="1"/>
  <c r="Z70" i="31"/>
  <c r="AA70" i="31" s="1"/>
  <c r="Z71" i="31"/>
  <c r="Z72" i="31"/>
  <c r="Z73" i="31"/>
  <c r="AA73" i="31" s="1"/>
  <c r="Z74" i="31"/>
  <c r="Z75" i="31"/>
  <c r="Z76" i="31"/>
  <c r="AA76" i="31" s="1"/>
  <c r="Z77" i="31"/>
  <c r="AA77" i="31" s="1"/>
  <c r="Z78" i="31"/>
  <c r="AA78" i="31" s="1"/>
  <c r="Z79" i="31"/>
  <c r="Z80" i="31"/>
  <c r="AA80" i="31" s="1"/>
  <c r="Z82" i="31"/>
  <c r="AA82" i="31" s="1"/>
  <c r="Z83" i="31"/>
  <c r="Z84" i="31"/>
  <c r="Z85" i="31"/>
  <c r="Z86" i="31"/>
  <c r="Z87" i="31"/>
  <c r="Z88" i="31"/>
  <c r="AA88" i="31" s="1"/>
  <c r="Z89" i="31"/>
  <c r="Z90" i="31"/>
  <c r="AA90" i="31" s="1"/>
  <c r="Z91" i="31"/>
  <c r="Z93" i="31"/>
  <c r="AA93" i="31" s="1"/>
  <c r="Z94" i="31"/>
  <c r="AA94" i="31" s="1"/>
  <c r="Z95" i="31"/>
  <c r="Z96" i="31"/>
  <c r="Z97" i="31"/>
  <c r="AA97" i="31" s="1"/>
  <c r="Z98" i="31"/>
  <c r="Z99" i="31"/>
  <c r="Z100" i="31"/>
  <c r="AA100" i="31" s="1"/>
  <c r="Z102" i="31"/>
  <c r="Z103" i="31"/>
  <c r="AA103" i="31" s="1"/>
  <c r="Z5" i="31"/>
  <c r="AA5" i="31" s="1"/>
  <c r="AA9" i="30"/>
  <c r="AA12" i="30"/>
  <c r="AA16" i="30"/>
  <c r="AA17" i="30"/>
  <c r="AA22" i="30"/>
  <c r="AA24" i="30"/>
  <c r="AA29" i="30"/>
  <c r="AA33" i="30"/>
  <c r="AA41" i="30"/>
  <c r="AA45" i="30"/>
  <c r="AA46" i="30"/>
  <c r="AA48" i="30"/>
  <c r="AA53" i="30"/>
  <c r="AA58" i="30"/>
  <c r="AA60" i="30"/>
  <c r="AA61" i="30"/>
  <c r="AA65" i="30"/>
  <c r="AA70" i="30"/>
  <c r="AA71" i="30"/>
  <c r="AA72" i="30"/>
  <c r="AA74" i="30"/>
  <c r="AA77" i="30"/>
  <c r="AA84" i="30"/>
  <c r="AA85" i="30"/>
  <c r="AA87" i="30"/>
  <c r="AA89" i="30"/>
  <c r="AA96" i="30"/>
  <c r="AA97" i="30"/>
  <c r="AA98" i="30"/>
  <c r="AA100" i="30"/>
  <c r="AA101" i="30"/>
  <c r="AA108" i="30"/>
  <c r="AA109" i="30"/>
  <c r="AA110" i="30"/>
  <c r="AA111" i="30"/>
  <c r="AA113" i="30"/>
  <c r="AA121" i="30"/>
  <c r="AA122" i="30"/>
  <c r="AA123" i="30"/>
  <c r="AA124" i="30"/>
  <c r="AA125" i="30"/>
  <c r="AA132" i="30"/>
  <c r="AA135" i="30"/>
  <c r="AA136" i="30"/>
  <c r="AA137" i="30"/>
  <c r="AA144" i="30"/>
  <c r="AA148" i="30"/>
  <c r="AA149" i="30"/>
  <c r="AA156" i="30"/>
  <c r="AA160" i="30"/>
  <c r="AA161" i="30"/>
  <c r="AA166" i="30"/>
  <c r="AA168" i="30"/>
  <c r="AA175" i="30"/>
  <c r="AA181" i="30"/>
  <c r="Z6" i="30"/>
  <c r="AA6" i="30" s="1"/>
  <c r="Z7" i="30"/>
  <c r="AA7" i="30" s="1"/>
  <c r="Z8" i="30"/>
  <c r="AA8" i="30" s="1"/>
  <c r="Z9" i="30"/>
  <c r="Z10" i="30"/>
  <c r="AA10" i="30" s="1"/>
  <c r="Z11" i="30"/>
  <c r="AA11" i="30" s="1"/>
  <c r="Z12" i="30"/>
  <c r="Z13" i="30"/>
  <c r="AA13" i="30" s="1"/>
  <c r="Z14" i="30"/>
  <c r="AA14" i="30" s="1"/>
  <c r="Z15" i="30"/>
  <c r="AA15" i="30" s="1"/>
  <c r="Z16" i="30"/>
  <c r="Z17" i="30"/>
  <c r="Z18" i="30"/>
  <c r="AA18" i="30" s="1"/>
  <c r="Z19" i="30"/>
  <c r="AA19" i="30" s="1"/>
  <c r="Z20" i="30"/>
  <c r="AA20" i="30" s="1"/>
  <c r="Z21" i="30"/>
  <c r="AA21" i="30" s="1"/>
  <c r="Z22" i="30"/>
  <c r="Z23" i="30"/>
  <c r="AA23" i="30" s="1"/>
  <c r="Z24" i="30"/>
  <c r="Z25" i="30"/>
  <c r="AA25" i="30" s="1"/>
  <c r="Z26" i="30"/>
  <c r="AA26" i="30" s="1"/>
  <c r="Z27" i="30"/>
  <c r="AA27" i="30" s="1"/>
  <c r="Z28" i="30"/>
  <c r="AA28" i="30" s="1"/>
  <c r="Z29" i="30"/>
  <c r="Z30" i="30"/>
  <c r="AA30" i="30" s="1"/>
  <c r="Z31" i="30"/>
  <c r="AA31" i="30" s="1"/>
  <c r="Z32" i="30"/>
  <c r="AA32" i="30" s="1"/>
  <c r="Z33" i="30"/>
  <c r="Z34" i="30"/>
  <c r="AA34" i="30" s="1"/>
  <c r="Z36" i="30"/>
  <c r="AA36" i="30" s="1"/>
  <c r="Z37" i="30"/>
  <c r="AA37" i="30" s="1"/>
  <c r="Z38" i="30"/>
  <c r="AA38" i="30" s="1"/>
  <c r="Z39" i="30"/>
  <c r="AA39" i="30" s="1"/>
  <c r="Z40" i="30"/>
  <c r="AA40" i="30" s="1"/>
  <c r="Z41" i="30"/>
  <c r="Z42" i="30"/>
  <c r="AA42" i="30" s="1"/>
  <c r="Z43" i="30"/>
  <c r="AA43" i="30" s="1"/>
  <c r="Z45" i="30"/>
  <c r="Z46" i="30"/>
  <c r="Z47" i="30"/>
  <c r="AA47" i="30" s="1"/>
  <c r="Z48" i="30"/>
  <c r="Z49" i="30"/>
  <c r="AA49" i="30" s="1"/>
  <c r="Z50" i="30"/>
  <c r="AA50" i="30" s="1"/>
  <c r="Z51" i="30"/>
  <c r="AA51" i="30" s="1"/>
  <c r="Z52" i="30"/>
  <c r="AA52" i="30" s="1"/>
  <c r="Z53" i="30"/>
  <c r="Z54" i="30"/>
  <c r="AA54" i="30" s="1"/>
  <c r="Z55" i="30"/>
  <c r="AA55" i="30" s="1"/>
  <c r="Z56" i="30"/>
  <c r="AA56" i="30" s="1"/>
  <c r="Z57" i="30"/>
  <c r="AA57" i="30" s="1"/>
  <c r="Z58" i="30"/>
  <c r="Z59" i="30"/>
  <c r="AA59" i="30" s="1"/>
  <c r="Z60" i="30"/>
  <c r="Z61" i="30"/>
  <c r="Z62" i="30"/>
  <c r="AA62" i="30" s="1"/>
  <c r="Z63" i="30"/>
  <c r="AA63" i="30" s="1"/>
  <c r="Z64" i="30"/>
  <c r="AA64" i="30" s="1"/>
  <c r="Z65" i="30"/>
  <c r="Z66" i="30"/>
  <c r="AA66" i="30" s="1"/>
  <c r="Z67" i="30"/>
  <c r="AA67" i="30" s="1"/>
  <c r="Z68" i="30"/>
  <c r="AA68" i="30" s="1"/>
  <c r="Z69" i="30"/>
  <c r="AA69" i="30" s="1"/>
  <c r="Z70" i="30"/>
  <c r="Z71" i="30"/>
  <c r="Z72" i="30"/>
  <c r="Z73" i="30"/>
  <c r="AA73" i="30" s="1"/>
  <c r="Z74" i="30"/>
  <c r="Z75" i="30"/>
  <c r="AA75" i="30" s="1"/>
  <c r="Z76" i="30"/>
  <c r="AA76" i="30" s="1"/>
  <c r="Z77" i="30"/>
  <c r="Z78" i="30"/>
  <c r="AA78" i="30" s="1"/>
  <c r="Z79" i="30"/>
  <c r="AA79" i="30" s="1"/>
  <c r="Z80" i="30"/>
  <c r="AA80" i="30" s="1"/>
  <c r="Z81" i="30"/>
  <c r="AA81" i="30" s="1"/>
  <c r="Z82" i="30"/>
  <c r="AA82" i="30" s="1"/>
  <c r="Z83" i="30"/>
  <c r="AA83" i="30" s="1"/>
  <c r="Z84" i="30"/>
  <c r="Z85" i="30"/>
  <c r="Z86" i="30"/>
  <c r="AA86" i="30" s="1"/>
  <c r="Z87" i="30"/>
  <c r="Z88" i="30"/>
  <c r="AA88" i="30" s="1"/>
  <c r="Z89" i="30"/>
  <c r="Z90" i="30"/>
  <c r="AA90" i="30" s="1"/>
  <c r="Z91" i="30"/>
  <c r="AA91" i="30" s="1"/>
  <c r="Z92" i="30"/>
  <c r="AA92" i="30" s="1"/>
  <c r="Z93" i="30"/>
  <c r="AA93" i="30" s="1"/>
  <c r="Z94" i="30"/>
  <c r="AA94" i="30" s="1"/>
  <c r="Z95" i="30"/>
  <c r="AA95" i="30" s="1"/>
  <c r="Z96" i="30"/>
  <c r="Z97" i="30"/>
  <c r="Z98" i="30"/>
  <c r="Z99" i="30"/>
  <c r="AA99" i="30" s="1"/>
  <c r="Z100" i="30"/>
  <c r="Z101" i="30"/>
  <c r="Z102" i="30"/>
  <c r="AA102" i="30" s="1"/>
  <c r="Z103" i="30"/>
  <c r="AA103" i="30" s="1"/>
  <c r="Z104" i="30"/>
  <c r="AA104" i="30" s="1"/>
  <c r="Z105" i="30"/>
  <c r="AA105" i="30" s="1"/>
  <c r="Z106" i="30"/>
  <c r="AA106" i="30" s="1"/>
  <c r="Z107" i="30"/>
  <c r="AA107" i="30" s="1"/>
  <c r="Z108" i="30"/>
  <c r="Z109" i="30"/>
  <c r="Z110" i="30"/>
  <c r="Z111" i="30"/>
  <c r="Z112" i="30"/>
  <c r="AA112" i="30" s="1"/>
  <c r="Z113" i="30"/>
  <c r="Z114" i="30"/>
  <c r="AA114" i="30" s="1"/>
  <c r="Z115" i="30"/>
  <c r="AA115" i="30" s="1"/>
  <c r="Z116" i="30"/>
  <c r="AA116" i="30" s="1"/>
  <c r="Z117" i="30"/>
  <c r="AA117" i="30" s="1"/>
  <c r="Z118" i="30"/>
  <c r="AA118" i="30" s="1"/>
  <c r="Z119" i="30"/>
  <c r="AA119" i="30" s="1"/>
  <c r="Z120" i="30"/>
  <c r="AA120" i="30" s="1"/>
  <c r="Z121" i="30"/>
  <c r="Z122" i="30"/>
  <c r="Z123" i="30"/>
  <c r="Z124" i="30"/>
  <c r="Z125" i="30"/>
  <c r="Z126" i="30"/>
  <c r="AA126" i="30" s="1"/>
  <c r="Z127" i="30"/>
  <c r="AA127" i="30" s="1"/>
  <c r="Z128" i="30"/>
  <c r="AA128" i="30" s="1"/>
  <c r="Z129" i="30"/>
  <c r="AA129" i="30" s="1"/>
  <c r="Z130" i="30"/>
  <c r="AA130" i="30" s="1"/>
  <c r="Z131" i="30"/>
  <c r="AA131" i="30" s="1"/>
  <c r="Z132" i="30"/>
  <c r="Z133" i="30"/>
  <c r="AA133" i="30" s="1"/>
  <c r="Z135" i="30"/>
  <c r="Z136" i="30"/>
  <c r="Z137" i="30"/>
  <c r="Z138" i="30"/>
  <c r="AA138" i="30" s="1"/>
  <c r="Z139" i="30"/>
  <c r="AA139" i="30" s="1"/>
  <c r="Z140" i="30"/>
  <c r="AA140" i="30" s="1"/>
  <c r="Z141" i="30"/>
  <c r="AA141" i="30" s="1"/>
  <c r="Z142" i="30"/>
  <c r="AA142" i="30" s="1"/>
  <c r="Z143" i="30"/>
  <c r="AA143" i="30" s="1"/>
  <c r="Z144" i="30"/>
  <c r="Z145" i="30"/>
  <c r="AA145" i="30" s="1"/>
  <c r="Z146" i="30"/>
  <c r="AA146" i="30" s="1"/>
  <c r="Z147" i="30"/>
  <c r="AA147" i="30" s="1"/>
  <c r="Z148" i="30"/>
  <c r="Z149" i="30"/>
  <c r="Z150" i="30"/>
  <c r="AA150" i="30" s="1"/>
  <c r="Z151" i="30"/>
  <c r="AA151" i="30" s="1"/>
  <c r="Z152" i="30"/>
  <c r="AA152" i="30" s="1"/>
  <c r="Z153" i="30"/>
  <c r="AA153" i="30" s="1"/>
  <c r="Z154" i="30"/>
  <c r="AA154" i="30" s="1"/>
  <c r="Z155" i="30"/>
  <c r="AA155" i="30" s="1"/>
  <c r="Z156" i="30"/>
  <c r="Z157" i="30"/>
  <c r="AA157" i="30" s="1"/>
  <c r="Z158" i="30"/>
  <c r="AA158" i="30" s="1"/>
  <c r="Z159" i="30"/>
  <c r="AA159" i="30" s="1"/>
  <c r="Z160" i="30"/>
  <c r="Z161" i="30"/>
  <c r="Z162" i="30"/>
  <c r="AA162" i="30" s="1"/>
  <c r="Z163" i="30"/>
  <c r="AA163" i="30" s="1"/>
  <c r="Z164" i="30"/>
  <c r="AA164" i="30" s="1"/>
  <c r="Z165" i="30"/>
  <c r="AA165" i="30" s="1"/>
  <c r="Z166" i="30"/>
  <c r="Z167" i="30"/>
  <c r="AA167" i="30" s="1"/>
  <c r="Z168" i="30"/>
  <c r="Z169" i="30"/>
  <c r="AA169" i="30" s="1"/>
  <c r="Z170" i="30"/>
  <c r="AA170" i="30" s="1"/>
  <c r="Z171" i="30"/>
  <c r="AA171" i="30" s="1"/>
  <c r="Z172" i="30"/>
  <c r="AA172" i="30" s="1"/>
  <c r="Z174" i="30"/>
  <c r="AA174" i="30" s="1"/>
  <c r="Z175" i="30"/>
  <c r="Z176" i="30"/>
  <c r="AA176" i="30" s="1"/>
  <c r="Z177" i="30"/>
  <c r="AA177" i="30" s="1"/>
  <c r="Z178" i="30"/>
  <c r="AA178" i="30" s="1"/>
  <c r="Z180" i="30"/>
  <c r="AA180" i="30" s="1"/>
  <c r="Z181" i="30"/>
  <c r="Z183" i="30"/>
  <c r="AA183" i="30" s="1"/>
  <c r="Z184" i="30"/>
  <c r="AA184" i="30" s="1"/>
  <c r="Z5" i="30"/>
  <c r="AA5" i="30" s="1"/>
  <c r="AC167" i="29"/>
  <c r="AD167" i="29" s="1"/>
  <c r="AD6" i="29"/>
  <c r="AD7" i="29"/>
  <c r="AD9" i="29"/>
  <c r="AD14" i="29"/>
  <c r="AD18" i="29"/>
  <c r="AD19" i="29"/>
  <c r="AD22" i="29"/>
  <c r="AD26" i="29"/>
  <c r="AD30" i="29"/>
  <c r="AD31" i="29"/>
  <c r="AD35" i="29"/>
  <c r="AD38" i="29"/>
  <c r="AD45" i="29"/>
  <c r="AD46" i="29"/>
  <c r="AD50" i="29"/>
  <c r="AD54" i="29"/>
  <c r="AD58" i="29"/>
  <c r="AD59" i="29"/>
  <c r="AD62" i="29"/>
  <c r="AD66" i="29"/>
  <c r="AD70" i="29"/>
  <c r="AD71" i="29"/>
  <c r="AD72" i="29"/>
  <c r="AD74" i="29"/>
  <c r="AD75" i="29"/>
  <c r="AD78" i="29"/>
  <c r="AD83" i="29"/>
  <c r="AD86" i="29"/>
  <c r="AD88" i="29"/>
  <c r="AD90" i="29"/>
  <c r="AD98" i="29"/>
  <c r="AD99" i="29"/>
  <c r="AD101" i="29"/>
  <c r="AD110" i="29"/>
  <c r="AD111" i="29"/>
  <c r="AD112" i="29"/>
  <c r="AD114" i="29"/>
  <c r="AD122" i="29"/>
  <c r="AD123" i="29"/>
  <c r="AD124" i="29"/>
  <c r="AD125" i="29"/>
  <c r="AD126" i="29"/>
  <c r="AD127" i="29"/>
  <c r="AD134" i="29"/>
  <c r="AD136" i="29"/>
  <c r="AD137" i="29"/>
  <c r="AD138" i="29"/>
  <c r="AD140" i="29"/>
  <c r="AD146" i="29"/>
  <c r="AD149" i="29"/>
  <c r="AD150" i="29"/>
  <c r="AD151" i="29"/>
  <c r="AD158" i="29"/>
  <c r="AD162" i="29"/>
  <c r="AD163" i="29"/>
  <c r="AC6" i="29"/>
  <c r="AC7" i="29"/>
  <c r="AC8" i="29"/>
  <c r="AD8" i="29" s="1"/>
  <c r="AC9" i="29"/>
  <c r="AC10" i="29"/>
  <c r="AD10" i="29" s="1"/>
  <c r="AC11" i="29"/>
  <c r="AD11" i="29" s="1"/>
  <c r="AC12" i="29"/>
  <c r="AD12" i="29" s="1"/>
  <c r="AC13" i="29"/>
  <c r="AD13" i="29" s="1"/>
  <c r="AC14" i="29"/>
  <c r="AC15" i="29"/>
  <c r="AD15" i="29" s="1"/>
  <c r="AC16" i="29"/>
  <c r="AD16" i="29" s="1"/>
  <c r="AC17" i="29"/>
  <c r="AD17" i="29" s="1"/>
  <c r="AC18" i="29"/>
  <c r="AC19" i="29"/>
  <c r="AC20" i="29"/>
  <c r="AD20" i="29" s="1"/>
  <c r="AC21" i="29"/>
  <c r="AD21" i="29" s="1"/>
  <c r="AC22" i="29"/>
  <c r="AC23" i="29"/>
  <c r="AD23" i="29" s="1"/>
  <c r="AC24" i="29"/>
  <c r="AD24" i="29" s="1"/>
  <c r="AC25" i="29"/>
  <c r="AD25" i="29" s="1"/>
  <c r="AC26" i="29"/>
  <c r="AC27" i="29"/>
  <c r="AD27" i="29" s="1"/>
  <c r="AC28" i="29"/>
  <c r="AD28" i="29" s="1"/>
  <c r="AC29" i="29"/>
  <c r="AD29" i="29" s="1"/>
  <c r="AC30" i="29"/>
  <c r="AC31" i="29"/>
  <c r="AC32" i="29"/>
  <c r="AD32" i="29" s="1"/>
  <c r="AC33" i="29"/>
  <c r="AD33" i="29" s="1"/>
  <c r="AC34" i="29"/>
  <c r="AD34" i="29" s="1"/>
  <c r="AC35" i="29"/>
  <c r="AC36" i="29"/>
  <c r="AD36" i="29" s="1"/>
  <c r="AC37" i="29"/>
  <c r="AD37" i="29" s="1"/>
  <c r="AC38" i="29"/>
  <c r="AC40" i="29"/>
  <c r="AD40" i="29" s="1"/>
  <c r="AC41" i="29"/>
  <c r="AD41" i="29" s="1"/>
  <c r="AC42" i="29"/>
  <c r="AD42" i="29" s="1"/>
  <c r="AC43" i="29"/>
  <c r="AD43" i="29" s="1"/>
  <c r="AC45" i="29"/>
  <c r="AC46" i="29"/>
  <c r="AC47" i="29"/>
  <c r="AD47" i="29" s="1"/>
  <c r="AC48" i="29"/>
  <c r="AD48" i="29" s="1"/>
  <c r="AC50" i="29"/>
  <c r="AC51" i="29"/>
  <c r="AD51" i="29" s="1"/>
  <c r="AC52" i="29"/>
  <c r="AD52" i="29" s="1"/>
  <c r="AC53" i="29"/>
  <c r="AD53" i="29" s="1"/>
  <c r="AC54" i="29"/>
  <c r="AC55" i="29"/>
  <c r="AD55" i="29" s="1"/>
  <c r="AC56" i="29"/>
  <c r="AD56" i="29" s="1"/>
  <c r="AC57" i="29"/>
  <c r="AD57" i="29" s="1"/>
  <c r="AC58" i="29"/>
  <c r="AC59" i="29"/>
  <c r="AC60" i="29"/>
  <c r="AD60" i="29" s="1"/>
  <c r="AC61" i="29"/>
  <c r="AD61" i="29" s="1"/>
  <c r="AC62" i="29"/>
  <c r="AC63" i="29"/>
  <c r="AD63" i="29" s="1"/>
  <c r="AC64" i="29"/>
  <c r="AD64" i="29" s="1"/>
  <c r="AC65" i="29"/>
  <c r="AD65" i="29" s="1"/>
  <c r="AC66" i="29"/>
  <c r="AC67" i="29"/>
  <c r="AD67" i="29" s="1"/>
  <c r="AC68" i="29"/>
  <c r="AD68" i="29" s="1"/>
  <c r="AC69" i="29"/>
  <c r="AD69" i="29" s="1"/>
  <c r="AC70" i="29"/>
  <c r="AC71" i="29"/>
  <c r="AC72" i="29"/>
  <c r="AC73" i="29"/>
  <c r="AD73" i="29" s="1"/>
  <c r="AC74" i="29"/>
  <c r="AC75" i="29"/>
  <c r="AC76" i="29"/>
  <c r="AD76" i="29" s="1"/>
  <c r="AC77" i="29"/>
  <c r="AD77" i="29" s="1"/>
  <c r="AC78" i="29"/>
  <c r="AC79" i="29"/>
  <c r="AD79" i="29" s="1"/>
  <c r="AC80" i="29"/>
  <c r="AD80" i="29" s="1"/>
  <c r="AC81" i="29"/>
  <c r="AD81" i="29" s="1"/>
  <c r="AC82" i="29"/>
  <c r="AD82" i="29" s="1"/>
  <c r="AC83" i="29"/>
  <c r="AC84" i="29"/>
  <c r="AD84" i="29" s="1"/>
  <c r="AC85" i="29"/>
  <c r="AD85" i="29" s="1"/>
  <c r="AC86" i="29"/>
  <c r="AC87" i="29"/>
  <c r="AD87" i="29" s="1"/>
  <c r="AC88" i="29"/>
  <c r="AC89" i="29"/>
  <c r="AD89" i="29" s="1"/>
  <c r="AC90" i="29"/>
  <c r="AC91" i="29"/>
  <c r="AD91" i="29" s="1"/>
  <c r="AC92" i="29"/>
  <c r="AD92" i="29" s="1"/>
  <c r="AC93" i="29"/>
  <c r="AD93" i="29" s="1"/>
  <c r="AC94" i="29"/>
  <c r="AD94" i="29" s="1"/>
  <c r="AC95" i="29"/>
  <c r="AD95" i="29" s="1"/>
  <c r="AC96" i="29"/>
  <c r="AD96" i="29" s="1"/>
  <c r="AC97" i="29"/>
  <c r="AD97" i="29" s="1"/>
  <c r="AC98" i="29"/>
  <c r="AC99" i="29"/>
  <c r="AC100" i="29"/>
  <c r="AD100" i="29" s="1"/>
  <c r="AC101" i="29"/>
  <c r="AC102" i="29"/>
  <c r="AD102" i="29" s="1"/>
  <c r="AC103" i="29"/>
  <c r="AD103" i="29" s="1"/>
  <c r="AC104" i="29"/>
  <c r="AD104" i="29" s="1"/>
  <c r="AC105" i="29"/>
  <c r="AD105" i="29" s="1"/>
  <c r="AC106" i="29"/>
  <c r="AD106" i="29" s="1"/>
  <c r="AC107" i="29"/>
  <c r="AD107" i="29" s="1"/>
  <c r="AC108" i="29"/>
  <c r="AD108" i="29" s="1"/>
  <c r="AC109" i="29"/>
  <c r="AD109" i="29" s="1"/>
  <c r="AC110" i="29"/>
  <c r="AC111" i="29"/>
  <c r="AC112" i="29"/>
  <c r="AC113" i="29"/>
  <c r="AD113" i="29" s="1"/>
  <c r="AC114" i="29"/>
  <c r="AC115" i="29"/>
  <c r="AD115" i="29" s="1"/>
  <c r="AC116" i="29"/>
  <c r="AD116" i="29" s="1"/>
  <c r="AC117" i="29"/>
  <c r="AD117" i="29" s="1"/>
  <c r="AC118" i="29"/>
  <c r="AD118" i="29" s="1"/>
  <c r="AC119" i="29"/>
  <c r="AD119" i="29" s="1"/>
  <c r="AC120" i="29"/>
  <c r="AD120" i="29" s="1"/>
  <c r="AC121" i="29"/>
  <c r="AD121" i="29" s="1"/>
  <c r="AC122" i="29"/>
  <c r="AC123" i="29"/>
  <c r="AC124" i="29"/>
  <c r="AC125" i="29"/>
  <c r="AC126" i="29"/>
  <c r="AC127" i="29"/>
  <c r="AC128" i="29"/>
  <c r="AD128" i="29" s="1"/>
  <c r="AC129" i="29"/>
  <c r="AD129" i="29" s="1"/>
  <c r="AC131" i="29"/>
  <c r="AD131" i="29" s="1"/>
  <c r="AC132" i="29"/>
  <c r="AD132" i="29" s="1"/>
  <c r="AC133" i="29"/>
  <c r="AD133" i="29" s="1"/>
  <c r="AC134" i="29"/>
  <c r="AC135" i="29"/>
  <c r="AD135" i="29" s="1"/>
  <c r="AC136" i="29"/>
  <c r="AC137" i="29"/>
  <c r="AC138" i="29"/>
  <c r="AC139" i="29"/>
  <c r="AD139" i="29" s="1"/>
  <c r="AC140" i="29"/>
  <c r="AC141" i="29"/>
  <c r="AD141" i="29" s="1"/>
  <c r="AC142" i="29"/>
  <c r="AD142" i="29" s="1"/>
  <c r="AC143" i="29"/>
  <c r="AD143" i="29" s="1"/>
  <c r="AC144" i="29"/>
  <c r="AD144" i="29" s="1"/>
  <c r="AC146" i="29"/>
  <c r="AC147" i="29"/>
  <c r="AD147" i="29" s="1"/>
  <c r="AC148" i="29"/>
  <c r="AD148" i="29" s="1"/>
  <c r="AC149" i="29"/>
  <c r="AC150" i="29"/>
  <c r="AC151" i="29"/>
  <c r="AC153" i="29"/>
  <c r="AD153" i="29" s="1"/>
  <c r="AC154" i="29"/>
  <c r="AD154" i="29" s="1"/>
  <c r="AC155" i="29"/>
  <c r="AD155" i="29" s="1"/>
  <c r="AC156" i="29"/>
  <c r="AD156" i="29" s="1"/>
  <c r="AC157" i="29"/>
  <c r="AD157" i="29" s="1"/>
  <c r="AC158" i="29"/>
  <c r="AC159" i="29"/>
  <c r="AD159" i="29" s="1"/>
  <c r="AC161" i="29"/>
  <c r="AD161" i="29" s="1"/>
  <c r="AC162" i="29"/>
  <c r="AC163" i="29"/>
  <c r="AC164" i="29"/>
  <c r="AD164" i="29" s="1"/>
  <c r="AC165" i="29"/>
  <c r="AD165" i="29" s="1"/>
  <c r="AC168" i="29"/>
  <c r="AD168" i="29" s="1"/>
  <c r="AC169" i="29"/>
  <c r="AD169" i="29" s="1"/>
  <c r="AC5" i="29"/>
  <c r="AD5" i="29" s="1"/>
  <c r="AA7" i="28"/>
  <c r="AA11" i="28"/>
  <c r="AA12" i="28"/>
  <c r="AA13" i="28"/>
  <c r="AA15" i="28"/>
  <c r="AA17" i="28"/>
  <c r="AA19" i="28"/>
  <c r="AA24" i="28"/>
  <c r="AA25" i="28"/>
  <c r="AA26" i="28"/>
  <c r="AA29" i="28"/>
  <c r="AA31" i="28"/>
  <c r="AA36" i="28"/>
  <c r="AA37" i="28"/>
  <c r="AA41" i="28"/>
  <c r="AA50" i="28"/>
  <c r="AA51" i="28"/>
  <c r="AA55" i="28"/>
  <c r="AA65" i="28"/>
  <c r="AA66" i="28"/>
  <c r="AA68" i="28"/>
  <c r="AA73" i="28"/>
  <c r="AA77" i="28"/>
  <c r="AA78" i="28"/>
  <c r="AA79" i="28"/>
  <c r="AA80" i="28"/>
  <c r="AA81" i="28"/>
  <c r="AA85" i="28"/>
  <c r="AA86" i="28"/>
  <c r="AA89" i="28"/>
  <c r="AA90" i="28"/>
  <c r="AA92" i="28"/>
  <c r="AA94" i="28"/>
  <c r="AA97" i="28"/>
  <c r="AA98" i="28"/>
  <c r="AA101" i="28"/>
  <c r="AA103" i="28"/>
  <c r="AA104" i="28"/>
  <c r="AA105" i="28"/>
  <c r="AA107" i="28"/>
  <c r="AA109" i="28"/>
  <c r="AA110" i="28"/>
  <c r="AA113" i="28"/>
  <c r="AA116" i="28"/>
  <c r="AA117" i="28"/>
  <c r="AA118" i="28"/>
  <c r="AA120" i="28"/>
  <c r="AA122" i="28"/>
  <c r="AA125" i="28"/>
  <c r="AA128" i="28"/>
  <c r="AA129" i="28"/>
  <c r="AA130" i="28"/>
  <c r="AA133" i="28"/>
  <c r="AA137" i="28"/>
  <c r="AA142" i="28"/>
  <c r="AA143" i="28"/>
  <c r="AA145" i="28"/>
  <c r="AA146" i="28"/>
  <c r="AA149" i="28"/>
  <c r="AA152" i="28"/>
  <c r="AA155" i="28"/>
  <c r="AA156" i="28"/>
  <c r="AA157" i="28"/>
  <c r="AA158" i="28"/>
  <c r="AA161" i="28"/>
  <c r="AA164" i="28"/>
  <c r="AA168" i="28"/>
  <c r="AA169" i="28"/>
  <c r="Z6" i="28"/>
  <c r="AA6" i="28" s="1"/>
  <c r="Z7" i="28"/>
  <c r="Z8" i="28"/>
  <c r="AA8" i="28" s="1"/>
  <c r="Z9" i="28"/>
  <c r="AA9" i="28" s="1"/>
  <c r="Z10" i="28"/>
  <c r="AA10" i="28" s="1"/>
  <c r="Z11" i="28"/>
  <c r="Z12" i="28"/>
  <c r="Z13" i="28"/>
  <c r="Z14" i="28"/>
  <c r="AA14" i="28" s="1"/>
  <c r="Z15" i="28"/>
  <c r="Z16" i="28"/>
  <c r="AA16" i="28" s="1"/>
  <c r="Z17" i="28"/>
  <c r="Z18" i="28"/>
  <c r="AA18" i="28" s="1"/>
  <c r="Z19" i="28"/>
  <c r="Z20" i="28"/>
  <c r="AA20" i="28" s="1"/>
  <c r="Z21" i="28"/>
  <c r="AA21" i="28" s="1"/>
  <c r="Z22" i="28"/>
  <c r="AA22" i="28" s="1"/>
  <c r="Z23" i="28"/>
  <c r="AA23" i="28" s="1"/>
  <c r="Z24" i="28"/>
  <c r="Z25" i="28"/>
  <c r="Z26" i="28"/>
  <c r="Z27" i="28"/>
  <c r="AA27" i="28" s="1"/>
  <c r="Z28" i="28"/>
  <c r="AA28" i="28" s="1"/>
  <c r="Z29" i="28"/>
  <c r="Z30" i="28"/>
  <c r="AA30" i="28" s="1"/>
  <c r="Z31" i="28"/>
  <c r="Z32" i="28"/>
  <c r="AA32" i="28" s="1"/>
  <c r="Z33" i="28"/>
  <c r="AA33" i="28" s="1"/>
  <c r="Z34" i="28"/>
  <c r="AA34" i="28" s="1"/>
  <c r="Z35" i="28"/>
  <c r="AA35" i="28" s="1"/>
  <c r="Z36" i="28"/>
  <c r="Z37" i="28"/>
  <c r="Z38" i="28"/>
  <c r="AA38" i="28" s="1"/>
  <c r="Z39" i="28"/>
  <c r="AA39" i="28" s="1"/>
  <c r="Z40" i="28"/>
  <c r="AA40" i="28" s="1"/>
  <c r="Z41" i="28"/>
  <c r="Z42" i="28"/>
  <c r="AA42" i="28" s="1"/>
  <c r="Z44" i="28"/>
  <c r="AA44" i="28" s="1"/>
  <c r="Z45" i="28"/>
  <c r="AA45" i="28" s="1"/>
  <c r="Z46" i="28"/>
  <c r="AA46" i="28" s="1"/>
  <c r="Z47" i="28"/>
  <c r="AA47" i="28" s="1"/>
  <c r="Z49" i="28"/>
  <c r="AA49" i="28" s="1"/>
  <c r="Z50" i="28"/>
  <c r="Z51" i="28"/>
  <c r="Z52" i="28"/>
  <c r="AA52" i="28" s="1"/>
  <c r="Z54" i="28"/>
  <c r="AA54" i="28" s="1"/>
  <c r="Z55" i="28"/>
  <c r="Z56" i="28"/>
  <c r="AA56" i="28" s="1"/>
  <c r="Z57" i="28"/>
  <c r="AA57" i="28" s="1"/>
  <c r="Z58" i="28"/>
  <c r="AA58" i="28" s="1"/>
  <c r="Z59" i="28"/>
  <c r="AA59" i="28" s="1"/>
  <c r="Z60" i="28"/>
  <c r="AA60" i="28" s="1"/>
  <c r="Z61" i="28"/>
  <c r="AA61" i="28" s="1"/>
  <c r="Z62" i="28"/>
  <c r="AA62" i="28" s="1"/>
  <c r="Z63" i="28"/>
  <c r="AA63" i="28" s="1"/>
  <c r="Z64" i="28"/>
  <c r="AA64" i="28" s="1"/>
  <c r="Z65" i="28"/>
  <c r="Z66" i="28"/>
  <c r="Z67" i="28"/>
  <c r="AA67" i="28" s="1"/>
  <c r="Z68" i="28"/>
  <c r="Z69" i="28"/>
  <c r="AA69" i="28" s="1"/>
  <c r="Z70" i="28"/>
  <c r="AA70" i="28" s="1"/>
  <c r="Z71" i="28"/>
  <c r="AA71" i="28" s="1"/>
  <c r="Z72" i="28"/>
  <c r="AA72" i="28" s="1"/>
  <c r="Z73" i="28"/>
  <c r="Z74" i="28"/>
  <c r="AA74" i="28" s="1"/>
  <c r="Z75" i="28"/>
  <c r="AA75" i="28" s="1"/>
  <c r="Z76" i="28"/>
  <c r="AA76" i="28" s="1"/>
  <c r="Z77" i="28"/>
  <c r="Z78" i="28"/>
  <c r="Z79" i="28"/>
  <c r="Z80" i="28"/>
  <c r="Z81" i="28"/>
  <c r="Z82" i="28"/>
  <c r="AA82" i="28" s="1"/>
  <c r="Z83" i="28"/>
  <c r="AA83" i="28" s="1"/>
  <c r="Z84" i="28"/>
  <c r="AA84" i="28" s="1"/>
  <c r="Z85" i="28"/>
  <c r="Z86" i="28"/>
  <c r="Z87" i="28"/>
  <c r="AA87" i="28" s="1"/>
  <c r="Z88" i="28"/>
  <c r="AA88" i="28" s="1"/>
  <c r="Z89" i="28"/>
  <c r="Z90" i="28"/>
  <c r="Z91" i="28"/>
  <c r="AA91" i="28" s="1"/>
  <c r="Z92" i="28"/>
  <c r="Z93" i="28"/>
  <c r="AA93" i="28" s="1"/>
  <c r="Z94" i="28"/>
  <c r="Z95" i="28"/>
  <c r="AA95" i="28" s="1"/>
  <c r="Z96" i="28"/>
  <c r="AA96" i="28" s="1"/>
  <c r="Z97" i="28"/>
  <c r="Z98" i="28"/>
  <c r="Z99" i="28"/>
  <c r="AA99" i="28" s="1"/>
  <c r="Z100" i="28"/>
  <c r="AA100" i="28" s="1"/>
  <c r="Z101" i="28"/>
  <c r="Z102" i="28"/>
  <c r="AA102" i="28" s="1"/>
  <c r="Z103" i="28"/>
  <c r="Z104" i="28"/>
  <c r="Z105" i="28"/>
  <c r="Z106" i="28"/>
  <c r="AA106" i="28" s="1"/>
  <c r="Z107" i="28"/>
  <c r="Z108" i="28"/>
  <c r="AA108" i="28" s="1"/>
  <c r="Z109" i="28"/>
  <c r="Z110" i="28"/>
  <c r="Z111" i="28"/>
  <c r="AA111" i="28" s="1"/>
  <c r="Z112" i="28"/>
  <c r="AA112" i="28" s="1"/>
  <c r="Z113" i="28"/>
  <c r="Z114" i="28"/>
  <c r="AA114" i="28" s="1"/>
  <c r="Z115" i="28"/>
  <c r="AA115" i="28" s="1"/>
  <c r="Z116" i="28"/>
  <c r="Z117" i="28"/>
  <c r="Z118" i="28"/>
  <c r="Z119" i="28"/>
  <c r="AA119" i="28" s="1"/>
  <c r="Z120" i="28"/>
  <c r="Z121" i="28"/>
  <c r="AA121" i="28" s="1"/>
  <c r="Z122" i="28"/>
  <c r="Z123" i="28"/>
  <c r="AA123" i="28" s="1"/>
  <c r="Z124" i="28"/>
  <c r="AA124" i="28" s="1"/>
  <c r="Z125" i="28"/>
  <c r="Z126" i="28"/>
  <c r="AA126" i="28" s="1"/>
  <c r="Z127" i="28"/>
  <c r="AA127" i="28" s="1"/>
  <c r="Z128" i="28"/>
  <c r="Z129" i="28"/>
  <c r="Z130" i="28"/>
  <c r="Z132" i="28"/>
  <c r="AA132" i="28" s="1"/>
  <c r="Z133" i="28"/>
  <c r="Z135" i="28"/>
  <c r="AA135" i="28" s="1"/>
  <c r="Z136" i="28"/>
  <c r="AA136" i="28" s="1"/>
  <c r="Z137" i="28"/>
  <c r="Z138" i="28"/>
  <c r="AA138" i="28" s="1"/>
  <c r="Z140" i="28"/>
  <c r="AA140" i="28" s="1"/>
  <c r="Z141" i="28"/>
  <c r="AA141" i="28" s="1"/>
  <c r="Z142" i="28"/>
  <c r="Z143" i="28"/>
  <c r="Z145" i="28"/>
  <c r="Z146" i="28"/>
  <c r="Z148" i="28"/>
  <c r="AA148" i="28" s="1"/>
  <c r="Z149" i="28"/>
  <c r="Z150" i="28"/>
  <c r="AA150" i="28" s="1"/>
  <c r="Z151" i="28"/>
  <c r="AA151" i="28" s="1"/>
  <c r="Z152" i="28"/>
  <c r="Z153" i="28"/>
  <c r="AA153" i="28" s="1"/>
  <c r="Z154" i="28"/>
  <c r="AA154" i="28" s="1"/>
  <c r="Z155" i="28"/>
  <c r="Z156" i="28"/>
  <c r="Z157" i="28"/>
  <c r="Z158" i="28"/>
  <c r="Z159" i="28"/>
  <c r="AA159" i="28" s="1"/>
  <c r="Z161" i="28"/>
  <c r="Z162" i="28"/>
  <c r="AA162" i="28" s="1"/>
  <c r="Z163" i="28"/>
  <c r="AA163" i="28" s="1"/>
  <c r="Z164" i="28"/>
  <c r="Z165" i="28"/>
  <c r="AA165" i="28" s="1"/>
  <c r="Z167" i="28"/>
  <c r="AA167" i="28" s="1"/>
  <c r="Z168" i="28"/>
  <c r="Z169" i="28"/>
  <c r="Z5" i="28"/>
  <c r="AA5" i="28" s="1"/>
  <c r="AA7" i="27"/>
  <c r="AA8" i="27"/>
  <c r="AA14" i="27"/>
  <c r="AA17" i="27"/>
  <c r="AA19" i="27"/>
  <c r="AA21" i="27"/>
  <c r="AA27" i="27"/>
  <c r="AA31" i="27"/>
  <c r="AA32" i="27"/>
  <c r="AA33" i="27"/>
  <c r="AA39" i="27"/>
  <c r="AA44" i="27"/>
  <c r="AA45" i="27"/>
  <c r="AA51" i="27"/>
  <c r="AA56" i="27"/>
  <c r="AA58" i="27"/>
  <c r="AA59" i="27"/>
  <c r="AA61" i="27"/>
  <c r="AA63" i="27"/>
  <c r="AA68" i="27"/>
  <c r="AA80" i="27"/>
  <c r="AA83" i="27"/>
  <c r="AA84" i="27"/>
  <c r="AA85" i="27"/>
  <c r="AA87" i="27"/>
  <c r="AA92" i="27"/>
  <c r="AA93" i="27"/>
  <c r="AA97" i="27"/>
  <c r="AA99" i="27"/>
  <c r="AA100" i="27"/>
  <c r="AA104" i="27"/>
  <c r="AA105" i="27"/>
  <c r="AA109" i="27"/>
  <c r="AA110" i="27"/>
  <c r="AA111" i="27"/>
  <c r="AA113" i="27"/>
  <c r="AA116" i="27"/>
  <c r="AA117" i="27"/>
  <c r="AA123" i="27"/>
  <c r="AA124" i="27"/>
  <c r="AA127" i="27"/>
  <c r="AA128" i="27"/>
  <c r="AA129" i="27"/>
  <c r="AA135" i="27"/>
  <c r="AA136" i="27"/>
  <c r="AA137" i="27"/>
  <c r="AA140" i="27"/>
  <c r="AA147" i="27"/>
  <c r="AA149" i="27"/>
  <c r="AA151" i="27"/>
  <c r="AA152" i="27"/>
  <c r="AA153" i="27"/>
  <c r="AA161" i="27"/>
  <c r="AA163" i="27"/>
  <c r="AA165" i="27"/>
  <c r="AA166" i="27"/>
  <c r="AA175" i="27"/>
  <c r="AA177" i="27"/>
  <c r="AA178" i="27"/>
  <c r="AA179" i="27"/>
  <c r="Z6" i="27"/>
  <c r="AA6" i="27" s="1"/>
  <c r="Z7" i="27"/>
  <c r="Z8" i="27"/>
  <c r="Z9" i="27"/>
  <c r="AA9" i="27" s="1"/>
  <c r="Z10" i="27"/>
  <c r="AA10" i="27" s="1"/>
  <c r="Z11" i="27"/>
  <c r="AA11" i="27" s="1"/>
  <c r="Z12" i="27"/>
  <c r="AA12" i="27" s="1"/>
  <c r="Z13" i="27"/>
  <c r="AA13" i="27" s="1"/>
  <c r="Z14" i="27"/>
  <c r="Z15" i="27"/>
  <c r="AA15" i="27" s="1"/>
  <c r="Z16" i="27"/>
  <c r="AA16" i="27" s="1"/>
  <c r="Z17" i="27"/>
  <c r="Z18" i="27"/>
  <c r="AA18" i="27" s="1"/>
  <c r="Z19" i="27"/>
  <c r="Z21" i="27"/>
  <c r="Z22" i="27"/>
  <c r="AA22" i="27" s="1"/>
  <c r="Z23" i="27"/>
  <c r="AA23" i="27" s="1"/>
  <c r="Z24" i="27"/>
  <c r="AA24" i="27" s="1"/>
  <c r="Z25" i="27"/>
  <c r="AA25" i="27" s="1"/>
  <c r="Z26" i="27"/>
  <c r="AA26" i="27" s="1"/>
  <c r="Z27" i="27"/>
  <c r="Z28" i="27"/>
  <c r="AA28" i="27" s="1"/>
  <c r="Z29" i="27"/>
  <c r="AA29" i="27" s="1"/>
  <c r="Z30" i="27"/>
  <c r="AA30" i="27" s="1"/>
  <c r="Z31" i="27"/>
  <c r="Z32" i="27"/>
  <c r="Z33" i="27"/>
  <c r="Z34" i="27"/>
  <c r="AA34" i="27" s="1"/>
  <c r="Z35" i="27"/>
  <c r="AA35" i="27" s="1"/>
  <c r="Z36" i="27"/>
  <c r="AA36" i="27" s="1"/>
  <c r="Z37" i="27"/>
  <c r="AA37" i="27" s="1"/>
  <c r="Z38" i="27"/>
  <c r="AA38" i="27" s="1"/>
  <c r="Z39" i="27"/>
  <c r="Z40" i="27"/>
  <c r="AA40" i="27" s="1"/>
  <c r="Z41" i="27"/>
  <c r="AA41" i="27" s="1"/>
  <c r="Z43" i="27"/>
  <c r="AA43" i="27" s="1"/>
  <c r="Z44" i="27"/>
  <c r="Z45" i="27"/>
  <c r="Z46" i="27"/>
  <c r="AA46" i="27" s="1"/>
  <c r="Z47" i="27"/>
  <c r="AA47" i="27" s="1"/>
  <c r="Z48" i="27"/>
  <c r="AA48" i="27" s="1"/>
  <c r="Z50" i="27"/>
  <c r="AA50" i="27" s="1"/>
  <c r="Z51" i="27"/>
  <c r="Z52" i="27"/>
  <c r="AA52" i="27" s="1"/>
  <c r="Z54" i="27"/>
  <c r="AA54" i="27" s="1"/>
  <c r="Z55" i="27"/>
  <c r="AA55" i="27" s="1"/>
  <c r="Z56" i="27"/>
  <c r="Z58" i="27"/>
  <c r="Z59" i="27"/>
  <c r="Z60" i="27"/>
  <c r="AA60" i="27" s="1"/>
  <c r="Z61" i="27"/>
  <c r="Z62" i="27"/>
  <c r="AA62" i="27" s="1"/>
  <c r="Z63" i="27"/>
  <c r="Z65" i="27"/>
  <c r="AA65" i="27" s="1"/>
  <c r="Z66" i="27"/>
  <c r="AA66" i="27" s="1"/>
  <c r="Z67" i="27"/>
  <c r="AA67" i="27" s="1"/>
  <c r="Z68" i="27"/>
  <c r="Z69" i="27"/>
  <c r="AA69" i="27" s="1"/>
  <c r="Z70" i="27"/>
  <c r="AA70" i="27" s="1"/>
  <c r="Z71" i="27"/>
  <c r="AA71" i="27" s="1"/>
  <c r="Z72" i="27"/>
  <c r="AA72" i="27" s="1"/>
  <c r="Z73" i="27"/>
  <c r="AA73" i="27" s="1"/>
  <c r="Z74" i="27"/>
  <c r="AA74" i="27" s="1"/>
  <c r="Z75" i="27"/>
  <c r="AA75" i="27" s="1"/>
  <c r="Z76" i="27"/>
  <c r="AA76" i="27" s="1"/>
  <c r="Z77" i="27"/>
  <c r="AA77" i="27" s="1"/>
  <c r="Z78" i="27"/>
  <c r="AA78" i="27" s="1"/>
  <c r="Z79" i="27"/>
  <c r="AA79" i="27" s="1"/>
  <c r="Z80" i="27"/>
  <c r="Z81" i="27"/>
  <c r="AA81" i="27" s="1"/>
  <c r="Z82" i="27"/>
  <c r="AA82" i="27" s="1"/>
  <c r="Z83" i="27"/>
  <c r="Z84" i="27"/>
  <c r="Z85" i="27"/>
  <c r="Z86" i="27"/>
  <c r="AA86" i="27" s="1"/>
  <c r="Z87" i="27"/>
  <c r="Z88" i="27"/>
  <c r="AA88" i="27" s="1"/>
  <c r="Z89" i="27"/>
  <c r="AA89" i="27" s="1"/>
  <c r="Z90" i="27"/>
  <c r="AA90" i="27" s="1"/>
  <c r="Z91" i="27"/>
  <c r="AA91" i="27" s="1"/>
  <c r="Z92" i="27"/>
  <c r="Z93" i="27"/>
  <c r="Z94" i="27"/>
  <c r="AA94" i="27" s="1"/>
  <c r="Z95" i="27"/>
  <c r="AA95" i="27" s="1"/>
  <c r="Z96" i="27"/>
  <c r="AA96" i="27" s="1"/>
  <c r="Z97" i="27"/>
  <c r="Z98" i="27"/>
  <c r="AA98" i="27" s="1"/>
  <c r="Z99" i="27"/>
  <c r="Z100" i="27"/>
  <c r="Z101" i="27"/>
  <c r="AA101" i="27" s="1"/>
  <c r="Z102" i="27"/>
  <c r="AA102" i="27" s="1"/>
  <c r="Z103" i="27"/>
  <c r="AA103" i="27" s="1"/>
  <c r="Z104" i="27"/>
  <c r="Z105" i="27"/>
  <c r="Z106" i="27"/>
  <c r="AA106" i="27" s="1"/>
  <c r="Z107" i="27"/>
  <c r="AA107" i="27" s="1"/>
  <c r="Z108" i="27"/>
  <c r="AA108" i="27" s="1"/>
  <c r="Z109" i="27"/>
  <c r="Z110" i="27"/>
  <c r="Z111" i="27"/>
  <c r="Z112" i="27"/>
  <c r="AA112" i="27" s="1"/>
  <c r="Z113" i="27"/>
  <c r="Z114" i="27"/>
  <c r="AA114" i="27" s="1"/>
  <c r="Z115" i="27"/>
  <c r="AA115" i="27" s="1"/>
  <c r="Z116" i="27"/>
  <c r="Z117" i="27"/>
  <c r="Z118" i="27"/>
  <c r="AA118" i="27" s="1"/>
  <c r="Z119" i="27"/>
  <c r="AA119" i="27" s="1"/>
  <c r="Z120" i="27"/>
  <c r="AA120" i="27" s="1"/>
  <c r="Z121" i="27"/>
  <c r="AA121" i="27" s="1"/>
  <c r="Z122" i="27"/>
  <c r="AA122" i="27" s="1"/>
  <c r="Z123" i="27"/>
  <c r="Z124" i="27"/>
  <c r="Z125" i="27"/>
  <c r="AA125" i="27" s="1"/>
  <c r="Z126" i="27"/>
  <c r="AA126" i="27" s="1"/>
  <c r="Z127" i="27"/>
  <c r="Z128" i="27"/>
  <c r="Z129" i="27"/>
  <c r="Z130" i="27"/>
  <c r="AA130" i="27" s="1"/>
  <c r="Z131" i="27"/>
  <c r="AA131" i="27" s="1"/>
  <c r="Z132" i="27"/>
  <c r="AA132" i="27" s="1"/>
  <c r="Z133" i="27"/>
  <c r="AA133" i="27" s="1"/>
  <c r="Z134" i="27"/>
  <c r="AA134" i="27" s="1"/>
  <c r="Z135" i="27"/>
  <c r="Z136" i="27"/>
  <c r="Z137" i="27"/>
  <c r="Z138" i="27"/>
  <c r="AA138" i="27" s="1"/>
  <c r="Z139" i="27"/>
  <c r="AA139" i="27" s="1"/>
  <c r="Z140" i="27"/>
  <c r="Z141" i="27"/>
  <c r="AA141" i="27" s="1"/>
  <c r="Z142" i="27"/>
  <c r="AA142" i="27" s="1"/>
  <c r="Z143" i="27"/>
  <c r="AA143" i="27" s="1"/>
  <c r="Z144" i="27"/>
  <c r="AA144" i="27" s="1"/>
  <c r="Z145" i="27"/>
  <c r="AA145" i="27" s="1"/>
  <c r="Z146" i="27"/>
  <c r="AA146" i="27" s="1"/>
  <c r="Z147" i="27"/>
  <c r="Z149" i="27"/>
  <c r="Z150" i="27"/>
  <c r="AA150" i="27" s="1"/>
  <c r="Z151" i="27"/>
  <c r="Z152" i="27"/>
  <c r="Z153" i="27"/>
  <c r="Z154" i="27"/>
  <c r="AA154" i="27" s="1"/>
  <c r="Z155" i="27"/>
  <c r="AA155" i="27" s="1"/>
  <c r="Z156" i="27"/>
  <c r="AA156" i="27" s="1"/>
  <c r="Z157" i="27"/>
  <c r="AA157" i="27" s="1"/>
  <c r="Z158" i="27"/>
  <c r="AA158" i="27" s="1"/>
  <c r="Z159" i="27"/>
  <c r="AA159" i="27" s="1"/>
  <c r="Z160" i="27"/>
  <c r="AA160" i="27" s="1"/>
  <c r="Z161" i="27"/>
  <c r="Z162" i="27"/>
  <c r="AA162" i="27" s="1"/>
  <c r="Z163" i="27"/>
  <c r="Z165" i="27"/>
  <c r="Z166" i="27"/>
  <c r="Z168" i="27"/>
  <c r="AA168" i="27" s="1"/>
  <c r="Z169" i="27"/>
  <c r="AA169" i="27" s="1"/>
  <c r="Z170" i="27"/>
  <c r="AA170" i="27" s="1"/>
  <c r="Z172" i="27"/>
  <c r="AA172" i="27" s="1"/>
  <c r="Z173" i="27"/>
  <c r="AA173" i="27" s="1"/>
  <c r="Z174" i="27"/>
  <c r="AA174" i="27" s="1"/>
  <c r="Z175" i="27"/>
  <c r="Z177" i="27"/>
  <c r="Z178" i="27"/>
  <c r="Z179" i="27"/>
  <c r="Z180" i="27"/>
  <c r="AA180" i="27" s="1"/>
  <c r="Z5" i="27"/>
  <c r="AA5" i="27" s="1"/>
  <c r="Z13" i="26"/>
  <c r="Z36" i="26"/>
  <c r="Z37" i="26"/>
  <c r="Z52" i="26"/>
  <c r="Z53" i="26"/>
  <c r="Z68" i="26"/>
  <c r="Z76" i="26"/>
  <c r="Z85" i="26"/>
  <c r="Z108" i="26"/>
  <c r="Z109" i="26"/>
  <c r="Z116" i="26"/>
  <c r="Z133" i="26"/>
  <c r="Z140" i="26"/>
  <c r="Z157" i="26"/>
  <c r="Z164" i="26"/>
  <c r="Z165" i="26"/>
  <c r="Z172" i="26"/>
  <c r="Y13" i="26"/>
  <c r="Y14" i="26"/>
  <c r="Z14" i="26" s="1"/>
  <c r="Y15" i="26"/>
  <c r="Z15" i="26" s="1"/>
  <c r="Y17" i="26"/>
  <c r="Z17" i="26" s="1"/>
  <c r="Y18" i="26"/>
  <c r="Z18" i="26" s="1"/>
  <c r="Y19" i="26"/>
  <c r="Z19" i="26" s="1"/>
  <c r="Y20" i="26"/>
  <c r="Z20" i="26" s="1"/>
  <c r="Y21" i="26"/>
  <c r="Z21" i="26" s="1"/>
  <c r="Y22" i="26"/>
  <c r="Z22" i="26" s="1"/>
  <c r="Y23" i="26"/>
  <c r="Z23" i="26" s="1"/>
  <c r="Y25" i="26"/>
  <c r="Z25" i="26" s="1"/>
  <c r="Y26" i="26"/>
  <c r="Z26" i="26" s="1"/>
  <c r="Y27" i="26"/>
  <c r="Z27" i="26" s="1"/>
  <c r="Y28" i="26"/>
  <c r="Z28" i="26" s="1"/>
  <c r="Y29" i="26"/>
  <c r="Z29" i="26" s="1"/>
  <c r="Y30" i="26"/>
  <c r="Z30" i="26" s="1"/>
  <c r="Y31" i="26"/>
  <c r="Z31" i="26" s="1"/>
  <c r="Y32" i="26"/>
  <c r="Z32" i="26" s="1"/>
  <c r="Y33" i="26"/>
  <c r="Z33" i="26" s="1"/>
  <c r="Y34" i="26"/>
  <c r="Z34" i="26" s="1"/>
  <c r="Y35" i="26"/>
  <c r="Z35" i="26" s="1"/>
  <c r="Y36" i="26"/>
  <c r="Y37" i="26"/>
  <c r="Y38" i="26"/>
  <c r="Z38" i="26" s="1"/>
  <c r="Y39" i="26"/>
  <c r="Z39" i="26" s="1"/>
  <c r="Y40" i="26"/>
  <c r="Z40" i="26" s="1"/>
  <c r="Y41" i="26"/>
  <c r="Z41" i="26" s="1"/>
  <c r="Y42" i="26"/>
  <c r="Z42" i="26" s="1"/>
  <c r="Y43" i="26"/>
  <c r="Z43" i="26" s="1"/>
  <c r="Y44" i="26"/>
  <c r="Z44" i="26" s="1"/>
  <c r="Y45" i="26"/>
  <c r="Z45" i="26" s="1"/>
  <c r="Y47" i="26"/>
  <c r="Z47" i="26" s="1"/>
  <c r="Y48" i="26"/>
  <c r="Z48" i="26" s="1"/>
  <c r="Y49" i="26"/>
  <c r="Z49" i="26" s="1"/>
  <c r="Y51" i="26"/>
  <c r="Z51" i="26" s="1"/>
  <c r="Y52" i="26"/>
  <c r="Y53" i="26"/>
  <c r="Y55" i="26"/>
  <c r="Z55" i="26" s="1"/>
  <c r="Y56" i="26"/>
  <c r="Z56" i="26" s="1"/>
  <c r="Y57" i="26"/>
  <c r="Z57" i="26" s="1"/>
  <c r="Y58" i="26"/>
  <c r="Z58" i="26" s="1"/>
  <c r="Y59" i="26"/>
  <c r="Z59" i="26" s="1"/>
  <c r="Y60" i="26"/>
  <c r="Z60" i="26" s="1"/>
  <c r="Y61" i="26"/>
  <c r="Z61" i="26" s="1"/>
  <c r="Y62" i="26"/>
  <c r="Z62" i="26" s="1"/>
  <c r="Y63" i="26"/>
  <c r="Z63" i="26" s="1"/>
  <c r="Y65" i="26"/>
  <c r="Z65" i="26" s="1"/>
  <c r="Y66" i="26"/>
  <c r="Z66" i="26" s="1"/>
  <c r="Y67" i="26"/>
  <c r="Z67" i="26" s="1"/>
  <c r="Y68" i="26"/>
  <c r="Y69" i="26"/>
  <c r="Z69" i="26" s="1"/>
  <c r="Y70" i="26"/>
  <c r="Z70" i="26" s="1"/>
  <c r="Y71" i="26"/>
  <c r="Z71" i="26" s="1"/>
  <c r="Y72" i="26"/>
  <c r="Z72" i="26" s="1"/>
  <c r="Y73" i="26"/>
  <c r="Z73" i="26" s="1"/>
  <c r="Y74" i="26"/>
  <c r="Z74" i="26" s="1"/>
  <c r="Y75" i="26"/>
  <c r="Z75" i="26" s="1"/>
  <c r="Y76" i="26"/>
  <c r="Y77" i="26"/>
  <c r="Z77" i="26" s="1"/>
  <c r="Y79" i="26"/>
  <c r="Z79" i="26" s="1"/>
  <c r="Y80" i="26"/>
  <c r="Z80" i="26" s="1"/>
  <c r="Y81" i="26"/>
  <c r="Z81" i="26" s="1"/>
  <c r="Y82" i="26"/>
  <c r="Z82" i="26" s="1"/>
  <c r="Y83" i="26"/>
  <c r="Z83" i="26" s="1"/>
  <c r="Y85" i="26"/>
  <c r="Y86" i="26"/>
  <c r="Z86" i="26" s="1"/>
  <c r="Y87" i="26"/>
  <c r="Z87" i="26" s="1"/>
  <c r="Y88" i="26"/>
  <c r="Z88" i="26" s="1"/>
  <c r="Y89" i="26"/>
  <c r="Z89" i="26" s="1"/>
  <c r="Y90" i="26"/>
  <c r="Z90" i="26" s="1"/>
  <c r="Y91" i="26"/>
  <c r="Z91" i="26" s="1"/>
  <c r="Y92" i="26"/>
  <c r="Z92" i="26" s="1"/>
  <c r="Y93" i="26"/>
  <c r="Z93" i="26" s="1"/>
  <c r="Y94" i="26"/>
  <c r="Z94" i="26" s="1"/>
  <c r="Y95" i="26"/>
  <c r="Z95" i="26" s="1"/>
  <c r="Y96" i="26"/>
  <c r="Z96" i="26" s="1"/>
  <c r="Y97" i="26"/>
  <c r="Z97" i="26" s="1"/>
  <c r="Y98" i="26"/>
  <c r="Z98" i="26" s="1"/>
  <c r="Y99" i="26"/>
  <c r="Z99" i="26" s="1"/>
  <c r="Y100" i="26"/>
  <c r="Z100" i="26" s="1"/>
  <c r="Y101" i="26"/>
  <c r="Z101" i="26" s="1"/>
  <c r="Y102" i="26"/>
  <c r="Z102" i="26" s="1"/>
  <c r="Y103" i="26"/>
  <c r="Z103" i="26" s="1"/>
  <c r="Y104" i="26"/>
  <c r="Z104" i="26" s="1"/>
  <c r="Y105" i="26"/>
  <c r="Z105" i="26" s="1"/>
  <c r="Y106" i="26"/>
  <c r="Z106" i="26" s="1"/>
  <c r="Y107" i="26"/>
  <c r="Z107" i="26" s="1"/>
  <c r="Y108" i="26"/>
  <c r="Y109" i="26"/>
  <c r="Y110" i="26"/>
  <c r="Z110" i="26" s="1"/>
  <c r="Y111" i="26"/>
  <c r="Z111" i="26" s="1"/>
  <c r="Y112" i="26"/>
  <c r="Z112" i="26" s="1"/>
  <c r="Y113" i="26"/>
  <c r="Z113" i="26" s="1"/>
  <c r="Y114" i="26"/>
  <c r="Z114" i="26" s="1"/>
  <c r="Y115" i="26"/>
  <c r="Z115" i="26" s="1"/>
  <c r="Y116" i="26"/>
  <c r="Y117" i="26"/>
  <c r="Z117" i="26" s="1"/>
  <c r="Y118" i="26"/>
  <c r="Z118" i="26" s="1"/>
  <c r="Y119" i="26"/>
  <c r="Z119" i="26" s="1"/>
  <c r="Y121" i="26"/>
  <c r="Z121" i="26" s="1"/>
  <c r="Y122" i="26"/>
  <c r="Z122" i="26" s="1"/>
  <c r="Y123" i="26"/>
  <c r="Z123" i="26" s="1"/>
  <c r="Y124" i="26"/>
  <c r="Z124" i="26" s="1"/>
  <c r="Y125" i="26"/>
  <c r="Z125" i="26" s="1"/>
  <c r="Y126" i="26"/>
  <c r="Z126" i="26" s="1"/>
  <c r="Y127" i="26"/>
  <c r="Z127" i="26" s="1"/>
  <c r="Y128" i="26"/>
  <c r="Z128" i="26" s="1"/>
  <c r="Y129" i="26"/>
  <c r="Z129" i="26" s="1"/>
  <c r="Y130" i="26"/>
  <c r="Z130" i="26" s="1"/>
  <c r="Y131" i="26"/>
  <c r="Z131" i="26" s="1"/>
  <c r="Y132" i="26"/>
  <c r="Z132" i="26" s="1"/>
  <c r="Y133" i="26"/>
  <c r="Y134" i="26"/>
  <c r="Z134" i="26" s="1"/>
  <c r="Y135" i="26"/>
  <c r="Z135" i="26" s="1"/>
  <c r="Y136" i="26"/>
  <c r="Z136" i="26" s="1"/>
  <c r="Y137" i="26"/>
  <c r="Z137" i="26" s="1"/>
  <c r="Y138" i="26"/>
  <c r="Z138" i="26" s="1"/>
  <c r="Y139" i="26"/>
  <c r="Z139" i="26" s="1"/>
  <c r="Y140" i="26"/>
  <c r="Y141" i="26"/>
  <c r="Z141" i="26" s="1"/>
  <c r="Y142" i="26"/>
  <c r="Z142" i="26" s="1"/>
  <c r="Y143" i="26"/>
  <c r="Z143" i="26" s="1"/>
  <c r="Y144" i="26"/>
  <c r="Z144" i="26" s="1"/>
  <c r="Y145" i="26"/>
  <c r="Z145" i="26" s="1"/>
  <c r="Y146" i="26"/>
  <c r="Z146" i="26" s="1"/>
  <c r="Y147" i="26"/>
  <c r="Z147" i="26" s="1"/>
  <c r="Y148" i="26"/>
  <c r="Z148" i="26" s="1"/>
  <c r="Y149" i="26"/>
  <c r="Z149" i="26" s="1"/>
  <c r="Y151" i="26"/>
  <c r="Z151" i="26" s="1"/>
  <c r="Y152" i="26"/>
  <c r="Z152" i="26" s="1"/>
  <c r="Y153" i="26"/>
  <c r="Z153" i="26" s="1"/>
  <c r="Y154" i="26"/>
  <c r="Z154" i="26" s="1"/>
  <c r="Y155" i="26"/>
  <c r="Z155" i="26" s="1"/>
  <c r="Y156" i="26"/>
  <c r="Z156" i="26" s="1"/>
  <c r="Y157" i="26"/>
  <c r="Y159" i="26"/>
  <c r="Z159" i="26" s="1"/>
  <c r="Y160" i="26"/>
  <c r="Z160" i="26" s="1"/>
  <c r="Y161" i="26"/>
  <c r="Z161" i="26" s="1"/>
  <c r="Y162" i="26"/>
  <c r="Z162" i="26" s="1"/>
  <c r="Y163" i="26"/>
  <c r="Z163" i="26" s="1"/>
  <c r="Y164" i="26"/>
  <c r="Y165" i="26"/>
  <c r="Y166" i="26"/>
  <c r="Z166" i="26" s="1"/>
  <c r="Y167" i="26"/>
  <c r="Z167" i="26" s="1"/>
  <c r="Y168" i="26"/>
  <c r="Z168" i="26" s="1"/>
  <c r="Y169" i="26"/>
  <c r="Z169" i="26" s="1"/>
  <c r="Y170" i="26"/>
  <c r="Z170" i="26" s="1"/>
  <c r="Y171" i="26"/>
  <c r="Z171" i="26" s="1"/>
  <c r="Y172" i="26"/>
  <c r="Y173" i="26"/>
  <c r="Z173" i="26" s="1"/>
  <c r="Y175" i="26"/>
  <c r="Z175" i="26" s="1"/>
  <c r="Y176" i="26"/>
  <c r="Z176" i="26" s="1"/>
  <c r="Y177" i="26"/>
  <c r="Z177" i="26" s="1"/>
  <c r="Y178" i="26"/>
  <c r="Z178" i="26" s="1"/>
  <c r="Y179" i="26"/>
  <c r="Z179" i="26" s="1"/>
  <c r="Y181" i="26"/>
  <c r="Z181" i="26" s="1"/>
  <c r="Y182" i="26"/>
  <c r="Z182" i="26" s="1"/>
  <c r="Y183" i="26"/>
  <c r="Z183" i="26" s="1"/>
  <c r="Y184" i="26"/>
  <c r="Z184" i="26" s="1"/>
  <c r="Y186" i="26"/>
  <c r="Z186" i="26" s="1"/>
  <c r="Y187" i="26"/>
  <c r="Z187" i="26" s="1"/>
  <c r="Y188" i="26"/>
  <c r="Z188" i="26" s="1"/>
  <c r="Y189" i="26"/>
  <c r="Z189" i="26" s="1"/>
  <c r="Y6" i="26"/>
  <c r="Z6" i="26" s="1"/>
  <c r="Y7" i="26"/>
  <c r="Z7" i="26" s="1"/>
  <c r="Y8" i="26"/>
  <c r="Z8" i="26" s="1"/>
  <c r="Y9" i="26"/>
  <c r="Z9" i="26" s="1"/>
  <c r="Y10" i="26"/>
  <c r="Z10" i="26" s="1"/>
  <c r="Y11" i="26"/>
  <c r="Z11" i="26" s="1"/>
  <c r="Y5" i="26"/>
  <c r="Z5" i="26" s="1"/>
  <c r="Z9" i="25"/>
  <c r="Z10" i="25"/>
  <c r="Z11" i="25"/>
  <c r="Z17" i="25"/>
  <c r="Z21" i="25"/>
  <c r="Z22" i="25"/>
  <c r="Z24" i="25"/>
  <c r="Z27" i="25"/>
  <c r="Z29" i="25"/>
  <c r="Z33" i="25"/>
  <c r="Z34" i="25"/>
  <c r="Z35" i="25"/>
  <c r="Z36" i="25"/>
  <c r="Z45" i="25"/>
  <c r="Z48" i="25"/>
  <c r="Z51" i="25"/>
  <c r="Z53" i="25"/>
  <c r="Z57" i="25"/>
  <c r="Z58" i="25"/>
  <c r="Z62" i="25"/>
  <c r="Z63" i="25"/>
  <c r="Z65" i="25"/>
  <c r="Z66" i="25"/>
  <c r="Z69" i="25"/>
  <c r="Z70" i="25"/>
  <c r="Z71" i="25"/>
  <c r="Z77" i="25"/>
  <c r="Z79" i="25"/>
  <c r="Z81" i="25"/>
  <c r="Z82" i="25"/>
  <c r="Z83" i="25"/>
  <c r="Z89" i="25"/>
  <c r="Z90" i="25"/>
  <c r="Z5" i="25"/>
  <c r="Y6" i="25"/>
  <c r="Z6" i="25" s="1"/>
  <c r="Y7" i="25"/>
  <c r="Z7" i="25" s="1"/>
  <c r="Y8" i="25"/>
  <c r="Z8" i="25" s="1"/>
  <c r="Y9" i="25"/>
  <c r="Y10" i="25"/>
  <c r="Y11" i="25"/>
  <c r="Y12" i="25"/>
  <c r="Z12" i="25" s="1"/>
  <c r="Y13" i="25"/>
  <c r="Z13" i="25" s="1"/>
  <c r="Y14" i="25"/>
  <c r="Z14" i="25" s="1"/>
  <c r="Y15" i="25"/>
  <c r="Z15" i="25" s="1"/>
  <c r="Y16" i="25"/>
  <c r="Z16" i="25" s="1"/>
  <c r="Y17" i="25"/>
  <c r="Y18" i="25"/>
  <c r="Z18" i="25" s="1"/>
  <c r="Y19" i="25"/>
  <c r="Z19" i="25" s="1"/>
  <c r="Y20" i="25"/>
  <c r="Z20" i="25" s="1"/>
  <c r="Y21" i="25"/>
  <c r="Y22" i="25"/>
  <c r="Y24" i="25"/>
  <c r="Y25" i="25"/>
  <c r="Z25" i="25" s="1"/>
  <c r="Y26" i="25"/>
  <c r="Z26" i="25" s="1"/>
  <c r="Y27" i="25"/>
  <c r="Y28" i="25"/>
  <c r="Z28" i="25" s="1"/>
  <c r="Y29" i="25"/>
  <c r="Y30" i="25"/>
  <c r="Z30" i="25" s="1"/>
  <c r="Y31" i="25"/>
  <c r="Z31" i="25" s="1"/>
  <c r="Y32" i="25"/>
  <c r="Z32" i="25" s="1"/>
  <c r="Y33" i="25"/>
  <c r="Y34" i="25"/>
  <c r="Y35" i="25"/>
  <c r="Y36" i="25"/>
  <c r="Y37" i="25"/>
  <c r="Z37" i="25" s="1"/>
  <c r="Y38" i="25"/>
  <c r="Z38" i="25" s="1"/>
  <c r="Y39" i="25"/>
  <c r="Z39" i="25" s="1"/>
  <c r="Y40" i="25"/>
  <c r="Z40" i="25" s="1"/>
  <c r="Y41" i="25"/>
  <c r="Z41" i="25" s="1"/>
  <c r="Y42" i="25"/>
  <c r="Z42" i="25" s="1"/>
  <c r="Y43" i="25"/>
  <c r="Z43" i="25" s="1"/>
  <c r="Y44" i="25"/>
  <c r="Z44" i="25" s="1"/>
  <c r="Y45" i="25"/>
  <c r="Y46" i="25"/>
  <c r="Z46" i="25" s="1"/>
  <c r="Y47" i="25"/>
  <c r="Z47" i="25" s="1"/>
  <c r="Y48" i="25"/>
  <c r="Y49" i="25"/>
  <c r="Z49" i="25" s="1"/>
  <c r="Y51" i="25"/>
  <c r="Y52" i="25"/>
  <c r="Z52" i="25" s="1"/>
  <c r="Y53" i="25"/>
  <c r="Y55" i="25"/>
  <c r="Z55" i="25" s="1"/>
  <c r="Y56" i="25"/>
  <c r="Z56" i="25" s="1"/>
  <c r="Y57" i="25"/>
  <c r="Y58" i="25"/>
  <c r="Y59" i="25"/>
  <c r="Z59" i="25" s="1"/>
  <c r="Y60" i="25"/>
  <c r="Z60" i="25" s="1"/>
  <c r="Y61" i="25"/>
  <c r="Z61" i="25" s="1"/>
  <c r="Y62" i="25"/>
  <c r="Y63" i="25"/>
  <c r="Y64" i="25"/>
  <c r="Z64" i="25" s="1"/>
  <c r="Y65" i="25"/>
  <c r="Y66" i="25"/>
  <c r="Y67" i="25"/>
  <c r="Z67" i="25" s="1"/>
  <c r="Y68" i="25"/>
  <c r="Z68" i="25" s="1"/>
  <c r="Y69" i="25"/>
  <c r="Y70" i="25"/>
  <c r="Y71" i="25"/>
  <c r="Y73" i="25"/>
  <c r="Z73" i="25" s="1"/>
  <c r="Y74" i="25"/>
  <c r="Z74" i="25" s="1"/>
  <c r="Y76" i="25"/>
  <c r="Z76" i="25" s="1"/>
  <c r="Y77" i="25"/>
  <c r="Y79" i="25"/>
  <c r="Y80" i="25"/>
  <c r="Z80" i="25" s="1"/>
  <c r="Y81" i="25"/>
  <c r="Y82" i="25"/>
  <c r="Y83" i="25"/>
  <c r="Y85" i="25"/>
  <c r="Z85" i="25" s="1"/>
  <c r="Y86" i="25"/>
  <c r="Z86" i="25" s="1"/>
  <c r="Y87" i="25"/>
  <c r="Z87" i="25" s="1"/>
  <c r="Y89" i="25"/>
  <c r="Y90" i="25"/>
  <c r="Y5" i="25"/>
  <c r="Y7" i="24"/>
  <c r="Y8" i="24"/>
  <c r="Y9" i="24"/>
  <c r="Y11" i="24"/>
  <c r="Y14" i="24"/>
  <c r="Y15" i="24"/>
  <c r="Y20" i="24"/>
  <c r="Y21" i="24"/>
  <c r="Y22" i="24"/>
  <c r="Y24" i="24"/>
  <c r="Y26" i="24"/>
  <c r="Y27" i="24"/>
  <c r="Y32" i="24"/>
  <c r="Y33" i="24"/>
  <c r="Y34" i="24"/>
  <c r="Y35" i="24"/>
  <c r="Y37" i="24"/>
  <c r="Y39" i="24"/>
  <c r="Y44" i="24"/>
  <c r="Y45" i="24"/>
  <c r="Y46" i="24"/>
  <c r="Y48" i="24"/>
  <c r="Y49" i="24"/>
  <c r="Y50" i="24"/>
  <c r="Y56" i="24"/>
  <c r="Y60" i="24"/>
  <c r="Y61" i="24"/>
  <c r="Y62" i="24"/>
  <c r="Y63" i="24"/>
  <c r="Y68" i="24"/>
  <c r="Y5" i="24"/>
  <c r="X6" i="24"/>
  <c r="Y6" i="24" s="1"/>
  <c r="X7" i="24"/>
  <c r="X8" i="24"/>
  <c r="X9" i="24"/>
  <c r="X10" i="24"/>
  <c r="Y10" i="24" s="1"/>
  <c r="X11" i="24"/>
  <c r="X12" i="24"/>
  <c r="Y12" i="24" s="1"/>
  <c r="X13" i="24"/>
  <c r="Y13" i="24" s="1"/>
  <c r="X14" i="24"/>
  <c r="X15" i="24"/>
  <c r="X16" i="24"/>
  <c r="Y16" i="24" s="1"/>
  <c r="X18" i="24"/>
  <c r="Y18" i="24" s="1"/>
  <c r="X19" i="24"/>
  <c r="Y19" i="24" s="1"/>
  <c r="X20" i="24"/>
  <c r="X21" i="24"/>
  <c r="X22" i="24"/>
  <c r="X23" i="24"/>
  <c r="Y23" i="24" s="1"/>
  <c r="X24" i="24"/>
  <c r="X25" i="24"/>
  <c r="Y25" i="24" s="1"/>
  <c r="X26" i="24"/>
  <c r="X27" i="24"/>
  <c r="X28" i="24"/>
  <c r="Y28" i="24" s="1"/>
  <c r="X29" i="24"/>
  <c r="Y29" i="24" s="1"/>
  <c r="X30" i="24"/>
  <c r="Y30" i="24" s="1"/>
  <c r="X31" i="24"/>
  <c r="Y31" i="24" s="1"/>
  <c r="X32" i="24"/>
  <c r="X33" i="24"/>
  <c r="X34" i="24"/>
  <c r="X35" i="24"/>
  <c r="X36" i="24"/>
  <c r="Y36" i="24" s="1"/>
  <c r="X37" i="24"/>
  <c r="X38" i="24"/>
  <c r="Y38" i="24" s="1"/>
  <c r="X39" i="24"/>
  <c r="X40" i="24"/>
  <c r="Y40" i="24" s="1"/>
  <c r="X41" i="24"/>
  <c r="Y41" i="24" s="1"/>
  <c r="X42" i="24"/>
  <c r="Y42" i="24" s="1"/>
  <c r="X43" i="24"/>
  <c r="Y43" i="24" s="1"/>
  <c r="X44" i="24"/>
  <c r="X45" i="24"/>
  <c r="X46" i="24"/>
  <c r="X48" i="24"/>
  <c r="X49" i="24"/>
  <c r="X50" i="24"/>
  <c r="X51" i="24"/>
  <c r="Y51" i="24" s="1"/>
  <c r="X52" i="24"/>
  <c r="Y52" i="24" s="1"/>
  <c r="X54" i="24"/>
  <c r="Y54" i="24" s="1"/>
  <c r="X55" i="24"/>
  <c r="Y55" i="24" s="1"/>
  <c r="X56" i="24"/>
  <c r="X57" i="24"/>
  <c r="Y57" i="24" s="1"/>
  <c r="X58" i="24"/>
  <c r="Y58" i="24" s="1"/>
  <c r="X60" i="24"/>
  <c r="X61" i="24"/>
  <c r="X62" i="24"/>
  <c r="X63" i="24"/>
  <c r="X65" i="24"/>
  <c r="Y65" i="24" s="1"/>
  <c r="X66" i="24"/>
  <c r="Y66" i="24" s="1"/>
  <c r="X67" i="24"/>
  <c r="Y67" i="24" s="1"/>
  <c r="X68" i="24"/>
  <c r="X70" i="24"/>
  <c r="Y70" i="24" s="1"/>
  <c r="X71" i="24"/>
  <c r="Y71" i="24" s="1"/>
  <c r="X5" i="24"/>
  <c r="AA7" i="23"/>
  <c r="AA8" i="23"/>
  <c r="AA9" i="23"/>
  <c r="AA10" i="23"/>
  <c r="AA12" i="23"/>
  <c r="AA14" i="23"/>
  <c r="AA15" i="23"/>
  <c r="AA20" i="23"/>
  <c r="AA22" i="23"/>
  <c r="AA25" i="23"/>
  <c r="AA27" i="23"/>
  <c r="AA33" i="23"/>
  <c r="AA34" i="23"/>
  <c r="AA36" i="23"/>
  <c r="AA37" i="23"/>
  <c r="AA38" i="23"/>
  <c r="AA45" i="23"/>
  <c r="AA46" i="23"/>
  <c r="AA48" i="23"/>
  <c r="AA49" i="23"/>
  <c r="AA50" i="23"/>
  <c r="AA51" i="23"/>
  <c r="AA5" i="23"/>
  <c r="Z6" i="23"/>
  <c r="AA6" i="23" s="1"/>
  <c r="Z7" i="23"/>
  <c r="Z8" i="23"/>
  <c r="Z9" i="23"/>
  <c r="Z10" i="23"/>
  <c r="Z11" i="23"/>
  <c r="AA11" i="23" s="1"/>
  <c r="Z12" i="23"/>
  <c r="Z13" i="23"/>
  <c r="AA13" i="23" s="1"/>
  <c r="Z14" i="23"/>
  <c r="Z15" i="23"/>
  <c r="Z16" i="23"/>
  <c r="AA16" i="23" s="1"/>
  <c r="Z18" i="23"/>
  <c r="AA18" i="23" s="1"/>
  <c r="Z19" i="23"/>
  <c r="AA19" i="23" s="1"/>
  <c r="Z20" i="23"/>
  <c r="Z22" i="23"/>
  <c r="Z23" i="23"/>
  <c r="AA23" i="23" s="1"/>
  <c r="Z24" i="23"/>
  <c r="AA24" i="23" s="1"/>
  <c r="Z25" i="23"/>
  <c r="Z26" i="23"/>
  <c r="AA26" i="23" s="1"/>
  <c r="Z27" i="23"/>
  <c r="Z28" i="23"/>
  <c r="AA28" i="23" s="1"/>
  <c r="Z29" i="23"/>
  <c r="AA29" i="23" s="1"/>
  <c r="Z30" i="23"/>
  <c r="AA30" i="23" s="1"/>
  <c r="Z31" i="23"/>
  <c r="AA31" i="23" s="1"/>
  <c r="Z32" i="23"/>
  <c r="AA32" i="23" s="1"/>
  <c r="Z33" i="23"/>
  <c r="Z34" i="23"/>
  <c r="Z35" i="23"/>
  <c r="AA35" i="23" s="1"/>
  <c r="Z36" i="23"/>
  <c r="Z37" i="23"/>
  <c r="Z38" i="23"/>
  <c r="Z39" i="23"/>
  <c r="AA39" i="23" s="1"/>
  <c r="Z40" i="23"/>
  <c r="AA40" i="23" s="1"/>
  <c r="Z41" i="23"/>
  <c r="AA41" i="23" s="1"/>
  <c r="Z43" i="23"/>
  <c r="AA43" i="23" s="1"/>
  <c r="Z44" i="23"/>
  <c r="AA44" i="23" s="1"/>
  <c r="Z45" i="23"/>
  <c r="Z46" i="23"/>
  <c r="Z48" i="23"/>
  <c r="Z49" i="23"/>
  <c r="Z50" i="23"/>
  <c r="Z51" i="23"/>
  <c r="Z52" i="23"/>
  <c r="AA52" i="23" s="1"/>
  <c r="Z54" i="23"/>
  <c r="AA54" i="23" s="1"/>
  <c r="Z55" i="23"/>
  <c r="AA55" i="23" s="1"/>
  <c r="Z57" i="23"/>
  <c r="AA57" i="23" s="1"/>
  <c r="Z58" i="23"/>
  <c r="AA58" i="23" s="1"/>
  <c r="Z5" i="23"/>
  <c r="Z8" i="22"/>
  <c r="Z9" i="22"/>
  <c r="Z10" i="22"/>
  <c r="Z12" i="22"/>
  <c r="Z14" i="22"/>
  <c r="Z15" i="22"/>
  <c r="Z21" i="22"/>
  <c r="Z22" i="22"/>
  <c r="Z24" i="22"/>
  <c r="Z26" i="22"/>
  <c r="Z27" i="22"/>
  <c r="Z33" i="22"/>
  <c r="Z34" i="22"/>
  <c r="Z36" i="22"/>
  <c r="Z38" i="22"/>
  <c r="Z39" i="22"/>
  <c r="Z46" i="22"/>
  <c r="Z48" i="22"/>
  <c r="Z50" i="22"/>
  <c r="Z51" i="22"/>
  <c r="Z57" i="22"/>
  <c r="Z5" i="22"/>
  <c r="Y9" i="22"/>
  <c r="Y10" i="22"/>
  <c r="Y11" i="22"/>
  <c r="Z11" i="22" s="1"/>
  <c r="Y12" i="22"/>
  <c r="Y13" i="22"/>
  <c r="Z13" i="22" s="1"/>
  <c r="Y14" i="22"/>
  <c r="Y15" i="22"/>
  <c r="Y16" i="22"/>
  <c r="Z16" i="22" s="1"/>
  <c r="Y17" i="22"/>
  <c r="Z17" i="22" s="1"/>
  <c r="Y19" i="22"/>
  <c r="Z19" i="22" s="1"/>
  <c r="Y20" i="22"/>
  <c r="Z20" i="22" s="1"/>
  <c r="Y21" i="22"/>
  <c r="Y22" i="22"/>
  <c r="Y23" i="22"/>
  <c r="Z23" i="22" s="1"/>
  <c r="Y24" i="22"/>
  <c r="Y25" i="22"/>
  <c r="Z25" i="22" s="1"/>
  <c r="Y26" i="22"/>
  <c r="Y27" i="22"/>
  <c r="Y28" i="22"/>
  <c r="Z28" i="22" s="1"/>
  <c r="Y29" i="22"/>
  <c r="Z29" i="22" s="1"/>
  <c r="Y30" i="22"/>
  <c r="Z30" i="22" s="1"/>
  <c r="Y31" i="22"/>
  <c r="Z31" i="22" s="1"/>
  <c r="Y32" i="22"/>
  <c r="Z32" i="22" s="1"/>
  <c r="Y33" i="22"/>
  <c r="Y34" i="22"/>
  <c r="Y35" i="22"/>
  <c r="Z35" i="22" s="1"/>
  <c r="Y36" i="22"/>
  <c r="Y37" i="22"/>
  <c r="Z37" i="22" s="1"/>
  <c r="Y38" i="22"/>
  <c r="Y39" i="22"/>
  <c r="Y40" i="22"/>
  <c r="Z40" i="22" s="1"/>
  <c r="Y42" i="22"/>
  <c r="Z42" i="22" s="1"/>
  <c r="Y43" i="22"/>
  <c r="Z43" i="22" s="1"/>
  <c r="Y44" i="22"/>
  <c r="Z44" i="22" s="1"/>
  <c r="Y46" i="22"/>
  <c r="Y47" i="22"/>
  <c r="Z47" i="22" s="1"/>
  <c r="Y48" i="22"/>
  <c r="Y50" i="22"/>
  <c r="Y51" i="22"/>
  <c r="Y53" i="22"/>
  <c r="Z53" i="22" s="1"/>
  <c r="Y54" i="22"/>
  <c r="Z54" i="22" s="1"/>
  <c r="Y56" i="22"/>
  <c r="Z56" i="22" s="1"/>
  <c r="Y57" i="22"/>
  <c r="Y6" i="22"/>
  <c r="Z6" i="22" s="1"/>
  <c r="Y7" i="22"/>
  <c r="Z7" i="22" s="1"/>
  <c r="Y8" i="22"/>
  <c r="Y5" i="22"/>
  <c r="AA6" i="21"/>
  <c r="AA7" i="21"/>
  <c r="AA8" i="21"/>
  <c r="AA10" i="21"/>
  <c r="AA12" i="21"/>
  <c r="AA13" i="21"/>
  <c r="AA19" i="21"/>
  <c r="AA20" i="21"/>
  <c r="AA22" i="21"/>
  <c r="AA24" i="21"/>
  <c r="AA25" i="21"/>
  <c r="AA30" i="21"/>
  <c r="AA31" i="21"/>
  <c r="AA32" i="21"/>
  <c r="AA34" i="21"/>
  <c r="AA36" i="21"/>
  <c r="AA37" i="21"/>
  <c r="AA42" i="21"/>
  <c r="AA43" i="21"/>
  <c r="AA44" i="21"/>
  <c r="AA46" i="21"/>
  <c r="AA50" i="21"/>
  <c r="AA54" i="21"/>
  <c r="AA55" i="21"/>
  <c r="AA56" i="21"/>
  <c r="AA58" i="21"/>
  <c r="AA62" i="21"/>
  <c r="AA66" i="21"/>
  <c r="AA67" i="21"/>
  <c r="AA68" i="21"/>
  <c r="AA70" i="21"/>
  <c r="AA74" i="21"/>
  <c r="AA78" i="21"/>
  <c r="AA79" i="21"/>
  <c r="AA80" i="21"/>
  <c r="AA82" i="21"/>
  <c r="AA86" i="21"/>
  <c r="AA90" i="21"/>
  <c r="AA91" i="21"/>
  <c r="AA94" i="21"/>
  <c r="AA98" i="21"/>
  <c r="AA102" i="21"/>
  <c r="AA103" i="21"/>
  <c r="AA104" i="21"/>
  <c r="AA106" i="21"/>
  <c r="AA110" i="21"/>
  <c r="AA114" i="21"/>
  <c r="AA115" i="21"/>
  <c r="AA116" i="21"/>
  <c r="AA122" i="21"/>
  <c r="AA126" i="21"/>
  <c r="AA127" i="21"/>
  <c r="AA128" i="21"/>
  <c r="AA130" i="21"/>
  <c r="AA134" i="21"/>
  <c r="AA138" i="21"/>
  <c r="AA140" i="21"/>
  <c r="AA142" i="21"/>
  <c r="Z42" i="21"/>
  <c r="Z43" i="21"/>
  <c r="Z44" i="21"/>
  <c r="Z45" i="21"/>
  <c r="AA45" i="21" s="1"/>
  <c r="Z46" i="21"/>
  <c r="Z47" i="21"/>
  <c r="AA47" i="21" s="1"/>
  <c r="Z48" i="21"/>
  <c r="AA48" i="21" s="1"/>
  <c r="Z49" i="21"/>
  <c r="AA49" i="21" s="1"/>
  <c r="Z50" i="21"/>
  <c r="Z51" i="21"/>
  <c r="AA51" i="21" s="1"/>
  <c r="Z52" i="21"/>
  <c r="AA52" i="21" s="1"/>
  <c r="Z53" i="21"/>
  <c r="AA53" i="21" s="1"/>
  <c r="Z54" i="21"/>
  <c r="Z55" i="21"/>
  <c r="Z56" i="21"/>
  <c r="Z57" i="21"/>
  <c r="AA57" i="21" s="1"/>
  <c r="Z58" i="21"/>
  <c r="Z59" i="21"/>
  <c r="AA59" i="21" s="1"/>
  <c r="Z60" i="21"/>
  <c r="AA60" i="21" s="1"/>
  <c r="Z61" i="21"/>
  <c r="AA61" i="21" s="1"/>
  <c r="Z62" i="21"/>
  <c r="Z63" i="21"/>
  <c r="AA63" i="21" s="1"/>
  <c r="Z64" i="21"/>
  <c r="AA64" i="21" s="1"/>
  <c r="Z65" i="21"/>
  <c r="AA65" i="21" s="1"/>
  <c r="Z66" i="21"/>
  <c r="Z67" i="21"/>
  <c r="Z68" i="21"/>
  <c r="Z69" i="21"/>
  <c r="AA69" i="21" s="1"/>
  <c r="Z70" i="21"/>
  <c r="Z71" i="21"/>
  <c r="AA71" i="21" s="1"/>
  <c r="Z72" i="21"/>
  <c r="AA72" i="21" s="1"/>
  <c r="Z73" i="21"/>
  <c r="AA73" i="21" s="1"/>
  <c r="Z74" i="21"/>
  <c r="Z75" i="21"/>
  <c r="AA75" i="21" s="1"/>
  <c r="Z76" i="21"/>
  <c r="AA76" i="21" s="1"/>
  <c r="Z77" i="21"/>
  <c r="AA77" i="21" s="1"/>
  <c r="Z78" i="21"/>
  <c r="Z79" i="21"/>
  <c r="Z80" i="21"/>
  <c r="Z81" i="21"/>
  <c r="AA81" i="21" s="1"/>
  <c r="Z82" i="21"/>
  <c r="Z83" i="21"/>
  <c r="AA83" i="21" s="1"/>
  <c r="Z84" i="21"/>
  <c r="AA84" i="21" s="1"/>
  <c r="Z85" i="21"/>
  <c r="AA85" i="21" s="1"/>
  <c r="Z86" i="21"/>
  <c r="Z88" i="21"/>
  <c r="AA88" i="21" s="1"/>
  <c r="Z89" i="21"/>
  <c r="AA89" i="21" s="1"/>
  <c r="Z90" i="21"/>
  <c r="Z91" i="21"/>
  <c r="Z93" i="21"/>
  <c r="AA93" i="21" s="1"/>
  <c r="Z94" i="21"/>
  <c r="Z95" i="21"/>
  <c r="AA95" i="21" s="1"/>
  <c r="Z96" i="21"/>
  <c r="AA96" i="21" s="1"/>
  <c r="Z97" i="21"/>
  <c r="AA97" i="21" s="1"/>
  <c r="Z98" i="21"/>
  <c r="Z99" i="21"/>
  <c r="AA99" i="21" s="1"/>
  <c r="Z100" i="21"/>
  <c r="AA100" i="21" s="1"/>
  <c r="Z101" i="21"/>
  <c r="AA101" i="21" s="1"/>
  <c r="Z102" i="21"/>
  <c r="Z103" i="21"/>
  <c r="Z104" i="21"/>
  <c r="Z105" i="21"/>
  <c r="AA105" i="21" s="1"/>
  <c r="Z106" i="21"/>
  <c r="Z107" i="21"/>
  <c r="AA107" i="21" s="1"/>
  <c r="Z108" i="21"/>
  <c r="AA108" i="21" s="1"/>
  <c r="Z109" i="21"/>
  <c r="AA109" i="21" s="1"/>
  <c r="Z110" i="21"/>
  <c r="Z111" i="21"/>
  <c r="AA111" i="21" s="1"/>
  <c r="Z112" i="21"/>
  <c r="AA112" i="21" s="1"/>
  <c r="Z113" i="21"/>
  <c r="AA113" i="21" s="1"/>
  <c r="Z114" i="21"/>
  <c r="Z115" i="21"/>
  <c r="Z116" i="21"/>
  <c r="Z117" i="21"/>
  <c r="AA117" i="21" s="1"/>
  <c r="Z118" i="21"/>
  <c r="AA118" i="21" s="1"/>
  <c r="Z119" i="21"/>
  <c r="AA119" i="21" s="1"/>
  <c r="Z120" i="21"/>
  <c r="AA120" i="21" s="1"/>
  <c r="Z121" i="21"/>
  <c r="AA121" i="21" s="1"/>
  <c r="Z122" i="21"/>
  <c r="Z123" i="21"/>
  <c r="AA123" i="21" s="1"/>
  <c r="Z124" i="21"/>
  <c r="AA124" i="21" s="1"/>
  <c r="Z125" i="21"/>
  <c r="AA125" i="21" s="1"/>
  <c r="Z126" i="21"/>
  <c r="Z127" i="21"/>
  <c r="Z128" i="21"/>
  <c r="Z129" i="21"/>
  <c r="AA129" i="21" s="1"/>
  <c r="Z130" i="21"/>
  <c r="Z132" i="21"/>
  <c r="AA132" i="21" s="1"/>
  <c r="Z133" i="21"/>
  <c r="AA133" i="21" s="1"/>
  <c r="Z134" i="21"/>
  <c r="Z136" i="21"/>
  <c r="AA136" i="21" s="1"/>
  <c r="Z137" i="21"/>
  <c r="AA137" i="21" s="1"/>
  <c r="Z138" i="21"/>
  <c r="Z140" i="21"/>
  <c r="Z141" i="21"/>
  <c r="AA141" i="21" s="1"/>
  <c r="Z142" i="21"/>
  <c r="Z6" i="21"/>
  <c r="Z7" i="21"/>
  <c r="Z8" i="21"/>
  <c r="Z9" i="21"/>
  <c r="AA9" i="21" s="1"/>
  <c r="Z10" i="21"/>
  <c r="Z11" i="21"/>
  <c r="AA11" i="21" s="1"/>
  <c r="Z12" i="21"/>
  <c r="Z13" i="21"/>
  <c r="Z14" i="21"/>
  <c r="AA14" i="21" s="1"/>
  <c r="Z15" i="21"/>
  <c r="AA15" i="21" s="1"/>
  <c r="Z16" i="21"/>
  <c r="AA16" i="21" s="1"/>
  <c r="Z17" i="21"/>
  <c r="AA17" i="21" s="1"/>
  <c r="Z18" i="21"/>
  <c r="AA18" i="21" s="1"/>
  <c r="Z19" i="21"/>
  <c r="Z20" i="21"/>
  <c r="Z21" i="21"/>
  <c r="AA21" i="21" s="1"/>
  <c r="Z22" i="21"/>
  <c r="Z23" i="21"/>
  <c r="AA23" i="21" s="1"/>
  <c r="Z24" i="21"/>
  <c r="Z25" i="21"/>
  <c r="Z26" i="21"/>
  <c r="AA26" i="21" s="1"/>
  <c r="Z27" i="21"/>
  <c r="AA27" i="21" s="1"/>
  <c r="Z28" i="21"/>
  <c r="AA28" i="21" s="1"/>
  <c r="Z29" i="21"/>
  <c r="AA29" i="21" s="1"/>
  <c r="Z30" i="21"/>
  <c r="Z31" i="21"/>
  <c r="Z32" i="21"/>
  <c r="Z33" i="21"/>
  <c r="AA33" i="21" s="1"/>
  <c r="Z34" i="21"/>
  <c r="Z35" i="21"/>
  <c r="AA35" i="21" s="1"/>
  <c r="Z36" i="21"/>
  <c r="Z37" i="21"/>
  <c r="Z38" i="21"/>
  <c r="AA38" i="21" s="1"/>
  <c r="Z39" i="21"/>
  <c r="AA39" i="21" s="1"/>
  <c r="Z40" i="21"/>
  <c r="AA40" i="21" s="1"/>
  <c r="Z5" i="21"/>
  <c r="AA5" i="21" s="1"/>
  <c r="AA9" i="20"/>
  <c r="AA10" i="20"/>
  <c r="AA18" i="20"/>
  <c r="AA21" i="20"/>
  <c r="AA22" i="20"/>
  <c r="AA27" i="20"/>
  <c r="AA28" i="20"/>
  <c r="AA33" i="20"/>
  <c r="AA34" i="20"/>
  <c r="AA39" i="20"/>
  <c r="AA40" i="20"/>
  <c r="AA42" i="20"/>
  <c r="AA45" i="20"/>
  <c r="AA50" i="20"/>
  <c r="AA51" i="20"/>
  <c r="AA52" i="20"/>
  <c r="AA57" i="20"/>
  <c r="AA58" i="20"/>
  <c r="AA63" i="20"/>
  <c r="AA64" i="20"/>
  <c r="AA66" i="20"/>
  <c r="AA69" i="20"/>
  <c r="AA70" i="20"/>
  <c r="AA75" i="20"/>
  <c r="AA76" i="20"/>
  <c r="AA81" i="20"/>
  <c r="AA82" i="20"/>
  <c r="AA87" i="20"/>
  <c r="AA88" i="20"/>
  <c r="AA90" i="20"/>
  <c r="AA94" i="20"/>
  <c r="AA98" i="20"/>
  <c r="AA99" i="20"/>
  <c r="AA100" i="20"/>
  <c r="AA102" i="20"/>
  <c r="AA105" i="20"/>
  <c r="AA106" i="20"/>
  <c r="AA5" i="20"/>
  <c r="Z17" i="20"/>
  <c r="AA17" i="20" s="1"/>
  <c r="Z18" i="20"/>
  <c r="Z19" i="20"/>
  <c r="AA19" i="20" s="1"/>
  <c r="Z20" i="20"/>
  <c r="AA20" i="20" s="1"/>
  <c r="Z21" i="20"/>
  <c r="Z22" i="20"/>
  <c r="Z23" i="20"/>
  <c r="AA23" i="20" s="1"/>
  <c r="Z24" i="20"/>
  <c r="AA24" i="20" s="1"/>
  <c r="Z25" i="20"/>
  <c r="AA25" i="20" s="1"/>
  <c r="Z27" i="20"/>
  <c r="Z28" i="20"/>
  <c r="Z29" i="20"/>
  <c r="AA29" i="20" s="1"/>
  <c r="Z30" i="20"/>
  <c r="AA30" i="20" s="1"/>
  <c r="Z32" i="20"/>
  <c r="AA32" i="20" s="1"/>
  <c r="Z33" i="20"/>
  <c r="Z34" i="20"/>
  <c r="Z35" i="20"/>
  <c r="AA35" i="20" s="1"/>
  <c r="Z36" i="20"/>
  <c r="AA36" i="20" s="1"/>
  <c r="Z37" i="20"/>
  <c r="AA37" i="20" s="1"/>
  <c r="Z38" i="20"/>
  <c r="AA38" i="20" s="1"/>
  <c r="Z39" i="20"/>
  <c r="Z40" i="20"/>
  <c r="Z42" i="20"/>
  <c r="Z43" i="20"/>
  <c r="AA43" i="20" s="1"/>
  <c r="Z44" i="20"/>
  <c r="AA44" i="20" s="1"/>
  <c r="Z45" i="20"/>
  <c r="Z47" i="20"/>
  <c r="AA47" i="20" s="1"/>
  <c r="Z48" i="20"/>
  <c r="AA48" i="20" s="1"/>
  <c r="Z49" i="20"/>
  <c r="AA49" i="20" s="1"/>
  <c r="Z50" i="20"/>
  <c r="Z51" i="20"/>
  <c r="Z52" i="20"/>
  <c r="Z53" i="20"/>
  <c r="AA53" i="20" s="1"/>
  <c r="Z55" i="20"/>
  <c r="AA55" i="20" s="1"/>
  <c r="Z56" i="20"/>
  <c r="AA56" i="20" s="1"/>
  <c r="Z57" i="20"/>
  <c r="Z58" i="20"/>
  <c r="Z59" i="20"/>
  <c r="AA59" i="20" s="1"/>
  <c r="Z60" i="20"/>
  <c r="AA60" i="20" s="1"/>
  <c r="Z61" i="20"/>
  <c r="AA61" i="20" s="1"/>
  <c r="Z62" i="20"/>
  <c r="AA62" i="20" s="1"/>
  <c r="Z63" i="20"/>
  <c r="Z64" i="20"/>
  <c r="Z65" i="20"/>
  <c r="AA65" i="20" s="1"/>
  <c r="Z66" i="20"/>
  <c r="Z67" i="20"/>
  <c r="AA67" i="20" s="1"/>
  <c r="Z68" i="20"/>
  <c r="AA68" i="20" s="1"/>
  <c r="Z69" i="20"/>
  <c r="Z70" i="20"/>
  <c r="Z71" i="20"/>
  <c r="AA71" i="20" s="1"/>
  <c r="Z72" i="20"/>
  <c r="AA72" i="20" s="1"/>
  <c r="Z73" i="20"/>
  <c r="AA73" i="20" s="1"/>
  <c r="Z75" i="20"/>
  <c r="Z76" i="20"/>
  <c r="Z77" i="20"/>
  <c r="AA77" i="20" s="1"/>
  <c r="Z78" i="20"/>
  <c r="AA78" i="20" s="1"/>
  <c r="Z79" i="20"/>
  <c r="AA79" i="20" s="1"/>
  <c r="Z80" i="20"/>
  <c r="AA80" i="20" s="1"/>
  <c r="Z81" i="20"/>
  <c r="Z82" i="20"/>
  <c r="Z83" i="20"/>
  <c r="AA83" i="20" s="1"/>
  <c r="Z84" i="20"/>
  <c r="AA84" i="20" s="1"/>
  <c r="Z85" i="20"/>
  <c r="AA85" i="20" s="1"/>
  <c r="Z86" i="20"/>
  <c r="AA86" i="20" s="1"/>
  <c r="Z87" i="20"/>
  <c r="Z88" i="20"/>
  <c r="Z89" i="20"/>
  <c r="AA89" i="20" s="1"/>
  <c r="Z90" i="20"/>
  <c r="Z91" i="20"/>
  <c r="AA91" i="20" s="1"/>
  <c r="Z92" i="20"/>
  <c r="AA92" i="20" s="1"/>
  <c r="Z94" i="20"/>
  <c r="Z95" i="20"/>
  <c r="AA95" i="20" s="1"/>
  <c r="Z96" i="20"/>
  <c r="AA96" i="20" s="1"/>
  <c r="Z97" i="20"/>
  <c r="AA97" i="20" s="1"/>
  <c r="Z98" i="20"/>
  <c r="Z99" i="20"/>
  <c r="Z100" i="20"/>
  <c r="Z101" i="20"/>
  <c r="AA101" i="20" s="1"/>
  <c r="Z102" i="20"/>
  <c r="Z103" i="20"/>
  <c r="AA103" i="20" s="1"/>
  <c r="Z105" i="20"/>
  <c r="Z106" i="20"/>
  <c r="Z107" i="20"/>
  <c r="AA107" i="20" s="1"/>
  <c r="Z108" i="20"/>
  <c r="AA108" i="20" s="1"/>
  <c r="Z110" i="20"/>
  <c r="AA110" i="20" s="1"/>
  <c r="Z111" i="20"/>
  <c r="AA111" i="20" s="1"/>
  <c r="Z6" i="20"/>
  <c r="AA6" i="20" s="1"/>
  <c r="Z7" i="20"/>
  <c r="AA7" i="20" s="1"/>
  <c r="Z8" i="20"/>
  <c r="AA8" i="20" s="1"/>
  <c r="Z9" i="20"/>
  <c r="Z10" i="20"/>
  <c r="Z11" i="20"/>
  <c r="AA11" i="20" s="1"/>
  <c r="Z12" i="20"/>
  <c r="AA12" i="20" s="1"/>
  <c r="Z13" i="20"/>
  <c r="AA13" i="20" s="1"/>
  <c r="Z14" i="20"/>
  <c r="AA14" i="20" s="1"/>
  <c r="Z15" i="20"/>
  <c r="AA15" i="20" s="1"/>
  <c r="Z5" i="20"/>
  <c r="Z23" i="19"/>
  <c r="AA23" i="19" s="1"/>
  <c r="Z24" i="19"/>
  <c r="AA24" i="19" s="1"/>
  <c r="Z25" i="19"/>
  <c r="AA25" i="19" s="1"/>
  <c r="Z26" i="19"/>
  <c r="AA26" i="19" s="1"/>
  <c r="Z27" i="19"/>
  <c r="AA27" i="19" s="1"/>
  <c r="Z28" i="19"/>
  <c r="AA28" i="19" s="1"/>
  <c r="Z29" i="19"/>
  <c r="AA29" i="19" s="1"/>
  <c r="Z30" i="19"/>
  <c r="AA30" i="19" s="1"/>
  <c r="Z31" i="19"/>
  <c r="AA31" i="19" s="1"/>
  <c r="Z32" i="19"/>
  <c r="AA32" i="19" s="1"/>
  <c r="Z33" i="19"/>
  <c r="AA33" i="19" s="1"/>
  <c r="Z34" i="19"/>
  <c r="AA34" i="19" s="1"/>
  <c r="Z35" i="19"/>
  <c r="AA35" i="19" s="1"/>
  <c r="Z36" i="19"/>
  <c r="AA36" i="19" s="1"/>
  <c r="Z37" i="19"/>
  <c r="AA37" i="19" s="1"/>
  <c r="Z38" i="19"/>
  <c r="AA38" i="19" s="1"/>
  <c r="Z39" i="19"/>
  <c r="AA39" i="19" s="1"/>
  <c r="Z40" i="19"/>
  <c r="AA40" i="19" s="1"/>
  <c r="Z41" i="19"/>
  <c r="AA41" i="19" s="1"/>
  <c r="Z42" i="19"/>
  <c r="AA42" i="19" s="1"/>
  <c r="Z43" i="19"/>
  <c r="AA43" i="19" s="1"/>
  <c r="Z44" i="19"/>
  <c r="AA44" i="19" s="1"/>
  <c r="Z45" i="19"/>
  <c r="AA45" i="19" s="1"/>
  <c r="Z46" i="19"/>
  <c r="AA46" i="19" s="1"/>
  <c r="Z47" i="19"/>
  <c r="AA47" i="19" s="1"/>
  <c r="Z48" i="19"/>
  <c r="AA48" i="19" s="1"/>
  <c r="Z50" i="19"/>
  <c r="AA50" i="19" s="1"/>
  <c r="Z51" i="19"/>
  <c r="AA51" i="19" s="1"/>
  <c r="Z52" i="19"/>
  <c r="AA52" i="19" s="1"/>
  <c r="Z53" i="19"/>
  <c r="AA53" i="19" s="1"/>
  <c r="Z54" i="19"/>
  <c r="AA54" i="19" s="1"/>
  <c r="Z55" i="19"/>
  <c r="AA55" i="19" s="1"/>
  <c r="Z56" i="19"/>
  <c r="AA56" i="19" s="1"/>
  <c r="Z57" i="19"/>
  <c r="AA57" i="19" s="1"/>
  <c r="Z58" i="19"/>
  <c r="AA58" i="19" s="1"/>
  <c r="Z60" i="19"/>
  <c r="AA60" i="19" s="1"/>
  <c r="Z61" i="19"/>
  <c r="AA61" i="19" s="1"/>
  <c r="Z62" i="19"/>
  <c r="AA62" i="19" s="1"/>
  <c r="Z64" i="19"/>
  <c r="AA64" i="19" s="1"/>
  <c r="Z65" i="19"/>
  <c r="AA65" i="19" s="1"/>
  <c r="Z66" i="19"/>
  <c r="AA66" i="19" s="1"/>
  <c r="Z67" i="19"/>
  <c r="AA67" i="19" s="1"/>
  <c r="Z68" i="19"/>
  <c r="AA68" i="19" s="1"/>
  <c r="Z69" i="19"/>
  <c r="AA69" i="19" s="1"/>
  <c r="Z70" i="19"/>
  <c r="AA70" i="19" s="1"/>
  <c r="Z71" i="19"/>
  <c r="AA71" i="19" s="1"/>
  <c r="Z72" i="19"/>
  <c r="AA72" i="19" s="1"/>
  <c r="Z73" i="19"/>
  <c r="AA73" i="19" s="1"/>
  <c r="Z74" i="19"/>
  <c r="AA74" i="19" s="1"/>
  <c r="Z75" i="19"/>
  <c r="AA75" i="19" s="1"/>
  <c r="Z76" i="19"/>
  <c r="AA76" i="19" s="1"/>
  <c r="Z77" i="19"/>
  <c r="AA77" i="19" s="1"/>
  <c r="Z78" i="19"/>
  <c r="AA78" i="19" s="1"/>
  <c r="Z79" i="19"/>
  <c r="AA79" i="19" s="1"/>
  <c r="Z80" i="19"/>
  <c r="AA80" i="19" s="1"/>
  <c r="Z82" i="19"/>
  <c r="AA82" i="19" s="1"/>
  <c r="Z83" i="19"/>
  <c r="AA83" i="19" s="1"/>
  <c r="Z85" i="19"/>
  <c r="AA85" i="19" s="1"/>
  <c r="Z86" i="19"/>
  <c r="AA86" i="19" s="1"/>
  <c r="Z87" i="19"/>
  <c r="AA87" i="19" s="1"/>
  <c r="Z88" i="19"/>
  <c r="AA88" i="19" s="1"/>
  <c r="Z89" i="19"/>
  <c r="AA89" i="19" s="1"/>
  <c r="Z91" i="19"/>
  <c r="AA91" i="19" s="1"/>
  <c r="Z92" i="19"/>
  <c r="AA92" i="19" s="1"/>
  <c r="Z93" i="19"/>
  <c r="AA93" i="19" s="1"/>
  <c r="Z94" i="19"/>
  <c r="AA94" i="19" s="1"/>
  <c r="Z95" i="19"/>
  <c r="AA95" i="19" s="1"/>
  <c r="Z97" i="19"/>
  <c r="AA97" i="19" s="1"/>
  <c r="Z98" i="19"/>
  <c r="AA98" i="19" s="1"/>
  <c r="Z100" i="19"/>
  <c r="AA100" i="19" s="1"/>
  <c r="Z101" i="19"/>
  <c r="AA101" i="19" s="1"/>
  <c r="Z103" i="19"/>
  <c r="AA103" i="19" s="1"/>
  <c r="Z104" i="19"/>
  <c r="AA104" i="19" s="1"/>
  <c r="Z6" i="19"/>
  <c r="AA6" i="19" s="1"/>
  <c r="Z7" i="19"/>
  <c r="AA7" i="19" s="1"/>
  <c r="Z8" i="19"/>
  <c r="AA8" i="19" s="1"/>
  <c r="Z9" i="19"/>
  <c r="AA9" i="19" s="1"/>
  <c r="Z10" i="19"/>
  <c r="AA10" i="19" s="1"/>
  <c r="Z11" i="19"/>
  <c r="AA11" i="19" s="1"/>
  <c r="Z12" i="19"/>
  <c r="AA12" i="19" s="1"/>
  <c r="Z13" i="19"/>
  <c r="AA13" i="19" s="1"/>
  <c r="Z14" i="19"/>
  <c r="AA14" i="19" s="1"/>
  <c r="Z15" i="19"/>
  <c r="AA15" i="19" s="1"/>
  <c r="Z16" i="19"/>
  <c r="AA16" i="19" s="1"/>
  <c r="Z17" i="19"/>
  <c r="AA17" i="19" s="1"/>
  <c r="Z18" i="19"/>
  <c r="AA18" i="19" s="1"/>
  <c r="Z19" i="19"/>
  <c r="AA19" i="19" s="1"/>
  <c r="Z20" i="19"/>
  <c r="AA20" i="19" s="1"/>
  <c r="Z21" i="19"/>
  <c r="AA21" i="19" s="1"/>
  <c r="Z5" i="19"/>
  <c r="AA5" i="19" s="1"/>
  <c r="AA8" i="18"/>
  <c r="AA9" i="18"/>
  <c r="AA10" i="18"/>
  <c r="AA13" i="18"/>
  <c r="AA14" i="18"/>
  <c r="AA20" i="18"/>
  <c r="AA25" i="18"/>
  <c r="AA26" i="18"/>
  <c r="AA31" i="18"/>
  <c r="AA32" i="18"/>
  <c r="AA37" i="18"/>
  <c r="AA38" i="18"/>
  <c r="AA43" i="18"/>
  <c r="AA44" i="18"/>
  <c r="AA45" i="18"/>
  <c r="AA46" i="18"/>
  <c r="AA49" i="18"/>
  <c r="AA55" i="18"/>
  <c r="AA57" i="18"/>
  <c r="AA58" i="18"/>
  <c r="AA61" i="18"/>
  <c r="AA62" i="18"/>
  <c r="AA63" i="18"/>
  <c r="AA67" i="18"/>
  <c r="AA70" i="18"/>
  <c r="AA73" i="18"/>
  <c r="AA74" i="18"/>
  <c r="AA75" i="18"/>
  <c r="AA76" i="18"/>
  <c r="AA79" i="18"/>
  <c r="AA82" i="18"/>
  <c r="AA91" i="18"/>
  <c r="AA92" i="18"/>
  <c r="AA94" i="18"/>
  <c r="AA97" i="18"/>
  <c r="AA98" i="18"/>
  <c r="AA103" i="18"/>
  <c r="AA104" i="18"/>
  <c r="AA106" i="18"/>
  <c r="AA109" i="18"/>
  <c r="AA110" i="18"/>
  <c r="AA111" i="18"/>
  <c r="AA115" i="18"/>
  <c r="AA121" i="18"/>
  <c r="AA122" i="18"/>
  <c r="AA123" i="18"/>
  <c r="AA124" i="18"/>
  <c r="AA127" i="18"/>
  <c r="AA133" i="18"/>
  <c r="AA139" i="18"/>
  <c r="AA140" i="18"/>
  <c r="AA142" i="18"/>
  <c r="AA145" i="18"/>
  <c r="AA146" i="18"/>
  <c r="AA151" i="18"/>
  <c r="AA152" i="18"/>
  <c r="AA154" i="18"/>
  <c r="AA157" i="18"/>
  <c r="AA158" i="18"/>
  <c r="AA159" i="18"/>
  <c r="AA163" i="18"/>
  <c r="AA169" i="18"/>
  <c r="AA170" i="18"/>
  <c r="AA171" i="18"/>
  <c r="AA172" i="18"/>
  <c r="AA181" i="18"/>
  <c r="AA183" i="18"/>
  <c r="AA184" i="18"/>
  <c r="AA185" i="18"/>
  <c r="AA187" i="18"/>
  <c r="AA196" i="18"/>
  <c r="AA199" i="18"/>
  <c r="Z42" i="18"/>
  <c r="AA42" i="18" s="1"/>
  <c r="Z43" i="18"/>
  <c r="Z44" i="18"/>
  <c r="Z45" i="18"/>
  <c r="Z46" i="18"/>
  <c r="Z47" i="18"/>
  <c r="AA47" i="18" s="1"/>
  <c r="Z48" i="18"/>
  <c r="AA48" i="18" s="1"/>
  <c r="Z49" i="18"/>
  <c r="Z50" i="18"/>
  <c r="AA50" i="18" s="1"/>
  <c r="Z51" i="18"/>
  <c r="AA51" i="18" s="1"/>
  <c r="Z52" i="18"/>
  <c r="AA52" i="18" s="1"/>
  <c r="Z53" i="18"/>
  <c r="AA53" i="18" s="1"/>
  <c r="Z54" i="18"/>
  <c r="AA54" i="18" s="1"/>
  <c r="Z55" i="18"/>
  <c r="Z56" i="18"/>
  <c r="AA56" i="18" s="1"/>
  <c r="Z57" i="18"/>
  <c r="Z58" i="18"/>
  <c r="Z59" i="18"/>
  <c r="AA59" i="18" s="1"/>
  <c r="Z60" i="18"/>
  <c r="AA60" i="18" s="1"/>
  <c r="Z61" i="18"/>
  <c r="Z62" i="18"/>
  <c r="Z63" i="18"/>
  <c r="Z64" i="18"/>
  <c r="AA64" i="18" s="1"/>
  <c r="Z65" i="18"/>
  <c r="AA65" i="18" s="1"/>
  <c r="Z66" i="18"/>
  <c r="AA66" i="18" s="1"/>
  <c r="Z67" i="18"/>
  <c r="Z68" i="18"/>
  <c r="AA68" i="18" s="1"/>
  <c r="Z69" i="18"/>
  <c r="AA69" i="18" s="1"/>
  <c r="Z70" i="18"/>
  <c r="Z71" i="18"/>
  <c r="AA71" i="18" s="1"/>
  <c r="Z72" i="18"/>
  <c r="AA72" i="18" s="1"/>
  <c r="Z73" i="18"/>
  <c r="Z74" i="18"/>
  <c r="Z75" i="18"/>
  <c r="Z76" i="18"/>
  <c r="Z77" i="18"/>
  <c r="AA77" i="18" s="1"/>
  <c r="Z78" i="18"/>
  <c r="AA78" i="18" s="1"/>
  <c r="Z79" i="18"/>
  <c r="Z80" i="18"/>
  <c r="AA80" i="18" s="1"/>
  <c r="Z81" i="18"/>
  <c r="AA81" i="18" s="1"/>
  <c r="Z82" i="18"/>
  <c r="Z83" i="18"/>
  <c r="AA83" i="18" s="1"/>
  <c r="Z84" i="18"/>
  <c r="AA84" i="18" s="1"/>
  <c r="Z86" i="18"/>
  <c r="AA86" i="18" s="1"/>
  <c r="Z87" i="18"/>
  <c r="AA87" i="18" s="1"/>
  <c r="Z88" i="18"/>
  <c r="AA88" i="18" s="1"/>
  <c r="Z89" i="18"/>
  <c r="AA89" i="18" s="1"/>
  <c r="Z90" i="18"/>
  <c r="AA90" i="18" s="1"/>
  <c r="Z91" i="18"/>
  <c r="Z92" i="18"/>
  <c r="Z93" i="18"/>
  <c r="AA93" i="18" s="1"/>
  <c r="Z94" i="18"/>
  <c r="Z95" i="18"/>
  <c r="AA95" i="18" s="1"/>
  <c r="Z96" i="18"/>
  <c r="AA96" i="18" s="1"/>
  <c r="Z97" i="18"/>
  <c r="Z98" i="18"/>
  <c r="Z99" i="18"/>
  <c r="AA99" i="18" s="1"/>
  <c r="Z100" i="18"/>
  <c r="AA100" i="18" s="1"/>
  <c r="Z101" i="18"/>
  <c r="AA101" i="18" s="1"/>
  <c r="Z102" i="18"/>
  <c r="AA102" i="18" s="1"/>
  <c r="Z103" i="18"/>
  <c r="Z104" i="18"/>
  <c r="Z105" i="18"/>
  <c r="AA105" i="18" s="1"/>
  <c r="Z106" i="18"/>
  <c r="Z107" i="18"/>
  <c r="AA107" i="18" s="1"/>
  <c r="Z108" i="18"/>
  <c r="AA108" i="18" s="1"/>
  <c r="Z109" i="18"/>
  <c r="Z110" i="18"/>
  <c r="Z111" i="18"/>
  <c r="Z112" i="18"/>
  <c r="AA112" i="18" s="1"/>
  <c r="Z113" i="18"/>
  <c r="AA113" i="18" s="1"/>
  <c r="Z114" i="18"/>
  <c r="AA114" i="18" s="1"/>
  <c r="Z115" i="18"/>
  <c r="Z116" i="18"/>
  <c r="AA116" i="18" s="1"/>
  <c r="Z117" i="18"/>
  <c r="AA117" i="18" s="1"/>
  <c r="Z118" i="18"/>
  <c r="AA118" i="18" s="1"/>
  <c r="Z119" i="18"/>
  <c r="AA119" i="18" s="1"/>
  <c r="Z120" i="18"/>
  <c r="AA120" i="18" s="1"/>
  <c r="Z121" i="18"/>
  <c r="Z122" i="18"/>
  <c r="Z123" i="18"/>
  <c r="Z124" i="18"/>
  <c r="Z125" i="18"/>
  <c r="AA125" i="18" s="1"/>
  <c r="Z126" i="18"/>
  <c r="AA126" i="18" s="1"/>
  <c r="Z127" i="18"/>
  <c r="Z128" i="18"/>
  <c r="AA128" i="18" s="1"/>
  <c r="Z129" i="18"/>
  <c r="AA129" i="18" s="1"/>
  <c r="Z130" i="18"/>
  <c r="AA130" i="18" s="1"/>
  <c r="Z131" i="18"/>
  <c r="AA131" i="18" s="1"/>
  <c r="Z132" i="18"/>
  <c r="AA132" i="18" s="1"/>
  <c r="Z133" i="18"/>
  <c r="Z134" i="18"/>
  <c r="AA134" i="18" s="1"/>
  <c r="Z135" i="18"/>
  <c r="AA135" i="18" s="1"/>
  <c r="Z137" i="18"/>
  <c r="AA137" i="18" s="1"/>
  <c r="Z138" i="18"/>
  <c r="AA138" i="18" s="1"/>
  <c r="Z139" i="18"/>
  <c r="Z140" i="18"/>
  <c r="Z142" i="18"/>
  <c r="Z143" i="18"/>
  <c r="AA143" i="18" s="1"/>
  <c r="Z144" i="18"/>
  <c r="AA144" i="18" s="1"/>
  <c r="Z145" i="18"/>
  <c r="Z146" i="18"/>
  <c r="Z147" i="18"/>
  <c r="AA147" i="18" s="1"/>
  <c r="Z148" i="18"/>
  <c r="AA148" i="18" s="1"/>
  <c r="Z149" i="18"/>
  <c r="AA149" i="18" s="1"/>
  <c r="Z150" i="18"/>
  <c r="AA150" i="18" s="1"/>
  <c r="Z151" i="18"/>
  <c r="Z152" i="18"/>
  <c r="Z153" i="18"/>
  <c r="AA153" i="18" s="1"/>
  <c r="Z154" i="18"/>
  <c r="Z155" i="18"/>
  <c r="AA155" i="18" s="1"/>
  <c r="Z156" i="18"/>
  <c r="AA156" i="18" s="1"/>
  <c r="Z157" i="18"/>
  <c r="Z158" i="18"/>
  <c r="Z159" i="18"/>
  <c r="Z160" i="18"/>
  <c r="AA160" i="18" s="1"/>
  <c r="Z161" i="18"/>
  <c r="AA161" i="18" s="1"/>
  <c r="Z162" i="18"/>
  <c r="AA162" i="18" s="1"/>
  <c r="Z163" i="18"/>
  <c r="Z164" i="18"/>
  <c r="AA164" i="18" s="1"/>
  <c r="Z165" i="18"/>
  <c r="AA165" i="18" s="1"/>
  <c r="Z166" i="18"/>
  <c r="AA166" i="18" s="1"/>
  <c r="Z167" i="18"/>
  <c r="AA167" i="18" s="1"/>
  <c r="Z168" i="18"/>
  <c r="AA168" i="18" s="1"/>
  <c r="Z169" i="18"/>
  <c r="Z170" i="18"/>
  <c r="Z171" i="18"/>
  <c r="Z172" i="18"/>
  <c r="Z173" i="18"/>
  <c r="AA173" i="18" s="1"/>
  <c r="Z174" i="18"/>
  <c r="AA174" i="18" s="1"/>
  <c r="Z176" i="18"/>
  <c r="AA176" i="18" s="1"/>
  <c r="Z177" i="18"/>
  <c r="AA177" i="18" s="1"/>
  <c r="Z178" i="18"/>
  <c r="AA178" i="18" s="1"/>
  <c r="Z179" i="18"/>
  <c r="AA179" i="18" s="1"/>
  <c r="Z180" i="18"/>
  <c r="AA180" i="18" s="1"/>
  <c r="Z181" i="18"/>
  <c r="Z183" i="18"/>
  <c r="Z184" i="18"/>
  <c r="Z185" i="18"/>
  <c r="Z186" i="18"/>
  <c r="AA186" i="18" s="1"/>
  <c r="Z187" i="18"/>
  <c r="Z189" i="18"/>
  <c r="AA189" i="18" s="1"/>
  <c r="Z190" i="18"/>
  <c r="AA190" i="18" s="1"/>
  <c r="Z191" i="18"/>
  <c r="AA191" i="18" s="1"/>
  <c r="Z192" i="18"/>
  <c r="AA192" i="18" s="1"/>
  <c r="Z194" i="18"/>
  <c r="AA194" i="18" s="1"/>
  <c r="Z195" i="18"/>
  <c r="AA195" i="18" s="1"/>
  <c r="Z196" i="18"/>
  <c r="Z198" i="18"/>
  <c r="AA198" i="18" s="1"/>
  <c r="Z199" i="18"/>
  <c r="Z6" i="18"/>
  <c r="AA6" i="18" s="1"/>
  <c r="Z7" i="18"/>
  <c r="AA7" i="18" s="1"/>
  <c r="Z8" i="18"/>
  <c r="Z9" i="18"/>
  <c r="Z10" i="18"/>
  <c r="Z11" i="18"/>
  <c r="AA11" i="18" s="1"/>
  <c r="Z12" i="18"/>
  <c r="AA12" i="18" s="1"/>
  <c r="Z13" i="18"/>
  <c r="Z14" i="18"/>
  <c r="Z15" i="18"/>
  <c r="AA15" i="18" s="1"/>
  <c r="Z16" i="18"/>
  <c r="AA16" i="18" s="1"/>
  <c r="Z17" i="18"/>
  <c r="AA17" i="18" s="1"/>
  <c r="Z18" i="18"/>
  <c r="AA18" i="18" s="1"/>
  <c r="Z19" i="18"/>
  <c r="AA19" i="18" s="1"/>
  <c r="Z20" i="18"/>
  <c r="Z21" i="18"/>
  <c r="AA21" i="18" s="1"/>
  <c r="Z22" i="18"/>
  <c r="AA22" i="18" s="1"/>
  <c r="Z23" i="18"/>
  <c r="AA23" i="18" s="1"/>
  <c r="Z24" i="18"/>
  <c r="AA24" i="18" s="1"/>
  <c r="Z25" i="18"/>
  <c r="Z26" i="18"/>
  <c r="Z27" i="18"/>
  <c r="AA27" i="18" s="1"/>
  <c r="Z28" i="18"/>
  <c r="AA28" i="18" s="1"/>
  <c r="Z29" i="18"/>
  <c r="AA29" i="18" s="1"/>
  <c r="Z30" i="18"/>
  <c r="AA30" i="18" s="1"/>
  <c r="Z31" i="18"/>
  <c r="Z32" i="18"/>
  <c r="Z33" i="18"/>
  <c r="AA33" i="18" s="1"/>
  <c r="Z34" i="18"/>
  <c r="AA34" i="18" s="1"/>
  <c r="Z35" i="18"/>
  <c r="AA35" i="18" s="1"/>
  <c r="Z36" i="18"/>
  <c r="AA36" i="18" s="1"/>
  <c r="Z37" i="18"/>
  <c r="Z38" i="18"/>
  <c r="Z39" i="18"/>
  <c r="AA39" i="18" s="1"/>
  <c r="Z40" i="18"/>
  <c r="AA40" i="18" s="1"/>
  <c r="Z5" i="18"/>
  <c r="AA5" i="18" s="1"/>
  <c r="AA6" i="17"/>
  <c r="AA7" i="17"/>
  <c r="AA9" i="17"/>
  <c r="AA11" i="17"/>
  <c r="AA12" i="17"/>
  <c r="AA17" i="17"/>
  <c r="AA18" i="17"/>
  <c r="AA19" i="17"/>
  <c r="AA22" i="17"/>
  <c r="AA23" i="17"/>
  <c r="AA24" i="17"/>
  <c r="AA30" i="17"/>
  <c r="AA31" i="17"/>
  <c r="AA33" i="17"/>
  <c r="AA34" i="17"/>
  <c r="AA35" i="17"/>
  <c r="AA36" i="17"/>
  <c r="AA39" i="17"/>
  <c r="AA42" i="17"/>
  <c r="AA43" i="17"/>
  <c r="AA47" i="17"/>
  <c r="AA48" i="17"/>
  <c r="AA51" i="17"/>
  <c r="AA52" i="17"/>
  <c r="AA54" i="17"/>
  <c r="AA55" i="17"/>
  <c r="AA57" i="17"/>
  <c r="AA59" i="17"/>
  <c r="AA60" i="17"/>
  <c r="AA65" i="17"/>
  <c r="AA66" i="17"/>
  <c r="AA67" i="17"/>
  <c r="AA69" i="17"/>
  <c r="AA70" i="17"/>
  <c r="AA71" i="17"/>
  <c r="AA72" i="17"/>
  <c r="AA78" i="17"/>
  <c r="AA79" i="17"/>
  <c r="AA81" i="17"/>
  <c r="AA82" i="17"/>
  <c r="AA83" i="17"/>
  <c r="AA84" i="17"/>
  <c r="AA87" i="17"/>
  <c r="AA90" i="17"/>
  <c r="AA91" i="17"/>
  <c r="AA95" i="17"/>
  <c r="AA96" i="17"/>
  <c r="AA99" i="17"/>
  <c r="AA100" i="17"/>
  <c r="AA102" i="17"/>
  <c r="AA103" i="17"/>
  <c r="AA105" i="17"/>
  <c r="AA107" i="17"/>
  <c r="AA108" i="17"/>
  <c r="AA113" i="17"/>
  <c r="AA115" i="17"/>
  <c r="AA118" i="17"/>
  <c r="AA119" i="17"/>
  <c r="AA120" i="17"/>
  <c r="AA126" i="17"/>
  <c r="AA127" i="17"/>
  <c r="AA129" i="17"/>
  <c r="AA130" i="17"/>
  <c r="AA131" i="17"/>
  <c r="AA132" i="17"/>
  <c r="AA138" i="17"/>
  <c r="AA139" i="17"/>
  <c r="AA142" i="17"/>
  <c r="AA143" i="17"/>
  <c r="AA144" i="17"/>
  <c r="AA148" i="17"/>
  <c r="AA150" i="17"/>
  <c r="AA151" i="17"/>
  <c r="AA154" i="17"/>
  <c r="AA155" i="17"/>
  <c r="AA156" i="17"/>
  <c r="AA160" i="17"/>
  <c r="AA162" i="17"/>
  <c r="AA163" i="17"/>
  <c r="AA166" i="17"/>
  <c r="AA168" i="17"/>
  <c r="AA177" i="17"/>
  <c r="AA178" i="17"/>
  <c r="AA180" i="17"/>
  <c r="AA183" i="17"/>
  <c r="AA186" i="17"/>
  <c r="AA190" i="17"/>
  <c r="AA191" i="17"/>
  <c r="AA196" i="17"/>
  <c r="Z6" i="17"/>
  <c r="Z7" i="17"/>
  <c r="Z8" i="17"/>
  <c r="AA8" i="17" s="1"/>
  <c r="Z9" i="17"/>
  <c r="Z10" i="17"/>
  <c r="AA10" i="17" s="1"/>
  <c r="Z11" i="17"/>
  <c r="Z12" i="17"/>
  <c r="Z13" i="17"/>
  <c r="AA13" i="17" s="1"/>
  <c r="Z14" i="17"/>
  <c r="AA14" i="17" s="1"/>
  <c r="Z15" i="17"/>
  <c r="AA15" i="17" s="1"/>
  <c r="Z16" i="17"/>
  <c r="AA16" i="17" s="1"/>
  <c r="Z17" i="17"/>
  <c r="Z18" i="17"/>
  <c r="Z19" i="17"/>
  <c r="Z20" i="17"/>
  <c r="AA20" i="17" s="1"/>
  <c r="Z22" i="17"/>
  <c r="Z23" i="17"/>
  <c r="Z24" i="17"/>
  <c r="Z25" i="17"/>
  <c r="AA25" i="17" s="1"/>
  <c r="Z27" i="17"/>
  <c r="AA27" i="17" s="1"/>
  <c r="Z28" i="17"/>
  <c r="AA28" i="17" s="1"/>
  <c r="Z29" i="17"/>
  <c r="AA29" i="17" s="1"/>
  <c r="Z30" i="17"/>
  <c r="Z31" i="17"/>
  <c r="Z32" i="17"/>
  <c r="AA32" i="17" s="1"/>
  <c r="Z33" i="17"/>
  <c r="Z34" i="17"/>
  <c r="Z35" i="17"/>
  <c r="Z36" i="17"/>
  <c r="Z37" i="17"/>
  <c r="AA37" i="17" s="1"/>
  <c r="Z38" i="17"/>
  <c r="AA38" i="17" s="1"/>
  <c r="Z39" i="17"/>
  <c r="Z40" i="17"/>
  <c r="AA40" i="17" s="1"/>
  <c r="Z41" i="17"/>
  <c r="AA41" i="17" s="1"/>
  <c r="Z42" i="17"/>
  <c r="Z43" i="17"/>
  <c r="Z44" i="17"/>
  <c r="AA44" i="17" s="1"/>
  <c r="Z46" i="17"/>
  <c r="AA46" i="17" s="1"/>
  <c r="Z47" i="17"/>
  <c r="Z48" i="17"/>
  <c r="Z49" i="17"/>
  <c r="AA49" i="17" s="1"/>
  <c r="Z50" i="17"/>
  <c r="AA50" i="17" s="1"/>
  <c r="Z51" i="17"/>
  <c r="Z52" i="17"/>
  <c r="Z53" i="17"/>
  <c r="AA53" i="17" s="1"/>
  <c r="Z54" i="17"/>
  <c r="Z55" i="17"/>
  <c r="Z56" i="17"/>
  <c r="AA56" i="17" s="1"/>
  <c r="Z57" i="17"/>
  <c r="Z58" i="17"/>
  <c r="AA58" i="17" s="1"/>
  <c r="Z59" i="17"/>
  <c r="Z60" i="17"/>
  <c r="Z61" i="17"/>
  <c r="AA61" i="17" s="1"/>
  <c r="Z62" i="17"/>
  <c r="AA62" i="17" s="1"/>
  <c r="Z63" i="17"/>
  <c r="AA63" i="17" s="1"/>
  <c r="Z64" i="17"/>
  <c r="AA64" i="17" s="1"/>
  <c r="Z65" i="17"/>
  <c r="Z66" i="17"/>
  <c r="Z67" i="17"/>
  <c r="Z68" i="17"/>
  <c r="AA68" i="17" s="1"/>
  <c r="Z69" i="17"/>
  <c r="Z70" i="17"/>
  <c r="Z71" i="17"/>
  <c r="Z72" i="17"/>
  <c r="Z73" i="17"/>
  <c r="AA73" i="17" s="1"/>
  <c r="Z74" i="17"/>
  <c r="AA74" i="17" s="1"/>
  <c r="Z75" i="17"/>
  <c r="AA75" i="17" s="1"/>
  <c r="Z76" i="17"/>
  <c r="AA76" i="17" s="1"/>
  <c r="Z77" i="17"/>
  <c r="AA77" i="17" s="1"/>
  <c r="Z78" i="17"/>
  <c r="Z79" i="17"/>
  <c r="Z80" i="17"/>
  <c r="AA80" i="17" s="1"/>
  <c r="Z81" i="17"/>
  <c r="Z82" i="17"/>
  <c r="Z83" i="17"/>
  <c r="Z84" i="17"/>
  <c r="Z85" i="17"/>
  <c r="AA85" i="17" s="1"/>
  <c r="Z86" i="17"/>
  <c r="AA86" i="17" s="1"/>
  <c r="Z87" i="17"/>
  <c r="Z88" i="17"/>
  <c r="AA88" i="17" s="1"/>
  <c r="Z89" i="17"/>
  <c r="AA89" i="17" s="1"/>
  <c r="Z90" i="17"/>
  <c r="Z91" i="17"/>
  <c r="Z92" i="17"/>
  <c r="AA92" i="17" s="1"/>
  <c r="Z94" i="17"/>
  <c r="AA94" i="17" s="1"/>
  <c r="Z95" i="17"/>
  <c r="Z96" i="17"/>
  <c r="Z97" i="17"/>
  <c r="AA97" i="17" s="1"/>
  <c r="Z98" i="17"/>
  <c r="AA98" i="17" s="1"/>
  <c r="Z99" i="17"/>
  <c r="Z100" i="17"/>
  <c r="Z101" i="17"/>
  <c r="AA101" i="17" s="1"/>
  <c r="Z102" i="17"/>
  <c r="Z103" i="17"/>
  <c r="Z104" i="17"/>
  <c r="AA104" i="17" s="1"/>
  <c r="Z105" i="17"/>
  <c r="Z106" i="17"/>
  <c r="AA106" i="17" s="1"/>
  <c r="Z107" i="17"/>
  <c r="Z108" i="17"/>
  <c r="Z109" i="17"/>
  <c r="AA109" i="17" s="1"/>
  <c r="Z110" i="17"/>
  <c r="AA110" i="17" s="1"/>
  <c r="Z111" i="17"/>
  <c r="AA111" i="17" s="1"/>
  <c r="Z112" i="17"/>
  <c r="AA112" i="17" s="1"/>
  <c r="Z113" i="17"/>
  <c r="Z115" i="17"/>
  <c r="Z116" i="17"/>
  <c r="AA116" i="17" s="1"/>
  <c r="Z117" i="17"/>
  <c r="AA117" i="17" s="1"/>
  <c r="Z118" i="17"/>
  <c r="Z119" i="17"/>
  <c r="Z120" i="17"/>
  <c r="Z121" i="17"/>
  <c r="AA121" i="17" s="1"/>
  <c r="Z123" i="17"/>
  <c r="AA123" i="17" s="1"/>
  <c r="Z124" i="17"/>
  <c r="AA124" i="17" s="1"/>
  <c r="Z125" i="17"/>
  <c r="AA125" i="17" s="1"/>
  <c r="Z126" i="17"/>
  <c r="Z127" i="17"/>
  <c r="Z129" i="17"/>
  <c r="Z130" i="17"/>
  <c r="Z131" i="17"/>
  <c r="Z132" i="17"/>
  <c r="Z133" i="17"/>
  <c r="AA133" i="17" s="1"/>
  <c r="Z134" i="17"/>
  <c r="AA134" i="17" s="1"/>
  <c r="Z135" i="17"/>
  <c r="AA135" i="17" s="1"/>
  <c r="Z136" i="17"/>
  <c r="AA136" i="17" s="1"/>
  <c r="Z137" i="17"/>
  <c r="AA137" i="17" s="1"/>
  <c r="Z138" i="17"/>
  <c r="Z139" i="17"/>
  <c r="Z140" i="17"/>
  <c r="AA140" i="17" s="1"/>
  <c r="Z141" i="17"/>
  <c r="AA141" i="17" s="1"/>
  <c r="Z142" i="17"/>
  <c r="Z143" i="17"/>
  <c r="Z144" i="17"/>
  <c r="Z145" i="17"/>
  <c r="AA145" i="17" s="1"/>
  <c r="Z146" i="17"/>
  <c r="AA146" i="17" s="1"/>
  <c r="Z147" i="17"/>
  <c r="AA147" i="17" s="1"/>
  <c r="Z148" i="17"/>
  <c r="Z149" i="17"/>
  <c r="AA149" i="17" s="1"/>
  <c r="Z150" i="17"/>
  <c r="Z151" i="17"/>
  <c r="Z152" i="17"/>
  <c r="AA152" i="17" s="1"/>
  <c r="Z153" i="17"/>
  <c r="AA153" i="17" s="1"/>
  <c r="Z154" i="17"/>
  <c r="Z155" i="17"/>
  <c r="Z156" i="17"/>
  <c r="Z157" i="17"/>
  <c r="AA157" i="17" s="1"/>
  <c r="Z158" i="17"/>
  <c r="AA158" i="17" s="1"/>
  <c r="Z159" i="17"/>
  <c r="AA159" i="17" s="1"/>
  <c r="Z160" i="17"/>
  <c r="Z162" i="17"/>
  <c r="Z163" i="17"/>
  <c r="Z165" i="17"/>
  <c r="AA165" i="17" s="1"/>
  <c r="Z166" i="17"/>
  <c r="Z168" i="17"/>
  <c r="Z169" i="17"/>
  <c r="AA169" i="17" s="1"/>
  <c r="Z170" i="17"/>
  <c r="AA170" i="17" s="1"/>
  <c r="Z171" i="17"/>
  <c r="AA171" i="17" s="1"/>
  <c r="Z172" i="17"/>
  <c r="AA172" i="17" s="1"/>
  <c r="Z173" i="17"/>
  <c r="AA173" i="17" s="1"/>
  <c r="Z175" i="17"/>
  <c r="AA175" i="17" s="1"/>
  <c r="Z176" i="17"/>
  <c r="AA176" i="17" s="1"/>
  <c r="Z177" i="17"/>
  <c r="Z178" i="17"/>
  <c r="Z180" i="17"/>
  <c r="Z181" i="17"/>
  <c r="AA181" i="17" s="1"/>
  <c r="Z182" i="17"/>
  <c r="AA182" i="17" s="1"/>
  <c r="Z183" i="17"/>
  <c r="Z185" i="17"/>
  <c r="AA185" i="17" s="1"/>
  <c r="Z186" i="17"/>
  <c r="Z187" i="17"/>
  <c r="AA187" i="17" s="1"/>
  <c r="Z189" i="17"/>
  <c r="AA189" i="17" s="1"/>
  <c r="Z190" i="17"/>
  <c r="Z191" i="17"/>
  <c r="Z193" i="17"/>
  <c r="AA193" i="17" s="1"/>
  <c r="Z194" i="17"/>
  <c r="AA194" i="17" s="1"/>
  <c r="Z196" i="17"/>
  <c r="Z197" i="17"/>
  <c r="AA197" i="17" s="1"/>
  <c r="Z5" i="17"/>
  <c r="AA5" i="17" s="1"/>
  <c r="D2" i="13"/>
  <c r="D4" i="13" s="1"/>
  <c r="D10" i="4" s="1"/>
  <c r="C2" i="13"/>
  <c r="C4" i="13" s="1"/>
  <c r="C5" i="15"/>
  <c r="C3" i="15"/>
  <c r="D3" i="15" s="1"/>
  <c r="D5" i="15" s="1"/>
  <c r="D9" i="4" s="1"/>
  <c r="C3" i="5"/>
  <c r="C6" i="5" s="1"/>
  <c r="C4" i="7"/>
  <c r="C6" i="7" s="1"/>
  <c r="D4" i="12"/>
  <c r="D3" i="12"/>
  <c r="D10" i="12" s="1"/>
  <c r="D6" i="4" s="1"/>
  <c r="D5" i="12"/>
  <c r="D6" i="12"/>
  <c r="D7" i="12"/>
  <c r="D8" i="12"/>
  <c r="D9" i="12"/>
  <c r="C4" i="12"/>
  <c r="C5" i="12"/>
  <c r="C6" i="12"/>
  <c r="C7" i="12"/>
  <c r="C8" i="12"/>
  <c r="C3" i="12"/>
  <c r="D4" i="10"/>
  <c r="D5" i="4" s="1"/>
  <c r="C4" i="10"/>
  <c r="D4" i="2"/>
  <c r="D7" i="2"/>
  <c r="D8" i="2"/>
  <c r="D13" i="2"/>
  <c r="D14" i="2"/>
  <c r="D15" i="2"/>
  <c r="D16" i="2"/>
  <c r="D18" i="2"/>
  <c r="D19" i="2"/>
  <c r="D20" i="2"/>
  <c r="D27" i="2"/>
  <c r="D28" i="2"/>
  <c r="D29" i="2"/>
  <c r="D30" i="2"/>
  <c r="D31" i="2"/>
  <c r="D32" i="2"/>
  <c r="D43" i="2"/>
  <c r="D44" i="2"/>
  <c r="D49" i="2"/>
  <c r="D51" i="2"/>
  <c r="D52" i="2"/>
  <c r="D55" i="2"/>
  <c r="D56" i="2"/>
  <c r="D57" i="2"/>
  <c r="D58" i="2"/>
  <c r="D61" i="2"/>
  <c r="D62" i="2"/>
  <c r="D63" i="2"/>
  <c r="D67" i="2"/>
  <c r="D68" i="2"/>
  <c r="D69" i="2"/>
  <c r="D73" i="2"/>
  <c r="D74" i="2"/>
  <c r="D75" i="2"/>
  <c r="D76" i="2"/>
  <c r="D79" i="2"/>
  <c r="D80" i="2"/>
  <c r="D85" i="2"/>
  <c r="D86" i="2"/>
  <c r="D87" i="2"/>
  <c r="D88" i="2"/>
  <c r="D90" i="2"/>
  <c r="D91" i="2"/>
  <c r="D92" i="2"/>
  <c r="D99" i="2"/>
  <c r="D100" i="2"/>
  <c r="D101" i="2"/>
  <c r="D102" i="2"/>
  <c r="D103" i="2"/>
  <c r="D104" i="2"/>
  <c r="D115" i="2"/>
  <c r="D116" i="2"/>
  <c r="D121" i="2"/>
  <c r="D123" i="2"/>
  <c r="D124" i="2"/>
  <c r="D127" i="2"/>
  <c r="D128" i="2"/>
  <c r="D129" i="2"/>
  <c r="D130" i="2"/>
  <c r="D133" i="2"/>
  <c r="D134" i="2"/>
  <c r="D135" i="2"/>
  <c r="D139" i="2"/>
  <c r="D140" i="2"/>
  <c r="D141" i="2"/>
  <c r="D145" i="2"/>
  <c r="D146" i="2"/>
  <c r="D147" i="2"/>
  <c r="D148" i="2"/>
  <c r="D151" i="2"/>
  <c r="D152" i="2"/>
  <c r="D157" i="2"/>
  <c r="D158" i="2"/>
  <c r="D159" i="2"/>
  <c r="D160" i="2"/>
  <c r="D162" i="2"/>
  <c r="D163" i="2"/>
  <c r="D164" i="2"/>
  <c r="D171" i="2"/>
  <c r="D172" i="2"/>
  <c r="D173" i="2"/>
  <c r="D174" i="2"/>
  <c r="D175" i="2"/>
  <c r="D176" i="2"/>
  <c r="D187" i="2"/>
  <c r="D188" i="2"/>
  <c r="D193" i="2"/>
  <c r="D195" i="2"/>
  <c r="D196" i="2"/>
  <c r="D199" i="2"/>
  <c r="D200" i="2"/>
  <c r="D201" i="2"/>
  <c r="D202" i="2"/>
  <c r="D205" i="2"/>
  <c r="D206" i="2"/>
  <c r="D207" i="2"/>
  <c r="D3" i="2"/>
  <c r="C4" i="2"/>
  <c r="C5" i="2"/>
  <c r="D5" i="2" s="1"/>
  <c r="C6" i="2"/>
  <c r="D6" i="2" s="1"/>
  <c r="C7" i="2"/>
  <c r="C8" i="2"/>
  <c r="C9" i="2"/>
  <c r="D9" i="2" s="1"/>
  <c r="C10" i="2"/>
  <c r="D10" i="2" s="1"/>
  <c r="C11" i="2"/>
  <c r="D11" i="2" s="1"/>
  <c r="C12" i="2"/>
  <c r="D12" i="2" s="1"/>
  <c r="C13" i="2"/>
  <c r="C14" i="2"/>
  <c r="C15" i="2"/>
  <c r="C16" i="2"/>
  <c r="C17" i="2"/>
  <c r="D17" i="2" s="1"/>
  <c r="C18" i="2"/>
  <c r="C19" i="2"/>
  <c r="C20" i="2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C28" i="2"/>
  <c r="C29" i="2"/>
  <c r="C30" i="2"/>
  <c r="C31" i="2"/>
  <c r="C32" i="2"/>
  <c r="C33" i="2"/>
  <c r="D33" i="2" s="1"/>
  <c r="C34" i="2"/>
  <c r="D34" i="2" s="1"/>
  <c r="C35" i="2"/>
  <c r="D35" i="2" s="1"/>
  <c r="C36" i="2"/>
  <c r="D36" i="2" s="1"/>
  <c r="C37" i="2"/>
  <c r="D37" i="2" s="1"/>
  <c r="C38" i="2"/>
  <c r="D38" i="2" s="1"/>
  <c r="C39" i="2"/>
  <c r="D39" i="2" s="1"/>
  <c r="C40" i="2"/>
  <c r="D40" i="2" s="1"/>
  <c r="C41" i="2"/>
  <c r="D41" i="2" s="1"/>
  <c r="C42" i="2"/>
  <c r="D42" i="2" s="1"/>
  <c r="C43" i="2"/>
  <c r="C44" i="2"/>
  <c r="C45" i="2"/>
  <c r="D45" i="2" s="1"/>
  <c r="C46" i="2"/>
  <c r="D46" i="2" s="1"/>
  <c r="C47" i="2"/>
  <c r="D47" i="2" s="1"/>
  <c r="C48" i="2"/>
  <c r="D48" i="2" s="1"/>
  <c r="C49" i="2"/>
  <c r="C50" i="2"/>
  <c r="D50" i="2" s="1"/>
  <c r="C51" i="2"/>
  <c r="C52" i="2"/>
  <c r="C53" i="2"/>
  <c r="D53" i="2" s="1"/>
  <c r="C54" i="2"/>
  <c r="D54" i="2" s="1"/>
  <c r="C55" i="2"/>
  <c r="C56" i="2"/>
  <c r="C57" i="2"/>
  <c r="C58" i="2"/>
  <c r="C59" i="2"/>
  <c r="D59" i="2" s="1"/>
  <c r="C60" i="2"/>
  <c r="D60" i="2" s="1"/>
  <c r="C61" i="2"/>
  <c r="C62" i="2"/>
  <c r="C63" i="2"/>
  <c r="C64" i="2"/>
  <c r="D64" i="2" s="1"/>
  <c r="C65" i="2"/>
  <c r="D65" i="2" s="1"/>
  <c r="C66" i="2"/>
  <c r="D66" i="2" s="1"/>
  <c r="C67" i="2"/>
  <c r="C68" i="2"/>
  <c r="C69" i="2"/>
  <c r="C70" i="2"/>
  <c r="D70" i="2" s="1"/>
  <c r="C71" i="2"/>
  <c r="D71" i="2" s="1"/>
  <c r="C72" i="2"/>
  <c r="D72" i="2" s="1"/>
  <c r="C73" i="2"/>
  <c r="C74" i="2"/>
  <c r="C75" i="2"/>
  <c r="C76" i="2"/>
  <c r="C77" i="2"/>
  <c r="D77" i="2" s="1"/>
  <c r="C78" i="2"/>
  <c r="D78" i="2" s="1"/>
  <c r="C79" i="2"/>
  <c r="C80" i="2"/>
  <c r="C81" i="2"/>
  <c r="D81" i="2" s="1"/>
  <c r="C82" i="2"/>
  <c r="D82" i="2" s="1"/>
  <c r="C83" i="2"/>
  <c r="D83" i="2" s="1"/>
  <c r="C84" i="2"/>
  <c r="D84" i="2" s="1"/>
  <c r="C85" i="2"/>
  <c r="C86" i="2"/>
  <c r="C87" i="2"/>
  <c r="C88" i="2"/>
  <c r="C89" i="2"/>
  <c r="D89" i="2" s="1"/>
  <c r="C90" i="2"/>
  <c r="C91" i="2"/>
  <c r="C92" i="2"/>
  <c r="C93" i="2"/>
  <c r="D93" i="2" s="1"/>
  <c r="C94" i="2"/>
  <c r="D94" i="2" s="1"/>
  <c r="C95" i="2"/>
  <c r="D95" i="2" s="1"/>
  <c r="C96" i="2"/>
  <c r="D96" i="2" s="1"/>
  <c r="C97" i="2"/>
  <c r="D97" i="2" s="1"/>
  <c r="C98" i="2"/>
  <c r="D98" i="2" s="1"/>
  <c r="C99" i="2"/>
  <c r="C100" i="2"/>
  <c r="C101" i="2"/>
  <c r="C102" i="2"/>
  <c r="C103" i="2"/>
  <c r="C104" i="2"/>
  <c r="C105" i="2"/>
  <c r="D105" i="2" s="1"/>
  <c r="C106" i="2"/>
  <c r="D106" i="2" s="1"/>
  <c r="C107" i="2"/>
  <c r="D107" i="2" s="1"/>
  <c r="C108" i="2"/>
  <c r="D108" i="2" s="1"/>
  <c r="C109" i="2"/>
  <c r="D109" i="2" s="1"/>
  <c r="C110" i="2"/>
  <c r="D110" i="2" s="1"/>
  <c r="C111" i="2"/>
  <c r="D111" i="2" s="1"/>
  <c r="C112" i="2"/>
  <c r="D112" i="2" s="1"/>
  <c r="C113" i="2"/>
  <c r="D113" i="2" s="1"/>
  <c r="C114" i="2"/>
  <c r="D114" i="2" s="1"/>
  <c r="C115" i="2"/>
  <c r="C116" i="2"/>
  <c r="C117" i="2"/>
  <c r="D117" i="2" s="1"/>
  <c r="C118" i="2"/>
  <c r="D118" i="2" s="1"/>
  <c r="C119" i="2"/>
  <c r="D119" i="2" s="1"/>
  <c r="C120" i="2"/>
  <c r="D120" i="2" s="1"/>
  <c r="C121" i="2"/>
  <c r="C122" i="2"/>
  <c r="D122" i="2" s="1"/>
  <c r="C123" i="2"/>
  <c r="C124" i="2"/>
  <c r="C125" i="2"/>
  <c r="D125" i="2" s="1"/>
  <c r="C126" i="2"/>
  <c r="D126" i="2" s="1"/>
  <c r="C127" i="2"/>
  <c r="C128" i="2"/>
  <c r="C129" i="2"/>
  <c r="C130" i="2"/>
  <c r="C131" i="2"/>
  <c r="D131" i="2" s="1"/>
  <c r="C132" i="2"/>
  <c r="D132" i="2" s="1"/>
  <c r="C133" i="2"/>
  <c r="C134" i="2"/>
  <c r="C135" i="2"/>
  <c r="C136" i="2"/>
  <c r="D136" i="2" s="1"/>
  <c r="C137" i="2"/>
  <c r="D137" i="2" s="1"/>
  <c r="C138" i="2"/>
  <c r="D138" i="2" s="1"/>
  <c r="C139" i="2"/>
  <c r="C140" i="2"/>
  <c r="C141" i="2"/>
  <c r="C142" i="2"/>
  <c r="D142" i="2" s="1"/>
  <c r="C143" i="2"/>
  <c r="D143" i="2" s="1"/>
  <c r="C144" i="2"/>
  <c r="D144" i="2" s="1"/>
  <c r="C145" i="2"/>
  <c r="C146" i="2"/>
  <c r="C147" i="2"/>
  <c r="C148" i="2"/>
  <c r="C149" i="2"/>
  <c r="D149" i="2" s="1"/>
  <c r="C150" i="2"/>
  <c r="D150" i="2" s="1"/>
  <c r="C151" i="2"/>
  <c r="C152" i="2"/>
  <c r="C153" i="2"/>
  <c r="D153" i="2" s="1"/>
  <c r="C154" i="2"/>
  <c r="D154" i="2" s="1"/>
  <c r="C155" i="2"/>
  <c r="D155" i="2" s="1"/>
  <c r="C156" i="2"/>
  <c r="D156" i="2" s="1"/>
  <c r="C157" i="2"/>
  <c r="C158" i="2"/>
  <c r="C159" i="2"/>
  <c r="C160" i="2"/>
  <c r="C161" i="2"/>
  <c r="D161" i="2" s="1"/>
  <c r="C162" i="2"/>
  <c r="C163" i="2"/>
  <c r="C164" i="2"/>
  <c r="C165" i="2"/>
  <c r="D165" i="2" s="1"/>
  <c r="C166" i="2"/>
  <c r="D166" i="2" s="1"/>
  <c r="C167" i="2"/>
  <c r="D167" i="2" s="1"/>
  <c r="C168" i="2"/>
  <c r="D168" i="2" s="1"/>
  <c r="C169" i="2"/>
  <c r="D169" i="2" s="1"/>
  <c r="C170" i="2"/>
  <c r="D170" i="2" s="1"/>
  <c r="C171" i="2"/>
  <c r="C172" i="2"/>
  <c r="C173" i="2"/>
  <c r="C174" i="2"/>
  <c r="C175" i="2"/>
  <c r="C176" i="2"/>
  <c r="C177" i="2"/>
  <c r="D177" i="2" s="1"/>
  <c r="C178" i="2"/>
  <c r="D178" i="2" s="1"/>
  <c r="C179" i="2"/>
  <c r="D179" i="2" s="1"/>
  <c r="C180" i="2"/>
  <c r="D180" i="2" s="1"/>
  <c r="C181" i="2"/>
  <c r="D181" i="2" s="1"/>
  <c r="C182" i="2"/>
  <c r="D182" i="2" s="1"/>
  <c r="C183" i="2"/>
  <c r="D183" i="2" s="1"/>
  <c r="C184" i="2"/>
  <c r="D184" i="2" s="1"/>
  <c r="C185" i="2"/>
  <c r="D185" i="2" s="1"/>
  <c r="C186" i="2"/>
  <c r="D186" i="2" s="1"/>
  <c r="C187" i="2"/>
  <c r="C188" i="2"/>
  <c r="C189" i="2"/>
  <c r="D189" i="2" s="1"/>
  <c r="C190" i="2"/>
  <c r="D190" i="2" s="1"/>
  <c r="C191" i="2"/>
  <c r="D191" i="2" s="1"/>
  <c r="C192" i="2"/>
  <c r="D192" i="2" s="1"/>
  <c r="C193" i="2"/>
  <c r="C194" i="2"/>
  <c r="D194" i="2" s="1"/>
  <c r="C195" i="2"/>
  <c r="C196" i="2"/>
  <c r="C197" i="2"/>
  <c r="D197" i="2" s="1"/>
  <c r="C198" i="2"/>
  <c r="D198" i="2" s="1"/>
  <c r="C199" i="2"/>
  <c r="C200" i="2"/>
  <c r="C201" i="2"/>
  <c r="C202" i="2"/>
  <c r="C203" i="2"/>
  <c r="D203" i="2" s="1"/>
  <c r="C204" i="2"/>
  <c r="D204" i="2" s="1"/>
  <c r="C205" i="2"/>
  <c r="C206" i="2"/>
  <c r="C207" i="2"/>
  <c r="C208" i="2"/>
  <c r="D208" i="2" s="1"/>
  <c r="C210" i="2"/>
  <c r="D210" i="2" s="1"/>
  <c r="C3" i="2"/>
  <c r="D3" i="16"/>
  <c r="D4" i="16"/>
  <c r="D5" i="16"/>
  <c r="D6" i="16"/>
  <c r="D14" i="16"/>
  <c r="D15" i="16"/>
  <c r="D16" i="16"/>
  <c r="D17" i="16"/>
  <c r="D18" i="16"/>
  <c r="D26" i="16"/>
  <c r="D27" i="16"/>
  <c r="D28" i="16"/>
  <c r="D29" i="16"/>
  <c r="D30" i="16"/>
  <c r="D38" i="16"/>
  <c r="D40" i="16"/>
  <c r="D41" i="16"/>
  <c r="D42" i="16"/>
  <c r="D43" i="16"/>
  <c r="D46" i="16"/>
  <c r="D52" i="16"/>
  <c r="D53" i="16"/>
  <c r="D54" i="16"/>
  <c r="D57" i="16"/>
  <c r="D58" i="16"/>
  <c r="D62" i="16"/>
  <c r="D63" i="16"/>
  <c r="D65" i="16"/>
  <c r="D66" i="16"/>
  <c r="D70" i="16"/>
  <c r="D71" i="16"/>
  <c r="D74" i="16"/>
  <c r="D75" i="16"/>
  <c r="D76" i="16"/>
  <c r="D77" i="16"/>
  <c r="D78" i="16"/>
  <c r="D86" i="16"/>
  <c r="D87" i="16"/>
  <c r="D88" i="16"/>
  <c r="D89" i="16"/>
  <c r="D90" i="16"/>
  <c r="C3" i="16"/>
  <c r="C4" i="16"/>
  <c r="C5" i="16"/>
  <c r="C6" i="16"/>
  <c r="C7" i="16"/>
  <c r="D7" i="16" s="1"/>
  <c r="C8" i="16"/>
  <c r="D8" i="16" s="1"/>
  <c r="C9" i="16"/>
  <c r="D9" i="16" s="1"/>
  <c r="C10" i="16"/>
  <c r="D10" i="16" s="1"/>
  <c r="C11" i="16"/>
  <c r="D11" i="16" s="1"/>
  <c r="C12" i="16"/>
  <c r="D12" i="16" s="1"/>
  <c r="C13" i="16"/>
  <c r="D13" i="16" s="1"/>
  <c r="C14" i="16"/>
  <c r="C15" i="16"/>
  <c r="C16" i="16"/>
  <c r="C17" i="16"/>
  <c r="C18" i="16"/>
  <c r="C19" i="16"/>
  <c r="D19" i="16" s="1"/>
  <c r="C20" i="16"/>
  <c r="D20" i="16" s="1"/>
  <c r="C21" i="16"/>
  <c r="D21" i="16" s="1"/>
  <c r="C22" i="16"/>
  <c r="D22" i="16" s="1"/>
  <c r="C23" i="16"/>
  <c r="D23" i="16" s="1"/>
  <c r="C24" i="16"/>
  <c r="D24" i="16" s="1"/>
  <c r="C25" i="16"/>
  <c r="D25" i="16" s="1"/>
  <c r="C26" i="16"/>
  <c r="C27" i="16"/>
  <c r="C28" i="16"/>
  <c r="C29" i="16"/>
  <c r="C30" i="16"/>
  <c r="C31" i="16"/>
  <c r="D31" i="16" s="1"/>
  <c r="C32" i="16"/>
  <c r="D32" i="16" s="1"/>
  <c r="C33" i="16"/>
  <c r="D33" i="16" s="1"/>
  <c r="C34" i="16"/>
  <c r="D34" i="16" s="1"/>
  <c r="C35" i="16"/>
  <c r="D35" i="16" s="1"/>
  <c r="C36" i="16"/>
  <c r="D36" i="16" s="1"/>
  <c r="C37" i="16"/>
  <c r="D37" i="16" s="1"/>
  <c r="C38" i="16"/>
  <c r="C39" i="16"/>
  <c r="D39" i="16" s="1"/>
  <c r="C40" i="16"/>
  <c r="C41" i="16"/>
  <c r="C42" i="16"/>
  <c r="C43" i="16"/>
  <c r="C44" i="16"/>
  <c r="D44" i="16" s="1"/>
  <c r="C45" i="16"/>
  <c r="D45" i="16" s="1"/>
  <c r="C46" i="16"/>
  <c r="C47" i="16"/>
  <c r="D47" i="16" s="1"/>
  <c r="C48" i="16"/>
  <c r="D48" i="16" s="1"/>
  <c r="C49" i="16"/>
  <c r="D49" i="16" s="1"/>
  <c r="C50" i="16"/>
  <c r="D50" i="16" s="1"/>
  <c r="C51" i="16"/>
  <c r="D51" i="16" s="1"/>
  <c r="C52" i="16"/>
  <c r="C53" i="16"/>
  <c r="C54" i="16"/>
  <c r="C55" i="16"/>
  <c r="D55" i="16" s="1"/>
  <c r="C56" i="16"/>
  <c r="D56" i="16" s="1"/>
  <c r="C57" i="16"/>
  <c r="C58" i="16"/>
  <c r="C59" i="16"/>
  <c r="D59" i="16" s="1"/>
  <c r="C60" i="16"/>
  <c r="D60" i="16" s="1"/>
  <c r="C61" i="16"/>
  <c r="D61" i="16" s="1"/>
  <c r="C62" i="16"/>
  <c r="C63" i="16"/>
  <c r="C64" i="16"/>
  <c r="D64" i="16" s="1"/>
  <c r="C65" i="16"/>
  <c r="C66" i="16"/>
  <c r="C67" i="16"/>
  <c r="D67" i="16" s="1"/>
  <c r="C68" i="16"/>
  <c r="D68" i="16" s="1"/>
  <c r="C69" i="16"/>
  <c r="D69" i="16" s="1"/>
  <c r="C70" i="16"/>
  <c r="C71" i="16"/>
  <c r="C72" i="16"/>
  <c r="D72" i="16" s="1"/>
  <c r="C73" i="16"/>
  <c r="D73" i="16" s="1"/>
  <c r="C74" i="16"/>
  <c r="C75" i="16"/>
  <c r="C76" i="16"/>
  <c r="C77" i="16"/>
  <c r="C78" i="16"/>
  <c r="C79" i="16"/>
  <c r="D79" i="16" s="1"/>
  <c r="C80" i="16"/>
  <c r="D80" i="16" s="1"/>
  <c r="C81" i="16"/>
  <c r="D81" i="16" s="1"/>
  <c r="C82" i="16"/>
  <c r="D82" i="16" s="1"/>
  <c r="C83" i="16"/>
  <c r="D83" i="16" s="1"/>
  <c r="C84" i="16"/>
  <c r="D84" i="16" s="1"/>
  <c r="C85" i="16"/>
  <c r="D85" i="16" s="1"/>
  <c r="C86" i="16"/>
  <c r="C87" i="16"/>
  <c r="C88" i="16"/>
  <c r="C89" i="16"/>
  <c r="C90" i="16"/>
  <c r="C91" i="16"/>
  <c r="D91" i="16" s="1"/>
  <c r="C92" i="16"/>
  <c r="D92" i="16" s="1"/>
  <c r="C93" i="16"/>
  <c r="D93" i="16" s="1"/>
  <c r="C2" i="16"/>
  <c r="D2" i="16" l="1"/>
  <c r="D95" i="16" s="1"/>
  <c r="D12" i="4" s="1"/>
  <c r="C95" i="16"/>
  <c r="D3" i="5"/>
  <c r="D6" i="5" s="1"/>
  <c r="D8" i="4" s="1"/>
  <c r="D4" i="7"/>
  <c r="D6" i="7" s="1"/>
  <c r="D7" i="4" s="1"/>
  <c r="D4" i="6"/>
  <c r="D4" i="4" s="1"/>
  <c r="C4" i="6"/>
  <c r="C2" i="3"/>
  <c r="D2" i="3" s="1"/>
  <c r="D3" i="4" s="1"/>
  <c r="D122" i="14"/>
  <c r="C4" i="14"/>
  <c r="D4" i="14" s="1"/>
  <c r="C5" i="14"/>
  <c r="D5" i="14" s="1"/>
  <c r="C6" i="14"/>
  <c r="D6" i="14" s="1"/>
  <c r="C7" i="14"/>
  <c r="D7" i="14" s="1"/>
  <c r="C8" i="14"/>
  <c r="D8" i="14" s="1"/>
  <c r="C9" i="14"/>
  <c r="D9" i="14" s="1"/>
  <c r="C10" i="14"/>
  <c r="D10" i="14" s="1"/>
  <c r="C11" i="14"/>
  <c r="D11" i="14" s="1"/>
  <c r="C12" i="14"/>
  <c r="D12" i="14" s="1"/>
  <c r="C13" i="14"/>
  <c r="D13" i="14" s="1"/>
  <c r="C14" i="14"/>
  <c r="D14" i="14" s="1"/>
  <c r="C15" i="14"/>
  <c r="D15" i="14" s="1"/>
  <c r="C16" i="14"/>
  <c r="D16" i="14" s="1"/>
  <c r="C17" i="14"/>
  <c r="D17" i="14" s="1"/>
  <c r="C18" i="14"/>
  <c r="D18" i="14" s="1"/>
  <c r="C19" i="14"/>
  <c r="D19" i="14" s="1"/>
  <c r="C20" i="14"/>
  <c r="D20" i="14" s="1"/>
  <c r="C21" i="14"/>
  <c r="D21" i="14" s="1"/>
  <c r="C22" i="14"/>
  <c r="D22" i="14" s="1"/>
  <c r="C23" i="14"/>
  <c r="D23" i="14" s="1"/>
  <c r="C24" i="14"/>
  <c r="D24" i="14" s="1"/>
  <c r="C25" i="14"/>
  <c r="D25" i="14" s="1"/>
  <c r="C26" i="14"/>
  <c r="D26" i="14" s="1"/>
  <c r="C27" i="14"/>
  <c r="D27" i="14" s="1"/>
  <c r="C28" i="14"/>
  <c r="D28" i="14" s="1"/>
  <c r="C29" i="14"/>
  <c r="D29" i="14" s="1"/>
  <c r="C30" i="14"/>
  <c r="D30" i="14" s="1"/>
  <c r="C31" i="14"/>
  <c r="D31" i="14" s="1"/>
  <c r="C32" i="14"/>
  <c r="D32" i="14" s="1"/>
  <c r="C33" i="14"/>
  <c r="D33" i="14" s="1"/>
  <c r="C34" i="14"/>
  <c r="D34" i="14" s="1"/>
  <c r="C35" i="14"/>
  <c r="D35" i="14" s="1"/>
  <c r="C36" i="14"/>
  <c r="D36" i="14" s="1"/>
  <c r="C37" i="14"/>
  <c r="D37" i="14" s="1"/>
  <c r="C38" i="14"/>
  <c r="D38" i="14" s="1"/>
  <c r="C39" i="14"/>
  <c r="D39" i="14" s="1"/>
  <c r="C40" i="14"/>
  <c r="D40" i="14" s="1"/>
  <c r="C41" i="14"/>
  <c r="D41" i="14" s="1"/>
  <c r="C42" i="14"/>
  <c r="D42" i="14" s="1"/>
  <c r="C43" i="14"/>
  <c r="D43" i="14" s="1"/>
  <c r="C44" i="14"/>
  <c r="D44" i="14" s="1"/>
  <c r="C45" i="14"/>
  <c r="D45" i="14" s="1"/>
  <c r="C46" i="14"/>
  <c r="D46" i="14" s="1"/>
  <c r="C47" i="14"/>
  <c r="D47" i="14" s="1"/>
  <c r="C48" i="14"/>
  <c r="D48" i="14" s="1"/>
  <c r="C49" i="14"/>
  <c r="D49" i="14" s="1"/>
  <c r="C50" i="14"/>
  <c r="D50" i="14" s="1"/>
  <c r="C51" i="14"/>
  <c r="D51" i="14" s="1"/>
  <c r="C52" i="14"/>
  <c r="D52" i="14" s="1"/>
  <c r="C53" i="14"/>
  <c r="D53" i="14" s="1"/>
  <c r="C54" i="14"/>
  <c r="D54" i="14" s="1"/>
  <c r="C55" i="14"/>
  <c r="D55" i="14" s="1"/>
  <c r="C56" i="14"/>
  <c r="D56" i="14" s="1"/>
  <c r="C57" i="14"/>
  <c r="D57" i="14" s="1"/>
  <c r="C58" i="14"/>
  <c r="D58" i="14" s="1"/>
  <c r="C59" i="14"/>
  <c r="D59" i="14" s="1"/>
  <c r="C60" i="14"/>
  <c r="D60" i="14" s="1"/>
  <c r="C61" i="14"/>
  <c r="D61" i="14" s="1"/>
  <c r="C62" i="14"/>
  <c r="D62" i="14" s="1"/>
  <c r="C63" i="14"/>
  <c r="D63" i="14" s="1"/>
  <c r="C64" i="14"/>
  <c r="D64" i="14" s="1"/>
  <c r="C65" i="14"/>
  <c r="D65" i="14" s="1"/>
  <c r="C66" i="14"/>
  <c r="D66" i="14" s="1"/>
  <c r="C67" i="14"/>
  <c r="D67" i="14" s="1"/>
  <c r="C68" i="14"/>
  <c r="D68" i="14" s="1"/>
  <c r="C69" i="14"/>
  <c r="D69" i="14" s="1"/>
  <c r="C70" i="14"/>
  <c r="D70" i="14" s="1"/>
  <c r="C71" i="14"/>
  <c r="D71" i="14" s="1"/>
  <c r="C72" i="14"/>
  <c r="D72" i="14" s="1"/>
  <c r="C73" i="14"/>
  <c r="D73" i="14" s="1"/>
  <c r="C74" i="14"/>
  <c r="D74" i="14" s="1"/>
  <c r="C75" i="14"/>
  <c r="D75" i="14" s="1"/>
  <c r="C76" i="14"/>
  <c r="D76" i="14" s="1"/>
  <c r="C77" i="14"/>
  <c r="D77" i="14" s="1"/>
  <c r="C78" i="14"/>
  <c r="D78" i="14" s="1"/>
  <c r="C79" i="14"/>
  <c r="D79" i="14" s="1"/>
  <c r="C80" i="14"/>
  <c r="D80" i="14" s="1"/>
  <c r="C81" i="14"/>
  <c r="D81" i="14" s="1"/>
  <c r="C82" i="14"/>
  <c r="D82" i="14" s="1"/>
  <c r="C83" i="14"/>
  <c r="D83" i="14" s="1"/>
  <c r="C84" i="14"/>
  <c r="D84" i="14" s="1"/>
  <c r="C85" i="14"/>
  <c r="D85" i="14" s="1"/>
  <c r="C86" i="14"/>
  <c r="D86" i="14" s="1"/>
  <c r="C87" i="14"/>
  <c r="D87" i="14" s="1"/>
  <c r="C88" i="14"/>
  <c r="D88" i="14" s="1"/>
  <c r="C89" i="14"/>
  <c r="D89" i="14" s="1"/>
  <c r="C90" i="14"/>
  <c r="D90" i="14" s="1"/>
  <c r="C91" i="14"/>
  <c r="D91" i="14" s="1"/>
  <c r="C92" i="14"/>
  <c r="D92" i="14" s="1"/>
  <c r="C93" i="14"/>
  <c r="D93" i="14" s="1"/>
  <c r="C94" i="14"/>
  <c r="D94" i="14" s="1"/>
  <c r="C95" i="14"/>
  <c r="D95" i="14" s="1"/>
  <c r="C96" i="14"/>
  <c r="D96" i="14" s="1"/>
  <c r="C97" i="14"/>
  <c r="D97" i="14" s="1"/>
  <c r="C98" i="14"/>
  <c r="D98" i="14" s="1"/>
  <c r="C99" i="14"/>
  <c r="D99" i="14" s="1"/>
  <c r="C100" i="14"/>
  <c r="D100" i="14" s="1"/>
  <c r="C101" i="14"/>
  <c r="D101" i="14" s="1"/>
  <c r="C102" i="14"/>
  <c r="D102" i="14" s="1"/>
  <c r="C103" i="14"/>
  <c r="D103" i="14" s="1"/>
  <c r="C104" i="14"/>
  <c r="D104" i="14" s="1"/>
  <c r="C105" i="14"/>
  <c r="D105" i="14" s="1"/>
  <c r="C106" i="14"/>
  <c r="D106" i="14" s="1"/>
  <c r="C107" i="14"/>
  <c r="D107" i="14" s="1"/>
  <c r="C108" i="14"/>
  <c r="D108" i="14" s="1"/>
  <c r="C109" i="14"/>
  <c r="D109" i="14" s="1"/>
  <c r="C110" i="14"/>
  <c r="D110" i="14" s="1"/>
  <c r="C111" i="14"/>
  <c r="D111" i="14" s="1"/>
  <c r="C112" i="14"/>
  <c r="D112" i="14" s="1"/>
  <c r="C113" i="14"/>
  <c r="D113" i="14" s="1"/>
  <c r="C114" i="14"/>
  <c r="D114" i="14" s="1"/>
  <c r="C115" i="14"/>
  <c r="D115" i="14" s="1"/>
  <c r="C116" i="14"/>
  <c r="D116" i="14" s="1"/>
  <c r="C117" i="14"/>
  <c r="D117" i="14" s="1"/>
  <c r="C118" i="14"/>
  <c r="D118" i="14" s="1"/>
  <c r="C119" i="14"/>
  <c r="D119" i="14" s="1"/>
  <c r="C120" i="14"/>
  <c r="D120" i="14" s="1"/>
  <c r="C121" i="14"/>
  <c r="D121" i="14" s="1"/>
  <c r="C122" i="14"/>
  <c r="C123" i="14"/>
  <c r="D123" i="14" s="1"/>
  <c r="C124" i="14"/>
  <c r="D124" i="14" s="1"/>
  <c r="C125" i="14"/>
  <c r="D125" i="14" s="1"/>
  <c r="C126" i="14"/>
  <c r="D126" i="14" s="1"/>
  <c r="C127" i="14"/>
  <c r="D127" i="14" s="1"/>
  <c r="C128" i="14"/>
  <c r="D128" i="14" s="1"/>
  <c r="C129" i="14"/>
  <c r="D129" i="14" s="1"/>
  <c r="C130" i="14"/>
  <c r="D130" i="14" s="1"/>
  <c r="C131" i="14"/>
  <c r="D131" i="14" s="1"/>
  <c r="C132" i="14"/>
  <c r="D132" i="14" s="1"/>
  <c r="C133" i="14"/>
  <c r="D133" i="14" s="1"/>
  <c r="C134" i="14"/>
  <c r="D134" i="14" s="1"/>
  <c r="C135" i="14"/>
  <c r="D135" i="14" s="1"/>
  <c r="C136" i="14"/>
  <c r="D136" i="14" s="1"/>
  <c r="C137" i="14"/>
  <c r="D137" i="14" s="1"/>
  <c r="C138" i="14"/>
  <c r="D138" i="14" s="1"/>
  <c r="C139" i="14"/>
  <c r="D139" i="14" s="1"/>
  <c r="C140" i="14"/>
  <c r="D140" i="14" s="1"/>
  <c r="C141" i="14"/>
  <c r="D141" i="14" s="1"/>
  <c r="C142" i="14"/>
  <c r="D142" i="14" s="1"/>
  <c r="C143" i="14"/>
  <c r="D143" i="14" s="1"/>
  <c r="C144" i="14"/>
  <c r="D144" i="14" s="1"/>
  <c r="C145" i="14"/>
  <c r="D145" i="14" s="1"/>
  <c r="C146" i="14"/>
  <c r="D146" i="14" s="1"/>
  <c r="C147" i="14"/>
  <c r="D147" i="14" s="1"/>
  <c r="C148" i="14"/>
  <c r="D148" i="14" s="1"/>
  <c r="C149" i="14"/>
  <c r="D149" i="14" s="1"/>
  <c r="C150" i="14"/>
  <c r="D150" i="14" s="1"/>
  <c r="C151" i="14"/>
  <c r="D151" i="14" s="1"/>
  <c r="C152" i="14"/>
  <c r="D152" i="14" s="1"/>
  <c r="C153" i="14"/>
  <c r="D153" i="14" s="1"/>
  <c r="C154" i="14"/>
  <c r="D154" i="14" s="1"/>
  <c r="C155" i="14"/>
  <c r="D155" i="14" s="1"/>
  <c r="C156" i="14"/>
  <c r="D156" i="14" s="1"/>
  <c r="C157" i="14"/>
  <c r="D157" i="14" s="1"/>
  <c r="C158" i="14"/>
  <c r="D158" i="14" s="1"/>
  <c r="C159" i="14"/>
  <c r="D159" i="14" s="1"/>
  <c r="C160" i="14"/>
  <c r="D160" i="14" s="1"/>
  <c r="C161" i="14"/>
  <c r="D161" i="14" s="1"/>
  <c r="C162" i="14"/>
  <c r="D162" i="14" s="1"/>
  <c r="C163" i="14"/>
  <c r="D163" i="14" s="1"/>
  <c r="C164" i="14"/>
  <c r="D164" i="14" s="1"/>
  <c r="C165" i="14"/>
  <c r="D165" i="14" s="1"/>
  <c r="C166" i="14"/>
  <c r="D166" i="14" s="1"/>
  <c r="C167" i="14"/>
  <c r="D167" i="14" s="1"/>
  <c r="C168" i="14"/>
  <c r="D168" i="14" s="1"/>
  <c r="C169" i="14"/>
  <c r="D169" i="14" s="1"/>
  <c r="C170" i="14"/>
  <c r="D170" i="14" s="1"/>
  <c r="C171" i="14"/>
  <c r="D171" i="14" s="1"/>
  <c r="C172" i="14"/>
  <c r="D172" i="14" s="1"/>
  <c r="C173" i="14"/>
  <c r="D173" i="14" s="1"/>
  <c r="C174" i="14"/>
  <c r="D174" i="14" s="1"/>
  <c r="C175" i="14"/>
  <c r="D175" i="14" s="1"/>
  <c r="C176" i="14"/>
  <c r="D176" i="14" s="1"/>
  <c r="C177" i="14"/>
  <c r="D177" i="14" s="1"/>
  <c r="C178" i="14"/>
  <c r="D178" i="14" s="1"/>
  <c r="C179" i="14"/>
  <c r="D179" i="14" s="1"/>
  <c r="C180" i="14"/>
  <c r="D180" i="14" s="1"/>
  <c r="C181" i="14"/>
  <c r="D181" i="14" s="1"/>
  <c r="C182" i="14"/>
  <c r="D182" i="14" s="1"/>
  <c r="C183" i="14"/>
  <c r="D183" i="14" s="1"/>
  <c r="C184" i="14"/>
  <c r="D184" i="14" s="1"/>
  <c r="C185" i="14"/>
  <c r="D185" i="14" s="1"/>
  <c r="C186" i="14"/>
  <c r="D186" i="14" s="1"/>
  <c r="C187" i="14"/>
  <c r="D187" i="14" s="1"/>
  <c r="C188" i="14"/>
  <c r="D188" i="14" s="1"/>
  <c r="C189" i="14"/>
  <c r="D189" i="14" s="1"/>
  <c r="C190" i="14"/>
  <c r="D190" i="14" s="1"/>
  <c r="C191" i="14"/>
  <c r="D191" i="14" s="1"/>
  <c r="C192" i="14"/>
  <c r="D192" i="14" s="1"/>
  <c r="C193" i="14"/>
  <c r="D193" i="14" s="1"/>
  <c r="C194" i="14"/>
  <c r="D194" i="14" s="1"/>
  <c r="C3" i="14"/>
  <c r="C196" i="14" l="1"/>
  <c r="D3" i="14"/>
  <c r="D196" i="14" s="1"/>
  <c r="D16" i="4" s="1"/>
  <c r="B4" i="13"/>
  <c r="B10" i="4" s="1"/>
  <c r="I272" i="108"/>
  <c r="I136" i="107"/>
  <c r="I135" i="107"/>
  <c r="I134" i="107"/>
  <c r="I133" i="107"/>
  <c r="I132" i="107"/>
  <c r="I131" i="107"/>
  <c r="I130" i="107"/>
  <c r="I129" i="107"/>
  <c r="I128" i="107"/>
  <c r="I127" i="107"/>
  <c r="I126" i="107"/>
  <c r="I125" i="107"/>
  <c r="I124" i="107"/>
  <c r="I123" i="107"/>
  <c r="I122" i="107"/>
  <c r="I121" i="107"/>
  <c r="I120" i="107"/>
  <c r="I119" i="107"/>
  <c r="I118" i="107"/>
  <c r="I117" i="107"/>
  <c r="I116" i="107"/>
  <c r="I115" i="107"/>
  <c r="I114" i="107"/>
  <c r="I113" i="107"/>
  <c r="I112" i="107"/>
  <c r="I111" i="107"/>
  <c r="I110" i="107"/>
  <c r="I109" i="107"/>
  <c r="I108" i="107"/>
  <c r="I107" i="107"/>
  <c r="I106" i="107"/>
  <c r="I105" i="107"/>
  <c r="I104" i="107"/>
  <c r="I103" i="107"/>
  <c r="I102" i="107"/>
  <c r="I101" i="107"/>
  <c r="I100" i="107"/>
  <c r="I221" i="107" s="1"/>
  <c r="I198" i="106"/>
  <c r="I197" i="106"/>
  <c r="I196" i="106"/>
  <c r="I195" i="106"/>
  <c r="I194" i="106"/>
  <c r="I192" i="106"/>
  <c r="I191" i="106"/>
  <c r="I189" i="106"/>
  <c r="I188" i="106"/>
  <c r="I55" i="105"/>
  <c r="I53" i="105"/>
  <c r="I52" i="105"/>
  <c r="I51" i="105"/>
  <c r="I50" i="105"/>
  <c r="I48" i="105"/>
  <c r="I47" i="105"/>
  <c r="I175" i="104"/>
  <c r="I264" i="103"/>
  <c r="I91" i="103"/>
  <c r="I78" i="102"/>
  <c r="I77" i="102"/>
  <c r="I76" i="102"/>
  <c r="I75" i="102"/>
  <c r="I74" i="102"/>
  <c r="I279" i="101"/>
  <c r="I191" i="100"/>
  <c r="I104" i="100"/>
  <c r="I103" i="100"/>
  <c r="I102" i="100"/>
  <c r="I101" i="100"/>
  <c r="I100" i="100"/>
  <c r="I96" i="100"/>
  <c r="I95" i="100"/>
  <c r="I94" i="100"/>
  <c r="I93" i="100"/>
  <c r="I92" i="100"/>
  <c r="I91" i="100"/>
  <c r="I74" i="100"/>
  <c r="I73" i="100"/>
  <c r="I72" i="100"/>
  <c r="I71" i="100"/>
  <c r="I295" i="99"/>
  <c r="I294" i="99"/>
  <c r="I293" i="99"/>
  <c r="I292" i="99"/>
  <c r="I291" i="99"/>
  <c r="I290" i="99"/>
  <c r="I80" i="99"/>
  <c r="I79" i="99"/>
  <c r="I78" i="99"/>
  <c r="I77" i="99"/>
  <c r="I76" i="99"/>
  <c r="I291" i="98"/>
  <c r="H119" i="97"/>
  <c r="H25" i="96"/>
  <c r="H24" i="96"/>
  <c r="H317" i="95"/>
  <c r="H63" i="94"/>
  <c r="H62" i="94"/>
  <c r="H61" i="94"/>
  <c r="H60" i="94"/>
  <c r="H59" i="94"/>
  <c r="H58" i="94"/>
  <c r="H57" i="94"/>
  <c r="H56" i="94"/>
  <c r="H313" i="94" s="1"/>
  <c r="H204" i="93"/>
  <c r="H157" i="92"/>
  <c r="H148" i="91"/>
  <c r="H225" i="90"/>
  <c r="H249" i="89"/>
  <c r="H70" i="89"/>
  <c r="H404" i="88"/>
  <c r="H111" i="87"/>
  <c r="H110" i="87"/>
  <c r="I74" i="86"/>
  <c r="I61" i="86"/>
  <c r="I113" i="85"/>
  <c r="I288" i="85" s="1"/>
  <c r="I112" i="85"/>
  <c r="H71" i="84"/>
  <c r="H211" i="83"/>
  <c r="M96" i="82"/>
  <c r="I92" i="82"/>
  <c r="H80" i="81"/>
  <c r="H71" i="80"/>
  <c r="H120" i="79"/>
  <c r="H177" i="78"/>
  <c r="H297" i="77"/>
  <c r="I116" i="76"/>
  <c r="H174" i="75"/>
  <c r="H172" i="75"/>
  <c r="H170" i="75"/>
  <c r="H166" i="75"/>
  <c r="H149" i="75"/>
  <c r="H143" i="75"/>
  <c r="H129" i="75"/>
  <c r="H119" i="75"/>
  <c r="H117" i="75"/>
  <c r="H115" i="75"/>
  <c r="H96" i="75"/>
  <c r="H94" i="75"/>
  <c r="H92" i="75"/>
  <c r="H88" i="75"/>
  <c r="H529" i="74"/>
  <c r="H149" i="73"/>
  <c r="I136" i="72"/>
  <c r="H302" i="71"/>
  <c r="I226" i="70"/>
  <c r="H103" i="69"/>
  <c r="H144" i="68"/>
  <c r="H139" i="68"/>
  <c r="H129" i="68"/>
  <c r="H126" i="68"/>
  <c r="H108" i="68"/>
  <c r="H102" i="68"/>
  <c r="H96" i="68"/>
  <c r="I46" i="67"/>
  <c r="I45" i="67"/>
  <c r="H191" i="66"/>
  <c r="H186" i="65"/>
  <c r="M181" i="65"/>
  <c r="I125" i="64"/>
  <c r="I122" i="64"/>
  <c r="I116" i="64"/>
  <c r="I109" i="64"/>
  <c r="I97" i="64"/>
  <c r="I56" i="64"/>
  <c r="I52" i="64"/>
  <c r="I44" i="64"/>
  <c r="I38" i="64"/>
  <c r="I34" i="64"/>
  <c r="I30" i="64"/>
  <c r="I22" i="64"/>
  <c r="I170" i="63"/>
  <c r="I165" i="63"/>
  <c r="I155" i="63"/>
  <c r="I142" i="63"/>
  <c r="I99" i="63"/>
  <c r="I89" i="63"/>
  <c r="I79" i="63"/>
  <c r="I70" i="63"/>
  <c r="I66" i="63"/>
  <c r="I62" i="63"/>
  <c r="I58" i="63"/>
  <c r="I22" i="63"/>
  <c r="H190" i="62"/>
  <c r="H187" i="62"/>
  <c r="H183" i="62"/>
  <c r="H180" i="62"/>
  <c r="H167" i="62"/>
  <c r="H87" i="62"/>
  <c r="H83" i="62"/>
  <c r="H80" i="62"/>
  <c r="H71" i="62"/>
  <c r="H67" i="62"/>
  <c r="H63" i="62"/>
  <c r="H59" i="62"/>
  <c r="H23" i="62"/>
  <c r="I140" i="61"/>
  <c r="I137" i="61"/>
  <c r="I129" i="61"/>
  <c r="I125" i="61"/>
  <c r="I115" i="61"/>
  <c r="I77" i="61"/>
  <c r="I63" i="61"/>
  <c r="I60" i="61"/>
  <c r="I56" i="61"/>
  <c r="I52" i="61"/>
  <c r="I48" i="61"/>
  <c r="I19" i="61"/>
  <c r="I158" i="60"/>
  <c r="I155" i="60"/>
  <c r="I147" i="60"/>
  <c r="I144" i="60"/>
  <c r="I140" i="60"/>
  <c r="I135" i="60"/>
  <c r="I132" i="60"/>
  <c r="I102" i="60"/>
  <c r="I37" i="60"/>
  <c r="I31" i="60"/>
  <c r="I27" i="60"/>
  <c r="I159" i="60" s="1"/>
  <c r="I204" i="59"/>
  <c r="I201" i="59"/>
  <c r="I194" i="59"/>
  <c r="I184" i="59"/>
  <c r="I115" i="59"/>
  <c r="I106" i="59"/>
  <c r="I97" i="59"/>
  <c r="I90" i="59"/>
  <c r="I83" i="59"/>
  <c r="I35" i="59"/>
  <c r="I138" i="58"/>
  <c r="I130" i="58"/>
  <c r="I127" i="58"/>
  <c r="I119" i="58"/>
  <c r="I95" i="58"/>
  <c r="I90" i="58"/>
  <c r="I84" i="58"/>
  <c r="I79" i="58"/>
  <c r="I169" i="57"/>
  <c r="I164" i="57"/>
  <c r="I161" i="57"/>
  <c r="I155" i="57"/>
  <c r="I146" i="57"/>
  <c r="I93" i="57"/>
  <c r="I89" i="57"/>
  <c r="I80" i="57"/>
  <c r="I72" i="57"/>
  <c r="I64" i="57"/>
  <c r="I60" i="57"/>
  <c r="I54" i="57"/>
  <c r="I48" i="57"/>
  <c r="I18" i="57"/>
  <c r="I83" i="56"/>
  <c r="I78" i="56"/>
  <c r="I75" i="56"/>
  <c r="I72" i="56"/>
  <c r="I68" i="56"/>
  <c r="I65" i="56"/>
  <c r="I59" i="56"/>
  <c r="I55" i="56"/>
  <c r="I26" i="56"/>
  <c r="I105" i="55"/>
  <c r="I102" i="55"/>
  <c r="I98" i="55"/>
  <c r="I90" i="55"/>
  <c r="I64" i="55"/>
  <c r="I58" i="55"/>
  <c r="I28" i="55"/>
  <c r="H216" i="54"/>
  <c r="H207" i="54"/>
  <c r="H204" i="54"/>
  <c r="H200" i="54"/>
  <c r="H193" i="54"/>
  <c r="H189" i="54"/>
  <c r="H177" i="54"/>
  <c r="H148" i="54"/>
  <c r="H142" i="54"/>
  <c r="H35" i="54"/>
  <c r="I75" i="53"/>
  <c r="I72" i="53"/>
  <c r="I67" i="53"/>
  <c r="I60" i="53"/>
  <c r="I30" i="53"/>
  <c r="I26" i="53"/>
  <c r="I20" i="53"/>
  <c r="I16" i="53"/>
  <c r="I188" i="52"/>
  <c r="I184" i="52"/>
  <c r="I178" i="52"/>
  <c r="I175" i="52"/>
  <c r="I171" i="52"/>
  <c r="I166" i="52"/>
  <c r="I163" i="52"/>
  <c r="I85" i="52"/>
  <c r="I81" i="52"/>
  <c r="I74" i="52"/>
  <c r="I70" i="52"/>
  <c r="I66" i="52"/>
  <c r="I60" i="52"/>
  <c r="I51" i="52"/>
  <c r="I46" i="52"/>
  <c r="H207" i="51"/>
  <c r="H204" i="51"/>
  <c r="H197" i="51"/>
  <c r="H193" i="51"/>
  <c r="H189" i="51"/>
  <c r="H186" i="51"/>
  <c r="H183" i="51"/>
  <c r="H91" i="51"/>
  <c r="H83" i="51"/>
  <c r="H80" i="51"/>
  <c r="H69" i="51"/>
  <c r="H58" i="51"/>
  <c r="H53" i="51"/>
  <c r="H44" i="51"/>
  <c r="H183" i="50"/>
  <c r="H179" i="50"/>
  <c r="H170" i="50"/>
  <c r="H167" i="50"/>
  <c r="H159" i="50"/>
  <c r="H153" i="50"/>
  <c r="H149" i="50"/>
  <c r="H59" i="50"/>
  <c r="H54" i="50"/>
  <c r="H46" i="50"/>
  <c r="H34" i="50"/>
  <c r="H30" i="50"/>
  <c r="H26" i="50"/>
  <c r="H20" i="50"/>
  <c r="H163" i="49"/>
  <c r="H160" i="49"/>
  <c r="H155" i="49"/>
  <c r="H151" i="49"/>
  <c r="H147" i="49"/>
  <c r="H144" i="49"/>
  <c r="H79" i="49"/>
  <c r="H75" i="49"/>
  <c r="H71" i="49"/>
  <c r="H63" i="49"/>
  <c r="H59" i="49"/>
  <c r="H53" i="49"/>
  <c r="H49" i="49"/>
  <c r="H40" i="49"/>
  <c r="H215" i="48"/>
  <c r="H212" i="48"/>
  <c r="H207" i="48"/>
  <c r="H204" i="48"/>
  <c r="H199" i="48"/>
  <c r="H192" i="48"/>
  <c r="H189" i="48"/>
  <c r="H93" i="48"/>
  <c r="H90" i="48"/>
  <c r="H87" i="48"/>
  <c r="H83" i="48"/>
  <c r="H73" i="48"/>
  <c r="H67" i="48"/>
  <c r="H64" i="48"/>
  <c r="H59" i="48"/>
  <c r="H51" i="48"/>
  <c r="H35" i="48"/>
  <c r="H20" i="48"/>
  <c r="I338" i="47"/>
  <c r="I333" i="47"/>
  <c r="I323" i="47"/>
  <c r="I316" i="47"/>
  <c r="I310" i="47"/>
  <c r="I303" i="47"/>
  <c r="I93" i="47"/>
  <c r="I89" i="47"/>
  <c r="I84" i="47"/>
  <c r="I76" i="47"/>
  <c r="I58" i="47"/>
  <c r="I412" i="46"/>
  <c r="I408" i="46"/>
  <c r="I405" i="46"/>
  <c r="I402" i="46"/>
  <c r="I397" i="46"/>
  <c r="I393" i="46"/>
  <c r="I390" i="46"/>
  <c r="I153" i="46"/>
  <c r="I145" i="46"/>
  <c r="I137" i="46"/>
  <c r="I130" i="46"/>
  <c r="I120" i="46"/>
  <c r="I93" i="46"/>
  <c r="I89" i="46"/>
  <c r="I79" i="46"/>
  <c r="I72" i="46"/>
  <c r="I52" i="46"/>
  <c r="I36" i="46"/>
  <c r="I24" i="46"/>
  <c r="H243" i="45"/>
  <c r="H237" i="45"/>
  <c r="H226" i="45"/>
  <c r="H216" i="45"/>
  <c r="H211" i="45"/>
  <c r="H202" i="45"/>
  <c r="H198" i="45"/>
  <c r="H83" i="45"/>
  <c r="H77" i="45"/>
  <c r="H71" i="45"/>
  <c r="H67" i="45"/>
  <c r="H63" i="45"/>
  <c r="H59" i="45"/>
  <c r="H50" i="45"/>
  <c r="H35" i="45"/>
  <c r="H260" i="44"/>
  <c r="H255" i="44"/>
  <c r="H244" i="44"/>
  <c r="H235" i="44"/>
  <c r="H226" i="44"/>
  <c r="H206" i="44"/>
  <c r="H203" i="44"/>
  <c r="H110" i="44"/>
  <c r="H105" i="44"/>
  <c r="H91" i="44"/>
  <c r="H77" i="44"/>
  <c r="H73" i="44"/>
  <c r="H68" i="44"/>
  <c r="H65" i="44"/>
  <c r="H37" i="44"/>
  <c r="H32" i="44"/>
  <c r="H26" i="44"/>
  <c r="I520" i="43"/>
  <c r="I516" i="43"/>
  <c r="I512" i="43"/>
  <c r="I507" i="43"/>
  <c r="I449" i="43"/>
  <c r="I444" i="43"/>
  <c r="I433" i="43"/>
  <c r="I387" i="43"/>
  <c r="I381" i="43"/>
  <c r="I376" i="43"/>
  <c r="I371" i="43"/>
  <c r="I350" i="43"/>
  <c r="I333" i="43"/>
  <c r="I322" i="43"/>
  <c r="I317" i="43"/>
  <c r="I312" i="43"/>
  <c r="I265" i="43"/>
  <c r="I253" i="43"/>
  <c r="I227" i="43"/>
  <c r="I185" i="43"/>
  <c r="I521" i="43" s="1"/>
  <c r="I43" i="43"/>
  <c r="H519" i="42"/>
  <c r="H515" i="42"/>
  <c r="H508" i="42"/>
  <c r="H482" i="42"/>
  <c r="H309" i="42"/>
  <c r="H294" i="42"/>
  <c r="H288" i="42"/>
  <c r="H284" i="42"/>
  <c r="H187" i="42"/>
  <c r="H173" i="42"/>
  <c r="H141" i="42"/>
  <c r="H121" i="42"/>
  <c r="H115" i="42"/>
  <c r="H41" i="42"/>
  <c r="H152" i="41"/>
  <c r="H148" i="41"/>
  <c r="H153" i="41" s="1"/>
  <c r="H144" i="41"/>
  <c r="H126" i="41"/>
  <c r="H121" i="41"/>
  <c r="H113" i="41"/>
  <c r="H53" i="41"/>
  <c r="H49" i="41"/>
  <c r="H45" i="41"/>
  <c r="H41" i="41"/>
  <c r="H133" i="40"/>
  <c r="H130" i="40"/>
  <c r="H124" i="40"/>
  <c r="H117" i="40"/>
  <c r="H114" i="40"/>
  <c r="H50" i="40"/>
  <c r="H43" i="40"/>
  <c r="H34" i="40"/>
  <c r="H134" i="40" s="1"/>
  <c r="H29" i="40"/>
  <c r="I142" i="39"/>
  <c r="I139" i="39"/>
  <c r="I125" i="39"/>
  <c r="I122" i="39"/>
  <c r="I118" i="39"/>
  <c r="I91" i="39"/>
  <c r="I88" i="39"/>
  <c r="I30" i="39"/>
  <c r="I26" i="39"/>
  <c r="I143" i="39" s="1"/>
  <c r="I192" i="38"/>
  <c r="I184" i="38"/>
  <c r="I174" i="38"/>
  <c r="I111" i="38"/>
  <c r="I105" i="38"/>
  <c r="I89" i="38"/>
  <c r="I84" i="38"/>
  <c r="I78" i="38"/>
  <c r="I73" i="38"/>
  <c r="I63" i="38"/>
  <c r="I54" i="38"/>
  <c r="I47" i="38"/>
  <c r="I21" i="38"/>
  <c r="I139" i="37"/>
  <c r="I136" i="37"/>
  <c r="I133" i="37"/>
  <c r="I126" i="37"/>
  <c r="I120" i="37"/>
  <c r="I79" i="37"/>
  <c r="I76" i="37"/>
  <c r="I71" i="37"/>
  <c r="I67" i="37"/>
  <c r="I61" i="37"/>
  <c r="I58" i="37"/>
  <c r="I54" i="37"/>
  <c r="I50" i="37"/>
  <c r="I24" i="37"/>
  <c r="I278" i="36"/>
  <c r="I275" i="36"/>
  <c r="I268" i="36"/>
  <c r="I265" i="36"/>
  <c r="I255" i="36"/>
  <c r="I251" i="36"/>
  <c r="I168" i="36"/>
  <c r="I165" i="36"/>
  <c r="I160" i="36"/>
  <c r="I121" i="36"/>
  <c r="I111" i="36"/>
  <c r="I102" i="36"/>
  <c r="I98" i="36"/>
  <c r="I94" i="36"/>
  <c r="I89" i="36"/>
  <c r="I63" i="36"/>
  <c r="I42" i="36"/>
  <c r="I97" i="35"/>
  <c r="I94" i="35"/>
  <c r="I89" i="35"/>
  <c r="I83" i="35"/>
  <c r="I80" i="35"/>
  <c r="I67" i="35"/>
  <c r="I64" i="35"/>
  <c r="I27" i="35"/>
  <c r="I23" i="35"/>
  <c r="G328" i="34"/>
  <c r="G323" i="34"/>
  <c r="G316" i="34"/>
  <c r="G309" i="34"/>
  <c r="G298" i="34"/>
  <c r="G295" i="34"/>
  <c r="G201" i="34"/>
  <c r="G184" i="34"/>
  <c r="G171" i="34"/>
  <c r="G167" i="34"/>
  <c r="G162" i="34"/>
  <c r="G102" i="34"/>
  <c r="G88" i="34"/>
  <c r="G47" i="34"/>
  <c r="I221" i="33"/>
  <c r="I218" i="33"/>
  <c r="I210" i="33"/>
  <c r="I192" i="33"/>
  <c r="I184" i="33"/>
  <c r="I159" i="33"/>
  <c r="I156" i="33"/>
  <c r="I86" i="33"/>
  <c r="I82" i="33"/>
  <c r="I78" i="33"/>
  <c r="I73" i="33"/>
  <c r="I33" i="33"/>
  <c r="I29" i="33"/>
  <c r="I25" i="33"/>
  <c r="H76" i="32"/>
  <c r="H73" i="32"/>
  <c r="H65" i="32"/>
  <c r="H56" i="32"/>
  <c r="H34" i="32"/>
  <c r="H30" i="32"/>
  <c r="H27" i="32"/>
  <c r="H24" i="32"/>
  <c r="H21" i="32"/>
  <c r="H17" i="32"/>
  <c r="H10" i="32"/>
  <c r="H77" i="32" s="1"/>
  <c r="I104" i="31"/>
  <c r="I101" i="31"/>
  <c r="I92" i="31"/>
  <c r="I81" i="31"/>
  <c r="I29" i="31"/>
  <c r="I20" i="31"/>
  <c r="I185" i="30"/>
  <c r="I182" i="30"/>
  <c r="I179" i="30"/>
  <c r="I186" i="30" s="1"/>
  <c r="I173" i="30"/>
  <c r="I134" i="30"/>
  <c r="I44" i="30"/>
  <c r="I35" i="30"/>
  <c r="I170" i="29"/>
  <c r="I166" i="29"/>
  <c r="I171" i="29" s="1"/>
  <c r="I160" i="29"/>
  <c r="I152" i="29"/>
  <c r="I145" i="29"/>
  <c r="I130" i="29"/>
  <c r="I49" i="29"/>
  <c r="I44" i="29"/>
  <c r="I39" i="29"/>
  <c r="H170" i="28"/>
  <c r="H166" i="28"/>
  <c r="H160" i="28"/>
  <c r="H147" i="28"/>
  <c r="H144" i="28"/>
  <c r="H139" i="28"/>
  <c r="H134" i="28"/>
  <c r="H131" i="28"/>
  <c r="H53" i="28"/>
  <c r="H48" i="28"/>
  <c r="H43" i="28"/>
  <c r="H171" i="28" s="1"/>
  <c r="H181" i="27"/>
  <c r="H176" i="27"/>
  <c r="H171" i="27"/>
  <c r="H167" i="27"/>
  <c r="H164" i="27"/>
  <c r="H148" i="27"/>
  <c r="H64" i="27"/>
  <c r="H57" i="27"/>
  <c r="H53" i="27"/>
  <c r="H49" i="27"/>
  <c r="H42" i="27"/>
  <c r="H20" i="27"/>
  <c r="I190" i="26"/>
  <c r="I185" i="26"/>
  <c r="I180" i="26"/>
  <c r="I174" i="26"/>
  <c r="I158" i="26"/>
  <c r="I150" i="26"/>
  <c r="I120" i="26"/>
  <c r="I84" i="26"/>
  <c r="I78" i="26"/>
  <c r="I64" i="26"/>
  <c r="I54" i="26"/>
  <c r="I50" i="26"/>
  <c r="I46" i="26"/>
  <c r="I24" i="26"/>
  <c r="I16" i="26"/>
  <c r="I12" i="26"/>
  <c r="H92" i="25"/>
  <c r="H91" i="25"/>
  <c r="H88" i="25"/>
  <c r="H84" i="25"/>
  <c r="H78" i="25"/>
  <c r="H75" i="25"/>
  <c r="H72" i="25"/>
  <c r="H54" i="25"/>
  <c r="H50" i="25"/>
  <c r="H23" i="25"/>
  <c r="H72" i="24"/>
  <c r="H73" i="24" s="1"/>
  <c r="H69" i="24"/>
  <c r="H64" i="24"/>
  <c r="H59" i="24"/>
  <c r="H53" i="24"/>
  <c r="H47" i="24"/>
  <c r="H17" i="24"/>
  <c r="I59" i="23"/>
  <c r="I56" i="23"/>
  <c r="I53" i="23"/>
  <c r="I47" i="23"/>
  <c r="I42" i="23"/>
  <c r="I21" i="23"/>
  <c r="I17" i="23"/>
  <c r="H58" i="22"/>
  <c r="H55" i="22"/>
  <c r="H52" i="22"/>
  <c r="H49" i="22"/>
  <c r="H45" i="22"/>
  <c r="H41" i="22"/>
  <c r="H18" i="22"/>
  <c r="I143" i="21"/>
  <c r="I144" i="21" s="1"/>
  <c r="I139" i="21"/>
  <c r="I135" i="21"/>
  <c r="I131" i="21"/>
  <c r="I92" i="21"/>
  <c r="I87" i="21"/>
  <c r="I41" i="21"/>
  <c r="I112" i="20"/>
  <c r="I109" i="20"/>
  <c r="I104" i="20"/>
  <c r="I93" i="20"/>
  <c r="I74" i="20"/>
  <c r="I54" i="20"/>
  <c r="I46" i="20"/>
  <c r="I41" i="20"/>
  <c r="I31" i="20"/>
  <c r="I26" i="20"/>
  <c r="I16" i="20"/>
  <c r="I113" i="20" s="1"/>
  <c r="I105" i="19"/>
  <c r="Z105" i="19" s="1"/>
  <c r="AA105" i="19" s="1"/>
  <c r="I102" i="19"/>
  <c r="Z102" i="19" s="1"/>
  <c r="AA102" i="19" s="1"/>
  <c r="I99" i="19"/>
  <c r="Z99" i="19" s="1"/>
  <c r="AA99" i="19" s="1"/>
  <c r="I96" i="19"/>
  <c r="Z96" i="19" s="1"/>
  <c r="AA96" i="19" s="1"/>
  <c r="I90" i="19"/>
  <c r="Z90" i="19" s="1"/>
  <c r="AA90" i="19" s="1"/>
  <c r="I84" i="19"/>
  <c r="Z84" i="19" s="1"/>
  <c r="AA84" i="19" s="1"/>
  <c r="I81" i="19"/>
  <c r="Z81" i="19" s="1"/>
  <c r="AA81" i="19" s="1"/>
  <c r="I63" i="19"/>
  <c r="Z63" i="19" s="1"/>
  <c r="AA63" i="19" s="1"/>
  <c r="I59" i="19"/>
  <c r="Z59" i="19" s="1"/>
  <c r="AA59" i="19" s="1"/>
  <c r="I49" i="19"/>
  <c r="Z49" i="19" s="1"/>
  <c r="AA49" i="19" s="1"/>
  <c r="I22" i="19"/>
  <c r="Z22" i="19" s="1"/>
  <c r="AA22" i="19" s="1"/>
  <c r="I200" i="18"/>
  <c r="I197" i="18"/>
  <c r="I193" i="18"/>
  <c r="I188" i="18"/>
  <c r="I182" i="18"/>
  <c r="I175" i="18"/>
  <c r="I141" i="18"/>
  <c r="I136" i="18"/>
  <c r="I85" i="18"/>
  <c r="I41" i="18"/>
  <c r="I201" i="18" s="1"/>
  <c r="I198" i="17"/>
  <c r="I195" i="17"/>
  <c r="I192" i="17"/>
  <c r="I188" i="17"/>
  <c r="I184" i="17"/>
  <c r="I179" i="17"/>
  <c r="I174" i="17"/>
  <c r="I167" i="17"/>
  <c r="I164" i="17"/>
  <c r="I161" i="17"/>
  <c r="I128" i="17"/>
  <c r="I122" i="17"/>
  <c r="I114" i="17"/>
  <c r="I93" i="17"/>
  <c r="I45" i="17"/>
  <c r="I26" i="17"/>
  <c r="I21" i="17"/>
  <c r="Z521" i="43" l="1"/>
  <c r="AA521" i="43" s="1"/>
  <c r="AB288" i="85"/>
  <c r="AC288" i="85"/>
  <c r="X134" i="40"/>
  <c r="Y134" i="40" s="1"/>
  <c r="Z143" i="39"/>
  <c r="AA143" i="39" s="1"/>
  <c r="Z171" i="28"/>
  <c r="AA171" i="28" s="1"/>
  <c r="AC171" i="29"/>
  <c r="AD171" i="29"/>
  <c r="Z186" i="30"/>
  <c r="AA186" i="30" s="1"/>
  <c r="Y153" i="41"/>
  <c r="Z153" i="41" s="1"/>
  <c r="Z159" i="60"/>
  <c r="AA159" i="60" s="1"/>
  <c r="AB221" i="107"/>
  <c r="AC221" i="107" s="1"/>
  <c r="Z113" i="20"/>
  <c r="AA113" i="20" s="1"/>
  <c r="Z313" i="94"/>
  <c r="AA313" i="94" s="1"/>
  <c r="AA77" i="32"/>
  <c r="AB77" i="32" s="1"/>
  <c r="Z201" i="18"/>
  <c r="AA201" i="18" s="1"/>
  <c r="Z144" i="21"/>
  <c r="AA144" i="21" s="1"/>
  <c r="X73" i="24"/>
  <c r="Y73" i="24" s="1"/>
  <c r="AA86" i="33"/>
  <c r="AB86" i="33" s="1"/>
  <c r="AA268" i="36"/>
  <c r="AB268" i="36" s="1"/>
  <c r="X124" i="40"/>
  <c r="Y124" i="40" s="1"/>
  <c r="Y243" i="45"/>
  <c r="Z243" i="45" s="1"/>
  <c r="X207" i="51"/>
  <c r="Y207" i="51"/>
  <c r="BA106" i="59"/>
  <c r="BB106" i="59" s="1"/>
  <c r="BB52" i="105"/>
  <c r="BC52" i="105" s="1"/>
  <c r="AA156" i="33"/>
  <c r="AB156" i="33"/>
  <c r="AA27" i="35"/>
  <c r="AB27" i="35" s="1"/>
  <c r="Z122" i="39"/>
  <c r="AA122" i="39" s="1"/>
  <c r="AA322" i="43"/>
  <c r="Z322" i="43"/>
  <c r="Y144" i="49"/>
  <c r="X144" i="49"/>
  <c r="Z65" i="56"/>
  <c r="AA65" i="56"/>
  <c r="Z140" i="60"/>
  <c r="AA140" i="60" s="1"/>
  <c r="AI80" i="62"/>
  <c r="AJ80" i="62"/>
  <c r="DG34" i="64"/>
  <c r="DH34" i="64" s="1"/>
  <c r="Z24" i="96"/>
  <c r="Y24" i="96"/>
  <c r="Z167" i="17"/>
  <c r="AA167" i="17" s="1"/>
  <c r="Z141" i="18"/>
  <c r="AA141" i="18" s="1"/>
  <c r="Z46" i="20"/>
  <c r="AA46" i="20" s="1"/>
  <c r="Z135" i="21"/>
  <c r="AA135" i="21"/>
  <c r="Z17" i="23"/>
  <c r="AA17" i="23" s="1"/>
  <c r="Y64" i="24"/>
  <c r="X64" i="24"/>
  <c r="Y91" i="25"/>
  <c r="Z91" i="25" s="1"/>
  <c r="Z148" i="27"/>
  <c r="AA148" i="27"/>
  <c r="Z139" i="28"/>
  <c r="AA139" i="28" s="1"/>
  <c r="AC152" i="29"/>
  <c r="AD152" i="29" s="1"/>
  <c r="AA27" i="32"/>
  <c r="AB27" i="32"/>
  <c r="AA78" i="33"/>
  <c r="AB78" i="33" s="1"/>
  <c r="AG88" i="34"/>
  <c r="AF88" i="34"/>
  <c r="AF328" i="34"/>
  <c r="AG328" i="34"/>
  <c r="I279" i="36"/>
  <c r="AB42" i="36"/>
  <c r="AA42" i="36"/>
  <c r="AA255" i="36"/>
  <c r="AB255" i="36" s="1"/>
  <c r="CE76" i="37"/>
  <c r="CF76" i="37" s="1"/>
  <c r="Z73" i="38"/>
  <c r="AA73" i="38" s="1"/>
  <c r="Z88" i="39"/>
  <c r="AA88" i="39" s="1"/>
  <c r="X114" i="40"/>
  <c r="Y114" i="40" s="1"/>
  <c r="Y126" i="41"/>
  <c r="Z126" i="41" s="1"/>
  <c r="X288" i="42"/>
  <c r="Y288" i="42" s="1"/>
  <c r="Z265" i="43"/>
  <c r="AA265" i="43"/>
  <c r="Z449" i="43"/>
  <c r="AA449" i="43"/>
  <c r="Y77" i="44"/>
  <c r="Z77" i="44" s="1"/>
  <c r="Z35" i="45"/>
  <c r="Y35" i="45"/>
  <c r="Y226" i="45"/>
  <c r="Z226" i="45" s="1"/>
  <c r="AA130" i="46"/>
  <c r="AB130" i="46" s="1"/>
  <c r="Z58" i="47"/>
  <c r="AA58" i="47"/>
  <c r="Y20" i="48"/>
  <c r="Z20" i="48" s="1"/>
  <c r="Y192" i="48"/>
  <c r="Z192" i="48" s="1"/>
  <c r="Y71" i="49"/>
  <c r="X71" i="49"/>
  <c r="Y30" i="50"/>
  <c r="Z30" i="50" s="1"/>
  <c r="H184" i="50"/>
  <c r="X197" i="51"/>
  <c r="Y197" i="51" s="1"/>
  <c r="Z163" i="52"/>
  <c r="AA163" i="52" s="1"/>
  <c r="AE60" i="53"/>
  <c r="AF60" i="53" s="1"/>
  <c r="Y204" i="54"/>
  <c r="Z204" i="54"/>
  <c r="Z26" i="56"/>
  <c r="AA26" i="56" s="1"/>
  <c r="AH54" i="57"/>
  <c r="AI54" i="57" s="1"/>
  <c r="I170" i="57"/>
  <c r="BA90" i="59"/>
  <c r="BB90" i="59"/>
  <c r="Z102" i="60"/>
  <c r="AA102" i="60"/>
  <c r="AJ56" i="61"/>
  <c r="AK56" i="61"/>
  <c r="AJ63" i="62"/>
  <c r="AI63" i="62"/>
  <c r="AL22" i="63"/>
  <c r="AK22" i="63"/>
  <c r="I171" i="63"/>
  <c r="DG125" i="64"/>
  <c r="DH125" i="64" s="1"/>
  <c r="AA129" i="68"/>
  <c r="AB129" i="68" s="1"/>
  <c r="Y94" i="75"/>
  <c r="Z94" i="75" s="1"/>
  <c r="H277" i="75"/>
  <c r="X71" i="84"/>
  <c r="Y71" i="84" s="1"/>
  <c r="Y249" i="89"/>
  <c r="X249" i="89"/>
  <c r="Z63" i="94"/>
  <c r="AA63" i="94"/>
  <c r="Z92" i="100"/>
  <c r="AA92" i="100" s="1"/>
  <c r="AB279" i="101"/>
  <c r="AA279" i="101"/>
  <c r="BB50" i="105"/>
  <c r="BC50" i="105"/>
  <c r="Z196" i="106"/>
  <c r="AA196" i="106" s="1"/>
  <c r="AB108" i="107"/>
  <c r="AC108" i="107" s="1"/>
  <c r="AB120" i="107"/>
  <c r="AC120" i="107" s="1"/>
  <c r="AC132" i="107"/>
  <c r="AB132" i="107"/>
  <c r="AA143" i="21"/>
  <c r="Z143" i="21"/>
  <c r="CE120" i="37"/>
  <c r="CF120" i="37" s="1"/>
  <c r="X309" i="42"/>
  <c r="Y309" i="42" s="1"/>
  <c r="Y59" i="45"/>
  <c r="Z59" i="45" s="1"/>
  <c r="Y51" i="48"/>
  <c r="Z51" i="48" s="1"/>
  <c r="Y53" i="51"/>
  <c r="X53" i="51"/>
  <c r="AE72" i="53"/>
  <c r="AF72" i="53" s="1"/>
  <c r="AH64" i="57"/>
  <c r="AI64" i="57" s="1"/>
  <c r="Z135" i="60"/>
  <c r="AA135" i="60" s="1"/>
  <c r="AI71" i="62"/>
  <c r="AJ71" i="62" s="1"/>
  <c r="DG30" i="64"/>
  <c r="DH30" i="64" s="1"/>
  <c r="AC110" i="107"/>
  <c r="AB110" i="107"/>
  <c r="AA184" i="17"/>
  <c r="Z184" i="17"/>
  <c r="AC170" i="29"/>
  <c r="AD170" i="29"/>
  <c r="AA56" i="32"/>
  <c r="AB56" i="32" s="1"/>
  <c r="CE126" i="37"/>
  <c r="CF126" i="37"/>
  <c r="Z174" i="17"/>
  <c r="AA174" i="17"/>
  <c r="Z175" i="18"/>
  <c r="AA175" i="18" s="1"/>
  <c r="AA54" i="20"/>
  <c r="Z54" i="20"/>
  <c r="Z139" i="21"/>
  <c r="AA139" i="21"/>
  <c r="Z21" i="23"/>
  <c r="AA21" i="23"/>
  <c r="X69" i="24"/>
  <c r="Y69" i="24"/>
  <c r="Y92" i="25"/>
  <c r="Z92" i="25"/>
  <c r="Z164" i="27"/>
  <c r="AA164" i="27" s="1"/>
  <c r="Z144" i="28"/>
  <c r="AA144" i="28" s="1"/>
  <c r="AC160" i="29"/>
  <c r="AD160" i="29"/>
  <c r="Z20" i="31"/>
  <c r="AA20" i="31"/>
  <c r="AA30" i="32"/>
  <c r="AB30" i="32" s="1"/>
  <c r="AA82" i="33"/>
  <c r="AB82" i="33" s="1"/>
  <c r="AG102" i="34"/>
  <c r="AF102" i="34"/>
  <c r="G329" i="34"/>
  <c r="AB63" i="36"/>
  <c r="AA63" i="36"/>
  <c r="AA265" i="36"/>
  <c r="AB265" i="36" s="1"/>
  <c r="CF79" i="37"/>
  <c r="CE79" i="37"/>
  <c r="Z78" i="38"/>
  <c r="AA78" i="38" s="1"/>
  <c r="Z91" i="39"/>
  <c r="AA91" i="39"/>
  <c r="X117" i="40"/>
  <c r="Y117" i="40"/>
  <c r="Y144" i="41"/>
  <c r="Z144" i="41" s="1"/>
  <c r="X294" i="42"/>
  <c r="Y294" i="42"/>
  <c r="AA312" i="43"/>
  <c r="Z312" i="43"/>
  <c r="AA507" i="43"/>
  <c r="Z507" i="43"/>
  <c r="Y91" i="44"/>
  <c r="Z91" i="44"/>
  <c r="Y50" i="45"/>
  <c r="Z50" i="45" s="1"/>
  <c r="Y237" i="45"/>
  <c r="Z237" i="45" s="1"/>
  <c r="AA137" i="46"/>
  <c r="AB137" i="46"/>
  <c r="Z76" i="47"/>
  <c r="AA76" i="47" s="1"/>
  <c r="Z35" i="48"/>
  <c r="Y35" i="48"/>
  <c r="Y199" i="48"/>
  <c r="Z199" i="48"/>
  <c r="X75" i="49"/>
  <c r="Y75" i="49"/>
  <c r="Y34" i="50"/>
  <c r="Z34" i="50" s="1"/>
  <c r="X44" i="51"/>
  <c r="Y44" i="51" s="1"/>
  <c r="Y204" i="51"/>
  <c r="X204" i="51"/>
  <c r="Z166" i="52"/>
  <c r="AA166" i="52" s="1"/>
  <c r="AE67" i="53"/>
  <c r="AF67" i="53" s="1"/>
  <c r="Y207" i="54"/>
  <c r="Z207" i="54" s="1"/>
  <c r="AA55" i="56"/>
  <c r="Z55" i="56"/>
  <c r="AH60" i="57"/>
  <c r="AI60" i="57" s="1"/>
  <c r="AB79" i="58"/>
  <c r="AA79" i="58"/>
  <c r="BA97" i="59"/>
  <c r="BB97" i="59" s="1"/>
  <c r="Z132" i="60"/>
  <c r="AA132" i="60"/>
  <c r="AJ60" i="61"/>
  <c r="AK60" i="61"/>
  <c r="AJ67" i="62"/>
  <c r="AI67" i="62"/>
  <c r="AK58" i="63"/>
  <c r="AL58" i="63" s="1"/>
  <c r="DH22" i="64"/>
  <c r="DG22" i="64"/>
  <c r="I126" i="64"/>
  <c r="AA139" i="68"/>
  <c r="AB139" i="68"/>
  <c r="Z96" i="75"/>
  <c r="Y96" i="75"/>
  <c r="Z116" i="76"/>
  <c r="AA116" i="76" s="1"/>
  <c r="AB112" i="85"/>
  <c r="AC112" i="85" s="1"/>
  <c r="Y225" i="90"/>
  <c r="Z225" i="90" s="1"/>
  <c r="Z93" i="100"/>
  <c r="AA93" i="100" s="1"/>
  <c r="Z74" i="102"/>
  <c r="AA74" i="102" s="1"/>
  <c r="BB51" i="105"/>
  <c r="BC51" i="105" s="1"/>
  <c r="AA197" i="106"/>
  <c r="Z197" i="106"/>
  <c r="AB109" i="107"/>
  <c r="AC109" i="107" s="1"/>
  <c r="AC121" i="107"/>
  <c r="AB121" i="107"/>
  <c r="AB133" i="107"/>
  <c r="AC133" i="107" s="1"/>
  <c r="Z179" i="17"/>
  <c r="AA179" i="17"/>
  <c r="Z42" i="23"/>
  <c r="AA42" i="23" s="1"/>
  <c r="AA147" i="28"/>
  <c r="Z147" i="28"/>
  <c r="AA23" i="35"/>
  <c r="AB23" i="35" s="1"/>
  <c r="AA512" i="43"/>
  <c r="Z512" i="43"/>
  <c r="Z84" i="47"/>
  <c r="AA84" i="47"/>
  <c r="X79" i="49"/>
  <c r="Y79" i="49" s="1"/>
  <c r="Y216" i="54"/>
  <c r="Z216" i="54"/>
  <c r="AA59" i="56"/>
  <c r="Z59" i="56"/>
  <c r="AA84" i="58"/>
  <c r="AB84" i="58"/>
  <c r="AL62" i="63"/>
  <c r="AK62" i="63"/>
  <c r="Y115" i="75"/>
  <c r="Z115" i="75"/>
  <c r="Z75" i="102"/>
  <c r="AA75" i="102" s="1"/>
  <c r="Z21" i="17"/>
  <c r="AA21" i="17"/>
  <c r="H244" i="45"/>
  <c r="Y59" i="48"/>
  <c r="Z59" i="48"/>
  <c r="H208" i="51"/>
  <c r="AA90" i="58"/>
  <c r="AB90" i="58" s="1"/>
  <c r="X177" i="78"/>
  <c r="Y177" i="78"/>
  <c r="AC123" i="107"/>
  <c r="AB123" i="107"/>
  <c r="AA104" i="20"/>
  <c r="Z104" i="20"/>
  <c r="AA159" i="33"/>
  <c r="AB159" i="33" s="1"/>
  <c r="CF133" i="37"/>
  <c r="CE133" i="37"/>
  <c r="Z333" i="43"/>
  <c r="AA333" i="43" s="1"/>
  <c r="AA24" i="46"/>
  <c r="AB24" i="46" s="1"/>
  <c r="AC136" i="107"/>
  <c r="AB136" i="107"/>
  <c r="AB94" i="36"/>
  <c r="AA94" i="36"/>
  <c r="Z89" i="38"/>
  <c r="AA89" i="38" s="1"/>
  <c r="AA516" i="43"/>
  <c r="Z516" i="43"/>
  <c r="Y63" i="45"/>
  <c r="Z63" i="45" s="1"/>
  <c r="AA153" i="46"/>
  <c r="AB153" i="46"/>
  <c r="Z207" i="48"/>
  <c r="Y207" i="48"/>
  <c r="Y54" i="50"/>
  <c r="Z54" i="50" s="1"/>
  <c r="AH72" i="57"/>
  <c r="AI72" i="57"/>
  <c r="AL66" i="63"/>
  <c r="AK66" i="63"/>
  <c r="Z157" i="92"/>
  <c r="AA157" i="92"/>
  <c r="AB111" i="107"/>
  <c r="AC111" i="107" s="1"/>
  <c r="AA92" i="31"/>
  <c r="Z92" i="31"/>
  <c r="AA520" i="43"/>
  <c r="Z520" i="43"/>
  <c r="X69" i="51"/>
  <c r="Y69" i="51" s="1"/>
  <c r="I76" i="53"/>
  <c r="Z144" i="60"/>
  <c r="AA144" i="60" s="1"/>
  <c r="AJ83" i="62"/>
  <c r="AI83" i="62"/>
  <c r="AK70" i="63"/>
  <c r="AL70" i="63" s="1"/>
  <c r="Y120" i="79"/>
  <c r="Z120" i="79"/>
  <c r="Y25" i="96"/>
  <c r="Z25" i="96" s="1"/>
  <c r="AA77" i="102"/>
  <c r="Z77" i="102"/>
  <c r="AB112" i="107"/>
  <c r="AC112" i="107"/>
  <c r="Z45" i="17"/>
  <c r="AA45" i="17" s="1"/>
  <c r="AA197" i="18"/>
  <c r="Z197" i="18"/>
  <c r="AA109" i="20"/>
  <c r="Z109" i="20"/>
  <c r="Z35" i="30"/>
  <c r="AA35" i="30"/>
  <c r="Y41" i="42"/>
  <c r="X41" i="42"/>
  <c r="Z350" i="43"/>
  <c r="AA350" i="43" s="1"/>
  <c r="Y206" i="44"/>
  <c r="Z206" i="44" s="1"/>
  <c r="Y215" i="48"/>
  <c r="Z215" i="48" s="1"/>
  <c r="Z51" i="52"/>
  <c r="AA51" i="52" s="1"/>
  <c r="Z58" i="55"/>
  <c r="AA58" i="55" s="1"/>
  <c r="AJ87" i="62"/>
  <c r="AI87" i="62"/>
  <c r="Y71" i="80"/>
  <c r="Z71" i="80" s="1"/>
  <c r="I126" i="105"/>
  <c r="AB101" i="107"/>
  <c r="AC101" i="107"/>
  <c r="AB113" i="107"/>
  <c r="AC113" i="107"/>
  <c r="Z59" i="50"/>
  <c r="Y59" i="50"/>
  <c r="Z68" i="56"/>
  <c r="AA68" i="56" s="1"/>
  <c r="AI80" i="57"/>
  <c r="AH80" i="57"/>
  <c r="AA95" i="58"/>
  <c r="AB95" i="58" s="1"/>
  <c r="AA191" i="66"/>
  <c r="AB191" i="66"/>
  <c r="Y119" i="75"/>
  <c r="Z119" i="75" s="1"/>
  <c r="Z61" i="86"/>
  <c r="AA61" i="86"/>
  <c r="Z96" i="100"/>
  <c r="AA96" i="100" s="1"/>
  <c r="BC55" i="105"/>
  <c r="BB55" i="105"/>
  <c r="AB124" i="107"/>
  <c r="AC124" i="107" s="1"/>
  <c r="Z192" i="17"/>
  <c r="AA192" i="17"/>
  <c r="Z56" i="23"/>
  <c r="AA56" i="23" s="1"/>
  <c r="Z170" i="28"/>
  <c r="AA170" i="28"/>
  <c r="AA73" i="32"/>
  <c r="AB73" i="32"/>
  <c r="Z111" i="38"/>
  <c r="AA111" i="38" s="1"/>
  <c r="X515" i="42"/>
  <c r="Y515" i="42" s="1"/>
  <c r="Z303" i="47"/>
  <c r="AA303" i="47" s="1"/>
  <c r="Y149" i="50"/>
  <c r="Z149" i="50"/>
  <c r="Z184" i="52"/>
  <c r="AA184" i="52"/>
  <c r="AH89" i="57"/>
  <c r="AI89" i="57" s="1"/>
  <c r="AB119" i="58"/>
  <c r="AA119" i="58"/>
  <c r="BA194" i="59"/>
  <c r="BB194" i="59" s="1"/>
  <c r="AJ125" i="61"/>
  <c r="AK125" i="61" s="1"/>
  <c r="AK79" i="63"/>
  <c r="AL79" i="63" s="1"/>
  <c r="DG44" i="64"/>
  <c r="DH44" i="64" s="1"/>
  <c r="Z45" i="67"/>
  <c r="AA45" i="67" s="1"/>
  <c r="Y129" i="75"/>
  <c r="Z129" i="75" s="1"/>
  <c r="H99" i="96"/>
  <c r="Z100" i="100"/>
  <c r="AA100" i="100"/>
  <c r="Z78" i="102"/>
  <c r="AA78" i="102" s="1"/>
  <c r="Z93" i="17"/>
  <c r="AA93" i="17" s="1"/>
  <c r="Z195" i="17"/>
  <c r="AA195" i="17" s="1"/>
  <c r="Z200" i="18"/>
  <c r="AA200" i="18" s="1"/>
  <c r="Z112" i="20"/>
  <c r="AA112" i="20" s="1"/>
  <c r="Y45" i="22"/>
  <c r="Z45" i="22"/>
  <c r="Z59" i="23"/>
  <c r="AA59" i="23" s="1"/>
  <c r="Y54" i="25"/>
  <c r="Z54" i="25" s="1"/>
  <c r="Z20" i="27"/>
  <c r="AA20" i="27"/>
  <c r="H182" i="27"/>
  <c r="Z44" i="30"/>
  <c r="AA44" i="30" s="1"/>
  <c r="Z104" i="31"/>
  <c r="AA104" i="31" s="1"/>
  <c r="AA76" i="32"/>
  <c r="AB76" i="32" s="1"/>
  <c r="AB192" i="33"/>
  <c r="AA192" i="33"/>
  <c r="AG201" i="34"/>
  <c r="AF201" i="34"/>
  <c r="AB80" i="35"/>
  <c r="AA80" i="35"/>
  <c r="AA111" i="36"/>
  <c r="AB111" i="36" s="1"/>
  <c r="CE50" i="37"/>
  <c r="CF50" i="37" s="1"/>
  <c r="CF139" i="37"/>
  <c r="CE139" i="37"/>
  <c r="Z174" i="38"/>
  <c r="AA174" i="38" s="1"/>
  <c r="Z142" i="39"/>
  <c r="AA142" i="39" s="1"/>
  <c r="Z41" i="41"/>
  <c r="Y41" i="41"/>
  <c r="X115" i="42"/>
  <c r="Y115" i="42" s="1"/>
  <c r="X519" i="42"/>
  <c r="Y519" i="42" s="1"/>
  <c r="Z371" i="43"/>
  <c r="AA371" i="43" s="1"/>
  <c r="Y26" i="44"/>
  <c r="Z26" i="44" s="1"/>
  <c r="Y226" i="44"/>
  <c r="Z226" i="44" s="1"/>
  <c r="Z77" i="45"/>
  <c r="Y77" i="45"/>
  <c r="AA52" i="46"/>
  <c r="AB52" i="46" s="1"/>
  <c r="AA397" i="46"/>
  <c r="AB397" i="46"/>
  <c r="AA310" i="47"/>
  <c r="Z310" i="47"/>
  <c r="Z73" i="48"/>
  <c r="Y73" i="48"/>
  <c r="H216" i="48"/>
  <c r="X155" i="49"/>
  <c r="Y155" i="49" s="1"/>
  <c r="Z153" i="50"/>
  <c r="Y153" i="50"/>
  <c r="Y83" i="51"/>
  <c r="X83" i="51"/>
  <c r="Z60" i="52"/>
  <c r="AA60" i="52" s="1"/>
  <c r="Z188" i="52"/>
  <c r="AA188" i="52"/>
  <c r="Y142" i="54"/>
  <c r="Z142" i="54" s="1"/>
  <c r="Z64" i="55"/>
  <c r="AA64" i="55"/>
  <c r="Z75" i="56"/>
  <c r="AA75" i="56" s="1"/>
  <c r="AH93" i="57"/>
  <c r="AI93" i="57" s="1"/>
  <c r="AA127" i="58"/>
  <c r="AB127" i="58" s="1"/>
  <c r="BA201" i="59"/>
  <c r="BB201" i="59"/>
  <c r="Z155" i="60"/>
  <c r="AA155" i="60" s="1"/>
  <c r="AJ129" i="61"/>
  <c r="AK129" i="61" s="1"/>
  <c r="AJ167" i="62"/>
  <c r="AI167" i="62"/>
  <c r="AL89" i="63"/>
  <c r="AK89" i="63"/>
  <c r="DG52" i="64"/>
  <c r="DH52" i="64"/>
  <c r="Z46" i="67"/>
  <c r="AA46" i="67" s="1"/>
  <c r="AC302" i="71"/>
  <c r="AD302" i="71" s="1"/>
  <c r="Y143" i="75"/>
  <c r="Z143" i="75" s="1"/>
  <c r="X80" i="81"/>
  <c r="Y80" i="81" s="1"/>
  <c r="I299" i="86"/>
  <c r="Z57" i="94"/>
  <c r="AA57" i="94" s="1"/>
  <c r="Y119" i="97"/>
  <c r="Z119" i="97" s="1"/>
  <c r="AA295" i="99"/>
  <c r="Z101" i="100"/>
  <c r="AA101" i="100"/>
  <c r="I153" i="102"/>
  <c r="AA188" i="106"/>
  <c r="Z188" i="106"/>
  <c r="AB102" i="107"/>
  <c r="AC102" i="107"/>
  <c r="AB114" i="107"/>
  <c r="AC114" i="107"/>
  <c r="AB126" i="107"/>
  <c r="AC126" i="107" s="1"/>
  <c r="AA272" i="108"/>
  <c r="Z272" i="108"/>
  <c r="Z182" i="18"/>
  <c r="AA182" i="18" s="1"/>
  <c r="X72" i="24"/>
  <c r="Y72" i="24" s="1"/>
  <c r="Z29" i="31"/>
  <c r="AA29" i="31"/>
  <c r="AA89" i="36"/>
  <c r="AB89" i="36" s="1"/>
  <c r="Z148" i="41"/>
  <c r="Y148" i="41"/>
  <c r="AB145" i="46"/>
  <c r="AA145" i="46"/>
  <c r="AA171" i="52"/>
  <c r="Z171" i="52"/>
  <c r="AA94" i="100"/>
  <c r="Z94" i="100"/>
  <c r="AB134" i="107"/>
  <c r="AC134" i="107" s="1"/>
  <c r="Z93" i="20"/>
  <c r="AA93" i="20" s="1"/>
  <c r="AA81" i="31"/>
  <c r="Z81" i="31"/>
  <c r="AA275" i="36"/>
  <c r="AB275" i="36" s="1"/>
  <c r="X130" i="40"/>
  <c r="Y130" i="40" s="1"/>
  <c r="Z152" i="41"/>
  <c r="Y152" i="41"/>
  <c r="Z89" i="47"/>
  <c r="AA89" i="47" s="1"/>
  <c r="Z175" i="52"/>
  <c r="AA175" i="52" s="1"/>
  <c r="X186" i="65"/>
  <c r="Y186" i="65" s="1"/>
  <c r="Y117" i="75"/>
  <c r="Z117" i="75" s="1"/>
  <c r="AA76" i="102"/>
  <c r="Z76" i="102"/>
  <c r="Z193" i="18"/>
  <c r="AA193" i="18" s="1"/>
  <c r="Y23" i="25"/>
  <c r="Z23" i="25"/>
  <c r="Z176" i="27"/>
  <c r="AA176" i="27"/>
  <c r="AA105" i="38"/>
  <c r="Z105" i="38"/>
  <c r="Y133" i="40"/>
  <c r="X133" i="40"/>
  <c r="AB390" i="46"/>
  <c r="AA390" i="46"/>
  <c r="Y64" i="48"/>
  <c r="Z64" i="48" s="1"/>
  <c r="Z46" i="52"/>
  <c r="AA46" i="52" s="1"/>
  <c r="Z28" i="55"/>
  <c r="AA28" i="55"/>
  <c r="BA184" i="59"/>
  <c r="BB184" i="59" s="1"/>
  <c r="AK115" i="61"/>
  <c r="AJ115" i="61"/>
  <c r="DG38" i="64"/>
  <c r="DH38" i="64" s="1"/>
  <c r="AA204" i="93"/>
  <c r="Z204" i="93"/>
  <c r="AB100" i="107"/>
  <c r="AC100" i="107" s="1"/>
  <c r="Y41" i="22"/>
  <c r="Z41" i="22" s="1"/>
  <c r="Y50" i="25"/>
  <c r="Z50" i="25" s="1"/>
  <c r="AA181" i="27"/>
  <c r="Z181" i="27"/>
  <c r="Z101" i="31"/>
  <c r="AA101" i="31" s="1"/>
  <c r="AB184" i="33"/>
  <c r="AA184" i="33"/>
  <c r="AF184" i="34"/>
  <c r="AG184" i="34"/>
  <c r="AA67" i="35"/>
  <c r="AB67" i="35"/>
  <c r="AB102" i="36"/>
  <c r="AA102" i="36"/>
  <c r="CF24" i="37"/>
  <c r="CE24" i="37"/>
  <c r="CF136" i="37"/>
  <c r="CE136" i="37"/>
  <c r="Z139" i="39"/>
  <c r="AA139" i="39" s="1"/>
  <c r="Y71" i="45"/>
  <c r="Z71" i="45" s="1"/>
  <c r="AA36" i="46"/>
  <c r="AB36" i="46"/>
  <c r="AA393" i="46"/>
  <c r="AB393" i="46" s="1"/>
  <c r="Y67" i="48"/>
  <c r="Z67" i="48" s="1"/>
  <c r="Y151" i="49"/>
  <c r="X151" i="49"/>
  <c r="Y80" i="51"/>
  <c r="X80" i="51"/>
  <c r="Y35" i="54"/>
  <c r="Z35" i="54" s="1"/>
  <c r="Z72" i="56"/>
  <c r="AA72" i="56" s="1"/>
  <c r="Z147" i="60"/>
  <c r="AA147" i="60" s="1"/>
  <c r="Z226" i="70"/>
  <c r="Y226" i="70"/>
  <c r="Z74" i="86"/>
  <c r="AA74" i="86" s="1"/>
  <c r="AA56" i="94"/>
  <c r="Z56" i="94"/>
  <c r="AB125" i="107"/>
  <c r="AC125" i="107"/>
  <c r="Z114" i="17"/>
  <c r="AA114" i="17"/>
  <c r="Z198" i="17"/>
  <c r="AA198" i="17"/>
  <c r="I106" i="19"/>
  <c r="Z106" i="19" s="1"/>
  <c r="AA106" i="19" s="1"/>
  <c r="Y49" i="22"/>
  <c r="Z49" i="22" s="1"/>
  <c r="I60" i="23"/>
  <c r="Z72" i="25"/>
  <c r="Y72" i="25"/>
  <c r="Z42" i="27"/>
  <c r="AA42" i="27" s="1"/>
  <c r="Z43" i="28"/>
  <c r="AA43" i="28" s="1"/>
  <c r="AC39" i="29"/>
  <c r="AD39" i="29" s="1"/>
  <c r="Z134" i="30"/>
  <c r="AA134" i="30" s="1"/>
  <c r="I105" i="31"/>
  <c r="AA210" i="33"/>
  <c r="AB210" i="33" s="1"/>
  <c r="AF295" i="34"/>
  <c r="AG295" i="34" s="1"/>
  <c r="AA83" i="35"/>
  <c r="AB83" i="35"/>
  <c r="AA121" i="36"/>
  <c r="AB121" i="36" s="1"/>
  <c r="CE54" i="37"/>
  <c r="CF54" i="37"/>
  <c r="I140" i="37"/>
  <c r="Z184" i="38"/>
  <c r="AA184" i="38" s="1"/>
  <c r="Y45" i="41"/>
  <c r="Z45" i="41" s="1"/>
  <c r="X121" i="42"/>
  <c r="Y121" i="42"/>
  <c r="H520" i="42"/>
  <c r="Z376" i="43"/>
  <c r="AA376" i="43"/>
  <c r="Z32" i="44"/>
  <c r="Y32" i="44"/>
  <c r="Y235" i="44"/>
  <c r="Z235" i="44" s="1"/>
  <c r="Y83" i="45"/>
  <c r="Z83" i="45"/>
  <c r="AA72" i="46"/>
  <c r="AB72" i="46" s="1"/>
  <c r="AA402" i="46"/>
  <c r="AB402" i="46" s="1"/>
  <c r="Z316" i="47"/>
  <c r="AA316" i="47"/>
  <c r="Y83" i="48"/>
  <c r="Z83" i="48" s="1"/>
  <c r="X40" i="49"/>
  <c r="Y40" i="49" s="1"/>
  <c r="X160" i="49"/>
  <c r="Y160" i="49" s="1"/>
  <c r="Z159" i="50"/>
  <c r="Y159" i="50"/>
  <c r="X91" i="51"/>
  <c r="Y91" i="51" s="1"/>
  <c r="Z66" i="52"/>
  <c r="AA66" i="52"/>
  <c r="I189" i="52"/>
  <c r="Y148" i="54"/>
  <c r="Z148" i="54" s="1"/>
  <c r="Z90" i="55"/>
  <c r="AA90" i="55" s="1"/>
  <c r="AA78" i="56"/>
  <c r="Z78" i="56"/>
  <c r="AH146" i="57"/>
  <c r="AI146" i="57" s="1"/>
  <c r="AA130" i="58"/>
  <c r="AB130" i="58"/>
  <c r="BA204" i="59"/>
  <c r="BB204" i="59" s="1"/>
  <c r="Z158" i="60"/>
  <c r="AA158" i="60" s="1"/>
  <c r="AJ137" i="61"/>
  <c r="AK137" i="61" s="1"/>
  <c r="AI180" i="62"/>
  <c r="AJ180" i="62" s="1"/>
  <c r="AK99" i="63"/>
  <c r="AL99" i="63" s="1"/>
  <c r="DG56" i="64"/>
  <c r="DH56" i="64"/>
  <c r="I304" i="67"/>
  <c r="Z136" i="72"/>
  <c r="AA136" i="72"/>
  <c r="Y149" i="75"/>
  <c r="Z149" i="75"/>
  <c r="H259" i="81"/>
  <c r="X110" i="87"/>
  <c r="Y110" i="87" s="1"/>
  <c r="Z58" i="94"/>
  <c r="AA58" i="94" s="1"/>
  <c r="BB291" i="98"/>
  <c r="BC291" i="98" s="1"/>
  <c r="Z71" i="100"/>
  <c r="AA71" i="100" s="1"/>
  <c r="Z102" i="100"/>
  <c r="AA102" i="100" s="1"/>
  <c r="AB91" i="103"/>
  <c r="AA91" i="103"/>
  <c r="AA189" i="106"/>
  <c r="Z189" i="106"/>
  <c r="AB103" i="107"/>
  <c r="AC103" i="107" s="1"/>
  <c r="AB115" i="107"/>
  <c r="AC115" i="107" s="1"/>
  <c r="AB127" i="107"/>
  <c r="AC127" i="107"/>
  <c r="Z74" i="20"/>
  <c r="AA74" i="20" s="1"/>
  <c r="AA167" i="27"/>
  <c r="Z167" i="27"/>
  <c r="AA34" i="32"/>
  <c r="AB34" i="32" s="1"/>
  <c r="Z317" i="43"/>
  <c r="AA317" i="43" s="1"/>
  <c r="Y297" i="77"/>
  <c r="X297" i="77"/>
  <c r="H217" i="54"/>
  <c r="AJ77" i="61"/>
  <c r="AK77" i="61" s="1"/>
  <c r="BB53" i="105"/>
  <c r="BC53" i="105"/>
  <c r="Z188" i="17"/>
  <c r="AA188" i="17" s="1"/>
  <c r="AB64" i="35"/>
  <c r="AA64" i="35"/>
  <c r="AA98" i="36"/>
  <c r="AB98" i="36" s="1"/>
  <c r="AA278" i="36"/>
  <c r="AB278" i="36" s="1"/>
  <c r="Z125" i="39"/>
  <c r="AA125" i="39"/>
  <c r="X508" i="42"/>
  <c r="Y508" i="42"/>
  <c r="Y203" i="44"/>
  <c r="Z203" i="44" s="1"/>
  <c r="Y67" i="45"/>
  <c r="Z67" i="45" s="1"/>
  <c r="Z93" i="47"/>
  <c r="AA93" i="47"/>
  <c r="Y212" i="48"/>
  <c r="Z212" i="48" s="1"/>
  <c r="X147" i="49"/>
  <c r="Y147" i="49" s="1"/>
  <c r="Z178" i="52"/>
  <c r="AA178" i="52" s="1"/>
  <c r="X103" i="69"/>
  <c r="Y103" i="69" s="1"/>
  <c r="AA122" i="17"/>
  <c r="Z122" i="17"/>
  <c r="I199" i="17"/>
  <c r="Z16" i="20"/>
  <c r="AA16" i="20" s="1"/>
  <c r="Z41" i="21"/>
  <c r="AA41" i="21"/>
  <c r="Z52" i="22"/>
  <c r="Y52" i="22"/>
  <c r="Y17" i="24"/>
  <c r="X17" i="24"/>
  <c r="Y75" i="25"/>
  <c r="Z75" i="25"/>
  <c r="AA49" i="27"/>
  <c r="Z49" i="27"/>
  <c r="AA48" i="28"/>
  <c r="Z48" i="28"/>
  <c r="AC44" i="29"/>
  <c r="AD44" i="29" s="1"/>
  <c r="Z173" i="30"/>
  <c r="AA173" i="30" s="1"/>
  <c r="AA10" i="32"/>
  <c r="AB10" i="32" s="1"/>
  <c r="AA25" i="33"/>
  <c r="AB25" i="33" s="1"/>
  <c r="AB218" i="33"/>
  <c r="AA218" i="33"/>
  <c r="AG298" i="34"/>
  <c r="AF298" i="34"/>
  <c r="AA89" i="35"/>
  <c r="AB89" i="35" s="1"/>
  <c r="AB160" i="36"/>
  <c r="AA160" i="36"/>
  <c r="CE58" i="37"/>
  <c r="CF58" i="37" s="1"/>
  <c r="Z21" i="38"/>
  <c r="AA21" i="38" s="1"/>
  <c r="AA192" i="38"/>
  <c r="Z192" i="38"/>
  <c r="X29" i="40"/>
  <c r="Y29" i="40" s="1"/>
  <c r="Y49" i="41"/>
  <c r="Z49" i="41" s="1"/>
  <c r="X141" i="42"/>
  <c r="Y141" i="42" s="1"/>
  <c r="AA43" i="43"/>
  <c r="Z43" i="43"/>
  <c r="Z381" i="43"/>
  <c r="AA381" i="43" s="1"/>
  <c r="Y37" i="44"/>
  <c r="Z37" i="44" s="1"/>
  <c r="Z244" i="44"/>
  <c r="Y244" i="44"/>
  <c r="Y198" i="45"/>
  <c r="Z198" i="45" s="1"/>
  <c r="AB79" i="46"/>
  <c r="AA79" i="46"/>
  <c r="AB405" i="46"/>
  <c r="AA405" i="46"/>
  <c r="Z323" i="47"/>
  <c r="AA323" i="47" s="1"/>
  <c r="Y87" i="48"/>
  <c r="Z87" i="48" s="1"/>
  <c r="Y49" i="49"/>
  <c r="X49" i="49"/>
  <c r="X163" i="49"/>
  <c r="Y163" i="49" s="1"/>
  <c r="Y167" i="50"/>
  <c r="Z167" i="50" s="1"/>
  <c r="X183" i="51"/>
  <c r="Y183" i="51" s="1"/>
  <c r="Z70" i="52"/>
  <c r="AA70" i="52" s="1"/>
  <c r="AE16" i="53"/>
  <c r="AF16" i="53" s="1"/>
  <c r="Y177" i="54"/>
  <c r="Z177" i="54" s="1"/>
  <c r="Z98" i="55"/>
  <c r="AA98" i="55" s="1"/>
  <c r="AA83" i="56"/>
  <c r="Z83" i="56"/>
  <c r="AH155" i="57"/>
  <c r="AI155" i="57" s="1"/>
  <c r="AA138" i="58"/>
  <c r="AB138" i="58"/>
  <c r="I205" i="59"/>
  <c r="AJ140" i="61"/>
  <c r="AK140" i="61"/>
  <c r="AI183" i="62"/>
  <c r="AJ183" i="62" s="1"/>
  <c r="AK142" i="63"/>
  <c r="AL142" i="63" s="1"/>
  <c r="DG97" i="64"/>
  <c r="DH97" i="64" s="1"/>
  <c r="AA96" i="68"/>
  <c r="AB96" i="68" s="1"/>
  <c r="Z149" i="73"/>
  <c r="Y149" i="73"/>
  <c r="Y166" i="75"/>
  <c r="Z166" i="75"/>
  <c r="Z92" i="82"/>
  <c r="AA92" i="82" s="1"/>
  <c r="X111" i="87"/>
  <c r="Y111" i="87" s="1"/>
  <c r="Z59" i="94"/>
  <c r="AA59" i="94" s="1"/>
  <c r="Z72" i="100"/>
  <c r="AA72" i="100" s="1"/>
  <c r="Z103" i="100"/>
  <c r="AA103" i="100" s="1"/>
  <c r="AA264" i="103"/>
  <c r="AB264" i="103" s="1"/>
  <c r="Z191" i="106"/>
  <c r="AA191" i="106" s="1"/>
  <c r="AB104" i="107"/>
  <c r="AC104" i="107" s="1"/>
  <c r="AB116" i="107"/>
  <c r="AC116" i="107" s="1"/>
  <c r="AB128" i="107"/>
  <c r="AC128" i="107"/>
  <c r="H288" i="87"/>
  <c r="Z60" i="94"/>
  <c r="AA60" i="94"/>
  <c r="AA77" i="99"/>
  <c r="Z73" i="100"/>
  <c r="AA73" i="100" s="1"/>
  <c r="AA104" i="100"/>
  <c r="Z104" i="100"/>
  <c r="AG175" i="104"/>
  <c r="AH175" i="104" s="1"/>
  <c r="Z192" i="106"/>
  <c r="AA192" i="106" s="1"/>
  <c r="AB105" i="107"/>
  <c r="AC105" i="107" s="1"/>
  <c r="AB117" i="107"/>
  <c r="AC117" i="107" s="1"/>
  <c r="AB129" i="107"/>
  <c r="AC129" i="107"/>
  <c r="AD166" i="29"/>
  <c r="AC166" i="29"/>
  <c r="AF162" i="34"/>
  <c r="AG162" i="34" s="1"/>
  <c r="Z118" i="39"/>
  <c r="AA118" i="39" s="1"/>
  <c r="Z105" i="44"/>
  <c r="Y105" i="44"/>
  <c r="Y46" i="50"/>
  <c r="Z46" i="50" s="1"/>
  <c r="AJ63" i="61"/>
  <c r="AK63" i="61"/>
  <c r="AB144" i="68"/>
  <c r="AA144" i="68"/>
  <c r="AC113" i="85"/>
  <c r="AB113" i="85"/>
  <c r="AA198" i="106"/>
  <c r="Z198" i="106"/>
  <c r="Z171" i="27"/>
  <c r="AA171" i="27" s="1"/>
  <c r="X482" i="42"/>
  <c r="Y482" i="42"/>
  <c r="AE75" i="53"/>
  <c r="AF75" i="53" s="1"/>
  <c r="H451" i="68"/>
  <c r="AA95" i="100"/>
  <c r="Z95" i="100"/>
  <c r="AB135" i="107"/>
  <c r="AC135" i="107" s="1"/>
  <c r="Z18" i="22"/>
  <c r="Y18" i="22"/>
  <c r="Z166" i="28"/>
  <c r="AA166" i="28"/>
  <c r="AA65" i="32"/>
  <c r="AB65" i="32"/>
  <c r="AF171" i="34"/>
  <c r="AG171" i="34" s="1"/>
  <c r="AA41" i="18"/>
  <c r="Z41" i="18"/>
  <c r="Y55" i="22"/>
  <c r="Z55" i="22" s="1"/>
  <c r="Z179" i="30"/>
  <c r="AA179" i="30" s="1"/>
  <c r="AA29" i="33"/>
  <c r="AB29" i="33"/>
  <c r="I149" i="58"/>
  <c r="AJ19" i="61"/>
  <c r="AK19" i="61" s="1"/>
  <c r="AD529" i="74"/>
  <c r="AE529" i="74" s="1"/>
  <c r="Z170" i="75"/>
  <c r="Y170" i="75"/>
  <c r="AA161" i="17"/>
  <c r="Z161" i="17"/>
  <c r="Z85" i="18"/>
  <c r="AA85" i="18"/>
  <c r="Z31" i="20"/>
  <c r="AA31" i="20" s="1"/>
  <c r="Z92" i="21"/>
  <c r="AA92" i="21"/>
  <c r="Y58" i="22"/>
  <c r="Z58" i="22"/>
  <c r="Y53" i="24"/>
  <c r="X53" i="24"/>
  <c r="Z84" i="25"/>
  <c r="Y84" i="25"/>
  <c r="Z57" i="27"/>
  <c r="AA57" i="27"/>
  <c r="Z131" i="28"/>
  <c r="AA131" i="28"/>
  <c r="AC130" i="29"/>
  <c r="AD130" i="29" s="1"/>
  <c r="Z182" i="30"/>
  <c r="AA182" i="30"/>
  <c r="AB21" i="32"/>
  <c r="AA21" i="32"/>
  <c r="AA33" i="33"/>
  <c r="AB33" i="33" s="1"/>
  <c r="I222" i="33"/>
  <c r="AF316" i="34"/>
  <c r="AG316" i="34"/>
  <c r="AA97" i="35"/>
  <c r="AB97" i="35"/>
  <c r="AA168" i="36"/>
  <c r="AB168" i="36" s="1"/>
  <c r="CF67" i="37"/>
  <c r="CE67" i="37"/>
  <c r="Z54" i="38"/>
  <c r="AA54" i="38"/>
  <c r="AA26" i="39"/>
  <c r="Z26" i="39"/>
  <c r="X43" i="40"/>
  <c r="Y43" i="40" s="1"/>
  <c r="Y113" i="41"/>
  <c r="Z113" i="41" s="1"/>
  <c r="Y187" i="42"/>
  <c r="X187" i="42"/>
  <c r="AA227" i="43"/>
  <c r="Z227" i="43"/>
  <c r="Z433" i="43"/>
  <c r="AA433" i="43" s="1"/>
  <c r="Y68" i="44"/>
  <c r="Z68" i="44" s="1"/>
  <c r="Y260" i="44"/>
  <c r="Z260" i="44" s="1"/>
  <c r="Y211" i="45"/>
  <c r="Z211" i="45"/>
  <c r="AA93" i="46"/>
  <c r="AB93" i="46" s="1"/>
  <c r="AA412" i="46"/>
  <c r="AB412" i="46" s="1"/>
  <c r="Z338" i="47"/>
  <c r="AA338" i="47" s="1"/>
  <c r="Z93" i="48"/>
  <c r="Y93" i="48"/>
  <c r="X59" i="49"/>
  <c r="Y59" i="49"/>
  <c r="Y20" i="50"/>
  <c r="Z20" i="50"/>
  <c r="Z179" i="50"/>
  <c r="Y179" i="50"/>
  <c r="Y189" i="51"/>
  <c r="X189" i="51"/>
  <c r="Z81" i="52"/>
  <c r="AA81" i="52" s="1"/>
  <c r="AF26" i="53"/>
  <c r="AE26" i="53"/>
  <c r="Y193" i="54"/>
  <c r="Z193" i="54" s="1"/>
  <c r="Z105" i="55"/>
  <c r="AA105" i="55" s="1"/>
  <c r="AI18" i="57"/>
  <c r="AH18" i="57"/>
  <c r="AI164" i="57"/>
  <c r="AH164" i="57"/>
  <c r="BA35" i="59"/>
  <c r="BB35" i="59"/>
  <c r="Z31" i="60"/>
  <c r="AA31" i="60" s="1"/>
  <c r="AJ48" i="61"/>
  <c r="AK48" i="61" s="1"/>
  <c r="AI23" i="62"/>
  <c r="AJ23" i="62" s="1"/>
  <c r="AI190" i="62"/>
  <c r="AJ190" i="62" s="1"/>
  <c r="AL165" i="63"/>
  <c r="AK165" i="63"/>
  <c r="DG116" i="64"/>
  <c r="DH116" i="64" s="1"/>
  <c r="AB108" i="68"/>
  <c r="AA108" i="68"/>
  <c r="Y88" i="75"/>
  <c r="Z88" i="75"/>
  <c r="Y172" i="75"/>
  <c r="Z172" i="75"/>
  <c r="I278" i="82"/>
  <c r="Z404" i="88"/>
  <c r="AA404" i="88"/>
  <c r="AA61" i="94"/>
  <c r="Z61" i="94"/>
  <c r="Z74" i="100"/>
  <c r="AA74" i="100" s="1"/>
  <c r="Z191" i="100"/>
  <c r="AA191" i="100" s="1"/>
  <c r="BB47" i="105"/>
  <c r="BC47" i="105"/>
  <c r="AA194" i="106"/>
  <c r="Z194" i="106"/>
  <c r="AC106" i="107"/>
  <c r="AB106" i="107"/>
  <c r="AB118" i="107"/>
  <c r="AC118" i="107" s="1"/>
  <c r="AC130" i="107"/>
  <c r="AB130" i="107"/>
  <c r="Z84" i="38"/>
  <c r="AA84" i="38" s="1"/>
  <c r="Y204" i="48"/>
  <c r="Z204" i="48" s="1"/>
  <c r="Z317" i="95"/>
  <c r="Y317" i="95"/>
  <c r="AC122" i="107"/>
  <c r="AB122" i="107"/>
  <c r="Z188" i="18"/>
  <c r="AA188" i="18" s="1"/>
  <c r="AA47" i="23"/>
  <c r="Z47" i="23"/>
  <c r="Z160" i="28"/>
  <c r="AA160" i="28" s="1"/>
  <c r="AF167" i="34"/>
  <c r="AG167" i="34"/>
  <c r="Y110" i="44"/>
  <c r="Z110" i="44" s="1"/>
  <c r="X58" i="51"/>
  <c r="Y58" i="51" s="1"/>
  <c r="BA115" i="59"/>
  <c r="BB115" i="59" s="1"/>
  <c r="I222" i="106"/>
  <c r="Z26" i="17"/>
  <c r="AA26" i="17" s="1"/>
  <c r="Z53" i="23"/>
  <c r="AA53" i="23" s="1"/>
  <c r="Z128" i="17"/>
  <c r="AA128" i="17" s="1"/>
  <c r="Z26" i="20"/>
  <c r="AA26" i="20"/>
  <c r="Z87" i="21"/>
  <c r="AA87" i="21" s="1"/>
  <c r="X47" i="24"/>
  <c r="Y47" i="24" s="1"/>
  <c r="Y78" i="25"/>
  <c r="Z78" i="25"/>
  <c r="Z53" i="27"/>
  <c r="AA53" i="27"/>
  <c r="Z53" i="28"/>
  <c r="AA53" i="28"/>
  <c r="AC49" i="29"/>
  <c r="AD49" i="29" s="1"/>
  <c r="AA17" i="32"/>
  <c r="AB17" i="32" s="1"/>
  <c r="AA221" i="33"/>
  <c r="AB221" i="33" s="1"/>
  <c r="AF309" i="34"/>
  <c r="AG309" i="34"/>
  <c r="AA94" i="35"/>
  <c r="AB94" i="35"/>
  <c r="AA165" i="36"/>
  <c r="AB165" i="36"/>
  <c r="CE61" i="37"/>
  <c r="CF61" i="37" s="1"/>
  <c r="Z47" i="38"/>
  <c r="AA47" i="38" s="1"/>
  <c r="I193" i="38"/>
  <c r="X34" i="40"/>
  <c r="Y34" i="40" s="1"/>
  <c r="Y53" i="41"/>
  <c r="Z53" i="41" s="1"/>
  <c r="X173" i="42"/>
  <c r="Y173" i="42" s="1"/>
  <c r="Z185" i="43"/>
  <c r="AA185" i="43" s="1"/>
  <c r="Z387" i="43"/>
  <c r="AA387" i="43" s="1"/>
  <c r="Y65" i="44"/>
  <c r="Z65" i="44" s="1"/>
  <c r="Z255" i="44"/>
  <c r="Y255" i="44"/>
  <c r="Y202" i="45"/>
  <c r="Z202" i="45"/>
  <c r="AA89" i="46"/>
  <c r="AB89" i="46" s="1"/>
  <c r="AA408" i="46"/>
  <c r="AB408" i="46" s="1"/>
  <c r="Z333" i="47"/>
  <c r="AA333" i="47" s="1"/>
  <c r="Y90" i="48"/>
  <c r="Z90" i="48" s="1"/>
  <c r="X53" i="49"/>
  <c r="Y53" i="49" s="1"/>
  <c r="H164" i="49"/>
  <c r="Y170" i="50"/>
  <c r="Z170" i="50" s="1"/>
  <c r="X186" i="51"/>
  <c r="Y186" i="51" s="1"/>
  <c r="Z74" i="52"/>
  <c r="AA74" i="52" s="1"/>
  <c r="AF20" i="53"/>
  <c r="AE20" i="53"/>
  <c r="Y189" i="54"/>
  <c r="Z189" i="54" s="1"/>
  <c r="Z102" i="55"/>
  <c r="AA102" i="55"/>
  <c r="I84" i="56"/>
  <c r="AH161" i="57"/>
  <c r="AI161" i="57" s="1"/>
  <c r="AA27" i="60"/>
  <c r="Z27" i="60"/>
  <c r="I141" i="61"/>
  <c r="AI187" i="62"/>
  <c r="AJ187" i="62" s="1"/>
  <c r="AL155" i="63"/>
  <c r="AK155" i="63"/>
  <c r="DG109" i="64"/>
  <c r="DH109" i="64" s="1"/>
  <c r="AA102" i="68"/>
  <c r="AB102" i="68" s="1"/>
  <c r="Z164" i="17"/>
  <c r="AA164" i="17" s="1"/>
  <c r="Z136" i="18"/>
  <c r="AA136" i="18"/>
  <c r="Z41" i="20"/>
  <c r="AA41" i="20" s="1"/>
  <c r="AA131" i="21"/>
  <c r="Z131" i="21"/>
  <c r="H59" i="22"/>
  <c r="X59" i="24"/>
  <c r="Y59" i="24"/>
  <c r="Y88" i="25"/>
  <c r="Z88" i="25" s="1"/>
  <c r="Z64" i="27"/>
  <c r="AA64" i="27" s="1"/>
  <c r="AA134" i="28"/>
  <c r="Z134" i="28"/>
  <c r="AC145" i="29"/>
  <c r="AD145" i="29" s="1"/>
  <c r="Z185" i="30"/>
  <c r="AA185" i="30" s="1"/>
  <c r="AA24" i="32"/>
  <c r="AB24" i="32"/>
  <c r="AA73" i="33"/>
  <c r="AB73" i="33" s="1"/>
  <c r="AF47" i="34"/>
  <c r="AG47" i="34" s="1"/>
  <c r="AF323" i="34"/>
  <c r="AG323" i="34" s="1"/>
  <c r="I98" i="35"/>
  <c r="AB251" i="36"/>
  <c r="AA251" i="36"/>
  <c r="CE71" i="37"/>
  <c r="CF71" i="37" s="1"/>
  <c r="Z63" i="38"/>
  <c r="AA63" i="38" s="1"/>
  <c r="Z30" i="39"/>
  <c r="AA30" i="39"/>
  <c r="X50" i="40"/>
  <c r="Y50" i="40" s="1"/>
  <c r="Z121" i="41"/>
  <c r="Y121" i="41"/>
  <c r="X284" i="42"/>
  <c r="Y284" i="42" s="1"/>
  <c r="Z253" i="43"/>
  <c r="AA253" i="43" s="1"/>
  <c r="Z444" i="43"/>
  <c r="AA444" i="43" s="1"/>
  <c r="Y73" i="44"/>
  <c r="Z73" i="44" s="1"/>
  <c r="H261" i="44"/>
  <c r="Z216" i="45"/>
  <c r="Y216" i="45"/>
  <c r="AA120" i="46"/>
  <c r="AB120" i="46"/>
  <c r="I413" i="46"/>
  <c r="I339" i="47"/>
  <c r="Y189" i="48"/>
  <c r="Z189" i="48" s="1"/>
  <c r="X63" i="49"/>
  <c r="Y63" i="49" s="1"/>
  <c r="Z26" i="50"/>
  <c r="Y26" i="50"/>
  <c r="Y183" i="50"/>
  <c r="Z183" i="50" s="1"/>
  <c r="X193" i="51"/>
  <c r="Y193" i="51" s="1"/>
  <c r="Z85" i="52"/>
  <c r="AA85" i="52" s="1"/>
  <c r="AE30" i="53"/>
  <c r="AF30" i="53" s="1"/>
  <c r="Y200" i="54"/>
  <c r="Z200" i="54" s="1"/>
  <c r="I106" i="55"/>
  <c r="AH48" i="57"/>
  <c r="AI48" i="57" s="1"/>
  <c r="AH169" i="57"/>
  <c r="AI169" i="57" s="1"/>
  <c r="BA83" i="59"/>
  <c r="BB83" i="59" s="1"/>
  <c r="Z37" i="60"/>
  <c r="AA37" i="60" s="1"/>
  <c r="AJ52" i="61"/>
  <c r="AK52" i="61"/>
  <c r="AI59" i="62"/>
  <c r="AJ59" i="62" s="1"/>
  <c r="H191" i="62"/>
  <c r="AL170" i="63"/>
  <c r="AK170" i="63"/>
  <c r="DG122" i="64"/>
  <c r="DH122" i="64"/>
  <c r="AB126" i="68"/>
  <c r="AA126" i="68"/>
  <c r="Y92" i="75"/>
  <c r="Z92" i="75"/>
  <c r="Y174" i="75"/>
  <c r="Z174" i="75"/>
  <c r="X211" i="83"/>
  <c r="Y211" i="83" s="1"/>
  <c r="Y70" i="89"/>
  <c r="X70" i="89"/>
  <c r="Z62" i="94"/>
  <c r="AA62" i="94" s="1"/>
  <c r="Z91" i="100"/>
  <c r="AA91" i="100"/>
  <c r="I216" i="100"/>
  <c r="BB48" i="105"/>
  <c r="BC48" i="105"/>
  <c r="AA195" i="106"/>
  <c r="Z195" i="106"/>
  <c r="AC107" i="107"/>
  <c r="AB107" i="107"/>
  <c r="AB119" i="107"/>
  <c r="AC119" i="107" s="1"/>
  <c r="AC131" i="107"/>
  <c r="AB131" i="107"/>
  <c r="Y148" i="91"/>
  <c r="Z148" i="91" s="1"/>
  <c r="Z78" i="99"/>
  <c r="AA78" i="99" s="1"/>
  <c r="Z79" i="99"/>
  <c r="AA79" i="99" s="1"/>
  <c r="I330" i="99"/>
  <c r="Z80" i="99"/>
  <c r="AA80" i="99" s="1"/>
  <c r="Z290" i="99"/>
  <c r="AA290" i="99" s="1"/>
  <c r="Z291" i="99"/>
  <c r="AA291" i="99" s="1"/>
  <c r="Z292" i="99"/>
  <c r="AA292" i="99" s="1"/>
  <c r="Z295" i="99"/>
  <c r="Z76" i="99"/>
  <c r="AA76" i="99" s="1"/>
  <c r="Z293" i="99"/>
  <c r="AA293" i="99" s="1"/>
  <c r="Z77" i="99"/>
  <c r="Z294" i="99"/>
  <c r="AA294" i="99" s="1"/>
  <c r="Y12" i="26"/>
  <c r="Z12" i="26" s="1"/>
  <c r="Y78" i="26"/>
  <c r="Z78" i="26" s="1"/>
  <c r="Y190" i="26"/>
  <c r="Z190" i="26" s="1"/>
  <c r="Y84" i="26"/>
  <c r="Z84" i="26"/>
  <c r="Y24" i="26"/>
  <c r="Z24" i="26" s="1"/>
  <c r="Y150" i="26"/>
  <c r="Z150" i="26" s="1"/>
  <c r="Y46" i="26"/>
  <c r="Z46" i="26" s="1"/>
  <c r="Y158" i="26"/>
  <c r="Z158" i="26" s="1"/>
  <c r="Y50" i="26"/>
  <c r="Z50" i="26" s="1"/>
  <c r="Y174" i="26"/>
  <c r="Z174" i="26" s="1"/>
  <c r="Y16" i="26"/>
  <c r="Z16" i="26" s="1"/>
  <c r="Y54" i="26"/>
  <c r="Z54" i="26" s="1"/>
  <c r="Y180" i="26"/>
  <c r="Z180" i="26" s="1"/>
  <c r="I191" i="26"/>
  <c r="Y120" i="26"/>
  <c r="Z120" i="26" s="1"/>
  <c r="Y64" i="26"/>
  <c r="Z64" i="26"/>
  <c r="Y185" i="26"/>
  <c r="Z185" i="26" s="1"/>
  <c r="B95" i="16"/>
  <c r="B12" i="4" s="1"/>
  <c r="Z189" i="52" l="1"/>
  <c r="AA189" i="52" s="1"/>
  <c r="Z182" i="27"/>
  <c r="AA182" i="27" s="1"/>
  <c r="AA193" i="38"/>
  <c r="Z193" i="38"/>
  <c r="AA98" i="35"/>
  <c r="AB98" i="35" s="1"/>
  <c r="AE76" i="53"/>
  <c r="AF76" i="53"/>
  <c r="X208" i="51"/>
  <c r="Y208" i="51" s="1"/>
  <c r="AA279" i="36"/>
  <c r="AB279" i="36" s="1"/>
  <c r="Z84" i="56"/>
  <c r="AA84" i="56" s="1"/>
  <c r="Y259" i="81"/>
  <c r="X259" i="81"/>
  <c r="Z60" i="23"/>
  <c r="AA60" i="23" s="1"/>
  <c r="Z153" i="102"/>
  <c r="AA153" i="102"/>
  <c r="Y277" i="75"/>
  <c r="Z277" i="75" s="1"/>
  <c r="Z105" i="31"/>
  <c r="AA105" i="31" s="1"/>
  <c r="Y216" i="48"/>
  <c r="Z216" i="48" s="1"/>
  <c r="AJ191" i="62"/>
  <c r="AI191" i="62"/>
  <c r="Z261" i="44"/>
  <c r="Y261" i="44"/>
  <c r="AA451" i="68"/>
  <c r="AB451" i="68" s="1"/>
  <c r="CE140" i="37"/>
  <c r="CF140" i="37"/>
  <c r="Y244" i="45"/>
  <c r="Z244" i="45" s="1"/>
  <c r="AF329" i="34"/>
  <c r="AG329" i="34"/>
  <c r="AB149" i="58"/>
  <c r="AA149" i="58"/>
  <c r="Y217" i="54"/>
  <c r="Z217" i="54" s="1"/>
  <c r="Z304" i="67"/>
  <c r="AA304" i="67" s="1"/>
  <c r="Z106" i="55"/>
  <c r="AA106" i="55" s="1"/>
  <c r="AJ141" i="61"/>
  <c r="AK141" i="61" s="1"/>
  <c r="X520" i="42"/>
  <c r="Y520" i="42"/>
  <c r="BB126" i="105"/>
  <c r="BC126" i="105" s="1"/>
  <c r="AH170" i="57"/>
  <c r="AI170" i="57" s="1"/>
  <c r="Z278" i="82"/>
  <c r="AA278" i="82"/>
  <c r="AA330" i="99"/>
  <c r="AA216" i="100"/>
  <c r="Z216" i="100"/>
  <c r="X164" i="49"/>
  <c r="Y164" i="49" s="1"/>
  <c r="AA339" i="47"/>
  <c r="Z339" i="47"/>
  <c r="Y59" i="22"/>
  <c r="Z59" i="22"/>
  <c r="AA222" i="33"/>
  <c r="AB222" i="33"/>
  <c r="AA199" i="17"/>
  <c r="Z199" i="17"/>
  <c r="AA299" i="86"/>
  <c r="Z299" i="86"/>
  <c r="Z99" i="96"/>
  <c r="Y99" i="96"/>
  <c r="DH126" i="64"/>
  <c r="DG126" i="64"/>
  <c r="AK171" i="63"/>
  <c r="AL171" i="63"/>
  <c r="Y184" i="50"/>
  <c r="Z184" i="50" s="1"/>
  <c r="AA413" i="46"/>
  <c r="AB413" i="46" s="1"/>
  <c r="Z222" i="106"/>
  <c r="AA222" i="106" s="1"/>
  <c r="X288" i="87"/>
  <c r="Y288" i="87" s="1"/>
  <c r="BB205" i="59"/>
  <c r="BA205" i="59"/>
  <c r="Z330" i="99"/>
  <c r="Y191" i="26"/>
  <c r="Z191" i="26" s="1"/>
  <c r="B209" i="2"/>
  <c r="B5" i="15"/>
  <c r="B9" i="4" s="1"/>
  <c r="B6" i="5"/>
  <c r="B8" i="4" s="1"/>
  <c r="B6" i="7"/>
  <c r="B7" i="4" s="1"/>
  <c r="B6" i="10"/>
  <c r="B5" i="4" s="1"/>
  <c r="B6" i="6"/>
  <c r="B4" i="4" s="1"/>
  <c r="B4" i="3"/>
  <c r="B3" i="4" s="1"/>
  <c r="B11" i="4" l="1"/>
  <c r="C209" i="2"/>
  <c r="D209" i="2"/>
  <c r="D11" i="4" s="1"/>
  <c r="D13" i="4" s="1"/>
  <c r="D19" i="4" s="1"/>
  <c r="B10" i="12"/>
  <c r="B6" i="4" s="1"/>
  <c r="B13" i="4" s="1"/>
  <c r="B196" i="14"/>
  <c r="B16" i="4" s="1"/>
  <c r="H4" i="11" l="1"/>
  <c r="I4" i="11" s="1"/>
  <c r="H5" i="11"/>
  <c r="I5" i="11" s="1"/>
  <c r="H6" i="11"/>
  <c r="I6" i="11" s="1"/>
  <c r="H7" i="11"/>
  <c r="I7" i="11" s="1"/>
  <c r="H8" i="11"/>
  <c r="I8" i="11" s="1"/>
  <c r="H9" i="11"/>
  <c r="I9" i="11" s="1"/>
  <c r="H10" i="11"/>
  <c r="I10" i="11" s="1"/>
  <c r="H11" i="11"/>
  <c r="I11" i="11" s="1"/>
  <c r="H12" i="11"/>
  <c r="I12" i="11" s="1"/>
  <c r="H13" i="11"/>
  <c r="I13" i="11" s="1"/>
  <c r="H14" i="11"/>
  <c r="I14" i="11" s="1"/>
  <c r="H15" i="11"/>
  <c r="I15" i="11" s="1"/>
  <c r="H16" i="11"/>
  <c r="I16" i="11" s="1"/>
  <c r="H17" i="11"/>
  <c r="I17" i="11" s="1"/>
  <c r="H18" i="11"/>
  <c r="I18" i="11" s="1"/>
  <c r="H19" i="11"/>
  <c r="I19" i="11" s="1"/>
  <c r="H20" i="11"/>
  <c r="I20" i="11" s="1"/>
  <c r="H21" i="11"/>
  <c r="I21" i="11" s="1"/>
  <c r="H22" i="11"/>
  <c r="I22" i="11" s="1"/>
  <c r="H23" i="11"/>
  <c r="I23" i="11" s="1"/>
  <c r="H24" i="11"/>
  <c r="I24" i="11" s="1"/>
  <c r="H25" i="11"/>
  <c r="I25" i="11" s="1"/>
  <c r="H26" i="11"/>
  <c r="I26" i="11" s="1"/>
  <c r="H27" i="11"/>
  <c r="I27" i="11" s="1"/>
  <c r="H28" i="11"/>
  <c r="I28" i="11" s="1"/>
  <c r="H29" i="11"/>
  <c r="I29" i="11" s="1"/>
  <c r="H30" i="11"/>
  <c r="I30" i="11" s="1"/>
  <c r="H31" i="11"/>
  <c r="I31" i="11" s="1"/>
  <c r="H32" i="11"/>
  <c r="I32" i="11" s="1"/>
  <c r="H33" i="11"/>
  <c r="I33" i="11" s="1"/>
  <c r="H34" i="11"/>
  <c r="I34" i="11" s="1"/>
  <c r="H35" i="11"/>
  <c r="I35" i="11" s="1"/>
  <c r="H36" i="11"/>
  <c r="I36" i="11" s="1"/>
  <c r="H37" i="11"/>
  <c r="I37" i="11" s="1"/>
  <c r="H38" i="11"/>
  <c r="I38" i="11" s="1"/>
  <c r="H39" i="11"/>
  <c r="I39" i="11" s="1"/>
  <c r="H40" i="11"/>
  <c r="I40" i="11" s="1"/>
  <c r="H41" i="11"/>
  <c r="I41" i="11" s="1"/>
  <c r="H42" i="11"/>
  <c r="I42" i="11" s="1"/>
  <c r="H43" i="11"/>
  <c r="I43" i="11" s="1"/>
  <c r="H44" i="11"/>
  <c r="I44" i="11" s="1"/>
  <c r="H45" i="11"/>
  <c r="I45" i="11" s="1"/>
  <c r="H46" i="11"/>
  <c r="I46" i="11" s="1"/>
  <c r="H47" i="11"/>
  <c r="I47" i="11" s="1"/>
  <c r="H48" i="11"/>
  <c r="I48" i="11" s="1"/>
  <c r="H49" i="11"/>
  <c r="I49" i="11" s="1"/>
  <c r="H50" i="11"/>
  <c r="I50" i="11" s="1"/>
  <c r="H51" i="11"/>
  <c r="I51" i="11" s="1"/>
  <c r="H52" i="11"/>
  <c r="I52" i="11" s="1"/>
  <c r="H53" i="11"/>
  <c r="I53" i="11" s="1"/>
  <c r="H54" i="11"/>
  <c r="I54" i="11" s="1"/>
  <c r="H55" i="11"/>
  <c r="I55" i="11" s="1"/>
  <c r="H56" i="11"/>
  <c r="I56" i="11" s="1"/>
  <c r="H57" i="11"/>
  <c r="I57" i="11" s="1"/>
  <c r="H58" i="11"/>
  <c r="I58" i="11" s="1"/>
  <c r="H59" i="11"/>
  <c r="I59" i="11" s="1"/>
  <c r="H60" i="11"/>
  <c r="I60" i="11" s="1"/>
  <c r="H61" i="11"/>
  <c r="I61" i="11" s="1"/>
  <c r="H62" i="11"/>
  <c r="I62" i="11" s="1"/>
  <c r="H63" i="11"/>
  <c r="I63" i="11" s="1"/>
  <c r="H64" i="11"/>
  <c r="I64" i="11" s="1"/>
  <c r="H65" i="11"/>
  <c r="I65" i="11" s="1"/>
  <c r="H66" i="11"/>
  <c r="I66" i="11" s="1"/>
  <c r="H67" i="11"/>
  <c r="I67" i="11" s="1"/>
  <c r="H68" i="11"/>
  <c r="I68" i="11" s="1"/>
  <c r="H69" i="11"/>
  <c r="I69" i="11" s="1"/>
  <c r="H70" i="11"/>
  <c r="I70" i="11" s="1"/>
  <c r="H71" i="11"/>
  <c r="I71" i="11" s="1"/>
  <c r="H72" i="11"/>
  <c r="I72" i="11" s="1"/>
  <c r="H73" i="11"/>
  <c r="I73" i="11" s="1"/>
  <c r="H74" i="11"/>
  <c r="I74" i="11" s="1"/>
  <c r="H75" i="11"/>
  <c r="I75" i="11" s="1"/>
  <c r="H76" i="11"/>
  <c r="I76" i="11" s="1"/>
  <c r="H77" i="11"/>
  <c r="I77" i="11" s="1"/>
  <c r="H78" i="11"/>
  <c r="I78" i="11" s="1"/>
  <c r="H79" i="11"/>
  <c r="I79" i="11" s="1"/>
  <c r="H80" i="11"/>
  <c r="I80" i="11" s="1"/>
  <c r="H81" i="11"/>
  <c r="I81" i="11" s="1"/>
  <c r="H82" i="11"/>
  <c r="I82" i="11" s="1"/>
  <c r="H83" i="11"/>
  <c r="I83" i="11" s="1"/>
  <c r="H84" i="11"/>
  <c r="I84" i="11" s="1"/>
  <c r="H85" i="11"/>
  <c r="I85" i="11" s="1"/>
  <c r="H86" i="11"/>
  <c r="I86" i="11" s="1"/>
  <c r="H87" i="11"/>
  <c r="I87" i="11" s="1"/>
  <c r="H88" i="11"/>
  <c r="I88" i="11" s="1"/>
  <c r="H89" i="11"/>
  <c r="I89" i="11" s="1"/>
  <c r="H90" i="11"/>
  <c r="I90" i="11" s="1"/>
  <c r="H91" i="11"/>
  <c r="I91" i="11" s="1"/>
  <c r="H92" i="11"/>
  <c r="I92" i="11" s="1"/>
  <c r="H93" i="11"/>
  <c r="I93" i="11" s="1"/>
  <c r="H94" i="11"/>
  <c r="I94" i="11" s="1"/>
  <c r="H95" i="11"/>
  <c r="I95" i="11" s="1"/>
  <c r="H96" i="11"/>
  <c r="I96" i="11" s="1"/>
  <c r="H97" i="11"/>
  <c r="I97" i="11" s="1"/>
  <c r="H98" i="11"/>
  <c r="I98" i="11" s="1"/>
  <c r="H99" i="11"/>
  <c r="I99" i="11" s="1"/>
  <c r="H100" i="11"/>
  <c r="I100" i="11" s="1"/>
  <c r="H101" i="11"/>
  <c r="I101" i="11" s="1"/>
  <c r="H102" i="11"/>
  <c r="I102" i="11" s="1"/>
  <c r="H103" i="11"/>
  <c r="I103" i="11" s="1"/>
  <c r="H104" i="11"/>
  <c r="I104" i="11" s="1"/>
  <c r="H105" i="11"/>
  <c r="I105" i="11" s="1"/>
  <c r="H106" i="11"/>
  <c r="I106" i="11" s="1"/>
  <c r="H107" i="11"/>
  <c r="I107" i="11" s="1"/>
  <c r="H108" i="11"/>
  <c r="I108" i="11" s="1"/>
  <c r="H109" i="11"/>
  <c r="I109" i="11" s="1"/>
  <c r="H110" i="11"/>
  <c r="I110" i="11" s="1"/>
  <c r="H111" i="11"/>
  <c r="I111" i="11" s="1"/>
  <c r="H112" i="11"/>
  <c r="I112" i="11" s="1"/>
  <c r="H113" i="11"/>
  <c r="I113" i="11" s="1"/>
  <c r="H114" i="11"/>
  <c r="I114" i="11" s="1"/>
  <c r="H115" i="11"/>
  <c r="I115" i="11" s="1"/>
  <c r="H116" i="11"/>
  <c r="I116" i="11" s="1"/>
  <c r="H117" i="11"/>
  <c r="I117" i="11" s="1"/>
  <c r="H118" i="11"/>
  <c r="I118" i="11" s="1"/>
  <c r="H119" i="11"/>
  <c r="I119" i="11" s="1"/>
  <c r="H120" i="11"/>
  <c r="I120" i="11" s="1"/>
  <c r="H121" i="11"/>
  <c r="I121" i="11" s="1"/>
  <c r="H122" i="11"/>
  <c r="I122" i="11" s="1"/>
  <c r="H123" i="11"/>
  <c r="I123" i="11" s="1"/>
  <c r="H124" i="11"/>
  <c r="I124" i="11" s="1"/>
  <c r="H125" i="11"/>
  <c r="I125" i="11" s="1"/>
  <c r="H126" i="11"/>
  <c r="I126" i="11" s="1"/>
  <c r="H127" i="11"/>
  <c r="I127" i="11" s="1"/>
  <c r="H128" i="11"/>
  <c r="I128" i="11" s="1"/>
  <c r="H129" i="11"/>
  <c r="I129" i="11" s="1"/>
  <c r="H130" i="11"/>
  <c r="I130" i="11" s="1"/>
  <c r="H131" i="11"/>
  <c r="I131" i="11" s="1"/>
  <c r="H132" i="11"/>
  <c r="I132" i="11" s="1"/>
  <c r="H133" i="11"/>
  <c r="I133" i="11" s="1"/>
  <c r="H134" i="11"/>
  <c r="I134" i="11" s="1"/>
  <c r="H135" i="11"/>
  <c r="I135" i="11" s="1"/>
  <c r="H136" i="11"/>
  <c r="I136" i="11" s="1"/>
  <c r="H137" i="11"/>
  <c r="I137" i="11" s="1"/>
  <c r="H138" i="11"/>
  <c r="I138" i="11" s="1"/>
  <c r="H139" i="11"/>
  <c r="I139" i="11" s="1"/>
  <c r="H140" i="11"/>
  <c r="I140" i="11" s="1"/>
  <c r="H141" i="11"/>
  <c r="I141" i="11" s="1"/>
  <c r="H142" i="11"/>
  <c r="I142" i="11" s="1"/>
  <c r="H143" i="11"/>
  <c r="I143" i="11" s="1"/>
  <c r="H144" i="11"/>
  <c r="I144" i="11" s="1"/>
  <c r="H145" i="11"/>
  <c r="I145" i="11" s="1"/>
  <c r="H146" i="11"/>
  <c r="I146" i="11" s="1"/>
  <c r="H147" i="11"/>
  <c r="I147" i="11" s="1"/>
  <c r="H148" i="11"/>
  <c r="I148" i="11" s="1"/>
  <c r="H149" i="11"/>
  <c r="I149" i="11" s="1"/>
  <c r="H150" i="11"/>
  <c r="I150" i="11" s="1"/>
  <c r="H151" i="11"/>
  <c r="I151" i="11" s="1"/>
  <c r="H152" i="11"/>
  <c r="I152" i="11" s="1"/>
  <c r="H153" i="11"/>
  <c r="I153" i="11" s="1"/>
  <c r="H154" i="11"/>
  <c r="I154" i="11" s="1"/>
  <c r="H155" i="11"/>
  <c r="I155" i="11" s="1"/>
  <c r="H156" i="11"/>
  <c r="I156" i="11" s="1"/>
  <c r="H157" i="11"/>
  <c r="I157" i="11" s="1"/>
  <c r="H158" i="11"/>
  <c r="I158" i="11" s="1"/>
  <c r="H159" i="11"/>
  <c r="I159" i="11" s="1"/>
  <c r="H160" i="11"/>
  <c r="I160" i="11" s="1"/>
  <c r="H161" i="11"/>
  <c r="I161" i="11" s="1"/>
  <c r="H162" i="11"/>
  <c r="I162" i="11" s="1"/>
  <c r="H163" i="11"/>
  <c r="I163" i="11" s="1"/>
  <c r="H164" i="11"/>
  <c r="I164" i="11" s="1"/>
  <c r="H165" i="11"/>
  <c r="I165" i="11" s="1"/>
  <c r="H166" i="11"/>
  <c r="I166" i="11" s="1"/>
  <c r="H167" i="11"/>
  <c r="I167" i="11" s="1"/>
  <c r="H168" i="11"/>
  <c r="I168" i="11" s="1"/>
  <c r="H169" i="11"/>
  <c r="I169" i="11" s="1"/>
  <c r="H170" i="11"/>
  <c r="I170" i="11" s="1"/>
  <c r="H171" i="11"/>
  <c r="I171" i="11" s="1"/>
  <c r="H172" i="11"/>
  <c r="I172" i="11" s="1"/>
  <c r="H173" i="11"/>
  <c r="I173" i="11" s="1"/>
  <c r="H174" i="11"/>
  <c r="I174" i="11" s="1"/>
  <c r="H175" i="11"/>
  <c r="I175" i="11" s="1"/>
  <c r="H176" i="11"/>
  <c r="I176" i="11" s="1"/>
  <c r="H177" i="11"/>
  <c r="I177" i="11" s="1"/>
  <c r="H178" i="11"/>
  <c r="I178" i="11" s="1"/>
  <c r="H179" i="11"/>
  <c r="I179" i="11" s="1"/>
  <c r="H180" i="11"/>
  <c r="I180" i="11" s="1"/>
  <c r="H181" i="11"/>
  <c r="I181" i="11" s="1"/>
  <c r="H182" i="11"/>
  <c r="I182" i="11" s="1"/>
  <c r="H183" i="11"/>
  <c r="I183" i="11" s="1"/>
  <c r="H184" i="11"/>
  <c r="I184" i="11" s="1"/>
  <c r="H185" i="11"/>
  <c r="I185" i="11" s="1"/>
  <c r="H186" i="11"/>
  <c r="I186" i="11" s="1"/>
  <c r="H187" i="11"/>
  <c r="I187" i="11" s="1"/>
  <c r="H188" i="11"/>
  <c r="I188" i="11" s="1"/>
  <c r="H189" i="11"/>
  <c r="I189" i="11" s="1"/>
  <c r="H190" i="11"/>
  <c r="I190" i="11" s="1"/>
  <c r="H191" i="11"/>
  <c r="I191" i="11" s="1"/>
  <c r="H192" i="11"/>
  <c r="I192" i="11" s="1"/>
  <c r="H193" i="11"/>
  <c r="I193" i="11" s="1"/>
  <c r="H194" i="11"/>
  <c r="I194" i="11" s="1"/>
  <c r="H195" i="11"/>
  <c r="I195" i="11" s="1"/>
  <c r="H196" i="11"/>
  <c r="I196" i="11" s="1"/>
  <c r="H197" i="11"/>
  <c r="I197" i="11" s="1"/>
  <c r="H198" i="11"/>
  <c r="I198" i="11" s="1"/>
  <c r="H199" i="11"/>
  <c r="I199" i="11" s="1"/>
  <c r="H200" i="11"/>
  <c r="I200" i="11" s="1"/>
  <c r="H201" i="11"/>
  <c r="I201" i="11" s="1"/>
  <c r="H202" i="11"/>
  <c r="I202" i="11" s="1"/>
  <c r="H203" i="11"/>
  <c r="I203" i="11" s="1"/>
  <c r="H204" i="11"/>
  <c r="I204" i="11" s="1"/>
  <c r="H205" i="11"/>
  <c r="I205" i="11" s="1"/>
  <c r="H206" i="11"/>
  <c r="I206" i="11" s="1"/>
  <c r="H207" i="11"/>
  <c r="I207" i="11" s="1"/>
  <c r="H208" i="11"/>
  <c r="I208" i="11" s="1"/>
  <c r="H209" i="11"/>
  <c r="I209" i="11" s="1"/>
  <c r="H210" i="11"/>
  <c r="I210" i="11" s="1"/>
  <c r="H211" i="11"/>
  <c r="I211" i="11" s="1"/>
  <c r="H212" i="11"/>
  <c r="I212" i="11" s="1"/>
  <c r="H213" i="11"/>
  <c r="I213" i="11" s="1"/>
  <c r="H214" i="11"/>
  <c r="I214" i="11" s="1"/>
  <c r="H215" i="11"/>
  <c r="I215" i="11" s="1"/>
  <c r="H216" i="11"/>
  <c r="I216" i="11" s="1"/>
  <c r="H217" i="11"/>
  <c r="I217" i="11" s="1"/>
  <c r="H218" i="11"/>
  <c r="I218" i="11" s="1"/>
  <c r="H219" i="11"/>
  <c r="I219" i="11" s="1"/>
  <c r="H220" i="11"/>
  <c r="I220" i="11" s="1"/>
  <c r="H221" i="11"/>
  <c r="I221" i="11" s="1"/>
  <c r="H222" i="11"/>
  <c r="I222" i="11" s="1"/>
  <c r="H223" i="11"/>
  <c r="I223" i="11" s="1"/>
  <c r="H224" i="11"/>
  <c r="I224" i="11" s="1"/>
  <c r="H225" i="11"/>
  <c r="I225" i="11" s="1"/>
  <c r="H226" i="11"/>
  <c r="I226" i="11" s="1"/>
  <c r="H227" i="11"/>
  <c r="I227" i="11" s="1"/>
  <c r="H228" i="11"/>
  <c r="I228" i="11" s="1"/>
  <c r="H229" i="11"/>
  <c r="I229" i="11" s="1"/>
  <c r="H230" i="11"/>
  <c r="I230" i="11" s="1"/>
  <c r="H231" i="11"/>
  <c r="I231" i="11" s="1"/>
  <c r="H232" i="11"/>
  <c r="I232" i="11" s="1"/>
  <c r="H233" i="11"/>
  <c r="I233" i="11" s="1"/>
  <c r="H234" i="11"/>
  <c r="I234" i="11" s="1"/>
  <c r="H235" i="11"/>
  <c r="I235" i="11" s="1"/>
  <c r="H3" i="11"/>
  <c r="I3" i="11" s="1"/>
  <c r="C4" i="8"/>
  <c r="D4" i="8" s="1"/>
  <c r="C5" i="8"/>
  <c r="D5" i="8" s="1"/>
  <c r="C6" i="8"/>
  <c r="D6" i="8" s="1"/>
  <c r="C7" i="8"/>
  <c r="D7" i="8" s="1"/>
  <c r="C8" i="8"/>
  <c r="D8" i="8" s="1"/>
  <c r="C9" i="8"/>
  <c r="D9" i="8" s="1"/>
  <c r="C10" i="8"/>
  <c r="D10" i="8" s="1"/>
  <c r="C3" i="8"/>
  <c r="D3" i="8" s="1"/>
  <c r="C4" i="9"/>
  <c r="D4" i="9" s="1"/>
  <c r="C5" i="9"/>
  <c r="D5" i="9" s="1"/>
  <c r="C6" i="9"/>
  <c r="D6" i="9" s="1"/>
  <c r="C7" i="9"/>
  <c r="D7" i="9" s="1"/>
  <c r="C8" i="9"/>
  <c r="D8" i="9" s="1"/>
  <c r="C9" i="9"/>
  <c r="D9" i="9" s="1"/>
  <c r="C10" i="9"/>
  <c r="D10" i="9" s="1"/>
  <c r="C3" i="9"/>
  <c r="H237" i="11" l="1"/>
  <c r="I237" i="11"/>
  <c r="D12" i="8"/>
  <c r="E8" i="8" s="1"/>
  <c r="F8" i="8" s="1"/>
  <c r="E7" i="8"/>
  <c r="F7" i="8" s="1"/>
  <c r="E6" i="8"/>
  <c r="F6" i="8" s="1"/>
  <c r="C12" i="8"/>
  <c r="E9" i="8"/>
  <c r="F9" i="8" s="1"/>
  <c r="C12" i="9"/>
  <c r="D3" i="9"/>
  <c r="D12" i="9" s="1"/>
  <c r="E5" i="8" l="1"/>
  <c r="F5" i="8" s="1"/>
  <c r="E10" i="8"/>
  <c r="F10" i="8" s="1"/>
  <c r="E4" i="8"/>
  <c r="F4" i="8" s="1"/>
  <c r="E3" i="8"/>
  <c r="F3" i="8" s="1"/>
  <c r="F12" i="8" l="1"/>
  <c r="B12" i="8"/>
  <c r="B12" i="9"/>
  <c r="G237" i="11"/>
  <c r="B19" i="4" l="1"/>
  <c r="C1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tthipe</author>
  </authors>
  <commentList>
    <comment ref="E138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tthipe:</t>
        </r>
        <r>
          <rPr>
            <i/>
            <sz val="8"/>
            <color indexed="81"/>
            <rFont val="Tahoma"/>
            <family val="2"/>
          </rPr>
          <t xml:space="preserve">
no name plate
</t>
        </r>
      </text>
    </comment>
    <comment ref="E196" authorId="0" shapeId="0" xr:uid="{00000000-0006-0000-0B00-000002000000}">
      <text>
        <r>
          <rPr>
            <b/>
            <sz val="8"/>
            <color indexed="81"/>
            <rFont val="Tahoma"/>
            <family val="2"/>
          </rPr>
          <t>tthipe:</t>
        </r>
        <r>
          <rPr>
            <i/>
            <sz val="8"/>
            <color indexed="81"/>
            <rFont val="Tahoma"/>
            <family val="2"/>
          </rPr>
          <t xml:space="preserve">
no year
</t>
        </r>
      </text>
    </comment>
    <comment ref="E223" authorId="0" shapeId="0" xr:uid="{00000000-0006-0000-0B00-000003000000}">
      <text>
        <r>
          <rPr>
            <b/>
            <sz val="8"/>
            <color indexed="81"/>
            <rFont val="Tahoma"/>
            <family val="2"/>
          </rPr>
          <t>tthipe:</t>
        </r>
        <r>
          <rPr>
            <i/>
            <sz val="8"/>
            <color indexed="81"/>
            <rFont val="Tahoma"/>
            <family val="2"/>
          </rPr>
          <t xml:space="preserve">
no available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7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17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17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17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17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17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8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R2" authorId="0" shapeId="0" xr:uid="{00000000-0006-0000-1800-000002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1800-000003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1800-000004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1800-000005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9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19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19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19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19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19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A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1A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1A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1A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1A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1A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B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B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B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B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B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B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C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C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C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C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C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C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D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D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D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D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D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D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E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1E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1E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1E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1E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1E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F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F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F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F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F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F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0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H2" authorId="0" shapeId="0" xr:uid="{00000000-0006-0000-20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Q2" authorId="0" shapeId="0" xr:uid="{00000000-0006-0000-20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R2" authorId="0" shapeId="0" xr:uid="{00000000-0006-0000-20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S2" authorId="0" shapeId="0" xr:uid="{00000000-0006-0000-20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20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0F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0F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0F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0F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0F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0F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1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1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1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1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1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21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2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2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2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2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2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22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3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3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3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3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3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23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4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4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4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4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4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24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5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5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5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5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5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25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2" authorId="0" shapeId="0" xr:uid="{00000000-0006-0000-2600-000001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Q2" authorId="0" shapeId="0" xr:uid="{00000000-0006-0000-2600-000002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R2" authorId="0" shapeId="0" xr:uid="{00000000-0006-0000-2600-000003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S2" authorId="0" shapeId="0" xr:uid="{00000000-0006-0000-2600-000004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2600-000005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7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27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27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27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27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27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8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28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28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28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28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28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9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9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9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9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9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29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A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2A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2A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2A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2A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2A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0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0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0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0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0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0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B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2B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2B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2B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2B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2B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C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C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C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C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C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2C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D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2D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2D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2D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2D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2D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E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2E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2E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2E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2E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2E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2F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2F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2F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2F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2F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2F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0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30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30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30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30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30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  <comment ref="M22" authorId="0" shapeId="0" xr:uid="{00000000-0006-0000-3000-000007000000}">
      <text>
        <r>
          <rPr>
            <sz val="9"/>
            <color indexed="81"/>
            <rFont val="Tahoma"/>
            <family val="2"/>
          </rPr>
          <t xml:space="preserve">S/N: 03/4127
</t>
        </r>
      </text>
    </comment>
    <comment ref="M23" authorId="0" shapeId="0" xr:uid="{00000000-0006-0000-3000-000008000000}">
      <text>
        <r>
          <rPr>
            <sz val="9"/>
            <color indexed="81"/>
            <rFont val="Tahoma"/>
            <family val="2"/>
          </rPr>
          <t xml:space="preserve">S/N:03/4126
</t>
        </r>
      </text>
    </comment>
    <comment ref="M24" authorId="0" shapeId="0" xr:uid="{00000000-0006-0000-3000-000009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SN: 03/4126</t>
        </r>
      </text>
    </comment>
    <comment ref="M25" authorId="0" shapeId="0" xr:uid="{00000000-0006-0000-30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SN: 03/4127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1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31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31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31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31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31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2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2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2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2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2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2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3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3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3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3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3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3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Seipati Molapo</author>
  </authors>
  <commentList>
    <comment ref="D2" authorId="0" shapeId="0" xr:uid="{00000000-0006-0000-34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3400-000002000000}">
      <text>
        <r>
          <rPr>
            <sz val="9"/>
            <color indexed="81"/>
            <rFont val="Tahoma"/>
            <family val="2"/>
          </rPr>
          <t>C. number or PO number</t>
        </r>
      </text>
    </comment>
    <comment ref="R2" authorId="0" shapeId="0" xr:uid="{00000000-0006-0000-34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34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34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34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1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1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1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1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1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1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5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5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5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5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5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5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6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6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6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6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6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6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7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7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7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7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7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7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8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8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8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8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8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8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9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9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9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9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9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9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A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A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A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A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A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A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B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B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B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B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B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B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C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3C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3C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3C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3C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3C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D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D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D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D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D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D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3E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3E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3E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3E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3E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3E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2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2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2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2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2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2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" authorId="0" shapeId="0" xr:uid="{00000000-0006-0000-3F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3F00-000002000000}">
      <text>
        <r>
          <rPr>
            <sz val="9"/>
            <color indexed="81"/>
            <rFont val="Tahoma"/>
            <family val="2"/>
          </rPr>
          <t>C. number or PO number</t>
        </r>
      </text>
    </comment>
    <comment ref="R2" authorId="0" shapeId="0" xr:uid="{00000000-0006-0000-3F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3F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3F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3F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0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0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0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0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0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40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1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41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41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41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41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41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2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2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2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2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2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42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3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3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3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3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3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43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4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44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44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44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44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44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5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5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5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5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5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45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6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46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46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46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46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46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7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7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7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7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7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47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8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8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8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8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8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48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3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3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3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3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3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3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9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9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9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9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9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49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A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4A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4A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4A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4A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4A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B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B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B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B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B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4B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C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C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C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C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C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4C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D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D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D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D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D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4D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E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E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E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E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E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4E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4F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4F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4F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4F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4F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4F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0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50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50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50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50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50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1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1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1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1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1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51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" authorId="0" shapeId="0" xr:uid="{00000000-0006-0000-52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200-000002000000}">
      <text>
        <r>
          <rPr>
            <sz val="9"/>
            <color indexed="81"/>
            <rFont val="Tahoma"/>
            <family val="2"/>
          </rPr>
          <t>C. number or PO number</t>
        </r>
      </text>
    </comment>
    <comment ref="R2" authorId="0" shapeId="0" xr:uid="{00000000-0006-0000-52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2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2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52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4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14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14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14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14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14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3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53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53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53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53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53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2" authorId="0" shapeId="0" xr:uid="{00000000-0006-0000-54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54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54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54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54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54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5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5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5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5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5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55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6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6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6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6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6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56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" authorId="0" shapeId="0" xr:uid="{00000000-0006-0000-57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700-000002000000}">
      <text>
        <r>
          <rPr>
            <sz val="9"/>
            <color indexed="81"/>
            <rFont val="Tahoma"/>
            <family val="2"/>
          </rPr>
          <t>C. number or PO number</t>
        </r>
      </text>
    </comment>
    <comment ref="R2" authorId="0" shapeId="0" xr:uid="{00000000-0006-0000-57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7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7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57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8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8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8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8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8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58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9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9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9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9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9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59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A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A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A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A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A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5A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B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B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B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B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B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5B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C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C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C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C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C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5C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15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15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15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15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15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15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D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D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D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D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D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5D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E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E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E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E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E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5E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5F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5F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R2" authorId="0" shapeId="0" xr:uid="{00000000-0006-0000-5F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5F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5F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W2" authorId="0" shapeId="0" xr:uid="{00000000-0006-0000-5F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  <comment ref="M26" authorId="0" shapeId="0" xr:uid="{00000000-0006-0000-5F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sn: 03/3688</t>
        </r>
      </text>
    </comment>
    <comment ref="M27" authorId="0" shapeId="0" xr:uid="{00000000-0006-0000-5F00-000008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SN: 03/3687</t>
        </r>
      </text>
    </comment>
    <comment ref="M28" authorId="0" shapeId="0" xr:uid="{00000000-0006-0000-5F00-000009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Sn: 03/6387
03/3688</t>
        </r>
      </text>
    </comment>
    <comment ref="M29" authorId="0" shapeId="0" xr:uid="{00000000-0006-0000-5F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Sn: 03/3688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0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0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0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0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0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0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1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1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1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1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1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1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  <comment ref="L260" authorId="0" shapeId="0" xr:uid="{00000000-0006-0000-61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67" authorId="0" shapeId="0" xr:uid="{00000000-0006-0000-6100-000008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69" authorId="0" shapeId="0" xr:uid="{00000000-0006-0000-6100-000009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76" authorId="0" shapeId="0" xr:uid="{00000000-0006-0000-61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79" authorId="0" shapeId="0" xr:uid="{00000000-0006-0000-6100-00000B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82" authorId="0" shapeId="0" xr:uid="{00000000-0006-0000-6100-00000C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286" authorId="0" shapeId="0" xr:uid="{00000000-0006-0000-6100-00000D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2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2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2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2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2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2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3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3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3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3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3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3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4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4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4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4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4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4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5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5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5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5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5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5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6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6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6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6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6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6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" authorId="0" shapeId="0" xr:uid="{00000000-0006-0000-16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I2" authorId="0" shapeId="0" xr:uid="{00000000-0006-0000-1600-000002000000}">
      <text>
        <r>
          <rPr>
            <sz val="9"/>
            <color indexed="81"/>
            <rFont val="Tahoma"/>
            <family val="2"/>
          </rPr>
          <t>C. number or PO number</t>
        </r>
      </text>
    </comment>
    <comment ref="R2" authorId="0" shapeId="0" xr:uid="{00000000-0006-0000-16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S2" authorId="0" shapeId="0" xr:uid="{00000000-0006-0000-16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T2" authorId="0" shapeId="0" xr:uid="{00000000-0006-0000-16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V2" authorId="0" shapeId="0" xr:uid="{00000000-0006-0000-16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9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7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7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7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7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7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7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9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8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8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8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8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8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8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9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9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9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9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9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9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9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comments9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6A00-000001000000}">
      <text>
        <r>
          <rPr>
            <sz val="9"/>
            <color indexed="81"/>
            <rFont val="Tahoma"/>
            <family val="2"/>
          </rPr>
          <t>physical address incl. GPS cordinates</t>
        </r>
      </text>
    </comment>
    <comment ref="J2" authorId="0" shapeId="0" xr:uid="{00000000-0006-0000-6A00-000002000000}">
      <text>
        <r>
          <rPr>
            <sz val="9"/>
            <color indexed="81"/>
            <rFont val="Tahoma"/>
            <family val="2"/>
          </rPr>
          <t xml:space="preserve">C. number 
</t>
        </r>
      </text>
    </comment>
    <comment ref="S2" authorId="0" shapeId="0" xr:uid="{00000000-0006-0000-6A00-000003000000}">
      <text>
        <r>
          <rPr>
            <sz val="9"/>
            <color indexed="81"/>
            <rFont val="Tahoma"/>
            <family val="2"/>
          </rPr>
          <t>Applicable for new assets</t>
        </r>
      </text>
    </comment>
    <comment ref="T2" authorId="0" shapeId="0" xr:uid="{00000000-0006-0000-6A00-000004000000}">
      <text>
        <r>
          <rPr>
            <sz val="9"/>
            <color indexed="81"/>
            <rFont val="Tahoma"/>
            <family val="2"/>
          </rPr>
          <t>e.g Years, no. of operations,Cyclometer readings</t>
        </r>
      </text>
    </comment>
    <comment ref="U2" authorId="0" shapeId="0" xr:uid="{00000000-0006-0000-6A00-000005000000}">
      <text>
        <r>
          <rPr>
            <sz val="9"/>
            <color indexed="81"/>
            <rFont val="Tahoma"/>
            <family val="2"/>
          </rPr>
          <t>Contractor Name and contact details</t>
        </r>
      </text>
    </comment>
    <comment ref="X2" authorId="0" shapeId="0" xr:uid="{00000000-0006-0000-6A00-000006000000}">
      <text>
        <r>
          <rPr>
            <sz val="9"/>
            <color indexed="81"/>
            <rFont val="Tahoma"/>
            <family val="2"/>
          </rPr>
          <t xml:space="preserve">Manual available and submitted to Asset Management
</t>
        </r>
      </text>
    </comment>
  </commentList>
</comments>
</file>

<file path=xl/sharedStrings.xml><?xml version="1.0" encoding="utf-8"?>
<sst xmlns="http://schemas.openxmlformats.org/spreadsheetml/2006/main" count="144704" uniqueCount="24304">
  <si>
    <t>Load Management</t>
  </si>
  <si>
    <t>Primary Plant</t>
  </si>
  <si>
    <t>Arbor Rd Cresta Shopping Mall</t>
  </si>
  <si>
    <t>Princess Estates</t>
  </si>
  <si>
    <t>Abbattoir</t>
  </si>
  <si>
    <t>Nirvana Steel Kiosk</t>
  </si>
  <si>
    <t>Eg X 53</t>
  </si>
  <si>
    <t>Gallagher Estate Hwh 78</t>
  </si>
  <si>
    <t>Q Data 15</t>
  </si>
  <si>
    <t>Groblersrus</t>
  </si>
  <si>
    <t>Sage Wood</t>
  </si>
  <si>
    <t>Voda World</t>
  </si>
  <si>
    <t>Eg X 62</t>
  </si>
  <si>
    <t>Eg X 28</t>
  </si>
  <si>
    <t>W N L A</t>
  </si>
  <si>
    <t>Mayfield Park</t>
  </si>
  <si>
    <t>Strydom Str</t>
  </si>
  <si>
    <t>Protea Hotel Nw X 20</t>
  </si>
  <si>
    <t>Ibg</t>
  </si>
  <si>
    <t>Lenasia Ext 4</t>
  </si>
  <si>
    <t>Siemans Park</t>
  </si>
  <si>
    <t>Hwg X 100</t>
  </si>
  <si>
    <t>Kosmos</t>
  </si>
  <si>
    <t>Kya Sand Industrial</t>
  </si>
  <si>
    <t>Koeberg</t>
  </si>
  <si>
    <t>Boulders Str</t>
  </si>
  <si>
    <t>First Ave</t>
  </si>
  <si>
    <t>Midrand</t>
  </si>
  <si>
    <t>Star Point</t>
  </si>
  <si>
    <t>Rau</t>
  </si>
  <si>
    <t>Nasrec Soccer City</t>
  </si>
  <si>
    <t>Stauch Vorster</t>
  </si>
  <si>
    <t>Turffontein</t>
  </si>
  <si>
    <t>Std Bank Frederick</t>
  </si>
  <si>
    <t>Devland Ext 4</t>
  </si>
  <si>
    <t>Country View Ext 3</t>
  </si>
  <si>
    <t>Lenasia Ext 10</t>
  </si>
  <si>
    <t>South African Development Bank</t>
  </si>
  <si>
    <t>Carlton Centre</t>
  </si>
  <si>
    <t>Maraisburg</t>
  </si>
  <si>
    <t>Alexandra Str(V/D Hooven Park)</t>
  </si>
  <si>
    <t>Bushkoppies</t>
  </si>
  <si>
    <t>Noordwyk Ext 43</t>
  </si>
  <si>
    <t>Produce Market</t>
  </si>
  <si>
    <t>Percy</t>
  </si>
  <si>
    <t>Harry Galaun</t>
  </si>
  <si>
    <t>Drakens Ave</t>
  </si>
  <si>
    <t>Sandringham Link Yard</t>
  </si>
  <si>
    <t>Stormhill</t>
  </si>
  <si>
    <t>Country View</t>
  </si>
  <si>
    <t>Airport</t>
  </si>
  <si>
    <t>Fire Station</t>
  </si>
  <si>
    <t>Delta G</t>
  </si>
  <si>
    <t>Conradie</t>
  </si>
  <si>
    <t>Cbd Midrand</t>
  </si>
  <si>
    <t>Longmeadow Estate</t>
  </si>
  <si>
    <t>Anton Hartman</t>
  </si>
  <si>
    <t>Rabie Ridge</t>
  </si>
  <si>
    <t>Waterford Estate</t>
  </si>
  <si>
    <t>Southgate</t>
  </si>
  <si>
    <t>Isle Of Houghton</t>
  </si>
  <si>
    <t>Ethor Johnson 318</t>
  </si>
  <si>
    <t>Fnb Ferndale (1997)</t>
  </si>
  <si>
    <t>Oranje</t>
  </si>
  <si>
    <t>Rp 37</t>
  </si>
  <si>
    <t>Ellis Park Athletic Stadium</t>
  </si>
  <si>
    <t>Kerk Str</t>
  </si>
  <si>
    <t>Northcliff X19</t>
  </si>
  <si>
    <t>Claremont</t>
  </si>
  <si>
    <t>Glaxo</t>
  </si>
  <si>
    <t>Granville Ave North</t>
  </si>
  <si>
    <t>Halfway House Ext41</t>
  </si>
  <si>
    <t>Argyll</t>
  </si>
  <si>
    <t>Bank City Jhb</t>
  </si>
  <si>
    <t>Carina</t>
  </si>
  <si>
    <t>Kyalami Estate</t>
  </si>
  <si>
    <t>Observatory J/Yard</t>
  </si>
  <si>
    <t>Precision Str 3</t>
  </si>
  <si>
    <t>Jhb Prison</t>
  </si>
  <si>
    <t>Container Depot</t>
  </si>
  <si>
    <t>Commercia</t>
  </si>
  <si>
    <t>Bankor</t>
  </si>
  <si>
    <t>Fnb Ferndale (1999)</t>
  </si>
  <si>
    <t>Ruimsig</t>
  </si>
  <si>
    <t>S A R Kazerne</t>
  </si>
  <si>
    <t>George</t>
  </si>
  <si>
    <t>Spokeshave</t>
  </si>
  <si>
    <t>Clover</t>
  </si>
  <si>
    <t>Goudkoppies</t>
  </si>
  <si>
    <t>Ennerdale Ext 6</t>
  </si>
  <si>
    <t>Transport Str</t>
  </si>
  <si>
    <t>Vaalbos</t>
  </si>
  <si>
    <t>Debonair</t>
  </si>
  <si>
    <t>Kyalami Park</t>
  </si>
  <si>
    <t>Sanlam Ferndale</t>
  </si>
  <si>
    <t>Noordwyk Ext 7</t>
  </si>
  <si>
    <t>Kibler Park</t>
  </si>
  <si>
    <t>High Point -</t>
  </si>
  <si>
    <t>Paul Kruger</t>
  </si>
  <si>
    <t>Jan Smuts</t>
  </si>
  <si>
    <t>Kya Sand - 108</t>
  </si>
  <si>
    <t>Logos</t>
  </si>
  <si>
    <t>Lenasia</t>
  </si>
  <si>
    <t>Hull Str</t>
  </si>
  <si>
    <t>Domkrag Str</t>
  </si>
  <si>
    <t>City Gen</t>
  </si>
  <si>
    <t>Auroele</t>
  </si>
  <si>
    <t>Swanepoel Park</t>
  </si>
  <si>
    <t>Fieldhouse</t>
  </si>
  <si>
    <t>Dave Simpson Circle</t>
  </si>
  <si>
    <t>Banfield Rd</t>
  </si>
  <si>
    <t>Olivedale Clinic</t>
  </si>
  <si>
    <t>Beaulieu</t>
  </si>
  <si>
    <t>Reyger Str</t>
  </si>
  <si>
    <t>Elke Drive</t>
  </si>
  <si>
    <t>Sa Clay</t>
  </si>
  <si>
    <t>Wolhuter Junction Yard</t>
  </si>
  <si>
    <t>Telkor</t>
  </si>
  <si>
    <t>Randjiespark Ext 72</t>
  </si>
  <si>
    <t>Randburg Waterfront</t>
  </si>
  <si>
    <t>C R Swart</t>
  </si>
  <si>
    <t>Show Grounds</t>
  </si>
  <si>
    <t>William Nicol</t>
  </si>
  <si>
    <t>President Square</t>
  </si>
  <si>
    <t>Randjiespark Ext 75</t>
  </si>
  <si>
    <t>Bordeaux</t>
  </si>
  <si>
    <t>Stormill Ext.1</t>
  </si>
  <si>
    <t>Mechanical Workshops</t>
  </si>
  <si>
    <t>Kiepersol</t>
  </si>
  <si>
    <t>Kannabos</t>
  </si>
  <si>
    <t>Florin</t>
  </si>
  <si>
    <t>Nefdt Str</t>
  </si>
  <si>
    <t>J G Strydom Hosp</t>
  </si>
  <si>
    <t>Golf Club Terrace</t>
  </si>
  <si>
    <t>Newmarket 15</t>
  </si>
  <si>
    <t>Olievenhout</t>
  </si>
  <si>
    <t>Hawken Ave</t>
  </si>
  <si>
    <t>Northgate Shopping Centre</t>
  </si>
  <si>
    <t>Hurlingham</t>
  </si>
  <si>
    <t>Knoppiesdoring</t>
  </si>
  <si>
    <t>Clay</t>
  </si>
  <si>
    <t>Kliptown</t>
  </si>
  <si>
    <t>7Th Str Delarey</t>
  </si>
  <si>
    <t>Vorna Valley</t>
  </si>
  <si>
    <t>Canary Str</t>
  </si>
  <si>
    <t>Hammer</t>
  </si>
  <si>
    <t>Boothill</t>
  </si>
  <si>
    <t>Holding 6</t>
  </si>
  <si>
    <t>Liebenberg</t>
  </si>
  <si>
    <t>Std Bank Fox</t>
  </si>
  <si>
    <t>Bernie Str</t>
  </si>
  <si>
    <t>Timber Str</t>
  </si>
  <si>
    <t>Reefhaven</t>
  </si>
  <si>
    <t>Fontainbleau</t>
  </si>
  <si>
    <t>Bekker Str</t>
  </si>
  <si>
    <t>Houtkoppen</t>
  </si>
  <si>
    <t>Sans Souci Linking Yard</t>
  </si>
  <si>
    <t>Waterval</t>
  </si>
  <si>
    <t>Olifantsvlei</t>
  </si>
  <si>
    <t>Morningside</t>
  </si>
  <si>
    <t>Microwave</t>
  </si>
  <si>
    <t>Metropolitan</t>
  </si>
  <si>
    <t>Cbd Ennerdale</t>
  </si>
  <si>
    <t>Staugh Vorster</t>
  </si>
  <si>
    <t>Market Boundary</t>
  </si>
  <si>
    <t>Yeoville (Oil Store)</t>
  </si>
  <si>
    <t>Sabc Boundary</t>
  </si>
  <si>
    <t>Rooseveldt Alexandra</t>
  </si>
  <si>
    <t>Rhinocerus</t>
  </si>
  <si>
    <t>Vrededorp</t>
  </si>
  <si>
    <t>Wits University</t>
  </si>
  <si>
    <t>Vasco Da Gama</t>
  </si>
  <si>
    <t>James Crescent</t>
  </si>
  <si>
    <t>Ridge Rd</t>
  </si>
  <si>
    <t>Aeroton</t>
  </si>
  <si>
    <t>Forest Town</t>
  </si>
  <si>
    <t>Windsor</t>
  </si>
  <si>
    <t>Montgomery</t>
  </si>
  <si>
    <t>Lens</t>
  </si>
  <si>
    <t>Helderkruin</t>
  </si>
  <si>
    <t>J.G.Strydom</t>
  </si>
  <si>
    <t>BTU's</t>
  </si>
  <si>
    <t>KPS</t>
  </si>
  <si>
    <t>Workshop</t>
  </si>
  <si>
    <t>Sebenza</t>
  </si>
  <si>
    <t>Lehae</t>
  </si>
  <si>
    <t>Brynorth</t>
  </si>
  <si>
    <t>Panorama</t>
  </si>
  <si>
    <t>Remote Monitoring</t>
  </si>
  <si>
    <t>Lenasia South</t>
  </si>
  <si>
    <t>Tshepisong East and west</t>
  </si>
  <si>
    <t>Klipfontein View</t>
  </si>
  <si>
    <t>Transformer Refurbishment</t>
  </si>
  <si>
    <t>Bryanston</t>
  </si>
  <si>
    <t>Durban Street Junction Yard</t>
  </si>
  <si>
    <t>Northriding</t>
  </si>
  <si>
    <t>Allendale</t>
  </si>
  <si>
    <t>Noordwyk</t>
  </si>
  <si>
    <t>Baragwanath</t>
  </si>
  <si>
    <t>Beyers</t>
  </si>
  <si>
    <t>Randburg</t>
  </si>
  <si>
    <t>Harley St</t>
  </si>
  <si>
    <t>Central A</t>
  </si>
  <si>
    <t>Soweto Local</t>
  </si>
  <si>
    <t>Lutz</t>
  </si>
  <si>
    <t>Ppc Jupiter</t>
  </si>
  <si>
    <t>Lotus (Pillam)</t>
  </si>
  <si>
    <t>John Ware Gas Turbine</t>
  </si>
  <si>
    <t>Lunar</t>
  </si>
  <si>
    <t>Cottesloe 88Kv Yard</t>
  </si>
  <si>
    <t>Riviera</t>
  </si>
  <si>
    <t>Olivedale</t>
  </si>
  <si>
    <t>Sergi</t>
  </si>
  <si>
    <t>Kazerne</t>
  </si>
  <si>
    <t>Dainfern</t>
  </si>
  <si>
    <t>Hopefield</t>
  </si>
  <si>
    <t>Orchards</t>
  </si>
  <si>
    <t>Peter Rd</t>
  </si>
  <si>
    <t>Florida North</t>
  </si>
  <si>
    <t>Bond</t>
  </si>
  <si>
    <t>Nancefield</t>
  </si>
  <si>
    <t>Selby</t>
  </si>
  <si>
    <t>Roodepoort</t>
  </si>
  <si>
    <t>Glen Lea</t>
  </si>
  <si>
    <t>Lea Glenn</t>
  </si>
  <si>
    <t>Jeppe</t>
  </si>
  <si>
    <t>Haggie</t>
  </si>
  <si>
    <t>Lawley</t>
  </si>
  <si>
    <t>Florida Glen</t>
  </si>
  <si>
    <t>Ridge</t>
  </si>
  <si>
    <t>Crown</t>
  </si>
  <si>
    <t>Protection Equipment</t>
  </si>
  <si>
    <t>Grand Central</t>
  </si>
  <si>
    <t>Wilropark</t>
  </si>
  <si>
    <t>Bellevue</t>
  </si>
  <si>
    <t>Manufacta</t>
  </si>
  <si>
    <t>Mondeor</t>
  </si>
  <si>
    <t>Nirvana</t>
  </si>
  <si>
    <t>Robertsville</t>
  </si>
  <si>
    <t>Florida</t>
  </si>
  <si>
    <t>Mulbarton</t>
  </si>
  <si>
    <t>Ontdekkers</t>
  </si>
  <si>
    <t>Westfield</t>
  </si>
  <si>
    <t>Moffat</t>
  </si>
  <si>
    <t>Christiaan De Wet</t>
  </si>
  <si>
    <t>Observatory</t>
  </si>
  <si>
    <t>Khanyisa</t>
  </si>
  <si>
    <t>Gas Turbines</t>
  </si>
  <si>
    <t>Soweto</t>
  </si>
  <si>
    <t>Nursery</t>
  </si>
  <si>
    <t>Roosevelt Park</t>
  </si>
  <si>
    <t>Eikenhof</t>
  </si>
  <si>
    <t>Siemert Rd Substation</t>
  </si>
  <si>
    <t>Van Beek Street</t>
  </si>
  <si>
    <t>Mayfair</t>
  </si>
  <si>
    <t>Pritchard</t>
  </si>
  <si>
    <t>Eldorado</t>
  </si>
  <si>
    <t>Roodetown</t>
  </si>
  <si>
    <t>Ennerdale</t>
  </si>
  <si>
    <t>Bree Street</t>
  </si>
  <si>
    <t>Parkhurst</t>
  </si>
  <si>
    <t>Orlando</t>
  </si>
  <si>
    <t>Braamfontein</t>
  </si>
  <si>
    <t>Industria</t>
  </si>
  <si>
    <t>Fort</t>
  </si>
  <si>
    <t>Rosebank</t>
  </si>
  <si>
    <t>Cleveland</t>
  </si>
  <si>
    <t>Robertsham</t>
  </si>
  <si>
    <t>Gresswold</t>
  </si>
  <si>
    <t>New Road</t>
  </si>
  <si>
    <t>Central B</t>
  </si>
  <si>
    <t>Wemmer</t>
  </si>
  <si>
    <t>Sentraal Roodepoort</t>
  </si>
  <si>
    <t>Kloofendal</t>
  </si>
  <si>
    <t>Cydna</t>
  </si>
  <si>
    <t>Pennyville</t>
  </si>
  <si>
    <t>John Ware B</t>
  </si>
  <si>
    <t>Alexandra (Lombardy East)</t>
  </si>
  <si>
    <t>Delta</t>
  </si>
  <si>
    <t>Durban</t>
  </si>
  <si>
    <t>John Ware</t>
  </si>
  <si>
    <t>Cottesloe</t>
  </si>
  <si>
    <t>Kelvin Power Station</t>
  </si>
  <si>
    <t>Fordsburg</t>
  </si>
  <si>
    <t>Prospect</t>
  </si>
  <si>
    <t>Substation</t>
  </si>
  <si>
    <t>P&amp;M Category</t>
  </si>
  <si>
    <t>Communication System Equipment</t>
  </si>
  <si>
    <t>HV Cables</t>
  </si>
  <si>
    <t>HV Overhead Lines</t>
  </si>
  <si>
    <t>Load Management System Equipment</t>
  </si>
  <si>
    <t>LV Cables</t>
  </si>
  <si>
    <t>Meters</t>
  </si>
  <si>
    <t>MV Network</t>
  </si>
  <si>
    <t>Public Lighting</t>
  </si>
  <si>
    <t>Substation Equipment</t>
  </si>
  <si>
    <t>Total Replacement Cost</t>
  </si>
  <si>
    <t>HURSTHILL</t>
  </si>
  <si>
    <t>ROODEPOORT</t>
  </si>
  <si>
    <t>LENASIA</t>
  </si>
  <si>
    <t>RANDBURG</t>
  </si>
  <si>
    <t>MIDRAND</t>
  </si>
  <si>
    <t>REUVEN</t>
  </si>
  <si>
    <t>SIEMERT</t>
  </si>
  <si>
    <t>ALEXANDRA</t>
  </si>
  <si>
    <t xml:space="preserve">Substation </t>
  </si>
  <si>
    <t>Alexandra</t>
  </si>
  <si>
    <t>Bree</t>
  </si>
  <si>
    <t>Johannesburg Central A</t>
  </si>
  <si>
    <t>Johannesburg Central B</t>
  </si>
  <si>
    <t>Christiaan de Wet</t>
  </si>
  <si>
    <t xml:space="preserve">Crown </t>
  </si>
  <si>
    <t>Elderado</t>
  </si>
  <si>
    <t>Ex Ennerdale - Ennerdale S/S</t>
  </si>
  <si>
    <t xml:space="preserve">Ennerdale </t>
  </si>
  <si>
    <t xml:space="preserve">Fordsburg </t>
  </si>
  <si>
    <t xml:space="preserve">Fort </t>
  </si>
  <si>
    <t xml:space="preserve">Haggie </t>
  </si>
  <si>
    <t xml:space="preserve">Hursthill </t>
  </si>
  <si>
    <t xml:space="preserve">John Ware Gas Turbine </t>
  </si>
  <si>
    <t>Lea Glen</t>
  </si>
  <si>
    <t xml:space="preserve">Lotus </t>
  </si>
  <si>
    <t>Ex Mayfair (Reuven Yard)</t>
  </si>
  <si>
    <t xml:space="preserve">Nancefield </t>
  </si>
  <si>
    <t>Penny</t>
  </si>
  <si>
    <t xml:space="preserve">Pennyville </t>
  </si>
  <si>
    <t>PPC Jupiter</t>
  </si>
  <si>
    <t xml:space="preserve">Robertsville </t>
  </si>
  <si>
    <t>Siemert RD</t>
  </si>
  <si>
    <t xml:space="preserve">Van Beek </t>
  </si>
  <si>
    <t xml:space="preserve">Wilropark </t>
  </si>
  <si>
    <t>Ex Hursthill- Transformer Bay Workshop (Reuven)</t>
  </si>
  <si>
    <t>ex - Eikenhof</t>
  </si>
  <si>
    <t>Soweto  Yard (Disconnected)</t>
  </si>
  <si>
    <t>Johannesburg South</t>
  </si>
  <si>
    <t>Substation Building</t>
  </si>
  <si>
    <t>Total</t>
  </si>
  <si>
    <t>Unit</t>
  </si>
  <si>
    <t>Serial No.</t>
  </si>
  <si>
    <t>MVA</t>
  </si>
  <si>
    <t>Year</t>
  </si>
  <si>
    <t>Age</t>
  </si>
  <si>
    <t xml:space="preserve">Alexandra Trfr Bay 4 </t>
  </si>
  <si>
    <t>Alexandra Trfr Bay 2</t>
  </si>
  <si>
    <t>Baragwanath Trfr Bay 2</t>
  </si>
  <si>
    <t>11</t>
  </si>
  <si>
    <t>Bellevue Trfr Bay 3</t>
  </si>
  <si>
    <t>21563</t>
  </si>
  <si>
    <t>45</t>
  </si>
  <si>
    <t>Bellevue Trfr Bay 4</t>
  </si>
  <si>
    <t>21564</t>
  </si>
  <si>
    <t>Bond STR  Trfr Bay 1</t>
  </si>
  <si>
    <t>29730</t>
  </si>
  <si>
    <t>30</t>
  </si>
  <si>
    <t>Bond STR Trfr Bay 2</t>
  </si>
  <si>
    <t>29729</t>
  </si>
  <si>
    <t>Braamfontein Trfr Bay 1</t>
  </si>
  <si>
    <t>26221</t>
  </si>
  <si>
    <t>Braamfontein Trfr Bay 2</t>
  </si>
  <si>
    <t>26222</t>
  </si>
  <si>
    <t>Braamfontein Trfr Bay 4</t>
  </si>
  <si>
    <t>26824</t>
  </si>
  <si>
    <t>Bree STR Trfr Bay 3</t>
  </si>
  <si>
    <t>29252</t>
  </si>
  <si>
    <t>Bree STR Trfr Bay 4</t>
  </si>
  <si>
    <t>250601</t>
  </si>
  <si>
    <t>Bree STR Trfr Bay 2</t>
  </si>
  <si>
    <t>26225</t>
  </si>
  <si>
    <t>Bryanston Trfr Bay 1</t>
  </si>
  <si>
    <t>2340</t>
  </si>
  <si>
    <t>Bryanston Trfr Bay 2</t>
  </si>
  <si>
    <t>2341</t>
  </si>
  <si>
    <t>Johannesburg Central A Trfr Bay 1</t>
  </si>
  <si>
    <t>109845</t>
  </si>
  <si>
    <t>Johannesburg Central A Trfr Bay 2</t>
  </si>
  <si>
    <t>101046</t>
  </si>
  <si>
    <t>Johannesburg Central B Trfr Bay 1A</t>
  </si>
  <si>
    <t>30671</t>
  </si>
  <si>
    <t>Johannesburg Central B Trfr Bay 1B</t>
  </si>
  <si>
    <t>27658</t>
  </si>
  <si>
    <t>Johannesburg Central B Trfr Bay 4A</t>
  </si>
  <si>
    <t>30673</t>
  </si>
  <si>
    <t>Johannesburg Central B Trfr Bay 4B</t>
  </si>
  <si>
    <t>26825</t>
  </si>
  <si>
    <t>Christiaan de Wet Trfr Bay 1</t>
  </si>
  <si>
    <t>L232-1</t>
  </si>
  <si>
    <t>40</t>
  </si>
  <si>
    <t>Christiaan de Wet Trfr Bay 2</t>
  </si>
  <si>
    <t>L232-2</t>
  </si>
  <si>
    <t>Christiaan de Wet Trfr Bay 3</t>
  </si>
  <si>
    <t>T2358</t>
  </si>
  <si>
    <t>Cleveland Trfr Bay 1A</t>
  </si>
  <si>
    <t>BE09278-1</t>
  </si>
  <si>
    <t>Cleveland Trfr Bay 2B</t>
  </si>
  <si>
    <t>IA3238-5</t>
  </si>
  <si>
    <t>Cleveland Trfr Bay 3</t>
  </si>
  <si>
    <t>Cleveland Trfr Bay 4</t>
  </si>
  <si>
    <t>14449</t>
  </si>
  <si>
    <t>Cottesloe Trfr Bay 1</t>
  </si>
  <si>
    <t>27473</t>
  </si>
  <si>
    <t>53</t>
  </si>
  <si>
    <t>Crown Trfr Bay 1</t>
  </si>
  <si>
    <t>HT1733/12818</t>
  </si>
  <si>
    <t>Crown Trfr Bay 2</t>
  </si>
  <si>
    <t>HT1733/12819</t>
  </si>
  <si>
    <t>ex - Cydna Trfr Bay 1 (Transformer Bay)</t>
  </si>
  <si>
    <t>28491</t>
  </si>
  <si>
    <t xml:space="preserve">Cydna Trfr Bay 2 </t>
  </si>
  <si>
    <t>30288002</t>
  </si>
  <si>
    <t>Ex- Cydna 3A (Transformer Bay) to be scrapped</t>
  </si>
  <si>
    <t>26619</t>
  </si>
  <si>
    <t>Cydna Trfr Bay 1</t>
  </si>
  <si>
    <t>30303204</t>
  </si>
  <si>
    <t>Cydna Trfr Bay 3</t>
  </si>
  <si>
    <t>30303202</t>
  </si>
  <si>
    <t>Cydna Trfr Bay 4</t>
  </si>
  <si>
    <t>30303203</t>
  </si>
  <si>
    <t>Cleveland no. 1B</t>
  </si>
  <si>
    <t>IEE1957-2</t>
  </si>
  <si>
    <t>Eikenhof Trfr Bay 1B (Ex- Cydna 4A)</t>
  </si>
  <si>
    <t xml:space="preserve"> John Ware B Trfr Bay 4A (Ex Cydna  4B) </t>
  </si>
  <si>
    <t>IA3238-3</t>
  </si>
  <si>
    <t>Dainfern Trfr Bay 1</t>
  </si>
  <si>
    <t>T1895-2</t>
  </si>
  <si>
    <t>5</t>
  </si>
  <si>
    <t>Dainfern Trfr Bay 2 (Refurbished by SPM)</t>
  </si>
  <si>
    <t>T1895-1</t>
  </si>
  <si>
    <t>Dainfern Trfr Bay 3</t>
  </si>
  <si>
    <t>T2920-1</t>
  </si>
  <si>
    <t>Delta Trfr Bay 1</t>
  </si>
  <si>
    <t>319130</t>
  </si>
  <si>
    <t>250</t>
  </si>
  <si>
    <t>Delta Trfr Bay 2</t>
  </si>
  <si>
    <t>S252095</t>
  </si>
  <si>
    <t>Delta Trfr Bay 3</t>
  </si>
  <si>
    <t>S252096</t>
  </si>
  <si>
    <t>Eikenhof Trfr Bay 1B</t>
  </si>
  <si>
    <t xml:space="preserve">Eikenhof Trfr Bay 2A </t>
  </si>
  <si>
    <t>BE09373/3</t>
  </si>
  <si>
    <t>Eikenhof Trfr Bay 2B</t>
  </si>
  <si>
    <t>29251</t>
  </si>
  <si>
    <t>Elderado Trfr Bay 1</t>
  </si>
  <si>
    <t>Elderado Trfr Bay 2</t>
  </si>
  <si>
    <t>Elderado Trfr Bay 3</t>
  </si>
  <si>
    <t>14452</t>
  </si>
  <si>
    <t>Ennerdale Trfr Bay 2 (Disconnected- To be used as a spare)</t>
  </si>
  <si>
    <t>82-149</t>
  </si>
  <si>
    <t>10</t>
  </si>
  <si>
    <t xml:space="preserve">Ennerdale Trfr Bay 3 </t>
  </si>
  <si>
    <t>Florida Glen Trfr Bay 1</t>
  </si>
  <si>
    <t>26051</t>
  </si>
  <si>
    <t>Florida Glen Trfr Bay 2</t>
  </si>
  <si>
    <t>26050</t>
  </si>
  <si>
    <t>Florida North Trfr Bay 1</t>
  </si>
  <si>
    <t>89-173</t>
  </si>
  <si>
    <t>20</t>
  </si>
  <si>
    <t>Florida North Trfr Bay 2</t>
  </si>
  <si>
    <t>89-174</t>
  </si>
  <si>
    <t>Florida Trfr Bay 1</t>
  </si>
  <si>
    <t>7738-2</t>
  </si>
  <si>
    <t>Florida Trfr Bay 2</t>
  </si>
  <si>
    <t>7738-1</t>
  </si>
  <si>
    <t>Fordsburg  Trfr Bay 1</t>
  </si>
  <si>
    <t>26257</t>
  </si>
  <si>
    <t>Fordsburg  Trfr Bay 2</t>
  </si>
  <si>
    <t>27452</t>
  </si>
  <si>
    <t>Fordsburg  Trfr Bay 4</t>
  </si>
  <si>
    <t>26256</t>
  </si>
  <si>
    <t>Fordsburg Trfr Bay 3</t>
  </si>
  <si>
    <t>28245</t>
  </si>
  <si>
    <t xml:space="preserve">Fort Trfr Bay 1A </t>
  </si>
  <si>
    <t>A06073</t>
  </si>
  <si>
    <t>Fort Trfr Bay 1B</t>
  </si>
  <si>
    <t>A06072</t>
  </si>
  <si>
    <t>Fort Trfr Bay 2A</t>
  </si>
  <si>
    <t>3716056</t>
  </si>
  <si>
    <t>Fort Trfr Bay 2B</t>
  </si>
  <si>
    <t>247680</t>
  </si>
  <si>
    <t>Grand Central Trfr Bay 1</t>
  </si>
  <si>
    <t>29877</t>
  </si>
  <si>
    <t>Grand Central Trfr Bay 2</t>
  </si>
  <si>
    <t>29876</t>
  </si>
  <si>
    <t>Grand Central Trfr Bay 3</t>
  </si>
  <si>
    <t>30761</t>
  </si>
  <si>
    <t>Gresswold  Trfr Bay 2A</t>
  </si>
  <si>
    <t>Gresswold  Trfr Bay 1A (Refurbished Transformer by LHM - Ex Mulbarton)</t>
  </si>
  <si>
    <t>Gresswold Trfr Bay 1B</t>
  </si>
  <si>
    <t>28486</t>
  </si>
  <si>
    <t>Gresswold Trfr Bay 2B</t>
  </si>
  <si>
    <t>28485</t>
  </si>
  <si>
    <t>Haggie Trfr Bay 1A</t>
  </si>
  <si>
    <t>T95785</t>
  </si>
  <si>
    <t>6</t>
  </si>
  <si>
    <t>Haggie Trfr Bay 1B</t>
  </si>
  <si>
    <t>T95779</t>
  </si>
  <si>
    <t>Haggie Trfr Bay 2A</t>
  </si>
  <si>
    <t>T95789</t>
  </si>
  <si>
    <t>Haggie Trfr Bay 2B</t>
  </si>
  <si>
    <t>T95782</t>
  </si>
  <si>
    <t>Hopefield Trfr Bay 1</t>
  </si>
  <si>
    <t>T3470-1Z</t>
  </si>
  <si>
    <t>Hopefield Trfr Bay 2</t>
  </si>
  <si>
    <t>T1669-1</t>
  </si>
  <si>
    <t>Hopefield Trfr Bay 3</t>
  </si>
  <si>
    <t>T1669-2</t>
  </si>
  <si>
    <t>Hursthill Trfr Bay 1</t>
  </si>
  <si>
    <t>LEL105303</t>
  </si>
  <si>
    <t>Hursthill Trfr Bay 2</t>
  </si>
  <si>
    <t>BE09278-6</t>
  </si>
  <si>
    <t>Hursthill Trfr Bay 3</t>
  </si>
  <si>
    <t>BE09278-3</t>
  </si>
  <si>
    <t>Industria  Trfr Bay 1A</t>
  </si>
  <si>
    <t>26616</t>
  </si>
  <si>
    <t>Industria  Trfr Bay 2A</t>
  </si>
  <si>
    <t>26618</t>
  </si>
  <si>
    <t>Industria Trfr Bay 1B</t>
  </si>
  <si>
    <t>27659</t>
  </si>
  <si>
    <t>Industria Trfr Bay 2B</t>
  </si>
  <si>
    <t>29253</t>
  </si>
  <si>
    <t>Jeppe Trfr Bay 1A</t>
  </si>
  <si>
    <t>90925</t>
  </si>
  <si>
    <t>Jeppe Trfr Bay 1B</t>
  </si>
  <si>
    <t>90924</t>
  </si>
  <si>
    <t>Jeppe Trfr Bay 2A</t>
  </si>
  <si>
    <t>JEP2A</t>
  </si>
  <si>
    <t>Jeppe Trfr Bay 2B</t>
  </si>
  <si>
    <t>92666</t>
  </si>
  <si>
    <t>John Ware B Trfr Bay 3B</t>
  </si>
  <si>
    <t>John Ware B Trfr Bay 4B</t>
  </si>
  <si>
    <t>28723</t>
  </si>
  <si>
    <t>John Ware Gas Turbine Trfr Bay 2C</t>
  </si>
  <si>
    <t>27474</t>
  </si>
  <si>
    <t>John Ware B Trfr Bay 1</t>
  </si>
  <si>
    <t>92663</t>
  </si>
  <si>
    <t>John Ware B Trfr Bay 1A</t>
  </si>
  <si>
    <t>26617</t>
  </si>
  <si>
    <t>John Ware B Trfr Bay 2 (Interposing Trfr)</t>
  </si>
  <si>
    <t>92665</t>
  </si>
  <si>
    <t>John Ware B Trfr Bay 3A</t>
  </si>
  <si>
    <t>26223</t>
  </si>
  <si>
    <t>Kazerne Trfr Bay 1</t>
  </si>
  <si>
    <t>29651</t>
  </si>
  <si>
    <t>Kazerne Trfr Bay 2</t>
  </si>
  <si>
    <t>29650</t>
  </si>
  <si>
    <t>Khanyisa Trfr Bay 1</t>
  </si>
  <si>
    <t>30757</t>
  </si>
  <si>
    <t>Khanyisa Trfr Bay 2</t>
  </si>
  <si>
    <t>30760</t>
  </si>
  <si>
    <t>Khanyisa Trfr Bay 3</t>
  </si>
  <si>
    <t>30756</t>
  </si>
  <si>
    <t>Klipfontein View Trfr Bay 2</t>
  </si>
  <si>
    <t>98-21</t>
  </si>
  <si>
    <t>Kloofendal Trfr Bay 1</t>
  </si>
  <si>
    <t>5195-2</t>
  </si>
  <si>
    <t>80</t>
  </si>
  <si>
    <t>Kloofendal Trfr Bay 2</t>
  </si>
  <si>
    <t>5195-1</t>
  </si>
  <si>
    <t>Kloofendal Trfr Bay 3</t>
  </si>
  <si>
    <t>1904-2</t>
  </si>
  <si>
    <t>Kloofendal Trfr Bay 4</t>
  </si>
  <si>
    <t>1904-1</t>
  </si>
  <si>
    <t>Lea Glen Trfr Bay 1</t>
  </si>
  <si>
    <t>26362</t>
  </si>
  <si>
    <t>22.5</t>
  </si>
  <si>
    <t>Lea Glen Trfr Bay 2</t>
  </si>
  <si>
    <t>81-3424</t>
  </si>
  <si>
    <t>Lunar no. 2</t>
  </si>
  <si>
    <t>28455</t>
  </si>
  <si>
    <t>Lenasia South no. 2</t>
  </si>
  <si>
    <t>n/a</t>
  </si>
  <si>
    <t>Lenasia South Trfr Bay 1</t>
  </si>
  <si>
    <t>Lotus Trfr Bay 2</t>
  </si>
  <si>
    <t>29183</t>
  </si>
  <si>
    <t>Lotus Trfr Bay 3</t>
  </si>
  <si>
    <t>29180</t>
  </si>
  <si>
    <t>Lunar no. 1</t>
  </si>
  <si>
    <t>29182</t>
  </si>
  <si>
    <t>Manufacta Trfr Bay 1</t>
  </si>
  <si>
    <t>77-415</t>
  </si>
  <si>
    <t>Manufacta Trfr Bay 2</t>
  </si>
  <si>
    <t>77-416</t>
  </si>
  <si>
    <t>Mayfair Trfr Bay 1B</t>
  </si>
  <si>
    <t>BE09373-2</t>
  </si>
  <si>
    <t>Mayfair Trfr Bay 2A</t>
  </si>
  <si>
    <t>26219</t>
  </si>
  <si>
    <t>Mayfair Trfr Bay 2B</t>
  </si>
  <si>
    <t>28945</t>
  </si>
  <si>
    <t xml:space="preserve"> Peter Rd Trfr Bay 1 (Ex Mayfair refurbished by SPM0</t>
  </si>
  <si>
    <t>Nirvana no. 1A</t>
  </si>
  <si>
    <t>Ex- Mayfair - Refurbished by Transformer Bay</t>
  </si>
  <si>
    <t>Moffat Trfr Bay 1</t>
  </si>
  <si>
    <t>27655</t>
  </si>
  <si>
    <t>Moffat Trfr Bay 2</t>
  </si>
  <si>
    <t>BE09278-5</t>
  </si>
  <si>
    <t>Mondeor Trfr Bay 1</t>
  </si>
  <si>
    <t>28944</t>
  </si>
  <si>
    <t>193974</t>
  </si>
  <si>
    <t>Mondeor Trfr Bay 2</t>
  </si>
  <si>
    <t>29250</t>
  </si>
  <si>
    <t>193974-1</t>
  </si>
  <si>
    <t>Mulbarton Trfr Bay 1</t>
  </si>
  <si>
    <t>28725</t>
  </si>
  <si>
    <t>Mulbarton Trfr Bay 2</t>
  </si>
  <si>
    <t>BE09278-2</t>
  </si>
  <si>
    <t>Nancefield Trfr Bay 1</t>
  </si>
  <si>
    <t>HT1732/01 (EPG113/53668)</t>
  </si>
  <si>
    <t>Nancefield Trfr Bay 2</t>
  </si>
  <si>
    <t>NANTX2</t>
  </si>
  <si>
    <t>New Road Trfr Bay 1</t>
  </si>
  <si>
    <t>New Road Trfr Bay 2</t>
  </si>
  <si>
    <t>New Road Trfr Bay 3</t>
  </si>
  <si>
    <t>Nirvana no. 2A</t>
  </si>
  <si>
    <t>28490</t>
  </si>
  <si>
    <t>Nursery Trfr Bay 1 (Being Refurbished by SPM)</t>
  </si>
  <si>
    <t>3651</t>
  </si>
  <si>
    <t>Nursery Trfr Bay 2</t>
  </si>
  <si>
    <t>3653</t>
  </si>
  <si>
    <t>Nursery Trfr Bay 3</t>
  </si>
  <si>
    <t>3654</t>
  </si>
  <si>
    <t>Nursery Trfr Bay 4</t>
  </si>
  <si>
    <t>3652</t>
  </si>
  <si>
    <t>Nursery Trfr Bay 5</t>
  </si>
  <si>
    <t>3007</t>
  </si>
  <si>
    <t>Observatory Trfr Bay 1</t>
  </si>
  <si>
    <t>26224</t>
  </si>
  <si>
    <t>Observatory Trfr Bay 2</t>
  </si>
  <si>
    <t>28943</t>
  </si>
  <si>
    <t>Observatory Trfr Bay 3</t>
  </si>
  <si>
    <t>29254</t>
  </si>
  <si>
    <t>Ontdekkers Trfr Bay 1</t>
  </si>
  <si>
    <t>R394-1</t>
  </si>
  <si>
    <t>Ontdekkers Trfr Bay 2</t>
  </si>
  <si>
    <t>R394-2</t>
  </si>
  <si>
    <t>Orchards Trfr Bay 2</t>
  </si>
  <si>
    <t>29345</t>
  </si>
  <si>
    <t>Orchards Trfr Bay 1</t>
  </si>
  <si>
    <t>29340</t>
  </si>
  <si>
    <t>Parkhurst Trfr Bay 1A</t>
  </si>
  <si>
    <t>30288004</t>
  </si>
  <si>
    <t>Parkhurst Trfr Bay 1B</t>
  </si>
  <si>
    <t>Parkhurst Trfr Bay 2A</t>
  </si>
  <si>
    <t>30288003</t>
  </si>
  <si>
    <t>Penny Trfr Bay 1</t>
  </si>
  <si>
    <t>96-52</t>
  </si>
  <si>
    <t>Penny Trfr Bay 2A</t>
  </si>
  <si>
    <t>02-V-2128</t>
  </si>
  <si>
    <t>Penny Trfr Bay 2B</t>
  </si>
  <si>
    <t>02-V-2129</t>
  </si>
  <si>
    <t>Penny Trfr Bay 3A</t>
  </si>
  <si>
    <t>02-V-2127</t>
  </si>
  <si>
    <t>Penny Trfr Bay 3B</t>
  </si>
  <si>
    <t>02-V-2132</t>
  </si>
  <si>
    <t>Penny Trfr Bay 2</t>
  </si>
  <si>
    <t>Soweto no.2</t>
  </si>
  <si>
    <t>T2285</t>
  </si>
  <si>
    <t>Peter RD Trfr Bay 2</t>
  </si>
  <si>
    <t>29641</t>
  </si>
  <si>
    <t>PPC Jupiter Trfr Bay 1A</t>
  </si>
  <si>
    <t>192921-3</t>
  </si>
  <si>
    <t>1.5</t>
  </si>
  <si>
    <t>PPC Jupiter Trfr Bay 1B</t>
  </si>
  <si>
    <t>69-321</t>
  </si>
  <si>
    <t>3</t>
  </si>
  <si>
    <t>PPC Jupiter Trfr Bay 1C</t>
  </si>
  <si>
    <t>193237</t>
  </si>
  <si>
    <t>PPC Jupiter Trfr Bay 2A (Disconnected)</t>
  </si>
  <si>
    <t>69-320</t>
  </si>
  <si>
    <t>PPC Jupiter Trfr Bay 2B</t>
  </si>
  <si>
    <t>193147</t>
  </si>
  <si>
    <t>PPC Jupiter Trfr Bay 2C (Disconnected)</t>
  </si>
  <si>
    <t>192921-2</t>
  </si>
  <si>
    <t>PPC Jupiter Trfr Bay 2D</t>
  </si>
  <si>
    <t>192921-4</t>
  </si>
  <si>
    <t>Pritchard Trfr Bay 2</t>
  </si>
  <si>
    <t>26935</t>
  </si>
  <si>
    <t>Prospect Trfr Bay 1</t>
  </si>
  <si>
    <t>28466</t>
  </si>
  <si>
    <t>Prospect Trfr Bay 2</t>
  </si>
  <si>
    <t>26259</t>
  </si>
  <si>
    <t>Prospect Trfr Bay 3</t>
  </si>
  <si>
    <t>27453</t>
  </si>
  <si>
    <t>Prospect Trfr Bay 4</t>
  </si>
  <si>
    <t>27454</t>
  </si>
  <si>
    <t>Ridge Trfr Bay 1A</t>
  </si>
  <si>
    <t>Ridge Trfr Bay 1B</t>
  </si>
  <si>
    <t>Ridge Trfr Bay 2</t>
  </si>
  <si>
    <t>15633</t>
  </si>
  <si>
    <t>Riviera Trfr Bay 1</t>
  </si>
  <si>
    <t>109846</t>
  </si>
  <si>
    <t>Riviera Trfr Bay 2</t>
  </si>
  <si>
    <t>109847</t>
  </si>
  <si>
    <t>Robertsham Trfr Bay 1A</t>
  </si>
  <si>
    <t>28488</t>
  </si>
  <si>
    <t>Robertsham Trfr Bay 1B</t>
  </si>
  <si>
    <t>Robertsham Trfr Bay 2A</t>
  </si>
  <si>
    <t>Robertsham Trfr Bay 2B</t>
  </si>
  <si>
    <t>BE09278-4</t>
  </si>
  <si>
    <t>Robertsville Trfr Bay 1</t>
  </si>
  <si>
    <t>K221-1</t>
  </si>
  <si>
    <t>Robertsville Trfr Bay 2</t>
  </si>
  <si>
    <t>K221-2</t>
  </si>
  <si>
    <t>Roodepoort Trfr Bay 1</t>
  </si>
  <si>
    <t>4867</t>
  </si>
  <si>
    <t>Roodepoort Trfr Bay 2</t>
  </si>
  <si>
    <t>3655</t>
  </si>
  <si>
    <t>Roodepoort Trfr Bay 3</t>
  </si>
  <si>
    <t>3656</t>
  </si>
  <si>
    <t>Roodetown Trfr Bay 1</t>
  </si>
  <si>
    <t>26885</t>
  </si>
  <si>
    <t xml:space="preserve">Roodetown Trfr Bay 2 </t>
  </si>
  <si>
    <t>26886</t>
  </si>
  <si>
    <t>Roosevelt Park Trfr Bay 1A</t>
  </si>
  <si>
    <t>LEL10018</t>
  </si>
  <si>
    <t>Roosevelt Park Trfr Bay 1B</t>
  </si>
  <si>
    <t>TAAC2</t>
  </si>
  <si>
    <t>Roosevelt Park Trfr Bay 2A</t>
  </si>
  <si>
    <t>BE09373/1</t>
  </si>
  <si>
    <t>Roosevelt Park Trfr Bay 2B</t>
  </si>
  <si>
    <t>15634</t>
  </si>
  <si>
    <t>Rosebank  Trfr Bay 1</t>
  </si>
  <si>
    <t>LEL99484</t>
  </si>
  <si>
    <t>Rosebank Trfr Bay 2 (Not there)</t>
  </si>
  <si>
    <t>29249</t>
  </si>
  <si>
    <t>Rosebank Trfr Bay 3</t>
  </si>
  <si>
    <t>27070</t>
  </si>
  <si>
    <t>Selby Trfr Bay 1</t>
  </si>
  <si>
    <t>128853</t>
  </si>
  <si>
    <t>Selby Trfr Bay 2</t>
  </si>
  <si>
    <t>128852</t>
  </si>
  <si>
    <t>Selby Trfr Bay 3</t>
  </si>
  <si>
    <t>128845</t>
  </si>
  <si>
    <t>Roodetown Trfr Bay 3(Ex Sentraal Roodepoort Trfr Bay 2)</t>
  </si>
  <si>
    <t>26884</t>
  </si>
  <si>
    <t>Sentraal Roodepoort Trfr Bay 1</t>
  </si>
  <si>
    <t>26722</t>
  </si>
  <si>
    <t>Sentraal Roodepoort Trfr Bay 3</t>
  </si>
  <si>
    <t>30333</t>
  </si>
  <si>
    <t>Sentraal Roodepoort Trfr Bay 4</t>
  </si>
  <si>
    <t>26724</t>
  </si>
  <si>
    <t>Siemert RD Trfr Bay 1</t>
  </si>
  <si>
    <t>29343</t>
  </si>
  <si>
    <t>Siemert RD Trfr Bay 2</t>
  </si>
  <si>
    <t>28558</t>
  </si>
  <si>
    <t>Siemert RD Trfr Bay 3 -  (Refurbished by SPM)</t>
  </si>
  <si>
    <t>Soweto Local Orlando Trfr Bay 1</t>
  </si>
  <si>
    <t>28291</t>
  </si>
  <si>
    <t>Soweto Local Orlando Ridge Trfr Bay 2 (1ph)</t>
  </si>
  <si>
    <t>R494803</t>
  </si>
  <si>
    <t>13.3</t>
  </si>
  <si>
    <t>R494802</t>
  </si>
  <si>
    <t>R494804</t>
  </si>
  <si>
    <t>Soweto no.1</t>
  </si>
  <si>
    <t>03P0027</t>
  </si>
  <si>
    <t>Soweto Trfr Bay 1(Soweto 1)</t>
  </si>
  <si>
    <t>101044</t>
  </si>
  <si>
    <t>Van Beek Trfr Bay 1</t>
  </si>
  <si>
    <t>IA3238-7</t>
  </si>
  <si>
    <t>Van Beek Trfr Bay 1(Prospect 1)</t>
  </si>
  <si>
    <t>IEE1957-1</t>
  </si>
  <si>
    <t>Van Beek Trfr Bay 2(Prospect 2)</t>
  </si>
  <si>
    <t>Van Beek Trfr Bay 2</t>
  </si>
  <si>
    <t>128848</t>
  </si>
  <si>
    <t>Van Beek Trfr Bay 3</t>
  </si>
  <si>
    <t>118849</t>
  </si>
  <si>
    <t>Wemmer Trfr Bay 1A</t>
  </si>
  <si>
    <t>23928</t>
  </si>
  <si>
    <t>Wemmer Trfr Bay 1B</t>
  </si>
  <si>
    <t>LEL100107</t>
  </si>
  <si>
    <t>Wemmer Trfr Bay 2A</t>
  </si>
  <si>
    <t>Wemmer Trfr Bay 2B</t>
  </si>
  <si>
    <t>26614</t>
  </si>
  <si>
    <t>Westfield Trfr Bay 1</t>
  </si>
  <si>
    <t>LEL105302</t>
  </si>
  <si>
    <t>Westfield Trfr Bay 2</t>
  </si>
  <si>
    <t>30303205</t>
  </si>
  <si>
    <t>Westfield Trfr Bay 3</t>
  </si>
  <si>
    <t>30288001</t>
  </si>
  <si>
    <t>Wilropark Trfr Bay 1</t>
  </si>
  <si>
    <t>K220-1</t>
  </si>
  <si>
    <t>Wilropark Trfr Bay 2</t>
  </si>
  <si>
    <t>K220-2</t>
  </si>
  <si>
    <t>Pritchard Trfr Bay 1(Ex Bree STR Trfr - Refurbished by SPM0</t>
  </si>
  <si>
    <t>Ex Hursthill Trfr - to be refurbished by Trfr Bay</t>
  </si>
  <si>
    <t>ex - Eikenhof 1B (Transformer Bay)</t>
  </si>
  <si>
    <t>(Disconnected ) - Refurbished by SPM</t>
  </si>
  <si>
    <t>Office Blocks</t>
  </si>
  <si>
    <t>Workshops</t>
  </si>
  <si>
    <t>TOTAL</t>
  </si>
  <si>
    <t>Buildings</t>
  </si>
  <si>
    <t>Replacement value 2018</t>
  </si>
  <si>
    <t xml:space="preserve"> </t>
  </si>
  <si>
    <t>2017-2018 Budget</t>
  </si>
  <si>
    <t xml:space="preserve">Replacement Value </t>
  </si>
  <si>
    <t>Johan Kotze</t>
  </si>
  <si>
    <t>Asset Management</t>
  </si>
  <si>
    <t>Edmond</t>
  </si>
  <si>
    <t>Johannesburg North</t>
  </si>
  <si>
    <t>Randburg -Delta</t>
  </si>
  <si>
    <t>All City Power areas of supply</t>
  </si>
  <si>
    <t>Replacement Value 2022-2023</t>
  </si>
  <si>
    <t>Switching  Equipment</t>
  </si>
  <si>
    <t>Substation Name</t>
  </si>
  <si>
    <t>Replacement Value</t>
  </si>
  <si>
    <t>Alexandra 88_11kV SS(Missing)</t>
  </si>
  <si>
    <t>Bellevue 88_11kV SS</t>
  </si>
  <si>
    <t>Beyers 88_11kV SS</t>
  </si>
  <si>
    <t>Bond St 88_11kV SS</t>
  </si>
  <si>
    <t>Bordeaux 88_6.6kV SS</t>
  </si>
  <si>
    <t>Braamfontein 88_11kV SS</t>
  </si>
  <si>
    <t>Bree 88_11kV SS</t>
  </si>
  <si>
    <t>Bryanston 44_6.6kV SS</t>
  </si>
  <si>
    <t>Bryanston Temp 11_6.6kV SS</t>
  </si>
  <si>
    <t>Brynorth 88_6.6kV SS</t>
  </si>
  <si>
    <t>C.De Wet 88_11kV SS</t>
  </si>
  <si>
    <t>Central A+B SS</t>
  </si>
  <si>
    <t>Cleveland 88_11kV SS(Missing)</t>
  </si>
  <si>
    <t>Crown 132_11kV SS</t>
  </si>
  <si>
    <t>Cydna 88_11kV SS</t>
  </si>
  <si>
    <t>Dainfern 22_11KV SS</t>
  </si>
  <si>
    <t>Delta 275_88_11kV SS</t>
  </si>
  <si>
    <t xml:space="preserve">Eikenhof 88_11kV SS(Miss) </t>
  </si>
  <si>
    <t>Eldorado 88_11kV SS</t>
  </si>
  <si>
    <t>Ennerdale 88_11kV</t>
  </si>
  <si>
    <t>Florida 33_6.6kV SS</t>
  </si>
  <si>
    <t>Florida Glen 33_6.6kV SS</t>
  </si>
  <si>
    <t>Florida North 33_6.6kV SS</t>
  </si>
  <si>
    <t>Fort 88_11kV SS</t>
  </si>
  <si>
    <t>Fountainbleau 88_11kV SS</t>
  </si>
  <si>
    <t>Gresswold 88_11kV SS</t>
  </si>
  <si>
    <t>Grnd Central 88_11kV SS(Miss)</t>
  </si>
  <si>
    <t>Harley St 88_11KV SS</t>
  </si>
  <si>
    <t xml:space="preserve">Heriotdale 88_11_6.6kVSS </t>
  </si>
  <si>
    <t>Hopefield 88_11kV SS</t>
  </si>
  <si>
    <t>HoutkoppenV 88_11KV SS</t>
  </si>
  <si>
    <t>Hurlingham 88_11kV SS</t>
  </si>
  <si>
    <t>Hursthill 88_11kV SS</t>
  </si>
  <si>
    <t>Industria 88_11kV SS</t>
  </si>
  <si>
    <t>Jeppe 20.5_6.6kV SS</t>
  </si>
  <si>
    <t>Jware 88_20.5_11_6.6kV SS</t>
  </si>
  <si>
    <t>Kazerne 88_11kV SS</t>
  </si>
  <si>
    <t>Khanyisa 88_11kV SS</t>
  </si>
  <si>
    <t>Klipfontein 44_11kV SS</t>
  </si>
  <si>
    <t>Kloofendal 88_11kV SS</t>
  </si>
  <si>
    <t>Lea Glen 33_6.6kV SS</t>
  </si>
  <si>
    <t>Lehae 88_11kV SS</t>
  </si>
  <si>
    <t>Lenasia 88_6.6kV SS</t>
  </si>
  <si>
    <t>Lens South 88_11kV SS</t>
  </si>
  <si>
    <t>Longlake 88_11kV SS(Miss)</t>
  </si>
  <si>
    <t>Lotus 88_11kV SS</t>
  </si>
  <si>
    <t>Lufhereng 88_11kV SS</t>
  </si>
  <si>
    <t>Lunar 88_11kV SS(MISS)</t>
  </si>
  <si>
    <t>Manufata 33_6.6kV SS</t>
  </si>
  <si>
    <t>Mayfair 88_11kV SS</t>
  </si>
  <si>
    <t>Moffat 88_11kV SS</t>
  </si>
  <si>
    <t>Mondeor 88_11kV SS (Missing)</t>
  </si>
  <si>
    <t>Morningside 44_6.6kV SS</t>
  </si>
  <si>
    <t>Nancefield 88_11kV SS</t>
  </si>
  <si>
    <t>New Rd 88_11kV SS</t>
  </si>
  <si>
    <t>Nirvana 88_11kV</t>
  </si>
  <si>
    <t>Noordwyk 88_11kV SS(MISS)</t>
  </si>
  <si>
    <t>Northriding 88_11KV SS</t>
  </si>
  <si>
    <t>Nursery 33_6.6kV SS</t>
  </si>
  <si>
    <t>Observatory 88_11kV SS</t>
  </si>
  <si>
    <t>Olivedale 88_11KV SS</t>
  </si>
  <si>
    <t>Ontdekkers 33_6.6kV SS</t>
  </si>
  <si>
    <t>Orchards 88_11kV SS</t>
  </si>
  <si>
    <t xml:space="preserve">Parkhurst 88_11kV </t>
  </si>
  <si>
    <t>Penny St 33_6.6kV SS</t>
  </si>
  <si>
    <t>Pennyville 88_11kV SS</t>
  </si>
  <si>
    <t>Peter Rd 88_11kV SS(MISS)</t>
  </si>
  <si>
    <t>Pritchard 88_11kV SS</t>
  </si>
  <si>
    <t>Prospect 275_88_11kV SS</t>
  </si>
  <si>
    <t>R_Sentraal 88_33kV SS</t>
  </si>
  <si>
    <t>Randburg 88_11kV SS</t>
  </si>
  <si>
    <t>Randburg 88_6.6kV SS</t>
  </si>
  <si>
    <t>Ridge 88_11kV SS</t>
  </si>
  <si>
    <t>Robertsham 88_11kV SS</t>
  </si>
  <si>
    <t>Robertville 88_11kV SS</t>
  </si>
  <si>
    <t>Roodepoort 11_6.6kV SS</t>
  </si>
  <si>
    <t xml:space="preserve">Roodepoort 88_11kV SS </t>
  </si>
  <si>
    <t>Roodetown 88_33kV SS</t>
  </si>
  <si>
    <t>Roosevelt 88_11kV SS</t>
  </si>
  <si>
    <t>Rosebank 88_11kV SS</t>
  </si>
  <si>
    <t>Sebenza 275_88kV SS</t>
  </si>
  <si>
    <t>Selby 20.5_6.6kV SS</t>
  </si>
  <si>
    <t>Siemert Rd 88_11kV SS</t>
  </si>
  <si>
    <t>Soweto Local 88_11kV SS</t>
  </si>
  <si>
    <t>Van Beek 88_20.5_6.6kV SS</t>
  </si>
  <si>
    <t>Vorna Valley 88_11kV SS(MISS)</t>
  </si>
  <si>
    <t>Waterfall 88_11kV SS</t>
  </si>
  <si>
    <t>Wemmer 88_11kV SS</t>
  </si>
  <si>
    <t>Westfield 88_11kV SS(MISS)</t>
  </si>
  <si>
    <t>Wilro Park 88_11kV SS</t>
  </si>
  <si>
    <t>Windsor 88_6.6kV SS</t>
  </si>
  <si>
    <t>Grand Total</t>
  </si>
  <si>
    <t>Location</t>
  </si>
  <si>
    <t>Accountability</t>
  </si>
  <si>
    <t>Acquisition</t>
  </si>
  <si>
    <t>Asset Identifier</t>
  </si>
  <si>
    <t>Technical Data</t>
  </si>
  <si>
    <t>Perfomance</t>
  </si>
  <si>
    <t>Additional Information</t>
  </si>
  <si>
    <t>Comments</t>
  </si>
  <si>
    <t>Date of Completion</t>
  </si>
  <si>
    <t>Street Address</t>
  </si>
  <si>
    <t>Suburb</t>
  </si>
  <si>
    <t>GPS Coordinates</t>
  </si>
  <si>
    <t>Functional Location</t>
  </si>
  <si>
    <t>Asset Description</t>
  </si>
  <si>
    <t>Department/ Planner Group</t>
  </si>
  <si>
    <t>Replacement Cost (Rands)</t>
  </si>
  <si>
    <t xml:space="preserve"> Project ID</t>
  </si>
  <si>
    <t>Manufacturer</t>
  </si>
  <si>
    <t>Year of Manufacture</t>
  </si>
  <si>
    <t>Model No.</t>
  </si>
  <si>
    <t>Serial Number (Switchgear)</t>
  </si>
  <si>
    <t>Serial Number (Panels)</t>
  </si>
  <si>
    <t>Insulating Medium
(Oil,Vacuum, SF6)</t>
  </si>
  <si>
    <t>Current Ratings</t>
  </si>
  <si>
    <t>Voltage Rating</t>
  </si>
  <si>
    <t>Warranty</t>
  </si>
  <si>
    <t>Estimated Useful Life</t>
  </si>
  <si>
    <t>Supplier/Contractor</t>
  </si>
  <si>
    <t>Panel Control Cables Designation</t>
  </si>
  <si>
    <t>Length(m)</t>
  </si>
  <si>
    <t>Manual &amp; Drawings (Y/N)</t>
  </si>
  <si>
    <t>Northriding 88/11kV Substation</t>
  </si>
  <si>
    <t>11kV Switchgear (FB 3)</t>
  </si>
  <si>
    <t>OLIEVENHOUT AVENUE</t>
  </si>
  <si>
    <t>NORTHRIDING  A H</t>
  </si>
  <si>
    <t>27°56'28.572"E</t>
  </si>
  <si>
    <t>26°3'46.512"S</t>
  </si>
  <si>
    <t>Northriding 88/11kV SS 185MM Cable to MSS 01847 STD 4926 Randpark Ridge Amakoekoe Apple Str Dist. (Bay 38)</t>
  </si>
  <si>
    <t>Alstom</t>
  </si>
  <si>
    <t>SBV3/800/25/SI</t>
  </si>
  <si>
    <t>10386/2009</t>
  </si>
  <si>
    <t>10373/2009</t>
  </si>
  <si>
    <t>Vacuum</t>
  </si>
  <si>
    <t>800A</t>
  </si>
  <si>
    <t xml:space="preserve">12kV </t>
  </si>
  <si>
    <t>SLD</t>
  </si>
  <si>
    <t>Northriding 88/11kV SS MSS 02977 Valley Road Dist. (Bay 39)</t>
  </si>
  <si>
    <t>SBV3E/800/25/SI</t>
  </si>
  <si>
    <t>10374/2009</t>
  </si>
  <si>
    <t>Breaker belongs to Panel 38</t>
  </si>
  <si>
    <t>Northriding 88/11kV SS 185X3CU no 782 Bellairs Drive Bellairs Park 9 Dist. (Bay 40)</t>
  </si>
  <si>
    <t>10375/2009</t>
  </si>
  <si>
    <t>C-NRTHR-FB2B-CLBTN1</t>
  </si>
  <si>
    <t>Northriding 88/11kV SS Celebration Distributor 1 185X3CU To BMK 00342 Northgate Street Dist. (Bay 41)</t>
  </si>
  <si>
    <t>10377/2009</t>
  </si>
  <si>
    <t>10376/2009</t>
  </si>
  <si>
    <t>Breaker belongs to Panel 42</t>
  </si>
  <si>
    <t>C-NRTHR-FB2B-CLBTN2</t>
  </si>
  <si>
    <t>Northriding 88/11kV SS Celebration Distributor 2 185X3CU To BMK 00343 Aureole Ave Dist. (Bay 42)</t>
  </si>
  <si>
    <t>1584/16</t>
  </si>
  <si>
    <t>C-NRTHR-FB2B-SPAR43</t>
  </si>
  <si>
    <t>Northriding 88/11kV SS Spare Dist. (Bay 43)</t>
  </si>
  <si>
    <t>No breaker</t>
  </si>
  <si>
    <t>10378/2009</t>
  </si>
  <si>
    <t>C-NRTHR-FB2B-BNDRYS</t>
  </si>
  <si>
    <t>Northriding 88/11kV SS Boundary Park 11kV Standby Dist. (Bay 44)</t>
  </si>
  <si>
    <t>10383/2009</t>
  </si>
  <si>
    <t>1379/2009</t>
  </si>
  <si>
    <t>Northriding 88/11kV SS Bus Section (Bay 45)</t>
  </si>
  <si>
    <t>SBV3E/2500/40/S</t>
  </si>
  <si>
    <t>10385/2009</t>
  </si>
  <si>
    <t>10372/2009</t>
  </si>
  <si>
    <t>2500A</t>
  </si>
  <si>
    <t>C-NRTHR-FB1A-PRCSN</t>
  </si>
  <si>
    <t>Northriding 88/11kV SS Precision S/S 111 Dist. (Bay 46)</t>
  </si>
  <si>
    <t>15833/18</t>
  </si>
  <si>
    <t>No cover</t>
  </si>
  <si>
    <t>C-NRTHR-FB2C-RM2820</t>
  </si>
  <si>
    <t>Northriding 88/11kV SS RMU 00768 S/S 2820 Boundary RD Dist. (Bay 47)</t>
  </si>
  <si>
    <t>10257/2009</t>
  </si>
  <si>
    <t>10382/2009</t>
  </si>
  <si>
    <t>C-NRTHR-FB2C-ARL246</t>
  </si>
  <si>
    <t>Northriding 88/11kV SS Aureole 246 SWS No.1 Dist. (Bay 48)</t>
  </si>
  <si>
    <t>C-NRTHR-FB2C-NWMRKT</t>
  </si>
  <si>
    <t>Northriding 88/11kV SS New Market St S/S 189 Hoogland 24 185X3Core CU Dist. (Bay 49)</t>
  </si>
  <si>
    <t>No nameplate</t>
  </si>
  <si>
    <t>10384/2009</t>
  </si>
  <si>
    <t>C-NRTHR-FB2C-OL1257</t>
  </si>
  <si>
    <t>Northriding 88/11kV SS S/S 1275 Olievenhout Avenue Sundownern Extension 40 Dist. (Bay 50)</t>
  </si>
  <si>
    <t>10379/2009</t>
  </si>
  <si>
    <t>C-NRTHR-FB2C-OLV409</t>
  </si>
  <si>
    <t>Northriding 88/11kV SS 185X3 To T-Swicth 409 Olievenhout Dist. (Bay 51)</t>
  </si>
  <si>
    <t>C-NRTHR-FB2C-QRN288</t>
  </si>
  <si>
    <t>Northriding 88/11kV SS TSS 288 Quorn Drive Northriding Estate Extention 1 Dist. (Bay 52)</t>
  </si>
  <si>
    <t>10387/2009</t>
  </si>
  <si>
    <t>C-NRTHR-FB2C-TRFR03</t>
  </si>
  <si>
    <t>Northriding 88/11kV SS Incomer 3 (3TO Bay 53)</t>
  </si>
  <si>
    <t>10371/2009</t>
  </si>
  <si>
    <t>1XTest Block</t>
  </si>
  <si>
    <t>Sub Total</t>
  </si>
  <si>
    <t>11kV Switchgear (FB 2)</t>
  </si>
  <si>
    <t>C-NRTHR-FB2A-INTFB1</t>
  </si>
  <si>
    <t>Northriding 88/11kV SS Interconnector to FB1 (2SO Bay 35)</t>
  </si>
  <si>
    <t>10380/2009</t>
  </si>
  <si>
    <t>C-NRTHR-TR02</t>
  </si>
  <si>
    <t>Northriding 88/11kV SS Incomer 2 (2TO Bay 36)</t>
  </si>
  <si>
    <t>10370/2009</t>
  </si>
  <si>
    <t>C-NRTHR-BS03</t>
  </si>
  <si>
    <t>Northriding 88/11kV SS Bus Section (3CO Bay 45)</t>
  </si>
  <si>
    <t>10388/2009</t>
  </si>
  <si>
    <t>11kV Switchgear (FB1 Old Building)</t>
  </si>
  <si>
    <t>C-NRTHR-FB1A-TRFR01</t>
  </si>
  <si>
    <t>Northriding 88/11kV SS Transformer 1  Incomer (Bay 1)</t>
  </si>
  <si>
    <t>SBV3E/2000/40-SBI</t>
  </si>
  <si>
    <t>7443/2003</t>
  </si>
  <si>
    <t>2000A</t>
  </si>
  <si>
    <t>12kV</t>
  </si>
  <si>
    <t>C-NRTHR-FB1A-QRN302</t>
  </si>
  <si>
    <t>Northriding 88/11kV SS Quorn 302  Dist. (Bay 2)</t>
  </si>
  <si>
    <t>SBV3E/800/25-SBI</t>
  </si>
  <si>
    <t>7442/2003</t>
  </si>
  <si>
    <t>C-NRTHR-FB1A-OVH263</t>
  </si>
  <si>
    <t>Northriding 88/11kV SS Olievenhout Ave 253 11kV Dist. (Bay 3)</t>
  </si>
  <si>
    <t>7428/2003</t>
  </si>
  <si>
    <t>C-NRTHR-FB1A-BEL197</t>
  </si>
  <si>
    <t>Northriding 88/11kV SS Bellaires Dr 197  Dist. (Bay 4)</t>
  </si>
  <si>
    <t>7434/2003</t>
  </si>
  <si>
    <t>C-NRTHR-FB1A-NTH275</t>
  </si>
  <si>
    <t>Northriding 88/11kV SS Northumberland 275  Dist. (Bay 5)</t>
  </si>
  <si>
    <t>7431/2003</t>
  </si>
  <si>
    <t>C-NRTHR-FB1A-NTHG01</t>
  </si>
  <si>
    <t>Northriding 88/11kV SS Northgate 1 Dist. (Bay 6)</t>
  </si>
  <si>
    <t>7432/2003</t>
  </si>
  <si>
    <t>Northriding 88/11kV SS Precision Switching Station (Bay 7)</t>
  </si>
  <si>
    <t>7433/2003</t>
  </si>
  <si>
    <t>C-NRTHR-FB1A-DOME01</t>
  </si>
  <si>
    <t>Northriding 88/11kV SS Dome 1 Dist. (Bay 8)</t>
  </si>
  <si>
    <t>7429/2003</t>
  </si>
  <si>
    <t>Northriding 88/11kV SS Bus Section (9CO Bay 9)</t>
  </si>
  <si>
    <t>7427/2003</t>
  </si>
  <si>
    <t>C-NRTHR-FB1B-PERMRD</t>
  </si>
  <si>
    <t>Northriding 88/11kV SS Perm Road Dist. Bay 10</t>
  </si>
  <si>
    <t>7436/2003</t>
  </si>
  <si>
    <t>C-NRTHR-FB1B-TRMLIN</t>
  </si>
  <si>
    <t>Northriding 88/11kV SS Tourmaline Dist. (Bay 11)</t>
  </si>
  <si>
    <t>7437/2003</t>
  </si>
  <si>
    <t>C-NRTHR-FB1B-TAURUS</t>
  </si>
  <si>
    <t>Northriding 88/11kV SS Taurus Road Dist. (Bay 12)</t>
  </si>
  <si>
    <t>7438/2003</t>
  </si>
  <si>
    <t>C-NRTHR-FB2A-AURL02</t>
  </si>
  <si>
    <t>Northriding 88/11kV SS Aureole Switching Station 2 Dist. (Bay 13)</t>
  </si>
  <si>
    <t>7439/2003</t>
  </si>
  <si>
    <t>C-NRTHR-FB1B-OVH162</t>
  </si>
  <si>
    <t>Northriding 88/11kV SS Olievenhout 162 Dist. (Bay 14)</t>
  </si>
  <si>
    <t>7441/2003</t>
  </si>
  <si>
    <t>C-NRTHR-FB1B-DOME02</t>
  </si>
  <si>
    <t>Northriding 88/11kV SS Dome 2 Dist. (Bay 15)</t>
  </si>
  <si>
    <t>7430/2003</t>
  </si>
  <si>
    <t>C-NRTHR-FB1B-NTHG02</t>
  </si>
  <si>
    <t>Northriding 88/11kV SS Northgate 2 Dist. (Bay 16)</t>
  </si>
  <si>
    <t>7440/2003</t>
  </si>
  <si>
    <t>C-NRTHR-FB1B-INTFB2</t>
  </si>
  <si>
    <t>Northriding 88/11kV SS Interconnector to FB 02 (Bay 17)</t>
  </si>
  <si>
    <t>7435/2003</t>
  </si>
  <si>
    <t>200A</t>
  </si>
  <si>
    <t>Relays (New Control Room)</t>
  </si>
  <si>
    <t>Northriding 88/11kV SS Bus Section Control and Main Protection (4SO Bay 34)</t>
  </si>
  <si>
    <t>SEL</t>
  </si>
  <si>
    <t>Not Specified</t>
  </si>
  <si>
    <t>SEL-751</t>
  </si>
  <si>
    <t>1-5A</t>
  </si>
  <si>
    <t>110V</t>
  </si>
  <si>
    <t>8XTest Blocks</t>
  </si>
  <si>
    <t>Northriding 88/11kV SS Diff Protection (Bay 35)</t>
  </si>
  <si>
    <t>MHOB04N115AAA</t>
  </si>
  <si>
    <t>721123/04/03</t>
  </si>
  <si>
    <t>1A</t>
  </si>
  <si>
    <t>Northriding 88/11kV SS Interconnector Bay Control and Main Protection (Bay 35)</t>
  </si>
  <si>
    <t>Northriding 88/11kV SS Incomer Bay Control and Main Protection (2TO Bay 36)</t>
  </si>
  <si>
    <t>SEL-451</t>
  </si>
  <si>
    <t>Northriding 88/11kV SS Eskom Intertrip Lockout 1</t>
  </si>
  <si>
    <t>Matrix</t>
  </si>
  <si>
    <t>2HSM515B2</t>
  </si>
  <si>
    <t>122586/1</t>
  </si>
  <si>
    <t>Northriding 88/11kV SS Incomer Backup Protection (2TO Bay 36)</t>
  </si>
  <si>
    <t>Northriding 88/11kV SS Voice Frequency relay (Bay 34,35 and 36)</t>
  </si>
  <si>
    <t>SEL-2505</t>
  </si>
  <si>
    <t>Nameplate Inaccessible</t>
  </si>
  <si>
    <t>Northriding 88/11kV SS  Voice Frequency relay (Bay 34, 35 and 36)</t>
  </si>
  <si>
    <t>Northriding 88/11kV SS Bus Section Control and Main Protection (3SO Bay 37)</t>
  </si>
  <si>
    <t>5XTest Blocks</t>
  </si>
  <si>
    <t>Northriding 88/11kV SS Feeder Bay Control and Main Protection (Bay 38)</t>
  </si>
  <si>
    <t>Northriding 88/11kV SS Voice Frequency relay (Bay 37 and 38)</t>
  </si>
  <si>
    <t>Northriding 88/11kV SS  Voice Frequency relay (Bay 37 and 38)</t>
  </si>
  <si>
    <t>Northriding 88/11kV SS Feeder Bay Control and Main Protection (Bay 39)</t>
  </si>
  <si>
    <t>Northriding 88/11kV SS Feeder Bay Control and Main Protection (Bay 40)</t>
  </si>
  <si>
    <t>Northriding 88/11kV SS Feeder Bay Control and Main Protection (Bay 41)</t>
  </si>
  <si>
    <t>Northriding 88/11kV SS Voice Frequency relay (Bay 39, 40 and 41)</t>
  </si>
  <si>
    <t>Northriding 88/11kV SS Feeder Bay Control and Main Protection (Bay 42)</t>
  </si>
  <si>
    <t>9XTest Blocks</t>
  </si>
  <si>
    <t>Northriding 88/11kV SS Feeder Bay Control and Main Protection (Bay 43)</t>
  </si>
  <si>
    <t>Northriding 88/11kV SS Feeder Bay Control and Main Protection (Bay 44)</t>
  </si>
  <si>
    <t>Northriding 88/11kV SS Diff Protection (Bay 44)</t>
  </si>
  <si>
    <t>Areva</t>
  </si>
  <si>
    <t>Micom P521</t>
  </si>
  <si>
    <t>Northriding 88/11kV SS  Voice Frequency relay (Bay 42, 43 and 44)</t>
  </si>
  <si>
    <t>SEL-2506</t>
  </si>
  <si>
    <t>Northriding 88/11kV SS Bus Section Bay Control and Main Protection (3CO Bay 45)</t>
  </si>
  <si>
    <t>Northriding 88/11kV SS Feeder Bay Control and Main Protection (Bay 46)</t>
  </si>
  <si>
    <t>Northriding 88/11kV SS Feeder Bay Control and Main Protection (Bay 47)</t>
  </si>
  <si>
    <t>Northriding 88/11kV SS Diff Protection (Bay 46)</t>
  </si>
  <si>
    <t>Northriding 88/11kV SS Diff Protection (Bay 47)</t>
  </si>
  <si>
    <t>Northriding 88/11kV SS  Voice Frequency relay (Bay 45, 46 and 47)</t>
  </si>
  <si>
    <t>Northriding 88/11kV SS Feeder Bay Control and Main Protection (Bay 48)</t>
  </si>
  <si>
    <t>Northriding 88/11kV SS Feeder Bay Control and Main Protection (Bay 49)</t>
  </si>
  <si>
    <t>Northriding 88/11kV SS Feeder Bay Control and Main Protection (Bay 50)</t>
  </si>
  <si>
    <t>Northriding 88/11kV SS  Voice Frequency relay (Bay 48, 49 and 50)</t>
  </si>
  <si>
    <t>Northriding 88/11kV SS Feeder Bay Control and Main Protection (Bay 51)</t>
  </si>
  <si>
    <t>Northriding 88/11kV SS Feeder Bay Control and Main Protection (Bay 52)</t>
  </si>
  <si>
    <t>Northriding 88/11kV SS Incomer Bay Control and Main Protection (Bay 53)</t>
  </si>
  <si>
    <t>Northriding 88/11kV SS Incomer Backup Protection (Bay 53)</t>
  </si>
  <si>
    <t>Northriding 88/11kV SS  Voice Frequency relay (Bay 51, 52 and 53)</t>
  </si>
  <si>
    <t>122588/3</t>
  </si>
  <si>
    <t>Relays (Old Control Room)</t>
  </si>
  <si>
    <t>Northriding 88/11kV SS Incomer Protection and Control (Bay 1)</t>
  </si>
  <si>
    <t>SEL-351S</t>
  </si>
  <si>
    <t>Northriding 88/11kV SS Feeder Protection and Control (Bay 2)</t>
  </si>
  <si>
    <t>Northriding 88/11kV SS Eskom Intertrip (Bay 1)</t>
  </si>
  <si>
    <t>GEC Alsthom</t>
  </si>
  <si>
    <t>VAJ</t>
  </si>
  <si>
    <t>Namplate Inaccessible</t>
  </si>
  <si>
    <t>Northriding 88/11kV SS Feeder Protection and Control (Bay 3)</t>
  </si>
  <si>
    <t>Northriding 88/11kV SS Feeder Protection and Control (Bay 4)</t>
  </si>
  <si>
    <t>Northriding 88/11kV SS Feeder Protection and Control (Bay 5)</t>
  </si>
  <si>
    <t>Northriding 88/11kV SS Feeder Protection and Control (Bay 6)</t>
  </si>
  <si>
    <t>Northriding 88/11kV SS Feeder Protection and Control (Bay 7)</t>
  </si>
  <si>
    <t>Northriding 88/11kV SS Feeder Protection and Control (Bay 8)</t>
  </si>
  <si>
    <t>Northriding 88/11kV SS Feeder Protection and Control (Bay 9)</t>
  </si>
  <si>
    <t>Northriding 88/11kV SS Feeder Protection and Control (Bay 10)</t>
  </si>
  <si>
    <t>Northriding 88/11kV SS Feeder Protection and Control (Bay 11)</t>
  </si>
  <si>
    <t>Northriding 88/11kV SS Feeder Protection and Control (Bay 12)</t>
  </si>
  <si>
    <t>Northriding 88/11kV SS Feeder Protection and Control (Bay 13)</t>
  </si>
  <si>
    <t>Northriding 88/11kV SS Feeder Protection and Control (Bay 14)</t>
  </si>
  <si>
    <t>Northriding 88/11kV SS Feeder Protection and Control (Bay 15)</t>
  </si>
  <si>
    <t>Northriding 88/11kV SS Feeder Protection and Control (Bay 16)</t>
  </si>
  <si>
    <t>Northriding 88/11kV SS Interconnector Protection and Control (Bay 17)</t>
  </si>
  <si>
    <t>SEL-451S</t>
  </si>
  <si>
    <t>Northriding 88/11kV SS Interconnector Diff Protection (Bay 17)</t>
  </si>
  <si>
    <t>MHOB04N115AAAAA</t>
  </si>
  <si>
    <t>721121/04/03</t>
  </si>
  <si>
    <t>Feeder Board Relays</t>
  </si>
  <si>
    <t>Northriding 88/11kV SS Incomer 3 (3TO Bay 53) Arc Protection</t>
  </si>
  <si>
    <t>ABB</t>
  </si>
  <si>
    <t>REA101-AAA</t>
  </si>
  <si>
    <t>ES461778</t>
  </si>
  <si>
    <t>Northriding 88/11kV SS Incomer 3 (3TO Bay 53) Arc Auxiliary</t>
  </si>
  <si>
    <t>2HSM514B2</t>
  </si>
  <si>
    <t>122586/2</t>
  </si>
  <si>
    <t>Northriding 88/11kV SS Incomer 2 (2TO Bay 36) Arc Protection</t>
  </si>
  <si>
    <t>ES462055</t>
  </si>
  <si>
    <t>Northriding 88/11kV SS Incomer 2 (2TO Bay 36) Arc Auxiliary</t>
  </si>
  <si>
    <t>122586/4</t>
  </si>
  <si>
    <t>Northriding 88/11kV SS Bus Section (3CO Bay 36) Arc Protection</t>
  </si>
  <si>
    <t>ES461780</t>
  </si>
  <si>
    <t>Northriding 88/11kV SS Bus Section  (3CO Bay 36) Arc Auxiliary</t>
  </si>
  <si>
    <t>122586/5</t>
  </si>
  <si>
    <t>Voltage Transformers</t>
  </si>
  <si>
    <t>Northriding 88/11kV SS  Incomer no.1 VT</t>
  </si>
  <si>
    <t>Current Electric</t>
  </si>
  <si>
    <t>11000/110V</t>
  </si>
  <si>
    <t>Northriding 88/11kV SS  Incomer no.2 VT</t>
  </si>
  <si>
    <t>Northriding 88/11kV SS  Incomer no.3 VT</t>
  </si>
  <si>
    <t>Northriding 88/11kV SS Interconnector to FB 02 VT</t>
  </si>
  <si>
    <t>Stats Meters</t>
  </si>
  <si>
    <t>Northriding 88/11kV SS  Incomer no.3 Check Meter</t>
  </si>
  <si>
    <t>Itron</t>
  </si>
  <si>
    <t>SL761W071</t>
  </si>
  <si>
    <t xml:space="preserve">Northriding 88/11kV SS  Incomer no.2 Check Meter </t>
  </si>
  <si>
    <t xml:space="preserve">Northriding 88/11kV SS 185MM Cable to MSS 01847 STD 4926 Randpark Ridge Amakoekoe Apple Str Dist. QOS Meter (Bay 38) </t>
  </si>
  <si>
    <t>Elspec Blackbox</t>
  </si>
  <si>
    <t>0-50A</t>
  </si>
  <si>
    <t>0-1000V</t>
  </si>
  <si>
    <t xml:space="preserve">Northriding 88/11kV SS MSS 02977 Valley Road Dist. QOS Meter (Bay 39) </t>
  </si>
  <si>
    <t xml:space="preserve">Northriding 88/11kV SS 185X3CU no 782 Bellairs Drive Bellairs Park 9 Dist. QOS Meter (Bay 40) </t>
  </si>
  <si>
    <t xml:space="preserve">Northriding 88/11kV SS Celebration Distributor 1 185X3CU To BMK 00342 Northgate Street Dist. QOS Meter (Bay 41) </t>
  </si>
  <si>
    <t xml:space="preserve">Northriding 88/11kV SS Celebration Distributor 2 185X3CU To BMK 00343 Aureole Ave Dist. QOS Meter (Bay 42) </t>
  </si>
  <si>
    <t>Northriding 88/11kV SS No name Dist. QOS Meter (Bay 43) QOS Meter</t>
  </si>
  <si>
    <t xml:space="preserve">Northriding 88/11kV SS Boundary Park 11kV Standby Dist. QOS Meter (Bay 44) </t>
  </si>
  <si>
    <t>Northriding 88/11kV SS Precision S/S 111 Dist. QOS Meter (Bay 46) QOS Meter</t>
  </si>
  <si>
    <t xml:space="preserve">Northriding 88/11kV SS RMU 00768 S/S 2820 Boundary RD Dist. QOS Meter (Bay 47) </t>
  </si>
  <si>
    <t xml:space="preserve">Northriding 88/11kV SS Aureole 246 SWS No.1 Dist. QOS Meter (Bay 48) </t>
  </si>
  <si>
    <t xml:space="preserve">Northriding 88/11kV SS New Market St S/S 189 Hoogland 24 185X3Core CU Dist. QOS Meter (Bay 49) </t>
  </si>
  <si>
    <t xml:space="preserve">Northriding 88/11kV SS S/S 1275 Olievenhout Avenue Sundownern Extension 40 Dist. QOS Meter (Bay 50) </t>
  </si>
  <si>
    <t>Northriding 88/11kV SS 185X3 To T-Swicth 409 Olievenhout Dist. QOS Meter (Bay 51)</t>
  </si>
  <si>
    <t>Northriding 88/11kV SS TSS 288 Quorn Drive Northriding Estate Extention 1 Dist. QOS Meter (Bay 52)</t>
  </si>
  <si>
    <t>Telecommunication (New Control Room)</t>
  </si>
  <si>
    <t>Northriding 88/11kV SS 12 Core Fiber Optic Panel 8F To Old Control Room</t>
  </si>
  <si>
    <t>Telecommunication (Old Control Room)</t>
  </si>
  <si>
    <t>Northriding 88/11kV SS 12 Core Fiber Optic Panel 8F To New Control Room</t>
  </si>
  <si>
    <t>Scada (New Control Room)</t>
  </si>
  <si>
    <t>Northriding 88/11kV SS RTU</t>
  </si>
  <si>
    <t>SEL-3332</t>
  </si>
  <si>
    <t>Northriding 88/11kV SS IO Box 1</t>
  </si>
  <si>
    <t>SEL-2411</t>
  </si>
  <si>
    <t>Northriding 88/11kV SS IO Box 2</t>
  </si>
  <si>
    <t>Northriding 88/11kV SS Ethernet Switch</t>
  </si>
  <si>
    <t>Garretcom</t>
  </si>
  <si>
    <t>Magnum6K32T</t>
  </si>
  <si>
    <t>Northriding 88/11kV SS Ethernet Switch (Bay 45, 46 and 47)</t>
  </si>
  <si>
    <t>Scada (Old Control Room)</t>
  </si>
  <si>
    <t>Northriding 88/11kV SS Multifunction IED</t>
  </si>
  <si>
    <t>GE Energy Services</t>
  </si>
  <si>
    <t>D25</t>
  </si>
  <si>
    <t>Northriding 88/11kV SS Communication Processor 1</t>
  </si>
  <si>
    <t>SEL-2030</t>
  </si>
  <si>
    <t>Northriding 88/11kV SS Communication Processor 2</t>
  </si>
  <si>
    <t>SEL-2031</t>
  </si>
  <si>
    <t>Battery Chargers (New Room)</t>
  </si>
  <si>
    <t xml:space="preserve">Northriding 88/11kV SS Charger no.1 </t>
  </si>
  <si>
    <t>Static Power</t>
  </si>
  <si>
    <t>6V11025A07</t>
  </si>
  <si>
    <t>07/6256/2</t>
  </si>
  <si>
    <t>30A</t>
  </si>
  <si>
    <t>Northriding 88/11kV SS Charger no.2</t>
  </si>
  <si>
    <t>07/6256/1</t>
  </si>
  <si>
    <t>Northriding 88/11kV SS DC DB Board</t>
  </si>
  <si>
    <t>07/6256</t>
  </si>
  <si>
    <t>1V11030003</t>
  </si>
  <si>
    <t>03/0930</t>
  </si>
  <si>
    <t>S.P.1V0323</t>
  </si>
  <si>
    <t>05/0773</t>
  </si>
  <si>
    <t>5A</t>
  </si>
  <si>
    <t>50V</t>
  </si>
  <si>
    <t>Batteries (New Building)</t>
  </si>
  <si>
    <t>Northriding 88/11kV SS Battery Bank 1 85XAlcad Cells</t>
  </si>
  <si>
    <t>Alcad</t>
  </si>
  <si>
    <t>Ni-cad MC110P</t>
  </si>
  <si>
    <t>Northriding 88/11kV SS Battery Bank 2 85XAlcad Cells</t>
  </si>
  <si>
    <t>Batteries (Old Building)</t>
  </si>
  <si>
    <t>Northriding 88/11kV SS Battery Bank 1 88XAlcad Cells</t>
  </si>
  <si>
    <t>LV AC Board</t>
  </si>
  <si>
    <t>Northriding 88/11kV SS 3Way Change Over Panel</t>
  </si>
  <si>
    <t>Olivedale 88/11kV Substation</t>
  </si>
  <si>
    <t>11kV Switchgear</t>
  </si>
  <si>
    <t>C-OLVDL-FB1A-TRFR01</t>
  </si>
  <si>
    <t>Olivedale 88/11kV SS Incomer 1 (1TO Bay 1)</t>
  </si>
  <si>
    <t>SBV3E/2500/40/SI</t>
  </si>
  <si>
    <t>10606/2009</t>
  </si>
  <si>
    <t>2X Test Blocks</t>
  </si>
  <si>
    <t>C-OLVDL-FB1A-JCRNDA</t>
  </si>
  <si>
    <t>Olivedale 88/11kV SS S/S 1006 Jacaranda Ave Olivedale 21 (Bay 2)</t>
  </si>
  <si>
    <t>10607/2009</t>
  </si>
  <si>
    <t>Olivedale 88/11kV SS S/S 387 Strijdom Park 23 (Bay 3)</t>
  </si>
  <si>
    <t>10610/2009</t>
  </si>
  <si>
    <t>10608/2009</t>
  </si>
  <si>
    <t>Olivedale 88/11kV SS 185 X 3C To BMK 2263 Lima str. (Bay 4)</t>
  </si>
  <si>
    <t>10609/2009</t>
  </si>
  <si>
    <t>SparE 5 11 kV Dist</t>
  </si>
  <si>
    <t>Olivedale 88/11kV SS Spare (Bay 5)</t>
  </si>
  <si>
    <t>SparE 6 11 kV Dist</t>
  </si>
  <si>
    <t>Olivedale 88/11kV SS Spare (Bay 6)</t>
  </si>
  <si>
    <t>10611/2009</t>
  </si>
  <si>
    <t>SparE 7 11 kV Dist</t>
  </si>
  <si>
    <t>Olivedale 88/11kV SS Spare (Bay 7)</t>
  </si>
  <si>
    <t>10612/2009</t>
  </si>
  <si>
    <t>SparE 8 11 kV Dist</t>
  </si>
  <si>
    <t>Olivedale 88/11kV SS Spare (Bay 8)</t>
  </si>
  <si>
    <t>10613/2009</t>
  </si>
  <si>
    <t>C-OLVDL-BS01</t>
  </si>
  <si>
    <t>Olivedale 88/11kV SS Bus Section  (1CO Bay 9a)</t>
  </si>
  <si>
    <t>10614/2009</t>
  </si>
  <si>
    <t>C-OLVDL-FB1B-SPAR10</t>
  </si>
  <si>
    <t>Olivedale 88/11kV SS  RMU 00105 Pritchard (Bay 10)</t>
  </si>
  <si>
    <t>10617/2009</t>
  </si>
  <si>
    <t>10615/2009</t>
  </si>
  <si>
    <t>C-OLVDL-FB1B-SPAR11kV</t>
  </si>
  <si>
    <t>Olivedale 88/11kV SS Spare (Bay 11)</t>
  </si>
  <si>
    <t>10616/2009</t>
  </si>
  <si>
    <t>C-OLVDL-FB1B-SPAR12</t>
  </si>
  <si>
    <t>Olivedale 88/11kV SS Spare  (Bay 12)</t>
  </si>
  <si>
    <t>C-OLVDL-FB1B-SPAR13</t>
  </si>
  <si>
    <t>Olivedale 88/11kV SS Spare (Bay 13)</t>
  </si>
  <si>
    <t>10618/2009</t>
  </si>
  <si>
    <t>C-OLVDL-FB1B-AMSTRD</t>
  </si>
  <si>
    <t>Olivedale 88/11kV SS Amsterdam Street SS 415 Olivedale 2  (Bay 14)</t>
  </si>
  <si>
    <t>10619/2009</t>
  </si>
  <si>
    <t>C-OLVDL-FB1B-WNCLOL</t>
  </si>
  <si>
    <t>Olivedale 88/11kV SS Windsor Way Clinic Olivedale  (Bay 15)</t>
  </si>
  <si>
    <t>10620/2009</t>
  </si>
  <si>
    <t>C-OLVDL-FB1B-WND463</t>
  </si>
  <si>
    <t xml:space="preserve">Olivedale 88/11kV SS Windsor Way RMU 463 (Bay 16) </t>
  </si>
  <si>
    <t>10621/2009</t>
  </si>
  <si>
    <t>C-OLVDL-BS02</t>
  </si>
  <si>
    <t>Olivedale 88/11kV SS Bus Section 2  (2CO Bay 17)</t>
  </si>
  <si>
    <t>10622/2009</t>
  </si>
  <si>
    <t>1X Test Block</t>
  </si>
  <si>
    <t>C-OLVDL-FB02-TRFR02</t>
  </si>
  <si>
    <t>Olivedale 88/11kV SS Incomer 2 (2TO Bay 18)</t>
  </si>
  <si>
    <t>10623/2009</t>
  </si>
  <si>
    <t>Olivedale 88/11kV SS Future Feeder to Board 3 (Bay 19)</t>
  </si>
  <si>
    <t>10624/2009</t>
  </si>
  <si>
    <t>C-OLVDL-BS03</t>
  </si>
  <si>
    <t>Olivedale 88/11kV SS Bus Section 3 (3CO Bay 20)</t>
  </si>
  <si>
    <t>10633/2009</t>
  </si>
  <si>
    <t>10625/2009</t>
  </si>
  <si>
    <t>Olivedale 88/11kV SS S/S 931 Lima Str Olivedale 10 (Bay 21)</t>
  </si>
  <si>
    <t>10626/2009</t>
  </si>
  <si>
    <t>C-OLVDL-FB3A-NRTG16</t>
  </si>
  <si>
    <t>Olivedale 88/11kV SS S/S 16 Northgate 16 (Bay 22)</t>
  </si>
  <si>
    <t>10627/2009</t>
  </si>
  <si>
    <t>C-OLVDL-FB3A-SPAR23</t>
  </si>
  <si>
    <t>Olivedale 88/11kV SS Spare (Bay 23)</t>
  </si>
  <si>
    <t>10628/2009</t>
  </si>
  <si>
    <t>C-OLVDL-FB3A-SPAR24</t>
  </si>
  <si>
    <t>Olivedale 88/11kV SS Spare (Bay 24)</t>
  </si>
  <si>
    <t>10629/2009</t>
  </si>
  <si>
    <t>C-OLVDL-FB3A-SPAR25</t>
  </si>
  <si>
    <t>Olivedale 88/11kV SS Spare (Bay 25)</t>
  </si>
  <si>
    <t>10630/2009</t>
  </si>
  <si>
    <t>C-OLVDL-FB3A-SPAR26</t>
  </si>
  <si>
    <t>Olivedale 88/11kV SS Spare (Bay 26)</t>
  </si>
  <si>
    <t>10631/2009</t>
  </si>
  <si>
    <t>10631/1009</t>
  </si>
  <si>
    <t>C-OLVDL-FB3A-SPAR27</t>
  </si>
  <si>
    <t>Olivedale 88/11kV SS Spare (Bay 27)</t>
  </si>
  <si>
    <t>10632/2009</t>
  </si>
  <si>
    <t>20632/2009</t>
  </si>
  <si>
    <t>C-OLVDL-BS04</t>
  </si>
  <si>
    <t>Olivedale 88/11kV SS Bus Section 4 (4CO Bay 28)</t>
  </si>
  <si>
    <t>C-OLVDL-FB3B-SPAR29</t>
  </si>
  <si>
    <t>Olivedale 88/11kV SS Spare (Bay 29)</t>
  </si>
  <si>
    <t>10634/2009</t>
  </si>
  <si>
    <t>C-OLVDL-FB3B-SPAR30</t>
  </si>
  <si>
    <t>Olivedale 88/11kV SS Spare (Bay 30)</t>
  </si>
  <si>
    <t>10635/2009</t>
  </si>
  <si>
    <t>C-OLVDL-FB3B-NWM15D</t>
  </si>
  <si>
    <t>Olivedale 88/11kV SSNew Market 15 Dist. (Bay 31)</t>
  </si>
  <si>
    <t>10636/2009</t>
  </si>
  <si>
    <t>C-OLVDL-FB3B-SPAR32</t>
  </si>
  <si>
    <t>Olivedale 88/11kV SS Windsor Way 1003 Dist. 185 Xcu To MSS OlievDale 221 Christo Ave (Bay 32)</t>
  </si>
  <si>
    <t>10637/2009</t>
  </si>
  <si>
    <t>Olivedale 88/11kV SS Spare (Bay 33)</t>
  </si>
  <si>
    <t>10638/2009</t>
  </si>
  <si>
    <t>C-OLVDL-FB3B-PRSFCH</t>
  </si>
  <si>
    <t>Olivedale 88/11kV SS Pres Fouche Com Centre Olivedale (Bay 34)</t>
  </si>
  <si>
    <t>10639/2009</t>
  </si>
  <si>
    <t>C-OLVDL-FB3B-PRTC41</t>
  </si>
  <si>
    <t>Olivedale 88/11kV SS MSS 02854 Calton Pritchard Str Dist.  (Bay 35)</t>
  </si>
  <si>
    <t>10640/2009</t>
  </si>
  <si>
    <t>C-OLVDL-FB3B-TRFR03</t>
  </si>
  <si>
    <t>Olivedale 88/11kV SS Incomer 3 (3TO Bay 36)</t>
  </si>
  <si>
    <t>10641/2009</t>
  </si>
  <si>
    <t>Relays (Control Room)</t>
  </si>
  <si>
    <t>Olivedale 88/11kV SS Lockout 1 Relay (Bay 1)</t>
  </si>
  <si>
    <t>MVAJ13B1BB0754A</t>
  </si>
  <si>
    <t>0801832</t>
  </si>
  <si>
    <t>Olivedale 88/11kV SS Backup Protection Relay (Bay 1)</t>
  </si>
  <si>
    <t>Micom P122</t>
  </si>
  <si>
    <t>3408350</t>
  </si>
  <si>
    <t>Olivedale 88/11kV SS Bay Control and Main Protection Relay (Bay 1)</t>
  </si>
  <si>
    <t>Micom P139</t>
  </si>
  <si>
    <t>3245815/09/08</t>
  </si>
  <si>
    <t>Olivedale 88/11kV SS Bay Control and Backup Protection Relay (Bay 3)</t>
  </si>
  <si>
    <t>3258725/09/08</t>
  </si>
  <si>
    <t>Olivedale 88/11kV SS Bay Control and Backup Protection Relay (Bay 2)</t>
  </si>
  <si>
    <t>3245799/09/08</t>
  </si>
  <si>
    <t>Olivedale 88/11kV SS Bay Control and Backup Protection Relay (Bay 4)</t>
  </si>
  <si>
    <t>3245800/09/08</t>
  </si>
  <si>
    <t>Olivedale 88/11kV SS Bay Control and Backup Protection Relay (Bay 6)</t>
  </si>
  <si>
    <t>3258728/09/08</t>
  </si>
  <si>
    <t>Olivedale 88/11kV SS Bay Control and Backup Protection Relay (Bay 5)</t>
  </si>
  <si>
    <t>3258721/09/08</t>
  </si>
  <si>
    <t>Olivedale 88/11kV SS Bay Control and Backup Protection Relay (Bay 7)</t>
  </si>
  <si>
    <t>3286216/11/08</t>
  </si>
  <si>
    <t>Olivedale 88/11kV SS Bay Control and Backup Protection Relay (Bay 8)</t>
  </si>
  <si>
    <t>3245806/09/08</t>
  </si>
  <si>
    <t>Olivedale 88/11kV SS Bay Control and Backup Protection Relay (Bay 9)</t>
  </si>
  <si>
    <t>3245811/09/08</t>
  </si>
  <si>
    <t>Olivedale 88/11kV SS Bay Control and Backup Protection Relay (Bay 10)</t>
  </si>
  <si>
    <t>3245810/09/08</t>
  </si>
  <si>
    <t>Olivedale 88/11kV SS Bay Control and Backup Protection Relay (Bay 11)</t>
  </si>
  <si>
    <t>3245804/11/09</t>
  </si>
  <si>
    <t>Olivedale 88/11kV SS Bay Control and Backup Protection Relay (Bay 12)</t>
  </si>
  <si>
    <t>3245802/09/08</t>
  </si>
  <si>
    <t>Olivedale 88/11kV SS Bay Control and Backup Protection Relay (Bay 13)</t>
  </si>
  <si>
    <t>3245816/09/08</t>
  </si>
  <si>
    <t>Olivedale 88/11kV SS Bay Control and Backup Protection Relay (Bay 14)</t>
  </si>
  <si>
    <t>324812/09/08</t>
  </si>
  <si>
    <t>Olivedale 88/11kV SS Bay Control and Backup Protection Relay (Bay 15)</t>
  </si>
  <si>
    <t>3258724/09/08</t>
  </si>
  <si>
    <t>Olivedale 88/11kV SS Lockout 1 Relay (Bay 18)</t>
  </si>
  <si>
    <t>0801833</t>
  </si>
  <si>
    <t>Olivedale 88/11kV SS Backup Protection Relay (Bay 18)</t>
  </si>
  <si>
    <t>Olivedale 88/11kV SS Bay Control and Backup Protection Relay (Bay 16)</t>
  </si>
  <si>
    <t>31238910/02/10</t>
  </si>
  <si>
    <t>Olivedale 88/11kV SS Bay Control and Backup Protection Relay (Bay 17)</t>
  </si>
  <si>
    <t>3245803/09/08</t>
  </si>
  <si>
    <t>Olivedale 88/11kV SS Bay Control and Backup Protection Relay (Bay 18)</t>
  </si>
  <si>
    <t>3245798/09/08</t>
  </si>
  <si>
    <t>Olivedale 88/11kV SS Bay Control and Backup Protection Relay (Bay 19)</t>
  </si>
  <si>
    <t>3245814/09/08</t>
  </si>
  <si>
    <t>Olivedale 88/11kV SS Bay Control and Backup Protection Relay (Bay 20)</t>
  </si>
  <si>
    <t>3258719/09/08</t>
  </si>
  <si>
    <t>Olivedale 88/11kV SS Bay Control and Backup Protection Relay (Bay 21)</t>
  </si>
  <si>
    <t>3245813/09/08</t>
  </si>
  <si>
    <t>Olivedale 88/11kV SS Bay Control and Backup Protection Relay (Bay 22)</t>
  </si>
  <si>
    <t>3245807/09/08</t>
  </si>
  <si>
    <t>Olivedale 88/11kV SS Bay Control and Backup Protection Relay (Bay 23)</t>
  </si>
  <si>
    <t>3245809/09/08</t>
  </si>
  <si>
    <t>Olivedale 88/11kV SS Bay Control and Backup Protection Relay (Bay 24)</t>
  </si>
  <si>
    <t>3245805/09/08</t>
  </si>
  <si>
    <t>Olivedale 88/11kV SS Bay Control and Backup Protection Relay (Bay 25)</t>
  </si>
  <si>
    <t>3258720/09/08</t>
  </si>
  <si>
    <t>Olivedale 88/11kV SS Bay Control and Backup Protection Relay (Bay 26)</t>
  </si>
  <si>
    <t>3258717/09/08</t>
  </si>
  <si>
    <t>Olivedale 88/11kV SS Bay Control and Backup Protection Relay (Bay 27)</t>
  </si>
  <si>
    <t>3258722/09/08</t>
  </si>
  <si>
    <t>Olivedale 88/11kV SS Bay Control and Backup Protection Relay (Bay 28)</t>
  </si>
  <si>
    <t>3258723/09/08</t>
  </si>
  <si>
    <t>Olivedale 88/11kV SS Bay Control and Backup Protection Relay (Bay 29)</t>
  </si>
  <si>
    <t>3258716/09/08</t>
  </si>
  <si>
    <t>Olivedale 88/11kV SS Bay Control and Backup Protection Relay (Bay 30)</t>
  </si>
  <si>
    <t>3258726/09/08</t>
  </si>
  <si>
    <t>Olivedale 88/11kV SS Bay Control and Backup Protection Relay (Bay 31)</t>
  </si>
  <si>
    <t>3257814/09/08</t>
  </si>
  <si>
    <t>Olivedale 88/11kV SS Bay Control and Backup Protection Relay (Bay 32)</t>
  </si>
  <si>
    <t>3245801/09/08</t>
  </si>
  <si>
    <t>Olivedale 88/11kV SS Bay Control and Backup Protection Relay (Bay 33)</t>
  </si>
  <si>
    <t>3258715/09/08</t>
  </si>
  <si>
    <t>Olivedale 88/11kV SS Lockout 1 Relay (Bay 36)</t>
  </si>
  <si>
    <t>0801834</t>
  </si>
  <si>
    <t>Olivedale 88/11kV SS Backup Protection Relay (Bay 36)</t>
  </si>
  <si>
    <t>3408351</t>
  </si>
  <si>
    <t>Olivedale 88/11kV SS Bay Control and Backup Protection Relay (Bay 34)</t>
  </si>
  <si>
    <t>3258718/09/08</t>
  </si>
  <si>
    <t>Olivedale 88/11kV SS Bay Control and Backup Protection Relay (Bay 35)</t>
  </si>
  <si>
    <t>3258713/07/09</t>
  </si>
  <si>
    <t>Olivedale 88/11kV SS Bay Control and Backup Protection Relay (Bay 36)</t>
  </si>
  <si>
    <t>3258727/0908</t>
  </si>
  <si>
    <t>Olivedale 88/11kV SS Incomer 1 (1TO Bay 1) Arc Protection</t>
  </si>
  <si>
    <t>ES463625</t>
  </si>
  <si>
    <t>110 V</t>
  </si>
  <si>
    <t>ES464872</t>
  </si>
  <si>
    <t>Olivedale 88/11kV SS Incomer 1 (1TO Bay 1) Arc Auxilary</t>
  </si>
  <si>
    <t>MVAJ23B1AB0753B</t>
  </si>
  <si>
    <t>Olivedale 88/11kV SS S/S 1006 Jacaranda Ave Olivedale 21 (Bay 2) Arc Protection</t>
  </si>
  <si>
    <t>REA105</t>
  </si>
  <si>
    <t>ES465858</t>
  </si>
  <si>
    <t>Olivedale 88/11kV SS S/S 387 Strijdom Park 23 (Bay 3) Arc Protection</t>
  </si>
  <si>
    <t>ES465860</t>
  </si>
  <si>
    <t>Olivedale 88/11kV SS 185 X 3c To BMK 2263 Lima str. (Bay 4) Arc Protection</t>
  </si>
  <si>
    <t>Olivedale 88/11kV SS Spare (Bay 5) Arc Protection</t>
  </si>
  <si>
    <t>ES465856</t>
  </si>
  <si>
    <t>Olivedale 88/11kV SS Spare (Bay 6) Arc Protection</t>
  </si>
  <si>
    <t>ES465867</t>
  </si>
  <si>
    <t>Olivedale 88/11kV SS Spare (Bay 7) Arc Protection</t>
  </si>
  <si>
    <t>ES465848</t>
  </si>
  <si>
    <t>Olivedale 88/11kV SS Spare (Bay 8) Arc Protection</t>
  </si>
  <si>
    <t>REA107</t>
  </si>
  <si>
    <t>ES465144</t>
  </si>
  <si>
    <t>ES465080</t>
  </si>
  <si>
    <t>Olivedale 88/11kV SS  RMU 00105 Pritchard (Bay 10) Arc Protection</t>
  </si>
  <si>
    <t>ES464553</t>
  </si>
  <si>
    <t>Olivedale 88/11kV SS Spare (Bay 11) Arc Protection</t>
  </si>
  <si>
    <t>ES465854</t>
  </si>
  <si>
    <t>Olivedale 88/11kV SS Spare  (Bay 12) Arc Protection</t>
  </si>
  <si>
    <t>ES465146</t>
  </si>
  <si>
    <t>Olivedale 88/11kV SS Spare (Bay 13) Arc Protection</t>
  </si>
  <si>
    <t>ES465851</t>
  </si>
  <si>
    <t>Olivedale 88/11kV SS Amsterdam Street SS 415 Olivedale 2  (Bay 14) Arc Protection</t>
  </si>
  <si>
    <t>ES465857</t>
  </si>
  <si>
    <t>Olivedale 88/11kV SS Windsor Way Clinic Olivedale  (Bay 15) Arc Protection</t>
  </si>
  <si>
    <t>ES465864</t>
  </si>
  <si>
    <t>Olivedale 88/11kV SS Windsor Way RMU 463 (Bay 16)  Arc Protection</t>
  </si>
  <si>
    <t>ES465869</t>
  </si>
  <si>
    <t>Olivedale 88/11kV SS Bus Section 2  (2CO Bay 17) Arc Protection</t>
  </si>
  <si>
    <t>ES464875</t>
  </si>
  <si>
    <t>Olivedale 88/11kV SS Bus Section 2  (2CO Bay 17) Arc Auxilary</t>
  </si>
  <si>
    <t>0900192</t>
  </si>
  <si>
    <t>Olivedale 88/11kV SS Incomer 2 (2TO Bay 18) Arc Protection</t>
  </si>
  <si>
    <t>ES463709</t>
  </si>
  <si>
    <t>Olivedale 88/11kV SS Incomer 2 (2TO Bay 18) Arc Auxilary</t>
  </si>
  <si>
    <t>0900193</t>
  </si>
  <si>
    <t>Olivedale 88/11kV SS Future Feeder to Board 3 (Bay 19) Arc Protection</t>
  </si>
  <si>
    <t>ES463707</t>
  </si>
  <si>
    <t>Olivedale 88/11kV SS Future Feeder to Board 3 (Bay 19) Arc Auxilary</t>
  </si>
  <si>
    <t>0900194</t>
  </si>
  <si>
    <t>Olivedale 88/11kV SS Bus Section 3 (3CO Bay 20) Arc Protection</t>
  </si>
  <si>
    <t>ES463015</t>
  </si>
  <si>
    <t>Olivedale 88/11kV SS Bus Section 3 (3CO Bay 20) Arc Auxilary</t>
  </si>
  <si>
    <t>0900195</t>
  </si>
  <si>
    <t>Olivedale 88/11kV SS S/S 931 Lima Str Olivedale 10 (Bay 21) Arc Protection</t>
  </si>
  <si>
    <t>ES465143</t>
  </si>
  <si>
    <t>ES465879</t>
  </si>
  <si>
    <t>Olivedale 88/11kV SS S/S 16 Northgate 16 (Bay 22) Arc Protection</t>
  </si>
  <si>
    <t>ES465853</t>
  </si>
  <si>
    <t>Olivedale 88/11kV SS Spare (Bay 23) Arc Protection</t>
  </si>
  <si>
    <t>ES465863</t>
  </si>
  <si>
    <t>Olivedale 88/11kV SS Spare (Bay 24) Arc Protection</t>
  </si>
  <si>
    <t>ES465852</t>
  </si>
  <si>
    <t>Olivedale 88/11kV SS Spare (Bay 25) Arc Protection</t>
  </si>
  <si>
    <t>ES465845</t>
  </si>
  <si>
    <t>Olivedale 88/11kV SS Spare (Bay 26) Arc Protection</t>
  </si>
  <si>
    <t>ES465063</t>
  </si>
  <si>
    <t>Olivedale 88/11kV SS Spare (Bay 27) Arc Protection</t>
  </si>
  <si>
    <t>ES465870</t>
  </si>
  <si>
    <t>Olivedale 88/11kV SS Spare (Bay 29) Arc Protection</t>
  </si>
  <si>
    <t>ES465070</t>
  </si>
  <si>
    <t>Olivedale 88/11kV SS Spare (Bay 30) Arc Protection</t>
  </si>
  <si>
    <t>ES465859</t>
  </si>
  <si>
    <t>Olivedale 88/11kV SSNew Market 15 Dist. (Bay 31) Arc Protection</t>
  </si>
  <si>
    <t>Olivedale 88/11kV SS Windsor Way 1003 Dist. 185 Xcu To MSS OlievDale 221 Christo Ave (Bay 32) Arc Protection</t>
  </si>
  <si>
    <t>ERS465077</t>
  </si>
  <si>
    <t>Olivedale 88/11kV SS Spare (Bay 33) Arc Protection</t>
  </si>
  <si>
    <t>Olivedale 88/11kV SS Pres Fouche Com Centre Olivedale (Bay 34) Arc Protection</t>
  </si>
  <si>
    <t>Not Visible</t>
  </si>
  <si>
    <t>Olivedale 88/11kV SS MSS 02854 Calton Pritchard Str Dist.  (Bay 35)  Arc Protection</t>
  </si>
  <si>
    <t>REA106</t>
  </si>
  <si>
    <t>Olivedale 88/11kV SS Incomer 3 (3TO Bay 36) Arc Protection</t>
  </si>
  <si>
    <t>ES463706</t>
  </si>
  <si>
    <t>ES464276</t>
  </si>
  <si>
    <t>Olivedale 88/11kV SS Incomer 3 (3TO Bay 36) Arc Auxilary</t>
  </si>
  <si>
    <t>0900186</t>
  </si>
  <si>
    <t>Olivedale 88/11kV SS Incomer 1 VT</t>
  </si>
  <si>
    <t>65235-1</t>
  </si>
  <si>
    <t>50VA</t>
  </si>
  <si>
    <t>Olivedale 88/11kV SS Incomer 2 VT</t>
  </si>
  <si>
    <t>Not Accessible</t>
  </si>
  <si>
    <t>Olivedale 88/11kV SS Incomer 3 VT</t>
  </si>
  <si>
    <t>65235-3</t>
  </si>
  <si>
    <t>Olivedale 88/11kV SS S/S 1006 Jacaranda Ave Olivedale 21 (Bay 2) QOS</t>
  </si>
  <si>
    <t>ELSPEC BLACKBOX</t>
  </si>
  <si>
    <t>Olivedale 88/11kV SS S/S 387 Strijdom Park 23 (Bay 3) QOS</t>
  </si>
  <si>
    <t>Olivedale 88/11kV SS Sterkbos Ave SS 202 Sharonela 7 (Bay 4) QOS</t>
  </si>
  <si>
    <t>Olivedale 88/11kV SS Spare (Bay 5) QOS</t>
  </si>
  <si>
    <t>Olivedale 88/11kV SS Spare (Bay 6) QOS</t>
  </si>
  <si>
    <t>Olivedale 88/11kV SS Spare (Bay 7) QOS</t>
  </si>
  <si>
    <t>Olivedale 88/11kV SS Spare (Bay 8) QOS</t>
  </si>
  <si>
    <t>Olivedale 88/11kV SS  RMU 00105 Pritchard (Bay 10) QOS</t>
  </si>
  <si>
    <t>Olivedale 88/11kV SS Spare (Bay 11) QOS</t>
  </si>
  <si>
    <t>Olivedale 88/11kV SS Spare  (Bay 12) QOS</t>
  </si>
  <si>
    <t>Olivedale 88/11kV SS Spare (Bay 13) QOS</t>
  </si>
  <si>
    <t>Olivedale 88/11kV SS Amsterdam Street SS 415 Olivedale 2  (Bay 14) QOS</t>
  </si>
  <si>
    <t xml:space="preserve">Olivedale 88/11kV SS Windsor Way Clinic Olivedale  (Bay 15) QOS </t>
  </si>
  <si>
    <t>Olivedale 88/11kV SS Windsor Way RMU 463 (Bay 16) QOS</t>
  </si>
  <si>
    <t>Olivedale 88/11kV SS S/S 931 Lima Str Olivedale 10 (Bay 21) QOS</t>
  </si>
  <si>
    <t>Olivedale 88/11kV SS S/S 16 Northgate 16 (Bay 22)QOS</t>
  </si>
  <si>
    <t>Olivedale 88/11kV SS Spare (Bay 23) QOS</t>
  </si>
  <si>
    <t>Olivedale 88/11kV SS Spare (Bay 24) QOS</t>
  </si>
  <si>
    <t>Olivedale 88/11kV SS Spare (Bay 25) QOS</t>
  </si>
  <si>
    <t>Olivedale 88/11kV SS Spare (Bay 26) QOS</t>
  </si>
  <si>
    <t>Olivedale 88/11kV SS Spare (Bay 27) QOS</t>
  </si>
  <si>
    <t>Olivedale 88/11kV SS Spare (Bay 29) QOS</t>
  </si>
  <si>
    <t>Olivedale 88/11kV SS Spare (Bay 30) QOS</t>
  </si>
  <si>
    <t>Olivedale 88/11kV SSNew Market 15 Dist. (Bay 31) QOS</t>
  </si>
  <si>
    <t>Olivedale 88/11kV SS Windsor Way 1003 Dist. 185 Xcu To MSS OlievDale 221 Christo Ave (Bay 32) QOS</t>
  </si>
  <si>
    <t>Olivedale 88/11kV SS Spare (Bay 33) QOS</t>
  </si>
  <si>
    <t>Olivedale 88/11kV SS Pres Fouche Com Centre Olivedale (Bay 34) QOS</t>
  </si>
  <si>
    <t>Olivedale 88/11kV SS MSS 02854 Calton Pritchard Str Dist.  (Bay 35) QOS</t>
  </si>
  <si>
    <t>Olivedale 88/11kV SS Incomer 1 Energy Meter</t>
  </si>
  <si>
    <t>1XCT and 1XVT Test Block</t>
  </si>
  <si>
    <t>Olivedale 88/11kV SS Incomer 2 Energy Meter</t>
  </si>
  <si>
    <t>Olivedale 88/11kV SS Incomer 3 Energy Meter</t>
  </si>
  <si>
    <t>ICT Network Panel</t>
  </si>
  <si>
    <t>Houtkoppen 88/11kV SS PowerEdge R320</t>
  </si>
  <si>
    <t>Dell</t>
  </si>
  <si>
    <t>Houtkoppen 88/11kV SS Ruggedcom</t>
  </si>
  <si>
    <t>Siemens</t>
  </si>
  <si>
    <t>RSG2100</t>
  </si>
  <si>
    <t>RSG2101</t>
  </si>
  <si>
    <t>Houtkoppen 88/11kV SS Industrial Cellular Router</t>
  </si>
  <si>
    <t>Inhand</t>
  </si>
  <si>
    <t>IR794PH09</t>
  </si>
  <si>
    <t>RP7941404221887</t>
  </si>
  <si>
    <t>Houtkoppen 88/11kV SS Power Supply</t>
  </si>
  <si>
    <t>Eaton Electrical Seervices and Systems</t>
  </si>
  <si>
    <t>G095E02053</t>
  </si>
  <si>
    <t>Scada</t>
  </si>
  <si>
    <t>Olivedale 88/11kV SS Scada I/O Module</t>
  </si>
  <si>
    <t>Micom C264</t>
  </si>
  <si>
    <t>N/A</t>
  </si>
  <si>
    <t>Olivedale 88/11kV SS Satelite Synchronized Clock</t>
  </si>
  <si>
    <t>SEL-2407</t>
  </si>
  <si>
    <t>Olivedale 88/11kV SS Ethernet Switch (Bay 7-9)</t>
  </si>
  <si>
    <t>Mokza</t>
  </si>
  <si>
    <t>PT-7828-SF-8V-8V</t>
  </si>
  <si>
    <t>Olivedale 88/11kV SS Ethernet Switch (Bay 28-30)</t>
  </si>
  <si>
    <t>Battery Chargers</t>
  </si>
  <si>
    <t>Olivedale 88/11kV SS Charger 1</t>
  </si>
  <si>
    <t>1V11025B08</t>
  </si>
  <si>
    <t>08/1013/1</t>
  </si>
  <si>
    <t>25A</t>
  </si>
  <si>
    <t>Olivedale 88/11kV SS Charger 2</t>
  </si>
  <si>
    <t>08/1013/2</t>
  </si>
  <si>
    <t>Olivedale 88/11kV SS 110 DC DB Board</t>
  </si>
  <si>
    <t>Batteries</t>
  </si>
  <si>
    <t>Olivedale 88/11kV SS 88XAlcad Cells Battery Bank 1</t>
  </si>
  <si>
    <t>MC110P</t>
  </si>
  <si>
    <t>1.2V/Cell</t>
  </si>
  <si>
    <t>Olivedale 88/11kV SS 88XAlcad Cells Battery Bank 2</t>
  </si>
  <si>
    <t>Not Bpecified</t>
  </si>
  <si>
    <t>Olivedale 88/11kV SS 380V AC DB Board</t>
  </si>
  <si>
    <t>Houtkoppen 88/11kV Substation</t>
  </si>
  <si>
    <t>C-HTKPN-FB01-TRFR01</t>
  </si>
  <si>
    <t>Houtkoppen 88/11kV SS Incomer 1 (1TO Bay 1)</t>
  </si>
  <si>
    <t>SBV3/2000/40-SI</t>
  </si>
  <si>
    <t>7610/2004</t>
  </si>
  <si>
    <t>12 kV</t>
  </si>
  <si>
    <t>C-HTKPN-FB01-BELLAN</t>
  </si>
  <si>
    <t>Houtkoppen 88/11kV SS Bellairs North Dist. (Bay 2)</t>
  </si>
  <si>
    <t>SBV3/800/25-SI</t>
  </si>
  <si>
    <t>7611/2004</t>
  </si>
  <si>
    <t>C-HTKPN-FB01-PRITCN</t>
  </si>
  <si>
    <t>Houtkoppen 88/11kV SS 185 X 3 Cu RMU 00114 Cedar Creek Needwood Ext 5 &amp; 8 Pritchard North Dist. (Bay 3)</t>
  </si>
  <si>
    <t>7622/2004</t>
  </si>
  <si>
    <t>7612/2004</t>
  </si>
  <si>
    <t>C-HTKPN-FB01-PRI153</t>
  </si>
  <si>
    <t>Houtkoppen 88/11kV SS Pritchard 153 Dist. (Bay 4)</t>
  </si>
  <si>
    <t>7617/2004</t>
  </si>
  <si>
    <t>7613/2004</t>
  </si>
  <si>
    <t>C-HTKPN-FB01-WTRFES</t>
  </si>
  <si>
    <t>Houtkoppen 88/11kV SS RMU 00639 Waterford Estate Dist. (Bay 5)</t>
  </si>
  <si>
    <t>7620/2004</t>
  </si>
  <si>
    <t>7614/2004</t>
  </si>
  <si>
    <t>C-HTKPN-FB01-OOSTRD</t>
  </si>
  <si>
    <t>Houtkoppen 88/11kV SS Oosterrand Dist. (Bay 6)</t>
  </si>
  <si>
    <t>7615/2004</t>
  </si>
  <si>
    <t>C-HTKPN-FB01-MARD01</t>
  </si>
  <si>
    <t>Houtkoppen 88/11kV SS Maroeladal 1 Dist. (Bay 7)</t>
  </si>
  <si>
    <t>7616/2004</t>
  </si>
  <si>
    <t>C-HTKPN-FB01-KYA108</t>
  </si>
  <si>
    <t>Houtkoppen 88/11kV SS185 X3Cu To MSS 02066 ERF54 Oraleans Road Kya Sand Dist. (Bay 8)</t>
  </si>
  <si>
    <t>7621/2004</t>
  </si>
  <si>
    <t>C-HTKPN-BS01</t>
  </si>
  <si>
    <t>Houtkoppen 88/11kV SS Bus Section (9CO Bay 9)</t>
  </si>
  <si>
    <t>7618/2004</t>
  </si>
  <si>
    <t>C-HTKPN-FB02-BELSBY</t>
  </si>
  <si>
    <t>Houtkoppen 88/11kV SS Bellairs Standby Dist. (Bay 10)</t>
  </si>
  <si>
    <t>7619/2004</t>
  </si>
  <si>
    <t>C-HTKPN-FB02-INADAN</t>
  </si>
  <si>
    <t>Houtkoppen 88/11kV SS 185X3Core CU To MSS 02007 Main Road Kya Sent Estate Inadan Dist. (Bay 11)</t>
  </si>
  <si>
    <t>C-HTKPN-FB02-BERNIE</t>
  </si>
  <si>
    <t>Houtkoppen 88/11kV SS Bernie Street Dist. (Bay 12)</t>
  </si>
  <si>
    <t>7625/2004</t>
  </si>
  <si>
    <t>C-HTKPN-FB02-HOLD06</t>
  </si>
  <si>
    <t>Houtkoppen 88/11kV SS Holding 6 Dist. (Bay 13)</t>
  </si>
  <si>
    <t>C-HTKPN-FB02-CONDUT</t>
  </si>
  <si>
    <t>Houtkoppen 88/11kV SS Conduit Dist. (Bay 14)</t>
  </si>
  <si>
    <t>7623/2004</t>
  </si>
  <si>
    <t>C-HTKPN-FB02-BLBOSR</t>
  </si>
  <si>
    <t>Houtkoppen 88/11kV SS Bloubos Rand Dist. (Bay 15)</t>
  </si>
  <si>
    <t>7624/2004</t>
  </si>
  <si>
    <t>C-HTKPN-FB02-MARD02</t>
  </si>
  <si>
    <t>Houtkoppen 88/11kV SS Maroeladal 2 S/S 637 Dist. (Bay 16)</t>
  </si>
  <si>
    <t>C-HTKPN-FB02-TRFR02</t>
  </si>
  <si>
    <t>Houtkoppen 88/11kV SS Incomer 2 (2TO Bay 17)</t>
  </si>
  <si>
    <t>8859/2007</t>
  </si>
  <si>
    <t>Houtkoppen 88/11kV SS Incomer 1 Main Protection (Bay 1)</t>
  </si>
  <si>
    <t>2004125042</t>
  </si>
  <si>
    <t>6XTest Blocks</t>
  </si>
  <si>
    <t>Houtkoppen 88/11kV SS Incomer 1 Backup Protection (Bay 1)</t>
  </si>
  <si>
    <t>SEL-551</t>
  </si>
  <si>
    <t>2004156153</t>
  </si>
  <si>
    <t>Houtkoppen 88/11kV SS Feeder Protection and Control (Bay 2)</t>
  </si>
  <si>
    <t>2004125037</t>
  </si>
  <si>
    <t>Houtkoppen 88/11kV SS Incomer 1 Auxiliary Relay  (Bay 1)</t>
  </si>
  <si>
    <t>VAJ/SPEC11ZG482A</t>
  </si>
  <si>
    <t>035582M</t>
  </si>
  <si>
    <t>Houtkoppen 88/11kV SS Feeder Protection and Control (Bay 3)</t>
  </si>
  <si>
    <t>Houtkoppen 88/11kV SS Feeder Protection and Control (Bay 4)</t>
  </si>
  <si>
    <t>Houtkoppen 88/11kV SS Feeder Protection and Control (Bay 5)</t>
  </si>
  <si>
    <t>Houtkoppen 88/11kV SS Feeder Protection and Control (Bay 6)</t>
  </si>
  <si>
    <t>Houtkoppen 88/11kV SS Feeder Protection and Control (Bay 7)</t>
  </si>
  <si>
    <t>2004125048</t>
  </si>
  <si>
    <t>Houtkoppen 88/11kV SS Feeder Protection and Control (Bay 8)</t>
  </si>
  <si>
    <t>Houtkoppen 88/11kV SS Pilot Wire Protection (Bay 6, 7 and 8)</t>
  </si>
  <si>
    <t>Reyrolle</t>
  </si>
  <si>
    <t>Solkor RF</t>
  </si>
  <si>
    <t>08319501/005</t>
  </si>
  <si>
    <t>Houtkoppen 88/11kV SS Pilot Wire Protection(Bay 6, 7and 8)</t>
  </si>
  <si>
    <t>A02799/14</t>
  </si>
  <si>
    <t>Houtkoppen 88/11kV SS Bus Section Protection and Control (Bay 9)</t>
  </si>
  <si>
    <t>Houtkoppen 88/11kV SS Feeder Protection and Control (Bay 10)</t>
  </si>
  <si>
    <t>Houtkoppen 88/11kV SS Feeder Protection and Control (Bay 11)</t>
  </si>
  <si>
    <t>Houtkoppen 88/11kV SS Bus Section Protection and Control (Bay 12)</t>
  </si>
  <si>
    <t>9XTest  Blocks</t>
  </si>
  <si>
    <t>Houtkoppen 88/11kV SS Feeder Protection and Control (Bay 13)</t>
  </si>
  <si>
    <t>Houtkoppen 88/11kV SS Feeder Protection and Control (Bay 14)</t>
  </si>
  <si>
    <t>Houtkoppen 88/11kV SS Pilot Wire Protection (Bay 12, 13 and 14)</t>
  </si>
  <si>
    <t>A02799/4</t>
  </si>
  <si>
    <t>Houtkoppen 88/11kV SS Feeder Protection and Control (Bay 15)</t>
  </si>
  <si>
    <t>Houtkoppen 88/11kV SS Feeder Protection and Control (Bay 16)</t>
  </si>
  <si>
    <t>Houtkoppen 88/11kV SS Incomer 1 Main Protection (Bay 17)</t>
  </si>
  <si>
    <t>Houtkoppen 88/11kV SS Incomer 1 Backup Protection (Bay 17)</t>
  </si>
  <si>
    <t>Houtkoppen 88/11kV SS Pilot Wire Protection(Bay 15, 16 and 17)</t>
  </si>
  <si>
    <t>08340505/009</t>
  </si>
  <si>
    <t>Houtkoppen 88/11kV SS AC Supply Fail Aux Relay (LV AC Board)</t>
  </si>
  <si>
    <t>VAA21</t>
  </si>
  <si>
    <t>QR11652</t>
  </si>
  <si>
    <t>Houtkoppen 88/11kV SS Incomer 1 (1TO Bay 1) Arc Protection</t>
  </si>
  <si>
    <t>REA101</t>
  </si>
  <si>
    <t>ES453550</t>
  </si>
  <si>
    <t>110VDC</t>
  </si>
  <si>
    <t>Houtkoppen 88/11kV SS Pritchard 153 Dist. (Bay 4) Arc Protection</t>
  </si>
  <si>
    <t>ES453903</t>
  </si>
  <si>
    <t>Houtkoppen 88/11kV SS Oosterrand Dist. (Bay 6) Arc Protection</t>
  </si>
  <si>
    <t>ES433904</t>
  </si>
  <si>
    <t>Houtkoppen 88/11kV SS185 X3Cu To MSS 02066 ERF54 Oraleans Road Kya Sand Dist. (Bay 8) Arc Protection</t>
  </si>
  <si>
    <t>ES453906</t>
  </si>
  <si>
    <t>Houtkoppen 88/11kV SS Bellairs Standby Dist. (Bay 10) Arc Protection</t>
  </si>
  <si>
    <t>ES453907</t>
  </si>
  <si>
    <t>Houtkoppen 88/11kV SS Bernie Street Dist. (Bay 12) Arc Protection</t>
  </si>
  <si>
    <t>ES453908</t>
  </si>
  <si>
    <t>Houtkoppen 88/11kV SS Bloubos Rand Dist. (Bay 15) Arc Protection</t>
  </si>
  <si>
    <t>ES453905</t>
  </si>
  <si>
    <t>Houtkoppen 88/11kV SS Incomer 2 (2TO Bay 17) Arc Protection</t>
  </si>
  <si>
    <t>ES453551</t>
  </si>
  <si>
    <t>Houtkoppen 88/11kV SS  Incomer no.1 VT</t>
  </si>
  <si>
    <t>Houtkoppen 88/11kV SS  Incomer no.2 VT</t>
  </si>
  <si>
    <t>Houtkoppen 88/11kV SS Bellairs North Dist. (Bay 2) QOS Recorder</t>
  </si>
  <si>
    <t>ESPEC BLACKBOX</t>
  </si>
  <si>
    <t>ELSPECG4430</t>
  </si>
  <si>
    <t>00-60-35-1A-9B-8C</t>
  </si>
  <si>
    <t>Houtkoppen 88/11kV SS 185 X 3 Cu RMU 00114 Cedar Creek Needwood Ext 5 &amp; 8 Pritchard North Dist. (Bay 3) QOS Recorder</t>
  </si>
  <si>
    <t>00-60-35-1B-05-D2</t>
  </si>
  <si>
    <t>Houtkoppen 88/11kV SS Pritchard 153 Dist. (Bay 4) QOS Recorder</t>
  </si>
  <si>
    <t>00-60-35-1A-9B-64</t>
  </si>
  <si>
    <t>Houtkoppen 88/11kV SS RMU 00639 Waterford Estate Dist. (Bay 5) QOS Recorder</t>
  </si>
  <si>
    <t>00-60-35-1A-9B-3E</t>
  </si>
  <si>
    <t>Houtkoppen 88/11kV SS Oosterrand Dist. (Bay 6) QOS Recorder</t>
  </si>
  <si>
    <t>00-60-35-1A-A0-B9</t>
  </si>
  <si>
    <t>Houtkoppen 88/11kV SS Maroeladal Dist. (Bay 7) QOS Recorder</t>
  </si>
  <si>
    <t>00-60-35-1A-9B-2F</t>
  </si>
  <si>
    <t>Houtkoppen 88/11kV SS185 X3Cu To MSS 02066 ERF54 Oraleans Road Kya Sand Dist. (Bay 8) QOS Recorder</t>
  </si>
  <si>
    <t>00-60-35-1A-9B-43</t>
  </si>
  <si>
    <t>Houtkoppen 88/11kV SS Bellairs Standby Dist. (Bay 10) QOS Recorder</t>
  </si>
  <si>
    <t>00-60-35-1A-A0-73</t>
  </si>
  <si>
    <t>Houtkoppen 88/11kV SS 185X3Core CU To MSS 02007 Main Road Kya Sent Estate Inadan Dist. (Bay 11) QOS Recorder</t>
  </si>
  <si>
    <t>00-60-35-1B-06-7D</t>
  </si>
  <si>
    <t>Houtkoppen 88/11kV SS Bernie Street Dist. (Bay 12) QOS Recorder</t>
  </si>
  <si>
    <t>00-60-35-1A-A0-94</t>
  </si>
  <si>
    <t xml:space="preserve"> QOS RecorderHoutkoppen 88/11kV SS Holding 6 Dist. (Bay 13) QOS Recorder</t>
  </si>
  <si>
    <t>00-60-35-1A-9D-9C</t>
  </si>
  <si>
    <t>Houtkoppen 88/11kV SS Conduit Dist. (Bay 14) QOS Recorder</t>
  </si>
  <si>
    <t>00-60-35-1A-9B-3C</t>
  </si>
  <si>
    <t>Houtkoppen 88/11kV SS Bloubos Rand Dist. (Bay 15) QOS Recorder</t>
  </si>
  <si>
    <t>00-60-35-1A-9B-9B</t>
  </si>
  <si>
    <t>Houtkoppen 88/11kV SS Maroeladal 2 S/S 637 Dist. (Bay 16) QOS Recorder</t>
  </si>
  <si>
    <t>00-60-35-1A-9B-83</t>
  </si>
  <si>
    <t>Houtkoppen 88/11kV SS Incomer 1 Energy Meter</t>
  </si>
  <si>
    <t>2XTest Blocks</t>
  </si>
  <si>
    <t>Houtkoppen 88/11kV SS Incomer 2 Energy Meter</t>
  </si>
  <si>
    <t>SL761W072</t>
  </si>
  <si>
    <t>Telecommunication</t>
  </si>
  <si>
    <t>Houtkoppen 88/11kV SS Pilot Wire Board</t>
  </si>
  <si>
    <t>RP7941404221897</t>
  </si>
  <si>
    <t>Houtkoppen 88/11kV SS Communication Processor 1</t>
  </si>
  <si>
    <t>Houtkoppen 88/11kV SS Communication Processor 2</t>
  </si>
  <si>
    <t>Houtkoppen 88/11kV SS Multifunction IED</t>
  </si>
  <si>
    <t>032399-2392-01A</t>
  </si>
  <si>
    <t>Houtkoppen 88/11kV SS Tetra Modem</t>
  </si>
  <si>
    <t>Piciorgros</t>
  </si>
  <si>
    <t>TMO-100/DA1</t>
  </si>
  <si>
    <t>Houtkoppen 88/11kV SS Main Battery Charger</t>
  </si>
  <si>
    <t>6V11060A04</t>
  </si>
  <si>
    <t>04/0182</t>
  </si>
  <si>
    <t>60A</t>
  </si>
  <si>
    <t>Houtkoppen 88/11kV SS 88XAlcad Cells</t>
  </si>
  <si>
    <t>Nicad</t>
  </si>
  <si>
    <t>Houtkoppen 88/11kV SS 380V 3Way Change Over Panel</t>
  </si>
  <si>
    <t>No Nameplate</t>
  </si>
  <si>
    <t>380V</t>
  </si>
  <si>
    <t>Dainfern 22/11kV Substation</t>
  </si>
  <si>
    <t>Gateside Avenue</t>
  </si>
  <si>
    <t>27°59'58.8" E</t>
  </si>
  <si>
    <t>25°59'27.0" S</t>
  </si>
  <si>
    <t>C-DAINF-FB1A-GATSID</t>
  </si>
  <si>
    <t xml:space="preserve">Dainfern 22/11kV SS  SS  MS 758 Gateside Ave dist.  (Bay 1) </t>
  </si>
  <si>
    <t>Oil</t>
  </si>
  <si>
    <t>1XTest block</t>
  </si>
  <si>
    <t>Dainfern 22/11kV SS  120/3 Core ALU To MSS Stand 938 (Bay 2)</t>
  </si>
  <si>
    <t>3WALM860</t>
  </si>
  <si>
    <t>C-DAINF-FB1A-TRFI01</t>
  </si>
  <si>
    <t>Dainfern 22/11kV SS  Transformer 1 Incomer (Bay 3)</t>
  </si>
  <si>
    <t>3WALM857</t>
  </si>
  <si>
    <t>300A</t>
  </si>
  <si>
    <t>C-DAINF-BS01</t>
  </si>
  <si>
    <t>Dainfern 22/11kV SS  Bus Section 1 (Bay 4)</t>
  </si>
  <si>
    <t>3WALM858</t>
  </si>
  <si>
    <t>1200A</t>
  </si>
  <si>
    <t>C-DAINF-FB1B-TRFI02</t>
  </si>
  <si>
    <t>Dainfern 22/11kV SS  Transformer 2 Incomer (Bay 5)</t>
  </si>
  <si>
    <t>3WALM859</t>
  </si>
  <si>
    <t>C-DAINF-FB1B-WEXFDR</t>
  </si>
  <si>
    <t>Dainfern 22/11kV SS  120 AL 185 CU To RMU 00351 Wexford Drive (Bay 6)</t>
  </si>
  <si>
    <t>3WALM856</t>
  </si>
  <si>
    <t>Dainfern 22/11kV SS  S/S 1143 Gateside RMU (Bay 7)</t>
  </si>
  <si>
    <t>3WALM861</t>
  </si>
  <si>
    <t>h</t>
  </si>
  <si>
    <t>C-DAINF-BS02</t>
  </si>
  <si>
    <t>Dainfern 22/11kV SS  Bus Section 2( Bay 8)</t>
  </si>
  <si>
    <t>3WALM862</t>
  </si>
  <si>
    <t>C-DAINF-FB1C-BRDFLD</t>
  </si>
  <si>
    <t>Dainfern 22/11kV SS  120/3C ALU S.S 1094 Brandfield (Bay 9)</t>
  </si>
  <si>
    <t>4CALM-196</t>
  </si>
  <si>
    <t>C-DAINF-FB1C-TRFI03</t>
  </si>
  <si>
    <t>Dainfern 22/11kV SS  Transformer 3 Incomer  (Bay 1 0)</t>
  </si>
  <si>
    <t>RES561P</t>
  </si>
  <si>
    <t>C-DAINF-FB1C-SPAR11kV</t>
  </si>
  <si>
    <t>Dainfern 22/11kV SS   Spare dist. (Bay 1 1)</t>
  </si>
  <si>
    <t>RES562P</t>
  </si>
  <si>
    <t>22KV Switchgear (Indoor)</t>
  </si>
  <si>
    <t>C-DAINF-BS03</t>
  </si>
  <si>
    <t>Dainfern 22/11kV SS  Bus-Section, Circuit Breaker</t>
  </si>
  <si>
    <t>8DH10</t>
  </si>
  <si>
    <t>715497/+J02</t>
  </si>
  <si>
    <t>SF6</t>
  </si>
  <si>
    <t>630A</t>
  </si>
  <si>
    <t>24kV</t>
  </si>
  <si>
    <t>C-DAINF-22F3-TRFR03</t>
  </si>
  <si>
    <t>Dainfern 22/11kV SS  Incomer No. 3, Circuit Breaker</t>
  </si>
  <si>
    <t>715497/+J01</t>
  </si>
  <si>
    <t>Dainfern 22/11kV SS  Transformer Feeder No. 3, Circuit Breaker</t>
  </si>
  <si>
    <t>715497/+J03</t>
  </si>
  <si>
    <t>C-DAINF-22F1-FTRF01</t>
  </si>
  <si>
    <t xml:space="preserve">Dainfern 22/11kV SS  22/11kV Transformer 1 </t>
  </si>
  <si>
    <t>Delle Alsthom</t>
  </si>
  <si>
    <t>FP61B</t>
  </si>
  <si>
    <t>22kV</t>
  </si>
  <si>
    <t>Dainfern 22/11kV SS  22kV Escom 1 Fdr</t>
  </si>
  <si>
    <t>Dainfern 22/11kV SS  22kVBus Section</t>
  </si>
  <si>
    <t>C-DAINF-22F2-TRFR02</t>
  </si>
  <si>
    <t>Dainfern 22/11kV SS  Transformer 2</t>
  </si>
  <si>
    <t>Dainfern 22/11kV SS  22kV Escom 2 Fdr</t>
  </si>
  <si>
    <t>Surge Arrestors</t>
  </si>
  <si>
    <t>Dainfern 22/11kV SS  22kV Transformer 1 Srg Arr X3</t>
  </si>
  <si>
    <t>Dainfern 22/11kV SS  22kV Transformer 2 Srg Arr X3</t>
  </si>
  <si>
    <t>Dainfern 22/11kV SS  22kV Transformer 3 Srg Arr X3</t>
  </si>
  <si>
    <t>Insulators</t>
  </si>
  <si>
    <t>Dainfern 22/11kV SS  22kV Transformer 1  Busbar insulator  X3</t>
  </si>
  <si>
    <t>Dainfern 22/11kV SS  22kV Transformer 1 Srg Arr insulator X3</t>
  </si>
  <si>
    <t>Dainfern 22/11kV SS  11kV Transformer 1 insulator X4</t>
  </si>
  <si>
    <t>Dainfern 22/11kV SS  22kV Transformer 2 Busbar insulator  X3</t>
  </si>
  <si>
    <t>Dainfern 22/11kV SS  22kV Transformer 2 Srg Arr insulator X3</t>
  </si>
  <si>
    <t>Dainfern 22/11kV SS 11kV Transformer 2 insulator X4</t>
  </si>
  <si>
    <t>Dainfern 22/11kV SS  22kV Transformer 3 Busbar insulator  X3</t>
  </si>
  <si>
    <t>Dainfern 22/11kV SS  22kV Transformer 3 Srg Arr insulator X3</t>
  </si>
  <si>
    <t>Power Transformers</t>
  </si>
  <si>
    <t>Dainfern 22/11kV, 5MVA, TRF Bay 1</t>
  </si>
  <si>
    <t>Desta</t>
  </si>
  <si>
    <t>SABS-780</t>
  </si>
  <si>
    <t>T-1895/2</t>
  </si>
  <si>
    <t>Dainfern 22/6.6kV, 5MVA, TRF Bay 2</t>
  </si>
  <si>
    <t>T-1895/1</t>
  </si>
  <si>
    <t>Dainfern 22/6.6kV, 5MVA, TRF Bay 3</t>
  </si>
  <si>
    <t>T2920/1</t>
  </si>
  <si>
    <t>Auxiliary Transformers</t>
  </si>
  <si>
    <t>Not Found</t>
  </si>
  <si>
    <t>Tap Changers</t>
  </si>
  <si>
    <t>Dainfern 22/11kV SS  Incomer TRFR 1</t>
  </si>
  <si>
    <t>15TJCC</t>
  </si>
  <si>
    <t>395J434Y</t>
  </si>
  <si>
    <t>200VA</t>
  </si>
  <si>
    <t>11/0.11kV</t>
  </si>
  <si>
    <t>Dainfern 22/11kV SS  Incomer TRFR  2</t>
  </si>
  <si>
    <t>Dissolved Gas Analyzers</t>
  </si>
  <si>
    <t>22KV Switchgear Relays</t>
  </si>
  <si>
    <t>Dainfern 22/11kV SS TRFR1 OC&amp;EF</t>
  </si>
  <si>
    <t>2433J101A</t>
  </si>
  <si>
    <t>Dainfern 22/11kV SS TRFR1  Standby EF</t>
  </si>
  <si>
    <t>TJM10</t>
  </si>
  <si>
    <t>A31109/3</t>
  </si>
  <si>
    <t>Dainfern 22/11kV SS TRFR 1 REF</t>
  </si>
  <si>
    <t>5B3</t>
  </si>
  <si>
    <t>A62067/2</t>
  </si>
  <si>
    <t>Dainfern 22/11kV SS TRFR 1 Trips</t>
  </si>
  <si>
    <t>408J84</t>
  </si>
  <si>
    <t>90E1262</t>
  </si>
  <si>
    <t>Dainfern 22/11kV SS  TRFR 1 Buccholz Alarm</t>
  </si>
  <si>
    <t>90E1259</t>
  </si>
  <si>
    <t>Dainfern 22/11kV SS TRFR 1 Timer</t>
  </si>
  <si>
    <t>406J34</t>
  </si>
  <si>
    <t>90E1091</t>
  </si>
  <si>
    <t>Dainfern 22/11kV SS TRFR 1 Master Trip</t>
  </si>
  <si>
    <t>S04-05-05</t>
  </si>
  <si>
    <t>101284201/003</t>
  </si>
  <si>
    <t>Dainfern 22/11kV SS  22kV Escom Fdr 1 OC&amp;EF</t>
  </si>
  <si>
    <t>5A502112</t>
  </si>
  <si>
    <t>Dainfern 22/11kV SS  TRFR 2 OC&amp;EF</t>
  </si>
  <si>
    <t>5A502123</t>
  </si>
  <si>
    <t>Dainfern 22/11kV SS  TRFR 2 Standby EF</t>
  </si>
  <si>
    <t>Dainfern 22/11kV SS  TRFR 2 REF</t>
  </si>
  <si>
    <t>A62067/1</t>
  </si>
  <si>
    <t>Dainfern 22/11kV SS  TRFR 2 Trips</t>
  </si>
  <si>
    <t>90E1205</t>
  </si>
  <si>
    <t>Dainfern 22/11kV SS  TRFR 2 Buccholz Alarm</t>
  </si>
  <si>
    <t>90E1232</t>
  </si>
  <si>
    <t>Dainfern 22/11kV SS TRFR 2 Timer</t>
  </si>
  <si>
    <t>90E1090</t>
  </si>
  <si>
    <t>Dainfern 22/11kV SS  TRFR 2 Master Trip</t>
  </si>
  <si>
    <t>A64218/6</t>
  </si>
  <si>
    <t>Dainfern 22/11kV SS  22kV Escom 2 Fdr OC&amp;EF</t>
  </si>
  <si>
    <t>5A502111</t>
  </si>
  <si>
    <t>11kV Switchgear Relays</t>
  </si>
  <si>
    <t>Dainfern 22/11kV Control Room, 22kV control Panel, Common Alarm</t>
  </si>
  <si>
    <t>Reyrolle (NEI)</t>
  </si>
  <si>
    <t>AR112</t>
  </si>
  <si>
    <t>90E2001</t>
  </si>
  <si>
    <t>30/110/220V</t>
  </si>
  <si>
    <t>Dainfern 22/11kV SS Control Room, 11kV Control Panel, Common Alarm</t>
  </si>
  <si>
    <t>90E1745</t>
  </si>
  <si>
    <t>Dainfern 11kV SS Switch Board Room, O/C &amp; E/F Relay, Bay 1</t>
  </si>
  <si>
    <t>Titronic</t>
  </si>
  <si>
    <t>NA10#1A2MD000</t>
  </si>
  <si>
    <t>110-230V</t>
  </si>
  <si>
    <t>Dainfern 11kV SS Switch Board Room, O/C &amp; E/F Relay, Bay 2</t>
  </si>
  <si>
    <t>Dainfern 11kV SS Switch Board Room, Inst. Overcurrent High Sets, Bay 4</t>
  </si>
  <si>
    <t>MCAA1</t>
  </si>
  <si>
    <t>A76245/2</t>
  </si>
  <si>
    <t>Dainfern 11kV SS Switch Board Room, O/C &amp; E/F Relay, Bay 6</t>
  </si>
  <si>
    <t>Dainfern 11kV SS Switch Board Room, O/C &amp; E/F Relay, Bay 7</t>
  </si>
  <si>
    <t>Dainfern 11kV SS Switch Board Room,Inst. Overcurrent High Sets, Bay 8</t>
  </si>
  <si>
    <t>A76245/1</t>
  </si>
  <si>
    <t>Dainfern 11kV SS Switch Board Room, O/C &amp; E/F Relay, Bay 9</t>
  </si>
  <si>
    <t>Dainfern 11kV SS Switch Board Room, O/C &amp; E/F Relay, Bay 11</t>
  </si>
  <si>
    <t>Dainfern 11kV SS Switch Board Room, Bus-Section, O/C &amp; E/F Relay</t>
  </si>
  <si>
    <t>SPAJ140C</t>
  </si>
  <si>
    <t>80-265V</t>
  </si>
  <si>
    <t>Dainfern 11kV SS Switch Board Room, Incomer No. 3, O/C &amp; E/F Relay</t>
  </si>
  <si>
    <t>Dainfern 11kV SS Switch Board Room, Transformer Feeder No. 3, Restricted E/F Relay</t>
  </si>
  <si>
    <t>MCAG</t>
  </si>
  <si>
    <t>Dainfern 11kV SS Switch Board Room, Transformer Feeder No. 3, Master Trip Relay</t>
  </si>
  <si>
    <t>MVAA</t>
  </si>
  <si>
    <t>Dainfern 22/11kV SS Switch Board Room, Transformer Feeder No. 3, O/C &amp; E/F Relay</t>
  </si>
  <si>
    <t>Dainfern 22/11kV SS Switch Board Room, Transformer Feeder No. 3, Standby E/F Relay</t>
  </si>
  <si>
    <t>Dainfern 22/11kV SS Control Room, Test Terminals X 6</t>
  </si>
  <si>
    <t>Security System Panel</t>
  </si>
  <si>
    <t>Ripple Control</t>
  </si>
  <si>
    <t>Dainfern 22/11kV Control Room, 11kV Control Panel, Meter</t>
  </si>
  <si>
    <t>GEC Meters</t>
  </si>
  <si>
    <t>E42F-D/M</t>
  </si>
  <si>
    <t>1A X3</t>
  </si>
  <si>
    <t>Minicomp SK</t>
  </si>
  <si>
    <t>Dainfern 22/11kV Control Room, Metering Panel Incomer 1 Energy Meter</t>
  </si>
  <si>
    <t>SL7000</t>
  </si>
  <si>
    <t>2A</t>
  </si>
  <si>
    <t>240/415V X3</t>
  </si>
  <si>
    <t>Dainfern 22/11kV Control Room, Metering Panel Incomer 2 Energy Meter</t>
  </si>
  <si>
    <t>Dainfern 22/11kV Control Room, Metering Panel Incomer 3 Energy Meter</t>
  </si>
  <si>
    <t>Scada/Ethernet Panel</t>
  </si>
  <si>
    <t>Chargers</t>
  </si>
  <si>
    <t>Dainfern 22/11kV SS Control Room, Charger</t>
  </si>
  <si>
    <t>1V11010J90</t>
  </si>
  <si>
    <t>90/501</t>
  </si>
  <si>
    <t>9A</t>
  </si>
  <si>
    <t>220V</t>
  </si>
  <si>
    <t>Dainfern 22/11kV SS Battery RoomX9 Cells</t>
  </si>
  <si>
    <t>Bae</t>
  </si>
  <si>
    <t>12 V 1 Ogi 25 LA</t>
  </si>
  <si>
    <t>38Ah</t>
  </si>
  <si>
    <t>2.23V/Z</t>
  </si>
  <si>
    <t>Grand total</t>
  </si>
  <si>
    <t>26 Harley Street</t>
  </si>
  <si>
    <t>Ferndale</t>
  </si>
  <si>
    <t>27°59'57.194" E</t>
  </si>
  <si>
    <t>26°5'47.230" S</t>
  </si>
  <si>
    <t>Harley Street 88/11kV  Substation</t>
  </si>
  <si>
    <t>C-HARLE-FB1A-TRFR01</t>
  </si>
  <si>
    <t>Harley Street 88/11kV  SS Incomer 1 (1TO Bay 1)</t>
  </si>
  <si>
    <t>SBV3E/2500-25-SI</t>
  </si>
  <si>
    <t>9267/2008</t>
  </si>
  <si>
    <t>C-HARLE-FB1A-SNLM01</t>
  </si>
  <si>
    <t>Harley Street 88/11kV SS Sanlam no.1 Dist. (Bay 2)</t>
  </si>
  <si>
    <t>92560/2008</t>
  </si>
  <si>
    <t>9260/2008</t>
  </si>
  <si>
    <t>3X Test Blocks</t>
  </si>
  <si>
    <t>C-HARLE-FB1A-KENTAV</t>
  </si>
  <si>
    <t>Harley Street 88/11kV  SS Kent Ave Dist. (Bay 3)</t>
  </si>
  <si>
    <t>9269/2008</t>
  </si>
  <si>
    <t>C-HARLE-FB1A-FNBK02</t>
  </si>
  <si>
    <t>Harley Street 88/11kV  SS First National no.2 Dist. (Bay 4)</t>
  </si>
  <si>
    <t>9270/2008</t>
  </si>
  <si>
    <t>C-HARLE-FB1A-SURREY</t>
  </si>
  <si>
    <t>Harley Street 88/11kV  SS Surrey Ave Dist. (Bay 5)</t>
  </si>
  <si>
    <t>9271/2008</t>
  </si>
  <si>
    <t>C-HARLE-FB1A-OAKADS</t>
  </si>
  <si>
    <t>Harley Street 88/11kV  SS Oak Ave Dist. (Bay 6)</t>
  </si>
  <si>
    <t>9274/2008</t>
  </si>
  <si>
    <t>9272/2008</t>
  </si>
  <si>
    <t>C-HARLE-FB1A-HILLST</t>
  </si>
  <si>
    <t>Harley Street 88/11kV  SS Hill Str Dist. (Bay 7)</t>
  </si>
  <si>
    <t>9273/2008</t>
  </si>
  <si>
    <t>C-HARLE-FB1A-RMU303</t>
  </si>
  <si>
    <t>Harley Street 88/11kV  SS 185X 3 core Cu to RMU 00303 Surrey Ave (Standby Feeder) (Bay 8)</t>
  </si>
  <si>
    <t>C-HARLE-BS01</t>
  </si>
  <si>
    <t>Harley Street 88/11kV  SS Bus Section (1CO Bay 9)</t>
  </si>
  <si>
    <t>9286/2008</t>
  </si>
  <si>
    <t>9275/2008</t>
  </si>
  <si>
    <t>C-HARLE-FB1B-HARLST</t>
  </si>
  <si>
    <t>Harley Street 88/11kV  SS Harley Street Dist. (Bay 10)</t>
  </si>
  <si>
    <t>9276/2008</t>
  </si>
  <si>
    <t>C-HARLE-FB1B-PRTRIA</t>
  </si>
  <si>
    <t>Harley Street 88/11kV  SS Pretoria Street Dist. (Bay 11)</t>
  </si>
  <si>
    <t>9277/2008</t>
  </si>
  <si>
    <t>C-HARLE-FB1B-SNLM02</t>
  </si>
  <si>
    <t>Harley Street 88/11kV  SS Sanlam no.2 Dist. (Bay 12)</t>
  </si>
  <si>
    <t>9278/2008</t>
  </si>
  <si>
    <t>C-HARLE-FB1B-LAPASD</t>
  </si>
  <si>
    <t>Harley Street 88/11kV  SS Lapas Dist. (Bay 13)</t>
  </si>
  <si>
    <t>9279/2008</t>
  </si>
  <si>
    <t>C-HARLE-FB1B-FNBK01</t>
  </si>
  <si>
    <t>Harley Street 88/11kV  SS First National no.1 (Bay 14)</t>
  </si>
  <si>
    <t>9280/2008</t>
  </si>
  <si>
    <t>C-HARLE-FB1B-MAINAV</t>
  </si>
  <si>
    <t>Harley Street 88/11kV  SS 185X 3 core Cu to TSS 945 Main Ave ( Bay 15)</t>
  </si>
  <si>
    <t>9281/2008</t>
  </si>
  <si>
    <t>C-HARLE-FB1B-OXFORD</t>
  </si>
  <si>
    <t>Harley Street 88/11kV  SS Oxford Dist. (Bay 16)</t>
  </si>
  <si>
    <t>9282/2008</t>
  </si>
  <si>
    <t>Harley Street 88/11kV  SS Bus Section (1SO Bay 17)</t>
  </si>
  <si>
    <t>9283/2008</t>
  </si>
  <si>
    <t>C-HARLE-FB1C-SPAR18</t>
  </si>
  <si>
    <t>Harley Street 88/11kV  SS Spare  (2XO Bay 18)</t>
  </si>
  <si>
    <t>No Breaker</t>
  </si>
  <si>
    <t>9284/2008</t>
  </si>
  <si>
    <t>C-HARLE-FB1C-TRFR02</t>
  </si>
  <si>
    <t>Harley Street 88/11kV  SS Incomer 2 (2TO Bay 19)</t>
  </si>
  <si>
    <t>9997/2008</t>
  </si>
  <si>
    <t>9285/2008</t>
  </si>
  <si>
    <t>5X Test Blocks</t>
  </si>
  <si>
    <t>C-HARLE-BS03</t>
  </si>
  <si>
    <t>Harley Street 88/11kV  Bus Section (3SO Bay 20)</t>
  </si>
  <si>
    <t>C-HARLE-FB1D-LEVY01</t>
  </si>
  <si>
    <t xml:space="preserve">Harley Street 88/11kV  SS Levy Dist. 300X 3 core Alu to MSS 02343 Bordeux Dr  (Bay 21) </t>
  </si>
  <si>
    <t>9287/2008</t>
  </si>
  <si>
    <t>C-HARLE-FB1D-SPAR22</t>
  </si>
  <si>
    <t>Harley Street 88/11kV  SS Spare Dist. (1TO Bay 22)</t>
  </si>
  <si>
    <t>9288/2008</t>
  </si>
  <si>
    <t>C-HARLE-FB1D-SPAR23</t>
  </si>
  <si>
    <t>Harley Street 88/11kV  SS Spare Dist. (Bay 23)</t>
  </si>
  <si>
    <t>9289/2008</t>
  </si>
  <si>
    <t>C-HARLE-FB1D-SPAR24</t>
  </si>
  <si>
    <t>Harley Street 88/11kV  SS Spare Dist. (Bay 24)</t>
  </si>
  <si>
    <t>9290/2008</t>
  </si>
  <si>
    <t>C-HARLE-FB1D-SPAR25</t>
  </si>
  <si>
    <t>Harley Street 88/11kV  SS Spare Dist. (Bay 25)</t>
  </si>
  <si>
    <t>9291/2008</t>
  </si>
  <si>
    <t>Harley Street 88/11kV  SS 300X 3 core Al to MVC 00102 Minerva Sandton Gate 1 Dist. (Bay 26)</t>
  </si>
  <si>
    <t>9292/2008</t>
  </si>
  <si>
    <t>C-HARLE-FB1D-DSTV01</t>
  </si>
  <si>
    <t>Harley Street 88/11kV  SS 185 3 core Cu to MVC 00076 Republic Road DSTV Feeder 1 Dist. (Bay 27)</t>
  </si>
  <si>
    <t>9293/2008</t>
  </si>
  <si>
    <t>Harley Street 88/11kV  SS Bus Section (Bay 28)</t>
  </si>
  <si>
    <t>9294/2008</t>
  </si>
  <si>
    <t>C-HARLE-FB1E-DSTV02</t>
  </si>
  <si>
    <t>Harley Street 88/11kV  SS 185 3 core Cu to MVC 00076 Republic Road DSTV Feeder 2 Dist. (Bay 29)</t>
  </si>
  <si>
    <t>9295/2008</t>
  </si>
  <si>
    <t>C-HARLE-FB1E-SPAR30</t>
  </si>
  <si>
    <t>Harley Street 88/11kV  SS Spare Dist. (Bay 30)</t>
  </si>
  <si>
    <t>9296/2008</t>
  </si>
  <si>
    <t>C-HARLE-FB1E-SPAR31</t>
  </si>
  <si>
    <t>Harley Street 88/11kV  SS Spare Dist. (Bay 31)</t>
  </si>
  <si>
    <t>9297/2008</t>
  </si>
  <si>
    <t>C-HARLE-FB1E-SPAR32</t>
  </si>
  <si>
    <r>
      <t>Harley Street 88/11kV  SS 300 X3 core Al to MSS 02924 Minerva Ave Sandton Gate 2 Dist. (Bay 32)</t>
    </r>
    <r>
      <rPr>
        <sz val="12"/>
        <color rgb="FFFF0000"/>
        <rFont val="Calibri"/>
        <family val="2"/>
        <scheme val="minor"/>
      </rPr>
      <t xml:space="preserve"> Previously a spare</t>
    </r>
  </si>
  <si>
    <t>9298/2008</t>
  </si>
  <si>
    <t>C-HARLE-FB1E-SPAR33</t>
  </si>
  <si>
    <t>Harley Street 88/11kV  SS Spare Dist. (Bay 33)</t>
  </si>
  <si>
    <t>9299/2008</t>
  </si>
  <si>
    <t>C-HARLE-FB1E-SPAR34</t>
  </si>
  <si>
    <t>Harley Street 88/11kV  SS Spare Dist. (Bay 34)</t>
  </si>
  <si>
    <t>9300/2008</t>
  </si>
  <si>
    <t>C-HARLE-FB1E-SPAR35</t>
  </si>
  <si>
    <t>Harley Street 88/11kV  SS Spare Dist. (Bay 35)</t>
  </si>
  <si>
    <t>9301/2008</t>
  </si>
  <si>
    <t>C-HARLE-FB1E-TRFR03</t>
  </si>
  <si>
    <t>Harley Street 88/11kV  SS Incomer 3 (3TO Bay 36)</t>
  </si>
  <si>
    <t>9302/2008</t>
  </si>
  <si>
    <t>Harley Street 88/11kV  SS Incomer 1 (1TO Bay 1) Backup O/C&amp;E/F Protection</t>
  </si>
  <si>
    <t>SEL-351A</t>
  </si>
  <si>
    <t>Harley Street 88/11kV  SS Incomer 1 (1TO Bay 1) Main O/C&amp;E/F Protection</t>
  </si>
  <si>
    <t>SEL-451A</t>
  </si>
  <si>
    <t xml:space="preserve">Harley Street 88/11kV  SS Incomer 1 (1TO Bay 1) Low DC Monitoring </t>
  </si>
  <si>
    <t>118072/111</t>
  </si>
  <si>
    <t>Harley Street 88/11kV SS Sanlam no.1 Dist. (Bay 2) O/C &amp; E/F Protection</t>
  </si>
  <si>
    <t>Harley Street 88/11kV  SS Kent Ave Dist. (Bay 3) O/C &amp; E/F Protection</t>
  </si>
  <si>
    <t>Harley Street 88/11kV  SS First National no.2 Dist. (Bay 4) O/C &amp; E/F Protection</t>
  </si>
  <si>
    <t>Harley Street 88/11kV  SS Surrey Ave Dist. (Bay 5) O/C &amp; E/F Protection</t>
  </si>
  <si>
    <t>Harley Street 88/11kV  SS Oak Ave Dist. (Bay 6) O/ &amp; E/F Protection</t>
  </si>
  <si>
    <t>Harley Street 88/11kV  SS Hill Str Dist. (Bay 7) O/C &amp; E/F Protection</t>
  </si>
  <si>
    <t>Harley Street 88/11kV  SS 185X 3 core Cu to RMU 00303 Surrey Ave (Standby Feeder) (Bay 8) O/C &amp; E/F Protection</t>
  </si>
  <si>
    <t>Harley Street 88/11kV  SS Bus Section (1CO Bay 9) O/C &amp; E/F Protection</t>
  </si>
  <si>
    <t>Harley Street 88/11kV  SS Harley Street Dist. (Bay 10) O/C &amp; E/F Protection</t>
  </si>
  <si>
    <t>Harley Street 88/11kV  SS Pretoria Street Dist. (Bay 11) O/C &amp; E/F Protection</t>
  </si>
  <si>
    <t>Harley Street 88/11kV  SS Sanlam no.2 Dist. (Bay 12) O/C &amp; E/F Protection</t>
  </si>
  <si>
    <t>Harley Street 88/11kV  SS Lapas Dist. (Bay 13) O/C &amp; E/F Protection</t>
  </si>
  <si>
    <t>Harley Street 88/11kV  SS First National no.1 (Bay 14) O/C &amp; E/F Protection</t>
  </si>
  <si>
    <t>Harley Street 88/11kV  SS 185X 3 core Cu to TSS 945 Main Ave ( Bay 15) O/C &amp; E/F Protection</t>
  </si>
  <si>
    <t>Harley Street 88/11kV  SS Oxford Dist. (Bay 16) O/ &amp; E/F Protection</t>
  </si>
  <si>
    <t>Harley Street 88/11kV  SS Bus Section (1SO Bay 17) O/C &amp; E/F Protection</t>
  </si>
  <si>
    <t>Harley Street 88/11kV  SS Spare  (2XO Bay 18) O/ &amp; E/F Protection</t>
  </si>
  <si>
    <t>Harley Street 88/11kV  SS Spare  (2XO Bay 18) Arc Protection</t>
  </si>
  <si>
    <t>VAMP221</t>
  </si>
  <si>
    <t>Harley Street 88/11kV  SS Incomer 2 (2TO Bay 19) O/C &amp; E/F Protection</t>
  </si>
  <si>
    <t>SEL-351</t>
  </si>
  <si>
    <t>Harley Street 88/11kV  SS Incomer 2 (2TO Bay 19) Backup O/C &amp; E/F Protection</t>
  </si>
  <si>
    <t>Harley Street 88/11kV  SS Incomer 2 (2TO Bay 19) Arc Protection</t>
  </si>
  <si>
    <t>Harley Street 88/11kV  SS Incomer 2 (2TO Bay 19)Intertrip Receiver</t>
  </si>
  <si>
    <t>118072/47</t>
  </si>
  <si>
    <t>Harley Street 88/11kV  Bus Section (3SO Bay 20) O/C &amp; E/F Protection</t>
  </si>
  <si>
    <t>Harley Street 88/11kV  SS Levy Dist. 300X 3 core Alu to MSS 02343 Bordeux Dr  (Bay 21) O/C &amp; E/F Protection</t>
  </si>
  <si>
    <t>Harley Street 88/11kV  SS Spare Dist. (1TO Bay 22) O/C &amp; E/F Protection</t>
  </si>
  <si>
    <t>Harley Street 88/11kV  SS Spare Dist. (Bay 23) O/C &amp; E/F Protection</t>
  </si>
  <si>
    <t>Harley Street 88/11kV  SS Spare Dist. (Bay 24) O/C &amp; E/F Protection</t>
  </si>
  <si>
    <t>Harley Street 88/11kV  SS Spare Dist. (Bay 25) O/C &amp; E/F Protection</t>
  </si>
  <si>
    <t>Harley Street 88/11kV  SS 300X 3 core Al to MVC 00102 Minerva Sandton Gate 1 Dist. (Bay 26) O/C &amp; E/F Protection</t>
  </si>
  <si>
    <t>Harley Street 88/11kV  SS Bus Section (Bay 28) O/C &amp; E/F Protection</t>
  </si>
  <si>
    <t>Harley Street 88/11kV  SS 185 3 core Cu to MVC 00076 Republic Road DSTV Feeder 2 Dist. (Bay 29) O/C &amp; E/F Protection</t>
  </si>
  <si>
    <t>Harley Street 88/11kV  SS Spare Dist. (Bay 30) O/C &amp; E/F Protection</t>
  </si>
  <si>
    <t>Harley Street 88/11kV  SS Spare Dist. (Bay 31) O/C &amp; E/F Protection</t>
  </si>
  <si>
    <t xml:space="preserve">Harley Street 88/11kV  SS 300 X3 core Al to MSS 02924 Minerva Ave Sandton Gate 2 Dist. (Bay 32) O/C &amp; E/F Protection </t>
  </si>
  <si>
    <t>Harley Street 88/11kV  SS Spare Dist. (Bay 33) O/C &amp; E/F Protection</t>
  </si>
  <si>
    <t>Harley Street 88/11kV  SS Spare Dist. (Bay 34) O/C &amp; E/F Protection</t>
  </si>
  <si>
    <t>Harley Street 88/11kV  SS Spare Dist. (Bay 35) O/C &amp; E/F Protection</t>
  </si>
  <si>
    <t>Harley Street 88/11kV  SS Incomer 3 (3TO Bay 36) Main O/C &amp; E/F Protection</t>
  </si>
  <si>
    <t>Harley Street 88/11kV  SS Incomer 3 (3TO Bay 36) Backup O/C &amp; E/F  Protection</t>
  </si>
  <si>
    <t>Harley Street 88/11kV  SS Incomer 3 (3TO Bay 36) Intertrip Receiver</t>
  </si>
  <si>
    <t>118072/81</t>
  </si>
  <si>
    <t>59286-1</t>
  </si>
  <si>
    <t>Harley Street 88/11kV SS Sanlam no.1 Dist. (Bay 2) QOS Recorder</t>
  </si>
  <si>
    <t>ELSPEC BLACK BOX</t>
  </si>
  <si>
    <t>G4430SPG-4430-0090</t>
  </si>
  <si>
    <t>00-60-35-06-EB-21</t>
  </si>
  <si>
    <t>Harley Street 88/11kV  SS Kent Ave Dist. (Bay 3) QOS Recorder</t>
  </si>
  <si>
    <t>00-60-35-1B-26-35</t>
  </si>
  <si>
    <t>Harley Street 88/11kV  SS First National no.2 Dist. (Bay 4) QOS Recorder</t>
  </si>
  <si>
    <t>00-60-35-1B-26-88</t>
  </si>
  <si>
    <t>Harley Street 88/11kV  SS Surrey Ave Dist. (Bay 5) QOS Recorder</t>
  </si>
  <si>
    <t>00-60-35-1A-96-12</t>
  </si>
  <si>
    <t>Harley Street 88/11kV  SS Oak Ave Dist. (Bay 6) QOS Recorder</t>
  </si>
  <si>
    <t>00-60-35-1B-26-4E</t>
  </si>
  <si>
    <t>Harley Street 88/11kV  SS Hill Str Dist. (Bay 7) QOS Recorder</t>
  </si>
  <si>
    <t>00-60-35-1B-26-93</t>
  </si>
  <si>
    <t>Harley Street 88/11kV  SS 185X 3 core Cu to RMU 00303 Surrey Ave (Standby Feeder) (Bay 8)QOS Recorder</t>
  </si>
  <si>
    <t>00-60-35-1A-96-1F</t>
  </si>
  <si>
    <t>Harley Street 88/11kV  SS Harley Street Dist. (Bay 10) QOS Recorder</t>
  </si>
  <si>
    <t>00-60-35-1B-26-61</t>
  </si>
  <si>
    <t>Harley Street 88/11kV  SS Pretoria Street Dist. (Bay 11) QOS Recorder</t>
  </si>
  <si>
    <t>00-60-35-1A-96-86</t>
  </si>
  <si>
    <t>Harley Street 88/11kV  SS Sanlam no.2 Dist. (Bay 12) QOS Recorder</t>
  </si>
  <si>
    <t>00-60-35-1A-96-2A</t>
  </si>
  <si>
    <t>Harley Street 88/11kV  SS Lapas Dist. (Bay 13) QOS Recorder</t>
  </si>
  <si>
    <t>00-60-35-1A-96-22</t>
  </si>
  <si>
    <t>Harley Street 88/11kV  SS First National no.1 (Bay 14)QOS Recorder</t>
  </si>
  <si>
    <t>00-60-35-1B-26-8E</t>
  </si>
  <si>
    <t>Harley Street 88/11kV  SS 185X 3 core Cu to TSS 945 Main Ave ( Bay 15) QOS Recorder</t>
  </si>
  <si>
    <t>00-60-35-06-C4-BE</t>
  </si>
  <si>
    <t>Harley Street 88/11kV  SS Oxford Dist. (Bay 16) QOS Recorder</t>
  </si>
  <si>
    <t>00-60-35-1B-26-3C</t>
  </si>
  <si>
    <t>Harley Street 88/11kV  SS Levy Dist. 300X 3 core Alu to MSS 02343 Bordeux Dr  (Bay 21) QOS Recorder</t>
  </si>
  <si>
    <t>00-60-35-1B-26-98</t>
  </si>
  <si>
    <t>Harley Street 88/11kV  SS Spare Dist. (1TO Bay 22) QOS Recorder</t>
  </si>
  <si>
    <t>00-60-35-1B-26-96</t>
  </si>
  <si>
    <t>Harley Street 88/11kV  SS Spare Dist. (Bay 23) QOS Recorder</t>
  </si>
  <si>
    <t>00-60-35-12-84-E9</t>
  </si>
  <si>
    <t>Harley Street 88/11kV  SS Spare Dist. (Bay 24) QOS Recorder</t>
  </si>
  <si>
    <t>00-60-35-1A-96-47</t>
  </si>
  <si>
    <t>Harley Street 88/11kV  SS Spare Dist. (Bay 25) QOS Recorder</t>
  </si>
  <si>
    <t>00-60-35-1B-26-8A</t>
  </si>
  <si>
    <t>Harley Street 88/11kV  SS 300X 3 core Al to MVC 00102 Minerva Sandton Gate 1 Dist. (Bay 26) QOS Recorder</t>
  </si>
  <si>
    <t>00-60-35-1B-26-92</t>
  </si>
  <si>
    <t>00-60-35-1B-26-94</t>
  </si>
  <si>
    <t>Harley Street 88/11kV  SS 185 3 core Cu to MVC 00076 Republic Road DSTV Feeder 2 Dist. (Bay 29) QOS Recorder</t>
  </si>
  <si>
    <t>00-60-35-1B-26-52</t>
  </si>
  <si>
    <t>Harley Street 88/11kV  SS Spare Dist. (Bay 30)QOS Recorder</t>
  </si>
  <si>
    <t>00-60-35-12-84-D9</t>
  </si>
  <si>
    <t xml:space="preserve">Harley Street 88/11kV  SS Spare Dist. (Bay 31) QOS Recorder </t>
  </si>
  <si>
    <t>00-60-35-12-84-D8</t>
  </si>
  <si>
    <t>Harley Street 88/11kV  SS 300 X3 core Al to MSS 02924 Minerva Ave Sandton Gate 2 Dist. (Bay 32) QOS Recorder</t>
  </si>
  <si>
    <t>00-60-35-06-EA-36</t>
  </si>
  <si>
    <t>Harley Street 88/11kV  SS Spare Dist. (Bay 33) QOS Recorder</t>
  </si>
  <si>
    <t>00-60-35-1A-96-40</t>
  </si>
  <si>
    <t>Harley Street 88/11kV  SS Spare Dist. (Bay 34) QOS Recorder</t>
  </si>
  <si>
    <t>00-60-35-12-7A-E1</t>
  </si>
  <si>
    <t>Harley Street 88/11kV  SS Spare Dist. (Bay 35)QOS Recorder</t>
  </si>
  <si>
    <t>00-60-35-1B-26-A1</t>
  </si>
  <si>
    <t>Harley Street 88/11kV SS Oxford Energy Meter</t>
  </si>
  <si>
    <t>GEC</t>
  </si>
  <si>
    <t>E42B-D/M</t>
  </si>
  <si>
    <t>1XTest Blocks (Inactive)</t>
  </si>
  <si>
    <t>Harley Street 88/11kV SS Sanlam no.2 Energy Meter</t>
  </si>
  <si>
    <t>Harley Street 88/11kV SS Feeder 9 Energy Meter</t>
  </si>
  <si>
    <t>Harley Street 88/11kV SS Feeder 10 Energy Meter</t>
  </si>
  <si>
    <t>Harley Street 88/11kV SS Sanlam no.1 Energy Meter</t>
  </si>
  <si>
    <t>Harley Street 88/11kV SS Feeder 12 Energy Meter</t>
  </si>
  <si>
    <t>Harley Street 88/11kV SS No name Energy Meter</t>
  </si>
  <si>
    <t>Schlumberger</t>
  </si>
  <si>
    <t>ST-Q220-IEC</t>
  </si>
  <si>
    <t>9XTest Blocks (Inactive)</t>
  </si>
  <si>
    <t>Landis+Gyer</t>
  </si>
  <si>
    <t>ZMD405CT44.2407S2</t>
  </si>
  <si>
    <t>ZMD405CT44.2407S3</t>
  </si>
  <si>
    <t>Harley Street 88/11kV  SS Bus Section (1CO Bay 9) Ethernet Switch</t>
  </si>
  <si>
    <t>GarrethCom</t>
  </si>
  <si>
    <t>Magnum6k25 Fiber Switch</t>
  </si>
  <si>
    <t>Harley Street 88/11kV  SS Bus Section (Bay 28) Ethernet Switch</t>
  </si>
  <si>
    <t>Harley Street 88/11kV SS C/P 1</t>
  </si>
  <si>
    <t>6V11030A06</t>
  </si>
  <si>
    <t>06/0914/1</t>
  </si>
  <si>
    <t>Harley Street 88/11kV SS C/P 2</t>
  </si>
  <si>
    <t>6V11030A07</t>
  </si>
  <si>
    <t>06/0914/2</t>
  </si>
  <si>
    <t>Harley Street 88/11kV SS C/P 1 85XH2L Cells</t>
  </si>
  <si>
    <t>Harley Street 88/11kV SS C/P 2 85XAlcad Cells</t>
  </si>
  <si>
    <t>Fountainbleau 88/6.6kV  Substation</t>
  </si>
  <si>
    <t>6.6kV Switchgear</t>
  </si>
  <si>
    <t>Fountainbleau 88/6.6kV SS Water front 6.6kV distributor Cable to S/S 169 Cross Street President Ridge 7 (Bay 1)</t>
  </si>
  <si>
    <t>ReyRolle Parsons</t>
  </si>
  <si>
    <t>LMS/X2/QMRO</t>
  </si>
  <si>
    <t>4ALMS-510</t>
  </si>
  <si>
    <t>Vaccum</t>
  </si>
  <si>
    <t>630 A</t>
  </si>
  <si>
    <t>Fountainbleau 88/6.6kV SS Maria 6.6kV distributor Maria Feeder (Bay 2)</t>
  </si>
  <si>
    <t>LMT2/X31/QM</t>
  </si>
  <si>
    <t>3NSALMT2-581</t>
  </si>
  <si>
    <t>Fountainbleau 88/6.6kV SS Pormen Ave 6.6kV distributor Substation 5733 Robindale Ext 1 (Bay 3)</t>
  </si>
  <si>
    <t>3NSALMT2-583</t>
  </si>
  <si>
    <t>Fountainbleau 88/6.6kV SS George Str 6.6kV distributor Substation 1344 Ferndale  (Bay 4)</t>
  </si>
  <si>
    <t>3RSALMT2-40</t>
  </si>
  <si>
    <t>Fountainbleau 88/6.6kV SS Transformer 1 6.6kV Incomer (Bay 5)</t>
  </si>
  <si>
    <t>LMT2/X2/QM</t>
  </si>
  <si>
    <t>3MSLMT2533</t>
  </si>
  <si>
    <t>2000 A</t>
  </si>
  <si>
    <t>Fountainbleau 88/6.6kV SS 6.6kV Bus Section (Bay 6)</t>
  </si>
  <si>
    <t>3MSLMT2538</t>
  </si>
  <si>
    <t>Fountainbleau 88/6.6kV SS Transformer 2 6.6kV Incomer (Bay 7)</t>
  </si>
  <si>
    <t>3MSLMT2535</t>
  </si>
  <si>
    <t>Fountainbleau 88/6.6kV SS Mouret Bau Ave 6.6kV distributor (Bay 8)</t>
  </si>
  <si>
    <t>3NSALMT2-584</t>
  </si>
  <si>
    <t>Fountainbleau 88/6.6kV SS Martha 6.6kV distributor(Bay 9)</t>
  </si>
  <si>
    <t>3NSALMT2-585</t>
  </si>
  <si>
    <t>Fountainbleau 88/6.6kV SS Kings 6.6kV distributor (Bay 10)</t>
  </si>
  <si>
    <t>3NSALMT2-582</t>
  </si>
  <si>
    <t>Fountainbleau 88/6.6kV SS Linden Ext. 6.6kV distributoer (Bay 11)</t>
  </si>
  <si>
    <t>4ALMS-509</t>
  </si>
  <si>
    <t>Fountainbleau 88/6.6kV SS Linden Ext. 2 6.6kV distributor (Bay 12)</t>
  </si>
  <si>
    <t>VD4/LMT</t>
  </si>
  <si>
    <t>1V/ZA/R02/08/0514/AL00012450</t>
  </si>
  <si>
    <t>Fountainbleau 88/6.6kV SS 6.6kV spare distributor (Bay 13)</t>
  </si>
  <si>
    <t>1V/ZA/R02/011/0840/BA00048181</t>
  </si>
  <si>
    <t>Relays</t>
  </si>
  <si>
    <t>Fountainbleau 88/6.6kV SS Water front 6.6kV distributor Cable to S/S 169 Cross Street President Ridge 7 (Bay 1) IDMTL OC&amp;EF</t>
  </si>
  <si>
    <t>Fountainbleau 88/6.6kV SS Water front 6.6kV distributor Cable to S/S 169 Cross Street President Ridge 7 (Bay 1) Differential</t>
  </si>
  <si>
    <t>Solkor Rf Pilot Wire Protection</t>
  </si>
  <si>
    <t>Not specified</t>
  </si>
  <si>
    <t>8312H10256</t>
  </si>
  <si>
    <t>Fountainbleau 88/6.6kV SS Water front 6.6kV distributor Cable to S/S 169 Cross Street President Ridge 7 (Bay 1) Gas Pressure AUX</t>
  </si>
  <si>
    <t>408J79</t>
  </si>
  <si>
    <t>94E-1155</t>
  </si>
  <si>
    <t>Fountainbleau 88/6.6kV SS Maria 6.6kV distributor Maria Feeder (Bay 2) OC&amp;EF</t>
  </si>
  <si>
    <t>405A4426</t>
  </si>
  <si>
    <t>Fountainbleau 88/6.6kV SS Pormen Ave 6.6kV distributor Substation 5733 Robindale Ext 1 (Bay 3) OC&amp;EF</t>
  </si>
  <si>
    <t>2TJM10</t>
  </si>
  <si>
    <t>8283405/01</t>
  </si>
  <si>
    <t>Fountainbleau 88/6.6kV SS George Str 6.6kV distributor Substation 1344 Ferndale  (Bay 4) OC&amp;EF</t>
  </si>
  <si>
    <t>Fountainbleau 88/6.6kV SS Transformer 1 6.6kV Incomer (Bay 5) OC&amp;EF</t>
  </si>
  <si>
    <t>Fountainbleau 88/6.6kV SS Transformer 1 6.6kV Incomer (Bay 5) Intertrip Receive</t>
  </si>
  <si>
    <t>408J49</t>
  </si>
  <si>
    <t>82E0660</t>
  </si>
  <si>
    <t>0.35A</t>
  </si>
  <si>
    <t>Fountainbleau 88/6.6kV SS 6.6kV Bus Section (Bay 6) Voltage Selection</t>
  </si>
  <si>
    <t>408A11052</t>
  </si>
  <si>
    <t>Fountainbleau 88/6.6kV SS Transformer 2 6.6kV Incomer (Bay 7) OC&amp;EF</t>
  </si>
  <si>
    <t>Fountainbleau 88/6.6kV SS Transformer 2 6.6kV Incomer (Bay 7) Intertrip Receive</t>
  </si>
  <si>
    <t>82E0661</t>
  </si>
  <si>
    <t>Fountainbleau 88/6.6kV SS Mouret Bau Ave 6.6kV distributor (Bay 8) OC&amp;EF</t>
  </si>
  <si>
    <t>Fountainbleau 88/6.6kV SS Martha 6.6kV distributor(Bay 9) OC&amp;EF</t>
  </si>
  <si>
    <t>Not visible</t>
  </si>
  <si>
    <t>Fountainbleau 88/6.6kV SS Kings 6.6kV distributor (Bay 10) OC&amp;EF</t>
  </si>
  <si>
    <t>8283407/14</t>
  </si>
  <si>
    <t>Fountainbleau 88/6.6kV SS Linden Ext. 6.6kV distributoer (Bay 11) IDMTL OC&amp;EF</t>
  </si>
  <si>
    <t>2DCCIDMTL</t>
  </si>
  <si>
    <t>08313703-2</t>
  </si>
  <si>
    <t>Fountainbleau 88/6.6kV SS Linden Ext. 6.6kV distributoer (Bay 11) Differential</t>
  </si>
  <si>
    <t>8312003/1</t>
  </si>
  <si>
    <t>Fountainbleau 88/6.6kV SS Linden Ext. 6.6kV distributoer (Bay 11) Gas Pressure AUX</t>
  </si>
  <si>
    <t>94E-1148</t>
  </si>
  <si>
    <t>Fountainbleau 88/6.6kV SS Linden Ext. 2 6.6kV distributor (Bay 12) OC&amp;EF</t>
  </si>
  <si>
    <t>REF 610</t>
  </si>
  <si>
    <t>Fountainbleau 88/6.6kV SS Linden Ext. 2 6.6kV distributor (Bay 12) Differential</t>
  </si>
  <si>
    <t>Solkor R/Rf</t>
  </si>
  <si>
    <t>2651H50012</t>
  </si>
  <si>
    <t>101929901/001</t>
  </si>
  <si>
    <t>Fountainbleau 88/6.6kV SS 6.6kV spare distributor (Bay 13) OC&amp;EF</t>
  </si>
  <si>
    <t>Fountainbleau 88/6.6kV SS 6.6kV spare distributor (Bay 13) Differential</t>
  </si>
  <si>
    <t>102784001/002</t>
  </si>
  <si>
    <t>Fountainbleau 88/6.6kV SS Transformer no.1 Incomer</t>
  </si>
  <si>
    <r>
      <t>Fountainbleau 88/6.6kV SS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Transformer no.3 Incomer</t>
    </r>
  </si>
  <si>
    <t>Fountainbleau 88/6.6kV SS Incomer 1 Energy meter</t>
  </si>
  <si>
    <t>1XCT Test block 1xVT Test block</t>
  </si>
  <si>
    <t>Fountainbleau 88/6.6kV SS Incomer 2 Energy meter</t>
  </si>
  <si>
    <t>Fountainbleau 88/6.6kV SS Pilot Wire Cubicle</t>
  </si>
  <si>
    <t>Fountainbleau 88/6.6kV SS ABB ACL Cabling Board</t>
  </si>
  <si>
    <t>Fountainbleau 88/6.6kV SS Battery Charger</t>
  </si>
  <si>
    <t>Penbro Kelnick</t>
  </si>
  <si>
    <t>2458-124</t>
  </si>
  <si>
    <t>2014 04 61766/4</t>
  </si>
  <si>
    <t>7.5A</t>
  </si>
  <si>
    <t>220-240VAC - 110VDC</t>
  </si>
  <si>
    <t>Randburg 88/11kV  Substation</t>
  </si>
  <si>
    <t>Morning Side 44/6.6kV SS Incomer 1A Eskom Meter Panel (Bay 1)</t>
  </si>
  <si>
    <t>LMR/X2/QMRO</t>
  </si>
  <si>
    <t>4KLMR-435</t>
  </si>
  <si>
    <t>1250A</t>
  </si>
  <si>
    <t>Morning Side 44/6.6kV SS Brook 2188 Dist. (Bay 2)</t>
  </si>
  <si>
    <t>3NSALMT2-257</t>
  </si>
  <si>
    <t>Morning Side 44/6.6kV Sycamore Feeder S/S 181 Borrwodale Road Dist. (Bay 3)</t>
  </si>
  <si>
    <t>3QSALMT2-647</t>
  </si>
  <si>
    <t>Morning Side 44/6.6kV Bus Section (Bay 4)</t>
  </si>
  <si>
    <t>4KLMR-512</t>
  </si>
  <si>
    <t>Morning Side 44/6.6kV Parkmore S/S 101 Oak Ave Dist. (Bay 5)</t>
  </si>
  <si>
    <t>3NSALMT2-258</t>
  </si>
  <si>
    <t>Morning Side 44/6.6kV Incomer 3A Eskom Meter Panel 3A (Bay 6)</t>
  </si>
  <si>
    <t>LMS/X1/QMRO</t>
  </si>
  <si>
    <t>3VLMS-1</t>
  </si>
  <si>
    <t>Morning Side 44/6.6kV Bus Section 2 (Bay 7)</t>
  </si>
  <si>
    <t>3VLMS-2</t>
  </si>
  <si>
    <t>Morning Side 44/6.6kV Incomer 4A Eskom Meter Panel 4A (Bay 8)</t>
  </si>
  <si>
    <t>3VLMS-3</t>
  </si>
  <si>
    <t>Morning Side 44/6.6kV East Point S/S 2174 Davis Rd Dist. (Bay 9)</t>
  </si>
  <si>
    <t>3PSALMT2-515</t>
  </si>
  <si>
    <t>Morning Side 44/6.6kV No Name Dist. (Bay 10)</t>
  </si>
  <si>
    <t xml:space="preserve">Morning Side 44/6.6kV River Club S/S 58 Aberfeldy Dist. (Bay 11) </t>
  </si>
  <si>
    <t>3QSALMT2-650</t>
  </si>
  <si>
    <t xml:space="preserve">Morning Side 44/6.6kV Standard Bank South Sub Dist. (Bay 12) </t>
  </si>
  <si>
    <t>3QSALMT2-648</t>
  </si>
  <si>
    <t>Morning Side 44/6.6kV SS Incomer Panel OC&amp;EF</t>
  </si>
  <si>
    <t>35Vdc</t>
  </si>
  <si>
    <t>4XTest Blocks</t>
  </si>
  <si>
    <t>Morning Side 44/6.6kV SS Bus Section Panel OC&amp;EF</t>
  </si>
  <si>
    <t>SEL-352</t>
  </si>
  <si>
    <t>Morning Side 44/6.6kV SS Incomer 1A Eskom Meter Panel Trip&amp;Lockout Gas Pressure Aux Relay</t>
  </si>
  <si>
    <t>408J64</t>
  </si>
  <si>
    <t>90E1375</t>
  </si>
  <si>
    <t>30Vdc</t>
  </si>
  <si>
    <t>Morning Side 44/6.6kV SS Incomer 1A Eskom Meter Panel No name</t>
  </si>
  <si>
    <t>VAJY13YF5043FB</t>
  </si>
  <si>
    <t>VAA21SPEC2YF20SA</t>
  </si>
  <si>
    <t>Morning Side 44/6.6kV SS Brook 2188 Dist. (Bay 2) OC&amp;EF</t>
  </si>
  <si>
    <t>Morning Side 44/6.6kV Sycamore Feeder S/S 181 Borrwodale Road Dist. (Bay 3) OC&amp;EF</t>
  </si>
  <si>
    <t>Morning Side 44/6.6kV Bus Section (Bay 4) Trip&amp;Lockout Gas Pressure Aux Relay</t>
  </si>
  <si>
    <t>90E1366</t>
  </si>
  <si>
    <t>Morning Side 44/6.6kV Parkmore S/S 101 Oak Ave Dist. (Bay 5) OC&amp;EF</t>
  </si>
  <si>
    <t>Morning Side 44/6.6kV Incomer 3A Eskom Meter Panel 3A (Bay 6) OC&amp;EF</t>
  </si>
  <si>
    <t xml:space="preserve">Morning Side 44/6.6kV Incomer 3A Eskom Meter Panel 3A (Bay 6) Intertrip </t>
  </si>
  <si>
    <t>408J32R</t>
  </si>
  <si>
    <t>89E0023</t>
  </si>
  <si>
    <t>Morning Side 44/6.6kV Incomer 3A Eskom Meter Panel 3A (Bay 6) Gas Pressure Aux</t>
  </si>
  <si>
    <t>88E01042</t>
  </si>
  <si>
    <t>Morning Side 44/6.6kV Incomer 3A Bus Section 2 (Bay 7) OC&amp;EF</t>
  </si>
  <si>
    <t>Morning Side 44/6.6kV Incomer 3A Bus Section 2 (Bay 7) Gas Pressure Aux</t>
  </si>
  <si>
    <t>88E01054</t>
  </si>
  <si>
    <t>Morning Side 44/6.6kV Incomer 4A Eskom Meter Panel 4A (Bay 8) OC&amp;EF</t>
  </si>
  <si>
    <t>Morning Side 44/6.6kV Incomer 4A Eskom Meter Panel 4A (Bay 8) Intertrip</t>
  </si>
  <si>
    <t>89E0026</t>
  </si>
  <si>
    <t>Morning Side 44/6.6kV Incomer 4A Eskom Meter Panel 4A (Bay 8) Gas Pressure Aux</t>
  </si>
  <si>
    <t>88E01045</t>
  </si>
  <si>
    <t>Morning Side 44/6.6kV East Point S/S 2174 Davis Rd Dist. (Bay 9) OC&amp;EF</t>
  </si>
  <si>
    <t>Morning Side 44/6.6kV No Name Dist. (Bay 10) OC&amp;EF</t>
  </si>
  <si>
    <t>TJM11</t>
  </si>
  <si>
    <t>Morning Side 44/6.6kV River Club S/S 58 Aberfeldy Dist. (Bay 11) OC&amp;EF</t>
  </si>
  <si>
    <t>TJM12</t>
  </si>
  <si>
    <t>Morning Side 44/6.6kV Standard Bank South Sub Dist. (Bay 12) OC&amp;EF</t>
  </si>
  <si>
    <t>TJM13</t>
  </si>
  <si>
    <t>Morning Side 44/6.6kV SS Incomer 1A Eskom Meter Panel (Bay 1) VT</t>
  </si>
  <si>
    <t>Instruform</t>
  </si>
  <si>
    <t>V164S4A4</t>
  </si>
  <si>
    <t>0504/5</t>
  </si>
  <si>
    <t>6600/110V</t>
  </si>
  <si>
    <t>Morning Side 44/6.6kV Incomer 3A Eskom Meter Panel 3A (Bay 6) VT</t>
  </si>
  <si>
    <t>Morning Side 44/6.6kV Incomer 3A Eskom Meter Panel 4A (Bay 6) VT</t>
  </si>
  <si>
    <t>Morning Side 44/6.6kV SS Incomer 1 Energy Meter</t>
  </si>
  <si>
    <t>1XCT&amp;VT Test Block</t>
  </si>
  <si>
    <t xml:space="preserve">Morning Side 44/6.6kV SS Incomer 2 Energy Meter </t>
  </si>
  <si>
    <t xml:space="preserve">Morning Side 44/6.6kV SS Incomer 3 Energy Meter </t>
  </si>
  <si>
    <t>Morning Side 44/6.6kV SS Maximum Demand Energy Meter</t>
  </si>
  <si>
    <t>E42F3C-D</t>
  </si>
  <si>
    <t>Morning Side 44/6.6kV SS Pilot Wire Board</t>
  </si>
  <si>
    <t xml:space="preserve">Morning Side 44/6.6kV SS Battery Charger </t>
  </si>
  <si>
    <t>LV03010B88</t>
  </si>
  <si>
    <t>88/564</t>
  </si>
  <si>
    <t>10A</t>
  </si>
  <si>
    <t>30V</t>
  </si>
  <si>
    <t>GPS Coordinates
Decimal Degrees</t>
  </si>
  <si>
    <t>YOM</t>
  </si>
  <si>
    <t>Panel Control Cables</t>
  </si>
  <si>
    <t>Bordeaux 88/6.6kV Substation</t>
  </si>
  <si>
    <t>Switchgear</t>
  </si>
  <si>
    <t>Bordeaux 88/6.6kV SS Geneva Rd 2881 Blairgowrie 6.6kV Dist. (Bay 1)</t>
  </si>
  <si>
    <t>Actom</t>
  </si>
  <si>
    <t>SBV4/1250/31.5/S</t>
  </si>
  <si>
    <t>14128/07</t>
  </si>
  <si>
    <t>9H2116/1</t>
  </si>
  <si>
    <t>C-BRDUX-FB1A-SPAR02</t>
  </si>
  <si>
    <t xml:space="preserve">Bordeaux 88/6.6kV SS Spare 66kV Dist.  Bay 2 </t>
  </si>
  <si>
    <t>Breaker Missing</t>
  </si>
  <si>
    <t>C-BRDUX-FB1A-TRFR01</t>
  </si>
  <si>
    <t>Bordeaux 88/6.6kV SS Transformer 1 6.6kV Inc (Bay 3)</t>
  </si>
  <si>
    <t>SBV4/2000/31.5-SI</t>
  </si>
  <si>
    <t>1071</t>
  </si>
  <si>
    <t>5X Control Cables</t>
  </si>
  <si>
    <t>4X Test blocks and VT's</t>
  </si>
  <si>
    <t>Bordeaux 88/6.6kV SS Maxwell Ave 817 Bordeaux 6.6kV Dist. (Bay 4)</t>
  </si>
  <si>
    <t>SBV4E/800/31.5-SI</t>
  </si>
  <si>
    <t>1070</t>
  </si>
  <si>
    <t>C-BRDUX-FB1A-SPAR05</t>
  </si>
  <si>
    <t>Bordeaux 88/6.6kV SS Spare 6.6kV Dist. (Bay 5)</t>
  </si>
  <si>
    <t>C-BRDUX-FB1A-SPAR06</t>
  </si>
  <si>
    <t>Bordeaux 88/6.6kV SS Spare 6.6kV  Dist. (Bay 6)</t>
  </si>
  <si>
    <t>C-BRDUX-BS01</t>
  </si>
  <si>
    <t>Bordeaux 88/6.6kV SS 6.6kV Bus Section 1  (Bay 7)</t>
  </si>
  <si>
    <t>VT's</t>
  </si>
  <si>
    <t>Bordeaux 88/6.6kV Republic Rd 1/191 Blairgowrie 6.6kV Dist. (Bay 8)</t>
  </si>
  <si>
    <t>SBV4/800/31.5-SI</t>
  </si>
  <si>
    <t>C-BRDUX-FB1B-TRFR03</t>
  </si>
  <si>
    <t>Bordeaux 88/6.6kV SS Transformer 3 6.6kV Inc (Bay 9)</t>
  </si>
  <si>
    <t>SBV4/2000/31.5-S</t>
  </si>
  <si>
    <t>4X Control Cables</t>
  </si>
  <si>
    <t>Bordeaux 88/6.6kV View Rd PTN 39 D'Fontein 6.6kV SS Dist. (Bay 10)</t>
  </si>
  <si>
    <t>SB4/1250/31.5-S</t>
  </si>
  <si>
    <t>Bordeaux 88/6.6kV SS Main Street 840 Bordeaux 6.6kV Dist. (Bay 11)</t>
  </si>
  <si>
    <t>C-BRDUX-BS02</t>
  </si>
  <si>
    <t>Bordeaux 88/6.6kV 6.6kV Bus Section 2 (Bay 12)</t>
  </si>
  <si>
    <t>SBVE/1250/25/S</t>
  </si>
  <si>
    <t>14126/07</t>
  </si>
  <si>
    <t>Auxilliary Transformers</t>
  </si>
  <si>
    <t>Bordeaux 88/6.6kV SS Main Street 840 Bordeaux Overcurrent&amp;Earth Fault Protecion(Bay 11)</t>
  </si>
  <si>
    <t>MCGG53H1CB0753C</t>
  </si>
  <si>
    <t>600157F</t>
  </si>
  <si>
    <t>Bordeaux 88/6.6kV SS View Rd PTN 39 D'Fontein Overcurrent &amp;Earth Fault Protection (Bay 10)</t>
  </si>
  <si>
    <t>600165F</t>
  </si>
  <si>
    <t>Bordeaux 88/6.6kV SS View Rd PTN 39 D'Fontein Pilot Wire (Bay 10)</t>
  </si>
  <si>
    <t>8301904-9</t>
  </si>
  <si>
    <t>Bordeaux 88/6.6kV SS Transformer 3 6.6kV Inc. Overcurrent&amp;Earth Fault Protection (Bay 9 )</t>
  </si>
  <si>
    <t>MCGG82H1CB0753C</t>
  </si>
  <si>
    <t>600171F</t>
  </si>
  <si>
    <t>Bordeaux 88/6.6kV SS Transformer 3 6.6kV Inc. Eskom Intertrip  (Bay 9 )</t>
  </si>
  <si>
    <t>VAJY13YF5243FB</t>
  </si>
  <si>
    <t>Bordaux 88/6.6kV SS Republic Rd Overcurrent&amp;Earth Fault Protection (Bay 8)</t>
  </si>
  <si>
    <t>600166F</t>
  </si>
  <si>
    <t>Bordaux 88/6.6kV SS 6.6kV Bus Section 1 Voltage Selection (Bay 7)</t>
  </si>
  <si>
    <t>MVAP22D1AA0001B</t>
  </si>
  <si>
    <t>687449F</t>
  </si>
  <si>
    <t>559532C</t>
  </si>
  <si>
    <t>Bordeaux 88/6.6kV SS Spare Dist. Overcurrent&amp;Earth Fault Protection (Bay 6)</t>
  </si>
  <si>
    <t>600161F</t>
  </si>
  <si>
    <t>Bordeaux 88/6.6kV SS Spare Dist. Overcurrent&amp;Earth Fault Protection  (Bay 5)</t>
  </si>
  <si>
    <t>600154F</t>
  </si>
  <si>
    <t>Bordeaux 88/6.6kV SS Maxwell Ave 817 Bordeaux (Bay 4)</t>
  </si>
  <si>
    <t>233006A</t>
  </si>
  <si>
    <t>Bordeaux 88/6.6kV SS Transformer 1 6.6kV Inc. Eskom Intertrip  (Bay 3)</t>
  </si>
  <si>
    <t>Bordeaux 88/6.6kV SS Transformer 1 6.6kV Inc. Overcurrent&amp;Earth Fault Protection  (Bay 3)</t>
  </si>
  <si>
    <t>603006F</t>
  </si>
  <si>
    <t>Bordeaux 88/6.6kV Spare Dist. Overcurrent&amp;Earth Fault Protection (Bay 2 )</t>
  </si>
  <si>
    <t>600158F</t>
  </si>
  <si>
    <t>Bordeaux 88/6.6kV Spare Dist. Pilot Wire (Bay 2 )</t>
  </si>
  <si>
    <t>8301904-7</t>
  </si>
  <si>
    <t>Bordeaux 88/6.6kV SS Geneva Rd 2881 Blairgowrie Overcurrent&amp;Earth Fault Protection  Bay 1)</t>
  </si>
  <si>
    <t>600160F</t>
  </si>
  <si>
    <t xml:space="preserve">Security System Panel </t>
  </si>
  <si>
    <t>Bordeaux 88/6.6kV SS 6.6kV Incomer 1</t>
  </si>
  <si>
    <t>Bordeaux 88/6.6kV SS 6.6kV Incomer 2</t>
  </si>
  <si>
    <t>Bordeaux 88/6.6kV SS  Ingeteam IC3</t>
  </si>
  <si>
    <t>Ingeteam</t>
  </si>
  <si>
    <t>IC0723</t>
  </si>
  <si>
    <t>A7475000003</t>
  </si>
  <si>
    <t>Bordeaux 88/6.6kV  SS Ingeteam EF1</t>
  </si>
  <si>
    <t>FC3292</t>
  </si>
  <si>
    <t>A7465000016</t>
  </si>
  <si>
    <t>Bordeaux 88/6.6kV  SS Ingeteam EF2</t>
  </si>
  <si>
    <t>A7465000014</t>
  </si>
  <si>
    <t>Bordeaux 88/6.6kV SS Metacom MC402 Remote Router</t>
  </si>
  <si>
    <t>Metacom</t>
  </si>
  <si>
    <t>Bordeaux 88/6.6kV Harley Street Fiber Optic Patch Panel</t>
  </si>
  <si>
    <t>Bordeaux 88/6.6kV Bordeaux to Old Bond 1.24 Fiber Optic Patch Panel</t>
  </si>
  <si>
    <t>Bordeaux 88/6.6kV Bordeaux to Delta 1.12 Fiber Optic Patch Panel</t>
  </si>
  <si>
    <t>Bordeaux 88/6.6kV Battery Charger 1</t>
  </si>
  <si>
    <t>Blue Ginger</t>
  </si>
  <si>
    <t>51-30-9605</t>
  </si>
  <si>
    <t>Bordeaux 88/6.6kV Battery Charger 2</t>
  </si>
  <si>
    <t>22.4502/15</t>
  </si>
  <si>
    <t>22621/1</t>
  </si>
  <si>
    <t>Bordeaux 88/6.6kV 220AC- 30VDC Power Supply</t>
  </si>
  <si>
    <t>Silicon Engineering</t>
  </si>
  <si>
    <t>IBC165</t>
  </si>
  <si>
    <t>J3096/7</t>
  </si>
  <si>
    <t>Bordeaux 88/6.6kV SS Battety Room x 85 cells</t>
  </si>
  <si>
    <t>SAFT</t>
  </si>
  <si>
    <t>Not Specied</t>
  </si>
  <si>
    <t>Replacement Costs (Rands)</t>
  </si>
  <si>
    <t>Windsor 88/6.6kV Substation</t>
  </si>
  <si>
    <t xml:space="preserve">Windsor 88/6.6kV SS Afned no. 3 Cresta Shopping Centre Feeder no. 3 Dist. </t>
  </si>
  <si>
    <t>Merlin Gerin</t>
  </si>
  <si>
    <t>FG1</t>
  </si>
  <si>
    <t>9204040492</t>
  </si>
  <si>
    <t xml:space="preserve">11kV </t>
  </si>
  <si>
    <t>3XTest Blocks</t>
  </si>
  <si>
    <t xml:space="preserve">Windsor 88/6.6kV SS Incomer 1A </t>
  </si>
  <si>
    <t>FG2</t>
  </si>
  <si>
    <t xml:space="preserve">Windsor 88/6.6kV SS Royale Dist. </t>
  </si>
  <si>
    <t xml:space="preserve">Windsor 88/6.6kV SS Afned no. 1 Cresta Shopping Centre Feeder no. 1 Dist. </t>
  </si>
  <si>
    <t>Windsor 88/6.6kV SS Bankor 1 Dist.</t>
  </si>
  <si>
    <t>Windsor 88/6.6kV SS Spare Dist.</t>
  </si>
  <si>
    <t xml:space="preserve">Windsor 88/6.6kV SS Bus Section </t>
  </si>
  <si>
    <t>108255592/02</t>
  </si>
  <si>
    <t>Windsor 88/6.6kV SS No name Dist.</t>
  </si>
  <si>
    <t xml:space="preserve">Windsor 88/6.6kV SS Bankor 2 Dist. </t>
  </si>
  <si>
    <t xml:space="preserve">Windsor 88/6.6kV SS Afned no. 2 Cresta Shopping Centre Feeder no. 2 Dist. </t>
  </si>
  <si>
    <t xml:space="preserve">Windsor 88/6.6kV SS Incomer 2A </t>
  </si>
  <si>
    <t>Windsor 88/6.6kV SS To RMU 00104 C/R Jacaranda and Central Linden Ext.</t>
  </si>
  <si>
    <t xml:space="preserve">Windsor 88/6.6kV SS May Dist. </t>
  </si>
  <si>
    <t>Windsor 88/6.6kV SS Substation B</t>
  </si>
  <si>
    <t>Unknown</t>
  </si>
  <si>
    <t>V2679/2</t>
  </si>
  <si>
    <t xml:space="preserve">Windsor 88/6.6kV SS Lords Dist. </t>
  </si>
  <si>
    <t xml:space="preserve">Windsor 88/6.6kV SS Leopold Dist. </t>
  </si>
  <si>
    <t xml:space="preserve">Windsor 88/6.6kV SS Afned no. 4 Cresta Shopping Centre Feeder no. 4 Dist. </t>
  </si>
  <si>
    <t>Windsor 88/6.6kV SS Afned no. 2 Cresta Shopping Centre Feeder no. 2 Dist. OC&amp;EF</t>
  </si>
  <si>
    <t>Windsor 88/6.6kV SS Afned no. 2 Cresta Shopping Centre Feeder no. 2 Dist. Differential Protection</t>
  </si>
  <si>
    <t>Schneider</t>
  </si>
  <si>
    <t>Windsor 88/6.6kV SS Afned no. 3 Cresta Shopping Centre Feeder no. 3 Dist. OC&amp;EF</t>
  </si>
  <si>
    <t>Windsor 88/6.6kV SS Afned no. 3 Cresta Shopping Centre Feeder no. 3 Dist. Differential Protection</t>
  </si>
  <si>
    <t>Windsor 88/6.6kV SS Afned no. 4 Cresta Shopping Centre Feeder no. 4 Dist. OC&amp;EF</t>
  </si>
  <si>
    <t>Windsor 88/6.6kV SS Afned no. 4 Cresta Shopping Centre Feeder no. 4 Dist. Differential Protection</t>
  </si>
  <si>
    <t>Windsor 88/6.6kV SS Incomer 1A OC&amp;EF</t>
  </si>
  <si>
    <t>Nameplate not Accessible</t>
  </si>
  <si>
    <t>Windsor 88/6.6kV SS Incomer 1A Eskom Intertrip</t>
  </si>
  <si>
    <t>Windsor 88/6.6kV SS Afned no. 1 Cresta Shopping Centre Feeder no. 1 Dist. OC&amp;EF</t>
  </si>
  <si>
    <t>Windsor 88/6.6kV SS Afned no. 1 Cresta Shopping Centre Feeder no. 1 Dist. Differential Protection</t>
  </si>
  <si>
    <t>Windsor 88/6.6kV SS Bankor 1 Dist. OC&amp;EF</t>
  </si>
  <si>
    <t>Windsor 88/6.6kV SS Bankor 1 Dist. Pilot Wire Protection</t>
  </si>
  <si>
    <t>B02398-3</t>
  </si>
  <si>
    <t>Windsor 88/6.6kV SS Bankor 2 Dist. OC&amp;EF</t>
  </si>
  <si>
    <t>Windsor 88/6.6kV SS Bankor 2 Dist. Pilot Wire Protection</t>
  </si>
  <si>
    <t>B02398-6</t>
  </si>
  <si>
    <t>Windsor 88/6.6kV SS No name Dist. OC&amp;EF</t>
  </si>
  <si>
    <t>Windsor 88/6.6kV SS No name Dist. Pilot Wire Protection</t>
  </si>
  <si>
    <t>B02398-5</t>
  </si>
  <si>
    <t>Relay taken out, only casing remains</t>
  </si>
  <si>
    <t>Windsor 88/6.6kV SS To RMU 00104 C/R Jacaranda and Central Linden Ext. OC&amp;EF</t>
  </si>
  <si>
    <t>Windsor 88/6.6kV SS Incomer 2A  OC&amp;EF</t>
  </si>
  <si>
    <t>SEL-752</t>
  </si>
  <si>
    <t>Windsor 88/6.6kV SS Incomer 2A  Eskom Intertrip</t>
  </si>
  <si>
    <t>VAJY13SPEC11ZG532A</t>
  </si>
  <si>
    <t>Windsor 88/6.6kV SS May Dist. OC&amp;EF</t>
  </si>
  <si>
    <t>Windsor 88/6.6kV SS Spare Dist. OC&amp;EF</t>
  </si>
  <si>
    <t>Windsor 88/6.6kV SS Lords Dist. OC&amp;EF</t>
  </si>
  <si>
    <t>Windsor 88/6.6kV SS Leopold Dist. OC&amp;EF</t>
  </si>
  <si>
    <t>SEL-753</t>
  </si>
  <si>
    <t>Windsor 88/6.6kV SS Substation B Cable Protection</t>
  </si>
  <si>
    <t>Reyrolle NEI</t>
  </si>
  <si>
    <t>B02398-4</t>
  </si>
  <si>
    <t xml:space="preserve">Windsor 88/6.6kV SS Substation B OC&amp;EF </t>
  </si>
  <si>
    <t>Strike Technologies</t>
  </si>
  <si>
    <t>FP2001-2</t>
  </si>
  <si>
    <t>G4447016</t>
  </si>
  <si>
    <t>Windsor 88/6.6kV SS VT Panel</t>
  </si>
  <si>
    <t>Windsor 88/6.6kV SS  VT Panel</t>
  </si>
  <si>
    <t>ELSPEC</t>
  </si>
  <si>
    <t>00-60-35-1B-26-39</t>
  </si>
  <si>
    <t>1-50A</t>
  </si>
  <si>
    <t>00-60-35-1A-96-26</t>
  </si>
  <si>
    <t xml:space="preserve">Windsor 88/6.6kV SS Spare Dist. </t>
  </si>
  <si>
    <t>00-60-35-1B-26-6A</t>
  </si>
  <si>
    <t>00-60-35-1B-26-9C</t>
  </si>
  <si>
    <t xml:space="preserve">Windsor 88/6.6kV SS To RMU 00104 C/R Jacaranda and Central Linden Ext. </t>
  </si>
  <si>
    <t>00-60-35-1B-26-6E</t>
  </si>
  <si>
    <t>00-60-35-1B-26-99</t>
  </si>
  <si>
    <t>00-60-35-1A-96-20</t>
  </si>
  <si>
    <t xml:space="preserve">Windsor 88/6.6kV SS Bankor 1 Dist. </t>
  </si>
  <si>
    <t>00-60-35-1A-96-5E</t>
  </si>
  <si>
    <t>00-60-35-1A-90-DD</t>
  </si>
  <si>
    <t>00-60-35-1B-26-55</t>
  </si>
  <si>
    <t>Windsor 88/6.6kV SS Incomer 1A Eskom Energy Meter</t>
  </si>
  <si>
    <t>Windsor 88/6.6kV SS Afned no. 4 Cresta Shopping Centre Feeder no. 4 Dist.</t>
  </si>
  <si>
    <t>00-60-35-12-7A-D9</t>
  </si>
  <si>
    <t>00-60-35-1A-96-54</t>
  </si>
  <si>
    <t>00-60-35-1A-90-FC</t>
  </si>
  <si>
    <t>Windsor 88/6.6kV SS Incomer 1 Energy Meter</t>
  </si>
  <si>
    <t>Windsor 88/6.6kV SS Incomer 2 Energy Meter</t>
  </si>
  <si>
    <t>Panel</t>
  </si>
  <si>
    <t xml:space="preserve">Windsor 88/6.6kV SS RTU </t>
  </si>
  <si>
    <t>Ingepac</t>
  </si>
  <si>
    <t>A7475000001</t>
  </si>
  <si>
    <t>37-72VDC</t>
  </si>
  <si>
    <t>Vandalized</t>
  </si>
  <si>
    <t>FC3293</t>
  </si>
  <si>
    <t>A7465000034</t>
  </si>
  <si>
    <t>FC3294</t>
  </si>
  <si>
    <t>A7465000029</t>
  </si>
  <si>
    <t>FC3295</t>
  </si>
  <si>
    <t>A7465000021</t>
  </si>
  <si>
    <t>Windsor 88/6.6kV SS Charger</t>
  </si>
  <si>
    <t>Blueginger</t>
  </si>
  <si>
    <t>22.45 05/15</t>
  </si>
  <si>
    <t>22761/6</t>
  </si>
  <si>
    <t>75V</t>
  </si>
  <si>
    <t>Power Management Instruments</t>
  </si>
  <si>
    <t>120V</t>
  </si>
  <si>
    <t>Windsor 88/6.6kV SS 39XGN110 Battery Cells</t>
  </si>
  <si>
    <t>Ni-cad</t>
  </si>
  <si>
    <t>1.2V</t>
  </si>
  <si>
    <t>Hurlingham 88/11kV Substation</t>
  </si>
  <si>
    <t>C-HURLH-FB1A-CULEMB</t>
  </si>
  <si>
    <t>Hurlingham 88/11kV SS Culemborg Feeder MSS 553 Boschendal Crescent (Vin Rouge Crescent)</t>
  </si>
  <si>
    <t>3SLMS-138</t>
  </si>
  <si>
    <t>Hurlingham 88/11kV SS MSS 02567 S/S 972 Republic Rd</t>
  </si>
  <si>
    <t>3QSALMT2-646</t>
  </si>
  <si>
    <t>C-HURLH-FB1A-TRFR01</t>
  </si>
  <si>
    <t>Hurlingham 88/11kV SS Escom 1 Incomer</t>
  </si>
  <si>
    <t>3SLMS-134</t>
  </si>
  <si>
    <t>C-HURLH-BS01</t>
  </si>
  <si>
    <t>Hurlingham 88/11kV SS Bus Section</t>
  </si>
  <si>
    <t>3SLMS-135</t>
  </si>
  <si>
    <t>C-HURLH-FB1B-TRFR02</t>
  </si>
  <si>
    <t>Hurlingham 88/11kV SS Escom 2 Incomer</t>
  </si>
  <si>
    <t>3SLMS-136</t>
  </si>
  <si>
    <t>C-HURLH-FB1B-WODLND</t>
  </si>
  <si>
    <t>Hurlingham 88/11kV SS Woodlands Feeder M/S 17 Dewetshof PL</t>
  </si>
  <si>
    <t>3SLMS-137</t>
  </si>
  <si>
    <t>C-HURLH-FB1B-GODHOP</t>
  </si>
  <si>
    <t>Hurlingham 88/11kV SS Goedehoop Feeder M/S 14 Cabernet Cresc</t>
  </si>
  <si>
    <t>3SLMS-132</t>
  </si>
  <si>
    <t>Sub-Total</t>
  </si>
  <si>
    <t>Switchgear (Outdoor)</t>
  </si>
  <si>
    <t>Hurlingham 88/11kV SS Transformer 1 11kV Metering Panel Isolator</t>
  </si>
  <si>
    <t>Hurlingham 88/11kV SS Transformer 2 11kV Metering Panel Isolator</t>
  </si>
  <si>
    <t>Hurlingham 88/11kV SS 88kV Delta 1 Srg Arr X3</t>
  </si>
  <si>
    <t>Hurlingham 88/11kV SS 88kV Transformer 1 Srg Arr X3</t>
  </si>
  <si>
    <t>Hurlingham 88/11kV SS 11kV Transformer 1 Srg Arr X4</t>
  </si>
  <si>
    <t>Hurlingham 88/11kV SS 88kV Delta 2 Srg Arr X3</t>
  </si>
  <si>
    <t>Hurlingham 88/11kV SS 88kV Transformer 2 Srg Arr X3</t>
  </si>
  <si>
    <t>Hurlingham 88/11kV SS 11kV Transformer 2 Srg Arr X4</t>
  </si>
  <si>
    <t>Hurlingham 88/11kV SS 88kV Delta 1 Cable sealing end insulatorX15</t>
  </si>
  <si>
    <t>Hurlingham 88/11kV SS 88kV Transformer 1 CTs insulator X3</t>
  </si>
  <si>
    <t>Hurlingham 88/11kV SS 88kV Transformer 1 88kV Bushing insulator X3</t>
  </si>
  <si>
    <t>Hurlingham 88/11kV SS 88kV Transformer 1 11kV Bushing insulator X4</t>
  </si>
  <si>
    <t>Hurlingham 88/11kV SS 11kV Incomer 1 Structural support X3</t>
  </si>
  <si>
    <t>Hurlingham 88/11kV SS 11kV Incomer 1 VTs X3</t>
  </si>
  <si>
    <t>Hurlingham 88/11kV SS 11kV Incomer 1 CTs X3</t>
  </si>
  <si>
    <t>Hurlingham 88/11kV SS 11kV Transformer 1 Metering Panel Isolator X9</t>
  </si>
  <si>
    <t>Hurlingham 88/11kV SS 11kV Incomer 1 Cable Sealing end X9</t>
  </si>
  <si>
    <t>Hurlingham 88/11kV SS Auxiliary Transformer 1 insulators X5</t>
  </si>
  <si>
    <t>Hurlingham 88/11kV SS 88kV Delta 2 Cable sealing end insulatorX15</t>
  </si>
  <si>
    <t>Hurlingham 88/11kV SS 88kV Transformer 2 CTs insulator X3</t>
  </si>
  <si>
    <t>Hurlingham 88/11kV SS 88kV Transformer 2 88kV Bushing insulator X3</t>
  </si>
  <si>
    <t>Hurlingham 88/11kV SS 88kV Transformer 2 11kV Bushing insulator X4</t>
  </si>
  <si>
    <t>Hurlingham 88/11kV SS 11kV Incomer 2 Structural support X3</t>
  </si>
  <si>
    <t>Hurlingham 88/11kV SS 11kV Incomer 2 VTs X3</t>
  </si>
  <si>
    <t>Hurlingham 88/11kV SS 11kV Incomer 2 CTs X3</t>
  </si>
  <si>
    <t>Hurlingham 88/11kV SS 11kV Transformer 2 Metering Panel Isolator X9</t>
  </si>
  <si>
    <t>Hurlingham 88/11kV SS Auxiliary Transformer 2 insulators X5</t>
  </si>
  <si>
    <t>C-HURLH-TRFR01</t>
  </si>
  <si>
    <t>Hurlingham 88/11kV SS 10MVA Dyn1 Transformer 1</t>
  </si>
  <si>
    <t>Asea</t>
  </si>
  <si>
    <t>TAA23</t>
  </si>
  <si>
    <t>C-HURLH-TRFR02</t>
  </si>
  <si>
    <t>Hurlingham 88/11kV SS 10MVA Dyn1 Transformer 2</t>
  </si>
  <si>
    <t>Hurlingham 88/11kV SS 100kVA Dyn11 Auxiliary Transformer 1</t>
  </si>
  <si>
    <t>Powertech</t>
  </si>
  <si>
    <t>2014</t>
  </si>
  <si>
    <t>T-3569/152</t>
  </si>
  <si>
    <t>Hurlingham 88/11kV SS 100kVA Dyn11 Auxiliary Transformer 2</t>
  </si>
  <si>
    <t>T-3569/153</t>
  </si>
  <si>
    <t>Hurlingham 88/11kV SS Transformer 1 Metering Panel 11kV Red Phase VT</t>
  </si>
  <si>
    <t>Hurlingham 88/11kV SS Transformer 1 Metering Panel 11kV White Phase VT</t>
  </si>
  <si>
    <t>Hurlingham 88/11kV SS Transformer 1 Metering Panel 11kV Blue Phase VT</t>
  </si>
  <si>
    <t>Hurlingham 88/11kV SS Transformer 2 Metering Panel 11kV Red Phase VT</t>
  </si>
  <si>
    <t>Instrument Transformer Technologies</t>
  </si>
  <si>
    <t>Hurlingham 88/11kV SS Transformer 2 Metering Panel 11kV White Phase VT</t>
  </si>
  <si>
    <t>Hurlingham 88/11kV SS Transformer 2 Metering Panel 11kV Blue Phase VT</t>
  </si>
  <si>
    <t>Hurling 88/11kV SS Escom 1 Incomer VT</t>
  </si>
  <si>
    <t>Hurling 88/11kV SS Escom 2 Incomer VT</t>
  </si>
  <si>
    <t>Current Transformers</t>
  </si>
  <si>
    <t>Hurlingham 88/11kV SS 88kV Delta 1 Red Phase CT</t>
  </si>
  <si>
    <t>Hurlingham 88/11kV SS 88kV Delta 1 White Phase CT</t>
  </si>
  <si>
    <t>Hurlingham 88/11kV SS 88kV Delta 1 Blue Phase CT</t>
  </si>
  <si>
    <t>Hurlingham 88/11kV SS 11kV Transformer 1 Red Phase Metering Panel CT</t>
  </si>
  <si>
    <t>Conelectric</t>
  </si>
  <si>
    <t>Hurlingham 88/11kV SS 11kV Transformer 1 White Phase Metering Panel  CT</t>
  </si>
  <si>
    <t>Hurlingham 88/11kV SS 11kV Transformer 1 Blue Phase Metering Panel  CT</t>
  </si>
  <si>
    <t>Hurlingham 88/11kV SS 88kV Delta 2 Red Phase CT</t>
  </si>
  <si>
    <t>Hurlingham 88/11kV SS 88kV Delta 2 White Phase CT</t>
  </si>
  <si>
    <t>Hurlingham 88/11kV SS 88kV Delta 2 Blue Phase CT</t>
  </si>
  <si>
    <t>Hurlingham 88/11kV SS 11kV Transformer 2 Red Phase Metering Panel CT</t>
  </si>
  <si>
    <t>Hurlingham 88/11kV SS 11kV Transformer 2 White Phase Metering Panel  CT</t>
  </si>
  <si>
    <t>Hurlingham 88/11kV SS 11kV Transformer 2 Blue Phase Metering Panel  CT</t>
  </si>
  <si>
    <t>Control Panel</t>
  </si>
  <si>
    <t>Hurlingham 88/11kV SS Transformer 1 11kV VT Junction Box</t>
  </si>
  <si>
    <t>Hurlingham 88/11kV SS Transformer 1 11kV Metering Panel CT Junction Box</t>
  </si>
  <si>
    <t>Hurlingham 88/11kV SS Transformer 2 11kV VT Junction Box</t>
  </si>
  <si>
    <t>Hurlingham 88/11kV SS Transformer 2 11kV Metering Panel CT Junction Box</t>
  </si>
  <si>
    <t>11kV Feeder Board Relays</t>
  </si>
  <si>
    <t>Hurlingham 88/11kV SS Culemborg Feeder MSS 553 Boschendal Crescent (Vin Rouge Crescent) IDMTL O/C &amp; EF Protection</t>
  </si>
  <si>
    <t>Hurlingham 88/11kV SS Culemborg Feeder MSS 553 Boschendal Crescent (Vin Rouge Crescent) Frame Leakage Trip</t>
  </si>
  <si>
    <t>408J43B</t>
  </si>
  <si>
    <t>B5E1380</t>
  </si>
  <si>
    <t>Hurlingham 88/11kV SS Culemborg Feeder MSS 553 Boschendal Crescent (Vin Rouge Crescent) Gas Pressure</t>
  </si>
  <si>
    <t>B5E1381</t>
  </si>
  <si>
    <t>Hurlingham 88/11kV SS Culemborg Feeder MSS 553 Boschendal Crescent (Vin Rouge Crescent) High Set OC</t>
  </si>
  <si>
    <t>61586/1</t>
  </si>
  <si>
    <t>Hurlingham 88/11kV SS MSS 02567 S/S 972 Republic Rd IDMTL O/C &amp; EF Protection</t>
  </si>
  <si>
    <t>Hurlingham 88/11kV SS MSS 02567 S/S 972 Republic Rd Frame Leakage Trip</t>
  </si>
  <si>
    <t>85E1387</t>
  </si>
  <si>
    <t>Hurlingham 88/11kV SS MSS 02567 S/S 972 Republic Rd Gas Pressure</t>
  </si>
  <si>
    <t>85E1386</t>
  </si>
  <si>
    <t>Hurlingham 88/11kV SS MSS 02567 S/S 972 Republic Rd High Set OC</t>
  </si>
  <si>
    <t>61586/4</t>
  </si>
  <si>
    <t>Hurlingham 88/11kV SS Escom 1 Incomer Intertrip Relay</t>
  </si>
  <si>
    <t>VAJY13SPC11YF3SA</t>
  </si>
  <si>
    <t>Hurlingham 88/11kV SS Escom 1 Incomer Master Trip Relay</t>
  </si>
  <si>
    <t>F8H</t>
  </si>
  <si>
    <t>59137/5</t>
  </si>
  <si>
    <t>Hurlingham 88/11kV SS Escom 1 Incomer Frame Leakage Trip</t>
  </si>
  <si>
    <t>86E0222</t>
  </si>
  <si>
    <t>Hurlingham 88/11kV SS Escom 1 Incomer Frame Leakage discrepancy Relay</t>
  </si>
  <si>
    <t>BI</t>
  </si>
  <si>
    <t>57898/7</t>
  </si>
  <si>
    <t>Hurlingham 88/11kV SS Escom 1 Incomer Trip Circuit Supervision Trelay</t>
  </si>
  <si>
    <t>B5I</t>
  </si>
  <si>
    <t>61350/3</t>
  </si>
  <si>
    <t>Hurlingham 88/11kV SS Escom 1 Incomer Gas Pressure</t>
  </si>
  <si>
    <t>408J43R</t>
  </si>
  <si>
    <t>85E1384</t>
  </si>
  <si>
    <t>Hurlingham 88/11kV SS Bus Section IDMTL OC &amp; EF Protection</t>
  </si>
  <si>
    <t>Hurlingham 88/11kV SS Bus Section Frame Leakage Trip</t>
  </si>
  <si>
    <t>86E0213</t>
  </si>
  <si>
    <t>86E0220</t>
  </si>
  <si>
    <t>Hurlingham 88/11kV SS Bus Section Gas Pressure</t>
  </si>
  <si>
    <t>86E1323</t>
  </si>
  <si>
    <t>Hurlingham 88/11kV SS Bus Section Frame Leakage Discrepancy Trip</t>
  </si>
  <si>
    <t>57898/4</t>
  </si>
  <si>
    <t>Hurlingham 88/11kV SS Bus Section Flasher</t>
  </si>
  <si>
    <t>B34</t>
  </si>
  <si>
    <t>244690</t>
  </si>
  <si>
    <t>51993/1</t>
  </si>
  <si>
    <t>Hurlingham 88/11kV SS Escom 2 Incomer Intertrip Relay</t>
  </si>
  <si>
    <t>Hurlingham 88/11kV SS Escom 2 Incomer Master Trip Relay</t>
  </si>
  <si>
    <t>59137/1</t>
  </si>
  <si>
    <t>Hurlingham 88/11kV SS Escom 2 Incomer Frame Leakage Trip</t>
  </si>
  <si>
    <t>86E1385</t>
  </si>
  <si>
    <t xml:space="preserve">Hurlingham 88/11kV SS Escom 2 Incomer Gas Pressure </t>
  </si>
  <si>
    <t>86E1382</t>
  </si>
  <si>
    <t>Hurlingham 88/11kV SS Escom 2 Incomer Frame Leakage Discrepancy</t>
  </si>
  <si>
    <t>57898/5</t>
  </si>
  <si>
    <t>Hurlingham 88/11kV SS Woodlands Feeder M/S 17 Dewetshof PL IDMTL OC &amp; EF Protection</t>
  </si>
  <si>
    <t>Hurlingham 88/11kV SS Woodlands Feeder M/S 17 Dewetshof PL Frame Leakage Trip</t>
  </si>
  <si>
    <t>Hurlingham 88/11kV SS Woodlands Feeder M/S 17 Dewetshof PL Gas Pressure Trip</t>
  </si>
  <si>
    <t>85E1389</t>
  </si>
  <si>
    <t>Hurlingham 88/11kV SS Woodlands Feeder M/S 17 Dewetshof PL High Set OC Protection</t>
  </si>
  <si>
    <t>Hurlingham 88/11kV SS Goedehoop Feeder M/S 14 Cabernet Cresc IDMTL OC &amp; EF Protection</t>
  </si>
  <si>
    <t>Hurlingham 88/11kV SS Goedehoop Feeder M/S 14 Cabernet Cresc Frame Leakage Trip</t>
  </si>
  <si>
    <t>86E6218</t>
  </si>
  <si>
    <t>Hurlingham 88/11kV SS Goedehoop Feeder M/S 14 Cabernet Cresc Gas Pressure Trip</t>
  </si>
  <si>
    <t>85E1388</t>
  </si>
  <si>
    <t>Hurlingham 88/11kV SS Goedehoop Feeder M/S 14 Cabernet Cresc High Set OC Protection</t>
  </si>
  <si>
    <t>88kV Control Room Relays</t>
  </si>
  <si>
    <t>Hurlingham 88/11kV SS Delta 1 88kV Incomer Diff Protection Relay</t>
  </si>
  <si>
    <t>7SD5111-4CA02-0CA00-DC</t>
  </si>
  <si>
    <t>BF9512-5868</t>
  </si>
  <si>
    <t>Hurlingham 88/11kV SS Delta 1 88kV Incomer ARC Relay (Not in use)</t>
  </si>
  <si>
    <t>7VK1440</t>
  </si>
  <si>
    <t>7VK1440-3AA20</t>
  </si>
  <si>
    <t>Hurlingham 88/11kV SS Delta 1 88kV Incomer Voltage Module</t>
  </si>
  <si>
    <t>7SP2000</t>
  </si>
  <si>
    <t>7SP2000-4AA10/BD</t>
  </si>
  <si>
    <t>Hurlingham 88/11kV SS Delta 1 88kV VT Fail Timer Relay 1</t>
  </si>
  <si>
    <t>RTR9700-3AA03-CE</t>
  </si>
  <si>
    <t>Hurlingham 88/11kV SS Delta 1 88kV VT Fail Timer Relay 2</t>
  </si>
  <si>
    <t>RTR9700-3AA0/JB</t>
  </si>
  <si>
    <t xml:space="preserve">Hurlingham 88/11kV SS Delta 1 88kV Transducer Module (Analogue) </t>
  </si>
  <si>
    <t>14W3U</t>
  </si>
  <si>
    <t>Hurlingham 88/11kV SS 88kV Delta 1 Master Relay (Control Module)</t>
  </si>
  <si>
    <t>RTR9500-3AA03/JB</t>
  </si>
  <si>
    <t>Hurlingham 88/11kV SS Transformer 1 Diff Relay</t>
  </si>
  <si>
    <t>7UT512</t>
  </si>
  <si>
    <t>Hurlingham 88/11kV SS Transformer 1 LV Sustained Earth Fault</t>
  </si>
  <si>
    <t>7SJ511</t>
  </si>
  <si>
    <t>Hurlingham 88/11kV SS Transformer 1 HV Restricted Earth Fault Relay</t>
  </si>
  <si>
    <t>7VH000-4AA04/GC</t>
  </si>
  <si>
    <t>Hurlingham 88/11kV SS Transformer 1 LV Restricted Earth Fault Relay</t>
  </si>
  <si>
    <t>7VH000-4AA04/FC</t>
  </si>
  <si>
    <t>Hurlingham 88/11kV SS Transformer 1 HV Earth Fault Relay</t>
  </si>
  <si>
    <t>7SJ5051</t>
  </si>
  <si>
    <t>7SJ5051-4AA00/EE-3</t>
  </si>
  <si>
    <t>Hurlingham 88/11kV SS 88kV Delta 1 Directional Overcurrent (Module F1)</t>
  </si>
  <si>
    <t>Hurlinghamm 88/11kV SS Transformer 1 Intertrip to Sandton Council</t>
  </si>
  <si>
    <t>Hurlingham 88/11kV SS Delta 2 88kV Incomer Diff Protection Relay</t>
  </si>
  <si>
    <t>7SD5111-4CA02-0CA00-DD</t>
  </si>
  <si>
    <t>BF9609-8800</t>
  </si>
  <si>
    <t>Hurlingham 88/11kV SS Delta 2 88kV Incomer ARC Relay (Not in use)</t>
  </si>
  <si>
    <t>Hurlingham 88/11kV SS Delta 2 88kV Incomer Voltage Module</t>
  </si>
  <si>
    <t>Hurlingham 88/11kV SS Delta 2 88kV VT Fail Timer Relay 1</t>
  </si>
  <si>
    <t>RTR9700-3AA03-JB</t>
  </si>
  <si>
    <t>Hurlingham 88/11kV SS Delta 2 88kV VT Fail Timer Relay 2</t>
  </si>
  <si>
    <t xml:space="preserve">Hurlingham 88/11kV SS Delta 2 88kV Transducer Module (Analogue) </t>
  </si>
  <si>
    <t>Hurlingham 88/11kV SS 88kV Delta 2 Master Relay (Control Module)</t>
  </si>
  <si>
    <t>Hurlingham 88/11kV SS Transformer 2 Diff Relay</t>
  </si>
  <si>
    <t>Hurlingham 88/11kV SS Transformer 2 LV Sustained Earth Fault</t>
  </si>
  <si>
    <t>Hurlingham 88/11kV SS Transformer 2 HV Restricted Earth Fault Relay</t>
  </si>
  <si>
    <t>Hurlingham 88/11kV SS Transformer 2 LV Restricted Earth Fault Relay (No Relay, open slot)</t>
  </si>
  <si>
    <t>7SGA</t>
  </si>
  <si>
    <t>Hurlingham 88/11kV SS Transformer 2 HV Earth Fault Relay</t>
  </si>
  <si>
    <t>Hurlingham 88/11kV SS 88kV Delta 2 Directional Overcurrent (Module F1)</t>
  </si>
  <si>
    <t>Hurlinghamm 88/11kV SS Transformer 2 Intertrip to Sandton Council</t>
  </si>
  <si>
    <t>11kV Control Room Relays</t>
  </si>
  <si>
    <t>Hurlingham 88/11kV SS Voltage Selection Relay</t>
  </si>
  <si>
    <t>B6</t>
  </si>
  <si>
    <t>53425/8</t>
  </si>
  <si>
    <t>Hurlingham 88/11kV SS Under-Voltage Relay</t>
  </si>
  <si>
    <t>B22</t>
  </si>
  <si>
    <t>Hurlingham 88/11kV SS 11kV Incomer 1 Directional Relay</t>
  </si>
  <si>
    <t>MDEA</t>
  </si>
  <si>
    <t>64241/1</t>
  </si>
  <si>
    <t>Hurlingham 88/11kV SS 11kV Incomer 2 Directional O/C &amp; EF Relay</t>
  </si>
  <si>
    <t>Hurlingham 88/11kV SS 11kV Incomer 2 Directional Relay</t>
  </si>
  <si>
    <t>64241/2</t>
  </si>
  <si>
    <t>Hurlingham 88/11kV SS 11kV Incomer 1 and Incomer 2 Master trip Relay</t>
  </si>
  <si>
    <t>85E1026</t>
  </si>
  <si>
    <t>Hurlingham 88/11kV SS 11kV Incomer 1 Energy Meter</t>
  </si>
  <si>
    <t>Hurlingham 88/11kV SS 11kV Incomer 2 Energy Meter</t>
  </si>
  <si>
    <t>Hurlingham 88/11kV SS 11kV Telecounting Data Gear</t>
  </si>
  <si>
    <t>Hurlingham 88/11kV SS 11kV Voltage Recorder</t>
  </si>
  <si>
    <t>Camille Bauer</t>
  </si>
  <si>
    <t>Hurlingham 88/11kV SS 11kV Watt Recorder</t>
  </si>
  <si>
    <t>Hurlingham 88/11kV SS 11kV Energy Meter 1 (Inactive)</t>
  </si>
  <si>
    <t>00066444</t>
  </si>
  <si>
    <t>Hurlingham 88/11kV SS 11kV Energy Meter 2 (Inactive)</t>
  </si>
  <si>
    <t>00066446</t>
  </si>
  <si>
    <t>Hurlingham 88/11kV SS 11kV Energy Meter 3 (Inactive)</t>
  </si>
  <si>
    <t>55325821-A</t>
  </si>
  <si>
    <t>Hurlingham 88/11kV SS 11kV Energy Meter 4 (Inactive)</t>
  </si>
  <si>
    <t>55325791-A</t>
  </si>
  <si>
    <t>Hurlingham 88/11kV SS 11kV Energy Meter 5 (Inactive)</t>
  </si>
  <si>
    <t>Landis+Gyr</t>
  </si>
  <si>
    <t>Hurlingham 88/11kV SS 11kV Tariff Panel Meter 001</t>
  </si>
  <si>
    <t>Elster</t>
  </si>
  <si>
    <t>04069507</t>
  </si>
  <si>
    <t>Hurlingham 88/11kV SS 11kV Tariff Panel Meter 002</t>
  </si>
  <si>
    <t>04069508</t>
  </si>
  <si>
    <t>Hurlingham 88/11kV SS 11kV Tariff Panel Meter 003</t>
  </si>
  <si>
    <t>04069510</t>
  </si>
  <si>
    <t>Hurlingham 88/11kV SS 11kV Tariff Panel Meter 004</t>
  </si>
  <si>
    <t>Hurlingham 88/11kV SS Fiber Optics Modem</t>
  </si>
  <si>
    <t>Transystem</t>
  </si>
  <si>
    <t>IEC</t>
  </si>
  <si>
    <t>Hurlingham 88/11kV SS Drop/Insert Primary rate multiplexer</t>
  </si>
  <si>
    <t>Newbridge</t>
  </si>
  <si>
    <t>Hurlingham 88/11kV SS Fox Panel</t>
  </si>
  <si>
    <t>IST</t>
  </si>
  <si>
    <t>Hurlingham 88/11kV SS 4XFiber Optics Patch Panels</t>
  </si>
  <si>
    <t>Hurlingham 88/11kV SS Remote I/O Module</t>
  </si>
  <si>
    <t>Inaccessible</t>
  </si>
  <si>
    <t>Hurlingham 88/11kV SS Ethernet Switch</t>
  </si>
  <si>
    <t>RUGGEDCOM R5900</t>
  </si>
  <si>
    <t>RUM/E7300</t>
  </si>
  <si>
    <t>Hurlingham 88/11kV SS RS232-RS422/485 Converter</t>
  </si>
  <si>
    <t>Hurlingham 88/11kV SS 110V Charger</t>
  </si>
  <si>
    <t>1V11010096</t>
  </si>
  <si>
    <t>96/0336/11</t>
  </si>
  <si>
    <t>Hurlingham 88/11kV SS 50V Charger</t>
  </si>
  <si>
    <t>1V04825E06</t>
  </si>
  <si>
    <t>96/0443/1</t>
  </si>
  <si>
    <t>1V030150</t>
  </si>
  <si>
    <t>85/615</t>
  </si>
  <si>
    <t>Bond Street 88/11kV Substation</t>
  </si>
  <si>
    <t>369 Pretoria Ave</t>
  </si>
  <si>
    <t>Kensington B,Randburg</t>
  </si>
  <si>
    <t>28°0'20.562" E</t>
  </si>
  <si>
    <t>26 5'11.487" S</t>
  </si>
  <si>
    <t>Bond Street 11kV SS Feeder Board 1 Room, FNB 1</t>
  </si>
  <si>
    <t>SBV4E/800/25/S1</t>
  </si>
  <si>
    <t>25450/17</t>
  </si>
  <si>
    <t>11-95kV</t>
  </si>
  <si>
    <t>30-40 yrs</t>
  </si>
  <si>
    <t>Bond Street 11kV SS Feeder Board 1 Room, Free street s/s 323 (Bay 1)</t>
  </si>
  <si>
    <t>25508/17</t>
  </si>
  <si>
    <t>12-95kV</t>
  </si>
  <si>
    <t>Bond Street 11kV SS Feeder Board 1 Room, Spare (cable pot-ended at Bryanston temp. s/s ( Bay 2)</t>
  </si>
  <si>
    <t>4/1250/25-S</t>
  </si>
  <si>
    <t>Bond Street 11kV SS Feeder Board 1 Room, Incomer 1 (Bay 3)</t>
  </si>
  <si>
    <t xml:space="preserve">Bond Street 11kV SS Feeder Board 1 Room, First National Bank sub ( Bay 4) </t>
  </si>
  <si>
    <t>Empty</t>
  </si>
  <si>
    <t>Bond Street 11kV SS Feeder Board 1 Room, Oak s/s 711 Oak Ave Ferndale (Bay 5)</t>
  </si>
  <si>
    <t>SBV4-800-25/S1</t>
  </si>
  <si>
    <t>14121/2007</t>
  </si>
  <si>
    <t>Bond Street 11kV SS Feeder Board 1 Room, 11kV Bus Section circuit Breaker (Bay 6)</t>
  </si>
  <si>
    <t>Bond Street 11kV SS Feeder Board 1 Room, Bond distrbutor s/s 597 Bond str Ferndale (Bay 7)</t>
  </si>
  <si>
    <t>SBV4-800-25-S1</t>
  </si>
  <si>
    <t>14193/2007</t>
  </si>
  <si>
    <t>Bond Street 11kV SS Feeder Board 1 Room, Nestle house (Bay 8)</t>
  </si>
  <si>
    <t>14120/2007</t>
  </si>
  <si>
    <t>Bond Street 11kV SS Feeder Board 1 Room, Incomer 2 (Bay 9)</t>
  </si>
  <si>
    <t>SBV4/2000/31.5-S1</t>
  </si>
  <si>
    <t>Bond Street 11kV SS Feeder Board 1 Room, Spare (cable pot-ended at Bryanston Temp s/s (Bay 10)</t>
  </si>
  <si>
    <t>SBV4/800/25/S1</t>
  </si>
  <si>
    <t>Bond Street 11kV SS Feeder Board 1 Room, Central street s/s 1/838 (Bay 11)</t>
  </si>
  <si>
    <t>Bond Street 11kV SS Feeder Board 1 Room, FNB L5 Panel 12 Surrey no.1 (Bay 12)</t>
  </si>
  <si>
    <t>Bond Street 11kV SS Feeder Board 1 Room, FNB L5 Panel 13 Surrey no.2 (Bay 13)</t>
  </si>
  <si>
    <t>25509/17</t>
  </si>
  <si>
    <t xml:space="preserve">Bond Street 11kV SS Feeder Board 1 Room, FNB 2, </t>
  </si>
  <si>
    <t>25449/17</t>
  </si>
  <si>
    <t>Outdoor Switchgear</t>
  </si>
  <si>
    <t>Bond Street 88/11kV SS, Transformer1 88kV circuit breaker 110(E02G0-B)</t>
  </si>
  <si>
    <t>B212/2</t>
  </si>
  <si>
    <t>11811-1010/1</t>
  </si>
  <si>
    <t>100kV</t>
  </si>
  <si>
    <t>Bond Street 88/11kV SS, Transformer1 88kV circuit breaker 110(E02G0-W)</t>
  </si>
  <si>
    <t>11811-1010/2</t>
  </si>
  <si>
    <t>Bond Street 88/11kV SS, Transformer1 88kV circuit breaker 110(E02G0-R)</t>
  </si>
  <si>
    <t>11811-1010/3</t>
  </si>
  <si>
    <t>Bond Street 88/11kV SS, Craghall  88kV Feeder 110(E02G0-B)</t>
  </si>
  <si>
    <t>11811-1010/4</t>
  </si>
  <si>
    <t>Bond Street 88/11kV SS, Craghall 88kV circuit breaker 110(E02G0-W)</t>
  </si>
  <si>
    <t>11811-1010/5</t>
  </si>
  <si>
    <t>Bond Street 88/11kV SS, Craghall  88kV circuit breaker 110(E02G0-R)</t>
  </si>
  <si>
    <t>11811-1010/6</t>
  </si>
  <si>
    <t>Bond Street 88/11kV SS, Transformer2 88kV circuit breaker 110(E02G0-B)</t>
  </si>
  <si>
    <t>11811-1010/7</t>
  </si>
  <si>
    <t>Bond Street 88/11kV SS, Transformer 2 88kV circuit breaker 110(E02G0-W)</t>
  </si>
  <si>
    <t>11811-1010/8</t>
  </si>
  <si>
    <t>Bond Street 88/11kV SS, Transformer2 88kV circuit breaker 110(E02G0-R)</t>
  </si>
  <si>
    <t>11811-1010/9</t>
  </si>
  <si>
    <t>Bond Street 88/11kV SS, Randburg 88kV Feeder 110(E02G0-B)</t>
  </si>
  <si>
    <t>11811-1010/10</t>
  </si>
  <si>
    <t>Bond Street 88/11kV SS, Randburg 88kV circuit breaker 110(E02G0-W)</t>
  </si>
  <si>
    <t>11811-1010/11</t>
  </si>
  <si>
    <t>Bond Street 88/11kV SS, Randburg 88kV circuit breaker 110(E02G0-R)</t>
  </si>
  <si>
    <t>11811-1010/12</t>
  </si>
  <si>
    <t>Bond Street 88/11kV SS, Bus Bar 88kV V.T Earth switch 2A1</t>
  </si>
  <si>
    <t>11811-1040/2</t>
  </si>
  <si>
    <t>Bond Street 88/11kV SS, Bus Bar 88kV  Earth switch 221</t>
  </si>
  <si>
    <t>11811-1040/11</t>
  </si>
  <si>
    <t>Bond Street 88/11kV SS, Bus Bar 1B 88kV V.T Earth switch 321</t>
  </si>
  <si>
    <t>11811-1040/8</t>
  </si>
  <si>
    <t>Bond Street 88/11kV SS, Bus Bar 1A 88kV V.T Earth switch 121</t>
  </si>
  <si>
    <t>11811-1040/5</t>
  </si>
  <si>
    <t xml:space="preserve">Bond Street 88/11kV SS, Randburg 88kV Breaker earth switch Busbar side </t>
  </si>
  <si>
    <t>Bond Street 88/11kV SS, Transformer 2 88kV circuit breaker earth</t>
  </si>
  <si>
    <t xml:space="preserve">Bond Street 88/11kV SS, Craghall 88kV Breaker earth switch Busbar side </t>
  </si>
  <si>
    <t>Isolator</t>
  </si>
  <si>
    <t>Bond Street 88/11kV SS, V.T 88kV isolator</t>
  </si>
  <si>
    <t>11811-1040/3</t>
  </si>
  <si>
    <t>Bond Street 88/11kV SS, Bus Section Isolator 2</t>
  </si>
  <si>
    <t>11811-1040/12</t>
  </si>
  <si>
    <t>Bond Street 88/11kV SS, Bus Section Isolator 1</t>
  </si>
  <si>
    <t>11811-1040/6</t>
  </si>
  <si>
    <t xml:space="preserve">Bond Street 88/11kV SS, Randburg Cable isolators </t>
  </si>
  <si>
    <t xml:space="preserve">Bond Street 88/11kV SS, Craghall  Cable isolators </t>
  </si>
  <si>
    <t>Bond Street 88/11kV SS, Transformer 1  insulators X11</t>
  </si>
  <si>
    <t>Bond Street 88/11kV SS, Transformer 2 insulators X11</t>
  </si>
  <si>
    <t>Bond Street 30MVA 88/11kV SS, TRF Bay  1</t>
  </si>
  <si>
    <t>Bond Street 30MVA 88/11kV SS, TRF Bay  2</t>
  </si>
  <si>
    <t>Voltage Transformer</t>
  </si>
  <si>
    <t>Bond Str_AUX TRF 1_11000/400V</t>
  </si>
  <si>
    <t>Bond Str_AUX TRF 2_11000/400V</t>
  </si>
  <si>
    <t>Relay</t>
  </si>
  <si>
    <t>Bond Street 88/11kV SS Control Room, 88/11kV Transformer 1 Protection Panel, Test Block 1</t>
  </si>
  <si>
    <t>Gec Alsthom</t>
  </si>
  <si>
    <t>MMLG01</t>
  </si>
  <si>
    <t>Bond Street 88/11kV SS Control Room, 88/11kV Transformer 1 Protection Panel, Biased Differntial Relay Red Phase</t>
  </si>
  <si>
    <t>MBCH12D1AB0752A</t>
  </si>
  <si>
    <t>489261G</t>
  </si>
  <si>
    <t>110/125V</t>
  </si>
  <si>
    <t>Bond Street 88/11kV SS Control Room, 88/11kV Transformer 1 Protection Panel, Biased Differntial Relay White Phase</t>
  </si>
  <si>
    <t>489258G</t>
  </si>
  <si>
    <t>Bond Street 88/11kV SS Control Room, 88/11kV Transformer 1 Protection Panel, Biased Differntial Relay Blue Phase</t>
  </si>
  <si>
    <t>489262G</t>
  </si>
  <si>
    <t>Bond Street 88/11kV SS Control Room, 88/11kV Transformer 1 Protection Panel, Test Block 2</t>
  </si>
  <si>
    <t>Bond Street 88/11kV SS Control Room, 88/11kV Transformer 1 Protection Panel, Balanced Earth Fault Relay</t>
  </si>
  <si>
    <t>MCAG14C1BB0004B</t>
  </si>
  <si>
    <t>489269G</t>
  </si>
  <si>
    <t>0.2-0.8A</t>
  </si>
  <si>
    <t>Bond Street 88/11kV SS Control Room, 88/11kV Transformer 1 Protection Panel, Overcurrent &amp; Earth Fault Relay</t>
  </si>
  <si>
    <t>KCGG14001D12CEG</t>
  </si>
  <si>
    <t>489265G</t>
  </si>
  <si>
    <t>24/125V</t>
  </si>
  <si>
    <t>Bond Street 88/11kV SS Control Room, 88/11kV Transformer 1 Protection Panel, Test Block 3</t>
  </si>
  <si>
    <t>Bond Street 88/11kV SS Control Room, 88/11kV Transformer 1 Protection Panel, Restricted Earth Fault Relay</t>
  </si>
  <si>
    <t>489270G</t>
  </si>
  <si>
    <t>Bond Street 88/11kV SS Control Room, 88/11kV Transformer 1 Protection Panel, Test Block 4</t>
  </si>
  <si>
    <t>Bond Street 88/11kV SS Control Room, 88/11kV Transformer 1 Protection Panel, Master Trip Relay</t>
  </si>
  <si>
    <t>MVAJ23D1GB0774B</t>
  </si>
  <si>
    <t>Bond Street 88/11kV SS Control Room, 88/11kV Transformer 1 Protection Panel, Trip Circuit Supervision Relay</t>
  </si>
  <si>
    <t>MVAX31C1CF0754A</t>
  </si>
  <si>
    <t>8 Fuses for Panel</t>
  </si>
  <si>
    <t>Bond Street 88/11kV SS Control Room, 88/11kV Transformer 2 Protection Panel, Test Block 1</t>
  </si>
  <si>
    <t>Bond Street 88/11kV SS Control Room, 88/11kV Transformer 2 Protection Panel, Biased Differntial Relay Red Phase</t>
  </si>
  <si>
    <t>489257G</t>
  </si>
  <si>
    <t>Bond Street 88/11kV SS Control Room, 88/11kV Transformer 2 Protection Panel, Biased Differntial Relay White Phase</t>
  </si>
  <si>
    <t>489259G</t>
  </si>
  <si>
    <t>Bond Street 88/11kV SS Control Room, 88/11kV Transformer 2 Protection Panel, Biased Differntial Relay Blue Phase</t>
  </si>
  <si>
    <t>489260G</t>
  </si>
  <si>
    <t>Bond Street 88/11kV SS Control Room, 88/11kV Transformer 2 Protection Panel, Test Block 2</t>
  </si>
  <si>
    <t>Bond Street 88/11kV SS Control Room, 88/11kV Transformer 2 Protection Panel, Balanced Earth Fault Relay</t>
  </si>
  <si>
    <t>489271G</t>
  </si>
  <si>
    <t>Bond Street 88/11kV SS Control Room, 88/11kV Transformer 2 Protection Panel, Overcurrent &amp; Earth Fault Relay</t>
  </si>
  <si>
    <t>489266G</t>
  </si>
  <si>
    <t>Bond Street 88/11kV SS Control Room, 88/11kV Transformer 2 Protection Panel, Test Block 3</t>
  </si>
  <si>
    <t>Bond Street 88/11kV SS Control Room, 88/11kV Transformer 2 Protection Panel, Restricted Earth Fault Relay</t>
  </si>
  <si>
    <t>489272G</t>
  </si>
  <si>
    <t>Bond Street 88/11kV SS Control Room, 88/11kV Transformer 2 Protection Panel, Test Block 4</t>
  </si>
  <si>
    <t>Bond Street 88/11kV SS Control Room, 88/11kV Transformer 2 Protection Panel, Master Trip Relay</t>
  </si>
  <si>
    <t>Bond Street 88/11kV SS Control Room, 88/11kV Transformer 2 Protection Panel, Trip Circuit Supervision Relay</t>
  </si>
  <si>
    <t>Bond Street 88/11kV SS Control Room, Buszone Protection Panel, Buszone Differential Relay</t>
  </si>
  <si>
    <t>619902H</t>
  </si>
  <si>
    <t>Bond Street 88/11kV SS Control Room, Buszone Protection Panel, Master Trip Relay 1</t>
  </si>
  <si>
    <t>Bond Street 88/11kV SS Control Room, Buszone Protection Panel, Master Trip Relay 2</t>
  </si>
  <si>
    <t>Bond Street 88/11kV SS Control Room, Bond Street Randburg Town Council, Metering fault Unit Main RTU</t>
  </si>
  <si>
    <t>Landis &amp; Gyr</t>
  </si>
  <si>
    <t>1 9 9 6</t>
  </si>
  <si>
    <t>FBC22</t>
  </si>
  <si>
    <t>0.4A</t>
  </si>
  <si>
    <t>100-240V</t>
  </si>
  <si>
    <t>Bond Street 88/11kV SS Control Room, Bond Street Randburg Town Council, Metering fault Unit Check RTU</t>
  </si>
  <si>
    <t>Bond Street 88/11kV SS Control Room, Randburg 88kV FDR, Current Compasrison Protection</t>
  </si>
  <si>
    <t>7SD5111-4CA02-0AA0/DD</t>
  </si>
  <si>
    <t>BF96055254</t>
  </si>
  <si>
    <t>110-125V</t>
  </si>
  <si>
    <t>Bond Street 88/11kV SS Control Room, Randburg 88kV FDR, ARC</t>
  </si>
  <si>
    <t>ZVK1440</t>
  </si>
  <si>
    <t>7VK1440-38820</t>
  </si>
  <si>
    <t>Bond Street 88/11kV SS Control Room, Randburg 88kV FDR, O/C &amp; E/F Protection</t>
  </si>
  <si>
    <t>7SJ50</t>
  </si>
  <si>
    <t>7SJ5001-4AA0/EE-2-3</t>
  </si>
  <si>
    <t>60/110/125V</t>
  </si>
  <si>
    <t>Bond Street 88/11kV SS Control Room, Randburg 88kV FDR, DIR</t>
  </si>
  <si>
    <t>7SP2000-4AA00/BD</t>
  </si>
  <si>
    <t>1/5A</t>
  </si>
  <si>
    <t>Bond Street 88/11kV SS Control Room, Randburg 88kV FDR, UVT</t>
  </si>
  <si>
    <t>ZTU9914</t>
  </si>
  <si>
    <t>7TU9904-3880/GC</t>
  </si>
  <si>
    <t>ZTT9901-3AA03/ED</t>
  </si>
  <si>
    <t>Bond Street 88/11kV SS Control Room, Randburg 88kV FDR, (Relay)</t>
  </si>
  <si>
    <t>Bond Street 88/11kV SS Control Room, Craighall 88kV FDR, (Relay)</t>
  </si>
  <si>
    <t>DPU2000R</t>
  </si>
  <si>
    <t>REL561</t>
  </si>
  <si>
    <t>T0914054</t>
  </si>
  <si>
    <t>100-120V</t>
  </si>
  <si>
    <t>Bond Street 88/11kV SS Control Room, Craighall 88kV FDR, Overcurrent &amp; Earth Fault Relay</t>
  </si>
  <si>
    <t>Vaasa Electronics</t>
  </si>
  <si>
    <t>VPJ140</t>
  </si>
  <si>
    <t>Bond Street 88/11kV SS Control Room,  Current Failure</t>
  </si>
  <si>
    <t>Tribal DC Systems Solutions</t>
  </si>
  <si>
    <t>Bond Street 88/11kV SS Control Room,  400/230V Distribution Board Panel</t>
  </si>
  <si>
    <t>Bond Street 11kV SS Feeder Board 1 Room, Diff Protection</t>
  </si>
  <si>
    <t xml:space="preserve">Schneider </t>
  </si>
  <si>
    <t>VAMP259</t>
  </si>
  <si>
    <t>Bond Street 11kV SS Feeder Board 1 Room, O/C &amp; E/F Protection</t>
  </si>
  <si>
    <t>VAMP300</t>
  </si>
  <si>
    <t>Bond Street 11kV SS Feeder Board 1 Room, O/C &amp; E/F Protection, Bay 1</t>
  </si>
  <si>
    <t>KCGG14001D15CED</t>
  </si>
  <si>
    <t>430553G</t>
  </si>
  <si>
    <t>48/250V</t>
  </si>
  <si>
    <t>Bond Street 11kV SS Feeder Board 1 Room, Check Alarm, Bay 1</t>
  </si>
  <si>
    <t>CAR</t>
  </si>
  <si>
    <t>96E 182</t>
  </si>
  <si>
    <t>Bond Street 11kV SS Feeder Board 1 Room, Solkor, Bay 2</t>
  </si>
  <si>
    <t>SOLKOR N</t>
  </si>
  <si>
    <t>101326901/002</t>
  </si>
  <si>
    <t>110/220V</t>
  </si>
  <si>
    <t>Bond Street 11kV SS Feeder Board 1 Room, O/C &amp; E/F Protection, Bay 2</t>
  </si>
  <si>
    <t>KCGG14201L50CEB</t>
  </si>
  <si>
    <t>761423M</t>
  </si>
  <si>
    <t>Bond Street 11kV SS Feeder Board 1 Room, Check Alarm, Bay 2</t>
  </si>
  <si>
    <t>96E403</t>
  </si>
  <si>
    <t>Bond Street 11kV SS Feeder Board 1 Room, Oil Temperature Winding Temperature, Bay 3</t>
  </si>
  <si>
    <t>MVAA11-B1BA0783A</t>
  </si>
  <si>
    <t>Bond Street 11kV SS Feeder Board 1 Room, Trip Supervision, Bay 3</t>
  </si>
  <si>
    <t>MVAX31C1CE0754A</t>
  </si>
  <si>
    <t>Bond Street 11kV SS Feeder Board 1 Room, O/C &amp; DIR. Protection, Bay 3</t>
  </si>
  <si>
    <t>KCEG14001F15LED</t>
  </si>
  <si>
    <t>417824G</t>
  </si>
  <si>
    <t>Bond Street 11kV SS Feeder Board 1 Room, Standby E/F Protection, Bay 3</t>
  </si>
  <si>
    <t>MCGG22D1CB0753C</t>
  </si>
  <si>
    <t>417821G</t>
  </si>
  <si>
    <t>48/125V</t>
  </si>
  <si>
    <t>Bond Street 11kV SS Feeder Board 1 Room, Check Alarm, Bay 3</t>
  </si>
  <si>
    <t>96E 183</t>
  </si>
  <si>
    <t>Bond Street 11kV SS Feeder Board 1 Room, Solkor, Bay 4</t>
  </si>
  <si>
    <t>SOLKOR RF</t>
  </si>
  <si>
    <t>0 8340904/003</t>
  </si>
  <si>
    <t>Bond Street 11kV SS Feeder Board 1 Room, O/C &amp; E/F Protection, Bay 4</t>
  </si>
  <si>
    <t>430551G</t>
  </si>
  <si>
    <t>Bond Street 11kV SS Feeder Board 1 Room, Check Alarm, Bay 4</t>
  </si>
  <si>
    <t>96E 398</t>
  </si>
  <si>
    <t>Bond Street 11kV SS Feeder Board 1 Room, O/C &amp; E/F Protection, Bay 5</t>
  </si>
  <si>
    <t>430555G</t>
  </si>
  <si>
    <t>Bond Street 11kV SS Feeder Board 1 Room, Check Alarm, Bay 5</t>
  </si>
  <si>
    <t>96E 399</t>
  </si>
  <si>
    <t>Bond Street 11kV SS Feeder Board 1 Room, O/C &amp; DIR. Protection, Bay 6</t>
  </si>
  <si>
    <t>433937G</t>
  </si>
  <si>
    <t>Bond Street 11kV SS Feeder Board 1 Room, Voltage Selection, Bay 6</t>
  </si>
  <si>
    <t>517170G</t>
  </si>
  <si>
    <t>Bond Street 11kV SS Feeder Board 1 Room, Check Alarm, Bay 6</t>
  </si>
  <si>
    <t>96E 401</t>
  </si>
  <si>
    <t>Bond Street 11kV SS Feeder Board 1 Room, O/C &amp; E/F Protection, Bay 7</t>
  </si>
  <si>
    <t>430552G</t>
  </si>
  <si>
    <t>Bond Street 11kV SS Feeder Board 1 Room, Check Alarm, Bay 7</t>
  </si>
  <si>
    <t>96E 404</t>
  </si>
  <si>
    <t>Bond Street 11kV SS Feeder Board 1 Room, Solkor, Bay 8</t>
  </si>
  <si>
    <t>0 8340904/017</t>
  </si>
  <si>
    <t>Bond Street 11kV SS Feeder Board 1 Room, O/C &amp; E/F Protection, Bay 8</t>
  </si>
  <si>
    <t>430549G</t>
  </si>
  <si>
    <t>Bond Street 11kV SS Feeder Board 1 Room, Check Alarm, Bay 8</t>
  </si>
  <si>
    <t>96E 397</t>
  </si>
  <si>
    <t>Bond Street 11kV SS Feeder Board 1 Room, Oil Temperature Winding Temperature, Bay 9</t>
  </si>
  <si>
    <t>Bond Street 11kV SS Feeder Board 1 Room, Trip Supervision, Bay 9</t>
  </si>
  <si>
    <t>Bond Street 11kV SS Feeder Board 1 Room, O/C &amp; DIR. Protection, Bay 9</t>
  </si>
  <si>
    <t>417822G</t>
  </si>
  <si>
    <t>Bond Street 11kV SS Feeder Board 1 Room, Standby E/F Protection, Bay 9</t>
  </si>
  <si>
    <t>417820G</t>
  </si>
  <si>
    <t>Bond Street 11kV SS Feeder Board 1 Room, Check Alarm, Bay 9</t>
  </si>
  <si>
    <t>96E 396</t>
  </si>
  <si>
    <t>Bond Street 11kV SS Feeder Board 1 Room, Solkor, Bay 10</t>
  </si>
  <si>
    <t>101326901/004</t>
  </si>
  <si>
    <t>Bond Street 11kV SS Feeder Board 1 Room, O/C &amp; E/F Protection, Bay 10</t>
  </si>
  <si>
    <t>761424M</t>
  </si>
  <si>
    <t>Bond Street 11kV SS Feeder Board 1 Room, Check Alarm, Bay 10</t>
  </si>
  <si>
    <t>96E 179</t>
  </si>
  <si>
    <t>819681H</t>
  </si>
  <si>
    <t>96E 402</t>
  </si>
  <si>
    <t>Bond Street 88/11kV SS Control Room &amp; Bond Street 11kV SS Feeder Board 1 Room, Test Terminals X 45</t>
  </si>
  <si>
    <t>Bond Street 88/11kV SS Control Room, Common Substation Alarm Panel, Meter</t>
  </si>
  <si>
    <t>E1M1-15311-2</t>
  </si>
  <si>
    <t>0 0 6 7 1 9 9 6</t>
  </si>
  <si>
    <t>1A X 2</t>
  </si>
  <si>
    <t>110V X 2</t>
  </si>
  <si>
    <t>11 Fuses for Panel</t>
  </si>
  <si>
    <t>Bond Street 88/11kV SS Control Room, Metering Panel, Meter</t>
  </si>
  <si>
    <t>240/415V X 3</t>
  </si>
  <si>
    <t>Bond Street 88/11kV SS Control Room, Bond Street Randburg Town Council, Main Meter Panel</t>
  </si>
  <si>
    <t>A1700</t>
  </si>
  <si>
    <t>5A X 3</t>
  </si>
  <si>
    <t>230/400V X 3</t>
  </si>
  <si>
    <t>Bond Street 88/11kV SS Control Room, Bond Street Randburg Town Council, Check Meter Panel</t>
  </si>
  <si>
    <t>0 4 1 2 0 4 9 2</t>
  </si>
  <si>
    <t>Bond Street 11kV SS Feeder Board 1 Room,  Meter</t>
  </si>
  <si>
    <t>000 41696</t>
  </si>
  <si>
    <t>5A X 2</t>
  </si>
  <si>
    <t>Bond Street 88/11kV SS Control Room, ERTU</t>
  </si>
  <si>
    <t>ERTU</t>
  </si>
  <si>
    <t>ERT3/0471</t>
  </si>
  <si>
    <t>Bond Street 88/11kV SS Control Room, City Power Fibre Optic System X 3 Panels</t>
  </si>
  <si>
    <t>Bond Street 88/11kV SS Control Room, Fox Panel</t>
  </si>
  <si>
    <t>Bond Street 88/11kV SS Control Room, 110V DC Charger</t>
  </si>
  <si>
    <t>EDXCX-301000</t>
  </si>
  <si>
    <t>20A</t>
  </si>
  <si>
    <t>Bond Street 88/11kV SS Control Room, Battery Charger</t>
  </si>
  <si>
    <t>1V11010LL95</t>
  </si>
  <si>
    <t>95/0797</t>
  </si>
  <si>
    <t>Bond Street 11kV SS Feeder Board 1 Room, Battery Charger</t>
  </si>
  <si>
    <t>Silicon Engineering LTD</t>
  </si>
  <si>
    <t>D250</t>
  </si>
  <si>
    <t>J3345/1</t>
  </si>
  <si>
    <t>5/10A</t>
  </si>
  <si>
    <t>48/220V</t>
  </si>
  <si>
    <t>Bond Street 88/11kV SS Control Room, X85 Cells</t>
  </si>
  <si>
    <t>VTX1L47C</t>
  </si>
  <si>
    <t>Code:1512</t>
  </si>
  <si>
    <t>Bond Street 11kV SS Feeder Board 1 Room,  X85 Cells</t>
  </si>
  <si>
    <t>Changhong</t>
  </si>
  <si>
    <t>KPL150</t>
  </si>
  <si>
    <t>150Ah 1.2V</t>
  </si>
  <si>
    <t>Bond Street 11kV SS Feeder Board 1 Room,  X76 Cells</t>
  </si>
  <si>
    <t>VTX1M66-1</t>
  </si>
  <si>
    <t>Code:1707</t>
  </si>
  <si>
    <t>New Road 88/11kV Substation</t>
  </si>
  <si>
    <t>Cnr New Road and Harry Galaun DR</t>
  </si>
  <si>
    <t>Carlswald</t>
  </si>
  <si>
    <t>28°07'09.2" E</t>
  </si>
  <si>
    <t>25°58'45.8" S</t>
  </si>
  <si>
    <t>New Road 88/11kV SS  Transformer 1+2 11kV Switch Room, ( Bay 1T0)</t>
  </si>
  <si>
    <t>SBV3E/2500/40/S1</t>
  </si>
  <si>
    <t>10336/2009</t>
  </si>
  <si>
    <t>New Road 88/11kV SS  Transformer 1+2 11kV Switch Room, IBG Feeder 1( Bay 02L5)</t>
  </si>
  <si>
    <t>SBV3E/800/25/S1</t>
  </si>
  <si>
    <t>10337/2009</t>
  </si>
  <si>
    <t>New Road 88/11kV SS  Transformer 1+2 11kV Switch Room, New Road East HYG Ext 25( Bay 03L5)</t>
  </si>
  <si>
    <t>10338/2009</t>
  </si>
  <si>
    <t>New Road 88/11kV SS  Transformer 1+2 11kV Switch Room, MSS00380 ( Bay 04L5)</t>
  </si>
  <si>
    <t>10339/2009</t>
  </si>
  <si>
    <t>New Road 88/11kV SS  Transformer 1+2 11kV Switch Room, M/S 1 Level Road( Bay 05L5)</t>
  </si>
  <si>
    <t>10340/2009</t>
  </si>
  <si>
    <t>New Road 88/11kV SS  Transformer 1+2 11kV Switch Room, Halfway Gardens Ext 22( Bay 06L5)</t>
  </si>
  <si>
    <t>10341/2009</t>
  </si>
  <si>
    <t>New Road 88/11kV SS  Transformer 1+2 11kV Switch Room, Grand Central Incomer 1( Bay 07L5)</t>
  </si>
  <si>
    <t>10342/2009</t>
  </si>
  <si>
    <t>New Road 88/11kV SS  Transformer 1+2 11kV Switch Room, RMU 00042( Bay 08L5)</t>
  </si>
  <si>
    <t>10343/2009</t>
  </si>
  <si>
    <t>New Road 88/11kV SS  Transformer 1+2 11kV Switch Room, Bus Coupler( Bay 09L5)</t>
  </si>
  <si>
    <t>10344/2009</t>
  </si>
  <si>
    <t>New Road 88/11kV SS  Transformer 1+2 11kV Switch Room, Grand Central Incomer 2( Bay 10L5)</t>
  </si>
  <si>
    <t>10345/2009</t>
  </si>
  <si>
    <t>New Road 88/11kV SS  Transformer 1+2 11kV Switch Room, IBG Feeder No 3 ( Bay 11L5)</t>
  </si>
  <si>
    <t>10346/2009</t>
  </si>
  <si>
    <t>New Road 88/11kV SS  Transformer 1+2 11kV Switch Room, Vorna Valley(Sub Station)( Bay 12L5)</t>
  </si>
  <si>
    <t>10347/2009</t>
  </si>
  <si>
    <t>New Road 88/11kV SS  Transformer 1+2 11kV Switch Room, To MSS 01539 Gedage Road( Bay 13L5)</t>
  </si>
  <si>
    <t>10348/2009</t>
  </si>
  <si>
    <t>New Road 88/11kV SS  Transformer 1+2 11kV Switch Room, Water Park (Mini Sub)( Bay 14L5)</t>
  </si>
  <si>
    <t>10349/2009</t>
  </si>
  <si>
    <t>New Road 88/11kV SS  Transformer 1+2 11kV Switch Room, ( Bay 15L5)</t>
  </si>
  <si>
    <t>10350/2009</t>
  </si>
  <si>
    <t>New Road 88/11kV SS  Transformer 1+2 11kV Switch Room, ( Bay 16L5)</t>
  </si>
  <si>
    <t>10351/2009</t>
  </si>
  <si>
    <t>New Road 88/11kV SS  Transformer 1+2 11kV Switch Room, ( Bay 17L5)</t>
  </si>
  <si>
    <t>10352/2009</t>
  </si>
  <si>
    <t>New Road 88/11kV SS  Transformer 1+2 11kV Switch Room, ( Bay 2T0)</t>
  </si>
  <si>
    <t>10354/2009</t>
  </si>
  <si>
    <t>New Road 88/11kV SS  Transformer 1+2 11kV Switch Room, ( Bay 2S0)</t>
  </si>
  <si>
    <t>10353/2009</t>
  </si>
  <si>
    <t>New Road 88/11kV SS  Transformer 1+2 11kV Switch Room, ( Bay 3S0)</t>
  </si>
  <si>
    <t>10356/2009</t>
  </si>
  <si>
    <t>New Road 88/11kV SS  Transformer 1+2 11kV Switch Room, Bay Spare</t>
  </si>
  <si>
    <t>New Road 88/11kV SS  Transformer 3 11kV Switch Room,(Bay 20L5)</t>
  </si>
  <si>
    <t>/2010</t>
  </si>
  <si>
    <t>New Road 88/11kV SS  Transformer 3 11kV Switch Room, Halfway Gardens x22(Bay 21L5)</t>
  </si>
  <si>
    <t>12087/2010</t>
  </si>
  <si>
    <t>New Road 88/11kV SS  Transformer 3 11kV Switch Room,To MSS 00051 Holding(Bay 22L5)</t>
  </si>
  <si>
    <t>12086/2010</t>
  </si>
  <si>
    <t>New Road 88/11kV SS  Transformer 3 11kV Switch Room, Vodacom No 1(Bay 23L5)</t>
  </si>
  <si>
    <t>12085/2010</t>
  </si>
  <si>
    <t>New Road 88/11kV SS  Transformer 3 11kV Switch Room, Vodacom No 2(Bay 24L5)</t>
  </si>
  <si>
    <t>12084/2010</t>
  </si>
  <si>
    <t>New Road 88/11kV SS  Transformer 3 11kV Switch Room, To MSS ERF 2211th Road(Bay 25L5)</t>
  </si>
  <si>
    <t>12083/2010</t>
  </si>
  <si>
    <t>New Road 88/11kV SS  Transformer 3 11kV Switch Room,BMK 00217 Distributor(Bay 26L5)</t>
  </si>
  <si>
    <t>12082/2010</t>
  </si>
  <si>
    <t>New Road 88/11kV SS  Transformer 3 11kV Switch Room, BMK 00235(Bay 27L5)</t>
  </si>
  <si>
    <t>12081/2010</t>
  </si>
  <si>
    <t>New Road 88/11kV SS  Transformer 3 11kV Switch Room,(Bay 28L5)</t>
  </si>
  <si>
    <t>12080/2010</t>
  </si>
  <si>
    <t>New Road 88/11kV SS  Transformer 3 11kV Switch Room, Halfway Gardens no 2(Bay 29L5)</t>
  </si>
  <si>
    <t>12079/2010</t>
  </si>
  <si>
    <t>New Road 88/11kV SS  Transformer 3 11kV Switch Room, BMK 00078(Bay 30L5)</t>
  </si>
  <si>
    <t>12078/2010</t>
  </si>
  <si>
    <t>New Road 88/11kV SS  Transformer 3 11kV Switch Room, DATA Park 1(Bay 31L5)</t>
  </si>
  <si>
    <t>12077/2010</t>
  </si>
  <si>
    <t>New Road 88/11kV SS  Transformer 3 11kV Switch Room,DATA Park 2(Bay 32L5)</t>
  </si>
  <si>
    <t>12076/2010</t>
  </si>
  <si>
    <t>New Road 88/11kV SS  Transformer 3 11kV Switch Room, MSS 00106(Bay 33L5)</t>
  </si>
  <si>
    <t>12075/2010</t>
  </si>
  <si>
    <t>New Road 88/11kV SS  Transformer 3 11kV Switch Room, To Rmu 00293(Bay 34L5)</t>
  </si>
  <si>
    <t>12074/2010</t>
  </si>
  <si>
    <t>New Road 88/11kV SS  Transformer 3 11kV Switch Room, Spare(Bay 35L5)</t>
  </si>
  <si>
    <t>12073/2010</t>
  </si>
  <si>
    <t>New Road 88/11kV SS  Transformer 3 11kV Switch Room,(Bay 3T0)</t>
  </si>
  <si>
    <t>12072/2010</t>
  </si>
  <si>
    <t>New Road 40MVA 88/11kV SS TRF Bay 1</t>
  </si>
  <si>
    <t>T-STAR</t>
  </si>
  <si>
    <t>New Road 40MVA 88/11kV SS TRF Bay 2</t>
  </si>
  <si>
    <t>New Road 40MVA 88/11kV SS TRF Bay 3</t>
  </si>
  <si>
    <t>New Road SS 11kV/450V, TRF Bay 1</t>
  </si>
  <si>
    <t>DPM</t>
  </si>
  <si>
    <t>T3576/1</t>
  </si>
  <si>
    <t>New Road SS 11kV/450V, TRF Bay 2</t>
  </si>
  <si>
    <t>T3576/2</t>
  </si>
  <si>
    <t>New Road SS 11kV/450V, TRF Bay 3</t>
  </si>
  <si>
    <t>T3576/3</t>
  </si>
  <si>
    <t>New Road 88/11kV SS Control Room, 88/11kV Transformer T3, Bay 8, Transformer Bay Control &amp; Main 1 Protection</t>
  </si>
  <si>
    <t>New Road 88/11kV SS Control Room, 88/11kV Transformer T3, Bay 8, Transformer Main 2 Protection</t>
  </si>
  <si>
    <t>SEL-387A</t>
  </si>
  <si>
    <t>New Road 88/11kV SS Control Room, 88/11kV Transformer T3, Bay 8, Automatic Voltage Control</t>
  </si>
  <si>
    <t>REGSys</t>
  </si>
  <si>
    <t>REG-DA</t>
  </si>
  <si>
    <t>M09030865</t>
  </si>
  <si>
    <t>110-280V</t>
  </si>
  <si>
    <t>New Road 88/11kV SS Control Room, 88/11kV Transformer T3, Bay 8, Lockout 1</t>
  </si>
  <si>
    <t>RMS</t>
  </si>
  <si>
    <t>123306/1</t>
  </si>
  <si>
    <t>New Road 88/11kV SS Control Room, 88kV Grand Central Incomer 2, Bay 7, Incomer Bay Control &amp; Backup Protection</t>
  </si>
  <si>
    <t>New Road 88/11kV SS Control Room, 88kV Grand Central Incomer 2, Bay 7, Cable Differential Protection</t>
  </si>
  <si>
    <t>SEL-311L</t>
  </si>
  <si>
    <t>New Road 88/11kV SS Control Room, 88/11kV Transformer T2, Bay 6, Transformer Bay Control &amp; Main 1 Protection</t>
  </si>
  <si>
    <t>New Road 88/11kV SS Control Room, 88/11kV Transformer T2, Bay 6, Transformer Main 2 Protection</t>
  </si>
  <si>
    <t>New Road 88/11kV SS Control Room, 88/11kV Transformer T2, Bay 6, Automatic Voltage Control</t>
  </si>
  <si>
    <t>M09030911</t>
  </si>
  <si>
    <t>48-250V</t>
  </si>
  <si>
    <t>New Road 88/11kV SS Control Room, 88/11kV Transformer T2, Bay 6, Lockout 1</t>
  </si>
  <si>
    <t>123301/3</t>
  </si>
  <si>
    <t>New Road 88/11kV SS Control Room, Empty Panel</t>
  </si>
  <si>
    <t>New Road 88/11kV SS Control Room, 88kV Bus Coupler, Bay 4, Bus Coupler Bay Control &amp; Main Protection</t>
  </si>
  <si>
    <t>New Road 88/11kV SS Control Room, 88kV Grand Central Incomer 1, Bay 3, Incomer Bay Control &amp; Backup Protection</t>
  </si>
  <si>
    <t>New Road 88/11kV SS Control Room, 88kV Grand Central Incomer 1, Bay 3, Cable Differential Protection</t>
  </si>
  <si>
    <t>New Road 88/11kV SS Control Room, 88/11kV Transformer T1, Bay 2, Transformer Bay Control &amp; Main 1 Protection</t>
  </si>
  <si>
    <t>New Road 88/11kV SS Control Room, 88/11kV Transformer T1, Bay 2, Transformer Main 2 Protection</t>
  </si>
  <si>
    <t>New Road 88/11kV SS Control Room, 88/11kV Transformer T1, Bay 2, Automatic Voltage Control</t>
  </si>
  <si>
    <t>M09030866</t>
  </si>
  <si>
    <t>New Road 88/11kV SS Control Room, 88/11kV Transformer T1, Bay 2, Lockout 1</t>
  </si>
  <si>
    <t>123301/1</t>
  </si>
  <si>
    <t>New Road 88/11kV SS Control Room, 88kV Bus Zone, Red Phase</t>
  </si>
  <si>
    <t>SEL-487B</t>
  </si>
  <si>
    <t>New Road 88/11kV SS Control Room, 88kV Bus Zone, White Phase</t>
  </si>
  <si>
    <t>New Road 88/11kV SS Control Room, 88kV Bus Zone, Blue Phase</t>
  </si>
  <si>
    <t>New Road 88/11kV SS Control Room, 11kV FDR02, FDR01 &amp; INC 1T0, Bay 3, Feeder Bay Control &amp; Main Protection</t>
  </si>
  <si>
    <t>SEL-751A</t>
  </si>
  <si>
    <t>110-250V</t>
  </si>
  <si>
    <t>New Road 88/11kV SS Control Room, 11kV FDR02, FDR01 &amp; INC 1T0, Bay 2, Feeder Bay Control &amp; Main Protection</t>
  </si>
  <si>
    <t>New Road 88/11kV SS Control Room, 11kV FDR02, FDR01 &amp; INC 1T0, Bay 1, Incomer Bay Control &amp; Main Protection</t>
  </si>
  <si>
    <t>New Road 88/11kV SS Control Room, 11kV FDR02, FDR01 &amp; INC 1T0, Bay 1, Incomer Backup Protection</t>
  </si>
  <si>
    <t>New Road 88/11kV SS Control Room, 11kV FDR05, FDR04 &amp; FDR03, Bay 6, Feeder Bay Control &amp; Main Protection</t>
  </si>
  <si>
    <t>New Road 88/11kV SS Control Room, 11kV FDR05, FDR04 &amp; FDR03, Bay 5, Feeder Bay Control &amp; Main Protection</t>
  </si>
  <si>
    <t>New Road 88/11kV SS Control Room, 11kV FDR05, FDR04 &amp; FDR03, Bay 4, Feeder Bay Control &amp; Main Protection</t>
  </si>
  <si>
    <t>New Road 88/11kV SS Control Room, 11kV BS 1C0, FDR07 &amp; FDR06, Bay 9, Bus Section Control &amp; Main Protection</t>
  </si>
  <si>
    <t>New Road 88/11kV SS Control Room, 11kV BS 1C0, FDR07 &amp; FDR06, Bay 8, Feeder Bay Control &amp; Main Protection</t>
  </si>
  <si>
    <t>New Road 88/11kV SS Control Room, 11kV BS 1C0, FDR07 &amp; FDR06, Bay 7, Feeder Bay Control &amp; Main Protection</t>
  </si>
  <si>
    <t>New Road 88/11kV SS Control Room, 11kV FDR10, FDR09 &amp; FDR08, Bay 12, Feeder Bay Control &amp; Main Protection</t>
  </si>
  <si>
    <t>New Road 88/11kV SS Control Room, 11kV FDR10, FDR09 &amp; FDR08, Bay 11, Feeder Bay Control &amp; Main Protection</t>
  </si>
  <si>
    <t>New Road 88/11kV SS Control Room, 11kV FDR10, FDR09 &amp; FDR08, Bay 10, Feeder Bay Control &amp; Main Protection</t>
  </si>
  <si>
    <t>New Road 88/11kV SS Control Room, 11kV FDR13, FDR12 &amp; FDR11, Bay 15, Feeder Bay Control &amp; Main Protection</t>
  </si>
  <si>
    <t>New Road 88/11kV SS Control Room, 11kV FDR13, FDR12 &amp; FDR11, Bay 14, Feeder Bay Control &amp; Main Protection</t>
  </si>
  <si>
    <t>New Road 88/11kV SS Control Room, 11kV FDR13, FDR12 &amp; FDR11, Bay 13, Feeder Bay Control &amp; Main Protection</t>
  </si>
  <si>
    <t>New Road 88/11kV SS Control Room, 11kV INC 2T0, BS 1S0 &amp; FDR14, Bay 18, Incomer Bay Control &amp; Main Protection</t>
  </si>
  <si>
    <t>New Road 88/11kV SS Control Room, 11kV INC 2T0, BS 1S0 &amp; FDR14, Bay 18, Incomer Backup Protection</t>
  </si>
  <si>
    <t>New Road 88/11kV SS Control Room, 11kV INC 2T0, BS 1S0 &amp; FDR14, Bay 17, Bus Section Control &amp; Main Protection</t>
  </si>
  <si>
    <t>New Road 88/11kV SS Control Room, 11kV INC 2T0, BS 1S0 &amp; FDR14, Bay 16, Feeder Bay Control &amp; Main Protection</t>
  </si>
  <si>
    <t>New Road 88/11kV SS Control Room, (No Name Panel), Bay 21, Bus Section Control &amp; Main Protection</t>
  </si>
  <si>
    <t>New Road 88/11kV SS Control Room, (No Name Panel), Bay 20,Feeder Bay Control &amp; Main Protection</t>
  </si>
  <si>
    <t>New Road 88/11kV SS Control Room, (No Name Panel), Bay 19, Feeder Bay Control &amp; Main Protection</t>
  </si>
  <si>
    <t>New Road 88/11kV SS Control Room, (No Name Panel), Bay 19, Diff Protection</t>
  </si>
  <si>
    <t>MHOR04V1AB0000B</t>
  </si>
  <si>
    <t>3416207/05/09</t>
  </si>
  <si>
    <t>New Road 88/11kV SS Control Room, 11kV FDR 18, 17 &amp; 16, Bay 24, Feeder Diff Protection</t>
  </si>
  <si>
    <t>P521</t>
  </si>
  <si>
    <t>QZ141740174</t>
  </si>
  <si>
    <t>24-250V</t>
  </si>
  <si>
    <t>New Road 88/11kV SS Control Room, 11kV FDR 18, 17 &amp; 16, Bay 24, Feeder Bay Control &amp; Main Protection</t>
  </si>
  <si>
    <t>New Road 88/11kV SS Control Room, 11kV FDR 18, 17 &amp; 16, Bay 23, Feeder Diff Protection</t>
  </si>
  <si>
    <t>QZ141740168</t>
  </si>
  <si>
    <t>New Road 88/11kV SS Control Room, 11kV FDR 18, 17 &amp; 16, Bay 23, Feeder Bay Control &amp; Main Protection</t>
  </si>
  <si>
    <t>New Road 88/11kV SS Control Room, 11kV FDR 18, 17 &amp; 16, Bay 22, Feeder Bay Control &amp; Main Protection</t>
  </si>
  <si>
    <t>New Road 88/11kV SS Control Room, 11kV FDR 21, 20 &amp; 19, Bay 27, Feeder Bay Control &amp; Main Protection</t>
  </si>
  <si>
    <t>New Road 88/11kV SS Control Room, 11kV FDR 21, 20 &amp; 19, Bay 26, Feeder Bay Control &amp; Main Protection</t>
  </si>
  <si>
    <t>New Road 88/11kV SS Control Room, 11kV FDR 21, 20 &amp; 19, Bay 25, Feeder Bay Control &amp; Main Protection</t>
  </si>
  <si>
    <t>New Road 88/11kV SS Control Room, 11kV FDR 23, 22 BS 3C0, Bay 30, Feeder Bay Control &amp; Main Protection</t>
  </si>
  <si>
    <t>New Road 88/11kV SS Control Room, 11kV FDR 23, 22 BS 3C0, Bay 29, Feeder Bay Control &amp; Main Protection</t>
  </si>
  <si>
    <t>New Road 88/11kV SS Control Room, 11kV FDR 23, 22 BS 3C0, Bay 28, Bus Section Control &amp; Main Protection</t>
  </si>
  <si>
    <t>New Road 88/11kV SS Control Room, 11kV FDR 26, 25 &amp; 24, Bay 33, Feeder Bay Control &amp; Main Protection</t>
  </si>
  <si>
    <t>New Road 88/11kV SS Control Room, 11kV FDR 26, 25 &amp; 24, Bay 32, Feeder Diff Protection</t>
  </si>
  <si>
    <t>QZ141740167</t>
  </si>
  <si>
    <t>New Road 88/11kV SS Control Room, 11kV FDR 26, 25 &amp; 24, Bay 32, Feeder Bay Control &amp; Main Protection</t>
  </si>
  <si>
    <t>New Road 88/11kV SS Control Room, 11kV FDR 26, 25 &amp; 24, Bay 31, Feeder Bay Control &amp; Main Protection</t>
  </si>
  <si>
    <t>QZ141740166</t>
  </si>
  <si>
    <t>New Road 88/11kV SS Control Room, 11kV INC 3T0, FDR 28 &amp; 27, Bay 36, Incomer Bay Control &amp; Main Protection</t>
  </si>
  <si>
    <t>New Road 88/11kV SS Control Room, 11kV INC 3T0, FDR 28 &amp; 27, Bay 36, Incomer Backup Protection</t>
  </si>
  <si>
    <t>New Road 88/11kV SS Control Room, 11kV INC 3T0, FDR 28 &amp; 27, Bay 35, Feeder Bay Control &amp; Main Protection</t>
  </si>
  <si>
    <t>New Road 88/11kV SS Control Room, 11kV INC 3T0, FDR 28 &amp; 27, Bay 34, Feeder Bay Control &amp; Main Protection</t>
  </si>
  <si>
    <t>Transformer 1+2 11kV Switch Room, Arc Protection</t>
  </si>
  <si>
    <t>ES463752</t>
  </si>
  <si>
    <t>Transformer 1+2 11kV Switch Room, Arc Auxiliary</t>
  </si>
  <si>
    <t>122587/2</t>
  </si>
  <si>
    <t>ES463751</t>
  </si>
  <si>
    <t>118072/77</t>
  </si>
  <si>
    <t>ES463753</t>
  </si>
  <si>
    <t>122587/1</t>
  </si>
  <si>
    <t>New Road 88/11kV SS Control Room &amp; Transformer 1+2 11kV Switch Room, Test Terminals X159</t>
  </si>
  <si>
    <t>New Road 88/11kV SS Control Room, Fire Alarm System</t>
  </si>
  <si>
    <t>Ziton</t>
  </si>
  <si>
    <t>ZP3</t>
  </si>
  <si>
    <t>Transformer 1+2 11kV Switch Room, SafeRing</t>
  </si>
  <si>
    <t>1VDP003023</t>
  </si>
  <si>
    <t>52.5kA</t>
  </si>
  <si>
    <t>1VDP000966</t>
  </si>
  <si>
    <t>Transformer 3 11kV SS Switch Room, SafePlus X3</t>
  </si>
  <si>
    <t>B137SP</t>
  </si>
  <si>
    <t>New Road 88/11kV SS Control Room, Metering, Incomer 1T0 Check Meter</t>
  </si>
  <si>
    <t>ZMD402CT44.0607 S2</t>
  </si>
  <si>
    <t>230/415V X3</t>
  </si>
  <si>
    <t>New Road 88/11kV SS Control Room, Metering, Incomer 2T0 Check Meter</t>
  </si>
  <si>
    <t>230/415V X4</t>
  </si>
  <si>
    <t>New Road 88/11kV SS Control Room, Metering, Incomer 3T0 Check Meter</t>
  </si>
  <si>
    <t>230/415V X5</t>
  </si>
  <si>
    <t>New Road 88/11kV SS Control Room, Fibre Optic Patch Panel</t>
  </si>
  <si>
    <t>New Road 88/11kV SS Control Room, 88kV Bus Coupler, Bay 4, Ethernet Switch</t>
  </si>
  <si>
    <t>GarrettCom</t>
  </si>
  <si>
    <t>Magnum 6K32TR</t>
  </si>
  <si>
    <t>0 2-02912 REV B</t>
  </si>
  <si>
    <t>125V</t>
  </si>
  <si>
    <t>New Road 88/11kV SS Control Room, 11kV BS 1C0, FDR07 &amp; FDR06, Ethernet Switch</t>
  </si>
  <si>
    <t>New Road 88/11kV SS Control Room, 11kV FDR 23, 22 BS 3C0, Ethernet Switch</t>
  </si>
  <si>
    <t>New Road 88/11kV SS Control Room, Inside Panel, Remote I/O Module X33</t>
  </si>
  <si>
    <t>New Road 88/11kV SS Control Room, 11kV Pilot Cabinets</t>
  </si>
  <si>
    <t>New Road 88/11kV SS Control Room, Transmitter</t>
  </si>
  <si>
    <t>Enermet</t>
  </si>
  <si>
    <t>FU-K 303</t>
  </si>
  <si>
    <t>New Road 88/11kV SS Control Room, SCADA</t>
  </si>
  <si>
    <t>New Road 88/11kV SS Control Room, SCADA, Sattelite Synchronize Clock</t>
  </si>
  <si>
    <t>120/230V</t>
  </si>
  <si>
    <t>New Road 88/11kV SS Control Room, SCADA, Intelligent Server</t>
  </si>
  <si>
    <t>New Road 88/11kV SS Control Room, SCADA, Progammable Automation Controllers</t>
  </si>
  <si>
    <t>New Road 88/11kV SS Control Room, DC Board</t>
  </si>
  <si>
    <t>New Road 88/11kV SS Control Room, LV AC  Board</t>
  </si>
  <si>
    <t>New Road 88/11kV SS Control Room, Battery Bank 1 Charger</t>
  </si>
  <si>
    <t>6V11060A08</t>
  </si>
  <si>
    <t>0 8/1356/1</t>
  </si>
  <si>
    <t>New Road 88/11kV SS Control Room, Battery Bank 2 Charger</t>
  </si>
  <si>
    <t>0 8/1356/2</t>
  </si>
  <si>
    <t>New Road 88/11kV SS Battery RoomX 168 Cells</t>
  </si>
  <si>
    <t>MC310P</t>
  </si>
  <si>
    <t>Code:0808</t>
  </si>
  <si>
    <t>Fucntional Location</t>
  </si>
  <si>
    <t>Grand Central 88/11kV Substation</t>
  </si>
  <si>
    <t>48 Dale Road Cnr Pretoria Main Road</t>
  </si>
  <si>
    <t>28°08'16.3" E</t>
  </si>
  <si>
    <t>25°59'57.7" S</t>
  </si>
  <si>
    <t>Grand Central 11kV SS Feeder Board, Circuit Breaker(Not Accessable, Bay 108 - Bay 96</t>
  </si>
  <si>
    <t>Grand Central 11kV SS SwitchBoard Room, Feederboard 3, 4T0( Bay 1)</t>
  </si>
  <si>
    <t>9874-2008</t>
  </si>
  <si>
    <t>Grand Central 11kV SS SwitchBoard Room, Feederboard 3, Zonkesizwe Feeder 1( Bay 2)</t>
  </si>
  <si>
    <t>9875-2008</t>
  </si>
  <si>
    <t>Grand Central 11kV SS SwitchBoard Room, Feederboard 3, CBD SUB No 3 Feeder( Bay 3)</t>
  </si>
  <si>
    <t>9876-2008</t>
  </si>
  <si>
    <t>Grand Central 11kV SS SwitchBoard Room, Feederboard 3, RMU( Bay 4)</t>
  </si>
  <si>
    <t>9877-2008</t>
  </si>
  <si>
    <t>Grand Central 11kV SS SwitchBoard Room, Feederboard 3, Church STR No 1 Feeder( Bay 5)</t>
  </si>
  <si>
    <t>9878-2008</t>
  </si>
  <si>
    <t>Grand Central 11kV SS SwitchBoard Room, Feederboard 3, Zonkesizwe Feeder 2( Bay 6)</t>
  </si>
  <si>
    <t>9878A-2008</t>
  </si>
  <si>
    <t>Grand Central 11kV SS SwitchBoard Room, Feederboard 3, Stauch Vorster No 1 Feeder( Bay 7)</t>
  </si>
  <si>
    <t>9879-2008</t>
  </si>
  <si>
    <t>Grand Central 11kV SS SwitchBoard Room, Feederboard 3, Stauch Vorster No 3 Feeder( Bay 8)</t>
  </si>
  <si>
    <t>9880-2008</t>
  </si>
  <si>
    <t>Grand Central 11kV SS SwitchBoard Room, Feederboard 3, Bussection( Bay 9)</t>
  </si>
  <si>
    <t>9881-2008</t>
  </si>
  <si>
    <t>Grand Central 11kV SS SwitchBoard Room, Feederboard 3, Stauch Vorster no 2 Feeder( Bay 10)</t>
  </si>
  <si>
    <t>9882-2008</t>
  </si>
  <si>
    <t>Grand Central 11kV SS SwitchBoard Room, Feederboard 3, CBD Sub no 1 Feeder( Bay 11)</t>
  </si>
  <si>
    <t>9883-2008</t>
  </si>
  <si>
    <t>Grand Central 11kV SS SwitchBoard Room, Feederboard 3, CBD Sub no 2Feeder( Bay 12)</t>
  </si>
  <si>
    <t>9884-2008</t>
  </si>
  <si>
    <t>Grand Central 11kV SS SwitchBoard Room, Feederboard 3, Church STR no 2 feeder( Bay 13)</t>
  </si>
  <si>
    <t>9885-2008</t>
  </si>
  <si>
    <t>Grand Central 11kV SS SwitchBoard Room, Feederboard 3, Zonkesizwe Feeder3( Bay 14)</t>
  </si>
  <si>
    <t>9886-2008</t>
  </si>
  <si>
    <t>Grand Central 11kV SS SwitchBoard Room, Feederboard 3, Zonkesizwe Feeder4( Bay 15)</t>
  </si>
  <si>
    <t>9891-2008</t>
  </si>
  <si>
    <t>Grand Central 11kV SS SwitchBoard Room, Feederboard 3, 185/3C or 300/3C Spare( Bay 16)</t>
  </si>
  <si>
    <t>9892-2008</t>
  </si>
  <si>
    <t>Grand Central 11kV SS SwitchBoard Room, Feederboard 3, Bus Section2( Bay 17)</t>
  </si>
  <si>
    <t>9893-2008</t>
  </si>
  <si>
    <t>Grand Central 11kV SS SwitchBoard Room, Feederboard 3, 5S0( Bay 18)</t>
  </si>
  <si>
    <t>9897-2008</t>
  </si>
  <si>
    <t>Grand Central 11kV SS SwitchBoard Room, Feederboard 3, 1T0( Bay 19)</t>
  </si>
  <si>
    <t>9895-2008</t>
  </si>
  <si>
    <t>C-ARPRT-FB01-AIRPRT</t>
  </si>
  <si>
    <t>Grand Central 11kV SS SwitchBoard Room, Feederboard 3, 1S0( Bay 20)</t>
  </si>
  <si>
    <t>9896-2008</t>
  </si>
  <si>
    <t>Cables: 92</t>
  </si>
  <si>
    <t>Grand Central 11kV SS SwitchBoard Room,  Airport( Bay 204)</t>
  </si>
  <si>
    <t>Grand Central 11kV SS SwitchBoard Room,  Spare( Bay 203)</t>
  </si>
  <si>
    <t>Grand Central 11kV SS SwitchBoard Room,  Boulders Mall( Bay 202)</t>
  </si>
  <si>
    <t>Grand Central 11kV SS SwitchBoard Room,  Transfomer 2( Bay 201)</t>
  </si>
  <si>
    <t>Grand Central 11kV SS SwitchBoard Room,  James Cresent Switching Station( Bay 101)</t>
  </si>
  <si>
    <t>C-ARPRT-FB01</t>
  </si>
  <si>
    <t>Grand Central 11kV SS SwitchBoard Room,  Stauch Vorster Feeder( Bay 102)</t>
  </si>
  <si>
    <t>Grand Central 11kV SS SwitchBoard Room,  New Road Feeder1( Bay 103)</t>
  </si>
  <si>
    <t>Grand Central 11kV SS SwitchBoard Room,  Spare( Bay 104)</t>
  </si>
  <si>
    <t>Grand Central 11kV SS SwitchBoard Room,  Bus Coupler( Bay 105)</t>
  </si>
  <si>
    <t>Grand Central 11kV SS SwitchBoard Room,  Spare( Bay 106)</t>
  </si>
  <si>
    <t>Grand Central 11kV SS SwitchBoard Room,  Transformer1 (Bay 107)</t>
  </si>
  <si>
    <t>Grand Central 11kV SS SwitchBoard Room,  300AL/185Cu RMU127 West Street (Bay 108)</t>
  </si>
  <si>
    <t>Grand Central 11kV SS SwitchBoard Room,  Airport Switching Station (Bay 109)</t>
  </si>
  <si>
    <t>Grand Central 88/11kV, 30MVA, TRF Bay 1</t>
  </si>
  <si>
    <t>TBA 33</t>
  </si>
  <si>
    <t>Grand Central 88/11kV, 30MVA, TRF Bay 2</t>
  </si>
  <si>
    <t>Grand Central 88/11kV, 40MVA, TRF Bay 3</t>
  </si>
  <si>
    <t>Distribution Transformers</t>
  </si>
  <si>
    <t>Grand Central 11kV SS/400V, 100kVA, TRF Bay 1</t>
  </si>
  <si>
    <t>XMY</t>
  </si>
  <si>
    <t>0 3242</t>
  </si>
  <si>
    <t>Grand Central 11kV SS/400V, 100kVA, TRF Bay 2</t>
  </si>
  <si>
    <t>0 3241</t>
  </si>
  <si>
    <t>Grand Central 11kV SS/400V, 100kVA, TRF Bay 3</t>
  </si>
  <si>
    <t>Desta Power Matla</t>
  </si>
  <si>
    <t>T-3537/1</t>
  </si>
  <si>
    <t>Grand Central 88/11kV SS Control Room, 88kV Buszone Protection Panel, Bus Differential Relay-Zone A</t>
  </si>
  <si>
    <t>MFAC34F1AA0001A</t>
  </si>
  <si>
    <t>797761H</t>
  </si>
  <si>
    <t>25-175V</t>
  </si>
  <si>
    <t>Grand Central 88/11kV SS Control Room, 88kV Buszone Protection Panel, Master Trip Relay-Zone A</t>
  </si>
  <si>
    <t>MVAJ53H1LB0840A</t>
  </si>
  <si>
    <t>797755H</t>
  </si>
  <si>
    <t>Grand Central 88/11kV SS Control Room, 88kV Buszone Protection Panel, Bus Differential Relay-Zone B</t>
  </si>
  <si>
    <t>797762H</t>
  </si>
  <si>
    <t>Grand Central 88/11kV SS Control Room, 88kV Buszone Protection Panel, Master Trip Relay-Zone B</t>
  </si>
  <si>
    <t>797756H</t>
  </si>
  <si>
    <t>Grand Central 88/11kV SS Control Room, 88kV Buszone Protection Panel, Bus Differential Relay-Check Zone</t>
  </si>
  <si>
    <t>625615F</t>
  </si>
  <si>
    <t>Grand Central 88/11kV SS Control Room, 88kV Buszone Protection Panel, Master Trip Relay-Check Zone</t>
  </si>
  <si>
    <t>797757H</t>
  </si>
  <si>
    <t>Grand Central 88/11kV SS Control Room, 88/11kV Transformer T1 Protection Panel, Overcurrent &amp; Earth Fault Relay</t>
  </si>
  <si>
    <t>MCGG82H1CB0753D</t>
  </si>
  <si>
    <t>797751H</t>
  </si>
  <si>
    <t>Grand Central 88/11kV SS Control Room, 88/11kV Transformer T1 Protection Panel, Test Block 1 (OC + EF Relay)</t>
  </si>
  <si>
    <t>Grand Central 88/11kV SS Control Room, 88/11kV Transformer T1 Protection Panel, Transformer Bucholz/Temp Trip Relay</t>
  </si>
  <si>
    <t>MCAA21B1BP0752A</t>
  </si>
  <si>
    <t>818937H</t>
  </si>
  <si>
    <t>0.41A</t>
  </si>
  <si>
    <t>Grand Central 88/11kV SS Control Room, 88/11kV Transformer T1 Protection Panel, HV Resticted Earth Fault Relay</t>
  </si>
  <si>
    <t>MFAC14C1AB0001A</t>
  </si>
  <si>
    <t>443286E</t>
  </si>
  <si>
    <t>25-325V</t>
  </si>
  <si>
    <t>Grand Central 88/11kV SS Control Room, 88/11kV Transformer T1 Protection Panel, Timer Relay</t>
  </si>
  <si>
    <t>MVTT14B1BA0772C</t>
  </si>
  <si>
    <t>797759H</t>
  </si>
  <si>
    <t>Grand Central 88/11kV SS Control Room, 88/11kV Transformer T1 Protection Panel,  Test Block 2 (HV Ref + Tmr Relay)</t>
  </si>
  <si>
    <t>Grand Central 88/11kV SS Control Room, 88/11kV Transformer T1 Protection Panel, HV Trip Circuit Supervision Relay</t>
  </si>
  <si>
    <t>Grand Central 88/11kV SS Control Room, 88/11kV Transformer T1 Protection Panel, Transformer Alarm Relay</t>
  </si>
  <si>
    <t>MVAA21 D1BA0793A</t>
  </si>
  <si>
    <t>Grand Central 88/11kV SS Control Room, 88/11kV Transformer T1 Protection Panel, Standyby Earth Fault  Relay</t>
  </si>
  <si>
    <t>MCGG22D1CB0753D</t>
  </si>
  <si>
    <t>797754H</t>
  </si>
  <si>
    <t>Grand Central 88/11kV SS Control Room, 88/11kV Transformer T1 Protection Panel, Master Trip  Relay</t>
  </si>
  <si>
    <t>MVAJ23 D1GB0777B</t>
  </si>
  <si>
    <t>Grand Central 88/11kV SS Control Room, 88/11kV Transformer T1 Protection Panel, Test Block 3 (SBEF Relay)</t>
  </si>
  <si>
    <t>Grand Central 88/11kV SS Control Room, 88/11kV Transformer T1 Protection Panel, Transformer Pressure Trip Relay</t>
  </si>
  <si>
    <t>MCAA11B1BP0757C</t>
  </si>
  <si>
    <t>818935H</t>
  </si>
  <si>
    <t>Grand Central 88/11kV SS Control Room, 88/11kV Transformer T1 Protection Panel, LV Restricted Earth Fault Relay</t>
  </si>
  <si>
    <t>443306E</t>
  </si>
  <si>
    <t>Grand Central 88/11kV SS Control Room, 88/11kV Transformer T1 Protection Panel, Test Block 4 (LV Ref Relay)</t>
  </si>
  <si>
    <t>Grand Central 88/11kV SS Control Room, 88/11kV Transformer T1 Protection Panel, NEC Buscholz/Temp Trip Relay</t>
  </si>
  <si>
    <t>818939H</t>
  </si>
  <si>
    <t>Grand Central 88/11kV SS Control Room, 88/11kV Transformer T1 Protection Panel, NEC Buscholz/Temp Alarm Relay</t>
  </si>
  <si>
    <t>Grand Central 88/11kV SS Control Room, 88/11kV Transformer TR Protection Panel, Overcurrent &amp; Earth Fault Relay</t>
  </si>
  <si>
    <t>797752H</t>
  </si>
  <si>
    <t>Grand Central 88/11kV SS Control Room, 88/11kV Transformer TR Protection Panel, Test Block 1 (OC + EF Relay)</t>
  </si>
  <si>
    <t>Grand Central 88/11kV SS Control Room, 88/11kV Transformer TR Protection Panel, Transformer Bucholz/Temp Trip Relay</t>
  </si>
  <si>
    <t>818936H</t>
  </si>
  <si>
    <t>Grand Central 88/11kV SS Control Room, 88/11kV Transformer TR Protection Panel, HV Resticted Earth Fault Relay</t>
  </si>
  <si>
    <t>443262E</t>
  </si>
  <si>
    <t>Grand Central 88/11kV SS Control Room, 88/11kV Transformer TR Protection Panel, Timer Relay</t>
  </si>
  <si>
    <t>797760H</t>
  </si>
  <si>
    <t>Grand Central 88/11kV SS Control Room, 88/11kV Transformer TR Protection Panel,  Test Block 2 (HV Ref + Tmr Relay)</t>
  </si>
  <si>
    <t>Grand Central 88/11kV SS Control Room, 88/11kV Transformer TR Protection Panel, HV Trip Circuit Supervision Relay</t>
  </si>
  <si>
    <t>Grand Central 88/11kV SS Control Room, 88/11kV Transformer TR Protection Panel, Transformer Alarm Relay</t>
  </si>
  <si>
    <t>Grand Central 88/11kV SS Control Room, 88/11kV Transformer TR Protection Panel, Standyby Earth Fault  Relay</t>
  </si>
  <si>
    <t>797753H</t>
  </si>
  <si>
    <t>Grand Central 88/11kV SS Control Room, 88/11kV Transformer TR Protection Panel, Master Trip  Relay</t>
  </si>
  <si>
    <t>Grand Central 88/11kV SS Control Room, 88/11kV Transformer TR Protection Panel, Test Block 3 (SBEF Relay)</t>
  </si>
  <si>
    <t>Grand Central 88/11kV SS Control Room, 88/11kV Transformer TR Protection Panel, Transformer Pressure Trip Relay</t>
  </si>
  <si>
    <t>818934H</t>
  </si>
  <si>
    <t>Grand Central 88/11kV SS Control Room, 88/11kV Transformer TR Protection Panel, LV Restricted Earth Fault Relay</t>
  </si>
  <si>
    <t>443264E</t>
  </si>
  <si>
    <t>Grand Central 88/11kV SS Control Room, 88/11kV Transformer TR Protection Panel, Test Block 4 (LV Ref Relay)</t>
  </si>
  <si>
    <t>Grand Central 88/11kV SS Control Room, 88/11kV Transformer TR Protection Panel, NEC Buscholz/Temp Trip Relay</t>
  </si>
  <si>
    <t>818938H</t>
  </si>
  <si>
    <t>Grand Central 88/11kV SS Control Room, 88/11kV Transformer TR Protection Panel, NEC Buscholz/Temp Alarm Relay</t>
  </si>
  <si>
    <t>Grand Central 88/11kV SS Control Room, 88kV Transformer T3, Transformer Bay Control &amp; Backup Protection, Bay T3</t>
  </si>
  <si>
    <t>Grand Central 88/11kV SS Control Room, 88kV Transformer T3, Transformer Main Protection, Bay T3</t>
  </si>
  <si>
    <t>Grand Central 88/11kV SS Control Room, 88kV Transformer T3, Automatic Voltage Regulation, Bay T3</t>
  </si>
  <si>
    <t>0 8093863</t>
  </si>
  <si>
    <t>Grand Central 88/11kV SS Control Room, 88kV Transformer T3, Lockout 1</t>
  </si>
  <si>
    <t>121401/28</t>
  </si>
  <si>
    <t>Grand Central 88/11kV SS Control Room, New Road Feeder 2, Transformer Bay Control &amp; Backup Protection, Bay 7</t>
  </si>
  <si>
    <t>Grand Central 88/11kV SS Control Room, New Road Feeder 2, Transformer Main Protection, Bay 7</t>
  </si>
  <si>
    <t>Grand Central 88/11kV SS Control Room, New Road Feeder 1, Transformer Bay Control &amp; Backup Protection, Bay 8</t>
  </si>
  <si>
    <t>Grand Central 88/11kV SS Control Room, New Road Feeder 1, Transformer Main Protection, Bay 8</t>
  </si>
  <si>
    <t>Grand Central 88/11kV SS Control Room, Test Terminals X60</t>
  </si>
  <si>
    <t>Grand Central Feeder Board Room, O/C &amp; E/F Proection, Bay 108</t>
  </si>
  <si>
    <t>ARGUS-M 7SR21021AA120CA0</t>
  </si>
  <si>
    <t>30/220V</t>
  </si>
  <si>
    <t>Grand Central Feeder Board Room, Trip Circuit Supervision, Bay 108</t>
  </si>
  <si>
    <t>MVAX31 C1CE0754A</t>
  </si>
  <si>
    <t>Grand Central Feeder Board Room, O/C &amp; E/F Proection, Bay 107</t>
  </si>
  <si>
    <t>102320301/022</t>
  </si>
  <si>
    <t>Grand Central Feeder Board Room, Trip Circuit Supervision, Bay 107</t>
  </si>
  <si>
    <t>Grand Central Feeder Board Room, Master Trip Relay, Bay 107</t>
  </si>
  <si>
    <t>0 100070</t>
  </si>
  <si>
    <t>Grand Central Feeder Board Room, Tarbus Relay, Bay 107</t>
  </si>
  <si>
    <t>0 100069</t>
  </si>
  <si>
    <t>Grand Central Feeder Board Room, O/C &amp; E/F Proection, Bay 106</t>
  </si>
  <si>
    <t>102320301/011</t>
  </si>
  <si>
    <t>Grand Central Feeder Board Room, Trip Circuit Supervision, Bay 106</t>
  </si>
  <si>
    <t>Grand Central Feeder Board Room, Master Trip Relay, Bay 105</t>
  </si>
  <si>
    <t>Grand Central Feeder Board Room, Trip Circuit Supervision, Bay 105</t>
  </si>
  <si>
    <t>Grand Central Feeder Board Room, O/C &amp; E/F Proection, Bay 104</t>
  </si>
  <si>
    <t>102279701/013</t>
  </si>
  <si>
    <t>Grand Central Feeder Board Room, Trip Circuit Supervision, Bay 104</t>
  </si>
  <si>
    <t>0 400035</t>
  </si>
  <si>
    <t>Grand Central Feeder Board Room, O/C &amp; E/F Proection, Bay 103</t>
  </si>
  <si>
    <t>102320301/010</t>
  </si>
  <si>
    <t>Grand Central Feeder Board Room, O/C &amp; E/F Protection, Bay 102</t>
  </si>
  <si>
    <t>103420901/005</t>
  </si>
  <si>
    <t>Grand Central Feeder Board Room, O/C &amp; E/F Protection, Bay 101</t>
  </si>
  <si>
    <t>Gec Measurements</t>
  </si>
  <si>
    <t>CDG36 EF1B5</t>
  </si>
  <si>
    <t>2.5-10A</t>
  </si>
  <si>
    <t>Grand Central Feeder Board Room, O/C &amp; E/F Protection, Bay 100</t>
  </si>
  <si>
    <t>102279701/005</t>
  </si>
  <si>
    <t>Grand Central Feeder Board Room, Trip Circuit Supervision, Bay 100</t>
  </si>
  <si>
    <t>Grand Central Feeder Board Room, Master Trip Relay, Bay 100</t>
  </si>
  <si>
    <t>Grand Central Feeder Board Room, Tarbus Relay, Bay 100</t>
  </si>
  <si>
    <t>Grand Central Feeder Board Room, O/C &amp; E/F Protection, Bay 98</t>
  </si>
  <si>
    <t>102320301/0016</t>
  </si>
  <si>
    <t>Grand Central Feeder Board Room, O/C &amp; E/F Protection, Bay 97</t>
  </si>
  <si>
    <t>102320301/021</t>
  </si>
  <si>
    <t>Grand Central Feeder Board Room, O/C &amp; E/F Protection, Bay 96</t>
  </si>
  <si>
    <t>102914101/019</t>
  </si>
  <si>
    <t>Grand Central Feeder Board Room, Test Terminals X33</t>
  </si>
  <si>
    <t>Grand Central 11kV SS SwitchBoard Room, Arc Protection, Bay 1</t>
  </si>
  <si>
    <t>ES462781</t>
  </si>
  <si>
    <t>Grand Central 11kV SS SwitchBoard Room, Arc Protection Auxiliary, Bay 1</t>
  </si>
  <si>
    <t>118072/5</t>
  </si>
  <si>
    <t>Grand Central 11kV SS SwitchBoard Room, Arc Protection, Bay 17</t>
  </si>
  <si>
    <t>ES461969</t>
  </si>
  <si>
    <t>Grand Central 11kV SS SwitchBoard Room, Arc Protection Auxiliary, Bay 17</t>
  </si>
  <si>
    <t>118072/109</t>
  </si>
  <si>
    <t>ES461971</t>
  </si>
  <si>
    <t>122585/2</t>
  </si>
  <si>
    <t>Grand Central 11kV SS SwitchBoard Room, Test Terminals X2</t>
  </si>
  <si>
    <t>Grand Central 88/11kV SS Control Room, Check Metering Panel, Transformer 1 Metering</t>
  </si>
  <si>
    <t>Q4N-50</t>
  </si>
  <si>
    <t>0 0033769</t>
  </si>
  <si>
    <t>110V X 3</t>
  </si>
  <si>
    <t>Grand Central 88/11kV SS Control Room, Check Metering Panel, Transformer R Metering</t>
  </si>
  <si>
    <t>0 0033770</t>
  </si>
  <si>
    <t>Grand Central 88/11kV SS Control Room, Metering, Transformer 1</t>
  </si>
  <si>
    <t>E650</t>
  </si>
  <si>
    <t>Grand Central 88/11kV SS Control Room, Metering, Transformer TR</t>
  </si>
  <si>
    <t>Grand Central 88/11kV SS Control Room, Metering, Transformer 3</t>
  </si>
  <si>
    <t>Grand Central 88/11kV SS Control Room, Metering, New Road 1</t>
  </si>
  <si>
    <t>60-240V</t>
  </si>
  <si>
    <t>Grand Central 88/11kV SS Control Room, Metering, New Road 2</t>
  </si>
  <si>
    <t>Grand Central 88/11kV SS Control Room, RTU Panel</t>
  </si>
  <si>
    <t>Grand Central 88/11kV SS Control Room, No Name</t>
  </si>
  <si>
    <t>Modrac Racking Technologies</t>
  </si>
  <si>
    <t>Grand Central 88/11kV SS Control Room, Fibre Optic Patch Panel</t>
  </si>
  <si>
    <t>Contina</t>
  </si>
  <si>
    <t>Grand Central 88/11kV SS Control Room, ERTU</t>
  </si>
  <si>
    <t>Prodesign</t>
  </si>
  <si>
    <t>Grand Central 88/11kV SS Control Room, 88kV Transformer T3, Ethernet Switch</t>
  </si>
  <si>
    <t>Grand Central 88/11kV SS Control Room, SCADA, Intelligent Server</t>
  </si>
  <si>
    <t>Grand Central 88/11kV SS Control Room, SCADA, Progammable Automation Controllers</t>
  </si>
  <si>
    <t>Grand Central 88/11kV SS Control Room, SCADA, Ethernet Switch</t>
  </si>
  <si>
    <t>Grand Central 88/11kV SS Control Room, SCADA Interfacer Marshalling Cubicle</t>
  </si>
  <si>
    <t>Grand Central 88/11kV SS Passage, Battery Charger 1</t>
  </si>
  <si>
    <t>1V11015B97</t>
  </si>
  <si>
    <t>97/0068/1</t>
  </si>
  <si>
    <t>12A</t>
  </si>
  <si>
    <t>230V</t>
  </si>
  <si>
    <t>Grand Central 88/11kV SS Passage, Battery Charger 2</t>
  </si>
  <si>
    <t>97/0068/2</t>
  </si>
  <si>
    <t>Grand Central 88/11kV SS Passage, Backup Charger</t>
  </si>
  <si>
    <t>M1 10/07</t>
  </si>
  <si>
    <t>Grand Central 88/11kV SS Control Room, 400/230V AC Distribution Board</t>
  </si>
  <si>
    <t>Grand Central 88/11kV SS Battery RoomX 52 Cells</t>
  </si>
  <si>
    <t>Chloride</t>
  </si>
  <si>
    <t>FCP 9</t>
  </si>
  <si>
    <t>2V 128Ah @ 10Hr</t>
  </si>
  <si>
    <t>SG 1.250 @ 25(Degrees Celcius)</t>
  </si>
  <si>
    <t>Grand Central 88/11kV SS Battery RoomX 54 Cells</t>
  </si>
  <si>
    <t>YAP 17</t>
  </si>
  <si>
    <t>2V 64Ah @ 10Hr</t>
  </si>
  <si>
    <t>SG 1.210 @ 25(Degrees Celcius)</t>
  </si>
  <si>
    <t>Noordwyk 88/11kV Substation</t>
  </si>
  <si>
    <t>202 Coubrough Road</t>
  </si>
  <si>
    <t>28°07'33.8" E</t>
  </si>
  <si>
    <t>25°57'10.9" S</t>
  </si>
  <si>
    <t>Noordwyk 88/11kV SS, 11kV Feeder Board Room, George Street S/S Feeder 1, (No Bay Number)</t>
  </si>
  <si>
    <t>No Access</t>
  </si>
  <si>
    <t>30- 40 yrs</t>
  </si>
  <si>
    <t>Noordwyk 88/11kV SS, 11kV Feeder Board Room, Data Park 2, (No Bay Number)</t>
  </si>
  <si>
    <t>Noordwyk 88/11kV SS, 11kV Feeder Board Room, Vodacom Commercial S/S, (No Bay Number)</t>
  </si>
  <si>
    <t>Noordwyk 88/11kV SS, 11kV Feeder Board Room, Vodacom Techno Park S/S Feeder 1, (No Bay Number)</t>
  </si>
  <si>
    <t>Noordwyk 88/11kV SS, 11kV Feeder Board Room, Vodacom Service Park S/S Feeder 1 (1L5), (Bay 1)</t>
  </si>
  <si>
    <t>Noordwyk 88/11kV SS, 11kV Feeder Board Room, Randjespark EXT 75 Feeder 1 (2L5), (Bay 2)</t>
  </si>
  <si>
    <t>Noordwyk 88/11kV SS, 11kV Feeder Board Room, George Street Feeder 1 (3L5), (Bay 3)</t>
  </si>
  <si>
    <t>Noordwyk 88/11kV SS, 11kV Feeder Board Room, RMU 00235 (4L5), (Bay 4)</t>
  </si>
  <si>
    <t>Noordwyk 88/11kV SS, 11kV Feeder Board Room, Incomer 1 (2T0), (Bay 5)</t>
  </si>
  <si>
    <t>Noordwyk 88/11kV SS, 11kV Feeder Board Room, RMU 00622 (6L5), (Bay 6)</t>
  </si>
  <si>
    <t>Noordwyk 88/11kV SS, 11kV Feeder Board Room, 185X3Cu To MSS 01618 Spicewood BLVD Sagewood (7L5), (Bay 7)</t>
  </si>
  <si>
    <t>Noordwyk 88/11kV SS, 11kV Feeder Board Room, NW7 Skakelstasie (8L5), (Bay 8)</t>
  </si>
  <si>
    <t>C-NORDK-BS01</t>
  </si>
  <si>
    <t>Noordwyk 88/11kV SS, 11kV Feeder Board Room, Bus-Coupler 1, (Bay 9)</t>
  </si>
  <si>
    <t>Noordwyk 88/11kV SS, 11kV Feeder Board Room, Noordwyk EXT 7 SWS (10L5), (Bay 10)</t>
  </si>
  <si>
    <t>Noordwyk 88/11kV SS, 11kV Feeder Board Room, Noordwyk EXT 21 Kiaat Road (11L5), (Bay 11)</t>
  </si>
  <si>
    <t>Noordwyk 88/11kV SS, 11kV Feeder Board Room, 185 X3 To BMK 00332 Mozart Lane (12L5), (Bay 12)</t>
  </si>
  <si>
    <t>Noordwyk 88/11kV SS, 11kV Feeder Board Room, Incomer 2 (3T0), (Bay 13)</t>
  </si>
  <si>
    <t>Noordwyk 88/11kV SS, 11kV Feeder Board Room, RMU 00236 (14L5), (Bay 14)</t>
  </si>
  <si>
    <t>Noordwyk 88/11kV SS, 11kV Feeder Board Room, RMU 00557 Opposite Delta SWS (15L5), (Bay 15)</t>
  </si>
  <si>
    <t>C-NORDK-BS02</t>
  </si>
  <si>
    <t>Noordwyk 88/11kV SS, 11kV Feeder Board Room, Bus-Coupler 2, (Bay 16)</t>
  </si>
  <si>
    <t>Noordwyk 88/11kV SS, 11kV Feeder Board Room, MSS 000235 Coubrough Road (17L5), (Bay 17)</t>
  </si>
  <si>
    <t>Noordwyk 88/11kV SS, 11kV Feeder Board Room, RMU 00621 (18L5), (Bay 18)</t>
  </si>
  <si>
    <t>Noordwyk 88/11kV SS, 11kV Feeder Board Room, George Street Feeder 2 (19L5), (Bay 19)</t>
  </si>
  <si>
    <t>Noordwyk 88/11kV SS, 11kV Feeder Board Room, Country View EXT 3 Feeder 2 (20L5), (Bay 20)</t>
  </si>
  <si>
    <t>Noordwyk 88/11kV SS, 11kV Feeder Board Room, Randjespark EXT 72 (21L5), (Bay 21)</t>
  </si>
  <si>
    <t>Noordwyk 88/11kV SS, 11kV Feeder Board Room, Randjespark EXT 72 Feeder 2 (22L5), (Bay 22)</t>
  </si>
  <si>
    <t>Noordwyk 88/11kV SS, 11kV Feeder Board Room, George Street Feeder 3 (23L5), (Bay 23)</t>
  </si>
  <si>
    <t>Noordwyk 88/11kV SS, 11kV Feeder Board Room, Incomer 3 (1T0), (Bay 24)</t>
  </si>
  <si>
    <t>Noordwyk 88/11kV SS, 11kV Feeder Board Room, Data Park 1, (Bay 25)</t>
  </si>
  <si>
    <t>Noordwyk 88/11kV SS, 11kV Feeder Board Room, 185 X3 To BMK 00339 Fourteenth Road, (Bay 26)</t>
  </si>
  <si>
    <t>88kV Switchgear (Outdoor)</t>
  </si>
  <si>
    <t>Control Panels</t>
  </si>
  <si>
    <t>Noordwyk 88/11kV SS, 11kV Feeder Board Room, George Street S/S Feeder 1, Overcurrent &amp; Earth Fault Protection relay</t>
  </si>
  <si>
    <t>24V</t>
  </si>
  <si>
    <t>Noordwyk 88/11kV SS, 11kV Feeder Board Room, George Street S/S Feeder 1, Test Terminal X2</t>
  </si>
  <si>
    <t>Noordwyk 88/11kV SS, 11kV Feeder Board Room, Data Park 2, Overcurrent &amp; Earth Fault Protection relay</t>
  </si>
  <si>
    <t>Noordwyk 88/11kV SS, 11kV Feeder Board Room, Data Park 2, Diff Protection</t>
  </si>
  <si>
    <t>24-60VDC</t>
  </si>
  <si>
    <t>Noordwyk 88/11kV SS, 11kV Feeder Board Room, Data Park 2, Test Terminal X2</t>
  </si>
  <si>
    <t>Noordwyk 88/11kV SS, 11kV Feeder Board Room, Vodacom Commercial S/S, Overcurrent &amp; Earth Fault Protection relay</t>
  </si>
  <si>
    <t>24/48VDC</t>
  </si>
  <si>
    <t>Noordwyk 88/11kV SS, 11kV Feeder Board Room, Vodacom Commercial S/S, Diff Protection</t>
  </si>
  <si>
    <t>Noordwyk 88/11kV SS, 11kV Feeder Board Room, Vodacom Commercial S/S, Test Terminal X2</t>
  </si>
  <si>
    <t>Noordwyk 88/11kV SS, 11kV Feeder Board Room, Vodacom Techno Park S/S Feeder 1, Overcurrent &amp; Earth Fault Protection relay</t>
  </si>
  <si>
    <t>Noordwyk 88/11kV SS, 11kV Feeder Board Room, Vodacom Techno Park S/S Feeder 1, Diff Protection</t>
  </si>
  <si>
    <t>Noordwyk 88/11kV SS, 11kV Feeder Board Room, Vodacom Techno Park S/S Feeder 1, Test Terminal X2</t>
  </si>
  <si>
    <t>Noordwyk 88/11kV SS, 11kV Feeder Board Room, Vodacom Service Park S/S Feeder 1, Overcurrent &amp; Earth Protection Relay, (Bay 1)</t>
  </si>
  <si>
    <t>GEC Measurements</t>
  </si>
  <si>
    <t>CDG36 EF0002B5</t>
  </si>
  <si>
    <t>0.5-2A &amp; 2.5-10A</t>
  </si>
  <si>
    <t>Noordwyk 88/11kV SS, 11kV Feeder Board Room, Vodacom Service Park S/S Feeder 1, Test Terminal X1, (Bay 1)</t>
  </si>
  <si>
    <t>Noordwyk 88/11kV SS, 11kV Feeder Board Room, Randjespark EXT 75 Feeder 1, Overcurrent &amp; Earth Protection Relay, (Bay 2)</t>
  </si>
  <si>
    <t>CDG36 EF2B5</t>
  </si>
  <si>
    <t>Noordwyk 88/11kV SS, 11kV Feeder Board Room, Randjespark EXT 75 Feeder 1, Test Terminal X1, (Bay 2)</t>
  </si>
  <si>
    <t>Noordwyk 88/11kV SS, 11kV Feeder Board Room, George Street Feeder 1, Arc Relay, (Bay 3)</t>
  </si>
  <si>
    <t>Sine Sonics</t>
  </si>
  <si>
    <t>Noordwyk 88/11kV SS, 11kV Feeder Board Room, George Street Feeder 1, No Label Relay, (Bay 3)</t>
  </si>
  <si>
    <t>Kragvron</t>
  </si>
  <si>
    <t>SS42A</t>
  </si>
  <si>
    <t>Noordwyk 88/11kV SS, 11kV Feeder Board Room, George Street Feeder 1, Overcurrent &amp; Earth Protection Relay, (Bay 3)</t>
  </si>
  <si>
    <t>Noordwyk 88/11kV SS, 11kV Feeder Board Room, George Street Feeder 1, Test Terminal X1, (Bay 3)</t>
  </si>
  <si>
    <t>Noordwyk 88/11kV SS, 11kV Feeder Board Room, RMU 00235, Overcurrent &amp; Earth Protection Relay, (Bay 4)</t>
  </si>
  <si>
    <t>Noordwyk 88/11kV SS, 11kV Feeder Board Room, RMU 00235, Test Terminal X1, (Bay 4)</t>
  </si>
  <si>
    <t>Noordwyk 88/11kV SS, 11kV Feeder Board Room, Incomer 1, Overcurrent &amp; Earth Protection Relay, (Bay 5)</t>
  </si>
  <si>
    <t>Noordwyk 88/11kV SS, 11kV Feeder Board Room, Incomer 1, Eskom Intertrip, (Bay 5)</t>
  </si>
  <si>
    <t>Noordwyk 88/11kV SS, 11kV Feeder Board Room, Incomer 1, Test Terminal X1, (Bay 5)</t>
  </si>
  <si>
    <t>Noordwyk 88/11kV SS, 11kV Feeder Board Room, RMU 00622, Overcurrent &amp; Earth Protection Relay, (Bay 6)</t>
  </si>
  <si>
    <t>0 100870</t>
  </si>
  <si>
    <t>Noordwyk 88/11kV SS, 11kV Feeder Board Room, RMU 00622, Test Terminal X1, (Bay 6)</t>
  </si>
  <si>
    <t>Noordwyk 88/11kV SS, 11kV Feeder Board Room, 185X3Cu To MSS 01618 Spicewood BLVD Sagewood, Overcurrent &amp; Earth Protection Relay, (Bay 7)</t>
  </si>
  <si>
    <t>110436H</t>
  </si>
  <si>
    <t>Noordwyk 88/11kV SS, 11kV Feeder Board Room, 185X3Cu To MSS 01618 Spicewood BLVD Sagewood, Test Terminal X1, (Bay 7)</t>
  </si>
  <si>
    <t>Noordwyk 88/11kV SS, 11kV Feeder Board Room, NW7 Skakelstasie, Overcurrent &amp; Earth Protection Relay, (Bay 8)</t>
  </si>
  <si>
    <t>Noordwyk 88/11kV SS, 11kV Feeder Board Room, NW7 Skakelstasie, Test Terminal X1, (Bay 8)</t>
  </si>
  <si>
    <t>Noordwyk 88/11kV SS, 11kV Feeder Board Room, Bus-Coupler 1, Transducer, (Bay 9)</t>
  </si>
  <si>
    <t>Power Contractors</t>
  </si>
  <si>
    <t>7744/2760</t>
  </si>
  <si>
    <t>2000/5A</t>
  </si>
  <si>
    <t>11kV/110V</t>
  </si>
  <si>
    <t>Noordwyk 88/11kV SS, 11kV Feeder Board Room, Noordwyk EXT 7 SWS, Overcurrent &amp; Earth Protection Relay, (Bay 10)</t>
  </si>
  <si>
    <t>110431H</t>
  </si>
  <si>
    <t>Noordwyk 88/11kV SS, 11kV Feeder Board Room, Noordwyk EXT 7 SWS, Test Terminal X1, (Bay 10)</t>
  </si>
  <si>
    <t>Noordwyk 88/11kV SS, 11kV Feeder Board Room, Noordwyk EXT 21 Kiaat Road, Overcurrent &amp; Earth Protection Relay, (Bay 11)</t>
  </si>
  <si>
    <t>Noordwyk 88/11kV SS, 11kV Feeder Board Room, Noordwyk EXT 21 Kiaat Road, Test Terminal X1, (Bay 11)</t>
  </si>
  <si>
    <t>Noordwyk 88/11kV SS, 11kV Feeder Board Room, 185 X3 To BMK 00332 Mozart Lane, Overcurrent &amp; Earth Protection Relay, (Bay 12)</t>
  </si>
  <si>
    <t>Noordwyk 88/11kV SS, 11kV Feeder Board Room, 185 X3 To BMK 00332 Mozart Lane, Test Terminal X1, (Bay 12)</t>
  </si>
  <si>
    <t>Noordwyk 88/11kV SS, 11kV Feeder Board Room, Incomer 2, Overcurrent &amp; Earth Protection Relay, (Bay 13)</t>
  </si>
  <si>
    <t>Noordwyk 88/11kV SS, 11kV Feeder Board Room, Incomer 2, Eskom Intertrip, (Bay 13)</t>
  </si>
  <si>
    <t>Noordwyk 88/11kV SS, 11kV Feeder Board Room, Incomer 2, Test Terminal X1, (Bay 13)</t>
  </si>
  <si>
    <t>Noordwyk 88/11kV SS, 11kV Feeder Board Room, RMU 00236, Overcurrent &amp; Earth Protection Relay, (Bay 14)</t>
  </si>
  <si>
    <t>Noordwyk 88/11kV SS, 11kV Feeder Board Room, RMU 00236, Test Terminal X1, (Bay 14)</t>
  </si>
  <si>
    <t>Noordwyk 88/11kV SS, 11kV Feeder Board Room, RMU 00557 Opposite Delta SWS, Overcurrent &amp; Earth Protection Relay, (Bay 15)</t>
  </si>
  <si>
    <t>Noordwyk 88/11kV SS, 11kV Feeder Board Room, RMU 00557 Opposite Delta SWS, Test Terminal X1, (Bay 15)</t>
  </si>
  <si>
    <t>Noordwyk 88/11kV SS, 11kV Feeder Board Room, MSS 000235 Coubrough Road, Overcurrent &amp; Earth Protection Relay, (Bay 17)</t>
  </si>
  <si>
    <t>Noordwyk 88/11kV SS, 11kV Feeder Board Room, MSS 000235 Coubrough Road, Test Terminal X1, (Bay 17)</t>
  </si>
  <si>
    <t>Noordwyk 88/11kV SS, 11kV Feeder Board Room, RMU 00621, Overcurrent &amp; Earth Protection Relay, (Bay 18)</t>
  </si>
  <si>
    <t>Noordwyk 88/11kV SS, 11kV Feeder Board Room, RMU 00621, Test Terminal X1, (Bay 18)</t>
  </si>
  <si>
    <t>Noordwyk 88/11kV SS, 11kV Feeder Board Room, George Street Feeder 2, Overcurrent &amp; Earth Protection Relay, (Bay 19)</t>
  </si>
  <si>
    <t>Noordwyk 88/11kV SS, 11kV Feeder Board Room, George Street Feeder 2, Test Terminal X1, (Bay 19)</t>
  </si>
  <si>
    <t>Noordwyk 88/11kV SS, 11kV Feeder Board Room, Country View EXT 3 Feeder 2, Overcurrent &amp; Earth Protection Relay, (Bay 20)</t>
  </si>
  <si>
    <t>Noordwyk 88/11kV SS, 11kV Feeder Board Room, Country View EXT 3 Feeder 2, Test Terminal X1, (Bay 20)</t>
  </si>
  <si>
    <t>Noordwyk 88/11kV SS, 11kV Feeder Board Room, Randjespark EXT 72, Overcurrent &amp; Earth Protection Relay, (Bay 21)</t>
  </si>
  <si>
    <t>Noordwyk 88/11kV SS, 11kV Feeder Board Room, Randjespark EXT 72, Test Terminal X1, (Bay 21)</t>
  </si>
  <si>
    <t>Noordwyk 88/11kV SS, 11kV Feeder Board Room, Randjespark EXT 72 Feeder 2, Overcurrent &amp; Earth Fault Protection relay, (Bay 22)</t>
  </si>
  <si>
    <t>Noordwyk 88/11kV SS, 11kV Feeder Board Room, Randjespark EXT 72 Feeder 2, Test Terminal X1, (Bay 22)</t>
  </si>
  <si>
    <t>Noordwyk 88/11kV SS, 11kV Feeder Board Room, George Street Feeder 3, Overcurrent &amp; Earth Protection Relay, (Bay 23)</t>
  </si>
  <si>
    <t>0 100860</t>
  </si>
  <si>
    <t>Noordwyk 88/11kV SS, 11kV Feeder Board Room, George Street Feeder 3, Test Terminal X1, (Bay 23)</t>
  </si>
  <si>
    <t>Noordwyk 88/11kV SS, 11kV Feeder Board Room, Incomer 3, Overcurrent &amp; Earth Fault Protection relay, (Bay 24)</t>
  </si>
  <si>
    <t>Noordwyk 88/11kV SS, 11kV Feeder Board Room, Incomer 3, Eskom Intertrip, (Bay 24)</t>
  </si>
  <si>
    <t>0 501433</t>
  </si>
  <si>
    <t>Noordwyk 88/11kV SS, 11kV Feeder Board Room, Incomer 3, Test Terminal X1, (Bay 24)</t>
  </si>
  <si>
    <t>Noordwyk 88/11kV SS, 11kV Feeder Board Room, Data Park 1, Overcurrent &amp; Earth Fault Protection relay, (Bay 25)</t>
  </si>
  <si>
    <t>Noordwyk 88/11kV SS, 11kV Feeder Board Room, Data Park 1, Diff Protection, (Bay 25)</t>
  </si>
  <si>
    <t>Noordwyk 88/11kV SS, 11kV Feeder Board Room, Data Park 1, Test Terminal X2, (Bay 25)</t>
  </si>
  <si>
    <t>Noordwyk 88/11kV SS, 11kV Feeder Board Room, 185 X3 To BMK 00339 Fourteenth Road, Overcurrent &amp; Earth Fault Protection relay, (Bay 26)</t>
  </si>
  <si>
    <t>Noordwyk 88/11kV SS, 11kV Feeder Board Room, 185 X3 To BMK 00339 Fourteenth Road, Diff Protection, (Bay 26)</t>
  </si>
  <si>
    <t>Noordwyk 88/11kV SS, 11kV Feeder Board Room, 185 X3 To BMK 00339 Fourteenth Road, Test Terminal , (Bay 26)</t>
  </si>
  <si>
    <t>Noordwyk 88/11kV SS, 11kV Feeder Board Room, George Street S/S Feeder 1, Quality of Supply</t>
  </si>
  <si>
    <t>Impact Energy</t>
  </si>
  <si>
    <t>00-60-35-15-54-CC</t>
  </si>
  <si>
    <t>Noordwyk 88/11kV SS, 11kV Feeder Board Room, Data Park 2, Quality of Supply</t>
  </si>
  <si>
    <t>00-60-35-18-54-ED</t>
  </si>
  <si>
    <t>Noordwyk 88/11kV SS, 11kV Feeder Board Room, Vodacom Commercial S/S, Quality of Supply</t>
  </si>
  <si>
    <t>00-60-35-15-F3-F4</t>
  </si>
  <si>
    <t>Noordwyk 88/11kV SS, 11kV Feeder Board Room, Vodacom Techno Park S/S Feeder 1, Quality of Supply</t>
  </si>
  <si>
    <t>No Serial Number</t>
  </si>
  <si>
    <t>Noordwyk 88/11kV SS, 11kV Feeder Board Room, Vodacom Service Park S/S Feeder 1, Quality of Supply, (Bay 1)</t>
  </si>
  <si>
    <t>Noordwyk 88/11kV SS, 11kV Feeder Board Room, Randjespark EXT 75 Feeder 1, Quality of Supply X2, (Bay 2)</t>
  </si>
  <si>
    <t>Noordwyk 88/11kV SS, 11kV Feeder Board Room, RMU 00235, Quality Supply, (Bay 4)</t>
  </si>
  <si>
    <t>00-60-35-18-54-2C</t>
  </si>
  <si>
    <t>Noordwyk 88/11kV SS, 11kV Feeder Board Room, RMU 00622, Quality of Supply, (Bay 6)</t>
  </si>
  <si>
    <t>Noordwyk 88/11kV SS, 11kV Feeder Board Room, 185X3Cu To MSS 01618 Spicewood BLVD Sagewood, Quality of Supply, (Bay 7)</t>
  </si>
  <si>
    <t>Noordwyk 88/11kV SS, 11kV Feeder Board Room, NW7 Skakelstasie, Quality of Supply, (Bay 8)</t>
  </si>
  <si>
    <t>Noordwyk 88/11kV SS, 11kV Feeder Board Room, Noordwyk EXT 7 SWS, Quality of Supply, (Bay 10)</t>
  </si>
  <si>
    <t>Noordwyk 88/11kV SS, 11kV Feeder Board Room, Noordwyk EXT 21 Kiaat Road, Quality of Supply, (Bay 11)</t>
  </si>
  <si>
    <t>00-60-35-18-54-F2</t>
  </si>
  <si>
    <t>Noordwyk 88/11kV SS, 11kV Feeder Board Room, 185 X3 To BMK 00332 Mozart Lane, Quality of Supply, (Bay 12)</t>
  </si>
  <si>
    <t>00-60-35-18-3E-6E</t>
  </si>
  <si>
    <t>Noordwyk 88/11kV SS, 11kV Feeder Board Room, RMU 00236, Quality of Supply (Bay 14)</t>
  </si>
  <si>
    <t>Noordwyk 88/11kV SS, 11kV Feeder Board Room, RMU 00557 Opposite Delta SWS Quality of Supply, (Bay 15)</t>
  </si>
  <si>
    <t>Noordwyk 88/11kV SS, 11kV Feeder Board Room, MSS 000235 Coubrough Road, Quality of Supply, (Bay 17)</t>
  </si>
  <si>
    <t>Noordwyk 88/11kV SS, 11kV Feeder Board Room, RMU 00621, Quality of Supply, (Bay 18)</t>
  </si>
  <si>
    <t>Noordwyk 88/11kV SS, 11kV Feeder Board Room, George Street Feeder 2, Quality of Supply, (Bay 19)</t>
  </si>
  <si>
    <t>Noordwyk 88/11kV SS, 11kV Feeder Board Room, Country View EXT 3 Feeder 2, Quality of Supply, (Bay 20)</t>
  </si>
  <si>
    <t>Noordwyk 88/11kV SS, 11kV Feeder Board Room, Randjespark EXT 72, Quality of Supply, (Bay 21)</t>
  </si>
  <si>
    <t>Noordwyk 88/11kV SS, 11kV Feeder Board Room, Randjespark EXT 72 Feeder 2, Quality of Supply, (Bay 22)</t>
  </si>
  <si>
    <t>Noordwyk 88/11kV SS, 11kV Feeder Board Room, George Street Feeder 3, Quality of Supply, (Bay 23)</t>
  </si>
  <si>
    <t>00-60-35-11-F0-A2</t>
  </si>
  <si>
    <t>Noordwyk 88/11kV SS, 11kV Feeder Board Room, Data Park 1, Quality of Supply, (Bay 25)</t>
  </si>
  <si>
    <t>Noordwyk 88/11kV SS, 11kV Feeder Board Room, 185 X3 To BMK 00339 Fourteenth Road, Quality of Supply, (Bay 26)</t>
  </si>
  <si>
    <t>Noordwyk 88/11kV SS, 11kV Feeder Board Room, 185 X3 To BMK 00339 Fourteenth Road, Meter, (Bay 26)</t>
  </si>
  <si>
    <t>ZMD405CT44 2407 S2</t>
  </si>
  <si>
    <t>94 917 894</t>
  </si>
  <si>
    <t>230/400V</t>
  </si>
  <si>
    <t>94 917 895</t>
  </si>
  <si>
    <t>Noordwyk 88/11kV SS, 11kV Feeder Board Room, George Street S/S Feeder 1, Meter</t>
  </si>
  <si>
    <t>94 917 893</t>
  </si>
  <si>
    <t>94 917 892</t>
  </si>
  <si>
    <t>Noordwyk 88/11kV SS Feeder Board Room, Metering Panel, Incomer 1 Energy Meter</t>
  </si>
  <si>
    <t>SL 7000</t>
  </si>
  <si>
    <t>240/415V</t>
  </si>
  <si>
    <t>Noordwyk 88/11kV SS Feeder Board Room, Metering Panel, Incomer 2 Energy Meter</t>
  </si>
  <si>
    <t>Noordwyk 88/11kV SS, Metering Panel Feeder Board Room, Incomer 3 Energy Meter</t>
  </si>
  <si>
    <t>Noordwyk 88/11kV SS Feeder Board Room, ICT Network:MPLS Equipment (Mini Panel)</t>
  </si>
  <si>
    <t>Noordwyk 88/11kV SS Feeder Board Room</t>
  </si>
  <si>
    <t>2008</t>
  </si>
  <si>
    <t>D325</t>
  </si>
  <si>
    <t>J3811/7</t>
  </si>
  <si>
    <t>3A</t>
  </si>
  <si>
    <t>Noordwyk 88/11kV SS Feeder Board Room X24 Cells</t>
  </si>
  <si>
    <t>Silicon</t>
  </si>
  <si>
    <t>KPM 54P</t>
  </si>
  <si>
    <t>Not Specifed</t>
  </si>
  <si>
    <t>No rating</t>
  </si>
  <si>
    <t>No Rating</t>
  </si>
  <si>
    <t>Vorna Valley 88/11kV Substation</t>
  </si>
  <si>
    <t>Vorna Valley 11Kv Ss</t>
  </si>
  <si>
    <t>28°06'00.6" E</t>
  </si>
  <si>
    <t>26°00'27.1" S</t>
  </si>
  <si>
    <t>Vorna Valley 88/11kV SS, 11kV Feeder Board Room, 185 X3 To RMU 00483 Harry Galaun Avenue &amp; Le Roux Road, (Bay 1)</t>
  </si>
  <si>
    <t>N</t>
  </si>
  <si>
    <t>Vorna Valley 88/11kV SS, 11kV Feeder Board Room, 300 X3 Too BMK 00380 Joes Street, (Bay 2)</t>
  </si>
  <si>
    <t>Vorna Valley 88/11kV SS, 11kV Feeder Board Room, Incomer 1, (Bay 3)</t>
  </si>
  <si>
    <t>Vorna Valley 88/11kV SS, 11kV Feeder Board Room, Kyalami Estate 1 Dist., (Bay 4)</t>
  </si>
  <si>
    <t>Vorna Valley 88/11kV SS, 11kV Feeder Board Room, Ripple 2 Transformer Kiosk, (Bay 5)</t>
  </si>
  <si>
    <t>Y</t>
  </si>
  <si>
    <t>Vorna Valley 88/11kV SS, 11kV Feeder Board Room, Bus-Coupler 1, (Bay 6)</t>
  </si>
  <si>
    <t>Vorna Valley 88/11kV SS, 11kV Feeder Board Room, New Road ERF 88, (Bay 7)</t>
  </si>
  <si>
    <t>Vorna Valley 88/11kV SS, 11kV Feeder Board Room, Harry Galaun Feeder 1, (Bay 8)</t>
  </si>
  <si>
    <t>Vorna Valley 88/11kV SS, 11kV Feeder Board Room, Incomer 2, (Bay 9)</t>
  </si>
  <si>
    <t>Vorna Valley 88/11kV SS, 11kV Feeder Board Room, Anton Hartman Feeder 2, (Bay 10)</t>
  </si>
  <si>
    <t>Vorna Valley 88/11kV SS, 11kV Feeder Board Room, Kyalami Estate 2 Dist., (Bay 11)</t>
  </si>
  <si>
    <t>Vorna Valley 88/11kV SS, 11kV Feeder Board Room, Bus-Coupler 2, (Bay 12)</t>
  </si>
  <si>
    <t>Vorna Valley 88/11kV SS, 11kV Feeder Board Room, 185 X3 MSS 02574 Bridgestone Road, (Bay 13)</t>
  </si>
  <si>
    <t>Vorna Valley 88/11kV SS, 11kV Feeder Board Room, 185 X3 To RMU 00276 Vorna Valley Yard, (Bay 14)</t>
  </si>
  <si>
    <t>Vorna Valley 88/11kV SS, 11kV Feeder Board Room, Rooil Plaas &amp; Anton Hartman Feeder 1, (Bay 15)</t>
  </si>
  <si>
    <t>Vorna Valley 88/11kV SS, 11kV Feeder Board Room, 185 X3 To RMU 00483 Harry Galaun Avenue &amp; Le Roux Road, Overcurrent &amp; Earth Fault Protection Relay, (Bay 1)</t>
  </si>
  <si>
    <t>Vorna Valley 88/11kV SS, 11kV Feeder Board Room, 185 X3 To RMU 00483 Harry Galaun Avenue &amp; Le Roux Road, Test Terminal X2, (Bay 1)</t>
  </si>
  <si>
    <t>Vorna Valley 88/11kV SS, 11kV Feeder Board Room, 300 X3 Too BMK 00380 Joes Street, Overcurrent &amp; Earth Fault Protection Relay, (Bay 2)</t>
  </si>
  <si>
    <t>Vorna Valley 88/11kV SS, 11kV Feeder Board Room, 300 X3 Too BMK 00380 Joes Street, Test Terminal X2, (Bay 2)</t>
  </si>
  <si>
    <t>Vorna Valley 88/11kV SS, 11kV Feeder Board Room, Incomer 1, Overcurrent &amp; Earth Fault Protection Relay, (Bay 3)</t>
  </si>
  <si>
    <t>Vorna Valley 88/11kV SS, 11kV Feeder Board Room, Incomer 1, Test Terminal X2, (Bay 3)</t>
  </si>
  <si>
    <t>Vorna Valley 88/11kV SS, 11kV Feeder Board Room, Kyalami Estate 1 Dist., Overcurrent &amp; Earth Fault Protection Relay, (Bay 4)</t>
  </si>
  <si>
    <t>Vorna Valley 88/11kV SS, 11kV Feeder Board Room, Kyalami Estate 1 Dist., Test Terminal X2, (Bay 4)</t>
  </si>
  <si>
    <t>Vorna Valley 88/11kV SS, 11kV Feeder Board Room, Kyalami Estate 1 Dist., Overcurrent &amp; Earth Fault Protection Relay, (Bay 5)</t>
  </si>
  <si>
    <t>Vorna Valley 88/11kV SS, 11kV Feeder Board Room, Kyalami Estate 1 Dist., Test Terminal X2, (Bay 5)</t>
  </si>
  <si>
    <t>Vorna Valley 88/11kV SS, 11kV Feeder Board Room, Bus-Coupler 1, Transducer, (Bay 6)</t>
  </si>
  <si>
    <t>7744/2128</t>
  </si>
  <si>
    <t>Vorna Valley 88/11kV SS, 11kV Feeder Board Room, New Road ERF 88, Test Terminals X1, (Bay 7)</t>
  </si>
  <si>
    <t>Vorna Valley 88/11kV SS, 11kV Feeder Board Room, Harry Galaun Feeder 1, Overcurrent &amp; Earth Fault Protection Relay, (Bay 8)</t>
  </si>
  <si>
    <t>Vorna Valley 88/11kV SS, 11kV Feeder Board Room, Harry Galaun Feeder 1, Test Terminal X2, (Bay 8)</t>
  </si>
  <si>
    <t>Vorna Valley 88/11kV SS, 11kV Feeder Board Room, Incomer 2, Directional Overcurrent Relay, (Bay 9)</t>
  </si>
  <si>
    <t>Vorna Valley 88/11kV SS, 11kV Feeder Board Room, Incomer 2, Overcurrent &amp; Earth Fault Protection Relay, (Bay 9)</t>
  </si>
  <si>
    <t>Vorna Valley 88/11kV SS, 11kV Feeder Board Room, Incomer 2, Test Terminal X2, (Bay 9)</t>
  </si>
  <si>
    <t>Vorna Valley 88/11kV SS, 11kV Feeder Board Room, Anton Hartman Feeder 2, Overcurrent &amp; Earth Fault Protection Relay, (Bay 10)</t>
  </si>
  <si>
    <t>Vorna Valley 88/11kV SS, 11kV Feeder Board Room, Anton Hartman Feeder 2, Test Terminal X2, (Bay 10)</t>
  </si>
  <si>
    <t>Vorna Valley 88/11kV SS, 11kV Feeder Board Room, Kyalami Estate 2 Dist., Arc Relay, (Bay 11)</t>
  </si>
  <si>
    <t>Vorna Valley 88/11kV SS, 11kV Feeder Board Room, Kyalami Estate 2 Dist., No Label Relay, (Bay 11)</t>
  </si>
  <si>
    <t>Vorna Valley 88/11kV SS, 11kV Feeder Board Room, Kyalami Estate 2 Dist., Overcurrent &amp; Earth Fault Protection Relay, (Bay 11)</t>
  </si>
  <si>
    <t>Vorna Valley 88/11kV SS, 11kV Feeder Board Room, Kyalami Estate 2 Dist., Test Terminal X2, (Bay 11)</t>
  </si>
  <si>
    <t>Vorna Valley 88/11kV SS, 11kV Feeder Board Room, 185 X3 MSS 02574 Bridgestone Road, Overcurrent &amp; Earth Fault Protection Relay, (Bay 13)</t>
  </si>
  <si>
    <t>Vorna Valley 88/11kV SS, 11kV Feeder Board Room, 185 X3 MSS 02574 Bridgestone Road, Test Terminal X2, (Bay 13)</t>
  </si>
  <si>
    <t>Vorna Valley 88/11kV SS, 11kV Feeder Board Room, 185 X3 To RMU 00276 Vorna Valley Yard, Overcurrent &amp; Earth Fault Protection Relay, (Bay 14)</t>
  </si>
  <si>
    <t>Vorna Valley 88/11kV SS, 11kV Feeder Board Room, 185 X3 To RMU 00276 Vorna Valley Yard, Test Terminal X2, (Bay 14)</t>
  </si>
  <si>
    <t>Vorna Valley 88/11kV SS, 11kV Feeder Board Room, Rooil Plaas &amp; Anton Hartman Feeder 1, Overcurrent &amp; Earth Fault Protection Relay, (Bay 15)</t>
  </si>
  <si>
    <t>Vorna Valley 88/11kV SS, 11kV Feeder Board Room, Rooil Plaas &amp; Anton Hartman Feeder 1, Test Terminal X3, (Bay 15)</t>
  </si>
  <si>
    <t>Vorna Valley 88/11kV SS Feeder Board Room, Metering Panel, Incomer 1 Energy Meter</t>
  </si>
  <si>
    <t>Vorna Valley 88/11kV SS Feeder Board Room, Metering Panel, Incomer 2 Energy Meter</t>
  </si>
  <si>
    <t>Vorna Valley 88/11kV SS Feeder Board Room, Metering Panel, Test Terminals X4</t>
  </si>
  <si>
    <t>Vorna Valley 88/11kV SS Feeder Board Room</t>
  </si>
  <si>
    <t>Tribal DC Systems Solution</t>
  </si>
  <si>
    <t>IP21</t>
  </si>
  <si>
    <t>40A</t>
  </si>
  <si>
    <t>Vorna Valley 88/11kV SS Feeder Board Room X25 Cells</t>
  </si>
  <si>
    <t>Hengming</t>
  </si>
  <si>
    <t>GN110</t>
  </si>
  <si>
    <t>1.2V 110Ah @5hrs</t>
  </si>
  <si>
    <t>Klipfontein 44/11kV Substation</t>
  </si>
  <si>
    <t>Kynoch Road</t>
  </si>
  <si>
    <t>28°09'21.4" E</t>
  </si>
  <si>
    <t>26°03'19.4" S</t>
  </si>
  <si>
    <t>Klipfontein View 11kV SS Switch Board Room, Phosphate 11/3.3kV</t>
  </si>
  <si>
    <t>SBV4/800/20-S1</t>
  </si>
  <si>
    <t>3943/1998</t>
  </si>
  <si>
    <t>Klipfontein View 11kV SS Switch Board Room, Klipfontein View 2M/S1</t>
  </si>
  <si>
    <t>3942/1998</t>
  </si>
  <si>
    <t>Klipfontein View 11kV SS Switch Board Room, Transformer TR2 Incomer</t>
  </si>
  <si>
    <t>3941/1998</t>
  </si>
  <si>
    <t>Klipfontein View 11kV SS Switch Board Room, Seretsekhama Street</t>
  </si>
  <si>
    <t>3939/1998</t>
  </si>
  <si>
    <t>Klipfontein View 11kV SS Switch Board Room, Kilimanjaro Street</t>
  </si>
  <si>
    <t>3940/1998</t>
  </si>
  <si>
    <t>Cables: 8</t>
  </si>
  <si>
    <t>Klipfontein View 11kV SS  132kV Incommer Circuit Breaker X3</t>
  </si>
  <si>
    <t>LTB145D1/B</t>
  </si>
  <si>
    <t>3150A</t>
  </si>
  <si>
    <t>145kV</t>
  </si>
  <si>
    <t xml:space="preserve"> Klipfontein View 11kV SS 132kV Earth Switch 44kV Incommer X 3</t>
  </si>
  <si>
    <t xml:space="preserve"> Klipfontein View 11kV SS 132kV Earth Switch Transfomer 2   X3</t>
  </si>
  <si>
    <t xml:space="preserve"> Klipfontein View 11kV SS 132kV Bus bar Isolator 44 kV Incommer</t>
  </si>
  <si>
    <t xml:space="preserve"> Klipfontein View 11kV SS 132kV Bus Bar isolator transformer 2</t>
  </si>
  <si>
    <t xml:space="preserve"> Klipfontein View 11kV SS Insulators X25</t>
  </si>
  <si>
    <t xml:space="preserve"> Klipfontein View 11kV SS Transformer 2 isolastors  X13</t>
  </si>
  <si>
    <t>Klipfontein View 44/11Kv, 10MVA, TRF Bay 2</t>
  </si>
  <si>
    <t>NEI Transformers</t>
  </si>
  <si>
    <t>98/21</t>
  </si>
  <si>
    <t>132kV Current Transfoerms  X3</t>
  </si>
  <si>
    <t>Cone Electric</t>
  </si>
  <si>
    <t>44kV Voltage Transforners</t>
  </si>
  <si>
    <t>Klipfontein View 11kV/400V, TRF Bay2</t>
  </si>
  <si>
    <t>Desta Transformers</t>
  </si>
  <si>
    <t>T-2561</t>
  </si>
  <si>
    <t>Inaccessable Transformer</t>
  </si>
  <si>
    <t>Quinn Electronics</t>
  </si>
  <si>
    <t>Klipfontein View 44/11kV SS Control Room, Transformer No. 2 44/11kV, O/C &amp; E/F Prot Relay</t>
  </si>
  <si>
    <t>Klipfontein View 44/11kV SS Control Room, Transformer No. 2 44/11kV, SB E/F + LV Ref Prot Relay</t>
  </si>
  <si>
    <t>SPAJ115C</t>
  </si>
  <si>
    <t>Klipfontein View 44/11kV SS Control Room, Transformer No. 2 44/11kV, HV Ref Prot Relay</t>
  </si>
  <si>
    <t>SPAE010</t>
  </si>
  <si>
    <t>AD2356</t>
  </si>
  <si>
    <t>50/100/200V</t>
  </si>
  <si>
    <t>Klipfontein View 44/11kV SS Control Room, Transformer No. 2 44/11kV, Auto Voltage Regulation Relay</t>
  </si>
  <si>
    <t>SPAU341C3</t>
  </si>
  <si>
    <t>100/110/120V</t>
  </si>
  <si>
    <t>Klipfontein View 44/11kV SS Control Room, Transformer No. 2 44/11kV, Master Trip Relay</t>
  </si>
  <si>
    <t>RXMVB2</t>
  </si>
  <si>
    <t>RXMC1</t>
  </si>
  <si>
    <t>Klipfontein View 11kV SS Switch Board Room, Phosphate 11/3.3kV, Trip Supervision</t>
  </si>
  <si>
    <t>Klipfontein View 11kV SS Switch Board Room, Phosphate 11/3.3kV, Protection Relay</t>
  </si>
  <si>
    <t>102320201/005</t>
  </si>
  <si>
    <t>Klipfontein View 11kV SS Switch Board Room, Klipfontein View 2M/S1, Trip Supervision</t>
  </si>
  <si>
    <t>Klipfontein View 11kV SS Switch Board Room, Klipfontein View 2M/S1, Protection Relay</t>
  </si>
  <si>
    <t>102320201/004</t>
  </si>
  <si>
    <t>Klipfontein View 11kV SS Switch Board Room, Transformer TR2 Incomer, Trip Supervision</t>
  </si>
  <si>
    <t>Klipfontein View 11kV SS Switch Board Room, Transformer TR2 Incomer, Protection Relay</t>
  </si>
  <si>
    <t>102320201/003</t>
  </si>
  <si>
    <t>Klipfontein View 11kV SS Switch Board Room, Seretsekhama Street, Trip Supervision</t>
  </si>
  <si>
    <t>Klipfontein View 11kV SS Switch Board Room, Seretsekhama Street, Protection Relay</t>
  </si>
  <si>
    <t>102320201/002</t>
  </si>
  <si>
    <t>Klipfontein View 11kV SS Switch Board Room, Kilimanjaro Street, Trip Supervision</t>
  </si>
  <si>
    <t>Klipfontein View 11kV SS Switch Board Room, Kilimanjaro Street, Protection Relay</t>
  </si>
  <si>
    <t>102320201/001</t>
  </si>
  <si>
    <t>Klipfontein View 44/11kV SS Control Room + Klipfontein View 11kV SS Switch Board Room, Test Terminals X 18</t>
  </si>
  <si>
    <t>Klipfontein View 44/11kV SS Control Room, Metering Panel, Incomer 1 Energy Meter</t>
  </si>
  <si>
    <t>60-230V</t>
  </si>
  <si>
    <t>Klipfontein View 44/11kV SS Control Room, Battery Charger</t>
  </si>
  <si>
    <t>1V11010X98</t>
  </si>
  <si>
    <t>98/0312</t>
  </si>
  <si>
    <t>Klipfontein View 44/11kV SS Control Room, LV/AC DB</t>
  </si>
  <si>
    <t>Klipfontein View 44/11kV SS Control Room, Meter</t>
  </si>
  <si>
    <t>FAF20</t>
  </si>
  <si>
    <t>Klipfontein View 44/11kV Battery Room X93 Cells</t>
  </si>
  <si>
    <t>L60P</t>
  </si>
  <si>
    <t>Longlake 88/11kV Substation</t>
  </si>
  <si>
    <t>Marlboro Drive</t>
  </si>
  <si>
    <t>Lethabong</t>
  </si>
  <si>
    <t>28°07'54.4 E</t>
  </si>
  <si>
    <t>26°04'23.1 S</t>
  </si>
  <si>
    <t>Longlake 11kV SS Feeder Board Room,(Bay 1T0)</t>
  </si>
  <si>
    <t>SBV4E/2500/31.5</t>
  </si>
  <si>
    <t>21839/14</t>
  </si>
  <si>
    <t>C-LNGLK-FB1B-KNTM20</t>
  </si>
  <si>
    <t>Longlake 11kV SS Feeder Board Room, Kentmere road Longlake Ext 19( Bay 2L5)</t>
  </si>
  <si>
    <t>21840/14</t>
  </si>
  <si>
    <t>Longlake 11kV SS Feeder Board Room, Kentmere 11kV Standby distributor( Bay 3L5)</t>
  </si>
  <si>
    <t>21841/14</t>
  </si>
  <si>
    <t>Longlake 11kV SS Feeder Board Room, 185x3 to B.M.K Marlboro Drive( Bay 4L5)</t>
  </si>
  <si>
    <t>21842/14</t>
  </si>
  <si>
    <t>Longlake 11kV SS Feeder Board Room, 185x3 XLPE to M.S.S Marlboro Road( Bay 5L5)</t>
  </si>
  <si>
    <t>21843/14</t>
  </si>
  <si>
    <t>Longlake 11kV SS Feeder Board Room, 300x3 to M.S.S ERF Mastiff Street( Bay 6L5)</t>
  </si>
  <si>
    <t>21844/14</t>
  </si>
  <si>
    <t>Longlake 11kV SS Feeder Board Room, Lane Shaw 11kV Standby Distributor( Bay 7L5)</t>
  </si>
  <si>
    <t>21845/14</t>
  </si>
  <si>
    <t>Longlake 11kV SS Feeder Board Room, Daventry Lane 11kV Distributor( Bay 8L5)</t>
  </si>
  <si>
    <t>21846/14</t>
  </si>
  <si>
    <t>Longlake 11kV SS Feeder Board Room( 9-1CO)</t>
  </si>
  <si>
    <t>21847/14</t>
  </si>
  <si>
    <t>Longlake 11kV SS Feeder Board Room, 300x3 to M.S.S 02917 ERF 14 Mastiff Street( Bay 10L5)</t>
  </si>
  <si>
    <t>21848/14</t>
  </si>
  <si>
    <t>Longlake 11kV SS Feeder Board Room, Lane shaw 11kV Distributor( Bay 11L5)</t>
  </si>
  <si>
    <t>21849/14</t>
  </si>
  <si>
    <t>Longlake 11kV SS Feeder Board Room, 185x3 to B.M.K Laneshaw Street( Bay 12L5)</t>
  </si>
  <si>
    <t>21850/14</t>
  </si>
  <si>
    <t>Longlake 11kV SS Feeder Board Room185x3 to RMU Mastif Street( Bay 13L5)</t>
  </si>
  <si>
    <t>21851/14</t>
  </si>
  <si>
    <t>Longlake 11kV SS Feeder Board Room, 185x3 to M.S.S 02179 Marlboro drive( Bay 14L5)</t>
  </si>
  <si>
    <t>21852/14</t>
  </si>
  <si>
    <t>C-LNGLK-FB1B-ASH023</t>
  </si>
  <si>
    <t>Longlake 11kV SS Feeder Board Room, Ashworth 11kV Standby Distribtor( Bay 15L5)</t>
  </si>
  <si>
    <t>21853/14</t>
  </si>
  <si>
    <t>Longlake 11kV SS Feeder Board Room, 185x3 to BMK Ben Acre street( Bay 16L5)</t>
  </si>
  <si>
    <t>21854/14</t>
  </si>
  <si>
    <t>Longlake 11kV SS Feeder Board Room( Bay 17-1s0)</t>
  </si>
  <si>
    <t>21855/14</t>
  </si>
  <si>
    <t>Longlake 11kV SS Feeder Board Room( Bay 18-2T0)</t>
  </si>
  <si>
    <t>21858/14</t>
  </si>
  <si>
    <t>Longlake 11kV SS Feeder Board Room( 19-8SO)</t>
  </si>
  <si>
    <t>21856/14</t>
  </si>
  <si>
    <t>Longlake 11kV SS Feeder Board Room( 20-3S0)</t>
  </si>
  <si>
    <t>21857/14</t>
  </si>
  <si>
    <t>Total of 117 Cables (CCG)</t>
  </si>
  <si>
    <t>Longlake 88/11kV SS TRF Bay 1x6</t>
  </si>
  <si>
    <t>Longlake 88/11kV SS TRF Bay 2x6</t>
  </si>
  <si>
    <t>Longlake 88/11kV SS TRF Bay 1x12</t>
  </si>
  <si>
    <t>GIS</t>
  </si>
  <si>
    <t xml:space="preserve">Longlake 88/11kV SS, 88kV GIS feederboard, Earth switch 909 </t>
  </si>
  <si>
    <t>General Electric</t>
  </si>
  <si>
    <t>out of reach</t>
  </si>
  <si>
    <t>Longlake 88/11kV SS, 88kV GIS feederboard, Surge Arrestor</t>
  </si>
  <si>
    <t>Longlake 88/11kV SS, 88kV GIS feederboard, Insulated Earth switch901</t>
  </si>
  <si>
    <t>Longlake 88/11kV SS, 88kV GIS feederboard, Motorised Earth switch907</t>
  </si>
  <si>
    <t>Longlake 88/11kV SS, 88kV GIS feederboard, Current Transformer x5</t>
  </si>
  <si>
    <t>Longlake 88/11kV SS, 88kV GIS feederboard, Current Transformer 904</t>
  </si>
  <si>
    <t>Longlake 88/11kV SS, 88kV GIS feederboard, Circuit Breaker 905</t>
  </si>
  <si>
    <t>Longlake 88/11kV SS, 88kV GIS feederboard, Motororised GIS isolator 906</t>
  </si>
  <si>
    <t>Longlake 88/11kV SS, 88kV GIS feederboard, Motororised GIS isolator 904</t>
  </si>
  <si>
    <t>Longlake 88/11kV SS, 88kV GIS feederboard, Motororised GIS isolator 816</t>
  </si>
  <si>
    <t>Longlake 88/11kV SS, 88kV GIS feederboard, Motororised GIS isolator 714</t>
  </si>
  <si>
    <t>Longlake 88/11kV SS, 88kV GIS feederboard, Circuit Breaker 716</t>
  </si>
  <si>
    <t>Longlake 88/11kV SS, 88kV GIS feederboard, Insulated Earth switch 812</t>
  </si>
  <si>
    <t xml:space="preserve">Longlake 88/11kV SS, 88kV GIS feederboard, Earth switch 109 </t>
  </si>
  <si>
    <t>Longlake 88/11kV SS, 88kV GIS feederboard, Insulated Earth switch101</t>
  </si>
  <si>
    <t>Longlake 88/11kV SS, 88kV GIS feederboard, Motorised Earth switch107</t>
  </si>
  <si>
    <t>Longlake 88/11kV SS, 88kV GIS feederboard, Current Transformer 104</t>
  </si>
  <si>
    <t>Longlake 88/11kV SS, 88kV GIS feederboard, Circuit Breaker 105</t>
  </si>
  <si>
    <t>Longlake 88/11kV SS, 88kV GIS feederboard, Motororised GIS isolator 106</t>
  </si>
  <si>
    <t>Longlake 88/11kV SS, 88kV GIS feederboard, Motororised GIS isolator 104</t>
  </si>
  <si>
    <t>Longlake 88/11kV SS, 88kV GIS feederboard, Motororised GIS isolator 116</t>
  </si>
  <si>
    <t>Longlake 88/11kV SS, 88kV GIS feederboard, Motororised GIS isolator 114</t>
  </si>
  <si>
    <t>Longlake 88/11kV SS, 88kV GIS feederboard, Circuit Breaker 116</t>
  </si>
  <si>
    <t>Longlake 88/11kV SS, 88kV GIS feederboard, Insulated Earth switch 112</t>
  </si>
  <si>
    <t>Longlake 88/11kV SS, 88kV GIS feederboard, Westfield feeder 2 Local Control Panel 9</t>
  </si>
  <si>
    <t xml:space="preserve">General Electric </t>
  </si>
  <si>
    <t>Longlake 88/11kV SS, 88kV GIS feederboard, TR3 Local Control Panel 8</t>
  </si>
  <si>
    <t>Longlake 88/11kV SS, 88kV GIS feederboard, TR2 Local Control Panel 7</t>
  </si>
  <si>
    <t>Longlake 88/11kV SS, 88kV GIS feederboard, Future Klipfontein feeder 2 Local Control Panel 6</t>
  </si>
  <si>
    <t>Longlake 88/11kV SS, 88kV GIS feederboard, Bus Coupler Local Control Panel 5</t>
  </si>
  <si>
    <t>Longlake 88/11kV SS, 88kV GIS feederboard, VT Bay Local Control Panel 4</t>
  </si>
  <si>
    <t>Longlake 88/11kV SS, 88kV GIS feederboard, Future Klipfontein feeder 1 Local Control Panel 3</t>
  </si>
  <si>
    <t>Longlake 88/11kV SS,88kV GIS feederboard, TR 1 Local Control Panel 2</t>
  </si>
  <si>
    <t>Longlake 88/11kV SS, 88kV GIS feederboard, Westfield Deeder 1 Local Control Panel 1</t>
  </si>
  <si>
    <t>Longlake 88/11kV SS, 88kV GIS feederboard, SF6 Gas Recovery charging Device</t>
  </si>
  <si>
    <t>SGB/LH-14Y/11X</t>
  </si>
  <si>
    <t>Longlake 45MVA 88/11kV SS TRF Bay 1</t>
  </si>
  <si>
    <t>Powertech Transformers</t>
  </si>
  <si>
    <t>W1461437</t>
  </si>
  <si>
    <t>Longlake 45MVA 88/11kV SS TRF Bay 2</t>
  </si>
  <si>
    <t>W1461438</t>
  </si>
  <si>
    <t>Longlake 200kVA11kV/415V TRF Bay 1</t>
  </si>
  <si>
    <t>L1273/02/001</t>
  </si>
  <si>
    <t>Longlake 200kVA11kV/415V TRF Bay 2</t>
  </si>
  <si>
    <t>L1273/02/002</t>
  </si>
  <si>
    <t>Longlake 88/11kV SS DGA TRF Bay 1</t>
  </si>
  <si>
    <t>Kelman</t>
  </si>
  <si>
    <t>TX1-316D000158</t>
  </si>
  <si>
    <t>TX1-316D000159</t>
  </si>
  <si>
    <t>Longlake 88/11kV SS Control Room, 88kV Buszone Panel, Busbar Fault Protection</t>
  </si>
  <si>
    <t>110-120V</t>
  </si>
  <si>
    <t>Longlake 88/11kV SS Control Room, 88kV Relay Panel Bay 10, Transformer HV Protection</t>
  </si>
  <si>
    <t>2RMLG01</t>
  </si>
  <si>
    <t>GF1507505527</t>
  </si>
  <si>
    <t>Longlake 88/11kV SS Control Room, 88kV Relay Panel Bay 10, Transformer LV Protection</t>
  </si>
  <si>
    <t>GF1507505550</t>
  </si>
  <si>
    <t>Longlake 88/11kV SS Control Room, 88kV Relay Panel Bay 10, O/C &amp; E/F Protection</t>
  </si>
  <si>
    <t>GF1507505420</t>
  </si>
  <si>
    <t>Longlake 88/11kV SS Control Room, 88kV Relay Panel Bay 9, Overcurrent &amp; Earth Fault Protection</t>
  </si>
  <si>
    <t>Longlake 88/11kV SS Control Room, 88kV Relay Panel Bay 9, Line Differential Protection</t>
  </si>
  <si>
    <t>GF1507505125</t>
  </si>
  <si>
    <t>Longlake 88/11kV SS Control Room, 88kV Relay Panel Bay 9, O/C &amp; E/F Protection</t>
  </si>
  <si>
    <t>GF1507505446</t>
  </si>
  <si>
    <t>Longlake 88/11kV SS Control Room, 88kV Relay Panel Bay 8, Transformer HV Protection</t>
  </si>
  <si>
    <t>GF1507505522</t>
  </si>
  <si>
    <t>Longlake 88/11kV SS Control Room, 88kV Relay Panel Bay 8, Transformer LV Protection</t>
  </si>
  <si>
    <t>GF1508504845</t>
  </si>
  <si>
    <t>Longlake 88/11kV SS Control Room, 88kV Relay Panel Bay 8, O/C &amp; E/F Protection</t>
  </si>
  <si>
    <t>GF1507505029</t>
  </si>
  <si>
    <t>Longlake 88/11kV SS Control Room, 88kV Relay Panel Bay 7, Transformer Protection</t>
  </si>
  <si>
    <t>SEL-487E</t>
  </si>
  <si>
    <t>Longlake 88/11kV SS Control Room, 88kV Relay Panel Bay 7, Automatic Voltage Regulating Relay</t>
  </si>
  <si>
    <t>A-eberie</t>
  </si>
  <si>
    <t>M15108284</t>
  </si>
  <si>
    <t>Longlake 88/11kV SS Control Room, 88kV Relay Panel Bay 7, Overcurrent &amp; Earth Fault Protection</t>
  </si>
  <si>
    <t>120/240V</t>
  </si>
  <si>
    <t>Longlake 88/11kV SS Control Room, 88kV Relay Panel Bay 7, Transformer HV Protection</t>
  </si>
  <si>
    <t>GF1507505548</t>
  </si>
  <si>
    <t>Longlake 88/11kV SS Control Room, 88kV Relay Panel Bay 7, Transformer LV Protection</t>
  </si>
  <si>
    <t>GF1508504864</t>
  </si>
  <si>
    <t>Longlake 88/11kV SS Control Room, 88kV Relay Panel Bay 7, O/C &amp; E/F Protection</t>
  </si>
  <si>
    <t>GF1507505549</t>
  </si>
  <si>
    <t>Longlake 88/11kV SS Control Room, 88kV Relay Panel Bay 6, Line Differential Protection</t>
  </si>
  <si>
    <t>GF1507505232</t>
  </si>
  <si>
    <t>Longlake 88/11kV SS Control Room, 88kV Relay Panel Bay 6, O/C &amp; E/F Protection</t>
  </si>
  <si>
    <t>GF1507505419</t>
  </si>
  <si>
    <t>Longlake 88/11kV SS Control Room, 88kV Relay Panel Bay 5, Overcurrent &amp; Earth Fault Protection</t>
  </si>
  <si>
    <t>Longlake 88/11kV SS Control Room, 88kV Relay Panel Bay 5, Main O/C &amp; E/F Protection</t>
  </si>
  <si>
    <t>GF1507505145</t>
  </si>
  <si>
    <t>Longlake 88/11kV SS Control Room, 88kV Relay Panel Bay 5, BU O/C &amp; E/F Protection</t>
  </si>
  <si>
    <t>GF1508504852</t>
  </si>
  <si>
    <t>Longlake 88/11kV SS Control Room, 88kV Relay Panel Bay 3, Line Differential Protection</t>
  </si>
  <si>
    <t>GF1507505428</t>
  </si>
  <si>
    <t>Longlake 88/11kV SS Control Room, 88kV Relay Panel Bay 3, O/C &amp; E/F Protection</t>
  </si>
  <si>
    <t>GF1507505396</t>
  </si>
  <si>
    <t>Longlake 88/11kV SS Control Room, 88kV Relay Panel Bay 2, Transformer Protection</t>
  </si>
  <si>
    <t>Longlake 88/11kV SS Control Room, 88kV Relay Panel Bay 2, Automatic Voltage Regulating Relay</t>
  </si>
  <si>
    <t>M16041944</t>
  </si>
  <si>
    <t>110/280V</t>
  </si>
  <si>
    <t>Longlake 88/11kV SS Control Room, 88kV Relay Panel Bay 2, Overcurrent &amp; Earth Fault Protection</t>
  </si>
  <si>
    <t>Longlake 88/11kV SS Control Room, 88kV Relay Panel Bay 2, Transformer HV Protection</t>
  </si>
  <si>
    <t>GF1507505432</t>
  </si>
  <si>
    <t>Longlake 88/11kV SS Control Room, 88kV Relay Panel Bay 2, Transformer LV Protection</t>
  </si>
  <si>
    <t>GF1508504844</t>
  </si>
  <si>
    <t>Longlake 88/11kV SS Control Room, 88kV Relay Panel Bay 2, O/C &amp; E/F Protection</t>
  </si>
  <si>
    <t>GF1507505243</t>
  </si>
  <si>
    <t>Longlake 88/11kV SS Control Room, 88kV Relay Panel Bay 1, Overcurrent &amp; Earth Fault Protection</t>
  </si>
  <si>
    <t>Longlake 88/11kV SS Control Room, 88kV Relay Panel Bay 1, Line Differential Protection</t>
  </si>
  <si>
    <t>GF1507505445</t>
  </si>
  <si>
    <t>Longlake 88/11kV SS Control Room, 88kV Relay Panel Bay 1, O/C &amp; E/F Protection</t>
  </si>
  <si>
    <t>GF1507505233</t>
  </si>
  <si>
    <t>Longlake 88/11kV SS Control Room, 11kV Relay Panel P07, O/C &amp; E/F Protection</t>
  </si>
  <si>
    <t>Longlake 88/11kV SS Control Room, 11kV Relay Panel P07, Cable Diff Protection</t>
  </si>
  <si>
    <t>SEL-387L</t>
  </si>
  <si>
    <t>Longlake 88/11kV SS Control Room, 11kV Relay Panel P06, O/C &amp; E/F Protection</t>
  </si>
  <si>
    <t>Longlake 88/11kV SS Control Room, 11kV Relay Panel P05, O/C &amp; E/F Protection</t>
  </si>
  <si>
    <t>Longlake 88/11kV SS Control Room, 11kV Relay Panel P04, O/C &amp; E/F Protection</t>
  </si>
  <si>
    <t>Longlake 88/11kV SS Control Room, 11kV Relay Panel P04, Cable Diff Protection</t>
  </si>
  <si>
    <t>48-150V</t>
  </si>
  <si>
    <t>Longlake 88/11kV SS Control Room, 11kV Relay Panel P03, O/C &amp; E/F Protection</t>
  </si>
  <si>
    <t>Longlake 88/11kV SS Control Room, 11kV Relay Panel P03, Cable Diff Protection</t>
  </si>
  <si>
    <t>Longlake 88/11kV SS Control Room, 11kV Relay Panel P02, O/C &amp; E/F Protection</t>
  </si>
  <si>
    <t>Longlake 88/11kV SS Control Room, 11kV Relay Panel P02, Cable Diff Protection</t>
  </si>
  <si>
    <t>Longlake 88/11kV SS Control Room, 11kV Relay Panel P01, O/C &amp; E/F Protection</t>
  </si>
  <si>
    <t>Longlake 88/11kV SS Control Room, Test Terminals X116</t>
  </si>
  <si>
    <t>Longlake 11kV SS Feeder Board Room, Arc Protection, Bay 1T0</t>
  </si>
  <si>
    <t>VAMP321</t>
  </si>
  <si>
    <t>Longlake 11kV SS Feeder Board Room, Arc Protection, Bay 18-2T0</t>
  </si>
  <si>
    <t>Longlake 88/11kV SS Control Room, Fire Alarm System</t>
  </si>
  <si>
    <t>Longlake 88/11kV SS Control Room, 88kV Metering Panel, 105 Main Meter</t>
  </si>
  <si>
    <t>Longlake 88/11kV SS Control Room, 88kV Metering Panel, 905 Main Meter</t>
  </si>
  <si>
    <t>Longlake 88/11kV SS Control Room, 11kV Metering Panel P01, 1T0 Main Metering</t>
  </si>
  <si>
    <t>Longlake 88/11kV SS Control Room, 11kV Metering Panel P01, 1T0 Check Metering</t>
  </si>
  <si>
    <t>Longlake 88/11kV SS Control Room, 11kV Metering Panel P01, 2T0 Main Metering</t>
  </si>
  <si>
    <t>Longlake 88/11kV SS Control Room, 11kV Metering Panel P01, 2T0 Check Metering</t>
  </si>
  <si>
    <t>Longlake 88/11kV SS Control Room, 11kV Metering Panel P02, 2L5 Main Metering</t>
  </si>
  <si>
    <t>Longlake 88/11kV SS Control Room, 11kV Metering Panel P02, 3L5 Check Metering</t>
  </si>
  <si>
    <t>Longlake 88/11kV SS Control Room, 11kV Metering Panel P02, 4L5 Main Metering</t>
  </si>
  <si>
    <t>Longlake 88/11kV SS Control Room, 11kV Metering Panel P02, 5L5 Check Metering</t>
  </si>
  <si>
    <t>Longlake 88/11kV SS Control Room, 11kV Metering Panel P02, 6L5 Main Metering</t>
  </si>
  <si>
    <t>Longlake 88/11kV SS Control Room, 11kV Metering Panel P02, 7L5 Check Metering</t>
  </si>
  <si>
    <t>Longlake 88/11kV SS Control Room, 11kV Metering Panel P02, 8L5 Main Metering</t>
  </si>
  <si>
    <t>Longlake 88/11kV SS Control Room, 11kV Metering Panel P03, 10L5 Main Metering</t>
  </si>
  <si>
    <t>Longlake 88/11kV SS Control Room, 11kV Metering Panel P03, 11L5 Check Metering</t>
  </si>
  <si>
    <t>Longlake 88/11kV SS Control Room, 11kV Metering Panel P03, 12L5 Main Metering</t>
  </si>
  <si>
    <t>Longlake 88/11kV SS Control Room, 11kV Metering Panel P03, 13L5 Check Metering</t>
  </si>
  <si>
    <t>Longlake 88/11kV SS Control Room, 11kV Metering Panel P03, 14L5 Main Metering</t>
  </si>
  <si>
    <t>Longlake 88/11kV SS Control Room, 11kV Metering Panel P03, 15L5 Check Metering</t>
  </si>
  <si>
    <t>Longlake 88/11kV SS Control Room, 11kV Metering Panel P03, 16L5 Main Metering</t>
  </si>
  <si>
    <t>Longlake 88/11kV SS Control Room, Substation Gateway Panel, (Inside Panel)</t>
  </si>
  <si>
    <t>UDS Motorolla</t>
  </si>
  <si>
    <t>Longlake 88/11kV SS Control Room, Substation Gateway Panel, Substation Input/Outputs/Analougues</t>
  </si>
  <si>
    <t>Longlake 88/11kV SS Control Room, Substation Gateway Panel, Touch Screen</t>
  </si>
  <si>
    <t>ELO Touch Solutions</t>
  </si>
  <si>
    <t>ET1739L-7CWA-1-NPB-G</t>
  </si>
  <si>
    <t>E15C012676</t>
  </si>
  <si>
    <t>12V</t>
  </si>
  <si>
    <t>Longlake 88/11kV SS Control Room, Substation Gateway Panel, Real-Time Automation Controller (RTAC) &amp; Computer</t>
  </si>
  <si>
    <t>SEL-3555</t>
  </si>
  <si>
    <t>0.8/1.7A</t>
  </si>
  <si>
    <t>Longlake 88/11kV SS Control Room, Substation Gateway Panel, Retractable Keyboard &amp; Mouse</t>
  </si>
  <si>
    <t>Reach ROHS</t>
  </si>
  <si>
    <t>LCDK1016-BU-V4</t>
  </si>
  <si>
    <t>S1438791114157-0115G145</t>
  </si>
  <si>
    <t>Longlake 88/11kV SS, 88kV GIS feederboard, RTU</t>
  </si>
  <si>
    <t>Longlake 88/11kV SS Control Room, 88kV Relay Panel Bay 9, Managed Ethernet Switch</t>
  </si>
  <si>
    <t>SEL-2730M</t>
  </si>
  <si>
    <t>120/220/240V</t>
  </si>
  <si>
    <t>Longlake 88/11kV SS Control Room, 88kV Relay Panel Bay 1, Managed Ethernet Switch</t>
  </si>
  <si>
    <t>Longlake 88/11kV SS Control Room, 11kV Relay Panel P06, Ethernet Switch</t>
  </si>
  <si>
    <t>Longlake 88/11kV SS Control Room, 11kV Relay Panel P05, Ethernet Switch</t>
  </si>
  <si>
    <t>Longlake 88/11kV SS Control Room, 11kV Relay Panel P02, Ethernet Switch</t>
  </si>
  <si>
    <t>Longlake 88/11kV SS Control Room, Substation Gateway Panel, Sattelite Synchronize Clock</t>
  </si>
  <si>
    <t>Longlake 88/11kV SS Control Room, Substation Gateway Panel, Substation Gateway</t>
  </si>
  <si>
    <t>SEL-3530</t>
  </si>
  <si>
    <t>Longlake 88/11kV SS Control Room, Substation Gateway Panel, Ethernet Switch</t>
  </si>
  <si>
    <t>Longlake 88/11kV SS Control Room, Substation Gateway Panel, Station I/O</t>
  </si>
  <si>
    <t>SEL-2440</t>
  </si>
  <si>
    <t>Longlake 88/11kV SS Control Room, Pilot Panel</t>
  </si>
  <si>
    <t>Longlake 88/11kV SS Control Room, Substation Gateway Panel, Substation Input/Outputs</t>
  </si>
  <si>
    <t>Longlake 88/11kV SS Control Room, Substation Gateway Panel, Managed Ethernet Switch</t>
  </si>
  <si>
    <t>Longlake 88/11kV SS Control Room, No Name Panel, Monitor</t>
  </si>
  <si>
    <t>INTERTRACK40095109</t>
  </si>
  <si>
    <t>120449-11</t>
  </si>
  <si>
    <t>Longlake 88/11kV SS Control Room, No Name Panel, (No Name)</t>
  </si>
  <si>
    <t>Avantech</t>
  </si>
  <si>
    <t>610L</t>
  </si>
  <si>
    <t>KAA3151805</t>
  </si>
  <si>
    <t>Longlake 88/11kV SS Control Room, Fox Panel</t>
  </si>
  <si>
    <t>Longlake 88/11kV SS Control Room, Battery charger</t>
  </si>
  <si>
    <t>6V11060/002</t>
  </si>
  <si>
    <t>140253B</t>
  </si>
  <si>
    <t>140253A</t>
  </si>
  <si>
    <t>Longlake 88/11kV SS Control Room, 110VDC Distribution Board</t>
  </si>
  <si>
    <t>Longlake 88/11kV SS Control Room, 110VDC Changeover Selector Switch</t>
  </si>
  <si>
    <t>Longlake 88/11kV SS Control Room, 400/230V AC Board</t>
  </si>
  <si>
    <t>Longlake 88/11kV SS Control Room,x85 cells</t>
  </si>
  <si>
    <t>LCE330P</t>
  </si>
  <si>
    <t>WestField 88/11kV Substation</t>
  </si>
  <si>
    <t>Valley Road &amp; Peace Street</t>
  </si>
  <si>
    <t>Modderfontein</t>
  </si>
  <si>
    <t>28°8'52.824" E</t>
  </si>
  <si>
    <t>26°6'31.833" S</t>
  </si>
  <si>
    <t>WestField 11kV SS Switch Board, Incomer 1T0(Bay1)</t>
  </si>
  <si>
    <t>Relay Settings</t>
  </si>
  <si>
    <t>WestField 11kV SS Switch Board, BMK0037(Bay 1)</t>
  </si>
  <si>
    <t>WestField 11kV SS Switch Board, 185x3 to MVC Nguni drive(pick &amp; pay Warehouse)(Bay 3)</t>
  </si>
  <si>
    <t>WestField 11kV SS Switch Board, RMU 420 Longmeadow Substation(Bay 4)</t>
  </si>
  <si>
    <t>WestField 11kV SS Switch Board, 300x3 cu xlpe to panel 7 greenstone hill S/S(Bay 5)</t>
  </si>
  <si>
    <t>WestField 11kV SS Switch Board, 300x3 cu xlpe to panel 9 greenstone hill S/S(Bay 6)</t>
  </si>
  <si>
    <t>WestField 11kV SS Switch Board, 300x3 cu pilc to rmu00019 greenstone hill S/S(Bay 7)</t>
  </si>
  <si>
    <t>WestField 11kV SS Switch Board, Lake Side Estate Modderfontein(Bay 8)</t>
  </si>
  <si>
    <t>WestField 11kV SS Switch Board, Bussection(Bay 9)</t>
  </si>
  <si>
    <t>WestField 11kV SS Switch Board, Busriser(Bay 9A)</t>
  </si>
  <si>
    <t>WestField 11kV SS Switch Board, Johannesburg Road(Bay 10)</t>
  </si>
  <si>
    <t>WestField 11kV SS Switch Board, 300x3 cu xlpe to panel 11 greenstone hill S/S(Bay 11)</t>
  </si>
  <si>
    <t>WestField 11kV SS Switch Board, 300x3 cu xlpe to panel 14 greenstone hill S/S(Bay 12)</t>
  </si>
  <si>
    <t>WestField 11kV SS Switch Board, 300x3 cu xlpe to panel 17 greenstone hill S/S(Bay 13)</t>
  </si>
  <si>
    <t>WestField 11kV SS Switch Board, 300x3 cu pilc to rmu00274 at entrance to westfield S/S(Bay 14)</t>
  </si>
  <si>
    <t>WestField 11kV SS Switch Board, 185x3 cu to rmu00274 cecil auret road(Bay 15)</t>
  </si>
  <si>
    <t>WestField 11kV SS Switch Board, 300x3 xlpe to  RMU 420 Longmeadow Substation(Bay 16)</t>
  </si>
  <si>
    <t>WestField 11kV SS Switch Board, Interconnector to stndby(Bay 17)</t>
  </si>
  <si>
    <t>WestField 11kV SS Switch Board, 300x3 xlpe to  RMU 00273 peace close at entrance to S/S (Bay 18)</t>
  </si>
  <si>
    <t>WestField 11kV SS Switch Board, 185x3  to  mvc 00010 private road (Bay 19)</t>
  </si>
  <si>
    <t>WestField 11kV SS Switch Board, 300x3 cu mv xple to rmu00272 at entrance to westfield S/S(Bay 20)</t>
  </si>
  <si>
    <t>WestField 11kV SS Switch Board 2S9 Room1S9 Room, Inaccessable</t>
  </si>
  <si>
    <t>WestField 11kV SS Switch Board 2S9 Room, 3T0 (Bay 21)</t>
  </si>
  <si>
    <t>12095/2010</t>
  </si>
  <si>
    <t>12-96kV</t>
  </si>
  <si>
    <t>WestField 11kV SS Switch Board 2S9 Room,22L5 Westlake extension 15 (Bay 22)</t>
  </si>
  <si>
    <t>12096/2010</t>
  </si>
  <si>
    <t>WestField 11kV SS Switch Board 2S9 Room, 23L5 Avalon Road(Bay 23)</t>
  </si>
  <si>
    <t>12097/2010</t>
  </si>
  <si>
    <t>WestField 11kV SS Switch Board 2S9 Room, 24L5 Alexandra Extension 9 feeder no 1 London &amp; Sheridan roads(Bay 24)</t>
  </si>
  <si>
    <t>12098/2010</t>
  </si>
  <si>
    <t>WestField 11kV SS Switch Board 2S9 Room, 25L5 Alexandra Extension 9 Stdby London &amp; Sheridan roads (Bay 25)</t>
  </si>
  <si>
    <t>12099/2010</t>
  </si>
  <si>
    <t>WestField 11kV SS Switch Board 2S9 Room, 26L5 ERF18 centenary street (Bay 26)</t>
  </si>
  <si>
    <t>12100/2010</t>
  </si>
  <si>
    <t>WestField 11kV SS Switch Board 2S9 Room, 27L5ERF 18 Centenary Street (Bay 27)</t>
  </si>
  <si>
    <t>12101/2010</t>
  </si>
  <si>
    <t>WestField 11kV SS Switch Board 2S9 Room,28L5 Feeder bord 1 longlake substation (Bay 28)</t>
  </si>
  <si>
    <t>12102/2010</t>
  </si>
  <si>
    <t>WestField 11kV SS Switch Board 2S9 Room, 3C0(Bay 29)</t>
  </si>
  <si>
    <t>12103/2010</t>
  </si>
  <si>
    <t>WestField 11kV SS Switch Board 2S9 Room,31L5 feeder board 1s1 longlake substation (Bay 30)</t>
  </si>
  <si>
    <t>12104/2010</t>
  </si>
  <si>
    <t>WestField 11kV SS Switch Board 2S9 Room,31L5 ERF 18 Centenary Street (Bay 31)</t>
  </si>
  <si>
    <t>12105/2010</t>
  </si>
  <si>
    <t>WestField 11kV SS Switch Board 2S9 Room, 32L5 Westlake Extension 15 (Bay 32)</t>
  </si>
  <si>
    <t>12106/2010</t>
  </si>
  <si>
    <t>WestField 11kV SS Switch Board 2S9 Room, 33L5 Alexandra Ext 9 feeder 2(Bay 33)</t>
  </si>
  <si>
    <t>12107/2010</t>
  </si>
  <si>
    <t>WestField 11kV SS Switch Board 2S9 Room, 34L5 MSS 01411 (Bay 34)</t>
  </si>
  <si>
    <t>12108/2010</t>
  </si>
  <si>
    <t>WestField 11kV SS Switch Board 2S9 Room, 35L5 Valley Road(Bay 35)</t>
  </si>
  <si>
    <t>12109/2010</t>
  </si>
  <si>
    <t>WestField 11kV SS Switch Board 2S9 Room, 36L5(Bay 36)</t>
  </si>
  <si>
    <t>12110/2010</t>
  </si>
  <si>
    <t>WestField 11kV SS Switch Board 2S9 Room, 3S0(Bay 37)</t>
  </si>
  <si>
    <t>12111/2010</t>
  </si>
  <si>
    <t>WestField 11kV SS Switch Board 2S9 Room,2S0 (Bay 38)</t>
  </si>
  <si>
    <t>12112/2010</t>
  </si>
  <si>
    <t>WestField 11kV SS Switch Board 2S9 Room, 2T0 (Bay 39)</t>
  </si>
  <si>
    <t>12113/2010</t>
  </si>
  <si>
    <t>WestField 11kV SS Switch Board 2S9 Room,5S0 (Bay 40)</t>
  </si>
  <si>
    <t>12114/2010</t>
  </si>
  <si>
    <t>Westfield 88/11kV SS Sebenza/Delta/Westfield Incomer no.1 Line Isolator(103)</t>
  </si>
  <si>
    <t>DSB120/2500FEFE</t>
  </si>
  <si>
    <t>03/18709</t>
  </si>
  <si>
    <t>132kV</t>
  </si>
  <si>
    <t>Westfield 88/11kV SS Sebenza/Delta Incomer no.1 Line Earth (101)</t>
  </si>
  <si>
    <t>AEB120E/S</t>
  </si>
  <si>
    <t>03/18711</t>
  </si>
  <si>
    <t>Westfield 88/11kV Sebenza/Delta Incomer no.1 Line Earth Breaker side(145)</t>
  </si>
  <si>
    <t>03/18710</t>
  </si>
  <si>
    <t>Westfield 88/11kV SS Sebenza/Delta Incomer no.2 Line Isolator(203)</t>
  </si>
  <si>
    <t>Westfield 88/11kV Sebenza/Delta Incomer no.2 Line Earth (201)</t>
  </si>
  <si>
    <t>Westfield 88/11kV Sebenza/Delta Incomer no.2 Line Earth Breaker side(245)</t>
  </si>
  <si>
    <t>Westfield 88/11kV Sebenza/Delta 1 88kV Incoming Fdr no.1 Bay 1 Breaker (105)</t>
  </si>
  <si>
    <t>GL312F1P</t>
  </si>
  <si>
    <t>7857-70-2032913/1</t>
  </si>
  <si>
    <t>Westfield 88/11kV SS Sebenza/Delta 1 88kV Main Busbar Isolator (104)</t>
  </si>
  <si>
    <t>Auma</t>
  </si>
  <si>
    <t>L14140</t>
  </si>
  <si>
    <t>1509 MD 97286</t>
  </si>
  <si>
    <t>Westfield 88/11kV Sebenza/Delta 1 88kV Reserve Busbar Isolator (106)</t>
  </si>
  <si>
    <t>Westfield 88/11kV SS 88kV Bus Coupler Breaker (330)</t>
  </si>
  <si>
    <t>7857-70-2032193/3</t>
  </si>
  <si>
    <t>Westfield 88/11kV SS Sebenza/Delta 2 88kV Incoming Fdr no.2 Bay 2 Breaker (205)</t>
  </si>
  <si>
    <t>7857-70-2032913/2</t>
  </si>
  <si>
    <t>Westfield 88/11kV SS Sebenza/Delta 1 88kV Main Busbar Isolator (204)</t>
  </si>
  <si>
    <t>Westfield 88/11kV SS Sebenza/Delta 1 88kV Reserve Busbar Isolator (206)</t>
  </si>
  <si>
    <t xml:space="preserve">Westfield 88/11kV SS 88kV Bus Coupler Reserve Busbar Isolator (336) </t>
  </si>
  <si>
    <t xml:space="preserve">Westfield 88/11kV SS 88kV Bus Coupler Main Busbar Isolator (334) </t>
  </si>
  <si>
    <t>L14141</t>
  </si>
  <si>
    <t>1510 MD 97286</t>
  </si>
  <si>
    <t xml:space="preserve">Westfield 88/11kV SS TRFR 1 88kV Breaker (410) </t>
  </si>
  <si>
    <t>GL312F1</t>
  </si>
  <si>
    <t>3008860-16</t>
  </si>
  <si>
    <t xml:space="preserve">Westfield 88/11kV SS TRFR 1 88kV Reserve Busbar Isolator (416) </t>
  </si>
  <si>
    <t>Westfield 88/11kV SS TRFR 1 88kV Reserve Busbar Earth Switch (441)</t>
  </si>
  <si>
    <t xml:space="preserve">Westfield  88/11kV SS TRFR 1 88kV Main Busbar Isolator (414) </t>
  </si>
  <si>
    <t>L4140</t>
  </si>
  <si>
    <t>1509 MD 97288</t>
  </si>
  <si>
    <t xml:space="preserve">Westfield 88/11kV SS TRFR 2 88kV Breaker (510) </t>
  </si>
  <si>
    <t>7857-70-2032913/4</t>
  </si>
  <si>
    <t xml:space="preserve">Westfield 88/11kV 88kV Reserve Busbar Isolator (516) </t>
  </si>
  <si>
    <t>Westfield 88/11kV SS TRFR 1 88kV Reserve Busbar Earth Switch (541)</t>
  </si>
  <si>
    <t xml:space="preserve">Westfield 88/11kV SS TRFR 1 88kV Main Busbar Isolator (514) </t>
  </si>
  <si>
    <t xml:space="preserve">Westfield 88/11kV SS TRFR 3 88kV Breaker (610) </t>
  </si>
  <si>
    <t>3008860-15</t>
  </si>
  <si>
    <t>Westfield 88/11kV SS TRFR 3 88kV Reserve Busbar Earth Switch (641)</t>
  </si>
  <si>
    <t xml:space="preserve">Westfield 88/11kV SS 88kV Reserve Busbar Isolator (616) </t>
  </si>
  <si>
    <t>Westfield 88/11kV SS TRFR 3 88kV Main Busbar Isolator (614)</t>
  </si>
  <si>
    <t>Westfield 88/11kV SS Feeder no.1 Longlake 88kV Line Earth Switch (701)</t>
  </si>
  <si>
    <t>Westfield 88/11kV SS Feeder no.1 Longlake 88kV Line Isolator (703)</t>
  </si>
  <si>
    <t>Westfield 88/11kV SS Feeder no.1 Longlake 88kV Earth Switch Breaker Side (745)</t>
  </si>
  <si>
    <t>Westfield 88/11kV SS Feeder no.2 Longlake 88kV Line Earth Switch (801)</t>
  </si>
  <si>
    <t>03/18712</t>
  </si>
  <si>
    <t>Westfield 88/11kV SS Feeder no.2 Longlake 88kV Line Isolator (803)</t>
  </si>
  <si>
    <t>Westfield 88/11kV SS Feeder no.2 Longlake 88kV Earth Switch Breaker Side (845)</t>
  </si>
  <si>
    <t xml:space="preserve">Westfield 88/11kV SS Feeder no.1 Longlake 88kV Breaker (705) </t>
  </si>
  <si>
    <t>7857-70-2032813/5</t>
  </si>
  <si>
    <t>Westfield 88/11kV SS Feeder no.1 Longlake 88kV Main Busbar Isolator (704)</t>
  </si>
  <si>
    <t>L14139</t>
  </si>
  <si>
    <t>1508 MD 97286</t>
  </si>
  <si>
    <t>Westfield 88/11kV SS Feeder no.1 Longlake 88kV Reserve Busbar Isolator (706)</t>
  </si>
  <si>
    <t xml:space="preserve">Westfield 88/11kV SS Feeder no.2 Longlake 88kV Breaker (805) </t>
  </si>
  <si>
    <t>7857-70-2032913/6</t>
  </si>
  <si>
    <t>Westfield 88/11kV SS Feeder no.2 Longlake 88kV Main Busbar Isolator (804)</t>
  </si>
  <si>
    <t>Westfield 88/11kV SS Feeder no.2 Longlake 88kV Reserve Busbar Isolator (806)</t>
  </si>
  <si>
    <t>Westfield 88/11kV SS 88kV Incoming Fdr no.1 Bay 1 Srg Arr X3</t>
  </si>
  <si>
    <t>Westfield 88/11kV SS 88kV Incoming Fdr no.2 Bay 2 Srg Arr X3</t>
  </si>
  <si>
    <t>Westfield 88/11kV SS 88kV Transformer 1 Srg Arr X3</t>
  </si>
  <si>
    <t>Westfield 88/11kV SS 11kV Transformer 1 Srg Arr X3</t>
  </si>
  <si>
    <t>Westfield 88/11kV SS 88kV Transformer 2 Srg Arr X3</t>
  </si>
  <si>
    <t>Westfield 88/11kV SS 11kV Transformer 2 Srg Arr X3</t>
  </si>
  <si>
    <t>Westfield 88/11kV SS 88kV Transformer 3 Srg Arr X3</t>
  </si>
  <si>
    <t>Westfield 88/11kV SS 11kV Transformer 3 Srg Arr X3</t>
  </si>
  <si>
    <t>Westfield 88/11kV SS Feeder no.1 Longlake Srg Arr X3</t>
  </si>
  <si>
    <t>Westfield 88/11kV SS Feeder no.2 Longlake Srg Arr X3</t>
  </si>
  <si>
    <t>WestField 11kV SS Switch Board, incomer 1T0(Bay1)x3</t>
  </si>
  <si>
    <t>WestField 11kV SS Switch Board, interconnector to stndby(Bay 17)x3</t>
  </si>
  <si>
    <t>Westfield 88/11kV SS Kelvin/Westfield Incomer no.1 Line Isolator(103) X9</t>
  </si>
  <si>
    <t>Westfield 88/11kV SS 88kV Incoming Bay no.1 VTs X3</t>
  </si>
  <si>
    <t>Westfield 88/11kV SS 88kV Incoming Bay no.1 CTs X3</t>
  </si>
  <si>
    <t>Westfield 88/11kV SS 88kV Incoming Bay no.1 Srg Arr X3</t>
  </si>
  <si>
    <t>Westfield 88/11kV SS 88kV Incoming Bay no.1 Gantry X6</t>
  </si>
  <si>
    <t>Westfield 88/11kV SS 88kV Incoming Bay no.2 VTs X3</t>
  </si>
  <si>
    <t>Westfield 88/11kV SS 88kV Incoming Bay no.2 CTs X3</t>
  </si>
  <si>
    <t>Westfield 88/11kV SS 88kV Incoming Bay no.2 Srg Arr X3</t>
  </si>
  <si>
    <t>Westfield 88/11kV SS 88kV Incoming Bay no.2 Gantry X6</t>
  </si>
  <si>
    <t>Westfield 88/11kV SS 88kV Bus Coupler Breaker X6</t>
  </si>
  <si>
    <t>Westfield 88/11kV SS 88kV Bus Coupler Gantry X3</t>
  </si>
  <si>
    <t>Westfield 88/11kV SS Sebenza/Delta 1 88kV Incomer 1 Main Busbar Isolator Insulators (104) X9</t>
  </si>
  <si>
    <t>Westfield 88/11kV SS Sebenza/Delta/Westfield 1 88kVIncomer 1 Reserve Busbar Isolator Insulators (106) X9</t>
  </si>
  <si>
    <t>Westfield 88/11kV SS Sebenza/Delta/Westfield 1 88kV Incoming Fdr no.1 Bay 1 Breaker (105) X6</t>
  </si>
  <si>
    <t>Westfield 88/11kV SS Sebenza/Delta 1 88kV Incoming Fdr no.2 Bay 2 Breaker (205) X6</t>
  </si>
  <si>
    <t>Westfield 88/11kV SS Sebenza/Delta 1 88kV Incomer 2 Main Busbar Isolator Insulators (204) X9</t>
  </si>
  <si>
    <t>Westfield 88/11kV SS Sebenza/Delta 1 88kVIncomer 2 Reserve Busbar Isolator Insulators (206) X9</t>
  </si>
  <si>
    <t>Westfield 88/11kV SS 88kV Bus Coupler Reserve Busbar Isolator (336) X9</t>
  </si>
  <si>
    <t>Westfield 88/11kV SS Reserve Busbar CTs X3</t>
  </si>
  <si>
    <t>Westfield 88/11kV SS 88kV Bus Coupler Main Busbar Isolator (334) X12</t>
  </si>
  <si>
    <t>Westfield 88/11kV SS TRFR 1 88kV CTs X 3</t>
  </si>
  <si>
    <t>Westfield 88/11kV SS TRFR 1 88kV Busbar X 3</t>
  </si>
  <si>
    <t>Westfield 88/11kV SS TRFR 1 88kV Breaker (410) X6</t>
  </si>
  <si>
    <t>Westfield 88/11kV SS TRFR 1 88kV Reserve Busbar Earth Switch (441)/88kV Reserve Busbar Isolator (416) X9</t>
  </si>
  <si>
    <t>Westfield 88/11kV SS TRFR 1 88kV Main Busbar Isolator (414) X9</t>
  </si>
  <si>
    <t>Westfield 88/11kV SS TRFR 2 88kV CTs X 3</t>
  </si>
  <si>
    <t>Westfield 88/11kV SS TRFR 2 88kV Busbar X 3</t>
  </si>
  <si>
    <t>Westfield 88/11kV SS TRFR 2 88kV Breaker (510) X6</t>
  </si>
  <si>
    <t>Westfield 88/11kV SS TRFR 2 88kV Reserve Busbar Earth Switch (541)/88kV Reserve Busbar Isolator (516) X9</t>
  </si>
  <si>
    <t>Westfield 88/11kV SS TRFR 2 88kV Main Busbar Isolator (514) X9</t>
  </si>
  <si>
    <t>Westfield 88/11kV SS TRFR 3 88kV CTs X 3</t>
  </si>
  <si>
    <t>Westfield 88/11kV SS TRFR 3 88kV Busbar X 3</t>
  </si>
  <si>
    <t>Westfield 88/11kV SS TRFR 3 88kV Breaker (610) X6</t>
  </si>
  <si>
    <t>Westfield 88/11kV SS TRFR 3 88kV Reserve Busbar Earth Switch (641)/88kV Reserve Busbar Isolator (616) X9</t>
  </si>
  <si>
    <t>Westfield 88/11kV SS TRFR 3 88kV Main Busbar Isolator (614) X9</t>
  </si>
  <si>
    <t>Westfield 88/11kV SS Feeder no.1 Longlake 88kV Line Isolator X9</t>
  </si>
  <si>
    <t>Westfield 88/11kV SS Feeder no.1 Longlake 88kV CTs X3</t>
  </si>
  <si>
    <t>Westfield 88/11kV SS Feeder no.1 Longlake 88kV VTs X3</t>
  </si>
  <si>
    <t>Westfield 88/11kV SS Feeder no.1 Longlake 88kV Srg Arr Insulators X3</t>
  </si>
  <si>
    <t>Westfield 88/11kV SS Feeder no.2 Longlake 88kV Line Isolator X9</t>
  </si>
  <si>
    <t>Westfield 88/11kV SS Feeder no.2 Longlake 88kV CTs X3</t>
  </si>
  <si>
    <t>Westfield 88/11kV SS Feeder no.2 Longlake 88kV VTs X3</t>
  </si>
  <si>
    <t>Westfield 88/11kV SS Feeder no.2 Longlake 88kV Srg Arr Insulators X3</t>
  </si>
  <si>
    <t>Westfield 88/11kV SS Feeder no.1 Longlake 88kV Breaker (705) X6</t>
  </si>
  <si>
    <t>Westfield 88/11kV SS Feeder no.1 Longlake 88kV Main Busbar Isolator (704)X9</t>
  </si>
  <si>
    <t>Westfield 88/11kV SS Feeder no.1 Longlake 88kV Reserve Busbar Isolator (706)X9</t>
  </si>
  <si>
    <t>Westfield 88/11kV SS Feeder no.2 Longlake 88kV Breaker (805) X6</t>
  </si>
  <si>
    <t>Westfield 88/11kV SS Feeder no.2 Longlake 88kV Main Busbar Isolator (804) X9</t>
  </si>
  <si>
    <t>Westfield 88/11kV SS Feeder no.2 Longlake 88kV Reserve Busbar Isolator (806) X9</t>
  </si>
  <si>
    <t>Westfield 88/11kV SS TRFR 1 88kV Bushings X4</t>
  </si>
  <si>
    <t>Westfield 88/11kV SS TRFR 1 11kV Bushings X4</t>
  </si>
  <si>
    <t>Westfield 88/11kV SS TRFR 1 11kV Busbar X6</t>
  </si>
  <si>
    <t>Westfield 45MVA 88/11kV SS, TRF Bay 1</t>
  </si>
  <si>
    <t>TLSN7750</t>
  </si>
  <si>
    <t>LEL 105302</t>
  </si>
  <si>
    <t>Westfield 45MVA 88/11kV SS, TRF Bay 2</t>
  </si>
  <si>
    <t>ASEA</t>
  </si>
  <si>
    <t>TAA42</t>
  </si>
  <si>
    <t>Westfield 45MVA 88/11kV SS, TRF Bay 3</t>
  </si>
  <si>
    <t>Westfield 100kVA 11kV/400V SS, TRF Bay 2</t>
  </si>
  <si>
    <t>Trafoindo Prima</t>
  </si>
  <si>
    <t>0 331102</t>
  </si>
  <si>
    <t>Westfield 100kVA 11kV/400V SS, TRF Bay 3</t>
  </si>
  <si>
    <t>0 0 0 93051</t>
  </si>
  <si>
    <t>Westfield 88/11kV SS Single Phase Main Busbar White Phase VT</t>
  </si>
  <si>
    <t>Name plate inaccessible</t>
  </si>
  <si>
    <t>Westfield 88/11kV SS Single Phase Reserve Busbar White Phase VT</t>
  </si>
  <si>
    <t>Westfield 88/11kV SS 88kV Incoming Fdr no.1  Red Phase VT</t>
  </si>
  <si>
    <t>Westfield 88/11kV SS 88kV Incoming Fdr no.1 White  Phase VT</t>
  </si>
  <si>
    <t>Westfield 88/11kV SS 88kV Incoming Fdr no.1 Blue Phase VT</t>
  </si>
  <si>
    <t>Westfield 88/11kV SS 88kV Incoming Fdr no.2 Red Phase VT</t>
  </si>
  <si>
    <t>Westfield 88/11kV SS 88kV Incoming Fdr no.2  White  Phase VT</t>
  </si>
  <si>
    <t>Westfield 88/11kV SS 88kV Incoming Fdr no.2  Blue Phase VT</t>
  </si>
  <si>
    <t>Westfield 88/11kV SS Feeder no.1 Longlake 88kV Red Phase VT</t>
  </si>
  <si>
    <t>Westfield 88/11kV SS Feeder no.1 Longlake 88kV White Phase VT</t>
  </si>
  <si>
    <t>Westfield 88/11kV SS Feeder no.1 Longlake 88kV Blue Phase VT</t>
  </si>
  <si>
    <t>Westfield 88/11kV SS 88kV Incoming no.1 Red Phase CT</t>
  </si>
  <si>
    <t>Westfield 88/11kV SS 88kV Incoming  no.1 White Phase CT</t>
  </si>
  <si>
    <t>Westfield 88/11kV SS 88kV Incoming  no.1 Blue Phase CT</t>
  </si>
  <si>
    <t>Westfield 88/11kV SS 88kV Incoming no.2 Red Phase CT</t>
  </si>
  <si>
    <t>Westfield 88/11kV SS 88kV Incoming  no.2 White Phase CT</t>
  </si>
  <si>
    <t>Westfield 88/11kV SS 88kV Incoming  no.2 Blue Phase CT</t>
  </si>
  <si>
    <t>Westfield 88/11kV SS 88kV Bus Coupler Red Phase CT</t>
  </si>
  <si>
    <t>Westfield 88/11kV SS 88kV Bus Coupler White Phase CT</t>
  </si>
  <si>
    <t>Westfield 88/11kV SS 88kV Bus Coupler Blue Phase CT</t>
  </si>
  <si>
    <t>Westfield 88/11kV SS Reserve Busbar Red Phase CT</t>
  </si>
  <si>
    <t>Westfield 88/11kV SS Reserve Busbar White Phase CT</t>
  </si>
  <si>
    <t>Westfield 88/11kV SS Reserve Busbar Blue Phase CT</t>
  </si>
  <si>
    <t>Westfield 88/11kV SS Feeder no.1 Longlake 88kV Red Phase CT</t>
  </si>
  <si>
    <t>Westfield 88/11kV SS Feeder no.1 Longlake 88kV White Phase CT</t>
  </si>
  <si>
    <t>Westfield 88/11kV SS Feeder no.1 Longlake 88kV Blue CT</t>
  </si>
  <si>
    <t>Westfield 88/11kV SS Control Room, 88kV Longlake FDR 1&amp; 2, Feeder Bay Control &amp; Backup Protection, Bay 7</t>
  </si>
  <si>
    <t>Westfield 88/11kV SS Control Room, 88kV Longlake FDR 1&amp; 2, Incomer Bay Control &amp; Backup Protection, Bay 7</t>
  </si>
  <si>
    <t>Westfield 88/11kV SS Control Room, 88kV Longlake FDR 1&amp; 2, Feeder Bay Control &amp; Backup Protection, Bay 8</t>
  </si>
  <si>
    <t>Westfield 88/11kV SS Control Room, 88kV Longlake FDR 1&amp; 2,Incomer Bay Control &amp; Backup Protection, Bay 8</t>
  </si>
  <si>
    <t>Westfield 88/11kV SS Control Room, 88kV Transformer T3, TRFR 3 Bay Control &amp; Backup Protection, Bay 6</t>
  </si>
  <si>
    <t>Westfield 88/11kV SS Control Room, 88kV Transformer T3, Automatic Voltage Regulator, Bay 6</t>
  </si>
  <si>
    <t>REG-D</t>
  </si>
  <si>
    <t>0 3010169</t>
  </si>
  <si>
    <t>Westfield 88/11kV SS Control Room, 88kV Transformer T3, Transformer Main Protection, Bay 6</t>
  </si>
  <si>
    <t>Westfield 88/11kV SS Control Room, 88kV Transformer T2, TRFR 2 Bay Control &amp; Backup Protection, Bay 5</t>
  </si>
  <si>
    <t>Westfield 88/11kV SS Control Room, 88kV Transformer T2, Transformer Main Protection, Bay 5</t>
  </si>
  <si>
    <t>Westfield 88/11kV SS Control Room, 88kV Transformer T2, Automatic Voltage Regulator, Bay 5</t>
  </si>
  <si>
    <t>M09072647</t>
  </si>
  <si>
    <t>Westfield 88/11kV SS Control Room, 88kV Transformer T2, Lockout 1, Bay 5</t>
  </si>
  <si>
    <t>123306/3</t>
  </si>
  <si>
    <t>Westfield 88/11kV SS Control Room, 88kV Transformer T1, TRFR 1 Bay Control &amp; Backup Protection, Bay 4</t>
  </si>
  <si>
    <t>Westfield 88/11kV SS Control Room, 88kV Transformer T1, Automatic Voltage Regulator, Bay 4</t>
  </si>
  <si>
    <t>0 3010166</t>
  </si>
  <si>
    <t>Westfield 88/11kV SS Control Room, 88kV Transformer T1, Transformer Main Protection, Bay 4</t>
  </si>
  <si>
    <t>Westfield 88/11kV SS Control Room, 88kV Bus Coupler, Bus Coupler Control &amp; Protection, Bay 3</t>
  </si>
  <si>
    <t>Westfield 88/11kV SS Control Room, Delta/Sebenza 1 &amp; Delta/Sebenza 2, Feeder Bay Control &amp; Backup Protection, Bay 1</t>
  </si>
  <si>
    <t>Westfield 88/11kV SS Control Room, Delta/Sebenza 1 &amp; Delta/Sebenza 2, Incomer Bay Control &amp; Backup Protection, Bay 1</t>
  </si>
  <si>
    <t>Westfield 88/11kV SS Control Room, Delta/Sebenza 1 &amp; Delta/Sebenza 2, Feeder Bay Control &amp; Backup Protection, Bay 2</t>
  </si>
  <si>
    <t>Westfield 88/11kV SS Control Room, Delta/Sebenza 1 &amp; Delta/Sebenza 2, Incomer Bay Control &amp; Backup Protection, Bay 2</t>
  </si>
  <si>
    <t>Westfield 88/11kV SS Control Room, WestField 11kV Switch Board 2S9 Room1S9, Feeder Protection and Control, Bay 18</t>
  </si>
  <si>
    <t>Westfield 88/11kV SS Control Room, WestField 11kV Switch Board 2S9 Room1S9, Feeder Protection and Control, Bay 19</t>
  </si>
  <si>
    <t>Westfield 88/11kV SS Control Room, WestField 11kV Switch Board 2S9 Room1S9, Feeder Protection and Control, Bay 20</t>
  </si>
  <si>
    <t>Westfield 88/11kV SS Control Room, WestField 11kV Switch Board 2S9 Room1S9, Line Differential Relay, Bay 19</t>
  </si>
  <si>
    <t>Westfield 88/11kV SS Control Room, WestField 11kV Switch Board 2S9 Room1S9, Feeder Protection and Control, Bay 15</t>
  </si>
  <si>
    <t>Westfield 88/11kV SS Control Room, WestField 11kV Switch Board 2S9 Room1S9, Feeder Protection and Control, Bay 16</t>
  </si>
  <si>
    <t>Westfield 88/11kV SS Control Room, WestField 11kV Switch Board 2S9 Room1S9, Interconnector Protection and Control, Bay 17</t>
  </si>
  <si>
    <t>Westfield 88/11kV SS Control Room, WestField 11kV Switch Board 2S9 Room1S9, Feeder Protection and Control, Bay 12</t>
  </si>
  <si>
    <t>Westfield 88/11kV SS Control Room, WestField 11kV Switch Board 2S9 Room1S9, Feeder Protection and Control, Bay 13</t>
  </si>
  <si>
    <t>Westfield 88/11kV SS Control Room, WestField 11kV Switch Board 2S9 Room1S9, Feeder Protection and Control, Bay 14</t>
  </si>
  <si>
    <t>Westfield 88/11kV SS Control Room, WestField 11kV Switch Board 2S9 Room1S9, Line Differential Relay</t>
  </si>
  <si>
    <t>Westfield 88/11kV SS Control Room, WestField 11kV Switch Board 2S9 Room1S9, Bus Section Protection and Control, Bay 9</t>
  </si>
  <si>
    <t>Westfield 88/11kV SS Control Room, WestField 11kV Switch Board 2S9 Room1S9, Feeder Protection and Control, Bay 10</t>
  </si>
  <si>
    <t>Westfield 88/11kV SS Control Room, WestField 11kV Switch Board 2S9 Room1S9, Feeder Protection and Control, Bay 11</t>
  </si>
  <si>
    <t>Westfield 88/11kV SS Control Room, WestField 11kV Switch Board 2S9 Room1S9, Line Differential Relay, Bay 11</t>
  </si>
  <si>
    <t>Westfield 88/11kV SS Control Room, WestField 11kV Switch Board 2S9 Room1S9, Bus Section Protection and Control, Bay 6</t>
  </si>
  <si>
    <t>Westfield 88/11kV SS Control Room, WestField 11kV Switch Board 2S9 Room1S9, Bus Section Protection and Control, Bay 7</t>
  </si>
  <si>
    <t>Westfield 88/11kV SS Control Room, WestField 11kV Switch Board 2S9 Room1S9, Bus Section Protection and Control, Bay 8</t>
  </si>
  <si>
    <t>Westfield 88/11kV SS Control Room, WestField 11kV Switch Board 2S9 Room1S9, Feeder Protection and Control, Bay 3</t>
  </si>
  <si>
    <t>Westfield 88/11kV SS Control Room, WestField 11kV Switch Board 2S9 Room1S9, Feeder Protection and Control, Bay 4</t>
  </si>
  <si>
    <t>Westfield 88/11kV SS Control Room, WestField 11kV Switch Board 2S9 Room1S9, Feeder Protection and Control, Bay 5</t>
  </si>
  <si>
    <t>Westfield 88/11kV SS Control Room, WestField 11kV Switch Board 2S9 Room1S9, Line Differential Relay, Bay 3</t>
  </si>
  <si>
    <t>Westfield 88/11kV SS Control Room, WestField 11kV Switch Board 2S9 Room1S9, Line Differential Relay, Bay 5</t>
  </si>
  <si>
    <t>Westfield 88/11kV SS Control Room, WestField 11kV Switch Board 2S9 Room1S9, Feeder Protection and Control, Bay 1</t>
  </si>
  <si>
    <t>Westfield 88/11kV SS Control Room, WestField 11kV Switch Board 2S9 Room1S9, Feeder Protection and Control, Bay 2</t>
  </si>
  <si>
    <t>Westfield 88/11kV SS Control Room, WestField 11kV Switch Board 2S9 Room1S9, Communication Processor 1</t>
  </si>
  <si>
    <t>Westfield 88/11kV SS Control Room, WestField 11kV Switch Board 2S9 Room1S9, Communication Processor 2</t>
  </si>
  <si>
    <t>Westfield 88/11kV SS Control Room, WestField 11kV Switch Board 2S9 Room1S9, Communication Processor 3</t>
  </si>
  <si>
    <t>Westfield 88/11kV SS Control Room, 11kV INT 2S0, INC 2 &amp; INT 5S0, Interconeector Bay Control &amp; Main Protection, Bay 38</t>
  </si>
  <si>
    <t>Westfield 88/11kV SS Control Room, 11kV INT 2S0, INC 2 &amp; INT 5S0, Incomer Bay Control &amp; Main Protection, Bay 39</t>
  </si>
  <si>
    <t>Westfield 88/11kV SS Control Room, 11kV INT 2S0, INC 2 &amp; INT 5S0, Incomer Backup Protection, Bay 39</t>
  </si>
  <si>
    <t>Westfield 88/11kV SS Control Room, 11kV INT 2S0, INC 2 &amp; INT 5S0, Circulating Current Protection, Bay 40</t>
  </si>
  <si>
    <t>Westfield 88/11kV SS Control Room, 11kV INT 2S0, INC 2 &amp; INT 5S0, Interconeector Bay Control &amp; Main Protection, Bay 40</t>
  </si>
  <si>
    <t>Westfield 88/11kV SS Control Room, 11kV FDR 30, 31 &amp; BS 3S0, Feeder Bay Control &amp; Main Protection, Bay 35</t>
  </si>
  <si>
    <t>Westfield 88/11kV SS Control Room, 11kV FDR 30, 31 &amp; BS 3S0, Feeder Bay Control &amp; Main Protection, Bay 36</t>
  </si>
  <si>
    <t>Westfield 88/11kV SS Control Room, 11kV FDR 30, 31 &amp; BS 3S0, Bus Section Bay Control &amp; Main Protection, Bay 37</t>
  </si>
  <si>
    <t>Westfield 88/11kV SS Control Room, 11kV FDR 27, 28 &amp; 29, Feeder Diff Protection, Bay 32</t>
  </si>
  <si>
    <t>Westfield 88/11kV SS Control Room, 11kV FDR 27, 28 &amp; 29, Feeder Bay Control &amp; Main Protection, Bay 32</t>
  </si>
  <si>
    <t>Westfield 88/11kV SS Control Room, 11kV FDR 27, 28 &amp; 29, Feeder Bay Control &amp; Main Protection, Bay 33</t>
  </si>
  <si>
    <t>Westfield 88/11kV SS Control Room, 11kV FDR 27, 28 &amp; 29, Feeder Bay Control &amp; Main Protection, Bay 34</t>
  </si>
  <si>
    <t>Westfield 88/11kV SS Control Room, 11kV BS 3C0, FDR 25 &amp; 26, Feeder Bay Control &amp; Main Protection, Bay 29</t>
  </si>
  <si>
    <t>Westfield 88/11kV SS Control Room, 11kV BS 3C0, FDR 25 &amp; 26, Feeder Diff Protection, Bay 30</t>
  </si>
  <si>
    <t>48-240V</t>
  </si>
  <si>
    <t>Westfield 88/11kV SS Control Room, 11kV BS 3C0, FDR 25 &amp; 26, Feeder Bay Control &amp; Main Protection, Bay 30</t>
  </si>
  <si>
    <t>Westfield 88/11kV SS Control Room, 11kV BS 3C0, FDR 25 &amp; 26, Feeder Diff Protection, Bay 31</t>
  </si>
  <si>
    <t>QZ142460020</t>
  </si>
  <si>
    <t>24-240V</t>
  </si>
  <si>
    <t>Westfield 88/11kV SS Control Room, 11kV BS 3C0, FDR 25 &amp; 26, Feeder Bay Control &amp; Main Protection, Bay 31</t>
  </si>
  <si>
    <t>Westfield 88/11kV SS Control Room, 11kV FDR 23 &amp; 24, Feeder Diff Protection, Bay 27</t>
  </si>
  <si>
    <t>QZ142460014</t>
  </si>
  <si>
    <t>Westfield 88/11kV SS Control Room, 11kV FDR 23 &amp; 24, Feeder Bay Control &amp; Main Protection, Bay 27</t>
  </si>
  <si>
    <t>Westfield 88/11kV SS Control Room, 11kV FDR 23 &amp; 24, Feeder Diff Protection, Bay 28</t>
  </si>
  <si>
    <t>Westfield 88/11kV SS Control Room, 11kV FDR 23 &amp; 24, Feeder Bay Control &amp; Main Protection, Bay 28</t>
  </si>
  <si>
    <t xml:space="preserve">Westfield 88/11kV SS Control Room, 11kV FDR 20, 21 &amp; 22, Feeder Bay Control &amp; Main Protection, Bay 24 </t>
  </si>
  <si>
    <t>Westfield 88/11kV SS Control Room, 11kV FDR 20, 21 &amp; 22, Feeder Bay Control &amp; Main Protection, Bay 25</t>
  </si>
  <si>
    <t>Westfield 88/11kV SS Control Room, 11kV FDR 20, 21 &amp; 22, Feeder Bay Control &amp; Main Protection, Bay 26</t>
  </si>
  <si>
    <t>Westfield 88/11kV SS Control Room, 11kV FDR 20, 21 &amp; 22, Feeder Diff Protection, Bay 6</t>
  </si>
  <si>
    <t>Westfield 88/11kV SS Control Room, 11kV INC 3T0, FDR 18 &amp; 19, Incomer Bay Control &amp; Main Protection, Bay 21</t>
  </si>
  <si>
    <t>Westfield 88/11kV SS Control Room, 11kV INC 3T0, FDR 18 &amp; 19, Incomer Backup Protection, Bay 21</t>
  </si>
  <si>
    <t>Westfield 88/11kV SS Control Room, 11kV INC 3T0, FDR 18 &amp; 19, Feeder Bay Control &amp; Main Protection, Bay 22</t>
  </si>
  <si>
    <t>Westfield 88/11kV SS Control Room, 11kV INC 3T0, FDR 18 &amp; 19, Feeder Bay Control &amp; Main Protection, Bay 23</t>
  </si>
  <si>
    <t>Westfield 88/11kV SS Control Room, 88kV Bus Zone, Red Phase Buszone</t>
  </si>
  <si>
    <t>Westfield 88/11kV SS Control Room, 88kV Bus Zone, White Phase Buszone</t>
  </si>
  <si>
    <t>Westfield 88/11kV SS Control Room, 88kV Bus Zone, Bluw Phase Buszone</t>
  </si>
  <si>
    <t>Westfield 88/11kV SS Control Room, Test Terminals X 171</t>
  </si>
  <si>
    <t>Westfield WestField WestField 11kV Switch Board 2S9 Room2S9 Room, Arc Protection, Bay 21</t>
  </si>
  <si>
    <t>Westfield WestField WestField 11kV Switch Board 2S9 Room2S9 Room, Arc Auxiliary, Bay 21</t>
  </si>
  <si>
    <t>123304/2</t>
  </si>
  <si>
    <t>Westfield WestField WestField 11kV Switch Board 2S9 Room2S9 Room, Arc Protection, Bay 37</t>
  </si>
  <si>
    <t>Westfield WestField WestField 11kV Switch Board 2S9 Room2S9 Room, Arc Auxiliary, Bay 37</t>
  </si>
  <si>
    <t>123302/3</t>
  </si>
  <si>
    <t>Westfield WestField WestField 11kV Switch Board 2S9 Room2S9 Room, Arc Protection, Bay 39</t>
  </si>
  <si>
    <t>Westfield WestField WestField 11kV Switch Board 2S9 Room2S9 Room, Arc Auxiliary, Bay 39</t>
  </si>
  <si>
    <t>Westfield WestField WestField 11kV Switch Board 2S9 Room2S9 Room, Test Terminals X 3</t>
  </si>
  <si>
    <t>Cables: 76</t>
  </si>
  <si>
    <t>Westfield WestField WestField 11kV Switch Board 2S9 Room2S9 Room, Fire Alarm System</t>
  </si>
  <si>
    <t>Westfield  88/11kV SS Control Room, Inside Panel, RTU Panel</t>
  </si>
  <si>
    <t>Westfield  88/11kV SS Control Room, Inside Panel, Fibre Optic Panel</t>
  </si>
  <si>
    <t>Westfield 88/11kV SS Control Room, Inside Panel, Fox Panel</t>
  </si>
  <si>
    <t>48VDC</t>
  </si>
  <si>
    <t>Westfield 88/11kV SS Control Room, 88kV Bus Coupler, Ethernet Switch, Bay 3</t>
  </si>
  <si>
    <t>Westfield 88/11kV SS Control Room, 11kV FDR 30, 31 &amp; BS 3S0, Ethernet Switch, Bay 37</t>
  </si>
  <si>
    <t>1 2-02912 REV B</t>
  </si>
  <si>
    <t>Westfield 88/11kV SS Control Room, 11kV FDR 20, 21 &amp; 22, Ethernet Switch, Bay 26</t>
  </si>
  <si>
    <t>2 2-02912 REV B</t>
  </si>
  <si>
    <t>Westfield 88/11kV SS Control Room, Inside Panel, Remote I/O Module X27</t>
  </si>
  <si>
    <t>Westfield  88/11kV SS Control Room, Inside Panel, Pilot Board</t>
  </si>
  <si>
    <t>Westfield 88/11kV SS Control Room, LV AC  Board</t>
  </si>
  <si>
    <t>Westfield 88/11kV SS Control Room, 50V DC Scada</t>
  </si>
  <si>
    <t>1V0486A03</t>
  </si>
  <si>
    <t>Westfield 88/11kV SS Control Room, Backup Protection</t>
  </si>
  <si>
    <t>1V11030C03</t>
  </si>
  <si>
    <t>0 3/0348/1</t>
  </si>
  <si>
    <t>27A</t>
  </si>
  <si>
    <t>Westfield 88/11kV SS Control Room, Main Protection</t>
  </si>
  <si>
    <t>0 3/0348/2</t>
  </si>
  <si>
    <t>Westfield WestField WestField 11kV Switch Board 2S9 Room2S9 Room, LV AC 400/230V Board</t>
  </si>
  <si>
    <t>Westfield 88/11kV SS Control Room X 41 Cells</t>
  </si>
  <si>
    <t>LC45P</t>
  </si>
  <si>
    <t>Westfield 88/11kV SS Control RoomX 72 Cells</t>
  </si>
  <si>
    <t>LC59P</t>
  </si>
  <si>
    <t>Westfield 88/11kV SS Control Room X 71 Cells</t>
  </si>
  <si>
    <t>Gaz</t>
  </si>
  <si>
    <t>KL65P</t>
  </si>
  <si>
    <t>65Ah</t>
  </si>
  <si>
    <t>Waterval 88/11kV Substation</t>
  </si>
  <si>
    <t>Corner Allandale And Alsation</t>
  </si>
  <si>
    <t>Glen Austin Ah</t>
  </si>
  <si>
    <t>28°7'44.523" E</t>
  </si>
  <si>
    <t>26°1'33.761" S</t>
  </si>
  <si>
    <t>Waterval 88/11kV SS, 11kV Switchgear Room, Incomer 1, (Bay 1)</t>
  </si>
  <si>
    <t>TGOOD</t>
  </si>
  <si>
    <t>TAP 17-31-25</t>
  </si>
  <si>
    <t>T182384150015</t>
  </si>
  <si>
    <t>Waterval 88/11kV SS, 11kV Switchgear Room, RMU 00346, (Bay 2)</t>
  </si>
  <si>
    <t>TAP 17-31-12</t>
  </si>
  <si>
    <t>T182384150001</t>
  </si>
  <si>
    <t>Waterval 88/11kV SS, 11kV Switchgear Room, James Crescent Feeder 1, (Bay 3)</t>
  </si>
  <si>
    <t>T182384150002</t>
  </si>
  <si>
    <t>Waterval 88/11kV SS, 11kV Switchgear Room, Galaxo Feeder 1, (Bay 4)</t>
  </si>
  <si>
    <t>T182384150003</t>
  </si>
  <si>
    <t>Waterval 88/11kV SS, 11kV Switchgear Room, Stag Road, (Bay 5)</t>
  </si>
  <si>
    <t>T182384150004</t>
  </si>
  <si>
    <t>Waterval 88/11kV SS, 11kV Switchgear Room, Feeder A5, (Bay 6)</t>
  </si>
  <si>
    <t>T182384150005</t>
  </si>
  <si>
    <t>Waterval 88/11kV SS, 11kV Switchgear Room, Feeder A6, (Bay 7)</t>
  </si>
  <si>
    <t>T182384150006</t>
  </si>
  <si>
    <t>Waterval 88/11kV SS, 11kV Switchgear Room, Feeder A7, (Bay 8)</t>
  </si>
  <si>
    <t>T182384150007</t>
  </si>
  <si>
    <t>Waterval 88/11kV SS, 11kV Switchgear Room, Bus Coupler, (Bay 9)</t>
  </si>
  <si>
    <t>T182384150017</t>
  </si>
  <si>
    <t>Waterval 88/11kV SS, 11kV Switchgear Room, Riser, (Bay 9A)</t>
  </si>
  <si>
    <t>T182384150018</t>
  </si>
  <si>
    <t>Waterval 88/11kV SS, 11kV Switchgear Room, James Crescent 2, (Bay 10)</t>
  </si>
  <si>
    <t>T182384150008</t>
  </si>
  <si>
    <t>Waterval 88/11kV SS, 11kV Switchgear Room, Galaxo Feeder 2, (Bay 11)</t>
  </si>
  <si>
    <t>T182384150009</t>
  </si>
  <si>
    <t>Waterval 88/11kV SS, 11kV Switchgear Room, West Street, (Bay 12)</t>
  </si>
  <si>
    <t>T182384150010</t>
  </si>
  <si>
    <t>Waterval 88/11kV SS, 11kV Switchgear Room, Halfway House 41 SW/S, (Bay 13)</t>
  </si>
  <si>
    <t>T182384150011</t>
  </si>
  <si>
    <t>Waterval 88/11kV SS, 11kV Switchgear Room, Feeder B5, (Bay 14)</t>
  </si>
  <si>
    <t>T182384150012</t>
  </si>
  <si>
    <t>Waterval 88/11kV SS, 11kV Switchgear Room, Feeder B6, (Bay 15)</t>
  </si>
  <si>
    <t>T182384150013</t>
  </si>
  <si>
    <t>Waterval 88/11kV SS, 11kV Switchgear Room, Feeder B7, (Bay 16)</t>
  </si>
  <si>
    <t>T182384150014</t>
  </si>
  <si>
    <t>Waterval 88/11kV SS, 11kV Switchgear Room, Incomer 2, (Bay 17)</t>
  </si>
  <si>
    <t>T182384150016</t>
  </si>
  <si>
    <t>Waterval 88/11kV SS Incomer 1 VT</t>
  </si>
  <si>
    <t>Waterval 88/11kV SS Incomer 2 VT</t>
  </si>
  <si>
    <t>Waterval 88/11kV SS Control Room, Incomer 1, Main Feeder Protection Relay, (Bay 1)</t>
  </si>
  <si>
    <t>Waterval 88/11kV SS Control Room, Incomer 1, Lockout 1, (Bay 1)</t>
  </si>
  <si>
    <t>6RJ21-10</t>
  </si>
  <si>
    <t>S75602/1</t>
  </si>
  <si>
    <t>Waterval 88/11kV SS Control Room, Incomer 1, Lockout 2, (Bay 1)</t>
  </si>
  <si>
    <t>TR12-DD-31</t>
  </si>
  <si>
    <t>T19201/1</t>
  </si>
  <si>
    <t>Waterval 88/11kV SS Control Room, Incomer 1, BYC/BUP Feeder Protection, (Bay 1)</t>
  </si>
  <si>
    <t>Waterval 88/11kV SS Control Room, RMU 00346, Main Feeder Protection Relay, (Bay 2)</t>
  </si>
  <si>
    <t>Waterval 88/11kV SS Control Room, James Crescent 1, Main Feeder Protection Relay, (Bay 3)</t>
  </si>
  <si>
    <t>Waterval 88/11kV SS Control Room, Bays 01 02 03, Test Terminals X9</t>
  </si>
  <si>
    <t>Waterval 88/11kV SS Control Room, Galaxo 1, BYC/Main Feeder Protection, (Bay 4)</t>
  </si>
  <si>
    <t>Waterval 88/11kV SS Control Room, Stag Road, BYC/Main Feeder Protection Relay, (Bay 5)</t>
  </si>
  <si>
    <t>Waterval 88/11kV SS Control Room, Feeder A6, BYC/Main Feeder Protection Relay, (Bay 6)</t>
  </si>
  <si>
    <t>Waterval 88/11kV SS Control Room, Bays 04 05 06, Test Terminals X9</t>
  </si>
  <si>
    <t>Waterval 88/11kV SS Control Room, Feeder A6, BYC/Main Feeder Protection, (Bay 7)</t>
  </si>
  <si>
    <t>Waterval 88/11kV SS Control Room, Feeder A7, BYC/Main Feeder Protection Relay, (Bay 8)</t>
  </si>
  <si>
    <t>Waterval 88/11kV SS Control Room, Bus-Section, BYC/Main Feeder Protection Relay, (Bay 9)</t>
  </si>
  <si>
    <t>Waterval 88/11kV SS Control Room, Bus-Section, Lockout 1, (Bay 9)</t>
  </si>
  <si>
    <t>T19201/2</t>
  </si>
  <si>
    <t>Waterval 88/11kV SS Control Room, Bays 07 08 09, Test Terminals X9</t>
  </si>
  <si>
    <t>Waterval 88/11kV SS Control Room, James Crescent 2, BYC/Main Feeder Protection, (Bay 10)</t>
  </si>
  <si>
    <t>Waterval 88/11kV SS Control Room, Galaxo 2, BYC/Main Feeder Protection Relay, (Bay 11)</t>
  </si>
  <si>
    <t>Waterval 88/11kV SS Control Room, West Street, BYC/Main Feeder Protection Relay, (Bay 12)</t>
  </si>
  <si>
    <t>Waterval 88/11kV SS Control Room, Bays 10 11 12, Test Terminals X9</t>
  </si>
  <si>
    <t>Waterval 88/11kV SS Control Room, Halfway House X41, BYC/Main Feeder Protection, (Bay 13)</t>
  </si>
  <si>
    <t>Waterval 88/11kV SS Control Room, Feeder B5, BYC/Main Feeder Protection Relay, (Bay 14)</t>
  </si>
  <si>
    <t>Waterval 88/11kV SS Control Room, Feeder B6, BYC/Main Feeder Protection Relay, (Bay 15)</t>
  </si>
  <si>
    <t>Waterval 88/11kV SS Control Room, Feeder B7, BYC/Main Feeder Protection Relay, (Bay 16)</t>
  </si>
  <si>
    <t>Waterval 88/11kV SS Control Room, Incomer 2, Main Feeder Protection Relay, (Bay 17)</t>
  </si>
  <si>
    <t>Waterval 88/11kV SS Control Room, Incomer 2, Lockout 1, (Bay 17)</t>
  </si>
  <si>
    <t>S75601</t>
  </si>
  <si>
    <t>Waterval 88/11kV SS Control Room, Incomer 2, Lockout 2, (Bay 17)</t>
  </si>
  <si>
    <t>T19201/3</t>
  </si>
  <si>
    <t>Waterval 88/11kV SS Control Room, Incomer 2, BYC/BUP Feeder Protection, (Bay 17)</t>
  </si>
  <si>
    <t>Waterval 88/11kV SS Control Room, James Crescent 1, Current Differential Relay</t>
  </si>
  <si>
    <t>SEL387L</t>
  </si>
  <si>
    <t>Waterval 88/11kV SS Control Room, Galaxo 1, Current Differential Relay</t>
  </si>
  <si>
    <t>Waterval 88/11kV SS Control Room, James Crescent 2, Current Differential Relay</t>
  </si>
  <si>
    <t>Waterval 88/11kV SS Control Room, Galaxo 2, Current Differential Relay</t>
  </si>
  <si>
    <t>Waterval 88/11kV SS Control Room, Halfway House X41, Current Differential Relay</t>
  </si>
  <si>
    <t>Waterval 88/11kV SS Control Room, No Panel Label, Test Terminals X6</t>
  </si>
  <si>
    <t>Waterval 88/11kV SS Control Room, Alarm System</t>
  </si>
  <si>
    <t>Waterval 88/11kV SS Control Room, Incomer 1, I/O Module, (Bay 1)</t>
  </si>
  <si>
    <t>Waterval 88/11kV SS Control Room, Bus-Section, I/O Module, (Bay 9)</t>
  </si>
  <si>
    <t>Waterval 88/11kV SS Control Room, Incomer 2, I/O Module, (Bay 17)</t>
  </si>
  <si>
    <t>Waterval 88/11kV SS Control Room, Stats Meter, Incomer 1 Energy Meter</t>
  </si>
  <si>
    <t>Waterval 88/11kV SS Control Room, Stats Meter, Incomer 2 Energy Meter</t>
  </si>
  <si>
    <t>Waterval 88/11kV SS Control Room, Stats Meter, Incomer 1 Check Energy Meter</t>
  </si>
  <si>
    <t>Waterval 88/11kV SS Control Room, Stats Meter, Incomer 2 Check Energy Meter</t>
  </si>
  <si>
    <t>Waterval 88/11kV SS Control Room, Stats Meter, Test Terminals X8</t>
  </si>
  <si>
    <t>Waterval 88/11kV SS, POE Switches CCTV</t>
  </si>
  <si>
    <t>Waterval 88/11kV SS, SCADA, GPS Clock</t>
  </si>
  <si>
    <t>2018</t>
  </si>
  <si>
    <t>1190870624</t>
  </si>
  <si>
    <t>Waterval 88/11kV SS, SCADA, Ethernet Switch 1</t>
  </si>
  <si>
    <t>1190850393</t>
  </si>
  <si>
    <t>Waterval 88/11kV SS, SCADA, Ethernet Switch 2</t>
  </si>
  <si>
    <t>1190850387</t>
  </si>
  <si>
    <t>Waterval 88/11kV SS, SCADA, RTAC</t>
  </si>
  <si>
    <t>1190870510</t>
  </si>
  <si>
    <t>Waterval 88/11kV SS Control Room, Charger 1</t>
  </si>
  <si>
    <t>6V11080/003</t>
  </si>
  <si>
    <t>180877A/2</t>
  </si>
  <si>
    <t>20.9A</t>
  </si>
  <si>
    <t>400VAC</t>
  </si>
  <si>
    <t>Waterval 88/11kV SS Control Room, Charger 2</t>
  </si>
  <si>
    <t>180877A/1</t>
  </si>
  <si>
    <t>Waterval 88/11kV SS Control Room, 110/48V DC/DC Converter</t>
  </si>
  <si>
    <t>DB110/063</t>
  </si>
  <si>
    <t>180877B</t>
  </si>
  <si>
    <t>Waterval 88/11kV SS Battery Room X184 Cells</t>
  </si>
  <si>
    <t>Ni-Cd Batteries</t>
  </si>
  <si>
    <t>Functional location</t>
  </si>
  <si>
    <t>Alexandra 88/11kV Substation</t>
  </si>
  <si>
    <t>Shakespeare Avenue, Lombardy East</t>
  </si>
  <si>
    <t>Lombardy East</t>
  </si>
  <si>
    <t>28°6'50.464" E</t>
  </si>
  <si>
    <t>26°6'40.919" S</t>
  </si>
  <si>
    <t>C-ALXDR-FB2B-INTF4B</t>
  </si>
  <si>
    <t>Alexandra 11kV SS Feeder Board  4, Interconnector, Circuit Breaker</t>
  </si>
  <si>
    <t>3AH5214-6</t>
  </si>
  <si>
    <t>3AH52/00010859</t>
  </si>
  <si>
    <t>17.5kV</t>
  </si>
  <si>
    <t>C-ALXDR-FB4A-RPPLEC</t>
  </si>
  <si>
    <t>Alexandra 11kV SS Feeder Board  4, Ripple Control Room Feeder, Circuit Breaker (No Info Available)</t>
  </si>
  <si>
    <t>C-ALXDR-FB4A-MLTLON</t>
  </si>
  <si>
    <t>Alexandra 11kV SS Feeder Board  4, Milton/Londen Feeder, Circuit Breaker</t>
  </si>
  <si>
    <t>3AH5204-1</t>
  </si>
  <si>
    <t>3AH52/00010872</t>
  </si>
  <si>
    <t>C-ALXDR-FB4A-RVRPRK</t>
  </si>
  <si>
    <t>Alexandra 11kV SS Feeder Board  4, River Park Feeder, Circuit Breaker</t>
  </si>
  <si>
    <t>3AH52/00010865</t>
  </si>
  <si>
    <t>C-ALXDR-FB4A-KITEDI</t>
  </si>
  <si>
    <t>Alexandra 11kV SS Feeder Board  4, Kite Feeder, Circuit Breaker</t>
  </si>
  <si>
    <t>3AH52/00010863</t>
  </si>
  <si>
    <t>C-ALXDR-FB4A-EASBX2</t>
  </si>
  <si>
    <t>Alexandra 11kV SS Feeder Board  4, East Bank Feeder, Circuit Breaker</t>
  </si>
  <si>
    <t>3AH52/00010864</t>
  </si>
  <si>
    <t>C-ALXDR-FB4A-FESTBN</t>
  </si>
  <si>
    <t>Alexandra 11kV SS Feeder Board  4, Far East Bank Feeder, Circuit Breaker</t>
  </si>
  <si>
    <t>3AH52/00010867</t>
  </si>
  <si>
    <t>C-ALXDR-FB4A-KINGSF</t>
  </si>
  <si>
    <t>Alexandra 11kV SS Feeder Board  4, Kings Flats Feeder, Circuit Breaker</t>
  </si>
  <si>
    <t>3AH52/00010860</t>
  </si>
  <si>
    <t>Alexandra 11kV SS Feeder Board  4, Bus Riser, Circuit Breaker (Empty)</t>
  </si>
  <si>
    <t>Alexandra 11kV SS Feeder Board  4, Bus Section, Circuit Breaker</t>
  </si>
  <si>
    <t>3AH52/00010858</t>
  </si>
  <si>
    <t>C-ALXDR-FB4B-20THAV</t>
  </si>
  <si>
    <t>Alexandra 11kV SS Feeder Board  4, Twentieth Avenue Feeder, Circuit Breaker</t>
  </si>
  <si>
    <t>3AH52/00010873</t>
  </si>
  <si>
    <t>C-ALXDR-FB4B-CANARY</t>
  </si>
  <si>
    <t>Alexandra 11kV SS Feeder Board  4, Canary Street Feeder, Circuit Breaker</t>
  </si>
  <si>
    <t>3AH52/00010871</t>
  </si>
  <si>
    <t>C-ALXDR-FB4B-ROOTHD</t>
  </si>
  <si>
    <t>Alexandra 11kV SS Feeder Board  4, Rooth Feeder, Circuit Breaker</t>
  </si>
  <si>
    <t>3AH52/00010862</t>
  </si>
  <si>
    <t>Alexandra 11kV SS Feeder Board  4, Bush Buck Feeder, Circuit Breaker</t>
  </si>
  <si>
    <t>3AH52/00010866</t>
  </si>
  <si>
    <t>Alexandra 11kV SS Feeder Board  4, Alex Mall Switching Station No. 2, Circuit Breaker</t>
  </si>
  <si>
    <t>3AH52/00010869</t>
  </si>
  <si>
    <t>Alexandra 11kV SS Feeder Board  4, Alex Mall Switching Station No. 1, Circuit Breaker</t>
  </si>
  <si>
    <t>3AH52/00010868</t>
  </si>
  <si>
    <t>C-ALXDR-FB4B-SPAR37</t>
  </si>
  <si>
    <t>Alexandra 11kV SS Feeder Board  4, Spare Feeder, Circuit Breaker</t>
  </si>
  <si>
    <t>3AH52/00010861</t>
  </si>
  <si>
    <t>Alexandra 11kV SS Feeder Board  4, Incomer Transformer 4, Circuit Breaker</t>
  </si>
  <si>
    <t>3AH52/00010857</t>
  </si>
  <si>
    <t>Alexandra 11kV SS Feeder Board  2, Incomer 2T0 (Bay 1)</t>
  </si>
  <si>
    <t>12886/2010</t>
  </si>
  <si>
    <t>1XVTs</t>
  </si>
  <si>
    <t>C-ALXDR-FB2A-HSTELD</t>
  </si>
  <si>
    <t>Alexandra 11kV SS Feeder Board  2, Hostel 11kV Distributor (Bay 2)</t>
  </si>
  <si>
    <t>12887/2010</t>
  </si>
  <si>
    <t>Alexandra 11kV SS Feeder Board  2, Feeder 3L5 (Bay 3)</t>
  </si>
  <si>
    <t>12888/2010</t>
  </si>
  <si>
    <t>C-ALXDR-FB2A-RIAAND</t>
  </si>
  <si>
    <t>Alexandra 11kV SS Feeder Board  2, Riaan 11kV Distributor( Bay 4)</t>
  </si>
  <si>
    <t>12889/2010</t>
  </si>
  <si>
    <t>C-ALXDR-FB2B-SPAR14</t>
  </si>
  <si>
    <t>Alexandra 11kV SS Feeder Board  2, 14th Ave Flats 11kV Distributor( Bay 5)</t>
  </si>
  <si>
    <t>12890/2010</t>
  </si>
  <si>
    <t>C-ALXDR-FB2A-LINERD</t>
  </si>
  <si>
    <t>Alexandra 11kV SS Feeder Board  2, Linnen Road 11kV Dist(Bay 6)</t>
  </si>
  <si>
    <t>12891/2010</t>
  </si>
  <si>
    <t>C-ALXDR-FB2A-JBLNCR</t>
  </si>
  <si>
    <t>Alexandra 11kV SS Feeder Board  2, Jabulani Crescent 11kV Dist( Bay 7)</t>
  </si>
  <si>
    <t>12892/2010</t>
  </si>
  <si>
    <t>C-ALXDR-FB2A-NAPIRD</t>
  </si>
  <si>
    <t>Alexandra 11kV SS Feeder Board  2, Napier Road 11kV Dist(Bay 8)</t>
  </si>
  <si>
    <t>12893/2010</t>
  </si>
  <si>
    <t>Alexandra 11kV SS Feeder Board  2, Bus Section 1C0(Bay 9)</t>
  </si>
  <si>
    <t>12894/2010</t>
  </si>
  <si>
    <t>Alexandra 11kV SS Feeder Board  2, East Bank Ext 11kV Dist(Bay 10)</t>
  </si>
  <si>
    <t>12895/2010</t>
  </si>
  <si>
    <t>Alexandra 11kV SS Feeder Board  2, 185x3 to RMU Shakespear &amp; Victoria Streets(Bay 11)</t>
  </si>
  <si>
    <t>12896/2010</t>
  </si>
  <si>
    <t>Alexandra 11kV SS Feeder Board  2, 185x3 to Adam Blocks(Bay 12)</t>
  </si>
  <si>
    <t>12897/2010</t>
  </si>
  <si>
    <t>Alexandra 11kV SS Feeder Board  2, Feeder Board 2 Lombardy East Dist(Bay 13)</t>
  </si>
  <si>
    <t>12898/2010</t>
  </si>
  <si>
    <t>Alexandra 11kV SS Feeder Board  2, Feeder 14L5(Bay 14)</t>
  </si>
  <si>
    <t>12899/2010</t>
  </si>
  <si>
    <t>Alexandra 11kV SS Feeder Board  2,  Feeder 15L5(Bay 15)</t>
  </si>
  <si>
    <t>12900/2010</t>
  </si>
  <si>
    <t>Alexandra 11kV SS Feeder Board  2, Feeder 16L5(Bay 16)</t>
  </si>
  <si>
    <t>12901/2010</t>
  </si>
  <si>
    <t>Alexandra 11kV SS Feeder Board  2, Stdby Bus Section 1S0( Bay 17)</t>
  </si>
  <si>
    <t>12902/2010</t>
  </si>
  <si>
    <t>Alexandra 11kV SS Feeder Board  3, Incomer 3 3T0( Bay 18)</t>
  </si>
  <si>
    <t>12903/2010</t>
  </si>
  <si>
    <t>11kV</t>
  </si>
  <si>
    <t>C-ALXDR-SB3A-INTCON</t>
  </si>
  <si>
    <t>Alexandra 11kV SS Feeder Board  3, 11kV Interconnector 2SO( Bay 19)</t>
  </si>
  <si>
    <t>12904/2010</t>
  </si>
  <si>
    <t>Feeder Board 2</t>
  </si>
  <si>
    <t>88kV Switchgear (Outdoor )</t>
  </si>
  <si>
    <t>88kV Line 4 Earth (402)</t>
  </si>
  <si>
    <t>Crompton Grieves</t>
  </si>
  <si>
    <t>XD01469</t>
  </si>
  <si>
    <t>88kV</t>
  </si>
  <si>
    <t>88kV Line 4 Isolator (403)</t>
  </si>
  <si>
    <t>88kV Busbar no. 2 Earth (401)</t>
  </si>
  <si>
    <t>XDB1475</t>
  </si>
  <si>
    <t>88kV Busbar no.2 Isolator (407)</t>
  </si>
  <si>
    <t>XD01475</t>
  </si>
  <si>
    <t>88kV Line 4 Circuit Breaker (405)</t>
  </si>
  <si>
    <t>88kV Transformer 3 Isolator (313)</t>
  </si>
  <si>
    <t xml:space="preserve">88kV Transformer 3 Earth </t>
  </si>
  <si>
    <t>XD02164</t>
  </si>
  <si>
    <t>88kV Transformer 3 Circuit Breaker (310)</t>
  </si>
  <si>
    <t>10/35115088</t>
  </si>
  <si>
    <t>88kV Bus-Section 1 Earth (122)</t>
  </si>
  <si>
    <t>XD01470</t>
  </si>
  <si>
    <t>88kV Bus-Section 1 Isolator (128)</t>
  </si>
  <si>
    <t>88kV Bus-Section 1 Circuit Breaker (120)</t>
  </si>
  <si>
    <t>10/35115090</t>
  </si>
  <si>
    <t>88kV Bus-Section 1 Earth (121)</t>
  </si>
  <si>
    <t>XD01473</t>
  </si>
  <si>
    <t>88kV Bus-Section 1  Isolator (124)</t>
  </si>
  <si>
    <t>88kV Busbar no. 1  Earth (201)</t>
  </si>
  <si>
    <t>XD01472</t>
  </si>
  <si>
    <t>88kV Busbar no.1 Isolator (207)</t>
  </si>
  <si>
    <t>88kV Line 3 Circuit Breaker (205)</t>
  </si>
  <si>
    <t>10/35115389</t>
  </si>
  <si>
    <t>88kV Line 3 Isolator (203)</t>
  </si>
  <si>
    <t>XD01471</t>
  </si>
  <si>
    <t>88kV Transformer 2 Isolator (213)</t>
  </si>
  <si>
    <t>88kV Busbar no.1 Earth (211)</t>
  </si>
  <si>
    <t>XD02165</t>
  </si>
  <si>
    <t>88kV Line 3 Earth (207)</t>
  </si>
  <si>
    <t>88kV Transformer 2 Circuit Breaker (210)</t>
  </si>
  <si>
    <t>10/35115091</t>
  </si>
  <si>
    <t>88kV Transformer 4 Isolator (413)</t>
  </si>
  <si>
    <t>XD01474</t>
  </si>
  <si>
    <t>88kV Busbar no. 2  Earth (411)</t>
  </si>
  <si>
    <t>88kV Transformer 4 Circuit Breaker (410)</t>
  </si>
  <si>
    <t>10/35115092</t>
  </si>
  <si>
    <t>C-ALXDR-CONT-TRFR02</t>
  </si>
  <si>
    <t>Alexandra 45MVA 88/11kV SS, TRF Bay 2</t>
  </si>
  <si>
    <t>Sherkate Sahami Aam</t>
  </si>
  <si>
    <t>C-ALXDR-CONT-TRFR03</t>
  </si>
  <si>
    <t>Alexandra 45MVA 88/11kV SS, TRF Bay 3</t>
  </si>
  <si>
    <t>C-ALXDR-CONT-TRFR04</t>
  </si>
  <si>
    <t>Alexandra 45MVA 88/11kV SS, TRF Bay 4</t>
  </si>
  <si>
    <t>Alexandra SS, 200kVA, AUX TRF, Bay 2, 11kV/380V</t>
  </si>
  <si>
    <t>Alexandra SS, 200kVA, AUX TRF, Bay 4, 11kV/380V</t>
  </si>
  <si>
    <t>88kV Busbar no.1 VTs</t>
  </si>
  <si>
    <t>Nameplate not accessible</t>
  </si>
  <si>
    <t>100VA</t>
  </si>
  <si>
    <t>88/0.11</t>
  </si>
  <si>
    <t>3XVTs</t>
  </si>
  <si>
    <t>88kV Busbar no.2 VTs</t>
  </si>
  <si>
    <t xml:space="preserve">3XVTs </t>
  </si>
  <si>
    <t xml:space="preserve">88kV Line 4 CTs </t>
  </si>
  <si>
    <t xml:space="preserve">3XCTs </t>
  </si>
  <si>
    <t>88/11kV Transformer 3 CTs</t>
  </si>
  <si>
    <t>88kV Bus-Section 1 - Busbar no. 2 CTs</t>
  </si>
  <si>
    <t>88kV Bus-Section 1 - Busbar no. 1 CTs</t>
  </si>
  <si>
    <t xml:space="preserve">88kV Line 3 CTs </t>
  </si>
  <si>
    <t>88/11kV Transformer 2 CTs</t>
  </si>
  <si>
    <t>88/11kv Transformer 4 CTs</t>
  </si>
  <si>
    <t xml:space="preserve">88kV Line 4 Srge Ar </t>
  </si>
  <si>
    <t xml:space="preserve">3X </t>
  </si>
  <si>
    <t xml:space="preserve">88kV Line 3 Srge Ar </t>
  </si>
  <si>
    <t>88kV Transformer 2 Srge Ar</t>
  </si>
  <si>
    <t xml:space="preserve">11kV Transformer 2 Srge Ar </t>
  </si>
  <si>
    <t>88kV Transformer 3 Srge Ar</t>
  </si>
  <si>
    <t>11kV Transformer 3 Srge Ar</t>
  </si>
  <si>
    <t xml:space="preserve">4X </t>
  </si>
  <si>
    <t xml:space="preserve">88kV Transformer 4 Srge Ar </t>
  </si>
  <si>
    <t>3X</t>
  </si>
  <si>
    <t xml:space="preserve">11kV Transformer 4 Srge Ar </t>
  </si>
  <si>
    <t xml:space="preserve">88kV Line 4 Isolator Insulators </t>
  </si>
  <si>
    <t>9X</t>
  </si>
  <si>
    <t xml:space="preserve">88kV Line 4 CTs Insulators  </t>
  </si>
  <si>
    <t xml:space="preserve">88kV Line Circuit Breaker Insulators (405) </t>
  </si>
  <si>
    <t>6X</t>
  </si>
  <si>
    <t xml:space="preserve">88kV Busbar Isolator Insulator (407) </t>
  </si>
  <si>
    <t xml:space="preserve">88kV Busbar 1 and Busbar 2 Insulators </t>
  </si>
  <si>
    <t>15X</t>
  </si>
  <si>
    <t xml:space="preserve">88kV Transformer 3 Isolator Insulators (313) </t>
  </si>
  <si>
    <t xml:space="preserve">88kV Transformer 3 Circuit Breaker (310) </t>
  </si>
  <si>
    <t xml:space="preserve">88kV Transformer 3 CTs Insulators </t>
  </si>
  <si>
    <t xml:space="preserve">88kV Transformer 4 Isolator Insulator (413) </t>
  </si>
  <si>
    <t xml:space="preserve">88kV Transformer 4 Circuit Breaker (410) </t>
  </si>
  <si>
    <t xml:space="preserve">88kv Transformer 4 CTs Insulators </t>
  </si>
  <si>
    <t xml:space="preserve">88kV Busbar VTs Insulators </t>
  </si>
  <si>
    <t xml:space="preserve">88kV Line Isolator Insulator (203) </t>
  </si>
  <si>
    <t xml:space="preserve">88kV Line 3 Isolator Insulators </t>
  </si>
  <si>
    <t xml:space="preserve">88kV Line 3 CTs Insulators </t>
  </si>
  <si>
    <t>88kV Line 3 Circuit Breaker Insulators</t>
  </si>
  <si>
    <t xml:space="preserve">88kV Busbar 1 Isolator Insulators (207) </t>
  </si>
  <si>
    <t xml:space="preserve">88kV Transformer 2 Isolator Insulators (213) </t>
  </si>
  <si>
    <t xml:space="preserve">88kV Transformer 2 Circuit Breaker Insulators (210) </t>
  </si>
  <si>
    <t xml:space="preserve">88kV Transformer 2 CTs Insulators </t>
  </si>
  <si>
    <t xml:space="preserve">88kV Busbar 1-Bus Section 1 Isolator Insulators (124) </t>
  </si>
  <si>
    <t xml:space="preserve">88kV Bus-Section 1-Busbar 1 CTs Insulators </t>
  </si>
  <si>
    <t xml:space="preserve">88kV Bus-Section Circuit Breaker Insulators (120) </t>
  </si>
  <si>
    <t xml:space="preserve">88kV Bus-Section 1-Busbar 2 CTs Insulators </t>
  </si>
  <si>
    <t xml:space="preserve">88kV Busbar 2 Isolator Insulators (128)  </t>
  </si>
  <si>
    <t xml:space="preserve">88kV Transformer 2 Busbar Insulators </t>
  </si>
  <si>
    <t xml:space="preserve">88kV Transformer 2 Insulators </t>
  </si>
  <si>
    <t>4X</t>
  </si>
  <si>
    <t xml:space="preserve">11kV Transformer 2 Insulators </t>
  </si>
  <si>
    <t xml:space="preserve">11kV Transformer 2 Busbar Insulators </t>
  </si>
  <si>
    <t xml:space="preserve">88kV Transformer 3 Busbar Insulators </t>
  </si>
  <si>
    <t xml:space="preserve">88kV Transformer 3 Insulators </t>
  </si>
  <si>
    <t xml:space="preserve">11kV Transformer 3 Insulators </t>
  </si>
  <si>
    <t>11kV Transformer 3 Busbar Insulators</t>
  </si>
  <si>
    <t xml:space="preserve">88kV Transformer 4 Busbar Insulators </t>
  </si>
  <si>
    <t xml:space="preserve">88kV Transformer 4 Insulators </t>
  </si>
  <si>
    <t xml:space="preserve">11kV Transformer 4 Busbar Insulators </t>
  </si>
  <si>
    <t xml:space="preserve">11kV Transformer 4 Insulators </t>
  </si>
  <si>
    <t>Alexandra SS Tap Changer Bay 2</t>
  </si>
  <si>
    <t>MR</t>
  </si>
  <si>
    <t>Alexandra SS Tap Changer Bay 3</t>
  </si>
  <si>
    <t>Alexandra SS Tap Changer Bay 4</t>
  </si>
  <si>
    <t>1ZSC8678811</t>
  </si>
  <si>
    <t>Alexandra SS, Bay 2</t>
  </si>
  <si>
    <t>Kelman Minitrans</t>
  </si>
  <si>
    <t>2010</t>
  </si>
  <si>
    <t>MN1-A000372</t>
  </si>
  <si>
    <t>110/230V</t>
  </si>
  <si>
    <t>Alexandra 88/11kV SS Control Room, 11kV Protection + Control Board 2, Protection + Control Panel 01, R01</t>
  </si>
  <si>
    <t>(Siprotec) 7SJ64</t>
  </si>
  <si>
    <t>ZSJ6021-5EB00-3FA0/CC</t>
  </si>
  <si>
    <t>BF1011056413</t>
  </si>
  <si>
    <t>Alexandra 88/11kV SS Control Room, 11kV Protection + Control Board 2, Protection + Control Panel 01, R02</t>
  </si>
  <si>
    <t>Alexandra 88/11kV SS Control Room, 11kV Protection + Control Board 2, Protection + Control Panel 01, R03</t>
  </si>
  <si>
    <t>Alexandra 88/11kV SS Control Room, 11kV Protection + Control Board 2, Protection + Control Panel 02, R04</t>
  </si>
  <si>
    <t>Alexandra 88/11kV SS Control Room, 11kV Protection + Control Board 2, Protection + Control Panel 02, R05</t>
  </si>
  <si>
    <t>Alexandra 88/11kV SS Control Room, 11kV Protection + Control Board 2, Protection + Control Panel 02, R06</t>
  </si>
  <si>
    <t>Alexandra 88/11kV SS Control Room, 11kV Protection + Control Board 2, Protection + Control Panel 03, R07</t>
  </si>
  <si>
    <t>Alexandra 88/11kV SS Control Room, 11kV Protection + Control Board 2, Protection + Control Panel 03, R08</t>
  </si>
  <si>
    <t>Alexandra 88/11kV SS Control Room, 11kV Protection + Control Board 2, Protection + Control Panel 03, R09</t>
  </si>
  <si>
    <t>Alexandra 88/11kV SS Control Room, 11kV Protection + Control Board 2, Protection + Control Panel 04, R10</t>
  </si>
  <si>
    <t>Alexandra 88/11kV SS Control Room, 11kV Protection + Control Board 2, Protection + Control Panel 04, R11</t>
  </si>
  <si>
    <t>Alexandra 88/11kV SS Control Room, 11kV Protection + Control Board 2, Protection + Control Panel 04, R12</t>
  </si>
  <si>
    <t>Alexandra 88/11kV SS Control Room, 11kV Protection + Control Board 2, Protection + Control Panel 05, R13</t>
  </si>
  <si>
    <t>Alexandra 88/11kV SS Control Room, 11kV Protection + Control Board 2, Protection + Control Panel 05, R14</t>
  </si>
  <si>
    <t>Alexandra 88/11kV SS Control Room, 11kV Protection + Control Board 2, Protection + Control Panel 05, R15</t>
  </si>
  <si>
    <t>Alexandra 88/11kV SS Control Room, 11kV Protection + Control Board 2, Protection + Control Panel 06, R16</t>
  </si>
  <si>
    <t>Alexandra 88/11kV SS Control Room, 11kV Protection + Control Board 2, Protection + Control Panel 06, R17</t>
  </si>
  <si>
    <t>Alexandra 88/11kV SS Control Room, 11kV Protection + Control Board 3, Protection + Control Panel 01, R18</t>
  </si>
  <si>
    <t>BF1011056414</t>
  </si>
  <si>
    <t>Alexandra 88/11kV SS Control Room, 11kV Protection + Control Board 3, Protection + Control Panel 01, R19</t>
  </si>
  <si>
    <t>Alexandra 88/11kV SS Control Room, 11kV Protection + Control Board 3, Protection + Control Panel 01, (Relay)</t>
  </si>
  <si>
    <t>MHOB04B115AAAAA</t>
  </si>
  <si>
    <t>2272929/07/06</t>
  </si>
  <si>
    <t>Alexandra 88/11kV SS Control Room, 11kV Protection + Control Board 4, Protection + Control Panel 01, R22</t>
  </si>
  <si>
    <t>BF1004098587</t>
  </si>
  <si>
    <t>Alexandra 88/11kV SS Control Room, 11kV Protection + Control Board 4, Protection + Control Panel 01, R23</t>
  </si>
  <si>
    <t>Alexandra 88/11kV SS Control Room, 11kV Protection + Control Board 4, Protection + Control Panel 01, R24</t>
  </si>
  <si>
    <t>Alexandra 88/11kV SS Control Room, 11kV Protection + Control Board 4, Protection + Control Panel 01, (Relay)</t>
  </si>
  <si>
    <t>2272930/07/06</t>
  </si>
  <si>
    <t>Alexandra 88/11kV SS Control Room, 11kV Protection + Control Board 4, Protection + Control Panel 02, R25</t>
  </si>
  <si>
    <t>Alexandra 88/11kV SS Control Room, 11kV Protection + Control Board 4, Protection + Control Panel 02, R26</t>
  </si>
  <si>
    <t>Alexandra 88/11kV SS Control Room, 11kV Protection + Control Board 4, Protection + Control Panel 02, R27</t>
  </si>
  <si>
    <t>Alexandra 88/11kV SS Control Room, 11kV Protection + Control Board 4, Protection + Control Panel 03, R28</t>
  </si>
  <si>
    <t>Alexandra 88/11kV SS Control Room, 11kV Protection + Control Board 4, Protection + Control Panel 03, R29</t>
  </si>
  <si>
    <t>Alexandra 88/11kV SS Control Room, 11kV Protection + Control Board 4, Protection + Control Panel 03, R30</t>
  </si>
  <si>
    <t>Alexandra 88/11kV SS Control Room, 11kV Protection + Control Board 4, Protection + Control Panel 04, R31</t>
  </si>
  <si>
    <t>Alexandra 88/11kV SS Control Room, 11kV Protection + Control Board 4, Protection + Control Panel 04, R32</t>
  </si>
  <si>
    <t>Alexandra 88/11kV SS Control Room, 11kV Protection + Control Board 4, Protection + Control Panel 04, R33</t>
  </si>
  <si>
    <t>Alexandra 88/11kV SS Control Room, 11kV Protection + Control Board 4, Protection + Control Panel 05, R34</t>
  </si>
  <si>
    <t>Alexandra 88/11kV SS Control Room, 11kV Protection + Control Board 4, Protection + Control Panel 05, R35</t>
  </si>
  <si>
    <t>Alexandra 88/11kV SS Control Room, 11kV Protection + Control Board 4, Protection + Control Panel 05, R36</t>
  </si>
  <si>
    <t>Alexandra 88/11kV SS Control Room, 11kV Protection + Control Board 4, Protection + Control Panel 05, Line Differential Protection</t>
  </si>
  <si>
    <t>7SG1813-6DC10-0EC0</t>
  </si>
  <si>
    <t>104717901/001</t>
  </si>
  <si>
    <t>104718001/005</t>
  </si>
  <si>
    <t>Alexandra 88/11kV SS Control Room, 11kV Protection + Control Board 4, Protection + Control Panel 06, R37</t>
  </si>
  <si>
    <t>Alexandra 88/11kV SS Control Room, 11kV Protection + Control Board 4, Protection + Control Panel 06, R38</t>
  </si>
  <si>
    <t>BF1004098588</t>
  </si>
  <si>
    <t>Alexandra 88/11kV SS Control Room, 88kV Protection + Control Panel, Protection + Control Panel=100P06, Cydna 3 (Relay)</t>
  </si>
  <si>
    <t>(Siprotec) 7SD5</t>
  </si>
  <si>
    <t>Alexandra 88/11kV SS Control Room, 88kV Protection + Control Panel, Protection + Control Panel=100P05, Transformer No. 4 (Relay)</t>
  </si>
  <si>
    <t>(Siprotec) 7UT61</t>
  </si>
  <si>
    <t>M11041834</t>
  </si>
  <si>
    <t>250V</t>
  </si>
  <si>
    <t>Alexandra 88/11kV SS Control Room, 88kV Protection + Control Panel, Protection + Control Panel=100P05, Transformer Trip</t>
  </si>
  <si>
    <t>7TS1632-0AA00</t>
  </si>
  <si>
    <t>Alexandra 88/11kV SS Control Room, 88kV Protection + Control Panel, Protection + Control Panel=100P05, Transformer Alarms</t>
  </si>
  <si>
    <t>Alexandra 88/11kV SS Control Room, 88kV Protection + Control Panel, Protection + Control Panel=100P04, Transformer No. 3 (Relay)</t>
  </si>
  <si>
    <t>M10062223</t>
  </si>
  <si>
    <t>Alexandra 88/11kV SS Control Room, 88kV Protection + Control Panel, Protection + Control Panel=100P04, Transformer Trip</t>
  </si>
  <si>
    <t>Alexandra 88/11kV SS Control Room, 88kV Protection + Control Panel, Protection + Control Panel=100P04, Transformer Alarms</t>
  </si>
  <si>
    <t>Alexandra 88/11kV SS Control Room, 88kV Protection + Control Panel, Protection + Control Panel=100P03, R03</t>
  </si>
  <si>
    <t>Alexandra 88/11kV SS Control Room, 88kV Protection + Control Panel, Protection + Control Panel=100P02, Transformer No. 2 (Relay)</t>
  </si>
  <si>
    <t>M11041833</t>
  </si>
  <si>
    <t>Alexandra 88/11kV SS Control Room, 88kV Protection + Control Panel, Protection + Control Panel=100P02, Transformer Trip</t>
  </si>
  <si>
    <t>Alexandra 88/11kV SS Control Room, 88kV Protection + Control Panel, Protection + Control Panel=100P02, Transformer Alarms</t>
  </si>
  <si>
    <t>Alexandra 88/11kV SS Control Room, 88kV Protection + Control Panel, Protection + Control Panel=100P01, Sebenza 3 (Relay)</t>
  </si>
  <si>
    <t>SEL-411L</t>
  </si>
  <si>
    <t>Alexandra 88/11kV SS Control Room, 88kV Protection + Control Panel, 88kV Main Bus Zone, Zone 1 Protection Red Phase</t>
  </si>
  <si>
    <t>7VH6002-0EA20-0AA0/CC</t>
  </si>
  <si>
    <t>BF1002105983</t>
  </si>
  <si>
    <t>Alexandra 88/11kV SS Control Room, 88kV Protection + Control Panel, 88kV Main Bus Zone, Zone 1 Protection White Phase</t>
  </si>
  <si>
    <t>BF1002105976</t>
  </si>
  <si>
    <t>Alexandra 88/11kV SS Control Room, 88kV Protection + Control Panel, 88kV Main Bus Zone, Zone 1 Protection Blue Phase</t>
  </si>
  <si>
    <t>BF1002105986</t>
  </si>
  <si>
    <t>Alexandra 88/11kV SS Control Room, 88kV Protection + Control Panel, 88kV Main Bus Zone, Zone 2 Protection Red Phase</t>
  </si>
  <si>
    <t>BF1002105980</t>
  </si>
  <si>
    <t>Alexandra 88/11kV SS Control Room, 88kV Protection + Control Panel, 88kV Main Bus Zone, Zone 2 Protection White Phase</t>
  </si>
  <si>
    <t>BF1002105977</t>
  </si>
  <si>
    <t>Alexandra 88/11kV SS Control Room, 88kV Protection + Control Panel, 88kV Main Bus Zone, Zone 2 Protection Blue Phase</t>
  </si>
  <si>
    <t>BF1002105987</t>
  </si>
  <si>
    <t>Alexandra 88/11kV SS Control Room, 88kV Protection + Control Panel, 88kV Main Bus Zone, Buszone Trip Auxiliary Lockout Relay</t>
  </si>
  <si>
    <t>7PA2251</t>
  </si>
  <si>
    <t>Alexandra 88/11kV SS Control Room, 88kV Protection + Control Panel, 88kV Main Bus Zone, Buszone Trip Auxiliary Relay</t>
  </si>
  <si>
    <t>Alexandra 88/11kV SS Control Room, 88kV Protection + Control Panel, 88kV Check Bus Zone, Check Zone Protection Red Phase</t>
  </si>
  <si>
    <t>BF1002105978</t>
  </si>
  <si>
    <t>Alexandra 88/11kV SS Control Room, 88kV Protection + Control Panel, 88kV Check Bus Zone, Check Zone Protection White Phase</t>
  </si>
  <si>
    <t>BF1002105985</t>
  </si>
  <si>
    <t>Alexandra 88/11kV SS Control Room, 88kV Protection + Control Panel, 88kV Check Bus Zone, Check Zone Protection Blue Phase</t>
  </si>
  <si>
    <t>BF1002105984</t>
  </si>
  <si>
    <t>Alexandra 88/11kV SS Control Room, Test Terminals X 136</t>
  </si>
  <si>
    <t>Vamp</t>
  </si>
  <si>
    <t>Alexandra Alexandra 11kV SS Feeder Board  3, Arc Protection Relay</t>
  </si>
  <si>
    <t>Alexandra Alexandra 11kV SS Feeder Board  2, Arc Protection Relay</t>
  </si>
  <si>
    <t>Alexandra 88/11kV SS Control Room, Alarm System</t>
  </si>
  <si>
    <t>110H050.7</t>
  </si>
  <si>
    <t>94/0234/2</t>
  </si>
  <si>
    <t>6.2A</t>
  </si>
  <si>
    <t>Alexandra 88/11kV SS Control Room, Local Alarm Panel</t>
  </si>
  <si>
    <t>Alexandra 88/11kV SS Control Room, Telecontrol Cubicle Junction</t>
  </si>
  <si>
    <t>Alexandra 88/11kV SS Control Room, RTU</t>
  </si>
  <si>
    <t>Alexandra 88/11kV SS Control Room, Fox Panel</t>
  </si>
  <si>
    <t>Alexandra 88/11kV SS Battery Room, Battery Charger 1</t>
  </si>
  <si>
    <t>6V11060B09</t>
  </si>
  <si>
    <t>0 9/1067/1</t>
  </si>
  <si>
    <t>Alexandra 88/11kV SS Battery Room, Battery Charger 2</t>
  </si>
  <si>
    <t>6V11060B09DB/1</t>
  </si>
  <si>
    <t>0 9 / 1 0 6 7</t>
  </si>
  <si>
    <t>Alexandra 88/11kV SS Battery Room, DC Distribution</t>
  </si>
  <si>
    <t>0 9/1067/2</t>
  </si>
  <si>
    <t>Alexandra 88/11kV SS Control Room, LV AC Board</t>
  </si>
  <si>
    <t>Alexandra 88/11kV SS Control Room, 300A Busbar Chamber</t>
  </si>
  <si>
    <t xml:space="preserve">Alexandra 88/11kV SS Battery RoomX170 Cells </t>
  </si>
  <si>
    <t>LC310P</t>
  </si>
  <si>
    <t>0 9 0 9</t>
  </si>
  <si>
    <t>Peter Road 88/11kV SS</t>
  </si>
  <si>
    <t>Peter Road</t>
  </si>
  <si>
    <t>27°52'41.5" E</t>
  </si>
  <si>
    <t>26°04'53.5" S</t>
  </si>
  <si>
    <t>Peter Road 88/11kV SS SwitchGear, Feeder CUPLC  to RMU 00460 Sterretjie ST</t>
  </si>
  <si>
    <t xml:space="preserve">Not Accessable </t>
  </si>
  <si>
    <t>C-PTRRD-FB01-RMUSTRJ</t>
  </si>
  <si>
    <t>Peter Road 88/11kV SS SwitchGear, M.S.S 02702Feeder Sterretjie ST</t>
  </si>
  <si>
    <t>C-PTRRD-FB01-LOCALM</t>
  </si>
  <si>
    <t>Peter Road 88/11kV SS SwitchGear, Local M/Sub</t>
  </si>
  <si>
    <t>C-PTRRD-FB01-FLORNS</t>
  </si>
  <si>
    <t>Peter Road 88/11kV SS SwitchGear,Florin S/Station</t>
  </si>
  <si>
    <t>C-PTRRD-FB01-RUMSIG</t>
  </si>
  <si>
    <t>Peter Road 88/11kV SS SwitchGear, Rumsig S/Station</t>
  </si>
  <si>
    <t>C-PTRRD-FB01-LOADC1</t>
  </si>
  <si>
    <t>Peter Road 88/11kV SS SwitchGear, Load Control</t>
  </si>
  <si>
    <t>C-PTRRD-FB01-MURFLD</t>
  </si>
  <si>
    <t>Peter Road 88/11kV SS SwitchGear, Muirfield M.S.S</t>
  </si>
  <si>
    <t>Peter Road 88/11kV SS SwitchGear, Incomer 1</t>
  </si>
  <si>
    <t>Peter Road 88/11kV SS SwitchGear, 11kV Bus Section</t>
  </si>
  <si>
    <t>C-PTRRD-FB02-TRFN02</t>
  </si>
  <si>
    <t>Peter Road 88/11kV SS SwitchGear, Transformer 2</t>
  </si>
  <si>
    <t>C-PTRRD-FB02-MONASH</t>
  </si>
  <si>
    <t>Peter Road 88/11kV SS SwitchGear, Monach Sub-STN</t>
  </si>
  <si>
    <t>C-PTRRD-FB02-AMORSA</t>
  </si>
  <si>
    <t>Peter Road 88/11kV SS SwitchGear, Amarosa Shopping Centre Substation</t>
  </si>
  <si>
    <t>C-PTRRD-FB02-PTER01</t>
  </si>
  <si>
    <t>Peter Road 88/11kV SS SwitchGear, Peter Road No1 Kiosk</t>
  </si>
  <si>
    <t>C-PTRRD-FB02-SETTER</t>
  </si>
  <si>
    <t>Peter Road 88/11kV SS SwitchGear,Setperk M.S.S 1</t>
  </si>
  <si>
    <t>C-PTRRD-FB02-ANNKIK</t>
  </si>
  <si>
    <t>Peter Road 88/11kV SS SwitchGear, Ann Road Kiosk</t>
  </si>
  <si>
    <t>C-PTRRD-FB02-FLRNLF</t>
  </si>
  <si>
    <t>Peter Road 88/11kV SS SwitchGear, Florin Str BMK Lifestyle Crossing</t>
  </si>
  <si>
    <t>Peter Road 88/11kV SS SwitchGear, Peter Road No3 Kiosk</t>
  </si>
  <si>
    <t>C-PTRRD-FB02-JHNCLN</t>
  </si>
  <si>
    <t>Peter Road 88/11kV SS SwitchGear, Collen and Bodma Kiosk</t>
  </si>
  <si>
    <t>Peter Road 88/11kV SwitchGear, Global Kiosk 00657</t>
  </si>
  <si>
    <t>Peter Road 88/11kV SS Khloefendal/C.devet 2 Line IsolatorsX3</t>
  </si>
  <si>
    <t>Peter Road 88/11kV SS Khloefendal/C.devet 2 Line Isolator Earth Switch</t>
  </si>
  <si>
    <t>Peter Road 88/6.6kV SS Khloefendal/C.devet 2 Circuit Breaker</t>
  </si>
  <si>
    <t>6752-50-2031006/1</t>
  </si>
  <si>
    <t xml:space="preserve">Peter Road 88/11kV SS Khloefendal/C.devet 2 Busbar IsolatorX3 </t>
  </si>
  <si>
    <t>Peter Road 88/11kV SS Khloefendal/C.devet 2 Busbar Isolator  Earth Switch</t>
  </si>
  <si>
    <t>Peter Road 88/11kV SS Transformer 2 Busbar IsolatorX3</t>
  </si>
  <si>
    <t>Peter Road 88/11kV SS Transformer 2 Busbar Isolator  Earth Switch</t>
  </si>
  <si>
    <t>W3-3980</t>
  </si>
  <si>
    <t>03/3954</t>
  </si>
  <si>
    <t>Peter Road 88/11kV SS Transformer 2 Circuit Breaker</t>
  </si>
  <si>
    <t>Peter Road 88/11kV SS Khloefendal/C.devet 1 Line IsolatorsX3</t>
  </si>
  <si>
    <t>Peter Road 88/11kV SS Khloefendal/C.devet 1 Line Isolator Earth Switch</t>
  </si>
  <si>
    <t>Peter Road 88/6.6kV SS Khloefendal/C.devet 1 Circuit Breaker</t>
  </si>
  <si>
    <t>6752-50-2031006/2</t>
  </si>
  <si>
    <t>Peter Road 88/11kV SS Khloefendal/C.devet 1 Busbar IsolatorX3</t>
  </si>
  <si>
    <t>Peter Road 88/11kV SS Khloefendal/C.devet 1 Busbar Isolator  Earth Switch</t>
  </si>
  <si>
    <t>Peter Road 88/11kV SS Transformer 1 Busbar Isolator  X3</t>
  </si>
  <si>
    <t>Peter Road 88/11kV SS Transformer 1 Busbar Isolator  Earth Switch</t>
  </si>
  <si>
    <t>W3-2539</t>
  </si>
  <si>
    <t>03/4129</t>
  </si>
  <si>
    <t>Peter Road 88/11kV SS Transformer 1 Circuit Breaker</t>
  </si>
  <si>
    <t>Peter Road 88/11kV SS Bussection Link 4</t>
  </si>
  <si>
    <t>Peter Road 88/11kV SS Bussection Link Earth Switch 4</t>
  </si>
  <si>
    <t>GEC Alstom</t>
  </si>
  <si>
    <t>03/4130</t>
  </si>
  <si>
    <t>Peter Road 88/11kV SS Bussection Link 3</t>
  </si>
  <si>
    <t>Peter Road 88/11kV SS Bussection Link Earth Switch 3</t>
  </si>
  <si>
    <t>Julinan Power Equipment</t>
  </si>
  <si>
    <t>SSB96/1250</t>
  </si>
  <si>
    <t>02/3426</t>
  </si>
  <si>
    <t>Peter Road 88/11kV SS Bussection Link 2</t>
  </si>
  <si>
    <t>Peter Road 88/11kV SS Bussection Link Earth Switch 2</t>
  </si>
  <si>
    <t>03/4131</t>
  </si>
  <si>
    <t>Peter Road 88/11kV SS Bussection Link 1</t>
  </si>
  <si>
    <t>Peter Road 88/11kV SS Bussection Link Earth Switch 1</t>
  </si>
  <si>
    <t>02/4299</t>
  </si>
  <si>
    <t>C-PTRRD-TR01</t>
  </si>
  <si>
    <t>Peter Road 45MVA 88/11kV SS, TRF 1</t>
  </si>
  <si>
    <t>Weg Equipmentos</t>
  </si>
  <si>
    <t>247402</t>
  </si>
  <si>
    <t>C-PTRRD-TR02</t>
  </si>
  <si>
    <t>Peter Road 45MVA 88/11kV SS, TRF 2</t>
  </si>
  <si>
    <t>TAA43</t>
  </si>
  <si>
    <t>Peter Road  SS, AUX TRF 1</t>
  </si>
  <si>
    <t>InAcessable</t>
  </si>
  <si>
    <t>20888401/01</t>
  </si>
  <si>
    <t>Peter Road  SS, AUX TRF 2</t>
  </si>
  <si>
    <t>20888401/02</t>
  </si>
  <si>
    <t>Peter Road 33/11kV Bussection VT</t>
  </si>
  <si>
    <t>Peter Road 33/11kV  Khloefendal/C.devet 2 CTX3</t>
  </si>
  <si>
    <t>Peter Road 33/11kV  Transformer 2 CTX3</t>
  </si>
  <si>
    <t>Peter Road 33/11kV  Khloefendal/C.devet 1 CTX3</t>
  </si>
  <si>
    <t>Peter Road 33/11kV  Transformer 1 CTX3</t>
  </si>
  <si>
    <t>Peter Road 88/11kV SS Khloefendal/C.devet 1x 3</t>
  </si>
  <si>
    <t>Peter Road 88/11kV SS Khloefendal/C.devet 2x 3</t>
  </si>
  <si>
    <t>Peter Road SS Transfomer 1 insulatorsx64</t>
  </si>
  <si>
    <t>Peter Road SS Transfomer 2 insulatorsx64</t>
  </si>
  <si>
    <t>Peter Road SS Bussection insulatorsx65</t>
  </si>
  <si>
    <t>Peter Road 33/11kV SS, Bay 1 DGA</t>
  </si>
  <si>
    <t>Calisto</t>
  </si>
  <si>
    <t xml:space="preserve">Peter Road 88/11kV, Control Room, Transformer 1 Tap Changer control relays </t>
  </si>
  <si>
    <t>KVGC102</t>
  </si>
  <si>
    <t>364234J</t>
  </si>
  <si>
    <t xml:space="preserve">Peter Road 88/11kV, Control Room, Transformer 2 Tap Changer control relays </t>
  </si>
  <si>
    <t>364323J</t>
  </si>
  <si>
    <t xml:space="preserve">Peter Road 88/11kV, Control Room, Khloefendal/C de WET 1  Line Current Diff Proff relay1  </t>
  </si>
  <si>
    <t>0.5-2A</t>
  </si>
  <si>
    <t xml:space="preserve">Peter Road 88/11kV, Control Room, Khloefendal/C de WET 1 Distribution Protection System relay2  </t>
  </si>
  <si>
    <t>Peter Road 88/11kV, Control Room, TRFR 1/TRFR 2 Current Diff relay</t>
  </si>
  <si>
    <t>Peter Road 88/11kV, Control Room, TRFR 1/TRFR 2 Current Diff relay2</t>
  </si>
  <si>
    <t>Peter Road 88/11kV, Control Room, TRFR 1/TRFR 2  TRFR1 O/C &amp; E/F relay</t>
  </si>
  <si>
    <t>Peter Road 88/11kV, Control Room, TRFR 1/TRFR 2  TRFR2 O/C &amp; E/F relay</t>
  </si>
  <si>
    <t>Peter Road 88/11kV, Control Room, TRFR 1/TRFR 2  TRFR1 Master Trip relay</t>
  </si>
  <si>
    <t>MVAJ</t>
  </si>
  <si>
    <t>Peter Road 88/11kV, Control Room, TRFR 1/TRFR 2  TRFR2 Master Trip relay</t>
  </si>
  <si>
    <t>Peter Road 88/11kV, Control Room, TRFR 1/TRFR 2  TRFR1 Trip CCT relay</t>
  </si>
  <si>
    <t>MVAX</t>
  </si>
  <si>
    <t>Peter Road 88/11kV, Control Room, Kloofendal/C de WET 2  Line relay</t>
  </si>
  <si>
    <t>9400437</t>
  </si>
  <si>
    <t xml:space="preserve">Peter Road 88/11kV, Control Room, Khloefendal/C de WET 2  Line Current Diff Proff relay  </t>
  </si>
  <si>
    <t xml:space="preserve">Peter Road 88/11kV, Control Room, Khloefendal/C de WET 2 Distribution Protection System relay2  </t>
  </si>
  <si>
    <t>Peter Road 88/11kV, Control Room, Strerretjie Street Dirrectional Overcurrent relay</t>
  </si>
  <si>
    <t>Peter Road 88/11kV, Control Room, M.S.S Wilgeheuwez Dirrectional Overcurrent relay</t>
  </si>
  <si>
    <t>Peter Road 88/11kV, Control Room, Local M/Sub O/C &amp; E/F relay</t>
  </si>
  <si>
    <t>SpaJ135C</t>
  </si>
  <si>
    <t>Peter Road 88/11kV, Control Room, Florin S/Station O/C &amp; E/F relay</t>
  </si>
  <si>
    <t>SpaJ140C</t>
  </si>
  <si>
    <t>Peter Road 88/11kV, Control Room, Florin S/Station Auto Reclose relay</t>
  </si>
  <si>
    <t>MVTR</t>
  </si>
  <si>
    <t>402597E</t>
  </si>
  <si>
    <t>Peter Road 88/11kV, Control Room, Rumsig S/Station O/C &amp; E/F relay</t>
  </si>
  <si>
    <t>Peter Road 88/11kV, Control Room, Rumsig S/Station Auto Reclose relay</t>
  </si>
  <si>
    <t>402594E</t>
  </si>
  <si>
    <t>Peter Road 88/11kV, Control Room, Load Control O/C &amp; E/F relay</t>
  </si>
  <si>
    <t>Peter Road 88/11kV, Control Room, Muirfield No 1 M.S.S O/C &amp; E/F relay</t>
  </si>
  <si>
    <t>Peter Road 88/11kV, Control Room, Muirfield No 1 M.S.S Supervision Supply fail relay</t>
  </si>
  <si>
    <t>Reyrolle Protection</t>
  </si>
  <si>
    <t>8306103/2</t>
  </si>
  <si>
    <t>Peter Road 88/11kV, Control Room, Monach Sub-Stn O/C &amp; E/F relay</t>
  </si>
  <si>
    <t>Peter Road 88/11kV, Control Room, Monach Sub-Stn Supervision Supply fail relay</t>
  </si>
  <si>
    <t>8306103/5</t>
  </si>
  <si>
    <t>Peter Road 88/11kV, Control Room, Amorosa Shopping CTR relay</t>
  </si>
  <si>
    <t>Peter Road 88/11kV, Control Room, Amorosa Shopping CTR Supervision Supply fail relay</t>
  </si>
  <si>
    <t>8306103/12</t>
  </si>
  <si>
    <t>Peter Road 88/11kV, Control Room, Amorosa Shopping CTR Solkor relay</t>
  </si>
  <si>
    <t>Solkor</t>
  </si>
  <si>
    <t>Peter Road 88/11kV, Control Room, Peter Road 1 Kiosk O/C &amp; E/F relay</t>
  </si>
  <si>
    <t>Peter Road 88/11kV, Control Room, Peter road 1 Autoreclose relay</t>
  </si>
  <si>
    <t>402595E</t>
  </si>
  <si>
    <t>Peter Road 88/11kV, Control Room, Setperk M.S.S 1 O/C &amp; E/F relay</t>
  </si>
  <si>
    <t>Peter Road 88/11kV, Control Room, Setperk M.S.S 1 Autoreclose relay</t>
  </si>
  <si>
    <t>402596E</t>
  </si>
  <si>
    <t>Peter Road 88/11kV, Control Room, Ann road kiosk O/C &amp; E/F relay</t>
  </si>
  <si>
    <t>Peter Road 88/11kV, Control Room, Florin Road BMK Lifestyle O/C &amp; E/F relay</t>
  </si>
  <si>
    <t>Peter Road 88/11kV, Control Room, Peter Road 3 Kiosk Dirrectional Overcurrent relay</t>
  </si>
  <si>
    <t>Peter Road 88/11kV, Control Room, Collen and Boma Kiosk Dirrectional Overcurrent relay</t>
  </si>
  <si>
    <t>Peter Road 88/11kV, Control Room, Global Kiosk Dirrectional Overcurrent relay</t>
  </si>
  <si>
    <t>X42 test blocks</t>
  </si>
  <si>
    <t xml:space="preserve">Peter Road 88/11kV, Load Control, </t>
  </si>
  <si>
    <t>Roucher Stoecklin</t>
  </si>
  <si>
    <t>T12/200/1050</t>
  </si>
  <si>
    <t>Peter Road 88/11kV, Generator 20Kva</t>
  </si>
  <si>
    <t>N P Engineering</t>
  </si>
  <si>
    <t>AAS20T</t>
  </si>
  <si>
    <t>H8202</t>
  </si>
  <si>
    <t>Peter Road 88/11kV SS , Scada Panel</t>
  </si>
  <si>
    <t>SFU-I 303</t>
  </si>
  <si>
    <t>Peter Road 88/11kV SS , Battery Charger</t>
  </si>
  <si>
    <t>D156</t>
  </si>
  <si>
    <t>J3178/3</t>
  </si>
  <si>
    <t>Peter Road 88/11kV Batteries X85</t>
  </si>
  <si>
    <t>KPM54P</t>
  </si>
  <si>
    <t>not Specified</t>
  </si>
  <si>
    <t>Kloofendal 88/11kV SS</t>
  </si>
  <si>
    <t>Wilgerood Road</t>
  </si>
  <si>
    <t>27°53'25.0""E"</t>
  </si>
  <si>
    <t>"26°08'11.5"" S</t>
  </si>
  <si>
    <t>Kloofendal 88/11kV SS , 11KV Feeder board 3 3S9,11kV Incomer no 1 , Bay 1</t>
  </si>
  <si>
    <t>C-KLFND-FB01-KLFLOC</t>
  </si>
  <si>
    <t>Kloofendal 88/11kV SS , 11KV Feeder board 3 3S9,Local M/S , Bay 2</t>
  </si>
  <si>
    <t>C-KLFND-FB01-CRYCLS</t>
  </si>
  <si>
    <t>Kloofendal 88/11kV SS , 11KV Feeder board 3 3S9,11kV Crystal close  , Bay 3</t>
  </si>
  <si>
    <t>C-KLFND-FB01-SCMSSS</t>
  </si>
  <si>
    <t>Kloofendal 88/11kV SS , 11KV Feeder board 3 3S9, Sancor , Bay 4</t>
  </si>
  <si>
    <t>C-KLFND-FB01-JIMFRD</t>
  </si>
  <si>
    <t>Kloofendal 88/11kV SS , 11KV Feeder board 3 3S9, Jim Fouche no 1 M/S , Bay 5</t>
  </si>
  <si>
    <t>C-KLFND-FB01-LBSWS1</t>
  </si>
  <si>
    <t>Kloofendal 88/11kV SS , 11KV Feeder board 3 3S9,Liebenberg S/S no 1 M/S  , Bay 6</t>
  </si>
  <si>
    <t>Kloofendal 88/11kV SS , 11KV Feeder board 3 3S9, No name  , Bay 7</t>
  </si>
  <si>
    <t>Kloofendal 88/11kV SS , 11KV Feeder board 3 3S9, 11kV Bussection  , Bay 8</t>
  </si>
  <si>
    <t>Kloofendal 88/11kV SS , 11KV Feeder board 3 3S9,11KV Bussection Riser , Bay 8A</t>
  </si>
  <si>
    <t>C-KLFND-FB02-LOADCL</t>
  </si>
  <si>
    <t>Kloofendal 88/11kV SS , 11KV Feeder board 3 3S9,Load Control Via RMI , Bay 9</t>
  </si>
  <si>
    <t>Kloofendal 88/11kV SS , 11KV Feeder board 3 3S9,Spare , Bay 10</t>
  </si>
  <si>
    <t>C-KLFND-FB02-CDewSL</t>
  </si>
  <si>
    <t>Kloofendal 88/11kV SS , 11KV Feeder board 3 3S9,C De wet s/LM/S , Bay 11</t>
  </si>
  <si>
    <t>C-KLFND-FB02-VERST4</t>
  </si>
  <si>
    <t>Kloofendal 88/11kV SS , 11KV Feeder board 3 3S9,Veronica , Bay 12</t>
  </si>
  <si>
    <t>C-KLFND-FB02-GALEA7</t>
  </si>
  <si>
    <t>Kloofendal 88/11kV SS , 11KV Feeder board 3 3S9,Galena Avenue no 7 M/S , Bay 13</t>
  </si>
  <si>
    <t>C-KLFND-FB02-LBSWS2</t>
  </si>
  <si>
    <t>Kloofendal 88/11kV SS , 11KV Feeder board 3 3S9,Liebenberg S/S no 2  , Bay 14</t>
  </si>
  <si>
    <t>Kloofendal 88/11kV SS , 11KV Feeder board 3 3S9,11kV Incomer no 2  , Bay 15</t>
  </si>
  <si>
    <t xml:space="preserve">Kloofendal 88/11KV SS, Transformer no 1 33kV Circuit Breaker </t>
  </si>
  <si>
    <t xml:space="preserve">Kloofendal 88/11KV SS, Ontdekkers no 1 33kV Circuit Breaker </t>
  </si>
  <si>
    <t xml:space="preserve">Kloofendal 88/11KV SS, Ontdekkers no 2 33kV Circuit Breaker </t>
  </si>
  <si>
    <t xml:space="preserve">Kloofendal 88/11KV SS, Ontdekkers no 2 33kV Cable link Earth Switch </t>
  </si>
  <si>
    <t>Kloofendal 88/11KV SS, Ontdekkers no 2 33kV Cable links</t>
  </si>
  <si>
    <t xml:space="preserve">Kloofendal 88/11KV SS, Ontdekkers no 1 33kV Cable link Earth Switch </t>
  </si>
  <si>
    <t>Kloofendal 88/11KV SS, Ontdekkers no  1 33kV Cable links</t>
  </si>
  <si>
    <t xml:space="preserve">Kloofendal 88/11KV SS, Ontdekkers no 1 33kV busbar Earth Switch </t>
  </si>
  <si>
    <t>Kloofendal 88/11KV SS, Ontdekkers no  1 33kV Busbar links</t>
  </si>
  <si>
    <t>Kloofendal 88/11KV SS, Ontdekkers no  1 33kV Bus Section East link</t>
  </si>
  <si>
    <t>Kloofendal 88/11KV SS, Ontdekkers no  1 33kV Transformer no 1 Earth Links</t>
  </si>
  <si>
    <t>Kloofendal 88/11KV SS, Ontdekkers no  1 33kV Transformer no 1 Earth Switch</t>
  </si>
  <si>
    <t>Kloofendal 88/11kV SS Roodetown 2 88kV (E12)</t>
  </si>
  <si>
    <t>3AP1DTC-SM5</t>
  </si>
  <si>
    <t>15/K40036942</t>
  </si>
  <si>
    <t>Not Available</t>
  </si>
  <si>
    <t>Kloofendal 88/11kV SS Roodetown 1 88kV (E11)</t>
  </si>
  <si>
    <t>15/K40036941</t>
  </si>
  <si>
    <t>Kloofendal 88/11kV SS  88kV (E09)</t>
  </si>
  <si>
    <t>15/K40036940</t>
  </si>
  <si>
    <t>Kloofendal 88/11kV SS Christian de wet Peter road 2 88kV (E07)</t>
  </si>
  <si>
    <t>15/K40036936</t>
  </si>
  <si>
    <t>Kloofendal 88/11kV SS Christian de wet Peter road 1 88kV (E05)</t>
  </si>
  <si>
    <t>15/K40036934</t>
  </si>
  <si>
    <t>Kloofendal 88/11kV SS Transformer no 1 88kV (E03)</t>
  </si>
  <si>
    <t>15/K40036932</t>
  </si>
  <si>
    <t>Kloofendal 88/11kV SS Bus Coupler 88kV (E01)</t>
  </si>
  <si>
    <t>15/K40036929</t>
  </si>
  <si>
    <t>Kloofendal 88/11kV SS Transformer no 1 88kV (E02)</t>
  </si>
  <si>
    <t>15/K40036928</t>
  </si>
  <si>
    <t>Kloofendal 88/11kV SS Wilropark 1 88kV (E04)</t>
  </si>
  <si>
    <t>15/K40036933</t>
  </si>
  <si>
    <t>Kloofendal 88/11kV SS Transformer no 2 88kV (E06)</t>
  </si>
  <si>
    <t>15/K40036935</t>
  </si>
  <si>
    <t>Kloofendal 88/11kV SS Spare 88kV CB (E08)</t>
  </si>
  <si>
    <t>15/K40036937</t>
  </si>
  <si>
    <t>Kloofendal 88/11kV SS Roodetown 2 88kV (E10)</t>
  </si>
  <si>
    <t>15/K40036939</t>
  </si>
  <si>
    <t>Kloofendal 1X33</t>
  </si>
  <si>
    <t>Transfomer 1 X15</t>
  </si>
  <si>
    <t>Transfomer 2 X15</t>
  </si>
  <si>
    <t>Transformer 3  X17</t>
  </si>
  <si>
    <t>HV yards Insulators X265</t>
  </si>
  <si>
    <t>Kloofendal 88/11kV SS Roodetown 1  VT's X3</t>
  </si>
  <si>
    <t>Kloofendal 88/11kV SS Roodetown 2  VT's X3</t>
  </si>
  <si>
    <t>Kloofendal 88/11kV SS Christain de wet , Peter Road 2 VT's X3</t>
  </si>
  <si>
    <t>Kloofendal 88/11kV SS Christain de wet , Peter Road 1 VT's X3</t>
  </si>
  <si>
    <t>Kloofendal 88/11kV SS Reserve BusBar VT's X3</t>
  </si>
  <si>
    <t>Kloofendal 88/11kV SS Wilropark 1 VT's X3</t>
  </si>
  <si>
    <t>Kloofendal 88/11kV SS 33kV Busbar  VT's X3</t>
  </si>
  <si>
    <t>Construction Electric</t>
  </si>
  <si>
    <t>Surge Arrestor</t>
  </si>
  <si>
    <t>Kloofendal 88/11kV SS Roodetown 1  Surge arrestors X3</t>
  </si>
  <si>
    <t>Kloofendal 88/11kV SS Roodetown 2  Surge arrestors X3</t>
  </si>
  <si>
    <t>Kloofendal 88/11kV SS Christain de wet , Peter Road 2 Surge arrestors X3</t>
  </si>
  <si>
    <t>Kloofendal 88/11kV SS Christain de wet , Peter Road 1 Surge arrestors X3</t>
  </si>
  <si>
    <t>Kloofendal 88/11kV SS Main BusBar no 1 Surge Arrestors X3</t>
  </si>
  <si>
    <t>Kloofendal 88/11kV SS Reserve BusBar  Surge Arrestors X3</t>
  </si>
  <si>
    <t>Kloofendal 88/11kV SS Wilropark 1  Surge Arrestors X3</t>
  </si>
  <si>
    <t>Kloofendal 88/11kV SS Wilropark 2  Surge Arrestors X3</t>
  </si>
  <si>
    <t>C-KLFND-TR01</t>
  </si>
  <si>
    <t>Kloofendal 88/11 kV SS,  45MVA 88/11kV SS , TRF Bay 1</t>
  </si>
  <si>
    <t>C-KLFND-TR02</t>
  </si>
  <si>
    <t>Kloofendal 88/11 kV SS,  45MVA 88/11kV SS , TRF Bay 2</t>
  </si>
  <si>
    <t>C-KLFND-TR03</t>
  </si>
  <si>
    <t>Kloofendal 88/11 kV SS,  45MVA 88/11kV SS , TRF Bay 3</t>
  </si>
  <si>
    <t>Lhmarthinusun</t>
  </si>
  <si>
    <t>No type</t>
  </si>
  <si>
    <t>Kloofendal 88/11 kV SS , NER Bay 1</t>
  </si>
  <si>
    <t>C.S Resistors</t>
  </si>
  <si>
    <t>2481/15</t>
  </si>
  <si>
    <t>Kloofendal88/11kV SS , TRF Bay 1</t>
  </si>
  <si>
    <t>L7601/01/002</t>
  </si>
  <si>
    <t>L7601/01/001</t>
  </si>
  <si>
    <t>Kloofendal 88/11 kV SS , NER Bay 2</t>
  </si>
  <si>
    <t>2480/15</t>
  </si>
  <si>
    <t>Kloofendal 88/11kV SS, Ontdekkers  CTx3</t>
  </si>
  <si>
    <t>Alsthom</t>
  </si>
  <si>
    <t>Kloofendal 88/11kV SS, Transformer no 1   CTx3</t>
  </si>
  <si>
    <t>Kloofendal 88/11kV SS Ontdekkers   CTx3</t>
  </si>
  <si>
    <t>Marshalling Kiosk Bay 1</t>
  </si>
  <si>
    <t>Marshalling Kiosk Bay 2</t>
  </si>
  <si>
    <t>Marshalling Kiosk Bay 3</t>
  </si>
  <si>
    <t>Marshalling Kiosk Bay 4</t>
  </si>
  <si>
    <t>Marshalling Kiosk Bay 5</t>
  </si>
  <si>
    <t>Marshalling Kiosk Bay 6</t>
  </si>
  <si>
    <t>Marshalling Kiosk Bay 7</t>
  </si>
  <si>
    <t>Marshalling Kiosk Bay 8</t>
  </si>
  <si>
    <t>Marshalling Kiosk Bay 9</t>
  </si>
  <si>
    <t>Marshalling Kiosk Bay 10</t>
  </si>
  <si>
    <t>Marshalling Kiosk Bay 11</t>
  </si>
  <si>
    <t>Marshalling Kiosk Bay 12</t>
  </si>
  <si>
    <t>Marshalling Kiosk Bay 13</t>
  </si>
  <si>
    <t>Marshalling Kiosk Bay 14</t>
  </si>
  <si>
    <t>Kloofendal 88/11kV SS Bay 1, DGA</t>
  </si>
  <si>
    <t>Kloofendal 88/11kV SS Bay 2, DGA</t>
  </si>
  <si>
    <t>Hydran</t>
  </si>
  <si>
    <t>Kloofendal 88/11kV SS Control Room,11kV Control panel =3P01, Incomer 1 (Overcurrent,E/F,Sensitive E/F ) Relay</t>
  </si>
  <si>
    <t>7SJ64</t>
  </si>
  <si>
    <t>No Serial number</t>
  </si>
  <si>
    <t>Kloofendal 88/11kV SS Control Room,11kV Control panel =3P01, Local Minisub (Overcurrent,E/F,Sensitive E/F ) Relay</t>
  </si>
  <si>
    <t>Kloofendal 88/11kV SS Control Room,11kV Control panel =3P01, Crystal close  (Overcurrent,E/F,Sensitive E/F )Relay</t>
  </si>
  <si>
    <t>Kloofendal 88/11kV SS Control Room,11kV Control panel =3P01, O/C &amp;E/F  Relay</t>
  </si>
  <si>
    <t>7SJ8021-5EB90-3F0/DD</t>
  </si>
  <si>
    <t>BF1601514632</t>
  </si>
  <si>
    <t>Kloofendal 88/11kV SS Control Room,11kV Control panel =3P02, ISALCNCOR (Overcurrent,E/F,Sensitive E/F ) Relay</t>
  </si>
  <si>
    <t>Kloofendal 88/11kV SS Control Room,11kV Control panel =3P02, Local Minisub (Overcurrent,E/F,Sensitive E/F ) Relay</t>
  </si>
  <si>
    <t>Kloofendal 88/11kV SS Control Room,11kV Control panel =3P02, Crystal close (Overcurrent,E/F,Sensitive E/F ) Relay</t>
  </si>
  <si>
    <t>Kloofendal 88/11kV SS Control Room,11kV Control panel =3P03, No Name, (Overcurrent,E/F,Sensitive E/F ) Relay</t>
  </si>
  <si>
    <t>Kloofendal 88/11kV SS Control Room,11kV Control panel =3P03, Bus Section (Overcurrent,E/F,Sensitive E/F ) Relay</t>
  </si>
  <si>
    <t>Kloofendal 88/11kV SS Control Room,11kV Control panel =3P03, Load Control (Overcurrent,E/F,Sensitive E/F ) Relay</t>
  </si>
  <si>
    <t>Kloofendal 88/11kV SS Control Room,11kV Control panel =3P04, Spare fdr , (Overcurrent,E/F,Sensitive E/F ) Relay</t>
  </si>
  <si>
    <t>Kloofendal 88/11kV SS Control Room,11kV Control panel =3P04, C De Wet Streetlight minisub (Overcurrent,E/F,Sensitive E/F ) Relay</t>
  </si>
  <si>
    <t>Kloofendal 88/11kV SS Control Room,11kV Control panel =3P04, Veronica Str No 4 Minisub (Overcurrent,E/F,Sensitive E/F ) Relay</t>
  </si>
  <si>
    <t>Kloofendal 88/11kV SS Control Room,11kV Control panel =3P05, GALENA ave No 7 Minisub , (Overcurrent,E/F,Sensitive E/F ) Relay</t>
  </si>
  <si>
    <t>Kloofendal 88/11kV SS Control Room,11kV Control panel =3P05, Liebenberg SS 2 (Overcurrent,E/F,Sensitive E/F ) Relay</t>
  </si>
  <si>
    <t>Kloofendal 88/11kV SS Control Room,11kV Control panel =3P05, Incomer 2  (Overcurrent,E/F,Sensitive E/F ) Relay</t>
  </si>
  <si>
    <t>Kloofendal 88/11kV SS Control Room,11kV Control panel =3P05, O/C &amp;E/F  Relay</t>
  </si>
  <si>
    <t>Bf1601514633</t>
  </si>
  <si>
    <t>Kloofendal 88/11kV SS Control Room,11kV Control panel =E08, Wilropark 2 Feeder  ( Controlled and Overcurrent,E/F ) Relay</t>
  </si>
  <si>
    <t>Kloofendal 88/11kV SS Control Room,11kV Control panel =E08, Wilropark 2 Feeder  Line differential protection Relay</t>
  </si>
  <si>
    <t>Kloofendal 88/11kV SS Control Room,11kV Control panel =E08, Wilropark 2 Feeder  Impedance Protection Relay</t>
  </si>
  <si>
    <t>SEL-587Z</t>
  </si>
  <si>
    <t>Kloofendal 88/11kV SS Control Room,11kV Control panel =E04, Wilropark 1 Feeder  ( Controlled and Overcurrent,E/F ) Relay</t>
  </si>
  <si>
    <t>Kloofendal 88/11kV SS Control Room,11kV Control panel =E04, Wilropark 1 Feeder  Line differential protection Relay</t>
  </si>
  <si>
    <t>Kloofendal 88/11kV SS Control Room,11kV Control panel =E04, Wilropark 1 Feeder  Impedance Protection Relay</t>
  </si>
  <si>
    <t>Kloofendal 88/11kV SS Control Room,11kV Control panel =E05, Christian De wet Peter road 1 Feeder  ( Controlled and Overcurrent,E/F ) Relay</t>
  </si>
  <si>
    <t>Kloofendal 88/11kV SS Control Room,11kV Control panel =E05, Christian De wet Peter road 1 Feeder  Line differential protection Relay</t>
  </si>
  <si>
    <t>Kloofendal 88/11kV SS Control Room,11kV Control panel =E07, Christian De wet Peter road 2 Feeder  ( Controlled and Overcurrent,E/F ) Relay</t>
  </si>
  <si>
    <t>Kloofendal 88/11kV SS Control Room,11kV Control panel =E07, Christian De wet Peter road 2 Feeder  Line differential protection Relay</t>
  </si>
  <si>
    <t>Kloofendal 88/11kV SS Control Room,11kV Control panel =E11, Roodetown 1  ( Controlled and Overcurrent,E/F ) Relay</t>
  </si>
  <si>
    <t>Kloofendal 88/11kV SS Control Room,11kV Control panel =E11, Roodetown 1 Line differential protection Relay</t>
  </si>
  <si>
    <t>Kloofendal 88/11kV SS Control Room,11kV Control panel =E12, Roodetown 1 ( Controlled and Overcurrent,E/F ) Relay</t>
  </si>
  <si>
    <t>Kloofendal 88/11kV SS Control Room,11kV Control panel =E12, Roodetown 1  Line differential protection Relay</t>
  </si>
  <si>
    <t>Kloofendal 88/11kV SS Control Room,11kV Control panel =E01, 88kV Bus coupler  ( Controlled and Overcurrent,E/F ) Relay</t>
  </si>
  <si>
    <t>Kloofendal 88/11kV SS Control Room,11kV Control panel =E02 , 88/11KV Transformer 1 ( Bay Controller   and Overcurrent,E/F ) Relay</t>
  </si>
  <si>
    <t>Kloofendal 88/11kV SS Control Room,11kV Control panel =E02, Transformer differential protection Relay</t>
  </si>
  <si>
    <t>7ut61</t>
  </si>
  <si>
    <t>Kloofendal 88/11kV SS Control Room,11kV Control panel =E02, Voltage Regulator Relay</t>
  </si>
  <si>
    <t>A-Eberle</t>
  </si>
  <si>
    <t>Kloofendal 88/11kV SS Control Room,11kV Control panel =E06 , 88/11KV Transformer 1 ( Bay Controller   and Overcurrent,E/F ) Relay</t>
  </si>
  <si>
    <t>Kloofendal 88/11kV SS Control Room,11kV Control panel =E06, Transformer differential protection Relay</t>
  </si>
  <si>
    <t>Kloofendal 88/11kV SS Control Room,11kV Control panel =E06, Voltage Regulator Relay</t>
  </si>
  <si>
    <t>Kloofendal 88/11kV SS Control Room,11kV Control panel =E00 , 88/KV Bus Zone ( Bay Controller   and Overcurrent,E/F ) Relay</t>
  </si>
  <si>
    <t>7SS52</t>
  </si>
  <si>
    <t>Kloofendal 88/11kV SS Control Room,11kV Control panel =E00 , Bay Unit 1( Bus bar protection ) Relay</t>
  </si>
  <si>
    <t>Kloofendal 88/11kV SS Control Room,11kV Control panel =E00 , Bay Unit 2( Bus bar protection ) Relay</t>
  </si>
  <si>
    <t>Kloofendal 88/11kV SS Control Room,11kV Control panel =E00 , Bay Unit 3( Bus bar protection ) Relay</t>
  </si>
  <si>
    <t>Kloofendal 88/11kV SS Control Room,11kV Control panel =E00 , Bay Unit 4( Bus bar protection ) Relay</t>
  </si>
  <si>
    <t>Kloofendal 88/11kV SS Control Room,11kV Control panel =E00 , Bay Unit 5( Bus bar protection ) Relay</t>
  </si>
  <si>
    <t>Kloofendal 88/11kV SS Control Room,11kV Control panel =E00 , Bay Unit 6( Bus bar protection ) Relay</t>
  </si>
  <si>
    <t>Kloofendal 88/11kV SS Control Room,11kV Control panel =E00 , Bay Unit 7( Bus bar protection ) Relay</t>
  </si>
  <si>
    <t>Kloofendal 88/11kV SS Control Room,11kV Control panel =E00 , Bay Unit 8( Bus bar protection ) Relay</t>
  </si>
  <si>
    <t>Kloofendal 88/11kV SS Control Room,11kV Control panel =E00 , Bay Unit 9( Bus bar protection ) Relay</t>
  </si>
  <si>
    <t>Kloofendal 88/11kV SS Control Room,11kV Control panel =E00 , Bay Unit 10( Bus bar protection ) Relay</t>
  </si>
  <si>
    <t>Kloofendal 88/11kV SS Control Room,11kV Control panel =E00 , Bay Unit 11( Bus bar protection ) Relay</t>
  </si>
  <si>
    <t>Kloofendal 88/11kV SS Control Room,11kV Control panel =E00 , Bay Unit 12( Bus bar protection ) Relay</t>
  </si>
  <si>
    <t>Kloofendal 88/11kV SS Control Room, 11kV =33kV 110VT 3/33kV Ontdekkers no 1, Backup Protection</t>
  </si>
  <si>
    <t>SEL-387</t>
  </si>
  <si>
    <t>Kloofendal 88/11kV SS Control Room,11kV Control panel =33kV 110VT 3/33kV Ontdekkers no 1,  Main Protection</t>
  </si>
  <si>
    <t>Kloofendal 88/11kV SS Control Room, 11kV = Ontdekkers no 2 33KV Feeder, Backup Protection</t>
  </si>
  <si>
    <t>Kloofendal 88/11kV SS Control Room,11kV Control panel = Ontdekkers no 2 33kV Feeder,  Main Protection</t>
  </si>
  <si>
    <t>Kloofendal 88/11kV SS Control Room, 11kV =88/33kV Transformer 1 , Backup Protection</t>
  </si>
  <si>
    <t>Kloofendal 88/11kV SS Control Room,11kV Control panel =88/33kV Transformer 1,  Main Protection</t>
  </si>
  <si>
    <t>Kloofendal 88/11kV SS Control Room, 11kV = 88/33kV Transformer 1, Tap changer control</t>
  </si>
  <si>
    <t>Micro Tapp</t>
  </si>
  <si>
    <t>NT1-101-HE</t>
  </si>
  <si>
    <t>S0387938/005</t>
  </si>
  <si>
    <t xml:space="preserve">Kloofendal 88/11kV SS Control Room,11kV Control panel = 88/33kV Transformer 1,  Lockout </t>
  </si>
  <si>
    <t>2HSN504B2</t>
  </si>
  <si>
    <t>109892/3</t>
  </si>
  <si>
    <t>Kloofendal 88/11kV SS Control Room,11kV Control panel =33kV incomer 1,  Main Protection</t>
  </si>
  <si>
    <t>GEC Power Distribution</t>
  </si>
  <si>
    <t>T3-0F</t>
  </si>
  <si>
    <t>Electrical Aparatus LTD</t>
  </si>
  <si>
    <t>EHF</t>
  </si>
  <si>
    <t>200-250V</t>
  </si>
  <si>
    <t>Telecommunications</t>
  </si>
  <si>
    <t>Kloofendal 88/33kV SS Control Room, RTU Panel</t>
  </si>
  <si>
    <t>Kloofendal 88/33kV SS Control Room, Telecom Panel</t>
  </si>
  <si>
    <t>SFU-K103</t>
  </si>
  <si>
    <t>Kloofendal 88/33kV SS Control Room, Fox Panel</t>
  </si>
  <si>
    <t>Kloofendal 88/33kV SS Control Room, Battery Charger 1</t>
  </si>
  <si>
    <t>6V11050/010</t>
  </si>
  <si>
    <t>150988A/2</t>
  </si>
  <si>
    <t>50A(Output)</t>
  </si>
  <si>
    <t>110V(Output)</t>
  </si>
  <si>
    <t>Kloofendal 88/33kV SS Control Room, Battery Charger 2</t>
  </si>
  <si>
    <t>150988A/1</t>
  </si>
  <si>
    <t>Kloofendal 88/33kV SS Control Room, DC Distribution Board</t>
  </si>
  <si>
    <t>DB110/24</t>
  </si>
  <si>
    <t>150988B</t>
  </si>
  <si>
    <t>Kloofendal 88/33kV SS Control Room, UPS System</t>
  </si>
  <si>
    <t>Standby System SA</t>
  </si>
  <si>
    <t>Manucta 33/6.6kV SS</t>
  </si>
  <si>
    <t>Old Main Reef Road</t>
  </si>
  <si>
    <t>27°51'50.5" E</t>
  </si>
  <si>
    <t>26°09'04.2" S</t>
  </si>
  <si>
    <t>C-MANFT-FB1B-INCM01</t>
  </si>
  <si>
    <t>Manucta 33/6.6kV SS, Switchbay,Transformer 1 (Bay 1)</t>
  </si>
  <si>
    <t>Nameplate InAccessable</t>
  </si>
  <si>
    <t>OIL</t>
  </si>
  <si>
    <t>C-MANFT-FB1B-MNFT1S</t>
  </si>
  <si>
    <t>Manucta 33/6.6kV SS, Switchbay,Local M/S  (Bay 2)</t>
  </si>
  <si>
    <t>C-MANFT-FB1B-STLENG</t>
  </si>
  <si>
    <t>Manucta 33/6.6kV SS, Switchbay,Steel Engineering no 1 Substation (Bay 3)</t>
  </si>
  <si>
    <t>Manucta 33/6.6kV SS, Switchbay,RMU00807 (Bay 4)</t>
  </si>
  <si>
    <t>C-MANFT-FB1B-TIMBE2</t>
  </si>
  <si>
    <t>Manucta 33/6.6kV SS, Switchbay,Timber no 1 (Bay 5)</t>
  </si>
  <si>
    <t>C-MANFT-FB1A-REFHV3</t>
  </si>
  <si>
    <t>Manucta 33/6.6kV SS, Switchbay,Reef Haven no 3 (Bay 6)</t>
  </si>
  <si>
    <t>C-MANFT-FB1B-REFHV2</t>
  </si>
  <si>
    <t>Manucta 33/6.6kV SS, Switchbay, Reef Haven no 2 (Bay 7)</t>
  </si>
  <si>
    <t>C-MANFT-FB1B-LAFLM1</t>
  </si>
  <si>
    <t>Manucta 33/6.6kV SS, Switchbay,Lauf Lumenite no 1 (Bay 8)</t>
  </si>
  <si>
    <t>C-MANFT-FB1A-CTLBRS</t>
  </si>
  <si>
    <t>Manucta 33/6.6kV SS, Switchbay,Central Brass S/ W Station (Bay 9)</t>
  </si>
  <si>
    <t>C-MANFT-FB1B-GPONO1</t>
  </si>
  <si>
    <t>Manucta 33/6.6kV SS, Switchbay,G.P.O no 1 SS (Bay 10)</t>
  </si>
  <si>
    <t>Manucta 33/6.6kV SS, Switchbay, Bus Section (Bay 11)</t>
  </si>
  <si>
    <t>C-MANFT-FB1A-LAUFLT</t>
  </si>
  <si>
    <t>Manucta 33/6.6kV SS, Switchbay,Lauf no 2 (Bay 12)</t>
  </si>
  <si>
    <t>C-MANFT-FB1A-SVSEG1</t>
  </si>
  <si>
    <t>Manucta 33/6.6kV SS, Switchbay, StevensEng no 1 SS (Bay 13)</t>
  </si>
  <si>
    <t>C-MANFT-FB1A-LOADCT</t>
  </si>
  <si>
    <t>Manucta 33/6.6kV SS, Switchbay,Load Control (Bay 14)</t>
  </si>
  <si>
    <t>C-MANFT-FB1A-TIMBER</t>
  </si>
  <si>
    <t>Manucta 33/6.6kV SS, Switchbay,Timber no 2 (Bay 15)</t>
  </si>
  <si>
    <t>C-MANFT-FB1A-STRPST</t>
  </si>
  <si>
    <t>Manucta 33/6.6kV SS, Switchbay,Strip Steel SS (Bay 16)</t>
  </si>
  <si>
    <t>C-MANFT-FB1A-LAFLME</t>
  </si>
  <si>
    <t>Manucta 33/6.6kV SS, Switchbay,Lauf Lamenite no 3 (Bay 17)</t>
  </si>
  <si>
    <t>Manucta 33/6.6kV SS, Switchbay,Central Brass no 1 (Bay 18)</t>
  </si>
  <si>
    <t>C-MANFT-FB1A-NewSUB</t>
  </si>
  <si>
    <t>Manucta 33/6.6kV SS, Switchbay,New Substation  (Bay 19)</t>
  </si>
  <si>
    <t>C-MANFT-FB1A-INCM02</t>
  </si>
  <si>
    <t>Manucta 33/6.6kV SS, Switchbay,Transformer  (Bay 20)</t>
  </si>
  <si>
    <t>C-MANFT-FB1B-REFHVN</t>
  </si>
  <si>
    <t>Manucta 33/6.6kV SS, Switchbay,Reefhaven (Bay 21)</t>
  </si>
  <si>
    <t>YP-224</t>
  </si>
  <si>
    <t>Cables:20</t>
  </si>
  <si>
    <t>C-MANFT-TR01</t>
  </si>
  <si>
    <t>Manufacta SS, 20MVA, Bay 1, 33/6.6kV</t>
  </si>
  <si>
    <t>Bona Long</t>
  </si>
  <si>
    <t>no type</t>
  </si>
  <si>
    <t>77/415</t>
  </si>
  <si>
    <t>C-MANFT-TR02</t>
  </si>
  <si>
    <t>Manufacta SS, 20MVA, Bay 2, 33/6.6kV</t>
  </si>
  <si>
    <t>77/416</t>
  </si>
  <si>
    <t xml:space="preserve">Not found </t>
  </si>
  <si>
    <t xml:space="preserve">Manufacta 33/6.6kV SS, ,SS, Switchbay,, overcurrent </t>
  </si>
  <si>
    <t>Thytronic</t>
  </si>
  <si>
    <t>120-240V</t>
  </si>
  <si>
    <t>110-240V</t>
  </si>
  <si>
    <t>Manufacta 33/6.6kV SS, ,SS, Switchbay,overcurrent X 3</t>
  </si>
  <si>
    <t>WestingHouse</t>
  </si>
  <si>
    <t>1450C39A22</t>
  </si>
  <si>
    <t>Manufacta 33/6.6kV SS, Switchbay,Earth Fault Relay</t>
  </si>
  <si>
    <t>HO4BF2A5</t>
  </si>
  <si>
    <t>81907F</t>
  </si>
  <si>
    <t>039129K</t>
  </si>
  <si>
    <t>062700H</t>
  </si>
  <si>
    <t>172479B</t>
  </si>
  <si>
    <t xml:space="preserve"> Manufacta 33/6.6kV SS, Switchbay,Earth Fault Relay</t>
  </si>
  <si>
    <t>064188M</t>
  </si>
  <si>
    <t>English Electric</t>
  </si>
  <si>
    <t>CDG12AF2301H5</t>
  </si>
  <si>
    <t>794006F</t>
  </si>
  <si>
    <t>427616E</t>
  </si>
  <si>
    <t>Manufacta 33/6.6kV SS, Switchbay, Restricted Earth Fault Relay</t>
  </si>
  <si>
    <t>CAG14AF15A</t>
  </si>
  <si>
    <t>794954F</t>
  </si>
  <si>
    <t>Manufacta 33/6.6kV SS, Switchbay, Resticted Earth Fault Relay</t>
  </si>
  <si>
    <t>794952F</t>
  </si>
  <si>
    <t>Manufacta 33/6.6kV SS, Switchbay,Intertrip Relay</t>
  </si>
  <si>
    <t>VAJ13ZG2202BB</t>
  </si>
  <si>
    <t>Manufacta 33/6.6kV SS, Switchbay, Intertrip Relay</t>
  </si>
  <si>
    <t>VAA13ZG3201AB</t>
  </si>
  <si>
    <t>Manufacta 33/6.6kV SS, Switchbay,Load Control</t>
  </si>
  <si>
    <t>VAJY11BF2203BA</t>
  </si>
  <si>
    <t>921338G</t>
  </si>
  <si>
    <t>Manufacta 33/6.6kV SS, Control Room,Tap changer no 1 ,Alarm Relay</t>
  </si>
  <si>
    <t>VAA103SPEC324-22</t>
  </si>
  <si>
    <t>Manufacta 33/6.6kV SS, Control Room,Tap changer no 1,Bias Diff relay X3</t>
  </si>
  <si>
    <t>DDT32FF2231B5</t>
  </si>
  <si>
    <t>100736H</t>
  </si>
  <si>
    <t>Manufacta 33/6.6kV SS, Control Room,Tap changer no 1, Voltage Regulating Relay</t>
  </si>
  <si>
    <t>AVE4DF1A5</t>
  </si>
  <si>
    <t>087762K</t>
  </si>
  <si>
    <t>Manufacta 33/6.6kV SS, Control Room,Tap changer no 1 , Master Trip Relay</t>
  </si>
  <si>
    <t>VAA13ZG3206AB</t>
  </si>
  <si>
    <t>Manufacta 33/6.6kV SS, Control Room,Tap changer no 2 ,Alarm Relay</t>
  </si>
  <si>
    <t>Manufacta 33/6.6kV SS, Control Room,Tap changer no 2,Bias Diff relay X3</t>
  </si>
  <si>
    <t>100737H</t>
  </si>
  <si>
    <t>Manufacta 33/6.6kV SS, Control Room,Tap changer no 2, Voltage Regulating Relay</t>
  </si>
  <si>
    <t>062752H</t>
  </si>
  <si>
    <t>Manufacta 33/6.6kV SS, Control Room,Tap changer no 2 , Master Trip Relay</t>
  </si>
  <si>
    <t>Manufacta 33/6.6kV SS, Control Room,Roodetown1 , Overcurrent /Earth Fault Relay</t>
  </si>
  <si>
    <t>Genaral Electric</t>
  </si>
  <si>
    <t>MIF II</t>
  </si>
  <si>
    <t>Manufacta 33/6.6kV SS, Control Room,Roodetown1 ,Tripping Relay</t>
  </si>
  <si>
    <t>SolkorN</t>
  </si>
  <si>
    <t>S0595402/012</t>
  </si>
  <si>
    <t>Manufacta 33/6.6kV SS, Control Room,Roodetown3 , Overcurrent /Earth Fault Relay</t>
  </si>
  <si>
    <t>Manufacta 33/6.6kV SS, Control Room,Roodetown3 ,Tripping Relay</t>
  </si>
  <si>
    <t>S0595402/006</t>
  </si>
  <si>
    <t>Manufacta 33/6.6kV SS, Control Room,Roodetown2 , Overcurrent /Earth Fault Relay</t>
  </si>
  <si>
    <t>Manufacta 33/6.6kV SS, Control Room,Roodetown2 ,Tripping Relay</t>
  </si>
  <si>
    <t>S0595402/002</t>
  </si>
  <si>
    <t xml:space="preserve">Manufacta 33/6.6kV SS, Control Room,Roodetown2 , Intelligent Multiplexer relay </t>
  </si>
  <si>
    <t>RFL Electronics</t>
  </si>
  <si>
    <t>MUX 2000</t>
  </si>
  <si>
    <t>Manufacta 33/6.6kV SS, Control Room,Transformer 1 , No name</t>
  </si>
  <si>
    <t>7SJ5001-4CA00/EE</t>
  </si>
  <si>
    <t>Manufacta  33/6.6kV SS, Control Room,Transformer 2 , No name</t>
  </si>
  <si>
    <t>Manufacta 33/6.6kV SS, Control Room,Westgate , No name</t>
  </si>
  <si>
    <t>Manufacta 33/6.6kV SS, Control Room,Penny street no 2 , No name</t>
  </si>
  <si>
    <t>Manufacta 33/6.6kV Insulators X182</t>
  </si>
  <si>
    <t xml:space="preserve">Outdoor Switchgear </t>
  </si>
  <si>
    <t>Manufacta 33/6.6kV SS, Transformer 1 Circuit Breaker</t>
  </si>
  <si>
    <t>VBF-E3019</t>
  </si>
  <si>
    <t>1600A</t>
  </si>
  <si>
    <t>30KV</t>
  </si>
  <si>
    <t>Manufacta 33/6.6kV SS, Transformer 1 Bus Bar Links</t>
  </si>
  <si>
    <t>Hackbridge and Hewittic</t>
  </si>
  <si>
    <t>Manufacta 33/6.6kV SS, Transformer 1 Bus Bar Links Earth Switch</t>
  </si>
  <si>
    <t>Manufacta 33/6.6kV SS, Potential Links</t>
  </si>
  <si>
    <t>Manufacta 33/6.6kV SS, Potential Links Earth Switch</t>
  </si>
  <si>
    <t xml:space="preserve">Manufacta 33/6.6kV SS, Penny street Bus Bar Links </t>
  </si>
  <si>
    <t>Manufacta 33/6.6kV SS, Penny street Bus Bar Links Earth Switch</t>
  </si>
  <si>
    <t>Manufacta 33/6.6kV SS, Penny street Oil Circuit Breaker</t>
  </si>
  <si>
    <t>Electrical Industries</t>
  </si>
  <si>
    <t>Manufacta 33/6.6kV SS, Roodetown no 1 Oil Circuit Breaker</t>
  </si>
  <si>
    <t>Crompton And Parkingson</t>
  </si>
  <si>
    <t>Manufacta 33/6.6kV SS, Roodetown no 1 Cable Links</t>
  </si>
  <si>
    <t>VBF-E3016</t>
  </si>
  <si>
    <t>Manufacta 33/6.6kV SS, Transformer 2 Circuit Breaker</t>
  </si>
  <si>
    <t>Manufacta 33/6.6kV SS, Transformer 2 Bus Bar Links</t>
  </si>
  <si>
    <t>Manufacta 33/6.6kV SS, Transformer 2 Bus Bar Links Earth Switch</t>
  </si>
  <si>
    <t xml:space="preserve">Manufacta 33/6.6kV SS, Westgate Bus Bar Links </t>
  </si>
  <si>
    <t>Manufacta 33/6.6kV SS, Westgate Bus Bar Links Earth Switch</t>
  </si>
  <si>
    <t>Manufacta 33/6.6kV SS, Westgate Oil Circuit Breaker</t>
  </si>
  <si>
    <t>Manufacta 33/6.6kV SS, Roodetown no 2 Oil Circuit Breaker</t>
  </si>
  <si>
    <t>Manufacta 33/6.6kV SS, Roodetown no 2 Cable Links</t>
  </si>
  <si>
    <t>Manufacta 33/6.6kV SS, Bus Section Bus Bar links</t>
  </si>
  <si>
    <t>Manufacta 33/6.6kV SS, Bus Section Bus Bar links Earth Switch</t>
  </si>
  <si>
    <t>Manufacta 33/6.6kV SS, Roodetown no 3 Oil Circuit Breaker</t>
  </si>
  <si>
    <t>Cooke and Figurson</t>
  </si>
  <si>
    <t>Manufacta 33/6.6kV SS, Roodetown no 3 Cable Links</t>
  </si>
  <si>
    <t>Manufacta 33/6.6kV SS, Roodetown no 3 Cable Links Earth Switch</t>
  </si>
  <si>
    <t>Current Transformer</t>
  </si>
  <si>
    <t>Manufacta 33/6.6kV SS Transformer 1 C.T X3</t>
  </si>
  <si>
    <t>Manufacta 33/6.6kV SS Transformer 2 C.T X3</t>
  </si>
  <si>
    <t>Manufacta 33/6.6kV SS Transformer 1 V.T</t>
  </si>
  <si>
    <t>Not Speified</t>
  </si>
  <si>
    <t xml:space="preserve">Manucta 33/6.6kV SS  SwitchbayBattery Charger, </t>
  </si>
  <si>
    <t>1V11040A06</t>
  </si>
  <si>
    <t>06/0651</t>
  </si>
  <si>
    <t xml:space="preserve">Battery Systems </t>
  </si>
  <si>
    <t>ICP024012C</t>
  </si>
  <si>
    <t>BS373</t>
  </si>
  <si>
    <t>Manucta 33/6.6kV SS Switchbay X85 Cells</t>
  </si>
  <si>
    <t>ALCAD</t>
  </si>
  <si>
    <t>L29P</t>
  </si>
  <si>
    <t>Ni-Cd</t>
  </si>
  <si>
    <t>Penny Street 33/6.6kV SS</t>
  </si>
  <si>
    <t>23B Penny Street</t>
  </si>
  <si>
    <t>Witpoortjie</t>
  </si>
  <si>
    <t>27°49'52.7" E</t>
  </si>
  <si>
    <t>26°08'33.1" S</t>
  </si>
  <si>
    <t>Penny Street 33/6.6kV SS Switchbay, Transfromers 3A &amp; 3B (Bay 1)</t>
  </si>
  <si>
    <t>C-PENST-FB01-INTR03</t>
  </si>
  <si>
    <t>Vanossi</t>
  </si>
  <si>
    <t>MPS</t>
  </si>
  <si>
    <t>166805/77</t>
  </si>
  <si>
    <t>1 Test Block</t>
  </si>
  <si>
    <t>Penny Street 33/6.6kV SS Switchbay, Load Control (Bay 2)</t>
  </si>
  <si>
    <t>C-PENST-FB01-LOADC1</t>
  </si>
  <si>
    <t>1195/16</t>
  </si>
  <si>
    <t>Penny Street 33/6.6kV SS Switchbay, Koeberg Street (Bay 3)</t>
  </si>
  <si>
    <t>C-PENST-FB01-KOBERG</t>
  </si>
  <si>
    <t>1195/12</t>
  </si>
  <si>
    <t>2 Test Block</t>
  </si>
  <si>
    <t>Penny Street 33/6.6kV SS Switchbay, Groblers Rus (Bay 4)</t>
  </si>
  <si>
    <t>C-PENST-FB01-GRBLER</t>
  </si>
  <si>
    <t>1195/13</t>
  </si>
  <si>
    <t>Penny Street 33/6.6kV SS Switchbay, Oranje Street 1 (Bay 5)</t>
  </si>
  <si>
    <t>C-PENST-FB01-ORNG01</t>
  </si>
  <si>
    <t>1195/17</t>
  </si>
  <si>
    <t>Penny Street 33/6.6kV SS Switchbay, Oranje Street 2 (Bay 6)</t>
  </si>
  <si>
    <t>C-PENST-FB01-ORNG02</t>
  </si>
  <si>
    <t>1195/11</t>
  </si>
  <si>
    <t>Penny Street 33/6.6kV SS Switchbay, Rieger Street 1 (Bay 7)</t>
  </si>
  <si>
    <t>C-PENST-FB01-RYGST1</t>
  </si>
  <si>
    <t>1195/9</t>
  </si>
  <si>
    <t>Penny Street 33/6.6kV SS Switchbay, Rieger Street 2 (Bay 8)</t>
  </si>
  <si>
    <t>C-PENST-FB01-RYGST2</t>
  </si>
  <si>
    <t>1195/14</t>
  </si>
  <si>
    <t>Penny Street 33/6.6kV SS Switchbay, Future Incomer (Bay 10)</t>
  </si>
  <si>
    <t>Penny Street 33/6.6kV SS Switchbay, Transformer 1 (Bay 11)</t>
  </si>
  <si>
    <t>C-PENST-FB01-INTRF1</t>
  </si>
  <si>
    <t>4-2000/31.5/S</t>
  </si>
  <si>
    <t>Penny Street 33/6.6kV SS Switchbay, General Pienaar Sub-Station (Bay 12)</t>
  </si>
  <si>
    <t>C-PENST-FB01-GENPNR</t>
  </si>
  <si>
    <t>1195/3</t>
  </si>
  <si>
    <t>Penny Street 33/6.6kV SS Switchbay, Switching Station M.S.S (Bay 13)</t>
  </si>
  <si>
    <t>C-PENST-CONT-SWSMN1</t>
  </si>
  <si>
    <t>1195/2</t>
  </si>
  <si>
    <t>Penny Street 33/6.6kV SS Switchbay, No Name (Bay 14)</t>
  </si>
  <si>
    <t>Penny Street 33/6.6kV SS Switchbay, Witpoort Gardens (Bay 15)</t>
  </si>
  <si>
    <t>C-PENST-FB01-WPJGNS</t>
  </si>
  <si>
    <t>Penny Street 33/6.6kV SS Switchbay, Strydom Street 1(Bay 16)</t>
  </si>
  <si>
    <t>C-PENST-FB01-SRDST1</t>
  </si>
  <si>
    <t>1195/5</t>
  </si>
  <si>
    <t>Penny Street 33/6.6kV SS Switchbay, Strydom Street 2(Bay 17)</t>
  </si>
  <si>
    <t>C-PENST-FB01-SRDST2</t>
  </si>
  <si>
    <t>1195/7</t>
  </si>
  <si>
    <t>Penny Street 33/6.6kV SS Switchbay, Barbara Flats(Bay 18)</t>
  </si>
  <si>
    <t>C-PENST-FB01-BBRAFT</t>
  </si>
  <si>
    <t>1195/15</t>
  </si>
  <si>
    <t>Penny Street 33/6.6kV SS Switchbay, Transformers 2A &amp; B(Bay 19)</t>
  </si>
  <si>
    <t>C-PENST-FB01-INTRF2</t>
  </si>
  <si>
    <t>166820/77</t>
  </si>
  <si>
    <t>Penny Street 33/6.6kV SS Switchbay, Corlett Drive M.S.S 2(Bay 18)</t>
  </si>
  <si>
    <t>C-PENST-FB01-CLTDR2</t>
  </si>
  <si>
    <t>1195/4</t>
  </si>
  <si>
    <t>Penny Street 33/6.6kV SS Switchbay, Roodetown</t>
  </si>
  <si>
    <t>H515-BS/1250-750/33</t>
  </si>
  <si>
    <t>33kV</t>
  </si>
  <si>
    <t>Penny Street 33/6.6kV SS Switchbay, Transformer 1</t>
  </si>
  <si>
    <t>Penny Street 33/6.6kV SS Switchbay, Transformer 2A&amp;B/3A&amp;B</t>
  </si>
  <si>
    <t>Penny Street 33/6.6kV SS Switchbay, Westgate</t>
  </si>
  <si>
    <t>3AH3305-2</t>
  </si>
  <si>
    <t>3AH3/00003443</t>
  </si>
  <si>
    <t>Penny Street 33/6.6kV SS Switchbay, Manufacta S/D Station 2</t>
  </si>
  <si>
    <t>Switchgear(Outdoor)</t>
  </si>
  <si>
    <t>Penny Street 33/6.6kV SS Switchbay x2</t>
  </si>
  <si>
    <t>Peny Street 33/6.6kV SS, 20MVA, TRFR1</t>
  </si>
  <si>
    <t>C-PENST-TR01</t>
  </si>
  <si>
    <t>Bonar Long</t>
  </si>
  <si>
    <t>96/52</t>
  </si>
  <si>
    <t>Peny Street 33/6.6kV SS, 20MVA, TRFR2A</t>
  </si>
  <si>
    <t>C-PENST-TR2A</t>
  </si>
  <si>
    <t>02/v/2128</t>
  </si>
  <si>
    <t>No Name Plate</t>
  </si>
  <si>
    <t>Peny Street 33/6.6kV SS, 20MVA, TRFR2B</t>
  </si>
  <si>
    <t>C-PENST-TR2B</t>
  </si>
  <si>
    <t>02/v/2127</t>
  </si>
  <si>
    <t>Peny Street 33/6.6kV SS, 20MVA, TRFR3A</t>
  </si>
  <si>
    <t>C-PENST-TR3A</t>
  </si>
  <si>
    <t>02/v/2132</t>
  </si>
  <si>
    <t>Peny Street 33/6.6kV SS, 20MVA, TRFR3B</t>
  </si>
  <si>
    <t>C-PENST-TR3B</t>
  </si>
  <si>
    <t>02/v/2129</t>
  </si>
  <si>
    <t xml:space="preserve">Peny Street 33/6.6kV SS, Aux 1 </t>
  </si>
  <si>
    <t>T-1935/4</t>
  </si>
  <si>
    <t>No Access @ Bay 1 &amp; 2</t>
  </si>
  <si>
    <t>Peny Street 33/6.6kV SS, Aux 2</t>
  </si>
  <si>
    <t>T-1935/7</t>
  </si>
  <si>
    <t>Peny Street 33/6.6kV SS, Aux 3</t>
  </si>
  <si>
    <t>T-1935/6</t>
  </si>
  <si>
    <t>Peny Street 33/6.6kV SS, Aux 4</t>
  </si>
  <si>
    <t>T-1936/2</t>
  </si>
  <si>
    <t>Peny Street 33/6.6kV SS, Aux 5</t>
  </si>
  <si>
    <t>Penny Street 33/6.6kV SS Switchbay, Transfromers 3A &amp; 3B, Overcurrent</t>
  </si>
  <si>
    <t>2.5-5A</t>
  </si>
  <si>
    <t>Penny Street 33/6.6kV SS Switchbay, Transfromers 3A &amp; 3B, No Name</t>
  </si>
  <si>
    <t>VAA13YF3205AB</t>
  </si>
  <si>
    <t>Penny Street 33/6.6kV SS Switchbay, Transfromers 3A &amp; 3B, Restricted Earth Fault</t>
  </si>
  <si>
    <t>795164F</t>
  </si>
  <si>
    <t>Penny Street 33/6.6kV SS Switchbay, Load Control, OvercurrentX3</t>
  </si>
  <si>
    <t>Westinghouse</t>
  </si>
  <si>
    <t>Penny Street 33/6.6kV SS Switchbay, Load Control, Restricted Earth Fault</t>
  </si>
  <si>
    <t>VAJY3ZG2202BB</t>
  </si>
  <si>
    <t>245007</t>
  </si>
  <si>
    <t>Penny Street 33/6.6kV SS Switchbay, Koeberg Street, Overcurrentx3</t>
  </si>
  <si>
    <t>Penny Street 33/6.6kV SS Switchbay, Koeberg Street, Restricted Earth Fault</t>
  </si>
  <si>
    <t>037760H</t>
  </si>
  <si>
    <t>Penny Street 33/6.6kV SS Switchbay, Groblers Rus, OvercurrentX3</t>
  </si>
  <si>
    <t>Penny Street 33/6.6kV SS Switchbay, Groblers Rus, Restricted Earth Fault</t>
  </si>
  <si>
    <t>037612H</t>
  </si>
  <si>
    <t>Penny Street 33/6.6kV SS Switchbay, Oranje Street 1, OvercurrentX3</t>
  </si>
  <si>
    <t>Penny Street 33/6.6kV SS Switchbay, Oranje Street 1, Restricted Earth Fault</t>
  </si>
  <si>
    <t>037613H</t>
  </si>
  <si>
    <t>Penny Street 33/6.6kV SS Switchbay, Oranje Street 2, OvercurrentX3</t>
  </si>
  <si>
    <t>Penny Street 33/6.6kV SS Switchbay, Oranje Street 2, Restricted Earth Fault</t>
  </si>
  <si>
    <t>037604H</t>
  </si>
  <si>
    <t>Penny Street 33/6.6kV SS Switchbay, Reiger Street 1, OvercurrentX3</t>
  </si>
  <si>
    <t>Penny Street 33/6.6kV SS Switchbay, Reiger Street 1, Restricted Earth Fault</t>
  </si>
  <si>
    <t>HO4BF2AA5</t>
  </si>
  <si>
    <t>065597W</t>
  </si>
  <si>
    <t>Penny Street 33/6.6kV SS Switchbay, Reiger Street 2, OvercurrentX3</t>
  </si>
  <si>
    <t>Penny Street 33/6.6kV SS Switchbay, Reiger Street 2, Restricted Earth Fault</t>
  </si>
  <si>
    <t>009378R</t>
  </si>
  <si>
    <t>Penny Street 33/6.6kV SS Switchbay, General Pienaar, Overcurrentx3</t>
  </si>
  <si>
    <t>Penny Street 33/6.6kV SS Switchbay, Switching Station M.S.S, Overcurrent x3</t>
  </si>
  <si>
    <t>Penny Street 33/6.6kV SS Switchbay, Witpoort Gardens , Overcurrent x3</t>
  </si>
  <si>
    <t>Penny Street 33/6.6kV SS Switchbay, Strydom Street 1 , Overcurrentx3</t>
  </si>
  <si>
    <t>Penny Street 33/6.6kV SS Switchbay, Strydom Street 1 , No Nameplate</t>
  </si>
  <si>
    <t>HO4</t>
  </si>
  <si>
    <t>104909L</t>
  </si>
  <si>
    <t>Penny Street 33/6.6kV SS Switchbay, Strydom Street 2 , Overcurrentx3</t>
  </si>
  <si>
    <t>Penny Street 33/6.6kV SS Switchbay, Strydom Street 2 , No Nameplate</t>
  </si>
  <si>
    <t>AEI</t>
  </si>
  <si>
    <t>102639A</t>
  </si>
  <si>
    <t>Penny Street 33/6.6kV SS Switchbay,  Barbara Flats , Overcurrentx3</t>
  </si>
  <si>
    <t>Penny Street 33/6.6kV SS Switchbay,  Barbara Flats , No Nameplate</t>
  </si>
  <si>
    <t>CAG14AF12A</t>
  </si>
  <si>
    <t>460657E</t>
  </si>
  <si>
    <t>Penny Street 33/6.6kV SS Switchbay,  Transformers 2A &amp; B , Overcurrent</t>
  </si>
  <si>
    <t xml:space="preserve">Penny Street 33/6.6kV SS Switchbay,  Transformers 2A &amp; B , Restricted Earth Fault </t>
  </si>
  <si>
    <t>795160F</t>
  </si>
  <si>
    <t>Penny Street 33/6.6kV SS Switchbay,  Transformers 2A &amp; B , No Name</t>
  </si>
  <si>
    <t>VAA13F3206AB</t>
  </si>
  <si>
    <t>Penny Street 33/6.6kV SS Switchbay,  Corlett Drive M.S.S 2 , Overcurrentx3</t>
  </si>
  <si>
    <t>CDG36EF2B5</t>
  </si>
  <si>
    <t>099950M</t>
  </si>
  <si>
    <t>Penny Street 33/6.6kV SS Switchbay,  Corlett Drive M.S.S 2 , Overcurrentx4</t>
  </si>
  <si>
    <t>Penny Street 33/6.6kV SS Switchbay,  Corlett Drive M.S.S 2 , Overcurrentx5</t>
  </si>
  <si>
    <t>Penny Street 33/6.6kV SS Control Room, Transformer 1, TRFR Differential Protection Relay</t>
  </si>
  <si>
    <t>Penny Street 33/6.6kV SS Control Room, Transformer 1, Differential Protection Relay</t>
  </si>
  <si>
    <t>NMLG</t>
  </si>
  <si>
    <t>Penny Street 33/6.6kV SS Control Room, Transformer 1,  O/C E/F  Protection Relay</t>
  </si>
  <si>
    <t>Penny Street 33/6.6kV SS Control Room, Transformer 1, O/C E/F  Protection Relay</t>
  </si>
  <si>
    <t>Penny Street 33/6.6kV SS Control Room,  Tap Change Panel TRFR 1 AVR Relay</t>
  </si>
  <si>
    <t>MK30</t>
  </si>
  <si>
    <t>Penny Street 33/6.6kV SS Control Room,  Tap Change Panel TRFR 2 AVR Relay</t>
  </si>
  <si>
    <t>Penny Street 33/6.6kV SS Control Room, Westgate, TRFR 2 AVR Relay</t>
  </si>
  <si>
    <t>HO4BF1A5</t>
  </si>
  <si>
    <t>005251H</t>
  </si>
  <si>
    <t>Penny Street 33/6.6kV SS Control Room, Manufacta, TRFR 2 AVR Relay</t>
  </si>
  <si>
    <t>Stromberg</t>
  </si>
  <si>
    <t>SJA120</t>
  </si>
  <si>
    <t>Penny Street 33/6.6kV SS Control Room, Transformer 2B, Regulating Relay</t>
  </si>
  <si>
    <t>AVE3</t>
  </si>
  <si>
    <t>Penny Street 33/6.6kV SS Control Room, Transformer 2B, out of Step Relay</t>
  </si>
  <si>
    <t>NRJ3</t>
  </si>
  <si>
    <t>Penny Street 33/6.6kV SS Control Room, Transformer 2B, Auxiliary Relay</t>
  </si>
  <si>
    <t>VAA</t>
  </si>
  <si>
    <t>Penny Street 33/6.6kV SS Control Room, Transformer 2A, Regulating Relay</t>
  </si>
  <si>
    <t>Penny Street 33/6.6kV SS Control Room, Transformer 2A, out of Step Relay</t>
  </si>
  <si>
    <t>Penny Street 33/6.6kV SS Control Room, Transformer 2A, Auxiliary Relay</t>
  </si>
  <si>
    <t>Penny Street 33/6.6kV SS Control Room, Transformer 1B, Regulating Relay</t>
  </si>
  <si>
    <t>Penny Street 33/6.6kV SS Control Room, Transformer 1B, out of Step Relay</t>
  </si>
  <si>
    <t>Penny Street 33/6.6kV SS Control Room, Transformer 1B, Auxiliary Relay</t>
  </si>
  <si>
    <t>97106k</t>
  </si>
  <si>
    <t>Penny Street 33/6.6kV SS Control Room, Transformer 1A, Regulating Relay</t>
  </si>
  <si>
    <t>Penny Street 33/6.6kV SS Control Room, Transformer 1A, out of Step Relay</t>
  </si>
  <si>
    <t>Penny Street 33/6.6kV SS Control Room, Transformer 1A, Auxiliary Relay</t>
  </si>
  <si>
    <t>Penny Street 33/6.6kV SS Control Room, Transformer 2A &amp; B, Overcurrent</t>
  </si>
  <si>
    <t>SPAJ120</t>
  </si>
  <si>
    <t>Penny Street 33/6.6kV SS Control Room, Transformer 2A &amp; B, No Name</t>
  </si>
  <si>
    <t>B12</t>
  </si>
  <si>
    <t>A3AB123181</t>
  </si>
  <si>
    <t>Penny Street 33/6.6kV SS Switchbay, Fire Control Panel</t>
  </si>
  <si>
    <t>Echnoswitch</t>
  </si>
  <si>
    <t>TEC208</t>
  </si>
  <si>
    <t>T3/0F</t>
  </si>
  <si>
    <t>82/T3F9736</t>
  </si>
  <si>
    <t>11/6.6kV</t>
  </si>
  <si>
    <t>E1M5-15351</t>
  </si>
  <si>
    <t>001 03494</t>
  </si>
  <si>
    <t>5A X2</t>
  </si>
  <si>
    <t>110V X2</t>
  </si>
  <si>
    <t>Penny Street 33/6.6kV SS, Telecontrol Junction panel</t>
  </si>
  <si>
    <t>Penny Street 33/6.6kV SS, Switchbay, Battery charger</t>
  </si>
  <si>
    <t>Mabalabala</t>
  </si>
  <si>
    <t>1v11010A92</t>
  </si>
  <si>
    <t>92/0110</t>
  </si>
  <si>
    <t>Penny Street 33/6.6kV SS, Switchbay, Pilot Board Panel</t>
  </si>
  <si>
    <t>Big Fuse: 6, Medium Fuse:22, Small Fuse: 2</t>
  </si>
  <si>
    <t xml:space="preserve">Penny Street 33/6.6kV SS, Battery </t>
  </si>
  <si>
    <t>GAZ</t>
  </si>
  <si>
    <t>KGL35P</t>
  </si>
  <si>
    <t>1.2V 35Ah</t>
  </si>
  <si>
    <t>Strret Address</t>
  </si>
  <si>
    <t>Crown 132/11kV Substation</t>
  </si>
  <si>
    <t>103 Booysens Reserve Road</t>
  </si>
  <si>
    <t>Booysens Reserve</t>
  </si>
  <si>
    <t>27°59'47.0"E</t>
  </si>
  <si>
    <t>26°13'53.6" S</t>
  </si>
  <si>
    <t>Crown 132/11kV SS Feedr board 2 Bus Section (Bay 17)</t>
  </si>
  <si>
    <t>10727</t>
  </si>
  <si>
    <t>10724</t>
  </si>
  <si>
    <t>Y36495/1</t>
  </si>
  <si>
    <t>12.00-12.02</t>
  </si>
  <si>
    <t>Crown 132/11kV SS Feedr board 2 Incomer 2 (Bay 18)</t>
  </si>
  <si>
    <t>10743</t>
  </si>
  <si>
    <t>21.00-21.02; No Name X 4; 2721 X 2</t>
  </si>
  <si>
    <t>Crown 132/11kV SS Feedr board 2 11kV Intc (Bay 19)</t>
  </si>
  <si>
    <t>10726</t>
  </si>
  <si>
    <t>22.00-22.02</t>
  </si>
  <si>
    <t>Crown 132/11kV SS Feedr board 2 Bus Section 3 (Bay 20)</t>
  </si>
  <si>
    <t>32.00-32.02</t>
  </si>
  <si>
    <t>Crown 132/11kV SS Feedr board 2 Bus Section 1 (Bay 9)</t>
  </si>
  <si>
    <t>15.00-15.02</t>
  </si>
  <si>
    <t>Crown 132/11kV SS Feedr board 1  Incomer (Bay 1)</t>
  </si>
  <si>
    <t>11.00-03 &amp; 17.21 &amp; Inc Charge 1  &amp; Inc AC &amp; No name</t>
  </si>
  <si>
    <t>Crown 132/11kV SS Feedr board 1  SAAR House 11kV Distributor (Bay 2)</t>
  </si>
  <si>
    <t>16.01-16.03</t>
  </si>
  <si>
    <t>Crown 132/11kV SS Feedr board 1  SAAR All Gold 11kV Distributor (Bay 3)</t>
  </si>
  <si>
    <t>16.04-16.06</t>
  </si>
  <si>
    <t>Crown 132/11kV SS Feedr board 1  Frampton East 11kV Distributor (Bay 4)</t>
  </si>
  <si>
    <t>16.07-16.09</t>
  </si>
  <si>
    <t>Crown 132/11kV SS Feedr board 1  Spare 11kV Distributor (Bay 5)</t>
  </si>
  <si>
    <t>16.10-16.12</t>
  </si>
  <si>
    <t>Crown 132/11kV SS Feedr board 1  Spare 11kV Distributor (Bay 6)</t>
  </si>
  <si>
    <t>16.13-16.15</t>
  </si>
  <si>
    <t>Crown 132/11kV SS Feedr board 1  Soccer City N0.3 11kV Distributor (Bay 7)</t>
  </si>
  <si>
    <t>16.16-16.18</t>
  </si>
  <si>
    <t>Crown 132/11kV SS Feedr board 1  Soccer City N0.1 11kV Distributor (Bay 8)</t>
  </si>
  <si>
    <t>16.19-16.21</t>
  </si>
  <si>
    <t>Crown 132/11kV SS Feedr board 1  Soccer City N0.2 11kV Distributor (Bay 10)</t>
  </si>
  <si>
    <t>16.22-16.24</t>
  </si>
  <si>
    <t>Crown 132/11kV SS Feedr board 1  Spare 11kV Distributor (Bay 11)</t>
  </si>
  <si>
    <t>16.25-16.27</t>
  </si>
  <si>
    <t>Crown 132/11kV SS Feedr board 1  Spare 11kV Distributor (Bay 12)</t>
  </si>
  <si>
    <t>16.28-16.30</t>
  </si>
  <si>
    <t>Crown 132/11kV SS Feedr board 1  Booysens Reserve East 11kV Distributor (Bay 13)</t>
  </si>
  <si>
    <t>16.31-16.33</t>
  </si>
  <si>
    <t>Crown 132/11kV SS Feedr board 1  Theta Ext 7 11kV Distributor (Bay 14)</t>
  </si>
  <si>
    <t>16.34-16.36</t>
  </si>
  <si>
    <t>Crown 132/11kV SS Feedr board 1  Crownwood 11kV Distributor (Bay 15)</t>
  </si>
  <si>
    <t>16.37-16.39</t>
  </si>
  <si>
    <t>Crown 132/11kV SS Feedr board 1  Ormonde 11kV Standby Distributor (Bay 16)</t>
  </si>
  <si>
    <t>16.40-16.42</t>
  </si>
  <si>
    <t>Crown 132/11kV Standby Board Soccer City no.4 Dist.(Bay 21)</t>
  </si>
  <si>
    <t>36,1-3</t>
  </si>
  <si>
    <t>Crown 132/11kV Standby Board Spare  Dist.(Bay 22)</t>
  </si>
  <si>
    <t>36,4-6</t>
  </si>
  <si>
    <t>Crown 132/11kV Standby Board Spare  Dist.(Bay 23)</t>
  </si>
  <si>
    <t>36,7-9</t>
  </si>
  <si>
    <t>Crown 132/11kV Standby Board Spare Dist.(Bay 24)</t>
  </si>
  <si>
    <t>36,10-12</t>
  </si>
  <si>
    <t>Crown 132/11kV Standby Board Spare Dist.(Bay 25)</t>
  </si>
  <si>
    <t>36,13-15</t>
  </si>
  <si>
    <t>Crown 132/11kV Standby Board Spare Dist.(Bay 26)</t>
  </si>
  <si>
    <t>36,16-18</t>
  </si>
  <si>
    <t>Crown 132/11kV Standby Board Spare Dist.(Bay 27)</t>
  </si>
  <si>
    <t>36,19-21</t>
  </si>
  <si>
    <t>Crown 132/11kV Standby Board Bus Section 4 (Bay 28)</t>
  </si>
  <si>
    <t>35,0-2</t>
  </si>
  <si>
    <t>Crown 132/11kV Standby Board Spare Dist.(Bay 29)</t>
  </si>
  <si>
    <t>36,22-24</t>
  </si>
  <si>
    <t>Crown 132/11kV Standby Board Spare Dist.(Bay 30)</t>
  </si>
  <si>
    <t>36,25-27</t>
  </si>
  <si>
    <t>Crown 132/11kV Standby Board Spare Dist.(Bay 31)</t>
  </si>
  <si>
    <t>36,28-30</t>
  </si>
  <si>
    <t>Crown 132/11kV Standby Board Spare Dist.(Bay 32)</t>
  </si>
  <si>
    <t>36,31-33</t>
  </si>
  <si>
    <t>Crown 132/11kV Standby Board Spare  Dist.(Bay 33)</t>
  </si>
  <si>
    <t>36,34-36</t>
  </si>
  <si>
    <t>Crown 132/11kV Standby Board Spare Dist.(Bay 34)</t>
  </si>
  <si>
    <t>36,37-39</t>
  </si>
  <si>
    <t>Crown 132/11kV Standby Board Spare Dist.(Bay 35)</t>
  </si>
  <si>
    <t>36,40-42</t>
  </si>
  <si>
    <t>Crown 132/11kV Standby Board Incomer 3 Dist.(Bay 36)</t>
  </si>
  <si>
    <t>31,0-3 &amp; 37,21, INC 3 AC &amp; INC Charger</t>
  </si>
  <si>
    <t>No access to VT Nameplate</t>
  </si>
  <si>
    <t>Crown SS Primary Bay 1  132/11kV</t>
  </si>
  <si>
    <t xml:space="preserve">Emco </t>
  </si>
  <si>
    <t>HT1733-12818</t>
  </si>
  <si>
    <t>45MVA</t>
  </si>
  <si>
    <t>132/11</t>
  </si>
  <si>
    <t>Crown SS Primary Bay  2 132/11kV</t>
  </si>
  <si>
    <t>HT1733-12819</t>
  </si>
  <si>
    <t>Crown SS Aux TRF Bay 1</t>
  </si>
  <si>
    <t>2580/1</t>
  </si>
  <si>
    <t>11/0.4</t>
  </si>
  <si>
    <t>Crown SS Aux TRF Bay 2</t>
  </si>
  <si>
    <t>2580/4</t>
  </si>
  <si>
    <t>Crown SS Bay 1</t>
  </si>
  <si>
    <t>0712494381</t>
  </si>
  <si>
    <t>Crown SS Bay 2</t>
  </si>
  <si>
    <t>0712494379</t>
  </si>
  <si>
    <t>Crown 132/11kV SS Feeder Bay Control &amp; Main Protection (Bay 34)</t>
  </si>
  <si>
    <t>GE</t>
  </si>
  <si>
    <t>F650NFCF2G1HI6E</t>
  </si>
  <si>
    <t>80.744.631</t>
  </si>
  <si>
    <t>Crown 132/11kV SS Feeder Bay Control &amp; Main Protection (Bay 35)</t>
  </si>
  <si>
    <t>80.744.626</t>
  </si>
  <si>
    <t>Crown 132/11kV SS Incomer Bay Control &amp; Main Protection (Bay36 )</t>
  </si>
  <si>
    <t>80.744.603</t>
  </si>
  <si>
    <t>Crown 132/11kV SS Incomer Back Up Protection (Bay36 )</t>
  </si>
  <si>
    <t>MIFIIPI11E20HI00</t>
  </si>
  <si>
    <t>90.753.702</t>
  </si>
  <si>
    <t>Crown 132/11kV SS Feeder Bay Control &amp; Main Protection (Bay 31)</t>
  </si>
  <si>
    <t>80.744.615</t>
  </si>
  <si>
    <t>Crown 132/11kV SS Feeder Bay Control &amp; Main Protection (Bay 32)</t>
  </si>
  <si>
    <t>80.744.605</t>
  </si>
  <si>
    <t>Crown 132/11kV SS Feeder Bay Control &amp; Main Protection (Bay 33)</t>
  </si>
  <si>
    <t>80.744.616</t>
  </si>
  <si>
    <t>Crown 132/11kV SS Feeder Bay Control &amp; Main Protection (Bay 30)</t>
  </si>
  <si>
    <t>80.744.614</t>
  </si>
  <si>
    <t>Crown 132/11kV SS Feeder Bay Control &amp; Main Protection (Bay 29)</t>
  </si>
  <si>
    <t>80.744.617</t>
  </si>
  <si>
    <t>Crown 132/11kV SS Bus Section Control &amp; Main Protection (Bay 28)</t>
  </si>
  <si>
    <t>80.744.625</t>
  </si>
  <si>
    <t>Crown 132/11kV SS Feeder Bay Control &amp; Main Protection (Bay 27)</t>
  </si>
  <si>
    <t>80.744.608</t>
  </si>
  <si>
    <t>Crown 132/11kV SS Feeder Bay Control &amp; Main Protection (Bay 26)</t>
  </si>
  <si>
    <t>80.744.612</t>
  </si>
  <si>
    <t>Crown 132/11kV SS Feeder Bay Control &amp; Main Protection (Bay 25)</t>
  </si>
  <si>
    <t>80.744.619</t>
  </si>
  <si>
    <t>Crown 11kV Incomer 1 Backup Protection  (Bay 1 )</t>
  </si>
  <si>
    <t>90,753,701</t>
  </si>
  <si>
    <t>Crown 11kV Incomer 1 Bay Control &amp; Main Protection(Bay 1)</t>
  </si>
  <si>
    <t>80,744,633</t>
  </si>
  <si>
    <t>Crown 2L5 Feeder Bay Protection and Control Bay 2)</t>
  </si>
  <si>
    <t>80,744,621</t>
  </si>
  <si>
    <t>Crown 3L5 Feeder Bay Control and Protection (Bay 3)</t>
  </si>
  <si>
    <t>80,744,638</t>
  </si>
  <si>
    <t>Crown 4L5 Feeder Bay Control and Main Protection (Bay 4)</t>
  </si>
  <si>
    <t>80,744,624</t>
  </si>
  <si>
    <t>Crown 5L5 Feeder Bay Control and Main Protection Bay 5)</t>
  </si>
  <si>
    <t>80,744,618</t>
  </si>
  <si>
    <t>Crown 6L5 Feeder Bay Control and Main Protection (Bay 6)</t>
  </si>
  <si>
    <t>80,744,637</t>
  </si>
  <si>
    <t>Crown  Feeder Diff Protection (Bay 7)</t>
  </si>
  <si>
    <t>Micom</t>
  </si>
  <si>
    <t>Cde60187/001 (P521)</t>
  </si>
  <si>
    <t>Crown  Feeder Diff Protection (Bay 8)</t>
  </si>
  <si>
    <t>Crown 7L5 Feeder Bay Control and Main Protection (Bay 7)</t>
  </si>
  <si>
    <t>80,744,827</t>
  </si>
  <si>
    <t>Crown 8L5 Feeder Bay Control and Main Protection (Bay 7)</t>
  </si>
  <si>
    <t>80,744,629</t>
  </si>
  <si>
    <t>Crown 1CO  Feeder Bay Control and Main Protection Bay 9)</t>
  </si>
  <si>
    <t>80,744,601</t>
  </si>
  <si>
    <t>Crown Bay 10 Feeder Diff Protection (Bay 10)</t>
  </si>
  <si>
    <t>Crown 10L5  Feeder Bay Control and Main Protection (Bay 10)</t>
  </si>
  <si>
    <t>Crown 11L5  Feeder Bay Control and Main Protection (Bay 11)</t>
  </si>
  <si>
    <t>80,744,622</t>
  </si>
  <si>
    <t>Crown 12L5 Feeder Bay Control and Main Protection (Bay 12)</t>
  </si>
  <si>
    <t>80,744,609</t>
  </si>
  <si>
    <t>Crown 13L5 Feeder Bay Control and Main Protection (Bay 13)</t>
  </si>
  <si>
    <t>80,744,611</t>
  </si>
  <si>
    <t>Crown 14L5 Feeder Bay Control and Main Protection (Bay 14)</t>
  </si>
  <si>
    <t>80,744,607</t>
  </si>
  <si>
    <t>Crown 15L5 Feeder Bay Control and Main Protection (Bay 15)</t>
  </si>
  <si>
    <t>80,744,610</t>
  </si>
  <si>
    <t>Crown 16L5 Feeder Bay Control and Main Protection (Bay 16)</t>
  </si>
  <si>
    <t>80,744,604</t>
  </si>
  <si>
    <t>Crown 1SO Feeder Bay Control and Main Protection (Bay 17)</t>
  </si>
  <si>
    <t>80,744,632</t>
  </si>
  <si>
    <t>Crown 2TO Feeder Bay Control and Main Protection (Bay 18)</t>
  </si>
  <si>
    <t>80,744,620</t>
  </si>
  <si>
    <t>Crown  Incomer Backup Protection (Bay 18)</t>
  </si>
  <si>
    <t>80,753,703</t>
  </si>
  <si>
    <t>Crown 2SO Feeder Bay Control and Main Protection (Bay 19)</t>
  </si>
  <si>
    <t>80,744,635</t>
  </si>
  <si>
    <t>Crown 3SO  Feeder Bay Control and Main Protection (Bay 20)</t>
  </si>
  <si>
    <t>80,744,636</t>
  </si>
  <si>
    <t>Crown 21L5 Feeder Bay Control and Main Protection (Bay 21)</t>
  </si>
  <si>
    <t>80,744,628</t>
  </si>
  <si>
    <t>Crown 22L5  Feeder Bay Control and Main Protection (Bay 22)</t>
  </si>
  <si>
    <t>80,744,606</t>
  </si>
  <si>
    <t>Crown 23L5  Feeder Bay Control and Main Protection (Bay  23)</t>
  </si>
  <si>
    <t>80,744,623</t>
  </si>
  <si>
    <t>Crown 24L5  Feeder Bay Control and Main Protection (Bay 24)</t>
  </si>
  <si>
    <t>80,744,602</t>
  </si>
  <si>
    <t>Crown 110 Transformer 1 Main 1 Protection Bay 1)</t>
  </si>
  <si>
    <t>80,744,613</t>
  </si>
  <si>
    <t>Crown REG-DA TRFR 1 AVR (Bay 1)</t>
  </si>
  <si>
    <t>a-eberie</t>
  </si>
  <si>
    <t>Crown Transformer 1 Main 2 Protection (Bay 1)</t>
  </si>
  <si>
    <t>T60</t>
  </si>
  <si>
    <t>ABHC08001453</t>
  </si>
  <si>
    <t>Crown L/O 1 Trip Transformer 1 (Bay 1)</t>
  </si>
  <si>
    <t>MVAJ103RA0802A</t>
  </si>
  <si>
    <t>3393943/04/09</t>
  </si>
  <si>
    <t>Crown SS ESKOM LO/Trip Transformer 1 (Bay 1)</t>
  </si>
  <si>
    <t>114821/13</t>
  </si>
  <si>
    <t>Crown 210 Transformer 2 Bay Control and Main1  Protection (Bay 2)</t>
  </si>
  <si>
    <t>80,744,634</t>
  </si>
  <si>
    <t>Crown REG-DA Transformer 2 AVR  (Bay 2)</t>
  </si>
  <si>
    <t>RED-DA</t>
  </si>
  <si>
    <t>Crown Transfprmer 2 L/O 1 Trip (Bay 2)</t>
  </si>
  <si>
    <t>Crown Main 2 Protection (Bay 2)</t>
  </si>
  <si>
    <t>ABHC08001455</t>
  </si>
  <si>
    <t>Crown SS ESKOM LO/Trip Transformer 2 (Bay 2)</t>
  </si>
  <si>
    <t>114821/6</t>
  </si>
  <si>
    <t>Crown 310 Transformer 3 Bay Control and Main 1 Protection (Bay 3)</t>
  </si>
  <si>
    <t>80,744,630</t>
  </si>
  <si>
    <t>Crown REG-DA Transformer 3 AVR (Bay 3)</t>
  </si>
  <si>
    <t>REDG-DA</t>
  </si>
  <si>
    <t>Crown L/O 1 Trip Transformer 3 (Bay 3)</t>
  </si>
  <si>
    <t>Relay taken out</t>
  </si>
  <si>
    <t>Crown Transformer 3 Main 2 Protection (Bay 3)</t>
  </si>
  <si>
    <t>ABHC08001454</t>
  </si>
  <si>
    <t>Crown SS 2 Siemens RSG2100P</t>
  </si>
  <si>
    <t>Crown SS Industrial Cellular Router Modem</t>
  </si>
  <si>
    <t>RP7941404221898</t>
  </si>
  <si>
    <t>Crown SS Eaton Electrical Industrial</t>
  </si>
  <si>
    <t>G095E02054</t>
  </si>
  <si>
    <t>Crown SS DRUID Energizer Electric Fence</t>
  </si>
  <si>
    <t>Crown SS Bosch Alarm System</t>
  </si>
  <si>
    <t>Crown SS 11kV Incomer 1</t>
  </si>
  <si>
    <t>Crown SS 11kV Incomer 2</t>
  </si>
  <si>
    <t>Crown SS 4.85m Fiber Optic Cable</t>
  </si>
  <si>
    <t>Crown SS MCD Rack 1</t>
  </si>
  <si>
    <t>Crown SS MCD Rack 2</t>
  </si>
  <si>
    <t>Crown SS Satellite Synchronized Cloud</t>
  </si>
  <si>
    <t>Crown SS Power Supply</t>
  </si>
  <si>
    <t>D400</t>
  </si>
  <si>
    <t>D400-20019</t>
  </si>
  <si>
    <t>Crown SS IST-PSU</t>
  </si>
  <si>
    <t>Crown SS GE Multilin</t>
  </si>
  <si>
    <t>ML2400</t>
  </si>
  <si>
    <t>5ad3471809</t>
  </si>
  <si>
    <t>Crown SS DNP3 Module</t>
  </si>
  <si>
    <t>Crown SS DNP3 I/O Module</t>
  </si>
  <si>
    <t>Crown SS DNP3 Digital I/O Module</t>
  </si>
  <si>
    <t>Crown SS MC 402 Remote Router</t>
  </si>
  <si>
    <t>Crown SS ML 2400</t>
  </si>
  <si>
    <t>MMSA08220637</t>
  </si>
  <si>
    <t>MMSA08220641</t>
  </si>
  <si>
    <t>MMSA08220643</t>
  </si>
  <si>
    <t>Crown SS RS 400</t>
  </si>
  <si>
    <t>R400-1108-03924</t>
  </si>
  <si>
    <t>Com10</t>
  </si>
  <si>
    <t>Cordex CXC 125/220 VDC</t>
  </si>
  <si>
    <t>Crown 132/11kV SS Control room  Charger 1 and Charger 2</t>
  </si>
  <si>
    <t>Crown 132/11kV SS Battety Room x 170 cells</t>
  </si>
  <si>
    <t>Hoppecke</t>
  </si>
  <si>
    <t>NiCd  FNC 154 L</t>
  </si>
  <si>
    <t>Subrurb</t>
  </si>
  <si>
    <t>Prospect 275/88kV Substation</t>
  </si>
  <si>
    <t>Rosherville Road</t>
  </si>
  <si>
    <t>City Deep</t>
  </si>
  <si>
    <t>28°05'42.6" E</t>
  </si>
  <si>
    <t>26°13'20.9" S</t>
  </si>
  <si>
    <t>Prospect 275/88kV SS Switch Gear Room, No Feeder Label, (Bay  2)</t>
  </si>
  <si>
    <t>8DN8</t>
  </si>
  <si>
    <t>88/K31242498</t>
  </si>
  <si>
    <t>123kV</t>
  </si>
  <si>
    <t>Year of Make not visible</t>
  </si>
  <si>
    <t>Prospect 275/88kV SS Switch Gear Room, Orlando/Mulbarton 2, (Bay  3)</t>
  </si>
  <si>
    <t>88/K31242499</t>
  </si>
  <si>
    <t>Prospect 275/88kV SS Switch Gear Room, Moffat 2 88kV Feeder, (Bay  4)</t>
  </si>
  <si>
    <t>88/K31242500</t>
  </si>
  <si>
    <t>Prospect 275/88kV SS Switch Gear Room, Transformer 4 88kV Incomer, (Bay  5)</t>
  </si>
  <si>
    <t>88/K31242501</t>
  </si>
  <si>
    <t>Prospect 275/88kV SS Switch Gear Room, Wermer 4 88kV Feeder, (Bay  6)</t>
  </si>
  <si>
    <t>88/K31242502</t>
  </si>
  <si>
    <t>Prospect 275/88kV SS Switch Gear Room, Robertsham 2 88kV Feeder, (Bay  7)</t>
  </si>
  <si>
    <t>88/K31242503</t>
  </si>
  <si>
    <t>Prospect 275/88kV SS Switch Gear Room, Van Beek 2 88kV Feeder, (Bay  8)</t>
  </si>
  <si>
    <t>88/K31242504</t>
  </si>
  <si>
    <t>Prospect 275/88kV SS Switch Gear Room, Durban/Kazerne/Pritchard 2, (Bay  9)</t>
  </si>
  <si>
    <t>88/K31242505</t>
  </si>
  <si>
    <t>Prospect 275/88kV SS Switch Gear Room, Sebenza 2 88kV Feeder, (Bay  10)</t>
  </si>
  <si>
    <t>88/K31242506</t>
  </si>
  <si>
    <t>Prospect 275/88kV SS Switch Gear Room, Wermer 2 88k Feeder, (Bay  11)</t>
  </si>
  <si>
    <t>88/K31242507</t>
  </si>
  <si>
    <t>Prospect 275/88kV SS Switch Gear Room, No Feeder Label, (Bay  12)</t>
  </si>
  <si>
    <t>88/K31242508</t>
  </si>
  <si>
    <t>Prospect 275/88kV SS Switch Gear Room, Central/Siemert 1, (Bay  13)</t>
  </si>
  <si>
    <t>88/K31242509</t>
  </si>
  <si>
    <t>Prospect 275/88kV SS Switch Gear Room, Heriotdale, (Bay  14)</t>
  </si>
  <si>
    <t>88/K31242510</t>
  </si>
  <si>
    <t>Prospect 275/88kV SS Switch Gear Room, Transformer 2 88kV Incomer, (Bay  15)</t>
  </si>
  <si>
    <t>88/K31242511</t>
  </si>
  <si>
    <t>Prospect 275/88kV SS Switch Gear Room, Durban/Pritchard 4, (Bay  16)</t>
  </si>
  <si>
    <t>88/K31242512</t>
  </si>
  <si>
    <t>Prospect 275/88kV SS Switch Gear Room, Filter Bank No. 2 (25 MVAR), (Bay  17)</t>
  </si>
  <si>
    <t>88/K31242513</t>
  </si>
  <si>
    <t>Prospect 275/88kV SS Switch Gear Room, Sebenza/Cleveland 4, (Bay  18)</t>
  </si>
  <si>
    <t>88/K31242514</t>
  </si>
  <si>
    <t>Prospect 275/88kV SS Switch Gear Room, Bus-Coupler 2, (Bay  19)</t>
  </si>
  <si>
    <t>88/K31242515</t>
  </si>
  <si>
    <t>Prospect 275/88kV SS Switch Gear Room, Main Bus-Section (Bay  20)</t>
  </si>
  <si>
    <t>88/K31242516</t>
  </si>
  <si>
    <t>Prospect 275/88kV SS Switch Gear Room, Bus-Coupler 1, (Bay  21)</t>
  </si>
  <si>
    <t>88/K31242517</t>
  </si>
  <si>
    <t>Prospect 275/88kV SS Switch Gear Room, Future Moffat 1 88kV Feeder, (Bay  22)</t>
  </si>
  <si>
    <t>88/K31242518</t>
  </si>
  <si>
    <t>Prospect 275/88kV SS Switch Gear Room, Future Moffat 3 88kV Feeder, (Bay  23)</t>
  </si>
  <si>
    <t>88/K31242519</t>
  </si>
  <si>
    <t>Prospect 275/88kV SS Switch Gear Room, Filter Bank No. 3 88kV Feeder (25MVAR), (Bay  24)</t>
  </si>
  <si>
    <t>88/K31242520</t>
  </si>
  <si>
    <t>Prospect 275/88kV SS Switch Gear Room, Transformer 3 88kV Incomer, (Bay  25)</t>
  </si>
  <si>
    <t>88/K31242521</t>
  </si>
  <si>
    <t>Prospect 275/88kV SS Switch Gear Room, Orlando/Mulberton/Mondeor 1 88kV Feeder, (Bay  26)</t>
  </si>
  <si>
    <t>88/K31242522</t>
  </si>
  <si>
    <t>Prospect 275/88kV SS Switch Gear Room, Durban Str./kazerne 2/Central 4 88kV Feeder, (Bay  27)</t>
  </si>
  <si>
    <t>88/K31242523</t>
  </si>
  <si>
    <t>Prospect 275/88kV SS Switch Gear Room, Robertsham 1 88kV Feeder, (Bay  28)</t>
  </si>
  <si>
    <t>88/K31242524</t>
  </si>
  <si>
    <t>Prospect 275/88kV SS Switch Gear Room, Wemmer 1 88kV Feeder, (Bay  29)</t>
  </si>
  <si>
    <t>88/K31242525</t>
  </si>
  <si>
    <t>Prospect 275/88kV SS Switch Gear Room, Sebenza 1 88kV Feeder, (Bay  30)</t>
  </si>
  <si>
    <t>88/K31242526</t>
  </si>
  <si>
    <t>Prospect 275/88kV SS Switch Gear Room, Van Beek 1 88kV Feeder, (Bay  31)</t>
  </si>
  <si>
    <t>88/K31242527</t>
  </si>
  <si>
    <t>Prospect 275/88kV SS Switch Gear Room, Kazarne/Pritchard 1 88kV Feeder, (Bay  32)</t>
  </si>
  <si>
    <t>88/K31242528</t>
  </si>
  <si>
    <t>Prospect 275/88kV SS Switch Gear Room, Filter Bank 1 88kV Feeder (25 MVAR), (Bay  33)</t>
  </si>
  <si>
    <t>88/K31242529</t>
  </si>
  <si>
    <t>Prospect 275/88kV SS Switch Gear Room, Pritchard 3/Siemert 2 88kV Feeder, (Bay  34)</t>
  </si>
  <si>
    <t>88/K31242530</t>
  </si>
  <si>
    <t>Prospect 275/88kV SS Switch Gear Room, Transformer 1 88kV Incomer (Bay  35)</t>
  </si>
  <si>
    <t>88/K31242531</t>
  </si>
  <si>
    <t>Prospect 275/88kV SS Switch Gear Room, Cleveland 1 88kV Feeder, (Bay  36)</t>
  </si>
  <si>
    <t>88/K31242532</t>
  </si>
  <si>
    <t xml:space="preserve">Prospect 275/88kV SS Switch Gear Room, Sebenza/Cleveland 3 88kV Feeder, (Bay  37) </t>
  </si>
  <si>
    <t>88/K31242533</t>
  </si>
  <si>
    <t>Prospect SS 275kV Transformer 1,  Main Busbar Isolating Links</t>
  </si>
  <si>
    <t>Alpha LTD</t>
  </si>
  <si>
    <t>TFZE27525</t>
  </si>
  <si>
    <t>38550-12</t>
  </si>
  <si>
    <t>275kV</t>
  </si>
  <si>
    <t>Prospect SS 275kV Transformer 1,  Main Busbar Circuit Breaker Earthing Links</t>
  </si>
  <si>
    <t>BBC</t>
  </si>
  <si>
    <t>Not Clear</t>
  </si>
  <si>
    <t>Prospect SS 275kV Transformer 1,  Reserve Busbar Isolating Links</t>
  </si>
  <si>
    <t>TFZ27525</t>
  </si>
  <si>
    <t>38550-5</t>
  </si>
  <si>
    <t>Prospect SS 275kV Sebenza 1 Incomer, Line Earth Switching (L11)</t>
  </si>
  <si>
    <t>Nameplate Not Illegible</t>
  </si>
  <si>
    <t>STB275 DBL E/S</t>
  </si>
  <si>
    <t>1005670/0001/1</t>
  </si>
  <si>
    <t>No Information</t>
  </si>
  <si>
    <t>Prospect SS 275kV Sebenza 1 Incomer, Line Isolator (L13)</t>
  </si>
  <si>
    <t>S3CD2T275/3150</t>
  </si>
  <si>
    <t>Prospect SS 275kV Sebenza 1 Incomer, Breaker Earth Switch Side (L31)</t>
  </si>
  <si>
    <t>1005670/0001/2</t>
  </si>
  <si>
    <t>Prospect SS 275kV Sebenza 1 Incomer, Red Phase, Circuit Breaker</t>
  </si>
  <si>
    <t>1HSB01340047</t>
  </si>
  <si>
    <t>200kV</t>
  </si>
  <si>
    <t>Prospect SS 275kV Sebenza 1 Incomer, White Phase, Circuit Breaker</t>
  </si>
  <si>
    <t>Prospect SS 275kV Sebenza 1 Incomer, Blue Phase, Circuit Breaker</t>
  </si>
  <si>
    <t>Prospect SS 275kV Sebenza 1 Incomer, Reserve Busbar Isolator</t>
  </si>
  <si>
    <t>1005668/0001/1</t>
  </si>
  <si>
    <t>Prospect SS 275kV Sebenza 1 Incomer, Main Busbar Isolator (L14)</t>
  </si>
  <si>
    <t>S3CDT300/3150</t>
  </si>
  <si>
    <t>1005669/0001/1</t>
  </si>
  <si>
    <t>Prospect SS 275kV Sebenza 1 Incomer, Breaker Earth Switch Side (L51)</t>
  </si>
  <si>
    <t>1005669/0001/2</t>
  </si>
  <si>
    <t>Prospect SS 275kV Sebenza 1 Incomer, Main Busbar Earth Switch (S11)</t>
  </si>
  <si>
    <t>Prospect SS 275kV Transformer 1, Red Phase, Circuit Breaker</t>
  </si>
  <si>
    <t>Sprecher &amp; Schuh</t>
  </si>
  <si>
    <t>Can't See Nameplate</t>
  </si>
  <si>
    <t>Prospect SS 275kV Transformer 1, White Phase, Circuit Breaker</t>
  </si>
  <si>
    <t>Prospect SS 275kV Transformer 1, Blue Phase, Circuit Breaker</t>
  </si>
  <si>
    <t>Prospect SS 275kV Transformer 1, Circuit Breaker Earthing Links</t>
  </si>
  <si>
    <t>LA555013-B</t>
  </si>
  <si>
    <t>Prospect SS 275kV Transformer 3,  Reserve Busbar Isolating Links (H36)</t>
  </si>
  <si>
    <t>38550-1</t>
  </si>
  <si>
    <t>Prospect SS 275kV Transformer 3,  Main Busbar Circuit Breaker Earthing Links (H31)</t>
  </si>
  <si>
    <t>Prospect SS 275kV Transformer 3,  Main Busbar Isolating Links (H34)</t>
  </si>
  <si>
    <t>38550-14</t>
  </si>
  <si>
    <t>Prospect SS 275kV Transformer 3, Red Phase, Circuit Breaker (H30)</t>
  </si>
  <si>
    <t>Prospect SS 275kV Transformer 3, White Phase, Circuit Breaker (H30)</t>
  </si>
  <si>
    <t>Prospect SS 275kV Transformer 3, Blue Phase, Circuit Breaker (H30)</t>
  </si>
  <si>
    <t>Prospect SS 275kV Transformer 3, Circuit Breaker Earthing Links</t>
  </si>
  <si>
    <t>Prospect SS 275kV Busbar Coupler Main Busbar Links</t>
  </si>
  <si>
    <t>S3CDT</t>
  </si>
  <si>
    <t>V14367</t>
  </si>
  <si>
    <t>Prospect SS 275kV Busbar Coupler Circuit Breaker Earthing Links</t>
  </si>
  <si>
    <t>STA</t>
  </si>
  <si>
    <t>Prospect SS 275kV Busbar Coupler, Red Phase, Circuit Breaker</t>
  </si>
  <si>
    <t>Prospect SS 275kV Busbar Coupler, White Phase, Circuit Breaker</t>
  </si>
  <si>
    <t>Prospect SS 275kV Busbar Coupler, Blue Phase, Circuit Breaker</t>
  </si>
  <si>
    <t>Prospect SS 275kV Busbar Coupler, Reserve Busbar Links (W16)</t>
  </si>
  <si>
    <t>38550-2</t>
  </si>
  <si>
    <t>Prospect SS 275kV Busbar Coupler,  Reserve Busbar Circuit Breaker Earthing Links (W21)</t>
  </si>
  <si>
    <t>Prospect SS 275kV Sebenza 2 Incomer, Line Earth Switching (L41)</t>
  </si>
  <si>
    <t>STB275 E/S LH</t>
  </si>
  <si>
    <t>1004413/0001/3</t>
  </si>
  <si>
    <t>Prospect SS 275kV Sebenza 2 Incomer, Line Isolator (L23)</t>
  </si>
  <si>
    <t>S3CD2300/3150</t>
  </si>
  <si>
    <t>1004413/0001/1</t>
  </si>
  <si>
    <t>Prospect SS 275kV Sebenza 2 Incomer, Earth Switch Line Side (L21)</t>
  </si>
  <si>
    <t>1004413/0001/2</t>
  </si>
  <si>
    <t>Prospect SS 275kV Sebenza 2 Incomer, Red Phase, Circuit Breaker (L25)</t>
  </si>
  <si>
    <t>Prospect SS 275kV Sebenza 2 Incomer, White Phase, Circuit Breaker (L25)</t>
  </si>
  <si>
    <t>Prospect SS 275kV Sebenza 2 Incomer, Blue Phase, Circuit Breaker (L25)</t>
  </si>
  <si>
    <t>Prospect SS 275kV Sebenza 2 Incomer, Earth Switch Busbar 2 Side (L61)</t>
  </si>
  <si>
    <t>1004413/0003/2</t>
  </si>
  <si>
    <t>Prospect SS 275kV Sebenza 2 Incomer, Busbar 2 Isolator (L26)</t>
  </si>
  <si>
    <t>1004413/0003/1</t>
  </si>
  <si>
    <t>Prospect SS 275kV Sebenza 2 Incomer, Busbar 1 Isolator (L24)</t>
  </si>
  <si>
    <t>1004413/0002/1</t>
  </si>
  <si>
    <t>Prospect SS 275kV Transformer 2,  Reserve Busbar Isolating Links (H26)</t>
  </si>
  <si>
    <t>38550-4</t>
  </si>
  <si>
    <t>Prospect SS 275kV Transformer 2,  Main Busbar Circuit Breaker Earthing Links (H21)</t>
  </si>
  <si>
    <t>Prospect SS 275kV Transformer 2,  Main Busbar Isolating Links (H24)</t>
  </si>
  <si>
    <t>38550-13</t>
  </si>
  <si>
    <t>Prospect SS 275kV Transformer 2, Red Phase, Circuit Breaker (H20)</t>
  </si>
  <si>
    <t>Prospect SS 275kV Transformer 2, White Phase, Circuit Breaker (H20)</t>
  </si>
  <si>
    <t>Prospect SS 275kV Transformer 2, Blue Phase, Circuit Breaker (H20)</t>
  </si>
  <si>
    <t>Prospect SS 275kV Transformer 2, Circuit Breaker Earthing Links</t>
  </si>
  <si>
    <t>Prospect SS 275kV Jupiter 1 Incomer, Line Earth Switching (L91)</t>
  </si>
  <si>
    <t xml:space="preserve">STB275 E/S </t>
  </si>
  <si>
    <t>1009451/0001/2</t>
  </si>
  <si>
    <t>Prospect SS 275kV Jupiter 1 Incomer, Line Isolator (L33)</t>
  </si>
  <si>
    <t>Prospect SS 275kV Jupiter 1 Incomer, Breaker Earth Switch Line Side (L71)</t>
  </si>
  <si>
    <t>Prospect SS 275kV Jupiter 1 Incomer, Red Phase, Circuit Breaker (L35)</t>
  </si>
  <si>
    <t>HPL 300B1</t>
  </si>
  <si>
    <t>1HSB013534043</t>
  </si>
  <si>
    <t>300kV</t>
  </si>
  <si>
    <t>Prospect SS 275kV Jupiter 1 Incomer, White Phase, Circuit Breaker (L35)</t>
  </si>
  <si>
    <t>Prospect SS 275kV Jupiter 1 Incomer, Blue Phase, Circuit Breaker (L35)</t>
  </si>
  <si>
    <t>Prospect SS 275kV Jupiter 1 Incomer, Breaker Earth Switch Reserve Busbar Side (L111)</t>
  </si>
  <si>
    <t>1009451/0001/1</t>
  </si>
  <si>
    <t>Prospect SS 275kV Jupiter 1 Incomer, Reserve Busbar Isolator (P31)</t>
  </si>
  <si>
    <t>Prospect SS 275kV Jupiter 1 Incomer, Main Busbar Isolator (L34)</t>
  </si>
  <si>
    <t>S3CD</t>
  </si>
  <si>
    <t>V15327</t>
  </si>
  <si>
    <t>Prospect SS 275kV Transformer 4,  Reserve Busbar Isolating Links (H46)</t>
  </si>
  <si>
    <t>38550-9</t>
  </si>
  <si>
    <t>Prospect SS 275kV Transformer 4,  Main Busbar Circuit Breaker Earthing Links (H41)</t>
  </si>
  <si>
    <t>Prospect SS 275kV Transformer 4,  Main Busbar Isolating Links (H44)</t>
  </si>
  <si>
    <t>38550-16</t>
  </si>
  <si>
    <t>Prospect SS 275kV Transformer 4, Red Phase, Circuit Breaker (H40)</t>
  </si>
  <si>
    <t>Prospect SS 275kV Transformer 4, White Phase, Circuit Breaker (H40)</t>
  </si>
  <si>
    <t>Prospect SS 275kV Transformer 4, Blue Phase, Circuit Breaker (H40)</t>
  </si>
  <si>
    <t>Prospect SS 275kV Transformer 4, Circuit Breaker Earthing Links (H81)</t>
  </si>
  <si>
    <t>Prospect SS 275kV Eiger 1 Incomer, Line Earth Switching (L101)</t>
  </si>
  <si>
    <t xml:space="preserve">STB300 E/S </t>
  </si>
  <si>
    <t>1003966/0002/2</t>
  </si>
  <si>
    <t>Prospect SS 275kV Eiger 1 Incomer, Line Isolator (L43)</t>
  </si>
  <si>
    <t>S3CD2T300/3150</t>
  </si>
  <si>
    <t>1003966/0002/1</t>
  </si>
  <si>
    <t>Prospect SS 275kV Eiger 1 Incomer, Breaker Earth Switch Line Side (L81)</t>
  </si>
  <si>
    <t>1003966/0002/3</t>
  </si>
  <si>
    <t>Prospect SS 275kV Eiger 1 Incomer, Red Phase, Circuit Breaker (L35)</t>
  </si>
  <si>
    <t>1HSB01517090</t>
  </si>
  <si>
    <t>Prospect SS 275kV Eiger 1 Incomer, White Phase, Circuit Breaker (L35)</t>
  </si>
  <si>
    <t>Prospect SS 275kV Eiger 1 Incomer, Blue Phase, Circuit Breaker (L35)</t>
  </si>
  <si>
    <t>Prospect SS 275kV Eiger 1 Incomer, Breaker Earth Switch Reserve Busbar Side (L121)</t>
  </si>
  <si>
    <t>1003966/0001/2</t>
  </si>
  <si>
    <t>Prospect SS 275kV Eiger 1 Incomer, Reserve Busbar Isolator (L46)</t>
  </si>
  <si>
    <t>1003966/0001/1</t>
  </si>
  <si>
    <t>Prospect SS 275kV Eiger 1 Incomer, Main Busbar Isolator (L44)</t>
  </si>
  <si>
    <t>S3CD300/3150</t>
  </si>
  <si>
    <t>1003966/0003/1</t>
  </si>
  <si>
    <t xml:space="preserve">Prospect SS, 250MVA, Bay 1, 275/88/11kV </t>
  </si>
  <si>
    <t xml:space="preserve">Prospect SS, 250MVA, Bay 2, 275/88/11kV </t>
  </si>
  <si>
    <t xml:space="preserve">Prospect SS, 250MVA, Bay 3, 275/88/11kV </t>
  </si>
  <si>
    <t xml:space="preserve">Prospect SS, 250MVA, Bay 4, 275/88/11kV </t>
  </si>
  <si>
    <t xml:space="preserve">Prospect SS 275kV Main Busbar, Red Phase, Capacitor VT </t>
  </si>
  <si>
    <t xml:space="preserve">Prospect SS 275kV Main Busbar, White Phase, Capacitor VT </t>
  </si>
  <si>
    <t xml:space="preserve">Prospect SS 275kV Main Busbar, Blue Phase, Capacitor VT </t>
  </si>
  <si>
    <t xml:space="preserve">Prospect SS 275kV Reserve Busbar, Red Phase, Capacitor VT </t>
  </si>
  <si>
    <t xml:space="preserve">Prospect SS 275kV Reserve Busbar, White Phase, Capacitor VT </t>
  </si>
  <si>
    <t xml:space="preserve">Prospect SS 275kV Reserve Busbar, Blue Phase, Capacitor VT </t>
  </si>
  <si>
    <t>Prospect SS 275kV Sebenza 1 Incomer, Red Phase</t>
  </si>
  <si>
    <t>Trench LTD</t>
  </si>
  <si>
    <t>Prospect SS 275kV Sebenza 1 Incomer, White Phase</t>
  </si>
  <si>
    <t>Prospect SS 275kV Sebenza 1 Incomer, Blue Phase</t>
  </si>
  <si>
    <t>Prospect SS 275kV Sebenza 2 Incomer, Red Phase, Capacitor VT</t>
  </si>
  <si>
    <t>Prospect SS 275kV Sebenza 2 Incomer, White Phase, Capacitor VT</t>
  </si>
  <si>
    <t>Prospect SS 275kV Sebenza 2 Incomer, Blue Phase, Capacitor VT</t>
  </si>
  <si>
    <t>Prospect SS 275kV Jupiter 1 Incomer, Red Phase, Capacitor VT</t>
  </si>
  <si>
    <t>Prospect SS 275kV Jupiter 1 Incomer, White Phase, Capacitor VT</t>
  </si>
  <si>
    <t>Prospect SS 275kV Jupiter 1 Incomer, Blue Phase, Capacitor VT</t>
  </si>
  <si>
    <t>Prospect SS 275kV Eiger 1 Incomer, Red Phase, Capacitor VT</t>
  </si>
  <si>
    <t>Prospect SS 275kV Eiger 1 Incomer, White Phase, Capacitor VT</t>
  </si>
  <si>
    <t>Prospect SS 275kV Eiger 1 Incomer, Blue Phase, Capacitor VT</t>
  </si>
  <si>
    <t>Prospect SS 275kV Transformer 1, Red Phase</t>
  </si>
  <si>
    <t>Prospect SS 275kV Transformer 1, White Phase</t>
  </si>
  <si>
    <t>Prospect SS 275kV Transformer 1, Blue Phase</t>
  </si>
  <si>
    <t>Prospect SS 275kV Transformer 3, Red Phase</t>
  </si>
  <si>
    <t>Prospect SS 275kV Transformer 3, White Phase</t>
  </si>
  <si>
    <t>Prospect SS 275kV Transformer 3, Blue Phase</t>
  </si>
  <si>
    <t>Prospect SS 275kV Busbar Coupler, Red Phase</t>
  </si>
  <si>
    <t>Prospect SS 275kV Busbar Coupler, White Phase</t>
  </si>
  <si>
    <t>Prospect SS 275kV Busbar Coupler, Blue Phase</t>
  </si>
  <si>
    <t>Prospect SS 275kV Busbar Coupler After Circuit Breaker, Red Phase</t>
  </si>
  <si>
    <t>Prospect SS 275kV Busbar Coupler After Circuit Breaker, White Phase</t>
  </si>
  <si>
    <t>Prospect SS 275kV Busbar Coupler After Circuit Breaker, Blue Phase</t>
  </si>
  <si>
    <t>Prospect SS 275kV Sebenza 2 Incomer, Red Phase</t>
  </si>
  <si>
    <t>Prospect SS 275kV Sebenza 2 Incomer, White Phase</t>
  </si>
  <si>
    <t>Prospect SS 275kV Sebenza 2 Incomer, Blue Phase</t>
  </si>
  <si>
    <t>Prospect SS 275kV Transformer 2, Red Phase</t>
  </si>
  <si>
    <t>Prospect SS 275kV Transformer 2, White Phase</t>
  </si>
  <si>
    <t>Prospect SS 275kV Transformer 2, Blue Phase</t>
  </si>
  <si>
    <t>Prospect SS 275kV Jupiter 1 Incomer, Red Phase</t>
  </si>
  <si>
    <t>Prospect SS 275kV Jupiter 1 Incomer, White Phase</t>
  </si>
  <si>
    <t>Prospect SS 275kV Jupiter 1 Incomer, Blue Phase</t>
  </si>
  <si>
    <t>Prospect SS 275kV Transformer 4, Red Phase</t>
  </si>
  <si>
    <t>Prospect SS 275kV Transformer 4, White Phase</t>
  </si>
  <si>
    <t>Prospect SS 275kV Transformer 4, Blue Phase</t>
  </si>
  <si>
    <t>Prospect SS 275kV Eiger 1 Incomer, Red Phase</t>
  </si>
  <si>
    <t>Prospect SS 275kV Eiger 1 Incomer, White Phase</t>
  </si>
  <si>
    <t>Prospect SS 275kV Eiger 1 Incomer, Blue Phase</t>
  </si>
  <si>
    <t>Prospect SS 275kV Sebenza 1 Incomer X9</t>
  </si>
  <si>
    <t>Prospect SS 275kV Transformer 1 X6 (RWB)</t>
  </si>
  <si>
    <t>Prospect SS 88kV Transformer 1 Cable Sealing End X3 (RWB)</t>
  </si>
  <si>
    <t>Prospect SS 275kV Transformer 3 X6 (RWB)</t>
  </si>
  <si>
    <t>Prospect SS 88kV Transformer 3 Cable Sealing End X3 (RWB)</t>
  </si>
  <si>
    <t>Prospect SS 275kV Sebenza 2 Incomer X9</t>
  </si>
  <si>
    <t>Prospect SS 275kV Transformer 2 X6 (RWB)</t>
  </si>
  <si>
    <t>Prospect SS 88kV Transformer 2 Cable Sealing End X3 (RWB)</t>
  </si>
  <si>
    <t>Prospect SS 275kV Jupiter 1 Incomer X9</t>
  </si>
  <si>
    <t>Prospect SS 275kV Transformer 4 X6 (RWB)</t>
  </si>
  <si>
    <t>Prospect SS 88kV Transformer 4 Cable Sealing End X3 (RWB)</t>
  </si>
  <si>
    <t>Prospect SS 275kV Eiger 1 Incomer X9</t>
  </si>
  <si>
    <t>Prospect SS 275kV Main Busbar, Transformer 1 X3</t>
  </si>
  <si>
    <t>Prospect SS 275kV Transformer 1, Main Busbar Earthing &amp; Isolating Links X12</t>
  </si>
  <si>
    <t>Prospect SS 275kV Main Busbar VT X6</t>
  </si>
  <si>
    <t>Prospect SS 275kV Transformer 1, Blue Phase Line Support Structure X1</t>
  </si>
  <si>
    <t>Prospect SS 275kV Reserve Busbar, Transformer 1 X3</t>
  </si>
  <si>
    <t>Prospect SS 275kV Transformer 1, Isolating Links X12</t>
  </si>
  <si>
    <t>Prospect SS 275kV Reserve Busbar VT X6</t>
  </si>
  <si>
    <t>Prospect SS 275kV Sebenza 1 Incomer VT X6 (RWB)</t>
  </si>
  <si>
    <t>Prospect SS 275kV Sebenza 1 Incomer, Line Isolator &amp; Earth Switch X18</t>
  </si>
  <si>
    <t>Prospect SS 275kV Sebenza 1 Incomer, Line Support Structures X6 (RWB)</t>
  </si>
  <si>
    <t>Prospect SS 275kV Sebenza 1 Incomer, CT X3 (RWB)</t>
  </si>
  <si>
    <t>Prospect SS 275kV Sebenza 1 Incomer, Circuit Breaker X6</t>
  </si>
  <si>
    <t>Prospect SS 275kV Sebenza 1 Incomer, Reserve Busbar, Blue Phase Line Support Structure X1</t>
  </si>
  <si>
    <t>Prospect SS 275kV Sebenza 1 Incomer, Reserve Busbar Isolator X18</t>
  </si>
  <si>
    <t>Prospect SS 275kV Transformer 1, Circuit Breaker X48 (RWB)</t>
  </si>
  <si>
    <t>Prospect SS 275kV Transformer 1, CT X3 (RWB)</t>
  </si>
  <si>
    <t>Prospect SS 275kV Transformer 1, Circuit Breaker Earthing Links X6 (RWB)</t>
  </si>
  <si>
    <t>Prospect SS 275kV Transformer 1, Busbar X7</t>
  </si>
  <si>
    <t>Prospect SS 275kV Transformer 1 X3</t>
  </si>
  <si>
    <t>Prospect SS 88kV Transformer 1 X3</t>
  </si>
  <si>
    <t>Prospect SS 88kV Transformer 1 Out Going Feeders X29</t>
  </si>
  <si>
    <t>Prospect SS 88kV Transformer 1, Tertiary Winding X11</t>
  </si>
  <si>
    <t>Prospect SS 88kV Reserve Busbar, Transformer 3 X6</t>
  </si>
  <si>
    <t>Prospect SS 275kV Transformer 3, Blue Phase Line Support Structure X1</t>
  </si>
  <si>
    <t>Prospect SS 275kV Transformer 3, Reserve Busbar Isolating Links X12</t>
  </si>
  <si>
    <t>Prospect SS 275kV Transformer 3, Main Busbar Earthing &amp; Isolating Links X12</t>
  </si>
  <si>
    <t>Prospect SS 275kV Transformer 3, Circuit Breaker X48 (RWB)</t>
  </si>
  <si>
    <t>Prospect SS 275kV Transformer 3, CT X3 (RWB)</t>
  </si>
  <si>
    <t>Prospect SS 275kV Transformer 3, Circuit Breaker Earthing Links X6 (RWB)</t>
  </si>
  <si>
    <t>Prospect SS 275kV Transformer 3, Busbar X7</t>
  </si>
  <si>
    <t>Prospect SS 275kV Transformer 3 X3</t>
  </si>
  <si>
    <t>Prospect SS 88kV Transformer 3 X3</t>
  </si>
  <si>
    <t>Prospect SS 88kV Transformer 3 Out Going Feeders X29</t>
  </si>
  <si>
    <t>Prospect SS 88kV Transformer 3, Tertiary Winding X11</t>
  </si>
  <si>
    <t>Prospect SS 275kV Busbar Coupler Main Busbar, Blue Phase Line Support Structure X1</t>
  </si>
  <si>
    <t>Prospect SS 275kV Busbar Coupler Main Busbar links X18</t>
  </si>
  <si>
    <t>Prospect SS 275kV Busbar Coupler, Phase Line Support Structure X3 (RWB)</t>
  </si>
  <si>
    <t>Prospect SS 275kV Busbar Coupler, CT X6 (RWB)</t>
  </si>
  <si>
    <t>Prospect SS 275kV Busbar Coupler, Circuit Breaker X48 (RWB)</t>
  </si>
  <si>
    <t>Prospect SS 275kV Busbar Coupler Reserve Main Busbar links X18</t>
  </si>
  <si>
    <t>Prospect SS 275kV Busbar Coupler Reserve Busbar, Red Phase Line Support Structure X1</t>
  </si>
  <si>
    <t>Prospect SS 275kV Main &amp; Reserve Busbar Coupler, Busbar X6</t>
  </si>
  <si>
    <t>Prospect SS 275kV Sebenza 2 Incomer VT X3 (RWB)</t>
  </si>
  <si>
    <t>Prospect SS 275kV Sebenza 2 Incomer, Line Isolator &amp; Earth Switch X18</t>
  </si>
  <si>
    <t>Prospect SS 275kV Sebenza 2 Incomer, Line Support Structures X6 (RWB)</t>
  </si>
  <si>
    <t>Prospect SS 275kV Sebenza 2 Incomer, CT X3 (RWB)</t>
  </si>
  <si>
    <t>Prospect SS 275kV Sebenza 2 Incomer, Circuit Breaker X6</t>
  </si>
  <si>
    <t>Prospect SS 275kV Sebenza 2 Incomer, Busbar 2, Blue Phase Line Support Structures X2 (B)</t>
  </si>
  <si>
    <t>Prospect SS 275kV Sebenza 2 Incomer, Busbar 2 Isolator &amp; Earth Switch X18</t>
  </si>
  <si>
    <t>Prospect SS 275kV Sebenza 2 Incomer, Busbar 1, Blue Phase Line Support Structures X2 (B)</t>
  </si>
  <si>
    <t>Prospect SS 275kV Sebenza 2 Incomer, Busbar 1 Isolator X18</t>
  </si>
  <si>
    <t>Prospect SS 275kV Transformer 2, Blue Phase Line Support Structure X1</t>
  </si>
  <si>
    <t>Prospect SS 275kV Transformer 2, Reserve Busbar Isolating Links X12</t>
  </si>
  <si>
    <t>Prospect SS 275kV Transformer 2, Main Busbar Earthing &amp; Isolating Links X12</t>
  </si>
  <si>
    <t>Prospect SS 275kV Transformer 2, Circuit Breaker X48 (RWB)</t>
  </si>
  <si>
    <t>Prospect SS 275kV Transformer 2, CT X3 (RWB)</t>
  </si>
  <si>
    <t>Prospect SS 275kV Transformer 2, Circuit Breaker Earthing Links X6 (RWB)</t>
  </si>
  <si>
    <t>Prospect SS 275kV Transformer 2, Busbar X7</t>
  </si>
  <si>
    <t>Prospect SS 275kV Transformer 2 X3</t>
  </si>
  <si>
    <t>Prospect SS 88kV Transformer 2 X3</t>
  </si>
  <si>
    <t>Prospect SS 88kV Transformer 2 Out Going Feeders X29</t>
  </si>
  <si>
    <t>Prospect SS 88kV Transformer 2, Tertiary Winding X11</t>
  </si>
  <si>
    <t>Prospect SS 275kV Jupiter 1 Incomer VT X3 (RWB)</t>
  </si>
  <si>
    <t>Prospect SS 275kV Jupiter 1 Incomer, Line Isolator &amp; Earth Switch X18</t>
  </si>
  <si>
    <t>Prospect SS 275kV Jupiter 1 Incomer, Line Support Structures X6 (RWB)</t>
  </si>
  <si>
    <t>Prospect SS 275kV Jupiter 1 Incomer, CT X3 (RWB)</t>
  </si>
  <si>
    <t>Prospect SS 275kV Jupiter 1 Incomer, Circuit Breaker X6</t>
  </si>
  <si>
    <t>Prospect SS 275kV Jupiter 1 Incomer, Reserve Busbar, Blue Phase Line Support Structures X2 (B)</t>
  </si>
  <si>
    <t>Prospect SS 275kV Jupiter 1 Incomer, Reserve Busbar Isolator &amp; Earth Switch X18</t>
  </si>
  <si>
    <t>Prospect SS 275kV Jupiter 1 Incomer, Main Busbar, Blue Phase Line Support Structures X1 (B)</t>
  </si>
  <si>
    <t>Prospect SS 275kV Jupiter 1 Incomer, Main Busbar Isolator X18</t>
  </si>
  <si>
    <t>Prospect SS 275kV Transformer 4, Blue Phase Line Support Structure X1</t>
  </si>
  <si>
    <t>Prospect SS 275kV Transformer 4, Reserve Busbar Isolating Links X12</t>
  </si>
  <si>
    <t>Prospect SS 275kV Transformer 4, Main Busbar Earthing &amp; Isolating Links X12</t>
  </si>
  <si>
    <t>Prospect SS 275kV Transformer 4, Circuit Breaker X48 (RWB)</t>
  </si>
  <si>
    <t>Prospect SS 275kV Transformer 4, CT X3 (RWB)</t>
  </si>
  <si>
    <t>Prospect SS 275kV Transformer 4, Circuit Breaker Earthing Links X6 (RWB)</t>
  </si>
  <si>
    <t>Prospect SS 275kV Transformer 4, Busbar X7</t>
  </si>
  <si>
    <t>Prospect SS 275kV Transformer 4 X3</t>
  </si>
  <si>
    <t>Prospect SS 88kV Transformer 4 X3</t>
  </si>
  <si>
    <t>Prospect SS 88kV Transformer 4 Out Going Feeders X29</t>
  </si>
  <si>
    <t>Prospect SS 88kV Transformer 4, Tertiary Winding X11</t>
  </si>
  <si>
    <t>Prospect SS 275kV Eiger 1 Incomer VT X3 (RWB)</t>
  </si>
  <si>
    <t>Prospect SS 275kV Eiger 1 Incomer, Line Isolator &amp; Earth Switch X18</t>
  </si>
  <si>
    <t>Prospect SS 275kV Eiger 1 Incomer, Line Support Structures X6 (RWB)</t>
  </si>
  <si>
    <t>Prospect SS 275kV Eiger 1 Incomer, CT X3 (RWB)</t>
  </si>
  <si>
    <t>Prospect SS 275kV Eiger 1 Incomer, Circuit Breaker X6</t>
  </si>
  <si>
    <t>Prospect SS 275kV Eiger 1 Incomer, Reserve Busbar, Blue Phase Line Support Structures X2 (B)</t>
  </si>
  <si>
    <t>Prospect SS 275kV Eiger 1 Incomer, Reserve Busbar Isolator &amp; Earth Switch X18</t>
  </si>
  <si>
    <t>Prospect SS 275kV Eiger 1 Incomer, Main Busbar, Blue Phase Line Support Structures X1 (B)</t>
  </si>
  <si>
    <t>Prospect SS 275kV Eiger 1 Incomer, Main Busbar Isolator X18</t>
  </si>
  <si>
    <t>Prospect SS, 750kVA, AUX TRF, Bay 1, 11kV/400V</t>
  </si>
  <si>
    <t>1984</t>
  </si>
  <si>
    <t>68854</t>
  </si>
  <si>
    <t>Prospect SS, 750kVA, AUX TRF, Bay 2, 11kV/400V</t>
  </si>
  <si>
    <t>1973</t>
  </si>
  <si>
    <t>TOT 4408</t>
  </si>
  <si>
    <t>35447</t>
  </si>
  <si>
    <t>Gas Dissolved Analyzers</t>
  </si>
  <si>
    <t>Prospect SS, Bay 1</t>
  </si>
  <si>
    <t>Kelman Transfix</t>
  </si>
  <si>
    <t>2007</t>
  </si>
  <si>
    <t>TX1-D001004</t>
  </si>
  <si>
    <t>Prospect SS, Bay 3</t>
  </si>
  <si>
    <t>TX1-D001002</t>
  </si>
  <si>
    <t>Prospect SS, Bay 2</t>
  </si>
  <si>
    <t>TX1-D001008</t>
  </si>
  <si>
    <t>Prospect SS, Bay 4</t>
  </si>
  <si>
    <t>TX1-D001009</t>
  </si>
  <si>
    <t>275kV Sebenza 1 Incomer</t>
  </si>
  <si>
    <t>275kV Jupitor 1 Incomer</t>
  </si>
  <si>
    <t>275kV Transformer 1</t>
  </si>
  <si>
    <t>380V Transformer 1, Marshalling Kiosk</t>
  </si>
  <si>
    <t>275kV Transformer 3</t>
  </si>
  <si>
    <t>380V Transformer 3, Marshalling Kiosk</t>
  </si>
  <si>
    <t>275kV Busbar Coupler</t>
  </si>
  <si>
    <t>275kV Sebenza 2 Incomer</t>
  </si>
  <si>
    <t>275kV Transformer 2</t>
  </si>
  <si>
    <t>380V Transformer 2, Marshalling Kiosk</t>
  </si>
  <si>
    <t>275kV Transformer 4</t>
  </si>
  <si>
    <t>380V Transformer 4, Marshalling Kiosk</t>
  </si>
  <si>
    <t>275kV Eiger 1 Incomer</t>
  </si>
  <si>
    <t>Prospect 275/88kV SS Control Room, D.C. Distribution Panel</t>
  </si>
  <si>
    <t>Prospect 275/88kV SS Relay Room,  +R12 88kV Bus Bar Protection Panel</t>
  </si>
  <si>
    <t>Prospect 275/88kV SS Relay Room,  +R13 88kV Bus Bar Protection Panel</t>
  </si>
  <si>
    <t>Prospect 275/88kV SS Relay Room,  Pilot Board</t>
  </si>
  <si>
    <t>Prospect 275/88kV SS Relay Room,  Telecontrol Panel</t>
  </si>
  <si>
    <t>Modrac Racking technologies</t>
  </si>
  <si>
    <t xml:space="preserve">Prospect 275/88kV SS Relay Room, 275kV TRFR 4 -  Bay Control Voltage Selection Realy1 </t>
  </si>
  <si>
    <t>Artecehe</t>
  </si>
  <si>
    <t>BJ8T220VDC</t>
  </si>
  <si>
    <t>Prospect 275/88kV SS Relay Room, 275kV TRFR 4 - Bay ControlVoltage Selection Realy2</t>
  </si>
  <si>
    <t>Prospect 275/88kV SS Relay Room, 275kV TRFR 4 - Bay Control Relay</t>
  </si>
  <si>
    <t>Sel</t>
  </si>
  <si>
    <t>SEL451</t>
  </si>
  <si>
    <t xml:space="preserve">Prospect 275/88kV SS Relay Room, 275kV TRFR 2 -  Bay Control , Voltage Selection Realy1 </t>
  </si>
  <si>
    <t>Prospect 275/88kV SS Relay Room, 275kV TRFR 2 -Bay Control , Voltage Selection Realy2</t>
  </si>
  <si>
    <t>Prospect 275/88kV SS Relay Room, 275kV TRFR 2 - Bay Control, Bay Control Relay</t>
  </si>
  <si>
    <t>Prospect 275/88kV SS Relay Room, 275kV Bus Coupler - Bay Control , Bay Control Relay</t>
  </si>
  <si>
    <t xml:space="preserve">Prospect 275/88kV SS Relay Room, 275kV TRFR 3 -  Bay Control , Voltage Selection Realy1 </t>
  </si>
  <si>
    <t>Prospect 275/88kV SS Relay Room, 275kV TRFR 3 -Bay Control , Voltage Selection Realy2</t>
  </si>
  <si>
    <t>Prospect 275/88kV SS Relay Room, 275kV TRFR 3 - Bay Control, Bay Control Relay</t>
  </si>
  <si>
    <t xml:space="preserve">Prospect 275/88kV SS Relay Room, 275kV TRFR 1 -  Bay Control , Voltage Selection Realy1 </t>
  </si>
  <si>
    <t>Prospect 275/88kV SS Relay Room, 275kV TRFR 1 -Bay Control , Voltage Selection Realy2</t>
  </si>
  <si>
    <t>Prospect 275/88kV SS Relay Room, 275kV TRFR 1 - Bay Control, Bay Control Relay</t>
  </si>
  <si>
    <t xml:space="preserve">Prospect 275/88kV SS Relay Room, Transformer 1 Protector </t>
  </si>
  <si>
    <t>MTPA</t>
  </si>
  <si>
    <t>5700/09</t>
  </si>
  <si>
    <t>10kA</t>
  </si>
  <si>
    <t>90-250 VDC</t>
  </si>
  <si>
    <t xml:space="preserve">Prospect 275/88kV SS Relay Room, TRF Bay 2 Protector </t>
  </si>
  <si>
    <t>5702/09</t>
  </si>
  <si>
    <t xml:space="preserve">Prospect 275/88kV SS Relay Room, TRF Bay 3 Protector </t>
  </si>
  <si>
    <t>5701/09</t>
  </si>
  <si>
    <t xml:space="preserve">Prospect 275/88kV SS Relay Room, TRF Bay 34Protector </t>
  </si>
  <si>
    <t>5703/09</t>
  </si>
  <si>
    <t>Prospect 275/88kV SS Relay Room, 275kV Buszone, Buszone IED(Red Phase)</t>
  </si>
  <si>
    <t>RED670</t>
  </si>
  <si>
    <t>T1506041</t>
  </si>
  <si>
    <t>Prospect 275/88kV SS Relay Room, 275kV Buszone, Buszone IED(White Phase)</t>
  </si>
  <si>
    <t>T1451119</t>
  </si>
  <si>
    <t>Prospect 275/88kV SS Relay Room, 275kV Buszone, Buszone IED(Blue Phase)</t>
  </si>
  <si>
    <t>T1506040</t>
  </si>
  <si>
    <t>Prospect 275/88kV SS Relay Room, 275kV Sebenza Feeder1, Volatge Selection Relay 1</t>
  </si>
  <si>
    <t>Prospect 275/88kV SS Relay Room, 275kV Sebenza Feeder1, Volatge Selection Relay 2</t>
  </si>
  <si>
    <t>Prospect 275/88kV SS Relay Room, 275kV Sebenza Feeder1, BYC- Bay Control IED</t>
  </si>
  <si>
    <t>Sel-451</t>
  </si>
  <si>
    <t>Prospect 275/88kV SS Relay Room, 275kV Sebenza Feeder1, MNP1 Main-1  Protection IED</t>
  </si>
  <si>
    <t>Prospect 275/88kV SS Relay Room, 275kV Sebenza Feeder1, MNP2 Main-2  Protection IED</t>
  </si>
  <si>
    <t>Sel-411L</t>
  </si>
  <si>
    <t>Prospect 275/88kV SS Relay Room, 275kV Sebenza Feeder2, Volatge Selection Relay 1</t>
  </si>
  <si>
    <t>Prospect 275/88kV SS Relay Room, 275kV Sebenza Feeder2, Volatge Selection Relay 2</t>
  </si>
  <si>
    <t>Prospect 275/88kV SS Relay Room, 275kV Sebenza Feeder2, BYC- Bay Control IED</t>
  </si>
  <si>
    <t>Prospect 275/88kV SS Relay Room, 275kV Sebenza Feeder2, MNP1 Main-1  Protection IED</t>
  </si>
  <si>
    <t>Prospect 275/88kV SS Relay Room, 275kV Sebenza Feeder2, MNP2 Main-2  Protection IED</t>
  </si>
  <si>
    <t>Prospect 275/88kV SS Switch Gear Room, Panel 1, Voltage Transformer Controller</t>
  </si>
  <si>
    <t>Year of Make not visible, Serial number Inaccessable</t>
  </si>
  <si>
    <t>Prospect 275/88kV SS Switch Gear Room, Panel 1, Satellite Synchronised Clock</t>
  </si>
  <si>
    <t>Prospect 275/88kV SS Switch Gear Room, Panel 2, Control &amp; Backup O/C Protection</t>
  </si>
  <si>
    <t>Prospect 275/88kV SS Switch Gear Room, Panel 2, Main O/C Protection</t>
  </si>
  <si>
    <t>7SJ62</t>
  </si>
  <si>
    <t>Prospect 275/88kV SS Switch Gear Room, Panel 2, Busbar Protection Bay Unit</t>
  </si>
  <si>
    <t>Prospect 275/88kV SS Switch Gear Room, Panel 3, Control &amp; Backup O/C Protection</t>
  </si>
  <si>
    <t>Prospect 275/88kV SS Switch Gear Room, Panel 3, Main O/C Protection</t>
  </si>
  <si>
    <t>7SD5</t>
  </si>
  <si>
    <t>Prospect 275/88kV SS Switch Gear Room, Panel 3, Busbar Protection Bay Unit</t>
  </si>
  <si>
    <t>Prospect 275/88kV SS Switch Gear Room, Panel 4, Control &amp; Backup O/C Protection</t>
  </si>
  <si>
    <t>Prospect 275/88kV SS Switch Gear Room, Panel 4, Main O/C Protection</t>
  </si>
  <si>
    <t>Prospect 275/88kV SS Switch Gear Room, Panel 4, Busbar Protection Bay Unit</t>
  </si>
  <si>
    <t>Prospect 275/88kV SS Switch Gear Room, Panel 5, Control &amp; Backup O/C Protection</t>
  </si>
  <si>
    <t>Prospect 275/88kV SS Switch Gear Room, Panel 5, Transformer Protection</t>
  </si>
  <si>
    <t>7UT61</t>
  </si>
  <si>
    <t>Prospect 275/88kV SS Switch Gear Room, Panel 5, Busbar Protection Bay Unit</t>
  </si>
  <si>
    <t>Prospect 275/88kV SS Switch Gear Room, Panel 5, Transformer Tertiary Protection</t>
  </si>
  <si>
    <t>Prospect 275/88kV SS Switch Gear Room, Panel 5, 275kV Overcurrent Protection</t>
  </si>
  <si>
    <t>Prospect 275/88kV SS Switch Gear Room, Panel 5, Trip Annunciation Relay</t>
  </si>
  <si>
    <t>0 9 0 0 5 6 0 0 0 1 0 1</t>
  </si>
  <si>
    <t>0 9 0 0 5 6 0 0 0 1 1 6</t>
  </si>
  <si>
    <t>Prospect 275/88kV SS Switch Gear Room, Panel 5, Tap Changer Controller</t>
  </si>
  <si>
    <t>M09051910</t>
  </si>
  <si>
    <t>Prospect 275/88kV SS Switch Gear Room, Panel 6, Control &amp; Backup O/C Protection</t>
  </si>
  <si>
    <t>Prospect 275/88kV SS Switch Gear Room, Panel 6, Main O/C Protection</t>
  </si>
  <si>
    <t>Prospect 275/88kV SS Switch Gear Room, Panel 6, Busbar Protection Bay Unit</t>
  </si>
  <si>
    <t>Prospect 275/88kV SS Switch Gear Room, Panel 7, Control &amp; Backup O/C Protection</t>
  </si>
  <si>
    <t>Prospect 275/88kV SS Switch Gear Room, Panel 7, Main O/C Protection</t>
  </si>
  <si>
    <t>Prospect 275/88kV SS Switch Gear Room, Panel 7, Busbar Protection Bay Unit</t>
  </si>
  <si>
    <t>Prospect 275/88kV SS Switch Gear Room, Panel 8, Control &amp; Backup O/C Protection</t>
  </si>
  <si>
    <t>Prospect 275/88kV SS Switch Gear Room, Panel 8, Main O/C Protection</t>
  </si>
  <si>
    <t>Prospect 275/88kV SS Switch Gear Room, Panel 8, Busbar Protection Bay Unit</t>
  </si>
  <si>
    <t>Prospect 275/88kV SS Switch Gear Room, Panel 9, Control &amp; Backup O/C Protection</t>
  </si>
  <si>
    <t>Prospect 275/88kV SS Switch Gear Room, Panel 9, Main O/C Protection</t>
  </si>
  <si>
    <t>Prospect 275/88kV SS Switch Gear Room, Panel 9, Busbar Protection Bay Unit</t>
  </si>
  <si>
    <t>Prospect 275/88kV SS Switch Gear Room, Panel 10, Control &amp; Backup O/C Protection</t>
  </si>
  <si>
    <t>Prospect 275/88kV SS Switch Gear Room, Panel 10, Main O/C Protection</t>
  </si>
  <si>
    <t>Prospect 275/88kV SS Switch Gear Room, Panel 10, Busbar Protection Bay Unit</t>
  </si>
  <si>
    <t>Prospect 275/88kV SS Switch Gear Room, Panel 11, Control &amp; Backup O/C Protection</t>
  </si>
  <si>
    <t>Prospect 275/88kV SS Switch Gear Room, Panel 11, Main O/C Protection</t>
  </si>
  <si>
    <t>Prospect 275/88kV SS Switch Gear Room, Panel 11, Busbar Protection Bay Unit</t>
  </si>
  <si>
    <t>Prospect 275/88kV SS Switch Gear Room, Panel 12, Control &amp; Backup O/C Protection</t>
  </si>
  <si>
    <t>Prospect 275/88kV SS Switch Gear Room, Panel 12, Main O/C Protection</t>
  </si>
  <si>
    <t>Prospect 275/88kV SS Switch Gear Room, Panel 12, Busbar Protection Bay Unit</t>
  </si>
  <si>
    <t>Prospect 275/88kV SS Switch Gear Room, Panel 13, Control &amp; Backup O/C Protection</t>
  </si>
  <si>
    <t>Prospect 275/88kV SS Switch Gear Room, Panel 13, Main O/C Protection</t>
  </si>
  <si>
    <t>Prospect 275/88kV SS Switch Gear Room, Panel 13, Busbar Protection Bay Unit</t>
  </si>
  <si>
    <t>Prospect 275/88kV SS Switch Gear Room, Panel 14, Control &amp; Backup O/C Protection</t>
  </si>
  <si>
    <t>Prospect 275/88kV SS Switch Gear Room, Panel 14, Main O/C Protection</t>
  </si>
  <si>
    <t>Prospect 275/88kV SS Switch Gear Room, Panel 14, Busbar Protection Bay Unit</t>
  </si>
  <si>
    <t>Prospect 275/88kV SS Switch Gear Room, Panel 15, Control &amp; Backup O/C Protection</t>
  </si>
  <si>
    <t>Prospect 275/88kV SS Switch Gear Room, Panel 15, Transformer Protection</t>
  </si>
  <si>
    <t>Prospect 275/88kV SS Switch Gear Room, Panel 15, Busbar Protection Bay Unit</t>
  </si>
  <si>
    <t>Prospect 275/88kV SS Switch Gear Room, Panel 15, Transformer Tertiary Protection</t>
  </si>
  <si>
    <t>Prospect 275/88kV SS Switch Gear Room, Panel 15, 275kV Overcurrent Protection</t>
  </si>
  <si>
    <t>Prospect 275/88kV SS Switch Gear Room, Panel 15, Trip Annunciation Relay</t>
  </si>
  <si>
    <t>0 9 0 0 5 6 0 0 0 2 2 1</t>
  </si>
  <si>
    <t>0 9 0 0 5 6 0 0 0 2 0 3</t>
  </si>
  <si>
    <t>Prospect 275/88kV SS Switch Gear Room, Panel 15, Tap Changer Controller</t>
  </si>
  <si>
    <t>M09051908</t>
  </si>
  <si>
    <t>Prospect 275/88kV SS Switch Gear Room, Panel 16, Control &amp; Backup O/C Protection</t>
  </si>
  <si>
    <t>Prospect 275/88kV SS Switch Gear Room, Panel 16, Main O/C Protection</t>
  </si>
  <si>
    <t>Prospect 275/88kV SS Switch Gear Room, Panel 16, Busbar Protection Bay Unit</t>
  </si>
  <si>
    <t>Prospect 275/88kV SS Switch Gear Room, Panel 17, Control &amp; Backup O/C Protection</t>
  </si>
  <si>
    <t>Prospect 275/88kV SS Switch Gear Room, Panel 17, Main O/C Protection</t>
  </si>
  <si>
    <t>RLC04-B</t>
  </si>
  <si>
    <t xml:space="preserve">0 9 4 5 0 0 1 7 </t>
  </si>
  <si>
    <t>Prospect 275/88kV SS Switch Gear Room, Panel 17, Busbar Protection Bay Unit</t>
  </si>
  <si>
    <t>Prospect 275/88kV SS Switch Gear Room, Panel 18, Control &amp; Backup O/C Protection</t>
  </si>
  <si>
    <t>Prospect 275/88kV SS Switch Gear Room, Panel 18, Main O/C Protection</t>
  </si>
  <si>
    <t>Prospect 275/88kV SS Switch Gear Room, Panel 18, Busbar Protection Bay Unit</t>
  </si>
  <si>
    <t>Prospect 275/88kV SS Switch Gear Room, Panel 19, Control &amp; Backup O/C Protection</t>
  </si>
  <si>
    <t>Prospect 275/88kV SS Switch Gear Room, Panel 19, Busbar Protection Bay Unit</t>
  </si>
  <si>
    <t>Prospect 275/88kV SS Switch Gear Room, Panel 20, Control &amp; Backup O/C Protection</t>
  </si>
  <si>
    <t>Prospect 275/88kV SS Switch Gear Room, Panel 20, Busbar Protection Bay Unit</t>
  </si>
  <si>
    <t>Prospect 275/88kV SS Switch Gear Room, Panel 21, Control &amp; Backup O/C Protection</t>
  </si>
  <si>
    <t>Prospect 275/88kV SS Switch Gear Room, Panel 21, Busbar Protection Bay Unit</t>
  </si>
  <si>
    <t>Prospect 275/88kV SS Switch Gear Room, Panel 22, Control &amp; Backup O/C Protection</t>
  </si>
  <si>
    <t>Prospect 275/88kV SS Switch Gear Room, Panel 22, Main O/C Protection</t>
  </si>
  <si>
    <t>Prospect 275/88kV SS Switch Gear Room, Panel 22, Busbar Protection Bay Unit</t>
  </si>
  <si>
    <t>Prospect 275/88kV SS Switch Gear Room, Panel 23, Control &amp; Backup O/C Protection</t>
  </si>
  <si>
    <t>BF0809047377</t>
  </si>
  <si>
    <t>Prospect 275/88kV SS Switch Gear Room, Panel 23, Main O/C Protection</t>
  </si>
  <si>
    <t>BF0809047153</t>
  </si>
  <si>
    <t>Prospect 275/88kV SS Switch Gear Room, Panel 23, Busbar Protection Bay Unit</t>
  </si>
  <si>
    <t>BF0809091709</t>
  </si>
  <si>
    <t>Prospect 275/88kV SS Switch Gear Room, Panel 24, Control &amp; Backup O/C Protection</t>
  </si>
  <si>
    <t>Prospect 275/88kV SS Switch Gear Room, Panel 24, Main O/C Protection (Current)</t>
  </si>
  <si>
    <t>0 9 4 5 0 0 0 4</t>
  </si>
  <si>
    <t>Prospect 275/88kV SS Switch Gear Room, Panel 24, Busbar Protection Bay Unit</t>
  </si>
  <si>
    <t>Prospect 275/88kV SS Switch Gear Room, Panel 25, Control &amp; Backup O/C Protection</t>
  </si>
  <si>
    <t>BF1008092138</t>
  </si>
  <si>
    <t>Prospect 275/88kV SS Switch Gear Room, Panel 25, Transformer Protection</t>
  </si>
  <si>
    <t>BF1003042069</t>
  </si>
  <si>
    <t>Prospect 275/88kV SS Switch Gear Room, Panel 25, Busbar Protection Bay Unit</t>
  </si>
  <si>
    <t>BF0809095602</t>
  </si>
  <si>
    <t>Prospect 275/88kV SS Switch Gear Room, Panel 25, Transformer Tertiary Protection</t>
  </si>
  <si>
    <t>BF1010104500</t>
  </si>
  <si>
    <t>Prospect 275/88kV SS Switch Gear Room, Panel 25, 275kV Overcurrent Protection</t>
  </si>
  <si>
    <t>BF1010104499</t>
  </si>
  <si>
    <t>Prospect 275/88kV SS Switch Gear Room, Panel 25, Trip Annunciation Relay</t>
  </si>
  <si>
    <t>0 9 0 0 5 6 0 0 0 2 0 4</t>
  </si>
  <si>
    <t>0 9 0 0 5 6 0 0 0 1 0 6</t>
  </si>
  <si>
    <t>Prospect 275/88kV SS Switch Gear Room, Panel 25, Tap Changer Controller</t>
  </si>
  <si>
    <t>M09051909</t>
  </si>
  <si>
    <t>Prospect 275/88kV SS Switch Gear Room, Panel 26, Control &amp; Backup O/C Protection</t>
  </si>
  <si>
    <t>Prospect 275/88kV SS Switch Gear Room, Panel 26, Main O/C Protection</t>
  </si>
  <si>
    <t>Prospect 275/88kV SS Switch Gear Room, Panel 26, Busbar Protection Bay Unit</t>
  </si>
  <si>
    <t>Prospect 275/88kV SS Switch Gear Room, Panel 27, Control &amp; Backup O/C Protection</t>
  </si>
  <si>
    <t>Prospect 275/88kV SS Switch Gear Room, Panel 27, Main O/C Protection</t>
  </si>
  <si>
    <t>Prospect 275/88kV SS Switch Gear Room, Panel 27, Busbar Protection Bay Unit</t>
  </si>
  <si>
    <t>Prospect 275/88kV SS Switch Gear Room, Panel 28, Control &amp; Backup O/C Protection</t>
  </si>
  <si>
    <t>Prospect 275/88kV SS Switch Gear Room, Panel 28, Main O/C Protection</t>
  </si>
  <si>
    <t>Prospect 275/88kV SS Switch Gear Room, Panel 28, Busbar Protection Bay Unit</t>
  </si>
  <si>
    <t>Prospect 275/88kV SS Switch Gear Room, Panel 29, Control &amp; Backup O/C Protection</t>
  </si>
  <si>
    <t>Prospect 275/88kV SS Switch Gear Room, Panel 29, Main O/C Protection</t>
  </si>
  <si>
    <t>Prospect 275/88kV SS Switch Gear Room, Panel 29, Busbar Protection Bay Unit</t>
  </si>
  <si>
    <t>Prospect 275/88kV SS Switch Gear Room, Panel 30, Control &amp; Backup O/C Protection</t>
  </si>
  <si>
    <t>Prospect 275/88kV SS Switch Gear Room, Panel 30, Main O/C Protection</t>
  </si>
  <si>
    <t>Prospect 275/88kV SS Switch Gear Room, Panel 30, Busbar Protection Bay Unit</t>
  </si>
  <si>
    <t>Prospect 275/88kV SS Switch Gear Room, Panel 31, Control &amp; Backup O/C Protection</t>
  </si>
  <si>
    <t>Prospect 275/88kV SS Switch Gear Room, Panel 31, Main O/C Protection</t>
  </si>
  <si>
    <t>Prospect 275/88kV SS Switch Gear Room, Panel 31, Busbar Protection Bay Unit</t>
  </si>
  <si>
    <t>Prospect 275/88kV SS Switch Gear Room, Panel 32, Control &amp; Backup O/C Protection</t>
  </si>
  <si>
    <t>Prospect 275/88kV SS Switch Gear Room, Panel 32, Main O/C Protection</t>
  </si>
  <si>
    <t>Prospect 275/88kV SS Switch Gear Room, Panel 32, Busbar Protection Bay Unit</t>
  </si>
  <si>
    <t>Prospect 275/88kV SS Switch Gear Room, Panel 33, Control &amp; Backup O/C Protection</t>
  </si>
  <si>
    <t>Prospect 275/88kV SS Switch Gear Room, Panel 33, Main O/C Protection (Current)</t>
  </si>
  <si>
    <t>0 9 4 5 0 0 0 9</t>
  </si>
  <si>
    <t>Prospect 275/88kV SS Switch Gear Room, Panel 33, Busbar Protection Bay Unit</t>
  </si>
  <si>
    <t>Prospect 275/88kV SS Switch Gear Room, Panel 34, Control &amp; Backup O/C Protection</t>
  </si>
  <si>
    <t>Prospect 275/88kV SS Switch Gear Room, Panel 34, Main O/C Protection</t>
  </si>
  <si>
    <t>Prospect 275/88kV SS Switch Gear Room, Panel 34, Busbar Protection Bay Unit</t>
  </si>
  <si>
    <t>Prospect 275/88kV SS Switch Gear Room, Panel 35, Control &amp; Backup O/C Protection</t>
  </si>
  <si>
    <t>Prospect 275/88kV SS Switch Gear Room, Panel 35, Transformer Protection</t>
  </si>
  <si>
    <t>Prospect 275/88kV SS Switch Gear Room, Panel 35, Busbar Protection Bay Unit</t>
  </si>
  <si>
    <t>Prospect 275/88kV SS Switch Gear Room, Panel 35, Transformer Tertiary Protection</t>
  </si>
  <si>
    <t>Prospect 275/88kV SS Switch Gear Room, Panel 35, 275kV Overcurrent Protection</t>
  </si>
  <si>
    <t>Prospect 275/88kV SS Switch Gear Room, Panel 35, Trip Annunciation Relay</t>
  </si>
  <si>
    <t>0 9 0 0 5 6 0 0 0 2 0 6</t>
  </si>
  <si>
    <t>0 9 0 0 5 6 0 0 0 1 0 4</t>
  </si>
  <si>
    <t>Prospect 275/88kV SS Switch Gear Room, Panel 35, Tap Changer Controller</t>
  </si>
  <si>
    <t>M09051907</t>
  </si>
  <si>
    <t>Prospect 275/88kV SS Switch Gear Room, Panel 36, Control &amp; Backup O/C Protection</t>
  </si>
  <si>
    <t>Prospect 275/88kV SS Switch Gear Room, Panel 36, Main O/C Protection</t>
  </si>
  <si>
    <t>Prospect 275/88kV SS Switch Gear Room, Panel 36, Busbar Protection Bay Unit</t>
  </si>
  <si>
    <t>Prospect 275/88kV SS Switch Gear Room, Panel 37, Control &amp; Backup O/C Protection</t>
  </si>
  <si>
    <t>Prospect 275/88kV SS Switch Gear Room, Panel 37, Main O/C Protection</t>
  </si>
  <si>
    <t>Prospect 275/88kV SS Switch Gear Room, Panel 37, Busbar Protection Bay Unit</t>
  </si>
  <si>
    <t>Prospect 275/88kV SS Switch Gear Room, Panel 38, Voltage Transformer Controller</t>
  </si>
  <si>
    <t>Prospect 275/88kV SS Switch Gear Room, Panel 38, Satellite Synchronised Clock</t>
  </si>
  <si>
    <t>Prospect 275/88kV SS Switch Gear Room, No Name Panel</t>
  </si>
  <si>
    <t>Prospect 275/88kV SS Switch Gear Room, C.B. No. 1 Supply Feeding Mulsifier In 275kV Yard</t>
  </si>
  <si>
    <t>Prospect 275/88kV SS Switch Gear Room, Aux. Transformer 1</t>
  </si>
  <si>
    <t>Prospect 275/88kV SS Switch Gear Room, Moffat Substation, Relay</t>
  </si>
  <si>
    <t>VAA13YF3206AB</t>
  </si>
  <si>
    <t>Prospect 275/88kV SS Switch Gear Room, Aux. TRF Bay 2</t>
  </si>
  <si>
    <t>Prospect 275/88kV SS Switch Gear Room, No Name Panel, (Busbar Protection Bay Unit)</t>
  </si>
  <si>
    <t>BF0809044311</t>
  </si>
  <si>
    <t xml:space="preserve">Prospect 275/88kV SS Switch Gear Room, test Terminals X202 </t>
  </si>
  <si>
    <t xml:space="preserve">Ripple Control </t>
  </si>
  <si>
    <t>No info available</t>
  </si>
  <si>
    <t>Prospect 275/88kV SS Telecom Room, BME X 2</t>
  </si>
  <si>
    <t>Harris</t>
  </si>
  <si>
    <t>Prospect 275/88kV SS Telecom Room, Empty Panel</t>
  </si>
  <si>
    <t>Prospect 275/88kV SS Telecom Room, Prospect 1 Telecontrol Junction Cubicle (2 Panels)</t>
  </si>
  <si>
    <t>Prospect 275/88kV SS Telecom Room, Prospect 2 Telecontrol Junction Cubicle (2 Panels)</t>
  </si>
  <si>
    <t>Prospect 275/88kV SS Telecom Room, ERTU</t>
  </si>
  <si>
    <t>Prospect 275/88kV SS Telecom Room, No Name Panel, Remote I/O Module X 5</t>
  </si>
  <si>
    <t>SEL-2025</t>
  </si>
  <si>
    <t>Prospect 275/88kV SS Telecom Room, Pilot Board</t>
  </si>
  <si>
    <t>Prospect 275/88kV SS Telecom Room, RTU X 2</t>
  </si>
  <si>
    <t>Prospect 275/88kV SS Telecom Room, IDF X 2</t>
  </si>
  <si>
    <t>Prospect 275/88kV SS Control Room, Ethernet Switch Panel</t>
  </si>
  <si>
    <t>Prospect 275/88kV SS Relay Room, Satellite Synchronized Clork</t>
  </si>
  <si>
    <t>Sel-2407</t>
  </si>
  <si>
    <t>Prospect 275/88kV SS Relay Room, Ethernet Switch Label</t>
  </si>
  <si>
    <t>Sel-2730M</t>
  </si>
  <si>
    <t>Prospect 275/88kV SS Relay Room, HMI Screen</t>
  </si>
  <si>
    <t>Prospect 275/88kV SS Relay Room, Rtu Plartform</t>
  </si>
  <si>
    <t>Sel-3530</t>
  </si>
  <si>
    <t>Prospect 275/88kV SS Relay Room, KeyBoard</t>
  </si>
  <si>
    <t xml:space="preserve">Prospect 275/88kV SS Relay Room, Fox Panel </t>
  </si>
  <si>
    <t>Prospect 275/88kV SS Relay Room,  BME Panel</t>
  </si>
  <si>
    <t>Prospect 275/88kV SS Telecom Room, Inverter</t>
  </si>
  <si>
    <t>110H05015</t>
  </si>
  <si>
    <t>89/270B</t>
  </si>
  <si>
    <t>12.4A</t>
  </si>
  <si>
    <t>50VDC</t>
  </si>
  <si>
    <t>Prospect 275/88kV SS Telecom Room, Converter</t>
  </si>
  <si>
    <t>Allied</t>
  </si>
  <si>
    <t>PER415104</t>
  </si>
  <si>
    <t>RGRV803/2</t>
  </si>
  <si>
    <t>16A</t>
  </si>
  <si>
    <t>Prospect 275/88kV SS Control Room, Battery Charger</t>
  </si>
  <si>
    <t>1V02420C88</t>
  </si>
  <si>
    <t>88/613</t>
  </si>
  <si>
    <t>4 Fuses</t>
  </si>
  <si>
    <t>1V04830B88</t>
  </si>
  <si>
    <t>88/434</t>
  </si>
  <si>
    <t>48V</t>
  </si>
  <si>
    <t>18 Fuses</t>
  </si>
  <si>
    <t>6V11070A88</t>
  </si>
  <si>
    <t>88/432</t>
  </si>
  <si>
    <t>70A</t>
  </si>
  <si>
    <t>32 Fuses</t>
  </si>
  <si>
    <t>Prospect 275/88kV SS Battery Room X52 Cells</t>
  </si>
  <si>
    <t>ChlorideX52</t>
  </si>
  <si>
    <t>FCP21</t>
  </si>
  <si>
    <t xml:space="preserve">2V </t>
  </si>
  <si>
    <t>Prospect 275/88kV SS Battery RoomX4Cells</t>
  </si>
  <si>
    <t>BAEX4</t>
  </si>
  <si>
    <t>12V 6 Ogi 150 LA</t>
  </si>
  <si>
    <t xml:space="preserve">2,23V/Z </t>
  </si>
  <si>
    <t>Sebenza 275/88kV Intake Substation</t>
  </si>
  <si>
    <t>88kV Switchgear (Indoor GIS)</t>
  </si>
  <si>
    <t>27 Grander Road</t>
  </si>
  <si>
    <t>Kempton Park</t>
  </si>
  <si>
    <t>28°10'46.9"E</t>
  </si>
  <si>
    <t xml:space="preserve">26°06'59.2"S </t>
  </si>
  <si>
    <t>C-SBNZA-BBW0-SPAR38</t>
  </si>
  <si>
    <t>Sebenza 275/88kV SS Spare Fdr (Bay 38)</t>
  </si>
  <si>
    <t>ELK-04Q38</t>
  </si>
  <si>
    <t>Sebenza 275/88kV SS Westfield Fdr 2 (Bay 37)</t>
  </si>
  <si>
    <t>ELK-04Q37</t>
  </si>
  <si>
    <t>Sebenza 275/88kV SS PFC 4 (Bay 36)</t>
  </si>
  <si>
    <t>ELK-04Q36</t>
  </si>
  <si>
    <t>Sebenza 275/88kV SS Westfield Fdr 1 (Bay 35)</t>
  </si>
  <si>
    <t>ELK-04Q35</t>
  </si>
  <si>
    <t>C-SBNZA-BBW0-FNDH02</t>
  </si>
  <si>
    <t>Sebenza 275/88kV SS Founders Hill Fdr 2 (Bay 34)</t>
  </si>
  <si>
    <t>ELK-04Q34</t>
  </si>
  <si>
    <t>Sebenza 275/88kV SS Prospect/Cleveland Fdr 4 (Bay 33)</t>
  </si>
  <si>
    <t>ELK-04Q33</t>
  </si>
  <si>
    <t>Sebenza 275/88kV SS Prospect/Cleveland Fdr (Bay 32)</t>
  </si>
  <si>
    <t>ELK-04Q32</t>
  </si>
  <si>
    <t>Sebenza 275/88kV SS Bus Coupler 2 (Bay 31)</t>
  </si>
  <si>
    <t>ELK-04Q31</t>
  </si>
  <si>
    <t>Sebenza 275/88kV Transformer 4 INC (Bay 30)</t>
  </si>
  <si>
    <t>ELK-04Q30</t>
  </si>
  <si>
    <t>C-SBNZA-BBW0-OBBS04</t>
  </si>
  <si>
    <t>Sebenza 275/88kV SS Observatory/Bellevue Fdr 4 (Bay 29)</t>
  </si>
  <si>
    <t>ELK-04Q29</t>
  </si>
  <si>
    <t>C-SBNZA-BBW0-OBBS03</t>
  </si>
  <si>
    <t>Sebenza 275/88kV SS Observatory/Bellevue Fdr 3 (Bay 28)</t>
  </si>
  <si>
    <t>ELK-04Q28</t>
  </si>
  <si>
    <t>Sebenza 275/88kV SS PFC 3 (Bay 27)</t>
  </si>
  <si>
    <t>ELK-04Q27</t>
  </si>
  <si>
    <t>C-SBNZA-BBW0-OBSR02</t>
  </si>
  <si>
    <t>Sebenza 275/88kV SS Observatory Fdr 2 (Bay 26)</t>
  </si>
  <si>
    <t>ELK-04Q26</t>
  </si>
  <si>
    <t>C-SBNZA-BBW0-OBSR01</t>
  </si>
  <si>
    <t>Sebenza 275/88kV SS Observatory Fdr 1 (Bay 25)</t>
  </si>
  <si>
    <t>ELK-04Q25</t>
  </si>
  <si>
    <t>C-SBNZA-BBW0-DTWT02</t>
  </si>
  <si>
    <t>Sebenza 275/88kV SS Delta/Westfield Fdr 2 (Bay 24)</t>
  </si>
  <si>
    <t>ELK-04Q24</t>
  </si>
  <si>
    <t>Sebenza 275/88kV SS Kelvin Fdr 4 (Bay 23)</t>
  </si>
  <si>
    <t>ELK-04Q23</t>
  </si>
  <si>
    <t>Sebenza 275/88kV SS Kelvin Fdr 3 (Bay 22)</t>
  </si>
  <si>
    <t>ELK-04Q22</t>
  </si>
  <si>
    <t>Sebenza 275/88kV SS Transformer 3 INC (Bay 21)</t>
  </si>
  <si>
    <t>ELK-04Q21</t>
  </si>
  <si>
    <t>Sebenza 275/88kV SS Bus Section 2 (Bay 20)</t>
  </si>
  <si>
    <t>ELK-04Q20</t>
  </si>
  <si>
    <t>Sebenza 275/88kV SS Bus Section 1 (Bay 19)</t>
  </si>
  <si>
    <t>ELK-04Q19</t>
  </si>
  <si>
    <t>Sebenza 275/88kV SS Transformer 2 (Bay 18)</t>
  </si>
  <si>
    <t>ELK-04Q18</t>
  </si>
  <si>
    <t>Sebenza 275/88kV SS Kelvin Fdr 2 (Bay 17)</t>
  </si>
  <si>
    <t>ELK-04Q17</t>
  </si>
  <si>
    <t>Sebenza 275/88kV SS Kelvin Fdr 1 (Bay 16)</t>
  </si>
  <si>
    <t>ELK-04Q16</t>
  </si>
  <si>
    <t>C-SBNZA-BBW0-DTWT01</t>
  </si>
  <si>
    <t>Sebenza 275/88kV SS Delta/Westfield Fdr 1 (Bay 15)</t>
  </si>
  <si>
    <t>ELK-04Q15</t>
  </si>
  <si>
    <t>Sebenza 275/88kV SS Orchards Fdr 2 (Bay 14)</t>
  </si>
  <si>
    <t>ELK-04Q14</t>
  </si>
  <si>
    <t>Sebenza 275/88kV SS Orchards Fdr 1 (Bay 13)</t>
  </si>
  <si>
    <t>ELK-04Q13</t>
  </si>
  <si>
    <t>Sebenza 275/88kV SS PFC 2 (Bay 12)</t>
  </si>
  <si>
    <t>ELK-04Q12</t>
  </si>
  <si>
    <t>Sebenza 275/88kV SS Gresswold Fdr 2 (Bay 11)</t>
  </si>
  <si>
    <t>ELK-04Q11</t>
  </si>
  <si>
    <t>Sebenza 275/88kV SS Gresswold Fdr 1 (Bay 10)</t>
  </si>
  <si>
    <t>ELK-04Q10</t>
  </si>
  <si>
    <t>Sebenza 275/88kV SS Transformer 1 (Bay 9)</t>
  </si>
  <si>
    <t>ELK-04Q09</t>
  </si>
  <si>
    <t>Sebenza 275/88kV SS Bus Coupler 1 (Bay 8)</t>
  </si>
  <si>
    <t>ELK-04Q08</t>
  </si>
  <si>
    <t>Sebenza 275/88kV SS Cydna Fdr 2 (Bay 7)</t>
  </si>
  <si>
    <t>ELK-04Q07</t>
  </si>
  <si>
    <t>Sebenza 275/88kV SS Cydna Fdr 1 (Bay 6)</t>
  </si>
  <si>
    <t>ELK-04Q06</t>
  </si>
  <si>
    <t>Sebenza 275/88kV SS Founders Hill Fdr 1 (Bay 5)</t>
  </si>
  <si>
    <t>ELK-04Q05</t>
  </si>
  <si>
    <t>Sebenza 275/88kV SS Cydna Fdr 4 (Bay 4)</t>
  </si>
  <si>
    <t>ELK-04Q04</t>
  </si>
  <si>
    <t>Sebenza 275/88kV SS PFC 1 (Bay 3)</t>
  </si>
  <si>
    <t>ELK-04Q03</t>
  </si>
  <si>
    <t>C-SBNZA-BBW0-ALEX03</t>
  </si>
  <si>
    <t>Sebenza 275/88kV SS Alexandra Fdr 3 (Bay 2)</t>
  </si>
  <si>
    <t>ELK-04Q02</t>
  </si>
  <si>
    <t>C-SBNZA-BBW0-SPAR01</t>
  </si>
  <si>
    <t>Sebenza 275/88kV SS Spare Fdr (Bay 1)</t>
  </si>
  <si>
    <t>ELK-04Q01</t>
  </si>
  <si>
    <t>GIS Switchgear Room Relays</t>
  </si>
  <si>
    <t xml:space="preserve">Sebenza 275/88kV SS Spare Fdr (Bay 1) Bay Control IED </t>
  </si>
  <si>
    <t>10XTest Blocks</t>
  </si>
  <si>
    <t>Sebenza 275/88kV SS Spare Fdr (Bay 1) MNP1 Main 1 Protection IED</t>
  </si>
  <si>
    <t>T1506028</t>
  </si>
  <si>
    <t>Sebenza 275/88kV SS Spare Fdr (Bay 1) MNP2 Main 2 Protection IED</t>
  </si>
  <si>
    <t xml:space="preserve">Sebenza 275/88kV SS Spare Fdr (Bay 1) High Z Differential </t>
  </si>
  <si>
    <t>rms</t>
  </si>
  <si>
    <t>2V73-AAA(K1)</t>
  </si>
  <si>
    <t>617399/19</t>
  </si>
  <si>
    <t>Seiemens</t>
  </si>
  <si>
    <t>SIPROTEC 7SD5</t>
  </si>
  <si>
    <t>617393/17</t>
  </si>
  <si>
    <t>Sebenza 275/88kV SS PFC 1 (Bay 3) Bay Control IED</t>
  </si>
  <si>
    <t>11XTest Blocks</t>
  </si>
  <si>
    <t>Sebenza 275/88kV SS PFC 1 (Bay 3) MNP1 Main 1 Protection  IED</t>
  </si>
  <si>
    <t>REC670</t>
  </si>
  <si>
    <t>T1451131</t>
  </si>
  <si>
    <t>Sebenza 275/88kV SS PFC 1 (Bay 3) MNP2 Main 2 Protection  IED</t>
  </si>
  <si>
    <t>SEL-487V</t>
  </si>
  <si>
    <t>Sebenza 275/88kV SS PFC 1 (Bay 3) Point Of Wave IED</t>
  </si>
  <si>
    <t>SWITCHSYNC F236</t>
  </si>
  <si>
    <t>23615096DD</t>
  </si>
  <si>
    <t>Sebenza 275/88kV SS Cydna Fdr 4 (Bay 4) Bay Control IED</t>
  </si>
  <si>
    <t>1150620079</t>
  </si>
  <si>
    <t>Sebenza 275/88kV SS Cydna Fdr 4 (Bay 4) MNP1 Main 1 Protection IED</t>
  </si>
  <si>
    <t>1150640193</t>
  </si>
  <si>
    <t>Sebenza 275/88kV SS Cydna Fdr 4 (Bay 4) MNP2 Main 2 Protection IED</t>
  </si>
  <si>
    <t>1150650004</t>
  </si>
  <si>
    <t>Sebenza 275/88kV SS Cydna Fdr 4 (Bay 4) High Z Differential</t>
  </si>
  <si>
    <t>617399/7</t>
  </si>
  <si>
    <t>T1506031</t>
  </si>
  <si>
    <t>Sebe+F62:M65nza 275/88kV SS Founders Hill Fdr 1 (Bay 5)</t>
  </si>
  <si>
    <t>617399/15</t>
  </si>
  <si>
    <t>Sebenza 275/88kV SS Cydna Fdr 1 (Bay 6) Bay Control IED</t>
  </si>
  <si>
    <t>Sebenza 275/88kV SS Cydna Fdr 1 (Bay 6) MNP1 Main 1 Protection IED</t>
  </si>
  <si>
    <t>Sebenza 275/88kV SS Cydna Fdr 1 (Bay 6) MNP2 Main 2 Protection IED</t>
  </si>
  <si>
    <t>Sebenza 275/88kV SS Cydna Fdr 1 (Bay 6) High Z Differential</t>
  </si>
  <si>
    <t>617393/20</t>
  </si>
  <si>
    <t>Sebenza 275/88kV SS Cydna Fdr 2 (Bay 7) Bay Control IED</t>
  </si>
  <si>
    <t>Sebenza 275/88kV SS Cydna Fdr 2 (Bay 7) MNP1 Main 1 Protection IED</t>
  </si>
  <si>
    <t>Sebenza 275/88kV SS Cydna Fdr 2 (Bay 7) MNP2 Main 2 Protection IED</t>
  </si>
  <si>
    <t>Sebenza 275/88kV SS Cydna Fdr 2 (Bay 7) High Z Differential</t>
  </si>
  <si>
    <t>617393/18</t>
  </si>
  <si>
    <t>Sebenza 275/88kV SS Bus Coupler 1 (Bay 8) Bay Control IED</t>
  </si>
  <si>
    <t>Sebenza 275/88kV SS Bus Coupler 1 (Bay 8) MNP1 Main 1 Protection IED</t>
  </si>
  <si>
    <t>REC650</t>
  </si>
  <si>
    <t>T1451141</t>
  </si>
  <si>
    <t>Sebenza 275/88kV SS Bus Coupler 1 (Bay 8) MNP2 Main 2 Protection IED</t>
  </si>
  <si>
    <t>Sebenza 275/88kV SS Transformer 1 (Bay 9) Bay Control IED</t>
  </si>
  <si>
    <t>7XTest Blocks</t>
  </si>
  <si>
    <t>Sebenza 275/88kV SS Transformer 1 (Bay 9) MNP1 Main 1 Protection IED</t>
  </si>
  <si>
    <t>T1451146</t>
  </si>
  <si>
    <t>Sebenza 275/88kV SS Transformer 1 (Bay 9) MNP2 Main 2 Protection IED</t>
  </si>
  <si>
    <t>Sebenza 275/88kV SS Gresswold Fdr 1 (Bay 10) Bay Control IED</t>
  </si>
  <si>
    <t>Sebenza 275/88kV SS Gresswold Fdr 1 (Bay 10) MNP1 Main 1 Protection IED</t>
  </si>
  <si>
    <t>T1506022</t>
  </si>
  <si>
    <t>Sebenza 275/88kV SS Gresswold Fdr 1 (Bay 10) MNP2 Main 2 Protection IED</t>
  </si>
  <si>
    <t>Sebenza 275/88kV SS Gresswold Fdr 1 (Bay 10) High Z Differential</t>
  </si>
  <si>
    <t>617399/10</t>
  </si>
  <si>
    <t>Sebenza 275/88kV SS Gresswold Fdr 2 (Bay 11) Bay Control IED</t>
  </si>
  <si>
    <t>Sebenza 275/88kV SS Gresswold Fdr 2 (Bay 11) MNP1 Main 1 Protection IED</t>
  </si>
  <si>
    <t>T1506033</t>
  </si>
  <si>
    <t>Sebenza 275/88kV SS Gresswold Fdr 2 (Bay 11) MNP2 Main 2 Protection IED</t>
  </si>
  <si>
    <t>Sebenza 275/88kV SS Gresswold Fdr 2 (Bay 11) High Z Differential</t>
  </si>
  <si>
    <t>617399/17</t>
  </si>
  <si>
    <t>Sebenza 275/88kV SS PFC 2 (Bay 12)  Bay Control IED</t>
  </si>
  <si>
    <t>Sebenza 275/88kV SS PFC 2 (Bay 12) MNP1 Main 1 Protection IED</t>
  </si>
  <si>
    <t>T1451129</t>
  </si>
  <si>
    <t>Sebenza 275/88kV SS PFC 2 (Bay 12) MNP2 Main 2 Protection IED</t>
  </si>
  <si>
    <t>Sebenza 275/88kV SS PFC 2 (Bay 12) Point Of Wave IED</t>
  </si>
  <si>
    <t>23615095DD</t>
  </si>
  <si>
    <t>Sebenza 275/88kV SS Orchards Fdr 1 (Bay 13) Bay Control IED</t>
  </si>
  <si>
    <t>Sebenza 275/88kV SS Orchards Fdr 1 (Bay 13) MNP1 Main 1 Protection IED</t>
  </si>
  <si>
    <t>T1506020</t>
  </si>
  <si>
    <t>Sebenza 275/88kV SS Orchards Fdr 1 (Bay 13) MNP2 Main 2 Protection IED</t>
  </si>
  <si>
    <t>Sebenza 275/88kV SS Orchards Fdr 1 (Bay 13) High Z Differential</t>
  </si>
  <si>
    <t>617399/8</t>
  </si>
  <si>
    <t>Sebenza 275/88kV SS Orchards Fdr 2 (Bay 14) Bay Control IED</t>
  </si>
  <si>
    <t>Sebenza 275/88kV SS Orchards Fdr 2 (Bay 14) MNP1 Main 1 Protection IED</t>
  </si>
  <si>
    <t>T1506027</t>
  </si>
  <si>
    <t>Sebenza 275/88kV SS Orchards Fdr 2 (Bay 14) MNP2 Main 2 Protection IED</t>
  </si>
  <si>
    <t>Sebenza 275/88kV SS Orchards Fdr 2 (Bay 14) High Z Differential</t>
  </si>
  <si>
    <t>617399/3</t>
  </si>
  <si>
    <t>Sebenza 275/88kV SS Delta/Westfield Fdr 1 (Bay 15) Bay Control IED</t>
  </si>
  <si>
    <t>Sebenza 275/88kV SS Delta/Westfield Fdr 1 (Bay 15)  MNP1 Main 1 Protection IED</t>
  </si>
  <si>
    <t>T1506025</t>
  </si>
  <si>
    <t>Sebenza 275/88kV SS Delta/Westfield Fdr 1 (Bay 15)  MNP2 Main 2 Protection IED</t>
  </si>
  <si>
    <t>Sebenza 275/88kV SS Delta/Westfield Fdr 1 (Bay 15) High Z Differential</t>
  </si>
  <si>
    <t>617399/1</t>
  </si>
  <si>
    <t>Sebenza 275/88kV SS Kelvin Fdr 1 (Bay 16) Bay Control IED</t>
  </si>
  <si>
    <t>Sebenza 275/88kV SS Kelvin Fdr 1 (Bay 16) MNP1 Main 1 Protection IED</t>
  </si>
  <si>
    <t>Sebenza 275/88kV SS Kelvin Fdr 1 (Bay 16) MNP2 Main 2 Protection IED</t>
  </si>
  <si>
    <t>Sebenza 275/88kV SS Kelvin Fdr 2 (Bay 17) Bay Control IED</t>
  </si>
  <si>
    <t>Sebenza 275/88kV SS Kelvin Fdr 2 (Bay 17) MNP1 Main 1 Protection IED</t>
  </si>
  <si>
    <t>Sebenza 275/88kV SS Kelvin Fdr 2 (Bay 17) MNP2 Main 2 Protection IED</t>
  </si>
  <si>
    <t>Sebenza 275/88kV SS Transformer 2 (Bay 18) Bay Control IED</t>
  </si>
  <si>
    <t>Sebenza 275/88kV SS Transformer 2 (Bay 18) MNP1 Main 1 Protection IED</t>
  </si>
  <si>
    <t>T1451138</t>
  </si>
  <si>
    <t>Sebenza 275/88kV SS Transformer 2 (Bay 18) MNP2 Main 2 Protection IED</t>
  </si>
  <si>
    <t>Sebenza 275/88kV SS Bus Section 1 (Bay 19) Bay Control IED</t>
  </si>
  <si>
    <t>Sebenza 275/88kV SS Bus Section 1 (Bay 19) MNP1 Main 1 Protection IED</t>
  </si>
  <si>
    <t>T1451143</t>
  </si>
  <si>
    <t>Sebenza 275/88kV SS Bus Section 1 (Bay 19) MNP2 Main 2 Protection IED</t>
  </si>
  <si>
    <t>Sebenza 275/88kV SS Bus Section 2 (Bay 20) Bay Control IED</t>
  </si>
  <si>
    <t>Sebenza 275/88kV SS Bus Section 2 (Bay 20) MNP1 Main 1 Protection IED</t>
  </si>
  <si>
    <t>T1451142</t>
  </si>
  <si>
    <t>Sebenza 275/88kV SS Bus Section 2 (Bay 20) MNP2 Main 2 Protection IED</t>
  </si>
  <si>
    <t>Sebenza 275/88kV SS Transformer 3 INC (Bay 21) Bay Control IED</t>
  </si>
  <si>
    <t>Sebenza 275/88kV SS Transformer 3 INC (Bay 21) MNP1 Main Protection 1</t>
  </si>
  <si>
    <t>T1451144</t>
  </si>
  <si>
    <t>Sebenza 275/88kV SS Transformer 3 INC (Bay 21) MNP2 Main Protection 2</t>
  </si>
  <si>
    <t>Sebenza 275/88kV SS Kelvin Fdr 3 (Bay 22) Bay Control IED</t>
  </si>
  <si>
    <t>Sebenza 275/88kV SS Kelvin Fdr 3 (Bay 22) MNP1 Main 1 Protection IED</t>
  </si>
  <si>
    <t>Sebenza 275/88kV SS Kelvin Fdr 3 (Bay 22) MNP2 Main 2 Protection IED</t>
  </si>
  <si>
    <t>Sebenza 275/88kV SS Kelvin Fdr 4 (Bay 23) Bay Control IED</t>
  </si>
  <si>
    <t>Sebenza 275/88kV SS Kelvin Fdr 4 (Bay 23) MNP1 Main 1 Protection IED</t>
  </si>
  <si>
    <t>Sebenza 275/88kV SS Kelvin Fdr 4 (Bay 23) MNP2 Main 2 Protection 2 IED</t>
  </si>
  <si>
    <t>Sebenza 275/88kV SS Delta/Westfield Fdr 2 (Bay 24) Bay Control IED</t>
  </si>
  <si>
    <t>Sebenza 275/88kV SS Delta/Westfield Fdr 2 (Bay 24) MNP1 Main 1 Protection IED</t>
  </si>
  <si>
    <t>T1506030</t>
  </si>
  <si>
    <t>Sebenza 275/88kV SS Delta/Westfield Fdr 2 (Bay 24) MNP2 Main 2 Protection 2 IED</t>
  </si>
  <si>
    <t>Sebenza 275/88kV SS Delta/Westfield Fdr 2 (Bay 24) High Z Differential Protection</t>
  </si>
  <si>
    <t>617399/9</t>
  </si>
  <si>
    <t>Sebenza 275/88kV SS Observatory Fdr 1 (Bay 25) Bay Control IED</t>
  </si>
  <si>
    <t>Sebenza 275/88kV SS Observatory Fdr 1 (Bay 25) MNP1 Main 1 Protection IED</t>
  </si>
  <si>
    <t>T1506032</t>
  </si>
  <si>
    <t>Sebenza 275/88kV SS Observatory Fdr 1 (Bay 25) MNP2 Main 2 Protection IED</t>
  </si>
  <si>
    <t>Sebenza 275/88kV SS Observatory Fdr 1 (Bay 25) High Z Differential Protection</t>
  </si>
  <si>
    <t>617399/5</t>
  </si>
  <si>
    <t>Sebenza 275/88kV SS Observatory Fdr 2 (Bay 26) Bay Control IED</t>
  </si>
  <si>
    <t>Sebenza 275/88kV SS Observatory Fdr 2 (Bay 26) MNP1 Main 1 Protection IED</t>
  </si>
  <si>
    <t>T1506029</t>
  </si>
  <si>
    <t>Sebenza 275/88kV SS Observatory Fdr 2 (Bay 26) MNP2 Main 2 Protection IED</t>
  </si>
  <si>
    <t>Sebenza 275/88kV SS Observatory Fdr 2 (Bay 26) High Z Differential Protection</t>
  </si>
  <si>
    <t>617399/16</t>
  </si>
  <si>
    <t>Sebenza 275/88kV SS PFC 3 (Bay 27) Bay Control IED</t>
  </si>
  <si>
    <t>Sebenza 275/88kV SS PFC 3 (Bay 27) MNP1 Main 1 Protection IED</t>
  </si>
  <si>
    <t>T1451130</t>
  </si>
  <si>
    <t>Sebenza 275/88kV SS PFC 3 (Bay 27) MNP2 Main 2 Protection IED</t>
  </si>
  <si>
    <t>Sebenza 275/88kV SS PFC 3 (Bay 27) Point Of Wave IED</t>
  </si>
  <si>
    <t>23614089DD</t>
  </si>
  <si>
    <t>Sebenza 275/88kV SS Observatory/Bellevue Fdr 3 (Bay 28) Bay Control IED</t>
  </si>
  <si>
    <t>Sebenza 275/88kV SS Observatory/Bellevue Fdr 3 (Bay 28) MNP1 Main 1 Protection IED</t>
  </si>
  <si>
    <t>T1506034</t>
  </si>
  <si>
    <t>Sebenza 275/88kV SS Observatory/Bellevue Fdr 3 (Bay 28) MNP2 Main 2 Protection IED</t>
  </si>
  <si>
    <t>Sebenza 275/88kV SS Observatory/Bellevue Fdr 3 (Bay 28) High Z Differential Protetcion</t>
  </si>
  <si>
    <t>617399/2</t>
  </si>
  <si>
    <t>Sebenza 275/88kV SS Observatory/Bellevue Fdr 4 (Bay 29) Bay Control IED</t>
  </si>
  <si>
    <t>Sebenza 275/88kV SS Observatory/Bellevue Fdr 4 (Bay 29) MNP1 Main 1 Protection IED</t>
  </si>
  <si>
    <t>T1506023</t>
  </si>
  <si>
    <t>Sebenza 275/88kV SS Observatory/Bellevue Fdr 4 (Bay 29) MNP2 Main 2 Protection IED</t>
  </si>
  <si>
    <t>Sebenza 275/88kV SS Observatory/Bellevue Fdr 4 (Bay 29) High Z Differential Protection</t>
  </si>
  <si>
    <t>Sebenza 275/88kV Transformer 4 INC (Bay 30) Bay Control IED</t>
  </si>
  <si>
    <t>Sebenza 275/88kV Transformer 4 INC (Bay 30) MNP1 Main 1 Protection IED</t>
  </si>
  <si>
    <t>T1451137</t>
  </si>
  <si>
    <t>Sebenza 275/88kV Transformer 4 INC (Bay 30) MNP2 Main 2 Protection IED</t>
  </si>
  <si>
    <t>Sebenza 275/88kV SS Bus Coupler 2 (Bay 31) Bay Control IED</t>
  </si>
  <si>
    <t>Sebenza 275/88kV SS Bus Coupler 2 (Bay 31) MNP1 Main 1 Protection IED</t>
  </si>
  <si>
    <t>T1451147</t>
  </si>
  <si>
    <t>Sebenza 275/88kV SS Bus Coupler 2 (Bay 31) MNP2 Main 2 Protection IED</t>
  </si>
  <si>
    <t>Sebenza 275/88kV SS Prospect/Cleveland Fdr (Bay 32) Bay Control IED</t>
  </si>
  <si>
    <t>Sebenza 275/88kV SS Prospect/Cleveland Fdr (Bay 32) MNP1 Main 1 Protection IED</t>
  </si>
  <si>
    <t>T1506024</t>
  </si>
  <si>
    <t>Sebenza 275/88kV SS Prospect/Cleveland Fdr (Bay 32) MNP2 Main 2 Protection IED</t>
  </si>
  <si>
    <t>Sebenza 275/88kV SS Prospect/Cleveland Fdr (Bay 32) High Z Differential Protection</t>
  </si>
  <si>
    <t>617393/6</t>
  </si>
  <si>
    <t>Sebenza 275/88kV SS Prospect/Cleveland Fdr 4 (Bay 33) Bay Control IED</t>
  </si>
  <si>
    <t>Sebenza 275/88kV SS Prospect/Cleveland Fdr 4 (Bay 33) MNP1 Main 1 Protection IED</t>
  </si>
  <si>
    <t>T1506021</t>
  </si>
  <si>
    <t>Sebenza 275/88kV SS Prospect/Cleveland Fdr 4 (Bay 33) MNP2 Main 2 Protection IED</t>
  </si>
  <si>
    <t>Sebenza 275/88kV SS Prospect/Cleveland Fdr 4 (Bay 33) High Z Differential Protection</t>
  </si>
  <si>
    <t>617393/11</t>
  </si>
  <si>
    <t>Sebenza 275/88kV SS Founders Hill Fdr 2 (Bay 34) Bay Control IED</t>
  </si>
  <si>
    <t>Sebenza 275/88kV SS Founders Hill Fdr 2 (Bay 34) MNP1 Main 1 Protection IED</t>
  </si>
  <si>
    <t>T1506036</t>
  </si>
  <si>
    <t>Sebenza 275/88kV SS Founders Hill Fdr 2 (Bay 34) MNP2 Main 2 Protection IED</t>
  </si>
  <si>
    <t>Sebenza 275/88kV SS Founders Hill Fdr 2 (Bay 34) High Z Differential Protection</t>
  </si>
  <si>
    <t>617393/4</t>
  </si>
  <si>
    <t>Sebenza 275/88kV SS Westfield Fdr 1 (Bay 35) Bay Control IED</t>
  </si>
  <si>
    <t>Sebenza 275/88kV SS Westfield Fdr 1 (Bay 35) MNP1 Main 1 Protection IED</t>
  </si>
  <si>
    <t>Sebenza 275/88kV SS Westfield Fdr 1 (Bay 35) MNP2 Main 2 Protection IED</t>
  </si>
  <si>
    <t>Sebenza 275/88kV SS Westfield Fdr 1 (Bay 35) High Z Differential Protection</t>
  </si>
  <si>
    <t>617393/19</t>
  </si>
  <si>
    <t>Sebenza 275/88kV SS PFC 4 (Bay 36) Bay Control IED</t>
  </si>
  <si>
    <t>Sebenza 275/88kV SS PFC 4 (Bay 36) MNP1 Main 1 Protection IED</t>
  </si>
  <si>
    <t>T1451128</t>
  </si>
  <si>
    <t>Sebenza 275/88kV SS PFC 4 (Bay 36) MNP2 Main 2 Protection IED</t>
  </si>
  <si>
    <t>Sebenza 275/88kV SS PFC 4 (Bay 36) Point Of Wave IED</t>
  </si>
  <si>
    <t>Sebenza 275/88kV SS Westfield Fdr 2 (Bay 37) Bay Control IED</t>
  </si>
  <si>
    <t>Sebenza 275/88kV SS Westfield Fdr 2 (Bay 37) MNP1 Main 1 Protection IED</t>
  </si>
  <si>
    <t>Sebenza 275/88kV SS Westfield Fdr 2 (Bay 37) MNP2 Main 2 Protection IED</t>
  </si>
  <si>
    <t>Sebenza 275/88kV SS Westfield Fdr 2 (Bay 37) High Z Differential Protection</t>
  </si>
  <si>
    <t>617399/14</t>
  </si>
  <si>
    <t>Sebenza 275/88kV SS Spare Fdr (Bay 38) Bay Control IED</t>
  </si>
  <si>
    <t>Sebenza 275/88kV SS Spare Fdr (Bay 38) MNP1 Main 1 Protection IED</t>
  </si>
  <si>
    <t>Sebenza 275/88kV SS Spare Fdr (Bay 38) MNP2 Main 2 Protection IED</t>
  </si>
  <si>
    <t>Sebenza 275/88kV SS Spare Fdr (Bay 38) High Z Differential Protection IED</t>
  </si>
  <si>
    <t>617399/12</t>
  </si>
  <si>
    <t>Control Room Relays</t>
  </si>
  <si>
    <t>Sebenza 275/88kV SS 88kV Bus Zone (PNL.A Bay 1-20) Bus Zone 1 IED Red Phase</t>
  </si>
  <si>
    <t>REB670</t>
  </si>
  <si>
    <t>T1506039</t>
  </si>
  <si>
    <t>Sebenza 275/88kV SS 88kV Bus Zone (PNL.A Bay 1-20) Bus Zone 1 IED White Phase</t>
  </si>
  <si>
    <t>REB671</t>
  </si>
  <si>
    <t>T1506043</t>
  </si>
  <si>
    <t>Sebenza 275/88kV SS 88kV Bus Zone (PNL.A Bay 1-20) Bus Zone 1 IED Blue Phase</t>
  </si>
  <si>
    <t>REB672</t>
  </si>
  <si>
    <t>T1451118</t>
  </si>
  <si>
    <t>Sebenza 275/88kV SS 88kV Bus Zone (PNL.A Bay 19-38) Bus Zone 1 IED Red Phase</t>
  </si>
  <si>
    <t>T1451120</t>
  </si>
  <si>
    <t>Sebenza 275/88kV SS 88kV Bus Zone (PNL.A Bay 19-38) Bus Zone 1 IED White Phase</t>
  </si>
  <si>
    <t>T1506038</t>
  </si>
  <si>
    <t>Sebenza 275/88kV SS 88kV Bus Zone (PNL.A Bay 19-38) Bus Zone 1 IED Blue Phase</t>
  </si>
  <si>
    <t>T1506042</t>
  </si>
  <si>
    <t>Sebenza 275/88kV SS Prospect Inc.1 (CP Bay 2 Esk Bay 19) MNP2 Main 2 Protection IED</t>
  </si>
  <si>
    <t>Sebenza 275/88kV SS Prospect Inc.1 (CP Bay 2 Esk Bay 19) MNP1 Main 1 Protection IED</t>
  </si>
  <si>
    <t>T1451090</t>
  </si>
  <si>
    <t>Sebenza 275/88kV SS Prospect Inc.1 (CP Bay 2 Esk Bay 19) High Z Cable Differential</t>
  </si>
  <si>
    <t>617399/13</t>
  </si>
  <si>
    <t>Sebenza 275/88kV SS Prospect Inc.2 (CP Bay 3 Esk Bay 10) MNP2 Main 2 Protection IED</t>
  </si>
  <si>
    <t>Sebenza 275/88kV SS Prospect Inc.2 (CP Bay 3 Esk Bay 10) MNP1 Main 1 Protection IED</t>
  </si>
  <si>
    <t>T1506019</t>
  </si>
  <si>
    <t>Sebenza 275/88kV SS Prospect Inc.2 (CP Bay 3 Esk Bay 10) High Z Cable Differential</t>
  </si>
  <si>
    <t>617399/20</t>
  </si>
  <si>
    <t>Sebenza 275/88kV SS 275kV Bus Zone Bay Bus Zone IED</t>
  </si>
  <si>
    <t>T1506037</t>
  </si>
  <si>
    <t>Sebenza 275/88kV SS 275kV Bay Control Panel 275kV Bay 8 Control IED</t>
  </si>
  <si>
    <t>Sebenza 275/88kV SS 275kV Bay Control Panel 275kV Bay 9 Control IED</t>
  </si>
  <si>
    <t>Sebenza 275/88kV SS 275kV Bay Control Panel 275kV Bay 10 Control IED</t>
  </si>
  <si>
    <t>Sebenza 275/88kV SS Transformer 1 Bay 1 PNL.A Bay Control IED</t>
  </si>
  <si>
    <t>Sebenza 275/88kV SS Transformer 1 Bay 1 PNL.A MNP1 TRFR Protection IED</t>
  </si>
  <si>
    <t>RET670</t>
  </si>
  <si>
    <t>T1451117</t>
  </si>
  <si>
    <t>Sebenza 275/88kV SS Transformer 1 Bay 1 PNL.A MNP2 TRFR Protection IED</t>
  </si>
  <si>
    <t>Sebenza 275/88kV SS Transformer 1 Bay 1 PNL.B MNP1 NECR  Protetion IED</t>
  </si>
  <si>
    <t>T1451136</t>
  </si>
  <si>
    <t>Sebenza 275/88kV SS Transformer 1 Bay 1 PNL.B MNP2 TRFR Protection IED</t>
  </si>
  <si>
    <t>Sebenza 275/88kV SS Transformer 1 Bay 1 PNL.B MNP2 TRFR AVR Voltage Regulator IED</t>
  </si>
  <si>
    <t>RET650</t>
  </si>
  <si>
    <t>T1451134</t>
  </si>
  <si>
    <t>Sebenza 275/88kV SS Transformer 2 Bay 2 PNL.A Bay Control IED</t>
  </si>
  <si>
    <t>Sebenza 275/88kV SS Transformer 2 Bay 2 PNL.A MNP1 TRFR Protection IED</t>
  </si>
  <si>
    <t>T1451115</t>
  </si>
  <si>
    <t>Sebenza 275/88kV SS Transformer 2 Bay 2 PNL.A MNP2 TRFR Protection IED</t>
  </si>
  <si>
    <t>Sebenza 275/88kV SS Transformer 2 Bay 2 PNL.B MNP1 NECR  Protetion IED</t>
  </si>
  <si>
    <t>T1451145</t>
  </si>
  <si>
    <t>Sebenza 275/88kV SS Transformer 2 Bay 2 PNL.B MNP2 TRFR Protection IED</t>
  </si>
  <si>
    <t>Sebenza 275/88kV SS Transformer 2 Bay 2 PNL.B MNP2 TRFR AVR Voltage Regulator IED</t>
  </si>
  <si>
    <t>T1451132</t>
  </si>
  <si>
    <t>Sebenza 275/88kV SS Transformer 3 Bay 3 PNL.A Bay Control IED</t>
  </si>
  <si>
    <t>Sebenza 275/88kV SS Transformer 3 Bay 3 PNL.A MNP1 TRFR Protection IED</t>
  </si>
  <si>
    <t>T1451116</t>
  </si>
  <si>
    <t>Sebenza 275/88kV SS Transformer 3 Bay 3 PNL.A MNP2 TRFR Protection IED</t>
  </si>
  <si>
    <t>Sebenza 275/88kV SS Transformer 3 Bay 3 PNL.B MNP1 NECR  Protetion IED</t>
  </si>
  <si>
    <t>T1451140</t>
  </si>
  <si>
    <t>Sebenza 275/88kV SS Transformer 3 Bay 3 PNL.B MNP2 TRFR Protection IED</t>
  </si>
  <si>
    <t>Sebenza 275/88kV SS Transformer 3 Bay 3 PNL.B MNP2 TRFR AVR Voltage Regulator IED</t>
  </si>
  <si>
    <t>T1451133</t>
  </si>
  <si>
    <t>Sebenza 275/88kV SS Transformer 4 Bay 4 PNL.A Bay Control IED</t>
  </si>
  <si>
    <t>Sebenza 275/88kV SS Transformer 4 Bay 4 PNL.A MNP1 TRFR Protection IED</t>
  </si>
  <si>
    <t>T1451114</t>
  </si>
  <si>
    <t>Sebenza 275/88kV SS Transformer 4 Bay 4 PNL.A MNP2 TRFR Protection IED</t>
  </si>
  <si>
    <t>Sebenza 275/88kV SS Transformer 4 Bay 4 PNL.B MNP1 NECR  Protetion IED</t>
  </si>
  <si>
    <t>T1451139</t>
  </si>
  <si>
    <t>Sebenza 275/88kV SS Transformer 4 Bay 4 PNL.B MNP2 TRFR Protection IED</t>
  </si>
  <si>
    <t>Sebenza 275/88kV SS Transformer 4 Bay 4 PNL.B MNP2 TRFR AVR Voltage Regulator IED</t>
  </si>
  <si>
    <t>T1451135</t>
  </si>
  <si>
    <t>275kV Switchgear (Outdoor)</t>
  </si>
  <si>
    <t>Sebenza 275/88kV SS PFC 4 88kV Isolator (3609)</t>
  </si>
  <si>
    <t>V13993</t>
  </si>
  <si>
    <t>Sebenza 275/88kV SS PFC 4 88kV Earth Switch (3611)</t>
  </si>
  <si>
    <t>1003959/0006/1</t>
  </si>
  <si>
    <t>Sebenza 275/88kV SS PFC 4 88kV Breaker (3610)</t>
  </si>
  <si>
    <t>LTB170D1/B</t>
  </si>
  <si>
    <t>1HSB01519007-B1</t>
  </si>
  <si>
    <t>Sebenza 275/88kV SS PFC 3 88kV Isolator (2709)</t>
  </si>
  <si>
    <t>V13994</t>
  </si>
  <si>
    <t>Sebenza 275/88kV SS PFC 3 88kV Earth Switch (2711)</t>
  </si>
  <si>
    <t>1003959/0006/2</t>
  </si>
  <si>
    <t>Sebenza 275/88kV SS PFC 3 88kV Breaker (2710)</t>
  </si>
  <si>
    <t>Sebenza 275/88kV SS PFC 1 88kV Isolator (3109)</t>
  </si>
  <si>
    <t>V13996</t>
  </si>
  <si>
    <t>Sebenza 275/88kV SS PFC 1 88kV Earth Switch (3111)</t>
  </si>
  <si>
    <t>1003959/0006/4</t>
  </si>
  <si>
    <t>Sebenza 275/88kV SS PFC 1 88kV Breaker (3110)</t>
  </si>
  <si>
    <t>1HSB01519010-B1</t>
  </si>
  <si>
    <t>Sebenza 275/88kV SS PFC 2 88kV Isolator (1209)</t>
  </si>
  <si>
    <t>V13995</t>
  </si>
  <si>
    <t>Sebenza 275/88kV SS PFC 2 88kV Earth Switch (1211)</t>
  </si>
  <si>
    <t>1003959/0006/5</t>
  </si>
  <si>
    <t>Sebenza 275/88kV SS PFC 2 88kV Breaker (1210)</t>
  </si>
  <si>
    <t>1HSB01519009-B1</t>
  </si>
  <si>
    <t>Sebenza 275/88kV SS 275kV Transformer 1 Isolator (H13)</t>
  </si>
  <si>
    <t>V13745</t>
  </si>
  <si>
    <t>Sebenza 275/88kV SS 275kV Transformer 1 Earth Switch Breaker Side (H13)</t>
  </si>
  <si>
    <t>Sebenza 275/88kV SS Transformer 1 275kV Breaker (H10)</t>
  </si>
  <si>
    <t>HPL420B2</t>
  </si>
  <si>
    <t>1HSB01517086</t>
  </si>
  <si>
    <t>4000A</t>
  </si>
  <si>
    <t>420kV</t>
  </si>
  <si>
    <t>Sebenza 275/88kV SS Transformer 1 400kV Free Standing Switch (H81)</t>
  </si>
  <si>
    <t>S12413</t>
  </si>
  <si>
    <t>400kV</t>
  </si>
  <si>
    <t>Sebenza 275/88kV SS 275kV Transformer 2 Isolator (H23)</t>
  </si>
  <si>
    <t>V13744</t>
  </si>
  <si>
    <t>Sebenza 275/88kV SS 275kV Transformer 2 Earth Switch Breaker Side (H21)</t>
  </si>
  <si>
    <t>Sebenza 275/88kV SS Transformer 2 275kV Breaker (H20)</t>
  </si>
  <si>
    <t>1HSB01517087</t>
  </si>
  <si>
    <t>Sebenza 275/88kV SS Transformer 2 400kV Free Standing Switch (H91)</t>
  </si>
  <si>
    <t>S12651</t>
  </si>
  <si>
    <t>Sebenza 275/88kV SS 275kV Transformer 3 Isolator (H33)</t>
  </si>
  <si>
    <t>V13746</t>
  </si>
  <si>
    <t>Sebenza 275/88kV SS 275kV Transformer 3 Earth Switch Breaker Side (H31)</t>
  </si>
  <si>
    <t>Sebenza 275/88kV SS Transformer 3 275kV Breaker (H30)</t>
  </si>
  <si>
    <t>1HSB01517088</t>
  </si>
  <si>
    <t>Sebenza 275/88kV SS Transformer 3 400kV Free Standing Switch (H101)</t>
  </si>
  <si>
    <t>S12411</t>
  </si>
  <si>
    <t>Sebenza 275/88kV SS TRFR 1 275kV Srg ArrX3</t>
  </si>
  <si>
    <t>Sebenza 275/88kV SS TRFR 1 88kV Srg ArrX3</t>
  </si>
  <si>
    <t>Sebenza 275/88kV SS TRFR 2 275kV Srg ArrX3</t>
  </si>
  <si>
    <t>Sebenza 275/88kV SS TRFR 2 88kV Srg ArrX3</t>
  </si>
  <si>
    <t>Sebenza 275/88kV SS TRFR 3 275kV Srg ArrX3</t>
  </si>
  <si>
    <t>Sebenza 275/88kV SS TRFR 3 88kV Srg ArrX3</t>
  </si>
  <si>
    <t>Sebenza 275/88kV SS PFC 4 88kV Cable Sealing end Srg Arr X3</t>
  </si>
  <si>
    <t>Sebenza 275/88kV SS PFC 3 88kV Cable Sealing end Srg Arr X3</t>
  </si>
  <si>
    <t>Sebenza 275/88kV SS PFC 2 88kV Cable Sealing end Srg Arr X3</t>
  </si>
  <si>
    <t>Sebenza 275/88kV SS PFC 1 88kV Cable Sealing end Srg Arr X3</t>
  </si>
  <si>
    <t>Sebenza 275/88kV SS PFC 4 88kV Isolator (3609)X9</t>
  </si>
  <si>
    <t>Sebenza 275/88kV SS PFC 4 88kV Breaker (3610)X6</t>
  </si>
  <si>
    <t>Sebenza 275/88kV SS PFC 4 88kV Reactor Filters X366</t>
  </si>
  <si>
    <t>Sebenza 275/88kV SS PFC 4 88kV Cable Sealing end X15</t>
  </si>
  <si>
    <t>Sebenza 275/88kV SS PFC 3 88kV Isolator (2709)X9</t>
  </si>
  <si>
    <t>Sebenza 275/88kV SS PFC 3 88kV Breaker (2710)X6</t>
  </si>
  <si>
    <t>Sebenza 275/88kV SS PFC 3 88kV Reactor Filters X366</t>
  </si>
  <si>
    <t>Sebenza 275/88kV SS PFC 3 88kV Cable Sealing end X15</t>
  </si>
  <si>
    <t>Sebenza 275/88kV SS PFC 1 88kV Isolator (3609)X9</t>
  </si>
  <si>
    <t>Sebenza 275/88kV SS PFC 1 88kV Breaker (3610)X6</t>
  </si>
  <si>
    <t>Sebenza 275/88kV SS PFC 1 88kV Reactor Filters X366</t>
  </si>
  <si>
    <t>Sebenza 275/88kV SS PFC 1 88kV Cable Sealing end X15</t>
  </si>
  <si>
    <t>Sebenza 275/88kV SS PFC 2 88kV Isolator (1209)X9</t>
  </si>
  <si>
    <t>Sebenza 275/88kV SS PFC 2 88kV Breaker (1210)X6</t>
  </si>
  <si>
    <t>Sebenza 275/88kV SS PFC 2 88kV Reactor Filters X366</t>
  </si>
  <si>
    <t>Sebenza 275/88kV SS PFC 2 88kV Cable Sealing end X15</t>
  </si>
  <si>
    <t>Sebenza 275/88kV SS Transformer 1 88kV BusbarX6</t>
  </si>
  <si>
    <t>Sebenza 275/88kV SS Transformer 1 88kV Cable Sealing endX30</t>
  </si>
  <si>
    <t>Sebenza 275/88kV SS Transformer 1 88kV BushingsX4</t>
  </si>
  <si>
    <t>Sebenza 275/88kV SS Transformer 1 275kV BushingsX3</t>
  </si>
  <si>
    <t>Sebenza 275/88kV SS Transformer 2 88kV BusbarX6</t>
  </si>
  <si>
    <t>Sebenza 275/88kV SS Transformer 2 88kV Cable Sealing endX30</t>
  </si>
  <si>
    <t>Sebenza 275/88kV SS Transformer 2 88kV BushingsX4</t>
  </si>
  <si>
    <t>Sebenza 275/88kV SS Transformer 2 275kV BushingsX3</t>
  </si>
  <si>
    <t>Sebenza 275/88kV SS Transformer 3 88kV BusbarX6</t>
  </si>
  <si>
    <t>Sebenza 275/88kV SS Transformer 3 88kV Cable Sealing endX30</t>
  </si>
  <si>
    <t>Sebenza 275/88kV SS Transformer 3 88kV BushingsX4</t>
  </si>
  <si>
    <t>Sebenza 275/88kV SS Transformer 3 275kV BushingsX3</t>
  </si>
  <si>
    <t>Sebenza 275/88kV SS 275kV Transformer 1 Isolator (H13) X18</t>
  </si>
  <si>
    <t>Sebenza 275/88kV SS Transformer 1 VTsX3</t>
  </si>
  <si>
    <t>Sebenza 275/88kV SS Transformer 2 VTsX3</t>
  </si>
  <si>
    <t>Sebenza 275/88kV SS Transformer 3 VTsX3</t>
  </si>
  <si>
    <t>Sebenza 275/88kV SS Transformer 1 275kV Breaker (H10)X9</t>
  </si>
  <si>
    <t>Sebenza 275/88kV SS Transformer 1 275kV CTsX3</t>
  </si>
  <si>
    <t>Sebenza 275/88kV SS Transformer 2 275kV CTsX3</t>
  </si>
  <si>
    <t>Sebenza 275/88kV SS Transformer 3 275kV CTsX3</t>
  </si>
  <si>
    <t>Sebenza 275/88kV SS Transformer 1 400kV Free Standing Switch (H81)X6</t>
  </si>
  <si>
    <t>Sebenza 275/88kV SS 275kV Transformer 2 Isolator (H23)X18</t>
  </si>
  <si>
    <t>Sebenza 275/88kV SS Transformer 2 275kV Breaker (H20)X9</t>
  </si>
  <si>
    <t>Sebenza 275/88kV SS Transformer 2 400kV Free Standing Switch (H91)X6</t>
  </si>
  <si>
    <t>Sebenza 275/88kV SS 275kV Cable 2 CTsX3</t>
  </si>
  <si>
    <t>Sebenza 275/88kV SS 275kV Cable 3 CTsX4</t>
  </si>
  <si>
    <t>Sebenza 275/88kV SS 275kV Transformer 3 Isolator (H33)X18</t>
  </si>
  <si>
    <t>Sebenza 275/88kV SS Transformer 3 275kV Breaker (H30)X9</t>
  </si>
  <si>
    <t>Sebenza 275/88kV SS Transformer 3 400kV Free Standing Switch (H101)X6</t>
  </si>
  <si>
    <t>C-SBNZA-BBW0-TRFR03</t>
  </si>
  <si>
    <t>Sebenza 275/88kV SS 315MVA YNa0d11 Power Transformer 3</t>
  </si>
  <si>
    <t>303380-01</t>
  </si>
  <si>
    <t>315MVA</t>
  </si>
  <si>
    <t>275/88kV</t>
  </si>
  <si>
    <t>C-SBNZA-BBW0-TRFR02</t>
  </si>
  <si>
    <t>Sebenza 275/88kV SS 315MVA YNa0d11 Power Transformer 2</t>
  </si>
  <si>
    <t>303380-02</t>
  </si>
  <si>
    <t>C-SBNZA-BBW0-TRFR01</t>
  </si>
  <si>
    <t>Sebenza 275/88kV SS 315MVA YNa0d11 Power Transformer 1</t>
  </si>
  <si>
    <t>303380-03</t>
  </si>
  <si>
    <t>Sebenza 275/88kV SS 22/0.4kV Dyn11 Transformer 3 NEC/R/T</t>
  </si>
  <si>
    <t>20893701/01</t>
  </si>
  <si>
    <t>Sebenza 275/88kV SS 22/0.4kV Dyn11 Transformer 2 NEC/R/T</t>
  </si>
  <si>
    <t>20893702/01</t>
  </si>
  <si>
    <t>Sebenza 275/88kV SS 22/0.4kV Dyn11 Transformer 1 NEC/R/T</t>
  </si>
  <si>
    <t>20893703/01</t>
  </si>
  <si>
    <t>Sebenza 275/88kV SS Transformer 1 275kV Red Phase VT</t>
  </si>
  <si>
    <t>Trench</t>
  </si>
  <si>
    <t>TCVT300</t>
  </si>
  <si>
    <t>275/0.11kV</t>
  </si>
  <si>
    <t>Sebenza 275/88kV SS Transformer 1 275kV White Phase VT</t>
  </si>
  <si>
    <t>Sebenza 275/88kV SS Transformer 1 275kV Blue Phase VT</t>
  </si>
  <si>
    <t>Sebenza 275/88kV SS Transformer 2 275kV Red Phase VT</t>
  </si>
  <si>
    <t>Sebenza 275/88kV SS Transformer 2 275kV White Phase VT</t>
  </si>
  <si>
    <t>Sebenza 275/88kV SS Transformer 2 275kV Blue Phase VT</t>
  </si>
  <si>
    <t>30109766-N</t>
  </si>
  <si>
    <t>Sebenza 275/88kV SS Transformer 3 275kV Red Phase VT</t>
  </si>
  <si>
    <t>Sebenza 275/88kV SS Transformer 3 275kV White Phase VT</t>
  </si>
  <si>
    <t>Sebenza 275/88kV SS Transformer 3 275kV Blue Phase VT</t>
  </si>
  <si>
    <t>Sebenza 275/88kV SS Transformer 1 275kV Red Phase CT</t>
  </si>
  <si>
    <t>IOSK420</t>
  </si>
  <si>
    <t>31720/010-003</t>
  </si>
  <si>
    <t>1200/1</t>
  </si>
  <si>
    <t>Sebenza 275/88kV SS Transformer 1 275kV White Phase CT</t>
  </si>
  <si>
    <t>31720/010-002</t>
  </si>
  <si>
    <t>Sebenza 275/88kV SS Transformer 1 275kV Blue Phase CT</t>
  </si>
  <si>
    <t>31720/010-001</t>
  </si>
  <si>
    <t>Sebenza 275/88kV SS 275kV Cable 2 Red Phase CT</t>
  </si>
  <si>
    <t>96113-6</t>
  </si>
  <si>
    <t>Sebenza 275/88kV SS 275kV Cable 2 White Phase CT</t>
  </si>
  <si>
    <t>96113-1</t>
  </si>
  <si>
    <t>Sebenza 275/88kV SS 275kV Cable 2 Blue Phase CT</t>
  </si>
  <si>
    <t>96113-2</t>
  </si>
  <si>
    <t>Sebenza 275/88kV SS Transformer  2 275kV Red Phase CT</t>
  </si>
  <si>
    <t>31720/010-006</t>
  </si>
  <si>
    <t>Sebenza 275/88kV SS Transformer  2 275kV White Phase CT</t>
  </si>
  <si>
    <t>31720/010-005</t>
  </si>
  <si>
    <t>Sebenza 275/88kV SS Transformer  2 275kV Blue Phase CT</t>
  </si>
  <si>
    <t>31720/010-004</t>
  </si>
  <si>
    <t>Sebenza 275/88kV SS 275kV Cable 3 Red Phase CT</t>
  </si>
  <si>
    <t>98360-3</t>
  </si>
  <si>
    <t>Sebenza 275/88kV SS 275kV Cable 3 White Phase CT</t>
  </si>
  <si>
    <t>98360-2</t>
  </si>
  <si>
    <t>Sebenza 275/88kV SS 275kV Cable 3 Blue Phase CT</t>
  </si>
  <si>
    <t>98360-4</t>
  </si>
  <si>
    <t>Sebenza 275/88kV SS Transformer 3 275kV Red Phase CT</t>
  </si>
  <si>
    <t>31720/010-009</t>
  </si>
  <si>
    <t>Sebenza 275/88kV SS Transformer 3 275kV White Phase CT</t>
  </si>
  <si>
    <t>31720/010-008</t>
  </si>
  <si>
    <t>Sebenza 275/88kV SS Transformer 3 275kV Blue Phase CT</t>
  </si>
  <si>
    <t>31720/010-007</t>
  </si>
  <si>
    <t>Sebenza 275/88kV SS 88kV PFC 4 Control Panel 1</t>
  </si>
  <si>
    <t>FSA1</t>
  </si>
  <si>
    <t>1HSB01519007-C1</t>
  </si>
  <si>
    <t>Sebenza 275/88kV SS 88kV PFC 4 Control Panel 2</t>
  </si>
  <si>
    <t>1HSB01519007-A1</t>
  </si>
  <si>
    <t>Sebenza 275/88kV SS 88kV PFC 3 Control Panel 1</t>
  </si>
  <si>
    <t>1HSB01519008-C1</t>
  </si>
  <si>
    <t>Sebenza 275/88kV SS 88kV PFC 3 Control Panel 2</t>
  </si>
  <si>
    <t>1HSB01519008-A1</t>
  </si>
  <si>
    <t>Sebenza 275/88kV SS 88kV PFC 1 Control Panel 1</t>
  </si>
  <si>
    <t>1HSB01519010-C1</t>
  </si>
  <si>
    <t>Sebenza 275/88kV SS 88kV PFC 1 Control Panel 2</t>
  </si>
  <si>
    <t>1HSB01519010-A1</t>
  </si>
  <si>
    <t>Sebenza 275/88kV SS 88kV PFC 2 Control Panel 1</t>
  </si>
  <si>
    <t>1HSB01519009-C1</t>
  </si>
  <si>
    <t>Sebenza 275/88kV SS 88kV PFC 2 Control Panel 2</t>
  </si>
  <si>
    <t>1HSB01519009-A1</t>
  </si>
  <si>
    <t>Sebenza 275/88kV SS Transformer 1 Yard Marshalling Kiosk</t>
  </si>
  <si>
    <t>Conco</t>
  </si>
  <si>
    <t>Sebenza 275/88kV SS Transformer 2 Yard Marshalling Kiosk</t>
  </si>
  <si>
    <t>Sebenza 275/88kV SS Transformer 3 Yard Marshalling Kiosk</t>
  </si>
  <si>
    <t>Prysmian Cable Systems</t>
  </si>
  <si>
    <t>Sebenza 275/88kV SS 275kV Cable 2 Red Phase CT Junction Box</t>
  </si>
  <si>
    <t>Sebenza 275/88kV SS 275kV Cable 2 White Phase CT Junction Box</t>
  </si>
  <si>
    <t>Sebenza 275/88kV SS 275kV Cable 2 Blue Phase CT Junction Box</t>
  </si>
  <si>
    <t>Sebenza 275/88kV SS 275kV Cable 3 Red Phase CT Junction Box</t>
  </si>
  <si>
    <t>Sebenza 275/88kV SS 275kV Cable 3 White Phase CT Junction Box</t>
  </si>
  <si>
    <t>Sebenza 275/88kV SS 275kV Cable 3 Blue Phase CT Junction Box</t>
  </si>
  <si>
    <t>Sebenza 275/88kV SS 88kV Harmonic Filters Auto Control</t>
  </si>
  <si>
    <t>Sebenza 275/88kV SS EXTINGUISHING CONTROL UNIT</t>
  </si>
  <si>
    <t>ZITON</t>
  </si>
  <si>
    <t>ZP3-ECU</t>
  </si>
  <si>
    <t>Sebenza 275/88kV SS 315MVA Power Transformer 3</t>
  </si>
  <si>
    <t>TX1-316D000171</t>
  </si>
  <si>
    <t>Sebenza 275/88kV SS 315MVA Power Transformer 2</t>
  </si>
  <si>
    <t>TX1-316D000172</t>
  </si>
  <si>
    <t xml:space="preserve">Sebenza 275/88kV SS 315MVA Power Transformer 1 </t>
  </si>
  <si>
    <t>TX1-316D000165</t>
  </si>
  <si>
    <t>Sergi System</t>
  </si>
  <si>
    <t>Sebenza 275/88kV SS 315MVA Power Transformer 3 Protector</t>
  </si>
  <si>
    <t>IP55</t>
  </si>
  <si>
    <t>F6456/TP3A/14</t>
  </si>
  <si>
    <t>Sebenza 275/88kV SS 315MVA Power Transformer 2 Protector</t>
  </si>
  <si>
    <t>F6454/TP3A/14</t>
  </si>
  <si>
    <t>Sebenza 275/88kV SS 315MVA Power Transformer 1 Protector</t>
  </si>
  <si>
    <t>F6455/TP3A/14</t>
  </si>
  <si>
    <t>Sebenza 275/88kV SS FIRE ALARM SYSTEM</t>
  </si>
  <si>
    <t>Sebenza 275/88kV SS Transformer 1 Main Meter</t>
  </si>
  <si>
    <t>Landis + Gyr</t>
  </si>
  <si>
    <t>ZMD402CT44.0607S3</t>
  </si>
  <si>
    <t>Sebenza 275/88kV SS Transformer 1 Check Meter</t>
  </si>
  <si>
    <t>Sebenza 275/88kV SS Transformer 2 Main Meter</t>
  </si>
  <si>
    <t>Sebenza 275/88kV SS Transformer 2 Check Meter</t>
  </si>
  <si>
    <t>Sebenza 275/88kV SS Transformer 3 Main Meter</t>
  </si>
  <si>
    <t>Sebenza 275/88kV SS Transformer 3 Check Meter</t>
  </si>
  <si>
    <t>Sebenza 275/88kV SS Transformer 4 Main Meter</t>
  </si>
  <si>
    <t>Sebenza 275/88kV SS Transformer 4 Check Meter</t>
  </si>
  <si>
    <t>Sebenza 275/88kV SS Spare Fdr (Bay 1) QOS Recorder</t>
  </si>
  <si>
    <t>G4430-0090</t>
  </si>
  <si>
    <t>00-60-35-1F-A2-C4</t>
  </si>
  <si>
    <t>Sebenza 275/88kV SS Alexandra Fdr 3 (Bay 2) QOS Recorder</t>
  </si>
  <si>
    <t>00-60-35-1F-E8-B9</t>
  </si>
  <si>
    <t>Sebenza 275/88kV SS PFC 1 (Bay 3) QOS Recorder</t>
  </si>
  <si>
    <t>Sebenza 275/88kV SS Cydna Fdr 4 (Bay 4) QOS Recorder</t>
  </si>
  <si>
    <t>00-60-35-1F-E5-48</t>
  </si>
  <si>
    <t>Sebenza 275/88kV SS Founders Hill Fdr 1 (Bay 5) QOS Recorder</t>
  </si>
  <si>
    <t>00-60-35-1F-8F-A3</t>
  </si>
  <si>
    <t>Sebenza 275/88kV SS Cydna Fdr 1 (Bay 6) QOS Recorder</t>
  </si>
  <si>
    <t>00-60-35-15-C2-B9</t>
  </si>
  <si>
    <t>Sebenza 275/88kV SS Cydna Fdr 2 (Bay 7) QOS Recorder</t>
  </si>
  <si>
    <t>00-60-35-1F-E9-FC</t>
  </si>
  <si>
    <t>Sebenza 275/88kV SS Transformer 1 (Bay 9) QOS Recorder</t>
  </si>
  <si>
    <t>00-60-35-1F-A9-7E</t>
  </si>
  <si>
    <t>Sebenza 275/88kV SS Gresswold Fdr 1 (Bay 10) QOS Recorder</t>
  </si>
  <si>
    <t>00-60-35-1f-AC-29</t>
  </si>
  <si>
    <t>Sebenza 275/88kV SS Gresswold Fdr 2 (Bay 11) QOS Recorder</t>
  </si>
  <si>
    <t>00-60-35-1F-B3-C5</t>
  </si>
  <si>
    <t>Sebenza 275/88kV SS PFC 2 (Bay 12) QOS Recorder</t>
  </si>
  <si>
    <t>Sebenza 275/88kV SS Orchards Fdr 1 (Bay 13) QOS Recorder</t>
  </si>
  <si>
    <t>00-60-35-1F-DD-ED</t>
  </si>
  <si>
    <t>Sebenza 275/88kV SS Orchards Fdr 2 (Bay 14) QOS Recorder</t>
  </si>
  <si>
    <t>00-60-35-1F-E9-E9</t>
  </si>
  <si>
    <t>Sebenza 275/88kV SS Delta/Westfield Fdr 1 (Bay 15) QOS Recorder</t>
  </si>
  <si>
    <t>00-60-35-1f-DE-17</t>
  </si>
  <si>
    <t>Sebenza 275/88kV SS Kelvin Fdr 1 (Bay 16) QOS Recorder</t>
  </si>
  <si>
    <t>00-60-35-1F-8F-48</t>
  </si>
  <si>
    <t>Sebenza 275/88kV SS Kelvin Fdr 2 (Bay 17) QOS Recorder</t>
  </si>
  <si>
    <t>00-60-35-1F-8F-9C</t>
  </si>
  <si>
    <t>Sebenza 275/88kV SS Transformer 2 (Bay 18) QOS Recorder</t>
  </si>
  <si>
    <t>00-60-35-1F-E1-40</t>
  </si>
  <si>
    <t>Sebenza 275/88kV SS Transformer 3 INC (Bay 21) QOS Recorder</t>
  </si>
  <si>
    <t>00-60-35-20-15-B1</t>
  </si>
  <si>
    <t>Sebenza 275/88kV SS Kelvin Fdr 3 (Bay 22) QOS Recorder</t>
  </si>
  <si>
    <t>00-60-35-1F-E1-41</t>
  </si>
  <si>
    <t>Sebenza 275/88kV SS Kelvin Fdr 4 (Bay 23) QOS Recorder</t>
  </si>
  <si>
    <t>00-60-35-1F-8F-A8</t>
  </si>
  <si>
    <t>Sebenza 275/88kV SS Delta/Westfield Fdr 2 (Bay 24) QOS Recorder</t>
  </si>
  <si>
    <t>00-60-35-17-18-46</t>
  </si>
  <si>
    <t>Sebenza 275/88kV SS Observatory Fdr 1 (Bay 25) QOS Recorder</t>
  </si>
  <si>
    <t>00-60-35-1F-A2-B6</t>
  </si>
  <si>
    <t>Sebenza 275/88kV SS Observatory Fdr 2 (Bay 26) QOS Recorder</t>
  </si>
  <si>
    <t>00-60-35-1F-8F-98</t>
  </si>
  <si>
    <t>Sebenza 275/88kV SS PFC 3 (Bay 27) QOS Recorder</t>
  </si>
  <si>
    <t>Sebenza 275/88kV SS Observatory/Bellevue Fdr 3 (Bay 28) QOS Recorder</t>
  </si>
  <si>
    <t>00-60-35-1F-E8-97</t>
  </si>
  <si>
    <t>Sebenza 275/88kV SS Observatory/Bellevue Fdr 4 (Bay 29) QOS Recorder</t>
  </si>
  <si>
    <t>00-60-35-1F-E8-82</t>
  </si>
  <si>
    <t>Sebenza 275/88kV Transformer 4 INC (Bay 30) QOS Recorder</t>
  </si>
  <si>
    <t>00-60-35-1F-E8-95</t>
  </si>
  <si>
    <t>Sebenza 275/88kV SS Prospect/Cleveland Fdr (Bay 32) QOS Recorder</t>
  </si>
  <si>
    <t>00-60-35-1F-E3-50</t>
  </si>
  <si>
    <t>Sebenza 275/88kV SS Prospect/Cleveland Fdr 4 (Bay 33) QOS Recorder</t>
  </si>
  <si>
    <t>00-60-35-20-QE-5F</t>
  </si>
  <si>
    <t>Sebenza 275/88kV SS Founders Hill Fdr 2 (Bay 34) Bay QOS Recorder</t>
  </si>
  <si>
    <t>00-60-35-1F-82-83</t>
  </si>
  <si>
    <t>Sebenza 275/88kV SS Westfield Fdr 1 (Bay 35) QOS Recorder</t>
  </si>
  <si>
    <t>00-60-35-1F-E0-F9</t>
  </si>
  <si>
    <t>Sebenza 275/88kV SS PFC 4 (Bay 36) QOS Recorder</t>
  </si>
  <si>
    <t>Sebenza 275/88kV SS Westfield Fdr 2 (Bay 37) QOS Recorder</t>
  </si>
  <si>
    <t>00-60-35-20-15-F6</t>
  </si>
  <si>
    <t>Sebenza 275/88kV SS Spare Fdr (Bay 38) QOS Recorder</t>
  </si>
  <si>
    <t>00-60-35-1F-AC-18</t>
  </si>
  <si>
    <t>Sebenza 275/88kV SS Tariff Meter 1</t>
  </si>
  <si>
    <t>1XCT &amp; VT Test Block</t>
  </si>
  <si>
    <t>Sebenza 275/88kV SS Tariff Meter 2</t>
  </si>
  <si>
    <t>Sebenza 275/88kV SS Fox 615 Panel</t>
  </si>
  <si>
    <t>ANR_27970003</t>
  </si>
  <si>
    <t>Sebenza 275/88kV SS Kelvin (48 Core FO-01)</t>
  </si>
  <si>
    <t>Mega</t>
  </si>
  <si>
    <t>Sebenza 275/88kV SS Kelvin (48 Core FO-02)</t>
  </si>
  <si>
    <t>Sebenza 275/88kV SS Cleveland (48 Core FO-01)</t>
  </si>
  <si>
    <t>Sebenza 275/88kV SS Cleveland (48 Core FO-02)</t>
  </si>
  <si>
    <t>Sebenza 275/88kV SS Sebenza-Alexandra (24 Core FO 9.259km)</t>
  </si>
  <si>
    <t>Sebenza 275/88kV SS Future (48 Core FO)</t>
  </si>
  <si>
    <t>Sebenza 275/88kV SS Voice Telephone</t>
  </si>
  <si>
    <t>NEC Baseline</t>
  </si>
  <si>
    <t>960000929201</t>
  </si>
  <si>
    <t>00095972</t>
  </si>
  <si>
    <t>00096004</t>
  </si>
  <si>
    <t>Sebenza 275/88kV SS ATEN Box</t>
  </si>
  <si>
    <t>ATEN</t>
  </si>
  <si>
    <t>Sebenza 275/88kV SS PowerEdge 320</t>
  </si>
  <si>
    <t>DELL</t>
  </si>
  <si>
    <t>Sebenza 275/88kV SS EATON Box</t>
  </si>
  <si>
    <t>EATON</t>
  </si>
  <si>
    <t>Sebenza 275/88kV SS Alexandra Fdr 3 (Bay 2) EtherneT Switch A1</t>
  </si>
  <si>
    <t>SEL-273OM</t>
  </si>
  <si>
    <t>Sebenza 275/88kV SS Alexandra Fdr 3 (Bay 2) EtherneT Switch B1</t>
  </si>
  <si>
    <t>Sebenza 275/88kV SS PFC 1 (Bay 3) I/O Module</t>
  </si>
  <si>
    <t>Sebenza 275/88kV SS Cydna Fdr 1 (Bay 6) Ethernet Switch A2</t>
  </si>
  <si>
    <t>Sebenza 275/88kV SS Cydna Fdr 1 (Bay 6) Ethernet Switch B2</t>
  </si>
  <si>
    <t xml:space="preserve">Sebenza 275/88kV SS Gresswold Fdr 1 (Bay 10) Ethernet Switch A3 </t>
  </si>
  <si>
    <t>Sebenza 275/88kV SS Gresswold Fdr 1 (Bay 10) Remote I/O Module</t>
  </si>
  <si>
    <t>Sebenza 275/88kV SS PFC 2 (Bay 12) Extended I/O Module</t>
  </si>
  <si>
    <t>Sebenza 275/88kV SS Orchards Fdr 1 (Bay 13) Remote I/O Module</t>
  </si>
  <si>
    <t>Sebenza 275/88kV SS Orchards Fdr 2 (Bay 14) Ethernet Switch A4</t>
  </si>
  <si>
    <t>Sebenza 275/88kV SS Orchards Fdr 2 (Bay 14) Ethernet Switch B4</t>
  </si>
  <si>
    <t>Sebenza 275/88kV SS Delta/Westfield Fdr 1 (Bay 15) Remote I/O Module</t>
  </si>
  <si>
    <t>Sebenza 275/88kV SS Delta/Westfield Fdr 1 (Bay 15) SBZ-OBS/BEL 3/4 Protection Link Remote I/O Module</t>
  </si>
  <si>
    <t>Sebenza 275/88kV SS Transformer 2 (Bay 18) Ethernet Swicth A5</t>
  </si>
  <si>
    <t>Sebenza 275/88kV SS Transformer 2 (Bay 18) Ethernet Swicth B5</t>
  </si>
  <si>
    <t>Sebenza 275/88kV SS Bus Section 1 (Bay 19) Remote I/O Module</t>
  </si>
  <si>
    <t>Sebenza 275/88kV SS Bus Section 2 (Bay 20) Remote I/O Module</t>
  </si>
  <si>
    <t>Sebenza 275/88kV SS Transformer 3 INC (Bay 21) Ethernet Switch A6</t>
  </si>
  <si>
    <t>Sebenza 275/88kV SS Transformer 3 INC (Bay 21) Ethernet Switch B6</t>
  </si>
  <si>
    <t>Sebenza 275/88kV SS Delta/Westfield Fdr 2 (Bay 24) Ethernet Switch A7</t>
  </si>
  <si>
    <t>Sebenza 275/88kV SS Delta/Westfield Fdr 2 (Bay 24) Ethernet Switch B7</t>
  </si>
  <si>
    <t>Sebenza 275/88kV SS Observatory Fdr 2 (Bay 26) Remote I/O Module</t>
  </si>
  <si>
    <t>Sebenza 275/88kV SS PFC 3 (Bay 27) Extended I/O Module</t>
  </si>
  <si>
    <t>Sebenza 275/88kV SS Observatory/Bellevue Fdr 3 (Bay 28) Ethernet Switch A8</t>
  </si>
  <si>
    <t>Sebenza 275/88kV SS Observatory/Bellevue Fdr 3 (Bay 28) Ethernet Switch B8</t>
  </si>
  <si>
    <t>Sebenza 275/88kV SS Observatory/Bellevue Fdr 3 (Bay 28) Remote I/O Module</t>
  </si>
  <si>
    <t>Sebenza 275/88kV SS Prospect/Cleveland Fdr (Bay 32) Ethernet Switch A9</t>
  </si>
  <si>
    <t>Sebenza 275/88kV SS Prospect/Cleveland Fdr (Bay 32) Ethernet Switch B9</t>
  </si>
  <si>
    <t>Sebenza 275/88kV SS PFC 4 (Bay 36) Extended I/O Module</t>
  </si>
  <si>
    <t>Sebenza 275/88kV SS Westfield Fdr 2 (Bay 37) Ethernet Switch A10</t>
  </si>
  <si>
    <t>Sebenza 275/88kV SS Westfield Fdr 2 (Bay 37) Ethernet Switch B10</t>
  </si>
  <si>
    <t>Sebenza 275/88kV SS SCADA GATEWAY Satellite Synchronize Clock 1</t>
  </si>
  <si>
    <t>SEL-2488</t>
  </si>
  <si>
    <t>Sebenza 275/88kV SS SCADA GATEWAY Satellite Synchronize Clock 2</t>
  </si>
  <si>
    <t>Sebenza 275/88kV SS SCADA GATEWAY  Ethernet Switch A14</t>
  </si>
  <si>
    <t>Sebenza 275/88kV SS SCADA GATEWAY Ethernet Switch B14</t>
  </si>
  <si>
    <t>Sebenza 275/88kV SS SCADA GATEWAY Blackbone Switch Network A</t>
  </si>
  <si>
    <t>Ruggedcom RSG2488</t>
  </si>
  <si>
    <t>Sebenza 275/88kV SS SCADA GATEWAY Blackbone Switch Network B</t>
  </si>
  <si>
    <t>Sebenza 275/88kV SS SCADA GATEWAY Substation HMI 1</t>
  </si>
  <si>
    <t>SEL-3355</t>
  </si>
  <si>
    <t>Sebenza 275/88kV SS SCADA GATEWAY Engineering Workstation</t>
  </si>
  <si>
    <t>Sebenza 275/88kV SS SCADA GATEWAY Substation Gateway 1</t>
  </si>
  <si>
    <t>Sebenza 275/88kV SS SCADA GATEWAY Substation HMI 2</t>
  </si>
  <si>
    <t>Sebenza 275/88kV SS SCADA GATEWAY Substation Gateway 2</t>
  </si>
  <si>
    <t>Sebenza 275/88kV SS Station IO Panel Substation IO IED 1</t>
  </si>
  <si>
    <t>Sebenza 275/88kV SS Station IO Panel Substation IO IED 2</t>
  </si>
  <si>
    <t>Sebenza 275/88kV SS Station IO Panel Substation IO IED 3</t>
  </si>
  <si>
    <t>Sebenza 275/88kV SS 88kV Bus Zone (PNL-B) Ethernet Swicth A11</t>
  </si>
  <si>
    <t>Sebenza 275/88kV SS 88kV Bus Zone (PNL-B) Ethernet Swicth B11</t>
  </si>
  <si>
    <t>Sebenza 275/88kV SS 88kV Transformer 1 (PNL-B) Ethernet Swicth A12</t>
  </si>
  <si>
    <t>Sebenza 275/88kV SS 88kV Transformer 1 Bay (PNL-B) Ethernet Swicth B12</t>
  </si>
  <si>
    <t>Sebenza 275/88kV SS 88kV Transformer 3 (PNL-B) Ethernet Swicth A13</t>
  </si>
  <si>
    <t>Sebenza 275/88kV SS 88kV Transformer 3 Bay (PNL-B) Ethernet Swicth B13</t>
  </si>
  <si>
    <t>Sebenza 275/88kV SS RTU Panel</t>
  </si>
  <si>
    <t>Panel Locked</t>
  </si>
  <si>
    <t>Sebenza 275/88kV SS HMI PC</t>
  </si>
  <si>
    <t>CN-04RFMK-64180-57C-50LS2015</t>
  </si>
  <si>
    <t>CN-02RM3674261-6BT-0488-AOO</t>
  </si>
  <si>
    <t>CN-04RFMK-64180-57C-50AS</t>
  </si>
  <si>
    <t>LVAC Board</t>
  </si>
  <si>
    <t>Sebenza 275/88kV SS 380V AC Changer Over Panel Supply 1 Contactor</t>
  </si>
  <si>
    <t>220VAC</t>
  </si>
  <si>
    <t>Sebenza 275/88kV SS 380V AC Changer Over Panel Supply 2 Contactor</t>
  </si>
  <si>
    <t>Sebenza 275/88kV SS 380V AC Changer Over Panel Supply 3 Contactor</t>
  </si>
  <si>
    <t>Sebenza 275/88kV SS 220V Main 1 DC Panel</t>
  </si>
  <si>
    <t>Eltek</t>
  </si>
  <si>
    <t>220VDC</t>
  </si>
  <si>
    <t>Sebenza 275/88kV SS 220V Main 2 DC Panel</t>
  </si>
  <si>
    <t>Sebenza 275/88kV SS 96 Cell Battery Bank 1</t>
  </si>
  <si>
    <t>KL518P Nicad</t>
  </si>
  <si>
    <t>103.6A</t>
  </si>
  <si>
    <t>Sebenza 275/88kV SS 96 Cell Battery Bank 2</t>
  </si>
  <si>
    <t>Delta 270//88kV Substation</t>
  </si>
  <si>
    <t>88kV Switchgear (Indoor)</t>
  </si>
  <si>
    <t>View road</t>
  </si>
  <si>
    <t>Hurlingham Ext 5</t>
  </si>
  <si>
    <t>28°0'58.606" E</t>
  </si>
  <si>
    <t>26°5'40.320" S</t>
  </si>
  <si>
    <t>Delta 275/88/11kV Switchgear Room, Kelvin 2, (Bay E5)</t>
  </si>
  <si>
    <t>8DN6</t>
  </si>
  <si>
    <t>83/S31241468</t>
  </si>
  <si>
    <t>123-550kV</t>
  </si>
  <si>
    <t>Delta 275/88/11kV Switchgear Room, Transformer 4, (Bay E6)</t>
  </si>
  <si>
    <t>83/S31241469</t>
  </si>
  <si>
    <t>Delta 275/88/11kV Switchgear Room, Rosebank 2, (Bay E7)</t>
  </si>
  <si>
    <t>83/S31241470</t>
  </si>
  <si>
    <t>Delta 275/88/11kV Switchgear Room, Hurlingham No. 2, (Bay E8)</t>
  </si>
  <si>
    <t>83/S31241471</t>
  </si>
  <si>
    <t>Delta 275/88/11kV Switchgear Room, Parkhurst 2, (Bay E9)</t>
  </si>
  <si>
    <t>83/S31241472</t>
  </si>
  <si>
    <t>Delta 275/88/11kV Switchgear Room, Roosevelt 2, (Bay E10)</t>
  </si>
  <si>
    <t>83/S31241473</t>
  </si>
  <si>
    <t>Delta 275/88/11kV Switchgear Room, Fort 2, (Bay E11)</t>
  </si>
  <si>
    <t>83/S31241474</t>
  </si>
  <si>
    <t>Delta 275/88/11kV Switchgear Room, Transformer 2, (Bay E12)</t>
  </si>
  <si>
    <t>83/S31241475</t>
  </si>
  <si>
    <t>Delta 275/88/11kV Switchgear Room, Orl/Sow/Rid/San/Cot 2, (Bay E13)</t>
  </si>
  <si>
    <t>83/S31241476</t>
  </si>
  <si>
    <t>Delta 275/88/11kV Switchgear Room, Bus-Coupler South, (Bay E14)</t>
  </si>
  <si>
    <t>83/S31241477</t>
  </si>
  <si>
    <t>Delta 275/88/11kV Switchgear Room, Bus-Section, (Bay E15)</t>
  </si>
  <si>
    <t>83/S31241478</t>
  </si>
  <si>
    <t>Delta 275/88/11kV Switchgear Room, Bus-Coupler North, (Bay E16)</t>
  </si>
  <si>
    <t>83/S31241479</t>
  </si>
  <si>
    <t>Delta 275/88/11kV Switchgear Room, Kelvin 1 (Sebenza/Westfield 1), (Bay E17)</t>
  </si>
  <si>
    <t>83/S31241480</t>
  </si>
  <si>
    <t>Delta 275/88/11kV Switchgear Room, Transformer 3, (Bay E18)</t>
  </si>
  <si>
    <t>83/S31241481</t>
  </si>
  <si>
    <t>Delta 275/88/11kV Switchgear Room, Rosebank 1, (Bay E19)</t>
  </si>
  <si>
    <t>83/S31241482</t>
  </si>
  <si>
    <t>Delta 275/88/11kV Switchgear Room, Hurlingham No. 1, (Bay E20)</t>
  </si>
  <si>
    <t>83/S31241483</t>
  </si>
  <si>
    <t>Delta 275/88/11kV Switchgear Room, Parkhurst 1, (Bay E21)</t>
  </si>
  <si>
    <t>83/S31241484</t>
  </si>
  <si>
    <t>Delta 275/88/11kV Switchgear Room, Roosevelt 1, (Bay E22)</t>
  </si>
  <si>
    <t>83/S31241485</t>
  </si>
  <si>
    <t>Delta 275/88/11kV Switchgear Room, For/San/Cot 1, (Bay E23)</t>
  </si>
  <si>
    <t>83/S31241486</t>
  </si>
  <si>
    <t>Delta 275/88/11kV Switchgear Room, Transformer 1, (Bay E24)</t>
  </si>
  <si>
    <t>83/S31241487</t>
  </si>
  <si>
    <t>Delta 275/88/11kV Switchgear Room, Orlando/Ridge 1, (Bay E25)</t>
  </si>
  <si>
    <t>83/S31241488</t>
  </si>
  <si>
    <t>Cable: 66 (1000mm^2), XLPE, Sumitomo Electrical Industires LTD.</t>
  </si>
  <si>
    <t>Delta 275/88/11kV SS  Transformer 1 275kV Isolator</t>
  </si>
  <si>
    <t>Delta 275/88/11kV SS  Transformer 2 275kV Isolator</t>
  </si>
  <si>
    <t xml:space="preserve">Delta 275/88/11kV SS Future Transformer 4 275kV Isolator </t>
  </si>
  <si>
    <t>Delta 275/88/11kV SS Transformer 1 88kV Busbar X3</t>
  </si>
  <si>
    <t>Delta 275/88/11kV SS Transformer 2 88kV Busbar X3</t>
  </si>
  <si>
    <t>Delta 275/88/11kV SS Transformer 3 88kV Busbar X3</t>
  </si>
  <si>
    <t>Delta 275/88/11kV SS Transformer 1 275kV Isolator X6</t>
  </si>
  <si>
    <t>Delta 275/88/11kV SS Transformer 1 275kV Bushing X3</t>
  </si>
  <si>
    <t>Delta 275/88/11kV SS Transformer 1 88kV Bushing X4</t>
  </si>
  <si>
    <t>Delta 275/88/11kV SS Transformer 1 88kV Cable Sealing X8</t>
  </si>
  <si>
    <t>Delta 275/88/11kV SS Transformer 2 275kV Isolator X6</t>
  </si>
  <si>
    <t>Delta 275/88/11kV SS Transformer 2 275kV Bushing X3</t>
  </si>
  <si>
    <t>Delta 275/88/11kV SS Transformer 2 88kV Bushing X4</t>
  </si>
  <si>
    <t>Delta 275/88/11kV SS Transformer 2 88kV Cable Sealing X8</t>
  </si>
  <si>
    <t>Delta 275/88/11kV SS Transformer 3 275kV Isolator X6</t>
  </si>
  <si>
    <t>Delta 275/88/11kV SS Transformer 3 275kV Bushing X3</t>
  </si>
  <si>
    <t>Delta 275/88/11kV SS Transformer 3 88kV Bushing X4</t>
  </si>
  <si>
    <t>Delta 275/88/11kV SS Transformer 3  88kV Cable Sealing End X8</t>
  </si>
  <si>
    <t>Delta 275/88/11kV SS Future Transformer 4 88kV Cable Sealing X8</t>
  </si>
  <si>
    <t>Delta 275/88/11kV SS Future Transformer 4 275kV Isolator X6</t>
  </si>
  <si>
    <t>Delta 275/88/11kVSS  Sebenza/Westfield 1 88kV Linking Yard X6</t>
  </si>
  <si>
    <t>Delta 275/88/11kV SS Sebenza/Westfield 2 88kV Linking Yard X6</t>
  </si>
  <si>
    <t>Delta 275/88/11kV SS Rosebank 1 88kV Linking Yard X6</t>
  </si>
  <si>
    <t>Delta 275/88/11kV SS Rosebank 2 88kV Linking Yard X6</t>
  </si>
  <si>
    <t>Delta 275/88/11kV SS Parkhurst 1 88kV Linking Yard X6</t>
  </si>
  <si>
    <t>Delta 275/88/11kV SS Parkhurst 2 88kV Linking Yard X6</t>
  </si>
  <si>
    <t>Delta 275/88/11kV SS Roosevelt 1 88kV Linking Yard X6</t>
  </si>
  <si>
    <t>Delta 275/88/11kV SS Fort/San Souci/Cottesloe 1 88kV Linking Yard X6</t>
  </si>
  <si>
    <t>Delta 275/88/11kV SS Fort 2 88kV Linking Yard X6</t>
  </si>
  <si>
    <t>Delta 275/88/11kV SS Orlando/San Souci/Ridge 1 X6</t>
  </si>
  <si>
    <t>Delta 275/88/11kV SS Orlando/San Souci/Ridge/Soweto 2 X6</t>
  </si>
  <si>
    <t>Ripple control</t>
  </si>
  <si>
    <t>Delta 275/88/11kV Switchgear Room</t>
  </si>
  <si>
    <t>H909/30-18A2</t>
  </si>
  <si>
    <t>463165/238</t>
  </si>
  <si>
    <t>Delta 275/88/11kV, 250MVA, Bay 1, 275/88kV</t>
  </si>
  <si>
    <t>3 ARP 250 000-300</t>
  </si>
  <si>
    <t>Delta 275/88/11kV, 250MVA, Bay 3, 275/88kV</t>
  </si>
  <si>
    <t>Trafo-Union</t>
  </si>
  <si>
    <t>MLPN 8254</t>
  </si>
  <si>
    <t>Delta 275/88/11kV, 250MVA, Bay 2, 275/88kV</t>
  </si>
  <si>
    <t>Delta 275/88/11kV, 500kVA, Aux TRF, Bay 3, 11kV/380V</t>
  </si>
  <si>
    <t>Delta 275/88/11kV, 500kVA, Aux TRF, Bay 2, 11kV/380V</t>
  </si>
  <si>
    <t>Voltage Transformers (Indoor)</t>
  </si>
  <si>
    <t>Delta 275/88/11kV SS Transformer 1 88kV Red Phase VT</t>
  </si>
  <si>
    <t>Delta 275/88/11kV SS Transformer 1 88kV White Phase VT</t>
  </si>
  <si>
    <t>Delta 275/88/11kV SS Transformer 1 88kV Blue Phase VT</t>
  </si>
  <si>
    <t>Delta 275/88/11kV SS Transformer 2 88kV Red Phase VT</t>
  </si>
  <si>
    <t>Delta 275/88/11kV SS Transformer 2 88kV White Phase VT</t>
  </si>
  <si>
    <t>Delta 275/88/11kV SS Transformer 2 88kV Blue Phase VT</t>
  </si>
  <si>
    <t>Delta 275/88/11kV SS Transformer 3 88kV Red Phase VT</t>
  </si>
  <si>
    <t>Delta 275/88/11kV SS Transformer 3 88kV White Phase VT</t>
  </si>
  <si>
    <t>Delta 275/88/11kV SS Transformer 3 88kV Blue Phase VT</t>
  </si>
  <si>
    <t>Delta 275/88/11kV SS Future Transformer 4 88kV Red Phase VT</t>
  </si>
  <si>
    <t>Delta 275/88/11kV SS  Future Transformer 4 88kV White Phase VT</t>
  </si>
  <si>
    <t>Delta 275/88/11kV SS  Future Transformer 4 88kV Blue Phase VT</t>
  </si>
  <si>
    <t>Delta 275/88/11kV SS Craighall 1 Yard operating Cubicle</t>
  </si>
  <si>
    <t>Delta 275/88/11kV SS Craighall 3 Yard operating Cubicle</t>
  </si>
  <si>
    <t>Delta 275/88/11kV SS Transformer 3 Marshalling Kiosk</t>
  </si>
  <si>
    <t>Delta 275/88/11kV SS Transformer 2 Marshalling Kiosk</t>
  </si>
  <si>
    <t>Delta 275/88/11kV SS Craighall 2 Yard operating Cubicle</t>
  </si>
  <si>
    <t>Delta 275/88/11kV SS Craighall 4 Yard operating Cubicle</t>
  </si>
  <si>
    <t>Delta 275/88/11kV, Bay 1</t>
  </si>
  <si>
    <t>GE Energy</t>
  </si>
  <si>
    <t xml:space="preserve">KELMAN TRANSFIX </t>
  </si>
  <si>
    <t>TX1-316D000218</t>
  </si>
  <si>
    <t>Delta 275/88/11kV, Bay 3</t>
  </si>
  <si>
    <t>TX1-316D00038</t>
  </si>
  <si>
    <t>Delta 275/88/11kV, Bay 2</t>
  </si>
  <si>
    <t>KELMAN TRANSFIX 1.6E</t>
  </si>
  <si>
    <t>TX1-D316DE-00072</t>
  </si>
  <si>
    <t>Delta 275/88/11kV Switchgear Room, Res. &amp; Main Busbar South, Bay Controller, (Bay E1)</t>
  </si>
  <si>
    <t>REF545</t>
  </si>
  <si>
    <t>Delta 275/88/11kV Switchgear Room, Res. &amp; Main Busbar South, Test Terminals X2, (Bay E1)</t>
  </si>
  <si>
    <t>Delta 275/88/11kV Switchgear Room, Sebenza/Westfield 2, Bay Controller &amp; Backup Overcurrent Protection, (Bay E5)</t>
  </si>
  <si>
    <t>Delta 275/88/11kV Switchgear Room, Sebenza/Westfield 2, Main Distance Protection, (Bay E5)</t>
  </si>
  <si>
    <t>REL511</t>
  </si>
  <si>
    <t>T0343053</t>
  </si>
  <si>
    <t>Delta 275/88/11kV Switchgear Room, Sebenza/Westfield 2, Test Terminals X4, (Bay E5)</t>
  </si>
  <si>
    <t>Delta 275/88/11kV Switchgear Room, Transformer 4, Bay Controller &amp; M.TRF LV Overcurrent Protection, (Bay E6)</t>
  </si>
  <si>
    <t>Delta 275/88/11kV Switchgear Room, Transformer 4, Main/Aux TRF. Differential/Overcurrent Protection, (Bay E6)</t>
  </si>
  <si>
    <t>SPAD 346 C1</t>
  </si>
  <si>
    <t>Delta 275/88/11kV Switchgear Room, Transformer 4, Voltage Regulator, (Bay E6)</t>
  </si>
  <si>
    <t>0 3061064</t>
  </si>
  <si>
    <t>48-230V</t>
  </si>
  <si>
    <t>Delta 275/88/11kV Switchgear Room, Transformer 4, Main TRF. R- Earth Fault SBV-Earth Fault Protection, (Bay E6)</t>
  </si>
  <si>
    <t>SPAJ 115 C</t>
  </si>
  <si>
    <t>EQ474472</t>
  </si>
  <si>
    <t>Delta 275/88/11kV Switchgear Room, Transformer 4, Test Terminals X9, (Bay E6)</t>
  </si>
  <si>
    <t>Delta 275/88/11kV Switchgear Room, Rosebank 2, Bay Controller &amp; Main Protection, (Bay E7)</t>
  </si>
  <si>
    <t>Delta 275/88/11kV Switchgear Room, Rosebank 2, Backup Overcurrent Protection , (Bay E7)</t>
  </si>
  <si>
    <t>REJ525</t>
  </si>
  <si>
    <t>Delta 275/88/11kV Switchgear Room, Rosebank 2, Backup Overcurrent Protection (Inside Panel) , (Bay E7)</t>
  </si>
  <si>
    <t>SPA-ZC100</t>
  </si>
  <si>
    <t>Delta 275/88/11kV Switchgear Room, Rosebank 2, Test Terminals X3, (Bay E7)</t>
  </si>
  <si>
    <t>Delta 275/88/11kV Switchgear Room, Hurlingham No. 2, Bay Controller &amp; Main Protection, (Bay E8)</t>
  </si>
  <si>
    <t>Delta 275/88/11kV Switchgear Room, Hurlingham No. 2, (Transreceiver) (Inside Panel), (Bay E8)</t>
  </si>
  <si>
    <t>SDF D1025</t>
  </si>
  <si>
    <t>Delta 275/88/11kV Switchgear Room, Hurlingham No. 2, Backup Overcurrent Protection, (Bay E8)</t>
  </si>
  <si>
    <t>7SD511/512</t>
  </si>
  <si>
    <t>V03-01B</t>
  </si>
  <si>
    <t>Delta 275/88/11kV Switchgear Room, Hurlingham No. 2, Test Terminals X3, (Bay E8)</t>
  </si>
  <si>
    <t>Delta 275/88/11kV Switchgear Room, Parkhurst 2, Bay Controller &amp; Main Protection, (Bay E9)</t>
  </si>
  <si>
    <t>Delta 275/88/11kV Switchgear Room, Parkhurst 2, Backup Overcurrent Protection , (Bay E9)</t>
  </si>
  <si>
    <t>Delta 275/88/11kV Switchgear Room, Parkhurst 2, Backup Overcurrent Protection (Inside Panel) , (Bay E9)</t>
  </si>
  <si>
    <t>Delta 275/88/11kV Switchgear Room, Parkhurst 2, Test Terminals X3, (Bay E9)</t>
  </si>
  <si>
    <t>Delta 275/88/11kV Switchgear Room, Roosevelt 2, Bay Controller &amp; Main Protection, (Bay E10)</t>
  </si>
  <si>
    <t>Delta 275/88/11kV Switchgear Room, Roosevelt 2, Backup Overcurrent Protection , (Bay E10)</t>
  </si>
  <si>
    <t>Delta 275/88/11kV Switchgear Room, Roosevelt 2, Backup Overcurrent Protection (Inside Panel) , (Bay E10)</t>
  </si>
  <si>
    <t>Delta 275/88/11kV Switchgear Room, Roosevelt 2, Test Terminals X3, (Bay E10)</t>
  </si>
  <si>
    <t>Delta 275/88/11kV Switchgear Room, Fort 2, Bay Controller &amp; Main Protection, (Bay E11)</t>
  </si>
  <si>
    <t>Delta 275/88/11kV Switchgear Room, Fort 2, Backup Overcurrent Protection , (Bay E11)</t>
  </si>
  <si>
    <t>Delta 275/88/11kV Switchgear Room, Fort 2, Backup Overcurrent Protection (Inside Panel) , (Bay E11)</t>
  </si>
  <si>
    <t>Delta 275/88/11kV Switchgear Room, Fort 2, Test Terminals X3, (Bay E11)</t>
  </si>
  <si>
    <t>Delta 275/88/11kV Switchgear Room, Transformer 2, Bay Controller &amp; M.TRF LV Overcurrent Protection, (Bay E12)</t>
  </si>
  <si>
    <t>Delta 275/88/11kV Switchgear Room, Transformer 2, Main/Aux TRF. Differential/Overcurrent Protection, (Bay E12)</t>
  </si>
  <si>
    <t>Delta 275/88/11kV Switchgear Room, Transformer 2, Voltage Regulator, (Bay E12)</t>
  </si>
  <si>
    <t>0 3061063</t>
  </si>
  <si>
    <t>Delta 275/88/11kV Switchgear Room, Transformer 2, Main TRF. R- Earth Fault SBV-Eartrh Fault Protection, (Bay E12)</t>
  </si>
  <si>
    <t>Delta 275/88/11kV Switchgear Room, Transformer 2, Aux TRF. Earth Fault Protection, (Bay E12)</t>
  </si>
  <si>
    <t>SPAU 110 C</t>
  </si>
  <si>
    <t>Delta 275/88/11kV Switchgear Room, Transformer 2, Test Terminals X9, (Bay E12)</t>
  </si>
  <si>
    <t>Delta 275/88/11kV Switchgear Room, Orlando/Soweto/Ridge/Sancsouce/Cottesloe, Bay Controller &amp; Backup Overcurrent Protection, (Bay E13)</t>
  </si>
  <si>
    <t>Delta 275/88/11kV Switchgear Room, Orlando/Soweto/Ridge/Sancsouce/Cottesloe, Main Distance Protection, (Bay E13)</t>
  </si>
  <si>
    <t>T0343051</t>
  </si>
  <si>
    <t>Delta 275/88/11kV Switchgear Room, Orlando/Soweto/Ridge/Sancsouce/Cottesloe, Test Terminals X4, (Bay E13)</t>
  </si>
  <si>
    <t>Delta 275/88/11kV Switchgear Room, Bus-Coupler South, Bay Controller &amp; Main Protection, (Bay E14)</t>
  </si>
  <si>
    <t>Delta 275/88/11kV Switchgear Room, Bus-Coupler South, Backup Overcurrent Protection , (Bay E14)</t>
  </si>
  <si>
    <t>Delta 275/88/11kV Switchgear Room, Bus-Coupler South, Backup Overcurrent Protection (Inside Panel) , (Bay E14)</t>
  </si>
  <si>
    <t>Delta 275/88/11kV Switchgear Room, Bus-Coupler South, Test Terminals X3, (Bay E14)</t>
  </si>
  <si>
    <t>Delta 275/88/11kV Switchgear Room, Bus-Section, Bay Controller &amp; Main Protection, (Bay E15)</t>
  </si>
  <si>
    <t>Delta 275/88/11kV Switchgear Room, Bus-Section, Backup Overcurrent Protection , (Bay E15)</t>
  </si>
  <si>
    <t>Delta 275/88/11kV Switchgear Room, Bus-Section, Backup Overcurrent Protection (Inside Panel) , (Bay E15)</t>
  </si>
  <si>
    <t>Delta 275/88/11kV Switchgear Room, Bus-Section, Test Terminals X3, (Bay E15)</t>
  </si>
  <si>
    <t>Delta 275/88/11kV Switchgear Room, Bus-Coupler North, Bay Controller &amp; Main Protection, (Bay E16)</t>
  </si>
  <si>
    <t>Delta 275/88/11kV Switchgear Room, Bus-Coupler North, Backup Overcurrent Protection , (Bay E16)</t>
  </si>
  <si>
    <t>Delta 275/88/11kV Switchgear Room, Bus-Coupler North, Backup Overcurrent Protection (Inside Panel) , (Bay E16)</t>
  </si>
  <si>
    <t>Delta 275/88/11kV Switchgear Room, Bus-Coupler North, Test Terminals X3, (Bay E16)</t>
  </si>
  <si>
    <t xml:space="preserve"> Switchgear Room, Sebenza/Westfield 1, Bay Controller &amp; Backup Overcurrent Protection, (Bay E17)</t>
  </si>
  <si>
    <t>Delta 275/88/11kV Switchgear Room, Sebenza/Westfield 1, Main Distance Protection, (Bay E17)</t>
  </si>
  <si>
    <t>T0343050</t>
  </si>
  <si>
    <t>Delta 275/88/11kV Switchgear Room, Sebenza/Westfield 1, Test Terminals X4, (Bay E17)</t>
  </si>
  <si>
    <t>Delta 275/88/11kV Switchgear Room, Transformer 3, Bay Controller &amp; M.TRF LV Overcurrent Protection, (Bay E18)</t>
  </si>
  <si>
    <t>Delta 275/88/11kV Switchgear Room, Transformer 3, Main/Aux TRF. Differential/Overcurrent Protection, (Bay E18)</t>
  </si>
  <si>
    <t>Delta 275/88/11kV Switchgear Room, Transformer 3, Voltage Regulator, (Bay E18)</t>
  </si>
  <si>
    <t>0 4071676</t>
  </si>
  <si>
    <t>Delta 275/88/11kV Switchgear Room, Transformer 3, Main TRF. R- Earth Fault SBV-Eartrh Fault Protection, (Bay E18)</t>
  </si>
  <si>
    <t>Delta 275/88/11kV Switchgear Room, Transformer 3, Aux TRF. Earth Fault Protection, (Bay E18)</t>
  </si>
  <si>
    <t>Delta 275/88/11kV Switchgear Room, Transformer 3, Test Terminals X9, (Bay E18)</t>
  </si>
  <si>
    <t>Delta 275/88/11kV Switchgear Room, Rosebank 1, Bay Controller &amp; Main Protection, (Bay E19)</t>
  </si>
  <si>
    <t>Delta 275/88/11kV Switchgear Room, Rosebank 1, Backup Overcurrent Protection , (Bay E19)</t>
  </si>
  <si>
    <t>Delta 275/88/11kV Switchgear Room, Rosebank 1, Backup Overcurrent Protection (Inside Panel) , (Bay E19)</t>
  </si>
  <si>
    <t>Delta 275/88/11kV Switchgear Room, Rosebank 1, Test Terminals X3, (Bay E19)</t>
  </si>
  <si>
    <t>Delta 275/88/11kV Switchgear Room, Hurlingham No. 1, Bay Controller &amp; Main Protection, (Bay E20)</t>
  </si>
  <si>
    <t>Delta 275/88/11kV Switchgear Room, Hurlingham No. 1, Backup Overcurrent Protection, (Bay E20)</t>
  </si>
  <si>
    <t>B03.02B</t>
  </si>
  <si>
    <t>Delta 275/88/11kV Switchgear Room, Hurlingham No. 1, Test Terminals X3, (Bay E20)</t>
  </si>
  <si>
    <t>Delta 275/88/11kV Switchgear Room, Parkhurst 1, Bay Controller &amp; Main Protection, (Bay E21)</t>
  </si>
  <si>
    <t>Delta 275/88/11kV Switchgear Room, Parkhurst 1, Backup Overcurrent Protection , (Bay E21)</t>
  </si>
  <si>
    <t>Delta 275/88/11kV Switchgear Room, Parkhurst 1, Backup Overcurrent Protection (Inside Panel) , (Bay E21)</t>
  </si>
  <si>
    <t>Delta 275/88/11kV Switchgear Room, Parkhurst 1, Test Terminals X3, (Bay E21)</t>
  </si>
  <si>
    <t>Delta 275/88/11kV Switchgear Room, Roosevelt 1, Bay Controller &amp; Main Protection, (Bay E22)</t>
  </si>
  <si>
    <t>Delta 275/88/11kV Switchgear Room, Roosevelt 1, Backup Overcurrent Protection , (Bay E22)</t>
  </si>
  <si>
    <t>Delta 275/88/11kV Switchgear Room, Roosevelt 1, Backup Overcurrent Protection (Inside Panel) , (Bay E22)</t>
  </si>
  <si>
    <t>Delta 275/88/11kV Switchgear Room, Roosevelt 1, Test Terminals X3, (Bay E22)</t>
  </si>
  <si>
    <t>Delta 275/88/11kV Switchgear Room, Fort/Sancsouce/Cottesloe 1, Bay Controller &amp; Backup Overcurrent Protection, (Bay E23)</t>
  </si>
  <si>
    <t>Delta 275/88/11kV Switchgear Room, Fort/Sancsouce/Cottesloe 1, Backup Overcurrent Protection, (Bay E23)</t>
  </si>
  <si>
    <t>Delta 275/88/11kV Switchgear Room, Fort/Sancsouce/Cottesloe 1, Backup Overcurrent Protection (Inside Panel), (Bay E23)</t>
  </si>
  <si>
    <t>Delta 275/88/11kV Switchgear Room, Fort/Sancsouce/Cottesloe 1, Test Terminals X3, (Bay E23)</t>
  </si>
  <si>
    <t>Delta 275/88/11kV Switchgear Room, Transformer 1, Bay Controller &amp; M.TRF LV Overcurrent Protection, (Bay E24)</t>
  </si>
  <si>
    <t>Delta 275/88/11kV Switchgear Room, Transformer 1, Main/Aux TRF. Differential/Overcurrent Protection, (Bay E24)</t>
  </si>
  <si>
    <t>Delta 275/88/11kV Switchgear Room, Transformer 1, Voltage Regulator, (Bay E24)</t>
  </si>
  <si>
    <t>0 3061062</t>
  </si>
  <si>
    <t>Delta 275/88/11kV Switchgear Room, Transformer 1, Main TRF. R- Earth Fault SBV-Earth Fault Protection, (Bay E24)</t>
  </si>
  <si>
    <t>Delta 275/88/11kV Switchgear Room, Transformer 1, Test Terminals X9, (Bay E24)</t>
  </si>
  <si>
    <t>Delta 275/88/11kV Switchgear Room, Orlando/Ridge 1, Bay Controller &amp; Backup Overcurrent Protection, (Bay E25)</t>
  </si>
  <si>
    <t>Delta 275/88/11kV Switchgear Room, Orlando/Ridge 1, Main Distance Protection, (Bay E25)</t>
  </si>
  <si>
    <t>T0343052</t>
  </si>
  <si>
    <t>Delta 275/88/11kV Switchgear Room, Orlando/Ridge 1, Test Terminals X4, (Bay E25)</t>
  </si>
  <si>
    <t>Delta 275/88/11kV Switchgear Room, Main Busbar North, Bay Controller, (Bay E29)</t>
  </si>
  <si>
    <t>Delta 275/88/11kV Switchgear Room, Main Busbar North, Test Terminals X2, (Bay E29)</t>
  </si>
  <si>
    <t>Delta 275/88/11kV Eskom Meter, Test Terminals X6</t>
  </si>
  <si>
    <t>Delta 275/88/11kV Control  Room, Mimic Board</t>
  </si>
  <si>
    <t>Delta 275/88/11kV Control Room, Fire Alarm System</t>
  </si>
  <si>
    <t>Delta 275/88/11kV Switchgear Room, Sebenza/Westfield 2, QOS Recorders, (Bay E5)</t>
  </si>
  <si>
    <t>00-60-35-18-35-75</t>
  </si>
  <si>
    <t>Delta 275/88/11kV Switchgear Room, Rosebank 2, QOS Recorders, (Bay E7)</t>
  </si>
  <si>
    <t>00-60-35-18-3E-2B</t>
  </si>
  <si>
    <t>Delta 275/88/11kV Switchgear Room, Hurlingham No. 2, QOS Recorders, (Bay E8)</t>
  </si>
  <si>
    <t>00-60-35-15-BB-BC</t>
  </si>
  <si>
    <t>Delta 275/88/11kV Switchgear Room, Parkhurst 2, QOS Recorders, (Bay E9)</t>
  </si>
  <si>
    <t>00-60-35-18-5H-5E</t>
  </si>
  <si>
    <t>Delta 275/88/11kV Switchgear Room, Roosevelt 2, QOS Recorders, (Bay E10)</t>
  </si>
  <si>
    <t>00-60-35-18-3E-34</t>
  </si>
  <si>
    <t>Delta 275/88/11kV Switchgear Room, Fort 2, QOS Recorders, (Bay E11)</t>
  </si>
  <si>
    <t>00-60-35-15-C3-36</t>
  </si>
  <si>
    <t>Delta 275/88/11kV Switchgear Room, Orlando/Soweto/Ridge/Sancsouce/Cottesloe, QOS Recorders, (Bay E13)</t>
  </si>
  <si>
    <t>00-60-35-18-40-26</t>
  </si>
  <si>
    <t>Delta 275/88/11kV Switchgear Room, Sebenza/Westfield 1, QOS Recorders, (Bay E17)</t>
  </si>
  <si>
    <t>00-60-35-15-BB-15</t>
  </si>
  <si>
    <t>Delta 275/88/11kV Switchgear Room, Rosebank 1, QOS Recorders, (Bay E19)</t>
  </si>
  <si>
    <t>00-60-35-15-36-65</t>
  </si>
  <si>
    <t>Delta 275/88/11kV Switchgear Room, Hurlingham No. 1, QOS Recorders, (Bay E20)</t>
  </si>
  <si>
    <t>00-60-35-18-54-44</t>
  </si>
  <si>
    <t>Delta 275/88/11kV Switchgear Room, Parkhurst 1, QOS Recorders, (Bay E21)</t>
  </si>
  <si>
    <t>00-60-35-11-F0-A6</t>
  </si>
  <si>
    <t>Delta 275/88/11kV Switchgear Room, Roosevelt 1, QOS Recorders, (Bay E22)</t>
  </si>
  <si>
    <t>00-60-35-18-35-2D</t>
  </si>
  <si>
    <t>Delta 275/88/11kV Switchgear Room, Fort/Sancsouce/Cottesloe 1, QOS Recorders, (Bay E23)</t>
  </si>
  <si>
    <t>00-60-35-18-35-64</t>
  </si>
  <si>
    <t>Delta 275/88/11kV Switchgear Room, Transformer 1, QOS Recorders, (Bay E24)</t>
  </si>
  <si>
    <t>ELSPEC G4500</t>
  </si>
  <si>
    <t>00-60-35-OB-7D-53</t>
  </si>
  <si>
    <t>Delta 275/88/11kV Switchgear Room, Orlando/Ridge 1, QOS Recorders, (Bay E25)</t>
  </si>
  <si>
    <t>00-60-35-15-BC-CE</t>
  </si>
  <si>
    <t>Delta 275/88/11kV Eskom Meter, Incomer 2 Energy Meter</t>
  </si>
  <si>
    <t>240/415A X3</t>
  </si>
  <si>
    <t>Delta 275/88/11kV Eskom Meter, Incomer 3 Energy Meter</t>
  </si>
  <si>
    <t>Delta 275/88/11kV Eskom Meter, Incomer 1 Energy Meter</t>
  </si>
  <si>
    <t>Delta 275/88/11kV Relay Room, +R6 Underfrequency Loadshedding Panel</t>
  </si>
  <si>
    <t>Delta 275/88/11kV Relay Room, +R1 Bus-Zone</t>
  </si>
  <si>
    <t>Delta 275/88/11kV Telecom Room, Delta 1 Junction Cubicle (X3 Panels)</t>
  </si>
  <si>
    <t>Delta 275/88/11kV Telecom Room, Delta 2 Junction Cubicle (X2 Panels)</t>
  </si>
  <si>
    <t>Delta 275/88/11kV Telecom Room, RTU</t>
  </si>
  <si>
    <t>Delta 275/88/11kV Telecom Room, Fox Panel</t>
  </si>
  <si>
    <t>Delta 275/88/11kV Telecom Room, Pilot Board</t>
  </si>
  <si>
    <t>Delta 275/88/11kV Switchgear Room, Hurlingham No. 1, (Transreceiver) (Inside Panel), (Bay E20)</t>
  </si>
  <si>
    <t>Delta 275/88/11kV Relay Room, ICT Network:MPLS Equipment</t>
  </si>
  <si>
    <t>Modrac</t>
  </si>
  <si>
    <t>Delta 275/88/11kV Relay Room, ICT Network:MPLS Equipment (Mini Panel)</t>
  </si>
  <si>
    <t>Delta 275/88/11kV Switchgear Room, Sebenza/Westfield 1, Remote I/O Module (Inside Panel) , (Bay E17)</t>
  </si>
  <si>
    <t>Delta 275/88/11kV Delta SS Switchgear Room, Orlando/Ridge 1, Remote I/O Module (Inside Panel) , (Bay E25)</t>
  </si>
  <si>
    <t>Delta 275/88/11kV Delta SS Relay Room, Oscillostore, Remote I/O Module</t>
  </si>
  <si>
    <t>Delta 275/88/11kV Switchgear Room, Main 110V DC Distribution Board X256 Fuses</t>
  </si>
  <si>
    <t>Delta 275/88/11kV Switchgear Room, 380 Volt - Distribution Board</t>
  </si>
  <si>
    <t>Delta 275/88/11kV Switchgear Room, Fibre Optic DC Supply</t>
  </si>
  <si>
    <t>1V04B10C</t>
  </si>
  <si>
    <t>84/039-2</t>
  </si>
  <si>
    <t>3.6A</t>
  </si>
  <si>
    <t>Delta 275/88/11kV Control Room, Charger 1</t>
  </si>
  <si>
    <t>6V11070A</t>
  </si>
  <si>
    <t>83/579</t>
  </si>
  <si>
    <t>16.8A</t>
  </si>
  <si>
    <t>380VAC</t>
  </si>
  <si>
    <t>Delta 275/88/11kV Control Room, Charger 2</t>
  </si>
  <si>
    <t>3V11070B</t>
  </si>
  <si>
    <t>85/273</t>
  </si>
  <si>
    <t>Delta 275/88/11kV Relay Room, 110V Distributtion Board</t>
  </si>
  <si>
    <t>Delta 275/88/11kV Relay Room, Automatic Voltage Regulation Panel</t>
  </si>
  <si>
    <t>Delta 275/88/11kV Battery Room X52 Cells</t>
  </si>
  <si>
    <t>YCP29</t>
  </si>
  <si>
    <t>2V 375Ah @10hrs</t>
  </si>
  <si>
    <t>Delta 275/88/11kV Battery Room X24 Cells</t>
  </si>
  <si>
    <t>FCP7</t>
  </si>
  <si>
    <t>2V 96Ah @10hrs</t>
  </si>
  <si>
    <t>Delta 275/88/11kV Battery Room X37 Cells</t>
  </si>
  <si>
    <t>KGL 50 P</t>
  </si>
  <si>
    <t>1.2V 50Ah</t>
  </si>
  <si>
    <t>Fordsburg 88/11kV Substation</t>
  </si>
  <si>
    <t>Switchgear(88kV Indoor GIS)</t>
  </si>
  <si>
    <t>Main Reef Road</t>
  </si>
  <si>
    <t>28°01'33.5" E</t>
  </si>
  <si>
    <t>26°12'28.1" S</t>
  </si>
  <si>
    <t xml:space="preserve">Fordsburg 275/88kV SS Main Busbar Isolator (Bay 1 ) </t>
  </si>
  <si>
    <t>Trans-Hydro</t>
  </si>
  <si>
    <t>7338/2/001</t>
  </si>
  <si>
    <t>Serial number not found</t>
  </si>
  <si>
    <t xml:space="preserve">Fordsburg 275/88kV SS Orlando/Mayfair 2/Pennyville Fdr (Bay 2 ) </t>
  </si>
  <si>
    <t>947134/292917</t>
  </si>
  <si>
    <t>Year of make Not Visisble</t>
  </si>
  <si>
    <t xml:space="preserve">Fordsburg 275/88kV SS Bree 2 (Bay  3) </t>
  </si>
  <si>
    <t xml:space="preserve">Fordsburg 275/88kV SS Transformer 4 Incomer (Bay 4 ) </t>
  </si>
  <si>
    <t xml:space="preserve">Fordsburg 275/88kV SS Braamfontein 4 Fdr (Bay  5) </t>
  </si>
  <si>
    <t xml:space="preserve">Fordsburg 275/88kV SS Johnware 4 Fdr (Bay 6 ) </t>
  </si>
  <si>
    <t xml:space="preserve">Fordsburg 275/88kV SS Chamber Filter Bank no.4 50MVAR (Bay 7 ) </t>
  </si>
  <si>
    <t xml:space="preserve">Fordsburg 275/88kV SS Bus Coupler Section 2 (Bay 8 ) </t>
  </si>
  <si>
    <t xml:space="preserve">Fordsburg 275/88kV SS Bree 4 Fdr (Bay  9) </t>
  </si>
  <si>
    <t xml:space="preserve">Fordsburg 275/88kV SS Johnware 2 Fdr (Bay 10 ) </t>
  </si>
  <si>
    <t xml:space="preserve">Fordsburg 275/88kV SS Transformer 2 Incomer (Bay 11) </t>
  </si>
  <si>
    <t xml:space="preserve">Fordsburg 275/88kV SS Braamfontein 2 Fdr (Bay 12 ) </t>
  </si>
  <si>
    <t xml:space="preserve">Fordsburg 275/88kV SS Orlando 4 Fdr (Bay 13 ) </t>
  </si>
  <si>
    <t xml:space="preserve">Fordsburg 275/88kV SS (Bay 14 ) </t>
  </si>
  <si>
    <t xml:space="preserve">Fordsburg 275/88kV Main Bus Section (Bay  15) </t>
  </si>
  <si>
    <t xml:space="preserve">Fordsburg 275/88kV SS Reserve Bus Section (Bay  16) </t>
  </si>
  <si>
    <t xml:space="preserve">Fordsburg 275/88kV SS (Bay 17 ) </t>
  </si>
  <si>
    <t xml:space="preserve">Fordsburg 275/88kV SS Orlando 3 Fdr (Bay 18 ) </t>
  </si>
  <si>
    <t xml:space="preserve">Fordsburg 275/88kV SS Johnware 3 Fdr (Bay 19 ) </t>
  </si>
  <si>
    <t xml:space="preserve">Fordsburg 275/88kV SS Transformer 3 Incomer (Bay 20 ) </t>
  </si>
  <si>
    <t xml:space="preserve">Fordsburg 275/88kV SS Braamfontein 3 Future Fdr (Bay 21 ) </t>
  </si>
  <si>
    <t xml:space="preserve">Fordsburg 275/88kV SS Bree 3 Fdr (Bay 22 ) </t>
  </si>
  <si>
    <t xml:space="preserve">Fordsburg 275/88kV SS Johnware 1 Fdr (Bay 23 ) </t>
  </si>
  <si>
    <t xml:space="preserve">Fordsburg 275/88kV SS Bus Coupler Section 1 (Bay 24 ) </t>
  </si>
  <si>
    <t xml:space="preserve">Fordsburg 275/88kV SS Bree 1 Future Fdr (Bay 25 ) </t>
  </si>
  <si>
    <t xml:space="preserve">Fordsburg 275/88kV SS Braamfontein Fdr (Bay 26 ) </t>
  </si>
  <si>
    <t xml:space="preserve">Fordsburg 275/88kV SS Transformer 1 Incomer (Bay  27) </t>
  </si>
  <si>
    <t xml:space="preserve">Fordsburg 275/88kV SS Filter Bank no.2 25 MVAR (Bay 28 ) </t>
  </si>
  <si>
    <t xml:space="preserve">Fordsburg 275/88kV SS Orlando/Mayfair 1/Pennyville (Bay 29 ) </t>
  </si>
  <si>
    <t xml:space="preserve">Fordsburg 275/88kV SS Reserve Busbar 1 Earth Switch (Bay 30 ) </t>
  </si>
  <si>
    <t>Fordsburg  275/88/11kV SS Transformer 1  (H15) Circuit breaker X3</t>
  </si>
  <si>
    <t>Fordsburg  275/88/11kV SS Transformer 1  275 Isolator (H13) X3</t>
  </si>
  <si>
    <t>Fordsburg  275/88/11kV SS Transformer 1   Earth Switch  (H11) X3</t>
  </si>
  <si>
    <t>Fordsburg  275/88/11kV SS Transformer 2 (H25) Circuit breaker X3</t>
  </si>
  <si>
    <t>Fordsburg 275/88kV SS, Bus Section West 275kV Isolator  X3(S14)</t>
  </si>
  <si>
    <t>Fordsburg 275/88kV SS, Bus Section West 275kV earth Switch X3 (S11)</t>
  </si>
  <si>
    <t>Fordsburg 275/88kV SS, Bus Section West 275kV Circuit Breaker X3 (S10)</t>
  </si>
  <si>
    <t>Fordsburg 275/88kV SS, Bus Section West 275kV Isolator  X3 (S18)</t>
  </si>
  <si>
    <t>Fordsburg 275/88kV SS, Bus Section West 275kV earth Switch X3 (S21)</t>
  </si>
  <si>
    <t>Fordsburg  275/88/11kV SS Transformer 3 (H35) Circuit breaker X3</t>
  </si>
  <si>
    <t>Fordsburg  275/88/11kV SS Transformer 4  (H45) Circuit breaker X3</t>
  </si>
  <si>
    <t>Fordsburg  275/88/11kV SS Transformer 4 275 Isolator (H43) X3</t>
  </si>
  <si>
    <t>Fordsburg  275/88/11kV SS Transformer 4  Earth Switch  (H41) X3</t>
  </si>
  <si>
    <t>Insulator</t>
  </si>
  <si>
    <t>Fordsburg 275kV Transfomer 1 insullator X64</t>
  </si>
  <si>
    <t>Fordsburg 275kV Transfomer 2 insullator X44</t>
  </si>
  <si>
    <t>Fordsburg 275kV Bus Section insullator X64</t>
  </si>
  <si>
    <t>Fordsburg 275kV Transfomer 3 insullator X44</t>
  </si>
  <si>
    <t>Fordsburg 275kV Transfomer 4 insullator X34</t>
  </si>
  <si>
    <t>Fordsburg 275/88kV SS, Bus Section West 275kV Isolator  X3</t>
  </si>
  <si>
    <t>Fordsburg 275/88kV SS, Bus Section West 275kV  X9</t>
  </si>
  <si>
    <t>Fordsburg 275/88kV SS, Transformer 2</t>
  </si>
  <si>
    <t>Fordsburg 275/88kV SS, Bus Section West 275kV VT X9</t>
  </si>
  <si>
    <t>Fordsburg 275/88kV SS, Transformer 1  X3</t>
  </si>
  <si>
    <t>Fordsburg 275/88kV SS, Transformer 4 X3</t>
  </si>
  <si>
    <t>Fordsburg_AUX TRF 1_11000/380V</t>
  </si>
  <si>
    <t>35446</t>
  </si>
  <si>
    <t>Fordsburg_AUX TRF 4_11000/380V</t>
  </si>
  <si>
    <t>35445</t>
  </si>
  <si>
    <t xml:space="preserve">Fordsburg 275/88kV SS, Transformer 1  </t>
  </si>
  <si>
    <t>Fordsburg 275/88kV SS, Transformer 3</t>
  </si>
  <si>
    <t>Fordsburg 275/88kV SS, Transformer 4</t>
  </si>
  <si>
    <t>Fordsburg 275/88kV SS, Bay 1</t>
  </si>
  <si>
    <t>Kalman</t>
  </si>
  <si>
    <t>Tx1-D001006</t>
  </si>
  <si>
    <t>Fordsburg 275/88kV SS, Bay 2</t>
  </si>
  <si>
    <t>No Namplate</t>
  </si>
  <si>
    <t>Fordsburg 275/88kV SS, Bay 3</t>
  </si>
  <si>
    <t>Fordsburg 275/88kV SS, Bay 4</t>
  </si>
  <si>
    <t>Fordsburg 275/88kV SS, Bus Protection, Red Phase Bus Protection</t>
  </si>
  <si>
    <t>Fordsburg 275/88kV SS, Bus Protection, White Phase Bus Protection</t>
  </si>
  <si>
    <t>Fordsburg 275/88kV SS, Bus Protection, Blue Phase Bus Protection</t>
  </si>
  <si>
    <t>Fordsburg 275/88kV SS, Transformer 4, Bay Controller &amp; Main HV OC &amp; EF Protection</t>
  </si>
  <si>
    <t>Fordsburg 275/88kV SS, Transformer 4, Alarms &amp; Indicators</t>
  </si>
  <si>
    <t>Fordsburg 275/88kV SS, Transformer 4, Main Diff &amp; REF Protection B/UP HV OC &amp; EF Protection</t>
  </si>
  <si>
    <t xml:space="preserve">Fordsburg 275/88kV SS, Transformer 4, Tertiary Winding O/C &amp; E/F </t>
  </si>
  <si>
    <t>Fordsburg 275/88kV SS, Transformer 4, Main Master Trip Relay</t>
  </si>
  <si>
    <t>THSM51AB2</t>
  </si>
  <si>
    <t>117689/4</t>
  </si>
  <si>
    <t>Fordsburg 275/88kV SS, Transformer 4, B/U Master Trip Relay</t>
  </si>
  <si>
    <t>117689/2</t>
  </si>
  <si>
    <t>Fordsburg 275/88kV SS, Transformer 1, Bay Controller &amp; Main HV OC &amp; EF Protection</t>
  </si>
  <si>
    <t>Fordsburg 275/88kV SS, Transformer 1, Alarms &amp; Indicators</t>
  </si>
  <si>
    <t>Fordsburg 275/88kV SS, Transformer 1, Main Diff &amp; REF Protection B/UP HV OC &amp; EF Protection</t>
  </si>
  <si>
    <t xml:space="preserve">Fordsburg 275/88kV SS, Transformer 1, Tertiary Winding O/C &amp; E/F </t>
  </si>
  <si>
    <t>Fordsburg 275/88kV SS, Transformer 1, Main Master Trip Relay</t>
  </si>
  <si>
    <t>117689/1</t>
  </si>
  <si>
    <t>Fordsburg 275/88kV SS, Transformer 1, B/U Master Trip Relay</t>
  </si>
  <si>
    <t>117689/3</t>
  </si>
  <si>
    <t>Fordsburg 275/88kV SS, Transformer 3, Bay Controller &amp; Main HV OC &amp; EF Protection</t>
  </si>
  <si>
    <t>Fordsburg 275/88kV SS, Transformer 3, Alarms &amp; Indicators</t>
  </si>
  <si>
    <t>Fordsburg 275/88kV SS, Transformer 3, Main Diff &amp; REF Protection B/UP HV OC &amp; EF Protection</t>
  </si>
  <si>
    <t>Fordsburg 275/88kV SS, Transformer 3, Main Master Trip Relay</t>
  </si>
  <si>
    <t>Fordsburg 275/88kV SS, Transformer 3, B/U Master Trip Relay</t>
  </si>
  <si>
    <t>118094/2</t>
  </si>
  <si>
    <t>Fordsburg 275/88kV SS, Transformer 2, Bay Controller &amp; Main HV OC &amp; EF Protection</t>
  </si>
  <si>
    <t>Fordsburg 275/88kV SS, Transformer 2, Alarms &amp; Indicators</t>
  </si>
  <si>
    <t>Fordsburg 275/88kV SS, Transformer 2, Main Diff &amp; REF Protection B/UP HV OC &amp; EF Protection</t>
  </si>
  <si>
    <t>Fordsburg 275/88kV SS, Transformer 2, Main Master Trip Relay</t>
  </si>
  <si>
    <t>118094/4</t>
  </si>
  <si>
    <t>Fordsburg 275/88kV SS, Transformer 2, B/U Master Trip Relay</t>
  </si>
  <si>
    <t>118094/1</t>
  </si>
  <si>
    <t>Fordsburg 275/88kV SS, Bus Section, Bay Controller &amp; Main HV OC &amp; EF Protection</t>
  </si>
  <si>
    <t>Fordsburg 275/88kV SS, Bus Section, Alarms &amp; Indicators</t>
  </si>
  <si>
    <t>Fordsburg 275/88kV SS, Bus Section, Main Master Trip Relay</t>
  </si>
  <si>
    <t>Fordsburg 275/88kV SS, Bus Section, B/U Master Trip Relay</t>
  </si>
  <si>
    <t>118094/3</t>
  </si>
  <si>
    <t>Fordsburg 275/88kV SS, Jupiter Mimic, Bay Controller</t>
  </si>
  <si>
    <t>Fordsburg 275/88kV SS, Eiger Mimic, Bay Controller</t>
  </si>
  <si>
    <t>Fordsburg 275/88kV SS, 275kV Feeder 2 Jupiter 1</t>
  </si>
  <si>
    <t>GEN West Industires</t>
  </si>
  <si>
    <t>ODR67324</t>
  </si>
  <si>
    <t>0 1 0 4</t>
  </si>
  <si>
    <t>Serial Number for Whole Panel</t>
  </si>
  <si>
    <t>0 1 0 3</t>
  </si>
  <si>
    <t>Fordsburg 275/88kV SS, Eiger 2, RP1</t>
  </si>
  <si>
    <t>ODR64883</t>
  </si>
  <si>
    <t>0 0 9 2</t>
  </si>
  <si>
    <t>Fordsburg 275/88kV SS, Eiger 2, RP2</t>
  </si>
  <si>
    <t>Fordsburg 275/88kV SS, Power Distribution Panel X 2</t>
  </si>
  <si>
    <t>Fordsburg 275/88kV SS, Eiger 1 West 275kV, Control Panel, SFS</t>
  </si>
  <si>
    <t>12HFA54M2F</t>
  </si>
  <si>
    <t>Fordsburg 275/88kV SS, Eiger 1 West 275kV, Control Panel, I1CX</t>
  </si>
  <si>
    <t>12HGA11A54F</t>
  </si>
  <si>
    <t>GEH-1793</t>
  </si>
  <si>
    <t>Fordsburg 275/88kV SS, Eiger 1 West 275kV, Control Panel, I2CX</t>
  </si>
  <si>
    <t>Fordsburg 275/88kV SS, Eiger 1 West 275kV, Control Panel, ILCX</t>
  </si>
  <si>
    <t>Fordsburg 275/88kV SS, Eiger 1 West 275kV, Control Panel, SUPCX</t>
  </si>
  <si>
    <t>Fordsburg 275/88kV SS, Eiger 1 West 275kV, Control Panel, I1OX</t>
  </si>
  <si>
    <t>Fordsburg 275/88kV SS, Eiger 1 West 275kV, Control Panel, I2OX</t>
  </si>
  <si>
    <t>Fordsburg 275/88kV SS, Eiger 1 West 275kV, Control Panel, ILOX</t>
  </si>
  <si>
    <t>Fordsburg 275/88kV SS, Eiger 1 West 275kV, Control Panel, S2SO</t>
  </si>
  <si>
    <t>Fordsburg 275/88kV SS, Eiger 1 West 275kV, Control Panel, Fuses</t>
  </si>
  <si>
    <t>10 Fuses</t>
  </si>
  <si>
    <t>Fordsburg 275/88kV SS, Eiger 1 West 275kV, Fault Monitoring Panel, ARCS</t>
  </si>
  <si>
    <t>MVAJ34D1BB0753A</t>
  </si>
  <si>
    <t>796050D</t>
  </si>
  <si>
    <t>Fordsburg 275/88kV SS, Eiger 1 West 275kV, Fault Monitoring Panel, Sequential Events Recorder</t>
  </si>
  <si>
    <t>Conlog</t>
  </si>
  <si>
    <t>SER160</t>
  </si>
  <si>
    <t>Fordsburg 275/88kV SS, Test Terminals X 62</t>
  </si>
  <si>
    <t>Fordsburg 275/88kV SS, Protection Room, Interconnector Protection Panel 1, (No Name)</t>
  </si>
  <si>
    <t>NSD70</t>
  </si>
  <si>
    <t>ZA600003</t>
  </si>
  <si>
    <t>Fordsburg 275/88kV SS, Protection Room, Interconnector Protection Panel 1, Orlando/Pennyville/Mayfair 2</t>
  </si>
  <si>
    <t>Fordsburg 275/88kV SS, Protection Room, Interconnector Protection Panel 1, Bree 4</t>
  </si>
  <si>
    <t>RD670</t>
  </si>
  <si>
    <t>T0944085</t>
  </si>
  <si>
    <t>ZA600005</t>
  </si>
  <si>
    <t>Fordsburg 275/88kV SS, Protection Room, Interconnector Protection Panel 1,  Orlando 4</t>
  </si>
  <si>
    <t>Fordsburg 275/88kV SS, Protection Room, Interconnector Protection Panel 2, Orlando3 CH(B) Orlando4 CH(2)</t>
  </si>
  <si>
    <t>ZA600012</t>
  </si>
  <si>
    <t>Fordsburg 275/88kV SS, Protection Room, Interconnector Protection Panel 2, Orlando 3</t>
  </si>
  <si>
    <t>Fordsburg 275/88kV SS, Protection Room, Interconnector Protection Panel 2, Bree 3</t>
  </si>
  <si>
    <t>T0944083</t>
  </si>
  <si>
    <t>Fordsburg 275/88kV SS, Protection Room, Interconnector Protection Panel 2, ORL/MAY1 CH(A) ORL/MAY2 CH(B)</t>
  </si>
  <si>
    <t>ZA600014</t>
  </si>
  <si>
    <t>Fordsburg 275/88kV SS, Protection Room, Interconnector Protection Panel 2, Orlando/Pennyville/Mayfair</t>
  </si>
  <si>
    <t>Fordsburg 275/88kV SS, Protection Room, Feeder Protection Panel 1, Bree 2 CH(A)</t>
  </si>
  <si>
    <t>ZA600006</t>
  </si>
  <si>
    <t>Fordsburg 275/88kV SS, Protection Room, Feeder Protection Panel 1, Brammfontein 4 CH(A)</t>
  </si>
  <si>
    <t>ZA600007</t>
  </si>
  <si>
    <t>Fordsburg 275/88kV SS, Protection Room, Feeder Protection Panel 1, (No Name)</t>
  </si>
  <si>
    <t>ZA600008</t>
  </si>
  <si>
    <t>ZA600009</t>
  </si>
  <si>
    <t>ZA600010</t>
  </si>
  <si>
    <t>ZA600011</t>
  </si>
  <si>
    <t>Fordsburg 275/88kV SS, Protection Room, Feeder Protection Panel 2, Johnware3 CH(a) Johnware4 CH(B)</t>
  </si>
  <si>
    <t>ZA600015</t>
  </si>
  <si>
    <t>Fordsburg 275/88kV SS, Protection Room, Feeder Protection Panel 2, (No Name)</t>
  </si>
  <si>
    <t>ZA600016</t>
  </si>
  <si>
    <t>Fordsburg 275/88kV SS, Protection Room, Feeder Protection Panel 2, Johnware2 CH(a) Johnware1 CH(B)</t>
  </si>
  <si>
    <t>ZA600017</t>
  </si>
  <si>
    <t>ZA600018</t>
  </si>
  <si>
    <t>Fordsburg 275/88kV SS, Protection Room, Feeder Protection Panel 2, Braamfontein1 CH(A) Braamfontein CH(B)</t>
  </si>
  <si>
    <t>ZA600019</t>
  </si>
  <si>
    <t>ZA600020</t>
  </si>
  <si>
    <t>Fordsburg 275/88kV SS, Protection Room, Load Shedding Panel For 88kV, Main Busbar 1</t>
  </si>
  <si>
    <t>FCN950</t>
  </si>
  <si>
    <t>SPAU130C</t>
  </si>
  <si>
    <t>Fordsburg 275/88kV SS, Protection Room, Load Shedding Panel For 88kV, Main Busbar 2</t>
  </si>
  <si>
    <t>Fordsburg 275/88kV SS, Protection Room, Load Shedding Panel For 88kV, Reserve Busbar 1</t>
  </si>
  <si>
    <t>Fordsburg 275/88kV SS, Protection Room, Load Shedding Panel For 88kV, Reserve Busbar 2</t>
  </si>
  <si>
    <t xml:space="preserve">Fordsburg 275/88kV SS, Protection Room, Load Shedding Panel For 88kV, </t>
  </si>
  <si>
    <t>Vectograph</t>
  </si>
  <si>
    <t>CT LAB</t>
  </si>
  <si>
    <t>Fordsburg 275/88kV SS, Protection Room, Load Shedding Panel</t>
  </si>
  <si>
    <t>Fordsburg 275/88kV SS, Protection Room, 88kV Buszone M1 &amp; R1, Red Phase Bus Protection</t>
  </si>
  <si>
    <t>Fordsburg 275/88kV SS, Protection Room, 88kV Buszone M1 &amp; R1, White Phase Bus Protection</t>
  </si>
  <si>
    <t>Fordsburg 275/88kV SS, Protection Room, 88kV Buszone M1 &amp; R1, Blue Phase Bus Protection</t>
  </si>
  <si>
    <t>Fordsburg 275/88kV SS, Protection Room, 88kV Buszone M2 &amp; R2, Red Phase Bus Protection</t>
  </si>
  <si>
    <t>Fordsburg 275/88kV SS, Protection Room, 88kV Buszone M2 &amp; R2, White Phase Bus Protection</t>
  </si>
  <si>
    <t>Fordsburg 275/88kV SS, Protection Room, 88kV Buszone M2 &amp; R2, Blue Phase Bus Protection</t>
  </si>
  <si>
    <t>Fordsburg 275/88kV SS, Protection Room, Gateway/HMI, Satellite Clock</t>
  </si>
  <si>
    <t>Fordsburg 275/88kV SS, Protection Room, Gateway/HMI, Real Time Automation Controller</t>
  </si>
  <si>
    <t>Fordsburg 275/88kV SS, Protection Room, Gateway/HMI, Human Interfacing Computer</t>
  </si>
  <si>
    <t>SEL-3354</t>
  </si>
  <si>
    <t>Fordsburg 275/88kV SS, Protection Room, Telecontrol Black Panel</t>
  </si>
  <si>
    <t xml:space="preserve">Fordsburg 275/88kV SS, Protection Room, Transformer 1, Main Protection Relay </t>
  </si>
  <si>
    <t>Fordsburg 275/88kV SS, Protection Room, Transformer 1, Automatic Voltage Regulator</t>
  </si>
  <si>
    <t>M13020844</t>
  </si>
  <si>
    <t>Fordsburg 275/88kV SS, Protection Room, Transformer 1, Master Trip Relay</t>
  </si>
  <si>
    <t>C66001/3</t>
  </si>
  <si>
    <t xml:space="preserve">Fordsburg 275/88kV SS, Protection Room, Transformer 2, Main Protection Relay </t>
  </si>
  <si>
    <t>Fordsburg 275/88kV SS, Protection Room, Transformer 2, Automatic Voltage Regulator</t>
  </si>
  <si>
    <t>M13020842</t>
  </si>
  <si>
    <t>Fordsburg 275/88kV SS, Protection Room, Transformer 2, Master Trip Relay</t>
  </si>
  <si>
    <t>C66001/1</t>
  </si>
  <si>
    <t xml:space="preserve">Fordsburg 275/88kV SS, Protection Room, Transformer 3, Main Protection Relay </t>
  </si>
  <si>
    <t>Fordsburg 275/88kV SS, Protection Room, Transformer 3, Automatic Voltage Regulator</t>
  </si>
  <si>
    <t>M13020841</t>
  </si>
  <si>
    <t>Fordsburg 275/88kV SS, Protection Room, Transformer 3, Master Trip Relay</t>
  </si>
  <si>
    <t>C66001/4</t>
  </si>
  <si>
    <t xml:space="preserve">Fordsburg 275/88kV SS, Protection Room, Transformer 4, Main Protection Relay </t>
  </si>
  <si>
    <t>Fordsburg 275/88kV SS, Protection Room, Transformer 4, Automatic Voltage Regulator</t>
  </si>
  <si>
    <t>M13020843</t>
  </si>
  <si>
    <t>Fordsburg 275/88kV SS, Protection Room, Transformer 4, Master Trip Relay</t>
  </si>
  <si>
    <t>C66001/2</t>
  </si>
  <si>
    <t>Fordsburg 275/88kV SS, Protection Room, Transformer 1 Protector</t>
  </si>
  <si>
    <t>Serge</t>
  </si>
  <si>
    <t>TP3A</t>
  </si>
  <si>
    <t>125430000010063+00</t>
  </si>
  <si>
    <t>Fordsburg 275/88kV SS, Protection Room, Transformer 2 Protector</t>
  </si>
  <si>
    <t>Fordsburg 275/88kV SS, Protection Room, Transformer 3 Protector</t>
  </si>
  <si>
    <t>Fordsburg 275/88kV SS, Protection Room, Transformer 4 Protector</t>
  </si>
  <si>
    <t>Fordsburg 275/88kV SS, Protection Room,  Test Terminals X 28</t>
  </si>
  <si>
    <t>Fordsburg 88kV SS Chamber, Main Protection/ Backup Protection X 39</t>
  </si>
  <si>
    <t>Fordsburg 88kV SS Chamber, Backup Protection Relay/ Reverse Power Protection Relay X 8</t>
  </si>
  <si>
    <t>Fordsburg 88kV SS Chamber,  Trip Circuit 1/2 Faulty X 52</t>
  </si>
  <si>
    <t>MVAX31C1DD0754A</t>
  </si>
  <si>
    <t>Fordsburg 88kV SS Chamber, Managed Ethernet Switch X 2</t>
  </si>
  <si>
    <t>Crontrol Panel</t>
  </si>
  <si>
    <t>Fordsburg 275kV Transfomer 2 Cicuit Breaker Kiosk (H25)</t>
  </si>
  <si>
    <t>Fordsburg 275kV Transfomer 3 Cicuit Breaker Kiosk (H35)</t>
  </si>
  <si>
    <t>Not found</t>
  </si>
  <si>
    <t>Fordsburg 275/88kV SS, Jupiter Mimic, Transfomrer 1  Metering</t>
  </si>
  <si>
    <t>Etron</t>
  </si>
  <si>
    <t>Fordsburg 275/88kV SS, Jupiter Mimic, Transfomrer 2 Metering</t>
  </si>
  <si>
    <t xml:space="preserve">Fordsburg 275/88kV SS, Jupiter Mimic, Transfomrer 3 Metering </t>
  </si>
  <si>
    <t>Fordsburg 275/88kV SS, Jupiter Mimic, Transfomrer 4 Metering</t>
  </si>
  <si>
    <t>Fordsburg 275/88kV SS, D20 RTU</t>
  </si>
  <si>
    <t>Fordsburg 275/88kV SS, Telecommunication &amp; Pilot Room, Test Terminals X 16</t>
  </si>
  <si>
    <t>Fordsburg 275/88kV SS, Eiger Mimic, RTU Unit</t>
  </si>
  <si>
    <t>SF405123</t>
  </si>
  <si>
    <t>Fordsburg Telecoms Room, SCADA Main RTU Cubicle</t>
  </si>
  <si>
    <t>Fordsburg Telecoms Room, 88kV Station SCADA Junction Cubicle</t>
  </si>
  <si>
    <t>Fordsburg Telecoms Room, Protection Line Transformers</t>
  </si>
  <si>
    <t>Fordsburg Telecoms Room, Panel</t>
  </si>
  <si>
    <t>Fordsburg Telecoms Room, RTU Panel X 3</t>
  </si>
  <si>
    <t>Fordsburg Telecoms Room, BME</t>
  </si>
  <si>
    <t>Fordsburg 275/88kV SS, Protection Room, Telecontrol Junction Cubicle</t>
  </si>
  <si>
    <t>Fordsburg 275/88kV SS, Eiger Mimic, Communication Processor</t>
  </si>
  <si>
    <t>SEL-2032</t>
  </si>
  <si>
    <t>Fordsburg 275/88kV SS, Battery Charger</t>
  </si>
  <si>
    <t>6V22060A06</t>
  </si>
  <si>
    <t>0 6 / 0 4 2 1</t>
  </si>
  <si>
    <t>1V04818B06</t>
  </si>
  <si>
    <t>0 6 / 0 0 0 4 A</t>
  </si>
  <si>
    <t>18A</t>
  </si>
  <si>
    <t>Fordsburg 275/88kV SS, LVAC &amp; DC Room, Battery Chargers</t>
  </si>
  <si>
    <t>6V110100A12</t>
  </si>
  <si>
    <t>12/0185/2</t>
  </si>
  <si>
    <t>100A</t>
  </si>
  <si>
    <t>12/0185/1</t>
  </si>
  <si>
    <t>Fordsburg 275/88kV SS, LVAC &amp; DC Room, Battery Chargers X 2</t>
  </si>
  <si>
    <t>2456-16</t>
  </si>
  <si>
    <t>Fordsburg 275/88kV SS, LVAC &amp; DC Room, AC Distribution Panel</t>
  </si>
  <si>
    <t>Fordsburg 275/88kV SS, LVAC &amp; DC Room, DC Distribution Panel 1N</t>
  </si>
  <si>
    <t>Fordsburg Telecoms Room, Battery Charger</t>
  </si>
  <si>
    <t>54.48V</t>
  </si>
  <si>
    <t>Fordsburg Telecoms Room, Converter</t>
  </si>
  <si>
    <t>15.4A</t>
  </si>
  <si>
    <t>Fordsburg 275/88kV SS, Battery Room X104 Cells</t>
  </si>
  <si>
    <t>YCP 25</t>
  </si>
  <si>
    <t>2V 322Ah @ 10Hr</t>
  </si>
  <si>
    <t>SG 1.250 @ 25(degrees celcius)</t>
  </si>
  <si>
    <t>104 Batteries</t>
  </si>
  <si>
    <t>Fordsburg 275/88kV SS, Battery Room X22 Cells</t>
  </si>
  <si>
    <t>YCP 9</t>
  </si>
  <si>
    <t>2V 107Ah @ 10Hr</t>
  </si>
  <si>
    <t>22 Batteries</t>
  </si>
  <si>
    <t>Fordsburg 275/88kV SS, Battery Room, Battery</t>
  </si>
  <si>
    <t>BAE</t>
  </si>
  <si>
    <t>5OPZS350LA</t>
  </si>
  <si>
    <t xml:space="preserve">2.23V 400Ah </t>
  </si>
  <si>
    <t>Fordsburg Telecoms Room, 50V Battery Bank</t>
  </si>
  <si>
    <t>In Accessable</t>
  </si>
  <si>
    <t>Functional locations</t>
  </si>
  <si>
    <t>Johnware 88/33/20.5/11kV Substation</t>
  </si>
  <si>
    <t>Feeder Board 4B</t>
  </si>
  <si>
    <t>Main Road</t>
  </si>
  <si>
    <t>28°01'36.7" E</t>
  </si>
  <si>
    <t>26°12'27.6" S</t>
  </si>
  <si>
    <t>Johnware 11kV SS Transformer 4B Incomer ( Bay 21)</t>
  </si>
  <si>
    <t>3AF2344-4</t>
  </si>
  <si>
    <t>15kV</t>
  </si>
  <si>
    <t>Johnware 11kV SS Transformer 4B Incomer ( Bay 22)</t>
  </si>
  <si>
    <t>C-JHNWR-FB4B-EDGARS</t>
  </si>
  <si>
    <t>Johnware 11kV SS Edgars Dist. ( Bay 23)</t>
  </si>
  <si>
    <t>3AF2321-4</t>
  </si>
  <si>
    <t>Johnware 11kV SS Selby East Dist. ( Bay 24)</t>
  </si>
  <si>
    <t>C-JHNWR-FB4B-FRDBGS</t>
  </si>
  <si>
    <t>Johnware 11kV SS Fordsburg South Dist. ( Bay 25)</t>
  </si>
  <si>
    <t>Johnware 11kV SS Premier Milling Dist. ( Bay 26)</t>
  </si>
  <si>
    <t>Johnware 11kV SS Interposing TRFR no.1 11/6.6kV Dist. ( Bay 27)</t>
  </si>
  <si>
    <t>Johnware 11kV SS Interposing TRFR no.1 11/6.6kV Dist. ( Bay 28)</t>
  </si>
  <si>
    <t>Johnware 11kV SS Off-load Isolator ( Bay 29)</t>
  </si>
  <si>
    <t>C-JHNWR-FB4B-CRWC02</t>
  </si>
  <si>
    <t>Johnware 11kV SS Crown City 2 Dist. ( Bay 30)</t>
  </si>
  <si>
    <t>C-JHNWR-FB4B-NewTON</t>
  </si>
  <si>
    <t>Johnware 11kV SS Newtown Dist. ( Bay 31)</t>
  </si>
  <si>
    <t>C-JHNWR-FBOL-SBEDSB</t>
  </si>
  <si>
    <t>Johnware 11kV SS Selby/Edgars/Fordsburg Standby Dist. ( Bay 32)</t>
  </si>
  <si>
    <t>C-JHNWR-FB4B-CRWC01</t>
  </si>
  <si>
    <t>Johnware 11kV SS Crown City 1 Dist. ( Bay 33)</t>
  </si>
  <si>
    <t>C-JHNWR-FB4B-FRDBGN</t>
  </si>
  <si>
    <t>Johnware 11kV SS Fordsburg North Dist. ( Bay 34)</t>
  </si>
  <si>
    <t>C-JHNWR-FB4B-SELBWT</t>
  </si>
  <si>
    <t>Johnware 11kV SS Selby West Dist. ( Bay 35)</t>
  </si>
  <si>
    <t>C-JHNWR-FB3B-INTS1A</t>
  </si>
  <si>
    <t>Johnware 11kV SS Interconnector to Standby Board 1A ( Bay 36)</t>
  </si>
  <si>
    <t>Johnware 11kV SS Interconnector to Standby Board 1A ( Bay 37)</t>
  </si>
  <si>
    <t>Johnware 11kV SS Feeder Board 4B Room, Test Terminals X 24</t>
  </si>
  <si>
    <t>Standby Board 1A</t>
  </si>
  <si>
    <t>Johnware 11kV SS Standby Board 1A Room, Interconnector to feeder board 3B Bolted Link(Bay61)</t>
  </si>
  <si>
    <t>J.G. Statter &amp; CO</t>
  </si>
  <si>
    <t>VTGR150</t>
  </si>
  <si>
    <t>Johnware 11kV SS Standby Board 1A Room, Fordsburg 1 Incomer 1A(Bay62)</t>
  </si>
  <si>
    <t>Johnware 11kV SS Standby Board 1A Room, Bus Section (Bay63)</t>
  </si>
  <si>
    <t>Johnware 11kV SS Standby Board 1A Room, Bus Section Riser Panel(Bay63A)</t>
  </si>
  <si>
    <t>Johnware 11kV SS Standby Board 1A Room, Intercponnector to Central Substation(Bay64)</t>
  </si>
  <si>
    <t>Johnware 11kV SS Standby Board 1A Room, Future Bolted Link(Bay65)</t>
  </si>
  <si>
    <t>Johnware 11kV SS Standby Board 1A Room, Interconnector to feeder board 4B Bolted Link(Bay66)</t>
  </si>
  <si>
    <t xml:space="preserve">Johnware 6.6kV SS Feeder Board 3B Room,Newtown South dist (Bay1)  </t>
  </si>
  <si>
    <t>50/3870</t>
  </si>
  <si>
    <t>400A</t>
  </si>
  <si>
    <t>6.6kV</t>
  </si>
  <si>
    <t>Johnware 6.6kV SS Feeder Board 3B Room Newtown Central dist(Bay2)</t>
  </si>
  <si>
    <t>44/2538</t>
  </si>
  <si>
    <t>Johnware 6.6kV SS Feeder Board 3B Room Ferrreira dist(Bay5)</t>
  </si>
  <si>
    <t>44/2537</t>
  </si>
  <si>
    <t>Feeder Board 3A</t>
  </si>
  <si>
    <t>Johnware 20.5kV SS Bus Coupler (Bay 1)</t>
  </si>
  <si>
    <t>OLF1B</t>
  </si>
  <si>
    <t>2H1526/1A</t>
  </si>
  <si>
    <t>20kV</t>
  </si>
  <si>
    <t>Johnware 20.5kV SS Selby no.1 Dist. (Bay 2)</t>
  </si>
  <si>
    <t>2H1526/1B</t>
  </si>
  <si>
    <t>Johnware 20.5kV SS Transformer 3A (Bay 3)</t>
  </si>
  <si>
    <t>2H1526/1C</t>
  </si>
  <si>
    <t>Johnware 20.5kV SS Selby no.1 Dist. (Bay 4)</t>
  </si>
  <si>
    <t>2H1526/1D</t>
  </si>
  <si>
    <t>Johnware 20.5kV SS City Gen A Dist. (Bay 5)</t>
  </si>
  <si>
    <t>2H1526/1E</t>
  </si>
  <si>
    <t>Johnware 20.5kV SS Bus Section Emergency Busbar (Bay 6)</t>
  </si>
  <si>
    <t>2H1526/1F</t>
  </si>
  <si>
    <t>Johnware 20.5kV SS Bus Section Emergency Busbar (Bay 7)</t>
  </si>
  <si>
    <t>2H1526/1G</t>
  </si>
  <si>
    <t>Johnware 20.5kV SS Central no.1 Dist. (Bay8)</t>
  </si>
  <si>
    <t>2H1526/1H</t>
  </si>
  <si>
    <t>Johnware 20.5kV SS Spare Formerly Industria no.1 (Bay9)</t>
  </si>
  <si>
    <t>2H1526/1J</t>
  </si>
  <si>
    <t>Johnware 20.5kV SS Transformer 4A (Bay10)</t>
  </si>
  <si>
    <t>2H1526/1K</t>
  </si>
  <si>
    <t>Johnware 20.5kV SS Earthing Transformer 2B (Bay11)</t>
  </si>
  <si>
    <t>2H1526/1L</t>
  </si>
  <si>
    <t>Johnware 20.5kV SS City Gen B Dist. (Bay12)</t>
  </si>
  <si>
    <t>2H1526/1M</t>
  </si>
  <si>
    <t>Johnware 20.5kV SS Selby no.2 Dist. (Bay13)</t>
  </si>
  <si>
    <t>2H1526/1N</t>
  </si>
  <si>
    <t>Johnware 20.5kV SS Central no.2 Dist. (Bay14)</t>
  </si>
  <si>
    <t>2H1526/1P</t>
  </si>
  <si>
    <t>Feeder Board 3B</t>
  </si>
  <si>
    <t>Johnware 11kV SS Transformer 3B Incomer (Bay41)</t>
  </si>
  <si>
    <t>Johnware 11kV SS Transformer 3B Incomer (Bay42)</t>
  </si>
  <si>
    <t>Johnware 11kV SS To Reaction Unit (Bay43)</t>
  </si>
  <si>
    <t>C-JHNWR-FB3B-MRSHST</t>
  </si>
  <si>
    <t>Johnware 11kV SS Marshall Street Dist. (Bay44)</t>
  </si>
  <si>
    <t>Johnware 11kV SS Market Street Dist. (Bay45)</t>
  </si>
  <si>
    <t>C-JHNWR-FB3B-MAINST</t>
  </si>
  <si>
    <t>Johnware 11kV SS Main Street Dist. (Bay46)</t>
  </si>
  <si>
    <t>C-JHNWR-FB3B-ANDR01</t>
  </si>
  <si>
    <t>Johnware 11kV SS Anderson Street Dist. (Bay47)</t>
  </si>
  <si>
    <t>C-JHNWR-FB3B-CMMRST</t>
  </si>
  <si>
    <t>Johnware 11kV SS Commissioner Street Dist. (Bay48)</t>
  </si>
  <si>
    <t>Johnware 11kV SS Off-load Isolator (Bay49)</t>
  </si>
  <si>
    <t>C-JHNWR-FB3B-STDBNK</t>
  </si>
  <si>
    <t>Johnware 11kV SS Standard Bank Dist. (Bay50)</t>
  </si>
  <si>
    <t>C-JHNWR-FB3B-ANAMLC</t>
  </si>
  <si>
    <t>Johnware 11kV SS Anglo American Lite Dist. (Bay51)</t>
  </si>
  <si>
    <t>C-JHNWR-FB3B-STAR00</t>
  </si>
  <si>
    <t>Johnware 11kV SS Star Office Dist. (Bay52)</t>
  </si>
  <si>
    <t>Johnware 11kV SS President Street Dist. (Bay53)</t>
  </si>
  <si>
    <t>C-JHNWR-FB3B-FOXST0</t>
  </si>
  <si>
    <t>Johnware 11kV SS Fox Street Dist. (Bay54)</t>
  </si>
  <si>
    <t>Johnware 11kV SS Fordsburg Ext. Supply to Spare TRFR in 275/88kV Bay(Bay55)</t>
  </si>
  <si>
    <t>Johnware 11kV SS Interconnector to Standby Board 1A (Bay56)</t>
  </si>
  <si>
    <t>Johnware 11kV SS Interconnector to Standby Board 1A (Bay57)</t>
  </si>
  <si>
    <t>Johnware 11kV SS Feeder Board 3B Room, Test Terminals X 24</t>
  </si>
  <si>
    <t>Interposing TRFRS Feeder Board</t>
  </si>
  <si>
    <t>Johnware 6.6kV SS Newtown South Dist. (Bay1)</t>
  </si>
  <si>
    <t>Johnware 6.6kV SS Newtown Central (Bay2)</t>
  </si>
  <si>
    <t>Johnware 6.6kV SS Spare (Bay3)</t>
  </si>
  <si>
    <t>Johnware 6.6kV SS Spare (Bay4)</t>
  </si>
  <si>
    <t>Johnware 6.6kV SS Spare (Bay5)</t>
  </si>
  <si>
    <t>Johnware 88/20.5kV SS Transformer 3A 88kV  Earth Link (301)</t>
  </si>
  <si>
    <t>Brown Boveri South Africa</t>
  </si>
  <si>
    <t>DOGE10012</t>
  </si>
  <si>
    <t>005</t>
  </si>
  <si>
    <t xml:space="preserve">Johnware 88/20.5kV SS Transformer 3A 88kV Isolator </t>
  </si>
  <si>
    <t xml:space="preserve">Johnware 88/20.5kV SS Transformer 3B 88kV Isolator </t>
  </si>
  <si>
    <t>DOGE10013</t>
  </si>
  <si>
    <t>006</t>
  </si>
  <si>
    <t xml:space="preserve">Johnware 88/20.5kV SS Transformer 4A 88kV Cable Link </t>
  </si>
  <si>
    <t xml:space="preserve">Johnware 88/20.5kV SS Transformer 4B 88kV Cable Link </t>
  </si>
  <si>
    <t>5148823</t>
  </si>
  <si>
    <t xml:space="preserve">Johnware 88/11kV SS Transformer 1A 88kV Cable Link </t>
  </si>
  <si>
    <t>5148817</t>
  </si>
  <si>
    <t xml:space="preserve">Johnware 88/11kV SS Transformer 1A 88kV Line Isolating Link </t>
  </si>
  <si>
    <t>5148824</t>
  </si>
  <si>
    <t xml:space="preserve">Johnware 88/11kV SS Transformer 2A 88kV Line Isolating Link </t>
  </si>
  <si>
    <t>Johnware 88/20.5/11kV SS Fordsburg 2/3 88kV Incomer X3</t>
  </si>
  <si>
    <t>Johnware 88/20.5/11kV SS Fordsburg 4 88kV Incomer X3</t>
  </si>
  <si>
    <t>Johnware 88/20.5kV SS Transformer 3A 88kV  Isolator X9</t>
  </si>
  <si>
    <t>Johnware 88/20.5kV SS Transformer 3B 88kV  Isolator X9</t>
  </si>
  <si>
    <t>Johnware 88/20.5kV SS Transformer 3A 88kV Bushings X3</t>
  </si>
  <si>
    <t>Johnware 88/20.5kV SS Transformer 3A 20.5kV Bushings X4</t>
  </si>
  <si>
    <t>Johnware 88/20.5kV SS Transformer 3A 20.5kV Cable Sealing End X3</t>
  </si>
  <si>
    <t>Johnware 88/20.5kV SS Transformer 4A 20.5kV Bushings X4</t>
  </si>
  <si>
    <t>Johnware 88/20.5kV SS Transformer 4A 20.5kV Cable Sealing End X3</t>
  </si>
  <si>
    <t>Johnware 88/20.5kV SS Transformer 4A 88kV Bushings X3</t>
  </si>
  <si>
    <t>Jonware 88/20.5/11kV SS Fordsburg 4B 88kV Cable Sealing End X3</t>
  </si>
  <si>
    <t>Jonware 88/20.5/11kV SS Transformer 4B 88kV Isolator X6</t>
  </si>
  <si>
    <t>Jonware 88/20.5/11kV SS Transformer 4A 88kV Isolator X6</t>
  </si>
  <si>
    <t>Johnware 88/11kV SS Transformer 4B 88kV Bushings X3</t>
  </si>
  <si>
    <t>Johnware 88/11kV SS Transformer 4B 88kV Gantry X3</t>
  </si>
  <si>
    <t>Johnware 88/11kV SS Transformer 4B 11kV Bushings X4</t>
  </si>
  <si>
    <t>Johnware 88/11kV SS Transformer 3B 88kV Bushings X3</t>
  </si>
  <si>
    <t>Johnware 88/11kV SS Transformer 3B 88kV Gantry X3</t>
  </si>
  <si>
    <t>Johnware 88/11kV SS Transformer 3B 11kV Bushings X4</t>
  </si>
  <si>
    <t>Johnware 88/11kV SS Transformer 1A 88kV Bushings X4</t>
  </si>
  <si>
    <t>Johnware 88/11kV SS Transformer 1A 11kV Bushings X4</t>
  </si>
  <si>
    <t>Johnware 88/11kV SS Transformer 1A 11kV Cable Sealing End X15</t>
  </si>
  <si>
    <t>Johnware 88/11kV SS Transformer 1A 88kV Line Isolator X12</t>
  </si>
  <si>
    <t>Johnware 88/11kV SS Transformer 1A 88kV Cable Sealing End X15</t>
  </si>
  <si>
    <t>Johnware 11/6.6 kV, 6MVA, TRF Bay 1</t>
  </si>
  <si>
    <t>Ferranti</t>
  </si>
  <si>
    <t>Johnware 88/11 kV, 45MVA, TRF Bay 1A</t>
  </si>
  <si>
    <t>Johnware 11/6.6 kV, 6MVA, TRF Bay 2</t>
  </si>
  <si>
    <t>Johnware 88/11.8 kV, 53MVA, TRF Bay 2C</t>
  </si>
  <si>
    <t>Johnware 88/11 kV, 45MVA, TRF Bay 3A</t>
  </si>
  <si>
    <t>Johnware 88/33 kV, 40MVA, TRF Bay 3B</t>
  </si>
  <si>
    <t>LHM Marthinusen</t>
  </si>
  <si>
    <t>IA3238/3</t>
  </si>
  <si>
    <t>Johnware 88/11 kV, 45MVA, TRF Bay 4A</t>
  </si>
  <si>
    <t>Johnware 88/11 kV, 45MVA, TRF Bay 4B</t>
  </si>
  <si>
    <t>Auxiliry Transformers</t>
  </si>
  <si>
    <t>John Ware A S_Auxiliary Bay 2B</t>
  </si>
  <si>
    <t>1965</t>
  </si>
  <si>
    <t>19371</t>
  </si>
  <si>
    <t>John Ware A_Auxiliary Bay 1A</t>
  </si>
  <si>
    <t>No Name plate</t>
  </si>
  <si>
    <t>NO NAME PLATE</t>
  </si>
  <si>
    <t>John Ware B_Auxiliary Bay 3A</t>
  </si>
  <si>
    <t>Thomson Houston</t>
  </si>
  <si>
    <t>R276973</t>
  </si>
  <si>
    <t>John Ware B_Auxiliary Bay 4A</t>
  </si>
  <si>
    <t>IA3238/58</t>
  </si>
  <si>
    <t>John Ware B_Auxiliary Bay 4B</t>
  </si>
  <si>
    <t>1962</t>
  </si>
  <si>
    <t>13961</t>
  </si>
  <si>
    <t>Resistors/Reactors</t>
  </si>
  <si>
    <t xml:space="preserve">Johnware 88/20.5kV Transformer 3A 20.5kV NER </t>
  </si>
  <si>
    <t>Thomson and Houston</t>
  </si>
  <si>
    <t>Nameplate not visible</t>
  </si>
  <si>
    <t xml:space="preserve">Johnware 88/20.5kV Transformer 4A 20.5kV NER </t>
  </si>
  <si>
    <t xml:space="preserve">Johnware 88/11kV Transformer 4B 20.5kV Reactor </t>
  </si>
  <si>
    <t>Metropolitan Vickers</t>
  </si>
  <si>
    <t>Not  Specified</t>
  </si>
  <si>
    <t>T95804</t>
  </si>
  <si>
    <t xml:space="preserve">Johnware 88/11kV Transformer 3B 20.5kV Red Phase Reactor </t>
  </si>
  <si>
    <t>T95803</t>
  </si>
  <si>
    <t xml:space="preserve">Johnware 88/11kV Transformer 3B 20.5kV White Phase Reactor </t>
  </si>
  <si>
    <t>T95801</t>
  </si>
  <si>
    <t xml:space="preserve">Johnware 88/11kV Transformer 3B 20.5kV Blue Phase Reactor </t>
  </si>
  <si>
    <t>T95802</t>
  </si>
  <si>
    <t>Johnware 88/11kV SS Transformer 1A 380V Marshalling Kiosk</t>
  </si>
  <si>
    <t>Johnware 88/11kV SS Transformer 4B 380V Marshalling Kiosk</t>
  </si>
  <si>
    <t>Johnware 88/11kV SS Transformer 3B 380V Marshalling Kiosk</t>
  </si>
  <si>
    <t>Johnware 88/20.5kV SS Transformer 3A 380V Marshalling Kiosk</t>
  </si>
  <si>
    <t>Johnware 88/20.5kV SS Transformer 4A 380V Marshalling Kiosk</t>
  </si>
  <si>
    <t>Johnware 88/20.5/11kV Transformer (4A, 4B &amp; 3A, 3B) 380V Marshalling Kiosk</t>
  </si>
  <si>
    <t>Infio.not available</t>
  </si>
  <si>
    <t>Johnware 88/33/20.5/11kV SS Control Room, 80/20.5 Tranformer No. 4, Transformer No. 4A Control Panel, Buswire Supply Relay</t>
  </si>
  <si>
    <t>CAG12AF43A</t>
  </si>
  <si>
    <t>0 4 2 7 8 6 8 E</t>
  </si>
  <si>
    <t>Johnware 88/33/20.5/11kV SS Control Room, 80/20.5 Tranformer No. 4, Transformer No. 4A Control Panel, Neutral Alarm Relay</t>
  </si>
  <si>
    <t>CAG11BF5H</t>
  </si>
  <si>
    <t>157731B</t>
  </si>
  <si>
    <t>Johnware 88/33/20.5/11kV SS Control Room, 80/20.5 Tranformer No. 4, Transformer No. 4A Control Panel, Transformer Trip Relays</t>
  </si>
  <si>
    <t>VAA43SPEC262868-2</t>
  </si>
  <si>
    <t>Johnware 88/33/20.5/11kV SS Control Room, 80/20.5 Tranformer No. 4, Transformer No. 4A Control Panel, Buchholtz &amp; Ressure Trip Relays</t>
  </si>
  <si>
    <t>GEC Measurement</t>
  </si>
  <si>
    <t>VAA23SPEC262868/3</t>
  </si>
  <si>
    <t>Johnware 88/33/20.5/11kV SS Control Room, 80/20.5 Tranformer No. 4, Transformer No. 4A Control Panel, Transformer Alarm Relays</t>
  </si>
  <si>
    <t>VAA63SPEC67-08</t>
  </si>
  <si>
    <t>Johnware 88/33/20.5/11kV SS Control Room, 80/20.5 Tranformer No. 4, Transformer No. 4A Control Panel, (Voltage Regulating Relay)</t>
  </si>
  <si>
    <t>MVGC01H1AE5601A</t>
  </si>
  <si>
    <t>796194D</t>
  </si>
  <si>
    <t>Johnware 88/33/20.5/11kV SS Control Room, 80/20.5 Tranformer No. 4, Transformer No. 4A Control Panel, Overcurrent Relay</t>
  </si>
  <si>
    <t>PBO</t>
  </si>
  <si>
    <t>PBO2</t>
  </si>
  <si>
    <t>Johnware 88/33/20.5/11kV SS Control Room, 80/20.5 Tranformer No. 4, Transformer No. 4A Control Panel, Restricted Earth Fault Relay</t>
  </si>
  <si>
    <t>FV2</t>
  </si>
  <si>
    <t>Johnware 88/33/20.5/11kV SS Control Room, 80/20.5 Tranformer No. 4, Transformer No. 4A Control Panel, Auto Reclose</t>
  </si>
  <si>
    <t>VAR21AF38A/B</t>
  </si>
  <si>
    <t>Johnware 88/33/20.5/11kV SS Control Room, 80/20.5 Tranformer No. 4, Transformer No. 4A Control Panel, Intertripping Relay</t>
  </si>
  <si>
    <t>DBA2</t>
  </si>
  <si>
    <t>Johnware 88/33/20.5/11kV SS Control Room, 80/20.5 Tranformer No. 4, Transformer No. 4A Control Panel, Tripping Relay</t>
  </si>
  <si>
    <t>LTB2</t>
  </si>
  <si>
    <t>LBT2</t>
  </si>
  <si>
    <t>Johnware 88/33/20.5/11kV SS Control Room, 80/20.5 Tranformer No. 4, Transformer No. 4A Control Panel, Overcurrent / Emergency Trip LO</t>
  </si>
  <si>
    <t>VAJX11BF2284DA</t>
  </si>
  <si>
    <t>103108H</t>
  </si>
  <si>
    <t>Johnware 88/33/20.5/11kV SS Control Room, 88/33kV Tranformer No. 2, Control &amp; LV Protection</t>
  </si>
  <si>
    <t>Johnware 88/33/20.5/11kV SS Control Room, 88/33kV Tranformer No. 2, Automatic Voltage Regulator</t>
  </si>
  <si>
    <t>Johnware 88/33/20.5/11kV SS Control Room, 88/33kV Tranformer No. 2, Current Differential Relay</t>
  </si>
  <si>
    <t>Johnware 88/33/20.5/11kV SS Control Room, 88/33kV Tranformer No. 2, Remote I/O Module X 2</t>
  </si>
  <si>
    <t>Johnware 88/33/20.5/11kV SS Control Room, 11kV Feeder Board 3B, (Relay)</t>
  </si>
  <si>
    <t>DBM4AF2501M</t>
  </si>
  <si>
    <t>179252X</t>
  </si>
  <si>
    <t>Johnware 88/33/20.5/11kV SS Control Room, 11kV Feeder Board 3B, Current Differential Relay</t>
  </si>
  <si>
    <t>Johnware 88/33/20.5/11kV SS Control Room, 11kV Feeder Board 3B, Feeder Protection Relay</t>
  </si>
  <si>
    <t>Johnware 88/33/20.5/11kV SS Control Room, 11kV Feeder Board 3B, LO1</t>
  </si>
  <si>
    <t>120721/43</t>
  </si>
  <si>
    <t>Johnware 88/33/20.5/11kV SS Control Room, 11kV Feeder Board 3B, LO2</t>
  </si>
  <si>
    <t>120721/52</t>
  </si>
  <si>
    <t>Johnware 88/33/20.5/11kV SS Control Room, 11kV Feeder Board 3B, Intersend</t>
  </si>
  <si>
    <t>772501/1</t>
  </si>
  <si>
    <t>Johnware 88/33/20.5/11kV SS Control Room, 11kV Feeder Board 3B, Overcurrent Relay</t>
  </si>
  <si>
    <t>Johnware 88/33/20.5/11kV SS Control Room, 11kV Feeder Board 3B, (Interreceive)</t>
  </si>
  <si>
    <t>120721/21</t>
  </si>
  <si>
    <t>Johnware 88/33/20.5/11kV SS Control Room, 11kV Feeder Board 3B,Feeder Protection Relay</t>
  </si>
  <si>
    <t>Johnware 88/33/20.5/11kV SS Control Room, 11kV Feeder Board 4B, (Relay)</t>
  </si>
  <si>
    <t>179250X</t>
  </si>
  <si>
    <t>Johnware 88/33/20.5/11kV SS Control Room, 11kV Feeder Board 4B, Current Differential Relay</t>
  </si>
  <si>
    <t>Johnware 88/33/20.5/11kV SS Control Room, 11kV Feeder Board 4B, Feeder Protection Relay</t>
  </si>
  <si>
    <t>Johnware 88/33/20.5/11kV SS Control Room, 11kV Feeder Board 4B, LO1</t>
  </si>
  <si>
    <t>120721/35</t>
  </si>
  <si>
    <t>Johnware 88/33/20.5/11kV SS Control Room, 11kV Feeder Board 4B, LO2</t>
  </si>
  <si>
    <t>120721/31</t>
  </si>
  <si>
    <t>Johnware 88/33/20.5/11kV SS Control Room, 11kV Feeder Board 4B, Intersend</t>
  </si>
  <si>
    <t>120721/29</t>
  </si>
  <si>
    <t>Johnware 88/33/20.5/11kV SS Control Room, 11kV Feeder Board 4B, Overcurrent Relay</t>
  </si>
  <si>
    <t>Johnware 88/33/20.5/11kV SS Control Room, 11kV Feeder Board 4B, (Interreceive)</t>
  </si>
  <si>
    <t>120721/14</t>
  </si>
  <si>
    <t>Johnware 88/33/20.5/11kV SS Control Room, 11kV Feeder Board 4B,Feeder Protection Relay</t>
  </si>
  <si>
    <t>Johnware 88/33/20.5/11kV SS Control Room, Stanby Board 1A, 62 Transformer Control &amp; Backup Protection</t>
  </si>
  <si>
    <t>Johnware 88/33/20.5/11kV SS Control Room, Stanby Board 1A, 62 Voltage Regulator</t>
  </si>
  <si>
    <t>0 3 0 1 0 1 7 1</t>
  </si>
  <si>
    <t>Johnware 88/33/20.5/11kV SS Control Room, Stanby Board 1A, 62 Transformer Main Protection</t>
  </si>
  <si>
    <t>Johnware 88/33/20.5/11kV SS Control Room, Stanby Board 1A, 61 Cable Protection</t>
  </si>
  <si>
    <t>KCGG14001D15EED</t>
  </si>
  <si>
    <t>424460G</t>
  </si>
  <si>
    <t>Johnware 88/33/20.5/11kV SS Control Room, Stanby Board 1A, 62 Pilot Wire Send &amp; Receive Relay</t>
  </si>
  <si>
    <t>3A202K3(DBBAS(4M2B4M))</t>
  </si>
  <si>
    <t>112605/1</t>
  </si>
  <si>
    <t>Johnware 88/33/20.5/11kV SS Control Room, Stanby Board 1A, Communications Processor</t>
  </si>
  <si>
    <t>Johnware 88/33/20.5/11kV SS Control Room, Stanby Board 1A, 63 Bussection Control &amp; Main Protection</t>
  </si>
  <si>
    <t>Johnware 88/33/20.5/11kV SS Control Room, Stanby Board 1A, 64 Pairing Interconnector Control &amp; Main Protection</t>
  </si>
  <si>
    <t>Johnware 88/33/20.5/11kV SS Control Room, Stanby Board 1A, 66 Cable Protection</t>
  </si>
  <si>
    <t>604140H</t>
  </si>
  <si>
    <t>Johnware 88/33/20.5/11kV SS Control Room, 380 Volts Panel, (Relay)</t>
  </si>
  <si>
    <t>MVTT15B1AA0752B</t>
  </si>
  <si>
    <t>063156W</t>
  </si>
  <si>
    <t>MVAG11B1ASD0751B</t>
  </si>
  <si>
    <t>055516W</t>
  </si>
  <si>
    <t>Johnware 88/33/20.5/11kV SS Control Room, Reactive Compensation Feeder Board 3B Control Panel, 5MVAR</t>
  </si>
  <si>
    <t>MODEL C100</t>
  </si>
  <si>
    <t>Johnware 88/33/20.5/11kV SS Control Room, Reactive Compensation Feeder Board 3B Control Panel, 3MVAR</t>
  </si>
  <si>
    <t>Johnware 88/33/20.5/11kV SS Control Room, City Transformer 2B Control Panel, Cooler Failure</t>
  </si>
  <si>
    <t>Made in England</t>
  </si>
  <si>
    <t>T.A.I Instaneous Transformer Alarm</t>
  </si>
  <si>
    <t>Johnware 88/33/20.5/11kV SS Control Room, City Transformer 2B Control Panel, Buchholtz Alarm</t>
  </si>
  <si>
    <t>Johnware 88/33/20.5/11kV SS Control Room, City Transformer 2B Control Panel, Temperature Alarm</t>
  </si>
  <si>
    <t>Johnware 88/33/20.5/11kV SS Control Room, City Transformer 2B Control Panel, Trans Out of Step</t>
  </si>
  <si>
    <t>No Name</t>
  </si>
  <si>
    <t>Johnware 88/33/20.5/11kV SS Control Room, City Transformer 2B Control Panel, Earth Trans Buchholtz</t>
  </si>
  <si>
    <t>Instaneous Transformer Alarm</t>
  </si>
  <si>
    <t>Johnware 88/33/20.5/11kV SS Control Room, City Transformer 2B Control Panel, D.C. Failure</t>
  </si>
  <si>
    <t>ASMA</t>
  </si>
  <si>
    <t>Johnware 88/33/20.5/11kV SS Control Room, City Transformer 2B Control  Panel, Earthing Trans Temp Alarm</t>
  </si>
  <si>
    <t>Johnware 88/33/20.5/11kV SS Control Room, City Transformer 2B Control Panel, Earth Trans Buchholtz Trip</t>
  </si>
  <si>
    <t>Johnware 88/33/20.5/11kV SS Control  Room, Fire Alarm Indicator, Voltmeter</t>
  </si>
  <si>
    <t>Evershed &amp; Vignoles London</t>
  </si>
  <si>
    <t>Johnware 88/33/20.5/11kV SS Control Room, 20.5kV Switch Board Section 3A, Buszone Protection Transformer 3A/4A, Overcurrent Relay</t>
  </si>
  <si>
    <t>NPOA</t>
  </si>
  <si>
    <t>Johnware 88/33/20.5/11kV SS Control Room, 20.5kV Switch Board Section 3A, Buszone Protection Transformer 3A/4A, Tripping Relay</t>
  </si>
  <si>
    <t>VAJH11BF21A</t>
  </si>
  <si>
    <t>Johnware 88/33/20.5/11kV SS Control Room, 20.5kV Switch Board Section 3A, 20.5kV Bus Coupler &amp; Selby No. 1, Overcurrent Relay</t>
  </si>
  <si>
    <t>MV</t>
  </si>
  <si>
    <t>PB</t>
  </si>
  <si>
    <t>Johnware 88/33/20.5/11kV SS Control Room, 20.5kV Switch Board Section 3A, 20.5kV Bus Coupler &amp; Selby No. 1, Earth fault Relay</t>
  </si>
  <si>
    <t>Johnware 88/33/20.5/11kV SS Control Room, 20.5kV Switch Board Section 3A, 20.5kV Bus Coupler &amp; Selby No. 1, Intertripping Relay</t>
  </si>
  <si>
    <t>DBA</t>
  </si>
  <si>
    <t>Johnware 88/33/20.5/11kV SS Control Room, 20.5kV Switch Board Section 3A, 20.5kV Bus Coupler &amp; Selby No. 1, (Tripping Relay)</t>
  </si>
  <si>
    <t>FL</t>
  </si>
  <si>
    <t>Johnware 88/33/20.5/11kV SS Control Room, 20.5kV Switch Board Section 3A, Auto Reclose &amp; Check Synchronising Transformer 3A, (Relay)</t>
  </si>
  <si>
    <t>P.P</t>
  </si>
  <si>
    <t>Johnware 88/33/20.5/11kV SS Control Room, 20.5kV Switch Board Section 3A, Auto Reclose &amp; Check Synchronising Transformer 3A, Synchronising Relay</t>
  </si>
  <si>
    <t>Johnware 88/33/20.5/11kV SS Control Room, 20.5kV Switch Board Section 3A, Auto Reclose &amp; Check Synchronising Transformer 3A, Voltage Paralleling Relay</t>
  </si>
  <si>
    <t>A.P.A</t>
  </si>
  <si>
    <t>VAR23AP1A</t>
  </si>
  <si>
    <t>179571B</t>
  </si>
  <si>
    <t>Johnware 88/33/20.5/11kV SS Control Room, 20.5kV Switch Board Section 3A, Transformer 3A, Overcurrent Relay</t>
  </si>
  <si>
    <t>Johnware 88/33/20.5/11kV SS Control Room, 20.5kV Switch Board Section 3A, Transformer 3A, Anti-surge Alarm</t>
  </si>
  <si>
    <t>Intertripping Anti-Surge</t>
  </si>
  <si>
    <t>Johnware 88/33/20.5/11kV SS Control Room, 20.5kV Switch Board Section 3A, Transformer 3A, (Relay)</t>
  </si>
  <si>
    <t>Johnware 88/33/20.5/11kV SS Control Room, 20.5kV Switch Board Section 3A, Transformer 3A, Restricted Earth Fault Relay</t>
  </si>
  <si>
    <t>Johnware 88/33/20.5/11kV SS Control Room, 20.5kV Switch Board Section 3A, Transformer 3A, Earth Fault Relay</t>
  </si>
  <si>
    <t>Johnware 88/33/20.5/11kV SS Control Room, 20.5kV Switch Board Section 3A, Transformer 3A, Contactor Alarm</t>
  </si>
  <si>
    <t>C.Contactor</t>
  </si>
  <si>
    <t>Johnware 88/33/20.5/11kV SS Control Room, 20.5kV Switch Board Section 3A, Transformer 3A Control Panel, DC Failure Relay</t>
  </si>
  <si>
    <t>Johnware 88/33/20.5/11kV SS Control Room, 20.5kV Switch Board Section 3A, Transformer 3A Control Panel, Cooler Failure Relay</t>
  </si>
  <si>
    <t>Johnware 88/33/20.5/11kV SS Control Room, 20.5kV Switch Board Section 3A, Transformer 3A Control Panel, Buchholz Temperatue Trip</t>
  </si>
  <si>
    <t>Instaneous Excess Temperature</t>
  </si>
  <si>
    <t>Johnware 88/33/20.5/11kV SS Control Room, 20.5kV Switch Board Section 3A, Transformer 3A Control Panel, Temperature Alarm</t>
  </si>
  <si>
    <t>T.A.I Transformer Alarm</t>
  </si>
  <si>
    <t>Johnware 88/33/20.5/11kV SS Control Room, 20.5kV Switch Board Section 3A, Transformer 3A Control Panel, Buchholz Alarm</t>
  </si>
  <si>
    <t>Johnware 88/33/20.5/11kV SS Control Room, 20.5kV Switch Board Section 3A, Transformer 3A Control Panel, Earthing Transformer Temperature</t>
  </si>
  <si>
    <t>Johnware 88/33/20.5/11kV SS Control Room, 20.5kV Switch Board Section 3A, Transformer 3A Control Panel, Transformer Out of Step Alarm</t>
  </si>
  <si>
    <t>Johnware 88/33/20.5/11kV SS Control Room, 20.5kV Switch Board Section 3A, Transformer 3A Control Panel, Bank Out of Step</t>
  </si>
  <si>
    <t>Instaneous</t>
  </si>
  <si>
    <t>Johnware 88/33/20.5/11kV SS Control Room, 20.5kV Switch Board Section 3A, Selby No. 3/City Gen No. 1 &amp; Master Switching, Overcurrent Relay</t>
  </si>
  <si>
    <t>Johnware 88/33/20.5/11kV SS Control Room, 20.5kV Switch Board Section 3A, Selby No. 3/City Gen No. 1 &amp; Master Switching, Earth Fault Relay</t>
  </si>
  <si>
    <t>Johnware 88/33/20.5/11kV SS Control Room, 20.5kV Switch Board Section 3A, Selby No. 3/City Gen No. 1 &amp; Master Switching, (Relay)</t>
  </si>
  <si>
    <t>HO4BF0002AA5</t>
  </si>
  <si>
    <t>160117Y</t>
  </si>
  <si>
    <t>Johnware 88/33/20.5/11kV SS Control Room, 20.5kV Switch Board Section 3A, Selby No. 3/City Gen No. 1 &amp; Master Switching, (Intertripping Relay)</t>
  </si>
  <si>
    <t>Johnware 88/33/20.5/11kV SS Control Room, 20.5kV Switch Board Section 3A, Selby No. 3/City Gen No. 1 &amp; Master Switching, (Tripping Relay)</t>
  </si>
  <si>
    <t>Johnware 88/33/20.5/11kV SS Control Room, 20.5kV Switch Board Section 4A, 20.5kV Bussection 3A/4A &amp; Central No.1 &amp; Industrial No. 1, Overcurrent Relay</t>
  </si>
  <si>
    <t>Johnware 88/33/20.5/11kV SS Control Room, 20.5kV Switch Board Section 4A, 20.5kV Bussection 3A/4A &amp; Central No.1 &amp; Industrial No. 1, Translay Protection Relay X 2</t>
  </si>
  <si>
    <t>HH</t>
  </si>
  <si>
    <t>Johnware 88/33/20.5/11kV SS Control Room, 20.5kV Switch Board Section 4A, 20.5kV Bussection 3A/4A &amp; Central No.1 &amp; Industrial No. 1, Earth Fault Relay</t>
  </si>
  <si>
    <t xml:space="preserve">Johnware 88/33/20.5/11kV SS Control Room, 20.5kV Switch Board Section 4A, 20.5kV Bussection 3A/4A &amp; Central No.1 &amp; Industrial No. 1, Intertripping Relay  </t>
  </si>
  <si>
    <t>Johnware 88/33/20.5/11kV SS Control Room, 20.5kV Switch Board Section 4A, 20.5kV Bussection 3A/4A &amp; Central No.1 &amp; Industrial No. 1,  Tripping Relay</t>
  </si>
  <si>
    <t>Johnware 88/33/20.5/11kV SS Control Room, 20.5kV Switch Board Section 4A, 20.5kV Bussection 3A/4A &amp; Central No.1 &amp; Industrial No. 1, Master Trpping Relay</t>
  </si>
  <si>
    <t>C.Master Trpping Contactor</t>
  </si>
  <si>
    <t>Johnware 88/33/20.5/11kV SS Control Room, 20.5kV Switch Board Section 4A, Transformer 4A control Panel, (Relay)</t>
  </si>
  <si>
    <t>VAA83SPEC292-22</t>
  </si>
  <si>
    <t>VAASPEC267667</t>
  </si>
  <si>
    <t>Johnware 88/33/20.5/11kV SS Control Room, 20.5kV Switch Board Section 4A, Transformer 4A, Overcurrent Relay</t>
  </si>
  <si>
    <t>Johnware 88/33/20.5/11kV SS Control Room, 20.5kV Switch Board Section 4A, Transformer 4A, Intertripping Relay</t>
  </si>
  <si>
    <t>Johnware 88/33/20.5/11kV SS Control Room, 20.5kV Switch Board Section 4A, Transformer 4A, Tripping Relay</t>
  </si>
  <si>
    <t>Johnware 88/33/20.5/11kV SS Control Room, 20.5kV Switch Board Section 4A, Transformer 4A, Restricted Earth Fault</t>
  </si>
  <si>
    <t>Johnware 88/33/20.5/11kV SS Control Room, 20.5kV Switch Board Section 4A, Transformer 4A, Contactor Relay</t>
  </si>
  <si>
    <t>Johnware 88/33/20.5/11kV SS Control Room, 20.5kV Switch Board Section 4A, Auto Reclose &amp; Check Synchronising Transformer 4A, (Relay)</t>
  </si>
  <si>
    <t>FP</t>
  </si>
  <si>
    <t>PP</t>
  </si>
  <si>
    <t>Johnware 88/33/20.5/11kV SS Control Room, 20.5kV Switch Board Section 4A, Auto Reclose &amp; Check Synchronising Transformer 4A, Synchronising Relay</t>
  </si>
  <si>
    <t>Johnware 88/33/20.5/11kV SS Control Room, 20.5kV Switch Board Section 4A, Auto Reclose &amp; Check Synchronising Transformer 4A, Voltage Paralleling Relay</t>
  </si>
  <si>
    <t>179567B</t>
  </si>
  <si>
    <t>Johnware 88/33/20.5/11kV SS Control Room, 20.5kV Switch Board Section 4A, Earthing Transforer 2B/City Gen &amp; Selby 2/Central 2, Overcurrent Relay</t>
  </si>
  <si>
    <t>Johnware 88/33/20.5/11kV SS Control Room, 20.5kV Switch Board Section 4A, Earthing Transforer 2B/City Gen &amp; Selby 2/Central 2, Earth Fault Relay</t>
  </si>
  <si>
    <t>Johnware 88/33/20.5/11kV SS Control Room, 20.5kV Switch Board Section 4A, Earthing Transforer 2B/City Gen &amp; Selby 2/Central 2, (Relay)</t>
  </si>
  <si>
    <t>222884Y</t>
  </si>
  <si>
    <t>Johnware 88/33/20.5/11kV SS Control Room, 20.5kV Switch Board Section 4A, Earthing Transforer 2B/City Gen &amp; Selby 2/Central 2, Intertripping Relay</t>
  </si>
  <si>
    <t>Johnware 88/33/20.5/11kV SS Control Room, 20.5kV Switch Board Section 4A, Earthing Transforer 2B/City Gen &amp; Selby 2/Central 2, Tripping Relay</t>
  </si>
  <si>
    <t>VAA23SPEC2YF453SA</t>
  </si>
  <si>
    <t>Johnware 88/33/20.5/11kV SS Control Room, Generator Transformer 2C 80/11, Transformer Differential Relay</t>
  </si>
  <si>
    <t>RTXP18</t>
  </si>
  <si>
    <t>RK926003-AM</t>
  </si>
  <si>
    <t>RXTUG 2H</t>
  </si>
  <si>
    <t>RK732104-BA</t>
  </si>
  <si>
    <t>RTOTB060</t>
  </si>
  <si>
    <t>RK625002-CA</t>
  </si>
  <si>
    <t>RXDSB4</t>
  </si>
  <si>
    <t>RK625003-BA</t>
  </si>
  <si>
    <t>RXME18</t>
  </si>
  <si>
    <t>RK221825-AH</t>
  </si>
  <si>
    <t>Johnware 88/33/20.5/11kV SS Control Room, Generator Transformer 2C 80/11, Neutral Earth Fault Relay</t>
  </si>
  <si>
    <t>FGL</t>
  </si>
  <si>
    <t>Johnware 88/33/20.5/11kV SS Control Room, Generator Transformer 2C 80/11, Master Trip Relay</t>
  </si>
  <si>
    <t>921424G</t>
  </si>
  <si>
    <t>Johnware 88/33/20.5/11kV SS Control Room, Generator Transformer 2C 80/11, Intertrip Receive Relay</t>
  </si>
  <si>
    <t>DBM4AF2511M</t>
  </si>
  <si>
    <t>102993H</t>
  </si>
  <si>
    <t>Johnware 88/33/20.5/11kV SS Control Room, Supervisory, Tripping Relay</t>
  </si>
  <si>
    <t>Johnware 88/33/20.5/11kV SS Control Room, D.C. Board 110V,</t>
  </si>
  <si>
    <t>Rewittic Electric</t>
  </si>
  <si>
    <t>I-40/30</t>
  </si>
  <si>
    <t>28A</t>
  </si>
  <si>
    <t>Johnware 88/33/20.5/11kV SS Control Room, D.C. Board 110V, Tripping Relay</t>
  </si>
  <si>
    <t>FS-L</t>
  </si>
  <si>
    <t>Johnware 88/33/20.5/11kV SS Control Room, Test Terminals X 70</t>
  </si>
  <si>
    <t>Johnware 11kV SS Feeder Board 4B Room, Overcurrent/Earth Fault Relay</t>
  </si>
  <si>
    <t>Inge Team</t>
  </si>
  <si>
    <t>PL70IT-A11Z2401</t>
  </si>
  <si>
    <t>Johnware 11kV SS Feeder Board 4B Room, Trip Circuit Supervision X 12</t>
  </si>
  <si>
    <t>7PA2110-3</t>
  </si>
  <si>
    <t>Johnware 11kV SS Feeder Board 3B Room, Overcurrent/Earth Fault Relay</t>
  </si>
  <si>
    <t>Johnware 11kV SS Feeder Board 3B Room, Trip Circuit Supervision X 12</t>
  </si>
  <si>
    <t>Johnware 11kV SS Feeder Board 3B Room, Feeder Earth Fault Relay</t>
  </si>
  <si>
    <t>CDGSPEC263168</t>
  </si>
  <si>
    <t>133021B</t>
  </si>
  <si>
    <t>Johnware 6.6kV SS Switch Board Room, Earth Fault Relay</t>
  </si>
  <si>
    <t>2 2 5 5 5 3 8</t>
  </si>
  <si>
    <t>2 2  5 5 8 1 5</t>
  </si>
  <si>
    <t>Johnware 6.6kV SS Switch Board Room, Tripping Relay</t>
  </si>
  <si>
    <t>FLDH</t>
  </si>
  <si>
    <t xml:space="preserve"> 2 2 5 7 5 5 7</t>
  </si>
  <si>
    <t>Johnware 6.6kV SS Switch Board Room, Buccholz Trip/ Alarm</t>
  </si>
  <si>
    <t>Johnware 88/20.5/11kV Ripple Control Room, Local Transformer</t>
  </si>
  <si>
    <t>T3/0FMK11</t>
  </si>
  <si>
    <t>71/1460</t>
  </si>
  <si>
    <t>Johnware 88/33/20.5/11kV SS Control Room, 11kV Feeder Board 3B, Meter</t>
  </si>
  <si>
    <t>E42B/M</t>
  </si>
  <si>
    <t>A8062463</t>
  </si>
  <si>
    <t>Johnware 88/33/20.5/11kV SS Control Room, 11kV Feeder Board 4B, Meter</t>
  </si>
  <si>
    <t>A8062513</t>
  </si>
  <si>
    <t>Johnware 88/33/20.5/11kV SS Control Room, RTU X 3</t>
  </si>
  <si>
    <t>Johnware 88/33/20.5/11kV SS Control Room, Telecontrol Junction Cubicle X 2</t>
  </si>
  <si>
    <t>37 Fuses</t>
  </si>
  <si>
    <t>Johnware 88/33/20.5/11kV SS Control Room, Telephones Voice Frequency Relay</t>
  </si>
  <si>
    <t>Johnware 88/33/20.5/11kV SS Control Room, Pilot Board Panel</t>
  </si>
  <si>
    <t>Johnware 88/33/20.5/11kV SS Control Room, Battery Charger</t>
  </si>
  <si>
    <t>3V11020C88</t>
  </si>
  <si>
    <t>88/616</t>
  </si>
  <si>
    <t>24 Fuses</t>
  </si>
  <si>
    <t>Johnware 88/33/20.5/11kV SS Battery Room X 52 Cells</t>
  </si>
  <si>
    <t>FCP15</t>
  </si>
  <si>
    <t>2V 224Ah @ 10Hr</t>
  </si>
  <si>
    <t>Johnware 88/33/20.5/11kV SS Battery Room X 60 Cells</t>
  </si>
  <si>
    <t>Raylite</t>
  </si>
  <si>
    <t>10RST1000</t>
  </si>
  <si>
    <t>SG;1.250</t>
  </si>
  <si>
    <t>Partial HandOver Date</t>
  </si>
  <si>
    <t>Replacemnet Cost (Rands)</t>
  </si>
  <si>
    <t>Central B 88/11kV Substation</t>
  </si>
  <si>
    <t>Von Brandis Street, Johannesburg Cbd</t>
  </si>
  <si>
    <t>Johannesburg Cbd</t>
  </si>
  <si>
    <t>28°02'42.1" E</t>
  </si>
  <si>
    <t>26°12'26.4" S</t>
  </si>
  <si>
    <t>Central B 88/11kV Feeder Board Prospect/Incomer 4A Section 1, Prospect 4 Incomer 4A, (Bay 46)</t>
  </si>
  <si>
    <t>3AF-2321-4</t>
  </si>
  <si>
    <t>Central B 88/11kV Feeder Board Prospect/Incomer 4A Section 1, Prospect 4 Incomer 4A, (Bay 47)</t>
  </si>
  <si>
    <t>Central B 88/11kV Feeder Board Prospect/Incomer 4A Section 1, No Nameplate, (Bay 48)</t>
  </si>
  <si>
    <t>Do Not Close Spare VCB</t>
  </si>
  <si>
    <t>Central B 88/11kV Feeder Board Prospect/Incomer 4A Section 1,Anderson St. W, (Bay 49)</t>
  </si>
  <si>
    <t>Central B 88/11kV Feeder Board Prospect/Incomer 4A Section 1, No Nameplate, (Bay 50)</t>
  </si>
  <si>
    <t>Central B 88/11kV Feeder Board Prospect/Incomer 4A Section 1, FoXSt. W., (Bay 51)</t>
  </si>
  <si>
    <t>Central B 88/11kV Feeder Board Prospect/Incomer 4A Section 1, Standby 011, (Bay 52)</t>
  </si>
  <si>
    <t>Central B 88/11kV Feeder Board Prospect/Incomer 4A  Section 2, 11kV Bus Section, (Bay 53)</t>
  </si>
  <si>
    <t>Central B 88/11kV Feeder Board Prospect/Incomer 4A  Section 2, Commssioner St. W, (Bay 54)</t>
  </si>
  <si>
    <t>Central B 88/11kV Feeder Board Prospect/Incomer 4A  Section 2, Market St. W, (Bay 55)</t>
  </si>
  <si>
    <t>Central B 88/11kV Feeder Board Prospect/Incomer 4A  Section 2, Marshall St. W, (Bay 56)</t>
  </si>
  <si>
    <t>Central B 88/11kV Feeder Board Prospect/Incomer 4A  Section 2, Fow St./Central W, (Bay 57)</t>
  </si>
  <si>
    <t>Central B 88/11kV Feeder Board Prospect/Incomer 4A  Section 2, Main St. W, (Bay 58)</t>
  </si>
  <si>
    <t>Central B 88/11kV Feeder Board Prospect/Incomer 4A  Section 2, Albert St. W, (Bay 59)</t>
  </si>
  <si>
    <t>Central B 88/11kV Feeder Board Prospect/Incomer 4A  Section 2, No Nameplate, (Bay 60)</t>
  </si>
  <si>
    <t>Central B 88/11kV Feeder Board Prospect/Incomer 4A  Section 2, Standby Board 4B Interconnector Feeder Board 4A , (Bay 61)</t>
  </si>
  <si>
    <t>Central B 88/11kV Feeder Board Prospect/Incomer 4A  Section 2, Standby Board 4B Interconnector Feeder Board 4A, (Bay 62)</t>
  </si>
  <si>
    <t xml:space="preserve">Central B 88/11kV Feeder Board Prospect/Incomer 4A, Spare </t>
  </si>
  <si>
    <t>3AF-2321-5</t>
  </si>
  <si>
    <t>C-CNTRB-FB1B-CRLC04</t>
  </si>
  <si>
    <t>Central B 88/11kV Feeder Board Prospect/Durban Incomer 1B Section 1, Prospect/Durban Incomer 1B, (Bay 19)</t>
  </si>
  <si>
    <t>3AF1731-2</t>
  </si>
  <si>
    <t>C-CNTRB-FB1B-CRLC03</t>
  </si>
  <si>
    <t>Central B 88/11kV Feeder Board Prospect/Durban Incomer 1B Section 1, Prospect/Durban Incomer 1B, (Bay 20)</t>
  </si>
  <si>
    <t>C-CNTRB-FB1B-RADAMA</t>
  </si>
  <si>
    <t>Central B 88/11kV Feeder Board Prospect/Durban Incomer 1B Section 1, Carlton No. 4, (Bay 21)</t>
  </si>
  <si>
    <t>C-CNTRB-FB1B-SELCNT</t>
  </si>
  <si>
    <t>Central B 88/11kV Feeder Board Prospect/Durban Incomer 1B Section 1, Carlton No. 3, (Bay 22)</t>
  </si>
  <si>
    <t>C-CNTRB-FB1B-SELWST</t>
  </si>
  <si>
    <t>Central B 88/11kV Feeder Board Prospect/Durban Incomer 1B Section 1, Rand Daily Mail Dist., (Bay 23)</t>
  </si>
  <si>
    <t>C-CNTRB-FB1B-WEMEST</t>
  </si>
  <si>
    <t>Central B 88/11kV Feeder Board Prospect/Durban Incomer 1B Section 1, Selby Central, (Bay 24)</t>
  </si>
  <si>
    <t>Central B 88/11kV Feeder Board Prospect/Durban Incomer 1B Section 1, Selby West, (Bay 25)</t>
  </si>
  <si>
    <t>Central B 88/11kV Feeder Board Prospect/Durban Incomer 1B Section 1, Wemmer East, (Bay 26)</t>
  </si>
  <si>
    <t>Central B 88/11kV Feeder Board Prospect/Durban Incomer 1B Section 1, Bus Sectionalizer, (Bay 27)</t>
  </si>
  <si>
    <t>Central B 88/11kV Feeder Board Prospect/Durban Incomer 1B Section 2, Bus Sectionalizer, (Bay 28)</t>
  </si>
  <si>
    <t>C-CNTRB-FB1D-WEMWST</t>
  </si>
  <si>
    <t>Central B 88/11kV Feeder Board Prospect/Durban Incomer 1B Section 2, Wemmer West, (Bay 29)</t>
  </si>
  <si>
    <t>C-CNTRB-FB1D-WEMSEL</t>
  </si>
  <si>
    <t>Central B 88/11kV Feeder Board Prospect/Durban Incomer 1B Section 2, Wemmer Selby Standby, (Bay 30)</t>
  </si>
  <si>
    <t>C-CNTRB-FB1D-SELEST</t>
  </si>
  <si>
    <t>Central B 88/11kV Feeder Board Prospect/Durban Incomer 1B Section 2, Selby East, (Bay 31)</t>
  </si>
  <si>
    <t>C-CNTRB-FB1D-UNITOW</t>
  </si>
  <si>
    <t>Central B 88/11kV Feeder Board Prospect/Durban Incomer 1B Section 2, United Towers Distributer, (Bay 32)</t>
  </si>
  <si>
    <t>C-CNTRB-FB1D-CRLC01</t>
  </si>
  <si>
    <t>Central B 88/11kV Feeder Board Prospect/Durban Incomer 1B Section 2, Carlton No. 1, (Bay 33)</t>
  </si>
  <si>
    <t>C-CNTRB-FB1D-CRLC02</t>
  </si>
  <si>
    <t>Central B 88/11kV Feeder Board Prospect/Durban Incomer 1B Section 2, Carlton No.2, (Bay 34)</t>
  </si>
  <si>
    <t>C-CNTRB-FB4B-INTR1B</t>
  </si>
  <si>
    <t>Central B 88/11kV Feeder Board Prospect/Durban Incomer 1B Section 2, Standby Board 4B Interconnector Feeder Board 1B, (Bay 35)</t>
  </si>
  <si>
    <t>Central B 88/11kV Feeder Board Prospect/Durban Incomer 1B Section 2, Standby Board 4B Interconnector Feeder Board 1B, (Bay 36)</t>
  </si>
  <si>
    <t>Central B 88/11kV Prospect/Durban1  Incomer 1A 11KV Feeder Board 1A Section 1,  Prospect/Durban1  Incomer 1A, (Bay 1)</t>
  </si>
  <si>
    <t>Central B 88/11kV Prospect/Durban1  Incomer 1A 11KV Feeder Board 1A Section 1,  Prospect/Durban1  Incomer 1A, (Bay 2)</t>
  </si>
  <si>
    <t>C-CNTRB-FB1A-ANDEST</t>
  </si>
  <si>
    <t>Central B 88/11kV Prospect/Durban1  Incomer 1A 11KV Feeder Board 1A Section 1, Anderson St. East, (Bay 3)</t>
  </si>
  <si>
    <t>C-CNTRB-FB1A-STBK04</t>
  </si>
  <si>
    <t>Central B 88/11kV Prospect/Durban1  Incomer 1A 11KV Feeder Board 1A Section 1, Standardbank No. 4 Dist., (Bay 4)</t>
  </si>
  <si>
    <t>C-CNTRB-FB1A-FOXEST</t>
  </si>
  <si>
    <t>Central B 88/11kV Prospect/Durban1  Incomer 1A 11KV Feeder Board 1A Section 1, Fow St. East, (Bay 5)</t>
  </si>
  <si>
    <t>C-CNTRB-FB1A-STBK01</t>
  </si>
  <si>
    <t>Central B 88/11kV Prospect/Durban1  Incomer 1A 11KV Feeder Board 1A Section 1, Standard Bank 1, (Bay 6)</t>
  </si>
  <si>
    <t>Central B 88/11kV Prospect/Durban1  Incomer 1A 11KV Feeder Board 1A Section 1, Standby On, (Bay 7)</t>
  </si>
  <si>
    <t>Central B 88/11kV Prospect/Durban1  Incomer 1A 11KV Feeder Board 1A Section 2, 11kV Bus Section (Bay 8)</t>
  </si>
  <si>
    <t>C-CNTRB-FB1C-STBK03</t>
  </si>
  <si>
    <t>Central B 88/11kV Prospect/Durban1  Incomer 1A 11KV Feeder Board 1A Section 2, Standard Bank No. 3 Dist., (Bay 9)</t>
  </si>
  <si>
    <t>C-CNTRB-FB1C-GRHTWN</t>
  </si>
  <si>
    <t>Central B 88/11kV Prospect/Durban1  Incomer 1A 11KV Feeder Board 1A Section 2, Grahamstown St., (Bay 10)</t>
  </si>
  <si>
    <t>C-CNTRB-FB1C-MARSTE</t>
  </si>
  <si>
    <t>Central B 88/11kV Prospect/Durban1  Incomer 1A 11KV Feeder Board 1A Section 2, Marshall St. East, (Bay 11)</t>
  </si>
  <si>
    <t>C-CNTRB-FB1C-STBK02</t>
  </si>
  <si>
    <t>Central B 88/11kV Prospect/Durban1  Incomer 1A 11KV Feeder Board 1A Section 2, Standard Bank 2, (Bay 12)</t>
  </si>
  <si>
    <t>C-CNTRB-FB1C-COMEST</t>
  </si>
  <si>
    <t>Central B 88/11kV Prospect/Durban1  Incomer 1A 11KV Feeder Board 1A Section 2, Commissioner St. East, (Bay 13)</t>
  </si>
  <si>
    <t>C-CNTRB-FB1C-MARKET</t>
  </si>
  <si>
    <t>Central B 88/11kV Prospect/Durban1  Incomer 1A 11KV Feeder Board 1A Section 2, Market St. East, (Bay 14)</t>
  </si>
  <si>
    <t>Central B 88/11kV Prospect/Durban1  Incomer 1A 11KV Feeder Board 1A Section 2, Reactive Compensation, (Bay 15)</t>
  </si>
  <si>
    <t>C-CNTRB-FB1C-INTS4B</t>
  </si>
  <si>
    <t>Central B 88/11kV Prospect/Durban1  Incomer 1A 11KV Feeder Board 1A Section 2, Standby Board 4B Interconnector Feeder Board 1A, (Bay 16)</t>
  </si>
  <si>
    <t>Central B 88/11kV Prospect/Durban1  Incomer 1A 11KV Feeder Board 1A Section 2,  Prospect/Durban1  Incomer 1A, (Bay 17)</t>
  </si>
  <si>
    <t>Central A 20.5/6.6kV West Bank Room, Anderson St. West Dist., (Bay 1)</t>
  </si>
  <si>
    <t>Central A 20.5/6.6kV West Bank Room, No Nameplate , (Bay 2)</t>
  </si>
  <si>
    <t>Central A 20.5/6.6kV West Bank Room, 25 Grahamstown St. Dist., (Bay 3)</t>
  </si>
  <si>
    <t>Central A 20.5/6.6kV West Bank Room, Central No. 1, (Bay 4)</t>
  </si>
  <si>
    <t>Central A 20.5/6.6kV West Bank Room, 25 Frederick St. Dist., (Bay 5)</t>
  </si>
  <si>
    <t>Central A 20.5/6.6kV West Bank Room, 25 Anderson St. Dist., (Bay 6)</t>
  </si>
  <si>
    <t>Central A 20.5/6.6kV West Bank Room, No Nameplate, (Bay 7)</t>
  </si>
  <si>
    <t>Central A 20.5/6.6kV West Bank Room, Busbar Coupler (West Bank) No. 1, (Bay 8)</t>
  </si>
  <si>
    <t>Central A 20.5/6.6kV  Main Board East Bank, 25 Main St. Dist., (Bay 9)</t>
  </si>
  <si>
    <t>Central A 20.5/6.6kV  Main Board East Bank, 25 Commis. St. Dist., (Bay 10)</t>
  </si>
  <si>
    <t>Central A 20.5/6.6kV  Main Board East Bank, 185/25 X 3 To R.M.U, (Bay 11)</t>
  </si>
  <si>
    <t>Central A 20.5/6.6kV  Main Board East Bank, Central No. 2, (Bay 12)</t>
  </si>
  <si>
    <t>Central A 20.5/6.6kV  Main Board East Bank, 25 X 3 to M.V.C, (Bay 13)</t>
  </si>
  <si>
    <t>Central A 20.5/6.6kV  Main Board East Bank, Marshall St. Dist., (Bay 14)</t>
  </si>
  <si>
    <t>Central A 20.5/6.6kV  Main Board East Bank, Wemmer Central Dist., (Bay 15)</t>
  </si>
  <si>
    <t>Central A 20.5/6.6kV  Main Board East Bank, Busbar Coupler (East Bank) No. 2, (Bay 16)</t>
  </si>
  <si>
    <t>C-CNTRB-TR4A</t>
  </si>
  <si>
    <t>Central B SS, Bay 4A, 88/11kV</t>
  </si>
  <si>
    <t>Class B</t>
  </si>
  <si>
    <t>C-CNTRB-TR1B</t>
  </si>
  <si>
    <t>Central B SS, Bay 1B, 88/11kV</t>
  </si>
  <si>
    <t>C-CNTRB-TR4B</t>
  </si>
  <si>
    <t>Central B SS, Bay 4B, 88/11kV</t>
  </si>
  <si>
    <t>C-CNTRB-TR1A</t>
  </si>
  <si>
    <t>Central B SS, Bay 1A,  88/11kV</t>
  </si>
  <si>
    <t>Central A SS, Bay 1, 20.5/6.6kV</t>
  </si>
  <si>
    <t>Class C</t>
  </si>
  <si>
    <t>Central A SS, Bay 2, 20.5/6.6kV</t>
  </si>
  <si>
    <t xml:space="preserve">Central A SS Aux, Bay 1, 20.5/6.6kV </t>
  </si>
  <si>
    <t>TOT3606</t>
  </si>
  <si>
    <t>388/224V</t>
  </si>
  <si>
    <t>Central B SS, Bay 1A, Aux Trfr</t>
  </si>
  <si>
    <t>Central B SS, Bay 4A, Aux Trfr</t>
  </si>
  <si>
    <t>Central B SS,</t>
  </si>
  <si>
    <t>Power Trfr 1A 45MVA 88/11kV</t>
  </si>
  <si>
    <t xml:space="preserve">Active </t>
  </si>
  <si>
    <t>Power Trfr 4A 45MVA 88/11kV</t>
  </si>
  <si>
    <t>Central B 88/11kV Control Room, 11kV Feeder Board 4A, Transformer 4A Control Panel, Neutral E.F</t>
  </si>
  <si>
    <t>FXY</t>
  </si>
  <si>
    <t>Central B 88/11kV Control Room, 11kV Feeder Board 4A, Transformer 4A Control Panel, E.F Buswire Supply</t>
  </si>
  <si>
    <t>Central B 88/11kV Control Room, 11kV Feeder Board 4A, Transformer 4A Control Panel, Tap Ch. Inhib. X3</t>
  </si>
  <si>
    <t>RMJ2</t>
  </si>
  <si>
    <t>Central B 88/11kV Control Room, 11kV Feeder Board 4A, Transformer 4A Control Panel, (Auxiliary Relay, Tap Change Failure Trip, Oil/Winding Trip, Cooler Failure Trip)</t>
  </si>
  <si>
    <t>F2</t>
  </si>
  <si>
    <t>125VDC</t>
  </si>
  <si>
    <t>Central B 88/11kV Control Room, 11kV Feeder Board 4A, Transformer 4A Control Panel, (Auxiliary Relay, Buchholz Main &amp; PRV Trip, AuXBuchholz Trip)</t>
  </si>
  <si>
    <t>Central B 88/11kV Control Room, 11kV Feeder Board 4A, Transformer 4A Control Panel, (Auxiliary Relay, Alarm System)</t>
  </si>
  <si>
    <t>Central B 88/11kV Control Room, 11kV Feeder Board 4A, Transformer 4A Control Panel, Trips</t>
  </si>
  <si>
    <t>796190D</t>
  </si>
  <si>
    <t>110/125VDC</t>
  </si>
  <si>
    <t>Central B 88/11kV Control Room, 11kV Feeder Board 4A, Transformer 4A Control Panel, Intertrip</t>
  </si>
  <si>
    <t>DBM4PF2101B</t>
  </si>
  <si>
    <t>824308F</t>
  </si>
  <si>
    <t>Central B 88/11kV Control Room, 11kV Feeder Board 4A, Prospect4/Siemert 2 (A), Overcurrent Protection Relay</t>
  </si>
  <si>
    <t>Central B 88/11kV Control Room, 11kV Feeder Board 4A, Prospect4/Siemert 2 (A), Restricted Earth Fault Relay</t>
  </si>
  <si>
    <t>Central B 88/11kV Control Room, 11kV Feeder Board 4A, Prospect4/Siemert 2 (A), Time Lag Relay</t>
  </si>
  <si>
    <t>AKC2</t>
  </si>
  <si>
    <t>AKC3</t>
  </si>
  <si>
    <t>Central B 88/11kV Control Room, 11kV Feeder Board 4A, Prospect4/Siemert 2 (A), Auto Reclose</t>
  </si>
  <si>
    <t>VARSPEC94468</t>
  </si>
  <si>
    <t>Central B 88/11kV Control Room, 11kV Feeder Board 4A, Prospect4/Siemert 2 (A), Auto Reclose Time Out</t>
  </si>
  <si>
    <t>Central B 88/11kV Control Room, 11kV Feeder Board 4A, Prospect4/Siemert 2 (A),  Tripping Relay X2</t>
  </si>
  <si>
    <t>Central B 88/11kV Control Room, 11kV Feeder Board 4A, Prospect4/Siemert 2 (A), Overcurrent Protection Emergency Trip Lockout</t>
  </si>
  <si>
    <t>LTB</t>
  </si>
  <si>
    <t>Central B 88/11kV Control Room, 11kV Feeder Board 4A, Prospect4/Siemert 2 (A), Intertrip Send</t>
  </si>
  <si>
    <t>VAJH11BF34A</t>
  </si>
  <si>
    <t>Central B 88/11kV Control Room, 11kV Feeder Board 4A, 4A 11KV Inter To Standby 4A, Relay</t>
  </si>
  <si>
    <t>MiCOM</t>
  </si>
  <si>
    <t>P122</t>
  </si>
  <si>
    <t>Central B 88/11kV Control Room, 11kV Feeder Board 4A, 4A 11KV Inter To Standby 4A, Circulating Current Differential Relay</t>
  </si>
  <si>
    <t>Central B 88/11kV Control Room, 11kV Feeder Board 4A, 4A 11KV Inter To Standby 4A, Time Relay</t>
  </si>
  <si>
    <t>Central B 88/11kV Control Room, 11kV Feeder Board 4A, 4A 11KV Inter To Standby 4A, Tripping Relay</t>
  </si>
  <si>
    <t>Central B 88/11kV Control Room, 11kV Feeder Board 4A, 4A 11KV Inter To Standby 4A, Time Lag Relay</t>
  </si>
  <si>
    <t>Central B 88/11kV Control Room, 11kV Feeder Board 4A, 4A 11KV Inter To Standby 4A, Auto Reclose</t>
  </si>
  <si>
    <t>Central B 88/11kV Control Room, 11kV Feeder Board 4A, 4A 11KV Inter To Standby 4A, Tripping Relay X2</t>
  </si>
  <si>
    <t>Central B 88/11kV Control Room, 11kV Feeder Board 4A, 4A 11KV Inter To Standby 4A, Test Terminal X1</t>
  </si>
  <si>
    <t>Central B 88/11kV Control Room, Stanby Board 4B, 62 Transformer Control and Backup Protection</t>
  </si>
  <si>
    <t>Central B 88/11kV Control Room, Stanby Board 4B, 62 Voltage Regulator</t>
  </si>
  <si>
    <t>A-EBERLE</t>
  </si>
  <si>
    <t>Central B 88/11kV Control Room, Stanby Board 4B, 62 Transformer Main Protection, (Directional Overcurrent Protection Relay)</t>
  </si>
  <si>
    <t>Central B 88/11kV Control Room, Stanby Board 4B, 61 Cable Protection</t>
  </si>
  <si>
    <t>KCGG14001D15EEE</t>
  </si>
  <si>
    <t>065170J</t>
  </si>
  <si>
    <t>Central B 88/11kV Control Room, Stanby Board 4B, 62 Pilot Wire Send &amp; Receive Relay</t>
  </si>
  <si>
    <t>112605/3</t>
  </si>
  <si>
    <t>Central B 88/11kV Control Room, Stanby Board 4B, Test terminals X6</t>
  </si>
  <si>
    <t>Central B 88/11kV Control Room, Stanby Board 4B, 63 Bussection Control and Main Protection</t>
  </si>
  <si>
    <t>Central B 88/11kV Control Room, Stanby Board 4B, 64 Pairing Interconnector Control and Main Protection</t>
  </si>
  <si>
    <t>Central B 88/11kV Control Room, Stanby Board 4B, 64 Translay</t>
  </si>
  <si>
    <t>MHOB04N155AAAAA</t>
  </si>
  <si>
    <t>455019N</t>
  </si>
  <si>
    <t>Central B 88/11kV Control Room, Stanby Board 4B, 65 Cable Protection</t>
  </si>
  <si>
    <t>065163J</t>
  </si>
  <si>
    <t>Central B 88/11kV Control Room, Stanby Board 4B, 66 Cable Protection</t>
  </si>
  <si>
    <t>065148J</t>
  </si>
  <si>
    <t>Central B 88/11kV Control Room, Stanby Board 4B, Test terminals X7</t>
  </si>
  <si>
    <t>Central B 88/11kV Control Room, Overcurrent Protection Relay, (Not in Panel)</t>
  </si>
  <si>
    <t>CDG16SPEC263168</t>
  </si>
  <si>
    <t>793862F</t>
  </si>
  <si>
    <t>1.5-4A</t>
  </si>
  <si>
    <t>Central B 88/11kV Control Room, Pilot Board (Wiring Panel)</t>
  </si>
  <si>
    <t>Central B 88/11kV Control Room, Emergency DC Lighting Board, Hooter Cancel</t>
  </si>
  <si>
    <t>GEC Measuements</t>
  </si>
  <si>
    <t>VAA63SPEC427-26</t>
  </si>
  <si>
    <t>VAA63SPEC427-27</t>
  </si>
  <si>
    <t>Central B 88/11kV Control Room, DC Board 110V, Fuses</t>
  </si>
  <si>
    <t>There are 38 Fuses</t>
  </si>
  <si>
    <t>Central B 88/11kV Control Room, 11KV Feeder Board 1A, Transformer 1A Control Panel, Neutral E.F.</t>
  </si>
  <si>
    <t>FXW</t>
  </si>
  <si>
    <t>Central B 88/11kV Control Room, 11KV Feeder Board 1A, Transformer 1A Control Panel, E.F Buswire Supply</t>
  </si>
  <si>
    <t>Central B 88/11kV Control Room, 11KV Feeder Board 1A, Transformer 1A Control Panel, Tap Ch. Inhib. X3</t>
  </si>
  <si>
    <t>Central B 88/11kV Control Room, 11KV Feeder Board 1A, Transformer 1A Control Panel, Auxiliary Relay</t>
  </si>
  <si>
    <t>F3</t>
  </si>
  <si>
    <t>F4</t>
  </si>
  <si>
    <t>Central B 88/11kV Control Room, 11KV Feeder Board 1A, Transformer 1A Control Panel, Trips</t>
  </si>
  <si>
    <t>796188D</t>
  </si>
  <si>
    <t>Central B 88/11kV Control Room, 11KV Feeder Board 1A, Prospet/Durban 1A, Overcurrent Protection Relay</t>
  </si>
  <si>
    <t>Central B 88/11kV Control Room, 11KV Feeder Board 1A, Prospet/Durban 1A, Restricted Earth Fault Relay</t>
  </si>
  <si>
    <t>Central B 88/11kV Control Room, 11KV Feeder Board 1A, Prospet/Durban 1A, Time Lag Relay</t>
  </si>
  <si>
    <t>Central B 88/11kV Control Room, 11KV Feeder Board 1A, Prospet/Durban 1A, Auto Reclose Relay</t>
  </si>
  <si>
    <t>Central B 88/11kV Control Room, 11KV Feeder Board 1A, Prospet/Durban 1A, Intertripping Relay</t>
  </si>
  <si>
    <t>Central B 88/11kV Control Room, 11KV Feeder Board 1A, Prospet/Durban 1A, Tripping Relay</t>
  </si>
  <si>
    <t>Central B 88/11kV Control Room, 11KV Feeder Board 1A, Prospet/Durban 1A, Tripping Relay X2</t>
  </si>
  <si>
    <t>Central B 88/11kV Control Room, 11KV Feeder Board 1A, Prospet/Durban 1A, Auto Reclose Time Out</t>
  </si>
  <si>
    <t>VAJX11BF2203A</t>
  </si>
  <si>
    <t>103168H</t>
  </si>
  <si>
    <t>Central B 88/11kV Control Room, 11KV Feeder Board 1A, 1A 11KV Inter To Standby Board 4B, Relay</t>
  </si>
  <si>
    <t>Central B 88/11kV Control Room, 11KV Feeder Board 1A, 1A 11KV Inter To Standby Board 4B, Circulating Current Diffferential Relay</t>
  </si>
  <si>
    <t>Central B 88/11kV Control Room, 11KV Feeder Board 1A, 1A 11KV Inter To Standby Board 4B, Time Lag Relay</t>
  </si>
  <si>
    <t>Central B 88/11kV Control Room, 11KV Feeder Board 1A, 1A 11KV Inter To Standby Board 4B, Tripping Relay</t>
  </si>
  <si>
    <t>Central B 88/11kV Control Room, 11KV Feeder Board 1A, 1A 11KV Inter To Standby Board 4B, Interlock Timer</t>
  </si>
  <si>
    <t>VAT11AF106B</t>
  </si>
  <si>
    <t>129887B</t>
  </si>
  <si>
    <t>Central B 88/11kV Control Room, 11KV Feeder Board 1A, 1A 11KV Inter To Standby Board 4B, Auto Reclose Relay</t>
  </si>
  <si>
    <t>Central B 88/11kV Control Room, 11KV Feeder Board 1A, 1A 11KV Inter To Standby Board 4B, Tripping Relay X2</t>
  </si>
  <si>
    <t>Central B 88/11kV Control Room, 11KV Feeder Board 1A, 1A 11KV Inter To Standby Board 4B, Test Terminal</t>
  </si>
  <si>
    <t>Central B 88/11kV Control Room, 11KV Feeder Board 1B, Transformer 1B Control Panel, Trips</t>
  </si>
  <si>
    <t>GEC Alsthoms</t>
  </si>
  <si>
    <t>605329C</t>
  </si>
  <si>
    <t>Central B 88/11kV Control Room, 11KV Feeder Board 1B, Transformer 1B Control Panel, Transformer Fault Alarm</t>
  </si>
  <si>
    <t>VAA93SPEC335-15</t>
  </si>
  <si>
    <t>Central B 88/11kV Control Room, 11KV Feeder Board 1B, Transformer 1B Control Panel, Transformer Fault Trip</t>
  </si>
  <si>
    <t>VAA93SPEC335-14</t>
  </si>
  <si>
    <t>Central B 88/11kV Control Room, 11KV Feeder Board 1B, Transformer 1B Control Panel, Earth Fault Neutral Earth</t>
  </si>
  <si>
    <t>CAG12/CAA13SPEC447-09</t>
  </si>
  <si>
    <t>164202J</t>
  </si>
  <si>
    <t>1-4A</t>
  </si>
  <si>
    <t>Central B 88/11kV Control Room, 11KV Feeder Board 1B, Transformer 1B Control Panel, Tap Position Indicator</t>
  </si>
  <si>
    <t>Central B 88/11kV Control Room, 11KV Feeder Board 1B, Prospect/Durban 1B, Pressure Trip Indication</t>
  </si>
  <si>
    <t>Central B 88/11kV Control Room, 11KV Feeder Board 1B, Prospect/Durban 1B, Overcurrent Protection Relay</t>
  </si>
  <si>
    <t>Central B 88/11kV Control Room, 11KV Feeder Board 1B, Prospect/Durban 1B, Lockout 1</t>
  </si>
  <si>
    <t>064967L</t>
  </si>
  <si>
    <t>Central B 88/11kV Control Room, 11KV Feeder Board 1B, Prospect/Durban 1B, Intertripping</t>
  </si>
  <si>
    <t>VAJX11BF2203DA</t>
  </si>
  <si>
    <t>017654M</t>
  </si>
  <si>
    <t>Central B 88/11kV Control Room, 11KV Feeder Board 1B, Prospect/Durban 1B, Lockout 2</t>
  </si>
  <si>
    <t>064965L</t>
  </si>
  <si>
    <t>017657M</t>
  </si>
  <si>
    <t>Central B 88/11kV Control Room, 11KV Feeder Board 1B, Prospect/Durban 1B, Auto Reclose</t>
  </si>
  <si>
    <t>VAR23AF2001A</t>
  </si>
  <si>
    <t>017659M</t>
  </si>
  <si>
    <t>Central B 88/11kV Control Room, 11KV Feeder Board 1B, Prospect/Durban 1B, Differential Overcurrent Protection</t>
  </si>
  <si>
    <t>CAG32AF24A</t>
  </si>
  <si>
    <t>017665M</t>
  </si>
  <si>
    <t>Central B 88/11kV Control Room, 11KV Feeder Board 1B, Prospect/Durban 1B, Restrcited Earth Fault</t>
  </si>
  <si>
    <t>FAC14AF111A5</t>
  </si>
  <si>
    <t>017653M</t>
  </si>
  <si>
    <t>Central B 88/11kV Control Room, 11KV Feeder Board 1B, Prospect/Durban 1B, Test Terminal</t>
  </si>
  <si>
    <t>Central B 88/11kV Control Room, 11KV Feeder Board 1B, 1 B 11KV Interconnector To Standby Board 4B, Overcurrent Protection Relay</t>
  </si>
  <si>
    <t>Central B 88/11kV Control Room, 11KV Feeder Board 1B, 1 B 11KV Interconnector To Standby Board 4B, Circulating Current</t>
  </si>
  <si>
    <t>CAG34AF57A</t>
  </si>
  <si>
    <t>017661M</t>
  </si>
  <si>
    <t>Central B 88/11kV Control Room, 11KV Feeder Board 1B, 1 B 11KV Interconnector To Standby Board 4B, Lockout</t>
  </si>
  <si>
    <t>064964L</t>
  </si>
  <si>
    <t>Central B 88/11kV Control Room, 11KV Feeder Board 1B, 1 B 11KV Interconnector To Standby Board 4B, Differential Overcurrent Protection</t>
  </si>
  <si>
    <t>017664M</t>
  </si>
  <si>
    <t>Central B 88/11kV Control Room, 11KV Feeder Board 1B, 1 B 11KV Interconnector To Standby Board 4B, Auto Reclose</t>
  </si>
  <si>
    <t>017658M</t>
  </si>
  <si>
    <t>017660M</t>
  </si>
  <si>
    <t>Central B 88/11kV Control Room, 11KV Feeder Board 1B, 1 B 11KV Interconnector To Standby Board 4B, Meter</t>
  </si>
  <si>
    <t>A8062455</t>
  </si>
  <si>
    <t>3A X5</t>
  </si>
  <si>
    <t>110V X3</t>
  </si>
  <si>
    <t>Central B 88/11kV Control Room, Reactive Compensation Feeder Board 1A Control Panel, 5MVAR</t>
  </si>
  <si>
    <t>C100</t>
  </si>
  <si>
    <t>Central B 88/11kV Control Room, Reactive Compensation Feeder Board 1A Control Panel, 3MVAR</t>
  </si>
  <si>
    <t>Central B 88/11kV Control Room, Reactive Compensation Feeder Board 1A Control Panel, Test Terminals X2</t>
  </si>
  <si>
    <t>Central B 88/11kV Control Room, Reactive Compensation Feeder Board 1A Control Panel, Power Supply</t>
  </si>
  <si>
    <t>Meissner</t>
  </si>
  <si>
    <t>MP102</t>
  </si>
  <si>
    <t>10494/02</t>
  </si>
  <si>
    <t>Central B 88/11kV Control Room, Transformer Incipient Fault Monitor</t>
  </si>
  <si>
    <t>HYDRAN 201i</t>
  </si>
  <si>
    <t>Central B 88/11kV Feeder Board Prospect/Incomer 4A, Overcurrent Protection Relay X9</t>
  </si>
  <si>
    <t>Central B 88/11kV Feeder Board Prospect/Durban Incomer 1B, Overcurrent Protection Relay X12</t>
  </si>
  <si>
    <t>Central B 88/11kV Feeder Board Prospect/Durban Incomer 1B, Earth Fault Indication X12</t>
  </si>
  <si>
    <t>CAF</t>
  </si>
  <si>
    <t>Central B 88/11kV Prospect/Durban1  Incomer 1A 11KV Feeder Board 1A, Overcurrent Protection Relay X12</t>
  </si>
  <si>
    <t>Central B 88/11kV Prospect/Durban1  Incomer 1A 11KV Feeder Board 1A, Earth Fault Indicator X12</t>
  </si>
  <si>
    <t>Central B 88/11kV Control Room Prospect/Durban1  Incomer 1A 11KV Feeder Board 1A, Test Terminals X14</t>
  </si>
  <si>
    <t>Central B 88/11kV Control Room Feeder Board Prospect/Incomer 4A, Test Terminals X11</t>
  </si>
  <si>
    <t>Central B 88/11kV Control Room Feeder Board Prospect/Durban Incomer 1B, Test Terminals X15</t>
  </si>
  <si>
    <t>Central B 88/11kV Control Room Feeder Board Prospect/Durban Incomer 1B, Overcurrent Protection Relay X12</t>
  </si>
  <si>
    <t>Central B 88/11kV Control Room Feeder Board Prospect/Durban Incomer 1B, Earth Fault Indication X12</t>
  </si>
  <si>
    <t>Central B 88/11kV Control Room Feeder Board Prospect/Durban Incomer 1B Section 1, Carlton No. 4, Transley Relay, (Bay 21)</t>
  </si>
  <si>
    <t>354099D</t>
  </si>
  <si>
    <t>Central B 88/11kV Control Room Feeder Board Prospect/Durban Incomer 1B Section 1, Carlton No. 3, Transley Relay, (Bay 22)</t>
  </si>
  <si>
    <t>HO4BF2A6</t>
  </si>
  <si>
    <t>354064D</t>
  </si>
  <si>
    <t>Central A 20.5/6.6kV Control Room, Anderson St. 'W'. Dist./Alarms, Overcurrent Protection Relay</t>
  </si>
  <si>
    <t>Central A 20.5/6.6kV Control Room, Anderson St. 'W'. Dist./Alarms, Earth Fault Protection Relay</t>
  </si>
  <si>
    <t>Central A 20.5/6.6kV Control Room, Anderson St. 'W'. Dist./Alarms, Transformer 2 Tap Change Fail/Transformer 2 Cooler Failure</t>
  </si>
  <si>
    <t>Central A 20.5/6.6kV Control Room, Anderson St. 'W'. Dist./Alarms, Transformer 1 Tap Change Fail/Transformer 1 Cooler Failure</t>
  </si>
  <si>
    <t>Central A 20.5/6.6kV Control Room, Anderson St. 'W'. Dist./Alarms, Alarm Intertrip Cancellation</t>
  </si>
  <si>
    <t>ALDA</t>
  </si>
  <si>
    <t>Central A 20.5/6.6kV Control Room, Anderson St. 'W'. Dist./Alarms, Transformer 2 Buchhlz Gas/Transformer 2 Buchlz Surge</t>
  </si>
  <si>
    <t>Central A 20.5/6.6kV Control Room, Anderson St. 'W'. Dist./Alarms, Transformer 2 Temperature Alarm/Transformer 2 Temperature Trip</t>
  </si>
  <si>
    <t>Central A 20.5/6.6kV Control Room, Anderson St. 'W'. Dist./Alarms, Transformer 1 Buchhlz Gas/Transformer 1 Buchlz Surge</t>
  </si>
  <si>
    <t>Central A 20.5/6.6kV Control Room, Anderson St. 'W'. Dist./Alarms, Transformer 1 Temperature Alarm/Transformer 1 Temperature Trip</t>
  </si>
  <si>
    <t>Central A 20.5/6.6kV Control Room, Anderson St. 'W'. Dist./Alarms, Test Terminals X4</t>
  </si>
  <si>
    <t>Central A 20.5/6.6kV Control Room, Grahamstown St. Dist./Out of Comission, Overcurrent Protection relay</t>
  </si>
  <si>
    <t>Central A 20.5/6.6kV Control Room, Grahamstown St. Dist./Out of Comission, Earth Fault Protection Relay</t>
  </si>
  <si>
    <t>Central A 20.5/6.6kV Control Room, Grahamstown St. Dist./Out of Comission, Test Terminals X8</t>
  </si>
  <si>
    <t>Central A 20.5/6.6kV Control Room, Anderson St. Dist./Frederick St. Dist., Overcurrent Protection Relay</t>
  </si>
  <si>
    <t>Central A 20.5/6.6kV Control Room, Anderson St. Dist./Frederick St. Dist., Earth Fault Protection Relay</t>
  </si>
  <si>
    <t>Central A 20.5/6.6kV Control Room, Anderson St. Dist./Frederick St. Dist., Test Terminals X8</t>
  </si>
  <si>
    <t>Central A 20.5/6.6kV Control Room, Central No.1 Fed From Johnware, Overcurrent Protection Relay</t>
  </si>
  <si>
    <t>Central A 20.5/6.6kV Control Room, Central No.1 Fed From Johnware, Earth Fault Protection Relay</t>
  </si>
  <si>
    <t>Central A 20.5/6.6kV Control Room, Central No.1 Fed From Johnware, (No Label)</t>
  </si>
  <si>
    <t>0.025A</t>
  </si>
  <si>
    <t>Central A 20.5/6.6kV Control Room, Central No.1 Fed From Johnware, Intertripping</t>
  </si>
  <si>
    <t>DBARELAY</t>
  </si>
  <si>
    <t>Central A 20.5/6.6kV Control Room, Central No.1 Fed From Johnware, Test Terminals X4</t>
  </si>
  <si>
    <t>Central A 20.5/6.6kV Control Room, Bus Coupler West Bank 1/Overcurrent Protection, Overcurrent Protection Relay</t>
  </si>
  <si>
    <t>Central A 20.5/6.6kV Control Room, Bus Coupler West Bank 1/Overcurrent Protection, Test Terminals X7</t>
  </si>
  <si>
    <t xml:space="preserve">Central A 20.5/6.6kV Control Room, Tap Change Control Panel Transformer 1, Tap Changer Position Indicator </t>
  </si>
  <si>
    <t>Central A 20.5/6.6kV Control Room, Tap Change Control Panel Transformer 1, Regulating Relay</t>
  </si>
  <si>
    <t>AVE</t>
  </si>
  <si>
    <t>Central A 20.5/6.6kV Control Room, Tap Change Control Panel Transformer 1, Coupling Relay X3</t>
  </si>
  <si>
    <t>96/44389</t>
  </si>
  <si>
    <t>Central A 20.5/6.6kV Control Room, Tap Change Control Panel Transformer 1, Earth Fault Protection Relay Buswire Supply Relay</t>
  </si>
  <si>
    <t>Central A 20.5/6.6kV Control Room, Tap Change Control Panel Transformer 1, Neutral Alarm Relay</t>
  </si>
  <si>
    <t>Central A 20.5/6.6kV Control Room, Tap Change Control Panel Transformer 1, Fuse X4</t>
  </si>
  <si>
    <t>Central A 20.5/6.6kV Control Room, Main St Dist./Master Relays, Overcurrent Protection Relay</t>
  </si>
  <si>
    <t>Central A 20.5/6.6kV Control Room, Main St Dist./Master Relays, Earth Fault Protection Relay</t>
  </si>
  <si>
    <t>Central A 20.5/6.6kV Control Room, Main St Dist./Master Relays, Test Terminals X4</t>
  </si>
  <si>
    <t xml:space="preserve">Central A 20.5/6.6kV Control Room, Wemmer Dist./Commisner St. Dist., Overcurrent Protection Relay </t>
  </si>
  <si>
    <t>Central A 20.5/6.6kV Control Room, Wemmer Dist./Commisner St. Dist., Earth Fault Protection Relay</t>
  </si>
  <si>
    <t>Central A 20.5/6.6kV Control Room, Wemmer Dist./Commisner St. Dist., Test Terminals X8</t>
  </si>
  <si>
    <t>Central A 20.5/6.6kV Control Room, Marshall St. Dsitributer/FoXSt. Dist., Overcurrent Protection Relay</t>
  </si>
  <si>
    <t>Central A 20.5/6.6kV Control Room, Marshall St. Dsitributer/FoXSt. Dist., Earth Fault Protection Relay</t>
  </si>
  <si>
    <t>Central A 20.5/6.6kV Control Room, Marshall St. Dsitributer/FoXSt. Dist., Test Terminals X8</t>
  </si>
  <si>
    <t>Central A 20.5/6.6kV Control Room, Bus Coupler East Bsnk 2/Wemmer Central Dist., Overcurrent Protection Relay</t>
  </si>
  <si>
    <t>Central A 20.5/6.6kV Control Room, Bus Coupler East Bsnk 2/Wemmer Central Dist., Earth Fault Protection Relay</t>
  </si>
  <si>
    <t>Central A 20.5/6.6kV Control Room, Bus Coupler East Bsnk 2/Wemmer Central Dist., Test Terminals X7</t>
  </si>
  <si>
    <t>Central A 20.5/6.6kV Control Room, Central No. 2 Fed From Johnware, Overcurrent Protection</t>
  </si>
  <si>
    <t>Central A 20.5/6.6kV Control Room, Central No. 2 Fed From Johnware, Earth Fault Protection Relay</t>
  </si>
  <si>
    <t>21042Y8</t>
  </si>
  <si>
    <t>Central A 20.5/6.6kV Control Room, Central No. 2 Fed From Johnware, (Relay)</t>
  </si>
  <si>
    <t>FF</t>
  </si>
  <si>
    <t xml:space="preserve">Central A 20.5/6.6kV Control Room, Central No. 2 Fed From Johnware, Intertripping </t>
  </si>
  <si>
    <t>Central A 20.5/6.6kV Control Room, Central No. 2 Fed From Johnware, Test Terminal X4</t>
  </si>
  <si>
    <t>Central A 20.5/6.6kV Control Room, Tap Change Control Panel Transformer 2, Tap Position Indicator</t>
  </si>
  <si>
    <t>Central A 20.5/6.6kV Control Room, Tap Change Control Panel Transformer 2, Regulating Relay</t>
  </si>
  <si>
    <t>Central A 20.5/6.6kV Control Room, 380V Substation DB, Relay (X3 Panels)</t>
  </si>
  <si>
    <t>QR10862</t>
  </si>
  <si>
    <t>Central A 20.5/6.6kV Control Room, Station Lighting, Main Switch</t>
  </si>
  <si>
    <t>0BP/2</t>
  </si>
  <si>
    <t>80A</t>
  </si>
  <si>
    <t>Central A 20.5/6.6kV Control Room, From 11kV Fdr. Brd. 1A, Incoming</t>
  </si>
  <si>
    <t>Central B SS Control Room, Fire alarm System</t>
  </si>
  <si>
    <t>Central B SS Control Room, TEC 112 Fire Control Panel</t>
  </si>
  <si>
    <t>Central B SS Control Room, Fire Detection Equipment Log Book Box</t>
  </si>
  <si>
    <t>Fire &amp; Security Systems</t>
  </si>
  <si>
    <t>TEC 112</t>
  </si>
  <si>
    <t>Central B SS Control Room, Alarm Box</t>
  </si>
  <si>
    <t>Central B 88/11kV Control Room</t>
  </si>
  <si>
    <t>10-9705</t>
  </si>
  <si>
    <t xml:space="preserve">  7202/07/01</t>
  </si>
  <si>
    <t>Central B SS Control Room, 11K.V. Feeder Board 4A, Prospect4/Siemert 2 (A)</t>
  </si>
  <si>
    <t>Emermax</t>
  </si>
  <si>
    <t>0 0 0 52794</t>
  </si>
  <si>
    <t>110VDC X2</t>
  </si>
  <si>
    <t>Central B SS Control Room, 11KV Feeder Board 1A, 1A 11KV Inter To Standby Board 4B</t>
  </si>
  <si>
    <t>A8062498</t>
  </si>
  <si>
    <t>Central A SS Control Room, Central No.1 Fed From Johnware</t>
  </si>
  <si>
    <t>Evershed &amp; Vignoles LTD</t>
  </si>
  <si>
    <t>RECORDING</t>
  </si>
  <si>
    <t>2500-7500V</t>
  </si>
  <si>
    <t>Central A SS Control Room, Central No. 2 Fed From Johnware</t>
  </si>
  <si>
    <t>Central B SS Control Room, Telecontrol Junction Cubicle (X2 Panels)</t>
  </si>
  <si>
    <t>Central B SS Control Room, 11K.V. Feeder Board 4A, Telecommunications 1 Panel</t>
  </si>
  <si>
    <t>12VDC</t>
  </si>
  <si>
    <t>Central B SS 11kV Feeder Board Prospect/Incomer 4A, Cable Junction Box</t>
  </si>
  <si>
    <t>Central A SS Control Room, Telecontrol Junction Cubicle (X 2 Panels)</t>
  </si>
  <si>
    <t>Central B SS 11kV Prospect/Durban1  Incomer 1A 11KV Feeder Board 1A, Cable Junction Box</t>
  </si>
  <si>
    <t>Central A 20.5/6.6kV SS Battery Room X52 Cells</t>
  </si>
  <si>
    <t>FCP 19</t>
  </si>
  <si>
    <t>2V 288Ah @10hrs</t>
  </si>
  <si>
    <t>Central A 20.5/6.6kV SS Control Room, Battery Management System</t>
  </si>
  <si>
    <t>D163</t>
  </si>
  <si>
    <t>J3908/2</t>
  </si>
  <si>
    <t>50A</t>
  </si>
  <si>
    <t>Central A 20.5/6.6kV SS Control Room, Battery Panel X 2</t>
  </si>
  <si>
    <t>Central A 20.5/6.6kV SS Control Room</t>
  </si>
  <si>
    <t>Knights Power Electronics</t>
  </si>
  <si>
    <t>CVC</t>
  </si>
  <si>
    <t>K941:026</t>
  </si>
  <si>
    <t>138VDC</t>
  </si>
  <si>
    <t>Bree 88/11kV Substation</t>
  </si>
  <si>
    <t>Feeder Board 4</t>
  </si>
  <si>
    <t>Loveday Street, Johannesburg C.B.D.</t>
  </si>
  <si>
    <t>Johannesburg C.B.D.</t>
  </si>
  <si>
    <t>28°02'26.4" E</t>
  </si>
  <si>
    <t>26°12'02.3" S</t>
  </si>
  <si>
    <t>Bree 88/11kV SS, 11kV Feeder Board 4, Devilliers Street (1L5), (Bay 1)</t>
  </si>
  <si>
    <t>Hawker Siddeley Electric</t>
  </si>
  <si>
    <t>R4/1</t>
  </si>
  <si>
    <t>Bree 88/11kV SS, 11kV Feeder Board 4, Bank City Dist. No. 1 (2L5), (Bay 2)</t>
  </si>
  <si>
    <t>Bree 88/11kV SS, 11kV Feeder Board 4, Stock Exchange Jeppe &amp; West Street (3L5), (Bay 3)</t>
  </si>
  <si>
    <t>Bree 88/11kV SS, 11kV Feeder Board 4, Bank City Dist. No. 2 (4L5), (Bay 4)</t>
  </si>
  <si>
    <t>Bree 88/11kV SS, 11kV Feeder Board 4, President Street (W) Dist. (5L5), (Bay 5)</t>
  </si>
  <si>
    <t>Bree 88/11kV SS, 11kV Feeder Board 4, Incomer 4 (4T0-Y), (Bay 6)</t>
  </si>
  <si>
    <t>Bree 88/11kV SS, 11kV Feeder Board 4, Incomer 4 (4T0-Z), (Bay 7)</t>
  </si>
  <si>
    <t>Bree 88/11kV SS, 11kV Feeder Board 4, Standby Board 3 Interconnector Feeder 4 (4S0-Y), (Bay 8)</t>
  </si>
  <si>
    <t>Bree 88/11kV SS, 11kV Feeder Board 4, Standby Board 3 Interconnector Feeder 4 (4S0-Z), (Bay 9)</t>
  </si>
  <si>
    <t>Bree 88/11kV SS, 11kV Feeder Board 4, 185 To HVC JCI Building President Street Opposite Kort (10L5), (Bay 10)</t>
  </si>
  <si>
    <t>Bree 88/11kV SS, 11kV Feeder Board 4, Pritchard Street (W) Dist. (11L5), (Bay 11)</t>
  </si>
  <si>
    <t>Bree 88/11kV SS, 11kV Feeder Board 4, Kerk Street Central Dist. (12L5), (Bay 12)</t>
  </si>
  <si>
    <t>Bree 88/11kV SS, 11kV Feeder Board 4, Jeppe Street (W) Dist. (13L5), (Bay 13)</t>
  </si>
  <si>
    <t>Bree 88/11kV SS, 11kV Feeder Board 4, Bree St. (W) Dist. (14L5), (Bay 14)</t>
  </si>
  <si>
    <t>Feeder Board 3</t>
  </si>
  <si>
    <t>Bree 88/11kV SS, 11kV Feeder Board 3, Standby Board 3 Interconnector Feeder Board 2, (Bay 15)</t>
  </si>
  <si>
    <t>Bree 88/11kV SS, 11kV Feeder Board 3, Standby Board 3 Interconnector Feeder Board 2, (Bay 16)</t>
  </si>
  <si>
    <t>Bree 88/11kV SS, 11kV Feeder Board 3, Incomer 3 (3T0-Y), (Bay 17)</t>
  </si>
  <si>
    <t>3AF1746-4</t>
  </si>
  <si>
    <t>25000A</t>
  </si>
  <si>
    <t>Bree 88/11kV SS, 11kV Feeder Board 3, Incomer 3 (3T0-Z), (Bay 18)</t>
  </si>
  <si>
    <t>Bree 88/11kV SS, 11kV Feeder Board 3, Standby Board 3 Interconnector Feeder Board 4 (3S0-Y), (Bay 19)</t>
  </si>
  <si>
    <t>Bree 88/11kV SS, 11kV Feeder Board 3, Standby Board 3 Interconnector Feeder Board 4 (3S0-Z), (Bay 20)</t>
  </si>
  <si>
    <t>Bree 88/11kV SS, 11kV Feeder Board 3, No Distributor Label, (Bay 21)</t>
  </si>
  <si>
    <t>Bree 88/11kV SS, 11kV Feeder Board 3, Pritchard S/S Interconnector (3X0-Y), (Bay 22)</t>
  </si>
  <si>
    <t>Bree 88/11kV SS, 11kV Feeder Board 3, Pritchard S/S Interconnector (3X0-Z), (Bay 23)</t>
  </si>
  <si>
    <t>Bree 88/11kV SS, 11kV Feeder Board 3, Standby Board 3 Interconnector Feeder Board 4, (Bay 24)</t>
  </si>
  <si>
    <t>Bree 88/11kV SS, 11kV Feeder Board 3, Standby Board 3 Interconnector Feeder Board 4, (Bay 25)</t>
  </si>
  <si>
    <t>Bree 88/11kV SS, 11kV Feeder Board 3, Future, (Bay 26)</t>
  </si>
  <si>
    <t>Bree 88/11kV SS, 11kV Feeder Board 3, Future, (Bay 27)</t>
  </si>
  <si>
    <t>Bree 88/11kV SS Spare Dist. (Bay 28)</t>
  </si>
  <si>
    <t>Hawker Siddeley</t>
  </si>
  <si>
    <t>Bree 88/11kV SS Plein St. Dist. Dist. (Bay 29)</t>
  </si>
  <si>
    <t>Bree 88/11kV SS Bree St. 'E' Dist. Dist. (Bay 30)</t>
  </si>
  <si>
    <t>Bree 88/11kV SS Jeppe St. 'E' Dist. Dist. (Bay 31)</t>
  </si>
  <si>
    <t>Bree 88/11kV SS Kerk St. 'E' Dist. Dist. (Bay 32)</t>
  </si>
  <si>
    <t>Bree 88/11kV SS Incomer 2 (Bay 33)</t>
  </si>
  <si>
    <t>Bree 88/11kV SS Incomer 2 (Bay 34)</t>
  </si>
  <si>
    <t>Bree 88/11kV SS Intc to Standby Board 3 (Bay 35)</t>
  </si>
  <si>
    <t>Bree 88/11kV SS Intc to Standby Board 3 (Bay 36)</t>
  </si>
  <si>
    <t>Bree 88/11kV SS Spare Dist. (Bay 37)</t>
  </si>
  <si>
    <t>Bree 88/11kV SS Spare Dist. (Bay 38)</t>
  </si>
  <si>
    <t>Bree 88/11kV SS President St. Central Dist. (Bay 39)</t>
  </si>
  <si>
    <t>Bree 88/11kV SS Von Brandis Star Point Dist. (Bay 40)</t>
  </si>
  <si>
    <t>Bree 88/11kV SS Intc to Standby O.I.I in Basement (Bay 41)</t>
  </si>
  <si>
    <t>Bree 88/11kV SS, 88kV GIS Bank 3&amp;4 Room, GIS Isolator Bank 3, Fordsburg 3 88kV Cable Isolator (303)</t>
  </si>
  <si>
    <t>Bree 88/11kV SS, 88kV GIS Bank 3&amp;4 Room, GIS Isolator Bank 3, Transformer 3 88kV Isolator (313)</t>
  </si>
  <si>
    <t>Bree 88/11kV SS, 88kV GIS Bank 3&amp;4 Room, GIS Isolator Bank 3, Pritchard 3 88kV Isolator (503)</t>
  </si>
  <si>
    <t>Bree 88/11kV SS, 88kV GIS Bank 3&amp;4 Room, GIS Isolator Bank 4, Fordsburg 4 88kV Isolator (203)</t>
  </si>
  <si>
    <t>Bree 88/11kV SS, 88kV GIS Bank 3&amp;4 Room, GIS Isolator Bank 4, Transformer 4 88kV Isolator (413)</t>
  </si>
  <si>
    <t>Bree 88/11kV SS, 88kV GIS Bank 3&amp;4 Room, GIS Isolator Bank 4, Pritchard 4 88kV Isolator (403)</t>
  </si>
  <si>
    <t>Bree SS, 45MVA, Bay 2, 88/11kV</t>
  </si>
  <si>
    <t>TFT780</t>
  </si>
  <si>
    <t>Bree SS, 45MVA, Bay 3, 88/11kV</t>
  </si>
  <si>
    <t>BBT</t>
  </si>
  <si>
    <t>Bree SS, 45MVA, Bay 4, 88/11kV</t>
  </si>
  <si>
    <t>WEG</t>
  </si>
  <si>
    <t>Bree 88/11kV SS, 88kV Transformer 2 X3</t>
  </si>
  <si>
    <t>Bree 88/11kV SS, 88kV Transformer 2 X4</t>
  </si>
  <si>
    <t>Bree 88/11kV SS, 11kV Transformer 2 X16</t>
  </si>
  <si>
    <t>Bree 88/11kV SS, Auxiliary Transformer 2 X7</t>
  </si>
  <si>
    <t>Bree 88/11kV SS, 88kV Transformer 3 X6</t>
  </si>
  <si>
    <t>Bree 88/11kV SS, 11kV Transformer 3 X4</t>
  </si>
  <si>
    <t>Bree 88/11kV SS, 88kV Transformer 4 X7</t>
  </si>
  <si>
    <t>Bree 88/11kV SS, 11kV Transformer 4 X16</t>
  </si>
  <si>
    <t>Bree 88/11kV SS, Auxiliary Transformer 4 X7</t>
  </si>
  <si>
    <t>Bree SS, 100kVA, AUX TRF, Bay 2, 11kV/380V</t>
  </si>
  <si>
    <t>2580-4</t>
  </si>
  <si>
    <t>Bree SS, 100kVA, AUX TRF, Bay 4, 11kV/380V</t>
  </si>
  <si>
    <t>Bree SS, Bay 4</t>
  </si>
  <si>
    <t>Bree 88/11kV SS, 88kV GIS Bank 3&amp;4 Room, 88kV SF6 Switchgear Control Panel</t>
  </si>
  <si>
    <t>Bree 88/11kV SS Control Room, 11kV Feeder Board No. 4, 11kV Transformer 4 Control Panel, Earth Fault Buswire Supply</t>
  </si>
  <si>
    <t>157694B</t>
  </si>
  <si>
    <t>Bree 88/11kV SS Control Room, 11kV Feeder Board No. 4, 11kV Transformer 4 Control Panel, Neutral Alarm</t>
  </si>
  <si>
    <t>130322B</t>
  </si>
  <si>
    <t>Bree 88/11kV SS Control Room, 11kV Feeder Board No. 4, 11kV Transformer 4 Control Panel, Transformer Trip Relay</t>
  </si>
  <si>
    <t>VAASPEC262868/19</t>
  </si>
  <si>
    <t>Bree 88/11kV SS Control Room, 11kV Feeder Board No. 4, 11kV Transformer 4 Control Panel, Bucholz Trip</t>
  </si>
  <si>
    <t>VAASPEC262868/20</t>
  </si>
  <si>
    <t>Bree 88/11kV SS Control Room, 11kV Feeder Board No. 4, 11kV Transformer 4 Control Panel, Alarm Relay</t>
  </si>
  <si>
    <t>VAASPEC262868</t>
  </si>
  <si>
    <t>Bree 88/11kV SS Control Room, 11kV Feeder Board No. 4, 11kV Transformer 4 Control Panel, Cable Low Oil Trip</t>
  </si>
  <si>
    <t>VAA13YF49B</t>
  </si>
  <si>
    <t>130792A</t>
  </si>
  <si>
    <t>Bree 88/11kV SS Control Room, 11kV Feeder Board No. 4, 11kV Transformer 4 Control Panel, Cable Low Oil Alarm</t>
  </si>
  <si>
    <t>VAABYF42B</t>
  </si>
  <si>
    <t>182872B</t>
  </si>
  <si>
    <t>Bree 88/11kV SS Control Room, 11kV Feeder Board No. 4, 11kV Transformer 4 Control Panel, Voltage Regulator</t>
  </si>
  <si>
    <t>796192D</t>
  </si>
  <si>
    <t>110/250V</t>
  </si>
  <si>
    <t>Bree 88/11kV SS Control Room, 11kV Feeder Board No. 4, Fordsburg/Pritchard 4, Restrcited Earth Fault</t>
  </si>
  <si>
    <t>FAC14AF1A5</t>
  </si>
  <si>
    <t>157706B</t>
  </si>
  <si>
    <t>Bree 88/11kV SS Control Room, 11kV Feeder Board No. 4, Fordsburg/Pritchard 4, Intertrip Receive</t>
  </si>
  <si>
    <t>DBM4RF4B</t>
  </si>
  <si>
    <t>157708B</t>
  </si>
  <si>
    <t>Bree 88/11kV SS Control Room, 11kV Feeder Board No. 4, Fordsburg/Pritchard 4, Overcurrent Protection Relay X3</t>
  </si>
  <si>
    <t>CDG36EF2A5</t>
  </si>
  <si>
    <t>353554D</t>
  </si>
  <si>
    <t>Bree 88/11kV SS Control Room, 11kV Feeder Board No. 4, Fordsburg/Pritchard 4, Restrcited Earth Fault Aux Relay</t>
  </si>
  <si>
    <t>VAA11AF1039B</t>
  </si>
  <si>
    <t>Bree 88/11kV SS Control Room, 11kV Feeder Board No. 4, Fordsburg/Pritchard 4, OCB Out of Step Timer</t>
  </si>
  <si>
    <t>VTT11NG21A</t>
  </si>
  <si>
    <t>157335B</t>
  </si>
  <si>
    <t>Bree 88/11kV SS Control Room, 11kV Feeder Board No. 4, Fordsburg/Pritchard 4, Fault Lockout 1</t>
  </si>
  <si>
    <t>VAJY11BF115B</t>
  </si>
  <si>
    <t>130314B</t>
  </si>
  <si>
    <t>Bree 88/11kV SS Control Room, 11kV Feeder Board No. 4, Fordsburg/Pritchard 4, Time Delay Control</t>
  </si>
  <si>
    <t>VAA11EF37B</t>
  </si>
  <si>
    <t>Bree 88/11kV SS Control Room, 11kV Feeder Board No. 4, Fordsburg/Pritchard 4, Overload &amp; Emergency Trip Lockout 2</t>
  </si>
  <si>
    <t>130313B</t>
  </si>
  <si>
    <t>Bree 88/11kV SS Control Room, 11kV Feeder Board No. 4, Fordsburg/Pritchard 4, Intertrip Send</t>
  </si>
  <si>
    <t>GEC Meaasurements</t>
  </si>
  <si>
    <t>VAJX11BF2203BA</t>
  </si>
  <si>
    <t>103166H</t>
  </si>
  <si>
    <t>Bree 88/11kV SS Control Room, 11kV Feeder Board No. 4, Interconnector Standby Board 3 Feeder Board 4, Circulating Current Relay 1</t>
  </si>
  <si>
    <t>135972B</t>
  </si>
  <si>
    <t>Bree 88/11kV SS Control Room, 11kV Feeder Board No. 4, Interconnector Standby Board 3 Feeder Board 4, Auto Reclose</t>
  </si>
  <si>
    <t>VARSPEC264104</t>
  </si>
  <si>
    <t>147406B</t>
  </si>
  <si>
    <t>Bree 88/11kV SS Control Room, 11kV Feeder Board No. 4, Interconnector Standby Board 3 Feeder Board 4, Overcurrent Protection Relay X3</t>
  </si>
  <si>
    <t>323510D</t>
  </si>
  <si>
    <t>Bree 88/11kV SS Control Room, 11kV Feeder Board No. 4, Interconnector Standby Board 3 Feeder Board 4, Circulating Current Relay 2</t>
  </si>
  <si>
    <t>135973B</t>
  </si>
  <si>
    <t>Bree 88/11kV SS Control Room, 11kV Feeder Board No. 4, Interconnector Standby Board 3 Feeder Board 4, OCB Out of Step Timer</t>
  </si>
  <si>
    <t>157336B</t>
  </si>
  <si>
    <t>Bree 88/11kV SS Control Room, 11kV Feeder Board No. 4, Interconnector Standby Board 3 Feeder Board 4, Fault Lockout 1</t>
  </si>
  <si>
    <t>130311B</t>
  </si>
  <si>
    <t>Bree 88/11kV SS Control Room, 11kV Feeder Board No. 4, Interconnector Standby Board 3 Feeder Board 4, Time Delay Control</t>
  </si>
  <si>
    <t>VAA11EF61B</t>
  </si>
  <si>
    <t>Bree 88/11kV SS Control Room, 11kV Feeder Board No. 3, 11kv Transformer 3 Control Panel, No Label Relay</t>
  </si>
  <si>
    <t>R2XP18</t>
  </si>
  <si>
    <t>5631 137-BA</t>
  </si>
  <si>
    <t>RXCE4</t>
  </si>
  <si>
    <t>RK821002-AA</t>
  </si>
  <si>
    <t>1-3A</t>
  </si>
  <si>
    <t>110/120V</t>
  </si>
  <si>
    <t>RXTNB2</t>
  </si>
  <si>
    <t>RK821003-AA</t>
  </si>
  <si>
    <t>RXTND21</t>
  </si>
  <si>
    <t>RK821004-AA</t>
  </si>
  <si>
    <t>Bree 88/11kV SS Control Room, 11kV Feeder Board No. 3, 11kv Transformer 3 Control Panel, Tranformer Fault Alarm</t>
  </si>
  <si>
    <t>Bree 88/11kV SS Control Room, 11kV Feeder Board No. 3, 11kv Transformer 3 Control Panel, Tranformer Fault trip</t>
  </si>
  <si>
    <t>Bree 88/11kV SS Control Room, 11kV Feeder Board No. 3, 11kv Transformer 3 Control Panel, Earth Fault &amp; Neutral Earth</t>
  </si>
  <si>
    <t>121874J</t>
  </si>
  <si>
    <t>Bree 88/11kV SS Control Room, 11kV Feeder Board No. 3, Fordsburg/Pritchard 3, Pressure Trip Indication</t>
  </si>
  <si>
    <t>Bree 88/11kV SS Control Room, 11kV Feeder Board No. 3, Fordsburg/Pritchard 3, High Set Overcurrent</t>
  </si>
  <si>
    <t>604160H</t>
  </si>
  <si>
    <t>Bree 88/11kV SS Control Room, 11kV Feeder Board No. 3, Fordsburg/Pritchard 3, Lockout 1</t>
  </si>
  <si>
    <t>Bree 88/11kV SS Control Room, 11kV Feeder Board No. 3, Fordsburg/Pritchard 3, Intertripping</t>
  </si>
  <si>
    <t>0 4435K</t>
  </si>
  <si>
    <t>Bree 88/11kV SS Control Room, 11kV Feeder Board No. 3, Fordsburg/Pritchard 3, lockout 2</t>
  </si>
  <si>
    <t>0 44438K</t>
  </si>
  <si>
    <t>Bree 88/11kV SS Control Room, 11kV Feeder Board No. 3, Fordsburg/Pritchard 3, Auto Reclose</t>
  </si>
  <si>
    <t>0 44648K</t>
  </si>
  <si>
    <t>Bree 88/11kV SS Control Room, 11kV Feeder Board No. 3, Fordsburg/Pritchard 3, Differential Overcurrent X3</t>
  </si>
  <si>
    <t>0 44448k</t>
  </si>
  <si>
    <t>Bree 88/11kV SS Control Room, 11kV Feeder Board No. 3, Fordsburg/Pritchard 3, Restricted Earth Fault</t>
  </si>
  <si>
    <t>0 44433K</t>
  </si>
  <si>
    <t>Bree 88/11kV SS Control Room, 11kV Feeder Board No. 3, Fordsburg/Pritchard 3, Circulating Current</t>
  </si>
  <si>
    <t>VAA63SPEC323-13</t>
  </si>
  <si>
    <t>0 75430</t>
  </si>
  <si>
    <t>Bree 88/11kV SS Control Room, 11kV Feeder Board No. 3, Bus-Section, Overcurrent Protection Relay</t>
  </si>
  <si>
    <t>Bree 88/11kV SS Control Room, 11kV Feeder Board No. 3, Bus-Section, Lockout 1</t>
  </si>
  <si>
    <t>Bree 88/11kV SS Control Room, 11kV Feeder Board No. 3, Bus-Section, Intertripping</t>
  </si>
  <si>
    <t>0 44439k</t>
  </si>
  <si>
    <t>Bree 88/11kV SS Control Room, 11kV Feeder Board No. 3, Bus-Section, Auto Reclose</t>
  </si>
  <si>
    <t>0 44657k</t>
  </si>
  <si>
    <t>Bree 88/11kV SS Control Room, 11kV Feeder Board No. 3, Bus-Section, Differential Overcurrent X3</t>
  </si>
  <si>
    <t>0 44452k</t>
  </si>
  <si>
    <t>Bree 88/11kV SS Control Room, 11kV Feeder Board No. 3, Standby Board 3 Interconnector Feeder Board 4, Overcurrent Protection Relay</t>
  </si>
  <si>
    <t>604136H</t>
  </si>
  <si>
    <t>Bree 88/11kV SS Control Room, 11kV Feeder Board No. 3, Standby Board 3 Interconnector Feeder Board 4, Translay</t>
  </si>
  <si>
    <t>H04BF285</t>
  </si>
  <si>
    <t>164352J</t>
  </si>
  <si>
    <t>280615D</t>
  </si>
  <si>
    <t>Bree 88/11kV SS Control Room, 11kV Feeder Board No. 3, Standby Board 3 Interconnector Feeder Board 4, Differential Overcuurent X3</t>
  </si>
  <si>
    <t>0 44449k</t>
  </si>
  <si>
    <t>Bree 88/11kV SS Control Room, 11kV Feeder Board No. 2, 11kV Transformer 2 Control Panel, Earth Fault Buswire Supply</t>
  </si>
  <si>
    <t>157334B</t>
  </si>
  <si>
    <t>Bree 88/11kV SS Control Room, 11kV Feeder Board No. 2, 11kV Transformer 2 Control Panel, Neutral Alarm</t>
  </si>
  <si>
    <t>157716B</t>
  </si>
  <si>
    <t>Bree 88/11kV SS Control Room, 11kV Feeder Board No. 2, 11kV Transformer 2 Control Panel, Transformer Trip Relay</t>
  </si>
  <si>
    <t>Bree 88/11kV SS Control Room, 11kV Feeder Board No. 2, 11kV Transformer 2 Control Panel, Bucholz Trip</t>
  </si>
  <si>
    <t>Bree 88/11kV SS Control Room, 11kV Feeder Board No. 2, 11kV Transformer 2 Control Panel, Alarm Relay</t>
  </si>
  <si>
    <t>Bree 88/11kV SS Control Room, 11kV Feeder Board No. 2, 11kV Transformer 2 Control Panel, Cable Low Oil Trip</t>
  </si>
  <si>
    <t>130794A</t>
  </si>
  <si>
    <t>Bree 88/11kV SS Control Room, 11kV Feeder Board No. 2, 11kV Transformer 2 Control Panel, Cable Low Oil Alarm</t>
  </si>
  <si>
    <t>182870B</t>
  </si>
  <si>
    <t>Bree 88/11kV SS Control Room, 11kV Feeder Board No. 2, 11kV Transformer 2 Control Panel, Voltage Regulator</t>
  </si>
  <si>
    <t>796189D</t>
  </si>
  <si>
    <t>Bree 88/11kV SS Control Room, 11kV Feeder Board No. 2, Fordsburg 2, Restrcited Earth Fault</t>
  </si>
  <si>
    <t>157743B</t>
  </si>
  <si>
    <t>Bree 88/11kV SS Control Room, 11kV Feeder Board No. 2, Fordsburg 2, Intertrip Receive</t>
  </si>
  <si>
    <t>157329B</t>
  </si>
  <si>
    <t>Bree 88/11kV SS Control Room, 11kV Feeder Board No. 2, Fordsburg 2, Overcurrent Protection Relay X3</t>
  </si>
  <si>
    <t>CDG36EF25A</t>
  </si>
  <si>
    <t>112378A</t>
  </si>
  <si>
    <t>Bree 88/11kV SS Control Room, 11kV Feeder Board No. 2, Fordsburg 2, Restrcited Earth Fault Aux Relay</t>
  </si>
  <si>
    <t>Bree 88/11kV SS Control Room, 11kV Feeder Board No. 2, Fordsburg 2, OCB Out of Step Timer</t>
  </si>
  <si>
    <t>157752B</t>
  </si>
  <si>
    <t>Bree 88/11kV SS Control Room, 11kV Feeder Board No. 2, Fordsburg 2, Fault Lockout 1</t>
  </si>
  <si>
    <t>130315B</t>
  </si>
  <si>
    <t>Bree 88/11kV SS Control Room, 11kV Feeder Board No. 2, Fordsburg 2, Time Delay Control</t>
  </si>
  <si>
    <t>Bree 88/11kV SS Control Room, 11kV Feeder Board No. 2, Fordsburg 2, Overload &amp; Emergency Trip Lockout 2</t>
  </si>
  <si>
    <t>130316B</t>
  </si>
  <si>
    <t>Bree 88/11kV SS Control Room, 11kV Feeder Board No. 2, Fordsburg 2, Intertrip Send</t>
  </si>
  <si>
    <t>103164H</t>
  </si>
  <si>
    <t>Bree 88/11kV SS Control Room, 11kV Feeder Board No. 2, Interconnector Standby Board 3 Feeder Board 2, Circulating Current Relay 1</t>
  </si>
  <si>
    <t>157707B</t>
  </si>
  <si>
    <t>Bree 88/11kV SS Control Room, 11kV Feeder Board No. 2, Interconnector Standby Board 3 Feeder Board 2, Auto Reclose</t>
  </si>
  <si>
    <t>103214A</t>
  </si>
  <si>
    <t>Bree 88/11kV SS Control Room, 11kV Feeder Board No. 2, Interconnector Standby Board 3 Feeder Board 2, Overcurrent Protection Relay X3</t>
  </si>
  <si>
    <t>112379A</t>
  </si>
  <si>
    <t>Bree 88/11kV SS Control Room, 11kV Feeder Board No. 2, Interconnector Standby Board 3 Feeder Board 2, Circulating Current Relay 2</t>
  </si>
  <si>
    <t>157705B</t>
  </si>
  <si>
    <t>Bree 88/11kV SS Control Room, 11kV Feeder Board No. 2, Interconnector Standby Board 3 Feeder Board 2, OCB Out of Step Timer</t>
  </si>
  <si>
    <t>157713B</t>
  </si>
  <si>
    <t>Bree 88/11kV SS Control Room, 11kV Feeder Board No. 2, Interconnector Standby Board 3 Feeder Board 2, Fault Lockout 1</t>
  </si>
  <si>
    <t>130318B</t>
  </si>
  <si>
    <t>Bree 88/11kV SS Control Room, 11kV Feeder Board No. 2, Interconnector Standby Board 3 Feeder Board 2, Time Delay Control</t>
  </si>
  <si>
    <t>Bree 88/11kV SS, 11kV Feeder Board 4, Devilliers Street, E/F Alarm &amp; Trip, (Bay 1)</t>
  </si>
  <si>
    <t>CDG16SPEC26316H</t>
  </si>
  <si>
    <t>793894F</t>
  </si>
  <si>
    <t>Bree 88/11kV SS, 11kV Feeder Board 4, Devilliers Street, Overcurrent Protection Relay, (Bay 1)</t>
  </si>
  <si>
    <t>CDG36EG2B5</t>
  </si>
  <si>
    <t>280002D</t>
  </si>
  <si>
    <t>Bree 88/11kV SS, 11kV Feeder Board 4, Bank City Dist. No. 1, E/F Alarm &amp; Trip, (Bay 2)</t>
  </si>
  <si>
    <t>HO4BF0002885</t>
  </si>
  <si>
    <t>167630X</t>
  </si>
  <si>
    <t>Bree 88/11kV SS, 11kV Feeder Board 4, Bank City Dist. No. 1, Overcurrent Protection Relay, (Bay 2)</t>
  </si>
  <si>
    <t>CDG36EG2A5</t>
  </si>
  <si>
    <t>111088A</t>
  </si>
  <si>
    <t>Bree 88/11kV SS, 11kV Feeder Board 4, Stock Exchange Jeppe &amp; West Street, E/F Alarm &amp; Trip, (Bay 3)</t>
  </si>
  <si>
    <t>CDGSPEC26316H</t>
  </si>
  <si>
    <t>194717B</t>
  </si>
  <si>
    <t>Bree 88/11kV SS, 11kV Feeder Board 4, Stock Exchange Jeppe &amp; West Street, Overcurrent Protection Relay, (Bay 3)</t>
  </si>
  <si>
    <t>111081A</t>
  </si>
  <si>
    <t>Bree 88/11kV SS, 11kV Feeder Board 4, Bank City Dist. No. 2, E/F Alarm &amp; Trip, (Bay 4)</t>
  </si>
  <si>
    <t>167622X</t>
  </si>
  <si>
    <t>Bree 88/11kV SS, 11kV Feeder Board 4, Bank City Dist. No. 2, Overcurrent Protection Relay, (Bay 4)</t>
  </si>
  <si>
    <t>111069A</t>
  </si>
  <si>
    <t>Bree 88/11kV SS, 11kV Feeder Board 4, President Street (W) Dist., E/F Alarm &amp; Trip, (Bay 5)</t>
  </si>
  <si>
    <t>194710B</t>
  </si>
  <si>
    <t>Bree 88/11kV SS, 11kV Feeder Board 4, President Street (W) Dist., Overcurrent Protection Relay, (Bay 5)</t>
  </si>
  <si>
    <t>111062A</t>
  </si>
  <si>
    <t>Bree 88/11kV SS, 11kV Feeder Board 4, 185 To HVC JCI Building President Street Opposite Kort, E/F Alarm &amp; Trip, (Bay 10)</t>
  </si>
  <si>
    <t>194715B</t>
  </si>
  <si>
    <t>Bree 88/11kV SS, 11kV Feeder Board 4, 185 To HVC JCI Building President Street Opposite Kort, Overcurrent Protection Relay, (Bay 10)</t>
  </si>
  <si>
    <t>111075A</t>
  </si>
  <si>
    <t>Bree 88/11kV SS, 11kV Feeder Board 4, Pritchard Street (W) Dist., E/F Alarm &amp; Trip, (Bay 11)</t>
  </si>
  <si>
    <t>194713B</t>
  </si>
  <si>
    <t>Bree 88/11kV SS, 11kV Feeder Board 4, Pritchard Street (W) Dist., Overcurrent Protection Relay, (Bay 11)</t>
  </si>
  <si>
    <t>111077A</t>
  </si>
  <si>
    <t>Bree 88/11kV SS, 11kV Feeder Board 4, Kerk Street Central Dist., E/F Alarm &amp; Trip, (Bay 12)</t>
  </si>
  <si>
    <t>194709B</t>
  </si>
  <si>
    <t>Bree 88/11kV SS, 11kV Feeder Board 4, Kerk Street Central Dist., Overcurrent Protection Relay, (Bay 12)</t>
  </si>
  <si>
    <t>111073A</t>
  </si>
  <si>
    <t>Bree 88/11kV SS, 11kV Feeder Board 4, Jeppe Street (W) Dist., E/F Alarm &amp; Trip, (Bay 13)</t>
  </si>
  <si>
    <t>CDG16AF4A5</t>
  </si>
  <si>
    <t>115433A</t>
  </si>
  <si>
    <t>Bree 88/11kV SS, 11kV Feeder Board 4, Jeppe Street (W) Dist., Overcurrent Protection Relay, (Bay 13)</t>
  </si>
  <si>
    <t>111078A</t>
  </si>
  <si>
    <t>Bree 88/11kV SS, 11kV Feeder Board 4, Bree St. (W) Dist., E/F Alarm &amp; Trip, (Bay 14)</t>
  </si>
  <si>
    <t>194712B</t>
  </si>
  <si>
    <t>Bree 88/11kV SS, 11kV Feeder Board 4, Bree St. (W) Dist., Overcurrent Protection Relay, (Bay 14)</t>
  </si>
  <si>
    <t>110351A</t>
  </si>
  <si>
    <t>Bree 88/11kV SS Control Room, Fire Alarm System</t>
  </si>
  <si>
    <t>Bree 88/11kV SS Control Room, 11kV Feeder Board No. 4, Interconnector Standby Board 3 Feeder Board 4, Meter</t>
  </si>
  <si>
    <t>A8062464</t>
  </si>
  <si>
    <t>Bree 88/11kV SS Control Room, 11kV Feeder Board No. 2, Interconnector Standby Board 3 Feeder Board 2,</t>
  </si>
  <si>
    <t>A8064343</t>
  </si>
  <si>
    <t>Bree 88/11kV SS Control Room, Telecontrol Cubicle Junction</t>
  </si>
  <si>
    <t>Bree 88/11kV SS Control Room, RTU</t>
  </si>
  <si>
    <t>Bree 88/11kV SS Robot Room, VSR Interface</t>
  </si>
  <si>
    <t>Bree 88/11kV SS Control Room, Pilot Board</t>
  </si>
  <si>
    <t>Bree 88/11kV SS Control Room, Distribution Board 380V Change Over Panel</t>
  </si>
  <si>
    <t>Bree 88/11kV SS Control Room, 35X4 from Auto Change Over Panel</t>
  </si>
  <si>
    <t>Firnow</t>
  </si>
  <si>
    <t>Bree 88/11kV SS Control Room, DC Panel</t>
  </si>
  <si>
    <t>Thorn MI</t>
  </si>
  <si>
    <t>Fuses For DC Panel: 32</t>
  </si>
  <si>
    <t>Bree 88/11kV SS Battery Room X52 Cells</t>
  </si>
  <si>
    <t>FCP 21</t>
  </si>
  <si>
    <t>2V 320Ah @10hrs</t>
  </si>
  <si>
    <t>SG 1.250 @ 25 (Degrees Celcius)</t>
  </si>
  <si>
    <t>Replacement Cost (rands)</t>
  </si>
  <si>
    <t>Pritchard 88/11kV  Substation</t>
  </si>
  <si>
    <t>Pritchard Street</t>
  </si>
  <si>
    <t>28°02'53.2" E</t>
  </si>
  <si>
    <t>26°12'09.3" S</t>
  </si>
  <si>
    <t>Pritchard 88/11kV Feeder Board 2 Room, Prospect/Durban/Kazerne 2/Incomer 2, (Bay 21)</t>
  </si>
  <si>
    <t>Pritchard 88/11kV Feeder Board 2 Room, Prospect/Durban/Kazerne 2/Incomer 2, (Bay 22)</t>
  </si>
  <si>
    <t>Pritchard 88/11kV Feeder Board 2 Room, S/W Corner Jeppe &amp; Von Wielligh Street, (Bay 23)</t>
  </si>
  <si>
    <t>Pritchard 88/11kV Feeder Board 2 Room, 69 Pritchard Street, (Bay 24)</t>
  </si>
  <si>
    <t>Pritchard 88/11kV Feeder Board 2 Room, ABSA Campus No. 1 1kV Distributor, (Bay 25)</t>
  </si>
  <si>
    <t>Pritchard 88/11kV Feeder Board 2 Room, Standby O.I.I's In Basement, (Bay 26)</t>
  </si>
  <si>
    <t>Pritchard 88/11kV Feeder Board 2 Room, President Street East, (Bay 27)</t>
  </si>
  <si>
    <t>Pritchard 88/11kV Feeder Board 2 Room, Pritchard Street Central, (Bay 28)</t>
  </si>
  <si>
    <t>Pritchard 88/11kV Feeder Board 2 Room, Bus Section Isolator 2S4, (Bay 29)</t>
  </si>
  <si>
    <t>Pritchard 88/11kV Feeder Board 2 Room, Pritchard Street E, (Bay 30)</t>
  </si>
  <si>
    <t>Pritchard 88/11kV Feeder Board 2 Room, President Street West Distributor, (Bay 31)</t>
  </si>
  <si>
    <t>Pritchard 88/11kV Feeder Board 2 Room, ABSA Campus No. 2 88/11kV Distributor, (Bay 32)</t>
  </si>
  <si>
    <t>Pritchard 88/11kV Feeder Board 2 Room, ABSA Campus No. 3 88/11kV Distributor, (Bay 33)</t>
  </si>
  <si>
    <t>Pritchard 88/11kV Feeder Board 2 Room, Kerk Street East Distributor, (Bay 34)</t>
  </si>
  <si>
    <t>Pritchard 88/11kV Feeder Board 2 Room, Market Street Distributor, (Bay 35)</t>
  </si>
  <si>
    <t>Pritchard 88/11kV Feeder Board 2 Room, Standby BRD 4 Interconnector Feeder BRD 2, (Bay 36)</t>
  </si>
  <si>
    <t>Pritchard 88/11kV Feeder Board 2 Room, Standby BRD 4 Interconnector Feeder BRD 2, (Bay 37)</t>
  </si>
  <si>
    <t>Pritchard 88/11kV Feeder Board 1 Room, Prospect/ Kazerne 1 Incomer, (Bay 1)</t>
  </si>
  <si>
    <t>Pritchard 88/11kV Feeder Board 1 Room, Prospect/ Kazerne 1 Incomer (IT0/Z), (Bay 2)</t>
  </si>
  <si>
    <t>Pritchard 88/11kV Feeder Board 1 Room, 3T0 HV Chamber Sunlam Sentrum, (Bay 3)</t>
  </si>
  <si>
    <t>Pritchard 88/11kV Feeder Board 1 Room, Bree Street 0.1.1.S Basement, (Bay 4)</t>
  </si>
  <si>
    <t>Pritchard 88/11kV Feeder Board 1 Room, Jeppe Street .E., (Bay 5)</t>
  </si>
  <si>
    <t>Pritchard 88/11kV Feeder Board 1 Room, Jeppe Street .W., (Bay 6)</t>
  </si>
  <si>
    <t>Pritchard 88/11kV Feeder Board 1 Room, Plein Street .W, (Bay 7)</t>
  </si>
  <si>
    <t>Pritchard 88/11kV Feeder Board 1 Room, Plein Street .E, (Bay 8)</t>
  </si>
  <si>
    <t>Pritchard 88/11kV Feeder Board 1 Room, Busbar, (Bay 9)</t>
  </si>
  <si>
    <t>Pritchard 88/11kV Feeder Board 1 Room, Bus Sectionalizer (1S4), (Bay 10)</t>
  </si>
  <si>
    <t>Pritchard 88/11kV Feeder Board 1 Room, Kerk Street .E. Dist., (Bay 11)</t>
  </si>
  <si>
    <t>Pritchard 88/11kV Feeder Board 1 Room, Pritchard Street .E. Dist., (Bay 12)</t>
  </si>
  <si>
    <t>Pritchard 88/11kV Feeder Board 1 Room, Pritchard Street .W. Dist., (Bay 13)</t>
  </si>
  <si>
    <t>Pritchard 88/11kV Feeder Board 1 Room, President Street Dist., (Bay 14)</t>
  </si>
  <si>
    <t>Pritchard 88/11kV Feeder Board 1 Room, No Nameplate, (Bay 15)</t>
  </si>
  <si>
    <t>Pritchard 88/11kV Feeder Board 1 Room, Standby 0.1.1.S Basement, (Bay 16)</t>
  </si>
  <si>
    <t>Pritchard 88/11kV Feeder Board 1 Room, Standby Board 4 Interconnector Feeder Board 1 (1S0-Y), (Bay 17)</t>
  </si>
  <si>
    <t>Pritchard 88/11kV Feeder Board 1 Room, Standby Board 4 Interconnector Feeder Board 1 (1S0-Z), (Bay 18)</t>
  </si>
  <si>
    <t>88kV Switchgear (Outdoors)</t>
  </si>
  <si>
    <t>Pritchard 88/11kV SS, 88kV Transformer 1, Marshalling Kiosk</t>
  </si>
  <si>
    <t>Pritchard 88/11kV SS, 88kV Transformer 2, Marshalling Kiosk</t>
  </si>
  <si>
    <t>Pritchard 88/11kV SS, Prospect 4 88kV Cable Isolator (203)</t>
  </si>
  <si>
    <t>Pritchard 88/11kV SS, 88kV SF6 Isolator Bank 4</t>
  </si>
  <si>
    <t>Pritchard 88/11kV SS, 88kV SF6 Isolator Bank 3</t>
  </si>
  <si>
    <t>Pritchard 88/11kV SS, 88kV SF6 Control Panel</t>
  </si>
  <si>
    <t>Pritchard 88/11kV SS, Bree 4 88kV Cable Isolator (403)</t>
  </si>
  <si>
    <t>Pitchard SS, 45 MVA, Bay 1, 88/11 kV</t>
  </si>
  <si>
    <t>Pitchard SS, 45 MVA, Bay 2, 88/11 kV</t>
  </si>
  <si>
    <t>ClassB</t>
  </si>
  <si>
    <t>Pritchard 88/11kV SS, 88kV Current Transfomer To BS 3938</t>
  </si>
  <si>
    <t>ETC</t>
  </si>
  <si>
    <t>0 1 6 3 2 / 1 3</t>
  </si>
  <si>
    <t>Pritchard 88/11kV SS, 88kV Transformer 1 X3</t>
  </si>
  <si>
    <t>Pritchard 88/11kV SS, 88kV Transformer 2 X3</t>
  </si>
  <si>
    <t>Pritchard 88/11kV SS, 88kV Transformer 1 X4</t>
  </si>
  <si>
    <t>Pritchard 88/11kV SS, 11kV Transformer 1 X16</t>
  </si>
  <si>
    <t>Pritchard 88/11kV SS, Auxiliary Transformer 1 X2</t>
  </si>
  <si>
    <t>Pitchard SS, 100kVA, TRf AUX, Bay 1, 11kV/380V</t>
  </si>
  <si>
    <t>Sema</t>
  </si>
  <si>
    <t>TA17750/4</t>
  </si>
  <si>
    <t>Pitchard SS, 100kVA, TRf AUX, Bay 2, 11kV/380V</t>
  </si>
  <si>
    <t>Pritchard SS, Bay 1</t>
  </si>
  <si>
    <t>Serveron</t>
  </si>
  <si>
    <t>Pritchard 88/11kV control room,11 kV Feeder Board No. 1, Transformer No. 1 Control Panel, Tap Changer Control Relay</t>
  </si>
  <si>
    <t>Regsys</t>
  </si>
  <si>
    <t>M12084196</t>
  </si>
  <si>
    <t>250VDC</t>
  </si>
  <si>
    <t>Pritchard 88/11kV control room,11 kV Feeder Board No. 1, Transformer No. 1 Control Panel, 88kV Backup Protection Relay-F50/51</t>
  </si>
  <si>
    <t>SEL-787</t>
  </si>
  <si>
    <t>Pritchard 88/11kV control room, 11 kV Feeder Board No. 1, Transformer No. 1 Control Panel, 88kV Main Protection Relay-F87T</t>
  </si>
  <si>
    <t>Pritchard 88/11kV control room, 11 kV Feeder Board No. 1, Transformer No. 1 Control Panel, Test Terminals X4</t>
  </si>
  <si>
    <t>Pritchard 88/11kV control room,11 kV Feeder Board No. 1, Prospect/Kazerne No. 1, 11kV Out-Of-Step &amp; Standby E/F - F50/51</t>
  </si>
  <si>
    <t>Pritchard 88/11kV control room,11 kV Feeder Board No. 1, Prospect/Kazerne No. 1, 11kVMain Protection Relay Overcurrent Protection &amp; Earth Fault Protection</t>
  </si>
  <si>
    <t>SEL-315S</t>
  </si>
  <si>
    <t>Pritchard 88/11kV control room, 11 kV Feeder Board No. 1, Prospect/Kazerne No. 1, Test Terminals X6</t>
  </si>
  <si>
    <t>Pritchard 88/11kV control room, 11 kV Feeder Board No. 1, Interconnector To Standby Board No. 4,  11kV Out-Of-Step Differential - F87</t>
  </si>
  <si>
    <t>Pritchard 88/11kV control room, 11 kV Feeder Board No. 1, Interconnector To Standby Board No. 4, 11 kV Protection Relay - F50/51</t>
  </si>
  <si>
    <t>Pritchard 88/11kV control room, 11 kV Feeder Board No. 1, Interconnector To Standby Board No. 4, 11kV Standby Cable Differential Relay</t>
  </si>
  <si>
    <t>Pritchard 88/11kV control room, 11 kV Feeder Board No. 1, Interconnector To Standby Board No. 4, Test Terminals X6</t>
  </si>
  <si>
    <t>Pritchard 88/11kV control room, 11kV Standby Board No. 4, Future Transformer Control Panel, Transformer Fault Trip</t>
  </si>
  <si>
    <t>Pritchard 88/11kV control room, 11kV Standby Board No. 4, Future Transformer Control Panel, Earth Fault Protection &amp; Neutral Earth</t>
  </si>
  <si>
    <t>CAG12SPEC323-14</t>
  </si>
  <si>
    <t>921103G</t>
  </si>
  <si>
    <t>Pritchard 88/11kV control room, 11kV Standby Board No. 4, Future Transformer Control Panel, Voltage Regulating Relay</t>
  </si>
  <si>
    <t>RXCE41</t>
  </si>
  <si>
    <t>RK821012-AA</t>
  </si>
  <si>
    <t>RK926015-AD</t>
  </si>
  <si>
    <t>Pritchard 88/11kV control room, 11kV Standby Board No. 4,  Future Transformer Control Panel, Future Standby Board, Pressure Trip</t>
  </si>
  <si>
    <t>Pritchard 88/11kV control room, 11kV Standby Board No. 4,  Future Transformer Control Panel, Lockout 1</t>
  </si>
  <si>
    <t>037617H</t>
  </si>
  <si>
    <t>Pritchard 88/11kV control room, 11kV Standby Board No. 4,  Future Transformer Control Panel, Lockout 2</t>
  </si>
  <si>
    <t>921470J</t>
  </si>
  <si>
    <t>Pritchard 88/11kV control room, 11kV Standby Board No. 4,  Future Transformer Control Panel, Intertrip Receive</t>
  </si>
  <si>
    <t>078618J</t>
  </si>
  <si>
    <t>Pritchard 88/11kV control room, 11kV Standby Board No. 4,  Future Transformer Control Panel, Auto Reclose</t>
  </si>
  <si>
    <t>083862J</t>
  </si>
  <si>
    <t xml:space="preserve">Pritchard 88/11kV control room, 11kV Standby Board No. 4,  Future Transformer Control Panel, Differential Overcurrent Protection </t>
  </si>
  <si>
    <t>083867J</t>
  </si>
  <si>
    <t>Pritchard 88/11kV control room, 11kV Standby Board No. 4,  Future Transformer Control Panel, Restricted Earth Fault Protection</t>
  </si>
  <si>
    <t>083851J</t>
  </si>
  <si>
    <t>Pritchard 88/11kV control room, 11kV Standby Board No. 4,  Future Transformer Control Panel, Test Terminals X1</t>
  </si>
  <si>
    <t>Pritchard 88/11kV control room, 11kV Standby Board No. 4, Bus Section, High Speed Tripping</t>
  </si>
  <si>
    <t>921422G</t>
  </si>
  <si>
    <t>Pritchard 88/11kV control room, 11kV Standby Board No. 4, Bus Section, Intertrip Receive</t>
  </si>
  <si>
    <t>078619J</t>
  </si>
  <si>
    <t>Pritchard 88/11kV control room, 11kV Standby Board No. 4, Bus Section, Auto Reclose</t>
  </si>
  <si>
    <t>078703J</t>
  </si>
  <si>
    <t>Pritchard 88/11kV control room, 11kV Standby Board No. 4, Bus Section, Differential Overcurrent Protection</t>
  </si>
  <si>
    <t>078704J</t>
  </si>
  <si>
    <t>Pritchard 88/11kV control room, 11kV Standby Board No. 4, Bus Section, Test Terminals X1</t>
  </si>
  <si>
    <t>Pritchard 88/11kV control room, 11kV Standby Board No. 4, Bree Substation Interconnector To Standby Board, Overcurrent Protection</t>
  </si>
  <si>
    <t>KCGG14001DE15EED</t>
  </si>
  <si>
    <t>604138H</t>
  </si>
  <si>
    <t>Pritchard 88/11kV control room, 11kV Standby Board No. 4, Bree Substation Interconnector To Standby Board, Translay</t>
  </si>
  <si>
    <t>062688H</t>
  </si>
  <si>
    <t>062689H</t>
  </si>
  <si>
    <t>Pritchard 88/11kV control room, 11kV Standby Board No. 4, Bree Substation Interconnector To Standby Board, Differential Overcurrent Protection</t>
  </si>
  <si>
    <t>083865J</t>
  </si>
  <si>
    <t>Pritchard 88/11kV control room, 11kV Standby Board No. 4, Bree Substation Interconnector To Standby Board, Test Terminals X1</t>
  </si>
  <si>
    <t>Pritchard 88/11kV control room, 11kV Feeder Board No. 2, Intertrip Receive</t>
  </si>
  <si>
    <t>560628C</t>
  </si>
  <si>
    <t>Pritchard 88/11kV control room, 11kV Feeder Board No. 2, Intertripping Relay 1</t>
  </si>
  <si>
    <t>Pritchard 88/11kV control room, 11kV Feeder Board No. 2, Intertripping Relay 2</t>
  </si>
  <si>
    <t>DBA3</t>
  </si>
  <si>
    <t>Pritchard 88/11kV control room, 11kV Feeder Board No. 2, Test Terminals X6</t>
  </si>
  <si>
    <t>Pritchard 88/11kV Feeder Board 2 Room, S/W Corner Jeppe &amp; Von Wielligh Street, Alarm Trip Relay, (Bay  23)</t>
  </si>
  <si>
    <t>KCGG14001D15EEC</t>
  </si>
  <si>
    <t>730528F</t>
  </si>
  <si>
    <t>Pritchard 88/11kV Feeder Board 2 Room, S/W Corner Jeppe &amp; Von Wielligh Street, Test Terminals X2</t>
  </si>
  <si>
    <t>Pritchard 88/11kV Feeder Board 2 Room, 69 Pritchard Street, Alarm Trip Relay, (Bay 24)</t>
  </si>
  <si>
    <t>604152H</t>
  </si>
  <si>
    <t>Pritchard 88/11kV Feeder Board 2 Room, 69 Pritchard Street, Test Terminals X2</t>
  </si>
  <si>
    <t>Pritchard 88/11kV Feeder Board 2 Room, ABSA Campus No. 1 1kV Distributor, Relay</t>
  </si>
  <si>
    <t>AREVA</t>
  </si>
  <si>
    <t>Pritchard 88/11kV Feeder Board 2 Room, ABSA Campus No. 1 1kV Distributor, Test Terminals X2</t>
  </si>
  <si>
    <t>Pritchard 88/11kV Feeder Board 2 Room, Standby O.I.I's In Basement, Alarm Trip Relay, (Bay 26)</t>
  </si>
  <si>
    <t>065180J</t>
  </si>
  <si>
    <t>Pritchard 88/11kV Feeder Board 2 Room, Standby O.I.I's In Basement, Test Terminals X2</t>
  </si>
  <si>
    <t>Pritchard 88/11kV Feeder Board 2 Room, President Street East, Alarm Trip Relay, (Bay 27)</t>
  </si>
  <si>
    <t>730540F</t>
  </si>
  <si>
    <t>Pritchard 88/11kV Feeder Board 2 Room, President Street East, Test Terminals X2</t>
  </si>
  <si>
    <t>Pritchard 88/11kV Feeder Board 2 Room, Pritchard Street Central, Alarm Trip Relay, (Bay 28)</t>
  </si>
  <si>
    <t>819684H</t>
  </si>
  <si>
    <t>Pritchard 88/11kV Feeder Board 2 Room, Pritchard Street Central, Test Terminals X2</t>
  </si>
  <si>
    <t>Pritchard 88/11kV Feeder Board 2 Room, Pritchard Street E,Alarm Trip Relay, (Bay 30)</t>
  </si>
  <si>
    <t>065184J</t>
  </si>
  <si>
    <t>Pritchard 88/11kV Feeder Board 2 Room, Pritchard Street E, Test Terminals X2</t>
  </si>
  <si>
    <t>Pritchard 88/11kV Feeder Board 2 Room, President Street West Distributor, Alarm Trip Relay, (Bay 31)</t>
  </si>
  <si>
    <t>604133H</t>
  </si>
  <si>
    <t>Pritchard 88/11kV Feeder Board 2 Room, President Street West Distributor, Test Terminals X2</t>
  </si>
  <si>
    <t>Pritchard 88/11kV Feeder Board 2 Room, ABSA Campus No. 2 11kV Distributor, Relay</t>
  </si>
  <si>
    <t>Pritchard 88/11kV Feeder Board 2 Room, ABSA Campus No. 2 11kV Distributor, Test Terminals X2</t>
  </si>
  <si>
    <t>Pritchard 88/11kV Feeder Board 2 Room, ABSA Campus No. 3 11kV Distributor, Relay</t>
  </si>
  <si>
    <t>Pritchard 88/11kV Feeder Board 2 Room, ABSA Campus No. 3 11kV Distributor, Test Terminals X2</t>
  </si>
  <si>
    <t>Pritchard 88/11kV Feeder Board 2 Room, Kerk Street East Distributor, Alarm Trip Relay, (Bay 34)</t>
  </si>
  <si>
    <t>819691H</t>
  </si>
  <si>
    <t>Pritchard 88/11kV Feeder Board 2 Room, Kerk Street East Distributor, Test Terminals X2</t>
  </si>
  <si>
    <t>Pritchard 88/11kV Feeder Board 2 Room, Market Street Distributor, Alarm Trip Relay, (Bay 35)</t>
  </si>
  <si>
    <t>065176J</t>
  </si>
  <si>
    <t>Pritchard 88/11kV Feeder Board 2 Room, Market Street Distributor, Test Terminals X2</t>
  </si>
  <si>
    <t>Pritchard SS control room, 11kV Feeder Board No. 2</t>
  </si>
  <si>
    <t xml:space="preserve">Scada </t>
  </si>
  <si>
    <t xml:space="preserve">Pritchard SS control room, Telecontrol Junction Box </t>
  </si>
  <si>
    <t>Pritchard SS control room, RTU Panel</t>
  </si>
  <si>
    <t>Pritchard SS control room, Pilot Board</t>
  </si>
  <si>
    <t>Pritchard SS control room, Telecoms Equipment Panel</t>
  </si>
  <si>
    <t>Pritchard 88/11kV control room</t>
  </si>
  <si>
    <t>Brown &amp; Rutter Control Systems</t>
  </si>
  <si>
    <t>Number of Fuses is 18</t>
  </si>
  <si>
    <t>Pritchard 88/11kV control room, Changeover Circuit Panel</t>
  </si>
  <si>
    <t>Pritchard 88/11kV control room, Distribution Board Panel</t>
  </si>
  <si>
    <t>Jeppe 20.5/6.6 kV Battery Room X52 Cells</t>
  </si>
  <si>
    <t>FCP 15</t>
  </si>
  <si>
    <t>2V 224Ah  @ 10Hr</t>
  </si>
  <si>
    <t>Grand</t>
  </si>
  <si>
    <t>Kazerne 88/11kV  Substation</t>
  </si>
  <si>
    <t>Durban Street</t>
  </si>
  <si>
    <t>City &amp; Suburban</t>
  </si>
  <si>
    <t>28°03'24.5" E</t>
  </si>
  <si>
    <t>26°12'30.0" S</t>
  </si>
  <si>
    <t>Kazerne 88/11kV Incomer 2 (Bay 1)</t>
  </si>
  <si>
    <t>3/2500/40-S1</t>
  </si>
  <si>
    <t>Kazerne 88/11kV Spare Dist. (Bay 2)</t>
  </si>
  <si>
    <t>3/800/20-S1</t>
  </si>
  <si>
    <t>Kazerne 88/11kV Durban Str. Dist. (Bay 3)</t>
  </si>
  <si>
    <t>Kazerne 88/11kV Spare Dist. (Bay 4)</t>
  </si>
  <si>
    <t>Kazerne 88/11kV Betty Str. Dist. (Bay 5)</t>
  </si>
  <si>
    <t>Kazerne 88/11kV No name Dist. (Bay 6)</t>
  </si>
  <si>
    <t>Kazerne 88/11kV Spare Dist. (Bay 7)</t>
  </si>
  <si>
    <t>Kazerne 88/11kV Bus Section 2SO (Bay 8)</t>
  </si>
  <si>
    <t>3/2500/40-S</t>
  </si>
  <si>
    <t>Kazerne 88/11kV Production Park Dist. (Bay 9)</t>
  </si>
  <si>
    <t>Kazerne 88/11kV Spare Dist. (Bay 10)</t>
  </si>
  <si>
    <t>Kazerne 88/11kV Spare Dist. (Bay 11)</t>
  </si>
  <si>
    <t>Kazerne 88/11kV Spare Dist. (Bay 12)</t>
  </si>
  <si>
    <t>Kazerne 88/11kV Durban Str. West Dist. (Bay 13)</t>
  </si>
  <si>
    <t>Kazerne 88/11kV Spare Dist. (Bay 14)</t>
  </si>
  <si>
    <t>Kazerne 88/11kV Incomer 1 (Bay 15)</t>
  </si>
  <si>
    <t>88kV Switchgear(Outdoor)</t>
  </si>
  <si>
    <t>Kazerne 88/11kV TRF 2 Isolator (213)</t>
  </si>
  <si>
    <t>DSB 96/800</t>
  </si>
  <si>
    <t>03/4127</t>
  </si>
  <si>
    <t>Prospect/DBN Street/Pritchard 2 88kV Line Earth (201)</t>
  </si>
  <si>
    <t>AEB 96 E/S</t>
  </si>
  <si>
    <t>03/4126</t>
  </si>
  <si>
    <t>Kazerne 88/11kV TRF 1 Isolator (113)</t>
  </si>
  <si>
    <t>Prospect/DBN Street/Pritchard 1 88kV Line Earth (101)</t>
  </si>
  <si>
    <t>Kazerne SS, 45MVA, Bay 1, 88/11kV</t>
  </si>
  <si>
    <t>Kazerne SS, 45MVA, Bay 2,  88/11kV</t>
  </si>
  <si>
    <t>Kazerne_Auxiliary Bay 1</t>
  </si>
  <si>
    <t>ABB Powertech</t>
  </si>
  <si>
    <t>1995</t>
  </si>
  <si>
    <t>98512</t>
  </si>
  <si>
    <t>Kazerne_Auxiliary Bay 2</t>
  </si>
  <si>
    <t>98511</t>
  </si>
  <si>
    <t>None</t>
  </si>
  <si>
    <t>Kazerne 88/11kV SS 88kV Transformer 2 Srg Arr</t>
  </si>
  <si>
    <t>X3</t>
  </si>
  <si>
    <t>Kazerne 88/11kV SS 88kV Transformer 1 Srg Arr</t>
  </si>
  <si>
    <t>Kazerne 88/11kV SS 88kV TRF 2 Isolator</t>
  </si>
  <si>
    <t>X9</t>
  </si>
  <si>
    <t>Kazerne 88/11kV SS 88kV TRF 2 Bushing Insulators</t>
  </si>
  <si>
    <t>Kazerne 88/11kV SS 11kV TRF 2 Bushing Insulators</t>
  </si>
  <si>
    <t>X4</t>
  </si>
  <si>
    <t>Kazerne 88/11kV SS 88kV TRF 1 Isolator</t>
  </si>
  <si>
    <t>Kazerne 88/11kV SS 88kV TRF 1 Bushing Insulators</t>
  </si>
  <si>
    <t>Kazerne 88/11kV SS 11kV TRF1 Bushing Insulators</t>
  </si>
  <si>
    <t>Control Panels (HV Yard)</t>
  </si>
  <si>
    <t>Kazerne 88/11kV SS 380V Transformer 2 Marshalling Kiosk</t>
  </si>
  <si>
    <t>Kazerne 88/11kV SS 380V Transformer 1 Marshalling Kiosk</t>
  </si>
  <si>
    <t>Kazerne 88/11kV SS 380V Filter Plug</t>
  </si>
  <si>
    <t>Kazerne 88/11kV Control Room, 11kV Feeder Board 2, Transformer 2 Control Panel, REF Relay</t>
  </si>
  <si>
    <t>MCAG14C1BD0001B</t>
  </si>
  <si>
    <t>306215G</t>
  </si>
  <si>
    <t>Kazerne 88/11kV Control Room, 11kV Feeder Board 2, Transformer 2 Control Panel, VR  Relay</t>
  </si>
  <si>
    <t>MVGC01H1AE5602B</t>
  </si>
  <si>
    <t>770148F</t>
  </si>
  <si>
    <t>Kazerne 88/11kV Control Room, 11kV Feeder Board 2, Transformer 2 Control Panel, BTA</t>
  </si>
  <si>
    <t>MVAA21B1BA0751B</t>
  </si>
  <si>
    <t>306223G</t>
  </si>
  <si>
    <t>Kazerne 88/11kV Control Room, 11kV Feeder Board 2, Transformer 2 Control Panel, VTTT Relay</t>
  </si>
  <si>
    <t>306224G</t>
  </si>
  <si>
    <t>Kazerne 88/11kV Control Room, 11kV Feeder Board 2, Transformer 2 Control Panel, WTT/OTT</t>
  </si>
  <si>
    <t>306225G</t>
  </si>
  <si>
    <t>Kazerne 88/11kV Control Room, 11kV Feeder Board 2, Transformer 2 Control Panel, Spare</t>
  </si>
  <si>
    <t>306228G</t>
  </si>
  <si>
    <t>Kazerne 88/11kV Control Room, 11kV Feeder Board 2, Transformer 2 Control Panel, BAA/BAM</t>
  </si>
  <si>
    <t>MVAA23D1BA0795A</t>
  </si>
  <si>
    <t>Kazerne 88/11kV Control Room, 11kV Feeder Board 2, Transformer 2 Control Panel, OLA/OT&amp;WT</t>
  </si>
  <si>
    <t>Kazerne 88/11kV Control Room, 11kV Feeder Board 2, Transformer 2 Control Panel, Spare/TCI/MPO</t>
  </si>
  <si>
    <t>Kazerne 88/11kV Control Room, 11kV Feeder Board 2, Transformer 2 Control Panel, TCSF/ CNA</t>
  </si>
  <si>
    <t>Kazerne 88/11kV Control Room, 11kV Feeder Board 2, Transformer 2 Control Panel, SO</t>
  </si>
  <si>
    <t>MVAJ14B1BA0504A</t>
  </si>
  <si>
    <t>54V</t>
  </si>
  <si>
    <t>Kazerne 88/11kV Control Room, 11kV Feeder Board 2, Transformer 2 Control Panel, SRV/SLV</t>
  </si>
  <si>
    <t>MVAW21B1AB0541A</t>
  </si>
  <si>
    <t>630015B</t>
  </si>
  <si>
    <t>Kazerne 88/11kV Control Room, 11kV Feeder Board 2, Transformer 2 Control Panel, Test Terminals X2</t>
  </si>
  <si>
    <t>Kazerne 88/11kV Control Room, 11kV Feeder Board 2, Incomer 2 Control Panel, Intertripping Relay</t>
  </si>
  <si>
    <t>DBM4PLF2504D</t>
  </si>
  <si>
    <t>770227F</t>
  </si>
  <si>
    <t>Kazerne 88/11kV Control Room, 11kV Feeder Board 2, Incomer 2 Control Panel, OC/BB</t>
  </si>
  <si>
    <t>770124F</t>
  </si>
  <si>
    <t>Kazerne 88/11kV Control Room, 11kV Feeder Board 2, Incomer 2 Control Panel, VS</t>
  </si>
  <si>
    <t>745438F</t>
  </si>
  <si>
    <t>Kazerne 88/11kV Control Room, 11kV Feeder Board 2, Incomer 2 Control Panel, Lockout-2</t>
  </si>
  <si>
    <t>MVAJ14D1GB0783B</t>
  </si>
  <si>
    <t>306234G</t>
  </si>
  <si>
    <t>Kazerne 88/11kV Control Room, 11kV Feeder Board 2, Incomer 2 Control Panel, ARC</t>
  </si>
  <si>
    <t>MVTR51D1CC6011D</t>
  </si>
  <si>
    <t>770129F</t>
  </si>
  <si>
    <t>Kazerne 88/11kV Control Room, 11kV Feeder Board 2, Incomer 2 Control Panel, VTM(T)</t>
  </si>
  <si>
    <t>MVTT14B1BA0773C</t>
  </si>
  <si>
    <t>775092F</t>
  </si>
  <si>
    <t>Kazerne 88/11kV Control Room, 11kV Feeder Board 2, Incomer 2 Control Panel, 52B-X</t>
  </si>
  <si>
    <t>MVAAB1AA0783A</t>
  </si>
  <si>
    <t>Kazerne 88/11kV Control Room, 11kV Feeder Board 2, Incomer 2 Control Panel, Lockout-1</t>
  </si>
  <si>
    <t>306233G</t>
  </si>
  <si>
    <t>Kazerne 88/11kV Control Room, 11kV Feeder Board 2, Incomer 2 Control Panel, VTM</t>
  </si>
  <si>
    <t>MVAG31D1ATA0751B</t>
  </si>
  <si>
    <t>Kazerne 88/11kV Control Room, 11kV Feeder Board 2, Incomer 2 Control Panel, TCS</t>
  </si>
  <si>
    <t>Kazerne 88/11kV Control Room, 11kV Feeder Board 2, Incomer 2 Control Panel, Lockout-1(T)</t>
  </si>
  <si>
    <t>775093F</t>
  </si>
  <si>
    <t>Kazerne 88/11kV Control Room, 11kV Feeder Board 2, Incomer 2 Control Panel, ITS</t>
  </si>
  <si>
    <t>MVAJ4481J10846B</t>
  </si>
  <si>
    <t>447285E</t>
  </si>
  <si>
    <t>Kazerne 88/11kV Control Room, 11kV Feeder Board 2, Incomer 2 Control Panel, Test Terminals X2</t>
  </si>
  <si>
    <t>Kazerne 88/11kV Control Room, 11kV Feeder Board 2, Standby Incomer 1 Control Panel, OC/BB</t>
  </si>
  <si>
    <t>KCGG14001B15EEC</t>
  </si>
  <si>
    <t>306235G</t>
  </si>
  <si>
    <t>Kazerne 88/11kV Control Room, 11kV Feeder Board 2, Standby Incomer 1 Control Panel, CPR</t>
  </si>
  <si>
    <t>MCAG34F1BD3001A</t>
  </si>
  <si>
    <t>770155F</t>
  </si>
  <si>
    <t>Kazerne 88/11kV Control Room, 11kV Feeder Board 2, Standby Incomer 1 Control Panel, ARC</t>
  </si>
  <si>
    <t>770128F</t>
  </si>
  <si>
    <t>Kazerne 88/11kV Control Room, 11kV Feeder Board 2, Standby Incomer 1 Control Panel, Lockout-1</t>
  </si>
  <si>
    <t>306232G</t>
  </si>
  <si>
    <t>Kazerne 88/11kV Control Room, 11kV Feeder Board 2, Standby Incomer 1 Control Panel, TCS</t>
  </si>
  <si>
    <t>Kazerne 88/11kV Control Room, 11kV Feeder Board 2, Standby Incomer 1 Control Panel, 52B-X</t>
  </si>
  <si>
    <t>MVAA11B1AA0781A</t>
  </si>
  <si>
    <t>251168Y</t>
  </si>
  <si>
    <t>Kazerne 88/11kV Control Room, 11kV Feeder Board 2, Standby Incomer 1 Control Panel, TDR</t>
  </si>
  <si>
    <t>775091F</t>
  </si>
  <si>
    <t>Kazerne 88/11kV Control Room, 11kV Feeder Board 2, Standby Incomer 1 Control Panel, VTTT</t>
  </si>
  <si>
    <t>MVAA11B1AA0783A</t>
  </si>
  <si>
    <t>Kazerne 88/11kV Control Room, 11kV Feeder Board 2, Standby Incomer 1 Control Panel, Test Terminals X3</t>
  </si>
  <si>
    <t>Kazerne 88/11kV Control Room, 11kV Feeder Board 2, Standby Transformer 1 Adaption Control Panel, Intertripping Relay</t>
  </si>
  <si>
    <t>306236G</t>
  </si>
  <si>
    <t>Kazerne 88/11kV Control Room, 11kV Feeder Board 2, Standby Transformer 1 Adaption Control Panel, ITS</t>
  </si>
  <si>
    <t>MVAJ44H1JA0846B</t>
  </si>
  <si>
    <t>447286E</t>
  </si>
  <si>
    <t>Kazerne 88/11kV Control Room, 11kV Feeder Board 2, Standby Transformer 1 Adaption Control Panel, SRV/SLV</t>
  </si>
  <si>
    <t>514291C</t>
  </si>
  <si>
    <t>Kazerne 88/11kV Control Room, 11kV Feeder Board 2, Standby Transformer 1 Adaption Control Panel, VTM(T)</t>
  </si>
  <si>
    <t>751725F</t>
  </si>
  <si>
    <t>Kazerne 88/11kV Control Room, 11kV Feeder Board 2, Standby Transformer 1 Adaption Control Panel, REF</t>
  </si>
  <si>
    <t>306216G</t>
  </si>
  <si>
    <t>Kazerne 88/11kV Control Room, 11kV Feeder Board 2, Standby Transformer 1 Adaption Control Panel, VRR</t>
  </si>
  <si>
    <t>770149F</t>
  </si>
  <si>
    <t>Kazerne 88/11kV Control Room, 11kV Feeder Board 2, Standby Transformer 1 Adaption Control Panel, BTM/PR/BTA</t>
  </si>
  <si>
    <t>306226G</t>
  </si>
  <si>
    <t>Kazerne 88/11kV Control Room, 11kV Feeder Board 2, Standby Transformer 1 Adaption Control Panel, TCP/VTTT</t>
  </si>
  <si>
    <t>306227G</t>
  </si>
  <si>
    <t>Kazerne 88/11kV Control Room, 11kV Feeder Board 2, Standby Transformer 1 Adaption Control Panel, WTT/OTT</t>
  </si>
  <si>
    <t>306230G</t>
  </si>
  <si>
    <t>Kazerne 88/11kV Control Room, 11kV Feeder Board 2, Standby Transformer 1 Adaption Control Panel, Spare</t>
  </si>
  <si>
    <t>306229G</t>
  </si>
  <si>
    <t>Kazerne 88/11kV Control Room, 11kV Feeder Board 2, Standby Transformer 1 Adaption Control Panel, BAA/BAM</t>
  </si>
  <si>
    <t>Kazerne 88/11kV Control Room, 11kV Feeder Board 2, Standby Transformer 1 Adaption Control Panel, OLA/OT&amp;WT</t>
  </si>
  <si>
    <t>Kazerne 88/11kV Control Room, 11kV Feeder Board 2, Standby Transformer 1 Adaption Control Panel, Spare/TCI/MPO</t>
  </si>
  <si>
    <t>Kazerne 88/11kV Control Room, 11kV Feeder Board 2, Standby Transformer 1 Adaption Control Panel, TCSF/C N A</t>
  </si>
  <si>
    <t>Kazerne 88/11kV Control Room, 11kV Feeder Board 2, Standby Transformer 1 Adaption Control Panel, Lockout-1(T)</t>
  </si>
  <si>
    <t>Kazerne 88/11kV Control Room, 11kV Feeder Board 2, Standby Transformer 1 Adaption Control Panel, Lockout-3</t>
  </si>
  <si>
    <t>360380G</t>
  </si>
  <si>
    <t>Kazerne 88/11kV Control Room, 11kV Feeder Board 2, Standby Transformer 1 Adaption Control Panel, VTL</t>
  </si>
  <si>
    <t>MVAG31D1AFA0751B</t>
  </si>
  <si>
    <t>Kazerne 88/11kV Control Room, 11kV Feeder Board 2, Standby Transformer 1 Adaption Control Panel, SO</t>
  </si>
  <si>
    <t>Kazerne 88/11kV Control Room, 11kV Feeder Board 2, Standby Transformer 1 Adaption Control Panel, Test Terminals X2</t>
  </si>
  <si>
    <t>Kazerne 88/11kV Old Control Room, R4 Transformers, (Relay)</t>
  </si>
  <si>
    <t>BF1001099263</t>
  </si>
  <si>
    <t>240V</t>
  </si>
  <si>
    <t>T0944088</t>
  </si>
  <si>
    <t>BF1001099262</t>
  </si>
  <si>
    <t>T0944089</t>
  </si>
  <si>
    <t>Kazerne 88/11kV Old Control Room, Cable Protection X6</t>
  </si>
  <si>
    <t>7VH8000-4CA04/C</t>
  </si>
  <si>
    <t>Kazerne 88/11kV Old Control Room, Align Diff Relay X2</t>
  </si>
  <si>
    <t>7SD2400-4CA10/BB</t>
  </si>
  <si>
    <t xml:space="preserve">Kazerne 88/11kV Old Control Room, Kazerne 1 Translay </t>
  </si>
  <si>
    <t>HO4BF0001AA5</t>
  </si>
  <si>
    <t>751503D</t>
  </si>
  <si>
    <t xml:space="preserve">Kazerne 88/11kV Old Control Room, Kazerne 2 Translay </t>
  </si>
  <si>
    <t>312635E</t>
  </si>
  <si>
    <t xml:space="preserve">Kazerne 88/11kV Old Control Room, Fordsburg 3 Translay </t>
  </si>
  <si>
    <t>312630E</t>
  </si>
  <si>
    <t xml:space="preserve">Kazerne 88/11kV Old Control Room, Fordsburg 4 Translay </t>
  </si>
  <si>
    <t>312627E</t>
  </si>
  <si>
    <t>Kazerne 88/11kV Feeder Board 2, Trip Circuit Supervision, (Bay 2)</t>
  </si>
  <si>
    <t>MVAX31C1CD0754A</t>
  </si>
  <si>
    <t>Kazerne 88/11kV Feeder Board 2, O/C &amp; E/F Protection, (Bay 3)</t>
  </si>
  <si>
    <t>730547F</t>
  </si>
  <si>
    <t>Kazerne 88/11kV Feeder Board 2, Trip Circuit Supervision, (Bay 3)</t>
  </si>
  <si>
    <t>Kazerne 88/11kV Feeder Board 2, O/C &amp; E/F Protection, (Bay 4)</t>
  </si>
  <si>
    <t>730545F</t>
  </si>
  <si>
    <t>Kazerne 88/11kV Feeder Board 2, Trip Circuit Supervision, (Bay 4)</t>
  </si>
  <si>
    <t>Kazerne 88/11kV Feeder Board 2, O/C &amp; E/F Protection, (Bay 5)</t>
  </si>
  <si>
    <t>730544F</t>
  </si>
  <si>
    <t>Kazerne 88/11kV Feeder Board 2, Trip Circuit Supervision, (Bay 5)</t>
  </si>
  <si>
    <t>Kazerne 88/11kV Feeder Board 2, Trip Circuit Supervision, (Bay 6)</t>
  </si>
  <si>
    <t>Kazerne 88/11kV Feeder Board 2, O/C &amp; E/F Protection, (Bay 7)</t>
  </si>
  <si>
    <t>730546F</t>
  </si>
  <si>
    <t>Kazerne 88/11kV Feeder Board 2, Trip Circuit Supervision, (Bay 7)</t>
  </si>
  <si>
    <t>Kazerne 88/11kV Feeder Board 2, O/C &amp; E/F Protection, (Bay 8)</t>
  </si>
  <si>
    <t>KCGG14001D12EEAZ</t>
  </si>
  <si>
    <t>330074E</t>
  </si>
  <si>
    <t>Kazerne 88/11kV Feeder Board 2, Trip Circuit Supervision, (Bay 8)</t>
  </si>
  <si>
    <t>Kazerne 88/11kV Feeder Board 2, O/C &amp; E/F Protection, (Bay 9)</t>
  </si>
  <si>
    <t>730531F</t>
  </si>
  <si>
    <t>Kazerne 88/11kV Feeder Board 2, Trip Circuit Supervision, (Bay 9)</t>
  </si>
  <si>
    <t>Kazerne 88/11kV Feeder Board 2, Trip Circuit Supervision, (Bay 10)</t>
  </si>
  <si>
    <t>Kazerne 88/11kV Feeder Board 2, Trip Circuit Supervision, (Bay 11)</t>
  </si>
  <si>
    <t>Kazerne 88/11kV Feeder Board 2, O/C &amp; E/F Protection, (Bay 12)</t>
  </si>
  <si>
    <t>730538F</t>
  </si>
  <si>
    <t>Kazerne 88/11kV Feeder Board 2, Trip Circuit Supervision, (Bay 12)</t>
  </si>
  <si>
    <t>Kazerne 88/11kV Feeder Board 2, O/C &amp; E/F Protection, (Bay 13)</t>
  </si>
  <si>
    <t>730533F</t>
  </si>
  <si>
    <t>Kazerne 88/11kV Feeder Board 2, Trip Circuit Supervision, (Bay 13)</t>
  </si>
  <si>
    <t>Kazerne 88/11kV Feeder Board 2, Trip Circuit Supervision, (Bay 14)</t>
  </si>
  <si>
    <t>Kazerne 88/11kV Feeder Board 2, Test Terminals X25</t>
  </si>
  <si>
    <t>Kazerne SS Control Room, General Alarm Panel</t>
  </si>
  <si>
    <t>Kazerne SS Control Room, Fire Alarm Panel</t>
  </si>
  <si>
    <t>Kazerne SS Control Room, 11kV Feeder Board 2, Standby Incomer 1 Control Panel</t>
  </si>
  <si>
    <t>A8064335</t>
  </si>
  <si>
    <t>Kazerne SS Old Control Room, Telecontrol Junction Cubicle Panel</t>
  </si>
  <si>
    <t>Kazerne SS Old Control Room, RTU Panel</t>
  </si>
  <si>
    <t>Kazerne SS Control Room, RTU</t>
  </si>
  <si>
    <t>D20RTU</t>
  </si>
  <si>
    <t>Kazerne SS Control Room, Fox Panel</t>
  </si>
  <si>
    <t>Kazerne SS Control Room, Fibre Optic Panel</t>
  </si>
  <si>
    <t>Kazerne SS Control Room, Fibre Optic Terminations &amp; Control Cables Panel</t>
  </si>
  <si>
    <t>Kazerne SS Control Room, Pilot &amp; Voice Frequency Panel</t>
  </si>
  <si>
    <t>Kazerne 88/11kV Control Room, Converter</t>
  </si>
  <si>
    <t>94/0234/1</t>
  </si>
  <si>
    <t>Kazerne 88/11kV Control Room, Inverter</t>
  </si>
  <si>
    <t>Allied Rectifier Equipment</t>
  </si>
  <si>
    <t>PEB415105</t>
  </si>
  <si>
    <t>SM8137/2</t>
  </si>
  <si>
    <t>Kazerne 88/11kV Battery Room</t>
  </si>
  <si>
    <t>1V11060A05</t>
  </si>
  <si>
    <t xml:space="preserve">05/0122 </t>
  </si>
  <si>
    <t>SP317A</t>
  </si>
  <si>
    <t>Kazerne 88/11kV Control Room, External Supply Incomer</t>
  </si>
  <si>
    <t>Kazerne 88/11kV Control Room, Distribution</t>
  </si>
  <si>
    <t>Kazerne 88/11kV Control Room, Transfomer Supply Incomer</t>
  </si>
  <si>
    <t>Kazerne 88/11kV Battery Room X52 Cells</t>
  </si>
  <si>
    <t>2V 128Ah @10hr</t>
  </si>
  <si>
    <t>Kazerne 88/11kV Battery Room X4 Cells</t>
  </si>
  <si>
    <t>OGI25LA</t>
  </si>
  <si>
    <t>12V 38Ah</t>
  </si>
  <si>
    <t>Mayfair 88/11kV Substation</t>
  </si>
  <si>
    <t>67 Bellona Road</t>
  </si>
  <si>
    <t>28°00'10.4" E</t>
  </si>
  <si>
    <t>26°11'45.9" S</t>
  </si>
  <si>
    <t>Mayfair 88/11kV SS Feeder Board 1B, Orlando/Fordsburg 1 Incomer 1, (Section 1)(Bay 21)</t>
  </si>
  <si>
    <t>Mayfair 88/11kV SS Feeder Board 1B, Orlando/Fordsburg 1 Incomer 1, (Section 1)(Bay 22)</t>
  </si>
  <si>
    <t>Mayfair 88/11kV SS Feeder Board 1B, Spare, (Section 1)(Bay 23)</t>
  </si>
  <si>
    <t>Mayfair 88/11kV SS Feeder Board 1B, Local RMI (Section 1)(Bay 24)</t>
  </si>
  <si>
    <t>Mayfair 88/11kV SS Feeder Board 1B, Vrededorp 1 Interconnector, (Section 1)(Bay 25)</t>
  </si>
  <si>
    <t>Mayfair 88/11kV SS Feeder Board 1B, Vrededorp 2 Interconnector, (Section 1)(Bay 26)</t>
  </si>
  <si>
    <t>Mayfair 88/11kV SS Feeder Board 1B, S.A.B.C No. 1, (Section 1)(Bay 27)</t>
  </si>
  <si>
    <t>Mayfair 88/11kV SS Feeder Board 1B, S.A.B.C No. 2, (Section 1)(Bay 28)</t>
  </si>
  <si>
    <t>Mayfair 88/11kV SS Feeder Board 1B, Off Load Isolator, (Section 2)(Bay 29)</t>
  </si>
  <si>
    <t>Mayfair 88/11kV SS Feeder Board 1B, S.A.B.C No. 3, (Section 2)(Bay 30)</t>
  </si>
  <si>
    <t>Mayfair 88/11kV SS Feeder Board 1B, S.A.B.C No. 4, (Section 2)(Bay 31)</t>
  </si>
  <si>
    <t>Mayfair 88/11kV SS Feeder Board 1B, S.A.B.C No. 5, (Section 2)(Bay 32)</t>
  </si>
  <si>
    <t>Mayfair 88/11kV SS Feeder Board 1B, Vrededorp 3 Interconnector, (Section 2)(Bay 33)</t>
  </si>
  <si>
    <t>Mayfair 88/11kV SS Feeder Board 1B, Brixton Dist., (Section 2)(Bay 34)</t>
  </si>
  <si>
    <t>Mayfair 88/11kV SS Feeder Board 1B, Homestead Park Dist., (Section 2)(Bay 35)</t>
  </si>
  <si>
    <t>Mayfair 88/11kV SS Feeder Board 1B, SB2A Interconnectot FB 1B Standby Board 2A, (Section 2)(Bay 36)</t>
  </si>
  <si>
    <t>Mayfair 88/11kV SS Feeder Board 1B, SB2A Interconnectot FB 1B Standby Board 2A, (Section 2)(Bay 37)</t>
  </si>
  <si>
    <t>Mayfair 88/11kV SS Feeder Board 1B, Load Control</t>
  </si>
  <si>
    <t>P3-0F</t>
  </si>
  <si>
    <t>Mayfair 88/11kV SS Feeder Board 2B, Orlando/Fordsburg 2 Incomer 2, (Bay 1)</t>
  </si>
  <si>
    <t>Mayfair 88/11kV SS Feeder Board 2B, Orlando/Fordsburg 2 Incomer 2, (Bay 2)</t>
  </si>
  <si>
    <t>Mayfair 88/11kV SS Feeder Board 2B, Spare, (Bay 3)</t>
  </si>
  <si>
    <t>600A</t>
  </si>
  <si>
    <t>Mayfair 88/11kV SS Feeder Board 2B, Mayfair 'W' Dist., (Bay 4)</t>
  </si>
  <si>
    <t>Mayfair 88/11kV SS Feeder Board 2B, Amalgam Standby, (Bay 5)</t>
  </si>
  <si>
    <t>Mayfair 88/11kV SS Feeder Board 2B, Crown Dist., (Bay 6)</t>
  </si>
  <si>
    <t>Mayfair 88/11kV SS Feeder Board 2B, Vredepark Dist., (Bay 7)</t>
  </si>
  <si>
    <t>Mayfair 88/11kV SS Feeder Board 2B, Off-Load Isolator, (Bay 8)</t>
  </si>
  <si>
    <t>Mayfair 88/11kV SS Feeder Board 2B, Spare, (Bay 9)</t>
  </si>
  <si>
    <t>Mayfair 88/11kV SS Feeder Board 2B, Spare, (Bay 10)</t>
  </si>
  <si>
    <t>Mayfair 88/11kV SS Feeder Board 2B, Spare, (Bay 11)</t>
  </si>
  <si>
    <t>Mayfair 88/11kV SS Feeder Board 2B, Spare, (Bay 12)</t>
  </si>
  <si>
    <t>Mayfair 88/11kV SS Feeder Board 2B, Amalgam Dist., (Bay 13)</t>
  </si>
  <si>
    <t>Mayfair 88/11kV SS Feeder Board 2B, Amalgam EXT. 10 Dist., (Bay 14)</t>
  </si>
  <si>
    <t>Mayfair 88/11kV SS Feeder Board 2B, Spare, (Bay 15)</t>
  </si>
  <si>
    <t>Mayfair 88/11kV SS Feeder Board 2B, SB 2A Interconnector 2B, (Bay 16)</t>
  </si>
  <si>
    <t>Mayfair 88/11kV SS Feeder Board 2B, SB 2A Interconnector 2B, (Bay 17)</t>
  </si>
  <si>
    <t>Mayfair 88/11kV SS Feeder Board 2B , Spare Circuit Breakers</t>
  </si>
  <si>
    <t>3 1 6 6 6 8 0 9</t>
  </si>
  <si>
    <t>Mayfair 88/11kV SS Feeder Board 2B Room, Spare Circuit Breakers</t>
  </si>
  <si>
    <t>3 1 5 3 1 7 8 0</t>
  </si>
  <si>
    <t>3 1 5 3 1 7 8 3</t>
  </si>
  <si>
    <t xml:space="preserve">3 1 5 5 2 8 1 8 </t>
  </si>
  <si>
    <t>Mayfair SS 380V Supply for Filter Bellona 300A Fuses</t>
  </si>
  <si>
    <t>Mayfair SS 88kV Orlando/Fordsburg 1, Transformer 1A, Isolator 1A (113)</t>
  </si>
  <si>
    <t>Mayfair SS 88kV Orlando/Fordsburg 1, Transformer 1B, Isolator 1B (513)</t>
  </si>
  <si>
    <t>Mayfair SS 88kV Orlando/Fordsburg 1, Line Earth (101)</t>
  </si>
  <si>
    <t>Mayfair SS 88kV Orlando/Fordsburg Incomer 2, Transformer 2B, Isolator 2B (613)</t>
  </si>
  <si>
    <t>Mayfair SS 88kV Orlando/Fordsburg Incomer 2, Line Earth (201)</t>
  </si>
  <si>
    <t>Mayfair SS 88kV Orlando/Fordsburg Incomer 2, Transformer 2A, Isolator 2A (213)</t>
  </si>
  <si>
    <t>Mayfair SS 88/11 kV, 45MVA, TRF Bay 1B</t>
  </si>
  <si>
    <t>Crompton Greaves</t>
  </si>
  <si>
    <t>BE09373/2</t>
  </si>
  <si>
    <t>Mayfair SS 88/11 kV, 45MVA, TRF Bay 2B</t>
  </si>
  <si>
    <t>Mayfair SS 88/11 kV, 45MVA, TRF Bay 2A</t>
  </si>
  <si>
    <t>TFT78</t>
  </si>
  <si>
    <t>Mayfair SS 88kV Orlando/Fordsburg Incomer 1 X6</t>
  </si>
  <si>
    <t>Mayfair SS 88kV Transformer 1B X6</t>
  </si>
  <si>
    <t>Mayfair SS 88kV Orlando/Fordsburg Incomer 2 X4</t>
  </si>
  <si>
    <t>Not in Operation</t>
  </si>
  <si>
    <t>Mayfair SS 88kV Orlando/Fordsburg Incomer 1, Transformer 1B, Busbar X30</t>
  </si>
  <si>
    <t>Mayfair SS 88kV Transformer 1B X4</t>
  </si>
  <si>
    <t>Mayfair SS 11kV Transformer 1B X7</t>
  </si>
  <si>
    <t>Mayfair SS 88kV Orlando/Fordsburg Incomer 2, Transformer 2A, Busbar X27</t>
  </si>
  <si>
    <t>Mayfair SS 88kV Transformer 2A X4</t>
  </si>
  <si>
    <t>Mayfair SS 11kV Transformer 2A X7</t>
  </si>
  <si>
    <t>Mayfair SS 88kV Orlando/Fordsburg Incomer 2, Transformer 2B, Busbar X3</t>
  </si>
  <si>
    <t>Mayfair SS 88kV Transformer 2B X3</t>
  </si>
  <si>
    <t>Mayfair SS 11kV Transformer 2B X3</t>
  </si>
  <si>
    <t>Mayfair SS, 200kVA, TRF AUX, Bay 1B, 11kV/380V</t>
  </si>
  <si>
    <t>TOS</t>
  </si>
  <si>
    <t>Mayfair SS 88kV Transformer 1B, Marshalling Kiosk</t>
  </si>
  <si>
    <t>Mayfair SS 88kV Transformer 2A, Marshalling Kiosk</t>
  </si>
  <si>
    <t>Mayfair SS 88kV Transformer 2B, Marshalling Kiosk</t>
  </si>
  <si>
    <t>Needs to be replaced/Maintanance</t>
  </si>
  <si>
    <t>Mayfair 88/11kV SS  Feeder Board 1B, Transformer Control Panel, Voltage Regulating Relay</t>
  </si>
  <si>
    <t>RK821001-AB</t>
  </si>
  <si>
    <t>RXTNB21</t>
  </si>
  <si>
    <t>Mayfair 88/11kV SS  Feeder Board 1B, Transformer Control Panel, Trnsformer Trips</t>
  </si>
  <si>
    <t>GEC  Measurements</t>
  </si>
  <si>
    <t>VAA93SPEC2SF271SA</t>
  </si>
  <si>
    <t>D000190</t>
  </si>
  <si>
    <t>Mayfair 88/11kV SS  Feeder Board 1B, Transformer Control Panel, Earth Fault &amp; Neutral Earth Protection Relay</t>
  </si>
  <si>
    <t>CAG12/CAA13SPEC5AF7SA</t>
  </si>
  <si>
    <t>D000244</t>
  </si>
  <si>
    <t>Mayfair 88/11kV SS  Feeder Board 1B, Orlando/Pennyville 1, Pressure Trip Indication</t>
  </si>
  <si>
    <t>D000182</t>
  </si>
  <si>
    <t>Mayfair 88/11kV SS  Feeder Board 1B, Orlando/Pennyville 1, Overcurrent Protection Relay</t>
  </si>
  <si>
    <t>Mayfair 88/11kV SS  Feeder Board 1B, Orlando/Pennyville 1, LO2</t>
  </si>
  <si>
    <t>VAJY11BF5243BA</t>
  </si>
  <si>
    <t>060384R</t>
  </si>
  <si>
    <t>Mayfair 88/11kV SS  Feeder Board 1B, Orlando/Pennyville 1, Intertrip Send Relay</t>
  </si>
  <si>
    <t>VAJX11BF5243BA</t>
  </si>
  <si>
    <t>064218R</t>
  </si>
  <si>
    <t>Mayfair 88/11kV SS  Feeder Board 1B, Orlando/Pennyville 1, LO1</t>
  </si>
  <si>
    <t>060396R</t>
  </si>
  <si>
    <t>Mayfair 88/11kV SS  Feeder Board 1B, Orlando/Pennyville 1, Intertrip Receive Relay</t>
  </si>
  <si>
    <t>064222R</t>
  </si>
  <si>
    <t>Mayfair 88/11kV SS  Feeder Board 1B, Orlando/Pennyville 1, Auto Reclose</t>
  </si>
  <si>
    <t>064232R</t>
  </si>
  <si>
    <t>Mayfair 88/11kV SS  Feeder Board 1B, Orlando/Pennyville 1, Differential Overcurrent Relay</t>
  </si>
  <si>
    <t>064247R</t>
  </si>
  <si>
    <t>Mayfair 88/11kV SS  Feeder Board 1B, Orlando/Pennyville 1, Restrcited Earth Fault Protection Relay</t>
  </si>
  <si>
    <t>064216R</t>
  </si>
  <si>
    <t>Mayfair 88/11kV SS  Feeder Board 1B, Standby Board 2A, Voltage Transformer Temperature Trip</t>
  </si>
  <si>
    <t>D000180</t>
  </si>
  <si>
    <t>Mayfair 88/11kV SS  Feeder Board 1B, Standby Board 2A, Circulating Current</t>
  </si>
  <si>
    <t>064238R</t>
  </si>
  <si>
    <t>Mayfair 88/11kV SS  Feeder Board 1B, Standby Board 2A, LO1</t>
  </si>
  <si>
    <t>007429R</t>
  </si>
  <si>
    <t>Mayfair 88/11kV SS  Feeder Board 1B, Standby Board 2A, Differential Overcurrent</t>
  </si>
  <si>
    <t>064243R</t>
  </si>
  <si>
    <t>Mayfair 88/11kV SS  Feeder Board 1B, Standby Board 2A, Auto Close</t>
  </si>
  <si>
    <t>064229R</t>
  </si>
  <si>
    <t>064239R</t>
  </si>
  <si>
    <t>Mayfair 88/11kV SS, Orlando/Pennyville 2B, Incomer/Transformer/2A Intercnnector 2B, Incomer Intertrip Receive</t>
  </si>
  <si>
    <t>259928A</t>
  </si>
  <si>
    <t>Mayfair 88/11kV SS, Orlando/Pennyville 2B, Incomer/Transformer/2A Intercnnector 2B, Incomer Protection LV Ref &amp; Diff O/C</t>
  </si>
  <si>
    <t>Mayfair 88/11kV SS, Orlando/Pennyville 2B, Incomer/Transformer/2A Intercnnector 2B, Incomer Protection O/C &amp; E/F</t>
  </si>
  <si>
    <t>Mayfair 88/11kV SS, Orlando/Pennyville 2B, Incomer/Transformer/2A Intercnnector 2B, Incomer LO1</t>
  </si>
  <si>
    <t>120721/23</t>
  </si>
  <si>
    <t>Mayfair 88/11kV SS, Orlando/Pennyville 2B, Incomer/Transformer/2A Intercnnector 2B, Incomer LO2</t>
  </si>
  <si>
    <t>120721/10</t>
  </si>
  <si>
    <t>Mayfair 88/11kV SS, Orlando/Pennyville 2B, Incomer/Transformer/2A Intercnnector 2B, Incomer Intertrip Send Rely</t>
  </si>
  <si>
    <t>120721/37</t>
  </si>
  <si>
    <t>Mayfair 88/11kV SS, Orlando/Pennyville 2B, Incomer/Transformer/2A Intercnnector 2B, Interconnector Mayfair 88/11kV SS  Feeder Board</t>
  </si>
  <si>
    <t>Mayfair 88/11kV SS, Orlando/Pennyville 2B, Incomer/Transformer/2A Intercnnector 2B, Interconnector Circulating Current 1</t>
  </si>
  <si>
    <t>Mayfair 88/11kV SS, Orlando/Pennyville 2B, Incomer/Transformer/2A Intercnnector 2B, Interconnector LO Relay</t>
  </si>
  <si>
    <t>120721/8</t>
  </si>
  <si>
    <t>Mayfair 88/11kV SS, Orlando/Pennyville 2B, Incomer/Transformer/2A Intercnnector 2B, Interconnector Current Differential Protection Relay</t>
  </si>
  <si>
    <t>Mayfair 88/11kV SS, Orlando/Pennyville 2B, Incomer/Transformer/2A Intercnnector 2B, Interconnector Circulating Current 2</t>
  </si>
  <si>
    <t>Mayfair 88/11kV SS, 11kV Standby Board 2A, Orlando/Pennyville 2A, 62 Transformer Control &amp; Backup Protection</t>
  </si>
  <si>
    <t>Mayfair 88/11kV SS, 11kV Standby Board 2A, Orlando/Pennyville 2A, 62 Voltage Regulator</t>
  </si>
  <si>
    <t>A-Eberie</t>
  </si>
  <si>
    <t>Mayfair 88/11kV SS, 11kV Standby Board 2A, Orlando/Pennyville 2A, 62 Transformer Main Protection</t>
  </si>
  <si>
    <t>Mayfair 88/11kV SS, 11kV Standby Board 2A, Orlando/Pennyville 2A, 61 Cable Protection</t>
  </si>
  <si>
    <t>065185J</t>
  </si>
  <si>
    <t>Mayfair 88/11kV SS, 11kV Standby Board 2A, Orlando/Pennyville 2A, Communications Processor</t>
  </si>
  <si>
    <t>Mayfair 88/11kV SS, 11kV Standby Board 2A, Orlando/Pennyville 2A, 63 Bussection Control &amp; Main Protection</t>
  </si>
  <si>
    <t>Mayfair 88/11kV SS, 11kV Standby Board 2A, Orlando/Pennyville 2A, 64 Pairing Interconnector Control &amp; Main Protection</t>
  </si>
  <si>
    <t>Mayfair 88/11kV SS, 11kV Standby Board 2A, Orlando/Pennyville 2A, 64 Translay Cable Prot</t>
  </si>
  <si>
    <t>MH0B04V115AAAAA</t>
  </si>
  <si>
    <t>2784934/11/07</t>
  </si>
  <si>
    <t>Mayfair 88/11kV SS, 11kV Standby Board 2A, Orlando/Pennyville 2A,  66 Cable Protection</t>
  </si>
  <si>
    <t>819685H</t>
  </si>
  <si>
    <t>Mayfair 88/11kV SS, Test Terminals X 20</t>
  </si>
  <si>
    <t>Mayfair 88/11kV SS Feeder Board 1B Room, 11kV Feeder Board 1B (Sextion 1), Earth Fault Indication, 23</t>
  </si>
  <si>
    <t>CAF11SPEC18YF3SE</t>
  </si>
  <si>
    <t>D000148</t>
  </si>
  <si>
    <t>Mayfair 88/11kV SS Feeder Board 1B Room, 11kV Feeder Board 1B (Sextion 1), Overcurrent Protection Relay, 24</t>
  </si>
  <si>
    <t>Mayfair 88/11kV SS Feeder Board 1B Room, 11kV Feeder Board 1B (Sextion 1), Earth Fault Indication, 24</t>
  </si>
  <si>
    <t>D000145</t>
  </si>
  <si>
    <t>Mayfair 88/11kV SS Feeder Board 1B Room, 11kV Feeder Board 1B (Sextion 1), Earth Fault Indication, 25</t>
  </si>
  <si>
    <t>D000144</t>
  </si>
  <si>
    <t>Mayfair 88/11kV SS Feeder Board 1B Room, 11kV Feeder Board 1B (Sextion 1), Translay Relay, 25</t>
  </si>
  <si>
    <t>204740C</t>
  </si>
  <si>
    <t>Mayfair 88/11kV SS Feeder Board 1B Room, 11kV Feeder Board 1B (Sextion 1), Overcurrent Protection Relay, 26</t>
  </si>
  <si>
    <t>Mayfair 88/11kV SS Feeder Board 1B Room, 11kV Feeder Board 1B (Sextion 1), Earth Fault Indication, 26</t>
  </si>
  <si>
    <t>D000143</t>
  </si>
  <si>
    <t>Mayfair 88/11kV SS Feeder Board 1B Room, 11kV Feeder Board 1B (Sextion 1), Translay Relay, 26</t>
  </si>
  <si>
    <t>Mayfair 88/11kV SS Feeder Board 1B Room, 11kV Feeder Board 1B (Sextion 1), Overcurrent Protection Relay, 25</t>
  </si>
  <si>
    <t>Mayfair 88/11kV SS Feeder Board 1B Room, 11kV Feeder Board 1B (Sextion 1), Overcurrent Protection Relay, 27</t>
  </si>
  <si>
    <t>Mayfair 88/11kV SS Feeder Board 1B Room, 11kV Feeder Board 1B (Sextion 1), Earth Fault Indication, 27</t>
  </si>
  <si>
    <t>D000134</t>
  </si>
  <si>
    <t>Mayfair 88/11kV SS Feeder Board 1B Room, 11kV Feeder Board 1B (Sextion 1), Translay Relay, 27</t>
  </si>
  <si>
    <t>687452F</t>
  </si>
  <si>
    <t>Mayfair 88/11kV SS Feeder Board 1B Room, 11kV Feeder Board 1B (Sextion 1), Overcurrent Protection Relay, 28</t>
  </si>
  <si>
    <t>Mayfair 88/11kV SS Feeder Board 1B Room, 11kV Feeder Board 1B (Sextion 1), Earth Fault Indication, 28</t>
  </si>
  <si>
    <t>D000135</t>
  </si>
  <si>
    <t>Mayfair 88/11kV SS Feeder Board 1B Room, 11kV Feeder Board 1B (Sextion 1), Translay Relay, 28</t>
  </si>
  <si>
    <t>Mayfair 88/11kV SS Feeder Board 1B Room, 11kV Feeder Board 1B (Sextion 2), Overcurrent Protection Relay, 30</t>
  </si>
  <si>
    <t>Mayfair 88/11kV SS Feeder Board 1B Room, 11kV Feeder Board 1B (Sextion 2), Earth Fault Indication, 30</t>
  </si>
  <si>
    <t>D000131</t>
  </si>
  <si>
    <t>Mayfair 88/11kV SS Feeder Board 1B Room, 11kV Feeder Board 1B (Sextion 2), Translay Relay, 30</t>
  </si>
  <si>
    <t>Mayfair 88/11kV SS Feeder Board 1B Room, 11kV Feeder Board 1B (Sextion 2), Overcurrent Protection Relay, 31</t>
  </si>
  <si>
    <t>Mayfair 88/11kV SS Feeder Board 1B Room, 11kV Feeder Board 1B (Sextion 2), Earth Fault Indication, 31</t>
  </si>
  <si>
    <t>D000142</t>
  </si>
  <si>
    <t>Mayfair 88/11kV SS Feeder Board 1B Room, 11kV Feeder Board 1B (Sextion 2), Translay Relay, 31</t>
  </si>
  <si>
    <t>107527R</t>
  </si>
  <si>
    <t>Mayfair 88/11kV SS Feeder Board 1B Room, 11kV Feeder Board 1B (Sextion 2), Overcurrent Protection Relay, 32</t>
  </si>
  <si>
    <t>Mayfair 88/11kV SS Feeder Board 1B Room, 11kV Feeder Board 1B (Sextion 2), Earth Fault Indication, 32</t>
  </si>
  <si>
    <t>D000139</t>
  </si>
  <si>
    <t>Mayfair 88/11kV SS Feeder Board 1B Room, 11kV Feeder Board 1B (Sextion 2), Translay Relay, 32</t>
  </si>
  <si>
    <t>323980D</t>
  </si>
  <si>
    <t>Mayfair 88/11kV SS Feeder Board 1B Room, 11kV Feeder Board 1B (Sextion 2), Overcurrent Protection Relay, 33</t>
  </si>
  <si>
    <t>Mayfair 88/11kV SS Feeder Board 1B Room, 11kV Feeder Board 1B (Sextion 2), Earth Fault Indication, 33</t>
  </si>
  <si>
    <t>D000141</t>
  </si>
  <si>
    <t>Mayfair 88/11kV SS Feeder Board 1B Room, 11kV Feeder Board 1B (Sextion 2), Translay Relay, 33</t>
  </si>
  <si>
    <t>280621D</t>
  </si>
  <si>
    <t>Mayfair 88/11kV SS Feeder Board 1B Room, 11kV Feeder Board 1B (Sextion 2), Overcurrent Protection Relay, 34</t>
  </si>
  <si>
    <t>Mayfair 88/11kV SS Feeder Board 1B Room, 11kV Feeder Board 1B (Sextion 2), Earth Fault Indication, 34</t>
  </si>
  <si>
    <t>D000146</t>
  </si>
  <si>
    <t>Mayfair 88/11kV SS Feeder Board 1B Room, 11kV Feeder Board 1B (Sextion 2), Overcurrent Protection Relay, 35</t>
  </si>
  <si>
    <t>Mayfair 88/11kV SS Feeder Board 1B Room, 11kV Feeder Board 1B (Sextion 2), Earth Fault Indication, 35</t>
  </si>
  <si>
    <t>D000149</t>
  </si>
  <si>
    <t>Mayfair 88/11kV SS Feeder Board 2B Room, 11kV Feeder Board 2B,  Overcurrent Earth Fault Relay, 3</t>
  </si>
  <si>
    <t>EJ4056</t>
  </si>
  <si>
    <t>Mayfair 88/11kV SS Feeder Board 2B Room, 11kV Feeder Board 2B,  Overcurrent Earth Fault Relay, 4</t>
  </si>
  <si>
    <t>Mayfair 88/11kV SS Feeder Board 2B Room, 11kV Feeder Board 2B,  Overcurrent Earth Fault Relay, 5</t>
  </si>
  <si>
    <t>Mayfair 88/11kV SS Feeder Board 2B Room, 11kV Feeder Board 2B,  Overcurrent Earth Fault Relay, 6</t>
  </si>
  <si>
    <t>Mayfair 88/11kV SS Feeder Board 2B Room, 11kV Feeder Board 2B,  Overcurrent Earth Fault Relay, 7</t>
  </si>
  <si>
    <t>Mayfair 88/11kV SS Feeder Board 2B Room, 11kV Feeder Board 2B,  Overcurrent Earth Fault Relay, 8</t>
  </si>
  <si>
    <t>Mayfair 88/11kV SS Feeder Board 2B Room, 11kV Feeder Board 2B,  Overcurrent Earth Fault Relay, 10</t>
  </si>
  <si>
    <t>Mayfair 88/11kV SS Feeder Board 2B Room, 11kV Feeder Board 2B,  Overcurrent Earth Fault Relay, 11</t>
  </si>
  <si>
    <t>Mayfair 88/11kV SS Feeder Board 2B Room, 11kV Feeder Board 2B,  Overcurrent Earth Fault Relay, 12</t>
  </si>
  <si>
    <t>Mayfair 88/11kV SS Feeder Board 2B Room, 11kV Feeder Board 2B,  Overcurrent Earth Fault Relay, 13</t>
  </si>
  <si>
    <t>Mayfair 88/11kV SS Feeder Board 2B Room, 11kV Feeder Board 2B,  Overcurrent Earth Fault Relay, 14</t>
  </si>
  <si>
    <t>Mayfair 88/11kV SS Feeder Board 2B Room, 11kV Feeder Board 2B,  Overcurrent Earth Fault Relay, 15</t>
  </si>
  <si>
    <t>EJ4057</t>
  </si>
  <si>
    <t>Mayfair 88/11kV SS Feeder Board 2B Room, 11kV Feeder Board 2B, Trip Circuit Supervision X 13</t>
  </si>
  <si>
    <t>7PA2110-3/ZA1</t>
  </si>
  <si>
    <t>Mayfair 88/11kV SS Feeder Board 2B Room, 11kV Feeder Board 2B, Local Ripple Control</t>
  </si>
  <si>
    <t>Brown Boveri Technologies</t>
  </si>
  <si>
    <t>2PF</t>
  </si>
  <si>
    <t>0 2 / 9</t>
  </si>
  <si>
    <t>Mayfair 88/11kV SS, Orlando/Pennyville 2B, Incomer/Transformer/2A Intercnnector 2B, Meter</t>
  </si>
  <si>
    <t>Enermax</t>
  </si>
  <si>
    <t>Mayfair 88/11kV SS, Telecoms Junction Cubicle Panel X 2</t>
  </si>
  <si>
    <t>Mayfair 88/11kV SS, ERTU Panel X 2</t>
  </si>
  <si>
    <t>Mayfair 88/11kV SS, SCADA Equipment Panel</t>
  </si>
  <si>
    <t>Mayfair 88/11kV SS, Inverter</t>
  </si>
  <si>
    <t>Allied Lemmings</t>
  </si>
  <si>
    <t>PEB410103</t>
  </si>
  <si>
    <t>SM8138/2</t>
  </si>
  <si>
    <t>Mayfair 88/11kV SS, Converter</t>
  </si>
  <si>
    <t>110H0506</t>
  </si>
  <si>
    <t>91/0339A</t>
  </si>
  <si>
    <t>Mayfair 88/11kV SS, Battery Charger</t>
  </si>
  <si>
    <t>3V11020A91</t>
  </si>
  <si>
    <t>91/0303</t>
  </si>
  <si>
    <t>Mayfair 88/11kV SS, Distribution Board Panel</t>
  </si>
  <si>
    <t>Mayfair 88/11kV SS, Pilot Board</t>
  </si>
  <si>
    <t>Mayfair 88/11kVSS Battery Room X52 Batteries</t>
  </si>
  <si>
    <t>SG 1,250 @ 25(degrees Celcius)</t>
  </si>
  <si>
    <t>Functional Loaction</t>
  </si>
  <si>
    <t>Industria 88/11kV Substation</t>
  </si>
  <si>
    <t>76 Maraisburg Road</t>
  </si>
  <si>
    <t>Industria West</t>
  </si>
  <si>
    <t>27°58'14.9" E</t>
  </si>
  <si>
    <t>26°11'55.6" S</t>
  </si>
  <si>
    <t>C-INDUS-FB2A-INCM2A</t>
  </si>
  <si>
    <t>Industria 88/11kV SS 88/11kV Feeder Board 2A Inc From Orlando 2A (Bay 1)</t>
  </si>
  <si>
    <t>AMV12</t>
  </si>
  <si>
    <t>Not Applicable</t>
  </si>
  <si>
    <t>1497687/14</t>
  </si>
  <si>
    <t>1 X Test Block</t>
  </si>
  <si>
    <t>C-INDUS-FB2A-BSMNTM</t>
  </si>
  <si>
    <t>Industria 88/11kV SS 88/11kV Feeder Board 2A Bosmont Maraisburg Relief Feeder (Bay 2)</t>
  </si>
  <si>
    <t>1497680/14</t>
  </si>
  <si>
    <t>C-INDUS-FB2A-NBELST</t>
  </si>
  <si>
    <t>Industria 88/11kV SS 88/11kV Feeder Board 2A Nobel Street Feeder (Bay 3)</t>
  </si>
  <si>
    <t>1497691/14</t>
  </si>
  <si>
    <t>C-INDUS-FB2A-INDSTR</t>
  </si>
  <si>
    <t>Industria 88/11kV SS 88/11kV Feeder Board 2A Industria North Feeder (Bay 4)</t>
  </si>
  <si>
    <t>1497678/14</t>
  </si>
  <si>
    <t>C-INDUS-FB2A-INDSTW</t>
  </si>
  <si>
    <t>Industria 88/11kV SS 88/11kV Feeder Board 2A Industria West Feeder (Bay 5)</t>
  </si>
  <si>
    <t>1497676/14</t>
  </si>
  <si>
    <t>C-INDUS-FB2A-MRSBRG</t>
  </si>
  <si>
    <t>Industria 88/11kV SS 88/11kV Feeder Board 2A Maraisburg Road Feeder (Bay 6)</t>
  </si>
  <si>
    <t>1497677/14</t>
  </si>
  <si>
    <t>C-INDUS-FB2A-LWNTHL</t>
  </si>
  <si>
    <t>Industria 88/11kV SS 88/11kV Feeder Board 2A Lowenthal Feeder (Bay 7)</t>
  </si>
  <si>
    <t>1497689/14</t>
  </si>
  <si>
    <t>C-INDUS-FB2A-BUNSEN</t>
  </si>
  <si>
    <t>Industria 88/11kV SS 88/11kV Feeder Board 2A Bunsen Street Feeder (Bay 8)</t>
  </si>
  <si>
    <t>1497682/14</t>
  </si>
  <si>
    <t>Industria 88/11kV SS 88/11kV Feeder Board 2A Bussection (Bay 9)</t>
  </si>
  <si>
    <t>1497684/14</t>
  </si>
  <si>
    <t>Industria 88/11kV SS 88/11kV Feeder Board 2A Spare (Bay 10)</t>
  </si>
  <si>
    <t>1497681/14</t>
  </si>
  <si>
    <t>Industria 88/11kV SS 88/11kV Feeder Board 2A Spare (Bay 11)</t>
  </si>
  <si>
    <t>Industria 88/11kV SS 88/11kV Feeder Board 2A                                   (Bay 12)</t>
  </si>
  <si>
    <t>1497685/14</t>
  </si>
  <si>
    <t>Industria 88/11kV SS 88/11kV Feeder Board 2A                                   (Bay 13)</t>
  </si>
  <si>
    <t>1497686/14</t>
  </si>
  <si>
    <t>Industria 88/11kV SS 88/11kV Feeder Board 2A                                   (Bay 14)</t>
  </si>
  <si>
    <t>1497692/14</t>
  </si>
  <si>
    <t>Industria 88/11kV SS 88/11kV Feeder Board 2A                                   (Bay 15)</t>
  </si>
  <si>
    <t>1497688/14</t>
  </si>
  <si>
    <t>Industria 88/11kV SS 88/11kV Feeder Board 2A                                   (Bay 16)</t>
  </si>
  <si>
    <t>1497690/14</t>
  </si>
  <si>
    <t>C-INDUS-FB2A-INTR1A</t>
  </si>
  <si>
    <t>Industria 88/11kV SS 88/11kV Feeder Board 2A  Intc To Stdby Board  (Bay 17)</t>
  </si>
  <si>
    <t>1497679/14</t>
  </si>
  <si>
    <t>Industria 88/11kV SS 88/11kV 380V SS DB Board</t>
  </si>
  <si>
    <t>C-INDUS-SB1A-INTR2A</t>
  </si>
  <si>
    <t>Industria 88/11kV SS 11kV Stdby Board 1A Intc To Feeder  BRD 2A Bolted Link (Bay 61)</t>
  </si>
  <si>
    <t>C-INDUS-SB1A-INCM1A</t>
  </si>
  <si>
    <t>Industria 88/11kV SS 11kV Stdby Board 1A Orlando 1 Inc 1A (Bay 62)</t>
  </si>
  <si>
    <t>Industria 88/11kV SS 11kV Stdby Board 1A Bussection (Bay 63)</t>
  </si>
  <si>
    <t>Industria 88/11kV SS 11kV Stdby Board 1A Bussection Riser Panel (Bay 63 A)</t>
  </si>
  <si>
    <t>C-INDUS-SB1A-INCM2B</t>
  </si>
  <si>
    <t>Industria 88/11kV SS 11kV Stdby Board 1A Orlando 1 Stdby Inc 2B (Bay 64)</t>
  </si>
  <si>
    <t>Industria 88/11kV SS 11kV Stdby Board 1A Intc To Feeder  BRD 1B Bolted Link (Bay 65)</t>
  </si>
  <si>
    <t>C-INDUS-FBB1-INCM1B</t>
  </si>
  <si>
    <t>Industria 88/11kV SS 11kV Stdby BRD 1A Orlando 1 Inc 1B (Bay 20)</t>
  </si>
  <si>
    <t>SBV3E/2500-40-S1</t>
  </si>
  <si>
    <t>9119/2007</t>
  </si>
  <si>
    <t>9102/2007</t>
  </si>
  <si>
    <t>5 X Test Blocks</t>
  </si>
  <si>
    <t>C-INDUS-FBB1-YSTPR2</t>
  </si>
  <si>
    <t>Industria 88/11kV SS 11kV Stdby BRD 1A Yeast Pro No.1 (Bay 21)</t>
  </si>
  <si>
    <t>SBV3E/800-25-SI</t>
  </si>
  <si>
    <t>9103/2007</t>
  </si>
  <si>
    <t>4 X Test Blocks</t>
  </si>
  <si>
    <t>C-INDUS-FBB1-WATTST</t>
  </si>
  <si>
    <t>Industria 88/11kV SS 11kV Stdby BRD 1A Watt Street (Bay 22)</t>
  </si>
  <si>
    <t>9104/2007</t>
  </si>
  <si>
    <t>C-INDUS-CONT-RIVLEA</t>
  </si>
  <si>
    <t>Industria 88/11kV SS 11kV Stdby BRD 1A Breweries Riverlea Stdby MVC 120 (Bay 23)</t>
  </si>
  <si>
    <t>9105/2007</t>
  </si>
  <si>
    <t>C-INDUS-FBB1-PRSNST</t>
  </si>
  <si>
    <t>Industria 88/11kV SS 11kV Stdby BRD 1A Parsons Street (Bay 24)</t>
  </si>
  <si>
    <t>9106/2007</t>
  </si>
  <si>
    <t>C-INDUS-FBB1-LONGDL</t>
  </si>
  <si>
    <t>Industria 88/11kV SS 11kV Stdby BRD 1A Longdale (Bay 25)</t>
  </si>
  <si>
    <t>9107/2007</t>
  </si>
  <si>
    <t>C-INDUS-FBB1-BNSNSH</t>
  </si>
  <si>
    <t>Industria 88/11kV SS 11kV Stdby BRD 1A Bunsen street South (Bay 26)</t>
  </si>
  <si>
    <t>9108/2007</t>
  </si>
  <si>
    <t>C-INDUS-FBB1-GEORGE</t>
  </si>
  <si>
    <t>Industria 88/11kV SS 11kV Stdby BRD 1A George Stott (Bay 27)</t>
  </si>
  <si>
    <t>9109/2007</t>
  </si>
  <si>
    <t>Industria 88/11kV SS 11kV Stdby BRD 1A Bussection (Bay 28)</t>
  </si>
  <si>
    <t>9110/2007</t>
  </si>
  <si>
    <t>2 X Test Blocks</t>
  </si>
  <si>
    <t>C-INDUS-FBB2-SPRNGB</t>
  </si>
  <si>
    <t>Industria 88/11kV SS 11kV Stdby BRD 1A Springbok Street (Bay 29)</t>
  </si>
  <si>
    <t>9111/2007</t>
  </si>
  <si>
    <t>C-INDUS-FBB2-TLFORD</t>
  </si>
  <si>
    <t>Industria 88/11kV SS 11kV Stdby BRD 1A Telford Street (Bay 30)</t>
  </si>
  <si>
    <t>9116/2007</t>
  </si>
  <si>
    <t>9112/2007</t>
  </si>
  <si>
    <t>C-INDUS-FBB2-RVRLEA</t>
  </si>
  <si>
    <t>Industria 88/11kV SS 11kV Stdby BRD 1A Riverlea (Bay 31)</t>
  </si>
  <si>
    <t>9113/2007</t>
  </si>
  <si>
    <t>C-INDUS-FBB2-PRLSHP</t>
  </si>
  <si>
    <t>Industria 88/11kV SS 11kV Stdby BRD 1A Paarlshoop (Bay 32)</t>
  </si>
  <si>
    <t>9114/2007</t>
  </si>
  <si>
    <t>C-INDUS-FBB2-INDBRE</t>
  </si>
  <si>
    <t>Industria 88/11kV SS 11kV Stdby BRD 1A Eastern Industria Stdby MVC 88 (Bay 33)</t>
  </si>
  <si>
    <t>9115/2007</t>
  </si>
  <si>
    <t>C-INDUS-FBB2-YSTPR1</t>
  </si>
  <si>
    <t>Industria 88/11kV SS 11kV Stdby BRD 1A Yeast Pro 2 (Bay 34)</t>
  </si>
  <si>
    <t>9117/2007</t>
  </si>
  <si>
    <t>C-INDUS-FBB2-INDSTH</t>
  </si>
  <si>
    <t>Industria 88/11kV SS 11kV Stdby BRD 1A Industria South (Bay 35)</t>
  </si>
  <si>
    <t>9118/2007</t>
  </si>
  <si>
    <t>Industria 88/11kV SS 11kV Stdby BRD 1A Intc TO Stdby BRD 1A (Bay 36)</t>
  </si>
  <si>
    <t>Industria 88/11kV SS 45MVA 88/11kV Orlando 2 TRF 2B Marshalling Kiosk</t>
  </si>
  <si>
    <t>Industria 88/11kV SS 45MVA 88/11kV Orlando 2 TRF 1B Marshalling Kiosk</t>
  </si>
  <si>
    <t>Industria 88/11kV SS 45MVA 88/11kV Orlando 2 TRF 2A Marshalling Kiosk</t>
  </si>
  <si>
    <t>Industria 88/11kV SS 45MVA 88/11kV Orlando  2A Line Isolating Links (213)</t>
  </si>
  <si>
    <t>Industria 88/11kV SS 45MVA 88/11kV Orlando  2A Line Earthing Links (101)</t>
  </si>
  <si>
    <t>Industria 88/11kV SS 45MVA 88/11kV Orlando  2B Line Isolating Links (613)</t>
  </si>
  <si>
    <t>Industria 88/11kV SS 45MVA 88/11kV Orlando 1 TRF 1A Marshalling Kiosk</t>
  </si>
  <si>
    <t>Industria 88/11kV SS 45MVA 88/11kV Orlando  1A Line Isolating Links (113)</t>
  </si>
  <si>
    <t xml:space="preserve">Industria 88/11kV SS 45MVA 88/11kV Orlando  1A Line Earthing Links </t>
  </si>
  <si>
    <t xml:space="preserve">Industria 88/11kV SS 45MVA 88/11kV Orlando  1B Line Isolating Links </t>
  </si>
  <si>
    <t>C-INDUS-TR2B</t>
  </si>
  <si>
    <t>Industria 88/11kV SS 45MVA 88/11kV Orlando 2 TRF 2B</t>
  </si>
  <si>
    <t>Yyn0</t>
  </si>
  <si>
    <t>C-INDUS-TR1B</t>
  </si>
  <si>
    <t>Industria 88/11kV SS 45MVA 88/11kV Orlando 2 TRF 1B</t>
  </si>
  <si>
    <t>TMY42</t>
  </si>
  <si>
    <t>C-INDUS-TR2A</t>
  </si>
  <si>
    <t>Industria 88/11kV SS 45MVA 88/11kV Orlando 2 TRF 2A</t>
  </si>
  <si>
    <t>YyNn0</t>
  </si>
  <si>
    <t>C-INDUS-TR1A</t>
  </si>
  <si>
    <t>Industria 88/11kV SS 45MVA 88/11kV Orlando 1 TRF 1A</t>
  </si>
  <si>
    <t>Industria 88/11kV SS 45MVA 88/11kV Orlando 2 TRF 2A X 6</t>
  </si>
  <si>
    <t>Industria 88/11kV SS 45MVA 88/11kV Orlando 1 TRF 1A X6</t>
  </si>
  <si>
    <t>Industria 88/11kV SS 45MVA 88/11kV Orlando 2 TRF 2B X 7</t>
  </si>
  <si>
    <t>Industria 88/11kV SS 45MVA 88/11kV Orlando 2 TRF 1B X 8</t>
  </si>
  <si>
    <t>Industria 88/11kV SS 45MVA 88/11kV Orlando 2 TRF 2A X 8</t>
  </si>
  <si>
    <t>Industria 88/11kV SS 100kVA 11/0.4kV Orlando 2 Aux TRF 2A X 12</t>
  </si>
  <si>
    <t>Industria 88/11kV SS 45MVA 88/11kV Orlando 1 TRF 1A X8</t>
  </si>
  <si>
    <t>Industria 88/11kV SS 100kVA 11/0.4kV Orlando 2 Aux TRF 2A</t>
  </si>
  <si>
    <t>ECC South Africa</t>
  </si>
  <si>
    <t>Dyn1</t>
  </si>
  <si>
    <t xml:space="preserve">Industria 88/11kV SS 45MVA 88/11kV Orlando 1 Aux TRF 1A </t>
  </si>
  <si>
    <t>Industria 88/11kV SS Control Room Stdby Board 1A 62 TRF Control &amp; Backup Protection</t>
  </si>
  <si>
    <t>13 X Test Blocks</t>
  </si>
  <si>
    <t>Industria 88/11kV SS Control Room Stdby Board 1A 62 Voltage Regulator</t>
  </si>
  <si>
    <t>A-eberle</t>
  </si>
  <si>
    <t>Industria 88/11kV SS  Control Room Stdby Board 1A 63 Bussection Control &amp; Main Protection</t>
  </si>
  <si>
    <t>Industria 88/11kV SS Control Room Stdby Board 1A 64 Paring Intc Control &amp; Main Protection</t>
  </si>
  <si>
    <t>Industria 88/11kV SS Control Room Stdby Board 1A 62 TRF Main Protection</t>
  </si>
  <si>
    <t>Industria 88/11kV SS Control Room  Stdby Board 1A Communications Processor</t>
  </si>
  <si>
    <t>Industria 88/11kV SS Stdby Board 1A 62 Pilot Wire Send &amp; Receive Relay</t>
  </si>
  <si>
    <t>3A202K3 (DBBAS(4M2B4M))</t>
  </si>
  <si>
    <t>112605/2</t>
  </si>
  <si>
    <t>Industria 88/11kV SS Control Room  Orlando 1A N/E Alarm</t>
  </si>
  <si>
    <t>0.5A</t>
  </si>
  <si>
    <t>Industria 88/11kV SS Control Room Orlando 1A Earth Fault Bus Wire</t>
  </si>
  <si>
    <t>Industria 88/11kV SS Control Room  Orlando 1A TRF Trips</t>
  </si>
  <si>
    <t>VAA43SPEC262868-19</t>
  </si>
  <si>
    <t>Industria 88/11kV SS Control Room Orlando 1A TRF Alarms</t>
  </si>
  <si>
    <t>125 V DC</t>
  </si>
  <si>
    <t>Industria 88/11kV SS Control Room  Orlando 1A Bucholz Trip</t>
  </si>
  <si>
    <t>Industria 88/11kV SS Control Room  Orlando 1A Voltage Regulator</t>
  </si>
  <si>
    <t>RTXP18/RXCE4/RXTNB21/RXTND21</t>
  </si>
  <si>
    <t>561137-BA</t>
  </si>
  <si>
    <t>Industria 88/11kV SS Control Room Orlando 1A Intertrip Send</t>
  </si>
  <si>
    <t>VAJX11BP2284DA</t>
  </si>
  <si>
    <t>020493K</t>
  </si>
  <si>
    <t>Industria 88/11kV SS Control Room Orlando 1A Restricted E/F</t>
  </si>
  <si>
    <t>044431K</t>
  </si>
  <si>
    <t>25 - 175V</t>
  </si>
  <si>
    <t>Industria 88/11kV SS Control Room Orlando 1A Intertrip Receive</t>
  </si>
  <si>
    <t>DBM4PF2509B</t>
  </si>
  <si>
    <t>032272L</t>
  </si>
  <si>
    <t>Industria 88/11kV SS Control Room Orlando 1B Voltage Regulating</t>
  </si>
  <si>
    <t>5631137-BA</t>
  </si>
  <si>
    <t>Industria 88/11kV SS Control Room Orlando 1B TRF Fault Alarm</t>
  </si>
  <si>
    <t>VAA93SPEC33515</t>
  </si>
  <si>
    <t>Industria 88/11kV SS Control Room Orlando 1B TRF Fault Trip</t>
  </si>
  <si>
    <t>Industria 88/11kV SS Control Room Orlando 1B Earth Fault &amp; Neutral Earth</t>
  </si>
  <si>
    <t>164201J</t>
  </si>
  <si>
    <t>Industria 88/11kV SS Control Room Orlando Feeder Board 1B Pressure Trip Iindication</t>
  </si>
  <si>
    <t>Industria 88/11kV SS Control Room Orlando Feeder Board 1B Lockout 1</t>
  </si>
  <si>
    <t>Industria 88/11kV SS Control Room Orlando Feeder Board 1B Intertripping</t>
  </si>
  <si>
    <t>04434K</t>
  </si>
  <si>
    <t>Industria 88/11kV SS Control Room Orlando Feeder Board 1B Lockout 2</t>
  </si>
  <si>
    <t>044440K</t>
  </si>
  <si>
    <t>Industria 88/11kV SS Control Room Orlando Feeder Board 1B Restricted E/F</t>
  </si>
  <si>
    <t>016237J</t>
  </si>
  <si>
    <t>25-175 V</t>
  </si>
  <si>
    <t>Industria 88/11kV SS Control Room 88/11kV TRF 2A Transformer Diff Protection Relay</t>
  </si>
  <si>
    <t>SIPROTEC-ZUT61</t>
  </si>
  <si>
    <t>BF150551B084</t>
  </si>
  <si>
    <t>3 X Test Blocks</t>
  </si>
  <si>
    <t>Industria 88/11kV SS Control Room 88/11kV TRF 2A Tap Changer Relay</t>
  </si>
  <si>
    <t>M15031344</t>
  </si>
  <si>
    <t>Industria 88/11kV SS Control Room 88/11kV TRF 2B Transformer Diff Protection Relay</t>
  </si>
  <si>
    <t>BF1003042068</t>
  </si>
  <si>
    <t>Industria 88/11kV SS Control Room 88/11kV TRF 2B Tap Changer Relay</t>
  </si>
  <si>
    <t>M15031345</t>
  </si>
  <si>
    <t>Industria 88/11kV SS Control Room 88/11kV TRF 1B Transformer Diff Protection Relay</t>
  </si>
  <si>
    <t>BF150551A083</t>
  </si>
  <si>
    <t>6 X Test Blocks</t>
  </si>
  <si>
    <t>Industria 88/11kV SS Control Room 88/11kV TRF 1B Tap Changer Relay</t>
  </si>
  <si>
    <t>M15031343</t>
  </si>
  <si>
    <t>Industria 88/11kV SS Control Room 88/11kV Feeder Board 2A Inc From Orlando 2A Arc Protection (Bay 1)</t>
  </si>
  <si>
    <t>Schneider Electric</t>
  </si>
  <si>
    <t>Industria 88/11kV SS Control Room 88/11kV 380V SS DB Board A/C Failure / AC Fault</t>
  </si>
  <si>
    <t>QR10866</t>
  </si>
  <si>
    <t>Industria 88/11kV SS Control Room 11kV Feeder Board 2A 2P01 BRD Backup O/C &amp; E/F Relay</t>
  </si>
  <si>
    <t>SIPROTEC-7SJ64</t>
  </si>
  <si>
    <t>BF1501500480</t>
  </si>
  <si>
    <t>Industria 88/11kV SS Control Room 11kV Feeder Board 2A 2P01 BRD O/C &amp; E/F</t>
  </si>
  <si>
    <t>7SJ8021-5EB90-3FA0/DD</t>
  </si>
  <si>
    <t>BF1512507023</t>
  </si>
  <si>
    <t>Industria 88/11kV SS Control Room 11kV Feeder Board 2A 2P01 BRD Protection Lockout 1</t>
  </si>
  <si>
    <t>7PA2331</t>
  </si>
  <si>
    <t>150010373904 1527</t>
  </si>
  <si>
    <t>Industria 88/11kV SS Control Room 11kV Feeder Board 2A 2P01 BRD Protection Lockout 2</t>
  </si>
  <si>
    <t>150010373910 1527</t>
  </si>
  <si>
    <t>Industria 88/11kV SS Control Room 11kV Feeder Board 2A 2P01 BRD R2 Bosmont Maraisburg Relief</t>
  </si>
  <si>
    <t>BF1307527363</t>
  </si>
  <si>
    <t>Industria 88/11kV SS Control Room 11kV Feeder Board 2A 2P02 BRD R3 Nobel Street</t>
  </si>
  <si>
    <t>BF1408519349</t>
  </si>
  <si>
    <t>Industria 88/11kV SS Control Room 11kV Feeder Board 2A 2P02 BRD R4 Industria North</t>
  </si>
  <si>
    <t>BF1408519338</t>
  </si>
  <si>
    <t>Industria 88/11kV SS Control Room 11kV Feeder Board 2A 2P02 BRD R3 Industria West</t>
  </si>
  <si>
    <t>BF1408519330</t>
  </si>
  <si>
    <t>BF1408519329</t>
  </si>
  <si>
    <t>Industria 88/11kV SS Control Room 11kV Feeder Board 2A 2P03 BRD R12 Maraisburg Road</t>
  </si>
  <si>
    <t>BF1307527374</t>
  </si>
  <si>
    <t>Industria 88/11kV SS Control Room 11kV Feeder Board 2A 2P03 BRD R7 Lowenthal</t>
  </si>
  <si>
    <t>BF1307527373</t>
  </si>
  <si>
    <t>Industria 88/11kV SS Control Room 11kV Feeder Board 2A 2P03 BRD R86 Bunsen Street</t>
  </si>
  <si>
    <t>BF1011107518</t>
  </si>
  <si>
    <t xml:space="preserve">Industria 88/11kV SS Control Room 11kV Feeder Board 2A 2P04 BRD R9 Bussection </t>
  </si>
  <si>
    <t>150010373922 1527</t>
  </si>
  <si>
    <t>7 X Test Blocks</t>
  </si>
  <si>
    <t>Industria 88/11kV SS Control Room 11kV Feeder Board 2A 2P04 BRD Protection Lockout 2</t>
  </si>
  <si>
    <t>BF1307527360</t>
  </si>
  <si>
    <t>Industria 88/11kV SS Control Room 11kV Feeder Board 2A 2P04 BRD R10 Spare Feeder</t>
  </si>
  <si>
    <t>BF1110045494</t>
  </si>
  <si>
    <t>Industria 88/11kV SS Control Room 11kV Feeder Board 2A 2P04 BRD R11 Spare Feeder</t>
  </si>
  <si>
    <t>BF1307527369</t>
  </si>
  <si>
    <t>Industria 88/11kV SS Control Room 11kV Feeder Board 2A 2P05 BRD No Name</t>
  </si>
  <si>
    <t>BF1408519336</t>
  </si>
  <si>
    <t>BF1110045507</t>
  </si>
  <si>
    <t>SIPROTEC-7SJ61</t>
  </si>
  <si>
    <t>BF1307515079</t>
  </si>
  <si>
    <t>Industria 88/11kV SS Control Room 11kV Feeder Board 2A 2P06 BRD No Name</t>
  </si>
  <si>
    <t>BF1307524527</t>
  </si>
  <si>
    <t>Industria 88/11kV SS Control Room 11kV Feeder Board 2A 2P06 BRD R16 Bosmont</t>
  </si>
  <si>
    <t>BF1011107533</t>
  </si>
  <si>
    <t>Industria 88/11kV SS Control Room 11kV Feeder Board 2A 2P06 BRD R17 Interconnector</t>
  </si>
  <si>
    <t>SIPROTEC-7SJ8021</t>
  </si>
  <si>
    <t>BF1507515317</t>
  </si>
  <si>
    <t>Industria 88/11kV SS Control Room 11kV Feeder Board 2A 2P06 BRD R17 O/C &amp; E/F Protection Relay</t>
  </si>
  <si>
    <t>Industria 88/11kV SS Control Room 11kV Feeder Board 2A 2P05 BRD Protection Lockout 2</t>
  </si>
  <si>
    <t>Industria 88/11kV SS 11kV Stdby BRD 1A Orlando 1 Inc 1B O/C &amp; E/F Protection (Bay 20)</t>
  </si>
  <si>
    <t>Industria 88/11kV SS 11kV Stdby BRD 1A Orlando 1 Inc 1B Arc Protection (Bay 20)</t>
  </si>
  <si>
    <t>Industria 88/11kV SS 11kV Stdby BRD 1A Orlando 1 Inc 1B Backup O/C &amp; E/F Protection (Bay 20)</t>
  </si>
  <si>
    <t>MIF11</t>
  </si>
  <si>
    <t>Industria 88/11kV SS 11kV Stdby BRD 1A Yeast Pro No.1  O/C &amp; E/F Protection(Bay 21)</t>
  </si>
  <si>
    <t>Industria 88/11kV SS 11kV Stdby BRD 1A Yeast Pro No.1 Cable Diff (Bay 21)</t>
  </si>
  <si>
    <t>455020N</t>
  </si>
  <si>
    <t>Industria 88/11kV SS 11kV Stdby BRD 1A Watt Street O/C &amp; E/F Protection (Bay 22)</t>
  </si>
  <si>
    <t>Industria 88/11kV SS 11kV Stdby BRD 1A Breweries Riverlea Stdby MVC 120 O/C &amp; E/F Protection (Bay 23)</t>
  </si>
  <si>
    <t>Industria 88/11kV SS 11kV Stdby BRD 1A Parsons Street O/C &amp; E/F Protection (Bay 24)</t>
  </si>
  <si>
    <t>Industria 88/11kV SS 11kV Stdby BRD 1A Longdale O/C &amp; E/F Protection (Bay 25)</t>
  </si>
  <si>
    <t>Industria 88/11kV SS 11kV Stdby BRD 1A Bunsen street South O/C &amp; E/F Protection (Bay 26)</t>
  </si>
  <si>
    <t>Industria 88/11kV SS 11kV Stdby BRD 1A George Stott O/C &amp; E/F Protection (Bay 27)</t>
  </si>
  <si>
    <t>Industria 88/11kV SS 11kV Stdby BRD 1A Bussection  O/C &amp; E/F Protection(Bay 28)</t>
  </si>
  <si>
    <t>Industria 88/11kV SS 11kV Stdby BRD 1A Springbok Street O/C &amp; E/F Protection (Bay 29)</t>
  </si>
  <si>
    <t>Industria 88/11kV SS 11kV Stdby BRD 1A Telford Street O/C &amp; E/F Protection (Bay 30)</t>
  </si>
  <si>
    <t>Industria 88/11kV SS 11kV Stdby BRD 1A Riverlea O/C &amp; E/F Protection (Bay 31)</t>
  </si>
  <si>
    <t>Industria 88/11kV SS 11kV Stdby BRD 1A Paarlshoop O/C &amp; E/F Protection (Bay 32)</t>
  </si>
  <si>
    <t>Industria 88/11kV SS 11kV Stdby BRD 1A Eastern Industria Stdby MVC 88 O/C &amp; E/F Protection (Bay 33)</t>
  </si>
  <si>
    <t>Industria 88/11kV SS 11kV Stdby BRD 1A Yeast Pro 2 Cable Diff (Bay 34)</t>
  </si>
  <si>
    <t>117695N</t>
  </si>
  <si>
    <t>Industria 88/11kV SS Control Room 88/11kV 11kV Feeder Board 2A 380V SS 24 DC Supply From Telecontrol</t>
  </si>
  <si>
    <t>GEN Fire</t>
  </si>
  <si>
    <t>Not Specifeid</t>
  </si>
  <si>
    <t>MC</t>
  </si>
  <si>
    <t>Industria 88/11kV SS Interconnector to Stdby Board 1A</t>
  </si>
  <si>
    <t>A8062454</t>
  </si>
  <si>
    <t>3X5A</t>
  </si>
  <si>
    <t>3X110V</t>
  </si>
  <si>
    <t>Industria 88/11kV SS Control Room 88/11kV TRF 1B Telecommunication Board</t>
  </si>
  <si>
    <t>FOX615</t>
  </si>
  <si>
    <t>Industria 88/11kV SS Control Room 88/11kV Telecontrol Junction Cubicle</t>
  </si>
  <si>
    <t>Industria 88/11kV SS Control Room 88/11kV Battery Charger</t>
  </si>
  <si>
    <t>Allied Electric</t>
  </si>
  <si>
    <t>AB250</t>
  </si>
  <si>
    <t>S8009</t>
  </si>
  <si>
    <t>6 Big Fuzes &amp; 14 Small Fuzes</t>
  </si>
  <si>
    <t>Industria 88/11kV SS 11kV Stdby BRD 1A Battery Charger</t>
  </si>
  <si>
    <t>1V11020/009</t>
  </si>
  <si>
    <t>141309A/2</t>
  </si>
  <si>
    <t>141309A/1</t>
  </si>
  <si>
    <t>DB110/002</t>
  </si>
  <si>
    <t>141309B</t>
  </si>
  <si>
    <t>Industria 88/11kV SS Battery Room X264 Cells</t>
  </si>
  <si>
    <t>MC70P</t>
  </si>
  <si>
    <t>Industria 88/11kV SS Battery Room X91 Cells</t>
  </si>
  <si>
    <t>LCE110P</t>
  </si>
  <si>
    <t>Homestead Avenue, Bryanston</t>
  </si>
  <si>
    <t>26°5'11.487" S</t>
  </si>
  <si>
    <t>Bryanston 11/6.6kV Substation</t>
  </si>
  <si>
    <t>Bryanston Temp 11/6.6kV SS Queen Ave 6.6kV Dist. (Bay 1)</t>
  </si>
  <si>
    <t>Reyrolle Parsons</t>
  </si>
  <si>
    <t>3VLMS-4</t>
  </si>
  <si>
    <t>Bryanston Temp 11/6.6kV SS Homestead Ave 6.6kV Dist. (Bay 2)</t>
  </si>
  <si>
    <t>3VLMS-80</t>
  </si>
  <si>
    <t>Bryanston Temp 11/6.6kV SS Standby Dist. (Bay 3)</t>
  </si>
  <si>
    <t>3VLMS-78</t>
  </si>
  <si>
    <t>C-BRYNT-FB01-INC001</t>
  </si>
  <si>
    <t>Bryanston Temp 11/6.6kV SS Transformer 1  6.6kV Inc. (Bay 4)</t>
  </si>
  <si>
    <t>3VLMS-75</t>
  </si>
  <si>
    <t>Bryanston Temp 11/6.6kV SS 6.6kV Bus Section (Bay 5)</t>
  </si>
  <si>
    <t>3VLMS-79</t>
  </si>
  <si>
    <t>Bryanston Temp 11/6.6kV SS Transformer 2  6.6kV Inc. (Bay 6)</t>
  </si>
  <si>
    <t>3VLMS-77</t>
  </si>
  <si>
    <t>Bryanston Temp 11/6.6kV SS Bryanston Drive 6.6kV Dist. (Bay 7)</t>
  </si>
  <si>
    <t>3VLMS-72</t>
  </si>
  <si>
    <t>Bryanston Temp 11/6.6kV SS Pot-ended South of Substation (Bay 8)</t>
  </si>
  <si>
    <t>3VLMS-73</t>
  </si>
  <si>
    <t>Bryanston Temp 11/6.6kV SS Peter Place 6.6kV Dist. (Bay 9)</t>
  </si>
  <si>
    <t>4CLMR-138</t>
  </si>
  <si>
    <t>Bryanston Temp 11/6.6kV SS 11kV Transformer 1 Feeder (Bay 10)</t>
  </si>
  <si>
    <t>4CLMR-319</t>
  </si>
  <si>
    <t>Bryanston Temp 11/6.6kV SS 11kV Transformer 2 Feeder (Bay 11)</t>
  </si>
  <si>
    <t>LMR/X1/QMRO</t>
  </si>
  <si>
    <t>4CLMR-139</t>
  </si>
  <si>
    <t>Bryanston 11/6.6kV SS, 10MVA, TRF Bay 1</t>
  </si>
  <si>
    <t>EMCO</t>
  </si>
  <si>
    <t>Bryanston 11/6.6kV SS, 10MVA, TRF Bay 2</t>
  </si>
  <si>
    <t>AuxiliaryTransformers</t>
  </si>
  <si>
    <t>Bryanston Temp 11/6.6kV SS 11kV Transformer 1 Feeder (Bay 10) VT</t>
  </si>
  <si>
    <t>CC/BB</t>
  </si>
  <si>
    <t>9635/1C</t>
  </si>
  <si>
    <t>11/0.11</t>
  </si>
  <si>
    <t>Bryanston Temp 11/6.6kV SS 11kV Transformer 2 Feeder (Bay 11) VT</t>
  </si>
  <si>
    <t>GE Hydran M2</t>
  </si>
  <si>
    <t>Name plate not visible</t>
  </si>
  <si>
    <t>Bryanston 11/6.6kV SS Feeder Board, Gas Pressure Aux , Bay 1</t>
  </si>
  <si>
    <t>AA11</t>
  </si>
  <si>
    <t>88E1240</t>
  </si>
  <si>
    <t>Bryanston 11/6.6kV SS Feeder Board, O/C &amp; E/F Protection , Bay 1</t>
  </si>
  <si>
    <t>Bryanston 11/6.6kV SS Feeder Board, IDMTL O/C &amp; E/F , Bay 2</t>
  </si>
  <si>
    <t>2DCC03-41-02-01</t>
  </si>
  <si>
    <t>8298804-7</t>
  </si>
  <si>
    <t>88-280V</t>
  </si>
  <si>
    <t>Bryanston 11/6.6kV SS Feeder Board, Gas Pressure Aux , Bay 2</t>
  </si>
  <si>
    <t>88E1247</t>
  </si>
  <si>
    <t>Bryanston 11/6.6kV SS Feeder Board, Gas Pressure Aux , Bay 3</t>
  </si>
  <si>
    <t>88E1252</t>
  </si>
  <si>
    <t>Bryanston 11/6.6kV SS Feeder Board, O/C &amp; E/F Protection , Bay 3</t>
  </si>
  <si>
    <t>Bryanston 11/6.6kV SS Feeder Board, IDMTL O/C &amp; E/F , Bay 4</t>
  </si>
  <si>
    <t>27438-2</t>
  </si>
  <si>
    <t>Bryanston 11/6.6kV SS Feeder Board, Trip Reciever , Bay 4</t>
  </si>
  <si>
    <t>RAG11</t>
  </si>
  <si>
    <t>89 E 0008</t>
  </si>
  <si>
    <t>Bryanston 11/6.6kV SS Feeder Board, Spare , Bay 4</t>
  </si>
  <si>
    <t>89 E 0004</t>
  </si>
  <si>
    <t>Bryanston 11/6.6kV SS Feeder Board, Gas Pressure Aux , Bay 4</t>
  </si>
  <si>
    <t>88E1286</t>
  </si>
  <si>
    <t>Bryanston 11/6.6kV SS Feeder Board, IDMTL O/C &amp; E/F , Bay 5</t>
  </si>
  <si>
    <t>0 83337021010</t>
  </si>
  <si>
    <t>Bryanston 11/6.6kV SS Feeder Board, Gas Pressure Aux , Bay 5</t>
  </si>
  <si>
    <t>88E1265</t>
  </si>
  <si>
    <t>Bryanston 11/6.6kV SS Feeder Board, IDMTL O/C &amp; E/F , Bay 6</t>
  </si>
  <si>
    <t>27438-1</t>
  </si>
  <si>
    <t>Bryanston 11/6.6kV SS Feeder Board, Trip Reciever , Bay 6</t>
  </si>
  <si>
    <t>89 E 0007</t>
  </si>
  <si>
    <t>Bryanston 11/6.6kV SS Feeder Board, Spare , Bay 6</t>
  </si>
  <si>
    <t>89 E 0010</t>
  </si>
  <si>
    <t>Bryanston 11/6.6kV SS Feeder Board, Gas Pressure Aux , Bay 6</t>
  </si>
  <si>
    <t>88E1284</t>
  </si>
  <si>
    <t>Bryanston 11/6.6kV SS Feeder Board, Gas Pressure Aux , Bay 7</t>
  </si>
  <si>
    <t>88E1289</t>
  </si>
  <si>
    <t>Bryanston 11/6.6kV SS Feeder Board, O/C &amp; E/F Protection , Bay 7</t>
  </si>
  <si>
    <t>Bryanston 11/6.6kV SS Feeder Board, Gas Pressure Aux , Bay 8</t>
  </si>
  <si>
    <t>88E1274</t>
  </si>
  <si>
    <t>Bryanston 11/6.6kV SS Feeder Board, O/C &amp; E/F Protection , Bay 8</t>
  </si>
  <si>
    <t>Bryanston 11/6.6kV SS Feeder Board, Gas Pressure Aux , Bay 9</t>
  </si>
  <si>
    <t>88E1270</t>
  </si>
  <si>
    <t>Bryanston 11/6.6kV SS Feeder Board, O/C &amp; E/F Protection , Bay 9</t>
  </si>
  <si>
    <t>Bryanston 11/6.6kV SS Feeder Board, Switch No. 34 Khanyisa Substation, Current Differential Relay</t>
  </si>
  <si>
    <t>Bryanston 11/6.6kV SS Feeder Board, Switch No. 34 Khanyisa Substation, Gas Pressure Low</t>
  </si>
  <si>
    <t>95E-1864</t>
  </si>
  <si>
    <t>Bryanston 11/6.6kV SS Feeder Board, Switch No. 34 Khanyisa Substation, Gas Pressure</t>
  </si>
  <si>
    <t>101326901/003</t>
  </si>
  <si>
    <t>Bryanston 11/6.6kV SS Feeder Board, Switch No. 6 Khanyisa Substation, Current Differential Relay</t>
  </si>
  <si>
    <t>Bryanston 11/6.6kV SS Feeder Board, Switch No. 6 Khanyisa Substation, Gas Pressure Low</t>
  </si>
  <si>
    <t>96E -271</t>
  </si>
  <si>
    <t>Bryanston 11/6.6kV SS Feeder Board, Switch No. 6 Khanyisa Substation, Gas Pressure</t>
  </si>
  <si>
    <t>101326901/001</t>
  </si>
  <si>
    <t>Bryanston 11/6.6kV SS Feeder Board, Meter , Bay 5</t>
  </si>
  <si>
    <t>Bryanston 11/6.6kV SS Feeder Board, Battery Charger</t>
  </si>
  <si>
    <t>1V1105P06</t>
  </si>
  <si>
    <t>06/0638</t>
  </si>
  <si>
    <t>Bryanston 11/6.6kV SS Feeder Board X85 Cells</t>
  </si>
  <si>
    <t>KPZ18</t>
  </si>
  <si>
    <t>Brynorth 88/6.6kV Substation</t>
  </si>
  <si>
    <t>Sloane Street</t>
  </si>
  <si>
    <t>26°2'20.104" S, 28°1'24.635" E</t>
  </si>
  <si>
    <t>Brynorth 88/6.6kV SS William Nicol Feeder S/S 5284 Sloane ST 6.6kV Dist. (Bay 1)</t>
  </si>
  <si>
    <t>LMT2/X31/MO</t>
  </si>
  <si>
    <t>3VSALMT2-33</t>
  </si>
  <si>
    <t>Brynorth 88/6.6kV SS Portman Road 6.6kV Dist. (Bay 2)</t>
  </si>
  <si>
    <t>3SSALMT2-408</t>
  </si>
  <si>
    <t>Brynorth 88/6.6kV SS Hobart RMU 0091 CR/R Hobart and Heartford Roads 6.6kV Dist. (Bay 3)</t>
  </si>
  <si>
    <t>3VSALMT2-36</t>
  </si>
  <si>
    <t>Brynorth 88/6.6kV SS S/S 1559 Baker Feeder Bryanston Drive 6.6kV Dist. (Bay 4)</t>
  </si>
  <si>
    <t>3SSALMT2-403</t>
  </si>
  <si>
    <t>Brynorth 88/6.6kV SS ESCOM 1  6.6kV Inc. (Bay 5)</t>
  </si>
  <si>
    <t>LMT2/X32/MO</t>
  </si>
  <si>
    <t>3QSLMT2781</t>
  </si>
  <si>
    <t>No Test Block</t>
  </si>
  <si>
    <t>Brynorth 88/6.6kV SS Struben Road Eaton Road SS 5568 Bryasnton 6.6kV Dist. (Bay 6)</t>
  </si>
  <si>
    <t>4BSALMT2-14</t>
  </si>
  <si>
    <t xml:space="preserve">Brynorth 88/6.6kV SS Muswell Feeder To MSS 38 Portion 2 Culross Street 6.6kV Dist. (Bay 7) </t>
  </si>
  <si>
    <t>3SSALMT2-405</t>
  </si>
  <si>
    <t>Brynorth 88/6.6kV SS  Eaton Avenue 6.6kV Dist (Bay 8)</t>
  </si>
  <si>
    <t>3VSALMT2-34</t>
  </si>
  <si>
    <t>Brynorth 88/6.6kV SS 185mm cable to BMK 00327 Grace RD Dist 6.6kV Dist. (Bay 9)</t>
  </si>
  <si>
    <t>3SSALMT2-407</t>
  </si>
  <si>
    <t>Brynorth 88/6.6kV SS Bus-Section 1  6.6kV (Bay 10)</t>
  </si>
  <si>
    <t>3QSLMT2790</t>
  </si>
  <si>
    <t>Brynorth 88/6.6kV SS Eileen Road 6.6kV Dist (Bay 11)</t>
  </si>
  <si>
    <t>3SSALMT2-409</t>
  </si>
  <si>
    <t>Brynorth 88/6.6kV SS Main Road 6.6kV Dist. (Bay 12)</t>
  </si>
  <si>
    <t>3SSALMT2-410</t>
  </si>
  <si>
    <t>Brynorth 88/6.6kV SS Logan Road Sloane Street S/S 19 Bryanston 185 CU X 3C 6.6kV Dist (Bay 13)</t>
  </si>
  <si>
    <t>3SSALMT2-402</t>
  </si>
  <si>
    <t>Brynorth 88/6.6kV SS Ebury Road Feeder Sub 4312 Libertas Rd 6.6kV Dist ( Bay 14)</t>
  </si>
  <si>
    <t>3SSALMT2-411</t>
  </si>
  <si>
    <t>Brynorth 88/6.6kV SS ESCOM 2  6.6kV Inc. (Bay 15)</t>
  </si>
  <si>
    <t>3QSLMT2788</t>
  </si>
  <si>
    <t>Brynorth 88/6.6kV SS Post Office Dist 6,6kV cable to S/S 46 William Nicol (Bay 16)</t>
  </si>
  <si>
    <t>3SSALMT2-43</t>
  </si>
  <si>
    <t>Brynorth 88/6.6kV SS 2/4 Epsom Downs Checkers Sub A 6.6kV Dist (Bay 17)</t>
  </si>
  <si>
    <t>3SSALMT2-42</t>
  </si>
  <si>
    <t>Brynorth 88/6.6kV SS No Name 6.6kV Dist (Bay 18)</t>
  </si>
  <si>
    <t>3WSALMT2-65</t>
  </si>
  <si>
    <t>Brynorth 88/6.6kV SS Norman 185 x 3CU to S/S 5/1 -39IR CNR Bryanston DR &amp; Curzon 6.6kV Dist (Bay 19)</t>
  </si>
  <si>
    <t>4BSALMT2-15</t>
  </si>
  <si>
    <t>Brynorth 88/6.6kV SS Bus-Section 2  6.6kV (Bay 20)</t>
  </si>
  <si>
    <t>LMT2/XJ1/QMRO</t>
  </si>
  <si>
    <t>3WSALMT2-64</t>
  </si>
  <si>
    <t>Brynorth 88/6.6kV SS No Name 6.6kV Dist (Bay 21)</t>
  </si>
  <si>
    <t>3SSALMT2-406</t>
  </si>
  <si>
    <t>Brynorth 88/6.6kV SS Sloane Street 6.6kV Dist. (Bay 22)</t>
  </si>
  <si>
    <t>3WSALMT2-66</t>
  </si>
  <si>
    <t>Brynorth 88/6.6kV SS Pytchley Road 6.6kV Dist. (Bay 23)</t>
  </si>
  <si>
    <t>3WSALMT2-67</t>
  </si>
  <si>
    <t>Brynorth 88/6.6kV SS Cowley Road 6.6kV Dist. (Bay 24)</t>
  </si>
  <si>
    <t>3VSALMT2-35</t>
  </si>
  <si>
    <t>Brynorth 88/6.6kV SS ESCOM 3 6.6kV Inc. (Bay 25)</t>
  </si>
  <si>
    <t>3WSALMT2-68</t>
  </si>
  <si>
    <t>Brynorth 88/6.6kV SS Chapel Rd Feeder 6.6kV Dist (Bay 26)</t>
  </si>
  <si>
    <t>4BSALMT2-13</t>
  </si>
  <si>
    <t>Brynorth 88/6.6kV SS Mount Street 6,6kV Dist. (Bay 27)</t>
  </si>
  <si>
    <t>3VSALMT2-37</t>
  </si>
  <si>
    <t>Brynorth 88/6.6kV SS Wilton 6.6kV Dist 185 X 3 CU RMU 00203 Wilton Ave (Bay 28)</t>
  </si>
  <si>
    <t>3SSALMT2-404</t>
  </si>
  <si>
    <t>Brynorth 88/6.6kV SS Elgin 6.6kV Dist 185 X 3C CU to S/S 628 Curzon Road (29)</t>
  </si>
  <si>
    <t>4BSALMT2-16</t>
  </si>
  <si>
    <t>ESKOM'S</t>
  </si>
  <si>
    <t>Feeder Board Relays(Switch Room)</t>
  </si>
  <si>
    <t>Brynorth 88/6.6kV SS S/S 5284 6.6kV Dist. (Bay 1) Bus Zone trip</t>
  </si>
  <si>
    <t>408J51R</t>
  </si>
  <si>
    <t>88E01115</t>
  </si>
  <si>
    <t>110Vdc</t>
  </si>
  <si>
    <t>NO</t>
  </si>
  <si>
    <t>Brynorth 88/6.6kV SS S/S 5284 6.6kV Dist. (Bay 1) Overcurrent&amp;Earth fault Protection</t>
  </si>
  <si>
    <t>Brynorth 88/6.6kV SS Portman Road 6.6kV Dist. (Bay 2) Bus Zone trip</t>
  </si>
  <si>
    <t>408J1R</t>
  </si>
  <si>
    <t>88E01114</t>
  </si>
  <si>
    <t>Brynorth 88/6.6kV SS Portman Road 6.6kV Dist. (Bay 2) Overcurrent&amp;Earth fault Protection</t>
  </si>
  <si>
    <t>Brynorth 88/6.6kV SS Hobart 6.6kV Dist. (Bay 3) Bus Zone trip</t>
  </si>
  <si>
    <t>408J3</t>
  </si>
  <si>
    <t>Brynorth 88/6.6kV SS Hobart 6.6kV Dist. (Bay 3) Overcurrent&amp;Earth fault Protection</t>
  </si>
  <si>
    <t>Brynorth 88/6.6kV SS S/S 1559 Bryanston Drive 6.6kV Dist. (Bay 4) Bus Zone trip</t>
  </si>
  <si>
    <t>Brynorth 88/6.6kV SS S/S 1559 Bryanston Drive 6.6kV Dist. (Bay 4) Overcurrent&amp;Earth fault</t>
  </si>
  <si>
    <t>Brynorth 88/6.6kV SS ESCOM  1  6.6kV Inc. (Bay 5) Auto Close Latching</t>
  </si>
  <si>
    <t>408J</t>
  </si>
  <si>
    <t>Brynorth 88/6.6kV SS ESCOM  1  6.6kV Inc. (Bay 5) Trip Circuit Supervision</t>
  </si>
  <si>
    <t>Brynorth 88/6.6kV SS ESCOM  1  6.6kV Inc. (Bay 5) Voltage Fail</t>
  </si>
  <si>
    <t>408J52R</t>
  </si>
  <si>
    <t>86E087</t>
  </si>
  <si>
    <t>Brynorth 88/6.6kV SS ESCOM  1  6.6kV Inc. (Bay 5) Intertrip Receive</t>
  </si>
  <si>
    <t>Brynorth 88/6.6kV SS ESCOM  1  6.6kV Inc. (Bay 5) Bus Zone Protetction</t>
  </si>
  <si>
    <t>408A11053</t>
  </si>
  <si>
    <t>A3471/2</t>
  </si>
  <si>
    <t>Brynorth 88/6.6kV SS ESCOM  1  6.6kV Inc. (Bay 5) CT Shorting</t>
  </si>
  <si>
    <t>F8</t>
  </si>
  <si>
    <t>Brynorth 88/6.6kV SS ESCOM  1  6.6kV Inc. (Bay 5) Sensitive Alarm</t>
  </si>
  <si>
    <t>F9</t>
  </si>
  <si>
    <t>Brynorth 88/6.6kV SS ESCOM  1  6.6kV Inc. (Bay 5) Bus Zone Trip</t>
  </si>
  <si>
    <t>F10</t>
  </si>
  <si>
    <t>Brynorth 88/6.6kV SS ESCOM  1  6.6kV Inc. (Bay 5) Back Up Trip Timer</t>
  </si>
  <si>
    <t>406J24</t>
  </si>
  <si>
    <t>Brynorth 88/6.6kV SS ESCOM  1  6.6kV Inc. (Bay 5) Protection Defective Timer</t>
  </si>
  <si>
    <t>406J25</t>
  </si>
  <si>
    <t>86E0706</t>
  </si>
  <si>
    <t>Brynorth 88/6.6kV SS Struben Road 6.6kV Dist. (Bay 6) Bus Zone trip</t>
  </si>
  <si>
    <t>Brynorth 88/6.6kV SS Struben Road 6.6kV Dist. (Bay 6) Overcurrent&amp;Earth fault Protection</t>
  </si>
  <si>
    <t xml:space="preserve">Brynorth 88/6.6kV SS Muswell Feeder To MSS 38 Portion 2 Culross Street 6.6kV Dist. (Bay 7) Bus Zone trip </t>
  </si>
  <si>
    <t>Brynorth 88/6.6kV SS Muswell Feeder To MSS 38 Portion 2 Culross Street 6.6kV Dist. (Bay 7) Overcurrent&amp;Earth fault Protection</t>
  </si>
  <si>
    <t>Brynorth 88/6.6kV SS Eaton Avenue 6.6kV Dist. (Bay 8) Bus Zone trip</t>
  </si>
  <si>
    <t>Brynorth 88/6.6kV SS Eaton Avenue 6.6kV Dist. (Bay 8) Overcurrent&amp;Earth fault Protection</t>
  </si>
  <si>
    <t>Brynorth 88/6.6kV SS 185mm Cable To BMK 00327 Grace Road 6.6kV Dist. (Bay 9) Bus Zone trip</t>
  </si>
  <si>
    <t>Brynorth 88/6.6kV SS  185mm Cable To BMK 00327 Grace Road  6.6kV Dist. (Bay 9) Overcurrent&amp;Earth fault Protection</t>
  </si>
  <si>
    <t>Brynorth 88/6.6kV SS 6.6kV Bus Section 1 (Bay 10) Overcurrent&amp;Earth Fault Protection</t>
  </si>
  <si>
    <t>Brynorth 88/6.6kV SS 6.6kV Bus Section 1 (Bay 10) Voltage Fail Timer</t>
  </si>
  <si>
    <t>86E0713</t>
  </si>
  <si>
    <t>Brynorth 88/6.6kV SS 6.6kV Bus Section 1 (Bay 10) Trip Circuit Supervision</t>
  </si>
  <si>
    <t>Brynorth 88/6.6kV SS 6.6kV Bus Section 1 (Bay 10) Bus Zone 1 Trip</t>
  </si>
  <si>
    <t>73040/7</t>
  </si>
  <si>
    <t>Brynorth 88/6.6kV SS 6.6kV Bus Section 1 (Bay 10) Bus Zone 2 Trip</t>
  </si>
  <si>
    <t>84597/9</t>
  </si>
  <si>
    <t>Brynorth 88/6.6kV SS Eileen Road 6.6kV Dist. (Bay 11) Bus Zone Trip</t>
  </si>
  <si>
    <t>Brynorth 88/6.6kV SS  Eileen Road 6.6kV Dist. (Bay 11) Overcurrent&amp;Earth Fault</t>
  </si>
  <si>
    <t>Brynorth 88/6.6kV SS Main Road 6.6kV Dist. (Bay 12) Bus Zone Trip</t>
  </si>
  <si>
    <t>Brynorth 88/6.6kV SS Main Road 6.6kV Dist. (Bay 12) Overcurrent&amp;Earth Fault Protection</t>
  </si>
  <si>
    <t>Brynorth 88/6.6kV SS Logan Road Sloane Street S/S 19 Bryanston 185CU 3C 6.6kV Dist. (Bay 13) Bus Zone Trip</t>
  </si>
  <si>
    <t>Brynorth 88/6.6kV SS Logan Road Sloane Street S/S 19 Bryanstron 185CU 3C 6.6kV Dist. (Bay 13) Overcurrent&amp;Earth Fault Protection</t>
  </si>
  <si>
    <t>Brynorth 88/6.6kV SS Ebury Road Feeder Sub 4312 Libertas Road 6.6kV Dist. (Bay 14) Bus Zone Trip</t>
  </si>
  <si>
    <t>Brynorth 88/6.6kV  Ebury Road Feeder Sub 4312 Libertas Road  6.6kV Dist. (Bay 14) Overcurrent&amp;Earth Fault Protection</t>
  </si>
  <si>
    <t>Brynorth 88/6.6kV  Escom 2 6.6kV Inc. (Bay 15) Flasher</t>
  </si>
  <si>
    <t>408A11008</t>
  </si>
  <si>
    <t>51993/7</t>
  </si>
  <si>
    <t>Brynorth 88/6.6kV  Escom 2 6.6kV Inc. (Bay 15) Voltage Fail 2</t>
  </si>
  <si>
    <t>86E0185</t>
  </si>
  <si>
    <t>Brynorth 88/6.6kV  Escom 2 6.6kV Inc. (Bay 15) Auto  Close Blocking</t>
  </si>
  <si>
    <t>408J37R</t>
  </si>
  <si>
    <t>85E0314</t>
  </si>
  <si>
    <t>Brynorth 88/6.6kV  Escom 2 6.6kV Inc. (Bay 15) Auto Close Latching</t>
  </si>
  <si>
    <t>Brynorth 88/6.6kV  Escom 2 6.6kV Inc. (Bay 15) Trip Circuit Supervision</t>
  </si>
  <si>
    <t>B51</t>
  </si>
  <si>
    <t>Brynorth 88/6.6kV  Escom 2 6.6kV Inc. (Bay 15) Voltage Fail 1</t>
  </si>
  <si>
    <t>86E0181</t>
  </si>
  <si>
    <t>Brynorth 88/6.6kV  Escom 2 6.6kV Inc. (Bay 15) Intertrip Receive</t>
  </si>
  <si>
    <t>Brynorth 88/6.6kV  Escom 2 6.6kV Inc. (Bay 15) Sensitive Alarm</t>
  </si>
  <si>
    <t>E/B50</t>
  </si>
  <si>
    <t>83415/1</t>
  </si>
  <si>
    <t>Brynorth 88/6.6kV  Escom 2 6.6kV Inc. (Bay 15) CT Shorting</t>
  </si>
  <si>
    <t>73040/10</t>
  </si>
  <si>
    <t>Brynorth 88/6.6kV  Escom 2 6.6kV Inc. (Bay 15) Protection Defective Timer</t>
  </si>
  <si>
    <t>406j24</t>
  </si>
  <si>
    <t>86E0647</t>
  </si>
  <si>
    <t>Brynorth 88/6.6kV  SS Post Office 6.6kV Dist.Cable to S/S 46 William Nicol  (Bay 16) Bus Zone Trip</t>
  </si>
  <si>
    <t>86E1311</t>
  </si>
  <si>
    <t>Brynorth 88/6.6kV  SS Post Office 6.6kV Dist.Cable to S/S 46 William Nicol  (Bay 16) Overcurrent &amp; Earth Fault</t>
  </si>
  <si>
    <t>Brynorth 88/6.6kV  SS 2/4 Epsom Downs Checkers Sub 'A' (Bay 17) Bus Zone Trip</t>
  </si>
  <si>
    <t>86E1309</t>
  </si>
  <si>
    <t>Brynorth 88/6.6kV  SS 2/4 Epsom Downs Checkers Sub 'A' (Bay 17) Overcurrent &amp; Earth Fault</t>
  </si>
  <si>
    <t>Brynorth 88/6.6kV  SS No Name (Bay 18) Bus Zone Trip</t>
  </si>
  <si>
    <t>88E01122</t>
  </si>
  <si>
    <t>Brynorth 88/6.6kV  SS No Name (Bay 18) Overcurrent &amp; Earth Fault</t>
  </si>
  <si>
    <t>Brynorth 88/6.6kV  SS Norman Dist To Cnr Bryanston Dr &amp; Curzon (Bay 19) Bus Zone Trip</t>
  </si>
  <si>
    <t>88E01116</t>
  </si>
  <si>
    <t>Brynorth 88/6.6kV  SS Norman Dist To Cnr Bryanston Dr &amp; Curzon (Bay 19) Overcurrent &amp; Earth Fault</t>
  </si>
  <si>
    <t>Brynorth 88/6.6kV SS 6.6kV Bus Section No 2  (Bay 20) Overcurrent &amp; Earth Fault Protection</t>
  </si>
  <si>
    <t xml:space="preserve">Brynorth 88/6.6kV SS 6.6kV Bus Section No 2 (Bay 20) Voltage Fail Timer </t>
  </si>
  <si>
    <t>90E0409</t>
  </si>
  <si>
    <t>Brynorth 88/6.6kV SS 6.6kV Bus Section No 2 (Bay 20) Trip Circuit Supervision</t>
  </si>
  <si>
    <t>Brynorth 88/6.6kV SS 6.6kV Bus Section No 2 (Bay 20) Bus Zone 2 Trip</t>
  </si>
  <si>
    <t>A47326/1</t>
  </si>
  <si>
    <t>Brynorth 88/6.6kV SS 6.6kV Bus Section No 2 (Bay 20) Bus Zone 3 Trip</t>
  </si>
  <si>
    <t>Brynorth 88/6.6kV SS No Name 6.6kV Dist. (Bay 21) Bus Zone trip</t>
  </si>
  <si>
    <t>88E01120</t>
  </si>
  <si>
    <t>Brynorth 88/6.6kV SS No Name 6.6kV Dist. (Bay 21) Overcurrent &amp; Earth fault Protection</t>
  </si>
  <si>
    <t>19190199</t>
  </si>
  <si>
    <t>Brynorth 88/6.6kV SS Sloane Street 6.6kV Dist. (Bay 22) Bus Zone trip</t>
  </si>
  <si>
    <t>90E0124</t>
  </si>
  <si>
    <t>Brynorth 88/6.6kV SS Sloane Street 6.6kV Dist. (Bay 22) Overcurrent &amp; Earth fault Protection</t>
  </si>
  <si>
    <t>19190185</t>
  </si>
  <si>
    <t>Brynorth 88/6.6kV SS Pytchley Road 6.6kV Dist. (Bay 23) Bus Zone trip</t>
  </si>
  <si>
    <t>90E0139</t>
  </si>
  <si>
    <t>Brynorth 88/6.6kV SS Pytchley Road 6.6kV Dist. (Bay 23) Overcurrent &amp; Earth fault Protection</t>
  </si>
  <si>
    <t>19190224</t>
  </si>
  <si>
    <t>Brynorth 88/6.6kV SS Cowley Road 6.6kV Dist. (Bay 24) Bus Zone trip</t>
  </si>
  <si>
    <t>90E0140</t>
  </si>
  <si>
    <t>Brynorth 88/6.6kV SS Cowley Road 6.6kV Dist. (Bay 24) Overcurrent &amp; Earth fault Protection</t>
  </si>
  <si>
    <t>19190147</t>
  </si>
  <si>
    <t>Brynorth 88/6.6kV  Escom 3 6.6kV Inc. (Bay 25) Bus Zone Prtection</t>
  </si>
  <si>
    <t>B3</t>
  </si>
  <si>
    <t>A59496/1</t>
  </si>
  <si>
    <t>Brynorth 88/6.6kV  Escom 3 6.6kV Inc. (Bay 25) AC Voltage Fail</t>
  </si>
  <si>
    <t>90E0728</t>
  </si>
  <si>
    <t>Brynorth 88/6.6kV  Escom 3 6.6kV Inc. (Bay 25) Auto Close Latching</t>
  </si>
  <si>
    <t>90E0138</t>
  </si>
  <si>
    <t>Brynorth 88/6.6kV  Escom 3 6.6kV Inc. (Bay 25) Trip Circuit Supervision</t>
  </si>
  <si>
    <t>Brynorth 88/6.6kV  Escom 3 6.6kV Inc. (Bay 25) Intertrip Receive</t>
  </si>
  <si>
    <t>90E0869</t>
  </si>
  <si>
    <t>Brynorth 88/6.6kV  Escom 3 6.6kV Inc. (Bay 25) Sensitive Alarm</t>
  </si>
  <si>
    <t>A59497-1</t>
  </si>
  <si>
    <t>Brynorth 88/6.6kV  Escom 3 6.6kV Inc. (Bay 25) CT Shorting</t>
  </si>
  <si>
    <t>Brynorth 88/6.6kV  Escom 3 6.6kV Inc. (Bay 25) Protection Defective Time Delay</t>
  </si>
  <si>
    <t>90E0411</t>
  </si>
  <si>
    <t>Brynorth 88/6.6kV  Escom 3 6.6kV Inc. (Bay 25) Back-Up Trip Timer</t>
  </si>
  <si>
    <t>90E0413</t>
  </si>
  <si>
    <t>Brynorth 88/6.6kV  Escom 3 6.6kV Inc. (Bay 25) Bus Zone Trip</t>
  </si>
  <si>
    <t>Brynorth 88/6.6kV SS Chapel Rd Feeder 6.6kV Dist. (Bay 26) Bus Zone trip</t>
  </si>
  <si>
    <t>408J89</t>
  </si>
  <si>
    <t>95E-0207</t>
  </si>
  <si>
    <t>Brynorth 88/6.6kV SS Chapel Rd Feeder 6.6kV Dist. (Bay 26) Overcurrent &amp; Earth fault Protection</t>
  </si>
  <si>
    <t>19190139</t>
  </si>
  <si>
    <t>Brynorth 88/6.6kV SS Chapel Rd Feeder 6.6kV Dist. (Bay 26) Alarms</t>
  </si>
  <si>
    <t>94E775</t>
  </si>
  <si>
    <t>Brynorth 88/6.6kV SS  Mount Street  6.6kV Dist. (Bay 27) Bus Zone trip</t>
  </si>
  <si>
    <t>95E-0213</t>
  </si>
  <si>
    <t>Brynorth 88/6.6kV SS  Mount Street  6.6kV Dist. (Bay 27) Overcurrent &amp; Earth fault Protection</t>
  </si>
  <si>
    <t>19190197</t>
  </si>
  <si>
    <t>Brynorth 88/6.6kV SS  Mount Street 6.6kV Dist. (Bay 27) Alarms</t>
  </si>
  <si>
    <t>95E-396</t>
  </si>
  <si>
    <t>Brynorth 88/6.6kV SS  Mount Street 6.6kV Dist. (Bay 27) Feeder Protection Relay</t>
  </si>
  <si>
    <t>455016N</t>
  </si>
  <si>
    <t>Brynorth 88/6.6kV SS  Wilton 6.6kV Dist 185 X 3 CU RMU 00203 Wilton Ave  (Bay 28) Bus Zone trip</t>
  </si>
  <si>
    <t>95E-0208</t>
  </si>
  <si>
    <t>Brynorth 88/6.6kV SS  Wilton 6.6kV Dist 185 X 3 CU RMU 00203 Wilton Ave (Bay 28) Overcurrent &amp; Earth fault Protection</t>
  </si>
  <si>
    <t>19190238</t>
  </si>
  <si>
    <t>Brynorth 88/6.6kV SS  Wilton 6.6kV Dist 185 X 3 CU RMU 00203 Wilton Ave  (Bay 28) Alarms</t>
  </si>
  <si>
    <t>95E-398</t>
  </si>
  <si>
    <t>Brynorth 88/6.6kV SS  Wilton 6.6kV Dist 185 X 3 CU RMU 00203 Wilton Ave (Bay 28) Feeder Protection Relay</t>
  </si>
  <si>
    <t>688049M</t>
  </si>
  <si>
    <t>Brynorth 88/6.6kV SS Elgin 6.6kV Dist 185 X 3C CU to S/S 628 Curzon Road   (Bay 29) Bus Zone trip</t>
  </si>
  <si>
    <t>95E-0210</t>
  </si>
  <si>
    <t>Brynorth 88/6.6kV SS Elgin 6.6kV Dist 185 X 3C CU to S/S 628 Curzon Road (Bay 29) Overcurrent &amp; Earth fault Protection</t>
  </si>
  <si>
    <t>19190196</t>
  </si>
  <si>
    <t>Brynorth 88/6.6kV SS Elgin 6.6kV Dist 185 X 3C CU to S/S 628 Curzon Road   (Bay 29) Alarms</t>
  </si>
  <si>
    <t>95E-399</t>
  </si>
  <si>
    <t>Brynorth 88/6.6kV SS ESCOM 1 Alam Flag Relay</t>
  </si>
  <si>
    <t>Brynorth 88/6.6kV SS ESCOM 2  Supply Fail Relay</t>
  </si>
  <si>
    <t>86E0188</t>
  </si>
  <si>
    <t>Brynorth 88/6.6kV SS ESCOM 2 Alam Flag Relay</t>
  </si>
  <si>
    <t>Brynorth 88/6.6kV SS ESCOM 3 Alam Flag Relay</t>
  </si>
  <si>
    <t>Metering</t>
  </si>
  <si>
    <t>Voltage Recorders</t>
  </si>
  <si>
    <t>Brynorth 88/6.6kV SS S/S 5284 Sloane ST 6.6kV Dist. (Bay 1) Recporder</t>
  </si>
  <si>
    <t xml:space="preserve">Brynorth 88/6.6kV SS Portman Road 6.6kV Dist. (Bay 2) Recorder </t>
  </si>
  <si>
    <t>00-60-35-15-BE-70</t>
  </si>
  <si>
    <t>Brynorth 88/6.6kV SS Hobart 6.6kV Dist. (Bay 3) Recorder</t>
  </si>
  <si>
    <t>00-60-35.18.40.26</t>
  </si>
  <si>
    <t>Brynorth 88/6.6kV SS S/S 1559 Bryanston Drive 6.6kV Dist. (Bay 4) Recorder</t>
  </si>
  <si>
    <t>Brynorth 88/6.6kV SS Struben Road 6.6kV Dist. (Bay 6) Recorder</t>
  </si>
  <si>
    <t>00-60-35-18-54-00</t>
  </si>
  <si>
    <t>Brynorth 88/6.6kV SS Muswell Feeder To MSS 38 Portion 2 Culross Street 6.6kV Dist. (Bay 7) Recorder</t>
  </si>
  <si>
    <t>00-60-35-15-BE-30</t>
  </si>
  <si>
    <t>Brynorth 88/6.6kV SS Eaton Avenue 6.6kV Dist. (Bay 8) Recorder</t>
  </si>
  <si>
    <t>Brynorth 88/6.6kV SS 185mm Cable To BMK 00327 Grace Road 6.6kV Dist. (Bay 9) Recorder</t>
  </si>
  <si>
    <t>00-60-25-18-54-EA</t>
  </si>
  <si>
    <t>Brynorth 88/6.6kV SS Eileen Road 6.6kV Dist. (Bay 11) Recorder</t>
  </si>
  <si>
    <t>00-60-85-18-0D-84</t>
  </si>
  <si>
    <t>Brynorth 88/6.6kV SS Main Road 6.6kV Dist. (Bay 12) Recorder</t>
  </si>
  <si>
    <t>Brynorth 88/6.6kV SS Logan Road Sloane Street S/S 19 Bryanston 185CU 3C 6.6kV Dist. (Bay 13) Recorder</t>
  </si>
  <si>
    <t>00-60-35-15-D5-90</t>
  </si>
  <si>
    <t>Brynorth 88/6.6kV SS Ebury Road Feeder Sub 4312 Libertas Road 6.6kV Dist. (Bay 14) Recorder</t>
  </si>
  <si>
    <t>Brynorth 88/6.6kV SS Post Office Dist 6,6kV cable to S/S 46 William Nicol (Bay 16) Recorder</t>
  </si>
  <si>
    <t>00-60-35-15-C3-78</t>
  </si>
  <si>
    <t>Brynorth 88/6.6kV SS 2/4 Epsom Downs Checkers Sub A 6.6kV Dist (Bay 17) Recorder</t>
  </si>
  <si>
    <t>Brynorth 88/6.6kV SS No Name 6.6kV Dist (Bay 18) Recorder</t>
  </si>
  <si>
    <t>Brynorth 88/6.6kV SS Norman 185 x 3CU to S/S 5/1 -39IR CNR Bryanston DR &amp; Curzon 6.6kV Dist (Bay 19) Recorder</t>
  </si>
  <si>
    <t>Brynorth 88/6.6kV SS No Name 6.6kV Dist (Bay 21) Recorder</t>
  </si>
  <si>
    <t>Brynorth 88/6.6kV SS Sloane Street 6.6kV Dist. (Bay 22) Recorder</t>
  </si>
  <si>
    <t>00-60-35-15-C3-65</t>
  </si>
  <si>
    <t>Brynorth 88/6.6kV SS Pytchley Road 6.6kV Dist. (Bay 23) Recorder</t>
  </si>
  <si>
    <t>Brynorth 88/6.6kV SS Cowley Road 6.6kV Dist. (Bay 24) Recorder</t>
  </si>
  <si>
    <t>00-60-35-15-C2-DF</t>
  </si>
  <si>
    <t>Brynorth 88/6.6kV SS Chapel Rd Feeder 6.6kV Dist (Bay 26) Recorder</t>
  </si>
  <si>
    <t>Brynorth 88/6.6kV SS Mount Street 6,6kV Dist. (Bay 27) Recorder</t>
  </si>
  <si>
    <t>Brynorth 88/6.6kV SS Wilton 6.6kV Dist 185 X 3 CU RMU 00203 Wilton Ave (Bay 28) Recorder</t>
  </si>
  <si>
    <t>Brynorth 88/6.6kV SS Elgin 6.6kV Dist 185 X 3C CU to S/S 628 Curzon Road (29) Recorder</t>
  </si>
  <si>
    <t>00-60-35-15-BE-79</t>
  </si>
  <si>
    <t>QOS Meters</t>
  </si>
  <si>
    <t>Brynorth 88/6.6kV SS Incomer 1 Energy Meter (Metering Panel)</t>
  </si>
  <si>
    <t>1X CT TEST BLOCK, 1X VT TEST BLOCK</t>
  </si>
  <si>
    <t>Brynorth 88/6.6kV SS Incomer 2 Energy Meter (Metering Panel)</t>
  </si>
  <si>
    <t>Brynorth 88/6.6kV SS Incomer 3 Energy Meter (Metering Panel)</t>
  </si>
  <si>
    <t>Brynorth 88/6.6kV SS ESCOM 3 Energy Meter (Control Panel)</t>
  </si>
  <si>
    <t>Landis and Gyr</t>
  </si>
  <si>
    <t>1X CT/VT TEST BLOCK</t>
  </si>
  <si>
    <t>Brynorth 88/6.6kV SS ESCOM 2 Energy Meter (Control Panel)</t>
  </si>
  <si>
    <t>Brynorth 88/6.6kV SS ESCOM 1 Energy Meter (Control Panel)</t>
  </si>
  <si>
    <t>Brynorth 88/6.6kV SS Bus Section 1 Printo Meter (Control Panel)</t>
  </si>
  <si>
    <t>SP1BCBBBA</t>
  </si>
  <si>
    <t>SP860004</t>
  </si>
  <si>
    <t>Brynorth 88/6.6kV SS ESCOM 2 Voltage Recorder (Control Panel)</t>
  </si>
  <si>
    <t>Brynorth 88/6.6kV SS ESCOM 2 2X Watt Recorder (Control Panel)</t>
  </si>
  <si>
    <t>Brynorth 88/6.6kV SS Bus Section 2 Recorder (Control Panel)</t>
  </si>
  <si>
    <t>SGBB/SA0255</t>
  </si>
  <si>
    <t>S8701130</t>
  </si>
  <si>
    <t>Power Supply</t>
  </si>
  <si>
    <t>Brynorth 88/6.6kV SS Power Supply</t>
  </si>
  <si>
    <t>Quint Power</t>
  </si>
  <si>
    <t>Not accessible</t>
  </si>
  <si>
    <t>48Vdc</t>
  </si>
  <si>
    <t xml:space="preserve">Stealth </t>
  </si>
  <si>
    <t>SPSU107BBT</t>
  </si>
  <si>
    <t>13.8 Vdc</t>
  </si>
  <si>
    <t>Telecommunication/SCADA</t>
  </si>
  <si>
    <t>Brynorth 88/6.6kV SS Tetra Modem</t>
  </si>
  <si>
    <t>Brynorth 88/6.6kV SS Digital Module</t>
  </si>
  <si>
    <t>Brynorth 88/6.6kV SS 2 X Control ModuleS</t>
  </si>
  <si>
    <t>Brynorth 88/6.6kV SS Analogue Module</t>
  </si>
  <si>
    <t xml:space="preserve">Brynorth 88/6.6kV SS Modem </t>
  </si>
  <si>
    <t>Inhand Networks</t>
  </si>
  <si>
    <t>IR794</t>
  </si>
  <si>
    <t>RP7941507275778</t>
  </si>
  <si>
    <t>Brynorth 88/6.6kV SS Battrey Charger</t>
  </si>
  <si>
    <t>1V11015086</t>
  </si>
  <si>
    <t>86/267</t>
  </si>
  <si>
    <t>D579</t>
  </si>
  <si>
    <t>J4251/01</t>
  </si>
  <si>
    <t>Brynorth 88/6.6kV SS 9 X Battrey cells</t>
  </si>
  <si>
    <t>First National Battrey</t>
  </si>
  <si>
    <t xml:space="preserve">Lead Acid </t>
  </si>
  <si>
    <t>SB01951B293SRP</t>
  </si>
  <si>
    <t>108Vdc</t>
  </si>
  <si>
    <t>12V Per cell</t>
  </si>
  <si>
    <t>LV AC Distrivution Board</t>
  </si>
  <si>
    <t>Brynorth 88/6.6kV SS Change Over Panel</t>
  </si>
  <si>
    <t>Brynorth 88/6.6kV SS Main Supply 1 Switch</t>
  </si>
  <si>
    <t>Brynorth 88/6.6kV SS Main Supply 2 Switch</t>
  </si>
  <si>
    <t>Brynorth 88/6.6kV SS F1 Switch</t>
  </si>
  <si>
    <t>Brynorth 88/6.6kV SS F2 Switch</t>
  </si>
  <si>
    <t>Brynorth 88/6.6kV SS F3 Switch</t>
  </si>
  <si>
    <t>Brynorth 88/6.6kV SS Ripple Control Switch</t>
  </si>
  <si>
    <t>Hobart &amp; West Hertford Street</t>
  </si>
  <si>
    <t>28°1'38.174" E</t>
  </si>
  <si>
    <t>26°4'18.535" S</t>
  </si>
  <si>
    <t>Bryanston 44/6.6kV Substation</t>
  </si>
  <si>
    <t>C-BRNST-FB1A-WHTNEY</t>
  </si>
  <si>
    <t>Bryanston 88/44/6.6kV SS 95X3CU To TSS 5 Main Road Whitney Dist. (Bay 1)</t>
  </si>
  <si>
    <t>3PSALMT2-518</t>
  </si>
  <si>
    <t>3NALM276</t>
  </si>
  <si>
    <t>C-BRNST-FB1A-WSRRF</t>
  </si>
  <si>
    <t>Bryanston 88/44/6.6kV SS  185 X3C T RMU 0091 Cornr West Hereford &amp; Hobart. (Bay 2)</t>
  </si>
  <si>
    <t>3NSALMTT2-262</t>
  </si>
  <si>
    <t>3NALM279</t>
  </si>
  <si>
    <t>C-BRNST-FB1A-ETRF04</t>
  </si>
  <si>
    <t>Bryanston 88/44/6.6kV SS  Eskom Transformer 4 Incomer 4 (Bay 3)</t>
  </si>
  <si>
    <t>LMS/X31/QMRO</t>
  </si>
  <si>
    <t>3XLMS-30</t>
  </si>
  <si>
    <t>3V8/4</t>
  </si>
  <si>
    <t>C-BRNST-FB1A-BRIANS</t>
  </si>
  <si>
    <t>Bryanston 88/44/6.6kV SS  S/S 7 Lyme Park 185 Cu X3C Brian Str Dist. (Bay 4)</t>
  </si>
  <si>
    <t>3NSALMT2-264</t>
  </si>
  <si>
    <t>3NALM273</t>
  </si>
  <si>
    <t>C-BRNST-FB1A-DANIEL</t>
  </si>
  <si>
    <t>Bryanston 88/44/6.6kV SS  Daniel Str Dist. (Bay 5)</t>
  </si>
  <si>
    <t>3PSALMT2-516</t>
  </si>
  <si>
    <t>3NALM275</t>
  </si>
  <si>
    <t>C-BRNST-FB1A-GRSVNR</t>
  </si>
  <si>
    <t>Bryanston 88/44/6.6kV SS  s/s 1038 ECCLESTONE CRESCENT Grosvernor Dist. (Bay 6)</t>
  </si>
  <si>
    <t>3NSALMT2-269</t>
  </si>
  <si>
    <t>3NALM272</t>
  </si>
  <si>
    <t>C-BRNST-FB1A-ARKLOW</t>
  </si>
  <si>
    <t>Bryanston 88/44/6.6kV SS MSS 5537  Arklow  Rd  Brynston Ext 13 Dist. (Bay 7)</t>
  </si>
  <si>
    <t>3PSALMT2-300</t>
  </si>
  <si>
    <t>3NALM271</t>
  </si>
  <si>
    <t>C-BRNST-FB1A-AUDLEY</t>
  </si>
  <si>
    <t>Bryanston 88/44/6.6kV SS  S/S 3098 Beauford Road St Audley Rd Dist. (Bay 8)</t>
  </si>
  <si>
    <t>3NSALMT2-261</t>
  </si>
  <si>
    <t>3NALM270</t>
  </si>
  <si>
    <t>C-BRNST-FB1A-ETRF03</t>
  </si>
  <si>
    <t>Bryanston 88/44/6.6kV SS  Eskom Transformer 3 Incomer 3 (Bay 9)</t>
  </si>
  <si>
    <t>2VLMS-552</t>
  </si>
  <si>
    <t>3V8/5</t>
  </si>
  <si>
    <t>C-BRNST-FB1A-KINGWD</t>
  </si>
  <si>
    <t>Bryanston 88/44/6.6kV SS  S/S 554 Kingswood Cres Dist. (Bay 10)</t>
  </si>
  <si>
    <t>3NSALMT2-263</t>
  </si>
  <si>
    <t>3NALM278</t>
  </si>
  <si>
    <t>C-BRNST-FB1A-CHSTFL</t>
  </si>
  <si>
    <t>Bryanston 88/44/6.6kV SS  S/S 1702 Hobart Road Brynston Chesterfield Rd Dist. (Bay 11)</t>
  </si>
  <si>
    <t>3NSALMT2-260</t>
  </si>
  <si>
    <t>3NALM269</t>
  </si>
  <si>
    <t>C-BRNST-BC01</t>
  </si>
  <si>
    <t>Bryanston 88/44/6.6kV SS  Bus Coupler 01 (Bay 12)</t>
  </si>
  <si>
    <t>3VLMS-550</t>
  </si>
  <si>
    <t>3NALM277</t>
  </si>
  <si>
    <t>C-BRNST-FB1B-WSTMNS</t>
  </si>
  <si>
    <t>Bryanston 88/44/6.6kV SS  S/S 1697 Charles st Westminster Ave Dist. (Bay 13)</t>
  </si>
  <si>
    <t>3PSALMT2-455</t>
  </si>
  <si>
    <t>3PALM497</t>
  </si>
  <si>
    <t>C-BRNST-FB1B-BOROWD</t>
  </si>
  <si>
    <t>Bryanston 88/44/6.6kV SS S/S 3121/3122 185 Cu X3C Bantly Road Borrowdale Dist. (Bay 14)</t>
  </si>
  <si>
    <t>3PSALMT2-517</t>
  </si>
  <si>
    <t>3PALM489</t>
  </si>
  <si>
    <t>C-BRNST-FB1B-ETRF01</t>
  </si>
  <si>
    <t>Bryanston 88/44/6.6kV SS  Eskom Transformer 1 Incomer 1 (Bay 15)</t>
  </si>
  <si>
    <t>3XLMS-31</t>
  </si>
  <si>
    <t>3V81/3</t>
  </si>
  <si>
    <t>C-BRNST-FB1B-BLGRVE</t>
  </si>
  <si>
    <t>Bryanston 88/44/6.6kV SS S/S 8/1843 W Herdford Rd Bellgrave Str Dist. (Bay 16)</t>
  </si>
  <si>
    <t>3NSALMT2-266</t>
  </si>
  <si>
    <t>3PALM488</t>
  </si>
  <si>
    <t>C-BRNST-FB1B-MAINRD</t>
  </si>
  <si>
    <t>Bryanston 88/44/6.6kV SS Millridge SS Main Rd Dist. (Bay 17)</t>
  </si>
  <si>
    <t>3PSALMT2-297</t>
  </si>
  <si>
    <t>3PALM496</t>
  </si>
  <si>
    <t>C-BRNST-FB1B-HIGHSC</t>
  </si>
  <si>
    <t>Bryanston 88/44/6.6kV SS  High School Dist. (Bay 18)</t>
  </si>
  <si>
    <t>3PSALMT2-454</t>
  </si>
  <si>
    <t>3PALM268</t>
  </si>
  <si>
    <t>C-BRNST-FB1B-CRSNTF</t>
  </si>
  <si>
    <t>Bryanston 88/44/6.6kV SS  Crescent Flats Dist. (Bay 19)</t>
  </si>
  <si>
    <t>3NSALMT2-270</t>
  </si>
  <si>
    <t>3PALM269</t>
  </si>
  <si>
    <t>C-BRNST-FB1B-PNRSLN</t>
  </si>
  <si>
    <t>Bryanston 88/44/6.6kV SS  185 X3 To Substance 532 Kingswood Road (Panner Ln) Dist. (Bay 20)</t>
  </si>
  <si>
    <t>3PSALMT2-298</t>
  </si>
  <si>
    <t>3PALM491</t>
  </si>
  <si>
    <t>C-BRNST-FB1B-ETRF02</t>
  </si>
  <si>
    <t>Bryanston 88/44/6.6kV SS  Eskom Transformer 2 Incomer 2 (Bay 21)</t>
  </si>
  <si>
    <t>LMT2/30/QM</t>
  </si>
  <si>
    <t>3NSALMT2-268</t>
  </si>
  <si>
    <t>3V8/2</t>
  </si>
  <si>
    <t>C-BRNST-FB1B-STDBNK</t>
  </si>
  <si>
    <t>Bryanston 88/44/6.6kV SS  Standard Bank North S/S Dist. (Bay 22)</t>
  </si>
  <si>
    <t>3NSALMT2/267</t>
  </si>
  <si>
    <t>3PALM271</t>
  </si>
  <si>
    <t>C-BRNST-FB1B-CNTRLF</t>
  </si>
  <si>
    <t>Bryanston 88/44/6.6kV SS  Country Life Dist. (Bay 23)</t>
  </si>
  <si>
    <t>3PSALMT2-457</t>
  </si>
  <si>
    <t>3PALM495</t>
  </si>
  <si>
    <t xml:space="preserve">Feeder Board Relays </t>
  </si>
  <si>
    <t>Bryanston 88/44/6.6kV SS 95X3CU To TSS 5 Main Road Whitney Dist. (Bay 1) OC&amp;EF Protection</t>
  </si>
  <si>
    <t>8283406/08</t>
  </si>
  <si>
    <t>Bryanston 88/44/6.6kV SS  185 X3C T RMU 0091 Cornr Westford &amp; Hobart. (Bay 2) OC&amp;EF Protection</t>
  </si>
  <si>
    <t>Bryanston 88/44/6.6kV SS  Eskom Transformer 4 Incomer 4 (Bay 3) OC&amp;EF Protection</t>
  </si>
  <si>
    <t>Bryanston 88/44/6.6kV SS  Eskom Transformer 4 Incomer 4 (Bay 3) Gas Pressure Low</t>
  </si>
  <si>
    <t>89E1315</t>
  </si>
  <si>
    <t>Bryanston 88/44/6.6kV SS  Eskom Transformer 4 Incomer 4 (Bay 3) Escom Trip</t>
  </si>
  <si>
    <t>3V8/6</t>
  </si>
  <si>
    <t>Bryanston 88/44/6.6kV SS  S/S 7 Lyme Park 185 Cu X3C Brian Str Dist. (Bay 4) OC&amp;EF Protection</t>
  </si>
  <si>
    <t>Bryanston 88/44/6.6kV SS  Daniel Str Dist. (Bay 5) OC&amp;EF Protection</t>
  </si>
  <si>
    <t>Bryanston 88/44/6.6kV SS  s/s 1038 ECCLESTONE CRESCENT Grosvernor Dist. (Bay 6) OC&amp;EF Protection</t>
  </si>
  <si>
    <t>Bryanston 88/44/6.6kV SS MSS 5537  Arklow  Rd  Brynston Ext 13 Dist. (Bay 7) OC&amp;EF Protection</t>
  </si>
  <si>
    <t>Bryanston 88/44/6.6kV SS  S/S 3098 Beauford Road St Audley Rd Dist. (Bay 8) OC&amp;EF Protection</t>
  </si>
  <si>
    <t>Bryanston 88/44/6.6kV SS  Eskom Transformer 3 Incomer 3 (Bay 9) OC&amp;EF Protection</t>
  </si>
  <si>
    <t>Bryanston 88/44/6.6kV SS  Eskom Transformer 3 Incomer 3 (Bay 9) Gas Pressure Low</t>
  </si>
  <si>
    <t>89E1314</t>
  </si>
  <si>
    <t xml:space="preserve">Bryanston 88/44/6.6kV SS  Eskom Transformer 3 Incomer 3 (Bay 9) Escom Trip </t>
  </si>
  <si>
    <t>Bryanston 88/44/6.6kV SS  S/S 554 Kingswood Cres Dist. (Bay 10) OC&amp;EF Protection</t>
  </si>
  <si>
    <t>Bryanston 88/44/6.6kV SS  S/S 1702 Hobart Road Brynston Chesterfield Rd Dist. (Bay 11) OC&amp;EF Protection</t>
  </si>
  <si>
    <t>Bryanston 88/44/6.6kV SS  S/S 1697 Charles st Westminster Ave Dist. (Bay 13) OC&amp;EF Protection</t>
  </si>
  <si>
    <t>Bryanston 88/44/6.6kV SS S/S 3121/3122 185 Cu X3C Bantly Road Borrowdale Dist. (Bay 14) OC&amp;EF Protection</t>
  </si>
  <si>
    <t>Bryanston 88/44/6.6kV SS  Eskom Transformer 1 Incomer 1 (Bay 15) OC&amp;EF Protection</t>
  </si>
  <si>
    <t>Bryanston 88/44/6.6kV SS  Eskom Transformer 1 Incomer 1 (Bay 15) Gas Pressure Low</t>
  </si>
  <si>
    <t>89E1322</t>
  </si>
  <si>
    <t>3V81/4</t>
  </si>
  <si>
    <t>Bryanston 88/44/6.6kV SS S/S 8/1843 W Herdford Rd Bellgrave Str Dist. (Bay 16) OC&amp;EF Protection</t>
  </si>
  <si>
    <t>Bryanston 88/44/6.6kV SS Millridge SS Main Rd Dist. (Bay 17) OC&amp;EF Protection</t>
  </si>
  <si>
    <t>Bryanston 88/44/6.6kV SS  High School Dist. (Bay 18) OC&amp;EF Protection</t>
  </si>
  <si>
    <t>Bryanston 88/44/6.6kV SS  Crescent Flats Dist. (Bay 19) OC&amp;EF Protection</t>
  </si>
  <si>
    <t>Bryanston 88/44/6.6kV SS  185 X3 To Substance 532 Kingswood Road (Panner In) Dist. (Bay 20) OC&amp;EF Protection</t>
  </si>
  <si>
    <t>Bryanston 88/44/6.6kV SS  Eskom Transformer 2 Incomer 2 (Bay 21) OC&amp;EF Protection</t>
  </si>
  <si>
    <t>Bryanston 88/44/6.6kV SS  Eskom Transformer 2 Incomer 2 (Bay 21) Gas Pressure Low</t>
  </si>
  <si>
    <t>89E1326</t>
  </si>
  <si>
    <t>Bryanston 88/44/6.6kV SS  Standard Bank North S/S Dist. (Bay 22) OC&amp;EF Protection</t>
  </si>
  <si>
    <t>Bryanston 88/44/6.6kV SS  Country Life Dist. (Bay 23) OC&amp;EF Protection</t>
  </si>
  <si>
    <t>Bryanston 88/44/6.6kV SS  Incomer no.4 VT</t>
  </si>
  <si>
    <t>Bryanston 88/44/6.6kV SS  Incomer no.3 VT</t>
  </si>
  <si>
    <t>Bryanston 88/44/6.6kV SS  Incomer no.1 VT</t>
  </si>
  <si>
    <t>Bryanston 88/44/6.6kV SS  Incomer no.2 VT</t>
  </si>
  <si>
    <t>Bryanston 88/44/6.6kV SS  185 X3C T RMU 0091 Cornr Westford &amp; Hobart. (Bay 2)</t>
  </si>
  <si>
    <t>Bryanston 88/44/6.6kV SS  S/S 1038 ECCLESTONE CRESCENT Grosvernor Dist. (Bay 6)</t>
  </si>
  <si>
    <t>Bryanston 88/44/6.6kV SS  Bus Coupler Dist. (Bay 12)</t>
  </si>
  <si>
    <t>Bryanston 88/44/6.6kV SS  185 X3 To Substance 532 Kingswood Road (Panner In) Dist. (Bay 20)</t>
  </si>
  <si>
    <t>Bryanston 88/44/6.6kV SS Watt/Volt&amp;Amp Recorder</t>
  </si>
  <si>
    <t>1200/5A</t>
  </si>
  <si>
    <t>Bryanston 88/44/6.6kV SS Energy Meter Incomer 1</t>
  </si>
  <si>
    <t>1XCT and VT Test Block</t>
  </si>
  <si>
    <t>Bryanston 88/44/6.6kV SS Energy Meter Incomer 2</t>
  </si>
  <si>
    <t>Bryanston 88/44/6.6kV SS Energy Meter Incomer 3</t>
  </si>
  <si>
    <t>Bryanston 88/44/6.6kV SS Energy Meter Incomer 4</t>
  </si>
  <si>
    <t xml:space="preserve">Bryanston 88/44/6.6kV SS Aten Power </t>
  </si>
  <si>
    <t>Aten</t>
  </si>
  <si>
    <t>Bryanston 88/44/6.6kV SS PowerEdge R320</t>
  </si>
  <si>
    <t>Bryanston 88/44/6.6kV SS Ruggedcom</t>
  </si>
  <si>
    <t>Bryanston 88/44/6.6kV SS Industrial Cellular Router</t>
  </si>
  <si>
    <t>Bryanston 88/44/6.6kV SS Power Supply</t>
  </si>
  <si>
    <t>Bryanston 88/44/6.6kV SS Battery Charger</t>
  </si>
  <si>
    <t>Bryanston 88/44/6.6kV SS Old Battery Charger</t>
  </si>
  <si>
    <t>1VO306B97</t>
  </si>
  <si>
    <t>97/0859/1</t>
  </si>
  <si>
    <t>Inactive</t>
  </si>
  <si>
    <t>Bryanston 88/44/6.6kV SS 25XCells</t>
  </si>
  <si>
    <t>Saft</t>
  </si>
  <si>
    <t>Randburg 88/6.6kV  Substation</t>
  </si>
  <si>
    <t>No matching functional location</t>
  </si>
  <si>
    <t>Randburg 88/6.6kV SS Mss 01212 STD 582 Hester Judges dist. (Bay 1)</t>
  </si>
  <si>
    <t>4/1250/31.5-SI</t>
  </si>
  <si>
    <t>Randburg 88/6.6kV SS Cable S/S 155 Kerk Ave George dist. (Bay 2)</t>
  </si>
  <si>
    <t>734</t>
  </si>
  <si>
    <t>2XTest block</t>
  </si>
  <si>
    <t>Randburg 88/6.6kV SS Incomer 1 (Bay 3)</t>
  </si>
  <si>
    <t>4/2000/31.5-SI</t>
  </si>
  <si>
    <t>4XTest block</t>
  </si>
  <si>
    <t>Randburg 88/6.6kV SS K fontein 140 Hilltop dist. (Bay 4)</t>
  </si>
  <si>
    <t>Randburg 88/6.6kV SS H. Schoeman 100 Malanshof dist. (Bay 5)</t>
  </si>
  <si>
    <t>Randburg 88/6.6kV SS Bus Section 2 (Bay 6)</t>
  </si>
  <si>
    <t>Randburg 88/6.6kV SS Spare dist (Bay 7)</t>
  </si>
  <si>
    <t>Randburg 88/6.6kV SS Ferndale dist. To Mss 01310 S/STD 4 Klipfontein (Bay 8)</t>
  </si>
  <si>
    <t>Randburg 88/6.6kV SS Dove dist. 313 Ferndale (Bay 9)</t>
  </si>
  <si>
    <t>Randburg 88/6.6kV SS Spare dist (Bay 10)</t>
  </si>
  <si>
    <t>Randburg 88/6.6kV SS Long Ave 299 Ferndale dist. (Bay 11)</t>
  </si>
  <si>
    <t>Randburg 88/6.6kV SS H. Schoeman 130 Malanshof Annie dist. (Bay 12)</t>
  </si>
  <si>
    <t>Randburg 88/6.6kV SS Bus Section 1 (Bay 13)</t>
  </si>
  <si>
    <t>4/2000/31.5-S</t>
  </si>
  <si>
    <t>Randburg 88/6.6kV SS Cork Road STD 118 RMU 0064 Ferndale dist. (Bay 14)</t>
  </si>
  <si>
    <t>Randburg 88/6.6kV SS H. Strijdom Dr. 129 Robindale dist. (Bay 15)</t>
  </si>
  <si>
    <t>Randburg 88/6.6kV SS FF2 F. Bleau dist. (Bay 16)</t>
  </si>
  <si>
    <t>Randburg 88/6.6kV SS Incomer 3 (Bay 17)</t>
  </si>
  <si>
    <t>Randburg 88/6.6kV SS Blairgowrie Dr. 544 Alon dist (Bay 18)</t>
  </si>
  <si>
    <t>Randburg 88/6.6kV SS Surrey Ave 838 Surrey dist. (Bay 19)</t>
  </si>
  <si>
    <t>Randburg 88/6.6kV SS H. Strijdom Dr. 1449 Ferndale Jordum dist. (Bay 20)</t>
  </si>
  <si>
    <t>Randburg 88/6.6kV SS Gerrit Street STD 1492 Ferndale dist. (Bay 21)</t>
  </si>
  <si>
    <t>Randburg 88/6.6kV SS Mss 01212 STD 582 Hester Judges dist. (Bay 1) OC&amp;EF</t>
  </si>
  <si>
    <t>446972E</t>
  </si>
  <si>
    <t>Randburg 88/6.6kV SS Cable S/S 155 Kerk Ave George dis (Bay 2) OC&amp;EF</t>
  </si>
  <si>
    <t>661691D</t>
  </si>
  <si>
    <t>Randburg 88/6.6kV SS Cable S/S 155 Kerk Ave George dis (Bay 2) Pilot Wire Protection</t>
  </si>
  <si>
    <t>8301903-1</t>
  </si>
  <si>
    <t>Randburg 88/6.6kV SS Incomer 1 (Bay 3) OC&amp;EF</t>
  </si>
  <si>
    <t>MCGG82H1CB0753B</t>
  </si>
  <si>
    <t>610448C</t>
  </si>
  <si>
    <t>Randburg 88/6.6kV SS Incomer 1 (Bay 3) Eskom Trip Receive</t>
  </si>
  <si>
    <t>Randburg 88/6.6kV SS K fontein 140 Hilltop dist. (Bay 4) OC&amp;EF</t>
  </si>
  <si>
    <t>4469783E</t>
  </si>
  <si>
    <t>Randburg 88/6.6kV SS H. Schoeman 100 Malanshof dist. (Bay 5) OC&amp;EF</t>
  </si>
  <si>
    <t>355550E</t>
  </si>
  <si>
    <t>Randburg 88/6.6kV SS Bus Section 2 (Bay 6) Voltage Selection</t>
  </si>
  <si>
    <t>586939C</t>
  </si>
  <si>
    <t>560738C</t>
  </si>
  <si>
    <t>Randburg 88/6.6kV SS Spare (Bay 7) OC&amp;EF</t>
  </si>
  <si>
    <t>MCGG53H1CB0753B</t>
  </si>
  <si>
    <t>576715C</t>
  </si>
  <si>
    <t>Randburg 88/6.6kV SS Spare (Bay 7) Pilot Wire Protection</t>
  </si>
  <si>
    <t>A301903-4</t>
  </si>
  <si>
    <t>Randburg 88/6.6kV SS Ferndale dist. To Mss 01310 S/STD 4 Klipfontein (Bay 8) OC&amp;EF</t>
  </si>
  <si>
    <t>446980E</t>
  </si>
  <si>
    <t>Randburg 88/6.6kV SS Dove dist. 313 Ferndale (Bay 9) OC&amp;EF</t>
  </si>
  <si>
    <t>446984E</t>
  </si>
  <si>
    <t>Randburg 88/6.6kV SS Spare dist (Bay 10) OC&amp;EF</t>
  </si>
  <si>
    <t>610454C</t>
  </si>
  <si>
    <t xml:space="preserve">Randburg 88/6.6kV SS Spare dist (Bay 10) </t>
  </si>
  <si>
    <t>Randburg 88/6.6kV SS Long Ave 299 Ferndale dist. (Bay 11) OC&amp;EF</t>
  </si>
  <si>
    <t>388755E</t>
  </si>
  <si>
    <t>Randburg 88/6.6kV SS H. Schoeman 130 Malanshof Annie dist. (Bay 12) OC&amp;EF</t>
  </si>
  <si>
    <t>446985E</t>
  </si>
  <si>
    <t>Randburg 88/6.6kV SS Cork Road STD 118 RMU 0064 Ferndale dist. (Bay 14) OC&amp;EF</t>
  </si>
  <si>
    <t>Randburg 88/6.6kV SS Cork Road STD 118 RMU 0064 Ferndale dist. (Bay 14) Pilot Wire Protection</t>
  </si>
  <si>
    <t>8301903-5</t>
  </si>
  <si>
    <t>Randburg 88/6.6kV SS H. Strijdom Dr. 129 Robindale dist. (Bay 15) OC&amp;EF</t>
  </si>
  <si>
    <t>Randburg 88/6.6kV SS FF2 F. Bleau dist. (Bay 16) OC&amp;EF</t>
  </si>
  <si>
    <t>Randburg 88/6.6kV SS Incomer 3 (Bay 17) OC&amp;EF</t>
  </si>
  <si>
    <t>Randburg 88/6.6kV SS Incomer 3 (Bay 17) Eskom Trip Receive</t>
  </si>
  <si>
    <t>Randburg 88/6.6kV SS Blairgowrie Dr. 544 Alon dist (Bay 18) OC&amp;EF</t>
  </si>
  <si>
    <t>Randburg 88/6.6kV SS Surrey Ave 838 Surrey dist. (Bay 19) OC&amp;EF</t>
  </si>
  <si>
    <t>Randburg 88/6.6kV SS H. Strijdom Dr. 1449 Ferndale Jordum dist. (Bay 20) OC&amp;EF</t>
  </si>
  <si>
    <t>Randburg 88/6.6kV SS Gerrit Street STD 1492 Ferndale dist. (Bay 21) OC&amp;EF</t>
  </si>
  <si>
    <t>Randburg 88/6.6kV SS Incomer 1 VT</t>
  </si>
  <si>
    <t>Randburg 88/6.6kV SS Incomer 3 VT</t>
  </si>
  <si>
    <t>Randburg 88/6.6kV SS Bus Section 2</t>
  </si>
  <si>
    <t>Randburg 88/6.6kV SS Incomer 1 Energy Meter</t>
  </si>
  <si>
    <t>1XCT and 1XVT Test blocks</t>
  </si>
  <si>
    <t>Randburg 88/6.6kV SS Incomer 2 Energy Meter</t>
  </si>
  <si>
    <t>Randburg 88/6.6kV SS Incomer 3 Energy Meter</t>
  </si>
  <si>
    <t>Randburg 88/6.6kV SS Pilot Wire Junction Cubicle</t>
  </si>
  <si>
    <t>Randburg 88/6.6kV SS Randburg Sub 11kV Intract Unit Station no 000</t>
  </si>
  <si>
    <t>Randburg 88/6.6kV SS Randburg Sub 6.6kV Intract Unit Station no 001</t>
  </si>
  <si>
    <t>Randburg 88/6.6kV SS Battery Charger</t>
  </si>
  <si>
    <t>51-94-07</t>
  </si>
  <si>
    <t>5326/2</t>
  </si>
  <si>
    <t xml:space="preserve">Randburg 88/6.6kV SS 81XSilicon Cells </t>
  </si>
  <si>
    <t>Randburg 88/6.6kV SS Incomer 1 6XSwitches</t>
  </si>
  <si>
    <t>Randburg 88/6.6kV SS 6.6kV Feeder board 9XSwitches</t>
  </si>
  <si>
    <t>Randburg 88/6.6kV SS Incomer 3 6XSwitches</t>
  </si>
  <si>
    <t>Roodetown 88/33kV S/S</t>
  </si>
  <si>
    <t>Van Wyk Street West</t>
  </si>
  <si>
    <t>Wilfordon</t>
  </si>
  <si>
    <t>27°51'20.5" E</t>
  </si>
  <si>
    <t>26°09'48.2" S</t>
  </si>
  <si>
    <t>Roodetown 88/33kV S/S,33kV  Switchbay,  Manufacta 3</t>
  </si>
  <si>
    <t>Roodetown 88/33kV S/S,33kV  Switchbay,  Roodepoort 2</t>
  </si>
  <si>
    <t>Roodetown 88/33kV S/S,33kV  Switchbay,  TRFR 3</t>
  </si>
  <si>
    <t>Roodetown 88/33kV S/S,33kV  Switchbay,  Bus Coupler 2</t>
  </si>
  <si>
    <t>Roodetown 88/33kV S/S,33kV  Switchbay,  Bus Section 2</t>
  </si>
  <si>
    <t>Roodetown 88/33kV S/S,33kV  Switchbay,  Transformer 2</t>
  </si>
  <si>
    <t>Roodetown 88/33kV S/S,33kV  Switchbay,  Manufacta 2</t>
  </si>
  <si>
    <t>Roodetown 88/33kV S/S,33kV  Switchbay,  Bus Coupler 1</t>
  </si>
  <si>
    <t>Roodetown 88/33kV S/S,33kV  Switchbay,  Bus Section 1</t>
  </si>
  <si>
    <t>Roodetown 88/33kV S/S,33kV  Switchbay,  Transformer 1</t>
  </si>
  <si>
    <t>Roodetown 88/33kV S/S,33kV  Switchbay,  Manufacta 1</t>
  </si>
  <si>
    <t>Roodetown 88/33kV S/S,33kV  Switchbay,  Roodepoort 1</t>
  </si>
  <si>
    <t xml:space="preserve">Roodetown 88/33kV S/S,33kV  Switchbay,  </t>
  </si>
  <si>
    <t>Roodetown 88/33kV S/S, Roodepoort 1 Circuit Breaker (1649)</t>
  </si>
  <si>
    <t>3ap1D2C-SM7</t>
  </si>
  <si>
    <t>15/K40036093</t>
  </si>
  <si>
    <t>Roodetown 88/33kV S/S, Khloefendaal 1 88kV Isolator</t>
  </si>
  <si>
    <t>Roodetown 88/33kV S/S, Khloefendaal 1 88kV Earth Switch</t>
  </si>
  <si>
    <t>Roodetown 88/33kV S/S, Khloefendaal 1 88kV Circuit Breaker</t>
  </si>
  <si>
    <t>Roodetown 88/33kV S/S, Transformer 1 88/33kV Isolator</t>
  </si>
  <si>
    <t>Roodetown 88/33kV S/S, Transformer 1 88/33kV Earth Switch</t>
  </si>
  <si>
    <t>Roodetown 88/33kV S/S, Transformer 1 Circuit Breaker</t>
  </si>
  <si>
    <t>HPGE10/14CS</t>
  </si>
  <si>
    <t>Roodetown 88/33kV S/S, Transformer 2 88/33kV Isolator</t>
  </si>
  <si>
    <t>Roodetown 88/33kV S/S, Transformer 2 88/33kV Earth Switch</t>
  </si>
  <si>
    <t>Roodetown 88/33kV S/S, Transformer 2 Circuit Breaker</t>
  </si>
  <si>
    <t>Roodetown 88/33kV S/S, Transformer 3 88/33kV Isolator</t>
  </si>
  <si>
    <t>Roodetown 88/33kV S/S, Transformer 3 88/33kV Earth Switch</t>
  </si>
  <si>
    <t>Roodetown 88/33kV S/S, Transformer 3 Circuit Breaker</t>
  </si>
  <si>
    <t>EIB</t>
  </si>
  <si>
    <t>Roodetown 88/33kV S/S, Kloofendal 2 88kV Isolator</t>
  </si>
  <si>
    <t>Roodetown 88/33kV S/S, Kloofendal 2 88kV Earth Switch</t>
  </si>
  <si>
    <t>Roodetown 88/33kV S/S, Kloofendal 2 88kV Circuit Breaker</t>
  </si>
  <si>
    <t>Roodetown 88/33kV S/S, Kloofendal 2 88kV Line Links</t>
  </si>
  <si>
    <t>Roodetown 88/33kV S/S, Roodeport 2 88kV Circuit Breaker</t>
  </si>
  <si>
    <t>3AP1DTC-SM7</t>
  </si>
  <si>
    <t>15/K40036094</t>
  </si>
  <si>
    <t xml:space="preserve">Roodetown 88/33kV S/S, Bus Section 3 links 88kV </t>
  </si>
  <si>
    <t xml:space="preserve">Roodetown 88/33kV S/S, Bus Section 3 links Earth Switch 88kV </t>
  </si>
  <si>
    <t xml:space="preserve">Roodetown 88/33kV S/S, Bus Section 4 links 88kV </t>
  </si>
  <si>
    <t xml:space="preserve">Roodetown 88/33kV S/S, Bus Section 4 links Earth Switch 88kV </t>
  </si>
  <si>
    <t xml:space="preserve">Roodetown 88/33kV S/S, Bus Section 2 links 88kV </t>
  </si>
  <si>
    <t>03/24609</t>
  </si>
  <si>
    <t xml:space="preserve">Roodetown 88/33kV S/S, Bus Section 2 links Earth Switch 88kV </t>
  </si>
  <si>
    <t xml:space="preserve">Roodetown 88/33kV S/S, Bus Section 1 links 88kV </t>
  </si>
  <si>
    <t xml:space="preserve">Roodetown 88/33kV S/S, Bus Section 1 links Earth Switch 88kV </t>
  </si>
  <si>
    <t>Transfomer 1 X50</t>
  </si>
  <si>
    <t>Transfomer 2 X51</t>
  </si>
  <si>
    <t>Kloofendaal 2 X33</t>
  </si>
  <si>
    <t>Roodetown 88/33kV SS, Roodeport 1 Surge Arrestorsx3</t>
  </si>
  <si>
    <t>Roodetown 88/33kV SS, Khloefendaal 1 Surge Arrestorsx3</t>
  </si>
  <si>
    <t>Roodetown 88/33kV SS, Transformer 1 Surge Arrestorsx3</t>
  </si>
  <si>
    <t>Roodetown 88/33kV SS, Transformer 2 Surge Arrestorsx3</t>
  </si>
  <si>
    <t>C-RODTN-TF01</t>
  </si>
  <si>
    <t>Roodetown 88/33kV SS,  40MVA 88/33kV SS , TRF Bay 1</t>
  </si>
  <si>
    <t>C-RODTN-TR02</t>
  </si>
  <si>
    <t>Roodetown 88/33kV SS,  40MVA 88/33kV SS , TRF Bay 2</t>
  </si>
  <si>
    <t>Roodetown 88/33kV SS , TRF Bay 2</t>
  </si>
  <si>
    <t>Roodetown 88/33kV SS , TRF Bay 2 Current Limiting Resistor</t>
  </si>
  <si>
    <t>Roodetown 88/33kV SS , TRF Bay 1</t>
  </si>
  <si>
    <t>Roodetown 88/33kV SS , TRF Bay 1 Current Limiting Resistor</t>
  </si>
  <si>
    <t>Roodetown 88/33kV SS , TRF Bay 3</t>
  </si>
  <si>
    <t>BBt</t>
  </si>
  <si>
    <t>Roodetown 88/33kV SS , TRF Bay 3 Current Limiting Resistor</t>
  </si>
  <si>
    <t>Roodetown 88/33kV SS, North 88kV  VTX3</t>
  </si>
  <si>
    <t>Roodetown 88/33kV SS, South 88kV  VTX3</t>
  </si>
  <si>
    <t>Roodetown 88/33kV SS, Transformer 1  VTX3</t>
  </si>
  <si>
    <t>Roodetown 88/33kV SS, Transformer 2  VTX3</t>
  </si>
  <si>
    <t>Roodetown 88/33kV SS, Khloefendaal 1 CTx3</t>
  </si>
  <si>
    <t>Roodetown 88/33kV SS, Transformer 1 CTx3</t>
  </si>
  <si>
    <t>Bolleau</t>
  </si>
  <si>
    <t>Roodetown 88/33kV SS, Transformer 2 CTx3</t>
  </si>
  <si>
    <t>Roodetown 88/33kV SS, Transformer 3 CTx3</t>
  </si>
  <si>
    <t>Roodetown 88/33kV SS, Transformer 1 33kv Side CTx3</t>
  </si>
  <si>
    <t>Roodetown 88/33kV SS, Transformer 2 33kv Side CTx3</t>
  </si>
  <si>
    <t>Kone</t>
  </si>
  <si>
    <t>Roodetown 88/33kV SS, Transformer 3 33kv Side CTx3</t>
  </si>
  <si>
    <t>Roodetown 88/33kV SS Bay 1 DGA</t>
  </si>
  <si>
    <t>Hydran 201</t>
  </si>
  <si>
    <t>Roodetown 88/33kV SS Bay 2 DGA</t>
  </si>
  <si>
    <t>Roodetown 88/33kV SS Control Room,Roodport 1, Bay Control &amp; Preotection Relay</t>
  </si>
  <si>
    <t xml:space="preserve">Not Visible </t>
  </si>
  <si>
    <t>Roodetown 88/33kV SS Control Room,Roodport 1,  Main Protection Relay</t>
  </si>
  <si>
    <t>125-250V</t>
  </si>
  <si>
    <t>Roodetown 88/33kV SS Control Room,Roodport 1, Lockout 1 Master Trip</t>
  </si>
  <si>
    <t>G18701</t>
  </si>
  <si>
    <t>H83101</t>
  </si>
  <si>
    <t>Roodetown 88/33kV SS Control Room,Roodport 2, Bay Control &amp; Preotection Relay</t>
  </si>
  <si>
    <t>Roodetown 88/33kV SS Control Room,Roodport 2, Main Protection Relay</t>
  </si>
  <si>
    <t>Roodetown 88/33kV SS Control Room,Roodport 2, Lockout 1 Master Trip</t>
  </si>
  <si>
    <t>Roodetown 88/33kV SS Control Room,VT 2/Kloofendal 1, Bay Control &amp; Diff Protection</t>
  </si>
  <si>
    <t>L90</t>
  </si>
  <si>
    <t>Roodetown 88/33kV SS Control Room,VT 2/Kloofendal 1, OC &amp; E/F Protection</t>
  </si>
  <si>
    <t>MODBUS</t>
  </si>
  <si>
    <t>Roodetown 88/33kV SS Control Room,VT 2/Kloofendal 1, Main Protection</t>
  </si>
  <si>
    <t>Roodetown 88/33kV SS Control Room,Future/Kloofendal 2, Bay Control &amp; Diff Protection</t>
  </si>
  <si>
    <t>Roodetown 88/33kV SS Control Room,Future/Kloofendal 2, OC &amp; E/F Protection</t>
  </si>
  <si>
    <t>Roodetown 88/33kV SS Control Room,Future/Kloofendal 2, Main Protection</t>
  </si>
  <si>
    <t>Roodetown 88/33kV SS Control Room, 88/33kV TRFR 1, Bay Control &amp; TRF Prot</t>
  </si>
  <si>
    <t>Roodetown 88/33kV SS Control Room, 88/33kV TRFR 1, TRFR AVR</t>
  </si>
  <si>
    <t>Roodetown 88/33kV SS Control Room, 88/33kV TRFR 1, HV OC/EF Protection</t>
  </si>
  <si>
    <t>Roodetown 88/33kV SS Control Room, 88/33kV TRFR 1, Lockout 1</t>
  </si>
  <si>
    <t>2HSM504B2</t>
  </si>
  <si>
    <t>Roodetown 88/33kV SS Control Room, 88/33kV TRFR 2, Bay Control &amp; TRF Prot</t>
  </si>
  <si>
    <t>Roodetown 88/33kV SS Control Room, 88/33kV TRFR 2, TRF AVR</t>
  </si>
  <si>
    <t>Roodetown 88/33kV SS Control Room, 88/33kV TRFR 2, HV OC/EF Protection</t>
  </si>
  <si>
    <t>Roodetown 88/33kV SS Control Room, 88/33kV TRFR 2, Lockout 1</t>
  </si>
  <si>
    <t>110493/6</t>
  </si>
  <si>
    <t>Roodetown 88/33kV SS Control Room, 88/33kV TRFR 3, Bay Control &amp; TRF Prot</t>
  </si>
  <si>
    <t>Roodetown 88/33kV SS Control Room, 88/33kV TRFR 3, TRF AVR</t>
  </si>
  <si>
    <t>Roodetown 88/33kV SS Control Room, 88/33kV TRFR 3, HV OC/EF Protection</t>
  </si>
  <si>
    <t>Roodetown 88/33kV SS Control Room, 88/33kV TRFR 3, Lockout 1</t>
  </si>
  <si>
    <t>110493/1</t>
  </si>
  <si>
    <t>Roodetown 88/33kV SS Control Room, 88/33kV Bus Section 1, Bay Control &amp; TRF Prot</t>
  </si>
  <si>
    <t>F60</t>
  </si>
  <si>
    <t>Roodetown 88/33kV SS Control Room, 88/33kV Bus Section 2, Bay Control &amp; TRF Prot</t>
  </si>
  <si>
    <t>F35</t>
  </si>
  <si>
    <t>Roodetown 88/33kV SS Control Room, 88kV BusZone Protection, Phase R</t>
  </si>
  <si>
    <t>B90</t>
  </si>
  <si>
    <t>20.148.401</t>
  </si>
  <si>
    <t>Roodetown 88/33kV SS Control Room, 88kV BusZone Protection, Phase W</t>
  </si>
  <si>
    <t>Roodetown 88/33kV SS Control Room, 88kV BusZone Protection, Phase B</t>
  </si>
  <si>
    <t>Roodetown 88/33kV SS Control Room, 88kV BusZone Protection, BusZone Logic Processor</t>
  </si>
  <si>
    <t>Roodetown 88/33kV SS Control Room, 33kV BusZone Protection, Phase R</t>
  </si>
  <si>
    <t>20.148.501</t>
  </si>
  <si>
    <t>Roodetown 88/33kV SS Control Room, 33kV BusZone Protection, Phase W</t>
  </si>
  <si>
    <t>Roodetown 88/33kV SS Control Room, 33kV BusZone Protection, Phase B</t>
  </si>
  <si>
    <t>Roodetown 88/33kV SS Control Room, 33kV BusZone Protection, BusZone Logic Processor</t>
  </si>
  <si>
    <t>Roodetown 88/33kV SS Control Room, 33kV Bus Coupler 1, Bay Control &amp; OC/EF Prot</t>
  </si>
  <si>
    <t>Roodetown 88/33kV SS Control Room, 33kV Incomer 1, Bay Control &amp; OC/EF Prot</t>
  </si>
  <si>
    <t>Roodetown 88/33kV SS Control Room, 33kV Incomer 1, Differential Prot</t>
  </si>
  <si>
    <t>50595402/004</t>
  </si>
  <si>
    <t>Roodetown 88/33kV SS Control Room, 33kV Incomer 2, Bay Control &amp; OC/EF Prot</t>
  </si>
  <si>
    <t>Roodetown 88/33kV SS Control Room, 33kV Incomer 2, Differential Prot</t>
  </si>
  <si>
    <t>50595402/003</t>
  </si>
  <si>
    <t>Roodetown 88/33kV SS Control Room, 33kV Roodeport 1, Bay Control &amp; OC/EF Prot</t>
  </si>
  <si>
    <t>Roodetown 88/33kV SS Control Room, 33kV Roodeport 1, Differential Prot</t>
  </si>
  <si>
    <t>50595404/001</t>
  </si>
  <si>
    <t>Roodetown 88/33kV SS Control Room, 33kV Roodeport 2, Bay Control &amp; OC/EF Prot</t>
  </si>
  <si>
    <t>Roodetown 88/33kV SS Control Room, 33kV Roodeport 2, Differential Prot</t>
  </si>
  <si>
    <t>Roodetown 88/33kV SS Control Room, 33kV Manufacta 3, Bay Control &amp; OC/EF Prot</t>
  </si>
  <si>
    <t>Roodetown 88/33kV SS Control Room, 33kV Manufacta 3, Differential Prot</t>
  </si>
  <si>
    <t>50595402/005</t>
  </si>
  <si>
    <t>Roodetown 88/33kV SS Control Room, Telecontrol Panel</t>
  </si>
  <si>
    <t>Roodetown 88/33kV SS Control Room, Telecom Panel</t>
  </si>
  <si>
    <t>Roodetown 88/33kV SS Control Room, Fox Panel</t>
  </si>
  <si>
    <t>Roodetown 88/33kV SS Control Room, Battery 1</t>
  </si>
  <si>
    <t>Cordex</t>
  </si>
  <si>
    <t>95A(Output)</t>
  </si>
  <si>
    <t>Roodetown 88/33kV SS Control Room, AC-DC Converter</t>
  </si>
  <si>
    <t>GEC Electric</t>
  </si>
  <si>
    <t>1V0489A05</t>
  </si>
  <si>
    <t>05/0500A</t>
  </si>
  <si>
    <t>Roodetown 88/33kV SS Battery Room X104 Cells</t>
  </si>
  <si>
    <t>Chroride</t>
  </si>
  <si>
    <t xml:space="preserve">no serial </t>
  </si>
  <si>
    <t>224Ah</t>
  </si>
  <si>
    <t>2V</t>
  </si>
  <si>
    <t xml:space="preserve">Metering </t>
  </si>
  <si>
    <t>Roodetown 88/33kV, Control room, VT1, Bay 6 Meetering</t>
  </si>
  <si>
    <t>Roodetown 88/33kV, Control room, Bus Section 2, Bay 9 Meetering</t>
  </si>
  <si>
    <t>Roodetown 88/33kV, Control room, Bus Section 1, Bay 12 Meetering</t>
  </si>
  <si>
    <t>Sentraal 88/33kV SS</t>
  </si>
  <si>
    <t>Westlake Avenue</t>
  </si>
  <si>
    <t>27°54'00.2" E</t>
  </si>
  <si>
    <t>26°10'45.1" S</t>
  </si>
  <si>
    <t>Sentraal 88/33kV SS Transformer no 4 ,33kV Busbar Isolator (43T)</t>
  </si>
  <si>
    <t>no nameplate</t>
  </si>
  <si>
    <t xml:space="preserve">Sentraal 88/33kV SS Transormer no 4 33kV Circuit Breaker </t>
  </si>
  <si>
    <t>Sentraal 88/33kV SS Transormer no 4 88kV Circuit Breaker (410)</t>
  </si>
  <si>
    <t>HPGE 10/14 CS</t>
  </si>
  <si>
    <t>Not Vissible</t>
  </si>
  <si>
    <t>Sentraal 88/33kV SS Transformer no 4 ,88kV Busbar Isolator (414)</t>
  </si>
  <si>
    <t>Sentraal 88/33kV SS Transformer no 3 ,33kV Busbar Isolator (33T)</t>
  </si>
  <si>
    <t xml:space="preserve">Sentraal 88/33kV SS Transormer no 3 33kV Circuit Breaker </t>
  </si>
  <si>
    <t>Sentraal 88/33kV SS Transormer no 3 88kV Circuit Breaker (310)</t>
  </si>
  <si>
    <t>HPGE 10-14 CS</t>
  </si>
  <si>
    <t>Sentraal 88/33kV SS Transformer no 3 ,88kV Busbar Isolator (414)</t>
  </si>
  <si>
    <t>Sentraal 88/33kV SS Transformer no 2 ,33kV Busbar Isolator (23T)</t>
  </si>
  <si>
    <t xml:space="preserve">Sentraal 88/33kV SS Transormer no 2 33kV Circuit Breaker </t>
  </si>
  <si>
    <t>Sentraal 88/33kV SS Transormer no 2 88kV Circuit Breaker (210)</t>
  </si>
  <si>
    <t>1HSB0521020</t>
  </si>
  <si>
    <t>Sentraal 88/33kV SS Transformer no 2 ,88kV Busbar Isolator (214)</t>
  </si>
  <si>
    <t>DSB96/1600</t>
  </si>
  <si>
    <t>03/11365</t>
  </si>
  <si>
    <t>Sentraal 88/33kV SS Transformer no 1 ,33kV Busbar Isolator (13T)</t>
  </si>
  <si>
    <t xml:space="preserve">Sentraal 88/33kV SS Transormer no 1 33kV Circuit Breaker </t>
  </si>
  <si>
    <t>out of reachout of reach</t>
  </si>
  <si>
    <t>Sentraal 88/33kV SS Transormer no 1 88kV Circuit Breaker (110)</t>
  </si>
  <si>
    <t>Sentraal 88/33kV SS Transformer no 1 ,88kV Busbar Isolator (114)</t>
  </si>
  <si>
    <t>Sentraal 88/33kV SS 88kV Bus section   Isolator no 1</t>
  </si>
  <si>
    <t>Sentraal 88/33kV SS 88kV Bus section   Isolator no 2</t>
  </si>
  <si>
    <t>03/11329</t>
  </si>
  <si>
    <t>Sentraal 88/33kV SS 88kV Bus section   Isolator no 3</t>
  </si>
  <si>
    <t>Sentraal 88/33kV SS 88kV Bus section   Isolator no 4</t>
  </si>
  <si>
    <t xml:space="preserve">Sentraal 88/33kV SS Kloofendal no 2 88kV Circuit Breaker </t>
  </si>
  <si>
    <t>Sentraal 88/33kV SS Kloofendal no 2 88kV Bus bar links</t>
  </si>
  <si>
    <t>Sentraal 88/33kV SS Kloofendal no 2 88kV Cable links</t>
  </si>
  <si>
    <t>Sentraal 88/33kV SS Robertville no 2 88kV Bus bar links</t>
  </si>
  <si>
    <t>Sentraal 88/33kV SS Robertville 2 88kV Cable links</t>
  </si>
  <si>
    <t xml:space="preserve">Sentraal 88/33kV SS Robertville 2 88kV Circuit Breaker </t>
  </si>
  <si>
    <t>Sprecher &amp;Schuh</t>
  </si>
  <si>
    <t>HGF112/1</t>
  </si>
  <si>
    <t>2004</t>
  </si>
  <si>
    <t>82/2187786-4</t>
  </si>
  <si>
    <t>Sentraal 88/33kV SS Robertville no 1 88kV Bus bar links</t>
  </si>
  <si>
    <t>Sentraal 88/33kV SS Robertville no 1 88kV Cable links</t>
  </si>
  <si>
    <t xml:space="preserve">Sentraal 88/33kV SS Robertville no 1  88kV Circuit Breaker </t>
  </si>
  <si>
    <t>82/2187786-6</t>
  </si>
  <si>
    <t xml:space="preserve">Sentraal 88/33kV SS Kloofendal no 1 88kV Circuit Breaker </t>
  </si>
  <si>
    <t>HPGE 10-15 CS</t>
  </si>
  <si>
    <t>Sentraal 88/33kV SS Kloofendal no 1 88kV Bus bar links</t>
  </si>
  <si>
    <t>Sentraal 88/33kV SS Kloofendal no 1 88kV Cable links</t>
  </si>
  <si>
    <t>Sentraal 88/33kV SS Florida Glen Reserve Bus bar Links</t>
  </si>
  <si>
    <t>Sentraal 88/33kV SS Florida Glen Main Bus bar Links</t>
  </si>
  <si>
    <t>Sentraal 88/33kV SS Florida Glen Cable Links</t>
  </si>
  <si>
    <t xml:space="preserve">Sentraal 88/33kV SS Florida Glen 33kV Cicurt Breaker </t>
  </si>
  <si>
    <t>VBT36.16.25</t>
  </si>
  <si>
    <t>VBF-E-0592</t>
  </si>
  <si>
    <t>Sentraal 88/33kV SS Roodeport no 3 Main Bus bar Links</t>
  </si>
  <si>
    <t>Sentraal 88/33kV SS Roodeport no 3 Reserve Bus bar Links</t>
  </si>
  <si>
    <t>Sentraal 88/33kV SS Nursary no 1 Reserve Bus bar Links</t>
  </si>
  <si>
    <t>Sentraal 88/33kV SS Nursary no 1 Main Bus bar Links</t>
  </si>
  <si>
    <t>Sentraal 88/33kV SS Nursary no 1 Cable Links</t>
  </si>
  <si>
    <t xml:space="preserve">Sentraal 88/33kV SS Nursary no 1 33kV Cicurt Breaker </t>
  </si>
  <si>
    <t>OHB0179</t>
  </si>
  <si>
    <t xml:space="preserve">Sentraal 88/33kV SS Florida 33kV Cicurt Breaker </t>
  </si>
  <si>
    <t>VBF-E-0590</t>
  </si>
  <si>
    <t>Sentraal 88/33kV SS Florida no 3 Cable Links</t>
  </si>
  <si>
    <t>Sentraal 88/33kV SS Florida no 3 Reserve Bus bar Links</t>
  </si>
  <si>
    <t>Sentraal 88/33kV SS Florida no 3 Main Bus bar Links</t>
  </si>
  <si>
    <t>Sentraal 88/33kV SS Florida no 2 Cable Links</t>
  </si>
  <si>
    <t xml:space="preserve">Sentraal 88/33kV SS Florida no 3  33kV Cicurt Breaker </t>
  </si>
  <si>
    <t>VBF-E-0591</t>
  </si>
  <si>
    <t>Sentraal 88/33kV SS Florida no 2 Reserve Bus bar Links</t>
  </si>
  <si>
    <t>Sentraal 88/33kV SS Florida no 2 Main Bus bar Links</t>
  </si>
  <si>
    <t xml:space="preserve">Sentraal 88/33kV SS Nursary no 3  33kV Cicurt Breaker </t>
  </si>
  <si>
    <t>OHB0181</t>
  </si>
  <si>
    <t>Sentraal 88/33kV SS Nursary no 3 Reserve Bus bar Links</t>
  </si>
  <si>
    <t>Sentraal 88/33kV SS Nursary no 3 Main Bus bar Links</t>
  </si>
  <si>
    <t xml:space="preserve">Sentraal 88/33kV SS Nursary no 2  33kV Cicurt Breaker </t>
  </si>
  <si>
    <t>OHB0177</t>
  </si>
  <si>
    <t>Sentraal 88/33kV SS Nursary no 2 Reserve Bus bar Links</t>
  </si>
  <si>
    <t>Sentraal 88/33kV SS Nursary no 2 Main Bus bar Links</t>
  </si>
  <si>
    <t xml:space="preserve">Sentraal 88/33kV SS Florida no 1  33kV Cicurt Breaker </t>
  </si>
  <si>
    <t>VBF-E-0593</t>
  </si>
  <si>
    <t>Sentraal 88/33kV SS Florida no 1 Reserve Bus bar Links</t>
  </si>
  <si>
    <t>Sentraal 88/33kV SS Florida no 1 Main Bus bar Links</t>
  </si>
  <si>
    <t>Sentraal 88/33kV SS Nursary no 2 Cable Links</t>
  </si>
  <si>
    <t>Sentraal 88/33kV SS Transformer 4 Reserve Bus bar Isolator</t>
  </si>
  <si>
    <t>Sentraal 88/33kV SS Transformer no 4 Main Bus bar Isolator</t>
  </si>
  <si>
    <t>Sentraal 88/33kV SS Transformer 3 33kV Reserve Bus bar Isolator</t>
  </si>
  <si>
    <t>Sentraal 88/33kV SS Transformer no 3 33kV Main Bus bar Isolator</t>
  </si>
  <si>
    <t>Sentraal 88/33kV SS Bus Section North 33kV Main Bus links</t>
  </si>
  <si>
    <t>Sentraal 88/33kV SS Bus Section South  Main Bus bar links</t>
  </si>
  <si>
    <t>Sentraal 88/33kV SS Bus Coupler  Main Bus bar links</t>
  </si>
  <si>
    <t xml:space="preserve">Sentraal 88/33kV SS Bus Section  33kV Cicurt Breaker </t>
  </si>
  <si>
    <t>VBF-E-2207</t>
  </si>
  <si>
    <t>Sentraal 88/33kV SS Transformer 2 33kV Reserve Bus bar Isolator</t>
  </si>
  <si>
    <t xml:space="preserve">Sentraal 88/33kV SS Bus Coupler  33kV Cicurt Breaker </t>
  </si>
  <si>
    <t>VBF-E-0594</t>
  </si>
  <si>
    <t>Sentraal 88/33kV SS Transformer 1 Reserve 33kV Bus bar Isolator</t>
  </si>
  <si>
    <t>Sentraal 88/33kV SS Transformer no 133kV Main Bus bar Isolator</t>
  </si>
  <si>
    <t xml:space="preserve">Sentraal 88/33kV SS Earth Switch </t>
  </si>
  <si>
    <t>C-SNTRL-CONT-INCM01</t>
  </si>
  <si>
    <t>Sentraal 40MVA, 88/33kV SS  TRF Bay 1</t>
  </si>
  <si>
    <t>TET555-9</t>
  </si>
  <si>
    <t>C-SNTRL-CONT-INCM02</t>
  </si>
  <si>
    <t>Sentraal 80MVA, 88/33kV SS  TRF Bay 2</t>
  </si>
  <si>
    <t xml:space="preserve">GEC </t>
  </si>
  <si>
    <t>5195/2</t>
  </si>
  <si>
    <t>C-SNTRL-CONT-INCM03</t>
  </si>
  <si>
    <t>Sentraal 40MVA, 88/33kV SS  TRF Bay 3</t>
  </si>
  <si>
    <t>Sentraal_NEC_Transformer no 1</t>
  </si>
  <si>
    <t>no year</t>
  </si>
  <si>
    <t>TOT-4400</t>
  </si>
  <si>
    <t>9896</t>
  </si>
  <si>
    <t>Sentraal_NEC_Transformer no 3</t>
  </si>
  <si>
    <t>9897</t>
  </si>
  <si>
    <t>Sentraal_NEC_Transformer no 2</t>
  </si>
  <si>
    <t>Magnalec</t>
  </si>
  <si>
    <t>Nameplate out of reach</t>
  </si>
  <si>
    <t>No Type</t>
  </si>
  <si>
    <t xml:space="preserve">Nameplate </t>
  </si>
  <si>
    <t>Sentraal_NEC_Transformer no 4</t>
  </si>
  <si>
    <t xml:space="preserve">Desta </t>
  </si>
  <si>
    <t>1996</t>
  </si>
  <si>
    <t>T2289</t>
  </si>
  <si>
    <t>Sentraal 88/33kV SS Bay 1, DGA</t>
  </si>
  <si>
    <t xml:space="preserve">0607492228 </t>
  </si>
  <si>
    <t>Sentraal 88/33kV SS Bay 2, DGA</t>
  </si>
  <si>
    <t>Sentraal 88/33kV SS Bay 3, DGA</t>
  </si>
  <si>
    <t xml:space="preserve">Current Transformer </t>
  </si>
  <si>
    <t>Sentraal 88/33kV SS, Transformer no 4 (MV side)CT's X3</t>
  </si>
  <si>
    <t>Sentraal 88/33kV SS, Transformer no 4 (HV Side)CT's X3</t>
  </si>
  <si>
    <t>Sentraal 88/33kV SS, Transformer no 3 (MV side)CT's X3</t>
  </si>
  <si>
    <t>Sentraal 88/33kV SS, Transformer no 3 (HV Side)CT's X3</t>
  </si>
  <si>
    <t>Sentraal 88/33kV SS, Transformer no 2 (MV side)CT's X3</t>
  </si>
  <si>
    <t>Sentraal 88/33kV SS, Transformer no 2 (HV Side)CT's X3</t>
  </si>
  <si>
    <t>Sentraal 88/33kV SS, Transformer no 1 (MV side)CT's X3</t>
  </si>
  <si>
    <t>Sentraal 88/33kV SS, Transformer no 1 (HV Side)CT's X3</t>
  </si>
  <si>
    <t>Sentraal 88/33kV SS, Kloofendal no 2 CT's X3</t>
  </si>
  <si>
    <t>Sentraal 88/33kV SS, Robertville no 2 CT's X3</t>
  </si>
  <si>
    <t>Sentraal 88/33kV SS, Robertville no 1 CT's X3</t>
  </si>
  <si>
    <t>Sentraal 88/33kV SS, Kloofendal no 1 CT's X3</t>
  </si>
  <si>
    <t>Sentraal 88/33kV SS, Nursary no 1 CT's X3</t>
  </si>
  <si>
    <t>Sentraal 88/33kV SS, Nursary no 2 CT's X3</t>
  </si>
  <si>
    <t>Sentraal 88/33kV SS, Nursary no 3 CT's X3</t>
  </si>
  <si>
    <t>Sentraal 88/33kV SS, Transformer no 3 CT's X3</t>
  </si>
  <si>
    <t>Sentraal 88/33kV SS, Transformer no 2 CT's X3</t>
  </si>
  <si>
    <t>Sentraal 88/33kV SS, Transformer no 1 CT's X3</t>
  </si>
  <si>
    <t>Sentraal 88/33kV SS, Transformer no 4 CT's X3</t>
  </si>
  <si>
    <t>Sentraal 88/33kV SS,  Florida 1 CT's X3</t>
  </si>
  <si>
    <t>Sentraal 88/33kV SS,  Florida 2 CT's X3</t>
  </si>
  <si>
    <t>Sentraal 88/33kV SS,  Florida 3 CT's X3</t>
  </si>
  <si>
    <t xml:space="preserve">Voltage Transformer </t>
  </si>
  <si>
    <t>Sentraal 88/33kV SS, Busbar VT's X3</t>
  </si>
  <si>
    <t>Sentraal 88/33kV SS, Kloofendal no 2 VT's X3</t>
  </si>
  <si>
    <t>Sentraal 88/33kV SS, Robertville no 2 VT's X3</t>
  </si>
  <si>
    <t>Sentraal 88/33kV SS, Robertville no 1 VT's X3</t>
  </si>
  <si>
    <t>Sentraal 88/33kV SS, Transformer no 1 VT's X3</t>
  </si>
  <si>
    <t>Sentraal 88/33kV SS, Transformer no 4 VT's X3</t>
  </si>
  <si>
    <t>Isolators</t>
  </si>
  <si>
    <t>Sentraal 88/33kV SS, Isolators X720</t>
  </si>
  <si>
    <t>Sentraal 88/33kV SS, Transformer no 4 Surge Arrestor X3</t>
  </si>
  <si>
    <t>Sentraal 88/33kV SS, Transformer no 3 Surge Arrestor X3</t>
  </si>
  <si>
    <t>Sentraal 88/33kV SS, Transformer no 2 Surge Arrestor X3</t>
  </si>
  <si>
    <t>Sentraal 88/33kV SS, Transformer no 1 Surge Arrestor X3</t>
  </si>
  <si>
    <t>Sentraal 88/33kV SS, Transformer no 1 busbar Surge Arrestor X3</t>
  </si>
  <si>
    <t>Sentraal 88/33kV SS, Transformer no 2 busbar Surge Arrestor X6</t>
  </si>
  <si>
    <t>Nursery 33/6.6kV SS</t>
  </si>
  <si>
    <t>Florida Park</t>
  </si>
  <si>
    <t>27°54'15.2" E</t>
  </si>
  <si>
    <t>26°09'50.2" S</t>
  </si>
  <si>
    <t>Nursery 33/6.6kV SS Switchbay, Feeder (Bay 1)</t>
  </si>
  <si>
    <t>Nursery 33/6.6kV SS Switchbay, Feeder No 1 M.V.C Unisa (Bay 2)</t>
  </si>
  <si>
    <t>Nursery 33/6.6kV SS Switchbay, Feeder No 2 M.V.C Unisa (Bay 3)</t>
  </si>
  <si>
    <t>Nursery 33/6.6kV SS Switchbay, Feeder No 3 M.V.C Unisa (Bay 4)</t>
  </si>
  <si>
    <t>Nursery 33/6.6kV SS Switchbay, Swanepoel Park (Bay 5)</t>
  </si>
  <si>
    <t>Nursery 33/6.6kV SS Switchbay, No Name (Bay 6)</t>
  </si>
  <si>
    <t>Nursery 33/6.6kV SS Switchbay, Swanepoel Park 2 (Bay 7)</t>
  </si>
  <si>
    <t>C-NURSY-FB01-DAVMP1</t>
  </si>
  <si>
    <t>Nursery 33/6.6kV SS Switchbay, Dave Simpson Circle No1  (Bay 8)</t>
  </si>
  <si>
    <t>C-NURSY-FB01-DAVSM2</t>
  </si>
  <si>
    <t>Nursery 33/6.6kV SS Switchbay, Dave Simpson Circle No2  (Bay 9)</t>
  </si>
  <si>
    <t>C-NURSY-FB01-DAVSM3</t>
  </si>
  <si>
    <t>Nursery 33/6.6kV SS Switchbay, Dave Simpson Circle No3  (Bay 10)</t>
  </si>
  <si>
    <t>C-NURSY-FB02-LODCNR</t>
  </si>
  <si>
    <t>Nursery 33/6.6kV SS Switchbay, Load Control 1  (Bay 11)</t>
  </si>
  <si>
    <t>C-NURSY-FB01-LOCAMS</t>
  </si>
  <si>
    <t>Nursery 33/6.6kV SS Switchbay, Loacal Mini (Bay 12)</t>
  </si>
  <si>
    <t>C-NURSY-FB01-INCM01</t>
  </si>
  <si>
    <t>Nursery 33/6.6kV SS Switchbay, Transformer No1 Feeder (Bay 13)</t>
  </si>
  <si>
    <t>C-NURSY-FB01-INCM02</t>
  </si>
  <si>
    <t>Nursery 33/6.6kV SS Switchbay, Transformer No2 Feeder (Bay 14)</t>
  </si>
  <si>
    <t>Nursery 33/6.6kV SS Switchbay Bus Section (Bay 15)</t>
  </si>
  <si>
    <t>Nursery 33/6.6kV SS Switchbay Bus Section  2(Bay 16)</t>
  </si>
  <si>
    <t>C-NURSY-FBSB-ICMR03</t>
  </si>
  <si>
    <t>Nursery 33/6.6kV SS Switchbay , Transformer No: 3 Feeder(Bay 17)</t>
  </si>
  <si>
    <t>Nursery 33/6.6kV SS Switchbay , Bus Section 1 (Bay 18)</t>
  </si>
  <si>
    <t>C-NURSY-FB02-INCM04</t>
  </si>
  <si>
    <t>Nursery 33/6.6kV SS Switchbay , Transformer 4 feeder (Bay 19)</t>
  </si>
  <si>
    <t>C-NURSY-FB02-INCM05</t>
  </si>
  <si>
    <t>Nursery 33/6.6kV SS Switchbay , Transformer 5 feeder (Bay 20)</t>
  </si>
  <si>
    <t>C-NURSY-FB02-WILMN1</t>
  </si>
  <si>
    <t>Nursery 33/6.6kV SS Switchbay , William nicol ST S/W Station 1(Bay 21)</t>
  </si>
  <si>
    <t>C-NURSY-FB02-FIELH1</t>
  </si>
  <si>
    <t>Nursery 33/6.6kV SS Switchbay , Fieldhouse ST S/W Station no 1(Bay 22)</t>
  </si>
  <si>
    <t>Nursery 33/6.6kV SS Switchbay , Load Control No 2(Bay 23)</t>
  </si>
  <si>
    <t>C-NURSY-FB02-JANSMT</t>
  </si>
  <si>
    <t>Nursery 33/6.6kV SS Switchbay , Jan Smuts Drive S/W Station no 1(Bay 23)</t>
  </si>
  <si>
    <t>Nursery 33/6.6kV SS Switchbay , William nicol ST S/W Station 2 (Bay 24)</t>
  </si>
  <si>
    <t>C-NURSY-FB02-JANSM2</t>
  </si>
  <si>
    <t>Nursery 33/6.6kV SS Switchbay , Jan Smuts Drive S/W Station no 2 (Bay 25)</t>
  </si>
  <si>
    <t>C-NURSY-FB02-WILLN3</t>
  </si>
  <si>
    <t>Nursery 33/6.6kV SS Switchbay , William nicol ST S/W Station 3 (Bay 26)</t>
  </si>
  <si>
    <t>C-NURSY-FB02-FIELH2</t>
  </si>
  <si>
    <t>Nursery 33/6.6kV SS Switchbay , Fieldhouse ST S/W Station no 2(Bay 27)</t>
  </si>
  <si>
    <t>C-NURSY-FB02-JANSM3</t>
  </si>
  <si>
    <t>Nursery 33/6.6kV SS Switchbay , Jan Smuts Drive S/W Station no 3 (Bay 28)</t>
  </si>
  <si>
    <t>C-NURSY-FB02-FIELH3</t>
  </si>
  <si>
    <t>Nursery 33/6.6kV SS Switchbay , Fieldhouse ST S/W Station no 3(Bay 29)</t>
  </si>
  <si>
    <t>Nursery 33/6.6kV SS Ontdekkers No 1 Cable Links</t>
  </si>
  <si>
    <t>Nursery 33/6.6kV SS Ontdekkers No 1 Cable Links Earth Switch</t>
  </si>
  <si>
    <t>Nursery 33/6.6kV SS Ontdekkers No 2 Cable Links</t>
  </si>
  <si>
    <t>Nursery 33/6.6kV SS Ontdekkers No 2 Cable Links Earth Switch</t>
  </si>
  <si>
    <t>Nursery 33/6.6kV SS Florida North Cable Links</t>
  </si>
  <si>
    <t>Nursery 33/6.6kV SS Florida North Cable Links Earth Switch</t>
  </si>
  <si>
    <t>Nursery 33/6.6kV SS Sentraal No 1 Cable Links</t>
  </si>
  <si>
    <t>Nursery 33/6.6kV SS Sentraal No 1 Cable Links Earth Switch</t>
  </si>
  <si>
    <t>Nursery 33/6.6kV SS Sentraal No 2 Cable Links</t>
  </si>
  <si>
    <t>Nursery 33/6.6kV SS Sentraal No 2 Cable Links Earth Switch</t>
  </si>
  <si>
    <t>Nursery 33/6.6kV SS Sentraal No 3 Cable Links</t>
  </si>
  <si>
    <t>Nursery 33/6.6kV SS Sentraal No 3 Cable Links Earth Switch</t>
  </si>
  <si>
    <t>Nursery 33/6.6kV SS Ontdekkers No 1 Circuit Breaker</t>
  </si>
  <si>
    <t>Powertwch</t>
  </si>
  <si>
    <t>ZW37G-40.5</t>
  </si>
  <si>
    <t>95kV</t>
  </si>
  <si>
    <t>Nursery 33/6.6kV SS Ontdekkers No 2 Circuit Breaker</t>
  </si>
  <si>
    <t>Nursery 33/6.6kV SS Florida North Circuit Breaker</t>
  </si>
  <si>
    <t>Nursery 33/6.6kV SS Central1 Circuit Breaker</t>
  </si>
  <si>
    <t>Nursery 33/6.6kV SS Central2 Circuit Breaker</t>
  </si>
  <si>
    <t>Nursery 33/6.6kV SS Central3 Circuit Breaker</t>
  </si>
  <si>
    <t>Nursery 33/6.6kV SS Ontdekkers No 1 Busbar Links</t>
  </si>
  <si>
    <t>Nursery 33/6.6kV SS Ontdekkers No 1 Busbar Links Earth Switch</t>
  </si>
  <si>
    <t>Nursery 33/6.6kV SS Ontdekkers No 2 Busbar Links</t>
  </si>
  <si>
    <t>Nursery 33/6.6kV SS Ontdekkers No 2 Busbar Links Earth Switch</t>
  </si>
  <si>
    <t>Nursery 33/6.6kV SS Florida North Busbar Links</t>
  </si>
  <si>
    <t>Nursery 33/6.6kV SS Florida North Busbar Links Earth Switch</t>
  </si>
  <si>
    <t>Nursery 33/6.6kV SS Sentraal No 1 Busbar Links</t>
  </si>
  <si>
    <t>Nursery 33/6.6kV SS Sentraal No 1 Busbar Links Earth Switch</t>
  </si>
  <si>
    <t>Nursery 33/6.6kV SS Sentraal No 2 Busbar Links</t>
  </si>
  <si>
    <t>Nursery 33/6.6kV SS Sentraal No 2 Busbar Links Earth Switch</t>
  </si>
  <si>
    <t>Nursery 33/6.6kV SS Sentraal No 3 Busbar Links</t>
  </si>
  <si>
    <t>Nursery 33/6.6kV SS Sentraal No 3 Busbar Links Earth Switch</t>
  </si>
  <si>
    <t>Nursery 33/6.6kV SS Transformer 1 Busbar Links</t>
  </si>
  <si>
    <t>Nursery 33/6.6kV SS Transformer 1  Busbar Links Earth Switch</t>
  </si>
  <si>
    <t>Nursery 33/6.6kV SS Transformer 2 Busbar Links</t>
  </si>
  <si>
    <t>Nursery 33/6.6kV SS Transformer 2  Busbar Links Earth Switch</t>
  </si>
  <si>
    <t>Nursery 33/6.6kV SS Transformer 3 Busbar Links</t>
  </si>
  <si>
    <t>Nursery 33/6.6kV SS Transformer 3  Busbar Links Earth Switch</t>
  </si>
  <si>
    <t>Nursery 33/6.6kV SS Transformer 4 Busbar Links</t>
  </si>
  <si>
    <t>Nursery 33/6.6kV SS Transformer 4  Busbar Links Earth Switch</t>
  </si>
  <si>
    <t>Nursery 33/6.6kV SS Transformer 5 Busbar Links</t>
  </si>
  <si>
    <t>Nursery 33/6.6kV SS Transformer 5  Busbar Links Earth Switch</t>
  </si>
  <si>
    <t>Nursery 33/6.6kV SS Transformer No 1 Circuit Breaker</t>
  </si>
  <si>
    <t>4811-2350-2020706/1</t>
  </si>
  <si>
    <t>Nursery 33/6.6kV SS Transformer No 2 Circuit Breaker</t>
  </si>
  <si>
    <t>Nursery 33/6.6kV SS Transformer No 3 Circuit Breaker</t>
  </si>
  <si>
    <t>Nursery 33/6.6kV SS Transformer No 4 Circuit Breaker</t>
  </si>
  <si>
    <t>Nursery 33/6.6kV SS Transformer No 5 Circuit Breaker</t>
  </si>
  <si>
    <t>C-NURSY-TR01</t>
  </si>
  <si>
    <t xml:space="preserve">Nursery 33/6.6kV SS, TRF 1 </t>
  </si>
  <si>
    <t>Johnson and Philips</t>
  </si>
  <si>
    <t>not specified</t>
  </si>
  <si>
    <t>C-NURSY-TR02</t>
  </si>
  <si>
    <t>Nursery 33/6.6kV SS, TRF 2</t>
  </si>
  <si>
    <t>C-NURSY-TR03</t>
  </si>
  <si>
    <t>Nursery 33/6.6kV SS, TRF 3</t>
  </si>
  <si>
    <t>C-NURSY-TR04</t>
  </si>
  <si>
    <t>Nursery 33/6.6kV SS, TRF 4</t>
  </si>
  <si>
    <t>C-NURSY-TR05</t>
  </si>
  <si>
    <t>Nursery 33/6.6kV SS, TRF 5</t>
  </si>
  <si>
    <t>DESTA</t>
  </si>
  <si>
    <t>T-1936</t>
  </si>
  <si>
    <t>Nursery 33/6.6kV SS Switchbay, Dave Simpson Circle No1  (Bay 8) VT</t>
  </si>
  <si>
    <t>Nursery 33/6.6kV SS Switchbay, Dave Simpson Circle No2  (Bay 9) VT</t>
  </si>
  <si>
    <t>Nursery 33/6.6kV SS Switchbay, Dave Simpson Circle No3  (Bay 10) VT</t>
  </si>
  <si>
    <t>Nursery 33/6.6kV SS Switchbay, Load Control 1  (Bay 11) VT</t>
  </si>
  <si>
    <t>Nursery 33/6.6kV SS Switchbay, Loacal Mini (Bay 12) VT</t>
  </si>
  <si>
    <t>Nursery 33/6.6kV SS Switchbay, Transformer No1 Feeder (Bay 13) VT</t>
  </si>
  <si>
    <t>Nursery 33/6.6kV SS Switchbay, Transformer No2 Feeder (Bay 14) VT</t>
  </si>
  <si>
    <t>Nursery 33/6.6kV SS Florida North CTx3</t>
  </si>
  <si>
    <t>ConeElectric</t>
  </si>
  <si>
    <t>Nursery 33/6.6kV SS Sentraal 1 CTx3</t>
  </si>
  <si>
    <t>Nursery 33/6.6kV SS Sentraal 3 CTx3</t>
  </si>
  <si>
    <t>Nursery 33/6.6kV SS  Transformer 4 CTx3</t>
  </si>
  <si>
    <t>Instrumrnt Transformer</t>
  </si>
  <si>
    <t>Nursery 33/6.6kV SS  Transformer 3 CTx3</t>
  </si>
  <si>
    <t>Nursery 33/6.6kV SS  Transformer 2 CTx3</t>
  </si>
  <si>
    <t>Nursery 33/6.6kV SS  Transformer 1 CTx3</t>
  </si>
  <si>
    <t>not found</t>
  </si>
  <si>
    <t>Nursery 33/6.6kV SS Switchbay, Noname Relay X3</t>
  </si>
  <si>
    <t>H04BF2A5</t>
  </si>
  <si>
    <t>428129E</t>
  </si>
  <si>
    <t>Nursery 33/6.6kV SS Switchbay, Noname Relay</t>
  </si>
  <si>
    <t>044887W</t>
  </si>
  <si>
    <t>044874W</t>
  </si>
  <si>
    <t>044891W</t>
  </si>
  <si>
    <t>044883W</t>
  </si>
  <si>
    <t>428107E</t>
  </si>
  <si>
    <t>Nursery 33/6.6kV SS Switchbay, Noname RelayX7</t>
  </si>
  <si>
    <t>Nursery 33/6.6kV SS Switchbay, OC &amp; EF ProtectionyX4</t>
  </si>
  <si>
    <t>Nursery 33/6.6kV SS Switchbay, Diff protection</t>
  </si>
  <si>
    <t>Shneider</t>
  </si>
  <si>
    <t>Nursery 33/6.6kV SS Control Room, Central No 3, Tripping Relay</t>
  </si>
  <si>
    <t>50595403/006</t>
  </si>
  <si>
    <t>Nursery 33/6.6kV SS Control Room, Central 2 Tripping Relay</t>
  </si>
  <si>
    <t>50595404/002</t>
  </si>
  <si>
    <t>Nursery 33/6.6kV SS Control Room, Central 1 Tripping Relay</t>
  </si>
  <si>
    <t>50595403/002</t>
  </si>
  <si>
    <t>Nursery 33/6.6kV SS Control Room, Florida North Diff Protection</t>
  </si>
  <si>
    <t>RED615</t>
  </si>
  <si>
    <t>1vHr91230364</t>
  </si>
  <si>
    <t>Nursery 33/6.6kV SS Control Room,Florida North OC/EF Relay</t>
  </si>
  <si>
    <t>7sj5001-5AA00/EE</t>
  </si>
  <si>
    <t>Nursery 33/6.6kV SS Control Room, Transformer 5 OC/EF Relay</t>
  </si>
  <si>
    <t>Nursery 33/6.6kV SS Control Room, Transformer 5 LV OC/EF Relay</t>
  </si>
  <si>
    <t>Nursery 33/6.6kV SS Control Room, Transformer 5, Alarm &amp; Trip Relays</t>
  </si>
  <si>
    <t>Nursery 33/6.6kV SS Control Room, Transformer 5 Group A, Voltage  Regulating Relay</t>
  </si>
  <si>
    <t>Nursery 33/6.6kV SS Control Room, Transformer 4 Group A, H.V O.C.B Relay</t>
  </si>
  <si>
    <t>Nursery 33/6.6kV SS Control Room, Transformer 4 Group A, LV OC/EF Relay</t>
  </si>
  <si>
    <t>Nursery 33/6.6kV SS Control Room, Transformer 4 Group A, Master Trip Relay</t>
  </si>
  <si>
    <t>112218R</t>
  </si>
  <si>
    <t>Nursery 33/6.6kV SS Control Room, Transformer 4 Group A, Alarm &amp; Trip Auxiliary Relay</t>
  </si>
  <si>
    <t>Nursery 33/6.6kV SS Control Room, Transformer 4 Group A, RES Earth Fault Relay</t>
  </si>
  <si>
    <t>Nursery 33/6.6kV SS Control Room, Transformer 4 Group A, Voltage  Regulating Relay</t>
  </si>
  <si>
    <t>MK20</t>
  </si>
  <si>
    <t>Nursery 33/6.6kV SS Control Room, Transformer 3 Group A, Voltage Regulating Relay</t>
  </si>
  <si>
    <t>Nursery 33/6.6kV SS Control Room, Transformer 2 Group A, LV OC/EF Relay</t>
  </si>
  <si>
    <t>Nursery 33/6.6kV SS Control Room, Transformer 2 Group A, Master Trip Relay</t>
  </si>
  <si>
    <t>Nursery 33/6.6kV SS Control Room, Transformer 2 Group A, Alarm &amp; Trip Auxiliary Relay</t>
  </si>
  <si>
    <t>Nursery 33/6.6kV SS Control Room, Transformer 2 Group A, RES Earth Fault Relay</t>
  </si>
  <si>
    <t>7VH8001-ZCA04</t>
  </si>
  <si>
    <t>Nursery 33/6.6kV SS Control Room, Transformer 2 Group A, Voltage Regulating Relay</t>
  </si>
  <si>
    <t>Nursery 33/6.6kV SS Control Room, Transformer 1, LV OC/EF Relay</t>
  </si>
  <si>
    <t>Nursery 33/6.6kV SS Control Room, Transformer 1, Master Trip Relay</t>
  </si>
  <si>
    <t>Nursery 33/6.6kV SS Control Room, Transformer 1, Alarm &amp; Trip Auxiliary Relay</t>
  </si>
  <si>
    <t>Nursery 33/6.6kV SS Control Room, Transformer 1 Group A, RES Earth Fault Relay</t>
  </si>
  <si>
    <t>Nursery 33/6.6kV SS Control Room, Transformer 1 Group B, Voltage Regulating Relay</t>
  </si>
  <si>
    <t>Nursery 33/6.6kV SS Control Room, Ontdekkers No 2, Pro Diff Relay</t>
  </si>
  <si>
    <t xml:space="preserve">Reyrolle </t>
  </si>
  <si>
    <t>Nursery 33/6.6kV SS Control Room, Ontdekkers No 1, Pro Diff Relay</t>
  </si>
  <si>
    <t>Nursery 33/6.6kV SS Control Room, Ontdekkers No 2, No NameX3</t>
  </si>
  <si>
    <t>CDG36EF5A5</t>
  </si>
  <si>
    <t>821534F</t>
  </si>
  <si>
    <t>Nursery 33/6.6kV SS Control Room, Ontdekkers No 1, No NameX3</t>
  </si>
  <si>
    <t>019575P</t>
  </si>
  <si>
    <t>Nursery 33/6.6kV SS Control Room, Ontdekkers No 1, No Name</t>
  </si>
  <si>
    <t>H04BF1A5</t>
  </si>
  <si>
    <t>921167G</t>
  </si>
  <si>
    <t>CDG16AF8A5</t>
  </si>
  <si>
    <t>821714F</t>
  </si>
  <si>
    <t>Nursery 33/6.6kV SS Control Room, Ontdekkers No 2, No Name</t>
  </si>
  <si>
    <t>921179G</t>
  </si>
  <si>
    <t>931273G</t>
  </si>
  <si>
    <t>Nursery 6.6kV SS, 6.6kV Switchegear Main Stats meter</t>
  </si>
  <si>
    <t>M838</t>
  </si>
  <si>
    <t xml:space="preserve">Nursery 6.6kV SS, 6.6kV Switchegear Main Stats meter </t>
  </si>
  <si>
    <t>M837</t>
  </si>
  <si>
    <t>Nursery 6.6kV SS, 6.6kV Switchboard Meter</t>
  </si>
  <si>
    <t>M902</t>
  </si>
  <si>
    <t>Nursery 6.6kV SS, Power &amp; Energy MeterX4</t>
  </si>
  <si>
    <t>Scheneider</t>
  </si>
  <si>
    <t>ION6200</t>
  </si>
  <si>
    <t>Nursery 33/6.6kV SS , Battery Charger</t>
  </si>
  <si>
    <t>DB156/10A</t>
  </si>
  <si>
    <t>J3205</t>
  </si>
  <si>
    <t>Nursery 33/6.6kV SS Batteries X</t>
  </si>
  <si>
    <t>silicon</t>
  </si>
  <si>
    <t>Ontdekkers 33/6.6kV SS</t>
  </si>
  <si>
    <t>Finch Street</t>
  </si>
  <si>
    <t>Ontdekkers Park</t>
  </si>
  <si>
    <t>27°53'11.4" E</t>
  </si>
  <si>
    <t>26°08'53.2" S</t>
  </si>
  <si>
    <t>C-ONDKR-FB1B-INCM01</t>
  </si>
  <si>
    <t>Ontdekkers 33/6.6kV SS, Switchbay,Transformer 1 (Bay 1)</t>
  </si>
  <si>
    <t>C-ONDKR-FB1B-LDCNTL</t>
  </si>
  <si>
    <t>Ontdekkers 33/6.6kV SS, Switchbay,Load Control (Bay 2)</t>
  </si>
  <si>
    <t>C-ONDKR-FB1B-CANAR1</t>
  </si>
  <si>
    <t>Ontdekkers 33/6.6kV SS, Switchbay,Canary Street S/W Station (Bay 3)</t>
  </si>
  <si>
    <t>C-ONDKR-FB1B-PLKGR1</t>
  </si>
  <si>
    <t>Ontdekkers 33/6.6kV SS, Switchbay,Paul Gruger Ave S/W Station, (Bay 4)</t>
  </si>
  <si>
    <t>C-ONDKR-FB1B-ODKSRD</t>
  </si>
  <si>
    <t>Ontdekkers 33/6.6kV SS, Switchbay,350 Ontdekkers Rd M/Sub, (Bay 5)</t>
  </si>
  <si>
    <t>C-ONDKR-FB1B-ARGYL1</t>
  </si>
  <si>
    <t>Ontdekkers 33/6.6kV SS, Switchbay,Argily Street S/W Station 1, (Bay 6)</t>
  </si>
  <si>
    <t>C-ONDKR-FB1A-CNRDST</t>
  </si>
  <si>
    <t>Ontdekkers 33/6.6kV SS, Switchbay,Conradie street S/W Station 1, (Bay 7)</t>
  </si>
  <si>
    <t>C-ONDKR-FB1B-ODEKR3</t>
  </si>
  <si>
    <t>Ontdekkers 33/6.6kV SS, Switchbay,Ontdekkers Weg 3 M/Sub, (Bay 8)</t>
  </si>
  <si>
    <t>Ontdekkers 33/6.6kV SS, Switchbay,Silver Birch M/S, (Bay 9)</t>
  </si>
  <si>
    <t>C-ONDKR-FB1B-CANAR3</t>
  </si>
  <si>
    <t>Ontdekkers 33/6.6kV SS, Switchbay,Canarary 3, (Bay 10)</t>
  </si>
  <si>
    <t>Ontdekkers 33/6.6kV SS, Switchbay,Bus Couple, (Bay 11)</t>
  </si>
  <si>
    <t>C-ONDKR-FB1A-CANAR2</t>
  </si>
  <si>
    <t>Ontdekkers 33/6.6kV SS, Switchbay,Canary street S/W station 2, (Bay 12)</t>
  </si>
  <si>
    <t>C-ONDKR-FB1A-PAULK3</t>
  </si>
  <si>
    <t>Ontdekkers 33/6.6kV SS, Switchbay,Paul Gruger Ave S /W Station 2, (Bay 13)</t>
  </si>
  <si>
    <t>C-ONDKR-FB1A-LCLSUB</t>
  </si>
  <si>
    <t>Ontdekkers 33/6.6kV SS, Switchbay,Local substation Finch, (Bay 14)</t>
  </si>
  <si>
    <t>C-ONDKR-FB1A-ARGYLL</t>
  </si>
  <si>
    <t>Ontdekkers 33/6.6kV SS, Switchbay,Argyll No 2, (Bay 15)</t>
  </si>
  <si>
    <t>Ontdekkers 33/6.6kV SS, Switchbay,Conradie street S/W Station 2, (Bay 16)</t>
  </si>
  <si>
    <t>C-ONDKR-FB1A-SMTVLG</t>
  </si>
  <si>
    <t>Ontdekkers 33/6.6kV SS, Switchbay,Summit Village M/S, (Bay 17)</t>
  </si>
  <si>
    <t>C-ONDKR-FB1A-HONEYH</t>
  </si>
  <si>
    <t>Ontdekkers 33/6.6kV SS, Switchbay,Honey Heights Substation, (Bay 18)</t>
  </si>
  <si>
    <t>Ontdekkers 33/6.6kV SS, Switchbay,Paul Gruger Ave S /W Station 2, (Bay 19)</t>
  </si>
  <si>
    <t>C-ONDKR-FB1A-INCM02</t>
  </si>
  <si>
    <t>Ontdekkers 33/6.6kV SS, Switchbay,Transformer 2 (Bay 20)</t>
  </si>
  <si>
    <t>Ontdekkers 33/6.6kV SS, Local SS Finch Str, Schulz Str 1</t>
  </si>
  <si>
    <t xml:space="preserve">Ontdekkers 33/6.6kV SS, Local SS Finch Str, 6.6kv SWS </t>
  </si>
  <si>
    <t>YP-225</t>
  </si>
  <si>
    <t>C-ONDKR-CONT-TR01</t>
  </si>
  <si>
    <t>Ontdekkers SS, 22.5MVA, Bay 1, 33/6.6kV</t>
  </si>
  <si>
    <t>R394/1</t>
  </si>
  <si>
    <t>C-ONDKR-CONT-TR02</t>
  </si>
  <si>
    <t>Ontdekkers SS, 22.5MVA, Bay 2, 33/6.6kV</t>
  </si>
  <si>
    <t>R394/2</t>
  </si>
  <si>
    <t>Ontdekkers SS, 100KVA,AUX TRF Bay 1, Neutral Earthing Resistor</t>
  </si>
  <si>
    <t>Republic Trarmco</t>
  </si>
  <si>
    <t>No year</t>
  </si>
  <si>
    <t>913464-2</t>
  </si>
  <si>
    <t>Ontdekkers SS, 100KVA,AUX TRF Bay 2,  Current Limiting Resistor</t>
  </si>
  <si>
    <t>Ontdekkers SS, 100KVA,AUX TRF Bay 2, Current Limiting Resistor</t>
  </si>
  <si>
    <t>Ontdekkers SS, 100KVA,AUX TRF Bay 2, local SS Finch str</t>
  </si>
  <si>
    <t>No Year</t>
  </si>
  <si>
    <t>81/479</t>
  </si>
  <si>
    <t>Ontdekkers 33/6.6kV SS, Switchbay,Transformer 1 (Bay 1), Master Trip Relay</t>
  </si>
  <si>
    <t>B30</t>
  </si>
  <si>
    <t>D3AB301935</t>
  </si>
  <si>
    <t>Not available</t>
  </si>
  <si>
    <t>Ontdekkers 33/6.6kV SS, Switchbay,Transformer 1 (Bay 1), Overcurrent Relay</t>
  </si>
  <si>
    <t xml:space="preserve">Stromberg </t>
  </si>
  <si>
    <t>Ontdekkers 33/6.6kV SS, Switchbay,Transformer 1 (Bay 1), Restricted Earth Fault</t>
  </si>
  <si>
    <t>PG3</t>
  </si>
  <si>
    <t>Ontdekkers 33/6.6kV SS, Switchbay,Load Control (Bay 2) Overcurrent X3</t>
  </si>
  <si>
    <t>Marqott Power Industries</t>
  </si>
  <si>
    <t>CDG36EF1B5</t>
  </si>
  <si>
    <t>E17532</t>
  </si>
  <si>
    <t>Ontdekkers 33/6.6kV SS, Switchbay,Canary Street S/W Station (Bay 3) Overcurrent</t>
  </si>
  <si>
    <t>Ontdekkers 33/6.6kV SS, Switchbay,Canary Street S/W Station (Bay 3) (No name)</t>
  </si>
  <si>
    <t>8306105/3</t>
  </si>
  <si>
    <t>Ontdekkers 33/6.6kV SS, Switchbay,Paul Gruger Ave S/W Station, (Bay 4) Overcurent X3</t>
  </si>
  <si>
    <t xml:space="preserve">Ontdekkers 33/6.6kV SS, Switchbay,Paul Gruger Ave S/W Station, (Bay 4) Translay </t>
  </si>
  <si>
    <t>HO2</t>
  </si>
  <si>
    <t>Ontdekkers 33/6.6kV SS, Switchbay,350 Ontdekkers Rd M/Sub, (Bay 5) Overcurent X3</t>
  </si>
  <si>
    <t>426891E</t>
  </si>
  <si>
    <t xml:space="preserve">Ontdekkers 33/6.6kV SS, Switchbay,350 Ontdekkers Rd M/Sub, (Bay 5) Translay </t>
  </si>
  <si>
    <t>Ontdekkers 33/6.6kV SS, Switchbay,Argily Street S/W Station 1, (Bay 6) Overcurent X3</t>
  </si>
  <si>
    <t xml:space="preserve">Ontdekkers 33/6.6kV SS, Switchbay,Argily Street S/W Station 1, (Bay 6) Translay </t>
  </si>
  <si>
    <t>Ontdekkers 33/6.6kV SS, Switchbay,Conradie street S/W Station 1, (Bay 7) Overcurent X3</t>
  </si>
  <si>
    <t>CDG36EF0002B5</t>
  </si>
  <si>
    <t xml:space="preserve">Ontdekkers 33/6.6kV SS, Switchbay,Conradie street S/W Station 1, (Bay 7) Translay </t>
  </si>
  <si>
    <t>Ontdekkers 33/6.6kV SS, Switchbay,Ontdekkers Weg 3 M/Sub, (Bay 8) Overcurent X3</t>
  </si>
  <si>
    <t xml:space="preserve">Ontdekkers 33/6.6kV SS, Switchbay,Ontdekkers Weg 3 M/Sub, (Bay 8) Translay </t>
  </si>
  <si>
    <t>Ontdekkers 33/6.6kV SS, Switchbay,Silver Birch M/S, (Bay 9) Overcurent X3</t>
  </si>
  <si>
    <t xml:space="preserve">Ontdekkers 33/6.6kV SS, Switchbay,Silver Birch M/S, (Bay 9) Translay </t>
  </si>
  <si>
    <t>Ontdekkers 33/6.6kV SS, Switchbay,Canary no 3 Street S/W Station (Bay 10) Overcurrent</t>
  </si>
  <si>
    <t>Ontdekkers 33/6.6kV SS, Switchbay,Canary Street no 3 S/W Station (Bay 10) (No name)</t>
  </si>
  <si>
    <t>8298105-7</t>
  </si>
  <si>
    <t>Ontdekkers 33/6.6kV SS, Switchbay,Canary no 2 Street S/W Station (Bay 11) Overcurrent</t>
  </si>
  <si>
    <t>Ontdekkers 33/6.6kV SS, Switchbay,Canary Street no 2 S/W Station (Bay 11) (No name)</t>
  </si>
  <si>
    <t>Ontdekkers 33/6.6kV SS, Switchbay,Paul Gruger Ave S /W Station 2, (Bay 12) Overcurent X3</t>
  </si>
  <si>
    <t xml:space="preserve">Ontdekkers 33/6.6kV SS, Switchbay,Paul Gruger Ave S /W Station 2, (Bay 12)  Translay </t>
  </si>
  <si>
    <t>Ontdekkers 33/6.6kV SS, Switchbay,Local substation Finch, (Bay 13) Overcurent X3</t>
  </si>
  <si>
    <t xml:space="preserve">Ontdekkers 33/6.6kV SS, Switchbay,Local substation Finch, (Bay 13)  Translay </t>
  </si>
  <si>
    <t>Ontdekkers 33/6.6kV SS, Switchbay,Argyll No 2, (Bay 14) Overcurent X3</t>
  </si>
  <si>
    <t xml:space="preserve">Ontdekkers 33/6.6kV SS, Switchbay,Argyll No 2, (Bay 14) Translay </t>
  </si>
  <si>
    <t>Ontdekkers 33/6.6kV SS, Switchbay,Conradie street S/W Station 2, (Bay 15) Overcurent X3</t>
  </si>
  <si>
    <t>129083B</t>
  </si>
  <si>
    <t xml:space="preserve">Ontdekkers 33/6.6kV SS, Switchbay,Conradie street S/W Station 2, (Bay 15) Translay </t>
  </si>
  <si>
    <t>Ontdekkers 33/6.6kV SS, Switchbay,Summit Village M/S, (Bay 16) Overcurent X3</t>
  </si>
  <si>
    <t xml:space="preserve">Ontdekkers 33/6.6kV SS, Switchbay,Summit Village M/S, (Bay 16) Translay </t>
  </si>
  <si>
    <t>Ontdekkers 33/6.6kV SS, Switchbay,Honey Heights Substation, (Bay 17) Overcurent X3</t>
  </si>
  <si>
    <t xml:space="preserve">Ontdekkers 33/6.6kV SS, Switchbay,Honey Heights Substation, (Bay 17) Translay </t>
  </si>
  <si>
    <t>Ontdekkers 33/6.6kV SS, Switchbay,Paul Gruger Ave S /W Station 2, (Bay 18) Overcurent X3</t>
  </si>
  <si>
    <t>078623K</t>
  </si>
  <si>
    <t xml:space="preserve">Ontdekkers 33/6.6kV SS, Switchbay,Paul Gruger Ave S /W Station 2, (Bay 18) Translay </t>
  </si>
  <si>
    <t>D3AB301930</t>
  </si>
  <si>
    <t>Ontdekkers 33/6.6kV SS, Control Room, Tap Changer Unit no 2 Resert Master Trip</t>
  </si>
  <si>
    <t>VAJH13ZG5B</t>
  </si>
  <si>
    <t>Ontdekkers 33/6.6kV SS, Control Room, Tap Changer Unit no 2 Buchholz /Winding Alarm</t>
  </si>
  <si>
    <t>VAASpec260253</t>
  </si>
  <si>
    <t>Ontdekkers 33/6.6kV SS, Control Room, Tap Changer Unit no 2 Translay Relay</t>
  </si>
  <si>
    <t>HHTA3</t>
  </si>
  <si>
    <t>Ontdekkers 33/6.6kV SS, Control Room, Tap Changer Unit no 1 Resert Master Trip</t>
  </si>
  <si>
    <t>Ontdekkers 33/6.6kV SS, Control Room, Tap Changer Unit no 1 Buchholz /Winding Alarm</t>
  </si>
  <si>
    <t>Ontdekkers 33/6.6kV SS, Control Room, Tap Changer Unit no 1Translay Relay</t>
  </si>
  <si>
    <t>Ontdekkers 33/6.6kV SS, Control Room, Kloofendal no 1 Diff relay</t>
  </si>
  <si>
    <t>Ontdekkers 33/6.6kV SS, Control Room,  Nursary no 1 ,Overcurrent</t>
  </si>
  <si>
    <t>Ontdekkers 33/6.6kV SS, Control Room,  Nursary no 1 ,Translay</t>
  </si>
  <si>
    <t>Ontdekkers 33/6.6kV SS, Control Room,  Nursary no 1 , No name</t>
  </si>
  <si>
    <t>102118001/002</t>
  </si>
  <si>
    <t>Ontdekkers 33/6.6kV SS, Control Room,  Nursary no 2 ,Overcurrent</t>
  </si>
  <si>
    <t>Ontdekkers 33/6.6kV SS, Control Room,  Nursary no 2 ,Translay</t>
  </si>
  <si>
    <t>Ontdekkers 33/6.6kV SS, Control Room,  Nursary no 2 , No name</t>
  </si>
  <si>
    <t>102118001/003</t>
  </si>
  <si>
    <t>Ontdekkers 33/6.6kV SS, Control Room,  Transfoemr no 1 , No name</t>
  </si>
  <si>
    <t>Ontdekkers 33/6.6kV SS, Control Room,  Transfoemr no 2 , No name</t>
  </si>
  <si>
    <t>Ontdekkers 33/6.6kV SS, Nursary no 1 Isolator X3</t>
  </si>
  <si>
    <t>No namplate</t>
  </si>
  <si>
    <t>Ontdekkers 33/6.6kV SS, Nursary no 1 Isolator Earth Switch</t>
  </si>
  <si>
    <t>Ontdekkers 33/6.6kV SS, Nursary no 1 33KV Circuit Breaker</t>
  </si>
  <si>
    <t>Cooke and Furguson</t>
  </si>
  <si>
    <t>Ontdekkers 33/6.6kV SS, Nursary no 1 33KV Bus Bar Isolator</t>
  </si>
  <si>
    <t>Ontdekkers 33/6.6kV SS, Nursary no 1 33KV Bus Bar Isolator Earth switch</t>
  </si>
  <si>
    <t>Ontdekkers 33/6.6kV SS, Nursary no 2 Isolator X3</t>
  </si>
  <si>
    <t>Ontdekkers 33/6.6kV SS, Nursary no 2 Isolator Earth Switch</t>
  </si>
  <si>
    <t>Ontdekkers 33/6.6kV SS, Nursary no 2 33KV Circuit Breaker</t>
  </si>
  <si>
    <t>Ontdekkers 33/6.6kV SS, Nursary no 2 33KV Bus Bar Isolator</t>
  </si>
  <si>
    <t>Ontdekkers 33/6.6kV SS, Nursary no 2 33KV Bus Bar Isolator Earth switch</t>
  </si>
  <si>
    <t>Ontdekkers 33/6.6kV SS, Kloofendal no 1 Isolator X3</t>
  </si>
  <si>
    <t>Ontdekkers 33/6.6kV SS, Kloofendal no 1 Isolator Earth Switch</t>
  </si>
  <si>
    <t>Ontdekkers 33/6.6kV SS, Kloofendal no 1 33KV Circuit Breaker</t>
  </si>
  <si>
    <t>Inaccesseble</t>
  </si>
  <si>
    <t>Ontdekkers 33/6.6kV SS, Kloofendal no 1 33KV Bus Bar Isolator</t>
  </si>
  <si>
    <t>Ontdekkers 33/6.6kV SS, Kloofendal no 1 33KV Bus Bar Isolator Earth switch</t>
  </si>
  <si>
    <t>Ontdekkers 33/6.6kV SS, Kloofendal no 2 Isolator X3</t>
  </si>
  <si>
    <t>Ontdekkers 33/6.6kV SS, Kloofendal no 2 Isolator Earth Switch</t>
  </si>
  <si>
    <t>Ontdekkers 33/6.6kV SS, Kloofendal no 2 33KV Circuit Breaker</t>
  </si>
  <si>
    <t>Ontdekkers 33/6.6kV SS, Kloofendal no 2 33KV Bus Bar Isolator</t>
  </si>
  <si>
    <t>Ontdekkers 33/6.6kV SS, Kloofendal no 2 33KV Bus Bar Isolator Earth switch</t>
  </si>
  <si>
    <t>Ontdekkers 33/6.6kV SS, Transformer  no 133KV Circuit Breaker</t>
  </si>
  <si>
    <t>Ontdekkers 33/6.6kV SS, Transformer no 1 33KV Bus Bar Isolator</t>
  </si>
  <si>
    <t>Ontdekkers 33/6.6kV SS, Transformer  no 1 33KV Bus Bar Isolator Earth switch</t>
  </si>
  <si>
    <t>Ontdekkers 33/6.6kV SS, Transformer  no  2 33KV Circuit Breaker</t>
  </si>
  <si>
    <t>Ontdekkers 33/6.6kV SS, Transformer no 2 33KV Bus Bar Isolator</t>
  </si>
  <si>
    <t>Ontdekkers 33/6.6kV SS,  Nursary no 2 VT 33KV Bus Bar Isolator</t>
  </si>
  <si>
    <t>Ontdekkers 33/6.6kV SS,  Nursary no 2 VT 33KV Bus Bar Isolator Earth Switch</t>
  </si>
  <si>
    <t>Ontdekkers 33/6.6kV SS, Transformer  no 2 33KV Bus Bar Isolator Earth switch</t>
  </si>
  <si>
    <t>Ontdekkers 33/6.6kV SS, Insulators X 182</t>
  </si>
  <si>
    <t>Ontdekkers SS Ripple Control Room, Coupling Capacitos</t>
  </si>
  <si>
    <t>KNOBEL</t>
  </si>
  <si>
    <t>DOS/130tan</t>
  </si>
  <si>
    <t>Ontdekkers 33/6.6kV SS, Switchbay,Main Meter</t>
  </si>
  <si>
    <t>Landis and GYR</t>
  </si>
  <si>
    <t>M8150</t>
  </si>
  <si>
    <t>Ontdekkers 33/6.6kV SS, Switchbay,Check Meter</t>
  </si>
  <si>
    <t>Ontdekeers SS Control Room, 11kV Bays 09 10, Ethernet Switch</t>
  </si>
  <si>
    <t>SFU-K203</t>
  </si>
  <si>
    <t xml:space="preserve">Ontdekkers 33/6.6kV  Control Room Battery Charger, </t>
  </si>
  <si>
    <t>D162</t>
  </si>
  <si>
    <t>J3110</t>
  </si>
  <si>
    <t xml:space="preserve">Ontdekkers 33/6.6kV Control Room 24V Battery Charger, </t>
  </si>
  <si>
    <t xml:space="preserve">Ontdekkers 33/6.6kV Control Room Pilot Board, </t>
  </si>
  <si>
    <t xml:space="preserve">Ontdekkers 33/6.6kV Control Room Interface Board, </t>
  </si>
  <si>
    <t>Ontdekkers 33/6.6kV Control Room X85 Cells</t>
  </si>
  <si>
    <t>Florida North 33/6.6 kV SS</t>
  </si>
  <si>
    <t>Ontdekkers Road</t>
  </si>
  <si>
    <t>Florida  North</t>
  </si>
  <si>
    <t>27°56'14.325" E</t>
  </si>
  <si>
    <t>26°10'17.371" S</t>
  </si>
  <si>
    <t>C-FLRDN-FB1A-TRFR01</t>
  </si>
  <si>
    <t>Florida North 33/6.6 kV SS SwitchGear, Transformer 1 Bay 1</t>
  </si>
  <si>
    <t>Hawker Siddeley Switchgear</t>
  </si>
  <si>
    <t>C-FLRDN-FB1A-ONTD01</t>
  </si>
  <si>
    <t>Florida North 33/6.6 kV SS SwitchGear, Ontdekkers RD No 10 M/SUB Bay 2</t>
  </si>
  <si>
    <t>C-FLRDN-FB1A-ALXN01</t>
  </si>
  <si>
    <t>Florida North 33/6.6 kV SS SwitchGear, Alexandra ST S/S No:1 Bay 3</t>
  </si>
  <si>
    <t>C-FLRDN-FB1A-ALXN03</t>
  </si>
  <si>
    <t>Florida North 33/6.6 kV SS SwitchGear, Alexandra ST S/S No:3 Bay 4</t>
  </si>
  <si>
    <t>C-FLRDN-FB1A-MRPK01</t>
  </si>
  <si>
    <t>Florida North 33/6.6 kV SS SwitchGear, Maraisburg S/S No:1 Bay 5</t>
  </si>
  <si>
    <t>C-FLRDN-FB1A-FLNRMU</t>
  </si>
  <si>
    <t>Florida North 33/6.6 kV SS SwitchGear, Florida North S/W STN 4 Way RMU No:1 Bay 6</t>
  </si>
  <si>
    <t>Florida North 33/6.6 kV SS SwitchGear, Bus Section Bay 7</t>
  </si>
  <si>
    <t>C-FLRDN-FB1B-BRKLYN</t>
  </si>
  <si>
    <t>Florida North 33/6.6 kV SS SwitchGear, Brooklyn Ave M/Sub Bay 8</t>
  </si>
  <si>
    <t>C-FLRDN-FB1B-LDCNTL</t>
  </si>
  <si>
    <t>Florida North 33/6.6 kV SS SwitchGear, Load Control Bay 9</t>
  </si>
  <si>
    <t>C-FLRDN-FB1B-MRPK02</t>
  </si>
  <si>
    <t>Florida North 33/6.6 kV SS SwitchGear, Maraisburg PRK S/S No:2  Bay 10</t>
  </si>
  <si>
    <t>Florida North 33/6.6 kV SS SwitchGear, Alexandria ST S/S  Bay 11</t>
  </si>
  <si>
    <t>Florida North 33/6.6 kV SS SwitchGear, First Ave &amp; Boundary M/Sub  Bay 12</t>
  </si>
  <si>
    <t>C-FLRDN-FB1B-TRFR02</t>
  </si>
  <si>
    <t>Florida North 33/6.6 kV SS SwitchGear, Transformer 2 Bay 13</t>
  </si>
  <si>
    <t>X15 test blocks</t>
  </si>
  <si>
    <t>Florida North 33/6.6 kV SS  Transformer 1 Busbar links X3</t>
  </si>
  <si>
    <t xml:space="preserve">Florida North 33/6.6 kV SS  Transformer 1 Earth Switch </t>
  </si>
  <si>
    <t xml:space="preserve">Florida North 33/6.6 kV SS Transformer 1 33kV Oil Circuit Breaker </t>
  </si>
  <si>
    <t xml:space="preserve">Florida North 33/6.6 kV SS Transformer 1 VT Links Earth Switch </t>
  </si>
  <si>
    <t xml:space="preserve">Florida North 33/6.6 kV SS Transformer 1 VT Links 33kV </t>
  </si>
  <si>
    <t>Florida North 33/6.6 kV SS 33kVBus Section Linksx3</t>
  </si>
  <si>
    <t xml:space="preserve">Florida North 33/6.6 kV SS Florida 33kV Busbar Linksx3 </t>
  </si>
  <si>
    <t xml:space="preserve">Florida North 33/6.6 kV SS Florida 33kV Busbar Links Earth Switch </t>
  </si>
  <si>
    <t xml:space="preserve">Florida North 33/6.6 kV SS Florida 33kV Oil Circuit Breaker </t>
  </si>
  <si>
    <t>oil</t>
  </si>
  <si>
    <t xml:space="preserve">Florida North 33/6.6 kV SS 33kV Florida Cable links x3 </t>
  </si>
  <si>
    <t xml:space="preserve">Florida North 33/6.6 kV SS 33kV Florida Cable links Earth Switch </t>
  </si>
  <si>
    <t>Florida North 33/6.6 kV SS  Transformer 2 Busbar links X3</t>
  </si>
  <si>
    <t xml:space="preserve">Florida North 33/6.6 kV SS  Transformer 2 Earth Switch </t>
  </si>
  <si>
    <t xml:space="preserve">Florida North 33/6.6 kV SS Transformer 2 33kV Oil Circuit Breaker </t>
  </si>
  <si>
    <t>not visible</t>
  </si>
  <si>
    <t xml:space="preserve">Florida North 33/6.6 kV SS Transformer 2 VT Links Earth Switch </t>
  </si>
  <si>
    <t xml:space="preserve">Florida North 33/6.6 kV SS Transformer 2 VT Links 33kV </t>
  </si>
  <si>
    <t xml:space="preserve">Florida North 33/6.6 kV SS Nursery 33kV Busbar Linksx3 </t>
  </si>
  <si>
    <t xml:space="preserve">Florida North 33/6.6 kV SS Nursery 33kV Busbar Links Earth Switch </t>
  </si>
  <si>
    <t xml:space="preserve">Florida North 33/6.6 kV SS Nursery 33kV Oil Circuit Breaker </t>
  </si>
  <si>
    <t xml:space="preserve">Florida North 33/6.6 kV SS 33kV Nursery Cable links x3 </t>
  </si>
  <si>
    <t xml:space="preserve">Florida North 33/6.6 kV SS 33kV Nursery Cable links Earth Switch </t>
  </si>
  <si>
    <t xml:space="preserve">Florida North 33/6.6 kV SS 33kV Florida Glen Busbar links x3 </t>
  </si>
  <si>
    <t xml:space="preserve">Florida North 33/6.6 kV SS 33kV Florida Glen Busbar links Earth Switch </t>
  </si>
  <si>
    <t xml:space="preserve">Florida North 33/6.6 kV SS Florida Glen 33kV Oil Circuit Breaker </t>
  </si>
  <si>
    <t>J8494WM2</t>
  </si>
  <si>
    <t xml:space="preserve">Florida North 33/6.6 kV SS 33kV Florida Glen Cable links x3 </t>
  </si>
  <si>
    <t xml:space="preserve">Florida North 33/6.6 kV SS 33kV Florida Glen Cable links Earth Switch </t>
  </si>
  <si>
    <t xml:space="preserve">Florida North 33/6.6 kV SS 33kV Generator </t>
  </si>
  <si>
    <t>VM</t>
  </si>
  <si>
    <t>C-FLRDN-TR01</t>
  </si>
  <si>
    <t>Florida North 33/6.6kV SS Primary Bay 1 20 MVA, TRF 1</t>
  </si>
  <si>
    <t>C-FLRDN-TR02</t>
  </si>
  <si>
    <t>Florida North 33/6.6kV SS Primary Bay 1 20 MVA, TRF 2</t>
  </si>
  <si>
    <t>Florida  North SS, AUX TRF 1</t>
  </si>
  <si>
    <t>Florida North  SS, AUX TRF 2</t>
  </si>
  <si>
    <t xml:space="preserve">Florida North 33/6.6 kV SS Transformer 1 33kV VT </t>
  </si>
  <si>
    <t>Construction Electric Co</t>
  </si>
  <si>
    <t>AF07/1</t>
  </si>
  <si>
    <t xml:space="preserve">Florida North 33/6.6 kV SS Transformer 2 33kV VT </t>
  </si>
  <si>
    <t>AV88/2</t>
  </si>
  <si>
    <t xml:space="preserve">Florida North 33/6.6 kV SS Nursery CTx3  </t>
  </si>
  <si>
    <t>Florida North SS Transfomer 1 insulatorsx9</t>
  </si>
  <si>
    <t>Florida North SS Transfomer 2 insulatorsx9</t>
  </si>
  <si>
    <t>Florida North SS Transfomer 1 Oil circuit breaker insulatorsx6</t>
  </si>
  <si>
    <t>Florida North SS Transfomer 2 Oil circuit breaker insulatorsx6</t>
  </si>
  <si>
    <t>Florida North SS Transfomer 1 Isolators insulatorsx6</t>
  </si>
  <si>
    <t>Florida North SS Transfomer 2 Isolators insulatorsx6</t>
  </si>
  <si>
    <t>Florida North SS Transfomer 1 VT Isolators insulatorsx6</t>
  </si>
  <si>
    <t>Florida North SS Transfomer 2 VT Isolators insulatorsx6</t>
  </si>
  <si>
    <t>Florida North SS Transfomer 1 VT  insulatorsx3</t>
  </si>
  <si>
    <t>Florida North SS Transfomer 2 VT  insulatorsx3</t>
  </si>
  <si>
    <t>Florida North 33/6.6 kV SS Control Room, Nursery, Diff Relay</t>
  </si>
  <si>
    <t>RED615E_G</t>
  </si>
  <si>
    <t>1vhR91230354</t>
  </si>
  <si>
    <t>Florida North 33/6.6 kV SS Control Room, Tranasformer 2 HV O/C &amp; E/F Relay</t>
  </si>
  <si>
    <t>00881</t>
  </si>
  <si>
    <t>No voltage ratings</t>
  </si>
  <si>
    <t>Florida North 33/6.6 kV SS Control Room, Transformer 2 LV O/C &amp; E/F Relay</t>
  </si>
  <si>
    <t>00903</t>
  </si>
  <si>
    <t>Florida North 33/6.6 kV SS Control Room, Transformer 2 TRFR Alarms and trip  Relay</t>
  </si>
  <si>
    <t>RXKF1</t>
  </si>
  <si>
    <t>Florida North 33/6.6 kV SS Control Room, Transformer 2 LV restricted Relay</t>
  </si>
  <si>
    <t>A62067-9</t>
  </si>
  <si>
    <t>Florida North 33/6.6 kV SS Control Room, Tranasformer 1 HV O/C &amp; E/F Relay</t>
  </si>
  <si>
    <t>00847</t>
  </si>
  <si>
    <t>Florida North 33/6.6 kV SS Control Room, Transformer 1 LV O/C &amp; E/F Relay</t>
  </si>
  <si>
    <t>19076</t>
  </si>
  <si>
    <t>Florida North 33/6.6 kV SS Control Room, Transformer 1 TRFR Alarms and trip  Relay</t>
  </si>
  <si>
    <t>Florida North 33/6.6 kV SS Control Room, Transformer 1 LV restricted Relay</t>
  </si>
  <si>
    <t>083/2305/3</t>
  </si>
  <si>
    <t>Florida Glen 33/6.6 kV SS Control Room, Florida Glen, Overcurrent Relay</t>
  </si>
  <si>
    <t>PB02</t>
  </si>
  <si>
    <t>Florida Glen 33/6.6 kV SS Control Room, Florida Glen, Earth Fault Relay</t>
  </si>
  <si>
    <t>PB03</t>
  </si>
  <si>
    <t>113551A</t>
  </si>
  <si>
    <t>PB04</t>
  </si>
  <si>
    <t>Florida North 33/6.6 kV SS Control Room, Florida Glen, Diff Relay</t>
  </si>
  <si>
    <t>1vhR91229624</t>
  </si>
  <si>
    <t>Florida North 33/6.6 kV SS Control Room, Florida Glen, Diff/Distance Relay</t>
  </si>
  <si>
    <t>Florida North 33/6.6 kV SS Control Room, Tranasformer 2 Voltage regulating Relay</t>
  </si>
  <si>
    <t>209590A</t>
  </si>
  <si>
    <t>Florida North 33/6.6 kV SS Control Room, Transformer 1 Voltafe Regulating Relay</t>
  </si>
  <si>
    <t>209588A</t>
  </si>
  <si>
    <t>Florida North 33/6.6 kV SS SwitchGear,OC &amp; EF Relay</t>
  </si>
  <si>
    <t>Florida North 33/6.6 kV SS SwitchGear,Cable Diff relay</t>
  </si>
  <si>
    <t>001033R</t>
  </si>
  <si>
    <t>001032R</t>
  </si>
  <si>
    <t>HO4BF2A7</t>
  </si>
  <si>
    <t>001031R</t>
  </si>
  <si>
    <t>HO4BF2A8</t>
  </si>
  <si>
    <t>095244n</t>
  </si>
  <si>
    <t>HO4BF2A9</t>
  </si>
  <si>
    <t>095261n</t>
  </si>
  <si>
    <t>Florida North SS, 6.6kV Switchegear</t>
  </si>
  <si>
    <t>M8035</t>
  </si>
  <si>
    <t>M8036</t>
  </si>
  <si>
    <t xml:space="preserve">Florida North 33/6.6 kV SS Tellecom Panel </t>
  </si>
  <si>
    <t>Florida North 33/6.6 kV SS Control Room, Battery charger</t>
  </si>
  <si>
    <t xml:space="preserve">Silicon Engineering </t>
  </si>
  <si>
    <t>D43</t>
  </si>
  <si>
    <t>J3950/01</t>
  </si>
  <si>
    <t>Florida North 33/6.6 kV SS Switchgear Converter</t>
  </si>
  <si>
    <t>PR122</t>
  </si>
  <si>
    <t>Florida North 33/6.6 kV SS Switchgear (DC-DC)Converter</t>
  </si>
  <si>
    <t>D500-12</t>
  </si>
  <si>
    <t>J3951/01</t>
  </si>
  <si>
    <t>Florida North 33/6.6 kV SS Switchgear Pilot Board</t>
  </si>
  <si>
    <t>Florida North SS Batteries X96</t>
  </si>
  <si>
    <t>Florida Glen 33/6.6kV SS</t>
  </si>
  <si>
    <t>1 Rhyn Ave &amp; Gordon Road</t>
  </si>
  <si>
    <t>27°56'42.2" E</t>
  </si>
  <si>
    <t>26°09'50.7" S</t>
  </si>
  <si>
    <t>C-FLDGN-FB02-PVTGRN</t>
  </si>
  <si>
    <t>Florida Glen 33/6.6kV  SS SwitchGear,Gordon Road Stand 512 M/SUB  Bay 1</t>
  </si>
  <si>
    <t>AEG</t>
  </si>
  <si>
    <t>C-FLDGN-FB02-RAVGRT</t>
  </si>
  <si>
    <t>Florida Glen 33/6.6kV SS SwitchGear,Raven Grag Bay 2</t>
  </si>
  <si>
    <t>C-FLDGN-FB02-KUTAVE</t>
  </si>
  <si>
    <t>Florida Glen 33/6.6kV SS SwitchGear, Kurt Avenue Bay 3</t>
  </si>
  <si>
    <t>C-FLDGN-FB01-INCM01</t>
  </si>
  <si>
    <t>Florida Glen 33/6.6kV SS SwitchGear, 22.5MVA Transformer No 2 Bay 4</t>
  </si>
  <si>
    <t>C-FLDGN-FB02-LANAVE</t>
  </si>
  <si>
    <t>Florida Glen 33/6.6kV SS SwitchGear, 185x3 to M.S.S Lange Avenue Bay 5</t>
  </si>
  <si>
    <t>C-FLDGN-FB02-FLOSHC</t>
  </si>
  <si>
    <t>Florida Glen 33/6.6kV SS SwitchGear, 185X3 to M.S.S Gordon Road Florida Glen Shopping CTR  Bay 6</t>
  </si>
  <si>
    <t>Florida Glen 33/6.6kV SS SwitchGear, Ackroyd Avenue M/SUB Bay 7</t>
  </si>
  <si>
    <t>C-FLDGN-FB02-DRKN01</t>
  </si>
  <si>
    <t>Florida Glen 33/6.6kV SS SwitchGear, Drakenslaan Skakelstasie No 1 Bay 8</t>
  </si>
  <si>
    <t>C-FLDGN-FB02-DRKN02</t>
  </si>
  <si>
    <t>Florida Glen 33/6.6kV SS SwitchGear, Drakenslaan Skakelstasie No 2 Bay 9</t>
  </si>
  <si>
    <t>Florida Glen 33/6.6kV SS SwitchGear, Bus-Coupler Bay 10</t>
  </si>
  <si>
    <t>C-FLDGN-FB01-NORCLF</t>
  </si>
  <si>
    <t>Florida Glen 33/6.6kV SS SwitchGear, Northcliff EXT 19 Feeder No 1  Bay 11</t>
  </si>
  <si>
    <t>C-FLDGN-FB01-NOTCLF</t>
  </si>
  <si>
    <t>Florida Glen 33/6.6kV SS SwitchGear, Northcliff EXT 19 Feeder No 2  Bay 12</t>
  </si>
  <si>
    <t>C-FLDGN-FB01-BANFLD</t>
  </si>
  <si>
    <t>Florida Glen 33/6.6kV SS SwitchGear, Banfield Road Industria North Feeder No 1 Bay 13</t>
  </si>
  <si>
    <t>DKU-356/10-10/3630/350</t>
  </si>
  <si>
    <t>C-FLDGN-FB01-BNFILD</t>
  </si>
  <si>
    <t>Florida Glen 33/6.6kV SS SwitchGear, Banfield Road Industria North Feeder No 2 Bay 14</t>
  </si>
  <si>
    <t>C-FLDGN-FB01-DALREY</t>
  </si>
  <si>
    <t>Florida Glen 33/6.6kV SS SwitchGear, 7th street Delarey feeder 1  Bay 15</t>
  </si>
  <si>
    <t>C-FLDGN-FB01-DELREY</t>
  </si>
  <si>
    <t>Florida Glen 33/6.6kV SS SwitchGear, 7th street Delarey feeder 2  Bay 16</t>
  </si>
  <si>
    <t>Florida Glen 33/6.6kV SS SwitchGear,(Removed)  Bay 17</t>
  </si>
  <si>
    <t>Florida Glen 33/6.6kV SS SwitchGear, Florida Glen R.M.U Gordon Road Bay 18</t>
  </si>
  <si>
    <t>Florida 33kV SS Sentraal no 2 Cable links X3</t>
  </si>
  <si>
    <t xml:space="preserve">Florida 33kV SS Sentraal no 2 Earth Switch </t>
  </si>
  <si>
    <t>HackBridge and Hewittic Electric</t>
  </si>
  <si>
    <t>RSB</t>
  </si>
  <si>
    <t xml:space="preserve">Florida 33kV SS Sentraal no 2 33kV Oil Circuit Breaker </t>
  </si>
  <si>
    <t>Cooke &amp; ferguson</t>
  </si>
  <si>
    <t xml:space="preserve">Florida 33kV SS Sentraal no 2 33kV VT </t>
  </si>
  <si>
    <t>Florida 33kV SS Sentraal no 2 33kV Busbar Links x3</t>
  </si>
  <si>
    <t>Florida 33kV SS Sentraal no 2 33kV VT Links</t>
  </si>
  <si>
    <t>Florida 33kV SS Lea Glen no 1 33kV Busbar Links</t>
  </si>
  <si>
    <t xml:space="preserve">Florida 33kV SS Lea Glen no 1 33kV Oil Circuit Breaker </t>
  </si>
  <si>
    <t>Crompton parkinson</t>
  </si>
  <si>
    <t>Florida 33kV SS Lea Glen no 1 33kV Pressure and Temperature Instrument</t>
  </si>
  <si>
    <t>Wika Instruments</t>
  </si>
  <si>
    <t>Florida 33kV SS Lea 33/6.6kV Transformer 1 links</t>
  </si>
  <si>
    <t>Florida 33kV SS Lea  33/6.6kV Transformer 1 Earth Switch</t>
  </si>
  <si>
    <t>Florida 33kV SS Lea 33/6.6kV Transformer 1Circuit Breaker</t>
  </si>
  <si>
    <t>Florida 33kV SS Sentraal no 1 Cable links X3</t>
  </si>
  <si>
    <t xml:space="preserve">Florida 33kV SS Sentraal no 1 Earth Switch </t>
  </si>
  <si>
    <t xml:space="preserve">Florida 33kV SS Sentraal no 1 33kV Oil Circuit Breaker </t>
  </si>
  <si>
    <t xml:space="preserve">Florida 33kV SS Sentraal no 1 33kV VT </t>
  </si>
  <si>
    <t>Florida 33kV SS Sentraal no 1 33kV Busbar Links</t>
  </si>
  <si>
    <t>Florida 33kV SS Sentraal no 1 33kV VT Links</t>
  </si>
  <si>
    <t>Florida 33kV SS Lea Glen no 2 33kV Busbar Links</t>
  </si>
  <si>
    <t xml:space="preserve">Florida 33kV SS Lea Glen no 2 33kV Oil Circuit Breaker </t>
  </si>
  <si>
    <t>Assiciated Electrical Industry</t>
  </si>
  <si>
    <t>Florida 33kV SS Lea Glen no 2 33kV Pressure and Temperature Instrument</t>
  </si>
  <si>
    <t>Florida 33kV SS  33/6.6kV Transformer 2 links</t>
  </si>
  <si>
    <t>Florida 33kV SS  33/6.6kV Transformer 2 Earth Switch</t>
  </si>
  <si>
    <t>Florida 33kV SS 33/6.6kV Transformer 2Circuit Breaker</t>
  </si>
  <si>
    <t xml:space="preserve">Florida 33kV SS Florida North 33kV Oil Circuit Breaker </t>
  </si>
  <si>
    <t>Florida 33kV SS Florida North 33kV Busbar Links</t>
  </si>
  <si>
    <t>Florida 33kV SS Florida North 33kV  Links</t>
  </si>
  <si>
    <t xml:space="preserve">Florida 33kV SS Sentraal 3 33kV Oil Circuit Breaker </t>
  </si>
  <si>
    <t>Florida 33kV SS Sentraal 3 33kV  Links</t>
  </si>
  <si>
    <t>Florida 33kV SS Sentraal 3 Busbar 33kV  Links</t>
  </si>
  <si>
    <t>C-FLDGN-CONT-TR01</t>
  </si>
  <si>
    <t>Florida Glen 22.5 MVA 33/6.6kV SS, TRF 1</t>
  </si>
  <si>
    <t>ASIA</t>
  </si>
  <si>
    <t>TOT7009</t>
  </si>
  <si>
    <t>C-FLDGN-CONT-TR02</t>
  </si>
  <si>
    <t>Florida Glen  22.5 MVA 33/6.6kV SS, TRF 2</t>
  </si>
  <si>
    <t>Florida  Glen SS, AUX TRF 1</t>
  </si>
  <si>
    <t>T-3378/1</t>
  </si>
  <si>
    <t>Florida Glen  SS, AUX TRF 2</t>
  </si>
  <si>
    <t>88kV Srge Ar transformer 2 X6</t>
  </si>
  <si>
    <t xml:space="preserve">33kV Transformer 2  Insulators X9 </t>
  </si>
  <si>
    <t>33kV Transformer 1  Insulators X15</t>
  </si>
  <si>
    <t>Florida Glen 6.6 kV SS Control Room, Tap changer Control TRFR 1, Flag Indicating Relay</t>
  </si>
  <si>
    <t>Florida Glen 6.6 kV SS Control Room, Tap changer Control TRFR 1, biased differential Relay</t>
  </si>
  <si>
    <t>English electric</t>
  </si>
  <si>
    <t>DDT32EGI3IA5</t>
  </si>
  <si>
    <t>Florida Glen 6.6 kV SS Control Room, Tap changer Control TRFR 1, Voltage Regulating Relay</t>
  </si>
  <si>
    <t>M2001</t>
  </si>
  <si>
    <t>Florida Glen 6.6 kV SS Control Room, Tap changer Control TRFR 2, Flag Indicating Relay</t>
  </si>
  <si>
    <t>VAA61BF1063B</t>
  </si>
  <si>
    <t>Florida Glen 6.6 kV SS Control Room, Tap changer Control TRFR 2, biased differential Relay</t>
  </si>
  <si>
    <t>Florida Glen 6.6 kV SS Control Room,Transformer 1, Earth fault</t>
  </si>
  <si>
    <t>CAG12AF47A</t>
  </si>
  <si>
    <t>Florida Glen 6.6 kV SS Control Room,Transformer 1, General trip alarm/Intertrip</t>
  </si>
  <si>
    <t>VAWJ/SPEC11BF377A</t>
  </si>
  <si>
    <t>Florida Glen 6.6 kV SS Control Room,Transformer 1,No NameX3</t>
  </si>
  <si>
    <t>129167B</t>
  </si>
  <si>
    <t>Florida Glen 6.6 kV SS Control Room,Transformer 2, Earth fault</t>
  </si>
  <si>
    <t>Florida Glen 6.6 kV SS Control Room,Transformer 2, General trip alarm/Intertrip</t>
  </si>
  <si>
    <t>Florida Glen 6.6 kV SS Control Room,Transformer 2,No NameX3</t>
  </si>
  <si>
    <t>Florida Glen 6.6 kV SS Control Room,Florida North,No NameX3</t>
  </si>
  <si>
    <t>112285A</t>
  </si>
  <si>
    <t>Florida Glen 6.6 kV SS Control Room,Florida North,Breaker Failure</t>
  </si>
  <si>
    <t>1VHR91230366</t>
  </si>
  <si>
    <t>Florida Glen 6.6 kV SS Control Room, Central,No Name</t>
  </si>
  <si>
    <t>No Visible</t>
  </si>
  <si>
    <t>SO595404/006</t>
  </si>
  <si>
    <t>Florida Glen 6.6 kV SS Control Room, Ripple Capacitors X6</t>
  </si>
  <si>
    <t>KENO BEL</t>
  </si>
  <si>
    <t>DOS/130TON</t>
  </si>
  <si>
    <t xml:space="preserve">Florida Glen 6.6 kV SS SwitchGear,Gordon Road Stand 512 M/SUB  Bay 1, overcurrent </t>
  </si>
  <si>
    <t>Florida Glen 6.6 kV SS SwitchGear,Gordon Road Stand 512 M/SUB  Bay 1, earth fault</t>
  </si>
  <si>
    <t xml:space="preserve">Florida Glen 6.6 kV SS SwitchGear,Raven Grag  Bay 2, overcurrent </t>
  </si>
  <si>
    <t>Florida Glen 6.6 kV SS SwitchGear,Raven Grag  Bay 2, earth fault</t>
  </si>
  <si>
    <t xml:space="preserve">Florida Glen 6.6 kV SS SwitchGear,Kurt Avenue  Bay 3, overcurrent </t>
  </si>
  <si>
    <t>Florida Glen 6.6 kV SS SwitchGear,Kurt Avenue  Bay 3, earth fault</t>
  </si>
  <si>
    <t xml:space="preserve">Florida Glen 6.6 kV SS SwitchGear,185x3 to M.S.S Lange Avenue  Bay 5, overcurrent </t>
  </si>
  <si>
    <t>Florida Glen 6.6 kV SS SwitchGear,185x3 to M.S.S Lange Avenue Bay 5, earth fault</t>
  </si>
  <si>
    <t xml:space="preserve">Florida Glen 6.6 kV SS SwitchGear,185X3 to M.S.S Gordon Road Florida Glen Shopping CTR  Bay 6, overcurrent </t>
  </si>
  <si>
    <t>Florida Glen 6.6 kV SS SwitchGear,185X3 to M.S.S Gordon Road Florida Glen Shopping CTR  Bay 6, earth fault</t>
  </si>
  <si>
    <t xml:space="preserve">Florida Glen 6.6 kV SS SwitchGear,Ackroyd Avenue M/SUB  Bay 7, overcurrent </t>
  </si>
  <si>
    <t>Florida Glen 6.6 kV SS SwitchGear,Ackroyd Avenue M/SUB  Bay 7, earth fault</t>
  </si>
  <si>
    <t xml:space="preserve">Florida Glen 6.6 kV SS SwitchGear,Drakenslaan Skakelstasie No 1  Bay 8, overcurrent </t>
  </si>
  <si>
    <t>Florida Glen 6.6 kV SS SwitchGear,Drakenslaan Skakelstasie No 1  Bay 8, earth fault</t>
  </si>
  <si>
    <t xml:space="preserve">Florida Glen 6.6 kV SS SwitchGear,Drakenslaan Skakelstasie No 2  Bay 9, overcurrent </t>
  </si>
  <si>
    <t>Florida Glen 6.6 kV SS SwitchGear,Drakenslaan Skakelstasie No 2  Bay 9, earth fault</t>
  </si>
  <si>
    <t xml:space="preserve">Florida Glen 6.6 kV SS SwitchGear,Banfield Road Industria North Feeder No1  Bay 13, overcurrent </t>
  </si>
  <si>
    <t>Florida Glen 6.6 kV SS SwitchGear,Banfield Road Industria North Feeder No1 Bay 13, earth fault</t>
  </si>
  <si>
    <t xml:space="preserve">Florida Glen 6.6 kV SS SwitchGear,Banfield Road Industria North Feeder No1   Bay 13, overcurrent </t>
  </si>
  <si>
    <t xml:space="preserve">Florida Glen 6.6 kV SS SwitchGear,Banfield Road Industria North Feeder No2  Bay 14, overcurrent </t>
  </si>
  <si>
    <t>Florida Glen 6.6 kV SS SwitchGear,Banfield Road Industria North Feeder No2  Bay 14, earth fault</t>
  </si>
  <si>
    <t xml:space="preserve">Florida Glen 6.6 kV SS SwitchGear,7th Steet Delarey Feeder No 1 Bay 15, overcurrent </t>
  </si>
  <si>
    <t>Florida Glen 6.6 kV SS SwitchGear,7th Steet Delarey Feeder No 1  Bay 15, earth fault</t>
  </si>
  <si>
    <t xml:space="preserve">Florida Glen 6.6 kV SS SwitchGear,7th Steet Delarey Feeder No 1  Bay 15, overcurrent </t>
  </si>
  <si>
    <t xml:space="preserve">Florida Glen 6.6 kV SS SwitchGear,7th Steet Delarey Feeder No 2  Bay 16, overcurrent </t>
  </si>
  <si>
    <t>Florida Glen 6.6 kV SS SwitchGear,7th Steet Delarey Feeder No 1  Bay 16, earth fault</t>
  </si>
  <si>
    <t xml:space="preserve">Florida Glen 6.6 kV SS SwitchGear,7th Steet Delarey Feeder No 1  Bay 16, overcurrent </t>
  </si>
  <si>
    <t xml:space="preserve">Florida Glen 6.6 kV SS SwitchGear,Florida Glen R.M.U Gordon Road  Bay 18, overcurrent </t>
  </si>
  <si>
    <t>Florida Glen 6.6 kV SS SwitchGear,Florida Glen R.M.U Gordon Road  Bay 18, earth fault</t>
  </si>
  <si>
    <t>Florida Glen 6.6 kV SS SwitchGear,Translay bay 8</t>
  </si>
  <si>
    <t>Florida Glen 6.6 kV SS SwitchGear,Translay bay 9</t>
  </si>
  <si>
    <t>Florida Glen 6.6 kV SS SwitchGear,Translay bay 11</t>
  </si>
  <si>
    <t>Florida Glen 6.6 kV SS SwitchGear,Translay bay 12</t>
  </si>
  <si>
    <t>Florida Glen 6.6 kV SS SwitchGear,Translay bay 13</t>
  </si>
  <si>
    <t>Florida Glen 6.6 kV SS SwitchGear,Translay bay 14</t>
  </si>
  <si>
    <t>Florida Glen 6.6 kV SS SwitchGear,Translay bay 15</t>
  </si>
  <si>
    <t>Florida Glen 6.6 kV SS SwitchGear,Translay bay 16</t>
  </si>
  <si>
    <t>Florida Glen 6.6 kV SS SwitchGear,Retricted Earth fault bay 17</t>
  </si>
  <si>
    <t>Florida Glen 6.6 kV SS SwitchGear,Load control links relay Bay 18</t>
  </si>
  <si>
    <t>VAJH13ZG62B</t>
  </si>
  <si>
    <t>Florida Glen 6.6 kV SS SwitchGear,Overcurrent relay Bay 17</t>
  </si>
  <si>
    <t>Florida Glen 6.6 kV SS SwitchGear,33kv Intertrip relay Bay 17</t>
  </si>
  <si>
    <t>Florida Glen 6.6 kV SS SwitchGear,Overcurrent relay Bay 3</t>
  </si>
  <si>
    <t>Florida Glen 6.6 kV SS SwitchGear,33kv Intertrip relay Bay3</t>
  </si>
  <si>
    <t>Florida Glen 6.6 kV SS SwitchGear,33kv No Name Relay Bay11</t>
  </si>
  <si>
    <t>7SJ5005-4CA00/EE</t>
  </si>
  <si>
    <t>Florida Glen 6.6 kV SS SwitchGear,33kv No Name Relay Bay12</t>
  </si>
  <si>
    <t xml:space="preserve">Florida Glen 6.6 kV SS Switch Bay, 0/Station 9 Florida ERTU </t>
  </si>
  <si>
    <t>Florida Glen 6.6 kV SS Switch Bay, Telecontrol Panel</t>
  </si>
  <si>
    <t>CEG Elec</t>
  </si>
  <si>
    <t>DDT32FF232B5</t>
  </si>
  <si>
    <t>238432C</t>
  </si>
  <si>
    <t>No Ratings</t>
  </si>
  <si>
    <t>No Voltage ratings</t>
  </si>
  <si>
    <t>Florida Glen  SS Control Room,Enermet Panel</t>
  </si>
  <si>
    <t>SFU-K 103</t>
  </si>
  <si>
    <t>Florida Glen 6.6 kV SS Control Room, Battery charger</t>
  </si>
  <si>
    <t>Chloride Systems</t>
  </si>
  <si>
    <t>Florida Glen 6.6 kV SS Switchgear Converter</t>
  </si>
  <si>
    <t>J3811/3</t>
  </si>
  <si>
    <t>Florida Glen SS Batteries X84</t>
  </si>
  <si>
    <t>KGM45P</t>
  </si>
  <si>
    <t>45Ah</t>
  </si>
  <si>
    <t>Florida 33/6.6kV SS</t>
  </si>
  <si>
    <t>Hebbard Street</t>
  </si>
  <si>
    <t>27°54'43.0" E</t>
  </si>
  <si>
    <t>26°10'59.3" S</t>
  </si>
  <si>
    <t>C-FLODA-FB01-UYSKG2</t>
  </si>
  <si>
    <t>Florida 33/6.6kV SS Switch Bay,UYS Kriger bay 1</t>
  </si>
  <si>
    <t>C-FLODA-FB01-TINC01</t>
  </si>
  <si>
    <t>Florida 33/6.6kV SS Switch Bay, Transformer no 1 Bay  2</t>
  </si>
  <si>
    <t>Florida 33/6.6kV SS Switch Bay,Hull street no 2 S/W Station bay 3</t>
  </si>
  <si>
    <t>C-FLODA-CONT-KATNST</t>
  </si>
  <si>
    <t>Florida 33/6.6kV SS Switch Bay,Kathleen St No 2 M/Sub bay 4</t>
  </si>
  <si>
    <t>C-FLODA-CONT-CNSTCT</t>
  </si>
  <si>
    <t>Florida 33/6.6kV SS Switch Bay,Constantia Centre M/Sub bay 5</t>
  </si>
  <si>
    <t>Florida 33/6.6kV SS Switch Bay,Rand leases Ext 5 Feeder 1 to RMU bay 6</t>
  </si>
  <si>
    <t>C-FLODA-FB01-MECNCL</t>
  </si>
  <si>
    <t>Florida 33/6.6kV SS Switch Bay,Mechanical workshop No 1 S/w Station bay 7</t>
  </si>
  <si>
    <t>C-FLODA-FB01-MECHWK</t>
  </si>
  <si>
    <t>Florida 33/6.6kV SS Switch Bay, Mechanical workshop No 3 S/w Station bay 8</t>
  </si>
  <si>
    <t>Florida 33/6.6kV SS Switch Bay,Bus Section bay 9</t>
  </si>
  <si>
    <t>Florida 33/6.6kV SS Switch Bay, bay 10 (No Distributor name)</t>
  </si>
  <si>
    <t>C-FLODA-FB02-MECHW2</t>
  </si>
  <si>
    <t>Florida 33/6.6kV SS Switch Bay, Mechanical workshop No 2 S/w Stationbay 11</t>
  </si>
  <si>
    <t>C-FLODA-FB02-KATNS1</t>
  </si>
  <si>
    <t>Florida 33/6.6kV SS Switch Bay, Kathleen St No 1 M/Subbay 12</t>
  </si>
  <si>
    <t>C-FLODA-FB02-KATNCT</t>
  </si>
  <si>
    <t>Florida 33/6.6kV SSwitch Bay,Kthleem Court M/South bay 13</t>
  </si>
  <si>
    <t>Florida 33/6.6kV SS Switch Bay,Hull street no 1 S/W Station  bay 14</t>
  </si>
  <si>
    <t>C-FLODA-FB02-LDCNTL</t>
  </si>
  <si>
    <t>Florida 33/6.6kV SS Switch Bay,Load Control bay 15</t>
  </si>
  <si>
    <t>C-FLODA-FB02-INCM02</t>
  </si>
  <si>
    <t>Florida 33/6.6kV SS Switch Bay,Transformer no 2 bay 16</t>
  </si>
  <si>
    <t>Florida 33/6.6kV SS Switch Bay, Local RMU 00815 inyardbay 17</t>
  </si>
  <si>
    <t>C-FLODA-TR01</t>
  </si>
  <si>
    <t>Florida 20MVA 33/6.6kV SS, TRF 1</t>
  </si>
  <si>
    <t>GEC measurements</t>
  </si>
  <si>
    <t>7738/2</t>
  </si>
  <si>
    <t>C-FLODA-TR02</t>
  </si>
  <si>
    <t>Florida 20MVA 33/6.6kV  SS, TRF 2</t>
  </si>
  <si>
    <t>7738/1</t>
  </si>
  <si>
    <t>Florida  SS, AUX TRF 1</t>
  </si>
  <si>
    <t>Florida Neutral Earthing Resistor  SS, AUX TRF 2</t>
  </si>
  <si>
    <t xml:space="preserve">88kV Srge Ar (Line 4) </t>
  </si>
  <si>
    <t xml:space="preserve">88kV Srge Ar (Line 3) </t>
  </si>
  <si>
    <t xml:space="preserve">33kV sentraal No 2  Insulators X75 </t>
  </si>
  <si>
    <t>33kV sentraal No 1  Insulators X75</t>
  </si>
  <si>
    <t>33kV Lea Glen No 1  Insulators X16</t>
  </si>
  <si>
    <t>33kV Lea Glen No 2  Insulators X18</t>
  </si>
  <si>
    <t>33kV Florida North Insulators X19</t>
  </si>
  <si>
    <t>33kV Transformer 1 Insulators X8</t>
  </si>
  <si>
    <t>33kV Transformer 2 Insulators X8</t>
  </si>
  <si>
    <t>88kV VT  Insulators X6</t>
  </si>
  <si>
    <t>Florida 6.6 kV SS Switch Bay, Overcurrent/Earth Fault X13</t>
  </si>
  <si>
    <t>Florida 6.6 kV SS Switch Bay, Restricted Eart Fault</t>
  </si>
  <si>
    <t>250849C</t>
  </si>
  <si>
    <t>Florida 6.6 kV SS Switch Bay, (No Name)</t>
  </si>
  <si>
    <t>095657H</t>
  </si>
  <si>
    <t>821910F</t>
  </si>
  <si>
    <t>009370R</t>
  </si>
  <si>
    <t xml:space="preserve">AEI </t>
  </si>
  <si>
    <t>354038D</t>
  </si>
  <si>
    <t>CDG12AF301A5</t>
  </si>
  <si>
    <t>229256C</t>
  </si>
  <si>
    <t>Florida 6.6 kV SS Switch Bay ,Voltage Selector relay</t>
  </si>
  <si>
    <t>VAP</t>
  </si>
  <si>
    <t>Florida 6.6 kV SS Switch Bay , (No Name)</t>
  </si>
  <si>
    <t xml:space="preserve">INGE Team </t>
  </si>
  <si>
    <t>7SJ5005-4AA00/BB-1</t>
  </si>
  <si>
    <t>Florida 6.6 kV SS Switch Bay, Main Meter</t>
  </si>
  <si>
    <t>Florida 6.6 kV SS Switch Bay, Check Meter</t>
  </si>
  <si>
    <t>Florida 6.6 kV SS Switch Bay, Pulse meter</t>
  </si>
  <si>
    <t>P739</t>
  </si>
  <si>
    <t>M865</t>
  </si>
  <si>
    <t>M8651</t>
  </si>
  <si>
    <t>Florida 6.6 kV SS Fusses X 50</t>
  </si>
  <si>
    <t>Florida 6.6 kV SS Terminal Blocks X 13</t>
  </si>
  <si>
    <t>Florida 6.6 kV SS Switch Bay, Central No 3, Protection Relay</t>
  </si>
  <si>
    <t>SOLKOR</t>
  </si>
  <si>
    <t>S0595403/008</t>
  </si>
  <si>
    <t>Florida 6.6 kV SS Switch Bay, Central No 1 ,Protection Relay</t>
  </si>
  <si>
    <t>S0595402/008</t>
  </si>
  <si>
    <t>Florida 6.6 kV SS Switch Bay, Central No 2,Protection Relay</t>
  </si>
  <si>
    <t>S0595402/010</t>
  </si>
  <si>
    <t>Florida 6.6 kV SS Switch Bay, Central No 1 , Intelligent Multiplexer</t>
  </si>
  <si>
    <t>IMusk 2000</t>
  </si>
  <si>
    <t>No serial numer</t>
  </si>
  <si>
    <t>Florida 6.6 kV SS Switch Bay, Transformer no 1  Oil Temperature relay</t>
  </si>
  <si>
    <t>VAA93Spec335-14</t>
  </si>
  <si>
    <t>Florida 6.6 kV SS Switch Bay, Transformer no 2 T.C.BUCH.Trip /O.T.L Alarm</t>
  </si>
  <si>
    <t>VAA93Spec274-22</t>
  </si>
  <si>
    <t>Florida 6.6 kV SS Switch Bay, Transformer No 1 ( No Name)</t>
  </si>
  <si>
    <t>Florida 6.6 kV SS Switch Bay, Transformer No 1 Voltage Regulating</t>
  </si>
  <si>
    <t xml:space="preserve">Westward Electric </t>
  </si>
  <si>
    <t>M-2001</t>
  </si>
  <si>
    <t>Florida 6.6 kV SS Switch Bay, Master Trip Relay</t>
  </si>
  <si>
    <t>VAJY11BF2205BA</t>
  </si>
  <si>
    <t>921376G</t>
  </si>
  <si>
    <t>Florida 6.6 kV SS Switch Bay, Differential Relay X3</t>
  </si>
  <si>
    <t>238427C</t>
  </si>
  <si>
    <t>Florida 6.6 kV SS Switch Bay, Transformer No 2 Voltage Regulating</t>
  </si>
  <si>
    <t>062751H</t>
  </si>
  <si>
    <t>921375G</t>
  </si>
  <si>
    <t>Florida 6.6 kV SS Switch Bay, Florida North</t>
  </si>
  <si>
    <t>Florida 6.6 kV SS Switch Bay, Lea Glen No 1</t>
  </si>
  <si>
    <t>Florida 6.6 kV SS Switch Bay, Lea Glen No 2</t>
  </si>
  <si>
    <t xml:space="preserve">Florida 6.6 kV SS Switch Bay, Transformer No 2 </t>
  </si>
  <si>
    <t xml:space="preserve">Florida 6.6 kV SS Switch Bay, 0/Station 9 Florida ERTU </t>
  </si>
  <si>
    <t>Florida 6.6 kV SS Switch Bay, Telecontrol Panel</t>
  </si>
  <si>
    <t xml:space="preserve">Florida 6.6 kV SS Switch Bay, AC to DC Converter </t>
  </si>
  <si>
    <t>Brown and reutter Control System</t>
  </si>
  <si>
    <t>8A</t>
  </si>
  <si>
    <t>Florida 6.6 kV SS Switch Bay, Oil Alarm</t>
  </si>
  <si>
    <t>Florida 6.6 kV SS Switch Bay, AC Supply Failure</t>
  </si>
  <si>
    <t>Florida 6.6 kV SS Switch Bay, Pilot Panel</t>
  </si>
  <si>
    <t xml:space="preserve">Florida 6.6 kV SS Battery  Charger </t>
  </si>
  <si>
    <t>J3491/11</t>
  </si>
  <si>
    <t>Florida 6.6 kV SS Batteries X3</t>
  </si>
  <si>
    <t>Florida 6.6 kV SS Batteries X14</t>
  </si>
  <si>
    <t>Florida 6.6 kV SS Batteries X2</t>
  </si>
  <si>
    <t>6V8OGi200LA</t>
  </si>
  <si>
    <t>No Current</t>
  </si>
  <si>
    <t>2.23V</t>
  </si>
  <si>
    <t>Roodeport 11/6.6kV SS</t>
  </si>
  <si>
    <t>Mare Street</t>
  </si>
  <si>
    <t>27°51'38.1" E</t>
  </si>
  <si>
    <t>26°09'48.6" S</t>
  </si>
  <si>
    <t>Roodeport 11/6.6kV SS SwitchGear, 6.6kV incomer 2, Bay 17</t>
  </si>
  <si>
    <t>SBV4E/2500/31.5/S1</t>
  </si>
  <si>
    <t>23035/15</t>
  </si>
  <si>
    <t>Roodeport 11/6.6kV SS SwitchGear, Load Control 1, Bay 16</t>
  </si>
  <si>
    <t>23020/15</t>
  </si>
  <si>
    <t>Roodeport 11/6.6kV SS SwitchGear, Cnr Fairway &amp; Green M/S-3, Bay 15</t>
  </si>
  <si>
    <t>23021/15</t>
  </si>
  <si>
    <t>Roodeport 11/6.6kV SS SwitchGear, NEFDT ST S/S Feeder 1, Bay 14</t>
  </si>
  <si>
    <t>23022/15</t>
  </si>
  <si>
    <t>Roodeport 11/6.6kV SS SwitchGear, President Square SS FDR 2, Bay 13</t>
  </si>
  <si>
    <t>23023/15</t>
  </si>
  <si>
    <t>Roodeport 11/6.6kV SS SwitchGear, President Square SS FDR 3, Bay 12</t>
  </si>
  <si>
    <t>23024/15</t>
  </si>
  <si>
    <t>Roodeport 11/6.6kV SS SwitchGear, Spare 2, Bay 11</t>
  </si>
  <si>
    <t>23025/15</t>
  </si>
  <si>
    <t>Roodeport 11/6.6kV SS SwitchGear, Spare 1, Bay 10</t>
  </si>
  <si>
    <t>23026/15</t>
  </si>
  <si>
    <t>Roodeport 11/6.6kV SS SwitchGear, Bus Section, Bay 9</t>
  </si>
  <si>
    <t>23019/15</t>
  </si>
  <si>
    <t>Roodeport 11/6.6kV SS SwitchGear, Iodene Ave Minisub, Bay 8</t>
  </si>
  <si>
    <t>23028/15</t>
  </si>
  <si>
    <t>Roodeport 11/6.6kV SS SwitchGear, Princess Estate Switches STN, Bay 7</t>
  </si>
  <si>
    <t>23029/15</t>
  </si>
  <si>
    <t>Roodeport 11/6.6kV SS SwitchGear, President Square SS FDR 1, Bay 6</t>
  </si>
  <si>
    <t>23030/15</t>
  </si>
  <si>
    <t>Roodeport 11/6.6kV SS SwitchGear, NEFDT ST S/S Feeder 2, Bay 5</t>
  </si>
  <si>
    <t>23031/15</t>
  </si>
  <si>
    <t>Roodeport 11/6.6kV SS SwitchGear,T0 T3 (185MM2 6.6kV PLC), Bay4</t>
  </si>
  <si>
    <t>23032/15</t>
  </si>
  <si>
    <t>Roodeport 11/6.6kV SS SwitchGear, Spare, Bay 3</t>
  </si>
  <si>
    <t>23033/15</t>
  </si>
  <si>
    <t>Roodeport 11/6.6kV SS SwitchGear, NEFDT ST S/S Feeder 3, Bay 2</t>
  </si>
  <si>
    <t>23034/15</t>
  </si>
  <si>
    <t>Roodeport 11/6.6kV SS SwitchGear, 6.6kV incomer 1, Bay 1</t>
  </si>
  <si>
    <t>23027/15</t>
  </si>
  <si>
    <t>Roodeport 11/6.6kV SS Transformer 1 Kiosk 6.6kV Circuit Breaker</t>
  </si>
  <si>
    <t>GDX24/05/2015</t>
  </si>
  <si>
    <t>FP13300034</t>
  </si>
  <si>
    <t>Roodeport 11/6.6kV SS Transformer 2 Kiosk 6.6kV Circuit Breaker</t>
  </si>
  <si>
    <t>FP13340080</t>
  </si>
  <si>
    <t>Roodeport 11/6.6kV SS Transformer 1 6.6kV Cable Isolator</t>
  </si>
  <si>
    <t>Roodeport 11/6.6kV SS Transformer 1 6.6kV Cable Isolator Earth Switch</t>
  </si>
  <si>
    <t>DSb24/2500</t>
  </si>
  <si>
    <t>004515/0001/10</t>
  </si>
  <si>
    <t>Roodeport 11/6.6kV SS Transformer 2 6.6kV Cable Isolator</t>
  </si>
  <si>
    <t>Roodeport 11/6.6kV SS Transformer 2 6.6kV Cable Isolator Earth Switch</t>
  </si>
  <si>
    <t>Roodeport 11/6.6kV SS Transformer 1 Insulators X 24</t>
  </si>
  <si>
    <t>Roodeport 11/6.6kV SS Transformer 2 Insulators X 24</t>
  </si>
  <si>
    <t xml:space="preserve">Rooderport 20 MVA 11/6.6kV SS, TRF 1 </t>
  </si>
  <si>
    <t>Jiangsu Huapeng Transformer</t>
  </si>
  <si>
    <t>SZ10-20000/11</t>
  </si>
  <si>
    <t>2014-35-344</t>
  </si>
  <si>
    <t>Rooderport 20 MVA 11/6.6kV SS, TRF 2</t>
  </si>
  <si>
    <t>2014-35-345</t>
  </si>
  <si>
    <t>Rooderport  SS, AUX TRF 1</t>
  </si>
  <si>
    <t>Rooderport  SS, AUX TRF 2</t>
  </si>
  <si>
    <t>Rooderport  SS, Neutral Earthing Resistor 1</t>
  </si>
  <si>
    <t>2408/15</t>
  </si>
  <si>
    <t>Rooderport  SS, Neutral Earthing Resistor 2</t>
  </si>
  <si>
    <t>2409/15</t>
  </si>
  <si>
    <t>Roodeport 6.6kV SS Transformer 1x 3</t>
  </si>
  <si>
    <t>Roodeport 6.6kV SS Transformer 2x 3</t>
  </si>
  <si>
    <t>Roodeport SS Transfomer 1 insulatorsx23</t>
  </si>
  <si>
    <t>Roodeport SS Transfomer 2 insulatorsx23</t>
  </si>
  <si>
    <t>Roodeport 6.6kV, Control Room, 6.6kV Bay 15, 14 &amp; 13, Diff Protection</t>
  </si>
  <si>
    <t>1yf192041971</t>
  </si>
  <si>
    <t>1yf192041935</t>
  </si>
  <si>
    <t>Roodeport 6.6kV, Control Room, 6.6kV Bay 15, 14 &amp; 13, Bay control &amp; Backup Protection</t>
  </si>
  <si>
    <t>3143490033</t>
  </si>
  <si>
    <t>Roodeport 6.6kV, Control Room, 6.6kV Bay 12, 11 &amp; 10, Diff Protection</t>
  </si>
  <si>
    <t>1yf192041984</t>
  </si>
  <si>
    <t>1yf192041949</t>
  </si>
  <si>
    <t>1yf192041994</t>
  </si>
  <si>
    <t>Roodeport 6.6kV, Control Room, 6.6kV Bay 12, 11 &amp; 10, Bay control &amp; Backup Protection</t>
  </si>
  <si>
    <t>Roodeport 6.6kV, Control Room, 6.6kV Bay 8 &amp;7, Diff Protection</t>
  </si>
  <si>
    <t>1yf192041968</t>
  </si>
  <si>
    <t>Roodeport 6.6kV, Control Room, 6.6kV Bay 8 &amp;7, Bay control &amp; Backup Protection</t>
  </si>
  <si>
    <t>Roodeport 6.6kV, Control Room, 6.6kVBay 8 &amp;7, Bay control &amp; Backup Protection</t>
  </si>
  <si>
    <t>Roodeport 6.6kV, Control Room, 6.6kV Bay 6, 5 &amp; 4 Diff Protection</t>
  </si>
  <si>
    <t>1yf192042001</t>
  </si>
  <si>
    <t>Roodeport 6.6kV, Control Room, 6.6kV  Bay 6, 5 &amp; 4, Diff Protection</t>
  </si>
  <si>
    <t>1yf192041938</t>
  </si>
  <si>
    <t>Roodeport 6.6kV, Control Room, 6.6kV  Bay 6, 5 &amp; 4, Bay control &amp; Backup Protection</t>
  </si>
  <si>
    <t>Roodeport 6.6kV, Control Room, 6.6kV Bay 3, 2 &amp; Inc 180 Diff Protection</t>
  </si>
  <si>
    <t>1yf192041992</t>
  </si>
  <si>
    <t>Roodeport 6.6kV, Control Room, 6.6kV  Bay 3, 2 &amp; Inc 180, Diff Protection</t>
  </si>
  <si>
    <t>1yf192042009</t>
  </si>
  <si>
    <t>Roodeport 6.6kV, Control Room, 6.6kV  Bay 3, 2 &amp; Inc 180 Bay control &amp; Backup Protection</t>
  </si>
  <si>
    <t>Roodeport 6.6kV, Control Room, 6.6kV  Bay 3, 2 &amp; Inc 180 Bay control &amp; Main Protection</t>
  </si>
  <si>
    <t>Roodeport 6.6kV, Control Room, Transformer 1 Bay 1, Bay Control &amp; protection</t>
  </si>
  <si>
    <t>Roodeport 6.6kV, Control Room, Transformer 1 Bay 1, Main protection</t>
  </si>
  <si>
    <t>Roodeport 6.6kV, Control Room, Transformer 1 Bay 2, Bay Control &amp; protection</t>
  </si>
  <si>
    <t>Roodeport 6.6kV, Control Room, Transformer 1 Bay 2, Main protection</t>
  </si>
  <si>
    <t>Roodeport 6.6kV, Control Room, Transformer 1 Bay 1, Tap Changer Control</t>
  </si>
  <si>
    <t>Aberle</t>
  </si>
  <si>
    <t>M14105114</t>
  </si>
  <si>
    <t>Roodeport 6.6kV, Control Room, Transformer 1 Bay 2, Tap Changer Control</t>
  </si>
  <si>
    <t>M14105115</t>
  </si>
  <si>
    <t>Roodeport 6.6kV, Control Room, Transformer 1 Bay 1, Master Trip Relay</t>
  </si>
  <si>
    <t>TR12-DC-22-</t>
  </si>
  <si>
    <t>G18701/13</t>
  </si>
  <si>
    <t>Roodeport 6.6kV, Control Room, Transformer 1 Bay 2, Master Trip Relay</t>
  </si>
  <si>
    <t>G18701/14</t>
  </si>
  <si>
    <t>Roodeport 6.6kV, Control Room, 11kV TRFR Cable Diff, Cable Differential Protection relay Transformer 1</t>
  </si>
  <si>
    <t>1yf192041998</t>
  </si>
  <si>
    <t>Roodeport 6.6kV, Control Room, 11kV TRFR Cable Diff, Cable Differential Protection relay Transformer 2</t>
  </si>
  <si>
    <t>1yf192041929</t>
  </si>
  <si>
    <t>x60 Test Blocks</t>
  </si>
  <si>
    <t>Roodeport 6.6kV SS, 6.6kV Switchegear Main Stats meter Transformer 1</t>
  </si>
  <si>
    <t>M67</t>
  </si>
  <si>
    <t>Roodeport 6.6kV SS, 6.6kV Switchegear Main Stats meter Transformer 2</t>
  </si>
  <si>
    <t>M68</t>
  </si>
  <si>
    <t>P735</t>
  </si>
  <si>
    <t xml:space="preserve">Roodeport 6.6 kV SS Tellecoms Panel(Programmable Logic Controller) </t>
  </si>
  <si>
    <t>Roodeport 6.6 kV SS, GPS Clock</t>
  </si>
  <si>
    <t>Roodeport 6.6 kV SS, Ethernet Switch 1</t>
  </si>
  <si>
    <t>Roodeport 6.6 kV SS, Ethernet Switch 2</t>
  </si>
  <si>
    <t>Roodeport 6.6 kV SS, RTU</t>
  </si>
  <si>
    <t>SEL-2240</t>
  </si>
  <si>
    <t>Roodeport 6.6kV SS , Distrubution Board</t>
  </si>
  <si>
    <t>Static power</t>
  </si>
  <si>
    <t>DB110/022</t>
  </si>
  <si>
    <t>150453D</t>
  </si>
  <si>
    <t>Roodeport 6.6kV SS, Battery Charger</t>
  </si>
  <si>
    <t>D419</t>
  </si>
  <si>
    <t>J3910/1</t>
  </si>
  <si>
    <t>30VDC</t>
  </si>
  <si>
    <t>Roodeport 6.6kV SS Batteries X88</t>
  </si>
  <si>
    <t>VN190-2</t>
  </si>
  <si>
    <t>05284300054</t>
  </si>
  <si>
    <t>Wemmer 88/11kV Substation</t>
  </si>
  <si>
    <t>11kV Switchgear FB 2B</t>
  </si>
  <si>
    <t>148 Forest Road</t>
  </si>
  <si>
    <t>28°03'34.6" E 26°14'13.9" S</t>
  </si>
  <si>
    <t>Wemmer 88/11kV SS Prospect Incomer 2B (Bay 21)</t>
  </si>
  <si>
    <t>C-WEMER-FB2B-INC02B</t>
  </si>
  <si>
    <t>SBV4E/2500/31.5/SI</t>
  </si>
  <si>
    <t>24109/16</t>
  </si>
  <si>
    <t>Wemmer 88/11kV SS Bassonia Dist 185X 3Cu To RMU VMC216 Comaro of Langstreet Caltex Petrol Station (Bay 22)</t>
  </si>
  <si>
    <t>SBV4E/800/25/SI</t>
  </si>
  <si>
    <t>24105/16</t>
  </si>
  <si>
    <t>Wemmer 88/11kV SS RosettenVille 11kV Dist 185X 3 To RMU 00771 Ripple Control RMU Opp FB 2A In-Yard (Bay 23)</t>
  </si>
  <si>
    <t>24106/16</t>
  </si>
  <si>
    <t>Wemmer 88/11kV SS  The hill Ext Dist 185 X3Cu To RMU 521 Pertunia Of Gardens Street (Bay 24)</t>
  </si>
  <si>
    <t>24107/16</t>
  </si>
  <si>
    <t>Wemmer 88/11kV SS Turffontein Stdby Dist 1 300 X3Cu To RMU 00792 Turrfontein SWS  (Bay 25)</t>
  </si>
  <si>
    <t>24108/16</t>
  </si>
  <si>
    <t>Wemmer 88/11kV SS Turffontein Stdby Dist 2 300X3 Cu To RMU 00792 Turffontein SWS (Bay 26)</t>
  </si>
  <si>
    <t>24112/16</t>
  </si>
  <si>
    <t>Wemmer 88/11kV SS 11kV Market 1 185 X3Cu To Panel 9 Market Boundary SWS (Bay 27)</t>
  </si>
  <si>
    <t>24110/16</t>
  </si>
  <si>
    <t>Wemmer 88/11kV SS 11kV Market 2 185 X3Cu To Panel 8 Market Boundary SWS (Bay 28)</t>
  </si>
  <si>
    <t>24111/16</t>
  </si>
  <si>
    <t>Wemmer 88/11kV SS Bus Section (Bay 29)</t>
  </si>
  <si>
    <t>24104/16</t>
  </si>
  <si>
    <t>Wemmer 88/11kV SS 11kV Market 3 185 X3Cu To Panel 6 Market Boundary SWS (Bay 30)</t>
  </si>
  <si>
    <t>24113/16</t>
  </si>
  <si>
    <t>Wemmer 88/11kV SS 11kV Market 4 185 X3Cu To Panel 5 Market Boundary SWS (Bay 31)</t>
  </si>
  <si>
    <t>24114/16</t>
  </si>
  <si>
    <t>Wemmer 88/11kV SS Joshco Dist 300 X3Cu / 300XAlu To BMK 00357 Evans street Forest hill (Bay 32)</t>
  </si>
  <si>
    <t>24115/16</t>
  </si>
  <si>
    <t>Wemmer 88/11kV SS Turffontein Stdby Dist 3 300X3 Cu To RMU 00792 Turffontein SWS (Bay 33)</t>
  </si>
  <si>
    <t>24116/16</t>
  </si>
  <si>
    <t>Wemmer 88/11kV SS Regens Park Dist 185 X3Cu To SF6 TSS 45 Conr Marjorie Street &amp; Augusta Rd (Bay 34)</t>
  </si>
  <si>
    <t>24117/16</t>
  </si>
  <si>
    <t>Wemmer 88/11kV SS The Hill 11kV Dist 185 X3Cu To SF6 MSS 207 Geranium off Lawn Street (Bay 35)</t>
  </si>
  <si>
    <t>24118/16</t>
  </si>
  <si>
    <t>Wemmer 88/11kV SS RosettenVille 11kV Stdby Dist 185 X3Cu To SF6 RMU 00301 Geranium Off High Street (Bay 36)</t>
  </si>
  <si>
    <t>24119/16</t>
  </si>
  <si>
    <t>Wemmer 88/11kV SS Intc To Stdby Brd 2A (Bay 37)</t>
  </si>
  <si>
    <t>24175/16</t>
  </si>
  <si>
    <t>1 Xtest Block</t>
  </si>
  <si>
    <t>11kV Switchgear FB 1B</t>
  </si>
  <si>
    <t>Wemmer 88/11kV SS Prospect Incomer 1B (Bay 1)</t>
  </si>
  <si>
    <t>N/a</t>
  </si>
  <si>
    <t>Wemmer 88/11kV SS Prospect Incomer 1B (Bay 2)</t>
  </si>
  <si>
    <t>Wemmer 88/11kV SS Townsview Dist. 185 Ori TSS 85 Albert Street (Bay 3)</t>
  </si>
  <si>
    <t>Wemmer 88/11kV SS Kenilwealth Dist Racecourse 185 X3 To MSS 206 Diagonal Street (Bay 4)</t>
  </si>
  <si>
    <t>Wemmer 88/11kV SS The Glen Dist no. 2 300 X3 Cu To MVC 00038 Crnr Lethaba Streeet &amp; Orpen Rd (Bay 5)</t>
  </si>
  <si>
    <t>Wemmer 88/11kV SS KlipRiversBerg Dist To RMI TSS 150 Crnr North Rd &amp; East Street Rewlatch (Bay 6)</t>
  </si>
  <si>
    <t>Wemmer 88/11kV SS Linmeyer Dist 185 To Inter/Sw TSS 58 Verona Off Berg Street (Bay 7)</t>
  </si>
  <si>
    <t>Wemmer 88/11kV SS SouthHills Dist Via Local RMI  (Bay 8)</t>
  </si>
  <si>
    <t>Wemmer 88/11kV SS FB 1B Local RMI</t>
  </si>
  <si>
    <t>81/T3F9191</t>
  </si>
  <si>
    <t>Wemmer 88/11kV SS Off-load Isolator (Bay 9)</t>
  </si>
  <si>
    <t>Wemmer 88/11kV SS Roseacre Dist To Oii TSS 119 In Marjorie St (Multiflora) Regens Park (Bay 10)</t>
  </si>
  <si>
    <t>Wemmer 88/11kV SS Thulisa Park 11kV Dist 300 X3Alu To SF6 MSS 01862 Rewlatch Street (Bay 11)</t>
  </si>
  <si>
    <t>Wemmer 88/11kV SS Kenillwealth Ext Dist 185 X 3  To MSS 01031 Lindhorst Street (Bay 12)</t>
  </si>
  <si>
    <t>Wemmer 88/11kV SS The Glen Dist no. 1 300 X3 Cu To MVC 00038 Crnr Lethaba Streeet &amp; Orpen Rd (Bay 13)</t>
  </si>
  <si>
    <t>Wemmer 88/11kV SS Linmeyer West Dist 185 X 3Cu T RMU 00302 Stand 739 Risi Ave (Bay 14)</t>
  </si>
  <si>
    <t>Wemmer 88/11kV SS RosettenVille South Dist 185 X 3Cu To MVC 16 at 25 Voilet Street (Aumon Court) (Bay 15)</t>
  </si>
  <si>
    <t>Wemmer 88/11kV SS Intc To stdby Brd 2A (Bay 16)</t>
  </si>
  <si>
    <t>Wemmer 88/11kV SS Intc To stdby Brd 2A (Bay 17)</t>
  </si>
  <si>
    <t>Ripple Room</t>
  </si>
  <si>
    <t>Wemmer 88/11kV SS 11kV C/C 3</t>
  </si>
  <si>
    <t>Wemmer 88/11kV SS 11kV C/C 2</t>
  </si>
  <si>
    <t>Wemmer 88/11kV 185X3 To SF6 RMU 00771 In Wemmer Substation opposite FB 2A</t>
  </si>
  <si>
    <t>Standby Board 2A</t>
  </si>
  <si>
    <t>Wemmer 88/11kV SS INTC To FB 1A (Bay 61)</t>
  </si>
  <si>
    <t>Wemmer 88/11kV SS Prospect 2A Incomer (Bay 62)</t>
  </si>
  <si>
    <t>C-WEMER-FB2A-INC02A</t>
  </si>
  <si>
    <t>Wemmer 88/11kV SS Prospect 2A Incomer (Bay 63)</t>
  </si>
  <si>
    <t>Wemmer 88/11kV SS Bus Sectionalizer (Bay 64)</t>
  </si>
  <si>
    <t>Wemmer 88/11kV SS Bus Sectionalizer (Bay 65)</t>
  </si>
  <si>
    <t>Wemmer 88/11kV SS INTC To Robertsham SS (Bay 66)</t>
  </si>
  <si>
    <t>Wemmer 88/11kV SS INTC To Robertsham SS (Bay 67)</t>
  </si>
  <si>
    <t>Wemmer 88/11kV SS INTC To FB 1B (Bay 68)</t>
  </si>
  <si>
    <t>Wemmer 88/11kV SS INTC To FB 2B (Bay 69)</t>
  </si>
  <si>
    <t>Wemmer 88/11kV SS Prospect 2 Line Isolator to Transformer 2B (613)</t>
  </si>
  <si>
    <t>Wemmer 88/11kV SS Prospect 2 Line Earthing Links (271)</t>
  </si>
  <si>
    <t>548551-1</t>
  </si>
  <si>
    <t>Wemmer 88/11kV SS Prospect 2 Line Isolator to Transformer 2A (213)</t>
  </si>
  <si>
    <t>51023/13</t>
  </si>
  <si>
    <t>Wemmer 88/11kV SS Prospect 1 Line Isolator to Transformer 1B (413)</t>
  </si>
  <si>
    <t>Wemmer 88/11kV SS Prospect 1 Line Earthing Links (171)</t>
  </si>
  <si>
    <t>548591-1</t>
  </si>
  <si>
    <t>Wemmer 88/11kV SS Prospect 1 Line Isolator to Transformer 1A (113)</t>
  </si>
  <si>
    <t>Wemmer 88/11kV SS Prospect 11kV Incomer 2B Bay 21 Bay Control and Overcurrent/Earth Fault Protection</t>
  </si>
  <si>
    <t xml:space="preserve">Siemens </t>
  </si>
  <si>
    <t>Wemmer 88/11kV SS Prospect 11kV Incomer 2B Bay 21  Main Protection</t>
  </si>
  <si>
    <t>7SJ8042-5EB90-3FCO/DD</t>
  </si>
  <si>
    <t>BF1605501239</t>
  </si>
  <si>
    <t>Wemmer 88/11kV SS Bassonia 11kV Distributor Bay 22 Bay Control and Overcurrent/Earth Fault Protection</t>
  </si>
  <si>
    <t>Wemmer 88/11kV SS Rosettenville 11kV Distributor Bay 23 Bay Control and Overcurrent/Earth Fault Protection</t>
  </si>
  <si>
    <t>Wemmer 88/11kV SS The Hill Ext.11kV Distributor Bay 24 Bay Control and Overcurrent/Earth Fault Protection</t>
  </si>
  <si>
    <t>Wemmer 88/11kV SS Turffontein Standby 11kV Distributor no.1 Bay 25 Bay Control and Overcurrent/Earth Fault Protection</t>
  </si>
  <si>
    <t>Wemmer 88/11kV SS Turffontein Standby 11kV Distributor no.2 Bay 26 Bay Control and Overcurrent/Earth Fault Protection</t>
  </si>
  <si>
    <t>Wemmer 88/11kV SS Market no.1 1kV Distributor Bay 27 Bay Control and Overcurrent/Earth Fault Protection</t>
  </si>
  <si>
    <t>Wemmer 88/11kV SS Market no.2 11kV Distributor Bay 28 Bay Control and Overcurrent/Earth Fault Protection</t>
  </si>
  <si>
    <t>Wemmer 88/11kV SS 11kV Bus Section Bay 29 Bay Control and Overcurrent/Earth Fault Protection</t>
  </si>
  <si>
    <t>Wemmer 88/11kV SS Market no.3 11kV Distributor Bay 30 Bay Control and Overcurrent/Earth Fault Protection</t>
  </si>
  <si>
    <t>Wemmer 88/11kV SS Market no.4 11kV Distributor Bay 31 Bay Control and Overcurrent/Earth Fault Protection</t>
  </si>
  <si>
    <t>Wemmer 88/11kV SS Joshco 11kV Distributor Bay 32 Bay Control and Overcurrent/Earth Fault Protection</t>
  </si>
  <si>
    <t>Wemmer 88/11kV SS Turffontein Standby 11kV Distributor no.3 Bay 33 Bay Control and Overcurrent/Earth Fault Protection</t>
  </si>
  <si>
    <t>Wemmer 88/11kV SS Regents Park 11kV Distributor Bay 34 Bay Control and Overcurrent/Earth Fault Protection</t>
  </si>
  <si>
    <t>Wemmer 88/11kV SS The Hill 11kV Distributor Bay 35 Bay Control and Overcurrent/Earth Fault Protection</t>
  </si>
  <si>
    <t>Wemmer 88/11kV SS Rosettenville Standby 11kV Distributor Bay 36 Bay Control and Overcurrent/Earth Fault Protection</t>
  </si>
  <si>
    <t>Wemmer 88/11kV 11kV Interconnector to Standby Board 2A Bay 37 Bay Control and Overcurrent/Earth Fault Protection</t>
  </si>
  <si>
    <t>Wemmer 88/11kV SS 88/11Kv Transformer 2B Main Protection</t>
  </si>
  <si>
    <t>Wemmer 88/11kV SS 88/11kV Transformer 2B AVR</t>
  </si>
  <si>
    <t>Reg-DA</t>
  </si>
  <si>
    <t>Wemmer 88/11kV SS 88/11kV Transformer 2B Transformer Trips</t>
  </si>
  <si>
    <t>Wemmer 88/11kV SS 88/11kV Transformer 2B Auxiliary Trips</t>
  </si>
  <si>
    <t>Wemmer 88/11kV SS 88/11kV Transformer 2B Transformer Alarms</t>
  </si>
  <si>
    <t>Feeder Board 1B Relays</t>
  </si>
  <si>
    <t>Wemmer 88/11kV SS 11kV Incomer 1B Protection Bay 1</t>
  </si>
  <si>
    <t>7SJ5005-4AA00/EE-1</t>
  </si>
  <si>
    <t>Wemmer 88/11kV SS  Town View Albert St. 11kV Distributor Bay 3 Overcurrent and Earth Fault Protection</t>
  </si>
  <si>
    <t>EJ4056/PLT70-ITA11Z2401</t>
  </si>
  <si>
    <t>Wemmer 88/11kV SS  Town View Albert St. 11kV Distributor Bay 3 Trip Circuit Supervision</t>
  </si>
  <si>
    <t>Wemmer 88/11kV SS Kenilworth 11kV Distributor Bay 4 Overcurrent and Earth Fault Protection</t>
  </si>
  <si>
    <t>Wemmer 88/11kV SS Kenilworth 11kV Distributor Bay 4 Trip Circuit Supervision</t>
  </si>
  <si>
    <t>Wemmer 88/11kV SS The Glen no.2 11kV Distributor Bay 5 Overcurrent and Earth Fault Protection</t>
  </si>
  <si>
    <t>Wemmer 88/11kV SS The Glen no.2 11kV Distributor Bay 5 Trip Circuit Supervision</t>
  </si>
  <si>
    <t>Wemmer 88/11kV SS The Glen no.2 11kV Distributor Bay 5 Feeder Differential Protection</t>
  </si>
  <si>
    <t>H04BF2AA5</t>
  </si>
  <si>
    <t>Wemmer 88/11kV SS Klipriverberg 11kV Distributor Bay 6 Overcurrent and Earth Fault Protection</t>
  </si>
  <si>
    <t>Wemmer 88/11kV SS Klipriverberg 11kV Distributor Bay 6 Trip Circuit Supervision</t>
  </si>
  <si>
    <t>Wemmer 88/11kV SS Linmeyer 11kV Distributor Bay 7 Overcurrent and Earth Fault Protection</t>
  </si>
  <si>
    <t>Wemmer 88/11kV SS Linmeyer 11kV Distributor Bay 7 Trip Circuit Supervision</t>
  </si>
  <si>
    <t>Wemmer 88/11kV SS South Hill (Via Ripple Control RMI) 11kV Distributor Bay 8 Overcurrent and Earth Fault Protection</t>
  </si>
  <si>
    <t>Wemmer 88/11kV SS South Hill (Via Ripple Control RMI) 11kV Distributor Bay 8 Trip Circuit Supervision</t>
  </si>
  <si>
    <t>Wemmer 88/11kV SS 5S4 11kV Off-load Isolator Bay 9</t>
  </si>
  <si>
    <t>Wemmer 88/11kV SS Roseacre 11kV Distributor Bay 10 Overcurrent and Earth Fault Protection</t>
  </si>
  <si>
    <t>Wemmer 88/11kV SS Roseacre 11kV Distributor Bay 10 Trip Circuit Supervision</t>
  </si>
  <si>
    <t>Wemmer 88/11kV SS Tulisa Park 11kV Distributor Bay 11 Overcurrent and Earth Fault Protection</t>
  </si>
  <si>
    <t>Wemmer 88/11kV SS Tulisa Park 11kV Distributor Bay 11 Trip Circuit Supervision</t>
  </si>
  <si>
    <t>Wemmer 88/11kV SS Kenilworth Ext. Trammay and Van Hulsteyn Bay 12 Overcurrent and Earth Fault Protection</t>
  </si>
  <si>
    <t>Wemmer 88/11kV SS Kenilworth Ext. Trammay and Van Hulsteyn Bay 12 Trip Circuit Supervision</t>
  </si>
  <si>
    <t>Wemmer 88/11kV SS The Glen no.1 11kV Distributor Bay 13 Overcurrent and Earth Fault Protection</t>
  </si>
  <si>
    <t>Wemmer 88/11kV SS The Glen no.1 11kV Distributor Bay 13 Trip Circuit Supervision</t>
  </si>
  <si>
    <t>Wemmer 88/11kV SS Linmeyer West 11kV Distributor Bay 14 Overcurrent and Earth Fault Protection</t>
  </si>
  <si>
    <t>Wemmer 88/11kV SS Linmeyer West 11kV Distributor Bay 14 Trip Circuit Supervision</t>
  </si>
  <si>
    <t>Wemmer 88/11kV SS Linmeyer West 11kV Distributor Bay 14 Feeder Differential Protection</t>
  </si>
  <si>
    <t>Wemmer 88/11kV SS Rosettenville South 11kV Distributor Bay 15 Overcurrent and Earth Fault Protection</t>
  </si>
  <si>
    <t>Wemmer 88/11kV SS Rosettenville South 11kV Distributor Bay 15 Trip Circuit Supervision</t>
  </si>
  <si>
    <t>Wemmer 88/11kV SS Rosettenville South 11kV Distributor Bay 15 Feeder Differential Protection</t>
  </si>
  <si>
    <t>Wemmer 88/11kV SS  11kV Interconnector to Feeder Board 2A Bay 16 Protection</t>
  </si>
  <si>
    <t>Feeder Board 2B Relays</t>
  </si>
  <si>
    <t>Wemmer 88/11kV SS Prospect Incomer 2B ARC Protection (Bay 21)</t>
  </si>
  <si>
    <t>VAMP 321</t>
  </si>
  <si>
    <t>Wemmer 88/11kV SS Intc to Standby Board 2A (Bay 37)</t>
  </si>
  <si>
    <t>VAM 4CDSE</t>
  </si>
  <si>
    <t>Wemmer 88/11kV SS INTC To FB 1B Protection Relay</t>
  </si>
  <si>
    <t>455022N</t>
  </si>
  <si>
    <t>SCADA/RTU Panel</t>
  </si>
  <si>
    <t>Wemmer 88/11kV SS Simatic Rack PC</t>
  </si>
  <si>
    <t xml:space="preserve">Wemmer 88/11kV SS NTP Time Server </t>
  </si>
  <si>
    <t>hopf</t>
  </si>
  <si>
    <t>8029H20049V2</t>
  </si>
  <si>
    <t>Wemmer 88/11kV SS Ethernet Switch</t>
  </si>
  <si>
    <t>Netgear</t>
  </si>
  <si>
    <t>FS728TP</t>
  </si>
  <si>
    <t>Wemmer 88/11kV SS Optic Fiber Switch 800</t>
  </si>
  <si>
    <t>Xyplex</t>
  </si>
  <si>
    <t>EM2003-4TP</t>
  </si>
  <si>
    <t>11kV Feeder Board 1A SS Control</t>
  </si>
  <si>
    <t>Wemmer 88/11kV SS Multifunction IED</t>
  </si>
  <si>
    <t>Wemmer 88/11kV SS 11kV Incomer 1</t>
  </si>
  <si>
    <t>Wemmer 88/11kV SS 11kV Incomer Main</t>
  </si>
  <si>
    <t>88/11kV Power Transformers</t>
  </si>
  <si>
    <t>Wemmer 88/11kV SS  45 MVA 88/11kV Transformer 1A</t>
  </si>
  <si>
    <t>C-WEMER-TR1A</t>
  </si>
  <si>
    <t>Wemmer 88/11kV SS  45 MVA 88/11kV Transformer 1B</t>
  </si>
  <si>
    <t>C-WEMER-TR1B</t>
  </si>
  <si>
    <t>Wemmer 88/11kV SS  45 MVA 88/11kV Transformer 2A</t>
  </si>
  <si>
    <t>C-WEMER-TR2A</t>
  </si>
  <si>
    <t>Wemmer 88/11kV SS  45 MVA 88/11kV Transformer 2B</t>
  </si>
  <si>
    <t>C-WEMER-TR2B</t>
  </si>
  <si>
    <t>Wemmer 88/11kV SS Transformer 2A</t>
  </si>
  <si>
    <t>UCFRN650/500</t>
  </si>
  <si>
    <t>Wemmer 88/11kV SS Transformer 1A</t>
  </si>
  <si>
    <t>UCFRN650/600</t>
  </si>
  <si>
    <t>Wemmer 88/11kV SS Transformer 1B</t>
  </si>
  <si>
    <t>MII500Y-123/C-10193G</t>
  </si>
  <si>
    <t>Wemmer 88/11kV SS Transformer 2B</t>
  </si>
  <si>
    <t>Wemmer 88/11kV SS Transformer 2A 88kV Isolator insulator X6</t>
  </si>
  <si>
    <t>Wemmer 88/11kV SS Transformer 2B 88kV Isolator insulator X6</t>
  </si>
  <si>
    <t>Wemmer 88/11kV SS Transformer 1A 88kV Isolator insulator X6</t>
  </si>
  <si>
    <t>Wemmer 88/11kV SS Transformer 1B 88kV Isolator insulator X6</t>
  </si>
  <si>
    <t>Wemmer 88/11kV SS Transformer 2A 88kV Bushing X4</t>
  </si>
  <si>
    <t>Wemmer 88/11kV SS Transformer 2A 11kV Bushing X4</t>
  </si>
  <si>
    <t>Wemmer 88/11kV SS Transformer 2B 88kV Bushing X4</t>
  </si>
  <si>
    <t>Wemmer 88/11kV SS Transformer 2B 11kV Bushing X4</t>
  </si>
  <si>
    <t>Wemmer 88/11kV SS Transformer 1A 88kV Bushing X4</t>
  </si>
  <si>
    <t>Wemmer 88/11kV SS Transformer 1A 11kV Bushing X4</t>
  </si>
  <si>
    <t>Wemmer 88/11kV SS Transformer 1B 88kV Bushing X4</t>
  </si>
  <si>
    <t>Wemmer 88/11kV SS Transformer 1B 11kV Bushing X4</t>
  </si>
  <si>
    <t>Wemmer 88/11kV Prospect 1 88kV Incomer Srg Arr X3</t>
  </si>
  <si>
    <t>Wemmer 88/11kV Prospect 2 88kV Incomer Srg Arr X3</t>
  </si>
  <si>
    <t>Wemmer 88/11kV SS Prospect 2A Marshalling Kiosk</t>
  </si>
  <si>
    <t>Wemmer 88/11kV SS Prospect 2B Marshalling Kiosk</t>
  </si>
  <si>
    <t>Wemmer 88/11kV SS Prospect 1A Marshalling Kiosk</t>
  </si>
  <si>
    <t>Wemmer 88/11kV SS Prospect 1B Marshalling Kiosk</t>
  </si>
  <si>
    <t>Wemmer 88/11kV SS Prospect Incomer 2B VT</t>
  </si>
  <si>
    <t>98494-1</t>
  </si>
  <si>
    <t>Wemmer 88/11kV SS INTC TO Standby Board 2A VT</t>
  </si>
  <si>
    <t>98494-2</t>
  </si>
  <si>
    <t>Wemmer 88/11kV SS Prospect Incomer 1B VT</t>
  </si>
  <si>
    <t>Wemmer 88/11kV SS FB 1B INTC TO Standby Board 2A VT</t>
  </si>
  <si>
    <t>Wemmer 88/11kV SS INTC To FB 1A VT</t>
  </si>
  <si>
    <t>Wemmer 88/11kV SS Prospect Incomer 2A VT</t>
  </si>
  <si>
    <t>Wemmer 88/11kV SS INTC To Robertsham SS VT</t>
  </si>
  <si>
    <t>Wemmer 88/11kV SS 100kVA 31-Dy1 Auxiliary 1B</t>
  </si>
  <si>
    <t>59/7</t>
  </si>
  <si>
    <t>Wemmer 88/11kV SS 100kVA 31-Dy1 Auxiliary 2B</t>
  </si>
  <si>
    <t>Dry-Keeps</t>
  </si>
  <si>
    <t>Necsa Membrasep</t>
  </si>
  <si>
    <t>F630</t>
  </si>
  <si>
    <t>Wemmer 88/11kV SS Battery Charger 1</t>
  </si>
  <si>
    <t>6V11030/004</t>
  </si>
  <si>
    <t>151075A/1</t>
  </si>
  <si>
    <t>Wemmer 88/11kV SS Battery Charger 2</t>
  </si>
  <si>
    <t>Wemmer 88/11kV SS DC DB Board</t>
  </si>
  <si>
    <t>Battery Banks</t>
  </si>
  <si>
    <t>Wemmer 88/11kV SS 88xCells Battery Bank 1</t>
  </si>
  <si>
    <t>MC185P</t>
  </si>
  <si>
    <t>Wemmer 88/11kV SS 88xCells Battery Bank 2</t>
  </si>
  <si>
    <t>Selby 20.5/6.6kV Substation</t>
  </si>
  <si>
    <t>11 Laub Street</t>
  </si>
  <si>
    <t>New Centre</t>
  </si>
  <si>
    <t>28°02'42.2" E</t>
  </si>
  <si>
    <t>26°12'56.7" S</t>
  </si>
  <si>
    <t>Selby 20.5/6.6kV Feedr board 6.6kV switch house east, village deep north dist Eloff Str, (bay 8)</t>
  </si>
  <si>
    <t>Cook &amp; Ferguson LTD</t>
  </si>
  <si>
    <t>UTD4</t>
  </si>
  <si>
    <t>Selby 20.5/6.6kV Feedr board 6.6kV switch house east, wemmer south dist to C/R john &amp; loveday Str, (bay 7)</t>
  </si>
  <si>
    <t>Selby 20.5/6.6kV Feedr board 6.6kV switch house east, 185 X3 To HVC 1097 Elof Street EXT Off Loveday South, (bay 6)</t>
  </si>
  <si>
    <t>Selby 20.5/6.6kV Feedr board 6.6kV switch house east, incomer transformer No. 2, (bay 5)</t>
  </si>
  <si>
    <t>Selby 20.5/6.6kV Feedr board 6.6kV switch house east, wemmer central dist., (bay 4)</t>
  </si>
  <si>
    <t>Selby 20.5/6.6kV Feedr board 6.6kV switch house east, heidelberg dist 185mm^2 jointed to 25 H.V.C 1239 Sprintz Str, (bay 3)</t>
  </si>
  <si>
    <t>Selby 20.5/6.6kV Feedr board 6.6kV switch house east, village deep central 6.6kV distributer, (bay 2)</t>
  </si>
  <si>
    <t>Selby 20.5/6.6kV Feedr board 6.6kV switch house east, bus bar coupler, (bay 1)</t>
  </si>
  <si>
    <t>Selby 20.5/6.6kV Feedr board 6.6kV switch house North, Bus-Bar Sectionalizer, (Bay 17</t>
  </si>
  <si>
    <t>Selby 20.5/6.6kV Feedr board 6.6kV switch house North, New Centre South L.C. Lucys Motors Street STD 21/3/5, (No Bay Number)</t>
  </si>
  <si>
    <t>Selby 20.5/6.6kV Feedr board 6.6kV switch house North, Grahamstown Street Dist., (Bay 22)</t>
  </si>
  <si>
    <t>Selby 20.5/6.6kV Feedr board 6.6kV switch house North, W.N.L.A. No. 1, (Bay 19)</t>
  </si>
  <si>
    <t>Selby 20.5/6.6kV Feedr board 6.6kV switch house North, Transformer No. 3 From Johnware, (Bay 21)</t>
  </si>
  <si>
    <t>Selby 20.5/6.6kV Feedr board 6.6kV switch house North, Village Main Dist. 25 To T.H. Sprintz Avenue, (Bay 18)</t>
  </si>
  <si>
    <t>Selby 20.5/6.6kV Feedr board 6.6kV switch house North, New Centre Central To L/C In Local T.S.S, (Bay 23)</t>
  </si>
  <si>
    <t>Selby 20.5/6.6kV Feedr board 6.6kV switch house North, W.N.L.A. No. 2, (Bay 12)</t>
  </si>
  <si>
    <t>Selby 20.5/6.6kV SS, 11MVA, Bay 1, 20.5/6.6kV</t>
  </si>
  <si>
    <t>Selby 20.5/6.6kV SS, 11MVA, Bay 2, 20.5/6.6kV</t>
  </si>
  <si>
    <t>Selby 20.5/6.6kV SS, 11MVA, Bay 3, 20.5/6.6kV</t>
  </si>
  <si>
    <t>Selby 20.5/6.6kV Local T.S.S Room, AUX TRF</t>
  </si>
  <si>
    <t>T125031</t>
  </si>
  <si>
    <t>Selby SS, 11MVA, Bay 1, 20.5/6.6kV</t>
  </si>
  <si>
    <t>Selby SS, 11MVA, Bay 2, 20.5/6.6kV</t>
  </si>
  <si>
    <t>Selby SS, 11MVA, Bay 3, 20.5/6.6kV</t>
  </si>
  <si>
    <t>Selby 20.5/6.6kV Control Room west switch bank transformer No.1 tap change panel regulation relay</t>
  </si>
  <si>
    <t>110A</t>
  </si>
  <si>
    <t>Selby 20.5/6.6kV Control Room west switch bank transformer No.1  tap change panel tap transformer indicator</t>
  </si>
  <si>
    <t>20.5kV/6.6kV</t>
  </si>
  <si>
    <t>Selby 20.5/6.6kV Control Room west switch bank transformer No.1  tap change panel out of step relay</t>
  </si>
  <si>
    <t>AformF29</t>
  </si>
  <si>
    <t>Selby 20.5/6.6kV Control Room west switch bank transformer No.1  tap change panel coupling auxiliary 1</t>
  </si>
  <si>
    <t>AformF25</t>
  </si>
  <si>
    <t>Selby 20.5/6.6kV Control Room west switch bank transformer No.1  tap change panel coupling auxiliary 2</t>
  </si>
  <si>
    <t>Selby 20.5/6.6kV Control Room west switch bank transformer No.1  tap change panel coupling relay</t>
  </si>
  <si>
    <t>NR</t>
  </si>
  <si>
    <t>Selby 20.5/6.6kV Control Room west switch bank transformer No.1 bus bar coupler No.1 west bank Overcurrent Protection relay 1, (bay 9)</t>
  </si>
  <si>
    <t>CDGIIAP7A</t>
  </si>
  <si>
    <t>F17262</t>
  </si>
  <si>
    <t>Selby 20.5/6.6kV Control Room west switch bank transformer No.1 bus bar coupler No.1 west bank Overcurrent Protection relay 2, (bay 9)</t>
  </si>
  <si>
    <t>F17250</t>
  </si>
  <si>
    <t>Selby 20.5/6.6kV Control Room west switch bank transformer No.1 bus bar coupler No.1 west bank Overcurrent Protection relay 3, (bay 9)</t>
  </si>
  <si>
    <t>F17253</t>
  </si>
  <si>
    <t>Selby 20.5/6.6kV Control Room west switch bank transformer No.1 bus bar coupler No.1 west bank Overcurrent Protection relay 4, (bay 10)</t>
  </si>
  <si>
    <t>F17254</t>
  </si>
  <si>
    <t>Selby 20.5/6.6kV Control Room west switch bank transformer No.1 bus bar coupler No.1 west bank Overcurrent Protection relay 5, (bay 10)</t>
  </si>
  <si>
    <t>F17255</t>
  </si>
  <si>
    <t>Selby 20.5/6.6kV Control Room west switch bank transformer No.1 bus bar coupler No.1 west bank Overcurrent Protection relay 6, (bay 10)</t>
  </si>
  <si>
    <t>F17256</t>
  </si>
  <si>
    <t>Selby 20.5/6.6kV Control Room west switch bank transformer No.1 bus bar coupler No.1 west bank Overcurrent Protection relay 7, (bay 10)</t>
  </si>
  <si>
    <t>F18122</t>
  </si>
  <si>
    <t>Selby 20.5/6.6kV Control Room west switch bank transformer No.1 new centre north distributer 25 Overcurrent Protection relay CDG 1, (bay 11)</t>
  </si>
  <si>
    <t>F17336</t>
  </si>
  <si>
    <t>Selby 20.5/6.6kV Control Room west switch bank transformer No.1 new centre north distributer 25 Overcurrent Protection relay CDG 2, (bay 11)</t>
  </si>
  <si>
    <t>F17264</t>
  </si>
  <si>
    <t>Selby 20.5/6.6kV Control Room west switch bank transformer No.1 new centre north distributer 25 Overcurrent Protection relay CDG 3, (bay 11)</t>
  </si>
  <si>
    <t>F17265</t>
  </si>
  <si>
    <t>Selby 20.5/6.6kV Control Room west switch bank transformer No.1 new centre north distributer 25 Overcurrent Protection relay CDG 4, (bay 11)</t>
  </si>
  <si>
    <t>CDGIIAPGA</t>
  </si>
  <si>
    <t>F18125</t>
  </si>
  <si>
    <t>Selby 20.5/6.6kV Control Room west switch bank transformer No.1 selby south distributer 25 Overcurrent Protection relays CDG 1, (bay 12)</t>
  </si>
  <si>
    <t>F17266</t>
  </si>
  <si>
    <t>Selby 20.5/6.6kV Control Room west switch bank transformer No.1 selby south distributer 25 Overcurrent Protection relays CDG 2, (bay 12)</t>
  </si>
  <si>
    <t>F17268</t>
  </si>
  <si>
    <t>Selby 20.5/6.6kV Control Room west switch bank transformer No.1 selby south distributer 25 Overcurrent Protection relays CDG 3, (bay 12)</t>
  </si>
  <si>
    <t>F17270</t>
  </si>
  <si>
    <t>Selby 20.5/6.6kV Control Room west switch bank transformer No.1 selby south distributer 25 Overcurrent Protection relays CDG 4, (bay 12)</t>
  </si>
  <si>
    <t>F18153</t>
  </si>
  <si>
    <t>Selby 20.5/6.6kV Control Room west switch bank transformer No.1 incoming 20.5/6.6kV Overcurrent Protection relay 1, (bay 13)</t>
  </si>
  <si>
    <t>F17271</t>
  </si>
  <si>
    <t>Selby 20.5/6.6kV Control Room west switch bank transformer No.1 incoming 20.5/6.6kV Overcurrent Protection relay 2, (bay 13)</t>
  </si>
  <si>
    <t>F17277</t>
  </si>
  <si>
    <t>Selby 20.5/6.6kV Control Room west switch bank transformer No.1 incoming 20.5/6.6kV Overcurrent Protection relay 3, (bay 13)</t>
  </si>
  <si>
    <t>F22345</t>
  </si>
  <si>
    <t>Selby 20.5/6.6kV Control Room west switch bank transformer No.1 incoming 20.5/6.6kV instantaneous Earth Fault Protection Protection relay, (bay 13)</t>
  </si>
  <si>
    <t>CASG14AF3A</t>
  </si>
  <si>
    <t>F17372</t>
  </si>
  <si>
    <t>Selby 20.5/6.6kV Control Room west switch bank transformer No.1 incoming 20.5/6.6kV intertripping relay, (bay 13)</t>
  </si>
  <si>
    <t>0.04A @ 110VDC</t>
  </si>
  <si>
    <t>Selby 20.5/6.6kV Control Room west switch bank transformer No.1 incoming 20.5/6.6kV dual relay, (bay 13)</t>
  </si>
  <si>
    <t>VAA11MP9A</t>
  </si>
  <si>
    <t>F18639</t>
  </si>
  <si>
    <t>Selby 20.5/6.6kV Control Room west switch bank transformer No.1 wemmer north distributer 25 Overcurrent Protection relay 1, (bay 14)</t>
  </si>
  <si>
    <t>F17322</t>
  </si>
  <si>
    <t>Selby 20.5/6.6kV Control Room west switch bank transformer No.1 wemmer north distributer 25 Overcurrent Protection relay 2, (bay 14)</t>
  </si>
  <si>
    <t>F17261</t>
  </si>
  <si>
    <t>Selby 20.5/6.6kV Control Room west switch bank transformer No.1 wemmer north distributer 25 Overcurrent Protection relay 3, (bay 14)</t>
  </si>
  <si>
    <t>F17300</t>
  </si>
  <si>
    <t>Selby 20.5/6.6kV Control Room west switch bank transformer No.1 wemmer north distributer 25 Overcurrent Protection relay 4, (bay 15)</t>
  </si>
  <si>
    <t>F17310</t>
  </si>
  <si>
    <t>Selby 20.5/6.6kV Control Room west switch bank transformer No.1 wemmer north distributer 25 Overcurrent Protection relay 5, (bay 15)</t>
  </si>
  <si>
    <t>F17324</t>
  </si>
  <si>
    <t>Selby 20.5/6.6kV Control Room west switch bank transformer No.1 wemmer north distributer 25 Overcurrent Protection relay 6, (bay 15)</t>
  </si>
  <si>
    <t>F17326</t>
  </si>
  <si>
    <t>Selby 20.5/6.6kV Control Room west switch bank transformer No.1 wemmer north distributer 25 Earth Fault Protection Protection relays 1, (bay 14)</t>
  </si>
  <si>
    <t>F18137</t>
  </si>
  <si>
    <t>Selby 20.5/6.6kV Control Room west switch bank transformer No.1 wemmer north distributer 25 Earth Fault Protection Protection relays 2, (bay 15)</t>
  </si>
  <si>
    <t>F18147</t>
  </si>
  <si>
    <t>Selby 20.5/6.6kV Control Room west switch bank transformer No.1 selby north distributer Overcurrent Protection relay 1, (bay 16)</t>
  </si>
  <si>
    <t>F17257</t>
  </si>
  <si>
    <t>Selby 20.5/6.6kV Control Room west switch bank transformer No.1 selby north distributer Overcurrent Protection relay 2, (bay 16)</t>
  </si>
  <si>
    <t>F17340</t>
  </si>
  <si>
    <t>Selby 20.5/6.6kV Control Room west switch bank transformer No.1 selby north distributer Overcurrent Protection relay 3, (bay 16)</t>
  </si>
  <si>
    <t>F17341</t>
  </si>
  <si>
    <t>Selby 20.5/6.6kV Control Room west switch bank transformer No.1 selby north distributer Earth Fault Protection Protection relay, (bay 16)</t>
  </si>
  <si>
    <t>F18144</t>
  </si>
  <si>
    <t>124A</t>
  </si>
  <si>
    <t>Selby 20.5/6.6kV Control Room west switch bank transformer No.1 recording panels transformer No. 1</t>
  </si>
  <si>
    <t>Selby 20.5/6.6kV Control Room west switch bank transformer No.1 recording panels transformer No. 2</t>
  </si>
  <si>
    <t>Selby 20.5/6.6kV Control Room  new centre south  Overcurrent Protection relay X3</t>
  </si>
  <si>
    <t>920367G</t>
  </si>
  <si>
    <t>Selby 20.5/6.6kV Control Room  new centre south  Overcurrent Protection relay</t>
  </si>
  <si>
    <t>115261A</t>
  </si>
  <si>
    <t>Selby 20.5/6.6kV Control Room  north switch bank transformer No. 3 master relays test terminals X3</t>
  </si>
  <si>
    <t>Selby 20.5/6.6kV Control Room  north switch bank transformer No. 3 master relays Overcurrent Protection relay 1</t>
  </si>
  <si>
    <t>Selby 20.5/6.6kV Control Room  north switch bank transformer No. 3 master relays Overcurrent Protection relay 2</t>
  </si>
  <si>
    <t>Selby 20.5/6.6kV Control Room  north switch bank transformer No. 3 master relays Overcurrent Protection relay 3</t>
  </si>
  <si>
    <t>Selby 20.5/6.6kV Control Room  north switch bank transformer No. 3 master relays Overcurrent Protection relay 4</t>
  </si>
  <si>
    <t>Selby 20.5/6.6kV Control Room  north switch bank transformer No. 3 master relays Overcurrent Protection relay 5</t>
  </si>
  <si>
    <t>Selby 20.5/6.6kV Control Room  north switch bank transformer No. 3 master relays Overcurrent Protection relay 6</t>
  </si>
  <si>
    <t>Selby 20.5/6.6kV Control Room  north switch bank transformer No. 3 master relays Overcurrent Protection relay 7</t>
  </si>
  <si>
    <t>Selby 20.5/6.6kV Control Room  north switch bank transformer No. 3 busbar sectionalizer test terminals X3, (bay 17)</t>
  </si>
  <si>
    <t>Selby 20.5/6.6kV Control Room  north switch bank transformer No. 3 busbar sectionalizer overcurrent relay 1, (bay 17)</t>
  </si>
  <si>
    <t>Selby 20.5/6.6kV Control Room  north switch bank transformer No. 3 busbar sectionalizer overcurrent relay 2, (bay 17)</t>
  </si>
  <si>
    <t>Selby 20.5/6.6kV Control Room  north switch bank transformer No. 3 busbar sectionalizer overcurrent relay 3, (bay 17)</t>
  </si>
  <si>
    <t>Selby 20.5/6.6kV Control Room  north switch bank transformer No. 3 busbar sectionalizer alarm relay, (bay 17)</t>
  </si>
  <si>
    <t>Reyrolle England</t>
  </si>
  <si>
    <t>CH</t>
  </si>
  <si>
    <t>CFCH283</t>
  </si>
  <si>
    <t>Selby 20.5/6.6kV Control Room  north switch bank transformer No. 3 grahamstown str distribution test terminals X4, (Bay 19)</t>
  </si>
  <si>
    <t>Selby 20.5/6.6kV Control Room  north switch bank transformer No. 3 grahamstown str distribution overcurrent relay 1, (bay 19)</t>
  </si>
  <si>
    <t>Selby 20.5/6.6kV Control Room  north switch bank transformer No. 3 grahamstown str distribution overcurrent relay 2, (bay 19)</t>
  </si>
  <si>
    <t>Selby 20.5/6.6kV Control Room  north switch bank transformer No. 3 grahamstown str distribution Earth Fault Protection Protection relay, (bay 19)</t>
  </si>
  <si>
    <t>Selby 20.5/6.6kV Control Room  north switch bank transformer No. 3 grahamstown str distribution alarm relay, (bay 19)</t>
  </si>
  <si>
    <t>CFCH280</t>
  </si>
  <si>
    <t>Selby 20.5/6.6kV Control Room  north switch bank transformer No. 3  W. N. L. A. No. 1  test terminals X4</t>
  </si>
  <si>
    <t>Selby 20.5/6.6kV Control Room  north switch bank transformer No. 3  W. N. L. A. No. 1  overcurrent relay 1, (bay 20)</t>
  </si>
  <si>
    <t>Selby 20.5/6.6kV Control Room  north switch bank transformer No. 3  W. N. L. A. No. 1  overcurrent relay 2, (bay 20)</t>
  </si>
  <si>
    <t>Selby 20.5/6.6kV Control Room  north switch bank transformer No. 3  W. N. L. A. No. 1  overcurrent relay 3, (bay 20)</t>
  </si>
  <si>
    <t>Selby 20.5/6.6kV Control Room  north switch bank transformer No. 3  W. N. L. A. No. 1 translay, (bay 20)</t>
  </si>
  <si>
    <t>354087D</t>
  </si>
  <si>
    <t>Selby 20.5/6.6kV Control Room  north switch bank transformer No. 3  W. N. L. A. No. 1 alarm relay, (bay 20)</t>
  </si>
  <si>
    <t>CFCH307</t>
  </si>
  <si>
    <t>Selby 20.5/6.6kV SS Trans No3 Tap Change Panel Tap Position Indicator</t>
  </si>
  <si>
    <t>Selby 20.5/6.6kV SS Trans No3 Tap Change Panel Regulator Relay</t>
  </si>
  <si>
    <t>Rheostast</t>
  </si>
  <si>
    <t>Selby 20.5/6.6kV SS Trans No3 Tap Change Panel Auxilliary Relay</t>
  </si>
  <si>
    <t>Selby 20.5/6.6kV SS Trans No3 Tap Change Panel Tap Change Fail Relay</t>
  </si>
  <si>
    <t>Nameplate Not visible</t>
  </si>
  <si>
    <t>Selby 20.5/6.6kV SS Trans No2 Tap Change Panel Tap Position Indicator</t>
  </si>
  <si>
    <t>Selby 20.5/6.6kV SS Trans No2 Tap Change Panel Regulator Relay</t>
  </si>
  <si>
    <t xml:space="preserve">Selby 20.5/6.6kV SS Trans No2 Tap Change Panel  </t>
  </si>
  <si>
    <t>Selby 20.5/6.6kV SS Village Deep North Dist Elloff ST Overcurrent Relay, (Bay 8)</t>
  </si>
  <si>
    <t>CDG</t>
  </si>
  <si>
    <t>F17334</t>
  </si>
  <si>
    <t>F17337</t>
  </si>
  <si>
    <t>F17343</t>
  </si>
  <si>
    <t>2.5 - 10A</t>
  </si>
  <si>
    <t>F18134</t>
  </si>
  <si>
    <t>Selby 20.5/6.6kV SS Village Deep South  Overcurrent Relay, (Bay 6)</t>
  </si>
  <si>
    <t>F17299</t>
  </si>
  <si>
    <t>Selby 20.5/6.6kV SS Wemmer South Dist  ST Overcurrent Relay, (Bay 7)</t>
  </si>
  <si>
    <t>F17312</t>
  </si>
  <si>
    <t>F17288</t>
  </si>
  <si>
    <t>F17285</t>
  </si>
  <si>
    <t>F17302</t>
  </si>
  <si>
    <t>F17331</t>
  </si>
  <si>
    <t>F18129</t>
  </si>
  <si>
    <t>F18149</t>
  </si>
  <si>
    <t>Selby 20.5/6.6kV SS Incomer Transformer 2 Overcurrent Relay,  (Bay 5)</t>
  </si>
  <si>
    <t>F17282</t>
  </si>
  <si>
    <t>F17297</t>
  </si>
  <si>
    <t>F17295</t>
  </si>
  <si>
    <t>Selby 20.5/6.6kV SS Incomer Transformer 2 Instataneous Relay,  (Bay 5)</t>
  </si>
  <si>
    <t>CAG</t>
  </si>
  <si>
    <t>F17371</t>
  </si>
  <si>
    <t>Selby 20.5/6.6kV SS Incomer Transformer 2 Intertripping Relay,  (Bay 5)</t>
  </si>
  <si>
    <t>2.5A</t>
  </si>
  <si>
    <t>Selby 20.5/6.6kV SS Incomer Transformer 2 Auxilliary Relay,  (Bay 5)</t>
  </si>
  <si>
    <t>F18643</t>
  </si>
  <si>
    <t>Selby 20.5/6.6kV SS Incomer Transformer 2 Earth Fault Protection Protection Bus Wire Relay,  (Bay 5)</t>
  </si>
  <si>
    <t>Selby 20.5/6.6kV SS Incomer Transformer 2 Neutral Alarm Relay, (Bay 5)</t>
  </si>
  <si>
    <t>Selby 20.5/6.6kV SS Wemmer Central   Overcurrent Relay, (Bay 4)</t>
  </si>
  <si>
    <t>F17247</t>
  </si>
  <si>
    <t>F17292</t>
  </si>
  <si>
    <t>F17291</t>
  </si>
  <si>
    <t>Selby 20.5/6.6kV SS Wemmer Central   Earth Fault Protection Protection Relay, (Bay 4)</t>
  </si>
  <si>
    <t>F18156</t>
  </si>
  <si>
    <t>Selby 20.5/6.6kV SS Heidelberg Dist Overcurrent Relay, (Bay 3)</t>
  </si>
  <si>
    <t>F17269</t>
  </si>
  <si>
    <t>F17272</t>
  </si>
  <si>
    <t>F17275</t>
  </si>
  <si>
    <t>Selby 20.5/6.6kV SS Heidelberg Dist Earth Fault Protection Protection  Relay, (Bay 3)</t>
  </si>
  <si>
    <t>F18139</t>
  </si>
  <si>
    <t>Selby 20.5/6.6kV SS Village Deep Central  Overcurrent Relay, (Bay 2)</t>
  </si>
  <si>
    <t>F17281</t>
  </si>
  <si>
    <t>F17263</t>
  </si>
  <si>
    <t>F17286</t>
  </si>
  <si>
    <t>Selby 20.5/6.6kV SS Village Deep Central  Earth Fault Protection Protection Relay. (Bay 2)</t>
  </si>
  <si>
    <t>F18148</t>
  </si>
  <si>
    <t>Selby 20.5/6.6kV SS Busbar Coupler Overcurrent Relay,  (Bay 1)</t>
  </si>
  <si>
    <t>F17248</t>
  </si>
  <si>
    <t>F17251</t>
  </si>
  <si>
    <t>F17258</t>
  </si>
  <si>
    <t>Selby 20.5/6.6kV SS W.N.L.A Overcurrent Relay,  (Bay 24)</t>
  </si>
  <si>
    <t>Selby 20.5/6.6kV SS W.N.L.A Translay Relay, (Bay 24)</t>
  </si>
  <si>
    <t>H04</t>
  </si>
  <si>
    <t>204762C</t>
  </si>
  <si>
    <t>Selby 20.5/6.6kV SS W.N.L.A Alarm Relay,  (Bay 24)</t>
  </si>
  <si>
    <t>CFCH368</t>
  </si>
  <si>
    <t>Selby 20.5/6.6kV SS W.N.L.A Test Terminals x4, (Bay 24)</t>
  </si>
  <si>
    <t>Selby 20.5/6.6kV SS New Centre Central Overcurrent Relay, (Bay 23)</t>
  </si>
  <si>
    <t>Selby 20.5/6.6kV SS New Centre Central Earth Fault Protection Protection Relay, (Bay 23)</t>
  </si>
  <si>
    <t>Selby 20.5/6.6kV SS New Centre Central Alarm Relay, (Bay 23)</t>
  </si>
  <si>
    <t>CFCH293</t>
  </si>
  <si>
    <t>Selby 20.5/6.6kV SS NewCentreTest Terminals x4, (Bay 23)</t>
  </si>
  <si>
    <t>Selby 20.5/6.6kV SS Village Main Dist Overcurrent Relay, (Bay 22)</t>
  </si>
  <si>
    <t>Removed</t>
  </si>
  <si>
    <t>Selby 20.5/6.6kV SS Village Main Dist Earth Fault Protection Protection Relay, (Bay 22)</t>
  </si>
  <si>
    <t>Selby 20.5/6.6kV SS Village Main Alarm Relay, (Bay 22)</t>
  </si>
  <si>
    <t>CFCH277</t>
  </si>
  <si>
    <t>Selby 20.5/6.6kV SS Village Main Test Terminals x4, (Bay 22)</t>
  </si>
  <si>
    <t>Selby 20.5/6.6kV SS Transformer No3 Overcurrent Relay</t>
  </si>
  <si>
    <t>Selby 20.5/6.6kV SS Transformer No3 Restricted Earth Fault Protection Protection  Relay</t>
  </si>
  <si>
    <t xml:space="preserve">Selby 20.5/6.6kV SS Transformer No3 Auxilliary  Relay </t>
  </si>
  <si>
    <t>Rheostat</t>
  </si>
  <si>
    <t xml:space="preserve">Selby 20.5/6.6kV SS Transformer No3 Intertripping Relay </t>
  </si>
  <si>
    <t>Selby 20.5/6.6kV SS Transformer No3 Test Terminals x3</t>
  </si>
  <si>
    <t xml:space="preserve">Selby 20.5/6.6kV Control Room  north switch bank transformer No. 3 alarm relays, (bay 21) </t>
  </si>
  <si>
    <t>CFCH295</t>
  </si>
  <si>
    <t>CFCH279</t>
  </si>
  <si>
    <t>CFCH310</t>
  </si>
  <si>
    <t>CFCH494</t>
  </si>
  <si>
    <t>CFCH286</t>
  </si>
  <si>
    <t>CFCH366</t>
  </si>
  <si>
    <t>CFCH290</t>
  </si>
  <si>
    <t>CFCH282</t>
  </si>
  <si>
    <t>Selby 20.5/6.6kV Control Room, Telecontrol Cubicle (Out of Commission)</t>
  </si>
  <si>
    <t>Selby 20.5/6.6kV Control  Room, Pilot Board</t>
  </si>
  <si>
    <t>Selby 20.5/6.6kV Battrey Room</t>
  </si>
  <si>
    <t>LV11010H07</t>
  </si>
  <si>
    <t>07/0108</t>
  </si>
  <si>
    <t>10A DC</t>
  </si>
  <si>
    <t>110V Dc</t>
  </si>
  <si>
    <t>Selby 20.5/6.6kV Battrey Room  X85 Cells</t>
  </si>
  <si>
    <t>AlCad</t>
  </si>
  <si>
    <t>Eikenhoff 88/11kV Substation</t>
  </si>
  <si>
    <t>R. W. B. Off R718 Southfork</t>
  </si>
  <si>
    <t>27°51'50.466" E</t>
  </si>
  <si>
    <t>26°9'4.198" S</t>
  </si>
  <si>
    <t>Eikenhof 88/11kV SS, 11kV Feederboard 2A, Incomer 2B(2TO-Y)</t>
  </si>
  <si>
    <t>InAccessable</t>
  </si>
  <si>
    <t>Eikenhof 88/11kV SS, 11kV Feederboard 2A, Incomer 2B(2TO-Z)</t>
  </si>
  <si>
    <t>C-EIKHF-FB2A-RNDW08</t>
  </si>
  <si>
    <t>Eikenhof 88/11kV SS, 11kV Feederboard 2A, RandWater Board 8(25-L5)</t>
  </si>
  <si>
    <t>C-EIKHF-FB2A-RNDW04</t>
  </si>
  <si>
    <t>Eikenhof 88/11kV SS, 11kV Feederboard 2A, RandWater Board 4(26-L5)</t>
  </si>
  <si>
    <t>C-EIKHF-FB2A-RNDW03</t>
  </si>
  <si>
    <t>Eikenhof 88/11kV SS, 11kV Feederboard 2A, RandWater Board 3(27-L5)</t>
  </si>
  <si>
    <t>C-EIKHF-FB2A-RNDW05</t>
  </si>
  <si>
    <t>Eikenhof 88/11kV SS, 11kV Feederboard 2A, RandWater Board 5(28-L5)</t>
  </si>
  <si>
    <t>C-EIKHF-FB2A-RNDW06</t>
  </si>
  <si>
    <t>Eikenhof 88/11kV SS, 11kV Feederboard 2A, RandWater Board 6(30-L5)</t>
  </si>
  <si>
    <t>C-EIKHF-FB2A-RNDW01</t>
  </si>
  <si>
    <t>Eikenhof 88/11kV SS, 11kV Feederboard 2A, RandWater Board 1(31-L5)</t>
  </si>
  <si>
    <t>C-EIKHF-FB2A-RNDW02</t>
  </si>
  <si>
    <t>Eikenhof 88/11kV SS, 11kV Feederboard 2A, RandWater Board 2(30-L5)</t>
  </si>
  <si>
    <t>C-EIKHF-FB2A-RNDW07</t>
  </si>
  <si>
    <t>Eikenhof 88/11kV SS, 11kV Feederboard 2A, RandWater Board 7(33-L5)</t>
  </si>
  <si>
    <t>Eikenhof 88/11kV SS, 11kV Feederboard 2A, StandBy Incomer 1B(5TO-Y)</t>
  </si>
  <si>
    <t>Eikenhof 88/11kV SS, 11kV Feederboard 2A, StandBy Incomer 1B(5TO-Z)</t>
  </si>
  <si>
    <t>Eikenhof 88/11kV SS, 11kV Feederboard 1, Battersea Dist to MSS 00733, Bay 1(1L5)</t>
  </si>
  <si>
    <t>Hawker &amp; Siddeley Electric</t>
  </si>
  <si>
    <t>Eikenhof 88/11kV SS, 11kV Feederboard 1, Rapson Dist to MSS 16, Bay 2(2L5)</t>
  </si>
  <si>
    <t>C-EIKHF-FB1A-NATURE</t>
  </si>
  <si>
    <t>Eikenhof 88/11kV SS, 11kV Feederboard 1, Naturena, Bay 3(3L5)</t>
  </si>
  <si>
    <t>C-EIKHF-FB1A-ALVD01</t>
  </si>
  <si>
    <t>Eikenhof 88/11kV SS, 11kV Feederboard 1, Alvida Distributor, Bay 4(4L5)</t>
  </si>
  <si>
    <t>C-EIKHF-FB1A-SOFORK</t>
  </si>
  <si>
    <t>Eikenhof 88/11kV SS, 11kV Feederboard 1, South Fork Dist, Bay 5(5L5)</t>
  </si>
  <si>
    <t>Eikenhof 88/11kV SS, 11kV Feederboard 1, Orlando 1 Incomer 1A, Bay 6(1TO-Y)</t>
  </si>
  <si>
    <t>Eikenhof 88/11kV SS, 11kV Feederboard 1, Orlando 1 Incomer 1A, Bay 7(1TO-Z)</t>
  </si>
  <si>
    <t>Eikenhof 88/11kV SS, 11kV Feederboard 1, Standby Incomer 2B, Bay 8(1TO-Z)</t>
  </si>
  <si>
    <t>Eikenhof 88/11kV SS, 11kV Feederboard 1, Standby Incomer 2B, Bay 9(1TO-Z)</t>
  </si>
  <si>
    <t>C-EIKHF-FB1A-ALVDST</t>
  </si>
  <si>
    <t>Eikenhof 88/11kV SS, 11kV Feederboard 1, Alvida Standby Dist, Bay 10(10L5)</t>
  </si>
  <si>
    <t>C-EIKHF-FB1A-VESTIN</t>
  </si>
  <si>
    <t>Eikenhof 88/11kV SS, 11kV Feederboard 1, Vesting Distributor, Bay 11(11L5)</t>
  </si>
  <si>
    <t>C-EIKHF-FB1A-LOUGHN</t>
  </si>
  <si>
    <t>Eikenhof 88/11kV SS, 11kV Feederboard 1, Lougherin Distributor, Bay 12(12L5)</t>
  </si>
  <si>
    <t>C-EIKHF-FB1A-JOBUPR</t>
  </si>
  <si>
    <t>Eikenhof 88/11kV SS, 11kV Feederboard 1, Johannesburg Prison Distributor, Bay 13(13L5)</t>
  </si>
  <si>
    <t>Eikenhof 88/11kV SS, 11kV Feederboard 1, Gordon Distributor, Bay 14(14L5)</t>
  </si>
  <si>
    <t>Eikenhof 88/11kV SS Orlando 1 88kV Line Earth (171)</t>
  </si>
  <si>
    <t>AEB96E/S</t>
  </si>
  <si>
    <t>08/26852</t>
  </si>
  <si>
    <t xml:space="preserve">88kV </t>
  </si>
  <si>
    <t>Eikenhof 88/11kV SS Orlando 1 88kV Transformer 1B Isolator (513)</t>
  </si>
  <si>
    <t>03/17830</t>
  </si>
  <si>
    <t>Eikenhof 88/11kV SS Orlando 1 88kV Transformer 1A Isolator (113)</t>
  </si>
  <si>
    <t>03/17880</t>
  </si>
  <si>
    <t>Eikenhof 88/11kV SS Orlando 1 88kV Transformer 1A Earth Link (571)</t>
  </si>
  <si>
    <t>03/26852</t>
  </si>
  <si>
    <t>Eikenhof 88/11kV SS Orlando 2 88kV Transformer 2B Isolator (613)</t>
  </si>
  <si>
    <t>Npt Specified</t>
  </si>
  <si>
    <t>LA5500942</t>
  </si>
  <si>
    <t>Eikenhof 88/11kV SS Orlando 2 88kV Transformer 2B Earth Link (671)</t>
  </si>
  <si>
    <t>Eikenhof 88/11kV SS Orlando 1 88kV Transformer 1A 88kV Srg Arr X3</t>
  </si>
  <si>
    <t>Eikenhof 88/11kV SS Orlando 1 88kV Transformer 1B 88kV Srg Arr X3</t>
  </si>
  <si>
    <t>Eikenhof 88/11kV SS Orlando 1 88kV Transformer 2A 88kV Srg Arr X3</t>
  </si>
  <si>
    <t>Eikenhof 88/11kV SS Orlando 1 88kV Transformer 2B 88kV Srg Arr X3</t>
  </si>
  <si>
    <t>Eikenhof 88/11kV SS Orlando 1 88kV Transformer 1B Isolator (513) X9</t>
  </si>
  <si>
    <t>Eikenhof 88/11kV SS Orlando 1 88kV Transformer 1B Isolator (113) X9</t>
  </si>
  <si>
    <t>Eikenhof 88/11kV SS Orlando 1 88kV Transformer 1B 88kV Bushings  X3</t>
  </si>
  <si>
    <t>Eikenhof 88/11kV SS Orlando 1 88kV Transformer 1B 11kV Bushings  X4</t>
  </si>
  <si>
    <t>Eikenhof 88/11kV SS Orlando 1 88kV Transformer 1B 11kV Cable Sealing End X9</t>
  </si>
  <si>
    <t>Eikenhof 88/11kV SS Orlando 1 88kV Transformer 1A 88kV Bushings  X4</t>
  </si>
  <si>
    <t>Eikenhof 88/11kV SS Orlando 1 88kV Transformer 1A 11kV Bushings  X4</t>
  </si>
  <si>
    <t>Eikenhof 88/11kV SS Orlando 1 88kV Transformer 1A 11kV Cable Sealing End X9</t>
  </si>
  <si>
    <t>Eikenhof 88/11kV SS Orlando 1 88kV Transformer 2B 88kV Bushings X3</t>
  </si>
  <si>
    <t>Eikenhof 88/11kV SS Orlando 1 88kV Transformer 2B 11kV Bushings X3</t>
  </si>
  <si>
    <t>Eikenhof 88/11kV SS Orlando 1 88kV Transformer 2A 88kV  Bushings X4</t>
  </si>
  <si>
    <t>Eikenhof 88/11kV SS Orlando 1 88kV Transformer 2A 11kV  Bushings X4</t>
  </si>
  <si>
    <t>Eikenhof 88/11kV SS Orlando 2 88kV Transformer 2B Isolator (613) X9</t>
  </si>
  <si>
    <t>Eikenhof 88/11kV SS Orlando 2 88kV Transformer 2B Earth Link (671) X9</t>
  </si>
  <si>
    <t>Eikenhof 88/11kV SS Orlando 2 88kV Transformer 2A Isolator (213) (Structure damaged)</t>
  </si>
  <si>
    <t>Eikenhof 88/11kV SS Orlando 2 88kV Transformer 2A Earth Link (271) (Structure damaged)</t>
  </si>
  <si>
    <t>C-EIKHF-FB1A-TRFR1A</t>
  </si>
  <si>
    <t>Eikenhoff SS, Bay 1A, 88/11kV</t>
  </si>
  <si>
    <t xml:space="preserve">ABB </t>
  </si>
  <si>
    <t>C-EIKHF-FB1A-TRFR2A</t>
  </si>
  <si>
    <t>Eikenhoff SS, Bay 2A, 88/11kV</t>
  </si>
  <si>
    <t>HT1731-12814</t>
  </si>
  <si>
    <t>C-EIKHF-FB2A-TRFR1B</t>
  </si>
  <si>
    <t>Eikenhoff SS, Bay 1B, 88/11kV</t>
  </si>
  <si>
    <t>C-EIKHF-FB2A-TRFR2B</t>
  </si>
  <si>
    <t>Eikenhoff SS, Bay 2B, 88/11kV</t>
  </si>
  <si>
    <t>Eikenhof_AUX TRF 1_11000/400V</t>
  </si>
  <si>
    <t>Eikenhof_AUX TRF 2_11000/400V</t>
  </si>
  <si>
    <t>Eikenhoff SS Tap Changer Bay 1A</t>
  </si>
  <si>
    <t>Eikenhoff SS Tap Changer Bay 1B</t>
  </si>
  <si>
    <t>1ZSC8718727</t>
  </si>
  <si>
    <t>Eikenhoff SS Tap Changer Bay 2A</t>
  </si>
  <si>
    <t>Eikenhoff SS Tap Changer Bay 2B</t>
  </si>
  <si>
    <t>Eikenhof 88/11kV SS Transformer 1A 380V Marshalling Kiosk</t>
  </si>
  <si>
    <t>Eikenhof 88/11kV SS Transformer 2B 380V Marshalling Kiosk</t>
  </si>
  <si>
    <t>Eikenhof SS</t>
  </si>
  <si>
    <t>Power Trfr 1B 45MVA 88/11kV</t>
  </si>
  <si>
    <t>Emco</t>
  </si>
  <si>
    <t>Eikenhoff 88/11kV Control Room, Standby Transformer 2B Control Panel, Voltage Reg - VR</t>
  </si>
  <si>
    <t>Areva / Alstom</t>
  </si>
  <si>
    <t>2 0 0 9</t>
  </si>
  <si>
    <t>KVGC20201V51GEC</t>
  </si>
  <si>
    <t>Eikenhoff 88/11kV Control Room, Standby Transformer 2B Control Panel, Ints/ Aux</t>
  </si>
  <si>
    <t>RXMA1</t>
  </si>
  <si>
    <t>RK211063-AM</t>
  </si>
  <si>
    <t>Eikenhoff 88/11kV Control Room, Standby Transformer 2B Control Panel, Ints</t>
  </si>
  <si>
    <t>RXMS1</t>
  </si>
  <si>
    <t>RK216065-AM</t>
  </si>
  <si>
    <t>Eikenhoff 88/11kV Control Room, Standby Transformer 2B Control Panel, LO3R-S</t>
  </si>
  <si>
    <t>RK251204-AM</t>
  </si>
  <si>
    <t>Eikenhoff 88/11kV Control Room, Standby Transformer 2B Control Panel, R1-R4, TC Over/ Pressure Trip</t>
  </si>
  <si>
    <t>Eikenhoff 88/11kV Control Room, Standby Transformer 2B Control Panel, R3-R6, Wind Temp. Trip/Temp. Trip</t>
  </si>
  <si>
    <t>Eikenhoff 88/11kV Control Room, Standby Transformer 2B Control Panel, BT1-BT2, BTM/BTA</t>
  </si>
  <si>
    <t>Eikenhoff 88/11kV Control Room, Standby Transformer 2B Control Panel, TAR1 TARA, TAR1 TAR8</t>
  </si>
  <si>
    <t>Eikenhoff 88/11kV Control Room, Standby Transformer 2B Control Panel, TAR2 TAR5, TAR3 TAR6</t>
  </si>
  <si>
    <t>Eikenhoff 88/11kV Control Room, Standby Transformer 2B Control Panel, TAR4 TAR7, TAR4 TAR7</t>
  </si>
  <si>
    <t>Eikenhoff 88/11kV Control Room, Standby Transformer 2B Control Panel, R5-R2, Oil Temp. Trip</t>
  </si>
  <si>
    <t>Eikenhoff 88/11kV Control Room, Standby Transformer 2B Control Panel,  R7-R8</t>
  </si>
  <si>
    <t>Eikenhoff 88/11kV Control Room, Standby Transformer 2B Control Panel, Restrcited Earth Fault Protection Relay REF</t>
  </si>
  <si>
    <t>RS493</t>
  </si>
  <si>
    <t xml:space="preserve"> 0 0 786</t>
  </si>
  <si>
    <t>Eikenhoff 88/11kV Control Room, Standby Transformer 2B Control Panel, N/E Fault</t>
  </si>
  <si>
    <t>RXIG21</t>
  </si>
  <si>
    <t>RK4110012-DG</t>
  </si>
  <si>
    <t>Eikenhoff 88/11kV Control Room, Standby Transformer 2B Control Panel, N/E-AUX</t>
  </si>
  <si>
    <t>RXMVE</t>
  </si>
  <si>
    <t>RK257005-AN</t>
  </si>
  <si>
    <t xml:space="preserve">Eikenhoff 88/11kV Control Room, Standby Transformer 2B Control Panel, B/W Fault </t>
  </si>
  <si>
    <t>RK411002-DG</t>
  </si>
  <si>
    <t>Eikenhoff 88/11kV Control Room, Standby Transformer 2B Control Panel, Restricted Earth Fault Protection Relay TA7, Test Terminal</t>
  </si>
  <si>
    <t>Eikenhoff 88/11kV Control Room, Standby Transformer 2B Control Panel,  M/E-B/W, Test Terminal</t>
  </si>
  <si>
    <t>Eikenhoff 88/11kV Control Room, 11kV Feeder Board 1, Transformer 1A Control Panel, Earth Fault Protection Relay Buswire Supply</t>
  </si>
  <si>
    <t>157755B</t>
  </si>
  <si>
    <t>Eikenhoff 88/11kV Control Room, 11kV Feeder Board 1, Transformer 1A Control Panel, Neutral Earth Alarm</t>
  </si>
  <si>
    <t>157754B</t>
  </si>
  <si>
    <t xml:space="preserve">Eikenhoff 88/11kV Control Room, 11kV Feeder Board 1, Transformer 1A Control Panel, Transformer Trips </t>
  </si>
  <si>
    <t>Eikenhoff 88/11kV Control Room, 11kV Feeder Board 1, Transformer 1A Control Panel, Bucholtz</t>
  </si>
  <si>
    <t>Eikenhoff 88/11kV Control Room, 11kV Feeder Board 1, Transformer 1A Control Panel,  Transformer Alarms</t>
  </si>
  <si>
    <t>VAASPEC262868/18</t>
  </si>
  <si>
    <t>Eikenhoff 88/11kV Control Room, 11kV Feeder Board 1, Transformer 1A Control Panel, Time Delay Voltage Change Over Relay, Out of Commision</t>
  </si>
  <si>
    <t>MS3704</t>
  </si>
  <si>
    <t>Eikenhoff 88/11kV Control Room, 11kV Feeder Board 1, Transformer 1A Control Panel, Voltage Regulating Relay</t>
  </si>
  <si>
    <t>MVGC</t>
  </si>
  <si>
    <t>Eikenhoff 88/11kV Control Room, 11kV Feeder Board 1, Incomer 1A, Restricted Earth Fault Protection Relay</t>
  </si>
  <si>
    <t>184721B</t>
  </si>
  <si>
    <t>Eikenhoff 88/11kV Control Room, 11kV Feeder Board 1, Incomer 1A, Intertripping</t>
  </si>
  <si>
    <t>184722B</t>
  </si>
  <si>
    <t>Eikenhoff 88/11kV Control Room, 11kV Feeder Board 1, Incomer 1A, Overcurrent Protection RelayX3</t>
  </si>
  <si>
    <t>112373A</t>
  </si>
  <si>
    <t>Eikenhoff 88/11kV Control Room, 11kV Feeder Board 1, Incomer 1A, Restrcitred Earth Fault Protection Relay Aux</t>
  </si>
  <si>
    <t>VAASPECW97433</t>
  </si>
  <si>
    <t>Eikenhoff 88/11kV Control Room, 11kV Feeder Board 1, Incomer 1A, Out Of Step Timer</t>
  </si>
  <si>
    <t>157730B</t>
  </si>
  <si>
    <t>Eikenhoff 88/11kV Control Room, 11kV Feeder Board 1, Incomer 1A, Lockout Overcurrent Protection Emergency Trip</t>
  </si>
  <si>
    <t>VAGX11BF2284DA</t>
  </si>
  <si>
    <t>103116H</t>
  </si>
  <si>
    <t>Eikenhoff 88/11kV Control Room, 11kV Feeder Board 1, Incomer 1A, Master Relay</t>
  </si>
  <si>
    <t>VAJX11BF115B</t>
  </si>
  <si>
    <t>133035B</t>
  </si>
  <si>
    <t>Eikenhoff 88/11kV Control Room, 11kV Feeder Board 1, Incomer 1A, Lockout LO2 Overcurrent Protection</t>
  </si>
  <si>
    <t>157747B</t>
  </si>
  <si>
    <t>Eikenhoff 88/11kV Control Room, 11kV Feeder Board 1, Incomer 1A, Auto Reclose Lockout Timer</t>
  </si>
  <si>
    <t>VAT11AF107B</t>
  </si>
  <si>
    <t>147506B</t>
  </si>
  <si>
    <t xml:space="preserve">Eikenhoff 88/11kV Control Room, 11kV Feeder Board 1, Incomer 1A, Auto Reclose </t>
  </si>
  <si>
    <t>147459B</t>
  </si>
  <si>
    <t>Eikenhoff 88/11kV Control Room, 11kV Feeder Board 1, Incomer 1A, Test Terminal</t>
  </si>
  <si>
    <t>Eikenhoff 88/11kV Control Room, 11kV Feeder Board 1, Standby Incomer 2B, Overcurrent Protection RelayX3</t>
  </si>
  <si>
    <t>Eikenhoff 88/11kV Control Room, 11kV Feeder Board 1, Standby Incomer 2B, Out of Step Timer</t>
  </si>
  <si>
    <t>VTT11NG29A</t>
  </si>
  <si>
    <t>157753B</t>
  </si>
  <si>
    <t>Eikenhoff 88/11kV Control Room, 11kV Feeder Board 1, Standby Incomer 2B, Out of Step Aux</t>
  </si>
  <si>
    <t>Eikenhoff 88/11kV Control Room, 11kV Feeder Board 1, Standby Incomer 2B, Lockout LO1 Transformer Fault</t>
  </si>
  <si>
    <t>157748B</t>
  </si>
  <si>
    <t xml:space="preserve">Eikenhoff 88/11kV Control Room, 11kV Feeder Board 1, Standby Incomer 2B, Auto Reclose </t>
  </si>
  <si>
    <t>VARSPEC364104</t>
  </si>
  <si>
    <t>147450B</t>
  </si>
  <si>
    <t>Eikenhoff 88/11kV Control Room, 11kV Feeder Board 1, Standby Incomer 2B, CIR1/ CIR2</t>
  </si>
  <si>
    <t>VAA23SPECB262868-3</t>
  </si>
  <si>
    <t>Eikenhoff 88/11kV Control Room, Standby TRFM 1B Control Panel, Intertrip Receive</t>
  </si>
  <si>
    <t>623305F</t>
  </si>
  <si>
    <t>Eikenhoff 88/11kV Control Room, Standby TRFM 1B Control Panel, Neutral &amp; Neutral Fault Buswire</t>
  </si>
  <si>
    <t>Eikenhoff 88/11kV Control Room, Standby TRFM 1B Control Panel, (Voltage Regulating Relay)</t>
  </si>
  <si>
    <t>687442F</t>
  </si>
  <si>
    <t>Eikenhoff 88/11kV Control Room, Standby TRFM 1B Control Panel, Transformer Alarms &amp; Trips</t>
  </si>
  <si>
    <t>Eikenhoff 88/11kV Control Room, Standby TRFM 1B Control Panel, Lockout 1</t>
  </si>
  <si>
    <t>120722/1</t>
  </si>
  <si>
    <t>Eikenhoff 88/11kV Control Room, Standby TRFM 1B Control Panel, Lockout 2</t>
  </si>
  <si>
    <t>120722/5</t>
  </si>
  <si>
    <t>Eikenhoff 88/11kV Control Room, Standby TRFM 1B Control Panel, Intertrip Send</t>
  </si>
  <si>
    <t>120721/22</t>
  </si>
  <si>
    <t>Eikenhoff 88/11kV Control Room, Siemens, Test Terminal</t>
  </si>
  <si>
    <t>Eikenhoff 88/11kV Control Room, 11KV Feeder Board 2, Intertrip Receive</t>
  </si>
  <si>
    <t>095643V</t>
  </si>
  <si>
    <t>Eikenhoff 88/11kV Control Room, 11KV Feeder Board 2, Transformer Alarms &amp; Trips</t>
  </si>
  <si>
    <t>Eikenhoff 88/11kV Control Room, 11KV Feeder Board 2, Backup 2B</t>
  </si>
  <si>
    <t>Eikenhoff 88/11kV Control Room, 11KV Feeder Board 2, Lockout 1</t>
  </si>
  <si>
    <t>120721/6</t>
  </si>
  <si>
    <t>Eikenhoff 88/11kV Control Room, 11KV Feeder Board 2, Lockout 2</t>
  </si>
  <si>
    <t>122714/16</t>
  </si>
  <si>
    <t>Eikenhoff 88/11kV Control Room, 11KV Feeder Board 2, Intertrip Send</t>
  </si>
  <si>
    <t>120721/33</t>
  </si>
  <si>
    <t>Eikenhoff 88/11kV Control Room, 11KV Feeder Board 2, Backup 1B</t>
  </si>
  <si>
    <t>Eikenhoff 88/11kV Control Room, 11KV Feeder Board 2, (Overcurrent Protection Relay)</t>
  </si>
  <si>
    <t>Eikenhoff 88/11kV Control Room, 11KV Feeder Board 2, Differential Overcurrent Protection</t>
  </si>
  <si>
    <t>Eikenhoff 88/11kV Control Room, 11KV Feeder Board 2, Intertrip Receive 2B</t>
  </si>
  <si>
    <t>120722/8</t>
  </si>
  <si>
    <t>Eikenhoff 88/11kV Control Room, Changeover Circuit, AC 2 AC Fault/ ACF 1 AC Failure</t>
  </si>
  <si>
    <t>B814611</t>
  </si>
  <si>
    <t>Eikenhoff 88/11kV Feeder Board 1, Kibler Park 1, Earth Fault Protection Relay</t>
  </si>
  <si>
    <t>6A</t>
  </si>
  <si>
    <t>Eikenhoff 88/11kV Feeder Board 1, Kibler Park 1, Translay Relay</t>
  </si>
  <si>
    <t>340040D</t>
  </si>
  <si>
    <t xml:space="preserve">Eikenhoff 88/11kV Feeder Board 1, Kibler Park 1, Relay </t>
  </si>
  <si>
    <t>182016B</t>
  </si>
  <si>
    <t>2.5A-10A</t>
  </si>
  <si>
    <t>Eikenhoff 88/11kV Feeder Board 1, Kibler Park 1,  Relay X2</t>
  </si>
  <si>
    <t>182017B</t>
  </si>
  <si>
    <t>Eikenhoff 88/11kV Feeder Board 1, Kibler Park 1, Trip Supply X2</t>
  </si>
  <si>
    <t>Eikenhoff 88/11kV Feeder Board 1, Kibler Park 1, Alarm &amp; Indicator Supply X2</t>
  </si>
  <si>
    <t>4A</t>
  </si>
  <si>
    <t>Eikenhoff 88/11kV Feeder Board 1, Kibler Park 1, Trip Alarm X2</t>
  </si>
  <si>
    <t>2A, 4A</t>
  </si>
  <si>
    <t>Eikenhoff 88/11kV Feeder Board 1, Kibler Park 1, Flicker Bus</t>
  </si>
  <si>
    <t>Eikenhoff 88/11kV Feeder Board 1, Kibler Park 2, Translay Relay</t>
  </si>
  <si>
    <t>315291B</t>
  </si>
  <si>
    <t xml:space="preserve">Eikenhoff 88/11kV Feeder Board 1, Kibler Park 2, Relay </t>
  </si>
  <si>
    <t>Eikenhoff 88/11kV Feeder Board 1, Kibler Park 2,  Relay X2</t>
  </si>
  <si>
    <t>Eikenhoff 88/11kV Feeder Board 1, Kibler Park 2, Trip Supply X2</t>
  </si>
  <si>
    <t>Eikenhoff 88/11kV Feeder Board 1, Kibler Park 2, Alarm &amp; Indicator Supply X2</t>
  </si>
  <si>
    <t>Eikenhoff 88/11kV Feeder Board 1, Kibler Park 2, Trip Alarm X2</t>
  </si>
  <si>
    <t>Eikenhoff 88/11kV Feeder Board 1, Kibler Park 2, Flicker Bus</t>
  </si>
  <si>
    <t>Eikenhoff 88/11kV Feeder Board 1, Kibler Park 2, Earth Fault Protection Relay</t>
  </si>
  <si>
    <t>Eikenhoff 88/11kV Feeder Board 1, Naturena, Relay</t>
  </si>
  <si>
    <t>903599G</t>
  </si>
  <si>
    <t xml:space="preserve">Eikenhoff 88/11kV Feeder Board 1, Naturena, Relay </t>
  </si>
  <si>
    <t>111076A</t>
  </si>
  <si>
    <t>Eikenhoff 88/11kV Feeder Board 1, Naturena,  Relay X2</t>
  </si>
  <si>
    <t>182040B</t>
  </si>
  <si>
    <t>Eikenhoff 88/11kV Feeder Board 1, Naturena, Trip Supply X2</t>
  </si>
  <si>
    <t>Eikenhoff 88/11kV Feeder Board 1, Naturena, Alarm &amp; Indicator Supply X2</t>
  </si>
  <si>
    <t>Eikenhoff 88/11kV Feeder Board 1, Naturena, Trip Alarm X2</t>
  </si>
  <si>
    <t>Eikenhoff 88/11kV Feeder Board 1, Naturena, Flicker Bus</t>
  </si>
  <si>
    <t>Eikenhoff 88/11kV Feeder Board 1, Naturena, Earth Fault Protection Relay</t>
  </si>
  <si>
    <t xml:space="preserve">Eikenhoff 88/11kV Feeder Board 1, Alvida Distributer, Translay Relay </t>
  </si>
  <si>
    <t>353995D</t>
  </si>
  <si>
    <t>Eikenhoff 88/11kV Feeder Board 1, Alvida Distributer, Relay</t>
  </si>
  <si>
    <t>Eglish Electric</t>
  </si>
  <si>
    <t>181987B</t>
  </si>
  <si>
    <t>Eikenhoff 88/11kV Feeder Board 1, Alvida Distributer,  Relay X2</t>
  </si>
  <si>
    <t>182023B</t>
  </si>
  <si>
    <t>Eikenhoff 88/11kV Feeder Board 1, Alvida Distributer, Trip Supply X2</t>
  </si>
  <si>
    <t>Eikenhoff 88/11kV Feeder Board 1, Alvida Distributer, Alarm &amp; Indicator Supply X2</t>
  </si>
  <si>
    <t>Eikenhoff 88/11kV Feeder Board 1, Alvida Distributer, Trip Alarm X2</t>
  </si>
  <si>
    <t>Eikenhoff 88/11kV Feeder Board 1, Alvida Distributer, Flicker Bus</t>
  </si>
  <si>
    <t>Eikenhoff 88/11kV Feeder Board 1, South Fork Dist, Relay</t>
  </si>
  <si>
    <t>28002D</t>
  </si>
  <si>
    <t>Eikenhoff 88/11kV Feeder Board 1, South Fork Dist,  Relay X2</t>
  </si>
  <si>
    <t>182028B</t>
  </si>
  <si>
    <t>Eikenhoff 88/11kV Feeder Board 1, South Fork Dist, Trip Supply X2</t>
  </si>
  <si>
    <t>Eikenhoff 88/11kV Feeder Board 1, South Fork Dist, Alarm &amp; Indicator Supply X2</t>
  </si>
  <si>
    <t>Eikenhoff 88/11kV Feeder Board 1, South Fork Dist, Trip Alarm X2</t>
  </si>
  <si>
    <t>Eikenhoff 88/11kV Feeder Board 1, South Fork Dist, Flicker Bus</t>
  </si>
  <si>
    <t xml:space="preserve">Eikenhoff 88/11kV Feeder Board 1, Alvida Standby Dist, Relay </t>
  </si>
  <si>
    <t>CDG26AF5E5</t>
  </si>
  <si>
    <t>157740B</t>
  </si>
  <si>
    <t>Eikenhoff 88/11kV Feeder Board 1, Alvida Standby Dist, Relay X3</t>
  </si>
  <si>
    <t>182030B</t>
  </si>
  <si>
    <t>Eikenhoff 88/11kV Feeder Board 1, Alvida Standby Dist, Trip Supply X2</t>
  </si>
  <si>
    <t>Eikenhoff 88/11kV Feeder Board 1, Alvida Standby Dist, Alarm &amp; Indicator Supply X2</t>
  </si>
  <si>
    <t>Eikenhoff 88/11kV Feeder Board 1, Alvida Standby Dist, Trip Alarm X2</t>
  </si>
  <si>
    <t>Eikenhoff 88/11kV Feeder Board 1, Alvida Standby Dist, Flicker Bus</t>
  </si>
  <si>
    <t>Eikenhoff 88/11kV Feeder Board 1, Vesting Distributer, Relay</t>
  </si>
  <si>
    <t>459682E</t>
  </si>
  <si>
    <t>Eikenhoff 88/11kV Feeder Board 1, Vesting Distributer, Trip Supply X2</t>
  </si>
  <si>
    <t>Eikenhoff 88/11kV Feeder Board 1, Vesting Distributer, Alarm &amp; Indicator Supply X2</t>
  </si>
  <si>
    <t>Eikenhoff 88/11kV Feeder Board 1, Vesting Distributer, Trip Alarm X2</t>
  </si>
  <si>
    <t>Eikenhoff 88/11kV Feeder Board 1, Vesting Distributer, Flicker Bus</t>
  </si>
  <si>
    <t xml:space="preserve">Eikenhoff 88/11kV Feeder Board 1, Lougherin Distributer, Relay </t>
  </si>
  <si>
    <t>157738B</t>
  </si>
  <si>
    <t>Eikenhoff 88/11kV Feeder Board 1, Lougherin Distributer, Relay X3</t>
  </si>
  <si>
    <t>182041B</t>
  </si>
  <si>
    <t>Eikenhoff 88/11kV Feeder Board 1, Lougherin Distributer, Trip Supply X2</t>
  </si>
  <si>
    <t>Eikenhoff 88/11kV Feeder Board 1, Lougherin Distributer, Alarm &amp; Indicator Supply X2</t>
  </si>
  <si>
    <t>Eikenhoff 88/11kV Feeder Board 1, Lougherin Distributer, Trip Alarm X2</t>
  </si>
  <si>
    <t>Eikenhoff 88/11kV Feeder Board 1, Lougherin Distributer, Flicker Bus</t>
  </si>
  <si>
    <t>Eikenhoff 88/11kV Feeder Board 1, Lougherin Distributer, Earth Fault Protection Relay</t>
  </si>
  <si>
    <t xml:space="preserve">Eikenhoff 88/11kV Feeder Board 1, JHB Prison Distribution, Relay </t>
  </si>
  <si>
    <t>130304B</t>
  </si>
  <si>
    <t>Eikenhoff 88/11kV Feeder Board 1, JHB Prison Distribution, Relay X3</t>
  </si>
  <si>
    <t>182035B</t>
  </si>
  <si>
    <t>Eikenhoff 88/11kV Feeder Board 1, JHB Prison Distribution, Trip Supply X2</t>
  </si>
  <si>
    <t>Eikenhoff 88/11kV Feeder Board 1, JHB Prison Distribution, Alarm &amp; Indicator Supply X2</t>
  </si>
  <si>
    <t>Eikenhoff 88/11kV Feeder Board 1, JHB Prison Distribution, Trip Alarm X2</t>
  </si>
  <si>
    <t>Eikenhoff 88/11kV Feeder Board 1, JHB Prison Distribution, Flicker Bus</t>
  </si>
  <si>
    <t>Eikenhoff 88/11kV Feeder Board 1, JHB Prison Distribution, Earth Fault Protection Relay</t>
  </si>
  <si>
    <t>Eikenhoff 88/11kV Feeder Board 1, Kibler Park 3, Translay Relay</t>
  </si>
  <si>
    <t>353899D</t>
  </si>
  <si>
    <t>Eikenhoff 88/11kV Feeder Board 1, Kibler Park 3, Relay X3</t>
  </si>
  <si>
    <t>182033B</t>
  </si>
  <si>
    <t>2.5 -10A</t>
  </si>
  <si>
    <t>Eikenhoff 88/11kV Feeder Board 1, Kibler Park 3, Trip Supply X2</t>
  </si>
  <si>
    <t>Eikenhoff 88/11kV Feeder Board 1, Kibler Park 3, Alarm &amp; Indicator Supply X2</t>
  </si>
  <si>
    <t>Eikenhoff 88/11kV Feeder Board 1, Kibler Park 3, Trip Alarm X2</t>
  </si>
  <si>
    <t>Eikenhoff 88/11kV Feeder Board 1, Kibler Park 3, Flicker Bus</t>
  </si>
  <si>
    <t>Eikenhoff 88/11kV Feeder Board 1, Kibler Park 3, Earth Fault Protection Relay</t>
  </si>
  <si>
    <t>Eikenhoff 88/11kV Feeder Board 2, Rand Water Board 6, Translay Relay, (Bay 30)</t>
  </si>
  <si>
    <t>167607X</t>
  </si>
  <si>
    <t>125-220VDC</t>
  </si>
  <si>
    <t>Eikenhoff 88/11kV Feeder Board 2, Rand Water Board 6, Overcurrent Protection, (Bay 30)</t>
  </si>
  <si>
    <t>PL70ITA11Z2401</t>
  </si>
  <si>
    <t>Eikenhoff 88/11kV Feeder Board 2, Rand Water Board 6, Trip Circuit Supervision, (Bay 30)</t>
  </si>
  <si>
    <t>Eikenhoff 88/11kV Feeder Board 2, Rand Water Board 6, Test Terminals X2 (Bay 30)</t>
  </si>
  <si>
    <t>Eikenhoff 88/11kV Feeder Board 2, Rand Water Board 6, Translay Relay, (Bay 31)</t>
  </si>
  <si>
    <t>K521</t>
  </si>
  <si>
    <t>Eikenhoff 88/11kV Feeder Board 2, Rand Water Board 6, Overcurrent Protection, (Bay 31)</t>
  </si>
  <si>
    <t>Eikenhoff 88/11kV Feeder Board 2, Rand Water Board 6, Trip Circuit Supervision, (Bay 31)</t>
  </si>
  <si>
    <t>Eikenhoff 88/11kV Feeder Board 2, Rand Water Board 6, Test Terminals X2, (Bay 31)</t>
  </si>
  <si>
    <t>Eikenhoff 88/11kV Feeder Board 2, Rand Water Board 6, Translay Relay, (Bay 32)</t>
  </si>
  <si>
    <t>354056D</t>
  </si>
  <si>
    <t>Eikenhoff 88/11kV Feeder Board 2, Rand Water Board 6, Overcurrent Protection, (Bay 32)</t>
  </si>
  <si>
    <t>Eikenhoff 88/11kV Feeder Board 2, Rand Water Board 6, Trip Circuit Supervision, (Bay 32)</t>
  </si>
  <si>
    <t>Eikenhoff 88/11kV Feeder Board 2, Rand Water Board 6, Test Terminals X2, (Bay 32)</t>
  </si>
  <si>
    <t>Eikenhoff 88/11kV Feeder Board 2, Rand Water Board 6, Translay Relay, (Bay 33)</t>
  </si>
  <si>
    <t>7SD2400-CA10/BB</t>
  </si>
  <si>
    <t>Eikenhoff 88/11kV Feeder Board 2, Rand Water Board 6, Overcurrent Protection. (Bay 33)</t>
  </si>
  <si>
    <t>Eikenhoff 88/11kV Feeder Board 2, Rand Water Board 6, Trip Circuit Supervision, (Bay 33)</t>
  </si>
  <si>
    <t>Eikenhoff 88/11kV Feeder Board 2, Rand Water Board 6, Test Terminals X2, (Bay 33)</t>
  </si>
  <si>
    <t>Eikenhoff 88/11kV Feeder Board 2, Standy Incomer 1B, Busbar Protection, (Bay 34)</t>
  </si>
  <si>
    <t>7SJ5005-4AA00/BB.A1</t>
  </si>
  <si>
    <t>Eikenhoff 88/11kV Feeder Board 2, Standy Incomer 2B, Busbar Protection, (Bay 23)</t>
  </si>
  <si>
    <t>7SJ5005-4AA00/CC-1</t>
  </si>
  <si>
    <t>Eikenhoff 88/11kV Feeder Board 2, Rand Water Board 8, Relay, (Bay 25)</t>
  </si>
  <si>
    <t>Eikenhoff 88/11kV Feeder Board 2, Rand Water Board 8, Overcurrent Protection Earth Fault Protection Relay, (Bay 25)</t>
  </si>
  <si>
    <t>Eikenhoff 88/11kV Feeder Board 2, Rand Water Board 8, Trip Circuit Supervision, (Bay 25)</t>
  </si>
  <si>
    <t>Eikenhoff 88/11kV Feeder Board 2, Rand Water Board 8, Test Terminals X2, (Bay 25)</t>
  </si>
  <si>
    <t>Eikenhoff 88/11kV Feeder Board 2, Rand Water Board 8, Relay, (Bay 26)</t>
  </si>
  <si>
    <t>Eikenhoff 88/11kV Feeder Board 2, Rand Water Board 8, Overcurrent Protection Earth Fault Protection Relay, (Bay 26)</t>
  </si>
  <si>
    <t>Eikenhoff 88/11kV Feeder Board 2, Rand Water Board 8, Trip Circuit Supervision, (Bay 26)</t>
  </si>
  <si>
    <t>Eikenhoff 88/11kV Feeder Board 2, Rand Water Board 8, Test Terminals X2, (Bay 26)</t>
  </si>
  <si>
    <t>Eikenhoff 88/11kV Feeder Board 2, Rand Water Board 8, Relay, (Bay 27)</t>
  </si>
  <si>
    <t>Eikenhoff 88/11kV Feeder Board 2, Rand Water Board 8, Overcurrent Protection Earth Fault Protection Relay, (Bay 27)</t>
  </si>
  <si>
    <t>Eikenhoff 88/11kV Feeder Board 2, Rand Water Board 8, Trip Circuit Supervision, (Bay 27)</t>
  </si>
  <si>
    <t>Eikenhoff 88/11kV Feeder Board 2, Rand Water Board 8, Test Terminals X2, (Bay 27)</t>
  </si>
  <si>
    <t>Eikenhoff 88/11kV Feeder Board 2, Rand Water Board 8, Relay, (Bay 28)</t>
  </si>
  <si>
    <t>167612X</t>
  </si>
  <si>
    <t>Eikenhoff 88/11kV Feeder Board 2, Rand Water Board 8, Overcurrent Protection Earth Fault Protection Relay, (Bay 28)</t>
  </si>
  <si>
    <t>Eikenhoff 88/11kV Feeder Board 2, Rand Water Board 8, Trip Circuit Supervision, (Bay 28)</t>
  </si>
  <si>
    <t>Eikenhoff 88/11kV Feeder Board 2, Rand Water Board 8, Test Terminals X2, (Bay 28)</t>
  </si>
  <si>
    <t>Eikenhoff SS Control Room, 11KV Feeder Board 2</t>
  </si>
  <si>
    <t>Eikenhoff SS Control Room, Power Supply for Telecoms</t>
  </si>
  <si>
    <t>89/270A/3</t>
  </si>
  <si>
    <t>Eikenhoff SS Control Room, Radio Link</t>
  </si>
  <si>
    <t>Eikenhoff SS Control Room, Orlando Radio Link</t>
  </si>
  <si>
    <t>Gelettra</t>
  </si>
  <si>
    <t>Eikenhoff SS Control Room, Telecontrol Junction Cubicle (X3 panels)</t>
  </si>
  <si>
    <t>Eikenhoff SS Control Room, Pilots from to Kibler Park (X12 cables)</t>
  </si>
  <si>
    <t>Eikenhoff 88/11kV Control Room</t>
  </si>
  <si>
    <t>3V11030A94</t>
  </si>
  <si>
    <t>94/1002</t>
  </si>
  <si>
    <t>7IAC 30IDC</t>
  </si>
  <si>
    <t>400VAC 110VDC</t>
  </si>
  <si>
    <t>Eikenhoff 88/11kV Control Room, Inc 1A Closing X2</t>
  </si>
  <si>
    <t>Eikenhoff 88/11kV Control Room, Fd Bd 1 X2</t>
  </si>
  <si>
    <t>Eikenhoff 88/11kV Control Room, Fd Bd 2</t>
  </si>
  <si>
    <t>Eikenhoff 88/11kV Control Room, Tjc</t>
  </si>
  <si>
    <t>Eikenhoff 88/11kV Control Room, Stnby Inc 2B Closing X2</t>
  </si>
  <si>
    <t>Eikenhoff 88/11kV Control Room, D.C. Dist. Brd</t>
  </si>
  <si>
    <t>Eikenhoff 88/11kV Control Room, Alarm Panel</t>
  </si>
  <si>
    <t>Eikenhoff 88/11kV Control Room, Change Over Panel</t>
  </si>
  <si>
    <t>Eikenhoff 88/11kV Control Room, F5 100A Load 1 Link 1</t>
  </si>
  <si>
    <t>Eikenhoff 88/11kV Control Room, F6 100A Load 2 Link 2</t>
  </si>
  <si>
    <t>Eikenhoff 88/11kV Control Room, F7 63A Load 3 Link 3</t>
  </si>
  <si>
    <t>Eikenhoff 88/11kV Control Room, F8 63A Load 4 Link 4</t>
  </si>
  <si>
    <t>Eikenhoff 88/11kV Control Room, F9 63A Load 5 Link 5</t>
  </si>
  <si>
    <t>Eikenhoff 88/11kV Control Room, F10 63A Load 6 Link 6</t>
  </si>
  <si>
    <t>Eikenhoff 88/11kV Control Room, F11 63A Load 7 Link 7</t>
  </si>
  <si>
    <t>Eikenhoff 88/11kV Control Room, F12 63A Load 8 Link 8</t>
  </si>
  <si>
    <t>Eikenhoff 88/11kV Control Room, F13 63A Load 9 Link 9</t>
  </si>
  <si>
    <t>Eikenhoff 88/11kV Control Room, F14 62A Load 10 Link 10</t>
  </si>
  <si>
    <t>Eikenhoff 88/11kV Control Room, F15 63A Load 11 Link 11</t>
  </si>
  <si>
    <t>Eikenhoff 88/11kV Control Room, F16 63A Load 12 Link 12</t>
  </si>
  <si>
    <t>Tribal DC</t>
  </si>
  <si>
    <t>RMCH3</t>
  </si>
  <si>
    <t>Eikenhoff 88/11kV Control Room, BMS</t>
  </si>
  <si>
    <t>J3503/5</t>
  </si>
  <si>
    <t>Eikenhoff 88/11kV Control Room, Radio Battery Charger</t>
  </si>
  <si>
    <t>GFT</t>
  </si>
  <si>
    <t>Eikenhoff 88/11kV Control Room, Distribution Board</t>
  </si>
  <si>
    <t>Eikenhoff 88/11kV Control Room, External Supply</t>
  </si>
  <si>
    <t>Eikenhoff 88/11kV Battery Room X85 Cells</t>
  </si>
  <si>
    <t>GN320</t>
  </si>
  <si>
    <t>1.2V 320Ah@5hrs</t>
  </si>
  <si>
    <t>Rechargeable Ni-Cd Industrial Batteries</t>
  </si>
  <si>
    <t>Eikenhoff 88/11kV Battery Room X2 Cells</t>
  </si>
  <si>
    <t>C(10h)-38Ah , U(LE)-2.23V/Z , d(20(degree)C)-1.24kg/l</t>
  </si>
  <si>
    <t>Mondeor 88/11kV Substation</t>
  </si>
  <si>
    <t>43 Lark Street</t>
  </si>
  <si>
    <t>Meredale</t>
  </si>
  <si>
    <t>27°59'16.1" E</t>
  </si>
  <si>
    <t>26°16'20.2" S</t>
  </si>
  <si>
    <t>Mondeor 88/11kV Switch Gear Room 1, (Bay 1)</t>
  </si>
  <si>
    <t>SBV4E/2500/25/S1</t>
  </si>
  <si>
    <t>Mondeor 88/11kV Switch Gear Room 1, (Bay 2)</t>
  </si>
  <si>
    <t>Mondeor 88/11kV Switch Gear Room 1, (Bay 3)</t>
  </si>
  <si>
    <t>Mondeor 88/11kV Switch Gear Room 1, (Bay 4)</t>
  </si>
  <si>
    <t>Mondeor 88/11kV Switch Gear Room 1, (Bay 5)</t>
  </si>
  <si>
    <t>Mondeor 88/11kV Switch Gear Room 1, (Bay 6)</t>
  </si>
  <si>
    <t>Mondeor 88/11kV Switch Gear Room 1, (Bay 7)</t>
  </si>
  <si>
    <t>Mondeor 88/11kV Switch Gear Room 1, (Bay 8)</t>
  </si>
  <si>
    <t>Mondeor 88/11kV Switch Gear Room 1, (Bay 9)</t>
  </si>
  <si>
    <t>SBV4E/2500/25/S</t>
  </si>
  <si>
    <t>Mondeor 88/11kV Switch Gear Room 1, (Bay 10)</t>
  </si>
  <si>
    <t>Mondeor 88/11kV Switch Gear Room 1, (Bay 11)</t>
  </si>
  <si>
    <t>Mondeor 88/11kV Switch Gear Room 1, (Bay 12)</t>
  </si>
  <si>
    <t>Mondeor 88/11kV Switch Gear Room 1, (Bay 13)</t>
  </si>
  <si>
    <t>Mondeor 88/11kV Switch Gear Room 1, (Bay 14)</t>
  </si>
  <si>
    <t>Mondeor 88/11kV Switch Gear Room 1, (Bay 15)</t>
  </si>
  <si>
    <t>Mondeor 88/11kV Switch Gear Room 1, (Bay 16)</t>
  </si>
  <si>
    <t>Mondeor 88/11kV Switch Gear Room 1, (Bay 17)</t>
  </si>
  <si>
    <t>Mondeor 88/11kV Switch Gear Room 1, (Bay 18)</t>
  </si>
  <si>
    <t>37 Cables</t>
  </si>
  <si>
    <t>Mondeor 88/11kV Switch Gear Room 2, (Bay 19)</t>
  </si>
  <si>
    <t>Mondeor 88/11kV Switch Gear Room 2, (Bay 20)</t>
  </si>
  <si>
    <t>Mondeor 88/11kV Switch Gear Room 2, (Bay 21)</t>
  </si>
  <si>
    <t>Mondeor 88/11kV Switch Gear Room 2, (Bay 22)</t>
  </si>
  <si>
    <t>Mondeor 88/11kV Switch Gear Room 2, (Bay 23)</t>
  </si>
  <si>
    <t>Mondeor 88/11kV Switch Gear Room 2, (Bay 24)</t>
  </si>
  <si>
    <t>Mondeor 88/11kV Switch Gear Room 2, (Bay 25)</t>
  </si>
  <si>
    <t>Mondeor 88/11kV Switch Gear Room 2, (Bay 26)</t>
  </si>
  <si>
    <t>Mondeor 88/11kV Switch Gear Room 2, (Bay 27)</t>
  </si>
  <si>
    <t>Mondeor 88/11kV Switch Gear Room 2, (Bay 28)</t>
  </si>
  <si>
    <t>Mondeor 88/11kV Switch Gear Room 2, (Bay 29)</t>
  </si>
  <si>
    <t>Mondeor 88/11kV Switch Gear Room 2, (Bay 30)</t>
  </si>
  <si>
    <t>Mondeor 88/11kV Switch Gear Room 2, (Bay 31)</t>
  </si>
  <si>
    <t>Mondeor 88/11kV Switch Gear Room 2, (Bay 32)</t>
  </si>
  <si>
    <t>Mondeor 88/11kV Switch Gear Room 2, (Bay 33)</t>
  </si>
  <si>
    <t>Mondeor 88/11kV Switch Gear Room 2, (Bay 34)</t>
  </si>
  <si>
    <t>Mondeor 88/11kV Switch Gear Room 2, (Bay 35)</t>
  </si>
  <si>
    <t>Mondeor 88/11kV Switch Gear Room 2, (Bay 36)</t>
  </si>
  <si>
    <t>61 Cables</t>
  </si>
  <si>
    <t>Mondeo 88/11 kV SS Bus Section 1 88kV Main B/B 1  Isolator (124)</t>
  </si>
  <si>
    <t>Coelme</t>
  </si>
  <si>
    <t>CD101</t>
  </si>
  <si>
    <t>230 V AC/110 V DC</t>
  </si>
  <si>
    <t>Mondeo 88/11 kV SS Bus Section 1 88kV Circuit Breakers (120)</t>
  </si>
  <si>
    <t>GL312F1/4031P</t>
  </si>
  <si>
    <t>3150 A</t>
  </si>
  <si>
    <t>145 kV</t>
  </si>
  <si>
    <t>Mondeo 88/11 kV SS Bus Section 1 88kV Main B/B 2 Isolator (128)</t>
  </si>
  <si>
    <t>230 C AC/ 110 V DC</t>
  </si>
  <si>
    <t>Mondeor 88/11 kV SS Transformer 2 88 kV Circuit Breaker (210)</t>
  </si>
  <si>
    <t>Mondeor 88/11 kV SS Transformer 2 88 kV Main B/B 2 Isolator (214)</t>
  </si>
  <si>
    <t>230 V AC/ 110 V DC</t>
  </si>
  <si>
    <t>Mondeor 88/11 kV SS Transformer 2 88 kV Reserve B/B Isolator (216)</t>
  </si>
  <si>
    <t>Mondeor 88/11 kV SS Transformer 1 88 kV Reserve B/B Isolator (116)</t>
  </si>
  <si>
    <t>Mondeor 88/11 kV SS Transformer 1 88 kV Reserve B/B 1 Isolator (114)</t>
  </si>
  <si>
    <t xml:space="preserve">Mondeor 88/11 kV SS Transformer 1 88 kV Circuit Breaker (110) </t>
  </si>
  <si>
    <t xml:space="preserve">Mondeor 88/11 kV SS Transformer 3 88 kV Circuit Breaker (310) </t>
  </si>
  <si>
    <t xml:space="preserve">Mondeor 88/11 kV SS Transformer 3  88kV  Main B/B 2 Isolator (314) </t>
  </si>
  <si>
    <t xml:space="preserve">Mondeor 88/11 kV SS Transformer 3  88kV  Reserve B/B  Isolator (316) </t>
  </si>
  <si>
    <t xml:space="preserve">Mondeor 88/11 kV SS No Name For Future Transformer Isolator  88kV  </t>
  </si>
  <si>
    <t xml:space="preserve">Mondeor 88/11 kV SS Bus Coupler 88kV Reserve B/B Isolator (136) </t>
  </si>
  <si>
    <t xml:space="preserve">Mondeor 88/11 kV SS Bus Coupler 88kV Main B/B 2 Isolator (134) </t>
  </si>
  <si>
    <t>Mondeor 88/ 11 kV SS Bus Coupler 88 kV Circuit Breaker (130)</t>
  </si>
  <si>
    <t>Mondeor 88/ 11 kV SS Mul/Pro 88 kV Line Isolator (1203)</t>
  </si>
  <si>
    <t>Mondeor 88/11 kV SS Mul/Pro 88 kV Line Earth Switch (1201)</t>
  </si>
  <si>
    <t>Mondeor 88/11 kV SS Mul/Pro 88 kV Circuit Breaker  (1205)</t>
  </si>
  <si>
    <t>Mondeor 88/11 kV SS Mul/Pro 88 kV Main B/B Isolator   (1204)</t>
  </si>
  <si>
    <t>Mondeor 88/11 kV SS Mul/Pro 88 kV Reserve  B/B Isolator   (1206)</t>
  </si>
  <si>
    <t>Mondeor 88/11 kV SS Eikenhof 2 88 kV Reserve  B/B Isolator   (506)</t>
  </si>
  <si>
    <t>Mondeor 88/11 kV SS Eikenhof 2 88 kV Main  B/B 2 Isolator   (504)</t>
  </si>
  <si>
    <t>Mondeor 88/11 kV SS Eikenhof 2 88 kV Circuit Breaker  (505)</t>
  </si>
  <si>
    <t>Mondeor 88/11 kV SS Eikenhof 2 88 kV Line Isolator  (503)</t>
  </si>
  <si>
    <t>Mondeor 88/11 kV SS Eikenhof 2 88 kV Line Earth Switch  (501)</t>
  </si>
  <si>
    <t>Mondeor 88/11 kV SS Eikenhof 1 88 kV Line Isolator  (403)</t>
  </si>
  <si>
    <t>Mondeor 88/11 kV SS Eikenhof 1 88 kV Line Earth Switch  (401)</t>
  </si>
  <si>
    <t>Mondeor 88/11 kV SS Eikenhof 1 88 kV Circuit Breaker  (405)</t>
  </si>
  <si>
    <t xml:space="preserve">3150 A </t>
  </si>
  <si>
    <t>Mondeor 88/11 kV SS Eikenhof 1 88 kV Main B/B 2 Isolator  (404)</t>
  </si>
  <si>
    <t xml:space="preserve">Mondeor 88/11 kV SS Eikenhof 1 88 kV Main B/B Isolator  (406) </t>
  </si>
  <si>
    <t xml:space="preserve">Mondeor 88/11 kV SS Eikenhof 3 88 kV Main B/B Isolator  (1306) </t>
  </si>
  <si>
    <t xml:space="preserve">Mondeor 88/11 kV SS Prospect 3 88 kV Main B/B 1 Isolator  (1304) </t>
  </si>
  <si>
    <t xml:space="preserve">Mondeor 88/11 kV SS Prospect 3 88 kV Circuit Breaker  (1305) </t>
  </si>
  <si>
    <t xml:space="preserve">Mondeor 88/11 kV SS Prospect 3 88 kV Line Isolator  (1303) </t>
  </si>
  <si>
    <t xml:space="preserve">Mondeor 88/11 kV SS Prospect 3 88 kV Line Earth Switch  (1301) </t>
  </si>
  <si>
    <t>Mondeor 88/11kV SS Prospect/Orlando 2 Transformer 88kV Isolator</t>
  </si>
  <si>
    <t>DOCE1004</t>
  </si>
  <si>
    <t>00354-01</t>
  </si>
  <si>
    <t>Mondeor 88/11kV SS Prospect/Orlando 2 88kV Line Earth</t>
  </si>
  <si>
    <t>DOCE1005</t>
  </si>
  <si>
    <t>00354-03</t>
  </si>
  <si>
    <t>Mondeor 88/11 kV SS Transformer 1 (119) 88kV SRG ARR X 3</t>
  </si>
  <si>
    <t>Mondeor 88/11 kV SS Transformer 1 (119) 11kV SRG ARR X 3</t>
  </si>
  <si>
    <t>Mondeor 88/11 kV SS Mul/Pro 88 kV Line SRG ARR  X 3</t>
  </si>
  <si>
    <t>Mondeor 88/11 kV SS Eikenhof 2 88 kV Line X 3</t>
  </si>
  <si>
    <t>Mondeor 88/11 kV SS Eikenhof 1 88 kV Line SRG ARR X 3</t>
  </si>
  <si>
    <t>Mondeor 88/11 kV SS Prospect 3 88 kV Line X 3</t>
  </si>
  <si>
    <t>Mondeor 88/11kV SS Transformer 3 88kV SRG ARR X3</t>
  </si>
  <si>
    <t>Mondeor 88/11kV SS Transformer 3 11kV SRG ARR X3</t>
  </si>
  <si>
    <t>Mondeor 88/11kV SS Standby Transformer 2 88kV SRG ARR X3</t>
  </si>
  <si>
    <t>Mondeor 88/11kV SS Standby  Transformer 2 11kV SRG ARR X3</t>
  </si>
  <si>
    <t>Mondeo 88/11 kV SS Main 1 88kV Busbar VT X3</t>
  </si>
  <si>
    <t>Mondeo 88/11 kV SS Main 1 88kV Busbar1  X30</t>
  </si>
  <si>
    <t>Mondeo 88/11 kV SS Bus Section 1 88kV Main B/B 1 Isolator (124) X9</t>
  </si>
  <si>
    <t>Mondeo 88/11 kV SS Bus Section 1 88kV CTs (829A) X3</t>
  </si>
  <si>
    <t>Mondeo 88/11 kV SS Bus Section 1 88kV Circuit Breakers (120) X6</t>
  </si>
  <si>
    <t>Mondeo 88/11 kV SS Bus Section 1 88kV CTs (829B) X3</t>
  </si>
  <si>
    <t>Mondeo 88/11 kV SS Bus Section 1 88kV Main B/B 2 Isolator (128) x9</t>
  </si>
  <si>
    <t>Mondeo 88/11 kV SS Main 1 88kV Busbar 2  X32</t>
  </si>
  <si>
    <t>Mondeor 88/11kV SS Main 2 Busbar VT X3</t>
  </si>
  <si>
    <t>Mondeor 88/11 kV SS Transformer 2  88kV  CT (709)  X 3</t>
  </si>
  <si>
    <t>Mondeor 88/11 kV SS Transformer 2 88 kV Circuit Breaker (210) X 6</t>
  </si>
  <si>
    <t>Mondeor 88/11 kV SS Transformer 2 88 kV Main B/B 2 Isolator (214) X9</t>
  </si>
  <si>
    <t>Mondeor 88/11 kV SS Transformer 2 88 kV Reserve B/B Isolator (216) X9</t>
  </si>
  <si>
    <t>Mondeor 88/11 kV SS Main 88 kV B/B Gantry 2  X15</t>
  </si>
  <si>
    <t>Mondeor 88/11 kV SS Transformer 1 88 kV Reserve B/B Isolator (116) X 9</t>
  </si>
  <si>
    <t>Mondeor 88/11 kV SS Main 88 kV B/B Gantry 1  X15</t>
  </si>
  <si>
    <t>Mondeor 88/11 kV SS Transformer 1 88 kV Reserve B/B 1 Isolator (114) X 9</t>
  </si>
  <si>
    <t>Mondeor 88/11 kV SS Transformer 1 88 kV Circuit Breaker (110) X 6</t>
  </si>
  <si>
    <t>Mondeor 88/11 kV SS Transformer 1  88kV CT (909) X 3</t>
  </si>
  <si>
    <t xml:space="preserve">Mondeor 88/11 kV SS Transformer 1  88kV  B/B (119) X 6 </t>
  </si>
  <si>
    <t xml:space="preserve">Mondeor 88/11 kV SS Transformer 1  11kV  B/B (119) X 3 </t>
  </si>
  <si>
    <t xml:space="preserve">Mondeor 88/11 kV SS Transformer 1  88kV  Bushings (119) X 4 </t>
  </si>
  <si>
    <t xml:space="preserve">Mondeor 88/11 kV SS Transformer 1  11kV  Bushings (119) X 4 </t>
  </si>
  <si>
    <t>Mondeor 88/11 kV SS Transformer 3  88kV  CT (609) X 3</t>
  </si>
  <si>
    <t>Mondeor 88/11 kV SS Transformer 3  88kV  Main B/B 2 Isolator (314) X 9</t>
  </si>
  <si>
    <t>Mondeor 88/11 kV SS Transformer 3  88kV  Reserve B/B Isolator (316) X 9</t>
  </si>
  <si>
    <t>Mondeor 88/11 kV SS No Name For Future Transformer Isolator  88kV  X 9</t>
  </si>
  <si>
    <t>Mondeor 88/11 kV SS Bus Coupler 88kV Reserve B/B Isolator (136) X 9</t>
  </si>
  <si>
    <t>Mondeor 88/11 kV SS Bus Coupler 88kV Main B/B 2 Isolator (134) X 9</t>
  </si>
  <si>
    <t>Mondeor 88/11 kV SS Bus Coupler 88 kV CT (1139A) X 3</t>
  </si>
  <si>
    <t>Mondeor 88/11 kV SS Bus Coupler 88 kV CT (1139B) X 3</t>
  </si>
  <si>
    <t>Mondeor 88/ 11 kV SS Bus Coupler 88 kV Circuit Breaker (130) X 6</t>
  </si>
  <si>
    <t xml:space="preserve"> Mondeor 88/11 kV SS Mul/Pro 88 kV Line Earth Switch (1201) X 9</t>
  </si>
  <si>
    <t>Mondeor 88/11 kV SS Mul/Pro 88 kV  CT (1209) X3</t>
  </si>
  <si>
    <t>Mondeor 88/11 kV SS Mul/Pro 88 kV Circuit Breaker  (1205) X 6</t>
  </si>
  <si>
    <t>Mondeor 88/11 kV SS Mul/Pro 88 kV Main B/B Isolator   (1204) X 9</t>
  </si>
  <si>
    <t>Mondeor 88/11 kV SS Mul/Pro 88 kV Reserve  B/B Isolator   (1206) X 9</t>
  </si>
  <si>
    <t>Mondeor 88/11 kV SS Eikenhof 2 88 kV Reserve  B/B Isolator   (506) X 9</t>
  </si>
  <si>
    <t>Mondeor 88/11 kV SS Eikenhof 2 88 kV Main  B/B 2 Isolator   (504) X 9</t>
  </si>
  <si>
    <t>Mondeor 88/11 kV SS Eikenhof 2 88 kV Circuit Breaker  (505) X 6</t>
  </si>
  <si>
    <t>Mondeor 88/11 kV SS Eikenhof 2 88 kV CT  (509)  X 3</t>
  </si>
  <si>
    <t>Mondeor 88/11 kV SS Eikenhof 2 88 kV Line Earth Switch  (501) X 9</t>
  </si>
  <si>
    <t>Mondeor 88/11 kV SS Eikenhof 1 88 kV Line Earth Switch  (401) X 9</t>
  </si>
  <si>
    <t>Mondeor 88/11 kV SS Eikenhof 1 88 kV CT  (409) X 3</t>
  </si>
  <si>
    <t xml:space="preserve">Mondeor 88/11 kV SS Eikenhof 1 88 kV Circuit Breaker  (405) X 6 </t>
  </si>
  <si>
    <t xml:space="preserve">Mondeor 88/11 kV SS Eikenhof 1 88 kV Main B/B 2 Isolator  (404) X 9 </t>
  </si>
  <si>
    <t>Mondeor 88/11 kV SS Eikenhof 1 88 kV Main B/B Isolator  (406) X 9</t>
  </si>
  <si>
    <t>Mondeor 88/11 kV SS Eikenhof 3 88 kV Main B/B Isolator  (1306) X 9</t>
  </si>
  <si>
    <t>Mondeor 88/11 kV SS Prospect 3 88 kV Main B/B 1 Isolator  (1304) X 9</t>
  </si>
  <si>
    <t>Mondeor 88/11 kV SS Prospect 3 88 kV Circuit Breaker  (1305) X 6</t>
  </si>
  <si>
    <t xml:space="preserve">Mondeor 88/11 kV SS Prospect 3 88 kV  CT  (1309) X 3  </t>
  </si>
  <si>
    <t>Mondeor 88/11 kV SS Prospect 3 88 kV Line Earth Switch  (1301) X 9</t>
  </si>
  <si>
    <t>Mondeor 88/11kV SS Transformer 3 88kV Bushings X4</t>
  </si>
  <si>
    <t>Mondeor 88/11kV SS Transformer 3 11kV Bushings X4</t>
  </si>
  <si>
    <t>Mondeor 88/11kV SS Transformer 3 11kV Cable Sealing End X3</t>
  </si>
  <si>
    <t>Mondeor 88/11kV SS Standby Transformer 2 88kV Bushings X4</t>
  </si>
  <si>
    <t>Mondeor 88/11kV SS Standby Transformer 2 11kV Bushings X4</t>
  </si>
  <si>
    <t>Mondeor 88/11kV SS Standby Transformer 2 11kV Cable Sealing End X3</t>
  </si>
  <si>
    <t>Mondeor 88/11kV SS Prospect/Orlando 2 Transformer 88kV Isolator X9</t>
  </si>
  <si>
    <t>Mondeor 88/11kV SS Prospect/Orlando 2 88kV Line Earth X9</t>
  </si>
  <si>
    <t>Mondeor SS, Bay 1, 88/11kV</t>
  </si>
  <si>
    <t>TSLN7750</t>
  </si>
  <si>
    <t>V100793</t>
  </si>
  <si>
    <t>Mondeor SS, Bay 2, 88/11kV</t>
  </si>
  <si>
    <t>V100794</t>
  </si>
  <si>
    <t>Mondeor SS, Bay 3, 88/11kV</t>
  </si>
  <si>
    <t>V100792</t>
  </si>
  <si>
    <t>Mondeor SS, Bay 1, 11/6.6kV</t>
  </si>
  <si>
    <t>FEC</t>
  </si>
  <si>
    <t>193974/3</t>
  </si>
  <si>
    <t>Mondeor SS, Bay 2, 11/6.6kV</t>
  </si>
  <si>
    <t>193974/1</t>
  </si>
  <si>
    <t>Mondeor_Auxiliary Bay 1</t>
  </si>
  <si>
    <t>BB Tech</t>
  </si>
  <si>
    <t>86275</t>
  </si>
  <si>
    <t>Mondeor 88/11kV SS 200kVA 11/0.415kV Aux_TRFR 1 (9L9)</t>
  </si>
  <si>
    <t>2017</t>
  </si>
  <si>
    <t>20993803/01</t>
  </si>
  <si>
    <t>11/0.415kV</t>
  </si>
  <si>
    <t>Mondeor_Auxiliary Bay 2</t>
  </si>
  <si>
    <t>AUXILARY TRANSFORMER NO 2 - AUX TRF 2 (2</t>
  </si>
  <si>
    <t>1990</t>
  </si>
  <si>
    <t>86244</t>
  </si>
  <si>
    <t>Mondeor, Bay1,  88/11kV</t>
  </si>
  <si>
    <t>VMIII350Y-123/B-10193W</t>
  </si>
  <si>
    <t xml:space="preserve">Mondeor, Bay2, 88/11kV </t>
  </si>
  <si>
    <t xml:space="preserve">Mondeor, Bay3, 88/11kV </t>
  </si>
  <si>
    <t>Mondeor 88/11kV SS Main 1 Busbar Red Phase VT</t>
  </si>
  <si>
    <t>VEOT145</t>
  </si>
  <si>
    <t>Mineral Oil</t>
  </si>
  <si>
    <t>2X500 VA</t>
  </si>
  <si>
    <t>100 Kv</t>
  </si>
  <si>
    <t>Mondeor 88/11kV SS Main 1 Busbar White Phase VT</t>
  </si>
  <si>
    <t>100 kV</t>
  </si>
  <si>
    <t>Mondeor 88/11kV SS Main 1 Busbar Blue Phase VT</t>
  </si>
  <si>
    <t>Mondeor 88/11kV SS Main 2 Busbar Red Phase VT</t>
  </si>
  <si>
    <t>Mondeor 88/11kV SS Main 2 Busbar White Phase VT</t>
  </si>
  <si>
    <t>Mondeor 88/11kV SS Main 2 Busbar Blue Phase VT</t>
  </si>
  <si>
    <t>Mondeor 88/11 kV SS Bus Section 1 88kV CT (829A) Red Phase</t>
  </si>
  <si>
    <t>IOSK145</t>
  </si>
  <si>
    <t>1.2 A</t>
  </si>
  <si>
    <t>145 Kv</t>
  </si>
  <si>
    <t>Mondeor 88/11 kV SS Bus Section 1 88kV CT (829A) White Phase</t>
  </si>
  <si>
    <t>Mondeor 88/11 kV SS Bus Section 1 88kV CT (829A) Blue Phase</t>
  </si>
  <si>
    <t>Mondeor 88/11 kV SS Bus Section 1 88kV CT (829B) Red Phase</t>
  </si>
  <si>
    <t>Mondeor 88/11 kV SS Bus Section 1 88kV CT (829B) White Phase</t>
  </si>
  <si>
    <t>Mondeor 88/11 kV SS Bus Section 1 88kV CT (829B) Blue Phase</t>
  </si>
  <si>
    <t>Mondeor 88/11 kV SS Transformer 2  88kV Red Phase CT (709)</t>
  </si>
  <si>
    <t>Mondeor 88/11 kV SS Transformer 2  88kV White Phase CT (709)</t>
  </si>
  <si>
    <t>Mondeor 88/11 kV SS Transformer 2  88kV Blue Phase CT (709)</t>
  </si>
  <si>
    <t>Mondeor 88/11 kV SS Transformer 1  88kV Red Phase CT (909)</t>
  </si>
  <si>
    <t>Mondeor 88/11 kV SS Transformer 1  88kV White Phase CT (909)</t>
  </si>
  <si>
    <t>Mondeor 88/11 kV SS Transformer 1  88kV Blue Phase CT (909)</t>
  </si>
  <si>
    <t>Mondeor 88/11 kV SS Transformer 3  88kV Red Phase CT (609)</t>
  </si>
  <si>
    <t>Mondeor 88/11 kV SS Transformer 3  88kV White Phase CT (609)</t>
  </si>
  <si>
    <t>Mondeor 88/11 kV SS Transformer 3  88kV Blue Phase CT (609)</t>
  </si>
  <si>
    <t>Mondeor 88/11 kV SS Bus Coupler 88 kV Red Phase CT (1139A)</t>
  </si>
  <si>
    <t>Mondeor 88/11 kV SS Bus Coupler 88 kV White Phase CT (1139A)</t>
  </si>
  <si>
    <t>Mondeor 88/11 kV SS Bus Coupler 88 kV Blue Phase CT (1139A)</t>
  </si>
  <si>
    <t>Mondeor 88/11 kV SS Bus Coupler 88 kV Red Phase CT (1139B)</t>
  </si>
  <si>
    <t>Mondeor 88/11 kV SS Bus Coupler 88 kV White Phase CT (1139B)</t>
  </si>
  <si>
    <t>Mondeor 88/11 kV SS Bus Coupler 88 kV Blue Phase CT (1139B)</t>
  </si>
  <si>
    <t>Mondeor 88/11 kV SS Mul/Pro 88 kV Red Phase CT (1209)</t>
  </si>
  <si>
    <t>Mondeor 88/11 kV SS Mul/Pro 88 kV White Phase CT (1209)</t>
  </si>
  <si>
    <t>Mondeor 88/11 kV SS Mul/Pro 88 kV BLue Phase CT (1209)</t>
  </si>
  <si>
    <t xml:space="preserve">Mondeor 88/11 kV SS Eikenhof 2 88 kV Red Phase CT  (509)  </t>
  </si>
  <si>
    <t xml:space="preserve">Mondeor 88/11 kV SS Eikenhof 2 88 kV White Phase CT  (509)  </t>
  </si>
  <si>
    <t xml:space="preserve">Mondeor 88/11 kV SS Eikenhof 2 88 kV Blue Phase CT  (509)  </t>
  </si>
  <si>
    <t xml:space="preserve">Mondeor 88/11 kV SS Eikenhof 1 88 kV Red Phase CT  (409)  </t>
  </si>
  <si>
    <t xml:space="preserve">Mondeor 88/11 kV SS Eikenhof 1 88 kV White Phase CT  (409)  </t>
  </si>
  <si>
    <t xml:space="preserve">Mondeor 88/11 kV SS Eikenhof 1 88 kV Blue Phase CT  (409)  </t>
  </si>
  <si>
    <t xml:space="preserve">Mondeor 88/11 kV SS Prospect 3 88 kV Red Phase CT  (1309)  </t>
  </si>
  <si>
    <t xml:space="preserve">Mondeor 88/11 kV SS Prospect 3 88 kV White Phase CT  (1309)  </t>
  </si>
  <si>
    <t xml:space="preserve">Mondeor 88/11 kV SS Prospect 3 88 kV Blue Phase CT  (1309)  </t>
  </si>
  <si>
    <t>Mondeor 88/11kV SS Main 1 88kV Busbar VTJunction Box</t>
  </si>
  <si>
    <t>Mondeor 88/11 kV SS Bus Section 1 88kV CTs (829A) Junction Box</t>
  </si>
  <si>
    <t>Mondeor 88/11 kV SS Bus Section 1 88kV CTs (829B) Junction Box</t>
  </si>
  <si>
    <t>Mondeor 88/11kV SS Yard Marshalling Kiosk 4</t>
  </si>
  <si>
    <t>Mondeor 88/11kV SS Main 2 Busbar VT Junction Box</t>
  </si>
  <si>
    <t>Mondeor 88/11 kV SS Transformer 2  88kV  CT (709)  Junction Box</t>
  </si>
  <si>
    <t>Mondeor 88/11 kV SS Transformer 1  88kV CT (909) Junction Box</t>
  </si>
  <si>
    <t>Mondeor 88/11 kV SS Transformer 3  88kV  CT (609) Junction Box</t>
  </si>
  <si>
    <t xml:space="preserve">Mondeor 88/11 kV SS Yard Marshalling Kiosk 3 </t>
  </si>
  <si>
    <t>Mondeor 88/11 kV SS Bus Coupler 88 kV CT (1139A) Junction Box</t>
  </si>
  <si>
    <t>Mondeor 88/11 kV SS Bus Coupler 88 kV CT (1139B) Junction Box</t>
  </si>
  <si>
    <t>Mondeor 88/11 kV SS Mul/Pro 88 kV  CT (1209) Junction Box</t>
  </si>
  <si>
    <t>Mondeor 88/11 kV SS Eikenhof 2 88 kV CT  (509) Junction Box</t>
  </si>
  <si>
    <t xml:space="preserve">Mondeor 88/11 kV SS Eikenhof 1 88 kV CT  (409) Junction Box  </t>
  </si>
  <si>
    <t>Mondeor 88/11 kV SS Eikenhof 1 88 kV Yard Marshalling Kiosk 2</t>
  </si>
  <si>
    <t>Mondeor 88/11 kV SS Prospect 3 88 kV  CT  (1309) Junction Box</t>
  </si>
  <si>
    <t>Mondeor 88/11kV SS  New 88/11kV Transformer 1 (119)</t>
  </si>
  <si>
    <t>Mondeor 88/11kV Control Room, 11kV 1TO 2L5 &amp; 3L5, 1TO-Bay 1 Main Protection,</t>
  </si>
  <si>
    <t>EZA02028-001</t>
  </si>
  <si>
    <t>Mondeor 88/11kV Control Room, 11kV 1TO 2L5 &amp; 3L5, 1TO-Bay 1 Bay Control &amp; Backup Protection</t>
  </si>
  <si>
    <t>Mondeor 88/11kV Control Room, 11kV 1TO 2L5 &amp; 3L5, 2L5-Bay 2 Bay Control &amp; Backup Protection</t>
  </si>
  <si>
    <t>Mondeor 88/11kV Control Room, 11kV 1TO 2L5 &amp; 3L5, 3L5-Bay 3 Bay Control &amp; Backup Protection</t>
  </si>
  <si>
    <t>SEL751A</t>
  </si>
  <si>
    <t>Mondeor 88/11kV Control Room, 11kV 1TO 2L5 &amp; 3L5, Test Terminals X9</t>
  </si>
  <si>
    <t>Mondeor 88/11kV Control Room, 11kV 4L5 5L5 &amp; 6L5, 4L5-Bay 4 Bay Control &amp; Backup Protection</t>
  </si>
  <si>
    <t>EZA02028-002</t>
  </si>
  <si>
    <t>Mondeor 88/11kV Control Room, 11kV 4L5 5L5 &amp; 6L5, 5L5-Bay 5 Bay Control &amp; Backup Protection</t>
  </si>
  <si>
    <t>Mondeor 88/11kV Control Room, 11kV 4L5 5L5 &amp; 6L5, 6L5-Bay 6 Differential Protection</t>
  </si>
  <si>
    <t>Mondeor 88/11kV Control Room, 11kV 4L5 5L5 &amp; 6L5, Test Terminals X9</t>
  </si>
  <si>
    <t>Mondeor 88/11kV Control Room, 11kV 7L5 8L5 &amp; 1CO, 7L5-Bay 7 Bay Control &amp; Backup Protection</t>
  </si>
  <si>
    <t>EZA02028-003</t>
  </si>
  <si>
    <t>Mondeor 88/11kV Control Room, 11kV 7L5 8L5 &amp; 1CO, 7L5-Bay 7 Differential Protection</t>
  </si>
  <si>
    <t>1YF192190573</t>
  </si>
  <si>
    <t>Mondeor 88/11kV Control Room, 11kV 7L5 8L5 &amp; 1CO, 8L5-Bay 8 Bay Control &amp; Backup Protection</t>
  </si>
  <si>
    <t>Mondeor 88/11kV Control Room, 11kV 7L5 8L5 &amp; 1CO, 1CO-Bay 9 Bay Control &amp; Main Protection</t>
  </si>
  <si>
    <t>Mondeor 88/11kV Control Room, 11kV 7L5 8L5 &amp; 1CO, Test Terminals X8</t>
  </si>
  <si>
    <t>Mondeor 88/11kV Control Room, 11kV 10L5, 11L5 &amp; 12L5, 10L5-Bay 10 Bay Control &amp; Backup Protection</t>
  </si>
  <si>
    <t>EZA02028-004</t>
  </si>
  <si>
    <t>Mondeor 88/11kV Control Room, 11kV 10L5, 11L5 &amp; 12L5, 10L50-Bay 10 Differential Protection</t>
  </si>
  <si>
    <t>1YF192190575</t>
  </si>
  <si>
    <t>Mondeor 88/11kV Control Room, 11kV 10L5, 11L5 &amp; 12L5, 11L5-Bay 11 Bay Control &amp; Backup Protection</t>
  </si>
  <si>
    <t>Mondeor 88/11kV Control Room, 11kV 10L5, 11L5 &amp; 12L5, 12L5-Bay 12 Bay Control &amp; Backup Protection</t>
  </si>
  <si>
    <t>Mondeor 88/11kV Control Room, 11kV 10L5, 11L5 &amp; 12L5, 12L5-Bay 12 Differential Protection</t>
  </si>
  <si>
    <t>1YF192190560</t>
  </si>
  <si>
    <t>Mondeor 88/11kV Control Room, 11kV 10L5, 11L5 &amp; 12L5, Test Terminals X9</t>
  </si>
  <si>
    <t>Mondeor 88/11kV Control Room, 11kV 13L5 14L5 &amp; 15L5, 13L5-Bay 13 Bay Control &amp; Backup Protection</t>
  </si>
  <si>
    <t>EZA02028-005</t>
  </si>
  <si>
    <t>Mondeor 88/11kV Control Room, 11kV 13L5 14L5 &amp; 15L5, 14L5-Bay 14 Bay Control &amp; Backup Protection</t>
  </si>
  <si>
    <t>Mondeor 88/11kV Control Room, 11kV 13L5 14L5 &amp; 15L5, 15L5-Bay 15 Bay Control &amp; Backup Protection</t>
  </si>
  <si>
    <t>Mondeor 88/11kV Control Room, 11kV 13L5 14L5 &amp; 15L5, Test Terminal X9</t>
  </si>
  <si>
    <t>Mondeor 88/11kV Control Room, 11kV 16L5 2CO &amp; 2TO, 16L5-Bay 16 Bay Control &amp; Backup Protection</t>
  </si>
  <si>
    <t>EZA02028-006</t>
  </si>
  <si>
    <t>Mondeor 88/11kV Control Room, 11kV 16L5 2CO &amp; 2TO, 2CO-Bay 17 Bay Control &amp; Main Protection</t>
  </si>
  <si>
    <t>Mondeor 88/11kV Control Room, 11kV 16L5 2CO &amp; 2TO, 2TO-Bay 18 Bay Control &amp; Backup Protection</t>
  </si>
  <si>
    <t>Mondeor 88/11kV Control Room, 11kV 16L5 2CO &amp; 2TO, 2TO-Bay 18 Main Protection</t>
  </si>
  <si>
    <t>Mondeor 88/11kV Control Room, 11kV 16L5 2CO &amp; 2TO, Test Terminals X8</t>
  </si>
  <si>
    <t>Mondeor 88/11kV Control Room, 11kV 1SO 53CO &amp; 21L5, 1SO-Bay 19 Bay Control &amp; Backup Protection</t>
  </si>
  <si>
    <t>EZA02028-007</t>
  </si>
  <si>
    <t>Mondeor 88/11kV Control Room, 11kV 1SO 53CO &amp; 21L5, 1SO-Bay 19 Differential Protection</t>
  </si>
  <si>
    <t>1YF192190557</t>
  </si>
  <si>
    <t>Mondeor 88/11kV Control Room, 11kV 1SO 53CO &amp; 21L5, 53CO-Bay 20 Bay Control &amp; Main Protection</t>
  </si>
  <si>
    <t>Mondeor 88/11kV Control Room, 11kV 1SO 53CO &amp; 21L5, 21L5-Bay 21 Bay Control &amp; Backup Protection</t>
  </si>
  <si>
    <t>Mondeor 88/11kV Control Room, 11kV 1SO 53CO &amp; 21L5, Test Terminals X8</t>
  </si>
  <si>
    <t>Mondeor 88/11kV Control Room, 11kV 22L5, 23L5 &amp; 24L5 -22L5 Bay 22 Bay Control &amp; Main Protection</t>
  </si>
  <si>
    <t>EZA02028-008</t>
  </si>
  <si>
    <t>Mondeor 88/11kV Control Room, 11kV 22L5, 23L5 &amp; 24L5, 23L5-Bay 23 Bay Control &amp; Backup Protection</t>
  </si>
  <si>
    <t>Mondeor 88/11kV Control Room, 11kV22L5, 23L5 &amp; 24L5, 24L5-Bay 24 Bay Control &amp; Backup Protection</t>
  </si>
  <si>
    <t>Mondeor 88/11kV Control Room, 11kV 22L5, 23L5 &amp; 24L5, Test Terminals X9</t>
  </si>
  <si>
    <t>Mondeor 88/11kV Control Room, 11kV 25L5 26L5 &amp; 27L5, 25L5-Bay 25 Bay Control &amp; Backup Protection</t>
  </si>
  <si>
    <t>EZA02028-009</t>
  </si>
  <si>
    <t>Mondeor 88/11kV Control Room, 11kV  25L5 26L5 &amp; 27L5, 25L5-Bay 25 Differential Protection</t>
  </si>
  <si>
    <t>1YF192190615</t>
  </si>
  <si>
    <t>Mondeor 88/11kV Control Room, 11kV  25L5 26L5 &amp; 27L5, 26L5-Bay 26 Bay Control &amp; Main Protection</t>
  </si>
  <si>
    <t>Mondeor 88/11kV Control Room, 11kV  25L5 26L5 &amp; 27L5, 27L5-Bay 27 Bay Control &amp; Backup Protection</t>
  </si>
  <si>
    <t>Mondeor 88/11kV Control Room, 11kV 25L5 26L5 &amp; 27L5, Test Terminals X9</t>
  </si>
  <si>
    <t>Mondeor 88/11kV Control Room, 11kV  25L5 26L5 &amp; 27L5, 26L5-Bay 26 Differential Protection</t>
  </si>
  <si>
    <t>1YF192190625</t>
  </si>
  <si>
    <t>Mondeor 88/11kV Control Room, 11kV  25L5 26L5 &amp; 27L5, 27L5-Bay 27 Differential Protection</t>
  </si>
  <si>
    <t>1YF192190574</t>
  </si>
  <si>
    <t>Mondeor 88/11kV Control Room, 11kV 24C0 29L5 &amp; 30L5, 4C0-Bay 28 Bay Control &amp; Backup Protection</t>
  </si>
  <si>
    <t>EZA02028-010</t>
  </si>
  <si>
    <t>Mondeor 88/11kV Control Room, 11kV 24C0 29L5 &amp; 30L5, 29L5-Bay 29 Differential Protection</t>
  </si>
  <si>
    <t>1YF192190620</t>
  </si>
  <si>
    <t>Mondeor 88/11kV Control Room, 11kV 24C0 29L5 &amp; 30L5, 29L5-Bay 29 Bay Control &amp; Main Protection</t>
  </si>
  <si>
    <t>Mondeor 88/11kV Control Room, 11kV  24C0 29L5 &amp; 30L5, 30L5-Bay 230 Bay Control &amp; Backup Protection</t>
  </si>
  <si>
    <t>Mondeor 88/11kV Control Room, 11kV 24C0 29L5 &amp; 30L5, Test Terminals X8</t>
  </si>
  <si>
    <t>Mondeor 88/11kV Control Room, 11kV 24C0 29L5 &amp; 30L5, 30L5-Bay 30 Differential Protection</t>
  </si>
  <si>
    <t>1YF192190576</t>
  </si>
  <si>
    <t>Mondeor 88/11kV Control Room, 11kV 31L5 32L5 &amp; 33L5, 31L5-Bay 31  Bay Control &amp; Backup Protection</t>
  </si>
  <si>
    <t>EZA02028-011</t>
  </si>
  <si>
    <t>Mondeor 88/11kV Control Room, 11kV  31L5 32L5 &amp; 33L5, 29L5-Bay 31 Differential Protection</t>
  </si>
  <si>
    <t>1YF192190551</t>
  </si>
  <si>
    <t>Mondeor 88/11kV Control Room, 11kV  31L5 32L5 &amp; 33L5, 29L5-Bay 32 Bay Control &amp; Main Protection</t>
  </si>
  <si>
    <t>Mondeor 88/11kV Control Room, 11kV   31L5 32L5 &amp; 33L5, 30L5-Bay 33 Bay Control &amp; Backup Protection</t>
  </si>
  <si>
    <t>Mondeor 88/11kV Control Room, 11kV 24C0 29L5 &amp; 30L5, Test Terminals X9</t>
  </si>
  <si>
    <t>Mondeor 88/11kV Control Room, 11kV  34L5 35L5 &amp; 3T0, 34L5-Bay 34 Bay Control &amp; Backup Protection</t>
  </si>
  <si>
    <t>EZA02028-012</t>
  </si>
  <si>
    <t>Mondeor 88/11kV Control Room, 11kV 34L5 35L5 &amp; 3T0, 35L5-Bay 35 Bay Control &amp; Main Protection</t>
  </si>
  <si>
    <t>Mondeor 88/11kV Control Room, 11kV 34L5 35L5 &amp; 3T0, 3T0-Bay 36 Bay Control &amp; Backup Protection</t>
  </si>
  <si>
    <t>Mondeor 88/11kV Control Room, 11kV 34L5 35L5 &amp; 3T0, 2TO-Bay 136Main Protection</t>
  </si>
  <si>
    <t>Mondeor 88/11kV Control Room, 11kV 34L5 35L5 &amp; 3T0, Test Terminals X9</t>
  </si>
  <si>
    <t>Mondeor 88/11kV Control Room, 88kV Robertsham 1, Bay Control &amp; B/U Protection Relay</t>
  </si>
  <si>
    <t>EZA02028-013</t>
  </si>
  <si>
    <t>Mondeor 88/11kV Control Room, 88kV Robertsham 1, Main Protection 1 Relay</t>
  </si>
  <si>
    <t>Mondeor 88/11kV Control Room, 88kV Robertsham 1, Main Protection 2 Relay</t>
  </si>
  <si>
    <t>Mondeor 88/11kV Control Room, 88kV Robertsham 1, Test Terminals X9</t>
  </si>
  <si>
    <t>Mondeor 88/11kV Control Room, 88kV Orlando 1, Bay Control &amp; B/U Protection Relay</t>
  </si>
  <si>
    <t>EZA02028-014</t>
  </si>
  <si>
    <t>Mondeor 88/11kV Control Room, 88kV Orlando1, Main Protection 1 Relay</t>
  </si>
  <si>
    <t>Mondeor 88/11kV Control Room, 88kV Orlando 1, Main Protection 2 Relay</t>
  </si>
  <si>
    <t>Mondeor 88/11kV Control Room, 88kV Orlando 1, Test Terminals X9</t>
  </si>
  <si>
    <t>Mondeor 88/11kV Control Room, 88kV Orlando 2, Bay Control &amp; B/U Protection Relay</t>
  </si>
  <si>
    <t>EZA02028-015</t>
  </si>
  <si>
    <t>Mondeor 88/11kV Control Room, 88kV Orlando2, Main Protection 1 Relay</t>
  </si>
  <si>
    <t>Mondeor 88/11kV Control Room, 88kV Orlando 2, Main Protection 2 Relay</t>
  </si>
  <si>
    <t>Mondeor 88/11kV Control Room, 88kV Orlando 2, Test Terminals X9</t>
  </si>
  <si>
    <t>Mondeor 88/11kV Control Room, 88kV Eikenhof 1, Bay Control &amp; B/U Protection Relay</t>
  </si>
  <si>
    <t>EZA02028-018</t>
  </si>
  <si>
    <t>Mondeor 88/11kV Control Room, 88kV Eikenhof 1, Main Protection 1 Relay</t>
  </si>
  <si>
    <t>Mondeor 88/11kV Control Room, 88kV Eikenhof 1, Main Protection 2 Relay</t>
  </si>
  <si>
    <t>Mondeor 88/11kV Control Room, 88kV Eikenhof 1, Test Terminals X9</t>
  </si>
  <si>
    <t>Mondeor 88/11kV Control Room, 88kV Eikenhof 2, Bay Control &amp; B/U Protection Relay</t>
  </si>
  <si>
    <t>EZA02028-017</t>
  </si>
  <si>
    <t>Mondeor 88/11kV Control Room, 88kV Eikenhof 2, Main Protection 1 Relay</t>
  </si>
  <si>
    <t>Mondeor 88/11kV Control Room, 88kV Eikenhof 2, Main Protection 2 Relay</t>
  </si>
  <si>
    <t>Mondeor 88/11kV Control Room, 88kV Eikenhof 2, Test Terminals X9</t>
  </si>
  <si>
    <t>Mondeor 88/11kV Control Room, 88/11kVTransformer 3, Bay Control &amp; B/U Protection Relay</t>
  </si>
  <si>
    <t>Mondeor 88/11kV Control Room, 88/11kVTransformer 3, Main Protection 1 Relay</t>
  </si>
  <si>
    <t>Mondeor 88/11kV Control Room, 88/11kV Transformer 3 Main Protection 2 Relay</t>
  </si>
  <si>
    <t>Mondeor 88/11kV Control Room, 88/11kV Tranformer 3 Test Terminals X7</t>
  </si>
  <si>
    <t>Mondeor 88/11kV Control Room, 88/11kVTransformer 2, Bay Control &amp; B/U Protection Relay</t>
  </si>
  <si>
    <t>EZA02028-019</t>
  </si>
  <si>
    <t>Mondeor 88/11kV Control Room, 88/11kVTransformer 2, Main Protection 1 Relay</t>
  </si>
  <si>
    <t>Mondeor 88/11kV Control Room, 88/11kV Transformer 2 Main Protection 2 Relay</t>
  </si>
  <si>
    <t>Mondeor 88/11kV Control Room, 88/11kV Tranformer 2 Test Terminals X7</t>
  </si>
  <si>
    <t>Mondeor 88/11kV Control Room, 88/11kVTransformer 1, Bay Control &amp; B/U Protection Relay</t>
  </si>
  <si>
    <t>EZA02028-022</t>
  </si>
  <si>
    <t>Mondeor 88/11kV Control Room, 88/11kVTransformer 1, Main Protection 1 Relay</t>
  </si>
  <si>
    <t>Mondeor 88/11kV Control Room, 88/11kV Transformer 1 Main Protection 2 Relay</t>
  </si>
  <si>
    <t>Mondeor 88/11kV Control Room, 88/11kV Tranformer 1 Test Terminals X7</t>
  </si>
  <si>
    <t>Mondeor 88/11kV Control Room, 88/11kVTransformer 4, Bay Control &amp; B/U Protection Relay</t>
  </si>
  <si>
    <t>EZA02028-023</t>
  </si>
  <si>
    <t>Mondeor 88/11kV Control Room, 88/11kVTransformer 4, Main Protection 1 Relay</t>
  </si>
  <si>
    <t>Mondeor 88/11kV Control Room, 88/11kV Transformer 4 Main Protection 2 Relay</t>
  </si>
  <si>
    <t>Mondeor 88/11kV Control Room, 88/11kV Tranformer 4 Test Terminals X7</t>
  </si>
  <si>
    <t>Mondeor 88/11kV Control Room, Prospect 4, Bay Control &amp; B/U Protection Relay</t>
  </si>
  <si>
    <t>EZA02028-026</t>
  </si>
  <si>
    <t>Mondeor 88/11kV Control Room, Prospect 4, Main Protection 1 Relay</t>
  </si>
  <si>
    <t>Mondeor 88/11kV Control Room, Prospect 4 Main Protection 2 Relay</t>
  </si>
  <si>
    <t>Mondeor 88/11kV Control Room, Prospect 4 Test Terminals X9</t>
  </si>
  <si>
    <t>Mondeor 88/11kV Control Room, Prospect 3, Bay Control &amp; B/U Protection Relay</t>
  </si>
  <si>
    <t>EZA02028-027</t>
  </si>
  <si>
    <t>Mondeor 88/11kV Control Room, Prospect 3, Main Protection 1 Relay</t>
  </si>
  <si>
    <t>Mondeor 88/11kV Control Room, Prospect 3 Main Protection 2 Relay</t>
  </si>
  <si>
    <t>Mondeor 88/11kV Control Room, Prospect 3 Test Terminals X9</t>
  </si>
  <si>
    <t>Mondeor 88/11kV Control Room, 88kV Prospect 2, Bay Control &amp; B/U Protection Relay</t>
  </si>
  <si>
    <t>EZA02028-028</t>
  </si>
  <si>
    <t>Mondeor 88/11kV Control Room,88kV  Prospect 2, Main Protection 1 Relay</t>
  </si>
  <si>
    <t>Mondeor 88/11kV Control Room,88kV  Prospect 2 Main Protection 2 Relay</t>
  </si>
  <si>
    <t>Mondeor 88/11kV Control Room, 88kV Prospect 2 Test Terminals X9</t>
  </si>
  <si>
    <t>Mondeor 88/11kV Control Room, Prospect 1, Bay Control &amp; B/U Protection Relay</t>
  </si>
  <si>
    <t>EZA02028-029</t>
  </si>
  <si>
    <t>Mondeor 88/11kV Control Room, Prospect 1, Main Protection 1 Relay</t>
  </si>
  <si>
    <t>Mondeor 88/11kV Control Room, Prospect 1 Main Protection 2 Relay</t>
  </si>
  <si>
    <t>Mondeor 88/11kV Control Room, Prospect 1 Test Terminals X9</t>
  </si>
  <si>
    <t>Mondeor 88/11kV Control Room, 88kV Robertsham 2, Bay Control &amp; B/U Protection Relay</t>
  </si>
  <si>
    <t>EZA02028-030</t>
  </si>
  <si>
    <t>Mondeor 88/11kV Control Room, 88kV Robertsham 2, Main Protection 1 Relay</t>
  </si>
  <si>
    <t>Mondeor 88/11kV Control Room, 88kV Robertsham 2, Main Protection 2 Relay</t>
  </si>
  <si>
    <t>Mondeor 88/11kV Control Room, 88kV Robertsham 2, Test Terminals X9</t>
  </si>
  <si>
    <t>Mondeor 88/11kV Control Room, 88kV BusZone (RP1), Buszone Relay RedPhase</t>
  </si>
  <si>
    <t>EZA02028-031</t>
  </si>
  <si>
    <t>Mondeor 88/11kV Control Room, 88kV BusZone (RP1), Buszone Relay BluePhase</t>
  </si>
  <si>
    <t>Mondeor 88/11kV Control Room, 88kV BusZone (RP2), Buszone Relay WhitePhase</t>
  </si>
  <si>
    <t>Mondeor 88/11kV Control Room, 88kVBus Section 1, Bay Control &amp; B/U Protection Relay</t>
  </si>
  <si>
    <t>EZA02028-021</t>
  </si>
  <si>
    <t>Mondeor 88/11kV Control Room, 88kV Bus Section 1, Main Protection 1 Relay</t>
  </si>
  <si>
    <t>Mondeor 88/11kV Control Room, 88kV Bus Section 1, Main Protection 2 Relay</t>
  </si>
  <si>
    <t>Mondeor 88/11kV Control Room, 88kV Bus Section 1, Test Terminals X5</t>
  </si>
  <si>
    <t>Mondeor 88/11kV Control Room, 88kVBus Coupler 1, Bay Control &amp; B/U Protection Relay</t>
  </si>
  <si>
    <t>EZA02028-025</t>
  </si>
  <si>
    <t>Mondeor 88/11kV Control Room, 88kV Bus Coupler 1 Main Protection 1 Relay</t>
  </si>
  <si>
    <t>Mondeor 88/11kV Control Room, 88kV Bus  Coupler 1, Main Protection 2 Relay</t>
  </si>
  <si>
    <t>Mondeor 88/11kV Control Room, 88kV Bus Coupler 1, Test Terminals X5</t>
  </si>
  <si>
    <t>Mondeor 88/11kV Control Room, 88kV Tap Change Panel 1, 88/11kV Transformer 2 tap change</t>
  </si>
  <si>
    <t>REG_DA</t>
  </si>
  <si>
    <t>M15076189</t>
  </si>
  <si>
    <t>EZA02028-024</t>
  </si>
  <si>
    <t>Mondeor 88/11kV Control Room, 88kV Tap Change Panel 1, 88/11kV Transformer 3 tap change</t>
  </si>
  <si>
    <t>M15076191</t>
  </si>
  <si>
    <t>Mondeor 88/11kV Control Room, 88kV Tap Change Panel 1, Test Terminals X2</t>
  </si>
  <si>
    <t>Mondeor 88/11kV Control Room, 88kV Tap Change Panel 2, 88/11kV Transformer 1 tap change</t>
  </si>
  <si>
    <t>M15076180</t>
  </si>
  <si>
    <t>EZA02028-020</t>
  </si>
  <si>
    <t>Mondeor 88/11kV Control Room, 88kV Tap Change Panel 2, 88/11kV Transformer 4 tap change</t>
  </si>
  <si>
    <t>M15076196</t>
  </si>
  <si>
    <t>Mondeor 88/11kV Control Room, 88kV Tap Change Panel 2, Test Terminals X2</t>
  </si>
  <si>
    <t>Mondeor 88/11kV Control Room, Incomer1/Transformer 1/ Standby Incomer 2, Incomer Intertrip Receiver</t>
  </si>
  <si>
    <t>GEC Measuremetns</t>
  </si>
  <si>
    <t>259925A</t>
  </si>
  <si>
    <t>Mondeor 88/11kV Control Room, Incomer1/Transformer 1/ Standby Incomer 2, Incomer Protection LV REF &amp; DiFF O/C</t>
  </si>
  <si>
    <t xml:space="preserve">Mondeor 88/11kV Control Room, Incomer1/Transformer 1/ Standby Incomer 2, Incomer Protection  O/C &amp; E/F B/W  &amp; NE/F </t>
  </si>
  <si>
    <t>Mondeor 88/11kV Control Room, Incomer1/Transformer 1/ Standby Incomer 2, Standby Incomer O/C &amp; E/F</t>
  </si>
  <si>
    <t>Mondeor 88/11kV Control Room, Incomer1/Transformer 1/ Standby Incomer 2, Interconnector Circulating Current 1</t>
  </si>
  <si>
    <t>SEL- 551</t>
  </si>
  <si>
    <t>Mondeor 88/11kV Control Room, Incomer1/Transformer 1/ Standby Incomer 2, Standby incomer Diff O/C</t>
  </si>
  <si>
    <t>Mondeor 88/11kV Control Room, Incomer1/Transformer 1/ Standby Incomer 2, Interconnector Circulating Current 2</t>
  </si>
  <si>
    <t>Mondeor 88/11kV Control Room, Incomer1/Transformer 1/ Standby Incomer 2,MVGC</t>
  </si>
  <si>
    <t>636436B</t>
  </si>
  <si>
    <t>Mondeor 88/11kV Control Room, Standby Transfomer 2, Standby Incomer Intertrip Receive</t>
  </si>
  <si>
    <t>570110B</t>
  </si>
  <si>
    <t>Mondeor 88/11kV Control Room, Standby Transfomer 2, Standby Incomer Protection LV REF</t>
  </si>
  <si>
    <t>Mondeor 88/11kV Control Room, Standby Transfomer 2, Standby Incomer Protection E/F B/W &amp; NE/F</t>
  </si>
  <si>
    <t>Mondeor 88/11kV Switch Gear Room 1, Buchlz Relay</t>
  </si>
  <si>
    <t>GEC Measurments</t>
  </si>
  <si>
    <t>VAA21ZG3201AV</t>
  </si>
  <si>
    <t>Mondeor 88/11kV Switch Gear Room 1, Relay</t>
  </si>
  <si>
    <t>MCAG14C1BD0002B</t>
  </si>
  <si>
    <t>617724C</t>
  </si>
  <si>
    <t>6104B3C</t>
  </si>
  <si>
    <t xml:space="preserve">Mondeor 88/11kV Switch Gear Room 1, Test Terminal </t>
  </si>
  <si>
    <t xml:space="preserve">Mondeor 88/11kV Switch Gear Room 2, Test Terminal </t>
  </si>
  <si>
    <t>Mondeor SS Control Room, Fire Alarm Control Panel</t>
  </si>
  <si>
    <t>Ziiton</t>
  </si>
  <si>
    <t>ZP3-2L</t>
  </si>
  <si>
    <t>230VAC</t>
  </si>
  <si>
    <t>Mondeor SS Ripple Control Room 2, Coupling Cell 2</t>
  </si>
  <si>
    <t>Ruscher Stoecklin</t>
  </si>
  <si>
    <t>T12/13/317/11</t>
  </si>
  <si>
    <t>69A</t>
  </si>
  <si>
    <t>Mondeor SS Ripple Control Room 1, Coupling Cell 1</t>
  </si>
  <si>
    <t>Mondeor SS Control Room,  88kV Metering Panel,88/11kV transformer 1</t>
  </si>
  <si>
    <t>Mondeor SS Control Room, 88kV Metering Panel,88/11kV transformer 2</t>
  </si>
  <si>
    <t>Mondeor SS Control Room,  88kV Metering Panel,88/11kV transformer 3</t>
  </si>
  <si>
    <t>Mondeor SS Control Room,  88kV Metering Panel,88/11kV transformer 4</t>
  </si>
  <si>
    <t>Mondeor SS Control Room,  88kV Metering Panel,Mondeor SS Control Room,  88kV Mulbarton 2 feeder</t>
  </si>
  <si>
    <t>Mondeor SS Control Room,  88kV Metering Panel,Mondeor SS Control Room,  88kV Mulbarton 1 feeder</t>
  </si>
  <si>
    <t>Mondeor SS Control Room,  88kV Metering Panel,Mondeor SS Control Room,  88kVProspect 2 feeder</t>
  </si>
  <si>
    <t>Mondeor SS Control Room,  88kV Metering Panel,Mondeor SS Control Room,  88kV Prospect 1 feeder</t>
  </si>
  <si>
    <t>Mondeor SS Control Room,  88kV Metering Panel,Mondeor SS Control Room,  88kV Robertsham  2 feeder</t>
  </si>
  <si>
    <t>Mondeor SS Control Room,  88kV Metering Panel,Mondeor SS Control Room,  88kV Robertsham  1 feeder</t>
  </si>
  <si>
    <t>Mondeor SS Control Room,  88kV Metering Panel,Mondeor SS Control Room,  88kV Orlando  1 feeder</t>
  </si>
  <si>
    <t>Mondeor SS Control Room,  88kV Metering Panel,Mondeor SS Control Room,  88kV Orlando  2 feeder</t>
  </si>
  <si>
    <t>Mondeor SS Control Room,  88kV Metering Panel,Mondeor SS Control Room,  88kV Eikenhof 1 feeder</t>
  </si>
  <si>
    <t>Mondeor SS Control Room,  88kV Metering Panel,Mondeor SS Control Room,  88kV Eikenhof 2 feeder</t>
  </si>
  <si>
    <t xml:space="preserve">Mondeor SS Control Room,  11kV Metering Panel,Mondeor SS Control Room,  11kV 1T0 incomer 1 </t>
  </si>
  <si>
    <t>Mondeor SS Control Room,  11kV Metering Panel,Mondeor SS Control Room,  11kV 2T0 incomer 2</t>
  </si>
  <si>
    <t>Mondeor SS Control Room,  11kV Metering Panel,Mondeor SS Control Room,  11kV 3T0 incomer 3</t>
  </si>
  <si>
    <t>Mondeor SS Control Room,  11kV Metering Panel,Mondeor SS Control Room,  11kV 4T0 incomer 4</t>
  </si>
  <si>
    <t>Mondeor SS Control Room,  88kV Metering Panel, Test Terminals X34</t>
  </si>
  <si>
    <t>Mondeor SS Control Room,  Incomer1/Transformer 1/ Standby Incomer 2</t>
  </si>
  <si>
    <t>StrikeTecnologies</t>
  </si>
  <si>
    <t>2x110V</t>
  </si>
  <si>
    <t>Mondeor SS Control Room, Telecontrol RTU Panel</t>
  </si>
  <si>
    <t>Mondeor SS Control Room, Old RTU Panels X2</t>
  </si>
  <si>
    <t>Mondeor SS Control Room, Telecontrol Panels X4</t>
  </si>
  <si>
    <t>Mondeor SS Control Room, Old UPS System</t>
  </si>
  <si>
    <t>Mondeor SS Control Room, Ethernet Panel</t>
  </si>
  <si>
    <t>SFU-K 203</t>
  </si>
  <si>
    <t>Mondeor SS Control Room, 88kV FOX615 Panel</t>
  </si>
  <si>
    <t>Mondeor SS Control Room, 88kV Prospect 2, Ethernet Switch</t>
  </si>
  <si>
    <t>Mondeor SS Control Room, 88kV Bus Section 1, Ethernet Switch</t>
  </si>
  <si>
    <t>Mondeor SS Control Room, 88kV Tap Change Panel 1, Ethernet Switch</t>
  </si>
  <si>
    <t>Mondeor SS Control Room, 88kV Tap Change Panel 2, Ethernet Switch</t>
  </si>
  <si>
    <t>Mondeor SS Control Room, 11kV QOS Panel, Ethernet Switch 1</t>
  </si>
  <si>
    <t>EZA02028-038</t>
  </si>
  <si>
    <t>Mondeor SS Control Room, Gateway/RTU Panel, Satelite Synchronised Clorck</t>
  </si>
  <si>
    <t>Mondeor SS Control Room, Gateway/RTU Panel, Ethernet Switch 1</t>
  </si>
  <si>
    <t>Mondeor SS Control Room, Gateway/RTU Panel, Ethernet Switch 2</t>
  </si>
  <si>
    <t>Mondeor SS Control Room, Gateway/RTU Panel, RTAC Gateway</t>
  </si>
  <si>
    <t>Mondeor SS Control Room, 110/84A Battery charger 1 &amp; 2</t>
  </si>
  <si>
    <t>CONTREP</t>
  </si>
  <si>
    <t>Mondeor SS Control Room, 110 DC Distribution Panel</t>
  </si>
  <si>
    <t>Mondeor SS Control Room, UPS  System Battery charger</t>
  </si>
  <si>
    <t>COM10</t>
  </si>
  <si>
    <t>230U2305-C001</t>
  </si>
  <si>
    <t>Mondeor SS Battery Room X52 Cells</t>
  </si>
  <si>
    <t>CHLORIDE</t>
  </si>
  <si>
    <t>Replacement Cost(Rands)</t>
  </si>
  <si>
    <t>Moffat 88/11kV Substation</t>
  </si>
  <si>
    <t>Bonsmara Rd</t>
  </si>
  <si>
    <t>City Deep Ext 1</t>
  </si>
  <si>
    <t>28°5'42.538" E</t>
  </si>
  <si>
    <t>26°13'28.374" S</t>
  </si>
  <si>
    <t>Moffat 88/11kV 11kV Feeder-Board 2 Room, Prospect 2 Incomer (2T0Y), (Bay 21)</t>
  </si>
  <si>
    <t>Moffat 88/11kV 11kV Feeder-Board 2 Room, Prospect 2 Incomer (2T0Z), (Bay 22)</t>
  </si>
  <si>
    <t>Moffat 88/11kV 11kV Feeder-Board 2 Room, Leer Street (23L5), (Bay 23)</t>
  </si>
  <si>
    <t>Moffat 88/11kV 11kV Feeder-Board 2 Room, Elandspark Ext 8-13 (2K0), (Bay 24)</t>
  </si>
  <si>
    <t>Moffat 88/11kV 11kV Feeder-Board 2 Room, Elandspark 11kV Dist. (25L5), (Bay 25)</t>
  </si>
  <si>
    <t>Moffat 88/11kV 11kV Feeder-Board 2 Room, Abattoir 11kV Standby Dist. (26L5), (Bay 26)</t>
  </si>
  <si>
    <t>Moffat 88/11kV 11kV Feeder-Board 2 Room, Electron to Moffat View EXT. (27L5), (Bay 27)</t>
  </si>
  <si>
    <t>Moffat 88/11kV 11kV Feeder-Board 2 Room, Tulisa Park (28L5), (Bay 28)</t>
  </si>
  <si>
    <t>Moffat 88/11kV 11kV Feeder-Board 2 Room, No Distributor Label, (Bay 29)</t>
  </si>
  <si>
    <t>Moffat 88/11kV 11kV Feeder-Board 2 Room, 11kV Bus-Section Isolator 2 (2S4), (Bay 30)</t>
  </si>
  <si>
    <t>Moffat 88/11kV 11kV Feeder-Board 2 Room, Steeledale to Steele Rd. (31L5), (Bay 31)</t>
  </si>
  <si>
    <t>Moffat 88/11kV 11kV Feeder-Board 2 Room, Klipriviersberg 11kV Dist. (32L5), (Bay 32)</t>
  </si>
  <si>
    <t>Moffat 88/11kV 11kV Feeder-Board 2 Room, Merino Avenue (33L5), (Bay 33)</t>
  </si>
  <si>
    <t>Moffat 88/11kV 11kV Feeder-Board 2 Room, Container Depot 1 (34L5), (Bay 34)</t>
  </si>
  <si>
    <t>Moffat 88/11kV 11kV Feeder-Board 2 Room, S.A.R. Container Depot 3 to C.B.H.V.C. 4 (35L5), (Bay 35)</t>
  </si>
  <si>
    <t>Moffat 88/11kV 11kV Feeder-Board 2 Room, Abattoir 1 to O.C.BH.V.C. 136 (36L5), (Bay 36)</t>
  </si>
  <si>
    <t>Moffat 88/11kV 11kV Feeder-Board 2 Room, Prospect 1 Standby Incomer (1T0Y), (Bay 37)</t>
  </si>
  <si>
    <t>Moffat 88/11kV 11kV Feeder-Board 2 Room, Prospect 1 Standby Incomer (1T0Z), (Bay 38)</t>
  </si>
  <si>
    <t>Moffat SS, 45MVA, Bay 1, 88/11kV</t>
  </si>
  <si>
    <t>Moffat SS, 45MVA, Bay 2, 88/11kV</t>
  </si>
  <si>
    <t>Moffat 88/11kV 11kV Feeder-Board 2 Room, Prospect 3 Incomer (2T0Y), (Bay 21) VT</t>
  </si>
  <si>
    <t>Moffat 88/11kV 11kV Feeder-Board 2 Room, Prospect 1 Standby Incomer (1T0Y), (Bay 37) VT</t>
  </si>
  <si>
    <t>Moffat SS 88kV Transformer 2 X3</t>
  </si>
  <si>
    <t>Moffat SS 88kV Transformer 1 X3</t>
  </si>
  <si>
    <t>Moffat SS 88kV Transformer 2, Surge Arrestors X3</t>
  </si>
  <si>
    <t>Moffat SS 88kV Transformer 2 X4</t>
  </si>
  <si>
    <t>Moffat SS 11kV Transformer 2, Busbar (Cable End) X3</t>
  </si>
  <si>
    <t>Moffat SS 11kV Transformer 2 X4</t>
  </si>
  <si>
    <t>Moffat SS 88kV Transformer 1, Surge Arrestors X3</t>
  </si>
  <si>
    <t>Moffat SS 88kV Transformer 1 X4</t>
  </si>
  <si>
    <t>Moffat SS 11kV Transformer 1 X4</t>
  </si>
  <si>
    <t>1ZSC8675300</t>
  </si>
  <si>
    <t>Moffat SS, Bay 2</t>
  </si>
  <si>
    <t>C75-2527</t>
  </si>
  <si>
    <t>Moffat SS 380V Transformer 1, Marshalling Kiosk</t>
  </si>
  <si>
    <t>Moffat SS 380V Transformer 2, Marshalling Kiosk</t>
  </si>
  <si>
    <t>Moffat SS Feederboard 2 Reactive Compensator</t>
  </si>
  <si>
    <t>Dry Keep</t>
  </si>
  <si>
    <t>Membrasep</t>
  </si>
  <si>
    <t>F625</t>
  </si>
  <si>
    <t>Moffat 88/11kV control room, Transformer control Panel, voltage regulating 1</t>
  </si>
  <si>
    <t>RK8210001-AB</t>
  </si>
  <si>
    <t>Moffat 88/11kV control room, Transformer control Panel, voltage regulating 2</t>
  </si>
  <si>
    <t>Moffat 88/11kV control room, Transformer control Panel, voltage regulating 3</t>
  </si>
  <si>
    <t>Moffat 88/11kV control room, Transformer control Panel, voltage regulating 4</t>
  </si>
  <si>
    <t>Moffat 88/11kV control room, Transformer control Panel, Transformer Fault Alarm</t>
  </si>
  <si>
    <t>Moffat 88/11kV control room, Transformer control Panel,  Transformer Fault Trip</t>
  </si>
  <si>
    <t>VAA93SPEC33514</t>
  </si>
  <si>
    <t>Moffat 88/11kV control room, Transformer control Panel,  Earth Fault Protection and Neutral Earth</t>
  </si>
  <si>
    <t>64203J</t>
  </si>
  <si>
    <t>Moffat 88/11kV control room, Prospect 1, Intetrip send</t>
  </si>
  <si>
    <t>VAJX11BF2202BA</t>
  </si>
  <si>
    <t>103160H</t>
  </si>
  <si>
    <t>Moffat 88/11kV control room, Prospect 1, Intetrip Receive</t>
  </si>
  <si>
    <t>102999H</t>
  </si>
  <si>
    <t>Moffat 88/11kV control room, Prospect 1, Restricted Earth Fault Protection Relay</t>
  </si>
  <si>
    <t>Moffat 88/11kV control room, Power Factor Correction Feeder Board 2 Control Panel, Capacitor Filter Protection Relay X2</t>
  </si>
  <si>
    <t>Moffat 88/11kV control room, Power Factor Correction Feeder Board 2 Control Panel, test terminals X2</t>
  </si>
  <si>
    <t>Moffat 88/11kV control room, Transformer 2 control panel, voltage regulating 1</t>
  </si>
  <si>
    <t>RK926003-AD</t>
  </si>
  <si>
    <t>Moffat 88/11kV control room, Transformer 2 control panel, voltage regulating 2</t>
  </si>
  <si>
    <t>100-125V</t>
  </si>
  <si>
    <t>Moffat 88/11kV control room, Transformer 2 control panel, voltage regulating 3</t>
  </si>
  <si>
    <t>Moffat 88/11kV control room, Transformer 2 control panel, voltage regulating 4</t>
  </si>
  <si>
    <t xml:space="preserve">Moffat 88/11kV control room, Transformer 2 control panel, Transformer Fault Alarm </t>
  </si>
  <si>
    <t>Moffat 88/11kV control room, Transformer 2 control panel, transformer fault trip</t>
  </si>
  <si>
    <t>Moffat 88/11kV control room, Transformer 2 control panel, Earth Fault Protection and Neutral Earth</t>
  </si>
  <si>
    <t>121869J</t>
  </si>
  <si>
    <t>Moffat 88/11kV control room, Prospect 2, Lockout 1</t>
  </si>
  <si>
    <t>Moffat 88/11kV control room, Prospect 2, Pressure Trip Indication</t>
  </si>
  <si>
    <t>Moffat 88/11kV control room, Prospect 2, Intertripping</t>
  </si>
  <si>
    <t>Moffat 88/11kV control room, Prospect 2, Lockout 2</t>
  </si>
  <si>
    <t>04436K</t>
  </si>
  <si>
    <t>DBM4AF250IM</t>
  </si>
  <si>
    <t>044437K</t>
  </si>
  <si>
    <t>Moffat 88/11kV control room, Prospect 2, Auto Reclose</t>
  </si>
  <si>
    <t>044660K</t>
  </si>
  <si>
    <t>Moffat 88/11kV control room, Prospect 2, Differential Overcurrent Protection X3</t>
  </si>
  <si>
    <t>044451K</t>
  </si>
  <si>
    <t>Moffat 88/11kV control room, Prospect 2, Restricted Earth Fault Protection</t>
  </si>
  <si>
    <t>044432K</t>
  </si>
  <si>
    <t>Moffat 88/11kV control room, Prospect 2, High Set Overcurrent Protection</t>
  </si>
  <si>
    <t>MiCOM AREVA</t>
  </si>
  <si>
    <t>Moffat 88/11kV control room, Prospect 2, Test Terminal</t>
  </si>
  <si>
    <t>Moffat 88/11kV control room, Prospect 1,  Circulating Current X3</t>
  </si>
  <si>
    <t>044445K</t>
  </si>
  <si>
    <t>Moffat 88/11kV control room, Prospect 1,  Lockout 1</t>
  </si>
  <si>
    <t>Moffat 88/11kV control room, Prospect 1, Differential Overcurrent Protection X3</t>
  </si>
  <si>
    <t>044450K</t>
  </si>
  <si>
    <t>Moffat 88/11kV control room, Prospect 1,  Auto Reclose</t>
  </si>
  <si>
    <t>044659K</t>
  </si>
  <si>
    <t>Moffat 88/11kV control room, Prospect 1,  Circulating current 2 X3</t>
  </si>
  <si>
    <t>044443K</t>
  </si>
  <si>
    <t>Moffat 88/11kV control room, Prospect 1, Over Current</t>
  </si>
  <si>
    <t>Moffat 88/11kV control room, Prospect 1, Test Terminal</t>
  </si>
  <si>
    <t>Moffat 88/11kV control room, 30/45MVA 88/11kV Transformer</t>
  </si>
  <si>
    <t>Moffat SS Control Room, Prospect 1</t>
  </si>
  <si>
    <t>A8062476</t>
  </si>
  <si>
    <t>Moffat SS control room, Telecontrol Junction cubicle X2</t>
  </si>
  <si>
    <t>Moffat SS control room, Pilot Board</t>
  </si>
  <si>
    <t>Moffat 88/11kV control room</t>
  </si>
  <si>
    <t>6V11020A10</t>
  </si>
  <si>
    <t>12/0180</t>
  </si>
  <si>
    <t>To be Confirmed</t>
  </si>
  <si>
    <t>Robertsham 88/11kV Substation</t>
  </si>
  <si>
    <t>152 Kimberley Road</t>
  </si>
  <si>
    <t>28°0'46.781" E</t>
  </si>
  <si>
    <t>26°14'29.626" S</t>
  </si>
  <si>
    <t>C-ROBTM-FB1B-INCM1B</t>
  </si>
  <si>
    <t>Robertsham 88/11kV SS, 11kV Feeder Board 1B, Transformer 1B(Bay 1)</t>
  </si>
  <si>
    <t>Robertsham 88/11kV SS, 11kV Feeder Board 1B, Transformer 1B(Bay 2)</t>
  </si>
  <si>
    <t>C-ROBTM-FB1B-RBRTSM</t>
  </si>
  <si>
    <t>Robertsham 88/11kV SS, 11kV Feeder Board 1B, Robertsham Ext Distr(Bay 3)</t>
  </si>
  <si>
    <t>C-ROBTM-FB1B-RDGWAY</t>
  </si>
  <si>
    <t>Robertsham 88/11kV SS, 11kV Feeder Board 1B, Ridgeway Distr(Bay 4)</t>
  </si>
  <si>
    <t>C-ROBTM-FB1B-CROWNG</t>
  </si>
  <si>
    <t>Robertsham 88/11kV SS, 11kV Feeder Board 1B, Crown Gradens Dist(Bay 5)</t>
  </si>
  <si>
    <t>Robertsham 88/11kV SS, 11kV Feeder Board 1B, Gold  Reeff City No 1(Bay 6)</t>
  </si>
  <si>
    <t>C-ROBTM-FB1B-DATACR</t>
  </si>
  <si>
    <t>Robertsham 88/11kV SS, 11kV Feeder Board 1B, Data Crescent to MVC 178 STD 372 Handel RD(Bay 7)</t>
  </si>
  <si>
    <t>C-ROBTM-FB1B-ORMNDN</t>
  </si>
  <si>
    <t>Robertsham 88/11kV SS, 11kV Feeder Board 1B, Ormonde North BMK 00040 ERF 390 DATA Crescent(Bay 8)</t>
  </si>
  <si>
    <t>C-ROBTM-FB1B-ALAMEN</t>
  </si>
  <si>
    <t>Robertsham 88/11kV SS, 11kV Feeder Board 1B, Alamein Dist(Bay 10)</t>
  </si>
  <si>
    <t>C-ROBTM-FB1B-CASINO</t>
  </si>
  <si>
    <t>Robertsham 88/11kV SS, 11kV Feeder Board 1B, Casino Standby(Bay 11)</t>
  </si>
  <si>
    <t>C-ROBTM-FB1B-BOYSNO</t>
  </si>
  <si>
    <t>Robertsham 88/11kV SS, 11kV Feeder Board 1B, Boyseens Orphiton Standby Dist(Bay 12)</t>
  </si>
  <si>
    <t>C-ROBTM-FB1B-ORMNDS</t>
  </si>
  <si>
    <t>Robertsham 88/11kV SS, 11kV Feeder Board 1B, Ormonde South(Bay 13)</t>
  </si>
  <si>
    <t>C-ROBTM-FB1B-MONDER</t>
  </si>
  <si>
    <t>Robertsham 88/11kV SS, 11kV Feeder Board 1B, Mondeor North Dist(Bay 14)</t>
  </si>
  <si>
    <t>C-ROBTM-FB1B-MNDEOR</t>
  </si>
  <si>
    <t>Robertsham 88/11kV SS, 11kV Feeder Board 1B, Mondeor Dist(Bay 15)</t>
  </si>
  <si>
    <t>C-ROBTM-FB1B-INTR1A</t>
  </si>
  <si>
    <t>Robertsham 88/11kV SS, 11kV Feeder Board 1B, Interconnector to standby board 1A Panel 69 front box(Bay 16)</t>
  </si>
  <si>
    <t>Robertsham 88/11kV SS, 11kV Feeder Board 1B, Interconnector to standby board 1A Panel 69 front box(Bay 17)</t>
  </si>
  <si>
    <t>C-ROBTM-FB2B-HARRYS</t>
  </si>
  <si>
    <t>Robertsham 88/11kV SS, 11kV Feeder Board 2B, Harry Street Dist(Bay 39)</t>
  </si>
  <si>
    <t xml:space="preserve">Hawker Siddeley Electric </t>
  </si>
  <si>
    <t>C-ROBTM-FB2B-WESTTF</t>
  </si>
  <si>
    <t>Robertsham 88/11kV SS, 11kV Feeder Board 2B, West Turfontein Dist(Bay 40)</t>
  </si>
  <si>
    <t>C-ROBTM-FB2B-RBTIND</t>
  </si>
  <si>
    <t>Robertsham 88/11kV SS, 11kV Feeder Board 2B, Robertsham IND Dist(Bay 41)</t>
  </si>
  <si>
    <t>C-ROBTM-FB2B-GLLVew</t>
  </si>
  <si>
    <t>Robertsham 88/11kV SS, 11kV Feeder Board 2B, Gillview Dist(Bay 42)</t>
  </si>
  <si>
    <t>C-ROBTM-FB2B-THETA0</t>
  </si>
  <si>
    <t>Robertsham 88/11kV SS, 11kV Feeder Board 2B, Theta Dist VIA Ripple Control(Bay 43)</t>
  </si>
  <si>
    <t>C-ROBTM-CONT-FRPTON</t>
  </si>
  <si>
    <t>Robertsham 88/11kV SS, 11kV Feeder Board 2B, Frampton Dist(Bay 48)</t>
  </si>
  <si>
    <t>Robertsham 88/11kV SS, 11kV Feeder Board 2B, Boyseens Reserve Dist(Bay 49)</t>
  </si>
  <si>
    <t>Robertsham 88/11kV SS, 11kV Feeder Board 2B, Robertsham East Dist(Bay 50)</t>
  </si>
  <si>
    <t>C-ROBTM-FB2B-RBTSHM</t>
  </si>
  <si>
    <t>Robertsham 88/11kV SS, 11kV Feeder Board 2B, Robertsham Dist(Bay 51)</t>
  </si>
  <si>
    <t>C-ROBTM-FB2B-EVANSP</t>
  </si>
  <si>
    <t>Robertsham 88/11kV SS, 11kV Feeder Board 2B, Evans Park Dist(Bay 52)</t>
  </si>
  <si>
    <t>Robertsham 88/11kV SS, 11kV Feeder Board 2B, Incoming Prospect 2B(Bay 44)</t>
  </si>
  <si>
    <t>Robertsham 88/11kV SS, 11kV Feeder Board 2B, Incoming Prospect 2B(Bay 45)</t>
  </si>
  <si>
    <t>Robertsham 88/11kV SS, 11kV Feeder Board 2B, Interconnector Standby Board 1A(Bay 46)</t>
  </si>
  <si>
    <t>Robertsham 88/11kV SS, 11kV Feeder Board 2B, Interconnector Standby Board 1A(Bay 47)</t>
  </si>
  <si>
    <t>C-ROBTM-FB2A-SHOWG1</t>
  </si>
  <si>
    <t>Robertsham 88/11kV SS, 11kV Feeder Board 1A, Showgrounds 1</t>
  </si>
  <si>
    <t>C-ROBTM-FB2A-SHOWG2</t>
  </si>
  <si>
    <t>Robertsham 88/11kV SS, 11kV Feeder Board 1A, Showgrounds 2</t>
  </si>
  <si>
    <t>Robertsham 88/11kV SS, 11kV Feeder Board 1A, Samuel Evans Dist</t>
  </si>
  <si>
    <t>Robertsham 88/11kV SS, 11kV Feeder Board 1A, ADCOCK Ingram Dist</t>
  </si>
  <si>
    <t>Robertsham 88/11kV SS, 11kV Feeder Board 1A, Short Street Dist</t>
  </si>
  <si>
    <t>Robertsham 88/11kV SS, 11kV Feeder Board 1A, Ophiaton Dist</t>
  </si>
  <si>
    <t>Robertsham 88/11kV SS, 11kV Feeder Board 1A, Tiger North Dist</t>
  </si>
  <si>
    <t>Robertsham 88/11kV SS, 11kV Feeder Board 1A, Boyseens Dist</t>
  </si>
  <si>
    <t>Robertsham 88/11kV SS, 11kV Feeder Board 1A, Lakeview Dist</t>
  </si>
  <si>
    <t>Robertsham 88/11kV SS, 11kV Feeder Board 1A, Reactive compensator Dist</t>
  </si>
  <si>
    <t>Robertsham 88/11kV SS, 11kV Feeder Board 2A, Show Ground Dist 1(Bay 25)</t>
  </si>
  <si>
    <t>Hawker Siddely Electric</t>
  </si>
  <si>
    <t>Robertsham 88/11kV SS, 11kV Feeder Board 2A, Show Ground Dist 2(Bay 26)</t>
  </si>
  <si>
    <t>C-ROBTM-FB2A-SAMUEL</t>
  </si>
  <si>
    <t>Robertsham 88/11kV SS, 11kV Feeder Board 2A, Samuel Evans Dist (Bay 27)</t>
  </si>
  <si>
    <t>C-ROBTM-FB2A-ADCKIG</t>
  </si>
  <si>
    <t>Robertsham 88/11kV SS, 11kV Feeder Board 2A, Adcock Ingram Dist(Bay 28)</t>
  </si>
  <si>
    <t>C-ROBTM-FB2A-SHORTT</t>
  </si>
  <si>
    <t>Robertsham 88/11kV SS, 11kV Feeder Board 2A, Short street (Bay 29)</t>
  </si>
  <si>
    <t>Robertsham 88/11kV SS, 11kV Feeder Board 2A, Incoming Prospect 2A (Bay 30)</t>
  </si>
  <si>
    <t>Robertsham 88/11kV SS, 11kV Feeder Board 2A, Incoming Prospect 2A (Bay 31)</t>
  </si>
  <si>
    <t>Robertsham 88/11kV SS, 11kV Feeder Board 2A, Interconnector to standby board 1A (Bay 32)</t>
  </si>
  <si>
    <t>Robertsham 88/11kV SS, 11kV Feeder Board 2A, Interconnector to standby board 1A (Bay 33)</t>
  </si>
  <si>
    <t>C-ROBTM-FB2A-OPHTON</t>
  </si>
  <si>
    <t>Robertsham 88/11kV SS, 11kV Feeder Board 2A, Ophirton Via Ripple Control room (Bay 34)</t>
  </si>
  <si>
    <t>C-ROBTM-FB2A-TIGERM</t>
  </si>
  <si>
    <t>Robertsham 88/11kV SS, 11kV Feeder Board 2A, Tiger Moth Dist (Bay 35)</t>
  </si>
  <si>
    <t>Robertsham 88/11kV SS, 11kV Feeder Board 2A, Boysens (Bay 36)</t>
  </si>
  <si>
    <t>C-ROBTM-FB2A-LAKEVW</t>
  </si>
  <si>
    <t>Robertsham 88/11kV SS, 11kV Feeder Board 2A, Lakeview (Bay 37)</t>
  </si>
  <si>
    <t>Robertsham 88/11kV SS, 11kV Feeder Board 2A, 2x185mm to Cap Bank in Yard (Bay 38)</t>
  </si>
  <si>
    <t>Robertsham 88/11kV SS, 11kV Standby Board 1A, Interconnector to Feeder Board 2B (Bay 61)</t>
  </si>
  <si>
    <t>Robertsham 88/11kV SS, 11kV Standby Board 1A, Incomer Prospect (Bay 62)</t>
  </si>
  <si>
    <t>Robertsham 88/11kV SS, 11kV Standby Board 1A, Incomer Prospect (Bay 63)</t>
  </si>
  <si>
    <t>Robertsham 88/11kV SS, 11kV Standby Board 1A, No Name (Bay 64)</t>
  </si>
  <si>
    <t>Robertsham 88/11kV SS, 11kV Standby Board 1A, Bus Sectionilizer (Bay 65)</t>
  </si>
  <si>
    <t>Robertsham 88/11kV SS, 11kV Standby Board 1A, Bus Sectionilizer (Bay 66)</t>
  </si>
  <si>
    <t>Robertsham 88/11kV SS, 11kV Standby Board 1A, Bus Sectionilizer (Bay 67)</t>
  </si>
  <si>
    <t>Robertsham 88/11kV SS, 11kV Standby Board 1A, Inter to Wemmer S/S (Bay 68)</t>
  </si>
  <si>
    <t>Robertsham 88/11kV SS, 11kV Standby Board 1A, Interconnector to Feederboard 1B (Bay 69)</t>
  </si>
  <si>
    <t>Robertsham 88/11kV SS, 11kV Standby Board 1A, Interconnector to Feederboard 2A (Bay 70)</t>
  </si>
  <si>
    <t>Robertsham SS 88kV Line Prospect 2A post Insulator X3</t>
  </si>
  <si>
    <t>Asia</t>
  </si>
  <si>
    <t>Robertsham SS 88kV Line Prospect 1A post Insulator X3</t>
  </si>
  <si>
    <t>Robertsham SS 88kV Line Prospect X3</t>
  </si>
  <si>
    <t xml:space="preserve">Robertsham SS 88kV Reactive compensator </t>
  </si>
  <si>
    <t>Robertsham SS 88kV Line Prospect 2A  Isolator X3</t>
  </si>
  <si>
    <t>Robertsham SS 88kV Line Prospect 1A  Isolator X3</t>
  </si>
  <si>
    <t>Robertsham SS 88kV Line Prospect 2B  Isolator X3</t>
  </si>
  <si>
    <t>Robertsham SS 88kV Line Prospect 1B  Isolator X3</t>
  </si>
  <si>
    <t>Robertsham SS 88kV Line Prospect 1B  Isolator X4</t>
  </si>
  <si>
    <t>Robertsham SS Capacitior Bank  No :2</t>
  </si>
  <si>
    <t>Yelland Engineering</t>
  </si>
  <si>
    <t>Robertsham SS Capacitior Bank  No :1</t>
  </si>
  <si>
    <t xml:space="preserve">Robertsham SS 88kV Transformer 1.A  Earth </t>
  </si>
  <si>
    <t xml:space="preserve">Robertsham SS 88kV Prospect 2A  Earth </t>
  </si>
  <si>
    <t xml:space="preserve">Robertsham SS 88kV Prospect 2B  Earth </t>
  </si>
  <si>
    <t xml:space="preserve">Robertsham SS 88kV Transformer 1.B  Earth </t>
  </si>
  <si>
    <t>Robertsham SS 88kV Line 3 Isolator (203)</t>
  </si>
  <si>
    <t>C-ROBTM-TR1A</t>
  </si>
  <si>
    <t>Robertsham SS, Bay 1A, 88/11kV</t>
  </si>
  <si>
    <t>C-ROBTM-TR2A</t>
  </si>
  <si>
    <t>Robertsham SS, Bay 2A, 88/11kV</t>
  </si>
  <si>
    <t>C-ROBTM-TR2B</t>
  </si>
  <si>
    <t>Robertsham SS, Bay 2B,88/11kV</t>
  </si>
  <si>
    <t>C-ROBTM-TR1B</t>
  </si>
  <si>
    <t>Robertsham SS, Bay 1B, 88/11kV</t>
  </si>
  <si>
    <t>Robertsham SS, Bay 1, 11kV/400V</t>
  </si>
  <si>
    <t>Revine</t>
  </si>
  <si>
    <t>CP_TSSPEC_096</t>
  </si>
  <si>
    <t>RET 144006</t>
  </si>
  <si>
    <t>5388/1391A</t>
  </si>
  <si>
    <t>11-6.6kV/415V</t>
  </si>
  <si>
    <t>Robertsham SS, 11kV feeder boarder 2A transformer control panel tap changer/ supply failure</t>
  </si>
  <si>
    <t>VAA13YF2205AB</t>
  </si>
  <si>
    <t>340184D</t>
  </si>
  <si>
    <t>Robertsham SS, 11kV boarder 2B transformer control panel 11kV switch bay south east corner tap changer/ cooler supplky failure 2</t>
  </si>
  <si>
    <t>VAA11YF2805AF</t>
  </si>
  <si>
    <t>398049E</t>
  </si>
  <si>
    <t>Robertsham SS, 11kV boarder 2B transformer control panel 11kV switch bay south east corner tap changer/ cooler supplky failure</t>
  </si>
  <si>
    <t>Robertsham SS, 11kV standby board 1A transformer control room cooler tap change 1</t>
  </si>
  <si>
    <t>VAA13YF3266AB</t>
  </si>
  <si>
    <t>Robertsham SS, 11kV standby board 1A transformer control room cooler tap change 2</t>
  </si>
  <si>
    <t>VAA11YF51B</t>
  </si>
  <si>
    <t>Robertsham 88/11kV Control Room, 11kV standby board 1A transformer Control Room, Earth Fault Protection buswire supply</t>
  </si>
  <si>
    <t>864771F</t>
  </si>
  <si>
    <t>Robertsham 88/11kV Control Room, 11kV standby board 1A transformer Control Room, Buch. M/trip</t>
  </si>
  <si>
    <t>YAA23SPEC262868-20</t>
  </si>
  <si>
    <t>Robertsham 88/11kV Control Room, 11kV standby board 1A transformer Control Room, TRF. alarms</t>
  </si>
  <si>
    <t>VAA/SPEC262868-18</t>
  </si>
  <si>
    <t>Robertsham 88/11kV Control Room, 11kV standby board 1A transformer Control Room, standby B/F neutral alarm</t>
  </si>
  <si>
    <t>Robertsham 88/11kV Control Room, 11kV standby board 1A transformer Control Room, TRF. Trips</t>
  </si>
  <si>
    <t>VAA43SPEC29285/19</t>
  </si>
  <si>
    <t>Robertsham 88/11kV Control Room, 11kV standby board 1A link panel inco. Prospect 1A, Lockout 1</t>
  </si>
  <si>
    <t>VAJY11VF2205BA</t>
  </si>
  <si>
    <t>921319G</t>
  </si>
  <si>
    <t>Robertsham 88/11kV Control Room, 11kV standby board 1A link panel inco. Prospect 1A, Lockout 2</t>
  </si>
  <si>
    <t>103165H</t>
  </si>
  <si>
    <t>Robertsham 88/11kV Control Room, 11kV standby board 1A link panel inco. Prospect 1A, R/earth fault</t>
  </si>
  <si>
    <t>816218F</t>
  </si>
  <si>
    <t>Robertsham 88/11kV Control Room, 11kV standby board 1A link panel inco. Prospect 1A, (R/earth fault)</t>
  </si>
  <si>
    <t>VAA23SPEC26-2868-20</t>
  </si>
  <si>
    <t>103142H</t>
  </si>
  <si>
    <t>Robertsham 88/11kV Control Room, 11kV standby board 1A link panel inco. Prospect 1A, intertrip</t>
  </si>
  <si>
    <t>DBM4PF13B</t>
  </si>
  <si>
    <t>288074D</t>
  </si>
  <si>
    <t>Robertsham 88/11kV Control Room, 11kV standby board 1A link panel inco. Prospect 1A, (intertrip)</t>
  </si>
  <si>
    <t>VTT11NG2023C</t>
  </si>
  <si>
    <t>870578F</t>
  </si>
  <si>
    <t>Robertsham 88/11kV Control Room, 11kV standby board 1A link panel inco. Prospect 1A, out of step Earth Fault Protection aux</t>
  </si>
  <si>
    <t>VAA11AF3205AB</t>
  </si>
  <si>
    <t>Robertsham 88/11kV Control Room, 11kV standby board 1A link panel inco. Prospect 1A, (out of step Earth Fault Protection aux)</t>
  </si>
  <si>
    <t xml:space="preserve"> Robertsham 88/11kV Control Room, 11kV standby board 1A link panel inco. Prospect 1A, auto reclose timer</t>
  </si>
  <si>
    <t>870579F</t>
  </si>
  <si>
    <t>Robertsham 88/11kV Control Room, 11kV standby board 1A link panel inco. Prospect 1A, Overcurrent Protection X3</t>
  </si>
  <si>
    <t>793751F</t>
  </si>
  <si>
    <t xml:space="preserve">Robertsham 88/11kV Control Room, 11kV standby board 1A link panel inco. Prospect 1A, out of step </t>
  </si>
  <si>
    <t>Robertsham 88/11kV Control Room, 11kV standby board 1A link panel inco. Prospect 1A, (out of step)</t>
  </si>
  <si>
    <t>VAA23BF31B</t>
  </si>
  <si>
    <t>Robertsham 88/11kV Control Room, 11kV standby board 1A link panel inco. Prospect 1A, auto reclose counter</t>
  </si>
  <si>
    <t>VAR22SPEC183-32</t>
  </si>
  <si>
    <t>304896D</t>
  </si>
  <si>
    <t>Robertsham 88/11kV Control Room, 11kV standby board 1A bus sectionalizer, Lockout 1</t>
  </si>
  <si>
    <t>921311G</t>
  </si>
  <si>
    <t>Robertsham 88/11kV Control Room, 11kV standby board 1A bus sectionalizer, auto reclose timer</t>
  </si>
  <si>
    <t>VAR22SPEC183-22</t>
  </si>
  <si>
    <t>Robertsham 88/11kV Control Room, 11kV standby board 1A bus sectionalizer, intertrip</t>
  </si>
  <si>
    <t>824304F</t>
  </si>
  <si>
    <t>Robertsham 88/11kV Control Room, 11kV standby board 1A bus sectionalizer, out of step</t>
  </si>
  <si>
    <t>870576F</t>
  </si>
  <si>
    <t>Robertsham 88/11kV Control Room, 11kV standby board 1A bus sectionalizer, out of step aux</t>
  </si>
  <si>
    <t>Robertsham 88/11kV Control Room, 11kV standby board 1A bus sectionalizer, Overcurrent Protection X3</t>
  </si>
  <si>
    <t>793753F</t>
  </si>
  <si>
    <t>Robertsham 88/11kV Control Room, 11kV standby board 1A bus link panels interconnector to wemmer s/s, translay 1</t>
  </si>
  <si>
    <t>821878F</t>
  </si>
  <si>
    <t>Robertsham 88/11kV Control Room, 11kV standby board 1A bus link panels interconnector to wemmer s/s, translay 2</t>
  </si>
  <si>
    <t>A21890F</t>
  </si>
  <si>
    <t>Robertsham 88/11kV Control Room, 11kV standby board 1A bus link panels interconnector to wemmer s/s, (translay 3)</t>
  </si>
  <si>
    <t>VAA13AF3205AB</t>
  </si>
  <si>
    <t>Robertsham 88/11kV Control Room, 11kV standby board 1A bus link panels interconnector to wemmer s/s, Overcurrent Protection X3</t>
  </si>
  <si>
    <t>793734F</t>
  </si>
  <si>
    <t>Robertsham 88/11kV Control Room, 11kV standby board 1A bus link panels interconnector to wemmer s/s, (auto reclose or out of step)</t>
  </si>
  <si>
    <t>870580F</t>
  </si>
  <si>
    <t>Robertsham 88/11kV Control Room, 11kV feeder board 1B interconnector standby board 1A test terminal</t>
  </si>
  <si>
    <t>Robertsham 88/11kV Control Room, 11kV feeder board 1B interconnector standby board 1A circulating current X3</t>
  </si>
  <si>
    <t>064237R</t>
  </si>
  <si>
    <t>Robertsham 88/11kV Control Room, 11kV feeder board 1B interconnector standby board 1A differential overcurrent (Overcurrent Protection) X3</t>
  </si>
  <si>
    <t>064241R</t>
  </si>
  <si>
    <t>Robertsham 88/11kV Control Room, 11kV feeder board 1B interconnector standby board 1A over current</t>
  </si>
  <si>
    <t>Micom (Areva)</t>
  </si>
  <si>
    <t>Robertsham 88/11kV Control Room, 11kV feeder board 1B interconnector standby board 1A, auto close</t>
  </si>
  <si>
    <t>VAR23AF001A</t>
  </si>
  <si>
    <t>013499V</t>
  </si>
  <si>
    <t>Robertsham 88/11kV Control Room, 11kV feeder board 1B interconnector standby board 1A, MOD</t>
  </si>
  <si>
    <t>E428/M</t>
  </si>
  <si>
    <t>A8062500</t>
  </si>
  <si>
    <t>Robertsham 88/11kV Control Room, 11kV feeder board 1B interconnector standby board 1A,  voltage transformer temperature trip</t>
  </si>
  <si>
    <t>Robertsham 88/11kV Control Room, 11kV feeder board 1B interconnector standby board 1A, lock out 1</t>
  </si>
  <si>
    <t>VAJY11VF5243BA</t>
  </si>
  <si>
    <t>007439R</t>
  </si>
  <si>
    <t>Robertsham 88/11kV Control Room, 11kV feeder board 1B interconnector standby board 1A, circulating current X3</t>
  </si>
  <si>
    <t>064234R</t>
  </si>
  <si>
    <t>Robertsham 88/11kV Control Room, transformer B1 relay panel, test terminals X4</t>
  </si>
  <si>
    <t>Robertsham 88/11kV Control Room, transformer B1 relay panel, tap change control relay</t>
  </si>
  <si>
    <t>REGSYS</t>
  </si>
  <si>
    <t>Robertsham 88/11kV Control Room, transformer B1 relay panel, transformer main protection mp (current differential relay)</t>
  </si>
  <si>
    <t>Robertsham 88/11kV Control Room,  transformer B1 relay panel, transformer HV backup protection BUP (feeder protection relay)</t>
  </si>
  <si>
    <t>Robertsham 88/11kV Control Room, 11kV incomer control panel, 11kV test terminals X4</t>
  </si>
  <si>
    <t>Robertsham 88/11kV Control Room, 11kV incomer control panel, 11kV main protection relay - MP (feeder protection relay)</t>
  </si>
  <si>
    <t>Robertsham 88/11kV Control Room,  11kV incomer control panel, 11kV CB differential relay</t>
  </si>
  <si>
    <t>Robertsham 88/11kV Control Room, 11kV boarder 2B interconnection to standby board 1A, Overcurrent Protection X3</t>
  </si>
  <si>
    <t>437962E</t>
  </si>
  <si>
    <t>Robertsham 88/11kV Control Room,  11kV boarder 2B interconnection to standby board 1A, auto reclose counter</t>
  </si>
  <si>
    <t>280717D</t>
  </si>
  <si>
    <t>Robertsham 88/11kV Control Room, 11kV boarder 2B interconnection to standby board 1A, out of step</t>
  </si>
  <si>
    <t>870577F</t>
  </si>
  <si>
    <t>Robertsham 88/11kV Control Room, 11kV boarder 2B interconnection to standby board 1A, out of step aux</t>
  </si>
  <si>
    <t>Robertsham 88/11kV Control Room, 11kV boarder 2B interconnection to standby board 1A, MOD(meter)</t>
  </si>
  <si>
    <t>A8604338</t>
  </si>
  <si>
    <t>Robertsham 88/11kV Control Room, 11kV boarder 2B interconnection to standby board 1A, circulating current 1</t>
  </si>
  <si>
    <t>824299F</t>
  </si>
  <si>
    <t>Robertsham 88/11kV Control Room, 11kV boarder 2B interconnection to standby board 1A, circulating current 2</t>
  </si>
  <si>
    <t>824292F</t>
  </si>
  <si>
    <t>Robertsham 88/11kV Control Room, 11kV boarder 2B interconnection to standby board 1A, (circulating current)</t>
  </si>
  <si>
    <t>english Electric</t>
  </si>
  <si>
    <t>383620E</t>
  </si>
  <si>
    <t>Robertsham 88/11kV Control Room, 11kV boarder 2B inco. Prospect 2B, Overcurrent Protection X3</t>
  </si>
  <si>
    <t>437936E</t>
  </si>
  <si>
    <t>Robertsham 88/11kV Control Room, 11kV boarder 2B inco. Prospect 2B, Lockout 2</t>
  </si>
  <si>
    <t>184724B</t>
  </si>
  <si>
    <t>Robertsham 88/11kV Control Room, 11kV boarder 2B inco. Prospect 2B, auto reclose counter</t>
  </si>
  <si>
    <t>VAR22AF2001A</t>
  </si>
  <si>
    <t>824319F</t>
  </si>
  <si>
    <t>Robertsham 88/11kV Control Room, 11kV boarder 2B inco. Prospect 2B, intertrip</t>
  </si>
  <si>
    <t>784396F</t>
  </si>
  <si>
    <t>Robertsham 88/11kV Control Room, 11kV boarder 2B inco. Prospect 2B, out of step</t>
  </si>
  <si>
    <t>870581F</t>
  </si>
  <si>
    <t>Robertsham 88/11kV Control Room, 11kV boarder 2B inco. Prospect 2B, out of step aux</t>
  </si>
  <si>
    <t>Robertsham 88/11kV Control Room, 11kV boarder 2B inco. Prospect 2B, (no name (Lockout))</t>
  </si>
  <si>
    <t>078617J</t>
  </si>
  <si>
    <t>Robertsham 88/11kV Control Room, 11kV boarder 2B inco. Prospect 2B, Earth Fault Protection</t>
  </si>
  <si>
    <t>870570F</t>
  </si>
  <si>
    <t>Robertsham 88/11kV Control Room, 11kV boarder 2B inco. Prospect 2B, Res. Earth Fault Protection</t>
  </si>
  <si>
    <t>Robertsham 88/11kV Control Room, 11kV boarder 2B inco. Prospect 2B, Lockout 1</t>
  </si>
  <si>
    <t>383621E</t>
  </si>
  <si>
    <t>Robertsham 88/11kV Control Room, 11kV boarder 2B inco. Prospect 2B, auto reclose timer</t>
  </si>
  <si>
    <t>822816F</t>
  </si>
  <si>
    <t>Robertsham 88/11kV Control Room, 11kV boarder 2B transformer control panel 11kV switch bay south east corner, TRF trip</t>
  </si>
  <si>
    <t>VAA43SPEC262868/19</t>
  </si>
  <si>
    <t>Robertsham 88/11kV Control Room, 11kV boarder 2B transformer control panel 11kV switch bay south east corner, neutral alarms</t>
  </si>
  <si>
    <t>CAG11BF5H5</t>
  </si>
  <si>
    <t>Robertsham 88/11kV Control Room, 11kV boarder 2B transformer control panel 11kV switch bay south east corner, TRF alarms</t>
  </si>
  <si>
    <t>VAA63SPEC6708</t>
  </si>
  <si>
    <t>Robertsham 88/11kV Control Room, 11kV boarder 2B transformer control panel 11kV switch bay south east corner, (no name)</t>
  </si>
  <si>
    <t>796186D</t>
  </si>
  <si>
    <t>Robertsham 88/11kV Control Room, 11kV boarder 2B transformer control panel 11kV switch bay south east corner, Earth Fault Protection buswire supply</t>
  </si>
  <si>
    <t>427893E</t>
  </si>
  <si>
    <t>Robertsham 88/11kV Control Room, 11kV boarder 2B transformer control panel 11kV switch bay south east corner, Buch. M/trip Buch. A/trip</t>
  </si>
  <si>
    <t>VAA23SPEC262868-20</t>
  </si>
  <si>
    <t>Robertsham 88/11kV Control Room, 11kV feeder boarder 2A interconnector to standby board 1A, Overcurrent Protection X3</t>
  </si>
  <si>
    <t>438035E</t>
  </si>
  <si>
    <t>Robertsham 88/11kV Control Room, 11kV feeder boarder 2A interconnector to standby board 1A, auto reclose counter</t>
  </si>
  <si>
    <t>VAR22SPEC305-05</t>
  </si>
  <si>
    <t>005316H</t>
  </si>
  <si>
    <t>Robertsham 88/11kV Control Room, 11kV feeder boarder 2A interconnector to standby board 1A, out of step</t>
  </si>
  <si>
    <t>824309F</t>
  </si>
  <si>
    <t>Robertsham 88/11kV Control Room, 11kV feeder boarder 2A interconnector to standby board 1A, out of step 2</t>
  </si>
  <si>
    <t>Robertsham 88/11kV Control Room, 11kV feeder boarder 2A interconnector to standby board 1A, circulating currents director 1</t>
  </si>
  <si>
    <t>824297F</t>
  </si>
  <si>
    <t>Robertsham 88/11kV Control Room, 11kV feeder boarder 2A interconnector to standby board 1A, circulating currents director 2</t>
  </si>
  <si>
    <t>FAC14AF111A6</t>
  </si>
  <si>
    <t>870569F</t>
  </si>
  <si>
    <t>Robertsham 88/11kV Control Room, 11kV feeder boarder 2A interconnector to standby board 1A, Lockout 1</t>
  </si>
  <si>
    <t>Robertsham 88/11kV Control Room,  11kV feeder boarder 2A inco. Prospect 2A, Overcurrent Protection X3</t>
  </si>
  <si>
    <t>005028H</t>
  </si>
  <si>
    <t>Robertsham 88/11kV Control Room, 11kV feeder boarder 2A inco. Prospect 2A, Lockout 2</t>
  </si>
  <si>
    <t>Robertsham 88/11kV Control Room, 11kV feeder boarder 2A inco. Prospect 2A, auto reclose coiunter</t>
  </si>
  <si>
    <t>VAR42AF7A</t>
  </si>
  <si>
    <t>428436E</t>
  </si>
  <si>
    <t>Robertsham 88/11kV Control Room,  11kV feeder boarder 2A inco. Prospect 2A, intertrip</t>
  </si>
  <si>
    <t>824307F</t>
  </si>
  <si>
    <t>Robertsham 88/11kV Control Room,  11kV feeder boarder 2A inco. Prospect 2A, out of step</t>
  </si>
  <si>
    <t>784995F</t>
  </si>
  <si>
    <t>Robertsham 88/11kV Control Room,  11kV feeder boarder 2A inco. Prospect 2A, out of step aux</t>
  </si>
  <si>
    <t>Robertsham 88/11kV Control Room, 11kV feeder boarder 2A inco. Prospect 2A, (INTS)</t>
  </si>
  <si>
    <t>VAJX11VF2284DA</t>
  </si>
  <si>
    <t>103109H</t>
  </si>
  <si>
    <t>Robertsham 88/11kV Control Room, 11kV feeder boarder 2A inco. Prospect 2A, Res. Earth Fault Protection</t>
  </si>
  <si>
    <t>824295F</t>
  </si>
  <si>
    <t>Robertsham 88/11kV Control Room,  11kV feeder boarder 2A inco. Prospect 2A, (out of step aux)</t>
  </si>
  <si>
    <t>VAA13AF94B</t>
  </si>
  <si>
    <t>Robertsham 88/11kV Control Room, 11kV feeder boarder 2A inco. Prospect 2A, Lockout 1</t>
  </si>
  <si>
    <t>Robertsham 88/11kV Control Room, 11kV feeder boarder 2A inco. Prospect 2A, auto reclose timer</t>
  </si>
  <si>
    <t>921558G</t>
  </si>
  <si>
    <t>Robertsham 88/11kV Control Room,  11kV feeder boarder 2A transformer control panel, TRFR trips</t>
  </si>
  <si>
    <t>Robertsham 88/11kV Control Room, 11kV feeder boarder 2A transformer control panel, neutral alarm and standby Earth Fault Protection</t>
  </si>
  <si>
    <t>Robertsham 88/11kV Control Room,  11kV feeder boarder 2A transformer control panel, transformer alarms</t>
  </si>
  <si>
    <t>A811937</t>
  </si>
  <si>
    <t>Robertsham 88/11kV Control Room, 11kV feeder boarder 2A transformer control panel, tap (no name)</t>
  </si>
  <si>
    <t>636433B</t>
  </si>
  <si>
    <t>Robertsham 88/11kV Control Room, 11kV feeder boarder 2A transformer control panel, tap Earth Fault Protection buswire supply</t>
  </si>
  <si>
    <t>864742F</t>
  </si>
  <si>
    <t>Robertsham 88/11kV Control Room, 11kV feeder boarder 2A transformer control panel, tap Buch. M/trip Buch. A/trip</t>
  </si>
  <si>
    <t>VAA23SPEC68-19</t>
  </si>
  <si>
    <t>Robertsham 88/11kV Control Room, power factor correction feeder board 2A, test terminals X2</t>
  </si>
  <si>
    <t>Robertsham 88/11kV Control Room, power factor correction feeder board 2A, control panel capacitor filter protection relay X2</t>
  </si>
  <si>
    <t xml:space="preserve"> CAP GUARD Model C100</t>
  </si>
  <si>
    <t>Robertsham 88/11kV Control Room, changeover circuit AC 1 failure &amp;  AC 2 failure</t>
  </si>
  <si>
    <t>Robertsham SS, 1B ripple coupling 50 to L/C local chamber crown gardens dist. 1B</t>
  </si>
  <si>
    <t>G.E.C. Power Distribution (PTY.) LTD.</t>
  </si>
  <si>
    <t>T1/0F</t>
  </si>
  <si>
    <t>78/T1F1442</t>
  </si>
  <si>
    <t>6.6/11kV</t>
  </si>
  <si>
    <t>Robertsham SS Control Room, telecom distribution cubicle</t>
  </si>
  <si>
    <t>Robertsham SS Control Room, fibre optic cubicle</t>
  </si>
  <si>
    <t xml:space="preserve">Robertsham 88/11kV battery panel D.C. closing and tripping charger on </t>
  </si>
  <si>
    <t>B-H Electric Co. PTY. LTD</t>
  </si>
  <si>
    <t>BC150-20</t>
  </si>
  <si>
    <t>Robertsham 88/11kV Control Room, External supply</t>
  </si>
  <si>
    <t>Robertsham 88/11kV battery room X107 Cells</t>
  </si>
  <si>
    <t>FCP19</t>
  </si>
  <si>
    <t>not mentioned</t>
  </si>
  <si>
    <t>288Ah-10hrs (SG 1250-25(Degree Celcius))</t>
  </si>
  <si>
    <t>Heriotdale 88/11/6.6kV Substation</t>
  </si>
  <si>
    <t>Lower Germiston Road</t>
  </si>
  <si>
    <t>Rosherville</t>
  </si>
  <si>
    <t>28°06'58.6"E</t>
  </si>
  <si>
    <t xml:space="preserve">26°13'18.7"S </t>
  </si>
  <si>
    <t>Heriotdale 88/11/6.6kV, 11kV Feeder Board 1, No Distributor Label, (Bay 1)</t>
  </si>
  <si>
    <t>No</t>
  </si>
  <si>
    <t>60 Cables Feeder Board 1(Bay 1-17)</t>
  </si>
  <si>
    <t>Heriotdale 88/11/6.6kV, 11kV Feeder Board 1, No Distributor Label, (Bay 2)</t>
  </si>
  <si>
    <t>Heriotdale 88/11/6.6kV, 11kV Feeder Board 1, No Distributor Label, (Bay 3)</t>
  </si>
  <si>
    <t>Heriotdale 88/11/6.6kV, 11kV Feeder Board 1, No Distributor Label, (Bay 4)</t>
  </si>
  <si>
    <t>Heriotdale 88/11/6.6kV, 11kV Feeder Board 1, No Distributor Label, (Bay 5)</t>
  </si>
  <si>
    <t>Heriotdale 88/11/6.6kV, 11kV Feeder Board 1, No Distributor Label, (Bay 6)</t>
  </si>
  <si>
    <t>Heriotdale 88/11/6.6kV, 11kV Feeder Board 1, No Distributor Label, (Bay 7)</t>
  </si>
  <si>
    <t>Heriotdale 88/11/6.6kV, 11kV Feeder Board 1, No Distributor Label, (Bay 8)</t>
  </si>
  <si>
    <t>Heriotdale 88/11/6.6kV, 11kV Feeder Board 1, No Distributor Label, (Bay 9)</t>
  </si>
  <si>
    <t>Heriotdale 88/11/6.6kV, 11kV Feeder Board 1, No Distributor Label, (Bay 10)</t>
  </si>
  <si>
    <t>Heriotdale 88/11/6.6kV, 11kV Feeder Board 1, No Distributor Label, (Bay 11)</t>
  </si>
  <si>
    <t>Heriotdale 88/11/6.6kV, 11kV Feeder Board 1, No Distributor Label, (Bay 12)</t>
  </si>
  <si>
    <t>Heriotdale 88/11/6.6kV, 11kV Feeder Board 1, No Distributor Label, (Bay 13)</t>
  </si>
  <si>
    <t>Heriotdale 88/11/6.6kV, 11kV Feeder Board 1, No Distributor Label, (Bay 14)</t>
  </si>
  <si>
    <t>Heriotdale 88/11/6.6kV, 11kV Feeder Board 1, No Distributor Label, (Bay 15)</t>
  </si>
  <si>
    <t>Heriotdale 88/11/6.6kV, 11kV Feeder Board 1, No Distributor Label, (Bay 16)</t>
  </si>
  <si>
    <t>Heriotdale 88/11/6.6kV, 11kV Feeder Board 1, No Distributor Label, (Bay 17)</t>
  </si>
  <si>
    <t>Heriotdale 88/11/6.6kV, 11kV Feeder Board 3, No Distributor Label, (Bay 20)</t>
  </si>
  <si>
    <t>67 Cables Feeder Board 3(Bay 20-36)</t>
  </si>
  <si>
    <t>Heriotdale 88/11/6.6kV, 11kV Feeder Board 3, No Distributor Label, (Bay 21)</t>
  </si>
  <si>
    <t>Heriotdale 88/11/6.6kV, 11kV Feeder Board 3, No Distributor Label, (Bay 22)</t>
  </si>
  <si>
    <t>Heriotdale 88/11/6.6kV, 11kV Feeder Board 3, No Distributor Label, (Bay 23)</t>
  </si>
  <si>
    <t>Heriotdale 88/11/6.6kV, 11kV Feeder Board 3, No Distributor Label, (Bay 24)</t>
  </si>
  <si>
    <t>Heriotdale 88/11/6.6kV, 11kV Feeder Board 3, No Distributor Label, (Bay 25)</t>
  </si>
  <si>
    <t>Heriotdale 88/11/6.6kV, 11kV Feeder Board 3, No Distributor Label, (Bay 26)</t>
  </si>
  <si>
    <t>Heriotdale 88/11/6.6kV, 11kV Feeder Board 3, No Distributor Label, (Bay 27)</t>
  </si>
  <si>
    <t>Heriotdale 88/11/6.6kV, 11kV Feeder Board 3, No Distributor Label, (Bay 28)</t>
  </si>
  <si>
    <t>Heriotdale 88/11/6.6kV, 11kV Feeder Board 3, No Distributor Label, (Bay 29)</t>
  </si>
  <si>
    <t>Heriotdale 88/11/6.6kV, 11kV Feeder Board 3, No Distributor Label, (Bay 30)</t>
  </si>
  <si>
    <t>Heriotdale 88/11/6.6kV, 11kV Feeder Board 3, No Distributor Label, (Bay 31)</t>
  </si>
  <si>
    <t>Heriotdale 88/11/6.6kV, 11kV Feeder Board 3, No Distributor Label, (Bay 32)</t>
  </si>
  <si>
    <t>Heriotdale 88/11/6.6kV, 11kV Feeder Board 3, No Distributor Label, (Bay 33)</t>
  </si>
  <si>
    <t>Heriotdale 88/11/6.6kV, 11kV Feeder Board 3, No Distributor Label, (Bay 34)</t>
  </si>
  <si>
    <t>Heriotdale 88/11/6.6kV, 11kV Feeder Board 3, No Distributor Label, (Bay 35)</t>
  </si>
  <si>
    <t>Heriotdale 88/11/6.6kV, 11kV Feeder Board 3, No Distributor Label, (Bay 36)</t>
  </si>
  <si>
    <t>Heriotdale 88/11/6.6kV, 11kV Feeder Board 2, No Distributor Label, (Bay 18)</t>
  </si>
  <si>
    <t>19 Cables Feeder Board 2(Bay 18-19)</t>
  </si>
  <si>
    <t>Heriotdale 88/11/6.6kV, 11kV Feeder Board 2, No Distributor Label, (Bay 19)</t>
  </si>
  <si>
    <t>Heriotdale 88/11/6.6kV, 6.6kV Feeder Board 5, No Distributor Label, (Bay 54)</t>
  </si>
  <si>
    <t>13 Cables Feeder Board 5(Bay 54-55)</t>
  </si>
  <si>
    <t>Heriotdale 88/11/6.6kV, 6.6kV Feeder Board 5, No Distributor Label, (Bay 55)</t>
  </si>
  <si>
    <t xml:space="preserve">Heriotdale 88/11/6.6kV, 6.6kV Feeder Board 5, No Distributor Label, Spare </t>
  </si>
  <si>
    <t>SBV4E/2500/31.5/S</t>
  </si>
  <si>
    <t>Heriotdale 88/11/6.6kV, 6.6kV Feeder Board 6, No Distributor Label, (Bay 56)</t>
  </si>
  <si>
    <t>18 Cables Feeder Board 6(Bay 56-61)</t>
  </si>
  <si>
    <t>Heriotdale 88/11/6.6kV, 6.6kV Feeder Board 6, No Distributor Label, (Bay 57)</t>
  </si>
  <si>
    <t>Heriotdale 88/11/6.6kV, 6.6kV Feeder Board 6, No Distributor Label, (Bay 58)</t>
  </si>
  <si>
    <t>Heriotdale 88/11/6.6kV, 6.6kV Feeder Board 6, No Distributor Label, (Bay 59)</t>
  </si>
  <si>
    <t>Heriotdale 88/11/6.6kV, 6.6kV Feeder Board 6, No Distributor Label, (Bay 60)</t>
  </si>
  <si>
    <t>Heriotdale 88/11/6.6kV, 6.6kV Feeder Board 6, No Distributor Label, (Bay 61)</t>
  </si>
  <si>
    <t>Heriotdale 88/11/6.6kV, 6.6kV Feeder Board 6, No Distributor Label, Spare</t>
  </si>
  <si>
    <t>Heriotdale SS 88kV Circuit Breaker, Prospect Incomer 1</t>
  </si>
  <si>
    <t>Heriotdale SS 88kV Busbar Isolator, Prospect Incomer 1</t>
  </si>
  <si>
    <t xml:space="preserve">GE </t>
  </si>
  <si>
    <t>222815-10/1</t>
  </si>
  <si>
    <t>Heriotdale SS 88kV Busbar Isolator, Prospect Incomer 1, Circuit Breaker Earth Switch</t>
  </si>
  <si>
    <t>Heriotdale SS 88kV Line Isolator, Prospect Incomer 1, Circuit Breaker Earth Switch</t>
  </si>
  <si>
    <t>Heriotdale SS 88kV Circuit Breaker, Transformer 1</t>
  </si>
  <si>
    <t>Heriotdale SS 88kV Busbar Isolator, Transformer 1</t>
  </si>
  <si>
    <t>208980-310/2</t>
  </si>
  <si>
    <t>Heriotdale SS 88kV Busbar Isolator, Transformer 1, Circuit Breaker Earth Switch</t>
  </si>
  <si>
    <t>Heriotdale SS 88kV Line Isolator, Transformer 1, Circuit Breaker Earth Switch</t>
  </si>
  <si>
    <t>Heriotdale SS 88kV Bus-Section 1, Circuit Breaker</t>
  </si>
  <si>
    <t>Heriotdale SS 88kV Bus-Bar 1, Isolator Circuit Breaker Earth Swtich</t>
  </si>
  <si>
    <t>Heriotdale SS 88kV Bus-Bar 2, Isolator Circuit Breaker Earth Switch</t>
  </si>
  <si>
    <t>208980-320/1</t>
  </si>
  <si>
    <t>Heriotdale SS 88kV Circuit Breaker, Transformer 2</t>
  </si>
  <si>
    <t>Heriotdale SS 88kV Busbar Isolator, Transformer 2</t>
  </si>
  <si>
    <t>208980-310/3</t>
  </si>
  <si>
    <t>Heriotdale SS 88kV Busbar Isolator, Transformer 2, Circuit Breaker Earth Switch</t>
  </si>
  <si>
    <t>Heriotdale SS 88kV Line Isolator, Transformer 2, Circuit Breaker Earth Switch</t>
  </si>
  <si>
    <t>Heriotdale SS 88kV Bus-Section 2, Circuit Breaker</t>
  </si>
  <si>
    <t>Heriotdale SS 88kV Bus-Bar 2, Isolator Circuit Breaker Earth Swtich</t>
  </si>
  <si>
    <t>Heriotdale SS 88kV Bus-Bar 3, Isolator Circuit Breaker Earth Switch</t>
  </si>
  <si>
    <t>208980-320/2</t>
  </si>
  <si>
    <t>Heriotdale SS 88kV Circuit Breaker, Cleveland Incomer 2</t>
  </si>
  <si>
    <t>Heriotdale SS 88kV Busbar Isolator, Cleveland Incomer 2</t>
  </si>
  <si>
    <t>208980-310/5</t>
  </si>
  <si>
    <t>Heriotdale SS 88kV Busbar Isolator, Cleveland Incomer 2, Circuit Breaker Earth Switch</t>
  </si>
  <si>
    <t>Heriotdale SS 88kV Line Isolator, Cleveland Incomer 2, Circuit Breaker Earth Switch</t>
  </si>
  <si>
    <t>Heriotdale SS 88kV Circuit Breaker, Transformer 3</t>
  </si>
  <si>
    <t>Heriotdale SS 88kV Busbar Isolator, Transformer 3</t>
  </si>
  <si>
    <t>208980-310/4</t>
  </si>
  <si>
    <t>Heriotdale SS 88kV Busbar Isolator, Transformer 3, Circuit Breaker Earth Switch</t>
  </si>
  <si>
    <t>Heriotdale SS 88kV Line Isolator, Transformer 3, Circuit Breaker Earth Switch</t>
  </si>
  <si>
    <t>Heriotdale SS, 45MVA, Bay 1, 88/11kV</t>
  </si>
  <si>
    <t>V100795</t>
  </si>
  <si>
    <t>Heriotdale SS, 45MVA, Bay 2, 88/11kV</t>
  </si>
  <si>
    <t>V100796</t>
  </si>
  <si>
    <t>Heriotdale SS, 45MVA, Bay 3, 88/11kV</t>
  </si>
  <si>
    <t>V100797</t>
  </si>
  <si>
    <t>Heriotdale SS, 20MVA, Bay 5, 11/6.6kV</t>
  </si>
  <si>
    <t>TLSN7341</t>
  </si>
  <si>
    <t>V100798</t>
  </si>
  <si>
    <t>Heriotdale SS, 20MVA, Bay 6, 11/6.6kV</t>
  </si>
  <si>
    <t>TLSN7342</t>
  </si>
  <si>
    <t>V100799</t>
  </si>
  <si>
    <t>Heriotdale SS, 200kVA, AUX TRF, Bay 1, 11kV/400V</t>
  </si>
  <si>
    <t>Shenda Electric</t>
  </si>
  <si>
    <t>S11-M-200/11</t>
  </si>
  <si>
    <t>CK160702-2</t>
  </si>
  <si>
    <t>Heriotdale SS, 200kVA, AUX TRF, Bay 3, 11kV/400V</t>
  </si>
  <si>
    <t>CK160702-3</t>
  </si>
  <si>
    <t>Heriotdale SS, AUX TRF, Bay 5, 6.6kV/400V</t>
  </si>
  <si>
    <t>ACM Transformers</t>
  </si>
  <si>
    <t>Heriotdale SS, AUX TRF, Bay 6, 6.6kV/400V</t>
  </si>
  <si>
    <t>39184-2</t>
  </si>
  <si>
    <t>Heriotdale SS 88kV Busbar Prospect Incomer 1 X3</t>
  </si>
  <si>
    <t>Heriotdale SS 88kV Busbar Transformer  1 X3</t>
  </si>
  <si>
    <t>Heriotdale SS 88kV Busbar Transformer  2 X3</t>
  </si>
  <si>
    <t>Heriotdale SS 88kV Busbar Cleveland Incomer 2 X3</t>
  </si>
  <si>
    <t>Heriotdale SS 88kV Busbar Transformer 3 X3</t>
  </si>
  <si>
    <t>Heriotdale SS 88kV Prospect Incomer 1 X3</t>
  </si>
  <si>
    <t>Heriotdale SS 88kV Transformer 1 X3</t>
  </si>
  <si>
    <t>Heriotdale SS 88kV Bus-Bar 1 Isolator X3</t>
  </si>
  <si>
    <t>Heriotdale SS 88kV Transformer 2 X3</t>
  </si>
  <si>
    <t>Heriotdale SS 88kV Bus-Bar 2 Isolator X3</t>
  </si>
  <si>
    <t>Heriotdale SS 88kV Cleveland Incomer 2 X3</t>
  </si>
  <si>
    <t>Heriotdale SS 88kV Transformer 3 X3</t>
  </si>
  <si>
    <t>Heriotdale SS 88kV Prospect Incomer 1, Circuit Breaker X3</t>
  </si>
  <si>
    <t>Heriotdale SS 11kV Transformer 1 X3</t>
  </si>
  <si>
    <t>Heriotdale SS 11kV Transformer 2 X3</t>
  </si>
  <si>
    <t>Heriotdale SS 88kV Cleveland Incomer 2, Circuit Breaker X3</t>
  </si>
  <si>
    <t>Heriotdale SS 11kV Transformer 3 X3</t>
  </si>
  <si>
    <t>Heriotdale SS 88kV prospect Incomer 1, Circuit Breaker X6</t>
  </si>
  <si>
    <t>Heriotdale SS 88kV Busbar 1 X6</t>
  </si>
  <si>
    <t>Heriotdale SS 88kV Transformer 1 X7</t>
  </si>
  <si>
    <t>Heriotdale SS 11kV Transformer 1 X10</t>
  </si>
  <si>
    <t>Heriotdale SS 88kV Bus-Section 1, Circuit Breaker X6</t>
  </si>
  <si>
    <t>Heriotdale SS 88kV Transformer 2 X7</t>
  </si>
  <si>
    <t>Heriotdale SS 11kV Transformer 2 X10</t>
  </si>
  <si>
    <t>Heriotdale SS 88kV Busbar 2 X6</t>
  </si>
  <si>
    <t>Heriotdale SS 88kV Bus-Section 2, Circuit Breaker X6</t>
  </si>
  <si>
    <t>Heriotdale SS 88kV Cleveland Incomer 2, Circuit Breaker X6</t>
  </si>
  <si>
    <t>Heriotdale SS 88kV Busbar 3 X6</t>
  </si>
  <si>
    <t>Heriotdale SS 88kV Transformer 3 X7</t>
  </si>
  <si>
    <t>Heriotdale SS 11kV Transformer 3 X10</t>
  </si>
  <si>
    <t>Heriotdale SS Prospect Incomer 1, Circuit Breaker Bushing X3</t>
  </si>
  <si>
    <t>Heriotdale SS Cleveland Incomer 2, Circuit Breaker Bushing X3</t>
  </si>
  <si>
    <t>VRDIII1300Y-72,5/C-10193W</t>
  </si>
  <si>
    <t>Heriotdale SS, Bay 1</t>
  </si>
  <si>
    <t>Heriotdale SS, Bay 2</t>
  </si>
  <si>
    <t>Heriotdale SS, Bay 3</t>
  </si>
  <si>
    <t>Heriotdale SS, Bay 5</t>
  </si>
  <si>
    <t>Heriotdale SS, Bay 6</t>
  </si>
  <si>
    <t>Heriotdale SS 88kV Transformer 1, Marshalling Kiosk</t>
  </si>
  <si>
    <t>Heriotdale SS 88kV Transformer 2, Marshalling Kiosk</t>
  </si>
  <si>
    <t>Heriotdale SS 88kV Transformer 3,  Marshalling Kiosk</t>
  </si>
  <si>
    <t>Heriotdale 88/11/6.6 kV Control Room, 11kV 3T0,  35L5 &amp; 34L5</t>
  </si>
  <si>
    <t>CDAG36EF1AV</t>
  </si>
  <si>
    <t>323518D</t>
  </si>
  <si>
    <t>Heriotdale 88/11/6.6 kV Control Room, 11kV 3T0,  35L5 &amp; 34L5, 35L5- Bay 34 Bay Control &amp; Back-up Protection</t>
  </si>
  <si>
    <t>SEL 751A</t>
  </si>
  <si>
    <t>EZA02022-012</t>
  </si>
  <si>
    <t>Heriotdale 88/11/6.6 kV Control Room, 11kV 3T0,  35L5 &amp; 34L5, 35L5- Bay 35 Bay Control &amp; Back-up Protection</t>
  </si>
  <si>
    <t>Heriotdale 88/11/6.6 kV Control Room, 11kV 3T0,  35L5 &amp; 34L5, 3T0- Bay 36  Main Protection</t>
  </si>
  <si>
    <t>Heriotdale 88/11/6.6 kV Control Room, 11kV 3T0,  35L5 &amp; 34L5, 3T0- Bay 36  Bay Control &amp; Back-up Protection</t>
  </si>
  <si>
    <t>SEL 751</t>
  </si>
  <si>
    <t>Heriotdale 88/11/6.6 kV Control Room, 11kV 3T0,  35L5 &amp; 34L5, Test Terminals X7</t>
  </si>
  <si>
    <t>Heriotdale 88/11/6.6 kV Control Room, 11kV 33L5, 32L5 &amp; 31L5, 31L5- Bay 31  Bay Control  &amp; Back-up Protection</t>
  </si>
  <si>
    <t>EZA02022-011</t>
  </si>
  <si>
    <t>Heriotdale 88/11/6.6 kV Control Room, 11kV 33L5, 32L5 &amp; 31L5, 32L5- Bay 32  Bay Control  &amp; Back-up Protection</t>
  </si>
  <si>
    <t>Heriotdale 88/11/6.6 kV Control Room, 11kV 33L5, 32L5 &amp; 31L5, 33L5- Bay 33  Bay Control  &amp; Back-up Protection</t>
  </si>
  <si>
    <t>Heriotdale 88/11/6.6 kV Control Room, 11kV 33L5, 32L5 &amp; 31L5, Test Terminals X6</t>
  </si>
  <si>
    <t>Heriotdale 88/11/6.6 kV Control Room, 11kV 30L5, 29L5 &amp;  4C0, 4C0  Bay 28  Bay Control &amp; Main protection</t>
  </si>
  <si>
    <t>EZA02022-010</t>
  </si>
  <si>
    <t>Heriotdale 88/11/6.6 kV Control Room, 11kV 30L5, 29L5 &amp;  4C0, 29L5 Bay 29 Bay Control &amp; Back-up protection</t>
  </si>
  <si>
    <t>Heriotdale 88/11/6.6 kV Control Room, 11kV 30L5, 29L5 &amp;  4C0, 30L5 Bay 30 Bay Control &amp; Back-up protection</t>
  </si>
  <si>
    <t>Heriotdale 88/11/6.6 kV Control Room, 11kV 30L5, 29L5 &amp;  4C0, Test Terminals X6</t>
  </si>
  <si>
    <t>Heriotdale 88/11/6.6 kV Control Room, 11kV 27L5, 26L5 &amp; 25L5, 25L5  Bay 25 Bay Control &amp; Back-up Protection</t>
  </si>
  <si>
    <t>EZA02022-09</t>
  </si>
  <si>
    <t>Heriotdale 88/11/6.6 kV Control Room, 11kV 27L5, 26L5 &amp; 25L5, 26L5  Bay 26 Bay Control &amp; Back-up Protection</t>
  </si>
  <si>
    <t>Heriotdale 88/11/6.6 kV Control Room, 11kV 27L5, 26L5 &amp; 25L5, 27L5  Bay 27 Bay Control &amp; Back-up Protection</t>
  </si>
  <si>
    <t>Heriotdale 88/11/6.6 kV Control Room, 11kV 27L5, 26L5 &amp; 25L5, Test Terminals X6</t>
  </si>
  <si>
    <t>Heriotdale 88/11/6.6 kV Control Room, 11kV 24L5, 23L5 &amp; 22L5, 22L5  Bay 22 Bay Control &amp; Back-up Protection</t>
  </si>
  <si>
    <t>EZA02022-008</t>
  </si>
  <si>
    <t>Heriotdale 88/11/6.6 kV Control Room, 11kV 24L5, 23L5 &amp; 22L5, 23L5  Bay 23 Bay Control &amp; Back-up Protection</t>
  </si>
  <si>
    <t>Heriotdale 88/11/6.6 kV Control Room, 11kV 24L5, 23L5 &amp; 22L5, 24L5  Bay 24 Bay Control &amp; Back-up Protection</t>
  </si>
  <si>
    <t>Heriotdale 88/11/6.6 kV Control Room, 11kV 24L5, 23L5 &amp; 22L5, Test Terminals X6</t>
  </si>
  <si>
    <t>Heriotdale 88/11/6.6 kV Control Room, 11kV 21L5, 3C0 &amp; ST0, ST0- Bay19 Differential Protection</t>
  </si>
  <si>
    <t>1YF192190629</t>
  </si>
  <si>
    <t>EZA02022-007</t>
  </si>
  <si>
    <t xml:space="preserve">Heriotdale 88/11/6.6 kV Control Room, 11kV 21L5, 3C0 &amp; ST0, ST0- Bay19 Bay Control &amp; Back-up Protection </t>
  </si>
  <si>
    <t xml:space="preserve">Heriotdale 88/11/6.6 kV Control Room, 11kV 21L5, 3C0 &amp; ST0, 3C0- Bay20 Bay Control &amp; Main Protection </t>
  </si>
  <si>
    <t>Heriotdale 88/11/6.6 kV Control Room, 11kV 21L5, 3C0 &amp; ST0, 21L5- Bay21 Bay Control &amp; Back-up Protection</t>
  </si>
  <si>
    <t>Heriotdale 88/11/6.6 kV Control Room, 11kV 21L5, 3C0 &amp; ST0, Test Terminals X7</t>
  </si>
  <si>
    <t>Heriotdale 88/11/6.6 kV Control Room,11kV 2T0, 2C0 &amp; 16L5, 16L5 Bay 16 Bay Control &amp; Back-up Protection</t>
  </si>
  <si>
    <t>EZA02022-006</t>
  </si>
  <si>
    <t>Heriotdale 88/11/6.6 kV Control Room,11kV 2T0, 2C0 &amp; 16L5, 2C0- Bay 17 Bay Control &amp; Main Protection</t>
  </si>
  <si>
    <t>Heriotdale 88/11/6.6 kV Control Room,11kV 2T0, 2C0 &amp; 16L5, 2T0- Bay 18  Main Protection</t>
  </si>
  <si>
    <t>Heriotdale 88/11/6.6 kV Control Room,11kV 2T0, 2C0 &amp; 16L5, 2T0- Bay 18 Bay Control &amp; Back-up Protection</t>
  </si>
  <si>
    <t>Heriotdale 88/11/6.6 kV Control Room,11kV 2T0, 2C0 &amp; 16L5, Test Terminals X7</t>
  </si>
  <si>
    <t>Heriotdale 88/11/6.6 kV Control Room, 11kV 15L5,14L5 &amp; 13L5, 13L5- Bay 13 Bay Control &amp; Back-up Protection</t>
  </si>
  <si>
    <t>EZA02022-005</t>
  </si>
  <si>
    <t>Heriotdale 88/11/6.6 kV Control Room, 11kV 15L5,14L5 &amp; 13L5, 14L5 Bay14 Bay Control &amp; back-up Protection</t>
  </si>
  <si>
    <t>Heriotdale 88/11/6.6 kV Control Room, 11kV 15L5,14L5 &amp; 13L5, 15L5- Bay 15 Bay Control &amp; Back-up Protection</t>
  </si>
  <si>
    <t>Heriotdale 88/11/6.6 kV Control Room, 11kV 15L5,14L5 &amp; 13L5, Test Terminals X6</t>
  </si>
  <si>
    <t>Heriotdale 88/11/6.6 kV Control Room, 11kV 12L5, 11L5 &amp; 10L5, 10L5 Bay10 Bay Control &amp; Back-up protection</t>
  </si>
  <si>
    <t>EZA02022-004</t>
  </si>
  <si>
    <t>Heriotdale 88/11/6.6 kV Control Room, 11kV 12L5, 11L5 &amp; 10L5, 11L5 Bay 11 Bay Control &amp; Back-up Protection</t>
  </si>
  <si>
    <t>Heriotdale 88/11/6.6 kV Control Room, 11kV 12L5, 11L5 &amp; 10L5, 12L5  Bay 12 Bay Control &amp; Back-up Protection</t>
  </si>
  <si>
    <t>Heriotdale 88/11/6.6 kV Control Room, 11kV 12L5, 11L5 &amp; 10L5, Test Terminals X6</t>
  </si>
  <si>
    <t>Heriotdale 88/11/6.6 kV Control Room, 11kV 1C0, 8L5 &amp; 7L5, 7&amp;L5-Bay7 Bay Control &amp; Back-up Protection</t>
  </si>
  <si>
    <t>EZA02022-003</t>
  </si>
  <si>
    <t>Heriotdale 88/11/6.6 kV Control Room, 11kV 1C0, 8L5 &amp; 7L5, 8L5-Bay8 Bay Control &amp; Back-up Protection</t>
  </si>
  <si>
    <t>Heriotdale 88/11/6.6 kV Control Room, 11kV 1C0, 8L5 &amp; 7L5, 1C0-Bay9 Bay Control &amp; Main Protection</t>
  </si>
  <si>
    <t>Heriotdale 88/11/6.6 kV Control Room, 11kV 1C0, 8L5 &amp; 7L5, Test Terminals X6</t>
  </si>
  <si>
    <t>Heriotdale 88/11/6.6 kV Control Room, 11kV 6L5, 5L5 &amp; 4L5, 4L5 Bay 4 Bay Control &amp; Back-up Preotection</t>
  </si>
  <si>
    <t>EZA02022-002</t>
  </si>
  <si>
    <t>Heriotdale 88/11/6.6 kV Control Room, 11kV 6L5, 5L5 &amp; 4L5, 5L5- Bay 5 Bay Control &amp; Back-up Preotection</t>
  </si>
  <si>
    <t>Heriotdale 88/11/6.6 kV Control Room, 11kV 6L5, 5L5 &amp; 4L5, 6L5- Bay 5 Bay Control &amp; Back-up Preotection</t>
  </si>
  <si>
    <t>Heriotdale 88/11/6.6 kV Control Room, 11kV 6L5, 5L5 &amp; 4L5, Test Terminals X6</t>
  </si>
  <si>
    <t>Heriotdale 88/11/6.6 kV Control Room, 11kV 3L5, 2L5 &amp; 1T0, 1T0-Bay1 Main Protection</t>
  </si>
  <si>
    <t>EZA02022-001</t>
  </si>
  <si>
    <t>Heriotdale 88/11/6.6 kV Control Room, 11kV 3L5, 2L5 &amp; 1T0, 1T0- Bay1 Control &amp; Back-up Protection</t>
  </si>
  <si>
    <t>Heriotdale 88/11/6.6 kV Control Room, 11kV 3L5, 2L5 &amp; 1T0, 2L5- Bay2 Control &amp; Back-up Protection</t>
  </si>
  <si>
    <t>Heriotdale 88/11/6.6 kV Control Room, 11kV 3L5, 2L5 &amp; 1T0, 3L5- Bay3 Control &amp; Back-up Protection</t>
  </si>
  <si>
    <t>Heriotdale 88/11/6.6 kV Control Room, 11kV 3L5, 2L5 &amp; 1T0, Test Terminals X7</t>
  </si>
  <si>
    <t>Heriotdale 88/11/6.6 kV Control Room, 88kV BUSZONE, BUSZONE PREOTECTION RELAY-RED PHASE</t>
  </si>
  <si>
    <t>SEL 487B</t>
  </si>
  <si>
    <t>EZA02022-025</t>
  </si>
  <si>
    <t>Heriotdale 88/11/6.6 kV Control Room, 88kV BUSZONE, BUSZONE PREOTECTION RELAY-WHITE PHASE</t>
  </si>
  <si>
    <t>Heriotdale 88/11/6.6 kV Control Room, 88kV BUSZONE, BUSZONE PREOTECTION RELAY-BLUE PHASE</t>
  </si>
  <si>
    <t>Heriotdale 88/11/6.6 kV Control Room, 88kV BUSZONE, Test Terminals X10</t>
  </si>
  <si>
    <t>Heriotdale 88/11/6.6 kV Control Room, 88kV PROSPECT INCOMER, Bay Control &amp; B/U Protection Relay</t>
  </si>
  <si>
    <t>SEL 451</t>
  </si>
  <si>
    <t>EZA02022-018</t>
  </si>
  <si>
    <t>Heriotdale 88/11/6.6 kV Control Room, 88kV PROSPECT INCOMER, Main Protection Relay</t>
  </si>
  <si>
    <t>SEL 311L</t>
  </si>
  <si>
    <t>Heriotdale 88/11/6.6 kV Control Room, 88kV PROSPECT INCOMER, Test Terminals X4</t>
  </si>
  <si>
    <t>Heriotdale 88/11/6.6 kV Control Room, 88/11 kVTransformer 1, Bay Control &amp; B/U Protection Relay</t>
  </si>
  <si>
    <t>EZA02022-019</t>
  </si>
  <si>
    <t>Heriotdale 88/11/6.6 kV Control Room, 88/11 kVTransformer 1, Main Protection Relay</t>
  </si>
  <si>
    <t>SEL 487E</t>
  </si>
  <si>
    <t>Heriotdale 88/11/6.6 kV Control Room, 88/11 kVTransformer 1, Tap Change Control Relay</t>
  </si>
  <si>
    <t>M15076190</t>
  </si>
  <si>
    <t>Heriotdale 88/11/6.6 kV Control Room, 88/11 kVTransformer 1, Test Terminals X6</t>
  </si>
  <si>
    <t>Heriotdale 88/11/6.6 kV Control Room, 88kV Bus Section 1, Bay Control &amp; B/U Protection Relay</t>
  </si>
  <si>
    <t>SEL  451</t>
  </si>
  <si>
    <t>EZA02022-020</t>
  </si>
  <si>
    <t>Heriotdale 88/11/6.6 kV Control Room, 88kV Bus Section 1, MainProtection Relay</t>
  </si>
  <si>
    <t>Heriotdale 88/11/6.6 kV Control Room, 88kV Bus Section 1, Test Terminals X3</t>
  </si>
  <si>
    <t>Heriotdale 88/11/6.6 kV Control Room, 88kV Transformer 2, Bay Control &amp; B/U Protection Relay</t>
  </si>
  <si>
    <t>EZA02022-021</t>
  </si>
  <si>
    <t>Heriotdale 88/11/6.6 kV Control Room, 88kV Transformer 2, Main Protection Relay</t>
  </si>
  <si>
    <t>Heriotdale 88/11/6.6 kV Control Room, 88kV Transformer 2, Tap Change Control Relay</t>
  </si>
  <si>
    <t>M15076185</t>
  </si>
  <si>
    <t>Heriotdale 88/11/6.6 kV Control Room, 88kV Transformer 2, Test Terminals X6</t>
  </si>
  <si>
    <t>Heriotdale 88/11/6.6 kV Control Room, 88kV Bus Section 2, Bay Control &amp; B/U Protection Relay</t>
  </si>
  <si>
    <t>EZA02022-022</t>
  </si>
  <si>
    <t>Heriotdale 88/11/6.6 kV Control Room, 88kV Bus Section 2, MainProtection Relay</t>
  </si>
  <si>
    <t>Heriotdale 88/11/6.6 kV Control Room, 88kV Bus Section 2, Test Terminals X3</t>
  </si>
  <si>
    <t>Heriotdale 88/11/6.6 kV Control Room, 88kV Transformer 3, Bay Control &amp; B/U Protection Relay</t>
  </si>
  <si>
    <t>Heriotdale 88/11/6.6 kV Control Room, 88kV Transformer 3, Main Protection Relay</t>
  </si>
  <si>
    <t>Heriotdale 88/11/6.6 kV Control Room, 88kV Transformer 3, Tap Change Control Relay</t>
  </si>
  <si>
    <t>M15076183</t>
  </si>
  <si>
    <t>Heriotdale 88/11/6.6 kV Control Room, 88kV Transformer 3, Test Terminals X6</t>
  </si>
  <si>
    <t>Heriotdale 88/11/6.6 kV Control Room, 88kV CLEAVELAND INCOMER, Bay Control &amp; B/U Protection Relay</t>
  </si>
  <si>
    <t>EZA02022-024</t>
  </si>
  <si>
    <t>Heriotdale 88/11/6.6 kV Control Room, 88kV CLEAVELAND INCOMER, Main Protection Relay</t>
  </si>
  <si>
    <t>Heriotdale 88/11/6.6 kV Control Room, 88kV CLEAVELAND INCOMER, Test Terminals X4</t>
  </si>
  <si>
    <t>Heriotdale 88/11/6.6 kV Control Room, 11/6.6kV Transformer 6, Bay Control &amp; B/U Protection Relay</t>
  </si>
  <si>
    <t>EZA02022-017</t>
  </si>
  <si>
    <t>Heriotdale 88/11/6.6 kV Control Room, 11/6.6kV Transformer 6, Main Protection Relay</t>
  </si>
  <si>
    <t>Heriotdale 88/11/6.6 kV Control Room, 11/6.6kV Transformer 6, Tap Change Control Relay</t>
  </si>
  <si>
    <t>M15076188</t>
  </si>
  <si>
    <t>Heriotdale 88/11/6.6 kV Control Room, 11/6.6kV Transformer 6, Test Terminals X5</t>
  </si>
  <si>
    <t>Heriotdale 88/11/6.6 kV Control Room, 11/6.6kV Transformer 5,  Bay Control &amp; B/U Protection Relay</t>
  </si>
  <si>
    <t>EZA02022-016</t>
  </si>
  <si>
    <t>Heriotdale 88/11/6.6 kV Control Room, 11/6.6kV Transformer 5, Main Protection Relay</t>
  </si>
  <si>
    <t>Heriotdale 88/11/6.6 kV Control Room, 11/6.6kV Transformer 5, Tap Change Control Relay</t>
  </si>
  <si>
    <t>M15076192</t>
  </si>
  <si>
    <t>Heriotdale 88/11/6.6 kV Control Room, 11/6.6kV Transformer 5, Test Terminals X5</t>
  </si>
  <si>
    <t>Heriotdale 88/11/6.6 kV Control Room, 6.6kV 56L5, 7C0 &amp; 5T0, 5T0  Bay54 Main Protection</t>
  </si>
  <si>
    <t>EZA02022-013</t>
  </si>
  <si>
    <t xml:space="preserve">Heriotdale 88/11/6.6 kV Control Room, 6.6kV 56L5, 7C0 &amp; 5T0, 5T0  Bay54 Bay Control &amp; Back-up Protection </t>
  </si>
  <si>
    <t xml:space="preserve">Heriotdale 88/11/6.6 kV Control Room, 6.6kV 56L5, 7C0 &amp; 5T0, 7C0- Bay55 Bay Control &amp; Main Protection </t>
  </si>
  <si>
    <t>Heriotdale 88/11/6.6 kV Control Room, 6.6kV 56L5, 7C0 &amp; 5T0, 56L5- Bay56 Bay Control &amp; Back-up Protection</t>
  </si>
  <si>
    <t>Heriotdale 88/11/6.6 kV Control Room, 6.6kV 56L5, 7C0 &amp; 5T0, Differential Protection Relay</t>
  </si>
  <si>
    <t>1YF192190577</t>
  </si>
  <si>
    <t>Heriotdale 88/11/6.6 kV Control Room, 6.6kV 56L5, 7C0 &amp; 5T0, Test Terminals X6</t>
  </si>
  <si>
    <t>Heriotdale 88/11/6.6 kV Control Room, 6.6kV 59L5, 8C0 &amp; 57L5, 57L5  Bay57 Differential Relay</t>
  </si>
  <si>
    <t>1YF192190623</t>
  </si>
  <si>
    <t>EZA02022-014</t>
  </si>
  <si>
    <t>Heriotdale 88/11/6.6 kV Control Room, 6.6kV 59L5, 8C0 &amp; 57L5, 57L5  Bay57- Bay Control &amp; Back-up Protection</t>
  </si>
  <si>
    <t>Heriotdale 88/11/6.6 kV Control Room, 6.6kV 59L5, 8C0 &amp; 57L5, 8C0- Bay55 Bay Control &amp; Main Protection</t>
  </si>
  <si>
    <t xml:space="preserve">Heriotdale 88/11/6.6 kV Control Room, 6.6kV 59L5, 8C0 &amp; 57L5, 59L5- Bay56 Bay Control &amp; Back-up Protection </t>
  </si>
  <si>
    <t>Heriotdale 88/11/6.6 kV Control Room, 6.6kV 59L5, 8C0 &amp; 57L5, 59L5-Differential Protection Relay</t>
  </si>
  <si>
    <t>1YF192190621</t>
  </si>
  <si>
    <t>Heriotdale 88/11/6.6 kV Control Room, 6.6kV 59L5, 8C0 &amp; 57L5, Test Terminals X8</t>
  </si>
  <si>
    <t>Heriotdale 88/11/6.6 kV Control Room, 6.6kV 6T0 &amp; 60L5, 60L5  Bay60 Differential Relay</t>
  </si>
  <si>
    <t>1YF192190619</t>
  </si>
  <si>
    <t xml:space="preserve">Heriotdale 88/11/6.6 kV Control Room, 6.6kV 6T0 &amp; 60L5, 60L5  Bay60- Bay Control &amp; Back-up Protection </t>
  </si>
  <si>
    <t xml:space="preserve">Heriotdale 88/11/6.6 kV Control Room, 6.6kV 6T0 &amp; 60L5, 6T0- Bay61  Main Protection </t>
  </si>
  <si>
    <t xml:space="preserve">Heriotdale 88/11/6.6 kV Control Room, 6.6kV 6T0 &amp; 60L5, 6T0- Bay61 Bay Control &amp; Back-up Protection </t>
  </si>
  <si>
    <t>Heriotdale 88/11/6.6 kV Control Room, 6.6kV 6T0 &amp; 60L5, Test Terminals X8</t>
  </si>
  <si>
    <t>Heriotdale 88/11/6.6kV, 11kV Feeder Board 1, Test Terminals X 4</t>
  </si>
  <si>
    <t>Heriotdale 88/11/6.6kV, 11kV Feeder Board 3, Test Terminals X 1</t>
  </si>
  <si>
    <t>Heriotdale 88/11/6.6kV, 11kV Feeder Board 2, Test Terminals X 2</t>
  </si>
  <si>
    <t>Heriotdale 88/11/6.6kV, 6.6kV Feeder Board 5, Test Terminals X 1</t>
  </si>
  <si>
    <t>Heriotdale 88/11/6.6kV, 6.6kV Feeder Board 6, Test Terminals X 1</t>
  </si>
  <si>
    <t>Heriotdale S/S 88/11/6.6 kV Ripple Control Room, Coupling Cell 1</t>
  </si>
  <si>
    <t>Rauscher Stoecklim</t>
  </si>
  <si>
    <t>T12/30/317/11</t>
  </si>
  <si>
    <t>S125702</t>
  </si>
  <si>
    <t>37A</t>
  </si>
  <si>
    <t>Heriotdale S/S 88/11/6.6 kV Ripple Control Room, Coupling Cell 2</t>
  </si>
  <si>
    <t>S125711</t>
  </si>
  <si>
    <t>Heriotdale 88/11/6.6kV, 6.6kV Feeder Board 6, Meter, 56</t>
  </si>
  <si>
    <t>Landis+GYR</t>
  </si>
  <si>
    <t>Heriotdale 88/11/6.6kV, 6.6kV Feeder Board 6, Meter, 57</t>
  </si>
  <si>
    <t>Heriotdale SS Control Room, FOX Panel</t>
  </si>
  <si>
    <t>Heriotdale SS Control Room, QOS Panel</t>
  </si>
  <si>
    <t>Contrep.CC.SA</t>
  </si>
  <si>
    <t xml:space="preserve">Heriotdale SS Control Room,Telecontrol Panel </t>
  </si>
  <si>
    <t>Heriotdale SS Control Room, Empty telecontrol panel</t>
  </si>
  <si>
    <t>Heriotdale SS Control Room, RTU</t>
  </si>
  <si>
    <t>Maganet by Canovate</t>
  </si>
  <si>
    <t>Heriotdale SS Control Room, Ethernet Switch</t>
  </si>
  <si>
    <t>SEL 273AM</t>
  </si>
  <si>
    <t>Heriotdale SS Control Room, Scada Equipment</t>
  </si>
  <si>
    <t>SJ1150715-FPS-01</t>
  </si>
  <si>
    <t>Heriotdale SS Control Room, Operator Programmable Logic Controller</t>
  </si>
  <si>
    <t>Heriotdale SS Control Room, Gateway Panel</t>
  </si>
  <si>
    <t>Heriotdale 88/11/6.6 kV Control Room, 110/64A Battery charger 1 &amp; 2 Panel</t>
  </si>
  <si>
    <t>Heriotdale  88/11/6.6 kV Control Room, 110V distribution Panel</t>
  </si>
  <si>
    <t>Hans Schoeman Street</t>
  </si>
  <si>
    <t>FERNDALE EXT 2</t>
  </si>
  <si>
    <t>27°58'44.018"E</t>
  </si>
  <si>
    <t>26°5'28.298"S</t>
  </si>
  <si>
    <t>C-RANDB-FB1A-TRFR01</t>
  </si>
  <si>
    <t>Randburg 88/11kV SS Incomer 1 (1T0, Bay 1)</t>
  </si>
  <si>
    <t>9997-2008</t>
  </si>
  <si>
    <t>C-RANDB-FB1A-HMMER1</t>
  </si>
  <si>
    <t>Randburg 88/11kV SS Hammer Street 1 dist. (Bay 2L5)</t>
  </si>
  <si>
    <t>9979-2008</t>
  </si>
  <si>
    <t>C-RANDB-FB1B-HMMER2</t>
  </si>
  <si>
    <t>Randburg 88/11kV SS Hammer 219 dist. (Bay 3L5)</t>
  </si>
  <si>
    <t>9998-2008</t>
  </si>
  <si>
    <t>C-RANDB-FB1A-BSHHLL</t>
  </si>
  <si>
    <t>Randburg 88/11kV SS Bush Hill dist. (Bay 4L5)</t>
  </si>
  <si>
    <t>9999-2008</t>
  </si>
  <si>
    <t>C-RANDB-FB1A-ABSA01</t>
  </si>
  <si>
    <t>Randburg 88/11kV SS Absa 1 dist. (Bay 5L5)</t>
  </si>
  <si>
    <t>10000-2008</t>
  </si>
  <si>
    <t>C-RANDB-FB1A-FRND01</t>
  </si>
  <si>
    <t>Randburg 88/11kV SS Ferndale I.S dist. No.1 (Bay 6L5)</t>
  </si>
  <si>
    <t>10001-2008</t>
  </si>
  <si>
    <t>C-RANDB-FB1A-SPAR07</t>
  </si>
  <si>
    <t>Randburg 88/11kV SS Spare dist. (Bay 7L5)</t>
  </si>
  <si>
    <t>10002-2008</t>
  </si>
  <si>
    <t>10002/2008</t>
  </si>
  <si>
    <t>C-RANDB-FB1A-RIPL01</t>
  </si>
  <si>
    <t>Randburg 88/11kV SS Ripple Bay (Bay 8L5)</t>
  </si>
  <si>
    <t>10003-2008</t>
  </si>
  <si>
    <t>C-RANDB-BS01</t>
  </si>
  <si>
    <t>Randburg 88/11kV SS Bus Section 1CO (Bay 1S9)</t>
  </si>
  <si>
    <t>10004-2008</t>
  </si>
  <si>
    <t>Randburg 88/11kV SS Hawken Street 9/10 dist. (Bay 10L5)</t>
  </si>
  <si>
    <t>10005-2008</t>
  </si>
  <si>
    <t>C-RANDB-FB1B-HWKN02</t>
  </si>
  <si>
    <t>Randburg 88/11kV SS Hawken Street 2 dist. (Bay 11L5)</t>
  </si>
  <si>
    <t>10006-2008</t>
  </si>
  <si>
    <t>C-RANDB-FB1B-FND2082</t>
  </si>
  <si>
    <t>Randburg 88/11kV SS Ferndale 2082 dist. (Bay 12L5)</t>
  </si>
  <si>
    <t>10007-2008</t>
  </si>
  <si>
    <t>Randburg 88/11kV SS Hammer Street 2 dist. (Bay 13L5)</t>
  </si>
  <si>
    <t>10008-2008</t>
  </si>
  <si>
    <t>C-RANDB-FB1B-ABSA02</t>
  </si>
  <si>
    <t>Randburg 88/11kV SS Absa 2 dist. (Bay 14L5)</t>
  </si>
  <si>
    <t>10009-2008</t>
  </si>
  <si>
    <t>C-RANDB-FB1B-FRND02</t>
  </si>
  <si>
    <t>Randburg 88/11kV SS Ferndale I.S dist. No.2 (Bay 15L5)</t>
  </si>
  <si>
    <t>10010-2008</t>
  </si>
  <si>
    <t>C-RANDB-FB1B-SPAR16</t>
  </si>
  <si>
    <t>Randburg 88/11kV SS Spare dist. (Bay 16L5)</t>
  </si>
  <si>
    <t>10011-2008</t>
  </si>
  <si>
    <t>Randburg 88/11kV SS Bus Section (Bay 17)</t>
  </si>
  <si>
    <t>10012-2008</t>
  </si>
  <si>
    <t>C-RANDB-FB1C-INTFB3</t>
  </si>
  <si>
    <t xml:space="preserve">Randburg 88/11kV SS Interconnector to Feeder board 3 Future (Bay 18) </t>
  </si>
  <si>
    <t>10013-2008</t>
  </si>
  <si>
    <t>C-RANDB-FB1C-TRFR02</t>
  </si>
  <si>
    <t>Randburg 88/11kV SS Incomer 2 (2T0, Bay 19)</t>
  </si>
  <si>
    <t>10014/2008</t>
  </si>
  <si>
    <t>C-RANDB-BS03</t>
  </si>
  <si>
    <t>Randburg 88/11kV SS Bus Section (3S0, Bay 20)</t>
  </si>
  <si>
    <t>10015/2008</t>
  </si>
  <si>
    <t>C-RANDB-FB3A-SPAR21</t>
  </si>
  <si>
    <t>Randburg 88/11kV SS Spare dist. (21L5)</t>
  </si>
  <si>
    <t>10016/2008</t>
  </si>
  <si>
    <t>800 A</t>
  </si>
  <si>
    <t>C-RANDB-FB3A-SPAR22</t>
  </si>
  <si>
    <t>Randburg 88/11kV SS Spare dist. (22L5)</t>
  </si>
  <si>
    <t>10017/2008</t>
  </si>
  <si>
    <t>C-RANDB-FB3A-SPAR23</t>
  </si>
  <si>
    <t>Randburg 88/11kV SS Spare dist. (23L5)</t>
  </si>
  <si>
    <t>10018/2008</t>
  </si>
  <si>
    <t>C-RANDB-FB3A-SPAR24</t>
  </si>
  <si>
    <t>Randburg 88/11kV SS Spare dist. (24L5)</t>
  </si>
  <si>
    <t>10019/2008</t>
  </si>
  <si>
    <t>Randburg 88/11kV SS Mintek 2 dist. (Bay 25L5)</t>
  </si>
  <si>
    <t>10020/2008</t>
  </si>
  <si>
    <t>C-RANDB-FB3A-SPAR26</t>
  </si>
  <si>
    <t>Randburg 88/11kV SS Spare dist. (Bay 26L5)</t>
  </si>
  <si>
    <t>10021/2008</t>
  </si>
  <si>
    <t>C-RANDB-FB3A-SPAR27</t>
  </si>
  <si>
    <t>Randburg 88/11kV SS Spare dist. (Bay 27L5)</t>
  </si>
  <si>
    <t>10022/2008</t>
  </si>
  <si>
    <t>Randburg 88/11kV SS Bus Section (3S9, Bay 28)</t>
  </si>
  <si>
    <t>10023/2008</t>
  </si>
  <si>
    <t>Randburg 88/11kV SS Ripple Bay (Bay 29L5)</t>
  </si>
  <si>
    <t>10024/2008</t>
  </si>
  <si>
    <t>C-RANDB-FB3B-SPAR30</t>
  </si>
  <si>
    <t>Randburg 88/11kV SS Spare dist. (Bay 30L5)</t>
  </si>
  <si>
    <t>10025/2008</t>
  </si>
  <si>
    <t>C-RANDB-FB3B-SPAR31</t>
  </si>
  <si>
    <t>Randburg 88/11kV SS Spare dist. (Bay 31L5)</t>
  </si>
  <si>
    <t>10026/2008</t>
  </si>
  <si>
    <t>C-RANDB-FB3B-MNTK01</t>
  </si>
  <si>
    <t>Randburg 88/11kV SS Mintek 1 dist. (Bay 32L5)</t>
  </si>
  <si>
    <t>10027/2008</t>
  </si>
  <si>
    <t>Randburg 88/11kV SS Ferndale 2080 dist. (Bay 33L5)</t>
  </si>
  <si>
    <t>10028/2008</t>
  </si>
  <si>
    <t>C-RANDB-FB3B-MNTK03</t>
  </si>
  <si>
    <t>Randburg 88/11kV SS Mintek 3 dist. (Bay 34L5)</t>
  </si>
  <si>
    <t>10029/2008</t>
  </si>
  <si>
    <t>C-RANDB-FB3B-MNTK04</t>
  </si>
  <si>
    <t>Randburg 88/11kV SS Mintek 4 dist. (Bay 35L5)</t>
  </si>
  <si>
    <t>10030/2008</t>
  </si>
  <si>
    <t>C-RANDB-FB3B-TRFR03</t>
  </si>
  <si>
    <t>Randburg 88/11kV SS Incomer 3 (Bay 36)</t>
  </si>
  <si>
    <t>10031/2008</t>
  </si>
  <si>
    <t xml:space="preserve">Randburg 88/11kV SS 1TO Incomer Bay Control and Main Protection (Bay 1) </t>
  </si>
  <si>
    <t>1/5 A</t>
  </si>
  <si>
    <t>110 V DC</t>
  </si>
  <si>
    <t>9X Test Blocks</t>
  </si>
  <si>
    <t>Randburg 88/11kV SS 1TO Incomer Bay Control and Backup Protection (Bay 1)</t>
  </si>
  <si>
    <t xml:space="preserve">1/5 A </t>
  </si>
  <si>
    <t>Randburg 88/11kV SS 2L5 Feeder Bay Control &amp; Main Protection (Bay 2)</t>
  </si>
  <si>
    <t>2008039388</t>
  </si>
  <si>
    <t>Randburg 88/11kV SS 3L5 Feeder Bay Control &amp; Main Protection (Bay 3)</t>
  </si>
  <si>
    <t>Randburg 88/11kV SS Eskom Intertrip Lockout 1 (Bay 1,2,3)</t>
  </si>
  <si>
    <t>118072/34</t>
  </si>
  <si>
    <t xml:space="preserve">Randburg 88/11kV SS Bay 2  Diff Protection </t>
  </si>
  <si>
    <t>ReyRolle</t>
  </si>
  <si>
    <t>SOLKOR R/RF</t>
  </si>
  <si>
    <t>102045301/005</t>
  </si>
  <si>
    <t>1 A</t>
  </si>
  <si>
    <t xml:space="preserve">Randburg 88/11kV SS Bay 3 Diff Protection </t>
  </si>
  <si>
    <t>102045301/006</t>
  </si>
  <si>
    <t>Randburg 88/11kV SS 4L5 Feeder Bay Control &amp; Main Protection (Bay 4)</t>
  </si>
  <si>
    <t>2008039405</t>
  </si>
  <si>
    <t>Randburg 88/11kV SS 5L5 Feeder Bay Control &amp; Main Protection (Bay 5)</t>
  </si>
  <si>
    <t xml:space="preserve">Randburg 88/11kV SS Bay 5 Diff Protection </t>
  </si>
  <si>
    <t>Micom P251</t>
  </si>
  <si>
    <t>110V DC</t>
  </si>
  <si>
    <t>Randburg 88/11kV SS 6L5 Feeder Bay Control &amp; Main Protection (Bay 6)</t>
  </si>
  <si>
    <t>Randburg 88/11kV SS 7L5 Feeder Bay Control &amp; Main Protection (Bay 7)</t>
  </si>
  <si>
    <t>Randburg 88/11kV SS 8L5 Feeder Bay Control &amp; Main Protection (Bay 8)</t>
  </si>
  <si>
    <t>Randburg 88/11kV SS 1CO Bus Section Control &amp; Main Protection (Bay 9)</t>
  </si>
  <si>
    <t>Randburg 88/11kV SS 10L5 Feeder Bay Control &amp; Main Protection (Bay 10)</t>
  </si>
  <si>
    <t>Randburg 88/11kV SS 11L5 Feeder Bay Control &amp; Main Protection (Bay 11)</t>
  </si>
  <si>
    <t>Randburg 88/11kV SS 12L5 Feeder Bay Control &amp; Main Protection (Bay 12)</t>
  </si>
  <si>
    <t xml:space="preserve">Randburg 88/11kV SS Bay 10 Diff Protection </t>
  </si>
  <si>
    <t>102046301/004</t>
  </si>
  <si>
    <t xml:space="preserve">Randburg 88/11kV SS Bay 11 Diff Protection </t>
  </si>
  <si>
    <t>102045301/007</t>
  </si>
  <si>
    <t>Randburg 88/11kV SS 13L5 Feeder Bay Control &amp; Main Protection (Bay 13)</t>
  </si>
  <si>
    <t>Randburg 88/11kV SS 14L5 Feeder Bay Control &amp; Main Protection (Bay 14)</t>
  </si>
  <si>
    <t>Randburg 88/11kV SS 15L5 Feeder Bay Control &amp; Main Protection (Bay 15)</t>
  </si>
  <si>
    <t xml:space="preserve">Randburg 88/11kV SS Bay 14 Diff Protection </t>
  </si>
  <si>
    <t>Randburg 88/11kV SS 16L5 Feeder Bay Control &amp; Main Protection (Bay 16)</t>
  </si>
  <si>
    <t>Randburg 88/11kV SS 1SO Bus Section Bay Control &amp; Main Protection (Bay 17)</t>
  </si>
  <si>
    <t>Randburg 88/11kV SS 2SO Interconnector Bay Control &amp; Main Protection (Bay 18)</t>
  </si>
  <si>
    <t xml:space="preserve">Randburg 88/11kV SS 2TO Incomer Bay Control and Main Protection (Bay 19) </t>
  </si>
  <si>
    <t>Randburg 88/11kV SS 2TO Incomer Bay Control and Backup Protection (Bay 19)</t>
  </si>
  <si>
    <t>Randburg 88/11kV SS 3SO Bus Section Control &amp; Main Protection (Bay 20)</t>
  </si>
  <si>
    <t>Randburg 88/11kV SS 21L5 Feeder Bay Control &amp; Main Protection (Bay 21)</t>
  </si>
  <si>
    <t>Randburg 88/11kV SS Eskom Intertrip Lockout 1 (Bay 19,20,21)</t>
  </si>
  <si>
    <t>118072/104</t>
  </si>
  <si>
    <t>Randburg 88/11kV SS 22L5 Feeder Bay Control &amp; Main Protection (Bay 22)</t>
  </si>
  <si>
    <t>Randburg 88/11kV SS 23L5 Feeder Bay Control &amp; Main Protection (Bay 23)</t>
  </si>
  <si>
    <t>Randburg 88/11kV SS 24L5 Feeder Bay Control &amp; Main Protection (Bay 24)</t>
  </si>
  <si>
    <t>Randburg 88/11kV SS 25L5 Feeder Bay Control &amp; Main Protection (Bay 25)</t>
  </si>
  <si>
    <t>Randburg 88/11kV SS 26L5 Feeder Bay Control &amp; Main Protection (Bay 26)</t>
  </si>
  <si>
    <t>Randburg 88/11kV SS 27L5 Feeder Bay Control &amp; Main Protection (Bay 27)</t>
  </si>
  <si>
    <t xml:space="preserve">Randburg 88/11kV SS Bay 25 Diff Protection </t>
  </si>
  <si>
    <t>102045301/22</t>
  </si>
  <si>
    <t>Randburg 88/11kV SS 3CO Bus Section Control &amp; Main Protection (Bay 28)</t>
  </si>
  <si>
    <t>Randburg 88/11kV SS 29L5 Feeder Bay Control &amp; Main Protection (Bay 29)</t>
  </si>
  <si>
    <t>Randburg 88/11kV SS 30L5 Feeder Bay Control &amp; Main Protection (Bay 30)</t>
  </si>
  <si>
    <t>Randburg 88/11kV SS 31L5 Feeder Bay Control &amp; Main Protection (Bay 31)</t>
  </si>
  <si>
    <t>Randburg 88/11kV SS 32L5 Feeder Bay Control &amp; Main Protection (Bay 32)</t>
  </si>
  <si>
    <t>Randburg 88/11kV SS 33L5 Feeder Bay Control &amp; Main Protection (Bay 33)</t>
  </si>
  <si>
    <t xml:space="preserve">Randburg 88/11kV SS Bay 32 Diff Protection </t>
  </si>
  <si>
    <t>102045301/008</t>
  </si>
  <si>
    <t>Randburg 88/11kV SS 34L5 Feeder Bay Control &amp; Main Protection (Bay 34)</t>
  </si>
  <si>
    <t>Randburg 88/11kV SS 35L5 Feeder Bay Control &amp; Main Protection (Bay 35)</t>
  </si>
  <si>
    <t xml:space="preserve">Randburg 88/11kV SS 3TO Incomer Bay Control and Main Protection (Bay 36) </t>
  </si>
  <si>
    <t>Randburg 88/11kV SS 3TO Incomer Bay Control and Backup Protection (Bay 36)</t>
  </si>
  <si>
    <t>Randburg 88/11kV SS Eskom Intertrip Lockout 1 (Bay 34,35,36)</t>
  </si>
  <si>
    <t>118072/33</t>
  </si>
  <si>
    <t>Randburg 88/11 kV SS Transformer 2 Inc 2 ARC Protection</t>
  </si>
  <si>
    <t>ES461968</t>
  </si>
  <si>
    <t>Randburg 88/11 kV SS Transformer 2 Inc 2 Aux Relay</t>
  </si>
  <si>
    <t>122585/3</t>
  </si>
  <si>
    <t>Randburg 88/11 kV SS 3SO Bus Section ARC Protection</t>
  </si>
  <si>
    <t>ES461964</t>
  </si>
  <si>
    <t>Randburg 88/11 kV SS 3SO Bus Section Aux Relay</t>
  </si>
  <si>
    <t>121401/2</t>
  </si>
  <si>
    <t>Randburg 88/11 kV SS Transformer 4 Inc 3 ARC Protection</t>
  </si>
  <si>
    <t>ES461967</t>
  </si>
  <si>
    <t>Randburg 88/11 kV SS Transformer 4 Inc 3 Aux Relay</t>
  </si>
  <si>
    <t>121401\5</t>
  </si>
  <si>
    <t>Randburg 88/11 kV SS Transformer 5 Inc 1 ARC Protection</t>
  </si>
  <si>
    <t>ES461966</t>
  </si>
  <si>
    <t>Randburg 88/11 kV SS Transformer 5 Inc 1 Aux Relay</t>
  </si>
  <si>
    <t>121401/17</t>
  </si>
  <si>
    <t>Randburg 88/11 kV SS Transformer 5 Bus 1SO Section ARC Protection</t>
  </si>
  <si>
    <t>ES461965</t>
  </si>
  <si>
    <t>Randburg 88/11 kV SS Transformer 5 1SO Bus Section Aux Relay</t>
  </si>
  <si>
    <t>121401/1</t>
  </si>
  <si>
    <t>Randburg 88/11kV SS Transformer no.5 Incomer 1</t>
  </si>
  <si>
    <t>63279-1</t>
  </si>
  <si>
    <t>Randburg 88/11kV SS Transformer no.2 Incomer 2</t>
  </si>
  <si>
    <t>63279-2</t>
  </si>
  <si>
    <t>Randburg 88/11kV SS Transformer 4 Incomer 3</t>
  </si>
  <si>
    <t>63279-3</t>
  </si>
  <si>
    <t xml:space="preserve">Randburg 88/11kV SS Incomer 1TO Main Meter </t>
  </si>
  <si>
    <t xml:space="preserve">Randburg 88/11kV SS Incomer 2TO Main Meter </t>
  </si>
  <si>
    <t xml:space="preserve">Randburg 88/11kV SS Incomer 3TO Main Meter </t>
  </si>
  <si>
    <t>Randburg 88/11kV SS Energy Meter</t>
  </si>
  <si>
    <t>Landis+GyrE650</t>
  </si>
  <si>
    <t>Randburg 88/11kV SS Randburg Sub to Randburg Control Fiber Optics Patch Panel</t>
  </si>
  <si>
    <t>Randburg 88/11kV SS Fox Panel</t>
  </si>
  <si>
    <t>Randburg 88/11kV SS Pilot Wire Junction Box</t>
  </si>
  <si>
    <t>Randburg 88/11kV SS PowerEdge 320</t>
  </si>
  <si>
    <t xml:space="preserve">Randburg 88/11kV SS Ruggedcom </t>
  </si>
  <si>
    <t>Randburg 88/11kV SS Industrial Cellular Router (Modem)</t>
  </si>
  <si>
    <t>IR794WH01</t>
  </si>
  <si>
    <t>RW7941304188574</t>
  </si>
  <si>
    <t>Randburg 88/11kV SS Eaton</t>
  </si>
  <si>
    <t>Eaton Electrical Service System</t>
  </si>
  <si>
    <t>G095E62082</t>
  </si>
  <si>
    <t>Randburg 88/11kV SS Bay 7-9 Ethernet Switch</t>
  </si>
  <si>
    <t>Magnum6k32T</t>
  </si>
  <si>
    <t>Randburg 88/11kV SS Bay 28-30 Ethernet Switch</t>
  </si>
  <si>
    <t>Randburg 88/11kV SS IO Box 1</t>
  </si>
  <si>
    <t>Randburg 88/11kV SS IO Box 2</t>
  </si>
  <si>
    <t>Randburg 88/11kV SS Battery Charger 1</t>
  </si>
  <si>
    <t>07/6245/1</t>
  </si>
  <si>
    <t>Randburg 88/11kV SS Battery Charger 2</t>
  </si>
  <si>
    <t>07/6245/2</t>
  </si>
  <si>
    <t>Randburg 88/11kV SS DC Load DB Board</t>
  </si>
  <si>
    <t>6V11030DB</t>
  </si>
  <si>
    <t>Randburg 88/11kV SS Batter Bank 1 85XNicad Cells</t>
  </si>
  <si>
    <t>Randburg 88/11kV SS Batter Bank 2  85XNicad Cells</t>
  </si>
  <si>
    <t>Randburg 88/11kV SS 380V AC Change Over Panel</t>
  </si>
  <si>
    <t>Beyers Naude 88/11kV Substation</t>
  </si>
  <si>
    <t>Enterprise Rd</t>
  </si>
  <si>
    <t>27°57'16.140" E</t>
  </si>
  <si>
    <t>26°7'5.934" S</t>
  </si>
  <si>
    <t>Beyers Naude 88/11kV SS SwitchBoard Room, Transformer 1 Incomer, (Bay 1)</t>
  </si>
  <si>
    <t>SBV3/2500/40/S1</t>
  </si>
  <si>
    <t>8869/2007</t>
  </si>
  <si>
    <t>Beyers Naude 88/11kV SS SwitchBoard Room, 14th Avenue MTN 1, (Bay 2)</t>
  </si>
  <si>
    <t>SBV3/800/25/S1</t>
  </si>
  <si>
    <t>8843/2007</t>
  </si>
  <si>
    <t>Beyers Naude 88/11kV SS SwitchBoard Room, 14th Avenue MTN 3, (Bay 3)</t>
  </si>
  <si>
    <t>8842/2007</t>
  </si>
  <si>
    <t>Beyers Naude 88/11kV SS SwitchBoard Room, Darrenwood (IBM), (Bay 4)</t>
  </si>
  <si>
    <t>8845/2007</t>
  </si>
  <si>
    <t>Beyers Naude 88/11kV SS SwitchBoard Room, RMBP Feeder, (Bay 5)</t>
  </si>
  <si>
    <t>8846/2007</t>
  </si>
  <si>
    <t>Beyers Naude 88/11kV SS SwitchBoard Room, Windsor Standy, (Bay 6)</t>
  </si>
  <si>
    <t>8847/2007</t>
  </si>
  <si>
    <t>Beyers Naude 88/11kV SS SwitchBoard Room, Spare, (Bay 7)</t>
  </si>
  <si>
    <t>Beyers Naude 88/11kV SS SwitchBoard Room, Spare, (Bay 8)</t>
  </si>
  <si>
    <t>Beyers Naude 88/11kV SS SwitchBoard Room, Bus-Section 1C0, (Bay 9)</t>
  </si>
  <si>
    <t>8877/2007</t>
  </si>
  <si>
    <t>Beyers Naude 88/11kV SS SwitchBoard Room, 14th Avenue MTN 4, (Bay 10)</t>
  </si>
  <si>
    <t>8854/2007</t>
  </si>
  <si>
    <t>Beyers Naude 88/11kV SS SwitchBoard Room, Prince, (Bay 11)</t>
  </si>
  <si>
    <t>8852/2007</t>
  </si>
  <si>
    <t>Beyers Naude 88/11kV SS SwitchBoard Room, Spare, (Bay 12)</t>
  </si>
  <si>
    <t>Beyers Naude 88/11kV SS SwitchBoard Room, Judges, (Bay 13)</t>
  </si>
  <si>
    <t>8851/2007</t>
  </si>
  <si>
    <t>Beyers Naude 88/11kV SS SwitchBoard Room, Royale, (Bay 14)</t>
  </si>
  <si>
    <t>8855/2007</t>
  </si>
  <si>
    <t>Beyers Naude 88/11kV SS SwitchBoard Room, 14th Avenue MTN 2, (Bay 15)</t>
  </si>
  <si>
    <t>8856/2007</t>
  </si>
  <si>
    <t>Beyers Naude 88/11kV SS SwitchBoard Room, In Yard, (Bay 16)</t>
  </si>
  <si>
    <t>8857/2007</t>
  </si>
  <si>
    <t>Beyers Naude 88/11kV SS SwitchBoard Room, Bus-Section 1S0, (Bay 17)</t>
  </si>
  <si>
    <t>8858/2007</t>
  </si>
  <si>
    <t>Beyers Naude 88/11kV SS SwitchBoard Room, Future Feederboard, (Bay 18)</t>
  </si>
  <si>
    <t>8861/2007</t>
  </si>
  <si>
    <t>Beyers Naude 88/11kV SS SwitchBoard Room, Future Incomer 3, (Bay 19)</t>
  </si>
  <si>
    <t>SBV3/2000/40/S1</t>
  </si>
  <si>
    <t>7626/2004</t>
  </si>
  <si>
    <t>Beyers Naude 88/11kV SS SwitchBoard Room, Bus-Section 3S0, (Bay 20)</t>
  </si>
  <si>
    <t>8850/2007</t>
  </si>
  <si>
    <t>Beyers Naude 88/11kV SS SwitchBoard Room, Dale Lace,  (Bay 21)</t>
  </si>
  <si>
    <t>8862/2007</t>
  </si>
  <si>
    <t>Beyers Naude 88/11kV SS SwitchBoard Room, Spare, (Bay 22)</t>
  </si>
  <si>
    <t>Beyers Naude 88/11kV SS SwitchBoard Room, Gay Field, (Bay 23)</t>
  </si>
  <si>
    <t>8864/2007</t>
  </si>
  <si>
    <t>Beyers Naude 88/11kV SS SwitchBoard Room, No Nameplate, (Bay 24)</t>
  </si>
  <si>
    <t>Beyers Naude 88/11kV SS SwitchBoard Room, No Namplate, (Bay 25)</t>
  </si>
  <si>
    <t>12166/2010</t>
  </si>
  <si>
    <t>Beyers Naude 88/11kV SS SwitchBoard Room, Spare, (Bay 26)</t>
  </si>
  <si>
    <t>12164/2010</t>
  </si>
  <si>
    <t>Beyers Naude 88/11kV SS SwitchBoard Room, Spare, (Bay 27)</t>
  </si>
  <si>
    <t>12163/2010</t>
  </si>
  <si>
    <t>Beyers Naude 88/11kV SS SwitchBoard Room, Bus-Section 3C0, (Bay 28)</t>
  </si>
  <si>
    <t>8876/2007</t>
  </si>
  <si>
    <t>Beyers Naude 88/11kV SS SwitchBoard Room, Spare, (Bay 29)</t>
  </si>
  <si>
    <t>8870/2007</t>
  </si>
  <si>
    <t>Beyers Naude 88/11kV SS SwitchBoard Room, Kelland 1, (Bay 30)</t>
  </si>
  <si>
    <t>8871/2007</t>
  </si>
  <si>
    <t>Beyers Naude 88/11kV SS SwitchBoard Room, Telkom, (Bay 31)</t>
  </si>
  <si>
    <t>8872/2007</t>
  </si>
  <si>
    <t>Beyers Naude 88/11kV SS SwitchBoard Room, Farrow, (Bay 32)</t>
  </si>
  <si>
    <t>8873/2007</t>
  </si>
  <si>
    <t>Beyers Naude 88/11kV SS SwitchBoard Room, Ouhout, (Bay 33)</t>
  </si>
  <si>
    <t>8874/2007</t>
  </si>
  <si>
    <t>Beyers Naude 88/11kV SS SwitchBoard Room, Spare, (Bay 34)</t>
  </si>
  <si>
    <t>12165/2010</t>
  </si>
  <si>
    <t>Beyers Naude 88/11kV SS SwitchBoard Room, Spare, (Bay 35)</t>
  </si>
  <si>
    <t>8844/2007</t>
  </si>
  <si>
    <t>Beyers Naude 88/11kV SS SwitchBoard Room, Incomer 2, (Bay 36)</t>
  </si>
  <si>
    <t>8860/2007</t>
  </si>
  <si>
    <t>Beyers Naude 88/11kV Control Room, Intertrip Receive, (Bay 1)</t>
  </si>
  <si>
    <t>MVAJ13 B1BB0754A</t>
  </si>
  <si>
    <t>0 600825</t>
  </si>
  <si>
    <t>Beyers Naude 88/11kV Control Room, Backup Protection, (Bay 1)</t>
  </si>
  <si>
    <t>GE Multilin</t>
  </si>
  <si>
    <t>MIFIIPI1NE20HI00</t>
  </si>
  <si>
    <t>90.675.302</t>
  </si>
  <si>
    <t>Beyers Naude 88/11kV Control Room, Control &amp; Protection, (Bay 1)</t>
  </si>
  <si>
    <t>F650MFBF2G1HI6</t>
  </si>
  <si>
    <t>80.484.930</t>
  </si>
  <si>
    <t>Beyers Naude 88/11kV Control Room, Control &amp; Protection, (Bay 2)</t>
  </si>
  <si>
    <t>80.484.934</t>
  </si>
  <si>
    <t>Beyers Naude 88/11kV Control Room, Control &amp; Protection, (Bay 3)</t>
  </si>
  <si>
    <t>80.484.914</t>
  </si>
  <si>
    <t>Beyers Naude 88/11kV Control Room, Overcurrent Protection Relay, (Bay 3)</t>
  </si>
  <si>
    <t>0.1-8A</t>
  </si>
  <si>
    <t>48-150VDC</t>
  </si>
  <si>
    <t>Beyers Naude 88/11kV Control Room, Test Terminal X11</t>
  </si>
  <si>
    <t>Beyers Naude 88/11kV Control Room, Control &amp; Protection, (Bay 4)</t>
  </si>
  <si>
    <t>80.484.913</t>
  </si>
  <si>
    <t>Beyers Naude 88/11kV Control Room, Control &amp; Protection, (Bay 5)</t>
  </si>
  <si>
    <t>80.484.903</t>
  </si>
  <si>
    <t>Beyers Naude 88/11kV Control Room, Control &amp; Protection, (Bay 6)</t>
  </si>
  <si>
    <t>80.484.901</t>
  </si>
  <si>
    <t>Beyers Naude 88/11kV Control Room, Test Terminal X12</t>
  </si>
  <si>
    <t>Beyers Naude 88/11kV Control Room, Control &amp; Protection, (Bay 7)</t>
  </si>
  <si>
    <t>80.484.932</t>
  </si>
  <si>
    <t>Beyers Naude 88/11kV Control Room, Control &amp; Protection, (Bay 8)</t>
  </si>
  <si>
    <t>80.484.918</t>
  </si>
  <si>
    <t>Beyers Naude 88/11kV Control Room, Control &amp; Protection, (Bay 9)</t>
  </si>
  <si>
    <t>80.484.924</t>
  </si>
  <si>
    <t>Beyers Naude 88/11kV Control Room, Test Terminal X10</t>
  </si>
  <si>
    <t>Beyers Naude 88/11kV Control Room, Control &amp; Protection, (Bay 10)</t>
  </si>
  <si>
    <t>80.484.915</t>
  </si>
  <si>
    <t>Beyers Naude 88/11kV Control Room, Control &amp; Protection, (Bay 11)</t>
  </si>
  <si>
    <t>80.484.921</t>
  </si>
  <si>
    <t>Beyers Naude 88/11kV Control Room, Control &amp; Protection, (Bay 12)</t>
  </si>
  <si>
    <t>80.484.906</t>
  </si>
  <si>
    <t>Beyers Naude 88/11kV Control Room, Control &amp; Protection, (Bay 13)</t>
  </si>
  <si>
    <t>80.484.916</t>
  </si>
  <si>
    <t>Beyers Naude 88/11kV Control Room, Control &amp; Protection, (Bay 14)</t>
  </si>
  <si>
    <t>80.484.905</t>
  </si>
  <si>
    <t>Beyers Naude 88/11kV Control Room, Control &amp; Protection, (Bay 15)</t>
  </si>
  <si>
    <t>80.484.931</t>
  </si>
  <si>
    <t>Beyers Naude 88/11kV Control Room, Control &amp; Protection, (Bay 16)</t>
  </si>
  <si>
    <t>80.484.909</t>
  </si>
  <si>
    <t>Beyers Naude 88/11kV Control Room, Control &amp; Protection, (Bay 17)</t>
  </si>
  <si>
    <t>80.484.936</t>
  </si>
  <si>
    <t>Beyers Naude 88/11kV Control Room, Control &amp; Protection, (Bay 18)</t>
  </si>
  <si>
    <t>80.484.911</t>
  </si>
  <si>
    <t>Beyers Naude 88/11kV Control Room, Test Terminal X9</t>
  </si>
  <si>
    <t>Beyers Naude 88/11kV Control Room, Intertrip Receive, (Bay 19)</t>
  </si>
  <si>
    <t>0 600819</t>
  </si>
  <si>
    <t>Beyers Naude 88/11kV Control Room, Backup Protection, (Bay 19)</t>
  </si>
  <si>
    <t>90.675.303</t>
  </si>
  <si>
    <t>Beyers Naude 88/11kV Control Room, Control &amp; Protection, (Bay 19)</t>
  </si>
  <si>
    <t>80.484.910</t>
  </si>
  <si>
    <t>Beyers Naude 88/11kV Control Room, Control &amp; Protection, (Bay 20)</t>
  </si>
  <si>
    <t>80.484.912</t>
  </si>
  <si>
    <t>Beyers Naude 88/11kV Control Room, Control &amp; Protection, (Bay 21)</t>
  </si>
  <si>
    <t>80.484.926</t>
  </si>
  <si>
    <t>Beyers Naude 88/11kV Control Room, Control &amp; Protection, (Bay 22)</t>
  </si>
  <si>
    <t>80.484.923</t>
  </si>
  <si>
    <t>Beyers Naude 88/11kV Control Room, Control &amp; Protection, (Bay 23)</t>
  </si>
  <si>
    <t>80.484.935</t>
  </si>
  <si>
    <t>Beyers Naude 88/11kV Control Room, Control &amp; Protection, (Bay 24)</t>
  </si>
  <si>
    <t>80.484.929</t>
  </si>
  <si>
    <t>Beyers Naude 88/11kV Control Room, Control &amp; Protection, (Bay 25)</t>
  </si>
  <si>
    <t>80.484.933</t>
  </si>
  <si>
    <t>Beyers Naude 88/11kV Control Room, Control &amp; Protection, (Bay 26)</t>
  </si>
  <si>
    <t>80.484.919</t>
  </si>
  <si>
    <t>Beyers Naude 88/11kV Control Room, Control &amp; Protection, (Bay 27)</t>
  </si>
  <si>
    <t>80.484.917</t>
  </si>
  <si>
    <t>Beyers Naude 88/11kV Control Room, Control &amp; Protection, (Bay 28)</t>
  </si>
  <si>
    <t>80.484.904</t>
  </si>
  <si>
    <t>Beyers Naude 88/11kV Control Room, Control &amp; Protection, (Bay 29)</t>
  </si>
  <si>
    <t>80.484.922</t>
  </si>
  <si>
    <t>Beyers Naude 88/11kV Control Room, Control &amp; Protection, (Bay 30)</t>
  </si>
  <si>
    <t>80.484.928</t>
  </si>
  <si>
    <t>Beyers Naude 88/11kV Control Room, Control &amp; Protection, (Bay 31)</t>
  </si>
  <si>
    <t>80.484.927</t>
  </si>
  <si>
    <t>Beyers Naude 88/11kV Control Room, Control &amp; Protection, (Bay 32)</t>
  </si>
  <si>
    <t>80.484.925</t>
  </si>
  <si>
    <t>Beyers Naude 88/11kV Control Room, Control &amp; Protection, (Bay 33)</t>
  </si>
  <si>
    <t>80.484.907</t>
  </si>
  <si>
    <t>Beyers Naude 88/11kV Control Room, Control &amp; Protection, (Bay 34)</t>
  </si>
  <si>
    <t>80.484.908</t>
  </si>
  <si>
    <t>Beyers Naude 88/11kV Control Room, Control &amp; Protection, (Bay 35)</t>
  </si>
  <si>
    <t>80.484.920</t>
  </si>
  <si>
    <t>Beyers Naude 88/11kV Control Room, Backup Protection, (Bay 36)</t>
  </si>
  <si>
    <t>90.675.301</t>
  </si>
  <si>
    <t>Beyers Naude 88/11kV Control Room, Control &amp; Protection, (Bay 36)</t>
  </si>
  <si>
    <t>80.484.902</t>
  </si>
  <si>
    <t>Beyers Naude 88/11kV Control Room, Intertrip Receive, (Bay 36)</t>
  </si>
  <si>
    <t>0 600822</t>
  </si>
  <si>
    <t>Beyers Naude 88/11kV SS SwitchBoard Room, Transformer 1 Incomer, Arc Protection, (Bay 1)</t>
  </si>
  <si>
    <t>Beyers Naude 88/11kV SS SwitchBoard Room, Transformer 1 Incomer, Test Terminals X2, (Bay 1)</t>
  </si>
  <si>
    <t>Beyers Naude 88/11kV SS SwitchBoard Room, Future Incomer 3, Arc Protection, (Bay 19)</t>
  </si>
  <si>
    <t>Beyers Naude 88/11kV SS SwitchBoard Room, Future Incomer 3, Test Terminals X2, (Bay 19)</t>
  </si>
  <si>
    <t>Beyers Naude 88/11kV SS SwitchBoard Room, Incomer 2, Test Terminals X2, (Bay 36)</t>
  </si>
  <si>
    <t>Beyers Naude SS Ripple Control Room, Coupling Cell 1</t>
  </si>
  <si>
    <t>Rauscher Stoecklin</t>
  </si>
  <si>
    <t>T12/30/1042</t>
  </si>
  <si>
    <t>S119937</t>
  </si>
  <si>
    <t>70.9A</t>
  </si>
  <si>
    <t>460V</t>
  </si>
  <si>
    <t>Beyers Naude SS Ripple Control Room, Safering</t>
  </si>
  <si>
    <t>CCC</t>
  </si>
  <si>
    <t>Beyers Naude SS Control Room, Metering Panel, Incomer 1 Energy Meter</t>
  </si>
  <si>
    <t>Beyers Naude SS Control Room, Metering Panel, Incomer 2 Energy Meter</t>
  </si>
  <si>
    <t>Beyers Naude SS Control Room, Metering Panel, Incomer 3 Energy Meter</t>
  </si>
  <si>
    <t>Beyers Naude SS Ripple Control Room</t>
  </si>
  <si>
    <t>1/5A X3</t>
  </si>
  <si>
    <t>230/400V X3</t>
  </si>
  <si>
    <t>Beyers Naude SS Ripple Control Room, QOS Recorder</t>
  </si>
  <si>
    <t>00-60-35-1F-A2-A0</t>
  </si>
  <si>
    <t>Beyers Naude SS Control Room, Ethernet Switch, (Bay 4-6)</t>
  </si>
  <si>
    <t>Ruggedcom</t>
  </si>
  <si>
    <t>RSG21-1006-2290</t>
  </si>
  <si>
    <t>Beyers Naude SS Control Room, Ethernet Switch, (Bay 13-15)</t>
  </si>
  <si>
    <t>RSG21-1006-2286</t>
  </si>
  <si>
    <t>Beyers Naude SS Control Room, Ethernet Switch, (Bay 25-27)</t>
  </si>
  <si>
    <t>RSG21-1006-2289</t>
  </si>
  <si>
    <t>Beyers Naude SS Control Room, Telecoms RTU Panel</t>
  </si>
  <si>
    <t>Beyers Naude SS Ripple Control Room, Transmitter (X2 Panels)</t>
  </si>
  <si>
    <t>Beyers Naude SS Control Room, SCADA Panel</t>
  </si>
  <si>
    <t>Beyers Naude SS Control Room, ICT Network:MPLS Equipment (Mini Panel)</t>
  </si>
  <si>
    <t>Beyers Naude 88/11kV Control Room, 110 VDC DC Charger</t>
  </si>
  <si>
    <t>IST Engineering Excellence</t>
  </si>
  <si>
    <t>Beyers Naude 88/11kV Control Room, LV AC Board</t>
  </si>
  <si>
    <t>Beyers Naude 88/11kV Battery Room, Battery Bank No. 1 X85 Cells</t>
  </si>
  <si>
    <t>Code:0701</t>
  </si>
  <si>
    <t>Beyers Naude 88/11kV Battery Room, Battery Bank No. 2 X85 Cells</t>
  </si>
  <si>
    <t>Cydna 88/11kV Substation</t>
  </si>
  <si>
    <t>Atholl Oaklands</t>
  </si>
  <si>
    <t>Farm Syerfontein No.5</t>
  </si>
  <si>
    <t>28°03'57.4" E</t>
  </si>
  <si>
    <t>26°08'30.9" S</t>
  </si>
  <si>
    <t>Cydna 11kV SS Feeder Board No. 2 Kelvin Incomer 2 (Bay 41)</t>
  </si>
  <si>
    <t>SBV3/2500-25-S1</t>
  </si>
  <si>
    <t>8533/06</t>
  </si>
  <si>
    <t>Cydna 11kV SS Feeder Board No. 2 BirdHaven (Bay 42)</t>
  </si>
  <si>
    <t>SBV3/800-25-S1</t>
  </si>
  <si>
    <t>8863/2007</t>
  </si>
  <si>
    <t>Cydna 11kV SS Feeder Board No. 2 Melrose-Birdhaven(Bay 43)</t>
  </si>
  <si>
    <t>8865/2007</t>
  </si>
  <si>
    <t>Cydna 11kV SS Feeder Board No. 2 Spare(Bay 44)</t>
  </si>
  <si>
    <t>8866/2007</t>
  </si>
  <si>
    <t>Cydna 11kV SS Feeder Board No. 2 Chilshurstone(Bay 45)</t>
  </si>
  <si>
    <t>8540/06</t>
  </si>
  <si>
    <t>Cydna 11kV SS Feeder Board No. 2 Riviera No2  distributor (Bay 46)</t>
  </si>
  <si>
    <t>8867/2007</t>
  </si>
  <si>
    <t>Cydna 11kV SS Feeder Board No. 2 Norwood-Houghton (Bay 47)</t>
  </si>
  <si>
    <t>8853/2007</t>
  </si>
  <si>
    <t>Cydna 11kV SS Feeder Board No. 2 Spare (Bay 48)</t>
  </si>
  <si>
    <t>8849/2007</t>
  </si>
  <si>
    <t>Cydna 11kV SS Feeder Board No. 2 Bus section (Bay 49)</t>
  </si>
  <si>
    <t>8544/06</t>
  </si>
  <si>
    <t>Cydna 11kV SS Feeder Board No. 2 Rivera 1 Distr (Bay 50)</t>
  </si>
  <si>
    <t>8848/2007</t>
  </si>
  <si>
    <t>Cydna 11kV SS Feeder Board No. 2 Spare (Bay 51)</t>
  </si>
  <si>
    <t>8875/2007</t>
  </si>
  <si>
    <t>Cydna 11kV SS Feeder Board No. 2 Killarney south (Bay 52)</t>
  </si>
  <si>
    <t>8547/06</t>
  </si>
  <si>
    <t>Cydna 11kV SS Feeder Board No. 2  Fort street (Bay 53)</t>
  </si>
  <si>
    <t>8548/06</t>
  </si>
  <si>
    <t>Cydna 11kV SS Feeder Board No. 2 7th Street Via Load Control(Bay 54)</t>
  </si>
  <si>
    <t>8549/06</t>
  </si>
  <si>
    <t>Cydna 11kV SS Feeder Board No. 2 Park(Bay 55)</t>
  </si>
  <si>
    <t>Cydna 11kV SS Feeder Board No. 2 Spare(Bay 56)</t>
  </si>
  <si>
    <t>8550/06</t>
  </si>
  <si>
    <t>Cydna 11kV SS Feeder Board No. 2 Interconnector to Sandby Board(Bay 41)</t>
  </si>
  <si>
    <t>8552/06</t>
  </si>
  <si>
    <t>Cydna 11kV SS Feeder Board No. 4A Houghton South Earth(Bay 1)</t>
  </si>
  <si>
    <t>Megatron Federal</t>
  </si>
  <si>
    <t>50194/1</t>
  </si>
  <si>
    <t>Cydna 11kV SS Feeder Board No. 4A Killarney STBY(Bay 2)</t>
  </si>
  <si>
    <t>50194/2</t>
  </si>
  <si>
    <t>Cydna 11kV SS Feeder Board No. 4A Melrose (Bay 3)</t>
  </si>
  <si>
    <t>50194/3</t>
  </si>
  <si>
    <t>Cydna 11kV SS Feeder Board No. 4A Inanda via load control(Bay 4)</t>
  </si>
  <si>
    <t>50194/4</t>
  </si>
  <si>
    <t>Cydna 11kV SS Feeder Board No. 4A Braamley East(Bay 5)</t>
  </si>
  <si>
    <t>50194/5</t>
  </si>
  <si>
    <t>Cydna 11kV SS Feeder Board No. 4A Kelvin Incomer(Bay 6)</t>
  </si>
  <si>
    <t>Cydna 11kV SS Feeder Board No. 4A Interconnector (Bay 7)</t>
  </si>
  <si>
    <t>Cydna 11kV SS Feeder Board No. 4A illovo East(Bay 8)</t>
  </si>
  <si>
    <t>Cydna 11kV SS Feeder Board No. 4A Athol/Inanda STDBY (Bay 9)</t>
  </si>
  <si>
    <t>Cydna 11kV SS Feeder Board No. 4A Illovo East(Bay 10)</t>
  </si>
  <si>
    <t>50194/6</t>
  </si>
  <si>
    <t>Cydna 11kV SS Feeder Board No. 4A North(Bay 11)</t>
  </si>
  <si>
    <t>50194/7</t>
  </si>
  <si>
    <t>Cydna 11kV SS Feeder Board No. 4A Spare(Bay 12)</t>
  </si>
  <si>
    <t>50194/9</t>
  </si>
  <si>
    <t>Cydna 11kV SS Feeder Board No. 4A (Bay 13)</t>
  </si>
  <si>
    <t>50194/8</t>
  </si>
  <si>
    <t>Cydna 11kV SS Feeder Board No. 4A (Bay 14)</t>
  </si>
  <si>
    <t>Not Specififed</t>
  </si>
  <si>
    <t>Cydna 11kV SS Feeder Board No. 1 Transformer 1(Bay 21)</t>
  </si>
  <si>
    <t>3AE2344-4</t>
  </si>
  <si>
    <t>31-365654</t>
  </si>
  <si>
    <t>Cydna 11kV SS Feeder Board No. 1 Transformer 1 (Bay 22)</t>
  </si>
  <si>
    <t>31-365650</t>
  </si>
  <si>
    <t>Cydna 11kV SS Feeder Board No. 1 Houghton Dist VIA load control(Bay 23)</t>
  </si>
  <si>
    <t>3AE2321-4</t>
  </si>
  <si>
    <t>31-366138</t>
  </si>
  <si>
    <t>Cydna 11kV SS Feeder Board No. 1 Melrose Arch no 1 (Bay 24)</t>
  </si>
  <si>
    <t>31-365745</t>
  </si>
  <si>
    <t>Cydna 11kV SS Feeder Board No. 1 Melrose Arch no 2 (Bay 25)</t>
  </si>
  <si>
    <t>31-365746</t>
  </si>
  <si>
    <t>Cydna 11kV SS Feeder Board No. 1 Melrose Arch no 3 (Bay 26)</t>
  </si>
  <si>
    <t>31-366137</t>
  </si>
  <si>
    <t>Cydna 11kV SS Feeder Board No. 1 Orchards Houghton(Bay 27)</t>
  </si>
  <si>
    <t>31-366253</t>
  </si>
  <si>
    <t>Cydna 11kV SS Feeder Board No. 1 Golf Course(Bay 28)</t>
  </si>
  <si>
    <t>3AH5214-1</t>
  </si>
  <si>
    <t>3AH52/00007011</t>
  </si>
  <si>
    <t>Cydna 11kV SS Feeder Board No. 1 (Bay 29)</t>
  </si>
  <si>
    <t>Cydna 11kV SS Feeder Board No. 1 Houghton West(Bay 30)</t>
  </si>
  <si>
    <t>31-366132</t>
  </si>
  <si>
    <t>Cydna 11kV SS Feeder Board No. 1 Melrose Arch no 4 (Bay 31)</t>
  </si>
  <si>
    <t>31-373064</t>
  </si>
  <si>
    <t>Cydna 11kV SS Feeder Board No. 1 Melrose Arch no 5 (Bay 32)</t>
  </si>
  <si>
    <t>31-365744</t>
  </si>
  <si>
    <t>Cydna 11kV SS Feeder Board No. 1 Melrose Arch no 6(Bay 33)</t>
  </si>
  <si>
    <t>31-366135</t>
  </si>
  <si>
    <t>Cydna 11kV SS Feeder Board No. 1 Athol/Illovo(Bay 34)</t>
  </si>
  <si>
    <t>31-366254</t>
  </si>
  <si>
    <t>Cydna 11kV SS Feeder Board No. 1 Kent Park (Bay 35)</t>
  </si>
  <si>
    <t>31-366134</t>
  </si>
  <si>
    <t>Cydna 11kV SS Feeder Board No. 1 Interconnector to STD/BY 3A (Bay 36)</t>
  </si>
  <si>
    <t>Cydna 11kV SS Feeder Board No. 1 Interconnector to STD/BY 3A (Bay 37)</t>
  </si>
  <si>
    <t>Cydna 11kV SS, 11kV STNDBY Feeder Board No.3A, Interconnector to 11kV Feeder Board 4A(Bay 13)</t>
  </si>
  <si>
    <t>Cydna 11kV SS, 11kV STNDBY Feeder Board No.3A, Interconnector to standby board Gresswold switch 29(Bay 14)</t>
  </si>
  <si>
    <t>Hawker sideley Electric</t>
  </si>
  <si>
    <t>Q20/1</t>
  </si>
  <si>
    <t>Cydna 11kV SS, 11kV STNDBY Feeder Board No.3A, Kelvin Incomer 3A 11kV (Bay 14A)</t>
  </si>
  <si>
    <t>Cydna 11kV SS, 11kV STNDBY Feeder Board No.3A, Interconnector to stdby board gresswold swtch 29A(Bay 15)</t>
  </si>
  <si>
    <t>Cydna 11kV SS, 11kV STNDBY Feeder Board No.3A, Kelvin Incomer 2A11kV (Bay 15A)</t>
  </si>
  <si>
    <t>Cydna 11kV SS, 11kV STNDBY Feeder Board No.3A, interconnector to feederboard No:1 Switch 36&amp;37 (Bay 16)</t>
  </si>
  <si>
    <t>Cydna 11kV SS, 11kV STNDBY Feeder Board No.3A, interconnector to feederboard No:1 Switch 36&amp;37 (Bay 17)</t>
  </si>
  <si>
    <t>Cydna 88/11kV SS Future 3 Cable 88kV Isolator (103)</t>
  </si>
  <si>
    <t>03/24621</t>
  </si>
  <si>
    <t>Cydna 88/11kV SS Future 3 Cable 88kV Earth Switch(101)  Cable side</t>
  </si>
  <si>
    <t>03/24612</t>
  </si>
  <si>
    <t>Cydna 88/11kV SS Future 3 Cable 88kV Earth Switch(101) Breaker Side</t>
  </si>
  <si>
    <t>Cydna 88/11kV SS Future3  Cable 88kV BKR(105)</t>
  </si>
  <si>
    <t>3Ap1FG</t>
  </si>
  <si>
    <t>13/35134021</t>
  </si>
  <si>
    <t>Cydna 88/11kV SS Future 3 Cable 88kV Main B/B Isolator (104)</t>
  </si>
  <si>
    <t>Cydna 88/11kV SS Future 3 Cable 88kV Earth Switch(104)  Cable side</t>
  </si>
  <si>
    <t>03/24635</t>
  </si>
  <si>
    <t>Cydna 88/11kV SS Future 3 Cable 88kV Main B/B Isolator (106)</t>
  </si>
  <si>
    <t>Cydna 88/11kV SS TRFR 2 88kV Reserve B/B Isolator (1416)</t>
  </si>
  <si>
    <t xml:space="preserve">Cydna 88/11kV SS Future 3 Cable 88kV Earth Switch(1416) </t>
  </si>
  <si>
    <t>03/24627</t>
  </si>
  <si>
    <t>Cydna 88/11kV SS TRFR 2 88kV Reserve B/B Isolator (1414)</t>
  </si>
  <si>
    <t>Cydna 88/11kV SS TRFR 2 88kV BKR</t>
  </si>
  <si>
    <t>3AP1FG</t>
  </si>
  <si>
    <t>13/35134020</t>
  </si>
  <si>
    <t>Cydna 88/11kV SS TRFR 2 88kV  Isolator (1412)</t>
  </si>
  <si>
    <t xml:space="preserve">Not </t>
  </si>
  <si>
    <t xml:space="preserve">Cydna 88/11kV SS TRFR 2 Cable 88kV Earth Switch(1411)  </t>
  </si>
  <si>
    <t>03/24613</t>
  </si>
  <si>
    <t xml:space="preserve">Cydna 88/11kV SS TRFR 2 Cable 88kV Earth Switch(1415)  </t>
  </si>
  <si>
    <t xml:space="preserve">Cydna 88/11kV SS TRFR 1 Cable 88kV Earth Switch(1312)  </t>
  </si>
  <si>
    <t xml:space="preserve">Cydna 88/11kV SS TRFR 1 Cable 88kV Earth Switch(1315)  </t>
  </si>
  <si>
    <t>Cydna 88/11kV SS TRFR 2 88kV BKR(1310)</t>
  </si>
  <si>
    <t>13/35134011</t>
  </si>
  <si>
    <t>Cydna 88/11kV SS TRFR 1 88kV Main B/B Isolator(1314)</t>
  </si>
  <si>
    <t>Cydna 88/11kV SS TRFR 1 88kV Main B/B Isolator(1321)</t>
  </si>
  <si>
    <t>Cydna 88/11kV SS TRFR 1 88kV Main B/B Isolator(1321) Earth Switch</t>
  </si>
  <si>
    <t>03/24633</t>
  </si>
  <si>
    <t>Cydna 88/11kV SS TRFR 1 88kV Main B/B Isolator(206)</t>
  </si>
  <si>
    <t>Cydna 88/11kV SS Future 2 88kV Main B/B Isolator(241) Earth Switch</t>
  </si>
  <si>
    <t>03/24632</t>
  </si>
  <si>
    <t xml:space="preserve">Cydna 88/11kV SS Future 2 88kV Main B/B Isolator(204) </t>
  </si>
  <si>
    <t xml:space="preserve">Cydna 88/11kV SS Future 2 88kVBRK(205) </t>
  </si>
  <si>
    <t>13/35134017</t>
  </si>
  <si>
    <t xml:space="preserve">Cydna 88/11kV SS Future 2 cable 88k line Isolator(203) </t>
  </si>
  <si>
    <t>Cydna 88/11kV SS Future 2 88kV Main B/B Isolator(202) Earth Switch</t>
  </si>
  <si>
    <t>Cydna 88/11kV SS Future 2 88kV Main B/B Isolator(201) Earth Switch</t>
  </si>
  <si>
    <t>Cydna 88/11kV SS Future 1 Cable 88kV Isolator (303)</t>
  </si>
  <si>
    <t>Cydna 88/11kV SS Future 1 Cable 88kV Earth Switch(301)  Cable side</t>
  </si>
  <si>
    <t>03/24619</t>
  </si>
  <si>
    <t>Cydna 88/11kV SS Future 1 Cable 88kV Earth Switch(302) Breaker Side</t>
  </si>
  <si>
    <t>Cydna 88/11kV SS Future1  Cable 88kV BKR(305)</t>
  </si>
  <si>
    <t>13/35134015</t>
  </si>
  <si>
    <t>Cydna 88/11kV SS Future 1 Cable 88kV Main B/B Isolator (304)</t>
  </si>
  <si>
    <t>Cydna 88/11kV SS Future 1 Cable 88kV Earth Switch(341)  Cable side</t>
  </si>
  <si>
    <t>03/24626</t>
  </si>
  <si>
    <t>Cydna 88/11kV SS Future 1 Cable 88kV Main B/B Isolator (306)</t>
  </si>
  <si>
    <t>Cydna 88/11kV SS TRFR 4 88kV Reserve B/B Isolator (1216)</t>
  </si>
  <si>
    <t xml:space="preserve">Cydna 88/11kV SS Future 1  Cable 88kV Earth Switch(1221) </t>
  </si>
  <si>
    <t>03/24624</t>
  </si>
  <si>
    <t>Cydna 88/11kV SS TRFR 4 88kV Reserve B/B Isolator (1214)</t>
  </si>
  <si>
    <t>Cydna 88/11kV SS TRFR 4 88kV BKR(1214)</t>
  </si>
  <si>
    <t>13/35134010</t>
  </si>
  <si>
    <t>Cydna 88/11kV SS TRFR 4 88kV  Isolator (1212)</t>
  </si>
  <si>
    <t xml:space="preserve">Cydna 88/11kV SS TRFR 3 Cable 88kV Earth Switch(1115)  </t>
  </si>
  <si>
    <t>03/24620</t>
  </si>
  <si>
    <t xml:space="preserve">Cydna 88/11kV SS TRFR 3 Cable 88kV Earth Switch(1111)  </t>
  </si>
  <si>
    <t>03/24614</t>
  </si>
  <si>
    <t xml:space="preserve">Cydna 88/11kV SS TRFR 3 Cable 88kV Isolator(1112)  </t>
  </si>
  <si>
    <t xml:space="preserve">Cydna 88/11kV SS TRFR 3 Cable 88kV CT  </t>
  </si>
  <si>
    <t>Unreachable</t>
  </si>
  <si>
    <t>Cydna 88/11kV SS TRFR 3 88kV BKR(1110)</t>
  </si>
  <si>
    <t>13/35134014</t>
  </si>
  <si>
    <t>Cydna 88/11kV SS TRFR 3  Cable 88kV Main B/B Isolator (1114)</t>
  </si>
  <si>
    <t>Future 1 Cable 88kV Main B/B Isolator (306)</t>
  </si>
  <si>
    <t xml:space="preserve">Cydna 88/11kV SS TRFR 3 Cable 88kV Reserve B/B Isolator (1116)  </t>
  </si>
  <si>
    <t xml:space="preserve">Cydna 88/11kV SS TRFR 1 BKR 88kV Earth Switch(1121)  </t>
  </si>
  <si>
    <t>03/24634</t>
  </si>
  <si>
    <t xml:space="preserve">Cydna 88/11kV SS Future 2 88kV Kelvin 2 B/B Reserve Isolator(406) </t>
  </si>
  <si>
    <t xml:space="preserve"> Cydna 88/11kV SS 88k kV Sebenza 2 Line-Main B/B Isolator(404)</t>
  </si>
  <si>
    <t>Siemens+I103:N104I101:N103F103I103:M103I102:N103I1I102:P103</t>
  </si>
  <si>
    <t>Cydna 88/11kV SS 88kV Sebenza 2 BKR(405)</t>
  </si>
  <si>
    <t>13/35134023</t>
  </si>
  <si>
    <t>Cydna 88/11kV SS Kelvin 2/Rosebank 88kV CT</t>
  </si>
  <si>
    <t>Cydna 88/11kV SS Kelvin 2 88kV Line Isolator (403)</t>
  </si>
  <si>
    <t>Cydna 88/11kV SS 88kV BKR Earth Switching(402)</t>
  </si>
  <si>
    <t>03/24617</t>
  </si>
  <si>
    <t>Cydna 88/11kV SS Rosebank 2 Cable 88kV Isolator (1012)</t>
  </si>
  <si>
    <t>Cydna 88/11kV SS Cable 88kV Earth Switch(1015)  Cable side</t>
  </si>
  <si>
    <t>03/24610</t>
  </si>
  <si>
    <t>Cydna 88/11kV SS Cable 88kV Earth Switch(1011) Breaker Side</t>
  </si>
  <si>
    <t>Cydna 88/11kV SS Rosebank 2 CT</t>
  </si>
  <si>
    <t>Cydna 88/11kV SS Rosebank 2  Cable 88kV BKR(1009)</t>
  </si>
  <si>
    <t>13/35134022</t>
  </si>
  <si>
    <t>Cydna 88/11kV SS Rosebank 2 Cable 88kV Main B/B Isolator (1004)</t>
  </si>
  <si>
    <t>Cydna 88/11kV SS BKR 88kVEarthing Switching (1042)</t>
  </si>
  <si>
    <t>03/24631</t>
  </si>
  <si>
    <t>Cydna 88/11kV SS Rosebank 2 88kV Reserve B/B Isolator (1006)</t>
  </si>
  <si>
    <t>Cydna 88/11kV SS Kelvin 1 Cable 88kV Reserve B/B Isolator (506)</t>
  </si>
  <si>
    <t>Cydna 88/11kV SS Kelvin 1 Cable 88kV Main B/B Isolator (504)</t>
  </si>
  <si>
    <t xml:space="preserve">Cydna 88/11kV SS Future 1  BKR 88kV Earth Switch(541) </t>
  </si>
  <si>
    <t>Cydna 88/11kV SS Sebenza 1 88kV BKR(505)</t>
  </si>
  <si>
    <t>13/35134016</t>
  </si>
  <si>
    <t xml:space="preserve">Cydna 88/11kV SS Kelvin 1 Cable 88kV CT  </t>
  </si>
  <si>
    <t xml:space="preserve">Cydna 88/11kV SS Kelvin 1 Cable 88kV Earth Switch(1115)  </t>
  </si>
  <si>
    <t>03/24618</t>
  </si>
  <si>
    <t xml:space="preserve">Cydna 88/11kV SS Kelvin 1 Cable 88kV Earth Switch(502)  </t>
  </si>
  <si>
    <t>Cydna 88/11kV SS Rosebank 1 Cable 88kV Isolator (912)</t>
  </si>
  <si>
    <t>Cydna 88/11kV SS Cable 88kV Earth Switch(915)  Cable side</t>
  </si>
  <si>
    <t>03/24615</t>
  </si>
  <si>
    <t>Cydna 88/11kV SS Cable 88kV Earth Switch(911) Breaker Side</t>
  </si>
  <si>
    <t>Cydna 88/11kV SS Rosebank 1  88kV CT</t>
  </si>
  <si>
    <t>Cydna 88/11kV SS Rosebank 1  Cable 88kV BKR(909)</t>
  </si>
  <si>
    <t>13/35134019</t>
  </si>
  <si>
    <t>Cydna 88/11kV SS Rosebank 1 Cable 88kV Main B/B Isolator (1004)</t>
  </si>
  <si>
    <t>Cydna 88/11kV SS BKR 88kVEarthing Switching (942)</t>
  </si>
  <si>
    <t>03/24628</t>
  </si>
  <si>
    <t>Cydna 88/11kV SS Rosebank 1 88kV Reserve B/B Isolator (906)</t>
  </si>
  <si>
    <t>Cydna 88/11kV SS Kelvin 4 Cable 88kV Reserve B/B Isolator (606)</t>
  </si>
  <si>
    <t>Cydna 88/11kV SS Kelvin 1 Cable 88kV Main B/B Isolator (604)</t>
  </si>
  <si>
    <t xml:space="preserve">Cydna 88/11kV SS Kelvin 1  BKR 88kV Earth Switch(641) </t>
  </si>
  <si>
    <t>03/24623</t>
  </si>
  <si>
    <t>Cydna 88/11kV SS Sebenza  4 88kV BKR(605)</t>
  </si>
  <si>
    <t>13/35134013</t>
  </si>
  <si>
    <t xml:space="preserve">Cydna 88/11kV SS Kelvin 4 Cable 88kV CT  </t>
  </si>
  <si>
    <t xml:space="preserve">Cydna 88/11kV SS Kelvin 4 Cable 88kV Earth Switch(602)  </t>
  </si>
  <si>
    <t>03/24630</t>
  </si>
  <si>
    <t xml:space="preserve">Cydna 88/11kV SS Kelvin 4Cable 88kV Earth Switch(601)  </t>
  </si>
  <si>
    <t xml:space="preserve">Cydna 88/11kV SS Kelvin 4 Cable 88kV Earth Switch(603)  </t>
  </si>
  <si>
    <t>Cydna 88/11kV SS BusCoupler 88kV CT</t>
  </si>
  <si>
    <t>Cydna 88/11kV SS BusCoupler  Cable 88kV BKR(830)</t>
  </si>
  <si>
    <t>13/35134012</t>
  </si>
  <si>
    <t>Cydna 88/11kV SS Buscoupler Cable 88kV Main B/B Isolator (834)</t>
  </si>
  <si>
    <t>Cydna 88/11kV SS BusCoupler BKR 88kVEarthing Switching (841)</t>
  </si>
  <si>
    <t>03/24625</t>
  </si>
  <si>
    <t>Cydna 88/11kV SS BuscCoupler 88kV Reserve B/B Isolator (836)</t>
  </si>
  <si>
    <t xml:space="preserve">Cydna 88/11kV SS BusCoupler Cable 88kV Earth Switch(842)  </t>
  </si>
  <si>
    <t>03/24636</t>
  </si>
  <si>
    <t>Cydna 88/11kV SS Alexendria Cable 88kV Reserve B/B Isolator (706)</t>
  </si>
  <si>
    <t>Cydna 88/11kV SS Alexandria 3 Cable 88kV Main B/B Isolator (704)</t>
  </si>
  <si>
    <t xml:space="preserve">Cydna 88/11kV SS Alexandria BKR 88kV Earth Switch(741) </t>
  </si>
  <si>
    <t>03/24622</t>
  </si>
  <si>
    <t>Cydna 88/11kV SS Alexandria 3 88kV BKR(705)</t>
  </si>
  <si>
    <t>13/35134018</t>
  </si>
  <si>
    <t xml:space="preserve">Cydna 88/11kV SS Alexandria 3 Cable 88kV CT  </t>
  </si>
  <si>
    <t xml:space="preserve">Cydna 88/11kV SSAlexandria 3 Cable 88kV Earth Switch(701)  </t>
  </si>
  <si>
    <t>03/24616</t>
  </si>
  <si>
    <t xml:space="preserve">Cydna 88/11kV SS Alexandria 3 Cable 88kV Earth Switch(702)  </t>
  </si>
  <si>
    <t xml:space="preserve">Cydna 88/11kV SS Alexandra Cable 88kV Earth Switch(703)  </t>
  </si>
  <si>
    <t>Cydna 88/11kV SS Kelvin 3 Transformer 2  Earth X1</t>
  </si>
  <si>
    <t>Cydna 88/11kV SS Kelvin 3 Transformer 4  Earth X1</t>
  </si>
  <si>
    <t>Cydna 88/11kV SS Kelvin 3 Transformer 1  Earth X1</t>
  </si>
  <si>
    <t>Cydna 88/11kV SS Kelvin 3 Transformer 3  Earth X1</t>
  </si>
  <si>
    <t>Insulation</t>
  </si>
  <si>
    <t>Cydna 88/11kV SS Future 3Cable 88kV Isolator (103) X9</t>
  </si>
  <si>
    <t>Cydna 88/11kV SS TRFR 2 Cable 88kV CT X3</t>
  </si>
  <si>
    <t>Cydna 88/11kV SS TRFR 2 Cable 88kV BKR(105)X6</t>
  </si>
  <si>
    <t>Cydna 88/11kV SS Future 3 Cable 88kV Isolator (104) X9</t>
  </si>
  <si>
    <t>Cydna 88/11kV SS Future 3 Cable 88kV Isolator (106) X9</t>
  </si>
  <si>
    <t>Cydna 88/11kV SS TRFR 2 Cable 88kV Isolator (1416) X9</t>
  </si>
  <si>
    <t>Cydna 88/11kV SS TRFR 2 Cable 88kV Isolator (1414) X9</t>
  </si>
  <si>
    <t>Cydna 88/11kV SS TRFR 2 Cable 88kV BKR(1410)X6</t>
  </si>
  <si>
    <t>Cydna 88/11kV SS TRFR 2 Cable 88kV Isolator (1412) X9</t>
  </si>
  <si>
    <t>Cydna 88/11kV SS Future 2Cable 88kV Isolator (203) X9</t>
  </si>
  <si>
    <t>Cydna 88/11kV SS TRFR 1 Cable 88kV CT X3</t>
  </si>
  <si>
    <t>Cydna 88/11kV SS TRFR 1 Cable 88kV BKR(205)X6</t>
  </si>
  <si>
    <t>Cydna 88/11kV SS Future 2 Cable 88kV Isolator (204) X9</t>
  </si>
  <si>
    <t>Cydna 88/11kV SS Future 2 Cable 88kV Isolator (206) X9</t>
  </si>
  <si>
    <t>Cydna 88/11kV SS TRFR 1 Cable 88kV Isolator (1316) X9</t>
  </si>
  <si>
    <t>Cydna 88/11kV SS TRFR 1  Cable 88kV Isolator (1314) X9</t>
  </si>
  <si>
    <t>Cydna 88/11kV SS TRFR 1 Cable 88kV BKR(1310)X6</t>
  </si>
  <si>
    <t>Cydna 88/11kV SS TRFR 1 Cable 88kV Isolator (1312) X9</t>
  </si>
  <si>
    <t>Cydna 88/11kV SS Future 1Cable 88kV Isolator (303) X9</t>
  </si>
  <si>
    <t>Cydna 88/11kV SS TRFR 4 Cable 88kV CT X3</t>
  </si>
  <si>
    <t>Cydna 88/11kV SS TRFR 4 Cable 88kV BKR(305)X6</t>
  </si>
  <si>
    <t>Cydna 88/11kV SS Future 1 Cable 88kV Isolator (304) X9</t>
  </si>
  <si>
    <t>Cydna 88/11kV SS Future 1 Cable 88kV Isolator (306) X9</t>
  </si>
  <si>
    <t>Cydna 88/11kV SS TRFR 4Cable 88kV Isolator (1216) X9</t>
  </si>
  <si>
    <t>Cydna 88/11kV SS TRFR 4 Cable 88kV Isolator (1214) X9</t>
  </si>
  <si>
    <t>Cydna 88/11kV SS TRFR 4 Cable 88kV BKR(1210)X6</t>
  </si>
  <si>
    <t>Cydna 88/11kV SS TRFR 2 Cable 88kV Isolator (1212) X9</t>
  </si>
  <si>
    <t>Cydna 88/11kV SS Kelvin 2/rosebank Cable 88kV Isolator (403) X9</t>
  </si>
  <si>
    <t>Cydna 88/11kV SS TRFR 3 Cable 88kV CT X3</t>
  </si>
  <si>
    <t>Cydna 88/11kV SS TRFR 3Cable 88kV BKR(405)X6</t>
  </si>
  <si>
    <t>Cydna 88/11kV SS Kelvin 2/rosebank Cable 88kV Isolator (304) X9</t>
  </si>
  <si>
    <t>Cydna 88/11kV SS Kelvin 2/rosebank Cable 88kV Isolator (306) X9</t>
  </si>
  <si>
    <t>Cydna 88/11kV SS TRFR 3 Cable 88kV Isolator (1216) X9</t>
  </si>
  <si>
    <t>Cydna 88/11kV SS TRFR 3 Cable 88kV Isolator (1214) X9</t>
  </si>
  <si>
    <t>Cydna 88/11kV SS TRFR 3 Cable 88kV BKR(1210)X6</t>
  </si>
  <si>
    <t>Cydna 88/11kV SS TRFR 3  Cable 88kV Isolator (1212) X9</t>
  </si>
  <si>
    <t>Cydna 88/11kV SS Rosebank 2 Cable 88kV Isolator (503) X9</t>
  </si>
  <si>
    <t>Cydna 88/11kV SS Rosebank 2 Cable 88kV CT X3</t>
  </si>
  <si>
    <t>Cydna 88/11kV SS Rosebank 2Cable 88kV BKR(505)X6</t>
  </si>
  <si>
    <t>Cydna 88/11kV SS Rosebank 2 Cable 88kV Isolator (504) X9</t>
  </si>
  <si>
    <t>Cydna 88/11kV SS Rosebank 2 Cable 88kV Isolator (506) X9</t>
  </si>
  <si>
    <t>Cydna 88/11kV SS Rosebank 2 Cable 88kV Isolator (1016) X9</t>
  </si>
  <si>
    <t>Cydna 88/11kV SS Rosebank 2 Cable 88kV Isolator (1014) X9</t>
  </si>
  <si>
    <t>Cydna 88/11kV SS Rosebank 2 Cable 88kV BKR(1010)X6</t>
  </si>
  <si>
    <t>Cydna 88/11kV SS Rosebank 2 Cable 88kV Isolator (1012) X9</t>
  </si>
  <si>
    <t>Cydna 88/11kV SS Rosebank 1 Cable 88kV Isolator (503) X9</t>
  </si>
  <si>
    <t>Cydna 88/11kV SS Rosebank 1 Cable 88kV CT X3</t>
  </si>
  <si>
    <t>Cydna 88/11kV SS Rosebank 1Cable 88kV BKR(505)X6</t>
  </si>
  <si>
    <t>Cydna 88/11kV SS Rosebank 1 Cable 88kV Isolator (504) X9</t>
  </si>
  <si>
    <t>Cydna 88/11kV SS Rosebank 1 Cable 88kV Isolator (506) X9</t>
  </si>
  <si>
    <t>Cydna 88/11kV SS Rosebank 1 Cable 88kV Isolator (1016) X9</t>
  </si>
  <si>
    <t>Cydna 88/11kV SS Rosebank 1 Cable 88kV Isolator (1014) X9</t>
  </si>
  <si>
    <t>Cydna 88/11kV SS Rosebank 1 Cable 88kV BKR(1010)X6</t>
  </si>
  <si>
    <t>Cydna 88/11kV SS Rosebank 1 Cable 88kV Isolator (1012) X9</t>
  </si>
  <si>
    <t>Cydna 88/11kV SS BusCoupler Cable 88kV Isolator (503) X9</t>
  </si>
  <si>
    <t>Cydna 88/11kV SS BusCoupler Cable 88kV CT X3</t>
  </si>
  <si>
    <t>Cydna 88/11kV SS BusCoupler Cable 88kV BKR(505)X6</t>
  </si>
  <si>
    <t>Cydna 88/11kV SS BusCoupler Cable 88kV Isolator (504) X9</t>
  </si>
  <si>
    <t>Cydna 88/11kV SS BusCoupler Cable 88kV Isolator (506) X9</t>
  </si>
  <si>
    <t>Cydna 88/11kV SS BusCoupler Cable 88kV Isolator (1016) X9</t>
  </si>
  <si>
    <t>Cydna 88/11kV SS BusCouplerCable 88kV Isolator (1014) X9</t>
  </si>
  <si>
    <t>Cydna 88/11kV SS BusCoupler Cable 88kV BKR(1010)X6</t>
  </si>
  <si>
    <t>Cydna 88/11kV SS BusCoupler Cable 88kV Isolator (1012) X9</t>
  </si>
  <si>
    <t>Cydna 88/11kV SS Insulators Transformer 4  X9</t>
  </si>
  <si>
    <t>Cydna 88/11kV SS Insulators Transformer 1  X9</t>
  </si>
  <si>
    <t>Cydna 88/11kV SS Insulators Transformer  2 X9</t>
  </si>
  <si>
    <t>Cydna 88/11kV SS Insulators Transformer  3  X9</t>
  </si>
  <si>
    <t>Cydna 88/11kV SS Sebenza 88kV Surge Arrestors</t>
  </si>
  <si>
    <t>Cydna 88/11kV SS Rosebank 2 88kV Surge Arrestors</t>
  </si>
  <si>
    <t>Cydna 88/11kV SS Transformer 3 Surge arrestor X3</t>
  </si>
  <si>
    <t>Cydna 88/11kV SS Transformer 4 Surge arrestor X3</t>
  </si>
  <si>
    <t>Cydna 88/11kV SS Transformer 2 Surge arrestor X3</t>
  </si>
  <si>
    <t>Cydna 88/11kV SS Transformer 1 Surge arrestor X3</t>
  </si>
  <si>
    <t>Cydna  45MVA 88/11kV SS , TRF Bay 1</t>
  </si>
  <si>
    <t>Cydna  45MVA 88/11kV SS , TRF Bay 2</t>
  </si>
  <si>
    <t>Cydna  45MVA 88/11kV SS , TRF Bay 3</t>
  </si>
  <si>
    <t>Cydna  45MVA 88/11kV SS , TRF Bay 4</t>
  </si>
  <si>
    <t>Cydna SS, Tap Changer Bay 1</t>
  </si>
  <si>
    <t>12SC8678813</t>
  </si>
  <si>
    <t>Cydna SS,  Tap Changer Bay 2</t>
  </si>
  <si>
    <t>12SC8672923</t>
  </si>
  <si>
    <t>Cydna SS, Tap Changer Bay 3</t>
  </si>
  <si>
    <t>12SC8678814</t>
  </si>
  <si>
    <t>Cydna SS, Tap Changer Bay 4</t>
  </si>
  <si>
    <t>12SC8678812</t>
  </si>
  <si>
    <t>Cydna 88/11kV SS, 88kv Bus bar VTX6</t>
  </si>
  <si>
    <t>Cydna 88/11kV SS, 11kV STNDBY Feeder Board No.3A, Incomer x 3</t>
  </si>
  <si>
    <t>Cydna 88/11kV SS Future 3 Cable Red Phase CT</t>
  </si>
  <si>
    <t>Cydna 88/11kV SS Future 3 Cable Blue Phase CT</t>
  </si>
  <si>
    <t>Cydna 88/11kV SS Future 3 Cable White Phase CT</t>
  </si>
  <si>
    <t>Cydna 88/11kV SS TRFR 2 Cable Red Phase CT</t>
  </si>
  <si>
    <t>Cydna 88/11kV SS TRFR 2 Cable Blue Phase CT</t>
  </si>
  <si>
    <t>Cydna 88/11kV SS TRFR 2 Cable White Phase CT</t>
  </si>
  <si>
    <t>Cydna 88/11kV SS TRFR 1 Cable Red Phase CT</t>
  </si>
  <si>
    <t>Cydna 88/11kV SS TRFR 1 Cable Blue Phase CT</t>
  </si>
  <si>
    <t>Cydna 88/11kV SS TRFR 1 Cable White Phase CT</t>
  </si>
  <si>
    <t>Cydna 88/11kV SS Future 2 Cable Red Phase CT</t>
  </si>
  <si>
    <t>Cydna 88/11kV SS Future 2 Cable Blue Phase CT</t>
  </si>
  <si>
    <t>Cydna 88/11kV SS Future 2 Cable White Phase CT</t>
  </si>
  <si>
    <t>Cydna 88/11kV SS Future 1 Cable Red Phase CT</t>
  </si>
  <si>
    <t>Cydna 88/11kV SS Future 1 Cable Blue Phase CT</t>
  </si>
  <si>
    <t>Cydna 88/11kV SS Future 1 Cable White Phase CT</t>
  </si>
  <si>
    <t>Cydna 88/11kV SS Bay 1</t>
  </si>
  <si>
    <t>Cydna 88/11kV SS Bay 2</t>
  </si>
  <si>
    <t>Cydna 88/11kV SS Bay 3</t>
  </si>
  <si>
    <t>Cydna 88/11kV SS Bay 4</t>
  </si>
  <si>
    <t>Cydna 88/11kV SS Bay 5</t>
  </si>
  <si>
    <t>Cydna 88/11kV SS Bay 6</t>
  </si>
  <si>
    <t>Cydna 88/11kV SS Bay 7</t>
  </si>
  <si>
    <t>Cydna 88/11kV SS Bay 8</t>
  </si>
  <si>
    <t>Cydna 88/11kV SS Bay 9</t>
  </si>
  <si>
    <t>Cydna 88/11kV SS Bay 10</t>
  </si>
  <si>
    <t>Cydna 88/11kV SS Bay 11</t>
  </si>
  <si>
    <t>Cydna 88/11kV SS Bay 12</t>
  </si>
  <si>
    <t>Cydna 88/11kV SS Bay 13</t>
  </si>
  <si>
    <t>Cydna 88/11kV SS Bay 14</t>
  </si>
  <si>
    <t>Cydna 88/11kV SS Control Room, 2TO Bay 41 - Protection</t>
  </si>
  <si>
    <t>2 0 0 6</t>
  </si>
  <si>
    <t>F650BFBF2G1HI</t>
  </si>
  <si>
    <t>80.393.302</t>
  </si>
  <si>
    <t>Cydna 88/11kV SS Control Room, (Overcurrent Protection Relay)</t>
  </si>
  <si>
    <t>Cydna 88/11kV SS Control Room, 42L5 Bay 42 - Protection</t>
  </si>
  <si>
    <t>Cydna 88/11kV SS Control Room, 43L5 Bay 43 - Protection</t>
  </si>
  <si>
    <t>Cydna 88/11kV SS Control Room, 44L5 Bay 44 - Protection</t>
  </si>
  <si>
    <t>Cydna 88/11kV SS Control Room, 45L5 Bay 45 - Protection</t>
  </si>
  <si>
    <t>Cydna 88/11kV SS Control Room, 46L5 Bay 46 - Protection</t>
  </si>
  <si>
    <t>Cydna 88/11kV SS Control Room, 47L5 Bay 47 - Protection</t>
  </si>
  <si>
    <t>Cydna 88/11kV SS Control Room, 48L5 Bay 48 - Protection</t>
  </si>
  <si>
    <t>Cydna 88/11kV SS Control Room, 2CO Bay 49 - Protection</t>
  </si>
  <si>
    <t>Cydna 88/11kV SS Control Room, 50L5 Bay 50 - Protection</t>
  </si>
  <si>
    <t>Cydna 88/11kV SS Control Room, 51L5 Bay 51 - Protection</t>
  </si>
  <si>
    <t>Cydna 88/11kV SS Control Room, 52L5 Bay 52 - Protection</t>
  </si>
  <si>
    <t>Cydna 88/11kV SS Control Room, 53L5 Bay 53 - Protection</t>
  </si>
  <si>
    <t>Cydna 88/11kV SS Control Room, 54L5 Bay 54 - Protection</t>
  </si>
  <si>
    <t>Cydna 88/11kV SS Control Room, 55L5 Bay 55 - Protection</t>
  </si>
  <si>
    <t>Cydna 88/11kV SS Control Room, 56L5 Bay 56 - Protection</t>
  </si>
  <si>
    <t>Cydna 88/11kV SS Control Room, 2SO Bay 57 - Protection</t>
  </si>
  <si>
    <t>MIB30HICE00000</t>
  </si>
  <si>
    <t>90.566.701</t>
  </si>
  <si>
    <t>16A(Resistivity)</t>
  </si>
  <si>
    <t>300VDC</t>
  </si>
  <si>
    <t xml:space="preserve">Cydna 88/11kV SS Control Room, Bay 57 Diff Prot </t>
  </si>
  <si>
    <t>HID32</t>
  </si>
  <si>
    <t>40.436.201</t>
  </si>
  <si>
    <t>Cydna 88/11kV SS Control Room, LO2</t>
  </si>
  <si>
    <t>Arteche</t>
  </si>
  <si>
    <t>VJ8</t>
  </si>
  <si>
    <t>Cydna 88/11kV SS Control Room, VT Selection Relay</t>
  </si>
  <si>
    <t>RF4</t>
  </si>
  <si>
    <t>Cydna 88/11kV SS Control Room, Test Terminals X50</t>
  </si>
  <si>
    <t>Cydna 6.6kV Fedder Board 1 Room, 88kV Buscoupler, Bay Control &amp; Main Protection Relay</t>
  </si>
  <si>
    <t>Cydna 6.6kV Fedder Board 1 Room, 88kV Rosebank 1 Cable FDR, Backup Protection Relay</t>
  </si>
  <si>
    <t>Cydna 6.6kV Fedder Board 1 Room, 88kV Rosebank 1 Cable FDR, Main Protection Relay</t>
  </si>
  <si>
    <t>Cydna 6.6kV Fedder Board 1 Room, 88kV Rosebank 2 Cable FDR, Backup Protection Relay</t>
  </si>
  <si>
    <t>Cydna 6.6kV Fedder Board 1 Room, 88kV Rosebank 2 Cable FDR, Main Protection Relay</t>
  </si>
  <si>
    <t>Cydna 6.6kV Fedder Board 1 Room, 88/11kV Transformer 3, Backup Protection Relay</t>
  </si>
  <si>
    <t>Cydna 6.6kV Fedder Board 1 Room, 88/11kV Transformer 3, Main Protection Relay</t>
  </si>
  <si>
    <t>Cydna 6.6kV Fedder Board 1 Room, 88/11kV Transformer 3, Automatic Voltage Regulator</t>
  </si>
  <si>
    <t>119.2272.007</t>
  </si>
  <si>
    <t>Cydna 6.6kV Fedder Board 1 Room, 88/11kV Transformer 3, LO1</t>
  </si>
  <si>
    <t>TR12-DD-22</t>
  </si>
  <si>
    <t>D90601/2</t>
  </si>
  <si>
    <t>Cydna 6.6kV Fedder Board 1 Room, 88/11kV Transformer 4, Backup Protection Relay</t>
  </si>
  <si>
    <t>Cydna 6.6kV Fedder Board 1 Room, 88/11kV Transformer 4, Main Protection Relay</t>
  </si>
  <si>
    <t>Cydna 6.6kV Fedder Board 1 Room, 88/11kV Transformer 4, Automatic Voltage Regulator</t>
  </si>
  <si>
    <t>1Cydna 6.6kV Fedder Board 1 Room, 88/11kV Transformer 4, LO1</t>
  </si>
  <si>
    <t>D90601/4</t>
  </si>
  <si>
    <t>Cydna 6.6kV Fedder Board 1 Room, 88/11kV Transformer 1, Backup Protection Relay</t>
  </si>
  <si>
    <t>Cydna 6.6kV Fedder Board 1 Room, 88/11kV Transformer 1, Main Protection Relay</t>
  </si>
  <si>
    <t>Cydna 6.6kV Fedder Board 1 Room, 88/11kV Transformer 1, Automatic Voltage Regulator</t>
  </si>
  <si>
    <t>Cydna 6.6kV Fedder Board 1 Room, 88/11kV Transformer 1, LO1</t>
  </si>
  <si>
    <t>K28201/5</t>
  </si>
  <si>
    <t>Cydna 6.6kV Fedder Board 1 Room, 88/11kV Transformer 2, Backup Protection Relay</t>
  </si>
  <si>
    <t>Cydna 6.6kV Fedder Board 1 Room, 88/11kV Transformer 2, Main Protection Relay</t>
  </si>
  <si>
    <t>Cydna 6.6kV Fedder Board 1 Room, 88/11kV Transformer 2, Automatic Voltage Regulator</t>
  </si>
  <si>
    <t>Cydna 6.6kV Fedder Board 1 Room, 88/11kV Transformer 2, LO1</t>
  </si>
  <si>
    <t>D90601/3</t>
  </si>
  <si>
    <t>Cydna 6.6kV Fedder Board 1 Room, Gateway 1, Sattelite Synchronised Clock</t>
  </si>
  <si>
    <t>120V/230V</t>
  </si>
  <si>
    <t>Cydna 6.6kV Fedder Board 1 Room, 88kV Buszone, Red Phase Bus Protection</t>
  </si>
  <si>
    <t>Cydna 6.6kV Fedder Board 1 Room, 88kV Buszone, White Phase Bus Protection</t>
  </si>
  <si>
    <t>Cydna 6.6kV Fedder Board 1 Room, 88kV Buszone, Blue Phase Bus Protection</t>
  </si>
  <si>
    <t>Cydna 6.6kV Fedder Board 1 Room, 11kV Transformer 4A Inc/Inter, Backup Protection Relay</t>
  </si>
  <si>
    <t>Cydna 6.6kV Fedder Board 1 Room, 11kV Transformer 4A Inc/Inter, Main Protection Relay</t>
  </si>
  <si>
    <t>Cydna 6.6kV Fedder Board 1 Room, 11kV Transformer 4A Inc/Inter, Backup Protection (Interconnector)</t>
  </si>
  <si>
    <t>Cydna 6.6kV Fedder Board 1 Room, 11kV Transformer 4A Inc/Inter, Cable Protection Relay (Interconnector)</t>
  </si>
  <si>
    <t>Cydna 6.6kV Fedder Board 1 Room, 11kV Transformer 1 Inc/Inter, Backup Protection Relay</t>
  </si>
  <si>
    <t>Cydna 6.6kV Fedder Board 1 Room, 11kV Transformer 1 Inc/Inter, Main Protection Relay</t>
  </si>
  <si>
    <t>Cydna 6.6kV Fedder Board 1 Room, 11kV Transformer 1 Inc/Inter, Backup Protection (Interconnector)</t>
  </si>
  <si>
    <t>Cydna 6.6kV Fedder Board 1 Room, 11kV Transformer 1 Inc/Inter, Cable Protection Relay (Interconnector)</t>
  </si>
  <si>
    <t>Cydna 6.6kV Fedder Board 1 Room, 11kV Transformer 3A Incomer, Backup Protection Relay</t>
  </si>
  <si>
    <t>Cydna 6.6kV Fedder Board 1 Room, 11kV Transformer 3A Incomer, Main Protection Relay</t>
  </si>
  <si>
    <t>Cydna 6.6kV Fedder Board 1 Room, 11kV Gresswold, Backup Protection Relay</t>
  </si>
  <si>
    <t>Cydna 6.6kV Fedder Board 1 Room, 11kV Gresswold, Main Protection Relay</t>
  </si>
  <si>
    <t>Cydna 6.6kV Fedder Board 1 Room, 11kV Gresswold, Cable Protection Relay</t>
  </si>
  <si>
    <t>MHOB04V155AAAAA</t>
  </si>
  <si>
    <t>Cydna 6.6kV Fedder Board 1 Room, 88kV Alexandra, Backup Protection Relay</t>
  </si>
  <si>
    <t>Cydna 6.6kV Fedder Board 1 Room, 88kV Alexandra, Main Protection Relay</t>
  </si>
  <si>
    <t>BF1309508943</t>
  </si>
  <si>
    <t>40V</t>
  </si>
  <si>
    <t>Cydna 6.6kV Fedder Board 1 Room, 88kV Alexandra,Power Quality Analyser</t>
  </si>
  <si>
    <t>Easpec Blackbox</t>
  </si>
  <si>
    <t>G4430</t>
  </si>
  <si>
    <t>0 0 - 60 - 35 - 18 - 48 - E3</t>
  </si>
  <si>
    <t>5V</t>
  </si>
  <si>
    <t>Cydna 6.6kV Fedder Board 1 Room, Sebenza 4, Backup Protection Relay</t>
  </si>
  <si>
    <t>Cydna 6.6kV Fedder Board 1 Room, Sebenza 4, Main 1 Protection Relay</t>
  </si>
  <si>
    <t>Cydna 6.6kV Fedder Board 1 Room, Sebenza 4, Main 2 Protection Relay</t>
  </si>
  <si>
    <t>Cydna 6.6kV Fedder Board 1 Room, Sebenza 4, Power Quality Analyser</t>
  </si>
  <si>
    <t xml:space="preserve"> 0 0 - 60 - 35 - 18 - 54 - D9</t>
  </si>
  <si>
    <t>Cydna 6.6kV Fedder Board 1 Room, Sebenza Feeder 1, Backup Protection Relay</t>
  </si>
  <si>
    <t>Cydna 6.6kV Fedder Board 1 Room, Sebenza Feeder 1, Main 1 Protection Relay</t>
  </si>
  <si>
    <t>Cydna 6.6kV Fedder Board 1 Room, Sebenza Feeder 1, Main 2 Protection Relay</t>
  </si>
  <si>
    <t>Cydna 6.6kV Fedder Board 1 Room, Sebenza Feeder 1, Power Quality Analyser</t>
  </si>
  <si>
    <t>0 0 - 60 - 35 - 18 - 3E - 26</t>
  </si>
  <si>
    <t>Cydna 6.6kV Fedder Board 1 Room, Sebenza Feeder 2, Backup Protection Relay</t>
  </si>
  <si>
    <t>Cydna 6.6kV Fedder Board 1 Room, Sebenza Feeder 2, Main 1 Protection Relay</t>
  </si>
  <si>
    <t>Cydna 6.6kV Fedder Board 1 Room, Sebenza Feeder 2, Main 2 Protection Relay</t>
  </si>
  <si>
    <t>Cydna 6.6kV Fedder Board 1 Room, Sebenza Feeder 2, Power Quality Analyser</t>
  </si>
  <si>
    <t>0 0 - 60 - 35 - 18 - 40 - 0A</t>
  </si>
  <si>
    <t>Cydna 6.6kV Fedder Board 1 Room, Future Cable FDR 1, Backup Protection Relay</t>
  </si>
  <si>
    <t>Cydna 6.6kV Fedder Board 1 Room, Future Cable FDR 1, Main Protection Relay</t>
  </si>
  <si>
    <t>Cydna 6.6kV Fedder Board 1 Room, Future Cable FDR 2, Backup Protection Relay</t>
  </si>
  <si>
    <t>Cydna 6.6kV Fedder Board 1 Room, Future Cable FDR 2, Main Protection Relay</t>
  </si>
  <si>
    <t>Cydna 6.6kV Fedder Board 1 Room, Future Cable FDR 3, Backup Protection Relay</t>
  </si>
  <si>
    <t>Cydna 6.6kV Fedder Board 1 Room, Future Cable FDR 3, Main Protection Relay</t>
  </si>
  <si>
    <t>Cydna 6.6kV Fedder Board 1 Room, Test Terminals X 85</t>
  </si>
  <si>
    <t>11kV Cydna SS Room, Bay 1, O/C &amp; E/F Protection</t>
  </si>
  <si>
    <t>7SR11031GA122CA0</t>
  </si>
  <si>
    <t>102351501/008</t>
  </si>
  <si>
    <t>80-250V</t>
  </si>
  <si>
    <t>11kV Cydna SS Room, Bay 2, O/C &amp; E/F Protection</t>
  </si>
  <si>
    <t>102351501/009</t>
  </si>
  <si>
    <t>11kV Cydna SS Room, Bay 3, O/C &amp; E/F Protection</t>
  </si>
  <si>
    <t>102351501/010</t>
  </si>
  <si>
    <t>11kV Cydna SS Room, Bay 4, O/C &amp; E/F Protection</t>
  </si>
  <si>
    <t>102351501/003</t>
  </si>
  <si>
    <t>11kV Cydna SS Room, Bay 4, Translay</t>
  </si>
  <si>
    <t>3491365/10/09</t>
  </si>
  <si>
    <t>11kV Cydna SS Room, Bay 5, O/C &amp; E/F Protection</t>
  </si>
  <si>
    <t>102351501/001</t>
  </si>
  <si>
    <t>11kV Cydna SS Room, Bay 5, Translay</t>
  </si>
  <si>
    <t>3491368/10/09</t>
  </si>
  <si>
    <t>11kV Cydna SS Room, Bay 10, O/C &amp; E/F Protection</t>
  </si>
  <si>
    <t>102351501/002</t>
  </si>
  <si>
    <t>11kV Cydna SS Room, Bay 10, Translay</t>
  </si>
  <si>
    <t>3491367/10/09</t>
  </si>
  <si>
    <t>11kV Cydna SS Room, Bay 11, O/C &amp; E/F Protection</t>
  </si>
  <si>
    <t>102351501/004</t>
  </si>
  <si>
    <t>11kV Cydna SS Room, Bay 11, Translay</t>
  </si>
  <si>
    <t>3491366/10/09</t>
  </si>
  <si>
    <t>11kV Cydna SS Room, Bay 12, O/C &amp; E/F Protection</t>
  </si>
  <si>
    <t>102351501/007</t>
  </si>
  <si>
    <t>11kV Cydna SS Room, Bay 13, O/C &amp; E/F Protection</t>
  </si>
  <si>
    <t>102351501/005</t>
  </si>
  <si>
    <t>11kV Cydna SS Room, Bay 14, O/C &amp; E/F Protection</t>
  </si>
  <si>
    <t>102351501/006</t>
  </si>
  <si>
    <t>Cydna 11kV SS Feeder Board No. 1, Overcurrent Protection Relay, Bay 23</t>
  </si>
  <si>
    <t>Cydna 11kV SS Feeder Board No. 1, Overcurrent Protection Relay, Bay 24</t>
  </si>
  <si>
    <t>Cydna 11kV SS Feeder Board No. 1, Overcurrent Protection Relay, Bay 25</t>
  </si>
  <si>
    <t>Cydna 11kV SS Feeder Board No. 1, Overcurrent Protection Relay, Bay 26</t>
  </si>
  <si>
    <t>Cydna 11kV SS Feeder Board No. 1, Overcurrent Protection Relay, Bay 27</t>
  </si>
  <si>
    <t>Cydna 11kV SS Feeder Board No. 1, Overcurrent Protection Relay, Bay 28</t>
  </si>
  <si>
    <t>Cydna 11kV SS Feeder Board No. 1, Overcurrent Protection Relay, Bay 30</t>
  </si>
  <si>
    <t>Cydna 11kV SS Feeder Board No. 1, Overcurrent Protection Relay, Bay 31</t>
  </si>
  <si>
    <t>Cydna 11kV SS Feeder Board No. 1, Overcurrent Protection Relay, Bay 32</t>
  </si>
  <si>
    <t>Cydna 11kV SS Feeder Board No. 1, Overcurrent Protection Relay, Bay 33</t>
  </si>
  <si>
    <t>Cydna 11kV SS Feeder Board No. 1, Overcurrent Protection Relay, Bay 34</t>
  </si>
  <si>
    <t>Cydna 11kV SS Feeder Board No. 1, Overcurrent Protection Relay, Bay 35</t>
  </si>
  <si>
    <t>Cydna 11kV SS Feeder Board No. 1, Earth Fault Indication, Bay 23</t>
  </si>
  <si>
    <t>CAF11SPEC18YF3SA</t>
  </si>
  <si>
    <t>Cydna 11kV SS Feeder Board No. 1, Earth Fault Indication, Bay 24</t>
  </si>
  <si>
    <t>Cydna 11kV SS Feeder Board No. 1, Earth Fault Indication, Bay 25</t>
  </si>
  <si>
    <t>Cydna 11kV SS Feeder Board No. 1, Earth Fault Indication, Bay 26</t>
  </si>
  <si>
    <t>Cydna 11kV SS Feeder Board No. 1, Earth Fault Indication, Bay 27</t>
  </si>
  <si>
    <t>Cydna 11kV SS Feeder Board No. 1, Earth Fault Indication, Bay 28</t>
  </si>
  <si>
    <t>Cydna 11kV SS Feeder Board No. 1, Earth Fault Indication, Bay 30</t>
  </si>
  <si>
    <t>Cydna 11kV SS Feeder Board No. 1, Earth Fault Indication, Bay 31</t>
  </si>
  <si>
    <t>Cydna 11kV SS Feeder Board No. 1, Earth Fault Indication, Bay 32</t>
  </si>
  <si>
    <t>Cydna 11kV SS Feeder Board No. 1, Earth Fault Indication, Bay 33</t>
  </si>
  <si>
    <t>Cydna 11kV SS Feeder Board No. 1, Earth Fault Indication, Bay 34</t>
  </si>
  <si>
    <t>Cydna 11kV SS Feeder Board No. 1, Earth Fault Indication, Bay 35</t>
  </si>
  <si>
    <t>Cydna 11kV SS Feeder Board No. 1, Feeder Earth Fault, Bay 24</t>
  </si>
  <si>
    <t>821898F</t>
  </si>
  <si>
    <t>Cydna 11kV SS Feeder Board No. 1, Feeder Earth Fault, Bay 25</t>
  </si>
  <si>
    <t>323853D</t>
  </si>
  <si>
    <t>Cydna 11kV SS Feeder Board No. 1, Feeder Earth Fault, Bay 26</t>
  </si>
  <si>
    <t>164358J</t>
  </si>
  <si>
    <t>Cydna 11kV SS Feeder Board No. 1, Feeder Earth Fault, Bay 31</t>
  </si>
  <si>
    <t>687460F</t>
  </si>
  <si>
    <t>Cydna 11kV SS Feeder Board No. 1, Feeder Earth Fault, Bay 32</t>
  </si>
  <si>
    <t>340036D</t>
  </si>
  <si>
    <t>Cydna 88/11kV SS Bay 1 Marshalling Kiosk</t>
  </si>
  <si>
    <t>Cydna 88/11kV SS Bay 2 Marshalling Kiosk</t>
  </si>
  <si>
    <t>Cydna 88/11kV SS Bay 3 Marshalling Kiosk</t>
  </si>
  <si>
    <t>Cydna 88/11kV SS Bay 4 Marshalling Kiosk</t>
  </si>
  <si>
    <t>Cydna 88/11kV SS Bay 5 Marshalling Kiosk</t>
  </si>
  <si>
    <t>Cydna 88/11kV SS Bay 6 Marshalling Kiosk</t>
  </si>
  <si>
    <t>Cydna 88/11kV SS Bay 7 Marshalling Kiosk</t>
  </si>
  <si>
    <t>Cydna 88/11kV SS Bay 8 Marshalling Kiosk</t>
  </si>
  <si>
    <t>Cydna 88/11kV SS Bay 9 Marshalling Kiosk</t>
  </si>
  <si>
    <t>Cydna 88/11kV SS Bay 10 Marshalling Kiosk</t>
  </si>
  <si>
    <t>Cydna 88/11kV SS Bay 11 Marshalling Kiosk</t>
  </si>
  <si>
    <t>Cydna 88/11kV SS Bay 12 Marshalling Kiosk</t>
  </si>
  <si>
    <t>Cydna 88/11kV SS Bay 13 Marshalling Kiosk</t>
  </si>
  <si>
    <t>Cydna 88/11kV SS Bay 14 Marshalling Kiosk</t>
  </si>
  <si>
    <t>Cydna 11kV SS Feeder Board No. 4A, Ripple Control</t>
  </si>
  <si>
    <t>Cydna 11kV SS Feeder Board No. 1, Ripple Control</t>
  </si>
  <si>
    <t>Cydna 88//11kV Control Room, 20kV D.C. Distributer Panel from Bat Charger, Meter</t>
  </si>
  <si>
    <t>English Electric LTD</t>
  </si>
  <si>
    <t>UVE</t>
  </si>
  <si>
    <t>Cydna 88/11kV SS Control Room, Telecontrol Cubicle</t>
  </si>
  <si>
    <t>Cydna 88/11kV SS Control Room, RTU (X2 Panel)</t>
  </si>
  <si>
    <t>Cydna 88/11kV SS Control Room, Telecontrol Junction Cubicle</t>
  </si>
  <si>
    <t>Cydna 88/11kV SS Control Room, RTU</t>
  </si>
  <si>
    <t>Cydna 88/11kV SS Control Room, Telecommunication Panels X 3</t>
  </si>
  <si>
    <t>Cydna 88/11kV SS Control Room, LV AC Board</t>
  </si>
  <si>
    <t>Cydna 88/11kV SS Control Room, 300A Busbar Chamber</t>
  </si>
  <si>
    <t>Cydna 88/11kV SS Control Room, Ethernet Switch 01</t>
  </si>
  <si>
    <t>GE Multilink</t>
  </si>
  <si>
    <t>MM0A06080078</t>
  </si>
  <si>
    <t>12.5VDC</t>
  </si>
  <si>
    <t>Serial Number for whole Panel</t>
  </si>
  <si>
    <t>Cydna 88/11kV SS Control Room, Power Distribution Unit</t>
  </si>
  <si>
    <t>20140720-500</t>
  </si>
  <si>
    <t>220-250V</t>
  </si>
  <si>
    <t>Cydna 88/11kV SS Control Room, EMDAC</t>
  </si>
  <si>
    <t>Cydna 6.6kV Fedder Board 1 Room, Gateway 2, Ethernet Switch 2</t>
  </si>
  <si>
    <t>Cydna 6.6kV Fedder Board 1 Room, Gateway 2, Ethernet Switch 4</t>
  </si>
  <si>
    <t>Cydna 6.6kV Fedder Board 1 Room, Gateway 2, Ethernet Switch 6</t>
  </si>
  <si>
    <t>Cydna 6.6kV Fedder Board 1 Room, Gateway 2, Ethernet Switch 8</t>
  </si>
  <si>
    <t>Cydna 6.6kV Fedder Board 1 Room, Gateway 2, I/O Model</t>
  </si>
  <si>
    <t>Cydna 6.6kV Fedder Board 1 Room, Gateway 1, Ethernet Switch 1</t>
  </si>
  <si>
    <t>Cydna 6.6kV Fedder Board 1 Room, Gateway 1, Ethernet Switch 3</t>
  </si>
  <si>
    <t>Cydna 6.6kV Fedder Board 1 Room, Gateway 1, Ethernet Switch 5</t>
  </si>
  <si>
    <t>Cydna 6.6kV Fedder Board 1 Room, Gateway 1, Ethernet Switch 7</t>
  </si>
  <si>
    <t>Cydna 6.6kV Fedder Board 1 Room, Gateway 1, Hardened SS Computer</t>
  </si>
  <si>
    <t>Cydna 6.6kV Fedder Board 1 Room, 11kV Transformer 4A Inc/Inter, I/O Module Incomer</t>
  </si>
  <si>
    <t>Cydna 6.6kV Fedder Board 1 Room, 11kV Transformer 4A Inc/Inter, I/O2 Module Interconnector</t>
  </si>
  <si>
    <t>Cydna 6.6kV Fedder Board 1 Room, 11kV Transformer 1 Inc/Inter, I/O Module Incomer</t>
  </si>
  <si>
    <t>Cydna 6.6kV Fedder Board 1 Room, 11kV Transformer 1 Inc/Inter, I/O2 Module Interconnector</t>
  </si>
  <si>
    <t>Cydna 6.6kV Fedder Board 1 Room, 11kV Transformer 3A Incomer, I/O Module Incomer</t>
  </si>
  <si>
    <t>Cydna 6.6kV Fedder Board 1 Room, 11kV Gresswold, I/O Module</t>
  </si>
  <si>
    <t>Cydna 88/11kV SS Control Room, Battery 1</t>
  </si>
  <si>
    <t>6V11095A13</t>
  </si>
  <si>
    <t>13/0344/1</t>
  </si>
  <si>
    <t>Cydna 88/11kV SS Control Room, Distribution Board 1</t>
  </si>
  <si>
    <t>6V11095A13DB1</t>
  </si>
  <si>
    <t>13/0344B</t>
  </si>
  <si>
    <t>Cydna 88/11kV SS Control Room, Battery 2</t>
  </si>
  <si>
    <t>13/0344/2</t>
  </si>
  <si>
    <t>Cydna 88/11kV SS Control Room, Distribution Board 2</t>
  </si>
  <si>
    <t>6V11095A13DB2</t>
  </si>
  <si>
    <t>13/0344C</t>
  </si>
  <si>
    <t>Cydna Battery Room X198 Cells</t>
  </si>
  <si>
    <t>LBE415-1</t>
  </si>
  <si>
    <t>Gresswold 88/11kV Substation</t>
  </si>
  <si>
    <t>18 Helen Road</t>
  </si>
  <si>
    <t>Bramley Gardens</t>
  </si>
  <si>
    <t>28°05'21.1" E</t>
  </si>
  <si>
    <t>26°07'43.0" S</t>
  </si>
  <si>
    <t>Gresswold 11kV SS Feeder Board 1A, Transformer 1A, 1T0-Y (Bay 1)</t>
  </si>
  <si>
    <t>31-531769</t>
  </si>
  <si>
    <t xml:space="preserve">SLD </t>
  </si>
  <si>
    <t>Gresswold 11kV SS Feeder Board 1A, Transformer 1A, 1T0-Z (Bay 2)</t>
  </si>
  <si>
    <t>31-561770</t>
  </si>
  <si>
    <t>Gresswold 11kV SS Feeder Board 1A, Wynberg West(Bay 3)</t>
  </si>
  <si>
    <t>31-373068</t>
  </si>
  <si>
    <t>Gresswold 11kV SS Feeder Board 1A , Kew Central(Bay 4)</t>
  </si>
  <si>
    <t>31-373061</t>
  </si>
  <si>
    <t>Gresswold 11kV SS Feeder Board 1A , Pretoria Main Road(Bay 5)</t>
  </si>
  <si>
    <t>31-373062</t>
  </si>
  <si>
    <t>Gresswold 11kV SS Feeder Board 1A, Bramley Gardens/Kew (Bay 6)</t>
  </si>
  <si>
    <t>31-373065</t>
  </si>
  <si>
    <t>Gresswold 11kV SS Feeder Board 1A, Spare(Bay 7)</t>
  </si>
  <si>
    <t>31-366119</t>
  </si>
  <si>
    <t>Gresswold 11kV SS Feeder Board 1A , Wynberg 1(Bay 8)</t>
  </si>
  <si>
    <t>31-373059</t>
  </si>
  <si>
    <t>Gresswold 11kV SS Feeder Board 1A, off load isolator (Bay 9) (empty)</t>
  </si>
  <si>
    <t>Gresswold 11kV SS Feeder Board 1A, kew West Load Control( Bay 10)</t>
  </si>
  <si>
    <t>31-373067</t>
  </si>
  <si>
    <t>Gresswold 11kV SS Feeder Board 1A,  Wynberg North( Bay 11)</t>
  </si>
  <si>
    <t>31-369087</t>
  </si>
  <si>
    <t>Gresswold 11kV SS Feeder Board 1A,  Wynberg East (Bay 12)</t>
  </si>
  <si>
    <t>31-372636</t>
  </si>
  <si>
    <t>Gresswold 11kV SS Feeder Board 1A,  Wynberg  2(Bay 13)</t>
  </si>
  <si>
    <t>31-373066</t>
  </si>
  <si>
    <t>Gresswold 11kV SS Feeder Board 1A,  Spare(Bay 14)</t>
  </si>
  <si>
    <t>Gresswold 11kV SS Feeder Board 1A , Wynberg/Kew(Bay 15)</t>
  </si>
  <si>
    <t>13-373060</t>
  </si>
  <si>
    <t>Gresswold 11kV SS Feeder Board 1A, interconnector Standby Board 28 1X1-Y( Bay 16)</t>
  </si>
  <si>
    <t xml:space="preserve">Gresswold 11kV SS Feeder Board 1A, interconnector Standby Board 281X1-Z( Bay 17) </t>
  </si>
  <si>
    <t xml:space="preserve">Gresswold 11kV SS Feeder Board 1A, Transformer 2A 2T0-Y( Bay 17) </t>
  </si>
  <si>
    <t>31-365653</t>
  </si>
  <si>
    <t xml:space="preserve">Gresswold 11kV SS Feeder Board 1A, Transformer 2A 2T0-Z( Bay 17) </t>
  </si>
  <si>
    <t>31-365651</t>
  </si>
  <si>
    <t xml:space="preserve">Gresswold 11kV SS Feeder Board 1A, Sunningdale( Bay 17) </t>
  </si>
  <si>
    <t>31-365741</t>
  </si>
  <si>
    <t xml:space="preserve">Gresswold 11kV SS Feeder Board 1A, ( Bay 17) </t>
  </si>
  <si>
    <t>31-365743</t>
  </si>
  <si>
    <t>Gresswold 11kV SS Feeder Board 2A Barnard Avenue(Bay 25)</t>
  </si>
  <si>
    <t>31-365740</t>
  </si>
  <si>
    <t>Gresswold 11kV SS Feeder Board 2A Birnam(Bay 26) (empty)</t>
  </si>
  <si>
    <t>Gresswold 11kV SS Feeder Board 2A Ripple Control (Bay 27)</t>
  </si>
  <si>
    <t>31-366255</t>
  </si>
  <si>
    <t>Gresswold 11kV SS Feeder Board 2A Bramley Park (Bay 28)</t>
  </si>
  <si>
    <t>31-365736</t>
  </si>
  <si>
    <t>Gresswold 11kV SS Feeder Board 2A Off load Isolator (Bay 29) (empty)</t>
  </si>
  <si>
    <t>Gresswold 11kV SS Feeder Board 2A Highlands North (Bay 30)</t>
  </si>
  <si>
    <t>31-365738</t>
  </si>
  <si>
    <t>Gresswold 11kV SS Feeder Board 2A Bramley(Bay 31)</t>
  </si>
  <si>
    <t>31-365948</t>
  </si>
  <si>
    <t>Gresswold 11kV SS Feeder Board 2A Athol Standby (Bay 32)</t>
  </si>
  <si>
    <t>31-365742</t>
  </si>
  <si>
    <t>Gresswold 11kV SS Feeder Board 2A Savoy (Bay 33)</t>
  </si>
  <si>
    <t>31-365739</t>
  </si>
  <si>
    <t>Gresswold 11kV SS Feeder Board 2A Fairmount (Bay 34)</t>
  </si>
  <si>
    <t>31-365737</t>
  </si>
  <si>
    <t>Gresswold 11kV SS Feeder Board 2A Sandringham (Bay 35)</t>
  </si>
  <si>
    <t>31-365950</t>
  </si>
  <si>
    <t>Gresswold 11kV SS  Interconnector Standby Board 2B 2X1-Y, 3000/5, 2XO  -Y(Bay 36)</t>
  </si>
  <si>
    <t>31-365734</t>
  </si>
  <si>
    <t>Gresswold 11kV SS  Interconnector Standby Board 2B 2X1-Z, 3000/5, 2XO  -Y(Bay 36) (Bay 37)</t>
  </si>
  <si>
    <t>31-365735</t>
  </si>
  <si>
    <t>Gresswold 11kV SS Feeder Board 1B Kelvin 1B 3000/5( Bay 41)</t>
  </si>
  <si>
    <t>31-321303</t>
  </si>
  <si>
    <t>Gresswold 11kV SS Feeder Board 1B Kelvin 1B 3000/5 (Bay 42)</t>
  </si>
  <si>
    <t>31-320781</t>
  </si>
  <si>
    <t>Gresswold 11kV SS Feeder Board 1B Bramley Park / Atholl (Bay 43)</t>
  </si>
  <si>
    <t>31-321330</t>
  </si>
  <si>
    <t>Gresswold 11kV SS Feeder Board 1B Silvamonte (Bay 44)</t>
  </si>
  <si>
    <t>31-321308</t>
  </si>
  <si>
    <t xml:space="preserve">Gresswold 11kV SS Feeder Board 1B Lyndhurst East(Bay 45) </t>
  </si>
  <si>
    <t>Gresswold 11kV SS Feeder Board 1B Glenhazel (Bay 46)</t>
  </si>
  <si>
    <t>31-320871</t>
  </si>
  <si>
    <t>Gresswold 11kV SS Feeder Board 1B Crystal Gardens (Bay 47)</t>
  </si>
  <si>
    <t>31-321111</t>
  </si>
  <si>
    <t>Gresswold 11kV SS Feeder Board 1B Glenhazel South (Bay 48)</t>
  </si>
  <si>
    <t>31-320866</t>
  </si>
  <si>
    <t xml:space="preserve">Gresswold 11kV SS Feeder Board 1B Bus Section Isolator (off load) (Bay 49) </t>
  </si>
  <si>
    <t>Gresswold 11kV SS Feeder Board 1B Kew/ Bramley view (Bay 50)</t>
  </si>
  <si>
    <t>31-321328</t>
  </si>
  <si>
    <t>Gresswold 11kV SS Feeder Board 1B Rembrandt Park (Bay 51)</t>
  </si>
  <si>
    <t>31-321109</t>
  </si>
  <si>
    <t>Gresswold 11kV SS Feeder Board 1B Sunnngdale/ Rembrandt Park (Bay 52)</t>
  </si>
  <si>
    <t>31-369085</t>
  </si>
  <si>
    <t>Gresswold 11kV SS Feeder Board 1B Local Ripple Control R.M.I (Bay 53)</t>
  </si>
  <si>
    <t>31-321112</t>
  </si>
  <si>
    <t>Gresswold 11kV SS Feeder Board 1B Lombardy East Standby (Bay 54)</t>
  </si>
  <si>
    <t>31-321307</t>
  </si>
  <si>
    <t>Gresswold 11kV SS Feeder Board 1B Kew South (Bay 55)</t>
  </si>
  <si>
    <t>31-321110</t>
  </si>
  <si>
    <t>Gresswold 11kV SS Feeder Board 1B Interconnector Standby Board 2B, 3000/5(Bay 56)</t>
  </si>
  <si>
    <t>31-321305</t>
  </si>
  <si>
    <t>Gresswold 11kV SS Feeder Board 1B Interconnector Standby Board 2B, 3000/5(Bay 57)</t>
  </si>
  <si>
    <t>31-321098</t>
  </si>
  <si>
    <t>Gresswold  45MVA, 88/11kV SS TRF Bay 1A</t>
  </si>
  <si>
    <t>Gresswold  45MVA, 88/11kV SS TRF Bay  1B</t>
  </si>
  <si>
    <t>Gresswold  45MVA, 88/11kV SS TRF Bay 2A</t>
  </si>
  <si>
    <t>Gresswold  45MVA, 88/11kV SS TRF Bay  2B</t>
  </si>
  <si>
    <t>Gresswold  SS, Tap Changer Bay 1A</t>
  </si>
  <si>
    <t>Gresswold  SS, Tap Changer Bay  1B</t>
  </si>
  <si>
    <t>Gresswold  SS, Tap Changer Bay  2A</t>
  </si>
  <si>
    <t>Gresswold  SS, Tap Changer Bay  2B</t>
  </si>
  <si>
    <t>Gresswold 88/11kV SS Control Room, Transformer Control Panel, Voltage Regulating</t>
  </si>
  <si>
    <t>Gresswold 88/11kV SS Control Room, Transformer Control Panel, Transformer Fault Trip</t>
  </si>
  <si>
    <t>Gresswold 88/11kV SS Control Room, Transformer Control Panel, Transformer Fault Alarm</t>
  </si>
  <si>
    <t>VAA93SPEC2RF272SA</t>
  </si>
  <si>
    <t>D000186</t>
  </si>
  <si>
    <t>Gresswold 88/11kV SS Control Room, Transformer Control Panel, Earth Fault &amp; Neutral Earth</t>
  </si>
  <si>
    <t>Gresswold 88/11kV SS Control Room, 88kV Incomer 1A, Pressure Trip Indicator</t>
  </si>
  <si>
    <t>Gresswold 88/11kV SS Control Room, 88kV Incomer 1A, Overcurrent Relay</t>
  </si>
  <si>
    <t>Gresswold 88/11kV SS Control Room, 88kV Incomer 1A, LO2</t>
  </si>
  <si>
    <t>0 4 5 0 3 4 V</t>
  </si>
  <si>
    <t>Gresswold 88/11kV SS Control Room, 88kV Incomer 1A, Intertrip Send</t>
  </si>
  <si>
    <t>103173H</t>
  </si>
  <si>
    <t>Gresswold 88/11kV SS Control Room, 88kV Incomer 1A, LO1</t>
  </si>
  <si>
    <t>0 4 5 0 3 6 V</t>
  </si>
  <si>
    <t>Gresswold 88/11kV SS Control Room, 88kV Incomer 1A, Intertrip Receive</t>
  </si>
  <si>
    <t>0 6 4 2 2 1 R</t>
  </si>
  <si>
    <t>Gresswold 88/11kV SS Control Room, 88kV Incomer 1A, Auto Reclose</t>
  </si>
  <si>
    <t>0 6 3 0 6 6 V</t>
  </si>
  <si>
    <t>Gresswold 88/11kV SS Control Room, 88kV Incomer 1A, Differential Overcurrent X 3</t>
  </si>
  <si>
    <t>0 6 3 0 7 8 V</t>
  </si>
  <si>
    <t>Gresswold 88/11kV SS Control Room, 88kV Incomer 1A, Restricted Earth Fault</t>
  </si>
  <si>
    <t>0 6 3 0 6 0 V</t>
  </si>
  <si>
    <t>Gresswold 88/11kV SS Control Room, Interconnector Standby Board 2B, Voltage Transformer Temperature Trip</t>
  </si>
  <si>
    <t>Gresswold 88/11kV SS Control Room, Interconnector Standby Board 2B, Overcurrent Relay</t>
  </si>
  <si>
    <t>Gresswold 88/11kV SS Control Room, Interconnector Standby Board 2B, Circulating Current X3</t>
  </si>
  <si>
    <t>0 6 3 0 7 6 V</t>
  </si>
  <si>
    <t>Gresswold 88/11kV SS Control Room, Interconnector Standby Board 2B, LO1</t>
  </si>
  <si>
    <t>0 4 5 0 3 5 V</t>
  </si>
  <si>
    <t>Gresswold 88/11kV SS Control Room, Interconnector Standby Board 2B, Differential Overcurrent X 3</t>
  </si>
  <si>
    <t>0 6 3 0 7 2 V</t>
  </si>
  <si>
    <t>Gresswold 88/11kV SS Control Room, Interconnector Standby Board 2B, Auto Reclose</t>
  </si>
  <si>
    <t>0 6 3 0 6 7 V</t>
  </si>
  <si>
    <t>0 6 3 0 7 0 V</t>
  </si>
  <si>
    <t>Gresswold 88/11kV SS Control Room, 88kV Incomer 2,Voltage Transformer Temperature Trip</t>
  </si>
  <si>
    <t>Gresswold 88/11kV SS Control Room, 88kV Incomer 2, Overcurrent Relay</t>
  </si>
  <si>
    <t>Gresswold 88/11kV SS Control Room, 88kV Incomer 2, LO2</t>
  </si>
  <si>
    <t>0 6 3 0 6 2 V</t>
  </si>
  <si>
    <t>Gresswold 88/11kV SS Control Room, 88kV Incomer 2, Intertrip Send</t>
  </si>
  <si>
    <t xml:space="preserve"> 0 4 5 0 3 7 V</t>
  </si>
  <si>
    <t>Gresswold 88/11kV SS Control Room, 88kV Incomer 2, LO1</t>
  </si>
  <si>
    <t>0 4 5 0 3 9 V</t>
  </si>
  <si>
    <t>Gresswold 88/11kV SS Control Room, 88kV Incomer 2, Intertrip Receive</t>
  </si>
  <si>
    <t>0 6 3 0 6 4 V</t>
  </si>
  <si>
    <t>Gresswold 88/11kV SS Control Room, 88kV Incomer 2, Auto Reclose</t>
  </si>
  <si>
    <t>0 6 3 0 6 8 V</t>
  </si>
  <si>
    <t>Gresswold 88/11kV SS Control Room, 88kV Incomer 2, Differential Overcurrent X 3</t>
  </si>
  <si>
    <t xml:space="preserve"> 0 6 3 0 7 7 V</t>
  </si>
  <si>
    <t>Gresswold 88/11kV SS Control Room, 88kV Incomer 2, Restricted Earth Fault</t>
  </si>
  <si>
    <t>0 6 3 0 5 9 V</t>
  </si>
  <si>
    <t>Gresswold 88/11kV SS Control Room, Interconnector Standby Board 2B, Pressure Trip Indication</t>
  </si>
  <si>
    <t>0 6 3 0 7 3 V</t>
  </si>
  <si>
    <t>0 4 5 0 3 8 V</t>
  </si>
  <si>
    <t>0 6 3 0 7 1 V</t>
  </si>
  <si>
    <t>0 6 3 0 6 9 V</t>
  </si>
  <si>
    <t>0 6 3 0 7 5 V</t>
  </si>
  <si>
    <t>Gresswold 88/11kV SS Control Room, 11kV Standby Board, Transformer 2B Control Panel, E/F Buswire</t>
  </si>
  <si>
    <t>323819D</t>
  </si>
  <si>
    <t>Gresswold 88/11kV SS Control Room, 11kV Standby Board, Transformer 2B Control Panel, Neutral E/F</t>
  </si>
  <si>
    <t>Gresswold 88/11kV SS Control Room, 11kV Standby Board, Transformer 2B Control Panel, (Relay)</t>
  </si>
  <si>
    <t>VAASPEC262868-2</t>
  </si>
  <si>
    <t>VAASPEC262868/D</t>
  </si>
  <si>
    <t>VAASPEC67-08</t>
  </si>
  <si>
    <t>205022C</t>
  </si>
  <si>
    <t>VAA13YF42B</t>
  </si>
  <si>
    <t>205015C</t>
  </si>
  <si>
    <t>Gresswold 88/11kV SS Control Room, 11kV Standby Board, 88kV Incomer 2, LO1</t>
  </si>
  <si>
    <t>389463E</t>
  </si>
  <si>
    <t>Gresswold 88/11kV SS Control Room, 11kV Standby Board, 88kV Incomer 2, Intertrip</t>
  </si>
  <si>
    <t>378951E</t>
  </si>
  <si>
    <t>Gresswold 88/11kV SS Control Room, 11kV Standby Board, 88kV Incomer 2, (Relay) X3</t>
  </si>
  <si>
    <t>303674D</t>
  </si>
  <si>
    <t>Gresswold 88/11kV SS Control Room, 11kV Standby Board, 88kV Incomer 2, LO2</t>
  </si>
  <si>
    <t>304851D</t>
  </si>
  <si>
    <t>Gresswold 88/11kV SS Control Room, 11kV Standby Board, 88kV Incomer 2, Out of Step</t>
  </si>
  <si>
    <t>378952E</t>
  </si>
  <si>
    <t>Gresswold 88/11kV SS Control Room, 11kV Standby Board, 88kV Incomer 2, (Relay)</t>
  </si>
  <si>
    <t>FAC14AF111A</t>
  </si>
  <si>
    <t>0 1 6 2 3 0 J</t>
  </si>
  <si>
    <t>Gresswold 88/11kV SS Control Room, 11kV Standby Board, 88kV Incomer 2, Restrict E/F Aux</t>
  </si>
  <si>
    <t>VAA13AF49B</t>
  </si>
  <si>
    <t>Gresswold 88/11kV SS Control Room, 11kV Standby Board, 88kV Incomer 2, Out of Step Aux</t>
  </si>
  <si>
    <t>Gresswold 88/11kV SS Control Room, 11kV Standby Board, 88kV Incomer 2, Circ. Curr. Aux</t>
  </si>
  <si>
    <t>VAASPEC263608</t>
  </si>
  <si>
    <t>103136H</t>
  </si>
  <si>
    <t>Gresswold 88/11kV SS Control Room, 11kV Standby Board, 88kV Incomer 2, LO Timer</t>
  </si>
  <si>
    <t>336201D</t>
  </si>
  <si>
    <t>824322F</t>
  </si>
  <si>
    <t>Gresswold 88/11kV SS Control Room, 11kV Standby Board, Bus Section, LO1</t>
  </si>
  <si>
    <t>340301D</t>
  </si>
  <si>
    <t>Gresswold 88/11kV SS Control Room, 11kV Standby Board, Bus Section, Initiate Auto Close</t>
  </si>
  <si>
    <t>DBM4RF2004B</t>
  </si>
  <si>
    <t>341554D</t>
  </si>
  <si>
    <t>Gresswold 88/11kV SS Control Room, 11kV Standby Board, Bus Section, Overcurrent Relay X3</t>
  </si>
  <si>
    <t>339596D</t>
  </si>
  <si>
    <t>Gresswold 88/11kV SS Control Room, 11kV Standby Board, Bus Section, Auto Close</t>
  </si>
  <si>
    <t>454200E</t>
  </si>
  <si>
    <t>Gresswold 88/11kV SS Control Room, 11kV Standby Board, Bus Section, (Relay)</t>
  </si>
  <si>
    <t>157715B</t>
  </si>
  <si>
    <t>Gresswold 88/11kV SS Control Room, 11kV Standby Board, Bus Section, Out of Step Aux</t>
  </si>
  <si>
    <t>824321F</t>
  </si>
  <si>
    <t>Gresswold 88/11kV SS Control Room, 11kV Standby Board, Interconnector To Cydna Substation, (Relay)</t>
  </si>
  <si>
    <t>32688155/10/13</t>
  </si>
  <si>
    <t>Gresswold 88/11kV SS Control Room, 11kV Standby Board, Interconnector To Cydna Substation, Overcurrent Relay X3</t>
  </si>
  <si>
    <t>339614D</t>
  </si>
  <si>
    <t>Gresswold 88/11kV SS Control Room, 11kV Standby Board, Interconnector To Cydna Substation, Out of Step Aux</t>
  </si>
  <si>
    <t>Gresswold 88/11kV SS Control Room, 11kV Standby Board, Interconnector To Cydna Substation, Out of Step</t>
  </si>
  <si>
    <t>VTT11NG23C</t>
  </si>
  <si>
    <t>291394D</t>
  </si>
  <si>
    <t>Gresswold 88/11kV SS Control Room, Transformer 1B Control Panel, Voltage Regulating</t>
  </si>
  <si>
    <t>Gresswold 88/11kV SS Control Room, Transformer 1B Control Panel, Transformer Fault Trip</t>
  </si>
  <si>
    <t>D000187</t>
  </si>
  <si>
    <t>Gresswold 88/11kV SS Control Room, Transformer 1B Control Panel, Transformer Fault Alarm</t>
  </si>
  <si>
    <t>D000184</t>
  </si>
  <si>
    <t>Gresswold 88/11kV SS Control Room, Transformer 1B Control Panel, Earth Fault &amp; Neutral Earth</t>
  </si>
  <si>
    <t>D000242</t>
  </si>
  <si>
    <t>Gresswold 88/11kV SS Control Room, 88kV Incomer 1B,Voltage Transformer Temperature Trip</t>
  </si>
  <si>
    <t>D000181</t>
  </si>
  <si>
    <t>Gresswold 88/11kV SS Control Room, 88kV Incomer 1B, Overcurrent Relay</t>
  </si>
  <si>
    <t>Gresswold 88/11kV SS Control Room, 88kV Incomer 1B, LO2</t>
  </si>
  <si>
    <t>0 0 7 4 3 3 R</t>
  </si>
  <si>
    <t>Gresswold 88/11kV SS Control Room, 88kV Incomer 1B, Intertrip Send</t>
  </si>
  <si>
    <t xml:space="preserve"> 0 6 4 2 2 0 R</t>
  </si>
  <si>
    <t>Gresswold 88/11kV SS Control Room, 88kV Incomer 1B, LO1</t>
  </si>
  <si>
    <t>0 0 7 4 3 8 R</t>
  </si>
  <si>
    <t>Gresswold 88/11kV SS Control Room, 88kV Incomer 1B, Intertrip Receive</t>
  </si>
  <si>
    <t>0 6 3 0 6 5 V</t>
  </si>
  <si>
    <t>Gresswold 88/11kV SS Control Room, 88kV Incomer 1B, Auto Reclose</t>
  </si>
  <si>
    <t>0 6 4 2 2 6 R</t>
  </si>
  <si>
    <t>Gresswold 88/11kV SS Control Room, 88kV Incomer 1B, Differential Overcurrent X 3</t>
  </si>
  <si>
    <t>0 6 4 2 4 6 R</t>
  </si>
  <si>
    <t>Gresswold 88/11kV SS Control Room, 88kV Incomer 1B, Restricted Earth Fault</t>
  </si>
  <si>
    <t>0 6 4 2 1 4 R</t>
  </si>
  <si>
    <t>Gresswold 88/11kV SS Control Room, Interconnector Standby Board 1B, Pressure Trip Indication</t>
  </si>
  <si>
    <t>D000179</t>
  </si>
  <si>
    <t>Gresswold 88/11kV SS Control Room, Interconnector Standby Board 1B, Overcurrent Relay</t>
  </si>
  <si>
    <t>Gresswold 88/11kV SS Control Room, Interconnector Standby Board 1B, Circulating Current X3</t>
  </si>
  <si>
    <t>0 6 4 2 3 5 R</t>
  </si>
  <si>
    <t>Gresswold 88/11kV SS Control Room, Interconnector Standby Board 1B, LO1</t>
  </si>
  <si>
    <t>0 0 7 4 3 1 R</t>
  </si>
  <si>
    <t>Gresswold 88/11kV SS Control Room, Interconnector Standby Board 1B, Differential Overcurrent X 3</t>
  </si>
  <si>
    <t xml:space="preserve"> 0 6 4 2 3 3 R</t>
  </si>
  <si>
    <t>Gresswold 88/11kV SS Control Room, Interconnector Standby Board 1B, Auto Reclose</t>
  </si>
  <si>
    <t>0 6 4 2 3 1 R</t>
  </si>
  <si>
    <t>0 6 4 2 4 5 R</t>
  </si>
  <si>
    <t>Gresswold 88/11kV SS Control Room, 380V Panel, Main Busbar 300A, Supply Fail Relay</t>
  </si>
  <si>
    <t>VAG11YF2807CA</t>
  </si>
  <si>
    <t>MVTT14B1BA0753A</t>
  </si>
  <si>
    <t>0 2 1 7 3 1 R</t>
  </si>
  <si>
    <t>Gresswold 11kV Feeder Board 1A, Overcurrent Relay, Bay 3</t>
  </si>
  <si>
    <t>Gresswold 11kV Feeder Board 1A, Overcurrent Relay, Bay 4</t>
  </si>
  <si>
    <t>Gresswold 11kV Feeder Board 1A, Overcurrent Relay, Bay 5</t>
  </si>
  <si>
    <t>Gresswold 11kV Feeder Board 1A, Overcurrent Relay, Bay 6</t>
  </si>
  <si>
    <t>Gresswold 11kV Feeder Board 1A, Overcurrent Relay, Bay 7</t>
  </si>
  <si>
    <t>P123</t>
  </si>
  <si>
    <t>QZ152540059</t>
  </si>
  <si>
    <t>Gresswold 11kV Feeder Board 1A, Overcurrent Relay, Bay 8</t>
  </si>
  <si>
    <t>Gresswold 11kV Feeder Board 1A, Overcurrent Relay, Bay 10</t>
  </si>
  <si>
    <t>Gresswold 11kV Feeder Board 1A, Overcurrent Relay, Bay 11</t>
  </si>
  <si>
    <t>Gresswold 11kV Feeder Board 1A, Overcurrent Relay, Bay 12</t>
  </si>
  <si>
    <t>Gresswold 11kV Feeder Board 1A, Overcurrent Relay, Bay 13</t>
  </si>
  <si>
    <t>Gresswold 11kV Feeder Board 1A, Overcurrent Relay, Bay 14</t>
  </si>
  <si>
    <t>QZ152710012</t>
  </si>
  <si>
    <t>Gresswold 11kV Feeder Board 1A, Overcurrent Relay, Bay 15</t>
  </si>
  <si>
    <t>Gresswold 11kV Feeder Board 1A, Earth Fault Indication, Bay 3</t>
  </si>
  <si>
    <t>Gresswold 11kV Feeder Board 1A, Earth Fault Indication, Bay 4</t>
  </si>
  <si>
    <t>Gresswold 11kV Feeder Board 1A, Earth Fault Indication, Bay 5</t>
  </si>
  <si>
    <t>Gresswold 11kV Feeder Board 1A, Earth Fault Indication, Bay 6</t>
  </si>
  <si>
    <t>Gresswold 11kV Feeder Board 1A, Earth Fault Indication, Bay 7</t>
  </si>
  <si>
    <t>Gresswold 11kV Feeder Board 1A, Earth Fault Indication, Bay 8</t>
  </si>
  <si>
    <t>Gresswold 11kV Feeder Board 1A, Earth Fault Indication, Bay 10</t>
  </si>
  <si>
    <t>Gresswold 11kV Feeder Board 1A, Earth Fault Indication, Bay 11</t>
  </si>
  <si>
    <t>Gresswold 11kV Feeder Board 1A, Earth Fault Indication, Bay 12</t>
  </si>
  <si>
    <t>Gresswold 11kV Feeder Board 1A, Earth Fault Indication, Bay 13</t>
  </si>
  <si>
    <t>Gresswold 11kV Feeder Board 1A, Earth Fault Indication, Bay 14</t>
  </si>
  <si>
    <t>Gresswold 11kV Feeder Board 1A, Earth Fault Indication, Bay 15</t>
  </si>
  <si>
    <t>Gresswold 11kV Feeder Board 2A, Overcurrent Relay, Bay 23</t>
  </si>
  <si>
    <t>Gresswold 11kV Feeder Board 2A, Overcurrent Relay, Bay 24</t>
  </si>
  <si>
    <t>Gresswold 11kV Feeder Board 2A, Overcurrent Relay, Bay 25</t>
  </si>
  <si>
    <t>Gresswold 11kV Feeder Board 2A, Overcurrent Relay, Bay 26</t>
  </si>
  <si>
    <t>P121</t>
  </si>
  <si>
    <t>Gresswold 11kV Feeder Board 2A, Overcurrent Relay, Bay 27</t>
  </si>
  <si>
    <t>Gresswold 11kV Feeder Board 2A, Overcurrent Relay, Bay 28</t>
  </si>
  <si>
    <t>Gresswold 11kV Feeder Board 2A, Overcurrent Relay, Bay 30</t>
  </si>
  <si>
    <t>Gresswold 11kV Feeder Board 2A, Overcurrent Relay, Bay 31</t>
  </si>
  <si>
    <t>Gresswold 11kV Feeder Board 2A, Overcurrent Relay, Bay 32</t>
  </si>
  <si>
    <t>Gresswold 11kV Feeder Board 2A, Overcurrent Relay, Bay 33</t>
  </si>
  <si>
    <t>Gresswold 11kV Feeder Board 2A, Overcurrent Relay, Bay 34</t>
  </si>
  <si>
    <t>Gresswold 11kV Feeder Board 2A, Overcurrent Relay, Bay 35</t>
  </si>
  <si>
    <t>Gresswold 11kV Feeder Board 2A, Earth Fault Indication, Bay 23</t>
  </si>
  <si>
    <t>Gresswold 11kV Feeder Board 2A, Earth Fault Indication, Bay 24</t>
  </si>
  <si>
    <t>Gresswold 11kV Feeder Board 2A, Earth Fault Indication, Bay 25</t>
  </si>
  <si>
    <t>Gresswold 11kV Feeder Board 2A, Earth Fault Indication, Bay 26</t>
  </si>
  <si>
    <t>Gresswold 11kV Feeder Board 2A, Earth Fault Indication, Bay 27</t>
  </si>
  <si>
    <t>Gresswold 11kV Feeder Board 2A, Earth Fault Indication, Bay 28</t>
  </si>
  <si>
    <t>Gresswold 11kV Feeder Board 2A, Earth Fault Indication, Bay 30</t>
  </si>
  <si>
    <t>Gresswold 11kV Feeder Board 2A, Earth Fault Indication, Bay 31</t>
  </si>
  <si>
    <t>Gresswold 11kV Feeder Board 2A, Earth Fault Indication, Bay 32</t>
  </si>
  <si>
    <t>Gresswold 11kV Feeder Board 2A, Earth Fault Indication, Bay 33</t>
  </si>
  <si>
    <t>Gresswold 11kV Feeder Board 2A, Earth Fault Indication, Bay 34</t>
  </si>
  <si>
    <t>Gresswold 11kV Feeder Board 2A, Earth Fault Indication, Bay 35</t>
  </si>
  <si>
    <t>Gresswold 11kV Feeder Board 1B, Overcurrent Relay, Bay 43</t>
  </si>
  <si>
    <t>Gresswold 11kV Feeder Board 1B, Overcurrent Relay, Bay 44</t>
  </si>
  <si>
    <t>Gresswold 11kV Feeder Board 1B, Overcurrent Relay, Bay 45</t>
  </si>
  <si>
    <t>Gresswold 11kV Feeder Board 1B, Overcurrent Relay, Bay 46</t>
  </si>
  <si>
    <t>Gresswold 11kV Feeder Board 1B, Overcurrent Relay, Bay 47</t>
  </si>
  <si>
    <t>Gresswold 11kV Feeder Board 1B, Overcurrent Relay, Bay 48</t>
  </si>
  <si>
    <t>Gresswold 11kV Feeder Board 1B, Overcurrent Relay, Bay 50</t>
  </si>
  <si>
    <t>Gresswold 11kV Feeder Board 1B, Overcurrent Relay, Bay 51</t>
  </si>
  <si>
    <t>Gresswold 11kV Feeder Board 1B, Overcurrent Relay, Bay 52</t>
  </si>
  <si>
    <t>Gresswold 11kV Feeder Board 1B, Overcurrent Relay, Bay 53</t>
  </si>
  <si>
    <t>Gresswold 11kV Feeder Board 1B, Overcurrent Relay, Bay 54</t>
  </si>
  <si>
    <t>Gresswold 11kV Feeder Board 1B, Overcurrent Relay, Bay 55</t>
  </si>
  <si>
    <t>Gresswold 11kV Feeder Board 1B, Earth Fault Indication, Bay 43</t>
  </si>
  <si>
    <t>D000156</t>
  </si>
  <si>
    <t>Gresswold 11kV Feeder Board 1B, Earth Fault Indication, Bay 44</t>
  </si>
  <si>
    <t>D000160</t>
  </si>
  <si>
    <t>Gresswold 11kV Feeder Board 1B, Earth Fault Indication, Bay 45</t>
  </si>
  <si>
    <t>D000155</t>
  </si>
  <si>
    <t>Gresswold 11kV Feeder Board 1B, Earth Fault Indication, Bay 46</t>
  </si>
  <si>
    <t>D000163</t>
  </si>
  <si>
    <t>Gresswold 11kV Feeder Board 1B, Earth Fault Indication, Bay 47</t>
  </si>
  <si>
    <t>D000158</t>
  </si>
  <si>
    <t>Gresswold 11kV Feeder Board 1B, Earth Fault Indication, Bay 48</t>
  </si>
  <si>
    <t>Gresswold 11kV Feeder Board 1B, Earth Fault Indication, Bay 50</t>
  </si>
  <si>
    <t>D000159</t>
  </si>
  <si>
    <t>Gresswold 11kV Feeder Board 1B, Earth Fault Indication, Bay 51</t>
  </si>
  <si>
    <t>D000157</t>
  </si>
  <si>
    <t>Gresswold 11kV Feeder Board 1B, Earth Fault Indication, Bay 52</t>
  </si>
  <si>
    <t>D000164</t>
  </si>
  <si>
    <t>Gresswold 11kV Feeder Board 1B, Earth Fault Indication, Bay 53</t>
  </si>
  <si>
    <t>D000165</t>
  </si>
  <si>
    <t>Gresswold 11kV Feeder Board 1B, Earth Fault Indication, Bay 54</t>
  </si>
  <si>
    <t>D000166</t>
  </si>
  <si>
    <t>Gresswold 11kV Feeder Board 1B, Earth Fault Indication, Bay 55</t>
  </si>
  <si>
    <t>D000162</t>
  </si>
  <si>
    <t>Gresswold 11kV Feeder Board  1A, Ripple Control</t>
  </si>
  <si>
    <t>Gresswold 11kV Feeder Board  2A, Ripple Control</t>
  </si>
  <si>
    <t>Gresswold 88/11kV SS Control Room, Interconnector Standby Board 2B, Meter</t>
  </si>
  <si>
    <t>A8062446</t>
  </si>
  <si>
    <t>Gresswold 88/11kV SS Control Room, Interconnector Standby Board 1B, Meter</t>
  </si>
  <si>
    <t>A8062469</t>
  </si>
  <si>
    <t>Gresswold 88/11kV SS Control Room, RTU</t>
  </si>
  <si>
    <t>Gresswold 88/11kV SS Control Room, Telecommunications Panel</t>
  </si>
  <si>
    <t>Gresswold 88/11kV SS Control Room, Telecontrol Junction Cubicle</t>
  </si>
  <si>
    <t>Gresswold 88/11kV SS Control Room, Battery Charger</t>
  </si>
  <si>
    <t>6V110030D11</t>
  </si>
  <si>
    <t>11/1643</t>
  </si>
  <si>
    <t>Gresswold 88/11kV SS Control Room, Pilot Board</t>
  </si>
  <si>
    <t xml:space="preserve">Gresswold 88/11kV SS Control Room, Distribution Board </t>
  </si>
  <si>
    <t>Gresswold 88/11kV SS Control Room, Changeover Circuits</t>
  </si>
  <si>
    <t>Gresswold 88/11kV SS Battery RoomX52 Cells</t>
  </si>
  <si>
    <t>Lenasia South 88/11kV Substation</t>
  </si>
  <si>
    <t>Dover Crescent</t>
  </si>
  <si>
    <t>27°51'17.419" E</t>
  </si>
  <si>
    <t>26°23'21.840" S</t>
  </si>
  <si>
    <t>Lenasia South 88/11kV Control Room, Incomer 1 (1T0), (Bay 1)</t>
  </si>
  <si>
    <t>6495/2001</t>
  </si>
  <si>
    <t>Lenasia South 88/11kV Control Room, Cosmos Petrea Street EXT 3 Stand 1875 (2L5), (Bay 2)</t>
  </si>
  <si>
    <t>6472/2001</t>
  </si>
  <si>
    <t>Lenasia South 88/11kV Control Room, Hammond Street EXT 1 Stand 790 (3L5), (Bay 3)</t>
  </si>
  <si>
    <t>6468/2001</t>
  </si>
  <si>
    <t>Lenasia South 88/11kV Control Room, Milkwood Lenasia EXT 2 Milkwood Street (4L5), (Bay 4)</t>
  </si>
  <si>
    <t>6464/2001</t>
  </si>
  <si>
    <t>Lenasia South 88/11kV Control Room, Starling Flats EXT 1 Stand 2265 (5L5), (Bay 5)</t>
  </si>
  <si>
    <t>6467/2001</t>
  </si>
  <si>
    <t>Lenasia South 88/11kV Control Room, Amina Lenasia EXT 1 Ivy Street (6L5), (Bay 6)</t>
  </si>
  <si>
    <t>6470/2001</t>
  </si>
  <si>
    <t>Lenasia South 88/11kV Control Room, Lenasia South EXT 4 Satelite S/S No. 1 (7L5), (Bay 7)</t>
  </si>
  <si>
    <t>6469/2001</t>
  </si>
  <si>
    <t>Lenasia South 88/11kV Control Room, Patrea Azalea Street EXT 3 Stand 1507 (8L5), (Bay 8)</t>
  </si>
  <si>
    <t>6465/2001</t>
  </si>
  <si>
    <t>Lenasia South 88/11kV Control Room, Bus-Coupler (9C0), (Bay 9)</t>
  </si>
  <si>
    <t>6474/2001</t>
  </si>
  <si>
    <t>Lenasia South 88/11kV Control Room, Caxton Lenasia EXT 1 Stand 118 (10L5), (Bay 10)</t>
  </si>
  <si>
    <t>6471/2001</t>
  </si>
  <si>
    <t>Lenasia South 88/11kV Control Room, Barnet Street EXT 1 Stand 379 (11L5), (Bay 11)</t>
  </si>
  <si>
    <t>6473/2001</t>
  </si>
  <si>
    <t>Lenasia South 88/11kV Control Room, Grosvenor Street EXT 1 Stand 446 (12L5), (Bay 12)</t>
  </si>
  <si>
    <t>6466/2001</t>
  </si>
  <si>
    <t>Lenasia South 88/11kV Control Room, Lenasia South EXT 4 Satelite S/S No. 2 (13L5), (Bay 13)</t>
  </si>
  <si>
    <t>6494/2001</t>
  </si>
  <si>
    <t>Lenasia South 88/11kV Control Room, Spare (14L5), (Bay 14)</t>
  </si>
  <si>
    <t>6493/2001</t>
  </si>
  <si>
    <t>Lenasia South 88/11kV Control Room, Incomer 2 (2T0), (Bay 15)</t>
  </si>
  <si>
    <t>6443/2001</t>
  </si>
  <si>
    <t>Lenasia South SS, 30MVA, Bay 2, 88/11kV</t>
  </si>
  <si>
    <t>Repairs</t>
  </si>
  <si>
    <t>Lenasia South SS, 30MVA, Bay 3, 88/11kV</t>
  </si>
  <si>
    <t>TOT7800</t>
  </si>
  <si>
    <t>Lenasia South 88/11kV Feeder Board Room, Incomer 1 (1T0), (Bay 1)</t>
  </si>
  <si>
    <t>Lenasia South 88/11kV Feeder Board Room, Incomer 2 (2T0), (Bay 15)</t>
  </si>
  <si>
    <t>Lenasia South SS 88kV Tranformer 3 X3</t>
  </si>
  <si>
    <t>Lenasia South SS 88kV Tranformer 2 X3</t>
  </si>
  <si>
    <t>Lenasia South SS 88kV Transformer 3 X4</t>
  </si>
  <si>
    <t>Lenasia South SS 11kV Transformer 3 X4</t>
  </si>
  <si>
    <t>Lenasia South SS Auxiliary Transformer 3 X3</t>
  </si>
  <si>
    <t>Lenasia South SS 11kV Transformer 2 X3</t>
  </si>
  <si>
    <t>Lenasia South SS Auxiliary Transformer 2 X4</t>
  </si>
  <si>
    <t>Lenasia South SS Spare Auxiliary Transformer 2 X2</t>
  </si>
  <si>
    <t>Lenasia South SS, 100kVA, AUX TRF, Bay 2, 11kV/400V</t>
  </si>
  <si>
    <t>Republic Tranarmco</t>
  </si>
  <si>
    <t>Lenasia South SS, 300kVA, AUX TRF, Bay 3, 11kV/400V</t>
  </si>
  <si>
    <t>2506/55</t>
  </si>
  <si>
    <t>Lenasia South SS, 100kVA, AUX TRF, Spare, 11kV/400V</t>
  </si>
  <si>
    <t>0 5660</t>
  </si>
  <si>
    <t>UZERN 380/300</t>
  </si>
  <si>
    <t>1ZSC 8679 278</t>
  </si>
  <si>
    <t>Lenasia South SS Control Room, Control Board, Transformer Incomer 2 &amp; Cosmos 11kV Dist. &amp; Hammond 11kV Dist.</t>
  </si>
  <si>
    <t>Lenasia South SS Control Room, Control Board, Milkwood 11kV Dist. &amp; Flats 11kV Dist. &amp; Amina 11kV Dist.</t>
  </si>
  <si>
    <t xml:space="preserve">Lenasia South SS Control Room, Control Board, Lenasia South Extension 4 Satellite Station Feeder 1 &amp; Petrea 11kV Dist. &amp; Bus Coupler </t>
  </si>
  <si>
    <t xml:space="preserve">Lenasia South SS Control Room, Control Board, Caxton 11kV Dist. &amp; Barnet 11kV Dist. &amp; Grosvenor 11kV Dist. </t>
  </si>
  <si>
    <t>Lenasia South SS Control Room, Control Board, Lenasia South Extension 4 Satellite Station Feeder 2 &amp; Spare 11kV Dist. &amp; Transformer 3 Incomer</t>
  </si>
  <si>
    <t>Lenasia South 88/11kV Control Room, 88kV Transformer 2, Transformer 2 Backup Protection</t>
  </si>
  <si>
    <t>Lenasia South 88/11kV Control Room, 88kV Transformer 2, Automatic Voltage Regulator</t>
  </si>
  <si>
    <t>0 3071252</t>
  </si>
  <si>
    <t>Lenasia South 88/11kV Control Room, 88kV Transformer 2, Transformer 2 Protection</t>
  </si>
  <si>
    <t>Lenasia South 88/11kV Control Room, 88kV Transformer 2, Test Terminals X8</t>
  </si>
  <si>
    <t>Lenasia South 88/11kV Control Room, 88kV Transformer 3, Transformer 3 Backup Protection</t>
  </si>
  <si>
    <t>Lenasia South 88/11kV Control Room, 88kV Transformer 3, Automatic Voltage Regulator</t>
  </si>
  <si>
    <t>0 3071253</t>
  </si>
  <si>
    <t>Lenasia South 88/11kV Control Room, 88kV Transformer 3, Transformer 3 Protection</t>
  </si>
  <si>
    <t>Lenasia South 88/11kV Control Room, 88kV Transformer 3, Test Terminals X8</t>
  </si>
  <si>
    <t>Lenasia South 88/11kV Control Room, 30/45MVA 88/11kV Transformer, Automatic Voltage Regulator</t>
  </si>
  <si>
    <t>Lenasia South 88/11kV Control Room, Incomer 1 (1T0), Overcurrent &amp; Earth Fault Protection (Bay 1)</t>
  </si>
  <si>
    <t>P143</t>
  </si>
  <si>
    <t>191092N</t>
  </si>
  <si>
    <t>C-LENSS-CONT-CSMPTR</t>
  </si>
  <si>
    <t>Lenasia South 88/11kV Control Room, Cosmos Petrea Street EXT 3 Stand 1875 (2L5), Overcurrent &amp; Earth Fault Protection (Bay 2)</t>
  </si>
  <si>
    <t>821057M</t>
  </si>
  <si>
    <t>C-LENSS-CONT-HMNDST</t>
  </si>
  <si>
    <t>Lenasia South 88/11kV Control Room, Hammond Street EXT 1 Stand 790 (3L5), Overcurrent &amp; Earth Fault Protection (Bay 3)</t>
  </si>
  <si>
    <t>821060M</t>
  </si>
  <si>
    <t>C-LENSS-CONT-MLLKWD</t>
  </si>
  <si>
    <t>Lenasia South 88/11kV Control Room, Milkwood Lenasia EXT 2 Milkwood Street (4L5), Overcurrent &amp; Earth Fault Protection (Bay 4)</t>
  </si>
  <si>
    <t>821074M</t>
  </si>
  <si>
    <t>C-LENSS-CONT-FLTSTR</t>
  </si>
  <si>
    <t>Lenasia South 88/11kV Control Room, Starling Flats EXT 1 Stand 2265 (5L5), Overcurrent &amp; Earth Fault Protection (Bay 5)</t>
  </si>
  <si>
    <t>821055M</t>
  </si>
  <si>
    <t>C-LENSS-CONT-AMNLNS</t>
  </si>
  <si>
    <t>Lenasia South 88/11kV Control Room, Amina Lenasia EXT 1 Ivy Street (6L5), Overcurrent &amp; Earth Fault Protection (Bay 6)</t>
  </si>
  <si>
    <t>821063M</t>
  </si>
  <si>
    <t>C-LENSS-CONT-LEXT01</t>
  </si>
  <si>
    <t>Lenasia South 88/11kV Control Room, Lenasia South EXT 4 Satelite S/S No. 1 (7L5), Overcurrent &amp; Earth Fault Protection (Bay 7)</t>
  </si>
  <si>
    <t>821067M</t>
  </si>
  <si>
    <t>C-LENSS-CONT-PTRZLE</t>
  </si>
  <si>
    <t>Lenasia South 88/11kV Control Room, Patrea Azalea Street EXT 3 Stand 1507 (8L5), Overcurrent &amp; Earth Fault Protection (Bay 8)</t>
  </si>
  <si>
    <t>821053M</t>
  </si>
  <si>
    <t>C-LENSS-CONT-BS01</t>
  </si>
  <si>
    <t>Lenasia South 88/11kV Control Room, Bus-Coupler (9C0), Overcurrent &amp; Earth Fault Protection (Bay 9)</t>
  </si>
  <si>
    <t>821076M</t>
  </si>
  <si>
    <t>C-LENSS-CONT-CXTLNS</t>
  </si>
  <si>
    <t>Lenasia South 88/11kV Control Room, Caxton Lenasia EXT 1 Stand 118 (10L5), Overcurrent &amp; Earth Fault Protection (Bay 10)</t>
  </si>
  <si>
    <t>821064M</t>
  </si>
  <si>
    <t>C-LENSS-CONT-BRNTST</t>
  </si>
  <si>
    <t>Lenasia South 88/11kV Control Room, Barnet Street EXT 1 Stand 379 (11L5), Overcurrent &amp; Earth Fault Protection (Bay 11)</t>
  </si>
  <si>
    <t>C-LENSS-CONT-GRSVNR</t>
  </si>
  <si>
    <t>Lenasia South 88/11kV Control Room, Grosvenor Street EXT 1 Stand 446 (12L5), Overcurrent &amp; Earth Fault Protection (Bay 12)</t>
  </si>
  <si>
    <t>821078M</t>
  </si>
  <si>
    <t>C-LENSS-CONT-LEXT02</t>
  </si>
  <si>
    <t>Lenasia South 88/11kV Control Room, Lenasia South EXT 4 Satelite S/S No. 2 (13L5), Overcurrent &amp; Earth Fault Protection (Bay 13)</t>
  </si>
  <si>
    <t>544843N</t>
  </si>
  <si>
    <t>Lenasia South 88/11kV Control Room, Spare (14L5), Overcurrent &amp; Earth Fault Protection (Bay 14)</t>
  </si>
  <si>
    <t>692773M</t>
  </si>
  <si>
    <t>Lenasia South 88/11kV Control Room, Incomer 2 (2T0), Overcurrent &amp; Earth Fault Protection (Bay 15)</t>
  </si>
  <si>
    <t>191091N</t>
  </si>
  <si>
    <t>Each Breaker Panel has 2 Test Terminals, Except Panel 9 (Has 1 Test Terminal)</t>
  </si>
  <si>
    <t>Lenasia South 88/11kV Control Room, Breaker Panels, Test Terminals X29</t>
  </si>
  <si>
    <t>Lenasia South SS Control Room, Fire &amp; Security Systems</t>
  </si>
  <si>
    <t>Fire &amp; Security Systems (Natal)</t>
  </si>
  <si>
    <t xml:space="preserve">Lenasia South 88/11kV Control Room, Metering Panel, Incomer 1 Energy Meter </t>
  </si>
  <si>
    <t>60-240VDC</t>
  </si>
  <si>
    <t xml:space="preserve">Lenasia South 88/11kV Control Room, Metering Panel, Incomer 2 Energy Meter </t>
  </si>
  <si>
    <t>Lenasia South 88/11kV Control Room, Metering Panel, Test Terminals X4</t>
  </si>
  <si>
    <t>Lenasia South 88/11kV Control Room, 88kV Transformer 2, Remote I/O Module</t>
  </si>
  <si>
    <t>Nameplate Not illegible</t>
  </si>
  <si>
    <t>Lenasia South 88/11kV Control Room, 88kV Transformer 3, Remote I/O Module</t>
  </si>
  <si>
    <t>Lenasia South 88/11kV Control Room, Telecontrol Cubicle (Panels X2)</t>
  </si>
  <si>
    <t>Lenasia South 88/11kV Control Room, 380V Substation D/B (Panels X3)</t>
  </si>
  <si>
    <t>Lenasia South 88/11kV Control Room</t>
  </si>
  <si>
    <t>1V1105K02</t>
  </si>
  <si>
    <t>0 2 / 0401</t>
  </si>
  <si>
    <t>C-LENSS-BATT</t>
  </si>
  <si>
    <t>Lenasia South 88/11kV Control Room X52 Cells</t>
  </si>
  <si>
    <t>2V 128Ah @10Hrs</t>
  </si>
  <si>
    <t>Lenasia South 88/11kV Control Room, Battery for Security System</t>
  </si>
  <si>
    <t>9947/1</t>
  </si>
  <si>
    <t>27V</t>
  </si>
  <si>
    <t>Nirvanna 88/11kV Substation</t>
  </si>
  <si>
    <t>Nirvana Drive East</t>
  </si>
  <si>
    <t>Lenasia Extension 8</t>
  </si>
  <si>
    <t>27°51'41.331" E</t>
  </si>
  <si>
    <t>26°19'12.654" S</t>
  </si>
  <si>
    <t>Nirvana 88/11kV Feeder Board 1 Room, 11kV Incomer 1, (Bay 1)</t>
  </si>
  <si>
    <t>23088/2015</t>
  </si>
  <si>
    <t>Nirvana 88/11kV Feeder Board 1 Room, Ripple Cell 1, (Bay 2)</t>
  </si>
  <si>
    <t>23089/2015</t>
  </si>
  <si>
    <t>Nirvana 88/11kV Feeder Board 1 Room, Skate Bluefin Av. Standby Dist., (Bay 3)</t>
  </si>
  <si>
    <t>23090/2015</t>
  </si>
  <si>
    <t>Nirvana 88/11kV Feeder Board 1 Room, Giraffe Street Dist., (Bay 4)</t>
  </si>
  <si>
    <t>23091/2015</t>
  </si>
  <si>
    <t>Nirvana 88/11kV Feeder Board 1 Room, Dual Avenue Dist., (Bay 5)</t>
  </si>
  <si>
    <t>23092/2015</t>
  </si>
  <si>
    <t>Nirvana 88/11kV Feeder Board 1 Room, Peri Urban 2 11kV Dist., (Bay 6)</t>
  </si>
  <si>
    <t>23093/2015</t>
  </si>
  <si>
    <t>Nirvana 88/11kV Feeder Board 1 Room, Steel Kiosk &amp; Load Control, (Bay 7)</t>
  </si>
  <si>
    <t>23094/2015</t>
  </si>
  <si>
    <t>Nirvana 88/11kV Feeder Board 1 Room, Thembelihle No. 1, (Bay 8)</t>
  </si>
  <si>
    <t>23095/2015</t>
  </si>
  <si>
    <t>Nirvana 88/11kV Feeder Board 1 Room, Bus-Section 1, (Bay 9)</t>
  </si>
  <si>
    <t>23096/2015</t>
  </si>
  <si>
    <t>Nirvana 88/11kV Feeder Board 1 Room, Bluefin, (Bay 10)</t>
  </si>
  <si>
    <t>23097/2015</t>
  </si>
  <si>
    <t>Nirvana 88/11kV Feeder Board 1 Room, Trade Route Shopping Cente 11kV Dist., (Bay 11)</t>
  </si>
  <si>
    <t>23098/2015</t>
  </si>
  <si>
    <t>Nirvana 88/11kV Feeder Board 1 Room, Nirvana Lenasia Clinic Dist., (Bay 12)</t>
  </si>
  <si>
    <t>23099/2015</t>
  </si>
  <si>
    <t>Nirvana 88/11kV Feeder Board 1 Room, Gazelle 11kV Dist., (Bay 13)</t>
  </si>
  <si>
    <t>23100/2015</t>
  </si>
  <si>
    <t>Nirvana 88/11kV Feeder Board 1 Room, Skate 11kV Dist., (Bay 14)</t>
  </si>
  <si>
    <t>23101/2015</t>
  </si>
  <si>
    <t>Nirvana 88/11kV Feeder Board 1 Room, Peri Urban 3 11kV Dist., (Bay 15)</t>
  </si>
  <si>
    <t>23102/2015</t>
  </si>
  <si>
    <t>Nirvana 88/11kV Feeder Board 1 Room,  Peri Urban 1 11kV Dist., (Bay 16)</t>
  </si>
  <si>
    <t>23103/2015</t>
  </si>
  <si>
    <t>Nirvana 88/11kV Standby Room, Bus-Section, (Bay 17)</t>
  </si>
  <si>
    <t>23104/2015</t>
  </si>
  <si>
    <t>Nirvana 88/11kV Standby Room, Incomer 2, (Bay 18)</t>
  </si>
  <si>
    <t>23105/2015</t>
  </si>
  <si>
    <t>Nirvana 88/11kV Standby Room,Incomer 3, (Bay 19)</t>
  </si>
  <si>
    <t>23106/2015</t>
  </si>
  <si>
    <t>Nirvana 88/11kV Standby Room, Standby Bus Section, (Bay 20a)</t>
  </si>
  <si>
    <t>Nirvana 88/11kV Standby Room, Bus-Section 3, (Bay 20)</t>
  </si>
  <si>
    <t>23107/2015</t>
  </si>
  <si>
    <t>Nirvana 88/11kV Feeder Board 3 Room, No Distribution Label, (bay 21)</t>
  </si>
  <si>
    <t>23108/2015</t>
  </si>
  <si>
    <t>Nirvana 88/11kV Feeder Board 3 Room, No Distribution Label, (bay 22)</t>
  </si>
  <si>
    <t>23109/2015</t>
  </si>
  <si>
    <t>Nirvana 88/11kV Feeder Board 3 Room, No Distribution Label, (bay 23)</t>
  </si>
  <si>
    <t>23110/2015</t>
  </si>
  <si>
    <t>Nirvana 88/11kV Feeder Board 3 Room, No Distribution Label, (bay 24)</t>
  </si>
  <si>
    <t>23111/2015</t>
  </si>
  <si>
    <t>Nirvana 88/11kV Feeder Board 3 Room, No Distribution Label, (bay 25)</t>
  </si>
  <si>
    <t>23112/2015</t>
  </si>
  <si>
    <t>Nirvana 88/11kV Feeder Board 3 Room, No Distribution Label, (bay 26)</t>
  </si>
  <si>
    <t>23113/2015</t>
  </si>
  <si>
    <t>Nirvana 88/11kV Feeder Board 3 Room, No Distribution Label, (bay 27)</t>
  </si>
  <si>
    <t>23114/2015</t>
  </si>
  <si>
    <t>Nirvana 88/11kV Feeder Board 3 Room, No Distribution Label, (bay 28)</t>
  </si>
  <si>
    <t>23115/2015</t>
  </si>
  <si>
    <t>Nirvana 88/11kV Feeder Board 3 Room, No Distribution Label, (bay 29)</t>
  </si>
  <si>
    <t>23116/2015</t>
  </si>
  <si>
    <t>Nirvana 88/11kV Feeder Board 3 Room, No Distribution Label, (bay 30)</t>
  </si>
  <si>
    <t>23117/2015</t>
  </si>
  <si>
    <t>Nirvana 88/11kV Feeder Board 3 Room, No Distribution Label, (bay 31)</t>
  </si>
  <si>
    <t>23118/2015</t>
  </si>
  <si>
    <t>Nirvana 88/11kV Feeder Board 3 Room, No Distribution Label, (bay 32)</t>
  </si>
  <si>
    <t>23119/2015</t>
  </si>
  <si>
    <t>Nirvana 88/11kV Feeder Board 3 Room, No Distribution Label, (bay 33)</t>
  </si>
  <si>
    <t>23120/2015</t>
  </si>
  <si>
    <t>Nirvana 88/11kV Feeder Board 3 Room, No Distribution Label, (bay 34)</t>
  </si>
  <si>
    <t>23121/2015</t>
  </si>
  <si>
    <t>Nirvana 88/11kV Feeder Board 3 Room, No Distribution Label, (bay 35)</t>
  </si>
  <si>
    <t>23122/2015</t>
  </si>
  <si>
    <t>Nirvana 88/11kV Feeder Board 3 Room, No Distribution Label, (bay 36)</t>
  </si>
  <si>
    <t>23123/2015</t>
  </si>
  <si>
    <t>Cable: 68</t>
  </si>
  <si>
    <t>Nirvana SS 88kV Orlando Incomer 2, Breaker (105)</t>
  </si>
  <si>
    <t>HYEACT145</t>
  </si>
  <si>
    <t>165729-10/2</t>
  </si>
  <si>
    <t>Nirvana SS 88kV Orlando Incomer 2, Isolator (103)</t>
  </si>
  <si>
    <t>Nirvana SS 88kV Orlando Incomer 2, Isolator (104)</t>
  </si>
  <si>
    <t>Nirvana SS 88kV Transformer 1, Breaker (110)</t>
  </si>
  <si>
    <t>165729-10/1</t>
  </si>
  <si>
    <t>Nirvana SS 88kV Transformer 1, Isolator (114)</t>
  </si>
  <si>
    <t>Nirvana SS 88kV Tranformer 1, Isolator (113)</t>
  </si>
  <si>
    <t>Nirvana SS 88kV Bus-Section 1, Breaker (120)</t>
  </si>
  <si>
    <t>165729-20/1</t>
  </si>
  <si>
    <t>Nirvana SS 88kV Bus-Section 1, Isolator (128)</t>
  </si>
  <si>
    <t>Nirvana SS 88kV Bus-Section 1, Isolator (124)</t>
  </si>
  <si>
    <t>Nirvana SS 88kV Transformer 2, Breaker (210)</t>
  </si>
  <si>
    <t>204981-10/1</t>
  </si>
  <si>
    <t>Nirvana SS 88kV Transformer 2, Isolator (214)</t>
  </si>
  <si>
    <t>Nirvana SS 88kV Transformer 2, Isolator (213)</t>
  </si>
  <si>
    <t>Nirvana SS 88kV Bus-Section 2, Breaker (220)</t>
  </si>
  <si>
    <t>165729-20/2</t>
  </si>
  <si>
    <t>Nirvana SS 88kV Bus-Section 2, Isolator (228)</t>
  </si>
  <si>
    <t>Nirvana SS 88kV Bus-Section 2, Isolator (224)</t>
  </si>
  <si>
    <t>Nirvana SS 88kV Incomer 1, Breaker (705)</t>
  </si>
  <si>
    <t>165729-10/4</t>
  </si>
  <si>
    <t>Nirvana SS 88kV Incomer 1, Isolator (703)</t>
  </si>
  <si>
    <t>Nirvana SS 88kV Incomer 1, Isolator (704)</t>
  </si>
  <si>
    <t>Nirvana SS 88kV Transformer 3, Breaker (310)</t>
  </si>
  <si>
    <t>165729-10/5</t>
  </si>
  <si>
    <t>Nirvana SS 88kV Transformer 3, Isolator (314)</t>
  </si>
  <si>
    <t>Nirvana SS 88kV Transformer 3, Isolator (313)</t>
  </si>
  <si>
    <t>Nirvana SS, 40MVA, Bay 1, 88/11kV</t>
  </si>
  <si>
    <t>W1361419</t>
  </si>
  <si>
    <t>Nirvana SS, 40MVA, Bay 2, 88/11kV</t>
  </si>
  <si>
    <t>W1361420</t>
  </si>
  <si>
    <t>Nirvana SS, 40MVA, Bay 3, 88/11kV</t>
  </si>
  <si>
    <t>W1461412</t>
  </si>
  <si>
    <t>Nirvana SS 88kV Orlando Incomer 2, VT White</t>
  </si>
  <si>
    <t>Nirvana SS 88kV Transformer 1, VT Red</t>
  </si>
  <si>
    <t xml:space="preserve">Nirvana SS 88kV Transformer 1, VT White </t>
  </si>
  <si>
    <t>Nirvana SS 88kV Transformer 1, VT Blue</t>
  </si>
  <si>
    <t>Nirvana SS 88kV Incomer 1, VT White</t>
  </si>
  <si>
    <t>Nirvana SS 88kV Transformer 3, VT Red</t>
  </si>
  <si>
    <t xml:space="preserve">Nirvana SS 88kV Transformer 3, VT White </t>
  </si>
  <si>
    <t>Nirvana SS 88kV Transformer 3, VT Blue</t>
  </si>
  <si>
    <t>Nirvana SS 11kV Feeder Board 1 X1</t>
  </si>
  <si>
    <t>Nirvana SS 11kV Feeder Board 2 X2</t>
  </si>
  <si>
    <t>Nirvana SS 11kV Feeder Board 3 X1</t>
  </si>
  <si>
    <t>Nirvana SS 88kV Transformer 1 X3 (RWB)</t>
  </si>
  <si>
    <t>Nirvana SS 88kV Transformer 2 X3 (RWB)</t>
  </si>
  <si>
    <t>Nirvana SS 88kV Transformer 3 X3 (RWB)</t>
  </si>
  <si>
    <t>Nirvana SS 88kV Orlando Incomer 2 VT X1</t>
  </si>
  <si>
    <t>Nirvana SS 88kV Transformer 1 VT X3 (RWB)</t>
  </si>
  <si>
    <t>Nirvana SS 88kV Orlando Incomer 2, Breaker (105) X6 (RWB)</t>
  </si>
  <si>
    <t>Nirvana SS 88kV Orlando Incomer 2, Line X3 (RWB)</t>
  </si>
  <si>
    <t>Nirvana SS 88kV Transformer 1, Breaker (110) X6 (RWB)</t>
  </si>
  <si>
    <t>Nirvana SS 88kV Orlando Incomer 2, Busbar X6</t>
  </si>
  <si>
    <t>Nirvana SS 88kV Transformer 1, Busbar X6</t>
  </si>
  <si>
    <t>Nirvana SS 88kV Transformer 1 X3</t>
  </si>
  <si>
    <t>Nirvana SS 11kV Transformer 1 X9</t>
  </si>
  <si>
    <t>Nirvana SS Auxiliary Transformer 1 X3</t>
  </si>
  <si>
    <t>Nirvana SS 88kV Bus-section 1, Breaker X6</t>
  </si>
  <si>
    <t>Nirvana SS 88kV Bus-Section 1, Line X6 (RWB)</t>
  </si>
  <si>
    <t>Nirvana SS 88kV Transformer 2, Breaker (210) X6 (RWB)</t>
  </si>
  <si>
    <t>Nirvana SS 88kV Transformer 2, Busbar X6</t>
  </si>
  <si>
    <t>Nirvana SS 88kV Transformer 2 X3</t>
  </si>
  <si>
    <t>Nirvana SS 11kV Transformer 2 X9</t>
  </si>
  <si>
    <t>Nirvana SS Auxiliary Transformer 2 X3</t>
  </si>
  <si>
    <t>Nirvana SS 88kV Bus-section 2, Breaker X6</t>
  </si>
  <si>
    <t>Nirvana SS 88kV Bus-Section 2, Line X6 (RWB)</t>
  </si>
  <si>
    <t>Nirvana SS 88kV Incomer 1 VT X1</t>
  </si>
  <si>
    <t>Nirvana SS 88kV Transformer 3 VT X3 (RWB)</t>
  </si>
  <si>
    <t>Nirvana SS 88kV Incomer 1, Breaker (705) X6 (RWB)</t>
  </si>
  <si>
    <t>Nirvana SS 88kV Incomer 1, Line X3 (RWB)</t>
  </si>
  <si>
    <t>Nirvana SS 88kV Transformer 3, Breaker (310) X6 (RWB)</t>
  </si>
  <si>
    <t>Nirvana SS 88kV Incomer 1, Busbar X6</t>
  </si>
  <si>
    <t>Nirvana SS 88kV Transformer 3, Busbar X6</t>
  </si>
  <si>
    <t>Nirvana SS 88kV Transformer 3 X3</t>
  </si>
  <si>
    <t>Nirvana SS 11kV Transformer 3 X9</t>
  </si>
  <si>
    <t>Nirvana SS Auxiliary Transformer 3 X3</t>
  </si>
  <si>
    <t>Nirvana SS, 100kVA, AUX TRF, Bay 1, 11kV/380V</t>
  </si>
  <si>
    <t>T-4052/6</t>
  </si>
  <si>
    <t>Nirvana SS, 100kVA, AUX TRF, Bay 2, 11kV/380V</t>
  </si>
  <si>
    <t>T-3824/2</t>
  </si>
  <si>
    <t>Nirvana SS, 100kVA, AUX TRF, Bay 3, 11kV/380V</t>
  </si>
  <si>
    <t>T-4052/5</t>
  </si>
  <si>
    <t>UZERN250/600</t>
  </si>
  <si>
    <t>1ZSC8716582</t>
  </si>
  <si>
    <t>380-420V</t>
  </si>
  <si>
    <t>1ZSC8716588</t>
  </si>
  <si>
    <t>1ZSC8716587</t>
  </si>
  <si>
    <t>Nirvana SS, Bay 1</t>
  </si>
  <si>
    <t>TS1-316D000157</t>
  </si>
  <si>
    <t>Nirvana SS, Bay 2</t>
  </si>
  <si>
    <t>TS1-316D000160</t>
  </si>
  <si>
    <t>Nirvana SS, Bay 3</t>
  </si>
  <si>
    <t>TS1-316D000162</t>
  </si>
  <si>
    <t>Nirvana SS 88kV Orlando Icomer 2, Marshalling Kiosk</t>
  </si>
  <si>
    <t>Nirvana SS 88kV Tranformer 1, Marchalling Kiosk</t>
  </si>
  <si>
    <t>Nirvana SS 88kV Bus-Section 1, Marshalling Kiosk</t>
  </si>
  <si>
    <t>Nirvana SS 88kV Transformer 2, Marchalling Kiosk</t>
  </si>
  <si>
    <t>Nirvana SS 88kV Bus-Section 2, Marshalling Kiosk</t>
  </si>
  <si>
    <t>Nirvana SS 88kV Incomer 1, Marchalling Kiosk</t>
  </si>
  <si>
    <t>Nirvana SS 88kV Transformer 3, Marchalling Kiosk</t>
  </si>
  <si>
    <t>Nirvana 88/11kV Control Room, 11kV Bays 01 02, Overcurrent &amp; Earth Fault IED, (Bay 1)</t>
  </si>
  <si>
    <t>Nirvana 88/11kV Control Room, 11kV Bays 01 02, Directional Overcurrent Earth Fault &amp; Bay Control IED, (Bay 1)</t>
  </si>
  <si>
    <t>Nirvana 88/11kV Control Room, 11kV Bays 01 02, Overcurrent Earth Fault &amp; Bay Control IED, (Bay 2)</t>
  </si>
  <si>
    <t>Nirvana 88/11kV Control Room, 11kV Bays 01 02, Test Terminals X5</t>
  </si>
  <si>
    <t>Nirvana 88/11kV Control Room, 11kV Bays 03 04 05, Overcurrent Earth Fault &amp; Bay Control IED, (Bay 3)</t>
  </si>
  <si>
    <t>Nirvana 88/11kV Control Room, 11kV Bays 03 04 05, Giraffe, (Bay 4)</t>
  </si>
  <si>
    <t>Nirvana 88/11kV Control Room, 11kV Bays 03 04 05, Overcurrent Earth Fault &amp; Bay Control IED, (Bay 5)</t>
  </si>
  <si>
    <t>Nirvana 88/11kV Control Room, 11kV Bays 03 04 05, Test Terminals X6</t>
  </si>
  <si>
    <t>Nirvana 88/11kV Control Room, 11kV Bays 06 07 08, Overcurrent Earth Fault &amp; Bay Control IED, (Bay 6)</t>
  </si>
  <si>
    <t>Nirvana 88/11kV Control Room, 11kV Bays 06 07 08, Overcurrent Earth Fault &amp; Bay Control IED, (Bay 7)</t>
  </si>
  <si>
    <t>Nirvana 88/11kV Control Room, 11kV Bays 06 07 08, Overcurrent Earth Fault &amp; Bay Control IED, (Bay 8)</t>
  </si>
  <si>
    <t>Nirvana 88/11kV Control Room, 11kV Bays 06 07 08, Test Terminals X6</t>
  </si>
  <si>
    <t>Nirvana 88/11kV Control Room, 11kV Bays 09 10, Overcurrent Earth Fault &amp; Bay Control IED, (Bay 9)</t>
  </si>
  <si>
    <t>Nirvana 88/11kV Control Room, 11kV Bays 09 10, Overcurrent Earth Fault &amp; Bay Control IED, (Bay 10)</t>
  </si>
  <si>
    <t>Nirvana 88/11kV Control Room, 11kV Bays 09 10, Test Terminals X3</t>
  </si>
  <si>
    <t>Nirvana 88/11kV Control Room, 11kV Bays 11 12 13, Overcurrent Earth Fault &amp; Bay Control IED, (Bay 11)</t>
  </si>
  <si>
    <t>Nirvana 88/11kV Control Room, 11kV Bays 11 12 13, Nirvana Clinic, (Bay 12)</t>
  </si>
  <si>
    <t>Nirvana 88/11kV Control Room, 11kV Bays 11 12 13, Gazelle, (Bay 13)</t>
  </si>
  <si>
    <t>Nirvana 88/11kV Control Room, 11kV Bays 11 12 13, Test Terminals X6</t>
  </si>
  <si>
    <t>Nirvana 88/11kV Control Room, 11kV Bays 14 15 16, Overcurrent Earth Fault &amp; Bay Control IED, (Bay 14)</t>
  </si>
  <si>
    <t>Nirvana 88/11kV Control Room, 11kV Bays 14 15 16, Overcurrent Earth Fault &amp; Bay Control IED, (Bay 15)</t>
  </si>
  <si>
    <t>Nirvana 88/11kV Control Room, 11kV Bays 14 15 16, Overcurrent Earth Fault &amp; Bay Control IED, (Bay 16)</t>
  </si>
  <si>
    <t>Nirvana 88/11kV Control Room, 11kV Bays 14 15 16, Test Terminals X6</t>
  </si>
  <si>
    <t>Nirvana 88/11kV Control Room, 11kV Bays 17 18, Overcurrent Earth Fault &amp; Bay Control IED, (Bay 17)</t>
  </si>
  <si>
    <t>Nirvana 88/11kV Control Room, 11kV Bays 17 18, Directional Overcurrent Earth Fault &amp; Bay Control IED, (Bay 18)</t>
  </si>
  <si>
    <t>Nirvana 88/11kV Control Room, 11kV Bays 17 18, Overcurrent &amp; Earth Fault IED, (Bay 18)</t>
  </si>
  <si>
    <t>Nirvana 88/11kV Control Room, 11kV Bays 17 18, Test Terminals X4</t>
  </si>
  <si>
    <t>Nirvana 88/11kV Control Room, 11kV Bays 19 20, Interconnector, (Bay 19)</t>
  </si>
  <si>
    <t>Nirvana 88/11kV Control Room, 11kV Bays 19 20, Overcurrent Earth Fault &amp; Bay Control IED, (Bay 19)</t>
  </si>
  <si>
    <t>Nirvana 88/11kV Control Room, 11kV Bays 19 20, Overcurrent Earth Fault &amp; Bay Control IED, (Bay 20)</t>
  </si>
  <si>
    <t>Nirvana 88/11kV Control Room, 11kV Bays 19 20, Test Terminals X4</t>
  </si>
  <si>
    <t>Nirvana 88/11kV Control Room, 11kV Bays 21 22 23, Overcurrent Earth Fault &amp; Bay Control IED, (Bay 21)</t>
  </si>
  <si>
    <t>Nirvana 88/11kV Control Room, 11kV Bays 21 22 23, Overcurrent Earth Fault &amp; Bay Control IED, (Bay 22)</t>
  </si>
  <si>
    <t>Nirvana 88/11kV Control Room, 11kV Bays 21 22 23, Overcurrent Earth Fault &amp; Bay Control IED, (Bay 23)</t>
  </si>
  <si>
    <t>Nirvana 88/11kV Control Room, 11kV Bays 21 22 23, Test Terminals X6</t>
  </si>
  <si>
    <t>Nirvana 88/11kV Control Room, 11kV Bays 24 25 26, Overcurrent Earth Fault &amp; Bay Control IED, (Bay 24)</t>
  </si>
  <si>
    <t>Nirvana 88/11kV Control Room, 11kV Bays 24 25 26, Overcurrent Earth Fault &amp; Bay Control IED, (Bay 25)</t>
  </si>
  <si>
    <t>Nirvana 88/11kV Control Room, 11kV Bays 24 25 26, Overcurrent Earth Fault &amp; Bay Control IED, (Bay 26)</t>
  </si>
  <si>
    <t>Nirvana 88/11kV Control Room, 11kV Bays 24 25 26, Test Terminals X6</t>
  </si>
  <si>
    <t>Nirvana 88/11kV Control Room, 11kV Bays 27 28, Overcurrent Earth Fault &amp; Bay Control IED, (Bay 27)</t>
  </si>
  <si>
    <t>Nirvana 88/11kV Control Room, 11kV Bays 27 28, Overcurrent Earth Fault &amp; Bay Control IED, (Bay 28)</t>
  </si>
  <si>
    <t>Nirvana 88/11kV Control Room, 11kV Bays 27 28, Test Terminals X3</t>
  </si>
  <si>
    <t>Nirvana 88/11kV Control Room, 11kV Bays 29 30 31, Overcurrent Earth Fault &amp; Bay Control IED, (Bay 29)</t>
  </si>
  <si>
    <t>Nirvana 88/11kV Control Room, 11kV Bays 29 30 31, Overcurrent Earth Fault &amp; Bay Control IED, (Bay 30)</t>
  </si>
  <si>
    <t>Nirvana 88/11kV Control Room, 11kV Bays 29 30 31, Overcurrent Earth Fault &amp; Bay Control IED, (Bay 31)</t>
  </si>
  <si>
    <t>Nirvana 88/11kV Control Room, 11kV Bays 29 30 31, Test Terminals X6</t>
  </si>
  <si>
    <t>Nirvana 88/11kV Control Room, 11kV Bays 32 33 34, Overcurrent Earth Fault &amp; Bay Control IED, (Bay 32)</t>
  </si>
  <si>
    <t>Nirvana 88/11kV Control Room, 11kV Bays 32 33 34, Overcurrent Earth Fault &amp; Bay Control IED, (Bay 33)</t>
  </si>
  <si>
    <t>Nirvana 88/11kV Control Room, 11kV Bays 32 33 34, Overcurrent Earth Fault &amp; Bay Control IED, (Bay 34)</t>
  </si>
  <si>
    <t>Nirvana 88/11kV Control Room, 11kV Bays 32 33 34, Test Terminals X6</t>
  </si>
  <si>
    <t>Nirvana 88/11kV Control Room, 11kV Bays 35 36, Overcurrent Earth Fault &amp; Bay Control IED, (Bay 35)</t>
  </si>
  <si>
    <t>Nirvana 88/11kV Control Room, 11kV Bays 35 36, Directional Overcurrent Earth Fault &amp; Bay Control IED, (Bay 36)</t>
  </si>
  <si>
    <t>Nirvana 88/11kV Control Room, 11kV Bays 35 36, Overcurrent &amp; Earth Fault IED, (Bay 36)</t>
  </si>
  <si>
    <t>Nirvana 88/11kV Control Room, 11kV Bays 35 36, Test Terminals X5</t>
  </si>
  <si>
    <t>Nirvana 88/11kV Control Room, 88kV Feeder 1, Line Current Differential IED</t>
  </si>
  <si>
    <t>Nirvana 88/11kV Control Room, 88kV Feeder 1, Backup Overcurrent Earth Fault &amp; Bay Control</t>
  </si>
  <si>
    <t>Nirvana 88/11kV Control Room, 88kV Feeder 1, Lockout (M)</t>
  </si>
  <si>
    <t>MVAJ2381AB0755</t>
  </si>
  <si>
    <t>Nirvana 88/11kV Control Room, 88kV Feeder 1, Lockout (BU)</t>
  </si>
  <si>
    <t>Nirvana 88/11kV Control Room, 88kV Feeder 1, Test Terminals X4</t>
  </si>
  <si>
    <t>Nirvana 88/11kV Control Room, 88/11kV Transformer 3, Transformer Differential &amp; Ref IED</t>
  </si>
  <si>
    <t>Nirvana 88/11kV Control Room, 88/11kV Transformer 3, HV Backup Overcurrent Earth Fault &amp; Bay Control</t>
  </si>
  <si>
    <t>Nirvana 88/11kV Control Room, 88/11kV Transformer 3, Lockout (M)</t>
  </si>
  <si>
    <t>MVAJ2381AB0755B</t>
  </si>
  <si>
    <t>Nirvana 88/11kV Control Room, 88/11kV Transformer 3, Lockout (BU)</t>
  </si>
  <si>
    <t>Nirvana 88/11kV Control Room, 88/11kV Transformer 3, Automatic Voltage Regulator</t>
  </si>
  <si>
    <t>M14105224</t>
  </si>
  <si>
    <t>Nirvana 88/11kV Control Room, 88/11kV Transformer 3, MV Standby Earth Fault IED</t>
  </si>
  <si>
    <t>Nirvana 88/11kV Control Room, 88/11kV Transformer 3, Test Terminals X8</t>
  </si>
  <si>
    <t>Nirvana 88/11kV Control Room, 88kV Busbar Protection, Zone 1&amp;2 Busbar Differential IED</t>
  </si>
  <si>
    <t>Nirvana 88/11kV Control Room, 88kV Busbar Protection, Zone 3 Busbar Differential IED</t>
  </si>
  <si>
    <t>Nirvana 88/11kV Control Room, 88kV Busbar Protection, Test Terminals X7</t>
  </si>
  <si>
    <t>Nirvana 88/11kV Control Room, 88kV Bus Section 2, Main Overcurrent &amp; Earth Fault IED</t>
  </si>
  <si>
    <t>Nirvana 88/11kV Control Room, 88kV Bus Section 2, Backup Overcurrent Earth Fault &amp; Bay Control</t>
  </si>
  <si>
    <t>Nirvana 88/11kV Control Room, 88kV Bus Section 2, Lockout (M)</t>
  </si>
  <si>
    <t>Nirvana 88/11kV Control Room, 88kV Bus Section 2, Lockout (BU)</t>
  </si>
  <si>
    <t>Nirvana 88/11kV Control Room, 88kV Bus Section 2, Test Terminals X4</t>
  </si>
  <si>
    <t>Nirvana 88/11kV Control Room, 88/11kV Transformer 2, Transformer Differential &amp; Ref IED</t>
  </si>
  <si>
    <t>Nirvana 88/11kV Control Room, 88/11kV Transformer 2, HV Backup Overcurrent Earth Fault &amp; Bay Control</t>
  </si>
  <si>
    <t>Nirvana 88/11kV Control Room, 88/11kV Transformer 2, Lockout (M)</t>
  </si>
  <si>
    <t>Nirvana 88/11kV Control Room, 88/11kV Transformer 2, Lockout (BU)</t>
  </si>
  <si>
    <t>Nirvana 88/11kV Control Room, 88/11kV Transformer 2, Automatic Voltage Regulator</t>
  </si>
  <si>
    <t>M14105225</t>
  </si>
  <si>
    <t>Nirvana 88/11kV Control Room, 88/11kV Transformer 2, MV Standby Earth Fault IED</t>
  </si>
  <si>
    <t>Nirvana 88/11kV Control Room, 88/11kV Transformer 2, Test Terminals X8</t>
  </si>
  <si>
    <t>Nirvana 88/11kV Control Room, 88kV Bus Section 1, Main Overcurrent &amp; Earth Fault IED</t>
  </si>
  <si>
    <t>Nirvana 88/11kV Control Room, 88kV Bus Section 1, Backup Overcurrent Earth Fault &amp; Bay Control</t>
  </si>
  <si>
    <t>Nirvana 88/11kV Control Room, 88kV Bus Section 1, Lockout (M)</t>
  </si>
  <si>
    <t>Nirvana 88/11kV Control Room, 88kV Bus Section 1, Lockout (BU)</t>
  </si>
  <si>
    <t>Nirvana 88/11kV Control Room, 88kV Bus Section 1, Test Terminals X4</t>
  </si>
  <si>
    <t>Nirvana 88/11kV Control Room, 88/11kV Transformer 1, Transformer Differential &amp; Ref IED</t>
  </si>
  <si>
    <t>Nirvana 88/11kV Control Room, 88/11kV Transformer 1, HV Backup Overcurrent Earth Fault &amp; Bay Control</t>
  </si>
  <si>
    <t>Nirvana 88/11kV Control Room, 88/11kV Transformer 1, Lockout (M)</t>
  </si>
  <si>
    <t>Nirvana 88/11kV Control Room, 88/11kV Transformer 1, Lockout (BU)</t>
  </si>
  <si>
    <t>Nirvana 88/11kV Control Room, 88/11kV Transformer 1, Automatic Voltage Regulator</t>
  </si>
  <si>
    <t>M14105223</t>
  </si>
  <si>
    <t>Nirvana 88/11kV Control Room, 88/11kV Transformer 1, MV Standby Earth Fault IED</t>
  </si>
  <si>
    <t>Nirvana 88/11kV Control Room, 88/11kV Transformer 1, Test Terminals X8</t>
  </si>
  <si>
    <t>Nirvana 88/11kV Control Room, 88kV Incomer 2, Line Current Differential IED</t>
  </si>
  <si>
    <t>Nirvana 88/11kV Control Room, 88kV Incomer 2, Backup Overcurrent Earth Fault &amp; Bay Control</t>
  </si>
  <si>
    <t>Nirvana 88/11kV Control Room, 88kV Incomer 2, Lockout (M)</t>
  </si>
  <si>
    <t>Nirvana 88/11kV Control Room, 88kV Incomer 2, Lockout (BU)</t>
  </si>
  <si>
    <t>Nirvana 88/11kV Control Room, 88kV Incomer 2, Test Terminal X4</t>
  </si>
  <si>
    <t>Nirvana 88/11kV Feeder Board 1 Room, 11kV Incomer 1, Arc Protection, (Bay 1)</t>
  </si>
  <si>
    <t>Nirvana 88/11kV Feeder Board 1 Room, 11kV Incomer 1, Test Terminal X1</t>
  </si>
  <si>
    <t>Nirvana 88/11kV Feeder Board 3 Room, No Name Plate, Arc Protection, (Bay 36)</t>
  </si>
  <si>
    <t>Nirvana 88/11kV Feeder Board 3 Room, No Name Plate, Test Teminals X1</t>
  </si>
  <si>
    <t>Nirvana SS Control Room, Fire Alarm System</t>
  </si>
  <si>
    <t>Nirvana SS Ripple Control Room, Coupling Cell 1</t>
  </si>
  <si>
    <t>T12/30/1042/I</t>
  </si>
  <si>
    <t>S122963</t>
  </si>
  <si>
    <t>54A</t>
  </si>
  <si>
    <t>Nirvana SS Ripple Control Room, Coupling Cell 2</t>
  </si>
  <si>
    <t>S122964</t>
  </si>
  <si>
    <t>Nirvana SS Control Room, Quality of Supply Panel 1, QOS Meter X14 (Bay 2-8 &amp; 10-16)</t>
  </si>
  <si>
    <t>STAT M253</t>
  </si>
  <si>
    <t>Nirvana SS Control Room, Quality of Supply Panel 1, Test Terminals X28</t>
  </si>
  <si>
    <t>Nirvana SS Control Room, Quality of Supply Panel 2, QOS Meter X14 (Bay 21-27 &amp; 29-35)</t>
  </si>
  <si>
    <t>Nirvana SS Control Room, Tariff Metering Panel, 11kV Feeder 1 Meter Main</t>
  </si>
  <si>
    <t>ISKRA</t>
  </si>
  <si>
    <t>MT860S-A22R36S33-E12-L21-M3K03-Z7</t>
  </si>
  <si>
    <t>63.5/110V</t>
  </si>
  <si>
    <t>Nirvana SS Control Room, Tariff Metering Panel, 11kV Feeder 1 Meter Check</t>
  </si>
  <si>
    <t>Nirvana SS Control Room, Tariff Metering Panel, 11kV Feeder 2 Meter Main</t>
  </si>
  <si>
    <t>Nirvana SS Control Room, Tariff Metering Panel, 11kV Feeder 2 Meter Check</t>
  </si>
  <si>
    <t>Nirvana SS Control Room, Tariff Metering Panel, Test Terminals X8</t>
  </si>
  <si>
    <t>Nirvana SS Control Room, 11kV Bays 09 10, Ethernet Switch</t>
  </si>
  <si>
    <t>Moxa</t>
  </si>
  <si>
    <t>PT-7728-R-HV-HV</t>
  </si>
  <si>
    <t>TABB01103876</t>
  </si>
  <si>
    <t>Nirvana SS Control Room, 11kV Bays 19 20, Ethernet Switch</t>
  </si>
  <si>
    <t>TAA101071832</t>
  </si>
  <si>
    <t>Nirvana SS Control Room, 11kV Bays 27 28, Ethernet Switch</t>
  </si>
  <si>
    <t>TAB1D1003116</t>
  </si>
  <si>
    <t>Nirvana SS Control Room, 88kV Bus Section 2, Ethernet Switch</t>
  </si>
  <si>
    <t>TAB1D1003119</t>
  </si>
  <si>
    <t>Nirvana SS Control Room, 88kV Bus Section 1, Ethernet Switch</t>
  </si>
  <si>
    <t>TACFB103673</t>
  </si>
  <si>
    <t>Nirvana SS Control Room, RTU Panel, GPS Synchronized Clock</t>
  </si>
  <si>
    <t>Nirvana SS Control Room, RTU Panel, Real Time Automation Controller</t>
  </si>
  <si>
    <t>Nirvana SS Control Room, Fox Panel</t>
  </si>
  <si>
    <t>Nirvana SS Control Room, Telecoms Panel</t>
  </si>
  <si>
    <t>AdleRac</t>
  </si>
  <si>
    <t>Nirvana 88/11kV Control Room, LV AC Board</t>
  </si>
  <si>
    <t>Nirvana 88/11kV Control Room</t>
  </si>
  <si>
    <t>6V11030/001</t>
  </si>
  <si>
    <t>140298/2</t>
  </si>
  <si>
    <t>400V</t>
  </si>
  <si>
    <t>140298/1</t>
  </si>
  <si>
    <t>1V04810/007</t>
  </si>
  <si>
    <t>140298/3</t>
  </si>
  <si>
    <t>230/250V</t>
  </si>
  <si>
    <t>1V0125/003</t>
  </si>
  <si>
    <t>140298D</t>
  </si>
  <si>
    <t>Nirvana 88/11kV Control Room, Distribtuion Board 1&amp;2</t>
  </si>
  <si>
    <t>DB110/009</t>
  </si>
  <si>
    <t>Nirvana 88/11kV Control Room X10 Cells</t>
  </si>
  <si>
    <t>L11P</t>
  </si>
  <si>
    <t>10V</t>
  </si>
  <si>
    <t>Nirvana 88/11kV Control Room X40 Cells</t>
  </si>
  <si>
    <t>L49P</t>
  </si>
  <si>
    <t>Code:1403</t>
  </si>
  <si>
    <t>Nirvana 88/11kv Battery Room X85 Cells</t>
  </si>
  <si>
    <t>Lunar 88/11kV Substation</t>
  </si>
  <si>
    <t>Wimble don Road</t>
  </si>
  <si>
    <t>27°52'37.495" E</t>
  </si>
  <si>
    <t>26°23'8.400" S</t>
  </si>
  <si>
    <t>Lotus 88/11kV Control Room, Lenasia South Standby Dist., (Bay 1</t>
  </si>
  <si>
    <t>Lotus 88/11kV Control Room, Hospital Hill Feerder No. 1, (Bay 2)</t>
  </si>
  <si>
    <t>Lotus 88/11kV Control Room, Vlakfontein O/H Lines, (Bay 3)</t>
  </si>
  <si>
    <t>Lotus 88/11kV Control Room, Transformer No. 2, (Bay 4)</t>
  </si>
  <si>
    <t>Lotus 88/11kV Control Room, Clover Substation, (Bay 5)</t>
  </si>
  <si>
    <t>Lotus 88/11kV Control Room, RMU 00017, (Bay 6)</t>
  </si>
  <si>
    <t>Lotus 88/11kV Control Room, Tranformer No. 3, (Bay 7)</t>
  </si>
  <si>
    <t>Lotus 88/11kV Control Room, O.K. Bazzars Standby Dist., (Bay 8)</t>
  </si>
  <si>
    <t>Lotus 88/11kV Control Room, Clover Substaion Standby Dist., (Bay 9)</t>
  </si>
  <si>
    <t>Lotus 88/11kV Control Room, Bus Coupler, (Bay 10)</t>
  </si>
  <si>
    <t>Lotus 88/11kV Control Room, RMU 00017 11kV Standby Dist., (Bay 11)</t>
  </si>
  <si>
    <t>Lotus 88/11kV Control Room, Vlakfontein Extension 2 11kV, (Bay 12)</t>
  </si>
  <si>
    <t>Lotus 88/11kV Control Room, Vlakfontein Extension 1 11kV, (Bay 13)</t>
  </si>
  <si>
    <t>Lotus 88/11kV Control Room, Lehae 1, (Bay 14)</t>
  </si>
  <si>
    <t>Lotus 88/11kV Control Room, Hospital Hill Feeder No. 2, (Bay 15)</t>
  </si>
  <si>
    <t>Lotus 88/11kV Control Room, Vlakfontein Extension 3 11kV, (Bay 16)</t>
  </si>
  <si>
    <t>Lotus SS, 20MVA, Bay 2, 88/11kV</t>
  </si>
  <si>
    <t>TAA33</t>
  </si>
  <si>
    <t>Lotus SS, 20MVA, Bay 3, 88/11kV</t>
  </si>
  <si>
    <t>Lotus SS, 100kVA, AUX TRF, Bay 2, 11kV/400V</t>
  </si>
  <si>
    <t>RT</t>
  </si>
  <si>
    <t>903878-2</t>
  </si>
  <si>
    <t>Lotus SS, 100kVA, AUX TRF, Bay 3, 11kV/400V</t>
  </si>
  <si>
    <t>Lotus SS 88kV Transformer 2 X3</t>
  </si>
  <si>
    <t>Lotus SS 11kV Transformer 3 X3</t>
  </si>
  <si>
    <t>Lotus SS 11kV Transformer 2 X11</t>
  </si>
  <si>
    <t>Lotus SS Auxiliary Transformer 2 X4</t>
  </si>
  <si>
    <t>Lotus SS 88kV Transformer 3 X3</t>
  </si>
  <si>
    <t>Lotus SS 11kV Transformer 3 X11</t>
  </si>
  <si>
    <t>Lotus SS Auxiliary Transformer 3 X4</t>
  </si>
  <si>
    <t>UZERN 250/300</t>
  </si>
  <si>
    <t>110-380V</t>
  </si>
  <si>
    <t>Lotus 88/11kV Control Room, Arc Protection Relay, (Bay 1)</t>
  </si>
  <si>
    <t>Vamp LTD</t>
  </si>
  <si>
    <t>VAMP40</t>
  </si>
  <si>
    <t>0 09503</t>
  </si>
  <si>
    <t>100/110V</t>
  </si>
  <si>
    <t>ServIS</t>
  </si>
  <si>
    <t>Lotus 88/11kV Control Room, Frame Leakage Relay, (Bay 1)</t>
  </si>
  <si>
    <t>365001/3</t>
  </si>
  <si>
    <t>Lotus 88/11kV Control Room, Arc Protection Relay, (Bay 2)</t>
  </si>
  <si>
    <t>0 09538</t>
  </si>
  <si>
    <t>Lotus 88/11kV Control Room, Frame Leakage Relay, (Bay 2)</t>
  </si>
  <si>
    <t>365001/6</t>
  </si>
  <si>
    <t>Lotus 88/11kV Control Room, Frame Leakage Trip, (Bay 3)</t>
  </si>
  <si>
    <t>NEI</t>
  </si>
  <si>
    <t>90 E124</t>
  </si>
  <si>
    <t>Lotus 88/11kV Control Room, Gas Pressure Auxiliary, (Bay 3)</t>
  </si>
  <si>
    <t>90E1732</t>
  </si>
  <si>
    <t>Lotus 88/11kV Control Room, (Relay), (Bay 3)</t>
  </si>
  <si>
    <t>DAC.01.02.02</t>
  </si>
  <si>
    <t>8288601/3</t>
  </si>
  <si>
    <t>Lotus 88/11kV Control Room,Auto Reclose, (Bay 3)</t>
  </si>
  <si>
    <t>MVTR51D1CC6011C</t>
  </si>
  <si>
    <t>710942D</t>
  </si>
  <si>
    <t>Lotus 88/11kV Control Room, Test Terminal X1, (Bay 3)</t>
  </si>
  <si>
    <t>Lotus 88/11kV Control Room, Overcurrent &amp; Earth Fault Protection Relay, (Bay 4)</t>
  </si>
  <si>
    <t>Lotus 88/11kV Control Room, Frame Leakage Trip, (Bay 4)</t>
  </si>
  <si>
    <t>90E1034</t>
  </si>
  <si>
    <t>Lotus 88/11kV Control Room, Gas Pressure Auxiliary, (Bay 4)</t>
  </si>
  <si>
    <t>90E1738</t>
  </si>
  <si>
    <t>Lotus 88/11kV Control Room, Test Terminals X1, (Bay 4)</t>
  </si>
  <si>
    <t>Lotus 88/11kV Control Room, Overcurrent &amp; Earth Fault Protection Relay, (Bay 5)</t>
  </si>
  <si>
    <t>Lotus 88/11kV Control Room, Frame Leakage Trip, (Bay 5)</t>
  </si>
  <si>
    <t>90E1031</t>
  </si>
  <si>
    <t>Lotus 88/11kV Control Room, Gas Pressure Auxiliary, (Bay 5)</t>
  </si>
  <si>
    <t>90E1731</t>
  </si>
  <si>
    <t>Lotus 88/11kV Control Room,Auto Reclose, (Bay 5)</t>
  </si>
  <si>
    <t>710943D</t>
  </si>
  <si>
    <t>Lotus 88/11kV Control Room, (Relay), (Bay 5)</t>
  </si>
  <si>
    <t>8288601/1</t>
  </si>
  <si>
    <t>Lotus 88/11kV Control Room, Test Terminals X1, (Bay 5)</t>
  </si>
  <si>
    <t>Lotus 88/11kV Control Room, Overcurrent &amp; Earth Fault Protection Relay, (Bay 6)</t>
  </si>
  <si>
    <t>Lotus 88/11kV Control Room, Frame Leakage Trip, (Bay 6)</t>
  </si>
  <si>
    <t>90E1030</t>
  </si>
  <si>
    <t>Lotus 88/11kV Control Room, Gas Pressure Auxiliary, (Bay 6)</t>
  </si>
  <si>
    <t>90E1730</t>
  </si>
  <si>
    <t>Lotus 88/11kV Control Room,Auto Reclose, (Bay 6)</t>
  </si>
  <si>
    <t>710944D</t>
  </si>
  <si>
    <t>Lotus 88/11kV Control Room, (Relay), (Bay 6)</t>
  </si>
  <si>
    <t>8288601/2</t>
  </si>
  <si>
    <t>Lotus 88/11kV Control Room, Test Terminals X1, (Bay 6)</t>
  </si>
  <si>
    <t>Lotus 88/11kV Control Room, Overcurrent &amp; Earth Fault Protection Relay, (Bay 7)</t>
  </si>
  <si>
    <t>ARGUS-M</t>
  </si>
  <si>
    <t>102320301/014</t>
  </si>
  <si>
    <t>Lotus 88/11kV Control Room, Frame Leakage Trip, (Bay 7)</t>
  </si>
  <si>
    <t>90E1033</t>
  </si>
  <si>
    <t>Lotus 88/11kV Control Room, Gas Pressure Auxiliary, (Bay 7)</t>
  </si>
  <si>
    <t>90E1736</t>
  </si>
  <si>
    <t>Lotus 88/11kV Control Room, Test Terminals X1, (Bay 7)</t>
  </si>
  <si>
    <t>Lotus 88/11kV Control Room, Overcurrent &amp; Earth Fault Protection Relay, (Bay 8)</t>
  </si>
  <si>
    <t>Lotus 88/11kV Control Room, Frame Leakage Trip, (Bay 8)</t>
  </si>
  <si>
    <t>90E1029</t>
  </si>
  <si>
    <t>Lotus 88/11kV Control Room, Gas Pressure Auxiliary, (Bay 8)</t>
  </si>
  <si>
    <t>90E1737</t>
  </si>
  <si>
    <t>Lotus 88/11kV Control Room, Test Terminals X1, (Bay 8)</t>
  </si>
  <si>
    <t>Lotus 88/11kV Control Room, IDMTL Overcurrent &amp; Earth Fault Protection Relay, (Bay 9)</t>
  </si>
  <si>
    <t>5A502120</t>
  </si>
  <si>
    <t>Lotus 88/11kV Control Room, Frame Leakage Trip, (Bay 9)</t>
  </si>
  <si>
    <t>90E1036</t>
  </si>
  <si>
    <t>Lotus 88/11kV Control Room, Gas Pressure Auxiliary, (Bay 9)</t>
  </si>
  <si>
    <t>90E1733</t>
  </si>
  <si>
    <t>Lotus 88/11kV Control Room, Frame Leakage Zone &amp; Check, (Bay 10)</t>
  </si>
  <si>
    <t>B1</t>
  </si>
  <si>
    <t>A76642/3</t>
  </si>
  <si>
    <t>A76642/1</t>
  </si>
  <si>
    <t>Lotus 88/11kV Control Room, Frame Leakage Trip, (Bay 10)</t>
  </si>
  <si>
    <t>90E1023</t>
  </si>
  <si>
    <t>Lotus 88/11kV Control Room, Gas Pressure Auxiliary, (Bay 10)</t>
  </si>
  <si>
    <t>90E1734</t>
  </si>
  <si>
    <t>Lotus 88/11kV Control Room, Common Alarm, (Bay 10)</t>
  </si>
  <si>
    <t>AR111</t>
  </si>
  <si>
    <t>90E1632</t>
  </si>
  <si>
    <t>Lotus 88/11kV Control Room, Arc Protection Relay, (Bay 11)</t>
  </si>
  <si>
    <t>0 02278</t>
  </si>
  <si>
    <t>Lotus 88/11kV Control Room, Frame Leakage Relay, (Bay 11)</t>
  </si>
  <si>
    <t>118266/1</t>
  </si>
  <si>
    <t>Lotus 88/11kV Control Room, Arc Protection Relay, (Bay 12)</t>
  </si>
  <si>
    <t>0 02272</t>
  </si>
  <si>
    <t>Lotus 88/11kV Control Room, Frame Leakage Relay, (Bay 12)</t>
  </si>
  <si>
    <t>118266/4</t>
  </si>
  <si>
    <t>Lotus 88/11kV Control Room, Arc Protection Relay, (Bay 13)</t>
  </si>
  <si>
    <t>0 02281</t>
  </si>
  <si>
    <t>Lotus 88/11kV Control Room, Frame Leakage Relay, (Bay 13)</t>
  </si>
  <si>
    <t>118266/3</t>
  </si>
  <si>
    <t>Lotus 88/11kV Control Room, Arc Protection Relay, (Bay 14)</t>
  </si>
  <si>
    <t>0 02307</t>
  </si>
  <si>
    <t>Lotus 88/11kV Control Room, Frame Leakage Relay, (Bay 14)</t>
  </si>
  <si>
    <t>118266/2</t>
  </si>
  <si>
    <t>Lotus 88/11kV Control Room, Arc Protection Relay, (Bay 15)</t>
  </si>
  <si>
    <t>0 09525</t>
  </si>
  <si>
    <t>Lotus 88/11kV Control Room, Frame Leakage Relay, (Bay 15)</t>
  </si>
  <si>
    <t>365001/4</t>
  </si>
  <si>
    <t>Lotus 88/11kV Control Room, Arc Protection Relay, (Bay 16)</t>
  </si>
  <si>
    <t>0 12288</t>
  </si>
  <si>
    <t>Lotus 88/11kV Control Room, Frame Leakage Relay, (Bay 16)</t>
  </si>
  <si>
    <t>365001/5</t>
  </si>
  <si>
    <t>Lotus 88/11kv Control Room, Transformer 2, Overcurrent Protection Relay</t>
  </si>
  <si>
    <t>2DCC01010201</t>
  </si>
  <si>
    <t>15640-12</t>
  </si>
  <si>
    <t>Lotus 88/11kv Control Room, Transformer 2, HV Restricted Earth Fault</t>
  </si>
  <si>
    <t>A62067-5</t>
  </si>
  <si>
    <t>110/125/220V</t>
  </si>
  <si>
    <t>Lotus 88/11kv Control Room, Transformer 2, LV Restricted Earth Fault</t>
  </si>
  <si>
    <t>A70499/4</t>
  </si>
  <si>
    <t>Lotus 88/11kv Control Room, Transformer 2, LV Standby Restricted Earth Fault</t>
  </si>
  <si>
    <t>A64299/10</t>
  </si>
  <si>
    <t>Lotus 88/11kv Control Room, Transformer 2, Master Trip Relay</t>
  </si>
  <si>
    <t>TR121</t>
  </si>
  <si>
    <t>101284201/001</t>
  </si>
  <si>
    <t>110/125/240V</t>
  </si>
  <si>
    <t>Lotus 88/11kv Control Room, Transformer 2, CB Spring Charge</t>
  </si>
  <si>
    <t>AR211</t>
  </si>
  <si>
    <t>90E1233</t>
  </si>
  <si>
    <t>Lotus 88/11kv Control Room, Transformer 2, CB Trip No. 1 Lockout</t>
  </si>
  <si>
    <t>90E1261</t>
  </si>
  <si>
    <t>Lotus 88/11kv Control Room, Transformer 2, TFR Buchholz Surge</t>
  </si>
  <si>
    <t>90E1235</t>
  </si>
  <si>
    <t>Lotus 88/11kv Control Room, Transformer 2, TFR Winding Temperature Trip</t>
  </si>
  <si>
    <t>90E1769</t>
  </si>
  <si>
    <t>Lotus 88/11kv Control Room, Transformer 2, NEG Buchholz Surge</t>
  </si>
  <si>
    <t>90E1776</t>
  </si>
  <si>
    <t>Lotus 88/11kv Control Room, Transformer 2, NEC Temperature Trip</t>
  </si>
  <si>
    <t>90E1774</t>
  </si>
  <si>
    <t>Lotus 88/11kv Control Room, Transformer 2, Test Terminals X2</t>
  </si>
  <si>
    <t>Lotus 88/11kv Control Room, Transformer 3, Overcurrent Protection Relay</t>
  </si>
  <si>
    <t>Lotus 88/11kv Control Room, Transformer 3, HV Restricted Earth Fault</t>
  </si>
  <si>
    <t>A62067-14</t>
  </si>
  <si>
    <t>Lotus 88/11kv Control Room, Transformer 3, LV Restricted Earth Fault</t>
  </si>
  <si>
    <t>A62067-10</t>
  </si>
  <si>
    <t>Lotus 88/11kv Control Room, Transformer 3, LV Standby Restricted Earth Fault</t>
  </si>
  <si>
    <t>A64299/9</t>
  </si>
  <si>
    <t>Lotus 88/11kv Control Room, Transformer 3, Master Trip Relay</t>
  </si>
  <si>
    <t>A64218/9</t>
  </si>
  <si>
    <t>Lotus 88/11kv Control Room, Transformer 3, CB Spring Charge</t>
  </si>
  <si>
    <t>90E1237</t>
  </si>
  <si>
    <t>Lotus 88/11kv Control Room, Transformer 3, CB Trip No. 1 Lockout</t>
  </si>
  <si>
    <t>90E1276</t>
  </si>
  <si>
    <t>Lotus 88/11kv Control Room, Transformer 3, TFR Buchholz Surge</t>
  </si>
  <si>
    <t>90E1242</t>
  </si>
  <si>
    <t>Lotus 88/11kv Control Room, Transformer 3, TFR Winding Temperature Trip</t>
  </si>
  <si>
    <t>90E1254</t>
  </si>
  <si>
    <t>Lotus 88/11kv Control Room, Transformer 3, NEG Buchholz Surge</t>
  </si>
  <si>
    <t>90E1234</t>
  </si>
  <si>
    <t>Lotus 88/11kv Control Room, Transformer 3, NEC Temperature Trip</t>
  </si>
  <si>
    <t>90E1269</t>
  </si>
  <si>
    <t>Lotus 88/11kv Control Room, Transformer 3, Test Terminals X2</t>
  </si>
  <si>
    <t>Lotus SS Control Room, QOS Recorder, (Bay 1)</t>
  </si>
  <si>
    <t>00-60-35-18-26-73</t>
  </si>
  <si>
    <t>Lotus SS Control Room, QOS Recorder, (Bay 2)</t>
  </si>
  <si>
    <t>00-60-35-18-26-85</t>
  </si>
  <si>
    <t>Lotus SS Control Room, QOS Recorder, (Bay 3)</t>
  </si>
  <si>
    <t>00-60-35-18-26-35</t>
  </si>
  <si>
    <t>Lotus SS Control Room, QOS Recorder, (Bay 5)</t>
  </si>
  <si>
    <t>00-60-35-1A-90-FT</t>
  </si>
  <si>
    <t>Lotus SS Control Room, QOS Recorder, (Bay 6)</t>
  </si>
  <si>
    <t>00-60-35-1B-26-9A</t>
  </si>
  <si>
    <t>Lotus SS Control Room, QOS Recorder, (Bay 8)</t>
  </si>
  <si>
    <t>00-60-35-12-1A-E4</t>
  </si>
  <si>
    <t>Lotus SS Control Room, QOS Recorder, (Bay 9)</t>
  </si>
  <si>
    <t>Lotus SS Control Room, QOS Recorder, (Bay 11)</t>
  </si>
  <si>
    <t>00-60-35-1A-96-55</t>
  </si>
  <si>
    <t>Lotus SS Control Room, QOS Recorder, (Bay 12)</t>
  </si>
  <si>
    <t>00-60-35-1B-26-47</t>
  </si>
  <si>
    <t>Lotus SS Control Room, QOS Recorder, (Bay 13)</t>
  </si>
  <si>
    <t>00-60-35-1B-26-9B</t>
  </si>
  <si>
    <t>Lotus SS Control Room, QOS Recorder, (Bay 14)</t>
  </si>
  <si>
    <t>00-60-35-12-A4-80</t>
  </si>
  <si>
    <t>Lotus SS Control Room, QOS Recorder, (Bay 15)</t>
  </si>
  <si>
    <t>00-60-35-12-26-06</t>
  </si>
  <si>
    <t>Lotus SS Control Room, QOS Recorder, (Bay 16)</t>
  </si>
  <si>
    <t>00-60-35-1B-25-20</t>
  </si>
  <si>
    <t>Lotus SS Control Room, Metering Panel, Incomer 1 Energy Meter</t>
  </si>
  <si>
    <t>Lotus SS Control Room, Metering Panel, Incomer 2 Energy Meter</t>
  </si>
  <si>
    <t>Lotus SS Control Room, Transformer 2</t>
  </si>
  <si>
    <t>ZMD405CT44.2407 S2</t>
  </si>
  <si>
    <t>Lotus SS Control Room, Transformer 3</t>
  </si>
  <si>
    <t>Lotus SS Control Room, Metering Panel (Mini)</t>
  </si>
  <si>
    <t>FAF11W</t>
  </si>
  <si>
    <t>59333483 1989</t>
  </si>
  <si>
    <t>Lotus SS Control Room, Telecontrol Cubicle Junction</t>
  </si>
  <si>
    <t>Lotus SS Control Room, ICT Network:MPLS Equipment (Mini Panel)</t>
  </si>
  <si>
    <t xml:space="preserve">Lotus SS Control Room, ICT Network:MPLS Equipment </t>
  </si>
  <si>
    <t>Lotus 88/11kV Control Room</t>
  </si>
  <si>
    <t>1V11010F90</t>
  </si>
  <si>
    <t>89/879/1</t>
  </si>
  <si>
    <t>Lotus 88/11kV Control Room, LV Distribution Board</t>
  </si>
  <si>
    <t>Lotus 88/11kV Control Room, DC Power Supply with Battery Backup</t>
  </si>
  <si>
    <t>1 0-9706</t>
  </si>
  <si>
    <t>Lotus 88/11kV Battery Room X52 Cells</t>
  </si>
  <si>
    <t>FCP 13</t>
  </si>
  <si>
    <t>2V 192Ah@10Hrs</t>
  </si>
  <si>
    <t>R 558</t>
  </si>
  <si>
    <t>27°52'2.403" E</t>
  </si>
  <si>
    <t>26°24'38.210" S</t>
  </si>
  <si>
    <t>Lunar 88/11kV Control Room, Spare 1 dstributor (Bay 1)</t>
  </si>
  <si>
    <t>Lunar 88/11kV Control Room, RMU 1 11kV distributor (Bay 2)</t>
  </si>
  <si>
    <t>Lunar 88/11kV Control Room, MSS 1 Ext 7 11kV Distributor (Bay 3)</t>
  </si>
  <si>
    <t>Lunar 88/11kV Control Room, RMU 2 11kV Distributor (Bay 4)</t>
  </si>
  <si>
    <t>Lunar 88/11kV Control Room, Transformer 2 11 KV Incomer (Bay 5)</t>
  </si>
  <si>
    <t>Lunar 88/11kV Control Room, MSS No 201 EXT 4 11kV Distributor (MT HOOD CRES)(Bay 6)</t>
  </si>
  <si>
    <t>Lunar 88/11kV Control Room, MSS No 230 EXT 4 11kV Distributor (MT FUJI PLACE) (Bay 7)</t>
  </si>
  <si>
    <t>Lunar 88/11kV Control Room, Transformer 3 11kV Incomer (Bay 8)</t>
  </si>
  <si>
    <t>Lunar 88/11kV Control Room, Eskom Laksman 11kV Distributor (Bay 9)</t>
  </si>
  <si>
    <t>Lunar 88/11kV Control Room, 11kV Bus Coupler 1(Bay 10)</t>
  </si>
  <si>
    <t>Lunar 88/11kV Control Room, EskoM Fine Town 11kV Distributor  (Bay 11)</t>
  </si>
  <si>
    <t>Lunar 88/11kV Control Room, Spare 12 Distributor (Bay 12)</t>
  </si>
  <si>
    <t>Lunar SS, 20MVA, Bay 1, 88/11kV</t>
  </si>
  <si>
    <t>Lunar SS, 20MVA, Bay 2, 88/11kV</t>
  </si>
  <si>
    <t>Lunar SS, 100kVA, AUX TRF, Bay 2, 11kV/400V</t>
  </si>
  <si>
    <t>T-2341</t>
  </si>
  <si>
    <t>UZERN 250/600</t>
  </si>
  <si>
    <t>1ZSC 8711 872</t>
  </si>
  <si>
    <t>309A</t>
  </si>
  <si>
    <t>635V</t>
  </si>
  <si>
    <t>Lunar 88/11kV Control Room, Mountain View 1, Arc Protection Relay</t>
  </si>
  <si>
    <t>0 09548</t>
  </si>
  <si>
    <t>Lunar 88/11kV Control Room, Mountain View 1, Frame Leakage Relay</t>
  </si>
  <si>
    <t>365001/1</t>
  </si>
  <si>
    <t>Lunar 88/11kV Control Room, Idmtl Overcurrent &amp; Earth Fault Protection Relay, (Bay 1)</t>
  </si>
  <si>
    <t>Lunar 88/11kV Control Room, Frame Leakage Trip, (Bay 1)</t>
  </si>
  <si>
    <t>90E1752</t>
  </si>
  <si>
    <t>Lunar 88/11kV Control Room, Gas Pressure Auxiliary, (Bay 1)</t>
  </si>
  <si>
    <t>90E1568</t>
  </si>
  <si>
    <t>Lunar 88/11kV Control Room, (Relay), (Bay 1)</t>
  </si>
  <si>
    <t>8288601/4</t>
  </si>
  <si>
    <t>710945D</t>
  </si>
  <si>
    <t>Lunar 88/11kV Control Room, Test Terminals X1</t>
  </si>
  <si>
    <t>Lunar 88/11kV Control Room, Idmtl Overcurrent &amp; Earth Fault Protection Relay, (Bay 2)</t>
  </si>
  <si>
    <t>Lunar 88/11kV Control Room, Frame Leakage Trip, (Bay 2)</t>
  </si>
  <si>
    <t>201 E-212</t>
  </si>
  <si>
    <t>Lunar 88/11kV Control Room, Gas Pressure Auxiliary, (Bay 2)</t>
  </si>
  <si>
    <t>91E1357</t>
  </si>
  <si>
    <t>Lunar 88/11kV Control Room, Idmtl Overcurrent &amp; Earth Fault Protection Relay, (Bay 3)</t>
  </si>
  <si>
    <t>Lunar 88/11kV Control Room, Frame Leakage Trip, (Bay 3)</t>
  </si>
  <si>
    <t>90E1753</t>
  </si>
  <si>
    <t>Lunar 88/11kV Control Room, Gas Pressure Auxiliary, (Bay 3)</t>
  </si>
  <si>
    <t>90E1570</t>
  </si>
  <si>
    <t>Lunar 88/11kV Control Room, Idmtl Overcurrent &amp; Earth Fault Protection Relay, (Bay 4)</t>
  </si>
  <si>
    <t>Lunar 88/11kV Control Room, Frame Leakage Trip, (Bay 4)</t>
  </si>
  <si>
    <t>90E1751</t>
  </si>
  <si>
    <t>Lunar 88/11kV Control Room, Gas Pressure Auxiliary, (Bay 4)</t>
  </si>
  <si>
    <t>90E1719</t>
  </si>
  <si>
    <t>Lunar 88/11kV Control Room, Idmtl Overcurrent &amp; Earth Fault Protection Relay, (Bay 5)</t>
  </si>
  <si>
    <t>Lunar 88/11kV Control Room, Frame Leakage Trip, (Bay 5)</t>
  </si>
  <si>
    <t>90E1748</t>
  </si>
  <si>
    <t>Lunar 88/11kV Control Room, Gas Pressure Auxiliary, (Bay 5)</t>
  </si>
  <si>
    <t>90E1720</t>
  </si>
  <si>
    <t>Lunar 88/11kV Control Room, Idmtl Overcurrent &amp; Earth Fault Protection Relay, (Bay 6)</t>
  </si>
  <si>
    <t>Lunar 88/11kV Control Room, Frame Leakage Trip, (Bay 6)</t>
  </si>
  <si>
    <t>90E1746</t>
  </si>
  <si>
    <t>Lunar 88/11kV Control Room, Gas Pressure Auxiliary, (Bay 6)</t>
  </si>
  <si>
    <t>90E1572</t>
  </si>
  <si>
    <t>Lunar 88/11kV Control Room, Idmtl Overcurrent &amp; Earth Fault Protection Relay, (Bay 7)</t>
  </si>
  <si>
    <t>Lunar 88/11kV Control Room, Frame Leakage Trip, (Bay 7)</t>
  </si>
  <si>
    <t>90E1747</t>
  </si>
  <si>
    <t>Lunar 88/11kV Control Room, Gas Pressure Auxiliary, (Bay 7)</t>
  </si>
  <si>
    <t>90E1729</t>
  </si>
  <si>
    <t>Lunar 88/11kV Control Room, Idmtl Overcurrent &amp; Earth Fault Protection Relay, (Bay 8)</t>
  </si>
  <si>
    <t>Lunar 88/11kV Control Room, Frame Leakage Trip, (Bay 8)</t>
  </si>
  <si>
    <t>90E1749</t>
  </si>
  <si>
    <t>Lunar 88/11kV Control Room, Gas Pressure Auxiliary, (Bay 8)</t>
  </si>
  <si>
    <t>90E1728</t>
  </si>
  <si>
    <t>Lunar 88/11kV Control Room, Arc Protection Relay, (Bay 8)</t>
  </si>
  <si>
    <t>VAMP140</t>
  </si>
  <si>
    <t>Lunar 88/11kV Control Room, Frame Leakage Zone &amp; Check, (Bay 9)</t>
  </si>
  <si>
    <t>A766421</t>
  </si>
  <si>
    <t>A766424</t>
  </si>
  <si>
    <t>Lunar 88/11kV Control Room, Frame Leakage Trip, (Bay 9)</t>
  </si>
  <si>
    <t>90E1754</t>
  </si>
  <si>
    <t>Lunar 88/11kV Control Room, Gas Pressure Auxiliary, (Bay 9)</t>
  </si>
  <si>
    <t>90E1576</t>
  </si>
  <si>
    <t>Lunar 88/11kV Control Room, Common Alam, (Bay 9)</t>
  </si>
  <si>
    <t>90E1072</t>
  </si>
  <si>
    <t>Lunar 88/11kV Control Room, Frame Leakage Trip, (Bay 10)</t>
  </si>
  <si>
    <t>Lunar 88/11kV Control Room, Reyrolle Switchgear Limited, (Bay 10)</t>
  </si>
  <si>
    <t>2RF-0200</t>
  </si>
  <si>
    <t>H51</t>
  </si>
  <si>
    <t>For Complete Relay Meshanism</t>
  </si>
  <si>
    <t>Lunar 88/11kV Control Room, No Panel Name, Arc Protection Relay</t>
  </si>
  <si>
    <t>Lunar 88/11kV Control Room, No Panel Name, Frame Leakage Relay</t>
  </si>
  <si>
    <t>265001/2</t>
  </si>
  <si>
    <t>Lunar 88/11kV Control Room, Metering Panel, Test Terminals X8</t>
  </si>
  <si>
    <t>Lunar 88/11kV Control Room, Transformer 2, Main Protection Relay</t>
  </si>
  <si>
    <t>Lunar 88/11kV Control Room, Transformer 2, Step Change Control Relay</t>
  </si>
  <si>
    <t>Lunar 88/11kV Control Room, Transformer 2, Test Terminals X4</t>
  </si>
  <si>
    <t>Lunar SS Control Room, Safering</t>
  </si>
  <si>
    <t>Type C</t>
  </si>
  <si>
    <t>Type V</t>
  </si>
  <si>
    <t>Lunar SS Control Room, Mountain View 1, QOS Recorder</t>
  </si>
  <si>
    <t>00-60-35-18-35-2E</t>
  </si>
  <si>
    <t>Lunar SS Control Room, QOS Recorder, (Bay 1)</t>
  </si>
  <si>
    <t>00-60-35-18-54-43</t>
  </si>
  <si>
    <t>Lunar SS Control Room, QOS Recorder, (Bay 2)</t>
  </si>
  <si>
    <t>00-60-35-11-F0-A5</t>
  </si>
  <si>
    <t>Lunar SS Control Room, QOS Recorder, (Bay 3)</t>
  </si>
  <si>
    <t>CC-60-35-15-B3-F6</t>
  </si>
  <si>
    <t>Lunar SS Control Room, QOS Recorder, (Bay 5)</t>
  </si>
  <si>
    <t>00-60-35-18-3E-70</t>
  </si>
  <si>
    <t>Lunar SS Control Room, QOS Recorder, (Bay 6)</t>
  </si>
  <si>
    <t>00-60-35-15-25-67</t>
  </si>
  <si>
    <t>Lunar SS Control Room, No Panel Name, QOS Recorder</t>
  </si>
  <si>
    <t>00-60-35-18-40-6E</t>
  </si>
  <si>
    <t>Lunar SS Control Room, Metering Panel, Incomer 3 Energy Meter</t>
  </si>
  <si>
    <t>Lunar SS Control Room, Metering Panel, Incomer 2 Energy Meter</t>
  </si>
  <si>
    <t>Lunar SS Control Room, Metering Panel, Laksman FDR</t>
  </si>
  <si>
    <t>Lunar SS Control Room, Metering Panel, Fine Town FDR</t>
  </si>
  <si>
    <t>Lunar SS Control Room, No Panel Name</t>
  </si>
  <si>
    <t>Lunar SS Control Room, Transformer 3</t>
  </si>
  <si>
    <t>Lunar SS Control Room, Telecontrol Cubicle Junction</t>
  </si>
  <si>
    <t>Lunar SS Control Room, ICT Network:MPLS Equipment (Mini Panel)</t>
  </si>
  <si>
    <t>Lunar 88/11kV Control Room</t>
  </si>
  <si>
    <t>89/879/2</t>
  </si>
  <si>
    <t>Lunar 88/11kV Control Room, LV Distribution Board</t>
  </si>
  <si>
    <t>Lunar 88/11kV Control Room, DC Power Supply with Battery Backup</t>
  </si>
  <si>
    <t>7314/1</t>
  </si>
  <si>
    <t>Lunar 88/11kV Battery Room X52 Cells</t>
  </si>
  <si>
    <t>Hopefield 88/11kV Substation</t>
  </si>
  <si>
    <t>Hopefield 88/11kV Control Room, Incomer 2, (Bay 1)</t>
  </si>
  <si>
    <t>SBV3/2500/40/SW1</t>
  </si>
  <si>
    <t>Hopefield 88/11kV Control Room, ARC 1, (Bay 2)</t>
  </si>
  <si>
    <t>SBV3/800/20/S1</t>
  </si>
  <si>
    <t>Hopefield 88/11kV Control Room, RMU 2, (Bay 3)</t>
  </si>
  <si>
    <t>Hopefield 88/11kV Control Room, 11kV Bus-Section, (Bay 4)</t>
  </si>
  <si>
    <t>SBV3/2500/40/SW</t>
  </si>
  <si>
    <t>Hopefield 88/11kV Control Room, RMU 3, (Bay 5)</t>
  </si>
  <si>
    <t>Hopefield 88/11kV Control Room, RMU 6, (Bay 6)</t>
  </si>
  <si>
    <t>Hopefield 88/11kV Control Room, Standby Incomer 1, (Bay 7)</t>
  </si>
  <si>
    <t>Hopefield SS, 20 MVA, Bay 1, 88/11kV</t>
  </si>
  <si>
    <t>T-1669/1</t>
  </si>
  <si>
    <t>Hopefield SS, 20 MVA, Bay 2, 88/11kV</t>
  </si>
  <si>
    <t>T-1669/2</t>
  </si>
  <si>
    <t>Hopefield SS, Bay 1, AUX TRF, 11kV/400V</t>
  </si>
  <si>
    <t>Hopefield SS, Bay 2, AUX TRF, 11kV/400V</t>
  </si>
  <si>
    <t>Desta Power Malta</t>
  </si>
  <si>
    <t>T-2983/62</t>
  </si>
  <si>
    <t>VIII200Y-76-10193W</t>
  </si>
  <si>
    <t>V III Y 200</t>
  </si>
  <si>
    <t>Hopefield 88/11kV Control Room, Feeder Protection Relay, (Bay 1)</t>
  </si>
  <si>
    <t>125/250V</t>
  </si>
  <si>
    <t>Hopefield 88/11kV Control Room, Test Terminal X1, (Bay 1)</t>
  </si>
  <si>
    <t>Hopefield 88/11kV Control Room, Overcurrent Protection Relay, (Bay 2)</t>
  </si>
  <si>
    <t>730549F</t>
  </si>
  <si>
    <t>Hopefield 88/11kV Control Room, Trip CCT Supervision, (Bay 2)</t>
  </si>
  <si>
    <t>MVAX31CICE0754A</t>
  </si>
  <si>
    <t>Hopefield 88/11kV Control Room, Test Terminal X2, (Bay 2)</t>
  </si>
  <si>
    <t>Hopefield 88/11kV Control Room, Overcurrent Protection Relay, (Bay 3)</t>
  </si>
  <si>
    <t>730542F</t>
  </si>
  <si>
    <t>Hopefield 88/11kV Control Room, Trip CCT Supervision, (Bay 3)</t>
  </si>
  <si>
    <t>Hopefield 88/11kV Control Room, Test Terminal X2, (Bay 3)</t>
  </si>
  <si>
    <t>Hopefield 88/11kV Control Room, Overcurrent Protection Relay, (Bay 4)</t>
  </si>
  <si>
    <t>730541F</t>
  </si>
  <si>
    <t>Hopefield 88/11kV Control Room, Trip CCT Supervision, (Bay 4)</t>
  </si>
  <si>
    <t>Hopefield 88/11kV Control Room, Test Terminal X1, (Bay 4)</t>
  </si>
  <si>
    <t>Hopefield 88/11kV Control Room, Overcurrent Protection Relay, (Bay 5)</t>
  </si>
  <si>
    <t>730550F</t>
  </si>
  <si>
    <t>Hopefield 88/11kV Control Room, Trip CCT Supervision, (Bay 5)</t>
  </si>
  <si>
    <t>Hopefield 88/11kV Control Room, Test Terminal X2, (Bay 5)</t>
  </si>
  <si>
    <t>Hopefield 88/11kV Control Room, Overcurrent Protection Relay, (Bay 6)</t>
  </si>
  <si>
    <t>730534F</t>
  </si>
  <si>
    <t>Hopefield 88/11kV Control Room, Trip CCT Supervision, (Bay 6)</t>
  </si>
  <si>
    <t>Hopefield 88/11kV Control Room, Test Terminal X2, (Bay 6)</t>
  </si>
  <si>
    <t>Hopefield 88/11kV Control Room, Transformer 1 Relay Panel, Transformer Main Protection-MP</t>
  </si>
  <si>
    <t>Hopefield 88/11kV Control Room, Transformer 1 Relay Panel,</t>
  </si>
  <si>
    <t>Hopefield 88/11kV Control Room, Transformer 1 Relay Panel, Test Terminals X4</t>
  </si>
  <si>
    <t>Hopefield 88/11kV Battery Room X52 Cells</t>
  </si>
  <si>
    <t>2V 192Ah@10hrs</t>
  </si>
  <si>
    <t>Eldorado 88/11kV Substation</t>
  </si>
  <si>
    <t>Concorde Str.</t>
  </si>
  <si>
    <t>Eldorado Park Ext. 5</t>
  </si>
  <si>
    <t>27°54'14.246" E</t>
  </si>
  <si>
    <t>26°17'39.151" S</t>
  </si>
  <si>
    <t>Eldorado 88/11kV Feeder Board 2 Room, Eldorado Park Ext 4 11kV Dist., (Bay 13)</t>
  </si>
  <si>
    <t>Eldorado 88/11kV Feeder Board 2 Room, Eldorado Park Ext 2 11kV Dist., (Bay 14)</t>
  </si>
  <si>
    <t>Eldorado 88/11kV Feeder Board 2 Room, Eldorado Park West Standby 11kV Dist., (Bay 15)</t>
  </si>
  <si>
    <t>Eldorado 88/11kV Feeder Board 2 Room, Devland 1 11kV Dist., (Bay 16)</t>
  </si>
  <si>
    <t>1X Cable</t>
  </si>
  <si>
    <t>Eldorado 88/11kV Feeder Board 2 Room, Eldorado Park Devland Standby 11kV Dist., (Bay 17)</t>
  </si>
  <si>
    <t>2X Cable</t>
  </si>
  <si>
    <t>Eldorado 88/11kV Feeder Board 2 Room, Orlando 2, (Bay 18A)</t>
  </si>
  <si>
    <t>4X Cable</t>
  </si>
  <si>
    <t>Eldorado 88/11kV Feeder Board 2 Room, Orlando 2, (Bay 18B)</t>
  </si>
  <si>
    <t>5X Cable</t>
  </si>
  <si>
    <t>Eldorado 88/11kV Feeder Board 2 Room, Interconnector 2 11kV STDBY Board 3, (Bay 19A)</t>
  </si>
  <si>
    <t>Eldorado 88/11kV Feeder Board 2 Room, Interconnector 2 11kV STDBY Board 3, (Bay 19B)</t>
  </si>
  <si>
    <t>Eldorado 88/11kV Feeder Board 2 Room, Olifantsvlei Switching Station 1 11kV Feeder, (Bay 20)</t>
  </si>
  <si>
    <t>Eldorado 88/11kV Feeder Board 2 Room, Olifantsvlei Switching Station 2 11kV Feeder, (Bay 21)</t>
  </si>
  <si>
    <t>Eldorado 88/11kV Feeder Board 2 Room, Eldorado Park Ext 1 Via Ripple Control RMI 1 11kV Dist.,  (Bay 22)</t>
  </si>
  <si>
    <t>Eldorado 88/11kV Feeder Board 2 Room, Eldorado Park Ext 5 11kV Dist., (Bay 23)</t>
  </si>
  <si>
    <t>Eldorado 88/11kV Feeder Board 2 Room, Eldorado Park Ext 7 11kV Dist., (Bay 24)</t>
  </si>
  <si>
    <t>Eldorado 88/11kV Feeder Board 2 Room, Spare Breaker, (No Dedicated Panel)</t>
  </si>
  <si>
    <t>Eldorado 88/11kV Feeder Board 1 Room, Goudkoppies Dist., (Bay 1)</t>
  </si>
  <si>
    <t>D4</t>
  </si>
  <si>
    <t>Eldorado 88/11kV Feeder Board 1 Room, Walter Sisulu Dist., (Bay 2)</t>
  </si>
  <si>
    <t>Eldorado 88/11kV Feeder Board 1 Room, Devland Goldev 1, (Bay 3)</t>
  </si>
  <si>
    <t>Eldorado 88/11kV Feeder Board 1 Room, Devland Goldev 2, (Bay 4)</t>
  </si>
  <si>
    <t>D20</t>
  </si>
  <si>
    <t>Eldorado 88/11kV Feeder Board 1 Room, Bushkoppies 1, (Bay 5)</t>
  </si>
  <si>
    <t>Eldorado 88/11kV Feeder Board 1 Room, Orlando 1, (Bay 6A)</t>
  </si>
  <si>
    <t>Eldorado 88/11kV Feeder Board 1 Room, Orlando 1, (Bay 6B)</t>
  </si>
  <si>
    <t>Eldorado 88/11kV Feeder Board 1 Room, Interconnector 11kV Standby Board 3, (Bay 7A)</t>
  </si>
  <si>
    <t>Eldorado 88/11kV Feeder Board 1 Room, Interconnector 11kV Standby Board 3, (Bay 7B)</t>
  </si>
  <si>
    <t>Eldorado 88/11kV Feeder Board 1 Room, Bushkoppies 2, (Bay 8)</t>
  </si>
  <si>
    <t>Eldorado 88/11kV Feeder Board 1 Room, Devland Goldev 3, (Bay 9)</t>
  </si>
  <si>
    <t xml:space="preserve">Eldorado 88/11kV Feeder Board 1 Room, Goudkoppies Landfill 11kV Dist., (Bay 10) </t>
  </si>
  <si>
    <t>Eldorado 88/11kV Feeder Board 1 Room, ABI Standby Dist., (Bay 11)</t>
  </si>
  <si>
    <t>Eldorado 88/11kV Feeder Board 1 Room, Eldorado Park North, (Bay 12)</t>
  </si>
  <si>
    <t>Eldorado 88/11kV Feeder Board 3 Room, 11kV Interconnector to Feeder-Board 2, (bay 61)</t>
  </si>
  <si>
    <t>No Access to Room</t>
  </si>
  <si>
    <t xml:space="preserve">No Access </t>
  </si>
  <si>
    <t>Eldorado 88/11kV Feeder Board 3 Room, 11kV Interconnector to Feeder-Board 2, (bay 62)</t>
  </si>
  <si>
    <t>Eldorado 88/11kV Feeder Board 3 Room, Transformer 3 11kV incomer, (Bay 63)</t>
  </si>
  <si>
    <t>Eldorado 88/11kV Feeder Board 3 Room, Transformer 3 11kV incomer, (Bay 64)</t>
  </si>
  <si>
    <t>Eldorado 88/11kV Feeder Board 3 Room, 11kV Bus-Section SB 3, (Bay 65)</t>
  </si>
  <si>
    <t>Eldorado 88/11kV Feeder Board 3 Room, 11kV Bus-Section SB 3, (Bay 66)</t>
  </si>
  <si>
    <t>Eldorado 88/11kV Feeder Board 3 Room, 11kV Bus-Section SB 3, (Bay 67)</t>
  </si>
  <si>
    <t>Eldorado 88/11kV Feeder Board 3 Room, 11kV Interconnector to Future, (Bay 68)</t>
  </si>
  <si>
    <t>Eldorado 88/11kV Feeder Board 3 Room, 11kV Interconnector to Future, (Bay 69)</t>
  </si>
  <si>
    <t>Eldorado 88/11kV Feeder Board 3 Room, 11kV Interconnector to Feeder-Board 1, (Bay 70)</t>
  </si>
  <si>
    <t>Eldorado 88/11kV Feeder Board 3 Room, 11kV Interconnector to Feeder-Board 1, (Bay 71)</t>
  </si>
  <si>
    <t>Eldorado 88/11kV Feeder Board 3 Room, Spare 1 11kV Dist., (Bay 72)</t>
  </si>
  <si>
    <t>Eldorado 88/11kV Feeder Board 3 Room, Spare 2 11kV Dist., (Bay 73)</t>
  </si>
  <si>
    <t>Eldorado SS 88kV Orlando 1 Incomer, Line Earth Links (171)</t>
  </si>
  <si>
    <t>Eldorado SS 88kV Orlando 1 Incomer, Line Links (173)</t>
  </si>
  <si>
    <t>Eldorado SS 88kV Orlando 1 Incomer, Line Earth Links (271)</t>
  </si>
  <si>
    <t>Eldorado SS 88kV Orlando 1 Incomer, Line Links (273)</t>
  </si>
  <si>
    <t xml:space="preserve">Eldorado SS 88kV Transformer 3, Line Earth Links </t>
  </si>
  <si>
    <t xml:space="preserve">Eldorado SS 88kV Transformer 3, Line Links </t>
  </si>
  <si>
    <t>Eldorado SS, 45MVA, Bay 1, 88/11kV</t>
  </si>
  <si>
    <t>Eldorado SS, 45MVA, Bay 3, 88/11kV</t>
  </si>
  <si>
    <t>Eldorado SS, 45MVA, Bay 2, 88/11kV</t>
  </si>
  <si>
    <t>Eldorado SS 88kV Transformer 1 X6</t>
  </si>
  <si>
    <t>Eldorado SS 88kV Transformer 2 X6</t>
  </si>
  <si>
    <t>Eldorado SS 88kV Transformer 1, Busbar X15</t>
  </si>
  <si>
    <t>Eldorado SS 88kV Transformer 1 X4</t>
  </si>
  <si>
    <t>Eldorado SS 11kV Transformer 1 X15</t>
  </si>
  <si>
    <t>Eldorado SS Auxiliary Transformer 1 X3</t>
  </si>
  <si>
    <t>Eldorado SS 88kV Transformer 2, Busbar X30</t>
  </si>
  <si>
    <t>Eldorado SS 88kV Transformer 2 X4</t>
  </si>
  <si>
    <t>Eldorado SS 11kV Transformer 2 X6</t>
  </si>
  <si>
    <t>Eldorado SS Auxiliary Transformer 2 X3</t>
  </si>
  <si>
    <t>Eldorado SS 88kV Transformer 3, Busbar 18</t>
  </si>
  <si>
    <t>Eldorado SS 88kV Transformer 3 X4</t>
  </si>
  <si>
    <t>Eldorado SS 11kV Transformer 3 X6</t>
  </si>
  <si>
    <t>Eldorado SS, 100kVAA, AUX TRF, Bay 1, 11kV/400V</t>
  </si>
  <si>
    <t>Bonar-Long</t>
  </si>
  <si>
    <t>75/822</t>
  </si>
  <si>
    <t>Eldorado SS, 100kVAA, AUX TRF, Bay 2, 11kV/400V</t>
  </si>
  <si>
    <t>2580/2</t>
  </si>
  <si>
    <t>UCBRN 550/600</t>
  </si>
  <si>
    <t>2215 428</t>
  </si>
  <si>
    <t>375.4A</t>
  </si>
  <si>
    <t>D III</t>
  </si>
  <si>
    <t>2215 429</t>
  </si>
  <si>
    <t>88kV Transformer 1, Marshalling Kiosk</t>
  </si>
  <si>
    <t>88kV Transformer 2, Marshalling Kiosk</t>
  </si>
  <si>
    <t>88kV Transformer 3, Marshalling Kiosk</t>
  </si>
  <si>
    <t>Eldorado 88/11kV Control Room, 11kV Feeder Board 1, Eldorado Park North Feeder &amp; ABI Standby, Overcurrent Protection Relay</t>
  </si>
  <si>
    <t>CDG11AF2A5</t>
  </si>
  <si>
    <t>CDG11AP7A</t>
  </si>
  <si>
    <t>F17835</t>
  </si>
  <si>
    <t>R75698</t>
  </si>
  <si>
    <t>F17273</t>
  </si>
  <si>
    <t>F17293</t>
  </si>
  <si>
    <t>Eldorado 88/11kV Control Room, 11kV Feeder Board 1, Eldorado Park North Feeder &amp; ABI Standby, Earth Fault Protection Relay</t>
  </si>
  <si>
    <t>CDG16AF6A5</t>
  </si>
  <si>
    <t>931222G</t>
  </si>
  <si>
    <t>931209G</t>
  </si>
  <si>
    <t>Eldorado 88/11kV Control Room, 11kV Feeder Board 1, Devland Goldev 3 &amp; Goudkoppies Landfill, Overcurrent Protection Relay</t>
  </si>
  <si>
    <t>K75700</t>
  </si>
  <si>
    <t>K75732</t>
  </si>
  <si>
    <t>Eldorado 88/11kV Control Room, 11kV Feeder Board 1, Devland Goldev 3 &amp; Goudkoppies Landfill, Earth Fault Protection Relay</t>
  </si>
  <si>
    <t>0 09375R</t>
  </si>
  <si>
    <t>437720E</t>
  </si>
  <si>
    <t>Eldorado 88/11kV Control Room, 11kV Feeder Board 1, Bushkoppies 2 Feeder, Overcurrent Protection Relay</t>
  </si>
  <si>
    <t>K75754</t>
  </si>
  <si>
    <t>K75694</t>
  </si>
  <si>
    <t>Eldorado 88/11kV Control Room, 11kV Feeder Board 1, Interconnector to 11kV Standby Board 3, Circulating Current Relay</t>
  </si>
  <si>
    <t>0 77752H</t>
  </si>
  <si>
    <t>Eldorado 88/11kV Control Room, 11kV Feeder Board 1, Interconnector to 11kV Standby Board 3, Auto Reclose Relay</t>
  </si>
  <si>
    <t>VAR22AP2003K</t>
  </si>
  <si>
    <t>179577B</t>
  </si>
  <si>
    <t>Eldorado 88/11kV Control Room, 11kV Feeder Board 1, Interconnector to 11kV Standby Board 3, Overcurrent Protection Relay</t>
  </si>
  <si>
    <t>0 77753H</t>
  </si>
  <si>
    <t>Eldorado 88/11kV Control Room, 11kV Feeder Board 1, Interconnector to 11kV Standby Board 3, Time Delay Relay</t>
  </si>
  <si>
    <t>0 77749H</t>
  </si>
  <si>
    <t>Eldorado 88/11kV Control Room, 11kV Feeder Board 1, Interconnector to 11kV Standby Board 3, Tripping Relay</t>
  </si>
  <si>
    <t>Eldorado 88/11kV Control Room, 11kV Feeder Board 1, Interconnector to 11kV Standby Board 3, Time Delay Auxiliary Relay</t>
  </si>
  <si>
    <t>VAA11AF61B</t>
  </si>
  <si>
    <t>K75729</t>
  </si>
  <si>
    <t>Eldorado 88/11kV Control Room, 11kV Feeder Board 1, Orlando 1, Restricted Earth Fault Relay</t>
  </si>
  <si>
    <t>Eldorado 88/11kV Control Room, 11kV Feeder Board 1, Orlando 1, Intertripping Relay</t>
  </si>
  <si>
    <t>Eldorado 88/11kV Control Room, 11kV Feeder Board 1, Orlando 1, Overcurrent Protection Relay</t>
  </si>
  <si>
    <t>Eldorado 88/11kV Control Room, 11kV Feeder Board 1, Orlando 1, Restricted Earth Fault Aux Relay</t>
  </si>
  <si>
    <t>Eldorado 88/11kV Control Room, 11kV Feeder Board 1, Orlando 1, Intertrip Send Relay</t>
  </si>
  <si>
    <t>K75750</t>
  </si>
  <si>
    <t>Eldorado 88/11kV Control Room, 11kV Feeder Board 1, Orlando 1, Tripping Relay</t>
  </si>
  <si>
    <t>Eldorado 88/11kV Control Room, 11kV Feeder Board 1, Orlando 1, Time Delay Auxiliary Relay</t>
  </si>
  <si>
    <t>Eldorado 88/11kV Control Room, 11kV Feeder Board 1, Orlando 1, Timing Relay</t>
  </si>
  <si>
    <t>921551G</t>
  </si>
  <si>
    <t>Eldorado 88/11kV Control Room, 11kV Feeder Board 1, Orlando 1, Auto Reclose Relay</t>
  </si>
  <si>
    <t>179594B</t>
  </si>
  <si>
    <t>Eldorado 88/11kV Control Room, 11kV Feeder Board 1, Devland Goldev 1 &amp; Devland Goldev 2 &amp; Bushkoppies 1 Feeder, Overcurrent Protection Relay</t>
  </si>
  <si>
    <t>Eldorado 88/11kV Control Room, 11kV Feeder Board 1, Devland Goldev 1 &amp; Devland Goldev 2 &amp; Bushkoppies 1 Feeder, Earth Fault Protection Relay</t>
  </si>
  <si>
    <t>165411B</t>
  </si>
  <si>
    <t>Eldorado 88/11kV Control Room, 11kV Feeder Board 1, Goudkoppies &amp; Walter Sisulu 11kV Dist., Overcurrent Protection Relay</t>
  </si>
  <si>
    <t>F17290</t>
  </si>
  <si>
    <t>K75695</t>
  </si>
  <si>
    <t>K75746</t>
  </si>
  <si>
    <t>K75773</t>
  </si>
  <si>
    <t>Eldorado 88/11kV Control Room, 11kV Feeder Board 1, Goudkoppies &amp; Walter Sisulu 11kV Dist., Earth fault Protection Relay</t>
  </si>
  <si>
    <t>28063D</t>
  </si>
  <si>
    <t>931257G</t>
  </si>
  <si>
    <t>Eldorado 88/11kV Control Room, 11kV Feeder Board 1, Transformer 1 Control Panel, Neutral Alarm Relay</t>
  </si>
  <si>
    <t>Eldorado 88/11kV Control Room, 11kV Feeder Board 1, Transformer 1 Control Panel, Transformer Trip Relay</t>
  </si>
  <si>
    <t>Eldorado 88/11kV Control Room, 11kV Feeder Board 1, Transformer 1 Control Panel, Earth Fault Buswire Supply</t>
  </si>
  <si>
    <t>CAG12ZF43A</t>
  </si>
  <si>
    <t>864759F</t>
  </si>
  <si>
    <t>Eldorado 88/11kV Control Room, 11kV Feeder Board 1, Transformer 1 Control Panel, Voltage Regulating Relay</t>
  </si>
  <si>
    <t>796196D</t>
  </si>
  <si>
    <t>Eldorado 88/11kV Control Room, 11kV Feeder Board 1, Transformer 1 Control Panel, Transformer Alarm Relay</t>
  </si>
  <si>
    <t>VAA/SPEC262868-1</t>
  </si>
  <si>
    <t>Eldorado 88/11kV Control Room, 11kV Feeder Board 1, Transformer 1 Control Panel,Trip/Alarm Trip</t>
  </si>
  <si>
    <t>VAA13SPEC316/05</t>
  </si>
  <si>
    <t>Eldorado 88/11kV Control Room, 11kV Feeder Board 1, Transformer 1 Control Panel, Buccholz Trip Relay</t>
  </si>
  <si>
    <t>Eldorado 88/11kV Control Room, 11kV Feeder Board 2, Transformer 2 Control Panel, Earth Fault Buswire Supply</t>
  </si>
  <si>
    <t>427865E</t>
  </si>
  <si>
    <t>Eldorado 88/11kV Control Room, 11kV Feeder Board 2, Transformer 2 Control Panel, Neutral Alarm Relay</t>
  </si>
  <si>
    <t>Eldorado 88/11kV Control Room, 11kV Feeder Board 2, Transformer 2 Control Panel, (Transformer Alarm Relay)</t>
  </si>
  <si>
    <t>Eldorado 88/11kV Control Room, 11kV Feeder Board 2, Transformer 2 Control Panel, (Buccholz Trip Relay)</t>
  </si>
  <si>
    <t>Eldorado 88/11kV Control Room, 11kV Feeder Board 2, Transformer 2 Control Panel, Auxiliary</t>
  </si>
  <si>
    <t>130780A</t>
  </si>
  <si>
    <t>Eldorado 88/11kV Control Room, 11kV Feeder Board 2, Transformer 2 Control Panel, (Trip/Alarm Relay)</t>
  </si>
  <si>
    <t>VAA13SPEC134-14</t>
  </si>
  <si>
    <t>Eldorado 88/11kV Control Room, 11kV Feeder Board 2, Transformer 2 Control Panel, (Voltage Regulating Relay)</t>
  </si>
  <si>
    <t>796195D</t>
  </si>
  <si>
    <t>Eldorado 88/11kV Control Room, 11kV Feeder Board 2, Orlando 2, Restricted Earth Fault Relay</t>
  </si>
  <si>
    <t>784594F</t>
  </si>
  <si>
    <t>Eldorado 88/11kV Control Room, 11kV Feeder Board 2, Orlando 2, Intertrip Receive</t>
  </si>
  <si>
    <t>DBM4PF9B</t>
  </si>
  <si>
    <t>181364B</t>
  </si>
  <si>
    <t>Eldorado 88/11kV Control Room, 11kV Feeder Board 2, Orlando 2, Overcurrent Protection Relay X3</t>
  </si>
  <si>
    <t>437947E</t>
  </si>
  <si>
    <t>Eldorado 88/11kV Control Room, 11kV Feeder Board 2, Orlando 2, Restricted Earth Fault Auxiliary Relay</t>
  </si>
  <si>
    <t xml:space="preserve">Eldorado 88/11kV Control Room, 11kV Feeder Board 2, Orlando 2, Out of Step </t>
  </si>
  <si>
    <t>771785F</t>
  </si>
  <si>
    <t>Eldorado 88/11kV Control Room, 11kV Feeder Board 2, Orlando 2, Lockout 1</t>
  </si>
  <si>
    <t>398502E</t>
  </si>
  <si>
    <t>Eldorado 88/11kV Control Room, 11kV Feeder Board 2, Orlando 2, Out of Step Auxiliary</t>
  </si>
  <si>
    <t>Eldorado 88/11kV Control Room, 11kV Feeder Board 2, Orlando 2, Lockout 2</t>
  </si>
  <si>
    <t>398511E</t>
  </si>
  <si>
    <t>Eldorado 88/11kV Control Room, 11kV Feeder Board 2, Orlando 2, Lockout Timer</t>
  </si>
  <si>
    <t>147505B</t>
  </si>
  <si>
    <t>Eldorado 88/11kV Control Room, 11kV Feeder Board 2, Orlando 2, Intertrip Send</t>
  </si>
  <si>
    <t>Eldorado 88/11kV Control Room, 11kV Feeder Board 2, Orlando 2, Auto Reclose Relay</t>
  </si>
  <si>
    <t>771788F</t>
  </si>
  <si>
    <t>Eldorado 88/11kV Control Room, 11kV Feeder Board 2, Interconnector to 11kV Standby Board 3, Restricted Earth Fault Relay</t>
  </si>
  <si>
    <t>824293F</t>
  </si>
  <si>
    <t>Eldorado 88/11kV Control Room, 11kV Feeder Board 2, Interconnector to 11kV Standby Board 3, Overcurrent Protection Relay X3</t>
  </si>
  <si>
    <t>437934E</t>
  </si>
  <si>
    <t>Eldorado 88/11kV Control Room, 11kV Feeder Board 2, Interconnector to 11kV Standby Board 3, Restricted Earth Fault Auxiliary Relay</t>
  </si>
  <si>
    <t>0 16234J</t>
  </si>
  <si>
    <t xml:space="preserve">Eldorado 88/11kV Control Room, 11kV Feeder Board 2, Interconnector to 11kV Standby Board 3, Out of Step </t>
  </si>
  <si>
    <t>771784F</t>
  </si>
  <si>
    <t>Eldorado 88/11kV Control Room, 11kV Feeder Board 2, Interconnector to 11kV Standby Board 3, Lockout 1</t>
  </si>
  <si>
    <t>398471E</t>
  </si>
  <si>
    <t>Eldorado 88/11kV Control Room, 11kV Feeder Board 2, Interconnector to 11kV Standby Board 3, Out of Step Auxiliary</t>
  </si>
  <si>
    <t>Eldorado 88/11kV Control Room, 11kV Feeder Board 2, Interconnector to 11kV Standby Board 3, Lockout 2</t>
  </si>
  <si>
    <t>398490E</t>
  </si>
  <si>
    <t>Eldorado 88/11kV Control Room, 11kV Feeder Board 2, Interconnector to 11kV Standby Board 3, Auto Reclose Relay</t>
  </si>
  <si>
    <t>771789F</t>
  </si>
  <si>
    <t>Eldorado 88/11kV Control Room, 11kV Feeder Board 2, Interconnector to 11kV Standby Board 3, Test Terminals X1</t>
  </si>
  <si>
    <t>Eldorado 88/11kV Control Room, 11kV Feeder Board 2, Line 2</t>
  </si>
  <si>
    <t>410A23503</t>
  </si>
  <si>
    <t>Eldorado 88/11kV Control Room, 11kV Feeder Board 2, Line 1</t>
  </si>
  <si>
    <t>Eldorado 88/11kV Control Room, 11kV Standby Board 3, Orl3/Nan1/Nir'1 &amp; Standby Transformer 3 Control Panel &amp; Interconnector(Future), Incomer Current Differential Protection Relay</t>
  </si>
  <si>
    <t>Eldorado 88/11kV Control Room, 11kV Standby Board 3, Orl3/Nan1/Nir'1 &amp; Standby Transformer 3 Control Panel &amp; Interconnector(Future), Incomer Main Protection Relay</t>
  </si>
  <si>
    <t>Eldorado 88/11kV Control Room, 11kV Standby Board 3, Orl3/Nan1/Nir'1 &amp; Standby Transformer 3 Control Panel &amp; Interconnector(Future), Bus-Section Overcurrent Protection Relay</t>
  </si>
  <si>
    <t>Eldorado 88/11kV Control Room, 11kV Standby Board 3, Orl3/Nan1/Nir'1 &amp; Standby Transformer 3 Control Panel &amp; Interconnector(Future), Bus-Section Current Differential Protection Relay</t>
  </si>
  <si>
    <t>Eldorado 88/11kV Control Room, 11kV Standby Board 3, Orl3/Nan1/Nir'1 &amp; Standby Transformer 3 Control Panel &amp; Interconnector(Future), Bus-Section Lockout Relay</t>
  </si>
  <si>
    <t>120721/20</t>
  </si>
  <si>
    <t>Eldorado 88/11kV Control Room, 11kV Standby Board 3, Orl3/Nan1/Nir'1 &amp; Standby Transformer 3 Control Panel &amp; Interconnector(Future), Interconnector Lockout Relay</t>
  </si>
  <si>
    <t>120721/40</t>
  </si>
  <si>
    <t>Eldorado 88/11kV Control Room, 11kV Standby Board 3, Orl3/Nan1/Nir'1 &amp; Standby Transformer 3 Control Panel &amp; Interconnector(Future), Interconnector Overcurrent Protection Relay</t>
  </si>
  <si>
    <t>Eldorado 88/11kV Control Room, 11kV Standby Board 3, Orl3/Nan1/Nir'1 &amp; Standby Transformer 3 Control Panel &amp; Interconnector(Future), Interconnector Current Differential Prtection Relay</t>
  </si>
  <si>
    <t>Eldorado 88/11kV Control Room, 11kV Standby Board 3, Orl3/Nan1/Nir'1 &amp; Standby Transformer 3 Control Panel &amp; Interconnector(Future), (Relay)</t>
  </si>
  <si>
    <t>178788X</t>
  </si>
  <si>
    <t>Eldorado 88/11kV Control Room, 11kV Standby Board 3, Bus-Section S/B 3, (Lockout Relay)</t>
  </si>
  <si>
    <t>2HSM512B2</t>
  </si>
  <si>
    <t>120722/13</t>
  </si>
  <si>
    <t>Eldorado 88/11kV Control Room, 11kV Standby Board 3, Bus-Section S/B 3, Interconnector Translay 1</t>
  </si>
  <si>
    <t>0 44996V</t>
  </si>
  <si>
    <t>Eldorado 88/11kV Control Room, 11kV Standby Board 3, Bus-Section S/B 3, Interconnector Translay 2</t>
  </si>
  <si>
    <t>006 296V</t>
  </si>
  <si>
    <t>Eldorado 88/11kV Control Room, 380V Substation DB, AC Failure/Fault</t>
  </si>
  <si>
    <t>QR10864</t>
  </si>
  <si>
    <t>Eldorado 88/11kV Feeder Board 2 Room, Earth Fault Protection Relay, (Bay 13)</t>
  </si>
  <si>
    <t>CDG16SPEC26316</t>
  </si>
  <si>
    <t>323607D</t>
  </si>
  <si>
    <t>Eldorado 88/11kV Feeder Board 2 Room, Overcurrent Protection Relay X3, (Bay 13)</t>
  </si>
  <si>
    <t>397591E</t>
  </si>
  <si>
    <t>Medium Fuses: 10</t>
  </si>
  <si>
    <t>Eldorado 88/11kV Feeder Board 2 Room, Earth Fault Protection Relay, (Bay 14)</t>
  </si>
  <si>
    <t>323596D</t>
  </si>
  <si>
    <t>Eldorado 88/11kV Feeder Board 2 Room, Overcurrent Protection Relay X3, (Bay 14)</t>
  </si>
  <si>
    <t>303834D</t>
  </si>
  <si>
    <t>Eldorado 88/11kV Feeder Board 2 Room, Earth Fault Protection Relay, (Bay 15)</t>
  </si>
  <si>
    <t>323592D</t>
  </si>
  <si>
    <t>Eldorado 88/11kV Feeder Board 2 Room, Overcurrent Protection Relay X3, (Bay 15)</t>
  </si>
  <si>
    <t>353550D</t>
  </si>
  <si>
    <t>Eldorado 88/11kV Feeder Board 2 Room, Earth Fault Protection Relay, (Bay 16)</t>
  </si>
  <si>
    <t>353915D</t>
  </si>
  <si>
    <t>Eldorado 88/11kV Feeder Board 2 Room, Overcurrent Protection Relay X3, (Bay 16)</t>
  </si>
  <si>
    <t>397292E</t>
  </si>
  <si>
    <t>Meduim Fuses: 7</t>
  </si>
  <si>
    <t>Eldorado 88/11kV Feeder Board 2 Room, Earth Fault Protection Relay, (Bay 17)</t>
  </si>
  <si>
    <t>353951D</t>
  </si>
  <si>
    <t>Eldorado 88/11kV Feeder Board 2 Room, Overcurrent Protection Relay X3, (Bay 17)</t>
  </si>
  <si>
    <t>353513D</t>
  </si>
  <si>
    <t>Medium Fuses: 7</t>
  </si>
  <si>
    <t>Eldorado 88/11kV Feeder Board 2 Room, Earth Fault Protection Relay, (Bay 20)</t>
  </si>
  <si>
    <t>353914D</t>
  </si>
  <si>
    <t>Eldorado 88/11kV Feeder Board 2 Room, Overcurrent Protection Relay X3, (Bay 20)</t>
  </si>
  <si>
    <t>397595E</t>
  </si>
  <si>
    <t>Eldorado 88/11kV Feeder Board 2 Room, Earth Fault Protection Relay, (Bay 21)</t>
  </si>
  <si>
    <t>353916D</t>
  </si>
  <si>
    <t>Eldorado 88/11kV Feeder Board 2 Room, Overcurrent Protection Relay X3, (Bay 21)</t>
  </si>
  <si>
    <t>CDG36EG2A5/CDG11AF2A5</t>
  </si>
  <si>
    <t>397593E/K75769</t>
  </si>
  <si>
    <t>Eldorado 88/11kV Feeder Board 2 Room, Earth Fault Protection Relay, (Bay 22)</t>
  </si>
  <si>
    <t>408151E</t>
  </si>
  <si>
    <t>Eldorado 88/11kV Feeder Board 2 Room, Overcurrent Protection Relay X3, (Bay 22)</t>
  </si>
  <si>
    <t>397585E</t>
  </si>
  <si>
    <t>Eldorado 88/11kV Feeder Board 2 Room, Earth Fault Protection Relay, (Bay 23)</t>
  </si>
  <si>
    <t>408163E</t>
  </si>
  <si>
    <t>Eldorado 88/11kV Feeder Board 2 Room, Overcurrent Protection Relay X3, (Bay 23)</t>
  </si>
  <si>
    <t>368470E</t>
  </si>
  <si>
    <t>Eldorado 88/11kV Feeder Board 2 Room, Earth Fault Protection Relay, (Bay 24)</t>
  </si>
  <si>
    <t>408171E</t>
  </si>
  <si>
    <t>Eldorado 88/11kV Feeder Board 2 Room, Overcurrent Protection Relay X3, (Bay 24)</t>
  </si>
  <si>
    <t>397577E/397593E</t>
  </si>
  <si>
    <t>Eldorado 88/11kV Feeder Board 1 Room, (Overcurrent Protection Relay), (Bay 7A)</t>
  </si>
  <si>
    <t>Eldorado SS Ripple Coupling Cubicle Room, Coupling Cubicle 1</t>
  </si>
  <si>
    <t>Eldorado SS Ripple Coupling Cubicle Room, Coupling Cubicle 2</t>
  </si>
  <si>
    <t>Eldorado SS Control Room, 11kV Feeder Board 1, Interconnector to 11kV Standby Board 3</t>
  </si>
  <si>
    <t>Eldorado SS Control Room, 11kV Standby Board 3, Orl3/Nan1/Nir'1 &amp; Standby Transformer 3 Control Panel &amp; Interconnector(Future)</t>
  </si>
  <si>
    <t>Eldorado SS Control Room, Telecontrol Junction Cubicle</t>
  </si>
  <si>
    <t>Eldorado SS Control Room, RTU</t>
  </si>
  <si>
    <t>Eldorado SS Control Room, Fox Panel X2</t>
  </si>
  <si>
    <t>Eldorado SS Control Room, (No Name Panel)</t>
  </si>
  <si>
    <t>Eldorado SS Ripple Coupling Cubicle Room, (No Name Panel)</t>
  </si>
  <si>
    <t>Eldorado SS Control Room, Pilot Board</t>
  </si>
  <si>
    <t>Eldorado 88/11kV Control Room, 380V Substation DB</t>
  </si>
  <si>
    <t>Eldorado 88/11kV Control Room, Old Battery Charger</t>
  </si>
  <si>
    <t>Eldorado 88/11kV Battery Room X52 Cells</t>
  </si>
  <si>
    <t>Lehae 88/11kV Substation</t>
  </si>
  <si>
    <t>corner of Azalea and Tiger street</t>
  </si>
  <si>
    <t>27°53'02.7"E</t>
  </si>
  <si>
    <t xml:space="preserve">26°21'16.3"S </t>
  </si>
  <si>
    <t>Lehae 88/11kV Standby Room, Bus-Section, (Bay 17)</t>
  </si>
  <si>
    <t>22233/2014</t>
  </si>
  <si>
    <t>Lehae 88/11kV Standby Room, Incomer 2, (Bay 18)</t>
  </si>
  <si>
    <t>22249/2014</t>
  </si>
  <si>
    <t>Lehae 88/11kV Standby Room, Interconnector, (Bay 19)</t>
  </si>
  <si>
    <t>22251/2014</t>
  </si>
  <si>
    <t>Lehae 88/11kV Standby Room, No Panel Name, (Bay 19a)</t>
  </si>
  <si>
    <t>Lehae 88/11kV Standby Room, Bus-Section, (Bay 20)</t>
  </si>
  <si>
    <t>22252/2014</t>
  </si>
  <si>
    <t>Lehae 88/11kV Switchgear Room 2, MSS 2103 300X3 Core Cable AL XLPE , (Bay 21)</t>
  </si>
  <si>
    <t>22234/2014</t>
  </si>
  <si>
    <t>Lehae 88/11kV Switchgear Room 2, Lehae Phase 1 Dist. (Bay 22)</t>
  </si>
  <si>
    <t>22235/2014</t>
  </si>
  <si>
    <t>C-LEHAE-FB01-LEHPH2</t>
  </si>
  <si>
    <t>Lehae 88/11kV Switchgear Room 2, Lehae Phase 2 Dist. (Bay 23)</t>
  </si>
  <si>
    <t>22236/2014</t>
  </si>
  <si>
    <t>Lehae 88/11kV Switchgear Room 2, Feeder 24 , (Bay 24)</t>
  </si>
  <si>
    <t>22237/2014</t>
  </si>
  <si>
    <t>Lehae 88/11kV Switchgear Room 2, MSS 01706 300X3 Core Cable AL XLPE, (Bay 25)</t>
  </si>
  <si>
    <t>22238/2014</t>
  </si>
  <si>
    <t>Lehae 88/11kV Switchgear Room 2, MSS 2135 300X3 Core Cable AL XLPE, (Bay 26)</t>
  </si>
  <si>
    <t>22239/2014</t>
  </si>
  <si>
    <t>Lehae 88/11kV Switchgear Room 2, Coupling Cell 1 Feeder, (Bay 27)</t>
  </si>
  <si>
    <t>22240/2014</t>
  </si>
  <si>
    <t>Lehae 88/11kV Switchgear Room 2, Bus-Section, (Bay 28)</t>
  </si>
  <si>
    <t>22250/2014</t>
  </si>
  <si>
    <t>C-LEHAE-FB01-LEHPH1</t>
  </si>
  <si>
    <t>Lehae 88/11kV Switchgear Room 2, Lehae Phase 1 Standby Dist. (Bay 29)</t>
  </si>
  <si>
    <t>22242/2014</t>
  </si>
  <si>
    <t>Lehae 88/11kV Switchgear Room 2, MSS 2130 300X3 Core Cable AL XLPE, (Bay 30)</t>
  </si>
  <si>
    <t>22243/2014</t>
  </si>
  <si>
    <t>C-LEHAE-FB01-LEHA02</t>
  </si>
  <si>
    <t>Lehae 88/11kV Switchgear Room 2, Lehae no.1 Feeder no.2 , (Bay 31)</t>
  </si>
  <si>
    <t>22244/2014</t>
  </si>
  <si>
    <t>Lehae 88/11kV Switchgear Room 2, MSS 2105 300X3 Core Cable AL XLPE, (Bay 32)</t>
  </si>
  <si>
    <t>22245/2014</t>
  </si>
  <si>
    <t>Lehae 88/11kV Switchgear Room 2, Feeder 33 , (Bay 33)</t>
  </si>
  <si>
    <t>22246/2014</t>
  </si>
  <si>
    <t>Lehae 88/11kV Switchgear Room 2, Feeder 34, (Bay 34)</t>
  </si>
  <si>
    <t>22247/2014</t>
  </si>
  <si>
    <t>Lehae 88/11kV Switchgear Room 2, Coupling Cell 2 Feeder, (Bay 35)</t>
  </si>
  <si>
    <t>22248/2014</t>
  </si>
  <si>
    <t>Lehae 88/11kV Switchgear Room 2, Incomer 3, (Bay 36)</t>
  </si>
  <si>
    <t>22241/2014</t>
  </si>
  <si>
    <t>Cables: 73</t>
  </si>
  <si>
    <t>Lehae 88/11kV SS Transformer no.4 88kV Isolator(414)</t>
  </si>
  <si>
    <t>DSB120/2500</t>
  </si>
  <si>
    <t>001862/0003/5</t>
  </si>
  <si>
    <t>Lehae 88/11kV SS Transformer no.4 88kV Earth (411)</t>
  </si>
  <si>
    <t>1001862/001/8</t>
  </si>
  <si>
    <t xml:space="preserve">Lehae 88kVSS Section no.2 Main Busbar Isolator (328) </t>
  </si>
  <si>
    <t>1002754/0001/2</t>
  </si>
  <si>
    <t xml:space="preserve">Lehae 88kVSS Lenasia 88kV Incomer Isolator (203) </t>
  </si>
  <si>
    <t>001862/0003/7</t>
  </si>
  <si>
    <t xml:space="preserve">Lehae 88kVSS Lenasia 88kV Incomer Earth  (201) </t>
  </si>
  <si>
    <t>1001862/0001/4</t>
  </si>
  <si>
    <t xml:space="preserve">Lehae 88/11kV SS Lenasia Incomer (205) Breaker </t>
  </si>
  <si>
    <t>2014/ND/05/12449</t>
  </si>
  <si>
    <t>Lehae 88/11kV SS Section 88kV Main Busbar Earth (2A1)</t>
  </si>
  <si>
    <t>1002754/0001/1</t>
  </si>
  <si>
    <t xml:space="preserve">Lehae 88/11kV SS Section 2 88kV Main Busbar Isolator (204) </t>
  </si>
  <si>
    <t>001865/0003/4</t>
  </si>
  <si>
    <t>Lehae 88/11kV SS 88kV Main Busbar Bus Section 2 Isolator (128)</t>
  </si>
  <si>
    <t>001865/003/6</t>
  </si>
  <si>
    <t>Lehae 88/11kV 88kV Main Busbar Bus Section 2 Earth (221)</t>
  </si>
  <si>
    <t>1001862/0001/5</t>
  </si>
  <si>
    <t>Lehae 88/11kV 88kV Transformer 3 Earth (311)</t>
  </si>
  <si>
    <t>1001862/0001/3</t>
  </si>
  <si>
    <t>Lehae 88/11kV Transformer 3 88kV Isolator (314)</t>
  </si>
  <si>
    <t>001865/0003/1</t>
  </si>
  <si>
    <t>Lehae 88/11kV SS Transformer 3 88kV Breaker (310)</t>
  </si>
  <si>
    <t>2014/ND/05/12450</t>
  </si>
  <si>
    <t>Lehae 88/11kV SS 88kV Busbar Bus Section Breaker (120)</t>
  </si>
  <si>
    <t>2014/ND/05/12446</t>
  </si>
  <si>
    <t>Lehae 88/11kV SS 88kV Main Busbar Bus Section 1 Earth(121)</t>
  </si>
  <si>
    <t>Lehae 88/11kV SS 88kV Main Busbar Bus Section 1 Isolator (124)</t>
  </si>
  <si>
    <t>001865/0003/7</t>
  </si>
  <si>
    <t>Lehae 88/11kV SS Etna 88kV Incomer Isolator (103)</t>
  </si>
  <si>
    <t>001862/0003/6</t>
  </si>
  <si>
    <t>Lehae 88/11kV SS Etna 88kV Incomer Earth (101)</t>
  </si>
  <si>
    <t>1001862/0001/2</t>
  </si>
  <si>
    <t>Lehae 88/11kV SS Etna 88kV Incomer Breaker (105)</t>
  </si>
  <si>
    <t>2014/ND/05/12447</t>
  </si>
  <si>
    <t>Lehae 88/11kV SS Section no.1 88kV Main Busbar Earth(1A1)</t>
  </si>
  <si>
    <t>001862/0001/6</t>
  </si>
  <si>
    <t>Lehae 88/11kV SS Section no.1 88kV Main Busbar Isolator (104)</t>
  </si>
  <si>
    <t>001862/0003/8</t>
  </si>
  <si>
    <t>Lehae 88/11kV SS Section no.1 88kV Main Busbar Isolator (224)</t>
  </si>
  <si>
    <t>001865/0003/8</t>
  </si>
  <si>
    <t>Lehae 88/11kV SS Transformer 2 88kV Isolator (214)</t>
  </si>
  <si>
    <t>001862/0003/3</t>
  </si>
  <si>
    <t>Lehae 88/11kV SS Transformer 2 88kV Earth (211)</t>
  </si>
  <si>
    <t>1001862/0001/1</t>
  </si>
  <si>
    <t>Lehae 88/11kV SS Transformer 2 88kV Breaker (210)</t>
  </si>
  <si>
    <t>2014/ND/05/12448</t>
  </si>
  <si>
    <t>Lehae 88/11kV SS 88kV Main Busbar Isolator Section 2 (324)</t>
  </si>
  <si>
    <t>001865/0003/3</t>
  </si>
  <si>
    <t>Lehae 88/11kV SS Transfomer no.1 88kV Isolator (114)</t>
  </si>
  <si>
    <t>001862/0003/2</t>
  </si>
  <si>
    <t>Lehae 88/11kV SS Transfomer no.1 88kV Earth (111)</t>
  </si>
  <si>
    <t>1001862/0001/7</t>
  </si>
  <si>
    <t>Lehae 88/11kV SS Transformer 3 88kV Srg Arr X3</t>
  </si>
  <si>
    <t>Lehae 88/11kV SS Transformer 3 11kV Srg Arr X3</t>
  </si>
  <si>
    <t>Lehae 88/11kV SS Transformer 2 88kV Srg Arr X3</t>
  </si>
  <si>
    <t>Lehae 88/11kV SS Transformer 2 11kV Srg Arr X3</t>
  </si>
  <si>
    <t>Lehae 88/11kV SS Transformer no.4 88kV Isolator(414) X9</t>
  </si>
  <si>
    <t>Lehae 88/11kV SS 88kV Busbar  X6</t>
  </si>
  <si>
    <t>Lehae 88/11kV SS 88kV Busbar  VTs X3</t>
  </si>
  <si>
    <t>Lehae 88kVSS Section no.2 Main Busbar Isolator (328) X9</t>
  </si>
  <si>
    <t>Lehae 88kVSS Lenasia 88kV Incomer Isolator (203) X9</t>
  </si>
  <si>
    <t>Lehae 88/11kV SS Lenasia Incomer CTs X3</t>
  </si>
  <si>
    <t>Lehae 88/11kV SS Lenasia Incomer (205) Breaker X6</t>
  </si>
  <si>
    <t>Lehae 88/11kV SS Section 2 88kV Main Busbar Isolator (204) X9</t>
  </si>
  <si>
    <t>Lehae 88/11kV SS 88kV Main Busbar Bus Section 2 Isolator (128) X9</t>
  </si>
  <si>
    <t>Lehae 88/11kV SS Main Busbar Bus Section 2 CTs X3</t>
  </si>
  <si>
    <t>Lehae 88/11kV Transformer 3 88kV Isolator (314) X9</t>
  </si>
  <si>
    <t>Lehae 88/11kV SS Transformer 3 88kV Breaker (310) X6</t>
  </si>
  <si>
    <t>Lehae 88/11kV SS Transformer 3 88kV CTs X3</t>
  </si>
  <si>
    <t>Lehae 88/11kV SS Transformer 3 88kV Bushings X3</t>
  </si>
  <si>
    <t>Lehae 88/11kV SS Transformer 3 11kV Bushings X4</t>
  </si>
  <si>
    <t>Lehae 88/11kV SS Transformer 3 11kV Busbar X6</t>
  </si>
  <si>
    <t>Lehae 88/11kV SS 88kV Busbar Bus Section Breaker (120) X6</t>
  </si>
  <si>
    <t>Lehae 88/11kV SS 88kV Main Busbar Bus Section 1 Isolator (124) X9</t>
  </si>
  <si>
    <t>Lehae 88/11kV SS Etna 88kV Incomer Isolator (103) X9</t>
  </si>
  <si>
    <t>Lehae 88/11kV SS Etna 88kV Incomer CTs X3</t>
  </si>
  <si>
    <t>Lehae 88/11kV SS Etna 88kV Incomer Breaker (105) X6</t>
  </si>
  <si>
    <t>Lehae 88/11kV SS Section no.1 88kV Main Busbar Isolator (224) X9</t>
  </si>
  <si>
    <t>Lehae 88/11kV SS Transformer 2 88kV Bushings X3</t>
  </si>
  <si>
    <t>Lehae 88/11kV SS Transformer 2 11kV Bushings X4</t>
  </si>
  <si>
    <t>Lehae 88/11kV SS Transformer 2 11kV Busbar X6</t>
  </si>
  <si>
    <t>Lehae 88/11kV SS Transformer 2 88kV Isolator (214) X9</t>
  </si>
  <si>
    <t>Lehae 88/11kV SS Transformer 2 88kV Breaker (210) X6</t>
  </si>
  <si>
    <t>Lehae 88/11kV SS Transformer 2 88kV CTs X3</t>
  </si>
  <si>
    <t>Lehae 88/11kV SS 88kV Main Busbar Isolator Section 2 (324) X9</t>
  </si>
  <si>
    <t>Lehae 88/11kV SS 88kV Main Busbar  X6</t>
  </si>
  <si>
    <t>Lehae 88/11kV SS Transfomer no.1 88kV Isolator (114) X9</t>
  </si>
  <si>
    <t>Lehae 88/11kV SS 88kV Main Busbar VT X3</t>
  </si>
  <si>
    <t>C-LEHAE-TR02</t>
  </si>
  <si>
    <t>Lehae 88/11kV SS, 40MVA, Bay 2, 88/11kV</t>
  </si>
  <si>
    <t>W1361404</t>
  </si>
  <si>
    <t>C-LEHAE-TR03</t>
  </si>
  <si>
    <t>Lehae 88/11kV SS, 40MVA, Bay 3, 88/11kV</t>
  </si>
  <si>
    <t>W1361403</t>
  </si>
  <si>
    <t>Lehae 88/11kV SS, 100kVA, AUX TRF, Bay 2, 11kV/380V</t>
  </si>
  <si>
    <t>T-4052/4</t>
  </si>
  <si>
    <t>Lehae 88/11kV SS, 100kVA, AUX TRF, Bay 3, 11kV/380V</t>
  </si>
  <si>
    <t>T-4052/3</t>
  </si>
  <si>
    <t>VVIII400Y-76-10193WR</t>
  </si>
  <si>
    <t>Lehae 88/11kV SS 88kV Busbar VT Red Phase</t>
  </si>
  <si>
    <t>Lehae 88/11kV SS 88kV Busbar VT White Phase</t>
  </si>
  <si>
    <t>Lehae 88/11kV SS 88kV Busbar VT  Blue Phase</t>
  </si>
  <si>
    <t>Lehae 88/11kV SS 88kV Main Busbar VT Red Phase</t>
  </si>
  <si>
    <t>Lehae 88/11kV SS 88kV Main Busbar VT White Phase</t>
  </si>
  <si>
    <t>Lehae 88/11kV SS 88kV Main Busbar VT Blue Phase</t>
  </si>
  <si>
    <t>Lehae 88/11kV SS 88kV Lenasia Incomer Red Phase CT</t>
  </si>
  <si>
    <t>Lehae 88/11kV SS 88kV Lenasia Incomer White Phase CT</t>
  </si>
  <si>
    <t>Lehae 88/11kV SS 88kV Lenasia Incomer Blue Phase CT</t>
  </si>
  <si>
    <t>Lehae 88/11kV SS 88kV Main Busbar Bus Section Red Phase CT</t>
  </si>
  <si>
    <t>Lehae 88/11kV SS 88kV Main Busbar Bus Section White Phase CT</t>
  </si>
  <si>
    <t>Lehae 88/11kV SS 88kV Main Busbar Bus Section Blue Phase CT</t>
  </si>
  <si>
    <t>Lehae 88/11kV SS Transformer 3 88kV Red Phase CT</t>
  </si>
  <si>
    <t>Lehae 88/11kV SS Transformer 3 88kV White CT</t>
  </si>
  <si>
    <t>Lehae 88/11kV SS Transformer 3 88kV Blue CT</t>
  </si>
  <si>
    <t>Lehae 88/11kV SS Etna 88kV Incomer Red Phase CT</t>
  </si>
  <si>
    <t>Lehae 88/11kV SS Etna 88kV Incomer White Phase CT</t>
  </si>
  <si>
    <t>Lehae 88/11kV SS Etna 88kV Incomer Blue Phase CT</t>
  </si>
  <si>
    <t>Lehae 88/11kV SS Transformer 2 88kV Red Phase CT</t>
  </si>
  <si>
    <t>Lehae 88/11kV SS Transformer 2 88kV White Phase CT</t>
  </si>
  <si>
    <t>Lehae 88/11kV SS Transformer 2 88kV Blue Phase CT</t>
  </si>
  <si>
    <t>C-LEHAE-CONT</t>
  </si>
  <si>
    <t>Lehae 88/11kV SS 88kV Busbar VT Junction Box</t>
  </si>
  <si>
    <t>Lehae 88/11kV SS Transformer 4 Yard Marshalling Kiosk</t>
  </si>
  <si>
    <t>Lehae 88/11kV SS 88kV Lenasia Incomer CT Junction Box</t>
  </si>
  <si>
    <t>Lehae 88/11kV SS 88kV Lenasia Yard Marshalling Kiosk</t>
  </si>
  <si>
    <t>Lehae 88/11kV SS 88kV Main Busbar Bus Section CT Junction Box</t>
  </si>
  <si>
    <t>Lehae 88/11kV SS Transformer 3 Yard Marshalling Kiosk</t>
  </si>
  <si>
    <t>Lehae 88/11kV SS Transformer 3 88kV CT Junction Box</t>
  </si>
  <si>
    <t>Lehae 88/11kV SS Bus Section Yard Marshalling Kiosk</t>
  </si>
  <si>
    <t>Lehae 88/11kV SS Etna Incomer Yard Marshalling Kiosk</t>
  </si>
  <si>
    <t>Lehae 88/11kV SS City Power Interface Yard Marshalling Kiosk</t>
  </si>
  <si>
    <t>Lehae 88/11kV SS Etna 88kV Incomer CT Junction Box</t>
  </si>
  <si>
    <t>Lehae 88/11kV SS Transformer 2 Yard Marshalling Kiosk</t>
  </si>
  <si>
    <t>Lehae 88/11kV SS Transformer 2 88kV CT Junction Box</t>
  </si>
  <si>
    <t>Lehae 88/11kV SS 88kV Main Busbar VT Junction Box</t>
  </si>
  <si>
    <t>Lehae 88/11kV SS Transformer 1 Yard Marshalling Kiosk</t>
  </si>
  <si>
    <t>Lehae 88/11kV SS, Bay 2</t>
  </si>
  <si>
    <t>TS1-16D000154</t>
  </si>
  <si>
    <t>Lehae 88/11kV SS , Bay 3</t>
  </si>
  <si>
    <t>TS1-16D000155</t>
  </si>
  <si>
    <t>Lehae 88/11kV Control Room, 11kV BS 1S0, INC 2T0 &amp; INT 3S0, Bus-Section Bay Control &amp; Main Protection, (Bay 17)</t>
  </si>
  <si>
    <t>Lehae 88/11kV Control Room, 11kV BS 1S0, INC 2T0 &amp; INT 3S0, Incomer Main Protection, (Bay 18)</t>
  </si>
  <si>
    <t>Lehae 88/11kV Control Room, 11kV BS 1S0, INC 2T0 &amp; INT 3S0, Incomer Bay Control &amp; Main Protection, (Bay 18)</t>
  </si>
  <si>
    <t>Lehae 88/11kV Control Room, 11kV BS 1S0, INC 2T0 &amp; INT 3S0, Interconnector Diff Protection, (Bay 19)</t>
  </si>
  <si>
    <t>1VHR91163754</t>
  </si>
  <si>
    <t>Lehae 88/11kV Control Room, 11kV BS 1S0, INC 2T0 &amp; INT 3S0, Interconnector Bay Control &amp; Main Protection, (Bay 19)</t>
  </si>
  <si>
    <t>Lehae 88/11kV Control Room, 11kV BS 1S0, INC 2T0 &amp; INT 3S0, Test Terminals X8</t>
  </si>
  <si>
    <t>Lehae 88/11kV Control Room, 11kV BS 2S0, FDR 15 &amp; FDR 16, Bus-Section Bay Control &amp; Main Protection, (Bay 20)</t>
  </si>
  <si>
    <t>Lehae 88/11kV Control Room, 11kV BS 2S0, FDR 15 &amp; FDR 16, Feeder Diff Protection, (Bay 21)</t>
  </si>
  <si>
    <t>1VHR91163755</t>
  </si>
  <si>
    <t>Lehae 88/11kV Control Room, 11kV BS 2S0, FDR 15 &amp; FDR 16, Feeder Bay Control &amp; Main Protection, (Bay 21)</t>
  </si>
  <si>
    <t>Lehae 88/11kV Control Room, 11kV BS 2S0, FDR 15 &amp; FDR 16, Feeder Diff Protection, (Bay 22)</t>
  </si>
  <si>
    <t>1VHR91163763</t>
  </si>
  <si>
    <t>Lehae 88/11kV Control Room, 11kV BS 2S0, FDR 15 &amp; FDR 16, Feeder Bay Control &amp; Main Protection, (Bay 22)</t>
  </si>
  <si>
    <t>Lehae 88/11kV Control Room, 11kV BS 2S0, FDR 15 &amp; FDR 16, Test Terminals X8</t>
  </si>
  <si>
    <t>Lehae 88/11kV Control Room, 11kV FDR 17, FDR 18 &amp; FDR 19, Feeder Bay Control &amp; Main Protection, (Bay 23)</t>
  </si>
  <si>
    <t>Lehae 88/11kV Control Room, 11kV FDR 17, FDR 18 &amp; FDR 19,  Feeder Diff Protection, (Bay 23)</t>
  </si>
  <si>
    <t>1VHR91163757</t>
  </si>
  <si>
    <t>Lehae 88/11kV Control Room, 11kV FDR 17, FDR 18 &amp; FDR 19, Feeder Diff Protection, (Bay 24)</t>
  </si>
  <si>
    <t>1VHR91163759</t>
  </si>
  <si>
    <t>Lehae 88/11kV Control Room, 11kV FDR 17, FDR 18 &amp; FDR 19, Feeder Bay Control &amp; Main Protection, (Bay 24)</t>
  </si>
  <si>
    <t>Lehae 88/11kV Control Room, 11kV FDR 17, FDR 18 &amp; FDR 19, Feeder Diff Protection, (Bay 25)</t>
  </si>
  <si>
    <t>1VHR91163749</t>
  </si>
  <si>
    <t>Lehae 88/11kV Control Room, 11kV FDR 17, FDR 18 &amp; FDR 19, Feeder Bay Control &amp; Main Protection, (Bay 25)</t>
  </si>
  <si>
    <t>Lehae 88/11kV Control Room, 11kV FDR 17, FDR 18 &amp; FDR 19, Test Terminals X9</t>
  </si>
  <si>
    <t>Lehae 88/11kV Control Room, 11kV FDR 20, FDR 21 &amp; BS 2C0,  Feeder Diff Protection, (Bay 26)</t>
  </si>
  <si>
    <t>1VHR91163770</t>
  </si>
  <si>
    <t>Lehae 88/11kV Control Room, 11kV FDR 20, FDR 21 &amp; BS 2C0, Feeder Bay Control &amp; Main Protection, (Bay 26)</t>
  </si>
  <si>
    <t>Lehae 88/11kV Control Room, 11kV FDR 20, FDR 21 &amp; BS 2C0, Feeder Diff Protection, (Bay 27)</t>
  </si>
  <si>
    <t>1VHR91163745</t>
  </si>
  <si>
    <t>Lehae 88/11kV Control Room, 11kV FDR 20, FDR 21 &amp; BS 2C0, Feeder Bay Control &amp; Main Protection, (Bay 27)</t>
  </si>
  <si>
    <t>Lehae 88/11kV Control Room, 11kV FDR 20, FDR 21 &amp; BS 2C0, Bus-Section Bay Control &amp; Main Protection, (Bay 28)</t>
  </si>
  <si>
    <t>Lehae 88/11kV Control Room, 11kV FDR 20, FDR 21 &amp; BS 2C0, Test Terminals X8</t>
  </si>
  <si>
    <t>Lehae 88/11kV Control Room, 11kV FDR 22 &amp; FDR 23, Feeder Diff Protection, (Bay 29)</t>
  </si>
  <si>
    <t>1VHR91163762</t>
  </si>
  <si>
    <t>Lehae 88/11kV Control Room, 11kV FDR 22 &amp; FDR 23, Feeder Bay Control &amp; Main Protection, (Bay 29)</t>
  </si>
  <si>
    <t>Lehae 88/11kV Control Room, 11kV FDR 22 &amp; FDR 23, Feeder Diff Protection, (Bay 30)</t>
  </si>
  <si>
    <t>1VHR91163764</t>
  </si>
  <si>
    <t>Lehae 88/11kV Control Room, 11kV FDR 22 &amp; FDR 23, Feeder Bay Control &amp; Main Protection, (Bay 30)</t>
  </si>
  <si>
    <t>Lehae 88/11kV Control Room, 11kV FDR 22 &amp; FDR 23, Test Terminals X6</t>
  </si>
  <si>
    <t>Lehae 88/11kV Control Room, 11kV FDR 24, FDR 25 &amp; FDR 26, Feeder Bay Control &amp; Main Protection, (Bay 31)</t>
  </si>
  <si>
    <t>Lehae 88/11kV Control Room, 11kV FDR 24, FDR 25 &amp; FDR 26,  Feeder Diff Protection, (Bay 31)</t>
  </si>
  <si>
    <t>1VHR91163748</t>
  </si>
  <si>
    <t>Lehae 88/11kV Control Room, 11kV FDR 24, FDR 25 &amp; FDR 26, Feeder Diff Protection, (Bay 32)</t>
  </si>
  <si>
    <t>1VHR91163761</t>
  </si>
  <si>
    <t>Lehae 88/11kV Control Room, 11kV FDR 24, FDR 25 &amp; FDR 26, Feeder Bay Control &amp; Main Protection, (Bay 32)</t>
  </si>
  <si>
    <t>Lehae 88/11kV Control Room, 11kV FDR 24, FDR 25 &amp; FDR 26, Feeder Diff Protection, (Bay 33)</t>
  </si>
  <si>
    <t>1VHR91163769</t>
  </si>
  <si>
    <t>Lehae 88/11kV Control Room, 11kV FDR 24, FDR 25 &amp; FDR 26, Feeder Bay Control &amp; Main Protection, (Bay 33)</t>
  </si>
  <si>
    <t>Lehae 88/11kV Control Room, 11kV FDR 24, FDR 25 &amp; FDR 26, Test Terminals X9</t>
  </si>
  <si>
    <t>Lehae 88/11kV Control Room, 11kV FDR 27, FDR 28 &amp; INC 3T0, Feeder Bay Control &amp; Main Protection, (Bay 34)</t>
  </si>
  <si>
    <t>Lehae 88/11kV Control Room, 11kV FDR 27, FDR 28 &amp; INC 3T0,  Feeder Diff Protection, (Bay 34)</t>
  </si>
  <si>
    <t>1VHR91163751</t>
  </si>
  <si>
    <t>Lehae 88/11kV Control Room, 11kV FDR 27, FDR 28 &amp; INC 3T0, Feeder Diff Protection, (Bay 35)</t>
  </si>
  <si>
    <t>1VHR91163767</t>
  </si>
  <si>
    <t>Lehae 88/11kV Control Room, 11kV FDR 27, FDR 28 &amp; INC 3T0, Feeder Bay Control &amp; Main Protection, (Bay 35)</t>
  </si>
  <si>
    <t>Lehae 88/11kV Control Room, 11kV FDR 27, FDR 28 &amp; INC 3T0, Incomer Main Protection, (Bay 36)</t>
  </si>
  <si>
    <t>Lehae 88/11kV Control Room, 11kV FDR 27, FDR 28 &amp; INC 3T0, Incomer Bay Control &amp; Main Protection, (Bay 36)</t>
  </si>
  <si>
    <t>Lehae 88/11kV Control Room, 88kV Incomer 2, Bay Control &amp; Backup Protection Relay, (Bay 2)</t>
  </si>
  <si>
    <t>Lehae 88/11kV Control Room, 88kV Incomer 2, Line Diff Protection Relay, (Bay 2)</t>
  </si>
  <si>
    <t>T1421063</t>
  </si>
  <si>
    <t>110-220V</t>
  </si>
  <si>
    <t>Lehae 88/11kV Control Room, 88kV Incomer 2, Test Terminals X5</t>
  </si>
  <si>
    <t>Lehae 88/11kV Control Room, 88/11kV Transformer 3, Transformer Diff Protection Relay, (Bay 3)</t>
  </si>
  <si>
    <t>Lehae 88/11kV Control Room, 88/11kV Transformer 3, Bay Control &amp; Backup Protection Relay, (Bay 3)</t>
  </si>
  <si>
    <t>Lehae 88/11kV Control Room, 88/11kV Transformer 3, Lockout 1, (Bay 3)</t>
  </si>
  <si>
    <t>TR12-DG-22</t>
  </si>
  <si>
    <t>C31802/2</t>
  </si>
  <si>
    <t>Lehae 88/11kV Control Room, 88/11kV Transformer 3, Automatic Regulator Relay, (Bay 3)</t>
  </si>
  <si>
    <t>M14052964</t>
  </si>
  <si>
    <t>Lehae 88/11kV Control Room, 88/11kV Transformer 3, Test Terminals X6</t>
  </si>
  <si>
    <t>Lehae 88/11kV Control Room, 88kV Bus-Section, Bay Control &amp; Backup Protection Relay, (Bay 4)</t>
  </si>
  <si>
    <t>Lehae 88/11kV Control Room, 88kV Bus-Section, Test Terminals X3</t>
  </si>
  <si>
    <t>Lehae 88/11kV Control Room, 88/11kV Transformer 2, Transformer Diff Protection Relay, (Bay 5)</t>
  </si>
  <si>
    <t>Lehae 88/11kV Control Room, 88/11kV Transformer 2, Bay Control &amp; Backup Protection Relay, (Bay 5)</t>
  </si>
  <si>
    <t>Lehae 88/11kV Control Room, 88/11kV Transformer 2, Lockout 1, (Bay 5)</t>
  </si>
  <si>
    <t>C31802/3</t>
  </si>
  <si>
    <t>Lehae 88/11kV Control Room, 88/11kV Transformer 2, Automatic Regulator Relay, (Bay 5)</t>
  </si>
  <si>
    <t>M14052963</t>
  </si>
  <si>
    <t>Lehae 88/11kV Control Room, 88/11kV Transformer 2, Test Terminals X6</t>
  </si>
  <si>
    <t>Lehae 88/11kV Control Room, 88kV Incomer 1, Bay Control &amp; Backup Protection Relay, (Bay 6)</t>
  </si>
  <si>
    <t>Lehae 88/11kV Control Room, 88kV Incomer 1, Line Diff Protection Relay, (Bay 6)</t>
  </si>
  <si>
    <t>T1421062</t>
  </si>
  <si>
    <t>Lehae 88/11kV Control Room, 88kV Incomer 1, Test Terminals X5</t>
  </si>
  <si>
    <t>Lehae 88/11kV Control Room, 88kV Bus-Zone, Bus-Zone Protection Relay</t>
  </si>
  <si>
    <t>Lehae 88/11kV Control Room, 88kV Bus-Zone, Test Terminals X7</t>
  </si>
  <si>
    <t>Lehae 88/11kV Switchgear Room 2, Arc Protection, (Bay 36)</t>
  </si>
  <si>
    <t>Lehae SS Ripple Control Room, Coupling Cell 1</t>
  </si>
  <si>
    <t>S121719</t>
  </si>
  <si>
    <t>48A</t>
  </si>
  <si>
    <t>Lehae SS Ripple Control Room, Coupling Cell 2</t>
  </si>
  <si>
    <t>S121720</t>
  </si>
  <si>
    <t>Lehae SS Control Room, 11kV Metering Panel 1, (bay 21)</t>
  </si>
  <si>
    <t xml:space="preserve">240/415V </t>
  </si>
  <si>
    <t>Lehae SS Control Room, 11kV Metering Panel 1, (bay 22)</t>
  </si>
  <si>
    <t>Lehae SS Control Room, 11kV Metering Panel 1, (bay 23)</t>
  </si>
  <si>
    <t>Lehae SS Control Room, 11kV Metering Panel 1, (bay 24)</t>
  </si>
  <si>
    <t>Lehae SS Control Room, 11kV Metering Panel 1, (bay 25)</t>
  </si>
  <si>
    <t>Lehae SS Control Room, 11kV Metering Panel 1, (bay 26)</t>
  </si>
  <si>
    <t>Lehae SS Control Room, 11kV Metering Panel 1, Test Terminals X12</t>
  </si>
  <si>
    <t>Lehae SS Control Room, 11kV Metering Panel 2, (bay 27)</t>
  </si>
  <si>
    <t>Lehae SS Control Room, 11kV Metering Panel 2, (bay 29)</t>
  </si>
  <si>
    <t>Lehae SS Control Room, 11kV Metering Panel 2, (bay 30)</t>
  </si>
  <si>
    <t>Lehae SS Control Room, 11kV Metering Panel 2, (bay 31)</t>
  </si>
  <si>
    <t>Lehae SS Control Room, 11kV Metering Panel 2, (bay 32)</t>
  </si>
  <si>
    <t>Lehae SS Control Room, 11kV Metering Panel 2, (bay 33)</t>
  </si>
  <si>
    <t>Lehae SS Control Room, 11kV Metering Panel 2, Test Terminals X12</t>
  </si>
  <si>
    <t>Lehae SS Control Room, 88/11kV Metering Panel 3, (bay 34)</t>
  </si>
  <si>
    <t>Lehae SS Control Room, 88/11kV Metering Panel 3, (bay 35)</t>
  </si>
  <si>
    <t>Lehae SS Control Room, 88/11kV Metering Panel 3, (bay 7)</t>
  </si>
  <si>
    <t>Lehae SS Control Room, 88/11kV Metering Panel 3, (bay 5)</t>
  </si>
  <si>
    <t>Lehae SS Control Room, 88/11kV Metering Panel 3, (bay 3)</t>
  </si>
  <si>
    <t>Lehae SS Control Room, 88/11kV Metering Panel 3, (bay 1)</t>
  </si>
  <si>
    <t>Lehae SS Control Room, 88/11kV Metering Panel 3, Test Terminals X12</t>
  </si>
  <si>
    <t>Lehae SS Relay Room, 88kV Metering Panel 4</t>
  </si>
  <si>
    <t>Lehae SS Relay Room, 88kV Metering Panel 4, Test Terminals X6</t>
  </si>
  <si>
    <t>Lehae SS Control Room, Telecoms Panel</t>
  </si>
  <si>
    <t>Lehae SS Control Room, Fox Panel</t>
  </si>
  <si>
    <t>Lehae SS Ripple Control Room, Transmitter</t>
  </si>
  <si>
    <t>Lehae 88/11kV SS Nancefield 48 Core Fiber Optics Patch Panel</t>
  </si>
  <si>
    <t>Lehae 88/11kV SS Lehae Sub to Lenasia Depot 48 Core Fiber Optics Patch Panel</t>
  </si>
  <si>
    <t>Lehae SS Control Room, 11kV BS 1S0, INC 2T0 &amp; INT 3S0, Remote I/O Module</t>
  </si>
  <si>
    <t>Lehae SS Control Room, 11kV BS 2S0, FDR 15 &amp; FDR 16, Remote I/O Module</t>
  </si>
  <si>
    <t>Lehae SS Control Room, 11kV FDR 20, FDR 21 &amp; BS 2C0, Remote I/O Module</t>
  </si>
  <si>
    <t>Lehae SS Control Room, 11kV FDR 27, FDR 28 &amp; INC 3T0, Remote I/O Module</t>
  </si>
  <si>
    <t>Lehae SS Control Room, RTU Panel, Sattelite Synchronized Clock</t>
  </si>
  <si>
    <t>Lehae SS Control Room, RTU Panel, Ethernet Switch 1</t>
  </si>
  <si>
    <t>Lehae SS Control Room, RTU Panel, Ethernet Switch 2</t>
  </si>
  <si>
    <t>Lehae SS Control Room, RTU Panel, Ethernet Switch 3</t>
  </si>
  <si>
    <t>Lehae SS Control Room, RTU Panel, Remote Terminal Unit</t>
  </si>
  <si>
    <t>C-LEHAE-BATT</t>
  </si>
  <si>
    <t>Lehae 88/11kV Control Room, LV AC Board</t>
  </si>
  <si>
    <t>Lehae 88/11kV Control Room</t>
  </si>
  <si>
    <t>150486A</t>
  </si>
  <si>
    <t>150486B</t>
  </si>
  <si>
    <t xml:space="preserve">Lehae 88/11kV Control Room, Orange Panel </t>
  </si>
  <si>
    <t>1V11025/002</t>
  </si>
  <si>
    <t>131448/2</t>
  </si>
  <si>
    <t>21A</t>
  </si>
  <si>
    <t>131448/1</t>
  </si>
  <si>
    <t>Lehae 88/11kV Control Room, Distribtuion Board 1&amp;2</t>
  </si>
  <si>
    <t>131448B</t>
  </si>
  <si>
    <t>Lehae 88/11kV Control Room X10 Cells</t>
  </si>
  <si>
    <t>Lehae 88/11kV Control Room X40 Cells</t>
  </si>
  <si>
    <t>L45P</t>
  </si>
  <si>
    <t>Code:1503</t>
  </si>
  <si>
    <t>Lehae 88/11kv Battery Room X85 Cells</t>
  </si>
  <si>
    <t>Code:1404</t>
  </si>
  <si>
    <t>Replacemet Costs (Rands)</t>
  </si>
  <si>
    <t>Khayisa 88/11kV Substation</t>
  </si>
  <si>
    <t>87 Bryanston Drive</t>
  </si>
  <si>
    <t>28°0'34.541" E</t>
  </si>
  <si>
    <t>26°3'52.395" S</t>
  </si>
  <si>
    <t>Khanyisa 11kV SS Switchgear Room 3 Bus Section no.3 (Bay 20)</t>
  </si>
  <si>
    <t>24530/16</t>
  </si>
  <si>
    <t>Khanyisa 11kV SS Switchgear Room 1 Spare (Bay  21)</t>
  </si>
  <si>
    <t>24176/16</t>
  </si>
  <si>
    <t>Khanyisa 11kV SS Switchgear Room 1 Spare (Bay  22)</t>
  </si>
  <si>
    <t>24177/16</t>
  </si>
  <si>
    <t>Khanyisa 11kV SS Switchgear Room 1 Spare (Bay  23)</t>
  </si>
  <si>
    <t>24178/16</t>
  </si>
  <si>
    <t>Khanyisa 11kV SS Switchgear Room 1 Spare (Bay  24)</t>
  </si>
  <si>
    <t>24179/16</t>
  </si>
  <si>
    <t>Khanyisa 11kV SS Switchgear Room 1 Curzon 2 distr. (Bay  25)</t>
  </si>
  <si>
    <t>24180/16</t>
  </si>
  <si>
    <t>Khanyisa 11kV SS Switchgear Room 1 Grosvenor 3 distr. (Bay  26)</t>
  </si>
  <si>
    <t>24181/16</t>
  </si>
  <si>
    <t>Khanyisa 11kV SS Switchgear Room 1 Spare (Bay  27)</t>
  </si>
  <si>
    <t>24182/16</t>
  </si>
  <si>
    <t>Khanyisa 11kV SS Switchgear Room 1 William Nicol way shopping centre (Bay  28)</t>
  </si>
  <si>
    <t>24191/16</t>
  </si>
  <si>
    <t>Khanyisa 11kV SS Switchgear Room 1  Bus section no.4 (Bay  29)</t>
  </si>
  <si>
    <t>24184/16</t>
  </si>
  <si>
    <t>Khanyisa 11kV SS Switchgear Room 1  Spare (Bay  30)</t>
  </si>
  <si>
    <t>24185/16</t>
  </si>
  <si>
    <t>Khanyisa 11kV SS Switchgear Room 1 Summercon distr.(Bay  31)</t>
  </si>
  <si>
    <t>24186/16</t>
  </si>
  <si>
    <t>Khanyisa 11kV SS Switchgear Room 1 Spare(Bay  32)</t>
  </si>
  <si>
    <t>24187/16</t>
  </si>
  <si>
    <t>Khanyisa 11kV SS Switchgear Room 1 Spare (Bay  33)</t>
  </si>
  <si>
    <t>24188/16</t>
  </si>
  <si>
    <t>Khanyisa 11kV SS Switchgear Room 1 Bryanston temp no.2 (Bay  34)</t>
  </si>
  <si>
    <t>24189/16</t>
  </si>
  <si>
    <t>Khanyisa 11kV SS Switchgear Room 1 Cumberland (Bay  35)</t>
  </si>
  <si>
    <t>24190/16</t>
  </si>
  <si>
    <t>Khanyisa 11kV SS Switchgear Room 1 Spare (Bay  36)</t>
  </si>
  <si>
    <t>24528/16</t>
  </si>
  <si>
    <t>Khanyisa 11kV SS Switchgear Room 2 Incomer 2 (Bay  18)</t>
  </si>
  <si>
    <t>24183/16</t>
  </si>
  <si>
    <t>Khanyisa 11kV SS Switchgear Room 2 (Bay  19)</t>
  </si>
  <si>
    <t>24370/16</t>
  </si>
  <si>
    <t>Khanyisa 11kV SS Switchgear Room 1 Incomer 1 (Bay  1)</t>
  </si>
  <si>
    <t>24378/16</t>
  </si>
  <si>
    <t>Khanyisa 11kV SS Switchgear Room 1 Spare (Bay  2)</t>
  </si>
  <si>
    <t>24371/16</t>
  </si>
  <si>
    <t>Khanyisa 11kV SS Switchgear Room 1 Spare (Bay  3)</t>
  </si>
  <si>
    <t>24372/16</t>
  </si>
  <si>
    <t>Khanyisa 11kV SS Switchgear Room 1 Curzon 1 dist. (Bay  4)</t>
  </si>
  <si>
    <t>24373/16</t>
  </si>
  <si>
    <t>Khanyisa 11kV SS Switchgear Room 1 Grosvenor 1 dist. (Bay  5)</t>
  </si>
  <si>
    <t>24374/16</t>
  </si>
  <si>
    <t>Khanyisa 11kV SS Switchgear Room 1 Brayanston Temp. no.1 dist. (Bay  6)</t>
  </si>
  <si>
    <t>24375/16</t>
  </si>
  <si>
    <t>Khanyisa 11kV SS Switchgear Room 1 Standard bank no.2 (Bay  7)</t>
  </si>
  <si>
    <t>24376/16</t>
  </si>
  <si>
    <t>Khanyisa 11kV SS Switchgear Room 1 Nestle dist. (Bay  8)</t>
  </si>
  <si>
    <t>24379/16</t>
  </si>
  <si>
    <t>Khanyisa 11kV SS Switchgear Room 1 Bus Section no.1 (Bay  9)</t>
  </si>
  <si>
    <t>24386/16</t>
  </si>
  <si>
    <t>Khanyisa 11kV SS Switchgear Room 1 The Wedge Dist. (Bay  10)</t>
  </si>
  <si>
    <t>24381/16</t>
  </si>
  <si>
    <t>Khanyisa 11kV SS Switchgear Room 1 Standard bank no.1 (Bay  11)</t>
  </si>
  <si>
    <t>24377/16</t>
  </si>
  <si>
    <t>Khanyisa 11kV SS Switchgear Room 1 Grosvenor no.2 (Bay  12)</t>
  </si>
  <si>
    <t>24380/16</t>
  </si>
  <si>
    <t>Khanyisa 11kV SS Switchgear Room 1 Spare (Bay  13)</t>
  </si>
  <si>
    <t>24382/16</t>
  </si>
  <si>
    <t>Khanyisa 11kV SS Switchgear Room 1 Spare (Bay  14)</t>
  </si>
  <si>
    <t>24383/16</t>
  </si>
  <si>
    <t>Khanyisa 11kV SS Switchgear Room 1 Spare (Bay  15)</t>
  </si>
  <si>
    <t>24384/16</t>
  </si>
  <si>
    <t>Khanyisa 11kV SS Switchgear Room 1 Spare (Bay  16)</t>
  </si>
  <si>
    <t>24385/16</t>
  </si>
  <si>
    <t>Khanyisa 11kV SS Switchgear Room 1 Spare (Bay  17)</t>
  </si>
  <si>
    <t>24529/16</t>
  </si>
  <si>
    <t>88kV Transformer 3, B/B 1 Isolator</t>
  </si>
  <si>
    <t>03/14337</t>
  </si>
  <si>
    <t>88kV Transformer 3, Breaker (310)</t>
  </si>
  <si>
    <t>88kV Transformer 2, B/B 1 Isolator</t>
  </si>
  <si>
    <t>03/14339</t>
  </si>
  <si>
    <t>88kV Transformer 2, Breaker (210)</t>
  </si>
  <si>
    <t>03/14336</t>
  </si>
  <si>
    <t>88kV Transformer 2, Breaker (110)</t>
  </si>
  <si>
    <t>Khanyisa 400MVA 88/11kV SS , TRF Bay 1</t>
  </si>
  <si>
    <t>Khanyisa 400MVA 88/11kV SS , TRF Bay 2</t>
  </si>
  <si>
    <t>Khanyisa 400MVA 88/11kV SS , TRF Bay 3</t>
  </si>
  <si>
    <t>88kV Tranformer 3 Red Phase</t>
  </si>
  <si>
    <t>88kV Tranformer 3 White Phase</t>
  </si>
  <si>
    <t>88kV Tranformer 3 Blue Phase</t>
  </si>
  <si>
    <t>88kV Tranformer 2 Red Phase</t>
  </si>
  <si>
    <t>88kV Tranformer 2 White Phase</t>
  </si>
  <si>
    <t>88kV Tranformer 2 Blue Phase</t>
  </si>
  <si>
    <t>88kV Tranformer 1 Red Phase</t>
  </si>
  <si>
    <t>88kV Tranformer 1 White Phase</t>
  </si>
  <si>
    <t>88kV Tranformer 1 Blue Phase</t>
  </si>
  <si>
    <t>88kV Transformer 3 X3</t>
  </si>
  <si>
    <t>88kV Transformer 2 X3</t>
  </si>
  <si>
    <t>88kV Transformer 1 X3</t>
  </si>
  <si>
    <t>11kV Tranformer 3 X3</t>
  </si>
  <si>
    <t>11kV Tranformer 2 X3</t>
  </si>
  <si>
    <t>11kV Tranformer 1 X3</t>
  </si>
  <si>
    <t>88kV Transformer 3, B/B 1 Isolator X9 (RWB)</t>
  </si>
  <si>
    <t>88kV Transformer 3, Breaker (310) X6 (RWB)</t>
  </si>
  <si>
    <t>88kV Transformer 3, CT X3 (RWB)</t>
  </si>
  <si>
    <t>11kV Transformer 3 X10</t>
  </si>
  <si>
    <t>88kV Transformer 2, B/B 1 Isolator X9 (RWB)</t>
  </si>
  <si>
    <t>88kV Transformer 2, Breaker (210) X6 (RWB)</t>
  </si>
  <si>
    <t>88kV Transformer 2, CT X3 (RWB)</t>
  </si>
  <si>
    <t>11kV Transformer 2 X10</t>
  </si>
  <si>
    <t>88kV Transformer 1, B/B 1 Isolator X9 (RWB)</t>
  </si>
  <si>
    <t>88kV Transformer 1, Breaker (110) X6 (RWB)</t>
  </si>
  <si>
    <t>88kV Transformer 1, CT X3 (RWB)</t>
  </si>
  <si>
    <t>11kV Transformer 1 X10</t>
  </si>
  <si>
    <t>Auxiliary Transformer 3 X3</t>
  </si>
  <si>
    <t>Auxiliary Transformer 2 X3</t>
  </si>
  <si>
    <t>Auxiliary Transformer 1 X3</t>
  </si>
  <si>
    <t>Khanyisa 100kVA 11kV/400V SS TRF Bay 1</t>
  </si>
  <si>
    <t>T-3505/3</t>
  </si>
  <si>
    <t>Khanyisa 100kVA 11kV/400V SS TRF Bay 2</t>
  </si>
  <si>
    <t>T-3505/1</t>
  </si>
  <si>
    <t>Khanyisa 100kVA 11kV/400V SS TRF Bay 3</t>
  </si>
  <si>
    <t>T-3505/2</t>
  </si>
  <si>
    <t>Khanyisa  SS Tap Changer Bay 1</t>
  </si>
  <si>
    <t>VV III 400Y-76-10 19 3WR</t>
  </si>
  <si>
    <t>17 Taps</t>
  </si>
  <si>
    <t>Khanyisa  SS Tap Changer Bay 2</t>
  </si>
  <si>
    <t>Khanyisa  SS Tap Changer Bay 3</t>
  </si>
  <si>
    <t>Khanyisa 88/11kV SS  Control Room, 11kV INC 1T0 &amp; FDR 1, Incomer Bay Control &amp; Main Protection, Bay 1</t>
  </si>
  <si>
    <t>Khanyisa 88/11kV SS  Control Room, 11kV INC 1T0 &amp; FDR 1, Incomer Backup Protection, Bay 1</t>
  </si>
  <si>
    <t>Khanyisa 88/11kV SS  Control Room, 11kV INC 1T0 &amp; FDR 1, Feeder Bay Control &amp; Main Protection, Bay 2</t>
  </si>
  <si>
    <t>Khanyisa 88/11kV SS  Control Room, 11kV FDR 2, FDR 3 &amp; FDR 4, Feeder Bay Control &amp; Main Protection, Bay 3</t>
  </si>
  <si>
    <t>Khanyisa 88/11kV SS  Control Room, 11kV FDR 2, FDR 3 &amp; FDR 4, Feeder Bay Control &amp; Main Protection, Bay 4</t>
  </si>
  <si>
    <t>Khanyisa 88/11kV SS  Control Room, 11kV FDR 2, FDR 3 &amp; FDR 4, Feeder Bay Control &amp; Main Protection, Bay 5</t>
  </si>
  <si>
    <t>Khanyisa 88/11kV SS  Control Room, 11kV FDR 5, FDR 6 &amp; FDR 7, Feeder Bay Control &amp; Main Protection, Bay 6</t>
  </si>
  <si>
    <t>Khanyisa 88/11kV SS  Control Room, 11kV FDR 5, FDR 6 &amp; FDR 7, Diff Protection, Bay 7</t>
  </si>
  <si>
    <t>Khanyisa 88/11kV SS  Control Room, 11kV FDR 5, FDR 6 &amp; FDR 7, Feeder Bay Control &amp; Main Protection, Bay 7</t>
  </si>
  <si>
    <t>Khanyisa 88/11kV SS  Control Room, 11kV FDR 5, FDR 6 &amp; FDR 7, Feeder Bay Control &amp; Main Protection, Bay 8</t>
  </si>
  <si>
    <t>Khanyisa 88/11kV SS  Control Room, 11kV BS 1C0, FDR 8 &amp; FDR 9, Feeder Bay Control &amp; Main Protection, Bay 9</t>
  </si>
  <si>
    <t>Khanyisa 88/11kV SS  Control Room, 11kV BS 1C0, FDR 8 &amp; FDR 9, Feeder Bay Control &amp; Main Protection, Bay 10</t>
  </si>
  <si>
    <t>Khanyisa 88/11kV SS  Control Room, 11kV BS 1C0, FDR 8 &amp; FDR 9, Diff Protection, Bay 11</t>
  </si>
  <si>
    <t>Khanyisa 88/11kV SS  Control Room, 11kV BS 1C0, FDR 8 &amp; FDR 9, Feeder Bay Control &amp; Main Protection, Bay 11</t>
  </si>
  <si>
    <t>Khanyisa 88/11kV SS  Control Room, 11kV FDR 10, FDR 11 &amp; FDR 12, Feeder Bay Control &amp; Main Protection, Bay 12</t>
  </si>
  <si>
    <t>Khanyisa 88/11kV SS  Control Room, 11kV FDR 10, FDR 11 &amp; FDR 12, Feeder Bay Control &amp; Main Protection, Bay 13</t>
  </si>
  <si>
    <t>Khanyisa 88/11kV SS  Control Room, 11kV FDR 10, FDR 11 &amp; FDR 12, Feeder Bay Control &amp; Main Protection, Bay 14</t>
  </si>
  <si>
    <t>Khanyisa 88/11kV SS  Control Room, 11kV FDR 13, FDR 14 &amp; FDR 15, Feeder Bay Control &amp; Main Protection, Bay 15</t>
  </si>
  <si>
    <t>Khanyisa 88/11kV SS  Control Room, 11kV FDR 13, FDR 14 &amp; FDR 15, Feeder Bay Control &amp; Main Protection, Bay 16</t>
  </si>
  <si>
    <t>Khanyisa 88/11kV SS  Control Room, 11kV FDR 13, FDR 14 &amp; FDR 15, Feeder Bay Control &amp; Main Protection, Bay 17</t>
  </si>
  <si>
    <t>Khanyisa 88/11kV SS  Control Room, 11kV BS 1S0 &amp; INC 2T0, Incomer Backup Protection, Bay 18</t>
  </si>
  <si>
    <t>Khanyisa 88/11kV SS  Control Room, 11kV BS 1S0 &amp; INC 2T0, Incomer Bay Control &amp; Main Protection, Bay 18</t>
  </si>
  <si>
    <t>Khanyisa 88/11kV SS  Control Room, 11kV BS 1S0 &amp; INC 2T0, Feeder Bay Control &amp; Main Protection, Bay 19</t>
  </si>
  <si>
    <t>Khanyisa 88/11kV SS  Control Room, 11kV BS 3S0, FDR 16 &amp; FDR 17, Bus Section Bay Control &amp; Main Protection, Bay 20</t>
  </si>
  <si>
    <t>Khanyisa 88/11kV SS  Control Room, 11kV BS 3S0, FDR 16 &amp; FDR 17, Feeder Bay Control &amp; Main Protection, Bay 21</t>
  </si>
  <si>
    <t>Khanyisa 88/11kV SS  Control Room, 11kV BS 3S0, FDR 16 &amp; FDR 17, Feeder Bay Control &amp; Main Protection, Bay 22</t>
  </si>
  <si>
    <t>Khanyisa 88/11kV SS  Control Room, 11kV FDR 18, FDR 19 &amp; FDR 20, Feeder Bay Control &amp; Main Protection, Bay 23</t>
  </si>
  <si>
    <t>Khanyisa 88/11kV SS  Control Room, 11kV FDR 18, FDR 19 &amp; FDR 20, Feeder Bay Control &amp; Main Protection, Bay 24</t>
  </si>
  <si>
    <t>Khanyisa 88/11kV SS  Control Room, 11kV FDR 18, FDR 19 &amp; FDR 20, Feeder Bay Control &amp; Main Protection, Bay 25</t>
  </si>
  <si>
    <t>Khanyisa 88/11kV SS  Control Room, 11kV FDR 21, FDR 22 &amp; FDR 23, Feeder Bay Control &amp; Main Protection, Bay 26</t>
  </si>
  <si>
    <t>Khanyisa 88/11kV SS  Control Room, 11kV FDR 21, FDR 22 &amp; FDR 23, Feeder Bay Control &amp; Main Protection, Bay 27</t>
  </si>
  <si>
    <t>Khanyisa 88/11kV SS  Control Room, 11kV FDR 21, FDR 22 &amp; FDR 23, Feeder Bay Control &amp; Main Protection, Bay 28</t>
  </si>
  <si>
    <t>Khanyisa 88/11kV SS  Control Room, 11kV BS 3C0, FDR 24 &amp; FDR 25, Bus Section Bay Control &amp; Main Protection, Bay 28</t>
  </si>
  <si>
    <t>Khanyisa 88/11kV SS  Control Room, 11kV BS 3C0, FDR 24 &amp; FDR 25, Feeder Bay Control &amp; Main Protection, Bay 29</t>
  </si>
  <si>
    <t>Khanyisa 88/11kV SS  Control Room, 11kV BS 3C0, FDR 24 &amp; FDR 25, Feeder Bay Control &amp; Main Protection, Bay 30</t>
  </si>
  <si>
    <t>Khanyisa 88/11kV SS  Control Room, 11kV FDR 26, FDR 27 &amp; FDR 28, Feeder Bay Control &amp; Main Protection, Bay 32</t>
  </si>
  <si>
    <t>Khanyisa 88/11kV SS  Control Room, 11kV FDR 26, FDR 27 &amp; FDR 28, Feeder Bay Control &amp; Main Protection, Bay 33</t>
  </si>
  <si>
    <t>Khanyisa 88/11kV SS  Control Room, 11kV FDR 26, FDR 27 &amp; FDR 28, Feeder Bay Control &amp; Main Protection, Bay 34</t>
  </si>
  <si>
    <t>Khanyisa 88/11kV SS  Control Room, 11kV FDR 29, FDR 30 &amp; INC 3T0, Feeder Bay Control &amp; Main Protection, Bay 35</t>
  </si>
  <si>
    <t>Khanyisa 88/11kV SS  Control Room, 11kV FDR 29, FDR 30 &amp; INC 3T0, Feeder Bay Control &amp; Main Protection, Bay 36</t>
  </si>
  <si>
    <t>Khanyisa 88/11kV SS  Control Room, 11kV FDR 29, FDR 30 &amp; INC 3T0, Incomer Bay Control &amp; Main Protection, Bay 37</t>
  </si>
  <si>
    <t>Khanyisa 88/11kV SS  Control Room, 11kV FDR 29, FDR 30 &amp; INC 3T0, Incomer Backup Protection, Bay 37</t>
  </si>
  <si>
    <t>Khanyisa 88/11kV SS  Control Room, 88kV Transformer 1, Transformer Bay Control &amp; Main 1 Protection, Bay 1</t>
  </si>
  <si>
    <t>Khanyisa 88/11kV SS  Control Room, 88kV Transformer 1, Transformer Main 2 Protection, Bay 1</t>
  </si>
  <si>
    <t>Khanyisa 88/11kV SS  Control Room, 88kV Transformer 1, Automatic Voltage Regulation, Bay 1</t>
  </si>
  <si>
    <t>M09072648</t>
  </si>
  <si>
    <t>Khanyisa 88/11kV SS  Control Room, 88kV Transformer 1, Lockout 1, Bay 1</t>
  </si>
  <si>
    <t>120721/4</t>
  </si>
  <si>
    <t>Khanyisa 88/11kV SS  Control Room, 88kV Transformer 2, Transformer Bay Control &amp; Main 1 Protection, Bay 2</t>
  </si>
  <si>
    <t>Khanyisa 88/11kV SS  Control Room, 88kV Transformer 2, Transformer Main 2 Protection, Bay 2</t>
  </si>
  <si>
    <t>Khanyisa 88/11kV SS  Control Room, 88kV Transformer 2, Automatic Voltage Regulation, Bay 2</t>
  </si>
  <si>
    <t>0 8041553</t>
  </si>
  <si>
    <t>Khanyisa 88/11kV SS  Control Room, 88kV Transformer 2, Lockout 1, Bay 2</t>
  </si>
  <si>
    <t>122588/2</t>
  </si>
  <si>
    <t>Khanyisa 88/11kV SS  Control Room, 88kV Transformer 3, Transformer Bay Control &amp; Main 1 Protection, Bay 3</t>
  </si>
  <si>
    <t>Khanyisa 88/11kV SS  Control Room, 88kV Transformer 3, Transformer Main 2 Protection, Bay 3</t>
  </si>
  <si>
    <t>Khanyisa 88/11kV SS  Control Room, 88kV Transformer 3, Automatic Voltage Regulation, Bay 3</t>
  </si>
  <si>
    <t>0 8093864</t>
  </si>
  <si>
    <t>Khanyisa 88/11kV SS  Control Room, 88kV Transformer 3, Lockout 1, Bay 3</t>
  </si>
  <si>
    <t>120722/3</t>
  </si>
  <si>
    <t>Khanyisa 88/11kV SS  Control Room, Test Terminals X 133</t>
  </si>
  <si>
    <t>Khanyisa 11kV SS Switchgear Room 3, Arc Protection, Bay 36</t>
  </si>
  <si>
    <t>Khanyisa 11kV SS Switchgear Room 3, Test Block X 1</t>
  </si>
  <si>
    <t>Khanyisa 11kV SS Switchgear Room 1, Arc Protection, Bay 36</t>
  </si>
  <si>
    <t>Khanyisa 11kV SS Switchgear Room 1, Test Block X 1</t>
  </si>
  <si>
    <t>Khanyisa 11kV SS Switchgear Room 2, Test Block X 2</t>
  </si>
  <si>
    <t>Khanyisa 88/11kV SS  Control Room, Fire Alarm System</t>
  </si>
  <si>
    <t>Khanyisa 88/11kV SS  Control Room, Metering, Incomer 1</t>
  </si>
  <si>
    <t>Khanyisa 88/11kV SS  Control Room, Metering, Incomer 2</t>
  </si>
  <si>
    <t>Khanyisa 88/11kV SS  Control Room, Metering, Incomer 3</t>
  </si>
  <si>
    <t>Khanyisa 88/11kV SS  Control Room, RTU</t>
  </si>
  <si>
    <t>Khanyisa 88/11kV SS  Control Room, Fibre Optic Panel</t>
  </si>
  <si>
    <t>Khanyisa 88/11kV SS  Control Room, Fox Panel</t>
  </si>
  <si>
    <t>Khanyisa 88/11kV SS  Control Room, 11kV Pilot Cabinets (Empty)</t>
  </si>
  <si>
    <t>Khanyisa 88/11kV SS  Control Room, 11kV BS 1C0, FDR 8 &amp; FDR 9, Ethernet Switch, Bay 9</t>
  </si>
  <si>
    <t>Khanyisa 88/11kV SS  Control Room, 11kV BS 3C0, FDR 24 &amp; FDR 25, Ethernet Switch, Bay 28</t>
  </si>
  <si>
    <t>Khanyisa 88/11kV SS  Control Room, 88kV Transformer 1, Ethernet Switch, Bay 1</t>
  </si>
  <si>
    <t>Khanyisa 88/11kV SS  Control Room, SCADA Comunication, Scada Gateway</t>
  </si>
  <si>
    <t>Khanyisa 88/11kV SS  Control Room, SCADA Comunication, Sattelite Synchronised Clock</t>
  </si>
  <si>
    <t>Khanyisa 88/11kV SS  Control Room, SCADA Comunication, Programmable Automation Controller</t>
  </si>
  <si>
    <t>Khanyisa 88/11kV SS  Control Room, SCADA Comunication, Ethernet Switch Scada</t>
  </si>
  <si>
    <t>Khanyisa 88/11kV SS  Control Room, Inside Panel, Remote I/O Module X34</t>
  </si>
  <si>
    <t>Khanyisa 88/11kV SS  Control Room, LV AC  Board</t>
  </si>
  <si>
    <t>Khanyisa 88/11kV SS  Control Room, Battery Charger 1</t>
  </si>
  <si>
    <t>1V11025G07</t>
  </si>
  <si>
    <t>0 7/5454/1</t>
  </si>
  <si>
    <t>Khanyisa 88/11kV SS  Control Room, Battery Charger 2</t>
  </si>
  <si>
    <t>0 7/5454/2</t>
  </si>
  <si>
    <t>Khanyisa 88/11kV SS  Battery RoomX86 Cells</t>
  </si>
  <si>
    <t>LC105P</t>
  </si>
  <si>
    <t>Code:0802</t>
  </si>
  <si>
    <t>GPS Coordinates Decimal Degrees</t>
  </si>
  <si>
    <t>Insulating Medium (Oil,Vacuum, SF6)</t>
  </si>
  <si>
    <t>Lenasia Prop Feeder Board 1</t>
  </si>
  <si>
    <t>C-LENAS-FB1A-NIRVDI</t>
  </si>
  <si>
    <t>Lenasia Prop 88/6.6kV SS Nirvana Dist. (Bay 1)</t>
  </si>
  <si>
    <t>BR1A</t>
  </si>
  <si>
    <t>C-LENAS-FB1A-PRIMDI</t>
  </si>
  <si>
    <t>Lenasia Prop 88/6.6kV SS Primary Dist. (Bay 2)</t>
  </si>
  <si>
    <t>C-LENAS-FB1A-PENGUN</t>
  </si>
  <si>
    <t>Lenasia Prop 88/6.6kV SS  Penquin Dist. (Bay 3)</t>
  </si>
  <si>
    <t>C-LENAS-FB1A-SUNBIR</t>
  </si>
  <si>
    <t>Lenasia Prop 88/6.6kV SS Sunbird Dist. (Bay 4)</t>
  </si>
  <si>
    <t>C-LENAS-FB1A-INCe01</t>
  </si>
  <si>
    <t>Lenasia Prop 88/6.6kV SS Escom Incomer no. 1 (Bay 5)</t>
  </si>
  <si>
    <t>HL 416</t>
  </si>
  <si>
    <t>C-LENAS-FB1A-STARDI</t>
  </si>
  <si>
    <t>Lenasia Prop 88/6.6kV SS Star Dist. (Bay 6)</t>
  </si>
  <si>
    <t>C-LENAS-FB1A-GPOEXC</t>
  </si>
  <si>
    <t>Lenasia Prop 88/6.6kV SS G.P.O Exchange Dist. (Bay 7)</t>
  </si>
  <si>
    <t>C-LENAS-FB1A-SPAR08</t>
  </si>
  <si>
    <t>Lenasia Prop 88/6.6kV SS Spare Dist. (Bay 8)</t>
  </si>
  <si>
    <t>C-LENAS-FB1A-HUMBRD</t>
  </si>
  <si>
    <t>Lenasia Prop 88/6.6kV SS Humming Bird Dist. (Bay 9)</t>
  </si>
  <si>
    <t>C-LENAS-FB1A-SPAR10</t>
  </si>
  <si>
    <t>Lenasia Prop 88/6.6kV SS Spare Dist. (Bay 10)</t>
  </si>
  <si>
    <t>Lenasia Prop 88/6.6kV SS Interconnector to Room 2 Dist. (Bay 11)</t>
  </si>
  <si>
    <t>FB Room is empty</t>
  </si>
  <si>
    <t>Lenasia Prop 88/6.6kV SS Interconnector to Room 1 Dist. (Bay 12)</t>
  </si>
  <si>
    <t>Lenasia Prop 88/6.6kV SS MSS 75 Albert Str. Dist. (Bay 13)</t>
  </si>
  <si>
    <t>Lenasia Prop 88/6.6kV SS Local RMI No.2 Dist. ( Bay 14)</t>
  </si>
  <si>
    <t>Lenasia Prop 88/6.6kV SS Condor Dist. (Bay 15)</t>
  </si>
  <si>
    <t>Lenasia Prop 88/6.6kV SS Spare Dist. (Bay 16)</t>
  </si>
  <si>
    <t>Lenasia Prop 88/6.6kV SS Spare Dist. (Bay 17)</t>
  </si>
  <si>
    <t>Lenasia Prop 88/6.6kV SS Eskom Incomer 2 (Bay 18)</t>
  </si>
  <si>
    <t>Lenasia Prop 88/6.6kV SS Spare Dist. (Bay 19)</t>
  </si>
  <si>
    <t>Lenasia Prop 88/6.6kV SS Spare Dist. (Bay 20)</t>
  </si>
  <si>
    <t>Lenasia Prop 88/6.6kV SS Spare Dist. (Bay 21)</t>
  </si>
  <si>
    <t>Lenasia Prop 88/6.6kV SS Lenasia Shops Dist. (Bay 22)</t>
  </si>
  <si>
    <t>Lenasia Prop 88/6.6kV SSNirvana Dist. Overcurrent Protection (Bay 1)</t>
  </si>
  <si>
    <t>323124D</t>
  </si>
  <si>
    <t>Lenasia Prop 88/6.6kV SSPrimary Dist. (Bay 2)</t>
  </si>
  <si>
    <t>323119D</t>
  </si>
  <si>
    <t>Lenasia Prop 88/6.6kV SSPenquin Dist. (Bay 3)</t>
  </si>
  <si>
    <t>323101D</t>
  </si>
  <si>
    <t>Lenasia Prop 88/6.6kV SSSunbird Dist. (Bay 4)</t>
  </si>
  <si>
    <t>323116D</t>
  </si>
  <si>
    <t>Lenasia Prop 88/6.6kV SSEscom Incomer no. 1 (Bay 5)</t>
  </si>
  <si>
    <t>353474D</t>
  </si>
  <si>
    <t>Lenasia Prop 88/6.6kV SSStar Dist. (Bay 6)</t>
  </si>
  <si>
    <t>323096D</t>
  </si>
  <si>
    <t>Lenasia Prop 88/6.6kV SSG.P.O Exchange Dist. (Bay 7)</t>
  </si>
  <si>
    <t>920255G</t>
  </si>
  <si>
    <t>Lenasia Prop 88/6.6kV SSSpare Dist. (Bay 8)</t>
  </si>
  <si>
    <t>Lenasia Prop 88/6.6kV SSHumming Bird Dist. (Bay 9)</t>
  </si>
  <si>
    <t>323111D</t>
  </si>
  <si>
    <t>Lenasia Prop 88/6.6kV SSSpare Dist. (Bay 10)</t>
  </si>
  <si>
    <t>353457D</t>
  </si>
  <si>
    <t>Lenasia Prop 88/6.6kV SSInterconnector to Room 2 Dist. (Bay 11)</t>
  </si>
  <si>
    <t>323943D</t>
  </si>
  <si>
    <t>Ripple Control Room</t>
  </si>
  <si>
    <t>Lenasia Prop 88/6.6kV SSNorthgate 1 6.6kV Dist</t>
  </si>
  <si>
    <t>No Access Live Chamber</t>
  </si>
  <si>
    <t>Lenasia Prop 88/6.6kV SSSouththgate 1 6.6kV Dist</t>
  </si>
  <si>
    <t>Lenasia Prop 88/6.6kV SSRipple Relay</t>
  </si>
  <si>
    <t>Decabit</t>
  </si>
  <si>
    <t>Lenasia Prop 88/6.6kV SSRipple Relay Channel 15</t>
  </si>
  <si>
    <t>Zellweger Duster</t>
  </si>
  <si>
    <t>ZE22/1</t>
  </si>
  <si>
    <t>Lenasia Prop 88/6.6kV SSRipple Relay Channel 16</t>
  </si>
  <si>
    <t>Lenasia Prop 88/6.6kV SSRipple Relay Channel 17</t>
  </si>
  <si>
    <t>Lenasia Prop 88/6.6kV SSRipple Relay Channel 19</t>
  </si>
  <si>
    <t>Lenasia Prop 88/6.6kV SSRipple Relay Channel 20</t>
  </si>
  <si>
    <t>Lenasia Prop 88/6.6kV SSRipple Relay Channel 21</t>
  </si>
  <si>
    <t>Lenasia Prop 88/6.6kV SSRipple Relay Channel 22</t>
  </si>
  <si>
    <t>Lenasia Prop 88/6.6kV SSImpulse Supervision</t>
  </si>
  <si>
    <t>Zellweger AG</t>
  </si>
  <si>
    <t>Imp.Ue.G.</t>
  </si>
  <si>
    <t>Lenasia Prop 88/6.6kV SSImpulse Contactor 2</t>
  </si>
  <si>
    <t>SS60</t>
  </si>
  <si>
    <t>Lenasia Prop 88/6.6kV SSImpulse Contactor 1</t>
  </si>
  <si>
    <t xml:space="preserve">Lenasia Prop 88/6.6kV SSSS Enermet </t>
  </si>
  <si>
    <t>No nameplater</t>
  </si>
  <si>
    <t>Lenasia Prop 88/6.6kV SSSS Tele-metering Panel</t>
  </si>
  <si>
    <t>Lenasia Prop 88/6.6kV SS6.6kV Incomer 1</t>
  </si>
  <si>
    <t>Total number of Test Blocks in Switch Room is 4</t>
  </si>
  <si>
    <t>Lenasia Prop 88/6.6kV SS6.6kV Incomer 2</t>
  </si>
  <si>
    <t>Nancefield 88/11kV Substation</t>
  </si>
  <si>
    <t>Cavendish Street</t>
  </si>
  <si>
    <t>27°54'14.867" E</t>
  </si>
  <si>
    <t>26°18'36.531" S</t>
  </si>
  <si>
    <t>Nancefield 88/11kV Feeder Board 1 Room, Transformer Incomer 1 (1T0), (Bay 1)</t>
  </si>
  <si>
    <t>25194/17</t>
  </si>
  <si>
    <t>11 kV</t>
  </si>
  <si>
    <t>AJ8113/3</t>
  </si>
  <si>
    <t>1W07,1W06,DC,2W06,W013,W015,W014,W014,W016,AC,W012,W011</t>
  </si>
  <si>
    <t>Nancefield 88/11kV Feeder Board 1 Room, Ripple Control 1 (2L5), (Bay 2)</t>
  </si>
  <si>
    <t>25190/17</t>
  </si>
  <si>
    <t>W021,W022,W024,W025</t>
  </si>
  <si>
    <t>Nancefield 88/11kV Feeder Board 1 Room, 300 X3 ALU To RMU 00833 Stand 9240 Main Road  (3L5), (Bay 3)</t>
  </si>
  <si>
    <t>25191/17</t>
  </si>
  <si>
    <t>W031,W032,W034,W035</t>
  </si>
  <si>
    <t>Nancefield 88/11kV Feeder Board 1 Room, 300 X3 ALU To Pole 1 Main Road Klip Town Settlement (4L5), (Bay 4)</t>
  </si>
  <si>
    <t>25192/17</t>
  </si>
  <si>
    <t>W041,W042,W044,W045</t>
  </si>
  <si>
    <t>Nancefield 88/11kV Feeder Board 1 Room, 300 X3 ALU To RMU 00834 Stand 5493 Boundary Road (5L5), (Bay 5)</t>
  </si>
  <si>
    <t>25193/17</t>
  </si>
  <si>
    <t>W051,W052,W054,W055</t>
  </si>
  <si>
    <t>Nancefield 88/11kV Feeder Board 1 Room, No Distributor Label (6L5), (Bay 6)</t>
  </si>
  <si>
    <t>25189/17</t>
  </si>
  <si>
    <t>W061,W062,W064,W065</t>
  </si>
  <si>
    <t>Nancefield 88/11kV Feeder Board 1 Room, No Distributor Label (7L5), (Bay 7)</t>
  </si>
  <si>
    <t>25195/17</t>
  </si>
  <si>
    <t>W071,W072,W074,W075</t>
  </si>
  <si>
    <t>Nancefield 88/11kV Feeder Board 1 Room, No Distributor Label (8L5), (Bay 8)</t>
  </si>
  <si>
    <t>2596/17</t>
  </si>
  <si>
    <t>W081,W082,W084,W085</t>
  </si>
  <si>
    <t>C-NANCS-BS01</t>
  </si>
  <si>
    <t>Nancefield 88/11kV Feeder Board 1 Room, Bus-Section 1 (1C0), (Bay 9)</t>
  </si>
  <si>
    <t>25197/17</t>
  </si>
  <si>
    <t>W091,W092,W094,W095</t>
  </si>
  <si>
    <t>Nancefield 88/11kV Feeder Board 1 Room, 300 X3 ALU To RMU 00834 Stand 5493 Boundary Road (10L5), (Bay 10)</t>
  </si>
  <si>
    <t>25198/18</t>
  </si>
  <si>
    <t>W0101,W0102,W0104,W0105</t>
  </si>
  <si>
    <t>Nancefield 88/11kV Feeder Board 1 Room, 300 X3 ALU To Pole 2 Main Road Klip Town Settlement (11L5), (Bay 11)</t>
  </si>
  <si>
    <t>25205/17</t>
  </si>
  <si>
    <t>W0111,W0112,W0114,W0115</t>
  </si>
  <si>
    <t>Nancefield 88/11kV Feeder Board 1 Room, No Distributor Label (12L5), (Bay 12)</t>
  </si>
  <si>
    <t>25199/17</t>
  </si>
  <si>
    <t>W0121,W0122,W0124,W0125</t>
  </si>
  <si>
    <t>Nancefield 88/11kV Feeder Board 1 Room, No Distributor Label (13L5), (Bay 13)</t>
  </si>
  <si>
    <t>252001/17</t>
  </si>
  <si>
    <t>W0131,W0132,W0134,W0135</t>
  </si>
  <si>
    <t>Nancefield 88/11kV Feeder Board 1 Room, No Distributor Label (14L5), (Bay 14)</t>
  </si>
  <si>
    <t>25201/17</t>
  </si>
  <si>
    <t>W0141,W0142,W0144,W0145</t>
  </si>
  <si>
    <t>Nancefield 88/11kV Feeder Board 1 Room, No Distributor Label (15L5), (Bay 15)</t>
  </si>
  <si>
    <t>25202/17</t>
  </si>
  <si>
    <t>W0151,W0152,W0154,W0155</t>
  </si>
  <si>
    <t>Nancefield 88/11kV Feeder Board 1 Room, No Distributor Label (16L5), (Bay 16)</t>
  </si>
  <si>
    <t>25198/17</t>
  </si>
  <si>
    <t>W0161,W0162,W0164,W0165</t>
  </si>
  <si>
    <t>Nancefield 88/11kV Feeder Board 1 Room, Bus-Section 2 (2C0), (Bay 17)</t>
  </si>
  <si>
    <t>25203/17</t>
  </si>
  <si>
    <t>W171,W172,W174</t>
  </si>
  <si>
    <t>Nancefield 88/11kV Standby Board 2 Room, Transformer Incomer 2 (2T0), (Bay 18)</t>
  </si>
  <si>
    <t>25446/2017</t>
  </si>
  <si>
    <t>W191,W192,W193,W194,DC,19W06,19W05</t>
  </si>
  <si>
    <t>Nancefield 88/11kV Standby Board 2 Room, Standby Board Interconnector (2S0),  (Bay 19)</t>
  </si>
  <si>
    <t>25447/2017</t>
  </si>
  <si>
    <t>W181,W182,4W06,AC,DC,18W06,18W05,184,18W07</t>
  </si>
  <si>
    <t>Nancefield 88/11kV Feeder Board 3 Room, Standby Bus-Section (3C0), (Bay 20)</t>
  </si>
  <si>
    <t>25434/17</t>
  </si>
  <si>
    <t>W201,W202,W204,W205</t>
  </si>
  <si>
    <t>Nancefield 88/11kV Feeder Board 3 Room, Ripple Control 2 (21L5), (Bay 21</t>
  </si>
  <si>
    <t>25289/17</t>
  </si>
  <si>
    <t>W211,W212,W214,W215</t>
  </si>
  <si>
    <t>Nancefield 88/11kV Feeder Board 3 Room, Slovo Park 1 (22L5), (Bay 22)</t>
  </si>
  <si>
    <t>25290/17</t>
  </si>
  <si>
    <t>W221,W222,W224,W225</t>
  </si>
  <si>
    <t>Nancefield 88/11kV Feeder Board 3 Room, Olifantsvlei 1 (23L5), (Bay 23)</t>
  </si>
  <si>
    <t>25291/17</t>
  </si>
  <si>
    <t>W231,W232,W234,W235</t>
  </si>
  <si>
    <t>Nancefield 88/11kV Feeder Board 3 Room, Nancefield South (24L5), (Bay 24)</t>
  </si>
  <si>
    <t>25292/17</t>
  </si>
  <si>
    <t>W241,W242,W244,W245</t>
  </si>
  <si>
    <t>Nancefield 88/11kV Feeder Board 3 Room, Eldorado Park EXT 1 (25L5), (Bay 25)</t>
  </si>
  <si>
    <t>25293/17</t>
  </si>
  <si>
    <t>W251,W252,W254,W255</t>
  </si>
  <si>
    <t>Nancefield 88/11kV Feeder Board 3 Room, Bushkoppies 1 (26L5), (Bay 26)</t>
  </si>
  <si>
    <t>29294/17</t>
  </si>
  <si>
    <t>W261,W262,W264,W265</t>
  </si>
  <si>
    <t>Nancefield 88/11kV Feeder Board 3 Room, Eldorado Park Central (27L5), (Bay 27)</t>
  </si>
  <si>
    <t>29295/17</t>
  </si>
  <si>
    <t>W271,W272,W274,W274</t>
  </si>
  <si>
    <t>Nancefield 88/11kV Feeder Board 3 Room, Bus-Section (4C0), (Bay 28)</t>
  </si>
  <si>
    <t>25435/17</t>
  </si>
  <si>
    <t>W281,W282,W284,W285</t>
  </si>
  <si>
    <t>Nancefield 88/11kV Feeder Board 3 Room, Slovo Park 2 (29L5), (Bay 29)</t>
  </si>
  <si>
    <t>25296/17</t>
  </si>
  <si>
    <t>W291,W292,W294,W295</t>
  </si>
  <si>
    <t>Nancefield 88/11kV Feeder Board 3 Room, Klipspruit West EXT 2 (30L5), (Bay 30)</t>
  </si>
  <si>
    <t>25297/17</t>
  </si>
  <si>
    <t>W301,W302,W304,W305</t>
  </si>
  <si>
    <t>Nancefield 88/11kV Feeder Board 3 Room, Nancefield North (31L5), (Bay 31)</t>
  </si>
  <si>
    <t>25298/17</t>
  </si>
  <si>
    <t>W311,W312,W314,W315</t>
  </si>
  <si>
    <t>Nancefield 88/11kV Feeder Board 3 Room, Eldorado Park EXT 3 (32L5), (Bay 32)</t>
  </si>
  <si>
    <t>25299/17</t>
  </si>
  <si>
    <t>W321,W322,W324,W325</t>
  </si>
  <si>
    <t>Nancefield 88/11kV Feeder Board 3 Room, Olifantsvlei 2 (33L5), (Bay 33)</t>
  </si>
  <si>
    <t>25300/17</t>
  </si>
  <si>
    <t>W331,W332,W334,W335</t>
  </si>
  <si>
    <t>Nancefield 88/11kV Feeder Board 3 Room, Bushkoppies 2 (34L5), (Bay 34)</t>
  </si>
  <si>
    <t>25301/17</t>
  </si>
  <si>
    <t>W341,W341,W344,W345</t>
  </si>
  <si>
    <t>Nancefield 88/11kV Feeder Board 3 Room, Eldorado Park South (35L5), (Bay 35)</t>
  </si>
  <si>
    <t>25302/17</t>
  </si>
  <si>
    <t>W351,W352,W354,W355</t>
  </si>
  <si>
    <t>Nancefield 88/11kV Feeder Board 3 Room, Transformer Incomer 3 (3T0), (Bay 36)</t>
  </si>
  <si>
    <t>25436/17</t>
  </si>
  <si>
    <t>W361,W362,W364,AC,W365,DC36,36W105,6W06,W366,W367</t>
  </si>
  <si>
    <t>Nancefield 88kV Orlando Incomer 2, Circuit Breaker (705)</t>
  </si>
  <si>
    <t>HYPACT145</t>
  </si>
  <si>
    <t>192903-10/1</t>
  </si>
  <si>
    <t>Nancefield 88kV Orlando Incomer 2, Isolator (703)</t>
  </si>
  <si>
    <t>Nancefield 88kV Transformer 3, Circuit Breaker (310)</t>
  </si>
  <si>
    <t>192903-20/1</t>
  </si>
  <si>
    <t>Nancefield 88kV Transformer 3, Isolator (313)</t>
  </si>
  <si>
    <t>Nancefield 88kV Transformer 3, Isolator (314)</t>
  </si>
  <si>
    <t>Nancefield 88kV Bus-Section 2, Circuit Breaker (220)</t>
  </si>
  <si>
    <t>192903-30/1</t>
  </si>
  <si>
    <t>Nancefield 88kV Bus-Section 2, Isolator (224)</t>
  </si>
  <si>
    <t>Nancefield 88kV Bus-Section 2, Isolator (228)</t>
  </si>
  <si>
    <t>Nancefield 88kV Transformer 2, Circuit Breaker (210)</t>
  </si>
  <si>
    <t>192903-20/2</t>
  </si>
  <si>
    <t>Nancefield 88kV Transformer 2, Isolator (213)</t>
  </si>
  <si>
    <t>Nancefield 88kV Transformer 2, Isolator (214)</t>
  </si>
  <si>
    <t>Nancefield 88kV Bus-Section 1, Circuit Breaker (120)</t>
  </si>
  <si>
    <t>192903-30/2</t>
  </si>
  <si>
    <t>Nancefield 88kV Bus-Section 1, Isolator (124)</t>
  </si>
  <si>
    <t>Nancefield 88kV Bus-Section 1, Isolator (128)</t>
  </si>
  <si>
    <t>Nancefield 88kV Orlando Incomer 1, Circuit Breaker (105)</t>
  </si>
  <si>
    <t>192903-10/2</t>
  </si>
  <si>
    <t>Nancefield 88kV Orlando Incomer 1, Isolator (103)</t>
  </si>
  <si>
    <t>Nancefield 88kV Orlando Incomer 1, Isolator (104)</t>
  </si>
  <si>
    <t>Nancefield 88kV Transformer 1, Circuit Breaker (110)</t>
  </si>
  <si>
    <t>192903-20/3</t>
  </si>
  <si>
    <t>Nancefield 88kV Transformer 1, Isolator (113)</t>
  </si>
  <si>
    <t>Nancefield 88kV Transformer 1, Isolator (114)</t>
  </si>
  <si>
    <t>Nancefield SS, 45MVA, Bay 3, 88/11kV</t>
  </si>
  <si>
    <t>Power Tech Transformers</t>
  </si>
  <si>
    <t>W1561496</t>
  </si>
  <si>
    <t>Nancefield SS, 45MVA, Bay 2, 88/11kV</t>
  </si>
  <si>
    <t>W1561495</t>
  </si>
  <si>
    <t>Nancefield SS, 45MVA, Bay 1, 88/11kV</t>
  </si>
  <si>
    <t>Nancefield 88kV Orlando Incomer 2, Red Phase</t>
  </si>
  <si>
    <t>Nancefield 88kV Orlando Incomer 2, White Phase</t>
  </si>
  <si>
    <t>Nancefield 88kV Orlando Incomer 2, Blue Phase</t>
  </si>
  <si>
    <t>Nancefield 88kV Orlando Incomer 1, Red Phase</t>
  </si>
  <si>
    <t>Nancefield 88kV Orlando Incomer 1, White Phase</t>
  </si>
  <si>
    <t>Nancefield 88kV Orlando Incomer 1, Blue Phase</t>
  </si>
  <si>
    <t>Nancefield 88kV Transformer 3 X3</t>
  </si>
  <si>
    <t>Nancefield 11kV Transformer 3 X3</t>
  </si>
  <si>
    <t>Nancefield 88kV Orlando Incomer 2, Busbar X3</t>
  </si>
  <si>
    <t>Nancefield 88kV Transformer 2 X3</t>
  </si>
  <si>
    <t>Nancefield 11kV Transformer 2 X3</t>
  </si>
  <si>
    <t>Nancefield 88kV Orlando Incomer 1, Busbar X3</t>
  </si>
  <si>
    <t>Nancefield 88kV Transformer 1 X3</t>
  </si>
  <si>
    <t>Nancefield 11kV Transformer 1 X3</t>
  </si>
  <si>
    <t>Nancefield 88kV Orlando Incomer 2, VTs X3 (RWB)</t>
  </si>
  <si>
    <t>Nancefield 88kV Orlando Incomer 2, Circuit Breaker (705) X6 (RWB)</t>
  </si>
  <si>
    <t>Nancefield 88kV Orlando Incomer 2, Isolator (703) X6 (RWB)</t>
  </si>
  <si>
    <t>Nancefield 88kV Transformer 3, Circuit Breaker (310) X6 (RWB)</t>
  </si>
  <si>
    <t>Nancefield 88kV Transformer 3 X4</t>
  </si>
  <si>
    <t>Nancefield 11kV Transformer 3 X16</t>
  </si>
  <si>
    <t>Nancefield 88kV Bus-Section 2, Circuit Breaker (220) X6 (RWB)</t>
  </si>
  <si>
    <t>Nancefield 88kV Transformer 2, Circuit Breaker (210) X6 (RWB)</t>
  </si>
  <si>
    <t>Nancefield 88kV Transformer 2, Isolator (213 &amp; 214) X6 (RWB)</t>
  </si>
  <si>
    <t>Nancefield 88kV Transformer 2 X4</t>
  </si>
  <si>
    <t>Nancefield 11kV Transformer 2 X16</t>
  </si>
  <si>
    <t>Nancefield 88kV Bus-Section 1, Circuit Breaker (120) X6 (RWB)</t>
  </si>
  <si>
    <t>Nancefield 88kV Orlando Incomer 1, VTs X3 (RWB)</t>
  </si>
  <si>
    <t>Nancefield 88kV Orlando Incomer 1, Circuit Breaker (105) X6 (RWB)</t>
  </si>
  <si>
    <t>Nancefield 88kV Orlando Incomer 1, Isolator (103 &amp; 104) X6 (RWB)</t>
  </si>
  <si>
    <t>Nancefield 88kV Transformer 2, Circuit Breaker (110) X6 (RWB)</t>
  </si>
  <si>
    <t>Nancefield 88kV Transformer 1 X4</t>
  </si>
  <si>
    <t>Nancefield 11kV Transformer 1 X16</t>
  </si>
  <si>
    <t>Nancefield SS, 200kVA, AUX TRF, Bay 3, 11kV/400V</t>
  </si>
  <si>
    <t>20932801/01</t>
  </si>
  <si>
    <t>Nancefield SS, 200kVA, AUX TRF, Bay 1, 11kV/400V</t>
  </si>
  <si>
    <t>20932801/02</t>
  </si>
  <si>
    <t>UZERN 550/600</t>
  </si>
  <si>
    <t>1ZSC 8718729</t>
  </si>
  <si>
    <t>342A</t>
  </si>
  <si>
    <t>763V</t>
  </si>
  <si>
    <t>1ZSC 8718728</t>
  </si>
  <si>
    <t>V III Y 350</t>
  </si>
  <si>
    <t>Nancefield SS, Bay 3</t>
  </si>
  <si>
    <t>Kalmin Transfix</t>
  </si>
  <si>
    <t>TX1-316D000243</t>
  </si>
  <si>
    <t>Nancefield SS, Bay 2</t>
  </si>
  <si>
    <t>TX1-316D000193</t>
  </si>
  <si>
    <t>Nancefield  88kV Orlando Incomer 2, Marshalling Kiosk</t>
  </si>
  <si>
    <t>Nancefield  88kV Transformer 3, Marshalling Kiosk</t>
  </si>
  <si>
    <t>Nancefield  88kV Orlando Incomer 1, Marshalling Kiosk</t>
  </si>
  <si>
    <t>Nancefield  88kV Transformer 1, Marshalling Kiosk</t>
  </si>
  <si>
    <t>Nancefield  88kV Transformer 3, 400V Marshalling Interface Box</t>
  </si>
  <si>
    <t>Nancefield  88kV Transformer 2, 400V Marshalling Interface Box</t>
  </si>
  <si>
    <t>Nancefield 88/11kV Standby Board 2 Room, Transformer Incomer 2 (2T0), Sensor Input (Bay 18)</t>
  </si>
  <si>
    <t>VAM10LDSE</t>
  </si>
  <si>
    <t>Nancefield 88/11kV Standby Board 2 Room, Transformer Incomer 2 (2T0), Current Transformer (Bay 18)</t>
  </si>
  <si>
    <t>VAM4CDSE</t>
  </si>
  <si>
    <t>Nancefield 88/11kV Standby Board 2 Room, Standby Board Interconnector (2S0), Sensor Input (Bay 19)</t>
  </si>
  <si>
    <t>Nancefield 88/11kV Standby Board 2 Room, Standby Board Interconnector (2S0), Current Transformer (Bay 19)</t>
  </si>
  <si>
    <t>Nancefield 88/11kV Standby Board 2 Room, Test Terminals X2 (Bay 18&amp;19)</t>
  </si>
  <si>
    <t>Nancefield 88/11kV Feeder Board 3 Room, Slovo Park 1 (22L5), Sensor Input (Bay 22)</t>
  </si>
  <si>
    <t>Nancefield 88/11kV Feeder Board 3 Room, Bushkoppies 1 (26L5), Sensor Input (Bay 26)</t>
  </si>
  <si>
    <t>Nancefield 88/11kV Feeder Board 3 Room, Klipspruit West EXT 2 (30L5), Sensor Input (Bay 30)</t>
  </si>
  <si>
    <t>Nancefield 88/11kV Feeder Board 3 Room, Bushkoppies 2 (34L5), Sensor Input (Bay 34)</t>
  </si>
  <si>
    <t>Nancefield 88/11kV Feeder Board 3 Room, Transformer Incomer 3 (3T0), Arc Protection (Bay 36)</t>
  </si>
  <si>
    <t>Nancefield 88/11kV Feeder Board 3 Room, Transformer Incomer 3 (3T0), Test Terminal X1 (Bay 36)</t>
  </si>
  <si>
    <t>Nancefield 88/11kV Control Room, 11kV Bays 01 02, Main Overcurrent &amp; Earth Fault Protection IED, (Bay 1)</t>
  </si>
  <si>
    <t>Nancefield 88/11kV Control Room, 11kV Bays 01 02, Backup Directional Overcurrent Earth Fault &amp; Bay Control IED, (Bay 2)</t>
  </si>
  <si>
    <t>Nancefield 88/11kV Control Room, 11kV Bays 01 02, Overcurrent Earth Fault &amp; Bay Control IED (Ripple Control 1), (Bay 2)</t>
  </si>
  <si>
    <t>Nancefield 88/11kV Control Room, 11kV Bays 01 02, Test Terminals X6</t>
  </si>
  <si>
    <t>Nancefield 88/11kV Control Room, 11kV Bays 03 04 05, Overcurrent Earth Fault &amp; Bay Control IED, (Bay 3)</t>
  </si>
  <si>
    <t>Nancefield 88/11kV Control Room, 11kV Bays 03 04 05, Overcurrent Earth Fault &amp; Bay Control IED, (Bay 4)</t>
  </si>
  <si>
    <t>Nancefield 88/11kV Control Room, 11kV Bays 03 04 05, Overcurrent Earth Fault &amp; Bay Control IED, (Bay 5)</t>
  </si>
  <si>
    <t>Nancefield 88/11kV Control Room, 11kV Bays 03 04 05, Test Terminals X9</t>
  </si>
  <si>
    <t>Nancefield 88/11kV Control Room, 11kV Bays 07 08 09, Overcurrent Earth Fault &amp; Bay Control IED, (Bay 6)</t>
  </si>
  <si>
    <t>Nancefield 88/11kV Control Room, 11kV Bays 07 08 09, Overcurrent Earth Fault &amp; Bay Control IED, (Bay 7)</t>
  </si>
  <si>
    <t>Nancefield 88/11kV Control Room, 11kV Bays 07 08 09, Overcurrent Earth Fault &amp; Bay Control IED, (Bay 8)</t>
  </si>
  <si>
    <t>Nancefield 88/11kV Control Room, 11kV Bays 07 08 09, Test Terminals X9</t>
  </si>
  <si>
    <t>Nancefield 88/11kV Control Room, 11kV Bays 09 10, Overcurrent Earth Fault &amp; Bay Control IED (Bus-Section 1), (Bay 9)</t>
  </si>
  <si>
    <t>Nancefield 88/11kV Control Room, 11kV Bays 09 10, Overcurrent Earth Fault &amp; Bay Control IED, (Bay 10)</t>
  </si>
  <si>
    <t>Nancefield 88/11kV Control Room, 11kV Bays 09 10, Test Terminals X4</t>
  </si>
  <si>
    <t>Nancefield 88/11kV Control Room, 11kV Bays 11 12 13, Overcurrent Earth Fault &amp; Bay Control IED, (Bay 11)</t>
  </si>
  <si>
    <t>Nancefield 88/11kV Control Room, 11kV Bays 11 12 13, Overcurrent Earth Fault &amp; Bay Control IED, (Bay 12)</t>
  </si>
  <si>
    <t>Nancefield 88/11kV Control Room, 11kV Bays 11 12 13, Overcurrent Earth Fault &amp; Bay Control IED, (Bay 13)</t>
  </si>
  <si>
    <t>Nancefield 88/11kV Control Room, 11kV Bays 11 12 13, Test Terminals X9</t>
  </si>
  <si>
    <t>Nancefield 88/11kV Control Room, 11kV Bays 14 15 16, Overcurrent Earth Fault &amp; Bay Control IED, (Bay 14)</t>
  </si>
  <si>
    <t>Nancefield 88/11kV Control Room, 11kV Bays 14 15 16, Overcurrent Earth Fault &amp; Bay Control IED, (Bay 15)</t>
  </si>
  <si>
    <t>Nancefield 88/11kV Control Room, 11kV Bays 14 15 16, Overcurrent Earth Fault &amp; Bay Control IED, (Bay 16)</t>
  </si>
  <si>
    <t>Nancefield 88/11kV Control Room, 11kV Bays 14 15 16, Test Terminals X9</t>
  </si>
  <si>
    <t>Nancefield 88/11kV Control Room, 11kV Bays 17 18, Main Overcurrent &amp; Earth Fault Protection IED, (Bay 18)</t>
  </si>
  <si>
    <t>Nancefield 88/11kV Control Room, 11kV Bays 17 18, Backup Directional Overcurrent Earth Fault &amp; Bay Control IED (11kV Incomer 2), (Bay 18)</t>
  </si>
  <si>
    <t>Nancefield 88/11kV Control Room, 11kV Bays 17 18, Overcurrent Earth Fault &amp; Bay Control IED (Bus-Section 2), (Bay 17)</t>
  </si>
  <si>
    <t>Nancefield 88/11kV Control Room, 11kV Bays 17 18, Test Terminals X4</t>
  </si>
  <si>
    <t>Nancefield 88/11kV Control Room, 11kV Bays 19 20, Main Overcurrent &amp; Earth Fault Protection IED (Interconnector), (Bay 19)</t>
  </si>
  <si>
    <t>Nancefield 88/11kV Control Room, 11kV Bays 19 20, Backup Directional Overcurrent Earth Fault &amp; Bay Control IED, (Bay 19)</t>
  </si>
  <si>
    <t>Nancefield 88/11kV Control Room, 11kV Bays 19 20, Overcurrent Earth Fault &amp; Bay Control IED (Bus-Section 3), (Bay 20)</t>
  </si>
  <si>
    <t>Nancefield 88/11kV Control Room, 11kV Bays 19 20, Test Terminals X4</t>
  </si>
  <si>
    <t>Nancefield 88/11kV Control Room, 11kV Bays 21 22 23, Overcurrent Earth Fault &amp; Bay Control IED (Ripple Control 2), (Bay 21)</t>
  </si>
  <si>
    <t>Nancefield 88/11kV Control Room, 11kV Bays 21 22 23, Overcurrent Earth Fault &amp; Bay Control IED (Slovo Park 1), (Bay 22)</t>
  </si>
  <si>
    <t>Nancefield 88/11kV Control Room, 11kV Bays 21 22 23, Overcurrent Earth Fault &amp; Bay Control IED (Olifantsvlei 1), (Bay 23)</t>
  </si>
  <si>
    <t>Nancefield 88/11kV Control Room, 11kV Bays 21 22 23, Test Terminals X9</t>
  </si>
  <si>
    <t>Nancefield 88/11kV Control Room, 11kV Bays 24 25 26, Overcurrent Earth Fault &amp; Bay Control IED (Nancefield South), (Bay 24)</t>
  </si>
  <si>
    <t>Nancefield 88/11kV Control Room, 11kV Bays 24 25 26, Overcurrent Earth Fault &amp; Bay Control IED (Eldorado Park EXT 1), (Bay 25)</t>
  </si>
  <si>
    <t>Nancefield 88/11kV Control Room, 11kV Bays 24 25 26, Overcurrent Earth Fault &amp; Bay Control IED (Bushkoppies 1), (Bay 26)</t>
  </si>
  <si>
    <t>Nancefield 88/11kV Control Room, 11kV Bays 24 25 26, Test Terminals X9</t>
  </si>
  <si>
    <t>Nancefield 88/11kV Control Room, 11kV Bays 27 28, Overcurrent Earth Fault &amp; Bay Control IED (Eldorado Park Central), (Bay 27)</t>
  </si>
  <si>
    <t>Nancefield 88/11kV Control Room, 11kV Bays 27 28, Overcurrent Earth Fault &amp; Bay Control IED (Bus-Section), (Bay 28)</t>
  </si>
  <si>
    <t>Nancefield 88/11kV Control Room, 11kV Bays 27 28, Test Terminals X4</t>
  </si>
  <si>
    <t>Nancefield 88/11kV Control Room, 11kV Bays 29 30 31, Overcurrent Earth Fault &amp; Bay Control IED (Slovo Park 2), (Bay 29)</t>
  </si>
  <si>
    <t>Nancefield 88/11kV Control Room, 11kV Bays 29 30 31, Overcurrent Earth Fault &amp; Bay Control IED (Klipspruit West EXT 2), (Bay 30)</t>
  </si>
  <si>
    <t>Nancefield 88/11kV Control Room, 11kV Bays 29 30 31, Overcurrent Earth Fault &amp; Bay Control IED (Nancefield North), (Bay 31)</t>
  </si>
  <si>
    <t>Nancefield 88/11kV Control Room, 11kV Bays 29 30 31, Test Terminals X9</t>
  </si>
  <si>
    <t>Nancefield 88/11kV Control Room, 11kV Bays 32 33 34, Overcurrent Earth Fault &amp; Bay Control IED (Eldorado Park EXT 3), (Bay 32)</t>
  </si>
  <si>
    <t>Nancefield 88/11kV Control Room, 11kV Bays 32 33 34, Overcurrent Earth Fault &amp; Bay Control IED (Olifantsvlei 2), (Bay 33)</t>
  </si>
  <si>
    <t>Nancefield 88/11kV Control Room, 11kV Bays 32 33 34, Overcurrent Earth Fault &amp; Bay Control IED (Bushkoppies 2), (Bay 34)</t>
  </si>
  <si>
    <t>Nancefield 88/11kV Control Room, 11kV Bays 32 33 34, Test Terminals X9</t>
  </si>
  <si>
    <t>Nancefield 88/11kV Control Room, 11kV Bays 35 36, Main Overcurrent &amp; Earth Fault Protection IED (11kV Incomer 3), (Bay 36)</t>
  </si>
  <si>
    <t>Nancefield 88/11kV Control Room, 11kV Bays 35 36, Backup Directional Overcurrent Earth Fault &amp; Bay Control IED (11kV Incomer 3), (Bay 36)</t>
  </si>
  <si>
    <t>Nancefield 88/11kV Control Room, 11kV Bays 35 36, Overcurrent Earth Fault &amp; Bay Control IED (Eldorado Park South), (Bay 35)</t>
  </si>
  <si>
    <t>Nancefield 88/11kV Control Room, 11kV Bays 35 36, Test Terminals X6</t>
  </si>
  <si>
    <t>Nancefield 88/11kV Control Room, 88kV Busbar Protection, Zone 1&amp;2 Busbar Differential IED</t>
  </si>
  <si>
    <t>SEL487B</t>
  </si>
  <si>
    <t>Nancefield 88/11kV Control Room, 88kV Busbar Protection, Zone Busbar Differential IED</t>
  </si>
  <si>
    <t>Nancefield 88/11kV Control Room, 88kV Busbar Protection, Test Terminals X7</t>
  </si>
  <si>
    <t>Nancefield 88/11kV Control Room, 88kV Incomer 2, Main Line Current Differential IED</t>
  </si>
  <si>
    <t>Nancefield 88/11kV Control Room, 88kV Incomer 2, Backup Overcurrent Earth Fault &amp; Bay Control IED</t>
  </si>
  <si>
    <t>Nancefield 88/11kV Control Room, 88kV Incomer 2, Lockout 1 (M)</t>
  </si>
  <si>
    <t>MVAJ23 B1AB0755B</t>
  </si>
  <si>
    <t>Nancefield 88/11kV Control Room, 88kV Incomer 2, Lockout 1 (BU)</t>
  </si>
  <si>
    <t>Nancefield 88/11kV Control Room, 88kV Incomer 2, Test Terminals X4</t>
  </si>
  <si>
    <t>Nancefield 88/11kV Control Room, 88/11kV Transformer 3, Main Transformer Differential &amp; Ref IED</t>
  </si>
  <si>
    <t>Nancefield 88/11kV Control Room, 88/11kV Transformer 3, HV Backup Overcurrent Earth Fault &amp; Bay Control IED</t>
  </si>
  <si>
    <t>Nancefield 88/11kV Control Room, 88/11kV Transformer 3, Lockout 1 (M)</t>
  </si>
  <si>
    <t>Nancefield 88/11kV Control Room, 88/11kV Transformer 3, Lockout 1 (BU)</t>
  </si>
  <si>
    <t>Nancefield 88/11kV Control Room, 88/11kV Transformer 3, Automatic Voltage Regulator IED</t>
  </si>
  <si>
    <t>M15076571</t>
  </si>
  <si>
    <t>Nancefield 88/11kV Control Room, 88/11kV Transformer 3, MV Standby Earth Fault IED</t>
  </si>
  <si>
    <t>Nancefield 88/11kV Control Room, 88/11kV Transformer 3, Test Terminals X8</t>
  </si>
  <si>
    <t>Nancefield 88/11kV Control Room, 88kV Bus-Section 2, Main Overcurrent &amp; Earth Fault IED</t>
  </si>
  <si>
    <t>Nancefield 88/11kV Control Room, 88kV Bus-Section 2, Backup Overcurrent Earth Fault &amp; Bay Control IED</t>
  </si>
  <si>
    <t>Nancefield 88/11kV Control Room, 88kV Bus-Section 2, Lockout 1 (M)</t>
  </si>
  <si>
    <t>Nancefield 88/11kV Control Room, 88kV Bus-Section 2, Lockout 1 (BU)</t>
  </si>
  <si>
    <t>Nancefield 88/11kV Control Room, 88kV Bus-Section 2, Test Terminals X4</t>
  </si>
  <si>
    <t>Nancefield 88/11kV Control Room, 88/11kV Transformer 2, Main Transformer Differential &amp; Ref IED</t>
  </si>
  <si>
    <t>Nancefield 88/11kV Control Room, 88/11kV Transformer 2, HV Backup Overcurrent Earth Fault &amp; Bay Control IED</t>
  </si>
  <si>
    <t>Nancefield 88/11kV Control Room, 88/11kV Transformer 2, Lockout 1 (M)</t>
  </si>
  <si>
    <t>Nancefield 88/11kV Control Room, 88/11kV Transformer 2, Lockout 1 (BU)</t>
  </si>
  <si>
    <t>Nancefield 88/11kV Control Room, 88/11kV Transformer 2, Automatic Voltage Regulator IED</t>
  </si>
  <si>
    <t>M15076570</t>
  </si>
  <si>
    <t>Nancefield 88/11kV Control Room, 88/11kV Transformer 2, MV Standby Earth Fault IED</t>
  </si>
  <si>
    <t>Nancefield 88/11kV Control Room, 88/11kV Transformer 2, Test Terminals X8</t>
  </si>
  <si>
    <t>Nancefield 88/11kV Control Room, 88kV Bus-Section 1, Main Overcurrent &amp; Earth Fault IED</t>
  </si>
  <si>
    <t>Nancefield 88/11kV Control Room, 88kV Bus-Section 1, Backup Overcurrent Earth Fault &amp; Bay Control IED</t>
  </si>
  <si>
    <t>Nancefield 88/11kV Control Room, 88kV Bus-Section 1, Lockout 1 (M)</t>
  </si>
  <si>
    <t>Nancefield 88/11kV Control Room, 88kV Bus-Section 1, Lockout 1 (BU)</t>
  </si>
  <si>
    <t>Nancefield 88/11kV Control Room, 88kV Bus-Section 1, Test Terminals X4</t>
  </si>
  <si>
    <t>Nancefield 88/11kV Control Room, 88/11kV Transformer 1, Main Transformer Differential &amp; Ref IED</t>
  </si>
  <si>
    <t>Nancefield 88/11kV Control Room, 88/11kV Transformer 1, HV Backup Overcurrent Earth Fault &amp; Bay Control IED</t>
  </si>
  <si>
    <t>Nancefield 88/11kV Control Room, 88/11kV Transformer 1, Lockout 1 (M)</t>
  </si>
  <si>
    <t>Nancefield 88/11kV Control Room, 88/11kV Transformer 1, Lockout 1 (BU)</t>
  </si>
  <si>
    <t>Nancefield 88/11kV Control Room, 88/11kV Transformer 1, Automatic Voltage Regulator IED</t>
  </si>
  <si>
    <t>M15076569</t>
  </si>
  <si>
    <t>Nancefield 88/11kV Control Room, 88/11kV Transformer 1, MV Standby Earth Fault IED</t>
  </si>
  <si>
    <t>Nancefield 88/11kV Control Room, 88/11kV Transformer 1, Test Terminals X8</t>
  </si>
  <si>
    <t>Nancefield 88/11kV Control Room, 88kV Incomer 1, Main Line Current Differential IED</t>
  </si>
  <si>
    <t>Nancefield 88/11kV Control Room, 88kV Incomer 1, Backup Overcurrent Earth Fault &amp; Bay Control IED</t>
  </si>
  <si>
    <t>Nancefield 88/11kV Control Room, 88kV Incomer 1, Lockout 1 (M)</t>
  </si>
  <si>
    <t>Nancefield 88/11kV Control Room, 88kV Incomer 1, Lockout 1 (BU)</t>
  </si>
  <si>
    <t>Nancefield 88/11kV Control Room, 88kV Incomer 1, Test Terminals X4</t>
  </si>
  <si>
    <t>Nancefield SS Control Room, Fire Alarm System</t>
  </si>
  <si>
    <t>Nancefield SS Control Room, Security Black Panel</t>
  </si>
  <si>
    <t>Nancefield SS Ripple Control Room, Coupling Cell 1</t>
  </si>
  <si>
    <t>S125705</t>
  </si>
  <si>
    <t>Nancefield SS Ripple Control Room, Coupling Cell 2</t>
  </si>
  <si>
    <t>S125706</t>
  </si>
  <si>
    <t>Nancefield 88/11kV Control Room, Quality of Supply Panel 1, 11kV Feeders 2-8 &amp; 10-16 X14</t>
  </si>
  <si>
    <t>iSTAT M253</t>
  </si>
  <si>
    <t>Nancefield 88/11kV Control Room, Quality of Supply Panel 1, Test Terminals X28</t>
  </si>
  <si>
    <t>Nancefield 88/11kV Control Room, Quality of Supply Panel 3, 11kV Feeders 38-44 &amp; 46-52 X14</t>
  </si>
  <si>
    <t>Nancefield 88/11kV Control Room, Quality of Supply Panel 3, Test Terminals X28</t>
  </si>
  <si>
    <t>Nancefield 88/11kV Control Room, Tariff Metering Panel, 88kV Feeder 1 Meter Main</t>
  </si>
  <si>
    <t>Iskra</t>
  </si>
  <si>
    <t>67 027 824</t>
  </si>
  <si>
    <t>Nancefield 88/11kV Control Room, Tariff Metering Panel, 88kV Feeder 1 Meter Check</t>
  </si>
  <si>
    <t>67 027 822</t>
  </si>
  <si>
    <t>Nancefield 88/11kV Control Room, Tariff Metering Panel, 88kV Feeder 2 Meter Main</t>
  </si>
  <si>
    <t>67 027 825</t>
  </si>
  <si>
    <t>Nancefield 88/11kV Control Room, Tariff Metering Panel, 88kV Feeder 2 Meter Check</t>
  </si>
  <si>
    <t>67 027 823</t>
  </si>
  <si>
    <t>Nancefield 88/11kV Control Room, Tariff Metering Panel, Test Terminals X8</t>
  </si>
  <si>
    <t>Nancefield 88/11kV Control Room, 11kV Bays 09 10, Ethernet Switch</t>
  </si>
  <si>
    <t>PowerTrans-7728</t>
  </si>
  <si>
    <t>TAEKD1025901</t>
  </si>
  <si>
    <t>Nancefield 88/11kV Control Room, 11kV Bays 19 20, Ethernet Switch</t>
  </si>
  <si>
    <t>PowerTrans-7729</t>
  </si>
  <si>
    <t>TAEKD1025715</t>
  </si>
  <si>
    <t>Nancefield 88/11kV Control Room, 11kV Bays 27 28, Ethernet Switch</t>
  </si>
  <si>
    <t>PowerTrans-7730</t>
  </si>
  <si>
    <t>TAFAD1035404</t>
  </si>
  <si>
    <t>Nancefield 88/11kV Control Room, RTU Panel, GPS Synchronised Clock</t>
  </si>
  <si>
    <t>Nancefield 88/11kV Control Room, RTU Panel, Time Automation Controller</t>
  </si>
  <si>
    <t>Nancefield 88/11kV Control Room, 88kV Bus-Section 2, Ethernet Switch</t>
  </si>
  <si>
    <t>TAEKD1025876</t>
  </si>
  <si>
    <t>Nancefield 88/11kV Control Room, 88kV Bus-Section 1, Ethernet Switch</t>
  </si>
  <si>
    <t>PowerTrans-7731</t>
  </si>
  <si>
    <t>TAEKD1025894</t>
  </si>
  <si>
    <t>Nancefield 88/11kV Control Room, Fox Panel</t>
  </si>
  <si>
    <t>FOX-615</t>
  </si>
  <si>
    <t>Nancefield SS Ripple Control Room (X2 Panels)</t>
  </si>
  <si>
    <t>Nancefield 88/11kV Control Room, 400/230V AC Board</t>
  </si>
  <si>
    <t>Nancefield 88/11kV Control Room, Battery Charger Unit 1</t>
  </si>
  <si>
    <t>160264/1</t>
  </si>
  <si>
    <t>380/400VAC</t>
  </si>
  <si>
    <t>Nancefield 88/11kV Control Room, Distribution Board 1 &amp; 2</t>
  </si>
  <si>
    <t xml:space="preserve">DB110/032 </t>
  </si>
  <si>
    <t>160264B</t>
  </si>
  <si>
    <t>Nancefield 88/11kV Control Room, Battery Charger Unit 2</t>
  </si>
  <si>
    <t>160264/2</t>
  </si>
  <si>
    <t>Nancefield 88/11kV Control Room, 50V DC Battery Charger Unit</t>
  </si>
  <si>
    <t>1V04820/001</t>
  </si>
  <si>
    <t>151075C/2</t>
  </si>
  <si>
    <t>230/250VAC</t>
  </si>
  <si>
    <t>Nancefield 88/11kV Battery Room X184 Cells</t>
  </si>
  <si>
    <t>Code:1510</t>
  </si>
  <si>
    <t>Nancefield 88/11kV Battery Room X40 Cells</t>
  </si>
  <si>
    <t>MC 55P</t>
  </si>
  <si>
    <t>Code:1511</t>
  </si>
  <si>
    <t>Soweto Local 88/11kV Substation</t>
  </si>
  <si>
    <t>Orlando Depot</t>
  </si>
  <si>
    <t>27°55'23.9" E</t>
  </si>
  <si>
    <t>26°15'07.8" S</t>
  </si>
  <si>
    <t>Soweto Local 88/11kV 11kV Switchboard Room 1, RMU 1</t>
  </si>
  <si>
    <t>SBV4/800/25/3</t>
  </si>
  <si>
    <t>23566/15</t>
  </si>
  <si>
    <t>Soweto Local 88/11kV 11kV Switchboard Room 1, 11kV Incomer 1 (1T0), (Bay 1)</t>
  </si>
  <si>
    <t>SBV4/2000/31.5/S1</t>
  </si>
  <si>
    <t>14175/2007</t>
  </si>
  <si>
    <t>Soweto Local 88/11kV 11kV Switchboard Room 1, Baragwanath Hospital 1 11kv Dist. (2L5), (Bay 2)</t>
  </si>
  <si>
    <t>10260/2006</t>
  </si>
  <si>
    <t>Soweto Local 88/11kV 11kV Switchboard Room 1, Baragwanath Hospital 2 11kv Dist. (3L5), (Bay 3)</t>
  </si>
  <si>
    <t>10261/2006</t>
  </si>
  <si>
    <t>Soweto Local 88/11kV 11kV Switchboard Room 1, Orlando/Ekhaya No. 4 11kv Dist. (4L5), (Bay 4)</t>
  </si>
  <si>
    <t>10255/2006</t>
  </si>
  <si>
    <t>Soweto Local 88/11kV 11kV Switchboard Room 1, Orlando/Ekhaya No. 5 11kv Dist. (5L5), (Bay 5)</t>
  </si>
  <si>
    <t>10259/2006</t>
  </si>
  <si>
    <t>Soweto Local 88/11kV 11kV Switchboard Room 1, Orlando/Ekhaya No. 6 11kv Dist. (6L5), (Bay 6)</t>
  </si>
  <si>
    <t>10256/2006</t>
  </si>
  <si>
    <t>Soweto Local 88/11kV 11kV Switchboard Room 1, Orlando/Ekhaya No. 2 11kv Dist. (7L5), (Bay 7)</t>
  </si>
  <si>
    <t>10254/2006</t>
  </si>
  <si>
    <t>Soweto Local 88/11kV 11kV Switchboard Room 1, Orlando/Ekhaya No. 1 11kv Dist. (8L5), (Bay 8)</t>
  </si>
  <si>
    <t>10258/2006</t>
  </si>
  <si>
    <t>Soweto Local 88/11kV 11kV Switchboard Room 1, UJ 11kv Dist. (9L5), (Bay 9)</t>
  </si>
  <si>
    <t>10257/2006</t>
  </si>
  <si>
    <t>Soweto Local 88/11kV 11kV Switchboard Room 1, 11kV Bus-Section (1C0), (Bay 10)</t>
  </si>
  <si>
    <t>Soweto Local 88/11kV 11kV Switchboard Room 1, 11kV Incomer 1 (1T0), (Bay 11)</t>
  </si>
  <si>
    <t>Soweto Local 88/11kV 11kV Switchboard Room 1, RMU 2</t>
  </si>
  <si>
    <t>23564/15</t>
  </si>
  <si>
    <t>Soweto Local 88/11kV 20kV Switch Board Room 2, Bus-Section 2, (Bay 7)</t>
  </si>
  <si>
    <t>Soweto Local 88/11kV 20kV Switch Board Room 2, Soweto Local 2, (Bay 8)</t>
  </si>
  <si>
    <t>Soweto Local 88/11kV 20kV Switch Board Room 2, Baragwanath 2, (Bay 9)</t>
  </si>
  <si>
    <t>Soweto Local 88/11kV 20kV Switch Board Room 2, Delta/Orlando/Ridge/Soweto 2, (Bay 10)</t>
  </si>
  <si>
    <t>Soweto Local 88/11kV 20kV Switch Board Room 2, No Label Dist., (Bay 11)</t>
  </si>
  <si>
    <t>Soweto Local 88/11kV 20kV Switch Board Room 2, No Label Dist., (Bay 12)</t>
  </si>
  <si>
    <t>Soweto Local 88kV Transformer 1 (Old HV Yard), Earth Switch</t>
  </si>
  <si>
    <t>ABB 96 E/S</t>
  </si>
  <si>
    <t>0 3 / 7952</t>
  </si>
  <si>
    <t>Soweto Local 88kV Transformer 1 (Old HV Yard), Line Isolator</t>
  </si>
  <si>
    <t>Soweto Local 88kV Orlando 1, Incoming Isolator 1 (103)</t>
  </si>
  <si>
    <t>Soweto Local 88kV Orlando 1, Circuit Breaker No. 1</t>
  </si>
  <si>
    <t>Oerlikon</t>
  </si>
  <si>
    <t>982601H014</t>
  </si>
  <si>
    <t>Soweto Local 88kV Transformer 1, Isolator (114)</t>
  </si>
  <si>
    <t>Soweto Local 88kV Ridge 2, Incoming Isolator 2 (203)</t>
  </si>
  <si>
    <t>DSB 120/2500</t>
  </si>
  <si>
    <t>0 3 / 24456</t>
  </si>
  <si>
    <t>Soweto Local 88kV Ridge 2, Earth Switch (201)</t>
  </si>
  <si>
    <t>AEB 120 E/S</t>
  </si>
  <si>
    <t>Soweto Local 88kV Ridge 2, Circuit Breaker (205)</t>
  </si>
  <si>
    <t>GL 312 F1/4031 P</t>
  </si>
  <si>
    <t>10005-10-2035520/2</t>
  </si>
  <si>
    <t>Soweto Local 88kV Transformer 2, Isolator (214)</t>
  </si>
  <si>
    <t>Soweto Local SS, 10MVA, Bay 1, 88/6.6kV (Old HV Yard)</t>
  </si>
  <si>
    <t>88/6.6kV</t>
  </si>
  <si>
    <t>Soweto Local SS, 30MVA, Bay 1, 88/11kV</t>
  </si>
  <si>
    <t>Pauwels Trafo Asia</t>
  </si>
  <si>
    <t>0 3P0027</t>
  </si>
  <si>
    <t>88/11kV</t>
  </si>
  <si>
    <t>Soweto Local SS, 40MVA, Bay 2, 88/11kV</t>
  </si>
  <si>
    <t>T-2285</t>
  </si>
  <si>
    <t>Soweto Local 88kV Transformer 1, Red Phase</t>
  </si>
  <si>
    <t>Soweto Local 88kV Transformer 1, White Phase</t>
  </si>
  <si>
    <t>Soweto Local 88kV Transformer 1, Blue Phase</t>
  </si>
  <si>
    <t>Soweto Local 88kV Transformer 2, Red Phase</t>
  </si>
  <si>
    <t>Soweto Local 88kV Transformer 2, White Phase</t>
  </si>
  <si>
    <t>Soweto Local 88kV Transformer 2, Blue Phase</t>
  </si>
  <si>
    <t>Soweto Local 88kV Orlando 1, Red Phase</t>
  </si>
  <si>
    <t>Soweto Local 88kV Orlando 1, White Phase</t>
  </si>
  <si>
    <t>Soweto Local 88kV Orlando 1, Blue Phase</t>
  </si>
  <si>
    <t>Soweto Local 88kV Ridge 2, Red Phase</t>
  </si>
  <si>
    <t>Soweto Local 88kV Ridge 2, White Phase</t>
  </si>
  <si>
    <t>Soweto Local 88kV Ridge 2, Blue Phase</t>
  </si>
  <si>
    <t>Soweto Local 88kV Transformer 1 (Old HV Yard) X3</t>
  </si>
  <si>
    <t>Soweto Local 88kV Transformer 1 X3</t>
  </si>
  <si>
    <t>Soweto Local 11kV Transformer 1 X1</t>
  </si>
  <si>
    <t>Soweto Local 88kV Ridge 2, Incoming Isolator &amp; Earth Switch X6</t>
  </si>
  <si>
    <t>Soweto Local 88kV Transformer 2 X3</t>
  </si>
  <si>
    <t>Soweto Local 11kV Transformer 2 X3</t>
  </si>
  <si>
    <t>Soweto Local 88kV Transformer 1 (Old HV Yard)  X9</t>
  </si>
  <si>
    <t>Soweto Local Auxiliary Transformer 1 X4</t>
  </si>
  <si>
    <t>Soweto Local 88kV Orlando 1, Incoming Isolator 1 (103) X9</t>
  </si>
  <si>
    <t>Soweto Local 88kV Orlando 1, CTs X3</t>
  </si>
  <si>
    <t>Soweto Local 88kV Orlando 1, Circuit Breaker No. 1 X6</t>
  </si>
  <si>
    <t>Soweto Local 88kV Transformer 1, VTs X3</t>
  </si>
  <si>
    <t>Soweto Local 88kV Transformer 1, Isolator (114) X9</t>
  </si>
  <si>
    <t>Soweto Local 11kV Tranformer 1 X8</t>
  </si>
  <si>
    <t>Soweto Local 88kV Ridge 2, Supporting Structures X3 (RWB)</t>
  </si>
  <si>
    <t>Soweto Local 88kV Ridge 2, Incoming Isolator &amp; Earth Switch X9</t>
  </si>
  <si>
    <t>Soweto Local 88kV Ridge 2, CTs X3</t>
  </si>
  <si>
    <t>Soweto Local 88kV Ridge 2, Circuit Breaker (205) X6</t>
  </si>
  <si>
    <t>Soweto Local 88kV Transformer 2, VTs X3</t>
  </si>
  <si>
    <t>Soweto Local 88kV Transformer 2, Isolator (214) X9</t>
  </si>
  <si>
    <t>Soweto Local 88kV Transformer 2 X4</t>
  </si>
  <si>
    <t>Soweto Local 11kV Tranformer 2 X7</t>
  </si>
  <si>
    <t>Soweto Local SS, 100kVA, AUX TRF, Bay 1, 11kV/400V (Old HV Yard)</t>
  </si>
  <si>
    <t>NEC TOG 000</t>
  </si>
  <si>
    <t>11kV/400V</t>
  </si>
  <si>
    <t>Completely Burnt</t>
  </si>
  <si>
    <t>MS III 300Y</t>
  </si>
  <si>
    <t>V III 350 Y</t>
  </si>
  <si>
    <t>Soweto Local Transformer 1, Marshalling Kiosk</t>
  </si>
  <si>
    <t>Soweto Local Transformer 2, Marshalling Kiosk</t>
  </si>
  <si>
    <t>Soweto Local 88/11kV Control Room, Bus Coupler, Overcurrent Protection Relay</t>
  </si>
  <si>
    <t>Soweto Local 88/11kV Control Room, Bus Coupler, Test Terminals X4</t>
  </si>
  <si>
    <t>Soweto Local 88/11kV Control Room, Soweto Local 1, Overcurrent Protection Relay</t>
  </si>
  <si>
    <t>Soweto Local 88/11kV Control Room, Soweto Local 1, Earth fault Protection Relay</t>
  </si>
  <si>
    <t>Soweto Local 88/11kV Control Room, Soweto Local 1, (Tripping Relay)</t>
  </si>
  <si>
    <t>Soweto Local 88/11kV Control Room, Soweto Local 1, Intertripping Relay</t>
  </si>
  <si>
    <t>Soweto Local 88/11kV Control Room, Soweto Local 1, Test Terminals X4</t>
  </si>
  <si>
    <t>Soweto Local 88/11kV Control Room, 88/20.5kV Tap Change Panel Transformer 1, Cooler Failure Alarm</t>
  </si>
  <si>
    <t>TAI</t>
  </si>
  <si>
    <t>Soweto Local 88/11kV Control Room, 88/20.5kV Tap Change Panel Transformer 1, Buchholz Alarm</t>
  </si>
  <si>
    <t>Soweto Local 88/11kV Control Room, 88/20.5kV Tap Change Panel Transformer 1, Temperature Alarm</t>
  </si>
  <si>
    <t>Soweto Local 88/11kV Control Room, 88/20.5kV Tap Change Panel Transformer 1, Tap Change Failure Alarm</t>
  </si>
  <si>
    <t>Soweto Local 88/11kV Control Room, 88/20.5kV Tap Change Panel Transformer 1, Earth Transformer Bulchholz Alarm Alarm</t>
  </si>
  <si>
    <t>Soweto Local 88/11kV Control Room, 88/20.5kV Tap Change Panel Transformer 1, (Relay)</t>
  </si>
  <si>
    <t>Soweto Local 88/11kV Control Room, 88/20.5kV Tap Change Panel Transformer 1, Oil Pressure Alarm</t>
  </si>
  <si>
    <t>Instantaneous Transformer Alarm</t>
  </si>
  <si>
    <t>Soweto Local 88/11kV Control Room, 88/20.5kV Tap Change Panel Transformer 1, Earthing Transformer Temperature Alarm</t>
  </si>
  <si>
    <t>Soweto Local 88/11kV Control Room, 88/20.5kV Tap Change Panel Transformer 1, Blue &amp; White &amp; Red Buchholz Trip X3</t>
  </si>
  <si>
    <t>Soweto Local 88/11kV Control Room, Orlando 1, Overcurrent Protection Relay</t>
  </si>
  <si>
    <t>Soweto Local 88/11kV Control Room, Orlando 1, Earth Fault Protection Relay</t>
  </si>
  <si>
    <t>Soweto Local 88/11kV Control Room, Orlando 1, Standby Earth Fault Protection Relay</t>
  </si>
  <si>
    <t>PG</t>
  </si>
  <si>
    <t>Soweto Local 88/11kV Control Room, Orlando 1, Tripping Relay</t>
  </si>
  <si>
    <t>ATA</t>
  </si>
  <si>
    <t>Soweto Local 88/11kV Control Room, Orlando 1, (Tripping Relay)</t>
  </si>
  <si>
    <t>Soweto Local 88/11kV Control Room, Orlando 1, Synchronising Relay</t>
  </si>
  <si>
    <t>PP2</t>
  </si>
  <si>
    <t>Soweto Local 88/11kV Control Room, Orlando 1, (Relay)</t>
  </si>
  <si>
    <t>Soweto Local 88/11kV Control Room, Orlando 1, Voltage Paralleling Relay</t>
  </si>
  <si>
    <t>APA</t>
  </si>
  <si>
    <t>Soweto Local 88/11kV Control Room, Orlando 1, Test Terminals X4</t>
  </si>
  <si>
    <t>Soweto Local 88/11kV Control Room, Baragwanath 1, Overcurrent Protection Relay</t>
  </si>
  <si>
    <t>Soweto Local 88/11kV Control Room, Baragwanath 1, Earth Fault Protection Relay</t>
  </si>
  <si>
    <t>Soweto Local 88/11kV Control Room, Baragwanath 1, No Label (Tripping Relay)</t>
  </si>
  <si>
    <t>Soweto Local 88/11kV Control Room, Baragwanath 1, Intertripping Relay</t>
  </si>
  <si>
    <t>Soweto Local 88/11kV Control Room, Baragwanath 1, Test Terminals X4</t>
  </si>
  <si>
    <t>Soweto Local 88/11kV Control Room, Jabavu 1 (185), Overcurrent Protection Relay</t>
  </si>
  <si>
    <t>Soweto Local 88/11kV Control Room, Jabavu 1 (185), Earth Fault Protection Relay</t>
  </si>
  <si>
    <t>Soweto Local 88/11kV Control Room, Jabavu 1 (185), No Label (Tripping Relay)</t>
  </si>
  <si>
    <t>Soweto Local 88/11kV Control Room, Jabavu 1 (185), Intertripping Relay</t>
  </si>
  <si>
    <t>Soweto Local 88/11kV Control Room, Jabavu 1 (185), Test Terminals X4</t>
  </si>
  <si>
    <t>Soweto Local 88/11kV Control Room, Bus-Section 1, Overcurrent Protection Relay</t>
  </si>
  <si>
    <t>Soweto Local 88/11kV Control Room, Bus-Section 1, Earth Fault Protection Relay</t>
  </si>
  <si>
    <t>Soweto Local 88/11kV Control Room, Bus-Section 1, Instantaneous Check Alarm</t>
  </si>
  <si>
    <t>Instantaneous Check Alarm</t>
  </si>
  <si>
    <t>Soweto Local 88/11kV Control Room, Bus-Section 1, Test Terminals X3</t>
  </si>
  <si>
    <t>Soweto Local 88/11kV Control Room, Bus-Section 2, Overcurrent Protection Relay</t>
  </si>
  <si>
    <t>Soweto Local 88/11kV Control Room, Bus-Section 2, Earth Fault Protection Relay</t>
  </si>
  <si>
    <t>Soweto Local 88/11kV Control Room, Bus-Section 2, Test Terminals X3</t>
  </si>
  <si>
    <t>Soweto Local 88/11kV Control Room, Soweto Local 2, Overcurrent Protection Relay</t>
  </si>
  <si>
    <t>Soweto Local 88/11kV Control Room, Soweto Local 2, Earth fault Protection Relay</t>
  </si>
  <si>
    <t>Soweto Local 88/11kV Control Room, Soweto Local 2, (Tripping Relay)</t>
  </si>
  <si>
    <t>Soweto Local 88/11kV Control Room, Soweto Local 2, Intertripping Relay</t>
  </si>
  <si>
    <t>Soweto Local 88/11kV Control Room, Soweto Local 2, Test Terminals X4</t>
  </si>
  <si>
    <t>Soweto Local 88/11kV Control Room, Baragwanath 2, Overcurrent Protection Relay</t>
  </si>
  <si>
    <t>Soweto Local 88/11kV Control Room, Baragwanath 2, Earth Fault Protection Relay</t>
  </si>
  <si>
    <t>Soweto Local 88/11kV Control Room, Baragwanath 2, No Label (Tripping Relay)</t>
  </si>
  <si>
    <t>Soweto Local 88/11kV Control Room, Baragwanath 2, Intertripping Relay</t>
  </si>
  <si>
    <t>Soweto Local 88/11kV Control Room, Baragwanath 2, Test Terminals X4</t>
  </si>
  <si>
    <t>Soweto Local 88/11kV Control Room, Del/Orl/Rid/San/Cot 2, Overcurrent Protection Relay</t>
  </si>
  <si>
    <t>Soweto Local 88/11kV Control Room, Del/Orl/Rid/San/Cot 2, Intertripping Relay</t>
  </si>
  <si>
    <t>Soweto Local 88/11kV Control Room, Del/Orl/Rid/San/Cot 2, Earth Fault Protection Relay</t>
  </si>
  <si>
    <t>Soweto Local 88/11kV Control Room, Del/Orl/Rid/San/Cot 2, Standby Earth Fault Protection Relay</t>
  </si>
  <si>
    <t>Soweto Local 88/11kV Control Room, Del/Orl/Rid/San/Cot 2, Tripping Relay</t>
  </si>
  <si>
    <t>Soweto Local 88/11kV Control Room, Del/Orl/Rid/San/Cot 2, Synchronising Relay X3</t>
  </si>
  <si>
    <t>Soweto Local 88/11kV Control Room, Del/Orl/Rid/San/Cot 2, (Relay)</t>
  </si>
  <si>
    <t>Soweto Local 88/11kV Control Room, Del/Orl/Rid/San/Cot 2, Voltage Paralleling Relay</t>
  </si>
  <si>
    <t>Soweto Local 88/11kV Control Room, Del/Orl/Rid/San/Cot 2, Test Terminals X4</t>
  </si>
  <si>
    <t>Soweto Local 88/11kV Control Room, 88/20.5kV Tap Change Panel Transformer 2, Cooler Failure Alarm</t>
  </si>
  <si>
    <t>Soweto Local 88/11kV Control Room, 88/20.5kV Tap Change Panel Transformer 2, Instantaneous Ckeck Alarm</t>
  </si>
  <si>
    <t>Instantaneous Ckeck Alarm</t>
  </si>
  <si>
    <t>Soweto Local 88/11kV Control Room, 88/20.5kV Tap Change Panel Transformer 2, Banks out of Step Alarm</t>
  </si>
  <si>
    <t xml:space="preserve">Soweto Local 88/11kV Control Room, 88/20.5kV Tap Change Panel Transformer 2, Earth Transformer Bulchholz Alarm </t>
  </si>
  <si>
    <t>Soweto Local 88/11kV Control Room, 88/20.5kV Tap Change Panel Transformer 2, Combi Timer</t>
  </si>
  <si>
    <t>S117166920</t>
  </si>
  <si>
    <t>Soweto Local 88/11kV Control Room, 88/20.5kV Tap Change Panel Transformer 2, Oil Pressure Alarm</t>
  </si>
  <si>
    <t>Soweto Local 88/11kV Control Room, 88/20.5kV Tap Change Panel Transformer 2, Earthing Transformer Temperature Alarm</t>
  </si>
  <si>
    <t>Soweto Local 88/11kV Control Room, 88/20.5kV Tap Change Panel Transformer 2, Blue &amp; White &amp; Red Buchholz Trip X3</t>
  </si>
  <si>
    <t>Soweto Local 88/11kV Control Room, 88/20.5kV Tap Change Panel Transformer 2, (Relay)</t>
  </si>
  <si>
    <t>Soweto Local 88/11kV Control Room, Jabavu 2 (185), Overcurrent Protection Relay</t>
  </si>
  <si>
    <t>Soweto Local 88/11kV Control Room, Jabavu 2 (185), Earth Fault Protection Relay</t>
  </si>
  <si>
    <t>Soweto Local 88/11kV Control Room, Jabavu 2 (185), No Label (Tripping Relay)</t>
  </si>
  <si>
    <t>Soweto Local 88/11kV Control Room, Jabavu 2 (185), Intertripping Relay</t>
  </si>
  <si>
    <t>Soweto Local 88/11kV Control Room, Jabavu 2 (185), Test Terminals X4</t>
  </si>
  <si>
    <t>Soweto Local 88/11kV Control Room, Master Relays, Overcurrent Protection Relay</t>
  </si>
  <si>
    <t>Soweto Local 88/11kV Control Room, Master Relays, Earth Fault Protection Relay</t>
  </si>
  <si>
    <t>Soweto Local 88/11kV Control Room, Mofolo 2, Overcurrent Protection Relay</t>
  </si>
  <si>
    <t>Soweto Local 88/11kV Control Room, Mofolo 2, Earth Fault Protection Relay</t>
  </si>
  <si>
    <t>Soweto Local 88/11kV Control Room, Mofolo 2, (Relay)</t>
  </si>
  <si>
    <t>GEC Measuremnets</t>
  </si>
  <si>
    <t>CAG37AF2009D5</t>
  </si>
  <si>
    <t>0 32269L</t>
  </si>
  <si>
    <t>Soweto Local 88/11kV Control room, Bus-Zone Protection Orlando 1&amp;2, Directional Overcurrent Protection Relay</t>
  </si>
  <si>
    <t xml:space="preserve">5A </t>
  </si>
  <si>
    <t>Soweto Local 88/11kV Control room, Bus-Zone Protection Orlando 1&amp;2, Tripping Relays</t>
  </si>
  <si>
    <t>VAJHIIBF2IA</t>
  </si>
  <si>
    <t>Soweto Local 88/11kV Control Room, RMU 1, Overcurrent &amp; Earth Fault Protection Relay</t>
  </si>
  <si>
    <t>Schneider Electrical</t>
  </si>
  <si>
    <t>P122B00Z112EA0</t>
  </si>
  <si>
    <t>QZ151440198</t>
  </si>
  <si>
    <t>24/250VDC</t>
  </si>
  <si>
    <t>Soweto Local 88/11kV Control Room, RMU 1, Test Terminals X2</t>
  </si>
  <si>
    <t>Soweto Local 88/11kV Control Room, Incomer 1, Overcurrent &amp; Earth Fault Protection Relay, (Bay 1)</t>
  </si>
  <si>
    <t>Soweto Local 88/11kV Control Room, Incomer 1, Intertrip Receive, (Bay 1)</t>
  </si>
  <si>
    <t>MVAJ23BD1GB0810</t>
  </si>
  <si>
    <t>Soweto Local 88/11kV Control Room, Incomer 1, Test Terminals X3, (Bay 1)</t>
  </si>
  <si>
    <t>Soweto Local 88/11kV Control Room, Baragwanath 1 11kv Dist., Overcurrent &amp; Earth Fault Protection Relay, (Bay 2)</t>
  </si>
  <si>
    <t>Soweto Local 88/11kV Control Room, Baragwanath 1 11kv Dist., Diff Protection, (Bay 2)</t>
  </si>
  <si>
    <t>2399613/01/07</t>
  </si>
  <si>
    <t>Soweto Local 88/11kV Control Room, Baragwanath 1 11kv Dist., Test Terminals X3, (Bay 2)</t>
  </si>
  <si>
    <t>Soweto Local 88/11kV Control Room, Baragwanath 2 11kv Dist., Overcurrent &amp; Earth Fault Protection Relay, (Bay 3)</t>
  </si>
  <si>
    <t>Soweto Local 88/11kV Control Room, Baragwanath 2 11kv Dist., Diff Protection, (Bay 3)</t>
  </si>
  <si>
    <t>48/150VDC</t>
  </si>
  <si>
    <t>Soweto Local 88/11kV Control Room, Baragwanath 2 11kv Dist., Test Terminals X3, (Bay 3)</t>
  </si>
  <si>
    <t>Soweto Local 88/11kV Control Room, Orlando/Ekhaya No. 4 11kv Dist., Overcurrent &amp; Earth Fault Protection Relay, (Bay 4)</t>
  </si>
  <si>
    <t>Soweto Local 88/11kV Control Room, Orlando/Ekhaya No. 4 11kv Dist., Diff Protection, (Bay 4)</t>
  </si>
  <si>
    <t>Soweto Local 88/11kV Control Room, Orlando/Ekhaya No. 4 11kv Dist., Test Terminals X3, (Bay 4)</t>
  </si>
  <si>
    <t>Soweto Local 88/11kV Control Room, Orlando/Ekhaya No. 5 11kv Dist., Overcurrent &amp; Earth Fault Protection Relay, (Bay 5)</t>
  </si>
  <si>
    <t>Soweto Local 88/11kV Control Room, Orlando/Ekhaya No. 5 11kv Dist., Diff Protection, (Bay 5)</t>
  </si>
  <si>
    <t>Soweto Local 88/11kV Control Room, Orlando/Ekhaya No. 5 11kv Dist., Test Terminals X3, (Bay 5)</t>
  </si>
  <si>
    <t>Soweto Local 88/11kV Control Room, Orlando/Ekhaya No. 6 (RMU00292) 11kv Dist., Overcurrent &amp; Earth Fault Protection Relay, (Bay 6)</t>
  </si>
  <si>
    <t>Soweto Local 88/11kV Control Room, Orlando/Ekhaya No. 6 (RMU00292) 11kv Dist., Diff Protection, (Bay 6)</t>
  </si>
  <si>
    <t>Soweto Local 88/11kV Control Room, Orlando/Ekhaya No. 6 (RMU00292) 11kv Dist., Test Terminals X3, (Bay 6)</t>
  </si>
  <si>
    <t>Soweto Local 88/11kV Control Room, Orlando/Ekhaya No. 2 11kv Dist., Overcurrent &amp; Earth Fault Protection Relay, (Bay 7)</t>
  </si>
  <si>
    <t>Soweto Local 88/11kV Control Room, Orlando/Ekhaya No. 2 11kv Dist., Intertrip Recieve, (Bay 7)</t>
  </si>
  <si>
    <t>Soweto Local 88/11kV Control Room, Orlando/Ekhaya No. 2 11kv Dist., Test Terminals X3, (Bay 7)</t>
  </si>
  <si>
    <t>Soweto Local 88/11kV Control Room, Orlando/Ekhaya No. 1 11kv Dist., Overcurrent &amp; Earth Fault Protection Relay, (Bay 8)</t>
  </si>
  <si>
    <t>Soweto Local 88/11kV Control Room, Orlando/Ekhaya No. 1 11kv Dist., Diff Protection, (Bay 8)</t>
  </si>
  <si>
    <t>Soweto Local 88/11kV Control Room, Orlando/Ekhaya No. 1 11kv Dist., Test Terminals X3, (Bay 8)</t>
  </si>
  <si>
    <t>Soweto Local 88/11kV Control Room, UJ 11kv Dist., Overcurrent &amp; Earth Fault Protection Relay, (Bay 9)</t>
  </si>
  <si>
    <t>Soweto Local 88/11kV Control Room, UJ 11kv Dist., Intertrip Recieve, (Bay 9)</t>
  </si>
  <si>
    <t>2399612/01/07</t>
  </si>
  <si>
    <t>Soweto Local 88/11kV Control Room, UJ 11kv Dist., Test Terminals X3, (Bay 9)</t>
  </si>
  <si>
    <t>Soweto Local 88/11kV Control Room, 11kV Bus-Section, Overcurrent &amp; Earth Fault Protection Relay, (Bay 10)</t>
  </si>
  <si>
    <t>Soweto Local 88/11kV Control Room, 11kV Bus-Section, Lockout 2, (Bay 10)</t>
  </si>
  <si>
    <t>MVAJ14D1GB0777B</t>
  </si>
  <si>
    <t>819711H</t>
  </si>
  <si>
    <t>Soweto Local 88/11kV Control Room, 11kV Bus-Section, Test Terminals X3, (Bay 10)</t>
  </si>
  <si>
    <t>Soweto Local 88/11kV Control Room, Incomer 2, Overcurrent &amp; Earth Fault Protection Relay, (Bay 11)</t>
  </si>
  <si>
    <t>Soweto Local 88/11kV Control Room, Incomer 2, Diff Protection, (Bay 11)</t>
  </si>
  <si>
    <t>Soweto Local 88/11kV Control Room, Incomer 2, Test Terminals X3, (Bay 11)</t>
  </si>
  <si>
    <t>Soweto Local 88/11kV Control Room, RMU 2, Overcurrent &amp; Earth Fault Protection Relay</t>
  </si>
  <si>
    <t>QZ151440167</t>
  </si>
  <si>
    <t>Soweto Local 88/11kV Control Room, RMU 2, Test Terminals X2</t>
  </si>
  <si>
    <t>Soweto Local 88/11kV Control Room, Transformer 1, Automatic Voltage Controller &amp; Tranformer Alarms and Control</t>
  </si>
  <si>
    <t>0 8020786</t>
  </si>
  <si>
    <t>Soweto Local 88/11kV Control Room, Transformer 1, Transformer Main Protection</t>
  </si>
  <si>
    <t>Soweto Local 88/11kV Control Room, Transformer 1, Lockout 1</t>
  </si>
  <si>
    <t>119957/2</t>
  </si>
  <si>
    <t>Soweto Local 88/11kV Control Room, Transformer 1, Intertrip Send/Recieve</t>
  </si>
  <si>
    <t>3A202K9(DBAAA(2M2B))</t>
  </si>
  <si>
    <t>121254/2</t>
  </si>
  <si>
    <t>Soweto Local 88/11kV Control Room, Transformer 1, Test Terminals X6</t>
  </si>
  <si>
    <t>Soweto Local 88/11kV Control Room, Transformer 2, Line Protection Relay</t>
  </si>
  <si>
    <t>Soweto Local 88/11kV Control Room, Transformer 2, Automatic Voltage Controller &amp; Tranformer Alarms and Control</t>
  </si>
  <si>
    <t>0 8052036</t>
  </si>
  <si>
    <t>Soweto Local 88/11kV Control Room, Transformer 2, Transformer Main Protection</t>
  </si>
  <si>
    <t>Soweto Local 88/11kV Control Room, Transformer 2, Lockout 1</t>
  </si>
  <si>
    <t>119957/1</t>
  </si>
  <si>
    <t>Soweto Local 88/11kV Control Room, Transformer 2, Intertrip Send/Recieve</t>
  </si>
  <si>
    <t>Soweto Local 88/11kV Control Room, Transformer 2, Test Terminals X6</t>
  </si>
  <si>
    <t>Soweto Local 88/11kV Control Room, Orlando 1 Protection, No Label</t>
  </si>
  <si>
    <t>VAASPEC262868/3</t>
  </si>
  <si>
    <t>Soweto Local 88/11kV Control Room, Orlando 1 Protection, Alarms</t>
  </si>
  <si>
    <t>Soweto Local 88/11kV Control Room, Orlando 1 Protection, Temperature &amp; Buchholz Trip</t>
  </si>
  <si>
    <t>VAA/SPEC16BF306A</t>
  </si>
  <si>
    <t>383529E</t>
  </si>
  <si>
    <t>Soweto Local 88/11kV Control Room, Orlando 1 Protection, Intertrip Send</t>
  </si>
  <si>
    <t>103114H</t>
  </si>
  <si>
    <t>Soweto Local 88/11kV Control Room, Orlando 1 Protection, Intertrip Receive</t>
  </si>
  <si>
    <t>DBM48F2501M</t>
  </si>
  <si>
    <t>0 64223R</t>
  </si>
  <si>
    <t>Soweto Local 88/11kV Control Room, Mimic Board (7 Mini Panels)</t>
  </si>
  <si>
    <t>Soweto Local SS Control Room, Alarm System</t>
  </si>
  <si>
    <t>Soweto Local SS Control Room, Telecontrol Junction Cubicle</t>
  </si>
  <si>
    <t>Soweto Local SS Control Room, RTU</t>
  </si>
  <si>
    <t>Soweto Local SS Control Room, Pilot Board</t>
  </si>
  <si>
    <t>Soweto Local 88/11kV Control Room</t>
  </si>
  <si>
    <t>1V11040A05</t>
  </si>
  <si>
    <t>0 5 / 0 3 2 3 2 / 1</t>
  </si>
  <si>
    <t>34A</t>
  </si>
  <si>
    <t>Soweto Local 88/11kV Control Room, Main DB (Mini-Panel)</t>
  </si>
  <si>
    <t>Soweto Local 88/11kV Control Room X85 Cells</t>
  </si>
  <si>
    <t>KPM 198 P</t>
  </si>
  <si>
    <t>Enerdale 88/11kV Substation</t>
  </si>
  <si>
    <t>James Street</t>
  </si>
  <si>
    <t>27°51'12.931" E</t>
  </si>
  <si>
    <t>26°24'36.983" S</t>
  </si>
  <si>
    <t>Ennerdale 88/11kV Feeder Board 6 Room, No Distributor Label, (Bay 20)</t>
  </si>
  <si>
    <t>12442/2010</t>
  </si>
  <si>
    <t>Ennerdale 88/11kV Feeder Board 6 Room, EXT 6 S/S Feeder 2, (Bay 21)</t>
  </si>
  <si>
    <t>12443/2010</t>
  </si>
  <si>
    <t>Ennerdale 88/11kV Feeder Board 6 Room, No Distributor Label, (Bay 22)</t>
  </si>
  <si>
    <t>12444/2010</t>
  </si>
  <si>
    <t>Ennerdale 88/11kV Feeder Board 6 Room, Meriting 2 Dist., (Bay 23)</t>
  </si>
  <si>
    <t>12445/2010</t>
  </si>
  <si>
    <t>Ennerdale 88/11kV Feeder Board 6 Room, Single/Thor Street, (Bay 24)</t>
  </si>
  <si>
    <t>12446/2010</t>
  </si>
  <si>
    <t>Ennerdale 88/11kV Feeder Board 6 Room, Percy S/S Feeder 2, (Bay 25)</t>
  </si>
  <si>
    <t>12447/2010</t>
  </si>
  <si>
    <t>Ennerdale 88/11kV Feeder Board 6 Room, Carina S/S Feeder 2, (Bay 26)</t>
  </si>
  <si>
    <t>12448/2010</t>
  </si>
  <si>
    <t>Ennerdale 88/11kV Feeder Board 6 Room, No Distributor Label, (Bay 27)</t>
  </si>
  <si>
    <t>12449/2010</t>
  </si>
  <si>
    <t>Ennerdale 88/11kV Feeder Board 6 Room, James Street, (Bay 28)</t>
  </si>
  <si>
    <t>12450/2010</t>
  </si>
  <si>
    <t>Ennerdale 88/11kV Feeder Board 6 Room, Meriting 1 Dist., (Bay 29)</t>
  </si>
  <si>
    <t>12451/2010</t>
  </si>
  <si>
    <t>Ennerdale 88/11kV Feeder Board 6 Room, No Distributor Label, (Bay 30)</t>
  </si>
  <si>
    <t>12455/2010</t>
  </si>
  <si>
    <t>Ennerdale 88/11kV Feeder Board 6 Room, EXT 6 S/S Feeder 1, (Bay 31)</t>
  </si>
  <si>
    <t>12453/2010</t>
  </si>
  <si>
    <t>Ennerdale 88/11kV Feeder Board 6 Room, No Distributor Label, (Bay 32)</t>
  </si>
  <si>
    <t>12454/2010</t>
  </si>
  <si>
    <t>Ennerdale 88/11kV Feeder Board 6 Room, Carina S/S Feeder 1, (Bay 33)</t>
  </si>
  <si>
    <t>12452/2010</t>
  </si>
  <si>
    <t>Ennerdale 88/11kV Feeder Board 6 Room, Percy S/S Feeder 1, (Bay 34)</t>
  </si>
  <si>
    <t>12456/2010</t>
  </si>
  <si>
    <t>Ennerdale 88/11kV Feeder Board 6 Room, No Distributor Label (6T0), (Bay 35)</t>
  </si>
  <si>
    <t>12457/2010</t>
  </si>
  <si>
    <t>Cables: 102</t>
  </si>
  <si>
    <t>Ennerdale 88/11kV Feeder Board 4 Room, No Distributor Label, (Bay 2S0)</t>
  </si>
  <si>
    <t>12439/2010</t>
  </si>
  <si>
    <t>Ennerdale 88/11kV Feeder Board 4 Room, No Distributor Label, (Bay 4T0)</t>
  </si>
  <si>
    <t>12440/2010</t>
  </si>
  <si>
    <t>Ennerdale 88/11kV Feeder Board 4 Room, No Distributor Label, (Bay 6S0)</t>
  </si>
  <si>
    <t>12441/2010</t>
  </si>
  <si>
    <t>Cables: 18</t>
  </si>
  <si>
    <t>Ennerdale 88/11kV Feeder Board 2 Room, No Distributor Label, (Bay 14)</t>
  </si>
  <si>
    <t>12436/2010</t>
  </si>
  <si>
    <t>Ennerdale 88/11kV Feeder Board 2 Room, No Distributor Label, (Bay 15)</t>
  </si>
  <si>
    <t>12437/2010</t>
  </si>
  <si>
    <t>Ennerdale 88/11kV Feeder Board 2 Room, No Distributor Label, (Bay 16)</t>
  </si>
  <si>
    <t>12438/2010</t>
  </si>
  <si>
    <t>Ennerdale SS 88kV Reserve Busbar, Isolator Bus-Coupler 1</t>
  </si>
  <si>
    <t>Ennerdale SS 88kV Bus-Coupler 1, Red Phase Circuit Breaker (130)</t>
  </si>
  <si>
    <t>EDFSV2-1</t>
  </si>
  <si>
    <t>Ennerdale SS 88kV Bus-Coupler 1, White Phase Circuit Breaker (130)</t>
  </si>
  <si>
    <t>Ennerdale SS 88kV Bus-Coupler 1, Blue Phase Circuit Breaker (130)</t>
  </si>
  <si>
    <t>Ennerdale SS 88kV Bus-Coupler 1, Main Busbar Earth Switch (121)</t>
  </si>
  <si>
    <t>Cullinan Power Equipment</t>
  </si>
  <si>
    <t>AEB E/Switch</t>
  </si>
  <si>
    <t>0 2/ 2 7 1 9</t>
  </si>
  <si>
    <t>Ennerdale SS 88kV Bus-Coupler 1, Main Busbar Isolator (134)</t>
  </si>
  <si>
    <t>SS396/1250</t>
  </si>
  <si>
    <t>0 2 / 2 7 1 8</t>
  </si>
  <si>
    <t>1250kV</t>
  </si>
  <si>
    <t>Ennerdale SS 88kV Busbar, Hopefield 3 Isolator (307)</t>
  </si>
  <si>
    <t>0 2 / 2721</t>
  </si>
  <si>
    <t>Ennerdale SS 88kV Busbar, Hopefield 3 Breaker Earth Switch (301)</t>
  </si>
  <si>
    <t>0 2 / 2718</t>
  </si>
  <si>
    <t>Ennerdale SS 88kV Hopefield 3, Red Phase Circuit Breaker (305)</t>
  </si>
  <si>
    <t>Ennerdale SS 88kV Hopefield 3, White Phase Circuit Breaker (305)</t>
  </si>
  <si>
    <t>Ennerdale SS 88kV Hopefield 3, Blue Phase Circuit Breaker (305)</t>
  </si>
  <si>
    <t>Ennerdale SS 88kV Hopefield 3, Line Isolator (703)</t>
  </si>
  <si>
    <t>0 2 / 2719</t>
  </si>
  <si>
    <t>Ennerdale SS 88kV Hopefield 3, Line Earth (701)</t>
  </si>
  <si>
    <t>0 2 / 2720</t>
  </si>
  <si>
    <t>Ennerdale SS 88kV Busbar, Hopefield 1 Isolator (107)</t>
  </si>
  <si>
    <t>0 2 / 2717</t>
  </si>
  <si>
    <t>Ennerdale SS 88kV Busbar, Hopefield 1 Breaker Earth Switch (101)</t>
  </si>
  <si>
    <t>Ennerdale SS 88kV Hopefield 1, Red Phase Circuit Breaker (105)</t>
  </si>
  <si>
    <t>Ennerdale SS 88kV Hopefield 1, White Phase Circuit Breaker (105)</t>
  </si>
  <si>
    <t>Ennerdale SS 88kV Hopefield 1, Blue Phase Circuit Breaker (105)</t>
  </si>
  <si>
    <t>Ennerdale SS 88kV Hopefield 1, Line Isolator (503)</t>
  </si>
  <si>
    <t>Ennerdale SS 88kV Hopefield 1, Line Earth (501)</t>
  </si>
  <si>
    <t>Ennerdale SS 88kV Bus-Section, Isolator (120)</t>
  </si>
  <si>
    <t>Ennerdale SS 88kV Reserve Busbar, Isolator Bus-Coupler 2</t>
  </si>
  <si>
    <t>Ennerdale SS 88kV Bus-Coupler 2, Red Phase Circuit Breaker (230)</t>
  </si>
  <si>
    <t>HPGE 10/14CS</t>
  </si>
  <si>
    <t>0 7668</t>
  </si>
  <si>
    <t>Ennerdale SS 88kV Bus-Coupler 2, White Phase Circuit Breaker (230)</t>
  </si>
  <si>
    <t>Ennerdale SS 88kV Bus-Coupler 2, Blue Phase Circuit Breaker (230)</t>
  </si>
  <si>
    <t>Ennerdale SS 88kV Bus-Coupler 2, Main Busbar Isolator (234)</t>
  </si>
  <si>
    <t>Ennerdale SS 88kV Transformer 2, Main Busbar Isolator (214)</t>
  </si>
  <si>
    <t>Ennerdale SS 88kV Transformer 2, Red Phase Circuit Breaker (210)</t>
  </si>
  <si>
    <t>Ennerdale SS 88kV Transformer 2, White Phase Circuit Breaker (210)</t>
  </si>
  <si>
    <t>Ennerdale SS 88kV Transformer 2, Blue Phase Circuit Breaker (210)</t>
  </si>
  <si>
    <t>Ennerdale SS 88kV Transformer 4, Isolator (414)</t>
  </si>
  <si>
    <t>DSB120/1600</t>
  </si>
  <si>
    <t>0 3 / 18955</t>
  </si>
  <si>
    <t>Ennerdale SS 88kV Transformer 4, Earth Switch (411)</t>
  </si>
  <si>
    <t>Ennerdale SS 88kV transformer 4, Red Phase Circuit Breaker (410)</t>
  </si>
  <si>
    <t>GL 312 F1 P</t>
  </si>
  <si>
    <t>8013-70-2032913/2</t>
  </si>
  <si>
    <t>Ennerdale SS 88kV transformer 4, White Phase Circuit Breaker (410)</t>
  </si>
  <si>
    <t>Ennerdale SS 88kV transformer 4, Blue Phase Circuit Breaker (410)</t>
  </si>
  <si>
    <t>Ennerdale SS 88kV transformer 6, Isolator (614)</t>
  </si>
  <si>
    <t>0 3 / 18954</t>
  </si>
  <si>
    <t>Ennerdale SS 88kV transformer 6, Earth Switch (611)</t>
  </si>
  <si>
    <t>Ennerdale SS 88kV transformer 6, Red Phase Circuit Breaker (610)</t>
  </si>
  <si>
    <t>8013-70-2032913/1</t>
  </si>
  <si>
    <t>Ennerdale SS 88kV transformer 6, White Phase Circuit Breaker (610)</t>
  </si>
  <si>
    <t>Ennerdale SS 88kV transformer 6, Blue Phase Circuit Breaker (610)</t>
  </si>
  <si>
    <t>Ennerdale SS, 40MVA, Bay 4, 88/11kV</t>
  </si>
  <si>
    <t>Ennerdale SS, 40MVA, Bay 6, 88/11kV</t>
  </si>
  <si>
    <t>Ennerdale SS 88kV Hopefield 3, Red Phase</t>
  </si>
  <si>
    <t>Ennerdale SS 88kV Hopefield 3, White Phase</t>
  </si>
  <si>
    <t>Ennerdale SS 88kV Hopefield 3, Blue Phase</t>
  </si>
  <si>
    <t>Ennerdale SS 88kV Hopefield 1, Red Phase</t>
  </si>
  <si>
    <t>Ennerdale SS 88kV Hopefield 1, White Phase</t>
  </si>
  <si>
    <t>Ennerdale SS 88kV Hopefield 1, Blue Phase</t>
  </si>
  <si>
    <t>Ennerdale SS 88kV South No. 1 Busbar, White Phase</t>
  </si>
  <si>
    <t>Ennerdale SS 88kV Bus Coupler 1, Red Phase</t>
  </si>
  <si>
    <t>Ennerdale SS 88kV Bus Coupler 1, White Phase</t>
  </si>
  <si>
    <t>Ennerdale SS 88kV Bus Coupler 1, Blue Phase</t>
  </si>
  <si>
    <t>Ennerdale SS 88kV Bus-Coupler 2, Red Phase</t>
  </si>
  <si>
    <t>Ennerdale SS 88kV Bus-Coupler 2, White Phase</t>
  </si>
  <si>
    <t>Ennerdale SS 88kV Bus-Coupler 2, Blue Phase</t>
  </si>
  <si>
    <t>Ennerdale SS 88kV Transformer 2, Red Phase</t>
  </si>
  <si>
    <t>Ennerdale SS 88kV Transformer 2, White Phase</t>
  </si>
  <si>
    <t>Ennerdale SS 88kV Transformer 2, Blue Phase</t>
  </si>
  <si>
    <t>Ennerdale SS 88kV transformer 4, Red Phase</t>
  </si>
  <si>
    <t>Ennerdale SS 88kV transformer 4, White Phase</t>
  </si>
  <si>
    <t>Ennerdale SS 88kV transformer 4, Blue Phase</t>
  </si>
  <si>
    <t>Ennerdale SS 88kV transformer 6, Red Phase</t>
  </si>
  <si>
    <t>Ennerdale SS 88kV transformer 6, White Phase</t>
  </si>
  <si>
    <t>Ennerdale SS 88kV transformer 6, Blue Phase</t>
  </si>
  <si>
    <t>Ennerdale SS 88kV Hopefield 3 X3 (RWB)</t>
  </si>
  <si>
    <t>Ennerdale SS 88kV Hopefield 1 X3 (RWB)</t>
  </si>
  <si>
    <t>Ennerdale SS 88kV Transformer 2 X6 (RWB)</t>
  </si>
  <si>
    <t>Ennerdale SS 88kV Transformer 4 X6 (RWB)</t>
  </si>
  <si>
    <t>Ennerdale SS 11kV Transformer 4 X5 (RWB)</t>
  </si>
  <si>
    <t>Ennerdale SS 88kV Transformer 6 X6 (RWB)</t>
  </si>
  <si>
    <t>Ennerdale SS 11kV Transformer 6 X5 (RWB)</t>
  </si>
  <si>
    <t>Ennerdale SS 88kV Reserve Busbar, Isolator Bus-Coupler 1 X6 (RWB)</t>
  </si>
  <si>
    <t>Ennerdale SS 88kV Bus-Coupler 1, Circuit Breaker (130) X6 (RWB)</t>
  </si>
  <si>
    <t>Ennerdale SS 88kV Bus Coupler 1, CT X3 (RWB)</t>
  </si>
  <si>
    <t>Ennerdale SS 88kV Bus-Coupler 1, Main Busbar Isolator &amp; Earth Switch X6 (RWB)</t>
  </si>
  <si>
    <t>Ennerdale SS 88kV Busbar, Hopefield 3 Breaker Earth Switch &amp; Isolator X6 (RWB)</t>
  </si>
  <si>
    <t>Ennerdale SS 88kV Hopefield 3, Circuit Breaker (305) X6 (RWB)</t>
  </si>
  <si>
    <t>Ennerdale SS 88kV Hopefield 3, VTs X3 (RWB)</t>
  </si>
  <si>
    <t>Ennerdale SS 88kV Hopefield 3, CTs X3 (RWB)</t>
  </si>
  <si>
    <t>Ennerdale SS 88kV Hopefield 3, Line Earth &amp; Isolator X6 (RWB)</t>
  </si>
  <si>
    <t>Ennerdale SS 88kV Busbar, Hopefield 1 Breaker Earth Switch &amp; Isolator X6 (RWB)</t>
  </si>
  <si>
    <t>Ennerdale SS 88kV Hopefield 1, Circuit Breaker (105) X6 (RWB)</t>
  </si>
  <si>
    <t>Ennerdale SS 88kV Hopefield 1, VTs X3 (RWB)</t>
  </si>
  <si>
    <t>Ennerdale SS 88kV Hopefield 1, CTs X3 (RWB)</t>
  </si>
  <si>
    <t>Ennerdale SS 88kV Hopefield 1, Line Earth &amp; Isolator X6 (RWB)</t>
  </si>
  <si>
    <t>Ennerdale SS 88kV Bus-Section, Isolator (120) X6 (RWB)</t>
  </si>
  <si>
    <t>Ennerdale SS 88kV Reserve Busbar, Isolator Bus-Coupler 2 X6 (RWB)</t>
  </si>
  <si>
    <t>Ennerdale SS 88kV Bus-Coupler 2, Circuit Breaker (130) X6 (RWB)</t>
  </si>
  <si>
    <t>Ennerdale SS 88kV Bus-Coupler 2, CT X3 (RWB)</t>
  </si>
  <si>
    <t>Ennerdale SS 88kV Bus-Coupler 2, Main Busbar Isolator X6 (RWB)</t>
  </si>
  <si>
    <t>Ennerdale SS 88kV Transformer 2, Main Busbar Isolator (214) X6 (RWB)</t>
  </si>
  <si>
    <t>Ennerdale SS 88kV Transformer 2, Circuit Breaker (210) X6 (RWB)</t>
  </si>
  <si>
    <t>Ennerdale SS 88kV Transformer 2, CTs X3 (RWB)</t>
  </si>
  <si>
    <t>Ennerdale SS 88kV Transformer 4, Isolator &amp; Earth Switch X9 (RWB)</t>
  </si>
  <si>
    <t>Ennerdale SS 88kV transformer 4, Circuit Breaker (410) X6 (RWB)</t>
  </si>
  <si>
    <t>Ennerdale SS 88kV transformer 4, CTs X3 (RWB)</t>
  </si>
  <si>
    <t>Ennerdale SS 88kV Tranformer 4 X3 (RWB)</t>
  </si>
  <si>
    <t>Ennerdale SS 11kV Transformer 4 X10 (RWB)</t>
  </si>
  <si>
    <t>Ennerdale SS Auxiliary Transformer 4 X2 (RWB)</t>
  </si>
  <si>
    <t>Ennerdale SS 88kV transformer 6, Isolator &amp; Earth Switch X9 (RWB)</t>
  </si>
  <si>
    <t>Ennerdale SS 88kV transformer 6, Circuit Breaker (410) X6 (RWB)</t>
  </si>
  <si>
    <t>Ennerdale SS 88kV transformer 6, CTs X3 (RWB)</t>
  </si>
  <si>
    <t>Ennerdale SS 11kV transformer 6 X10 (RWB)</t>
  </si>
  <si>
    <t>Ennerdale SS Auxiliary transformer 6 X2 (RWB)</t>
  </si>
  <si>
    <t>Ennerdale SS 88kV South No. 1 Busbar, VTs X2 (W)</t>
  </si>
  <si>
    <t>Ennerdale SS, 100kVA, AUX TRF, Bay 4, 11kV/400V</t>
  </si>
  <si>
    <t>T-3652/2</t>
  </si>
  <si>
    <t>Ennerdale SS, 100kVA, AUX TRF, Bay 6, 11kV/400V</t>
  </si>
  <si>
    <t>T-3652/1</t>
  </si>
  <si>
    <t>VIII400Y-76-10193WR</t>
  </si>
  <si>
    <t>334A</t>
  </si>
  <si>
    <t>834V</t>
  </si>
  <si>
    <t>Ennerdale SS Transformer 4, 380V Marshalling Kiosk</t>
  </si>
  <si>
    <t>Ennerdale SS Transformer 6, 380V Marshalling Kiosk</t>
  </si>
  <si>
    <t>Ennerdale 88/11kV Relay Room, 11kV FDR12, FDR13 &amp; FDR14, Feeder Bay Control &amp; Main Protection, (Bay 14)</t>
  </si>
  <si>
    <t>Ennerdale 88/11kV Relay Room, 11kV FDR12, FDR13 &amp; FDR14, Feeder Bay Control &amp; Main Protection, (Bay 15)</t>
  </si>
  <si>
    <t>Ennerdale 88/11kV Relay Room, 11kV FDR12, FDR13 &amp; FDR14, Feeder Bay Control &amp; Main Protection, (Bay 16)</t>
  </si>
  <si>
    <t>Ennerdale 88/11kV Relay Room, 11kV FDR12, FDR13 &amp; FDR14, Test Terminals X9</t>
  </si>
  <si>
    <t>Ennerdale 88/11kV Relay Room, 11kV BS 2S0, INC 4T0 &amp; BS 6S0, Feeder Bay Control &amp; Main Protection, (Bay 17)</t>
  </si>
  <si>
    <t>Ennerdale 88/11kV Relay Room, 11kV BS 2S0, INC 4T0 &amp; BS 6S0, Incomer Bay Control &amp; Main Protection, (Bay 18)</t>
  </si>
  <si>
    <t>Ennerdale 88/11kV Relay Room, 11kV BS 2S0, INC 4T0 &amp; BS 6S0, Feeder Bay Control &amp; Main Protection, (Bay 18)</t>
  </si>
  <si>
    <t>Ennerdale 88/11kV Relay Room, 11kV BS 2S0, INC 4T0 &amp; BS 6S0, Feeder Bay Control &amp; Main Protection, (Bay 19)</t>
  </si>
  <si>
    <t>Ennerdale 88/11kV Relay Room, 11kV BS 2S0, INC 4T0 &amp; BS 6S0, Test Terminals X7</t>
  </si>
  <si>
    <t>Ennerdale 88/11kV Relay Room, 11kV FDR15, FDR16 &amp; FDR17, Feeder Bay Control &amp; Main Protection, (Bay 20)</t>
  </si>
  <si>
    <t>Ennerdale 88/11kV Relay Room, 11kV FDR15, FDR16 &amp; FDR17, Feeder Bay Control &amp; Main Protection, (Bay 21)</t>
  </si>
  <si>
    <t>Ennerdale 88/11kV Relay Room, 11kV FDR15, FDR16 &amp; FDR17, Feeder Bay Control &amp; Main Protection, (Bay 22)</t>
  </si>
  <si>
    <t>Ennerdale 88/11kV Relay Room, 11kV FDR15, FDR16 &amp; FDR17, Test Terminals X9</t>
  </si>
  <si>
    <t>Ennerdale 88/11kV Relay Room, 11kV FDR18, FDR19 &amp; FDR20, Feeder Bay Control &amp; Main Protection, (Bay 23)</t>
  </si>
  <si>
    <t>Ennerdale 88/11kV Relay Room, 11kV FDR18, FDR19 &amp; FDR20, Feeder Bay Control &amp; Main Protection, (Bay 24)</t>
  </si>
  <si>
    <t>Ennerdale 88/11kV Relay Room, 11kV FDR18, FDR19 &amp; FDR20, Feeder Bay Control &amp; Main Protection, (Bay 25)</t>
  </si>
  <si>
    <t>Ennerdale 88/11kV Relay Room, 11kV FDR18, FDR19 &amp; FDR20, Test Terminals X9</t>
  </si>
  <si>
    <t>Ennerdale 88/11kV Relay Room, 11kV FDR21 &amp; BS 6C0, Feeder Bay Control &amp; Main Protection, (Bay 26)</t>
  </si>
  <si>
    <t>Ennerdale 88/11kV Relay Room, 11kV FDR21 &amp; BS 6C0, Feeder Bay Control &amp; Main Protection, (Bay 27)</t>
  </si>
  <si>
    <t>Ennerdale 88/11kV Relay Room, 11kV FDR21 &amp; BS 6C0, Test Terminals X5</t>
  </si>
  <si>
    <t>Ennerdale 88/11kV Relay Room, 11kV FDR22, FDR23 &amp; FDR24, Feeder Bay Control &amp; Main Protection, (Bay 28)</t>
  </si>
  <si>
    <t>Ennerdale 88/11kV Relay Room, 11kV FDR22, FDR23 &amp; FDR24, Feeder Bay Control &amp; Main Protection, (Bay 29)</t>
  </si>
  <si>
    <t>Ennerdale 88/11kV Relay Room, 11kV FDR22, FDR23 &amp; FDR24, Feeder Bay Control &amp; Main Protection, (Bay 30)</t>
  </si>
  <si>
    <t>Ennerdale 88/11kV Relay Room, 11kV FDR22, FDR23 &amp; FDR24, Test Terminals X9</t>
  </si>
  <si>
    <t>Ennerdale 88/11kV Relay Room, 11kV FDR25, FDR26 &amp; FDR27, Feeder Bay Control &amp; Main Protection, (Bay 31)</t>
  </si>
  <si>
    <t>Ennerdale 88/11kV Relay Room, 11kV FDR25, FDR26 &amp; FDR27, Feeder Bay Control &amp; Main Protection, (Bay 32)</t>
  </si>
  <si>
    <t>Ennerdale 88/11kV Relay Room, 11kV FDR25, FDR26 &amp; FDR27, Feeder Bay Control &amp; Main Protection, (Bay 33)</t>
  </si>
  <si>
    <t>Ennerdale 88/11kV Relay Room, 11kV FDR25, FDR26 &amp; FDR27, Test Terminals X9</t>
  </si>
  <si>
    <t>Ennerdale 88/11kV Relay Room, 11kV FDR 28 &amp; INC 6T0, Feeder Bay Control &amp; Main Protection, (Bay 17)</t>
  </si>
  <si>
    <t>Ennerdale 88/11kV Relay Room, 11kV FDR 28 &amp; INC 6T0, Incomer Bay Control &amp; Main Protection, (Bay 18)</t>
  </si>
  <si>
    <t>Ennerdale 88/11kV Relay Room, 11kV FDR 28 &amp; INC 6T0, Feeder Bay Control &amp; Main Protection, (Bay 18)</t>
  </si>
  <si>
    <t>Ennerdale 88/11kV Relay Room, 11kV FDR 28 &amp; INC 6T0, Test Terminals X6</t>
  </si>
  <si>
    <t>Ennerdale 88/11kV Relay Room, 88kV Incomer 2, Bay Control &amp; Main Protection, (bay 6)</t>
  </si>
  <si>
    <t>Ennerdale 88/11kV Relay Room, 88kV Incomer 2, Test Terminal X3</t>
  </si>
  <si>
    <t>Ennerdale 88/11kV Relay Room, 88kV Incomer 1, Bay Control &amp; Main Protection, (bay 2)</t>
  </si>
  <si>
    <t>Ennerdale 88/11kV Relay Room, 88kV Incomer 1, Test Terminal X3</t>
  </si>
  <si>
    <t>Ennerdale 88/11kV Relay Room, 88kV Hopefield Feeder 03, Bay Control &amp; Main Protection, (Bay 5)</t>
  </si>
  <si>
    <t>Ennerdale 88/11kV Relay Room, 88kV Hopefield Feeder 03, Differential/Distance Protection, (Bay 5)</t>
  </si>
  <si>
    <t>SEL-311C</t>
  </si>
  <si>
    <t>Ennerdale 88/11kV Relay Room, 88kV Hopefield Feeder 03, Test Terminals X5</t>
  </si>
  <si>
    <t>Ennerdale 88/11kV Relay Room, 88kV Hopefield Feeder 01, Bay Control &amp; Main Protection, (Bay 7)</t>
  </si>
  <si>
    <t>Ennerdale 88/11kV Relay Room, 88kV Hopefield Feeder 01, Differential/Distance Protection, (Bay 7)</t>
  </si>
  <si>
    <t>Ennerdale 88/11kV Relay Room, 88kV Hopefield Feeder 01, Test Terminals X5</t>
  </si>
  <si>
    <t>Ennerdale 88/11kV Relay Room, 88kV Buszone, Red Phase-Buszone</t>
  </si>
  <si>
    <t>Ennerdale 88/11kV Relay Room, 88kV Buszone, White Phase-Buszone</t>
  </si>
  <si>
    <t>Ennerdale 88/11kV Relay Room, 88kV Buszone, Blue Phase-Buszone</t>
  </si>
  <si>
    <t>Ennerdale 88/11kV Relay Room, 88kV Buszone, Test Terminals X10</t>
  </si>
  <si>
    <t>Ennerdale 88/11kV Relay Room, 88/11kV Transformer T6, Bay Control &amp; Main 1 Protection, (Bay 1)</t>
  </si>
  <si>
    <t>Ennerdale 88/11kV Relay Room, 88/11kV Transformer T6, Main 2 Protection, (Bay 1)</t>
  </si>
  <si>
    <t>Ennerdale 88/11kV Relay Room, 88/11kV Transformer T6, Automatic Voltage Regulator, (Bay 1)</t>
  </si>
  <si>
    <t>M09072649</t>
  </si>
  <si>
    <t>Ennerdale 88/11kV Relay Room, 88/11kV Transformer T6, Lockout 1 Relay</t>
  </si>
  <si>
    <t>120721/26</t>
  </si>
  <si>
    <t>Ennerdale 88/11kV Relay Room, 88/11kV Transformer T6, Test Terminals X7</t>
  </si>
  <si>
    <t>Ennerdale 88/11kV Relay Room, 88/11kV Transformer T4, Bay Control &amp; Main 1 Protection, (Bay 3)</t>
  </si>
  <si>
    <t>Ennerdale 88/11kV Relay Room, 88/11kV Transformer T4, Main 2 Protection, (Bay 3)</t>
  </si>
  <si>
    <t>Ennerdale 88/11kV Relay Room, 88/11kV Transformer T4, Automatic Voltage Regulator, (Bay 3)</t>
  </si>
  <si>
    <t>0 8020790</t>
  </si>
  <si>
    <t>Ennerdale 88/11kV Relay Room, 88/11kV Transformer T4, Lockout 1 Relay</t>
  </si>
  <si>
    <t>120721/34</t>
  </si>
  <si>
    <t>Ennerdale 88/11kV Relay Room, 88/11kV Transformer T4, Test Terminals X7</t>
  </si>
  <si>
    <t>Ennerdale 88/11kV Relay Room, Metering Panel, Test Terminals X4</t>
  </si>
  <si>
    <t>Eneredale 88/11kV Feeder Board 6 Room, Arc Protection Relay, (Bay 35)</t>
  </si>
  <si>
    <t>ES467028</t>
  </si>
  <si>
    <t>Eneredale 88/11kV Feeder Board 6 Room, Arc Auxiliary Protection Relay, (Bay 35)</t>
  </si>
  <si>
    <t>123301/2</t>
  </si>
  <si>
    <t>Eneredale 88/11kV Feeder Board 6 Room, Test Terminals X1</t>
  </si>
  <si>
    <t>Eneredale 88/11kV Feeder Board 4 Room, Arc Protection Relay, (Bay 2S0)</t>
  </si>
  <si>
    <t>ES461816</t>
  </si>
  <si>
    <t>Eneredale 88/11kV Feeder Board 4 Room, Arc Auxiliary Protection Relay, (Bay 2S0)</t>
  </si>
  <si>
    <t>123304/1</t>
  </si>
  <si>
    <t>Eneredale 88/11kV Feeder Board 4 Room, Test Terminals X1</t>
  </si>
  <si>
    <t>Eneredale 88/11kV Feeder Board 4 Room, Arc Protection Relay, (Bay 4T0)</t>
  </si>
  <si>
    <t>ES466550</t>
  </si>
  <si>
    <t>Eneredale 88/11kV Feeder Board 4 Room, Arc Auxiliary Protection Relay, (Bay 4T0)</t>
  </si>
  <si>
    <t>123304/3</t>
  </si>
  <si>
    <t>Eneredale 88/11kV Feeder Board 4 Room, Arc Protection Relay, (Bay 6S0)</t>
  </si>
  <si>
    <t>ES466553</t>
  </si>
  <si>
    <t>Eneredale 88/11kV Feeder Board 4 Room, Arc Auxiliary Protection Relay, (Bay 6S0)</t>
  </si>
  <si>
    <t>123302/1</t>
  </si>
  <si>
    <t>Ennerdale SS Relay Room, Metering Panel, Incomer 1</t>
  </si>
  <si>
    <t>Ennerdale SS Relay Room, Metering Panel, Incomer 2</t>
  </si>
  <si>
    <t>Ennerdale SS Relay Room, 11kV FDR12, FDR13 &amp; FDR14, Remote I/O Module</t>
  </si>
  <si>
    <t>Ennerdale SS Relay Room, 11kV BS 2S0, INC 4T0 &amp; BS 6S0, Remote I/O Module</t>
  </si>
  <si>
    <t>Ennerdale SS Relay Room, 11kV FDR15, FDR16 &amp; FDR17, Remote I/O Module</t>
  </si>
  <si>
    <t>Ennerdale SS Relay Room, 11kV FDR18, FDR19 &amp; FDR20, Remote I/O Module</t>
  </si>
  <si>
    <t>Ennerdale SS Relay Room, 11kV FDR21 &amp; BS 6C0, Ethernet Switch</t>
  </si>
  <si>
    <t>Garrettcom</t>
  </si>
  <si>
    <t>Ennerdale SS Relay Room, 11kV FDR21 &amp; BS 6C0, Remote I/O Module</t>
  </si>
  <si>
    <t>Ennerdale SS Relay Room, 11kV FDR22, FDR23 &amp; FDR24, Remote I/O Module</t>
  </si>
  <si>
    <t>Ennerdale SS Relay Room, 11kV FDR25, FDR26 &amp; FDR27, Remote I/O Module</t>
  </si>
  <si>
    <t>Ennerdale SS Relay Room, 11kV FDR 28 &amp; INC 6T0, Remote I/O Module</t>
  </si>
  <si>
    <t>Ennerdale SS Relay Room, 88kV Hopefield Feeder 03, Ethernet Switch</t>
  </si>
  <si>
    <t>0 2-01690 REV C</t>
  </si>
  <si>
    <t>Ennerdale SS Relay Room, SCADA Panel, Ethernet Switch-SCADA</t>
  </si>
  <si>
    <t>Ennerdale SS Relay Room, SCADA Panel, SCADA Unit</t>
  </si>
  <si>
    <t>125/250VDC</t>
  </si>
  <si>
    <t>Ennerdale SS Relay Room, SCADA Panel, I/O Unit 1</t>
  </si>
  <si>
    <t>Ennerdale SS Relay Room, SCADA Panel, I/O Unit 2</t>
  </si>
  <si>
    <t>Ennerdale SS Relay Room, ICT Network:MPLS Equipment (Mini Panel)</t>
  </si>
  <si>
    <t>Ennerdale 88/11kV Relay Room, 400/230V AC Board</t>
  </si>
  <si>
    <t>Ennerdale 88/11kV Relay Room, 110V DC Charger No. 1</t>
  </si>
  <si>
    <t>6V11040A09</t>
  </si>
  <si>
    <t>0 9/0675/1</t>
  </si>
  <si>
    <t>Ennerdale 88/11kV Relay Room, 110V DC Charger No. 2</t>
  </si>
  <si>
    <t>6V11040A9</t>
  </si>
  <si>
    <t>0 9/0675/2</t>
  </si>
  <si>
    <t>Ennerdale 88/11kV Battery Room, Battery Bank 1 X85 Cells</t>
  </si>
  <si>
    <t>MC215P</t>
  </si>
  <si>
    <t>Code:0907</t>
  </si>
  <si>
    <t>Ennerdale 88/11kV Battery Room, Battery Bank 2 X85 Cells</t>
  </si>
  <si>
    <t>Cleveland 88/11kV  Substation</t>
  </si>
  <si>
    <t>Main Reef Rd, Heriotdale Ext. 10</t>
  </si>
  <si>
    <t>Heriotdale Ext. 10</t>
  </si>
  <si>
    <t>28°06'56.8" E</t>
  </si>
  <si>
    <t>26°12'28.9" S</t>
  </si>
  <si>
    <t>Cleveland 88/11kV Feeder Board, (Bay 21)</t>
  </si>
  <si>
    <t>24752/16</t>
  </si>
  <si>
    <t>Cleveland 88/11kV Feeder Board, (Bay 22)</t>
  </si>
  <si>
    <t>24753/16</t>
  </si>
  <si>
    <t>Cleveland 88/11kV Feeder Board, (Bay 23)</t>
  </si>
  <si>
    <t>24754/16</t>
  </si>
  <si>
    <t>Cleveland 88/11kV Feeder Board, (Bay 24)</t>
  </si>
  <si>
    <t>24755/16</t>
  </si>
  <si>
    <t>Cleveland 88/11kV Feeder Board, (Bay 25)</t>
  </si>
  <si>
    <t>24756/16</t>
  </si>
  <si>
    <t>Cleveland 88/11kV Feeder Board, (Bay 26)</t>
  </si>
  <si>
    <t>24757/16</t>
  </si>
  <si>
    <t>Cleveland 88/11kV Feeder Board, (Bay 27)</t>
  </si>
  <si>
    <t>24758/16</t>
  </si>
  <si>
    <t>Cleveland 88/11kV Feeder Board, (Bay 28)</t>
  </si>
  <si>
    <t>24560/16</t>
  </si>
  <si>
    <t>Cleveland 88/11kV Feeder Board, (Bay 29)</t>
  </si>
  <si>
    <t>24761/16</t>
  </si>
  <si>
    <t>Cleveland 88/11kV Feeder Board, (Bay 30)</t>
  </si>
  <si>
    <t>24962/16</t>
  </si>
  <si>
    <t>Cleveland 88/11kV Feeder Board, (Bay 31)</t>
  </si>
  <si>
    <t>25163/16</t>
  </si>
  <si>
    <t>Cleveland 88/11kV Feeder Board, (Bay 32)</t>
  </si>
  <si>
    <t>25364/16</t>
  </si>
  <si>
    <t>Cleveland 88/11kV Feeder Board, (Bay 33)</t>
  </si>
  <si>
    <t>25565/16</t>
  </si>
  <si>
    <t>Cleveland 88/11kV Feeder Board, (Bay 34)</t>
  </si>
  <si>
    <t>25766/16</t>
  </si>
  <si>
    <t>Cleveland 88/11kV Feeder Board, (Bay 35)</t>
  </si>
  <si>
    <t>25967/16</t>
  </si>
  <si>
    <t>Cleveland 88/11kV Feeder Board, (Bay 36)</t>
  </si>
  <si>
    <t>SBV4E/2500A/25/S1</t>
  </si>
  <si>
    <t>26168/16</t>
  </si>
  <si>
    <t>Cleveland 88/11kV Feeder Board 2, (Bay 37)</t>
  </si>
  <si>
    <t>24973/16</t>
  </si>
  <si>
    <t>Cleveland 88/11kV Feeder Board 2, (Bay 38)</t>
  </si>
  <si>
    <t>SBV4E/800A/25/S1</t>
  </si>
  <si>
    <t>24888/16</t>
  </si>
  <si>
    <t>Cleveland 88/11kV Feeder Board 2, (Bay 39)</t>
  </si>
  <si>
    <t>24889/16</t>
  </si>
  <si>
    <t>Cleveland 88/11kV Feeder Board 2, (Bay 40)</t>
  </si>
  <si>
    <t>24890/16</t>
  </si>
  <si>
    <t>Cleveland 88/11kV Feeder Board 2, (Bay 41)</t>
  </si>
  <si>
    <t>24891/16</t>
  </si>
  <si>
    <t>Cleveland 88/11kV Feeder Board 2, (Bay 42)</t>
  </si>
  <si>
    <t>24892/16</t>
  </si>
  <si>
    <t>Cleveland 88/11kV Feeder Board 2, (Bay 43)</t>
  </si>
  <si>
    <t>24893/16</t>
  </si>
  <si>
    <t>Cleveland 88/11kV Feeder Board 2, (Bay 44)</t>
  </si>
  <si>
    <t>24894/16</t>
  </si>
  <si>
    <t>Cleveland 88/11kV Feeder Board 2, (Bay 45)</t>
  </si>
  <si>
    <t>24954/16</t>
  </si>
  <si>
    <t>Cleveland 88/11kV Feeder Board 2, (Bay 46)</t>
  </si>
  <si>
    <t>24896/16</t>
  </si>
  <si>
    <t>Cleveland 88/11kV Feeder Board 2, (Bay 47)</t>
  </si>
  <si>
    <t>24897/16</t>
  </si>
  <si>
    <t>Cleveland 88/11kV Feeder Board 2, (Bay 48)</t>
  </si>
  <si>
    <t>24898/16</t>
  </si>
  <si>
    <t>Cleveland 88/11kV Feeder Board 2, (Bay 49)</t>
  </si>
  <si>
    <t>24899/16</t>
  </si>
  <si>
    <t>Cleveland 88/11kV Feeder Board 2, (Bay 50)</t>
  </si>
  <si>
    <t>24736/16</t>
  </si>
  <si>
    <t>Cleveland 88/11kV Feeder Board 2, (Bay 51)</t>
  </si>
  <si>
    <t>24901/16</t>
  </si>
  <si>
    <t>Cleveland 88/11kV Feeder Board 2, (Bay 52)</t>
  </si>
  <si>
    <t>24902/16</t>
  </si>
  <si>
    <t>Cleveland 88/11kV Feeder Board 2, (Bay 53)</t>
  </si>
  <si>
    <t>24953/16</t>
  </si>
  <si>
    <t>Cleveland SS, 45MVA, New Bay, 88/11kV</t>
  </si>
  <si>
    <t>Cleveland SS, 45MVA, Bay 1A, 88/11kV</t>
  </si>
  <si>
    <t>BE09278/1</t>
  </si>
  <si>
    <t>303400.04</t>
  </si>
  <si>
    <t>Cleveland SS, 40MVA, Bay 2A, 88/20.5kV</t>
  </si>
  <si>
    <t>Decommissioned</t>
  </si>
  <si>
    <t>Cleveland SS, 45MVA, Bay 3, 88/11kV</t>
  </si>
  <si>
    <t>Cleveland SS, 45MVA, Bay 4A, 88/11kV</t>
  </si>
  <si>
    <t>Asgen</t>
  </si>
  <si>
    <t>Cleveland 88/11kV SS, Bay 1A</t>
  </si>
  <si>
    <t>C75-2479</t>
  </si>
  <si>
    <t>Cleveland 88/11 kV Old Control Room, 11kV Feeder Board 4, Kel.Pros. 4A Transformer Control Panel, Earth Fault Protection Buswire Supply</t>
  </si>
  <si>
    <t>CAG12YF43A</t>
  </si>
  <si>
    <t>323801D</t>
  </si>
  <si>
    <t>Cleveland 88/11 kV Old Control Room, 11kV Feeder Board 4, Kel.Pros. 4A Transformer Control Panel, Neutral Alarm/Alarm Aux</t>
  </si>
  <si>
    <t>Cleveland 88/11 kV Old Control Room, 11kV Feeder Board 4, Kel.Pros. 4A Transformer Control Panel, Tap Change/Cooler Failure &amp; Oil/Wind Temp Trip</t>
  </si>
  <si>
    <t>Cleveland 88/11 kV Old Control Room, 11kV Feeder Board 4, Kel.Pros. 4A Transformer Control Panel, Bucholz Trip/ Main/Aux</t>
  </si>
  <si>
    <t>Cleveland 88/11 kV Old Control Room, 11kV Feeder Board 4, Kel.Pros. 4A Transformer Control Panel, Alarm System</t>
  </si>
  <si>
    <t>Cleveland 88/11 kV Old Control Room, 11kV Feeder Board 4, Kel.Pros. 4A Transformer Control Panel, (Relay)</t>
  </si>
  <si>
    <t>VAA13YF2205AD</t>
  </si>
  <si>
    <t>340201D</t>
  </si>
  <si>
    <t>Cleveland 88/11 kV Old Control Room, 11kV Feeder Board 4, Kel.Pros. 4A Transformer Control Panel, Voltage Regulating</t>
  </si>
  <si>
    <t>796208D</t>
  </si>
  <si>
    <t xml:space="preserve">Cleveland 88/11 kV Old Control Room, 11kV Feeder Board 4, Kelvin/Prospect 4, Restricted Earth Fault Protection </t>
  </si>
  <si>
    <t>816219F</t>
  </si>
  <si>
    <t>Cleveland 88/11 kV Old Control Room, 11kV Feeder Board 4, Kelvin/Prospect 4, Intertripping Relay</t>
  </si>
  <si>
    <t>870574F</t>
  </si>
  <si>
    <t>Cleveland 88/11 kV Old Control Room, 11kV Feeder Board 4, Kelvin/Prospect 4, Overcurrent Protection Relay X3</t>
  </si>
  <si>
    <t>427386E</t>
  </si>
  <si>
    <t>Cleveland 88/11 kV Old Control Room, 11kV Feeder Board 4, Kelvin/Prospect 4, Restricted E/F Auxiliary</t>
  </si>
  <si>
    <t>Cleveland 88/11 kV Old Control Room, 11kV Feeder Board 4, Kelvin/Prospect 4, (O.C.B Out of Step Alarm)</t>
  </si>
  <si>
    <t>824314F</t>
  </si>
  <si>
    <t>Cleveland 88/11 kV Old Control Room, 11kV Feeder Board 4, Kelvin/Prospect 4, Lockout 1</t>
  </si>
  <si>
    <t>VAJY11BF2325BA</t>
  </si>
  <si>
    <t>398476E</t>
  </si>
  <si>
    <t>Cleveland 88/11 kV Old Control Room, 11kV Feeder Board 4, Kelvin/Prospect 4, O.C.B Out of Step Alarm Auxiliary</t>
  </si>
  <si>
    <t>Cleveland 88/11 kV Old Control Room, 11kV Feeder Board 4, Kelvin/Prospect 4, Lockout 2</t>
  </si>
  <si>
    <t>398486E</t>
  </si>
  <si>
    <t>Cleveland 88/11 kVOld Control Room, 11kV Feeder Board 4, Kelvin/Prospect 4, Lock Out Timer</t>
  </si>
  <si>
    <t>A22815F</t>
  </si>
  <si>
    <t>Cleveland 88/11 kVOld Control Room, 11kV Feeder Board 4, Kelvin/Prospect 4, Int Send</t>
  </si>
  <si>
    <t>Cleveland 88/11 kV Old Control Room, 11kV Feeder Board 4, Kelvin/Prospect 4, Auto Reclose Timer</t>
  </si>
  <si>
    <t>816225F</t>
  </si>
  <si>
    <t>Cleveland 88/11 kV Old Control Room, 11kV Feeder Board 4, Inerconnector To Standby Board 1A, Circulating Current</t>
  </si>
  <si>
    <t>450195E</t>
  </si>
  <si>
    <t>Cleveland 88/11 kV Old Control Room, 11kV Feeder Board 4, Inerconnector To Standby Board 1A, Auto Reclose Timer</t>
  </si>
  <si>
    <t>816224F</t>
  </si>
  <si>
    <t>Cleveland 88/11 kV Old Control Room, 11kV Feeder Board 4, Inerconnector To Standby Board 1A, Overcurrent Protection Relay X3</t>
  </si>
  <si>
    <t>427368E</t>
  </si>
  <si>
    <t>454197E</t>
  </si>
  <si>
    <t>Cleveland 88/11 kV Old Control Room, 11kV Feeder Board 4, Inerconnector To Standby Board 1A, O.C.B Out of Step Alarm</t>
  </si>
  <si>
    <t>454194E</t>
  </si>
  <si>
    <t>Cleveland 88/11 kV Old Control Room, 11kV Feeder Board 4, Inerconnector To Standby Board 1A, Lockout 1</t>
  </si>
  <si>
    <t>304886D</t>
  </si>
  <si>
    <t>Cleveland 88/11 kV Old Control Room, 11kV Feeder Board 4, Inerconnector To Standby Board 1A, O.C.B Out of Step Alarm Auxiliary</t>
  </si>
  <si>
    <t>Cleveland 88/11 kV Old Control Room, 11 kV Standby Board 1A, Kelvin/Prospect 1A Transformer Control Panel, Neutral Alarm</t>
  </si>
  <si>
    <t>Cleveland 88/11 kV Old Control Room, 11 kV Standby Board 1A, Kelvin/Prospect 1A Transformer Control Panel, E/F Buswire</t>
  </si>
  <si>
    <t>Cleveland 88/11 kV Old Control Room, 11 kV Standby Board 1A, Kelvin/Prospect 1A Transformer Control Panel, Out of Commssion X 3</t>
  </si>
  <si>
    <t>Cleveland 88/11 kV Old Control Room, 11 kV Standby Board 1A, Kelvin/Prospect 1A Transformer Control Panel, Transformer Trip</t>
  </si>
  <si>
    <t>VAASPEC260844</t>
  </si>
  <si>
    <t>Cleveland 88/11 kV Old Control Room, 11 kV Standby Board 1A, Kelvin/Prospect 1A Transformer Control Panel, Auxiliary Relay</t>
  </si>
  <si>
    <t>Cleveland 88/11 kV Old Control Room, 11 kV Standby Board 1A, Kelvin/Prospect 1A Transformer Control Panel, Transformer Alarms</t>
  </si>
  <si>
    <t>Cleveland 88/11 kV Old Control Room, 11 kV Standby Board 1A, Kelvin/Prospect 1A Transformer Control Panel, Voltage Regulating</t>
  </si>
  <si>
    <t>849054H</t>
  </si>
  <si>
    <t>Cleveland 88/11 kV Old Control Room, 11 kV Standby Board 1A, Prospect 1A Incomer, Lockout 1</t>
  </si>
  <si>
    <t>VAJX11BF2283BA</t>
  </si>
  <si>
    <t>406318E</t>
  </si>
  <si>
    <t>Cleveland 88/11 kV Old Control Room, 11 kV Standby Board 1A, Prospect 1A Incomer, Intertrip</t>
  </si>
  <si>
    <t>392451E</t>
  </si>
  <si>
    <t>Cleveland 88/11 kV Old Control Room, 11 kV Standby Board 1A, Prospect 1A Incomer, Overcurrent Protection Relay X 3</t>
  </si>
  <si>
    <t>427431E</t>
  </si>
  <si>
    <t>Cleveland 88/11 kV Old Control Room, 11 kV Standby Board 1A, Prospect 1A Incomer, Lockout 2</t>
  </si>
  <si>
    <t>406316E</t>
  </si>
  <si>
    <t>Cleveland 88/11 kV Old Control Room, 11 kV Standby Board 1A, Prospect 1A Incomer, O.C.B Out of Step Alarm</t>
  </si>
  <si>
    <t>824310F</t>
  </si>
  <si>
    <t>Cleveland 88/11 kV Old Control Room, 11 kV Standby Board 1A, Prospect 1A Incomer, O.C.B Out of Step Alarm Auxiliary</t>
  </si>
  <si>
    <t>Cleveland 88/11 kV Old Control Room, 11 kV Standby Board 1A, Prospect 1A Incomer, Cable Fault</t>
  </si>
  <si>
    <t>VAASPEC262868-20</t>
  </si>
  <si>
    <t>VAA23SPEC262868/20</t>
  </si>
  <si>
    <t>Cleveland 88/11 kV Old Control Room, 11 kV Standby Board 1A, Prospect 1A Incomer, Intertrip Send</t>
  </si>
  <si>
    <t>VAJX11BF153A</t>
  </si>
  <si>
    <t>454193E</t>
  </si>
  <si>
    <t>Cleveland 88/11 kV Old Control Room, 11 kV Standby Board 1A, Prospect 1A Incomer, Auto Reclose Timer</t>
  </si>
  <si>
    <t>824323F</t>
  </si>
  <si>
    <t>Cleveland 88/11 kV Old Control Room, 11kV Feeder Board 2A, Neutral alarm</t>
  </si>
  <si>
    <t>Cleveland 88/11 kV Old Control Room, 11kV Feeder Board 2A, E/F Buswire</t>
  </si>
  <si>
    <t>Cleveland 88/11 kV Old Control Room, 11kV Feeder Board 2A, (No Name) X 2</t>
  </si>
  <si>
    <t>Cleveland 88/11 kV Old Control Room, 11kV Feeder Board 2A, Regulating Relay</t>
  </si>
  <si>
    <t>AV.E3</t>
  </si>
  <si>
    <t>Cleveland 88/11 kV Old Control Room, 11kV Feeder Board 2A, Prospect 2A Incomer, Overcurrent Protection Relay</t>
  </si>
  <si>
    <t>Cleveland 88/11 kV Old Control Room, 11kV Feeder Board 2A, Prospect 2A Incomer, Time Lag Relay</t>
  </si>
  <si>
    <t>Cleveland 88/11 kV Old Control Room, 11kV Feeder Board 2A, Prospect 2A Incomer, Tripping Relay</t>
  </si>
  <si>
    <t>LTC2</t>
  </si>
  <si>
    <t>Cleveland 88/11 kV Old Control Room, 11kV Feeder Board 2A, Interconnector To 11kV Standby Board 1A, Overcurrent Protection Relay</t>
  </si>
  <si>
    <t>Cleveland 88/11 kV Old Control Room, 11kV Feeder Board 2A, Interconnector To 11kV Standby Board 1A, Time Lag Relay</t>
  </si>
  <si>
    <t>Cleveland 88/11 kV Old Control Room, 11kV Feeder Board 2A, Interconnector To 11kV Standby Board 1A, Tripping Relay</t>
  </si>
  <si>
    <t>Cleveland 88/11 kV Old Control Room, 11kV Feeder Board 3 Prospect/Kelvin, Power Factor Correction Feeder Board 3 Control Panel, Capacitor Filter Protection Relay</t>
  </si>
  <si>
    <t>CAPGAURD C100</t>
  </si>
  <si>
    <t>Cleveland 88/11 kV Old Control Room, 11kV Feeder Board 3 Prospect/Kelvin, Incomer 3 &amp; Transformer 3 &amp; InterC. S/B Board 1A, (Relay)</t>
  </si>
  <si>
    <t>183096A</t>
  </si>
  <si>
    <t>Cleveland 88/11 kV Old Control Room, 11kV Feeder Board 3 Prospect/Kelvin, Incomer 3 &amp; Transformer 3 &amp; InterC. S/B Board 1A, Meter</t>
  </si>
  <si>
    <t>5A X3</t>
  </si>
  <si>
    <t>Cleveland 88/11 kV Old Control Room, 11kV Feeder Board 3 Prospect/Kelvin, Siemens, (Overcurrnt Relay)</t>
  </si>
  <si>
    <t>0.01-8A</t>
  </si>
  <si>
    <t>48-250VDC</t>
  </si>
  <si>
    <t>Cleveland 88/11 kV Old Control Room, Bus Coupler &amp; Troyeville No. 1 &amp; Malvern No. 1/Transformer No. 1, Overcurrent Protection Relay</t>
  </si>
  <si>
    <t>Cleveland 88/11 kV Old Control Room, Bus Coupler &amp; Troyeville No. 1 &amp; Malvern No. 1/Transformer No. 1, (Relay)</t>
  </si>
  <si>
    <t>407A8004</t>
  </si>
  <si>
    <t>A3B268</t>
  </si>
  <si>
    <t>Cleveland 88/11 kV Old Control Room, Bus Coupler &amp; Troyeville No. 1 &amp; Malvern No. 1/Transformer No. 1, Earth Fault Protection Relay</t>
  </si>
  <si>
    <t>Cleveland 88/11 kV Old Control Room, Bus Coupler &amp; Troyeville No. 1 &amp; Malvern No. 1/Transformer No. 1, Translay Relay</t>
  </si>
  <si>
    <t>H</t>
  </si>
  <si>
    <t>Cleveland 88/11 kV Old Control Room, Bus Coupler &amp; Troyeville No. 1 &amp; Malvern No. 1/Transformer No. 1, Intertripping Relay</t>
  </si>
  <si>
    <t>Cleveland 88/11 kV Old Control Room, Bus Coupler &amp; Troyeville No. 1 &amp; Malvern No. 1/Transformer No. 1, Tripping Relay</t>
  </si>
  <si>
    <t>Cleveland 88/11 kV Old Control Room, Tap Change Control 88/20.5kV Transformer 4B, Transformer 4B Alarm</t>
  </si>
  <si>
    <t>Cleveland 88/11 kV Old Control Room, Tap Change Control 88/20.5kV Transformer 4B, Transformer 4B Trips</t>
  </si>
  <si>
    <t>Cleveland 88/11 kV Old Control Room, Tap Change Control 88/20.5kV Transformer 4B, Intertripping Send</t>
  </si>
  <si>
    <t>VAJX11BF2284BA</t>
  </si>
  <si>
    <t>103123H</t>
  </si>
  <si>
    <t>Cleveland 88/11 kV Old Control Room, Auto Reclose &amp; Check Synchronizing, (Relay)</t>
  </si>
  <si>
    <t>Cleveland 88/11 kV Old Control Room, Auto Reclose &amp; Check Synchronizing, Synchronising Relay</t>
  </si>
  <si>
    <t>Cleveland 88/11 kV Old Control Room, Auto Reclose &amp; Check Synchronizing,  Voltage Paralleling Relay</t>
  </si>
  <si>
    <t>179591B</t>
  </si>
  <si>
    <t>Cleveland 88/11 kV Old Control Room, Prospect 1B, Overcurrent Protection Relay</t>
  </si>
  <si>
    <t>Cleveland 88/11 kV Old Control Room, Prospect 1B, Intertripping Relay</t>
  </si>
  <si>
    <t>Cleveland 88/11 kV Old Control Room, Prospect 1B, Tripping Relay</t>
  </si>
  <si>
    <t>Cleveland 88/11 kV Old Control Room, Prospect 1B, Earth Fault Protection Relay</t>
  </si>
  <si>
    <t>225755A</t>
  </si>
  <si>
    <t>Cleveland 88/11 kV Old Control Room, Tap Changer Control 88/20.5kV Transformer 1B, Trips</t>
  </si>
  <si>
    <t>Cleveland 88/11 kV Old Control Room, Bussection Running Bar &amp; Master Testing &amp; Bussection Emergency Bars/ Haggie Sub/S1 &amp;Kelvin/Prospect 4/Haggie Sub/S2, Overcurrent Protection Relay</t>
  </si>
  <si>
    <t>Cleveland 88/11 kV Old Control Room, Bussection Running Bar &amp; Master Testing &amp; Bussection Emergency Bars/ Haggie Sub/S1 &amp;Kelvin/Prospect 4/Haggie Sub/S2, Translay Protection Relay</t>
  </si>
  <si>
    <t>Cleveland 88/11 kV Old Control Room, Bussection Running Bar &amp; Master Testing &amp; Bussection Emergency Bars/ Haggie Sub/S1 &amp;Kelvin/Prospect 4/Haggie Sub/S2, Earth Fault Protection Relay</t>
  </si>
  <si>
    <t>Cleveland 88/11 kV Old Control Room, Bussection Running Bar &amp; Master Testing &amp; Bussection Emergency Bars/ Haggie Sub/S1 &amp;Kelvin/Prospect 4/Haggie Sub/S2, Intertripping Relay</t>
  </si>
  <si>
    <t>Cleveland 88/11 kV Old Control Room, Bussection Running Bar &amp; Master Testing &amp; Bussection Emergency Bars/ Haggie Sub/S1 &amp;Kelvin/Prospect 4/Haggie Sub/S2, Restricted Earth Fault Protection Relay</t>
  </si>
  <si>
    <t>Cleveland 88/11 kV Old Control Room, Bussection Running Bar &amp; Master Testing &amp; Bussection Emergency Bars/ Haggie Sub/S1 &amp;Kelvin/Prospect 4/Haggie Sub/S2, Tripping Relau</t>
  </si>
  <si>
    <t>Cleveland 88/11 kV Old Control Room, Bussection Running Bar &amp; Master Testing &amp; Bussection Emergency Bars/ Haggie Sub/S1 &amp;Kelvin/Prospect 4/Haggie Sub/S2, LO</t>
  </si>
  <si>
    <t>020492K</t>
  </si>
  <si>
    <t>Cleveland 88/11 kV Old Control Room, Prospect 2B, Overcurrent Protection Relay</t>
  </si>
  <si>
    <t>Cleveland 88/11 kV Old Control Room, Prospect 2B, Earth Fault Protection Relay</t>
  </si>
  <si>
    <t>Cleveland 88/11 kV Old Control Room, Auto Reclose &amp; Check Synchronising, Synchronising Relay</t>
  </si>
  <si>
    <t>Cleveland 88/11 kV Old Control Room, Auto Reclose &amp; Check Synchronising, Voltage Paralleling Relay</t>
  </si>
  <si>
    <t>Cleveland 88/11 kV Old Control Room, Auto Reclose &amp; Check Synchronising, (Relay)</t>
  </si>
  <si>
    <t>179576B</t>
  </si>
  <si>
    <t>Cleveland 88/11 kV Old Control Room, Bus Zone Protection Prospect 1B&amp;2B, Overcurrent Protection Relay</t>
  </si>
  <si>
    <t>MPOA</t>
  </si>
  <si>
    <t>Cleveland 88/11 kV Old Control Room, Bus Zone Protection Prospect 1B&amp;2B, Tripping Relay</t>
  </si>
  <si>
    <t>Cleveland 88/11 kV Old Control Room, Pretoria Portland 1&amp;2, Overcurrent Protection Relay</t>
  </si>
  <si>
    <t>Cleveland 88/11 kV Old Control Room, Pretoria Portland 1&amp;2, Translay Protection Relay</t>
  </si>
  <si>
    <t>Cleveland 88/11 kV Old Control Room, Pretoria Portland 1&amp;2, Earth Fault Protection Relay</t>
  </si>
  <si>
    <t>Cleveland 88/11 kV Old Control Room, Pretoria Portland 1&amp;2, Intertripping Relay</t>
  </si>
  <si>
    <t>Cleveland 88/11 kV Old Control Room, Pretoria Portland 1&amp;2, Tripping Relay</t>
  </si>
  <si>
    <t>Cleveland 88/11 kV Old Control Room, Bridge Fuse Failure</t>
  </si>
  <si>
    <t>Cleveland 88/11 kV Old Control Room, Test Terminals X 60</t>
  </si>
  <si>
    <t>Cleveland 88/11 kV Control Room, Panel (1), F51-Overcurrent Protection &amp; Earth Fault Protection IED</t>
  </si>
  <si>
    <t>Cleveland 88/11 kV Control Room, Panel (1), 11kV Incomer 1 F67/BYC-Directional OC EF &amp; Bay Control IED</t>
  </si>
  <si>
    <t>Cleveland 88/11 kV Control Room, Panel (1), F51/BYC-OC EF &amp; Bay Control IED (2)</t>
  </si>
  <si>
    <t>Cleveland 88/11 kV Control Room, Panel (2), F51/BYC-OC EF &amp; Bay Control IED (3)</t>
  </si>
  <si>
    <t>Cleveland 88/11 kV Control Room, Panel (2), F51/BYC-OC EF &amp; Bay Control IED (4)</t>
  </si>
  <si>
    <t>Cleveland 88/11 kV Control Room, Panel (2), F51/BYC-OC EF &amp; Bay Control IED (5)</t>
  </si>
  <si>
    <t>Cleveland 88/11 kV Control Room, Panel (3), F51/BYC-OC EF &amp; Bay Control IED (6)</t>
  </si>
  <si>
    <t>Cleveland 88/11 kV Control Room, Panel (3), F51/BYC-OC EF &amp; Bay Control IED (7)</t>
  </si>
  <si>
    <t>Cleveland 88/11 kV Control Room, Panel (3), F51/BYC-OC EF &amp; Bay Control IED (8)</t>
  </si>
  <si>
    <t>Cleveland 88/11 kV Control Room, Panel (4), Bus Section 1 F51/BYC-NON-DIR OC EF &amp; Bay Control IED</t>
  </si>
  <si>
    <t>Cleveland 88/11 kV Control Room, Panel (4), F51/BYC-OC EF &amp; Bay Control IED (10)</t>
  </si>
  <si>
    <t>Cleveland 88/11 kV Control Room, Panel (4), F51/BYC-OC EF &amp; Bay Control IED (11)</t>
  </si>
  <si>
    <t>Cleveland 88/11 kV Control Room, Panel (5), F51/BYC-OC EF &amp; Bay Control IED (12)</t>
  </si>
  <si>
    <t>Cleveland 88/11 kV Control Room, Panel (5), F51/BYC-OC EF &amp; Bay Control IED (13)</t>
  </si>
  <si>
    <t>Cleveland 88/11 kV Control Room, Panel (5), F51/BYC-OC EF &amp; Bay Control IED (14)</t>
  </si>
  <si>
    <t>Cleveland 88/11 kV Control Room, Panel (6), F51/BYC-OC EF &amp; Bay Control IED (15)</t>
  </si>
  <si>
    <t>Cleveland 88/11 kV Control Room, Panel (6), F51/BYC-OC EF &amp; Bay Control IED (16)</t>
  </si>
  <si>
    <t>Cleveland 88/11 kV Control Room, Panel (6),Bus Section 2 F51/BYC-NON-DIR OC EF &amp; Bay Control IED</t>
  </si>
  <si>
    <t>Cleveland 88/11 kV Control Room, Panel (7), F51-Overcurrent Protection &amp; Earth Fault Protection IED</t>
  </si>
  <si>
    <t>Cleveland 88/11 kV Control Room, Panel (7), 11kV Incomer 2 F67/BYC-Directional OC EF &amp; Bay Control IED</t>
  </si>
  <si>
    <t>Cleveland 88/11 kV Control Room, Panel (7), Interconnector 1 F67/BYC-Directional OC EF &amp; Bay Control IED</t>
  </si>
  <si>
    <t>Cleveland 88/11 kV Control Room, Panel (7), F87L-Line Current Differential IED</t>
  </si>
  <si>
    <t>Cleveland 88/11 kV Control Room, Panel (8), Bus Section 3 F51/BYC-NON-DIR OC EF &amp; Bay Control IED</t>
  </si>
  <si>
    <t>Cleveland 88/11 kV Control Room, Panel (8), F51/BYC-OC EF &amp; Bay Control IED (21)</t>
  </si>
  <si>
    <t>Cleveland 88/11 kV Control Room, Panel (8), F51/BYC-OC EF &amp; Bay Control IED (22)</t>
  </si>
  <si>
    <t>Cleveland 88/11 kV Control Room, Panel (9), F51/BYC-OC EF &amp; Bay Control IED (23)</t>
  </si>
  <si>
    <t>Cleveland 88/11 kV Control Room, Panel (9), F51/BYC-OC EF &amp; Bay Control IED (24)</t>
  </si>
  <si>
    <t>Cleveland 88/11 kV Control Room, Panel (9), F51/BYC-OC EF &amp; Bay Control IED (25)</t>
  </si>
  <si>
    <t>Cleveland 88/11 kV Control Room, Panel (10), F51/BYC-OC EF &amp; Bay Control IED (27)</t>
  </si>
  <si>
    <t>Cleveland 88/11 kV Control Room, Panel (10), F51/BYC-OC EF &amp; Bay Control IED (26)</t>
  </si>
  <si>
    <t>Cleveland 88/11 kV Control Room, Panel (10),Bus Section 4 F51/BYC-NON-DIR OC EF &amp; Bay Control IED</t>
  </si>
  <si>
    <t>Cleveland 88/11 kV Control Room, Panel (11), F51/BYC-OC EF &amp; Bay Control IED (29)</t>
  </si>
  <si>
    <t>Cleveland 88/11 kV Control Room, Panel (11), F51/BYC-OC EF &amp; Bay Control IED (30)</t>
  </si>
  <si>
    <t>Cleveland 88/11 kV Control Room, Panel (11), F51/BYC-OC EF &amp; Bay Control IED (31)</t>
  </si>
  <si>
    <t>Cleveland 88/11 kV Control Room, Panel (12), F51/BYC-OC EF &amp; Bay Control IED (32)</t>
  </si>
  <si>
    <t>Cleveland 88/11 kV Control Room, Panel (12), F51/BYC-OC EF &amp; Bay Control IED (33)</t>
  </si>
  <si>
    <t>Cleveland 88/11 kV Control Room, Panel (12), F51/BYC-OC EF &amp; Bay Control IED (34)</t>
  </si>
  <si>
    <t>Cleveland 88/11 kV Control Room, Panel (13), F51/BYC-OC EF &amp; Bay Control IED (35)</t>
  </si>
  <si>
    <t>Cleveland 88/11 kV Control Room, Panel (13), 11kV Incomer 3 F67/BYC-Directional OC EF &amp; Bay Control IED</t>
  </si>
  <si>
    <t xml:space="preserve">Cleveland 88/11 kV Control Room, Panel (13), F51/BYC-OC EF &amp; Bay Control IED </t>
  </si>
  <si>
    <t>Cleveland 88/11 kV Control Room, Panel (14), Interconnector 2 F67/BYC-Directional OC EF &amp; Bay Control IED</t>
  </si>
  <si>
    <t>Cleveland 88/11 kV Control Room, Panel (14), F51/BYC-OC EF &amp; Bay Control IED (38)</t>
  </si>
  <si>
    <t>Cleveland 88/11 kV Control Room, Panel (14), F51/BYC-OC EF &amp; Bay Control IED (39)</t>
  </si>
  <si>
    <t>Cleveland 88/11 kV Control Room, Panel (14), F87L-Line Current Differential IED</t>
  </si>
  <si>
    <t>Cleveland 88/11 kV Control Room, Panel (15), F51/BYC-OC EF &amp; Bay Control IED (40)</t>
  </si>
  <si>
    <t>Cleveland 88/11 kV Control Room, Panel (15), F51/BYC-OC EF &amp; Bay Control IED (41)</t>
  </si>
  <si>
    <t>Cleveland 88/11 kV Control Room, Panel (15), F51/BYC-OC EF &amp; Bay Control IED (42)</t>
  </si>
  <si>
    <t>Cleveland 88/11 kV Control Room, Panel (16), F51/BYC-OC EF &amp; Bay Control IED (43)</t>
  </si>
  <si>
    <t>Cleveland 88/11 kV Control Room, Panel (16), F51/BYC-OC EF &amp; Bay Control IED (44)</t>
  </si>
  <si>
    <t>Cleveland 88/11 kV Control Room, Panel (16),Bus Section 5 F51/BYC-NON-DIR OC EF &amp; Bay Control IED</t>
  </si>
  <si>
    <t>Cleveland 88/11 kV Control Room, Panel (16), Ethernet Switch</t>
  </si>
  <si>
    <t>Powertrans</t>
  </si>
  <si>
    <t>PT-7728</t>
  </si>
  <si>
    <t>TAEJD1012942</t>
  </si>
  <si>
    <t>Cleveland 88/11 kV Control Room, Panel (17), F51/BYC-OC EF &amp; Bay Control IED (46)</t>
  </si>
  <si>
    <t>Cleveland 88/11 kV Control Room, Panel (17), F51/BYC-OC EF &amp; Bay Control IED (47)</t>
  </si>
  <si>
    <t>Cleveland 88/11 kV Control Room, Panel (17), F51/BYC-OC EF &amp; Bay Control IED (48)</t>
  </si>
  <si>
    <t>Cleveland 88/11 kV Control Room, Panel (18), F51/BYC-OC EF &amp; Bay Control IED (49)</t>
  </si>
  <si>
    <t>Cleveland 88/11 kV Control Room, Panel (18), F51/BYC-OC EF &amp; Bay Control IED (50)</t>
  </si>
  <si>
    <t>Cleveland 88/11 kV Control Room, Panel (18), F51/BYC-OC EF &amp; Bay Control IED (51)</t>
  </si>
  <si>
    <t>Cleveland 88/11 kV Control Room, Panel (19), F51/BYC-OC EF &amp; Bay Control IED (52)</t>
  </si>
  <si>
    <t>Cleveland 88/11 kV Control Room, Panel (19), 11kV Incomer 4 F67/BYC-Directional OC EF &amp; Bay Control IED</t>
  </si>
  <si>
    <t>Cleveland 88/11 kV Control Room, Panel (19), F51-Overcurrent Protection &amp; Earth Fault Protection IED</t>
  </si>
  <si>
    <t>Cleveland 88/11 kV Control Room, 88kV Heriotdale 1 Feeder, F87L-Line Current Differential IED</t>
  </si>
  <si>
    <t>Cleveland 88/11 kV Control Room, 88kV Heriotdale 1 Feeder, F67/BYC-Directional OC EF &amp; Bay Control IED</t>
  </si>
  <si>
    <t>Cleveland 88/11 kV Control Room, 88kV Heriotdale 1 Feeder, Lockout 1(M)</t>
  </si>
  <si>
    <t>MVAJ23B1AB0755B</t>
  </si>
  <si>
    <t>Cleveland 88/11 kV Control Room, 88kV Heriotdale 1 Feeder, Lockout 1(BU)</t>
  </si>
  <si>
    <t>Cleveland 88/11 kV Control Room, 88/11kV Transformer 1, F87T-Transformer Differential &amp; REF IED</t>
  </si>
  <si>
    <t>Cleveland 88/11 kV Control Room, 88/11kV Transformer 1, F67/BYC-HV Directional O/C E/F &amp; Bay Control IED</t>
  </si>
  <si>
    <t>Cleveland 88/11 kV Control Room, 88/11kV Transformer 1, Lockout 1(M)</t>
  </si>
  <si>
    <t>Cleveland 88/11 kV Control Room, 88/11kV Transformer 1, Lockout 1(BU)</t>
  </si>
  <si>
    <t>Cleveland 88/11 kV Control Room, 88/11kV Transformer 1, F90-Automatic Voltage Regulator &amp; TC Control IED</t>
  </si>
  <si>
    <t>M16062954</t>
  </si>
  <si>
    <t>Cleveland 88/11 kV Control Room, 88/11kV Transformer 1, F51N-MV Standby E/F Protection IED</t>
  </si>
  <si>
    <t>Cleveland 88/11 kV Control Room, 88kV Bus Section 1 Feeder, F51-M-Main O/C E/F Protection IED</t>
  </si>
  <si>
    <t>Cleveland 88/11 kV Control Room, 88kV Bus Section 1 Feeder, F51-B-Backup OC EF &amp; Bay Control IED</t>
  </si>
  <si>
    <t>Cleveland 88/11 kV Control Room, 88kV Bus Section 1 Feeder, Lockout 1(M)</t>
  </si>
  <si>
    <t>Cleveland 88/11 kV Control Room, 88kV Bus Section 1 Feeder, Lockout 1(BU)</t>
  </si>
  <si>
    <t>Cleveland 88/11 kV Control Room, 88kV Prospect Sebenza 3 Tee,  F87L-1-Current Differentia &amp; Distance IED (M1)</t>
  </si>
  <si>
    <t>Cleveland 88/11 kV Control Room,88kV Prospect Sebenza 3 Tee, F67/BYC-Directional O/C E/F &amp; Bay Control IED</t>
  </si>
  <si>
    <t>Cleveland 88/11 kV Control Room, 88kV Prospect Sebenza 3 Tee,, Lockout 1(M)</t>
  </si>
  <si>
    <t>Cleveland 88/11 kV Control Room, 88kV Prospect Sebenza 3 Tee, Lockout 1(BU)</t>
  </si>
  <si>
    <t>Cleveland 88/11 kV Control Room,88kV Prospect Sebenza 3 Tee,F87L-2-Current Differentia &amp; Distance IED</t>
  </si>
  <si>
    <t>T1610120</t>
  </si>
  <si>
    <t>Cleveland 88/11 kV Control Room, 88/11kV Transformer 2, F87T-Transformer Differential &amp; REF IED</t>
  </si>
  <si>
    <t>Cleveland 88/11 kV Control Room, 88/11kV Transformer 2, F67/BYC-HV Directional O/C E/F &amp; Bay Control IED</t>
  </si>
  <si>
    <t>Cleveland 88/11 kV Control Room, 88/11kV Transformer 2, Lockout 1(M)</t>
  </si>
  <si>
    <t>Cleveland 88/11 kV Control Room, 88/11kV Transformer 2, Lockout 1(BU)</t>
  </si>
  <si>
    <t>Cleveland 88/11 kV Control Room, 88/11kV Transformer 2, F90-Automatic Voltage Regulator &amp; TC Control IED</t>
  </si>
  <si>
    <t>M16062953</t>
  </si>
  <si>
    <t>Cleveland 88/11 kV Control Room, 88/11kV Transformer 2, F51N-MV Standby E/F Protection IED</t>
  </si>
  <si>
    <t>Cleveland 88/11 kV Control Room, 88kV Bus Section 2, F51-M-Main O/C E/F Protection IED</t>
  </si>
  <si>
    <t>Cleveland 88/11 kV Control Room, 88kV Bus Section 2, F51-B-Backup OC EF &amp; Bay Control IED</t>
  </si>
  <si>
    <t>Cleveland 88/11 kV Control Room, 88kV Bus Section 2, Lockout 1(M)</t>
  </si>
  <si>
    <t>Cleveland 88/11 kV Control Room, 88kV Bus Section 2, Lockout 1(BU)</t>
  </si>
  <si>
    <t>Cleveland 88/11 kV Control Room, 88kV Prospect Sebenza 4 Tee,  F87L-1-Current Differentia &amp; Distance IED (M1)</t>
  </si>
  <si>
    <t>Cleveland 88/11 kV Control Room,88kV Prospect Sebenza 4 Tee, F67/BYC-Directional O/C E/F &amp; Bay Control IED</t>
  </si>
  <si>
    <t>Cleveland 88/11 kV Control Room, 88kV Prospect Sebenza 4 Tee,, Lockout 1(M)</t>
  </si>
  <si>
    <t>Cleveland 88/11 kV Control Room, 88kV Prospect Sebenza 4 Tee, Lockout 1(BU)</t>
  </si>
  <si>
    <t>Cleveland 88/11 kV Control Room,88kV Prospect Sebenza 4 Tee,F87L-2-Current Differentia &amp; Distance IED</t>
  </si>
  <si>
    <t>T1610121</t>
  </si>
  <si>
    <t>Cleveland 88/11 kV Control Room, 88/11kV Transformer 3, F87T-Transformer Differential &amp; REF IED</t>
  </si>
  <si>
    <t>Cleveland 88/11 kV Control Room, 88/11kV Transformer 3, F67/BYC-HV Directional O/C E/F &amp; Bay Control IED</t>
  </si>
  <si>
    <t>Cleveland 88/11 kV Control Room, 88/11kV Transformer 3, Lockout 1(M)</t>
  </si>
  <si>
    <t>Cleveland 88/11 kV Control Room, 88/11kV Transformer 3, Lockout 1(BU)</t>
  </si>
  <si>
    <t>Cleveland 88/11 kV Control Room, 88/11kV Transformer 3, F90-Automatic Voltage Regulator &amp; TC Control IED</t>
  </si>
  <si>
    <t>M16062955</t>
  </si>
  <si>
    <t>Cleveland 88/11 kV Control Room, 88/11kV Transformer 3, F51N-MV Standby E/F Protection IED</t>
  </si>
  <si>
    <t>Cleveland 88/11 kV Control Room, 88kV Bus Section 3, F51-M-Main O/C E/F Protection IED</t>
  </si>
  <si>
    <t>Cleveland 88/11 kV Control Room, 88kV Bus Section 3, F51-B-Backup OC EF &amp; Bay Control IED</t>
  </si>
  <si>
    <t>Cleveland 88/11 kV Control Room, 88kV Bus Section 3, Lockout 1(M)</t>
  </si>
  <si>
    <t>Cleveland 88/11 kV Control Room, 88kV Bus Section 3, Lockout 1(BU)</t>
  </si>
  <si>
    <t>Cleveland 88/11 kV Control Room, 88kV Prospect 1 Feeder, F87L-Line Current Differential &amp; Distance IEB</t>
  </si>
  <si>
    <t>Cleveland 88/11 kV Control Room, 88kV Prospect 1 Feeder, F67/BYC-Directional O/C E/F &amp; Bay Control IED</t>
  </si>
  <si>
    <t>Cleveland 88/11 kV Control Room, 88kV Prospect 1 Feeder, Lockout 1(M)</t>
  </si>
  <si>
    <t>Cleveland 88/11 kV Control Room, 88kV Prospect 1 Feeder, Lockout 1(BU)</t>
  </si>
  <si>
    <t>Cleveland 88/11 kV Control Room, 88/11kV Transformer 4, F87T-Transformer Differential &amp; REF IED</t>
  </si>
  <si>
    <t>Cleveland 88/11 kV Control Room, 88/11kV Transformer 4, F67/BYC-HV Directional O/C E/F &amp; Bay Control IED</t>
  </si>
  <si>
    <t>Cleveland 88/11 kV Control Room, 88/11kV Transformer 4, Lockout 1(M)</t>
  </si>
  <si>
    <t>Cleveland 88/11 kV Control Room, 88/11kV Transformer 4, Lockout 1(BU)</t>
  </si>
  <si>
    <t>Cleveland 88/11 kV Control Room, 88/11kV Transformer 4, F90-Automatic Voltage Regulator &amp; TC Control IED</t>
  </si>
  <si>
    <t>M16062952</t>
  </si>
  <si>
    <t>Cleveland 88/11 kV Control Room, 88/11kV Transformer 4, F51N-MV Standby E/F Protection IED</t>
  </si>
  <si>
    <t>Cleveland 88/11 kV Control Room, 88kV Busbar Protection, F87B-1-2:Zone 1&amp;2 Busbar Differential IED</t>
  </si>
  <si>
    <t>Cleveland 88/11 kV Control Room, 88kV Busbar Protection, F87B-3-4:Zone 3&amp;4 Busbar Differential IED</t>
  </si>
  <si>
    <t>Cleveland 88/11 kV Control Room, Test Terminals X284</t>
  </si>
  <si>
    <t>AC/DC Panel</t>
  </si>
  <si>
    <t>Cleveland 88/11 kV Old Control Room, Pilot Panel</t>
  </si>
  <si>
    <t>Cleveland 88/11 kV Old Control Room, D.C. Distribution Control Circuit Panel</t>
  </si>
  <si>
    <t>Cleveland 88/11 kV Old Control Room, A.C. Distribution Board Panel</t>
  </si>
  <si>
    <t>Cleveland 88/11 kV Old Control Room, External Supply</t>
  </si>
  <si>
    <t>Cleveland 88/11 kV Old Control Room, Distribution Board</t>
  </si>
  <si>
    <t>Cleveland 88/11 kV Old Control Room, Changeover Circuit</t>
  </si>
  <si>
    <t>Cleveland 88/11 kV Old Control Room, No Name Panel</t>
  </si>
  <si>
    <t>Security System panel</t>
  </si>
  <si>
    <t>Cleveland SS Old Control Room, Alarm Panel</t>
  </si>
  <si>
    <t>Cleveland SS Control Room, 88kV Tariff Metering, Meter 1 Main-Heriotdale 1</t>
  </si>
  <si>
    <t>Landis + GYR</t>
  </si>
  <si>
    <t>Cleveland SS Control Room, 88kV Tariff Metering, Meter 1 Check-Heriotdale 1</t>
  </si>
  <si>
    <t>Cleveland SS Control Room, 88kV Tariff Metering, Meter 2 Main-Prospect 1</t>
  </si>
  <si>
    <t>Cleveland SS Control Room, 88kV Tariff Metering, Meter 2 Check-Prospect 1</t>
  </si>
  <si>
    <t>Cleveland SS Control Room, 88kV Tariff Metering, Meter 3 Main-Prospect-Sebenza 4 Tee</t>
  </si>
  <si>
    <t>Cleveland SS Control Room, 88kV Tariff Metering, Meter 3 Check-Prospect-Sebenza 4 Tee</t>
  </si>
  <si>
    <t>Cleveland SS Control Room, 88kV Tariff Metering, Meter 4 Main-Prospect-Sebenza 3 Tee</t>
  </si>
  <si>
    <t>Cleveland SS Control Room, 88kV Tariff Metering, Meter 4 Check-Prospect-Sebenza 3 Tee</t>
  </si>
  <si>
    <t>Cleveland SS Control Room, 11kV Metering &amp; QOS, Meter 1-11kV Incomer 1</t>
  </si>
  <si>
    <t>Cleveland SS Control Room, 11kV Metering &amp; QOS, Meter 2-11kV Incomer 2</t>
  </si>
  <si>
    <t>Cleveland SS Control Room, 11kV Metering &amp; QOS, Meter 3-11kV Incomer 3</t>
  </si>
  <si>
    <t>Cleveland SS Control Room, 11kV Metering &amp; QOS, Meter 4-11kV Incomer 4</t>
  </si>
  <si>
    <t>Cleveland SS Old Control Room,Telecontrol Junction Cubicle X 2</t>
  </si>
  <si>
    <t>Cleveland SS Old Control Room, RTU X 2</t>
  </si>
  <si>
    <t>Cleveland SS Control Room, Panel (8), Ethernet Switch</t>
  </si>
  <si>
    <t>TAEJD1012811</t>
  </si>
  <si>
    <t>Cleveland SS Control Room, Panel (13), Ethernet Switch</t>
  </si>
  <si>
    <t>TAEJD1012776</t>
  </si>
  <si>
    <t>Cleveland SS Control Room, 88kV Bus Section 1 Feeder, Ethernet Switch</t>
  </si>
  <si>
    <t>TAEJD1012826</t>
  </si>
  <si>
    <t>Cleveland SS Control Room, Telecommunication Panel</t>
  </si>
  <si>
    <t>Cleveland SS Control Room, 88kV Bus Section 3, Ethernet Switch</t>
  </si>
  <si>
    <t>TAEJD1012881</t>
  </si>
  <si>
    <t>Cleveland SS Control Room, Panel (4), Ethernet Switch</t>
  </si>
  <si>
    <t>TAEJD1012835</t>
  </si>
  <si>
    <t>Cleveland SS Control Room, RTU Panel, RTU-Gateway-SEL Axion</t>
  </si>
  <si>
    <t>SEL2240</t>
  </si>
  <si>
    <t>Cleveland SS Control Room, RTU Panel, Satellite-Synchronised Clock (GPS)</t>
  </si>
  <si>
    <t>Cleveland 88/11 kV Control Room</t>
  </si>
  <si>
    <t>160153/1</t>
  </si>
  <si>
    <t>160153/2</t>
  </si>
  <si>
    <t>Cleveland 88/11 kV Control Room, 400/230V AC Board</t>
  </si>
  <si>
    <t>Cleveland 88/11 kV Control Room, Busbar Chamber Panel</t>
  </si>
  <si>
    <t>Cleveland 88/11 kV Control Room, Distribution Board</t>
  </si>
  <si>
    <t>DB110/026 Dual</t>
  </si>
  <si>
    <t>160153G</t>
  </si>
  <si>
    <t>Cleveland 88/11 kV  Battery Room</t>
  </si>
  <si>
    <t>Cleveland 88/11 kV Old Control Room, Rectifier Panel</t>
  </si>
  <si>
    <t>Cleveland 88/11 kV Old Control Room, 110VDC Battery Panel</t>
  </si>
  <si>
    <t>Cleveland 88/11 kV Old Battery Room X52 Cells</t>
  </si>
  <si>
    <t xml:space="preserve">FHP13 </t>
  </si>
  <si>
    <t>2V 790Ah @ 10hr</t>
  </si>
  <si>
    <t>Current Ratings(A)</t>
  </si>
  <si>
    <t>Siemert Road</t>
  </si>
  <si>
    <t>New Doornfontein</t>
  </si>
  <si>
    <t>28°03'27.0" E 26°11'44.5" S</t>
  </si>
  <si>
    <t>11kV Switchgear (Indoor)</t>
  </si>
  <si>
    <t>11kV Feeder Board 1S9</t>
  </si>
  <si>
    <t>Siemert 88/11kV SS Incomer 1 (Bay 18)</t>
  </si>
  <si>
    <t>SBV3E/2500/25/SI</t>
  </si>
  <si>
    <t>11094/2009</t>
  </si>
  <si>
    <t>Siemert 88/11kV SS Sivewright North Distributor 185X3Core to MVC 132 Erven 246/8&amp;367/9 Height Street Doornfontein (Bay 19)</t>
  </si>
  <si>
    <t>11090/2009</t>
  </si>
  <si>
    <t>11075/2009</t>
  </si>
  <si>
    <t>Siemert 88/11kV SS Technikon Distributor 185x3Core to MVC 351 Nind off Beit Streets Wits Technikon (Bay 20)</t>
  </si>
  <si>
    <t>11076/2009</t>
  </si>
  <si>
    <t>Siemert 88/11kV SS Perskor 185X3Core to MVC 00067 Nind Street Doornfontein (Bay 21)</t>
  </si>
  <si>
    <t>11077/2009</t>
  </si>
  <si>
    <t>Siemert 88/11kV SS Fairview Distributor 185X3Core to TSS Troyeville Switching Station CR Apolonia &amp; Norse Streets Troyeville (Bay 22)</t>
  </si>
  <si>
    <t>Siemert 88/11kV SS Upper Railway Distributor 185X3Core to MVC 361 CR Sivewright Avenue and Curry Street (Doornfontein Telephone Exchange (Bay 23)</t>
  </si>
  <si>
    <t>11079/2009</t>
  </si>
  <si>
    <t>Siemert 88/11kV SS Johannesburg Ellis Park Rugby Stadium no.1 Distributor 185X3Core to MVC 362 Upper Ross Street (Bay 24)</t>
  </si>
  <si>
    <t>11080/2009</t>
  </si>
  <si>
    <t>Siemert 88/11kV SS Johannesburg Ellis Park Athletic Stadium no.1 Distributor 185X3Core to MVC 379 Upper Ross Street (Bay 25)</t>
  </si>
  <si>
    <t>11081/2009</t>
  </si>
  <si>
    <t>Siemert 88/11kV SS Bus Section (Bay 26)</t>
  </si>
  <si>
    <t>11092/2009</t>
  </si>
  <si>
    <t>Siemert 88/11kV SS Bus Section (Bay 27)</t>
  </si>
  <si>
    <t>11083/2009</t>
  </si>
  <si>
    <t>Siemert 88/11kV SS Johannesburg Ellis Park Athletic Stadium no.2 Distributor 185X3Core to MVC 379 Upper Ross Street (Bay 28)</t>
  </si>
  <si>
    <t>11084/2009</t>
  </si>
  <si>
    <t>Siemert 88/11kV SS Johannesburg Ellis Park Rugby Stadium no.2 Distributor 185X3Core to MVC 362 Upper Ross Street (Bay 29)</t>
  </si>
  <si>
    <t>11086/2009</t>
  </si>
  <si>
    <t>Siemert 88/11kV SS Charlton Terrace Distributor 185X3Core to MSS 1296 in Siemer Road Substation Yard at West Entrance (Bay 30)</t>
  </si>
  <si>
    <t>11085/2009</t>
  </si>
  <si>
    <t>Siemert 88/11kV SS Doornfontein Central Distributor 185X3Core to MVC 150 Error Street Btwn Sivewright Avenue and Siemert Road  (Bay 31)</t>
  </si>
  <si>
    <t>11087/2009</t>
  </si>
  <si>
    <t>Siemert 88/11kV SS Ponte Distributor 185X3Core to MVC 289 Joe Slovo Drive (On Ramp) off Saratoga Avenue  (Bay 32)</t>
  </si>
  <si>
    <t>11088/2009</t>
  </si>
  <si>
    <t>Siemert 88/11kV SS New Doornfontein/Troyeville Distributor 185X3Core to RMU 00319 Siemert Road  Substation Yard at West Entrance (Bay 33)</t>
  </si>
  <si>
    <t>11089/2009</t>
  </si>
  <si>
    <t>Siemert 88/11kV SS Ponte/Technikon Standby Distributor 185X3Core to RMU 00371 Siemert Road  Substation Yard at West Entrance (Bay 34)</t>
  </si>
  <si>
    <t>Breaker bay number is 19 and denoted feeder 1 and matches serial number at Bay 22</t>
  </si>
  <si>
    <t>Siemert 88/11kV SS Interconnector to Standby Board 2</t>
  </si>
  <si>
    <t>11091/2009</t>
  </si>
  <si>
    <t>11kV Standby Board 2S9</t>
  </si>
  <si>
    <t>Siemert 88/11kV SS Standby Incomer 2 2TO (Bay 36)</t>
  </si>
  <si>
    <t>11093/2009</t>
  </si>
  <si>
    <t>Siemert 88/11kV SS Interconnector to Feeder Board 1 5SO (Bay 37)</t>
  </si>
  <si>
    <t>11082/2009</t>
  </si>
  <si>
    <t>Siemert 88/11kV SS Interconnector to Feeder Board 3 7SO (Bay 38)</t>
  </si>
  <si>
    <t>11071/2009</t>
  </si>
  <si>
    <t>11kV Feeder Board 3S9</t>
  </si>
  <si>
    <t>Siemert 88/11kV SS Prospect/Central Incomer 2 (Bay 1)</t>
  </si>
  <si>
    <t>Siemert 88/11kV SS Prospect/Central Incomer 2 (Bay 2)</t>
  </si>
  <si>
    <t>3AC5756-3</t>
  </si>
  <si>
    <t>Siemert 88/11kV SS Sivewright North Distributor 185X3Core to RMI HVC 162 Height Street Doornfontein (Bay 3)</t>
  </si>
  <si>
    <t>Siemert 88/11kV SS Charlton Terrace Dist. 185 to O.I.I Local TSS Siemert S/S(Bay 4)</t>
  </si>
  <si>
    <t>3A2321-4</t>
  </si>
  <si>
    <t>Siemert 88/11kV SS Ponte Dist. 185 to O.I.I HVC Ponte Harrow Rd off Saratoga Ave (Bay 5)</t>
  </si>
  <si>
    <t>Siemert 88/11kV SS Fairview Distributor 185X3Core to O.I.I TSS Troyeville S/S Yard (Bay 6)</t>
  </si>
  <si>
    <t>Siemert 88/11kV SS Perskor Dist. 185 to HVC Nind Str (Bay 7)</t>
  </si>
  <si>
    <t>Siemert 88/11kV SS Ponte/Technikon Standby Distributor 185 to O.I.I HVC TSS Wits Technikon Nind off Beit Sts (Bay 8)</t>
  </si>
  <si>
    <t>Siemert 88/11kV SS Off Load Isolator (Bay 9)</t>
  </si>
  <si>
    <t>Siemert 88/11kV SS K01 Bus Riser</t>
  </si>
  <si>
    <t>Siemert 88/11kV SS K02 Bus Section</t>
  </si>
  <si>
    <t>Siemert 88/11kV SS No name Panel (Bay 10)</t>
  </si>
  <si>
    <t>Siemert 88/11kV SS No name Panel (Bay 11)</t>
  </si>
  <si>
    <t>Siemert 88/11kV SS 300X3 To RMU 00319 in Siemert Substation Yard (Bay 12)</t>
  </si>
  <si>
    <t>Siemert 88/11kV SS Upper Railway Dist. 185X3 To O.I.I HVC 361 CR Sivewright Ave &amp; Curry St (Bay 13)</t>
  </si>
  <si>
    <t>Siemert 88/11kV SS New Doornfontein Dist. 185X3 To RMI HVC 366 Alamba Theatre Sivewright Ave (Bay 14)</t>
  </si>
  <si>
    <t>Siemert 88/11kV SS Doornfontein Central Dist. 185X3 To RMI HVC 921 Error St off Sdiemert Rd (Bay 15)</t>
  </si>
  <si>
    <t xml:space="preserve">Siemert 88/11kV SS Interconnector to Standby Board 2 (Bay 16) </t>
  </si>
  <si>
    <t xml:space="preserve">Siemert 88/11kV SS Interconnector to Standby Board 2 (Bay 17) </t>
  </si>
  <si>
    <t xml:space="preserve"> Outdoor Switchgear (HV Yard)</t>
  </si>
  <si>
    <t>Siemert 88/11kV SS Prospect/Pritchard 3 Simert 2 88kV Incomer (703,705,704)</t>
  </si>
  <si>
    <t>BES7</t>
  </si>
  <si>
    <t>Siemert 88/11kV SS  88kV Transformer Feeder 3  (314,310,313)</t>
  </si>
  <si>
    <t>Siemert 88/11kV SS  88kV Bus Section 2 (224,220,228)</t>
  </si>
  <si>
    <t>Siemert 88/11kV SS  88kV Transformer Feeder 2 (2214,210,213)</t>
  </si>
  <si>
    <t>Siemert 88/11kV SS  88kV Bus Section 1 (124,120,128)</t>
  </si>
  <si>
    <t>Siemert 88/11kV SS  88kV Transformer Feeder 1 (114,113,110)</t>
  </si>
  <si>
    <t>Siemert 88/11kV SS  88kV Prospect/Pritchard 4/ Siemert 1 88 kV Incomer  (103,105,104)</t>
  </si>
  <si>
    <t>Siemert 88/11kV SS Prospect/Pritchard 3 88kV Incomer SRG ARR X3</t>
  </si>
  <si>
    <t xml:space="preserve">Siemert 88/11kV SS Prospect/Pritchard 4 88kV Incomer SRG ARR X3 </t>
  </si>
  <si>
    <t>Siemert 88/11kV SS TRFR 3 88kV X3</t>
  </si>
  <si>
    <t>Siemert 88/11kV SS Prospect/Pritchard 3 88kV Incomer VT X3</t>
  </si>
  <si>
    <t>Siemert 88/11kV SS Prospect/Pritchard 3 88kV Incomer X15</t>
  </si>
  <si>
    <t>Siemert 88/11kV SS Prospect/Pritchard 3 Simert 2 88kV Incomer (703,705,704) X 6</t>
  </si>
  <si>
    <t>Siemert 88/11kV SS  88kV Transformer Feeder 3  (314,310,313) X 6</t>
  </si>
  <si>
    <t>Siemert 88/11kV SS  88kV Bus Section 2 (224,220,228) X 6</t>
  </si>
  <si>
    <t>Siemert 88/11kV SS  88kV Transformer Feeder 2 (2214,210,213) X 6</t>
  </si>
  <si>
    <t>Siemert 88/11kV SS  88kV Bus Section 1 (124,120,128) X 6</t>
  </si>
  <si>
    <t>Siemert 88/11kV SS  88kV Transformer Feeder 1 (114,113,110) X 6</t>
  </si>
  <si>
    <t>Siemert 88/11kV SS  88kV Prospect/Pritchard 4/ Siemert 1 88 kV Incomer  (103,105,104) X 6</t>
  </si>
  <si>
    <t>Siemert 88/11kV SS Prospect/Pritchard 4 88kV Incomer 4 VTs Blue X3</t>
  </si>
  <si>
    <t>Siemert 88/11kV SS 88kV Busbars X18</t>
  </si>
  <si>
    <t>Siemert 88/11kV SS TRFR 3 88kV Bushings X4</t>
  </si>
  <si>
    <t>Siemert 88/11kV SS TRFR 3 88kV Incomer X3</t>
  </si>
  <si>
    <t>Siemert 88/11kV SS TRFR 3 11kV Bushings X4</t>
  </si>
  <si>
    <t>Siemert 88/11kV SS TRFR 2 11kV Bushings X4</t>
  </si>
  <si>
    <t>Siemert 88/11kV SS TRFR 2 88kV Bushings X4</t>
  </si>
  <si>
    <t>Siemert 88/11kV SS TRFR 1 11kV Bushings X4</t>
  </si>
  <si>
    <t>Siemert 88/11kV SS TRFR 1 88kV Bushings X4</t>
  </si>
  <si>
    <t>Siemert 88/11kV SS 45MVA YNyn0 TRFR 3</t>
  </si>
  <si>
    <t>27071</t>
  </si>
  <si>
    <t>Siemert 88/11kV SS 45MVA Yyn0 TRFR 2</t>
  </si>
  <si>
    <t>Siemert 88/11kV SS 45MVA Yyn0 TRFR 1</t>
  </si>
  <si>
    <t>29556</t>
  </si>
  <si>
    <t>VIIIY35011010193WR</t>
  </si>
  <si>
    <t>VIIIY35012310193WR</t>
  </si>
  <si>
    <t xml:space="preserve">Siemert 88/11kV SS Prospect/Pritchard 3 88kV Incomer 3 Red Phase </t>
  </si>
  <si>
    <t xml:space="preserve">Siemert 88/11kV SS Prospect/Pritchard 3 88kV Incomer 3 White Phase </t>
  </si>
  <si>
    <t xml:space="preserve">Siemert 88/11kV SS Prospect/Pritchard 3 88kV Incomer 3 Blue Phase </t>
  </si>
  <si>
    <t xml:space="preserve">Siemert 88/11kV SS Prospect/Pritchard 4 88kV Incomer 4 Red Phase </t>
  </si>
  <si>
    <t xml:space="preserve">Siemert 88/11kV SS Prospect/Pritchard 4 88kV Incomer 4 White Phase </t>
  </si>
  <si>
    <t xml:space="preserve">Siemert 88/11kV SS Prospect/Pritchard 4 88kV Incomer 4 Blue Phase </t>
  </si>
  <si>
    <t>Siemert 88/11kV SS 11kV Incomer 1 VT</t>
  </si>
  <si>
    <t>Siemert 88/11kV SS 11kV Incomer 2 VT</t>
  </si>
  <si>
    <t>Siemert 88/11kV SS 11kV Incomer 3 VT</t>
  </si>
  <si>
    <t xml:space="preserve">Siemert 88/11kV SS Prospect/Pritchard 3 88kV Incomer VT Junction Box </t>
  </si>
  <si>
    <t xml:space="preserve">Siemert 88/11kV SS Prospect/Pritchard 4 88kV Incomer VT Junction Box </t>
  </si>
  <si>
    <t>Siemert 88/11kV SS TRFR 3 Marshalling Kiosk</t>
  </si>
  <si>
    <t xml:space="preserve">Siemert 88/ 11 kV SS Prospect/Pritchard 3 88 kV Iincomer 703 CT L1 Blue Phase </t>
  </si>
  <si>
    <t>TAT</t>
  </si>
  <si>
    <t>GD9/P20510</t>
  </si>
  <si>
    <t>1600/1 A</t>
  </si>
  <si>
    <t xml:space="preserve">Siemert 88/ 11 kV SS Prospect/Pritchard 3 88 kV Iincomer 703 CT L2 Blue Phase </t>
  </si>
  <si>
    <t>GD9/P20413</t>
  </si>
  <si>
    <t xml:space="preserve">Siemert 88/ 11 kV SS Prospect/Pritchard 3 88 kV Iincomer 703 CT L1 White Phase </t>
  </si>
  <si>
    <t xml:space="preserve">Siemert 88/ 11 kV SS Prospect/Pritchard 3 88 kV Iincomer 703 CT L2 White Phase </t>
  </si>
  <si>
    <t>GD9/P20411</t>
  </si>
  <si>
    <t xml:space="preserve">Siemert 88/ 11 kV SS Prospect/Pritchard 3 88 kV Iincomer 703 CT L1 Red Phase </t>
  </si>
  <si>
    <t>GD9/P20515</t>
  </si>
  <si>
    <t xml:space="preserve">Siemert 88/ 11 kV SS Prospect/Pritchard 3 88 kV Iincomer 703 CT L2 RedPhase </t>
  </si>
  <si>
    <t>GD9/P20401</t>
  </si>
  <si>
    <t xml:space="preserve">Siemert 88/11kV SS  88kV Transformer Feeder 3 CT L1 Red Phase (314) </t>
  </si>
  <si>
    <t>GD9/P21904</t>
  </si>
  <si>
    <t xml:space="preserve">Siemert 88/11kV SS  88kV Transformer Feeder 3 CT L2 Red Phase (314) </t>
  </si>
  <si>
    <t>GD9/P20414</t>
  </si>
  <si>
    <t xml:space="preserve">Siemert 88/11kV SS  88kV Transformer Feeder 3 CT L1 White Phase (314) </t>
  </si>
  <si>
    <t>GD9/P21905</t>
  </si>
  <si>
    <t xml:space="preserve">Siemert 88/11kV SS  88kV Transformer Feeder 3 CT L2 White Phase (314) </t>
  </si>
  <si>
    <t>GD9/P2407</t>
  </si>
  <si>
    <t xml:space="preserve">Siemert 88/11kV SS  88kV Transformer Feeder 3 CT L1 Blue Phase (314) </t>
  </si>
  <si>
    <t>GD9/P21907</t>
  </si>
  <si>
    <t xml:space="preserve">Siemert 88/11kV SS  88kV Transformer Feeder 3 CT L2 Blue Phase (314) </t>
  </si>
  <si>
    <t>GD9/P20408</t>
  </si>
  <si>
    <t xml:space="preserve">Siemert 88/11kV SS  88kV Bus Section 2 CT L 2 Blue Phase (224,220,228) </t>
  </si>
  <si>
    <t>GD9/P20303</t>
  </si>
  <si>
    <t xml:space="preserve">Siemert 88/11kV SS  88kV Bus Section 2 CT L 2 Red Phase (224,220,228) </t>
  </si>
  <si>
    <t>GD9/P20202</t>
  </si>
  <si>
    <t xml:space="preserve">Siemert 88/11kV SS  88kV Bus Section 2 CT L 1 White Phase (224,220,228) </t>
  </si>
  <si>
    <t>GD9/P20302</t>
  </si>
  <si>
    <t xml:space="preserve">Siemert 88/11kV SS  88kV Bus Section 2 CT L 2 White Phase (224,220,228) </t>
  </si>
  <si>
    <t>GD9/P20204</t>
  </si>
  <si>
    <t xml:space="preserve">Siemert 88/11kV SS  88kV Bus Section 2 CT L 1 Blue Phase (224,220,228) </t>
  </si>
  <si>
    <t>GD9/P20301</t>
  </si>
  <si>
    <t>GD9/P20205</t>
  </si>
  <si>
    <t xml:space="preserve">Siemert 88/11kV SS  88kV Transformer Feeder 2 CT L1 Red Phase (2214,210,213) </t>
  </si>
  <si>
    <t>GD9/P21909</t>
  </si>
  <si>
    <t xml:space="preserve">Siemert 88/11kV SS  88kV Transformer Feeder 2 CT L2 Red Phase (2214,210,213) </t>
  </si>
  <si>
    <t>DG9/P20406</t>
  </si>
  <si>
    <t xml:space="preserve">Siemert 88/11kV SS  88kV Transformer Feeder 2 CT L1 White Phase (2214,210,213) </t>
  </si>
  <si>
    <t>GD9/P21902</t>
  </si>
  <si>
    <t xml:space="preserve">Siemert 88/11kV SS  88kV Transformer Feeder 2 CT L2 White Phase (2214,210,213) </t>
  </si>
  <si>
    <t xml:space="preserve">Siemert 88/11kV SS  88kV Transformer Feeder 2 CT L1 Blue Phase (2214,210,213) </t>
  </si>
  <si>
    <t>GD9/P21906</t>
  </si>
  <si>
    <t xml:space="preserve">Siemert 88/11kV SS  88kV Transformer Feeder 2 CT L2 Blue Phase (2214,210,213) </t>
  </si>
  <si>
    <t>GD9/P20403</t>
  </si>
  <si>
    <t xml:space="preserve">Siemert 88/11kV SS  88kV Bus Section 1 CT L1 Red Phase (124,120,128) </t>
  </si>
  <si>
    <t>GD9/P20304</t>
  </si>
  <si>
    <t xml:space="preserve">Siemert 88/11kV SS  88kV Bus Section 1 CT L2 Red Phase (124,120,128) </t>
  </si>
  <si>
    <t>GD9/P20206</t>
  </si>
  <si>
    <t xml:space="preserve">Siemert 88/11kV SS  88kV Bus Section 1 CT L1 White Phase (124,120,128) </t>
  </si>
  <si>
    <t>GD9/P20305</t>
  </si>
  <si>
    <t xml:space="preserve">Siemert 88/11kV SS  88kV Bus Section 1 CT L2 White Phase (124,120,128) </t>
  </si>
  <si>
    <t>GD9/P20201</t>
  </si>
  <si>
    <t xml:space="preserve">Siemert 88/11kV SS  88kV Bus Section 1 CT L1 Blue Phase (124,120,128) </t>
  </si>
  <si>
    <t>GD9/P20306</t>
  </si>
  <si>
    <t>GD9/P20203</t>
  </si>
  <si>
    <t>Siemert 88/11kV SS  88kV Transformer Feeder 1 CT L1 Red Phase (114,113,110)</t>
  </si>
  <si>
    <t>GD9/P21901</t>
  </si>
  <si>
    <t>Siemert 88/11kV SS  88kV Transformer Feeder 1 CT L2 Red Phase (114,113,110)</t>
  </si>
  <si>
    <t>GD9/P20405</t>
  </si>
  <si>
    <t>Siemert 88/11kV SS  88kV Transformer Feeder 1 CT L1 White Phase (114,113,110)</t>
  </si>
  <si>
    <t>GD9/P21903</t>
  </si>
  <si>
    <t>Siemert 88/11kV SS  88kV Transformer Feeder 1 CT L2 White Phase (114,113,110)</t>
  </si>
  <si>
    <t>GD9/P20409</t>
  </si>
  <si>
    <t>Siemert 88/11kV SS  88kV Transformer Feeder 1 CT L1 Blue Phase (114,113,110)</t>
  </si>
  <si>
    <t>GD9/P21908</t>
  </si>
  <si>
    <t>Siemert 88/11kV SS  88kV Transformer Feeder 1 CT L2 Blue Phase (114,113,110)</t>
  </si>
  <si>
    <t>GD9/P20415</t>
  </si>
  <si>
    <t xml:space="preserve">Siemert 88/11kV SS  88kV Prospect/Pritchard 4/ Siemert 1 88 kV Incomer CT L1 Red Phase  (103,105,104) </t>
  </si>
  <si>
    <t xml:space="preserve">Siemert 88/11kV SS  88kV Prospect/Pritchard 4/ Siemert 1 88 kV Incomer CT L2 Red Phse (103,105,104) </t>
  </si>
  <si>
    <t>GD9/P20505</t>
  </si>
  <si>
    <t xml:space="preserve">Siemert 88/11kV SS  88kV Prospect/Pritchard 4/ Siemert 1 88 kV Incomer  CT L1 White Phase(103,105,104) </t>
  </si>
  <si>
    <t>GD9/P20402</t>
  </si>
  <si>
    <t xml:space="preserve">Siemert 88/11kV SS  88kV Prospect/Pritchard 4/ Siemert 1 88 kV Incomer  CT L2 White Phase (103,105,104) </t>
  </si>
  <si>
    <t>GD9/P20501</t>
  </si>
  <si>
    <t xml:space="preserve">Siemert 88/11kV SS  88kV Prospect/Pritchard 4/ Siemert 1 88 kV Incomer  CT L1 Blue Phase (103,105,104) </t>
  </si>
  <si>
    <t>GD9/P20410</t>
  </si>
  <si>
    <t xml:space="preserve">Siemert 88/11kV SS  88kV Prospect/Pritchard 4/ Siemert 1 88 kV Incomer  CT L2 Blue Phase (103,105,104) </t>
  </si>
  <si>
    <t>GD9/P20503</t>
  </si>
  <si>
    <t>Siemert 88/11kV SS Bay 3 Diff Protection</t>
  </si>
  <si>
    <t>REF615</t>
  </si>
  <si>
    <t xml:space="preserve">Siemert 88/11kV SS Bay 1 Incomer Backup Protection </t>
  </si>
  <si>
    <t>Siemert 88/11kV SS Bay 3 (3L5) Feeder Bay Control and Main Protection</t>
  </si>
  <si>
    <t>REF543</t>
  </si>
  <si>
    <r>
      <rPr>
        <sz val="12"/>
        <color theme="1"/>
        <rFont val="Calibri"/>
        <family val="2"/>
        <scheme val="minor"/>
      </rPr>
      <t>Siemert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88/11kV SS Bay 4 (4L5) Incomer Bay Control and Main Protection</t>
    </r>
  </si>
  <si>
    <t>Siemert 88/11kV SS Bay 5 (5L5) Feeder Bay Control and Main Protection</t>
  </si>
  <si>
    <t>Siemert 88/11kV SS Bay 6 (6L5) Feeder Bay Control and Main Protection</t>
  </si>
  <si>
    <t>Siemert 88/11kV SS Bay 5 (5L5) Feeder Diff Protection</t>
  </si>
  <si>
    <t>MHOB04V115AAAAA</t>
  </si>
  <si>
    <t>32727305/10/08</t>
  </si>
  <si>
    <t>Siemert 88/11kV SS Bay 7 (7L5) Incomer Bay Control and Main Protection</t>
  </si>
  <si>
    <t>Siemert 88/11kV SS Bay 8 (8L5) Feeder Bay Control and Main Protection</t>
  </si>
  <si>
    <t>Siemert 88/11kV SS Bay 9 (9L5) Feeder Bay Control and Main Protection</t>
  </si>
  <si>
    <t>Siemert 88/11kV SS Bay 10 (10L5) Feeder Bay Control and Main Protection</t>
  </si>
  <si>
    <t>Siemert 88/11kV SS Bay 11 (11L5) Feeder Bay Control and Main Protection</t>
  </si>
  <si>
    <t>Siemert 88/11kV SS Bay 12 (12L5) Incomer Bay Control and Main Protection</t>
  </si>
  <si>
    <t>Siemert 88/11kV SS Bay 13 (13L5) Feeder Bay Control and Main Protection</t>
  </si>
  <si>
    <t>Siemert 88/11kV SS Bay 14 (14L5) Feeder Bay Control and Main Protection</t>
  </si>
  <si>
    <t>Siemert 88/11kV SS Bay 12 Diff Protection</t>
  </si>
  <si>
    <t>3272307/10/08</t>
  </si>
  <si>
    <t>Siemert 88/11kV SS Bay 15 (15L5) Feeder Bay Control and Main Protection</t>
  </si>
  <si>
    <t>Siemert 88/11kV SS Bay 16 (16L5) Feeder Bay Control and Main Protection</t>
  </si>
  <si>
    <t>REF544</t>
  </si>
  <si>
    <t>Siemert 88/11kV SS Bay 17 Interconnector Backup Protection</t>
  </si>
  <si>
    <t>3272308/10/08</t>
  </si>
  <si>
    <t>Siemert 88/11kV SS Bay 36 Incomer Bay Backup Protection</t>
  </si>
  <si>
    <t>Siemert 88/11kV SS 2T0 Bay 36 Incomer Bay Control and Main Protection</t>
  </si>
  <si>
    <t>Siemert 88/11kV SS Bay 37 Diff Protection</t>
  </si>
  <si>
    <t>3442398/07/09</t>
  </si>
  <si>
    <t>Siemert 88/11kV SS 5S0 Bay 37 Interconnector Bay Control and Main Protection</t>
  </si>
  <si>
    <t>Siemert 88/11kV SS Bay 38 Diff Protection</t>
  </si>
  <si>
    <t>3442397/07/09</t>
  </si>
  <si>
    <t>Siemert 88/11kV SS 7S0 Bay 38 Interconnector Bay Control and Main Protection</t>
  </si>
  <si>
    <t>Siemert 88/11kV SS Bay 18 Incomer Bay Backup Protection</t>
  </si>
  <si>
    <t>Siemert 88/11kV SS 1T0 Bay 18 Incomer Bay Control and Main Protection</t>
  </si>
  <si>
    <t>Siemert 88/11kV SS SS Bay 19 Feeder Bay (19L5) Control and Main Protection</t>
  </si>
  <si>
    <t>Siemert 88/11kV SS SS Bay 20 Feeder Bay (20L5) Control and Main Protection</t>
  </si>
  <si>
    <t>Siemert 88/11kV SS Bay 21 (21L5) Incomer Bay Control and Main Protection</t>
  </si>
  <si>
    <t>Siemert 88/11kV SS Bay 22 Feeder Bay (22L5) Bay Control and Main Protection</t>
  </si>
  <si>
    <t>Siemert 88/11kV SS Bay 23 Feeder Bay (23L5) Bay Control and Main Protection</t>
  </si>
  <si>
    <t>Siemert 88/11kV SS Bay 24 Diff Protection</t>
  </si>
  <si>
    <t>3328749/01/09</t>
  </si>
  <si>
    <t>Siemert 88/11kV SS Bay 24 Feeder Bay (24L5) Bay Control and Main Protection</t>
  </si>
  <si>
    <t>Siemert 88/11kV SS Bay 25 Diff Protection</t>
  </si>
  <si>
    <t>3311089/01/09</t>
  </si>
  <si>
    <t>Siemert 88/11kV SS Bay 25 Feeder Bay (25L5) Bay Control and Main Protection</t>
  </si>
  <si>
    <t>Siemert 88/11kV SS Bay 26 Diff Protection</t>
  </si>
  <si>
    <t>3430750/07/09</t>
  </si>
  <si>
    <t>Siemert 88/11kV Bay 26 Feeder Bay (26L5) Bay Control and Main Protection</t>
  </si>
  <si>
    <t>Siemert 88/11kV SS Bay 27 Diff Protection</t>
  </si>
  <si>
    <t>3442393/07/09</t>
  </si>
  <si>
    <t>Siemert 88/11kV Bay 27 5C0 Bus Section(2L5) Bay Control and Main Protection</t>
  </si>
  <si>
    <t>Siemert 88/11kV SS Bay 28 Diff Protection</t>
  </si>
  <si>
    <t>3430751/07/09</t>
  </si>
  <si>
    <t>Siemert 88/11kV SS Bay 28 Feeder Bay (28L5) Bay Control and Main Protection</t>
  </si>
  <si>
    <t>Siemert 88/11kV SS Bay 29 Diff Protection</t>
  </si>
  <si>
    <t>3311087/01/09</t>
  </si>
  <si>
    <t>Siemert 88/11kV SS Bay 29 Feeder Bay (29L5) Bay Control and Main Protection</t>
  </si>
  <si>
    <t>Siemert 88/11kV SS Bay 30 Feeder Bay (30L5) Bay Control and Main Protection</t>
  </si>
  <si>
    <t>Siemert 88/11kV SS Bay 31 Feeder Bay (31L5) Bay Control and Main Protection</t>
  </si>
  <si>
    <t>Siemert 88/11kV SS Bay 32 Feeder Bay (32L5) Bay Control and Main Protection</t>
  </si>
  <si>
    <t>Siemert 88/11kV SS Bay 35 Diff Protection</t>
  </si>
  <si>
    <t>3430746/07/09</t>
  </si>
  <si>
    <t>Siemert 88/11kV SS Bay 33 Feeder Bay (33L5) Bay Control and Main Protection</t>
  </si>
  <si>
    <t>Siemert 88/11kV SS Bay 34 Feeder Bay (34L5) Bay Control and Main Protection</t>
  </si>
  <si>
    <t>Siemert 88/11kV SS Bay 35 1S0 Bay Control and Main Protection</t>
  </si>
  <si>
    <t>Siemert 88/11kV SS Bay 1 Line Differential Main 2 Protection</t>
  </si>
  <si>
    <t>T0944091</t>
  </si>
  <si>
    <t>4XTest Block</t>
  </si>
  <si>
    <t>Siemert 88/11kV SS Bay 1 (105) Incomer Bay Control and Main 1 Protection</t>
  </si>
  <si>
    <t>Siemert 88/11kV SS Bay 2  Diff, REF &amp; NEF Main 2 Protection</t>
  </si>
  <si>
    <t>T0944095</t>
  </si>
  <si>
    <t>Siemert 88/11kV SS 110 Bay 2 Transformer 1 Bay Control and Main 1 Protection</t>
  </si>
  <si>
    <t>Siemert 88/11kV SS Transformer 1 AVR</t>
  </si>
  <si>
    <t>REGDA</t>
  </si>
  <si>
    <t>Siemert 88/11kV SS 120 Bay 3 88kV Bus Section 1 Bay Control and Main Protection</t>
  </si>
  <si>
    <t>Siemert 88/11kV SS Bay 4  Diff, REF &amp; NEF Main 2 Protection</t>
  </si>
  <si>
    <t>T0944094</t>
  </si>
  <si>
    <t>Siemert 88/11kV SS 110 Bay 4 Transformer 2 Bay Control and Main 1 Protection</t>
  </si>
  <si>
    <t>Siemert 88/11kV SS Transformer 2 AVR</t>
  </si>
  <si>
    <t>Siemert 88/11kV SS 220 Bay 5 88kV Bus Section 2 Bay Control and Main Protection</t>
  </si>
  <si>
    <t>Siemert 88/11kV SS Bay 6  Diff, REF &amp; NEF Main 2 Protection</t>
  </si>
  <si>
    <t>T0944096</t>
  </si>
  <si>
    <t>Siemert 88/11kV SS 310 Bay 6 Transformer 3 Bay Control and Main 1 Protection</t>
  </si>
  <si>
    <t>Siemert 88/11kV SS Transformer 3 AVR</t>
  </si>
  <si>
    <t>Siemert 88/11kV SS Bay 7 Line Differential Main 2 Protection</t>
  </si>
  <si>
    <t>T0944084</t>
  </si>
  <si>
    <t>Siemert 88/11kV SS Bay 7 (705) Incomer Bay Control and Main Protection</t>
  </si>
  <si>
    <t>Siemert 88/11kV SS Zone 1 &amp; Zone 3 Bus Zone Protection</t>
  </si>
  <si>
    <t>T0944092</t>
  </si>
  <si>
    <t>14XTest Blocks</t>
  </si>
  <si>
    <t>Siemert 88/11kV SS Zone 2 and Check Bus Zone Protection</t>
  </si>
  <si>
    <t>T0944093</t>
  </si>
  <si>
    <t>Siemert 88/11kV SS Incomer 1 ARC Protection (Feeder Board 1S9) Bay 19</t>
  </si>
  <si>
    <t>ES464880</t>
  </si>
  <si>
    <t>Siemert 88/11kV SS Interconnector to Feeder Board 2 ARC Protection (Feeder Board 1S9) Bay 35</t>
  </si>
  <si>
    <t>ES467440</t>
  </si>
  <si>
    <t>Siemert 88/11kV SS Bus Section ARC Protection (Feeder Board 1S9) Bay 26</t>
  </si>
  <si>
    <t>ES464884</t>
  </si>
  <si>
    <t>Siemert 88/11kV SS Bus Section ARC Protection (Feeder Board 1S9) Bay 27</t>
  </si>
  <si>
    <t>ES464882</t>
  </si>
  <si>
    <t>Siemert 88/11kV SS Standby Incomer 2 ARC Protection (Feeder Board 1S9) Bay 36</t>
  </si>
  <si>
    <t>ES464881</t>
  </si>
  <si>
    <t>Siemert 88/11kV SS Incomer 3 Arc Protection (Feeder Board 3S9) Bay 2</t>
  </si>
  <si>
    <t>ES467061</t>
  </si>
  <si>
    <t>Siemert 88/11kV SS Ponte Dist. (Feeder Board 3S9) Bay 5 Relay</t>
  </si>
  <si>
    <t>687462F</t>
  </si>
  <si>
    <t>Siemert 88/11kV SS Fairview Dist. (Feeder Board 3S9) 185X3Core to O.I.I TSS Troyeville S/S Yard (Bay 6) Trip Circuit Supply Fail</t>
  </si>
  <si>
    <t>Siemert 88/11kV SS Perskor Dist. 185 to HVC Nind Str (Feeder Board 3S9) (Bay 7) Trip Circuit Supply Fail</t>
  </si>
  <si>
    <t>Siemert 88/11kV SS Ponte/Technikon Standby Distributor 185 to O.I.I HVC TSS Wits Technikon Nind off Beit Sts (Bay 8) Trip Circuit Supply Fail</t>
  </si>
  <si>
    <t>Siemert 88/11kV SS No name Panel (Bay 10) (Feeder Board 3S9) Trip Circuit Supply Fail</t>
  </si>
  <si>
    <t>Siemert 88/11kV SS No name Panel (Bay 11) (Feeder Board 3S9) Trip Circuit Supply Fail</t>
  </si>
  <si>
    <t>Siemert 88/11kV SS 300X3 To RMU 00319 in Siemert Substation Yard (Bay 12) (Feeder Board 3S9) Trip Circuit Supply Fail</t>
  </si>
  <si>
    <t>Siemert 88/11kV SS Upper Railway Dist. 185X3 To O.I.I HVC 361 CR Sivewright Ave &amp; Curry St (Bay 13) Trip Circuit Supply Fail</t>
  </si>
  <si>
    <t>Siemert 88/11kV SS New Doornfontein Dist. 185X3 To RMI HVC 366 Alamba Theatre Sivewright Ave (Bay 14) Trip Circuit Supply Fail</t>
  </si>
  <si>
    <t>Siemert 88/11kV SS Doornfontein Central Dist. 185X3 To RMI HVC 921 Error St off Sdiemert Rd (Bay 15) Trip Circuit Supply Fail</t>
  </si>
  <si>
    <t>Siemert 88/11kV SS Interconnector to Standby Board 2 (Bay 17) Arc Protection</t>
  </si>
  <si>
    <t>ES467060</t>
  </si>
  <si>
    <t>Siemert 88/11kV SS Ethernet Switch</t>
  </si>
  <si>
    <t xml:space="preserve">Cisco </t>
  </si>
  <si>
    <t>Catalyst 2960</t>
  </si>
  <si>
    <t>Siemert 88/11kV SS RTU</t>
  </si>
  <si>
    <t>Siemert 88/11kV SS Protection Pilot Panel</t>
  </si>
  <si>
    <t>Siemert 88/11kV SS Tele Pilot Panel</t>
  </si>
  <si>
    <t>Siemert 88/11kV SS 24 Core Kazerne-Siemert Fiber optics Patch Panel</t>
  </si>
  <si>
    <t>Uknown</t>
  </si>
  <si>
    <t>Siemert 88/11kV SS Fiber Optical Media Coverter</t>
  </si>
  <si>
    <t>Siemer 88/11kV SS Fiber Optic Transmitter</t>
  </si>
  <si>
    <t>MRV Communication</t>
  </si>
  <si>
    <t>EM316FM/S</t>
  </si>
  <si>
    <t>Siemert 88/11kV SS Battery Charger 21</t>
  </si>
  <si>
    <t>D405</t>
  </si>
  <si>
    <t>J3903/1</t>
  </si>
  <si>
    <t>35-40A</t>
  </si>
  <si>
    <t>Siemert 88/11kV SS Battery Charger 12</t>
  </si>
  <si>
    <t>J3903/2</t>
  </si>
  <si>
    <t>Siemert 88/11kV SS 85XNicad Cells</t>
  </si>
  <si>
    <t>LV AC DB Board</t>
  </si>
  <si>
    <t>Siemert 88/11kV SS 380V 300A 3Way Change Over Panel</t>
  </si>
  <si>
    <t>Van Beek 88/20.5/6.6 kV Substation</t>
  </si>
  <si>
    <t>28°03'25.6" E</t>
  </si>
  <si>
    <t>26°12'03.9" S</t>
  </si>
  <si>
    <t>Van Beek 88/20.5/6.6 kV Street Lighting Room, Feeding Sievewright Avenue on South of Charles, (Bay 1)</t>
  </si>
  <si>
    <t>J.G Statter &amp; Co</t>
  </si>
  <si>
    <t>M2</t>
  </si>
  <si>
    <t>41/124</t>
  </si>
  <si>
    <t>Van Beek 88/20.5/6.6 kV Street Lighting Room, Feeding Beacon Road, (Bay 2)</t>
  </si>
  <si>
    <t>41/125</t>
  </si>
  <si>
    <t>Van Beek 88/20.5/6.6 kV Street Lighting Room, Feeding Beason Road E, (Bay 3)</t>
  </si>
  <si>
    <t>41/128</t>
  </si>
  <si>
    <t>Van Beek 88/20.5/6.6 kV Street Lighting Room, Transformer No. 1, (Bay 4)</t>
  </si>
  <si>
    <t>M3</t>
  </si>
  <si>
    <t>41/126</t>
  </si>
  <si>
    <t>67A</t>
  </si>
  <si>
    <t>Van Beek 88/20.5/6.6 kV Street Lighting Room, Transformer No. 2, (Bay 5)</t>
  </si>
  <si>
    <t>41/127</t>
  </si>
  <si>
    <t>Van Beek 88/20.5/6.6 kV Street Lighting Room,Barclays Bank, (Bay 6)</t>
  </si>
  <si>
    <t>41/129</t>
  </si>
  <si>
    <t>Van Beek 88/20.5/6.6 kV Street Lighting Room, Feeding Sievewright Avenue on West Side, (Bay 7)</t>
  </si>
  <si>
    <t>41/123</t>
  </si>
  <si>
    <t>Van Beek 88/20.5/6.6 kV Street Lighting Room, Feeding Van Beek Pole No. 9, (Bay 8)</t>
  </si>
  <si>
    <t>38/246</t>
  </si>
  <si>
    <t>Van Beek 88/20.5/6.6 kV Street Lighting Room, Feeding Sievewright Avenue on East Side, (Bay 9)</t>
  </si>
  <si>
    <t>38/248</t>
  </si>
  <si>
    <t>Van Beek SS, Bay 1, 88/20.5kV</t>
  </si>
  <si>
    <t>1EE1957-1</t>
  </si>
  <si>
    <t>Van Beek SS, Bay 1, 11MVA 31Dy1 20.5/6.6kV</t>
  </si>
  <si>
    <t xml:space="preserve">Van Beek 88/20.5/6.6kV SS Primary Bay 2 11MVA 31Dy1 20.5/6.6kV </t>
  </si>
  <si>
    <t>Van Beek_Auxiliary Bay 1</t>
  </si>
  <si>
    <t>1EE1957-24</t>
  </si>
  <si>
    <t>Van Beek_Auxiliary Bay 1 20.5/.0380</t>
  </si>
  <si>
    <t>Access restricted</t>
  </si>
  <si>
    <t>Van Beek SS, Tap Changer, Bay 1</t>
  </si>
  <si>
    <t>1EE1957-9</t>
  </si>
  <si>
    <t>Van Beek 88/20.5/6.6kV Control Room, Bus Bar Coupler No. 2 West Bank &amp; Market St. Distributer, Overcurrent Protection Relay</t>
  </si>
  <si>
    <t>EF6496</t>
  </si>
  <si>
    <t>EF6500</t>
  </si>
  <si>
    <t>EF6497</t>
  </si>
  <si>
    <t>EF6503</t>
  </si>
  <si>
    <t>EF6499</t>
  </si>
  <si>
    <t>EF6508</t>
  </si>
  <si>
    <t>Van Beek 88/20.5/6.6kV Control Room, Bus Bar Coupler No. 2 West Bank &amp; Market St. Distributer, Earth Fault Protection Relay</t>
  </si>
  <si>
    <t>CDG11AP6A</t>
  </si>
  <si>
    <t>EF6645</t>
  </si>
  <si>
    <t>Van Beek 88/20.5/6.6kV Control Room, President St. Distributer 25 &amp; Pritchard St. Distributer 25, Overcurrent Protection Relay</t>
  </si>
  <si>
    <t>EL9836</t>
  </si>
  <si>
    <t>EF6523</t>
  </si>
  <si>
    <t>ES6510</t>
  </si>
  <si>
    <t>EF6527</t>
  </si>
  <si>
    <t>EF6520</t>
  </si>
  <si>
    <t>EF6528</t>
  </si>
  <si>
    <t>Van Beek 88/20.5/6.6kV Control Room, President St. Distributer 25 &amp; Pritchard St. Distributer 25, Earth Fault Protection Relay</t>
  </si>
  <si>
    <t>EF6646</t>
  </si>
  <si>
    <t>EF6647</t>
  </si>
  <si>
    <t>Van Beek 88/20.5/6.6kV Control Room, Transformer No. 2, Overcurrent Protection Relay</t>
  </si>
  <si>
    <t>EF6529</t>
  </si>
  <si>
    <t>EF6530</t>
  </si>
  <si>
    <t>EF6533</t>
  </si>
  <si>
    <t>Van Beek 88/20.5/6.6kV Control Room, Transformer No. 2, Instantaneous Earth Fault Protection Relay</t>
  </si>
  <si>
    <t>CAG14AP3A</t>
  </si>
  <si>
    <t>F18635</t>
  </si>
  <si>
    <t>Van Beek 88/20.5/6.6kV Control Room, Transformer No. 2, Intertripping Relay</t>
  </si>
  <si>
    <t>Van Beek 88/20.5/6.6kV Control Room, Transformer No. 2, (No Label)</t>
  </si>
  <si>
    <t>MVAG13B1BB0754A</t>
  </si>
  <si>
    <t>Van Beek 88/20.5/6.6kV Control Room, Doornfontein Central &amp; Jeppe St. Distributer, Overcurrent Protection Relay</t>
  </si>
  <si>
    <t>EF6509</t>
  </si>
  <si>
    <t>EF6534</t>
  </si>
  <si>
    <t>EF6536</t>
  </si>
  <si>
    <t>EF6542</t>
  </si>
  <si>
    <t>EF6539</t>
  </si>
  <si>
    <t>EF6547</t>
  </si>
  <si>
    <t>Van Beek 88/20.5/6.6kV Control Room, Doornfontein Central &amp; Jeppe St. Distributer, Earth Fault Protection</t>
  </si>
  <si>
    <t>EF6655</t>
  </si>
  <si>
    <t>Van Beek 88/20.5/6.6kV Control Room, Bree St. Distributer &amp; Alarm Panel, Overcurrent Protection Relay</t>
  </si>
  <si>
    <t>EF6548</t>
  </si>
  <si>
    <t>EF6552</t>
  </si>
  <si>
    <t>EF6553</t>
  </si>
  <si>
    <t>Van Beek 88/20.5/6.6kV Control Room, Bree St. Distributer &amp; Alarm Panel, Earth Fault Protection</t>
  </si>
  <si>
    <t>EF6656</t>
  </si>
  <si>
    <t>Van Beek 88/20.5/6.6kV Control Room, Transformer No. 2, Tap Position Indicator</t>
  </si>
  <si>
    <t>Van Beek 88/20.5/6.6kV Control Room, Transformer No. 2, Regulating Relay</t>
  </si>
  <si>
    <t>Van Beek 88/20.5/6.6kV Control Room, Transformer No. 2, Fuses X 6</t>
  </si>
  <si>
    <t>Van Beek 88/20.5/6.6kV Control Room, Bus Zone Protection Prospect No. 1 &amp; 2, Directional Overcurrent Protection Relay</t>
  </si>
  <si>
    <t>Van Beek 88/20.5/6.6kV Control Room, Bus Zone Protection Prospect No. 1 &amp; 2, Tripping Relay</t>
  </si>
  <si>
    <t>Van Beek 88/20.5/6.6kV Control Room, O/C Sealed In Tunnel Siemert, Overcurrent Protection Relay</t>
  </si>
  <si>
    <t>EL9834</t>
  </si>
  <si>
    <t>EL9868</t>
  </si>
  <si>
    <t>EL9833</t>
  </si>
  <si>
    <t>Van Beek 88/20.5/6.6kV Control Room, O/C Sealed In Tunnel Siemert, Translay Feeder Protection Relay</t>
  </si>
  <si>
    <t>Van Beek 88/20.5/6.6kV Control Room, O/C Sealed In Tunnel Siemert, Tripping Relay</t>
  </si>
  <si>
    <t>Van Beek 88/20.5/6.6kV Control Room, Transformer No. 2 20/6.6kV, Overcurrent Protection Relay</t>
  </si>
  <si>
    <t>EF6546</t>
  </si>
  <si>
    <t>EL9837</t>
  </si>
  <si>
    <t>EL9835</t>
  </si>
  <si>
    <t xml:space="preserve">Van Beek 88/20.5/6.6kV Control Room, Transformer No. 2 20/6.6kV, Earth Fault Protection Relay </t>
  </si>
  <si>
    <t>EL9827</t>
  </si>
  <si>
    <t>Van Beek 88/20.5/6.6kV Control Room, Transformer No. 2 20/6.6kV, (No Label)</t>
  </si>
  <si>
    <t>Van Beek 88/20.5/6.6kV Control Room, Transformer No. 2 20/6.6kV, Tripping Relay</t>
  </si>
  <si>
    <t>Van Beek 88/20.5/6.6kV Control Room, Prospect 2, Overcurrent Protection Relay</t>
  </si>
  <si>
    <t>EL9839</t>
  </si>
  <si>
    <t>EL9840</t>
  </si>
  <si>
    <t>EL9841</t>
  </si>
  <si>
    <t>Van Beek 88/20.5/6.6kV Control Room, Prospect 2, Auto Reclose Lockout</t>
  </si>
  <si>
    <t>Van Beek 88/20.5/6.6kV Control Room, Prospect 2, Auxiliary Relay</t>
  </si>
  <si>
    <t>VAA11MP11B</t>
  </si>
  <si>
    <t>EB4257</t>
  </si>
  <si>
    <t>Van Beek 88/20.5/6.6kV Control Room, Prospect 2, Fault Lockout</t>
  </si>
  <si>
    <t>Van Beek 88/20.5/6.6kV Control Room, Prospect 2, Standy Earth Fault Protection</t>
  </si>
  <si>
    <t>Van Beek 88/20.5/6.6kV Control Room, Prospect 2, (No Label)</t>
  </si>
  <si>
    <t>Van Beek 88/20.5/6.6kV Control Room, Prospect 2, Earth Fault Protection Relay</t>
  </si>
  <si>
    <t>Van Beek 88/20.5/6.6kV Control Room, Prospect 2, Synchronising Relay</t>
  </si>
  <si>
    <t>Van Beek 88/20.5/6.6kV Control Room, Prospect 2, Voltage Paralelling Relay</t>
  </si>
  <si>
    <t>Van Beek 88/20.5/6.6kV Control Room, Prospect 2, Intertripping Relay</t>
  </si>
  <si>
    <t>33V</t>
  </si>
  <si>
    <t>Van Beek 88/20.5/6.6kV Control Room, Prospect 2, Relay</t>
  </si>
  <si>
    <t>Van Beek 88/20.5/6.6kV Control Room, Prospect 1, Overcurrent Protection Relay</t>
  </si>
  <si>
    <t>EL9863</t>
  </si>
  <si>
    <t>EL9861</t>
  </si>
  <si>
    <t>EL9862</t>
  </si>
  <si>
    <t>Van Beek 88/20.5/6.6kV Control Room, Prospect 1, Auto Reclose Lockout</t>
  </si>
  <si>
    <t>Van Beek 88/20.5/6.6kV Control Room, Prospect 1, Auxiliary Relay</t>
  </si>
  <si>
    <t>EB4261</t>
  </si>
  <si>
    <t>Van Beek 88/20.5/6.6kV Control Room, Prospect 1, Fault Lockout</t>
  </si>
  <si>
    <t>Van Beek 88/20.5/6.6kV Control Room, Prospect 1, Standy Earth Fault Protection</t>
  </si>
  <si>
    <t>Van Beek 88/20.5/6.6kV Control Room, Prospect 1, (No Label)</t>
  </si>
  <si>
    <t>Van Beek 88/20.5/6.6kV Control Room, Prospect 1, Earth Fault Protection Relay</t>
  </si>
  <si>
    <t>Van Beek 88/20.5/6.6kV Control Room, Prospect 1, Synchronising Relay</t>
  </si>
  <si>
    <t>Van Beek 88/20.5/6.6kV Control Room, Prospect 1, Voltage Paralelling Relay</t>
  </si>
  <si>
    <t>Van Beek 88/20.5/6.6kV Control Room, Prospect 1, Intertripping Relay</t>
  </si>
  <si>
    <t>Van Beek 88/20.5/6.6kV Control Room, Prospect 1, Relay</t>
  </si>
  <si>
    <t>Van Beek 88/20.5/6.6kV Control Room, Transformer No.4 &amp; Jeppe No. 2, Overcurrent Protection Relay</t>
  </si>
  <si>
    <t>EL9842</t>
  </si>
  <si>
    <t>EL9845</t>
  </si>
  <si>
    <t>EL9843</t>
  </si>
  <si>
    <t>EL9846</t>
  </si>
  <si>
    <t>EL9844</t>
  </si>
  <si>
    <t>EL9847</t>
  </si>
  <si>
    <t>Van Beek 88/20.5/6.6kV Control Room, Transformer No.4 &amp; Jeppe No. 2, Earth Fault Protection</t>
  </si>
  <si>
    <t>EF6651</t>
  </si>
  <si>
    <t>EF6658</t>
  </si>
  <si>
    <t>Van Beek 88/20.5/6.6kV Control Room, Transformer No.4 &amp; Jeppe No. 2, (No Label)</t>
  </si>
  <si>
    <t>Serial Number for the whole panel</t>
  </si>
  <si>
    <t>Van Beek 88/20.5/6.6kV Control Room, Transformer No.4 &amp; Jeppe No. 2, Intertripping</t>
  </si>
  <si>
    <t>Van Beek 88/20.5/6.6kV Control Room, Transformer No. 3 &amp; Jeppe No. 1, Overcurrent Protection Relay</t>
  </si>
  <si>
    <t>EL9854</t>
  </si>
  <si>
    <t>EL9858</t>
  </si>
  <si>
    <t>EL9855</t>
  </si>
  <si>
    <t>EL9870</t>
  </si>
  <si>
    <t>EL9856</t>
  </si>
  <si>
    <t>EL9869</t>
  </si>
  <si>
    <t>Van Beek 88/20.5/6.6kV Control Room, Transformer No. 3 &amp; Jeppe No. 1, Earth Fault Protection</t>
  </si>
  <si>
    <t>EL9830</t>
  </si>
  <si>
    <t>EL9831</t>
  </si>
  <si>
    <t>Van Beek 88/20.5/6.6kV Control Room, Transformer No. 3 &amp; Jeppe No. 1, (No Label)</t>
  </si>
  <si>
    <t>Van Beek 88/20.5/6.6kV Control Room, Transformer No. 3 &amp; Jeppe No. 1, Intertripping</t>
  </si>
  <si>
    <t>Van Beek 88/20.5/6.6kV Control Room, Busbar Sectionaliser West &amp; Busbar Sectionaliser East, Overcurrent Protection Relay</t>
  </si>
  <si>
    <t>EL9848</t>
  </si>
  <si>
    <t>EL9851</t>
  </si>
  <si>
    <t>EL9849</t>
  </si>
  <si>
    <t>EL9852</t>
  </si>
  <si>
    <t>EL9850</t>
  </si>
  <si>
    <t>EL9853</t>
  </si>
  <si>
    <t>Van Beek 88/20.5/6.6kV Control Room, Busbar Sectionaliser West &amp; Busbar Sectionaliser East, Translay Feeder Protection Relay</t>
  </si>
  <si>
    <t>Van Beek 88/20.5/6.6kV Control Room, Transformer No. 1 &amp; Busbar Coupler, Overcurrent Protection Relay</t>
  </si>
  <si>
    <t>EL9864</t>
  </si>
  <si>
    <t>EL9860</t>
  </si>
  <si>
    <t>EL9867</t>
  </si>
  <si>
    <t>EL9871</t>
  </si>
  <si>
    <t>EL9838</t>
  </si>
  <si>
    <t>EL9859</t>
  </si>
  <si>
    <t>Van Beek 88/20.5/6.6kV Control Room, Transformer No. 1 &amp; Busbar Coupler, Earth Fault Protection Relay</t>
  </si>
  <si>
    <t>EL9882</t>
  </si>
  <si>
    <t>Van Beek 88/20.5/6.6kV Control Room, Transformer No. 1 &amp; Busbar Coupler, (No Label)</t>
  </si>
  <si>
    <t>Van Beek 88/20.5/6.6kV Control Room, Transformer No. 1 &amp; Busbar Coupler, Intertripping Relay</t>
  </si>
  <si>
    <t>Van Beek 88/20.5/6.6kV Control Room, Transformer No. 1, Tap Position Indicator</t>
  </si>
  <si>
    <t>Van Beek 88/20.5/6.6kV Control Room, Transformer No. 1, Regulating Relay</t>
  </si>
  <si>
    <t>Van Beek 88/20.5/6.6kV Control Room, Transformer No. 1, Relay</t>
  </si>
  <si>
    <t>Van Beek 88/20.5/6.6kV Control Room, Transformer No. 1, Fuses X 6</t>
  </si>
  <si>
    <t>Van Beek 88/20.5/6.6kV Control Room, Busbar Coupler No. 1 East Bank &amp; Emergency Supplky To Section 4, Overcurrent Protection Relay</t>
  </si>
  <si>
    <t>EF6557</t>
  </si>
  <si>
    <t>EF6565</t>
  </si>
  <si>
    <t>EF6559</t>
  </si>
  <si>
    <t>EF6566</t>
  </si>
  <si>
    <t>EF6563</t>
  </si>
  <si>
    <t>EF6567</t>
  </si>
  <si>
    <t xml:space="preserve">Van Beek 88/20.5/6.6kV Control Room, Busbar Coupler No. 1 East Bank &amp; Emergency Supplky To Section 4, Earth Fault Protection Relay </t>
  </si>
  <si>
    <t>EL9828</t>
  </si>
  <si>
    <t>Van Beek 88/20.5/6.6kV Control Room, Victoria Hotel Plein Street &amp; De Villiers St. Dist., Overcurrent Protection Relay</t>
  </si>
  <si>
    <t>EF6570</t>
  </si>
  <si>
    <t>EF6621</t>
  </si>
  <si>
    <t>EF6572</t>
  </si>
  <si>
    <t>EF6628</t>
  </si>
  <si>
    <t>EF6573</t>
  </si>
  <si>
    <t>EF6577</t>
  </si>
  <si>
    <t>Van Beek 88/20.5/6.6kV Control Room, Victoria Hotel Plein Street &amp; De Villiers St. Dist., Earth Fault Protection Relay</t>
  </si>
  <si>
    <t>EF6675</t>
  </si>
  <si>
    <t>EK8971</t>
  </si>
  <si>
    <t>Van Beek 88/20.5/6.6kV Control Room, Doornfontein West Dist., Overcurrent Protection Relay</t>
  </si>
  <si>
    <t>EF6576</t>
  </si>
  <si>
    <t>EF6589</t>
  </si>
  <si>
    <t>EF6586</t>
  </si>
  <si>
    <t>EF6595</t>
  </si>
  <si>
    <t>EF6587</t>
  </si>
  <si>
    <t>EF6615</t>
  </si>
  <si>
    <t>Van Beek 88/20.5/6.6kV Control Room, Doornfontein West Dist., Earth Fault Protection Relay</t>
  </si>
  <si>
    <t>EF6680</t>
  </si>
  <si>
    <t>EF6679</t>
  </si>
  <si>
    <t>Van Beek 88/20.5/6.6kV Control Room, 20/6.6kV Transformer No. 1 Incoming 6.6kV, Overcurrent Protection Relay</t>
  </si>
  <si>
    <t>EF6578</t>
  </si>
  <si>
    <t>EF6580</t>
  </si>
  <si>
    <t>EF6582</t>
  </si>
  <si>
    <t>Van Beek 88/20.5/6.6kV Control Room, 20/6.6kV Transformer No. 1 Incoming 6.6kV, Instantaneous Earth Fault Protection Relay</t>
  </si>
  <si>
    <t>F18638</t>
  </si>
  <si>
    <t>Van Beek 88/20.5/6.6kV Control Room, 20/6.6kV Transformer No. 1 Incoming 6.6kV, Auxiliary Relay</t>
  </si>
  <si>
    <t>VAA11MP17B</t>
  </si>
  <si>
    <t>EG7049</t>
  </si>
  <si>
    <t>Van Beek 88/20.5/6.6kV Control Room, 20/6.6kV Transformer No. 1 Incoming 6.6kV, Intertripping Relay</t>
  </si>
  <si>
    <t>Van Beek 88/20.5/6.6kV Control Room, 20/6.6kV Transformer No. 1 Incoming 6.6kV, Earth Fault Protection Buswaire Supply Relay</t>
  </si>
  <si>
    <t>Van Beek 88/20.5/6.6kV Control Room, 20/6.6kV Transformer No. 1 Incoming 6.6kV, Neutral Alarm Relay</t>
  </si>
  <si>
    <t>Van Beek 88/20.5/6.6kV Control Room, Doornfontein East &amp; Recorder Panel, Overcurrent Protection Relay</t>
  </si>
  <si>
    <t>EF6575</t>
  </si>
  <si>
    <t>EF6583</t>
  </si>
  <si>
    <t>EF6637</t>
  </si>
  <si>
    <t>Van Beek 88/20.5/6.6kV Control Room, Doornfontein East &amp; Recorder Panel, Earth Fault Protection Relay</t>
  </si>
  <si>
    <t>EF6681</t>
  </si>
  <si>
    <t>Van Beek 88/20.5/6.6kV Control Room, Doornfontein East &amp; Recorder Panel, Transformer 1 Recorder</t>
  </si>
  <si>
    <t xml:space="preserve">Everett Edgcumbe </t>
  </si>
  <si>
    <t>RMSR</t>
  </si>
  <si>
    <t xml:space="preserve">Van Beek 88/20.5/6.6kV Control Room, Changeover Circuit, AC Failure/Fault Relay </t>
  </si>
  <si>
    <t>Van Beek SS Control Room, Bree St. Distributer &amp; Alarm Panel, Alarm System X6</t>
  </si>
  <si>
    <t>Van Beek SS Control Room, Prospect 1 Via Wolhuter</t>
  </si>
  <si>
    <t>Van Beek SS Control Room, Prospect 2 Via Wolhuter</t>
  </si>
  <si>
    <t xml:space="preserve">Van Beek SS Control Room, Telecontrol Junction X 2 </t>
  </si>
  <si>
    <t>Van Beek SS Control Room, RTU X 2</t>
  </si>
  <si>
    <t>Van Beek SS Control Room, Pilot Board</t>
  </si>
  <si>
    <t>Van Beek 88/20.5/6.6kV Control Room</t>
  </si>
  <si>
    <t>05/0232/2</t>
  </si>
  <si>
    <t>Van Beek 88/20.5/6.6kV Control Room, Battery Management System</t>
  </si>
  <si>
    <t>J3908/1</t>
  </si>
  <si>
    <t>Van Beek 88/20.5/6.6kV Control Room, Distribution Board</t>
  </si>
  <si>
    <t>Van Beek 88/20.5/6.6kV Control Room, External Supply</t>
  </si>
  <si>
    <t>Van Beek 88/20.5/6.6kV Battery Room X52 Cells</t>
  </si>
  <si>
    <t>YCP 17</t>
  </si>
  <si>
    <t>2V 214Ah @ 10Hr</t>
  </si>
  <si>
    <t>Jeppe 20.5/6.6 kV  Substation</t>
  </si>
  <si>
    <t>FOX 615 Street</t>
  </si>
  <si>
    <t>Jeppestown</t>
  </si>
  <si>
    <t>28°3'39.804" E</t>
  </si>
  <si>
    <t>26°12'15.049" S</t>
  </si>
  <si>
    <t>Jeppe No. 1&amp;2 6.6kV Earthing Switches, Switch no. 1</t>
  </si>
  <si>
    <t>Metroplitan Vickers</t>
  </si>
  <si>
    <t>D36368</t>
  </si>
  <si>
    <t>Jeppe No. 1&amp;2 6.6kV Earthing Switches, Switch no. 2</t>
  </si>
  <si>
    <t>D36367</t>
  </si>
  <si>
    <t>Jeppe 20.5/6.6 kV, Jeppe St. East, (Bay 1)</t>
  </si>
  <si>
    <t>Cooke &amp; Ferguson</t>
  </si>
  <si>
    <t>UD4</t>
  </si>
  <si>
    <t>Jeppe 20.5/6.6 kV, Jeppe Central Distributor, (Bay 2)</t>
  </si>
  <si>
    <t>Jeppe 20.5/6.6 kV, Jeppe St. South, (Bay 3)</t>
  </si>
  <si>
    <t>Jeppe 20.5/6.6 kV, Transformer No. 1 From Van Beek, (Bay 4)</t>
  </si>
  <si>
    <t>Jeppe 20.5/6.6 kV, Durban St. Distributor, (Bay 5)</t>
  </si>
  <si>
    <t>Jeppe 20.5/6.6 kV, Albert St. Distributor, (Bay 6)</t>
  </si>
  <si>
    <t>Jeppe 20.5/6.6 kV, Spare, (Bay 7)</t>
  </si>
  <si>
    <t>Jeppe 20.5/6.6 kV, Bus Bar Sectionalizer (East), (Bay 8)</t>
  </si>
  <si>
    <t>Jeppe 20.5/6.6 kV, Bus Bar Sectionalizer (West), (Bay 9)</t>
  </si>
  <si>
    <t>Jeppe 20.5/6.6 kV, Droste Park Distributor, (Bay 10)</t>
  </si>
  <si>
    <t>Jeppe 20.5/6.6 kV, Marshal St. Distributor, (Bay 11)</t>
  </si>
  <si>
    <t>Jeppe 20.5/6.6 kV, Main St. Distributor, (Bay 12)</t>
  </si>
  <si>
    <t>Jeppe 20.5/6.6 kV, Transformer No. 2 From Van Beek, (Bay 13)</t>
  </si>
  <si>
    <t>Jeppe 20.5/6.6 kV, Fox St. Distributor, (Bay 14)</t>
  </si>
  <si>
    <t>Jeppe 20.5/6.6 kV, Commissioner St. Distributor, (Bay 15)</t>
  </si>
  <si>
    <t>Jeppe 20.5/6.6 kV, Inerconnector To Van Beek, (Bay 16)</t>
  </si>
  <si>
    <t>Jeppe SS, Bay 1A, 20.5/6.6kV</t>
  </si>
  <si>
    <t>Jeppe SS, Bay 1B, 20.5/6.6kV</t>
  </si>
  <si>
    <t>Jeppe SS, Bay 2A, 20.5/6.6kV</t>
  </si>
  <si>
    <t>GEP2A</t>
  </si>
  <si>
    <t>Jeppe SS, Bay 2B, 20.5/6.6kV</t>
  </si>
  <si>
    <t>Jeppe 20.5/6.6 kV Control Room, Master O/C Relays &amp; Jeppe East Distributor, Overcurrent ProtectionRelay</t>
  </si>
  <si>
    <t>Jeppe 20.5/6.6 kV Control Room, Master O/C Relays &amp; Jeppe East Distributor, Earth Fault Protection Relay</t>
  </si>
  <si>
    <t>Jeppe 20.5/6.6 kV Control Room, Master O/C Relays &amp; Jeppe East Distributor, Earth Leakage Relay</t>
  </si>
  <si>
    <t>7087LK</t>
  </si>
  <si>
    <t>Jeppe 20.5/6.6 kV Control Room, Master O/C Relays &amp; Jeppe East Distributor, Neutral Alarm Relay</t>
  </si>
  <si>
    <t>Jeppe 20.5/6.6 kV Control Room, Master O/C Relays &amp; Jeppe East Distributor, Earth Fault Protection Buswire Supply Relay</t>
  </si>
  <si>
    <t>Jeppe 20.5/6.6 kV Control Room, Master O/C Relays &amp; Jeppe East Distributor, Test Terminals X 4</t>
  </si>
  <si>
    <t>Jeppe 20.5/6.6 kV Control Room, Jeppe Central Distributor &amp; Jeepe South Industrial, Overcurrent ProtectionRelay</t>
  </si>
  <si>
    <t>Jeppe 20.5/6.6 kV Control Room, Jeppe Central Distributor &amp; Jeepe South Industrial, Earth Fault Protection Relay</t>
  </si>
  <si>
    <t>Jeppe 20.5/6.6 kV Control Room, Jeppe Central Distributor &amp; Jeepe South Industrial, Test Terminals X 8</t>
  </si>
  <si>
    <t>Jeppe 20.5/6.6 kV Control Room, Durban St. Distribution &amp; Albert St. Distributor, Overcurrent ProtectionRelay</t>
  </si>
  <si>
    <t>Jeppe 20.5/6.6 kV Control Room, Durban St. Distribution &amp; Albert St. Distributor, Earth Fault Protection Relay</t>
  </si>
  <si>
    <t>Jeppe 20.5/6.6 kV Control Room, Durban St. Distribution &amp; Albert St. Distributor, Test Terminals X 8</t>
  </si>
  <si>
    <t>Jeppe 20.5/6.6 kV Control Room, 20.5/6.6 kV Transformer No. 1 From Van Beek, Overcurrent ProtectionRelay</t>
  </si>
  <si>
    <t>Jeppe 20.5/6.6 kV Control Room, 20.5/6.6 kV Transformer No. 1 From Van Beek, Earth Fault Protection Relay</t>
  </si>
  <si>
    <t>Jeppe 20.5/6.6 kV Control Room, 20.5/6.6 kV Transformer No. 1 From Van Beek, Relay</t>
  </si>
  <si>
    <t>Jeppe 20.5/6.6 kV Control Room, 20.5/6.6 kV Transformer No. 1 From Van Beek, Intertripping Relay</t>
  </si>
  <si>
    <t>Jeppe 20.5/6.6 kV Control Room, 20.5/6.6 kV Transformer No. 1 From Van Beek, Test Terminals X 4</t>
  </si>
  <si>
    <t>Jeppe 20.5/6.6 kV Control Room, Bus Bar Sectionalizer (East), Overcurrent ProtectionRelay</t>
  </si>
  <si>
    <t>Jeppe 20.5/6.6 kV Control Room, Bus Bar Sectionalizer (East), Earth Fault Protection Relay</t>
  </si>
  <si>
    <t>Jeppe 20.5/6.6 kV Control Room, Bus Bar Sectionalizer (East), Test Terminals X 8</t>
  </si>
  <si>
    <t>Jeppe 20.5/6.6 kV Control Room, Bank No. 1, Regulating Relay</t>
  </si>
  <si>
    <t>Jeppe 20.5/6.6 kV Control Room, Bank No. 1, Fuses X 10</t>
  </si>
  <si>
    <t>Jeppe 20.5/6.6 kV Control Room, Bank No. 2, Regulating Relay</t>
  </si>
  <si>
    <t>Jeppe 20.5/6.6 kV Control Room, Bank No. 2, Fuses X 10</t>
  </si>
  <si>
    <t>Jeppe 20.5/6.6 kV Control Room, Bus Bar Sectionalizer (West) &amp; Droste Park Distributor, Overcurrent ProtectionRelay</t>
  </si>
  <si>
    <t>Jeppe 20.5/6.6 kV Control Room, Bus Bar Sectionalizer (West) &amp; Droste Park Distributor, Earth Fault Protection Relay</t>
  </si>
  <si>
    <t>Jeppe 20.5/6.6 kV Control Room, Bus Bar Sectionalizer (West) &amp; Droste Park Distributor, Test Terminals X 7</t>
  </si>
  <si>
    <t>Jeppe 20.5/6.6 kV Control Room, Marshall St. Distributor &amp; Main St. Distributor, Overcurrent ProtectionRelay</t>
  </si>
  <si>
    <t>Jeppe 20.5/6.6 kV Control Room, Marshall St. Distributor &amp; Main St. Distributor, Earth Fault Protection Relay</t>
  </si>
  <si>
    <t>Jeppe 20.5/6.6 kV Control Room, Marshall St. Distributor &amp; Main St. Distributor, Test Terminals X 8</t>
  </si>
  <si>
    <t>Jeppe 20.5/6.6 kV Control Room, Fox St. Distributor &amp; Commissioner St. Distributor, Overcurrent ProtectionRelay</t>
  </si>
  <si>
    <t>Jeppe 20.5/6.6 kV Control Room, Fox St. Distributor &amp; Commissioner St. Distributor, Earth Fault Protection Relay</t>
  </si>
  <si>
    <t>Jeppe 20.5/6.6 kV Control Room, Fox St. Distributor &amp; Commissioner St. Distributor, Test Terminals X 8</t>
  </si>
  <si>
    <t>Jeppe 20.5/6.6 kV Control Room, 20.5/6.6 kV Transformer No. 2 From Van Beek, Overcurrent ProtectionRelay</t>
  </si>
  <si>
    <t>Jeppe 20.5/6.6 kV Control Room, 20.5/6.6 kV Transformer No. 2 From Van Beek, Earth Fault Protection Relay</t>
  </si>
  <si>
    <t>Jeppe 20.5/6.6 kV Control Room, 20.5/6.6 kV Transformer No. 2 From Van Beek, Relay</t>
  </si>
  <si>
    <t>Jeppe 20.5/6.6 kV Control Room, 20.5/6.6 kV Transformer No. 2 From Van Beek, Intertripping Relay</t>
  </si>
  <si>
    <t>Jeppe 20.5/6.6 kV Control Room, 20.5/6.6 kV Transformer No. 2 From Van Beek, Test Terminals X 4</t>
  </si>
  <si>
    <t>Jeppe 20.5/6.6 kV Control Room, Interconnector To Van Beek &amp; Alarms, Overcurrent ProtectionRelay</t>
  </si>
  <si>
    <t>Jeppe 20.5/6.6 kV Control Room, Interconnector To Van Beek &amp; Alarms, Earth Fault Protection Relay</t>
  </si>
  <si>
    <t>Jeppe 20.5/6.6 kV Control Room, Interconnector To Van Beek &amp; Alarms, Test Terminals X 4</t>
  </si>
  <si>
    <t>Jeppe 20.5/6.6 kV Control Room, Interconnector To Van Beek &amp; Alarms, Transformer 1A &amp; 1B Temperature Alarm</t>
  </si>
  <si>
    <t>Jeppe 20.5/6.6 kV Control Room, Interconnector To Van Beek &amp; Alarms, Transformer 2A &amp; 2B Temperature Alarm</t>
  </si>
  <si>
    <t>Jeppe 20.5/6.6 kV Control Room, Interconnector To Van Beek &amp; Alarms, Busch Alarm/ Trip Transformer 1A</t>
  </si>
  <si>
    <t>Jeppe 20.5/6.6 kV Control Room, Interconnector To Van Beek &amp; Alarms, Busch Alarm/ Trip Transformer 1B</t>
  </si>
  <si>
    <t>Jeppe 20.5/6.6 kV Control Room, Interconnector To Van Beek &amp; Alarms, Busch Alarm/ Trip Transformer 2A</t>
  </si>
  <si>
    <t>Jeppe 20.5/6.6 kV Control Room, Interconnector To Van Beek &amp; Alarms, Busch Alarm/ Trip Transformer 2B</t>
  </si>
  <si>
    <t>Jeppe 20.5/6.6 kV Control Room, Interconnector To Van Beek &amp; Alarms, Alarm Cancellation Relay</t>
  </si>
  <si>
    <t xml:space="preserve"> Jeppe SS Control Room, Bank No. 1, Tap Position Meter</t>
  </si>
  <si>
    <t xml:space="preserve"> Jeppe SS Control Room, Bank No. 2, Tap Position Meter</t>
  </si>
  <si>
    <t xml:space="preserve"> Jeppe SS Control Room, 20.5/6.6 kV Transformer No. 1 From Van Beek</t>
  </si>
  <si>
    <t xml:space="preserve">Evershed &amp; Vignoles </t>
  </si>
  <si>
    <t xml:space="preserve"> Jeppe SS Control Room, 20.5/6.6 kV Transformer No. 2 From Van Beek</t>
  </si>
  <si>
    <t>Jeppe 20.5/6.6 kV DC Rectifier Room, Telecontrol Junction Cubicle</t>
  </si>
  <si>
    <t>Jeppe 20.5/6.6 kV DC Rectifier Room, RTU Panel</t>
  </si>
  <si>
    <t>Jeppe 20.5/6.6 kV DC Rectifier Room</t>
  </si>
  <si>
    <t>1V11030A92</t>
  </si>
  <si>
    <t>92/0973</t>
  </si>
  <si>
    <t>Jeppe 20.5/6.6 kV Battery Room X104 Cells</t>
  </si>
  <si>
    <t>FCP 11</t>
  </si>
  <si>
    <t>2V 150Ah  @ 10Hr</t>
  </si>
  <si>
    <t>Braamfontein 88/11kV  Substation</t>
  </si>
  <si>
    <t>Eendracht, Braamfontein</t>
  </si>
  <si>
    <t>28°01'49.0"E</t>
  </si>
  <si>
    <t>26°11'40.6" S</t>
  </si>
  <si>
    <t>Braamfontein 88/11kV SS, 11kV STBY board 4, Incomer 4(Bay18)</t>
  </si>
  <si>
    <t>EFACEC</t>
  </si>
  <si>
    <t>S18043690</t>
  </si>
  <si>
    <t>Braamfontein 88/11kV SS, 11kV STBY board 4, STDBY FB4 Interconnector FB1(Bay19)</t>
  </si>
  <si>
    <t>Braamfontein 88/11kV SS, 11kV STBY board 4, Spare(Bay20)</t>
  </si>
  <si>
    <t>Braamfontein 88/11kV SS, 11kV STBY board 4, Bussection(Bay21)</t>
  </si>
  <si>
    <t>S18043698</t>
  </si>
  <si>
    <t>Braamfontein 88/11kV SS, 11kV STBY board 4, Spare(Bay22)</t>
  </si>
  <si>
    <t>Braamfontein 88/11kV SS, 11kV STBY board 4, STDBY FB4 Interconnector FB2(Bay23)</t>
  </si>
  <si>
    <t>Braamfontein 88/11kV SS, 11kV STBY board 4, Fort Pairing Interconnector(Bay24)</t>
  </si>
  <si>
    <t>Braamfontein 88/11kV SS, 11kV Feederboard 1, Incomer 1(Bay1)</t>
  </si>
  <si>
    <t>S18040509</t>
  </si>
  <si>
    <t>Braamfontein 88/11kV SS, 11kV Feederboard 1, Newtown Junction Feeder 3(Bay2)</t>
  </si>
  <si>
    <t>Braamfontein 88/11kV SS, 11kV Feederboard 1, Newtown Junction Feeder 2(Bay3)</t>
  </si>
  <si>
    <t>Braamfontein 88/11kV SS, 11kV Feederboard 1, JUTA ST(Bay4)</t>
  </si>
  <si>
    <t>Braamfontein 88/11kV SS, 11kV Feederboard 1, SMIT/Wolimarans ST STDBY(Bay5)</t>
  </si>
  <si>
    <t>Braamfontein 88/11kV SS, 11kV Feederboard 1, DE Korte ST South(Bay6)</t>
  </si>
  <si>
    <t>Braamfontein 88/11kV SS, 11kV Feederboard 1, Liberty Life Distr(Bay7)</t>
  </si>
  <si>
    <t>Braamfontein 88/11kV SS, 11kV Feederboard 1, Smit ST West(Bay8)</t>
  </si>
  <si>
    <t>Braamfontein 88/11kV SS, 11kV Feederboard 1, Bussection(Bay9)</t>
  </si>
  <si>
    <t>S18040527</t>
  </si>
  <si>
    <t>Braamfontein 88/11kV SS, 11kV Feederboard 1, Smit ST East(Bay10)</t>
  </si>
  <si>
    <t>Braamfontein 88/11kV SS, 11kV Feederboard 1, Showground(Bay11)</t>
  </si>
  <si>
    <t>Braamfontein 88/11kV SS, 11kV Feederboard 1, Wolmarans East(Bay12)</t>
  </si>
  <si>
    <t>Braamfontein 88/11kV SS, 11kV Feederboard 1, Wolmarans West(Bay13)</t>
  </si>
  <si>
    <t>Braamfontein 88/11kV SS, 11kV Feederboard 1, Gautrain(Bay14)</t>
  </si>
  <si>
    <t>Braamfontein 88/11kV SS, 11kV Feederboard 1, Newtown Junction Feeder1(Bay15)</t>
  </si>
  <si>
    <t>Braamfontein 88/11kV SS, 11kV Feederboard 1, Spare(Bay16)</t>
  </si>
  <si>
    <t>Braamfontein 88/11kV SS, 11kV Feederboard 1, Interconnector FB1 STDBY FB4(Bay17)</t>
  </si>
  <si>
    <t>Braamfontein 88/11kV SS, 11kV Feederboard 2, Incomer 2(Bay25)</t>
  </si>
  <si>
    <t>Braamfontein 88/11kV SS, 11kV Feederboard 2, Spare(Bay26)</t>
  </si>
  <si>
    <t>Braamfontein 88/11kV SS, 11kV Feederboard 2, Spare(Bay27)</t>
  </si>
  <si>
    <t>Braamfontein 88/11kV SS, 11kV Feederboard 2, Reactive Power(Bay28)</t>
  </si>
  <si>
    <t>Braamfontein 88/11kV SS, 11kV Feederboard 2, Braamfontein STD Dist(Bay29)</t>
  </si>
  <si>
    <t>Braamfontein 88/11kV SS, 11kV Feederboard 2, Ameshof ST(Bay30)</t>
  </si>
  <si>
    <t>Braamfontein 88/11kV SS, 11kV Feederboard 2, Stiemens ST(Bay31)</t>
  </si>
  <si>
    <t>Braamfontein 88/11kV SS, 11kV Feederboard 2, University 1(Bay32)</t>
  </si>
  <si>
    <t>Braamfontein 88/11kV SS, 11kV Feederboard 2, Bussection(Bay33)</t>
  </si>
  <si>
    <t>S18043803</t>
  </si>
  <si>
    <t>Braamfontein 88/11kV SS, 11kV Feederboard 2, University 2(Bay34)</t>
  </si>
  <si>
    <t>Braamfontein 88/11kV SS, 11kV Feederboard 2, Jorissen ST(Bay35)</t>
  </si>
  <si>
    <t>Braamfontein 88/11kV SS, 11kV Feederboard 2, De Korte ST North(Bay36)</t>
  </si>
  <si>
    <t>Braamfontein 88/11kV SS, 11kV Feederboard 2, Libridge Dist(Bay37)</t>
  </si>
  <si>
    <t>Braamfontein 88/11kV SS, 11kV Feederboard 2, Parktown West Dist(Bay38)</t>
  </si>
  <si>
    <t>Braamfontein 88/11kV SS, 11kV Feederboard 2, Spare(Bay39)</t>
  </si>
  <si>
    <t>Braamfontein 88/11kV SS, 11kV Feederboard 2, Spare(Bay40)</t>
  </si>
  <si>
    <t>Braamfontein 88/11kV SS, 11kV Feederboard 2, Interconnector FB2(Bay41)</t>
  </si>
  <si>
    <t>Braamfontein SS, Bay 1, 88/11kV</t>
  </si>
  <si>
    <t>Braamfontein SS, Bay 2, 88/11kV</t>
  </si>
  <si>
    <t>Braamfontein SS, Bay 4, 88/11kV</t>
  </si>
  <si>
    <t>Braamfontein_AUX TRF 1_11000/400V</t>
  </si>
  <si>
    <t>23861</t>
  </si>
  <si>
    <t>Braamfontein_AUX TRF 2_11000/400V</t>
  </si>
  <si>
    <t>23862</t>
  </si>
  <si>
    <t>Braamfontein 88/11kV Control Room, 11kV Feeder Board 1, Reactive Compensation Feeder Board 4</t>
  </si>
  <si>
    <t>RWW</t>
  </si>
  <si>
    <t>VC2814</t>
  </si>
  <si>
    <t>Serial Number for the Panel</t>
  </si>
  <si>
    <t>Braamfontein 88/11kV Control Room, 11kV Feeder Board 1, Scada/Ethernet</t>
  </si>
  <si>
    <t>Braamfontein 88/11kV Control Room, 11kV Feeder Board 1, 80/11kV TRF 119, Intertrip Send &amp; Receive</t>
  </si>
  <si>
    <t>340701/4</t>
  </si>
  <si>
    <t>Braamfontein 88/11kV Control Room, 11kV Feeder Board 1, 80/11kV TRF 119, Automatic Voltage Regulator</t>
  </si>
  <si>
    <t>M08124953</t>
  </si>
  <si>
    <t>Braamfontein 88/11kV Control Room, 11kV Feeder Board 1, 80/11kV TRF 119, TRF 119 Transformer Main 2 Protection</t>
  </si>
  <si>
    <t>T60J03HKHF8HH6NM6MPXXUXXWXX</t>
  </si>
  <si>
    <t>ABHC09000054</t>
  </si>
  <si>
    <t>300V</t>
  </si>
  <si>
    <t>Braamfontein 88/11kV Control Room, 11kV Feeder Board 1, 80/11kV TRF 119,  Lockout 1 Trip</t>
  </si>
  <si>
    <t>Braamfontein 88/11kV Control Room, 11kV Feeder Board 1, 80/11kV TRF 119, Test Terminals X4</t>
  </si>
  <si>
    <t>Braamfontein 88/11kV Control Room, 11kV Feeder Board 1,  Bay 1 Incomer Backup Protection</t>
  </si>
  <si>
    <t>2 0 0 8</t>
  </si>
  <si>
    <t>90.878.103</t>
  </si>
  <si>
    <t>Braamfontein 88/11kV Control Room, 11kV Feeder Board 1, 1TO-Bay 1 Incomer Bay Control &amp; Main Protection</t>
  </si>
  <si>
    <t>80.745.332</t>
  </si>
  <si>
    <t>Braamfontein 88/11kV Control Room, 11kV Feeder Board 1,  Bay 2 Feeder Diff Protection</t>
  </si>
  <si>
    <t>Schmeider Electric</t>
  </si>
  <si>
    <t>Braamfontein 88/11kV Control Room, 11kV Feeder Board 1, 2L5-Bay 2 Feeder Bay Control &amp; Main Protection</t>
  </si>
  <si>
    <t>80.745.330</t>
  </si>
  <si>
    <t>Braamfontein 88/11kV Control Room, 11kV Feeder Board 1,  Bay 3 Feeder Diff Protection</t>
  </si>
  <si>
    <t>Braamfontein 88/11kV Control Room, 11kV Feeder Board 1, 3L5-Bay 3 Feeder Bay Control &amp; Main Protection</t>
  </si>
  <si>
    <t>80.745.338</t>
  </si>
  <si>
    <t>Braamfontein 88/11kV Control Room, 11kV Feeder Board 1, Test Terminals X9</t>
  </si>
  <si>
    <t>Braamfontein 88/11kV Control Room, 11kV Feeder Board 1, 4L5 -Bay 4 Feeder Bay Control &amp; Main Protection</t>
  </si>
  <si>
    <t>80.745.337</t>
  </si>
  <si>
    <t>Braamfontein 88/11kV Control Room, 11kV Feeder Board 1, 5L5 -Bay 5 Feeder Bay Control &amp; Main Protection</t>
  </si>
  <si>
    <t>80.745.329</t>
  </si>
  <si>
    <t>Braamfontein 88/11kV Control Room, 11kV Feeder Board 1, 6L5 -Bay 6 Feeder Bay Control &amp; Main Protection</t>
  </si>
  <si>
    <t>80.745.304</t>
  </si>
  <si>
    <t>Braamfontein 88/11kV Control Room, 11kV Feeder Board 1, 7L5-Bay 7 Feeder Bay &amp; Control &amp; Main Protection</t>
  </si>
  <si>
    <t>80.745.328</t>
  </si>
  <si>
    <t>Braamfontein 88/11kV Control Room, 11kV Feeder Board 1, 8L5-Bay 8 Feeder Bay &amp; Control &amp; Main Protection</t>
  </si>
  <si>
    <t>80.745.301</t>
  </si>
  <si>
    <t>Braamfontein 88/11kV Control Room, 11kV Feeder Board 1, 1CO-Bay 9 Bus Section &amp; Main Protection</t>
  </si>
  <si>
    <t>80.745.339</t>
  </si>
  <si>
    <t>Braamfontein 88/11kV Control Room, 11kV Feeder Board 1, Test Terminals X8</t>
  </si>
  <si>
    <t>Braamfontein 88/11kV Control Room, 11kV Feeder Board 1,  10L5-Bay 10 Feeder Bay Control &amp; Main Protection</t>
  </si>
  <si>
    <t>80.745.333</t>
  </si>
  <si>
    <t>Braamfontein 88/11kV Control Room, 11kV Feeder Board 1,  11L5-Bay 11 Feeder Bay Control &amp; Main Protection</t>
  </si>
  <si>
    <t>80.745.341</t>
  </si>
  <si>
    <t>Braamfontein 88/11kV Control Room, 11kV Feeder Board 1,  12L5-Bay 12 Feeder Bay Control &amp; Main Protection</t>
  </si>
  <si>
    <t>80.745.324</t>
  </si>
  <si>
    <t>Braamfontein 88/11kV Control Room, 11kV Feeder Board 1, 13L5-Bay 13 Feeder Bay Control &amp; Main Protection</t>
  </si>
  <si>
    <t>80.745.340</t>
  </si>
  <si>
    <t>Braamfontein 88/11kV Control Room, 11kV Feeder Board 1, 14L5-Bay 14 Feeder Bay Control &amp; Main Protection</t>
  </si>
  <si>
    <t>80.745.310</t>
  </si>
  <si>
    <t>Braamfontein 88/11kV Control Room, 11kV Feeder Board 1, 15L5-Bay 15 Feeder Bay Control &amp; Main Protection</t>
  </si>
  <si>
    <t>80.745.314</t>
  </si>
  <si>
    <t>Braamfontein 88/11kV Control Room, 11kV Feeder Board 1, Bay 15 Feeder Diff Protection</t>
  </si>
  <si>
    <t>Braamfontein 88/11kV Control Room, 11kV Feeder Board 1, 16L5-Bay 16 Feeder Bay Control &amp; Main Protection</t>
  </si>
  <si>
    <t>80.745.312</t>
  </si>
  <si>
    <t>Braamfontein 88/11kV Control Room, 11kV Feeder Board 1, 1SO-Bay 17 Bus Section Control &amp; Main Protection</t>
  </si>
  <si>
    <t>80.745.336</t>
  </si>
  <si>
    <t>Braamfontein 88/11kV Control Room, 11kV Feeder Board 1, 1SO-Bay 17 Local Interconnector Fibre Diff</t>
  </si>
  <si>
    <t>L30J03HKHF8LH6LLXXNXXSXXUXXW7A</t>
  </si>
  <si>
    <t>AAXC09000002</t>
  </si>
  <si>
    <t>Braamfontein 88/11kV Control Room, 11kV Feeder Board 1, Test Terminals X6</t>
  </si>
  <si>
    <t>Braamfontein 88/11kV Control Room, 11kV Feeder Board 4, Intertrip Send &amp; Receive</t>
  </si>
  <si>
    <t>340701/2</t>
  </si>
  <si>
    <t>Braamfontein 88/11kV Control Room, 11kV Feeder Board 4, Automatic Voltage Regulator</t>
  </si>
  <si>
    <t>M08124954</t>
  </si>
  <si>
    <t>Braamfontein 88/11kV Control Room, 11kV Feeder Board 4, TRF 419 Transformer Main 2 Protection</t>
  </si>
  <si>
    <t>ABHC09000052</t>
  </si>
  <si>
    <t>Braamfontein 88/11kV Control Room, 11kV Feeder Board 4,  Lockout 1 Trip</t>
  </si>
  <si>
    <t>Braamfontein 88/11kV Control Room, 11kV Feeder Board 4, Test Terminals X4</t>
  </si>
  <si>
    <t>Braamfontein 88/11kV Control Room, 11kV Feeder Board 4, Bay 18 Incomer Backup Protection</t>
  </si>
  <si>
    <t>90.878.102</t>
  </si>
  <si>
    <t>Braamfontein 88/11kV Control Room, 11kV Feeder Board 4, 4TO-Bay 18 Feeder Bay Control &amp; Main Protection</t>
  </si>
  <si>
    <t>80.745.319</t>
  </si>
  <si>
    <t>Braamfontein 88/11kV Control Room, 11kV Feeder Board 4, 5SO-Bay 19 Local Interconnector Control &amp; Main Protection</t>
  </si>
  <si>
    <t>80.745.309</t>
  </si>
  <si>
    <t>Braamfontein 88/11kV Control Room, 11kV Feeder Board 4, 5SO-Bay 19 Local Interconnector Fibre Diff</t>
  </si>
  <si>
    <t>AAXC09000003</t>
  </si>
  <si>
    <t>Braamfontein 88/11kV Control Room, 11kV Feeder Board 4, Test Terminals X5</t>
  </si>
  <si>
    <t>Braamfontein 88/11kV Control Room, 11kV Feeder Board 4, 6SO-Bay 20 Local Interconnector Control &amp; Main Protection</t>
  </si>
  <si>
    <t>80.745.303</t>
  </si>
  <si>
    <t>Braamfontein 88/11kV Control Room, 11kV Feeder Board 4, 4CO-Bay 21 Bus Section Control &amp; Main Protection</t>
  </si>
  <si>
    <t>80.745.322</t>
  </si>
  <si>
    <t>Braamfontein 88/11kV Control Room, 11kV Feeder Board 4, 7SO-Bay 22 Local Interconnector Control &amp; Main Protection</t>
  </si>
  <si>
    <t>80.745.334</t>
  </si>
  <si>
    <t>Braamfontein 88/11kV Control Room, 11kV Feeder Board 4, Fort S/S Remote Bus Coupler Control</t>
  </si>
  <si>
    <t>340701/3</t>
  </si>
  <si>
    <t>Braamfontein 88/11kV Control Room, 11kV Feeder Board 4, Test Terminals X6</t>
  </si>
  <si>
    <t>Braamfontein 88/11kV Control Room, 11kV Feeder Board 4, 8SO-Bay 23 Local Interconnector Control &amp; Main Protection</t>
  </si>
  <si>
    <t>80.745.302</t>
  </si>
  <si>
    <t>Braamfontein 88/11kV Control Room, 11kV Feeder Board 4, 8SO-Bay 23 Local Interconnector Fibre Diff</t>
  </si>
  <si>
    <t>AAXC09000001</t>
  </si>
  <si>
    <t>Braamfontein 88/11kV Control Room, 11kV Feeder Board 4, Bay 24 Diff Protection Relay</t>
  </si>
  <si>
    <t>3442403/07/09</t>
  </si>
  <si>
    <t>Braamfontein 88/11kV Control Room, 11kV Feeder Board 4, 4XO-Bay 24 Interconnector Control &amp; Main Protection</t>
  </si>
  <si>
    <t>80.745.307</t>
  </si>
  <si>
    <t>Braamfontein 88/11kV Control Room, 11kV Feeder Board 2, Intertrip Send &amp; Receive</t>
  </si>
  <si>
    <t>340701/1</t>
  </si>
  <si>
    <t>Braamfontein 88/11kV Control Room, 11kV Feeder Board 2, Automatic Voltage Regulator</t>
  </si>
  <si>
    <t>M08124952</t>
  </si>
  <si>
    <t>Braamfontein 88/11kV Control Room, 11kV Feeder Board 2, TRF 219 Transformer Main 2 Protection</t>
  </si>
  <si>
    <t>ABHC09000053</t>
  </si>
  <si>
    <t>Braamfontein 88/11kV Control Room, 11kV Feeder Board 2,  Lockout 1 Trip</t>
  </si>
  <si>
    <t>Braamfontein 88/11kV Control Room, 11kV Feeder Board 2, Test Terminals X4</t>
  </si>
  <si>
    <t>Braamfontein 88/11kV Control Room, 11kV Feeder Board 2, Bay 25 Incomer Backup Protection</t>
  </si>
  <si>
    <t>90.878.101</t>
  </si>
  <si>
    <t>Braamfontein 88/11kV Control Room, 11kV Feeder Board 2, 2TO-Bay 25 Incomer Bay Control &amp; Main Protection</t>
  </si>
  <si>
    <t>80.745.331</t>
  </si>
  <si>
    <t>Braamfontein 88/11kV Control Room, 11kV Feeder Board 2, 26L5-Bay 26 Feeder Bay Control &amp; Main Protection</t>
  </si>
  <si>
    <t>80.745.320</t>
  </si>
  <si>
    <t>Braamfontein 88/11kV Control Room, 11kV Feeder Board 2, 27L5-Bay 27 Feeder Bay Control &amp; Main Protection</t>
  </si>
  <si>
    <t>80.745.315</t>
  </si>
  <si>
    <t>Braamfontein 88/11kV Control Room, 11kV Feeder Board 2, Test Terminals X9</t>
  </si>
  <si>
    <t>Braamfontein 88/11kV Control Room, 11kV Feeder Board 2, 28L5-Bay 28 Feeder Bay Control &amp; Main Protection</t>
  </si>
  <si>
    <t>80.912.507</t>
  </si>
  <si>
    <t>Braamfontein 88/11kV Control Room, 11kV Feeder Board 2, 29L5-Bay 29 Feeder Bay Control &amp; Main Protection</t>
  </si>
  <si>
    <t>80.745.323</t>
  </si>
  <si>
    <t>Braamfontein 88/11kV Control Room, 11kV Feeder Board 2, 30L5-Bay 30 Feeder Bay Control &amp; Main Protection</t>
  </si>
  <si>
    <t>80.745.308</t>
  </si>
  <si>
    <t>Braamfontein 88/11kV Control Room, 11kV Feeder Board 2, 31L5-Bay 31 Feeder Bay Control &amp; Main Protection</t>
  </si>
  <si>
    <t>80.745.318</t>
  </si>
  <si>
    <t>Braamfontein 88/11kV Control Room, 11kV Feeder Board 2, Bay 32 Feeder Diff Protection</t>
  </si>
  <si>
    <t>3442404/07/09</t>
  </si>
  <si>
    <t>Braamfontein 88/11kV Control Room, 11kV Feeder Board 2, 32L5-Bay 32 Feeder Bay Control &amp; Main Protection</t>
  </si>
  <si>
    <t>80.745.321</t>
  </si>
  <si>
    <t>Braamfontein 88/11kV Control Room, 11kV Feeder Board 2, 2CO-Bay 33 Bussection Control &amp; Main Protection</t>
  </si>
  <si>
    <t>80.745328</t>
  </si>
  <si>
    <t>Braamfontein 88/11kV Control Room, 11kV Feeder Board 2, Test Terminals X8</t>
  </si>
  <si>
    <t>Braamfontein 88/11kV Control Room, 11kV Feeder Board 2, Bay 34 Feeder Diff Protection</t>
  </si>
  <si>
    <t>3328746/01/09</t>
  </si>
  <si>
    <t>Braamfontein 88/11kV Control Room, 11kV Feeder Board 2, 34L5-Bay 345 Feeder Bay Control &amp; Main Protection</t>
  </si>
  <si>
    <t>80.745.306</t>
  </si>
  <si>
    <t>Braamfontein 88/11kV Control Room, 11kV Feeder Board 2, 35L5-Bay 35 Feeder Bay Control &amp; Main Protection</t>
  </si>
  <si>
    <t>80.745.316</t>
  </si>
  <si>
    <t>Braamfontein 88/11kV Control Room, 11kV Feeder Board 2, 36L5-Bay 36 Feeder Bay Control &amp; Main Protection</t>
  </si>
  <si>
    <t>80.745.305</t>
  </si>
  <si>
    <t>Braamfontein 88/11kV Control Room, 11kV Feeder Board 2, 37L5-Bay 37 Feeder Bay Control &amp; Main Protection</t>
  </si>
  <si>
    <t>80.745.327</t>
  </si>
  <si>
    <t>Braamfontein 88/11kV Control Room, 11kV Feeder Board 2, 38L5-Bay 38 Feeder Bay Control &amp; Main Protection</t>
  </si>
  <si>
    <t>80.745.311</t>
  </si>
  <si>
    <t>Braamfontein 88/11kV Control Room, 11kV Feeder Board 2, 39L5-Bay 39 Feeder Bay Control &amp; Main Protection</t>
  </si>
  <si>
    <t>80.745.325</t>
  </si>
  <si>
    <t>Braamfontein 88/11kV Control Room, 11kV Feeder Board 2, 40L5-Bay 40 Feeder Bay Control &amp; Main Protection</t>
  </si>
  <si>
    <t>80.745.317</t>
  </si>
  <si>
    <t>Braamfontein 88/11kV Control Room, 11kV Feeder Board 2, 2SO-Bay 41 Bus Section Control &amp; Main Protection</t>
  </si>
  <si>
    <t>80.745.335</t>
  </si>
  <si>
    <t>Braamfontein 88/11kV Control Room, 11kV Feeder Board 2, 2SO-Bay 41 Local Interconnector Fibre Diff</t>
  </si>
  <si>
    <t>AAXC09504</t>
  </si>
  <si>
    <t>Braamfontein 88/11kV Control Room, 11kV Feeder Board 2, Test Terminals X6</t>
  </si>
  <si>
    <t>Braamfontein SS Control Room, 11kV Feeder Board 2, Telecommunication Panel</t>
  </si>
  <si>
    <t>Braamfontein SS Control Room, 11kV Feeder Board 2, Pilot Cables Panel</t>
  </si>
  <si>
    <t>Braamfontein 88/11kV Control Room, Main Charger</t>
  </si>
  <si>
    <t>CXC125/220VDC</t>
  </si>
  <si>
    <t>125/220VDC</t>
  </si>
  <si>
    <t>Braamfontein 88/11kV Control Room, Backup Charger</t>
  </si>
  <si>
    <t>Braamfontein 88/11kV Control Room, Local Distributor Board</t>
  </si>
  <si>
    <t>Braamfontein 88/11kV Control Room, 400/230V AC Board Panel</t>
  </si>
  <si>
    <t>Braamfontein 88/11kV Battery Room X170 Cells</t>
  </si>
  <si>
    <t>Hoppecks</t>
  </si>
  <si>
    <t>FNC 110 L</t>
  </si>
  <si>
    <t>1.2V / 22.0A</t>
  </si>
  <si>
    <t xml:space="preserve">(NiCd Akkumulator) </t>
  </si>
  <si>
    <t>Ridge 88/11kV  Substation</t>
  </si>
  <si>
    <t>Queens Road</t>
  </si>
  <si>
    <t>Parktown</t>
  </si>
  <si>
    <t>28°02'33.0" E</t>
  </si>
  <si>
    <t>26°10'58.4" S</t>
  </si>
  <si>
    <t>Ridge 88/11kV Feeder Board 2A Room, Incomer 2A, (Bay 21)</t>
  </si>
  <si>
    <t>31314267</t>
  </si>
  <si>
    <t>Ridge 88/11kV Feeder Board 2A Room, Isle of Houghton No. 1 Distributor, (Bay 24)</t>
  </si>
  <si>
    <t>Ridge 88/11kV Feeder Board 2A Room, York Road Distributor, (Bay 25)</t>
  </si>
  <si>
    <t>Ridge 88/11kV Feeder Board 2A Room, Old Hillside Distributor, (Bay 26)</t>
  </si>
  <si>
    <t>Ridge 88/11kV Feeder Board 2A Room, , Girton Road Distributor, (Bay 27)</t>
  </si>
  <si>
    <t>Ridge 88/11kV Feeder Board 2A Room, St. Andrews Distributor, (Bay 28)</t>
  </si>
  <si>
    <t>Ridge 88/11kV Feeder Board 2A Room, (Bay 29)</t>
  </si>
  <si>
    <t>Ridge 88/11kV Feeder Board 2A Room, Wellington St. Distributor, (Bay 30)</t>
  </si>
  <si>
    <t>Ridge 88/11kV Feeder Board 2A Room, Princess Place Distributor, (Bay 31)</t>
  </si>
  <si>
    <t>Ridge 88/11kV Feeder Board 2A Room, Isle of Houghton No. 2 Distributor, (Bay 32)</t>
  </si>
  <si>
    <t>Ridge 88/11kV Feeder Board 2A Room, Old Wilds Distributor, (Bay 33)</t>
  </si>
  <si>
    <t>Ridge 88/11kV Feeder Board 2A Room, Parktown 'W' Standby, (Bay 34)</t>
  </si>
  <si>
    <t>Ridge 88/11kV Feeder Board 2A Room, Interconnector Orlando/Delta, (Bay 35)</t>
  </si>
  <si>
    <t>Ridge 88/11kV Standby Board 1A Room, Orlando Delta 1A Incomer, (Bay 1)</t>
  </si>
  <si>
    <t>Ridge 88/11kV Standby Board 1A Room, Bus Coupler, (Bay 2)</t>
  </si>
  <si>
    <t>Ridge 88/11kV Standby Board 1A Room, Interconnector To Feeder Board 1B, (Bay 3)</t>
  </si>
  <si>
    <t>Ridge 88/11kV Standby Board 1A Room, Interconnector Fort S/S, (Bay 4)</t>
  </si>
  <si>
    <t>D20X4</t>
  </si>
  <si>
    <t>Ridge 88/11kV Standby Board 1A Room, Interconnector To Feeder Board 2, (Bay 5)</t>
  </si>
  <si>
    <t>Ridge 88/11kV Standby Board 1A Room, (Bay 11)</t>
  </si>
  <si>
    <t>Ridge 88/11kV Feeder Board 1B Room, Academic Hospital No. 3, (Bay 4)</t>
  </si>
  <si>
    <t>Minimum Oil</t>
  </si>
  <si>
    <t>Ridge 88/11kV Feeder Board 1B Room, Academic Hospital 4, (Bay 5)</t>
  </si>
  <si>
    <t>353890D</t>
  </si>
  <si>
    <t>Ridge 88/11kV Feeder Board 1B Room, High St. Distributor, (Bay 6)</t>
  </si>
  <si>
    <t>Ridge 88/11kV Feeder Board 1B Room, Mitchell St. Distributor, (Bay 7)</t>
  </si>
  <si>
    <t>Ridge 88/11kV Feeder Board 1B Room, Berea Standby, (Bay 8)</t>
  </si>
  <si>
    <t>Ridge 88/11kV Feeder Board 1B Room, (Bay 9)</t>
  </si>
  <si>
    <t>Ridge 11kV/380V Local Transformer Room, 185 Sealed in Tunnel</t>
  </si>
  <si>
    <t>T1</t>
  </si>
  <si>
    <t>Ridge 11kV/380V Local Transformer Room, Local Transformer</t>
  </si>
  <si>
    <t>T1/OF</t>
  </si>
  <si>
    <t>79/T1F594</t>
  </si>
  <si>
    <t>90A</t>
  </si>
  <si>
    <t>Ridge 11kV/380V Local Transformer Room, Princess Place Distribution</t>
  </si>
  <si>
    <t>78/T1/1417</t>
  </si>
  <si>
    <t>78/T1/1422</t>
  </si>
  <si>
    <t>78/T1/1426</t>
  </si>
  <si>
    <t>88kV Delta/Orlando/Soweto 2A, Isolator</t>
  </si>
  <si>
    <t>88kV Delta/Orlando/Soweto 2A, Line Earth Links</t>
  </si>
  <si>
    <t>88kV Delta/Orlando/Soweto 2A, Line Links</t>
  </si>
  <si>
    <t>88kV Transformer 1B, Marshalling Kiosk</t>
  </si>
  <si>
    <t>88kV Orlando/Delta 1B, Line Links</t>
  </si>
  <si>
    <t>88kV Orlando/Delta 1A, Line Links</t>
  </si>
  <si>
    <t>88kV Orlando/Delta 1A, Line Earth Links</t>
  </si>
  <si>
    <t>88kV Transformer 1A, Marshalling Kiosk</t>
  </si>
  <si>
    <t>Ridge SS, 30MVA, Transformer 1A, 88/11kV</t>
  </si>
  <si>
    <t>Ridge SS, 30MVA, Transformer 1B, 88/11kV</t>
  </si>
  <si>
    <t>TFT8000</t>
  </si>
  <si>
    <t>Ridge SS,  30MVA, Transformer 2, 88/11kV</t>
  </si>
  <si>
    <t>88kV Transformer 2 X4</t>
  </si>
  <si>
    <t>11kV Transformer 2 X3</t>
  </si>
  <si>
    <t>88kV Transformer 1B X4</t>
  </si>
  <si>
    <t>11kV Transformer 1B X3</t>
  </si>
  <si>
    <t>88kV Line Links (113 &amp;513) &amp; Line Earthing Links (615) X6</t>
  </si>
  <si>
    <t>88kV Transformer 1A X4</t>
  </si>
  <si>
    <t>11kV Transformer 1A X3</t>
  </si>
  <si>
    <t>Auxiliary Transformer 1A X3</t>
  </si>
  <si>
    <t xml:space="preserve">Ridge SS, 100kVA, Aux TRF, Bay 1A, 11kV/380V </t>
  </si>
  <si>
    <t>Can't Read Nameplate</t>
  </si>
  <si>
    <t xml:space="preserve">Ridge SS, 100kVA, Aux TRF, Bay 2, 11kV/380V </t>
  </si>
  <si>
    <t>80/40</t>
  </si>
  <si>
    <t>Ridge SS, 30MVA , Transformer 1A, 88/11kV</t>
  </si>
  <si>
    <t>Ridge SS, 30MVA, Transformer 2, 88/11kV</t>
  </si>
  <si>
    <t>Ridge 88/11 kV Control Room, 11kV Standby Board 1A, Interconnector Fort S/S &amp; Interconnector To Feeder Board 2, Overcurrent Protection Relays</t>
  </si>
  <si>
    <t>Ridge 88/11 kV Control Room,11kV Standby Board 1A, Interconnector Fort S/S &amp; Interconnector To Feeder Board 2, Overcurrent Protection Relays</t>
  </si>
  <si>
    <t>Ridge 88/11 kV Control Room,11kV Standby Board 1A, Interconnector Fort S/S &amp; Interconnector To Feeder Board 2, Translay Feeder Protection Relay</t>
  </si>
  <si>
    <t>Ridge 88/11 kV Control Room,11kV Standby Board 1A, Interconnector To Feeder Board 1B, Overcurrent Protection Relay</t>
  </si>
  <si>
    <t>Ridge 88/11 kV Control Room,11kV Standby Board 1A, Interconnector To Feeder Board 1B, Translay Feeder Protection Relay</t>
  </si>
  <si>
    <t>Ridge 88/11 kV Control Room, 11kV Standby Board 1A, Bus Coupler, (Auto Reclose)</t>
  </si>
  <si>
    <t>VAR21AF38A</t>
  </si>
  <si>
    <t>Ridge 88/11 kV Control Room, 11kV Standby Board 1A, Bus Coupler, Overcurrent Protection Relay</t>
  </si>
  <si>
    <t>Ridge 88/11 kV Control Room, 11kV Standby Board 1A, Bus Coupler, Intertripping Relay</t>
  </si>
  <si>
    <t>Ridge 88/11 kV Control Room, 11kV Standby Board 1A, Bus Coupler, Tripping Relay</t>
  </si>
  <si>
    <t>Ridge 88/11 kV Control Room, 11kV Standby Board 1A, Bus Coupler, (Intertripping Send)</t>
  </si>
  <si>
    <t>Ridge 88/11 kV Control Room, 11kV Standby Board 1A, Delta 1A Incomer, (Auto Reclose)</t>
  </si>
  <si>
    <t>179575B</t>
  </si>
  <si>
    <t>Ridge 88/11 kV Control Room, 11kV Standby Board 1A, Delta 1A Incomer, Overcurrent Protection relay</t>
  </si>
  <si>
    <t>Ridge 88/11 kV Control Room, 11kV Standby Board 1A, Delta 1A Incomer, Tripping Relay</t>
  </si>
  <si>
    <t>Ridge 88/11 kV Control Room, 11kV Standby Board 1A, Delta 1A Incomer, Instantaneous Earth Fault Protection Relay</t>
  </si>
  <si>
    <t>Ridge 88/11 kV Control Room, 11kV Standby Board 1A, Delta 1A Incomer, Intertripping Receive</t>
  </si>
  <si>
    <t>032277L</t>
  </si>
  <si>
    <t>Ridge 88/11 kV Control Room, 11kV Standby Board 1A, Delta 1A Incomer, Intertripping Send</t>
  </si>
  <si>
    <t>Ridge 88/11 kV Control Room, 11kV Standby Board 1A, Delta 1A Incomer, Buchholz Trip Indication</t>
  </si>
  <si>
    <t>Ridge 88/11 kV Control Room, 11kV Standby Board 1A, Orlando 1A Transformer Control Panel, Auxiliary Relay</t>
  </si>
  <si>
    <t>Ridge 88/11 kV Control Room, 11kV Standby Board 1A, Orlando 1A Transformer Control Panel, Earth Fault Protection Relay</t>
  </si>
  <si>
    <t>Ridge 88/11 kV Control Room, 11kV Standby Board 1A, Orlando 1A Transformer Control Panel, (No Name)</t>
  </si>
  <si>
    <t>Ridge 88/11 kV Control Room, 11kV Standby Board 1A, Orlando 1A Transformer Control Panel, (Relay)</t>
  </si>
  <si>
    <t>605330C</t>
  </si>
  <si>
    <t>Ridge 88/11 kV Control Room, 11kV Feeder Board 1B, Interconnector To Standby Board 1A, (No Name)</t>
  </si>
  <si>
    <t>353873D</t>
  </si>
  <si>
    <t>Ridge 88/11 kV Control Room, 11kV Feeder Board 1B, Interconnector To Standby Board 1A, Lockout</t>
  </si>
  <si>
    <t>VAJY11BF2043BA</t>
  </si>
  <si>
    <t>115923J</t>
  </si>
  <si>
    <t xml:space="preserve">Ridge 88/11 kV Control Room, 11kV Feeder Board 1B, Interconnector To Standby Board 1A, Test Terminals </t>
  </si>
  <si>
    <t>Ridge 88/11 kV Control Room, 11kV Feeder Board 1B, Delta-Orlando-Soweto Incomer, Pressure Trip Indicator</t>
  </si>
  <si>
    <t>Ridge 88/11 kV Control Room, 11kV Feeder Board 1B, Delta-Orlando-Soweto Incomer, Overcurrent Protection</t>
  </si>
  <si>
    <t>Ridge 88/11 kV Control Room, 11kV Feeder Board 1B, Delta-Orlando-Soweto Incomer, Lockout 1</t>
  </si>
  <si>
    <t>115918J</t>
  </si>
  <si>
    <t>Ridge 88/11 kV Control Room, 11kV Feeder Board 1B, Delta-Orlando-Soweto Incomer, Intertripping</t>
  </si>
  <si>
    <t>151823J</t>
  </si>
  <si>
    <t>Ridge 88/11 kV Control Room, 11kV Feeder Board 1B, Delta-Orlando-Soweto Incomer, Lockout 2</t>
  </si>
  <si>
    <t>115911J</t>
  </si>
  <si>
    <t>151824J</t>
  </si>
  <si>
    <t>Ridge 88/11 kV Control Room, 11kV Feeder Board 1B, Delta-Orlando-Soweto Incomer, Auto Reclose</t>
  </si>
  <si>
    <t>Ridge 88/11 kV Control Room, 11kV Feeder Board 1B, Delta-Orlando-Soweto Incomer, Restricted Earth Fault Protection</t>
  </si>
  <si>
    <t>151822J</t>
  </si>
  <si>
    <t>Ridge 88/11 kV Control Room, 11kV Feeder Board 1B, Delta-Orlando-Soweto Incomer, Test Terminals X 1</t>
  </si>
  <si>
    <t>Ridge 88/11 kV Control Room, 11kV Feeder Board 1B, Delta-Orlando Transformer Control Panel, (Relay)</t>
  </si>
  <si>
    <t>796202D</t>
  </si>
  <si>
    <t>Ridge 88/11 kV Control Room, 11kV Feeder Board 1B, Delta-Orlando Transformer Control Panel, Transformer Fault Alarm</t>
  </si>
  <si>
    <t>BAA93SPEC335-15</t>
  </si>
  <si>
    <t>Ridge 88/11 kV Control Room, 11kV Feeder Board 1B, Delta-Orlando Transformer Control Panel, Transformer Fault Trip</t>
  </si>
  <si>
    <t>BAA93SPEC335-14</t>
  </si>
  <si>
    <t xml:space="preserve">Ridge 88/11 kV Control Room, 11kV Feeder Board 1B, Delta-Orlando Transformer Control Panel, Neutral Earth </t>
  </si>
  <si>
    <t>Ridge 88/11 kV Control Room, 11kV Feeder Board 1B, Delta-Orlando Transformer Control Panel, Earth Fault Protection</t>
  </si>
  <si>
    <t>Ridge 88/11 kV Control Room, 11kV Feeder Board 2, Transformer 2A Control Panel &amp; Interconnector Standby Board 1A, Relay</t>
  </si>
  <si>
    <t>18394A</t>
  </si>
  <si>
    <t>Ridge 88/11 kV Control Room, 11kV Feeder Board 2, Transformer 2A Control Panel &amp; Interconnector Standby Board 1A, Test Terminals X6</t>
  </si>
  <si>
    <t>Ridge 88/11kV Feeder Board 2A Room, Isle of Houghton No. 1 Dist., Relay, (Bay 24)</t>
  </si>
  <si>
    <t>014104V</t>
  </si>
  <si>
    <t>Ridge 88/11kV Feeder Board 2A Room, Isle of Houghton No. 1 Dist., Overcurrent/Earth Fault Protection Relay, (Bay 24)</t>
  </si>
  <si>
    <t>Ridge 88/11kV Feeder Board 2A Room, York Road Dist., Overcurrent/Earth Fault Protection Relay, (Bay 25)</t>
  </si>
  <si>
    <t>Ridge 88/11kV Feeder Board 2A Room, Old Hillside Dist., Overcurrent/Earth Fault Protection Relay, (Bay 26)</t>
  </si>
  <si>
    <t>Ridge 88/11kV Feeder Board 2A Room, Girton Road Dist.Breaker, Overcurrent/Earth Fault Protection Relay, (Bay 27)</t>
  </si>
  <si>
    <t>Ridge 88/11kV Feeder Board 2A Room, St. Andrews Dist., Overcurrent/Earth Fault Protection Relay, (Bay 28)</t>
  </si>
  <si>
    <t>Ridge 88/11kV Feeder Board 2A Room, Wellington St. Dist., Overcurrent/Earth Fault Protection Relay, (Bay 30)</t>
  </si>
  <si>
    <t>Ridge 88/11kV Feeder Board 2A Room, Princess Place Dist., Relay, (Bay 31)</t>
  </si>
  <si>
    <t>MVAA11B1BA0783A</t>
  </si>
  <si>
    <t>Ridge 88/11kV Feeder Board 2A Room, Princess Place Dist., Overcurrent/Earth Fault Protection Relay, (Bay 31)</t>
  </si>
  <si>
    <t>Ridge 88/11kV Feeder Board 2A Room, Isle of Houghton No. 2 Dist., Relay, (Bay 32)</t>
  </si>
  <si>
    <t>335372E</t>
  </si>
  <si>
    <t>Ridge 88/11kV Feeder Board 2A Room, Isle of Houghton No. 2 Dist., Overcurrent/Earth Fault Protection Relay, (Bay 32)</t>
  </si>
  <si>
    <t>Ridge 88/11kV Feeder Board 2A Room, Old Wilds Dist., Overcurrent/Earth Fault Protection Relay, (Bay 33)</t>
  </si>
  <si>
    <t>Ridge 88/11kV Feeder Board 2A Room, Parktown 'W' Standby, Overcurrent/Earth Fault Protection Relay, (Bay 34)</t>
  </si>
  <si>
    <t>Ridge 88/11kV Feeder Board 1B Room, Academic Hospital No. 3, Relay, (Bay 4)</t>
  </si>
  <si>
    <t>353991D</t>
  </si>
  <si>
    <t>Ridge 88/11kV Feeder Board 1B Room, Academic Hospital 4, Relay, (Bay 5)</t>
  </si>
  <si>
    <t>Ridge 88/11kV Feeder Board 1B Room, High St. Dist., Relay, (Bay 6)</t>
  </si>
  <si>
    <t>Ridge 88/11kV Feeder Board 1B Room, Berea Standby, Relay, (Bay 8)</t>
  </si>
  <si>
    <t>Ridge 88/11kV Feeder Board 2A Room, Isle of Houghton No. 1 Dist., Test Terminals X2, (Bay 2)4</t>
  </si>
  <si>
    <t>Ridge 88/11kV Feeder Board 2A Room, York Road Dist., Test Terminals X2, (Bay 25)</t>
  </si>
  <si>
    <t>Ridge 88/11kV Feeder Board 2A Room, Old Hillside Dist., Test Terminals X2, (Bay 26)</t>
  </si>
  <si>
    <t>Ridge 88/11kV Feeder Board 2A Room, Girton Road Dist.Breaker, Test Terminals X2, (Bay 27)</t>
  </si>
  <si>
    <t>Ridge 88/11kV Feeder Board 2A Room, St. Andrews Dist., Test Terminals X2, (Bay 28)</t>
  </si>
  <si>
    <t>Ridge 88/11kV Feeder Board 2A Room, Wellington St. Dist., Test Terminals X2, (Bay 30)</t>
  </si>
  <si>
    <t>Ridge 88/11kV Feeder Board 2A Room, Princess Place Dist., Test Terminals X2, (Bay 31)</t>
  </si>
  <si>
    <t>Ridge 88/11kV Feeder Board 2A Room, Isle of Houghton No. 2 Dist., Test Terminals X2, (Bay 32)</t>
  </si>
  <si>
    <t>Ridge 88/11kV Feeder Board 2A Room, Old Wilds Dist., Test Terminals X2, (Bay 33)</t>
  </si>
  <si>
    <t>Ridge 88/11kV Feeder Board 2A Room, Parktown 'W' Standby, Test Teminals X2, (Bay 34)</t>
  </si>
  <si>
    <t>Ridge 88/11kV Feeder Board 1B Room, Academic Hospital No. 3, Test Terminals X2, (Bay 4)</t>
  </si>
  <si>
    <t>Ridge 88/11kV Feeder Board 1B Room, Academic Hospital 4, Test Terminals X2, (Bay 5)</t>
  </si>
  <si>
    <t>Ridge 88/11kV Feeder Board 1B Room, High St. Dist., Test Terminals X2, (Bay 6)</t>
  </si>
  <si>
    <t>Ridge 88/11kV Feeder Board 1B Room, Mitchell St. Dist., Relay, (Bay 7)</t>
  </si>
  <si>
    <t>Ridge 88/11kV Feeder Board 1B Room, Mitchell St. Dist., Test Terminals X2, (Bay 7)</t>
  </si>
  <si>
    <t>Ridge 88/11kV Feeder Board 1B Room, Berea Standby, Test Terminals X2, (Bay 8)</t>
  </si>
  <si>
    <t>Ridge SS, 11kV Feeder Board 2A Room</t>
  </si>
  <si>
    <t>P-2SG7.3054-5</t>
  </si>
  <si>
    <t>Ridge SS Control Room, 11kV Feeder Board 2, Transformer 2A Control Panel &amp; Interconnector Standby Board 1A, Meter</t>
  </si>
  <si>
    <t>A8064327</t>
  </si>
  <si>
    <t>Ridge SS Control Room, 11kV Standby Board 1A, Orlando 1A Transformer Control Panel, (Meter)</t>
  </si>
  <si>
    <t>RRK41</t>
  </si>
  <si>
    <t>Ridge SS Control Room, ERTU Panel</t>
  </si>
  <si>
    <t>Ridge SS Control Room, Telecontrol Junction Cubicle Panel</t>
  </si>
  <si>
    <t>Ridge SS Control Room, External Supply Panel</t>
  </si>
  <si>
    <t xml:space="preserve">Ridge SS Control Room, Pilot Board </t>
  </si>
  <si>
    <t>Ridge 88/11 kV Control Room</t>
  </si>
  <si>
    <t>6V11050A04</t>
  </si>
  <si>
    <t>04/0745</t>
  </si>
  <si>
    <t>Ridge 88/11 kV Control Room, Local Distribution Board</t>
  </si>
  <si>
    <t>Ridge 88/11 kV Control Room, Distribution Board Panel</t>
  </si>
  <si>
    <t>Ridge 88/11 kV Control Room, External Supply Panel</t>
  </si>
  <si>
    <t>Ridge 88/11 kV Battery Room X52 Cells</t>
  </si>
  <si>
    <t>2V 224Ah @10hr</t>
  </si>
  <si>
    <t>Fort 88/11kV  Substation</t>
  </si>
  <si>
    <t>Feeder Board 1A</t>
  </si>
  <si>
    <t>Queens Street</t>
  </si>
  <si>
    <t>Constitution hills HR Precinct</t>
  </si>
  <si>
    <t>28°02'37.9"E</t>
  </si>
  <si>
    <t>26°11'19.1" S</t>
  </si>
  <si>
    <t>Fort 88/11kV Transformer 1A Incomer (Bay 30)</t>
  </si>
  <si>
    <t>Fort 88/11kV  Bus Coupler (Bay 31)</t>
  </si>
  <si>
    <t>Fort 88/11kV Hospital and Kotse New Mortuary Dist. (Bay 32)</t>
  </si>
  <si>
    <t>Fort 88/11kV Claim Street Central Dist. (Bay 33)</t>
  </si>
  <si>
    <t>Fort 88/11kV Quartz Street Central Dist. (Bay 34)</t>
  </si>
  <si>
    <t>Fort 88/11kV Quartz Banket South Dist. (Bay 35)</t>
  </si>
  <si>
    <t>Fort 88/11kV High Point no.2 Load Control Dist. (Bay 36)</t>
  </si>
  <si>
    <t>Fort 88/11kV Doornfontein South Standby Dist. (Bay 37)</t>
  </si>
  <si>
    <t>Fort 88/11kV Interconnector to Standby Board 2A (Bay 38)</t>
  </si>
  <si>
    <t>Fort 88/11kV High Point 1 Dist. (Bay 39)</t>
  </si>
  <si>
    <t>Feeder Board 2B</t>
  </si>
  <si>
    <t>Fort 88/11kV Nugget&amp;Banket Standby Dist. (Bay 40)</t>
  </si>
  <si>
    <t>Fort 88/11kV Transformer 2B Incomer (Bay 41)</t>
  </si>
  <si>
    <t>Fort 88/11kV Transformer 2B Incomer (Bay 42)</t>
  </si>
  <si>
    <t>Fort 88/11kV Sam Hancock Load Control Dist. (Bay 43)</t>
  </si>
  <si>
    <t>Fort 88/11kV Civic Centre 3 Dist. (Bay 44)</t>
  </si>
  <si>
    <t>Fort 88/11kV Edith Cavell Street Dist. (Bay 45)</t>
  </si>
  <si>
    <t>3AF2321-5</t>
  </si>
  <si>
    <t>Fort 88/11kV Spare Dist. (Bay 46)</t>
  </si>
  <si>
    <t>Fort 88/11kV De Korte Street Dist. (Bay 47)</t>
  </si>
  <si>
    <t>Fort 88/11kV Spare Dist. (Bay 48)</t>
  </si>
  <si>
    <t>Fort 88/11kV Bus Section Offload Isolator (Bay 49)</t>
  </si>
  <si>
    <t>3AF2321-6</t>
  </si>
  <si>
    <t>Fort 88/11kV Klein Street Dist. (Bay 50)</t>
  </si>
  <si>
    <t>Fort 88/11kV Hospital Street Dist. (Bay 51)</t>
  </si>
  <si>
    <t>Fort 88/11kV Feeder East Ave Dist. (Bay 52)</t>
  </si>
  <si>
    <t>Fort 88/11kV Civic Centre 1 Dist. (Bay 53)</t>
  </si>
  <si>
    <t>Fort 88/11kV Spare Dist. (Bay 54)</t>
  </si>
  <si>
    <t>Fort 88/11kV Brampark Dist. (Bay 55)</t>
  </si>
  <si>
    <t>Fort 88/11kV Interconnector to Standby Board 2A (Bay 56)</t>
  </si>
  <si>
    <t>Fort 88/11kV Interconnector to Standby Board 2A (Bay 57)</t>
  </si>
  <si>
    <t>Fort 88/11kV Transformer 2A Incomer (23)</t>
  </si>
  <si>
    <t>Fort 88/11kV Transformer 2A Incomer (24)</t>
  </si>
  <si>
    <t>Fort 88/11kV Bus Coupler (Bay 25)</t>
  </si>
  <si>
    <t>Fort 88/11kV Interconnector to Feeder Board 1A (Bay 26)</t>
  </si>
  <si>
    <t>Fort 88/11kV Interconnector to Feeder Board 1B (Bay 27)</t>
  </si>
  <si>
    <t>Fort 88/11kV Interconnector to Braamfontein Substation (Bay 28)</t>
  </si>
  <si>
    <t>Fort 88/11kV Interconnector to Ridge Substation (Bay 29)</t>
  </si>
  <si>
    <t>Feeder Board 1B</t>
  </si>
  <si>
    <t>Fort 88/11kV Transformer 1B Incomer (Bay 12)</t>
  </si>
  <si>
    <t>Fort 88/11kV Bus Coupler (Bay 13)</t>
  </si>
  <si>
    <t>Fort 88/11kV Abel Road Dist. (Bay 14)</t>
  </si>
  <si>
    <t>C6X</t>
  </si>
  <si>
    <t>Fort 88/11kV Soper Road Dist. (Bay 15)</t>
  </si>
  <si>
    <t>Fort 88/11kV Micro Wave no. 1 Dist (Bay 16)</t>
  </si>
  <si>
    <t>Fort 88/11kV Micro Wave no. 2 Dist (Bay 17)</t>
  </si>
  <si>
    <t>Fort 88/11kV Micro Wave no. 3 Dist (Bay 18)</t>
  </si>
  <si>
    <t>Fort 88/11kV Micro Wave no. 4 Dist (Bay 19)</t>
  </si>
  <si>
    <t>C4X</t>
  </si>
  <si>
    <t>Fort 88/11kV Interconnector to Standby Board 2A (Bay 20)</t>
  </si>
  <si>
    <t>Fort 88/11kV Local Bank of Isolators (Bay 21)</t>
  </si>
  <si>
    <t>Fort 88/11kV Prospect Road Dist. (Bay 22)</t>
  </si>
  <si>
    <t xml:space="preserve">Fort 88kV Transformer 2B 88kV side Isolators X6 </t>
  </si>
  <si>
    <t>Fort 88kV SS Transormer 2B  11kV side Isolators X11</t>
  </si>
  <si>
    <t xml:space="preserve">Fort 88kV Transformer 1B 88kV side Isolators X6 </t>
  </si>
  <si>
    <t>Fort 88kV SS Transormer 1B  11kV side Isolators X8</t>
  </si>
  <si>
    <t xml:space="preserve">Fort 88kV Transformer 2A 88kV side Isolators X6 </t>
  </si>
  <si>
    <t>Fort 88kV SS Transormer 2A 11kV side Isolators X7</t>
  </si>
  <si>
    <t xml:space="preserve">Fort 88kV Transformer 1A 88kV side Isolators X6 </t>
  </si>
  <si>
    <t>Fort 88kV SS Transormer 1A 11kV side Isolators X8</t>
  </si>
  <si>
    <t xml:space="preserve">Fort 88/11kV SS, 45MVA, Bay 1A, 88/11kV </t>
  </si>
  <si>
    <t>Toshiba</t>
  </si>
  <si>
    <t>A06074</t>
  </si>
  <si>
    <t>Fort 88/11kV SS, 45MVA, Bay 1A, 88/11kV</t>
  </si>
  <si>
    <t>Fort 88/11kV SS, 45MVA, Bay 1B, 88/11kV</t>
  </si>
  <si>
    <t>Fort 88/11kV SS, 45MVA, Bay 2B, 88/11kV</t>
  </si>
  <si>
    <t>Fort_Auxiliary Bay 1</t>
  </si>
  <si>
    <t>1961</t>
  </si>
  <si>
    <t>13218</t>
  </si>
  <si>
    <t>Fort_Auxiliary Bay 2A</t>
  </si>
  <si>
    <t>13217</t>
  </si>
  <si>
    <t>F07.1717</t>
  </si>
  <si>
    <t>F07.1716</t>
  </si>
  <si>
    <t>F07.1715</t>
  </si>
  <si>
    <t>F06.1583</t>
  </si>
  <si>
    <t>Fort 88/11kV SS, Bay 1A</t>
  </si>
  <si>
    <t>Hydran 201Ci-1</t>
  </si>
  <si>
    <t>No  Nameplate</t>
  </si>
  <si>
    <t>Fort 88/11kV SS, Bay 1B</t>
  </si>
  <si>
    <t>Fort 88/11kV SS, Bay 2A</t>
  </si>
  <si>
    <t>Fort 88/11kV SS, Bay 2B</t>
  </si>
  <si>
    <t>Fort 88/11kV Control Room, 11kV Feeder Board 1A,  Delta Cottesloe Transformer 2A, (No Name)</t>
  </si>
  <si>
    <t>796201D</t>
  </si>
  <si>
    <t>Fort 88/11kV Control Room, 11kV Feeder Board 1A,  Delta Cottesloe Transformer 2A, Auxiliary Relay</t>
  </si>
  <si>
    <t>Fort 88/11kV Control Room, 11kV Feeder Board 1A,  Delta Cottesloe Transformer 2A, Earth Fault Protection Relay</t>
  </si>
  <si>
    <t>Fort 88/11kV Control Room, 11kV Feeder Board 1A,  Delta Cottesloe Transformer 2A, Neutral Earth Fault Protection Relay</t>
  </si>
  <si>
    <t>Fort 88/11kV Control Room, 11kV Feeder Board 1A, Delta Cottesloe 2A Incomer, (Relay)</t>
  </si>
  <si>
    <t>179619B</t>
  </si>
  <si>
    <t>Fort 88/11kV Control Room, 11kV Feeder Board 1A, Delta Cottesloe 2A Incomer, Overcurrent Protection Relay</t>
  </si>
  <si>
    <t>K75738</t>
  </si>
  <si>
    <t>K75749</t>
  </si>
  <si>
    <t>K75745</t>
  </si>
  <si>
    <t>Fort 88/11kV Control Room, 11kV Feeder Board 1A, Delta Cottesloe 2A Incomer, Tripping Relay</t>
  </si>
  <si>
    <t>Fort 88/11kV Control Room, 11kV Feeder Board 1A, Delta Cottesloe 2A Incomer, Instantaneous Earth Fault Protection Relay</t>
  </si>
  <si>
    <t>K75786</t>
  </si>
  <si>
    <t>Fort 88/11kV Control Room, 11kV Feeder Board 1A, Delta Cottesloe 2A Incomer, Intertripping Relay</t>
  </si>
  <si>
    <t>Fort 88/11kV Control Room, 11kV Feeder Board 1A, Delta Cottesloe 2A Incomer, Intertrip Send</t>
  </si>
  <si>
    <t>Fort 88/11kV Control Room, 11kV Feeder Board 1A, Delta Cottesloe 2A Incomer, Buchholz Trip Indication</t>
  </si>
  <si>
    <t>Fort 88/11kV Control Room, 11kV Feeder Board 1A, Bus Coupler, (Relay)</t>
  </si>
  <si>
    <t>179584B</t>
  </si>
  <si>
    <t>Fort 88/11kV Control Room, 11kV Feeder Board 1A, Bus Coupler, Overcurrent Protection Relay</t>
  </si>
  <si>
    <t>K75756</t>
  </si>
  <si>
    <t>K75741</t>
  </si>
  <si>
    <t>Fort 88/11kV Control Room, 11kV Feeder Board 1A, Bus Coupler, Intertripping Relay</t>
  </si>
  <si>
    <t>Fort 88/11kV Control Room, 11kV Feeder Board 1A, Bus Coupler, Tripping Relay</t>
  </si>
  <si>
    <t>Fort 88/11kV Control Room, 11kV Feeder Board 1A, Bus Coupler, (Intertripping Send)</t>
  </si>
  <si>
    <t>Fort 88/11kV Control Room, 11kV Feeder Board 1A, Interconnecting To Feeder Board 1A &amp; 1B, Overcurrent Protection Relay</t>
  </si>
  <si>
    <t>Fort 88/11kV Control Room, 11kV Feeder Board 1A, Interconnecting To Feeder Board 1A &amp; 1B, Ttranslay Feeder Protection Relay</t>
  </si>
  <si>
    <t>Fort 88/11kV Control Room, 11kV Feeder Board 1A, Interconnecting To Feeder Board 2A &amp; 2B, Overcurrent Protection Relay</t>
  </si>
  <si>
    <t>Fort 88/11kV Control Room, 11kV Feeder Board 1A, Interconnecting To Feeder Board 2A &amp; 2B, Translay Feeder Protection Relay</t>
  </si>
  <si>
    <t>Fort 88/11kV Control Room, 11kV Feeder Board 1A, Interconnector To Ridge S/S Via Local L/C, Overcurrent Protection Relay</t>
  </si>
  <si>
    <t>Fort 88/11kV Control Room, 11kV Feeder Board 1A, Interconnector To Ridge S/S Via Local L/C, Translay Feeder Protection Relay</t>
  </si>
  <si>
    <t>Fort 88/11kV Control Room, 11kV Feeder Board 1A, Del/San/Cot 1, (Relay)</t>
  </si>
  <si>
    <t>179609B</t>
  </si>
  <si>
    <t>Fort 88/11kV Control Room, 11kV Feeder Board 1A, Del/San/Cot 1, Overcurrent Protection Relay</t>
  </si>
  <si>
    <t>Fort 88/11kV Control Room, 11kV Feeder Board 1A, Del/San/Cot 1, Tripping Relay</t>
  </si>
  <si>
    <t>Fort 88/11kV Control Room, 11kV Feeder Board 1A, Del/San/Cot 1, Instantaneous Earth Fault Protection Relay</t>
  </si>
  <si>
    <t>Fort 88/11kV Control Room, 11kV Feeder Board 1A, Del/San/Cot 1, Intertripping Relay</t>
  </si>
  <si>
    <t>Fort 88/11kV Control Room, 11kV Feeder Board 1A, Del/San/Cot 1, Intertrip Send</t>
  </si>
  <si>
    <t>Fort 88/11kV Control Room, 11kV Feeder Board 1A, Del/San/Cot 1, Buchholz Trip Indication</t>
  </si>
  <si>
    <t>75841S</t>
  </si>
  <si>
    <t>75858S</t>
  </si>
  <si>
    <t>Fort 88/11kV Control Room, 11kV Feeder Board 1A, Wolmarans St. 'E' Distributor &amp; Claim St. Central Distributor, Overcurrent Protection Relay</t>
  </si>
  <si>
    <t>Fort 88/11kV Control Room, 11kV Feeder Board 1A, Wolmarans St. 'E' Distributor &amp; Claim St. Central Distributor, Earth Fault Protection Relay</t>
  </si>
  <si>
    <t>CDG11AF4A5</t>
  </si>
  <si>
    <t>Fort 88/11kV Control Room, 11kV Feeder Board 1A, Quartz St. Central Distributor &amp; Quartz/Banket St. South Distributor, Overcurrent Protection Relay</t>
  </si>
  <si>
    <t>75823S</t>
  </si>
  <si>
    <t>75824S</t>
  </si>
  <si>
    <t>75812S</t>
  </si>
  <si>
    <t>75838S</t>
  </si>
  <si>
    <t>Fort 88/11kV Control Room, 11kV Feeder Board 1A, Quartz St. Central Distributor &amp; Quartz/Banket St. South Distributor, Earth Fault Protection Relay</t>
  </si>
  <si>
    <t>K75780</t>
  </si>
  <si>
    <t>75917S</t>
  </si>
  <si>
    <t>Fort 88/11kV Control Room, 11kV Feeder Board 1A, Highpoint Distributor 2 &amp; Doornfontein Standby Distributor, Overcurrent Protection Relay</t>
  </si>
  <si>
    <t>CDGSPEC262202</t>
  </si>
  <si>
    <t>75798S</t>
  </si>
  <si>
    <t>Fort 88/11kV Control Room, 11kV Feeder Board 1A, Highpoint Distributor 2 &amp; Doornfontein Standby Distributor, Earth Fault Protection Relay</t>
  </si>
  <si>
    <t>K75781</t>
  </si>
  <si>
    <t>Fort 88/11kV Control Room, 11kV Feeder Board 1A, Highpoint Distributor 1 &amp; Nugget/Banket St. Standby Distributor, Overcurrent Protection Relay</t>
  </si>
  <si>
    <t>Fort 88/11kV Control Room, 11kV Feeder Board 1A, Highpoint Distributor 1 &amp; Nugget/Banket St. Standby Distributor, Earth Fault Protection Relay</t>
  </si>
  <si>
    <t>K75779</t>
  </si>
  <si>
    <t>Fort 88/11kV Control Room, 11kV Feeder Board 1A, Interconnector 1A/To Standby Board 2A, (Relay)</t>
  </si>
  <si>
    <t>179595B</t>
  </si>
  <si>
    <t>Fort 88/11kV Control Room, 11kV Feeder Board 1A, Interconnector 1A/To Standby Board 2A, Overcurrent Protection Relay</t>
  </si>
  <si>
    <t>75806S</t>
  </si>
  <si>
    <t>75942S</t>
  </si>
  <si>
    <t>Fort 88/11kV Control Room, 11kV Feeder Board 1A, Interconnector 1A/To Standby Board 2A, Translay Feeder Protection Relay</t>
  </si>
  <si>
    <t>Fort 88/11kV Control Room, 11kV Feeder Board 1A, Interconnector 1A/To Standby Board 2A, Tripping Relay</t>
  </si>
  <si>
    <t>Fort 88/11kV Control Room, 11kV Feeder Board 1B, Delta Cottesloe 1B Transformer, (No Name)</t>
  </si>
  <si>
    <t>605336C</t>
  </si>
  <si>
    <t>Fort 88/11kV Control Room, 11kV Feeder Board 1B, Delta Cottesloe 1B Transformer, Auxiliary Relay</t>
  </si>
  <si>
    <t>Fort 88/11kV Control Room, 11kV Feeder Board 1B, Delta Cottesloe 1B Transformer, Earth Fault Protection Relay</t>
  </si>
  <si>
    <t>Fort 88/11kV Control Room, 11kV Feeder Board 1B, Incomer Del/San/Cot 1, Intertrip Send</t>
  </si>
  <si>
    <t>103134H</t>
  </si>
  <si>
    <t>Fort 88/11kV Control Room, 11kV Feeder Board 1B, Incomer Del/San/Cot 1, Auto Reclose Relay</t>
  </si>
  <si>
    <t>VAR21AF4A</t>
  </si>
  <si>
    <t>Fort 88/11kV Control Room, 11kV Feeder Board 1B, Incomer Del/San/Cot 1, Auxiliary Relay</t>
  </si>
  <si>
    <t>Fort 88/11kV Control Room, 11kV Feeder Board 1B, Incomer Del/San/Cot 1, Overcurrent Protection Relay</t>
  </si>
  <si>
    <t>Fort 88/11kV Control Room, 11kV Feeder Board 1B, Incomer Del/San/Cot 1, Circulating Current Differential Relay</t>
  </si>
  <si>
    <t>Fort 88/11kV Control Room, 11kV Feeder Board 1B, Incomer Del/San/Cot 1, Tripping Relay</t>
  </si>
  <si>
    <t>Fort 88/11kV Control Room, 11kV Feeder Board 1B, Incomer Del/San/Cot 1, Intertripping Relay</t>
  </si>
  <si>
    <t>Fort 88/11kV Control Room, 11kV Feeder Board 1B, Bus Coupler, Overcurrent Protection Relay</t>
  </si>
  <si>
    <t>Fort88/11kV Control Room, 11kV Feeder Board 1B, Abel Rd. Distributor &amp; Soper Rd. Distributor, Overcurrent Protection Relay</t>
  </si>
  <si>
    <t>Fort 88/11kV Control Room, 11kV Feeder Board 1B, Abel Rd. Distributor &amp; Soper Rd. Distributor, Overcurrent Protection Relay</t>
  </si>
  <si>
    <t>Fort 88/11kV Control Room, 11kV Feeder Board 1B, Abel Rd. Distributor &amp; Soper Rd. Distributor, Earth Fault Protection Relay</t>
  </si>
  <si>
    <t>Fort 88/11kV Control Room, 11kV Feeder Board 1B, Microwave Distributor 1 &amp; 2, Overcurrent Protection Relay</t>
  </si>
  <si>
    <t>Fort 88/11kV Control Room, 11kV Feeder Board 1B, Microwave Distributor 1 &amp; 2,Earth Fault Protection Relay</t>
  </si>
  <si>
    <t>280611D</t>
  </si>
  <si>
    <t>384590G</t>
  </si>
  <si>
    <t>Fort 88/11kV Control Room, 11kV Feeder Board 1B, Microwave Distributor 3 &amp; 4, Overcurrent Protection Relay</t>
  </si>
  <si>
    <t>Fort 88/11kV Control Room, 11kV Feeder Board 1B, Microwave Distributor 3 &amp; 4, Earth Fault Protection Relay</t>
  </si>
  <si>
    <t>315295D</t>
  </si>
  <si>
    <t>340026D</t>
  </si>
  <si>
    <t>Fort 88/11kV Control Room, 11kV Feeder Board 1B, Interconnector 1B To Standby Board 2A, Overcurrent Protection Relay</t>
  </si>
  <si>
    <t>Fort 88/11kV Control Room, 11kV Feeder Board 1B, Interconnector 1B To Standby Board 2A, Tripping Relay</t>
  </si>
  <si>
    <t>Fort 88/11kV Control Room, 11kV Feeder Board 1B, Interconnector 1B To Standby Board 2A, Translay Feeder Protection Relay</t>
  </si>
  <si>
    <t>Fort 88/11kV Control Room, 11kV Feeder Board 1B, Interconnector 1B To Standby Board 2A, Auto Reclose Relay</t>
  </si>
  <si>
    <t>VAR21AF23A</t>
  </si>
  <si>
    <t>Fort 88/11kV Control Room, 11kV Feeder Board 1B, To Local Bank Of Isolators &amp; Prospect Road Distributor, Overcurrent Protection Relay</t>
  </si>
  <si>
    <t>CDG16AF2A5</t>
  </si>
  <si>
    <t>115131A</t>
  </si>
  <si>
    <t>115098A</t>
  </si>
  <si>
    <t>115227A</t>
  </si>
  <si>
    <t>115190A</t>
  </si>
  <si>
    <t>115101A</t>
  </si>
  <si>
    <t>115214A</t>
  </si>
  <si>
    <t>Fort 88/11kV Control Room, 11kV Feeder Board 1B, To Local Bank Of Isolators &amp; Prospect Road Distributor, Earth Fault Protection Relay</t>
  </si>
  <si>
    <t>115392A</t>
  </si>
  <si>
    <t>115373A</t>
  </si>
  <si>
    <t>Fort 88/11kV Control Room, 11 kV Feeder Board 2B, Transformer Control Panel, Auxiliary Relay</t>
  </si>
  <si>
    <t>Fort 88/11kV Control Room, 11 kV Feeder Board 2B, Transformer Control Panel, Earth Fault Protection Relay</t>
  </si>
  <si>
    <t>Fort 88/11kV Control Room, 11 kV Feeder Board 2B, Transformer Control Panel, (Relay)</t>
  </si>
  <si>
    <t>MVGC01H1AE56028</t>
  </si>
  <si>
    <t>687444F</t>
  </si>
  <si>
    <t>Fort 88/11kV Control Room, 11 kV Feeder Board 2B, Tranformer 2B Delta Cottesloe, Pressure Trip Indication</t>
  </si>
  <si>
    <t>VAA13ZG331AB</t>
  </si>
  <si>
    <t>Fort 88/11kV Control Room, 11 kV Feeder Board 2B, Tranformer 2B Delta Cottesloe, Lockout 2</t>
  </si>
  <si>
    <t>059473W</t>
  </si>
  <si>
    <t>Fort 88/11kV Control Room, 11 kV Feeder Board 2B, Tranformer 2B Delta Cottesloe, Intertrip Send</t>
  </si>
  <si>
    <t>VAJ11BF2203BA</t>
  </si>
  <si>
    <t>103153H</t>
  </si>
  <si>
    <t>Fort 88/11kV Control Room, 11 kV Feeder Board 2B, Tranformer 2B Delta Cottesloe, Lockout 1</t>
  </si>
  <si>
    <t>106711V</t>
  </si>
  <si>
    <t>Fort 88/11kV Control Room, 11 kV Feeder Board 2B, Tranformer 2B Delta Cottesloe, Intertripping Relay</t>
  </si>
  <si>
    <t>770228F</t>
  </si>
  <si>
    <t>Fort 88/11kV Control Room, 11 kV Feeder Board 2B, Tranformer 2B Delta Cottesloe, Auto Reclose</t>
  </si>
  <si>
    <t>Fort 88/11kV Control Room, 11 kV Feeder Board 2B, Tranformer 2B Delta Cottesloe, Restricted Earth Fault Protection</t>
  </si>
  <si>
    <t>Fort 88/11kV Control Room, 11 kV Feeder Board 2B, Tranformer 2B Delta Cottesloe, Overcurrent Protection Relay</t>
  </si>
  <si>
    <t xml:space="preserve">Fort 88/11kV Control Room, 11 kV Feeder Board 2B, Tranformer 2B Delta Cottesloe, Test Terminals </t>
  </si>
  <si>
    <t>Fort 88/11kV Control Room, 11 kV Feeder Board 2B, Interconnector Standby Board 2A, Overcurrent Protection Relay</t>
  </si>
  <si>
    <t>Fort 88/11kV Control Room, 11 kV Feeder Board 2B, Interconnector Standby Board 2A, Translay</t>
  </si>
  <si>
    <t>Fort 88/11kV Control Room, 11 kV Feeder Board 2B, Interconnector Standby Board 2A, Lockout 1</t>
  </si>
  <si>
    <t>029005W</t>
  </si>
  <si>
    <t>Fort 88/11kV Control Room, 11 kV Feeder Board 2B, Interconnector Standby Board 2A, Auto Close</t>
  </si>
  <si>
    <t xml:space="preserve">Fort 88/11kV Control Room, 11 kV Feeder Board 2B, Interconnector Standby Board 2A, Test Terminal </t>
  </si>
  <si>
    <t>Fort 88/11kV Feeder Board 2B Room, Overcurrent Relay, (Bay 43)</t>
  </si>
  <si>
    <t>Fort 88/11kV Feeder Board 2B Room, Earth Fault Indicator Relay, (Bay 43)</t>
  </si>
  <si>
    <t>Fort 88/11kV Feeder Board 2B Room, Overcurrent Relay, (Bay 44)</t>
  </si>
  <si>
    <t>Fort 88/11kV Feeder Board 2B Room, Earth Fault Indicator Relay, (Bay 44)</t>
  </si>
  <si>
    <t>Fort 88/11kV Feeder Board 2B Room, Relay, (Bay 44)</t>
  </si>
  <si>
    <t>384591G</t>
  </si>
  <si>
    <t>Fort 88/11kV Feeder Board 2B Room, Overcurrent Relay, (Bay 45)</t>
  </si>
  <si>
    <t>Fort 88/11kV Feeder Board 2B Room, Earth Fault Indicator Relay, (Bay 45)</t>
  </si>
  <si>
    <t>Fort 88/11kV Feeder Board 2B Room, Overcurrent Relay, (Bay 46)</t>
  </si>
  <si>
    <t>Fort 88/11kV Feeder Board 2B Room, Earth Fault Indicator Relay, (Bay 46)</t>
  </si>
  <si>
    <t>Fort 88/11kV Feeder Board 2B Room, Overcurrent Relay, (Bay 47)</t>
  </si>
  <si>
    <t>Fort 88/11kV Feeder Board 2B Room, Earth Fault Indicator Relay, (Bay 47)</t>
  </si>
  <si>
    <t>Fort 88/11kV Feeder Board 2B Room, Overcurrent Relay, (Bay 48)</t>
  </si>
  <si>
    <t>Fort 88/11kV Feeder Board 2B Room, Earth Fault Indicator Relay, (Bay 48)</t>
  </si>
  <si>
    <t>Fort 88/11kV Feeder Board 2B Room, Overcurrent Relay, (Bay 50)</t>
  </si>
  <si>
    <t>Fort 88/11kV Feeder Board 2B Room, Earth Fault Indicator Relay, (Bay 50)</t>
  </si>
  <si>
    <t>Fort 88/11kV Feeder Board 2B Room, Overcurrent Relay, (Bay 51)</t>
  </si>
  <si>
    <t>Fort 88/11kV Feeder Board 2B Room, Earth Fault Indicator Relay, (Bay 51)</t>
  </si>
  <si>
    <t>Fort 88/11kV Feeder Board 2B Room, Overcurrent Relay, (Bay 52)</t>
  </si>
  <si>
    <t>Fort 88/11kV Feeder Board 2B Room, Earth Fault Indicator Relay, (Bay 52)</t>
  </si>
  <si>
    <t>Fort 88/11kV Feeder Board 2B Room, Overcurrent Relay, (Bay 53)</t>
  </si>
  <si>
    <t>Fort 88/11kV Feeder Board 2B Room, Earth Fault Indicator Relay, (Bay 53)</t>
  </si>
  <si>
    <t>Fort 88/11kV Feeder Board 2B Room, Overcurrent Relay, (Bay 54)</t>
  </si>
  <si>
    <t>Fort 88/11kV Feeder Board 2B Room, Earth Fault Indicator Relay, (Bay 54)</t>
  </si>
  <si>
    <t>Fort 88/11kV Feeder Board 2B Room, Overcurrent Relay, (Bay 55)</t>
  </si>
  <si>
    <t>Fort 88/11kV Feeder Board 2B Room, Earth Fault Indicator Relay, (Bay 55)</t>
  </si>
  <si>
    <t>Fort 88/11kV Feeder Board 2B Room, Relay, (Bay 53)</t>
  </si>
  <si>
    <t>428126E</t>
  </si>
  <si>
    <t>Fort 88/11kV Feeder Board 2B Room, Test Terminals X14</t>
  </si>
  <si>
    <t>Fort 11kV Feeder Board 1B Room, Safering</t>
  </si>
  <si>
    <t>CCCC</t>
  </si>
  <si>
    <t>20062228910004B131CCCC</t>
  </si>
  <si>
    <t>Fort SS Control Room, O.C.B Alarm Panel</t>
  </si>
  <si>
    <t>Fort SS Ripple Room (Local Transformer), Local Ripple</t>
  </si>
  <si>
    <t>80/T1F2730</t>
  </si>
  <si>
    <t>140A</t>
  </si>
  <si>
    <t>Fort SS Ripple Room (Local Transformer), Local Transformer</t>
  </si>
  <si>
    <t>77/T1F1169</t>
  </si>
  <si>
    <t>Fort SS Ripple Room (Local Transformer), Microwave To Goldreight &amp; Banket</t>
  </si>
  <si>
    <t>Fort SS Ripple Room (Local Transformer), To Feeder Board 1B</t>
  </si>
  <si>
    <t>Fort SS Feeder Board 1A Room, Ripple Control</t>
  </si>
  <si>
    <t>Fort SS Feeder Board 2B Room, Ripple Control</t>
  </si>
  <si>
    <t>T9/0F</t>
  </si>
  <si>
    <t>Fort SS Control Room, 11kV Feeder Board 1B, Microwave Distributor 3 &amp; 4, Ripple Control</t>
  </si>
  <si>
    <t>VAA21ZG3201AB</t>
  </si>
  <si>
    <t>B814351</t>
  </si>
  <si>
    <t>Fort SS Control Room, 11kV Feeder Board 1A,  Delta Cottesloe Transformer 2A</t>
  </si>
  <si>
    <t>Fort SS Control Room, 11kV Feeder Board 1B, Delta Cottesloe 1B Transformer</t>
  </si>
  <si>
    <t>Fort SS Control Room, 11kV Feeder Board 2B, Transformer Control Panel</t>
  </si>
  <si>
    <t>RRMJ4-2565</t>
  </si>
  <si>
    <t>Fort SS Control Room, 11kV Feeder Board 2B, Interconnector Standby Board 2A</t>
  </si>
  <si>
    <t>A8064337</t>
  </si>
  <si>
    <t>Fort SS Control Room, Telecontrol Junction Cubicle</t>
  </si>
  <si>
    <t>Fort SS Control Room, ERTU</t>
  </si>
  <si>
    <t>Fort SS Control Room, Empty Telecontrol Panel</t>
  </si>
  <si>
    <t>Fort 88/11 kV Control Room, Pilot Board</t>
  </si>
  <si>
    <t>Fort 88/11 kV Control Room</t>
  </si>
  <si>
    <t>B-H Electrical</t>
  </si>
  <si>
    <t>BC150/0</t>
  </si>
  <si>
    <t>150V</t>
  </si>
  <si>
    <t>44 Fuses</t>
  </si>
  <si>
    <t>Fort 88/11 kV Control Room, Distribution Board Panel</t>
  </si>
  <si>
    <t>Fort 88/11 kV Battery Room X36 Cells</t>
  </si>
  <si>
    <t>Hawker</t>
  </si>
  <si>
    <t>YS6HR660</t>
  </si>
  <si>
    <t>6.84V @ 20(degrees Celcius)</t>
  </si>
  <si>
    <t>Observatory 88/11kV  Substation</t>
  </si>
  <si>
    <t>Third Avenue</t>
  </si>
  <si>
    <t>Bezuidenhout Valley</t>
  </si>
  <si>
    <t>28°05'19.8" E</t>
  </si>
  <si>
    <t>26°11'08.9" S</t>
  </si>
  <si>
    <t>Observatory 88/11kV Feeder Board 2 Room, Bez Valley North Dist (Bay 1)</t>
  </si>
  <si>
    <t>Hawker Siddeley Africa</t>
  </si>
  <si>
    <t>Not Accessable</t>
  </si>
  <si>
    <t>Observatory 88/11kV Feeder Board 2 Room, Bez Valley Central Dist (Bay 2)</t>
  </si>
  <si>
    <t>Observatory 88/11kV Feeder Board 2 Room, Ripple control Bez valley South Dist (Bay 3)</t>
  </si>
  <si>
    <t>Observatory 88/11kV Feeder Board 2 Room, kitchner ave East Dist (Bay 4)</t>
  </si>
  <si>
    <t>Observatory 88/11kV Feeder Board 2 Room, Roberts ave East Dist (Bay 5)</t>
  </si>
  <si>
    <t>Observatory 88/11kV Feeder Board 2 Room, incomer 2 to Y (Bay 6)</t>
  </si>
  <si>
    <t>Observatory 88/11kV Feeder Board 2 Room, incomer 2 to Z (Bay 7)</t>
  </si>
  <si>
    <t>Observatory 88/11kV Feeder Board 2 Room, Stand by Board 3 Interconnector feeder board 2 S0 Y (Bay 8)</t>
  </si>
  <si>
    <t>Observatory 88/11kV Feeder Board 2 Room, Stand by Board 3 Interconnector feeder board 2 S0 Z (Bay 9)</t>
  </si>
  <si>
    <t>Observatory 88/11kV Feeder Board 2 Room, Reberts Ave West dist (Bay 10)</t>
  </si>
  <si>
    <t>Observatory 88/11kV Feeder Board 2 Room, 11L5 (Bay 11)</t>
  </si>
  <si>
    <t>Observatory 88/11kV Feeder Board 2 Room, 12L5 (Bay 12)</t>
  </si>
  <si>
    <t>Observatory 88/11kV Feeder Board 2 Room, 13L5 (Bay 13)</t>
  </si>
  <si>
    <t>Observatory 88/11kV Feeder Board 2 Room, 14L5 (Bay 14)</t>
  </si>
  <si>
    <t>Observatory 88/11kV Standby Board 3 Room, Standby 3 Interconnector Feederboad2  6S1-Y(Bay 61)</t>
  </si>
  <si>
    <t>Observatory 88/11kV Standby Board 3 Room, Standby 3 Interconnector Feederboad2 6S1-Y (Bay 62)</t>
  </si>
  <si>
    <t>Observatory 88/11kV Standby Board 3 Room, Sebenza Bypass 1/Belleveu 3 3 to Y(Bay 63)</t>
  </si>
  <si>
    <t>Observatory 88/11kV Standby Board 3 Room, Sebenza Bypass 1/Belleveu 3 3 to Z (Bay 64)</t>
  </si>
  <si>
    <t>Observatory 88/11kV Standby Board 3 Room, Bus Section 3SO-Y (Bay 65)</t>
  </si>
  <si>
    <t>Observatory 88/11kV Standby Board 3 Room, Bus Section 3SO-Z (Bay 66)</t>
  </si>
  <si>
    <t>Observatory 88/11kV Standby Board 3 Room, No Label (Bay 67)</t>
  </si>
  <si>
    <t>Observatory 88/11kV Standby Board 3 Room, Spare 7S0-Y (Bay 68)</t>
  </si>
  <si>
    <t>Observatory 88/11kV Standby Board 3 Room, Spare 7S0-Z (Bay 69)</t>
  </si>
  <si>
    <t>Observatory 88/11kV Standby Board 3 Room, Standby board 3 Interconnector feederboard 1 5S1Y(Bay 70)</t>
  </si>
  <si>
    <t>Observatory 88/11kV Standby Board 3 Room, Standby board 3 Interconnector feederboard 1 5S1Z (Bay 71)</t>
  </si>
  <si>
    <t>Observatory 88/11kV Standby Board 3 Room, Spare (Bay 72)</t>
  </si>
  <si>
    <t>Observatory 88/11kV Standby Board 3 Room, Spare (Bay 73)</t>
  </si>
  <si>
    <t>Observatory 88/11kV Feeder Board 1 Room,Incomer 1 (Bay 21)</t>
  </si>
  <si>
    <t>22602/14</t>
  </si>
  <si>
    <t>Observatory 88/11kV Feeder Board 1 Room, Spare (Bay 22)</t>
  </si>
  <si>
    <t>22603/14</t>
  </si>
  <si>
    <t>Observatory 88/11kV Feeder Board 1 Room, Spare(Bay 23)</t>
  </si>
  <si>
    <t>22604/14</t>
  </si>
  <si>
    <t>Observatory 88/11kV Feeder Board 1 Room, Kensington Ext 5 (Bay 24)</t>
  </si>
  <si>
    <t>22605/14</t>
  </si>
  <si>
    <t>Observatory 88/11kV Feeder Board 1 Room, Doornfontein Stndby (Bay 25)</t>
  </si>
  <si>
    <t>22606/14</t>
  </si>
  <si>
    <t>Observatory 88/11kV Feeder Board 1 Room, Bez Valleye (Bay 26)</t>
  </si>
  <si>
    <t>22607/14</t>
  </si>
  <si>
    <t>Observatory 88/11kV Feeder Board 1 Room, Bruma Standby (Bay 27)</t>
  </si>
  <si>
    <t>22608/14</t>
  </si>
  <si>
    <t>Observatory 88/11kV Feeder Board 1 Room, Cyrildene South(Bay 28)</t>
  </si>
  <si>
    <t>22609/14</t>
  </si>
  <si>
    <t>Observatory 88/11kV Feeder Board 1 Room, Bus Section(Bay 29)</t>
  </si>
  <si>
    <t>22618/14</t>
  </si>
  <si>
    <t>Observatory 88/11kV Feeder Board 1 Room, Cyrildene Central(Bay 30)</t>
  </si>
  <si>
    <t>22611/14</t>
  </si>
  <si>
    <t>Observatory 88/11kV Feeder Board 1 Room, Dewetshof (Bay 31)</t>
  </si>
  <si>
    <t>22612/14</t>
  </si>
  <si>
    <t>Observatory 88/11kV Feeder Board 1 Room, Observatory(Bay 32)</t>
  </si>
  <si>
    <t>22613/14</t>
  </si>
  <si>
    <t>Observatory 88/11kV Feeder Board 1 Room, Bruma(Bay 33)</t>
  </si>
  <si>
    <t>22614/14</t>
  </si>
  <si>
    <t>Observatory 88/11kV Feeder Board 1 Room, Langerman Drive(Bay 34)</t>
  </si>
  <si>
    <t>22616/14</t>
  </si>
  <si>
    <t>Observatory 88/11kV Feeder Board 1 Room, Bez Valley/Kensington Stndby(Bay 35)</t>
  </si>
  <si>
    <t>22615/14</t>
  </si>
  <si>
    <t>Observatory 88/11kV Feeder Board 1 Room, Kensington Ext 5 Standby(Bay 36)</t>
  </si>
  <si>
    <t>22617/14</t>
  </si>
  <si>
    <t>Observatory 88/11kV Feeder Board 1 Room, Standby Board 3 interconnector(Bay 37)</t>
  </si>
  <si>
    <t>22610/14</t>
  </si>
  <si>
    <t>Observatory 88/11kV SS 88kV Sebenza no.1 Line Earth(101)</t>
  </si>
  <si>
    <t>Bowthorpe</t>
  </si>
  <si>
    <t>Observatory 88/11kV 88kV SS Transformer 1 Isolator (113)</t>
  </si>
  <si>
    <t>Observatory 88/11kV 88kV SS Transformer 1 (Top)</t>
  </si>
  <si>
    <t>Observatory 88/11kV 88kV SS Sebenza 1 Line Earth (Top)</t>
  </si>
  <si>
    <t>Brush Power</t>
  </si>
  <si>
    <t xml:space="preserve">Observatory 88/11kV 88kV SS Sebenza no.2 Line Earth(201) </t>
  </si>
  <si>
    <t>Observatory 88/11kV 88kV SS Transformer 2 Isolator (213)</t>
  </si>
  <si>
    <t>Observatory 88/11kV 88kV SS Transformer 2 Isolator (Top)</t>
  </si>
  <si>
    <t>Observatory 88/11kV 88kV SS Sebenza 2 Line Earth (Top)</t>
  </si>
  <si>
    <t>Observatory 88/11kV 88Kv SS Sebenza 3 Cable Earth Link Tee (301)</t>
  </si>
  <si>
    <t>Observatory 88/11kV 88kV SS Sebenza 3 Cable Isolator Tee (303)</t>
  </si>
  <si>
    <t>Observatory 88/11kV 88kV SS Sebenza 3 Line Earth Tee (501)</t>
  </si>
  <si>
    <t>Observatory 88/11kV 88kV SS Sebenza 3 TRF Isolator Tee (313)</t>
  </si>
  <si>
    <t>Observatory 88/11kV 88Kv S Sebenza 4 Cable Earth Link Tee (601)</t>
  </si>
  <si>
    <t xml:space="preserve">Observatory 88/11kV 88kV SS Sebenza 4 Cable Isolator Tee </t>
  </si>
  <si>
    <t>Observatory 88/11kV 88kV SS 88kV Sebenza 4 Tee Cable Earth Link (401)</t>
  </si>
  <si>
    <t>Observatory 88/11kV 88kV SS 88kV Sebenza 4 Cable Isolator Tee (403)</t>
  </si>
  <si>
    <t>Observatory 88/11kV SS, Bay 1, 88/11kV</t>
  </si>
  <si>
    <t>BBT Power Transformers</t>
  </si>
  <si>
    <t>29254 (45MVA)</t>
  </si>
  <si>
    <t>Observatory 88/11kV SS, Bay 2, 88/11kV</t>
  </si>
  <si>
    <t>28943 (45MVA)</t>
  </si>
  <si>
    <t>26224  (45MVA)</t>
  </si>
  <si>
    <t>Observatory 88/11kV AUX TRF 1_11000/380V</t>
  </si>
  <si>
    <t>No access</t>
  </si>
  <si>
    <t>Observatory 88/11kV AUX_TRF 2_11000/380V</t>
  </si>
  <si>
    <t>75/821</t>
  </si>
  <si>
    <t>Observatory 88/11kV SS, Bay 1</t>
  </si>
  <si>
    <t>Observatory 88/11kV SS, Bay 2</t>
  </si>
  <si>
    <t xml:space="preserve">Observatory 88/11kV SS, Bay 1 </t>
  </si>
  <si>
    <t>Observatory 88/11kV Feeder Board 1 Room,Incomer 1 VT</t>
  </si>
  <si>
    <t>Observatory 88/11kV Feeder Board 2 Room, incomer 2 to Y (Bay 6) VT</t>
  </si>
  <si>
    <t>Observatory 88/11kV Feeder Board 2 Room, incomer 2 to Z (Bay 7) VT</t>
  </si>
  <si>
    <t>Observatory 88/11kV SS 88kV Sebenza 1 Surge Arrestors</t>
  </si>
  <si>
    <t>Observatory 88/11kV SS 88kV Sebenza 2 Surge Arrestors</t>
  </si>
  <si>
    <t>Observatory 88/11kV SS 88kV Sebenza 3 Surge Arrestors</t>
  </si>
  <si>
    <t>Observatory 88/11kV SS 88kV Sebenza Surge Arrestors</t>
  </si>
  <si>
    <t>Observatory 88/11kV SS TRF 1 88kV  Bushing Insulators X3</t>
  </si>
  <si>
    <t>Observatory 88/11kV SS TRF 1 88kV Neutral Bushing Insulators X1</t>
  </si>
  <si>
    <t>1X</t>
  </si>
  <si>
    <t>Observatory 88/11kV SS TRF 1 11kV Bushing Insulators X4</t>
  </si>
  <si>
    <t>Observatory 88/11kV SS TRF 1 11kV Busbar Bushing Insulators X4</t>
  </si>
  <si>
    <t>Observatory 88/11kV SS TRF 1 88kV Sebenza 1 Line Earth Insulators X3</t>
  </si>
  <si>
    <t>Observatory 88/11kV SS TRF 1 88kV TRF Isolator Insulators X4</t>
  </si>
  <si>
    <t>Observatory 88/11kV SS TRF 2 88kV  Bushing Insulators X3</t>
  </si>
  <si>
    <t>Observatory 88/11kV SS TRF 2 88kV Neutral Bushing Insulators X1</t>
  </si>
  <si>
    <t>Observatory 88/11kV SS TRF 2 11kV Bushing Insulators X4</t>
  </si>
  <si>
    <t>Observatory 88/11kV SS TRF 2 11kV Busbar Bushing Insulators X4</t>
  </si>
  <si>
    <t>Observatory 88/11kV SS TRF 2 88kV Sebenza 1 Line Earth Insulators X3</t>
  </si>
  <si>
    <t>Observatory 88/11kV SS TRF 2 88kV TRF Isolator Insulators X4</t>
  </si>
  <si>
    <t>Observatory 88/11kV SS 88kV Sebenza 3 Cable Isolator X3</t>
  </si>
  <si>
    <t>Observatory 88/11kV SS 88kV TRF 3 Isolator X3</t>
  </si>
  <si>
    <t>Observatory 88/11kV SS 88kV Line 3 to TRF 3 Insulators X3</t>
  </si>
  <si>
    <t>Observatory 88/11kV SS TRF 3 88kV Bushing Insulators X3</t>
  </si>
  <si>
    <t>Observatory 88/11kV SS TRF 3 11kV Bushing Insulators X3</t>
  </si>
  <si>
    <t>Observatory 88/11kV SS 88kV Sebenza 4 Cable Isolator X3</t>
  </si>
  <si>
    <t>Observatory 88/11kV SS 88kV Sebenza 4 Cable Earth Link X3</t>
  </si>
  <si>
    <t>Observatory 88/11kV SS 88kV Cable 4 Tee Insulators X3</t>
  </si>
  <si>
    <t>Observatory 88/11kV SS 380V Transformer 1 Marshalling Kiosk</t>
  </si>
  <si>
    <t>Observatory 88/11kV SS 380V Transformer 2 Marshalling Kiosk</t>
  </si>
  <si>
    <t>Observatory 88/11kV SS 380V Transformer 3 Marshalling Kiosk</t>
  </si>
  <si>
    <t>Observatory 88/11 kV SS Control Room, 1P06 Board, R35 Bez Valley/Kensington Standby</t>
  </si>
  <si>
    <t>7SJ63</t>
  </si>
  <si>
    <t>BF1501510674</t>
  </si>
  <si>
    <t>Observatory 88/11 kV SS Control Room, 1P06 Board, R36 Kensington Ext 5 Standby</t>
  </si>
  <si>
    <t>BF1501510685</t>
  </si>
  <si>
    <t xml:space="preserve">Observatory 88/11 Kv SS Control Room, 1P06 Board, R37 Interconnector </t>
  </si>
  <si>
    <t>BF1503525535</t>
  </si>
  <si>
    <t>Observatory 88/11 Kv SS Control Room, 1P06 Board, R37 BU Overcurrent &amp; Earth Fault Protection Relay</t>
  </si>
  <si>
    <t>7SJ8012-5EB90-3FA1/DD</t>
  </si>
  <si>
    <t>BF1501501350</t>
  </si>
  <si>
    <t>Observatory 88/11 kV SS Control Room, 1P06 Board, Protection Lockoutckout 2</t>
  </si>
  <si>
    <t>7PA2231</t>
  </si>
  <si>
    <t>Observatory 88/11 kV SS Control Room, 1P06 Board, Test Terminals X 7</t>
  </si>
  <si>
    <t>Observatory 88/11 kV SS Control Room, 1P05 Board, R32 Observatory North</t>
  </si>
  <si>
    <t>BF1501510578</t>
  </si>
  <si>
    <t>Observatory 88/11 kV SS Control Room, 1P05 Board, R27 Bruma</t>
  </si>
  <si>
    <t>BF1501510583</t>
  </si>
  <si>
    <t>Observatory 88/11 Kv SS Control Room, 1P05 Board, R34 Langerman Drive</t>
  </si>
  <si>
    <t>BF1501510580</t>
  </si>
  <si>
    <t>Observatory 88/11 kV SS Control Room, 1P05 Board, Test Terminals X 6</t>
  </si>
  <si>
    <t>Observatory 88/11 kV SS Control Room, 1P04 Board, R29 Bus Section</t>
  </si>
  <si>
    <t>BF1503525534</t>
  </si>
  <si>
    <t>Observatory 88/11 kV SS Control Room, 1P04 Board, R30 Cyrildene Central</t>
  </si>
  <si>
    <t>BF1501510584</t>
  </si>
  <si>
    <t>Observatory 88/11 kV SS Control Room, 1P04 Board, R31  Dewetshof</t>
  </si>
  <si>
    <t>BF1501510576</t>
  </si>
  <si>
    <t>Observatory 88/11 kV SS Control Room, 1P04 Board, Test Terminals X 6</t>
  </si>
  <si>
    <t>Observatory 88/11 kV SS Control Room, 1P03 Board, R26 Bez Valley 'E'</t>
  </si>
  <si>
    <t>BF1501510573</t>
  </si>
  <si>
    <t>Observatory 88/11 kV SS Control Room, 1P03 Board, R33 Bruma Standby</t>
  </si>
  <si>
    <t>BF1501510586</t>
  </si>
  <si>
    <t>Observatory 88/11 kV SS Control Room, 1P03 Board, R28 Cyrildene South</t>
  </si>
  <si>
    <t>BF1501510677</t>
  </si>
  <si>
    <t>Observatory 88/11 kV SS Control Room, 1P03 Board, Test Terminals X 6</t>
  </si>
  <si>
    <t>Observatory 88/11 kV SS Control Room, 1P02 Board, R23 Spare</t>
  </si>
  <si>
    <t>BF1501510579</t>
  </si>
  <si>
    <t>Observatory 88/11 kV SS Control Room, 1P02 Board, R24 Kensington Ext 5</t>
  </si>
  <si>
    <t>BF1501510575</t>
  </si>
  <si>
    <t>Observatory 88/11 kV SS Control Room, 1P02 Board, R25 Doornfontein S/BY</t>
  </si>
  <si>
    <t>BF1501510571</t>
  </si>
  <si>
    <t>Observatory 88/11 kV SS Control Room, 1P02 Board, Test Terminals X 6</t>
  </si>
  <si>
    <t>Observatory 88/11 kV SS Control Room, 1P01 Board, OC &amp; EF Protection</t>
  </si>
  <si>
    <t>BF1501500581</t>
  </si>
  <si>
    <t>Observatory 88/11 kV SS Control Room, 1P01 Board, (BU O/C E/F Protection Relay)</t>
  </si>
  <si>
    <t>BF1501501349</t>
  </si>
  <si>
    <t>Observatory 88/11 kV SS Control Room, 1P01 Board, Protection Lockoutckout 2 X 2</t>
  </si>
  <si>
    <t>Observatory 88/11 kV SS Control Room, 1P01 Board, R22 Spare Feeder</t>
  </si>
  <si>
    <t>BF1501510572</t>
  </si>
  <si>
    <t>Observatory 88/11 kV SS Control Room, 1P01 Board, Test Terminals X 5</t>
  </si>
  <si>
    <t>Observatory 88/11 kV SS Control Room, Transformer 1, TRF Diff Protection</t>
  </si>
  <si>
    <t>BF1503526154</t>
  </si>
  <si>
    <t>Observatory 88/11 kV SS Control Room, Transformer 1, Tap Change Relay</t>
  </si>
  <si>
    <t>RegSys</t>
  </si>
  <si>
    <t>M15031347</t>
  </si>
  <si>
    <t>Observatory 88/11 kV SS Control Room, Transformer 1, Transformer Trips</t>
  </si>
  <si>
    <t>Observatory 88/11 kV SS Control Room, Transformer 1, Master Trip</t>
  </si>
  <si>
    <t>Observatory 88/11 kV SS Control Room, Transformer 1, Transformer Alarms</t>
  </si>
  <si>
    <t>Observatory 88/11 kV SS Control Room, Transformer 1, Test Terminals X 3</t>
  </si>
  <si>
    <t>Observatory 88/11 kV SS Control Room, Transformer 2, Overcurrent &amp; Earth Fault Protection</t>
  </si>
  <si>
    <t>BF1501500483</t>
  </si>
  <si>
    <t>Observatory 88/11 kV SS Control Room, Transformer 2, TRF Diff Protection</t>
  </si>
  <si>
    <t>BF1503526135</t>
  </si>
  <si>
    <t>Observatory 88/11 kV SS Control Room, Transformer 2, Voltage Regulator</t>
  </si>
  <si>
    <t>M15031346</t>
  </si>
  <si>
    <t>Observatory 88/11 kV SS Control Room, Transformer 2, Transformer Trips</t>
  </si>
  <si>
    <t>Observatory 88/11 kV SS Control Room, Transformer 2, Master Trip Relay</t>
  </si>
  <si>
    <t>Observatory 88/11 kV SS Control Room, Transformer 2, Transformer Alarms</t>
  </si>
  <si>
    <t>0 0 9 1 8 7 7 0 0 1 0 9</t>
  </si>
  <si>
    <t>Observatory 88/11 kV SS Control Room, Transformer 2, Lockoutckout 1</t>
  </si>
  <si>
    <t>Observatory 88/11 kV SS Control Room, Transformer 2, Lockoutckout 2</t>
  </si>
  <si>
    <t>Observatory 88/11 kV SS Control Room, Transformer 2, Test Terminals X 5</t>
  </si>
  <si>
    <t>Observatory 88/11 kV SS Control Room, 11/kV Standby Board No. 3, Incomer Current Differential Protection Relay</t>
  </si>
  <si>
    <t>Observatory 88/11 kV SS Control Room, 11/kV Standby Board No. 3, Incomer Main Protection Relay</t>
  </si>
  <si>
    <t>Observatory 88/11 kV SS Control Room, 11/kV Standby Board No. 3, Incomer Lockoutckout Relay 1</t>
  </si>
  <si>
    <t>2HSM514V2</t>
  </si>
  <si>
    <t>120721/28</t>
  </si>
  <si>
    <t>Observatory 88/11 kV SS Control Room, 11/kV Standby Board No. 3, Incomer Lockoutckout Relay 2</t>
  </si>
  <si>
    <t>120721/46</t>
  </si>
  <si>
    <t>Observatory 88/11 kV SS Control Room, 11/kV Standby Board No. 3, Incomer Intertrip Send Relay</t>
  </si>
  <si>
    <t>120721/16</t>
  </si>
  <si>
    <t>Observatory 88/11 kV SS Control Room, 11/kV Standby Board No. 3, Interconnector Overcurrent Protection Relay</t>
  </si>
  <si>
    <t>Observatory 88/11 kV SS Control Room, 11/kV Standby Board No. 3, Interconnector Current Differential Protection Relay</t>
  </si>
  <si>
    <t>Observatory 88/11 kV SS Control Room, 11/kV Standby Board No. 3, Interconnector Lockoutckout Relay</t>
  </si>
  <si>
    <t>120721/3</t>
  </si>
  <si>
    <t>Observatory 88/11 kV SS Control Room, 11/kV Standby Board No. 3, Bus Section Lockoutckout Relay</t>
  </si>
  <si>
    <t>120721/51</t>
  </si>
  <si>
    <t>Observatory 88/11 kV SS Control Room, 11/kV Standby Board No. 3, Bus Section Overcurrent Protection Relay</t>
  </si>
  <si>
    <t>Observatory 88/11 kV SS Control Room, 11/kV Standby Board No. 3, Bus Section Current Differential Protection Relay</t>
  </si>
  <si>
    <t>Observatory 88/11 kV SS Control Room, 11/kV Standby Board No. 3, Relay</t>
  </si>
  <si>
    <t>560627C</t>
  </si>
  <si>
    <t>Observatory 88/11 kV SS Control Room, 11/kV Standby Board No. 3, Bus Section DBM4</t>
  </si>
  <si>
    <t>560630C</t>
  </si>
  <si>
    <t>Observatory 88/11 kV SS Control Room, 11/kV Standby Board No. 3, Interconnector Translay Relay</t>
  </si>
  <si>
    <t xml:space="preserve"> HO4BF0002AA5</t>
  </si>
  <si>
    <t>312640E</t>
  </si>
  <si>
    <t>Observatory 88/11 kV SS Control Room, 11/kV Standby Board No. 3, Intercon Z Translay Relay</t>
  </si>
  <si>
    <t>312641E.</t>
  </si>
  <si>
    <t>Observatory 88/11 kV SS Control Room, 11/kV Standby Board No. 3, Test Terminals X 5</t>
  </si>
  <si>
    <t>Observatory 88/11 kV SS Control Room, 11kV Feeder Board 1, Kelvin 1 Transformer Control Panel, Alarms</t>
  </si>
  <si>
    <t>Observatory 88/11 kV SS Control Room, 11kV Feeder Board 1, Kelvin 1 Transformer Control Panel, Transformer Fault Trip</t>
  </si>
  <si>
    <t>Observatory 88/11 kV SS Control Room, 11kV Feeder Board 1, Kelvin 1 Transformer Control Panel, Voltage Regulating</t>
  </si>
  <si>
    <t>796200D</t>
  </si>
  <si>
    <t>Observatory 88/11 kV SS Control Room, 11kV Feeder Board 1, Kelvin 1 Transformer Control Panel, Earth Fault &amp; Neutral Earth</t>
  </si>
  <si>
    <t>921102G</t>
  </si>
  <si>
    <t>Observatory 88/11 kV SS Control Room, 11kV Feeder Board 1, Kelvin 1, Highset Overcurrent X 3</t>
  </si>
  <si>
    <t>CDG66FF5A5</t>
  </si>
  <si>
    <t>793707F</t>
  </si>
  <si>
    <t>Observatory 88/11 kV SS Control Room, 11kV Feeder Board 1, Kelvin 1, Pressure Trip Indication</t>
  </si>
  <si>
    <t>Observatory 88/11 kV SS Control Room, 11kV Feeder Board 1, Kelvin 1, Lockoutckout 1</t>
  </si>
  <si>
    <t>921314G</t>
  </si>
  <si>
    <t>Observatory 88/11 kV SS Control Room, 11kV Feeder Board 1, Kelvin 1, Intertripping</t>
  </si>
  <si>
    <t>103175H</t>
  </si>
  <si>
    <t>Observatory 88/11 kV SS Control Room, 11kV Feeder Board 1, Kelvin 1, Lockoutckout 2</t>
  </si>
  <si>
    <t>921387G</t>
  </si>
  <si>
    <t>083855J</t>
  </si>
  <si>
    <t>Observatory 88/11 kV SS Control Room, 11kV Feeder Board 1, Kelvin 1, Differential Overcurrent</t>
  </si>
  <si>
    <t>083866J</t>
  </si>
  <si>
    <t>Observatory 88/11 kV SS Control Room, 11kV Feeder Board 1, Kelvin 1, Standby Board 3 Interconnector Feeder Board, Overcurrent X3</t>
  </si>
  <si>
    <t>793708F</t>
  </si>
  <si>
    <t>Observatory 88/11 kV SS Control Room, 11kV Feeder Board 1, Kelvin 1, Standby Board 3 Interconnector Feeder Board, Circulating Current</t>
  </si>
  <si>
    <t>083877J</t>
  </si>
  <si>
    <t>Observatory 88/11 kV SS Control Room, 11kV Feeder Board 1, Kelvin 1, Standby Board 3 Interconnector Feeder Board, Lockoutckout 1</t>
  </si>
  <si>
    <t>921408G</t>
  </si>
  <si>
    <t>Observatory 88/11 kV SS Control Room, 11kV Feeder Board 1, Kelvin 1, Standby Board 3 Interconnector Feeder Board, Differential Overcurrent</t>
  </si>
  <si>
    <t>083871J</t>
  </si>
  <si>
    <t>083875J</t>
  </si>
  <si>
    <t>Observatory 88/11 kV SS Control Room, 11kV Feeder Board 2, Kelvin 2 Transformer Control Panel, Earth Buswire Supply</t>
  </si>
  <si>
    <t>864769F</t>
  </si>
  <si>
    <t>Observatory 88/11 kV SS Control Room, 11kV Feeder Board 2, Kelvin 2 Transformer Control Panel, Neutral Alarm Relay</t>
  </si>
  <si>
    <t>Observatory 88/11 kV SS Control Room, 11kV Feeder Board 2, Kelvin 2 Transformer Control Panel, Trfr. Trip Relays</t>
  </si>
  <si>
    <t>VAASPEC262868/2</t>
  </si>
  <si>
    <t>VAA23SPECB262868/3</t>
  </si>
  <si>
    <t>Observatory 88/11 kV SS Control Room, 11kV Feeder Board 2, Kelvin 2 Transformer Control Panel, Trfr. Alarm Relays</t>
  </si>
  <si>
    <t>Observatory 88/11 kV SS Control Room, 11kV Feeder Board 2, Kelvin 2 Transformer Control Panel, Transformer  Supply Fail</t>
  </si>
  <si>
    <t>Observatory 88/11 kV SS Control Room, 11kV Feeder Board 2, Kelvin 2, Restricted Earth Relay</t>
  </si>
  <si>
    <t>816220F</t>
  </si>
  <si>
    <t>Observatory 88/11 kV SS Control Room, 11kV Feeder Board 2, Kelvin 2, Intertripping Relay</t>
  </si>
  <si>
    <t>24305F</t>
  </si>
  <si>
    <t>Observatory 88/11 kV SS Control Room, 11kV Feeder Board 2, Kelvin 2, Overcurrent Relay X 3</t>
  </si>
  <si>
    <t>438015E</t>
  </si>
  <si>
    <t>Observatory 88/11 kV SS Control Room, 11kV Feeder Board 2, Kelvin 2, Restricted Earth Aux. Relay</t>
  </si>
  <si>
    <t>Observatory 88/11 kV SS Control Room, 11kV Feeder Board 2, Kelvin 2, Out Of Step Time Delay Relay</t>
  </si>
  <si>
    <t>816223F</t>
  </si>
  <si>
    <t>Observatory 88/11 kV SS Control Room, 11kV Feeder Board 2, Kelvin 2, Lockout1</t>
  </si>
  <si>
    <t>921411G</t>
  </si>
  <si>
    <t>Observatory 88/11 kV SS Control Room, 11kV Feeder Board 2, Kelvin 2, Out of Step Auxiliary</t>
  </si>
  <si>
    <t>Observatory 88/11 kV SS Control Room, 11kV Feeder Board 2, Kelvin 2, Lockout2</t>
  </si>
  <si>
    <t>921369G</t>
  </si>
  <si>
    <t>Observatory 88/11 kV SS Control Room, 11kV Feeder Board 2, Kelvin 2, Lockout Timer</t>
  </si>
  <si>
    <t>822811F</t>
  </si>
  <si>
    <t>Observatory 88/11 kV SS Control Room, 11kV Feeder Board 2, Kelvin 2, Intertrip Send</t>
  </si>
  <si>
    <t>0 8 3 8 5 2 G</t>
  </si>
  <si>
    <t>Observatory 88/11 kV SS Control Room, 11kV Feeder Board 2, Standby Board 3 Interconnector Feeder Board, Circulating Current Relay</t>
  </si>
  <si>
    <t>0 4 4 4 4 4 K</t>
  </si>
  <si>
    <t>Observatory 88/11 kV SS Control Room, 11kV Feeder Board 2, Standby Board 3 Interconnector Feeder Board, Intertripping Relay</t>
  </si>
  <si>
    <t>824303F</t>
  </si>
  <si>
    <t>Observatory 88/11 kV SS Control Room, 11kV Feeder Board 2, Standby Board 3 Interconnector Feeder Board, Overcurrent Relay X 3</t>
  </si>
  <si>
    <t>793775F</t>
  </si>
  <si>
    <t>Observatory 88/11 kV SS Control Room, 11kV Feeder Board 2, Standby Board 3 Interconnector Feeder Board, Circulating Current Auxiliary</t>
  </si>
  <si>
    <t>0 4 4 4 4 2 K</t>
  </si>
  <si>
    <t>Observatory 88/11 kV SS Control Room, 11kV Feeder Board 2, Standby Board 3 Interconnector Feeder Board, Out Of Time Delay Relay</t>
  </si>
  <si>
    <t>784393F</t>
  </si>
  <si>
    <t>Observatory 88/11 kV SS Control Room, 11kV Feeder Board 2, Standby Board 3 Interconnector Feeder Board, Lockout1</t>
  </si>
  <si>
    <t>921382G</t>
  </si>
  <si>
    <t>Observatory 88/11 kV SS Control Room, 11kV Feeder Board 2, Standby Board 3 Interconnector Feeder Board, Out Of Step Auxiliary</t>
  </si>
  <si>
    <t>Observatory 88/11 kV SS Control Room, 11kV Feeder Board 2, Standby Board 3 Interconnector Feeder Board, Lockout2</t>
  </si>
  <si>
    <t>921318G</t>
  </si>
  <si>
    <t>Observatory 88/11 kV SS Control Room, 11kV Feeder Board 2, Standby Board 3 Interconnector Feeder Board, Auto CLockoutse Relay</t>
  </si>
  <si>
    <t>VAR23AF2201A</t>
  </si>
  <si>
    <t>0 7 8 7 0 1 J</t>
  </si>
  <si>
    <t>Observatory 88/11 kV SS Control Room, 11kV Feeder Board 2, Standby Board 3 Interconnector Feeder Board, Test Terminals X 1</t>
  </si>
  <si>
    <t>Observatory 88/11 kV SS Control Room, Lockoutcal 11kV Board Trip Alarm, Circulationg Current Differential Relay</t>
  </si>
  <si>
    <t>Observatory 88/11kV SS Feeder Board 2 Room, Relay, (Bay 10)</t>
  </si>
  <si>
    <t>903564G</t>
  </si>
  <si>
    <t>771864F</t>
  </si>
  <si>
    <t>Observatory 88/11kV SS Feeder Board 2 Room, Fuses, (Bay 10)</t>
  </si>
  <si>
    <t>Observatory 88/11kV SS Feeder Board 2 Room, Relay, (Bay 11)</t>
  </si>
  <si>
    <t>340038D</t>
  </si>
  <si>
    <t>Enlish Electric</t>
  </si>
  <si>
    <t>368479E</t>
  </si>
  <si>
    <t>323013D</t>
  </si>
  <si>
    <t>Observatory 88/11kV SS Feeder Board 2 Room, Fuses, (Bay 11)</t>
  </si>
  <si>
    <t>8 Fuses</t>
  </si>
  <si>
    <t>Observatory 88/11kV SS Feeder Board 2 Room, Relay, (Bay 12)</t>
  </si>
  <si>
    <t>280617D</t>
  </si>
  <si>
    <t>459625E</t>
  </si>
  <si>
    <t>Observatory 88/11kV SS Feeder Board 2 Room, Fuses, (Bay 12)</t>
  </si>
  <si>
    <t>Observatory 88/11kV SS Feeder Board 2 Room, Relay, (Bay 13)</t>
  </si>
  <si>
    <t>280613D</t>
  </si>
  <si>
    <t>407670E</t>
  </si>
  <si>
    <t>Observatory 88/11kV SS Feeder Board 2 Room, Fuses, (Bay 13)</t>
  </si>
  <si>
    <t>Observatory 88/11kV SS Feeder Board 2 Room, Relay, (Bay 14)</t>
  </si>
  <si>
    <t>280607D</t>
  </si>
  <si>
    <t>323075D</t>
  </si>
  <si>
    <t>Observatory 88/11kV SS Feeder Board 2 Room, Fuses, (Bay 14)</t>
  </si>
  <si>
    <t>Observatory 88/11kV SS (Bay 1) (Bay 1)Feeder Board 2 Room, Relay, (Bay 1)</t>
  </si>
  <si>
    <t>903595G</t>
  </si>
  <si>
    <t>Observatory 88/Kv SS (Bay 1) (Bay 1) Feeder Board 2 Room, Relay, (Bay 1)</t>
  </si>
  <si>
    <t>771874F</t>
  </si>
  <si>
    <t>Observatory 88/11kV SS (Bay 1) (Bay 1) Feeder Board 2 Room, Relay, (Bay 1)</t>
  </si>
  <si>
    <t>Observatory 88/Kv SS  (Bay 1) (Bay 1) Feeder Board 2 Room, Fuses, (Bay 1)</t>
  </si>
  <si>
    <t>Observatory 88/11kV SS Feeder Board 2 Room, Relay, (Bay 2)</t>
  </si>
  <si>
    <t>903598G</t>
  </si>
  <si>
    <t>771873F</t>
  </si>
  <si>
    <t>Observatory 88/11kV SS Feeder Board 2 Room, Fuses, (Bay 2)</t>
  </si>
  <si>
    <t>Observatory 88/11kV SS Feeder Board 2 Room, Relay, (Bay 3)</t>
  </si>
  <si>
    <t>903577G</t>
  </si>
  <si>
    <t>771865F</t>
  </si>
  <si>
    <t>Observatory 88/11kV Feeder Board 2 Room, Relay, (Bay 3)</t>
  </si>
  <si>
    <t>Observatory 88/11kV Feeder Board 2 Room, Fuses, (Bay 3)</t>
  </si>
  <si>
    <t>Observatory 88/11kV Feeder Board 2 Room, Relay, (Bay 4)</t>
  </si>
  <si>
    <t>903594G</t>
  </si>
  <si>
    <t>771875F</t>
  </si>
  <si>
    <t>Observatory 88/11kV Feeder Board 2 Room, Fuses, (Bay 4)</t>
  </si>
  <si>
    <t>Observatory 88/11kV Feeder Board 2 Room, Relay, (Bay 5)</t>
  </si>
  <si>
    <t>903566G</t>
  </si>
  <si>
    <t>Observatory 88/11kV Feeder Board 2 Room, Fuses, (Bay 5)</t>
  </si>
  <si>
    <t>Observatory 88/11kV Feeder Board 2 Room, Relay, (Bay 8)</t>
  </si>
  <si>
    <t>VAT14AF22A</t>
  </si>
  <si>
    <t>771791F</t>
  </si>
  <si>
    <t>Observatory 88/11kV Feeder Board 1 Room, Relay, (Bay 21)</t>
  </si>
  <si>
    <t>Observatory 88/11kV Feeder Board 1 Room, Test Terminal X 1, (Bay 21)</t>
  </si>
  <si>
    <t>Observatory 88/11kV Feeder Board 1 Room, Test Terminal X 1, (Bay 37)</t>
  </si>
  <si>
    <t>Observatory SS Control Room, 11kV Feeder Board 1, Kelvin 1, Standby Board 3 Interconnector Feeder Board</t>
  </si>
  <si>
    <t>Strike Technology</t>
  </si>
  <si>
    <t>0 0 6 2 3 9 4</t>
  </si>
  <si>
    <t>Observatory SS Control Room, RTU Panel</t>
  </si>
  <si>
    <t>Observatory SS Control Room, Telecontrol Junction Cubicle</t>
  </si>
  <si>
    <t>Observatory SS Control Room, Telecontrol Panel</t>
  </si>
  <si>
    <t>Observatory SS Control Room, Telecontrol Black Panel</t>
  </si>
  <si>
    <t>Observatory SS Control Room, SCADA Pnel</t>
  </si>
  <si>
    <t>Observatory SS Control Room, Pilot Terminal Board</t>
  </si>
  <si>
    <t>78 Pairs of Cable</t>
  </si>
  <si>
    <t>Observatory 88/11 kV Control Room</t>
  </si>
  <si>
    <t>Nevelin Electric</t>
  </si>
  <si>
    <t>1 9 0 5 6</t>
  </si>
  <si>
    <t>0.5-30A</t>
  </si>
  <si>
    <t>110-152V</t>
  </si>
  <si>
    <t xml:space="preserve">Observatory 88/11 kV Control Room, Recording Ammeter </t>
  </si>
  <si>
    <t>Elliott Brothers</t>
  </si>
  <si>
    <t>D1574</t>
  </si>
  <si>
    <t>0-150A</t>
  </si>
  <si>
    <t xml:space="preserve">Observatory 88/11 kV Control Room, Charger Panel </t>
  </si>
  <si>
    <t>6V11050/006</t>
  </si>
  <si>
    <t>140586A/2</t>
  </si>
  <si>
    <t>DB110/011</t>
  </si>
  <si>
    <t>140586B</t>
  </si>
  <si>
    <t>140586A/1</t>
  </si>
  <si>
    <t>Observatory SS Control Room, Changeover Circuit Panel</t>
  </si>
  <si>
    <t>Observatory SS Control Room, Distrution Board Panel</t>
  </si>
  <si>
    <t>Observatory SS Control Room, External Board Panel</t>
  </si>
  <si>
    <t>Observatory 88/11 kV Battery Room X52 Cells</t>
  </si>
  <si>
    <t>2V 322AH @ 10Hr</t>
  </si>
  <si>
    <t>SG 1.210 @ 25(degrees celcius)</t>
  </si>
  <si>
    <t>Belleview 88/11kV  Substation</t>
  </si>
  <si>
    <t>De La Rey Street, Observatory</t>
  </si>
  <si>
    <t>28°04'18.5"E</t>
  </si>
  <si>
    <t>26°10'56.8" S</t>
  </si>
  <si>
    <t>Belleview 88/11kV Feeder Board 3, Incomer 3(Bay 1)</t>
  </si>
  <si>
    <t>Belleview 88/11kV Feeder Board 3, Incomer 3 (Bay 2)</t>
  </si>
  <si>
    <t>Belleview 88/11kV Feeder Board 3, Yeoville 3(Bay 3)</t>
  </si>
  <si>
    <t>Belleview 88/11kV Feeder Board 3, Grafton RD (Bay 4)</t>
  </si>
  <si>
    <t>Belleview 88/11kV Feeder Board 3, Urania St(Bay 5)</t>
  </si>
  <si>
    <t>Belleview 88/11kV Feeder Board 3, Natal St (Bay 6)</t>
  </si>
  <si>
    <t>Belleview 88/11kV Feeder Board 3, Pope ST(Bay 7)</t>
  </si>
  <si>
    <t>Belleview 88/11kV Feeder Board 3, Grafton RD(Bay 8)</t>
  </si>
  <si>
    <t>Belleview 88/11kV Feeder Board 3, 11kV Bus Section isolator(Bay 9)</t>
  </si>
  <si>
    <t>Belleview 88/11kV Feeder Board 3, Bellevue(Bay 10)</t>
  </si>
  <si>
    <t>Belleview 88/11kV Feeder Board 3, Judith and Gerard(Bay 11)</t>
  </si>
  <si>
    <t>Belleview 88/11kV Feeder Board 3, Bellevue (Bay 12)</t>
  </si>
  <si>
    <t>Belleview 88/11kV Feeder Board 3, HopkinsST (Bay 13)</t>
  </si>
  <si>
    <t>Belleview 88/11kV Feeder Board 3, Houghton(Bay 14)</t>
  </si>
  <si>
    <t>Belleview 88/11kV Feeder Board 3, Fortesque RD(Bay 15)</t>
  </si>
  <si>
    <t>Belleview 88/11kV Feeder Board 3, Standby Incomer 4(Bay 16)</t>
  </si>
  <si>
    <t>Belleview 88/11kV Feeder Board 3, Standby Incomer 4(Bay 17)</t>
  </si>
  <si>
    <t>Belleview 88/11kV Transformer 3 insulator X13</t>
  </si>
  <si>
    <t>Belleview 88/11kV Transformer 4  insulator X13</t>
  </si>
  <si>
    <t>Belleview SS, 45MVA, Bay 3,  88/11kV</t>
  </si>
  <si>
    <t>Belleview SS, 45MVA, Bay 4,  88/11kV</t>
  </si>
  <si>
    <t>Bellevue_AUX TRF 3_11000/380V</t>
  </si>
  <si>
    <t>1960</t>
  </si>
  <si>
    <t>23863</t>
  </si>
  <si>
    <t>Bellevue_AUX TRF 4_11000/380V</t>
  </si>
  <si>
    <t>1968</t>
  </si>
  <si>
    <t>23865</t>
  </si>
  <si>
    <t>BelleView SS Tap Changer Bay 3</t>
  </si>
  <si>
    <t>BelleView SS Tap Changer Bay 4</t>
  </si>
  <si>
    <t>BelleView 88/11kV Control room, 88kV Transformer 4, Neutral Alarm Relay</t>
  </si>
  <si>
    <t>BelleView 88/11kV Control room, 88kV Transformer 4, E/F Bus Wire Relay</t>
  </si>
  <si>
    <t>BelleView 88/11kV Control room, 88kV Transformer 4, Auxiliary Relay(Trips)</t>
  </si>
  <si>
    <t>BelleView 88/11kV Control room, 88kV Transformer 4, Auxiliary Relay(Trans.Buch.Trip Relay)</t>
  </si>
  <si>
    <t>BelleView 88/11kV Control room, 88kV Transformer 4, Auxiliary Relay(Alarms)</t>
  </si>
  <si>
    <t>BelleView 88/11kV Control room, 88kV Transformer 4, Voltage Regulating Relay</t>
  </si>
  <si>
    <t>796197D</t>
  </si>
  <si>
    <t>110VDC-125VDC</t>
  </si>
  <si>
    <t>BelleView 88/11kV Control room, 88kV Transformer 4, Relay X3</t>
  </si>
  <si>
    <t>BelleView 88/11kV Control room, 11kV Feeder Board 3, Intertripping Relay</t>
  </si>
  <si>
    <t>157746B</t>
  </si>
  <si>
    <t>BelleView 88/11kV Control room, 11kV Feeder Board 3,  Relay</t>
  </si>
  <si>
    <t>016411W</t>
  </si>
  <si>
    <t>BelleView 88/11kV Control room, 11kV Feeder Board 3,  Overcurrent Protection Relay</t>
  </si>
  <si>
    <t>BelleView 88/11kV Control room,  Cable Alarm Panel Relay 1</t>
  </si>
  <si>
    <t>VAA23ZG3201AB</t>
  </si>
  <si>
    <t>B814530</t>
  </si>
  <si>
    <t>B814522</t>
  </si>
  <si>
    <t>BelleView 88/11kV Control room,  380V Substation D/B Panel</t>
  </si>
  <si>
    <t>Belleview 88/11kV Feeder Board 3, Overcurrent Protection Relay</t>
  </si>
  <si>
    <t>p122</t>
  </si>
  <si>
    <t>48-270v</t>
  </si>
  <si>
    <t>Belleview 88/11kV Feeder Board 3, Earth Fault Protection Indication</t>
  </si>
  <si>
    <t>D000161</t>
  </si>
  <si>
    <t>Belleview 88/11kV Feeder Board 3, Test Terminals X12</t>
  </si>
  <si>
    <t>BelleView SS Control room,  Tele-Control Junction Cubicle Panel</t>
  </si>
  <si>
    <t>BelleView SS Control room,  Tele-Control ERTU Panel</t>
  </si>
  <si>
    <t>BelleView 88/11kV Battery Room X52 Cells</t>
  </si>
  <si>
    <t>FCP11</t>
  </si>
  <si>
    <t>2V 1600Ah @ 10hr</t>
  </si>
  <si>
    <t>Orchards 88/11kV Substation</t>
  </si>
  <si>
    <t>Pine Road</t>
  </si>
  <si>
    <t xml:space="preserve">Orchards 88/11kV SS Transformer 2 Incomer (Bay 1 ) </t>
  </si>
  <si>
    <t xml:space="preserve">Orchards 88/11kV SS Transformer 2 Incomer (Bay 2 ) </t>
  </si>
  <si>
    <t xml:space="preserve">Orchards 88/11kV SS Load Control RMU Dist. (Bay 3) </t>
  </si>
  <si>
    <t xml:space="preserve">Orchards 88/11kV SS Orange Grove Central Dist. (Bay 4) </t>
  </si>
  <si>
    <t xml:space="preserve">Orchards 88/11kV SS Bagleyston Dist. (Bay 5) </t>
  </si>
  <si>
    <t xml:space="preserve">Orchards 88/11kV SS Orange Grove East Dist. (Bay 6) </t>
  </si>
  <si>
    <t xml:space="preserve">Orchards 88/11kV SS Orange Grove West Dist. (Bay 7) </t>
  </si>
  <si>
    <t xml:space="preserve">Orchards 88/11kV SS Sydenham/Linksfield Standby Dist. (Bay 8) </t>
  </si>
  <si>
    <t xml:space="preserve">Orchards 88/11kV SS Bus Section Isolator (Bay 9) </t>
  </si>
  <si>
    <t>Name Plate not found</t>
  </si>
  <si>
    <t xml:space="preserve">Orchards 88/11kV SS Houghton South Dist. (Bay 10) </t>
  </si>
  <si>
    <t xml:space="preserve">Orchards 88/11kV SS Spare P.E at Stand Boundary Pine Str. (Bay 11) </t>
  </si>
  <si>
    <t xml:space="preserve">Orchards 88/11kV SS Orchards Dist. (Bay 12) </t>
  </si>
  <si>
    <t xml:space="preserve">Orchards 88/11kV SS Norwood Dist.  (Bay 13) </t>
  </si>
  <si>
    <t xml:space="preserve">Orchards 88/11kV SS Sydenham Dist. (Bay 14) </t>
  </si>
  <si>
    <t xml:space="preserve">Orchards 88/11kV SS Club St/Linksfield  (Bay 15) </t>
  </si>
  <si>
    <t xml:space="preserve">Orchards 88/11kV SS Standby Transformer 1 Incomer (Bay 16) </t>
  </si>
  <si>
    <t xml:space="preserve">Orchards 88/11kV SS Standby Transformer 1 Incomer (Bay 17) </t>
  </si>
  <si>
    <t>Orchards 88/11kV SS Feeder Board 2, Test Terminals X 24</t>
  </si>
  <si>
    <t>Orchards 88/11kV SS Feeder Board 2, Spare Circuit Breaker</t>
  </si>
  <si>
    <t xml:space="preserve">Orchards 88/11kV SS Feeder Board 2, Ripple Control </t>
  </si>
  <si>
    <t>Orchards 88/11kV SS Kelvin 2 Tee 88kV Cable Earth (201)</t>
  </si>
  <si>
    <t>Cullinan</t>
  </si>
  <si>
    <t>AEB 96/800</t>
  </si>
  <si>
    <t>450A</t>
  </si>
  <si>
    <t>sn: 03/3688</t>
  </si>
  <si>
    <t>Orchards 88/11kV SS 88kV TRF 2 Isolator (313)</t>
  </si>
  <si>
    <t>Orchards 88/11kV SS Kelvin 1 Tee 88kV Cable Earth (101)</t>
  </si>
  <si>
    <t>Orchards 88/11kV SS 88kV TRF 1 Isolator (113)</t>
  </si>
  <si>
    <t>Orchards 88/11kV SS 45MVA, 88/11kV SS TRF Bay 1</t>
  </si>
  <si>
    <t>Orchards 88/11kV SS 45MVA, 88/11kV SS TRF Bay 2</t>
  </si>
  <si>
    <t>Orchard 88/11kV SS AUX TRF 1_11000/380V</t>
  </si>
  <si>
    <t>1992</t>
  </si>
  <si>
    <t>90597</t>
  </si>
  <si>
    <t>Orchards_AUX TRF 2_11000/380V</t>
  </si>
  <si>
    <t>90598</t>
  </si>
  <si>
    <t>Orchards 88/11kV SS Tap Changer Bay 1</t>
  </si>
  <si>
    <t>Orchards 88/11kV SS Tap Changer Bay 2</t>
  </si>
  <si>
    <t>Orchards 88/11kV SS Sebenza 2 Tee 88kV Cable Red phase</t>
  </si>
  <si>
    <t>Electroresin Transformer Construction</t>
  </si>
  <si>
    <t>26011 (Class X)</t>
  </si>
  <si>
    <t>04688/1</t>
  </si>
  <si>
    <t>Orchards 88/11kV SS Sebenza 2 Tee 88kV Cable White phase</t>
  </si>
  <si>
    <t>04688/2</t>
  </si>
  <si>
    <t>Orchards 88/11kV SS Sebenza 2 Tee 88kV Cable Blue phase</t>
  </si>
  <si>
    <t>04688/3</t>
  </si>
  <si>
    <t>Orchards 88/11kV SS Sebenza 1 Tee 88kV Cable Red phase</t>
  </si>
  <si>
    <t>01632/3</t>
  </si>
  <si>
    <t>Orchards 88/11kV SS Sebenza 1 Tee 88kV Cable White phase</t>
  </si>
  <si>
    <t>01632/2</t>
  </si>
  <si>
    <t>Orchards 88/11kV SS Sebenza 1 Tee 88kV Cable Blue phase</t>
  </si>
  <si>
    <t>01632/4</t>
  </si>
  <si>
    <t xml:space="preserve">Orchards 88/11kV SS Sebenza 1 Tee 88kV </t>
  </si>
  <si>
    <t xml:space="preserve">Orchards 88/11kV Sebenza 2 Tee 88kV </t>
  </si>
  <si>
    <t>Orchards 88/11kV SS Kelvin 2 88kV Cable Insulators</t>
  </si>
  <si>
    <t>Orchards 88/11kV SS TRF 2 88kV Isolator Insulators</t>
  </si>
  <si>
    <t>12X</t>
  </si>
  <si>
    <t>Orchards 88/11kV SS TRF 2 88kV Bushing Insulators</t>
  </si>
  <si>
    <t>Orchards 88/11kV TRF 2 11kV Bushing Insulators</t>
  </si>
  <si>
    <t>Orchards 88/11kV SS Kelvin 1 88kV Cable Insulators</t>
  </si>
  <si>
    <t>Orchards 88/11kV SS TRF 1 88kV Isolator Insulators</t>
  </si>
  <si>
    <t>Orchards 88/11kV SS TRF 1 88kV Bushing Insulators</t>
  </si>
  <si>
    <t>Orchards 88/11kV SS TRF 1 11kV Bushing Insulators</t>
  </si>
  <si>
    <t>Orchards 88/11kV SS 380V Transformer 2 Marshalling Kiosk</t>
  </si>
  <si>
    <t>Orchards 88/11kV 380V Transformer 1 Marshalling Kiosk</t>
  </si>
  <si>
    <t>Orchards 88/11kV SS  Control Room, Standby Transformer 1, Intertrip Receive Relay</t>
  </si>
  <si>
    <t>762539D</t>
  </si>
  <si>
    <t>Orchards 88/11kV SS  Control Room, Standby Transformer 1, Voltage Regulator</t>
  </si>
  <si>
    <t>1 9 9 3</t>
  </si>
  <si>
    <t>F04251</t>
  </si>
  <si>
    <t>Orchards 88/11kV SS  Control Room, Standby Transformer 1, LO3</t>
  </si>
  <si>
    <t>Orchards 88/11kV SS  Control Room, Standby Transformer  1, Ints/Aux</t>
  </si>
  <si>
    <t>Orchards 88/11kV SS  Control Room, Standby Transformer 1, Ints</t>
  </si>
  <si>
    <t>Orchards 88/11kV SS  Control Room, Standby Transformer 1, Restricted E/F Ref Protection</t>
  </si>
  <si>
    <t>RS493001-MA</t>
  </si>
  <si>
    <t>0 0 2 3 1</t>
  </si>
  <si>
    <t>Orchards 88/11kV SS  Control Room, Standby Transformer 1, N/E Fault Protection</t>
  </si>
  <si>
    <t>Orchards 88/11kV SS  Control Room, Standby Transformer 1, N/E-Aux</t>
  </si>
  <si>
    <t>RXMVE1</t>
  </si>
  <si>
    <t>Orchards 88/11kV SS  Control Room, Standby Transformer 1, B/W Fault</t>
  </si>
  <si>
    <t>796198D</t>
  </si>
  <si>
    <t>Orchards 88/11kV SS  Control Room, 11kV Feeder Board 2, Intertrip Receive Relay</t>
  </si>
  <si>
    <t>0 9 5 6 4 8 V</t>
  </si>
  <si>
    <t>Orchards 88/11kV SS  Control Room, 11kV Feeder Board 2, Feeder Protection Relay X 2</t>
  </si>
  <si>
    <t>Orchards 88/11kV SS  Control Room, Test Terminals X 8</t>
  </si>
  <si>
    <t>Orchards 88/11kV SS Feeder Board 2, Busbar Protection Relay</t>
  </si>
  <si>
    <t>Orchards 88/11kV SS Feeder Board 2, OC &amp; EF Protection Relay, 3</t>
  </si>
  <si>
    <t>Orchards 88/11kV SS Feeder Board 2, OC &amp; EF Protection Relay, 4</t>
  </si>
  <si>
    <t>NA10#1A2MD001</t>
  </si>
  <si>
    <t>Orchards 88/11kV SS Feeder Board 2, OC &amp; EF Protection Relay, 5</t>
  </si>
  <si>
    <t>NA10#1A2MD002</t>
  </si>
  <si>
    <t>Orchards 88/11kV SS Feeder Board 2, OC &amp; EF Protection Relay, 6</t>
  </si>
  <si>
    <t>NA10#1A2MD003</t>
  </si>
  <si>
    <t>Orchards 88/11kV SS Feeder Board 2, OC &amp; EF Protection Relay, 7</t>
  </si>
  <si>
    <t>NA10#1A2MD004</t>
  </si>
  <si>
    <t>Orchards 88/11kV SS Feeder Board 2, OC &amp; EF Protection Relay, 8</t>
  </si>
  <si>
    <t>NA10#1A2MD005</t>
  </si>
  <si>
    <t>Orchards 88/11kV SS Feeder Board 2, OC &amp; EF Protection Relay, 10</t>
  </si>
  <si>
    <t>NA10#1A2MD006</t>
  </si>
  <si>
    <t>Orchards 88/11kV SS Feeder Board 2, OC &amp; EF Protection Relay, 11</t>
  </si>
  <si>
    <t>NA10#1A2MD007</t>
  </si>
  <si>
    <t>Orchards 88/11kV SS Feeder Board 2, OC &amp; EF Protection Relay, 12</t>
  </si>
  <si>
    <t>NA10#1A2MD008</t>
  </si>
  <si>
    <t>Orchards 88/11kV SS Feeder Board 2, OC &amp; EF Protection Relay, 13</t>
  </si>
  <si>
    <t>NA10#1A2MD009</t>
  </si>
  <si>
    <t>Orchards 88/11kV SS Feeder Board 2, OC &amp; EF Protection Relay, 14</t>
  </si>
  <si>
    <t>NA10#1A2MD010</t>
  </si>
  <si>
    <t>Orchards 88/11kV SS Feeder Board 2, OC &amp; EF Protection Relay, 15</t>
  </si>
  <si>
    <t>NA10#1A2MD011</t>
  </si>
  <si>
    <t>Orchards 88/11kV SS Feeder Board 2, Ripple Control Trip, 3</t>
  </si>
  <si>
    <t>Made in Uk</t>
  </si>
  <si>
    <t>Orchards 88/11kV SS  Feeder Board 2, Meter</t>
  </si>
  <si>
    <t>0 0 0 9 2 3 9 4</t>
  </si>
  <si>
    <t>Orchards 88/11kV SS  Control Room, Telecom Cubicle Panel</t>
  </si>
  <si>
    <t>Orchards 88/11kV SS  Control Room, Telecontrol Junction Cubicle</t>
  </si>
  <si>
    <t>Orchards 88/11kV SS  Control Room, Changeover Cicuit Panel, AC Failure/Fault</t>
  </si>
  <si>
    <t>VAA21110VD.C</t>
  </si>
  <si>
    <t>Orchards 88/11kV SS  Control Room, RTC Panel</t>
  </si>
  <si>
    <t>Orchards 88/11kV SS  Control Room, Pilot Board</t>
  </si>
  <si>
    <t>Orchards 88/11kV SS  Control Room, No Name Panel</t>
  </si>
  <si>
    <t>No info vailable</t>
  </si>
  <si>
    <t>Orchards 88/11kV SS  Control Room, Battery Charger</t>
  </si>
  <si>
    <t>6V11030D11</t>
  </si>
  <si>
    <t>11/1644</t>
  </si>
  <si>
    <t>Orchards 88/11kV SS  Control Room, Distribution Board Panel</t>
  </si>
  <si>
    <t>Orchards 88/11kV SS  Control Room, External Supply Panel</t>
  </si>
  <si>
    <t>Orchards 88/11kV SS Battery RoomX52 Cells</t>
  </si>
  <si>
    <t>FCP9</t>
  </si>
  <si>
    <t>Parkhust 88/11kV Substation</t>
  </si>
  <si>
    <t>8 12Th Street</t>
  </si>
  <si>
    <t>28°00'43.6" E</t>
  </si>
  <si>
    <t>26°08'16.9" S</t>
  </si>
  <si>
    <t>Parkhurst 88/11kV SS 11kV Stdby BRD 1B Delta 1B   (Bay 1)</t>
  </si>
  <si>
    <t>South Wales</t>
  </si>
  <si>
    <t>C-PRHST-FB1B-BC1B</t>
  </si>
  <si>
    <t>Parkhurst 88/11kV SS 11kV Stdby BRD 1B Bus 1B Coupler (Bay 2)</t>
  </si>
  <si>
    <t>Parkhurst 88/11kV SS 11kV Stdby BRD 1B Roosevelt Park SS Intc  (Bay 3)</t>
  </si>
  <si>
    <t>Parkhurst 88/11kV SS 11kV Stdby BRD 1B  Intc To Feeder Board Delta 1A (Bay 4)</t>
  </si>
  <si>
    <t>Parkhurst 88/11kV SS 11kV Stdby BRD 1B Intc T Feeder Boardd Delta 2A (Bay 5)</t>
  </si>
  <si>
    <t>Parkhurst 88/11kV SS 11kV Stdby BRD 1B Intc To Feeder Board Delta 2B (Bay 6)</t>
  </si>
  <si>
    <t>Parkhurst 88/11kV SS 11kV Feeder Board 2B Delta 2B   (Bay 7)</t>
  </si>
  <si>
    <t>C-PRHST-FB2B-BC2B</t>
  </si>
  <si>
    <t>Parkhurst 88/11kV SS 11kV Feeder Board 2B Bus Coupler 2B   (Bay 8)</t>
  </si>
  <si>
    <t>C-PRHST-FB2B-PRKHNT</t>
  </si>
  <si>
    <t>Parkhurst 88/11kV SS 11kV Feeder Board 2B Parkhust North Via Local RMI + Ripple   (Bay 9)</t>
  </si>
  <si>
    <t>C-PRHST-FB2B-PRKHST</t>
  </si>
  <si>
    <t>Parkhurst 88/11kV SS 11kV Feeder Board 2B Parkhust South   (Bay 10)</t>
  </si>
  <si>
    <t>C-PRHST-FB2B-PRKHSB</t>
  </si>
  <si>
    <t>Parkhurst 88/11kV SS 11kV Feeder Board 2B Parkhust Stdby   (Bay 11)</t>
  </si>
  <si>
    <t>C-PRHST-FB2B-GRNSDW</t>
  </si>
  <si>
    <t>Parkhurst 88/11kV SS 11kV Feeder Board 2B Greenside West  (Bay 12)</t>
  </si>
  <si>
    <t>C-PRHST-FB2B-PRKHWE</t>
  </si>
  <si>
    <t>Parkhurst 88/11kV SS 11kV Feeder Board 2B Parkhurst West  Via Local RMI    (Bay 13)</t>
  </si>
  <si>
    <t>C-PRHST-FB2B-PRKVGS</t>
  </si>
  <si>
    <t>Parkhurst 88/11kV SS 11kV Feeder Board 2B ParkView Greenside   (Bay 14)</t>
  </si>
  <si>
    <t>C-PRHST-FB2A-INTF1B</t>
  </si>
  <si>
    <t>Parkhurst 88/11kV SS 11kV Feeder Board 2B Intc To Stdby  BRD 1B   (Bay 15)</t>
  </si>
  <si>
    <t>C-PRHST-FB2B-CRGHPK</t>
  </si>
  <si>
    <t>Parkhurst 88/11kV SS 11kV Feeder Board 2B CraigHall Park Dist   (Bay 16)</t>
  </si>
  <si>
    <t>C-PRHST-FB2B-HYDPRK</t>
  </si>
  <si>
    <t>Parkhurst 88/11kV SS 11kV Feeder Board 2B Hyde Park Dist Via RMI   (Bay 17)</t>
  </si>
  <si>
    <t>225A3</t>
  </si>
  <si>
    <t>Parkhurst 88/11kV SS 11kV Feeder Board 1A Hyde Park Dist Via RMI   (Bay 18)</t>
  </si>
  <si>
    <t>C-PRHST-FB1A-BC1A</t>
  </si>
  <si>
    <t>Parkhurst 88/11kV SS 11kV Feeder Board 1A Bus Coupler 1A   (Bay 19)</t>
  </si>
  <si>
    <t>C-PRHST-FB1A-FRST01</t>
  </si>
  <si>
    <t>Parkhurst 88/11kV SS 11kV Feeder Board 1A Forestown 1   (Bay 20)</t>
  </si>
  <si>
    <t>C-PRHST-FB1A-FRST02</t>
  </si>
  <si>
    <t>Parkhurst 88/11kV SS 11kV Feeder Board 1A Forestown 2 (Bay 21)</t>
  </si>
  <si>
    <t>Parkhurst 88/11kV SS 11kV Feeder Board 1A 185 Xcu To MSS 01306 Linden Road - Greenside  (Bay 22)</t>
  </si>
  <si>
    <t>C-PRHST-FB1A-PRKVWC</t>
  </si>
  <si>
    <t>Parkhurst 88/11kV SS 11kV Feeder Board 1A ParkView- WestClif   (Bay 23)</t>
  </si>
  <si>
    <t>C-PRHST-FB1A-VCTRYP</t>
  </si>
  <si>
    <t>Parkhurst 88/11kV SS 11kV Feeder Board 1A Victory Park   (Bay 24)</t>
  </si>
  <si>
    <t>C-PRHST-FB1A-VCTRYN</t>
  </si>
  <si>
    <t>Parkhurst 88/11kV SS 11kV Feeder Board 1A Victory Park North Via Load Control  (Bay 25)</t>
  </si>
  <si>
    <t>Parkhurst 88/11kV SS 11kV Feeder Board 1A Intc To Stdby BRD 1B  (Bay 26)</t>
  </si>
  <si>
    <t>C-PRHST-FB1A-CRHPSB</t>
  </si>
  <si>
    <t>Parkhurst 88/11kV SS 11kV Feeder Board 1A CraigHall Park Stdby Dist  (Bay 27)</t>
  </si>
  <si>
    <t>C-PRHST-FB1A-CRHPCT</t>
  </si>
  <si>
    <t>Parkhurst 88/11kV SS 11kV Feeder Board 1A Craighall Central Dist  (Bay 28)</t>
  </si>
  <si>
    <t>Not</t>
  </si>
  <si>
    <t>Parkhurst 88/11kV SS 11kV Feeder Board 2A Delta 2A  (Bay 29)</t>
  </si>
  <si>
    <t>C-PRHST-FB2A-BC2A</t>
  </si>
  <si>
    <t>Parkhurst 88/11kV SS 11kV Feeder Board 2A Bus Coupler 2A Feeder Board Delta 2A  (Bay 30)</t>
  </si>
  <si>
    <t>No Braker</t>
  </si>
  <si>
    <t>C-PRHST-FB2A-PRKNRT</t>
  </si>
  <si>
    <t>Parkhurst 88/11kV SS 11kV Feeder Board 2A Parktown North  (Bay 31)</t>
  </si>
  <si>
    <t>C-PRHST-FB2A-HYDP01</t>
  </si>
  <si>
    <t>Parkhurst 88/11kV SS 11kV Feeder Board 2A Hyde Park 1 Dist 185 X 3Cu To MSS N1017  (Bay 32)</t>
  </si>
  <si>
    <t>C-PRHST-FB2A-SPAP33</t>
  </si>
  <si>
    <t>Parkhurst 88/11kV SS 11kV Feeder Board 2A Spare  (Bay 33)</t>
  </si>
  <si>
    <t>Parkhurst 88/11kV SS 11kV Feeder Board 2A Aothsay Dist 185 X 3Cu To RMU 00386 Buckingham Rd Richmond   (Bay 34)</t>
  </si>
  <si>
    <t>C-PRHST-FB2A-SPAR35</t>
  </si>
  <si>
    <t>Parkhurst 88/11kV SS 11kV Feeder Board 2A Spare  (Bay 35)</t>
  </si>
  <si>
    <t>C-PRHST-FB2A-SPAR36</t>
  </si>
  <si>
    <t>Parkhurst 88/11kV SS 11kV Feeder Board 2A Spare  (Bay 36)</t>
  </si>
  <si>
    <t>Parkhurst 88/11kV SS 11kV Feeder Board 2A Intc To Stdby Board 1B  (Bay 37)</t>
  </si>
  <si>
    <t>C-PRHST-FB2A-SPAR38</t>
  </si>
  <si>
    <t>Parkhurst 88/11kV SS 11kV Feeder Board 2A Spare  (Bay 38)</t>
  </si>
  <si>
    <t>C-PRHST-FB2A-SPAR39</t>
  </si>
  <si>
    <t>Parkhurst 88/11kV SS 11kV Feeder Board 2A Spare  (Bay 39)</t>
  </si>
  <si>
    <t>Parkhurst 11/0.4kV SS 300kVA local TSS</t>
  </si>
  <si>
    <t>JKSS/X2/J0</t>
  </si>
  <si>
    <t>20JKSS 52</t>
  </si>
  <si>
    <t>oIL</t>
  </si>
  <si>
    <t>Parkhurst 11/0.4kV SS Delta 2A Line Isolator</t>
  </si>
  <si>
    <t>048501-1</t>
  </si>
  <si>
    <t>Parkhurst 11/0.4kV SS Delta 2A LinE Earth Link</t>
  </si>
  <si>
    <t>Parkhurst 11/0.4kV SS Delta 2B Line Isolator (613)</t>
  </si>
  <si>
    <t>Parkhurst 11/0.4kV SS Delta 1A Line Isolator (113)</t>
  </si>
  <si>
    <t>Parkhurst 11/0.4kV SS Delta 1B Line Isolator (513)</t>
  </si>
  <si>
    <t>Parkhurst 88/11kV SS 45MVA TRF 1A Marshalling Kiosk</t>
  </si>
  <si>
    <t>Parkhurst 88/11kV SS 30MVA TRF 1B Marshalling Kiosk</t>
  </si>
  <si>
    <t>Parkhurst 88/11kV SS 45MVA TRF 2A Marshalling Kiosk</t>
  </si>
  <si>
    <t>Parkhurst 88/11kV SS 45MVA TRF 2B Marshalling Kiosk</t>
  </si>
  <si>
    <t>C-PRHST-TR1A</t>
  </si>
  <si>
    <t>Parkhurst 88/11kV SS 45MVA TRF 1A</t>
  </si>
  <si>
    <t>C-PRHST-TR1B</t>
  </si>
  <si>
    <t>Parkhurst 88/11kV SS 30MVA TRF 1B</t>
  </si>
  <si>
    <t>C-PRHST-TR2A</t>
  </si>
  <si>
    <t>Parkhurst 88/11kV SS 45MVA TRF 2A</t>
  </si>
  <si>
    <t>C-PRHST-TR2B</t>
  </si>
  <si>
    <t>Parkhurst 88/11kV SS 45MVA TRF 2B</t>
  </si>
  <si>
    <t>Parkhurst 88/11kV SS 45MVA TRF 1A X3</t>
  </si>
  <si>
    <t xml:space="preserve">InAccessable </t>
  </si>
  <si>
    <t>Parkhurst 88/11kV SS 45MVA TRF 2A X 3</t>
  </si>
  <si>
    <t>Parkhurst 88/11kV SS 45MVA TRF 2B X3</t>
  </si>
  <si>
    <t>Parkhurst 88/11kV SS 45MVA TRF 1A X10</t>
  </si>
  <si>
    <t>Parkhurst 88/11kV SS 30MVA TRF 1B X6</t>
  </si>
  <si>
    <t>Parkhurst 88/11kV SS 45MVA TRF 2A X 10</t>
  </si>
  <si>
    <t>Parkhurst 88/11kV SS 45MVA TRF 2B X12</t>
  </si>
  <si>
    <t>Parkhurst 11/0.4kV SS 100kVA  Aux TRF 1B X3</t>
  </si>
  <si>
    <t>Parkhurst 11/0.4kV SS   Aux TRF 2B X3</t>
  </si>
  <si>
    <t>Parkhurst 11/0.4kV SS 100kVA  Aux TRF 1B</t>
  </si>
  <si>
    <t>Parkhurst 11/0.4kV SS   Aux TRF 2B</t>
  </si>
  <si>
    <t>Parkhurst 11/0.4kV SS 300kVAlocal TRF 1</t>
  </si>
  <si>
    <t>192635-1</t>
  </si>
  <si>
    <t>DY1</t>
  </si>
  <si>
    <t>Parkhurst 11/0.4kV SS 300kVAlocal TRF 2</t>
  </si>
  <si>
    <t>192635-3</t>
  </si>
  <si>
    <t>UZELN550/600</t>
  </si>
  <si>
    <t>1ZC A672 922</t>
  </si>
  <si>
    <t>BUCSA 50/36</t>
  </si>
  <si>
    <t>2072 665</t>
  </si>
  <si>
    <t>UZELN 550/600</t>
  </si>
  <si>
    <t>1ZSC 8672 924</t>
  </si>
  <si>
    <t>UZERN 550/500</t>
  </si>
  <si>
    <t>7360 499</t>
  </si>
  <si>
    <t>Parkhurst 88/11kV SS Delta 1B 11kV Stdby board Winding Temp/Oil level / Buchholtz</t>
  </si>
  <si>
    <t>Parkhurst 88/11kV SS Delta 1B 11kV Stdby board E/F</t>
  </si>
  <si>
    <t>Parkhurst 88/11kV SS Delta 1B 11kV Stdby board Neutral Alarm</t>
  </si>
  <si>
    <t>Parkhurst 88/11kV SS Delta 1B 11kV Stdby board voltage regulator</t>
  </si>
  <si>
    <t>605334C</t>
  </si>
  <si>
    <t>Parkhurst 88/11kV SS Delta 1B 11kV Stdby board Status Relay</t>
  </si>
  <si>
    <t>23APIA</t>
  </si>
  <si>
    <t>179566B</t>
  </si>
  <si>
    <t>Parkhurst 88/11kV SS Delta 1B 11kV Stdby board O/C</t>
  </si>
  <si>
    <t>CDG11AF2A6</t>
  </si>
  <si>
    <t>CDG11AF2A7</t>
  </si>
  <si>
    <t>Parkhurst 88/11kV SS Delta 1B 11kV Stdby board Lockout Relay no. 2</t>
  </si>
  <si>
    <t>Parkhurst 88/11kV SS Delta 1B 11kV Stdby board Restricted E/F Protection</t>
  </si>
  <si>
    <t>K75787</t>
  </si>
  <si>
    <t>Parkhurst 88/11kV SS Delta 1B 11kV Stdby board Lockout Relay no. 1</t>
  </si>
  <si>
    <t>Parkhurst 88/11kV SS Delta 1B 11kV Stdby board Intertrip Receive Relay</t>
  </si>
  <si>
    <t>Parkhurst 88/11kV SS Bus Coupler 11kV Stdby board 1B O/C Protection</t>
  </si>
  <si>
    <t>Parkhurst 88/11kV SS Bus Coupler 11kV Stdby board 1B Intertrip Relay</t>
  </si>
  <si>
    <t>Parkhurst 88/11kV SS Bus Coupler 11kV Stdby board 1B Lockout Protection</t>
  </si>
  <si>
    <t>Parkhurst 88/11kV SS Bus Coupler 11kV Stdby board 1B Automatic Closing Relay</t>
  </si>
  <si>
    <t>Parkhurst 88/11kV SS Roosevelt Intc 11kV Stdby board O/C Protection</t>
  </si>
  <si>
    <t>Parkhurst 88/11kV SS Intc To Feeder board 1A 11kV Stdby board O/C Protection</t>
  </si>
  <si>
    <t>75933S</t>
  </si>
  <si>
    <t>75935S</t>
  </si>
  <si>
    <t>75937S</t>
  </si>
  <si>
    <t>Parkhurst 88/11kV SS Intc To Feeder board 1A 11kV Stdby board Translay</t>
  </si>
  <si>
    <t>Parkhurst 88/11kV SS Intc to Feder board 2A 11kV Stdby board O/C Protection</t>
  </si>
  <si>
    <t>75927S</t>
  </si>
  <si>
    <t>75929S</t>
  </si>
  <si>
    <t>75932S</t>
  </si>
  <si>
    <t>Parkhurst 88/11kV SS Intc to Feder board 2A 11kV Stdby board Translay</t>
  </si>
  <si>
    <t>Parkhurst 88/11kV SS Delta 1B 11kV Stdby board O/C Protection</t>
  </si>
  <si>
    <t>75938S</t>
  </si>
  <si>
    <t>Parkhurst 88/11kV SS intc To Feeder board 2B 1B 11kV Stdby board O/C Protection</t>
  </si>
  <si>
    <t>75939S</t>
  </si>
  <si>
    <t>75943S</t>
  </si>
  <si>
    <t>Parkhurst 88/11kV SS Intc to Feder board 2B 11kV Stdby board Translay</t>
  </si>
  <si>
    <t>Parkhurst 88/11kV SS 88kV Delta 2B Tap Changer Control Relay</t>
  </si>
  <si>
    <t xml:space="preserve">REG-DA </t>
  </si>
  <si>
    <t>M13020796</t>
  </si>
  <si>
    <t xml:space="preserve">Parkhurst 88/11kV SS 88kV Delta 2B Main Protection Relay </t>
  </si>
  <si>
    <t xml:space="preserve">Parkhurst 88/11kV SS 88kV Delta 2B Backup Protection Relay </t>
  </si>
  <si>
    <t xml:space="preserve">Parkhurst 88/11kV SS 11kV Incomer 2B Backup Protection Relay </t>
  </si>
  <si>
    <t xml:space="preserve">Parkhurst 88/11kV SS 11kV Incomer 2B Main Protection Relay </t>
  </si>
  <si>
    <t>Parkhurst 88/11kV SS 11kV Delta 2B Bus Coupler O/C Protection</t>
  </si>
  <si>
    <t>75836S</t>
  </si>
  <si>
    <t>75850S</t>
  </si>
  <si>
    <t>75810S</t>
  </si>
  <si>
    <t>Parkhurst 88/11kV SS 11kV Delta 2B Parkhurst North Dist O/C Protection</t>
  </si>
  <si>
    <t>75813S</t>
  </si>
  <si>
    <t>75815S</t>
  </si>
  <si>
    <t>75817S</t>
  </si>
  <si>
    <t>Parkhurst 88/11kV SS 11kV Delta 2B Parkhurst North Dist E/F Protection</t>
  </si>
  <si>
    <t>Parkhurst 88/11kV SS 11kV Delta 2B Parkhurst South Dist O/C Protection</t>
  </si>
  <si>
    <t>75818S</t>
  </si>
  <si>
    <t>75825S</t>
  </si>
  <si>
    <t>75826S</t>
  </si>
  <si>
    <t>Parkhurst 88/11kV SS 11kV Delta 2B Parkhurst South Dist E/F Protection</t>
  </si>
  <si>
    <t>Parkhurst 88/11kV SS 11kV Delta 2B Parkhurst Stdby Dist O/C Protection</t>
  </si>
  <si>
    <t>75832S</t>
  </si>
  <si>
    <t>Parkhurst 88/11kV SS 11kV Delta 2B Parkhurst Stdby Dist E/F Protection</t>
  </si>
  <si>
    <t>75904S</t>
  </si>
  <si>
    <t>Parkhurst 88/11kV SS 11kV Delta 2B Greenside West Dist O/C Protection</t>
  </si>
  <si>
    <t>75799S</t>
  </si>
  <si>
    <t>75840S</t>
  </si>
  <si>
    <t>75842S</t>
  </si>
  <si>
    <t>Parkhurst 88/11kV SS 11kV Delta 2B Greenside West Dist E/F Protection</t>
  </si>
  <si>
    <t>75905S</t>
  </si>
  <si>
    <t>Parkhurst 88/11kV SS 11kV Delta 2B Parkhurst West Dist O/C Protection</t>
  </si>
  <si>
    <t>75843S</t>
  </si>
  <si>
    <t>75844S</t>
  </si>
  <si>
    <t>75845S</t>
  </si>
  <si>
    <t>Parkhurst 88/11kV SS 11kV Delta 2B Parkhurst West Dist E/F Protection</t>
  </si>
  <si>
    <t>75906S</t>
  </si>
  <si>
    <t>Parkhurst 88/11kV SS 11kV Delta 2B Parkview - Greenside Dist O/C Protection</t>
  </si>
  <si>
    <t>110797A</t>
  </si>
  <si>
    <t>75851S</t>
  </si>
  <si>
    <t>Parkhurst 88/11kV SS 11kV Delta 2B Parkview - Greenside Dist E/F Protection</t>
  </si>
  <si>
    <t>75915S</t>
  </si>
  <si>
    <t>Parkhurst 88/11kV SS 11kV Delta 2B Intc To stdby Board 1B O/C Protection</t>
  </si>
  <si>
    <t>75852S</t>
  </si>
  <si>
    <t>75853S</t>
  </si>
  <si>
    <t>75854S</t>
  </si>
  <si>
    <t xml:space="preserve">Parkhurst 88/11kV SS 11kV Delta 2B Intc To stdby Board 1B Translay </t>
  </si>
  <si>
    <t>Parkhurst 88/11kV SS 11kV Delta 2B Intc To stdby Board 1B Lockout Protection</t>
  </si>
  <si>
    <t>Parkhurst 88/11kV SS 11kV Delta 2B Craighall Park O/C Protection</t>
  </si>
  <si>
    <t>115119A</t>
  </si>
  <si>
    <t>115213A</t>
  </si>
  <si>
    <t>Parkhurst 88/11kV SS 11kV Delta 2B Craighall Park E/F Protection</t>
  </si>
  <si>
    <t>115337A</t>
  </si>
  <si>
    <t>Parkhurst 88/11kV SS 11kV Delta 2B Hyde Park O/C Protection</t>
  </si>
  <si>
    <t>115195A</t>
  </si>
  <si>
    <t>115204A</t>
  </si>
  <si>
    <t>115104A</t>
  </si>
  <si>
    <t>Parkhurst 88/11kV SS 11kV Delta 2B Hyde Park E/F Protection</t>
  </si>
  <si>
    <t>115478A</t>
  </si>
  <si>
    <t>Parkhurst 88/11kV SS 11kV Delta 1A Winding Temp/ Oil Level/ Buchholtz</t>
  </si>
  <si>
    <t>Parkhurst 88/11kV SS 11kV Delta 1A E/F Protection</t>
  </si>
  <si>
    <t>Parkhurst 88/11kV SS 11kV Delta 1A Neutral Alarm</t>
  </si>
  <si>
    <t>FSW</t>
  </si>
  <si>
    <t>Parkhurst 88/11kV SS 11kV Delta 1A O/C Protection</t>
  </si>
  <si>
    <t>75819S</t>
  </si>
  <si>
    <t>75835S</t>
  </si>
  <si>
    <t>75811S</t>
  </si>
  <si>
    <t>Parkhurst 88/11kV SS 11kV Delta 1A Lockout No. 2</t>
  </si>
  <si>
    <t>Parkhurst 88/11kV SS 11kV Delta 1A Restricted E/F Protection</t>
  </si>
  <si>
    <t>Parkhurst 88/11kV SS 11kV Delta 1A Lockout No. 1</t>
  </si>
  <si>
    <t>Parkhurst 88/11kV SS 11kV Delta 1A Intertrip Relay</t>
  </si>
  <si>
    <t>Parkhurst 88/11kV SS 11kV Delta 1A Status Relay</t>
  </si>
  <si>
    <t>103158H</t>
  </si>
  <si>
    <t>Parkhurst 88/11kV SS 11kV Craighall Park Dist O/C Protection</t>
  </si>
  <si>
    <t>115058A</t>
  </si>
  <si>
    <t>115153A</t>
  </si>
  <si>
    <t>110662A</t>
  </si>
  <si>
    <t>Parkhurst 88/11kV SS 11kV Craighall Park Dist E/F Protection</t>
  </si>
  <si>
    <t>115330A</t>
  </si>
  <si>
    <t>Parkhurst 88/11kV SS 11kV Craighall Central Dist O/C Protection</t>
  </si>
  <si>
    <t>110664A</t>
  </si>
  <si>
    <t>110663A</t>
  </si>
  <si>
    <t>K75748</t>
  </si>
  <si>
    <t>Parkhurst 88/11kV SS 11kV Craighall Central Dist E/F Protection</t>
  </si>
  <si>
    <t>115474A</t>
  </si>
  <si>
    <t>Parkhurst 88/11kV SS 11kV Intc To stdby Board 1B O/C Protection</t>
  </si>
  <si>
    <t>Parkhurst 88/11kV SS 11kV Intc To stdby Board 1B Translay</t>
  </si>
  <si>
    <t>H02</t>
  </si>
  <si>
    <t>Parkhurst 88/11kV SS 11kV Intc To stdby Board 1B Lockout Protection</t>
  </si>
  <si>
    <t>Parkhurst 88/11kV SS 11kV Intc To stdby Board 1B Status Relay</t>
  </si>
  <si>
    <t>VAR22AF4A</t>
  </si>
  <si>
    <t>165509B</t>
  </si>
  <si>
    <t>Parkhurst 88/11kV SS 11kV Victory Park N O/C Protection</t>
  </si>
  <si>
    <t>Parkhurst 88/11kV SS 11kV Victory Park N E/F Protection</t>
  </si>
  <si>
    <t>75900S</t>
  </si>
  <si>
    <t>Parkhurst 88/11kV SS 11kV Victory Park  O/C Protection</t>
  </si>
  <si>
    <t>75804S</t>
  </si>
  <si>
    <t>Parkhurst 88/11kV SS 11kV Victory Park  E/F Protection</t>
  </si>
  <si>
    <t>75897S</t>
  </si>
  <si>
    <t>Parkhurst 88/11kV SS 11kV Parkview Westcliff Dist  O/C Protection</t>
  </si>
  <si>
    <t>75797S</t>
  </si>
  <si>
    <t>Parkhurst 88/11kV SS 11kV Parkview Westcliff Dist  E/F Protection</t>
  </si>
  <si>
    <t>75901S</t>
  </si>
  <si>
    <t>Parkhurst 88/11kV SS 11kV Greenside South Dist  O/C Protection</t>
  </si>
  <si>
    <t>75814S</t>
  </si>
  <si>
    <t>75930S</t>
  </si>
  <si>
    <t>75857S</t>
  </si>
  <si>
    <t>Parkhurst 88/11kV SS 11kV Greenside South Dist  E/F Protection</t>
  </si>
  <si>
    <t>75909S</t>
  </si>
  <si>
    <t>Parkhurst 88/11kV SS 11kV Forest town no. 2 Dist  O/C Protection</t>
  </si>
  <si>
    <t>75816S</t>
  </si>
  <si>
    <t>75796S</t>
  </si>
  <si>
    <t>CDG11AF7A</t>
  </si>
  <si>
    <t>F22399</t>
  </si>
  <si>
    <t xml:space="preserve">Parkhurst 88/11kV SS 11kV Forest town no. 2 Dist  Translay </t>
  </si>
  <si>
    <t>2-4.5A</t>
  </si>
  <si>
    <t>Parkhurst 88/11kV SS 11kV Forest town no. 1 Dist  O/C Protection</t>
  </si>
  <si>
    <t>K75757</t>
  </si>
  <si>
    <t>75800S</t>
  </si>
  <si>
    <t>F19297</t>
  </si>
  <si>
    <t>Parkhurst 88/11kV SS 11kV Forest town no. 1 Dist  Translay</t>
  </si>
  <si>
    <t>Parkhurst 88/11kV SS 11kV Bus Coupler Feeder board 1A  O/C Protection</t>
  </si>
  <si>
    <t>75859S</t>
  </si>
  <si>
    <t>75928S</t>
  </si>
  <si>
    <t>Parkhurst 88/11kV SS 11kV Delta 2A Winding Temp/ Oil Level/ Buchholtz</t>
  </si>
  <si>
    <t>Parkhurst 88/11kV SS 11kV Delta 2A E/F Protection</t>
  </si>
  <si>
    <t>Parkhurst 88/11kV SS 11kV Delta 2A Neutral Alarm</t>
  </si>
  <si>
    <t>Parkhurst 88/11kV SS 11kV Delta 2A Voltge Reg</t>
  </si>
  <si>
    <t>605337C</t>
  </si>
  <si>
    <t>Parkhurst 88/11kV SS 11kV Delta 2A Status Relay</t>
  </si>
  <si>
    <t>179600B</t>
  </si>
  <si>
    <t>Parkhurst 88/11kV SS 11kV Delta 2A O/C Protection</t>
  </si>
  <si>
    <t>K75776</t>
  </si>
  <si>
    <t>K75777</t>
  </si>
  <si>
    <t>K75778</t>
  </si>
  <si>
    <t>Parkhurst 88/11kV SS 11kV Delta 2A Lockout No. 2</t>
  </si>
  <si>
    <t xml:space="preserve">Not Specified </t>
  </si>
  <si>
    <t>Parkhurst 88/11kV SS 11kV Delta 2A Restricted E/F Protection</t>
  </si>
  <si>
    <t>Parkhurst 88/11kV SS 11kV Delta 2A Lockout No. 1</t>
  </si>
  <si>
    <t>Parkhurst 88/11kV SS 11kV Delta 2A Intertrip Relay</t>
  </si>
  <si>
    <t>103127H</t>
  </si>
  <si>
    <t>Parkhurst 88/11kV SS 11kV Bus Coupler Feeder board 2A  O/C Protection</t>
  </si>
  <si>
    <t>K75731</t>
  </si>
  <si>
    <t>K75767</t>
  </si>
  <si>
    <t>K75736</t>
  </si>
  <si>
    <t>Parkhurst 88/11kV SS 11kV Parktown North Dist 2A  O/C Protection</t>
  </si>
  <si>
    <t>K75739</t>
  </si>
  <si>
    <t>K75734</t>
  </si>
  <si>
    <t>K75770</t>
  </si>
  <si>
    <t>Parkhurst 88/11kV SS 11kV Parktown North Dist 2A  E/F Protection</t>
  </si>
  <si>
    <t>Parkhurst 88/11kV SS 11kV Hyde Park 2A  O/C Protection</t>
  </si>
  <si>
    <t>K75743</t>
  </si>
  <si>
    <t>K75740</t>
  </si>
  <si>
    <t>183089B</t>
  </si>
  <si>
    <t>Parkhurst 88/11kV SS 11kV Hyde Park 2A  E/F Protection</t>
  </si>
  <si>
    <t>75903S</t>
  </si>
  <si>
    <t>Parkhurst 88/11kV SS 11kV                      O/C Protection</t>
  </si>
  <si>
    <t>K75751</t>
  </si>
  <si>
    <t>K75752</t>
  </si>
  <si>
    <t>K75755</t>
  </si>
  <si>
    <t>Parkhurst 88/11kV SS 11kV                      E/F Protection</t>
  </si>
  <si>
    <t>K75782</t>
  </si>
  <si>
    <t>Parkhurst 88/11kV SS 11kV   O/C Sealed N'W 8th Ave &amp; Jan Smut Ave O/C Protection</t>
  </si>
  <si>
    <t>K75774</t>
  </si>
  <si>
    <t>K75761</t>
  </si>
  <si>
    <t>Parkhurst 88/11kV SS 11kV   O/C Sealed N'W 8th Ave &amp; Jan Smut Ave E/F Protection</t>
  </si>
  <si>
    <t>K75783</t>
  </si>
  <si>
    <t>K75742</t>
  </si>
  <si>
    <t>CDG16AF2A7</t>
  </si>
  <si>
    <t>K75747</t>
  </si>
  <si>
    <t>K75765</t>
  </si>
  <si>
    <t>75916S</t>
  </si>
  <si>
    <t>K75772</t>
  </si>
  <si>
    <t>K75758</t>
  </si>
  <si>
    <t>K75775</t>
  </si>
  <si>
    <t>115369A</t>
  </si>
  <si>
    <t>Parkhurst 88/11kV SS 11kV Intc To Stdby Board 1B O/C Protection</t>
  </si>
  <si>
    <t>K75726</t>
  </si>
  <si>
    <t>K75727</t>
  </si>
  <si>
    <t>K75728</t>
  </si>
  <si>
    <t>Parkhurst 88/11kV SS 11kV Intc To Stdby Board 1B Translay</t>
  </si>
  <si>
    <t>Parkhurst 88/11kV SS 11kV Intc To Stdby Board 1B Lockout Protection</t>
  </si>
  <si>
    <t>Parkhurst 88/11kV SS 11kV Intc To Stdby Board 1B Status Relay</t>
  </si>
  <si>
    <t>179585B</t>
  </si>
  <si>
    <t>115071A</t>
  </si>
  <si>
    <t>75801S</t>
  </si>
  <si>
    <t>115079A</t>
  </si>
  <si>
    <t>115073A</t>
  </si>
  <si>
    <t>115105A</t>
  </si>
  <si>
    <t>75794S</t>
  </si>
  <si>
    <t>Parkhurst 88/11kV SS Ripple Control transmitter 1A/2A/2B</t>
  </si>
  <si>
    <t>Parkhurst 88/11kV SS Telecontrol junction distributor</t>
  </si>
  <si>
    <t>Parkhurst 88/11kV SS Battery charger</t>
  </si>
  <si>
    <t>1V04810C</t>
  </si>
  <si>
    <t>84039-1</t>
  </si>
  <si>
    <t>38 Batteries</t>
  </si>
  <si>
    <t>3V11030A92</t>
  </si>
  <si>
    <t>92/0408</t>
  </si>
  <si>
    <t>330V</t>
  </si>
  <si>
    <t>24 X Fuses</t>
  </si>
  <si>
    <t>Parkhurst 88/11kV SS Battery charger X 38 Emisa Cells</t>
  </si>
  <si>
    <t>Parkhurst 88/11kV SS Battery room 40 X(7XBAF + 33XChloride)   Cells</t>
  </si>
  <si>
    <t>FCP21(Chloride)</t>
  </si>
  <si>
    <t>Roosvelt 88/11kV Substation</t>
  </si>
  <si>
    <t>Roosevelt Park 88/11kV SS</t>
  </si>
  <si>
    <t>Anton Van Wouw</t>
  </si>
  <si>
    <t>27°59'21.9" E</t>
  </si>
  <si>
    <t>26°09'04.8" S</t>
  </si>
  <si>
    <t>C-RSVLT-FB2A-INTPKH</t>
  </si>
  <si>
    <t>Roosevelt 88/11kV  SS 11kV Feeder Board 1 STDBY Interconnector,INC From Parkhurst Substation(Bay 58)</t>
  </si>
  <si>
    <t>UniGear ZS1</t>
  </si>
  <si>
    <t>1VZA1CFG2</t>
  </si>
  <si>
    <t>x2</t>
  </si>
  <si>
    <t>Roosevelt 88/11kV  SS 11kV Feeder Board 1 STDBY Interconnector, Inter Connector for Feeder Board 4(Bay 56)</t>
  </si>
  <si>
    <t>Roosevelt 88/11kV  SS 11kV Feeder Board 1 STDBY Interconnector, Inter Connector for Feeder Board 3(Bay 54)</t>
  </si>
  <si>
    <t>Roosevelt 88/11kV  SS 11kV Feeder Board 1 STDBY Interconnector, Inter Connector for Feeder Board 2(Bay 53)</t>
  </si>
  <si>
    <t>Roosevelt 88/11kV  SS 11kV Feeder Board 1 STDBY Interconnector, TRFR Incomer(Bay 52)</t>
  </si>
  <si>
    <t>Roosevelt 88/11kV  SS 11kV Feeder Board 2, SI-TRFR Incomer(Bay 51)</t>
  </si>
  <si>
    <t>1VZA1CFG3</t>
  </si>
  <si>
    <t>1VZA1CFG3/18</t>
  </si>
  <si>
    <t>Roosevelt 88/11kV  SS 11kV Feeder Board 2, RF-Spare(Bay 50)</t>
  </si>
  <si>
    <t>1VZA1CFG3/33</t>
  </si>
  <si>
    <t>Roosevelt 88/11kV  SS 11kV Feeder Board 2, RF-Spare(Bay 49)</t>
  </si>
  <si>
    <t>1VZA1CFG3/32</t>
  </si>
  <si>
    <t>Roosevelt 88/11kV  SS 11kV Feeder Board 2, RF-Spare(Bay 48)</t>
  </si>
  <si>
    <t>1VZA1CFG3/31</t>
  </si>
  <si>
    <t>C-RSVLT-FB1B-NORSTH</t>
  </si>
  <si>
    <t>Roosevelt 88/11kV  SS 11kV Feeder Board 2, RF-Northcliff South(Bay 47)</t>
  </si>
  <si>
    <t>1VZA1CFG3/30</t>
  </si>
  <si>
    <t>Roosevelt 88/11kV  SS 11kV Feeder Board 2, RF-Berrario(Bay 46)</t>
  </si>
  <si>
    <t>1VZA1CFG3/29</t>
  </si>
  <si>
    <t>C-RSVLT-FB1B-FRLWST</t>
  </si>
  <si>
    <t>Roosevelt 88/11kV  SS 11kV Feeder Board 2, Fairlands west(Bay 45)</t>
  </si>
  <si>
    <t>1VZA1CFG3/28</t>
  </si>
  <si>
    <t>C-RSVLT-FB1B-ALBVIL</t>
  </si>
  <si>
    <t>Roosevelt 88/11kV  SS 11kV Feeder Board 2, RF-Alberville STDBY(Bay 44)</t>
  </si>
  <si>
    <t>1VZA1CFG3/27</t>
  </si>
  <si>
    <t>Roosevelt 88/11kV  SS 11kV Feeder Board 2, BR-Bus Riser(Bay 43A)</t>
  </si>
  <si>
    <t>1VZA1CFG3/26A</t>
  </si>
  <si>
    <t>Roosevelt 88/11kV  SS 11kV Feeder Board 2, BS-Bus Section(Bay 43)</t>
  </si>
  <si>
    <t>1VZA1CFG3/26</t>
  </si>
  <si>
    <t>C-RSVLT-FB1B-NWLNDS</t>
  </si>
  <si>
    <t>Roosevelt 88/11kV  SS 11kV Feeder Board 2, RF-Newlands standby(Bay 42)</t>
  </si>
  <si>
    <t>1VZA1CFG3/25</t>
  </si>
  <si>
    <t>C-RSVLT-FB1B-NORFAR</t>
  </si>
  <si>
    <t>Roosevelt 88/11kV  SS 11kV Feeder Board 2, RF-Northcliff/Fairlands(Bay 41)</t>
  </si>
  <si>
    <t>1VZA1CFG3/24</t>
  </si>
  <si>
    <t>Roosevelt 88/11kV  SS 11kV Feeder Board 2, Bi-Stdby Board Interconnector(Bay 35)</t>
  </si>
  <si>
    <t>1VZA1CFG3/34</t>
  </si>
  <si>
    <t>Roosevelt 88/11kV  SS 11kV Feeder Board 2, RF_spare(Bay 35)</t>
  </si>
  <si>
    <t>1VZA1CFG3/19</t>
  </si>
  <si>
    <t>Roosevelt 88/11kV  SS 11kV Feeder Board 2, RF_spare(Bay 36)</t>
  </si>
  <si>
    <t>1VZA1CFG3/20</t>
  </si>
  <si>
    <t>Roosevelt 88/11kV  SS 11kV Feeder Board 2, RF_spare(Bay 37)</t>
  </si>
  <si>
    <t>1VZA1CFG3/21</t>
  </si>
  <si>
    <t>Roosevelt 88/11kV  SS 11kV Feeder Board 2, RF_spare(Bay 38)</t>
  </si>
  <si>
    <t>1VZA1CFG3/22</t>
  </si>
  <si>
    <t>C-RSVLT-FB1B-NORCX4</t>
  </si>
  <si>
    <t>Roosevelt 88/11kV  SS 11kV Feeder Board 2, RF-Northcliff EXT4(Bay 39)</t>
  </si>
  <si>
    <t>1VZA1CFG3/23</t>
  </si>
  <si>
    <t>C-RSVLT-FB1B-NOFARL</t>
  </si>
  <si>
    <t>Roosevelt 88/11kV  SS 11kV Feeder Board 2, RF-Northcliff Fairlands (Bay 40)</t>
  </si>
  <si>
    <t>Roosevelt 88/11kV  SS 11kV Feederboard 3, Spare(Bay 19)</t>
  </si>
  <si>
    <t>VD4/P17.12.25</t>
  </si>
  <si>
    <t>1VZA1CFG4/02</t>
  </si>
  <si>
    <t>2017/1VC1bh00032675</t>
  </si>
  <si>
    <t>19X1, 19X2</t>
  </si>
  <si>
    <t>C-RSVLT-FB04-SPAR20</t>
  </si>
  <si>
    <t>Roosevelt 88/11kV  SS 11kV Feederboard 3, Spare(Bay 20)</t>
  </si>
  <si>
    <t>VD4/P17.12.26</t>
  </si>
  <si>
    <t>1VZA1CFG4/03</t>
  </si>
  <si>
    <t>20X1, 20X2</t>
  </si>
  <si>
    <t>Roosevelt 88/11kV  SS 11kV Feederboard 3, Spare(Bay 21)</t>
  </si>
  <si>
    <t>VD4/P17.12.27</t>
  </si>
  <si>
    <t>1VZA1CFG4/04</t>
  </si>
  <si>
    <t>21X1, 21X2</t>
  </si>
  <si>
    <t>Roosevelt 88/11kV  SS 11kV Feederboard 3, Northcliff Ext 4(Bay 22)</t>
  </si>
  <si>
    <t>VD4/P17.12.28</t>
  </si>
  <si>
    <t>1VZA1CFG4/05</t>
  </si>
  <si>
    <t>22X1, 22X2</t>
  </si>
  <si>
    <t>Roosevelt 88/11kV  SS 11kV Feederboard 3, Northcliff Fairlands Stdby Ripple Control RMU(Bay 23)</t>
  </si>
  <si>
    <t>VD4/P17.12.29</t>
  </si>
  <si>
    <t>1VZA1CFG4/06</t>
  </si>
  <si>
    <t>23X1, 23X2</t>
  </si>
  <si>
    <t>Roosevelt 88/11kV  SS 11kV Feederboard 3, Northcliff/Fairlands (Bay 24)</t>
  </si>
  <si>
    <t>VD4/P17.12.30</t>
  </si>
  <si>
    <t>1VZA1CFG4/07</t>
  </si>
  <si>
    <t>24X1, 24X2</t>
  </si>
  <si>
    <t>Roosevelt 88/11kV  SS 11kV Feederboard 3, Newlands STDBY(Bay 25)</t>
  </si>
  <si>
    <t>VD4/P17.12.31</t>
  </si>
  <si>
    <t>1VZA1CFG4/08</t>
  </si>
  <si>
    <t>25X1, 25X2</t>
  </si>
  <si>
    <t>Roosevelt 88/11kV  SS 11kV Feederboard 3, Bus Section(Bay 26)</t>
  </si>
  <si>
    <t>UNIGEARZS9</t>
  </si>
  <si>
    <t>1VZA1CFG4/09</t>
  </si>
  <si>
    <t>26X1, 26X2</t>
  </si>
  <si>
    <t>Roosevelt 88/11kV  SS 11kV Feederboard 3, Bus Riser(Bay 09A)</t>
  </si>
  <si>
    <t>1VZA1CFG4/09A</t>
  </si>
  <si>
    <t>27X1, 27X2</t>
  </si>
  <si>
    <t>Roosevelt 88/11kV  SS 11kV Feederboard 3, Albertville Stdby(Bay 27)</t>
  </si>
  <si>
    <t>1VZA1CFG4/10</t>
  </si>
  <si>
    <t>28X1, 28X2</t>
  </si>
  <si>
    <t>Roosevelt 88/11kV  SS 11kV Feederboard 3, Fairlands West(Bay 28)</t>
  </si>
  <si>
    <t>1VZA1CFG4/11</t>
  </si>
  <si>
    <t>29X1, 29X2</t>
  </si>
  <si>
    <t>Roosevelt 88/11kV  SS 11kV Feederboard 3, Berario(Bay 29)</t>
  </si>
  <si>
    <t>1VZA1CFG4/12</t>
  </si>
  <si>
    <t>30X1, 30X2</t>
  </si>
  <si>
    <t>Roosevelt 88/11kV  SS 11kV Feederboard 3, Northcliff South(Bay 30)</t>
  </si>
  <si>
    <t>1VZA1CFG4/13</t>
  </si>
  <si>
    <t>31X1, 31X2</t>
  </si>
  <si>
    <t>Roosevelt 88/11kV  SS 11kV Feederboard 3, Spare(Bay 31)</t>
  </si>
  <si>
    <t>1VZA1CFG4/14</t>
  </si>
  <si>
    <t>32X1, 32X3</t>
  </si>
  <si>
    <t>Roosevelt 88/11kV  SS 11kV Feederboard 3, Ripple Control 2(Bay 32)</t>
  </si>
  <si>
    <t>1VZA1CFG4/15</t>
  </si>
  <si>
    <t>33X1, 33X2</t>
  </si>
  <si>
    <t>Roosevelt 88/11kV  SS 11kV Feederboard 3, Spare(Bay 33)</t>
  </si>
  <si>
    <t>UNIGEARZS1</t>
  </si>
  <si>
    <t>1VZA1CFG4/16</t>
  </si>
  <si>
    <t>34X1, 34X2, 34X3</t>
  </si>
  <si>
    <t>Roosevelt 88/11kV  SS 11kV Feederboard 3, BI-STDBY Board Interconnector(Bay 34)</t>
  </si>
  <si>
    <t>1VZA1CFG4/01</t>
  </si>
  <si>
    <t>Roosevelt 88/11kV  SS 11kV feederboard 4, Bi-STDBY Interconnector (Bay 1)</t>
  </si>
  <si>
    <t>1VZA1CFG1</t>
  </si>
  <si>
    <t>B011, B012, 1X Unlabeled</t>
  </si>
  <si>
    <t>C-RSVLT-FB04-LINSTH</t>
  </si>
  <si>
    <t>Roosevelt 88/11kV  SS 11kV feederboard 4, Liden South(Bay 2)</t>
  </si>
  <si>
    <t>1VZA1CFG1/K02</t>
  </si>
  <si>
    <t>B021, B022,</t>
  </si>
  <si>
    <t>C-RSVLT-FB04-VICPAR</t>
  </si>
  <si>
    <t>Roosevelt 88/11kV  SS 11kV feederboard 4, Victory Park (Bay 3)</t>
  </si>
  <si>
    <t>1VZA1CFG1/K03</t>
  </si>
  <si>
    <t>B031, B032,</t>
  </si>
  <si>
    <t>C-RSVLT-FB04-LINEST</t>
  </si>
  <si>
    <t>Roosevelt 88/11kV  SS 11kV feederboard 4, Linden East (Bay 4)</t>
  </si>
  <si>
    <t>1VZA1CFG1/K04</t>
  </si>
  <si>
    <t>B041, B042,</t>
  </si>
  <si>
    <t>C-RSVLT-FB04-RSVLTP</t>
  </si>
  <si>
    <t>Roosevelt 88/11kV  SS 11kV feederboard 4, Roosevelt Park Dist (Bay 5)</t>
  </si>
  <si>
    <t>1VZA1CFG1/K05</t>
  </si>
  <si>
    <t>B051, B052,</t>
  </si>
  <si>
    <t>C-RSVLT-FB04-BLKHTH</t>
  </si>
  <si>
    <t>Roosevelt 88/11kV  SS 11kV feederboard 4, Blackheath Dist (Bay 6)</t>
  </si>
  <si>
    <t>1VZA1CFG1/K06</t>
  </si>
  <si>
    <t>B061, B062,</t>
  </si>
  <si>
    <t>C-RSVLT-FB04-NRCLFN</t>
  </si>
  <si>
    <t>Roosevelt 88/11kV  SS 11kV feederboard 4, North Cliff North (Bay 7)</t>
  </si>
  <si>
    <t>1VZA1CFG1/K07</t>
  </si>
  <si>
    <t>B071, B072,</t>
  </si>
  <si>
    <t>C-RSVLT-FB04-RSIDAL</t>
  </si>
  <si>
    <t>Roosevelt 88/11kV  SS 11kV feederboard 4, Risidale Dist (Bay 8)</t>
  </si>
  <si>
    <t>1VZA1CFG1/K08</t>
  </si>
  <si>
    <t>B081, B082,</t>
  </si>
  <si>
    <t>Roosevelt 88/11kV  SS 11kV feederboard 4, BS-Bus Section (Bay 9)</t>
  </si>
  <si>
    <t>1VZA1CFG1/K09</t>
  </si>
  <si>
    <t>B091, B092,</t>
  </si>
  <si>
    <t>Roosevelt 88/11kV  SS 11kV feederboard 4,BR-Bus Riser(Bay 9A)</t>
  </si>
  <si>
    <t>1VZA1CFG1/K9A</t>
  </si>
  <si>
    <t>B101, B102,</t>
  </si>
  <si>
    <t>C-RSVLT-FB04-NORCLF</t>
  </si>
  <si>
    <t>Roosevelt 88/11kV  SS 11kV feederboard 4, North Cliff Dist to Local(Bay 10)</t>
  </si>
  <si>
    <t>1VZA1CFG1/K10</t>
  </si>
  <si>
    <t>B111, B112,</t>
  </si>
  <si>
    <t>C-RSVLT-FB04-EMMSTH</t>
  </si>
  <si>
    <t>Roosevelt 88/11kV  SS 11kV feederboard 4, Emmarentia South(Bay 11)</t>
  </si>
  <si>
    <t>1VZA1CFG1/K11</t>
  </si>
  <si>
    <t>B121, B122,</t>
  </si>
  <si>
    <t>Roosevelt 88/11kV  SS 11kV feederboard 4, Barario Standby(Bay 12)</t>
  </si>
  <si>
    <t>1VZA1CFG1/K12</t>
  </si>
  <si>
    <t>B131, B132,</t>
  </si>
  <si>
    <t>Roosevelt 88/11kV  SS 11kV feederboard 4, Emmarentia Stndby Dist(Bay 13)</t>
  </si>
  <si>
    <t>1VZA1CFG1/K13</t>
  </si>
  <si>
    <t>2X unlabled</t>
  </si>
  <si>
    <t>C-RSVLT-FB04-MNTGMP</t>
  </si>
  <si>
    <t>Roosevelt 88/11kV  SS 11kV feederboard 4, Montgomery Park(Bay 14)</t>
  </si>
  <si>
    <t>1VZA1CFG1/K14</t>
  </si>
  <si>
    <t>C-RSVLT-FB04-LINDNO</t>
  </si>
  <si>
    <t>Roosevelt 88/11kV  SS 11kV feederboard 4, Linden North Dist(Bay 15)</t>
  </si>
  <si>
    <t>1VZA1CFG1/K15</t>
  </si>
  <si>
    <t>C-RSVLT-FB04-EMMNTH</t>
  </si>
  <si>
    <t>Roosevelt 88/11kV  SS 11kV feederboard 4, Emmarentia North(Bay 16)</t>
  </si>
  <si>
    <t>1VZA1CFG1/K16</t>
  </si>
  <si>
    <t>3X unlabled</t>
  </si>
  <si>
    <t>Roosevelt 88/11kV  SS 11kV feederboard 4, SI-TRFR Incomer 4(Bay 16)</t>
  </si>
  <si>
    <t>1VZA1CFG1/K17</t>
  </si>
  <si>
    <t>4X unlabled</t>
  </si>
  <si>
    <t>Roosevelt 88/11kV Delta 1  Surge Arrestors X3</t>
  </si>
  <si>
    <t>Roosevelt 88/11kV Delta 2 Surge Arrestors X3</t>
  </si>
  <si>
    <t>Roosevelt 88/11kV Transfromer 3 Surge Arrestors X3</t>
  </si>
  <si>
    <t>Roosevelt 88/11kV Transfromer 2  Surge Arrestors X3</t>
  </si>
  <si>
    <t>Roosevelt 88/11kV Transfromer 4 Surge Arrestors X3</t>
  </si>
  <si>
    <t>Roosevelt 88/11kV Transfromer 1 Surge Arrestors X3</t>
  </si>
  <si>
    <t>Roosevelt 88/11kV Transfromer 1 Insulators X12</t>
  </si>
  <si>
    <t>Roosevelt 88/11kV Transfromer 2 Insulators X12</t>
  </si>
  <si>
    <t>Roosevelt 88/11kV Transfromer 3  Insulators X12</t>
  </si>
  <si>
    <t>Roosevelt 88/11kV Transfromer 4 Insulators X12</t>
  </si>
  <si>
    <t>Roosevelt 88/11kV Delta 1  Insulators X70</t>
  </si>
  <si>
    <t>Roosevelt 88/11kV Delta 2 Insulators X70</t>
  </si>
  <si>
    <t>Roosevelt 88/11kV Bussection insulators X36</t>
  </si>
  <si>
    <t>Roosevelt 88/11kV Transformer 2 line  insulators X33</t>
  </si>
  <si>
    <t>Roosevelt 88/11kV Transformer 3 Line  insulators X33</t>
  </si>
  <si>
    <t>Roosevelt 88/11kV  SS Feeder Board 1, Ripple control</t>
  </si>
  <si>
    <t>C-RSVLT-TR1B</t>
  </si>
  <si>
    <t>Roosevelt 88/11kV SS, 45MVA, TRF Bay 1</t>
  </si>
  <si>
    <t>MIII500Y-123/C-18170</t>
  </si>
  <si>
    <t>HT1732</t>
  </si>
  <si>
    <t>C-RSVLT-TR2A</t>
  </si>
  <si>
    <t>Roosevelt 88/11kV,SS 45MVA, TRF Bay 2</t>
  </si>
  <si>
    <t>C-RSVLT-TR2B</t>
  </si>
  <si>
    <t>Roosevelt 88/11kV SS, 45MVA, TRF Bay 3</t>
  </si>
  <si>
    <t>CG Power Systems</t>
  </si>
  <si>
    <t>Roosevelt 88/11kV SS, 45MVA, TRF Bay 4</t>
  </si>
  <si>
    <t>PowerTech</t>
  </si>
  <si>
    <t>W1761552</t>
  </si>
  <si>
    <t xml:space="preserve"> Auxiliary Transformers</t>
  </si>
  <si>
    <t>Roosevelt  Auxiliary Transformer</t>
  </si>
  <si>
    <t>20982501/01</t>
  </si>
  <si>
    <t>Roosevelt  Auxiliary Transformer 1</t>
  </si>
  <si>
    <t>77831/01/001</t>
  </si>
  <si>
    <t>Roosevelt SS Tap Changer Bay 1</t>
  </si>
  <si>
    <t>Roosevelt SS Tap Changer Bay  2</t>
  </si>
  <si>
    <t>V111350Y</t>
  </si>
  <si>
    <t>Roosevelt SS Tap Changer Bay  3</t>
  </si>
  <si>
    <t>1ZSC8678985</t>
  </si>
  <si>
    <t>Roosevelt SS Tap Changer Bay  4</t>
  </si>
  <si>
    <t>1ZSC8720912</t>
  </si>
  <si>
    <t>Roosevelt 88/11kV  SS Bay1 DGA</t>
  </si>
  <si>
    <t>TX1-316D000534</t>
  </si>
  <si>
    <t>Roosevelt 88/11kV  SS Bay2 DGA</t>
  </si>
  <si>
    <t>TX1-316D000535</t>
  </si>
  <si>
    <t>Roosevelt 88/11kV  SS Bay3 DGA</t>
  </si>
  <si>
    <t>Not Visible( in the box)</t>
  </si>
  <si>
    <t>Roosevelt 88/11kV  SS Bay4 DGA</t>
  </si>
  <si>
    <t>TX1-316D000263</t>
  </si>
  <si>
    <t>Roosevelt SS 88kV INCOMER 1</t>
  </si>
  <si>
    <t>SEL311L</t>
  </si>
  <si>
    <t>48-125V</t>
  </si>
  <si>
    <t>SEL 451S</t>
  </si>
  <si>
    <t>ALSTOM</t>
  </si>
  <si>
    <t>MVAJ MAIN</t>
  </si>
  <si>
    <t>181CADET0286</t>
  </si>
  <si>
    <t>MVAJ BU</t>
  </si>
  <si>
    <t>181CADET0283</t>
  </si>
  <si>
    <t>Roosevelt SS 88kV INCOMER 2</t>
  </si>
  <si>
    <t>Roosevelt SS 88kV TRANSFORMER 1</t>
  </si>
  <si>
    <t>18IADET0083</t>
  </si>
  <si>
    <t>18IADET0081</t>
  </si>
  <si>
    <t>REGSYs</t>
  </si>
  <si>
    <t>M18105881</t>
  </si>
  <si>
    <t>SEL551</t>
  </si>
  <si>
    <t>Roosevelt SS 88kV TRANSFORMER 2</t>
  </si>
  <si>
    <t>11IADET0082</t>
  </si>
  <si>
    <t>118IADET0084</t>
  </si>
  <si>
    <t>M18105879</t>
  </si>
  <si>
    <t>Roosevelt SS 88kV TRANSFORMER 3</t>
  </si>
  <si>
    <t>18CADET0282</t>
  </si>
  <si>
    <t>18CADET0285</t>
  </si>
  <si>
    <t>M17127172</t>
  </si>
  <si>
    <t>NO SERIAL NUMBER</t>
  </si>
  <si>
    <t>Roosevelt SS 88kV TRANSFORMER 4</t>
  </si>
  <si>
    <t>Roosevelt SS 88kVTRANSFORMER 4</t>
  </si>
  <si>
    <t>M17031768</t>
  </si>
  <si>
    <t>Roosevelt SS 88kV BUS SECTION</t>
  </si>
  <si>
    <t>18CADET0284</t>
  </si>
  <si>
    <t>18CADET0288</t>
  </si>
  <si>
    <t>88kV BUS BAR PROTECTION</t>
  </si>
  <si>
    <t xml:space="preserve">SEL </t>
  </si>
  <si>
    <t>Roosevelt SS 11kV BAY 1</t>
  </si>
  <si>
    <t>SEL 351S</t>
  </si>
  <si>
    <t>MICOM</t>
  </si>
  <si>
    <t>PW170640002</t>
  </si>
  <si>
    <t>Roosevelt SS 11kV BAY2</t>
  </si>
  <si>
    <t>Roosevelt SS 11kV BAY 3</t>
  </si>
  <si>
    <t>Roosevelt SS 11kV BAY 4</t>
  </si>
  <si>
    <t>Roosevelt SS 11kV BAY 5</t>
  </si>
  <si>
    <t>Roosevelt SS 11kV BAY 6</t>
  </si>
  <si>
    <t>Roosevelt SS 11kV BAY 7</t>
  </si>
  <si>
    <t>Roosevelt SS 11kV BAY 8</t>
  </si>
  <si>
    <t>Roosevelt SS 11kV BAY 9</t>
  </si>
  <si>
    <t>Roosevelt SS 11kV BAY 10</t>
  </si>
  <si>
    <t>Roosevelt SS 11kV BAY 11</t>
  </si>
  <si>
    <t>Roosevelt SS 11kV BAY 12</t>
  </si>
  <si>
    <t>Roosevelt SS 11kV BAY 13</t>
  </si>
  <si>
    <t>Roosevelt SS 11kV BAY 14</t>
  </si>
  <si>
    <t>Roosevelt SS 11kV BAY 15</t>
  </si>
  <si>
    <t>Roosevelt SS 11kV BAY 16</t>
  </si>
  <si>
    <t>Roosevelt SS 11kV BAY 17</t>
  </si>
  <si>
    <t>Roosevelt SS 11kV BAY 18</t>
  </si>
  <si>
    <t>Roosevelt SS 11kV BAY 19</t>
  </si>
  <si>
    <t>Roosevelt SS 11kV BAY 20</t>
  </si>
  <si>
    <t>Roosevelt SS 11kV BAY 21</t>
  </si>
  <si>
    <t>Roosevelt SS 11kV BAY 22</t>
  </si>
  <si>
    <t>Roosevelt SS 11kV BAY 23</t>
  </si>
  <si>
    <t>Roosevelt SS 11kV BAY 24</t>
  </si>
  <si>
    <t>Roosevelt SS 11kV BAY 25</t>
  </si>
  <si>
    <t>Roosevelt SS 11kV BAY 26</t>
  </si>
  <si>
    <t>Roosevelt SS 11kV BAY 27</t>
  </si>
  <si>
    <t>Roosevelt SS 11kV BAY 28</t>
  </si>
  <si>
    <t>Roosevelt SS 11kV BAY 29</t>
  </si>
  <si>
    <t>Roosevelt SS 11kV BAY 30</t>
  </si>
  <si>
    <t>Roosevelt SS 11kVBAY 31</t>
  </si>
  <si>
    <t>Roosevelt SS 11kV BAY 32</t>
  </si>
  <si>
    <t>Roosevelt SS 11kVBAY 33</t>
  </si>
  <si>
    <t>Roosevelt SS 11kV BAY 34</t>
  </si>
  <si>
    <t>Roosevelt SS 11kV BAY 2</t>
  </si>
  <si>
    <t>PW175030356</t>
  </si>
  <si>
    <t>Roosevelt SS 11kV BAY 35</t>
  </si>
  <si>
    <t>PW175030357</t>
  </si>
  <si>
    <t>Roosevelt SS 11kV BAY 36</t>
  </si>
  <si>
    <t>Roosevelt SS 11kV BAY 37</t>
  </si>
  <si>
    <t>Roosevelt SS 11kV BAY 38</t>
  </si>
  <si>
    <t>Roosevelt SS 11kVBAY 39</t>
  </si>
  <si>
    <t>Roosevelt SS 11kV BAY 40</t>
  </si>
  <si>
    <t>Roosevelt SS 11kV BAY 41</t>
  </si>
  <si>
    <t>Roosevelt SS 11kV BAY 42</t>
  </si>
  <si>
    <t>Roosevelt SS 11kV BAY 43</t>
  </si>
  <si>
    <t>Roosevelt SS 11kV BAY 44</t>
  </si>
  <si>
    <t>Roosevelt SS 11kV BAY 45</t>
  </si>
  <si>
    <t>Roosevelt SS 11kV BAY 46</t>
  </si>
  <si>
    <t>Roosevelt SS 11kV BAY 47</t>
  </si>
  <si>
    <t>Roosevelt SS 11kV BAY 48</t>
  </si>
  <si>
    <t>Roosevelt SS 11kV BAY 49</t>
  </si>
  <si>
    <t>Roosevelt SS 11kV BAY 50</t>
  </si>
  <si>
    <t>Roosevelt SS 11kV BAY 51</t>
  </si>
  <si>
    <t>Roosevelt SS 11kV BAY 52</t>
  </si>
  <si>
    <t>SEL 751S</t>
  </si>
  <si>
    <t>Roosevelt SS 11kV BAY 53</t>
  </si>
  <si>
    <t>PW171940017</t>
  </si>
  <si>
    <t>Roosevelt SS 11kV BAY 54</t>
  </si>
  <si>
    <t>Roosevelt SS 11kVBAY 54</t>
  </si>
  <si>
    <t>PW171940018</t>
  </si>
  <si>
    <t>Roosevelt SS 11kV BAY 56</t>
  </si>
  <si>
    <t>PW170640003</t>
  </si>
  <si>
    <t>Roosevelt SS 11kV BAY 58</t>
  </si>
  <si>
    <t>PW170640001</t>
  </si>
  <si>
    <t>Roosevelt SS 11kV Tap Change Control Panel,  Overcurrent Protection Relay</t>
  </si>
  <si>
    <t>636434B</t>
  </si>
  <si>
    <t>Roosevelt SS 11kV Tap Change Control Panel,  No Name Relay</t>
  </si>
  <si>
    <t>VAA61SPEC2BF41SA</t>
  </si>
  <si>
    <t>B813524</t>
  </si>
  <si>
    <t>Roosevelt SS 11kV Tap Change Control Panel,  Auxiliary Relay Type</t>
  </si>
  <si>
    <t>K60223</t>
  </si>
  <si>
    <t>Roosevelt SS 11kV Delta 1B, No Name Relay</t>
  </si>
  <si>
    <t>179596B</t>
  </si>
  <si>
    <t>Roosevelt SS 11kV Delta 1B, Over Current Relay</t>
  </si>
  <si>
    <t>k678588</t>
  </si>
  <si>
    <t>2.5-10 A</t>
  </si>
  <si>
    <t>k75682</t>
  </si>
  <si>
    <t>K75681</t>
  </si>
  <si>
    <t>Roosevelt SS 11kV Delta 1B, Tripping Relay</t>
  </si>
  <si>
    <t>250833C</t>
  </si>
  <si>
    <t>0.5-2 A</t>
  </si>
  <si>
    <t>Roosevelt SS 11kV Delta 1B, Intertripping Relay</t>
  </si>
  <si>
    <t>Roosevelt SS 11kV Delta 1B, Send Relay</t>
  </si>
  <si>
    <t>921392G</t>
  </si>
  <si>
    <t xml:space="preserve">Roosevelt SS 11kV Bus Coupler, Over Current Relay </t>
  </si>
  <si>
    <t>k75683</t>
  </si>
  <si>
    <t>k75684</t>
  </si>
  <si>
    <t>F20185</t>
  </si>
  <si>
    <t>Roosevelt SS 11kV Newlands/ Northcliff, Overcurrent Protection Relay</t>
  </si>
  <si>
    <t>k75687</t>
  </si>
  <si>
    <t>k75693</t>
  </si>
  <si>
    <t>k75707</t>
  </si>
  <si>
    <t>k75691</t>
  </si>
  <si>
    <t>F22370</t>
  </si>
  <si>
    <t>k75696</t>
  </si>
  <si>
    <t>Roosevelt SS 11kV Newlands/ Northcliff, Earth Protection Relay</t>
  </si>
  <si>
    <t>EL9826</t>
  </si>
  <si>
    <t>Roosevelt SS 11kV Newlands/ Northcliff, Earth Faultt Relay</t>
  </si>
  <si>
    <t>K75718</t>
  </si>
  <si>
    <t>Roosevelt SS 11kV Albertsville/ Berrario, Overcurrent Protection Relay</t>
  </si>
  <si>
    <t>k75706</t>
  </si>
  <si>
    <t>k75702</t>
  </si>
  <si>
    <t>k75699</t>
  </si>
  <si>
    <t>058251P</t>
  </si>
  <si>
    <t>Roosevelt SS 11kV Albertsville/ Berrariof, Overcurrent Protection Relay</t>
  </si>
  <si>
    <t>K75701</t>
  </si>
  <si>
    <t>CDG96SPEC262202</t>
  </si>
  <si>
    <t>792746F</t>
  </si>
  <si>
    <t>Roosevelt SS 11kV Albertsville/ Berrario, Earth Protection Relay</t>
  </si>
  <si>
    <t>CDG11AF6AB</t>
  </si>
  <si>
    <t>F18901</t>
  </si>
  <si>
    <t>Roosevelt SS 11kV Albertsville/ Berrario, Earth Faultt Relay</t>
  </si>
  <si>
    <t>K75720</t>
  </si>
  <si>
    <t>Roosevelt SS 11kV Northcliff/ Fairland , Overcurrent Protection Relay</t>
  </si>
  <si>
    <t>k75697</t>
  </si>
  <si>
    <t>Roosevelt SS 11kV Northcliff/ Fairland, Overcurrent Protection Relay</t>
  </si>
  <si>
    <t>k75710</t>
  </si>
  <si>
    <t>k75689</t>
  </si>
  <si>
    <t>k75711</t>
  </si>
  <si>
    <t>k75690</t>
  </si>
  <si>
    <t>k75712</t>
  </si>
  <si>
    <t>Roosevelt SS 11kV Northcliff/ Fairland, Earth Protection Relay</t>
  </si>
  <si>
    <t>f22620</t>
  </si>
  <si>
    <t>Roosevelt SS 11kV Northcliff/ Fairland, Earth Faultt Relay</t>
  </si>
  <si>
    <t>k75721</t>
  </si>
  <si>
    <t>Roosevelt SS 11kV Fairland West/Northcliff south , Overcurrent Protection Relay</t>
  </si>
  <si>
    <t>CDG11AF2H5</t>
  </si>
  <si>
    <t>Roosevelt SS 11kV Fairland West/Northcliff south, Overcurrent Protection Relay</t>
  </si>
  <si>
    <t>Roosevelt SS 11kV Fairland West/Northcliff south, Earth Protection Relay</t>
  </si>
  <si>
    <t>Roosevelt SS 11kV Fairland West/Northcliff south, Earth Faultt Relay</t>
  </si>
  <si>
    <t>Roosevelt SS 11kV Interconnector, Overcurrent Protection Relay</t>
  </si>
  <si>
    <t xml:space="preserve">k75713 </t>
  </si>
  <si>
    <t>k75715</t>
  </si>
  <si>
    <t>k75716</t>
  </si>
  <si>
    <t>Roosevelt SS 11kV Interconnector, Translay Relay</t>
  </si>
  <si>
    <t>Roosevelt SS 11kV Interconnector, Tripping Relay</t>
  </si>
  <si>
    <t>Roosevelt SS 11kV Interconnector, No Name</t>
  </si>
  <si>
    <t>179580B</t>
  </si>
  <si>
    <t>229 x Test Terminals</t>
  </si>
  <si>
    <t xml:space="preserve">Roosevelt SS 11kV Transformer 4 88kV Circuit Breaker (410) </t>
  </si>
  <si>
    <t>2017IND/04/18899</t>
  </si>
  <si>
    <t xml:space="preserve">Roosevelt SS 11kV Transformer 4 88kV Earth Switch  (445) </t>
  </si>
  <si>
    <t>AEB120 E/S</t>
  </si>
  <si>
    <t>1009985/0001/8</t>
  </si>
  <si>
    <t xml:space="preserve">Roosevelt SS 11kV Transformer 4 88kV  Isolator (413) </t>
  </si>
  <si>
    <t>1009985/0001/4</t>
  </si>
  <si>
    <t xml:space="preserve">Roosevelt SS 11kV Deltar 1 88kV  Isolator (107) </t>
  </si>
  <si>
    <t>1009985/0001/5</t>
  </si>
  <si>
    <t xml:space="preserve">Roosevelt SS 11kV Delta 88kV Earth Switch  (241) </t>
  </si>
  <si>
    <t xml:space="preserve">Roosevelt SS 11kV Delta 1 88kV Earth Switch  (101) </t>
  </si>
  <si>
    <t>1009985/0001/6</t>
  </si>
  <si>
    <t xml:space="preserve">Roosevelt SS 11kV Delta 1  88kV Circuit Breaker (105) </t>
  </si>
  <si>
    <t>2017IND/04/18896</t>
  </si>
  <si>
    <t xml:space="preserve">Roosevelt SS 11kV Delta 1  88kV  Isolator (103) </t>
  </si>
  <si>
    <t>1009985/0001/1</t>
  </si>
  <si>
    <t xml:space="preserve">Roosevelt SS 11kV Transformer 2 88kV Circuit Breaker () </t>
  </si>
  <si>
    <t>2017IND/04/18895</t>
  </si>
  <si>
    <t xml:space="preserve">Roosevelt SS 11kV Transformer 2 88kV Earth Switch  (245) </t>
  </si>
  <si>
    <t>1009985/0001/10</t>
  </si>
  <si>
    <t xml:space="preserve">Roosevelt SS 11kV Transformer 2 88kV  Isolator (213) </t>
  </si>
  <si>
    <t>1009985/0001/7</t>
  </si>
  <si>
    <t xml:space="preserve">Roosevelt SS 11kV Deltar 2 88kV  Isolator (207) </t>
  </si>
  <si>
    <t>1009985/0001/2</t>
  </si>
  <si>
    <t xml:space="preserve">Roosevelt SS 11kV Delta 2 88kV Earth Switch  (241) </t>
  </si>
  <si>
    <t xml:space="preserve">Roosevelt SS 11kV Transformer 2  88kV  Isolator (413) </t>
  </si>
  <si>
    <t xml:space="preserve">Roosevelt SS 11kV Delta 2 88kV Earth Switch  (201) </t>
  </si>
  <si>
    <t xml:space="preserve">Roosevelt SS 11kV Delta 2 88kV Circuit Breaker (205) </t>
  </si>
  <si>
    <t>2017IND/04/18898</t>
  </si>
  <si>
    <t xml:space="preserve">Roosevelt SS 11kV Delta 2 88kV  Isolator (203) </t>
  </si>
  <si>
    <t xml:space="preserve">Roosevelt SS 11kV Transformer no 1 88kV Earth Switch  (113) </t>
  </si>
  <si>
    <t xml:space="preserve">Roosevelt SS 11kV Transformer no 1 88kV Circuit Breaker (110) </t>
  </si>
  <si>
    <t>2017IND/04/1894</t>
  </si>
  <si>
    <t xml:space="preserve">Roosevelt SS 11kV Transformer no 1 88kV  Isolator (145) </t>
  </si>
  <si>
    <t>1009985/0001/3</t>
  </si>
  <si>
    <t xml:space="preserve">Roosevelt SS 11kV Transformer no 1 88kV Earth Switch  (345) </t>
  </si>
  <si>
    <t>1009985/0001/9</t>
  </si>
  <si>
    <t xml:space="preserve">Roosevelt SS 11kV Transformer no 1 88kV Circuit Breaker (310) </t>
  </si>
  <si>
    <t>2017IND/04/18900</t>
  </si>
  <si>
    <t xml:space="preserve">Roosevelt SS 88kV  Isolator (313) </t>
  </si>
  <si>
    <t xml:space="preserve">Roosevelt SS  88kV Busbar 1A Isolator (128 </t>
  </si>
  <si>
    <t xml:space="preserve">Roosevelt SS   88kV Busbar 1A Earth Switch  (161) </t>
  </si>
  <si>
    <t xml:space="preserve">Roosevelt SS  Bus section88kV Circuit Breaker (120) </t>
  </si>
  <si>
    <t>2017IND/04/18897</t>
  </si>
  <si>
    <t xml:space="preserve">Roosevelt SS   88kV Busbar 1A Earth Switch  (121) </t>
  </si>
  <si>
    <t>Roosevelt SS  88kV Busbar 1A Isolator (124 )</t>
  </si>
  <si>
    <t>Roosevelt SS 11kV Transformer 4  CT's X3</t>
  </si>
  <si>
    <t xml:space="preserve">Actom </t>
  </si>
  <si>
    <t>nameplate out of reach</t>
  </si>
  <si>
    <t>Roosevelt SS 11kV Delta 1 CT's X3</t>
  </si>
  <si>
    <t>Roosevelt SS 11kV Delta 2 CT's X3</t>
  </si>
  <si>
    <t>Roosevelt SS 11kV Transformer no 1  CT's X3</t>
  </si>
  <si>
    <t>Roosevelt SS 11kV Transformer no 3  CT's X3</t>
  </si>
  <si>
    <t xml:space="preserve">Roosevelt SS 11kV Delta 1 </t>
  </si>
  <si>
    <t>Roosevelt SS 11kV Delta 2</t>
  </si>
  <si>
    <t>Roosvelt 88/11kV Ethernet RTU</t>
  </si>
  <si>
    <t>Roosvelt 88/11kV Telecontrol Panel</t>
  </si>
  <si>
    <t>SFU-K 303</t>
  </si>
  <si>
    <t>Roosvelt 88/11kV Ethernet Switch(D01) Moxa</t>
  </si>
  <si>
    <t>PowerTrans</t>
  </si>
  <si>
    <t>TAFFD1033069</t>
  </si>
  <si>
    <t>NOT ACCESSIBLE</t>
  </si>
  <si>
    <t>`</t>
  </si>
  <si>
    <t>TAG1D1032352</t>
  </si>
  <si>
    <t>TAGED1059911</t>
  </si>
  <si>
    <t>TAGBD1025122</t>
  </si>
  <si>
    <t>TAFID1009621</t>
  </si>
  <si>
    <t>TAGBD1025278</t>
  </si>
  <si>
    <t>Roosvelt 88/11kV Transformer 1 Marshalling Kiosk (D01) Moxa</t>
  </si>
  <si>
    <t>Roosvelt 88/11kV Transformer 3 Marshalling Kiosk</t>
  </si>
  <si>
    <t xml:space="preserve">Roosvelt 88/11kV Delta 1 Marshalling Kiosk </t>
  </si>
  <si>
    <t xml:space="preserve">Roosvelt 88/11kV Delta 2  Marshalling Kiosk </t>
  </si>
  <si>
    <t>Roosvelt 88/11kV Transformer 2  Marshalling Kiosk</t>
  </si>
  <si>
    <t>Roosvelt 88/11kV Transformer 1  Marshalling Kiosk</t>
  </si>
  <si>
    <t>Roosevelt 88//11kV  Battery Charger</t>
  </si>
  <si>
    <t>SP317</t>
  </si>
  <si>
    <t>120A</t>
  </si>
  <si>
    <t>DB110/049</t>
  </si>
  <si>
    <t>170417B/1</t>
  </si>
  <si>
    <t>170417B/2</t>
  </si>
  <si>
    <t>6V110120/002</t>
  </si>
  <si>
    <t>170417A/1</t>
  </si>
  <si>
    <t>Roosevelt 88//11kV  Battery Charger X140</t>
  </si>
  <si>
    <t xml:space="preserve">Alcad </t>
  </si>
  <si>
    <t>VTX 1L 610-1</t>
  </si>
  <si>
    <t>Roosevelt 88//11kV  Battery Charger X40</t>
  </si>
  <si>
    <t>MC55P</t>
  </si>
  <si>
    <t>Hursthill 88/11kV  Substation</t>
  </si>
  <si>
    <t>Whitehall Street</t>
  </si>
  <si>
    <t>Hursthill</t>
  </si>
  <si>
    <t>27°59'03.4" E</t>
  </si>
  <si>
    <t>26°11'10.2" S</t>
  </si>
  <si>
    <t>Hurtshill 11kV SS Switchroom , FeederBoard 1, Incomer 1( Bay 1)</t>
  </si>
  <si>
    <t>SBV3E/2500-25-S1</t>
  </si>
  <si>
    <t>9694/2008</t>
  </si>
  <si>
    <t>NK205, NH120, NH113, K101, K102, K103, K104, K105, K106</t>
  </si>
  <si>
    <t>C-HRSTH-FB1A-RIPL01</t>
  </si>
  <si>
    <t>Hurtshill 11kV SS Switchroom , FeederBoard 1, Ripple( Bay 2)</t>
  </si>
  <si>
    <t>SBV3E/800-25-S1</t>
  </si>
  <si>
    <t>9695/2008</t>
  </si>
  <si>
    <t>K201, K202, K203</t>
  </si>
  <si>
    <t>C-HRSTH-FB1A-JGSD02</t>
  </si>
  <si>
    <t>Hurtshill 11kV SS Switchroom , FeederBoard 1, JG Statydom Hospital No 2( Bay 3)</t>
  </si>
  <si>
    <t>9696/2008</t>
  </si>
  <si>
    <t>K301, K302, K303</t>
  </si>
  <si>
    <t>C-HRSTH-FB1A-SPAR04</t>
  </si>
  <si>
    <t>Hurtshill 11kV SS Switchroom , FeederBoard 1, Spare( Bay 4)</t>
  </si>
  <si>
    <t>9697/2008</t>
  </si>
  <si>
    <t>K401, K402, K403</t>
  </si>
  <si>
    <t>C-HRSTH-FB1A-WSBNTH</t>
  </si>
  <si>
    <t>Hurtshill 11kV SS Switchroom , FeederBoard 1, Westbury North( Bay 5)</t>
  </si>
  <si>
    <t>9698/2008</t>
  </si>
  <si>
    <t>K501, K502, K503</t>
  </si>
  <si>
    <t>C-HRSTH-FB1A-CLMWSB</t>
  </si>
  <si>
    <t>Hurtshill 11kV SS Switchroom , FeederBoard 1, Claremont/Westbury STDBY( Bay 6)</t>
  </si>
  <si>
    <t>9699/2008</t>
  </si>
  <si>
    <t>K601, K602, K603</t>
  </si>
  <si>
    <t>C-HRSTH-FB1A-BRXTON</t>
  </si>
  <si>
    <t>Hurtshill 11kV SS Switchroom , FeederBoard 1, Brixton( Bay 7)</t>
  </si>
  <si>
    <t>9700/2008</t>
  </si>
  <si>
    <t>K701, K702, K703</t>
  </si>
  <si>
    <t>C-HRSTH-FB1A-CRNPRL</t>
  </si>
  <si>
    <t>Hurtshill 11kV SS Switchroom , FeederBoard 1, Corronationville/Paarlshoop( Bay 8)</t>
  </si>
  <si>
    <t>9701/2008</t>
  </si>
  <si>
    <t>K801, K802, K803</t>
  </si>
  <si>
    <t>C-HRSTH-FB1A-NRCTRI</t>
  </si>
  <si>
    <t>Hurtshill 11kV SS Switchroom , FeederBoard 1, Northcliff/Triomf StandBy( Bay 9)</t>
  </si>
  <si>
    <t>9705/2008</t>
  </si>
  <si>
    <t>K901, K902, K903</t>
  </si>
  <si>
    <t>Hurtshill 11kV SS Switchroom , FeederBoard 1, Bus Section 1( Bay 10)</t>
  </si>
  <si>
    <t>9603/2008</t>
  </si>
  <si>
    <t>K1001, K1002, K1003, K1004</t>
  </si>
  <si>
    <t>C-HRSTH-FB1B-WSBEST</t>
  </si>
  <si>
    <t>Hurtshill 11kV SS Switchroom , FeederBoard 1, Westbury East( Bay 11)</t>
  </si>
  <si>
    <t>9704/2008</t>
  </si>
  <si>
    <t>K1101, K1102, K1103</t>
  </si>
  <si>
    <t>C-HRSTH-FB1B-CLRMNT</t>
  </si>
  <si>
    <t>Hurtshill 11kV SS Switchroom , FeederBoard 1, Claremont( Bay 12)</t>
  </si>
  <si>
    <t>9709/2008</t>
  </si>
  <si>
    <t>K1201, K1202, K1203</t>
  </si>
  <si>
    <t>C-HRSTH-FB1B-NRTHCW</t>
  </si>
  <si>
    <t>Hurtshill 11kV SS Switchroom , FeederBoard 1, Northcliff West( Bay 13)</t>
  </si>
  <si>
    <t>9706/2008</t>
  </si>
  <si>
    <t>K1301, K1302, K1303</t>
  </si>
  <si>
    <t>C-HRSTH-FB1B-WSTBY2</t>
  </si>
  <si>
    <t>Hurtshill 11kV SS Switchroom , FeederBoard 1, Westbury South( Bay 14)</t>
  </si>
  <si>
    <t>9707/2008</t>
  </si>
  <si>
    <t>K1401, K1402, K1403</t>
  </si>
  <si>
    <t>C-HRSTH-FB1B-ALBRTV</t>
  </si>
  <si>
    <t>Hurtshill 11kV SS Switchroom , FeederBoard 1, Albertville Dist( Bay 15)</t>
  </si>
  <si>
    <t>9708/2008</t>
  </si>
  <si>
    <t>K1501, K1502, K1503</t>
  </si>
  <si>
    <t>C-HRSTH-FB1B-WESTDW</t>
  </si>
  <si>
    <t>Hurtshill 11kV SS Switchroom , FeederBoard 1, Westdene West( Bay 16)</t>
  </si>
  <si>
    <t>9702/2008</t>
  </si>
  <si>
    <t>K1601, K1602, K1603</t>
  </si>
  <si>
    <t>C-HRSTH-FB1B-JGSD01</t>
  </si>
  <si>
    <t>Hurtshill 11kV SS Switchroom , FeederBoard 1, JG Staydom Hospital No 1( Bay 17)</t>
  </si>
  <si>
    <t>9710/2008</t>
  </si>
  <si>
    <t>K1701, K1702, K1703</t>
  </si>
  <si>
    <t>Hurtshill 11kV SS Switchroom , FeederBoard 1, Bussection 2 (Bay 18)</t>
  </si>
  <si>
    <t>9711/2008</t>
  </si>
  <si>
    <t>NK206,K1801, K1802, K1803, K1804,</t>
  </si>
  <si>
    <t>Hurtshill 11kV SS Switchroom , FeederBoard 1, 2T0( Bay 18)</t>
  </si>
  <si>
    <t>9712/2008</t>
  </si>
  <si>
    <t>NH121,Nk207, NH114,K1903, K1901, K1905, K1902, K1904, K1906</t>
  </si>
  <si>
    <t>Hurtshill 11kV SS Switchroom , FeederBoard 1, Interconnector to Future 11kV Board( Bay 19)</t>
  </si>
  <si>
    <t>K2001,K2002, K2003</t>
  </si>
  <si>
    <t>Hurtshill 11kV SS Switchroom , FeederBoard 3, Bus Section 3( Bay 21)</t>
  </si>
  <si>
    <t>9714/2008</t>
  </si>
  <si>
    <t>K2101, K2102,K2103, k2104</t>
  </si>
  <si>
    <t>C-HRSTH-FB3A-INTMFR</t>
  </si>
  <si>
    <t>Hurtshill 11kV SS Switchroom , FeederBoard 3, Mayfair 11kV( Bay 22)</t>
  </si>
  <si>
    <t>K2201, K2202, K2203, K2204, NK208</t>
  </si>
  <si>
    <t>Hurtshill 11kV SS Switchroom , FeederBoard 3, Bus Section 4( Bay 23)</t>
  </si>
  <si>
    <t>9716/2008</t>
  </si>
  <si>
    <t>K2301, K2302, K2303, K2304</t>
  </si>
  <si>
    <t>C-HRSTH-FB3B-RAUNO2</t>
  </si>
  <si>
    <t>Hurtshill 11kV SS Switchroom , FeederBoard 3, Rau No 2( Bay 24)</t>
  </si>
  <si>
    <t>9717/2008</t>
  </si>
  <si>
    <t>K2401, K2402, K2403</t>
  </si>
  <si>
    <t>Hurtshill 11kV SS Switchroom , FeederBoard 3, Spare( Bay 25)</t>
  </si>
  <si>
    <t>9723/2008</t>
  </si>
  <si>
    <t>K2501, K2502, K2503</t>
  </si>
  <si>
    <t>C-HRSTH-FB3B-MELVLE</t>
  </si>
  <si>
    <t>Hurtshill 11kV SS Switchroom , FeederBoard 3, Melllville( Bay 26)</t>
  </si>
  <si>
    <t>9724/2008</t>
  </si>
  <si>
    <t>K2601, K2602, K2603</t>
  </si>
  <si>
    <t>C-HRSTH-FB3B-CROSBY</t>
  </si>
  <si>
    <t>Hurtshill 11kV SS Switchroom , FeederBoard 3, Crosby Dist( Bay 27)</t>
  </si>
  <si>
    <t>9725/2008</t>
  </si>
  <si>
    <t>K2701, K2702, K2703</t>
  </si>
  <si>
    <t>C-HRSTH-FB3B-NewLDS</t>
  </si>
  <si>
    <t>Hurtshill 11kV SS Switchroom , FeederBoard 3, Newlands( Bay 28)</t>
  </si>
  <si>
    <t>9726/2008</t>
  </si>
  <si>
    <t>K2801, K2802, K2803</t>
  </si>
  <si>
    <t>C-HRSTH-FB3B-SPAR29</t>
  </si>
  <si>
    <t>Hurtshill 11kV SS Switchroom , FeederBoard 3, Spare( Bay 29)</t>
  </si>
  <si>
    <t>9727/2008</t>
  </si>
  <si>
    <t>K2901, K2902, K2903</t>
  </si>
  <si>
    <t>Hurtshill 11kV SS Switchroom , FeederBoard 3, Spare( Bay 30)</t>
  </si>
  <si>
    <t>9720/2008</t>
  </si>
  <si>
    <t>K3001, K3002, K3003</t>
  </si>
  <si>
    <t>C-HRSTH-FB3C-ALDPRK</t>
  </si>
  <si>
    <t>Hurtshill 11kV SS Switchroom , FeederBoard 3, Auckland Park( Bay 31)</t>
  </si>
  <si>
    <t>9729/2008</t>
  </si>
  <si>
    <t>K3101, K3102, K3103,K3104,NK209</t>
  </si>
  <si>
    <t>Hurtshill 11kV SS Switchroom , FeederBoard 3, Bussection 5( Bay 32)</t>
  </si>
  <si>
    <t>9730/2008</t>
  </si>
  <si>
    <t>K3201, K3202, K3203</t>
  </si>
  <si>
    <t>Hurtshill 11kV SS Switchroom , FeederBoard 3, Spare( Bay 33)</t>
  </si>
  <si>
    <t>9731/2008</t>
  </si>
  <si>
    <t>K3301, K3302, K3303</t>
  </si>
  <si>
    <t>C-HRSTH-FB3C-ACKLPS</t>
  </si>
  <si>
    <t>Hurtshill 11kV SS Switchroom , FeederBoard 3, Auckland Park Standby( Bay 34)</t>
  </si>
  <si>
    <t>9732/2008</t>
  </si>
  <si>
    <t>K3401, K3402, K3403</t>
  </si>
  <si>
    <t>C-HRSTH-FB3C-WSTDEN</t>
  </si>
  <si>
    <t>Hurtshill 11kV SS Switchroom , FeederBoard 3, Westdene( Bay 35)</t>
  </si>
  <si>
    <t>9733/2008</t>
  </si>
  <si>
    <t>K3501, K3502, K3503</t>
  </si>
  <si>
    <t>C-HRSTH-FB3C-TRIOMF</t>
  </si>
  <si>
    <t>Hurtshill 11kV SS Switchroom , FeederBoard 3, Triohf Dist( Bay 36)</t>
  </si>
  <si>
    <t>9734/2008</t>
  </si>
  <si>
    <t>K3601, K3602, K3603</t>
  </si>
  <si>
    <t>C-HRSTH-FB3C-RAUNO1</t>
  </si>
  <si>
    <t>Hurtshill 11kV SS Switchroom , FeederBoard 3, Rau No 1 (Bay 37)</t>
  </si>
  <si>
    <t>9735/2008</t>
  </si>
  <si>
    <t>K3701, K3702, K3703</t>
  </si>
  <si>
    <t>Hurtshill 11kV SS Switchroom , FeederBoard 3, Auckland park Dist(Bay 38)</t>
  </si>
  <si>
    <t>9736/2008</t>
  </si>
  <si>
    <t>K3801, K3802, K3803</t>
  </si>
  <si>
    <t>C-HRSTH-FB3C-RIPL02</t>
  </si>
  <si>
    <t>Hurtshill 11kV SS Switchroom , FeederBoard 3, Ripple No 2(Bay 39)</t>
  </si>
  <si>
    <t>9737/2008</t>
  </si>
  <si>
    <t>K3901, K3902, K3903,Ripple 2</t>
  </si>
  <si>
    <t>Hurtshill 11kV SS Switchroom , FeederBoard 3, 3T0(Bay 40)</t>
  </si>
  <si>
    <t>9738/2008</t>
  </si>
  <si>
    <t>K4000, K4006, K4005, K4002, K4001, K4003, NH115, NK210, NH128</t>
  </si>
  <si>
    <t>Hurtshill 11kV SS I Transfoemr 1 Circuit breaker X3(214)</t>
  </si>
  <si>
    <t>6665-50-2031006/2</t>
  </si>
  <si>
    <t xml:space="preserve">Hurtshill 11kV SS I Transfoemr 1  Isolator (213) </t>
  </si>
  <si>
    <t>Hurtshill 11kV SS I Transfoemr 1  Earth switch (213)</t>
  </si>
  <si>
    <t>03/14390</t>
  </si>
  <si>
    <t>Hurtshill 11kV SS I Orlando 2 88kV line  Circuit breaker X3(105)</t>
  </si>
  <si>
    <t>6665-50-2031006/3</t>
  </si>
  <si>
    <t>Hurtshill 11kV SS I Orlando  2 Busbar Isolator (104) X3</t>
  </si>
  <si>
    <t>Hurtshill 11kV SS I Orlando 2 Busbar  Earth switch (104)</t>
  </si>
  <si>
    <t>03/14388</t>
  </si>
  <si>
    <t>Hurtshill 11kV SS I Orlando  2 line Isolator (803) X3</t>
  </si>
  <si>
    <t>Hurtshill 11kV SS I Orlando 2 liner  Earth switch (803)</t>
  </si>
  <si>
    <t>03/14383</t>
  </si>
  <si>
    <t>Hurtshill 11kV SS I Orlando 2 liner  Earth switch (801)</t>
  </si>
  <si>
    <t>Hurtshill 11kV SS I Delta/Orl/San/Cot/Ridge 2 88kV line  Circuit breaker X3(805)</t>
  </si>
  <si>
    <t>6665-50-2031006/1</t>
  </si>
  <si>
    <t>Hurtshill 11kV SS I Delta/Orl/San/Cot/Rigde 2 Busbar Isolator (804) X3</t>
  </si>
  <si>
    <t>Hurtshill 11kV SS I Delta/Orl/San/Cot/Rigde 2 liner  Earth switch (803)</t>
  </si>
  <si>
    <t>03/14389</t>
  </si>
  <si>
    <t>Hurtshill 11kV SS I Isolator (913) X3</t>
  </si>
  <si>
    <t>Hurtshill 11kV SS I Earth switch (913)</t>
  </si>
  <si>
    <t>03/14386</t>
  </si>
  <si>
    <t>Hurtshill 11kV SS I Transformer 3  88kV line  Circuit breaker X3(614)</t>
  </si>
  <si>
    <t>6665-50-2031006/4</t>
  </si>
  <si>
    <t>Hurtshill 11kV SS I Transformer 2 88kV line  Circuit breaker X3(614)</t>
  </si>
  <si>
    <t>6665-50-2031006/5</t>
  </si>
  <si>
    <t>Hurtshill 11kV SS I Transformer 3 Isolator (613) X3</t>
  </si>
  <si>
    <t>Hurtshill 11kV SS I Transformer 3 Isolator (413) X3</t>
  </si>
  <si>
    <t>Hurtshill 11kV SS I Delta/Orl/San/Cot/Rigde 2 liner  Earth switch (613)</t>
  </si>
  <si>
    <t>Hurtshill 11kV SS I Delta/Orl/San/Cot/Rigde 2 liner  Earth switch (413)</t>
  </si>
  <si>
    <t>03/14387</t>
  </si>
  <si>
    <t>Hurtshill 11kV SS I Bus Section 1  Circuit breaker (320)</t>
  </si>
  <si>
    <t>2GJA300019P0151</t>
  </si>
  <si>
    <t>08062391</t>
  </si>
  <si>
    <t>20000A</t>
  </si>
  <si>
    <t>72.5kV</t>
  </si>
  <si>
    <t>Hurtshill 11kV SS I Bus Section 2 Circuit breaker (520)</t>
  </si>
  <si>
    <t>08062389</t>
  </si>
  <si>
    <t>Hurtshill 11kV SS I Bus Section 3 Circuit breaker (720)</t>
  </si>
  <si>
    <t>08062393</t>
  </si>
  <si>
    <t>Hurtshill 11kV SS I Transfoemr 1 nsulators X68</t>
  </si>
  <si>
    <t>Hurtshill 11kV SS I Orlando 1 nsulators X45</t>
  </si>
  <si>
    <t>Hurtshill 11kV SS I Transfoemr 1 nsulators X43</t>
  </si>
  <si>
    <t>Hurtshill 11kV SS I Transfoemr 2 nsulators X43</t>
  </si>
  <si>
    <t>Var Capacitor</t>
  </si>
  <si>
    <t>9300V</t>
  </si>
  <si>
    <t>Auxiliary Transformer</t>
  </si>
  <si>
    <t>Hursthill 88/11kV SS  200kVA TRF Bay 1</t>
  </si>
  <si>
    <t>05303/01/008</t>
  </si>
  <si>
    <t>6.6/0.38kV</t>
  </si>
  <si>
    <t>Hursthill 88/11kV SS  200kVA TRF Bay 2</t>
  </si>
  <si>
    <t>05305/01/007</t>
  </si>
  <si>
    <t xml:space="preserve"> Power Transformers</t>
  </si>
  <si>
    <t>C-HRSTH-TR01</t>
  </si>
  <si>
    <t>Hursthill 88/11kV SS  45MVA TRF Hursthill 88/11kV SS  Bay 1</t>
  </si>
  <si>
    <t>C-HRSTH-TR02</t>
  </si>
  <si>
    <t>Hursthill 88/11kV SS  45MVA TRF Hursthill 88/11kV SS  Bay 2</t>
  </si>
  <si>
    <t>BE0927816</t>
  </si>
  <si>
    <t>C-HRSTH-TR03</t>
  </si>
  <si>
    <t>Hursthill 88/11kV SS  45MVA TRF Hursthill 88/11kV SS  Bay 3</t>
  </si>
  <si>
    <t>TLSN7752</t>
  </si>
  <si>
    <t>BE0927819</t>
  </si>
  <si>
    <t>Hursthill 88/11kV SS  Transformer 1 CT X3</t>
  </si>
  <si>
    <t>out of reac h</t>
  </si>
  <si>
    <t>Hurtshill 11kV SS I Orlando  2 CT X3</t>
  </si>
  <si>
    <t>Hurtshill 11kV SS Delta/orl/San/Cot/ridge2  CT X3</t>
  </si>
  <si>
    <t>Hursthill 88/11kV SS  Transformer 3 CT X3</t>
  </si>
  <si>
    <t>Hursthill 88/11kV SS  Transformer 2 CT X3</t>
  </si>
  <si>
    <t xml:space="preserve">Voltage Transfomer </t>
  </si>
  <si>
    <t>Hurtshill 11kV SS I Orlando  2 88kV line  VT (103) X3</t>
  </si>
  <si>
    <t>Hursthill 88/11kV SS  Orlando 2 88kV line Surge Arrestor  X3</t>
  </si>
  <si>
    <t>Hursthill 88/11kV SS  Transformer 1 Surge Arrestor X6</t>
  </si>
  <si>
    <t>Hursthill 88/11kV SS  Orlando  88kV line Surge Arrestor  X3</t>
  </si>
  <si>
    <t>Hursthill 88/11kV SS  Transformer 3 Surge Arrestor X3</t>
  </si>
  <si>
    <t>Hursthill 88/11kV SS  Transformer 2 Surge Arrestor X3</t>
  </si>
  <si>
    <t>Hursthill SS Tap Changer Bay 1</t>
  </si>
  <si>
    <t>MII500Y-123/D-10193G</t>
  </si>
  <si>
    <t>Hursthill SS Tap Changer Bay 2</t>
  </si>
  <si>
    <t>1ZSC8675299</t>
  </si>
  <si>
    <t>Hursthill SS Tap Changer  Bay 3</t>
  </si>
  <si>
    <t>1ZsSC8675297</t>
  </si>
  <si>
    <t>Hursthill 88/11kV SS Bay 1 DGA</t>
  </si>
  <si>
    <t>Hursthill 88/11kV SS Bay 2 DGA</t>
  </si>
  <si>
    <t>Hursthill 88/11kV SS Bay 3 DGA</t>
  </si>
  <si>
    <t xml:space="preserve">Hursthill 88/11kV SS  Bay 1 Hursthill 88/11kV SS  Bay Control and Protection </t>
  </si>
  <si>
    <t>P139</t>
  </si>
  <si>
    <t>2792735/10/07</t>
  </si>
  <si>
    <t>Hursthill 88/11kV SS  Bay 1 Line Diff and Distance Protection</t>
  </si>
  <si>
    <t>P543</t>
  </si>
  <si>
    <t>2792177/10/07</t>
  </si>
  <si>
    <t>Hursthill 88/11kV SS  Bay 1 BusZone Protection</t>
  </si>
  <si>
    <t>P742</t>
  </si>
  <si>
    <t>2801414/08/08</t>
  </si>
  <si>
    <t>Hursthill 88/11kV SS  Bay 2 Transformer 1 Main Protection</t>
  </si>
  <si>
    <t>P632</t>
  </si>
  <si>
    <t>2792016/10/07</t>
  </si>
  <si>
    <t xml:space="preserve">Hursthill 88/11kV SS  Bay 2 Hursthill 88/11kV SS  Bay Control and Protection </t>
  </si>
  <si>
    <t>2792696/10/07</t>
  </si>
  <si>
    <t>Hursthill 88/11kV SS  Bay 2 BusZone Protection</t>
  </si>
  <si>
    <t>2801411/08/08</t>
  </si>
  <si>
    <t xml:space="preserve">Hursthill 88/11kV SS  Bay 3 Hursthill 88/11kV SS  Bay Control and Protection </t>
  </si>
  <si>
    <t>2792701/04/11</t>
  </si>
  <si>
    <t>Hursthill 88/11kV SS  Bay 3 BusZone Protection</t>
  </si>
  <si>
    <t>2801407/08/08</t>
  </si>
  <si>
    <t>Hursthill 88/11kV SS  Bay 4 Transformer 2 Main Protection</t>
  </si>
  <si>
    <t>2792018/10/07</t>
  </si>
  <si>
    <t xml:space="preserve">Hursthill 88/11kV SS  Bay 4 Hursthill 88/11kV SS  Bay Control and Protection </t>
  </si>
  <si>
    <t>2792699/10/07</t>
  </si>
  <si>
    <t>Hursthill 88/11kV SS  Bay 4 BusZone Protection</t>
  </si>
  <si>
    <t>2801406/08/08</t>
  </si>
  <si>
    <t xml:space="preserve">Hursthill 88/11kV SS  Bay 5 Hursthill 88/11kV SS  Bay Control and Protection </t>
  </si>
  <si>
    <t>2792702/10/07</t>
  </si>
  <si>
    <t>Hursthill 88/11kV SS  Bay 5 BusZone Protection-Main Unit</t>
  </si>
  <si>
    <t>2794887/11/07</t>
  </si>
  <si>
    <t>Hursthill 88/11kV SS  Bay 5 Buszone Protection-Perifferal Unit</t>
  </si>
  <si>
    <t>2801412/08/08</t>
  </si>
  <si>
    <t>Hursthill 88/11kV SS  Bay 6 Transformer 3 Main Protection</t>
  </si>
  <si>
    <t>2792019/10/07</t>
  </si>
  <si>
    <t xml:space="preserve">Hursthill 88/11kV SS  Bay 6 Hursthill 88/11kV SS  Bay Control and Protection </t>
  </si>
  <si>
    <t>2792700/10/07</t>
  </si>
  <si>
    <t>Hursthill 88/11kV SS  Bay 6 Buszone Protection-Perifferal Unit</t>
  </si>
  <si>
    <t>2801410/08/08</t>
  </si>
  <si>
    <t xml:space="preserve">Hursthill 88/11kV SS  Bay 7 Hursthill 88/11kV SS  Bay Control and Protection </t>
  </si>
  <si>
    <t>2792697/10/07</t>
  </si>
  <si>
    <t>Hursthill 88/11kV SS  Bay 7 Buszone Protection-Perifferal Unit</t>
  </si>
  <si>
    <t>2801413/08/08</t>
  </si>
  <si>
    <t xml:space="preserve">Hursthill 88/11kV SS  Bay 8 Hursthill 88/11kV SS  Bay Control and Protection </t>
  </si>
  <si>
    <t>2792736/10/07</t>
  </si>
  <si>
    <t>Hursthill 88/11kV SS  Bay 8 Line Diff and Distance Protection</t>
  </si>
  <si>
    <t>2792179/10/07</t>
  </si>
  <si>
    <t>Hursthill 88/11kV SS  Bay 8 Buszone Protection-Perifferal Unit</t>
  </si>
  <si>
    <t>2801408/08/08</t>
  </si>
  <si>
    <t xml:space="preserve">Hursthill 88/11kV SS  Bay 9 Transformer 4 Main Protection </t>
  </si>
  <si>
    <t>27922017/10/07</t>
  </si>
  <si>
    <t xml:space="preserve">Hursthill 88/11kV SS  Bay 9 Hursthill 88/11kV SS  Bay Control and Protection </t>
  </si>
  <si>
    <t>2792698/04/11</t>
  </si>
  <si>
    <t>Hursthill 88/11kV SS  Bay 9 Buszone Protection-Perifferal Unit</t>
  </si>
  <si>
    <t>2801409/08/08</t>
  </si>
  <si>
    <t>Hursthill 88/11kV SS  Bay 9 Automatic voltage control</t>
  </si>
  <si>
    <t>Hursthill 88/11kV SS  Bay 22 Diff .Prot</t>
  </si>
  <si>
    <t>2784935/11/07</t>
  </si>
  <si>
    <t>Hursthill 88/11kV SS  Bay 24 Diff .Prot</t>
  </si>
  <si>
    <t>2784937/11/07</t>
  </si>
  <si>
    <t xml:space="preserve">Hursthill 88/11kV SS  Bay 22 Hursthill 88/11kV SS  Bay Control and Backup </t>
  </si>
  <si>
    <t>2792692/10/07</t>
  </si>
  <si>
    <t xml:space="preserve">Hursthill 88/11kV SS  Bay 24 Hursthill 88/11kV SS  Bay Control and Backup </t>
  </si>
  <si>
    <t>2792677/10/07</t>
  </si>
  <si>
    <t>Hursthill 88/11kV SS  Bay 23 Hursthill 88/11kV SS  Bay Control and Main</t>
  </si>
  <si>
    <t>2792676/10/07</t>
  </si>
  <si>
    <t xml:space="preserve">Hursthill 88/11kV SS  Bay 25 Hursthill 88/11kV SS  Bay Control and Backup </t>
  </si>
  <si>
    <t>2792691/10/07</t>
  </si>
  <si>
    <t xml:space="preserve">Hursthill 88/11kV SS  Bay 26 Hursthill 88/11kV SS  Bay Control and Backup </t>
  </si>
  <si>
    <t>2792674/10/07</t>
  </si>
  <si>
    <t xml:space="preserve">Hursthill 88/11kV SS  Bay 27 Hursthill 88/11kV SS  Bay Control and Backup </t>
  </si>
  <si>
    <t>2792673/10/07</t>
  </si>
  <si>
    <t xml:space="preserve">Hursthill 88/11kV SS  Bay 28 Hursthill 88/11kV SS  Bay Control and Backup </t>
  </si>
  <si>
    <t>2792690/04/11</t>
  </si>
  <si>
    <t xml:space="preserve">Hursthill 88/11kV SS  Bay 29 Hursthill 88/11kV SS  Bay Control and Backup </t>
  </si>
  <si>
    <t>2792669/10/07</t>
  </si>
  <si>
    <t xml:space="preserve">Hursthill 88/11kV SS  Bay 30 Hursthill 88/11kV SS  Bay Control and Backup </t>
  </si>
  <si>
    <t>2792686/04/11</t>
  </si>
  <si>
    <t xml:space="preserve">Hursthill 88/11kV SS  Bay 31 Hursthill 88/11kV SS  Bay Control and Backup </t>
  </si>
  <si>
    <t>2792687/10/07</t>
  </si>
  <si>
    <t xml:space="preserve">Hursthill 88/11kV SS  Bay 32 Hursthill 88/11kV SS  Bay Control and Backup </t>
  </si>
  <si>
    <t>2792683/10/07</t>
  </si>
  <si>
    <t xml:space="preserve">Hursthill 88/11kV SS  Bay 33 Hursthill 88/11kV SS  Bay Control and Backup </t>
  </si>
  <si>
    <t>2792689/10/07</t>
  </si>
  <si>
    <t>Hursthill 88/11kV SS  Bay 33 Diff .Prot</t>
  </si>
  <si>
    <t>2784929/10/07</t>
  </si>
  <si>
    <t>Hursthill 88/11kV SS  Bay 37 Diff .Prot</t>
  </si>
  <si>
    <t>2784939/11/07</t>
  </si>
  <si>
    <t xml:space="preserve">Hursthill 88/11kV SS  Bay 34 Hursthill 88/11kV SS  Bay Control and Backup </t>
  </si>
  <si>
    <t>2792670/10/07</t>
  </si>
  <si>
    <t xml:space="preserve">Hursthill 88/11kV SS  Bay 35 Hursthill 88/11kV SS  Bay Control and Backup </t>
  </si>
  <si>
    <t>2792685/10/07</t>
  </si>
  <si>
    <t xml:space="preserve">Hursthill 88/11kV SS  Bay 36 Hursthill 88/11kV SS  Bay Control and Backup </t>
  </si>
  <si>
    <t>2792671/10/07</t>
  </si>
  <si>
    <t xml:space="preserve">Hursthill 88/11kV SS  Bay 37 Hursthill 88/11kV SS  Bay Control and Backup </t>
  </si>
  <si>
    <t>2792675/10/07</t>
  </si>
  <si>
    <t xml:space="preserve">Hursthill 88/11kV SS  Bay 38 Hursthill 88/11kV SS  Bay Control and Backup </t>
  </si>
  <si>
    <t>2792684/10/07</t>
  </si>
  <si>
    <t xml:space="preserve">Hursthill 88/11kV SS  Bay 39 Hursthill 88/11kV SS  Bay Control and Backup </t>
  </si>
  <si>
    <t>2792667/04/11</t>
  </si>
  <si>
    <t>Hursthill 88/11kV SS  Bay 40 Hursthill 88/11kV SS  Bay Control and Main protection</t>
  </si>
  <si>
    <t>2792668/10/07</t>
  </si>
  <si>
    <t xml:space="preserve">Hursthill 88/11kV SS  Bay 40 Backup Prot </t>
  </si>
  <si>
    <t>Hursthill 88/11kV SS  Bay 1 Hursthill 88/11kV SS  Bay Control and Main Protection</t>
  </si>
  <si>
    <t>2792694/10/07</t>
  </si>
  <si>
    <t>Hursthill 88/11kV SS  Bay 2 Hursthill 88/11kV SS  Bay Control and Backup Protection</t>
  </si>
  <si>
    <t>2792732/10/07</t>
  </si>
  <si>
    <t>Hursthill 88/11kV SS  Bay 3 Hursthill 88/11kV SS  Bay Control and Backup Protection</t>
  </si>
  <si>
    <t>2792665/10/07</t>
  </si>
  <si>
    <t>Hursthill 88/11kV SS  Bay 4 Hursthill 88/11kV SS  Bay Control and Backup</t>
  </si>
  <si>
    <t>2792679/10/07</t>
  </si>
  <si>
    <t>Hursthill 88/11kV SS  Bay 5 Hursthill 88/11kV SS  Bay Control and Backup Protection</t>
  </si>
  <si>
    <t>2792682/10/07</t>
  </si>
  <si>
    <t>Hursthill 88/11kV SS  Bay 6 Hursthill 88/11kV SS  Bay Control and Backup Protection</t>
  </si>
  <si>
    <t>2792688/10/07</t>
  </si>
  <si>
    <t>Hursthill 88/11kV SS  Bay 7 Hursthill 88/11kV SS  Bay Control and Main Protection</t>
  </si>
  <si>
    <t>2792727/10/07</t>
  </si>
  <si>
    <t>Hursthill 88/11kV SS  Bay 8 Hursthill 88/11kV SS  Bay Control and Backup Protection</t>
  </si>
  <si>
    <t>2792678/10/07</t>
  </si>
  <si>
    <t>Hursthill 88/11kV SS  Bay 9 Hursthill 88/11kV SS  Bay Control and Backup Protection</t>
  </si>
  <si>
    <t>2792681/10/07</t>
  </si>
  <si>
    <t>Hursthill 88/11kV SS  Bay 10 Hursthill 88/11kV SS  Bay Control and Main Protection</t>
  </si>
  <si>
    <t>2792729/04/11</t>
  </si>
  <si>
    <t>Hursthill 88/11kV SS  Bay 11 Hursthill 88/11kV SS  Bay Control and Backup Protection</t>
  </si>
  <si>
    <t>2792695/10/07</t>
  </si>
  <si>
    <t>Hursthill 88/11kV SS  Bay 12 Hursthill 88/11kV SS  Bay Control and Backup Protection</t>
  </si>
  <si>
    <t>2792731/10/07</t>
  </si>
  <si>
    <t>Hursthill 88/11kV SS  Bay 13 Hursthill 88/11kV SS  Bay Control and Backup Protection</t>
  </si>
  <si>
    <t>2792734/04/11</t>
  </si>
  <si>
    <t>Hursthill 88/11kV SS  Bay 14 Hursthill 88/11kV SS  Bay Control and Backup Protection</t>
  </si>
  <si>
    <t>2792680/10/07</t>
  </si>
  <si>
    <t>Hursthill 88/11kV SS  Bay 15 Hursthill 88/11kV SS  Bay Control and Backup Protection</t>
  </si>
  <si>
    <t>2792666/10/07</t>
  </si>
  <si>
    <t>Hursthill 88/11kV SS  Bay 16 Hursthill 88/11kV SS  Bay Control and Backup Protection</t>
  </si>
  <si>
    <t>27926792/10/07</t>
  </si>
  <si>
    <t>Hursthill 88/11kV SS  Bay 17 Hursthill 88/11kV SS  Bay Control and Backup Protection</t>
  </si>
  <si>
    <t>2792733/10/07</t>
  </si>
  <si>
    <t>Hursthill 88/11kV SS  Bay 18 Hursthill 88/11kV SS  Bay Control and Main Protection</t>
  </si>
  <si>
    <t>2792693/10/07</t>
  </si>
  <si>
    <t>Hursthill 88/11kV SS  Bay 19 Hursthill 88/11kV SS  Bay Control and Main Protection</t>
  </si>
  <si>
    <t>3245797/09/08</t>
  </si>
  <si>
    <t>Hursthill 88/11kV SS  Bay 20 Hursthill 88/11kV SS  Bay Control and Backup Protection</t>
  </si>
  <si>
    <t>2792730/10/07</t>
  </si>
  <si>
    <t>Hursthill 88/11kV SS  Bay 21 Hursthill 88/11kV SS  Bay Control and Main Protection</t>
  </si>
  <si>
    <t>2792728/10/07</t>
  </si>
  <si>
    <t>Hursthill 88/11kV SS  Bay 1 Backup Protection</t>
  </si>
  <si>
    <t>Hursthill 88/11kV SS  Bay 19 Backup Protection</t>
  </si>
  <si>
    <t>Hursthill 88/11kV SS  Bay 3 Diff .Prot</t>
  </si>
  <si>
    <t>2784942/11/07</t>
  </si>
  <si>
    <t>Hursthill 88/11kV SS  Bay 14 Diff .Prot</t>
  </si>
  <si>
    <t>2784932/10/07</t>
  </si>
  <si>
    <t>Hursthill 88/11kV SS  Bay 16 Diff .Prot</t>
  </si>
  <si>
    <t>2784936/11/07</t>
  </si>
  <si>
    <t>Hursthill 88/11kV SS  Bay 17 Diff .Prot</t>
  </si>
  <si>
    <t>2784940/11/07</t>
  </si>
  <si>
    <t>162X Test blocks</t>
  </si>
  <si>
    <t>Scada I/o Module</t>
  </si>
  <si>
    <t>C264C01I1510002201001001110R00</t>
  </si>
  <si>
    <t>Satelite Syncronized Clock</t>
  </si>
  <si>
    <t>Sell</t>
  </si>
  <si>
    <t>SCL-2407</t>
  </si>
  <si>
    <t>Hursthill  88//11kV SS Control Room, Tele control  Panel</t>
  </si>
  <si>
    <t>Hursthill 88//11kV SS Control Room, Tele Control Panel</t>
  </si>
  <si>
    <t>Hursthill  88//11kV SS Control Room, Tele Control Panel</t>
  </si>
  <si>
    <t>Hursthill 88//11kV Control Room, Battery Charger</t>
  </si>
  <si>
    <t>1V11025N07</t>
  </si>
  <si>
    <t>07/6254/1</t>
  </si>
  <si>
    <t>07/6254/2</t>
  </si>
  <si>
    <t xml:space="preserve">Hursthill 88/11kV SS  SS Battery Room x169 Cells </t>
  </si>
  <si>
    <t>KL105P</t>
  </si>
  <si>
    <t>Hursthill 88/11kV SS  Transformer 4 Marshalling Kiosk</t>
  </si>
  <si>
    <t>Hursthill 88/11kV SS  Orlando 1  Marshalling Kiosk</t>
  </si>
  <si>
    <t>Hursthill 88/11kV SS  Orlando 2 Marshalling Kiosk</t>
  </si>
  <si>
    <t>Hursthill 88/11kV SS  Transformer 3 Marshalling Kiosk</t>
  </si>
  <si>
    <t>Hursthill 88/11kV SS  Transformer 2 Marshalling Kiosk</t>
  </si>
  <si>
    <t>Hursthill 88/11kV SS  Transformer 1 Marshalling Kiosk</t>
  </si>
  <si>
    <t>Rosebank 88//11kV Substation</t>
  </si>
  <si>
    <t>7 Bolton Road</t>
  </si>
  <si>
    <t>28°02'15.4" E</t>
  </si>
  <si>
    <t>26°08'56.2" S</t>
  </si>
  <si>
    <t>Rosebank  11kV SS Feeder Board 3, Incomer 3 (BAY 21)</t>
  </si>
  <si>
    <t>Rosebank  11kV SS Feeder Board 3 , Incomer 3 (BAY 22)</t>
  </si>
  <si>
    <t>3AC-BS/630-250/11</t>
  </si>
  <si>
    <t>C-RSBNK-FB3A-HYDEXT</t>
  </si>
  <si>
    <t>Rosebank  11kV SS Feeder Board 3 , Hyde Park Ext 5 Distr(BAY 23)</t>
  </si>
  <si>
    <t>C-RSBNK-FB3A-SAXNWD</t>
  </si>
  <si>
    <t>Rosebank  11kV SS Feeder Board 3, Saxonwold Distr(BAY 24)</t>
  </si>
  <si>
    <t>C-RSBNK-FB3A-HOLDY2</t>
  </si>
  <si>
    <t>Rosebank  11kV SS Feeder Board 3, Holiday In 2 (BAY 25)</t>
  </si>
  <si>
    <t>C-RSBNK-FB3A-MALLSB</t>
  </si>
  <si>
    <t>Rosebank  11kV SS Feeder Board 3, Killarney Mall StandBy (BAY 26)</t>
  </si>
  <si>
    <t>3AG1531-4</t>
  </si>
  <si>
    <t>C-RSBNK-FB3A-FRCKER</t>
  </si>
  <si>
    <t>Rosebank  11kV SS Feeder Board 3 , Fricker STR Dist(BAY 27)</t>
  </si>
  <si>
    <t>Rosebank  11kV SS Feeder Board 3, Spare(BAY 28)</t>
  </si>
  <si>
    <t xml:space="preserve">nothing </t>
  </si>
  <si>
    <t>Nothing</t>
  </si>
  <si>
    <t>Rosebank  11kV SS Feeder Board 3, Bus Section(BAY 29)</t>
  </si>
  <si>
    <t>Rosebank  11kV SS Feeder Board 3, Bus Section(BAY 30)</t>
  </si>
  <si>
    <t>C-RSBNK-FB3B-KLENML</t>
  </si>
  <si>
    <t>Rosebank  11kV SS Feeder Board 3 , Kilaney Mall (BAY 31)</t>
  </si>
  <si>
    <t>C-RSBNK-FB3B-HOLDY1</t>
  </si>
  <si>
    <t>Rosebank  11kV SS Feeder Board 3, Holiday Inn 1(BAY 32)</t>
  </si>
  <si>
    <t>Rosebank  11kV SS Feeder Board 3, Dunkeld Hyde Park (BAY 33)</t>
  </si>
  <si>
    <t>C-RSBNK-FB3B-PARKWD</t>
  </si>
  <si>
    <t>Rosebank  11kV SS Feeder Board 3, Parkwood Dist(BAY 34)</t>
  </si>
  <si>
    <t>C-RSBNK-FB3B-CHSTER</t>
  </si>
  <si>
    <t>Rosebank  11kV SS Feeder Board 3 , Chestea(BAY 35)</t>
  </si>
  <si>
    <t>Rosebank  11kV SS Feeder Board 3, Rosebank Standby(BAY 36)</t>
  </si>
  <si>
    <t>C-RSBNK-FB02-INTR03</t>
  </si>
  <si>
    <t>Rosebank  11kV SS Feeder Board 3, SB Interconnector  FB3 (BAY 37)</t>
  </si>
  <si>
    <t>18X1, 18X21, 18X3, 18X4 plus two ulabeled cales</t>
  </si>
  <si>
    <t>Rosebank  11kV SS Feeder Board 3, SB Interconnector  FB3 (BAY 38)</t>
  </si>
  <si>
    <t>Rosebank  11kV SS Feeder Board 3 killarney Mall Standby</t>
  </si>
  <si>
    <t xml:space="preserve">No Panel </t>
  </si>
  <si>
    <t>Rosebank  11kV SS Feeder Board 3, Hollyday inn (BAY 25)</t>
  </si>
  <si>
    <t>Rosebank  11kV SS Feeder Board 3, Killarney Mall (BAY 26)</t>
  </si>
  <si>
    <t>Rosebank  11kV SS Feeder Board 3 Fricker str(BAY 27)</t>
  </si>
  <si>
    <t>Rosebank  11kV SS Feeder Board 3, Bus Section (BAY 29)</t>
  </si>
  <si>
    <t>Rosebank  11kV SS Feeder Board 3 , Bus Section(BAY 30)</t>
  </si>
  <si>
    <t>Rosebank  11kV SS Feeder Board 3, Killerney Mall (BAY 31)</t>
  </si>
  <si>
    <t>Rosebank  11kV SS Feeder Board 3, Holiday Inn(BAY 32)</t>
  </si>
  <si>
    <t>C-RSBNK-FB3B-DKLHYD</t>
  </si>
  <si>
    <t>Rosebank  11kV SS Feeder Board 3 , Dunkeld Hyde ParkBAY 33)</t>
  </si>
  <si>
    <t>Rosebank  11kV SS Feeder Board 3, Parkwood(BAY 34)</t>
  </si>
  <si>
    <t>C-RSBNK-FB02-INTR04</t>
  </si>
  <si>
    <t>Rosebank  11kV SS Feeder Board 2, S8 Interconnector FB 3  (BAY 61)</t>
  </si>
  <si>
    <t>Rosebank  11kV SS Feeder Board 2, S8 Interconnector FB 3 (BAY 62)</t>
  </si>
  <si>
    <t>Rosebank  11kV SS Feeder Board 2 , Incomer 2(BAY 63)</t>
  </si>
  <si>
    <t>Rosebank  11kV SS Feeder Board 2 , Incomer 2(BAY 64)</t>
  </si>
  <si>
    <t>Rosebank  11kV SS Feeder Board 2 , Bus Section(BAY 65)</t>
  </si>
  <si>
    <t>Rosebank  11kV SS Feeder Board 2, Bus Section (BAY 66)</t>
  </si>
  <si>
    <t>Rosebank  11kV SS Feeder Board 2,  Blank Panel (BAY 67)</t>
  </si>
  <si>
    <t>C-RSBNK-FB2B-INTCFT</t>
  </si>
  <si>
    <t>Rosebank  11kV SS Feeder Board 2 , Interconnector Future(BAY 68)</t>
  </si>
  <si>
    <t>Rosebank  11kV SS Feeder Board 2, Interconnector Future(BAY 69)</t>
  </si>
  <si>
    <t>C-RSBNK-FB02-INTR01</t>
  </si>
  <si>
    <t>Rosebank  11kV SS Feeder Board 2, S8 Interconnector to FB1 (BAY 70)</t>
  </si>
  <si>
    <t>C-RSBNK-FB02-INTR02</t>
  </si>
  <si>
    <t>Rosebank  11kV SS Feeder Board 2, S8 Interconnector to FB 1 (BAY 71)</t>
  </si>
  <si>
    <t>Rosebank  11kV SS Feeder Board 2, S8 Interconnector to FB 4 (BAY 72)</t>
  </si>
  <si>
    <t>Rosebank  11kV SS Feeder Board 2, S8 Interconnector to FB 4 (BAY 73)</t>
  </si>
  <si>
    <t>Rosebank  11kV SS Feeder Board 4 (BAY 17)</t>
  </si>
  <si>
    <t>Rosebank  11kV SS Feeder Board 4 Transformer 4 (BAY 41)</t>
  </si>
  <si>
    <t>ZS1</t>
  </si>
  <si>
    <t>1VC1AL00020278</t>
  </si>
  <si>
    <t>1VZAF8321/211</t>
  </si>
  <si>
    <t>7x Cables</t>
  </si>
  <si>
    <t>Rosebank  11kV SS Feeder Board 4 , Dimension Data 3(BAY 42)</t>
  </si>
  <si>
    <t>1VC1AL00019901</t>
  </si>
  <si>
    <t>1VZAF8321/221</t>
  </si>
  <si>
    <t>C-RSBNK-FB4A-SPAR43</t>
  </si>
  <si>
    <t>Rosebank  11kV SS Feeder Board 4 , Spare Feeder(BAY 43)</t>
  </si>
  <si>
    <t>Name plate not vissible</t>
  </si>
  <si>
    <t>1VZAF8321/231</t>
  </si>
  <si>
    <t>C-RSBNK-FB4A-SPAR44</t>
  </si>
  <si>
    <t>Rosebank  11kV SS Feeder Board 4 Spare Feeder (BAY 44)</t>
  </si>
  <si>
    <t>1VC1AL00019851</t>
  </si>
  <si>
    <t>1VZAF8321/241</t>
  </si>
  <si>
    <t>C-RSBNK-FB4A-SPAR45</t>
  </si>
  <si>
    <t>Rosebank  11kV SS Feeder Board 4  Spare Feeder(BAY 45)</t>
  </si>
  <si>
    <t>Nameplate not vissible</t>
  </si>
  <si>
    <t>1VZAF8321/251</t>
  </si>
  <si>
    <t>C-RSBNK-FB4A-SPAR46</t>
  </si>
  <si>
    <t>Rosebank  11kV SS Feeder Board 4  Spare Feeder(BAY 46)</t>
  </si>
  <si>
    <t>1VC1AL00019850</t>
  </si>
  <si>
    <t>1VZAF8321/261</t>
  </si>
  <si>
    <t>C-RSBNK-FB4B-GLNHOV</t>
  </si>
  <si>
    <t>Rosebank  11kV SS Feeder Board 4 Glenhove (BAY 47)</t>
  </si>
  <si>
    <t>1VC1AL00019858</t>
  </si>
  <si>
    <t>1VZAF8321/271</t>
  </si>
  <si>
    <t>C-RSBNK-FB4A-STDBK01</t>
  </si>
  <si>
    <t>Rosebank  11kV SS Feeder Board 4 Standard Bank(BAY 48)</t>
  </si>
  <si>
    <t>1VC1AL00019872</t>
  </si>
  <si>
    <t>1VZAF8321/281</t>
  </si>
  <si>
    <t>Rosebank  11kV SS Feeder Board 4 Bus section(BAY 49)</t>
  </si>
  <si>
    <t>1VC1AL00020271</t>
  </si>
  <si>
    <t>1VZAF8321/291</t>
  </si>
  <si>
    <t>W205,W202,W207, No Labelling</t>
  </si>
  <si>
    <t>C-RSBNK-FB4A-RSBNKK</t>
  </si>
  <si>
    <t>Rosebank  11kV SS Feeder Board 4 Rosebank RD(BAY 49A)</t>
  </si>
  <si>
    <t>1VZAF8321/2101</t>
  </si>
  <si>
    <t>C-RSBNK-FB4B-DIMD02</t>
  </si>
  <si>
    <t>Rosebank  11kV SS Feeder Board 4 Dimension Data 2(BAY 51)</t>
  </si>
  <si>
    <t>1VC1AL00019913</t>
  </si>
  <si>
    <t>1VZAF8321/2111</t>
  </si>
  <si>
    <t>Rosebank  11kV SS Feeder Board 4, Dimension Data 3 (BAY 52)</t>
  </si>
  <si>
    <t>1VC1AL00019900</t>
  </si>
  <si>
    <t>1VZAF8321/2121</t>
  </si>
  <si>
    <t>Rosebank  11kV SS Feeder Board 4 Bulk Walter(BAY 53)</t>
  </si>
  <si>
    <t>1VZAF8321/2131</t>
  </si>
  <si>
    <t>Rosebank  11kV SS Feeder Board 4 Spare Feeder(BAY 54)</t>
  </si>
  <si>
    <t>1VZAF8321/2141</t>
  </si>
  <si>
    <t>Rosebank  11kV SS Feeder Board 4 Spare Feeder(BAY 55)</t>
  </si>
  <si>
    <t>1VZAF8321/2151</t>
  </si>
  <si>
    <t>Rosebank  11kV SS Feeder Board 4 Standard Bank 1 (BAY 56)</t>
  </si>
  <si>
    <t>1VC1AL00019979</t>
  </si>
  <si>
    <t>1VZAF8321/2161</t>
  </si>
  <si>
    <t>Rosebank  11kV SS Feeder Board 4 in Aipple (BAY 57)</t>
  </si>
  <si>
    <t>1VZAF8321/2171</t>
  </si>
  <si>
    <t>Rosebank  11kV SS Feeder Board 4 Remote Control (BAY 58)</t>
  </si>
  <si>
    <t>1VC1AL00020280</t>
  </si>
  <si>
    <t>1VZAF8321/2181</t>
  </si>
  <si>
    <t>Rosebank  11kV SS Feeder Board 4 Control Room(BAY 59)</t>
  </si>
  <si>
    <t>Rosebank  11kV SS Feeder Board 4 In Panel(BAY 60)</t>
  </si>
  <si>
    <t>Rosebank  11kV SS Feeder Board 4 interconnector (BAY 61)</t>
  </si>
  <si>
    <t>Rosebank 11kV Feeder Board 1 , Incomer 1(BAY1)</t>
  </si>
  <si>
    <t>Rosebank 11kV Feeder Board 1 , Incomer 1(BAY2)</t>
  </si>
  <si>
    <t>Rosebank 11kV Feeder Board 1 , Ripple control(BAY3)</t>
  </si>
  <si>
    <t>3AC-ANS/1250-350/1328</t>
  </si>
  <si>
    <t>C-RSBNK-FB1A-OXFORD</t>
  </si>
  <si>
    <t>Rosebank 11kV Feeder Board 1 , Oxford Road(BAY4)</t>
  </si>
  <si>
    <t>Rosebank 11kV Feeder Board 1 , Hyde Park(BAY5)</t>
  </si>
  <si>
    <t>C-RSBNK-FB1A-BATHAV</t>
  </si>
  <si>
    <t>Rosebank 11kV Feeder Board 1 , Bath Avenue Distr(BAY6)</t>
  </si>
  <si>
    <t>C-RSBNK-FB1A-BOMPSF</t>
  </si>
  <si>
    <t>Rosebank 11kV Feeder Board 1 , Bompas/ Federation(BAY7)</t>
  </si>
  <si>
    <t>Rosebank 11kV Feeder Board 1, The Mall (BAY8)</t>
  </si>
  <si>
    <t>Rosebank 11kV Feeder Board 1 , Bus Section(BAY9)</t>
  </si>
  <si>
    <t>Rosebank 11kV Feeder Board 1 , Bus Section(BAY10)</t>
  </si>
  <si>
    <t>Rosebank 11kV Feeder Board 1 , The Mall 2(BAY11)</t>
  </si>
  <si>
    <t>C-RSBNK-FB1B-CHRSTP</t>
  </si>
  <si>
    <t>Rosebank 11kV Feeder Board 1 , Christopherson(BAY12)</t>
  </si>
  <si>
    <t>C-RSBNK-FB1B-STURDE</t>
  </si>
  <si>
    <t>Rosebank 11kV Feeder Board 1 , Sturdee Dist(BAY13)</t>
  </si>
  <si>
    <t>C-RSBNK-FB1B-CRADCK</t>
  </si>
  <si>
    <t>Rosebank 11kV Feeder Board 1 , Crackdock (BAY14)</t>
  </si>
  <si>
    <t>C-RSBNK-FB1B-KEYSAV</t>
  </si>
  <si>
    <t>Rosebank 11kV Feeder Board 1 , Keys Avenue(BAY15)</t>
  </si>
  <si>
    <t>Rosebank 11kV Feeder Board 1 , Dunkeld(BAY16)</t>
  </si>
  <si>
    <t>Rosebank 11kV Feeder Board 1 , S8 Interconnector(BAY17)</t>
  </si>
  <si>
    <t>Rosebank 11kV Feeder Board 1 , S8 Interconnector (BAY18)</t>
  </si>
  <si>
    <t>Rosebank 88kV GIS  (124)</t>
  </si>
  <si>
    <t>230kV</t>
  </si>
  <si>
    <t>Rosebank 88kV GIS(224)</t>
  </si>
  <si>
    <t>Rosebank  88kV Delta 4  line Isolators(124)</t>
  </si>
  <si>
    <t>Rosebank  88kV Delta 4  line IsolatorsLine Earth(124)</t>
  </si>
  <si>
    <t>Rosebank 88kV Kelvin 1  line Isolator(124)</t>
  </si>
  <si>
    <t>Rosebank  88kV Kelvin 1  line Isolators Line Earth(124)</t>
  </si>
  <si>
    <t>Rosebank  88kV Bus Section isolators(124)</t>
  </si>
  <si>
    <t>Rosebank  88kV Bus Section isolators Line Earth(124)</t>
  </si>
  <si>
    <t>Rosebank  88kV Transformer 1 Isolators(124)</t>
  </si>
  <si>
    <t>Rosebank  88kV Transformer 1 Isolators Line Switch(124)</t>
  </si>
  <si>
    <t>Rosebank  88kV Transformer 2 Isolators(124)</t>
  </si>
  <si>
    <t>Rosebank  88kV Transformer 2 Isolators  Line Switch(124)</t>
  </si>
  <si>
    <t>Rosebank 88kV Rosebank 1 Isolator(124)</t>
  </si>
  <si>
    <t>Rosebank  88kV Rosebank 1 Isolator Line Switch(124)</t>
  </si>
  <si>
    <t>Rosebank  88kV Delta 4  line IsolatorsLine Earth(224)</t>
  </si>
  <si>
    <t>Rosebank  88kV Delta 4  line Isolators(224)</t>
  </si>
  <si>
    <t>Rosebank  88kV Kelvin 1  line Isolators(224)</t>
  </si>
  <si>
    <t>Rosebank  88kV Kelvin 1  line Isolators Line Earth(224)</t>
  </si>
  <si>
    <t>Rosebank  88kV Bus Section isolators(224)</t>
  </si>
  <si>
    <t>Rosebank  88kV Bus Section isolators Line Earth(224)</t>
  </si>
  <si>
    <t>Rosebank  88kV Transformer 2 Isolators  Line Switch(224)</t>
  </si>
  <si>
    <t>Rosebank  88kV Transformer 1 Isolators(224)</t>
  </si>
  <si>
    <t>Rosebank  88kV Transformer 2 Isolators(224)</t>
  </si>
  <si>
    <t>Rosebank  88kV Rosebank 1 Isolators(224)</t>
  </si>
  <si>
    <t>Rosebank  88kV Rosebank 1 Isolators Line Earth(224)</t>
  </si>
  <si>
    <t>Rosebank 11kV Standby Transformer 2 insulators  X6</t>
  </si>
  <si>
    <t>Rosebank 11kV Standby Transformer 4 insulators  X10</t>
  </si>
  <si>
    <t>Rosebank 11kV Standby Transformer 3 insulators  X10</t>
  </si>
  <si>
    <t>Rosebank 11kV Standby Transformer 1 insulators  X10</t>
  </si>
  <si>
    <t>88kV Isolator unit 2 (229) X2</t>
  </si>
  <si>
    <t>Control panel</t>
  </si>
  <si>
    <t>Rosebank 11kV Standby Transformer 3 Marshalling Kiosk</t>
  </si>
  <si>
    <t>Rosebank 11kV Standby Transformer 4 Surge Arrestor  X3</t>
  </si>
  <si>
    <t>Rosebank 11kV Transformer 3 Surge Arrestor  X3</t>
  </si>
  <si>
    <t>Rosebank 11kV Transformer 1 Surge Arrestor  X3</t>
  </si>
  <si>
    <t>Rosebank 11kV Feeder Board 2, Ripple control</t>
  </si>
  <si>
    <t>Rosebank 11kV Feeder Board 1, Ripple control</t>
  </si>
  <si>
    <t>C-RSBNK-TR01</t>
  </si>
  <si>
    <t>Rosebank 45MVA, 88/11kV, TRF Bay 1</t>
  </si>
  <si>
    <t>C-RSBNK-TR02</t>
  </si>
  <si>
    <t>Rosebank 45MVA, 88/11kV, TRF Bay 2</t>
  </si>
  <si>
    <t>ABB Tech</t>
  </si>
  <si>
    <t>C-RSBNK-TR03</t>
  </si>
  <si>
    <t>Rosebank 45MVA, 88/11kV, TRF Bay 3</t>
  </si>
  <si>
    <t>C-RSBNK-TR04</t>
  </si>
  <si>
    <t>Rosebank 45MVA, 88/11kV, TRF Bay 4</t>
  </si>
  <si>
    <t>1ZSC8675115</t>
  </si>
  <si>
    <t>Rosebank 88/11kV SS Tap Changer Bay 1</t>
  </si>
  <si>
    <t>Not in the Template</t>
  </si>
  <si>
    <t>Rosebank 88/11kV SS Tap Changer Bay 2</t>
  </si>
  <si>
    <t>V111Y350</t>
  </si>
  <si>
    <t>Rosebank 88/11kV SS Tap Changer Bay 3</t>
  </si>
  <si>
    <t>650/500</t>
  </si>
  <si>
    <t>Rosebank 88/11kV SS Tap Changer Bay 4</t>
  </si>
  <si>
    <t>Rosebank 88/11kV SS INCOMER 1</t>
  </si>
  <si>
    <t>Rosebank 88/11kV SS INCOMER 2</t>
  </si>
  <si>
    <t>Rosebank 88/11kV SS TRANSFORMER 1</t>
  </si>
  <si>
    <t xml:space="preserve">Rosebank 88/11kV SS Feeder Effort </t>
  </si>
  <si>
    <t>CAF11YF248</t>
  </si>
  <si>
    <t>CAF11YF249</t>
  </si>
  <si>
    <t>CAF11YF250</t>
  </si>
  <si>
    <t>CAF11YF251</t>
  </si>
  <si>
    <t>CAF11YF252</t>
  </si>
  <si>
    <t>CAF11YF253</t>
  </si>
  <si>
    <t>CAF11YF254</t>
  </si>
  <si>
    <t>CAF11YF255</t>
  </si>
  <si>
    <t>CAF11YF256</t>
  </si>
  <si>
    <t>CAF11YF257</t>
  </si>
  <si>
    <t>CAF11YF258</t>
  </si>
  <si>
    <t>Rosebank 88/11kV SS Overcurrent and E/F Protection</t>
  </si>
  <si>
    <t>Rosebank 88/11kV SS Diff Protectrion Relay</t>
  </si>
  <si>
    <t>7SR1813-1MC77-0CA0-BB</t>
  </si>
  <si>
    <t>GF1809512591</t>
  </si>
  <si>
    <t>GF1805522676</t>
  </si>
  <si>
    <t>3182656/06/08</t>
  </si>
  <si>
    <t>3182657/06/08</t>
  </si>
  <si>
    <t>GF1805522620</t>
  </si>
  <si>
    <t>3182654/06/08</t>
  </si>
  <si>
    <t>3369335/03/09</t>
  </si>
  <si>
    <t xml:space="preserve">Rosebank 88/11kV SS Feederboard 1  </t>
  </si>
  <si>
    <t xml:space="preserve">Rosebank 88/11kV SS Interconnector </t>
  </si>
  <si>
    <t>Rosebank 88/11kV SS Overcurrent Protection Relay</t>
  </si>
  <si>
    <t>Rosebank 88/11kV SS Circulating Current Relay 2</t>
  </si>
  <si>
    <t>083876J</t>
  </si>
  <si>
    <t>Rosebank 88/11kV SS Differential Relay</t>
  </si>
  <si>
    <t>083872J</t>
  </si>
  <si>
    <t>Rosebank 88/11kV SS Auto Reclose Relay</t>
  </si>
  <si>
    <t>083861J</t>
  </si>
  <si>
    <t>no ratings</t>
  </si>
  <si>
    <t>Rosebank 88/11kV SS Circulating Current Relay</t>
  </si>
  <si>
    <t>CAG34AF573</t>
  </si>
  <si>
    <t>083873J</t>
  </si>
  <si>
    <t>Rosebank 88/11kV SS Ints Relay</t>
  </si>
  <si>
    <t>VAJY11BF2203DA</t>
  </si>
  <si>
    <t>921418G</t>
  </si>
  <si>
    <t>Rosebank 88/11kV SS Panel  Incommer 1</t>
  </si>
  <si>
    <t xml:space="preserve">AREVA </t>
  </si>
  <si>
    <t xml:space="preserve">Rosebank 88/11kV SS Lockout 1 </t>
  </si>
  <si>
    <t>037624H</t>
  </si>
  <si>
    <t>Rosebank 88/11kV SS Intertrip Send Relay</t>
  </si>
  <si>
    <t>083853J</t>
  </si>
  <si>
    <t>Rosebank 88/11kV SS Lockout 2 Relay</t>
  </si>
  <si>
    <t>921391G</t>
  </si>
  <si>
    <t>Rosebank 88/11kV SS Intertrip Receive Relay</t>
  </si>
  <si>
    <t>102991H</t>
  </si>
  <si>
    <t>083860J</t>
  </si>
  <si>
    <t>083868J</t>
  </si>
  <si>
    <t>Rosebank 88/11kV SS Restricted E/F Relay</t>
  </si>
  <si>
    <t>083849J</t>
  </si>
  <si>
    <t>Rosebank 88/11kV SS Feederboard 3</t>
  </si>
  <si>
    <t>083878J</t>
  </si>
  <si>
    <t>Rosebank 88/11kV SSDifferential Relay</t>
  </si>
  <si>
    <t>083864J</t>
  </si>
  <si>
    <t>083859J</t>
  </si>
  <si>
    <t>083874J</t>
  </si>
  <si>
    <t>037634H</t>
  </si>
  <si>
    <t>Rosebank 88/11kV SS Panel  Incommer 3</t>
  </si>
  <si>
    <t>037616H</t>
  </si>
  <si>
    <t>078616J</t>
  </si>
  <si>
    <t>921423G</t>
  </si>
  <si>
    <t>083856J</t>
  </si>
  <si>
    <t>083858J</t>
  </si>
  <si>
    <t>078705J</t>
  </si>
  <si>
    <t>078615J</t>
  </si>
  <si>
    <t>Rosebank 88/11kV SS Voltage Regulating</t>
  </si>
  <si>
    <t>Rosebank 88/11kV SS Transformer Fault Trip, Cable Pressure</t>
  </si>
  <si>
    <t>Rosebank 88/11kV SS Transformer Fault Trip, Auxiliary</t>
  </si>
  <si>
    <t>Rosebank 88/11kV SS Earth Fault and Neutral Earth</t>
  </si>
  <si>
    <t>921105G</t>
  </si>
  <si>
    <t>849052H</t>
  </si>
  <si>
    <t>921101G</t>
  </si>
  <si>
    <t>Rosebank 88/11kV SS 11kV SandBy Board</t>
  </si>
  <si>
    <t>Rosebank 88/11kV SS NO Name Relay</t>
  </si>
  <si>
    <t>158604Y</t>
  </si>
  <si>
    <t>220423Y</t>
  </si>
  <si>
    <t>259926A</t>
  </si>
  <si>
    <t>259927A</t>
  </si>
  <si>
    <t>Rosebank 88/11kV SS Bay Controller  O/C &amp; EF Protection</t>
  </si>
  <si>
    <t>BF0812093353</t>
  </si>
  <si>
    <t>BF0809108613</t>
  </si>
  <si>
    <t>BF0809108612</t>
  </si>
  <si>
    <t xml:space="preserve">Rosebank 88/11kV SS Restricted E/F </t>
  </si>
  <si>
    <t>7VH6000-0EA20-1AA0/CC</t>
  </si>
  <si>
    <t>BF0409042658</t>
  </si>
  <si>
    <t>3182653/06/08</t>
  </si>
  <si>
    <t>Rosebank 88/11kV SS Rosebank 88/11kV SS Feeder E/F Protection</t>
  </si>
  <si>
    <t>CAF11YF24A</t>
  </si>
  <si>
    <t>Rosebank 88/11kV SS Feeder E/F Protection</t>
  </si>
  <si>
    <t>Telecontrol Junction Cubicle</t>
  </si>
  <si>
    <t>No name Plate</t>
  </si>
  <si>
    <t>8 Bolton Road</t>
  </si>
  <si>
    <t>Telecontrol Panel</t>
  </si>
  <si>
    <t>9 Bolton Road</t>
  </si>
  <si>
    <t>Pilot Board</t>
  </si>
  <si>
    <t>Rosebank 88//11kV  Battery Charger</t>
  </si>
  <si>
    <t>11/1645</t>
  </si>
  <si>
    <t>Repalcement Costs (Rands)</t>
  </si>
  <si>
    <t>Pennyville 88/11kV SS</t>
  </si>
  <si>
    <t>N17 Next To Mine Dump</t>
  </si>
  <si>
    <t>27°56'51.3" E</t>
  </si>
  <si>
    <t>26°13'09.0" S</t>
  </si>
  <si>
    <t>C-PENNY-FB1A-TRFF01</t>
  </si>
  <si>
    <t>Pennyville 88/11kV SS Feeder Board 1, Circuit Breakers, Incomer Transformer No:1 (Bay 1)</t>
  </si>
  <si>
    <t>9631/2008</t>
  </si>
  <si>
    <t>101,102,103,104,105,106,106,907.</t>
  </si>
  <si>
    <t>Couldn’t access breaker, thus on the panel serial we took the breakers</t>
  </si>
  <si>
    <t>C-PENNY-FB1A-NRDG01</t>
  </si>
  <si>
    <t>Pennyville 88/11kV SS Feeder Board 1, Circuit Breakers, Noordgisig 1 (Bay 2)</t>
  </si>
  <si>
    <t>9638/2008</t>
  </si>
  <si>
    <t>9632/2008</t>
  </si>
  <si>
    <t>201,202,203</t>
  </si>
  <si>
    <t>Couldn’t access breaker</t>
  </si>
  <si>
    <t>C-PENNY-FB1A-NRDG02</t>
  </si>
  <si>
    <t>Pennyville 88/11kV SS Feeder Board 1, Circuit Breakers, Noordgisig 2 (Bay 3)</t>
  </si>
  <si>
    <t>9636/2008</t>
  </si>
  <si>
    <t>9633/2008</t>
  </si>
  <si>
    <t>301,302,303</t>
  </si>
  <si>
    <t>C-PENNY-FB1A-PENNYV</t>
  </si>
  <si>
    <t>Pennyville 88/11kV SS Feeder Board 1, Circuit Breakers, Pennyville (Bay 4)</t>
  </si>
  <si>
    <t>9640/2008</t>
  </si>
  <si>
    <t>9634/2008</t>
  </si>
  <si>
    <t>401,402,403</t>
  </si>
  <si>
    <t>C-PENNY-FB1A-SPAR05</t>
  </si>
  <si>
    <t>Pennyville 88/11kV SS Feeder Board 1, Circuit Breakers, Feeder 4(Bay 5)</t>
  </si>
  <si>
    <t>9635/2008</t>
  </si>
  <si>
    <t>501,502,503</t>
  </si>
  <si>
    <t>C-PENNY-FB1A-SPAR06</t>
  </si>
  <si>
    <t>Pennyville 88/11kV SS Feeder Board 1, Circuit Breakers, Feeder 5(Bay 6)</t>
  </si>
  <si>
    <t>601,602,603</t>
  </si>
  <si>
    <t>C-PENNY-FB1B-SPAR07</t>
  </si>
  <si>
    <t>Pennyville 88/11kV SS Feeder Board 1, Circuit Breakers, Feeder 6(Bay 7)</t>
  </si>
  <si>
    <t>9637/2008</t>
  </si>
  <si>
    <t>701,702,703</t>
  </si>
  <si>
    <t>C-PENNY-FB1B-SPAR08</t>
  </si>
  <si>
    <t>Pennyville 88/11kV SS Feeder Board 1, Circuit Breakers, Feeder 7(Bay 8)</t>
  </si>
  <si>
    <t>801,802,803</t>
  </si>
  <si>
    <t>Pennyville 88/11kV SS Feeder Board 1, Circuit Breakers, Bussection (Bay 9)</t>
  </si>
  <si>
    <t>SBV3E/2500-40-S</t>
  </si>
  <si>
    <t>9647/2008</t>
  </si>
  <si>
    <t>9639/2008</t>
  </si>
  <si>
    <t>901,902,903,904,905,906</t>
  </si>
  <si>
    <t>Pennyville 88/11kV SS Feeder Board 1, Circuit Breakers, Feeder 9(Bay 10)</t>
  </si>
  <si>
    <t>1001,1002,1003</t>
  </si>
  <si>
    <t>Pennyville 88/11kV SS Feeder Board 1, Circuit Breakers, Feeder 10(Bay 11)</t>
  </si>
  <si>
    <t>9641/2008</t>
  </si>
  <si>
    <t>1101,1102,1103</t>
  </si>
  <si>
    <t>C-PENNY-FB1B-SPAR10</t>
  </si>
  <si>
    <t>Pennyville 88/11kV SS Feeder Board 1, Circuit Breakers, Feeder 11(Bay12)</t>
  </si>
  <si>
    <t>9642/2008</t>
  </si>
  <si>
    <t>1201,1202,1203</t>
  </si>
  <si>
    <t>C-PENNY-FB1B-SPAR11kV</t>
  </si>
  <si>
    <t>Pennyville 88/11kV SS Feeder Board 1, Circuit Breakers, Feeder 12(Bay13)</t>
  </si>
  <si>
    <t>9643/2008</t>
  </si>
  <si>
    <t>1301,1302,1303</t>
  </si>
  <si>
    <t>Pennyville 88/11kV SS Feeder Board 1, Circuit Breakers, Feeder 13(Bay14)</t>
  </si>
  <si>
    <t>9644/2008</t>
  </si>
  <si>
    <t>1401,1402,1403</t>
  </si>
  <si>
    <t>Pennyville 88/11kV SS Feeder Board 1, Circuit Breakers, Feeder 14(Bay 15)</t>
  </si>
  <si>
    <t>9645/2008</t>
  </si>
  <si>
    <t>1501,1502,1503</t>
  </si>
  <si>
    <t>Pennyville 88/11kV SS Feeder Board 1, Circuit Breakers, Feeder 15(Bay 16)</t>
  </si>
  <si>
    <t>9646/2008</t>
  </si>
  <si>
    <t>1601,1602,1603</t>
  </si>
  <si>
    <t>Pennyville 88/11kV SS Feeder Board 2, Circuit Breakers, Bussection (Bay 17)</t>
  </si>
  <si>
    <t>SBV3E/800-25-S</t>
  </si>
  <si>
    <t>1701,1702,1703,106,908</t>
  </si>
  <si>
    <t>C-PENNY-FB02-INCM02</t>
  </si>
  <si>
    <t>Pennyville 88/11kV SS Feeder Board 2, Circuit Breakers, INC Transformer 2 (Bay18)</t>
  </si>
  <si>
    <t>SBV3E/800-25-S10</t>
  </si>
  <si>
    <t>9648/2008</t>
  </si>
  <si>
    <t>1801,1802,1803,1804,1805,1704</t>
  </si>
  <si>
    <t>Pennyville 88/11kV SS, 88kV Transformer 1 Circuit Breaker(105)</t>
  </si>
  <si>
    <t>07/35102247</t>
  </si>
  <si>
    <t xml:space="preserve">Pennyville 88/11kV SS, 88kV Transformer 1 Incomer 1 isolator (104) </t>
  </si>
  <si>
    <t>03/14141</t>
  </si>
  <si>
    <t>Pennyville 88/11kV SS, 88kV Transformer 1 Incomer 1 isolator (104) Earth Switch</t>
  </si>
  <si>
    <t xml:space="preserve">Pennyville 88/11kV SS, 88kV Busbar Incomer 1 isolator (204) </t>
  </si>
  <si>
    <t>03/14142</t>
  </si>
  <si>
    <t>Pennyville 88/11kV SS, 88kV BusbarIncomer 1 isolator (204) Earth Switch</t>
  </si>
  <si>
    <t>Pennyville 88/11kV SS, 88kV Incomer 1 Circuit Breaker(205)</t>
  </si>
  <si>
    <t>08/35103736</t>
  </si>
  <si>
    <t xml:space="preserve">Pennyville 88/11kV SS, 88kV Incomer 1 Line isolator (203) </t>
  </si>
  <si>
    <t>03/14148</t>
  </si>
  <si>
    <t>Pennyville 88/11kV SS, 88kV Incomer 1 Line isolator (201) Earth Switch</t>
  </si>
  <si>
    <t>Pennyville 88/11kV SS, 88kV Transformer 2 Circuit Breaker(405)</t>
  </si>
  <si>
    <t>07/35102248</t>
  </si>
  <si>
    <t xml:space="preserve">Pennyville 88/11kV SS, 88kV Transformer 2 Incomer 2 isolator (404) </t>
  </si>
  <si>
    <t>03/14145</t>
  </si>
  <si>
    <t>Pennyville 88/11kV SS, 88kV Transformer 1 Incomer 1 isolator (404) Earth Switch</t>
  </si>
  <si>
    <t xml:space="preserve">Pennyville 88/11kV SS, 88kV Busbar Incomer 2 isolator (604) </t>
  </si>
  <si>
    <t>03/14139</t>
  </si>
  <si>
    <t>Pennyville 88/11kV SS, 88kV BusbarIncomer 2 isolator (604) Earth Switch</t>
  </si>
  <si>
    <t>Pennyville 88/11kV SS, 88kV Incomer 2 Circuit Breaker(605)</t>
  </si>
  <si>
    <t>07/35102249</t>
  </si>
  <si>
    <t xml:space="preserve">Pennyville 88/11kV SS, 88kV Incomer 2 Line isolator (603) </t>
  </si>
  <si>
    <t>03/14147</t>
  </si>
  <si>
    <t>Pennyville 88/11kV SS, 88kV Incomer 2 Line isolator (601) Earth Switch</t>
  </si>
  <si>
    <t xml:space="preserve">Pennyville 88/11kV SS, 88kV Busbar South isolator(B) (228) </t>
  </si>
  <si>
    <t>Pennyville 88/11kV SS, 88kVBusbar South isolator (228) Earth Switch</t>
  </si>
  <si>
    <t>Pennyville 88/11kV SS, 88kV Busbar South Circuit Breaker(220)</t>
  </si>
  <si>
    <t>07/35102246</t>
  </si>
  <si>
    <t xml:space="preserve">Pennyville 88/11kV SS, 88kV Busbar South isolator(A) (224) </t>
  </si>
  <si>
    <t>03/14143</t>
  </si>
  <si>
    <t>Pennyville 88/11kV SS, 88kVBusbar South isolator (224) Earth Switch</t>
  </si>
  <si>
    <t xml:space="preserve">Pennyville 88/11kV SS, 88kV Busbar North isolator(B) (128) </t>
  </si>
  <si>
    <t>03/14144</t>
  </si>
  <si>
    <t>Pennyville 88/11kV SS, 88kVBusbar North isolator (224) Earth Switch</t>
  </si>
  <si>
    <t>Pennyville 88/11kV SS, 88kV Busbar North Circuit Breaker(120)</t>
  </si>
  <si>
    <t>07/35102245</t>
  </si>
  <si>
    <t xml:space="preserve">Pennyville 88/11kV SS, 88kV Busbar North(A) isolator(B) (124) </t>
  </si>
  <si>
    <t>Pennyville 88/11kV SS, 88kVBusbar North isolator (124) Earth Switch</t>
  </si>
  <si>
    <t>C-PENNY-TR01</t>
  </si>
  <si>
    <t>Pennyville 45MVA 88/11kV SS, TRF Bay 1</t>
  </si>
  <si>
    <t>HT1731</t>
  </si>
  <si>
    <t>C-PENNY-TR02</t>
  </si>
  <si>
    <t>Pennyville 45MVA 88/11kV SS, TRF Bay 2</t>
  </si>
  <si>
    <t>Pennyville SS, 200kVA, AUX TRF, Bay 1, 11kV/400V</t>
  </si>
  <si>
    <t>53023/01/001</t>
  </si>
  <si>
    <t>Pennyville SS, 200kVA, AUX TRF, Bay 2, 11kV/400V</t>
  </si>
  <si>
    <t>53023/01/002</t>
  </si>
  <si>
    <t>88kV Busbar South VTs</t>
  </si>
  <si>
    <t>88kV Busbar North VTs</t>
  </si>
  <si>
    <t xml:space="preserve">88kV Busbar South Isolator(B) 88kV CTs </t>
  </si>
  <si>
    <t xml:space="preserve">88kV Transformer 1 88kV CTs </t>
  </si>
  <si>
    <t xml:space="preserve">88kV Incomer 1 88kV CTs </t>
  </si>
  <si>
    <t xml:space="preserve">88kV Transformer 2 88kV CTs </t>
  </si>
  <si>
    <t xml:space="preserve">88kV Busbar North Isolator(B) 88kV CTs </t>
  </si>
  <si>
    <t xml:space="preserve">88kV Incomer 2 88kV CTs </t>
  </si>
  <si>
    <t>88kV Srge Ar (Transformer 1) x3</t>
  </si>
  <si>
    <t>88kV Srge Ar (Transformer 2) x3</t>
  </si>
  <si>
    <t>88kV Srge Ar (Incomer 1) x3</t>
  </si>
  <si>
    <t>88kV Srge Ar (Incomer 2) x3</t>
  </si>
  <si>
    <t>88kV Transformer 1 Insulators X14</t>
  </si>
  <si>
    <t>88kV Incomer 1 Insulators  X39</t>
  </si>
  <si>
    <t>88kV Transformer 2 Insulators X14</t>
  </si>
  <si>
    <t>88kV Incomer 2 Insulators  X39</t>
  </si>
  <si>
    <t>88kV Bussection Insulators  X65</t>
  </si>
  <si>
    <t>Pennyville SS Tap Changer Bay 1</t>
  </si>
  <si>
    <t>Pennyville SS Tap Changer Bay 2</t>
  </si>
  <si>
    <t>Pennyville  SS Tap Changer Bay 3</t>
  </si>
  <si>
    <t>Pennyville 88/11kV SS, 88kV Incomer 1. FDR1 &amp; FDR2,Incomer bay Control &amp; Main Protection (Bay 1)</t>
  </si>
  <si>
    <t>Pennyville 88/11kV SS, 88kV Incomer 1. FDR1 &amp; FDR2,Feeder bay Control &amp;Prot (Bay 2)</t>
  </si>
  <si>
    <t>Pennyville 88/11kV SS, 88kV Incomer 1. FDR1 &amp; FDR2,Feeder bay Control &amp;Prot (Bay 3)</t>
  </si>
  <si>
    <t>Pennyville 88/11kV SS, 88kV Incomer 1. FDR1 &amp; FDR2, Backup Protection (Bay 1)</t>
  </si>
  <si>
    <t>Pennyville 88/11kV SS, 88kV  FDR14, B/S2 &amp; INC2 ,Incomer bay Control &amp; Main Protection (Bay 16)</t>
  </si>
  <si>
    <t>Pennyville 88/11kV SS, 88kV   FDR14, B/S2 &amp; INC2. FDR1 &amp; FDR2,Feeder bay Control &amp;Prot (Bay 17)</t>
  </si>
  <si>
    <t>Pennyville 88/11kV SS, 88kV   FDR14, B/S2 &amp; INC2. FDR1 &amp; FDR2,Feeder bay Control &amp;Prot (Bay 18)</t>
  </si>
  <si>
    <t>Pennyville 88/11kV SS, 88kV  FDR14, B/S2 &amp; INC2. FDR1 &amp; FDR2, Backup Protection (Bay 18)</t>
  </si>
  <si>
    <t>Pennyville 88/11kV SS, 88kV  FDR3, FDR4 &amp; FDR5, Feeder bay Control  (Bay 4)</t>
  </si>
  <si>
    <t>Pennyville 88/11kV SS, 88kV  FDR3, FDR4 &amp; FDR5,Feeder bay Control &amp;Prot (Bay 5)</t>
  </si>
  <si>
    <t>Pennyville 88/11kV SS, 88kV  FDR3, FDR4 &amp; FDR5,Feeder bay Control &amp;Prot (Bay 6)</t>
  </si>
  <si>
    <t>Pennyville 88/11kV SS, 88kV  FDR6, FDR7 &amp; B/S1, Feeder bay Control  (Bay 7)</t>
  </si>
  <si>
    <t>Pennyville 88/11kV SS, 88kV    FDR6, FDR7 &amp; B/S1,Feeder bay Control &amp;Prot (Bay 8)</t>
  </si>
  <si>
    <t>Pennyville 88/11kV SS, 88kV    FDR6, FDR7 &amp; B/S1,Feeder bay Control &amp;Prot (Bay 9)</t>
  </si>
  <si>
    <t>Pennyville 88/11kV SS, 88kV  FDR8, FDR9 &amp; FDR10, Feeder bay Control  (Bay 10)</t>
  </si>
  <si>
    <t>Pennyville 88/11kV SS, 88kV     FDR8, FDR9 &amp; FDR10,Feeder bay Control &amp;Prot (Bay 11)</t>
  </si>
  <si>
    <t>Pennyville 88/11kV SS, 88kV     FDR8, FDR9 &amp; FDR10,Feeder bay Control &amp;Prot (Bay 12)</t>
  </si>
  <si>
    <t>Pennyville 88/11kV SS, 88kV  FDR11, FDR12 &amp; FDR13, Feeder bay Control  (Bay 16)</t>
  </si>
  <si>
    <t>Pennyville 88/11kV SS, 88kV     FDR11, FDR12 &amp; FDR13,Feeder bay Control &amp;Prot (Bay 17)</t>
  </si>
  <si>
    <t>Pennyville 88/11kV SS, 88kV     FDR11, FDR12 &amp; FDR13,Feeder bay Control &amp;Prot (Bay 18)</t>
  </si>
  <si>
    <t>Pennyville 88/11kV SS, 88kV     Transformer 1 ,Transformer bay Control &amp;Prot (Bay 1)</t>
  </si>
  <si>
    <t>Pennyville 88/11kV SS, 88kV     Transformer 1 ,AVR (Bay 1)</t>
  </si>
  <si>
    <t>Pennyville 88/11kV SS, 88kV     Transformer 1 ,TRF DifF/ REF / Protection (Bay 1)</t>
  </si>
  <si>
    <t>Pennyville 88/11kV SS, 88kV     Transformer 1 ,Lockout (Bay 1)</t>
  </si>
  <si>
    <t>120424/1</t>
  </si>
  <si>
    <t>Pennyville 88/11kV SS, 88kV     Transformer 2 ,Transformer bay Control &amp;Prot (Bay 1)</t>
  </si>
  <si>
    <t>Pennyville 88/11kV SS, 88kV     Transformer 2 ,AVR (Bay 1)</t>
  </si>
  <si>
    <t>Pennyville 88/11kV SS, 88kV     Transformer 2 ,TRF DifF/ REF / Protection (Bay 1)</t>
  </si>
  <si>
    <t>Pennyville 88/11kV SS, 88kV     Transformer 2 ,Lockout (Bay 1)</t>
  </si>
  <si>
    <t>120424/2</t>
  </si>
  <si>
    <t>Pennyville 88/11kV SS, 88kV     Incommer 1 ,Incomer bay control  &amp;Prot (Bay 2)</t>
  </si>
  <si>
    <t>Pennyville 88/11kV SS, 88kV     Incommer 1 ,Line Differential &amp; Distance Prot (Bay 2)</t>
  </si>
  <si>
    <t>Pennyville 88/11kV SS, 88kV     Incommer 2 ,Incomer bay control  &amp;Prot (Bay 6)</t>
  </si>
  <si>
    <t>Pennyville 88/11kV SS, 88kV     Incommer 2 ,Line Differential &amp; Distance Prot (Bay 6)</t>
  </si>
  <si>
    <t>Pennyville 88/11kV SS, 88kV     Bus Section 1 ,Bussection Bay Control &amp; Prot (Bay 3)</t>
  </si>
  <si>
    <t>Pennyville 88/11kV SS, 88kV     Bus Section 2 ,Bussection Bay Control &amp; Prot (Bay 5)</t>
  </si>
  <si>
    <t>Pennyville 88/11kV SS, 88kV  Bus Section Protection,  Red Phase 88kV Bus protection</t>
  </si>
  <si>
    <t xml:space="preserve">Pennyville 88/11kV SS, 88kV  Bus Section Protection White Phase 88kV Bus Protection </t>
  </si>
  <si>
    <t>Pennyville 88/11kV SS, 88kV   Bus Section Protection  Blue phase 88kV Bus Protection</t>
  </si>
  <si>
    <t>Pennyville 88/11kV SS, 88kV Scada and Communication Panel ,Scad and Comms For Computer</t>
  </si>
  <si>
    <t>Pennyville 88/11kV SS, 88kV Scada and Communication Panel ,EO Box 1</t>
  </si>
  <si>
    <t>Pennyville 88/11kV SS, 88kV Scada and Communication Panel ,EO Box 2</t>
  </si>
  <si>
    <t>Pennyville 88/11kV SS Transformer 1 Marshalling Kiosk</t>
  </si>
  <si>
    <t>Pennyville 88/11kV SS Transformer 2 Marshalling Kiosk</t>
  </si>
  <si>
    <t>Pennyville 88/11kV SS Incomer 1 Marshalling Kiosk</t>
  </si>
  <si>
    <t>Pennyville 88/11kV SS Incomer 2 Marshalling Kiosk</t>
  </si>
  <si>
    <t>Pennyville 88/11kV SS Bussection Marshalling Kiosk</t>
  </si>
  <si>
    <t>Pennyville 88/11kV SS, 88kV  Ethernet Switch (Bay 7)</t>
  </si>
  <si>
    <t>Pennyville 88/11kV SS, 88kV  Ethernet Switch (Bay 3)</t>
  </si>
  <si>
    <t xml:space="preserve">Pennyville 88/11kV SS, 88kV Scada and Communication Panel </t>
  </si>
  <si>
    <t>Pennyville 88/11kV SS, Battery Charger Main</t>
  </si>
  <si>
    <t>1V11015E07</t>
  </si>
  <si>
    <t>07/0178/1</t>
  </si>
  <si>
    <t>Pennyville 88/11kV SS, Battery Charger Backup</t>
  </si>
  <si>
    <t>07/0178/2</t>
  </si>
  <si>
    <t xml:space="preserve">Battery 88/11kV SS Battery RoomX176 Cells </t>
  </si>
  <si>
    <t>VN426-1</t>
  </si>
  <si>
    <t>Lufhereng 88/11kV Substation</t>
  </si>
  <si>
    <t>Kgotso street</t>
  </si>
  <si>
    <t>Lufhereng</t>
  </si>
  <si>
    <t xml:space="preserve">27°46'30.7"E </t>
  </si>
  <si>
    <t xml:space="preserve">26°14'57.8"S </t>
  </si>
  <si>
    <t>Lufhereng 132/11kV Feeder Board 2 Room, Incomer 2 (2T0), (Bay 18)</t>
  </si>
  <si>
    <t>21976/14</t>
  </si>
  <si>
    <t>Lufhereng 132/11kV Feeder Board 2 Room, Ripple Cell 1 (19L5), (Bay 19)</t>
  </si>
  <si>
    <t>21953/14</t>
  </si>
  <si>
    <t>Lufhereng 132/11kV Feeder Board 2 Room, MSS 1634 Motswiri Street (20L5), (Bay 20)</t>
  </si>
  <si>
    <t>21954/14</t>
  </si>
  <si>
    <t>Lufhereng 132/11kV Feeder Board 2 Room, Milkwood Close Street To RMU 00796 (21L5), (Bay 21)</t>
  </si>
  <si>
    <t>21955/14</t>
  </si>
  <si>
    <t>Lufhereng 132/11kV Feeder Board 2 Room, Elands &amp; Lekwa Street T4 00800 Standby (22L5), (Bay 22)</t>
  </si>
  <si>
    <t>21956/14</t>
  </si>
  <si>
    <t>Lufhereng 132/11kV Feeder Board 2 Room, Backup Ring 0 (23L5), (Bay 23)</t>
  </si>
  <si>
    <t>21961/14</t>
  </si>
  <si>
    <t>Lufhereng 132/11kV Feeder Board 2 Room, MSS 00786 Unqeba Street Stand 2410/2411 (24L5), (Bay 24)</t>
  </si>
  <si>
    <t>21958/14</t>
  </si>
  <si>
    <t>Lufhereng 132/11kV Feeder Board 2 Room, Feeder 3 (25L5), (Bay 25)</t>
  </si>
  <si>
    <t>21959/14</t>
  </si>
  <si>
    <t>Lufhereng 132/11kV Feeder Board 2 Room, Bus-Section (26L5), (Bay 26)</t>
  </si>
  <si>
    <t>21967/14</t>
  </si>
  <si>
    <t>Lufhereng 132/11kV Feeder Board 2 Room, Ripple Cell 2 (27L5), (Bay 27)</t>
  </si>
  <si>
    <t>21960/14</t>
  </si>
  <si>
    <t>Lufhereng 132/11kV Feeder Board 2 Room, MSS 01638 Monee Street Stand 857 (28L5), (Bay 28)</t>
  </si>
  <si>
    <t>21962/14</t>
  </si>
  <si>
    <t>Lufhereng 132/11kV Feeder Board 2 Room, Breaker 29 To MSS 02819 (29L5), (Bay 29)</t>
  </si>
  <si>
    <t>21963/14</t>
  </si>
  <si>
    <t>Lufhereng 132/11kV Feeder Board 2 Room, Lufhereng EXT 5 Blyde Street (30L5), (Bay 30)</t>
  </si>
  <si>
    <t>21964/14</t>
  </si>
  <si>
    <t>Lufhereng 132/11kV Feeder Board 2 Room, Spare Feeder (31L5), (Bay 31)</t>
  </si>
  <si>
    <t>21965/14</t>
  </si>
  <si>
    <t>Lufhereng 132/11kV Feeder Board 2 Room, Luf-PH1-F5 (32L5), (Bay 32)</t>
  </si>
  <si>
    <t>21957/14</t>
  </si>
  <si>
    <t>Lufhereng 132/11kV Feeder Board 2 Room, Backup Ring 1 (33L5), (Bay 33)</t>
  </si>
  <si>
    <t>21966/14</t>
  </si>
  <si>
    <t>Lufhereng 132/11kV Standby Board 2 Room, Bus-Section (34L5), (Bay 34)</t>
  </si>
  <si>
    <t>21977/14</t>
  </si>
  <si>
    <t>Lufhereng 132/11kV Standby Board 2 Room, Inter-Connector (35L5), (Bay 35)</t>
  </si>
  <si>
    <t>21969/14</t>
  </si>
  <si>
    <t>Lufhereng 132/11kV Standby Board 2 Room, Incomer 3 (3T0), (Bay 36)</t>
  </si>
  <si>
    <t>21968/14</t>
  </si>
  <si>
    <t>Lufhereng 132/11kV Standby Board 2 Room, Future Transformer, (Bay 37A)</t>
  </si>
  <si>
    <t>Lufhereng 132/11kV Standby Board 2 Room, Bus-Section (37L5), (Bay 37)</t>
  </si>
  <si>
    <t>21975/14</t>
  </si>
  <si>
    <t>132kV Switchgear (Outdoor)</t>
  </si>
  <si>
    <t>Lufhereng SS, 132kv Eskom Incomer 1, Incomer Earth (101)</t>
  </si>
  <si>
    <t>1001852/0001/9</t>
  </si>
  <si>
    <t>Lufhereng SS, 132kv Eskom Incomer 1, Incomer Isolator (103)</t>
  </si>
  <si>
    <t>Lufhereng SS, 132kV Eskom Incomer 1, Circuit Breaker (105)</t>
  </si>
  <si>
    <t>Lufhereng SS, 132kV Main Busbar Section 1, Earth (1A1)</t>
  </si>
  <si>
    <t>1001852/0001/11</t>
  </si>
  <si>
    <t>Lufhereng SS, 132kV Main Busbar Section 1, Isolator (104)</t>
  </si>
  <si>
    <t>Lufhereng SS, 132kV Transformer 2, Earth (211)</t>
  </si>
  <si>
    <t>1001852/0001/10</t>
  </si>
  <si>
    <t>Lufhereng SS, 132kV Transformer 2, Isolator (214)</t>
  </si>
  <si>
    <t>Lufhereng SS, 132kV Transformer 2, Circuit Breaker (210)</t>
  </si>
  <si>
    <t>Lufhereng SS, 132kV Main Busbar Section 1, Earth 2 (324)</t>
  </si>
  <si>
    <t>1001852/0001/4</t>
  </si>
  <si>
    <t>Lufhereng SS, 132kV Main Busbar Section 1, Isolator 2 (324)</t>
  </si>
  <si>
    <t>Lufhereng SS, 132kV Main Busbar Section 1, Earth 1 (224)</t>
  </si>
  <si>
    <t>1001852/0001/5</t>
  </si>
  <si>
    <t>Lufhereng SS, 132kV Main Busbar Section 1, Isolator 1 (224)</t>
  </si>
  <si>
    <t>Lufhereng SS, 132kv Eskom Incomer 2, Incomer Earth (201)</t>
  </si>
  <si>
    <t>1001852/0001/12</t>
  </si>
  <si>
    <t>Lufhereng SS, 132kv Eskom Incomer 2, Incomer Isolator (203)</t>
  </si>
  <si>
    <t>Lufhereng SS, 132kV Eskom Incomer 2, Circuit Breaker (205)</t>
  </si>
  <si>
    <t>Lufhereng SS, 132kV Main Busbar Section 2, Earth (2A1)</t>
  </si>
  <si>
    <t>1001852/0001/2</t>
  </si>
  <si>
    <t>Lufhereng SS, 132kV Main Busbar Section 2, Isolator (204)</t>
  </si>
  <si>
    <t>Lufhereng SS, 132kV Transformer 3, Earth (311)</t>
  </si>
  <si>
    <t>1001852/0001/7</t>
  </si>
  <si>
    <t>Lufhereng SS, 132kV Transformer 3, Isolator (314)</t>
  </si>
  <si>
    <t>Lufhereng SS, 132kV Transformer 3, Circuit Breaker (310)</t>
  </si>
  <si>
    <t>Lufhereng SS, 132kV Main Busbar Section 2, Earth 2 (328)</t>
  </si>
  <si>
    <t>1001852/0001/3</t>
  </si>
  <si>
    <t>Lufhereng SS, 132kV Main Busbar Section 2, Isolator 2 (328)</t>
  </si>
  <si>
    <t>Lufhereng SS, 132kV Main Busbar Section 2, Earth 1 (228)</t>
  </si>
  <si>
    <t>1001852/0001/6</t>
  </si>
  <si>
    <t>Lufhereng SS, 132kV Main Busbar Section 2, Isolator 1 (228)</t>
  </si>
  <si>
    <t>Lufhereng SS, 132kV Bus-Section 1, Earth (121)</t>
  </si>
  <si>
    <t>1001852/0001/1</t>
  </si>
  <si>
    <t>Lufhereng SS, 132kV Bus-Section 1, Isolator (124)</t>
  </si>
  <si>
    <t>Lufhereng SS, 132kV Bus-Section, Circuit Breaker (120)</t>
  </si>
  <si>
    <t>Lufhereng SS, 132kV Bus-Section 2, Earth (221)</t>
  </si>
  <si>
    <t>1001852/0001/8</t>
  </si>
  <si>
    <t>Lufhereng SS, 132kV Bus-Section 2, Isolator (128)</t>
  </si>
  <si>
    <t>Lufhereng SS, 45MVA, Bay 2, 132/11kV</t>
  </si>
  <si>
    <t>Powertech Transformer</t>
  </si>
  <si>
    <t>T-Star</t>
  </si>
  <si>
    <t>W1361387</t>
  </si>
  <si>
    <t>Lufhereng SS, 45MVA, Bay 3, 132/11kV</t>
  </si>
  <si>
    <t>W1361386</t>
  </si>
  <si>
    <t>Lufhereng 132/11kV Standby Board 3 Room, Incomer 3 (3T0), (Bay 36)</t>
  </si>
  <si>
    <t>Lufhereng SS, 132kV Transformer 2, Red Phase</t>
  </si>
  <si>
    <t>Lufhereng SS, 132kV Transformer 2, White Phase</t>
  </si>
  <si>
    <t>Lufhereng SS, 132kV Transformer 2, Blue Phase</t>
  </si>
  <si>
    <t>Lufhereng SS, 132kV Transformer 3, Red Phase</t>
  </si>
  <si>
    <t>Lufhereng SS, 132kV Transformer 3, White Phase</t>
  </si>
  <si>
    <t>Lufhereng SS, 132kV Transformer 3, Blue Phase</t>
  </si>
  <si>
    <t>Lufhereng SS, 132kV Eskom Incomer 1, Red Phase</t>
  </si>
  <si>
    <t>Lufhereng SS, 132kV Eskom Incomer 1, White Phase</t>
  </si>
  <si>
    <t>Lufhereng SS, 132kV Eskom Incomer 1, Blue Phase</t>
  </si>
  <si>
    <t>Lufhereng SS, 132kV Eskom Incomer 2, Red Phase</t>
  </si>
  <si>
    <t>Lufhereng SS, 132kV Eskom Incomer 2, White Phase</t>
  </si>
  <si>
    <t>Lufhereng SS, 132kV Eskom Incomer 2, Blue Phase</t>
  </si>
  <si>
    <t>Lufhereng SS, 132kV Bus-Section 1, Red Phase</t>
  </si>
  <si>
    <t>Lufhereng SS, 132kV Bus-Section 1, White Phase</t>
  </si>
  <si>
    <t>Lufhereng SS, 132kV Bus-Section 1, Blue Phase</t>
  </si>
  <si>
    <t>Lufhereng SS, 132kV Eskom Incomer 1 X3</t>
  </si>
  <si>
    <t>Lufhereng SS, 132kV Transformer 2 X6</t>
  </si>
  <si>
    <t>Lufhereng SS, 11kV Transformer 2 X3</t>
  </si>
  <si>
    <t>Lufhereng SS, 132kV Eskom Incomer 2 X3</t>
  </si>
  <si>
    <t>Lufhereng SS, 132kV Transformer 3 X6</t>
  </si>
  <si>
    <t>Lufhereng SS, 11kV Transformer 3 X3</t>
  </si>
  <si>
    <t>Lufhereng SS, 132kv Eskom Incomer 1, Incomer Earth &amp; Isolator (101&amp;103) X9 (RWB)</t>
  </si>
  <si>
    <t>Lufhereng SS, 132kV Eskom Incomer 1, CTs X3 (RWB)</t>
  </si>
  <si>
    <t>Lufhereng SS, 132kV Eskom Incomer 1, Circuit Breaker (105) X6 (RWB)</t>
  </si>
  <si>
    <t>Lufhereng SS, 132kV Main Busbar Section 1, Earth &amp; Isolator (1A1&amp;104) X9 (RWB)</t>
  </si>
  <si>
    <t>Lufhereng SS, 132kV Main Busbar Section 1 X12 (RWB)</t>
  </si>
  <si>
    <t>Lufhereng SS, 132kV Transformer 2, Earth &amp; Isolator (211&amp;214) X9 (RWB)</t>
  </si>
  <si>
    <t>Lufhereng SS, 132kV Transformer 2, Circuit Breaker (210) X6 (RWB)</t>
  </si>
  <si>
    <t>Lufhereng SS, 132kV Transformer 2, VTs X3 (RWB)</t>
  </si>
  <si>
    <t>Lufhereng SS, 132kV Transformer 2, CTs X3 (RWB)</t>
  </si>
  <si>
    <t>Lufhereng SS, 132kV Transformer 2 X4 (RWB)</t>
  </si>
  <si>
    <t>Lufhereng SS, 11kV Transformer 2 X10 (RWB)</t>
  </si>
  <si>
    <t>Lufhereng SS, 132kV Main Busbar Section 1, Earth &amp; Isoaltor 2 (324) X9 (RWB)</t>
  </si>
  <si>
    <t>Lufhereng SS, 132kV Main Busbar Section 1, Earth &amp; Isoaltor 1 (224) X9 (RWB)</t>
  </si>
  <si>
    <t>Lufhereng SS, 132kv Eskom Incomer 2, Incomer Earth &amp; Isolator (201&amp;203) X9 (RWB)</t>
  </si>
  <si>
    <t>Lufhereng SS, 132kV Eskom Incomer 2, CTs X3 (RWB)</t>
  </si>
  <si>
    <t>Lufhereng SS, 132kV Eskom Incomer 2, Circuit Breaker (205) X6 (RWB)</t>
  </si>
  <si>
    <t>Lufhereng SS, 132kV Main Busbar Section 2, Earth &amp; Isolator (2A1&amp;204) X9 (RWB)</t>
  </si>
  <si>
    <t>Lufhereng SS, 132kV Main Busbar Section 2 X12 (RWB)</t>
  </si>
  <si>
    <t>Lufhereng SS, 132kV Transformer 3, Earth &amp; Isolator (311&amp;314) X9 (RWB)</t>
  </si>
  <si>
    <t>Lufhereng SS, 132kV Transformer 3, Circuit Breaker (310) X6 (RWB)</t>
  </si>
  <si>
    <t>Lufhereng SS, 132kV Transformer 3, VTs X3 (RWB)</t>
  </si>
  <si>
    <t>Lufhereng SS, 132kV Transformer 3, CTs X3 (RWB)</t>
  </si>
  <si>
    <t>Lufhereng SS, 132kV Transformer 3 X4 (RWB)</t>
  </si>
  <si>
    <t>Lufhereng SS, 11kV Transformer 3 X10 (RWB)</t>
  </si>
  <si>
    <t>Lufhereng SS, 132kV Main Busbar Section 2, Earth &amp; Isoaltor 2 (328) X9 (RWB)</t>
  </si>
  <si>
    <t>Lufhereng SS, 132kV Main Busbar Section 2, Earth &amp; Isoaltor 1 (228) X9 (RWB)</t>
  </si>
  <si>
    <t>Lufhereng SS, 132kV Bus-Section 1, Earth &amp; Isolator (121&amp;124) X9 (RWB)</t>
  </si>
  <si>
    <t>Lufhereng SS, 132kV Bus-Section, Circuit Breaker (120) X6 (RWB)</t>
  </si>
  <si>
    <t>Lufhereng SS, 132kV Bus-Section 1, CTs X3 (RWB)</t>
  </si>
  <si>
    <t>Lufhereng SS, 132kV Bus-Section 2, Earth &amp; Isolator (221&amp;128) X9 (RWB)</t>
  </si>
  <si>
    <t>Lufhereng SS, 200kVA, AUX TRF, Bay 2, 11kV/415V</t>
  </si>
  <si>
    <t>DC0128/0036</t>
  </si>
  <si>
    <t>Lufhereng SS, 200kVA, AUX TRF, Bay 3, 11kV/415V</t>
  </si>
  <si>
    <t>DC0128/0037</t>
  </si>
  <si>
    <t>UZERN 650/300</t>
  </si>
  <si>
    <t>1ZSC 8 715 403</t>
  </si>
  <si>
    <t>228A</t>
  </si>
  <si>
    <t>1143V</t>
  </si>
  <si>
    <t>1ZSC 8 715 404</t>
  </si>
  <si>
    <t>Lufhereng 132/11kV SS, Bay 2</t>
  </si>
  <si>
    <t>KalminTransfix</t>
  </si>
  <si>
    <t>TS1-316D000136</t>
  </si>
  <si>
    <t>Lufhereng 132/11kV SS, Bay 3</t>
  </si>
  <si>
    <t>TS1-316D000138</t>
  </si>
  <si>
    <t>Lufhereng SS, 132kV Eskom Incomer 1, Yard Marshalling Kiosk</t>
  </si>
  <si>
    <t>Lufhereng SS, 132kV Transformer 2, Yard Marshalling Kiosk</t>
  </si>
  <si>
    <t>Lufhereng SS, 132kV Eskom Incomer 2, Yard Marshalling Kiosk</t>
  </si>
  <si>
    <t>Lufhereng SS, 132kV Transformer 3, Yard Marshalling Kiosk</t>
  </si>
  <si>
    <t>Lufhereng SS, 132kV Bus-Section, Yard Marshalling Kiosk</t>
  </si>
  <si>
    <t>Lufhereng 132/11kV Control Room, 2P08 Board, Overcurrent &amp; Earth Fault Protection Relay, (Bay 35)</t>
  </si>
  <si>
    <t>Siprotec 7SJ63</t>
  </si>
  <si>
    <t>BF1403516470</t>
  </si>
  <si>
    <t>Lufhereng 132/11kV Control Room, 2P08 Board, Diff Protection Relay, (Bay 35)</t>
  </si>
  <si>
    <t>7SD8021-5EB90-3FA1/CC</t>
  </si>
  <si>
    <t>BF1404503639</t>
  </si>
  <si>
    <t>Lufhereng 132/11kV Control Room, 2P08 Board, Overcurrent &amp; Earth Fault Protection Relay, (Bay 36)</t>
  </si>
  <si>
    <t>Siprotec 7SJ64</t>
  </si>
  <si>
    <t>BF1403510447</t>
  </si>
  <si>
    <t>Lufhereng 132/11kV Control Room, 2P08 Board, BU Overcurrent &amp; Earth Fault Protection Relay, (Bay 36)</t>
  </si>
  <si>
    <t>7SJ8011-5EB90-3FA0/DD</t>
  </si>
  <si>
    <t>BF1403510434</t>
  </si>
  <si>
    <t>Lufhereng 132/11kV Control Room, 2P08 Board, Overcurrent &amp; Earth Fault Protection Relay, (Bay 37)</t>
  </si>
  <si>
    <t>BF1403510443</t>
  </si>
  <si>
    <t>Lufhereng 132/11kV Control Room, 2P08 Board, Test Terminals X9</t>
  </si>
  <si>
    <t>Lufhereng 132/11kV Control Room, 2P07 Board, Overcurrent &amp; Earth Fault Protection Relay, (Bay 34)</t>
  </si>
  <si>
    <t>BF1403516451</t>
  </si>
  <si>
    <t>Lufhereng 132/11kV Control Room, 2P07 Board, Test Terminals X3</t>
  </si>
  <si>
    <t>Lufhereng 132/11kV Control Room, 2P06 Board, Overcurrent &amp; Earth Fault Protection Relay, (Bay 33)</t>
  </si>
  <si>
    <t>BF1403516476</t>
  </si>
  <si>
    <t>Lufhereng 132/11kV Control Room, 2P06 Board, Diff Protection Relay, (Bay 33)</t>
  </si>
  <si>
    <t>BF1404503603</t>
  </si>
  <si>
    <t>Lufhereng 132/11kV Control Room, 2P06 Board, Test Terminals X3</t>
  </si>
  <si>
    <t>Lufhereng 132/11kV Control Room, 2P05 Board, Overcurrent &amp; Earth Fault Protection Relay, (Bay 30)</t>
  </si>
  <si>
    <t>BF1403516480</t>
  </si>
  <si>
    <t>Lufhereng 132/11kV Control Room, 2P05 Board, Diff Protection Relay, (Bay 30)</t>
  </si>
  <si>
    <t>BF1404503632</t>
  </si>
  <si>
    <t>Lufhereng 132/11kV Control Room, 2P05 Board, Overcurrent &amp; Earth Fault Protection Relay, (Bay 31)</t>
  </si>
  <si>
    <t>BF1407519060</t>
  </si>
  <si>
    <t>Lufhereng 132/11kV Control Room, 2P05 Board, Diff Protection Relay, (Bay 31)</t>
  </si>
  <si>
    <t>BF1404503626</t>
  </si>
  <si>
    <t>Lufhereng 132/11kV Control Room, 2P05 Board, Overcurrent &amp; Earth Fault Protection Relay, (Bay 32)</t>
  </si>
  <si>
    <t>BF1407516479</t>
  </si>
  <si>
    <t>Lufhereng 132/11kV Control Room, 2P05 Board, Diff Protection Relay, (Bay 32)</t>
  </si>
  <si>
    <t>BF1404503624</t>
  </si>
  <si>
    <t>Lufhereng 132/11kV Control Room, 2P05 Board, Test Terminals X9</t>
  </si>
  <si>
    <t>Lufhereng 132/11kV Control Room, 2P04 Board, Overcurrent &amp; Earth Fault Protection Relay, (Bay 27)</t>
  </si>
  <si>
    <t>BF1403516472</t>
  </si>
  <si>
    <t>Lufhereng 132/11kV Control Room, 2P04 Board, Diff Protection Relay, (Bay 27)</t>
  </si>
  <si>
    <t>BF1404503631</t>
  </si>
  <si>
    <t>Lufhereng 132/11kV Control Room, 2P04 Board, Overcurrent &amp; Earth Fault Protection Relay, (Bay 28)</t>
  </si>
  <si>
    <t>BF1403516473</t>
  </si>
  <si>
    <t>Lufhereng 132/11kV Control Room, 2P04 Board, Diff Protection Relay, (Bay 28)</t>
  </si>
  <si>
    <t>BF1404503634</t>
  </si>
  <si>
    <t>Lufhereng 132/11kV Control Room, 2P04 Board, Overcurrent &amp; Earth Fault Protection Relay, (Bay 29)</t>
  </si>
  <si>
    <t>BF1403516471</t>
  </si>
  <si>
    <t>Lufhereng 132/11kV Control Room, 2P04 Board, Diff Protection Relay, (Bay 29)</t>
  </si>
  <si>
    <t>BF1404503627</t>
  </si>
  <si>
    <t>Lufhereng 132/11kV Control Room, 2P04 Board, Test Terminals X9</t>
  </si>
  <si>
    <t>Lufhereng 132/11kV Control Room, 2P03 Board, Overcurrent &amp; Earth Fault Protection Relay, (Bay 24)</t>
  </si>
  <si>
    <t>BF1403516469</t>
  </si>
  <si>
    <t>Lufhereng 132/11kV Control Room, 2P03 Board, Diff Protection Relay, (Bay 24)</t>
  </si>
  <si>
    <t>BF1404503630</t>
  </si>
  <si>
    <t>Lufhereng 132/11kV Control Room, 2P03 Board, Overcurrent &amp; Earth Fault Protection Relay, (Bay 25)</t>
  </si>
  <si>
    <t>BF1403516467</t>
  </si>
  <si>
    <t>Lufhereng 132/11kV Control Room, 2P03 Board,  Diff Protection Relay, (Bay 25)</t>
  </si>
  <si>
    <t>BF1404503622</t>
  </si>
  <si>
    <t>Lufhereng 132/11kV Control Room, 2P03 Board, Overcurrent &amp; Earth Fault Protection Relay, (Bay 26)</t>
  </si>
  <si>
    <t>BF1403516468</t>
  </si>
  <si>
    <t>Lufhereng 132/11kV Control Room, 2P03 Board, Test Terminals X9</t>
  </si>
  <si>
    <t>Lufhereng 132/11kV Control Room, 2P02 Board, Overcurrent &amp; Earth Fault Protection Relay, (Bay 21)</t>
  </si>
  <si>
    <t>BF1407519061</t>
  </si>
  <si>
    <t>Lufhereng 132/11kV Control Room, 2P02 Board, Diff Protection Relay, (Bay 21)</t>
  </si>
  <si>
    <t>BF1404503636</t>
  </si>
  <si>
    <t>Lufhereng 132/11kV Control Room, 2P02 Board, Overcurrent &amp; Earth Fault Protection Relay, (Bay 22)</t>
  </si>
  <si>
    <t>BF1403516474</t>
  </si>
  <si>
    <t>Lufhereng 132/11kV Control Room, 2P02 Board, Diff Protection Relay, (Bay 22)</t>
  </si>
  <si>
    <t>BF1404503633</t>
  </si>
  <si>
    <t>Lufhereng 132/11kV Control Room, 2P02 Board, Overcurrent &amp; Earth Fault Protection Relay, (Bay 23)</t>
  </si>
  <si>
    <t>Lufhereng 132/11kV Control Room, 2P02 Board, Diff Protection Relay, (Bay 23)</t>
  </si>
  <si>
    <t>BF1404503628</t>
  </si>
  <si>
    <t>Lufhereng 132/11kV Control Room, 2P02 Board, Test Terminals X9</t>
  </si>
  <si>
    <t>Lufhereng 132/11kV Control Room, 2P01 Board, Overcurrent &amp; Earth Fault Protection Relay, (Bay 18)</t>
  </si>
  <si>
    <t>BF1403516445</t>
  </si>
  <si>
    <t>Lufhereng 132/11kV Control Room, 2P01 Board, BU Overcurrent &amp; Earth Fault Protection Relay, (Bay 18)</t>
  </si>
  <si>
    <t>BF1403510433</t>
  </si>
  <si>
    <t>Lufhereng 132/11kV Control Room, 2P01 Board, Overcurrent &amp; Earth Fault Protection Relay, (Bay 19)</t>
  </si>
  <si>
    <t>BF1407519059</t>
  </si>
  <si>
    <t>Lufhereng 132/11kV Control Room, 2P01 Board, Diff Protection Relay, (Bay 19)</t>
  </si>
  <si>
    <t>BF1404503625</t>
  </si>
  <si>
    <t>Lufhereng 132/11kV Control Room, 2P01 Board, Overcurrent &amp; Earth Fault Protection Relay, (Bay 20)</t>
  </si>
  <si>
    <t>BF1403516477</t>
  </si>
  <si>
    <t>Lufhereng 132/11kV Control Room, 2P01 Board, Diff Protection Relay, (Bay 20)</t>
  </si>
  <si>
    <t>BF1403510435</t>
  </si>
  <si>
    <t>Lufhereng 132/11kV Control Room, 2P01 Board, Test Terminals X9</t>
  </si>
  <si>
    <t>Lufhereng 132/11kV Control Room, Bay 2 132kV Incomer 1, Overcurrent &amp; Earth Fault Protection Relay, (Bay 2)</t>
  </si>
  <si>
    <t>BF1403510448</t>
  </si>
  <si>
    <t>Lufhereng 132/11kV Control Room, Bay 2 132kV Incomer 1, Differential Protection Relay, (Bay 2)</t>
  </si>
  <si>
    <t>Siprotec 7SD5</t>
  </si>
  <si>
    <t>BF1403518385</t>
  </si>
  <si>
    <t>Lufhereng 132/11kV Control Room, Bay 2 132kV Incomer 1, Test Terminals X5</t>
  </si>
  <si>
    <t>Lufhereng 132/11kV Control Room, Bay 3 132/11kV Transformer 2, Overcurrent &amp; Earth Fault Protection Relay, (Bay 3)</t>
  </si>
  <si>
    <t>BF1403510444</t>
  </si>
  <si>
    <t>Lufhereng 132/11kV Control Room, Bay 3 132/11kV Transformer 2, Differential &amp; Ref Protection, (Bay 3)</t>
  </si>
  <si>
    <t>Siprotec 7UT61</t>
  </si>
  <si>
    <t>BF1403510410</t>
  </si>
  <si>
    <t>Lufhereng 132/11kV Control Room, Bay 3 132/11kV Transformer 2, Tap Changer Relay, (Bay 3)</t>
  </si>
  <si>
    <t>M14042156</t>
  </si>
  <si>
    <t>Lufhereng 132/11kV Control Room, Bay 3 132/11kV Transformer 2, Test Terminals X7</t>
  </si>
  <si>
    <t>Lufhereng 132/11kV Control Room, Bay 4 132kV Bus-Section, Overcurrent &amp; Earth Fault Protection, (Bay 4)</t>
  </si>
  <si>
    <t>BF1403509693</t>
  </si>
  <si>
    <t>Lufhereng 132/11kV Control Room, Bay 4 132kV Bus-Section, Bckup Overcurrent &amp; Earth Fault Protection Relay, (Bay 4)</t>
  </si>
  <si>
    <t>Siprotec 7SJ62</t>
  </si>
  <si>
    <t>BF1403510442</t>
  </si>
  <si>
    <t>Lufhereng 132/11kV Control Room, Bay 4 132kV Bus-Section, Test Terminals X4</t>
  </si>
  <si>
    <t>Lufhereng 132/11kV Control Room, Bay 5 132/11kV Transformer 3, Overcurrent &amp; Earth Fault Protection Relay, (Bay 5)</t>
  </si>
  <si>
    <t>BF1403509692</t>
  </si>
  <si>
    <t>Lufhereng 132/11kV Control Room, Bay 5 132/11kV Transformer 3, Differential &amp; Ref Protection, (Bay 5)</t>
  </si>
  <si>
    <t>BF1403510409</t>
  </si>
  <si>
    <t>Lufhereng 132/11kV Control Room, Bay 5 132/11kV Transformer 3, Tap Changer Relay, (Bay 5)</t>
  </si>
  <si>
    <t>M14031278</t>
  </si>
  <si>
    <t>Lufhereng 132/11kV Control Room, Bay 5 132/11kV Transformer 3, Test Terminals X7</t>
  </si>
  <si>
    <t>Lufhereng 132/11kV Control Room, Bay 6 132kV Incomer 2, Overcurrent &amp; Earth Fault Protection Relay, (Bay 6)</t>
  </si>
  <si>
    <t>BF1403510449</t>
  </si>
  <si>
    <t>Lufhereng 132/11kV Control Room, Bay 6 132kV Incomer 2, Differential Protection Relay, (Bay 6)</t>
  </si>
  <si>
    <t>BF1403518364</t>
  </si>
  <si>
    <t>Lufhereng 132/11kV Control Room, Bay 6 132kV Incomer 2, Test Terminals X5</t>
  </si>
  <si>
    <t>Lufhereng 132/11kV Control Room, Bay 1 132kV Bus-Zone, Central Unit, (Bay 1)</t>
  </si>
  <si>
    <t>Siprotec 7SS52</t>
  </si>
  <si>
    <t>BF1403506419</t>
  </si>
  <si>
    <t>Lufhereng 132/11kV Control Room, Bay 1 132kV Bus-Zone, Bay unit 1 Transformer 1, (Bay 1)</t>
  </si>
  <si>
    <t>BF1403514009</t>
  </si>
  <si>
    <t>60-250VDC</t>
  </si>
  <si>
    <t>Lufhereng 132/11kV Control Room, Bay 1 132kV Bus-Zone, Bay unit 2 Incomer Feeder 1, (Bay 1)</t>
  </si>
  <si>
    <t>BF1403514010</t>
  </si>
  <si>
    <t>Lufhereng 132/11kV Control Room, Bay 1 132kV Bus-Zone, Bay unit 3 Transformer 2, (Bay 1)</t>
  </si>
  <si>
    <t>BF1403514011</t>
  </si>
  <si>
    <t>Lufhereng 132/11kV Control Room, Bay 1 132kV Bus-Zone, Bay unit 4 Bus-Section, (Bay 1)</t>
  </si>
  <si>
    <t>BF1403514012</t>
  </si>
  <si>
    <t>Lufhereng 132/11kV Control Room, Bay 1 132kV Bus-Zone, Bay unit 5 Transformer 3, (Bay 1)</t>
  </si>
  <si>
    <t>BF1403514013</t>
  </si>
  <si>
    <t>Lufhereng 132/11kV Control Room, Bay 1 132kV Bus-Zone, Bay unit 6 Incomer Feeder 2, (Bay 1)</t>
  </si>
  <si>
    <t>BF1403514014</t>
  </si>
  <si>
    <t>Lufhereng 132/11kV Control Room, Bay 1 132kV Bus-Zone, Bay unit 7 Transformer 4, (Bay 1)</t>
  </si>
  <si>
    <t>BF1403514015</t>
  </si>
  <si>
    <t>Lufhereng SS Control Room, Fire Alarm System</t>
  </si>
  <si>
    <t>Lufhereng SS Control Room, 24 Core To CCTV</t>
  </si>
  <si>
    <t>Lufhereng SS Ripple Control Room, Coupling Cell 1</t>
  </si>
  <si>
    <t>S121290</t>
  </si>
  <si>
    <t>Lufhereng SS Ripple Control Room, Coupling Cell 2</t>
  </si>
  <si>
    <t>S121291</t>
  </si>
  <si>
    <t>Lufhereng SS Control Room, Tariif Metering Panel, Quality of Supply Measurement 1 (105)</t>
  </si>
  <si>
    <t>ION7650</t>
  </si>
  <si>
    <t>Nameplate not Illegible</t>
  </si>
  <si>
    <t>0.01-10A</t>
  </si>
  <si>
    <t>110-300VDC</t>
  </si>
  <si>
    <t>Lufhereng SS Control Room, Tariif Metering Panel, Quality of Supply Measurement 2 (205)</t>
  </si>
  <si>
    <t>PJ-1407A591-04</t>
  </si>
  <si>
    <t>Lufhereng SS Control Room, Main Energy Meter 1</t>
  </si>
  <si>
    <t>Lufhereng SS Control Room, Check Energy Meter 1</t>
  </si>
  <si>
    <t>50/240V</t>
  </si>
  <si>
    <t>Lufhereng SS Control Room, Main Energy Meter 2</t>
  </si>
  <si>
    <t>Lufhereng SS Control Room, Check Energy Meter 2</t>
  </si>
  <si>
    <t>Lufhereng SS Control Room, Test Terminals X12</t>
  </si>
  <si>
    <t>Lufhereng SS Control Room, Energy Meter Transformer 1 (110)</t>
  </si>
  <si>
    <t>Lufhereng SS Control Room, Energy Meter Transformer 2 (210)</t>
  </si>
  <si>
    <t>Lufhereng SS Control Room, Energy Meter Transformer 3 (310)</t>
  </si>
  <si>
    <t>Lufhereng SS Control Room, Energy Meter Transformer 4 (410)</t>
  </si>
  <si>
    <t>Lufhereng SS Control Room, Quality of Supply Panel 1, 11kV Feeders 19-25 &amp; 27-33 X14</t>
  </si>
  <si>
    <t>Lufhereng SS Control Room, Quality of Supply Panel 1, Test Terminals X28</t>
  </si>
  <si>
    <t>Lufhereng SS Control Room, RTU Panel</t>
  </si>
  <si>
    <t>Lufhereng SS Control Room, 24 Core From SCADA</t>
  </si>
  <si>
    <t>Lufhereng SS Control Room, Panel Not Labelled</t>
  </si>
  <si>
    <t>Lufhereng SS Ripple Control Room (X2 Panels)</t>
  </si>
  <si>
    <t>Lufhereng 132/11kV Control Room, 400/230V AC Board</t>
  </si>
  <si>
    <t>Lufhereng 132/11kV Control Room</t>
  </si>
  <si>
    <t>1V04810/015</t>
  </si>
  <si>
    <t>160 635</t>
  </si>
  <si>
    <t>6V11050/002</t>
  </si>
  <si>
    <t>131 230 / 2</t>
  </si>
  <si>
    <t>13A</t>
  </si>
  <si>
    <t>Lufhereng 132/11kV Control Room, Distribution 1&amp;2</t>
  </si>
  <si>
    <t>6V11050/002DB</t>
  </si>
  <si>
    <t>131 230</t>
  </si>
  <si>
    <t>131 230 / 1</t>
  </si>
  <si>
    <t>Lufhereng 132/11kV Battery Room X176 Cells</t>
  </si>
  <si>
    <t>LCE280P</t>
  </si>
  <si>
    <t>Code:1310</t>
  </si>
  <si>
    <t>Genertor</t>
  </si>
  <si>
    <t>Lufhereng 132/11kV Generator Room</t>
  </si>
  <si>
    <t>Kirop</t>
  </si>
  <si>
    <t>KDE285SS3</t>
  </si>
  <si>
    <t>361/381.7A</t>
  </si>
  <si>
    <t>Lufhereng 132/11kV Generator Room, Automatic Transfer Switch</t>
  </si>
  <si>
    <t>Vitzro Tech</t>
  </si>
  <si>
    <t>KPA40160DQ53B</t>
  </si>
  <si>
    <t>160A</t>
  </si>
  <si>
    <t xml:space="preserve">Lea Glen 33/6.6kV SS </t>
  </si>
  <si>
    <t>Yaron Avenue</t>
  </si>
  <si>
    <t>27°54'52.6" E</t>
  </si>
  <si>
    <t>26°11'26.3" S</t>
  </si>
  <si>
    <t>Lea Glen 33/6.6kV SS SwitchGear, Transformer 1</t>
  </si>
  <si>
    <t>Lea Glen 33/6.6kV SS  SwitchGear, RMU 391 Helpmekaar</t>
  </si>
  <si>
    <t>Lea Glen 33/6.6kV SS  SwitchGear, Rand water Board 1</t>
  </si>
  <si>
    <t>Lea Glen 33/6.6kV SS  SwitchGear, Board King 1</t>
  </si>
  <si>
    <t>Lea Glen 33/6.6kV SS  SwitchGear, Board King 2</t>
  </si>
  <si>
    <t>Lea Glen 33/6.6kV SS  SwitchGear, Local M.S.S</t>
  </si>
  <si>
    <t>Lea Glen 33/6.6kV SS  SwitchGear, UTC and willard's</t>
  </si>
  <si>
    <t>Lea Glen 33/6.6kV SS  SwitchGear, FBP M.S.S</t>
  </si>
  <si>
    <t>Lea Glen 33/6.6kV SS SwitchGear, Medical Cash and Carry</t>
  </si>
  <si>
    <t>Lea Glen 33/6.6kV SS SwitchGear, Middelea Prop Substation</t>
  </si>
  <si>
    <t>Lea Glen 33/6.6kV SS SwitchGear, Winze M.S.S no 2</t>
  </si>
  <si>
    <t>Lea Glen 33/6.6kV SS SwitchGear, RmU 0389</t>
  </si>
  <si>
    <t>Lea Glen 33/6.6kV SS SwitchGear, Rand water Board 2</t>
  </si>
  <si>
    <t>Lea Glen 33/6.6kV SS SwitchGear, Do It yourself</t>
  </si>
  <si>
    <t>Lea Glen 33/6.6kV SS SwitchGear, Amanda ave M.S.S</t>
  </si>
  <si>
    <t>C-GLENL-FB01-LDCNTL</t>
  </si>
  <si>
    <t>Lea Glen 33/6.6kV SS SwitchGear, Load Control</t>
  </si>
  <si>
    <t>Lea Glen 33/6.6kV SS SwitchGear, Granville no 2</t>
  </si>
  <si>
    <t>Lea Glen 33/6.6kV SS SwitchGear, Granville no 1</t>
  </si>
  <si>
    <t>Lea Glen 33/6.6kV SS SwitchGear, Transformer no n2</t>
  </si>
  <si>
    <t>Lea Glen 33/6.6kV SS  Transformer 1 Busbar links X3</t>
  </si>
  <si>
    <t xml:space="preserve">Lea Glen 33/6.6kV SS  Transformer 1 Earth Switch </t>
  </si>
  <si>
    <t xml:space="preserve">Lea Glen 33/6.6kV SS Transformer 1 33kV Oil Circuit Breaker </t>
  </si>
  <si>
    <t xml:space="preserve">Lea Glen 33/6.6kV SS Transformer 1 VT Links Earth Switch </t>
  </si>
  <si>
    <t xml:space="preserve">Lea Glen 33/6.6kV SS Transformer 1 VT Links 33kV </t>
  </si>
  <si>
    <t>Lea Glen 33/6.6kV SS 33kVBus Section Linksx3</t>
  </si>
  <si>
    <t xml:space="preserve">Lea Glen 33/6.6kV SS Florida 33kV Busbar Linksx3 </t>
  </si>
  <si>
    <t xml:space="preserve">Lea Glen 33/6.6kV SS Florida 33kV Busbar Links Earth Switch </t>
  </si>
  <si>
    <t xml:space="preserve">Lea Glen 33/6.6kV SS Florida 33kV Oil Circuit Breaker </t>
  </si>
  <si>
    <t xml:space="preserve">Lea Glen 33/6.6kV SS 33kV Florida Cable links x3 </t>
  </si>
  <si>
    <t xml:space="preserve">Lea Glen 33/6.6kV SS 33kV Florida Cable links Earth Switch </t>
  </si>
  <si>
    <t>Lea Glen 33/6.6kV SS  Transformer 2 Busbar links X3</t>
  </si>
  <si>
    <t xml:space="preserve">Lea Glen 33/6.6kV SS  Transformer 2 Earth Switch </t>
  </si>
  <si>
    <t xml:space="preserve">Lea Glen 33/6.6kV SS Transformer 2 33kV Oil Circuit Breaker </t>
  </si>
  <si>
    <t xml:space="preserve">Lea Glen 33/6.6kV SS Transformer 2 VT Links Earth Switch </t>
  </si>
  <si>
    <t xml:space="preserve">Lea Glen 33/6.6kV SS Transformer 2 VT Links 33kV </t>
  </si>
  <si>
    <t xml:space="preserve">Lea Glen 33/6.6kV SS Nursery 33kV Busbar Linksx3 </t>
  </si>
  <si>
    <t xml:space="preserve">Lea Glen 33/6.6kV SS Nursery 33kV Busbar Links Earth Switch </t>
  </si>
  <si>
    <t xml:space="preserve">Lea Glen 33/6.6kV SS Nursery 33kV Oil Circuit Breaker </t>
  </si>
  <si>
    <t xml:space="preserve">Lea Glen 33/6.6kV SS 33kV Nursery Cable links x3 </t>
  </si>
  <si>
    <t xml:space="preserve">Lea Glen 33/6.6kV SS 33kV Nursery Cable links Earth Switch </t>
  </si>
  <si>
    <t xml:space="preserve">Lea Glen 33/6.6kV SS 33kV Florida Glen Busbar links x3 </t>
  </si>
  <si>
    <t xml:space="preserve">Lea Glen 33/6.6kV SS 33kV Florida Glen Busbar links Earth Switch </t>
  </si>
  <si>
    <t xml:space="preserve">Lea Glen 33/6.6kV SS Florida Glen 33kV Oil Circuit Breaker </t>
  </si>
  <si>
    <t xml:space="preserve">Lea Glen 33/6.6kV SS 33kV Florida Glen Cable links x3 </t>
  </si>
  <si>
    <t xml:space="preserve">Lea Glen 33/6.6kV SS 33kV Florida Glen Cable links Earth Switch </t>
  </si>
  <si>
    <t xml:space="preserve">Lea Glen 33/6.6kV SS 33kV Generator </t>
  </si>
  <si>
    <t xml:space="preserve">Lea Glen 33/6.6kV SS, 22.5 MVA 33/6.6kV SS, TRF 1 </t>
  </si>
  <si>
    <t>Lea Glen 33/6.6kV SS, 22.5 MVA 33/6.6kV SS, TRF 2</t>
  </si>
  <si>
    <t>Lea Glen 33/6.6kV SS, AUX TRF 1</t>
  </si>
  <si>
    <t>Lea Glen 33/6.6kV SS, AUX TRF 2</t>
  </si>
  <si>
    <t xml:space="preserve">Lea Glen 33/6.6kV SS Transformer 1 33kV VT </t>
  </si>
  <si>
    <t xml:space="preserve">Lea Glen 33/6.6kV SS Transformer 2 33kV VT </t>
  </si>
  <si>
    <t xml:space="preserve">Glen lea 33kV  Transformer 2  CTx3  </t>
  </si>
  <si>
    <t>Lea Glen 33/6.6kV SS Transfomer 1 insulatorsx9</t>
  </si>
  <si>
    <t>Lea Glen 33/6.6kV SS Transfomer 2 insulatorsx9</t>
  </si>
  <si>
    <t>Lea Glen 33/6.6kV SS Transfomer 1 Oil circuit breaker insulatorsx6</t>
  </si>
  <si>
    <t>Lea Glen 33/6.6kV SS Transfomer 2 Oil circuit breaker insulatorsx6</t>
  </si>
  <si>
    <t>Lea Glen 33/6.6kV SS Transfomer 1 Isolators insulatorsx6</t>
  </si>
  <si>
    <t>Lea Glen 33/6.6kV SS Transfomer 2 Isolators insulatorsx6</t>
  </si>
  <si>
    <t>Lea Glen 33/6.6kV SS Transfomer 1 VT Isolators insulatorsx6</t>
  </si>
  <si>
    <t>Lea Glen 33/6.6kV SS Transfomer 2 VT Isolators insulatorsx6</t>
  </si>
  <si>
    <t>Lea Glen 33/6.6kV SS Transfomer 1 VT  insulatorsx3</t>
  </si>
  <si>
    <t>Lea Glen 33/6.6kV SS Transfomer 2 VT  insulatorsx3</t>
  </si>
  <si>
    <t>Lea Glen 33/6.6kV SS Tap Changer TRFR 1</t>
  </si>
  <si>
    <t>DS300</t>
  </si>
  <si>
    <t>Lea Glen 33/6.6kV SS Tap Changer TRFR 2</t>
  </si>
  <si>
    <t>Glen Lea 6.6 kV SS Switchgear room, Overcurrent Relay</t>
  </si>
  <si>
    <t>Glen Lea 6.6 kV SS Switchgear room, Earth Fault Relay</t>
  </si>
  <si>
    <t>3334509</t>
  </si>
  <si>
    <t>3303760</t>
  </si>
  <si>
    <t>3335005</t>
  </si>
  <si>
    <t>3294110</t>
  </si>
  <si>
    <t>No name</t>
  </si>
  <si>
    <t>3309849</t>
  </si>
  <si>
    <t>3334631</t>
  </si>
  <si>
    <t>407605E</t>
  </si>
  <si>
    <t>407573E</t>
  </si>
  <si>
    <t>771827F</t>
  </si>
  <si>
    <t>436997E</t>
  </si>
  <si>
    <t>437098E</t>
  </si>
  <si>
    <t>722442F</t>
  </si>
  <si>
    <t>164963B</t>
  </si>
  <si>
    <t>397207B</t>
  </si>
  <si>
    <t>282961P</t>
  </si>
  <si>
    <t>282963P</t>
  </si>
  <si>
    <t>Glen Lea 6.6 kV SS Switchgear room, Buchholz Relay</t>
  </si>
  <si>
    <t>MVAA21D1BA0297A</t>
  </si>
  <si>
    <t>Glen Lea 6.6 kV SS Switchgear room, Winding Relay</t>
  </si>
  <si>
    <t>Glen Lea 6.6 kV SS Switchgear room, Translay Protection Relay</t>
  </si>
  <si>
    <t>002996P</t>
  </si>
  <si>
    <t>428120E</t>
  </si>
  <si>
    <t>Glen Lea 6.6 kV SS Switchgear room, Overcurrent And earth fault Protection Relay</t>
  </si>
  <si>
    <t>Glen Lea 6.6 kV SS Switchgear room, Translay  Relay</t>
  </si>
  <si>
    <t>353961D</t>
  </si>
  <si>
    <t>Glen Lea 6.6 kV SS Switchgear room, (No Name)</t>
  </si>
  <si>
    <t>VAJH13AF52B</t>
  </si>
  <si>
    <t>Glen Lea 6.6 kV SS Remote Control Room Translay Relay</t>
  </si>
  <si>
    <t>VAJX11BF111D</t>
  </si>
  <si>
    <t>233575C</t>
  </si>
  <si>
    <t>VAJY13AF112B</t>
  </si>
  <si>
    <t>229791C</t>
  </si>
  <si>
    <t>Glen Lea 6.6 kV SS Remote Control Room Protection Relay</t>
  </si>
  <si>
    <t>SPAJ 120</t>
  </si>
  <si>
    <t>Test Blocks X32</t>
  </si>
  <si>
    <t>Glen Lea SS, 6.6kV Switchegear Main Summation meter</t>
  </si>
  <si>
    <t>Not vissible</t>
  </si>
  <si>
    <t>Glen Lea SS, 6.6kV Switchegear Check Summation meter</t>
  </si>
  <si>
    <t>Glen Lea SS, 6.6kV Switchegear Summation Pulse meter</t>
  </si>
  <si>
    <t>Glen Lea SS, 6.6kV Switchegear Main meter</t>
  </si>
  <si>
    <t xml:space="preserve">Lea Glen 33/6.6kV SS Tellecom Panel </t>
  </si>
  <si>
    <t>Lea Glen 33/6.6kV SS Switch Bay, Telecontrol Panel</t>
  </si>
  <si>
    <t xml:space="preserve">Glen Lea 6.6 kV SS , Battery charger </t>
  </si>
  <si>
    <t>STLGREY Rino-ALM</t>
  </si>
  <si>
    <t>181007/2</t>
  </si>
  <si>
    <t>Glen Lea 6.6 kV SS Switchgear Converter</t>
  </si>
  <si>
    <t>Chloride System</t>
  </si>
  <si>
    <t>1V0303B</t>
  </si>
  <si>
    <t>83/172</t>
  </si>
  <si>
    <t>1V1103N87</t>
  </si>
  <si>
    <t>87/096</t>
  </si>
  <si>
    <t>Glen Lea SS Batteries X3</t>
  </si>
  <si>
    <t>S217</t>
  </si>
  <si>
    <t>Glen Lea SS Batteries X85</t>
  </si>
  <si>
    <t>SAIT</t>
  </si>
  <si>
    <t>KPZ</t>
  </si>
  <si>
    <t>Robertville 88/11kV SS</t>
  </si>
  <si>
    <t>Anvil Road</t>
  </si>
  <si>
    <t>Robertville</t>
  </si>
  <si>
    <t>27°56'10.3" E</t>
  </si>
  <si>
    <t>26°11'49.2" S</t>
  </si>
  <si>
    <t>C-RBTVL-FB01-TRFR01</t>
  </si>
  <si>
    <t>Robertville 88/11kV SS, Switchbay, Transformer 1</t>
  </si>
  <si>
    <t>C-RBTVL-FB01-KOHLE1</t>
  </si>
  <si>
    <t>Robertville 88/11kV SS, Switchbay, Kohler Brothers 1</t>
  </si>
  <si>
    <t>3AF1731-4</t>
  </si>
  <si>
    <t>C-RBTVL-FB01-KOHLE2</t>
  </si>
  <si>
    <t>Robertville 88/11kV SS, Switchbay, Kohler Brothers 2</t>
  </si>
  <si>
    <t>3AF1732-5</t>
  </si>
  <si>
    <t>C-RBTVL-FB01-KOHLE3</t>
  </si>
  <si>
    <t>Robertville 88/11kV SS, Switchbay, Kohler Brothers 3</t>
  </si>
  <si>
    <t xml:space="preserve">Removed </t>
  </si>
  <si>
    <t>C-RBTVL-FB01-DOMKR1</t>
  </si>
  <si>
    <t>Robertville 88/11kV SS, Switchbay, Domkrag S/S 1</t>
  </si>
  <si>
    <t>C-RBTVL-FB01-DOMKR2</t>
  </si>
  <si>
    <t>Robertville 88/11kV SS, Switchbay, Domkrag S/S 2</t>
  </si>
  <si>
    <t>no Nameplate</t>
  </si>
  <si>
    <t>C-RBTVL-FB01-DOMKR3</t>
  </si>
  <si>
    <t>Robertville 88/11kV SS, Switchbay, Domkrag S/S 3</t>
  </si>
  <si>
    <t>3AF1741-4</t>
  </si>
  <si>
    <t>Robertville 88/11kV SS, Switchbay, Stormill Extension 1 no 3</t>
  </si>
  <si>
    <t>C-RBTVL-FB01-STOMI1</t>
  </si>
  <si>
    <t>Robertville 88/11kV SS, Switchbay, Stormill Ext 1</t>
  </si>
  <si>
    <t>C-RBTVL-FB01-STRMI2</t>
  </si>
  <si>
    <t>Robertville 88/11kV SS, Switchbay, Stormill Ext 2</t>
  </si>
  <si>
    <t>C-RBTVL-FB01-SPKHV2</t>
  </si>
  <si>
    <t>Robertville 88/11kV SS, Switchbay, Spokeshave SW/S no 2</t>
  </si>
  <si>
    <t>Robertville 88/11kV SS, Switchbay, Spokeshave SW/S no 1</t>
  </si>
  <si>
    <t>C-RBTVL-FBSB-RMU181</t>
  </si>
  <si>
    <t>Robertville 88/11kV SS, Switchbay, R.M.U 00181</t>
  </si>
  <si>
    <t>Robertville 88/11kV SS, Switchbay, Bussection 1A</t>
  </si>
  <si>
    <t>Robertville 88/11kV SS, Switchbay, Bussection 1</t>
  </si>
  <si>
    <t>3AF17344-4</t>
  </si>
  <si>
    <t>Robertville 88/11kV SS, Switchbay, No Name</t>
  </si>
  <si>
    <t>Robertville 88/11kV SS, Sentraal 2 88kV Line Links</t>
  </si>
  <si>
    <t>Robertville 88/11kV SS, Sentraal 2 88kV Line Linksearth switch</t>
  </si>
  <si>
    <t>Robertville 88/11kV SS, Sentraal 2 88kV Oil Circuit Breaker</t>
  </si>
  <si>
    <t>S&amp;S</t>
  </si>
  <si>
    <t>82/2187786-1</t>
  </si>
  <si>
    <t>Robertville 88/11kV SS, Sentraal 2 88kV Busbar Links</t>
  </si>
  <si>
    <t>Robertville 88/11kV SS, Sentraal 2 88kV BusbarLinksearth switch</t>
  </si>
  <si>
    <t>Robertville 88/11kV SS, Sentraal 1 88kV Line Links</t>
  </si>
  <si>
    <t>Robertville 88/11kV SS, Sentraal 1 88kV Line Links earth switch</t>
  </si>
  <si>
    <t>Robertville 88/11kV SS, Sentraal 1 88kV Oil Circuit Breaker</t>
  </si>
  <si>
    <t>82/2187786-3</t>
  </si>
  <si>
    <t>Robertville 88/11kV SS, BusSection 88kV Busbar Links</t>
  </si>
  <si>
    <t>Robertville 88/11kV SS, West BusSection 88kV Busbar Links</t>
  </si>
  <si>
    <t>Robertville 88/11kV SS, Transformer 1 88kV Busbar Links</t>
  </si>
  <si>
    <t>Robertville 88/11kV SS, Transformer 2 88kV Busbar Links</t>
  </si>
  <si>
    <t>Robertville 88/11kV SS, Transformer 1 88kV Busbar Links Earth Switch</t>
  </si>
  <si>
    <t>Robertville 88/11kV SS, Transformer 2 88kV Busbar Links Earth Switch</t>
  </si>
  <si>
    <t>Robertville 88/11kV SS, Transformer 1 88kV Oil Circuit Breaker</t>
  </si>
  <si>
    <t>82/2187786-2</t>
  </si>
  <si>
    <t>Robertville 88/11kV SS, Transforemr 2 88kV Oil Circuit Breaker</t>
  </si>
  <si>
    <t>82/2187786-5</t>
  </si>
  <si>
    <t>C-RBTVL-TR01</t>
  </si>
  <si>
    <t xml:space="preserve">Roberville 88/11kV SS, TRF 1 </t>
  </si>
  <si>
    <t>K221/1</t>
  </si>
  <si>
    <t>C-RBTVL-TR02</t>
  </si>
  <si>
    <t>Roberville 88/11kV SS, TRF 2</t>
  </si>
  <si>
    <t>K221/2</t>
  </si>
  <si>
    <t>Robertville  SS, Neutral Earthing Resistor 1</t>
  </si>
  <si>
    <t>Cutler Hammer</t>
  </si>
  <si>
    <t>Robertville  SS, Neutral Earthing Resistor 2</t>
  </si>
  <si>
    <t xml:space="preserve">Robertville 11kV, Sentraal 1, VTx3 </t>
  </si>
  <si>
    <t xml:space="preserve">Robertville 11kV, Sentraal 2, VTx3 </t>
  </si>
  <si>
    <t xml:space="preserve">Robertville 11kV, Sentraal 1 , CTx3 </t>
  </si>
  <si>
    <t>CON Electric</t>
  </si>
  <si>
    <t xml:space="preserve">Robertville 11kV, Sentraal 2 , CTx3 </t>
  </si>
  <si>
    <t>Robertville 11kV, Transformer 1, CTx3</t>
  </si>
  <si>
    <t>Robertville 11kV, Transformer 2, CTx3</t>
  </si>
  <si>
    <t>X108 Insulators</t>
  </si>
  <si>
    <t>Robertville SS Tap Changer TRFR 1</t>
  </si>
  <si>
    <t>Robertville SS Tap Changer TRFR 2</t>
  </si>
  <si>
    <t>Robertville 88/11kV SS, Switchbay, Transformer1, Instantaneus E/F</t>
  </si>
  <si>
    <t>080301L</t>
  </si>
  <si>
    <t>Robertville 88/11kV SS, Switchbay, Transformer1, Instantaneus E/F Back Up</t>
  </si>
  <si>
    <t>CDG12AM2302H5</t>
  </si>
  <si>
    <t>063493M</t>
  </si>
  <si>
    <t>Robertville 88/11kV SS, Switchbay, Transformer1,No Name</t>
  </si>
  <si>
    <t>Robertville 88/11kV SS, Switchbay, Kohler Brothers 1, Overcurrent</t>
  </si>
  <si>
    <t>c73207-8235-X1</t>
  </si>
  <si>
    <t>Robertville 88/11kV SS, Switchbay, Kohler Brothers 1,Overcurrent</t>
  </si>
  <si>
    <t>Robertville 88/11kV SS, Switchbay, Kohler Brothers 1,Earth Fault</t>
  </si>
  <si>
    <t>Robertville 88/11kV SS, Switchbay, Kohler Brothers 2, Overcurrent</t>
  </si>
  <si>
    <t>Robertville 88/11kV SS, Switchbay, Kohler Brothers 2,Overcurrent</t>
  </si>
  <si>
    <t>Robertville 88/11kV SS, Switchbay, Kohler Brothers 2,Earth Fault</t>
  </si>
  <si>
    <t>Robertville 88/11kV SS, Switchbay, Kohler Brothers 3, Overcurrent</t>
  </si>
  <si>
    <t>Robertville 88/11kV SS, Switchbay, Kohler Brothers 3,Overcurrent</t>
  </si>
  <si>
    <t>Robertville 88/11kV SS, Switchbay, Kohler Brothers 3,Earth Fault</t>
  </si>
  <si>
    <t>Robertville 88/11kV SS, Switchbay, Domkrag S/S 1, Translay relay</t>
  </si>
  <si>
    <t>64369J</t>
  </si>
  <si>
    <t>Robertville 88/11kV SS, Switchbay, Domkrag S/S 1, No Name relay</t>
  </si>
  <si>
    <t>Ingteam</t>
  </si>
  <si>
    <t>Robertville 88/11kV SS, Switchbay, Domkrag S/S 2, Translay relay</t>
  </si>
  <si>
    <t>Robertville 88/11kV SS, Switchbay, Domkrag S/S 2, No Name relay</t>
  </si>
  <si>
    <t>7Sj5001-4CA00/BB</t>
  </si>
  <si>
    <t>Roodeport 6.6kV, Control Room, Transformer 3 Regulating Relay</t>
  </si>
  <si>
    <t>102595A</t>
  </si>
  <si>
    <t>Robertville 88/11kV SS, Switchbay, Domkrag S/S 3, Translay relay</t>
  </si>
  <si>
    <t>163137X</t>
  </si>
  <si>
    <t>Robertville 88/11kV SS, Switchbay, Domkrag S/S 3, No Name relay</t>
  </si>
  <si>
    <t>Robertville 88/11kV SS, Switchbay, Stormill Ext 1 no 3, No Name relay</t>
  </si>
  <si>
    <t>Robertville 88/11kV SS, Switchbay, Stormill Ext 1, No Name relay</t>
  </si>
  <si>
    <t>Robertville 88/11kV SS, Switchbay, Stormill Ext 1 no 2, No Name relay</t>
  </si>
  <si>
    <t>Robertville 88/11kV SS, Switchbay, Spokeshave SW/S No 2, Overcurrent</t>
  </si>
  <si>
    <t>Robertville 88/11kV SS, Switchbay,  Spokeshave SW/S No 2,Overcurrent</t>
  </si>
  <si>
    <t>Robertville 88/11kV SS, Switchbay,  Spokeshave SW/S No 2,Earth Fault</t>
  </si>
  <si>
    <t>Robertville 88/11kV SS, Switchbay, Spokeshave SW/S No 1, No Name relay</t>
  </si>
  <si>
    <t>Robertville 88/11kV SS, Switchbay, R.M.U 00181, Overcurrent</t>
  </si>
  <si>
    <t>Robertville 88/11kV SS, Switchbay, R.M.U 00181,Overcurrent</t>
  </si>
  <si>
    <t>Robertville 88/11kV SS, Switchbay, R.M.U 00181 ,Earth Fault</t>
  </si>
  <si>
    <t>Robertville 88/11kV SS, Switchbay, No Name , Instantaneus E/F</t>
  </si>
  <si>
    <t>080308L</t>
  </si>
  <si>
    <t>Robertville 88/11kV SS, Switchbay, No Name, Instantaneus E/F Back Up</t>
  </si>
  <si>
    <t>063491M</t>
  </si>
  <si>
    <t>Robertville 88/11kV SS, Switchbay,No Name, No Name relay</t>
  </si>
  <si>
    <t>Robertville 88/11kV SS, Control room, Transformer 2 Differential RelayX3</t>
  </si>
  <si>
    <t>DDT32EG2131A5</t>
  </si>
  <si>
    <t>048225N</t>
  </si>
  <si>
    <t>048226N</t>
  </si>
  <si>
    <t>Robertville 88/11kV SS, Control room, Transformer 2, Master Tripping Relay</t>
  </si>
  <si>
    <t>004227N</t>
  </si>
  <si>
    <t>086201M</t>
  </si>
  <si>
    <t>Robertville 88/11kV SS, Control room, Transformer 2, Alarm Flag Relay</t>
  </si>
  <si>
    <t>VAA61SPECBF41SA</t>
  </si>
  <si>
    <t>B813223</t>
  </si>
  <si>
    <t>Robertville 88/11kV SS, Control room, Transformer 2, Trip Flag Relay</t>
  </si>
  <si>
    <t>B813521</t>
  </si>
  <si>
    <t>B813519</t>
  </si>
  <si>
    <t>B813522</t>
  </si>
  <si>
    <t>Robertville 88/11kV SS, Control room, Transformer 2, Voltage Regulating Relay</t>
  </si>
  <si>
    <t>Robertville 88/11kV SS, Control room, Transformer 2, Overcurrent RelayX3</t>
  </si>
  <si>
    <t>CDG36EF3B5</t>
  </si>
  <si>
    <t>012116N</t>
  </si>
  <si>
    <t>Robertville 88/11kV SS, Control room, Transformer 1, Overcurrent RelayX3</t>
  </si>
  <si>
    <t>CDG36EF3B6</t>
  </si>
  <si>
    <t>038375M</t>
  </si>
  <si>
    <t>Robertville 88/11kV SS, Control room, Transformer 2, Fault/Alarm Relay</t>
  </si>
  <si>
    <t>C6311</t>
  </si>
  <si>
    <t>Robertville 88/11kV SS, Control room, Transformer 1, Line current and DIFF protection</t>
  </si>
  <si>
    <t>Robertville 88/11kV SS, Control room, Transformer 1, Fault/Alarm Relay</t>
  </si>
  <si>
    <t>Roberville 11 kV SS Tellecoms Panel</t>
  </si>
  <si>
    <t>Robertville 11kV SS , Power Management Instrument</t>
  </si>
  <si>
    <t>PMI</t>
  </si>
  <si>
    <t>Robertville kV SS Batteries X85</t>
  </si>
  <si>
    <t>HENGMING</t>
  </si>
  <si>
    <t>110Ah</t>
  </si>
  <si>
    <t>Wilropark  88/11kV SS</t>
  </si>
  <si>
    <t>Azalea Avenue</t>
  </si>
  <si>
    <t>27°51'14.9" E</t>
  </si>
  <si>
    <t>26°07'02.7" S</t>
  </si>
  <si>
    <t>Wilropark  88/11kV SS Switch Gear Room, Incomer (Bay 36 )</t>
  </si>
  <si>
    <t>SBV4E/2500A/25</t>
  </si>
  <si>
    <t>24620/16</t>
  </si>
  <si>
    <t>Wilropark  88/11kV SS Switch Gear Room, Ripple Control (Bay 35)</t>
  </si>
  <si>
    <t>24606/16</t>
  </si>
  <si>
    <t>C-WILPK-FB02-COSM02</t>
  </si>
  <si>
    <t>Wilropark  88/11kV SS Switch Gear Room, Cosmos No 2 (Bay 34)</t>
  </si>
  <si>
    <t>24607/16</t>
  </si>
  <si>
    <t>C-WILPK-FB02-LCLN02</t>
  </si>
  <si>
    <t>Wilropark  88/11kV SS Switch Gear Room, North No 2 RMU (Bay 33)</t>
  </si>
  <si>
    <t>24608/16</t>
  </si>
  <si>
    <t>C-WILPK-FB01-LCLS01</t>
  </si>
  <si>
    <t>Wilropark  88/11kV SS Switch Gear Room, South No 1 RMU (Bay 32)</t>
  </si>
  <si>
    <t>24609/16</t>
  </si>
  <si>
    <t>Wilropark  88/11kV SS Switch Gear Room, (Bay 31)</t>
  </si>
  <si>
    <t>24610/16</t>
  </si>
  <si>
    <t>Wilropark  88/11kV SS Switch Gear Room, (Bay 30)</t>
  </si>
  <si>
    <t>24611/16</t>
  </si>
  <si>
    <t>Wilropark  88/11kV SS Switch Gear Room, (Bay 29)</t>
  </si>
  <si>
    <t>24612/16</t>
  </si>
  <si>
    <t>Wilropark  88/11kV SS Switch Gear Room, Bus Section (Bay 28)</t>
  </si>
  <si>
    <t>SBV4E/2500A/S1</t>
  </si>
  <si>
    <t>24621/16</t>
  </si>
  <si>
    <t>Wilropark  88/11kV SS Switch Gear Room, (Bay 27)</t>
  </si>
  <si>
    <t>24613/16</t>
  </si>
  <si>
    <t>Wilropark  88/11kV SS Switch Gear Room, (Bay 26)</t>
  </si>
  <si>
    <t>24614/16</t>
  </si>
  <si>
    <t>Wilropark  88/11kV SS Switch Gear Room, (Bay 25)</t>
  </si>
  <si>
    <t>24615/16</t>
  </si>
  <si>
    <t>C-WILPK-FB01-LCLN01</t>
  </si>
  <si>
    <t>Wilropark  88/11kV SS Switch Gear Room, North No 1 RMU  (Bay 24)</t>
  </si>
  <si>
    <t>24616/16</t>
  </si>
  <si>
    <t>C-WILPK-FB02-LCLS02</t>
  </si>
  <si>
    <t>Wilropark  88/11kV SS Switch Gear Room, South 2 RMU (Bay 23)</t>
  </si>
  <si>
    <t>24617/16</t>
  </si>
  <si>
    <t>Wilropark  88/11kV SS Switch Gear Room, RMU 0165(Bay 22)</t>
  </si>
  <si>
    <t>24618/16</t>
  </si>
  <si>
    <t>C-WILPK-FB01-WILROK</t>
  </si>
  <si>
    <t>Wilropark  88/11kV SS Switch Gear Room, Wilrokrans Center (Bay 21)</t>
  </si>
  <si>
    <t>24619/16</t>
  </si>
  <si>
    <t>Wilropark  88/11kV SS Switch Gear Room,Interconnector Panel B (Bay 20)</t>
  </si>
  <si>
    <t>24702/16</t>
  </si>
  <si>
    <t>Wilropark  88/11kV SS Switch Gear Room, Interconnector Panel A(Bay 19)</t>
  </si>
  <si>
    <t>24622/16</t>
  </si>
  <si>
    <t>Wilropark  88/11kV SS Switch Gear Room, Incommer (Bay 18)</t>
  </si>
  <si>
    <t>24603/16</t>
  </si>
  <si>
    <t>Wilropark  88/11kV SS Switch Gear Room, Bus section (Bay 17)</t>
  </si>
  <si>
    <t>SBV4E/800A/S1</t>
  </si>
  <si>
    <t>24703/16</t>
  </si>
  <si>
    <t>Wilropark  88/11kV SS Switch Gear Room, Feeder (Bay 16)</t>
  </si>
  <si>
    <t>24587/16</t>
  </si>
  <si>
    <t>C-WILPK-FB02-SRRRA1</t>
  </si>
  <si>
    <t>Wilropark  88/11kV SS Switch Gear Room, Serruria (Bay 15)</t>
  </si>
  <si>
    <t>24588/16</t>
  </si>
  <si>
    <t>C-WILPK-FB02-CNNBS2</t>
  </si>
  <si>
    <t>Wilropark  88/11kV SS Switch Gear Room, Kannabos No 2 (Bay 14)</t>
  </si>
  <si>
    <t>24589/16</t>
  </si>
  <si>
    <t>C-WILPK-FB02-PCKPAY</t>
  </si>
  <si>
    <t>Wilropark  88/11kV SS Switch Gear Room, Pick n Pay (Bay 13)</t>
  </si>
  <si>
    <t>24590/16</t>
  </si>
  <si>
    <t>C-WILPK-FB02-ELKIE2</t>
  </si>
  <si>
    <t>Wilropark  88/11kV SS Switch Gear Room, Elkie Drive No 2 (Bay 12)</t>
  </si>
  <si>
    <t>24591/16</t>
  </si>
  <si>
    <t>C-WILPK-FB02-HLDRN2</t>
  </si>
  <si>
    <t>Wilropark  88/11kV SS Switch Gear Room, Helderkruin No 2 (Bay 11)</t>
  </si>
  <si>
    <t>24592/16</t>
  </si>
  <si>
    <t>Wilropark  88/11kV SS Switch Gear Room, (Bay 10)</t>
  </si>
  <si>
    <t>24593/16</t>
  </si>
  <si>
    <t>Wilropark  88/11kV SS Switch Gear Room, Bus Section  (Bay 9)</t>
  </si>
  <si>
    <t>24602/16</t>
  </si>
  <si>
    <t>C-WILPK-FB02-HLDRN1</t>
  </si>
  <si>
    <t>Wilropark  88/11kV SS Switch Gear Room, Helderkruin No 1 (Bay 8)</t>
  </si>
  <si>
    <t>24594/16</t>
  </si>
  <si>
    <t>C-WILPK-FB01-HLDRN3</t>
  </si>
  <si>
    <t>Wilropark  88/11kV SS Switch Gear Room, Helderkruin No 3 (Bay 7)</t>
  </si>
  <si>
    <t>24595/16</t>
  </si>
  <si>
    <t>C-WILPK-FB01-ELKIE1</t>
  </si>
  <si>
    <t>Wilropark  88/11kV SS Switch Gear Room, Elkie Drive No 1 (Bay 6)</t>
  </si>
  <si>
    <t>24596/16</t>
  </si>
  <si>
    <t>C-WILPK-FB01-VLBOS1</t>
  </si>
  <si>
    <t>Wilropark  88/11kV SS Switch Gear Room, Vaalbos No 1(Bay 5)</t>
  </si>
  <si>
    <t>24597/16</t>
  </si>
  <si>
    <t>Wilropark  88/11kV SS Switch Gear Room, Kannabos No 1 (Bay 4)</t>
  </si>
  <si>
    <t>24598/16</t>
  </si>
  <si>
    <t>C-WILPK-FB01-AZALE3</t>
  </si>
  <si>
    <t>Wilropark  88/11kV SS Switch Gear Room, Azalea No 3 (Bay 3)</t>
  </si>
  <si>
    <t>24599/16</t>
  </si>
  <si>
    <t>Wilropark  88/11kV SS Switch Gear Room,Ripple Control (Bay 2)</t>
  </si>
  <si>
    <t>24600/16</t>
  </si>
  <si>
    <t>Wilropark  88/11kV SS Switch Gear Room, (Bay 1)</t>
  </si>
  <si>
    <t>246001/16</t>
  </si>
  <si>
    <t>C-WILPK-TR01</t>
  </si>
  <si>
    <t>Wilropark 45MVA, 88/11 SS  TRF Bay 2</t>
  </si>
  <si>
    <t>T-star</t>
  </si>
  <si>
    <t>W1561487</t>
  </si>
  <si>
    <t>C-WILPK-TR02</t>
  </si>
  <si>
    <t>W1561486</t>
  </si>
  <si>
    <t>C-WILPK-TR03</t>
  </si>
  <si>
    <t>Wilropark 45MVA, 88/11 SS  TRF Bay 3</t>
  </si>
  <si>
    <t>W1561485</t>
  </si>
  <si>
    <t>Wilropark_AUX TRF 1_11000/415</t>
  </si>
  <si>
    <t>20957401/02</t>
  </si>
  <si>
    <t>Wilropark_Neutral Earthing Resistor _11000/415V</t>
  </si>
  <si>
    <t>20914301/01</t>
  </si>
  <si>
    <t>20957401/01</t>
  </si>
  <si>
    <t>20914302/01</t>
  </si>
  <si>
    <t>Wilropark_AUX TRF 3_11000/415</t>
  </si>
  <si>
    <t>Wilropark_AUX TRF 3_11000/415V</t>
  </si>
  <si>
    <t>Wilropark SS Tap Changer Bay 2</t>
  </si>
  <si>
    <t>Uzeln550/67</t>
  </si>
  <si>
    <t>1ZSC8718357</t>
  </si>
  <si>
    <t>Wilropark SS Tap Changer Bay 3</t>
  </si>
  <si>
    <t>1ZSC8718356</t>
  </si>
  <si>
    <t>Wilropark SS Tap Changer Bay 1</t>
  </si>
  <si>
    <t>1ZSC8718358</t>
  </si>
  <si>
    <t>Wilropark  88/11kV SS, Bay 1 DGA</t>
  </si>
  <si>
    <t>TX1-316D000234</t>
  </si>
  <si>
    <t>Wilropark  88/11kV SS, Bay 2 DGA</t>
  </si>
  <si>
    <t>Wilropark  88/11kV SS, Bay 3 DGA</t>
  </si>
  <si>
    <t>TX1-316D000237</t>
  </si>
  <si>
    <t>Wilropark 88/11kV SS Control Room, 3L5,2L5 &amp; 1T0 ,1T0-Bay 1, Bay control and backup protection</t>
  </si>
  <si>
    <t xml:space="preserve">Wilropark 88/11kV SS Control Room, 3L5,2L5 &amp; 1T0 ,1T0-Bay 1, Main Protection </t>
  </si>
  <si>
    <t>Wilropark 88/11kV SS Control Room, 3L5,2L5 &amp; 1T0 ,2L5-Bay 2, Bay control and backup protection</t>
  </si>
  <si>
    <t>Wilropark 88/11kV SS Control Room, 3L5,2L5 &amp; 1T0 ,3L5-Bay 3, Bay control and backup protection</t>
  </si>
  <si>
    <t>Wilropark 88/11kV SS Control Room, 3L5,2L5 &amp; 1T0 , Managed Ethernet Switch</t>
  </si>
  <si>
    <t>Wilropark 88/11kV SS Control Room, 1C0,8L5N7L5  -Bay 7, Bay control and backup protection</t>
  </si>
  <si>
    <t>Wilropark 88/11kV SS Control Room, 1C0,8L5N7L5-Bay 8, Bay control and backup protection</t>
  </si>
  <si>
    <t>Wilropark 88/11kV SS Control Room, 1C0,8L5N7L5-Bay 9, Bay control and backup protection</t>
  </si>
  <si>
    <t>Wilropark 88/11kV SS Control Room, 1C0,8L5N7L5 , Managed Ethernet Switch</t>
  </si>
  <si>
    <t>Wilropark 88/11kV SS Control Room, 15L5,14L5  &amp; 13L5  -Bay 13, Bay control and backup protection</t>
  </si>
  <si>
    <t>Wilropark 88/11kV SS Control Room, 15L5,14L5  &amp; 13L5-Bay 14, Bay control and backup protection</t>
  </si>
  <si>
    <t>Wilropark 88/11kV SS Control Room, 15L5,14L5  &amp; 13L5-Bay 15, Bay control and backup protection</t>
  </si>
  <si>
    <t>Wilropark 88/11kV SS Control Room, 15L5,14L5  &amp; 13L5 , Managed Ethernet Switch</t>
  </si>
  <si>
    <t>Wilropark 88/11kV SS Control Room, 25L5,4S0  &amp; 8S0  -Bay 19, Bay control and backup protection</t>
  </si>
  <si>
    <t>Wilropark 88/11kV SS Control Room, 25L5,4S0  &amp; 8S0  -Bay 20, Bay control and backup protection</t>
  </si>
  <si>
    <t>Wilropark 88/11kV SS Control Room, 25L5,4S0  &amp; 8S0  -Bay 21, Bay control and backup protection</t>
  </si>
  <si>
    <t>Wilropark 88/11kV SS Control Room, 25L5,4S0  &amp; 8S0   , Managed Ethernet Switch</t>
  </si>
  <si>
    <t>Wilropark 88/11kV SS Control Room, 25L5,4S0  &amp; 8S0  -Bay 19, Diff protection</t>
  </si>
  <si>
    <t>Wilropark 88/11kV SS Control Room, 25L5,4S0  &amp; 8S0  -Bay 20, Diff protection</t>
  </si>
  <si>
    <t>Wilropark 88/11kV SS Control Room, 27L5,26L5  &amp; 25L5  -Bay 25, Bay control and backup protection</t>
  </si>
  <si>
    <t>Wilropark 88/11kV SS Control Room, 27L5,26L5  &amp; 25L5  -Bay 26, Bay control and backup protection</t>
  </si>
  <si>
    <t>Wilropark 88/11kV SS Control Room, 27L5,26L5  &amp; 25L5  -Bay 27, Bay control and backup protection</t>
  </si>
  <si>
    <t>Wilropark 88/11kV SS Control Room, 27L5,26L5  &amp; 25L5   , Managed Ethernet Switch</t>
  </si>
  <si>
    <t>Wilropark 88/11kV SS Control Room, 27L5,26L5  &amp; 25L5  -Bay 25, Diff protection</t>
  </si>
  <si>
    <t>Wilropark 88/11kV SS Control Room, 27L5,26L5  &amp; 25L5 -Bay 26, Diff protection</t>
  </si>
  <si>
    <t>Wilropark 88/11kV SS Control Room, 27L5,26L5  &amp; 25L5  -Bay 27, Diff protection</t>
  </si>
  <si>
    <t>Wilropark 88/11kV SS Control Room, 33L5,32L5  &amp; 31L5  -Bay 31, Bay control and backup protection</t>
  </si>
  <si>
    <t>Wilropark 88/11kV SS Control Room, 33L5,32L5  &amp; 31L5  -Bay 32, Bay control and backup protection</t>
  </si>
  <si>
    <t>Wilropark 88/11kV SS Control Room, 33L5,32L5  &amp; 31L5  -Bay 33, Bay control and backup protection</t>
  </si>
  <si>
    <t>Wilropark 88/11kV SS Control Room, 33L5,32L5  &amp; 31L5   , Managed Ethernet Switch</t>
  </si>
  <si>
    <t>Wilropark 88/11kV SS Control Room, 27L5,33L5,32L5  &amp; 31L5  -Bay 31, Diff protection</t>
  </si>
  <si>
    <t>Wilropark 88/11kV SS Control Room, 30L5,29L5  &amp; 3C0  -Bay 28, Bay control and backup protection</t>
  </si>
  <si>
    <t>Wilropark 88/11kV SS Control Room, 30L5,29L5  &amp; 3C0  -Bay 29, Bay control and backup protection</t>
  </si>
  <si>
    <t>Wilropark 88/11kV SS Control Room, 30L5,29L5  &amp; 3C0  -Bay 30, Bay control and backup protection</t>
  </si>
  <si>
    <t>Wilropark 88/11kV SS Control Room, 30L5,29L5  &amp; 3C0   , Bay 29 Diff protection</t>
  </si>
  <si>
    <t>Wilropark 88/11kV SS Control Room, 30L5,29L5  &amp; 3C05  -Bay 30, Diff protection</t>
  </si>
  <si>
    <t>Wilropark 88/11kV SS Control Room, 12L5,11L5  &amp; 10L5  -Bay 10, Bay control and backup protection</t>
  </si>
  <si>
    <t>Wilropark 88/11kV SS Control Room, 12L5,11L5  &amp; 10L5  -Bay 11, Bay control and backup protection</t>
  </si>
  <si>
    <t>Wilropark 88/11kV SS Control Room, 12L5,11L5  &amp; 10L5  -Bay 12, Bay control and backup protection</t>
  </si>
  <si>
    <t>Wilropark 88/11kV SS Control Room, 12L5,11L5  &amp; 10L5  , Bay 10 Diff protection</t>
  </si>
  <si>
    <t>Wilropark 88/11kV SS Control Room, 6L5,5L5  &amp; 4L5  -Bay 4, Bay control and backup protection</t>
  </si>
  <si>
    <t>Wilropark 88/11kV SS Control Room, 6L5,5L5  &amp; 4L5  -Bay 5, Bay control and backup protection</t>
  </si>
  <si>
    <t>Wilropark 88/11kV SS Control Room, 6L5,5L5  &amp; 4L5  -Bay 6, Bay control and backup protection</t>
  </si>
  <si>
    <t>Wilropark 88/11kV SS Control Room, 2TO,1SO &amp;16L5  -Bay 16, Bay control and backup protection</t>
  </si>
  <si>
    <t>Wilropark 88/11kV SS Control Room, 2TO,1SO &amp;16L5  -Bay 17, Bay control and backup protection</t>
  </si>
  <si>
    <t>Wilropark 88/11kV SS Control Room, 2TO,1SO &amp;16L5  -Bay 18, Bay control and backup protection</t>
  </si>
  <si>
    <t>Wilropark 88/11kV SS Control Room, 2TO,1SO &amp;16L5  -Bay 18,  Main protection</t>
  </si>
  <si>
    <t>Wilropark 88/11kV SS Control Room, 3TO,35L5 &amp;34L5  -Bay 34, Bay control and backup protection</t>
  </si>
  <si>
    <t>Wilropark 88/11kV SS Control Room, 3TO,35L5 &amp;34L5  -Bay 35, Bay control and backup protection</t>
  </si>
  <si>
    <t>Wilropark 88/11kV SS Control Room, 3TO,35L5 &amp;34L5  -Bay 36, Bay control and backup protection</t>
  </si>
  <si>
    <t>Wilropark 88/11kV SS Control Room, 3TO,35L5 &amp;34L5  -Bay 36,  Main protection</t>
  </si>
  <si>
    <t>Wilropark 88/11kV SS Control Room, 24L5,23L5 &amp;22L5  -Bay 22, Bay control and backup protection</t>
  </si>
  <si>
    <t>Wilropark 88/11kV SS Control Room, 24L5,23L5 &amp;22L5  -Bay 23, Bay control and backup protection</t>
  </si>
  <si>
    <t>Wilropark 88/11kV SS Control Room, 24L5,23L5 &amp;22L5  -Bay 24, Bay control and backup protection</t>
  </si>
  <si>
    <t>Wilropark 88/11kV SS Control Room, 88/11kV Transformer 1 , Bay control  protection</t>
  </si>
  <si>
    <t>No Seial numbers</t>
  </si>
  <si>
    <t>Wilropark 88/11kV SS Control Room, 88/11kV Transformer 1 , Bay main Protection</t>
  </si>
  <si>
    <t>Wilropark 88/11kV SS Control Room, 88/11kV Transformer 1 , Bay Tap changer  protection</t>
  </si>
  <si>
    <t>A-Aberle</t>
  </si>
  <si>
    <t>Wilropark 88/11kV SS Control Room, 88/11kV Transformer 1 , Lockout 1 master Trip Relay</t>
  </si>
  <si>
    <t>K53301/7</t>
  </si>
  <si>
    <t>Wilropark 88/11kV SS Control Room, 88/11kV Transformer 2 , Bay control  protection</t>
  </si>
  <si>
    <t>Wilropark 88/11kV SS Control Room, 88/11kV Transformer 2 , Bay main Protection</t>
  </si>
  <si>
    <t>Wilropark 88/11kV SS Control Room, 88/11kV Transformer 2 , Bay Tap changer  protection</t>
  </si>
  <si>
    <t>Wilropark 88/11kV SS Control Room, 88/11kV Transformer 2 , Lockout 1 master Trip Relay</t>
  </si>
  <si>
    <t>K53301/4</t>
  </si>
  <si>
    <t>Wilropark 88/11kV SS Control Room, 88/11kV Transformer 3 , Bay control  protection</t>
  </si>
  <si>
    <t>Wilropark 88/11kV SS Control Room, 88/11kV Transformer 3 , Bay main Protection</t>
  </si>
  <si>
    <t>Wilropark 88/11kV SS Control Room, 88/11kV Transformer 3 , Bay Tap changer  protection</t>
  </si>
  <si>
    <t>Wilropark 88/11kV SS Control Room, 88/11kV Transformer 3 , Lockout 1 master Trip Relay</t>
  </si>
  <si>
    <t>K53301/5</t>
  </si>
  <si>
    <t>Wilropark 88/11kV SS Control Room, 88/11kV Klofendal fedder 1 , Bay control  protection</t>
  </si>
  <si>
    <t>Wilropark 88/11kV SS Control Room, 88/11kV Klofendal fedder 1 , Bay main Protection</t>
  </si>
  <si>
    <t xml:space="preserve">Wilropark 88/11kV SS Control Room, 88/11kV Klofendal fedder 1 , Diff Relay </t>
  </si>
  <si>
    <t>Wilropark 88/11kV SS Control Room, 88/11kV Klofendal fedder 1 , Lockout 1 master Trip Relay</t>
  </si>
  <si>
    <t>K53301/8</t>
  </si>
  <si>
    <t>Wilropark 88/11kV SS Control Room, 88/11kV Klofendal fedder 2 , Bay control  protection</t>
  </si>
  <si>
    <t>Wilropark 88/11kV SS Control Room, 88/11kV Klofendal fedder 2 , Bay main Protection</t>
  </si>
  <si>
    <t xml:space="preserve">Wilropark 88/11kV SS Control Room, 88/11kV Klofendal fedder 2 , Diff Relay </t>
  </si>
  <si>
    <t>Wilropark 88/11kV SS Control Room, 88/11kV Klofendal fedder 2 , Lockout 1 master Trip Relay</t>
  </si>
  <si>
    <t>K53301/6</t>
  </si>
  <si>
    <t>Wilropark 88/11kV SS Control Room, 88/11kV 88kV Bus Bar VT's ,  main Bus bar 1</t>
  </si>
  <si>
    <t>Wilropark 88/11kV SS Control Room, 88/11kV 88kV Bus Bar VT's ,  main Bus bar 2</t>
  </si>
  <si>
    <t>Wilropark 88/11kV SS Control Room, 88/11kV 88kV Bus Bar VT's ,  Ethernet Switch</t>
  </si>
  <si>
    <t>Wilropark 88/11kV SS Control Room, 88/11kV 88kV Bus Couple ,  Bay control protection Relay</t>
  </si>
  <si>
    <t>Wilropark 88/11kV SS Control Room, 88/11kV 88kV Bus Couple ,  Bay Main  control protection Relay</t>
  </si>
  <si>
    <t>Wilropark 88/11kV SS Control Room, 88/11kV 88kV Gateway ,  Ethernet Switch</t>
  </si>
  <si>
    <t>Wilropark 88/11kV SS Control Room, 88/11kV 88kV Gateway ,  RTAC Module (Card A)</t>
  </si>
  <si>
    <t>Wilropark 88/11kV SS Control Room, 88/11kV 88kV Gateway ,  Satalite syncronised Clock</t>
  </si>
  <si>
    <t>Wilropark 88/11kV SS Control Room, 88/11kV 88kV QOS &amp;Metering panel ,  Ethernet Switch</t>
  </si>
  <si>
    <t>Wilropark 88/11kV SS Control Room, 88/11kV 88kV Bus Bus Zone ,  Bus zone protection Relay</t>
  </si>
  <si>
    <t>Switchgear(GIS)</t>
  </si>
  <si>
    <t>Wilropark 88/11kV SS switchgear room ,Isolator DS11</t>
  </si>
  <si>
    <t>Xian Xd High voltage Apparatus</t>
  </si>
  <si>
    <t>not vissible</t>
  </si>
  <si>
    <t>Wilropark 88/11kV SS switchgear room ,Earthing Switch DS11</t>
  </si>
  <si>
    <t>Wilropark 88/11kV SS switchgear room ,Isolator DS21</t>
  </si>
  <si>
    <t>Wilropark 88/11kV SS switchgear room ,Earthing Switch DS21</t>
  </si>
  <si>
    <t>Wilropark 88/11kV SS switchgear room ,Earthing Switch DS22</t>
  </si>
  <si>
    <t>Wilropark 88/11kV SS switchgear room ,Isolator DS22</t>
  </si>
  <si>
    <t>Wilropark 88/11kV SS switchgear room ,Earthing Switch DS23</t>
  </si>
  <si>
    <t>Wilropark 88/11kV SS switchgear room ,Isolator DS23</t>
  </si>
  <si>
    <t>Wilropark 88/11kV SS switchgear room ,Isolator DS31</t>
  </si>
  <si>
    <t>Wilropark 88/11kV SS switchgear room ,Earthing Switch DS31</t>
  </si>
  <si>
    <t>Wilropark 88/11kV SS switchgear room ,Isolator DS41</t>
  </si>
  <si>
    <t>Wilropark 88/11kV SS switchgear room ,Earthing Switch DS41</t>
  </si>
  <si>
    <t>Wilropark 88/11kV SS switchgear room ,Isolator DS51</t>
  </si>
  <si>
    <t>Wilropark 88/11kV SS switchgear room ,Isolator DS52</t>
  </si>
  <si>
    <t>Wilropark 88/11kV SS switchgear room ,Earthing Switch DS51</t>
  </si>
  <si>
    <t>Wilropark 88/11kV SS switchgear room ,Isolator DS61</t>
  </si>
  <si>
    <t>Wilropark 88/11kV SS switchgear room ,Earthing Switch DS61</t>
  </si>
  <si>
    <t>Wilropark 88/11kV SS switchgear room ,Earthing Switch DS62</t>
  </si>
  <si>
    <t>Wilropark 88/11kV SS switchgear room ,Earthing Switch DS63</t>
  </si>
  <si>
    <t>Wilropark 88/11kV SS switchgear room ,Isolator DS62</t>
  </si>
  <si>
    <t>Wilropark 88/11kV SS switchgear room ,Isolator DS63</t>
  </si>
  <si>
    <t>Wilropark 88/11kV SS switchgear room ,Isolator DS71</t>
  </si>
  <si>
    <t>Wilropark 88/11kV SS switchgear room ,Earthing Switch DS71</t>
  </si>
  <si>
    <t>Wilropark 88/11kV SS switchgear room ,Circuit Breakers CB11</t>
  </si>
  <si>
    <t>Wilropark 88/11kV SS switchgear room ,Circuit Breakers CB21</t>
  </si>
  <si>
    <t>Wilropark 88/11kV SS switchgear room ,Earthing Switch CB 41</t>
  </si>
  <si>
    <t>Wilropark 88/11kV SS switchgear room ,Circuit Breakers CB51</t>
  </si>
  <si>
    <t>Wilropark 88/11kV SS switchgear room ,Circuit Breakers CB61</t>
  </si>
  <si>
    <t>Wilropark 88/11kV SS switchgear room ,Circuit Breakers CB71</t>
  </si>
  <si>
    <t>Wilropark 88/11kV SS, Kloofendal /Wilropark Fdr 2, VT's X3</t>
  </si>
  <si>
    <t>Wilropark 88/11kV SS, Kloofendal /Wilropark Fdr 1, VT's X3</t>
  </si>
  <si>
    <t>Surge arrestors X12</t>
  </si>
  <si>
    <t>insulators X6</t>
  </si>
  <si>
    <t>Wilropark 88/11kV SS switchgear room ,CT'S DS11 X4</t>
  </si>
  <si>
    <t>LMZH-145</t>
  </si>
  <si>
    <t>Wilropark 88/11kV SS switchgear room ,CT'S DS21 X4</t>
  </si>
  <si>
    <t>Wilropark 88/11kV SS switchgear room ,CT'S DS41 X4</t>
  </si>
  <si>
    <t>Wilropark 88/11kV SS switchgear room ,CT'S DS61 X4</t>
  </si>
  <si>
    <t>Wilropark 88/11kV SS switchgear room ,CT'S DS71 X4</t>
  </si>
  <si>
    <t>Wilropark 88/11kV Couple cell 1</t>
  </si>
  <si>
    <t>T12/30/1042/1</t>
  </si>
  <si>
    <t>no serial number</t>
  </si>
  <si>
    <t>Wilropark 88/11kV SS Control room, Transformer 1</t>
  </si>
  <si>
    <t>ELStar</t>
  </si>
  <si>
    <t>Wilropark 88/11kV SS Control room, Transformer 2</t>
  </si>
  <si>
    <t>Wilropark 88/11kV SS Control room, Transformer 3</t>
  </si>
  <si>
    <t>Wilropark 88/11kV SS Control room, Klofendal feeder 1</t>
  </si>
  <si>
    <t>Wilropark 88/11kV SS Control room, Klofendal feeder 2</t>
  </si>
  <si>
    <t>Wilropark 88/11kV SS  QOS &amp; Metering Panel, Incomer bay 18 main Meter</t>
  </si>
  <si>
    <t>Wilropark 88/11kV SS  QOS &amp; Metering Panel, Incomer bay 36 main Meter</t>
  </si>
  <si>
    <t>Wilropark 88/11kV SS QOS &amp; Metering Panel, Incomer bay 1 Main meter</t>
  </si>
  <si>
    <t xml:space="preserve">Wilropark 88/11kV SS Telecom Room, Transmitter </t>
  </si>
  <si>
    <t>SFU-UK-203</t>
  </si>
  <si>
    <t>Wilropark 88/11kV SS Telecom Room, Fox panel</t>
  </si>
  <si>
    <t>Wilropark 88/11kV SS Telecom Room, Access Control</t>
  </si>
  <si>
    <t>Wilropark 88/11kV SS Telecom Room, Telecoms panel</t>
  </si>
  <si>
    <t>Wilropark 88/11kV SS Battery Charger 1 &amp;2</t>
  </si>
  <si>
    <t>No Nameolate</t>
  </si>
  <si>
    <t xml:space="preserve">Wilropark 88/11kV SS DC Distribution Panel </t>
  </si>
  <si>
    <t>Wilropark 88/11kV SS SF6 Gas Recovery charging Device</t>
  </si>
  <si>
    <t>Shaanxi Grand general Electric</t>
  </si>
  <si>
    <t>SDG/LH-14Y/11X</t>
  </si>
  <si>
    <t>Wilropark 88/11kV SS Battery Room X186 Cells</t>
  </si>
  <si>
    <t>FNC-VR296L</t>
  </si>
  <si>
    <t>59.2A</t>
  </si>
  <si>
    <t>Christiaan De Wet 88/11kV SS</t>
  </si>
  <si>
    <t>Christiaan De Wet, Allens Nek Ext. 4</t>
  </si>
  <si>
    <t>Allens Nek Ext. 4</t>
  </si>
  <si>
    <t>27°54'47.0" E</t>
  </si>
  <si>
    <t>26°07'20.8" S</t>
  </si>
  <si>
    <t>C-CHRDW-CONT-INCM01</t>
  </si>
  <si>
    <t>Christiaan De Wet 88/11kV SS Switchbay, Incomer (Bay1)</t>
  </si>
  <si>
    <t>Efacec</t>
  </si>
  <si>
    <t>Allens Nek Ext. 5</t>
  </si>
  <si>
    <t>C-CHRDW-CONT-PNRMA1</t>
  </si>
  <si>
    <t>Christiaan De Wet 88/11kV SS Switchbay, Panorama 1 (Bay2)</t>
  </si>
  <si>
    <t>Allens Nek Ext. 6</t>
  </si>
  <si>
    <t>C-CHRDW-CONT-PNRMA2</t>
  </si>
  <si>
    <t>Christiaan De Wet 88/11kV SS Switchbay, Panorama 2 (Bay3)</t>
  </si>
  <si>
    <t>Allens Nek Ext. 7</t>
  </si>
  <si>
    <t>C-CHRDW-CONT-LOCAlM</t>
  </si>
  <si>
    <t>Christiaan De Wet 88/11kV SS Switchbay, Local M/S (Bay4)</t>
  </si>
  <si>
    <t>Allens Nek Ext. 8</t>
  </si>
  <si>
    <t>Christiaan De Wet 88/11kV SS Switchbay, C.DE Wet North M/S (Bay5)</t>
  </si>
  <si>
    <t>Allens Nek Ext. 9</t>
  </si>
  <si>
    <t>C-CHRDW-CONT-RHNCE1</t>
  </si>
  <si>
    <t>Christiaan De Wet 88/11kV SS Switchbay, Rhino Ceros 1(Bay6)</t>
  </si>
  <si>
    <t>Allens Nek Ext. 10</t>
  </si>
  <si>
    <t>C-CHRDW-CONT-RHNCE2</t>
  </si>
  <si>
    <t>Christiaan De Wet 88/11kV SS Switchbay, Rhino Ceros 2(Bay7)</t>
  </si>
  <si>
    <t>Allens Nek Ext. 11</t>
  </si>
  <si>
    <t>Christiaan De Wet 88/11kV SS Switchbay, Load Control 1 (Bay8)</t>
  </si>
  <si>
    <t>Allens Nek Ext. 12</t>
  </si>
  <si>
    <t>C-CHRDW-CONT-LOADC2</t>
  </si>
  <si>
    <t>Christiaan De Wet 88/11kV SS Switchbay, Load Control 2 (Bay9)</t>
  </si>
  <si>
    <t>Allens Nek Ext. 13</t>
  </si>
  <si>
    <t>C-CHRDW-CONT-BS01</t>
  </si>
  <si>
    <t xml:space="preserve">Christiaan De Wet 88/11kV SS Switchbay, Bussection 1 </t>
  </si>
  <si>
    <t>Allens Nek Ext. 14</t>
  </si>
  <si>
    <t xml:space="preserve">Christiaan De Wet 88/11kV SS Switchbay, Bus Riser </t>
  </si>
  <si>
    <t>Allens Nek Ext. 15</t>
  </si>
  <si>
    <t>C-CHRDW-CONT-HNDRKP</t>
  </si>
  <si>
    <t>Christiaan De Wet 88/11kV SS Switchbay, Hendrick Portgiter (Bay10)</t>
  </si>
  <si>
    <t>Allens Nek Ext. 16</t>
  </si>
  <si>
    <t>C-CHRDW-CONT-BOTHL1</t>
  </si>
  <si>
    <t>Christiaan De Wet 88/11kV SS Switchbay, Boothill 1 (Bay11)</t>
  </si>
  <si>
    <t>Allens Nek Ext. 17</t>
  </si>
  <si>
    <t>Christiaan De Wet 88/11kV SS Switchbay, Boothill 2 (Bay12)</t>
  </si>
  <si>
    <t>Allens Nek Ext. 18</t>
  </si>
  <si>
    <t>C-CHRDW-CONT-RIDGER</t>
  </si>
  <si>
    <t>Christiaan De Wet 88/11kV SS Switchbay, Ridge RD.SWS (Bay13)</t>
  </si>
  <si>
    <t>Allens Nek Ext. 19</t>
  </si>
  <si>
    <t>C-CHRDW-CONT-MAKROF</t>
  </si>
  <si>
    <t>Christiaan De Wet 88/11kV SS Switchbay, Makro (Bay14)</t>
  </si>
  <si>
    <t>Allens Nek Ext. 20</t>
  </si>
  <si>
    <t>Christiaan De Wet 88/11kV SS Switchbay, Load Control 2 (Bay15)</t>
  </si>
  <si>
    <t>Allens Nek Ext. 21</t>
  </si>
  <si>
    <t>Christiaan De Wet 88/11kV SS Switchbay, No name (Bay16)</t>
  </si>
  <si>
    <t>Allens Nek Ext. 22</t>
  </si>
  <si>
    <t>C-CHRDW-BS02</t>
  </si>
  <si>
    <t>Christiaan De Wet 88/11kV SS Switchbay, Bussection 2 (Bay17)</t>
  </si>
  <si>
    <t>Allens Nek Ext. 23</t>
  </si>
  <si>
    <t>C-MAKRO-FB01-CDEWET</t>
  </si>
  <si>
    <t>Christiaan De Wet 88/11kV SS Switchbay, Incomer 2 (Bay18)</t>
  </si>
  <si>
    <t>Allens Nek Ext. 24</t>
  </si>
  <si>
    <t>C-CHRDW-FB3B-INTR02</t>
  </si>
  <si>
    <t>Christiaan De Wet 88/11kV SS Switchbay, Interconnector (Bay19)</t>
  </si>
  <si>
    <t>Allens Nek Ext. 25</t>
  </si>
  <si>
    <t>C-CHRDW-CONT-INCM03</t>
  </si>
  <si>
    <t>Christiaan De Wet 88/11kV SS Switchbay, Incomer 3 (Bay41)</t>
  </si>
  <si>
    <t>SBV3/2500/40-S1</t>
  </si>
  <si>
    <t>6427/2001</t>
  </si>
  <si>
    <t>Allens Nek Ext. 26</t>
  </si>
  <si>
    <t>Christiaan De Wet 88/11kV SS Switchbay, Load Control 3 (Bay42)</t>
  </si>
  <si>
    <t>SBV3/800/25-S1</t>
  </si>
  <si>
    <t>6428/2001</t>
  </si>
  <si>
    <t>Allens Nek Ext. 27</t>
  </si>
  <si>
    <t>C-CHRDW-CONT-NCKPLC</t>
  </si>
  <si>
    <t>Christiaan De Wet 88/11kV SS Switchbay, Nicks Place M.S.S (Bay43)</t>
  </si>
  <si>
    <t>6429/2001</t>
  </si>
  <si>
    <t>Allens Nek Ext. 28</t>
  </si>
  <si>
    <t>C-CHRDW-CONT-FB3B</t>
  </si>
  <si>
    <t>Christiaan De Wet 88/11kV SS Switchbay, Feederboard 3 (Bay44)</t>
  </si>
  <si>
    <t>6430/2001</t>
  </si>
  <si>
    <t>Allens Nek Ext. 29</t>
  </si>
  <si>
    <t>C-CHRDW-CONT-FB01</t>
  </si>
  <si>
    <t>Christiaan De Wet 88/11kV SS Switchbay, Feederboard 1 (Bay45)</t>
  </si>
  <si>
    <t>6440/2001</t>
  </si>
  <si>
    <t>Allens Nek Ext. 30</t>
  </si>
  <si>
    <t>C-CHRDW-CONT-WLGEL2</t>
  </si>
  <si>
    <t>Christiaan De Wet 88/11kV SS Switchbay, Wilgeheuwel SW/ST 1 (Bay46)</t>
  </si>
  <si>
    <t>6432/2001</t>
  </si>
  <si>
    <t>Allens Nek Ext. 31</t>
  </si>
  <si>
    <t>Christiaan De Wet 88/11kV SS Switchbay, Feeder 2 (Bay47)</t>
  </si>
  <si>
    <t>6433/2001</t>
  </si>
  <si>
    <t>Allens Nek Ext. 32</t>
  </si>
  <si>
    <t>Christiaan De Wet 88/11kV SS Switchbay, Bussection (Bay48)</t>
  </si>
  <si>
    <t>6434/2001</t>
  </si>
  <si>
    <t>Allens Nek Ext. 33</t>
  </si>
  <si>
    <t>C-CHRDW-FB3A-JGSTRM</t>
  </si>
  <si>
    <t>Christiaan De Wet 88/11kV SS Switchbay, J.G.Strijdom 1(Bay49)</t>
  </si>
  <si>
    <t>6435/2001</t>
  </si>
  <si>
    <t>Allens Nek Ext. 34</t>
  </si>
  <si>
    <t>Christiaan De Wet 88/11kV SS Switchbay, Wilgeheuwel SW/ST 2 (Bay50)</t>
  </si>
  <si>
    <t>6436/2001</t>
  </si>
  <si>
    <t>Allens Nek Ext. 35</t>
  </si>
  <si>
    <t>C-CHRDW-FB3A-JGSTR3</t>
  </si>
  <si>
    <t>Christiaan De Wet 88/11kV SS Switchbay, J.G.Strijdom 3 (Bay51)</t>
  </si>
  <si>
    <t>6439/2001</t>
  </si>
  <si>
    <t>Allens Nek Ext. 36</t>
  </si>
  <si>
    <t>C-CHRDW-FB3B-FLRDRD</t>
  </si>
  <si>
    <t>Christiaan De Wet 88/11kV SS Switchbay, Florin RD O/Line (Bay52)</t>
  </si>
  <si>
    <t>6438/2001</t>
  </si>
  <si>
    <t>Allens Nek Ext. 37</t>
  </si>
  <si>
    <t>C-CHRDW-FB3B-PBBBCH</t>
  </si>
  <si>
    <t>Christiaan De Wet 88/11kV SS Switchbay, Pebble Beach Drive Norch M.S.S 23 (Bay53)</t>
  </si>
  <si>
    <t>6437/2001</t>
  </si>
  <si>
    <t>Allens Nek Ext. 38</t>
  </si>
  <si>
    <t>C-CHRDW-FB3A-JGSTR2</t>
  </si>
  <si>
    <t>Christiaan De Wet 88/11kV SS Switchbay, J.G.S Stridjom 2 (Bay54)</t>
  </si>
  <si>
    <t>6431/2001</t>
  </si>
  <si>
    <t>Allens Nek Ext. 39</t>
  </si>
  <si>
    <t>Christiaan De Wet 88/11kV SS Switchbay, Standby Incomer No 2 (Bay55)</t>
  </si>
  <si>
    <t>6441/2002</t>
  </si>
  <si>
    <t>88kV Christiaan De Wet 88/11kV SS Transformer No1 Circuit Breaker (110)</t>
  </si>
  <si>
    <t>Sprecher + Schuh</t>
  </si>
  <si>
    <t xml:space="preserve">88kV Christiaan De Wet 88/11kV SS Transformer No1 isolator (113) </t>
  </si>
  <si>
    <t>Hudaco Isolators</t>
  </si>
  <si>
    <t>02/1321</t>
  </si>
  <si>
    <t>88kV Christiaan De Wet 88/11kV SS Transformer No1 isolator (703) Earth Swtch</t>
  </si>
  <si>
    <t xml:space="preserve">88kV Christiaan De Wet 88/11kV SS Busbar isolator (113) </t>
  </si>
  <si>
    <t>02/1329</t>
  </si>
  <si>
    <t>88kV Christiaan De Wet 88/11kV SS Busbar isolator (703) Earth Swtch</t>
  </si>
  <si>
    <t>88kV Christiaan De Wet 88/11kV SS Khoefendal/Peter Road 2 Circuit Breaker (205)</t>
  </si>
  <si>
    <t>88kV Christiaan De Wet 88/11kV SS Khoefendal/Peter Road 2 Isolator (203)</t>
  </si>
  <si>
    <t>88kV Christiaan De Wet 88/11kV SS Busbar isolator (203) Earth Swtch</t>
  </si>
  <si>
    <t>88kV Christiaan De Wet 88/11kV SS Transformer No2 Circuit Breaker (210)</t>
  </si>
  <si>
    <t>GEC Alstonm</t>
  </si>
  <si>
    <t xml:space="preserve">88kV Christiaan De Wet 88/11kV SS Transformer No2 isolator (313) </t>
  </si>
  <si>
    <t>88kV Christiaan De Wet 88/11kV SS Transformer No2 isolator (103) Earth Swtch</t>
  </si>
  <si>
    <t xml:space="preserve">88kV Christiaan De Wet 88/11kV SS Busbar isolator (107) </t>
  </si>
  <si>
    <t>02/1314</t>
  </si>
  <si>
    <t>88kV Christiaan De Wet 88/11kV SS Busbar isolator (107) Earth Swtch</t>
  </si>
  <si>
    <t>88kV Christiaan De Wet 88/11kV SS Khoefendal/Peter 1 Road Circuit Breaker (105)</t>
  </si>
  <si>
    <t>88kV Christiaan De Wet 88/11kV SS Khoefendal/Peter 1 Road Isolator (103)</t>
  </si>
  <si>
    <t>88kV Christiaan De Wet 88/11kV SS Busbar isolator (103) Earth Swtch</t>
  </si>
  <si>
    <t>02/1319</t>
  </si>
  <si>
    <t xml:space="preserve">88kV Christiaan De Wet 88/11kV SS Transformer 2 Circuit Breaker </t>
  </si>
  <si>
    <t>07/35099652</t>
  </si>
  <si>
    <t>88kV Christiaan De Wet 88/11kV SS Transformer 2 Isolator</t>
  </si>
  <si>
    <t>03/14035</t>
  </si>
  <si>
    <t>88kV Christiaan De Wet 88/11kV SS Bussection 1 Circuit Breaker (120)</t>
  </si>
  <si>
    <t>88kV Christiaan De Wet 88/11kV SS Bussection 2 Circuit Breaker (220)</t>
  </si>
  <si>
    <t>88kV Christiaan De Wet 88/11kV SS Bussection 1 Isolator (124)</t>
  </si>
  <si>
    <t>02/1315</t>
  </si>
  <si>
    <t>88kV Christiaan De Wet 88/11kV SS Bussection 1 Isolator Earth Switch (124)</t>
  </si>
  <si>
    <t>88kV Christiaan De Wet 88/11kV SS Bussection 1 Isolator (228)</t>
  </si>
  <si>
    <t>02/1316</t>
  </si>
  <si>
    <t>88kV Christiaan De Wet 88/11kV SS Bussection 1 Isolator Earth Switch (228)</t>
  </si>
  <si>
    <t>88kV Christiaan De Wet 88/11kV SS Transformer 1 Circuit Breaker (210)</t>
  </si>
  <si>
    <t>120-SFM-32B</t>
  </si>
  <si>
    <t>X307271</t>
  </si>
  <si>
    <t>88kV Christiaan De Wet 88/11kV SS Transformer 2 Busbar Isolator (414)</t>
  </si>
  <si>
    <t>1002948/0002/3</t>
  </si>
  <si>
    <t>88kV Christiaan De Wet 88/11kV SS Transformer 2 Busbar Isolator Earth Switch(411)</t>
  </si>
  <si>
    <t>88kV Christiaan De Wet 88/11kV SS Transformer 2 Circuit Breaker (410)</t>
  </si>
  <si>
    <t>X307273</t>
  </si>
  <si>
    <t>88kV Christiaan De Wet 88/11kV SS Transformer 3 Busbar Isolator (614)</t>
  </si>
  <si>
    <t>1003948/0002/4</t>
  </si>
  <si>
    <t>88kV Christiaan De Wet 88/11kV SS Transformer 3 Busbar Isolator Earth Switch(611)</t>
  </si>
  <si>
    <t>88kV Christiaan De Wet 88/11kV SS Transformer 3 Circuit Breaker (610)</t>
  </si>
  <si>
    <t>X307275</t>
  </si>
  <si>
    <t>C-CHRDW-TR01</t>
  </si>
  <si>
    <t>Christan De Wet 40MVA 88/11kV SS, TRF Bay 1</t>
  </si>
  <si>
    <t>L.232/1</t>
  </si>
  <si>
    <t>C-CHRDW-TR02</t>
  </si>
  <si>
    <t>Christan De Wet 40MVA 88/11kV SS, TRF Bay 2</t>
  </si>
  <si>
    <t>L.232/2</t>
  </si>
  <si>
    <t>C-CHRDW-TR03</t>
  </si>
  <si>
    <t>Christan De Wet 45MVA 88/11kV SS, TRF Bay 3</t>
  </si>
  <si>
    <t>HT1732/12816</t>
  </si>
  <si>
    <t>Christan De Wet SS,Current Limiting Resistor TRFR3</t>
  </si>
  <si>
    <t>T-3848/1</t>
  </si>
  <si>
    <t>Christan De Wet SS,Current Limiting Resistor TRFR 2</t>
  </si>
  <si>
    <t>T-3848/2</t>
  </si>
  <si>
    <t>Christan De Wet SS,Current Limiting Resistor TRFR 1</t>
  </si>
  <si>
    <t>T-3848/3</t>
  </si>
  <si>
    <t xml:space="preserve">88kV Khoefendal/Peter road 2  88kV CTs </t>
  </si>
  <si>
    <t xml:space="preserve">88kV Khoefendal/Peter road 1  88kV CTs </t>
  </si>
  <si>
    <t>Allens Nek Ext. 40</t>
  </si>
  <si>
    <t xml:space="preserve">88kV Transformer 3 88kV CTs </t>
  </si>
  <si>
    <t xml:space="preserve">88kV Srge Ar (Khloefendaal/Peter Road 1) </t>
  </si>
  <si>
    <t>Allens Nek Ext. 41</t>
  </si>
  <si>
    <t xml:space="preserve">88kV Srge Ar (Khloefendaal/Peter Road 2) </t>
  </si>
  <si>
    <t>Allens Nek Ext. 42</t>
  </si>
  <si>
    <t xml:space="preserve">88kV Srge Ar (Transformer 1) </t>
  </si>
  <si>
    <t>Allens Nek Ext. 43</t>
  </si>
  <si>
    <t xml:space="preserve">88kV Srge Ar (Transformer 2) </t>
  </si>
  <si>
    <t>88kV Kloefendaal/Peter Road1  Insulators x39</t>
  </si>
  <si>
    <t>88kV Kloefendaal/Peter Road1  Insulators x48</t>
  </si>
  <si>
    <t>88kV Busection  Insulators x45</t>
  </si>
  <si>
    <t>Allens Nek Ext. 44</t>
  </si>
  <si>
    <t>Allens Nek Ext. 45</t>
  </si>
  <si>
    <t>Allens Nek Ext. 46</t>
  </si>
  <si>
    <t>Allens Nek Ext. 47</t>
  </si>
  <si>
    <t>Allens Nek Ext. 48</t>
  </si>
  <si>
    <t>Allens Nek Ext. 49</t>
  </si>
  <si>
    <t>Allens Nek Ext. 50</t>
  </si>
  <si>
    <t>Allens Nek Ext. 51</t>
  </si>
  <si>
    <t>Allens Nek Ext. 52</t>
  </si>
  <si>
    <t>Allens Nek Ext. 53</t>
  </si>
  <si>
    <t xml:space="preserve">88kV Roodetown 2 Isolator Insulators </t>
  </si>
  <si>
    <t>Allens Nek Ext. 54</t>
  </si>
  <si>
    <t xml:space="preserve">88kV Roodetown 2 CTs Insulators </t>
  </si>
  <si>
    <t>Allens Nek Ext. 55</t>
  </si>
  <si>
    <t>88kV Roodetown 2 Circuit Breaker Insulators</t>
  </si>
  <si>
    <t>Allens Nek Ext. 56</t>
  </si>
  <si>
    <t>Allens Nek Ext. 57</t>
  </si>
  <si>
    <t xml:space="preserve">88kV Transformer 1 Isolator Insulators (213) </t>
  </si>
  <si>
    <t>Allens Nek Ext. 58</t>
  </si>
  <si>
    <t xml:space="preserve">88kV Transformer 1 Circuit Breaker Insulators (210) </t>
  </si>
  <si>
    <t>Allens Nek Ext. 59</t>
  </si>
  <si>
    <t xml:space="preserve">88kV Transformer 1 CTs Insulators </t>
  </si>
  <si>
    <t>Allens Nek Ext. 60</t>
  </si>
  <si>
    <t>Allens Nek Ext. 61</t>
  </si>
  <si>
    <t>Allens Nek Ext. 62</t>
  </si>
  <si>
    <t>Allens Nek Ext. 63</t>
  </si>
  <si>
    <t>Allens Nek Ext. 64</t>
  </si>
  <si>
    <t>Allens Nek Ext. 65</t>
  </si>
  <si>
    <t xml:space="preserve">88kV Transformer 1 Busbar Insulators </t>
  </si>
  <si>
    <t>Allens Nek Ext. 66</t>
  </si>
  <si>
    <t xml:space="preserve">88kV Transformer 1 Insulators </t>
  </si>
  <si>
    <t>Allens Nek Ext. 67</t>
  </si>
  <si>
    <t xml:space="preserve">11kV Transformer 1 Insulators </t>
  </si>
  <si>
    <t>Allens Nek Ext. 68</t>
  </si>
  <si>
    <t xml:space="preserve">11kV Transformer 1 Busbar Insulators </t>
  </si>
  <si>
    <t>Allens Nek Ext. 69</t>
  </si>
  <si>
    <t>Allens Nek Ext. 70</t>
  </si>
  <si>
    <t>Allens Nek Ext. 71</t>
  </si>
  <si>
    <t>Allens Nek Ext. 72</t>
  </si>
  <si>
    <t>11kV Transformer 2 Busbar Insulators</t>
  </si>
  <si>
    <t>Allens Nek Ext. 73</t>
  </si>
  <si>
    <t>Allens Nek Ext. 74</t>
  </si>
  <si>
    <t>Allens Nek Ext. 75</t>
  </si>
  <si>
    <t xml:space="preserve">11kV Transformer 3 Busbar Insulators </t>
  </si>
  <si>
    <t>Allens Nek Ext. 76</t>
  </si>
  <si>
    <t>Christan De Wet SS Tap Changer Bay 3</t>
  </si>
  <si>
    <t>Christan De Wet SS Tap Changer Bay 2</t>
  </si>
  <si>
    <t>Allens Nek Ext. 77</t>
  </si>
  <si>
    <t>Christan De Wet SS Tap Changer Bay 1</t>
  </si>
  <si>
    <t>Christiaan De Wet 88/11kV SS Bay 3, DGA</t>
  </si>
  <si>
    <t>Hydran M2</t>
  </si>
  <si>
    <t>NOT VISIBLE</t>
  </si>
  <si>
    <t>0712494378</t>
  </si>
  <si>
    <t>Christiaan De Wet 88/11kV SS Switchbay, Incomer 3, O/C &amp; E/F Protection</t>
  </si>
  <si>
    <t>MiCom</t>
  </si>
  <si>
    <t>P143211A2A0050A</t>
  </si>
  <si>
    <t>821072m</t>
  </si>
  <si>
    <t>Christiaan De Wet 88/11kV SS Switchbay, Load Control 3 O/C &amp; E/F Protection</t>
  </si>
  <si>
    <t>821081m</t>
  </si>
  <si>
    <t>Allens Nek Ext. 78</t>
  </si>
  <si>
    <t>Christiaan De Wet 88/11kV SS Switchbay, Nicks Place M.S.S O/C &amp; E/F Protection</t>
  </si>
  <si>
    <t>821071m</t>
  </si>
  <si>
    <t>Allens Nek Ext. 79</t>
  </si>
  <si>
    <t>Christiaan De Wet 88/11kV SS Switchbay, Feederboard 3 O/C &amp; E/F Protection</t>
  </si>
  <si>
    <t>821066m</t>
  </si>
  <si>
    <t>Allens Nek Ext. 80</t>
  </si>
  <si>
    <t>Christiaan De Wet 88/11kV SS Switchbay, Feederboard 1 O/C &amp; E/F Protection</t>
  </si>
  <si>
    <t>821065m</t>
  </si>
  <si>
    <t>Allens Nek Ext. 81</t>
  </si>
  <si>
    <t>Christiaan De Wet 88/11kV SS Switchbay, Wilgeheuwel SW/ST 1 O/C &amp; E/F Protection</t>
  </si>
  <si>
    <t>544845n</t>
  </si>
  <si>
    <t>Allens Nek Ext. 82</t>
  </si>
  <si>
    <t>Christiaan De Wet 88/11kV SS Switchbay, Feeder 2 O/C &amp; E/F Protection</t>
  </si>
  <si>
    <t>821059m</t>
  </si>
  <si>
    <t>Allens Nek Ext. 83</t>
  </si>
  <si>
    <t>Christiaan De Wet 88/11kV SS Switchbay, Bussection O/C &amp; E/F Protection</t>
  </si>
  <si>
    <t>821079m</t>
  </si>
  <si>
    <t>Allens Nek Ext. 84</t>
  </si>
  <si>
    <t>Christiaan De Wet 88/11kV SS Switchbay, J.G.Strijdom 1O/C &amp; E/F Protection</t>
  </si>
  <si>
    <t>821083m</t>
  </si>
  <si>
    <t>Allens Nek Ext. 85</t>
  </si>
  <si>
    <t>Christiaan De Wet 88/11kV SS Switchbay, Wilgeheuwel SW/ST 2 O/C &amp; E/F Protection</t>
  </si>
  <si>
    <t>821068m</t>
  </si>
  <si>
    <t>Allens Nek Ext. 86</t>
  </si>
  <si>
    <t>Christiaan De Wet 88/11kV SS Switchbay, J.G.Strijdom 3 O/C &amp; E/F Protection</t>
  </si>
  <si>
    <t>821080m</t>
  </si>
  <si>
    <t>Allens Nek Ext. 87</t>
  </si>
  <si>
    <t>Christiaan De Wet 88/11kV SS Switchbay, Florin RD O/Line O/C &amp; E/F Protection</t>
  </si>
  <si>
    <t>544844n</t>
  </si>
  <si>
    <t>Allens Nek Ext. 88</t>
  </si>
  <si>
    <t>Christiaan De Wet 88/11kV SS Switchbay, Pebble Beach Drive Norch M.S.S 23 O/C &amp; E/F Protection</t>
  </si>
  <si>
    <t>821073m</t>
  </si>
  <si>
    <t>Allens Nek Ext. 89</t>
  </si>
  <si>
    <t>Christiaan De Wet 88/11kV SS Switchbay, J.G.S Stridjom 2 O/C &amp; E/F Protection</t>
  </si>
  <si>
    <t>821062m</t>
  </si>
  <si>
    <t>Allens Nek Ext. 90</t>
  </si>
  <si>
    <t>Christiaan De Wet 88/11kV SS Switchbay, Standby Incomer No 2 O/C &amp; E/F Protection</t>
  </si>
  <si>
    <t>692772m</t>
  </si>
  <si>
    <t>Allens Nek Ext. 91</t>
  </si>
  <si>
    <t>Christiaan De Wet 88/11kV SS Control room, 88kV Control panel,  Red Phase Buszone Relay</t>
  </si>
  <si>
    <t>20.274.901</t>
  </si>
  <si>
    <t>Allens Nek Ext. 92</t>
  </si>
  <si>
    <t>Christiaan De Wet 88/11kV SS Control room, 88kV Control panel,  White Phase Buszone Relay</t>
  </si>
  <si>
    <t>Allens Nek Ext. 93</t>
  </si>
  <si>
    <t>Christiaan De Wet 88/11kV SS Control room, 88kV Control panel,  Blue Phase Buszone Relay</t>
  </si>
  <si>
    <t>Allens Nek Ext. 94</t>
  </si>
  <si>
    <t>Christiaan De Wet 88/11kV SS Control room, 88kV Control panel,  88kV Logic Processor Relay</t>
  </si>
  <si>
    <t>Allens Nek Ext. 95</t>
  </si>
  <si>
    <t>Christiaan De Wet 88/11kV SS Control room, 88kV Control panel, Bay 7 Line Diff Bay Control &amp; Main 2 Protection</t>
  </si>
  <si>
    <t>F650</t>
  </si>
  <si>
    <t>80.912.521</t>
  </si>
  <si>
    <t>Allens Nek Ext. 96</t>
  </si>
  <si>
    <t>Christiaan De Wet 88/11kV SS Control room, 88kV Control panel, Bay 7 Line Diff Bay Control &amp; Main 1 Protection</t>
  </si>
  <si>
    <t>Allens Nek Ext. 97</t>
  </si>
  <si>
    <t>Christiaan De Wet 88/11kV SS Control room, 88kV Control panel, Bay 6 Transformer Bay Control &amp; Main 2 Protection</t>
  </si>
  <si>
    <t>80.912.520</t>
  </si>
  <si>
    <t>Allens Nek Ext. 98</t>
  </si>
  <si>
    <t>Christiaan De Wet 88/11kV SS Control room, 88kV Control panel, Bay 6 Transformer Bay Control &amp; Main 1 Protection</t>
  </si>
  <si>
    <t>Allens Nek Ext. 99</t>
  </si>
  <si>
    <t>Christiaan De Wet 88/11kV SS Control room, 88kV Control panel, Automatic Voltage Regulator(AVR) Protection</t>
  </si>
  <si>
    <t>Allens Nek Ext. 100</t>
  </si>
  <si>
    <t>Christiaan De Wet 88/11kV SS Control room, 88kV Control panel, L/01</t>
  </si>
  <si>
    <t>31477616/09/10</t>
  </si>
  <si>
    <t>Allens Nek Ext. 101</t>
  </si>
  <si>
    <t>Christiaan De Wet 88/11kV SS Control room, 88kV Control panel, Bay 4 Transformer Bay Control &amp; Main 2 Protection</t>
  </si>
  <si>
    <t>80.912.512</t>
  </si>
  <si>
    <t>Allens Nek Ext. 102</t>
  </si>
  <si>
    <t>Christiaan De Wet 88/11kV SS Control room, 88kV Control panel, Bay 4 Transformer Bay Control &amp; Main 1 Protection</t>
  </si>
  <si>
    <t>Allens Nek Ext. 103</t>
  </si>
  <si>
    <t>Allens Nek Ext. 104</t>
  </si>
  <si>
    <t>31477618/09/10</t>
  </si>
  <si>
    <t>Allens Nek Ext. 105</t>
  </si>
  <si>
    <t>Christiaan De Wet 88/11kV SS Control room, 88kV Control panel, Bay 2 Transformer Bay Control &amp; Main 2 Protection</t>
  </si>
  <si>
    <t>80.912.508</t>
  </si>
  <si>
    <t>Allens Nek Ext. 106</t>
  </si>
  <si>
    <t>Christiaan De Wet 88/11kV SS Control room, 88kV Control panel, Bay 2 Transformer Bay Control &amp; Main 1 Protection</t>
  </si>
  <si>
    <t>Allens Nek Ext. 107</t>
  </si>
  <si>
    <t>Allens Nek Ext. 108</t>
  </si>
  <si>
    <t>31477617/09/10</t>
  </si>
  <si>
    <t>Allens Nek Ext. 109</t>
  </si>
  <si>
    <t>Christiaan De Wet 88/11kV SS Control room, 88kV Control panel, Bay 1 Line Diff Bay Control &amp; Main 2 Protection</t>
  </si>
  <si>
    <t>81.041.006</t>
  </si>
  <si>
    <t>Allens Nek Ext. 110</t>
  </si>
  <si>
    <t>Christiaan De Wet 88/11kV SS Control room, 88kV Control panel, Bay 1 Line Diff Bay Control &amp; Main 1 Protection</t>
  </si>
  <si>
    <t>Allens Nek Ext. 111</t>
  </si>
  <si>
    <t>Christiaan De Wet 88/11kV SS Control room, 88kV Control panel, Bay 3 Bussection 1 Control &amp; Main Protection</t>
  </si>
  <si>
    <t>80.912.515</t>
  </si>
  <si>
    <t>Allens Nek Ext. 112</t>
  </si>
  <si>
    <t>Christiaan De Wet 88/11kV SS Control room, 88kV Control panel, Bay 5 Bussection 2 Control &amp; Main Protection</t>
  </si>
  <si>
    <t>80.912.510</t>
  </si>
  <si>
    <t>Allens Nek Ext. 113</t>
  </si>
  <si>
    <t>Christiaan De Wet 88/11kV SS Control room, 11kV Control panel,  3L5 Bay 3 Feederbay Control &amp; Main Protection</t>
  </si>
  <si>
    <t>80.912.513</t>
  </si>
  <si>
    <t>Allens Nek Ext. 114</t>
  </si>
  <si>
    <t>Christiaan De Wet 88/11kV SS Control room, 11kV Control panel,  4L5 Bay 4 Feederbay Control &amp; Main Protection</t>
  </si>
  <si>
    <t>81.025.601</t>
  </si>
  <si>
    <t>Allens Nek Ext. 115</t>
  </si>
  <si>
    <t>Christiaan De Wet 88/11kV SS Control room, 11kV Control panel,  5L5 Bay 5 Feederbay Control &amp; Main Protection</t>
  </si>
  <si>
    <t>80.912.516</t>
  </si>
  <si>
    <t>Allens Nek Ext. 116</t>
  </si>
  <si>
    <t>Christiaan De Wet 88/11kV SS Control room, 11kV Control panel,  Bay 6 Feederbay Control &amp; Main Protection</t>
  </si>
  <si>
    <t>MHOB</t>
  </si>
  <si>
    <t>1724411/05/06</t>
  </si>
  <si>
    <t>Allens Nek Ext. 117</t>
  </si>
  <si>
    <t>Christiaan De Wet 88/11kV SS Control room, 11kV Control panel,  3L5 Bay 9 Feederbay Control &amp; Main Protection</t>
  </si>
  <si>
    <t>80.912.509</t>
  </si>
  <si>
    <t>Allens Nek Ext. 118</t>
  </si>
  <si>
    <t>Christiaan De Wet 88/11kV SS Control room, 11kV Control panel,  4L5 Bay 10 Feederbay Control &amp; Main Protection</t>
  </si>
  <si>
    <t>80.912.503</t>
  </si>
  <si>
    <t>Allens Nek Ext. 119</t>
  </si>
  <si>
    <t>Christiaan De Wet 88/11kV SS Control room, 11kV Control panel,  5L5 Bay 11 Feederbay Control &amp; Main Protection</t>
  </si>
  <si>
    <t>80.912.517</t>
  </si>
  <si>
    <t>Allens Nek Ext. 120</t>
  </si>
  <si>
    <t>Christiaan De Wet 88/11kV SS Control room, 11kV Control panel,  Bay 12 Feederbay Control &amp; Main Protection</t>
  </si>
  <si>
    <t>3442395/07/09</t>
  </si>
  <si>
    <t>Allens Nek Ext. 121</t>
  </si>
  <si>
    <t>80.912.523</t>
  </si>
  <si>
    <t>Allens Nek Ext. 122</t>
  </si>
  <si>
    <t>81.025.602</t>
  </si>
  <si>
    <t>Allens Nek Ext. 123</t>
  </si>
  <si>
    <t>80.912.504</t>
  </si>
  <si>
    <t>Allens Nek Ext. 124</t>
  </si>
  <si>
    <t>3430749/07/09</t>
  </si>
  <si>
    <t>Allens Nek Ext. 125</t>
  </si>
  <si>
    <t>Christiaan De Wet 88/11kV SS Control room, 11kV Control panel,  1T0 Bay 1 Feederbay Control &amp; Main Protection</t>
  </si>
  <si>
    <t>80.912.522</t>
  </si>
  <si>
    <t>Allens Nek Ext. 126</t>
  </si>
  <si>
    <t>Christiaan De Wet 88/11kV SS Control room, 11kV Control panel,  Bay 1 Feederbay Control &amp; Main Protection</t>
  </si>
  <si>
    <t>Allens Nek Ext. 127</t>
  </si>
  <si>
    <t>Christiaan De Wet 88/11kV SS Control room, 11kV Control panel,  5L5 Bay 2 Feederbay Control &amp; Main Protection</t>
  </si>
  <si>
    <t>80.912.514</t>
  </si>
  <si>
    <t>Allens Nek Ext. 128</t>
  </si>
  <si>
    <t>Christiaan De Wet 88/11kV SS Control room, 11kV Control panel,  Bay 2 Feederbay Control &amp; Main Protection</t>
  </si>
  <si>
    <t>1724415/05/06</t>
  </si>
  <si>
    <t>Allens Nek Ext. 129</t>
  </si>
  <si>
    <t>Christiaan De Wet 88/11kV SS Control room, 11kV Control panel,  6L5 Bay 6 Feederbay Control &amp; Main Protection</t>
  </si>
  <si>
    <t>80.911.701</t>
  </si>
  <si>
    <t>Allens Nek Ext. 130</t>
  </si>
  <si>
    <t>Christiaan De Wet 88/11kV SS Control room, 11kV Control panel,  7L5 Bay 7 Feederbay Control &amp; Main Protection</t>
  </si>
  <si>
    <t>80.912.519</t>
  </si>
  <si>
    <t>Allens Nek Ext. 131</t>
  </si>
  <si>
    <t>Christiaan De Wet 88/11kV SS Control room, 11kV Control panel,  8L5 Bay 8 Feederbay Control &amp; Main Protection</t>
  </si>
  <si>
    <t>80.912.518</t>
  </si>
  <si>
    <t>Allens Nek Ext. 132</t>
  </si>
  <si>
    <t>102490101/002</t>
  </si>
  <si>
    <t>Allens Nek Ext. 133</t>
  </si>
  <si>
    <t>Christiaan De Wet 88/11kV SS Control room, 11kV Control panel,  Bay 7 Feederbay Control &amp; Main Protection</t>
  </si>
  <si>
    <t>102490101/001</t>
  </si>
  <si>
    <t>Allens Nek Ext. 134</t>
  </si>
  <si>
    <t>Christiaan De Wet 88/11kV SS Control room, 11kV Control panel,  15L5 Bay 15 Feederbay Control &amp; Main Protection</t>
  </si>
  <si>
    <t>80.912.506</t>
  </si>
  <si>
    <t>Allens Nek Ext. 135</t>
  </si>
  <si>
    <t>Christiaan De Wet 88/11kV SS Control room, 11kV Control panel,  16L5 Bay 16 Feederbay Control &amp; Main Protection</t>
  </si>
  <si>
    <t>F651</t>
  </si>
  <si>
    <t>80.912.524</t>
  </si>
  <si>
    <t>Allens Nek Ext. 136</t>
  </si>
  <si>
    <t>Christiaan De Wet 88/11kV SS Control room, 11kV Control panel,  17L5 Bay 17 Feederbay Control &amp; Main Protection</t>
  </si>
  <si>
    <t>Allens Nek Ext. 137</t>
  </si>
  <si>
    <t>Christiaan De Wet 88/11kV SS Control room, 11kV Control panel,  2T0 Bay 18 Feederbay Control &amp; Main Protection</t>
  </si>
  <si>
    <t>80.912.505</t>
  </si>
  <si>
    <t>Allens Nek Ext. 138</t>
  </si>
  <si>
    <t>Christiaan De Wet 88/11kV SS Control room, 11kV Control panel,  Bay 18 Feederbay Control &amp; Main Protection</t>
  </si>
  <si>
    <t>Allens Nek Ext. 139</t>
  </si>
  <si>
    <t>Christiaan De Wet 88/11kV SS Control room, 11kV Control panel,  2S0 Bay 19 Feederbay Control &amp; Main Protection</t>
  </si>
  <si>
    <t>80.832.010</t>
  </si>
  <si>
    <t>Allens Nek Ext. 140</t>
  </si>
  <si>
    <t>Christiaan De Wet 88/11kV SS Control room, 11kV Control panel,  Bay 19 Feederbay Control &amp; Main Protection</t>
  </si>
  <si>
    <t>3442402/07/09</t>
  </si>
  <si>
    <t>Christiaan De Wet 88/11kV SS Control Room,QOS Panel, Ethernet Switch</t>
  </si>
  <si>
    <t xml:space="preserve"> Battery Room, Battery Charger 1</t>
  </si>
  <si>
    <t>6V11060/004</t>
  </si>
  <si>
    <t>150453A/2</t>
  </si>
  <si>
    <t>Roodeport 88/11kV SS</t>
  </si>
  <si>
    <t>Roodeport 88/11kV SS Switchbay, 3T0 Incomer (Bay36)</t>
  </si>
  <si>
    <t>C-RDPRT-FB01-TRFN02</t>
  </si>
  <si>
    <t>Roodeport 88/11kV SS Switchbay, 35L5 Transformer 2(Bay35)</t>
  </si>
  <si>
    <t>SBV4E/1250/25/S1</t>
  </si>
  <si>
    <t>Roodeport 88/11kV SS Switchbay, 34L5 Spare(Bay34)</t>
  </si>
  <si>
    <t>Roodeport 88/11kV SS Switchbay, 33L5 Spare(Bay33)</t>
  </si>
  <si>
    <t>Roodeport 88/11kV SS Switchbay, 32L5 Spare(Bay32)</t>
  </si>
  <si>
    <t>Roodeport 88/11kV SS Switchbay, 31L5 Spare(Bay31)</t>
  </si>
  <si>
    <t>Roodeport 88/11kV SS Switchbay, 30L5 Spare(Bay30)</t>
  </si>
  <si>
    <t>Roodeport 88/11kV SS Switchbay, 29L5 Spare(Bay29)</t>
  </si>
  <si>
    <t>Roodeport 88/11kV SS Switchbay, 3CO Bus Section(Bay28)</t>
  </si>
  <si>
    <t>Roodeport 88/11kV SS Switchbay, 27L5 Spare(Bay27)</t>
  </si>
  <si>
    <t>Roodeport 88/11kV SS Switchbay, 26L5 Spare(Bay26)</t>
  </si>
  <si>
    <t>Roodeport 88/11kV SS Switchbay, 25L5 Spare(Bay25)</t>
  </si>
  <si>
    <t>Roodeport 88/11kV SS Switchbay, 24L5 Spare(Bay24)</t>
  </si>
  <si>
    <t>Roodeport 88/11kV SS Switchbay, 23L5 Spare(Bay23)</t>
  </si>
  <si>
    <t>Roodeport 88/11kV SS Switchbay, 22L5 Spare(Bay22)</t>
  </si>
  <si>
    <t>C-RDPRT-FB02-LOADC1</t>
  </si>
  <si>
    <t>Roodeport 88/11kV SS Switchbay, 21L5 Load Control(Bay21)</t>
  </si>
  <si>
    <t>Roodeport 88/11kV SS Interconnector, 3SO Interconnector(Bay20)</t>
  </si>
  <si>
    <t>Roodeport 88/11kV SS Interconnector, 2TO Incomer(Bay19)</t>
  </si>
  <si>
    <t>111 Cables</t>
  </si>
  <si>
    <t>Roodeport 88/11kV SS Interconnector, 3SO Interconnector(Bay18)</t>
  </si>
  <si>
    <t>Roodeport 88/11kV SS Interconnector, 1SO Interconnector(Bay17)</t>
  </si>
  <si>
    <t>C-RDPRT-FB02-TRFN01</t>
  </si>
  <si>
    <t>Roodeport 88/11kV SS Switchbay, 16L5 Transfomer 1(Bay16)</t>
  </si>
  <si>
    <t>SBV3E/1250/25/S1</t>
  </si>
  <si>
    <t>Roodeport 88/11kV SS Switchbay, 15L5 Spare(Bay15)</t>
  </si>
  <si>
    <t>Roodeport 88/11kV SS Switchbay, 14L5 Spare(Bay14)</t>
  </si>
  <si>
    <t>Roodeport 88/11kV SS Switchbay, 13L5 Spare(Bay13)</t>
  </si>
  <si>
    <t>Roodeport 88/11kV SS Switchbay, 12L5 Spare(Bay12)</t>
  </si>
  <si>
    <t>Roodeport 88/11kV SS Switchbay, 11L5 RMU00801(Bay11)</t>
  </si>
  <si>
    <t>Roodeport 88/11kV SS Switchbay, 10L5 Spare(Bay10)</t>
  </si>
  <si>
    <t>Roodeport 88/11kV SS Switchbay, 1CO Bus Section(Bay9)</t>
  </si>
  <si>
    <t>SBV3E/2500/31.5/S1</t>
  </si>
  <si>
    <t>Roodeport 88/11kV SS Switchbay, 8L5 Spare(Bay8)</t>
  </si>
  <si>
    <t>Roodeport 88/11kV SS Switchbay, 7L5 Spare(Bay7)</t>
  </si>
  <si>
    <t>Roodeport 88/11kV SS Switchbay, 6L5 Spare(Bay6)</t>
  </si>
  <si>
    <t>Roodeport 88/11kV SS Switchbay, 5L5 RMU 00801(Bay5)</t>
  </si>
  <si>
    <t>Roodeport 88/11kV SS Switchbay, 4L5 Spare(Bay4)</t>
  </si>
  <si>
    <t>Roodeport 88/11kV SS Switchbay, 3L5 Spare(Bay3)</t>
  </si>
  <si>
    <t>C-RDPRT-FB03-LOADC2</t>
  </si>
  <si>
    <t>Roodeport 88/11kV SS Switchbay, 2L5 Load Control(Bay2)</t>
  </si>
  <si>
    <t>Roodeport 88/11kV SS Switchbay, 1TO Incomer (Bay1)</t>
  </si>
  <si>
    <t>88kV Roodetown Line 2 Line isolator (703)</t>
  </si>
  <si>
    <t>1002948/0002/5</t>
  </si>
  <si>
    <t>88kV Roodetown Line 2 Line isolator (703) Earth Swtch</t>
  </si>
  <si>
    <t>88kV Roodetown Line 2 Circuit Breaker (407)</t>
  </si>
  <si>
    <t>X307276</t>
  </si>
  <si>
    <t>88kV Main Busbar Isolator (704)</t>
  </si>
  <si>
    <t>1002948/0002/6</t>
  </si>
  <si>
    <t>88kV Main Busbar Isolator Earth (741)</t>
  </si>
  <si>
    <t xml:space="preserve">88kV Bus Section 2 88kV Isolator (528) </t>
  </si>
  <si>
    <t>1003671/0001/5</t>
  </si>
  <si>
    <t xml:space="preserve">88kV Bus Section 2 88kV Isolator Earth (542) </t>
  </si>
  <si>
    <t>88kV Bus Section 2 Circuit Breaker (520)</t>
  </si>
  <si>
    <t>X307274</t>
  </si>
  <si>
    <t>88kV Bus-Section  Isolator (524)</t>
  </si>
  <si>
    <t>1003671/0001/4</t>
  </si>
  <si>
    <t>88kV Bus-Section 1 Earth (541)</t>
  </si>
  <si>
    <t>88kV Roodetown Line 1 Line isolator (103)</t>
  </si>
  <si>
    <t>88kV Roodetown Line 1 Line isolator (101) Earth Swtch</t>
  </si>
  <si>
    <t>88kV Roodetown Line 1 Circuit Breaker (105)</t>
  </si>
  <si>
    <t>X307270</t>
  </si>
  <si>
    <t>88kV Main Busbar Isolator (104)</t>
  </si>
  <si>
    <t>1002948/0001/1</t>
  </si>
  <si>
    <t>88kV Main Busbar Isolator Earth (141)</t>
  </si>
  <si>
    <t xml:space="preserve">88kV Bus Section 1 88kV Isolator (324) </t>
  </si>
  <si>
    <t>1003671/0001/2</t>
  </si>
  <si>
    <t xml:space="preserve">88kV Bus Section 1 88kV Isolator Earth (341) </t>
  </si>
  <si>
    <t>88kV Bus Section 1 Circuit Breaker (320)</t>
  </si>
  <si>
    <t>X307272</t>
  </si>
  <si>
    <t>88kV Bus-Section 1 Earth (328)</t>
  </si>
  <si>
    <t>1003671/0001/3</t>
  </si>
  <si>
    <t>88kV Bus-Section 1 Earth (342)</t>
  </si>
  <si>
    <t>88kV Transformer 1 Busbar Isolator (214)</t>
  </si>
  <si>
    <t>1003948/0002/2</t>
  </si>
  <si>
    <t>88kV Transformer 1 Busbar Isolator Earth Switch(211)</t>
  </si>
  <si>
    <t>88kV Transformer 1 Circuit Breaker (210)</t>
  </si>
  <si>
    <t>88kV Transformer 2 Busbar Isolator (414)</t>
  </si>
  <si>
    <t>88kV Transformer 2 Busbar Isolator Earth Switch(411)</t>
  </si>
  <si>
    <t>88kV Transformer 2 Circuit Breaker (410)</t>
  </si>
  <si>
    <t>88kV Transformer 3 Busbar Isolator (614)</t>
  </si>
  <si>
    <t>88kV Transformer 3 Busbar Isolator Earth Switch(611)</t>
  </si>
  <si>
    <t>88kV Transformer 3 Circuit Breaker (610)</t>
  </si>
  <si>
    <t>C-RDPRT-TR01</t>
  </si>
  <si>
    <t>Roodeport 45MVA 88/11kV SS, TRF Bay 1</t>
  </si>
  <si>
    <t>Jiangsu Huapeng</t>
  </si>
  <si>
    <t>2014-110-41</t>
  </si>
  <si>
    <t>C-RDPRT-TR02</t>
  </si>
  <si>
    <t>Roodeport45MVA 88/11kV SS, TRF Bay 2</t>
  </si>
  <si>
    <t>2014-110-42</t>
  </si>
  <si>
    <t>C-RDPRT-TR03</t>
  </si>
  <si>
    <t>Roodeport 45MVA 88/11kV SS, TRF Bay 3</t>
  </si>
  <si>
    <t>2014-110-43</t>
  </si>
  <si>
    <t>Roodeport SS, 200kVA, AUX TRF, Bay 1, 11kV/400V</t>
  </si>
  <si>
    <t>20888501/01</t>
  </si>
  <si>
    <t>Roodeport SS, 200kVA, AUX TRF, Bay 2, 11kV/400V</t>
  </si>
  <si>
    <t>20888501/02</t>
  </si>
  <si>
    <t>Roodeport SS, 200kVA, AUX TRF, Bay 3, 11kV/400V</t>
  </si>
  <si>
    <t>20888501/03</t>
  </si>
  <si>
    <t xml:space="preserve">88kV Roodetown Line 2 88kV CTs </t>
  </si>
  <si>
    <t xml:space="preserve">88kV Bus Section 2 88kV CTs </t>
  </si>
  <si>
    <t xml:space="preserve">88kV Roodetown Line 1 88kV CTs </t>
  </si>
  <si>
    <t xml:space="preserve">88kV Bus Section 1 88kV CTs </t>
  </si>
  <si>
    <t xml:space="preserve">88kV Srge Ar (Roodetown 1) </t>
  </si>
  <si>
    <t xml:space="preserve">88kV Srge Ar (Roodetown 2) </t>
  </si>
  <si>
    <t>88kV Transformer 1 Srge Ar</t>
  </si>
  <si>
    <t xml:space="preserve">11kV Transformer 1 Srge Ar </t>
  </si>
  <si>
    <t>11kV Transformer 2 Srge Ar</t>
  </si>
  <si>
    <t xml:space="preserve">88kV Transformer 3 Srge Ar </t>
  </si>
  <si>
    <t xml:space="preserve">11kV Transformer 3 Srge Ar </t>
  </si>
  <si>
    <t xml:space="preserve">88kV Roodetown 1 Isolator Insulators </t>
  </si>
  <si>
    <t xml:space="preserve">88kV Roodetown 1 CTs Insulators  </t>
  </si>
  <si>
    <t>Roodeport SS Tap Changer Bay 1</t>
  </si>
  <si>
    <t>Roodeport SS Tap Changer Bay 2</t>
  </si>
  <si>
    <t>Roodeport SS Tap Changer Bay 3</t>
  </si>
  <si>
    <t>Roodeport 88/11kV SS Control Room, 11kV INC 1TO Bay 2 &amp; Bay 3, Main Protection</t>
  </si>
  <si>
    <t>Roodeport 88/11kV SS Control Room,11kV INC 1TO Bay 2 &amp; Bay 3, BYC &amp; Backup Protection</t>
  </si>
  <si>
    <t>Roodeport 88/11kV SS Control Room, 11kV INC 1TO Bay 2 &amp; Bay 3, Feeder BYC &amp; Main Protection</t>
  </si>
  <si>
    <t>Roodeport 88/11kV SS Control Room,11kV INC 1TO Bay 2 &amp; Bay 3, Diff Protection</t>
  </si>
  <si>
    <t>1VHR91191355</t>
  </si>
  <si>
    <t>Roodeport 88/11kV SS Control Room, 11kV Bay 4,5 &amp;6, 4L5 Feeder BYC &amp; Backup Protection</t>
  </si>
  <si>
    <t>Roodeport 88/11kV SS Control Room, 11kV Bay 4,5 &amp;6, 5L5 Feeder BYC &amp; Backup Protection</t>
  </si>
  <si>
    <t>Roodeport 88/11kV SS Control Room, 11kV Bay 4,5 &amp;6, 6L5 Feeder BYC &amp; Backup Protection</t>
  </si>
  <si>
    <t>Roodeport 88/11kV SS Control Room, 11kV Bay 4,5 &amp;6, 4L5  Diff Protection</t>
  </si>
  <si>
    <t>Roodeport 88/11kV SS Control Room, INC 1TO Bay 2 &amp; Bay 3, Diff Protection</t>
  </si>
  <si>
    <t>1VHR91191344</t>
  </si>
  <si>
    <t>1VHR91191354</t>
  </si>
  <si>
    <t>Roodeport 88/11kV SS Control Room, 11kV Bay 7,8 &amp; 1C0 Feeder BYC &amp; Backup Protection</t>
  </si>
  <si>
    <t>Roodeport 88/11kV SS Control Room, 111kV Bay 7,8 &amp; 1C0  Diff Protection</t>
  </si>
  <si>
    <t>Roodeport 88/11kV SS Control Room, 11kV Bay 7,8 &amp; 1C0, Diff Protection</t>
  </si>
  <si>
    <t>1VHR91191351</t>
  </si>
  <si>
    <t>Roodeport 88/11kV SS Control Room, 11kV Bay 10,11 &amp; 12 Feeder BYC &amp; Backup Protection</t>
  </si>
  <si>
    <t>Roodeport 88/11kV SS Control Room, 111kV Bay 10,11 &amp; 12  Diff Protection</t>
  </si>
  <si>
    <t>Roodeport 88/11kV SS Control Room, 11kV Bay 10,11 &amp; 12, Diff Protection</t>
  </si>
  <si>
    <t>1VHR91191341</t>
  </si>
  <si>
    <t>RED616</t>
  </si>
  <si>
    <t>1VHR91191397</t>
  </si>
  <si>
    <t>Roodeport 88/11kV SS Control Room, 11kV Bay 13,14 &amp; 15 Feeder BYC &amp; Backup Protection</t>
  </si>
  <si>
    <t>Roodeport 88/11kV SS Control Room, 111kV Bay 13,14 &amp; 15  Diff Protection</t>
  </si>
  <si>
    <t>Roodeport 88/11kV SS Control Room, 11kV Bay 13,14 &amp; 15, Diff Protection</t>
  </si>
  <si>
    <t>1VHR91191393</t>
  </si>
  <si>
    <t>1VHR91191337</t>
  </si>
  <si>
    <t>Roodeport 88/11kV SS Control Room, 11kV Bay 16,BS 1S0&amp; 2S0 Feeder BYC &amp; Backup Protection</t>
  </si>
  <si>
    <t>Roodeport 88/11kV SS Control Room, 111kV Bay 16,BS 1S0&amp; 2S0  Diff Protection</t>
  </si>
  <si>
    <t>Roodeport 88/11kV SS Control Room, 11kV Bay 16,BS 1S0&amp; 2S0 , Diff Protection</t>
  </si>
  <si>
    <t>1VHR91191401</t>
  </si>
  <si>
    <t>Roodeport 88/11kV SS Control Room, 11kV INC 2T0, BS 3S0 &amp; Bay 21 Main Protection</t>
  </si>
  <si>
    <t>Roodeport 88/11kV SS Control Room, 11kV INC 2T0, BS 3S0 &amp; Bay 21 Incomer BYC &amp; Backup Protection</t>
  </si>
  <si>
    <t>Roodeport 88/11kV SS Control Room, 11kV INC 2T0, BS 3S0 &amp; Bay 21 Bussection BYC &amp; Backup Protection</t>
  </si>
  <si>
    <t>Roodeport 88/11kV SS Control Room, 11kV INC 2T0, BS 3S0 &amp; Bay 21 Bay Control &amp; Backup Protection</t>
  </si>
  <si>
    <t>Roodeport 88/11kV SS Control Room, 11kV Bay 22, 23 &amp; 24 Feeder BYC &amp; Backup Protection</t>
  </si>
  <si>
    <t>Roodeport 88/11kV SS Control Room, 111kV Bay 22, 23 &amp; 24  Diff Protection</t>
  </si>
  <si>
    <t>Roodeport 88/11kV SS Control Room, 11kV Bay 22, 23 &amp; 24, Diff Protection</t>
  </si>
  <si>
    <t>1VHR91191402</t>
  </si>
  <si>
    <t>1VHR91191405</t>
  </si>
  <si>
    <t>Roodeport 88/11kV SS Control Room, 11kV Bay 25, 26 &amp; 27 Feeder BYC &amp; Backup Protection</t>
  </si>
  <si>
    <t>Roodeport 88/11kV SS Control Room, 111kV Bay 25, 26 &amp; 27  Diff Protection</t>
  </si>
  <si>
    <t>Roodeport 88/11kV SS Control Room, 11kV Bay 25, 26 &amp; 27, Diff Protection</t>
  </si>
  <si>
    <t>1VHR91191353</t>
  </si>
  <si>
    <t>1VHR91191395</t>
  </si>
  <si>
    <t>Roodeport 88/11kV SS Control Room, 11kV Bay 29, 30 &amp; 3C0 Feeder BYC &amp; Backup Protection</t>
  </si>
  <si>
    <t>Roodeport 88/11kV SS Control Room, 111kV Bay 29, 30 &amp; 3C0  Diff Protection</t>
  </si>
  <si>
    <t>1VHR91191394</t>
  </si>
  <si>
    <t>Roodeport 88/11kV SS Control Room, 11kV Bay 29, 30 &amp; 3C0, Diff Protection</t>
  </si>
  <si>
    <t>1VHR91191396</t>
  </si>
  <si>
    <t>Roodeport 88/11kV SS Control Room, 11kV Bay 31, 32 &amp; 33 Feeder BYC &amp; Backup Protection</t>
  </si>
  <si>
    <t>Roodeport 88/11kV SS Control Room, 111kV Bay 31, 32 &amp; 33  Diff Protection</t>
  </si>
  <si>
    <t>Roodeport 88/11kV SS Control Room, 11kV Bay 31, 32 &amp; 33, Diff Protection</t>
  </si>
  <si>
    <t>1VHR91191392</t>
  </si>
  <si>
    <t>1VHR91191400</t>
  </si>
  <si>
    <t>Roodeport 88/11kV SS Control Room, 11kV Bay 34, 35 &amp; INC 3T0 Feeder BYC &amp; Backup Protection</t>
  </si>
  <si>
    <t>Roodeport 88/11kV SS Control Room, 111kV Bay 34, 35 &amp; INC 3T0  Diff Protection</t>
  </si>
  <si>
    <t>Roodeport 88/11kV SS Control Room, 11kV Bay 34, 35 &amp; INC 3T0, Diff Protection</t>
  </si>
  <si>
    <t>1VHR91191403</t>
  </si>
  <si>
    <t>Roodeport 88/11kV SS Control Room, 11kV Bay 34, 35 &amp; INC 3T0 Main Protection</t>
  </si>
  <si>
    <t>Roodeport 88/11kV SS Control Room, 88kV BusZone, BusZone Relay Red Phase</t>
  </si>
  <si>
    <t>Roodeport 88/11kV SS Control Room, 88kV BusZone, BusZone Relay whitePhase</t>
  </si>
  <si>
    <t>Roodeport 88/11kV SS Control Room, 88kV BusZone, BusZone Relay blue Phase</t>
  </si>
  <si>
    <t>Roodeport 88/11kV SS Control Room, 88kV Roodetown 2 Feeder (Bay 7), Bay Control &amp; Backup Protection Relay</t>
  </si>
  <si>
    <t>Roodeport 88/11kV SS Control Room, 88kV Roodetown 2 Feeder (Bay 7), Main Protection Relay</t>
  </si>
  <si>
    <t>Roodeport 88/11kV SS Control Room, 88kV Roodetown 2 Feeder (Bay 7), Lockout 2 Relay</t>
  </si>
  <si>
    <t>G18701/11</t>
  </si>
  <si>
    <t>Roodeport 88/11kV SS Control Room, 88kV Roodetown 2 Feeder (Bay 1), Bay Control &amp; Backup Protection Relay</t>
  </si>
  <si>
    <t>Roodeport 88/11kV SS Control Room, 88kV Roodetown 2 Feeder (Bay 1), Main Protection Relay</t>
  </si>
  <si>
    <t>Roodeport 88/11kV SS Control Room, 88kV Roodetown 2 Feeder (Bay 1), Lockout 2 Relay</t>
  </si>
  <si>
    <t>G18701/15</t>
  </si>
  <si>
    <t>Roodeport 88/11kV SS Control Room, 88/11kV Transformer 1 Bay 2, Bay Control &amp; Protection Relay</t>
  </si>
  <si>
    <t>Roodeport 88/11kV SS Control Room, 88/11kV Transformer 1 Bay 2, Main Protection Relay</t>
  </si>
  <si>
    <t>Roodeport 88/11kV SS Control Room, 88/11kV Transformer 1 Bay 2, Tap Change Control Relay</t>
  </si>
  <si>
    <t>M14105118</t>
  </si>
  <si>
    <t>Roodeport 88/11kV SS Control Room, 88/11kV Transformer 1 Bay 2 , Lockout Master Trip Relay</t>
  </si>
  <si>
    <t>G18701/3</t>
  </si>
  <si>
    <t>Roodeport 88/11kV SS Control Room, 88/11kV Transformer 3 Bay 6, Bay Control &amp; Protection Relay</t>
  </si>
  <si>
    <t>Roodeport 88/11kV SS Control Room, 88/11kV Transformer 3 Bay 6, Main Protection Relay</t>
  </si>
  <si>
    <t>Roodeport 88/11kV SS Control Room, 88/11kV Transformer 3 Bay 6, Tap Change Control Relay</t>
  </si>
  <si>
    <t>M14105117</t>
  </si>
  <si>
    <t>Roodeport 88/11kV SS Control Room, 88/11kV Transformer 3 Bay 6 , Lockout Master Trip Relay</t>
  </si>
  <si>
    <t>G18701/1</t>
  </si>
  <si>
    <t>Roodeport 88/11kV SS Control Room, 88/11kV Transformer 2 Bay 4, Bay Control &amp; Protection Relay</t>
  </si>
  <si>
    <t>Roodeport 88/11kV SS Control Room, 88/11kV Transformer 2 Bay 4, Main Protection Relay</t>
  </si>
  <si>
    <t>Roodeport 88/11kV SS Control Room, 88/11kV Transformer 2 Bay 4, Tap Change Control Relay</t>
  </si>
  <si>
    <t>M14105116</t>
  </si>
  <si>
    <t>Roodeport 88/11kV SS Control Room, 88/11kV Transformer 2 Bay 4 , Lockout Master Trip Relay</t>
  </si>
  <si>
    <t>G18701/2</t>
  </si>
  <si>
    <t>Roodeport 88/11kV SS Control Room, 88kV Bussection 1(Bay3), Bay Control &amp; Protection Relay</t>
  </si>
  <si>
    <t>Roodeport 88/11kV SS Control Room, 88kV Bussection 1(Bay3), Main Protection OC &amp; E/F Relay</t>
  </si>
  <si>
    <t>Roodeport 88/11kV SS Control Room, 88kV Bussection 2(Bay5), Bay Control &amp; Protection Relay</t>
  </si>
  <si>
    <t>Roodeport 88/11kV SS Control Room, 88kV Bussection 2(Bay5), Main Protection OC &amp; E/F Relay</t>
  </si>
  <si>
    <t>Roodeport 88/11kV SS Control Room, 88kV Statiscal Metering Panel, Transformer 1Meter</t>
  </si>
  <si>
    <t>3507509469970</t>
  </si>
  <si>
    <t>Roodeport 88/11kV SS Control Room, 88kV Statiscal Metering Panel, Transformer 2Meter</t>
  </si>
  <si>
    <t>3507509469988</t>
  </si>
  <si>
    <t>Roodeport 88/11kV SS Control Room, 88kV Statiscal Metering Panel, Transformer 3Meter</t>
  </si>
  <si>
    <t>3507509469947</t>
  </si>
  <si>
    <t>Roodeport 88/11kV SS Control Room, 88kV Statiscal Metering Panel, Future Transformer 3Meter</t>
  </si>
  <si>
    <t>3507509469939</t>
  </si>
  <si>
    <t>3507509469954</t>
  </si>
  <si>
    <t>Roodeport 88/11kV SS Control Room, 88kV Tariff Metering Panel, Roodetown 1 Main Meter</t>
  </si>
  <si>
    <t>3507509914488</t>
  </si>
  <si>
    <t>Roodeport 88/11kV SS Control Room, 88kV Tariff Metering Panel, Roodetown 1 Check Meter</t>
  </si>
  <si>
    <t>3507509914462</t>
  </si>
  <si>
    <t>Roodeport 88/11kV SS Control Room, 88kV Tariff Metering Panel, Roodetown 2 Main Meter</t>
  </si>
  <si>
    <t>3507509914496</t>
  </si>
  <si>
    <t>Roodeport 88/11kV SS Control Room, 88kV Tariff Metering Panel, Roodetown 2 Check Meter</t>
  </si>
  <si>
    <t>3507509914470</t>
  </si>
  <si>
    <t>Roodeport 88/11kV SS Control Room, 88kV Tariff Metering Panel, Summation Main Meter</t>
  </si>
  <si>
    <t>Roodeport 88/11kV SS Control Room, 88kV Tariff Metering Panel, Summation Check Meter</t>
  </si>
  <si>
    <t>Roodeport 88/11kV SS Control Room,RTU</t>
  </si>
  <si>
    <t>Roodeport 88/11kV SS Control Room,Telecontrol Panel</t>
  </si>
  <si>
    <t>Cattex</t>
  </si>
  <si>
    <t>Roodeport 88/11kV SS Control Room,Programmable Logic Controller</t>
  </si>
  <si>
    <t>Roodeport 88/11kV SS Control Room,QOS Panel, Ethernet Switch</t>
  </si>
  <si>
    <t>Roodeport 88/11kV SS Control Room,Ethernet Switch 1</t>
  </si>
  <si>
    <t>Roodeport 88/11kV SS Control Room,Ethernet Switch 2</t>
  </si>
  <si>
    <t>Roodeport 88/11kV SS Control Room,GPS Clorck</t>
  </si>
  <si>
    <t>SEL2407</t>
  </si>
  <si>
    <t>Roodeport 88/11kV SS Control Room,Ethernet Switch 3</t>
  </si>
  <si>
    <t>Roodeport 88/11kV SS Battery Room, Battery Charger 1</t>
  </si>
  <si>
    <t>Roodeport 88/11kV SS Battery Room, Battery Charger 2</t>
  </si>
  <si>
    <t>150453A/1</t>
  </si>
  <si>
    <t>Roodeport 88/11kV SS Battery Room, DC Distribution</t>
  </si>
  <si>
    <t>DB110/021</t>
  </si>
  <si>
    <t>150453B</t>
  </si>
  <si>
    <t>Replacement value 2022-2023</t>
  </si>
  <si>
    <t>Inflation Value</t>
  </si>
  <si>
    <t>Replacement Value 2023-2024</t>
  </si>
  <si>
    <t>Replacement value 2023-2024</t>
  </si>
  <si>
    <t>Replacement Cost (Rands)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</si>
</sst>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6" formatCode="&quot;R&quot;#,##0;[Red]\-&quot;R&quot;#,##0"/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 &quot;R&quot;\ * #,##0_ ;_ &quot;R&quot;\ * \-#,##0_ ;_ &quot;R&quot;\ * &quot;-&quot;_ ;_ @_ 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_-&quot;£&quot;* #,##0_-;\-&quot;£&quot;* #,##0_-;_-&quot;£&quot;* &quot;-&quot;_-;_-@_-"/>
    <numFmt numFmtId="169" formatCode="_-&quot;£&quot;* #,##0.00_-;\-&quot;£&quot;* #,##0.00_-;_-&quot;£&quot;* &quot;-&quot;??_-;_-@_-"/>
    <numFmt numFmtId="170" formatCode="_(&quot;R&quot;* #,##0.00_);_(&quot;R&quot;* \(#,##0.00\);_(&quot;R&quot;* &quot;-&quot;??_);_(@_)"/>
    <numFmt numFmtId="171" formatCode="_ [$R-1C09]\ * #,##0.00_ ;_ [$R-1C09]\ * \-#,##0.00_ ;_ [$R-1C09]\ * &quot;-&quot;??_ ;_ @_ "/>
    <numFmt numFmtId="172" formatCode="#,##0.0_);\(#,##0.0\)"/>
    <numFmt numFmtId="173" formatCode="0.0_)%\(0.0%\);\-"/>
    <numFmt numFmtId="174" formatCode="#,##0.00;[Red]\(#,##0.00\)"/>
    <numFmt numFmtId="175" formatCode="#,##0.000;[Red]\(#,##0.000\)"/>
    <numFmt numFmtId="176" formatCode="#,##0.0000;[Red]\(#,##0.0000\)"/>
    <numFmt numFmtId="177" formatCode="mmmm\-yy"/>
    <numFmt numFmtId="178" formatCode="#,##0.0000_);\(#,##0.0000\)"/>
    <numFmt numFmtId="179" formatCode="0.0000%"/>
    <numFmt numFmtId="180" formatCode="_(* #,##0.0_);_(* \(#,##0.0\);_(* &quot;-&quot;??_);_(@_)"/>
    <numFmt numFmtId="181" formatCode="&quot;R&quot;\ #,##0.000"/>
    <numFmt numFmtId="182" formatCode="0.00_)"/>
    <numFmt numFmtId="183" formatCode="0.0%"/>
    <numFmt numFmtId="184" formatCode="[$R-436]\ #,##0.000"/>
    <numFmt numFmtId="185" formatCode="#,##0\ &quot;F&quot;;[Red]\-#,##0\ &quot;F&quot;"/>
    <numFmt numFmtId="186" formatCode="[$-1C09]dd\ mmmm\ yyyy;@"/>
    <numFmt numFmtId="187" formatCode="#,##0.00\ &quot;F&quot;;\-#,##0.00\ &quot;F&quot;"/>
    <numFmt numFmtId="188" formatCode="m/d"/>
    <numFmt numFmtId="189" formatCode="#,##0&quot;£&quot;_);\(#,##0&quot;£&quot;\)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4"/>
      <name val="Calibri"/>
      <family val="2"/>
      <scheme val="minor"/>
    </font>
    <font>
      <b/>
      <sz val="13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8"/>
      <color theme="4"/>
      <name val="Cambria"/>
      <family val="2"/>
      <scheme val="maj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12"/>
      <name val="Arial"/>
      <family val="2"/>
    </font>
    <font>
      <sz val="10"/>
      <color rgb="FF9C0006"/>
      <name val="Arial"/>
      <family val="2"/>
    </font>
    <font>
      <sz val="8"/>
      <color indexed="12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</font>
    <font>
      <sz val="10"/>
      <name val="Helv"/>
    </font>
    <font>
      <sz val="10"/>
      <color indexed="8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indexed="10"/>
      <name val="Arial Narrow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11"/>
      <color theme="1"/>
      <name val="Cambria"/>
      <family val="2"/>
      <scheme val="major"/>
    </font>
    <font>
      <sz val="11"/>
      <color theme="1"/>
      <name val="Cambria"/>
      <family val="2"/>
      <scheme val="major"/>
    </font>
    <font>
      <sz val="11"/>
      <name val="Cambria"/>
      <family val="2"/>
      <scheme val="major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b/>
      <sz val="12"/>
      <color theme="1"/>
      <name val="Cambria"/>
      <family val="2"/>
      <scheme val="major"/>
    </font>
    <font>
      <b/>
      <sz val="12"/>
      <name val="Cambria"/>
      <family val="2"/>
      <scheme val="maj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04">
    <xf numFmtId="0" fontId="0" fillId="0" borderId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3" borderId="0" applyNumberFormat="0" applyBorder="0" applyAlignment="0" applyProtection="0"/>
    <xf numFmtId="0" fontId="3" fillId="1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2" borderId="0" applyNumberFormat="0" applyBorder="0" applyAlignment="0" applyProtection="0"/>
    <xf numFmtId="0" fontId="3" fillId="12" borderId="0" applyNumberFormat="0" applyBorder="0" applyAlignment="0" applyProtection="0"/>
    <xf numFmtId="0" fontId="1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1" fillId="0" borderId="0"/>
    <xf numFmtId="0" fontId="1" fillId="0" borderId="0"/>
    <xf numFmtId="0" fontId="4" fillId="0" borderId="0" applyNumberFormat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171" fontId="1" fillId="0" borderId="0"/>
    <xf numFmtId="171" fontId="1" fillId="0" borderId="0"/>
    <xf numFmtId="0" fontId="4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0" fontId="1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2" borderId="2" applyNumberFormat="0" applyFont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9" fontId="4" fillId="0" borderId="0">
      <alignment horizontal="center" vertical="center"/>
    </xf>
    <xf numFmtId="10" fontId="4" fillId="0" borderId="0">
      <alignment horizontal="center" vertical="center"/>
    </xf>
    <xf numFmtId="3" fontId="4" fillId="0" borderId="0">
      <alignment horizontal="center" vertical="center"/>
    </xf>
    <xf numFmtId="4" fontId="4" fillId="0" borderId="0">
      <alignment horizontal="center" vertical="center"/>
    </xf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37" fontId="14" fillId="0" borderId="11" applyFont="0" applyFill="0" applyBorder="0" applyAlignment="0" applyProtection="0">
      <protection locked="0"/>
    </xf>
    <xf numFmtId="172" fontId="14" fillId="0" borderId="11" applyFont="0" applyFill="0" applyBorder="0" applyAlignment="0" applyProtection="0">
      <protection locked="0"/>
    </xf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173" fontId="16" fillId="0" borderId="0" applyNumberFormat="0" applyFill="0" applyBorder="0" applyAlignment="0" applyProtection="0"/>
    <xf numFmtId="167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176" fontId="4" fillId="0" borderId="0" applyFill="0" applyBorder="0" applyAlignment="0"/>
    <xf numFmtId="177" fontId="4" fillId="0" borderId="0" applyFill="0" applyBorder="0" applyAlignment="0"/>
    <xf numFmtId="167" fontId="4" fillId="0" borderId="0" applyFill="0" applyBorder="0" applyAlignment="0"/>
    <xf numFmtId="178" fontId="4" fillId="0" borderId="0" applyFill="0" applyBorder="0" applyAlignment="0"/>
    <xf numFmtId="174" fontId="4" fillId="0" borderId="0" applyFill="0" applyBorder="0" applyAlignment="0"/>
    <xf numFmtId="0" fontId="17" fillId="19" borderId="6" applyNumberFormat="0" applyAlignment="0" applyProtection="0"/>
    <xf numFmtId="0" fontId="17" fillId="19" borderId="6" applyNumberFormat="0" applyAlignment="0" applyProtection="0"/>
    <xf numFmtId="0" fontId="17" fillId="19" borderId="6" applyNumberFormat="0" applyAlignment="0" applyProtection="0"/>
    <xf numFmtId="0" fontId="17" fillId="19" borderId="6" applyNumberFormat="0" applyAlignment="0" applyProtection="0"/>
    <xf numFmtId="0" fontId="17" fillId="19" borderId="6" applyNumberFormat="0" applyAlignment="0" applyProtection="0"/>
    <xf numFmtId="0" fontId="17" fillId="19" borderId="6" applyNumberFormat="0" applyAlignment="0" applyProtection="0"/>
    <xf numFmtId="0" fontId="17" fillId="19" borderId="6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84" fontId="20" fillId="0" borderId="0"/>
    <xf numFmtId="174" fontId="4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4" fontId="21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ill="0" applyBorder="0" applyAlignment="0"/>
    <xf numFmtId="174" fontId="4" fillId="0" borderId="0" applyFill="0" applyBorder="0" applyAlignment="0"/>
    <xf numFmtId="167" fontId="4" fillId="0" borderId="0" applyFill="0" applyBorder="0" applyAlignment="0"/>
    <xf numFmtId="178" fontId="4" fillId="0" borderId="0" applyFill="0" applyBorder="0" applyAlignment="0"/>
    <xf numFmtId="174" fontId="4" fillId="0" borderId="0" applyFill="0" applyBorder="0" applyAlignment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84" fontId="20" fillId="0" borderId="0"/>
    <xf numFmtId="184" fontId="20" fillId="0" borderId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38" fontId="24" fillId="33" borderId="0" applyNumberFormat="0" applyBorder="0" applyAlignment="0" applyProtection="0"/>
    <xf numFmtId="184" fontId="25" fillId="0" borderId="12" applyNumberFormat="0" applyAlignment="0" applyProtection="0">
      <alignment horizontal="left" vertical="center"/>
    </xf>
    <xf numFmtId="184" fontId="25" fillId="0" borderId="12" applyNumberFormat="0" applyAlignment="0" applyProtection="0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184" fontId="25" fillId="0" borderId="13">
      <alignment horizontal="left" vertical="center"/>
    </xf>
    <xf numFmtId="0" fontId="26" fillId="0" borderId="1" applyNumberFormat="0" applyFill="0" applyAlignment="0" applyProtection="0"/>
    <xf numFmtId="0" fontId="26" fillId="0" borderId="1" applyNumberFormat="0" applyFill="0" applyAlignment="0" applyProtection="0"/>
    <xf numFmtId="0" fontId="26" fillId="0" borderId="1" applyNumberFormat="0" applyFill="0" applyAlignment="0" applyProtection="0"/>
    <xf numFmtId="0" fontId="26" fillId="0" borderId="1" applyNumberFormat="0" applyFill="0" applyAlignment="0" applyProtection="0"/>
    <xf numFmtId="0" fontId="26" fillId="0" borderId="1" applyNumberFormat="0" applyFill="0" applyAlignment="0" applyProtection="0"/>
    <xf numFmtId="0" fontId="26" fillId="0" borderId="1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3" fontId="16" fillId="34" borderId="14" applyNumberFormat="0" applyAlignment="0" applyProtection="0"/>
    <xf numFmtId="10" fontId="24" fillId="35" borderId="14" applyNumberFormat="0" applyBorder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167" fontId="4" fillId="0" borderId="0" applyFill="0" applyBorder="0" applyAlignment="0"/>
    <xf numFmtId="174" fontId="4" fillId="0" borderId="0" applyFill="0" applyBorder="0" applyAlignment="0"/>
    <xf numFmtId="167" fontId="4" fillId="0" borderId="0" applyFill="0" applyBorder="0" applyAlignment="0"/>
    <xf numFmtId="178" fontId="4" fillId="0" borderId="0" applyFill="0" applyBorder="0" applyAlignment="0"/>
    <xf numFmtId="174" fontId="4" fillId="0" borderId="0" applyFill="0" applyBorder="0" applyAlignment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185" fontId="4" fillId="0" borderId="0"/>
    <xf numFmtId="0" fontId="1" fillId="0" borderId="0"/>
    <xf numFmtId="0" fontId="1" fillId="0" borderId="0"/>
    <xf numFmtId="0" fontId="1" fillId="0" borderId="0"/>
    <xf numFmtId="186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84" fontId="1" fillId="0" borderId="0"/>
    <xf numFmtId="184" fontId="1" fillId="0" borderId="0"/>
    <xf numFmtId="0" fontId="1" fillId="0" borderId="0"/>
    <xf numFmtId="0" fontId="4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0" fontId="1" fillId="0" borderId="0"/>
    <xf numFmtId="0" fontId="19" fillId="0" borderId="0"/>
    <xf numFmtId="186" fontId="1" fillId="0" borderId="0"/>
    <xf numFmtId="186" fontId="1" fillId="0" borderId="0"/>
    <xf numFmtId="184" fontId="1" fillId="0" borderId="0"/>
    <xf numFmtId="0" fontId="12" fillId="0" borderId="0"/>
    <xf numFmtId="0" fontId="1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4" fillId="0" borderId="0"/>
    <xf numFmtId="0" fontId="1" fillId="0" borderId="0"/>
    <xf numFmtId="186" fontId="1" fillId="0" borderId="0"/>
    <xf numFmtId="184" fontId="4" fillId="0" borderId="0"/>
    <xf numFmtId="184" fontId="4" fillId="0" borderId="0"/>
    <xf numFmtId="184" fontId="4" fillId="0" borderId="0"/>
    <xf numFmtId="0" fontId="1" fillId="0" borderId="0"/>
    <xf numFmtId="0" fontId="1" fillId="0" borderId="0"/>
    <xf numFmtId="0" fontId="4" fillId="0" borderId="0"/>
    <xf numFmtId="186" fontId="4" fillId="0" borderId="0"/>
    <xf numFmtId="0" fontId="1" fillId="0" borderId="0"/>
    <xf numFmtId="0" fontId="1" fillId="0" borderId="0"/>
    <xf numFmtId="0" fontId="1" fillId="0" borderId="0"/>
    <xf numFmtId="186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2" fillId="2" borderId="2" applyNumberFormat="0" applyFont="0" applyAlignment="0" applyProtection="0"/>
    <xf numFmtId="0" fontId="12" fillId="2" borderId="2" applyNumberFormat="0" applyFont="0" applyAlignment="0" applyProtection="0"/>
    <xf numFmtId="0" fontId="12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2" fillId="2" borderId="2" applyNumberFormat="0" applyFont="0" applyAlignment="0" applyProtection="0"/>
    <xf numFmtId="0" fontId="12" fillId="2" borderId="2" applyNumberFormat="0" applyFont="0" applyAlignment="0" applyProtection="0"/>
    <xf numFmtId="0" fontId="12" fillId="2" borderId="2" applyNumberFormat="0" applyFont="0" applyAlignment="0" applyProtection="0"/>
    <xf numFmtId="0" fontId="12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184" fontId="20" fillId="0" borderId="0"/>
    <xf numFmtId="184" fontId="20" fillId="0" borderId="0"/>
    <xf numFmtId="17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ill="0" applyBorder="0" applyAlignment="0"/>
    <xf numFmtId="174" fontId="4" fillId="0" borderId="0" applyFill="0" applyBorder="0" applyAlignment="0"/>
    <xf numFmtId="167" fontId="4" fillId="0" borderId="0" applyFill="0" applyBorder="0" applyAlignment="0"/>
    <xf numFmtId="178" fontId="4" fillId="0" borderId="0" applyFill="0" applyBorder="0" applyAlignment="0"/>
    <xf numFmtId="174" fontId="4" fillId="0" borderId="0" applyFill="0" applyBorder="0" applyAlignment="0"/>
    <xf numFmtId="165" fontId="4" fillId="0" borderId="0" applyFont="0" applyFill="0" applyBorder="0" applyAlignment="0" applyProtection="0"/>
    <xf numFmtId="0" fontId="4" fillId="36" borderId="15" applyNumberFormat="0" applyProtection="0">
      <alignment horizontal="left" vertical="center" indent="1"/>
    </xf>
    <xf numFmtId="4" fontId="21" fillId="37" borderId="15" applyNumberFormat="0" applyProtection="0">
      <alignment horizontal="right" vertical="center"/>
    </xf>
    <xf numFmtId="0" fontId="4" fillId="36" borderId="15" applyNumberFormat="0" applyProtection="0">
      <alignment horizontal="left" vertical="center" indent="1"/>
    </xf>
    <xf numFmtId="0" fontId="4" fillId="36" borderId="15" applyNumberFormat="0" applyProtection="0">
      <alignment horizontal="left" vertical="center" indent="1"/>
    </xf>
    <xf numFmtId="0" fontId="4" fillId="38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49" fontId="21" fillId="0" borderId="0" applyFill="0" applyBorder="0" applyAlignment="0"/>
    <xf numFmtId="188" fontId="4" fillId="0" borderId="0" applyFill="0" applyBorder="0" applyAlignment="0"/>
    <xf numFmtId="189" fontId="4" fillId="0" borderId="0" applyFill="0" applyBorder="0" applyAlignment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184" fontId="35" fillId="0" borderId="0">
      <alignment vertical="top"/>
    </xf>
    <xf numFmtId="184" fontId="35" fillId="0" borderId="0">
      <alignment vertical="top"/>
    </xf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5" fillId="0" borderId="0" applyNumberFormat="0" applyFill="0" applyBorder="0" applyAlignment="0" applyProtection="0"/>
  </cellStyleXfs>
  <cellXfs count="691">
    <xf numFmtId="0" fontId="0" fillId="0" borderId="0" xfId="0"/>
    <xf numFmtId="0" fontId="2" fillId="0" borderId="0" xfId="0" applyFont="1"/>
    <xf numFmtId="167" fontId="0" fillId="0" borderId="0" xfId="1201" applyFont="1"/>
    <xf numFmtId="167" fontId="0" fillId="0" borderId="0" xfId="0" applyNumberFormat="1"/>
    <xf numFmtId="166" fontId="0" fillId="0" borderId="0" xfId="0" applyNumberFormat="1"/>
    <xf numFmtId="167" fontId="2" fillId="0" borderId="0" xfId="0" applyNumberFormat="1" applyFont="1"/>
    <xf numFmtId="0" fontId="37" fillId="0" borderId="0" xfId="0" applyFont="1"/>
    <xf numFmtId="167" fontId="2" fillId="0" borderId="0" xfId="1201" applyFont="1"/>
    <xf numFmtId="1" fontId="38" fillId="39" borderId="16" xfId="0" applyNumberFormat="1" applyFont="1" applyFill="1" applyBorder="1" applyAlignment="1">
      <alignment horizontal="center" wrapText="1"/>
    </xf>
    <xf numFmtId="1" fontId="38" fillId="39" borderId="16" xfId="0" applyNumberFormat="1" applyFont="1" applyFill="1" applyBorder="1" applyAlignment="1">
      <alignment horizontal="left" wrapText="1"/>
    </xf>
    <xf numFmtId="1" fontId="38" fillId="39" borderId="17" xfId="0" applyNumberFormat="1" applyFont="1" applyFill="1" applyBorder="1" applyAlignment="1">
      <alignment horizontal="center" wrapText="1"/>
    </xf>
    <xf numFmtId="1" fontId="38" fillId="39" borderId="18" xfId="0" applyNumberFormat="1" applyFont="1" applyFill="1" applyBorder="1" applyAlignment="1">
      <alignment horizontal="center" wrapText="1"/>
    </xf>
    <xf numFmtId="1" fontId="38" fillId="39" borderId="19" xfId="0" applyNumberFormat="1" applyFont="1" applyFill="1" applyBorder="1" applyAlignment="1">
      <alignment horizontal="center" wrapText="1"/>
    </xf>
    <xf numFmtId="1" fontId="39" fillId="0" borderId="20" xfId="0" applyNumberFormat="1" applyFont="1" applyBorder="1"/>
    <xf numFmtId="1" fontId="39" fillId="0" borderId="21" xfId="0" applyNumberFormat="1" applyFont="1" applyBorder="1" applyAlignment="1">
      <alignment horizontal="left"/>
    </xf>
    <xf numFmtId="1" fontId="40" fillId="0" borderId="22" xfId="0" applyNumberFormat="1" applyFont="1" applyBorder="1" applyAlignment="1">
      <alignment horizontal="left"/>
    </xf>
    <xf numFmtId="1" fontId="39" fillId="0" borderId="14" xfId="0" applyNumberFormat="1" applyFont="1" applyBorder="1" applyAlignment="1">
      <alignment horizontal="left"/>
    </xf>
    <xf numFmtId="1" fontId="39" fillId="0" borderId="14" xfId="0" applyNumberFormat="1" applyFont="1" applyBorder="1" applyAlignment="1">
      <alignment horizontal="center"/>
    </xf>
    <xf numFmtId="1" fontId="40" fillId="0" borderId="14" xfId="0" applyNumberFormat="1" applyFont="1" applyBorder="1" applyAlignment="1">
      <alignment horizontal="right"/>
    </xf>
    <xf numFmtId="49" fontId="40" fillId="0" borderId="22" xfId="0" applyNumberFormat="1" applyFont="1" applyBorder="1" applyAlignment="1">
      <alignment horizontal="left"/>
    </xf>
    <xf numFmtId="0" fontId="2" fillId="0" borderId="23" xfId="0" applyFont="1" applyBorder="1"/>
    <xf numFmtId="1" fontId="39" fillId="0" borderId="23" xfId="0" applyNumberFormat="1" applyFont="1" applyBorder="1"/>
    <xf numFmtId="1" fontId="39" fillId="0" borderId="23" xfId="0" applyNumberFormat="1" applyFont="1" applyBorder="1" applyAlignment="1">
      <alignment horizontal="left"/>
    </xf>
    <xf numFmtId="1" fontId="40" fillId="0" borderId="23" xfId="0" applyNumberFormat="1" applyFont="1" applyBorder="1" applyAlignment="1">
      <alignment horizontal="left"/>
    </xf>
    <xf numFmtId="1" fontId="39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right"/>
    </xf>
    <xf numFmtId="0" fontId="2" fillId="0" borderId="24" xfId="0" applyFont="1" applyBorder="1"/>
    <xf numFmtId="166" fontId="2" fillId="0" borderId="24" xfId="0" applyNumberFormat="1" applyFont="1" applyBorder="1"/>
    <xf numFmtId="43" fontId="0" fillId="0" borderId="0" xfId="0" applyNumberFormat="1"/>
    <xf numFmtId="167" fontId="39" fillId="0" borderId="23" xfId="1201" applyFont="1" applyFill="1" applyBorder="1" applyAlignment="1">
      <alignment horizontal="center"/>
    </xf>
    <xf numFmtId="9" fontId="2" fillId="0" borderId="0" xfId="0" applyNumberFormat="1" applyFont="1"/>
    <xf numFmtId="167" fontId="2" fillId="0" borderId="25" xfId="0" applyNumberFormat="1" applyFont="1" applyBorder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9" fontId="0" fillId="39" borderId="23" xfId="0" applyNumberFormat="1" applyFill="1" applyBorder="1"/>
    <xf numFmtId="167" fontId="2" fillId="0" borderId="24" xfId="1201" applyFont="1" applyBorder="1"/>
    <xf numFmtId="167" fontId="2" fillId="0" borderId="26" xfId="0" applyNumberFormat="1" applyFont="1" applyBorder="1"/>
    <xf numFmtId="164" fontId="2" fillId="0" borderId="25" xfId="0" applyNumberFormat="1" applyFont="1" applyBorder="1"/>
    <xf numFmtId="0" fontId="2" fillId="0" borderId="23" xfId="0" applyFont="1" applyBorder="1" applyAlignment="1">
      <alignment horizontal="center"/>
    </xf>
    <xf numFmtId="0" fontId="44" fillId="0" borderId="23" xfId="0" applyFont="1" applyBorder="1" applyAlignment="1">
      <alignment vertical="center"/>
    </xf>
    <xf numFmtId="43" fontId="0" fillId="0" borderId="23" xfId="0" applyNumberFormat="1" applyBorder="1" applyAlignment="1">
      <alignment horizontal="center"/>
    </xf>
    <xf numFmtId="0" fontId="45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center"/>
    </xf>
    <xf numFmtId="43" fontId="2" fillId="0" borderId="2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39" borderId="28" xfId="0" applyFont="1" applyFill="1" applyBorder="1" applyAlignment="1">
      <alignment horizontal="center"/>
    </xf>
    <xf numFmtId="43" fontId="2" fillId="39" borderId="23" xfId="800" applyFont="1" applyFill="1" applyBorder="1" applyAlignment="1">
      <alignment horizontal="center"/>
    </xf>
    <xf numFmtId="0" fontId="2" fillId="39" borderId="23" xfId="0" applyFont="1" applyFill="1" applyBorder="1" applyAlignment="1">
      <alignment horizontal="center"/>
    </xf>
    <xf numFmtId="0" fontId="2" fillId="39" borderId="23" xfId="0" applyFont="1" applyFill="1" applyBorder="1" applyAlignment="1">
      <alignment wrapText="1"/>
    </xf>
    <xf numFmtId="0" fontId="46" fillId="39" borderId="23" xfId="0" applyFont="1" applyFill="1" applyBorder="1" applyAlignment="1">
      <alignment wrapText="1"/>
    </xf>
    <xf numFmtId="0" fontId="2" fillId="39" borderId="23" xfId="0" applyFont="1" applyFill="1" applyBorder="1"/>
    <xf numFmtId="43" fontId="2" fillId="39" borderId="23" xfId="800" applyFont="1" applyFill="1" applyBorder="1" applyAlignment="1">
      <alignment wrapText="1"/>
    </xf>
    <xf numFmtId="0" fontId="2" fillId="39" borderId="23" xfId="0" applyFont="1" applyFill="1" applyBorder="1" applyAlignment="1">
      <alignment horizontal="center" wrapText="1"/>
    </xf>
    <xf numFmtId="0" fontId="46" fillId="39" borderId="23" xfId="0" applyFont="1" applyFill="1" applyBorder="1"/>
    <xf numFmtId="0" fontId="2" fillId="40" borderId="23" xfId="0" applyFont="1" applyFill="1" applyBorder="1" applyAlignment="1">
      <alignment wrapText="1"/>
    </xf>
    <xf numFmtId="0" fontId="46" fillId="40" borderId="23" xfId="0" applyFont="1" applyFill="1" applyBorder="1" applyAlignment="1">
      <alignment wrapText="1"/>
    </xf>
    <xf numFmtId="0" fontId="47" fillId="40" borderId="23" xfId="0" applyFont="1" applyFill="1" applyBorder="1"/>
    <xf numFmtId="43" fontId="2" fillId="40" borderId="23" xfId="800" applyFont="1" applyFill="1" applyBorder="1" applyAlignment="1">
      <alignment wrapText="1"/>
    </xf>
    <xf numFmtId="0" fontId="2" fillId="40" borderId="23" xfId="0" applyFont="1" applyFill="1" applyBorder="1"/>
    <xf numFmtId="0" fontId="2" fillId="40" borderId="19" xfId="0" applyFont="1" applyFill="1" applyBorder="1" applyAlignment="1">
      <alignment wrapText="1"/>
    </xf>
    <xf numFmtId="0" fontId="2" fillId="40" borderId="0" xfId="0" applyFont="1" applyFill="1" applyAlignment="1">
      <alignment wrapText="1"/>
    </xf>
    <xf numFmtId="0" fontId="2" fillId="40" borderId="23" xfId="0" applyFont="1" applyFill="1" applyBorder="1" applyAlignment="1">
      <alignment horizontal="center" wrapText="1"/>
    </xf>
    <xf numFmtId="0" fontId="46" fillId="40" borderId="23" xfId="0" applyFont="1" applyFill="1" applyBorder="1" applyAlignment="1">
      <alignment vertical="top"/>
    </xf>
    <xf numFmtId="0" fontId="48" fillId="41" borderId="23" xfId="0" applyFont="1" applyFill="1" applyBorder="1"/>
    <xf numFmtId="0" fontId="48" fillId="41" borderId="21" xfId="0" applyFont="1" applyFill="1" applyBorder="1"/>
    <xf numFmtId="0" fontId="47" fillId="41" borderId="23" xfId="0" applyFont="1" applyFill="1" applyBorder="1"/>
    <xf numFmtId="43" fontId="48" fillId="41" borderId="23" xfId="800" applyFont="1" applyFill="1" applyBorder="1"/>
    <xf numFmtId="0" fontId="48" fillId="41" borderId="23" xfId="0" applyFont="1" applyFill="1" applyBorder="1" applyAlignment="1">
      <alignment horizontal="left"/>
    </xf>
    <xf numFmtId="0" fontId="48" fillId="42" borderId="23" xfId="0" applyFont="1" applyFill="1" applyBorder="1"/>
    <xf numFmtId="49" fontId="49" fillId="0" borderId="19" xfId="0" applyNumberFormat="1" applyFont="1" applyBorder="1"/>
    <xf numFmtId="49" fontId="49" fillId="0" borderId="31" xfId="0" applyNumberFormat="1" applyFont="1" applyBorder="1"/>
    <xf numFmtId="49" fontId="49" fillId="0" borderId="28" xfId="0" applyNumberFormat="1" applyFont="1" applyBorder="1"/>
    <xf numFmtId="49" fontId="49" fillId="0" borderId="0" xfId="0" applyNumberFormat="1" applyFont="1"/>
    <xf numFmtId="43" fontId="48" fillId="42" borderId="23" xfId="800" applyFont="1" applyFill="1" applyBorder="1"/>
    <xf numFmtId="0" fontId="48" fillId="42" borderId="23" xfId="0" applyFont="1" applyFill="1" applyBorder="1" applyAlignment="1">
      <alignment horizontal="left"/>
    </xf>
    <xf numFmtId="0" fontId="48" fillId="0" borderId="23" xfId="0" applyFont="1" applyBorder="1"/>
    <xf numFmtId="49" fontId="48" fillId="42" borderId="23" xfId="0" applyNumberFormat="1" applyFont="1" applyFill="1" applyBorder="1" applyAlignment="1">
      <alignment horizontal="left"/>
    </xf>
    <xf numFmtId="49" fontId="48" fillId="42" borderId="21" xfId="0" applyNumberFormat="1" applyFont="1" applyFill="1" applyBorder="1" applyAlignment="1">
      <alignment horizontal="left"/>
    </xf>
    <xf numFmtId="49" fontId="50" fillId="42" borderId="23" xfId="973" applyNumberFormat="1" applyFont="1" applyFill="1" applyBorder="1" applyAlignment="1">
      <alignment horizontal="left"/>
    </xf>
    <xf numFmtId="0" fontId="50" fillId="42" borderId="23" xfId="973" applyFont="1" applyFill="1" applyBorder="1" applyAlignment="1">
      <alignment horizontal="left"/>
    </xf>
    <xf numFmtId="49" fontId="49" fillId="0" borderId="23" xfId="0" applyNumberFormat="1" applyFont="1" applyBorder="1"/>
    <xf numFmtId="0" fontId="48" fillId="42" borderId="31" xfId="0" applyFont="1" applyFill="1" applyBorder="1"/>
    <xf numFmtId="0" fontId="48" fillId="42" borderId="30" xfId="0" applyFont="1" applyFill="1" applyBorder="1"/>
    <xf numFmtId="0" fontId="48" fillId="42" borderId="19" xfId="0" applyFont="1" applyFill="1" applyBorder="1"/>
    <xf numFmtId="0" fontId="47" fillId="42" borderId="30" xfId="0" applyFont="1" applyFill="1" applyBorder="1"/>
    <xf numFmtId="0" fontId="47" fillId="42" borderId="23" xfId="0" applyFont="1" applyFill="1" applyBorder="1"/>
    <xf numFmtId="43" fontId="47" fillId="42" borderId="23" xfId="800" applyFont="1" applyFill="1" applyBorder="1"/>
    <xf numFmtId="0" fontId="48" fillId="42" borderId="0" xfId="0" applyFont="1" applyFill="1" applyAlignment="1">
      <alignment horizontal="left"/>
    </xf>
    <xf numFmtId="0" fontId="47" fillId="41" borderId="23" xfId="0" applyFont="1" applyFill="1" applyBorder="1" applyAlignment="1">
      <alignment horizontal="left"/>
    </xf>
    <xf numFmtId="49" fontId="48" fillId="42" borderId="23" xfId="0" applyNumberFormat="1" applyFont="1" applyFill="1" applyBorder="1"/>
    <xf numFmtId="0" fontId="48" fillId="42" borderId="31" xfId="0" applyFont="1" applyFill="1" applyBorder="1" applyAlignment="1">
      <alignment horizontal="left"/>
    </xf>
    <xf numFmtId="0" fontId="0" fillId="43" borderId="0" xfId="0" applyFill="1"/>
    <xf numFmtId="49" fontId="51" fillId="42" borderId="23" xfId="973" applyNumberFormat="1" applyFont="1" applyFill="1" applyBorder="1" applyAlignment="1">
      <alignment horizontal="left"/>
    </xf>
    <xf numFmtId="0" fontId="0" fillId="42" borderId="0" xfId="0" applyFill="1"/>
    <xf numFmtId="0" fontId="47" fillId="42" borderId="23" xfId="0" applyFont="1" applyFill="1" applyBorder="1" applyAlignment="1">
      <alignment horizontal="left"/>
    </xf>
    <xf numFmtId="49" fontId="51" fillId="41" borderId="23" xfId="973" applyNumberFormat="1" applyFont="1" applyFill="1" applyBorder="1" applyAlignment="1">
      <alignment horizontal="left"/>
    </xf>
    <xf numFmtId="49" fontId="50" fillId="41" borderId="23" xfId="973" applyNumberFormat="1" applyFont="1" applyFill="1" applyBorder="1" applyAlignment="1">
      <alignment horizontal="left"/>
    </xf>
    <xf numFmtId="0" fontId="0" fillId="41" borderId="23" xfId="0" applyFill="1" applyBorder="1"/>
    <xf numFmtId="49" fontId="48" fillId="41" borderId="23" xfId="0" applyNumberFormat="1" applyFont="1" applyFill="1" applyBorder="1" applyAlignment="1">
      <alignment horizontal="left"/>
    </xf>
    <xf numFmtId="0" fontId="48" fillId="0" borderId="0" xfId="0" applyFont="1"/>
    <xf numFmtId="49" fontId="50" fillId="42" borderId="0" xfId="973" applyNumberFormat="1" applyFont="1" applyFill="1" applyAlignment="1">
      <alignment horizontal="left"/>
    </xf>
    <xf numFmtId="0" fontId="48" fillId="42" borderId="0" xfId="0" applyFont="1" applyFill="1"/>
    <xf numFmtId="43" fontId="2" fillId="0" borderId="23" xfId="800" applyFont="1" applyBorder="1"/>
    <xf numFmtId="43" fontId="0" fillId="0" borderId="0" xfId="800" applyFont="1"/>
    <xf numFmtId="0" fontId="48" fillId="42" borderId="23" xfId="0" applyFont="1" applyFill="1" applyBorder="1" applyAlignment="1">
      <alignment wrapText="1"/>
    </xf>
    <xf numFmtId="0" fontId="47" fillId="40" borderId="23" xfId="0" applyFont="1" applyFill="1" applyBorder="1" applyAlignment="1">
      <alignment wrapText="1"/>
    </xf>
    <xf numFmtId="0" fontId="51" fillId="40" borderId="23" xfId="0" applyFont="1" applyFill="1" applyBorder="1" applyAlignment="1">
      <alignment wrapText="1"/>
    </xf>
    <xf numFmtId="43" fontId="47" fillId="40" borderId="23" xfId="800" applyFont="1" applyFill="1" applyBorder="1"/>
    <xf numFmtId="0" fontId="47" fillId="40" borderId="0" xfId="0" applyFont="1" applyFill="1" applyAlignment="1">
      <alignment wrapText="1"/>
    </xf>
    <xf numFmtId="0" fontId="47" fillId="40" borderId="23" xfId="0" applyFont="1" applyFill="1" applyBorder="1" applyAlignment="1">
      <alignment horizontal="center" wrapText="1"/>
    </xf>
    <xf numFmtId="0" fontId="51" fillId="40" borderId="23" xfId="0" applyFont="1" applyFill="1" applyBorder="1" applyAlignment="1">
      <alignment vertical="top"/>
    </xf>
    <xf numFmtId="0" fontId="48" fillId="40" borderId="0" xfId="0" applyFont="1" applyFill="1"/>
    <xf numFmtId="0" fontId="48" fillId="40" borderId="32" xfId="0" applyFont="1" applyFill="1" applyBorder="1"/>
    <xf numFmtId="0" fontId="48" fillId="41" borderId="0" xfId="0" applyFont="1" applyFill="1" applyAlignment="1">
      <alignment horizontal="left"/>
    </xf>
    <xf numFmtId="0" fontId="48" fillId="41" borderId="29" xfId="0" applyFont="1" applyFill="1" applyBorder="1"/>
    <xf numFmtId="0" fontId="48" fillId="42" borderId="29" xfId="0" applyFont="1" applyFill="1" applyBorder="1"/>
    <xf numFmtId="49" fontId="50" fillId="0" borderId="23" xfId="973" applyNumberFormat="1" applyFont="1" applyBorder="1" applyAlignment="1">
      <alignment horizontal="left"/>
    </xf>
    <xf numFmtId="43" fontId="48" fillId="0" borderId="23" xfId="800" applyFont="1" applyBorder="1"/>
    <xf numFmtId="0" fontId="48" fillId="0" borderId="23" xfId="0" applyFont="1" applyBorder="1" applyAlignment="1">
      <alignment horizontal="left"/>
    </xf>
    <xf numFmtId="0" fontId="50" fillId="0" borderId="23" xfId="973" applyFont="1" applyBorder="1" applyAlignment="1">
      <alignment horizontal="left"/>
    </xf>
    <xf numFmtId="0" fontId="48" fillId="0" borderId="29" xfId="0" applyFont="1" applyBorder="1"/>
    <xf numFmtId="0" fontId="48" fillId="0" borderId="23" xfId="0" applyFont="1" applyBorder="1" applyAlignment="1">
      <alignment horizontal="right"/>
    </xf>
    <xf numFmtId="0" fontId="47" fillId="0" borderId="23" xfId="0" applyFont="1" applyBorder="1"/>
    <xf numFmtId="43" fontId="47" fillId="0" borderId="23" xfId="800" applyFont="1" applyBorder="1"/>
    <xf numFmtId="0" fontId="48" fillId="41" borderId="23" xfId="0" applyFont="1" applyFill="1" applyBorder="1" applyAlignment="1">
      <alignment horizontal="right"/>
    </xf>
    <xf numFmtId="0" fontId="48" fillId="42" borderId="23" xfId="0" applyFont="1" applyFill="1" applyBorder="1" applyAlignment="1">
      <alignment horizontal="right"/>
    </xf>
    <xf numFmtId="0" fontId="50" fillId="41" borderId="23" xfId="973" applyFont="1" applyFill="1" applyBorder="1" applyAlignment="1">
      <alignment horizontal="left"/>
    </xf>
    <xf numFmtId="11" fontId="48" fillId="0" borderId="23" xfId="0" applyNumberFormat="1" applyFont="1" applyBorder="1" applyAlignment="1">
      <alignment horizontal="left"/>
    </xf>
    <xf numFmtId="11" fontId="48" fillId="0" borderId="31" xfId="0" applyNumberFormat="1" applyFont="1" applyBorder="1" applyAlignment="1">
      <alignment horizontal="left"/>
    </xf>
    <xf numFmtId="15" fontId="48" fillId="0" borderId="23" xfId="0" applyNumberFormat="1" applyFont="1" applyBorder="1" applyAlignment="1">
      <alignment horizontal="left"/>
    </xf>
    <xf numFmtId="17" fontId="48" fillId="42" borderId="23" xfId="0" applyNumberFormat="1" applyFont="1" applyFill="1" applyBorder="1" applyAlignment="1">
      <alignment horizontal="left"/>
    </xf>
    <xf numFmtId="0" fontId="47" fillId="0" borderId="0" xfId="0" applyFont="1"/>
    <xf numFmtId="43" fontId="47" fillId="0" borderId="0" xfId="800" applyFont="1" applyBorder="1"/>
    <xf numFmtId="0" fontId="48" fillId="0" borderId="0" xfId="0" applyFont="1" applyAlignment="1">
      <alignment horizontal="left"/>
    </xf>
    <xf numFmtId="43" fontId="48" fillId="0" borderId="0" xfId="800" applyFont="1"/>
    <xf numFmtId="49" fontId="0" fillId="40" borderId="23" xfId="0" applyNumberFormat="1" applyFill="1" applyBorder="1"/>
    <xf numFmtId="11" fontId="48" fillId="42" borderId="23" xfId="0" applyNumberFormat="1" applyFont="1" applyFill="1" applyBorder="1" applyAlignment="1">
      <alignment horizontal="left"/>
    </xf>
    <xf numFmtId="0" fontId="47" fillId="42" borderId="23" xfId="0" applyFont="1" applyFill="1" applyBorder="1" applyAlignment="1">
      <alignment wrapText="1"/>
    </xf>
    <xf numFmtId="0" fontId="0" fillId="41" borderId="0" xfId="0" applyFill="1"/>
    <xf numFmtId="43" fontId="0" fillId="41" borderId="23" xfId="800" applyFont="1" applyFill="1" applyBorder="1"/>
    <xf numFmtId="0" fontId="0" fillId="41" borderId="0" xfId="0" applyFill="1" applyAlignment="1">
      <alignment horizontal="center"/>
    </xf>
    <xf numFmtId="0" fontId="0" fillId="41" borderId="23" xfId="0" applyFill="1" applyBorder="1" applyAlignment="1">
      <alignment horizontal="center"/>
    </xf>
    <xf numFmtId="0" fontId="0" fillId="42" borderId="23" xfId="0" applyFill="1" applyBorder="1"/>
    <xf numFmtId="49" fontId="54" fillId="0" borderId="23" xfId="973" applyNumberFormat="1" applyFont="1" applyBorder="1" applyAlignment="1">
      <alignment horizontal="left"/>
    </xf>
    <xf numFmtId="0" fontId="48" fillId="0" borderId="23" xfId="0" applyFont="1" applyBorder="1" applyAlignment="1">
      <alignment horizontal="center"/>
    </xf>
    <xf numFmtId="49" fontId="54" fillId="0" borderId="23" xfId="973" applyNumberFormat="1" applyFont="1" applyBorder="1"/>
    <xf numFmtId="49" fontId="54" fillId="0" borderId="23" xfId="973" applyNumberFormat="1" applyFont="1" applyBorder="1" applyAlignment="1">
      <alignment horizontal="center"/>
    </xf>
    <xf numFmtId="49" fontId="54" fillId="0" borderId="19" xfId="973" applyNumberFormat="1" applyFont="1" applyBorder="1" applyAlignment="1">
      <alignment horizontal="left"/>
    </xf>
    <xf numFmtId="0" fontId="33" fillId="0" borderId="0" xfId="0" applyFont="1"/>
    <xf numFmtId="0" fontId="48" fillId="0" borderId="23" xfId="0" applyFont="1" applyBorder="1" applyAlignment="1">
      <alignment wrapText="1"/>
    </xf>
    <xf numFmtId="49" fontId="25" fillId="0" borderId="23" xfId="973" applyNumberFormat="1" applyFont="1" applyBorder="1" applyAlignment="1">
      <alignment horizontal="left"/>
    </xf>
    <xf numFmtId="0" fontId="33" fillId="41" borderId="23" xfId="0" applyFont="1" applyFill="1" applyBorder="1"/>
    <xf numFmtId="0" fontId="1" fillId="0" borderId="23" xfId="0" applyFont="1" applyBorder="1"/>
    <xf numFmtId="43" fontId="1" fillId="0" borderId="23" xfId="800" applyFont="1" applyBorder="1"/>
    <xf numFmtId="49" fontId="50" fillId="0" borderId="23" xfId="973" applyNumberFormat="1" applyFont="1" applyBorder="1" applyAlignment="1">
      <alignment horizontal="center"/>
    </xf>
    <xf numFmtId="0" fontId="33" fillId="0" borderId="23" xfId="0" applyFont="1" applyBorder="1"/>
    <xf numFmtId="0" fontId="1" fillId="41" borderId="23" xfId="0" applyFont="1" applyFill="1" applyBorder="1"/>
    <xf numFmtId="43" fontId="1" fillId="41" borderId="23" xfId="800" applyFont="1" applyFill="1" applyBorder="1"/>
    <xf numFmtId="0" fontId="48" fillId="41" borderId="23" xfId="0" applyFont="1" applyFill="1" applyBorder="1" applyAlignment="1">
      <alignment horizontal="center"/>
    </xf>
    <xf numFmtId="49" fontId="48" fillId="0" borderId="0" xfId="0" applyNumberFormat="1" applyFont="1" applyAlignment="1">
      <alignment horizontal="center"/>
    </xf>
    <xf numFmtId="0" fontId="50" fillId="0" borderId="23" xfId="973" applyFont="1" applyBorder="1" applyAlignment="1">
      <alignment horizontal="center"/>
    </xf>
    <xf numFmtId="0" fontId="54" fillId="0" borderId="23" xfId="973" applyFont="1" applyBorder="1" applyAlignment="1">
      <alignment horizontal="center"/>
    </xf>
    <xf numFmtId="15" fontId="48" fillId="0" borderId="23" xfId="0" applyNumberFormat="1" applyFont="1" applyBorder="1" applyAlignment="1">
      <alignment horizontal="center"/>
    </xf>
    <xf numFmtId="15" fontId="48" fillId="0" borderId="23" xfId="0" applyNumberFormat="1" applyFont="1" applyBorder="1"/>
    <xf numFmtId="17" fontId="0" fillId="0" borderId="23" xfId="0" applyNumberFormat="1" applyBorder="1"/>
    <xf numFmtId="43" fontId="0" fillId="42" borderId="23" xfId="800" applyFont="1" applyFill="1" applyBorder="1"/>
    <xf numFmtId="0" fontId="48" fillId="42" borderId="23" xfId="0" applyFont="1" applyFill="1" applyBorder="1" applyAlignment="1">
      <alignment horizontal="center"/>
    </xf>
    <xf numFmtId="0" fontId="0" fillId="42" borderId="23" xfId="0" applyFill="1" applyBorder="1" applyAlignment="1">
      <alignment horizontal="center"/>
    </xf>
    <xf numFmtId="43" fontId="0" fillId="0" borderId="23" xfId="800" applyFont="1" applyBorder="1"/>
    <xf numFmtId="43" fontId="2" fillId="42" borderId="23" xfId="800" applyFont="1" applyFill="1" applyBorder="1"/>
    <xf numFmtId="49" fontId="25" fillId="41" borderId="23" xfId="973" applyNumberFormat="1" applyFont="1" applyFill="1" applyBorder="1" applyAlignment="1">
      <alignment horizontal="left"/>
    </xf>
    <xf numFmtId="43" fontId="47" fillId="40" borderId="23" xfId="800" applyFont="1" applyFill="1" applyBorder="1" applyAlignment="1">
      <alignment wrapText="1"/>
    </xf>
    <xf numFmtId="0" fontId="48" fillId="41" borderId="0" xfId="0" applyFont="1" applyFill="1" applyAlignment="1">
      <alignment horizontal="center"/>
    </xf>
    <xf numFmtId="49" fontId="50" fillId="0" borderId="23" xfId="973" applyNumberFormat="1" applyFont="1" applyBorder="1"/>
    <xf numFmtId="49" fontId="46" fillId="0" borderId="0" xfId="0" applyNumberFormat="1" applyFont="1"/>
    <xf numFmtId="49" fontId="51" fillId="0" borderId="23" xfId="973" applyNumberFormat="1" applyFont="1" applyBorder="1" applyAlignment="1">
      <alignment horizontal="left"/>
    </xf>
    <xf numFmtId="0" fontId="47" fillId="0" borderId="23" xfId="0" applyFont="1" applyBorder="1" applyAlignment="1">
      <alignment horizontal="center"/>
    </xf>
    <xf numFmtId="49" fontId="51" fillId="0" borderId="23" xfId="973" applyNumberFormat="1" applyFont="1" applyBorder="1"/>
    <xf numFmtId="0" fontId="47" fillId="0" borderId="23" xfId="0" applyFont="1" applyBorder="1" applyAlignment="1">
      <alignment horizontal="left"/>
    </xf>
    <xf numFmtId="49" fontId="50" fillId="41" borderId="23" xfId="973" applyNumberFormat="1" applyFont="1" applyFill="1" applyBorder="1"/>
    <xf numFmtId="0" fontId="48" fillId="41" borderId="0" xfId="0" applyFont="1" applyFill="1"/>
    <xf numFmtId="43" fontId="48" fillId="0" borderId="0" xfId="0" applyNumberFormat="1" applyFont="1"/>
    <xf numFmtId="49" fontId="50" fillId="0" borderId="29" xfId="973" applyNumberFormat="1" applyFont="1" applyBorder="1" applyAlignment="1">
      <alignment horizontal="left"/>
    </xf>
    <xf numFmtId="0" fontId="47" fillId="41" borderId="29" xfId="0" applyFont="1" applyFill="1" applyBorder="1"/>
    <xf numFmtId="49" fontId="48" fillId="0" borderId="23" xfId="0" applyNumberFormat="1" applyFont="1" applyBorder="1"/>
    <xf numFmtId="49" fontId="48" fillId="0" borderId="0" xfId="0" applyNumberFormat="1" applyFont="1"/>
    <xf numFmtId="49" fontId="48" fillId="0" borderId="23" xfId="0" applyNumberFormat="1" applyFont="1" applyBorder="1" applyAlignment="1">
      <alignment horizontal="left"/>
    </xf>
    <xf numFmtId="15" fontId="48" fillId="41" borderId="23" xfId="0" applyNumberFormat="1" applyFont="1" applyFill="1" applyBorder="1"/>
    <xf numFmtId="0" fontId="47" fillId="0" borderId="19" xfId="0" applyFont="1" applyBorder="1"/>
    <xf numFmtId="0" fontId="47" fillId="42" borderId="19" xfId="0" applyFont="1" applyFill="1" applyBorder="1"/>
    <xf numFmtId="43" fontId="47" fillId="42" borderId="19" xfId="800" applyFont="1" applyFill="1" applyBorder="1"/>
    <xf numFmtId="43" fontId="50" fillId="0" borderId="23" xfId="800" applyFont="1" applyFill="1" applyBorder="1" applyAlignment="1">
      <alignment horizontal="left"/>
    </xf>
    <xf numFmtId="15" fontId="48" fillId="42" borderId="23" xfId="0" applyNumberFormat="1" applyFont="1" applyFill="1" applyBorder="1" applyAlignment="1">
      <alignment horizontal="left"/>
    </xf>
    <xf numFmtId="11" fontId="50" fillId="42" borderId="23" xfId="973" applyNumberFormat="1" applyFont="1" applyFill="1" applyBorder="1" applyAlignment="1">
      <alignment horizontal="left"/>
    </xf>
    <xf numFmtId="0" fontId="49" fillId="39" borderId="23" xfId="0" applyFont="1" applyFill="1" applyBorder="1"/>
    <xf numFmtId="49" fontId="0" fillId="42" borderId="23" xfId="0" applyNumberFormat="1" applyFill="1" applyBorder="1" applyAlignment="1">
      <alignment horizontal="left"/>
    </xf>
    <xf numFmtId="49" fontId="49" fillId="42" borderId="23" xfId="973" applyNumberFormat="1" applyFont="1" applyFill="1" applyBorder="1" applyAlignment="1">
      <alignment horizontal="left"/>
    </xf>
    <xf numFmtId="49" fontId="46" fillId="42" borderId="23" xfId="973" applyNumberFormat="1" applyFont="1" applyFill="1" applyBorder="1" applyAlignment="1">
      <alignment horizontal="left"/>
    </xf>
    <xf numFmtId="49" fontId="49" fillId="0" borderId="23" xfId="973" applyNumberFormat="1" applyFont="1" applyBorder="1" applyAlignment="1">
      <alignment horizontal="left"/>
    </xf>
    <xf numFmtId="49" fontId="46" fillId="0" borderId="23" xfId="973" applyNumberFormat="1" applyFont="1" applyBorder="1" applyAlignment="1">
      <alignment horizontal="left"/>
    </xf>
    <xf numFmtId="0" fontId="0" fillId="41" borderId="23" xfId="0" applyFill="1" applyBorder="1" applyAlignment="1">
      <alignment horizontal="left"/>
    </xf>
    <xf numFmtId="49" fontId="49" fillId="41" borderId="23" xfId="973" applyNumberFormat="1" applyFont="1" applyFill="1" applyBorder="1" applyAlignment="1">
      <alignment horizontal="left"/>
    </xf>
    <xf numFmtId="13" fontId="48" fillId="42" borderId="23" xfId="0" applyNumberFormat="1" applyFont="1" applyFill="1" applyBorder="1" applyAlignment="1">
      <alignment horizontal="left"/>
    </xf>
    <xf numFmtId="0" fontId="2" fillId="39" borderId="21" xfId="0" applyFont="1" applyFill="1" applyBorder="1" applyAlignment="1">
      <alignment wrapText="1"/>
    </xf>
    <xf numFmtId="43" fontId="2" fillId="39" borderId="23" xfId="800" applyFont="1" applyFill="1" applyBorder="1"/>
    <xf numFmtId="0" fontId="2" fillId="39" borderId="23" xfId="0" applyFont="1" applyFill="1" applyBorder="1" applyAlignment="1">
      <alignment horizontal="left" wrapText="1"/>
    </xf>
    <xf numFmtId="0" fontId="2" fillId="39" borderId="23" xfId="0" applyFont="1" applyFill="1" applyBorder="1" applyAlignment="1">
      <alignment horizontal="left"/>
    </xf>
    <xf numFmtId="0" fontId="47" fillId="40" borderId="21" xfId="0" applyFont="1" applyFill="1" applyBorder="1" applyAlignment="1">
      <alignment wrapText="1"/>
    </xf>
    <xf numFmtId="0" fontId="47" fillId="40" borderId="23" xfId="0" applyFont="1" applyFill="1" applyBorder="1" applyAlignment="1">
      <alignment horizontal="left" wrapText="1"/>
    </xf>
    <xf numFmtId="0" fontId="47" fillId="40" borderId="23" xfId="0" applyFont="1" applyFill="1" applyBorder="1" applyAlignment="1">
      <alignment horizontal="left"/>
    </xf>
    <xf numFmtId="43" fontId="47" fillId="41" borderId="23" xfId="800" applyFont="1" applyFill="1" applyBorder="1"/>
    <xf numFmtId="49" fontId="0" fillId="42" borderId="21" xfId="0" applyNumberFormat="1" applyFill="1" applyBorder="1" applyAlignment="1">
      <alignment horizontal="left"/>
    </xf>
    <xf numFmtId="0" fontId="48" fillId="42" borderId="21" xfId="0" applyFont="1" applyFill="1" applyBorder="1"/>
    <xf numFmtId="0" fontId="48" fillId="0" borderId="21" xfId="0" applyFont="1" applyBorder="1"/>
    <xf numFmtId="0" fontId="50" fillId="41" borderId="23" xfId="0" applyFont="1" applyFill="1" applyBorder="1"/>
    <xf numFmtId="0" fontId="50" fillId="42" borderId="23" xfId="0" applyFont="1" applyFill="1" applyBorder="1"/>
    <xf numFmtId="0" fontId="53" fillId="41" borderId="23" xfId="0" applyFont="1" applyFill="1" applyBorder="1"/>
    <xf numFmtId="0" fontId="53" fillId="41" borderId="21" xfId="0" applyFont="1" applyFill="1" applyBorder="1"/>
    <xf numFmtId="43" fontId="51" fillId="41" borderId="23" xfId="800" applyFont="1" applyFill="1" applyBorder="1" applyAlignment="1">
      <alignment horizontal="left"/>
    </xf>
    <xf numFmtId="0" fontId="50" fillId="41" borderId="23" xfId="0" applyFont="1" applyFill="1" applyBorder="1" applyAlignment="1">
      <alignment horizontal="left"/>
    </xf>
    <xf numFmtId="0" fontId="53" fillId="41" borderId="23" xfId="0" applyFont="1" applyFill="1" applyBorder="1" applyAlignment="1">
      <alignment horizontal="left"/>
    </xf>
    <xf numFmtId="0" fontId="53" fillId="41" borderId="29" xfId="0" applyFont="1" applyFill="1" applyBorder="1"/>
    <xf numFmtId="0" fontId="53" fillId="42" borderId="23" xfId="0" applyFont="1" applyFill="1" applyBorder="1"/>
    <xf numFmtId="0" fontId="53" fillId="42" borderId="21" xfId="0" applyFont="1" applyFill="1" applyBorder="1"/>
    <xf numFmtId="43" fontId="50" fillId="42" borderId="23" xfId="800" applyFont="1" applyFill="1" applyBorder="1" applyAlignment="1">
      <alignment horizontal="left"/>
    </xf>
    <xf numFmtId="0" fontId="50" fillId="42" borderId="23" xfId="0" applyFont="1" applyFill="1" applyBorder="1" applyAlignment="1">
      <alignment horizontal="left"/>
    </xf>
    <xf numFmtId="0" fontId="53" fillId="42" borderId="23" xfId="0" applyFont="1" applyFill="1" applyBorder="1" applyAlignment="1">
      <alignment horizontal="left"/>
    </xf>
    <xf numFmtId="0" fontId="53" fillId="42" borderId="29" xfId="0" applyFont="1" applyFill="1" applyBorder="1"/>
    <xf numFmtId="0" fontId="53" fillId="0" borderId="23" xfId="0" applyFont="1" applyBorder="1"/>
    <xf numFmtId="0" fontId="53" fillId="0" borderId="21" xfId="0" applyFont="1" applyBorder="1"/>
    <xf numFmtId="0" fontId="50" fillId="0" borderId="23" xfId="0" applyFont="1" applyBorder="1"/>
    <xf numFmtId="0" fontId="53" fillId="0" borderId="29" xfId="0" applyFont="1" applyBorder="1"/>
    <xf numFmtId="0" fontId="50" fillId="0" borderId="23" xfId="0" applyFont="1" applyBorder="1" applyAlignment="1">
      <alignment horizontal="left"/>
    </xf>
    <xf numFmtId="0" fontId="51" fillId="41" borderId="23" xfId="0" applyFont="1" applyFill="1" applyBorder="1"/>
    <xf numFmtId="43" fontId="51" fillId="41" borderId="23" xfId="800" applyFont="1" applyFill="1" applyBorder="1"/>
    <xf numFmtId="0" fontId="53" fillId="0" borderId="23" xfId="0" applyFont="1" applyBorder="1" applyAlignment="1">
      <alignment horizontal="left"/>
    </xf>
    <xf numFmtId="43" fontId="47" fillId="41" borderId="23" xfId="800" applyFont="1" applyFill="1" applyBorder="1" applyAlignment="1">
      <alignment horizontal="left"/>
    </xf>
    <xf numFmtId="0" fontId="50" fillId="41" borderId="21" xfId="0" applyFont="1" applyFill="1" applyBorder="1"/>
    <xf numFmtId="0" fontId="50" fillId="41" borderId="29" xfId="0" applyFont="1" applyFill="1" applyBorder="1"/>
    <xf numFmtId="43" fontId="51" fillId="42" borderId="23" xfId="800" applyFont="1" applyFill="1" applyBorder="1" applyAlignment="1">
      <alignment horizontal="left"/>
    </xf>
    <xf numFmtId="15" fontId="0" fillId="0" borderId="23" xfId="0" applyNumberForma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9" xfId="0" applyBorder="1"/>
    <xf numFmtId="43" fontId="51" fillId="0" borderId="23" xfId="800" applyFont="1" applyFill="1" applyBorder="1" applyAlignment="1">
      <alignment horizontal="left"/>
    </xf>
    <xf numFmtId="0" fontId="0" fillId="0" borderId="0" xfId="0" applyAlignment="1">
      <alignment horizontal="left"/>
    </xf>
    <xf numFmtId="0" fontId="48" fillId="0" borderId="0" xfId="0" applyFont="1" applyAlignment="1">
      <alignment wrapText="1"/>
    </xf>
    <xf numFmtId="43" fontId="50" fillId="41" borderId="23" xfId="800" applyFont="1" applyFill="1" applyBorder="1"/>
    <xf numFmtId="43" fontId="50" fillId="42" borderId="23" xfId="800" applyFont="1" applyFill="1" applyBorder="1"/>
    <xf numFmtId="43" fontId="50" fillId="0" borderId="23" xfId="800" applyFont="1" applyBorder="1"/>
    <xf numFmtId="49" fontId="2" fillId="0" borderId="23" xfId="973" applyNumberFormat="1" applyFont="1" applyBorder="1" applyAlignment="1">
      <alignment horizontal="left"/>
    </xf>
    <xf numFmtId="0" fontId="48" fillId="0" borderId="19" xfId="0" applyFont="1" applyBorder="1"/>
    <xf numFmtId="49" fontId="50" fillId="0" borderId="0" xfId="973" applyNumberFormat="1" applyFont="1" applyAlignment="1">
      <alignment horizontal="left"/>
    </xf>
    <xf numFmtId="0" fontId="48" fillId="0" borderId="30" xfId="0" applyFont="1" applyBorder="1"/>
    <xf numFmtId="0" fontId="48" fillId="0" borderId="31" xfId="0" applyFont="1" applyBorder="1" applyAlignment="1">
      <alignment horizontal="left"/>
    </xf>
    <xf numFmtId="0" fontId="51" fillId="40" borderId="23" xfId="0" applyFont="1" applyFill="1" applyBorder="1" applyAlignment="1">
      <alignment horizontal="left" wrapText="1"/>
    </xf>
    <xf numFmtId="49" fontId="50" fillId="42" borderId="29" xfId="973" applyNumberFormat="1" applyFont="1" applyFill="1" applyBorder="1" applyAlignment="1">
      <alignment horizontal="left"/>
    </xf>
    <xf numFmtId="49" fontId="49" fillId="41" borderId="0" xfId="0" applyNumberFormat="1" applyFont="1" applyFill="1"/>
    <xf numFmtId="0" fontId="48" fillId="40" borderId="23" xfId="0" applyFont="1" applyFill="1" applyBorder="1"/>
    <xf numFmtId="0" fontId="51" fillId="0" borderId="23" xfId="0" applyFont="1" applyBorder="1"/>
    <xf numFmtId="43" fontId="51" fillId="0" borderId="23" xfId="800" applyFont="1" applyBorder="1"/>
    <xf numFmtId="49" fontId="0" fillId="41" borderId="23" xfId="0" applyNumberFormat="1" applyFill="1" applyBorder="1" applyAlignment="1">
      <alignment horizontal="left"/>
    </xf>
    <xf numFmtId="43" fontId="47" fillId="0" borderId="23" xfId="0" applyNumberFormat="1" applyFont="1" applyBorder="1"/>
    <xf numFmtId="0" fontId="46" fillId="39" borderId="29" xfId="0" applyFont="1" applyFill="1" applyBorder="1" applyAlignment="1">
      <alignment wrapText="1"/>
    </xf>
    <xf numFmtId="0" fontId="2" fillId="39" borderId="21" xfId="0" applyFont="1" applyFill="1" applyBorder="1"/>
    <xf numFmtId="0" fontId="47" fillId="40" borderId="29" xfId="0" applyFont="1" applyFill="1" applyBorder="1"/>
    <xf numFmtId="0" fontId="47" fillId="40" borderId="21" xfId="0" applyFont="1" applyFill="1" applyBorder="1"/>
    <xf numFmtId="0" fontId="47" fillId="41" borderId="21" xfId="0" applyFont="1" applyFill="1" applyBorder="1"/>
    <xf numFmtId="49" fontId="0" fillId="42" borderId="29" xfId="0" applyNumberFormat="1" applyFill="1" applyBorder="1" applyAlignment="1">
      <alignment horizontal="left"/>
    </xf>
    <xf numFmtId="49" fontId="50" fillId="42" borderId="21" xfId="973" applyNumberFormat="1" applyFont="1" applyFill="1" applyBorder="1" applyAlignment="1">
      <alignment horizontal="left"/>
    </xf>
    <xf numFmtId="1" fontId="48" fillId="0" borderId="23" xfId="0" applyNumberFormat="1" applyFont="1" applyBorder="1" applyAlignment="1">
      <alignment horizontal="left"/>
    </xf>
    <xf numFmtId="49" fontId="51" fillId="42" borderId="21" xfId="973" applyNumberFormat="1" applyFont="1" applyFill="1" applyBorder="1" applyAlignment="1">
      <alignment horizontal="left"/>
    </xf>
    <xf numFmtId="49" fontId="51" fillId="41" borderId="21" xfId="973" applyNumberFormat="1" applyFont="1" applyFill="1" applyBorder="1" applyAlignment="1">
      <alignment horizontal="left"/>
    </xf>
    <xf numFmtId="49" fontId="50" fillId="42" borderId="28" xfId="973" applyNumberFormat="1" applyFont="1" applyFill="1" applyBorder="1" applyAlignment="1">
      <alignment horizontal="left"/>
    </xf>
    <xf numFmtId="43" fontId="48" fillId="42" borderId="30" xfId="800" applyFont="1" applyFill="1" applyBorder="1"/>
    <xf numFmtId="0" fontId="48" fillId="42" borderId="33" xfId="0" applyFont="1" applyFill="1" applyBorder="1"/>
    <xf numFmtId="49" fontId="51" fillId="42" borderId="28" xfId="973" applyNumberFormat="1" applyFont="1" applyFill="1" applyBorder="1" applyAlignment="1">
      <alignment horizontal="left"/>
    </xf>
    <xf numFmtId="49" fontId="50" fillId="0" borderId="21" xfId="973" applyNumberFormat="1" applyFont="1" applyBorder="1" applyAlignment="1">
      <alignment horizontal="left"/>
    </xf>
    <xf numFmtId="49" fontId="51" fillId="0" borderId="21" xfId="973" applyNumberFormat="1" applyFont="1" applyBorder="1" applyAlignment="1">
      <alignment horizontal="left"/>
    </xf>
    <xf numFmtId="0" fontId="2" fillId="42" borderId="21" xfId="0" applyFont="1" applyFill="1" applyBorder="1"/>
    <xf numFmtId="0" fontId="47" fillId="41" borderId="21" xfId="0" applyFont="1" applyFill="1" applyBorder="1" applyAlignment="1">
      <alignment horizontal="left"/>
    </xf>
    <xf numFmtId="43" fontId="2" fillId="39" borderId="21" xfId="800" applyFont="1" applyFill="1" applyBorder="1" applyAlignment="1">
      <alignment horizontal="center"/>
    </xf>
    <xf numFmtId="0" fontId="2" fillId="39" borderId="21" xfId="0" applyFont="1" applyFill="1" applyBorder="1" applyAlignment="1">
      <alignment horizontal="center"/>
    </xf>
    <xf numFmtId="0" fontId="2" fillId="39" borderId="29" xfId="0" applyFont="1" applyFill="1" applyBorder="1" applyAlignment="1">
      <alignment wrapText="1"/>
    </xf>
    <xf numFmtId="0" fontId="47" fillId="42" borderId="21" xfId="0" applyFont="1" applyFill="1" applyBorder="1"/>
    <xf numFmtId="0" fontId="47" fillId="42" borderId="29" xfId="0" applyFont="1" applyFill="1" applyBorder="1"/>
    <xf numFmtId="0" fontId="50" fillId="0" borderId="29" xfId="0" applyFont="1" applyBorder="1"/>
    <xf numFmtId="0" fontId="50" fillId="0" borderId="21" xfId="0" applyFont="1" applyBorder="1"/>
    <xf numFmtId="0" fontId="51" fillId="0" borderId="29" xfId="0" applyFont="1" applyBorder="1"/>
    <xf numFmtId="0" fontId="51" fillId="41" borderId="21" xfId="0" applyFont="1" applyFill="1" applyBorder="1"/>
    <xf numFmtId="43" fontId="48" fillId="0" borderId="23" xfId="800" applyFont="1" applyFill="1" applyBorder="1"/>
    <xf numFmtId="14" fontId="48" fillId="0" borderId="23" xfId="0" applyNumberFormat="1" applyFont="1" applyBorder="1" applyAlignment="1">
      <alignment horizontal="left"/>
    </xf>
    <xf numFmtId="0" fontId="47" fillId="0" borderId="29" xfId="0" applyFont="1" applyBorder="1"/>
    <xf numFmtId="0" fontId="2" fillId="39" borderId="29" xfId="0" applyFont="1" applyFill="1" applyBorder="1"/>
    <xf numFmtId="43" fontId="2" fillId="39" borderId="21" xfId="800" applyFont="1" applyFill="1" applyBorder="1"/>
    <xf numFmtId="0" fontId="47" fillId="40" borderId="29" xfId="0" applyFont="1" applyFill="1" applyBorder="1" applyAlignment="1">
      <alignment wrapText="1"/>
    </xf>
    <xf numFmtId="43" fontId="47" fillId="40" borderId="21" xfId="800" applyFont="1" applyFill="1" applyBorder="1" applyAlignment="1">
      <alignment wrapText="1"/>
    </xf>
    <xf numFmtId="43" fontId="48" fillId="41" borderId="21" xfId="800" applyFont="1" applyFill="1" applyBorder="1"/>
    <xf numFmtId="43" fontId="48" fillId="42" borderId="21" xfId="800" applyFont="1" applyFill="1" applyBorder="1"/>
    <xf numFmtId="49" fontId="46" fillId="0" borderId="23" xfId="0" applyNumberFormat="1" applyFont="1" applyBorder="1"/>
    <xf numFmtId="43" fontId="47" fillId="42" borderId="21" xfId="800" applyFont="1" applyFill="1" applyBorder="1"/>
    <xf numFmtId="43" fontId="50" fillId="0" borderId="21" xfId="800" applyFont="1" applyBorder="1"/>
    <xf numFmtId="49" fontId="51" fillId="0" borderId="29" xfId="973" applyNumberFormat="1" applyFont="1" applyBorder="1" applyAlignment="1">
      <alignment horizontal="left"/>
    </xf>
    <xf numFmtId="43" fontId="51" fillId="0" borderId="21" xfId="800" applyFont="1" applyBorder="1"/>
    <xf numFmtId="0" fontId="51" fillId="41" borderId="29" xfId="0" applyFont="1" applyFill="1" applyBorder="1"/>
    <xf numFmtId="43" fontId="50" fillId="41" borderId="21" xfId="800" applyFont="1" applyFill="1" applyBorder="1"/>
    <xf numFmtId="0" fontId="53" fillId="0" borderId="23" xfId="0" applyFont="1" applyBorder="1" applyAlignment="1">
      <alignment horizontal="right"/>
    </xf>
    <xf numFmtId="43" fontId="48" fillId="0" borderId="21" xfId="800" applyFont="1" applyFill="1" applyBorder="1"/>
    <xf numFmtId="0" fontId="47" fillId="41" borderId="29" xfId="0" applyFont="1" applyFill="1" applyBorder="1" applyAlignment="1">
      <alignment horizontal="left"/>
    </xf>
    <xf numFmtId="43" fontId="48" fillId="0" borderId="21" xfId="800" applyFont="1" applyBorder="1"/>
    <xf numFmtId="43" fontId="47" fillId="0" borderId="21" xfId="800" applyFont="1" applyBorder="1"/>
    <xf numFmtId="49" fontId="51" fillId="41" borderId="29" xfId="973" applyNumberFormat="1" applyFont="1" applyFill="1" applyBorder="1" applyAlignment="1">
      <alignment horizontal="left"/>
    </xf>
    <xf numFmtId="49" fontId="51" fillId="42" borderId="29" xfId="973" applyNumberFormat="1" applyFont="1" applyFill="1" applyBorder="1" applyAlignment="1">
      <alignment horizontal="left"/>
    </xf>
    <xf numFmtId="0" fontId="55" fillId="0" borderId="0" xfId="0" applyFont="1"/>
    <xf numFmtId="0" fontId="56" fillId="40" borderId="23" xfId="0" applyFont="1" applyFill="1" applyBorder="1" applyAlignment="1">
      <alignment wrapText="1"/>
    </xf>
    <xf numFmtId="0" fontId="57" fillId="40" borderId="23" xfId="0" applyFont="1" applyFill="1" applyBorder="1" applyAlignment="1">
      <alignment wrapText="1"/>
    </xf>
    <xf numFmtId="0" fontId="56" fillId="40" borderId="23" xfId="0" applyFont="1" applyFill="1" applyBorder="1"/>
    <xf numFmtId="43" fontId="56" fillId="40" borderId="23" xfId="800" applyFont="1" applyFill="1" applyBorder="1" applyAlignment="1">
      <alignment wrapText="1"/>
    </xf>
    <xf numFmtId="0" fontId="56" fillId="40" borderId="0" xfId="0" applyFont="1" applyFill="1" applyAlignment="1">
      <alignment wrapText="1"/>
    </xf>
    <xf numFmtId="0" fontId="56" fillId="40" borderId="23" xfId="0" applyFont="1" applyFill="1" applyBorder="1" applyAlignment="1">
      <alignment horizontal="center" wrapText="1"/>
    </xf>
    <xf numFmtId="0" fontId="55" fillId="41" borderId="23" xfId="0" applyFont="1" applyFill="1" applyBorder="1"/>
    <xf numFmtId="0" fontId="56" fillId="41" borderId="23" xfId="0" applyFont="1" applyFill="1" applyBorder="1"/>
    <xf numFmtId="43" fontId="55" fillId="41" borderId="23" xfId="800" applyFont="1" applyFill="1" applyBorder="1"/>
    <xf numFmtId="0" fontId="55" fillId="41" borderId="0" xfId="0" applyFont="1" applyFill="1" applyAlignment="1">
      <alignment horizontal="center"/>
    </xf>
    <xf numFmtId="0" fontId="55" fillId="41" borderId="23" xfId="0" applyFont="1" applyFill="1" applyBorder="1" applyAlignment="1">
      <alignment horizontal="center"/>
    </xf>
    <xf numFmtId="49" fontId="55" fillId="42" borderId="23" xfId="0" applyNumberFormat="1" applyFont="1" applyFill="1" applyBorder="1" applyAlignment="1">
      <alignment horizontal="left"/>
    </xf>
    <xf numFmtId="49" fontId="58" fillId="0" borderId="23" xfId="973" applyNumberFormat="1" applyFont="1" applyBorder="1" applyAlignment="1">
      <alignment horizontal="left"/>
    </xf>
    <xf numFmtId="0" fontId="55" fillId="0" borderId="23" xfId="0" applyFont="1" applyBorder="1"/>
    <xf numFmtId="43" fontId="55" fillId="0" borderId="23" xfId="800" applyFont="1" applyBorder="1"/>
    <xf numFmtId="0" fontId="55" fillId="0" borderId="23" xfId="0" applyFont="1" applyBorder="1" applyAlignment="1">
      <alignment horizontal="center"/>
    </xf>
    <xf numFmtId="49" fontId="58" fillId="0" borderId="23" xfId="973" applyNumberFormat="1" applyFont="1" applyBorder="1"/>
    <xf numFmtId="49" fontId="58" fillId="0" borderId="23" xfId="973" applyNumberFormat="1" applyFont="1" applyBorder="1" applyAlignment="1">
      <alignment horizontal="center"/>
    </xf>
    <xf numFmtId="0" fontId="55" fillId="0" borderId="23" xfId="0" applyFont="1" applyBorder="1" applyAlignment="1">
      <alignment wrapText="1"/>
    </xf>
    <xf numFmtId="14" fontId="55" fillId="0" borderId="23" xfId="0" applyNumberFormat="1" applyFont="1" applyBorder="1"/>
    <xf numFmtId="0" fontId="59" fillId="0" borderId="23" xfId="0" applyFont="1" applyBorder="1"/>
    <xf numFmtId="43" fontId="59" fillId="0" borderId="23" xfId="800" applyFont="1" applyBorder="1"/>
    <xf numFmtId="0" fontId="59" fillId="0" borderId="23" xfId="0" applyFont="1" applyBorder="1" applyAlignment="1">
      <alignment horizontal="center"/>
    </xf>
    <xf numFmtId="0" fontId="59" fillId="0" borderId="0" xfId="0" applyFont="1"/>
    <xf numFmtId="0" fontId="55" fillId="0" borderId="23" xfId="0" applyFont="1" applyBorder="1" applyAlignment="1">
      <alignment horizontal="right"/>
    </xf>
    <xf numFmtId="0" fontId="59" fillId="0" borderId="23" xfId="0" applyFont="1" applyBorder="1" applyAlignment="1">
      <alignment horizontal="right"/>
    </xf>
    <xf numFmtId="0" fontId="55" fillId="41" borderId="23" xfId="0" applyFont="1" applyFill="1" applyBorder="1" applyAlignment="1">
      <alignment horizontal="right"/>
    </xf>
    <xf numFmtId="49" fontId="55" fillId="0" borderId="0" xfId="0" applyNumberFormat="1" applyFont="1" applyAlignment="1">
      <alignment horizontal="center"/>
    </xf>
    <xf numFmtId="0" fontId="55" fillId="42" borderId="23" xfId="0" applyFont="1" applyFill="1" applyBorder="1"/>
    <xf numFmtId="0" fontId="59" fillId="42" borderId="23" xfId="0" applyFont="1" applyFill="1" applyBorder="1"/>
    <xf numFmtId="43" fontId="59" fillId="42" borderId="23" xfId="800" applyFont="1" applyFill="1" applyBorder="1"/>
    <xf numFmtId="0" fontId="55" fillId="42" borderId="23" xfId="0" applyFont="1" applyFill="1" applyBorder="1" applyAlignment="1">
      <alignment horizontal="center"/>
    </xf>
    <xf numFmtId="0" fontId="56" fillId="41" borderId="23" xfId="0" applyFont="1" applyFill="1" applyBorder="1" applyAlignment="1">
      <alignment horizontal="left"/>
    </xf>
    <xf numFmtId="0" fontId="56" fillId="0" borderId="23" xfId="0" applyFont="1" applyBorder="1" applyAlignment="1">
      <alignment horizontal="left"/>
    </xf>
    <xf numFmtId="15" fontId="55" fillId="0" borderId="23" xfId="0" applyNumberFormat="1" applyFont="1" applyBorder="1" applyAlignment="1">
      <alignment horizontal="center"/>
    </xf>
    <xf numFmtId="15" fontId="55" fillId="0" borderId="23" xfId="0" applyNumberFormat="1" applyFont="1" applyBorder="1"/>
    <xf numFmtId="17" fontId="55" fillId="0" borderId="23" xfId="0" applyNumberFormat="1" applyFont="1" applyBorder="1"/>
    <xf numFmtId="15" fontId="55" fillId="0" borderId="23" xfId="0" applyNumberFormat="1" applyFont="1" applyBorder="1" applyAlignment="1">
      <alignment horizontal="right"/>
    </xf>
    <xf numFmtId="15" fontId="55" fillId="42" borderId="23" xfId="0" applyNumberFormat="1" applyFont="1" applyFill="1" applyBorder="1"/>
    <xf numFmtId="0" fontId="55" fillId="0" borderId="31" xfId="0" applyFont="1" applyBorder="1"/>
    <xf numFmtId="49" fontId="57" fillId="41" borderId="23" xfId="973" applyNumberFormat="1" applyFont="1" applyFill="1" applyBorder="1" applyAlignment="1">
      <alignment horizontal="left"/>
    </xf>
    <xf numFmtId="49" fontId="60" fillId="42" borderId="23" xfId="973" applyNumberFormat="1" applyFont="1" applyFill="1" applyBorder="1" applyAlignment="1">
      <alignment horizontal="left"/>
    </xf>
    <xf numFmtId="43" fontId="55" fillId="0" borderId="0" xfId="800" applyFont="1"/>
    <xf numFmtId="49" fontId="47" fillId="41" borderId="23" xfId="0" applyNumberFormat="1" applyFont="1" applyFill="1" applyBorder="1"/>
    <xf numFmtId="49" fontId="48" fillId="41" borderId="23" xfId="0" applyNumberFormat="1" applyFont="1" applyFill="1" applyBorder="1"/>
    <xf numFmtId="49" fontId="47" fillId="0" borderId="23" xfId="0" applyNumberFormat="1" applyFont="1" applyBorder="1"/>
    <xf numFmtId="49" fontId="47" fillId="42" borderId="23" xfId="0" applyNumberFormat="1" applyFont="1" applyFill="1" applyBorder="1"/>
    <xf numFmtId="0" fontId="48" fillId="0" borderId="19" xfId="0" applyFont="1" applyBorder="1" applyAlignment="1">
      <alignment horizontal="left"/>
    </xf>
    <xf numFmtId="0" fontId="48" fillId="0" borderId="34" xfId="0" applyFont="1" applyBorder="1"/>
    <xf numFmtId="43" fontId="47" fillId="0" borderId="19" xfId="800" applyFont="1" applyBorder="1"/>
    <xf numFmtId="49" fontId="50" fillId="42" borderId="23" xfId="973" applyNumberFormat="1" applyFont="1" applyFill="1" applyBorder="1"/>
    <xf numFmtId="0" fontId="47" fillId="0" borderId="30" xfId="0" applyFont="1" applyBorder="1"/>
    <xf numFmtId="0" fontId="0" fillId="42" borderId="23" xfId="0" applyFill="1" applyBorder="1" applyAlignment="1">
      <alignment horizontal="left"/>
    </xf>
    <xf numFmtId="0" fontId="49" fillId="42" borderId="23" xfId="973" applyFont="1" applyFill="1" applyBorder="1" applyAlignment="1">
      <alignment horizontal="left"/>
    </xf>
    <xf numFmtId="0" fontId="0" fillId="42" borderId="29" xfId="0" applyFill="1" applyBorder="1"/>
    <xf numFmtId="0" fontId="49" fillId="41" borderId="23" xfId="973" applyFont="1" applyFill="1" applyBorder="1" applyAlignment="1">
      <alignment horizontal="left"/>
    </xf>
    <xf numFmtId="0" fontId="0" fillId="41" borderId="29" xfId="0" applyFill="1" applyBorder="1"/>
    <xf numFmtId="0" fontId="49" fillId="0" borderId="23" xfId="0" applyFont="1" applyBorder="1"/>
    <xf numFmtId="0" fontId="49" fillId="0" borderId="23" xfId="0" applyFont="1" applyBorder="1" applyAlignment="1">
      <alignment horizontal="left"/>
    </xf>
    <xf numFmtId="0" fontId="49" fillId="0" borderId="23" xfId="973" applyFont="1" applyBorder="1" applyAlignment="1">
      <alignment horizontal="left"/>
    </xf>
    <xf numFmtId="0" fontId="43" fillId="0" borderId="23" xfId="0" applyFont="1" applyBorder="1" applyAlignment="1">
      <alignment horizontal="left"/>
    </xf>
    <xf numFmtId="0" fontId="43" fillId="0" borderId="23" xfId="0" applyFont="1" applyBorder="1"/>
    <xf numFmtId="0" fontId="43" fillId="0" borderId="23" xfId="0" applyFont="1" applyBorder="1" applyAlignment="1">
      <alignment horizontal="right"/>
    </xf>
    <xf numFmtId="0" fontId="43" fillId="0" borderId="29" xfId="0" applyFont="1" applyBorder="1"/>
    <xf numFmtId="0" fontId="49" fillId="41" borderId="23" xfId="0" applyFont="1" applyFill="1" applyBorder="1"/>
    <xf numFmtId="0" fontId="49" fillId="41" borderId="23" xfId="0" applyFont="1" applyFill="1" applyBorder="1" applyAlignment="1">
      <alignment horizontal="left"/>
    </xf>
    <xf numFmtId="0" fontId="0" fillId="41" borderId="23" xfId="0" applyFill="1" applyBorder="1" applyAlignment="1">
      <alignment horizontal="right"/>
    </xf>
    <xf numFmtId="0" fontId="0" fillId="0" borderId="23" xfId="0" applyBorder="1" applyAlignment="1">
      <alignment horizontal="right"/>
    </xf>
    <xf numFmtId="15" fontId="0" fillId="41" borderId="23" xfId="0" applyNumberFormat="1" applyFill="1" applyBorder="1" applyAlignment="1">
      <alignment horizontal="left"/>
    </xf>
    <xf numFmtId="17" fontId="0" fillId="42" borderId="23" xfId="0" applyNumberFormat="1" applyFill="1" applyBorder="1" applyAlignment="1">
      <alignment horizontal="left"/>
    </xf>
    <xf numFmtId="49" fontId="47" fillId="0" borderId="0" xfId="0" applyNumberFormat="1" applyFont="1"/>
    <xf numFmtId="0" fontId="61" fillId="42" borderId="29" xfId="0" applyFont="1" applyFill="1" applyBorder="1"/>
    <xf numFmtId="16" fontId="48" fillId="42" borderId="23" xfId="0" applyNumberFormat="1" applyFont="1" applyFill="1" applyBorder="1" applyAlignment="1">
      <alignment horizontal="left"/>
    </xf>
    <xf numFmtId="16" fontId="48" fillId="41" borderId="23" xfId="0" applyNumberFormat="1" applyFont="1" applyFill="1" applyBorder="1" applyAlignment="1">
      <alignment horizontal="left"/>
    </xf>
    <xf numFmtId="0" fontId="62" fillId="39" borderId="23" xfId="0" applyFont="1" applyFill="1" applyBorder="1"/>
    <xf numFmtId="0" fontId="48" fillId="44" borderId="23" xfId="0" applyFont="1" applyFill="1" applyBorder="1"/>
    <xf numFmtId="0" fontId="48" fillId="44" borderId="21" xfId="0" applyFont="1" applyFill="1" applyBorder="1"/>
    <xf numFmtId="0" fontId="47" fillId="44" borderId="23" xfId="0" applyFont="1" applyFill="1" applyBorder="1"/>
    <xf numFmtId="43" fontId="48" fillId="44" borderId="23" xfId="800" applyFont="1" applyFill="1" applyBorder="1"/>
    <xf numFmtId="0" fontId="48" fillId="44" borderId="23" xfId="0" applyFont="1" applyFill="1" applyBorder="1" applyAlignment="1">
      <alignment horizontal="left"/>
    </xf>
    <xf numFmtId="0" fontId="48" fillId="44" borderId="29" xfId="0" applyFont="1" applyFill="1" applyBorder="1"/>
    <xf numFmtId="0" fontId="49" fillId="0" borderId="0" xfId="0" applyFont="1"/>
    <xf numFmtId="43" fontId="47" fillId="0" borderId="23" xfId="800" applyFont="1" applyFill="1" applyBorder="1"/>
    <xf numFmtId="49" fontId="2" fillId="42" borderId="23" xfId="973" applyNumberFormat="1" applyFont="1" applyFill="1" applyBorder="1" applyAlignment="1">
      <alignment horizontal="left"/>
    </xf>
    <xf numFmtId="49" fontId="48" fillId="42" borderId="23" xfId="0" applyNumberFormat="1" applyFont="1" applyFill="1" applyBorder="1" applyAlignment="1" applyProtection="1">
      <alignment horizontal="left"/>
      <protection locked="0"/>
    </xf>
    <xf numFmtId="49" fontId="0" fillId="0" borderId="23" xfId="0" applyNumberFormat="1" applyBorder="1"/>
    <xf numFmtId="49" fontId="0" fillId="0" borderId="29" xfId="0" applyNumberFormat="1" applyBorder="1"/>
    <xf numFmtId="49" fontId="0" fillId="0" borderId="21" xfId="0" applyNumberFormat="1" applyBorder="1"/>
    <xf numFmtId="0" fontId="51" fillId="42" borderId="23" xfId="0" applyFont="1" applyFill="1" applyBorder="1"/>
    <xf numFmtId="43" fontId="51" fillId="42" borderId="23" xfId="800" applyFont="1" applyFill="1" applyBorder="1"/>
    <xf numFmtId="0" fontId="50" fillId="0" borderId="23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8" fillId="0" borderId="31" xfId="0" applyFont="1" applyBorder="1"/>
    <xf numFmtId="49" fontId="0" fillId="0" borderId="19" xfId="0" applyNumberFormat="1" applyBorder="1"/>
    <xf numFmtId="49" fontId="0" fillId="0" borderId="32" xfId="0" applyNumberFormat="1" applyBorder="1"/>
    <xf numFmtId="49" fontId="0" fillId="0" borderId="34" xfId="0" applyNumberFormat="1" applyBorder="1"/>
    <xf numFmtId="0" fontId="47" fillId="42" borderId="32" xfId="0" applyFont="1" applyFill="1" applyBorder="1"/>
    <xf numFmtId="0" fontId="48" fillId="42" borderId="19" xfId="0" applyFont="1" applyFill="1" applyBorder="1" applyAlignment="1">
      <alignment horizontal="left"/>
    </xf>
    <xf numFmtId="17" fontId="48" fillId="42" borderId="19" xfId="0" applyNumberFormat="1" applyFont="1" applyFill="1" applyBorder="1" applyAlignment="1">
      <alignment horizontal="left"/>
    </xf>
    <xf numFmtId="0" fontId="48" fillId="42" borderId="34" xfId="0" applyFont="1" applyFill="1" applyBorder="1"/>
    <xf numFmtId="0" fontId="48" fillId="41" borderId="19" xfId="0" applyFont="1" applyFill="1" applyBorder="1"/>
    <xf numFmtId="0" fontId="48" fillId="41" borderId="32" xfId="0" applyFont="1" applyFill="1" applyBorder="1"/>
    <xf numFmtId="0" fontId="48" fillId="41" borderId="34" xfId="0" applyFont="1" applyFill="1" applyBorder="1"/>
    <xf numFmtId="49" fontId="51" fillId="41" borderId="32" xfId="973" applyNumberFormat="1" applyFont="1" applyFill="1" applyBorder="1" applyAlignment="1">
      <alignment horizontal="left"/>
    </xf>
    <xf numFmtId="43" fontId="48" fillId="41" borderId="19" xfId="800" applyFont="1" applyFill="1" applyBorder="1"/>
    <xf numFmtId="0" fontId="48" fillId="41" borderId="19" xfId="0" applyFont="1" applyFill="1" applyBorder="1" applyAlignment="1">
      <alignment horizontal="left"/>
    </xf>
    <xf numFmtId="0" fontId="0" fillId="0" borderId="30" xfId="0" applyBorder="1"/>
    <xf numFmtId="49" fontId="54" fillId="42" borderId="23" xfId="973" applyNumberFormat="1" applyFont="1" applyFill="1" applyBorder="1" applyAlignment="1">
      <alignment horizontal="left"/>
    </xf>
    <xf numFmtId="49" fontId="25" fillId="42" borderId="23" xfId="973" applyNumberFormat="1" applyFont="1" applyFill="1" applyBorder="1" applyAlignment="1">
      <alignment horizontal="left"/>
    </xf>
    <xf numFmtId="0" fontId="46" fillId="39" borderId="23" xfId="0" applyFont="1" applyFill="1" applyBorder="1" applyAlignment="1">
      <alignment horizontal="center" wrapText="1"/>
    </xf>
    <xf numFmtId="0" fontId="46" fillId="40" borderId="23" xfId="0" applyFont="1" applyFill="1" applyBorder="1" applyAlignment="1">
      <alignment horizontal="center" wrapText="1"/>
    </xf>
    <xf numFmtId="0" fontId="2" fillId="40" borderId="23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42" borderId="23" xfId="0" applyFont="1" applyFill="1" applyBorder="1" applyAlignment="1">
      <alignment horizontal="center"/>
    </xf>
    <xf numFmtId="0" fontId="2" fillId="42" borderId="23" xfId="0" applyFont="1" applyFill="1" applyBorder="1"/>
    <xf numFmtId="43" fontId="33" fillId="0" borderId="23" xfId="800" applyFont="1" applyBorder="1"/>
    <xf numFmtId="49" fontId="33" fillId="0" borderId="23" xfId="0" applyNumberFormat="1" applyFont="1" applyBorder="1" applyAlignment="1">
      <alignment horizontal="center"/>
    </xf>
    <xf numFmtId="0" fontId="33" fillId="42" borderId="23" xfId="0" applyFont="1" applyFill="1" applyBorder="1"/>
    <xf numFmtId="49" fontId="33" fillId="42" borderId="23" xfId="0" applyNumberFormat="1" applyFont="1" applyFill="1" applyBorder="1" applyAlignment="1">
      <alignment horizontal="center"/>
    </xf>
    <xf numFmtId="0" fontId="64" fillId="0" borderId="23" xfId="0" applyFont="1" applyBorder="1"/>
    <xf numFmtId="43" fontId="64" fillId="0" borderId="23" xfId="800" applyFont="1" applyBorder="1"/>
    <xf numFmtId="49" fontId="48" fillId="41" borderId="23" xfId="0" applyNumberFormat="1" applyFont="1" applyFill="1" applyBorder="1" applyAlignment="1">
      <alignment horizontal="center"/>
    </xf>
    <xf numFmtId="49" fontId="48" fillId="42" borderId="23" xfId="0" applyNumberFormat="1" applyFont="1" applyFill="1" applyBorder="1" applyAlignment="1">
      <alignment horizontal="center"/>
    </xf>
    <xf numFmtId="49" fontId="48" fillId="0" borderId="23" xfId="0" applyNumberFormat="1" applyFont="1" applyBorder="1" applyAlignment="1">
      <alignment horizontal="center"/>
    </xf>
    <xf numFmtId="49" fontId="49" fillId="41" borderId="23" xfId="0" applyNumberFormat="1" applyFont="1" applyFill="1" applyBorder="1"/>
    <xf numFmtId="43" fontId="25" fillId="41" borderId="23" xfId="800" applyFont="1" applyFill="1" applyBorder="1" applyAlignment="1">
      <alignment horizontal="left"/>
    </xf>
    <xf numFmtId="49" fontId="25" fillId="41" borderId="23" xfId="973" applyNumberFormat="1" applyFont="1" applyFill="1" applyBorder="1" applyAlignment="1">
      <alignment horizontal="center"/>
    </xf>
    <xf numFmtId="43" fontId="0" fillId="0" borderId="21" xfId="800" applyFont="1" applyBorder="1"/>
    <xf numFmtId="0" fontId="0" fillId="0" borderId="21" xfId="0" applyBorder="1"/>
    <xf numFmtId="0" fontId="2" fillId="0" borderId="30" xfId="0" applyFont="1" applyBorder="1"/>
    <xf numFmtId="43" fontId="2" fillId="0" borderId="21" xfId="800" applyFont="1" applyBorder="1"/>
    <xf numFmtId="0" fontId="2" fillId="41" borderId="23" xfId="0" applyFont="1" applyFill="1" applyBorder="1"/>
    <xf numFmtId="49" fontId="0" fillId="42" borderId="30" xfId="0" applyNumberFormat="1" applyFill="1" applyBorder="1" applyAlignment="1">
      <alignment horizontal="left"/>
    </xf>
    <xf numFmtId="49" fontId="50" fillId="42" borderId="30" xfId="973" applyNumberFormat="1" applyFont="1" applyFill="1" applyBorder="1" applyAlignment="1">
      <alignment horizontal="left"/>
    </xf>
    <xf numFmtId="49" fontId="51" fillId="42" borderId="30" xfId="973" applyNumberFormat="1" applyFont="1" applyFill="1" applyBorder="1" applyAlignment="1">
      <alignment horizontal="left"/>
    </xf>
    <xf numFmtId="49" fontId="0" fillId="42" borderId="19" xfId="0" applyNumberFormat="1" applyFill="1" applyBorder="1" applyAlignment="1">
      <alignment horizontal="left"/>
    </xf>
    <xf numFmtId="43" fontId="48" fillId="0" borderId="19" xfId="800" applyFont="1" applyBorder="1"/>
    <xf numFmtId="49" fontId="51" fillId="0" borderId="19" xfId="973" applyNumberFormat="1" applyFont="1" applyBorder="1" applyAlignment="1">
      <alignment horizontal="left"/>
    </xf>
    <xf numFmtId="0" fontId="50" fillId="0" borderId="19" xfId="973" applyFont="1" applyBorder="1" applyAlignment="1">
      <alignment horizontal="left"/>
    </xf>
    <xf numFmtId="0" fontId="47" fillId="41" borderId="19" xfId="0" applyFont="1" applyFill="1" applyBorder="1"/>
    <xf numFmtId="0" fontId="48" fillId="41" borderId="19" xfId="0" applyFont="1" applyFill="1" applyBorder="1" applyAlignment="1">
      <alignment horizontal="right"/>
    </xf>
    <xf numFmtId="15" fontId="48" fillId="41" borderId="23" xfId="0" applyNumberFormat="1" applyFont="1" applyFill="1" applyBorder="1" applyAlignment="1">
      <alignment horizontal="left"/>
    </xf>
    <xf numFmtId="49" fontId="2" fillId="42" borderId="23" xfId="0" applyNumberFormat="1" applyFont="1" applyFill="1" applyBorder="1" applyAlignment="1">
      <alignment horizontal="left"/>
    </xf>
    <xf numFmtId="0" fontId="47" fillId="0" borderId="21" xfId="0" applyFont="1" applyBorder="1"/>
    <xf numFmtId="43" fontId="47" fillId="39" borderId="23" xfId="800" applyFont="1" applyFill="1" applyBorder="1" applyAlignment="1">
      <alignment horizontal="center"/>
    </xf>
    <xf numFmtId="0" fontId="47" fillId="39" borderId="23" xfId="0" applyFont="1" applyFill="1" applyBorder="1" applyAlignment="1">
      <alignment horizontal="center"/>
    </xf>
    <xf numFmtId="0" fontId="47" fillId="39" borderId="23" xfId="0" applyFont="1" applyFill="1" applyBorder="1" applyAlignment="1">
      <alignment wrapText="1"/>
    </xf>
    <xf numFmtId="0" fontId="51" fillId="39" borderId="23" xfId="0" applyFont="1" applyFill="1" applyBorder="1" applyAlignment="1">
      <alignment wrapText="1"/>
    </xf>
    <xf numFmtId="0" fontId="47" fillId="39" borderId="23" xfId="0" applyFont="1" applyFill="1" applyBorder="1"/>
    <xf numFmtId="43" fontId="47" fillId="39" borderId="23" xfId="800" applyFont="1" applyFill="1" applyBorder="1" applyAlignment="1">
      <alignment wrapText="1"/>
    </xf>
    <xf numFmtId="0" fontId="47" fillId="39" borderId="23" xfId="0" applyFont="1" applyFill="1" applyBorder="1" applyAlignment="1">
      <alignment horizontal="center" wrapText="1"/>
    </xf>
    <xf numFmtId="49" fontId="51" fillId="40" borderId="23" xfId="973" applyNumberFormat="1" applyFont="1" applyFill="1" applyBorder="1" applyAlignment="1">
      <alignment horizontal="left"/>
    </xf>
    <xf numFmtId="43" fontId="48" fillId="40" borderId="23" xfId="800" applyFont="1" applyFill="1" applyBorder="1"/>
    <xf numFmtId="0" fontId="48" fillId="40" borderId="23" xfId="0" applyFont="1" applyFill="1" applyBorder="1" applyAlignment="1">
      <alignment horizontal="center"/>
    </xf>
    <xf numFmtId="1" fontId="48" fillId="0" borderId="23" xfId="0" applyNumberFormat="1" applyFont="1" applyBorder="1" applyAlignment="1">
      <alignment horizontal="center"/>
    </xf>
    <xf numFmtId="0" fontId="0" fillId="41" borderId="21" xfId="0" applyFill="1" applyBorder="1"/>
    <xf numFmtId="49" fontId="49" fillId="0" borderId="30" xfId="0" applyNumberFormat="1" applyFont="1" applyBorder="1"/>
    <xf numFmtId="49" fontId="48" fillId="0" borderId="0" xfId="0" applyNumberFormat="1" applyFont="1" applyAlignment="1">
      <alignment horizontal="left"/>
    </xf>
    <xf numFmtId="0" fontId="48" fillId="0" borderId="21" xfId="0" applyFont="1" applyBorder="1" applyAlignment="1">
      <alignment horizontal="left"/>
    </xf>
    <xf numFmtId="0" fontId="50" fillId="42" borderId="23" xfId="973" applyFont="1" applyFill="1" applyBorder="1" applyAlignment="1">
      <alignment horizontal="center"/>
    </xf>
    <xf numFmtId="0" fontId="50" fillId="41" borderId="23" xfId="973" applyFont="1" applyFill="1" applyBorder="1" applyAlignment="1">
      <alignment horizontal="center"/>
    </xf>
    <xf numFmtId="17" fontId="48" fillId="0" borderId="23" xfId="0" applyNumberFormat="1" applyFont="1" applyBorder="1"/>
    <xf numFmtId="0" fontId="48" fillId="0" borderId="23" xfId="0" applyFont="1" applyBorder="1" applyAlignment="1">
      <alignment horizontal="left" vertical="center"/>
    </xf>
    <xf numFmtId="15" fontId="48" fillId="0" borderId="23" xfId="0" applyNumberFormat="1" applyFont="1" applyBorder="1" applyAlignment="1">
      <alignment horizontal="right"/>
    </xf>
    <xf numFmtId="0" fontId="47" fillId="40" borderId="0" xfId="0" applyFont="1" applyFill="1" applyAlignment="1">
      <alignment horizontal="left" wrapText="1"/>
    </xf>
    <xf numFmtId="0" fontId="66" fillId="0" borderId="23" xfId="1203" applyFont="1" applyBorder="1" applyAlignment="1">
      <alignment horizontal="left"/>
    </xf>
    <xf numFmtId="0" fontId="2" fillId="40" borderId="29" xfId="0" applyFont="1" applyFill="1" applyBorder="1" applyAlignment="1">
      <alignment wrapText="1"/>
    </xf>
    <xf numFmtId="0" fontId="2" fillId="40" borderId="21" xfId="0" applyFont="1" applyFill="1" applyBorder="1" applyAlignment="1">
      <alignment wrapText="1"/>
    </xf>
    <xf numFmtId="49" fontId="50" fillId="41" borderId="21" xfId="973" applyNumberFormat="1" applyFont="1" applyFill="1" applyBorder="1" applyAlignment="1">
      <alignment horizontal="left"/>
    </xf>
    <xf numFmtId="0" fontId="48" fillId="0" borderId="21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66" fillId="0" borderId="23" xfId="1203" applyFont="1" applyBorder="1"/>
    <xf numFmtId="0" fontId="67" fillId="0" borderId="23" xfId="1203" applyFont="1" applyBorder="1"/>
    <xf numFmtId="0" fontId="61" fillId="42" borderId="23" xfId="0" applyFont="1" applyFill="1" applyBorder="1"/>
    <xf numFmtId="43" fontId="48" fillId="42" borderId="29" xfId="800" applyFont="1" applyFill="1" applyBorder="1"/>
    <xf numFmtId="0" fontId="50" fillId="42" borderId="29" xfId="0" applyFont="1" applyFill="1" applyBorder="1"/>
    <xf numFmtId="0" fontId="50" fillId="42" borderId="0" xfId="0" applyFont="1" applyFill="1"/>
    <xf numFmtId="0" fontId="50" fillId="42" borderId="19" xfId="0" applyFont="1" applyFill="1" applyBorder="1"/>
    <xf numFmtId="49" fontId="50" fillId="42" borderId="19" xfId="973" applyNumberFormat="1" applyFont="1" applyFill="1" applyBorder="1" applyAlignment="1">
      <alignment horizontal="left"/>
    </xf>
    <xf numFmtId="0" fontId="50" fillId="42" borderId="19" xfId="0" applyFont="1" applyFill="1" applyBorder="1" applyAlignment="1">
      <alignment horizontal="left"/>
    </xf>
    <xf numFmtId="0" fontId="50" fillId="42" borderId="19" xfId="973" applyFont="1" applyFill="1" applyBorder="1" applyAlignment="1">
      <alignment horizontal="left"/>
    </xf>
    <xf numFmtId="0" fontId="50" fillId="42" borderId="34" xfId="0" applyFont="1" applyFill="1" applyBorder="1"/>
    <xf numFmtId="43" fontId="50" fillId="42" borderId="19" xfId="800" applyFont="1" applyFill="1" applyBorder="1"/>
    <xf numFmtId="0" fontId="48" fillId="42" borderId="30" xfId="0" applyFont="1" applyFill="1" applyBorder="1" applyAlignment="1">
      <alignment horizontal="left"/>
    </xf>
    <xf numFmtId="0" fontId="50" fillId="42" borderId="30" xfId="973" applyFont="1" applyFill="1" applyBorder="1" applyAlignment="1">
      <alignment horizontal="left"/>
    </xf>
    <xf numFmtId="0" fontId="53" fillId="41" borderId="23" xfId="0" applyFont="1" applyFill="1" applyBorder="1" applyAlignment="1">
      <alignment horizontal="right"/>
    </xf>
    <xf numFmtId="0" fontId="53" fillId="42" borderId="23" xfId="0" applyFont="1" applyFill="1" applyBorder="1" applyAlignment="1">
      <alignment horizontal="right"/>
    </xf>
    <xf numFmtId="14" fontId="0" fillId="0" borderId="23" xfId="0" applyNumberFormat="1" applyBorder="1"/>
    <xf numFmtId="0" fontId="51" fillId="40" borderId="23" xfId="0" applyFont="1" applyFill="1" applyBorder="1"/>
    <xf numFmtId="6" fontId="48" fillId="42" borderId="23" xfId="0" applyNumberFormat="1" applyFont="1" applyFill="1" applyBorder="1" applyAlignment="1">
      <alignment horizontal="left"/>
    </xf>
    <xf numFmtId="0" fontId="47" fillId="45" borderId="23" xfId="0" applyFont="1" applyFill="1" applyBorder="1"/>
    <xf numFmtId="0" fontId="0" fillId="40" borderId="23" xfId="0" applyFill="1" applyBorder="1"/>
    <xf numFmtId="43" fontId="0" fillId="40" borderId="23" xfId="800" applyFont="1" applyFill="1" applyBorder="1"/>
    <xf numFmtId="0" fontId="0" fillId="40" borderId="19" xfId="0" applyFill="1" applyBorder="1"/>
    <xf numFmtId="0" fontId="0" fillId="40" borderId="0" xfId="0" applyFill="1"/>
    <xf numFmtId="0" fontId="0" fillId="40" borderId="21" xfId="0" applyFill="1" applyBorder="1"/>
    <xf numFmtId="0" fontId="0" fillId="42" borderId="19" xfId="0" applyFill="1" applyBorder="1"/>
    <xf numFmtId="0" fontId="0" fillId="42" borderId="23" xfId="0" applyFill="1" applyBorder="1" applyAlignment="1">
      <alignment horizontal="right"/>
    </xf>
    <xf numFmtId="0" fontId="0" fillId="46" borderId="0" xfId="0" applyFill="1"/>
    <xf numFmtId="49" fontId="49" fillId="0" borderId="21" xfId="0" applyNumberFormat="1" applyFont="1" applyBorder="1"/>
    <xf numFmtId="0" fontId="0" fillId="42" borderId="30" xfId="0" applyFill="1" applyBorder="1"/>
    <xf numFmtId="0" fontId="0" fillId="42" borderId="21" xfId="0" applyFill="1" applyBorder="1"/>
    <xf numFmtId="0" fontId="0" fillId="47" borderId="23" xfId="0" applyFill="1" applyBorder="1"/>
    <xf numFmtId="43" fontId="0" fillId="42" borderId="21" xfId="800" applyFont="1" applyFill="1" applyBorder="1"/>
    <xf numFmtId="43" fontId="0" fillId="41" borderId="21" xfId="800" applyFont="1" applyFill="1" applyBorder="1"/>
    <xf numFmtId="0" fontId="0" fillId="42" borderId="21" xfId="0" applyFill="1" applyBorder="1" applyAlignment="1">
      <alignment horizontal="right"/>
    </xf>
    <xf numFmtId="0" fontId="0" fillId="41" borderId="21" xfId="0" applyFill="1" applyBorder="1" applyAlignment="1">
      <alignment horizontal="right"/>
    </xf>
    <xf numFmtId="0" fontId="46" fillId="39" borderId="23" xfId="0" applyFont="1" applyFill="1" applyBorder="1" applyAlignment="1">
      <alignment horizontal="left"/>
    </xf>
    <xf numFmtId="0" fontId="51" fillId="40" borderId="23" xfId="0" applyFont="1" applyFill="1" applyBorder="1" applyAlignment="1">
      <alignment horizontal="left"/>
    </xf>
    <xf numFmtId="0" fontId="49" fillId="0" borderId="0" xfId="0" applyFont="1" applyAlignment="1">
      <alignment horizontal="left"/>
    </xf>
    <xf numFmtId="0" fontId="2" fillId="40" borderId="0" xfId="0" applyFont="1" applyFill="1" applyAlignment="1">
      <alignment horizontal="left" wrapText="1"/>
    </xf>
    <xf numFmtId="0" fontId="2" fillId="40" borderId="23" xfId="0" applyFont="1" applyFill="1" applyBorder="1" applyAlignment="1">
      <alignment horizontal="left" wrapText="1"/>
    </xf>
    <xf numFmtId="0" fontId="50" fillId="48" borderId="23" xfId="105" applyFont="1" applyFill="1" applyBorder="1" applyAlignment="1">
      <alignment horizontal="center"/>
    </xf>
    <xf numFmtId="0" fontId="50" fillId="48" borderId="23" xfId="105" applyFont="1" applyFill="1" applyBorder="1" applyAlignment="1">
      <alignment horizontal="left"/>
    </xf>
    <xf numFmtId="0" fontId="50" fillId="0" borderId="23" xfId="1203" applyFont="1" applyBorder="1" applyAlignment="1">
      <alignment horizontal="left"/>
    </xf>
    <xf numFmtId="49" fontId="49" fillId="41" borderId="30" xfId="0" applyNumberFormat="1" applyFont="1" applyFill="1" applyBorder="1"/>
    <xf numFmtId="0" fontId="0" fillId="49" borderId="0" xfId="0" applyFill="1"/>
    <xf numFmtId="0" fontId="48" fillId="49" borderId="23" xfId="0" applyFont="1" applyFill="1" applyBorder="1"/>
    <xf numFmtId="49" fontId="50" fillId="49" borderId="23" xfId="973" applyNumberFormat="1" applyFont="1" applyFill="1" applyBorder="1" applyAlignment="1">
      <alignment horizontal="left"/>
    </xf>
    <xf numFmtId="49" fontId="49" fillId="49" borderId="0" xfId="0" applyNumberFormat="1" applyFont="1" applyFill="1"/>
    <xf numFmtId="43" fontId="48" fillId="49" borderId="23" xfId="800" applyFont="1" applyFill="1" applyBorder="1"/>
    <xf numFmtId="0" fontId="48" fillId="49" borderId="23" xfId="0" applyFont="1" applyFill="1" applyBorder="1" applyAlignment="1">
      <alignment horizontal="center"/>
    </xf>
    <xf numFmtId="49" fontId="50" fillId="49" borderId="23" xfId="973" applyNumberFormat="1" applyFont="1" applyFill="1" applyBorder="1"/>
    <xf numFmtId="49" fontId="50" fillId="49" borderId="23" xfId="973" applyNumberFormat="1" applyFont="1" applyFill="1" applyBorder="1" applyAlignment="1">
      <alignment horizontal="center"/>
    </xf>
    <xf numFmtId="0" fontId="0" fillId="49" borderId="23" xfId="0" applyFill="1" applyBorder="1"/>
    <xf numFmtId="49" fontId="50" fillId="0" borderId="23" xfId="973" applyNumberFormat="1" applyFont="1" applyBorder="1" applyAlignment="1">
      <alignment horizontal="left" wrapText="1"/>
    </xf>
    <xf numFmtId="49" fontId="51" fillId="49" borderId="23" xfId="973" applyNumberFormat="1" applyFont="1" applyFill="1" applyBorder="1" applyAlignment="1">
      <alignment horizontal="left"/>
    </xf>
    <xf numFmtId="14" fontId="48" fillId="0" borderId="23" xfId="0" applyNumberFormat="1" applyFont="1" applyBorder="1"/>
    <xf numFmtId="0" fontId="48" fillId="0" borderId="3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41" borderId="23" xfId="0" applyFont="1" applyFill="1" applyBorder="1" applyAlignment="1">
      <alignment horizontal="center"/>
    </xf>
    <xf numFmtId="0" fontId="1" fillId="42" borderId="23" xfId="0" applyFont="1" applyFill="1" applyBorder="1"/>
    <xf numFmtId="43" fontId="1" fillId="42" borderId="23" xfId="800" applyFont="1" applyFill="1" applyBorder="1"/>
    <xf numFmtId="17" fontId="1" fillId="0" borderId="23" xfId="0" applyNumberFormat="1" applyFont="1" applyBorder="1"/>
    <xf numFmtId="15" fontId="48" fillId="42" borderId="23" xfId="0" applyNumberFormat="1" applyFont="1" applyFill="1" applyBorder="1" applyAlignment="1">
      <alignment horizontal="center"/>
    </xf>
    <xf numFmtId="15" fontId="48" fillId="42" borderId="23" xfId="0" applyNumberFormat="1" applyFont="1" applyFill="1" applyBorder="1"/>
    <xf numFmtId="0" fontId="1" fillId="0" borderId="0" xfId="0" applyFont="1"/>
    <xf numFmtId="43" fontId="1" fillId="0" borderId="0" xfId="800" applyFont="1"/>
    <xf numFmtId="0" fontId="2" fillId="40" borderId="23" xfId="0" applyFont="1" applyFill="1" applyBorder="1" applyAlignment="1">
      <alignment horizontal="left"/>
    </xf>
    <xf numFmtId="0" fontId="50" fillId="48" borderId="23" xfId="0" applyFont="1" applyFill="1" applyBorder="1"/>
    <xf numFmtId="43" fontId="50" fillId="48" borderId="23" xfId="800" applyFont="1" applyFill="1" applyBorder="1"/>
    <xf numFmtId="0" fontId="50" fillId="48" borderId="23" xfId="0" applyFont="1" applyFill="1" applyBorder="1" applyAlignment="1">
      <alignment horizontal="center"/>
    </xf>
    <xf numFmtId="43" fontId="48" fillId="42" borderId="19" xfId="800" applyFont="1" applyFill="1" applyBorder="1"/>
    <xf numFmtId="43" fontId="48" fillId="0" borderId="30" xfId="800" applyFont="1" applyBorder="1"/>
    <xf numFmtId="0" fontId="48" fillId="0" borderId="30" xfId="0" applyFont="1" applyBorder="1" applyAlignment="1">
      <alignment horizontal="left"/>
    </xf>
    <xf numFmtId="0" fontId="48" fillId="41" borderId="30" xfId="0" applyFont="1" applyFill="1" applyBorder="1"/>
    <xf numFmtId="49" fontId="51" fillId="41" borderId="30" xfId="973" applyNumberFormat="1" applyFont="1" applyFill="1" applyBorder="1" applyAlignment="1">
      <alignment horizontal="left"/>
    </xf>
    <xf numFmtId="43" fontId="48" fillId="41" borderId="30" xfId="800" applyFont="1" applyFill="1" applyBorder="1"/>
    <xf numFmtId="0" fontId="48" fillId="41" borderId="30" xfId="0" applyFont="1" applyFill="1" applyBorder="1" applyAlignment="1">
      <alignment horizontal="left"/>
    </xf>
    <xf numFmtId="0" fontId="48" fillId="0" borderId="23" xfId="973" applyFont="1" applyBorder="1" applyAlignment="1">
      <alignment horizontal="left"/>
    </xf>
    <xf numFmtId="0" fontId="48" fillId="0" borderId="23" xfId="973" applyFont="1" applyBorder="1" applyAlignment="1">
      <alignment horizontal="center"/>
    </xf>
    <xf numFmtId="0" fontId="0" fillId="42" borderId="0" xfId="0" applyFill="1" applyAlignment="1">
      <alignment horizontal="left"/>
    </xf>
    <xf numFmtId="49" fontId="0" fillId="41" borderId="23" xfId="0" applyNumberFormat="1" applyFill="1" applyBorder="1"/>
    <xf numFmtId="49" fontId="0" fillId="41" borderId="29" xfId="0" applyNumberFormat="1" applyFill="1" applyBorder="1"/>
    <xf numFmtId="0" fontId="2" fillId="41" borderId="21" xfId="0" applyFont="1" applyFill="1" applyBorder="1"/>
    <xf numFmtId="0" fontId="25" fillId="41" borderId="21" xfId="0" applyFont="1" applyFill="1" applyBorder="1"/>
    <xf numFmtId="0" fontId="48" fillId="42" borderId="21" xfId="0" applyFont="1" applyFill="1" applyBorder="1" applyAlignment="1">
      <alignment horizontal="left"/>
    </xf>
    <xf numFmtId="49" fontId="50" fillId="42" borderId="32" xfId="973" applyNumberFormat="1" applyFont="1" applyFill="1" applyBorder="1" applyAlignment="1">
      <alignment horizontal="left"/>
    </xf>
    <xf numFmtId="0" fontId="0" fillId="0" borderId="19" xfId="0" applyBorder="1"/>
    <xf numFmtId="0" fontId="54" fillId="0" borderId="0" xfId="0" applyFont="1"/>
    <xf numFmtId="0" fontId="2" fillId="40" borderId="29" xfId="0" applyFont="1" applyFill="1" applyBorder="1"/>
    <xf numFmtId="43" fontId="2" fillId="40" borderId="23" xfId="800" applyFont="1" applyFill="1" applyBorder="1"/>
    <xf numFmtId="0" fontId="54" fillId="41" borderId="23" xfId="0" applyFont="1" applyFill="1" applyBorder="1"/>
    <xf numFmtId="0" fontId="54" fillId="41" borderId="29" xfId="0" applyFont="1" applyFill="1" applyBorder="1"/>
    <xf numFmtId="43" fontId="54" fillId="41" borderId="23" xfId="800" applyFont="1" applyFill="1" applyBorder="1"/>
    <xf numFmtId="0" fontId="54" fillId="41" borderId="0" xfId="0" applyFont="1" applyFill="1" applyAlignment="1">
      <alignment horizontal="left"/>
    </xf>
    <xf numFmtId="0" fontId="54" fillId="41" borderId="23" xfId="0" applyFont="1" applyFill="1" applyBorder="1" applyAlignment="1">
      <alignment horizontal="left"/>
    </xf>
    <xf numFmtId="0" fontId="54" fillId="0" borderId="23" xfId="0" applyFont="1" applyBorder="1"/>
    <xf numFmtId="49" fontId="54" fillId="42" borderId="21" xfId="973" applyNumberFormat="1" applyFont="1" applyFill="1" applyBorder="1" applyAlignment="1">
      <alignment horizontal="left"/>
    </xf>
    <xf numFmtId="0" fontId="54" fillId="42" borderId="23" xfId="0" applyFont="1" applyFill="1" applyBorder="1"/>
    <xf numFmtId="43" fontId="54" fillId="42" borderId="23" xfId="800" applyFont="1" applyFill="1" applyBorder="1"/>
    <xf numFmtId="0" fontId="54" fillId="42" borderId="23" xfId="0" applyFont="1" applyFill="1" applyBorder="1" applyAlignment="1">
      <alignment horizontal="left"/>
    </xf>
    <xf numFmtId="0" fontId="54" fillId="42" borderId="23" xfId="973" applyFont="1" applyFill="1" applyBorder="1" applyAlignment="1">
      <alignment horizontal="left"/>
    </xf>
    <xf numFmtId="0" fontId="54" fillId="42" borderId="29" xfId="0" applyFont="1" applyFill="1" applyBorder="1"/>
    <xf numFmtId="49" fontId="25" fillId="41" borderId="21" xfId="973" applyNumberFormat="1" applyFont="1" applyFill="1" applyBorder="1" applyAlignment="1">
      <alignment horizontal="left"/>
    </xf>
    <xf numFmtId="49" fontId="54" fillId="41" borderId="23" xfId="973" applyNumberFormat="1" applyFont="1" applyFill="1" applyBorder="1" applyAlignment="1">
      <alignment horizontal="left"/>
    </xf>
    <xf numFmtId="0" fontId="54" fillId="41" borderId="23" xfId="973" applyFont="1" applyFill="1" applyBorder="1" applyAlignment="1">
      <alignment horizontal="left"/>
    </xf>
    <xf numFmtId="0" fontId="54" fillId="41" borderId="0" xfId="0" applyFont="1" applyFill="1"/>
    <xf numFmtId="49" fontId="54" fillId="0" borderId="21" xfId="973" applyNumberFormat="1" applyFont="1" applyBorder="1" applyAlignment="1">
      <alignment horizontal="left"/>
    </xf>
    <xf numFmtId="43" fontId="54" fillId="0" borderId="23" xfId="800" applyFont="1" applyBorder="1"/>
    <xf numFmtId="0" fontId="54" fillId="0" borderId="23" xfId="0" applyFont="1" applyBorder="1" applyAlignment="1">
      <alignment horizontal="left"/>
    </xf>
    <xf numFmtId="0" fontId="54" fillId="0" borderId="23" xfId="973" applyFont="1" applyBorder="1" applyAlignment="1">
      <alignment horizontal="left"/>
    </xf>
    <xf numFmtId="0" fontId="54" fillId="0" borderId="29" xfId="0" applyFont="1" applyBorder="1"/>
    <xf numFmtId="0" fontId="54" fillId="41" borderId="23" xfId="0" applyFont="1" applyFill="1" applyBorder="1" applyAlignment="1">
      <alignment horizontal="right"/>
    </xf>
    <xf numFmtId="0" fontId="54" fillId="42" borderId="21" xfId="0" applyFont="1" applyFill="1" applyBorder="1"/>
    <xf numFmtId="0" fontId="54" fillId="42" borderId="23" xfId="0" applyFont="1" applyFill="1" applyBorder="1" applyAlignment="1">
      <alignment horizontal="right"/>
    </xf>
    <xf numFmtId="0" fontId="54" fillId="42" borderId="0" xfId="0" applyFont="1" applyFill="1"/>
    <xf numFmtId="0" fontId="54" fillId="0" borderId="23" xfId="0" applyFont="1" applyBorder="1" applyAlignment="1">
      <alignment horizontal="right"/>
    </xf>
    <xf numFmtId="0" fontId="25" fillId="41" borderId="21" xfId="0" applyFont="1" applyFill="1" applyBorder="1" applyAlignment="1">
      <alignment horizontal="left"/>
    </xf>
    <xf numFmtId="0" fontId="54" fillId="0" borderId="21" xfId="0" applyFont="1" applyBorder="1"/>
    <xf numFmtId="15" fontId="54" fillId="0" borderId="23" xfId="0" applyNumberFormat="1" applyFont="1" applyBorder="1" applyAlignment="1">
      <alignment horizontal="left"/>
    </xf>
    <xf numFmtId="15" fontId="54" fillId="41" borderId="23" xfId="0" applyNumberFormat="1" applyFont="1" applyFill="1" applyBorder="1" applyAlignment="1">
      <alignment horizontal="left"/>
    </xf>
    <xf numFmtId="1" fontId="54" fillId="0" borderId="23" xfId="0" applyNumberFormat="1" applyFont="1" applyBorder="1" applyAlignment="1">
      <alignment horizontal="left"/>
    </xf>
    <xf numFmtId="15" fontId="54" fillId="42" borderId="23" xfId="0" applyNumberFormat="1" applyFont="1" applyFill="1" applyBorder="1" applyAlignment="1">
      <alignment horizontal="left"/>
    </xf>
    <xf numFmtId="17" fontId="54" fillId="42" borderId="23" xfId="0" applyNumberFormat="1" applyFont="1" applyFill="1" applyBorder="1" applyAlignment="1">
      <alignment horizontal="left"/>
    </xf>
    <xf numFmtId="0" fontId="25" fillId="0" borderId="23" xfId="0" applyFont="1" applyBorder="1"/>
    <xf numFmtId="43" fontId="25" fillId="0" borderId="23" xfId="800" applyFont="1" applyBorder="1"/>
    <xf numFmtId="0" fontId="54" fillId="0" borderId="0" xfId="0" applyFont="1" applyAlignment="1">
      <alignment horizontal="left"/>
    </xf>
    <xf numFmtId="43" fontId="54" fillId="0" borderId="0" xfId="800" applyFont="1"/>
    <xf numFmtId="49" fontId="48" fillId="42" borderId="29" xfId="0" applyNumberFormat="1" applyFont="1" applyFill="1" applyBorder="1" applyAlignment="1">
      <alignment horizontal="left"/>
    </xf>
    <xf numFmtId="0" fontId="46" fillId="39" borderId="23" xfId="0" applyFont="1" applyFill="1" applyBorder="1" applyAlignment="1">
      <alignment vertical="top"/>
    </xf>
    <xf numFmtId="43" fontId="48" fillId="42" borderId="31" xfId="800" applyFont="1" applyFill="1" applyBorder="1"/>
    <xf numFmtId="12" fontId="48" fillId="42" borderId="23" xfId="0" applyNumberFormat="1" applyFont="1" applyFill="1" applyBorder="1" applyAlignment="1">
      <alignment horizontal="left"/>
    </xf>
    <xf numFmtId="2" fontId="48" fillId="0" borderId="23" xfId="0" applyNumberFormat="1" applyFont="1" applyBorder="1" applyAlignment="1">
      <alignment horizontal="left"/>
    </xf>
    <xf numFmtId="0" fontId="47" fillId="41" borderId="32" xfId="0" applyFont="1" applyFill="1" applyBorder="1"/>
    <xf numFmtId="49" fontId="48" fillId="0" borderId="21" xfId="0" applyNumberFormat="1" applyFont="1" applyBorder="1"/>
    <xf numFmtId="0" fontId="68" fillId="41" borderId="23" xfId="0" applyFont="1" applyFill="1" applyBorder="1"/>
    <xf numFmtId="0" fontId="68" fillId="41" borderId="29" xfId="0" applyFont="1" applyFill="1" applyBorder="1"/>
    <xf numFmtId="43" fontId="68" fillId="41" borderId="23" xfId="800" applyFont="1" applyFill="1" applyBorder="1"/>
    <xf numFmtId="0" fontId="68" fillId="41" borderId="23" xfId="0" applyFont="1" applyFill="1" applyBorder="1" applyAlignment="1">
      <alignment horizontal="left"/>
    </xf>
    <xf numFmtId="49" fontId="68" fillId="41" borderId="23" xfId="973" applyNumberFormat="1" applyFont="1" applyFill="1" applyBorder="1" applyAlignment="1">
      <alignment horizontal="left"/>
    </xf>
    <xf numFmtId="0" fontId="68" fillId="41" borderId="23" xfId="973" applyFont="1" applyFill="1" applyBorder="1" applyAlignment="1">
      <alignment horizontal="left"/>
    </xf>
    <xf numFmtId="0" fontId="68" fillId="41" borderId="0" xfId="0" applyFont="1" applyFill="1"/>
    <xf numFmtId="1" fontId="48" fillId="42" borderId="23" xfId="0" applyNumberFormat="1" applyFont="1" applyFill="1" applyBorder="1" applyAlignment="1">
      <alignment horizontal="left"/>
    </xf>
    <xf numFmtId="49" fontId="49" fillId="42" borderId="23" xfId="0" applyNumberFormat="1" applyFont="1" applyFill="1" applyBorder="1"/>
    <xf numFmtId="17" fontId="48" fillId="0" borderId="23" xfId="0" applyNumberFormat="1" applyFont="1" applyBorder="1" applyAlignment="1">
      <alignment horizontal="left"/>
    </xf>
    <xf numFmtId="9" fontId="0" fillId="0" borderId="0" xfId="0" applyNumberFormat="1"/>
    <xf numFmtId="0" fontId="46" fillId="40" borderId="29" xfId="0" applyFont="1" applyFill="1" applyBorder="1" applyAlignment="1">
      <alignment vertical="top"/>
    </xf>
    <xf numFmtId="0" fontId="48" fillId="43" borderId="29" xfId="0" applyFont="1" applyFill="1" applyBorder="1"/>
    <xf numFmtId="43" fontId="2" fillId="39" borderId="21" xfId="800" applyFont="1" applyFill="1" applyBorder="1" applyAlignment="1">
      <alignment wrapText="1"/>
    </xf>
    <xf numFmtId="43" fontId="2" fillId="40" borderId="21" xfId="800" applyFont="1" applyFill="1" applyBorder="1" applyAlignment="1">
      <alignment wrapText="1"/>
    </xf>
    <xf numFmtId="9" fontId="0" fillId="0" borderId="23" xfId="0" applyNumberFormat="1" applyBorder="1"/>
    <xf numFmtId="43" fontId="0" fillId="0" borderId="23" xfId="0" applyNumberFormat="1" applyBorder="1"/>
    <xf numFmtId="9" fontId="48" fillId="0" borderId="0" xfId="0" applyNumberFormat="1" applyFont="1"/>
    <xf numFmtId="43" fontId="48" fillId="0" borderId="23" xfId="0" applyNumberFormat="1" applyFont="1" applyBorder="1"/>
    <xf numFmtId="0" fontId="51" fillId="40" borderId="29" xfId="0" applyFont="1" applyFill="1" applyBorder="1" applyAlignment="1">
      <alignment vertical="top"/>
    </xf>
    <xf numFmtId="9" fontId="48" fillId="0" borderId="23" xfId="0" applyNumberFormat="1" applyFont="1" applyBorder="1"/>
    <xf numFmtId="43" fontId="0" fillId="42" borderId="23" xfId="0" applyNumberFormat="1" applyFill="1" applyBorder="1"/>
    <xf numFmtId="43" fontId="48" fillId="42" borderId="0" xfId="0" applyNumberFormat="1" applyFont="1" applyFill="1"/>
    <xf numFmtId="43" fontId="48" fillId="42" borderId="23" xfId="0" applyNumberFormat="1" applyFont="1" applyFill="1" applyBorder="1"/>
    <xf numFmtId="9" fontId="55" fillId="0" borderId="0" xfId="0" applyNumberFormat="1" applyFont="1"/>
    <xf numFmtId="0" fontId="55" fillId="0" borderId="29" xfId="0" applyFont="1" applyBorder="1"/>
    <xf numFmtId="0" fontId="59" fillId="0" borderId="29" xfId="0" applyFont="1" applyBorder="1"/>
    <xf numFmtId="0" fontId="55" fillId="41" borderId="29" xfId="0" applyFont="1" applyFill="1" applyBorder="1"/>
    <xf numFmtId="43" fontId="55" fillId="0" borderId="23" xfId="0" applyNumberFormat="1" applyFont="1" applyBorder="1"/>
    <xf numFmtId="49" fontId="25" fillId="42" borderId="29" xfId="973" applyNumberFormat="1" applyFont="1" applyFill="1" applyBorder="1" applyAlignment="1">
      <alignment horizontal="left"/>
    </xf>
    <xf numFmtId="9" fontId="0" fillId="42" borderId="0" xfId="0" applyNumberFormat="1" applyFill="1"/>
    <xf numFmtId="9" fontId="48" fillId="42" borderId="0" xfId="0" applyNumberFormat="1" applyFont="1" applyFill="1"/>
    <xf numFmtId="167" fontId="48" fillId="0" borderId="23" xfId="1201" applyFont="1" applyBorder="1"/>
    <xf numFmtId="43" fontId="0" fillId="46" borderId="23" xfId="0" applyNumberFormat="1" applyFill="1" applyBorder="1"/>
    <xf numFmtId="0" fontId="1" fillId="0" borderId="29" xfId="0" applyFont="1" applyBorder="1"/>
    <xf numFmtId="0" fontId="1" fillId="49" borderId="29" xfId="0" applyFont="1" applyFill="1" applyBorder="1"/>
    <xf numFmtId="0" fontId="1" fillId="43" borderId="29" xfId="0" applyFont="1" applyFill="1" applyBorder="1"/>
    <xf numFmtId="0" fontId="1" fillId="41" borderId="29" xfId="0" applyFont="1" applyFill="1" applyBorder="1"/>
    <xf numFmtId="0" fontId="1" fillId="42" borderId="29" xfId="0" applyFont="1" applyFill="1" applyBorder="1"/>
    <xf numFmtId="43" fontId="47" fillId="40" borderId="21" xfId="800" applyFont="1" applyFill="1" applyBorder="1"/>
    <xf numFmtId="9" fontId="54" fillId="0" borderId="0" xfId="0" applyNumberFormat="1" applyFont="1"/>
    <xf numFmtId="43" fontId="54" fillId="0" borderId="23" xfId="0" applyNumberFormat="1" applyFont="1" applyBorder="1"/>
    <xf numFmtId="0" fontId="46" fillId="39" borderId="34" xfId="0" applyFont="1" applyFill="1" applyBorder="1" applyAlignment="1">
      <alignment vertical="top"/>
    </xf>
    <xf numFmtId="0" fontId="46" fillId="39" borderId="33" xfId="0" applyFont="1" applyFill="1" applyBorder="1" applyAlignment="1">
      <alignment vertical="top"/>
    </xf>
    <xf numFmtId="0" fontId="2" fillId="39" borderId="27" xfId="0" applyFont="1" applyFill="1" applyBorder="1" applyAlignment="1">
      <alignment horizontal="center"/>
    </xf>
    <xf numFmtId="0" fontId="2" fillId="39" borderId="28" xfId="0" applyFont="1" applyFill="1" applyBorder="1" applyAlignment="1">
      <alignment horizontal="center"/>
    </xf>
    <xf numFmtId="0" fontId="2" fillId="39" borderId="23" xfId="0" applyFont="1" applyFill="1" applyBorder="1" applyAlignment="1">
      <alignment horizontal="center"/>
    </xf>
    <xf numFmtId="0" fontId="2" fillId="39" borderId="29" xfId="0" applyFont="1" applyFill="1" applyBorder="1" applyAlignment="1">
      <alignment horizontal="center"/>
    </xf>
    <xf numFmtId="0" fontId="2" fillId="39" borderId="13" xfId="0" applyFont="1" applyFill="1" applyBorder="1" applyAlignment="1">
      <alignment horizontal="center"/>
    </xf>
    <xf numFmtId="0" fontId="2" fillId="39" borderId="21" xfId="0" applyFont="1" applyFill="1" applyBorder="1" applyAlignment="1">
      <alignment horizontal="center"/>
    </xf>
    <xf numFmtId="0" fontId="46" fillId="39" borderId="13" xfId="0" applyFont="1" applyFill="1" applyBorder="1" applyAlignment="1">
      <alignment horizontal="center"/>
    </xf>
    <xf numFmtId="0" fontId="46" fillId="39" borderId="21" xfId="0" applyFont="1" applyFill="1" applyBorder="1" applyAlignment="1">
      <alignment horizontal="center"/>
    </xf>
    <xf numFmtId="0" fontId="46" fillId="39" borderId="29" xfId="0" applyFont="1" applyFill="1" applyBorder="1" applyAlignment="1">
      <alignment vertical="top"/>
    </xf>
    <xf numFmtId="0" fontId="46" fillId="39" borderId="23" xfId="0" applyFont="1" applyFill="1" applyBorder="1" applyAlignment="1">
      <alignment vertical="top"/>
    </xf>
    <xf numFmtId="0" fontId="46" fillId="39" borderId="23" xfId="0" applyFont="1" applyFill="1" applyBorder="1" applyAlignment="1">
      <alignment horizontal="center"/>
    </xf>
    <xf numFmtId="0" fontId="46" fillId="39" borderId="29" xfId="0" applyFont="1" applyFill="1" applyBorder="1" applyAlignment="1">
      <alignment horizontal="center"/>
    </xf>
    <xf numFmtId="0" fontId="46" fillId="39" borderId="19" xfId="0" applyFont="1" applyFill="1" applyBorder="1" applyAlignment="1">
      <alignment vertical="top"/>
    </xf>
    <xf numFmtId="0" fontId="46" fillId="39" borderId="30" xfId="0" applyFont="1" applyFill="1" applyBorder="1" applyAlignment="1">
      <alignment vertical="top"/>
    </xf>
    <xf numFmtId="0" fontId="51" fillId="39" borderId="23" xfId="0" applyFont="1" applyFill="1" applyBorder="1" applyAlignment="1">
      <alignment vertical="top"/>
    </xf>
    <xf numFmtId="0" fontId="47" fillId="39" borderId="27" xfId="0" applyFont="1" applyFill="1" applyBorder="1" applyAlignment="1">
      <alignment horizontal="center"/>
    </xf>
    <xf numFmtId="0" fontId="47" fillId="39" borderId="28" xfId="0" applyFont="1" applyFill="1" applyBorder="1" applyAlignment="1">
      <alignment horizontal="center"/>
    </xf>
    <xf numFmtId="0" fontId="47" fillId="39" borderId="23" xfId="0" applyFont="1" applyFill="1" applyBorder="1" applyAlignment="1">
      <alignment horizontal="center"/>
    </xf>
    <xf numFmtId="0" fontId="47" fillId="39" borderId="29" xfId="0" applyFont="1" applyFill="1" applyBorder="1" applyAlignment="1">
      <alignment horizontal="center"/>
    </xf>
    <xf numFmtId="0" fontId="47" fillId="39" borderId="13" xfId="0" applyFont="1" applyFill="1" applyBorder="1" applyAlignment="1">
      <alignment horizontal="center"/>
    </xf>
    <xf numFmtId="0" fontId="47" fillId="39" borderId="21" xfId="0" applyFont="1" applyFill="1" applyBorder="1" applyAlignment="1">
      <alignment horizontal="center"/>
    </xf>
    <xf numFmtId="0" fontId="51" fillId="39" borderId="13" xfId="0" applyFont="1" applyFill="1" applyBorder="1" applyAlignment="1">
      <alignment horizontal="center"/>
    </xf>
    <xf numFmtId="0" fontId="51" fillId="39" borderId="21" xfId="0" applyFont="1" applyFill="1" applyBorder="1" applyAlignment="1">
      <alignment horizontal="center"/>
    </xf>
    <xf numFmtId="43" fontId="48" fillId="42" borderId="19" xfId="800" applyFont="1" applyFill="1" applyBorder="1" applyAlignment="1">
      <alignment horizontal="center" vertical="center" wrapText="1"/>
    </xf>
    <xf numFmtId="43" fontId="48" fillId="42" borderId="31" xfId="800" applyFont="1" applyFill="1" applyBorder="1" applyAlignment="1">
      <alignment horizontal="center" vertical="center" wrapText="1"/>
    </xf>
    <xf numFmtId="43" fontId="48" fillId="42" borderId="30" xfId="800" applyFont="1" applyFill="1" applyBorder="1" applyAlignment="1">
      <alignment horizontal="center" vertical="center" wrapText="1"/>
    </xf>
  </cellXfs>
  <cellStyles count="1204">
    <cellStyle name="20% - Accent1 10" xfId="153" xr:uid="{00000000-0005-0000-0000-000000000000}"/>
    <cellStyle name="20% - Accent1 11" xfId="154" xr:uid="{00000000-0005-0000-0000-000001000000}"/>
    <cellStyle name="20% - Accent1 12" xfId="155" xr:uid="{00000000-0005-0000-0000-000002000000}"/>
    <cellStyle name="20% - Accent1 13" xfId="156" xr:uid="{00000000-0005-0000-0000-000003000000}"/>
    <cellStyle name="20% - Accent1 14" xfId="157" xr:uid="{00000000-0005-0000-0000-000004000000}"/>
    <cellStyle name="20% - Accent1 15" xfId="158" xr:uid="{00000000-0005-0000-0000-000005000000}"/>
    <cellStyle name="20% - Accent1 16" xfId="159" xr:uid="{00000000-0005-0000-0000-000006000000}"/>
    <cellStyle name="20% - Accent1 17" xfId="160" xr:uid="{00000000-0005-0000-0000-000007000000}"/>
    <cellStyle name="20% - Accent1 18" xfId="161" xr:uid="{00000000-0005-0000-0000-000008000000}"/>
    <cellStyle name="20% - Accent1 19" xfId="162" xr:uid="{00000000-0005-0000-0000-000009000000}"/>
    <cellStyle name="20% - Accent1 2" xfId="1" xr:uid="{00000000-0005-0000-0000-00000A000000}"/>
    <cellStyle name="20% - Accent1 2 2" xfId="163" xr:uid="{00000000-0005-0000-0000-00000B000000}"/>
    <cellStyle name="20% - Accent1 2 3" xfId="164" xr:uid="{00000000-0005-0000-0000-00000C000000}"/>
    <cellStyle name="20% - Accent1 2 4" xfId="165" xr:uid="{00000000-0005-0000-0000-00000D000000}"/>
    <cellStyle name="20% - Accent1 20" xfId="166" xr:uid="{00000000-0005-0000-0000-00000E000000}"/>
    <cellStyle name="20% - Accent1 21" xfId="167" xr:uid="{00000000-0005-0000-0000-00000F000000}"/>
    <cellStyle name="20% - Accent1 22" xfId="168" xr:uid="{00000000-0005-0000-0000-000010000000}"/>
    <cellStyle name="20% - Accent1 23" xfId="169" xr:uid="{00000000-0005-0000-0000-000011000000}"/>
    <cellStyle name="20% - Accent1 24" xfId="170" xr:uid="{00000000-0005-0000-0000-000012000000}"/>
    <cellStyle name="20% - Accent1 25" xfId="171" xr:uid="{00000000-0005-0000-0000-000013000000}"/>
    <cellStyle name="20% - Accent1 26" xfId="172" xr:uid="{00000000-0005-0000-0000-000014000000}"/>
    <cellStyle name="20% - Accent1 27" xfId="173" xr:uid="{00000000-0005-0000-0000-000015000000}"/>
    <cellStyle name="20% - Accent1 28" xfId="174" xr:uid="{00000000-0005-0000-0000-000016000000}"/>
    <cellStyle name="20% - Accent1 29" xfId="175" xr:uid="{00000000-0005-0000-0000-000017000000}"/>
    <cellStyle name="20% - Accent1 3" xfId="2" xr:uid="{00000000-0005-0000-0000-000018000000}"/>
    <cellStyle name="20% - Accent1 3 2" xfId="176" xr:uid="{00000000-0005-0000-0000-000019000000}"/>
    <cellStyle name="20% - Accent1 30" xfId="177" xr:uid="{00000000-0005-0000-0000-00001A000000}"/>
    <cellStyle name="20% - Accent1 31" xfId="178" xr:uid="{00000000-0005-0000-0000-00001B000000}"/>
    <cellStyle name="20% - Accent1 32" xfId="179" xr:uid="{00000000-0005-0000-0000-00001C000000}"/>
    <cellStyle name="20% - Accent1 33" xfId="180" xr:uid="{00000000-0005-0000-0000-00001D000000}"/>
    <cellStyle name="20% - Accent1 34" xfId="181" xr:uid="{00000000-0005-0000-0000-00001E000000}"/>
    <cellStyle name="20% - Accent1 35" xfId="182" xr:uid="{00000000-0005-0000-0000-00001F000000}"/>
    <cellStyle name="20% - Accent1 36" xfId="183" xr:uid="{00000000-0005-0000-0000-000020000000}"/>
    <cellStyle name="20% - Accent1 37" xfId="184" xr:uid="{00000000-0005-0000-0000-000021000000}"/>
    <cellStyle name="20% - Accent1 38" xfId="185" xr:uid="{00000000-0005-0000-0000-000022000000}"/>
    <cellStyle name="20% - Accent1 39" xfId="186" xr:uid="{00000000-0005-0000-0000-000023000000}"/>
    <cellStyle name="20% - Accent1 4" xfId="187" xr:uid="{00000000-0005-0000-0000-000024000000}"/>
    <cellStyle name="20% - Accent1 4 2" xfId="188" xr:uid="{00000000-0005-0000-0000-000025000000}"/>
    <cellStyle name="20% - Accent1 40" xfId="189" xr:uid="{00000000-0005-0000-0000-000026000000}"/>
    <cellStyle name="20% - Accent1 5" xfId="190" xr:uid="{00000000-0005-0000-0000-000027000000}"/>
    <cellStyle name="20% - Accent1 5 2" xfId="191" xr:uid="{00000000-0005-0000-0000-000028000000}"/>
    <cellStyle name="20% - Accent1 6" xfId="192" xr:uid="{00000000-0005-0000-0000-000029000000}"/>
    <cellStyle name="20% - Accent1 7" xfId="193" xr:uid="{00000000-0005-0000-0000-00002A000000}"/>
    <cellStyle name="20% - Accent1 8" xfId="194" xr:uid="{00000000-0005-0000-0000-00002B000000}"/>
    <cellStyle name="20% - Accent1 9" xfId="195" xr:uid="{00000000-0005-0000-0000-00002C000000}"/>
    <cellStyle name="20% - Accent2 10" xfId="196" xr:uid="{00000000-0005-0000-0000-00002D000000}"/>
    <cellStyle name="20% - Accent2 11" xfId="197" xr:uid="{00000000-0005-0000-0000-00002E000000}"/>
    <cellStyle name="20% - Accent2 12" xfId="198" xr:uid="{00000000-0005-0000-0000-00002F000000}"/>
    <cellStyle name="20% - Accent2 13" xfId="199" xr:uid="{00000000-0005-0000-0000-000030000000}"/>
    <cellStyle name="20% - Accent2 14" xfId="200" xr:uid="{00000000-0005-0000-0000-000031000000}"/>
    <cellStyle name="20% - Accent2 15" xfId="201" xr:uid="{00000000-0005-0000-0000-000032000000}"/>
    <cellStyle name="20% - Accent2 16" xfId="202" xr:uid="{00000000-0005-0000-0000-000033000000}"/>
    <cellStyle name="20% - Accent2 17" xfId="203" xr:uid="{00000000-0005-0000-0000-000034000000}"/>
    <cellStyle name="20% - Accent2 18" xfId="204" xr:uid="{00000000-0005-0000-0000-000035000000}"/>
    <cellStyle name="20% - Accent2 19" xfId="205" xr:uid="{00000000-0005-0000-0000-000036000000}"/>
    <cellStyle name="20% - Accent2 2" xfId="3" xr:uid="{00000000-0005-0000-0000-000037000000}"/>
    <cellStyle name="20% - Accent2 2 2" xfId="206" xr:uid="{00000000-0005-0000-0000-000038000000}"/>
    <cellStyle name="20% - Accent2 2 3" xfId="207" xr:uid="{00000000-0005-0000-0000-000039000000}"/>
    <cellStyle name="20% - Accent2 2 4" xfId="208" xr:uid="{00000000-0005-0000-0000-00003A000000}"/>
    <cellStyle name="20% - Accent2 20" xfId="209" xr:uid="{00000000-0005-0000-0000-00003B000000}"/>
    <cellStyle name="20% - Accent2 21" xfId="210" xr:uid="{00000000-0005-0000-0000-00003C000000}"/>
    <cellStyle name="20% - Accent2 22" xfId="211" xr:uid="{00000000-0005-0000-0000-00003D000000}"/>
    <cellStyle name="20% - Accent2 23" xfId="212" xr:uid="{00000000-0005-0000-0000-00003E000000}"/>
    <cellStyle name="20% - Accent2 24" xfId="213" xr:uid="{00000000-0005-0000-0000-00003F000000}"/>
    <cellStyle name="20% - Accent2 25" xfId="214" xr:uid="{00000000-0005-0000-0000-000040000000}"/>
    <cellStyle name="20% - Accent2 26" xfId="215" xr:uid="{00000000-0005-0000-0000-000041000000}"/>
    <cellStyle name="20% - Accent2 27" xfId="216" xr:uid="{00000000-0005-0000-0000-000042000000}"/>
    <cellStyle name="20% - Accent2 28" xfId="217" xr:uid="{00000000-0005-0000-0000-000043000000}"/>
    <cellStyle name="20% - Accent2 29" xfId="218" xr:uid="{00000000-0005-0000-0000-000044000000}"/>
    <cellStyle name="20% - Accent2 3" xfId="4" xr:uid="{00000000-0005-0000-0000-000045000000}"/>
    <cellStyle name="20% - Accent2 3 2" xfId="219" xr:uid="{00000000-0005-0000-0000-000046000000}"/>
    <cellStyle name="20% - Accent2 30" xfId="220" xr:uid="{00000000-0005-0000-0000-000047000000}"/>
    <cellStyle name="20% - Accent2 31" xfId="221" xr:uid="{00000000-0005-0000-0000-000048000000}"/>
    <cellStyle name="20% - Accent2 32" xfId="222" xr:uid="{00000000-0005-0000-0000-000049000000}"/>
    <cellStyle name="20% - Accent2 33" xfId="223" xr:uid="{00000000-0005-0000-0000-00004A000000}"/>
    <cellStyle name="20% - Accent2 34" xfId="224" xr:uid="{00000000-0005-0000-0000-00004B000000}"/>
    <cellStyle name="20% - Accent2 35" xfId="225" xr:uid="{00000000-0005-0000-0000-00004C000000}"/>
    <cellStyle name="20% - Accent2 36" xfId="226" xr:uid="{00000000-0005-0000-0000-00004D000000}"/>
    <cellStyle name="20% - Accent2 37" xfId="227" xr:uid="{00000000-0005-0000-0000-00004E000000}"/>
    <cellStyle name="20% - Accent2 38" xfId="228" xr:uid="{00000000-0005-0000-0000-00004F000000}"/>
    <cellStyle name="20% - Accent2 39" xfId="229" xr:uid="{00000000-0005-0000-0000-000050000000}"/>
    <cellStyle name="20% - Accent2 4" xfId="230" xr:uid="{00000000-0005-0000-0000-000051000000}"/>
    <cellStyle name="20% - Accent2 4 2" xfId="231" xr:uid="{00000000-0005-0000-0000-000052000000}"/>
    <cellStyle name="20% - Accent2 40" xfId="232" xr:uid="{00000000-0005-0000-0000-000053000000}"/>
    <cellStyle name="20% - Accent2 5" xfId="233" xr:uid="{00000000-0005-0000-0000-000054000000}"/>
    <cellStyle name="20% - Accent2 5 2" xfId="234" xr:uid="{00000000-0005-0000-0000-000055000000}"/>
    <cellStyle name="20% - Accent2 6" xfId="235" xr:uid="{00000000-0005-0000-0000-000056000000}"/>
    <cellStyle name="20% - Accent2 7" xfId="236" xr:uid="{00000000-0005-0000-0000-000057000000}"/>
    <cellStyle name="20% - Accent2 8" xfId="237" xr:uid="{00000000-0005-0000-0000-000058000000}"/>
    <cellStyle name="20% - Accent2 9" xfId="238" xr:uid="{00000000-0005-0000-0000-000059000000}"/>
    <cellStyle name="20% - Accent3 10" xfId="239" xr:uid="{00000000-0005-0000-0000-00005A000000}"/>
    <cellStyle name="20% - Accent3 11" xfId="240" xr:uid="{00000000-0005-0000-0000-00005B000000}"/>
    <cellStyle name="20% - Accent3 12" xfId="241" xr:uid="{00000000-0005-0000-0000-00005C000000}"/>
    <cellStyle name="20% - Accent3 13" xfId="242" xr:uid="{00000000-0005-0000-0000-00005D000000}"/>
    <cellStyle name="20% - Accent3 14" xfId="243" xr:uid="{00000000-0005-0000-0000-00005E000000}"/>
    <cellStyle name="20% - Accent3 15" xfId="244" xr:uid="{00000000-0005-0000-0000-00005F000000}"/>
    <cellStyle name="20% - Accent3 16" xfId="245" xr:uid="{00000000-0005-0000-0000-000060000000}"/>
    <cellStyle name="20% - Accent3 17" xfId="246" xr:uid="{00000000-0005-0000-0000-000061000000}"/>
    <cellStyle name="20% - Accent3 18" xfId="247" xr:uid="{00000000-0005-0000-0000-000062000000}"/>
    <cellStyle name="20% - Accent3 19" xfId="248" xr:uid="{00000000-0005-0000-0000-000063000000}"/>
    <cellStyle name="20% - Accent3 2" xfId="5" xr:uid="{00000000-0005-0000-0000-000064000000}"/>
    <cellStyle name="20% - Accent3 2 2" xfId="249" xr:uid="{00000000-0005-0000-0000-000065000000}"/>
    <cellStyle name="20% - Accent3 2 3" xfId="250" xr:uid="{00000000-0005-0000-0000-000066000000}"/>
    <cellStyle name="20% - Accent3 2 4" xfId="251" xr:uid="{00000000-0005-0000-0000-000067000000}"/>
    <cellStyle name="20% - Accent3 20" xfId="252" xr:uid="{00000000-0005-0000-0000-000068000000}"/>
    <cellStyle name="20% - Accent3 21" xfId="253" xr:uid="{00000000-0005-0000-0000-000069000000}"/>
    <cellStyle name="20% - Accent3 22" xfId="254" xr:uid="{00000000-0005-0000-0000-00006A000000}"/>
    <cellStyle name="20% - Accent3 23" xfId="255" xr:uid="{00000000-0005-0000-0000-00006B000000}"/>
    <cellStyle name="20% - Accent3 24" xfId="256" xr:uid="{00000000-0005-0000-0000-00006C000000}"/>
    <cellStyle name="20% - Accent3 25" xfId="257" xr:uid="{00000000-0005-0000-0000-00006D000000}"/>
    <cellStyle name="20% - Accent3 26" xfId="258" xr:uid="{00000000-0005-0000-0000-00006E000000}"/>
    <cellStyle name="20% - Accent3 27" xfId="259" xr:uid="{00000000-0005-0000-0000-00006F000000}"/>
    <cellStyle name="20% - Accent3 28" xfId="260" xr:uid="{00000000-0005-0000-0000-000070000000}"/>
    <cellStyle name="20% - Accent3 29" xfId="261" xr:uid="{00000000-0005-0000-0000-000071000000}"/>
    <cellStyle name="20% - Accent3 3" xfId="6" xr:uid="{00000000-0005-0000-0000-000072000000}"/>
    <cellStyle name="20% - Accent3 3 2" xfId="262" xr:uid="{00000000-0005-0000-0000-000073000000}"/>
    <cellStyle name="20% - Accent3 30" xfId="263" xr:uid="{00000000-0005-0000-0000-000074000000}"/>
    <cellStyle name="20% - Accent3 31" xfId="264" xr:uid="{00000000-0005-0000-0000-000075000000}"/>
    <cellStyle name="20% - Accent3 32" xfId="265" xr:uid="{00000000-0005-0000-0000-000076000000}"/>
    <cellStyle name="20% - Accent3 33" xfId="266" xr:uid="{00000000-0005-0000-0000-000077000000}"/>
    <cellStyle name="20% - Accent3 34" xfId="267" xr:uid="{00000000-0005-0000-0000-000078000000}"/>
    <cellStyle name="20% - Accent3 35" xfId="268" xr:uid="{00000000-0005-0000-0000-000079000000}"/>
    <cellStyle name="20% - Accent3 36" xfId="269" xr:uid="{00000000-0005-0000-0000-00007A000000}"/>
    <cellStyle name="20% - Accent3 37" xfId="270" xr:uid="{00000000-0005-0000-0000-00007B000000}"/>
    <cellStyle name="20% - Accent3 38" xfId="271" xr:uid="{00000000-0005-0000-0000-00007C000000}"/>
    <cellStyle name="20% - Accent3 39" xfId="272" xr:uid="{00000000-0005-0000-0000-00007D000000}"/>
    <cellStyle name="20% - Accent3 4" xfId="273" xr:uid="{00000000-0005-0000-0000-00007E000000}"/>
    <cellStyle name="20% - Accent3 4 2" xfId="274" xr:uid="{00000000-0005-0000-0000-00007F000000}"/>
    <cellStyle name="20% - Accent3 40" xfId="275" xr:uid="{00000000-0005-0000-0000-000080000000}"/>
    <cellStyle name="20% - Accent3 5" xfId="276" xr:uid="{00000000-0005-0000-0000-000081000000}"/>
    <cellStyle name="20% - Accent3 5 2" xfId="277" xr:uid="{00000000-0005-0000-0000-000082000000}"/>
    <cellStyle name="20% - Accent3 6" xfId="278" xr:uid="{00000000-0005-0000-0000-000083000000}"/>
    <cellStyle name="20% - Accent3 7" xfId="279" xr:uid="{00000000-0005-0000-0000-000084000000}"/>
    <cellStyle name="20% - Accent3 8" xfId="280" xr:uid="{00000000-0005-0000-0000-000085000000}"/>
    <cellStyle name="20% - Accent3 9" xfId="281" xr:uid="{00000000-0005-0000-0000-000086000000}"/>
    <cellStyle name="20% - Accent4 10" xfId="282" xr:uid="{00000000-0005-0000-0000-000087000000}"/>
    <cellStyle name="20% - Accent4 11" xfId="283" xr:uid="{00000000-0005-0000-0000-000088000000}"/>
    <cellStyle name="20% - Accent4 12" xfId="284" xr:uid="{00000000-0005-0000-0000-000089000000}"/>
    <cellStyle name="20% - Accent4 13" xfId="285" xr:uid="{00000000-0005-0000-0000-00008A000000}"/>
    <cellStyle name="20% - Accent4 14" xfId="286" xr:uid="{00000000-0005-0000-0000-00008B000000}"/>
    <cellStyle name="20% - Accent4 15" xfId="287" xr:uid="{00000000-0005-0000-0000-00008C000000}"/>
    <cellStyle name="20% - Accent4 16" xfId="288" xr:uid="{00000000-0005-0000-0000-00008D000000}"/>
    <cellStyle name="20% - Accent4 17" xfId="289" xr:uid="{00000000-0005-0000-0000-00008E000000}"/>
    <cellStyle name="20% - Accent4 18" xfId="290" xr:uid="{00000000-0005-0000-0000-00008F000000}"/>
    <cellStyle name="20% - Accent4 19" xfId="291" xr:uid="{00000000-0005-0000-0000-000090000000}"/>
    <cellStyle name="20% - Accent4 2" xfId="7" xr:uid="{00000000-0005-0000-0000-000091000000}"/>
    <cellStyle name="20% - Accent4 2 2" xfId="292" xr:uid="{00000000-0005-0000-0000-000092000000}"/>
    <cellStyle name="20% - Accent4 2 3" xfId="293" xr:uid="{00000000-0005-0000-0000-000093000000}"/>
    <cellStyle name="20% - Accent4 2 4" xfId="294" xr:uid="{00000000-0005-0000-0000-000094000000}"/>
    <cellStyle name="20% - Accent4 20" xfId="295" xr:uid="{00000000-0005-0000-0000-000095000000}"/>
    <cellStyle name="20% - Accent4 21" xfId="296" xr:uid="{00000000-0005-0000-0000-000096000000}"/>
    <cellStyle name="20% - Accent4 22" xfId="297" xr:uid="{00000000-0005-0000-0000-000097000000}"/>
    <cellStyle name="20% - Accent4 23" xfId="298" xr:uid="{00000000-0005-0000-0000-000098000000}"/>
    <cellStyle name="20% - Accent4 24" xfId="299" xr:uid="{00000000-0005-0000-0000-000099000000}"/>
    <cellStyle name="20% - Accent4 25" xfId="300" xr:uid="{00000000-0005-0000-0000-00009A000000}"/>
    <cellStyle name="20% - Accent4 26" xfId="301" xr:uid="{00000000-0005-0000-0000-00009B000000}"/>
    <cellStyle name="20% - Accent4 27" xfId="302" xr:uid="{00000000-0005-0000-0000-00009C000000}"/>
    <cellStyle name="20% - Accent4 28" xfId="303" xr:uid="{00000000-0005-0000-0000-00009D000000}"/>
    <cellStyle name="20% - Accent4 29" xfId="304" xr:uid="{00000000-0005-0000-0000-00009E000000}"/>
    <cellStyle name="20% - Accent4 3" xfId="8" xr:uid="{00000000-0005-0000-0000-00009F000000}"/>
    <cellStyle name="20% - Accent4 3 2" xfId="305" xr:uid="{00000000-0005-0000-0000-0000A0000000}"/>
    <cellStyle name="20% - Accent4 30" xfId="306" xr:uid="{00000000-0005-0000-0000-0000A1000000}"/>
    <cellStyle name="20% - Accent4 31" xfId="307" xr:uid="{00000000-0005-0000-0000-0000A2000000}"/>
    <cellStyle name="20% - Accent4 32" xfId="308" xr:uid="{00000000-0005-0000-0000-0000A3000000}"/>
    <cellStyle name="20% - Accent4 33" xfId="309" xr:uid="{00000000-0005-0000-0000-0000A4000000}"/>
    <cellStyle name="20% - Accent4 34" xfId="310" xr:uid="{00000000-0005-0000-0000-0000A5000000}"/>
    <cellStyle name="20% - Accent4 35" xfId="311" xr:uid="{00000000-0005-0000-0000-0000A6000000}"/>
    <cellStyle name="20% - Accent4 36" xfId="312" xr:uid="{00000000-0005-0000-0000-0000A7000000}"/>
    <cellStyle name="20% - Accent4 37" xfId="313" xr:uid="{00000000-0005-0000-0000-0000A8000000}"/>
    <cellStyle name="20% - Accent4 38" xfId="314" xr:uid="{00000000-0005-0000-0000-0000A9000000}"/>
    <cellStyle name="20% - Accent4 39" xfId="315" xr:uid="{00000000-0005-0000-0000-0000AA000000}"/>
    <cellStyle name="20% - Accent4 4" xfId="316" xr:uid="{00000000-0005-0000-0000-0000AB000000}"/>
    <cellStyle name="20% - Accent4 4 2" xfId="317" xr:uid="{00000000-0005-0000-0000-0000AC000000}"/>
    <cellStyle name="20% - Accent4 40" xfId="318" xr:uid="{00000000-0005-0000-0000-0000AD000000}"/>
    <cellStyle name="20% - Accent4 5" xfId="319" xr:uid="{00000000-0005-0000-0000-0000AE000000}"/>
    <cellStyle name="20% - Accent4 5 2" xfId="320" xr:uid="{00000000-0005-0000-0000-0000AF000000}"/>
    <cellStyle name="20% - Accent4 6" xfId="321" xr:uid="{00000000-0005-0000-0000-0000B0000000}"/>
    <cellStyle name="20% - Accent4 7" xfId="322" xr:uid="{00000000-0005-0000-0000-0000B1000000}"/>
    <cellStyle name="20% - Accent4 8" xfId="323" xr:uid="{00000000-0005-0000-0000-0000B2000000}"/>
    <cellStyle name="20% - Accent4 9" xfId="324" xr:uid="{00000000-0005-0000-0000-0000B3000000}"/>
    <cellStyle name="20% - Accent5 10" xfId="325" xr:uid="{00000000-0005-0000-0000-0000B4000000}"/>
    <cellStyle name="20% - Accent5 11" xfId="326" xr:uid="{00000000-0005-0000-0000-0000B5000000}"/>
    <cellStyle name="20% - Accent5 12" xfId="327" xr:uid="{00000000-0005-0000-0000-0000B6000000}"/>
    <cellStyle name="20% - Accent5 13" xfId="328" xr:uid="{00000000-0005-0000-0000-0000B7000000}"/>
    <cellStyle name="20% - Accent5 14" xfId="329" xr:uid="{00000000-0005-0000-0000-0000B8000000}"/>
    <cellStyle name="20% - Accent5 15" xfId="330" xr:uid="{00000000-0005-0000-0000-0000B9000000}"/>
    <cellStyle name="20% - Accent5 16" xfId="331" xr:uid="{00000000-0005-0000-0000-0000BA000000}"/>
    <cellStyle name="20% - Accent5 17" xfId="332" xr:uid="{00000000-0005-0000-0000-0000BB000000}"/>
    <cellStyle name="20% - Accent5 18" xfId="333" xr:uid="{00000000-0005-0000-0000-0000BC000000}"/>
    <cellStyle name="20% - Accent5 19" xfId="334" xr:uid="{00000000-0005-0000-0000-0000BD000000}"/>
    <cellStyle name="20% - Accent5 2" xfId="9" xr:uid="{00000000-0005-0000-0000-0000BE000000}"/>
    <cellStyle name="20% - Accent5 2 2" xfId="335" xr:uid="{00000000-0005-0000-0000-0000BF000000}"/>
    <cellStyle name="20% - Accent5 2 3" xfId="336" xr:uid="{00000000-0005-0000-0000-0000C0000000}"/>
    <cellStyle name="20% - Accent5 2 4" xfId="337" xr:uid="{00000000-0005-0000-0000-0000C1000000}"/>
    <cellStyle name="20% - Accent5 20" xfId="338" xr:uid="{00000000-0005-0000-0000-0000C2000000}"/>
    <cellStyle name="20% - Accent5 21" xfId="339" xr:uid="{00000000-0005-0000-0000-0000C3000000}"/>
    <cellStyle name="20% - Accent5 22" xfId="340" xr:uid="{00000000-0005-0000-0000-0000C4000000}"/>
    <cellStyle name="20% - Accent5 23" xfId="341" xr:uid="{00000000-0005-0000-0000-0000C5000000}"/>
    <cellStyle name="20% - Accent5 24" xfId="342" xr:uid="{00000000-0005-0000-0000-0000C6000000}"/>
    <cellStyle name="20% - Accent5 25" xfId="343" xr:uid="{00000000-0005-0000-0000-0000C7000000}"/>
    <cellStyle name="20% - Accent5 26" xfId="344" xr:uid="{00000000-0005-0000-0000-0000C8000000}"/>
    <cellStyle name="20% - Accent5 27" xfId="345" xr:uid="{00000000-0005-0000-0000-0000C9000000}"/>
    <cellStyle name="20% - Accent5 28" xfId="346" xr:uid="{00000000-0005-0000-0000-0000CA000000}"/>
    <cellStyle name="20% - Accent5 29" xfId="347" xr:uid="{00000000-0005-0000-0000-0000CB000000}"/>
    <cellStyle name="20% - Accent5 3" xfId="10" xr:uid="{00000000-0005-0000-0000-0000CC000000}"/>
    <cellStyle name="20% - Accent5 3 2" xfId="348" xr:uid="{00000000-0005-0000-0000-0000CD000000}"/>
    <cellStyle name="20% - Accent5 30" xfId="349" xr:uid="{00000000-0005-0000-0000-0000CE000000}"/>
    <cellStyle name="20% - Accent5 31" xfId="350" xr:uid="{00000000-0005-0000-0000-0000CF000000}"/>
    <cellStyle name="20% - Accent5 32" xfId="351" xr:uid="{00000000-0005-0000-0000-0000D0000000}"/>
    <cellStyle name="20% - Accent5 33" xfId="352" xr:uid="{00000000-0005-0000-0000-0000D1000000}"/>
    <cellStyle name="20% - Accent5 34" xfId="353" xr:uid="{00000000-0005-0000-0000-0000D2000000}"/>
    <cellStyle name="20% - Accent5 35" xfId="354" xr:uid="{00000000-0005-0000-0000-0000D3000000}"/>
    <cellStyle name="20% - Accent5 36" xfId="355" xr:uid="{00000000-0005-0000-0000-0000D4000000}"/>
    <cellStyle name="20% - Accent5 37" xfId="356" xr:uid="{00000000-0005-0000-0000-0000D5000000}"/>
    <cellStyle name="20% - Accent5 38" xfId="357" xr:uid="{00000000-0005-0000-0000-0000D6000000}"/>
    <cellStyle name="20% - Accent5 39" xfId="358" xr:uid="{00000000-0005-0000-0000-0000D7000000}"/>
    <cellStyle name="20% - Accent5 4" xfId="359" xr:uid="{00000000-0005-0000-0000-0000D8000000}"/>
    <cellStyle name="20% - Accent5 4 2" xfId="360" xr:uid="{00000000-0005-0000-0000-0000D9000000}"/>
    <cellStyle name="20% - Accent5 40" xfId="361" xr:uid="{00000000-0005-0000-0000-0000DA000000}"/>
    <cellStyle name="20% - Accent5 5" xfId="362" xr:uid="{00000000-0005-0000-0000-0000DB000000}"/>
    <cellStyle name="20% - Accent5 5 2" xfId="363" xr:uid="{00000000-0005-0000-0000-0000DC000000}"/>
    <cellStyle name="20% - Accent5 6" xfId="364" xr:uid="{00000000-0005-0000-0000-0000DD000000}"/>
    <cellStyle name="20% - Accent5 7" xfId="365" xr:uid="{00000000-0005-0000-0000-0000DE000000}"/>
    <cellStyle name="20% - Accent5 8" xfId="366" xr:uid="{00000000-0005-0000-0000-0000DF000000}"/>
    <cellStyle name="20% - Accent5 9" xfId="367" xr:uid="{00000000-0005-0000-0000-0000E0000000}"/>
    <cellStyle name="20% - Accent6 10" xfId="368" xr:uid="{00000000-0005-0000-0000-0000E1000000}"/>
    <cellStyle name="20% - Accent6 11" xfId="369" xr:uid="{00000000-0005-0000-0000-0000E2000000}"/>
    <cellStyle name="20% - Accent6 12" xfId="370" xr:uid="{00000000-0005-0000-0000-0000E3000000}"/>
    <cellStyle name="20% - Accent6 13" xfId="371" xr:uid="{00000000-0005-0000-0000-0000E4000000}"/>
    <cellStyle name="20% - Accent6 14" xfId="372" xr:uid="{00000000-0005-0000-0000-0000E5000000}"/>
    <cellStyle name="20% - Accent6 15" xfId="373" xr:uid="{00000000-0005-0000-0000-0000E6000000}"/>
    <cellStyle name="20% - Accent6 16" xfId="374" xr:uid="{00000000-0005-0000-0000-0000E7000000}"/>
    <cellStyle name="20% - Accent6 17" xfId="375" xr:uid="{00000000-0005-0000-0000-0000E8000000}"/>
    <cellStyle name="20% - Accent6 18" xfId="376" xr:uid="{00000000-0005-0000-0000-0000E9000000}"/>
    <cellStyle name="20% - Accent6 19" xfId="377" xr:uid="{00000000-0005-0000-0000-0000EA000000}"/>
    <cellStyle name="20% - Accent6 2" xfId="11" xr:uid="{00000000-0005-0000-0000-0000EB000000}"/>
    <cellStyle name="20% - Accent6 2 2" xfId="378" xr:uid="{00000000-0005-0000-0000-0000EC000000}"/>
    <cellStyle name="20% - Accent6 2 3" xfId="379" xr:uid="{00000000-0005-0000-0000-0000ED000000}"/>
    <cellStyle name="20% - Accent6 2 4" xfId="380" xr:uid="{00000000-0005-0000-0000-0000EE000000}"/>
    <cellStyle name="20% - Accent6 20" xfId="381" xr:uid="{00000000-0005-0000-0000-0000EF000000}"/>
    <cellStyle name="20% - Accent6 21" xfId="382" xr:uid="{00000000-0005-0000-0000-0000F0000000}"/>
    <cellStyle name="20% - Accent6 22" xfId="383" xr:uid="{00000000-0005-0000-0000-0000F1000000}"/>
    <cellStyle name="20% - Accent6 23" xfId="384" xr:uid="{00000000-0005-0000-0000-0000F2000000}"/>
    <cellStyle name="20% - Accent6 24" xfId="385" xr:uid="{00000000-0005-0000-0000-0000F3000000}"/>
    <cellStyle name="20% - Accent6 25" xfId="386" xr:uid="{00000000-0005-0000-0000-0000F4000000}"/>
    <cellStyle name="20% - Accent6 26" xfId="387" xr:uid="{00000000-0005-0000-0000-0000F5000000}"/>
    <cellStyle name="20% - Accent6 27" xfId="388" xr:uid="{00000000-0005-0000-0000-0000F6000000}"/>
    <cellStyle name="20% - Accent6 28" xfId="389" xr:uid="{00000000-0005-0000-0000-0000F7000000}"/>
    <cellStyle name="20% - Accent6 29" xfId="390" xr:uid="{00000000-0005-0000-0000-0000F8000000}"/>
    <cellStyle name="20% - Accent6 3" xfId="12" xr:uid="{00000000-0005-0000-0000-0000F9000000}"/>
    <cellStyle name="20% - Accent6 3 2" xfId="391" xr:uid="{00000000-0005-0000-0000-0000FA000000}"/>
    <cellStyle name="20% - Accent6 30" xfId="392" xr:uid="{00000000-0005-0000-0000-0000FB000000}"/>
    <cellStyle name="20% - Accent6 31" xfId="393" xr:uid="{00000000-0005-0000-0000-0000FC000000}"/>
    <cellStyle name="20% - Accent6 32" xfId="394" xr:uid="{00000000-0005-0000-0000-0000FD000000}"/>
    <cellStyle name="20% - Accent6 33" xfId="395" xr:uid="{00000000-0005-0000-0000-0000FE000000}"/>
    <cellStyle name="20% - Accent6 34" xfId="396" xr:uid="{00000000-0005-0000-0000-0000FF000000}"/>
    <cellStyle name="20% - Accent6 35" xfId="397" xr:uid="{00000000-0005-0000-0000-000000010000}"/>
    <cellStyle name="20% - Accent6 36" xfId="398" xr:uid="{00000000-0005-0000-0000-000001010000}"/>
    <cellStyle name="20% - Accent6 37" xfId="399" xr:uid="{00000000-0005-0000-0000-000002010000}"/>
    <cellStyle name="20% - Accent6 38" xfId="400" xr:uid="{00000000-0005-0000-0000-000003010000}"/>
    <cellStyle name="20% - Accent6 39" xfId="401" xr:uid="{00000000-0005-0000-0000-000004010000}"/>
    <cellStyle name="20% - Accent6 4" xfId="402" xr:uid="{00000000-0005-0000-0000-000005010000}"/>
    <cellStyle name="20% - Accent6 4 2" xfId="403" xr:uid="{00000000-0005-0000-0000-000006010000}"/>
    <cellStyle name="20% - Accent6 40" xfId="404" xr:uid="{00000000-0005-0000-0000-000007010000}"/>
    <cellStyle name="20% - Accent6 5" xfId="405" xr:uid="{00000000-0005-0000-0000-000008010000}"/>
    <cellStyle name="20% - Accent6 5 2" xfId="406" xr:uid="{00000000-0005-0000-0000-000009010000}"/>
    <cellStyle name="20% - Accent6 6" xfId="407" xr:uid="{00000000-0005-0000-0000-00000A010000}"/>
    <cellStyle name="20% - Accent6 7" xfId="408" xr:uid="{00000000-0005-0000-0000-00000B010000}"/>
    <cellStyle name="20% - Accent6 8" xfId="409" xr:uid="{00000000-0005-0000-0000-00000C010000}"/>
    <cellStyle name="20% - Accent6 9" xfId="410" xr:uid="{00000000-0005-0000-0000-00000D010000}"/>
    <cellStyle name="40% - Accent1 10" xfId="411" xr:uid="{00000000-0005-0000-0000-00000E010000}"/>
    <cellStyle name="40% - Accent1 11" xfId="412" xr:uid="{00000000-0005-0000-0000-00000F010000}"/>
    <cellStyle name="40% - Accent1 12" xfId="413" xr:uid="{00000000-0005-0000-0000-000010010000}"/>
    <cellStyle name="40% - Accent1 13" xfId="414" xr:uid="{00000000-0005-0000-0000-000011010000}"/>
    <cellStyle name="40% - Accent1 14" xfId="415" xr:uid="{00000000-0005-0000-0000-000012010000}"/>
    <cellStyle name="40% - Accent1 15" xfId="416" xr:uid="{00000000-0005-0000-0000-000013010000}"/>
    <cellStyle name="40% - Accent1 16" xfId="417" xr:uid="{00000000-0005-0000-0000-000014010000}"/>
    <cellStyle name="40% - Accent1 17" xfId="418" xr:uid="{00000000-0005-0000-0000-000015010000}"/>
    <cellStyle name="40% - Accent1 18" xfId="419" xr:uid="{00000000-0005-0000-0000-000016010000}"/>
    <cellStyle name="40% - Accent1 19" xfId="420" xr:uid="{00000000-0005-0000-0000-000017010000}"/>
    <cellStyle name="40% - Accent1 2" xfId="13" xr:uid="{00000000-0005-0000-0000-000018010000}"/>
    <cellStyle name="40% - Accent1 2 2" xfId="421" xr:uid="{00000000-0005-0000-0000-000019010000}"/>
    <cellStyle name="40% - Accent1 2 3" xfId="422" xr:uid="{00000000-0005-0000-0000-00001A010000}"/>
    <cellStyle name="40% - Accent1 2 4" xfId="423" xr:uid="{00000000-0005-0000-0000-00001B010000}"/>
    <cellStyle name="40% - Accent1 20" xfId="424" xr:uid="{00000000-0005-0000-0000-00001C010000}"/>
    <cellStyle name="40% - Accent1 21" xfId="425" xr:uid="{00000000-0005-0000-0000-00001D010000}"/>
    <cellStyle name="40% - Accent1 22" xfId="426" xr:uid="{00000000-0005-0000-0000-00001E010000}"/>
    <cellStyle name="40% - Accent1 23" xfId="427" xr:uid="{00000000-0005-0000-0000-00001F010000}"/>
    <cellStyle name="40% - Accent1 24" xfId="428" xr:uid="{00000000-0005-0000-0000-000020010000}"/>
    <cellStyle name="40% - Accent1 25" xfId="429" xr:uid="{00000000-0005-0000-0000-000021010000}"/>
    <cellStyle name="40% - Accent1 26" xfId="430" xr:uid="{00000000-0005-0000-0000-000022010000}"/>
    <cellStyle name="40% - Accent1 27" xfId="431" xr:uid="{00000000-0005-0000-0000-000023010000}"/>
    <cellStyle name="40% - Accent1 28" xfId="432" xr:uid="{00000000-0005-0000-0000-000024010000}"/>
    <cellStyle name="40% - Accent1 29" xfId="433" xr:uid="{00000000-0005-0000-0000-000025010000}"/>
    <cellStyle name="40% - Accent1 3" xfId="14" xr:uid="{00000000-0005-0000-0000-000026010000}"/>
    <cellStyle name="40% - Accent1 3 2" xfId="434" xr:uid="{00000000-0005-0000-0000-000027010000}"/>
    <cellStyle name="40% - Accent1 30" xfId="435" xr:uid="{00000000-0005-0000-0000-000028010000}"/>
    <cellStyle name="40% - Accent1 31" xfId="436" xr:uid="{00000000-0005-0000-0000-000029010000}"/>
    <cellStyle name="40% - Accent1 32" xfId="437" xr:uid="{00000000-0005-0000-0000-00002A010000}"/>
    <cellStyle name="40% - Accent1 33" xfId="438" xr:uid="{00000000-0005-0000-0000-00002B010000}"/>
    <cellStyle name="40% - Accent1 34" xfId="439" xr:uid="{00000000-0005-0000-0000-00002C010000}"/>
    <cellStyle name="40% - Accent1 35" xfId="440" xr:uid="{00000000-0005-0000-0000-00002D010000}"/>
    <cellStyle name="40% - Accent1 36" xfId="441" xr:uid="{00000000-0005-0000-0000-00002E010000}"/>
    <cellStyle name="40% - Accent1 37" xfId="442" xr:uid="{00000000-0005-0000-0000-00002F010000}"/>
    <cellStyle name="40% - Accent1 38" xfId="443" xr:uid="{00000000-0005-0000-0000-000030010000}"/>
    <cellStyle name="40% - Accent1 39" xfId="444" xr:uid="{00000000-0005-0000-0000-000031010000}"/>
    <cellStyle name="40% - Accent1 4" xfId="445" xr:uid="{00000000-0005-0000-0000-000032010000}"/>
    <cellStyle name="40% - Accent1 4 2" xfId="446" xr:uid="{00000000-0005-0000-0000-000033010000}"/>
    <cellStyle name="40% - Accent1 40" xfId="447" xr:uid="{00000000-0005-0000-0000-000034010000}"/>
    <cellStyle name="40% - Accent1 5" xfId="448" xr:uid="{00000000-0005-0000-0000-000035010000}"/>
    <cellStyle name="40% - Accent1 5 2" xfId="449" xr:uid="{00000000-0005-0000-0000-000036010000}"/>
    <cellStyle name="40% - Accent1 6" xfId="450" xr:uid="{00000000-0005-0000-0000-000037010000}"/>
    <cellStyle name="40% - Accent1 7" xfId="451" xr:uid="{00000000-0005-0000-0000-000038010000}"/>
    <cellStyle name="40% - Accent1 8" xfId="452" xr:uid="{00000000-0005-0000-0000-000039010000}"/>
    <cellStyle name="40% - Accent1 9" xfId="453" xr:uid="{00000000-0005-0000-0000-00003A010000}"/>
    <cellStyle name="40% - Accent2 10" xfId="454" xr:uid="{00000000-0005-0000-0000-00003B010000}"/>
    <cellStyle name="40% - Accent2 11" xfId="455" xr:uid="{00000000-0005-0000-0000-00003C010000}"/>
    <cellStyle name="40% - Accent2 12" xfId="456" xr:uid="{00000000-0005-0000-0000-00003D010000}"/>
    <cellStyle name="40% - Accent2 13" xfId="457" xr:uid="{00000000-0005-0000-0000-00003E010000}"/>
    <cellStyle name="40% - Accent2 14" xfId="458" xr:uid="{00000000-0005-0000-0000-00003F010000}"/>
    <cellStyle name="40% - Accent2 15" xfId="459" xr:uid="{00000000-0005-0000-0000-000040010000}"/>
    <cellStyle name="40% - Accent2 16" xfId="460" xr:uid="{00000000-0005-0000-0000-000041010000}"/>
    <cellStyle name="40% - Accent2 17" xfId="461" xr:uid="{00000000-0005-0000-0000-000042010000}"/>
    <cellStyle name="40% - Accent2 18" xfId="462" xr:uid="{00000000-0005-0000-0000-000043010000}"/>
    <cellStyle name="40% - Accent2 19" xfId="463" xr:uid="{00000000-0005-0000-0000-000044010000}"/>
    <cellStyle name="40% - Accent2 2" xfId="15" xr:uid="{00000000-0005-0000-0000-000045010000}"/>
    <cellStyle name="40% - Accent2 2 2" xfId="464" xr:uid="{00000000-0005-0000-0000-000046010000}"/>
    <cellStyle name="40% - Accent2 2 3" xfId="465" xr:uid="{00000000-0005-0000-0000-000047010000}"/>
    <cellStyle name="40% - Accent2 2 4" xfId="466" xr:uid="{00000000-0005-0000-0000-000048010000}"/>
    <cellStyle name="40% - Accent2 20" xfId="467" xr:uid="{00000000-0005-0000-0000-000049010000}"/>
    <cellStyle name="40% - Accent2 21" xfId="468" xr:uid="{00000000-0005-0000-0000-00004A010000}"/>
    <cellStyle name="40% - Accent2 22" xfId="469" xr:uid="{00000000-0005-0000-0000-00004B010000}"/>
    <cellStyle name="40% - Accent2 23" xfId="470" xr:uid="{00000000-0005-0000-0000-00004C010000}"/>
    <cellStyle name="40% - Accent2 24" xfId="471" xr:uid="{00000000-0005-0000-0000-00004D010000}"/>
    <cellStyle name="40% - Accent2 25" xfId="472" xr:uid="{00000000-0005-0000-0000-00004E010000}"/>
    <cellStyle name="40% - Accent2 26" xfId="473" xr:uid="{00000000-0005-0000-0000-00004F010000}"/>
    <cellStyle name="40% - Accent2 27" xfId="474" xr:uid="{00000000-0005-0000-0000-000050010000}"/>
    <cellStyle name="40% - Accent2 28" xfId="475" xr:uid="{00000000-0005-0000-0000-000051010000}"/>
    <cellStyle name="40% - Accent2 29" xfId="476" xr:uid="{00000000-0005-0000-0000-000052010000}"/>
    <cellStyle name="40% - Accent2 3" xfId="16" xr:uid="{00000000-0005-0000-0000-000053010000}"/>
    <cellStyle name="40% - Accent2 3 2" xfId="477" xr:uid="{00000000-0005-0000-0000-000054010000}"/>
    <cellStyle name="40% - Accent2 30" xfId="478" xr:uid="{00000000-0005-0000-0000-000055010000}"/>
    <cellStyle name="40% - Accent2 31" xfId="479" xr:uid="{00000000-0005-0000-0000-000056010000}"/>
    <cellStyle name="40% - Accent2 32" xfId="480" xr:uid="{00000000-0005-0000-0000-000057010000}"/>
    <cellStyle name="40% - Accent2 33" xfId="481" xr:uid="{00000000-0005-0000-0000-000058010000}"/>
    <cellStyle name="40% - Accent2 34" xfId="482" xr:uid="{00000000-0005-0000-0000-000059010000}"/>
    <cellStyle name="40% - Accent2 35" xfId="483" xr:uid="{00000000-0005-0000-0000-00005A010000}"/>
    <cellStyle name="40% - Accent2 36" xfId="484" xr:uid="{00000000-0005-0000-0000-00005B010000}"/>
    <cellStyle name="40% - Accent2 37" xfId="485" xr:uid="{00000000-0005-0000-0000-00005C010000}"/>
    <cellStyle name="40% - Accent2 38" xfId="486" xr:uid="{00000000-0005-0000-0000-00005D010000}"/>
    <cellStyle name="40% - Accent2 39" xfId="487" xr:uid="{00000000-0005-0000-0000-00005E010000}"/>
    <cellStyle name="40% - Accent2 4" xfId="488" xr:uid="{00000000-0005-0000-0000-00005F010000}"/>
    <cellStyle name="40% - Accent2 4 2" xfId="489" xr:uid="{00000000-0005-0000-0000-000060010000}"/>
    <cellStyle name="40% - Accent2 40" xfId="490" xr:uid="{00000000-0005-0000-0000-000061010000}"/>
    <cellStyle name="40% - Accent2 5" xfId="491" xr:uid="{00000000-0005-0000-0000-000062010000}"/>
    <cellStyle name="40% - Accent2 5 2" xfId="492" xr:uid="{00000000-0005-0000-0000-000063010000}"/>
    <cellStyle name="40% - Accent2 6" xfId="493" xr:uid="{00000000-0005-0000-0000-000064010000}"/>
    <cellStyle name="40% - Accent2 7" xfId="494" xr:uid="{00000000-0005-0000-0000-000065010000}"/>
    <cellStyle name="40% - Accent2 8" xfId="495" xr:uid="{00000000-0005-0000-0000-000066010000}"/>
    <cellStyle name="40% - Accent2 9" xfId="496" xr:uid="{00000000-0005-0000-0000-000067010000}"/>
    <cellStyle name="40% - Accent3 10" xfId="497" xr:uid="{00000000-0005-0000-0000-000068010000}"/>
    <cellStyle name="40% - Accent3 11" xfId="498" xr:uid="{00000000-0005-0000-0000-000069010000}"/>
    <cellStyle name="40% - Accent3 12" xfId="499" xr:uid="{00000000-0005-0000-0000-00006A010000}"/>
    <cellStyle name="40% - Accent3 13" xfId="500" xr:uid="{00000000-0005-0000-0000-00006B010000}"/>
    <cellStyle name="40% - Accent3 14" xfId="501" xr:uid="{00000000-0005-0000-0000-00006C010000}"/>
    <cellStyle name="40% - Accent3 15" xfId="502" xr:uid="{00000000-0005-0000-0000-00006D010000}"/>
    <cellStyle name="40% - Accent3 16" xfId="503" xr:uid="{00000000-0005-0000-0000-00006E010000}"/>
    <cellStyle name="40% - Accent3 17" xfId="504" xr:uid="{00000000-0005-0000-0000-00006F010000}"/>
    <cellStyle name="40% - Accent3 18" xfId="505" xr:uid="{00000000-0005-0000-0000-000070010000}"/>
    <cellStyle name="40% - Accent3 19" xfId="506" xr:uid="{00000000-0005-0000-0000-000071010000}"/>
    <cellStyle name="40% - Accent3 2" xfId="17" xr:uid="{00000000-0005-0000-0000-000072010000}"/>
    <cellStyle name="40% - Accent3 2 2" xfId="507" xr:uid="{00000000-0005-0000-0000-000073010000}"/>
    <cellStyle name="40% - Accent3 2 3" xfId="508" xr:uid="{00000000-0005-0000-0000-000074010000}"/>
    <cellStyle name="40% - Accent3 2 4" xfId="509" xr:uid="{00000000-0005-0000-0000-000075010000}"/>
    <cellStyle name="40% - Accent3 20" xfId="510" xr:uid="{00000000-0005-0000-0000-000076010000}"/>
    <cellStyle name="40% - Accent3 21" xfId="511" xr:uid="{00000000-0005-0000-0000-000077010000}"/>
    <cellStyle name="40% - Accent3 22" xfId="512" xr:uid="{00000000-0005-0000-0000-000078010000}"/>
    <cellStyle name="40% - Accent3 23" xfId="513" xr:uid="{00000000-0005-0000-0000-000079010000}"/>
    <cellStyle name="40% - Accent3 24" xfId="514" xr:uid="{00000000-0005-0000-0000-00007A010000}"/>
    <cellStyle name="40% - Accent3 25" xfId="515" xr:uid="{00000000-0005-0000-0000-00007B010000}"/>
    <cellStyle name="40% - Accent3 26" xfId="516" xr:uid="{00000000-0005-0000-0000-00007C010000}"/>
    <cellStyle name="40% - Accent3 27" xfId="517" xr:uid="{00000000-0005-0000-0000-00007D010000}"/>
    <cellStyle name="40% - Accent3 28" xfId="518" xr:uid="{00000000-0005-0000-0000-00007E010000}"/>
    <cellStyle name="40% - Accent3 29" xfId="519" xr:uid="{00000000-0005-0000-0000-00007F010000}"/>
    <cellStyle name="40% - Accent3 3" xfId="18" xr:uid="{00000000-0005-0000-0000-000080010000}"/>
    <cellStyle name="40% - Accent3 3 2" xfId="520" xr:uid="{00000000-0005-0000-0000-000081010000}"/>
    <cellStyle name="40% - Accent3 30" xfId="521" xr:uid="{00000000-0005-0000-0000-000082010000}"/>
    <cellStyle name="40% - Accent3 31" xfId="522" xr:uid="{00000000-0005-0000-0000-000083010000}"/>
    <cellStyle name="40% - Accent3 32" xfId="523" xr:uid="{00000000-0005-0000-0000-000084010000}"/>
    <cellStyle name="40% - Accent3 33" xfId="524" xr:uid="{00000000-0005-0000-0000-000085010000}"/>
    <cellStyle name="40% - Accent3 34" xfId="525" xr:uid="{00000000-0005-0000-0000-000086010000}"/>
    <cellStyle name="40% - Accent3 35" xfId="526" xr:uid="{00000000-0005-0000-0000-000087010000}"/>
    <cellStyle name="40% - Accent3 36" xfId="527" xr:uid="{00000000-0005-0000-0000-000088010000}"/>
    <cellStyle name="40% - Accent3 37" xfId="528" xr:uid="{00000000-0005-0000-0000-000089010000}"/>
    <cellStyle name="40% - Accent3 38" xfId="529" xr:uid="{00000000-0005-0000-0000-00008A010000}"/>
    <cellStyle name="40% - Accent3 39" xfId="530" xr:uid="{00000000-0005-0000-0000-00008B010000}"/>
    <cellStyle name="40% - Accent3 4" xfId="531" xr:uid="{00000000-0005-0000-0000-00008C010000}"/>
    <cellStyle name="40% - Accent3 4 2" xfId="532" xr:uid="{00000000-0005-0000-0000-00008D010000}"/>
    <cellStyle name="40% - Accent3 40" xfId="533" xr:uid="{00000000-0005-0000-0000-00008E010000}"/>
    <cellStyle name="40% - Accent3 5" xfId="534" xr:uid="{00000000-0005-0000-0000-00008F010000}"/>
    <cellStyle name="40% - Accent3 5 2" xfId="535" xr:uid="{00000000-0005-0000-0000-000090010000}"/>
    <cellStyle name="40% - Accent3 6" xfId="536" xr:uid="{00000000-0005-0000-0000-000091010000}"/>
    <cellStyle name="40% - Accent3 7" xfId="537" xr:uid="{00000000-0005-0000-0000-000092010000}"/>
    <cellStyle name="40% - Accent3 8" xfId="538" xr:uid="{00000000-0005-0000-0000-000093010000}"/>
    <cellStyle name="40% - Accent3 9" xfId="539" xr:uid="{00000000-0005-0000-0000-000094010000}"/>
    <cellStyle name="40% - Accent4 10" xfId="540" xr:uid="{00000000-0005-0000-0000-000095010000}"/>
    <cellStyle name="40% - Accent4 11" xfId="541" xr:uid="{00000000-0005-0000-0000-000096010000}"/>
    <cellStyle name="40% - Accent4 12" xfId="542" xr:uid="{00000000-0005-0000-0000-000097010000}"/>
    <cellStyle name="40% - Accent4 13" xfId="543" xr:uid="{00000000-0005-0000-0000-000098010000}"/>
    <cellStyle name="40% - Accent4 14" xfId="544" xr:uid="{00000000-0005-0000-0000-000099010000}"/>
    <cellStyle name="40% - Accent4 15" xfId="545" xr:uid="{00000000-0005-0000-0000-00009A010000}"/>
    <cellStyle name="40% - Accent4 16" xfId="546" xr:uid="{00000000-0005-0000-0000-00009B010000}"/>
    <cellStyle name="40% - Accent4 17" xfId="547" xr:uid="{00000000-0005-0000-0000-00009C010000}"/>
    <cellStyle name="40% - Accent4 18" xfId="548" xr:uid="{00000000-0005-0000-0000-00009D010000}"/>
    <cellStyle name="40% - Accent4 19" xfId="549" xr:uid="{00000000-0005-0000-0000-00009E010000}"/>
    <cellStyle name="40% - Accent4 2" xfId="19" xr:uid="{00000000-0005-0000-0000-00009F010000}"/>
    <cellStyle name="40% - Accent4 2 2" xfId="550" xr:uid="{00000000-0005-0000-0000-0000A0010000}"/>
    <cellStyle name="40% - Accent4 2 3" xfId="551" xr:uid="{00000000-0005-0000-0000-0000A1010000}"/>
    <cellStyle name="40% - Accent4 2 4" xfId="552" xr:uid="{00000000-0005-0000-0000-0000A2010000}"/>
    <cellStyle name="40% - Accent4 20" xfId="553" xr:uid="{00000000-0005-0000-0000-0000A3010000}"/>
    <cellStyle name="40% - Accent4 21" xfId="554" xr:uid="{00000000-0005-0000-0000-0000A4010000}"/>
    <cellStyle name="40% - Accent4 22" xfId="555" xr:uid="{00000000-0005-0000-0000-0000A5010000}"/>
    <cellStyle name="40% - Accent4 23" xfId="556" xr:uid="{00000000-0005-0000-0000-0000A6010000}"/>
    <cellStyle name="40% - Accent4 24" xfId="557" xr:uid="{00000000-0005-0000-0000-0000A7010000}"/>
    <cellStyle name="40% - Accent4 25" xfId="558" xr:uid="{00000000-0005-0000-0000-0000A8010000}"/>
    <cellStyle name="40% - Accent4 26" xfId="559" xr:uid="{00000000-0005-0000-0000-0000A9010000}"/>
    <cellStyle name="40% - Accent4 27" xfId="560" xr:uid="{00000000-0005-0000-0000-0000AA010000}"/>
    <cellStyle name="40% - Accent4 28" xfId="561" xr:uid="{00000000-0005-0000-0000-0000AB010000}"/>
    <cellStyle name="40% - Accent4 29" xfId="562" xr:uid="{00000000-0005-0000-0000-0000AC010000}"/>
    <cellStyle name="40% - Accent4 3" xfId="20" xr:uid="{00000000-0005-0000-0000-0000AD010000}"/>
    <cellStyle name="40% - Accent4 3 2" xfId="563" xr:uid="{00000000-0005-0000-0000-0000AE010000}"/>
    <cellStyle name="40% - Accent4 30" xfId="564" xr:uid="{00000000-0005-0000-0000-0000AF010000}"/>
    <cellStyle name="40% - Accent4 31" xfId="565" xr:uid="{00000000-0005-0000-0000-0000B0010000}"/>
    <cellStyle name="40% - Accent4 32" xfId="566" xr:uid="{00000000-0005-0000-0000-0000B1010000}"/>
    <cellStyle name="40% - Accent4 33" xfId="567" xr:uid="{00000000-0005-0000-0000-0000B2010000}"/>
    <cellStyle name="40% - Accent4 34" xfId="568" xr:uid="{00000000-0005-0000-0000-0000B3010000}"/>
    <cellStyle name="40% - Accent4 35" xfId="569" xr:uid="{00000000-0005-0000-0000-0000B4010000}"/>
    <cellStyle name="40% - Accent4 36" xfId="570" xr:uid="{00000000-0005-0000-0000-0000B5010000}"/>
    <cellStyle name="40% - Accent4 37" xfId="571" xr:uid="{00000000-0005-0000-0000-0000B6010000}"/>
    <cellStyle name="40% - Accent4 38" xfId="572" xr:uid="{00000000-0005-0000-0000-0000B7010000}"/>
    <cellStyle name="40% - Accent4 39" xfId="573" xr:uid="{00000000-0005-0000-0000-0000B8010000}"/>
    <cellStyle name="40% - Accent4 4" xfId="574" xr:uid="{00000000-0005-0000-0000-0000B9010000}"/>
    <cellStyle name="40% - Accent4 4 2" xfId="575" xr:uid="{00000000-0005-0000-0000-0000BA010000}"/>
    <cellStyle name="40% - Accent4 40" xfId="576" xr:uid="{00000000-0005-0000-0000-0000BB010000}"/>
    <cellStyle name="40% - Accent4 5" xfId="577" xr:uid="{00000000-0005-0000-0000-0000BC010000}"/>
    <cellStyle name="40% - Accent4 5 2" xfId="578" xr:uid="{00000000-0005-0000-0000-0000BD010000}"/>
    <cellStyle name="40% - Accent4 6" xfId="579" xr:uid="{00000000-0005-0000-0000-0000BE010000}"/>
    <cellStyle name="40% - Accent4 7" xfId="580" xr:uid="{00000000-0005-0000-0000-0000BF010000}"/>
    <cellStyle name="40% - Accent4 8" xfId="581" xr:uid="{00000000-0005-0000-0000-0000C0010000}"/>
    <cellStyle name="40% - Accent4 9" xfId="582" xr:uid="{00000000-0005-0000-0000-0000C1010000}"/>
    <cellStyle name="40% - Accent5 10" xfId="583" xr:uid="{00000000-0005-0000-0000-0000C2010000}"/>
    <cellStyle name="40% - Accent5 11" xfId="584" xr:uid="{00000000-0005-0000-0000-0000C3010000}"/>
    <cellStyle name="40% - Accent5 12" xfId="585" xr:uid="{00000000-0005-0000-0000-0000C4010000}"/>
    <cellStyle name="40% - Accent5 13" xfId="586" xr:uid="{00000000-0005-0000-0000-0000C5010000}"/>
    <cellStyle name="40% - Accent5 14" xfId="587" xr:uid="{00000000-0005-0000-0000-0000C6010000}"/>
    <cellStyle name="40% - Accent5 15" xfId="588" xr:uid="{00000000-0005-0000-0000-0000C7010000}"/>
    <cellStyle name="40% - Accent5 16" xfId="589" xr:uid="{00000000-0005-0000-0000-0000C8010000}"/>
    <cellStyle name="40% - Accent5 17" xfId="590" xr:uid="{00000000-0005-0000-0000-0000C9010000}"/>
    <cellStyle name="40% - Accent5 18" xfId="591" xr:uid="{00000000-0005-0000-0000-0000CA010000}"/>
    <cellStyle name="40% - Accent5 19" xfId="592" xr:uid="{00000000-0005-0000-0000-0000CB010000}"/>
    <cellStyle name="40% - Accent5 2" xfId="21" xr:uid="{00000000-0005-0000-0000-0000CC010000}"/>
    <cellStyle name="40% - Accent5 2 2" xfId="593" xr:uid="{00000000-0005-0000-0000-0000CD010000}"/>
    <cellStyle name="40% - Accent5 2 3" xfId="594" xr:uid="{00000000-0005-0000-0000-0000CE010000}"/>
    <cellStyle name="40% - Accent5 2 4" xfId="595" xr:uid="{00000000-0005-0000-0000-0000CF010000}"/>
    <cellStyle name="40% - Accent5 20" xfId="596" xr:uid="{00000000-0005-0000-0000-0000D0010000}"/>
    <cellStyle name="40% - Accent5 21" xfId="597" xr:uid="{00000000-0005-0000-0000-0000D1010000}"/>
    <cellStyle name="40% - Accent5 22" xfId="598" xr:uid="{00000000-0005-0000-0000-0000D2010000}"/>
    <cellStyle name="40% - Accent5 23" xfId="599" xr:uid="{00000000-0005-0000-0000-0000D3010000}"/>
    <cellStyle name="40% - Accent5 24" xfId="600" xr:uid="{00000000-0005-0000-0000-0000D4010000}"/>
    <cellStyle name="40% - Accent5 25" xfId="601" xr:uid="{00000000-0005-0000-0000-0000D5010000}"/>
    <cellStyle name="40% - Accent5 26" xfId="602" xr:uid="{00000000-0005-0000-0000-0000D6010000}"/>
    <cellStyle name="40% - Accent5 27" xfId="603" xr:uid="{00000000-0005-0000-0000-0000D7010000}"/>
    <cellStyle name="40% - Accent5 28" xfId="604" xr:uid="{00000000-0005-0000-0000-0000D8010000}"/>
    <cellStyle name="40% - Accent5 29" xfId="605" xr:uid="{00000000-0005-0000-0000-0000D9010000}"/>
    <cellStyle name="40% - Accent5 3" xfId="22" xr:uid="{00000000-0005-0000-0000-0000DA010000}"/>
    <cellStyle name="40% - Accent5 3 2" xfId="606" xr:uid="{00000000-0005-0000-0000-0000DB010000}"/>
    <cellStyle name="40% - Accent5 30" xfId="607" xr:uid="{00000000-0005-0000-0000-0000DC010000}"/>
    <cellStyle name="40% - Accent5 31" xfId="608" xr:uid="{00000000-0005-0000-0000-0000DD010000}"/>
    <cellStyle name="40% - Accent5 32" xfId="609" xr:uid="{00000000-0005-0000-0000-0000DE010000}"/>
    <cellStyle name="40% - Accent5 33" xfId="610" xr:uid="{00000000-0005-0000-0000-0000DF010000}"/>
    <cellStyle name="40% - Accent5 34" xfId="611" xr:uid="{00000000-0005-0000-0000-0000E0010000}"/>
    <cellStyle name="40% - Accent5 35" xfId="612" xr:uid="{00000000-0005-0000-0000-0000E1010000}"/>
    <cellStyle name="40% - Accent5 36" xfId="613" xr:uid="{00000000-0005-0000-0000-0000E2010000}"/>
    <cellStyle name="40% - Accent5 37" xfId="614" xr:uid="{00000000-0005-0000-0000-0000E3010000}"/>
    <cellStyle name="40% - Accent5 38" xfId="615" xr:uid="{00000000-0005-0000-0000-0000E4010000}"/>
    <cellStyle name="40% - Accent5 39" xfId="616" xr:uid="{00000000-0005-0000-0000-0000E5010000}"/>
    <cellStyle name="40% - Accent5 4" xfId="617" xr:uid="{00000000-0005-0000-0000-0000E6010000}"/>
    <cellStyle name="40% - Accent5 4 2" xfId="618" xr:uid="{00000000-0005-0000-0000-0000E7010000}"/>
    <cellStyle name="40% - Accent5 40" xfId="619" xr:uid="{00000000-0005-0000-0000-0000E8010000}"/>
    <cellStyle name="40% - Accent5 5" xfId="620" xr:uid="{00000000-0005-0000-0000-0000E9010000}"/>
    <cellStyle name="40% - Accent5 5 2" xfId="621" xr:uid="{00000000-0005-0000-0000-0000EA010000}"/>
    <cellStyle name="40% - Accent5 6" xfId="622" xr:uid="{00000000-0005-0000-0000-0000EB010000}"/>
    <cellStyle name="40% - Accent5 7" xfId="623" xr:uid="{00000000-0005-0000-0000-0000EC010000}"/>
    <cellStyle name="40% - Accent5 8" xfId="624" xr:uid="{00000000-0005-0000-0000-0000ED010000}"/>
    <cellStyle name="40% - Accent5 9" xfId="625" xr:uid="{00000000-0005-0000-0000-0000EE010000}"/>
    <cellStyle name="40% - Accent6 10" xfId="626" xr:uid="{00000000-0005-0000-0000-0000EF010000}"/>
    <cellStyle name="40% - Accent6 11" xfId="627" xr:uid="{00000000-0005-0000-0000-0000F0010000}"/>
    <cellStyle name="40% - Accent6 12" xfId="628" xr:uid="{00000000-0005-0000-0000-0000F1010000}"/>
    <cellStyle name="40% - Accent6 13" xfId="629" xr:uid="{00000000-0005-0000-0000-0000F2010000}"/>
    <cellStyle name="40% - Accent6 14" xfId="630" xr:uid="{00000000-0005-0000-0000-0000F3010000}"/>
    <cellStyle name="40% - Accent6 15" xfId="631" xr:uid="{00000000-0005-0000-0000-0000F4010000}"/>
    <cellStyle name="40% - Accent6 16" xfId="632" xr:uid="{00000000-0005-0000-0000-0000F5010000}"/>
    <cellStyle name="40% - Accent6 17" xfId="633" xr:uid="{00000000-0005-0000-0000-0000F6010000}"/>
    <cellStyle name="40% - Accent6 18" xfId="634" xr:uid="{00000000-0005-0000-0000-0000F7010000}"/>
    <cellStyle name="40% - Accent6 19" xfId="635" xr:uid="{00000000-0005-0000-0000-0000F8010000}"/>
    <cellStyle name="40% - Accent6 2" xfId="23" xr:uid="{00000000-0005-0000-0000-0000F9010000}"/>
    <cellStyle name="40% - Accent6 2 2" xfId="636" xr:uid="{00000000-0005-0000-0000-0000FA010000}"/>
    <cellStyle name="40% - Accent6 2 3" xfId="637" xr:uid="{00000000-0005-0000-0000-0000FB010000}"/>
    <cellStyle name="40% - Accent6 2 4" xfId="638" xr:uid="{00000000-0005-0000-0000-0000FC010000}"/>
    <cellStyle name="40% - Accent6 20" xfId="639" xr:uid="{00000000-0005-0000-0000-0000FD010000}"/>
    <cellStyle name="40% - Accent6 21" xfId="640" xr:uid="{00000000-0005-0000-0000-0000FE010000}"/>
    <cellStyle name="40% - Accent6 22" xfId="641" xr:uid="{00000000-0005-0000-0000-0000FF010000}"/>
    <cellStyle name="40% - Accent6 23" xfId="642" xr:uid="{00000000-0005-0000-0000-000000020000}"/>
    <cellStyle name="40% - Accent6 24" xfId="643" xr:uid="{00000000-0005-0000-0000-000001020000}"/>
    <cellStyle name="40% - Accent6 25" xfId="644" xr:uid="{00000000-0005-0000-0000-000002020000}"/>
    <cellStyle name="40% - Accent6 26" xfId="645" xr:uid="{00000000-0005-0000-0000-000003020000}"/>
    <cellStyle name="40% - Accent6 27" xfId="646" xr:uid="{00000000-0005-0000-0000-000004020000}"/>
    <cellStyle name="40% - Accent6 28" xfId="647" xr:uid="{00000000-0005-0000-0000-000005020000}"/>
    <cellStyle name="40% - Accent6 29" xfId="648" xr:uid="{00000000-0005-0000-0000-000006020000}"/>
    <cellStyle name="40% - Accent6 3" xfId="24" xr:uid="{00000000-0005-0000-0000-000007020000}"/>
    <cellStyle name="40% - Accent6 3 2" xfId="649" xr:uid="{00000000-0005-0000-0000-000008020000}"/>
    <cellStyle name="40% - Accent6 30" xfId="650" xr:uid="{00000000-0005-0000-0000-000009020000}"/>
    <cellStyle name="40% - Accent6 31" xfId="651" xr:uid="{00000000-0005-0000-0000-00000A020000}"/>
    <cellStyle name="40% - Accent6 32" xfId="652" xr:uid="{00000000-0005-0000-0000-00000B020000}"/>
    <cellStyle name="40% - Accent6 33" xfId="653" xr:uid="{00000000-0005-0000-0000-00000C020000}"/>
    <cellStyle name="40% - Accent6 34" xfId="654" xr:uid="{00000000-0005-0000-0000-00000D020000}"/>
    <cellStyle name="40% - Accent6 35" xfId="655" xr:uid="{00000000-0005-0000-0000-00000E020000}"/>
    <cellStyle name="40% - Accent6 36" xfId="656" xr:uid="{00000000-0005-0000-0000-00000F020000}"/>
    <cellStyle name="40% - Accent6 37" xfId="657" xr:uid="{00000000-0005-0000-0000-000010020000}"/>
    <cellStyle name="40% - Accent6 38" xfId="658" xr:uid="{00000000-0005-0000-0000-000011020000}"/>
    <cellStyle name="40% - Accent6 39" xfId="659" xr:uid="{00000000-0005-0000-0000-000012020000}"/>
    <cellStyle name="40% - Accent6 4" xfId="660" xr:uid="{00000000-0005-0000-0000-000013020000}"/>
    <cellStyle name="40% - Accent6 4 2" xfId="661" xr:uid="{00000000-0005-0000-0000-000014020000}"/>
    <cellStyle name="40% - Accent6 40" xfId="662" xr:uid="{00000000-0005-0000-0000-000015020000}"/>
    <cellStyle name="40% - Accent6 5" xfId="663" xr:uid="{00000000-0005-0000-0000-000016020000}"/>
    <cellStyle name="40% - Accent6 5 2" xfId="664" xr:uid="{00000000-0005-0000-0000-000017020000}"/>
    <cellStyle name="40% - Accent6 6" xfId="665" xr:uid="{00000000-0005-0000-0000-000018020000}"/>
    <cellStyle name="40% - Accent6 7" xfId="666" xr:uid="{00000000-0005-0000-0000-000019020000}"/>
    <cellStyle name="40% - Accent6 8" xfId="667" xr:uid="{00000000-0005-0000-0000-00001A020000}"/>
    <cellStyle name="40% - Accent6 9" xfId="668" xr:uid="{00000000-0005-0000-0000-00001B020000}"/>
    <cellStyle name="60% - Accent1 2" xfId="669" xr:uid="{00000000-0005-0000-0000-00001C020000}"/>
    <cellStyle name="60% - Accent1 3" xfId="670" xr:uid="{00000000-0005-0000-0000-00001D020000}"/>
    <cellStyle name="60% - Accent1 4" xfId="671" xr:uid="{00000000-0005-0000-0000-00001E020000}"/>
    <cellStyle name="60% - Accent1 5" xfId="672" xr:uid="{00000000-0005-0000-0000-00001F020000}"/>
    <cellStyle name="60% - Accent1 6" xfId="673" xr:uid="{00000000-0005-0000-0000-000020020000}"/>
    <cellStyle name="60% - Accent1 7" xfId="674" xr:uid="{00000000-0005-0000-0000-000021020000}"/>
    <cellStyle name="60% - Accent1 8" xfId="675" xr:uid="{00000000-0005-0000-0000-000022020000}"/>
    <cellStyle name="60% - Accent2 2" xfId="676" xr:uid="{00000000-0005-0000-0000-000023020000}"/>
    <cellStyle name="60% - Accent2 3" xfId="677" xr:uid="{00000000-0005-0000-0000-000024020000}"/>
    <cellStyle name="60% - Accent2 4" xfId="678" xr:uid="{00000000-0005-0000-0000-000025020000}"/>
    <cellStyle name="60% - Accent2 5" xfId="679" xr:uid="{00000000-0005-0000-0000-000026020000}"/>
    <cellStyle name="60% - Accent2 6" xfId="680" xr:uid="{00000000-0005-0000-0000-000027020000}"/>
    <cellStyle name="60% - Accent2 7" xfId="681" xr:uid="{00000000-0005-0000-0000-000028020000}"/>
    <cellStyle name="60% - Accent2 8" xfId="682" xr:uid="{00000000-0005-0000-0000-000029020000}"/>
    <cellStyle name="60% - Accent3 2" xfId="683" xr:uid="{00000000-0005-0000-0000-00002A020000}"/>
    <cellStyle name="60% - Accent3 3" xfId="684" xr:uid="{00000000-0005-0000-0000-00002B020000}"/>
    <cellStyle name="60% - Accent3 4" xfId="685" xr:uid="{00000000-0005-0000-0000-00002C020000}"/>
    <cellStyle name="60% - Accent3 5" xfId="686" xr:uid="{00000000-0005-0000-0000-00002D020000}"/>
    <cellStyle name="60% - Accent3 6" xfId="687" xr:uid="{00000000-0005-0000-0000-00002E020000}"/>
    <cellStyle name="60% - Accent3 7" xfId="688" xr:uid="{00000000-0005-0000-0000-00002F020000}"/>
    <cellStyle name="60% - Accent3 8" xfId="689" xr:uid="{00000000-0005-0000-0000-000030020000}"/>
    <cellStyle name="60% - Accent4 2" xfId="690" xr:uid="{00000000-0005-0000-0000-000031020000}"/>
    <cellStyle name="60% - Accent4 3" xfId="691" xr:uid="{00000000-0005-0000-0000-000032020000}"/>
    <cellStyle name="60% - Accent4 4" xfId="692" xr:uid="{00000000-0005-0000-0000-000033020000}"/>
    <cellStyle name="60% - Accent4 5" xfId="693" xr:uid="{00000000-0005-0000-0000-000034020000}"/>
    <cellStyle name="60% - Accent4 6" xfId="694" xr:uid="{00000000-0005-0000-0000-000035020000}"/>
    <cellStyle name="60% - Accent4 7" xfId="695" xr:uid="{00000000-0005-0000-0000-000036020000}"/>
    <cellStyle name="60% - Accent4 8" xfId="696" xr:uid="{00000000-0005-0000-0000-000037020000}"/>
    <cellStyle name="60% - Accent5 2" xfId="697" xr:uid="{00000000-0005-0000-0000-000038020000}"/>
    <cellStyle name="60% - Accent5 3" xfId="698" xr:uid="{00000000-0005-0000-0000-000039020000}"/>
    <cellStyle name="60% - Accent5 4" xfId="699" xr:uid="{00000000-0005-0000-0000-00003A020000}"/>
    <cellStyle name="60% - Accent5 5" xfId="700" xr:uid="{00000000-0005-0000-0000-00003B020000}"/>
    <cellStyle name="60% - Accent5 6" xfId="701" xr:uid="{00000000-0005-0000-0000-00003C020000}"/>
    <cellStyle name="60% - Accent5 7" xfId="702" xr:uid="{00000000-0005-0000-0000-00003D020000}"/>
    <cellStyle name="60% - Accent5 8" xfId="703" xr:uid="{00000000-0005-0000-0000-00003E020000}"/>
    <cellStyle name="60% - Accent6 2" xfId="704" xr:uid="{00000000-0005-0000-0000-00003F020000}"/>
    <cellStyle name="60% - Accent6 3" xfId="705" xr:uid="{00000000-0005-0000-0000-000040020000}"/>
    <cellStyle name="60% - Accent6 4" xfId="706" xr:uid="{00000000-0005-0000-0000-000041020000}"/>
    <cellStyle name="60% - Accent6 5" xfId="707" xr:uid="{00000000-0005-0000-0000-000042020000}"/>
    <cellStyle name="60% - Accent6 6" xfId="708" xr:uid="{00000000-0005-0000-0000-000043020000}"/>
    <cellStyle name="60% - Accent6 7" xfId="709" xr:uid="{00000000-0005-0000-0000-000044020000}"/>
    <cellStyle name="60% - Accent6 8" xfId="710" xr:uid="{00000000-0005-0000-0000-000045020000}"/>
    <cellStyle name="99%" xfId="711" xr:uid="{00000000-0005-0000-0000-000046020000}"/>
    <cellStyle name="99.00%" xfId="712" xr:uid="{00000000-0005-0000-0000-000047020000}"/>
    <cellStyle name="999,999" xfId="713" xr:uid="{00000000-0005-0000-0000-000048020000}"/>
    <cellStyle name="999.00" xfId="714" xr:uid="{00000000-0005-0000-0000-000049020000}"/>
    <cellStyle name="Accent1 2" xfId="715" xr:uid="{00000000-0005-0000-0000-00004A020000}"/>
    <cellStyle name="Accent1 3" xfId="716" xr:uid="{00000000-0005-0000-0000-00004B020000}"/>
    <cellStyle name="Accent1 4" xfId="717" xr:uid="{00000000-0005-0000-0000-00004C020000}"/>
    <cellStyle name="Accent1 5" xfId="718" xr:uid="{00000000-0005-0000-0000-00004D020000}"/>
    <cellStyle name="Accent1 6" xfId="719" xr:uid="{00000000-0005-0000-0000-00004E020000}"/>
    <cellStyle name="Accent1 7" xfId="720" xr:uid="{00000000-0005-0000-0000-00004F020000}"/>
    <cellStyle name="Accent1 8" xfId="721" xr:uid="{00000000-0005-0000-0000-000050020000}"/>
    <cellStyle name="Accent2 2" xfId="722" xr:uid="{00000000-0005-0000-0000-000051020000}"/>
    <cellStyle name="Accent2 3" xfId="723" xr:uid="{00000000-0005-0000-0000-000052020000}"/>
    <cellStyle name="Accent2 4" xfId="724" xr:uid="{00000000-0005-0000-0000-000053020000}"/>
    <cellStyle name="Accent2 5" xfId="725" xr:uid="{00000000-0005-0000-0000-000054020000}"/>
    <cellStyle name="Accent2 6" xfId="726" xr:uid="{00000000-0005-0000-0000-000055020000}"/>
    <cellStyle name="Accent2 7" xfId="727" xr:uid="{00000000-0005-0000-0000-000056020000}"/>
    <cellStyle name="Accent2 8" xfId="728" xr:uid="{00000000-0005-0000-0000-000057020000}"/>
    <cellStyle name="Accent3 2" xfId="729" xr:uid="{00000000-0005-0000-0000-000058020000}"/>
    <cellStyle name="Accent3 3" xfId="730" xr:uid="{00000000-0005-0000-0000-000059020000}"/>
    <cellStyle name="Accent3 4" xfId="731" xr:uid="{00000000-0005-0000-0000-00005A020000}"/>
    <cellStyle name="Accent3 5" xfId="732" xr:uid="{00000000-0005-0000-0000-00005B020000}"/>
    <cellStyle name="Accent3 6" xfId="733" xr:uid="{00000000-0005-0000-0000-00005C020000}"/>
    <cellStyle name="Accent3 7" xfId="734" xr:uid="{00000000-0005-0000-0000-00005D020000}"/>
    <cellStyle name="Accent3 8" xfId="735" xr:uid="{00000000-0005-0000-0000-00005E020000}"/>
    <cellStyle name="Accent4 2" xfId="736" xr:uid="{00000000-0005-0000-0000-00005F020000}"/>
    <cellStyle name="Accent4 3" xfId="737" xr:uid="{00000000-0005-0000-0000-000060020000}"/>
    <cellStyle name="Accent4 4" xfId="738" xr:uid="{00000000-0005-0000-0000-000061020000}"/>
    <cellStyle name="Accent4 5" xfId="739" xr:uid="{00000000-0005-0000-0000-000062020000}"/>
    <cellStyle name="Accent4 6" xfId="740" xr:uid="{00000000-0005-0000-0000-000063020000}"/>
    <cellStyle name="Accent4 7" xfId="741" xr:uid="{00000000-0005-0000-0000-000064020000}"/>
    <cellStyle name="Accent4 8" xfId="742" xr:uid="{00000000-0005-0000-0000-000065020000}"/>
    <cellStyle name="Accent5 2" xfId="743" xr:uid="{00000000-0005-0000-0000-000066020000}"/>
    <cellStyle name="Accent5 3" xfId="744" xr:uid="{00000000-0005-0000-0000-000067020000}"/>
    <cellStyle name="Accent5 4" xfId="745" xr:uid="{00000000-0005-0000-0000-000068020000}"/>
    <cellStyle name="Accent5 5" xfId="746" xr:uid="{00000000-0005-0000-0000-000069020000}"/>
    <cellStyle name="Accent5 6" xfId="747" xr:uid="{00000000-0005-0000-0000-00006A020000}"/>
    <cellStyle name="Accent5 7" xfId="748" xr:uid="{00000000-0005-0000-0000-00006B020000}"/>
    <cellStyle name="Accent5 8" xfId="749" xr:uid="{00000000-0005-0000-0000-00006C020000}"/>
    <cellStyle name="Accent6 2" xfId="750" xr:uid="{00000000-0005-0000-0000-00006D020000}"/>
    <cellStyle name="Accent6 3" xfId="751" xr:uid="{00000000-0005-0000-0000-00006E020000}"/>
    <cellStyle name="Accent6 4" xfId="752" xr:uid="{00000000-0005-0000-0000-00006F020000}"/>
    <cellStyle name="Accent6 5" xfId="753" xr:uid="{00000000-0005-0000-0000-000070020000}"/>
    <cellStyle name="Accent6 6" xfId="754" xr:uid="{00000000-0005-0000-0000-000071020000}"/>
    <cellStyle name="Accent6 7" xfId="755" xr:uid="{00000000-0005-0000-0000-000072020000}"/>
    <cellStyle name="Accent6 8" xfId="756" xr:uid="{00000000-0005-0000-0000-000073020000}"/>
    <cellStyle name="AComma[0]" xfId="757" xr:uid="{00000000-0005-0000-0000-000074020000}"/>
    <cellStyle name="AComma[1]" xfId="758" xr:uid="{00000000-0005-0000-0000-000075020000}"/>
    <cellStyle name="Bad 2" xfId="759" xr:uid="{00000000-0005-0000-0000-000076020000}"/>
    <cellStyle name="Bad 3" xfId="760" xr:uid="{00000000-0005-0000-0000-000077020000}"/>
    <cellStyle name="Bad 4" xfId="761" xr:uid="{00000000-0005-0000-0000-000078020000}"/>
    <cellStyle name="Bad 5" xfId="762" xr:uid="{00000000-0005-0000-0000-000079020000}"/>
    <cellStyle name="Bad 6" xfId="763" xr:uid="{00000000-0005-0000-0000-00007A020000}"/>
    <cellStyle name="Bad 7" xfId="764" xr:uid="{00000000-0005-0000-0000-00007B020000}"/>
    <cellStyle name="Bad 8" xfId="765" xr:uid="{00000000-0005-0000-0000-00007C020000}"/>
    <cellStyle name="Blue" xfId="766" xr:uid="{00000000-0005-0000-0000-00007D020000}"/>
    <cellStyle name="Calc Currency (0)" xfId="767" xr:uid="{00000000-0005-0000-0000-00007E020000}"/>
    <cellStyle name="Calc Currency (2)" xfId="768" xr:uid="{00000000-0005-0000-0000-00007F020000}"/>
    <cellStyle name="Calc Percent (0)" xfId="769" xr:uid="{00000000-0005-0000-0000-000080020000}"/>
    <cellStyle name="Calc Percent (1)" xfId="770" xr:uid="{00000000-0005-0000-0000-000081020000}"/>
    <cellStyle name="Calc Percent (2)" xfId="771" xr:uid="{00000000-0005-0000-0000-000082020000}"/>
    <cellStyle name="Calc Units (0)" xfId="772" xr:uid="{00000000-0005-0000-0000-000083020000}"/>
    <cellStyle name="Calc Units (1)" xfId="773" xr:uid="{00000000-0005-0000-0000-000084020000}"/>
    <cellStyle name="Calc Units (2)" xfId="774" xr:uid="{00000000-0005-0000-0000-000085020000}"/>
    <cellStyle name="Calculation 2" xfId="775" xr:uid="{00000000-0005-0000-0000-000086020000}"/>
    <cellStyle name="Calculation 3" xfId="776" xr:uid="{00000000-0005-0000-0000-000087020000}"/>
    <cellStyle name="Calculation 4" xfId="777" xr:uid="{00000000-0005-0000-0000-000088020000}"/>
    <cellStyle name="Calculation 5" xfId="778" xr:uid="{00000000-0005-0000-0000-000089020000}"/>
    <cellStyle name="Calculation 6" xfId="779" xr:uid="{00000000-0005-0000-0000-00008A020000}"/>
    <cellStyle name="Calculation 7" xfId="780" xr:uid="{00000000-0005-0000-0000-00008B020000}"/>
    <cellStyle name="Calculation 8" xfId="781" xr:uid="{00000000-0005-0000-0000-00008C020000}"/>
    <cellStyle name="Check Cell 2" xfId="782" xr:uid="{00000000-0005-0000-0000-00008D020000}"/>
    <cellStyle name="Check Cell 3" xfId="783" xr:uid="{00000000-0005-0000-0000-00008E020000}"/>
    <cellStyle name="Check Cell 4" xfId="784" xr:uid="{00000000-0005-0000-0000-00008F020000}"/>
    <cellStyle name="Check Cell 5" xfId="785" xr:uid="{00000000-0005-0000-0000-000090020000}"/>
    <cellStyle name="Check Cell 6" xfId="786" xr:uid="{00000000-0005-0000-0000-000091020000}"/>
    <cellStyle name="Check Cell 7" xfId="787" xr:uid="{00000000-0005-0000-0000-000092020000}"/>
    <cellStyle name="Check Cell 8" xfId="788" xr:uid="{00000000-0005-0000-0000-000093020000}"/>
    <cellStyle name="Comma" xfId="1201" builtinId="3"/>
    <cellStyle name="Comma  - Style1" xfId="789" xr:uid="{00000000-0005-0000-0000-000095020000}"/>
    <cellStyle name="Comma  - Style2" xfId="790" xr:uid="{00000000-0005-0000-0000-000096020000}"/>
    <cellStyle name="Comma  - Style3" xfId="791" xr:uid="{00000000-0005-0000-0000-000097020000}"/>
    <cellStyle name="Comma  - Style4" xfId="792" xr:uid="{00000000-0005-0000-0000-000098020000}"/>
    <cellStyle name="Comma  - Style5" xfId="793" xr:uid="{00000000-0005-0000-0000-000099020000}"/>
    <cellStyle name="Comma  - Style6" xfId="794" xr:uid="{00000000-0005-0000-0000-00009A020000}"/>
    <cellStyle name="Comma  - Style7" xfId="795" xr:uid="{00000000-0005-0000-0000-00009B020000}"/>
    <cellStyle name="Comma  - Style8" xfId="796" xr:uid="{00000000-0005-0000-0000-00009C020000}"/>
    <cellStyle name="Comma [00]" xfId="797" xr:uid="{00000000-0005-0000-0000-00009D020000}"/>
    <cellStyle name="Comma [1]" xfId="798" xr:uid="{00000000-0005-0000-0000-00009E020000}"/>
    <cellStyle name="Comma 10" xfId="799" xr:uid="{00000000-0005-0000-0000-00009F020000}"/>
    <cellStyle name="Comma 11" xfId="800" xr:uid="{00000000-0005-0000-0000-0000A0020000}"/>
    <cellStyle name="Comma 12" xfId="801" xr:uid="{00000000-0005-0000-0000-0000A1020000}"/>
    <cellStyle name="Comma 13" xfId="802" xr:uid="{00000000-0005-0000-0000-0000A2020000}"/>
    <cellStyle name="Comma 14" xfId="803" xr:uid="{00000000-0005-0000-0000-0000A3020000}"/>
    <cellStyle name="Comma 15" xfId="804" xr:uid="{00000000-0005-0000-0000-0000A4020000}"/>
    <cellStyle name="Comma 16" xfId="805" xr:uid="{00000000-0005-0000-0000-0000A5020000}"/>
    <cellStyle name="Comma 17" xfId="806" xr:uid="{00000000-0005-0000-0000-0000A6020000}"/>
    <cellStyle name="Comma 18" xfId="807" xr:uid="{00000000-0005-0000-0000-0000A7020000}"/>
    <cellStyle name="Comma 18 2" xfId="808" xr:uid="{00000000-0005-0000-0000-0000A8020000}"/>
    <cellStyle name="Comma 19" xfId="809" xr:uid="{00000000-0005-0000-0000-0000A9020000}"/>
    <cellStyle name="Comma 2" xfId="25" xr:uid="{00000000-0005-0000-0000-0000AA020000}"/>
    <cellStyle name="Comma 2 10" xfId="810" xr:uid="{00000000-0005-0000-0000-0000AB020000}"/>
    <cellStyle name="Comma 2 11" xfId="811" xr:uid="{00000000-0005-0000-0000-0000AC020000}"/>
    <cellStyle name="Comma 2 12" xfId="812" xr:uid="{00000000-0005-0000-0000-0000AD020000}"/>
    <cellStyle name="Comma 2 2" xfId="26" xr:uid="{00000000-0005-0000-0000-0000AE020000}"/>
    <cellStyle name="Comma 2 2 2" xfId="813" xr:uid="{00000000-0005-0000-0000-0000AF020000}"/>
    <cellStyle name="Comma 2 2 2 10" xfId="814" xr:uid="{00000000-0005-0000-0000-0000B0020000}"/>
    <cellStyle name="Comma 2 2 2 2" xfId="815" xr:uid="{00000000-0005-0000-0000-0000B1020000}"/>
    <cellStyle name="Comma 2 2 2 2 2" xfId="816" xr:uid="{00000000-0005-0000-0000-0000B2020000}"/>
    <cellStyle name="Comma 2 2 2 3" xfId="817" xr:uid="{00000000-0005-0000-0000-0000B3020000}"/>
    <cellStyle name="Comma 2 2 2 4" xfId="818" xr:uid="{00000000-0005-0000-0000-0000B4020000}"/>
    <cellStyle name="Comma 2 2 2 5" xfId="819" xr:uid="{00000000-0005-0000-0000-0000B5020000}"/>
    <cellStyle name="Comma 2 2 2 6" xfId="820" xr:uid="{00000000-0005-0000-0000-0000B6020000}"/>
    <cellStyle name="Comma 2 2 2 7" xfId="821" xr:uid="{00000000-0005-0000-0000-0000B7020000}"/>
    <cellStyle name="Comma 2 2 2 8" xfId="822" xr:uid="{00000000-0005-0000-0000-0000B8020000}"/>
    <cellStyle name="Comma 2 2 2 9" xfId="823" xr:uid="{00000000-0005-0000-0000-0000B9020000}"/>
    <cellStyle name="Comma 2 3" xfId="824" xr:uid="{00000000-0005-0000-0000-0000BA020000}"/>
    <cellStyle name="Comma 2 4" xfId="825" xr:uid="{00000000-0005-0000-0000-0000BB020000}"/>
    <cellStyle name="Comma 2 5" xfId="826" xr:uid="{00000000-0005-0000-0000-0000BC020000}"/>
    <cellStyle name="Comma 2 6" xfId="827" xr:uid="{00000000-0005-0000-0000-0000BD020000}"/>
    <cellStyle name="Comma 2 7" xfId="828" xr:uid="{00000000-0005-0000-0000-0000BE020000}"/>
    <cellStyle name="Comma 2 8" xfId="829" xr:uid="{00000000-0005-0000-0000-0000BF020000}"/>
    <cellStyle name="Comma 2 9" xfId="830" xr:uid="{00000000-0005-0000-0000-0000C0020000}"/>
    <cellStyle name="Comma 20" xfId="831" xr:uid="{00000000-0005-0000-0000-0000C1020000}"/>
    <cellStyle name="Comma 20 2" xfId="832" xr:uid="{00000000-0005-0000-0000-0000C2020000}"/>
    <cellStyle name="Comma 21" xfId="833" xr:uid="{00000000-0005-0000-0000-0000C3020000}"/>
    <cellStyle name="Comma 22" xfId="1202" xr:uid="{00000000-0005-0000-0000-0000C4020000}"/>
    <cellStyle name="Comma 3" xfId="27" xr:uid="{00000000-0005-0000-0000-0000C5020000}"/>
    <cellStyle name="Comma 3 2" xfId="28" xr:uid="{00000000-0005-0000-0000-0000C6020000}"/>
    <cellStyle name="Comma 4" xfId="29" xr:uid="{00000000-0005-0000-0000-0000C7020000}"/>
    <cellStyle name="Comma 4 10" xfId="834" xr:uid="{00000000-0005-0000-0000-0000C8020000}"/>
    <cellStyle name="Comma 4 2" xfId="835" xr:uid="{00000000-0005-0000-0000-0000C9020000}"/>
    <cellStyle name="Comma 4 3" xfId="836" xr:uid="{00000000-0005-0000-0000-0000CA020000}"/>
    <cellStyle name="Comma 4 4" xfId="837" xr:uid="{00000000-0005-0000-0000-0000CB020000}"/>
    <cellStyle name="Comma 4 5" xfId="838" xr:uid="{00000000-0005-0000-0000-0000CC020000}"/>
    <cellStyle name="Comma 4 6" xfId="839" xr:uid="{00000000-0005-0000-0000-0000CD020000}"/>
    <cellStyle name="Comma 4 7" xfId="840" xr:uid="{00000000-0005-0000-0000-0000CE020000}"/>
    <cellStyle name="Comma 4 8" xfId="841" xr:uid="{00000000-0005-0000-0000-0000CF020000}"/>
    <cellStyle name="Comma 4 9" xfId="842" xr:uid="{00000000-0005-0000-0000-0000D0020000}"/>
    <cellStyle name="Comma 5" xfId="843" xr:uid="{00000000-0005-0000-0000-0000D1020000}"/>
    <cellStyle name="Comma 5 2" xfId="844" xr:uid="{00000000-0005-0000-0000-0000D2020000}"/>
    <cellStyle name="Comma 5 3" xfId="845" xr:uid="{00000000-0005-0000-0000-0000D3020000}"/>
    <cellStyle name="Comma 5 4" xfId="846" xr:uid="{00000000-0005-0000-0000-0000D4020000}"/>
    <cellStyle name="Comma 5 5" xfId="847" xr:uid="{00000000-0005-0000-0000-0000D5020000}"/>
    <cellStyle name="Comma 5 6" xfId="848" xr:uid="{00000000-0005-0000-0000-0000D6020000}"/>
    <cellStyle name="Comma 5 7" xfId="849" xr:uid="{00000000-0005-0000-0000-0000D7020000}"/>
    <cellStyle name="Comma 5 8" xfId="850" xr:uid="{00000000-0005-0000-0000-0000D8020000}"/>
    <cellStyle name="Comma 5 9" xfId="851" xr:uid="{00000000-0005-0000-0000-0000D9020000}"/>
    <cellStyle name="Comma 6" xfId="852" xr:uid="{00000000-0005-0000-0000-0000DA020000}"/>
    <cellStyle name="Comma 7" xfId="853" xr:uid="{00000000-0005-0000-0000-0000DB020000}"/>
    <cellStyle name="Comma 7 2" xfId="854" xr:uid="{00000000-0005-0000-0000-0000DC020000}"/>
    <cellStyle name="Comma 8" xfId="855" xr:uid="{00000000-0005-0000-0000-0000DD020000}"/>
    <cellStyle name="Comma 9" xfId="856" xr:uid="{00000000-0005-0000-0000-0000DE020000}"/>
    <cellStyle name="Comma0 - Style1" xfId="857" xr:uid="{00000000-0005-0000-0000-0000DF020000}"/>
    <cellStyle name="Comma0 - Style1 2" xfId="858" xr:uid="{00000000-0005-0000-0000-0000E0020000}"/>
    <cellStyle name="Comma0 - Style2" xfId="859" xr:uid="{00000000-0005-0000-0000-0000E1020000}"/>
    <cellStyle name="Comma0 - Style2 2" xfId="860" xr:uid="{00000000-0005-0000-0000-0000E2020000}"/>
    <cellStyle name="Comma1 - Style1" xfId="861" xr:uid="{00000000-0005-0000-0000-0000E3020000}"/>
    <cellStyle name="Comma1 - Style1 2" xfId="862" xr:uid="{00000000-0005-0000-0000-0000E4020000}"/>
    <cellStyle name="Comma1 - Style2" xfId="863" xr:uid="{00000000-0005-0000-0000-0000E5020000}"/>
    <cellStyle name="Comma1 - Style2 2" xfId="864" xr:uid="{00000000-0005-0000-0000-0000E6020000}"/>
    <cellStyle name="Currency [00]" xfId="865" xr:uid="{00000000-0005-0000-0000-0000E7020000}"/>
    <cellStyle name="Currency 10" xfId="30" xr:uid="{00000000-0005-0000-0000-0000E8020000}"/>
    <cellStyle name="Currency 10 2" xfId="866" xr:uid="{00000000-0005-0000-0000-0000E9020000}"/>
    <cellStyle name="Currency 11" xfId="31" xr:uid="{00000000-0005-0000-0000-0000EA020000}"/>
    <cellStyle name="Currency 12" xfId="867" xr:uid="{00000000-0005-0000-0000-0000EB020000}"/>
    <cellStyle name="Currency 2" xfId="32" xr:uid="{00000000-0005-0000-0000-0000EC020000}"/>
    <cellStyle name="Currency 2 2" xfId="33" xr:uid="{00000000-0005-0000-0000-0000ED020000}"/>
    <cellStyle name="Currency 2 2 2" xfId="34" xr:uid="{00000000-0005-0000-0000-0000EE020000}"/>
    <cellStyle name="Currency 2 3" xfId="35" xr:uid="{00000000-0005-0000-0000-0000EF020000}"/>
    <cellStyle name="Currency 2 3 2" xfId="36" xr:uid="{00000000-0005-0000-0000-0000F0020000}"/>
    <cellStyle name="Currency 2 4" xfId="37" xr:uid="{00000000-0005-0000-0000-0000F1020000}"/>
    <cellStyle name="Currency 3" xfId="38" xr:uid="{00000000-0005-0000-0000-0000F2020000}"/>
    <cellStyle name="Currency 3 2" xfId="39" xr:uid="{00000000-0005-0000-0000-0000F3020000}"/>
    <cellStyle name="Currency 4" xfId="40" xr:uid="{00000000-0005-0000-0000-0000F4020000}"/>
    <cellStyle name="Currency 5" xfId="41" xr:uid="{00000000-0005-0000-0000-0000F5020000}"/>
    <cellStyle name="Currency 5 2" xfId="42" xr:uid="{00000000-0005-0000-0000-0000F6020000}"/>
    <cellStyle name="Currency 6" xfId="43" xr:uid="{00000000-0005-0000-0000-0000F7020000}"/>
    <cellStyle name="Currency 7" xfId="44" xr:uid="{00000000-0005-0000-0000-0000F8020000}"/>
    <cellStyle name="Currency 8" xfId="45" xr:uid="{00000000-0005-0000-0000-0000F9020000}"/>
    <cellStyle name="Currency 8 2" xfId="46" xr:uid="{00000000-0005-0000-0000-0000FA020000}"/>
    <cellStyle name="Currency 9" xfId="47" xr:uid="{00000000-0005-0000-0000-0000FB020000}"/>
    <cellStyle name="Currency 9 2" xfId="48" xr:uid="{00000000-0005-0000-0000-0000FC020000}"/>
    <cellStyle name="Date Short" xfId="868" xr:uid="{00000000-0005-0000-0000-0000FD020000}"/>
    <cellStyle name="Dezimal [0]_Compiling Utility Macros" xfId="869" xr:uid="{00000000-0005-0000-0000-0000FE020000}"/>
    <cellStyle name="Dezimal_Compiling Utility Macros" xfId="870" xr:uid="{00000000-0005-0000-0000-0000FF020000}"/>
    <cellStyle name="Enter Currency (0)" xfId="871" xr:uid="{00000000-0005-0000-0000-000000030000}"/>
    <cellStyle name="Enter Currency (2)" xfId="872" xr:uid="{00000000-0005-0000-0000-000001030000}"/>
    <cellStyle name="Enter Units (0)" xfId="873" xr:uid="{00000000-0005-0000-0000-000002030000}"/>
    <cellStyle name="Enter Units (1)" xfId="874" xr:uid="{00000000-0005-0000-0000-000003030000}"/>
    <cellStyle name="Enter Units (2)" xfId="875" xr:uid="{00000000-0005-0000-0000-000004030000}"/>
    <cellStyle name="Explanatory Text 2" xfId="876" xr:uid="{00000000-0005-0000-0000-000005030000}"/>
    <cellStyle name="Explanatory Text 3" xfId="877" xr:uid="{00000000-0005-0000-0000-000006030000}"/>
    <cellStyle name="Explanatory Text 4" xfId="878" xr:uid="{00000000-0005-0000-0000-000007030000}"/>
    <cellStyle name="Explanatory Text 5" xfId="879" xr:uid="{00000000-0005-0000-0000-000008030000}"/>
    <cellStyle name="Explanatory Text 6" xfId="880" xr:uid="{00000000-0005-0000-0000-000009030000}"/>
    <cellStyle name="Explanatory Text 7" xfId="881" xr:uid="{00000000-0005-0000-0000-00000A030000}"/>
    <cellStyle name="Explanatory Text 8" xfId="882" xr:uid="{00000000-0005-0000-0000-00000B030000}"/>
    <cellStyle name="Fixed3 - Style3" xfId="883" xr:uid="{00000000-0005-0000-0000-00000C030000}"/>
    <cellStyle name="Fixed3 - Style3 2" xfId="884" xr:uid="{00000000-0005-0000-0000-00000D030000}"/>
    <cellStyle name="Good 2" xfId="885" xr:uid="{00000000-0005-0000-0000-00000E030000}"/>
    <cellStyle name="Good 3" xfId="886" xr:uid="{00000000-0005-0000-0000-00000F030000}"/>
    <cellStyle name="Good 4" xfId="887" xr:uid="{00000000-0005-0000-0000-000010030000}"/>
    <cellStyle name="Good 5" xfId="888" xr:uid="{00000000-0005-0000-0000-000011030000}"/>
    <cellStyle name="Good 6" xfId="889" xr:uid="{00000000-0005-0000-0000-000012030000}"/>
    <cellStyle name="Good 7" xfId="890" xr:uid="{00000000-0005-0000-0000-000013030000}"/>
    <cellStyle name="Good 8" xfId="891" xr:uid="{00000000-0005-0000-0000-000014030000}"/>
    <cellStyle name="Grey" xfId="892" xr:uid="{00000000-0005-0000-0000-000015030000}"/>
    <cellStyle name="Header1" xfId="893" xr:uid="{00000000-0005-0000-0000-000016030000}"/>
    <cellStyle name="Header1 2" xfId="894" xr:uid="{00000000-0005-0000-0000-000017030000}"/>
    <cellStyle name="Header2" xfId="895" xr:uid="{00000000-0005-0000-0000-000018030000}"/>
    <cellStyle name="Header2 10" xfId="896" xr:uid="{00000000-0005-0000-0000-000019030000}"/>
    <cellStyle name="Header2 2" xfId="897" xr:uid="{00000000-0005-0000-0000-00001A030000}"/>
    <cellStyle name="Header2 2 2" xfId="898" xr:uid="{00000000-0005-0000-0000-00001B030000}"/>
    <cellStyle name="Header2 2 3" xfId="899" xr:uid="{00000000-0005-0000-0000-00001C030000}"/>
    <cellStyle name="Header2 2 4" xfId="900" xr:uid="{00000000-0005-0000-0000-00001D030000}"/>
    <cellStyle name="Header2 2 5" xfId="901" xr:uid="{00000000-0005-0000-0000-00001E030000}"/>
    <cellStyle name="Header2 2 6" xfId="902" xr:uid="{00000000-0005-0000-0000-00001F030000}"/>
    <cellStyle name="Header2 2 7" xfId="903" xr:uid="{00000000-0005-0000-0000-000020030000}"/>
    <cellStyle name="Header2 2 8" xfId="904" xr:uid="{00000000-0005-0000-0000-000021030000}"/>
    <cellStyle name="Header2 2 9" xfId="905" xr:uid="{00000000-0005-0000-0000-000022030000}"/>
    <cellStyle name="Header2 3" xfId="906" xr:uid="{00000000-0005-0000-0000-000023030000}"/>
    <cellStyle name="Header2 4" xfId="907" xr:uid="{00000000-0005-0000-0000-000024030000}"/>
    <cellStyle name="Header2 5" xfId="908" xr:uid="{00000000-0005-0000-0000-000025030000}"/>
    <cellStyle name="Header2 6" xfId="909" xr:uid="{00000000-0005-0000-0000-000026030000}"/>
    <cellStyle name="Header2 7" xfId="910" xr:uid="{00000000-0005-0000-0000-000027030000}"/>
    <cellStyle name="Header2 8" xfId="911" xr:uid="{00000000-0005-0000-0000-000028030000}"/>
    <cellStyle name="Header2 9" xfId="912" xr:uid="{00000000-0005-0000-0000-000029030000}"/>
    <cellStyle name="Heading 1 2" xfId="49" xr:uid="{00000000-0005-0000-0000-00002A030000}"/>
    <cellStyle name="Heading 1 3" xfId="913" xr:uid="{00000000-0005-0000-0000-00002B030000}"/>
    <cellStyle name="Heading 1 4" xfId="914" xr:uid="{00000000-0005-0000-0000-00002C030000}"/>
    <cellStyle name="Heading 1 5" xfId="915" xr:uid="{00000000-0005-0000-0000-00002D030000}"/>
    <cellStyle name="Heading 1 6" xfId="916" xr:uid="{00000000-0005-0000-0000-00002E030000}"/>
    <cellStyle name="Heading 1 7" xfId="917" xr:uid="{00000000-0005-0000-0000-00002F030000}"/>
    <cellStyle name="Heading 1 8" xfId="918" xr:uid="{00000000-0005-0000-0000-000030030000}"/>
    <cellStyle name="Heading 2 2" xfId="50" xr:uid="{00000000-0005-0000-0000-000031030000}"/>
    <cellStyle name="Heading 2 3" xfId="919" xr:uid="{00000000-0005-0000-0000-000032030000}"/>
    <cellStyle name="Heading 2 4" xfId="920" xr:uid="{00000000-0005-0000-0000-000033030000}"/>
    <cellStyle name="Heading 2 5" xfId="921" xr:uid="{00000000-0005-0000-0000-000034030000}"/>
    <cellStyle name="Heading 2 6" xfId="922" xr:uid="{00000000-0005-0000-0000-000035030000}"/>
    <cellStyle name="Heading 2 7" xfId="923" xr:uid="{00000000-0005-0000-0000-000036030000}"/>
    <cellStyle name="Heading 2 8" xfId="924" xr:uid="{00000000-0005-0000-0000-000037030000}"/>
    <cellStyle name="Heading 3 2" xfId="51" xr:uid="{00000000-0005-0000-0000-000038030000}"/>
    <cellStyle name="Heading 3 3" xfId="925" xr:uid="{00000000-0005-0000-0000-000039030000}"/>
    <cellStyle name="Heading 3 4" xfId="926" xr:uid="{00000000-0005-0000-0000-00003A030000}"/>
    <cellStyle name="Heading 3 5" xfId="927" xr:uid="{00000000-0005-0000-0000-00003B030000}"/>
    <cellStyle name="Heading 3 6" xfId="928" xr:uid="{00000000-0005-0000-0000-00003C030000}"/>
    <cellStyle name="Heading 3 7" xfId="929" xr:uid="{00000000-0005-0000-0000-00003D030000}"/>
    <cellStyle name="Heading 3 8" xfId="930" xr:uid="{00000000-0005-0000-0000-00003E030000}"/>
    <cellStyle name="Heading 4 2" xfId="52" xr:uid="{00000000-0005-0000-0000-00003F030000}"/>
    <cellStyle name="Heading 4 3" xfId="931" xr:uid="{00000000-0005-0000-0000-000040030000}"/>
    <cellStyle name="Heading 4 4" xfId="932" xr:uid="{00000000-0005-0000-0000-000041030000}"/>
    <cellStyle name="Heading 4 5" xfId="933" xr:uid="{00000000-0005-0000-0000-000042030000}"/>
    <cellStyle name="Heading 4 6" xfId="934" xr:uid="{00000000-0005-0000-0000-000043030000}"/>
    <cellStyle name="Heading 4 7" xfId="935" xr:uid="{00000000-0005-0000-0000-000044030000}"/>
    <cellStyle name="Heading 4 8" xfId="936" xr:uid="{00000000-0005-0000-0000-000045030000}"/>
    <cellStyle name="Hyperlink" xfId="1203" builtinId="8"/>
    <cellStyle name="Hyperlink 2" xfId="53" xr:uid="{00000000-0005-0000-0000-000047030000}"/>
    <cellStyle name="Input [B]" xfId="937" xr:uid="{00000000-0005-0000-0000-000048030000}"/>
    <cellStyle name="Input [yellow]" xfId="938" xr:uid="{00000000-0005-0000-0000-000049030000}"/>
    <cellStyle name="Input 2" xfId="939" xr:uid="{00000000-0005-0000-0000-00004A030000}"/>
    <cellStyle name="Input 3" xfId="940" xr:uid="{00000000-0005-0000-0000-00004B030000}"/>
    <cellStyle name="Input 4" xfId="941" xr:uid="{00000000-0005-0000-0000-00004C030000}"/>
    <cellStyle name="Input 5" xfId="942" xr:uid="{00000000-0005-0000-0000-00004D030000}"/>
    <cellStyle name="Input 6" xfId="943" xr:uid="{00000000-0005-0000-0000-00004E030000}"/>
    <cellStyle name="Input 7" xfId="944" xr:uid="{00000000-0005-0000-0000-00004F030000}"/>
    <cellStyle name="Input 8" xfId="945" xr:uid="{00000000-0005-0000-0000-000050030000}"/>
    <cellStyle name="Link Currency (0)" xfId="946" xr:uid="{00000000-0005-0000-0000-000051030000}"/>
    <cellStyle name="Link Currency (2)" xfId="947" xr:uid="{00000000-0005-0000-0000-000052030000}"/>
    <cellStyle name="Link Units (0)" xfId="948" xr:uid="{00000000-0005-0000-0000-000053030000}"/>
    <cellStyle name="Link Units (1)" xfId="949" xr:uid="{00000000-0005-0000-0000-000054030000}"/>
    <cellStyle name="Link Units (2)" xfId="950" xr:uid="{00000000-0005-0000-0000-000055030000}"/>
    <cellStyle name="Linked Cell 2" xfId="951" xr:uid="{00000000-0005-0000-0000-000056030000}"/>
    <cellStyle name="Linked Cell 3" xfId="952" xr:uid="{00000000-0005-0000-0000-000057030000}"/>
    <cellStyle name="Linked Cell 4" xfId="953" xr:uid="{00000000-0005-0000-0000-000058030000}"/>
    <cellStyle name="Linked Cell 5" xfId="954" xr:uid="{00000000-0005-0000-0000-000059030000}"/>
    <cellStyle name="Linked Cell 6" xfId="955" xr:uid="{00000000-0005-0000-0000-00005A030000}"/>
    <cellStyle name="Linked Cell 7" xfId="956" xr:uid="{00000000-0005-0000-0000-00005B030000}"/>
    <cellStyle name="Linked Cell 8" xfId="957" xr:uid="{00000000-0005-0000-0000-00005C030000}"/>
    <cellStyle name="Neutral 2" xfId="958" xr:uid="{00000000-0005-0000-0000-00005D030000}"/>
    <cellStyle name="Neutral 3" xfId="959" xr:uid="{00000000-0005-0000-0000-00005E030000}"/>
    <cellStyle name="Neutral 4" xfId="960" xr:uid="{00000000-0005-0000-0000-00005F030000}"/>
    <cellStyle name="Neutral 5" xfId="961" xr:uid="{00000000-0005-0000-0000-000060030000}"/>
    <cellStyle name="Neutral 6" xfId="962" xr:uid="{00000000-0005-0000-0000-000061030000}"/>
    <cellStyle name="Neutral 7" xfId="963" xr:uid="{00000000-0005-0000-0000-000062030000}"/>
    <cellStyle name="Neutral 8" xfId="964" xr:uid="{00000000-0005-0000-0000-000063030000}"/>
    <cellStyle name="Normal" xfId="0" builtinId="0"/>
    <cellStyle name="Normal - Style1" xfId="965" xr:uid="{00000000-0005-0000-0000-000065030000}"/>
    <cellStyle name="Normal 10" xfId="54" xr:uid="{00000000-0005-0000-0000-000066030000}"/>
    <cellStyle name="Normal 10 2" xfId="55" xr:uid="{00000000-0005-0000-0000-000067030000}"/>
    <cellStyle name="Normal 11" xfId="56" xr:uid="{00000000-0005-0000-0000-000068030000}"/>
    <cellStyle name="Normal 11 2" xfId="57" xr:uid="{00000000-0005-0000-0000-000069030000}"/>
    <cellStyle name="Normal 12" xfId="58" xr:uid="{00000000-0005-0000-0000-00006A030000}"/>
    <cellStyle name="Normal 12 2" xfId="59" xr:uid="{00000000-0005-0000-0000-00006B030000}"/>
    <cellStyle name="Normal 13" xfId="60" xr:uid="{00000000-0005-0000-0000-00006C030000}"/>
    <cellStyle name="Normal 13 2" xfId="61" xr:uid="{00000000-0005-0000-0000-00006D030000}"/>
    <cellStyle name="Normal 14" xfId="62" xr:uid="{00000000-0005-0000-0000-00006E030000}"/>
    <cellStyle name="Normal 14 2" xfId="63" xr:uid="{00000000-0005-0000-0000-00006F030000}"/>
    <cellStyle name="Normal 15" xfId="64" xr:uid="{00000000-0005-0000-0000-000070030000}"/>
    <cellStyle name="Normal 15 2" xfId="65" xr:uid="{00000000-0005-0000-0000-000071030000}"/>
    <cellStyle name="Normal 16" xfId="66" xr:uid="{00000000-0005-0000-0000-000072030000}"/>
    <cellStyle name="Normal 16 2" xfId="67" xr:uid="{00000000-0005-0000-0000-000073030000}"/>
    <cellStyle name="Normal 17" xfId="68" xr:uid="{00000000-0005-0000-0000-000074030000}"/>
    <cellStyle name="Normal 17 2" xfId="69" xr:uid="{00000000-0005-0000-0000-000075030000}"/>
    <cellStyle name="Normal 18" xfId="70" xr:uid="{00000000-0005-0000-0000-000076030000}"/>
    <cellStyle name="Normal 18 2" xfId="71" xr:uid="{00000000-0005-0000-0000-000077030000}"/>
    <cellStyle name="Normal 19" xfId="72" xr:uid="{00000000-0005-0000-0000-000078030000}"/>
    <cellStyle name="Normal 19 2" xfId="73" xr:uid="{00000000-0005-0000-0000-000079030000}"/>
    <cellStyle name="Normal 2" xfId="74" xr:uid="{00000000-0005-0000-0000-00007A030000}"/>
    <cellStyle name="Normal 2 10" xfId="75" xr:uid="{00000000-0005-0000-0000-00007B030000}"/>
    <cellStyle name="Normal 2 11" xfId="966" xr:uid="{00000000-0005-0000-0000-00007C030000}"/>
    <cellStyle name="Normal 2 12" xfId="967" xr:uid="{00000000-0005-0000-0000-00007D030000}"/>
    <cellStyle name="Normal 2 13" xfId="968" xr:uid="{00000000-0005-0000-0000-00007E030000}"/>
    <cellStyle name="Normal 2 14" xfId="969" xr:uid="{00000000-0005-0000-0000-00007F030000}"/>
    <cellStyle name="Normal 2 15" xfId="970" xr:uid="{00000000-0005-0000-0000-000080030000}"/>
    <cellStyle name="Normal 2 16" xfId="971" xr:uid="{00000000-0005-0000-0000-000081030000}"/>
    <cellStyle name="Normal 2 16 2" xfId="972" xr:uid="{00000000-0005-0000-0000-000082030000}"/>
    <cellStyle name="Normal 2 17" xfId="973" xr:uid="{00000000-0005-0000-0000-000083030000}"/>
    <cellStyle name="Normal 2 18" xfId="974" xr:uid="{00000000-0005-0000-0000-000084030000}"/>
    <cellStyle name="Normal 2 2" xfId="76" xr:uid="{00000000-0005-0000-0000-000085030000}"/>
    <cellStyle name="Normal 2 2 10" xfId="975" xr:uid="{00000000-0005-0000-0000-000086030000}"/>
    <cellStyle name="Normal 2 2 11" xfId="976" xr:uid="{00000000-0005-0000-0000-000087030000}"/>
    <cellStyle name="Normal 2 2 12" xfId="977" xr:uid="{00000000-0005-0000-0000-000088030000}"/>
    <cellStyle name="Normal 2 2 2" xfId="77" xr:uid="{00000000-0005-0000-0000-000089030000}"/>
    <cellStyle name="Normal 2 2 2 18" xfId="978" xr:uid="{00000000-0005-0000-0000-00008A030000}"/>
    <cellStyle name="Normal 2 2 2 2" xfId="78" xr:uid="{00000000-0005-0000-0000-00008B030000}"/>
    <cellStyle name="Normal 2 2 2 3" xfId="979" xr:uid="{00000000-0005-0000-0000-00008C030000}"/>
    <cellStyle name="Normal 2 2 2 4" xfId="980" xr:uid="{00000000-0005-0000-0000-00008D030000}"/>
    <cellStyle name="Normal 2 2 2 5" xfId="981" xr:uid="{00000000-0005-0000-0000-00008E030000}"/>
    <cellStyle name="Normal 2 2 2 6" xfId="982" xr:uid="{00000000-0005-0000-0000-00008F030000}"/>
    <cellStyle name="Normal 2 2 2 7" xfId="983" xr:uid="{00000000-0005-0000-0000-000090030000}"/>
    <cellStyle name="Normal 2 2 2 8" xfId="984" xr:uid="{00000000-0005-0000-0000-000091030000}"/>
    <cellStyle name="Normal 2 2 2 9" xfId="985" xr:uid="{00000000-0005-0000-0000-000092030000}"/>
    <cellStyle name="Normal 2 2 3" xfId="79" xr:uid="{00000000-0005-0000-0000-000093030000}"/>
    <cellStyle name="Normal 2 2 3 2" xfId="80" xr:uid="{00000000-0005-0000-0000-000094030000}"/>
    <cellStyle name="Normal 2 2 4" xfId="81" xr:uid="{00000000-0005-0000-0000-000095030000}"/>
    <cellStyle name="Normal 2 2 5" xfId="986" xr:uid="{00000000-0005-0000-0000-000096030000}"/>
    <cellStyle name="Normal 2 2 6" xfId="987" xr:uid="{00000000-0005-0000-0000-000097030000}"/>
    <cellStyle name="Normal 2 2 7" xfId="988" xr:uid="{00000000-0005-0000-0000-000098030000}"/>
    <cellStyle name="Normal 2 2 8" xfId="989" xr:uid="{00000000-0005-0000-0000-000099030000}"/>
    <cellStyle name="Normal 2 2 9" xfId="990" xr:uid="{00000000-0005-0000-0000-00009A030000}"/>
    <cellStyle name="Normal 2 3" xfId="82" xr:uid="{00000000-0005-0000-0000-00009B030000}"/>
    <cellStyle name="Normal 2 3 2" xfId="83" xr:uid="{00000000-0005-0000-0000-00009C030000}"/>
    <cellStyle name="Normal 2 4" xfId="84" xr:uid="{00000000-0005-0000-0000-00009D030000}"/>
    <cellStyle name="Normal 2 5" xfId="85" xr:uid="{00000000-0005-0000-0000-00009E030000}"/>
    <cellStyle name="Normal 2 6" xfId="86" xr:uid="{00000000-0005-0000-0000-00009F030000}"/>
    <cellStyle name="Normal 2 6 2" xfId="991" xr:uid="{00000000-0005-0000-0000-0000A0030000}"/>
    <cellStyle name="Normal 2 7" xfId="87" xr:uid="{00000000-0005-0000-0000-0000A1030000}"/>
    <cellStyle name="Normal 2 7 2" xfId="88" xr:uid="{00000000-0005-0000-0000-0000A2030000}"/>
    <cellStyle name="Normal 2 8" xfId="89" xr:uid="{00000000-0005-0000-0000-0000A3030000}"/>
    <cellStyle name="Normal 2 9" xfId="90" xr:uid="{00000000-0005-0000-0000-0000A4030000}"/>
    <cellStyle name="Normal 2 9 2" xfId="91" xr:uid="{00000000-0005-0000-0000-0000A5030000}"/>
    <cellStyle name="Normal 20" xfId="92" xr:uid="{00000000-0005-0000-0000-0000A6030000}"/>
    <cellStyle name="Normal 21" xfId="93" xr:uid="{00000000-0005-0000-0000-0000A7030000}"/>
    <cellStyle name="Normal 22" xfId="94" xr:uid="{00000000-0005-0000-0000-0000A8030000}"/>
    <cellStyle name="Normal 22 2" xfId="95" xr:uid="{00000000-0005-0000-0000-0000A9030000}"/>
    <cellStyle name="Normal 23" xfId="96" xr:uid="{00000000-0005-0000-0000-0000AA030000}"/>
    <cellStyle name="Normal 24" xfId="97" xr:uid="{00000000-0005-0000-0000-0000AB030000}"/>
    <cellStyle name="Normal 24 2" xfId="98" xr:uid="{00000000-0005-0000-0000-0000AC030000}"/>
    <cellStyle name="Normal 25" xfId="99" xr:uid="{00000000-0005-0000-0000-0000AD030000}"/>
    <cellStyle name="Normal 25 2" xfId="100" xr:uid="{00000000-0005-0000-0000-0000AE030000}"/>
    <cellStyle name="Normal 26" xfId="101" xr:uid="{00000000-0005-0000-0000-0000AF030000}"/>
    <cellStyle name="Normal 26 2" xfId="992" xr:uid="{00000000-0005-0000-0000-0000B0030000}"/>
    <cellStyle name="Normal 27" xfId="102" xr:uid="{00000000-0005-0000-0000-0000B1030000}"/>
    <cellStyle name="Normal 27 2" xfId="993" xr:uid="{00000000-0005-0000-0000-0000B2030000}"/>
    <cellStyle name="Normal 28" xfId="994" xr:uid="{00000000-0005-0000-0000-0000B3030000}"/>
    <cellStyle name="Normal 28 2" xfId="995" xr:uid="{00000000-0005-0000-0000-0000B4030000}"/>
    <cellStyle name="Normal 29" xfId="996" xr:uid="{00000000-0005-0000-0000-0000B5030000}"/>
    <cellStyle name="Normal 29 2" xfId="997" xr:uid="{00000000-0005-0000-0000-0000B6030000}"/>
    <cellStyle name="Normal 3" xfId="103" xr:uid="{00000000-0005-0000-0000-0000B7030000}"/>
    <cellStyle name="Normal 3 10" xfId="998" xr:uid="{00000000-0005-0000-0000-0000B8030000}"/>
    <cellStyle name="Normal 3 11" xfId="999" xr:uid="{00000000-0005-0000-0000-0000B9030000}"/>
    <cellStyle name="Normal 3 12" xfId="1000" xr:uid="{00000000-0005-0000-0000-0000BA030000}"/>
    <cellStyle name="Normal 3 13" xfId="1001" xr:uid="{00000000-0005-0000-0000-0000BB030000}"/>
    <cellStyle name="Normal 3 14" xfId="1002" xr:uid="{00000000-0005-0000-0000-0000BC030000}"/>
    <cellStyle name="Normal 3 15" xfId="1003" xr:uid="{00000000-0005-0000-0000-0000BD030000}"/>
    <cellStyle name="Normal 3 2" xfId="104" xr:uid="{00000000-0005-0000-0000-0000BE030000}"/>
    <cellStyle name="Normal 3 2 2" xfId="105" xr:uid="{00000000-0005-0000-0000-0000BF030000}"/>
    <cellStyle name="Normal 3 2 3" xfId="106" xr:uid="{00000000-0005-0000-0000-0000C0030000}"/>
    <cellStyle name="Normal 3 2 3 2" xfId="107" xr:uid="{00000000-0005-0000-0000-0000C1030000}"/>
    <cellStyle name="Normal 3 2 4" xfId="108" xr:uid="{00000000-0005-0000-0000-0000C2030000}"/>
    <cellStyle name="Normal 3 3" xfId="109" xr:uid="{00000000-0005-0000-0000-0000C3030000}"/>
    <cellStyle name="Normal 3 3 2" xfId="1004" xr:uid="{00000000-0005-0000-0000-0000C4030000}"/>
    <cellStyle name="Normal 3 3 3" xfId="1005" xr:uid="{00000000-0005-0000-0000-0000C5030000}"/>
    <cellStyle name="Normal 3 3 3 2" xfId="1006" xr:uid="{00000000-0005-0000-0000-0000C6030000}"/>
    <cellStyle name="Normal 3 3 4" xfId="1007" xr:uid="{00000000-0005-0000-0000-0000C7030000}"/>
    <cellStyle name="Normal 3 3 5" xfId="1008" xr:uid="{00000000-0005-0000-0000-0000C8030000}"/>
    <cellStyle name="Normal 3 3 6" xfId="1009" xr:uid="{00000000-0005-0000-0000-0000C9030000}"/>
    <cellStyle name="Normal 3 3 7" xfId="1010" xr:uid="{00000000-0005-0000-0000-0000CA030000}"/>
    <cellStyle name="Normal 3 3 8" xfId="1011" xr:uid="{00000000-0005-0000-0000-0000CB030000}"/>
    <cellStyle name="Normal 3 3 9" xfId="1012" xr:uid="{00000000-0005-0000-0000-0000CC030000}"/>
    <cellStyle name="Normal 3 4" xfId="110" xr:uid="{00000000-0005-0000-0000-0000CD030000}"/>
    <cellStyle name="Normal 3 5" xfId="111" xr:uid="{00000000-0005-0000-0000-0000CE030000}"/>
    <cellStyle name="Normal 3 5 2" xfId="112" xr:uid="{00000000-0005-0000-0000-0000CF030000}"/>
    <cellStyle name="Normal 3 6" xfId="113" xr:uid="{00000000-0005-0000-0000-0000D0030000}"/>
    <cellStyle name="Normal 3 6 2" xfId="114" xr:uid="{00000000-0005-0000-0000-0000D1030000}"/>
    <cellStyle name="Normal 3 7" xfId="115" xr:uid="{00000000-0005-0000-0000-0000D2030000}"/>
    <cellStyle name="Normal 3 8" xfId="1013" xr:uid="{00000000-0005-0000-0000-0000D3030000}"/>
    <cellStyle name="Normal 3 9" xfId="1014" xr:uid="{00000000-0005-0000-0000-0000D4030000}"/>
    <cellStyle name="Normal 30" xfId="1015" xr:uid="{00000000-0005-0000-0000-0000D5030000}"/>
    <cellStyle name="Normal 31" xfId="1016" xr:uid="{00000000-0005-0000-0000-0000D6030000}"/>
    <cellStyle name="Normal 32" xfId="1017" xr:uid="{00000000-0005-0000-0000-0000D7030000}"/>
    <cellStyle name="Normal 33" xfId="1018" xr:uid="{00000000-0005-0000-0000-0000D8030000}"/>
    <cellStyle name="Normal 34" xfId="1019" xr:uid="{00000000-0005-0000-0000-0000D9030000}"/>
    <cellStyle name="Normal 35" xfId="1020" xr:uid="{00000000-0005-0000-0000-0000DA030000}"/>
    <cellStyle name="Normal 36" xfId="1021" xr:uid="{00000000-0005-0000-0000-0000DB030000}"/>
    <cellStyle name="Normal 37" xfId="1022" xr:uid="{00000000-0005-0000-0000-0000DC030000}"/>
    <cellStyle name="Normal 38" xfId="1023" xr:uid="{00000000-0005-0000-0000-0000DD030000}"/>
    <cellStyle name="Normal 39" xfId="1024" xr:uid="{00000000-0005-0000-0000-0000DE030000}"/>
    <cellStyle name="Normal 4" xfId="116" xr:uid="{00000000-0005-0000-0000-0000DF030000}"/>
    <cellStyle name="Normal 4 10" xfId="1025" xr:uid="{00000000-0005-0000-0000-0000E0030000}"/>
    <cellStyle name="Normal 4 11" xfId="1026" xr:uid="{00000000-0005-0000-0000-0000E1030000}"/>
    <cellStyle name="Normal 4 12" xfId="1027" xr:uid="{00000000-0005-0000-0000-0000E2030000}"/>
    <cellStyle name="Normal 4 2" xfId="117" xr:uid="{00000000-0005-0000-0000-0000E3030000}"/>
    <cellStyle name="Normal 4 2 2" xfId="118" xr:uid="{00000000-0005-0000-0000-0000E4030000}"/>
    <cellStyle name="Normal 4 3" xfId="119" xr:uid="{00000000-0005-0000-0000-0000E5030000}"/>
    <cellStyle name="Normal 4 3 2" xfId="120" xr:uid="{00000000-0005-0000-0000-0000E6030000}"/>
    <cellStyle name="Normal 4 4" xfId="121" xr:uid="{00000000-0005-0000-0000-0000E7030000}"/>
    <cellStyle name="Normal 4 4 2" xfId="122" xr:uid="{00000000-0005-0000-0000-0000E8030000}"/>
    <cellStyle name="Normal 4 5" xfId="123" xr:uid="{00000000-0005-0000-0000-0000E9030000}"/>
    <cellStyle name="Normal 4 5 2" xfId="124" xr:uid="{00000000-0005-0000-0000-0000EA030000}"/>
    <cellStyle name="Normal 4 6" xfId="125" xr:uid="{00000000-0005-0000-0000-0000EB030000}"/>
    <cellStyle name="Normal 4 7" xfId="1028" xr:uid="{00000000-0005-0000-0000-0000EC030000}"/>
    <cellStyle name="Normal 4 8" xfId="1029" xr:uid="{00000000-0005-0000-0000-0000ED030000}"/>
    <cellStyle name="Normal 4 9" xfId="1030" xr:uid="{00000000-0005-0000-0000-0000EE030000}"/>
    <cellStyle name="Normal 40" xfId="1031" xr:uid="{00000000-0005-0000-0000-0000EF030000}"/>
    <cellStyle name="Normal 40 2" xfId="1032" xr:uid="{00000000-0005-0000-0000-0000F0030000}"/>
    <cellStyle name="Normal 41" xfId="1033" xr:uid="{00000000-0005-0000-0000-0000F1030000}"/>
    <cellStyle name="Normal 5" xfId="126" xr:uid="{00000000-0005-0000-0000-0000F2030000}"/>
    <cellStyle name="Normal 5 10" xfId="1034" xr:uid="{00000000-0005-0000-0000-0000F3030000}"/>
    <cellStyle name="Normal 5 2" xfId="127" xr:uid="{00000000-0005-0000-0000-0000F4030000}"/>
    <cellStyle name="Normal 5 2 2" xfId="128" xr:uid="{00000000-0005-0000-0000-0000F5030000}"/>
    <cellStyle name="Normal 5 3" xfId="129" xr:uid="{00000000-0005-0000-0000-0000F6030000}"/>
    <cellStyle name="Normal 5 3 2" xfId="130" xr:uid="{00000000-0005-0000-0000-0000F7030000}"/>
    <cellStyle name="Normal 5 4" xfId="131" xr:uid="{00000000-0005-0000-0000-0000F8030000}"/>
    <cellStyle name="Normal 5 4 2" xfId="132" xr:uid="{00000000-0005-0000-0000-0000F9030000}"/>
    <cellStyle name="Normal 5 5" xfId="133" xr:uid="{00000000-0005-0000-0000-0000FA030000}"/>
    <cellStyle name="Normal 5 5 2" xfId="134" xr:uid="{00000000-0005-0000-0000-0000FB030000}"/>
    <cellStyle name="Normal 5 6" xfId="135" xr:uid="{00000000-0005-0000-0000-0000FC030000}"/>
    <cellStyle name="Normal 5 7" xfId="1035" xr:uid="{00000000-0005-0000-0000-0000FD030000}"/>
    <cellStyle name="Normal 5 8" xfId="1036" xr:uid="{00000000-0005-0000-0000-0000FE030000}"/>
    <cellStyle name="Normal 5 9" xfId="1037" xr:uid="{00000000-0005-0000-0000-0000FF030000}"/>
    <cellStyle name="Normal 5_Avis list Sale Lease Back &amp; new" xfId="1038" xr:uid="{00000000-0005-0000-0000-000000040000}"/>
    <cellStyle name="Normal 6" xfId="136" xr:uid="{00000000-0005-0000-0000-000001040000}"/>
    <cellStyle name="Normal 6 2" xfId="137" xr:uid="{00000000-0005-0000-0000-000002040000}"/>
    <cellStyle name="Normal 7" xfId="138" xr:uid="{00000000-0005-0000-0000-000003040000}"/>
    <cellStyle name="Normal 7 2" xfId="139" xr:uid="{00000000-0005-0000-0000-000004040000}"/>
    <cellStyle name="Normal 8" xfId="140" xr:uid="{00000000-0005-0000-0000-000005040000}"/>
    <cellStyle name="Normal 8 2" xfId="141" xr:uid="{00000000-0005-0000-0000-000006040000}"/>
    <cellStyle name="Normal 9" xfId="142" xr:uid="{00000000-0005-0000-0000-000007040000}"/>
    <cellStyle name="Normal 9 2" xfId="143" xr:uid="{00000000-0005-0000-0000-000008040000}"/>
    <cellStyle name="Note 10" xfId="1039" xr:uid="{00000000-0005-0000-0000-000009040000}"/>
    <cellStyle name="Note 11" xfId="1040" xr:uid="{00000000-0005-0000-0000-00000A040000}"/>
    <cellStyle name="Note 12" xfId="1041" xr:uid="{00000000-0005-0000-0000-00000B040000}"/>
    <cellStyle name="Note 13" xfId="1042" xr:uid="{00000000-0005-0000-0000-00000C040000}"/>
    <cellStyle name="Note 14" xfId="1043" xr:uid="{00000000-0005-0000-0000-00000D040000}"/>
    <cellStyle name="Note 15" xfId="1044" xr:uid="{00000000-0005-0000-0000-00000E040000}"/>
    <cellStyle name="Note 16" xfId="1045" xr:uid="{00000000-0005-0000-0000-00000F040000}"/>
    <cellStyle name="Note 17" xfId="1046" xr:uid="{00000000-0005-0000-0000-000010040000}"/>
    <cellStyle name="Note 18" xfId="1047" xr:uid="{00000000-0005-0000-0000-000011040000}"/>
    <cellStyle name="Note 19" xfId="1048" xr:uid="{00000000-0005-0000-0000-000012040000}"/>
    <cellStyle name="Note 2" xfId="144" xr:uid="{00000000-0005-0000-0000-000013040000}"/>
    <cellStyle name="Note 2 2" xfId="1049" xr:uid="{00000000-0005-0000-0000-000014040000}"/>
    <cellStyle name="Note 2 3" xfId="1050" xr:uid="{00000000-0005-0000-0000-000015040000}"/>
    <cellStyle name="Note 2 4" xfId="1051" xr:uid="{00000000-0005-0000-0000-000016040000}"/>
    <cellStyle name="Note 20" xfId="1052" xr:uid="{00000000-0005-0000-0000-000017040000}"/>
    <cellStyle name="Note 21" xfId="1053" xr:uid="{00000000-0005-0000-0000-000018040000}"/>
    <cellStyle name="Note 22" xfId="1054" xr:uid="{00000000-0005-0000-0000-000019040000}"/>
    <cellStyle name="Note 23" xfId="1055" xr:uid="{00000000-0005-0000-0000-00001A040000}"/>
    <cellStyle name="Note 24" xfId="1056" xr:uid="{00000000-0005-0000-0000-00001B040000}"/>
    <cellStyle name="Note 25" xfId="1057" xr:uid="{00000000-0005-0000-0000-00001C040000}"/>
    <cellStyle name="Note 26" xfId="1058" xr:uid="{00000000-0005-0000-0000-00001D040000}"/>
    <cellStyle name="Note 27" xfId="1059" xr:uid="{00000000-0005-0000-0000-00001E040000}"/>
    <cellStyle name="Note 28" xfId="1060" xr:uid="{00000000-0005-0000-0000-00001F040000}"/>
    <cellStyle name="Note 29" xfId="1061" xr:uid="{00000000-0005-0000-0000-000020040000}"/>
    <cellStyle name="Note 3" xfId="1062" xr:uid="{00000000-0005-0000-0000-000021040000}"/>
    <cellStyle name="Note 3 2" xfId="1063" xr:uid="{00000000-0005-0000-0000-000022040000}"/>
    <cellStyle name="Note 30" xfId="1064" xr:uid="{00000000-0005-0000-0000-000023040000}"/>
    <cellStyle name="Note 31" xfId="1065" xr:uid="{00000000-0005-0000-0000-000024040000}"/>
    <cellStyle name="Note 32" xfId="1066" xr:uid="{00000000-0005-0000-0000-000025040000}"/>
    <cellStyle name="Note 33" xfId="1067" xr:uid="{00000000-0005-0000-0000-000026040000}"/>
    <cellStyle name="Note 34" xfId="1068" xr:uid="{00000000-0005-0000-0000-000027040000}"/>
    <cellStyle name="Note 35" xfId="1069" xr:uid="{00000000-0005-0000-0000-000028040000}"/>
    <cellStyle name="Note 36" xfId="1070" xr:uid="{00000000-0005-0000-0000-000029040000}"/>
    <cellStyle name="Note 37" xfId="1071" xr:uid="{00000000-0005-0000-0000-00002A040000}"/>
    <cellStyle name="Note 38" xfId="1072" xr:uid="{00000000-0005-0000-0000-00002B040000}"/>
    <cellStyle name="Note 39" xfId="1073" xr:uid="{00000000-0005-0000-0000-00002C040000}"/>
    <cellStyle name="Note 4" xfId="1074" xr:uid="{00000000-0005-0000-0000-00002D040000}"/>
    <cellStyle name="Note 4 2" xfId="1075" xr:uid="{00000000-0005-0000-0000-00002E040000}"/>
    <cellStyle name="Note 40" xfId="1076" xr:uid="{00000000-0005-0000-0000-00002F040000}"/>
    <cellStyle name="Note 41" xfId="1077" xr:uid="{00000000-0005-0000-0000-000030040000}"/>
    <cellStyle name="Note 42" xfId="1078" xr:uid="{00000000-0005-0000-0000-000031040000}"/>
    <cellStyle name="Note 43" xfId="1079" xr:uid="{00000000-0005-0000-0000-000032040000}"/>
    <cellStyle name="Note 44" xfId="1080" xr:uid="{00000000-0005-0000-0000-000033040000}"/>
    <cellStyle name="Note 45" xfId="1081" xr:uid="{00000000-0005-0000-0000-000034040000}"/>
    <cellStyle name="Note 46" xfId="1082" xr:uid="{00000000-0005-0000-0000-000035040000}"/>
    <cellStyle name="Note 47" xfId="1083" xr:uid="{00000000-0005-0000-0000-000036040000}"/>
    <cellStyle name="Note 48" xfId="1084" xr:uid="{00000000-0005-0000-0000-000037040000}"/>
    <cellStyle name="Note 49" xfId="1085" xr:uid="{00000000-0005-0000-0000-000038040000}"/>
    <cellStyle name="Note 5" xfId="1086" xr:uid="{00000000-0005-0000-0000-000039040000}"/>
    <cellStyle name="Note 5 2" xfId="1087" xr:uid="{00000000-0005-0000-0000-00003A040000}"/>
    <cellStyle name="Note 50" xfId="1088" xr:uid="{00000000-0005-0000-0000-00003B040000}"/>
    <cellStyle name="Note 51" xfId="1089" xr:uid="{00000000-0005-0000-0000-00003C040000}"/>
    <cellStyle name="Note 6" xfId="1090" xr:uid="{00000000-0005-0000-0000-00003D040000}"/>
    <cellStyle name="Note 6 2" xfId="1091" xr:uid="{00000000-0005-0000-0000-00003E040000}"/>
    <cellStyle name="Note 7" xfId="1092" xr:uid="{00000000-0005-0000-0000-00003F040000}"/>
    <cellStyle name="Note 7 2" xfId="1093" xr:uid="{00000000-0005-0000-0000-000040040000}"/>
    <cellStyle name="Note 8" xfId="1094" xr:uid="{00000000-0005-0000-0000-000041040000}"/>
    <cellStyle name="Note 9" xfId="1095" xr:uid="{00000000-0005-0000-0000-000042040000}"/>
    <cellStyle name="Output 2" xfId="1096" xr:uid="{00000000-0005-0000-0000-000043040000}"/>
    <cellStyle name="Output 3" xfId="1097" xr:uid="{00000000-0005-0000-0000-000044040000}"/>
    <cellStyle name="Output 4" xfId="1098" xr:uid="{00000000-0005-0000-0000-000045040000}"/>
    <cellStyle name="Output 5" xfId="1099" xr:uid="{00000000-0005-0000-0000-000046040000}"/>
    <cellStyle name="Output 6" xfId="1100" xr:uid="{00000000-0005-0000-0000-000047040000}"/>
    <cellStyle name="Output 7" xfId="1101" xr:uid="{00000000-0005-0000-0000-000048040000}"/>
    <cellStyle name="Output 8" xfId="1102" xr:uid="{00000000-0005-0000-0000-000049040000}"/>
    <cellStyle name="Percen - Style4" xfId="1103" xr:uid="{00000000-0005-0000-0000-00004A040000}"/>
    <cellStyle name="Percen - Style4 2" xfId="1104" xr:uid="{00000000-0005-0000-0000-00004B040000}"/>
    <cellStyle name="Percent [0]" xfId="1105" xr:uid="{00000000-0005-0000-0000-00004C040000}"/>
    <cellStyle name="Percent [00]" xfId="1106" xr:uid="{00000000-0005-0000-0000-00004D040000}"/>
    <cellStyle name="Percent [2]" xfId="1107" xr:uid="{00000000-0005-0000-0000-00004E040000}"/>
    <cellStyle name="Percent 10" xfId="1108" xr:uid="{00000000-0005-0000-0000-00004F040000}"/>
    <cellStyle name="Percent 11" xfId="1109" xr:uid="{00000000-0005-0000-0000-000050040000}"/>
    <cellStyle name="Percent 12" xfId="1110" xr:uid="{00000000-0005-0000-0000-000051040000}"/>
    <cellStyle name="Percent 2" xfId="145" xr:uid="{00000000-0005-0000-0000-000052040000}"/>
    <cellStyle name="Percent 2 10" xfId="1111" xr:uid="{00000000-0005-0000-0000-000053040000}"/>
    <cellStyle name="Percent 2 11" xfId="1112" xr:uid="{00000000-0005-0000-0000-000054040000}"/>
    <cellStyle name="Percent 2 2" xfId="146" xr:uid="{00000000-0005-0000-0000-000055040000}"/>
    <cellStyle name="Percent 2 2 2" xfId="1113" xr:uid="{00000000-0005-0000-0000-000056040000}"/>
    <cellStyle name="Percent 2 2 2 10" xfId="1114" xr:uid="{00000000-0005-0000-0000-000057040000}"/>
    <cellStyle name="Percent 2 2 2 2" xfId="1115" xr:uid="{00000000-0005-0000-0000-000058040000}"/>
    <cellStyle name="Percent 2 2 2 2 2" xfId="1116" xr:uid="{00000000-0005-0000-0000-000059040000}"/>
    <cellStyle name="Percent 2 2 2 3" xfId="1117" xr:uid="{00000000-0005-0000-0000-00005A040000}"/>
    <cellStyle name="Percent 2 2 2 4" xfId="1118" xr:uid="{00000000-0005-0000-0000-00005B040000}"/>
    <cellStyle name="Percent 2 2 2 5" xfId="1119" xr:uid="{00000000-0005-0000-0000-00005C040000}"/>
    <cellStyle name="Percent 2 2 2 6" xfId="1120" xr:uid="{00000000-0005-0000-0000-00005D040000}"/>
    <cellStyle name="Percent 2 2 2 7" xfId="1121" xr:uid="{00000000-0005-0000-0000-00005E040000}"/>
    <cellStyle name="Percent 2 2 2 8" xfId="1122" xr:uid="{00000000-0005-0000-0000-00005F040000}"/>
    <cellStyle name="Percent 2 2 2 9" xfId="1123" xr:uid="{00000000-0005-0000-0000-000060040000}"/>
    <cellStyle name="Percent 2 3" xfId="147" xr:uid="{00000000-0005-0000-0000-000061040000}"/>
    <cellStyle name="Percent 2 3 2" xfId="148" xr:uid="{00000000-0005-0000-0000-000062040000}"/>
    <cellStyle name="Percent 2 4" xfId="149" xr:uid="{00000000-0005-0000-0000-000063040000}"/>
    <cellStyle name="Percent 2 5" xfId="150" xr:uid="{00000000-0005-0000-0000-000064040000}"/>
    <cellStyle name="Percent 2 6" xfId="1124" xr:uid="{00000000-0005-0000-0000-000065040000}"/>
    <cellStyle name="Percent 2 7" xfId="1125" xr:uid="{00000000-0005-0000-0000-000066040000}"/>
    <cellStyle name="Percent 2 8" xfId="1126" xr:uid="{00000000-0005-0000-0000-000067040000}"/>
    <cellStyle name="Percent 2 9" xfId="1127" xr:uid="{00000000-0005-0000-0000-000068040000}"/>
    <cellStyle name="Percent 3" xfId="151" xr:uid="{00000000-0005-0000-0000-000069040000}"/>
    <cellStyle name="Percent 3 10" xfId="1128" xr:uid="{00000000-0005-0000-0000-00006A040000}"/>
    <cellStyle name="Percent 3 2" xfId="1129" xr:uid="{00000000-0005-0000-0000-00006B040000}"/>
    <cellStyle name="Percent 3 2 2" xfId="1130" xr:uid="{00000000-0005-0000-0000-00006C040000}"/>
    <cellStyle name="Percent 3 2 3" xfId="1131" xr:uid="{00000000-0005-0000-0000-00006D040000}"/>
    <cellStyle name="Percent 3 2 4" xfId="1132" xr:uid="{00000000-0005-0000-0000-00006E040000}"/>
    <cellStyle name="Percent 3 2 5" xfId="1133" xr:uid="{00000000-0005-0000-0000-00006F040000}"/>
    <cellStyle name="Percent 3 2 6" xfId="1134" xr:uid="{00000000-0005-0000-0000-000070040000}"/>
    <cellStyle name="Percent 3 2 7" xfId="1135" xr:uid="{00000000-0005-0000-0000-000071040000}"/>
    <cellStyle name="Percent 3 2 8" xfId="1136" xr:uid="{00000000-0005-0000-0000-000072040000}"/>
    <cellStyle name="Percent 3 2 9" xfId="1137" xr:uid="{00000000-0005-0000-0000-000073040000}"/>
    <cellStyle name="Percent 3 3" xfId="1138" xr:uid="{00000000-0005-0000-0000-000074040000}"/>
    <cellStyle name="Percent 3 4" xfId="1139" xr:uid="{00000000-0005-0000-0000-000075040000}"/>
    <cellStyle name="Percent 3 5" xfId="1140" xr:uid="{00000000-0005-0000-0000-000076040000}"/>
    <cellStyle name="Percent 3 6" xfId="1141" xr:uid="{00000000-0005-0000-0000-000077040000}"/>
    <cellStyle name="Percent 3 7" xfId="1142" xr:uid="{00000000-0005-0000-0000-000078040000}"/>
    <cellStyle name="Percent 3 8" xfId="1143" xr:uid="{00000000-0005-0000-0000-000079040000}"/>
    <cellStyle name="Percent 3 9" xfId="1144" xr:uid="{00000000-0005-0000-0000-00007A040000}"/>
    <cellStyle name="Percent 4" xfId="1145" xr:uid="{00000000-0005-0000-0000-00007B040000}"/>
    <cellStyle name="Percent 4 2" xfId="1146" xr:uid="{00000000-0005-0000-0000-00007C040000}"/>
    <cellStyle name="Percent 4 3" xfId="1147" xr:uid="{00000000-0005-0000-0000-00007D040000}"/>
    <cellStyle name="Percent 4 4" xfId="1148" xr:uid="{00000000-0005-0000-0000-00007E040000}"/>
    <cellStyle name="Percent 4 5" xfId="1149" xr:uid="{00000000-0005-0000-0000-00007F040000}"/>
    <cellStyle name="Percent 4 6" xfId="1150" xr:uid="{00000000-0005-0000-0000-000080040000}"/>
    <cellStyle name="Percent 4 7" xfId="1151" xr:uid="{00000000-0005-0000-0000-000081040000}"/>
    <cellStyle name="Percent 4 8" xfId="1152" xr:uid="{00000000-0005-0000-0000-000082040000}"/>
    <cellStyle name="Percent 4 9" xfId="1153" xr:uid="{00000000-0005-0000-0000-000083040000}"/>
    <cellStyle name="Percent 5" xfId="1154" xr:uid="{00000000-0005-0000-0000-000084040000}"/>
    <cellStyle name="Percent 6" xfId="1155" xr:uid="{00000000-0005-0000-0000-000085040000}"/>
    <cellStyle name="Percent 7" xfId="1156" xr:uid="{00000000-0005-0000-0000-000086040000}"/>
    <cellStyle name="Percent 8" xfId="1157" xr:uid="{00000000-0005-0000-0000-000087040000}"/>
    <cellStyle name="Percent 9" xfId="1158" xr:uid="{00000000-0005-0000-0000-000088040000}"/>
    <cellStyle name="PrePop Currency (0)" xfId="1159" xr:uid="{00000000-0005-0000-0000-000089040000}"/>
    <cellStyle name="PrePop Currency (2)" xfId="1160" xr:uid="{00000000-0005-0000-0000-00008A040000}"/>
    <cellStyle name="PrePop Units (0)" xfId="1161" xr:uid="{00000000-0005-0000-0000-00008B040000}"/>
    <cellStyle name="PrePop Units (1)" xfId="1162" xr:uid="{00000000-0005-0000-0000-00008C040000}"/>
    <cellStyle name="PrePop Units (2)" xfId="1163" xr:uid="{00000000-0005-0000-0000-00008D040000}"/>
    <cellStyle name="riables" xfId="1164" xr:uid="{00000000-0005-0000-0000-00008E040000}"/>
    <cellStyle name="SAPBEXchaText" xfId="1165" xr:uid="{00000000-0005-0000-0000-00008F040000}"/>
    <cellStyle name="SAPBEXstdData" xfId="1166" xr:uid="{00000000-0005-0000-0000-000090040000}"/>
    <cellStyle name="SAPBEXstdItem" xfId="1167" xr:uid="{00000000-0005-0000-0000-000091040000}"/>
    <cellStyle name="SAPBEXstdItemX" xfId="1168" xr:uid="{00000000-0005-0000-0000-000092040000}"/>
    <cellStyle name="Standard_Anpassen der Amortisation" xfId="1169" xr:uid="{00000000-0005-0000-0000-000093040000}"/>
    <cellStyle name="STYL1 - Style1" xfId="1170" xr:uid="{00000000-0005-0000-0000-000094040000}"/>
    <cellStyle name="STYL1 - Style1 2" xfId="1171" xr:uid="{00000000-0005-0000-0000-000095040000}"/>
    <cellStyle name="STYL2 - Style2" xfId="1172" xr:uid="{00000000-0005-0000-0000-000096040000}"/>
    <cellStyle name="STYL2 - Style2 2" xfId="1173" xr:uid="{00000000-0005-0000-0000-000097040000}"/>
    <cellStyle name="STYL3 - Style3" xfId="1174" xr:uid="{00000000-0005-0000-0000-000098040000}"/>
    <cellStyle name="STYL3 - Style3 2" xfId="1175" xr:uid="{00000000-0005-0000-0000-000099040000}"/>
    <cellStyle name="STYL4 - Style4" xfId="1176" xr:uid="{00000000-0005-0000-0000-00009A040000}"/>
    <cellStyle name="STYL4 - Style4 2" xfId="1177" xr:uid="{00000000-0005-0000-0000-00009B040000}"/>
    <cellStyle name="STYL5 - Style5" xfId="1178" xr:uid="{00000000-0005-0000-0000-00009C040000}"/>
    <cellStyle name="STYL5 - Style5 2" xfId="1179" xr:uid="{00000000-0005-0000-0000-00009D040000}"/>
    <cellStyle name="Text Indent A" xfId="1180" xr:uid="{00000000-0005-0000-0000-00009E040000}"/>
    <cellStyle name="Text Indent B" xfId="1181" xr:uid="{00000000-0005-0000-0000-00009F040000}"/>
    <cellStyle name="Text Indent C" xfId="1182" xr:uid="{00000000-0005-0000-0000-0000A0040000}"/>
    <cellStyle name="Title 2" xfId="152" xr:uid="{00000000-0005-0000-0000-0000A1040000}"/>
    <cellStyle name="Total 2" xfId="1183" xr:uid="{00000000-0005-0000-0000-0000A2040000}"/>
    <cellStyle name="Total 3" xfId="1184" xr:uid="{00000000-0005-0000-0000-0000A3040000}"/>
    <cellStyle name="Total 4" xfId="1185" xr:uid="{00000000-0005-0000-0000-0000A4040000}"/>
    <cellStyle name="Total 5" xfId="1186" xr:uid="{00000000-0005-0000-0000-0000A5040000}"/>
    <cellStyle name="Total 6" xfId="1187" xr:uid="{00000000-0005-0000-0000-0000A6040000}"/>
    <cellStyle name="Total 7" xfId="1188" xr:uid="{00000000-0005-0000-0000-0000A7040000}"/>
    <cellStyle name="Total 8" xfId="1189" xr:uid="{00000000-0005-0000-0000-0000A8040000}"/>
    <cellStyle name="Update" xfId="1190" xr:uid="{00000000-0005-0000-0000-0000A9040000}"/>
    <cellStyle name="Update 2" xfId="1191" xr:uid="{00000000-0005-0000-0000-0000AA040000}"/>
    <cellStyle name="Währung [0]_Compiling Utility Macros" xfId="1192" xr:uid="{00000000-0005-0000-0000-0000AB040000}"/>
    <cellStyle name="Währung_Compiling Utility Macros" xfId="1193" xr:uid="{00000000-0005-0000-0000-0000AC040000}"/>
    <cellStyle name="Warning Text 2" xfId="1194" xr:uid="{00000000-0005-0000-0000-0000AD040000}"/>
    <cellStyle name="Warning Text 3" xfId="1195" xr:uid="{00000000-0005-0000-0000-0000AE040000}"/>
    <cellStyle name="Warning Text 4" xfId="1196" xr:uid="{00000000-0005-0000-0000-0000AF040000}"/>
    <cellStyle name="Warning Text 5" xfId="1197" xr:uid="{00000000-0005-0000-0000-0000B0040000}"/>
    <cellStyle name="Warning Text 6" xfId="1198" xr:uid="{00000000-0005-0000-0000-0000B1040000}"/>
    <cellStyle name="Warning Text 7" xfId="1199" xr:uid="{00000000-0005-0000-0000-0000B2040000}"/>
    <cellStyle name="Warning Text 8" xfId="1200" xr:uid="{00000000-0005-0000-0000-0000B304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ebe/AppData/Local/Microsoft/Windows/INetCache/Content.Outlook/2Q1VHL8Q/Monthly%20Reporting/2009/June%202009/COJ%20PRMA0809%20Monthl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ebe/AppData/Local/Microsoft/Windows/INetCache/Content.Outlook/2Q1VHL8Q/HLH_DISASTER_MODIFI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syd\DATA2\USER\ACCOUNTS\KENL\DEBM\LWAY\2001\03SEP\MTHEND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Ledger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- 1"/>
      <sheetName val="Graphs"/>
      <sheetName val="Altman"/>
    </sheetNames>
    <sheetDataSet>
      <sheetData sheetId="0">
        <row r="3"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1996</v>
          </cell>
          <cell r="L3">
            <v>1997</v>
          </cell>
        </row>
        <row r="15">
          <cell r="E15">
            <v>907</v>
          </cell>
          <cell r="F15">
            <v>1050</v>
          </cell>
          <cell r="G15">
            <v>1383</v>
          </cell>
          <cell r="H15">
            <v>1620.3000000000002</v>
          </cell>
          <cell r="I15">
            <v>2148.8000000000002</v>
          </cell>
          <cell r="J15">
            <v>2167.5</v>
          </cell>
          <cell r="K15">
            <v>2138.3000000000002</v>
          </cell>
          <cell r="L15">
            <v>2931.1000000000004</v>
          </cell>
        </row>
        <row r="27">
          <cell r="E27">
            <v>1</v>
          </cell>
          <cell r="F27">
            <v>1.2650862068965518</v>
          </cell>
          <cell r="G27">
            <v>1.4956896551724137</v>
          </cell>
          <cell r="H27">
            <v>2.4976293103448279</v>
          </cell>
          <cell r="I27">
            <v>2.8586206896551727</v>
          </cell>
          <cell r="J27">
            <v>3.2017241379310342</v>
          </cell>
          <cell r="K27">
            <v>3.5092672413793102</v>
          </cell>
          <cell r="L27">
            <v>5.4316810344827591</v>
          </cell>
        </row>
        <row r="29">
          <cell r="E29">
            <v>1</v>
          </cell>
          <cell r="F29">
            <v>1.18</v>
          </cell>
          <cell r="G29">
            <v>1.19</v>
          </cell>
          <cell r="H29">
            <v>0.74</v>
          </cell>
          <cell r="I29">
            <v>0.98299999999999998</v>
          </cell>
          <cell r="J29">
            <v>0.127</v>
          </cell>
          <cell r="K29">
            <v>-9.0000000000000011E-3</v>
          </cell>
          <cell r="L29">
            <v>0.76500000000000001</v>
          </cell>
        </row>
        <row r="32">
          <cell r="E32">
            <v>1</v>
          </cell>
          <cell r="F32">
            <v>1.1576626240352812</v>
          </cell>
          <cell r="G32">
            <v>1.5248070562293274</v>
          </cell>
          <cell r="H32">
            <v>1.7864388092613013</v>
          </cell>
          <cell r="I32">
            <v>2.3691289966923925</v>
          </cell>
          <cell r="J32">
            <v>2.3897464167585447</v>
          </cell>
          <cell r="K32">
            <v>2.3575523704520398</v>
          </cell>
          <cell r="L32">
            <v>3.2316427783902979</v>
          </cell>
        </row>
        <row r="41">
          <cell r="E41">
            <v>0.21551724137931033</v>
          </cell>
          <cell r="F41">
            <v>0.20102214650766609</v>
          </cell>
          <cell r="G41">
            <v>0.17146974063400577</v>
          </cell>
          <cell r="H41">
            <v>6.3853654327379411E-2</v>
          </cell>
          <cell r="I41">
            <v>7.4110373944511448E-2</v>
          </cell>
          <cell r="J41">
            <v>8.5487345180398494E-3</v>
          </cell>
          <cell r="K41">
            <v>-5.527236995639624E-4</v>
          </cell>
          <cell r="L41">
            <v>3.0353529341745029E-2</v>
          </cell>
        </row>
        <row r="42">
          <cell r="E42">
            <v>0.51157662624035283</v>
          </cell>
          <cell r="F42">
            <v>0.55904761904761902</v>
          </cell>
          <cell r="G42">
            <v>0.50180766449746927</v>
          </cell>
          <cell r="H42">
            <v>0.71523791890390664</v>
          </cell>
          <cell r="I42">
            <v>0.61727475800446763</v>
          </cell>
          <cell r="J42">
            <v>0.68539792387543252</v>
          </cell>
          <cell r="K42">
            <v>0.76149277463405496</v>
          </cell>
          <cell r="L42">
            <v>0.85984783869537029</v>
          </cell>
        </row>
        <row r="43">
          <cell r="E43">
            <v>0.11025358324145534</v>
          </cell>
          <cell r="F43">
            <v>0.11238095238095237</v>
          </cell>
          <cell r="G43">
            <v>8.6044830079537241E-2</v>
          </cell>
          <cell r="H43">
            <v>4.5670554835524284E-2</v>
          </cell>
          <cell r="I43">
            <v>4.5746463142218904E-2</v>
          </cell>
          <cell r="J43">
            <v>5.8592848904267594E-3</v>
          </cell>
          <cell r="K43">
            <v>-4.2089510358696151E-4</v>
          </cell>
          <cell r="L43">
            <v>2.609941660127597E-2</v>
          </cell>
        </row>
        <row r="45">
          <cell r="E45">
            <v>0.13458950201884251</v>
          </cell>
          <cell r="F45">
            <v>0.146583850931677</v>
          </cell>
          <cell r="G45">
            <v>0.10867579908675799</v>
          </cell>
          <cell r="H45">
            <v>6.983767459418648E-2</v>
          </cell>
          <cell r="I45">
            <v>8.8878842676311021E-2</v>
          </cell>
          <cell r="J45">
            <v>1.1254874158099963E-2</v>
          </cell>
          <cell r="K45">
            <v>-8.4745762711864404E-4</v>
          </cell>
          <cell r="L45">
            <v>3.9471647489809615E-2</v>
          </cell>
        </row>
        <row r="48">
          <cell r="E48">
            <v>0.18081587651598677</v>
          </cell>
          <cell r="F48">
            <v>0.23238095238095238</v>
          </cell>
          <cell r="G48">
            <v>0.20824295010845986</v>
          </cell>
          <cell r="H48">
            <v>0.34604702832808737</v>
          </cell>
          <cell r="I48">
            <v>0.48529411764705876</v>
          </cell>
          <cell r="J48">
            <v>0.47940023068050758</v>
          </cell>
          <cell r="K48">
            <v>0.50339054389000604</v>
          </cell>
          <cell r="L48">
            <v>0.33878066254989592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dates"/>
      <sheetName val="Download"/>
      <sheetName val="Trial Bal"/>
      <sheetName val="Input"/>
      <sheetName val="Jnls"/>
      <sheetName val="Recs"/>
      <sheetName val="Bal Sheet"/>
      <sheetName val="Opg Stmt"/>
      <sheetName val="Oheads"/>
      <sheetName val="CBA"/>
      <sheetName val="Misc reports"/>
      <sheetName val="Key Stats"/>
      <sheetName val="Tax Entry"/>
      <sheetName val="Board Papers"/>
      <sheetName val="MTHEND03"/>
    </sheetNames>
    <sheetDataSet>
      <sheetData sheetId="0">
        <row r="2">
          <cell r="B2" t="str">
            <v>COMMONWEALTH FLEET LEASE PTY LIMITED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B2" t="str">
            <v>COMMONWEALTH FLEET LEASE PTY LIMITED</v>
          </cell>
          <cell r="H2" t="str">
            <v>COMMONWEALTH FLEET LEASE PTY LIMITED</v>
          </cell>
          <cell r="N2" t="str">
            <v>COMMONWEALTH FLEET LEASE PTY LIMITED</v>
          </cell>
          <cell r="U2" t="str">
            <v>COMMONWEALTH FLEET LEASE PTY LIMITED</v>
          </cell>
          <cell r="AD2" t="str">
            <v>COMMONWEALTH FLEET LEASE PTY LIMITED</v>
          </cell>
          <cell r="AJ2" t="str">
            <v>COMMONWEALTH FLEET LEASE PTY LIMITED</v>
          </cell>
          <cell r="AP2" t="str">
            <v>COMMONWEALTH FLEET LEASE PTY LIMITED</v>
          </cell>
          <cell r="AY2" t="str">
            <v>COMMONWEALTH FLEET LEASE PTY LIMITED</v>
          </cell>
          <cell r="BE2" t="str">
            <v>COMMONWEALTH FLEET LEASE PTY LIMITED</v>
          </cell>
          <cell r="BM2" t="str">
            <v>COMMONWEALTH FLEET LEASE PTY LIMITED</v>
          </cell>
          <cell r="BS2" t="str">
            <v>COMMONWEALTH FLEET LEASE PTY LIMITED</v>
          </cell>
          <cell r="CA2" t="str">
            <v>COMMONWEALTH FLEET LEASE PTY LIMITED</v>
          </cell>
          <cell r="CG2" t="str">
            <v>COMMONWEALTH FLEET LEASE PTY LIMITED</v>
          </cell>
          <cell r="CN2" t="str">
            <v>COMMONWEALTH FLEET LEASE PTY LIMITED</v>
          </cell>
          <cell r="CT2" t="str">
            <v>COMMONWEALTH FLEET LEASE PTY LIMITED</v>
          </cell>
          <cell r="CZ2" t="str">
            <v>COMMONWEALTH FLEET LEASE PTY LIMITED</v>
          </cell>
          <cell r="DF2" t="str">
            <v>COMMONWEALTH FLEET LEASE PTY LIMITED</v>
          </cell>
          <cell r="DL2" t="str">
            <v>COMMONWEALTH FLEET LEASE PTY LIMITED</v>
          </cell>
          <cell r="ED2" t="str">
            <v>COMMONWEALTH FLEET LEASE PTY LIMITED</v>
          </cell>
          <cell r="EJ2" t="str">
            <v>COMMONWEALTH FLEET LEASE PTY LIMITED</v>
          </cell>
          <cell r="EP2" t="str">
            <v>COMMONWEALTH FLEET LEASE PTY LIMITED</v>
          </cell>
        </row>
        <row r="3">
          <cell r="B3" t="str">
            <v>RECONCILIATIONS</v>
          </cell>
          <cell r="H3" t="str">
            <v>RECONCILIATIONS</v>
          </cell>
          <cell r="N3" t="str">
            <v>RECONCILIATIONS</v>
          </cell>
          <cell r="U3" t="str">
            <v>RECONCILIATIONS</v>
          </cell>
          <cell r="AD3" t="str">
            <v>RECONCILIATIONS</v>
          </cell>
          <cell r="AJ3" t="str">
            <v>RECONCILIATIONS</v>
          </cell>
          <cell r="AP3" t="str">
            <v>RECONCILIATIONS</v>
          </cell>
          <cell r="AY3" t="str">
            <v>RECONCILIATIONS</v>
          </cell>
          <cell r="BE3" t="str">
            <v>RECONCILIATIONS</v>
          </cell>
          <cell r="BM3" t="str">
            <v>RECONCILIATIONS</v>
          </cell>
          <cell r="BS3" t="str">
            <v>RECONCILIATIONS</v>
          </cell>
          <cell r="CA3" t="str">
            <v>RECONCILIATIONS</v>
          </cell>
          <cell r="CG3" t="str">
            <v>RECONCILIATIONS</v>
          </cell>
          <cell r="CN3" t="str">
            <v>RECONCILIATIONS</v>
          </cell>
          <cell r="CT3" t="str">
            <v>RECONCILIATIONS</v>
          </cell>
          <cell r="CZ3" t="str">
            <v>RECONCILIATIONS</v>
          </cell>
          <cell r="DF3" t="str">
            <v>RECONCILIATIONS</v>
          </cell>
          <cell r="DL3" t="str">
            <v>RECONCILIATIONS</v>
          </cell>
          <cell r="ED3" t="str">
            <v>RECONCILIATIONS</v>
          </cell>
          <cell r="EJ3" t="str">
            <v>RECONCILIATIONS</v>
          </cell>
          <cell r="EP3" t="str">
            <v>RECONCILIATIONS</v>
          </cell>
        </row>
        <row r="4">
          <cell r="B4" t="str">
            <v>MONTH ENDED</v>
          </cell>
          <cell r="D4">
            <v>36799</v>
          </cell>
          <cell r="H4" t="str">
            <v>MONTH ENDED</v>
          </cell>
          <cell r="J4">
            <v>36799</v>
          </cell>
          <cell r="N4" t="str">
            <v>MONTH ENDED</v>
          </cell>
          <cell r="P4">
            <v>36799</v>
          </cell>
          <cell r="U4" t="str">
            <v>MONTH ENDED</v>
          </cell>
          <cell r="W4">
            <v>36799</v>
          </cell>
          <cell r="AD4" t="str">
            <v>MONTH ENDED</v>
          </cell>
          <cell r="AF4">
            <v>36799</v>
          </cell>
          <cell r="AJ4" t="str">
            <v>MONTH ENDED</v>
          </cell>
          <cell r="AL4">
            <v>36799</v>
          </cell>
          <cell r="AP4" t="str">
            <v>MONTH ENDED</v>
          </cell>
          <cell r="AR4">
            <v>36799</v>
          </cell>
          <cell r="AY4" t="str">
            <v>MONTH ENDED</v>
          </cell>
          <cell r="BA4">
            <v>36799</v>
          </cell>
          <cell r="BE4" t="str">
            <v>MONTH ENDED</v>
          </cell>
          <cell r="BG4">
            <v>36799</v>
          </cell>
          <cell r="BM4" t="str">
            <v>MONTH ENDED</v>
          </cell>
          <cell r="BO4">
            <v>36799</v>
          </cell>
          <cell r="BS4" t="str">
            <v>MONTH ENDED</v>
          </cell>
          <cell r="BU4">
            <v>36799</v>
          </cell>
          <cell r="CA4" t="str">
            <v>MONTH ENDED</v>
          </cell>
          <cell r="CC4">
            <v>36799</v>
          </cell>
          <cell r="CG4" t="str">
            <v>MONTH ENDED</v>
          </cell>
          <cell r="CI4">
            <v>36799</v>
          </cell>
          <cell r="CN4" t="str">
            <v>MONTH ENDED</v>
          </cell>
          <cell r="CP4">
            <v>36799</v>
          </cell>
          <cell r="CT4" t="str">
            <v>MONTH ENDED</v>
          </cell>
          <cell r="CV4">
            <v>36799</v>
          </cell>
          <cell r="CZ4" t="str">
            <v>MONTH ENDED</v>
          </cell>
          <cell r="DB4">
            <v>36799</v>
          </cell>
          <cell r="DF4" t="str">
            <v>MONTH ENDED</v>
          </cell>
          <cell r="DH4">
            <v>36799</v>
          </cell>
          <cell r="DL4" t="str">
            <v>MONTH ENDED</v>
          </cell>
          <cell r="DN4">
            <v>36799</v>
          </cell>
          <cell r="ED4" t="str">
            <v>MONTH ENDED</v>
          </cell>
          <cell r="EF4">
            <v>36799</v>
          </cell>
          <cell r="EJ4" t="str">
            <v>MONTH ENDED</v>
          </cell>
          <cell r="EL4">
            <v>36799</v>
          </cell>
          <cell r="EP4" t="str">
            <v>MONTH ENDED</v>
          </cell>
          <cell r="ER4">
            <v>36799</v>
          </cell>
        </row>
        <row r="6">
          <cell r="B6" t="str">
            <v>Account Number:</v>
          </cell>
          <cell r="D6" t="str">
            <v>001-010-500</v>
          </cell>
          <cell r="H6" t="str">
            <v>Account Number:</v>
          </cell>
          <cell r="J6" t="str">
            <v>001-010-510</v>
          </cell>
          <cell r="N6" t="str">
            <v>Account Number:</v>
          </cell>
          <cell r="P6" t="str">
            <v>001-010-530</v>
          </cell>
          <cell r="U6" t="str">
            <v>Account Number:</v>
          </cell>
          <cell r="W6" t="str">
            <v>001-010-520</v>
          </cell>
          <cell r="AD6" t="str">
            <v>Account Number:</v>
          </cell>
          <cell r="AF6" t="str">
            <v>001-010-540</v>
          </cell>
          <cell r="AJ6" t="str">
            <v>Account Number:</v>
          </cell>
          <cell r="AL6" t="str">
            <v>001-010-550</v>
          </cell>
          <cell r="AP6" t="str">
            <v>Account Number:</v>
          </cell>
          <cell r="AR6" t="str">
            <v>001-010-560</v>
          </cell>
          <cell r="AY6" t="str">
            <v>Account Number:</v>
          </cell>
          <cell r="BA6" t="str">
            <v>001-010-570</v>
          </cell>
          <cell r="BE6" t="str">
            <v>Account Number:</v>
          </cell>
          <cell r="BG6" t="str">
            <v>001-010-600</v>
          </cell>
          <cell r="BM6" t="str">
            <v>Account Number:</v>
          </cell>
          <cell r="BO6" t="str">
            <v>001-010-610</v>
          </cell>
          <cell r="BS6" t="str">
            <v>Account Number:</v>
          </cell>
          <cell r="BU6" t="str">
            <v>001-010-620</v>
          </cell>
          <cell r="CA6" t="str">
            <v>Account Number:</v>
          </cell>
          <cell r="CC6" t="str">
            <v>001-010-625</v>
          </cell>
          <cell r="CG6" t="str">
            <v>Account Number:</v>
          </cell>
          <cell r="CI6" t="str">
            <v>001-010-630</v>
          </cell>
          <cell r="CN6" t="str">
            <v>Account Number:</v>
          </cell>
          <cell r="CP6" t="str">
            <v>001-010-640</v>
          </cell>
          <cell r="CT6" t="str">
            <v>Account Number:</v>
          </cell>
          <cell r="CV6" t="str">
            <v>001-010-650</v>
          </cell>
          <cell r="CZ6" t="str">
            <v>Account Number:</v>
          </cell>
          <cell r="DB6" t="str">
            <v>001-010-660</v>
          </cell>
          <cell r="DF6" t="str">
            <v>Account Number:</v>
          </cell>
          <cell r="DH6" t="str">
            <v>001-010-665</v>
          </cell>
          <cell r="DL6" t="str">
            <v>Account Number:</v>
          </cell>
          <cell r="DN6" t="str">
            <v>001-010-670</v>
          </cell>
          <cell r="ED6" t="str">
            <v>Account Number:</v>
          </cell>
          <cell r="EF6" t="str">
            <v>001-010-680</v>
          </cell>
          <cell r="EJ6" t="str">
            <v>Account Number:</v>
          </cell>
          <cell r="EL6" t="str">
            <v>001-010-685</v>
          </cell>
          <cell r="EP6" t="str">
            <v>Account Number:</v>
          </cell>
          <cell r="ER6" t="str">
            <v>001-010-690</v>
          </cell>
        </row>
        <row r="7">
          <cell r="B7" t="str">
            <v>Account Description:</v>
          </cell>
          <cell r="D7" t="str">
            <v>CASH ON HAND</v>
          </cell>
          <cell r="H7" t="str">
            <v>Account Description:</v>
          </cell>
          <cell r="J7" t="str">
            <v>CASH AT BANK</v>
          </cell>
          <cell r="K7" t="str">
            <v>CBA</v>
          </cell>
          <cell r="N7" t="str">
            <v>Account Description:</v>
          </cell>
          <cell r="P7" t="str">
            <v>CBFC UNSECURED DEPOSIT</v>
          </cell>
          <cell r="R7" t="str">
            <v>CBA</v>
          </cell>
          <cell r="U7" t="str">
            <v>Account Description:</v>
          </cell>
          <cell r="W7" t="str">
            <v>CBA TERM DEPOSIT</v>
          </cell>
          <cell r="AD7" t="str">
            <v>Account Description:</v>
          </cell>
          <cell r="AF7" t="str">
            <v>OTHER DEBTORS</v>
          </cell>
          <cell r="AJ7" t="str">
            <v>Account Description:</v>
          </cell>
          <cell r="AL7" t="str">
            <v>TRADE DEBTORS</v>
          </cell>
          <cell r="AP7" t="str">
            <v>Account Description:</v>
          </cell>
          <cell r="AR7" t="str">
            <v>PROVISION FOR DOUBTFUL DEBTS</v>
          </cell>
          <cell r="AY7" t="str">
            <v>Account Description:</v>
          </cell>
          <cell r="BA7" t="str">
            <v>FAI INSURANCE CLEARING</v>
          </cell>
          <cell r="BE7" t="str">
            <v>Account Description:</v>
          </cell>
          <cell r="BG7" t="str">
            <v>PREPAID MOTOR CLUB</v>
          </cell>
          <cell r="BM7" t="str">
            <v>Account Description:</v>
          </cell>
          <cell r="BO7" t="str">
            <v>PREPAID ADVERTISING</v>
          </cell>
          <cell r="BS7" t="str">
            <v>Account Description:</v>
          </cell>
          <cell r="BU7" t="str">
            <v>PREPAID INSURANCE</v>
          </cell>
          <cell r="CA7" t="str">
            <v>Account Description:</v>
          </cell>
          <cell r="CC7" t="str">
            <v>PREPAID REGISTRATION</v>
          </cell>
          <cell r="CG7" t="str">
            <v>Account Description:</v>
          </cell>
          <cell r="CI7" t="str">
            <v>PREPAYMENTS OTHER</v>
          </cell>
          <cell r="CN7" t="str">
            <v>Account Description:</v>
          </cell>
          <cell r="CP7" t="str">
            <v>CBFC CAR SALES CLEARING</v>
          </cell>
          <cell r="CT7" t="str">
            <v>Account Description:</v>
          </cell>
          <cell r="CV7" t="str">
            <v>LEASEWAY CAR SALES CLEARING</v>
          </cell>
          <cell r="CZ7" t="str">
            <v>Account Description:</v>
          </cell>
          <cell r="DB7" t="str">
            <v>LEASEWAY RECHARGE CLEARING</v>
          </cell>
          <cell r="DF7" t="str">
            <v>Account Description:</v>
          </cell>
          <cell r="DH7" t="str">
            <v>CTP CLEARING ACCOUNT</v>
          </cell>
          <cell r="DL7" t="str">
            <v>Account Description:</v>
          </cell>
          <cell r="DN7" t="str">
            <v>SHARED COSTS CLEARING</v>
          </cell>
          <cell r="ED7" t="str">
            <v>Account Description:</v>
          </cell>
          <cell r="EF7" t="str">
            <v>SUNDRY SUSPENSE</v>
          </cell>
          <cell r="EJ7" t="str">
            <v>Account Description:</v>
          </cell>
          <cell r="EL7" t="str">
            <v>LOAN ACCOUNT - FLEET CARE SERVICES</v>
          </cell>
          <cell r="EP7" t="str">
            <v>Account Description:</v>
          </cell>
          <cell r="ER7" t="str">
            <v>FUTURE TAX BENEFIT</v>
          </cell>
        </row>
        <row r="8">
          <cell r="B8" t="str">
            <v>Balance as per GL:</v>
          </cell>
          <cell r="D8">
            <v>750</v>
          </cell>
          <cell r="H8" t="str">
            <v>Balance as per GL:</v>
          </cell>
          <cell r="J8">
            <v>1380783.4</v>
          </cell>
          <cell r="N8" t="str">
            <v>Balance as per GL:</v>
          </cell>
          <cell r="P8">
            <v>0</v>
          </cell>
          <cell r="U8" t="str">
            <v>Balance as per GL:</v>
          </cell>
          <cell r="W8">
            <v>5864581.1299999999</v>
          </cell>
          <cell r="AD8" t="str">
            <v>Balance as per GL:</v>
          </cell>
          <cell r="AF8">
            <v>113726.98</v>
          </cell>
          <cell r="AJ8" t="str">
            <v>Balance as per GL:</v>
          </cell>
          <cell r="AL8">
            <v>5380354.9800000004</v>
          </cell>
          <cell r="AP8" t="str">
            <v>Balance as per GL:</v>
          </cell>
          <cell r="AR8">
            <v>-200000</v>
          </cell>
          <cell r="AY8" t="str">
            <v>Balance as per GL:</v>
          </cell>
          <cell r="BA8">
            <v>0</v>
          </cell>
          <cell r="BE8" t="str">
            <v>Balance as per GL:</v>
          </cell>
          <cell r="BG8">
            <v>70617.149999999994</v>
          </cell>
          <cell r="BM8" t="str">
            <v>Balance as per GL:</v>
          </cell>
          <cell r="BO8">
            <v>4174.5</v>
          </cell>
          <cell r="BS8" t="str">
            <v>Balance as per GL:</v>
          </cell>
          <cell r="BU8">
            <v>15921</v>
          </cell>
          <cell r="CA8" t="str">
            <v>Balance as per GL:</v>
          </cell>
          <cell r="CC8">
            <v>2199407.1800000002</v>
          </cell>
          <cell r="CG8" t="str">
            <v>Balance as per GL:</v>
          </cell>
          <cell r="CI8">
            <v>-11954.92</v>
          </cell>
          <cell r="CN8" t="str">
            <v>Balance as per GL:</v>
          </cell>
          <cell r="CP8">
            <v>-298002.37</v>
          </cell>
          <cell r="CT8" t="str">
            <v>Balance as per GL:</v>
          </cell>
          <cell r="CV8">
            <v>-3500000</v>
          </cell>
          <cell r="CZ8" t="str">
            <v>Balance as per GL:</v>
          </cell>
          <cell r="DB8">
            <v>0</v>
          </cell>
          <cell r="DF8" t="str">
            <v>Balance as per GL:</v>
          </cell>
          <cell r="DH8">
            <v>26923.23</v>
          </cell>
          <cell r="DL8" t="str">
            <v>Balance as per GL:</v>
          </cell>
          <cell r="DN8">
            <v>22875.200000000012</v>
          </cell>
          <cell r="ED8" t="str">
            <v>Balance as per GL:</v>
          </cell>
          <cell r="EF8">
            <v>27023.54</v>
          </cell>
          <cell r="EJ8" t="str">
            <v>Balance as per GL:</v>
          </cell>
          <cell r="EL8">
            <v>-257014.37</v>
          </cell>
          <cell r="EP8" t="str">
            <v>Balance as per GL:</v>
          </cell>
          <cell r="ER8">
            <v>3649511.48</v>
          </cell>
        </row>
        <row r="10">
          <cell r="B10" t="str">
            <v>Date</v>
          </cell>
          <cell r="C10" t="str">
            <v>Reference</v>
          </cell>
          <cell r="D10" t="str">
            <v>Details</v>
          </cell>
          <cell r="E10" t="str">
            <v>DR/(CR)</v>
          </cell>
          <cell r="H10" t="str">
            <v>Date</v>
          </cell>
          <cell r="I10" t="str">
            <v>Reference</v>
          </cell>
          <cell r="J10" t="str">
            <v>Details</v>
          </cell>
          <cell r="K10" t="str">
            <v>DR/(CR)</v>
          </cell>
          <cell r="N10" t="str">
            <v>Date</v>
          </cell>
          <cell r="O10" t="str">
            <v>Reference</v>
          </cell>
          <cell r="P10" t="str">
            <v>Details</v>
          </cell>
          <cell r="R10" t="str">
            <v>DR/(CR)</v>
          </cell>
          <cell r="U10" t="str">
            <v>Date</v>
          </cell>
          <cell r="W10" t="str">
            <v>Details</v>
          </cell>
          <cell r="AA10" t="str">
            <v>DR/(CR)</v>
          </cell>
          <cell r="AD10" t="str">
            <v>Date</v>
          </cell>
          <cell r="AE10" t="str">
            <v>Reference</v>
          </cell>
          <cell r="AF10" t="str">
            <v>Details</v>
          </cell>
          <cell r="AG10" t="str">
            <v>DR/(CR)</v>
          </cell>
          <cell r="AJ10" t="str">
            <v>Date</v>
          </cell>
          <cell r="AK10" t="str">
            <v>Reference</v>
          </cell>
          <cell r="AL10" t="str">
            <v>Details</v>
          </cell>
          <cell r="AM10" t="str">
            <v>DR/(CR)</v>
          </cell>
          <cell r="AP10" t="str">
            <v>Date</v>
          </cell>
          <cell r="AQ10" t="str">
            <v>Reference</v>
          </cell>
          <cell r="AR10" t="str">
            <v>Details</v>
          </cell>
          <cell r="AV10" t="str">
            <v>DR/(CR)</v>
          </cell>
          <cell r="AY10" t="str">
            <v>Date</v>
          </cell>
          <cell r="AZ10" t="str">
            <v>Reference</v>
          </cell>
          <cell r="BA10" t="str">
            <v>Details</v>
          </cell>
          <cell r="BB10" t="str">
            <v>DR/(CR)</v>
          </cell>
          <cell r="BE10" t="str">
            <v>Date</v>
          </cell>
          <cell r="BF10" t="str">
            <v>Reference</v>
          </cell>
          <cell r="BG10" t="str">
            <v>Month of payment</v>
          </cell>
          <cell r="BH10" t="str">
            <v>Mths exp</v>
          </cell>
          <cell r="BI10" t="str">
            <v>Amount paid</v>
          </cell>
          <cell r="BJ10" t="str">
            <v>Balance</v>
          </cell>
          <cell r="BM10" t="str">
            <v>Date</v>
          </cell>
          <cell r="BN10" t="str">
            <v>Reference</v>
          </cell>
          <cell r="BO10" t="str">
            <v>Details</v>
          </cell>
          <cell r="BP10" t="str">
            <v>DR/(CR)</v>
          </cell>
          <cell r="BS10" t="str">
            <v>Date</v>
          </cell>
          <cell r="BT10" t="str">
            <v>Reference</v>
          </cell>
          <cell r="BU10" t="str">
            <v>Details</v>
          </cell>
          <cell r="BV10" t="str">
            <v>Mths Expd</v>
          </cell>
          <cell r="BW10" t="str">
            <v>Amount</v>
          </cell>
          <cell r="BX10" t="str">
            <v>Balance</v>
          </cell>
          <cell r="CA10" t="str">
            <v>Date</v>
          </cell>
          <cell r="CB10" t="str">
            <v>Reference</v>
          </cell>
          <cell r="CC10" t="str">
            <v>Details</v>
          </cell>
          <cell r="CD10" t="str">
            <v>DR/(CR)</v>
          </cell>
          <cell r="CG10" t="str">
            <v>Date</v>
          </cell>
          <cell r="CH10" t="str">
            <v>Reference</v>
          </cell>
          <cell r="CI10" t="str">
            <v>Details</v>
          </cell>
          <cell r="CK10" t="str">
            <v>DR/(CR)</v>
          </cell>
          <cell r="CN10" t="str">
            <v>Date</v>
          </cell>
          <cell r="CO10" t="str">
            <v>Reference</v>
          </cell>
          <cell r="CP10" t="str">
            <v>Details</v>
          </cell>
          <cell r="CQ10" t="str">
            <v>DR/(CR)</v>
          </cell>
          <cell r="CT10" t="str">
            <v>Sale date</v>
          </cell>
          <cell r="CU10" t="str">
            <v>Reference</v>
          </cell>
          <cell r="CV10" t="str">
            <v>Details</v>
          </cell>
          <cell r="CW10" t="str">
            <v>DR/(CR)</v>
          </cell>
          <cell r="CZ10" t="str">
            <v>Date</v>
          </cell>
          <cell r="DA10" t="str">
            <v>Reference</v>
          </cell>
          <cell r="DB10" t="str">
            <v>Details</v>
          </cell>
          <cell r="DC10" t="str">
            <v>DR/(CR)</v>
          </cell>
          <cell r="DF10" t="str">
            <v>Date</v>
          </cell>
          <cell r="DG10" t="str">
            <v>Reference</v>
          </cell>
          <cell r="DH10" t="str">
            <v>Details</v>
          </cell>
          <cell r="DI10" t="str">
            <v>DR/(CR)</v>
          </cell>
          <cell r="DL10" t="str">
            <v>Date</v>
          </cell>
          <cell r="DM10" t="str">
            <v>Reference</v>
          </cell>
          <cell r="DN10" t="str">
            <v>Details</v>
          </cell>
          <cell r="DO10" t="str">
            <v>DR/(CR)</v>
          </cell>
          <cell r="ED10" t="str">
            <v>Date</v>
          </cell>
          <cell r="EE10" t="str">
            <v>Reference</v>
          </cell>
          <cell r="EF10" t="str">
            <v>Details</v>
          </cell>
          <cell r="EG10" t="str">
            <v>DR/(CR)</v>
          </cell>
          <cell r="EJ10" t="str">
            <v>Date</v>
          </cell>
          <cell r="EK10" t="str">
            <v>Reference</v>
          </cell>
          <cell r="EL10" t="str">
            <v>Details</v>
          </cell>
          <cell r="EM10" t="str">
            <v>DR/(CR)</v>
          </cell>
          <cell r="EP10" t="str">
            <v>Date</v>
          </cell>
          <cell r="EQ10" t="str">
            <v>Reference</v>
          </cell>
          <cell r="ER10" t="str">
            <v>Details</v>
          </cell>
          <cell r="ES10" t="str">
            <v>DR/(CR)</v>
          </cell>
        </row>
        <row r="12">
          <cell r="B12">
            <v>36799</v>
          </cell>
          <cell r="D12" t="str">
            <v>PETTY CASH IMPREST AMOUNT - NSW</v>
          </cell>
          <cell r="E12">
            <v>500</v>
          </cell>
          <cell r="H12">
            <v>36799</v>
          </cell>
          <cell r="J12" t="str">
            <v>Balance as per Bank Reconciliation</v>
          </cell>
          <cell r="K12">
            <v>150075.88</v>
          </cell>
          <cell r="U12">
            <v>36799</v>
          </cell>
          <cell r="W12" t="str">
            <v>Balance of Account (per bank)</v>
          </cell>
          <cell r="AA12">
            <v>3242565.45</v>
          </cell>
          <cell r="AD12">
            <v>36161</v>
          </cell>
          <cell r="AF12" t="str">
            <v>Stamp duty payable on Faulding sale/leasebacks</v>
          </cell>
          <cell r="AG12">
            <v>53801.75</v>
          </cell>
          <cell r="AJ12">
            <v>36799</v>
          </cell>
          <cell r="AL12" t="str">
            <v>Balance as per Aged Trial Balance</v>
          </cell>
          <cell r="AM12">
            <v>5380354.9800000004</v>
          </cell>
          <cell r="AP12">
            <v>36799</v>
          </cell>
          <cell r="AR12" t="str">
            <v>Approved provision at July 1999</v>
          </cell>
          <cell r="AV12">
            <v>-200000</v>
          </cell>
          <cell r="BE12">
            <v>36799</v>
          </cell>
          <cell r="BG12" t="str">
            <v>31 January 2000</v>
          </cell>
          <cell r="BH12">
            <v>6</v>
          </cell>
          <cell r="BI12">
            <v>12750</v>
          </cell>
          <cell r="BJ12">
            <v>6375</v>
          </cell>
          <cell r="BM12">
            <v>36799</v>
          </cell>
          <cell r="BO12" t="str">
            <v xml:space="preserve">YELLOW PAGES ADVERTISING </v>
          </cell>
          <cell r="BS12">
            <v>36799</v>
          </cell>
          <cell r="BU12" t="str">
            <v>PUBLIC LIABILITY</v>
          </cell>
          <cell r="CA12">
            <v>36799</v>
          </cell>
          <cell r="CC12" t="str">
            <v>As per schedule (misc reports)</v>
          </cell>
          <cell r="CD12">
            <v>2196222</v>
          </cell>
          <cell r="CG12">
            <v>36799</v>
          </cell>
          <cell r="CI12" t="str">
            <v>Lightspeed Maintenance</v>
          </cell>
          <cell r="CJ12">
            <v>2812.5</v>
          </cell>
          <cell r="CN12">
            <v>36799</v>
          </cell>
          <cell r="CP12" t="str">
            <v>As per Car Sales Clearing Reconciliation attached</v>
          </cell>
          <cell r="CQ12">
            <v>-298002.37</v>
          </cell>
          <cell r="DF12">
            <v>36799</v>
          </cell>
          <cell r="DH12" t="str">
            <v>As per attached worksheet</v>
          </cell>
          <cell r="DI12">
            <v>26923.23</v>
          </cell>
          <cell r="DL12">
            <v>36799</v>
          </cell>
          <cell r="DN12" t="str">
            <v>May processed - Actual</v>
          </cell>
          <cell r="DO12">
            <v>63347.1</v>
          </cell>
          <cell r="ED12">
            <v>36647</v>
          </cell>
          <cell r="EF12" t="str">
            <v>Nilsair P/L office maint - awaiting chq from CB Richard Ellis</v>
          </cell>
          <cell r="EG12">
            <v>10000</v>
          </cell>
          <cell r="EJ12">
            <v>36799</v>
          </cell>
          <cell r="EL12" t="str">
            <v>June 2000 Salaries</v>
          </cell>
          <cell r="EM12">
            <v>43670.32</v>
          </cell>
          <cell r="EP12">
            <v>36799</v>
          </cell>
          <cell r="ER12" t="str">
            <v>As per June 2000 Tax calculation</v>
          </cell>
          <cell r="ES12">
            <v>3649511.48</v>
          </cell>
        </row>
        <row r="13">
          <cell r="B13">
            <v>36799</v>
          </cell>
          <cell r="D13" t="str">
            <v>PETTY CASH IMPREST AMOUNT - QLD</v>
          </cell>
          <cell r="E13">
            <v>100</v>
          </cell>
          <cell r="AD13">
            <v>36647</v>
          </cell>
          <cell r="AF13" t="str">
            <v>John Reidy recovery - Invoices receivable from BFS</v>
          </cell>
          <cell r="AG13">
            <v>22728.74</v>
          </cell>
          <cell r="BG13" t="str">
            <v>28 February 2000</v>
          </cell>
          <cell r="BH13">
            <v>5</v>
          </cell>
          <cell r="BI13">
            <v>20870.36</v>
          </cell>
          <cell r="BJ13">
            <v>12174.376666666667</v>
          </cell>
          <cell r="BO13" t="str">
            <v>Payments: (12 mths advert paid over 7 months)</v>
          </cell>
          <cell r="BU13" t="str">
            <v>30/11/99 - 30/11/2000</v>
          </cell>
          <cell r="BV13">
            <v>7</v>
          </cell>
          <cell r="BW13">
            <v>11320</v>
          </cell>
          <cell r="BX13">
            <v>4717</v>
          </cell>
          <cell r="CI13" t="str">
            <v>7/9/99 TO 7/9/00</v>
          </cell>
          <cell r="CJ13">
            <v>10</v>
          </cell>
          <cell r="CK13">
            <v>468.75</v>
          </cell>
          <cell r="ED13">
            <v>36647</v>
          </cell>
          <cell r="EF13" t="str">
            <v>Cheque received - awaiting allocation</v>
          </cell>
          <cell r="EG13">
            <v>-814</v>
          </cell>
          <cell r="EL13" t="str">
            <v>June 2000 Superannuation</v>
          </cell>
          <cell r="EM13">
            <v>3083.23</v>
          </cell>
        </row>
        <row r="14">
          <cell r="B14">
            <v>36799</v>
          </cell>
          <cell r="D14" t="str">
            <v>PETTY CASH IMPREST AMOUNT - VIC</v>
          </cell>
          <cell r="E14">
            <v>100</v>
          </cell>
          <cell r="W14" t="str">
            <v>Interest Accrued:</v>
          </cell>
          <cell r="AD14">
            <v>36647</v>
          </cell>
          <cell r="AF14" t="str">
            <v>Payroll - Social Club</v>
          </cell>
          <cell r="AG14">
            <v>-277.44</v>
          </cell>
          <cell r="BG14" t="str">
            <v>31 March 2000</v>
          </cell>
          <cell r="BH14">
            <v>4</v>
          </cell>
          <cell r="BI14">
            <v>19013.689999999999</v>
          </cell>
          <cell r="BJ14">
            <v>12675.793333333333</v>
          </cell>
          <cell r="BO14">
            <v>36342</v>
          </cell>
          <cell r="BP14">
            <v>8168.56</v>
          </cell>
          <cell r="CC14" t="str">
            <v>Current Month + Future month invoices paid</v>
          </cell>
          <cell r="CD14">
            <v>203185.18</v>
          </cell>
          <cell r="DH14" t="str">
            <v>(CTP_ _ 00.xls)</v>
          </cell>
          <cell r="DN14" t="str">
            <v>June processed - Actual</v>
          </cell>
          <cell r="DO14">
            <v>76528.100000000006</v>
          </cell>
          <cell r="ED14">
            <v>36647</v>
          </cell>
          <cell r="EF14" t="str">
            <v>Cheque received - awaiting allocation</v>
          </cell>
          <cell r="EG14">
            <v>-3052.46</v>
          </cell>
          <cell r="EL14" t="str">
            <v>June 2000 Payroll Tax</v>
          </cell>
          <cell r="EM14">
            <v>2815.2</v>
          </cell>
        </row>
        <row r="15">
          <cell r="B15">
            <v>36799</v>
          </cell>
          <cell r="D15" t="str">
            <v>PETTY CASH IMPREST AMOUNT - SA</v>
          </cell>
          <cell r="E15">
            <v>50</v>
          </cell>
          <cell r="W15" t="str">
            <v>Amount</v>
          </cell>
          <cell r="X15" t="str">
            <v>Int. Rate</v>
          </cell>
          <cell r="Y15" t="str">
            <v>Days</v>
          </cell>
          <cell r="AD15">
            <v>36647</v>
          </cell>
          <cell r="AF15" t="str">
            <v>Payroll - HCF</v>
          </cell>
          <cell r="AG15">
            <v>-195.5</v>
          </cell>
          <cell r="BG15" t="str">
            <v>30 April 2000</v>
          </cell>
          <cell r="BH15">
            <v>3</v>
          </cell>
          <cell r="BJ15">
            <v>0</v>
          </cell>
          <cell r="BO15">
            <v>36373</v>
          </cell>
          <cell r="BP15">
            <v>8168.56</v>
          </cell>
          <cell r="BU15" t="str">
            <v>SPECIAL CONTINGENCY</v>
          </cell>
          <cell r="CI15" t="str">
            <v>Wang Maintenance Agreement</v>
          </cell>
          <cell r="ED15">
            <v>36647</v>
          </cell>
          <cell r="EF15" t="str">
            <v>Peter Roberts Motors - awaiting chq</v>
          </cell>
          <cell r="EG15">
            <v>333.15</v>
          </cell>
          <cell r="EL15" t="str">
            <v>June 2000 Workers Comp</v>
          </cell>
          <cell r="EM15">
            <v>0</v>
          </cell>
        </row>
        <row r="16">
          <cell r="U16">
            <v>36617</v>
          </cell>
          <cell r="V16">
            <v>36629</v>
          </cell>
          <cell r="W16">
            <v>1426012.32</v>
          </cell>
          <cell r="X16">
            <v>5.5500000000000001E-2</v>
          </cell>
          <cell r="Y16">
            <v>12</v>
          </cell>
          <cell r="AA16">
            <v>2601.9841236164384</v>
          </cell>
          <cell r="AD16">
            <v>36647</v>
          </cell>
          <cell r="AF16" t="str">
            <v>Quickline funding errors awaiting reversal in July 00</v>
          </cell>
          <cell r="AG16">
            <v>47934.34000000004</v>
          </cell>
          <cell r="BG16" t="str">
            <v>31 May 2000</v>
          </cell>
          <cell r="BH16">
            <v>2</v>
          </cell>
          <cell r="BI16">
            <v>17388</v>
          </cell>
          <cell r="BJ16">
            <v>14490</v>
          </cell>
          <cell r="BO16">
            <v>36404</v>
          </cell>
          <cell r="BP16">
            <v>8168.56</v>
          </cell>
          <cell r="BU16" t="str">
            <v>30/11/99 - 30/11/2000</v>
          </cell>
          <cell r="BV16">
            <v>7</v>
          </cell>
          <cell r="BW16">
            <v>25005.3</v>
          </cell>
          <cell r="BX16">
            <v>10425</v>
          </cell>
          <cell r="CI16" t="str">
            <v>Total amount paid for 2 yr period</v>
          </cell>
          <cell r="CJ16">
            <v>84960</v>
          </cell>
          <cell r="ED16">
            <v>36678</v>
          </cell>
          <cell r="EF16" t="str">
            <v>Residual on sale of a DRV - UEB213 to be offset when sold</v>
          </cell>
          <cell r="EG16">
            <v>10000</v>
          </cell>
          <cell r="EL16" t="str">
            <v>June 2000 Management Fee</v>
          </cell>
          <cell r="EM16">
            <v>9200</v>
          </cell>
        </row>
        <row r="17">
          <cell r="J17" t="str">
            <v>Debtors reports not keyed due to VLM inoperational</v>
          </cell>
          <cell r="K17">
            <v>491722.6</v>
          </cell>
          <cell r="U17">
            <v>36630</v>
          </cell>
          <cell r="V17">
            <v>36642</v>
          </cell>
          <cell r="W17">
            <v>1726012.32</v>
          </cell>
          <cell r="X17">
            <v>5.5500000000000001E-2</v>
          </cell>
          <cell r="Y17">
            <v>12</v>
          </cell>
          <cell r="AA17">
            <v>3149.3813838904111</v>
          </cell>
          <cell r="AD17">
            <v>36465</v>
          </cell>
          <cell r="AF17" t="str">
            <v>Cancelled cheques</v>
          </cell>
          <cell r="AG17">
            <v>-11518.69</v>
          </cell>
          <cell r="BG17" t="str">
            <v>30 June 1999</v>
          </cell>
          <cell r="BH17">
            <v>12</v>
          </cell>
          <cell r="BI17">
            <v>22984</v>
          </cell>
          <cell r="BJ17">
            <v>0</v>
          </cell>
          <cell r="BO17">
            <v>36434</v>
          </cell>
          <cell r="BP17">
            <v>8168.57</v>
          </cell>
          <cell r="CI17" t="str">
            <v>Total no. of months expensed to date</v>
          </cell>
          <cell r="CJ17">
            <v>27</v>
          </cell>
          <cell r="CK17">
            <v>-10620</v>
          </cell>
          <cell r="ED17">
            <v>36678</v>
          </cell>
          <cell r="EF17" t="str">
            <v>S.Pendlebury wages to be recharged back to CBA</v>
          </cell>
          <cell r="EG17">
            <v>10556.85</v>
          </cell>
          <cell r="EL17" t="str">
            <v>June 2000 Depreciation</v>
          </cell>
          <cell r="EM17">
            <v>1465.96</v>
          </cell>
        </row>
        <row r="18">
          <cell r="U18">
            <v>36643</v>
          </cell>
          <cell r="V18">
            <v>36646</v>
          </cell>
          <cell r="W18">
            <v>1526012.32</v>
          </cell>
          <cell r="X18">
            <v>5.5500000000000001E-2</v>
          </cell>
          <cell r="Y18">
            <v>3</v>
          </cell>
          <cell r="AA18">
            <v>696.112469260274</v>
          </cell>
          <cell r="AD18">
            <v>36557</v>
          </cell>
          <cell r="AF18" t="str">
            <v>CBA Sundry Banking 7/2/00</v>
          </cell>
          <cell r="AG18">
            <v>-2849.1</v>
          </cell>
          <cell r="BG18" t="str">
            <v>31 July 1999</v>
          </cell>
          <cell r="BH18">
            <v>12</v>
          </cell>
          <cell r="BI18">
            <v>29142</v>
          </cell>
          <cell r="BJ18">
            <v>0</v>
          </cell>
          <cell r="BO18">
            <v>36465</v>
          </cell>
          <cell r="BP18">
            <v>8168.57</v>
          </cell>
          <cell r="BU18" t="str">
            <v>INDUSTRIAL SPECIAL RISKS</v>
          </cell>
          <cell r="EL18" t="str">
            <v>June 2000 Recharge of salaries</v>
          </cell>
          <cell r="EM18">
            <v>11171.03</v>
          </cell>
        </row>
        <row r="19">
          <cell r="U19">
            <v>36647</v>
          </cell>
          <cell r="V19">
            <v>36675</v>
          </cell>
          <cell r="W19">
            <v>1126012.32</v>
          </cell>
          <cell r="X19">
            <v>6.1499999999999999E-2</v>
          </cell>
          <cell r="Y19">
            <v>28</v>
          </cell>
          <cell r="AA19">
            <v>5312.3101781917812</v>
          </cell>
          <cell r="AD19">
            <v>36647</v>
          </cell>
          <cell r="AF19" t="str">
            <v>GST mailout to be charged to CBA</v>
          </cell>
          <cell r="AG19">
            <v>4102.88</v>
          </cell>
          <cell r="BG19" t="str">
            <v>31 August 1999</v>
          </cell>
          <cell r="BH19">
            <v>12</v>
          </cell>
          <cell r="BI19">
            <v>25994.54</v>
          </cell>
          <cell r="BJ19">
            <v>0</v>
          </cell>
          <cell r="BO19">
            <v>36495</v>
          </cell>
          <cell r="BP19">
            <v>8168.57</v>
          </cell>
          <cell r="BU19" t="str">
            <v>30/11/99 - 30/11/2000</v>
          </cell>
          <cell r="BV19">
            <v>7</v>
          </cell>
          <cell r="BW19">
            <v>1868.5</v>
          </cell>
          <cell r="BX19">
            <v>779</v>
          </cell>
          <cell r="CI19" t="str">
            <v>CPMS Maintenance VS6230</v>
          </cell>
        </row>
        <row r="20">
          <cell r="U20">
            <v>36676</v>
          </cell>
          <cell r="V20">
            <v>36707</v>
          </cell>
          <cell r="W20">
            <v>1126012.32</v>
          </cell>
          <cell r="X20">
            <v>6.1499999999999999E-2</v>
          </cell>
          <cell r="Y20">
            <v>31</v>
          </cell>
          <cell r="AA20">
            <v>5881.4962687123307</v>
          </cell>
          <cell r="BG20" t="str">
            <v>30 September 1999</v>
          </cell>
          <cell r="BH20">
            <v>12</v>
          </cell>
          <cell r="BI20">
            <v>22728.97</v>
          </cell>
          <cell r="BJ20">
            <v>0</v>
          </cell>
          <cell r="BO20">
            <v>36526</v>
          </cell>
          <cell r="BP20">
            <v>8168.62</v>
          </cell>
          <cell r="CI20" t="str">
            <v>20/11/98 - 19/11/99</v>
          </cell>
          <cell r="CJ20">
            <v>3092</v>
          </cell>
          <cell r="EL20" t="str">
            <v>Intercompany Loan from Fleet Care for investment</v>
          </cell>
          <cell r="EM20">
            <v>-400000</v>
          </cell>
        </row>
        <row r="21">
          <cell r="U21">
            <v>36708</v>
          </cell>
          <cell r="V21">
            <v>36710</v>
          </cell>
          <cell r="W21">
            <v>1126012.32</v>
          </cell>
          <cell r="X21">
            <v>6.1499999999999999E-2</v>
          </cell>
          <cell r="Y21">
            <v>2</v>
          </cell>
          <cell r="AA21">
            <v>379.46072701369866</v>
          </cell>
          <cell r="BG21" t="str">
            <v>31 October 1999</v>
          </cell>
          <cell r="BH21">
            <v>9</v>
          </cell>
          <cell r="BI21">
            <v>27710.639999999999</v>
          </cell>
          <cell r="BJ21">
            <v>6927.66</v>
          </cell>
          <cell r="CI21" t="str">
            <v>Total no. of months expensed to date</v>
          </cell>
          <cell r="CJ21">
            <v>19</v>
          </cell>
          <cell r="CK21">
            <v>-1803.67</v>
          </cell>
        </row>
        <row r="22">
          <cell r="U22">
            <v>36711</v>
          </cell>
          <cell r="V22">
            <v>36721</v>
          </cell>
          <cell r="W22">
            <v>1326012.32</v>
          </cell>
          <cell r="X22">
            <v>6.1499999999999999E-2</v>
          </cell>
          <cell r="Y22">
            <v>10</v>
          </cell>
          <cell r="AA22">
            <v>2234.2499364383566</v>
          </cell>
          <cell r="BG22" t="str">
            <v>30 November 1999</v>
          </cell>
          <cell r="BH22">
            <v>8</v>
          </cell>
          <cell r="BI22">
            <v>25355.5</v>
          </cell>
          <cell r="BJ22">
            <v>8451.8233333333337</v>
          </cell>
          <cell r="BO22" t="str">
            <v>CBA refund back in Nov 99</v>
          </cell>
          <cell r="BP22">
            <v>-57180</v>
          </cell>
          <cell r="EL22" t="str">
            <v>Cheque for May banked in July for the following:</v>
          </cell>
        </row>
        <row r="23">
          <cell r="U23">
            <v>36722</v>
          </cell>
          <cell r="V23">
            <v>36731</v>
          </cell>
          <cell r="W23">
            <v>626012.32000000007</v>
          </cell>
          <cell r="X23">
            <v>6.1499999999999999E-2</v>
          </cell>
          <cell r="Y23">
            <v>9</v>
          </cell>
          <cell r="AA23">
            <v>949.31909347945202</v>
          </cell>
          <cell r="BG23" t="str">
            <v>31 December 1999</v>
          </cell>
          <cell r="BH23">
            <v>7</v>
          </cell>
          <cell r="BI23">
            <v>22854</v>
          </cell>
          <cell r="BJ23">
            <v>9522.5</v>
          </cell>
          <cell r="EL23" t="str">
            <v>May 2000 Salaries</v>
          </cell>
          <cell r="EM23">
            <v>43960.49</v>
          </cell>
        </row>
        <row r="24">
          <cell r="U24">
            <v>36732</v>
          </cell>
          <cell r="V24">
            <v>36735</v>
          </cell>
          <cell r="W24">
            <v>926012.32000000007</v>
          </cell>
          <cell r="X24">
            <v>6.1499999999999999E-2</v>
          </cell>
          <cell r="Y24">
            <v>3</v>
          </cell>
          <cell r="AA24">
            <v>468.09020010958903</v>
          </cell>
          <cell r="EL24" t="str">
            <v>May 2000 Superannuation</v>
          </cell>
          <cell r="EM24">
            <v>3103.54</v>
          </cell>
        </row>
        <row r="25">
          <cell r="U25">
            <v>36736</v>
          </cell>
          <cell r="V25">
            <v>36738</v>
          </cell>
          <cell r="W25">
            <v>1426012.32</v>
          </cell>
          <cell r="X25">
            <v>6.1499999999999999E-2</v>
          </cell>
          <cell r="Y25">
            <v>2</v>
          </cell>
          <cell r="AA25">
            <v>480.55661742465759</v>
          </cell>
          <cell r="BI25">
            <v>246791.7</v>
          </cell>
          <cell r="BJ25">
            <v>70617.153333333335</v>
          </cell>
          <cell r="EL25" t="str">
            <v>May 2000 Payroll Tax</v>
          </cell>
          <cell r="EM25">
            <v>2835.57</v>
          </cell>
        </row>
        <row r="26">
          <cell r="U26">
            <v>36738</v>
          </cell>
          <cell r="V26">
            <v>36738</v>
          </cell>
          <cell r="W26">
            <v>1926012.32</v>
          </cell>
          <cell r="X26">
            <v>6.1499999999999999E-2</v>
          </cell>
          <cell r="Y26">
            <v>0</v>
          </cell>
          <cell r="AA26">
            <v>0.01</v>
          </cell>
          <cell r="EL26" t="str">
            <v>May 2000 Workers Comp</v>
          </cell>
          <cell r="EM26">
            <v>0</v>
          </cell>
        </row>
        <row r="27">
          <cell r="U27">
            <v>36739</v>
          </cell>
          <cell r="V27">
            <v>36751</v>
          </cell>
          <cell r="W27">
            <v>1926012.32</v>
          </cell>
          <cell r="X27">
            <v>6.1499999999999999E-2</v>
          </cell>
          <cell r="Y27">
            <v>12</v>
          </cell>
          <cell r="AA27">
            <v>3894.2486086575345</v>
          </cell>
          <cell r="BO27" t="str">
            <v>Months expensed:</v>
          </cell>
          <cell r="EL27" t="str">
            <v>May 2000 Management Fee</v>
          </cell>
          <cell r="EM27">
            <v>9200</v>
          </cell>
        </row>
        <row r="28">
          <cell r="U28">
            <v>36752</v>
          </cell>
          <cell r="V28">
            <v>36769</v>
          </cell>
          <cell r="W28">
            <v>4426012.32</v>
          </cell>
          <cell r="X28">
            <v>6.1499999999999999E-2</v>
          </cell>
          <cell r="Y28">
            <v>17</v>
          </cell>
          <cell r="AA28">
            <v>12677.806933041098</v>
          </cell>
          <cell r="BO28">
            <v>36342</v>
          </cell>
          <cell r="BP28">
            <v>-4671.2299999999996</v>
          </cell>
          <cell r="EL28" t="str">
            <v>May 2000 Depreciation</v>
          </cell>
          <cell r="EM28">
            <v>1465.96</v>
          </cell>
        </row>
        <row r="29">
          <cell r="BO29">
            <v>36373</v>
          </cell>
          <cell r="BP29">
            <v>-4671.2299999999996</v>
          </cell>
          <cell r="EL29" t="str">
            <v>May 2000 Recharge of salaries</v>
          </cell>
          <cell r="EM29">
            <v>11171.03</v>
          </cell>
        </row>
        <row r="30">
          <cell r="BO30">
            <v>36404</v>
          </cell>
          <cell r="BP30">
            <v>-4671.24</v>
          </cell>
          <cell r="EL30" t="str">
            <v>Company M/V expenses write back</v>
          </cell>
          <cell r="EM30">
            <v>-156.69999999999999</v>
          </cell>
        </row>
        <row r="31">
          <cell r="BO31">
            <v>36434</v>
          </cell>
          <cell r="BP31">
            <v>-5046.3000000000011</v>
          </cell>
        </row>
        <row r="32">
          <cell r="BO32">
            <v>36465</v>
          </cell>
          <cell r="BP32">
            <v>-4765</v>
          </cell>
        </row>
        <row r="33">
          <cell r="BO33" t="str">
            <v>Write back expenses</v>
          </cell>
          <cell r="BP33">
            <v>23824.99</v>
          </cell>
        </row>
        <row r="36">
          <cell r="BO36" t="str">
            <v>National Business Buletin</v>
          </cell>
          <cell r="BP36">
            <v>4174.5</v>
          </cell>
        </row>
        <row r="37">
          <cell r="BO37" t="str">
            <v>Expense from July 2000 - June 2001</v>
          </cell>
        </row>
        <row r="39">
          <cell r="V39">
            <v>36580</v>
          </cell>
          <cell r="W39" t="str">
            <v>Balance per 3 month bills @ 5.6%</v>
          </cell>
        </row>
        <row r="40">
          <cell r="U40">
            <v>36580</v>
          </cell>
          <cell r="V40">
            <v>36616</v>
          </cell>
          <cell r="W40">
            <v>1500000</v>
          </cell>
          <cell r="X40">
            <v>5.6000000000000001E-2</v>
          </cell>
          <cell r="Y40">
            <v>36</v>
          </cell>
          <cell r="AA40">
            <v>8284.9315068493142</v>
          </cell>
        </row>
        <row r="41">
          <cell r="U41">
            <v>36617</v>
          </cell>
          <cell r="V41">
            <v>36646</v>
          </cell>
          <cell r="W41">
            <v>1500000</v>
          </cell>
          <cell r="X41">
            <v>5.6000000000000001E-2</v>
          </cell>
          <cell r="Y41">
            <v>30</v>
          </cell>
          <cell r="AA41">
            <v>6904.1095890410961</v>
          </cell>
        </row>
        <row r="42">
          <cell r="U42">
            <v>36647</v>
          </cell>
          <cell r="V42">
            <v>36677</v>
          </cell>
          <cell r="W42">
            <v>1500000</v>
          </cell>
          <cell r="X42">
            <v>5.6000000000000001E-2</v>
          </cell>
          <cell r="Y42">
            <v>31</v>
          </cell>
          <cell r="AA42">
            <v>7134.2465753424658</v>
          </cell>
        </row>
        <row r="43">
          <cell r="U43">
            <v>36678</v>
          </cell>
          <cell r="V43">
            <v>36707</v>
          </cell>
          <cell r="W43">
            <v>1500000</v>
          </cell>
          <cell r="X43">
            <v>5.6000000000000001E-2</v>
          </cell>
          <cell r="Y43">
            <v>30</v>
          </cell>
          <cell r="AA43">
            <v>6904.1095890410961</v>
          </cell>
        </row>
        <row r="44">
          <cell r="U44">
            <v>36708</v>
          </cell>
          <cell r="V44">
            <v>36738</v>
          </cell>
          <cell r="W44">
            <v>1500000</v>
          </cell>
          <cell r="X44">
            <v>5.6000000000000001E-2</v>
          </cell>
          <cell r="Y44">
            <v>31</v>
          </cell>
          <cell r="AA44">
            <v>7134.2465753424658</v>
          </cell>
        </row>
        <row r="45">
          <cell r="U45">
            <v>36739</v>
          </cell>
          <cell r="V45">
            <v>36769</v>
          </cell>
          <cell r="W45">
            <v>1500000</v>
          </cell>
          <cell r="X45">
            <v>5.6000000000000001E-2</v>
          </cell>
          <cell r="Y45">
            <v>31</v>
          </cell>
          <cell r="AA45">
            <v>7134.2465753424658</v>
          </cell>
        </row>
        <row r="53">
          <cell r="E53">
            <v>750</v>
          </cell>
          <cell r="K53">
            <v>641798.48</v>
          </cell>
          <cell r="R53">
            <v>0</v>
          </cell>
          <cell r="AA53">
            <v>3324786.3669507946</v>
          </cell>
          <cell r="AG53">
            <v>113726.98000000004</v>
          </cell>
          <cell r="AM53">
            <v>5380354.9800000004</v>
          </cell>
          <cell r="AV53">
            <v>-200000</v>
          </cell>
          <cell r="BB53">
            <v>0</v>
          </cell>
          <cell r="BJ53">
            <v>70617.153333333335</v>
          </cell>
          <cell r="BP53">
            <v>4174.5000000000036</v>
          </cell>
          <cell r="BX53">
            <v>15921</v>
          </cell>
          <cell r="CD53">
            <v>2399407.1800000002</v>
          </cell>
          <cell r="CK53">
            <v>-11954.92</v>
          </cell>
          <cell r="CQ53">
            <v>-298002.37</v>
          </cell>
          <cell r="CW53">
            <v>0</v>
          </cell>
          <cell r="DC53">
            <v>0</v>
          </cell>
          <cell r="DI53">
            <v>26923.23</v>
          </cell>
          <cell r="DO53">
            <v>139875.20000000001</v>
          </cell>
          <cell r="EG53">
            <v>27023.54</v>
          </cell>
          <cell r="EM53">
            <v>-257014.37000000002</v>
          </cell>
          <cell r="ES53">
            <v>3649511.48</v>
          </cell>
        </row>
        <row r="54">
          <cell r="D54" t="str">
            <v>Debit / Credit</v>
          </cell>
          <cell r="E54">
            <v>0</v>
          </cell>
          <cell r="J54" t="str">
            <v>Credit</v>
          </cell>
          <cell r="K54">
            <v>-738984.91999999993</v>
          </cell>
          <cell r="Q54" t="str">
            <v>Debit / Credit</v>
          </cell>
          <cell r="R54">
            <v>0</v>
          </cell>
          <cell r="Z54" t="str">
            <v>Credit</v>
          </cell>
          <cell r="AA54">
            <v>-2539794.7630492053</v>
          </cell>
          <cell r="AF54" t="str">
            <v>Debit / Credit</v>
          </cell>
          <cell r="AG54">
            <v>0</v>
          </cell>
          <cell r="AL54" t="str">
            <v>Debit / Credit</v>
          </cell>
          <cell r="AM54">
            <v>0</v>
          </cell>
          <cell r="AU54" t="str">
            <v>Debit / Credit</v>
          </cell>
          <cell r="AV54">
            <v>0</v>
          </cell>
          <cell r="BA54" t="str">
            <v>Debit / Credit</v>
          </cell>
          <cell r="BB54">
            <v>0</v>
          </cell>
          <cell r="BI54" t="str">
            <v>Debit</v>
          </cell>
          <cell r="BJ54">
            <v>3.3333333412883803E-3</v>
          </cell>
          <cell r="BO54" t="str">
            <v>Debit / Credit</v>
          </cell>
          <cell r="BP54">
            <v>0</v>
          </cell>
          <cell r="BW54" t="str">
            <v>Debit / Credit</v>
          </cell>
          <cell r="BX54">
            <v>0</v>
          </cell>
          <cell r="CC54" t="str">
            <v>Debit</v>
          </cell>
          <cell r="CD54">
            <v>200000</v>
          </cell>
          <cell r="CJ54" t="str">
            <v>Debit / Credit</v>
          </cell>
          <cell r="CK54">
            <v>0</v>
          </cell>
          <cell r="CP54" t="str">
            <v>Debit / Credit</v>
          </cell>
          <cell r="CQ54">
            <v>0</v>
          </cell>
          <cell r="CV54" t="str">
            <v>Debit</v>
          </cell>
          <cell r="CW54">
            <v>3500000</v>
          </cell>
          <cell r="DB54" t="str">
            <v>Debit / Credit</v>
          </cell>
          <cell r="DC54">
            <v>0</v>
          </cell>
          <cell r="DH54" t="str">
            <v>Debit / Credit</v>
          </cell>
          <cell r="DI54">
            <v>0</v>
          </cell>
          <cell r="DN54" t="str">
            <v>Debit</v>
          </cell>
          <cell r="DO54">
            <v>117000</v>
          </cell>
          <cell r="EF54" t="str">
            <v>Debit / Credit</v>
          </cell>
          <cell r="EG54">
            <v>0</v>
          </cell>
          <cell r="EL54" t="str">
            <v>Debit / Credit</v>
          </cell>
          <cell r="EM54">
            <v>0</v>
          </cell>
          <cell r="ER54" t="str">
            <v>Debit / Credit</v>
          </cell>
          <cell r="ES54">
            <v>0</v>
          </cell>
        </row>
        <row r="57">
          <cell r="B57" t="str">
            <v>COMMONWEALTH FLEET LEASE PTY LIMITED</v>
          </cell>
          <cell r="H57" t="str">
            <v>COMMONWEALTH FLEET LEASE PTY LIMITED</v>
          </cell>
          <cell r="N57" t="str">
            <v>COMMONWEALTH FLEET LEASE PTY LIMITED</v>
          </cell>
          <cell r="U57" t="str">
            <v>COMMONWEALTH FLEET LEASE PTY LIMITED</v>
          </cell>
          <cell r="AD57" t="str">
            <v>COMMONWEALTH FLEET LEASE PTY LIMITED</v>
          </cell>
          <cell r="AJ57" t="str">
            <v>COMMONWEALTH FLEET LEASE PTY LIMITED</v>
          </cell>
          <cell r="AP57" t="str">
            <v>COMMONWEALTH FLEET LEASE PTY LIMITED</v>
          </cell>
          <cell r="AY57" t="str">
            <v>COMMONWEALTH FLEET LEASE PTY LIMITED</v>
          </cell>
          <cell r="BE57" t="str">
            <v>COMMONWEALTH FLEET LEASE PTY LIMITED</v>
          </cell>
          <cell r="BM57" t="str">
            <v>COMMONWEALTH FLEET LEASE PTY LIMITED</v>
          </cell>
          <cell r="BS57" t="str">
            <v>COMMONWEALTH FLEET LEASE PTY LIMITED</v>
          </cell>
          <cell r="CA57" t="str">
            <v>COMMONWEALTH FLEET LEASE PTY LIMITED</v>
          </cell>
        </row>
        <row r="58">
          <cell r="B58" t="str">
            <v>RECONCILIATIONS</v>
          </cell>
          <cell r="H58" t="str">
            <v>RECONCILIATIONS</v>
          </cell>
          <cell r="N58" t="str">
            <v>RECONCILIATIONS</v>
          </cell>
          <cell r="U58" t="str">
            <v>RECONCILIATIONS</v>
          </cell>
          <cell r="AD58" t="str">
            <v>RECONCILIATIONS</v>
          </cell>
          <cell r="AJ58" t="str">
            <v>RECONCILIATIONS</v>
          </cell>
          <cell r="AP58" t="str">
            <v>RECONCILIATIONS</v>
          </cell>
          <cell r="AY58" t="str">
            <v>RECONCILIATIONS</v>
          </cell>
          <cell r="BE58" t="str">
            <v>RECONCILIATIONS</v>
          </cell>
          <cell r="BM58" t="str">
            <v>RECONCILIATIONS</v>
          </cell>
          <cell r="BS58" t="str">
            <v>RECONCILIATIONS</v>
          </cell>
          <cell r="CA58" t="str">
            <v>RECONCILIATIONS</v>
          </cell>
        </row>
        <row r="59">
          <cell r="B59" t="str">
            <v>MONTH ENDED</v>
          </cell>
          <cell r="D59">
            <v>36799</v>
          </cell>
          <cell r="H59" t="str">
            <v>MONTH ENDED</v>
          </cell>
          <cell r="J59">
            <v>36799</v>
          </cell>
          <cell r="N59" t="str">
            <v>MONTH ENDED</v>
          </cell>
          <cell r="P59">
            <v>36799</v>
          </cell>
          <cell r="U59" t="str">
            <v>MONTH ENDED</v>
          </cell>
          <cell r="W59">
            <v>36799</v>
          </cell>
          <cell r="AD59" t="str">
            <v>MONTH ENDED</v>
          </cell>
          <cell r="AF59">
            <v>36799</v>
          </cell>
          <cell r="AJ59" t="str">
            <v>MONTH ENDED</v>
          </cell>
          <cell r="AL59">
            <v>36799</v>
          </cell>
          <cell r="AP59" t="str">
            <v>MONTH ENDED</v>
          </cell>
          <cell r="AR59">
            <v>36799</v>
          </cell>
          <cell r="AY59" t="str">
            <v>MONTH ENDED</v>
          </cell>
          <cell r="BA59">
            <v>36799</v>
          </cell>
          <cell r="BE59" t="str">
            <v>MONTH ENDED</v>
          </cell>
          <cell r="BG59">
            <v>36799</v>
          </cell>
          <cell r="BM59" t="str">
            <v>MONTH ENDED</v>
          </cell>
          <cell r="BO59">
            <v>36799</v>
          </cell>
          <cell r="BS59" t="str">
            <v>MONTH ENDED</v>
          </cell>
          <cell r="BU59">
            <v>36799</v>
          </cell>
          <cell r="CA59" t="str">
            <v>MONTH ENDED</v>
          </cell>
          <cell r="CC59">
            <v>36799</v>
          </cell>
        </row>
        <row r="61">
          <cell r="B61" t="str">
            <v>Account Number:</v>
          </cell>
          <cell r="D61" t="str">
            <v>001-020-705</v>
          </cell>
          <cell r="H61" t="str">
            <v>Account Number:</v>
          </cell>
          <cell r="J61" t="str">
            <v>001-020-710</v>
          </cell>
          <cell r="N61" t="str">
            <v>Account Number:</v>
          </cell>
          <cell r="P61" t="str">
            <v>001-020-725</v>
          </cell>
          <cell r="U61" t="str">
            <v>Account Number:</v>
          </cell>
          <cell r="W61" t="str">
            <v>001-020-730</v>
          </cell>
          <cell r="AD61" t="str">
            <v>Account Number:</v>
          </cell>
          <cell r="AF61" t="str">
            <v>001-020-745</v>
          </cell>
          <cell r="AJ61" t="str">
            <v>Account Number:</v>
          </cell>
          <cell r="AL61" t="str">
            <v>001-020-750</v>
          </cell>
          <cell r="AP61" t="str">
            <v>Account Number:</v>
          </cell>
          <cell r="AR61" t="str">
            <v>001-020-755</v>
          </cell>
          <cell r="AY61" t="str">
            <v>Account Number:</v>
          </cell>
          <cell r="BA61" t="str">
            <v>001-020-760</v>
          </cell>
          <cell r="BE61" t="str">
            <v>Account Number:</v>
          </cell>
          <cell r="BG61" t="str">
            <v>001-020-765</v>
          </cell>
          <cell r="BM61" t="str">
            <v>Account Number:</v>
          </cell>
          <cell r="BO61" t="str">
            <v>001-020-770</v>
          </cell>
          <cell r="BS61" t="str">
            <v>Account Number:</v>
          </cell>
          <cell r="BU61" t="str">
            <v>001-020-775</v>
          </cell>
          <cell r="CA61" t="str">
            <v>Account Number:</v>
          </cell>
          <cell r="CC61" t="str">
            <v>001-020-780</v>
          </cell>
        </row>
        <row r="62">
          <cell r="B62" t="str">
            <v>Account Description:</v>
          </cell>
          <cell r="D62" t="str">
            <v>POOL VEHICLES</v>
          </cell>
          <cell r="H62" t="str">
            <v>Account Description:</v>
          </cell>
          <cell r="J62" t="str">
            <v>ACCUM. DEPN - POOL VEHICLES</v>
          </cell>
          <cell r="N62" t="str">
            <v>Account Description:</v>
          </cell>
          <cell r="P62" t="str">
            <v>FURNITURE &amp; FITTINGS</v>
          </cell>
          <cell r="U62" t="str">
            <v>Account Description:</v>
          </cell>
          <cell r="W62" t="str">
            <v>ACCUM. DEPN - FURNITURE &amp; FITTINGS</v>
          </cell>
          <cell r="AD62" t="str">
            <v>Account Description:</v>
          </cell>
          <cell r="AF62" t="str">
            <v>COMPANY MOTOR VEHICLES</v>
          </cell>
          <cell r="AJ62" t="str">
            <v>Account Description:</v>
          </cell>
          <cell r="AL62" t="str">
            <v>ACCUM. DEPN - COMPANY MOTOR VEHICLES</v>
          </cell>
          <cell r="AP62" t="str">
            <v>Account Description:</v>
          </cell>
          <cell r="AR62" t="str">
            <v>LEASEHOLD IMPROVEMENTS</v>
          </cell>
          <cell r="AY62" t="str">
            <v>Account Description:</v>
          </cell>
          <cell r="BA62" t="str">
            <v>ACCUM. DEPN - LEASEHOLD IMPROVEMENTS</v>
          </cell>
          <cell r="BE62" t="str">
            <v>Account Description:</v>
          </cell>
          <cell r="BG62" t="str">
            <v>COMPUTER EQUIPMENT</v>
          </cell>
          <cell r="BM62" t="str">
            <v>Account Description:</v>
          </cell>
          <cell r="BO62" t="str">
            <v xml:space="preserve">ACCUM. DEPN - COMPUTER EQUIPMENT </v>
          </cell>
          <cell r="BS62" t="str">
            <v>Account Description:</v>
          </cell>
          <cell r="BU62" t="str">
            <v>OFFICE EQUIPMENT</v>
          </cell>
          <cell r="CA62" t="str">
            <v>Account Description:</v>
          </cell>
          <cell r="CC62" t="str">
            <v>ACCUM. DEPN - OFFICE EQUIPMENT</v>
          </cell>
        </row>
        <row r="63">
          <cell r="B63" t="str">
            <v>Balance as per GL:</v>
          </cell>
          <cell r="D63">
            <v>149474.44</v>
          </cell>
          <cell r="H63" t="str">
            <v>Balance as per GL:</v>
          </cell>
          <cell r="J63">
            <v>-52434.41</v>
          </cell>
          <cell r="N63" t="str">
            <v>Balance as per GL:</v>
          </cell>
          <cell r="P63">
            <v>465898.62</v>
          </cell>
          <cell r="U63" t="str">
            <v>Balance as per GL:</v>
          </cell>
          <cell r="W63">
            <v>-396270.65</v>
          </cell>
          <cell r="AD63" t="str">
            <v>Balance as per GL:</v>
          </cell>
          <cell r="AF63">
            <v>66737</v>
          </cell>
          <cell r="AJ63" t="str">
            <v>Balance as per GL:</v>
          </cell>
          <cell r="AL63">
            <v>-37653.29</v>
          </cell>
          <cell r="AP63" t="str">
            <v>Balance as per GL:</v>
          </cell>
          <cell r="AR63">
            <v>445675.34</v>
          </cell>
          <cell r="AY63" t="str">
            <v>Balance as per GL:</v>
          </cell>
          <cell r="BA63">
            <v>-421914.23</v>
          </cell>
          <cell r="BE63" t="str">
            <v>Balance as per GL:</v>
          </cell>
          <cell r="BG63">
            <v>760295.65</v>
          </cell>
          <cell r="BM63" t="str">
            <v>Balance as per GL:</v>
          </cell>
          <cell r="BO63">
            <v>-599674.14</v>
          </cell>
          <cell r="BS63" t="str">
            <v>Balance as per GL:</v>
          </cell>
          <cell r="BU63">
            <v>182476.62</v>
          </cell>
          <cell r="CA63" t="str">
            <v>Balance as per GL:</v>
          </cell>
          <cell r="CC63">
            <v>-118804.84</v>
          </cell>
        </row>
        <row r="65">
          <cell r="B65" t="str">
            <v>Date</v>
          </cell>
          <cell r="C65" t="str">
            <v>Reference</v>
          </cell>
          <cell r="D65" t="str">
            <v>Details</v>
          </cell>
          <cell r="E65" t="str">
            <v>DR/(CR)</v>
          </cell>
          <cell r="H65" t="str">
            <v>Date</v>
          </cell>
          <cell r="I65" t="str">
            <v>Reference</v>
          </cell>
          <cell r="J65" t="str">
            <v>Details</v>
          </cell>
          <cell r="K65" t="str">
            <v>DR/(CR)</v>
          </cell>
          <cell r="N65" t="str">
            <v>Date</v>
          </cell>
          <cell r="O65" t="str">
            <v>Reference</v>
          </cell>
          <cell r="P65" t="str">
            <v>Details</v>
          </cell>
          <cell r="R65" t="str">
            <v>DR/(CR)</v>
          </cell>
          <cell r="U65" t="str">
            <v>Date</v>
          </cell>
          <cell r="W65" t="str">
            <v>Details</v>
          </cell>
          <cell r="AA65" t="str">
            <v>DR/(CR)</v>
          </cell>
          <cell r="AD65" t="str">
            <v>Date</v>
          </cell>
          <cell r="AE65" t="str">
            <v>Reference</v>
          </cell>
          <cell r="AF65" t="str">
            <v>Details</v>
          </cell>
          <cell r="AG65" t="str">
            <v>DR/(CR)</v>
          </cell>
          <cell r="AJ65" t="str">
            <v>Date</v>
          </cell>
          <cell r="AK65" t="str">
            <v>Reference</v>
          </cell>
          <cell r="AL65" t="str">
            <v>Details</v>
          </cell>
          <cell r="AM65" t="str">
            <v>DR/(CR)</v>
          </cell>
          <cell r="AP65" t="str">
            <v>Date</v>
          </cell>
          <cell r="AQ65" t="str">
            <v>Reference</v>
          </cell>
          <cell r="AR65" t="str">
            <v>Details</v>
          </cell>
          <cell r="AV65" t="str">
            <v>DR/(CR)</v>
          </cell>
          <cell r="AY65" t="str">
            <v>Date</v>
          </cell>
          <cell r="AZ65" t="str">
            <v>Reference</v>
          </cell>
          <cell r="BA65" t="str">
            <v>Details</v>
          </cell>
          <cell r="BB65" t="str">
            <v>DR/(CR)</v>
          </cell>
          <cell r="BE65" t="str">
            <v>Date</v>
          </cell>
          <cell r="BF65" t="str">
            <v>Reference</v>
          </cell>
          <cell r="BG65" t="str">
            <v>Details</v>
          </cell>
          <cell r="BJ65" t="str">
            <v>DR/(CR)</v>
          </cell>
          <cell r="BM65" t="str">
            <v>Date</v>
          </cell>
          <cell r="BN65" t="str">
            <v>Reference</v>
          </cell>
          <cell r="BO65" t="str">
            <v>Details</v>
          </cell>
          <cell r="BP65" t="str">
            <v>DR/(CR)</v>
          </cell>
          <cell r="BS65" t="str">
            <v>Date</v>
          </cell>
          <cell r="BT65" t="str">
            <v>Reference</v>
          </cell>
          <cell r="BU65" t="str">
            <v>Details</v>
          </cell>
          <cell r="BX65" t="str">
            <v>DR/(CR)</v>
          </cell>
          <cell r="CA65" t="str">
            <v>Date</v>
          </cell>
          <cell r="CB65" t="str">
            <v>Reference</v>
          </cell>
          <cell r="CC65" t="str">
            <v>Details</v>
          </cell>
          <cell r="CD65" t="str">
            <v>DR/(CR)</v>
          </cell>
        </row>
        <row r="67">
          <cell r="B67">
            <v>36799</v>
          </cell>
          <cell r="D67" t="str">
            <v>As per Jun 2000 Fixed Asset Register</v>
          </cell>
          <cell r="E67">
            <v>149474</v>
          </cell>
          <cell r="H67">
            <v>36799</v>
          </cell>
          <cell r="J67" t="str">
            <v>As per Jun 2000 Fixed Asset Register</v>
          </cell>
          <cell r="K67">
            <v>-49534</v>
          </cell>
          <cell r="N67">
            <v>36799</v>
          </cell>
          <cell r="P67" t="str">
            <v>As per Jun 2000 Fixed Asset Register</v>
          </cell>
          <cell r="R67">
            <v>465899</v>
          </cell>
          <cell r="U67">
            <v>36799</v>
          </cell>
          <cell r="W67" t="str">
            <v>As per Jun 2000 Fixed Asset Register</v>
          </cell>
          <cell r="AA67">
            <v>-387171</v>
          </cell>
          <cell r="AD67">
            <v>36799</v>
          </cell>
          <cell r="AF67" t="str">
            <v>As per Jun 2000 Fixed Asset Register</v>
          </cell>
          <cell r="AG67">
            <v>66737</v>
          </cell>
          <cell r="AJ67">
            <v>36799</v>
          </cell>
          <cell r="AL67" t="str">
            <v>As per Jun 2000 Fixed Asset Register</v>
          </cell>
          <cell r="AM67">
            <v>-37653</v>
          </cell>
          <cell r="AP67">
            <v>36799</v>
          </cell>
          <cell r="AR67" t="str">
            <v>As per Jun 2000 Fixed Asset Register</v>
          </cell>
          <cell r="AV67">
            <v>445675.34</v>
          </cell>
          <cell r="AY67">
            <v>36799</v>
          </cell>
          <cell r="BA67" t="str">
            <v>As per Jun 2000 Fixed Asset Register</v>
          </cell>
          <cell r="BB67">
            <v>-415614</v>
          </cell>
          <cell r="BE67">
            <v>36799</v>
          </cell>
          <cell r="BG67" t="str">
            <v>As per Jun 2000 Fixed Asset Register</v>
          </cell>
          <cell r="BJ67">
            <v>760296</v>
          </cell>
          <cell r="BM67">
            <v>36799</v>
          </cell>
          <cell r="BO67" t="str">
            <v>As per Jun 2000 Fixed Asset Register</v>
          </cell>
          <cell r="BP67">
            <v>-567974</v>
          </cell>
          <cell r="BS67">
            <v>36799</v>
          </cell>
          <cell r="BU67" t="str">
            <v>As per Jun 2000 Fixed Asset Register</v>
          </cell>
          <cell r="BX67">
            <v>182477</v>
          </cell>
          <cell r="CA67">
            <v>36799</v>
          </cell>
          <cell r="CC67" t="str">
            <v>As per Jun 2000 Fixed Asset Register</v>
          </cell>
          <cell r="CD67">
            <v>-118811</v>
          </cell>
        </row>
        <row r="68">
          <cell r="D68" t="str">
            <v>Refer attached schedule  (9900Book.xls)</v>
          </cell>
          <cell r="J68" t="str">
            <v>Refer attached schedule  (9900Book.xls)</v>
          </cell>
          <cell r="P68" t="str">
            <v>Refer attached schedule  (9900Book.xls)</v>
          </cell>
          <cell r="W68" t="str">
            <v>Refer attached schedule  (9900Book.xls)</v>
          </cell>
        </row>
        <row r="69">
          <cell r="CC69" t="str">
            <v>Adjustment to be done in July 2000</v>
          </cell>
          <cell r="CD69">
            <v>6</v>
          </cell>
        </row>
        <row r="108">
          <cell r="E108">
            <v>149474</v>
          </cell>
          <cell r="K108">
            <v>-49534</v>
          </cell>
          <cell r="R108">
            <v>465899</v>
          </cell>
          <cell r="AA108">
            <v>-387171</v>
          </cell>
          <cell r="AG108">
            <v>66737</v>
          </cell>
          <cell r="AM108">
            <v>-37653</v>
          </cell>
          <cell r="AV108">
            <v>445675.34</v>
          </cell>
          <cell r="BB108">
            <v>-415614</v>
          </cell>
          <cell r="BJ108">
            <v>760296</v>
          </cell>
          <cell r="BP108">
            <v>-567974</v>
          </cell>
          <cell r="BX108">
            <v>182477</v>
          </cell>
          <cell r="CD108">
            <v>-118805</v>
          </cell>
        </row>
        <row r="109">
          <cell r="D109" t="str">
            <v>Credit</v>
          </cell>
          <cell r="E109">
            <v>-0.44000000000232831</v>
          </cell>
          <cell r="J109" t="str">
            <v>Debit</v>
          </cell>
          <cell r="K109">
            <v>2900.4100000000035</v>
          </cell>
          <cell r="Q109" t="str">
            <v>Debit</v>
          </cell>
          <cell r="R109">
            <v>0.38000000000465661</v>
          </cell>
          <cell r="Z109" t="str">
            <v>Debit</v>
          </cell>
          <cell r="AA109">
            <v>9099.6500000000233</v>
          </cell>
          <cell r="AF109" t="str">
            <v>Debit / Credit</v>
          </cell>
          <cell r="AG109">
            <v>0</v>
          </cell>
          <cell r="AL109" t="str">
            <v>Debit</v>
          </cell>
          <cell r="AM109">
            <v>0.29000000000087311</v>
          </cell>
          <cell r="AU109" t="str">
            <v>Debit / Credit</v>
          </cell>
          <cell r="AV109">
            <v>0</v>
          </cell>
          <cell r="BA109" t="str">
            <v>Debit</v>
          </cell>
          <cell r="BB109">
            <v>6300.2299999999814</v>
          </cell>
          <cell r="BI109" t="str">
            <v>Debit</v>
          </cell>
          <cell r="BJ109">
            <v>0.34999999997671694</v>
          </cell>
          <cell r="BO109" t="str">
            <v>Debit</v>
          </cell>
          <cell r="BP109">
            <v>31700.140000000014</v>
          </cell>
          <cell r="BW109" t="str">
            <v>Debit</v>
          </cell>
          <cell r="BX109">
            <v>0.38000000000465661</v>
          </cell>
          <cell r="CC109" t="str">
            <v>Credit</v>
          </cell>
          <cell r="CD109">
            <v>-0.16000000000349246</v>
          </cell>
        </row>
        <row r="112">
          <cell r="B112" t="str">
            <v>COMMONWEALTH FLEET LEASE PTY LIMITED</v>
          </cell>
          <cell r="H112" t="str">
            <v>COMMONWEALTH FLEET LEASE PTY LIMITED</v>
          </cell>
          <cell r="N112" t="str">
            <v>COMMONWEALTH FLEET LEASE PTY LIMITED</v>
          </cell>
          <cell r="U112" t="str">
            <v>COMMONWEALTH FLEET LEASE PTY LIMITED</v>
          </cell>
          <cell r="AD112" t="str">
            <v>COMMONWEALTH FLEET LEASE PTY LIMITED</v>
          </cell>
          <cell r="AJ112" t="str">
            <v>COMMONWEALTH FLEET LEASE PTY LIMITED</v>
          </cell>
          <cell r="AP112" t="str">
            <v>COMMONWEALTH FLEET LEASE PTY LIMITED</v>
          </cell>
          <cell r="AY112" t="str">
            <v>COMMONWEALTH FLEET LEASE PTY LIMITED</v>
          </cell>
          <cell r="BE112" t="str">
            <v>COMMONWEALTH FLEET LEASE PTY LIMITED</v>
          </cell>
          <cell r="BM112" t="str">
            <v>COMMONWEALTH FLEET LEASE PTY LIMITED</v>
          </cell>
          <cell r="BS112" t="str">
            <v>COMMONWEALTH FLEET LEASE PTY LIMITED</v>
          </cell>
          <cell r="CA112" t="str">
            <v>COMMONWEALTH FLEET LEASE PTY LIMITED</v>
          </cell>
          <cell r="CG112" t="str">
            <v>COMMONWEALTH FLEET LEASE PTY LIMITED</v>
          </cell>
          <cell r="CN112" t="str">
            <v>COMMONWEALTH FLEET LEASE PTY LIMITED</v>
          </cell>
          <cell r="CT112" t="str">
            <v>COMMONWEALTH FLEET LEASE PTY LIMITED</v>
          </cell>
          <cell r="CZ112" t="str">
            <v>COMMONWEALTH FLEET LEASE PTY LIMITED</v>
          </cell>
          <cell r="DF112" t="str">
            <v>COMMONWEALTH FLEET LEASE PTY LIMITED</v>
          </cell>
          <cell r="DL112" t="str">
            <v>COMMONWEALTH FLEET LEASE PTY LIMITED</v>
          </cell>
          <cell r="DR112" t="str">
            <v>COMMONWEALTH FLEET LEASE PTY LIMITED</v>
          </cell>
        </row>
        <row r="113">
          <cell r="B113" t="str">
            <v>RECONCILIATIONS</v>
          </cell>
          <cell r="H113" t="str">
            <v>RECONCILIATIONS</v>
          </cell>
          <cell r="N113" t="str">
            <v>RECONCILIATIONS</v>
          </cell>
          <cell r="U113" t="str">
            <v>RECONCILIATIONS</v>
          </cell>
          <cell r="AD113" t="str">
            <v>RECONCILIATIONS</v>
          </cell>
          <cell r="AJ113" t="str">
            <v>RECONCILIATIONS</v>
          </cell>
          <cell r="AP113" t="str">
            <v>RECONCILIATIONS</v>
          </cell>
          <cell r="AY113" t="str">
            <v>RECONCILIATIONS</v>
          </cell>
          <cell r="BE113" t="str">
            <v>RECONCILIATIONS</v>
          </cell>
          <cell r="BM113" t="str">
            <v>RECONCILIATIONS</v>
          </cell>
          <cell r="BS113" t="str">
            <v>RECONCILIATIONS</v>
          </cell>
          <cell r="CA113" t="str">
            <v>RECONCILIATIONS</v>
          </cell>
          <cell r="CG113" t="str">
            <v>RECONCILIATIONS</v>
          </cell>
          <cell r="CN113" t="str">
            <v>RECONCILIATIONS</v>
          </cell>
          <cell r="CT113" t="str">
            <v>RECONCILIATIONS</v>
          </cell>
          <cell r="CZ113" t="str">
            <v>RECONCILIATIONS</v>
          </cell>
          <cell r="DF113" t="str">
            <v>RECONCILIATIONS</v>
          </cell>
          <cell r="DL113" t="str">
            <v>RECONCILIATIONS</v>
          </cell>
          <cell r="DR113" t="str">
            <v>RECONCILIATIONS</v>
          </cell>
        </row>
        <row r="114">
          <cell r="B114" t="str">
            <v>MONTH ENDED</v>
          </cell>
          <cell r="D114">
            <v>36799</v>
          </cell>
          <cell r="H114" t="str">
            <v>MONTH ENDED</v>
          </cell>
          <cell r="J114">
            <v>36799</v>
          </cell>
          <cell r="N114" t="str">
            <v>MONTH ENDED</v>
          </cell>
          <cell r="P114">
            <v>36799</v>
          </cell>
          <cell r="U114" t="str">
            <v>MONTH ENDED</v>
          </cell>
          <cell r="W114">
            <v>36799</v>
          </cell>
          <cell r="AD114" t="str">
            <v>MONTH ENDED</v>
          </cell>
          <cell r="AF114">
            <v>36799</v>
          </cell>
          <cell r="AJ114" t="str">
            <v>MONTH ENDED</v>
          </cell>
          <cell r="AL114">
            <v>36799</v>
          </cell>
          <cell r="AP114" t="str">
            <v>MONTH ENDED</v>
          </cell>
          <cell r="AR114">
            <v>36799</v>
          </cell>
          <cell r="AY114" t="str">
            <v>MONTH ENDED</v>
          </cell>
          <cell r="BA114">
            <v>36799</v>
          </cell>
          <cell r="BE114" t="str">
            <v>MONTH ENDED</v>
          </cell>
          <cell r="BG114">
            <v>36799</v>
          </cell>
          <cell r="BM114" t="str">
            <v>MONTH ENDED</v>
          </cell>
          <cell r="BO114">
            <v>36799</v>
          </cell>
          <cell r="BS114" t="str">
            <v>MONTH ENDED</v>
          </cell>
          <cell r="BU114">
            <v>36799</v>
          </cell>
          <cell r="CA114" t="str">
            <v>MONTH ENDED</v>
          </cell>
          <cell r="CC114">
            <v>36799</v>
          </cell>
          <cell r="CG114" t="str">
            <v>MONTH ENDED</v>
          </cell>
          <cell r="CI114">
            <v>36799</v>
          </cell>
          <cell r="CN114" t="str">
            <v>MONTH ENDED</v>
          </cell>
          <cell r="CP114">
            <v>36799</v>
          </cell>
          <cell r="CT114" t="str">
            <v>MONTH ENDED</v>
          </cell>
          <cell r="CV114">
            <v>36799</v>
          </cell>
          <cell r="CZ114" t="str">
            <v>MONTH ENDED</v>
          </cell>
          <cell r="DB114">
            <v>36799</v>
          </cell>
          <cell r="DF114" t="str">
            <v>MONTH ENDED</v>
          </cell>
          <cell r="DH114">
            <v>36799</v>
          </cell>
          <cell r="DL114" t="str">
            <v>MONTH ENDED</v>
          </cell>
          <cell r="DN114">
            <v>36799</v>
          </cell>
          <cell r="DR114" t="str">
            <v>MONTH ENDED</v>
          </cell>
          <cell r="DT114">
            <v>36799</v>
          </cell>
        </row>
        <row r="116">
          <cell r="B116" t="str">
            <v>Account Number:</v>
          </cell>
          <cell r="D116" t="str">
            <v>001-030-800</v>
          </cell>
          <cell r="H116" t="str">
            <v>Account Number:</v>
          </cell>
          <cell r="J116" t="str">
            <v>001-030-805</v>
          </cell>
          <cell r="N116" t="str">
            <v>Account Number:</v>
          </cell>
          <cell r="P116" t="str">
            <v>001-030-810</v>
          </cell>
          <cell r="U116" t="str">
            <v>Account Number:</v>
          </cell>
          <cell r="W116" t="str">
            <v>001-030-815</v>
          </cell>
          <cell r="AD116" t="str">
            <v>Account Number:</v>
          </cell>
          <cell r="AF116" t="str">
            <v>001-030-820</v>
          </cell>
          <cell r="AJ116" t="str">
            <v>Account Number:</v>
          </cell>
          <cell r="AL116" t="str">
            <v>001-030-825</v>
          </cell>
          <cell r="AP116" t="str">
            <v>Account Number:</v>
          </cell>
          <cell r="AR116" t="str">
            <v>001-030-830</v>
          </cell>
          <cell r="AY116" t="str">
            <v>Account Number:</v>
          </cell>
          <cell r="BA116" t="str">
            <v>001-030-835</v>
          </cell>
          <cell r="BE116" t="str">
            <v>Account Number:</v>
          </cell>
          <cell r="BG116" t="str">
            <v>001-030-840</v>
          </cell>
          <cell r="BM116" t="str">
            <v>Account Number:</v>
          </cell>
          <cell r="BO116" t="str">
            <v>001-030-845</v>
          </cell>
          <cell r="BS116" t="str">
            <v>Account Number:</v>
          </cell>
          <cell r="BU116" t="str">
            <v>001-030-850</v>
          </cell>
          <cell r="CA116" t="str">
            <v>Account Number:</v>
          </cell>
          <cell r="CC116" t="str">
            <v>001-030-855</v>
          </cell>
          <cell r="CG116" t="str">
            <v>Account Number:</v>
          </cell>
          <cell r="CI116" t="str">
            <v>001-030-860</v>
          </cell>
          <cell r="CN116" t="str">
            <v>Account Number:</v>
          </cell>
          <cell r="CP116" t="str">
            <v>001-030-865</v>
          </cell>
          <cell r="CT116" t="str">
            <v>Account Number:</v>
          </cell>
          <cell r="CV116" t="str">
            <v>001-030-870</v>
          </cell>
          <cell r="CZ116" t="str">
            <v>Account Number:</v>
          </cell>
          <cell r="DB116" t="str">
            <v>001-030-875</v>
          </cell>
          <cell r="DF116" t="str">
            <v>Account Number:</v>
          </cell>
          <cell r="DH116" t="str">
            <v>001-030-880</v>
          </cell>
          <cell r="DL116" t="str">
            <v>Account Number:</v>
          </cell>
          <cell r="DN116" t="str">
            <v>001-030-885</v>
          </cell>
          <cell r="DR116" t="str">
            <v>Account Number:</v>
          </cell>
          <cell r="DT116" t="str">
            <v>001-030-890</v>
          </cell>
        </row>
        <row r="117">
          <cell r="B117" t="str">
            <v>Account Description:</v>
          </cell>
          <cell r="D117" t="str">
            <v>TRADE CREDITORS</v>
          </cell>
          <cell r="H117" t="str">
            <v>Account Description:</v>
          </cell>
          <cell r="J117" t="str">
            <v>ACCRUED MAINTENANCE</v>
          </cell>
          <cell r="N117" t="str">
            <v>Account Description:</v>
          </cell>
          <cell r="P117" t="str">
            <v>ACCRUALS GENERAL</v>
          </cell>
          <cell r="U117" t="str">
            <v>Account Description:</v>
          </cell>
          <cell r="W117" t="str">
            <v>ACCRUED LIGHT &amp; POWER</v>
          </cell>
          <cell r="AD117" t="str">
            <v>Account Description:</v>
          </cell>
          <cell r="AF117" t="str">
            <v>ACCRUED TELEPHONE</v>
          </cell>
          <cell r="AJ117" t="str">
            <v>Account Description:</v>
          </cell>
          <cell r="AL117" t="str">
            <v>ACCRUED RATES &amp; TAXES</v>
          </cell>
          <cell r="AP117" t="str">
            <v>Account Description:</v>
          </cell>
          <cell r="AR117" t="str">
            <v>ACCRUED RENT</v>
          </cell>
          <cell r="AY117" t="str">
            <v>Account Description:</v>
          </cell>
          <cell r="BA117" t="str">
            <v>SALARIES &amp; WAGES CLEARING</v>
          </cell>
          <cell r="BE117" t="str">
            <v>Account Description:</v>
          </cell>
          <cell r="BG117" t="str">
            <v>GROUP TAX  CLEARING</v>
          </cell>
          <cell r="BM117" t="str">
            <v>Account Description:</v>
          </cell>
          <cell r="BO117" t="str">
            <v>ACCRUED COMMISSION</v>
          </cell>
          <cell r="BS117" t="str">
            <v>Account Description:</v>
          </cell>
          <cell r="BU117" t="str">
            <v>MEDIBANK PRIVATE CLEARING</v>
          </cell>
          <cell r="CA117" t="str">
            <v>Account Description:</v>
          </cell>
          <cell r="CC117" t="str">
            <v>SUPERANNUATION CLEARING</v>
          </cell>
          <cell r="CG117" t="str">
            <v>Account Description:</v>
          </cell>
          <cell r="CI117" t="str">
            <v>PAYROLL TAX CLEARING</v>
          </cell>
          <cell r="CN117" t="str">
            <v>Account Description:</v>
          </cell>
          <cell r="CP117" t="str">
            <v>ACCRUED FRINGE BENEFITS TAX</v>
          </cell>
          <cell r="CT117" t="str">
            <v>Account Description:</v>
          </cell>
          <cell r="CV117" t="str">
            <v>PROVISION FOR ANNUAL LEAVE</v>
          </cell>
          <cell r="CZ117" t="str">
            <v>Account Description:</v>
          </cell>
          <cell r="DB117" t="str">
            <v>CLIENT FUEL CLEARING</v>
          </cell>
          <cell r="DF117" t="str">
            <v>Account Description:</v>
          </cell>
          <cell r="DH117" t="str">
            <v>ACCRUED AUDIT FEE</v>
          </cell>
          <cell r="DL117" t="str">
            <v>Account Description:</v>
          </cell>
          <cell r="DN117" t="str">
            <v>PROVISION FOR INCOME TAX</v>
          </cell>
          <cell r="DR117" t="str">
            <v>Account Description:</v>
          </cell>
          <cell r="DT117" t="str">
            <v>PROVISION FOR DIVIDENDS</v>
          </cell>
        </row>
        <row r="118">
          <cell r="B118" t="str">
            <v>Balance as per GL:</v>
          </cell>
          <cell r="D118">
            <v>-687211.4</v>
          </cell>
          <cell r="H118" t="str">
            <v>Balance as per GL:</v>
          </cell>
          <cell r="J118">
            <v>0</v>
          </cell>
          <cell r="N118" t="str">
            <v>Balance as per GL:</v>
          </cell>
          <cell r="P118">
            <v>-678388.4</v>
          </cell>
          <cell r="U118" t="str">
            <v>Balance as per GL:</v>
          </cell>
          <cell r="W118">
            <v>-4232.17</v>
          </cell>
          <cell r="AD118" t="str">
            <v>Balance as per GL:</v>
          </cell>
          <cell r="AF118">
            <v>-48000</v>
          </cell>
          <cell r="AJ118" t="str">
            <v>Balance as per GL:</v>
          </cell>
          <cell r="AL118">
            <v>0</v>
          </cell>
          <cell r="AP118" t="str">
            <v>Balance as per GL:</v>
          </cell>
          <cell r="AR118">
            <v>0</v>
          </cell>
          <cell r="AY118" t="str">
            <v>Balance as per GL:</v>
          </cell>
          <cell r="BA118">
            <v>-145000</v>
          </cell>
          <cell r="BE118" t="str">
            <v>Balance as per GL:</v>
          </cell>
          <cell r="BG118">
            <v>-1632.35</v>
          </cell>
          <cell r="BM118" t="str">
            <v>Balance as per GL:</v>
          </cell>
          <cell r="BO118">
            <v>-30000</v>
          </cell>
          <cell r="BS118" t="str">
            <v>Balance as per GL:</v>
          </cell>
          <cell r="BU118">
            <v>0</v>
          </cell>
          <cell r="CA118" t="str">
            <v>Balance as per GL:</v>
          </cell>
          <cell r="CC118">
            <v>-25840</v>
          </cell>
          <cell r="CG118" t="str">
            <v>Balance as per GL:</v>
          </cell>
          <cell r="CI118">
            <v>-49655.92</v>
          </cell>
          <cell r="CN118" t="str">
            <v>Balance as per GL:</v>
          </cell>
          <cell r="CP118">
            <v>-92149.34</v>
          </cell>
          <cell r="CT118" t="str">
            <v>Balance as per GL:</v>
          </cell>
          <cell r="CV118">
            <v>-291268.13</v>
          </cell>
          <cell r="CZ118" t="str">
            <v>Balance as per GL:</v>
          </cell>
          <cell r="DB118">
            <v>-129814.67</v>
          </cell>
          <cell r="DF118" t="str">
            <v>Balance as per GL:</v>
          </cell>
          <cell r="DH118">
            <v>-61996</v>
          </cell>
          <cell r="DL118" t="str">
            <v>Balance as per GL:</v>
          </cell>
          <cell r="DN118">
            <v>-449883.56</v>
          </cell>
          <cell r="DR118" t="str">
            <v>Balance as per GL:</v>
          </cell>
          <cell r="DT118">
            <v>-1500000</v>
          </cell>
        </row>
        <row r="120">
          <cell r="B120" t="str">
            <v>Date</v>
          </cell>
          <cell r="C120" t="str">
            <v>Reference</v>
          </cell>
          <cell r="D120" t="str">
            <v>Details</v>
          </cell>
          <cell r="E120" t="str">
            <v>DR/(CR)</v>
          </cell>
          <cell r="H120" t="str">
            <v>Date</v>
          </cell>
          <cell r="I120" t="str">
            <v>Reference</v>
          </cell>
          <cell r="J120" t="str">
            <v>Details</v>
          </cell>
          <cell r="K120" t="str">
            <v>DR/(CR)</v>
          </cell>
          <cell r="N120" t="str">
            <v>Date</v>
          </cell>
          <cell r="O120" t="str">
            <v>Reference</v>
          </cell>
          <cell r="P120" t="str">
            <v>Details</v>
          </cell>
          <cell r="R120" t="str">
            <v>DR/(CR)</v>
          </cell>
          <cell r="U120" t="str">
            <v>Date</v>
          </cell>
          <cell r="W120" t="str">
            <v>Details</v>
          </cell>
          <cell r="AA120" t="str">
            <v>DR/(CR)</v>
          </cell>
          <cell r="AD120" t="str">
            <v>Date</v>
          </cell>
          <cell r="AE120" t="str">
            <v>Reference</v>
          </cell>
          <cell r="AF120" t="str">
            <v>Details</v>
          </cell>
          <cell r="AG120" t="str">
            <v>DR/(CR)</v>
          </cell>
          <cell r="AJ120" t="str">
            <v>Date</v>
          </cell>
          <cell r="AK120" t="str">
            <v>Reference</v>
          </cell>
          <cell r="AL120" t="str">
            <v>Details</v>
          </cell>
          <cell r="AM120" t="str">
            <v>DR/(CR)</v>
          </cell>
          <cell r="AP120" t="str">
            <v>Date</v>
          </cell>
          <cell r="AQ120" t="str">
            <v>Reference</v>
          </cell>
          <cell r="AR120" t="str">
            <v>Details</v>
          </cell>
          <cell r="AV120" t="str">
            <v>DR/(CR)</v>
          </cell>
          <cell r="AY120" t="str">
            <v>Date</v>
          </cell>
          <cell r="AZ120" t="str">
            <v>Reference</v>
          </cell>
          <cell r="BA120" t="str">
            <v>Details</v>
          </cell>
          <cell r="BB120" t="str">
            <v>DR/(CR)</v>
          </cell>
          <cell r="BE120" t="str">
            <v>Date</v>
          </cell>
          <cell r="BF120" t="str">
            <v>Reference</v>
          </cell>
          <cell r="BG120" t="str">
            <v>Details</v>
          </cell>
          <cell r="BJ120" t="str">
            <v>DR/(CR)</v>
          </cell>
          <cell r="BM120" t="str">
            <v>Date</v>
          </cell>
          <cell r="BN120" t="str">
            <v>Reference</v>
          </cell>
          <cell r="BO120" t="str">
            <v>Details</v>
          </cell>
          <cell r="BP120" t="str">
            <v>DR/(CR)</v>
          </cell>
          <cell r="BS120" t="str">
            <v>Date</v>
          </cell>
          <cell r="BT120" t="str">
            <v>Reference</v>
          </cell>
          <cell r="BU120" t="str">
            <v>Details</v>
          </cell>
          <cell r="BX120" t="str">
            <v>DR/(CR)</v>
          </cell>
          <cell r="CA120" t="str">
            <v>Date</v>
          </cell>
          <cell r="CB120" t="str">
            <v>Reference</v>
          </cell>
          <cell r="CC120" t="str">
            <v>Details</v>
          </cell>
          <cell r="CD120" t="str">
            <v>DR/(CR)</v>
          </cell>
          <cell r="CG120" t="str">
            <v>Date</v>
          </cell>
          <cell r="CH120" t="str">
            <v>Reference</v>
          </cell>
          <cell r="CI120" t="str">
            <v>Details</v>
          </cell>
          <cell r="CK120" t="str">
            <v>DR/(CR)</v>
          </cell>
          <cell r="CN120" t="str">
            <v>Date</v>
          </cell>
          <cell r="CO120" t="str">
            <v>Reference</v>
          </cell>
          <cell r="CP120" t="str">
            <v>Details</v>
          </cell>
          <cell r="CQ120" t="str">
            <v>DR/(CR)</v>
          </cell>
          <cell r="CT120" t="str">
            <v>Date</v>
          </cell>
          <cell r="CU120" t="str">
            <v>Reference</v>
          </cell>
          <cell r="CV120" t="str">
            <v>Details</v>
          </cell>
          <cell r="CW120" t="str">
            <v>DR/(CR)</v>
          </cell>
          <cell r="CZ120" t="str">
            <v>Date</v>
          </cell>
          <cell r="DA120" t="str">
            <v>Reference</v>
          </cell>
          <cell r="DB120" t="str">
            <v>Details</v>
          </cell>
          <cell r="DC120" t="str">
            <v>DR/(CR)</v>
          </cell>
          <cell r="DF120" t="str">
            <v>Date</v>
          </cell>
          <cell r="DG120" t="str">
            <v>Reference</v>
          </cell>
          <cell r="DH120" t="str">
            <v>Details</v>
          </cell>
          <cell r="DI120" t="str">
            <v>DR/(CR)</v>
          </cell>
          <cell r="DL120" t="str">
            <v>Date</v>
          </cell>
          <cell r="DM120" t="str">
            <v>Reference</v>
          </cell>
          <cell r="DN120" t="str">
            <v>Details</v>
          </cell>
          <cell r="DO120" t="str">
            <v>DR/(CR)</v>
          </cell>
          <cell r="DR120" t="str">
            <v>Date</v>
          </cell>
          <cell r="DS120" t="str">
            <v>Reference</v>
          </cell>
          <cell r="DT120" t="str">
            <v>Details</v>
          </cell>
          <cell r="DU120" t="str">
            <v>DR/(CR)</v>
          </cell>
        </row>
        <row r="122">
          <cell r="B122">
            <v>36799</v>
          </cell>
          <cell r="D122" t="str">
            <v>Aged Creditors Report</v>
          </cell>
          <cell r="E122">
            <v>-487231.88</v>
          </cell>
          <cell r="H122">
            <v>36799</v>
          </cell>
          <cell r="J122" t="str">
            <v>Maintenance accrual for June 00</v>
          </cell>
          <cell r="K122">
            <v>-490000</v>
          </cell>
          <cell r="N122">
            <v>36799</v>
          </cell>
          <cell r="P122" t="str">
            <v>Fleet insurance accrual</v>
          </cell>
          <cell r="R122">
            <v>-138000</v>
          </cell>
          <cell r="U122">
            <v>36799</v>
          </cell>
          <cell r="W122" t="str">
            <v>New South Wales Unit 2 &amp; 3</v>
          </cell>
          <cell r="AD122">
            <v>36799</v>
          </cell>
          <cell r="AF122" t="str">
            <v>Unpaid phone bills to 31/06/2000</v>
          </cell>
          <cell r="AG122">
            <v>-48000</v>
          </cell>
          <cell r="AJ122">
            <v>36799</v>
          </cell>
          <cell r="AP122">
            <v>36799</v>
          </cell>
          <cell r="AY122">
            <v>36799</v>
          </cell>
          <cell r="BA122" t="str">
            <v>SE/E Perf Payt - CBA Staff</v>
          </cell>
          <cell r="BB122">
            <v>-145000</v>
          </cell>
          <cell r="BG122" t="str">
            <v>Group Tax remitted by MicrOpay in July - C.Lakhani</v>
          </cell>
          <cell r="BJ122">
            <v>-529.29999999999995</v>
          </cell>
          <cell r="BM122">
            <v>36799</v>
          </cell>
          <cell r="BO122" t="str">
            <v>Commission accrued from Dec 99 to May 2000</v>
          </cell>
          <cell r="BP122">
            <v>-30000</v>
          </cell>
          <cell r="BS122">
            <v>36799</v>
          </cell>
          <cell r="CA122">
            <v>36799</v>
          </cell>
          <cell r="CC122" t="str">
            <v>Over payment in December to AMP Superleader</v>
          </cell>
          <cell r="CD122">
            <v>160</v>
          </cell>
          <cell r="CG122">
            <v>36799</v>
          </cell>
          <cell r="CI122" t="str">
            <v>WA annual payment assessment</v>
          </cell>
          <cell r="CP122" t="str">
            <v>FBT payable on year ending 31 March basis.</v>
          </cell>
          <cell r="CT122">
            <v>36799</v>
          </cell>
          <cell r="CV122" t="str">
            <v>As per June 2000  provision calculation</v>
          </cell>
          <cell r="CW122">
            <v>-251537.5</v>
          </cell>
          <cell r="CZ122">
            <v>36799</v>
          </cell>
          <cell r="DB122" t="str">
            <v>Apr Allowance</v>
          </cell>
          <cell r="DC122">
            <v>-214498.08</v>
          </cell>
          <cell r="DH122" t="str">
            <v>Estimated provision  June 1999</v>
          </cell>
          <cell r="DI122">
            <v>-25000</v>
          </cell>
          <cell r="DL122">
            <v>35795</v>
          </cell>
          <cell r="DN122" t="str">
            <v>Provision at June 1999</v>
          </cell>
          <cell r="DO122">
            <v>209410.24</v>
          </cell>
          <cell r="DR122">
            <v>36799</v>
          </cell>
          <cell r="DT122" t="str">
            <v>As Declared 30/06/98</v>
          </cell>
          <cell r="DU122">
            <v>-1500000</v>
          </cell>
        </row>
        <row r="123">
          <cell r="P123" t="str">
            <v>Fuel accrual for staff vehicles - Jun 99</v>
          </cell>
          <cell r="R123">
            <v>-7086.2</v>
          </cell>
          <cell r="W123" t="str">
            <v>Last Bill:</v>
          </cell>
          <cell r="X123">
            <v>36617</v>
          </cell>
          <cell r="Y123" t="str">
            <v>to</v>
          </cell>
          <cell r="Z123">
            <v>36646</v>
          </cell>
          <cell r="AQ123" t="str">
            <v>SA</v>
          </cell>
          <cell r="AR123" t="str">
            <v>Accrual for</v>
          </cell>
          <cell r="AS123">
            <v>0</v>
          </cell>
          <cell r="AT123" t="str">
            <v>Months</v>
          </cell>
          <cell r="AV123">
            <v>0</v>
          </cell>
          <cell r="BA123" t="str">
            <v>(from July 1999 - June 2000)</v>
          </cell>
          <cell r="CI123" t="str">
            <v>Expense accrued each month - total accrued for year</v>
          </cell>
          <cell r="CK123">
            <v>-7229.3399999999983</v>
          </cell>
          <cell r="CV123" t="str">
            <v>Oncosts</v>
          </cell>
          <cell r="CW123">
            <v>-37730.629999999997</v>
          </cell>
          <cell r="DB123" t="str">
            <v>Apr Actuals</v>
          </cell>
          <cell r="DC123">
            <v>204216.14</v>
          </cell>
          <cell r="DH123" t="str">
            <v>July 1999 provision</v>
          </cell>
          <cell r="DI123">
            <v>-3333</v>
          </cell>
          <cell r="DN123" t="str">
            <v>Tax Calc adj 1999/00 YTD</v>
          </cell>
        </row>
        <row r="124">
          <cell r="P124" t="str">
            <v>Mini Lease Insurance accrual</v>
          </cell>
          <cell r="R124">
            <v>-1200</v>
          </cell>
          <cell r="BA124" t="str">
            <v>Total for year $145,000</v>
          </cell>
          <cell r="BG124" t="str">
            <v>Group Tax remitted by MicrOpay in July - R.Davidson</v>
          </cell>
          <cell r="BJ124">
            <v>-1103.05</v>
          </cell>
          <cell r="CP124" t="str">
            <v>Apr 1999 Accrual</v>
          </cell>
          <cell r="CQ124">
            <v>-14463.98</v>
          </cell>
          <cell r="DH124" t="str">
            <v>Aug 1999 provision</v>
          </cell>
          <cell r="DI124">
            <v>-3333</v>
          </cell>
          <cell r="DN124" t="str">
            <v>July 1999</v>
          </cell>
          <cell r="DO124">
            <v>246.6</v>
          </cell>
        </row>
        <row r="125">
          <cell r="D125" t="str">
            <v>Difference between Aged Creditors Report and G/L</v>
          </cell>
          <cell r="E125">
            <v>20.48</v>
          </cell>
          <cell r="P125" t="str">
            <v>Unit 3 Make-Good Provision</v>
          </cell>
          <cell r="R125">
            <v>-40000</v>
          </cell>
          <cell r="W125" t="str">
            <v>Number of Days</v>
          </cell>
          <cell r="Z125">
            <v>29</v>
          </cell>
          <cell r="AQ125" t="str">
            <v>WA</v>
          </cell>
          <cell r="AR125" t="str">
            <v>Accrual for</v>
          </cell>
          <cell r="AS125">
            <v>0</v>
          </cell>
          <cell r="AT125" t="str">
            <v>Months</v>
          </cell>
          <cell r="AV125">
            <v>0</v>
          </cell>
          <cell r="CI125" t="str">
            <v>Jun, Jul 99 Overpayments</v>
          </cell>
          <cell r="CK125">
            <v>2358.4899999999998</v>
          </cell>
          <cell r="CP125" t="str">
            <v>May 1999 Accrual</v>
          </cell>
          <cell r="CQ125">
            <v>-14463.94</v>
          </cell>
          <cell r="DB125" t="str">
            <v>May Allowance</v>
          </cell>
          <cell r="DC125">
            <v>-229394.97</v>
          </cell>
          <cell r="DH125" t="str">
            <v>Sep 1999 provision</v>
          </cell>
          <cell r="DI125">
            <v>-3333</v>
          </cell>
          <cell r="DN125" t="str">
            <v>August 1999</v>
          </cell>
          <cell r="DO125">
            <v>74204</v>
          </cell>
        </row>
        <row r="126">
          <cell r="P126" t="str">
            <v>Novated Protection Insurance accrual</v>
          </cell>
          <cell r="R126">
            <v>-595.09999999999854</v>
          </cell>
          <cell r="W126" t="str">
            <v>Bill Amount</v>
          </cell>
          <cell r="Z126">
            <v>1800.2</v>
          </cell>
          <cell r="CI126" t="str">
            <v>To be amended at end of year adjustments</v>
          </cell>
          <cell r="CP126" t="str">
            <v>June 1999 Accrual</v>
          </cell>
          <cell r="CQ126">
            <v>-14463.94</v>
          </cell>
          <cell r="DB126" t="str">
            <v>May Actuals</v>
          </cell>
          <cell r="DC126">
            <v>220412.07</v>
          </cell>
          <cell r="DH126" t="str">
            <v>Oct 1999 provision</v>
          </cell>
          <cell r="DI126">
            <v>-3333</v>
          </cell>
          <cell r="DN126" t="str">
            <v>September 1999</v>
          </cell>
          <cell r="DO126">
            <v>86125</v>
          </cell>
        </row>
        <row r="127">
          <cell r="P127" t="str">
            <v>Marketing accrual ($40k)</v>
          </cell>
          <cell r="R127">
            <v>-40003</v>
          </cell>
          <cell r="CP127" t="str">
            <v>July 1999 Accrual</v>
          </cell>
          <cell r="CQ127">
            <v>-15000</v>
          </cell>
          <cell r="DH127" t="str">
            <v>Nov 1999 provision</v>
          </cell>
          <cell r="DI127">
            <v>-3333</v>
          </cell>
          <cell r="DN127" t="str">
            <v>October 1999</v>
          </cell>
          <cell r="DO127">
            <v>-22580.639999999999</v>
          </cell>
        </row>
        <row r="128">
          <cell r="P128" t="str">
            <v>Accrual of Motor Club cancelled cheque</v>
          </cell>
          <cell r="R128">
            <v>-27630.639999999999</v>
          </cell>
          <cell r="W128" t="str">
            <v>Days since the last bill</v>
          </cell>
          <cell r="Z128">
            <v>153</v>
          </cell>
          <cell r="AA128">
            <v>-9497.6400000000012</v>
          </cell>
          <cell r="CP128" t="str">
            <v>July 1st Instalment Paid</v>
          </cell>
          <cell r="CQ128">
            <v>45124</v>
          </cell>
          <cell r="DB128" t="str">
            <v>June Allowance - does not include Fauldings as they are do</v>
          </cell>
          <cell r="DC128">
            <v>-100526.78</v>
          </cell>
          <cell r="DH128" t="str">
            <v>Dec 1999 provision</v>
          </cell>
          <cell r="DI128">
            <v>-3333</v>
          </cell>
          <cell r="DN128" t="str">
            <v>November 1999</v>
          </cell>
          <cell r="DO128">
            <v>77369</v>
          </cell>
        </row>
        <row r="129">
          <cell r="P129" t="str">
            <v>Printing &amp; Stationery accrual for name change stationery</v>
          </cell>
          <cell r="R129">
            <v>-15000</v>
          </cell>
          <cell r="CI129" t="str">
            <v>Amount to be paid in July for June 00</v>
          </cell>
          <cell r="CK129">
            <v>-21785.07</v>
          </cell>
          <cell r="CP129" t="str">
            <v>Aug 1999 Accrual</v>
          </cell>
          <cell r="CQ129">
            <v>-15000.01</v>
          </cell>
          <cell r="DB129" t="str">
            <v>and charge customer</v>
          </cell>
          <cell r="DH129" t="str">
            <v>Jan 2000 provision</v>
          </cell>
          <cell r="DI129">
            <v>-3333</v>
          </cell>
          <cell r="DN129" t="str">
            <v>December 1999</v>
          </cell>
          <cell r="DO129">
            <v>-1623884</v>
          </cell>
        </row>
        <row r="130">
          <cell r="P130" t="str">
            <v>Creditor invoices not keyed due to VLM unavailable</v>
          </cell>
          <cell r="R130">
            <v>-52346.32</v>
          </cell>
          <cell r="CP130" t="str">
            <v>Sep 1999 Accrual</v>
          </cell>
          <cell r="CQ130">
            <v>-15000.02</v>
          </cell>
          <cell r="DH130" t="str">
            <v>Feb 2000 provision</v>
          </cell>
          <cell r="DI130">
            <v>-3333</v>
          </cell>
          <cell r="DN130" t="str">
            <v>January 2000</v>
          </cell>
          <cell r="DO130">
            <v>-267138</v>
          </cell>
        </row>
        <row r="131">
          <cell r="P131" t="str">
            <v>Staff Recruitment invoices not yet received</v>
          </cell>
          <cell r="R131">
            <v>-6000</v>
          </cell>
          <cell r="W131" t="str">
            <v>Victoria</v>
          </cell>
          <cell r="CP131" t="str">
            <v>Oct 1999 Accrual</v>
          </cell>
          <cell r="CQ131">
            <v>-15000.02</v>
          </cell>
          <cell r="DH131" t="str">
            <v>Mar 2000 provision</v>
          </cell>
          <cell r="DI131">
            <v>-3333</v>
          </cell>
          <cell r="DN131" t="str">
            <v>February 2000</v>
          </cell>
          <cell r="DO131">
            <v>1767324</v>
          </cell>
        </row>
        <row r="132">
          <cell r="W132" t="str">
            <v>Last Bill:</v>
          </cell>
          <cell r="X132">
            <v>36630</v>
          </cell>
          <cell r="Y132" t="str">
            <v>to</v>
          </cell>
          <cell r="Z132">
            <v>36692</v>
          </cell>
          <cell r="CP132" t="str">
            <v>Oct 2nd Instalment Paid</v>
          </cell>
          <cell r="CQ132">
            <v>45123</v>
          </cell>
          <cell r="DH132" t="str">
            <v>Apr 2000 provision</v>
          </cell>
          <cell r="DI132">
            <v>-3333</v>
          </cell>
          <cell r="DN132" t="str">
            <v>March 2000</v>
          </cell>
          <cell r="DO132">
            <v>-73909</v>
          </cell>
        </row>
        <row r="133">
          <cell r="CP133" t="str">
            <v>Nov 1999 Accrual</v>
          </cell>
          <cell r="CQ133">
            <v>-15000.02</v>
          </cell>
          <cell r="DH133" t="str">
            <v>May 2000 provision</v>
          </cell>
          <cell r="DI133">
            <v>-3333</v>
          </cell>
          <cell r="DN133" t="str">
            <v>April 2000</v>
          </cell>
          <cell r="DO133">
            <v>-172319</v>
          </cell>
        </row>
        <row r="134">
          <cell r="W134" t="str">
            <v>Number of Days</v>
          </cell>
          <cell r="Z134">
            <v>62</v>
          </cell>
          <cell r="CP134" t="str">
            <v>Dec 1999 Accrual</v>
          </cell>
          <cell r="CQ134">
            <v>-15000.02</v>
          </cell>
          <cell r="DH134" t="str">
            <v>June 2000 provision</v>
          </cell>
          <cell r="DI134">
            <v>-3333</v>
          </cell>
          <cell r="DN134" t="str">
            <v>May 2000</v>
          </cell>
          <cell r="DO134">
            <v>-46685</v>
          </cell>
        </row>
        <row r="135">
          <cell r="W135" t="str">
            <v>Bill Amount</v>
          </cell>
          <cell r="Z135">
            <v>1841.45</v>
          </cell>
          <cell r="CP135" t="str">
            <v>Jan 2000 3rd Instalment Paid</v>
          </cell>
          <cell r="CQ135">
            <v>45124</v>
          </cell>
          <cell r="DI135">
            <v>10000</v>
          </cell>
          <cell r="DN135" t="str">
            <v>Rebate cheque received</v>
          </cell>
          <cell r="DO135">
            <v>-265496.76</v>
          </cell>
        </row>
        <row r="136">
          <cell r="CP136" t="str">
            <v>Jan 2000 Accrual</v>
          </cell>
          <cell r="CQ136">
            <v>-15000.02</v>
          </cell>
          <cell r="DN136" t="str">
            <v>June 2000</v>
          </cell>
          <cell r="DO136">
            <v>-51171</v>
          </cell>
        </row>
        <row r="137">
          <cell r="P137" t="str">
            <v xml:space="preserve">LIABILITY INSURANCE  </v>
          </cell>
          <cell r="W137" t="str">
            <v>Days since the last bill</v>
          </cell>
          <cell r="Z137">
            <v>107</v>
          </cell>
          <cell r="AA137">
            <v>-3177.99</v>
          </cell>
          <cell r="CP137" t="str">
            <v>Feb 2000 Accrual</v>
          </cell>
          <cell r="CQ137">
            <v>-20000.02</v>
          </cell>
        </row>
        <row r="138">
          <cell r="P138" t="str">
            <v>01/7/97 - 30/6/98</v>
          </cell>
          <cell r="Q138">
            <v>1000</v>
          </cell>
          <cell r="R138">
            <v>-2997.99</v>
          </cell>
          <cell r="CP138" t="str">
            <v>Mar 2000 Accrual</v>
          </cell>
          <cell r="CQ138">
            <v>-15000.02</v>
          </cell>
        </row>
        <row r="139">
          <cell r="P139" t="str">
            <v xml:space="preserve">MOTOR VEHICLE INSURANCE  </v>
          </cell>
          <cell r="CP139" t="str">
            <v>Apr 2000 Accrual</v>
          </cell>
          <cell r="CQ139">
            <v>-10000.02</v>
          </cell>
        </row>
        <row r="140">
          <cell r="P140" t="str">
            <v>01/07/97 - 30/6/98</v>
          </cell>
          <cell r="Q140">
            <v>28800</v>
          </cell>
          <cell r="R140">
            <v>-86400</v>
          </cell>
          <cell r="CP140" t="str">
            <v>FBT Year 2000 final instalment paid</v>
          </cell>
          <cell r="CQ140">
            <v>13871.74</v>
          </cell>
        </row>
        <row r="141">
          <cell r="P141" t="str">
            <v>BUSINESS INSURANCE UNIT 4</v>
          </cell>
          <cell r="CP141" t="str">
            <v>May 2000 Accrual</v>
          </cell>
          <cell r="CQ141">
            <v>-15000.02</v>
          </cell>
        </row>
        <row r="142">
          <cell r="P142" t="str">
            <v>30/6/97 - 30/11/97</v>
          </cell>
          <cell r="Q142">
            <v>3000</v>
          </cell>
          <cell r="R142">
            <v>-9000</v>
          </cell>
          <cell r="CP142" t="str">
            <v>Jun 2000 Accrual</v>
          </cell>
          <cell r="CQ142">
            <v>-15000.03</v>
          </cell>
        </row>
        <row r="143">
          <cell r="P143" t="str">
            <v>DIRECTORS &amp; OFFICERS LIABILITY</v>
          </cell>
        </row>
        <row r="144">
          <cell r="P144" t="str">
            <v>12/8/97 - 12/8/98</v>
          </cell>
          <cell r="Q144">
            <v>3380</v>
          </cell>
          <cell r="R144">
            <v>-9576.67</v>
          </cell>
        </row>
        <row r="145">
          <cell r="P145" t="str">
            <v>BUSINESS INSURANCE UNIT 2</v>
          </cell>
        </row>
        <row r="146">
          <cell r="P146" t="str">
            <v>01/07/97 - 30/6/98</v>
          </cell>
          <cell r="Q146">
            <v>1500</v>
          </cell>
          <cell r="R146">
            <v>-4500</v>
          </cell>
        </row>
        <row r="147">
          <cell r="P147" t="str">
            <v>BUSINESS INSURANCE VIC</v>
          </cell>
        </row>
        <row r="148">
          <cell r="P148" t="str">
            <v>01/7/97 - 30/6/98</v>
          </cell>
          <cell r="Q148">
            <v>700</v>
          </cell>
          <cell r="R148">
            <v>-2100</v>
          </cell>
        </row>
        <row r="149">
          <cell r="P149" t="str">
            <v>BUSINESS INSURANCE QLD</v>
          </cell>
        </row>
        <row r="150">
          <cell r="P150" t="str">
            <v>01/07/97 - 30/6/98</v>
          </cell>
          <cell r="Q150">
            <v>700</v>
          </cell>
          <cell r="R150">
            <v>-2100</v>
          </cell>
        </row>
        <row r="153">
          <cell r="P153" t="str">
            <v>WORKERS COMP</v>
          </cell>
        </row>
        <row r="154">
          <cell r="P154" t="str">
            <v>QLD</v>
          </cell>
          <cell r="Q154">
            <v>-1971.3700000000001</v>
          </cell>
          <cell r="R154">
            <v>-1971.3700000000001</v>
          </cell>
        </row>
        <row r="155">
          <cell r="P155" t="str">
            <v>WA</v>
          </cell>
          <cell r="Q155">
            <v>-909.11</v>
          </cell>
          <cell r="R155">
            <v>-909.11</v>
          </cell>
        </row>
        <row r="156">
          <cell r="P156" t="str">
            <v>VIC</v>
          </cell>
          <cell r="Q156">
            <v>-3092.17</v>
          </cell>
          <cell r="R156">
            <v>-3092.17</v>
          </cell>
        </row>
        <row r="157">
          <cell r="P157" t="str">
            <v>NSW</v>
          </cell>
          <cell r="Q157">
            <v>-23201.409999999996</v>
          </cell>
          <cell r="R157">
            <v>-23201.409999999996</v>
          </cell>
        </row>
        <row r="158">
          <cell r="P158" t="str">
            <v>SA</v>
          </cell>
          <cell r="Q158">
            <v>-1069.43</v>
          </cell>
          <cell r="R158">
            <v>-1069.43</v>
          </cell>
        </row>
        <row r="159">
          <cell r="P159" t="str">
            <v>TAS</v>
          </cell>
          <cell r="Q159">
            <v>-829.04</v>
          </cell>
          <cell r="R159">
            <v>-829.04</v>
          </cell>
        </row>
        <row r="160">
          <cell r="P160" t="str">
            <v>F/C</v>
          </cell>
          <cell r="Q160">
            <v>-2543.75</v>
          </cell>
          <cell r="R160">
            <v>-2543.75</v>
          </cell>
        </row>
        <row r="161">
          <cell r="P161" t="str">
            <v>JOHN REIDY for period Mar 00 - Jun 00</v>
          </cell>
          <cell r="R161">
            <v>-236.2</v>
          </cell>
        </row>
        <row r="163">
          <cell r="E163">
            <v>-487211.4</v>
          </cell>
          <cell r="K163">
            <v>-490000</v>
          </cell>
          <cell r="R163">
            <v>-478388.39999999991</v>
          </cell>
          <cell r="AA163">
            <v>-12675.630000000001</v>
          </cell>
          <cell r="AG163">
            <v>-48000</v>
          </cell>
          <cell r="AM163">
            <v>0</v>
          </cell>
          <cell r="AV163">
            <v>0</v>
          </cell>
          <cell r="BB163">
            <v>-145000</v>
          </cell>
          <cell r="BJ163">
            <v>-1632.35</v>
          </cell>
          <cell r="BP163">
            <v>-30000</v>
          </cell>
          <cell r="BX163">
            <v>0</v>
          </cell>
          <cell r="CD163">
            <v>160</v>
          </cell>
          <cell r="CK163">
            <v>-26655.919999999998</v>
          </cell>
          <cell r="CQ163">
            <v>-74149.340000000011</v>
          </cell>
          <cell r="CW163">
            <v>-289268.13</v>
          </cell>
          <cell r="DC163">
            <v>-119791.61999999997</v>
          </cell>
          <cell r="DI163">
            <v>-54996</v>
          </cell>
          <cell r="DO163">
            <v>-308504.56000000006</v>
          </cell>
          <cell r="DU163">
            <v>-1500000</v>
          </cell>
        </row>
        <row r="164">
          <cell r="D164" t="str">
            <v>Debit</v>
          </cell>
          <cell r="E164">
            <v>200000</v>
          </cell>
          <cell r="J164" t="str">
            <v>Credit</v>
          </cell>
          <cell r="K164">
            <v>-490000</v>
          </cell>
          <cell r="Q164" t="str">
            <v>Debit</v>
          </cell>
          <cell r="R164">
            <v>200000.00000000012</v>
          </cell>
          <cell r="Z164" t="str">
            <v>Credit</v>
          </cell>
          <cell r="AA164">
            <v>-8443.4600000000009</v>
          </cell>
          <cell r="AF164" t="str">
            <v>Debit / Credit</v>
          </cell>
          <cell r="AG164">
            <v>0</v>
          </cell>
          <cell r="AL164" t="str">
            <v>Debit / Credit</v>
          </cell>
          <cell r="AM164">
            <v>0</v>
          </cell>
          <cell r="AU164" t="str">
            <v>Debit / Credit</v>
          </cell>
          <cell r="AV164">
            <v>0</v>
          </cell>
          <cell r="BA164" t="str">
            <v>Debit / Credit</v>
          </cell>
          <cell r="BB164">
            <v>0</v>
          </cell>
          <cell r="BI164" t="str">
            <v>Debit / Credit</v>
          </cell>
          <cell r="BJ164">
            <v>0</v>
          </cell>
          <cell r="BO164" t="str">
            <v>Debit / Credit</v>
          </cell>
          <cell r="BP164">
            <v>0</v>
          </cell>
          <cell r="BW164" t="str">
            <v>Debit / Credit</v>
          </cell>
          <cell r="BX164">
            <v>0</v>
          </cell>
          <cell r="CC164" t="str">
            <v>Debit</v>
          </cell>
          <cell r="CD164">
            <v>26000</v>
          </cell>
          <cell r="CJ164" t="str">
            <v>Debit</v>
          </cell>
          <cell r="CK164">
            <v>23000</v>
          </cell>
          <cell r="CP164" t="str">
            <v>Debit</v>
          </cell>
          <cell r="CQ164">
            <v>17999.999999999985</v>
          </cell>
          <cell r="CV164" t="str">
            <v>Debit</v>
          </cell>
          <cell r="CW164">
            <v>2000</v>
          </cell>
          <cell r="DB164" t="str">
            <v>Debit</v>
          </cell>
          <cell r="DC164">
            <v>10023.050000000032</v>
          </cell>
          <cell r="DH164" t="str">
            <v>Debit</v>
          </cell>
          <cell r="DI164">
            <v>7000</v>
          </cell>
          <cell r="DN164" t="str">
            <v>Debit</v>
          </cell>
          <cell r="DO164">
            <v>141378.99999999994</v>
          </cell>
          <cell r="DT164" t="str">
            <v>Debit / Credit</v>
          </cell>
          <cell r="DU164">
            <v>0</v>
          </cell>
        </row>
        <row r="167">
          <cell r="B167" t="str">
            <v>COMMONWEALTH FLEET LEASE PTY LIMITED</v>
          </cell>
          <cell r="H167" t="str">
            <v>COMMONWEALTH FLEET LEASE PTY LIMITED</v>
          </cell>
          <cell r="N167" t="str">
            <v>COMMONWEALTH FLEET LEASE PTY LIMITED</v>
          </cell>
        </row>
        <row r="168">
          <cell r="B168" t="str">
            <v>RECONCILIATIONS</v>
          </cell>
          <cell r="H168" t="str">
            <v>RECONCILIATIONS</v>
          </cell>
          <cell r="N168" t="str">
            <v>RECONCILIATIONS</v>
          </cell>
        </row>
        <row r="169">
          <cell r="B169" t="str">
            <v>MONTH ENDED</v>
          </cell>
          <cell r="D169">
            <v>36799</v>
          </cell>
          <cell r="H169" t="str">
            <v>MONTH ENDED</v>
          </cell>
          <cell r="J169">
            <v>36799</v>
          </cell>
          <cell r="N169" t="str">
            <v>MONTH ENDED</v>
          </cell>
          <cell r="P169">
            <v>36799</v>
          </cell>
        </row>
        <row r="171">
          <cell r="B171" t="str">
            <v>Account Number:</v>
          </cell>
          <cell r="D171" t="str">
            <v>001-040-960</v>
          </cell>
          <cell r="H171" t="str">
            <v>Account Number:</v>
          </cell>
          <cell r="J171" t="str">
            <v>001-040-965</v>
          </cell>
          <cell r="N171" t="str">
            <v>Account Number:</v>
          </cell>
          <cell r="P171" t="str">
            <v>001-040-970</v>
          </cell>
        </row>
        <row r="172">
          <cell r="B172" t="str">
            <v>Account Description:</v>
          </cell>
          <cell r="D172" t="str">
            <v>PROVISION FOR DEFERRED INCOME TAX</v>
          </cell>
          <cell r="H172" t="str">
            <v>Account Description:</v>
          </cell>
          <cell r="J172" t="str">
            <v>PROVISION FOR LONG SERVICE LEAVE</v>
          </cell>
          <cell r="N172" t="str">
            <v>Account Description:</v>
          </cell>
          <cell r="P172" t="str">
            <v>PROVISION FOR RESIDUAL RISK</v>
          </cell>
        </row>
        <row r="173">
          <cell r="B173" t="str">
            <v>Balance as per GL:</v>
          </cell>
          <cell r="D173">
            <v>-893222</v>
          </cell>
          <cell r="H173" t="str">
            <v>Balance as per GL:</v>
          </cell>
          <cell r="J173">
            <v>-130022.47</v>
          </cell>
          <cell r="N173" t="str">
            <v>Balance as per GL:</v>
          </cell>
          <cell r="P173">
            <v>-7939171.4700000007</v>
          </cell>
        </row>
        <row r="175">
          <cell r="B175" t="str">
            <v>Date</v>
          </cell>
          <cell r="C175" t="str">
            <v>Reference</v>
          </cell>
          <cell r="D175" t="str">
            <v>Details</v>
          </cell>
          <cell r="E175" t="str">
            <v>DR/(CR)</v>
          </cell>
          <cell r="H175" t="str">
            <v>Date</v>
          </cell>
          <cell r="I175" t="str">
            <v>Reference</v>
          </cell>
          <cell r="J175" t="str">
            <v>Details</v>
          </cell>
          <cell r="K175" t="str">
            <v>DR/(CR)</v>
          </cell>
          <cell r="N175" t="str">
            <v>Date</v>
          </cell>
          <cell r="O175" t="str">
            <v>Reference</v>
          </cell>
          <cell r="P175" t="str">
            <v>Details</v>
          </cell>
          <cell r="R175" t="str">
            <v>DR/(CR)</v>
          </cell>
        </row>
        <row r="177">
          <cell r="B177">
            <v>36799</v>
          </cell>
          <cell r="D177" t="str">
            <v>As per June 2000 tax calc</v>
          </cell>
          <cell r="E177">
            <v>-890636</v>
          </cell>
          <cell r="H177">
            <v>36799</v>
          </cell>
          <cell r="J177" t="str">
            <v>As per June 2000 calculated provision</v>
          </cell>
          <cell r="K177">
            <v>-124222.47</v>
          </cell>
          <cell r="N177">
            <v>36799</v>
          </cell>
          <cell r="P177" t="str">
            <v>June 1998 balance b/f</v>
          </cell>
          <cell r="R177">
            <v>-2000000</v>
          </cell>
        </row>
        <row r="179">
          <cell r="P179" t="str">
            <v>Dec 1998 provision</v>
          </cell>
          <cell r="R179">
            <v>-14800000</v>
          </cell>
        </row>
        <row r="180">
          <cell r="D180" t="str">
            <v>To be adjusted in July 2000</v>
          </cell>
          <cell r="E180">
            <v>-2586</v>
          </cell>
          <cell r="P180" t="str">
            <v>Jan 1999 use of provision</v>
          </cell>
          <cell r="R180">
            <v>512047</v>
          </cell>
        </row>
        <row r="181">
          <cell r="P181" t="str">
            <v>Feb 1999 use of provision</v>
          </cell>
          <cell r="R181">
            <v>459486</v>
          </cell>
        </row>
        <row r="182">
          <cell r="P182" t="str">
            <v>Mar 1999 use of provision</v>
          </cell>
          <cell r="R182">
            <v>714333</v>
          </cell>
        </row>
        <row r="183">
          <cell r="P183" t="str">
            <v>Apr 1999 use of provision</v>
          </cell>
          <cell r="R183">
            <v>482488</v>
          </cell>
        </row>
        <row r="184">
          <cell r="P184" t="str">
            <v>May 1999 use of provision</v>
          </cell>
          <cell r="R184">
            <v>355399</v>
          </cell>
        </row>
        <row r="185">
          <cell r="P185" t="str">
            <v>June 1999 use of provision</v>
          </cell>
          <cell r="R185">
            <v>435254</v>
          </cell>
        </row>
        <row r="186">
          <cell r="P186" t="str">
            <v>July 1999 use of provision</v>
          </cell>
          <cell r="R186">
            <v>483937</v>
          </cell>
        </row>
        <row r="187">
          <cell r="P187" t="str">
            <v>Aug 1999 use of provision</v>
          </cell>
          <cell r="R187">
            <v>475900</v>
          </cell>
        </row>
        <row r="188">
          <cell r="P188" t="str">
            <v>Sep 1999 use of provision</v>
          </cell>
          <cell r="R188">
            <v>601846</v>
          </cell>
        </row>
        <row r="189">
          <cell r="P189" t="str">
            <v>Oct 1999 use of provision</v>
          </cell>
          <cell r="R189">
            <v>385945</v>
          </cell>
        </row>
        <row r="190">
          <cell r="P190" t="str">
            <v>Nov 1999 use of provision</v>
          </cell>
          <cell r="R190">
            <v>359668</v>
          </cell>
        </row>
        <row r="191">
          <cell r="P191" t="str">
            <v>Dec 1999 use of provision</v>
          </cell>
          <cell r="R191">
            <v>363500</v>
          </cell>
        </row>
        <row r="192">
          <cell r="P192" t="str">
            <v>Jan 2000 use of provision</v>
          </cell>
          <cell r="R192">
            <v>506175</v>
          </cell>
        </row>
        <row r="193">
          <cell r="P193" t="str">
            <v>Feb 2000 use of provision</v>
          </cell>
          <cell r="R193">
            <v>409248.03</v>
          </cell>
        </row>
        <row r="194">
          <cell r="P194" t="str">
            <v>Mar 2000 use of provision</v>
          </cell>
          <cell r="R194">
            <v>367371</v>
          </cell>
        </row>
        <row r="195">
          <cell r="P195" t="str">
            <v>Apr 2000 use of provision</v>
          </cell>
          <cell r="R195">
            <v>176298</v>
          </cell>
        </row>
        <row r="196">
          <cell r="P196" t="str">
            <v>May 2000 use of provision</v>
          </cell>
          <cell r="R196">
            <v>416446.5</v>
          </cell>
        </row>
        <row r="197">
          <cell r="P197" t="str">
            <v>June 2000 use of provision</v>
          </cell>
          <cell r="R197">
            <v>510005</v>
          </cell>
        </row>
        <row r="218">
          <cell r="E218">
            <v>-893222</v>
          </cell>
          <cell r="K218">
            <v>-124222.47</v>
          </cell>
          <cell r="R218">
            <v>-8784653.4700000007</v>
          </cell>
        </row>
        <row r="219">
          <cell r="D219" t="str">
            <v>Debit / Credit</v>
          </cell>
          <cell r="E219">
            <v>0</v>
          </cell>
          <cell r="J219" t="str">
            <v>Debit</v>
          </cell>
          <cell r="K219">
            <v>5800</v>
          </cell>
          <cell r="Q219" t="str">
            <v>Credit</v>
          </cell>
          <cell r="R219">
            <v>-845482</v>
          </cell>
        </row>
        <row r="222">
          <cell r="B222" t="str">
            <v>COMMONWEALTH FLEET LEASE PTY LIMITED</v>
          </cell>
          <cell r="H222" t="str">
            <v>COMMONWEALTH FLEET LEASE PTY LIMITED</v>
          </cell>
        </row>
        <row r="223">
          <cell r="B223" t="str">
            <v>RECONCILIATIONS</v>
          </cell>
          <cell r="H223" t="str">
            <v>RECONCILIATIONS</v>
          </cell>
        </row>
        <row r="224">
          <cell r="B224" t="str">
            <v>MONTH ENDED</v>
          </cell>
          <cell r="D224">
            <v>36799</v>
          </cell>
          <cell r="H224" t="str">
            <v>MONTH ENDED</v>
          </cell>
          <cell r="J224">
            <v>36799</v>
          </cell>
        </row>
        <row r="226">
          <cell r="B226" t="str">
            <v>Account Number:</v>
          </cell>
          <cell r="D226" t="str">
            <v>001-050-980</v>
          </cell>
          <cell r="H226" t="str">
            <v>Account Number:</v>
          </cell>
          <cell r="J226" t="str">
            <v>001-050-990</v>
          </cell>
        </row>
        <row r="227">
          <cell r="B227" t="str">
            <v>Account Description:</v>
          </cell>
          <cell r="D227" t="str">
            <v>ISSUED CAPITAL</v>
          </cell>
          <cell r="H227" t="str">
            <v>Account Description:</v>
          </cell>
          <cell r="J227" t="str">
            <v>RETAINED EARNINGS</v>
          </cell>
        </row>
        <row r="228">
          <cell r="B228" t="str">
            <v>Balance as per GL:</v>
          </cell>
          <cell r="D228">
            <v>-1307912</v>
          </cell>
          <cell r="H228" t="str">
            <v>Balance as per GL:</v>
          </cell>
          <cell r="J228">
            <v>3310301.3</v>
          </cell>
        </row>
        <row r="230">
          <cell r="B230" t="str">
            <v>Date</v>
          </cell>
          <cell r="C230" t="str">
            <v>Reference</v>
          </cell>
          <cell r="D230" t="str">
            <v>Details</v>
          </cell>
          <cell r="E230" t="str">
            <v>DR/(CR)</v>
          </cell>
          <cell r="H230" t="str">
            <v>Date</v>
          </cell>
          <cell r="I230" t="str">
            <v>Reference</v>
          </cell>
          <cell r="J230" t="str">
            <v>Details</v>
          </cell>
          <cell r="K230" t="str">
            <v>DR/(CR)</v>
          </cell>
        </row>
        <row r="232">
          <cell r="B232">
            <v>36799</v>
          </cell>
          <cell r="D232" t="str">
            <v>Authorised Capital</v>
          </cell>
          <cell r="H232">
            <v>36799</v>
          </cell>
          <cell r="J232" t="str">
            <v>Balance at as 30 June 1999</v>
          </cell>
          <cell r="K232">
            <v>6288603.96</v>
          </cell>
        </row>
        <row r="233">
          <cell r="D233" t="str">
            <v>1,500,000 Ordinary Shares of $ 1.00 each</v>
          </cell>
        </row>
        <row r="235">
          <cell r="D235" t="str">
            <v>Issued Capital</v>
          </cell>
        </row>
        <row r="236">
          <cell r="D236" t="str">
            <v>1,307,912 Ordinary Shares of $ 1.00 each Fully Paid</v>
          </cell>
          <cell r="E236">
            <v>-1307912</v>
          </cell>
        </row>
        <row r="273">
          <cell r="E273">
            <v>-1307912</v>
          </cell>
          <cell r="K273">
            <v>6288603.96</v>
          </cell>
        </row>
        <row r="274">
          <cell r="D274" t="str">
            <v>Debit / Credit</v>
          </cell>
          <cell r="E274">
            <v>0</v>
          </cell>
          <cell r="J274" t="str">
            <v>Debit</v>
          </cell>
          <cell r="K274">
            <v>2978302.66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6.xml"/><Relationship Id="rId1" Type="http://schemas.openxmlformats.org/officeDocument/2006/relationships/vmlDrawing" Target="../drawings/vmlDrawing86.vm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7.xml"/><Relationship Id="rId1" Type="http://schemas.openxmlformats.org/officeDocument/2006/relationships/vmlDrawing" Target="../drawings/vmlDrawing87.vm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comments" Target="../comments88.xml"/><Relationship Id="rId1" Type="http://schemas.openxmlformats.org/officeDocument/2006/relationships/vmlDrawing" Target="../drawings/vmlDrawing88.vm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9.xml"/><Relationship Id="rId1" Type="http://schemas.openxmlformats.org/officeDocument/2006/relationships/vmlDrawing" Target="../drawings/vmlDrawing89.vml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0.xml"/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27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comments" Target="../comments91.xml"/><Relationship Id="rId1" Type="http://schemas.openxmlformats.org/officeDocument/2006/relationships/vmlDrawing" Target="../drawings/vmlDrawing91.vm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comments" Target="../comments92.xml"/><Relationship Id="rId1" Type="http://schemas.openxmlformats.org/officeDocument/2006/relationships/vmlDrawing" Target="../drawings/vmlDrawing92.vm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comments" Target="../comments93.xml"/><Relationship Id="rId1" Type="http://schemas.openxmlformats.org/officeDocument/2006/relationships/vmlDrawing" Target="../drawings/vmlDrawing93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4.xml"/><Relationship Id="rId1" Type="http://schemas.openxmlformats.org/officeDocument/2006/relationships/vmlDrawing" Target="../drawings/vmlDrawing34.v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5.xml"/><Relationship Id="rId1" Type="http://schemas.openxmlformats.org/officeDocument/2006/relationships/vmlDrawing" Target="../drawings/vmlDrawing35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6.xml"/><Relationship Id="rId1" Type="http://schemas.openxmlformats.org/officeDocument/2006/relationships/vmlDrawing" Target="../drawings/vmlDrawing36.v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7.xml"/><Relationship Id="rId1" Type="http://schemas.openxmlformats.org/officeDocument/2006/relationships/vmlDrawing" Target="../drawings/vmlDrawing37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2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0.xml"/><Relationship Id="rId1" Type="http://schemas.openxmlformats.org/officeDocument/2006/relationships/vmlDrawing" Target="../drawings/vmlDrawing40.v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1.xml"/><Relationship Id="rId1" Type="http://schemas.openxmlformats.org/officeDocument/2006/relationships/vmlDrawing" Target="../drawings/vmlDrawing41.v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3.xml"/><Relationship Id="rId1" Type="http://schemas.openxmlformats.org/officeDocument/2006/relationships/vmlDrawing" Target="../drawings/vmlDrawing43.v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22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5.xml"/><Relationship Id="rId1" Type="http://schemas.openxmlformats.org/officeDocument/2006/relationships/vmlDrawing" Target="../drawings/vmlDrawing45.v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6.xml"/><Relationship Id="rId1" Type="http://schemas.openxmlformats.org/officeDocument/2006/relationships/vmlDrawing" Target="../drawings/vmlDrawing46.v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comments" Target="../comments47.xml"/><Relationship Id="rId1" Type="http://schemas.openxmlformats.org/officeDocument/2006/relationships/vmlDrawing" Target="../drawings/vmlDrawing47.v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omments" Target="../comments48.xml"/><Relationship Id="rId1" Type="http://schemas.openxmlformats.org/officeDocument/2006/relationships/vmlDrawing" Target="../drawings/vmlDrawing48.vm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2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2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1.xml"/><Relationship Id="rId1" Type="http://schemas.openxmlformats.org/officeDocument/2006/relationships/vmlDrawing" Target="../drawings/vmlDrawing51.v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2.xml"/><Relationship Id="rId1" Type="http://schemas.openxmlformats.org/officeDocument/2006/relationships/vmlDrawing" Target="../drawings/vmlDrawing52.v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3.xml"/><Relationship Id="rId1" Type="http://schemas.openxmlformats.org/officeDocument/2006/relationships/vmlDrawing" Target="../drawings/vmlDrawing53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4.xml"/><Relationship Id="rId1" Type="http://schemas.openxmlformats.org/officeDocument/2006/relationships/vmlDrawing" Target="../drawings/vmlDrawing54.v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5.xml"/><Relationship Id="rId1" Type="http://schemas.openxmlformats.org/officeDocument/2006/relationships/vmlDrawing" Target="../drawings/vmlDrawing55.v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6.xml"/><Relationship Id="rId1" Type="http://schemas.openxmlformats.org/officeDocument/2006/relationships/vmlDrawing" Target="../drawings/vmlDrawing56.v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7.xml"/><Relationship Id="rId1" Type="http://schemas.openxmlformats.org/officeDocument/2006/relationships/vmlDrawing" Target="../drawings/vmlDrawing57.v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8.xml"/><Relationship Id="rId1" Type="http://schemas.openxmlformats.org/officeDocument/2006/relationships/vmlDrawing" Target="../drawings/vmlDrawing58.vm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9.xml"/><Relationship Id="rId1" Type="http://schemas.openxmlformats.org/officeDocument/2006/relationships/vmlDrawing" Target="../drawings/vmlDrawing59.v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comments" Target="../comments60.xml"/><Relationship Id="rId1" Type="http://schemas.openxmlformats.org/officeDocument/2006/relationships/vmlDrawing" Target="../drawings/vmlDrawing60.v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comments" Target="../comments61.xml"/><Relationship Id="rId1" Type="http://schemas.openxmlformats.org/officeDocument/2006/relationships/vmlDrawing" Target="../drawings/vmlDrawing61.v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2.xml"/><Relationship Id="rId1" Type="http://schemas.openxmlformats.org/officeDocument/2006/relationships/vmlDrawing" Target="../drawings/vmlDrawing62.v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3.xml"/><Relationship Id="rId1" Type="http://schemas.openxmlformats.org/officeDocument/2006/relationships/vmlDrawing" Target="../drawings/vmlDrawing63.v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4.xml"/><Relationship Id="rId1" Type="http://schemas.openxmlformats.org/officeDocument/2006/relationships/vmlDrawing" Target="../drawings/vmlDrawing64.v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5.xml"/><Relationship Id="rId1" Type="http://schemas.openxmlformats.org/officeDocument/2006/relationships/vmlDrawing" Target="../drawings/vmlDrawing65.v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6.xml"/><Relationship Id="rId1" Type="http://schemas.openxmlformats.org/officeDocument/2006/relationships/vmlDrawing" Target="../drawings/vmlDrawing66.v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7.xml"/><Relationship Id="rId1" Type="http://schemas.openxmlformats.org/officeDocument/2006/relationships/vmlDrawing" Target="../drawings/vmlDrawing67.vm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8.xml"/><Relationship Id="rId1" Type="http://schemas.openxmlformats.org/officeDocument/2006/relationships/vmlDrawing" Target="../drawings/vmlDrawing68.vml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25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0.xml"/><Relationship Id="rId1" Type="http://schemas.openxmlformats.org/officeDocument/2006/relationships/vmlDrawing" Target="../drawings/vmlDrawing70.vm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comments" Target="../comments71.xml"/><Relationship Id="rId1" Type="http://schemas.openxmlformats.org/officeDocument/2006/relationships/vmlDrawing" Target="../drawings/vmlDrawing71.v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comments" Target="../comments72.xml"/><Relationship Id="rId1" Type="http://schemas.openxmlformats.org/officeDocument/2006/relationships/vmlDrawing" Target="../drawings/vmlDrawing72.vml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hyperlink" Target="mailto:FV@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4.xml"/><Relationship Id="rId1" Type="http://schemas.openxmlformats.org/officeDocument/2006/relationships/vmlDrawing" Target="../drawings/vmlDrawing74.vm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5.xml"/><Relationship Id="rId1" Type="http://schemas.openxmlformats.org/officeDocument/2006/relationships/vmlDrawing" Target="../drawings/vmlDrawing75.v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6.xml"/><Relationship Id="rId1" Type="http://schemas.openxmlformats.org/officeDocument/2006/relationships/vmlDrawing" Target="../drawings/vmlDrawing76.vm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7.xml"/><Relationship Id="rId1" Type="http://schemas.openxmlformats.org/officeDocument/2006/relationships/vmlDrawing" Target="../drawings/vmlDrawing77.v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8.xml"/><Relationship Id="rId1" Type="http://schemas.openxmlformats.org/officeDocument/2006/relationships/vmlDrawing" Target="../drawings/vmlDrawing78.vml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26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0.xml"/><Relationship Id="rId1" Type="http://schemas.openxmlformats.org/officeDocument/2006/relationships/vmlDrawing" Target="../drawings/vmlDrawing80.vm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comments" Target="../comments81.xml"/><Relationship Id="rId1" Type="http://schemas.openxmlformats.org/officeDocument/2006/relationships/vmlDrawing" Target="../drawings/vmlDrawing81.v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comments" Target="../comments82.xml"/><Relationship Id="rId1" Type="http://schemas.openxmlformats.org/officeDocument/2006/relationships/vmlDrawing" Target="../drawings/vmlDrawing82.vm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comments" Target="../comments83.xml"/><Relationship Id="rId1" Type="http://schemas.openxmlformats.org/officeDocument/2006/relationships/vmlDrawing" Target="../drawings/vmlDrawing83.v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4.xml"/><Relationship Id="rId1" Type="http://schemas.openxmlformats.org/officeDocument/2006/relationships/vmlDrawing" Target="../drawings/vmlDrawing84.vm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5.xml"/><Relationship Id="rId1" Type="http://schemas.openxmlformats.org/officeDocument/2006/relationships/vmlDrawing" Target="../drawings/vmlDrawing8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2"/>
  <sheetViews>
    <sheetView workbookViewId="0">
      <pane ySplit="2" topLeftCell="A3" activePane="bottomLeft" state="frozen"/>
      <selection pane="bottomLeft" activeCell="F12" sqref="F12"/>
    </sheetView>
  </sheetViews>
  <sheetFormatPr defaultColWidth="8.7265625" defaultRowHeight="14.5" x14ac:dyDescent="0.35"/>
  <cols>
    <col min="1" max="1" width="32.7265625" bestFit="1" customWidth="1"/>
    <col min="2" max="2" width="30.54296875" hidden="1" customWidth="1"/>
    <col min="3" max="3" width="19.08984375" style="2" hidden="1" customWidth="1"/>
    <col min="4" max="4" width="30.54296875" customWidth="1"/>
    <col min="5" max="5" width="10.6328125" style="2" bestFit="1" customWidth="1"/>
  </cols>
  <sheetData>
    <row r="2" spans="1:5" s="1" customFormat="1" x14ac:dyDescent="0.35">
      <c r="A2" s="1" t="s">
        <v>286</v>
      </c>
      <c r="B2" s="1" t="s">
        <v>24299</v>
      </c>
      <c r="C2" s="7"/>
      <c r="D2" s="1" t="s">
        <v>24302</v>
      </c>
      <c r="E2" s="7"/>
    </row>
    <row r="3" spans="1:5" x14ac:dyDescent="0.35">
      <c r="A3" t="s">
        <v>287</v>
      </c>
      <c r="B3" s="4">
        <f>'Communication Equipment'!B4</f>
        <v>168961221.27552605</v>
      </c>
      <c r="D3" s="4">
        <f>'Communication Equipment'!D2</f>
        <v>180788506.76481289</v>
      </c>
    </row>
    <row r="4" spans="1:5" x14ac:dyDescent="0.35">
      <c r="A4" t="s">
        <v>288</v>
      </c>
      <c r="B4" s="4">
        <f>'HV Cable'!B6</f>
        <v>427126100.54413575</v>
      </c>
      <c r="D4" s="4">
        <f>'HV Cable'!D4</f>
        <v>457024927.58222526</v>
      </c>
    </row>
    <row r="5" spans="1:5" x14ac:dyDescent="0.35">
      <c r="A5" t="s">
        <v>289</v>
      </c>
      <c r="B5" s="4">
        <f>'HV Overhead lines'!B6</f>
        <v>2900924751.4857116</v>
      </c>
      <c r="D5" s="4">
        <f>'HV Overhead lines'!D4</f>
        <v>3103989484.0897112</v>
      </c>
    </row>
    <row r="6" spans="1:5" x14ac:dyDescent="0.35">
      <c r="A6" t="s">
        <v>290</v>
      </c>
      <c r="B6" s="4">
        <f>'Load Management system Equip'!B10</f>
        <v>360926880.91613847</v>
      </c>
      <c r="D6" s="4">
        <f>'Load Management system Equip'!D10</f>
        <v>386191762.5802682</v>
      </c>
    </row>
    <row r="7" spans="1:5" x14ac:dyDescent="0.35">
      <c r="A7" t="s">
        <v>291</v>
      </c>
      <c r="B7" s="4">
        <f>'LV Cable'!B6</f>
        <v>4588143840.3967743</v>
      </c>
      <c r="D7" s="4">
        <f>'LV Cable'!D6</f>
        <v>4909313909.2245483</v>
      </c>
    </row>
    <row r="8" spans="1:5" x14ac:dyDescent="0.35">
      <c r="A8" t="s">
        <v>292</v>
      </c>
      <c r="B8" s="4">
        <f>Meters!B6</f>
        <v>1533901394.0813541</v>
      </c>
      <c r="D8" s="4">
        <f>Meters!D6</f>
        <v>1641274491.6670489</v>
      </c>
    </row>
    <row r="9" spans="1:5" x14ac:dyDescent="0.35">
      <c r="A9" t="s">
        <v>293</v>
      </c>
      <c r="B9" s="4">
        <f>'MV Network '!B5</f>
        <v>18161841407.202099</v>
      </c>
      <c r="D9" s="4">
        <f>'MV Network '!D5</f>
        <v>19433170305.706245</v>
      </c>
    </row>
    <row r="10" spans="1:5" x14ac:dyDescent="0.35">
      <c r="A10" t="s">
        <v>294</v>
      </c>
      <c r="B10" s="4">
        <f>'Public Lighting'!B4</f>
        <v>5303786030.9991684</v>
      </c>
      <c r="D10" s="4">
        <f>'Public Lighting'!D4</f>
        <v>5675051053.1691103</v>
      </c>
    </row>
    <row r="11" spans="1:5" x14ac:dyDescent="0.35">
      <c r="A11" t="s">
        <v>800</v>
      </c>
      <c r="B11" s="4">
        <f>'SW Equipment'!B209</f>
        <v>7245018960.5357895</v>
      </c>
      <c r="D11" s="4">
        <f>'SW Equipment'!D209</f>
        <v>7752170287.7732944</v>
      </c>
    </row>
    <row r="12" spans="1:5" ht="15" thickBot="1" x14ac:dyDescent="0.4">
      <c r="A12" t="s">
        <v>295</v>
      </c>
      <c r="B12" s="4">
        <f>'Substation Equipment'!B95</f>
        <v>11582979500</v>
      </c>
      <c r="D12" s="4">
        <f>'Substation Equipment'!D95</f>
        <v>12393788065</v>
      </c>
    </row>
    <row r="13" spans="1:5" s="1" customFormat="1" ht="15.5" thickTop="1" thickBot="1" x14ac:dyDescent="0.4">
      <c r="A13" s="26" t="s">
        <v>296</v>
      </c>
      <c r="B13" s="27">
        <f>SUM(B3:B12)</f>
        <v>52273610087.436699</v>
      </c>
      <c r="C13" s="7"/>
      <c r="D13" s="27">
        <f>SUM(D3:D12)</f>
        <v>55932762793.557266</v>
      </c>
      <c r="E13" s="7"/>
    </row>
    <row r="14" spans="1:5" ht="15" thickTop="1" x14ac:dyDescent="0.35">
      <c r="B14" s="4"/>
      <c r="D14" s="4"/>
    </row>
    <row r="15" spans="1:5" ht="15" thickBot="1" x14ac:dyDescent="0.4">
      <c r="B15" s="4"/>
      <c r="D15" s="4"/>
    </row>
    <row r="16" spans="1:5" ht="15.5" thickTop="1" thickBot="1" x14ac:dyDescent="0.4">
      <c r="A16" s="26" t="s">
        <v>788</v>
      </c>
      <c r="B16" s="35">
        <f>Buildings!B196</f>
        <v>1229712042.0597074</v>
      </c>
      <c r="D16" s="35">
        <f>Buildings!D196</f>
        <v>1315791885.0038872</v>
      </c>
    </row>
    <row r="17" spans="1:4" ht="15" thickTop="1" x14ac:dyDescent="0.35"/>
    <row r="18" spans="1:4" ht="15" thickBot="1" x14ac:dyDescent="0.4"/>
    <row r="19" spans="1:4" ht="15.5" thickTop="1" thickBot="1" x14ac:dyDescent="0.4">
      <c r="A19" s="26" t="s">
        <v>787</v>
      </c>
      <c r="B19" s="27">
        <f>B13+B16</f>
        <v>53503322129.496407</v>
      </c>
      <c r="C19" s="27">
        <f>B19*C2</f>
        <v>0</v>
      </c>
      <c r="D19" s="27">
        <f t="shared" ref="D19" si="0">D13+D16</f>
        <v>57248554678.561157</v>
      </c>
    </row>
    <row r="20" spans="1:4" ht="15" thickTop="1" x14ac:dyDescent="0.35"/>
    <row r="22" spans="1:4" x14ac:dyDescent="0.35">
      <c r="B22" s="2"/>
      <c r="D22" s="2"/>
    </row>
  </sheetData>
  <autoFilter ref="A2:A10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5"/>
  <sheetViews>
    <sheetView workbookViewId="0">
      <selection activeCell="F12" sqref="F12"/>
    </sheetView>
  </sheetViews>
  <sheetFormatPr defaultRowHeight="14.5" x14ac:dyDescent="0.35"/>
  <cols>
    <col min="1" max="1" width="20.81640625" customWidth="1"/>
    <col min="2" max="2" width="30.1796875" customWidth="1"/>
    <col min="3" max="6" width="17.453125" customWidth="1"/>
    <col min="7" max="7" width="14.7265625" customWidth="1"/>
  </cols>
  <sheetData>
    <row r="2" spans="1:7" x14ac:dyDescent="0.35">
      <c r="B2" s="1" t="s">
        <v>789</v>
      </c>
      <c r="C2" s="30">
        <v>0.04</v>
      </c>
      <c r="D2" s="30"/>
      <c r="E2" s="30" t="s">
        <v>791</v>
      </c>
      <c r="F2" s="30" t="s">
        <v>792</v>
      </c>
    </row>
    <row r="3" spans="1:7" x14ac:dyDescent="0.35">
      <c r="A3" t="s">
        <v>297</v>
      </c>
      <c r="B3" s="3">
        <v>2569465374.2547421</v>
      </c>
      <c r="C3" s="3">
        <f>B3*$C$2</f>
        <v>102778614.97018969</v>
      </c>
      <c r="D3" s="3">
        <f>B3+C3</f>
        <v>2672243989.2249317</v>
      </c>
      <c r="E3" s="3">
        <f>D3/$D$12*$E$12</f>
        <v>16233824.044761835</v>
      </c>
      <c r="F3" s="3">
        <f>D3+E3</f>
        <v>2688477813.2696934</v>
      </c>
      <c r="G3">
        <v>113428000</v>
      </c>
    </row>
    <row r="4" spans="1:7" x14ac:dyDescent="0.35">
      <c r="A4" t="s">
        <v>298</v>
      </c>
      <c r="B4" s="3">
        <v>3677084707.3954177</v>
      </c>
      <c r="C4" s="3">
        <f t="shared" ref="C4:C10" si="0">B4*$C$2</f>
        <v>147083388.29581672</v>
      </c>
      <c r="D4" s="3">
        <f t="shared" ref="D4:D10" si="1">B4+C4</f>
        <v>3824168095.6912346</v>
      </c>
      <c r="E4" s="3">
        <f t="shared" ref="E4:E10" si="2">D4/$D$12*$E$12</f>
        <v>23231737.907678712</v>
      </c>
      <c r="F4" s="3">
        <f t="shared" ref="F4:F10" si="3">D4+E4</f>
        <v>3847399833.5989132</v>
      </c>
    </row>
    <row r="5" spans="1:7" x14ac:dyDescent="0.35">
      <c r="A5" t="s">
        <v>299</v>
      </c>
      <c r="B5" s="3">
        <v>1136036774.2654068</v>
      </c>
      <c r="C5" s="3">
        <f t="shared" si="0"/>
        <v>45441470.970616274</v>
      </c>
      <c r="D5" s="3">
        <f t="shared" si="1"/>
        <v>1181478245.2360232</v>
      </c>
      <c r="E5" s="3">
        <f t="shared" si="2"/>
        <v>7177454.6123831272</v>
      </c>
      <c r="F5" s="3">
        <f t="shared" si="3"/>
        <v>1188655699.8484063</v>
      </c>
    </row>
    <row r="6" spans="1:7" x14ac:dyDescent="0.35">
      <c r="A6" t="s">
        <v>300</v>
      </c>
      <c r="B6" s="3">
        <v>2515273974.9006033</v>
      </c>
      <c r="C6" s="3">
        <f t="shared" si="0"/>
        <v>100610958.99602413</v>
      </c>
      <c r="D6" s="3">
        <f t="shared" si="1"/>
        <v>2615884933.8966274</v>
      </c>
      <c r="E6" s="3">
        <f t="shared" si="2"/>
        <v>15891444.010895966</v>
      </c>
      <c r="F6" s="3">
        <f t="shared" si="3"/>
        <v>2631776377.9075232</v>
      </c>
    </row>
    <row r="7" spans="1:7" x14ac:dyDescent="0.35">
      <c r="A7" t="s">
        <v>301</v>
      </c>
      <c r="B7" s="3">
        <v>987340861.4034425</v>
      </c>
      <c r="C7" s="3">
        <f t="shared" si="0"/>
        <v>39493634.456137702</v>
      </c>
      <c r="D7" s="3">
        <f t="shared" si="1"/>
        <v>1026834495.8595802</v>
      </c>
      <c r="E7" s="3">
        <f t="shared" si="2"/>
        <v>6237997.2023853343</v>
      </c>
      <c r="F7" s="3">
        <f t="shared" si="3"/>
        <v>1033072493.0619655</v>
      </c>
    </row>
    <row r="8" spans="1:7" x14ac:dyDescent="0.35">
      <c r="A8" t="s">
        <v>302</v>
      </c>
      <c r="B8" s="3">
        <v>2055968821.8380923</v>
      </c>
      <c r="C8" s="3">
        <f t="shared" si="0"/>
        <v>82238752.873523697</v>
      </c>
      <c r="D8" s="3">
        <f t="shared" si="1"/>
        <v>2138207574.711616</v>
      </c>
      <c r="E8" s="3">
        <f t="shared" si="2"/>
        <v>12989564.455569463</v>
      </c>
      <c r="F8" s="3">
        <f t="shared" si="3"/>
        <v>2151197139.1671853</v>
      </c>
    </row>
    <row r="9" spans="1:7" x14ac:dyDescent="0.35">
      <c r="A9" t="s">
        <v>303</v>
      </c>
      <c r="B9" s="3">
        <v>3564736684.3441553</v>
      </c>
      <c r="C9" s="3">
        <f t="shared" si="0"/>
        <v>142589467.37376621</v>
      </c>
      <c r="D9" s="3">
        <f t="shared" si="1"/>
        <v>3707326151.7179217</v>
      </c>
      <c r="E9" s="3">
        <f t="shared" si="2"/>
        <v>22521925.642347045</v>
      </c>
      <c r="F9" s="3">
        <f t="shared" si="3"/>
        <v>3729848077.3602686</v>
      </c>
    </row>
    <row r="10" spans="1:7" x14ac:dyDescent="0.35">
      <c r="A10" t="s">
        <v>304</v>
      </c>
      <c r="B10" s="3">
        <v>1447306885.1897855</v>
      </c>
      <c r="C10" s="3">
        <f t="shared" si="0"/>
        <v>57892275.407591417</v>
      </c>
      <c r="D10" s="3">
        <f t="shared" si="1"/>
        <v>1505199160.5973768</v>
      </c>
      <c r="E10" s="3">
        <f t="shared" si="2"/>
        <v>9144052.123978503</v>
      </c>
      <c r="F10" s="3">
        <f t="shared" si="3"/>
        <v>1514343212.7213554</v>
      </c>
    </row>
    <row r="12" spans="1:7" x14ac:dyDescent="0.35">
      <c r="A12" s="1" t="s">
        <v>336</v>
      </c>
      <c r="B12" s="5">
        <f t="shared" ref="B12:D12" si="4">SUM(B3:B11)</f>
        <v>17953214083.591644</v>
      </c>
      <c r="C12" s="5">
        <f t="shared" si="4"/>
        <v>718128563.34366596</v>
      </c>
      <c r="D12" s="5">
        <f t="shared" si="4"/>
        <v>18671342646.935314</v>
      </c>
      <c r="E12" s="5">
        <v>113428000</v>
      </c>
      <c r="F12" s="5">
        <f>SUM(F3:F10)</f>
        <v>18784770646.93531</v>
      </c>
    </row>
    <row r="15" spans="1:7" x14ac:dyDescent="0.35">
      <c r="C15" t="s">
        <v>793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tabColor rgb="FF00B050"/>
  </sheetPr>
  <dimension ref="A1:AB281"/>
  <sheetViews>
    <sheetView topLeftCell="G1" zoomScale="90" zoomScaleNormal="90" workbookViewId="0">
      <selection activeCell="AB2" sqref="AB2"/>
    </sheetView>
  </sheetViews>
  <sheetFormatPr defaultColWidth="59" defaultRowHeight="15.5" x14ac:dyDescent="0.35"/>
  <cols>
    <col min="1" max="1" width="18.7265625" style="100" hidden="1" customWidth="1"/>
    <col min="2" max="2" width="29.7265625" style="100" hidden="1" customWidth="1"/>
    <col min="3" max="3" width="19.453125" style="100" hidden="1" customWidth="1"/>
    <col min="4" max="4" width="29.81640625" style="100" hidden="1" customWidth="1"/>
    <col min="5" max="5" width="30" style="100" hidden="1" customWidth="1"/>
    <col min="6" max="6" width="30" style="76" hidden="1" customWidth="1"/>
    <col min="7" max="7" width="79.7265625" style="100" bestFit="1" customWidth="1"/>
    <col min="8" max="8" width="29.1796875" style="100" hidden="1" customWidth="1"/>
    <col min="9" max="9" width="29.1796875" style="135" hidden="1" customWidth="1"/>
    <col min="10" max="10" width="14.453125" style="100" hidden="1" customWidth="1"/>
    <col min="11" max="11" width="24" style="100" hidden="1" customWidth="1"/>
    <col min="12" max="12" width="17.453125" style="100" hidden="1" customWidth="1"/>
    <col min="13" max="13" width="26" style="100" hidden="1" customWidth="1"/>
    <col min="14" max="14" width="28.453125" style="134" hidden="1" customWidth="1"/>
    <col min="15" max="15" width="23.7265625" style="100" hidden="1" customWidth="1"/>
    <col min="16" max="16" width="24.453125" style="100" hidden="1" customWidth="1"/>
    <col min="17" max="17" width="21.453125" style="100" hidden="1" customWidth="1"/>
    <col min="18" max="18" width="20.08984375" style="100" hidden="1" customWidth="1"/>
    <col min="19" max="19" width="11.7265625" style="100" hidden="1" customWidth="1"/>
    <col min="20" max="20" width="16.08984375" style="100" hidden="1" customWidth="1"/>
    <col min="21" max="21" width="26.81640625" style="100" hidden="1" customWidth="1"/>
    <col min="22" max="22" width="55.08984375" style="100" hidden="1" customWidth="1"/>
    <col min="23" max="23" width="49.7265625" style="100" hidden="1" customWidth="1"/>
    <col min="24" max="24" width="33" style="100" hidden="1" customWidth="1"/>
    <col min="25" max="26" width="0" style="100" hidden="1" customWidth="1"/>
    <col min="27" max="27" width="26.26953125" style="100" hidden="1" customWidth="1"/>
    <col min="28" max="28" width="29.1796875" style="135" customWidth="1"/>
    <col min="29" max="16384" width="59" style="100"/>
  </cols>
  <sheetData>
    <row r="1" spans="1:28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/>
      <c r="K1" s="48" t="s">
        <v>897</v>
      </c>
      <c r="L1" s="667" t="s">
        <v>898</v>
      </c>
      <c r="M1" s="667"/>
      <c r="N1" s="667"/>
      <c r="O1" s="667"/>
      <c r="P1" s="667"/>
      <c r="Q1" s="668" t="s">
        <v>899</v>
      </c>
      <c r="R1" s="669"/>
      <c r="S1" s="670"/>
      <c r="T1" s="667" t="s">
        <v>900</v>
      </c>
      <c r="U1" s="667"/>
      <c r="V1" s="671" t="s">
        <v>901</v>
      </c>
      <c r="W1" s="671"/>
      <c r="X1" s="671"/>
      <c r="Y1" s="672"/>
      <c r="Z1" s="615" t="s">
        <v>902</v>
      </c>
      <c r="AB1" s="47"/>
    </row>
    <row r="2" spans="1:28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15"/>
      <c r="AB2" s="634" t="s">
        <v>24303</v>
      </c>
    </row>
    <row r="3" spans="1:28" x14ac:dyDescent="0.35">
      <c r="A3" s="106"/>
      <c r="B3" s="106"/>
      <c r="C3" s="106"/>
      <c r="D3" s="107"/>
      <c r="E3" s="265"/>
      <c r="F3" s="57"/>
      <c r="G3" s="266" t="s">
        <v>22194</v>
      </c>
      <c r="H3" s="57"/>
      <c r="I3" s="108"/>
      <c r="J3" s="106"/>
      <c r="K3" s="109"/>
      <c r="L3" s="106"/>
      <c r="M3" s="106"/>
      <c r="N3" s="209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B3" s="108"/>
    </row>
    <row r="4" spans="1:28" x14ac:dyDescent="0.35">
      <c r="A4" s="64"/>
      <c r="B4" s="64"/>
      <c r="C4" s="64"/>
      <c r="D4" s="64"/>
      <c r="E4" s="115"/>
      <c r="F4" s="64"/>
      <c r="G4" s="267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AA4" s="638">
        <v>7.0000000000000007E-2</v>
      </c>
      <c r="AB4" s="67"/>
    </row>
    <row r="5" spans="1:28" x14ac:dyDescent="0.35">
      <c r="A5" s="76"/>
      <c r="B5" s="77" t="s">
        <v>22195</v>
      </c>
      <c r="C5" s="77" t="s">
        <v>265</v>
      </c>
      <c r="D5" s="77" t="s">
        <v>22196</v>
      </c>
      <c r="E5" s="614" t="s">
        <v>22197</v>
      </c>
      <c r="F5" s="77"/>
      <c r="G5" s="269" t="s">
        <v>22198</v>
      </c>
      <c r="H5" s="69"/>
      <c r="I5" s="74">
        <v>650000</v>
      </c>
      <c r="J5" s="69"/>
      <c r="K5" s="69" t="s">
        <v>1562</v>
      </c>
      <c r="L5" s="75">
        <v>1975</v>
      </c>
      <c r="M5" s="79" t="s">
        <v>19034</v>
      </c>
      <c r="N5" s="75">
        <v>31083589</v>
      </c>
      <c r="O5" s="119" t="s">
        <v>1063</v>
      </c>
      <c r="P5" s="69" t="s">
        <v>5473</v>
      </c>
      <c r="Q5" s="69" t="s">
        <v>967</v>
      </c>
      <c r="R5" s="69" t="s">
        <v>4819</v>
      </c>
      <c r="S5" s="69"/>
      <c r="T5" s="69"/>
      <c r="U5" s="69"/>
      <c r="V5" s="69"/>
      <c r="W5" s="69"/>
      <c r="X5" s="116"/>
      <c r="Y5" s="76"/>
      <c r="AA5" s="639">
        <f>I5*AA$4</f>
        <v>45500.000000000007</v>
      </c>
      <c r="AB5" s="74">
        <f>I5+AA5</f>
        <v>695500</v>
      </c>
    </row>
    <row r="6" spans="1:28" x14ac:dyDescent="0.35">
      <c r="A6" s="76"/>
      <c r="B6" s="77" t="s">
        <v>22195</v>
      </c>
      <c r="C6" s="77" t="s">
        <v>265</v>
      </c>
      <c r="D6" s="77" t="s">
        <v>22196</v>
      </c>
      <c r="E6" s="614" t="s">
        <v>22197</v>
      </c>
      <c r="F6" s="77"/>
      <c r="G6" s="269" t="s">
        <v>22199</v>
      </c>
      <c r="H6" s="69"/>
      <c r="I6" s="74">
        <v>650000</v>
      </c>
      <c r="J6" s="69"/>
      <c r="K6" s="69" t="s">
        <v>1562</v>
      </c>
      <c r="L6" s="75">
        <v>1975</v>
      </c>
      <c r="M6" s="79" t="s">
        <v>22200</v>
      </c>
      <c r="N6" s="80">
        <v>31022295</v>
      </c>
      <c r="O6" s="119" t="s">
        <v>1063</v>
      </c>
      <c r="P6" s="69" t="s">
        <v>5473</v>
      </c>
      <c r="Q6" s="69" t="s">
        <v>967</v>
      </c>
      <c r="R6" s="69" t="s">
        <v>4819</v>
      </c>
      <c r="S6" s="69"/>
      <c r="T6" s="69"/>
      <c r="U6" s="69"/>
      <c r="V6" s="69"/>
      <c r="W6" s="69"/>
      <c r="X6" s="116"/>
      <c r="Y6" s="76"/>
      <c r="AA6" s="639">
        <f t="shared" ref="AA6:AA69" si="0">I6*AA$4</f>
        <v>45500.000000000007</v>
      </c>
      <c r="AB6" s="74">
        <f t="shared" ref="AB6:AB69" si="1">I6+AA6</f>
        <v>695500</v>
      </c>
    </row>
    <row r="7" spans="1:28" x14ac:dyDescent="0.35">
      <c r="A7" s="76"/>
      <c r="B7" s="77" t="s">
        <v>22195</v>
      </c>
      <c r="C7" s="77" t="s">
        <v>265</v>
      </c>
      <c r="D7" s="77" t="s">
        <v>22196</v>
      </c>
      <c r="E7" s="614" t="s">
        <v>22197</v>
      </c>
      <c r="F7" s="81" t="s">
        <v>22201</v>
      </c>
      <c r="G7" s="269" t="s">
        <v>22202</v>
      </c>
      <c r="H7" s="69"/>
      <c r="I7" s="74">
        <v>600000</v>
      </c>
      <c r="J7" s="69"/>
      <c r="K7" s="69" t="s">
        <v>1562</v>
      </c>
      <c r="L7" s="75">
        <v>1975</v>
      </c>
      <c r="M7" s="79" t="s">
        <v>22200</v>
      </c>
      <c r="N7" s="80">
        <v>31022297</v>
      </c>
      <c r="O7" s="119" t="s">
        <v>1063</v>
      </c>
      <c r="P7" s="69" t="s">
        <v>5473</v>
      </c>
      <c r="Q7" s="69" t="s">
        <v>2308</v>
      </c>
      <c r="R7" s="69" t="s">
        <v>4819</v>
      </c>
      <c r="S7" s="69"/>
      <c r="T7" s="69"/>
      <c r="U7" s="69"/>
      <c r="V7" s="69"/>
      <c r="W7" s="69"/>
      <c r="X7" s="116"/>
      <c r="Y7" s="76"/>
      <c r="AA7" s="639">
        <f t="shared" si="0"/>
        <v>42000.000000000007</v>
      </c>
      <c r="AB7" s="74">
        <f t="shared" si="1"/>
        <v>642000</v>
      </c>
    </row>
    <row r="8" spans="1:28" x14ac:dyDescent="0.35">
      <c r="A8" s="76"/>
      <c r="B8" s="77" t="s">
        <v>22195</v>
      </c>
      <c r="C8" s="77" t="s">
        <v>265</v>
      </c>
      <c r="D8" s="77" t="s">
        <v>22196</v>
      </c>
      <c r="E8" s="614" t="s">
        <v>22197</v>
      </c>
      <c r="F8" s="81" t="s">
        <v>22203</v>
      </c>
      <c r="G8" s="269" t="s">
        <v>22204</v>
      </c>
      <c r="H8" s="69"/>
      <c r="I8" s="74">
        <v>600000</v>
      </c>
      <c r="J8" s="69"/>
      <c r="K8" s="69" t="s">
        <v>1562</v>
      </c>
      <c r="L8" s="75">
        <v>1975</v>
      </c>
      <c r="M8" s="79" t="s">
        <v>22200</v>
      </c>
      <c r="N8" s="80">
        <v>31021470</v>
      </c>
      <c r="O8" s="119" t="s">
        <v>1063</v>
      </c>
      <c r="P8" s="69" t="s">
        <v>5473</v>
      </c>
      <c r="Q8" s="69" t="s">
        <v>2308</v>
      </c>
      <c r="R8" s="69" t="s">
        <v>4819</v>
      </c>
      <c r="S8" s="69"/>
      <c r="T8" s="69"/>
      <c r="U8" s="69"/>
      <c r="V8" s="69"/>
      <c r="W8" s="69"/>
      <c r="X8" s="116"/>
      <c r="Y8" s="76"/>
      <c r="AA8" s="639">
        <f t="shared" si="0"/>
        <v>42000.000000000007</v>
      </c>
      <c r="AB8" s="74">
        <f t="shared" si="1"/>
        <v>642000</v>
      </c>
    </row>
    <row r="9" spans="1:28" x14ac:dyDescent="0.35">
      <c r="A9" s="76"/>
      <c r="B9" s="77" t="s">
        <v>22195</v>
      </c>
      <c r="C9" s="77" t="s">
        <v>265</v>
      </c>
      <c r="D9" s="77" t="s">
        <v>22196</v>
      </c>
      <c r="E9" s="614" t="s">
        <v>22197</v>
      </c>
      <c r="F9" s="81" t="s">
        <v>22205</v>
      </c>
      <c r="G9" s="269" t="s">
        <v>22206</v>
      </c>
      <c r="H9" s="69"/>
      <c r="I9" s="74">
        <v>600000</v>
      </c>
      <c r="J9" s="69"/>
      <c r="K9" s="69" t="s">
        <v>1562</v>
      </c>
      <c r="L9" s="75">
        <v>1975</v>
      </c>
      <c r="M9" s="79" t="s">
        <v>22200</v>
      </c>
      <c r="N9" s="80">
        <v>31021468</v>
      </c>
      <c r="O9" s="119" t="s">
        <v>1063</v>
      </c>
      <c r="P9" s="69" t="s">
        <v>5473</v>
      </c>
      <c r="Q9" s="69" t="s">
        <v>2308</v>
      </c>
      <c r="R9" s="69" t="s">
        <v>4819</v>
      </c>
      <c r="S9" s="69"/>
      <c r="T9" s="69"/>
      <c r="U9" s="69"/>
      <c r="V9" s="69"/>
      <c r="W9" s="69"/>
      <c r="X9" s="116"/>
      <c r="Y9" s="76"/>
      <c r="AA9" s="639">
        <f t="shared" si="0"/>
        <v>42000.000000000007</v>
      </c>
      <c r="AB9" s="74">
        <f t="shared" si="1"/>
        <v>642000</v>
      </c>
    </row>
    <row r="10" spans="1:28" x14ac:dyDescent="0.35">
      <c r="A10" s="76"/>
      <c r="B10" s="77" t="s">
        <v>22195</v>
      </c>
      <c r="C10" s="77" t="s">
        <v>265</v>
      </c>
      <c r="D10" s="77" t="s">
        <v>22196</v>
      </c>
      <c r="E10" s="614" t="s">
        <v>22197</v>
      </c>
      <c r="F10" s="81" t="s">
        <v>22207</v>
      </c>
      <c r="G10" s="269" t="s">
        <v>22208</v>
      </c>
      <c r="H10" s="69"/>
      <c r="I10" s="74">
        <v>600000</v>
      </c>
      <c r="J10" s="69"/>
      <c r="K10" s="69" t="s">
        <v>1562</v>
      </c>
      <c r="L10" s="75">
        <v>1975</v>
      </c>
      <c r="M10" s="79" t="s">
        <v>22209</v>
      </c>
      <c r="N10" s="80">
        <v>31571040</v>
      </c>
      <c r="O10" s="119" t="s">
        <v>1063</v>
      </c>
      <c r="P10" s="69" t="s">
        <v>5473</v>
      </c>
      <c r="Q10" s="69" t="s">
        <v>938</v>
      </c>
      <c r="R10" s="69" t="s">
        <v>4819</v>
      </c>
      <c r="S10" s="69"/>
      <c r="T10" s="69"/>
      <c r="U10" s="69"/>
      <c r="V10" s="69"/>
      <c r="W10" s="69"/>
      <c r="X10" s="116"/>
      <c r="Y10" s="76"/>
      <c r="AA10" s="639">
        <f t="shared" si="0"/>
        <v>42000.000000000007</v>
      </c>
      <c r="AB10" s="74">
        <f t="shared" si="1"/>
        <v>642000</v>
      </c>
    </row>
    <row r="11" spans="1:28" x14ac:dyDescent="0.35">
      <c r="A11" s="76"/>
      <c r="B11" s="77" t="s">
        <v>22195</v>
      </c>
      <c r="C11" s="77" t="s">
        <v>265</v>
      </c>
      <c r="D11" s="77" t="s">
        <v>22196</v>
      </c>
      <c r="E11" s="614" t="s">
        <v>22197</v>
      </c>
      <c r="F11" s="81" t="s">
        <v>22210</v>
      </c>
      <c r="G11" s="269" t="s">
        <v>22211</v>
      </c>
      <c r="H11" s="69"/>
      <c r="I11" s="74">
        <v>600000</v>
      </c>
      <c r="J11" s="69"/>
      <c r="K11" s="69" t="s">
        <v>1562</v>
      </c>
      <c r="L11" s="75">
        <v>1975</v>
      </c>
      <c r="M11" s="79" t="s">
        <v>22200</v>
      </c>
      <c r="N11" s="80">
        <v>31021574</v>
      </c>
      <c r="O11" s="119" t="s">
        <v>1063</v>
      </c>
      <c r="P11" s="69" t="s">
        <v>5473</v>
      </c>
      <c r="Q11" s="69" t="s">
        <v>1812</v>
      </c>
      <c r="R11" s="69" t="s">
        <v>4819</v>
      </c>
      <c r="S11" s="69"/>
      <c r="T11" s="69"/>
      <c r="U11" s="69"/>
      <c r="V11" s="69"/>
      <c r="W11" s="69"/>
      <c r="X11" s="116"/>
      <c r="Y11" s="76"/>
      <c r="AA11" s="639">
        <f t="shared" si="0"/>
        <v>42000.000000000007</v>
      </c>
      <c r="AB11" s="74">
        <f t="shared" si="1"/>
        <v>642000</v>
      </c>
    </row>
    <row r="12" spans="1:28" x14ac:dyDescent="0.35">
      <c r="A12" s="76"/>
      <c r="B12" s="77" t="s">
        <v>22195</v>
      </c>
      <c r="C12" s="77" t="s">
        <v>265</v>
      </c>
      <c r="D12" s="77" t="s">
        <v>22196</v>
      </c>
      <c r="E12" s="614" t="s">
        <v>22197</v>
      </c>
      <c r="F12" s="77"/>
      <c r="G12" s="269" t="s">
        <v>22212</v>
      </c>
      <c r="H12" s="69"/>
      <c r="I12" s="74">
        <v>600000</v>
      </c>
      <c r="J12" s="69"/>
      <c r="K12" s="69" t="s">
        <v>1562</v>
      </c>
      <c r="L12" s="75">
        <v>1975</v>
      </c>
      <c r="M12" s="79" t="s">
        <v>11669</v>
      </c>
      <c r="N12" s="80" t="s">
        <v>22213</v>
      </c>
      <c r="O12" s="119" t="s">
        <v>1063</v>
      </c>
      <c r="P12" s="69" t="s">
        <v>5473</v>
      </c>
      <c r="Q12" s="69" t="s">
        <v>22214</v>
      </c>
      <c r="R12" s="69" t="s">
        <v>4819</v>
      </c>
      <c r="S12" s="69"/>
      <c r="T12" s="69"/>
      <c r="U12" s="69"/>
      <c r="V12" s="69"/>
      <c r="W12" s="69"/>
      <c r="X12" s="116"/>
      <c r="Y12" s="76"/>
      <c r="AA12" s="639">
        <f t="shared" si="0"/>
        <v>42000.000000000007</v>
      </c>
      <c r="AB12" s="74">
        <f t="shared" si="1"/>
        <v>642000</v>
      </c>
    </row>
    <row r="13" spans="1:28" x14ac:dyDescent="0.35">
      <c r="A13" s="76"/>
      <c r="B13" s="77" t="s">
        <v>22195</v>
      </c>
      <c r="C13" s="77" t="s">
        <v>265</v>
      </c>
      <c r="D13" s="77" t="s">
        <v>22196</v>
      </c>
      <c r="E13" s="614" t="s">
        <v>22197</v>
      </c>
      <c r="F13" s="81"/>
      <c r="G13" s="269" t="s">
        <v>22215</v>
      </c>
      <c r="H13" s="69"/>
      <c r="I13" s="74">
        <v>650000</v>
      </c>
      <c r="J13" s="69"/>
      <c r="K13" s="69" t="s">
        <v>1562</v>
      </c>
      <c r="L13" s="75">
        <v>1975</v>
      </c>
      <c r="M13" s="79" t="s">
        <v>11669</v>
      </c>
      <c r="N13" s="80" t="s">
        <v>22213</v>
      </c>
      <c r="O13" s="119" t="s">
        <v>1063</v>
      </c>
      <c r="P13" s="69" t="s">
        <v>5473</v>
      </c>
      <c r="Q13" s="69" t="s">
        <v>22214</v>
      </c>
      <c r="R13" s="69" t="s">
        <v>4819</v>
      </c>
      <c r="S13" s="69"/>
      <c r="T13" s="69"/>
      <c r="U13" s="69"/>
      <c r="V13" s="69"/>
      <c r="W13" s="69"/>
      <c r="X13" s="116"/>
      <c r="Y13" s="76"/>
      <c r="AA13" s="639">
        <f t="shared" si="0"/>
        <v>45500.000000000007</v>
      </c>
      <c r="AB13" s="74">
        <f t="shared" si="1"/>
        <v>695500</v>
      </c>
    </row>
    <row r="14" spans="1:28" x14ac:dyDescent="0.35">
      <c r="A14" s="76"/>
      <c r="B14" s="77" t="s">
        <v>22195</v>
      </c>
      <c r="C14" s="77" t="s">
        <v>265</v>
      </c>
      <c r="D14" s="77" t="s">
        <v>22196</v>
      </c>
      <c r="E14" s="614" t="s">
        <v>22197</v>
      </c>
      <c r="F14" s="77"/>
      <c r="G14" s="269" t="s">
        <v>22216</v>
      </c>
      <c r="H14" s="69"/>
      <c r="I14" s="74">
        <v>650000</v>
      </c>
      <c r="J14" s="69"/>
      <c r="K14" s="69" t="s">
        <v>1562</v>
      </c>
      <c r="L14" s="75">
        <v>1975</v>
      </c>
      <c r="M14" s="79" t="s">
        <v>11669</v>
      </c>
      <c r="N14" s="80" t="s">
        <v>22213</v>
      </c>
      <c r="O14" s="119" t="s">
        <v>1063</v>
      </c>
      <c r="P14" s="69" t="s">
        <v>5473</v>
      </c>
      <c r="Q14" s="69" t="s">
        <v>22214</v>
      </c>
      <c r="R14" s="69" t="s">
        <v>4819</v>
      </c>
      <c r="S14" s="69"/>
      <c r="T14" s="69"/>
      <c r="U14" s="69"/>
      <c r="V14" s="69"/>
      <c r="W14" s="69"/>
      <c r="X14" s="116"/>
      <c r="Y14" s="76"/>
      <c r="AA14" s="639">
        <f t="shared" si="0"/>
        <v>45500.000000000007</v>
      </c>
      <c r="AB14" s="74">
        <f t="shared" si="1"/>
        <v>695500</v>
      </c>
    </row>
    <row r="15" spans="1:28" x14ac:dyDescent="0.35">
      <c r="A15" s="76"/>
      <c r="B15" s="77" t="s">
        <v>22195</v>
      </c>
      <c r="C15" s="77" t="s">
        <v>265</v>
      </c>
      <c r="D15" s="77" t="s">
        <v>22196</v>
      </c>
      <c r="E15" s="614" t="s">
        <v>22197</v>
      </c>
      <c r="F15" s="81" t="s">
        <v>22217</v>
      </c>
      <c r="G15" s="269" t="s">
        <v>22218</v>
      </c>
      <c r="H15" s="69"/>
      <c r="I15" s="74">
        <v>600000</v>
      </c>
      <c r="J15" s="69"/>
      <c r="K15" s="69" t="s">
        <v>1562</v>
      </c>
      <c r="L15" s="75">
        <v>1975</v>
      </c>
      <c r="M15" s="79" t="s">
        <v>22200</v>
      </c>
      <c r="N15" s="80">
        <v>31021461</v>
      </c>
      <c r="O15" s="119" t="s">
        <v>1063</v>
      </c>
      <c r="P15" s="69" t="s">
        <v>5473</v>
      </c>
      <c r="Q15" s="69" t="s">
        <v>1812</v>
      </c>
      <c r="R15" s="69" t="s">
        <v>4819</v>
      </c>
      <c r="S15" s="69"/>
      <c r="T15" s="69"/>
      <c r="U15" s="69"/>
      <c r="V15" s="69"/>
      <c r="W15" s="69"/>
      <c r="X15" s="116"/>
      <c r="Y15" s="76"/>
      <c r="AA15" s="639">
        <f t="shared" si="0"/>
        <v>42000.000000000007</v>
      </c>
      <c r="AB15" s="74">
        <f t="shared" si="1"/>
        <v>642000</v>
      </c>
    </row>
    <row r="16" spans="1:28" x14ac:dyDescent="0.35">
      <c r="A16" s="76"/>
      <c r="B16" s="77" t="s">
        <v>22195</v>
      </c>
      <c r="C16" s="77" t="s">
        <v>265</v>
      </c>
      <c r="D16" s="77" t="s">
        <v>22196</v>
      </c>
      <c r="E16" s="614" t="s">
        <v>22197</v>
      </c>
      <c r="F16" s="81" t="s">
        <v>22219</v>
      </c>
      <c r="G16" s="269" t="s">
        <v>22220</v>
      </c>
      <c r="H16" s="69"/>
      <c r="I16" s="74">
        <v>600000</v>
      </c>
      <c r="J16" s="69"/>
      <c r="K16" s="69" t="s">
        <v>1562</v>
      </c>
      <c r="L16" s="75">
        <v>1975</v>
      </c>
      <c r="M16" s="79" t="s">
        <v>22200</v>
      </c>
      <c r="N16" s="80">
        <v>31022577</v>
      </c>
      <c r="O16" s="119" t="s">
        <v>1063</v>
      </c>
      <c r="P16" s="69" t="s">
        <v>5473</v>
      </c>
      <c r="Q16" s="69" t="s">
        <v>1812</v>
      </c>
      <c r="R16" s="69" t="s">
        <v>4819</v>
      </c>
      <c r="S16" s="69"/>
      <c r="T16" s="69"/>
      <c r="U16" s="69"/>
      <c r="V16" s="69"/>
      <c r="W16" s="69"/>
      <c r="X16" s="116"/>
      <c r="Y16" s="76"/>
      <c r="AA16" s="639">
        <f t="shared" si="0"/>
        <v>42000.000000000007</v>
      </c>
      <c r="AB16" s="74">
        <f t="shared" si="1"/>
        <v>642000</v>
      </c>
    </row>
    <row r="17" spans="1:28" x14ac:dyDescent="0.35">
      <c r="A17" s="76"/>
      <c r="B17" s="77" t="s">
        <v>22195</v>
      </c>
      <c r="C17" s="77" t="s">
        <v>265</v>
      </c>
      <c r="D17" s="77" t="s">
        <v>22196</v>
      </c>
      <c r="E17" s="614" t="s">
        <v>22197</v>
      </c>
      <c r="F17" s="77"/>
      <c r="G17" s="269" t="s">
        <v>22221</v>
      </c>
      <c r="H17" s="69"/>
      <c r="I17" s="74">
        <v>600000</v>
      </c>
      <c r="J17" s="69"/>
      <c r="K17" s="69" t="s">
        <v>1562</v>
      </c>
      <c r="L17" s="75">
        <v>1975</v>
      </c>
      <c r="M17" s="79" t="s">
        <v>22200</v>
      </c>
      <c r="N17" s="80">
        <v>31022578</v>
      </c>
      <c r="O17" s="119" t="s">
        <v>1063</v>
      </c>
      <c r="P17" s="69" t="s">
        <v>5473</v>
      </c>
      <c r="Q17" s="69" t="s">
        <v>1812</v>
      </c>
      <c r="R17" s="69" t="s">
        <v>4819</v>
      </c>
      <c r="S17" s="69"/>
      <c r="T17" s="69"/>
      <c r="U17" s="69"/>
      <c r="V17" s="69"/>
      <c r="W17" s="69"/>
      <c r="X17" s="116"/>
      <c r="Y17" s="76"/>
      <c r="AA17" s="639">
        <f t="shared" si="0"/>
        <v>42000.000000000007</v>
      </c>
      <c r="AB17" s="74">
        <f t="shared" si="1"/>
        <v>642000</v>
      </c>
    </row>
    <row r="18" spans="1:28" x14ac:dyDescent="0.35">
      <c r="A18" s="76"/>
      <c r="B18" s="77" t="s">
        <v>22195</v>
      </c>
      <c r="C18" s="77" t="s">
        <v>265</v>
      </c>
      <c r="D18" s="77" t="s">
        <v>22196</v>
      </c>
      <c r="E18" s="614" t="s">
        <v>22197</v>
      </c>
      <c r="F18" s="81" t="s">
        <v>22222</v>
      </c>
      <c r="G18" s="269" t="s">
        <v>22223</v>
      </c>
      <c r="H18" s="69"/>
      <c r="I18" s="74">
        <v>600000</v>
      </c>
      <c r="J18" s="69"/>
      <c r="K18" s="69" t="s">
        <v>1562</v>
      </c>
      <c r="L18" s="75">
        <v>1975</v>
      </c>
      <c r="M18" s="79" t="s">
        <v>22200</v>
      </c>
      <c r="N18" s="80">
        <v>31021470</v>
      </c>
      <c r="O18" s="119" t="s">
        <v>1063</v>
      </c>
      <c r="P18" s="69" t="s">
        <v>5473</v>
      </c>
      <c r="Q18" s="69" t="s">
        <v>1812</v>
      </c>
      <c r="R18" s="69" t="s">
        <v>4819</v>
      </c>
      <c r="S18" s="69"/>
      <c r="T18" s="69"/>
      <c r="U18" s="69"/>
      <c r="V18" s="69"/>
      <c r="W18" s="69"/>
      <c r="X18" s="116"/>
      <c r="Y18" s="76"/>
      <c r="AA18" s="639">
        <f t="shared" si="0"/>
        <v>42000.000000000007</v>
      </c>
      <c r="AB18" s="74">
        <f t="shared" si="1"/>
        <v>642000</v>
      </c>
    </row>
    <row r="19" spans="1:28" x14ac:dyDescent="0.35">
      <c r="A19" s="76"/>
      <c r="B19" s="77" t="s">
        <v>22195</v>
      </c>
      <c r="C19" s="77" t="s">
        <v>265</v>
      </c>
      <c r="D19" s="77" t="s">
        <v>22196</v>
      </c>
      <c r="E19" s="614" t="s">
        <v>22197</v>
      </c>
      <c r="F19" s="81" t="s">
        <v>22224</v>
      </c>
      <c r="G19" s="269" t="s">
        <v>22225</v>
      </c>
      <c r="H19" s="69"/>
      <c r="I19" s="74">
        <v>600000</v>
      </c>
      <c r="J19" s="69"/>
      <c r="K19" s="69" t="s">
        <v>1562</v>
      </c>
      <c r="L19" s="75">
        <v>1975</v>
      </c>
      <c r="M19" s="79" t="s">
        <v>22200</v>
      </c>
      <c r="N19" s="80">
        <v>31022237</v>
      </c>
      <c r="O19" s="119" t="s">
        <v>1063</v>
      </c>
      <c r="P19" s="69" t="s">
        <v>5473</v>
      </c>
      <c r="Q19" s="69" t="s">
        <v>1812</v>
      </c>
      <c r="R19" s="69" t="s">
        <v>4819</v>
      </c>
      <c r="S19" s="69"/>
      <c r="T19" s="69"/>
      <c r="U19" s="69"/>
      <c r="V19" s="69"/>
      <c r="W19" s="69"/>
      <c r="X19" s="116"/>
      <c r="Y19" s="76"/>
      <c r="AA19" s="639">
        <f t="shared" si="0"/>
        <v>42000.000000000007</v>
      </c>
      <c r="AB19" s="74">
        <f t="shared" si="1"/>
        <v>642000</v>
      </c>
    </row>
    <row r="20" spans="1:28" x14ac:dyDescent="0.35">
      <c r="A20" s="76"/>
      <c r="B20" s="77" t="s">
        <v>22195</v>
      </c>
      <c r="C20" s="77" t="s">
        <v>265</v>
      </c>
      <c r="D20" s="77" t="s">
        <v>22196</v>
      </c>
      <c r="E20" s="614" t="s">
        <v>22197</v>
      </c>
      <c r="F20" s="81"/>
      <c r="G20" s="269" t="s">
        <v>22226</v>
      </c>
      <c r="H20" s="69"/>
      <c r="I20" s="74">
        <v>600000</v>
      </c>
      <c r="J20" s="69"/>
      <c r="K20" s="69" t="s">
        <v>1562</v>
      </c>
      <c r="L20" s="75">
        <v>1975</v>
      </c>
      <c r="M20" s="79" t="s">
        <v>22200</v>
      </c>
      <c r="N20" s="80">
        <v>31021469</v>
      </c>
      <c r="O20" s="119" t="s">
        <v>1063</v>
      </c>
      <c r="P20" s="69" t="s">
        <v>5473</v>
      </c>
      <c r="Q20" s="69" t="s">
        <v>1812</v>
      </c>
      <c r="R20" s="69" t="s">
        <v>4819</v>
      </c>
      <c r="S20" s="69"/>
      <c r="T20" s="69"/>
      <c r="U20" s="69"/>
      <c r="V20" s="69"/>
      <c r="W20" s="69"/>
      <c r="X20" s="116"/>
      <c r="Y20" s="76"/>
      <c r="AA20" s="639">
        <f t="shared" si="0"/>
        <v>42000.000000000007</v>
      </c>
      <c r="AB20" s="74">
        <f t="shared" si="1"/>
        <v>642000</v>
      </c>
    </row>
    <row r="21" spans="1:28" x14ac:dyDescent="0.35">
      <c r="A21" s="76"/>
      <c r="B21" s="77" t="s">
        <v>22195</v>
      </c>
      <c r="C21" s="77" t="s">
        <v>265</v>
      </c>
      <c r="D21" s="77" t="s">
        <v>22196</v>
      </c>
      <c r="E21" s="614" t="s">
        <v>22197</v>
      </c>
      <c r="F21" s="81" t="s">
        <v>22227</v>
      </c>
      <c r="G21" s="269" t="s">
        <v>22228</v>
      </c>
      <c r="H21" s="69"/>
      <c r="I21" s="74">
        <v>650000</v>
      </c>
      <c r="J21" s="69"/>
      <c r="K21" s="69" t="s">
        <v>1562</v>
      </c>
      <c r="L21" s="75">
        <v>1975</v>
      </c>
      <c r="M21" s="79" t="s">
        <v>19034</v>
      </c>
      <c r="N21" s="75">
        <v>31083004</v>
      </c>
      <c r="O21" s="119" t="s">
        <v>1063</v>
      </c>
      <c r="P21" s="69" t="s">
        <v>5473</v>
      </c>
      <c r="Q21" s="69" t="s">
        <v>967</v>
      </c>
      <c r="R21" s="69" t="s">
        <v>4819</v>
      </c>
      <c r="S21" s="69"/>
      <c r="T21" s="69"/>
      <c r="U21" s="69"/>
      <c r="V21" s="69" t="s">
        <v>22229</v>
      </c>
      <c r="W21" s="69"/>
      <c r="X21" s="116"/>
      <c r="Y21" s="76"/>
      <c r="AA21" s="639">
        <f t="shared" si="0"/>
        <v>45500.000000000007</v>
      </c>
      <c r="AB21" s="74">
        <f t="shared" si="1"/>
        <v>695500</v>
      </c>
    </row>
    <row r="22" spans="1:28" x14ac:dyDescent="0.35">
      <c r="A22" s="76"/>
      <c r="B22" s="77" t="s">
        <v>22195</v>
      </c>
      <c r="C22" s="77" t="s">
        <v>265</v>
      </c>
      <c r="D22" s="77" t="s">
        <v>22196</v>
      </c>
      <c r="E22" s="614" t="s">
        <v>22197</v>
      </c>
      <c r="F22" s="81" t="s">
        <v>22227</v>
      </c>
      <c r="G22" s="269" t="s">
        <v>22230</v>
      </c>
      <c r="H22" s="69"/>
      <c r="I22" s="74">
        <v>650000</v>
      </c>
      <c r="J22" s="69"/>
      <c r="K22" s="69" t="s">
        <v>1562</v>
      </c>
      <c r="L22" s="75">
        <v>1975</v>
      </c>
      <c r="M22" s="79" t="s">
        <v>19034</v>
      </c>
      <c r="N22" s="80">
        <v>31083005</v>
      </c>
      <c r="O22" s="119" t="s">
        <v>1063</v>
      </c>
      <c r="P22" s="69" t="s">
        <v>5473</v>
      </c>
      <c r="Q22" s="69" t="s">
        <v>967</v>
      </c>
      <c r="R22" s="69" t="s">
        <v>4819</v>
      </c>
      <c r="S22" s="69"/>
      <c r="T22" s="69"/>
      <c r="U22" s="69"/>
      <c r="V22" s="69" t="s">
        <v>21351</v>
      </c>
      <c r="W22" s="69"/>
      <c r="X22" s="116"/>
      <c r="Y22" s="76"/>
      <c r="AA22" s="639">
        <f t="shared" si="0"/>
        <v>45500.000000000007</v>
      </c>
      <c r="AB22" s="74">
        <f t="shared" si="1"/>
        <v>695500</v>
      </c>
    </row>
    <row r="23" spans="1:28" x14ac:dyDescent="0.35">
      <c r="A23" s="76"/>
      <c r="B23" s="77" t="s">
        <v>22195</v>
      </c>
      <c r="C23" s="77" t="s">
        <v>265</v>
      </c>
      <c r="D23" s="77" t="s">
        <v>22196</v>
      </c>
      <c r="E23" s="614" t="s">
        <v>22197</v>
      </c>
      <c r="F23" s="81" t="s">
        <v>22207</v>
      </c>
      <c r="G23" s="269" t="s">
        <v>22231</v>
      </c>
      <c r="H23" s="69"/>
      <c r="I23" s="74">
        <v>600000</v>
      </c>
      <c r="J23" s="69"/>
      <c r="K23" s="69" t="s">
        <v>5444</v>
      </c>
      <c r="L23" s="75">
        <v>1985</v>
      </c>
      <c r="M23" s="79" t="s">
        <v>5445</v>
      </c>
      <c r="N23" s="80">
        <v>18662</v>
      </c>
      <c r="O23" s="80" t="s">
        <v>22232</v>
      </c>
      <c r="P23" s="69" t="s">
        <v>5473</v>
      </c>
      <c r="Q23" s="69" t="s">
        <v>1812</v>
      </c>
      <c r="R23" s="69" t="s">
        <v>4819</v>
      </c>
      <c r="S23" s="69"/>
      <c r="T23" s="69"/>
      <c r="U23" s="69"/>
      <c r="V23" s="69" t="s">
        <v>21356</v>
      </c>
      <c r="W23" s="69"/>
      <c r="X23" s="116"/>
      <c r="Y23" s="76"/>
      <c r="AA23" s="639">
        <f t="shared" si="0"/>
        <v>42000.000000000007</v>
      </c>
      <c r="AB23" s="74">
        <f t="shared" si="1"/>
        <v>642000</v>
      </c>
    </row>
    <row r="24" spans="1:28" x14ac:dyDescent="0.35">
      <c r="A24" s="76"/>
      <c r="B24" s="77" t="s">
        <v>22195</v>
      </c>
      <c r="C24" s="77" t="s">
        <v>265</v>
      </c>
      <c r="D24" s="77" t="s">
        <v>22196</v>
      </c>
      <c r="E24" s="614" t="s">
        <v>22197</v>
      </c>
      <c r="F24" s="81" t="s">
        <v>22219</v>
      </c>
      <c r="G24" s="269" t="s">
        <v>22233</v>
      </c>
      <c r="H24" s="69"/>
      <c r="I24" s="74">
        <v>600000</v>
      </c>
      <c r="J24" s="69"/>
      <c r="K24" s="69" t="s">
        <v>1147</v>
      </c>
      <c r="L24" s="75">
        <v>2017</v>
      </c>
      <c r="M24" s="79" t="s">
        <v>21374</v>
      </c>
      <c r="N24" s="80" t="s">
        <v>21375</v>
      </c>
      <c r="O24" s="119" t="s">
        <v>1063</v>
      </c>
      <c r="P24" s="69" t="s">
        <v>937</v>
      </c>
      <c r="Q24" s="69" t="s">
        <v>2308</v>
      </c>
      <c r="R24" s="69" t="s">
        <v>4731</v>
      </c>
      <c r="S24" s="69"/>
      <c r="T24" s="69"/>
      <c r="U24" s="69"/>
      <c r="V24" s="69" t="s">
        <v>21376</v>
      </c>
      <c r="W24" s="69"/>
      <c r="X24" s="116"/>
      <c r="Y24" s="76"/>
      <c r="AA24" s="639">
        <f t="shared" si="0"/>
        <v>42000.000000000007</v>
      </c>
      <c r="AB24" s="74">
        <f t="shared" si="1"/>
        <v>642000</v>
      </c>
    </row>
    <row r="25" spans="1:28" x14ac:dyDescent="0.35">
      <c r="A25" s="76"/>
      <c r="B25" s="77" t="s">
        <v>22195</v>
      </c>
      <c r="C25" s="77" t="s">
        <v>265</v>
      </c>
      <c r="D25" s="77" t="s">
        <v>22196</v>
      </c>
      <c r="E25" s="614" t="s">
        <v>22197</v>
      </c>
      <c r="F25" s="81" t="s">
        <v>22217</v>
      </c>
      <c r="G25" s="269" t="s">
        <v>22234</v>
      </c>
      <c r="H25" s="69"/>
      <c r="I25" s="74">
        <v>600000</v>
      </c>
      <c r="J25" s="69"/>
      <c r="K25" s="69" t="s">
        <v>1147</v>
      </c>
      <c r="L25" s="75">
        <v>2018</v>
      </c>
      <c r="M25" s="79" t="s">
        <v>21378</v>
      </c>
      <c r="N25" s="80" t="s">
        <v>21379</v>
      </c>
      <c r="O25" s="119" t="s">
        <v>1063</v>
      </c>
      <c r="P25" s="69" t="s">
        <v>937</v>
      </c>
      <c r="Q25" s="69" t="s">
        <v>967</v>
      </c>
      <c r="R25" s="69" t="s">
        <v>4731</v>
      </c>
      <c r="S25" s="69"/>
      <c r="T25" s="69"/>
      <c r="U25" s="69"/>
      <c r="V25" s="69" t="s">
        <v>21380</v>
      </c>
      <c r="W25" s="69"/>
      <c r="X25" s="116"/>
      <c r="Y25" s="76"/>
      <c r="AA25" s="639">
        <f t="shared" si="0"/>
        <v>42000.000000000007</v>
      </c>
      <c r="AB25" s="74">
        <f t="shared" si="1"/>
        <v>642000</v>
      </c>
    </row>
    <row r="26" spans="1:28" x14ac:dyDescent="0.35">
      <c r="A26" s="76"/>
      <c r="B26" s="77" t="s">
        <v>22195</v>
      </c>
      <c r="C26" s="77" t="s">
        <v>265</v>
      </c>
      <c r="D26" s="77" t="s">
        <v>22196</v>
      </c>
      <c r="E26" s="614" t="s">
        <v>22197</v>
      </c>
      <c r="F26" s="81" t="s">
        <v>22210</v>
      </c>
      <c r="G26" s="269" t="s">
        <v>22235</v>
      </c>
      <c r="H26" s="69"/>
      <c r="I26" s="74">
        <v>600000</v>
      </c>
      <c r="J26" s="69"/>
      <c r="K26" s="69" t="s">
        <v>1147</v>
      </c>
      <c r="L26" s="75">
        <v>2017</v>
      </c>
      <c r="M26" s="79" t="s">
        <v>21358</v>
      </c>
      <c r="N26" s="80" t="s">
        <v>21382</v>
      </c>
      <c r="O26" s="119" t="s">
        <v>1063</v>
      </c>
      <c r="P26" s="69" t="s">
        <v>937</v>
      </c>
      <c r="Q26" s="69" t="s">
        <v>2308</v>
      </c>
      <c r="R26" s="69" t="s">
        <v>4731</v>
      </c>
      <c r="S26" s="69"/>
      <c r="T26" s="69"/>
      <c r="U26" s="69"/>
      <c r="V26" s="69" t="s">
        <v>21383</v>
      </c>
      <c r="W26" s="69"/>
      <c r="X26" s="116"/>
      <c r="Y26" s="76"/>
      <c r="AA26" s="639">
        <f t="shared" si="0"/>
        <v>42000.000000000007</v>
      </c>
      <c r="AB26" s="74">
        <f t="shared" si="1"/>
        <v>642000</v>
      </c>
    </row>
    <row r="27" spans="1:28" x14ac:dyDescent="0.35">
      <c r="A27" s="76"/>
      <c r="B27" s="77" t="s">
        <v>22195</v>
      </c>
      <c r="C27" s="77" t="s">
        <v>265</v>
      </c>
      <c r="D27" s="77" t="s">
        <v>22196</v>
      </c>
      <c r="E27" s="614" t="s">
        <v>22197</v>
      </c>
      <c r="F27" s="77"/>
      <c r="G27" s="269" t="s">
        <v>22212</v>
      </c>
      <c r="H27" s="69"/>
      <c r="I27" s="74">
        <v>600000</v>
      </c>
      <c r="J27" s="69"/>
      <c r="K27" s="69" t="s">
        <v>1147</v>
      </c>
      <c r="L27" s="75">
        <v>2017</v>
      </c>
      <c r="M27" s="79" t="s">
        <v>21358</v>
      </c>
      <c r="N27" s="80" t="s">
        <v>21385</v>
      </c>
      <c r="O27" s="119" t="s">
        <v>1063</v>
      </c>
      <c r="P27" s="69" t="s">
        <v>937</v>
      </c>
      <c r="Q27" s="69" t="s">
        <v>2308</v>
      </c>
      <c r="R27" s="69" t="s">
        <v>4731</v>
      </c>
      <c r="S27" s="69"/>
      <c r="T27" s="69"/>
      <c r="U27" s="69"/>
      <c r="V27" s="69" t="s">
        <v>21386</v>
      </c>
      <c r="W27" s="69"/>
      <c r="X27" s="116"/>
      <c r="Y27" s="76"/>
      <c r="AA27" s="639">
        <f t="shared" si="0"/>
        <v>42000.000000000007</v>
      </c>
      <c r="AB27" s="74">
        <f t="shared" si="1"/>
        <v>642000</v>
      </c>
    </row>
    <row r="28" spans="1:28" x14ac:dyDescent="0.35">
      <c r="A28" s="76"/>
      <c r="B28" s="77" t="s">
        <v>22195</v>
      </c>
      <c r="C28" s="77" t="s">
        <v>265</v>
      </c>
      <c r="D28" s="77" t="s">
        <v>22196</v>
      </c>
      <c r="E28" s="614" t="s">
        <v>22197</v>
      </c>
      <c r="F28" s="77"/>
      <c r="G28" s="269" t="s">
        <v>22236</v>
      </c>
      <c r="H28" s="69"/>
      <c r="I28" s="74">
        <v>650000</v>
      </c>
      <c r="J28" s="69"/>
      <c r="K28" s="69" t="s">
        <v>1147</v>
      </c>
      <c r="L28" s="75">
        <v>2017</v>
      </c>
      <c r="M28" s="79" t="s">
        <v>21358</v>
      </c>
      <c r="N28" s="80" t="s">
        <v>21388</v>
      </c>
      <c r="O28" s="119" t="s">
        <v>1063</v>
      </c>
      <c r="P28" s="69" t="s">
        <v>937</v>
      </c>
      <c r="Q28" s="69" t="s">
        <v>2308</v>
      </c>
      <c r="R28" s="69" t="s">
        <v>4731</v>
      </c>
      <c r="S28" s="69"/>
      <c r="T28" s="69"/>
      <c r="U28" s="69"/>
      <c r="V28" s="69" t="s">
        <v>21389</v>
      </c>
      <c r="W28" s="69"/>
      <c r="X28" s="116"/>
      <c r="Y28" s="76"/>
      <c r="AA28" s="639">
        <f t="shared" si="0"/>
        <v>45500.000000000007</v>
      </c>
      <c r="AB28" s="74">
        <f t="shared" si="1"/>
        <v>695500</v>
      </c>
    </row>
    <row r="29" spans="1:28" x14ac:dyDescent="0.35">
      <c r="A29" s="76"/>
      <c r="B29" s="77" t="s">
        <v>22195</v>
      </c>
      <c r="C29" s="77" t="s">
        <v>265</v>
      </c>
      <c r="D29" s="77" t="s">
        <v>22196</v>
      </c>
      <c r="E29" s="614" t="s">
        <v>22197</v>
      </c>
      <c r="F29" s="77"/>
      <c r="G29" s="269" t="s">
        <v>22237</v>
      </c>
      <c r="H29" s="69"/>
      <c r="I29" s="74">
        <v>650000</v>
      </c>
      <c r="J29" s="69"/>
      <c r="K29" s="69" t="s">
        <v>1147</v>
      </c>
      <c r="L29" s="75">
        <v>2017</v>
      </c>
      <c r="M29" s="79" t="s">
        <v>21358</v>
      </c>
      <c r="N29" s="80" t="s">
        <v>21391</v>
      </c>
      <c r="O29" s="119" t="s">
        <v>1063</v>
      </c>
      <c r="P29" s="69" t="s">
        <v>937</v>
      </c>
      <c r="Q29" s="69" t="s">
        <v>2308</v>
      </c>
      <c r="R29" s="69" t="s">
        <v>4731</v>
      </c>
      <c r="S29" s="69"/>
      <c r="T29" s="69"/>
      <c r="U29" s="69"/>
      <c r="V29" s="69" t="s">
        <v>21392</v>
      </c>
      <c r="W29" s="69"/>
      <c r="X29" s="116"/>
      <c r="Y29" s="76"/>
      <c r="AA29" s="639">
        <f t="shared" si="0"/>
        <v>45500.000000000007</v>
      </c>
      <c r="AB29" s="74">
        <f t="shared" si="1"/>
        <v>695500</v>
      </c>
    </row>
    <row r="30" spans="1:28" x14ac:dyDescent="0.35">
      <c r="A30" s="76"/>
      <c r="B30" s="77" t="s">
        <v>22195</v>
      </c>
      <c r="C30" s="77" t="s">
        <v>265</v>
      </c>
      <c r="D30" s="77" t="s">
        <v>22196</v>
      </c>
      <c r="E30" s="614" t="s">
        <v>22197</v>
      </c>
      <c r="F30" s="81" t="s">
        <v>22217</v>
      </c>
      <c r="G30" s="269" t="s">
        <v>22238</v>
      </c>
      <c r="H30" s="69"/>
      <c r="I30" s="74">
        <v>600000</v>
      </c>
      <c r="J30" s="69"/>
      <c r="K30" s="69" t="s">
        <v>1147</v>
      </c>
      <c r="L30" s="75">
        <v>2017</v>
      </c>
      <c r="M30" s="79" t="s">
        <v>21358</v>
      </c>
      <c r="N30" s="80" t="s">
        <v>21394</v>
      </c>
      <c r="O30" s="119" t="s">
        <v>1063</v>
      </c>
      <c r="P30" s="69" t="s">
        <v>937</v>
      </c>
      <c r="Q30" s="69" t="s">
        <v>2308</v>
      </c>
      <c r="R30" s="69" t="s">
        <v>4731</v>
      </c>
      <c r="S30" s="69"/>
      <c r="T30" s="69"/>
      <c r="U30" s="69"/>
      <c r="V30" s="69" t="s">
        <v>21395</v>
      </c>
      <c r="W30" s="69"/>
      <c r="X30" s="116"/>
      <c r="Y30" s="76"/>
      <c r="AA30" s="639">
        <f t="shared" si="0"/>
        <v>42000.000000000007</v>
      </c>
      <c r="AB30" s="74">
        <f t="shared" si="1"/>
        <v>642000</v>
      </c>
    </row>
    <row r="31" spans="1:28" x14ac:dyDescent="0.35">
      <c r="A31" s="76"/>
      <c r="B31" s="77" t="s">
        <v>22195</v>
      </c>
      <c r="C31" s="77" t="s">
        <v>265</v>
      </c>
      <c r="D31" s="77" t="s">
        <v>22196</v>
      </c>
      <c r="E31" s="614" t="s">
        <v>22197</v>
      </c>
      <c r="F31" s="81" t="s">
        <v>22219</v>
      </c>
      <c r="G31" s="269" t="s">
        <v>22239</v>
      </c>
      <c r="H31" s="69"/>
      <c r="I31" s="74">
        <v>600000</v>
      </c>
      <c r="J31" s="69"/>
      <c r="K31" s="69" t="s">
        <v>1147</v>
      </c>
      <c r="L31" s="75">
        <v>2017</v>
      </c>
      <c r="M31" s="79" t="s">
        <v>21358</v>
      </c>
      <c r="N31" s="80" t="s">
        <v>21397</v>
      </c>
      <c r="O31" s="119" t="s">
        <v>1063</v>
      </c>
      <c r="P31" s="69" t="s">
        <v>937</v>
      </c>
      <c r="Q31" s="69" t="s">
        <v>2308</v>
      </c>
      <c r="R31" s="69" t="s">
        <v>4731</v>
      </c>
      <c r="S31" s="69"/>
      <c r="T31" s="69"/>
      <c r="U31" s="69"/>
      <c r="V31" s="69" t="s">
        <v>21398</v>
      </c>
      <c r="W31" s="69"/>
      <c r="X31" s="116"/>
      <c r="Y31" s="76"/>
      <c r="AA31" s="639">
        <f t="shared" si="0"/>
        <v>42000.000000000007</v>
      </c>
      <c r="AB31" s="74">
        <f t="shared" si="1"/>
        <v>642000</v>
      </c>
    </row>
    <row r="32" spans="1:28" x14ac:dyDescent="0.35">
      <c r="A32" s="76"/>
      <c r="B32" s="77" t="s">
        <v>22195</v>
      </c>
      <c r="C32" s="77" t="s">
        <v>265</v>
      </c>
      <c r="D32" s="77" t="s">
        <v>22196</v>
      </c>
      <c r="E32" s="614" t="s">
        <v>22197</v>
      </c>
      <c r="F32" s="81" t="s">
        <v>22240</v>
      </c>
      <c r="G32" s="269" t="s">
        <v>22241</v>
      </c>
      <c r="H32" s="69"/>
      <c r="I32" s="74">
        <v>600000</v>
      </c>
      <c r="J32" s="69"/>
      <c r="K32" s="69" t="s">
        <v>1147</v>
      </c>
      <c r="L32" s="75">
        <v>2017</v>
      </c>
      <c r="M32" s="79" t="s">
        <v>21358</v>
      </c>
      <c r="N32" s="80" t="s">
        <v>21400</v>
      </c>
      <c r="O32" s="119" t="s">
        <v>1063</v>
      </c>
      <c r="P32" s="69" t="s">
        <v>937</v>
      </c>
      <c r="Q32" s="69" t="s">
        <v>2308</v>
      </c>
      <c r="R32" s="69" t="s">
        <v>4731</v>
      </c>
      <c r="S32" s="69"/>
      <c r="T32" s="69"/>
      <c r="U32" s="69"/>
      <c r="V32" s="69" t="s">
        <v>21401</v>
      </c>
      <c r="W32" s="69"/>
      <c r="X32" s="116"/>
      <c r="Y32" s="76"/>
      <c r="AA32" s="639">
        <f t="shared" si="0"/>
        <v>42000.000000000007</v>
      </c>
      <c r="AB32" s="74">
        <f t="shared" si="1"/>
        <v>642000</v>
      </c>
    </row>
    <row r="33" spans="1:28" x14ac:dyDescent="0.35">
      <c r="A33" s="76"/>
      <c r="B33" s="77" t="s">
        <v>22195</v>
      </c>
      <c r="C33" s="77" t="s">
        <v>265</v>
      </c>
      <c r="D33" s="77" t="s">
        <v>22196</v>
      </c>
      <c r="E33" s="614" t="s">
        <v>22197</v>
      </c>
      <c r="F33" s="81" t="s">
        <v>22227</v>
      </c>
      <c r="G33" s="269" t="s">
        <v>22242</v>
      </c>
      <c r="H33" s="69"/>
      <c r="I33" s="74">
        <v>600000</v>
      </c>
      <c r="J33" s="69"/>
      <c r="K33" s="69" t="s">
        <v>1147</v>
      </c>
      <c r="L33" s="75">
        <v>2018</v>
      </c>
      <c r="M33" s="79" t="s">
        <v>21403</v>
      </c>
      <c r="N33" s="80" t="s">
        <v>21404</v>
      </c>
      <c r="O33" s="119" t="s">
        <v>1063</v>
      </c>
      <c r="P33" s="69" t="s">
        <v>937</v>
      </c>
      <c r="Q33" s="69" t="s">
        <v>967</v>
      </c>
      <c r="R33" s="69" t="s">
        <v>4731</v>
      </c>
      <c r="S33" s="69"/>
      <c r="T33" s="69"/>
      <c r="U33" s="69"/>
      <c r="V33" s="69" t="s">
        <v>21405</v>
      </c>
      <c r="W33" s="69"/>
      <c r="X33" s="116"/>
      <c r="Y33" s="76"/>
      <c r="AA33" s="639">
        <f t="shared" si="0"/>
        <v>42000.000000000007</v>
      </c>
      <c r="AB33" s="74">
        <f t="shared" si="1"/>
        <v>642000</v>
      </c>
    </row>
    <row r="34" spans="1:28" x14ac:dyDescent="0.35">
      <c r="A34" s="76"/>
      <c r="B34" s="77" t="s">
        <v>22195</v>
      </c>
      <c r="C34" s="77" t="s">
        <v>265</v>
      </c>
      <c r="D34" s="77" t="s">
        <v>22196</v>
      </c>
      <c r="E34" s="614" t="s">
        <v>22197</v>
      </c>
      <c r="F34" s="81" t="s">
        <v>22243</v>
      </c>
      <c r="G34" s="269" t="s">
        <v>22244</v>
      </c>
      <c r="H34" s="69"/>
      <c r="I34" s="74">
        <v>650000</v>
      </c>
      <c r="J34" s="69"/>
      <c r="K34" s="69" t="s">
        <v>1147</v>
      </c>
      <c r="L34" s="75">
        <v>2017</v>
      </c>
      <c r="M34" s="79" t="s">
        <v>21403</v>
      </c>
      <c r="N34" s="80" t="s">
        <v>21409</v>
      </c>
      <c r="O34" s="119" t="s">
        <v>1063</v>
      </c>
      <c r="P34" s="69" t="s">
        <v>937</v>
      </c>
      <c r="Q34" s="69" t="s">
        <v>967</v>
      </c>
      <c r="R34" s="69" t="s">
        <v>4731</v>
      </c>
      <c r="S34" s="69"/>
      <c r="T34" s="69"/>
      <c r="U34" s="69"/>
      <c r="V34" s="69" t="s">
        <v>21410</v>
      </c>
      <c r="W34" s="69"/>
      <c r="X34" s="116"/>
      <c r="Y34" s="76"/>
      <c r="AA34" s="639">
        <f t="shared" si="0"/>
        <v>45500.000000000007</v>
      </c>
      <c r="AB34" s="74">
        <f t="shared" si="1"/>
        <v>695500</v>
      </c>
    </row>
    <row r="35" spans="1:28" x14ac:dyDescent="0.35">
      <c r="A35" s="76"/>
      <c r="B35" s="77" t="s">
        <v>22195</v>
      </c>
      <c r="C35" s="77" t="s">
        <v>265</v>
      </c>
      <c r="D35" s="77" t="s">
        <v>22196</v>
      </c>
      <c r="E35" s="614" t="s">
        <v>22197</v>
      </c>
      <c r="F35" s="77"/>
      <c r="G35" s="269" t="s">
        <v>22245</v>
      </c>
      <c r="H35" s="69"/>
      <c r="I35" s="74">
        <v>650000</v>
      </c>
      <c r="J35" s="69"/>
      <c r="K35" s="69" t="s">
        <v>1147</v>
      </c>
      <c r="L35" s="75">
        <v>2017</v>
      </c>
      <c r="M35" s="79" t="s">
        <v>21358</v>
      </c>
      <c r="N35" s="80" t="s">
        <v>21413</v>
      </c>
      <c r="O35" s="119" t="s">
        <v>1063</v>
      </c>
      <c r="P35" s="69" t="s">
        <v>937</v>
      </c>
      <c r="Q35" s="69" t="s">
        <v>967</v>
      </c>
      <c r="R35" s="69" t="s">
        <v>4731</v>
      </c>
      <c r="S35" s="69"/>
      <c r="T35" s="69"/>
      <c r="U35" s="69"/>
      <c r="V35" s="69" t="s">
        <v>21414</v>
      </c>
      <c r="W35" s="69"/>
      <c r="X35" s="116"/>
      <c r="Y35" s="76"/>
      <c r="AA35" s="639">
        <f t="shared" si="0"/>
        <v>45500.000000000007</v>
      </c>
      <c r="AB35" s="74">
        <f t="shared" si="1"/>
        <v>695500</v>
      </c>
    </row>
    <row r="36" spans="1:28" x14ac:dyDescent="0.35">
      <c r="A36" s="76"/>
      <c r="B36" s="77" t="s">
        <v>22195</v>
      </c>
      <c r="C36" s="77" t="s">
        <v>265</v>
      </c>
      <c r="D36" s="77" t="s">
        <v>22196</v>
      </c>
      <c r="E36" s="614" t="s">
        <v>22197</v>
      </c>
      <c r="F36" s="77"/>
      <c r="G36" s="269" t="s">
        <v>22246</v>
      </c>
      <c r="H36" s="69"/>
      <c r="I36" s="74">
        <v>650000</v>
      </c>
      <c r="J36" s="69"/>
      <c r="K36" s="69" t="s">
        <v>1147</v>
      </c>
      <c r="L36" s="75">
        <v>2017</v>
      </c>
      <c r="M36" s="79" t="s">
        <v>21358</v>
      </c>
      <c r="N36" s="80" t="s">
        <v>21417</v>
      </c>
      <c r="O36" s="119" t="s">
        <v>1063</v>
      </c>
      <c r="P36" s="69" t="s">
        <v>937</v>
      </c>
      <c r="Q36" s="69" t="s">
        <v>2308</v>
      </c>
      <c r="R36" s="69" t="s">
        <v>4731</v>
      </c>
      <c r="S36" s="69"/>
      <c r="T36" s="69"/>
      <c r="U36" s="69"/>
      <c r="V36" s="69" t="s">
        <v>21418</v>
      </c>
      <c r="W36" s="69"/>
      <c r="X36" s="116"/>
      <c r="Y36" s="76"/>
      <c r="AA36" s="639">
        <f t="shared" si="0"/>
        <v>45500.000000000007</v>
      </c>
      <c r="AB36" s="74">
        <f t="shared" si="1"/>
        <v>695500</v>
      </c>
    </row>
    <row r="37" spans="1:28" x14ac:dyDescent="0.35">
      <c r="A37" s="76"/>
      <c r="B37" s="77" t="s">
        <v>22195</v>
      </c>
      <c r="C37" s="77" t="s">
        <v>265</v>
      </c>
      <c r="D37" s="77" t="s">
        <v>22196</v>
      </c>
      <c r="E37" s="614" t="s">
        <v>22197</v>
      </c>
      <c r="F37" s="77"/>
      <c r="G37" s="269" t="s">
        <v>22247</v>
      </c>
      <c r="H37" s="69"/>
      <c r="I37" s="74">
        <v>650000</v>
      </c>
      <c r="J37" s="69"/>
      <c r="K37" s="69" t="s">
        <v>1147</v>
      </c>
      <c r="L37" s="75">
        <v>2017</v>
      </c>
      <c r="M37" s="79" t="s">
        <v>21358</v>
      </c>
      <c r="N37" s="80" t="s">
        <v>21421</v>
      </c>
      <c r="O37" s="119" t="s">
        <v>1063</v>
      </c>
      <c r="P37" s="69" t="s">
        <v>937</v>
      </c>
      <c r="Q37" s="69" t="s">
        <v>2308</v>
      </c>
      <c r="R37" s="69" t="s">
        <v>4731</v>
      </c>
      <c r="S37" s="69"/>
      <c r="T37" s="69"/>
      <c r="U37" s="69"/>
      <c r="V37" s="69" t="s">
        <v>21422</v>
      </c>
      <c r="W37" s="69"/>
      <c r="X37" s="116"/>
      <c r="Y37" s="76"/>
      <c r="AA37" s="639">
        <f t="shared" si="0"/>
        <v>45500.000000000007</v>
      </c>
      <c r="AB37" s="74">
        <f t="shared" si="1"/>
        <v>695500</v>
      </c>
    </row>
    <row r="38" spans="1:28" x14ac:dyDescent="0.35">
      <c r="A38" s="76"/>
      <c r="B38" s="77" t="s">
        <v>22195</v>
      </c>
      <c r="C38" s="77" t="s">
        <v>265</v>
      </c>
      <c r="D38" s="77" t="s">
        <v>22196</v>
      </c>
      <c r="E38" s="614" t="s">
        <v>22197</v>
      </c>
      <c r="F38" s="77"/>
      <c r="G38" s="269" t="s">
        <v>22248</v>
      </c>
      <c r="H38" s="69"/>
      <c r="I38" s="74">
        <v>650000</v>
      </c>
      <c r="J38" s="69"/>
      <c r="K38" s="69" t="s">
        <v>1147</v>
      </c>
      <c r="L38" s="75">
        <v>2017</v>
      </c>
      <c r="M38" s="79" t="s">
        <v>21358</v>
      </c>
      <c r="N38" s="80" t="s">
        <v>21425</v>
      </c>
      <c r="O38" s="119" t="s">
        <v>1063</v>
      </c>
      <c r="P38" s="69" t="s">
        <v>937</v>
      </c>
      <c r="Q38" s="69" t="s">
        <v>2308</v>
      </c>
      <c r="R38" s="69" t="s">
        <v>4731</v>
      </c>
      <c r="S38" s="69"/>
      <c r="T38" s="69"/>
      <c r="U38" s="69"/>
      <c r="V38" s="69" t="s">
        <v>21426</v>
      </c>
      <c r="W38" s="69"/>
      <c r="X38" s="116"/>
      <c r="Y38" s="76"/>
      <c r="AA38" s="639">
        <f t="shared" si="0"/>
        <v>45500.000000000007</v>
      </c>
      <c r="AB38" s="74">
        <f t="shared" si="1"/>
        <v>695500</v>
      </c>
    </row>
    <row r="39" spans="1:28" x14ac:dyDescent="0.35">
      <c r="A39" s="76"/>
      <c r="B39" s="77" t="s">
        <v>22195</v>
      </c>
      <c r="C39" s="77" t="s">
        <v>265</v>
      </c>
      <c r="D39" s="77" t="s">
        <v>22196</v>
      </c>
      <c r="E39" s="614" t="s">
        <v>22197</v>
      </c>
      <c r="F39" s="77"/>
      <c r="G39" s="269" t="s">
        <v>22249</v>
      </c>
      <c r="H39" s="69"/>
      <c r="I39" s="74">
        <v>650000</v>
      </c>
      <c r="J39" s="69"/>
      <c r="K39" s="69" t="s">
        <v>1147</v>
      </c>
      <c r="L39" s="75">
        <v>2017</v>
      </c>
      <c r="M39" s="79" t="s">
        <v>21358</v>
      </c>
      <c r="N39" s="80" t="s">
        <v>21429</v>
      </c>
      <c r="O39" s="119" t="s">
        <v>1063</v>
      </c>
      <c r="P39" s="69" t="s">
        <v>937</v>
      </c>
      <c r="Q39" s="69" t="s">
        <v>2308</v>
      </c>
      <c r="R39" s="69" t="s">
        <v>4731</v>
      </c>
      <c r="S39" s="69"/>
      <c r="T39" s="69"/>
      <c r="U39" s="69"/>
      <c r="V39" s="69" t="s">
        <v>21430</v>
      </c>
      <c r="W39" s="69"/>
      <c r="X39" s="116"/>
      <c r="Y39" s="76"/>
      <c r="AA39" s="639">
        <f t="shared" si="0"/>
        <v>45500.000000000007</v>
      </c>
      <c r="AB39" s="74">
        <f t="shared" si="1"/>
        <v>695500</v>
      </c>
    </row>
    <row r="40" spans="1:28" x14ac:dyDescent="0.35">
      <c r="A40" s="76"/>
      <c r="B40" s="77" t="s">
        <v>22195</v>
      </c>
      <c r="C40" s="77" t="s">
        <v>265</v>
      </c>
      <c r="D40" s="77" t="s">
        <v>22196</v>
      </c>
      <c r="E40" s="614" t="s">
        <v>22197</v>
      </c>
      <c r="F40" s="77"/>
      <c r="G40" s="269" t="s">
        <v>22250</v>
      </c>
      <c r="H40" s="69"/>
      <c r="I40" s="74">
        <v>600000</v>
      </c>
      <c r="J40" s="69"/>
      <c r="K40" s="69" t="s">
        <v>1147</v>
      </c>
      <c r="L40" s="75">
        <v>2017</v>
      </c>
      <c r="M40" s="79" t="s">
        <v>21358</v>
      </c>
      <c r="N40" s="80" t="s">
        <v>21433</v>
      </c>
      <c r="O40" s="119" t="s">
        <v>1063</v>
      </c>
      <c r="P40" s="69" t="s">
        <v>937</v>
      </c>
      <c r="Q40" s="69" t="s">
        <v>2308</v>
      </c>
      <c r="R40" s="69" t="s">
        <v>4731</v>
      </c>
      <c r="S40" s="69"/>
      <c r="T40" s="69"/>
      <c r="U40" s="69"/>
      <c r="V40" s="69" t="s">
        <v>21434</v>
      </c>
      <c r="W40" s="69"/>
      <c r="X40" s="116"/>
      <c r="Y40" s="76"/>
      <c r="AA40" s="639">
        <f t="shared" si="0"/>
        <v>42000.000000000007</v>
      </c>
      <c r="AB40" s="74">
        <f t="shared" si="1"/>
        <v>642000</v>
      </c>
    </row>
    <row r="41" spans="1:28" x14ac:dyDescent="0.35">
      <c r="A41" s="76"/>
      <c r="B41" s="77" t="s">
        <v>22195</v>
      </c>
      <c r="C41" s="77" t="s">
        <v>265</v>
      </c>
      <c r="D41" s="77" t="s">
        <v>22196</v>
      </c>
      <c r="E41" s="614" t="s">
        <v>22197</v>
      </c>
      <c r="F41" s="81" t="s">
        <v>22251</v>
      </c>
      <c r="G41" s="269" t="s">
        <v>22252</v>
      </c>
      <c r="H41" s="69"/>
      <c r="I41" s="74">
        <v>650000</v>
      </c>
      <c r="J41" s="69"/>
      <c r="K41" s="69" t="s">
        <v>1147</v>
      </c>
      <c r="L41" s="75">
        <v>2017</v>
      </c>
      <c r="M41" s="79" t="s">
        <v>21358</v>
      </c>
      <c r="N41" s="80" t="s">
        <v>21437</v>
      </c>
      <c r="O41" s="119" t="s">
        <v>1063</v>
      </c>
      <c r="P41" s="69" t="s">
        <v>937</v>
      </c>
      <c r="Q41" s="69" t="s">
        <v>2308</v>
      </c>
      <c r="R41" s="69" t="s">
        <v>4731</v>
      </c>
      <c r="S41" s="69"/>
      <c r="T41" s="69"/>
      <c r="U41" s="69"/>
      <c r="V41" s="69" t="s">
        <v>21438</v>
      </c>
      <c r="W41" s="69"/>
      <c r="X41" s="116"/>
      <c r="Y41" s="76"/>
      <c r="AA41" s="639">
        <f t="shared" si="0"/>
        <v>45500.000000000007</v>
      </c>
      <c r="AB41" s="74">
        <f t="shared" si="1"/>
        <v>695500</v>
      </c>
    </row>
    <row r="42" spans="1:28" x14ac:dyDescent="0.35">
      <c r="A42" s="76"/>
      <c r="B42" s="77" t="s">
        <v>22195</v>
      </c>
      <c r="C42" s="77" t="s">
        <v>265</v>
      </c>
      <c r="D42" s="77" t="s">
        <v>22196</v>
      </c>
      <c r="E42" s="614" t="s">
        <v>22197</v>
      </c>
      <c r="F42" s="81" t="s">
        <v>22251</v>
      </c>
      <c r="G42" s="269" t="s">
        <v>22253</v>
      </c>
      <c r="H42" s="69"/>
      <c r="I42" s="74">
        <v>650000</v>
      </c>
      <c r="J42" s="69"/>
      <c r="K42" s="69" t="s">
        <v>1147</v>
      </c>
      <c r="L42" s="75">
        <v>2017</v>
      </c>
      <c r="M42" s="79" t="s">
        <v>21403</v>
      </c>
      <c r="N42" s="80" t="s">
        <v>21440</v>
      </c>
      <c r="O42" s="119" t="s">
        <v>1063</v>
      </c>
      <c r="P42" s="69" t="s">
        <v>937</v>
      </c>
      <c r="Q42" s="69" t="s">
        <v>967</v>
      </c>
      <c r="R42" s="69" t="s">
        <v>4731</v>
      </c>
      <c r="S42" s="69"/>
      <c r="T42" s="69"/>
      <c r="U42" s="69"/>
      <c r="V42" s="69" t="s">
        <v>21441</v>
      </c>
      <c r="W42" s="69"/>
      <c r="X42" s="116"/>
      <c r="Y42" s="76"/>
      <c r="AA42" s="639">
        <f t="shared" si="0"/>
        <v>45500.000000000007</v>
      </c>
      <c r="AB42" s="74">
        <f t="shared" si="1"/>
        <v>695500</v>
      </c>
    </row>
    <row r="43" spans="1:28" x14ac:dyDescent="0.35">
      <c r="A43" s="76"/>
      <c r="B43" s="77" t="s">
        <v>22195</v>
      </c>
      <c r="C43" s="77" t="s">
        <v>265</v>
      </c>
      <c r="D43" s="77" t="s">
        <v>22196</v>
      </c>
      <c r="E43" s="614" t="s">
        <v>22197</v>
      </c>
      <c r="F43" s="81" t="s">
        <v>22254</v>
      </c>
      <c r="G43" s="269" t="s">
        <v>22255</v>
      </c>
      <c r="H43" s="69"/>
      <c r="I43" s="74">
        <v>650000</v>
      </c>
      <c r="J43" s="69"/>
      <c r="K43" s="69" t="s">
        <v>1147</v>
      </c>
      <c r="L43" s="75">
        <v>2017</v>
      </c>
      <c r="M43" s="79" t="s">
        <v>21358</v>
      </c>
      <c r="N43" s="80" t="s">
        <v>21443</v>
      </c>
      <c r="O43" s="119" t="s">
        <v>1063</v>
      </c>
      <c r="P43" s="69" t="s">
        <v>937</v>
      </c>
      <c r="Q43" s="69" t="s">
        <v>2308</v>
      </c>
      <c r="R43" s="69" t="s">
        <v>4731</v>
      </c>
      <c r="S43" s="69"/>
      <c r="T43" s="69"/>
      <c r="U43" s="69"/>
      <c r="V43" s="69" t="s">
        <v>21444</v>
      </c>
      <c r="W43" s="69"/>
      <c r="X43" s="116"/>
      <c r="Y43" s="76"/>
      <c r="AA43" s="639">
        <f t="shared" si="0"/>
        <v>45500.000000000007</v>
      </c>
      <c r="AB43" s="74">
        <f t="shared" si="1"/>
        <v>695500</v>
      </c>
    </row>
    <row r="44" spans="1:28" x14ac:dyDescent="0.35">
      <c r="A44" s="76"/>
      <c r="B44" s="77" t="s">
        <v>22195</v>
      </c>
      <c r="C44" s="77" t="s">
        <v>265</v>
      </c>
      <c r="D44" s="77" t="s">
        <v>22196</v>
      </c>
      <c r="E44" s="614" t="s">
        <v>22197</v>
      </c>
      <c r="F44" s="81" t="s">
        <v>22256</v>
      </c>
      <c r="G44" s="269" t="s">
        <v>22257</v>
      </c>
      <c r="H44" s="69"/>
      <c r="I44" s="74">
        <v>650000</v>
      </c>
      <c r="J44" s="69"/>
      <c r="K44" s="69" t="s">
        <v>1147</v>
      </c>
      <c r="L44" s="75">
        <v>2017</v>
      </c>
      <c r="M44" s="79" t="s">
        <v>21358</v>
      </c>
      <c r="N44" s="80" t="s">
        <v>21447</v>
      </c>
      <c r="O44" s="119" t="s">
        <v>1063</v>
      </c>
      <c r="P44" s="69" t="s">
        <v>937</v>
      </c>
      <c r="Q44" s="69" t="s">
        <v>2308</v>
      </c>
      <c r="R44" s="69" t="s">
        <v>4731</v>
      </c>
      <c r="S44" s="69"/>
      <c r="T44" s="69"/>
      <c r="U44" s="69"/>
      <c r="V44" s="69" t="s">
        <v>21448</v>
      </c>
      <c r="W44" s="69"/>
      <c r="X44" s="116"/>
      <c r="Y44" s="76"/>
      <c r="AA44" s="639">
        <f t="shared" si="0"/>
        <v>45500.000000000007</v>
      </c>
      <c r="AB44" s="74">
        <f t="shared" si="1"/>
        <v>695500</v>
      </c>
    </row>
    <row r="45" spans="1:28" x14ac:dyDescent="0.35">
      <c r="A45" s="76"/>
      <c r="B45" s="77" t="s">
        <v>22195</v>
      </c>
      <c r="C45" s="77" t="s">
        <v>265</v>
      </c>
      <c r="D45" s="77" t="s">
        <v>22196</v>
      </c>
      <c r="E45" s="614" t="s">
        <v>22197</v>
      </c>
      <c r="F45" s="81" t="s">
        <v>22243</v>
      </c>
      <c r="G45" s="269" t="s">
        <v>22258</v>
      </c>
      <c r="H45" s="69"/>
      <c r="I45" s="74">
        <v>650000</v>
      </c>
      <c r="J45" s="69"/>
      <c r="K45" s="69" t="s">
        <v>1147</v>
      </c>
      <c r="L45" s="75">
        <v>2017</v>
      </c>
      <c r="M45" s="79" t="s">
        <v>21358</v>
      </c>
      <c r="N45" s="80" t="s">
        <v>21451</v>
      </c>
      <c r="O45" s="119" t="s">
        <v>1063</v>
      </c>
      <c r="P45" s="69" t="s">
        <v>937</v>
      </c>
      <c r="Q45" s="69" t="s">
        <v>2308</v>
      </c>
      <c r="R45" s="69" t="s">
        <v>4731</v>
      </c>
      <c r="S45" s="69"/>
      <c r="T45" s="69"/>
      <c r="U45" s="69"/>
      <c r="V45" s="69" t="s">
        <v>21452</v>
      </c>
      <c r="W45" s="69"/>
      <c r="X45" s="116"/>
      <c r="Y45" s="76"/>
      <c r="AA45" s="639">
        <f t="shared" si="0"/>
        <v>45500.000000000007</v>
      </c>
      <c r="AB45" s="74">
        <f t="shared" si="1"/>
        <v>695500</v>
      </c>
    </row>
    <row r="46" spans="1:28" x14ac:dyDescent="0.35">
      <c r="A46" s="76"/>
      <c r="B46" s="77" t="s">
        <v>22195</v>
      </c>
      <c r="C46" s="77" t="s">
        <v>265</v>
      </c>
      <c r="D46" s="77" t="s">
        <v>22196</v>
      </c>
      <c r="E46" s="614" t="s">
        <v>22197</v>
      </c>
      <c r="F46" s="81" t="s">
        <v>22243</v>
      </c>
      <c r="G46" s="269" t="s">
        <v>22259</v>
      </c>
      <c r="H46" s="69"/>
      <c r="I46" s="74">
        <v>650000</v>
      </c>
      <c r="J46" s="69"/>
      <c r="K46" s="69" t="s">
        <v>1147</v>
      </c>
      <c r="L46" s="75">
        <v>2017</v>
      </c>
      <c r="M46" s="79" t="s">
        <v>21358</v>
      </c>
      <c r="N46" s="80" t="s">
        <v>21454</v>
      </c>
      <c r="O46" s="119" t="s">
        <v>1063</v>
      </c>
      <c r="P46" s="69" t="s">
        <v>937</v>
      </c>
      <c r="Q46" s="69" t="s">
        <v>2308</v>
      </c>
      <c r="R46" s="69" t="s">
        <v>4731</v>
      </c>
      <c r="S46" s="69"/>
      <c r="T46" s="69"/>
      <c r="U46" s="69"/>
      <c r="V46" s="69" t="s">
        <v>21455</v>
      </c>
      <c r="W46" s="69"/>
      <c r="X46" s="116"/>
      <c r="Y46" s="76"/>
      <c r="AA46" s="639">
        <f t="shared" si="0"/>
        <v>45500.000000000007</v>
      </c>
      <c r="AB46" s="74">
        <f t="shared" si="1"/>
        <v>695500</v>
      </c>
    </row>
    <row r="47" spans="1:28" x14ac:dyDescent="0.35">
      <c r="A47" s="76"/>
      <c r="B47" s="77" t="s">
        <v>22195</v>
      </c>
      <c r="C47" s="77" t="s">
        <v>265</v>
      </c>
      <c r="D47" s="77" t="s">
        <v>22196</v>
      </c>
      <c r="E47" s="614" t="s">
        <v>22197</v>
      </c>
      <c r="F47" s="77"/>
      <c r="G47" s="269" t="s">
        <v>22260</v>
      </c>
      <c r="H47" s="69"/>
      <c r="I47" s="74">
        <v>600000</v>
      </c>
      <c r="J47" s="69"/>
      <c r="K47" s="69" t="s">
        <v>1147</v>
      </c>
      <c r="L47" s="75">
        <v>2017</v>
      </c>
      <c r="M47" s="119" t="s">
        <v>1063</v>
      </c>
      <c r="N47" s="80" t="s">
        <v>21470</v>
      </c>
      <c r="O47" s="119" t="s">
        <v>1063</v>
      </c>
      <c r="P47" s="69" t="s">
        <v>937</v>
      </c>
      <c r="Q47" s="69" t="s">
        <v>967</v>
      </c>
      <c r="R47" s="69" t="s">
        <v>4731</v>
      </c>
      <c r="S47" s="69"/>
      <c r="T47" s="69"/>
      <c r="U47" s="69"/>
      <c r="V47" s="69" t="s">
        <v>21471</v>
      </c>
      <c r="W47" s="69"/>
      <c r="X47" s="116"/>
      <c r="Y47" s="76"/>
      <c r="AA47" s="639">
        <f t="shared" si="0"/>
        <v>42000.000000000007</v>
      </c>
      <c r="AB47" s="74">
        <f t="shared" si="1"/>
        <v>642000</v>
      </c>
    </row>
    <row r="48" spans="1:28" x14ac:dyDescent="0.35">
      <c r="A48" s="76"/>
      <c r="B48" s="77" t="s">
        <v>22195</v>
      </c>
      <c r="C48" s="77" t="s">
        <v>265</v>
      </c>
      <c r="D48" s="77" t="s">
        <v>22196</v>
      </c>
      <c r="E48" s="614" t="s">
        <v>22197</v>
      </c>
      <c r="F48" s="77"/>
      <c r="G48" s="269" t="s">
        <v>22261</v>
      </c>
      <c r="H48" s="69"/>
      <c r="I48" s="74">
        <v>650000</v>
      </c>
      <c r="J48" s="69"/>
      <c r="K48" s="69" t="s">
        <v>1147</v>
      </c>
      <c r="L48" s="75">
        <v>2008</v>
      </c>
      <c r="M48" s="79" t="s">
        <v>22262</v>
      </c>
      <c r="N48" s="80" t="s">
        <v>22263</v>
      </c>
      <c r="O48" s="75" t="s">
        <v>22264</v>
      </c>
      <c r="P48" s="69" t="s">
        <v>937</v>
      </c>
      <c r="Q48" s="69" t="s">
        <v>967</v>
      </c>
      <c r="R48" s="69" t="s">
        <v>4731</v>
      </c>
      <c r="S48" s="69"/>
      <c r="T48" s="69"/>
      <c r="U48" s="69"/>
      <c r="V48" s="69" t="s">
        <v>22265</v>
      </c>
      <c r="W48" s="69"/>
      <c r="X48" s="116"/>
      <c r="Y48" s="76"/>
      <c r="AA48" s="639">
        <f t="shared" si="0"/>
        <v>45500.000000000007</v>
      </c>
      <c r="AB48" s="74">
        <f t="shared" si="1"/>
        <v>695500</v>
      </c>
    </row>
    <row r="49" spans="1:28" x14ac:dyDescent="0.35">
      <c r="A49" s="76"/>
      <c r="B49" s="77" t="s">
        <v>22195</v>
      </c>
      <c r="C49" s="77" t="s">
        <v>265</v>
      </c>
      <c r="D49" s="77" t="s">
        <v>22196</v>
      </c>
      <c r="E49" s="614" t="s">
        <v>22197</v>
      </c>
      <c r="F49" s="77"/>
      <c r="G49" s="269" t="s">
        <v>22266</v>
      </c>
      <c r="H49" s="69"/>
      <c r="I49" s="74">
        <v>600000</v>
      </c>
      <c r="J49" s="69"/>
      <c r="K49" s="69" t="s">
        <v>1147</v>
      </c>
      <c r="L49" s="75">
        <v>2008</v>
      </c>
      <c r="M49" s="79" t="s">
        <v>22262</v>
      </c>
      <c r="N49" s="80" t="s">
        <v>22267</v>
      </c>
      <c r="O49" s="75" t="s">
        <v>22268</v>
      </c>
      <c r="P49" s="69" t="s">
        <v>937</v>
      </c>
      <c r="Q49" s="69" t="s">
        <v>2308</v>
      </c>
      <c r="R49" s="69" t="s">
        <v>4731</v>
      </c>
      <c r="S49" s="69"/>
      <c r="T49" s="69"/>
      <c r="U49" s="69"/>
      <c r="V49" s="69"/>
      <c r="W49" s="69"/>
      <c r="X49" s="116"/>
      <c r="Y49" s="76"/>
      <c r="AA49" s="639">
        <f t="shared" si="0"/>
        <v>42000.000000000007</v>
      </c>
      <c r="AB49" s="74">
        <f t="shared" si="1"/>
        <v>642000</v>
      </c>
    </row>
    <row r="50" spans="1:28" x14ac:dyDescent="0.35">
      <c r="A50" s="76"/>
      <c r="B50" s="77" t="s">
        <v>22195</v>
      </c>
      <c r="C50" s="77" t="s">
        <v>265</v>
      </c>
      <c r="D50" s="77" t="s">
        <v>22196</v>
      </c>
      <c r="E50" s="614" t="s">
        <v>22197</v>
      </c>
      <c r="F50" s="81" t="s">
        <v>22269</v>
      </c>
      <c r="G50" s="269" t="s">
        <v>22270</v>
      </c>
      <c r="H50" s="69"/>
      <c r="I50" s="74">
        <v>600000</v>
      </c>
      <c r="J50" s="69"/>
      <c r="K50" s="69" t="s">
        <v>1147</v>
      </c>
      <c r="L50" s="75">
        <v>2008</v>
      </c>
      <c r="M50" s="79" t="s">
        <v>22262</v>
      </c>
      <c r="N50" s="80" t="s">
        <v>22271</v>
      </c>
      <c r="O50" s="75" t="s">
        <v>22272</v>
      </c>
      <c r="P50" s="69" t="s">
        <v>937</v>
      </c>
      <c r="Q50" s="69" t="s">
        <v>2308</v>
      </c>
      <c r="R50" s="69" t="s">
        <v>4731</v>
      </c>
      <c r="S50" s="69"/>
      <c r="T50" s="69"/>
      <c r="U50" s="69"/>
      <c r="V50" s="69"/>
      <c r="W50" s="69"/>
      <c r="X50" s="116"/>
      <c r="Y50" s="76"/>
      <c r="AA50" s="639">
        <f t="shared" si="0"/>
        <v>42000.000000000007</v>
      </c>
      <c r="AB50" s="74">
        <f t="shared" si="1"/>
        <v>642000</v>
      </c>
    </row>
    <row r="51" spans="1:28" x14ac:dyDescent="0.35">
      <c r="A51" s="76"/>
      <c r="B51" s="77" t="s">
        <v>22195</v>
      </c>
      <c r="C51" s="77" t="s">
        <v>265</v>
      </c>
      <c r="D51" s="77" t="s">
        <v>22196</v>
      </c>
      <c r="E51" s="614" t="s">
        <v>22197</v>
      </c>
      <c r="F51" s="81" t="s">
        <v>22273</v>
      </c>
      <c r="G51" s="269" t="s">
        <v>22274</v>
      </c>
      <c r="H51" s="69"/>
      <c r="I51" s="74">
        <v>600000</v>
      </c>
      <c r="J51" s="69"/>
      <c r="K51" s="69" t="s">
        <v>1147</v>
      </c>
      <c r="L51" s="75">
        <v>2008</v>
      </c>
      <c r="M51" s="79" t="s">
        <v>22262</v>
      </c>
      <c r="N51" s="80" t="s">
        <v>22275</v>
      </c>
      <c r="O51" s="75" t="s">
        <v>22276</v>
      </c>
      <c r="P51" s="69" t="s">
        <v>937</v>
      </c>
      <c r="Q51" s="69" t="s">
        <v>2308</v>
      </c>
      <c r="R51" s="69" t="s">
        <v>4731</v>
      </c>
      <c r="S51" s="69"/>
      <c r="T51" s="69"/>
      <c r="U51" s="69"/>
      <c r="V51" s="69"/>
      <c r="W51" s="69"/>
      <c r="X51" s="116"/>
      <c r="Y51" s="76"/>
      <c r="AA51" s="639">
        <f t="shared" si="0"/>
        <v>42000.000000000007</v>
      </c>
      <c r="AB51" s="74">
        <f t="shared" si="1"/>
        <v>642000</v>
      </c>
    </row>
    <row r="52" spans="1:28" x14ac:dyDescent="0.35">
      <c r="A52" s="76"/>
      <c r="B52" s="77" t="s">
        <v>22195</v>
      </c>
      <c r="C52" s="77" t="s">
        <v>265</v>
      </c>
      <c r="D52" s="77" t="s">
        <v>22196</v>
      </c>
      <c r="E52" s="614" t="s">
        <v>22197</v>
      </c>
      <c r="F52" s="81" t="s">
        <v>22277</v>
      </c>
      <c r="G52" s="269" t="s">
        <v>22278</v>
      </c>
      <c r="H52" s="69"/>
      <c r="I52" s="74">
        <v>600000</v>
      </c>
      <c r="J52" s="69"/>
      <c r="K52" s="69" t="s">
        <v>1147</v>
      </c>
      <c r="L52" s="75">
        <v>2008</v>
      </c>
      <c r="M52" s="79" t="s">
        <v>22262</v>
      </c>
      <c r="N52" s="80" t="s">
        <v>22279</v>
      </c>
      <c r="O52" s="75" t="s">
        <v>22280</v>
      </c>
      <c r="P52" s="69" t="s">
        <v>937</v>
      </c>
      <c r="Q52" s="69" t="s">
        <v>2308</v>
      </c>
      <c r="R52" s="69" t="s">
        <v>4731</v>
      </c>
      <c r="S52" s="69"/>
      <c r="T52" s="69"/>
      <c r="U52" s="69"/>
      <c r="V52" s="69"/>
      <c r="W52" s="69"/>
      <c r="X52" s="116"/>
      <c r="Y52" s="76"/>
      <c r="AA52" s="639">
        <f t="shared" si="0"/>
        <v>42000.000000000007</v>
      </c>
      <c r="AB52" s="74">
        <f t="shared" si="1"/>
        <v>642000</v>
      </c>
    </row>
    <row r="53" spans="1:28" x14ac:dyDescent="0.35">
      <c r="A53" s="76"/>
      <c r="B53" s="77" t="s">
        <v>22195</v>
      </c>
      <c r="C53" s="77" t="s">
        <v>265</v>
      </c>
      <c r="D53" s="77" t="s">
        <v>22196</v>
      </c>
      <c r="E53" s="614" t="s">
        <v>22197</v>
      </c>
      <c r="F53" s="81" t="s">
        <v>22281</v>
      </c>
      <c r="G53" s="269" t="s">
        <v>22282</v>
      </c>
      <c r="H53" s="69"/>
      <c r="I53" s="74">
        <v>600000</v>
      </c>
      <c r="J53" s="69"/>
      <c r="K53" s="69" t="s">
        <v>1147</v>
      </c>
      <c r="L53" s="75">
        <v>2008</v>
      </c>
      <c r="M53" s="79" t="s">
        <v>22262</v>
      </c>
      <c r="N53" s="80" t="s">
        <v>22283</v>
      </c>
      <c r="O53" s="75" t="s">
        <v>22284</v>
      </c>
      <c r="P53" s="69" t="s">
        <v>937</v>
      </c>
      <c r="Q53" s="69" t="s">
        <v>2308</v>
      </c>
      <c r="R53" s="69" t="s">
        <v>4731</v>
      </c>
      <c r="S53" s="69"/>
      <c r="T53" s="69"/>
      <c r="U53" s="69"/>
      <c r="V53" s="69"/>
      <c r="W53" s="69"/>
      <c r="X53" s="116"/>
      <c r="Y53" s="76"/>
      <c r="AA53" s="639">
        <f t="shared" si="0"/>
        <v>42000.000000000007</v>
      </c>
      <c r="AB53" s="74">
        <f t="shared" si="1"/>
        <v>642000</v>
      </c>
    </row>
    <row r="54" spans="1:28" x14ac:dyDescent="0.35">
      <c r="A54" s="76"/>
      <c r="B54" s="77" t="s">
        <v>22195</v>
      </c>
      <c r="C54" s="77" t="s">
        <v>265</v>
      </c>
      <c r="D54" s="77" t="s">
        <v>22196</v>
      </c>
      <c r="E54" s="614" t="s">
        <v>22197</v>
      </c>
      <c r="F54" s="81" t="s">
        <v>22285</v>
      </c>
      <c r="G54" s="269" t="s">
        <v>22286</v>
      </c>
      <c r="H54" s="69"/>
      <c r="I54" s="74">
        <v>600000</v>
      </c>
      <c r="J54" s="69"/>
      <c r="K54" s="69" t="s">
        <v>1147</v>
      </c>
      <c r="L54" s="75">
        <v>2008</v>
      </c>
      <c r="M54" s="79" t="s">
        <v>22262</v>
      </c>
      <c r="N54" s="80" t="s">
        <v>22287</v>
      </c>
      <c r="O54" s="75" t="s">
        <v>22288</v>
      </c>
      <c r="P54" s="69" t="s">
        <v>937</v>
      </c>
      <c r="Q54" s="69" t="s">
        <v>2308</v>
      </c>
      <c r="R54" s="69" t="s">
        <v>4731</v>
      </c>
      <c r="S54" s="69"/>
      <c r="T54" s="69"/>
      <c r="U54" s="69"/>
      <c r="V54" s="69"/>
      <c r="W54" s="69"/>
      <c r="X54" s="116"/>
      <c r="Y54" s="76"/>
      <c r="AA54" s="639">
        <f t="shared" si="0"/>
        <v>42000.000000000007</v>
      </c>
      <c r="AB54" s="74">
        <f t="shared" si="1"/>
        <v>642000</v>
      </c>
    </row>
    <row r="55" spans="1:28" x14ac:dyDescent="0.35">
      <c r="A55" s="76"/>
      <c r="B55" s="77" t="s">
        <v>22195</v>
      </c>
      <c r="C55" s="77" t="s">
        <v>265</v>
      </c>
      <c r="D55" s="77" t="s">
        <v>22196</v>
      </c>
      <c r="E55" s="614" t="s">
        <v>22197</v>
      </c>
      <c r="F55" s="81" t="s">
        <v>22289</v>
      </c>
      <c r="G55" s="269" t="s">
        <v>22290</v>
      </c>
      <c r="H55" s="69"/>
      <c r="I55" s="74">
        <v>600000</v>
      </c>
      <c r="J55" s="69"/>
      <c r="K55" s="69" t="s">
        <v>1147</v>
      </c>
      <c r="L55" s="75">
        <v>2008</v>
      </c>
      <c r="M55" s="79" t="s">
        <v>22262</v>
      </c>
      <c r="N55" s="80" t="s">
        <v>22291</v>
      </c>
      <c r="O55" s="75" t="s">
        <v>22292</v>
      </c>
      <c r="P55" s="69" t="s">
        <v>937</v>
      </c>
      <c r="Q55" s="69" t="s">
        <v>2308</v>
      </c>
      <c r="R55" s="69" t="s">
        <v>4731</v>
      </c>
      <c r="S55" s="69"/>
      <c r="T55" s="69"/>
      <c r="U55" s="69"/>
      <c r="V55" s="69"/>
      <c r="W55" s="69"/>
      <c r="X55" s="116"/>
      <c r="Y55" s="76"/>
      <c r="AA55" s="639">
        <f t="shared" si="0"/>
        <v>42000.000000000007</v>
      </c>
      <c r="AB55" s="74">
        <f t="shared" si="1"/>
        <v>642000</v>
      </c>
    </row>
    <row r="56" spans="1:28" x14ac:dyDescent="0.35">
      <c r="A56" s="76"/>
      <c r="B56" s="77" t="s">
        <v>22195</v>
      </c>
      <c r="C56" s="77" t="s">
        <v>265</v>
      </c>
      <c r="D56" s="77" t="s">
        <v>22196</v>
      </c>
      <c r="E56" s="614" t="s">
        <v>22197</v>
      </c>
      <c r="F56" s="77"/>
      <c r="G56" s="269" t="s">
        <v>22293</v>
      </c>
      <c r="H56" s="69"/>
      <c r="I56" s="74">
        <v>650000</v>
      </c>
      <c r="J56" s="69"/>
      <c r="K56" s="69" t="s">
        <v>1147</v>
      </c>
      <c r="L56" s="75">
        <v>2008</v>
      </c>
      <c r="M56" s="79" t="s">
        <v>22262</v>
      </c>
      <c r="N56" s="80" t="s">
        <v>22294</v>
      </c>
      <c r="O56" s="75" t="s">
        <v>22295</v>
      </c>
      <c r="P56" s="69" t="s">
        <v>937</v>
      </c>
      <c r="Q56" s="69" t="s">
        <v>967</v>
      </c>
      <c r="R56" s="69" t="s">
        <v>4731</v>
      </c>
      <c r="S56" s="69"/>
      <c r="T56" s="69"/>
      <c r="U56" s="69"/>
      <c r="V56" s="69" t="s">
        <v>22296</v>
      </c>
      <c r="W56" s="69"/>
      <c r="X56" s="116"/>
      <c r="Y56" s="76"/>
      <c r="AA56" s="639">
        <f t="shared" si="0"/>
        <v>45500.000000000007</v>
      </c>
      <c r="AB56" s="74">
        <f t="shared" si="1"/>
        <v>695500</v>
      </c>
    </row>
    <row r="57" spans="1:28" x14ac:dyDescent="0.35">
      <c r="A57" s="76"/>
      <c r="B57" s="77" t="s">
        <v>22195</v>
      </c>
      <c r="C57" s="77" t="s">
        <v>265</v>
      </c>
      <c r="D57" s="77" t="s">
        <v>22196</v>
      </c>
      <c r="E57" s="614" t="s">
        <v>22197</v>
      </c>
      <c r="F57" s="81" t="s">
        <v>22297</v>
      </c>
      <c r="G57" s="269" t="s">
        <v>22298</v>
      </c>
      <c r="H57" s="69"/>
      <c r="I57" s="74">
        <v>600000</v>
      </c>
      <c r="J57" s="69"/>
      <c r="K57" s="69" t="s">
        <v>1147</v>
      </c>
      <c r="L57" s="75">
        <v>2008</v>
      </c>
      <c r="M57" s="79" t="s">
        <v>22262</v>
      </c>
      <c r="N57" s="80" t="s">
        <v>22279</v>
      </c>
      <c r="O57" s="75" t="s">
        <v>22299</v>
      </c>
      <c r="P57" s="69" t="s">
        <v>937</v>
      </c>
      <c r="Q57" s="69" t="s">
        <v>967</v>
      </c>
      <c r="R57" s="69" t="s">
        <v>4731</v>
      </c>
      <c r="S57" s="69"/>
      <c r="T57" s="69"/>
      <c r="U57" s="69"/>
      <c r="V57" s="69"/>
      <c r="W57" s="69"/>
      <c r="X57" s="116"/>
      <c r="Y57" s="76"/>
      <c r="AA57" s="639">
        <f t="shared" si="0"/>
        <v>42000.000000000007</v>
      </c>
      <c r="AB57" s="74">
        <f t="shared" si="1"/>
        <v>642000</v>
      </c>
    </row>
    <row r="58" spans="1:28" x14ac:dyDescent="0.35">
      <c r="A58" s="76"/>
      <c r="B58" s="77" t="s">
        <v>22195</v>
      </c>
      <c r="C58" s="77" t="s">
        <v>265</v>
      </c>
      <c r="D58" s="77" t="s">
        <v>22196</v>
      </c>
      <c r="E58" s="614" t="s">
        <v>22197</v>
      </c>
      <c r="F58" s="81" t="s">
        <v>22300</v>
      </c>
      <c r="G58" s="269" t="s">
        <v>22301</v>
      </c>
      <c r="H58" s="69"/>
      <c r="I58" s="74">
        <v>600000</v>
      </c>
      <c r="J58" s="69"/>
      <c r="K58" s="69" t="s">
        <v>1147</v>
      </c>
      <c r="L58" s="75">
        <v>2008</v>
      </c>
      <c r="M58" s="79" t="s">
        <v>22262</v>
      </c>
      <c r="N58" s="80" t="s">
        <v>22302</v>
      </c>
      <c r="O58" s="75" t="s">
        <v>22303</v>
      </c>
      <c r="P58" s="69" t="s">
        <v>937</v>
      </c>
      <c r="Q58" s="69" t="s">
        <v>2308</v>
      </c>
      <c r="R58" s="69" t="s">
        <v>4731</v>
      </c>
      <c r="S58" s="69"/>
      <c r="T58" s="69"/>
      <c r="U58" s="69"/>
      <c r="V58" s="69"/>
      <c r="W58" s="69"/>
      <c r="X58" s="116"/>
      <c r="Y58" s="76"/>
      <c r="AA58" s="639">
        <f t="shared" si="0"/>
        <v>42000.000000000007</v>
      </c>
      <c r="AB58" s="74">
        <f t="shared" si="1"/>
        <v>642000</v>
      </c>
    </row>
    <row r="59" spans="1:28" x14ac:dyDescent="0.35">
      <c r="A59" s="76"/>
      <c r="B59" s="77" t="s">
        <v>22195</v>
      </c>
      <c r="C59" s="77" t="s">
        <v>265</v>
      </c>
      <c r="D59" s="77" t="s">
        <v>22196</v>
      </c>
      <c r="E59" s="614" t="s">
        <v>22197</v>
      </c>
      <c r="F59" s="77"/>
      <c r="G59" s="269" t="s">
        <v>22304</v>
      </c>
      <c r="H59" s="69"/>
      <c r="I59" s="74">
        <v>600000</v>
      </c>
      <c r="J59" s="69"/>
      <c r="K59" s="69" t="s">
        <v>1147</v>
      </c>
      <c r="L59" s="75">
        <v>2008</v>
      </c>
      <c r="M59" s="79" t="s">
        <v>22262</v>
      </c>
      <c r="N59" s="80" t="s">
        <v>22305</v>
      </c>
      <c r="O59" s="75" t="s">
        <v>22306</v>
      </c>
      <c r="P59" s="69" t="s">
        <v>937</v>
      </c>
      <c r="Q59" s="69" t="s">
        <v>2308</v>
      </c>
      <c r="R59" s="69" t="s">
        <v>4731</v>
      </c>
      <c r="S59" s="69"/>
      <c r="T59" s="69"/>
      <c r="U59" s="69"/>
      <c r="V59" s="69"/>
      <c r="W59" s="69"/>
      <c r="X59" s="116"/>
      <c r="Y59" s="76"/>
      <c r="AA59" s="639">
        <f t="shared" si="0"/>
        <v>42000.000000000007</v>
      </c>
      <c r="AB59" s="74">
        <f t="shared" si="1"/>
        <v>642000</v>
      </c>
    </row>
    <row r="60" spans="1:28" x14ac:dyDescent="0.35">
      <c r="A60" s="76"/>
      <c r="B60" s="77" t="s">
        <v>22195</v>
      </c>
      <c r="C60" s="77" t="s">
        <v>265</v>
      </c>
      <c r="D60" s="77" t="s">
        <v>22196</v>
      </c>
      <c r="E60" s="614" t="s">
        <v>22197</v>
      </c>
      <c r="F60" s="77"/>
      <c r="G60" s="269" t="s">
        <v>22307</v>
      </c>
      <c r="H60" s="69"/>
      <c r="I60" s="74">
        <v>600000</v>
      </c>
      <c r="J60" s="69"/>
      <c r="K60" s="69" t="s">
        <v>1147</v>
      </c>
      <c r="L60" s="75">
        <v>2008</v>
      </c>
      <c r="M60" s="79" t="s">
        <v>22262</v>
      </c>
      <c r="N60" s="80" t="s">
        <v>22279</v>
      </c>
      <c r="O60" s="75" t="s">
        <v>22308</v>
      </c>
      <c r="P60" s="69" t="s">
        <v>937</v>
      </c>
      <c r="Q60" s="69" t="s">
        <v>2308</v>
      </c>
      <c r="R60" s="69" t="s">
        <v>4731</v>
      </c>
      <c r="S60" s="69"/>
      <c r="T60" s="69"/>
      <c r="U60" s="69"/>
      <c r="V60" s="69"/>
      <c r="W60" s="69"/>
      <c r="X60" s="116"/>
      <c r="Y60" s="76"/>
      <c r="AA60" s="639">
        <f t="shared" si="0"/>
        <v>42000.000000000007</v>
      </c>
      <c r="AB60" s="74">
        <f t="shared" si="1"/>
        <v>642000</v>
      </c>
    </row>
    <row r="61" spans="1:28" x14ac:dyDescent="0.35">
      <c r="A61" s="76"/>
      <c r="B61" s="77" t="s">
        <v>22195</v>
      </c>
      <c r="C61" s="77" t="s">
        <v>265</v>
      </c>
      <c r="D61" s="77" t="s">
        <v>22196</v>
      </c>
      <c r="E61" s="614" t="s">
        <v>22197</v>
      </c>
      <c r="F61" s="77"/>
      <c r="G61" s="269" t="s">
        <v>22309</v>
      </c>
      <c r="H61" s="69"/>
      <c r="I61" s="74">
        <v>600000</v>
      </c>
      <c r="J61" s="69"/>
      <c r="K61" s="69" t="s">
        <v>1147</v>
      </c>
      <c r="L61" s="75">
        <v>2008</v>
      </c>
      <c r="M61" s="79" t="s">
        <v>22262</v>
      </c>
      <c r="N61" s="80" t="s">
        <v>22279</v>
      </c>
      <c r="O61" s="75" t="s">
        <v>22310</v>
      </c>
      <c r="P61" s="69" t="s">
        <v>937</v>
      </c>
      <c r="Q61" s="69" t="s">
        <v>2308</v>
      </c>
      <c r="R61" s="69" t="s">
        <v>4731</v>
      </c>
      <c r="S61" s="69"/>
      <c r="T61" s="69"/>
      <c r="U61" s="69"/>
      <c r="V61" s="69"/>
      <c r="W61" s="69"/>
      <c r="X61" s="116"/>
      <c r="Y61" s="76"/>
      <c r="AA61" s="639">
        <f t="shared" si="0"/>
        <v>42000.000000000007</v>
      </c>
      <c r="AB61" s="74">
        <f t="shared" si="1"/>
        <v>642000</v>
      </c>
    </row>
    <row r="62" spans="1:28" x14ac:dyDescent="0.35">
      <c r="A62" s="76"/>
      <c r="B62" s="77" t="s">
        <v>22195</v>
      </c>
      <c r="C62" s="77" t="s">
        <v>265</v>
      </c>
      <c r="D62" s="77" t="s">
        <v>22196</v>
      </c>
      <c r="E62" s="614" t="s">
        <v>22197</v>
      </c>
      <c r="F62" s="77"/>
      <c r="G62" s="269" t="s">
        <v>22311</v>
      </c>
      <c r="H62" s="69"/>
      <c r="I62" s="74">
        <v>600000</v>
      </c>
      <c r="J62" s="69"/>
      <c r="K62" s="69" t="s">
        <v>1147</v>
      </c>
      <c r="L62" s="75">
        <v>2008</v>
      </c>
      <c r="M62" s="79" t="s">
        <v>22262</v>
      </c>
      <c r="N62" s="80" t="s">
        <v>22279</v>
      </c>
      <c r="O62" s="75" t="s">
        <v>22312</v>
      </c>
      <c r="P62" s="69" t="s">
        <v>937</v>
      </c>
      <c r="Q62" s="69" t="s">
        <v>2308</v>
      </c>
      <c r="R62" s="69" t="s">
        <v>4731</v>
      </c>
      <c r="S62" s="69"/>
      <c r="T62" s="69"/>
      <c r="U62" s="69"/>
      <c r="V62" s="69"/>
      <c r="W62" s="69"/>
      <c r="X62" s="116"/>
      <c r="Y62" s="76"/>
      <c r="AA62" s="639">
        <f t="shared" si="0"/>
        <v>42000.000000000007</v>
      </c>
      <c r="AB62" s="74">
        <f t="shared" si="1"/>
        <v>642000</v>
      </c>
    </row>
    <row r="63" spans="1:28" x14ac:dyDescent="0.35">
      <c r="A63" s="76"/>
      <c r="B63" s="77" t="s">
        <v>22195</v>
      </c>
      <c r="C63" s="77" t="s">
        <v>265</v>
      </c>
      <c r="D63" s="77" t="s">
        <v>22196</v>
      </c>
      <c r="E63" s="614" t="s">
        <v>22197</v>
      </c>
      <c r="F63" s="81" t="s">
        <v>22289</v>
      </c>
      <c r="G63" s="269" t="s">
        <v>22313</v>
      </c>
      <c r="H63" s="69"/>
      <c r="I63" s="74">
        <v>600000</v>
      </c>
      <c r="J63" s="69"/>
      <c r="K63" s="69" t="s">
        <v>1147</v>
      </c>
      <c r="L63" s="75">
        <v>2008</v>
      </c>
      <c r="M63" s="79" t="s">
        <v>22262</v>
      </c>
      <c r="N63" s="80" t="s">
        <v>22314</v>
      </c>
      <c r="O63" s="75" t="s">
        <v>22315</v>
      </c>
      <c r="P63" s="69" t="s">
        <v>937</v>
      </c>
      <c r="Q63" s="69" t="s">
        <v>2308</v>
      </c>
      <c r="R63" s="69" t="s">
        <v>4731</v>
      </c>
      <c r="S63" s="69"/>
      <c r="T63" s="69"/>
      <c r="U63" s="69"/>
      <c r="V63" s="69"/>
      <c r="W63" s="69"/>
      <c r="X63" s="116"/>
      <c r="Y63" s="76"/>
      <c r="AA63" s="639">
        <f t="shared" si="0"/>
        <v>42000.000000000007</v>
      </c>
      <c r="AB63" s="74">
        <f t="shared" si="1"/>
        <v>642000</v>
      </c>
    </row>
    <row r="64" spans="1:28" x14ac:dyDescent="0.35">
      <c r="A64" s="76"/>
      <c r="B64" s="77" t="s">
        <v>22195</v>
      </c>
      <c r="C64" s="77" t="s">
        <v>265</v>
      </c>
      <c r="D64" s="77" t="s">
        <v>22196</v>
      </c>
      <c r="E64" s="614" t="s">
        <v>22197</v>
      </c>
      <c r="F64" s="77"/>
      <c r="G64" s="269" t="s">
        <v>22316</v>
      </c>
      <c r="H64" s="69"/>
      <c r="I64" s="74">
        <v>600000</v>
      </c>
      <c r="J64" s="69"/>
      <c r="K64" s="69" t="s">
        <v>1147</v>
      </c>
      <c r="L64" s="75">
        <v>2008</v>
      </c>
      <c r="M64" s="79" t="s">
        <v>22262</v>
      </c>
      <c r="N64" s="80" t="s">
        <v>22279</v>
      </c>
      <c r="O64" s="75" t="s">
        <v>22317</v>
      </c>
      <c r="P64" s="69" t="s">
        <v>937</v>
      </c>
      <c r="Q64" s="69" t="s">
        <v>2308</v>
      </c>
      <c r="R64" s="69" t="s">
        <v>4731</v>
      </c>
      <c r="S64" s="69"/>
      <c r="T64" s="69"/>
      <c r="U64" s="69"/>
      <c r="V64" s="69" t="s">
        <v>22265</v>
      </c>
      <c r="W64" s="69"/>
      <c r="X64" s="116"/>
      <c r="Y64" s="76"/>
      <c r="AA64" s="639">
        <f t="shared" si="0"/>
        <v>42000.000000000007</v>
      </c>
      <c r="AB64" s="74">
        <f t="shared" si="1"/>
        <v>642000</v>
      </c>
    </row>
    <row r="65" spans="1:28" x14ac:dyDescent="0.35">
      <c r="A65" s="76"/>
      <c r="B65" s="77" t="s">
        <v>22195</v>
      </c>
      <c r="C65" s="77" t="s">
        <v>265</v>
      </c>
      <c r="D65" s="77" t="s">
        <v>22196</v>
      </c>
      <c r="E65" s="614" t="s">
        <v>22197</v>
      </c>
      <c r="F65" s="77"/>
      <c r="G65" s="269" t="s">
        <v>22318</v>
      </c>
      <c r="H65" s="69"/>
      <c r="I65" s="74">
        <v>600000</v>
      </c>
      <c r="J65" s="69"/>
      <c r="K65" s="69" t="s">
        <v>1147</v>
      </c>
      <c r="L65" s="75">
        <v>2008</v>
      </c>
      <c r="M65" s="79" t="s">
        <v>22262</v>
      </c>
      <c r="N65" s="80" t="s">
        <v>22319</v>
      </c>
      <c r="O65" s="75" t="s">
        <v>22320</v>
      </c>
      <c r="P65" s="69" t="s">
        <v>937</v>
      </c>
      <c r="Q65" s="69" t="s">
        <v>967</v>
      </c>
      <c r="R65" s="69" t="s">
        <v>4731</v>
      </c>
      <c r="S65" s="69"/>
      <c r="T65" s="69"/>
      <c r="U65" s="69"/>
      <c r="V65" s="69"/>
      <c r="W65" s="69"/>
      <c r="X65" s="116"/>
      <c r="Y65" s="76"/>
      <c r="AA65" s="639">
        <f t="shared" si="0"/>
        <v>42000.000000000007</v>
      </c>
      <c r="AB65" s="74">
        <f t="shared" si="1"/>
        <v>642000</v>
      </c>
    </row>
    <row r="66" spans="1:28" x14ac:dyDescent="0.35">
      <c r="A66" s="76"/>
      <c r="B66" s="77" t="s">
        <v>22195</v>
      </c>
      <c r="C66" s="77" t="s">
        <v>265</v>
      </c>
      <c r="D66" s="77" t="s">
        <v>22196</v>
      </c>
      <c r="E66" s="614" t="s">
        <v>22197</v>
      </c>
      <c r="F66" s="77"/>
      <c r="G66" s="269" t="s">
        <v>22321</v>
      </c>
      <c r="H66" s="69"/>
      <c r="I66" s="74">
        <v>600000</v>
      </c>
      <c r="J66" s="69"/>
      <c r="K66" s="69" t="s">
        <v>1147</v>
      </c>
      <c r="L66" s="75">
        <v>2008</v>
      </c>
      <c r="M66" s="79" t="s">
        <v>22262</v>
      </c>
      <c r="N66" s="119" t="s">
        <v>1063</v>
      </c>
      <c r="O66" s="119" t="s">
        <v>1063</v>
      </c>
      <c r="P66" s="69" t="s">
        <v>937</v>
      </c>
      <c r="Q66" s="119" t="s">
        <v>1063</v>
      </c>
      <c r="R66" s="119" t="s">
        <v>1063</v>
      </c>
      <c r="S66" s="69"/>
      <c r="T66" s="69"/>
      <c r="U66" s="69"/>
      <c r="V66" s="69"/>
      <c r="W66" s="69"/>
      <c r="X66" s="116"/>
      <c r="Y66" s="76"/>
      <c r="AA66" s="639">
        <f t="shared" si="0"/>
        <v>42000.000000000007</v>
      </c>
      <c r="AB66" s="74">
        <f t="shared" si="1"/>
        <v>642000</v>
      </c>
    </row>
    <row r="67" spans="1:28" x14ac:dyDescent="0.35">
      <c r="A67" s="76"/>
      <c r="B67" s="77" t="s">
        <v>22195</v>
      </c>
      <c r="C67" s="77" t="s">
        <v>265</v>
      </c>
      <c r="D67" s="77" t="s">
        <v>22196</v>
      </c>
      <c r="E67" s="614" t="s">
        <v>22197</v>
      </c>
      <c r="F67" s="77"/>
      <c r="G67" s="269" t="s">
        <v>22322</v>
      </c>
      <c r="H67" s="69"/>
      <c r="I67" s="74">
        <v>600000</v>
      </c>
      <c r="J67" s="69"/>
      <c r="K67" s="69" t="s">
        <v>1147</v>
      </c>
      <c r="L67" s="75">
        <v>2008</v>
      </c>
      <c r="M67" s="79" t="s">
        <v>22262</v>
      </c>
      <c r="N67" s="119" t="s">
        <v>1063</v>
      </c>
      <c r="O67" s="119" t="s">
        <v>1063</v>
      </c>
      <c r="P67" s="69" t="s">
        <v>937</v>
      </c>
      <c r="Q67" s="119" t="s">
        <v>1063</v>
      </c>
      <c r="R67" s="119" t="s">
        <v>1063</v>
      </c>
      <c r="S67" s="69"/>
      <c r="T67" s="69"/>
      <c r="U67" s="69"/>
      <c r="V67" s="69"/>
      <c r="W67" s="69"/>
      <c r="X67" s="116"/>
      <c r="Y67" s="76"/>
      <c r="AA67" s="639">
        <f t="shared" si="0"/>
        <v>42000.000000000007</v>
      </c>
      <c r="AB67" s="74">
        <f t="shared" si="1"/>
        <v>642000</v>
      </c>
    </row>
    <row r="68" spans="1:28" x14ac:dyDescent="0.35">
      <c r="A68" s="76"/>
      <c r="B68" s="77" t="s">
        <v>22195</v>
      </c>
      <c r="C68" s="77" t="s">
        <v>265</v>
      </c>
      <c r="D68" s="77" t="s">
        <v>22196</v>
      </c>
      <c r="E68" s="614" t="s">
        <v>22197</v>
      </c>
      <c r="F68" s="77"/>
      <c r="G68" s="269" t="s">
        <v>22323</v>
      </c>
      <c r="H68" s="69"/>
      <c r="I68" s="74">
        <v>600000</v>
      </c>
      <c r="J68" s="69"/>
      <c r="K68" s="69" t="s">
        <v>1147</v>
      </c>
      <c r="L68" s="75">
        <v>2008</v>
      </c>
      <c r="M68" s="79" t="s">
        <v>22262</v>
      </c>
      <c r="N68" s="119" t="s">
        <v>1063</v>
      </c>
      <c r="O68" s="119" t="s">
        <v>1063</v>
      </c>
      <c r="P68" s="69" t="s">
        <v>937</v>
      </c>
      <c r="Q68" s="119" t="s">
        <v>1063</v>
      </c>
      <c r="R68" s="119" t="s">
        <v>1063</v>
      </c>
      <c r="S68" s="69"/>
      <c r="T68" s="69"/>
      <c r="U68" s="69"/>
      <c r="V68" s="69"/>
      <c r="W68" s="69"/>
      <c r="X68" s="116"/>
      <c r="Y68" s="76"/>
      <c r="AA68" s="639">
        <f t="shared" si="0"/>
        <v>42000.000000000007</v>
      </c>
      <c r="AB68" s="74">
        <f t="shared" si="1"/>
        <v>642000</v>
      </c>
    </row>
    <row r="69" spans="1:28" x14ac:dyDescent="0.35">
      <c r="A69" s="76"/>
      <c r="B69" s="77" t="s">
        <v>22195</v>
      </c>
      <c r="C69" s="77" t="s">
        <v>265</v>
      </c>
      <c r="D69" s="77" t="s">
        <v>22196</v>
      </c>
      <c r="E69" s="614" t="s">
        <v>22197</v>
      </c>
      <c r="F69" s="77"/>
      <c r="G69" s="269" t="s">
        <v>22324</v>
      </c>
      <c r="H69" s="69"/>
      <c r="I69" s="74">
        <v>650000</v>
      </c>
      <c r="J69" s="69"/>
      <c r="K69" s="69" t="s">
        <v>1562</v>
      </c>
      <c r="L69" s="75">
        <v>1976</v>
      </c>
      <c r="M69" s="79" t="s">
        <v>11669</v>
      </c>
      <c r="N69" s="119" t="s">
        <v>1063</v>
      </c>
      <c r="O69" s="119" t="s">
        <v>1063</v>
      </c>
      <c r="P69" s="69" t="s">
        <v>5473</v>
      </c>
      <c r="Q69" s="69" t="s">
        <v>2308</v>
      </c>
      <c r="R69" s="69" t="s">
        <v>4819</v>
      </c>
      <c r="S69" s="69"/>
      <c r="T69" s="69"/>
      <c r="U69" s="69"/>
      <c r="V69" s="69"/>
      <c r="W69" s="69"/>
      <c r="X69" s="116"/>
      <c r="Y69" s="76"/>
      <c r="AA69" s="639">
        <f t="shared" si="0"/>
        <v>45500.000000000007</v>
      </c>
      <c r="AB69" s="74">
        <f t="shared" si="1"/>
        <v>695500</v>
      </c>
    </row>
    <row r="70" spans="1:28" x14ac:dyDescent="0.35">
      <c r="A70" s="76"/>
      <c r="B70" s="77" t="s">
        <v>22195</v>
      </c>
      <c r="C70" s="77" t="s">
        <v>265</v>
      </c>
      <c r="D70" s="77" t="s">
        <v>22196</v>
      </c>
      <c r="E70" s="614" t="s">
        <v>22197</v>
      </c>
      <c r="F70" s="77"/>
      <c r="G70" s="269" t="s">
        <v>22325</v>
      </c>
      <c r="H70" s="69"/>
      <c r="I70" s="74">
        <v>650000</v>
      </c>
      <c r="J70" s="69"/>
      <c r="K70" s="69" t="s">
        <v>1562</v>
      </c>
      <c r="L70" s="75">
        <v>1976</v>
      </c>
      <c r="M70" s="79" t="s">
        <v>11669</v>
      </c>
      <c r="N70" s="119" t="s">
        <v>1063</v>
      </c>
      <c r="O70" s="119" t="s">
        <v>1063</v>
      </c>
      <c r="P70" s="69" t="s">
        <v>5473</v>
      </c>
      <c r="Q70" s="69" t="s">
        <v>2308</v>
      </c>
      <c r="R70" s="69" t="s">
        <v>4819</v>
      </c>
      <c r="S70" s="69"/>
      <c r="T70" s="69"/>
      <c r="U70" s="69"/>
      <c r="V70" s="69"/>
      <c r="W70" s="69"/>
      <c r="X70" s="116"/>
      <c r="Y70" s="76"/>
      <c r="AA70" s="639">
        <f t="shared" ref="AA70:AA133" si="2">I70*AA$4</f>
        <v>45500.000000000007</v>
      </c>
      <c r="AB70" s="74">
        <f t="shared" ref="AB70:AB133" si="3">I70+AA70</f>
        <v>695500</v>
      </c>
    </row>
    <row r="71" spans="1:28" x14ac:dyDescent="0.35">
      <c r="A71" s="76"/>
      <c r="B71" s="77" t="s">
        <v>22195</v>
      </c>
      <c r="C71" s="77" t="s">
        <v>265</v>
      </c>
      <c r="D71" s="77" t="s">
        <v>22196</v>
      </c>
      <c r="E71" s="614" t="s">
        <v>22197</v>
      </c>
      <c r="F71" s="77"/>
      <c r="G71" s="269" t="s">
        <v>22326</v>
      </c>
      <c r="H71" s="69"/>
      <c r="I71" s="74">
        <v>600000</v>
      </c>
      <c r="J71" s="69"/>
      <c r="K71" s="69" t="s">
        <v>1562</v>
      </c>
      <c r="L71" s="75">
        <v>1976</v>
      </c>
      <c r="M71" s="79" t="s">
        <v>22327</v>
      </c>
      <c r="N71" s="80">
        <v>31022276</v>
      </c>
      <c r="O71" s="119" t="s">
        <v>1063</v>
      </c>
      <c r="P71" s="69" t="s">
        <v>5473</v>
      </c>
      <c r="Q71" s="69" t="s">
        <v>2308</v>
      </c>
      <c r="R71" s="69" t="s">
        <v>4819</v>
      </c>
      <c r="S71" s="69"/>
      <c r="T71" s="69"/>
      <c r="U71" s="69"/>
      <c r="V71" s="69"/>
      <c r="W71" s="69"/>
      <c r="X71" s="116"/>
      <c r="Y71" s="76"/>
      <c r="AA71" s="639">
        <f t="shared" si="2"/>
        <v>42000.000000000007</v>
      </c>
      <c r="AB71" s="74">
        <f t="shared" si="3"/>
        <v>642000</v>
      </c>
    </row>
    <row r="72" spans="1:28" x14ac:dyDescent="0.35">
      <c r="A72" s="76"/>
      <c r="B72" s="77" t="s">
        <v>22195</v>
      </c>
      <c r="C72" s="77" t="s">
        <v>265</v>
      </c>
      <c r="D72" s="77" t="s">
        <v>22196</v>
      </c>
      <c r="E72" s="614" t="s">
        <v>22197</v>
      </c>
      <c r="F72" s="81" t="s">
        <v>22328</v>
      </c>
      <c r="G72" s="269" t="s">
        <v>22329</v>
      </c>
      <c r="H72" s="69"/>
      <c r="I72" s="74">
        <v>600000</v>
      </c>
      <c r="J72" s="69"/>
      <c r="K72" s="69" t="s">
        <v>1562</v>
      </c>
      <c r="L72" s="75">
        <v>1976</v>
      </c>
      <c r="M72" s="79" t="s">
        <v>22327</v>
      </c>
      <c r="N72" s="80">
        <v>31022455</v>
      </c>
      <c r="O72" s="119" t="s">
        <v>1063</v>
      </c>
      <c r="P72" s="69" t="s">
        <v>5473</v>
      </c>
      <c r="Q72" s="69" t="s">
        <v>2308</v>
      </c>
      <c r="R72" s="69" t="s">
        <v>4819</v>
      </c>
      <c r="S72" s="69"/>
      <c r="T72" s="69"/>
      <c r="U72" s="69"/>
      <c r="V72" s="69"/>
      <c r="W72" s="69"/>
      <c r="X72" s="116"/>
      <c r="Y72" s="76"/>
      <c r="AA72" s="639">
        <f t="shared" si="2"/>
        <v>42000.000000000007</v>
      </c>
      <c r="AB72" s="74">
        <f t="shared" si="3"/>
        <v>642000</v>
      </c>
    </row>
    <row r="73" spans="1:28" x14ac:dyDescent="0.35">
      <c r="A73" s="76"/>
      <c r="B73" s="77" t="s">
        <v>22195</v>
      </c>
      <c r="C73" s="77" t="s">
        <v>265</v>
      </c>
      <c r="D73" s="77" t="s">
        <v>22196</v>
      </c>
      <c r="E73" s="614" t="s">
        <v>22197</v>
      </c>
      <c r="F73" s="77"/>
      <c r="G73" s="269" t="s">
        <v>22330</v>
      </c>
      <c r="H73" s="69"/>
      <c r="I73" s="74">
        <v>600000</v>
      </c>
      <c r="J73" s="69"/>
      <c r="K73" s="69" t="s">
        <v>1562</v>
      </c>
      <c r="L73" s="75">
        <v>1976</v>
      </c>
      <c r="M73" s="79" t="s">
        <v>22327</v>
      </c>
      <c r="N73" s="80">
        <v>31022236</v>
      </c>
      <c r="O73" s="119" t="s">
        <v>1063</v>
      </c>
      <c r="P73" s="69" t="s">
        <v>5473</v>
      </c>
      <c r="Q73" s="69" t="s">
        <v>2308</v>
      </c>
      <c r="R73" s="69" t="s">
        <v>4819</v>
      </c>
      <c r="S73" s="69"/>
      <c r="T73" s="69"/>
      <c r="U73" s="69"/>
      <c r="V73" s="69"/>
      <c r="W73" s="69"/>
      <c r="X73" s="116"/>
      <c r="Y73" s="76"/>
      <c r="AA73" s="639">
        <f t="shared" si="2"/>
        <v>42000.000000000007</v>
      </c>
      <c r="AB73" s="74">
        <f t="shared" si="3"/>
        <v>642000</v>
      </c>
    </row>
    <row r="74" spans="1:28" x14ac:dyDescent="0.35">
      <c r="A74" s="76"/>
      <c r="B74" s="77" t="s">
        <v>22195</v>
      </c>
      <c r="C74" s="77" t="s">
        <v>265</v>
      </c>
      <c r="D74" s="77" t="s">
        <v>22196</v>
      </c>
      <c r="E74" s="614" t="s">
        <v>22197</v>
      </c>
      <c r="F74" s="81" t="s">
        <v>22331</v>
      </c>
      <c r="G74" s="269" t="s">
        <v>22332</v>
      </c>
      <c r="H74" s="69"/>
      <c r="I74" s="74">
        <v>600000</v>
      </c>
      <c r="J74" s="69"/>
      <c r="K74" s="69" t="s">
        <v>1562</v>
      </c>
      <c r="L74" s="75">
        <v>1976</v>
      </c>
      <c r="M74" s="79" t="s">
        <v>22327</v>
      </c>
      <c r="N74" s="80">
        <v>31022373</v>
      </c>
      <c r="O74" s="119" t="s">
        <v>1063</v>
      </c>
      <c r="P74" s="69" t="s">
        <v>5473</v>
      </c>
      <c r="Q74" s="69" t="s">
        <v>2308</v>
      </c>
      <c r="R74" s="69" t="s">
        <v>4819</v>
      </c>
      <c r="S74" s="69"/>
      <c r="T74" s="69"/>
      <c r="U74" s="69"/>
      <c r="V74" s="69"/>
      <c r="W74" s="69"/>
      <c r="X74" s="116"/>
      <c r="Y74" s="76"/>
      <c r="AA74" s="639">
        <f t="shared" si="2"/>
        <v>42000.000000000007</v>
      </c>
      <c r="AB74" s="74">
        <f t="shared" si="3"/>
        <v>642000</v>
      </c>
    </row>
    <row r="75" spans="1:28" x14ac:dyDescent="0.35">
      <c r="A75" s="76"/>
      <c r="B75" s="77" t="s">
        <v>22195</v>
      </c>
      <c r="C75" s="77" t="s">
        <v>265</v>
      </c>
      <c r="D75" s="77" t="s">
        <v>22196</v>
      </c>
      <c r="E75" s="614" t="s">
        <v>22197</v>
      </c>
      <c r="F75" s="81" t="s">
        <v>22333</v>
      </c>
      <c r="G75" s="269" t="s">
        <v>22334</v>
      </c>
      <c r="H75" s="69"/>
      <c r="I75" s="74">
        <v>600000</v>
      </c>
      <c r="J75" s="69"/>
      <c r="K75" s="69" t="s">
        <v>1562</v>
      </c>
      <c r="L75" s="75">
        <v>1976</v>
      </c>
      <c r="M75" s="79" t="s">
        <v>22327</v>
      </c>
      <c r="N75" s="80">
        <v>31022241</v>
      </c>
      <c r="O75" s="119" t="s">
        <v>1063</v>
      </c>
      <c r="P75" s="69" t="s">
        <v>5473</v>
      </c>
      <c r="Q75" s="69" t="s">
        <v>2308</v>
      </c>
      <c r="R75" s="69" t="s">
        <v>4819</v>
      </c>
      <c r="S75" s="69"/>
      <c r="T75" s="69"/>
      <c r="U75" s="69"/>
      <c r="V75" s="69"/>
      <c r="W75" s="69"/>
      <c r="X75" s="116"/>
      <c r="Y75" s="76"/>
      <c r="AA75" s="639">
        <f t="shared" si="2"/>
        <v>42000.000000000007</v>
      </c>
      <c r="AB75" s="74">
        <f t="shared" si="3"/>
        <v>642000</v>
      </c>
    </row>
    <row r="76" spans="1:28" x14ac:dyDescent="0.35">
      <c r="A76" s="76"/>
      <c r="B76" s="77" t="s">
        <v>22195</v>
      </c>
      <c r="C76" s="77" t="s">
        <v>265</v>
      </c>
      <c r="D76" s="77" t="s">
        <v>22196</v>
      </c>
      <c r="E76" s="614" t="s">
        <v>22197</v>
      </c>
      <c r="F76" s="77"/>
      <c r="G76" s="269" t="s">
        <v>22335</v>
      </c>
      <c r="H76" s="69"/>
      <c r="I76" s="74">
        <v>600000</v>
      </c>
      <c r="J76" s="69"/>
      <c r="K76" s="69" t="s">
        <v>1562</v>
      </c>
      <c r="L76" s="75">
        <v>1976</v>
      </c>
      <c r="M76" s="79" t="s">
        <v>22327</v>
      </c>
      <c r="N76" s="80">
        <v>31022524</v>
      </c>
      <c r="O76" s="119" t="s">
        <v>1063</v>
      </c>
      <c r="P76" s="69" t="s">
        <v>5473</v>
      </c>
      <c r="Q76" s="69" t="s">
        <v>2308</v>
      </c>
      <c r="R76" s="69" t="s">
        <v>4819</v>
      </c>
      <c r="S76" s="69"/>
      <c r="T76" s="69"/>
      <c r="U76" s="69"/>
      <c r="V76" s="69"/>
      <c r="W76" s="69"/>
      <c r="X76" s="116"/>
      <c r="Y76" s="76"/>
      <c r="AA76" s="639">
        <f t="shared" si="2"/>
        <v>42000.000000000007</v>
      </c>
      <c r="AB76" s="74">
        <f t="shared" si="3"/>
        <v>642000</v>
      </c>
    </row>
    <row r="77" spans="1:28" x14ac:dyDescent="0.35">
      <c r="A77" s="76"/>
      <c r="B77" s="77" t="s">
        <v>22195</v>
      </c>
      <c r="C77" s="77" t="s">
        <v>265</v>
      </c>
      <c r="D77" s="77" t="s">
        <v>22196</v>
      </c>
      <c r="E77" s="614" t="s">
        <v>22197</v>
      </c>
      <c r="F77" s="77"/>
      <c r="G77" s="269" t="s">
        <v>22336</v>
      </c>
      <c r="H77" s="69"/>
      <c r="I77" s="74">
        <v>650000</v>
      </c>
      <c r="J77" s="69"/>
      <c r="K77" s="69" t="s">
        <v>1562</v>
      </c>
      <c r="L77" s="75">
        <v>1976</v>
      </c>
      <c r="M77" s="79" t="s">
        <v>11669</v>
      </c>
      <c r="N77" s="79" t="s">
        <v>11669</v>
      </c>
      <c r="O77" s="119" t="s">
        <v>1063</v>
      </c>
      <c r="P77" s="69" t="s">
        <v>5473</v>
      </c>
      <c r="Q77" s="119" t="s">
        <v>1063</v>
      </c>
      <c r="R77" s="69" t="s">
        <v>4819</v>
      </c>
      <c r="S77" s="69"/>
      <c r="T77" s="69"/>
      <c r="U77" s="69"/>
      <c r="V77" s="69"/>
      <c r="W77" s="69"/>
      <c r="X77" s="116"/>
      <c r="Y77" s="76"/>
      <c r="AA77" s="639">
        <f t="shared" si="2"/>
        <v>45500.000000000007</v>
      </c>
      <c r="AB77" s="74">
        <f t="shared" si="3"/>
        <v>695500</v>
      </c>
    </row>
    <row r="78" spans="1:28" x14ac:dyDescent="0.35">
      <c r="A78" s="76"/>
      <c r="B78" s="77" t="s">
        <v>22195</v>
      </c>
      <c r="C78" s="77" t="s">
        <v>265</v>
      </c>
      <c r="D78" s="77" t="s">
        <v>22196</v>
      </c>
      <c r="E78" s="614" t="s">
        <v>22197</v>
      </c>
      <c r="F78" s="77"/>
      <c r="G78" s="269" t="s">
        <v>22337</v>
      </c>
      <c r="H78" s="69"/>
      <c r="I78" s="74">
        <v>650000</v>
      </c>
      <c r="J78" s="69"/>
      <c r="K78" s="69" t="s">
        <v>1562</v>
      </c>
      <c r="L78" s="75">
        <v>1976</v>
      </c>
      <c r="M78" s="79" t="s">
        <v>11669</v>
      </c>
      <c r="N78" s="79" t="s">
        <v>11669</v>
      </c>
      <c r="O78" s="119" t="s">
        <v>1063</v>
      </c>
      <c r="P78" s="69" t="s">
        <v>5473</v>
      </c>
      <c r="Q78" s="119" t="s">
        <v>1063</v>
      </c>
      <c r="R78" s="69" t="s">
        <v>4819</v>
      </c>
      <c r="S78" s="69"/>
      <c r="T78" s="69"/>
      <c r="U78" s="69"/>
      <c r="V78" s="69"/>
      <c r="W78" s="69"/>
      <c r="X78" s="116"/>
      <c r="Y78" s="76"/>
      <c r="AA78" s="639">
        <f t="shared" si="2"/>
        <v>45500.000000000007</v>
      </c>
      <c r="AB78" s="74">
        <f t="shared" si="3"/>
        <v>695500</v>
      </c>
    </row>
    <row r="79" spans="1:28" x14ac:dyDescent="0.35">
      <c r="A79" s="76"/>
      <c r="B79" s="77" t="s">
        <v>22195</v>
      </c>
      <c r="C79" s="77" t="s">
        <v>265</v>
      </c>
      <c r="D79" s="77" t="s">
        <v>22196</v>
      </c>
      <c r="E79" s="614" t="s">
        <v>22197</v>
      </c>
      <c r="F79" s="77"/>
      <c r="G79" s="269" t="s">
        <v>22338</v>
      </c>
      <c r="H79" s="69"/>
      <c r="I79" s="74">
        <v>600000</v>
      </c>
      <c r="J79" s="69"/>
      <c r="K79" s="69" t="s">
        <v>1562</v>
      </c>
      <c r="L79" s="75">
        <v>1976</v>
      </c>
      <c r="M79" s="79" t="s">
        <v>22327</v>
      </c>
      <c r="N79" s="80">
        <v>31022213</v>
      </c>
      <c r="O79" s="119" t="s">
        <v>1063</v>
      </c>
      <c r="P79" s="69" t="s">
        <v>5473</v>
      </c>
      <c r="Q79" s="69" t="s">
        <v>2308</v>
      </c>
      <c r="R79" s="69" t="s">
        <v>4819</v>
      </c>
      <c r="S79" s="69"/>
      <c r="T79" s="69"/>
      <c r="U79" s="69"/>
      <c r="V79" s="69"/>
      <c r="W79" s="69"/>
      <c r="X79" s="116"/>
      <c r="Y79" s="76"/>
      <c r="AA79" s="639">
        <f t="shared" si="2"/>
        <v>42000.000000000007</v>
      </c>
      <c r="AB79" s="74">
        <f t="shared" si="3"/>
        <v>642000</v>
      </c>
    </row>
    <row r="80" spans="1:28" x14ac:dyDescent="0.35">
      <c r="A80" s="76"/>
      <c r="B80" s="77" t="s">
        <v>22195</v>
      </c>
      <c r="C80" s="77" t="s">
        <v>265</v>
      </c>
      <c r="D80" s="77" t="s">
        <v>22196</v>
      </c>
      <c r="E80" s="614" t="s">
        <v>22197</v>
      </c>
      <c r="F80" s="81" t="s">
        <v>22339</v>
      </c>
      <c r="G80" s="269" t="s">
        <v>22340</v>
      </c>
      <c r="H80" s="69"/>
      <c r="I80" s="74">
        <v>600000</v>
      </c>
      <c r="J80" s="69"/>
      <c r="K80" s="69" t="s">
        <v>1562</v>
      </c>
      <c r="L80" s="75">
        <v>1976</v>
      </c>
      <c r="M80" s="79" t="s">
        <v>22327</v>
      </c>
      <c r="N80" s="80">
        <v>31022279</v>
      </c>
      <c r="O80" s="119" t="s">
        <v>1063</v>
      </c>
      <c r="P80" s="69" t="s">
        <v>5473</v>
      </c>
      <c r="Q80" s="69" t="s">
        <v>2308</v>
      </c>
      <c r="R80" s="69" t="s">
        <v>4819</v>
      </c>
      <c r="S80" s="69"/>
      <c r="T80" s="69"/>
      <c r="U80" s="69"/>
      <c r="V80" s="69"/>
      <c r="W80" s="69"/>
      <c r="X80" s="116"/>
      <c r="Y80" s="76"/>
      <c r="AA80" s="639">
        <f t="shared" si="2"/>
        <v>42000.000000000007</v>
      </c>
      <c r="AB80" s="74">
        <f t="shared" si="3"/>
        <v>642000</v>
      </c>
    </row>
    <row r="81" spans="1:28" x14ac:dyDescent="0.35">
      <c r="A81" s="76"/>
      <c r="B81" s="77" t="s">
        <v>22195</v>
      </c>
      <c r="C81" s="77" t="s">
        <v>265</v>
      </c>
      <c r="D81" s="77" t="s">
        <v>22196</v>
      </c>
      <c r="E81" s="614" t="s">
        <v>22197</v>
      </c>
      <c r="F81" s="81" t="s">
        <v>22341</v>
      </c>
      <c r="G81" s="269" t="s">
        <v>22342</v>
      </c>
      <c r="H81" s="69"/>
      <c r="I81" s="74">
        <v>600000</v>
      </c>
      <c r="J81" s="69"/>
      <c r="K81" s="69" t="s">
        <v>1562</v>
      </c>
      <c r="L81" s="75">
        <v>1976</v>
      </c>
      <c r="M81" s="79" t="s">
        <v>22327</v>
      </c>
      <c r="N81" s="80">
        <v>31022555</v>
      </c>
      <c r="O81" s="119" t="s">
        <v>1063</v>
      </c>
      <c r="P81" s="69" t="s">
        <v>5473</v>
      </c>
      <c r="Q81" s="69" t="s">
        <v>2308</v>
      </c>
      <c r="R81" s="69" t="s">
        <v>4819</v>
      </c>
      <c r="S81" s="69"/>
      <c r="T81" s="69"/>
      <c r="U81" s="69"/>
      <c r="V81" s="69"/>
      <c r="W81" s="69"/>
      <c r="X81" s="116"/>
      <c r="Y81" s="76"/>
      <c r="AA81" s="639">
        <f t="shared" si="2"/>
        <v>42000.000000000007</v>
      </c>
      <c r="AB81" s="74">
        <f t="shared" si="3"/>
        <v>642000</v>
      </c>
    </row>
    <row r="82" spans="1:28" x14ac:dyDescent="0.35">
      <c r="A82" s="76"/>
      <c r="B82" s="77" t="s">
        <v>22195</v>
      </c>
      <c r="C82" s="77" t="s">
        <v>265</v>
      </c>
      <c r="D82" s="77" t="s">
        <v>22196</v>
      </c>
      <c r="E82" s="614" t="s">
        <v>22197</v>
      </c>
      <c r="F82" s="81" t="s">
        <v>22343</v>
      </c>
      <c r="G82" s="269" t="s">
        <v>22344</v>
      </c>
      <c r="H82" s="69"/>
      <c r="I82" s="74">
        <v>600000</v>
      </c>
      <c r="J82" s="69"/>
      <c r="K82" s="69" t="s">
        <v>1562</v>
      </c>
      <c r="L82" s="75">
        <v>1976</v>
      </c>
      <c r="M82" s="79" t="s">
        <v>11669</v>
      </c>
      <c r="N82" s="79" t="s">
        <v>11669</v>
      </c>
      <c r="O82" s="119" t="s">
        <v>1063</v>
      </c>
      <c r="P82" s="69" t="s">
        <v>5473</v>
      </c>
      <c r="Q82" s="119" t="s">
        <v>1063</v>
      </c>
      <c r="R82" s="69" t="s">
        <v>4819</v>
      </c>
      <c r="S82" s="69"/>
      <c r="T82" s="69"/>
      <c r="U82" s="69"/>
      <c r="V82" s="69"/>
      <c r="W82" s="69"/>
      <c r="X82" s="116"/>
      <c r="Y82" s="76"/>
      <c r="AA82" s="639">
        <f t="shared" si="2"/>
        <v>42000.000000000007</v>
      </c>
      <c r="AB82" s="74">
        <f t="shared" si="3"/>
        <v>642000</v>
      </c>
    </row>
    <row r="83" spans="1:28" x14ac:dyDescent="0.35">
      <c r="A83" s="76"/>
      <c r="B83" s="77" t="s">
        <v>22195</v>
      </c>
      <c r="C83" s="77" t="s">
        <v>265</v>
      </c>
      <c r="D83" s="77" t="s">
        <v>22196</v>
      </c>
      <c r="E83" s="614" t="s">
        <v>22197</v>
      </c>
      <c r="F83" s="81" t="s">
        <v>22345</v>
      </c>
      <c r="G83" s="269" t="s">
        <v>22346</v>
      </c>
      <c r="H83" s="69"/>
      <c r="I83" s="74">
        <v>600000</v>
      </c>
      <c r="J83" s="69"/>
      <c r="K83" s="69" t="s">
        <v>1562</v>
      </c>
      <c r="L83" s="75">
        <v>1976</v>
      </c>
      <c r="M83" s="79" t="s">
        <v>22327</v>
      </c>
      <c r="N83" s="75">
        <v>31022411</v>
      </c>
      <c r="O83" s="119" t="s">
        <v>1063</v>
      </c>
      <c r="P83" s="69" t="s">
        <v>5473</v>
      </c>
      <c r="Q83" s="69" t="s">
        <v>2308</v>
      </c>
      <c r="R83" s="69" t="s">
        <v>4819</v>
      </c>
      <c r="S83" s="69"/>
      <c r="T83" s="69"/>
      <c r="U83" s="69"/>
      <c r="V83" s="69"/>
      <c r="W83" s="69"/>
      <c r="X83" s="116"/>
      <c r="Y83" s="76"/>
      <c r="AA83" s="639">
        <f t="shared" si="2"/>
        <v>42000.000000000007</v>
      </c>
      <c r="AB83" s="74">
        <f t="shared" si="3"/>
        <v>642000</v>
      </c>
    </row>
    <row r="84" spans="1:28" x14ac:dyDescent="0.35">
      <c r="A84" s="76"/>
      <c r="B84" s="77" t="s">
        <v>22195</v>
      </c>
      <c r="C84" s="77" t="s">
        <v>265</v>
      </c>
      <c r="D84" s="77" t="s">
        <v>22196</v>
      </c>
      <c r="E84" s="614" t="s">
        <v>22197</v>
      </c>
      <c r="F84" s="77"/>
      <c r="G84" s="269" t="s">
        <v>22347</v>
      </c>
      <c r="H84" s="69"/>
      <c r="I84" s="74">
        <v>600000</v>
      </c>
      <c r="J84" s="69"/>
      <c r="K84" s="69" t="s">
        <v>1562</v>
      </c>
      <c r="L84" s="75">
        <v>1976</v>
      </c>
      <c r="M84" s="79" t="s">
        <v>11669</v>
      </c>
      <c r="N84" s="79" t="s">
        <v>11669</v>
      </c>
      <c r="O84" s="119" t="s">
        <v>1063</v>
      </c>
      <c r="P84" s="69" t="s">
        <v>5473</v>
      </c>
      <c r="Q84" s="119" t="s">
        <v>1063</v>
      </c>
      <c r="R84" s="69" t="s">
        <v>4819</v>
      </c>
      <c r="S84" s="69"/>
      <c r="T84" s="69"/>
      <c r="U84" s="69"/>
      <c r="V84" s="69"/>
      <c r="W84" s="69"/>
      <c r="X84" s="116"/>
      <c r="Y84" s="76"/>
      <c r="AA84" s="639">
        <f t="shared" si="2"/>
        <v>42000.000000000007</v>
      </c>
      <c r="AB84" s="74">
        <f t="shared" si="3"/>
        <v>642000</v>
      </c>
    </row>
    <row r="85" spans="1:28" x14ac:dyDescent="0.35">
      <c r="A85" s="76"/>
      <c r="B85" s="77" t="s">
        <v>22195</v>
      </c>
      <c r="C85" s="77" t="s">
        <v>265</v>
      </c>
      <c r="D85" s="77" t="s">
        <v>22196</v>
      </c>
      <c r="E85" s="614" t="s">
        <v>22197</v>
      </c>
      <c r="F85" s="77"/>
      <c r="G85" s="269" t="s">
        <v>22348</v>
      </c>
      <c r="H85" s="69"/>
      <c r="I85" s="74">
        <v>650000</v>
      </c>
      <c r="J85" s="69"/>
      <c r="K85" s="69" t="s">
        <v>1562</v>
      </c>
      <c r="L85" s="75">
        <v>1976</v>
      </c>
      <c r="M85" s="79" t="s">
        <v>22327</v>
      </c>
      <c r="N85" s="75">
        <v>31137522</v>
      </c>
      <c r="O85" s="119" t="s">
        <v>1063</v>
      </c>
      <c r="P85" s="69" t="s">
        <v>5473</v>
      </c>
      <c r="Q85" s="69" t="s">
        <v>2308</v>
      </c>
      <c r="R85" s="69" t="s">
        <v>4819</v>
      </c>
      <c r="S85" s="69"/>
      <c r="T85" s="69"/>
      <c r="U85" s="69"/>
      <c r="V85" s="69"/>
      <c r="W85" s="69"/>
      <c r="X85" s="116"/>
      <c r="Y85" s="76"/>
      <c r="AA85" s="639">
        <f t="shared" si="2"/>
        <v>45500.000000000007</v>
      </c>
      <c r="AB85" s="74">
        <f t="shared" si="3"/>
        <v>695500</v>
      </c>
    </row>
    <row r="86" spans="1:28" x14ac:dyDescent="0.35">
      <c r="A86" s="76"/>
      <c r="B86" s="77" t="s">
        <v>22195</v>
      </c>
      <c r="C86" s="77" t="s">
        <v>265</v>
      </c>
      <c r="D86" s="77" t="s">
        <v>22196</v>
      </c>
      <c r="E86" s="614" t="s">
        <v>22197</v>
      </c>
      <c r="F86" s="77"/>
      <c r="G86" s="269" t="s">
        <v>22349</v>
      </c>
      <c r="H86" s="69"/>
      <c r="I86" s="74">
        <v>650000</v>
      </c>
      <c r="J86" s="69"/>
      <c r="K86" s="69" t="s">
        <v>1562</v>
      </c>
      <c r="L86" s="75">
        <v>1976</v>
      </c>
      <c r="M86" s="79" t="s">
        <v>22327</v>
      </c>
      <c r="N86" s="80">
        <v>31137521</v>
      </c>
      <c r="O86" s="119" t="s">
        <v>1063</v>
      </c>
      <c r="P86" s="69" t="s">
        <v>5473</v>
      </c>
      <c r="Q86" s="69" t="s">
        <v>2308</v>
      </c>
      <c r="R86" s="69" t="s">
        <v>4819</v>
      </c>
      <c r="S86" s="69"/>
      <c r="T86" s="69"/>
      <c r="U86" s="69"/>
      <c r="V86" s="69"/>
      <c r="W86" s="69"/>
      <c r="X86" s="116"/>
      <c r="Y86" s="76"/>
      <c r="AA86" s="639">
        <f t="shared" si="2"/>
        <v>45500.000000000007</v>
      </c>
      <c r="AB86" s="74">
        <f t="shared" si="3"/>
        <v>695500</v>
      </c>
    </row>
    <row r="87" spans="1:28" s="181" customFormat="1" x14ac:dyDescent="0.35">
      <c r="A87" s="64"/>
      <c r="B87" s="64"/>
      <c r="C87" s="64"/>
      <c r="D87" s="64"/>
      <c r="E87" s="115"/>
      <c r="F87" s="64"/>
      <c r="G87" s="272" t="s">
        <v>2907</v>
      </c>
      <c r="H87" s="64"/>
      <c r="I87" s="67"/>
      <c r="J87" s="64"/>
      <c r="K87" s="64"/>
      <c r="L87" s="68"/>
      <c r="M87" s="97"/>
      <c r="N87" s="127"/>
      <c r="O87" s="68"/>
      <c r="P87" s="64"/>
      <c r="Q87" s="64"/>
      <c r="R87" s="64"/>
      <c r="S87" s="64"/>
      <c r="T87" s="64"/>
      <c r="U87" s="64"/>
      <c r="V87" s="64"/>
      <c r="W87" s="64"/>
      <c r="X87" s="115"/>
      <c r="Y87" s="64"/>
      <c r="AA87" s="639">
        <f t="shared" si="2"/>
        <v>0</v>
      </c>
      <c r="AB87" s="67">
        <f t="shared" si="3"/>
        <v>0</v>
      </c>
    </row>
    <row r="88" spans="1:28" x14ac:dyDescent="0.35">
      <c r="A88" s="76"/>
      <c r="B88" s="77" t="s">
        <v>22195</v>
      </c>
      <c r="C88" s="77" t="s">
        <v>265</v>
      </c>
      <c r="D88" s="77" t="s">
        <v>22196</v>
      </c>
      <c r="E88" s="614" t="s">
        <v>22197</v>
      </c>
      <c r="G88" s="269" t="s">
        <v>22350</v>
      </c>
      <c r="H88" s="69"/>
      <c r="I88" s="74">
        <v>4500000</v>
      </c>
      <c r="J88" s="69"/>
      <c r="K88" s="69" t="s">
        <v>1562</v>
      </c>
      <c r="L88" s="75"/>
      <c r="M88" s="79" t="s">
        <v>6104</v>
      </c>
      <c r="N88" s="80" t="s">
        <v>11076</v>
      </c>
      <c r="O88" s="119" t="s">
        <v>1063</v>
      </c>
      <c r="P88" s="69" t="s">
        <v>1811</v>
      </c>
      <c r="Q88" s="69" t="s">
        <v>2308</v>
      </c>
      <c r="R88" s="69" t="s">
        <v>22351</v>
      </c>
      <c r="S88" s="69"/>
      <c r="T88" s="69"/>
      <c r="U88" s="69"/>
      <c r="V88" s="69"/>
      <c r="W88" s="69"/>
      <c r="X88" s="116"/>
      <c r="Y88" s="76"/>
      <c r="AA88" s="639">
        <f t="shared" si="2"/>
        <v>315000.00000000006</v>
      </c>
      <c r="AB88" s="74">
        <f t="shared" si="3"/>
        <v>4815000</v>
      </c>
    </row>
    <row r="89" spans="1:28" x14ac:dyDescent="0.35">
      <c r="A89" s="76"/>
      <c r="B89" s="77" t="s">
        <v>22195</v>
      </c>
      <c r="C89" s="77" t="s">
        <v>265</v>
      </c>
      <c r="D89" s="77" t="s">
        <v>22196</v>
      </c>
      <c r="E89" s="614" t="s">
        <v>22197</v>
      </c>
      <c r="G89" s="269" t="s">
        <v>22352</v>
      </c>
      <c r="H89" s="69"/>
      <c r="I89" s="74">
        <v>4500000</v>
      </c>
      <c r="J89" s="69"/>
      <c r="K89" s="69" t="s">
        <v>1562</v>
      </c>
      <c r="L89" s="75"/>
      <c r="M89" s="79" t="s">
        <v>6104</v>
      </c>
      <c r="N89" s="80" t="s">
        <v>11076</v>
      </c>
      <c r="O89" s="119" t="s">
        <v>1063</v>
      </c>
      <c r="P89" s="69" t="s">
        <v>1811</v>
      </c>
      <c r="Q89" s="69" t="s">
        <v>2308</v>
      </c>
      <c r="R89" s="69" t="s">
        <v>22351</v>
      </c>
      <c r="S89" s="69"/>
      <c r="T89" s="69"/>
      <c r="U89" s="69"/>
      <c r="V89" s="69"/>
      <c r="W89" s="69"/>
      <c r="X89" s="116"/>
      <c r="Y89" s="76"/>
      <c r="AA89" s="639">
        <f t="shared" si="2"/>
        <v>315000.00000000006</v>
      </c>
      <c r="AB89" s="74">
        <f t="shared" si="3"/>
        <v>4815000</v>
      </c>
    </row>
    <row r="90" spans="1:28" x14ac:dyDescent="0.35">
      <c r="A90" s="76"/>
      <c r="B90" s="77" t="s">
        <v>22195</v>
      </c>
      <c r="C90" s="77" t="s">
        <v>265</v>
      </c>
      <c r="D90" s="77" t="s">
        <v>22196</v>
      </c>
      <c r="E90" s="614" t="s">
        <v>22197</v>
      </c>
      <c r="G90" s="269" t="s">
        <v>22353</v>
      </c>
      <c r="H90" s="69"/>
      <c r="I90" s="74">
        <v>40000</v>
      </c>
      <c r="J90" s="69"/>
      <c r="K90" s="119" t="s">
        <v>1063</v>
      </c>
      <c r="L90" s="75"/>
      <c r="M90" s="119" t="s">
        <v>1063</v>
      </c>
      <c r="N90" s="119" t="s">
        <v>1063</v>
      </c>
      <c r="O90" s="119" t="s">
        <v>1063</v>
      </c>
      <c r="P90" s="119"/>
      <c r="Q90" s="119" t="s">
        <v>1063</v>
      </c>
      <c r="R90" s="119" t="s">
        <v>1063</v>
      </c>
      <c r="S90" s="69"/>
      <c r="T90" s="69"/>
      <c r="U90" s="69"/>
      <c r="V90" s="69"/>
      <c r="W90" s="69"/>
      <c r="X90" s="116"/>
      <c r="Y90" s="76"/>
      <c r="AA90" s="639">
        <f t="shared" si="2"/>
        <v>2800.0000000000005</v>
      </c>
      <c r="AB90" s="74">
        <f t="shared" si="3"/>
        <v>42800</v>
      </c>
    </row>
    <row r="91" spans="1:28" x14ac:dyDescent="0.35">
      <c r="A91" s="76"/>
      <c r="B91" s="77" t="s">
        <v>22195</v>
      </c>
      <c r="C91" s="77" t="s">
        <v>265</v>
      </c>
      <c r="D91" s="77" t="s">
        <v>22196</v>
      </c>
      <c r="E91" s="614" t="s">
        <v>22197</v>
      </c>
      <c r="G91" s="269" t="s">
        <v>22354</v>
      </c>
      <c r="H91" s="69"/>
      <c r="I91" s="74">
        <v>40000</v>
      </c>
      <c r="J91" s="69"/>
      <c r="K91" s="119" t="s">
        <v>1063</v>
      </c>
      <c r="L91" s="75"/>
      <c r="M91" s="119" t="s">
        <v>1063</v>
      </c>
      <c r="N91" s="119" t="s">
        <v>1063</v>
      </c>
      <c r="O91" s="119" t="s">
        <v>1063</v>
      </c>
      <c r="P91" s="119"/>
      <c r="Q91" s="119" t="s">
        <v>1063</v>
      </c>
      <c r="R91" s="119" t="s">
        <v>1063</v>
      </c>
      <c r="S91" s="69"/>
      <c r="T91" s="69"/>
      <c r="U91" s="69"/>
      <c r="V91" s="69"/>
      <c r="W91" s="69"/>
      <c r="X91" s="116"/>
      <c r="Y91" s="76"/>
      <c r="AA91" s="639">
        <f t="shared" si="2"/>
        <v>2800.0000000000005</v>
      </c>
      <c r="AB91" s="74">
        <f t="shared" si="3"/>
        <v>42800</v>
      </c>
    </row>
    <row r="92" spans="1:28" x14ac:dyDescent="0.35">
      <c r="A92" s="76"/>
      <c r="B92" s="77" t="s">
        <v>22195</v>
      </c>
      <c r="C92" s="77" t="s">
        <v>265</v>
      </c>
      <c r="D92" s="77" t="s">
        <v>22196</v>
      </c>
      <c r="E92" s="614" t="s">
        <v>22197</v>
      </c>
      <c r="G92" s="269" t="s">
        <v>22355</v>
      </c>
      <c r="H92" s="69"/>
      <c r="I92" s="74">
        <v>40000</v>
      </c>
      <c r="J92" s="69"/>
      <c r="K92" s="119" t="s">
        <v>1063</v>
      </c>
      <c r="L92" s="75"/>
      <c r="M92" s="119" t="s">
        <v>1063</v>
      </c>
      <c r="N92" s="119" t="s">
        <v>1063</v>
      </c>
      <c r="O92" s="119" t="s">
        <v>1063</v>
      </c>
      <c r="P92" s="119"/>
      <c r="Q92" s="119" t="s">
        <v>1063</v>
      </c>
      <c r="R92" s="119" t="s">
        <v>1063</v>
      </c>
      <c r="S92" s="69"/>
      <c r="T92" s="69"/>
      <c r="U92" s="69"/>
      <c r="V92" s="69"/>
      <c r="W92" s="69"/>
      <c r="X92" s="116"/>
      <c r="Y92" s="76"/>
      <c r="AA92" s="639">
        <f t="shared" si="2"/>
        <v>2800.0000000000005</v>
      </c>
      <c r="AB92" s="74">
        <f t="shared" si="3"/>
        <v>42800</v>
      </c>
    </row>
    <row r="93" spans="1:28" x14ac:dyDescent="0.35">
      <c r="A93" s="76"/>
      <c r="B93" s="77" t="s">
        <v>22195</v>
      </c>
      <c r="C93" s="77" t="s">
        <v>265</v>
      </c>
      <c r="D93" s="77" t="s">
        <v>22196</v>
      </c>
      <c r="E93" s="614" t="s">
        <v>22197</v>
      </c>
      <c r="G93" s="269" t="s">
        <v>22356</v>
      </c>
      <c r="H93" s="69"/>
      <c r="I93" s="74">
        <v>40000</v>
      </c>
      <c r="J93" s="69"/>
      <c r="K93" s="119" t="s">
        <v>1063</v>
      </c>
      <c r="L93" s="75"/>
      <c r="M93" s="119" t="s">
        <v>1063</v>
      </c>
      <c r="N93" s="119" t="s">
        <v>1063</v>
      </c>
      <c r="O93" s="119" t="s">
        <v>1063</v>
      </c>
      <c r="P93" s="119"/>
      <c r="Q93" s="119" t="s">
        <v>1063</v>
      </c>
      <c r="R93" s="119" t="s">
        <v>1063</v>
      </c>
      <c r="S93" s="69"/>
      <c r="T93" s="69"/>
      <c r="U93" s="69"/>
      <c r="V93" s="69"/>
      <c r="W93" s="69"/>
      <c r="X93" s="116"/>
      <c r="Y93" s="76"/>
      <c r="AA93" s="639">
        <f t="shared" si="2"/>
        <v>2800.0000000000005</v>
      </c>
      <c r="AB93" s="74">
        <f t="shared" si="3"/>
        <v>42800</v>
      </c>
    </row>
    <row r="94" spans="1:28" x14ac:dyDescent="0.35">
      <c r="A94" s="76"/>
      <c r="B94" s="77" t="s">
        <v>22195</v>
      </c>
      <c r="C94" s="77" t="s">
        <v>265</v>
      </c>
      <c r="D94" s="77" t="s">
        <v>22196</v>
      </c>
      <c r="E94" s="614" t="s">
        <v>22197</v>
      </c>
      <c r="G94" s="269" t="s">
        <v>22357</v>
      </c>
      <c r="H94" s="69"/>
      <c r="I94" s="74">
        <v>40000</v>
      </c>
      <c r="J94" s="69"/>
      <c r="K94" s="119" t="s">
        <v>1063</v>
      </c>
      <c r="L94" s="75"/>
      <c r="M94" s="119" t="s">
        <v>1063</v>
      </c>
      <c r="N94" s="119" t="s">
        <v>1063</v>
      </c>
      <c r="O94" s="119" t="s">
        <v>1063</v>
      </c>
      <c r="P94" s="119"/>
      <c r="Q94" s="119" t="s">
        <v>1063</v>
      </c>
      <c r="R94" s="119" t="s">
        <v>1063</v>
      </c>
      <c r="S94" s="69"/>
      <c r="T94" s="69"/>
      <c r="U94" s="69"/>
      <c r="V94" s="69"/>
      <c r="W94" s="69"/>
      <c r="X94" s="116"/>
      <c r="Y94" s="76"/>
      <c r="AA94" s="639">
        <f t="shared" si="2"/>
        <v>2800.0000000000005</v>
      </c>
      <c r="AB94" s="74">
        <f t="shared" si="3"/>
        <v>42800</v>
      </c>
    </row>
    <row r="95" spans="1:28" x14ac:dyDescent="0.35">
      <c r="A95" s="76"/>
      <c r="B95" s="77" t="s">
        <v>22195</v>
      </c>
      <c r="C95" s="77" t="s">
        <v>265</v>
      </c>
      <c r="D95" s="77" t="s">
        <v>22196</v>
      </c>
      <c r="E95" s="614" t="s">
        <v>22197</v>
      </c>
      <c r="G95" s="269" t="s">
        <v>22358</v>
      </c>
      <c r="H95" s="69"/>
      <c r="I95" s="74">
        <v>40000</v>
      </c>
      <c r="J95" s="69"/>
      <c r="K95" s="119" t="s">
        <v>1063</v>
      </c>
      <c r="L95" s="75"/>
      <c r="M95" s="119" t="s">
        <v>1063</v>
      </c>
      <c r="N95" s="119" t="s">
        <v>1063</v>
      </c>
      <c r="O95" s="119" t="s">
        <v>1063</v>
      </c>
      <c r="P95" s="119"/>
      <c r="Q95" s="119" t="s">
        <v>1063</v>
      </c>
      <c r="R95" s="119" t="s">
        <v>1063</v>
      </c>
      <c r="S95" s="69"/>
      <c r="T95" s="69"/>
      <c r="U95" s="69"/>
      <c r="V95" s="69"/>
      <c r="W95" s="69"/>
      <c r="X95" s="116"/>
      <c r="Y95" s="76"/>
      <c r="AA95" s="639">
        <f t="shared" si="2"/>
        <v>2800.0000000000005</v>
      </c>
      <c r="AB95" s="74">
        <f t="shared" si="3"/>
        <v>42800</v>
      </c>
    </row>
    <row r="96" spans="1:28" x14ac:dyDescent="0.35">
      <c r="A96" s="76"/>
      <c r="B96" s="77" t="s">
        <v>22195</v>
      </c>
      <c r="C96" s="77" t="s">
        <v>265</v>
      </c>
      <c r="D96" s="77" t="s">
        <v>22196</v>
      </c>
      <c r="E96" s="614" t="s">
        <v>22197</v>
      </c>
      <c r="G96" s="269" t="s">
        <v>22359</v>
      </c>
      <c r="H96" s="69"/>
      <c r="I96" s="74">
        <v>40000</v>
      </c>
      <c r="J96" s="69"/>
      <c r="K96" s="119" t="s">
        <v>1063</v>
      </c>
      <c r="L96" s="75"/>
      <c r="M96" s="119" t="s">
        <v>1063</v>
      </c>
      <c r="N96" s="119" t="s">
        <v>1063</v>
      </c>
      <c r="O96" s="119" t="s">
        <v>1063</v>
      </c>
      <c r="P96" s="119"/>
      <c r="Q96" s="119" t="s">
        <v>1063</v>
      </c>
      <c r="R96" s="119" t="s">
        <v>1063</v>
      </c>
      <c r="S96" s="69"/>
      <c r="T96" s="69"/>
      <c r="U96" s="69"/>
      <c r="V96" s="69"/>
      <c r="W96" s="69"/>
      <c r="X96" s="116"/>
      <c r="Y96" s="76"/>
      <c r="AA96" s="639">
        <f t="shared" si="2"/>
        <v>2800.0000000000005</v>
      </c>
      <c r="AB96" s="74">
        <f t="shared" si="3"/>
        <v>42800</v>
      </c>
    </row>
    <row r="97" spans="1:28" x14ac:dyDescent="0.35">
      <c r="A97" s="76"/>
      <c r="B97" s="77" t="s">
        <v>22195</v>
      </c>
      <c r="C97" s="77" t="s">
        <v>265</v>
      </c>
      <c r="D97" s="77" t="s">
        <v>22196</v>
      </c>
      <c r="E97" s="614" t="s">
        <v>22197</v>
      </c>
      <c r="G97" s="269" t="s">
        <v>22360</v>
      </c>
      <c r="H97" s="69"/>
      <c r="I97" s="74">
        <v>40000</v>
      </c>
      <c r="J97" s="69"/>
      <c r="K97" s="119" t="s">
        <v>1063</v>
      </c>
      <c r="L97" s="75"/>
      <c r="M97" s="119" t="s">
        <v>1063</v>
      </c>
      <c r="N97" s="119" t="s">
        <v>1063</v>
      </c>
      <c r="O97" s="119" t="s">
        <v>1063</v>
      </c>
      <c r="P97" s="119"/>
      <c r="Q97" s="119" t="s">
        <v>1063</v>
      </c>
      <c r="R97" s="119" t="s">
        <v>1063</v>
      </c>
      <c r="S97" s="69"/>
      <c r="T97" s="69"/>
      <c r="U97" s="69"/>
      <c r="V97" s="69"/>
      <c r="W97" s="69"/>
      <c r="X97" s="116"/>
      <c r="Y97" s="76"/>
      <c r="AA97" s="639">
        <f t="shared" si="2"/>
        <v>2800.0000000000005</v>
      </c>
      <c r="AB97" s="74">
        <f t="shared" si="3"/>
        <v>42800</v>
      </c>
    </row>
    <row r="98" spans="1:28" x14ac:dyDescent="0.35">
      <c r="A98" s="76"/>
      <c r="B98" s="77" t="s">
        <v>22195</v>
      </c>
      <c r="C98" s="77" t="s">
        <v>265</v>
      </c>
      <c r="D98" s="77" t="s">
        <v>22196</v>
      </c>
      <c r="E98" s="614" t="s">
        <v>22197</v>
      </c>
      <c r="G98" s="269" t="s">
        <v>22361</v>
      </c>
      <c r="H98" s="69"/>
      <c r="I98" s="74">
        <v>40000</v>
      </c>
      <c r="J98" s="69"/>
      <c r="K98" s="119" t="s">
        <v>1063</v>
      </c>
      <c r="L98" s="75"/>
      <c r="M98" s="119" t="s">
        <v>1063</v>
      </c>
      <c r="N98" s="119" t="s">
        <v>1063</v>
      </c>
      <c r="O98" s="119" t="s">
        <v>1063</v>
      </c>
      <c r="P98" s="119"/>
      <c r="Q98" s="119" t="s">
        <v>1063</v>
      </c>
      <c r="R98" s="119" t="s">
        <v>1063</v>
      </c>
      <c r="S98" s="69"/>
      <c r="T98" s="69"/>
      <c r="U98" s="69"/>
      <c r="V98" s="69"/>
      <c r="W98" s="69"/>
      <c r="X98" s="116"/>
      <c r="Y98" s="76"/>
      <c r="AA98" s="639">
        <f t="shared" si="2"/>
        <v>2800.0000000000005</v>
      </c>
      <c r="AB98" s="74">
        <f t="shared" si="3"/>
        <v>42800</v>
      </c>
    </row>
    <row r="99" spans="1:28" x14ac:dyDescent="0.35">
      <c r="A99" s="76"/>
      <c r="B99" s="77" t="s">
        <v>22195</v>
      </c>
      <c r="C99" s="77" t="s">
        <v>265</v>
      </c>
      <c r="D99" s="77" t="s">
        <v>22196</v>
      </c>
      <c r="E99" s="614" t="s">
        <v>22197</v>
      </c>
      <c r="G99" s="269" t="s">
        <v>22362</v>
      </c>
      <c r="H99" s="69"/>
      <c r="I99" s="74">
        <v>40000</v>
      </c>
      <c r="J99" s="69"/>
      <c r="K99" s="119" t="s">
        <v>1063</v>
      </c>
      <c r="L99" s="75"/>
      <c r="M99" s="119" t="s">
        <v>1063</v>
      </c>
      <c r="N99" s="119" t="s">
        <v>1063</v>
      </c>
      <c r="O99" s="119" t="s">
        <v>1063</v>
      </c>
      <c r="P99" s="119"/>
      <c r="Q99" s="119" t="s">
        <v>1063</v>
      </c>
      <c r="R99" s="119" t="s">
        <v>1063</v>
      </c>
      <c r="S99" s="69"/>
      <c r="T99" s="69"/>
      <c r="U99" s="69"/>
      <c r="V99" s="69"/>
      <c r="W99" s="69"/>
      <c r="X99" s="116"/>
      <c r="Y99" s="76"/>
      <c r="AA99" s="639">
        <f t="shared" si="2"/>
        <v>2800.0000000000005</v>
      </c>
      <c r="AB99" s="74">
        <f t="shared" si="3"/>
        <v>42800</v>
      </c>
    </row>
    <row r="100" spans="1:28" x14ac:dyDescent="0.35">
      <c r="A100" s="76"/>
      <c r="B100" s="77" t="s">
        <v>22195</v>
      </c>
      <c r="C100" s="77" t="s">
        <v>265</v>
      </c>
      <c r="D100" s="77" t="s">
        <v>22196</v>
      </c>
      <c r="E100" s="614" t="s">
        <v>22197</v>
      </c>
      <c r="G100" s="269" t="s">
        <v>22363</v>
      </c>
      <c r="H100" s="69"/>
      <c r="I100" s="74">
        <v>40000</v>
      </c>
      <c r="J100" s="69"/>
      <c r="K100" s="119" t="s">
        <v>1063</v>
      </c>
      <c r="L100" s="75"/>
      <c r="M100" s="119" t="s">
        <v>1063</v>
      </c>
      <c r="N100" s="119" t="s">
        <v>1063</v>
      </c>
      <c r="O100" s="119" t="s">
        <v>1063</v>
      </c>
      <c r="P100" s="119"/>
      <c r="Q100" s="119" t="s">
        <v>1063</v>
      </c>
      <c r="R100" s="119" t="s">
        <v>1063</v>
      </c>
      <c r="S100" s="69"/>
      <c r="T100" s="69"/>
      <c r="U100" s="69"/>
      <c r="V100" s="69"/>
      <c r="W100" s="69"/>
      <c r="X100" s="116"/>
      <c r="Y100" s="76"/>
      <c r="AA100" s="639">
        <f t="shared" si="2"/>
        <v>2800.0000000000005</v>
      </c>
      <c r="AB100" s="74">
        <f t="shared" si="3"/>
        <v>42800</v>
      </c>
    </row>
    <row r="101" spans="1:28" x14ac:dyDescent="0.35">
      <c r="A101" s="76"/>
      <c r="B101" s="77" t="s">
        <v>22195</v>
      </c>
      <c r="C101" s="77" t="s">
        <v>265</v>
      </c>
      <c r="D101" s="77" t="s">
        <v>22196</v>
      </c>
      <c r="E101" s="614" t="s">
        <v>22197</v>
      </c>
      <c r="G101" s="269" t="s">
        <v>22364</v>
      </c>
      <c r="H101" s="69"/>
      <c r="I101" s="74">
        <v>40000</v>
      </c>
      <c r="J101" s="69"/>
      <c r="K101" s="119" t="s">
        <v>1063</v>
      </c>
      <c r="L101" s="75"/>
      <c r="M101" s="119" t="s">
        <v>1063</v>
      </c>
      <c r="N101" s="119" t="s">
        <v>1063</v>
      </c>
      <c r="O101" s="119" t="s">
        <v>1063</v>
      </c>
      <c r="P101" s="119"/>
      <c r="Q101" s="119" t="s">
        <v>1063</v>
      </c>
      <c r="R101" s="119" t="s">
        <v>1063</v>
      </c>
      <c r="S101" s="69"/>
      <c r="T101" s="69"/>
      <c r="U101" s="69"/>
      <c r="V101" s="69"/>
      <c r="W101" s="69"/>
      <c r="X101" s="116"/>
      <c r="Y101" s="76"/>
      <c r="AA101" s="639">
        <f t="shared" si="2"/>
        <v>2800.0000000000005</v>
      </c>
      <c r="AB101" s="74">
        <f t="shared" si="3"/>
        <v>42800</v>
      </c>
    </row>
    <row r="102" spans="1:28" x14ac:dyDescent="0.35">
      <c r="A102" s="76"/>
      <c r="B102" s="77" t="s">
        <v>22195</v>
      </c>
      <c r="C102" s="77" t="s">
        <v>265</v>
      </c>
      <c r="D102" s="77" t="s">
        <v>22196</v>
      </c>
      <c r="E102" s="614" t="s">
        <v>22197</v>
      </c>
      <c r="G102" s="269" t="s">
        <v>22365</v>
      </c>
      <c r="H102" s="69"/>
      <c r="I102" s="74">
        <v>40000</v>
      </c>
      <c r="J102" s="69"/>
      <c r="K102" s="119" t="s">
        <v>1063</v>
      </c>
      <c r="L102" s="75"/>
      <c r="M102" s="119" t="s">
        <v>1063</v>
      </c>
      <c r="N102" s="119" t="s">
        <v>1063</v>
      </c>
      <c r="O102" s="119" t="s">
        <v>1063</v>
      </c>
      <c r="P102" s="119"/>
      <c r="Q102" s="119" t="s">
        <v>1063</v>
      </c>
      <c r="R102" s="119" t="s">
        <v>1063</v>
      </c>
      <c r="S102" s="69"/>
      <c r="T102" s="69"/>
      <c r="U102" s="69"/>
      <c r="V102" s="69"/>
      <c r="W102" s="69"/>
      <c r="X102" s="116"/>
      <c r="Y102" s="76"/>
      <c r="AA102" s="639">
        <f t="shared" si="2"/>
        <v>2800.0000000000005</v>
      </c>
      <c r="AB102" s="74">
        <f t="shared" si="3"/>
        <v>42800</v>
      </c>
    </row>
    <row r="103" spans="1:28" x14ac:dyDescent="0.35">
      <c r="A103" s="76"/>
      <c r="B103" s="77" t="s">
        <v>22195</v>
      </c>
      <c r="C103" s="77" t="s">
        <v>265</v>
      </c>
      <c r="D103" s="77" t="s">
        <v>22196</v>
      </c>
      <c r="E103" s="614" t="s">
        <v>22197</v>
      </c>
      <c r="G103" s="269" t="s">
        <v>22366</v>
      </c>
      <c r="H103" s="69"/>
      <c r="I103" s="74">
        <v>40000</v>
      </c>
      <c r="J103" s="69"/>
      <c r="K103" s="119" t="s">
        <v>1063</v>
      </c>
      <c r="L103" s="75"/>
      <c r="M103" s="119" t="s">
        <v>1063</v>
      </c>
      <c r="N103" s="119" t="s">
        <v>1063</v>
      </c>
      <c r="O103" s="119" t="s">
        <v>1063</v>
      </c>
      <c r="P103" s="119"/>
      <c r="Q103" s="119" t="s">
        <v>1063</v>
      </c>
      <c r="R103" s="119" t="s">
        <v>1063</v>
      </c>
      <c r="S103" s="69"/>
      <c r="T103" s="69"/>
      <c r="U103" s="69"/>
      <c r="V103" s="69"/>
      <c r="W103" s="69"/>
      <c r="X103" s="116"/>
      <c r="Y103" s="76"/>
      <c r="AA103" s="639">
        <f t="shared" si="2"/>
        <v>2800.0000000000005</v>
      </c>
      <c r="AB103" s="74">
        <f t="shared" si="3"/>
        <v>42800</v>
      </c>
    </row>
    <row r="104" spans="1:28" x14ac:dyDescent="0.35">
      <c r="A104" s="76"/>
      <c r="B104" s="77" t="s">
        <v>22195</v>
      </c>
      <c r="C104" s="77" t="s">
        <v>265</v>
      </c>
      <c r="D104" s="77" t="s">
        <v>22196</v>
      </c>
      <c r="E104" s="614" t="s">
        <v>22197</v>
      </c>
      <c r="G104" s="269" t="s">
        <v>22367</v>
      </c>
      <c r="H104" s="69"/>
      <c r="I104" s="74">
        <v>40000</v>
      </c>
      <c r="J104" s="69"/>
      <c r="K104" s="119" t="s">
        <v>1063</v>
      </c>
      <c r="L104" s="75"/>
      <c r="M104" s="119" t="s">
        <v>1063</v>
      </c>
      <c r="N104" s="119" t="s">
        <v>1063</v>
      </c>
      <c r="O104" s="119" t="s">
        <v>1063</v>
      </c>
      <c r="P104" s="119"/>
      <c r="Q104" s="119" t="s">
        <v>1063</v>
      </c>
      <c r="R104" s="119" t="s">
        <v>1063</v>
      </c>
      <c r="S104" s="69"/>
      <c r="T104" s="69"/>
      <c r="U104" s="69"/>
      <c r="V104" s="69"/>
      <c r="W104" s="69"/>
      <c r="X104" s="116"/>
      <c r="Y104" s="76"/>
      <c r="AA104" s="639">
        <f t="shared" si="2"/>
        <v>2800.0000000000005</v>
      </c>
      <c r="AB104" s="74">
        <f t="shared" si="3"/>
        <v>42800</v>
      </c>
    </row>
    <row r="105" spans="1:28" x14ac:dyDescent="0.35">
      <c r="A105" s="76"/>
      <c r="B105" s="77" t="s">
        <v>22195</v>
      </c>
      <c r="C105" s="77" t="s">
        <v>265</v>
      </c>
      <c r="D105" s="77" t="s">
        <v>22196</v>
      </c>
      <c r="E105" s="614" t="s">
        <v>22197</v>
      </c>
      <c r="G105" s="269" t="s">
        <v>22368</v>
      </c>
      <c r="H105" s="69"/>
      <c r="I105" s="74">
        <v>40000</v>
      </c>
      <c r="J105" s="69"/>
      <c r="K105" s="119" t="s">
        <v>1063</v>
      </c>
      <c r="L105" s="75"/>
      <c r="M105" s="119" t="s">
        <v>1063</v>
      </c>
      <c r="N105" s="119" t="s">
        <v>1063</v>
      </c>
      <c r="O105" s="119" t="s">
        <v>1063</v>
      </c>
      <c r="P105" s="119"/>
      <c r="Q105" s="119" t="s">
        <v>1063</v>
      </c>
      <c r="R105" s="119" t="s">
        <v>1063</v>
      </c>
      <c r="S105" s="69"/>
      <c r="T105" s="69"/>
      <c r="U105" s="69"/>
      <c r="V105" s="69"/>
      <c r="W105" s="69"/>
      <c r="X105" s="116"/>
      <c r="Y105" s="76"/>
      <c r="AA105" s="639">
        <f t="shared" si="2"/>
        <v>2800.0000000000005</v>
      </c>
      <c r="AB105" s="74">
        <f t="shared" si="3"/>
        <v>42800</v>
      </c>
    </row>
    <row r="106" spans="1:28" x14ac:dyDescent="0.35">
      <c r="A106" s="76"/>
      <c r="B106" s="77" t="s">
        <v>22195</v>
      </c>
      <c r="C106" s="77" t="s">
        <v>265</v>
      </c>
      <c r="D106" s="77" t="s">
        <v>22196</v>
      </c>
      <c r="E106" s="614" t="s">
        <v>22197</v>
      </c>
      <c r="G106" s="269" t="s">
        <v>22369</v>
      </c>
      <c r="H106" s="69"/>
      <c r="I106" s="74">
        <v>40000</v>
      </c>
      <c r="J106" s="69"/>
      <c r="K106" s="119" t="s">
        <v>1063</v>
      </c>
      <c r="L106" s="75"/>
      <c r="M106" s="119" t="s">
        <v>1063</v>
      </c>
      <c r="N106" s="119" t="s">
        <v>1063</v>
      </c>
      <c r="O106" s="119" t="s">
        <v>1063</v>
      </c>
      <c r="P106" s="119"/>
      <c r="Q106" s="119" t="s">
        <v>1063</v>
      </c>
      <c r="R106" s="119" t="s">
        <v>1063</v>
      </c>
      <c r="S106" s="69"/>
      <c r="T106" s="69"/>
      <c r="U106" s="69"/>
      <c r="V106" s="69"/>
      <c r="W106" s="69"/>
      <c r="X106" s="116"/>
      <c r="Y106" s="76"/>
      <c r="AA106" s="639">
        <f t="shared" si="2"/>
        <v>2800.0000000000005</v>
      </c>
      <c r="AB106" s="74">
        <f t="shared" si="3"/>
        <v>42800</v>
      </c>
    </row>
    <row r="107" spans="1:28" x14ac:dyDescent="0.35">
      <c r="A107" s="76"/>
      <c r="B107" s="77" t="s">
        <v>22195</v>
      </c>
      <c r="C107" s="77" t="s">
        <v>265</v>
      </c>
      <c r="D107" s="77" t="s">
        <v>22196</v>
      </c>
      <c r="E107" s="614" t="s">
        <v>22197</v>
      </c>
      <c r="G107" s="269" t="s">
        <v>22370</v>
      </c>
      <c r="H107" s="69"/>
      <c r="I107" s="74">
        <v>40000</v>
      </c>
      <c r="J107" s="69"/>
      <c r="K107" s="119" t="s">
        <v>1063</v>
      </c>
      <c r="L107" s="75"/>
      <c r="M107" s="119" t="s">
        <v>1063</v>
      </c>
      <c r="N107" s="119" t="s">
        <v>1063</v>
      </c>
      <c r="O107" s="119" t="s">
        <v>1063</v>
      </c>
      <c r="P107" s="119"/>
      <c r="Q107" s="119" t="s">
        <v>1063</v>
      </c>
      <c r="R107" s="119" t="s">
        <v>1063</v>
      </c>
      <c r="S107" s="69"/>
      <c r="T107" s="69"/>
      <c r="U107" s="69"/>
      <c r="V107" s="69"/>
      <c r="W107" s="69"/>
      <c r="X107" s="116"/>
      <c r="Y107" s="76"/>
      <c r="AA107" s="639">
        <f t="shared" si="2"/>
        <v>2800.0000000000005</v>
      </c>
      <c r="AB107" s="74">
        <f t="shared" si="3"/>
        <v>42800</v>
      </c>
    </row>
    <row r="108" spans="1:28" x14ac:dyDescent="0.35">
      <c r="A108" s="76"/>
      <c r="B108" s="77" t="s">
        <v>22195</v>
      </c>
      <c r="C108" s="77" t="s">
        <v>265</v>
      </c>
      <c r="D108" s="77" t="s">
        <v>22196</v>
      </c>
      <c r="E108" s="614" t="s">
        <v>22197</v>
      </c>
      <c r="G108" s="269" t="s">
        <v>22371</v>
      </c>
      <c r="H108" s="69"/>
      <c r="I108" s="74">
        <v>40000</v>
      </c>
      <c r="J108" s="69"/>
      <c r="K108" s="119" t="s">
        <v>1063</v>
      </c>
      <c r="L108" s="75"/>
      <c r="M108" s="119" t="s">
        <v>1063</v>
      </c>
      <c r="N108" s="119" t="s">
        <v>1063</v>
      </c>
      <c r="O108" s="119" t="s">
        <v>1063</v>
      </c>
      <c r="P108" s="119"/>
      <c r="Q108" s="119" t="s">
        <v>1063</v>
      </c>
      <c r="R108" s="119" t="s">
        <v>1063</v>
      </c>
      <c r="S108" s="69"/>
      <c r="T108" s="69"/>
      <c r="U108" s="69"/>
      <c r="V108" s="69"/>
      <c r="W108" s="69"/>
      <c r="X108" s="116"/>
      <c r="Y108" s="76"/>
      <c r="AA108" s="639">
        <f t="shared" si="2"/>
        <v>2800.0000000000005</v>
      </c>
      <c r="AB108" s="74">
        <f t="shared" si="3"/>
        <v>42800</v>
      </c>
    </row>
    <row r="109" spans="1:28" x14ac:dyDescent="0.35">
      <c r="A109" s="76"/>
      <c r="B109" s="77" t="s">
        <v>22195</v>
      </c>
      <c r="C109" s="77" t="s">
        <v>265</v>
      </c>
      <c r="D109" s="77" t="s">
        <v>22196</v>
      </c>
      <c r="E109" s="614" t="s">
        <v>22197</v>
      </c>
      <c r="G109" s="269" t="s">
        <v>22372</v>
      </c>
      <c r="H109" s="69"/>
      <c r="I109" s="74">
        <v>40000</v>
      </c>
      <c r="J109" s="69"/>
      <c r="K109" s="119" t="s">
        <v>1063</v>
      </c>
      <c r="L109" s="75"/>
      <c r="M109" s="119" t="s">
        <v>1063</v>
      </c>
      <c r="N109" s="119" t="s">
        <v>1063</v>
      </c>
      <c r="O109" s="119" t="s">
        <v>1063</v>
      </c>
      <c r="P109" s="119"/>
      <c r="Q109" s="119" t="s">
        <v>1063</v>
      </c>
      <c r="R109" s="119" t="s">
        <v>1063</v>
      </c>
      <c r="S109" s="69"/>
      <c r="T109" s="69"/>
      <c r="U109" s="69"/>
      <c r="V109" s="69"/>
      <c r="W109" s="69"/>
      <c r="X109" s="116"/>
      <c r="Y109" s="76"/>
      <c r="AA109" s="639">
        <f t="shared" si="2"/>
        <v>2800.0000000000005</v>
      </c>
      <c r="AB109" s="74">
        <f t="shared" si="3"/>
        <v>42800</v>
      </c>
    </row>
    <row r="110" spans="1:28" x14ac:dyDescent="0.35">
      <c r="A110" s="76"/>
      <c r="B110" s="77" t="s">
        <v>22195</v>
      </c>
      <c r="C110" s="77" t="s">
        <v>265</v>
      </c>
      <c r="D110" s="77" t="s">
        <v>22196</v>
      </c>
      <c r="E110" s="614" t="s">
        <v>22197</v>
      </c>
      <c r="G110" s="269" t="s">
        <v>22373</v>
      </c>
      <c r="H110" s="69"/>
      <c r="I110" s="74">
        <v>40000</v>
      </c>
      <c r="J110" s="69"/>
      <c r="K110" s="119" t="s">
        <v>1063</v>
      </c>
      <c r="L110" s="75"/>
      <c r="M110" s="119" t="s">
        <v>1063</v>
      </c>
      <c r="N110" s="119" t="s">
        <v>1063</v>
      </c>
      <c r="O110" s="119" t="s">
        <v>1063</v>
      </c>
      <c r="P110" s="119"/>
      <c r="Q110" s="119" t="s">
        <v>1063</v>
      </c>
      <c r="R110" s="119" t="s">
        <v>1063</v>
      </c>
      <c r="S110" s="69"/>
      <c r="T110" s="69"/>
      <c r="U110" s="69"/>
      <c r="V110" s="69"/>
      <c r="W110" s="69"/>
      <c r="X110" s="116"/>
      <c r="Y110" s="76"/>
      <c r="AA110" s="639">
        <f t="shared" si="2"/>
        <v>2800.0000000000005</v>
      </c>
      <c r="AB110" s="74">
        <f t="shared" si="3"/>
        <v>42800</v>
      </c>
    </row>
    <row r="111" spans="1:28" x14ac:dyDescent="0.35">
      <c r="A111" s="76"/>
      <c r="B111" s="77" t="s">
        <v>22195</v>
      </c>
      <c r="C111" s="77" t="s">
        <v>265</v>
      </c>
      <c r="D111" s="77" t="s">
        <v>22196</v>
      </c>
      <c r="E111" s="614" t="s">
        <v>22197</v>
      </c>
      <c r="G111" s="269" t="s">
        <v>22371</v>
      </c>
      <c r="H111" s="69"/>
      <c r="I111" s="74">
        <v>40000</v>
      </c>
      <c r="J111" s="69"/>
      <c r="K111" s="119" t="s">
        <v>1063</v>
      </c>
      <c r="L111" s="75"/>
      <c r="M111" s="119" t="s">
        <v>1063</v>
      </c>
      <c r="N111" s="119" t="s">
        <v>1063</v>
      </c>
      <c r="O111" s="119" t="s">
        <v>1063</v>
      </c>
      <c r="P111" s="119"/>
      <c r="Q111" s="119" t="s">
        <v>1063</v>
      </c>
      <c r="R111" s="119" t="s">
        <v>1063</v>
      </c>
      <c r="S111" s="69"/>
      <c r="T111" s="69"/>
      <c r="U111" s="69"/>
      <c r="V111" s="69"/>
      <c r="W111" s="69"/>
      <c r="X111" s="116"/>
      <c r="Y111" s="76"/>
      <c r="AA111" s="639">
        <f t="shared" si="2"/>
        <v>2800.0000000000005</v>
      </c>
      <c r="AB111" s="74">
        <f t="shared" si="3"/>
        <v>42800</v>
      </c>
    </row>
    <row r="112" spans="1:28" x14ac:dyDescent="0.35">
      <c r="A112" s="76"/>
      <c r="B112" s="77" t="s">
        <v>22195</v>
      </c>
      <c r="C112" s="77" t="s">
        <v>265</v>
      </c>
      <c r="D112" s="77" t="s">
        <v>22196</v>
      </c>
      <c r="E112" s="614" t="s">
        <v>22197</v>
      </c>
      <c r="G112" s="269" t="s">
        <v>22374</v>
      </c>
      <c r="H112" s="69"/>
      <c r="I112" s="74">
        <v>40000</v>
      </c>
      <c r="J112" s="69"/>
      <c r="K112" s="119" t="s">
        <v>1063</v>
      </c>
      <c r="L112" s="75"/>
      <c r="M112" s="119" t="s">
        <v>1063</v>
      </c>
      <c r="N112" s="119" t="s">
        <v>1063</v>
      </c>
      <c r="O112" s="119" t="s">
        <v>1063</v>
      </c>
      <c r="P112" s="119"/>
      <c r="Q112" s="119" t="s">
        <v>1063</v>
      </c>
      <c r="R112" s="119" t="s">
        <v>1063</v>
      </c>
      <c r="S112" s="69"/>
      <c r="T112" s="69"/>
      <c r="U112" s="69"/>
      <c r="V112" s="69"/>
      <c r="W112" s="69"/>
      <c r="X112" s="116"/>
      <c r="Y112" s="76"/>
      <c r="AA112" s="639">
        <f t="shared" si="2"/>
        <v>2800.0000000000005</v>
      </c>
      <c r="AB112" s="74">
        <f t="shared" si="3"/>
        <v>42800</v>
      </c>
    </row>
    <row r="113" spans="1:28" x14ac:dyDescent="0.35">
      <c r="A113" s="76"/>
      <c r="B113" s="77" t="s">
        <v>22195</v>
      </c>
      <c r="C113" s="77" t="s">
        <v>265</v>
      </c>
      <c r="D113" s="77" t="s">
        <v>22196</v>
      </c>
      <c r="E113" s="614" t="s">
        <v>22197</v>
      </c>
      <c r="G113" s="269" t="s">
        <v>22375</v>
      </c>
      <c r="H113" s="69"/>
      <c r="I113" s="74">
        <v>40000</v>
      </c>
      <c r="J113" s="69"/>
      <c r="K113" s="119" t="s">
        <v>1063</v>
      </c>
      <c r="L113" s="75"/>
      <c r="M113" s="119" t="s">
        <v>1063</v>
      </c>
      <c r="N113" s="119" t="s">
        <v>1063</v>
      </c>
      <c r="O113" s="119" t="s">
        <v>1063</v>
      </c>
      <c r="P113" s="119"/>
      <c r="Q113" s="119" t="s">
        <v>1063</v>
      </c>
      <c r="R113" s="119" t="s">
        <v>1063</v>
      </c>
      <c r="S113" s="69"/>
      <c r="T113" s="69"/>
      <c r="U113" s="69"/>
      <c r="V113" s="69"/>
      <c r="W113" s="69"/>
      <c r="X113" s="116"/>
      <c r="Y113" s="76"/>
      <c r="AA113" s="639">
        <f t="shared" si="2"/>
        <v>2800.0000000000005</v>
      </c>
      <c r="AB113" s="74">
        <f t="shared" si="3"/>
        <v>42800</v>
      </c>
    </row>
    <row r="114" spans="1:28" s="181" customFormat="1" x14ac:dyDescent="0.35">
      <c r="A114" s="64"/>
      <c r="B114" s="64"/>
      <c r="C114" s="64"/>
      <c r="D114" s="64"/>
      <c r="E114" s="115"/>
      <c r="F114" s="64"/>
      <c r="G114" s="272" t="s">
        <v>1833</v>
      </c>
      <c r="H114" s="64"/>
      <c r="I114" s="67"/>
      <c r="J114" s="64"/>
      <c r="K114" s="64"/>
      <c r="L114" s="68"/>
      <c r="M114" s="97"/>
      <c r="N114" s="127"/>
      <c r="O114" s="68"/>
      <c r="P114" s="64"/>
      <c r="Q114" s="64"/>
      <c r="R114" s="64"/>
      <c r="S114" s="64"/>
      <c r="T114" s="64"/>
      <c r="U114" s="64"/>
      <c r="V114" s="64"/>
      <c r="W114" s="64"/>
      <c r="X114" s="115"/>
      <c r="Y114" s="64"/>
      <c r="AA114" s="639">
        <f t="shared" si="2"/>
        <v>0</v>
      </c>
      <c r="AB114" s="67">
        <f t="shared" si="3"/>
        <v>0</v>
      </c>
    </row>
    <row r="115" spans="1:28" x14ac:dyDescent="0.35">
      <c r="A115" s="76"/>
      <c r="B115" s="77" t="s">
        <v>22195</v>
      </c>
      <c r="C115" s="77" t="s">
        <v>265</v>
      </c>
      <c r="D115" s="77" t="s">
        <v>22196</v>
      </c>
      <c r="E115" s="614" t="s">
        <v>22197</v>
      </c>
      <c r="G115" s="269" t="s">
        <v>22376</v>
      </c>
      <c r="H115" s="69"/>
      <c r="I115" s="74">
        <v>24000</v>
      </c>
      <c r="J115" s="69"/>
      <c r="K115" s="119" t="s">
        <v>1063</v>
      </c>
      <c r="L115" s="119" t="s">
        <v>1063</v>
      </c>
      <c r="M115" s="119" t="s">
        <v>1063</v>
      </c>
      <c r="N115" s="119" t="s">
        <v>1063</v>
      </c>
      <c r="O115" s="119" t="s">
        <v>1063</v>
      </c>
      <c r="P115" s="69"/>
      <c r="Q115" s="119" t="s">
        <v>1063</v>
      </c>
      <c r="R115" s="119" t="s">
        <v>1063</v>
      </c>
      <c r="S115" s="69"/>
      <c r="T115" s="69"/>
      <c r="U115" s="69"/>
      <c r="V115" s="69"/>
      <c r="W115" s="69"/>
      <c r="X115" s="116"/>
      <c r="Y115" s="76"/>
      <c r="AA115" s="639">
        <f t="shared" si="2"/>
        <v>1680.0000000000002</v>
      </c>
      <c r="AB115" s="74">
        <f t="shared" si="3"/>
        <v>25680</v>
      </c>
    </row>
    <row r="116" spans="1:28" x14ac:dyDescent="0.35">
      <c r="A116" s="76"/>
      <c r="B116" s="77" t="s">
        <v>22195</v>
      </c>
      <c r="C116" s="77" t="s">
        <v>265</v>
      </c>
      <c r="D116" s="77" t="s">
        <v>22196</v>
      </c>
      <c r="E116" s="614" t="s">
        <v>22197</v>
      </c>
      <c r="G116" s="269" t="s">
        <v>22377</v>
      </c>
      <c r="H116" s="69"/>
      <c r="I116" s="74">
        <v>40000</v>
      </c>
      <c r="J116" s="69"/>
      <c r="K116" s="119" t="s">
        <v>1063</v>
      </c>
      <c r="L116" s="119" t="s">
        <v>1063</v>
      </c>
      <c r="M116" s="119" t="s">
        <v>1063</v>
      </c>
      <c r="N116" s="119" t="s">
        <v>1063</v>
      </c>
      <c r="O116" s="119" t="s">
        <v>1063</v>
      </c>
      <c r="P116" s="69"/>
      <c r="Q116" s="119" t="s">
        <v>1063</v>
      </c>
      <c r="R116" s="119" t="s">
        <v>1063</v>
      </c>
      <c r="S116" s="69"/>
      <c r="T116" s="69"/>
      <c r="U116" s="69"/>
      <c r="V116" s="69"/>
      <c r="W116" s="69"/>
      <c r="X116" s="116"/>
      <c r="Y116" s="76"/>
      <c r="AA116" s="639">
        <f t="shared" si="2"/>
        <v>2800.0000000000005</v>
      </c>
      <c r="AB116" s="74">
        <f t="shared" si="3"/>
        <v>42800</v>
      </c>
    </row>
    <row r="117" spans="1:28" x14ac:dyDescent="0.35">
      <c r="A117" s="76"/>
      <c r="B117" s="77" t="s">
        <v>22195</v>
      </c>
      <c r="C117" s="77" t="s">
        <v>265</v>
      </c>
      <c r="D117" s="77" t="s">
        <v>22196</v>
      </c>
      <c r="E117" s="614" t="s">
        <v>22197</v>
      </c>
      <c r="G117" s="269" t="s">
        <v>22378</v>
      </c>
      <c r="H117" s="69"/>
      <c r="I117" s="74">
        <v>40000</v>
      </c>
      <c r="J117" s="69"/>
      <c r="K117" s="119" t="s">
        <v>1063</v>
      </c>
      <c r="L117" s="119" t="s">
        <v>1063</v>
      </c>
      <c r="M117" s="119" t="s">
        <v>1063</v>
      </c>
      <c r="N117" s="119" t="s">
        <v>1063</v>
      </c>
      <c r="O117" s="119" t="s">
        <v>1063</v>
      </c>
      <c r="P117" s="69"/>
      <c r="Q117" s="119" t="s">
        <v>1063</v>
      </c>
      <c r="R117" s="119" t="s">
        <v>1063</v>
      </c>
      <c r="S117" s="69"/>
      <c r="T117" s="69"/>
      <c r="U117" s="69"/>
      <c r="V117" s="69"/>
      <c r="W117" s="69"/>
      <c r="X117" s="116"/>
      <c r="Y117" s="76"/>
      <c r="AA117" s="639">
        <f t="shared" si="2"/>
        <v>2800.0000000000005</v>
      </c>
      <c r="AB117" s="74">
        <f t="shared" si="3"/>
        <v>42800</v>
      </c>
    </row>
    <row r="118" spans="1:28" x14ac:dyDescent="0.35">
      <c r="A118" s="76"/>
      <c r="B118" s="77" t="s">
        <v>22195</v>
      </c>
      <c r="C118" s="77" t="s">
        <v>265</v>
      </c>
      <c r="D118" s="77" t="s">
        <v>22196</v>
      </c>
      <c r="E118" s="614" t="s">
        <v>22197</v>
      </c>
      <c r="G118" s="269" t="s">
        <v>22379</v>
      </c>
      <c r="H118" s="69"/>
      <c r="I118" s="74">
        <v>40000</v>
      </c>
      <c r="J118" s="69"/>
      <c r="K118" s="119" t="s">
        <v>1063</v>
      </c>
      <c r="L118" s="119" t="s">
        <v>1063</v>
      </c>
      <c r="M118" s="119" t="s">
        <v>1063</v>
      </c>
      <c r="N118" s="119" t="s">
        <v>1063</v>
      </c>
      <c r="O118" s="119" t="s">
        <v>1063</v>
      </c>
      <c r="P118" s="69"/>
      <c r="Q118" s="119" t="s">
        <v>1063</v>
      </c>
      <c r="R118" s="119" t="s">
        <v>1063</v>
      </c>
      <c r="S118" s="69"/>
      <c r="T118" s="69"/>
      <c r="U118" s="69"/>
      <c r="V118" s="69"/>
      <c r="W118" s="69"/>
      <c r="X118" s="116"/>
      <c r="Y118" s="76"/>
      <c r="AA118" s="639">
        <f t="shared" si="2"/>
        <v>2800.0000000000005</v>
      </c>
      <c r="AB118" s="74">
        <f t="shared" si="3"/>
        <v>42800</v>
      </c>
    </row>
    <row r="119" spans="1:28" x14ac:dyDescent="0.35">
      <c r="A119" s="76"/>
      <c r="B119" s="77" t="s">
        <v>22195</v>
      </c>
      <c r="C119" s="77" t="s">
        <v>265</v>
      </c>
      <c r="D119" s="77" t="s">
        <v>22196</v>
      </c>
      <c r="E119" s="614" t="s">
        <v>22197</v>
      </c>
      <c r="G119" s="269" t="s">
        <v>22380</v>
      </c>
      <c r="H119" s="69"/>
      <c r="I119" s="74">
        <v>8000</v>
      </c>
      <c r="J119" s="69"/>
      <c r="K119" s="119" t="s">
        <v>1063</v>
      </c>
      <c r="L119" s="119" t="s">
        <v>1063</v>
      </c>
      <c r="M119" s="119" t="s">
        <v>1063</v>
      </c>
      <c r="N119" s="119" t="s">
        <v>1063</v>
      </c>
      <c r="O119" s="119" t="s">
        <v>1063</v>
      </c>
      <c r="P119" s="69"/>
      <c r="Q119" s="119" t="s">
        <v>1063</v>
      </c>
      <c r="R119" s="119" t="s">
        <v>1063</v>
      </c>
      <c r="S119" s="69"/>
      <c r="T119" s="69"/>
      <c r="U119" s="69"/>
      <c r="V119" s="69"/>
      <c r="W119" s="69"/>
      <c r="X119" s="116"/>
      <c r="Y119" s="76"/>
      <c r="AA119" s="639">
        <f t="shared" si="2"/>
        <v>560</v>
      </c>
      <c r="AB119" s="74">
        <f t="shared" si="3"/>
        <v>8560</v>
      </c>
    </row>
    <row r="120" spans="1:28" s="181" customFormat="1" x14ac:dyDescent="0.35">
      <c r="A120" s="64"/>
      <c r="B120" s="64"/>
      <c r="C120" s="64"/>
      <c r="D120" s="64"/>
      <c r="E120" s="115"/>
      <c r="F120" s="64"/>
      <c r="G120" s="272" t="s">
        <v>22381</v>
      </c>
      <c r="H120" s="64"/>
      <c r="I120" s="67"/>
      <c r="J120" s="64"/>
      <c r="K120" s="64"/>
      <c r="L120" s="68"/>
      <c r="M120" s="97"/>
      <c r="N120" s="127"/>
      <c r="O120" s="68"/>
      <c r="P120" s="64"/>
      <c r="Q120" s="64"/>
      <c r="R120" s="64"/>
      <c r="S120" s="64"/>
      <c r="T120" s="64"/>
      <c r="U120" s="64"/>
      <c r="V120" s="64"/>
      <c r="W120" s="64"/>
      <c r="X120" s="115"/>
      <c r="Y120" s="64"/>
      <c r="AA120" s="639">
        <f t="shared" si="2"/>
        <v>0</v>
      </c>
      <c r="AB120" s="67">
        <f t="shared" si="3"/>
        <v>0</v>
      </c>
    </row>
    <row r="121" spans="1:28" x14ac:dyDescent="0.35">
      <c r="A121" s="76"/>
      <c r="B121" s="77" t="s">
        <v>22195</v>
      </c>
      <c r="C121" s="77" t="s">
        <v>265</v>
      </c>
      <c r="D121" s="77" t="s">
        <v>22196</v>
      </c>
      <c r="E121" s="614" t="s">
        <v>22197</v>
      </c>
      <c r="G121" s="269" t="s">
        <v>22382</v>
      </c>
      <c r="H121" s="69"/>
      <c r="I121" s="74">
        <v>170000</v>
      </c>
      <c r="J121" s="69"/>
      <c r="K121" s="69"/>
      <c r="L121" s="75"/>
      <c r="M121" s="79"/>
      <c r="N121" s="80"/>
      <c r="O121" s="75"/>
      <c r="P121" s="69"/>
      <c r="Q121" s="69"/>
      <c r="R121" s="69"/>
      <c r="S121" s="69"/>
      <c r="T121" s="69"/>
      <c r="U121" s="69"/>
      <c r="V121" s="69"/>
      <c r="W121" s="69"/>
      <c r="X121" s="116"/>
      <c r="Y121" s="76"/>
      <c r="AA121" s="639">
        <f t="shared" si="2"/>
        <v>11900.000000000002</v>
      </c>
      <c r="AB121" s="74">
        <f t="shared" si="3"/>
        <v>181900</v>
      </c>
    </row>
    <row r="122" spans="1:28" s="181" customFormat="1" x14ac:dyDescent="0.35">
      <c r="A122" s="64"/>
      <c r="B122" s="64"/>
      <c r="C122" s="64"/>
      <c r="D122" s="64"/>
      <c r="E122" s="115"/>
      <c r="F122" s="64"/>
      <c r="G122" s="272" t="s">
        <v>5323</v>
      </c>
      <c r="H122" s="64"/>
      <c r="I122" s="67"/>
      <c r="J122" s="64"/>
      <c r="K122" s="64"/>
      <c r="L122" s="68"/>
      <c r="M122" s="97"/>
      <c r="N122" s="127"/>
      <c r="O122" s="68"/>
      <c r="P122" s="64"/>
      <c r="Q122" s="64"/>
      <c r="R122" s="64"/>
      <c r="S122" s="64"/>
      <c r="T122" s="64"/>
      <c r="U122" s="64"/>
      <c r="V122" s="64"/>
      <c r="W122" s="64"/>
      <c r="X122" s="115"/>
      <c r="Y122" s="64"/>
      <c r="AA122" s="639">
        <f t="shared" si="2"/>
        <v>0</v>
      </c>
      <c r="AB122" s="67">
        <f t="shared" si="3"/>
        <v>0</v>
      </c>
    </row>
    <row r="123" spans="1:28" x14ac:dyDescent="0.35">
      <c r="A123" s="76"/>
      <c r="B123" s="77" t="s">
        <v>22195</v>
      </c>
      <c r="C123" s="77" t="s">
        <v>265</v>
      </c>
      <c r="D123" s="77" t="s">
        <v>22196</v>
      </c>
      <c r="E123" s="614" t="s">
        <v>22197</v>
      </c>
      <c r="G123" s="269" t="s">
        <v>22383</v>
      </c>
      <c r="H123" s="69"/>
      <c r="I123" s="74">
        <v>24000</v>
      </c>
      <c r="J123" s="69"/>
      <c r="K123" s="119" t="s">
        <v>1063</v>
      </c>
      <c r="L123" s="119" t="s">
        <v>1063</v>
      </c>
      <c r="M123" s="119" t="s">
        <v>1063</v>
      </c>
      <c r="N123" s="119" t="s">
        <v>1063</v>
      </c>
      <c r="O123" s="119" t="s">
        <v>1063</v>
      </c>
      <c r="P123" s="69"/>
      <c r="Q123" s="119" t="s">
        <v>1063</v>
      </c>
      <c r="R123" s="119" t="s">
        <v>1063</v>
      </c>
      <c r="S123" s="69"/>
      <c r="T123" s="69"/>
      <c r="U123" s="69"/>
      <c r="V123" s="69"/>
      <c r="W123" s="69"/>
      <c r="X123" s="116"/>
      <c r="Y123" s="76"/>
      <c r="AA123" s="639">
        <f t="shared" si="2"/>
        <v>1680.0000000000002</v>
      </c>
      <c r="AB123" s="74">
        <f t="shared" si="3"/>
        <v>25680</v>
      </c>
    </row>
    <row r="124" spans="1:28" x14ac:dyDescent="0.35">
      <c r="A124" s="76"/>
      <c r="B124" s="77" t="s">
        <v>22195</v>
      </c>
      <c r="C124" s="77" t="s">
        <v>265</v>
      </c>
      <c r="D124" s="77" t="s">
        <v>22196</v>
      </c>
      <c r="E124" s="614" t="s">
        <v>22197</v>
      </c>
      <c r="G124" s="269" t="s">
        <v>22384</v>
      </c>
      <c r="H124" s="69"/>
      <c r="I124" s="74">
        <v>24000</v>
      </c>
      <c r="J124" s="69"/>
      <c r="K124" s="119" t="s">
        <v>1063</v>
      </c>
      <c r="L124" s="119" t="s">
        <v>1063</v>
      </c>
      <c r="M124" s="119" t="s">
        <v>1063</v>
      </c>
      <c r="N124" s="119" t="s">
        <v>1063</v>
      </c>
      <c r="O124" s="119" t="s">
        <v>1063</v>
      </c>
      <c r="P124" s="69"/>
      <c r="Q124" s="119" t="s">
        <v>1063</v>
      </c>
      <c r="R124" s="119" t="s">
        <v>1063</v>
      </c>
      <c r="S124" s="69"/>
      <c r="T124" s="69"/>
      <c r="U124" s="69"/>
      <c r="V124" s="69"/>
      <c r="W124" s="69"/>
      <c r="X124" s="116"/>
      <c r="Y124" s="76"/>
      <c r="AA124" s="639">
        <f t="shared" si="2"/>
        <v>1680.0000000000002</v>
      </c>
      <c r="AB124" s="74">
        <f t="shared" si="3"/>
        <v>25680</v>
      </c>
    </row>
    <row r="125" spans="1:28" x14ac:dyDescent="0.35">
      <c r="A125" s="76"/>
      <c r="B125" s="77" t="s">
        <v>22195</v>
      </c>
      <c r="C125" s="77" t="s">
        <v>265</v>
      </c>
      <c r="D125" s="77" t="s">
        <v>22196</v>
      </c>
      <c r="E125" s="614" t="s">
        <v>22197</v>
      </c>
      <c r="G125" s="269" t="s">
        <v>22385</v>
      </c>
      <c r="H125" s="69"/>
      <c r="I125" s="74">
        <v>24000</v>
      </c>
      <c r="J125" s="69"/>
      <c r="K125" s="119" t="s">
        <v>1063</v>
      </c>
      <c r="L125" s="119" t="s">
        <v>1063</v>
      </c>
      <c r="M125" s="119" t="s">
        <v>1063</v>
      </c>
      <c r="N125" s="119" t="s">
        <v>1063</v>
      </c>
      <c r="O125" s="119" t="s">
        <v>1063</v>
      </c>
      <c r="P125" s="69"/>
      <c r="Q125" s="119" t="s">
        <v>1063</v>
      </c>
      <c r="R125" s="119" t="s">
        <v>1063</v>
      </c>
      <c r="S125" s="69"/>
      <c r="T125" s="69"/>
      <c r="U125" s="69"/>
      <c r="V125" s="69"/>
      <c r="W125" s="69"/>
      <c r="X125" s="116"/>
      <c r="Y125" s="76"/>
      <c r="AA125" s="639">
        <f t="shared" si="2"/>
        <v>1680.0000000000002</v>
      </c>
      <c r="AB125" s="74">
        <f t="shared" si="3"/>
        <v>25680</v>
      </c>
    </row>
    <row r="126" spans="1:28" x14ac:dyDescent="0.35">
      <c r="A126" s="64"/>
      <c r="B126" s="64"/>
      <c r="C126" s="64"/>
      <c r="D126" s="64"/>
      <c r="E126" s="115"/>
      <c r="F126" s="64"/>
      <c r="G126" s="267" t="s">
        <v>7590</v>
      </c>
      <c r="H126" s="64"/>
      <c r="I126" s="67"/>
      <c r="J126" s="64"/>
      <c r="K126" s="64"/>
      <c r="L126" s="68"/>
      <c r="M126" s="68"/>
      <c r="N126" s="68"/>
      <c r="O126" s="68"/>
      <c r="P126" s="64"/>
      <c r="Q126" s="64"/>
      <c r="R126" s="68"/>
      <c r="S126" s="64"/>
      <c r="T126" s="64"/>
      <c r="U126" s="64"/>
      <c r="V126" s="64"/>
      <c r="W126" s="64"/>
      <c r="X126" s="115"/>
      <c r="Y126" s="64"/>
      <c r="AA126" s="639">
        <f t="shared" si="2"/>
        <v>0</v>
      </c>
      <c r="AB126" s="67">
        <f t="shared" si="3"/>
        <v>0</v>
      </c>
    </row>
    <row r="127" spans="1:28" x14ac:dyDescent="0.35">
      <c r="A127" s="76"/>
      <c r="B127" s="77" t="s">
        <v>22195</v>
      </c>
      <c r="C127" s="77" t="s">
        <v>265</v>
      </c>
      <c r="D127" s="77" t="s">
        <v>22196</v>
      </c>
      <c r="E127" s="614" t="s">
        <v>22197</v>
      </c>
      <c r="G127" s="269" t="s">
        <v>22386</v>
      </c>
      <c r="H127" s="69"/>
      <c r="I127" s="74">
        <v>1500000</v>
      </c>
      <c r="J127" s="69"/>
      <c r="K127" s="69" t="s">
        <v>5444</v>
      </c>
      <c r="L127" s="75">
        <v>1985</v>
      </c>
      <c r="M127" s="79" t="s">
        <v>5445</v>
      </c>
      <c r="N127" s="80">
        <v>17862</v>
      </c>
      <c r="O127" s="119" t="s">
        <v>1063</v>
      </c>
      <c r="P127" s="69"/>
      <c r="Q127" s="69" t="s">
        <v>1812</v>
      </c>
      <c r="R127" s="119" t="s">
        <v>1063</v>
      </c>
      <c r="S127" s="119"/>
      <c r="T127" s="69"/>
      <c r="U127" s="69"/>
      <c r="V127" s="69"/>
      <c r="W127" s="69"/>
      <c r="X127" s="116"/>
      <c r="Y127" s="76"/>
      <c r="AA127" s="639">
        <f t="shared" si="2"/>
        <v>105000.00000000001</v>
      </c>
      <c r="AB127" s="74">
        <f t="shared" si="3"/>
        <v>1605000</v>
      </c>
    </row>
    <row r="128" spans="1:28" x14ac:dyDescent="0.35">
      <c r="A128" s="76"/>
      <c r="B128" s="77" t="s">
        <v>22195</v>
      </c>
      <c r="C128" s="77" t="s">
        <v>265</v>
      </c>
      <c r="D128" s="77" t="s">
        <v>22196</v>
      </c>
      <c r="E128" s="614" t="s">
        <v>22197</v>
      </c>
      <c r="G128" s="269" t="s">
        <v>22387</v>
      </c>
      <c r="H128" s="69"/>
      <c r="I128" s="74">
        <v>1500000</v>
      </c>
      <c r="J128" s="69"/>
      <c r="K128" s="69" t="s">
        <v>5444</v>
      </c>
      <c r="L128" s="75">
        <v>1985</v>
      </c>
      <c r="M128" s="79" t="s">
        <v>5445</v>
      </c>
      <c r="N128" s="80">
        <v>18665</v>
      </c>
      <c r="O128" s="119" t="s">
        <v>1063</v>
      </c>
      <c r="P128" s="69"/>
      <c r="Q128" s="69" t="s">
        <v>1812</v>
      </c>
      <c r="R128" s="119" t="s">
        <v>1063</v>
      </c>
      <c r="S128" s="119"/>
      <c r="T128" s="69"/>
      <c r="U128" s="69"/>
      <c r="V128" s="69"/>
      <c r="W128" s="69"/>
      <c r="X128" s="116"/>
      <c r="Y128" s="76"/>
      <c r="AA128" s="639">
        <f t="shared" si="2"/>
        <v>105000.00000000001</v>
      </c>
      <c r="AB128" s="74">
        <f t="shared" si="3"/>
        <v>1605000</v>
      </c>
    </row>
    <row r="129" spans="1:28" x14ac:dyDescent="0.35">
      <c r="A129" s="64"/>
      <c r="B129" s="64"/>
      <c r="C129" s="64"/>
      <c r="D129" s="64"/>
      <c r="E129" s="115"/>
      <c r="F129" s="64"/>
      <c r="G129" s="267" t="s">
        <v>1842</v>
      </c>
      <c r="H129" s="64"/>
      <c r="I129" s="67"/>
      <c r="J129" s="64"/>
      <c r="K129" s="64"/>
      <c r="L129" s="68"/>
      <c r="M129" s="68"/>
      <c r="N129" s="68"/>
      <c r="O129" s="68"/>
      <c r="P129" s="64"/>
      <c r="Q129" s="64"/>
      <c r="R129" s="68"/>
      <c r="S129" s="64"/>
      <c r="T129" s="64"/>
      <c r="U129" s="64"/>
      <c r="V129" s="64"/>
      <c r="W129" s="64"/>
      <c r="X129" s="115"/>
      <c r="Y129" s="64"/>
      <c r="AA129" s="639">
        <f t="shared" si="2"/>
        <v>0</v>
      </c>
      <c r="AB129" s="67">
        <f t="shared" si="3"/>
        <v>0</v>
      </c>
    </row>
    <row r="130" spans="1:28" x14ac:dyDescent="0.35">
      <c r="A130" s="229"/>
      <c r="B130" s="77" t="s">
        <v>22195</v>
      </c>
      <c r="C130" s="77" t="s">
        <v>265</v>
      </c>
      <c r="D130" s="77" t="s">
        <v>22196</v>
      </c>
      <c r="E130" s="614" t="s">
        <v>22197</v>
      </c>
      <c r="F130" s="81" t="s">
        <v>22388</v>
      </c>
      <c r="G130" s="277" t="s">
        <v>22389</v>
      </c>
      <c r="H130" s="231"/>
      <c r="I130" s="249">
        <v>18000000</v>
      </c>
      <c r="J130" s="231"/>
      <c r="K130" s="231" t="s">
        <v>1562</v>
      </c>
      <c r="L130" s="233">
        <v>2005</v>
      </c>
      <c r="M130" s="76" t="s">
        <v>2249</v>
      </c>
      <c r="N130" s="120" t="s">
        <v>720</v>
      </c>
      <c r="O130" s="119" t="s">
        <v>1063</v>
      </c>
      <c r="P130" s="229"/>
      <c r="Q130" s="119" t="s">
        <v>1063</v>
      </c>
      <c r="R130" s="119" t="s">
        <v>1063</v>
      </c>
      <c r="S130" s="119"/>
      <c r="T130" s="229"/>
      <c r="U130" s="229"/>
      <c r="V130" s="229"/>
      <c r="W130" s="229"/>
      <c r="X130" s="232"/>
      <c r="Y130" s="229"/>
      <c r="AA130" s="639">
        <f t="shared" si="2"/>
        <v>1260000.0000000002</v>
      </c>
      <c r="AB130" s="249">
        <f t="shared" si="3"/>
        <v>19260000</v>
      </c>
    </row>
    <row r="131" spans="1:28" x14ac:dyDescent="0.35">
      <c r="A131" s="229"/>
      <c r="B131" s="77" t="s">
        <v>22195</v>
      </c>
      <c r="C131" s="77" t="s">
        <v>265</v>
      </c>
      <c r="D131" s="77" t="s">
        <v>22196</v>
      </c>
      <c r="E131" s="614" t="s">
        <v>22197</v>
      </c>
      <c r="F131" s="81" t="s">
        <v>22390</v>
      </c>
      <c r="G131" s="277" t="s">
        <v>22391</v>
      </c>
      <c r="H131" s="231"/>
      <c r="I131" s="249">
        <v>18000000</v>
      </c>
      <c r="J131" s="231"/>
      <c r="K131" s="231" t="s">
        <v>22392</v>
      </c>
      <c r="L131" s="233">
        <v>1991</v>
      </c>
      <c r="M131" s="76" t="s">
        <v>2249</v>
      </c>
      <c r="N131" s="120">
        <v>29249</v>
      </c>
      <c r="O131" s="119" t="s">
        <v>1063</v>
      </c>
      <c r="P131" s="229"/>
      <c r="Q131" s="119" t="s">
        <v>1063</v>
      </c>
      <c r="R131" s="119" t="s">
        <v>1063</v>
      </c>
      <c r="S131" s="119"/>
      <c r="T131" s="229"/>
      <c r="U131" s="229"/>
      <c r="V131" s="229"/>
      <c r="W131" s="229"/>
      <c r="X131" s="232"/>
      <c r="Y131" s="229"/>
      <c r="AA131" s="639">
        <f t="shared" si="2"/>
        <v>1260000.0000000002</v>
      </c>
      <c r="AB131" s="249">
        <f t="shared" si="3"/>
        <v>19260000</v>
      </c>
    </row>
    <row r="132" spans="1:28" x14ac:dyDescent="0.35">
      <c r="A132" s="229"/>
      <c r="B132" s="77" t="s">
        <v>22195</v>
      </c>
      <c r="C132" s="77" t="s">
        <v>265</v>
      </c>
      <c r="D132" s="77" t="s">
        <v>22196</v>
      </c>
      <c r="E132" s="614" t="s">
        <v>22197</v>
      </c>
      <c r="F132" s="81" t="s">
        <v>22393</v>
      </c>
      <c r="G132" s="277" t="s">
        <v>22394</v>
      </c>
      <c r="H132" s="231"/>
      <c r="I132" s="249">
        <v>18000000</v>
      </c>
      <c r="J132" s="231"/>
      <c r="K132" s="231" t="s">
        <v>2659</v>
      </c>
      <c r="L132" s="233">
        <v>1979</v>
      </c>
      <c r="M132" s="76" t="s">
        <v>2249</v>
      </c>
      <c r="N132" s="120">
        <v>27070</v>
      </c>
      <c r="O132" s="119" t="s">
        <v>1063</v>
      </c>
      <c r="P132" s="229"/>
      <c r="Q132" s="119" t="s">
        <v>1063</v>
      </c>
      <c r="R132" s="119" t="s">
        <v>1063</v>
      </c>
      <c r="S132" s="119"/>
      <c r="T132" s="229"/>
      <c r="U132" s="229"/>
      <c r="V132" s="229"/>
      <c r="W132" s="229"/>
      <c r="X132" s="232"/>
      <c r="Y132" s="229"/>
      <c r="AA132" s="639">
        <f t="shared" si="2"/>
        <v>1260000.0000000002</v>
      </c>
      <c r="AB132" s="249">
        <f t="shared" si="3"/>
        <v>19260000</v>
      </c>
    </row>
    <row r="133" spans="1:28" x14ac:dyDescent="0.35">
      <c r="A133" s="229"/>
      <c r="B133" s="77" t="s">
        <v>22195</v>
      </c>
      <c r="C133" s="77" t="s">
        <v>265</v>
      </c>
      <c r="D133" s="77" t="s">
        <v>22196</v>
      </c>
      <c r="E133" s="614" t="s">
        <v>22197</v>
      </c>
      <c r="F133" s="81" t="s">
        <v>22395</v>
      </c>
      <c r="G133" s="277" t="s">
        <v>22396</v>
      </c>
      <c r="H133" s="231"/>
      <c r="I133" s="249">
        <v>18000000</v>
      </c>
      <c r="J133" s="231"/>
      <c r="K133" s="231" t="s">
        <v>1147</v>
      </c>
      <c r="L133" s="233">
        <v>2006</v>
      </c>
      <c r="M133" s="76" t="s">
        <v>2249</v>
      </c>
      <c r="N133" s="120" t="s">
        <v>22397</v>
      </c>
      <c r="O133" s="119" t="s">
        <v>1063</v>
      </c>
      <c r="P133" s="229"/>
      <c r="Q133" s="119" t="s">
        <v>1063</v>
      </c>
      <c r="R133" s="119" t="s">
        <v>1063</v>
      </c>
      <c r="S133" s="119"/>
      <c r="T133" s="229"/>
      <c r="U133" s="229"/>
      <c r="V133" s="229"/>
      <c r="W133" s="229"/>
      <c r="X133" s="232"/>
      <c r="Y133" s="229"/>
      <c r="AA133" s="639">
        <f t="shared" si="2"/>
        <v>1260000.0000000002</v>
      </c>
      <c r="AB133" s="249">
        <f t="shared" si="3"/>
        <v>19260000</v>
      </c>
    </row>
    <row r="134" spans="1:28" x14ac:dyDescent="0.35">
      <c r="A134" s="64"/>
      <c r="B134" s="64"/>
      <c r="C134" s="64"/>
      <c r="D134" s="64"/>
      <c r="E134" s="115"/>
      <c r="F134" s="64"/>
      <c r="G134" s="289" t="s">
        <v>1851</v>
      </c>
      <c r="H134" s="215"/>
      <c r="I134" s="247"/>
      <c r="J134" s="215"/>
      <c r="K134" s="215"/>
      <c r="L134" s="220"/>
      <c r="M134" s="220"/>
      <c r="N134" s="220"/>
      <c r="O134" s="68"/>
      <c r="P134" s="64"/>
      <c r="Q134" s="125"/>
      <c r="R134" s="68"/>
      <c r="S134" s="64"/>
      <c r="T134" s="64"/>
      <c r="U134" s="64"/>
      <c r="V134" s="64"/>
      <c r="W134" s="64"/>
      <c r="X134" s="115"/>
      <c r="Y134" s="64"/>
      <c r="AA134" s="639">
        <f t="shared" ref="AA134:AA197" si="4">I134*AA$4</f>
        <v>0</v>
      </c>
      <c r="AB134" s="247">
        <f t="shared" ref="AB134:AB197" si="5">I134+AA134</f>
        <v>0</v>
      </c>
    </row>
    <row r="135" spans="1:28" x14ac:dyDescent="0.35">
      <c r="A135" s="229"/>
      <c r="B135" s="229"/>
      <c r="C135" s="229"/>
      <c r="D135" s="229"/>
      <c r="E135" s="232"/>
      <c r="F135" s="229"/>
      <c r="G135" s="277" t="s">
        <v>1852</v>
      </c>
      <c r="H135" s="231"/>
      <c r="I135" s="249"/>
      <c r="J135" s="231"/>
      <c r="K135" s="231"/>
      <c r="L135" s="233"/>
      <c r="M135" s="233"/>
      <c r="N135" s="120"/>
      <c r="O135" s="236"/>
      <c r="P135" s="229"/>
      <c r="Q135" s="306"/>
      <c r="R135" s="236"/>
      <c r="S135" s="229"/>
      <c r="T135" s="229"/>
      <c r="U135" s="229"/>
      <c r="V135" s="229"/>
      <c r="W135" s="229"/>
      <c r="X135" s="232"/>
      <c r="Y135" s="229"/>
      <c r="AA135" s="639">
        <f t="shared" si="4"/>
        <v>0</v>
      </c>
      <c r="AB135" s="249">
        <f t="shared" si="5"/>
        <v>0</v>
      </c>
    </row>
    <row r="136" spans="1:28" x14ac:dyDescent="0.35">
      <c r="A136" s="64"/>
      <c r="B136" s="64"/>
      <c r="C136" s="64"/>
      <c r="D136" s="64"/>
      <c r="E136" s="115"/>
      <c r="F136" s="64"/>
      <c r="G136" s="289" t="s">
        <v>1853</v>
      </c>
      <c r="H136" s="215"/>
      <c r="I136" s="247"/>
      <c r="J136" s="215"/>
      <c r="K136" s="215"/>
      <c r="L136" s="220"/>
      <c r="M136" s="220"/>
      <c r="N136" s="220"/>
      <c r="O136" s="68"/>
      <c r="P136" s="64"/>
      <c r="Q136" s="125"/>
      <c r="R136" s="68"/>
      <c r="S136" s="64"/>
      <c r="T136" s="64"/>
      <c r="U136" s="64"/>
      <c r="V136" s="64"/>
      <c r="W136" s="64"/>
      <c r="X136" s="115"/>
      <c r="Y136" s="64"/>
      <c r="AA136" s="639">
        <f t="shared" si="4"/>
        <v>0</v>
      </c>
      <c r="AB136" s="247">
        <f t="shared" si="5"/>
        <v>0</v>
      </c>
    </row>
    <row r="137" spans="1:28" x14ac:dyDescent="0.35">
      <c r="A137" s="76"/>
      <c r="B137" s="77" t="s">
        <v>22195</v>
      </c>
      <c r="C137" s="77" t="s">
        <v>265</v>
      </c>
      <c r="D137" s="77" t="s">
        <v>22196</v>
      </c>
      <c r="E137" s="614" t="s">
        <v>22197</v>
      </c>
      <c r="G137" s="277" t="s">
        <v>22398</v>
      </c>
      <c r="H137" s="231"/>
      <c r="I137" s="249">
        <v>2000000</v>
      </c>
      <c r="J137" s="231"/>
      <c r="K137" s="231" t="s">
        <v>2659</v>
      </c>
      <c r="L137" s="233">
        <v>1979</v>
      </c>
      <c r="M137" s="233" t="s">
        <v>22399</v>
      </c>
      <c r="N137" s="120">
        <v>27070</v>
      </c>
      <c r="O137" s="119" t="s">
        <v>1063</v>
      </c>
      <c r="P137" s="76"/>
      <c r="Q137" s="119" t="s">
        <v>1063</v>
      </c>
      <c r="R137" s="119" t="s">
        <v>1063</v>
      </c>
      <c r="S137" s="119"/>
      <c r="T137" s="76"/>
      <c r="U137" s="76"/>
      <c r="V137" s="76"/>
      <c r="W137" s="76"/>
      <c r="X137" s="121"/>
      <c r="Y137" s="76"/>
      <c r="AA137" s="639">
        <f t="shared" si="4"/>
        <v>140000</v>
      </c>
      <c r="AB137" s="249">
        <f t="shared" si="5"/>
        <v>2140000</v>
      </c>
    </row>
    <row r="138" spans="1:28" x14ac:dyDescent="0.35">
      <c r="A138" s="76"/>
      <c r="B138" s="77" t="s">
        <v>22195</v>
      </c>
      <c r="C138" s="77" t="s">
        <v>265</v>
      </c>
      <c r="D138" s="77" t="s">
        <v>22196</v>
      </c>
      <c r="E138" s="614" t="s">
        <v>22197</v>
      </c>
      <c r="G138" s="269" t="s">
        <v>22400</v>
      </c>
      <c r="H138" s="231"/>
      <c r="I138" s="249">
        <v>2000000</v>
      </c>
      <c r="J138" s="231"/>
      <c r="K138" s="216" t="s">
        <v>4943</v>
      </c>
      <c r="L138" s="233">
        <v>1997</v>
      </c>
      <c r="M138" s="233" t="s">
        <v>22401</v>
      </c>
      <c r="N138" s="120">
        <v>138357</v>
      </c>
      <c r="O138" s="119" t="s">
        <v>1063</v>
      </c>
      <c r="P138" s="76"/>
      <c r="Q138" s="119" t="s">
        <v>1063</v>
      </c>
      <c r="R138" s="119" t="s">
        <v>1063</v>
      </c>
      <c r="S138" s="119"/>
      <c r="T138" s="76"/>
      <c r="U138" s="76"/>
      <c r="V138" s="76"/>
      <c r="W138" s="76"/>
      <c r="X138" s="121"/>
      <c r="Y138" s="76"/>
      <c r="AA138" s="639">
        <f t="shared" si="4"/>
        <v>140000</v>
      </c>
      <c r="AB138" s="249">
        <f t="shared" si="5"/>
        <v>2140000</v>
      </c>
    </row>
    <row r="139" spans="1:28" x14ac:dyDescent="0.35">
      <c r="A139" s="76"/>
      <c r="B139" s="77" t="s">
        <v>22195</v>
      </c>
      <c r="C139" s="77" t="s">
        <v>265</v>
      </c>
      <c r="D139" s="77" t="s">
        <v>22196</v>
      </c>
      <c r="E139" s="614" t="s">
        <v>22197</v>
      </c>
      <c r="G139" s="277" t="s">
        <v>22402</v>
      </c>
      <c r="H139" s="231"/>
      <c r="I139" s="249">
        <v>2000000</v>
      </c>
      <c r="J139" s="231"/>
      <c r="K139" s="231" t="s">
        <v>2659</v>
      </c>
      <c r="L139" s="233">
        <v>2007</v>
      </c>
      <c r="M139" s="233" t="s">
        <v>22403</v>
      </c>
      <c r="N139" s="120">
        <v>2224588</v>
      </c>
      <c r="O139" s="119" t="s">
        <v>1063</v>
      </c>
      <c r="P139" s="76"/>
      <c r="Q139" s="119" t="s">
        <v>1063</v>
      </c>
      <c r="R139" s="119" t="s">
        <v>1063</v>
      </c>
      <c r="S139" s="119"/>
      <c r="T139" s="76"/>
      <c r="U139" s="76"/>
      <c r="V139" s="76"/>
      <c r="W139" s="76"/>
      <c r="X139" s="121"/>
      <c r="Y139" s="76"/>
      <c r="AA139" s="639">
        <f t="shared" si="4"/>
        <v>140000</v>
      </c>
      <c r="AB139" s="249">
        <f t="shared" si="5"/>
        <v>2140000</v>
      </c>
    </row>
    <row r="140" spans="1:28" x14ac:dyDescent="0.35">
      <c r="A140" s="76"/>
      <c r="B140" s="77" t="s">
        <v>22195</v>
      </c>
      <c r="C140" s="77" t="s">
        <v>265</v>
      </c>
      <c r="D140" s="77" t="s">
        <v>22196</v>
      </c>
      <c r="E140" s="614" t="s">
        <v>22197</v>
      </c>
      <c r="G140" s="277" t="s">
        <v>22404</v>
      </c>
      <c r="H140" s="231"/>
      <c r="I140" s="249">
        <v>2000000</v>
      </c>
      <c r="J140" s="231"/>
      <c r="K140" s="231" t="s">
        <v>1147</v>
      </c>
      <c r="L140" s="233">
        <v>2017</v>
      </c>
      <c r="M140" s="233" t="s">
        <v>21040</v>
      </c>
      <c r="N140" s="120" t="s">
        <v>21511</v>
      </c>
      <c r="O140" s="119" t="s">
        <v>1063</v>
      </c>
      <c r="P140" s="76"/>
      <c r="Q140" s="119" t="s">
        <v>1063</v>
      </c>
      <c r="R140" s="119" t="s">
        <v>1063</v>
      </c>
      <c r="S140" s="119"/>
      <c r="T140" s="76"/>
      <c r="U140" s="76"/>
      <c r="V140" s="76"/>
      <c r="W140" s="76"/>
      <c r="X140" s="121"/>
      <c r="Y140" s="76"/>
      <c r="AA140" s="639">
        <f t="shared" si="4"/>
        <v>140000</v>
      </c>
      <c r="AB140" s="249">
        <f t="shared" si="5"/>
        <v>2140000</v>
      </c>
    </row>
    <row r="141" spans="1:28" s="181" customFormat="1" x14ac:dyDescent="0.35">
      <c r="A141" s="64"/>
      <c r="B141" s="64"/>
      <c r="C141" s="64"/>
      <c r="D141" s="64"/>
      <c r="E141" s="115"/>
      <c r="F141" s="64"/>
      <c r="G141" s="267" t="s">
        <v>1860</v>
      </c>
      <c r="H141" s="64"/>
      <c r="I141" s="67"/>
      <c r="J141" s="64"/>
      <c r="K141" s="64"/>
      <c r="L141" s="68"/>
      <c r="M141" s="68"/>
      <c r="N141" s="68"/>
      <c r="O141" s="68"/>
      <c r="P141" s="64"/>
      <c r="Q141" s="125"/>
      <c r="R141" s="68"/>
      <c r="S141" s="64"/>
      <c r="T141" s="64"/>
      <c r="U141" s="64"/>
      <c r="V141" s="64"/>
      <c r="W141" s="64"/>
      <c r="X141" s="115"/>
      <c r="Y141" s="64"/>
      <c r="AA141" s="639">
        <f t="shared" si="4"/>
        <v>0</v>
      </c>
      <c r="AB141" s="67">
        <f t="shared" si="5"/>
        <v>0</v>
      </c>
    </row>
    <row r="142" spans="1:28" x14ac:dyDescent="0.35">
      <c r="A142" s="76"/>
      <c r="B142" s="76"/>
      <c r="C142" s="76"/>
      <c r="D142" s="76"/>
      <c r="E142" s="121"/>
      <c r="G142" s="214" t="s">
        <v>8061</v>
      </c>
      <c r="H142" s="76"/>
      <c r="I142" s="118"/>
      <c r="J142" s="76"/>
      <c r="K142" s="76"/>
      <c r="L142" s="117"/>
      <c r="M142" s="119"/>
      <c r="N142" s="117"/>
      <c r="O142" s="119"/>
      <c r="P142" s="76"/>
      <c r="Q142" s="122"/>
      <c r="R142" s="119"/>
      <c r="S142" s="76"/>
      <c r="T142" s="76"/>
      <c r="U142" s="76"/>
      <c r="V142" s="76"/>
      <c r="W142" s="76"/>
      <c r="X142" s="121"/>
      <c r="Y142" s="76"/>
      <c r="AA142" s="639">
        <f t="shared" si="4"/>
        <v>0</v>
      </c>
      <c r="AB142" s="118">
        <f t="shared" si="5"/>
        <v>0</v>
      </c>
    </row>
    <row r="143" spans="1:28" x14ac:dyDescent="0.35">
      <c r="A143" s="69"/>
      <c r="B143" s="69"/>
      <c r="C143" s="69"/>
      <c r="D143" s="69"/>
      <c r="E143" s="116"/>
      <c r="F143" s="69"/>
      <c r="G143" s="213"/>
      <c r="H143" s="69"/>
      <c r="I143" s="74"/>
      <c r="J143" s="69"/>
      <c r="K143" s="69"/>
      <c r="L143" s="75"/>
      <c r="M143" s="75"/>
      <c r="N143" s="75"/>
      <c r="O143" s="75"/>
      <c r="P143" s="69"/>
      <c r="Q143" s="69"/>
      <c r="R143" s="75"/>
      <c r="S143" s="69"/>
      <c r="T143" s="69"/>
      <c r="U143" s="69"/>
      <c r="V143" s="69"/>
      <c r="W143" s="69"/>
      <c r="X143" s="121"/>
      <c r="Y143" s="76"/>
      <c r="AA143" s="639">
        <f t="shared" si="4"/>
        <v>0</v>
      </c>
      <c r="AB143" s="74">
        <f t="shared" si="5"/>
        <v>0</v>
      </c>
    </row>
    <row r="144" spans="1:28" s="181" customFormat="1" x14ac:dyDescent="0.35">
      <c r="A144" s="64"/>
      <c r="B144" s="64"/>
      <c r="C144" s="64"/>
      <c r="D144" s="64"/>
      <c r="E144" s="115"/>
      <c r="F144" s="64"/>
      <c r="G144" s="280" t="s">
        <v>2961</v>
      </c>
      <c r="H144" s="64"/>
      <c r="I144" s="67"/>
      <c r="J144" s="64"/>
      <c r="K144" s="64"/>
      <c r="L144" s="68"/>
      <c r="M144" s="68"/>
      <c r="N144" s="68"/>
      <c r="O144" s="68"/>
      <c r="P144" s="64"/>
      <c r="Q144" s="64"/>
      <c r="R144" s="68"/>
      <c r="S144" s="64"/>
      <c r="T144" s="64"/>
      <c r="U144" s="64"/>
      <c r="V144" s="64"/>
      <c r="W144" s="64"/>
      <c r="X144" s="115"/>
      <c r="Y144" s="64"/>
      <c r="AA144" s="639">
        <f t="shared" si="4"/>
        <v>0</v>
      </c>
      <c r="AB144" s="67">
        <f t="shared" si="5"/>
        <v>0</v>
      </c>
    </row>
    <row r="145" spans="1:28" x14ac:dyDescent="0.35">
      <c r="A145" s="76"/>
      <c r="B145" s="77" t="s">
        <v>22195</v>
      </c>
      <c r="C145" s="77" t="s">
        <v>265</v>
      </c>
      <c r="D145" s="77" t="s">
        <v>22196</v>
      </c>
      <c r="E145" s="614" t="s">
        <v>22197</v>
      </c>
      <c r="G145" s="214" t="s">
        <v>22405</v>
      </c>
      <c r="H145" s="76"/>
      <c r="I145" s="118">
        <v>75000</v>
      </c>
      <c r="J145" s="76"/>
      <c r="K145" s="76" t="s">
        <v>9389</v>
      </c>
      <c r="L145" s="76" t="s">
        <v>2249</v>
      </c>
      <c r="M145" s="76" t="s">
        <v>8719</v>
      </c>
      <c r="N145" s="119">
        <v>49087793</v>
      </c>
      <c r="O145" s="119" t="s">
        <v>1063</v>
      </c>
      <c r="P145" s="76"/>
      <c r="Q145" s="119" t="s">
        <v>3283</v>
      </c>
      <c r="R145" s="76" t="s">
        <v>1226</v>
      </c>
      <c r="S145" s="76"/>
      <c r="T145" s="76"/>
      <c r="U145" s="76"/>
      <c r="V145" s="76"/>
      <c r="W145" s="76"/>
      <c r="X145" s="121"/>
      <c r="Y145" s="76"/>
      <c r="AA145" s="639">
        <f t="shared" si="4"/>
        <v>5250.0000000000009</v>
      </c>
      <c r="AB145" s="118">
        <f t="shared" si="5"/>
        <v>80250</v>
      </c>
    </row>
    <row r="146" spans="1:28" x14ac:dyDescent="0.35">
      <c r="A146" s="76"/>
      <c r="B146" s="77" t="s">
        <v>22195</v>
      </c>
      <c r="C146" s="77" t="s">
        <v>265</v>
      </c>
      <c r="D146" s="77" t="s">
        <v>22196</v>
      </c>
      <c r="E146" s="614" t="s">
        <v>22197</v>
      </c>
      <c r="G146" s="214" t="s">
        <v>22405</v>
      </c>
      <c r="H146" s="76"/>
      <c r="I146" s="118">
        <v>75000</v>
      </c>
      <c r="J146" s="76"/>
      <c r="K146" s="76" t="s">
        <v>9389</v>
      </c>
      <c r="L146" s="76" t="s">
        <v>2249</v>
      </c>
      <c r="M146" s="76" t="s">
        <v>8719</v>
      </c>
      <c r="N146" s="119">
        <v>49087789</v>
      </c>
      <c r="O146" s="119" t="s">
        <v>1063</v>
      </c>
      <c r="P146" s="76"/>
      <c r="Q146" s="119" t="s">
        <v>3283</v>
      </c>
      <c r="R146" s="76" t="s">
        <v>1226</v>
      </c>
      <c r="S146" s="76"/>
      <c r="T146" s="76"/>
      <c r="U146" s="76"/>
      <c r="V146" s="76"/>
      <c r="W146" s="76"/>
      <c r="X146" s="121"/>
      <c r="Y146" s="76"/>
      <c r="AA146" s="639">
        <f t="shared" si="4"/>
        <v>5250.0000000000009</v>
      </c>
      <c r="AB146" s="118">
        <f t="shared" si="5"/>
        <v>80250</v>
      </c>
    </row>
    <row r="147" spans="1:28" x14ac:dyDescent="0.35">
      <c r="A147" s="76"/>
      <c r="B147" s="77" t="s">
        <v>22195</v>
      </c>
      <c r="C147" s="77" t="s">
        <v>265</v>
      </c>
      <c r="D147" s="77" t="s">
        <v>22196</v>
      </c>
      <c r="E147" s="614" t="s">
        <v>22197</v>
      </c>
      <c r="G147" s="214" t="s">
        <v>22405</v>
      </c>
      <c r="H147" s="76"/>
      <c r="I147" s="118">
        <v>75000</v>
      </c>
      <c r="J147" s="76"/>
      <c r="K147" s="76" t="s">
        <v>9389</v>
      </c>
      <c r="L147" s="76" t="s">
        <v>2249</v>
      </c>
      <c r="M147" s="76" t="s">
        <v>8719</v>
      </c>
      <c r="N147" s="119">
        <v>49087722</v>
      </c>
      <c r="O147" s="119" t="s">
        <v>1063</v>
      </c>
      <c r="P147" s="76"/>
      <c r="Q147" s="119" t="s">
        <v>3283</v>
      </c>
      <c r="R147" s="76" t="s">
        <v>1226</v>
      </c>
      <c r="S147" s="76"/>
      <c r="T147" s="76"/>
      <c r="U147" s="76"/>
      <c r="V147" s="76"/>
      <c r="W147" s="76"/>
      <c r="X147" s="121"/>
      <c r="Y147" s="76"/>
      <c r="AA147" s="639">
        <f t="shared" si="4"/>
        <v>5250.0000000000009</v>
      </c>
      <c r="AB147" s="118">
        <f t="shared" si="5"/>
        <v>80250</v>
      </c>
    </row>
    <row r="148" spans="1:28" x14ac:dyDescent="0.35">
      <c r="A148" s="76"/>
      <c r="B148" s="77" t="s">
        <v>22195</v>
      </c>
      <c r="C148" s="77" t="s">
        <v>265</v>
      </c>
      <c r="D148" s="77" t="s">
        <v>22196</v>
      </c>
      <c r="E148" s="614" t="s">
        <v>22197</v>
      </c>
      <c r="G148" s="214" t="s">
        <v>22405</v>
      </c>
      <c r="H148" s="76"/>
      <c r="I148" s="118">
        <v>75000</v>
      </c>
      <c r="J148" s="76"/>
      <c r="K148" s="76" t="s">
        <v>9389</v>
      </c>
      <c r="L148" s="76" t="s">
        <v>2249</v>
      </c>
      <c r="M148" s="76" t="s">
        <v>8719</v>
      </c>
      <c r="N148" s="119">
        <v>49087810</v>
      </c>
      <c r="O148" s="119" t="s">
        <v>1063</v>
      </c>
      <c r="P148" s="76"/>
      <c r="Q148" s="119" t="s">
        <v>3283</v>
      </c>
      <c r="R148" s="76" t="s">
        <v>1226</v>
      </c>
      <c r="S148" s="76"/>
      <c r="T148" s="76"/>
      <c r="U148" s="76"/>
      <c r="V148" s="76"/>
      <c r="W148" s="76"/>
      <c r="X148" s="121"/>
      <c r="Y148" s="76"/>
      <c r="AA148" s="639">
        <f t="shared" si="4"/>
        <v>5250.0000000000009</v>
      </c>
      <c r="AB148" s="118">
        <f t="shared" si="5"/>
        <v>80250</v>
      </c>
    </row>
    <row r="149" spans="1:28" x14ac:dyDescent="0.35">
      <c r="A149" s="76"/>
      <c r="B149" s="77" t="s">
        <v>22195</v>
      </c>
      <c r="C149" s="77" t="s">
        <v>265</v>
      </c>
      <c r="D149" s="77" t="s">
        <v>22196</v>
      </c>
      <c r="E149" s="614" t="s">
        <v>22197</v>
      </c>
      <c r="G149" s="214" t="s">
        <v>22406</v>
      </c>
      <c r="H149" s="76"/>
      <c r="I149" s="118">
        <v>75000</v>
      </c>
      <c r="J149" s="76"/>
      <c r="K149" s="76" t="s">
        <v>9389</v>
      </c>
      <c r="L149" s="76" t="s">
        <v>2249</v>
      </c>
      <c r="M149" s="76" t="s">
        <v>8719</v>
      </c>
      <c r="N149" s="119">
        <v>49087799</v>
      </c>
      <c r="O149" s="119" t="s">
        <v>1063</v>
      </c>
      <c r="P149" s="76"/>
      <c r="Q149" s="119" t="s">
        <v>3283</v>
      </c>
      <c r="R149" s="76" t="s">
        <v>1226</v>
      </c>
      <c r="S149" s="76"/>
      <c r="T149" s="76"/>
      <c r="U149" s="76"/>
      <c r="V149" s="76"/>
      <c r="W149" s="76"/>
      <c r="X149" s="121"/>
      <c r="Y149" s="76"/>
      <c r="AA149" s="639">
        <f t="shared" si="4"/>
        <v>5250.0000000000009</v>
      </c>
      <c r="AB149" s="118">
        <f t="shared" si="5"/>
        <v>80250</v>
      </c>
    </row>
    <row r="150" spans="1:28" x14ac:dyDescent="0.35">
      <c r="A150" s="76"/>
      <c r="B150" s="77" t="s">
        <v>22195</v>
      </c>
      <c r="C150" s="77" t="s">
        <v>265</v>
      </c>
      <c r="D150" s="77" t="s">
        <v>22196</v>
      </c>
      <c r="E150" s="614" t="s">
        <v>22197</v>
      </c>
      <c r="G150" s="214" t="s">
        <v>22406</v>
      </c>
      <c r="H150" s="76"/>
      <c r="I150" s="118">
        <v>75000</v>
      </c>
      <c r="J150" s="76"/>
      <c r="K150" s="76" t="s">
        <v>9389</v>
      </c>
      <c r="L150" s="76" t="s">
        <v>2249</v>
      </c>
      <c r="M150" s="76" t="s">
        <v>8719</v>
      </c>
      <c r="N150" s="119">
        <v>49087802</v>
      </c>
      <c r="O150" s="119" t="s">
        <v>1063</v>
      </c>
      <c r="P150" s="76"/>
      <c r="Q150" s="119" t="s">
        <v>3283</v>
      </c>
      <c r="R150" s="76" t="s">
        <v>1226</v>
      </c>
      <c r="S150" s="76"/>
      <c r="T150" s="76"/>
      <c r="U150" s="76"/>
      <c r="V150" s="76"/>
      <c r="W150" s="76"/>
      <c r="X150" s="121"/>
      <c r="Y150" s="76"/>
      <c r="AA150" s="639">
        <f t="shared" si="4"/>
        <v>5250.0000000000009</v>
      </c>
      <c r="AB150" s="118">
        <f t="shared" si="5"/>
        <v>80250</v>
      </c>
    </row>
    <row r="151" spans="1:28" x14ac:dyDescent="0.35">
      <c r="A151" s="76"/>
      <c r="B151" s="77" t="s">
        <v>22195</v>
      </c>
      <c r="C151" s="77" t="s">
        <v>265</v>
      </c>
      <c r="D151" s="77" t="s">
        <v>22196</v>
      </c>
      <c r="E151" s="614" t="s">
        <v>22197</v>
      </c>
      <c r="G151" s="214" t="s">
        <v>22406</v>
      </c>
      <c r="H151" s="76"/>
      <c r="I151" s="118">
        <v>75000</v>
      </c>
      <c r="J151" s="76"/>
      <c r="K151" s="76" t="s">
        <v>9389</v>
      </c>
      <c r="L151" s="76" t="s">
        <v>2249</v>
      </c>
      <c r="M151" s="76" t="s">
        <v>8719</v>
      </c>
      <c r="N151" s="119">
        <v>49087731</v>
      </c>
      <c r="O151" s="119" t="s">
        <v>1063</v>
      </c>
      <c r="P151" s="76"/>
      <c r="Q151" s="119" t="s">
        <v>3283</v>
      </c>
      <c r="R151" s="76" t="s">
        <v>1226</v>
      </c>
      <c r="S151" s="76"/>
      <c r="T151" s="76"/>
      <c r="U151" s="76"/>
      <c r="V151" s="76"/>
      <c r="W151" s="76"/>
      <c r="X151" s="121"/>
      <c r="Y151" s="76"/>
      <c r="AA151" s="639">
        <f t="shared" si="4"/>
        <v>5250.0000000000009</v>
      </c>
      <c r="AB151" s="118">
        <f t="shared" si="5"/>
        <v>80250</v>
      </c>
    </row>
    <row r="152" spans="1:28" x14ac:dyDescent="0.35">
      <c r="A152" s="76"/>
      <c r="B152" s="77" t="s">
        <v>22195</v>
      </c>
      <c r="C152" s="77" t="s">
        <v>265</v>
      </c>
      <c r="D152" s="77" t="s">
        <v>22196</v>
      </c>
      <c r="E152" s="614" t="s">
        <v>22197</v>
      </c>
      <c r="G152" s="214" t="s">
        <v>22406</v>
      </c>
      <c r="H152" s="76"/>
      <c r="I152" s="118">
        <v>75000</v>
      </c>
      <c r="J152" s="76"/>
      <c r="K152" s="76" t="s">
        <v>9389</v>
      </c>
      <c r="L152" s="76" t="s">
        <v>2249</v>
      </c>
      <c r="M152" s="76" t="s">
        <v>8719</v>
      </c>
      <c r="N152" s="119">
        <v>49047802</v>
      </c>
      <c r="O152" s="119" t="s">
        <v>1063</v>
      </c>
      <c r="P152" s="76"/>
      <c r="Q152" s="119" t="s">
        <v>3283</v>
      </c>
      <c r="R152" s="76" t="s">
        <v>1226</v>
      </c>
      <c r="S152" s="76"/>
      <c r="T152" s="76"/>
      <c r="U152" s="76"/>
      <c r="V152" s="76"/>
      <c r="W152" s="76"/>
      <c r="X152" s="121"/>
      <c r="Y152" s="76"/>
      <c r="AA152" s="639">
        <f t="shared" si="4"/>
        <v>5250.0000000000009</v>
      </c>
      <c r="AB152" s="118">
        <f t="shared" si="5"/>
        <v>80250</v>
      </c>
    </row>
    <row r="153" spans="1:28" x14ac:dyDescent="0.35">
      <c r="A153" s="76"/>
      <c r="B153" s="77" t="s">
        <v>22195</v>
      </c>
      <c r="C153" s="77" t="s">
        <v>265</v>
      </c>
      <c r="D153" s="77" t="s">
        <v>22196</v>
      </c>
      <c r="E153" s="614" t="s">
        <v>22197</v>
      </c>
      <c r="G153" s="214" t="s">
        <v>22407</v>
      </c>
      <c r="H153" s="76"/>
      <c r="I153" s="118">
        <v>75000</v>
      </c>
      <c r="J153" s="76"/>
      <c r="K153" s="76" t="s">
        <v>9389</v>
      </c>
      <c r="L153" s="76" t="s">
        <v>2249</v>
      </c>
      <c r="M153" s="76" t="s">
        <v>8719</v>
      </c>
      <c r="N153" s="119">
        <v>49087787</v>
      </c>
      <c r="O153" s="119" t="s">
        <v>1063</v>
      </c>
      <c r="P153" s="76"/>
      <c r="Q153" s="119" t="s">
        <v>3283</v>
      </c>
      <c r="R153" s="76" t="s">
        <v>1226</v>
      </c>
      <c r="S153" s="76"/>
      <c r="T153" s="76"/>
      <c r="U153" s="76"/>
      <c r="V153" s="76"/>
      <c r="W153" s="76"/>
      <c r="X153" s="121"/>
      <c r="Y153" s="76"/>
      <c r="AA153" s="639">
        <f t="shared" si="4"/>
        <v>5250.0000000000009</v>
      </c>
      <c r="AB153" s="118">
        <f t="shared" si="5"/>
        <v>80250</v>
      </c>
    </row>
    <row r="154" spans="1:28" x14ac:dyDescent="0.35">
      <c r="A154" s="76"/>
      <c r="B154" s="77" t="s">
        <v>22195</v>
      </c>
      <c r="C154" s="77" t="s">
        <v>265</v>
      </c>
      <c r="D154" s="77" t="s">
        <v>22196</v>
      </c>
      <c r="E154" s="614" t="s">
        <v>22197</v>
      </c>
      <c r="G154" s="214" t="s">
        <v>22407</v>
      </c>
      <c r="H154" s="76"/>
      <c r="I154" s="118">
        <v>75000</v>
      </c>
      <c r="J154" s="76"/>
      <c r="K154" s="76" t="s">
        <v>9389</v>
      </c>
      <c r="L154" s="76" t="s">
        <v>2249</v>
      </c>
      <c r="M154" s="76" t="s">
        <v>8719</v>
      </c>
      <c r="N154" s="119">
        <v>49087806</v>
      </c>
      <c r="O154" s="119" t="s">
        <v>1063</v>
      </c>
      <c r="P154" s="76"/>
      <c r="Q154" s="119" t="s">
        <v>3283</v>
      </c>
      <c r="R154" s="76" t="s">
        <v>1226</v>
      </c>
      <c r="S154" s="76"/>
      <c r="T154" s="76"/>
      <c r="U154" s="76"/>
      <c r="V154" s="76"/>
      <c r="W154" s="76"/>
      <c r="X154" s="121"/>
      <c r="Y154" s="76"/>
      <c r="AA154" s="639">
        <f t="shared" si="4"/>
        <v>5250.0000000000009</v>
      </c>
      <c r="AB154" s="118">
        <f t="shared" si="5"/>
        <v>80250</v>
      </c>
    </row>
    <row r="155" spans="1:28" x14ac:dyDescent="0.35">
      <c r="A155" s="76"/>
      <c r="B155" s="77" t="s">
        <v>22195</v>
      </c>
      <c r="C155" s="77" t="s">
        <v>265</v>
      </c>
      <c r="D155" s="77" t="s">
        <v>22196</v>
      </c>
      <c r="E155" s="614" t="s">
        <v>22197</v>
      </c>
      <c r="G155" s="214" t="s">
        <v>22407</v>
      </c>
      <c r="H155" s="76"/>
      <c r="I155" s="118">
        <v>75000</v>
      </c>
      <c r="J155" s="76"/>
      <c r="K155" s="76" t="s">
        <v>9389</v>
      </c>
      <c r="L155" s="76" t="s">
        <v>2249</v>
      </c>
      <c r="M155" s="76" t="s">
        <v>8719</v>
      </c>
      <c r="N155" s="119">
        <v>49087812</v>
      </c>
      <c r="O155" s="119" t="s">
        <v>1063</v>
      </c>
      <c r="P155" s="76"/>
      <c r="Q155" s="119" t="s">
        <v>3283</v>
      </c>
      <c r="R155" s="76" t="s">
        <v>1226</v>
      </c>
      <c r="S155" s="76"/>
      <c r="T155" s="76"/>
      <c r="U155" s="76"/>
      <c r="V155" s="76"/>
      <c r="W155" s="76"/>
      <c r="X155" s="121"/>
      <c r="Y155" s="76"/>
      <c r="AA155" s="639">
        <f t="shared" si="4"/>
        <v>5250.0000000000009</v>
      </c>
      <c r="AB155" s="118">
        <f t="shared" si="5"/>
        <v>80250</v>
      </c>
    </row>
    <row r="156" spans="1:28" x14ac:dyDescent="0.35">
      <c r="A156" s="76"/>
      <c r="B156" s="77" t="s">
        <v>22195</v>
      </c>
      <c r="C156" s="77" t="s">
        <v>265</v>
      </c>
      <c r="D156" s="77" t="s">
        <v>22196</v>
      </c>
      <c r="E156" s="614" t="s">
        <v>22197</v>
      </c>
      <c r="G156" s="214" t="s">
        <v>22408</v>
      </c>
      <c r="H156" s="76"/>
      <c r="I156" s="118">
        <v>75000</v>
      </c>
      <c r="J156" s="76"/>
      <c r="K156" s="76" t="s">
        <v>3716</v>
      </c>
      <c r="L156" s="76" t="s">
        <v>2249</v>
      </c>
      <c r="M156" s="76" t="s">
        <v>22409</v>
      </c>
      <c r="N156" s="119">
        <v>345025</v>
      </c>
      <c r="O156" s="119" t="s">
        <v>1063</v>
      </c>
      <c r="P156" s="76"/>
      <c r="Q156" s="119" t="s">
        <v>3283</v>
      </c>
      <c r="R156" s="76" t="s">
        <v>1226</v>
      </c>
      <c r="S156" s="76"/>
      <c r="T156" s="76"/>
      <c r="U156" s="76"/>
      <c r="V156" s="76"/>
      <c r="W156" s="76"/>
      <c r="X156" s="121"/>
      <c r="Y156" s="76"/>
      <c r="AA156" s="639">
        <f t="shared" si="4"/>
        <v>5250.0000000000009</v>
      </c>
      <c r="AB156" s="118">
        <f t="shared" si="5"/>
        <v>80250</v>
      </c>
    </row>
    <row r="157" spans="1:28" x14ac:dyDescent="0.35">
      <c r="A157" s="76"/>
      <c r="B157" s="77" t="s">
        <v>22195</v>
      </c>
      <c r="C157" s="77" t="s">
        <v>265</v>
      </c>
      <c r="D157" s="77" t="s">
        <v>22196</v>
      </c>
      <c r="E157" s="614" t="s">
        <v>22197</v>
      </c>
      <c r="G157" s="214" t="s">
        <v>22408</v>
      </c>
      <c r="H157" s="76"/>
      <c r="I157" s="118">
        <v>75000</v>
      </c>
      <c r="J157" s="76"/>
      <c r="K157" s="76" t="s">
        <v>3716</v>
      </c>
      <c r="L157" s="76" t="s">
        <v>2249</v>
      </c>
      <c r="M157" s="76" t="s">
        <v>22410</v>
      </c>
      <c r="N157" s="119">
        <v>345018</v>
      </c>
      <c r="O157" s="119" t="s">
        <v>1063</v>
      </c>
      <c r="P157" s="76"/>
      <c r="Q157" s="119" t="s">
        <v>3283</v>
      </c>
      <c r="R157" s="76" t="s">
        <v>1226</v>
      </c>
      <c r="S157" s="76"/>
      <c r="T157" s="76"/>
      <c r="U157" s="76"/>
      <c r="V157" s="76"/>
      <c r="W157" s="76"/>
      <c r="X157" s="121"/>
      <c r="Y157" s="76"/>
      <c r="AA157" s="639">
        <f t="shared" si="4"/>
        <v>5250.0000000000009</v>
      </c>
      <c r="AB157" s="118">
        <f t="shared" si="5"/>
        <v>80250</v>
      </c>
    </row>
    <row r="158" spans="1:28" x14ac:dyDescent="0.35">
      <c r="A158" s="76"/>
      <c r="B158" s="77" t="s">
        <v>22195</v>
      </c>
      <c r="C158" s="77" t="s">
        <v>265</v>
      </c>
      <c r="D158" s="77" t="s">
        <v>22196</v>
      </c>
      <c r="E158" s="614" t="s">
        <v>22197</v>
      </c>
      <c r="G158" s="214" t="s">
        <v>22408</v>
      </c>
      <c r="H158" s="76"/>
      <c r="I158" s="118">
        <v>75000</v>
      </c>
      <c r="J158" s="76"/>
      <c r="K158" s="76" t="s">
        <v>3716</v>
      </c>
      <c r="L158" s="76" t="s">
        <v>2249</v>
      </c>
      <c r="M158" s="76" t="s">
        <v>22411</v>
      </c>
      <c r="N158" s="119">
        <v>345014</v>
      </c>
      <c r="O158" s="119" t="s">
        <v>1063</v>
      </c>
      <c r="P158" s="76"/>
      <c r="Q158" s="119" t="s">
        <v>3283</v>
      </c>
      <c r="R158" s="76" t="s">
        <v>1226</v>
      </c>
      <c r="S158" s="76"/>
      <c r="T158" s="76"/>
      <c r="U158" s="76"/>
      <c r="V158" s="76"/>
      <c r="W158" s="76"/>
      <c r="X158" s="121"/>
      <c r="Y158" s="76"/>
      <c r="AA158" s="639">
        <f t="shared" si="4"/>
        <v>5250.0000000000009</v>
      </c>
      <c r="AB158" s="118">
        <f t="shared" si="5"/>
        <v>80250</v>
      </c>
    </row>
    <row r="159" spans="1:28" x14ac:dyDescent="0.35">
      <c r="A159" s="76"/>
      <c r="B159" s="77" t="s">
        <v>22195</v>
      </c>
      <c r="C159" s="77" t="s">
        <v>265</v>
      </c>
      <c r="D159" s="77" t="s">
        <v>22196</v>
      </c>
      <c r="E159" s="614" t="s">
        <v>22197</v>
      </c>
      <c r="G159" s="214" t="s">
        <v>22408</v>
      </c>
      <c r="H159" s="76"/>
      <c r="I159" s="118">
        <v>75000</v>
      </c>
      <c r="J159" s="76"/>
      <c r="K159" s="76" t="s">
        <v>3716</v>
      </c>
      <c r="L159" s="76" t="s">
        <v>2249</v>
      </c>
      <c r="M159" s="76" t="s">
        <v>22412</v>
      </c>
      <c r="N159" s="119">
        <v>345035</v>
      </c>
      <c r="O159" s="119" t="s">
        <v>1063</v>
      </c>
      <c r="P159" s="76"/>
      <c r="Q159" s="119" t="s">
        <v>3283</v>
      </c>
      <c r="R159" s="76" t="s">
        <v>1226</v>
      </c>
      <c r="S159" s="76"/>
      <c r="T159" s="76"/>
      <c r="U159" s="76"/>
      <c r="V159" s="76"/>
      <c r="W159" s="76"/>
      <c r="X159" s="121"/>
      <c r="Y159" s="76"/>
      <c r="AA159" s="639">
        <f t="shared" si="4"/>
        <v>5250.0000000000009</v>
      </c>
      <c r="AB159" s="118">
        <f t="shared" si="5"/>
        <v>80250</v>
      </c>
    </row>
    <row r="160" spans="1:28" x14ac:dyDescent="0.35">
      <c r="A160" s="76"/>
      <c r="B160" s="77" t="s">
        <v>22195</v>
      </c>
      <c r="C160" s="77" t="s">
        <v>265</v>
      </c>
      <c r="D160" s="77" t="s">
        <v>22196</v>
      </c>
      <c r="E160" s="614" t="s">
        <v>22197</v>
      </c>
      <c r="G160" s="214" t="s">
        <v>22408</v>
      </c>
      <c r="H160" s="76"/>
      <c r="I160" s="118">
        <v>75000</v>
      </c>
      <c r="J160" s="76"/>
      <c r="K160" s="76" t="s">
        <v>3716</v>
      </c>
      <c r="L160" s="76" t="s">
        <v>2249</v>
      </c>
      <c r="M160" s="76" t="s">
        <v>22413</v>
      </c>
      <c r="N160" s="119">
        <v>345009</v>
      </c>
      <c r="O160" s="119" t="s">
        <v>1063</v>
      </c>
      <c r="P160" s="76"/>
      <c r="Q160" s="119" t="s">
        <v>3283</v>
      </c>
      <c r="R160" s="76" t="s">
        <v>1226</v>
      </c>
      <c r="S160" s="76"/>
      <c r="T160" s="76"/>
      <c r="U160" s="76"/>
      <c r="V160" s="76"/>
      <c r="W160" s="76"/>
      <c r="X160" s="121"/>
      <c r="Y160" s="76"/>
      <c r="AA160" s="639">
        <f t="shared" si="4"/>
        <v>5250.0000000000009</v>
      </c>
      <c r="AB160" s="118">
        <f t="shared" si="5"/>
        <v>80250</v>
      </c>
    </row>
    <row r="161" spans="1:28" x14ac:dyDescent="0.35">
      <c r="A161" s="76"/>
      <c r="B161" s="77" t="s">
        <v>22195</v>
      </c>
      <c r="C161" s="77" t="s">
        <v>265</v>
      </c>
      <c r="D161" s="77" t="s">
        <v>22196</v>
      </c>
      <c r="E161" s="614" t="s">
        <v>22197</v>
      </c>
      <c r="G161" s="214" t="s">
        <v>22408</v>
      </c>
      <c r="H161" s="76"/>
      <c r="I161" s="118">
        <v>75000</v>
      </c>
      <c r="J161" s="76"/>
      <c r="K161" s="76" t="s">
        <v>3716</v>
      </c>
      <c r="L161" s="76" t="s">
        <v>2249</v>
      </c>
      <c r="M161" s="76" t="s">
        <v>22414</v>
      </c>
      <c r="N161" s="119">
        <v>345023</v>
      </c>
      <c r="O161" s="119" t="s">
        <v>1063</v>
      </c>
      <c r="P161" s="76"/>
      <c r="Q161" s="119" t="s">
        <v>3283</v>
      </c>
      <c r="R161" s="76" t="s">
        <v>1226</v>
      </c>
      <c r="S161" s="76"/>
      <c r="T161" s="76"/>
      <c r="U161" s="76"/>
      <c r="V161" s="76"/>
      <c r="W161" s="76"/>
      <c r="X161" s="121"/>
      <c r="Y161" s="76"/>
      <c r="AA161" s="639">
        <f t="shared" si="4"/>
        <v>5250.0000000000009</v>
      </c>
      <c r="AB161" s="118">
        <f t="shared" si="5"/>
        <v>80250</v>
      </c>
    </row>
    <row r="162" spans="1:28" x14ac:dyDescent="0.35">
      <c r="A162" s="76"/>
      <c r="B162" s="77" t="s">
        <v>22195</v>
      </c>
      <c r="C162" s="77" t="s">
        <v>265</v>
      </c>
      <c r="D162" s="77" t="s">
        <v>22196</v>
      </c>
      <c r="E162" s="614" t="s">
        <v>22197</v>
      </c>
      <c r="G162" s="214" t="s">
        <v>22408</v>
      </c>
      <c r="H162" s="76"/>
      <c r="I162" s="118">
        <v>75000</v>
      </c>
      <c r="J162" s="76"/>
      <c r="K162" s="76" t="s">
        <v>3716</v>
      </c>
      <c r="L162" s="76" t="s">
        <v>2249</v>
      </c>
      <c r="M162" s="76" t="s">
        <v>22415</v>
      </c>
      <c r="N162" s="119">
        <v>345022</v>
      </c>
      <c r="O162" s="119" t="s">
        <v>1063</v>
      </c>
      <c r="P162" s="76"/>
      <c r="Q162" s="119" t="s">
        <v>3283</v>
      </c>
      <c r="R162" s="76" t="s">
        <v>1226</v>
      </c>
      <c r="S162" s="76"/>
      <c r="T162" s="76"/>
      <c r="U162" s="76"/>
      <c r="V162" s="76"/>
      <c r="W162" s="76"/>
      <c r="X162" s="121"/>
      <c r="Y162" s="76"/>
      <c r="AA162" s="639">
        <f t="shared" si="4"/>
        <v>5250.0000000000009</v>
      </c>
      <c r="AB162" s="118">
        <f t="shared" si="5"/>
        <v>80250</v>
      </c>
    </row>
    <row r="163" spans="1:28" x14ac:dyDescent="0.35">
      <c r="A163" s="76"/>
      <c r="B163" s="77" t="s">
        <v>22195</v>
      </c>
      <c r="C163" s="77" t="s">
        <v>265</v>
      </c>
      <c r="D163" s="77" t="s">
        <v>22196</v>
      </c>
      <c r="E163" s="614" t="s">
        <v>22197</v>
      </c>
      <c r="G163" s="214" t="s">
        <v>22408</v>
      </c>
      <c r="H163" s="76"/>
      <c r="I163" s="118">
        <v>75000</v>
      </c>
      <c r="J163" s="76"/>
      <c r="K163" s="76" t="s">
        <v>3716</v>
      </c>
      <c r="L163" s="76" t="s">
        <v>2249</v>
      </c>
      <c r="M163" s="76" t="s">
        <v>22416</v>
      </c>
      <c r="N163" s="119">
        <v>345030</v>
      </c>
      <c r="O163" s="119" t="s">
        <v>1063</v>
      </c>
      <c r="P163" s="76"/>
      <c r="Q163" s="119" t="s">
        <v>3283</v>
      </c>
      <c r="R163" s="76" t="s">
        <v>1226</v>
      </c>
      <c r="S163" s="76"/>
      <c r="T163" s="76"/>
      <c r="U163" s="76"/>
      <c r="V163" s="76"/>
      <c r="W163" s="76"/>
      <c r="X163" s="121"/>
      <c r="Y163" s="76"/>
      <c r="AA163" s="639">
        <f t="shared" si="4"/>
        <v>5250.0000000000009</v>
      </c>
      <c r="AB163" s="118">
        <f t="shared" si="5"/>
        <v>80250</v>
      </c>
    </row>
    <row r="164" spans="1:28" x14ac:dyDescent="0.35">
      <c r="A164" s="76"/>
      <c r="B164" s="77" t="s">
        <v>22195</v>
      </c>
      <c r="C164" s="77" t="s">
        <v>265</v>
      </c>
      <c r="D164" s="77" t="s">
        <v>22196</v>
      </c>
      <c r="E164" s="614" t="s">
        <v>22197</v>
      </c>
      <c r="G164" s="214" t="s">
        <v>22408</v>
      </c>
      <c r="H164" s="76"/>
      <c r="I164" s="118">
        <v>75000</v>
      </c>
      <c r="J164" s="76"/>
      <c r="K164" s="76" t="s">
        <v>3716</v>
      </c>
      <c r="L164" s="76" t="s">
        <v>2249</v>
      </c>
      <c r="M164" s="76" t="s">
        <v>22417</v>
      </c>
      <c r="N164" s="119">
        <v>345033</v>
      </c>
      <c r="O164" s="119" t="s">
        <v>1063</v>
      </c>
      <c r="P164" s="76"/>
      <c r="Q164" s="119" t="s">
        <v>3283</v>
      </c>
      <c r="R164" s="76" t="s">
        <v>1226</v>
      </c>
      <c r="S164" s="76"/>
      <c r="T164" s="76"/>
      <c r="U164" s="76"/>
      <c r="V164" s="76"/>
      <c r="W164" s="76"/>
      <c r="X164" s="121"/>
      <c r="Y164" s="76"/>
      <c r="AA164" s="639">
        <f t="shared" si="4"/>
        <v>5250.0000000000009</v>
      </c>
      <c r="AB164" s="118">
        <f t="shared" si="5"/>
        <v>80250</v>
      </c>
    </row>
    <row r="165" spans="1:28" x14ac:dyDescent="0.35">
      <c r="A165" s="76"/>
      <c r="B165" s="77" t="s">
        <v>22195</v>
      </c>
      <c r="C165" s="77" t="s">
        <v>265</v>
      </c>
      <c r="D165" s="77" t="s">
        <v>22196</v>
      </c>
      <c r="E165" s="614" t="s">
        <v>22197</v>
      </c>
      <c r="G165" s="214" t="s">
        <v>22408</v>
      </c>
      <c r="H165" s="76"/>
      <c r="I165" s="118">
        <v>75000</v>
      </c>
      <c r="J165" s="76"/>
      <c r="K165" s="76" t="s">
        <v>3716</v>
      </c>
      <c r="L165" s="76" t="s">
        <v>2249</v>
      </c>
      <c r="M165" s="76" t="s">
        <v>22418</v>
      </c>
      <c r="N165" s="233">
        <v>345026</v>
      </c>
      <c r="O165" s="119" t="s">
        <v>1063</v>
      </c>
      <c r="P165" s="76"/>
      <c r="Q165" s="119" t="s">
        <v>3283</v>
      </c>
      <c r="R165" s="76" t="s">
        <v>1226</v>
      </c>
      <c r="S165" s="76"/>
      <c r="T165" s="76"/>
      <c r="U165" s="76"/>
      <c r="V165" s="76"/>
      <c r="W165" s="76"/>
      <c r="X165" s="121"/>
      <c r="Y165" s="76"/>
      <c r="AA165" s="639">
        <f t="shared" si="4"/>
        <v>5250.0000000000009</v>
      </c>
      <c r="AB165" s="118">
        <f t="shared" si="5"/>
        <v>80250</v>
      </c>
    </row>
    <row r="166" spans="1:28" x14ac:dyDescent="0.35">
      <c r="A166" s="76"/>
      <c r="B166" s="77" t="s">
        <v>22195</v>
      </c>
      <c r="C166" s="77" t="s">
        <v>265</v>
      </c>
      <c r="D166" s="77" t="s">
        <v>22196</v>
      </c>
      <c r="E166" s="614" t="s">
        <v>22197</v>
      </c>
      <c r="G166" s="214" t="s">
        <v>22408</v>
      </c>
      <c r="H166" s="76"/>
      <c r="I166" s="118">
        <v>75000</v>
      </c>
      <c r="J166" s="76"/>
      <c r="K166" s="76" t="s">
        <v>3716</v>
      </c>
      <c r="L166" s="76" t="s">
        <v>2249</v>
      </c>
      <c r="M166" s="76" t="s">
        <v>22419</v>
      </c>
      <c r="N166" s="233">
        <v>345024</v>
      </c>
      <c r="O166" s="119" t="s">
        <v>1063</v>
      </c>
      <c r="P166" s="76"/>
      <c r="Q166" s="119" t="s">
        <v>3283</v>
      </c>
      <c r="R166" s="76" t="s">
        <v>1226</v>
      </c>
      <c r="S166" s="76"/>
      <c r="T166" s="76"/>
      <c r="U166" s="76"/>
      <c r="V166" s="76"/>
      <c r="W166" s="76"/>
      <c r="X166" s="121"/>
      <c r="Y166" s="76"/>
      <c r="AA166" s="639">
        <f t="shared" si="4"/>
        <v>5250.0000000000009</v>
      </c>
      <c r="AB166" s="118">
        <f t="shared" si="5"/>
        <v>80250</v>
      </c>
    </row>
    <row r="167" spans="1:28" x14ac:dyDescent="0.35">
      <c r="A167" s="76"/>
      <c r="B167" s="77" t="s">
        <v>22195</v>
      </c>
      <c r="C167" s="77" t="s">
        <v>265</v>
      </c>
      <c r="D167" s="77" t="s">
        <v>22196</v>
      </c>
      <c r="E167" s="614" t="s">
        <v>22197</v>
      </c>
      <c r="G167" s="214" t="s">
        <v>22420</v>
      </c>
      <c r="H167" s="76"/>
      <c r="I167" s="118">
        <v>75000</v>
      </c>
      <c r="J167" s="76"/>
      <c r="K167" s="231" t="s">
        <v>1562</v>
      </c>
      <c r="L167" s="76" t="s">
        <v>2249</v>
      </c>
      <c r="M167" s="231" t="s">
        <v>5370</v>
      </c>
      <c r="N167" s="119" t="s">
        <v>1063</v>
      </c>
      <c r="O167" s="119" t="s">
        <v>1063</v>
      </c>
      <c r="P167" s="76"/>
      <c r="Q167" s="119" t="s">
        <v>1063</v>
      </c>
      <c r="R167" s="119" t="s">
        <v>1063</v>
      </c>
      <c r="S167" s="119"/>
      <c r="T167" s="76"/>
      <c r="U167" s="76"/>
      <c r="V167" s="76"/>
      <c r="W167" s="76"/>
      <c r="X167" s="121"/>
      <c r="Y167" s="76"/>
      <c r="AA167" s="639">
        <f t="shared" si="4"/>
        <v>5250.0000000000009</v>
      </c>
      <c r="AB167" s="118">
        <f t="shared" si="5"/>
        <v>80250</v>
      </c>
    </row>
    <row r="168" spans="1:28" x14ac:dyDescent="0.35">
      <c r="A168" s="76"/>
      <c r="B168" s="77" t="s">
        <v>22195</v>
      </c>
      <c r="C168" s="77" t="s">
        <v>265</v>
      </c>
      <c r="D168" s="77" t="s">
        <v>22196</v>
      </c>
      <c r="E168" s="614" t="s">
        <v>22197</v>
      </c>
      <c r="G168" s="214" t="s">
        <v>22420</v>
      </c>
      <c r="H168" s="76"/>
      <c r="I168" s="118">
        <v>75000</v>
      </c>
      <c r="J168" s="76"/>
      <c r="K168" s="231" t="s">
        <v>1562</v>
      </c>
      <c r="L168" s="76" t="s">
        <v>2249</v>
      </c>
      <c r="M168" s="231" t="s">
        <v>5370</v>
      </c>
      <c r="N168" s="119" t="s">
        <v>1063</v>
      </c>
      <c r="O168" s="119" t="s">
        <v>1063</v>
      </c>
      <c r="P168" s="76"/>
      <c r="Q168" s="119" t="s">
        <v>1063</v>
      </c>
      <c r="R168" s="119" t="s">
        <v>1063</v>
      </c>
      <c r="S168" s="119"/>
      <c r="T168" s="76"/>
      <c r="U168" s="76"/>
      <c r="V168" s="76"/>
      <c r="W168" s="76"/>
      <c r="X168" s="121"/>
      <c r="Y168" s="76"/>
      <c r="AA168" s="639">
        <f t="shared" si="4"/>
        <v>5250.0000000000009</v>
      </c>
      <c r="AB168" s="118">
        <f t="shared" si="5"/>
        <v>80250</v>
      </c>
    </row>
    <row r="169" spans="1:28" x14ac:dyDescent="0.35">
      <c r="A169" s="76"/>
      <c r="B169" s="77" t="s">
        <v>22195</v>
      </c>
      <c r="C169" s="77" t="s">
        <v>265</v>
      </c>
      <c r="D169" s="77" t="s">
        <v>22196</v>
      </c>
      <c r="E169" s="614" t="s">
        <v>22197</v>
      </c>
      <c r="G169" s="214" t="s">
        <v>22420</v>
      </c>
      <c r="H169" s="76"/>
      <c r="I169" s="118">
        <v>75000</v>
      </c>
      <c r="J169" s="76"/>
      <c r="K169" s="231" t="s">
        <v>1562</v>
      </c>
      <c r="L169" s="76" t="s">
        <v>2249</v>
      </c>
      <c r="M169" s="231" t="s">
        <v>5370</v>
      </c>
      <c r="N169" s="119">
        <v>1170410502</v>
      </c>
      <c r="O169" s="119" t="s">
        <v>1063</v>
      </c>
      <c r="P169" s="76"/>
      <c r="Q169" s="119" t="s">
        <v>3283</v>
      </c>
      <c r="R169" s="76" t="s">
        <v>1226</v>
      </c>
      <c r="S169" s="76"/>
      <c r="T169" s="76"/>
      <c r="U169" s="76"/>
      <c r="V169" s="76"/>
      <c r="W169" s="76"/>
      <c r="X169" s="121"/>
      <c r="Y169" s="76"/>
      <c r="AA169" s="639">
        <f t="shared" si="4"/>
        <v>5250.0000000000009</v>
      </c>
      <c r="AB169" s="118">
        <f t="shared" si="5"/>
        <v>80250</v>
      </c>
    </row>
    <row r="170" spans="1:28" x14ac:dyDescent="0.35">
      <c r="A170" s="76"/>
      <c r="B170" s="77" t="s">
        <v>22195</v>
      </c>
      <c r="C170" s="77" t="s">
        <v>265</v>
      </c>
      <c r="D170" s="77" t="s">
        <v>22196</v>
      </c>
      <c r="E170" s="614" t="s">
        <v>22197</v>
      </c>
      <c r="G170" s="214" t="s">
        <v>22420</v>
      </c>
      <c r="H170" s="76"/>
      <c r="I170" s="118">
        <v>75000</v>
      </c>
      <c r="J170" s="76"/>
      <c r="K170" s="231" t="s">
        <v>1562</v>
      </c>
      <c r="L170" s="76" t="s">
        <v>2249</v>
      </c>
      <c r="M170" s="231" t="s">
        <v>5370</v>
      </c>
      <c r="N170" s="119">
        <v>1170410425</v>
      </c>
      <c r="O170" s="119" t="s">
        <v>1063</v>
      </c>
      <c r="P170" s="76"/>
      <c r="Q170" s="119" t="s">
        <v>3283</v>
      </c>
      <c r="R170" s="76" t="s">
        <v>1226</v>
      </c>
      <c r="S170" s="76"/>
      <c r="T170" s="76"/>
      <c r="U170" s="76"/>
      <c r="V170" s="76"/>
      <c r="W170" s="76"/>
      <c r="X170" s="121"/>
      <c r="Y170" s="76"/>
      <c r="AA170" s="639">
        <f t="shared" si="4"/>
        <v>5250.0000000000009</v>
      </c>
      <c r="AB170" s="118">
        <f t="shared" si="5"/>
        <v>80250</v>
      </c>
    </row>
    <row r="171" spans="1:28" x14ac:dyDescent="0.35">
      <c r="A171" s="76"/>
      <c r="B171" s="77" t="s">
        <v>22195</v>
      </c>
      <c r="C171" s="77" t="s">
        <v>265</v>
      </c>
      <c r="D171" s="77" t="s">
        <v>22196</v>
      </c>
      <c r="E171" s="614" t="s">
        <v>22197</v>
      </c>
      <c r="G171" s="214" t="s">
        <v>22420</v>
      </c>
      <c r="H171" s="76"/>
      <c r="I171" s="118">
        <v>75000</v>
      </c>
      <c r="J171" s="76"/>
      <c r="K171" s="231" t="s">
        <v>1562</v>
      </c>
      <c r="L171" s="76" t="s">
        <v>2249</v>
      </c>
      <c r="M171" s="231" t="s">
        <v>5370</v>
      </c>
      <c r="N171" s="119">
        <v>1601344</v>
      </c>
      <c r="O171" s="119" t="s">
        <v>1063</v>
      </c>
      <c r="P171" s="76"/>
      <c r="Q171" s="119" t="s">
        <v>3283</v>
      </c>
      <c r="R171" s="76" t="s">
        <v>1226</v>
      </c>
      <c r="S171" s="76"/>
      <c r="T171" s="76"/>
      <c r="U171" s="76"/>
      <c r="V171" s="76"/>
      <c r="W171" s="76"/>
      <c r="X171" s="121"/>
      <c r="Y171" s="76"/>
      <c r="AA171" s="639">
        <f t="shared" si="4"/>
        <v>5250.0000000000009</v>
      </c>
      <c r="AB171" s="118">
        <f t="shared" si="5"/>
        <v>80250</v>
      </c>
    </row>
    <row r="172" spans="1:28" x14ac:dyDescent="0.35">
      <c r="A172" s="76"/>
      <c r="B172" s="77" t="s">
        <v>22195</v>
      </c>
      <c r="C172" s="77" t="s">
        <v>265</v>
      </c>
      <c r="D172" s="77" t="s">
        <v>22196</v>
      </c>
      <c r="E172" s="614" t="s">
        <v>22197</v>
      </c>
      <c r="G172" s="214" t="s">
        <v>22420</v>
      </c>
      <c r="H172" s="76"/>
      <c r="I172" s="118">
        <v>75000</v>
      </c>
      <c r="J172" s="76"/>
      <c r="K172" s="231" t="s">
        <v>1562</v>
      </c>
      <c r="L172" s="76" t="s">
        <v>2249</v>
      </c>
      <c r="M172" s="231" t="s">
        <v>5370</v>
      </c>
      <c r="N172" s="119">
        <v>1601368</v>
      </c>
      <c r="O172" s="119" t="s">
        <v>1063</v>
      </c>
      <c r="P172" s="76"/>
      <c r="Q172" s="119" t="s">
        <v>3283</v>
      </c>
      <c r="R172" s="76" t="s">
        <v>1226</v>
      </c>
      <c r="S172" s="76"/>
      <c r="T172" s="76"/>
      <c r="U172" s="76"/>
      <c r="V172" s="76"/>
      <c r="W172" s="76"/>
      <c r="X172" s="121"/>
      <c r="Y172" s="76"/>
      <c r="AA172" s="639">
        <f t="shared" si="4"/>
        <v>5250.0000000000009</v>
      </c>
      <c r="AB172" s="118">
        <f t="shared" si="5"/>
        <v>80250</v>
      </c>
    </row>
    <row r="173" spans="1:28" x14ac:dyDescent="0.35">
      <c r="A173" s="76"/>
      <c r="B173" s="77" t="s">
        <v>22195</v>
      </c>
      <c r="C173" s="77" t="s">
        <v>265</v>
      </c>
      <c r="D173" s="77" t="s">
        <v>22196</v>
      </c>
      <c r="E173" s="614" t="s">
        <v>22197</v>
      </c>
      <c r="G173" s="214" t="s">
        <v>22420</v>
      </c>
      <c r="H173" s="76"/>
      <c r="I173" s="118">
        <v>75000</v>
      </c>
      <c r="J173" s="76"/>
      <c r="K173" s="231" t="s">
        <v>1562</v>
      </c>
      <c r="L173" s="76" t="s">
        <v>2249</v>
      </c>
      <c r="M173" s="231" t="s">
        <v>5370</v>
      </c>
      <c r="N173" s="119" t="s">
        <v>21547</v>
      </c>
      <c r="O173" s="119" t="s">
        <v>1063</v>
      </c>
      <c r="P173" s="76"/>
      <c r="Q173" s="119" t="s">
        <v>3283</v>
      </c>
      <c r="R173" s="76" t="s">
        <v>1226</v>
      </c>
      <c r="S173" s="76"/>
      <c r="T173" s="76"/>
      <c r="U173" s="76"/>
      <c r="V173" s="76"/>
      <c r="W173" s="76"/>
      <c r="X173" s="121"/>
      <c r="Y173" s="76"/>
      <c r="AA173" s="639">
        <f t="shared" si="4"/>
        <v>5250.0000000000009</v>
      </c>
      <c r="AB173" s="118">
        <f t="shared" si="5"/>
        <v>80250</v>
      </c>
    </row>
    <row r="174" spans="1:28" x14ac:dyDescent="0.35">
      <c r="A174" s="76"/>
      <c r="B174" s="77" t="s">
        <v>22195</v>
      </c>
      <c r="C174" s="77" t="s">
        <v>265</v>
      </c>
      <c r="D174" s="77" t="s">
        <v>22196</v>
      </c>
      <c r="E174" s="614" t="s">
        <v>22197</v>
      </c>
      <c r="G174" s="214" t="s">
        <v>22420</v>
      </c>
      <c r="H174" s="76"/>
      <c r="I174" s="118">
        <v>75000</v>
      </c>
      <c r="J174" s="76"/>
      <c r="K174" s="231" t="s">
        <v>1562</v>
      </c>
      <c r="L174" s="76" t="s">
        <v>2249</v>
      </c>
      <c r="M174" s="231" t="s">
        <v>5370</v>
      </c>
      <c r="N174" s="119">
        <v>1170410238</v>
      </c>
      <c r="O174" s="119" t="s">
        <v>1063</v>
      </c>
      <c r="P174" s="76"/>
      <c r="Q174" s="119" t="s">
        <v>3283</v>
      </c>
      <c r="R174" s="76" t="s">
        <v>1226</v>
      </c>
      <c r="S174" s="76"/>
      <c r="T174" s="76"/>
      <c r="U174" s="76"/>
      <c r="V174" s="76"/>
      <c r="W174" s="76"/>
      <c r="X174" s="121"/>
      <c r="Y174" s="76"/>
      <c r="AA174" s="639">
        <f t="shared" si="4"/>
        <v>5250.0000000000009</v>
      </c>
      <c r="AB174" s="118">
        <f t="shared" si="5"/>
        <v>80250</v>
      </c>
    </row>
    <row r="175" spans="1:28" x14ac:dyDescent="0.35">
      <c r="A175" s="76"/>
      <c r="B175" s="77" t="s">
        <v>22195</v>
      </c>
      <c r="C175" s="77" t="s">
        <v>265</v>
      </c>
      <c r="D175" s="77" t="s">
        <v>22196</v>
      </c>
      <c r="E175" s="614" t="s">
        <v>22197</v>
      </c>
      <c r="G175" s="214" t="s">
        <v>22420</v>
      </c>
      <c r="H175" s="76"/>
      <c r="I175" s="118">
        <v>75000</v>
      </c>
      <c r="J175" s="76"/>
      <c r="K175" s="231" t="s">
        <v>1562</v>
      </c>
      <c r="L175" s="76" t="s">
        <v>2249</v>
      </c>
      <c r="M175" s="231" t="s">
        <v>5370</v>
      </c>
      <c r="N175" s="119">
        <v>3180400368</v>
      </c>
      <c r="O175" s="119" t="s">
        <v>1063</v>
      </c>
      <c r="P175" s="76"/>
      <c r="Q175" s="119" t="s">
        <v>3283</v>
      </c>
      <c r="R175" s="76" t="s">
        <v>1226</v>
      </c>
      <c r="S175" s="76"/>
      <c r="T175" s="76"/>
      <c r="U175" s="76"/>
      <c r="V175" s="76"/>
      <c r="W175" s="76"/>
      <c r="X175" s="121"/>
      <c r="Y175" s="76"/>
      <c r="AA175" s="639">
        <f t="shared" si="4"/>
        <v>5250.0000000000009</v>
      </c>
      <c r="AB175" s="118">
        <f t="shared" si="5"/>
        <v>80250</v>
      </c>
    </row>
    <row r="176" spans="1:28" x14ac:dyDescent="0.35">
      <c r="A176" s="76"/>
      <c r="B176" s="77" t="s">
        <v>22195</v>
      </c>
      <c r="C176" s="77" t="s">
        <v>265</v>
      </c>
      <c r="D176" s="77" t="s">
        <v>22196</v>
      </c>
      <c r="E176" s="614" t="s">
        <v>22197</v>
      </c>
      <c r="G176" s="214" t="s">
        <v>22420</v>
      </c>
      <c r="H176" s="76"/>
      <c r="I176" s="118">
        <v>75000</v>
      </c>
      <c r="J176" s="76"/>
      <c r="K176" s="231" t="s">
        <v>1562</v>
      </c>
      <c r="L176" s="76" t="s">
        <v>2249</v>
      </c>
      <c r="M176" s="231" t="s">
        <v>5370</v>
      </c>
      <c r="N176" s="119">
        <v>1180430130</v>
      </c>
      <c r="O176" s="119" t="s">
        <v>1063</v>
      </c>
      <c r="P176" s="76"/>
      <c r="Q176" s="119" t="s">
        <v>3283</v>
      </c>
      <c r="R176" s="76" t="s">
        <v>1226</v>
      </c>
      <c r="S176" s="76"/>
      <c r="T176" s="76"/>
      <c r="U176" s="76"/>
      <c r="V176" s="76"/>
      <c r="W176" s="76"/>
      <c r="X176" s="121"/>
      <c r="Y176" s="76"/>
      <c r="AA176" s="639">
        <f t="shared" si="4"/>
        <v>5250.0000000000009</v>
      </c>
      <c r="AB176" s="118">
        <f t="shared" si="5"/>
        <v>80250</v>
      </c>
    </row>
    <row r="177" spans="1:28" x14ac:dyDescent="0.35">
      <c r="A177" s="76"/>
      <c r="B177" s="77" t="s">
        <v>22195</v>
      </c>
      <c r="C177" s="77" t="s">
        <v>265</v>
      </c>
      <c r="D177" s="77" t="s">
        <v>22196</v>
      </c>
      <c r="E177" s="614" t="s">
        <v>22197</v>
      </c>
      <c r="G177" s="214" t="s">
        <v>22420</v>
      </c>
      <c r="H177" s="76"/>
      <c r="I177" s="118">
        <v>75000</v>
      </c>
      <c r="J177" s="76"/>
      <c r="K177" s="231" t="s">
        <v>1562</v>
      </c>
      <c r="L177" s="76" t="s">
        <v>2249</v>
      </c>
      <c r="M177" s="231" t="s">
        <v>5370</v>
      </c>
      <c r="N177" s="119" t="s">
        <v>21549</v>
      </c>
      <c r="O177" s="119" t="s">
        <v>1063</v>
      </c>
      <c r="P177" s="76"/>
      <c r="Q177" s="119" t="s">
        <v>3283</v>
      </c>
      <c r="R177" s="76" t="s">
        <v>1226</v>
      </c>
      <c r="S177" s="76"/>
      <c r="T177" s="76"/>
      <c r="U177" s="76"/>
      <c r="V177" s="76"/>
      <c r="W177" s="76"/>
      <c r="X177" s="121"/>
      <c r="Y177" s="76"/>
      <c r="AA177" s="639">
        <f t="shared" si="4"/>
        <v>5250.0000000000009</v>
      </c>
      <c r="AB177" s="118">
        <f t="shared" si="5"/>
        <v>80250</v>
      </c>
    </row>
    <row r="178" spans="1:28" x14ac:dyDescent="0.35">
      <c r="A178" s="76"/>
      <c r="B178" s="77" t="s">
        <v>22195</v>
      </c>
      <c r="C178" s="77" t="s">
        <v>265</v>
      </c>
      <c r="D178" s="77" t="s">
        <v>22196</v>
      </c>
      <c r="E178" s="614" t="s">
        <v>22197</v>
      </c>
      <c r="G178" s="214" t="s">
        <v>22420</v>
      </c>
      <c r="H178" s="76"/>
      <c r="I178" s="118">
        <v>75000</v>
      </c>
      <c r="J178" s="76"/>
      <c r="K178" s="231" t="s">
        <v>1562</v>
      </c>
      <c r="L178" s="76" t="s">
        <v>2249</v>
      </c>
      <c r="M178" s="231" t="s">
        <v>5370</v>
      </c>
      <c r="N178" s="119" t="s">
        <v>21550</v>
      </c>
      <c r="O178" s="119" t="s">
        <v>1063</v>
      </c>
      <c r="P178" s="76"/>
      <c r="Q178" s="119" t="s">
        <v>3283</v>
      </c>
      <c r="R178" s="76" t="s">
        <v>1226</v>
      </c>
      <c r="S178" s="76"/>
      <c r="T178" s="76"/>
      <c r="U178" s="76"/>
      <c r="V178" s="76"/>
      <c r="W178" s="76"/>
      <c r="X178" s="121"/>
      <c r="Y178" s="76"/>
      <c r="AA178" s="639">
        <f t="shared" si="4"/>
        <v>5250.0000000000009</v>
      </c>
      <c r="AB178" s="118">
        <f t="shared" si="5"/>
        <v>80250</v>
      </c>
    </row>
    <row r="179" spans="1:28" x14ac:dyDescent="0.35">
      <c r="A179" s="76"/>
      <c r="B179" s="77" t="s">
        <v>22195</v>
      </c>
      <c r="C179" s="77" t="s">
        <v>265</v>
      </c>
      <c r="D179" s="77" t="s">
        <v>22196</v>
      </c>
      <c r="E179" s="614" t="s">
        <v>22197</v>
      </c>
      <c r="G179" s="214" t="s">
        <v>22420</v>
      </c>
      <c r="H179" s="76"/>
      <c r="I179" s="118">
        <v>75000</v>
      </c>
      <c r="J179" s="76"/>
      <c r="K179" s="231" t="s">
        <v>1562</v>
      </c>
      <c r="L179" s="76" t="s">
        <v>2249</v>
      </c>
      <c r="M179" s="231" t="s">
        <v>5370</v>
      </c>
      <c r="N179" s="119">
        <v>1182710182</v>
      </c>
      <c r="O179" s="119" t="s">
        <v>1063</v>
      </c>
      <c r="P179" s="76"/>
      <c r="Q179" s="119" t="s">
        <v>3283</v>
      </c>
      <c r="R179" s="76" t="s">
        <v>1226</v>
      </c>
      <c r="S179" s="76"/>
      <c r="T179" s="76"/>
      <c r="U179" s="76"/>
      <c r="V179" s="76"/>
      <c r="W179" s="76"/>
      <c r="X179" s="121"/>
      <c r="Y179" s="76"/>
      <c r="AA179" s="639">
        <f t="shared" si="4"/>
        <v>5250.0000000000009</v>
      </c>
      <c r="AB179" s="118">
        <f t="shared" si="5"/>
        <v>80250</v>
      </c>
    </row>
    <row r="180" spans="1:28" x14ac:dyDescent="0.35">
      <c r="A180" s="76"/>
      <c r="B180" s="77" t="s">
        <v>22195</v>
      </c>
      <c r="C180" s="77" t="s">
        <v>265</v>
      </c>
      <c r="D180" s="77" t="s">
        <v>22196</v>
      </c>
      <c r="E180" s="614" t="s">
        <v>22197</v>
      </c>
      <c r="G180" s="214" t="s">
        <v>22421</v>
      </c>
      <c r="H180" s="76"/>
      <c r="I180" s="118">
        <v>75000</v>
      </c>
      <c r="J180" s="76"/>
      <c r="K180" s="231" t="s">
        <v>1562</v>
      </c>
      <c r="L180" s="76" t="s">
        <v>2249</v>
      </c>
      <c r="M180" s="76" t="s">
        <v>22422</v>
      </c>
      <c r="N180" s="119" t="s">
        <v>22423</v>
      </c>
      <c r="O180" s="119" t="s">
        <v>1063</v>
      </c>
      <c r="P180" s="76"/>
      <c r="Q180" s="119" t="s">
        <v>3283</v>
      </c>
      <c r="R180" s="76" t="s">
        <v>1226</v>
      </c>
      <c r="S180" s="76"/>
      <c r="T180" s="76"/>
      <c r="U180" s="76"/>
      <c r="V180" s="76"/>
      <c r="W180" s="76"/>
      <c r="X180" s="121"/>
      <c r="Y180" s="76"/>
      <c r="AA180" s="639">
        <f t="shared" si="4"/>
        <v>5250.0000000000009</v>
      </c>
      <c r="AB180" s="118">
        <f t="shared" si="5"/>
        <v>80250</v>
      </c>
    </row>
    <row r="181" spans="1:28" x14ac:dyDescent="0.35">
      <c r="A181" s="76"/>
      <c r="B181" s="77" t="s">
        <v>22195</v>
      </c>
      <c r="C181" s="77" t="s">
        <v>265</v>
      </c>
      <c r="D181" s="77" t="s">
        <v>22196</v>
      </c>
      <c r="E181" s="614" t="s">
        <v>22197</v>
      </c>
      <c r="G181" s="214" t="s">
        <v>22421</v>
      </c>
      <c r="H181" s="76"/>
      <c r="I181" s="118">
        <v>75000</v>
      </c>
      <c r="J181" s="76"/>
      <c r="K181" s="231" t="s">
        <v>1562</v>
      </c>
      <c r="L181" s="76" t="s">
        <v>2249</v>
      </c>
      <c r="M181" s="76" t="s">
        <v>22422</v>
      </c>
      <c r="N181" s="119" t="s">
        <v>22424</v>
      </c>
      <c r="O181" s="119" t="s">
        <v>1063</v>
      </c>
      <c r="P181" s="76"/>
      <c r="Q181" s="119" t="s">
        <v>3283</v>
      </c>
      <c r="R181" s="76" t="s">
        <v>1226</v>
      </c>
      <c r="S181" s="76"/>
      <c r="T181" s="76"/>
      <c r="U181" s="76"/>
      <c r="V181" s="76"/>
      <c r="W181" s="76"/>
      <c r="X181" s="121"/>
      <c r="Y181" s="76"/>
      <c r="AA181" s="639">
        <f t="shared" si="4"/>
        <v>5250.0000000000009</v>
      </c>
      <c r="AB181" s="118">
        <f t="shared" si="5"/>
        <v>80250</v>
      </c>
    </row>
    <row r="182" spans="1:28" x14ac:dyDescent="0.35">
      <c r="A182" s="76"/>
      <c r="B182" s="77" t="s">
        <v>22195</v>
      </c>
      <c r="C182" s="77" t="s">
        <v>265</v>
      </c>
      <c r="D182" s="77" t="s">
        <v>22196</v>
      </c>
      <c r="E182" s="614" t="s">
        <v>22197</v>
      </c>
      <c r="G182" s="214" t="s">
        <v>22421</v>
      </c>
      <c r="H182" s="76"/>
      <c r="I182" s="118">
        <v>75000</v>
      </c>
      <c r="J182" s="76"/>
      <c r="K182" s="231" t="s">
        <v>1562</v>
      </c>
      <c r="L182" s="76" t="s">
        <v>2249</v>
      </c>
      <c r="M182" s="76" t="s">
        <v>15270</v>
      </c>
      <c r="N182" s="119" t="s">
        <v>22425</v>
      </c>
      <c r="O182" s="119" t="s">
        <v>1063</v>
      </c>
      <c r="P182" s="76"/>
      <c r="Q182" s="119" t="s">
        <v>3283</v>
      </c>
      <c r="R182" s="76" t="s">
        <v>1226</v>
      </c>
      <c r="S182" s="76"/>
      <c r="T182" s="76"/>
      <c r="U182" s="76"/>
      <c r="V182" s="76"/>
      <c r="W182" s="76"/>
      <c r="X182" s="121"/>
      <c r="Y182" s="76"/>
      <c r="AA182" s="639">
        <f t="shared" si="4"/>
        <v>5250.0000000000009</v>
      </c>
      <c r="AB182" s="118">
        <f t="shared" si="5"/>
        <v>80250</v>
      </c>
    </row>
    <row r="183" spans="1:28" x14ac:dyDescent="0.35">
      <c r="A183" s="76"/>
      <c r="B183" s="77" t="s">
        <v>22195</v>
      </c>
      <c r="C183" s="77" t="s">
        <v>265</v>
      </c>
      <c r="D183" s="77" t="s">
        <v>22196</v>
      </c>
      <c r="E183" s="614" t="s">
        <v>22197</v>
      </c>
      <c r="G183" s="214" t="s">
        <v>22421</v>
      </c>
      <c r="H183" s="76"/>
      <c r="I183" s="118">
        <v>75000</v>
      </c>
      <c r="J183" s="76"/>
      <c r="K183" s="231" t="s">
        <v>1562</v>
      </c>
      <c r="L183" s="76" t="s">
        <v>2249</v>
      </c>
      <c r="M183" s="76" t="s">
        <v>15270</v>
      </c>
      <c r="N183" s="119" t="s">
        <v>22426</v>
      </c>
      <c r="O183" s="119" t="s">
        <v>1063</v>
      </c>
      <c r="P183" s="76"/>
      <c r="Q183" s="119" t="s">
        <v>3283</v>
      </c>
      <c r="R183" s="76" t="s">
        <v>1226</v>
      </c>
      <c r="S183" s="76"/>
      <c r="T183" s="76"/>
      <c r="U183" s="76"/>
      <c r="V183" s="76"/>
      <c r="W183" s="76"/>
      <c r="X183" s="121"/>
      <c r="Y183" s="76"/>
      <c r="AA183" s="639">
        <f t="shared" si="4"/>
        <v>5250.0000000000009</v>
      </c>
      <c r="AB183" s="118">
        <f t="shared" si="5"/>
        <v>80250</v>
      </c>
    </row>
    <row r="184" spans="1:28" x14ac:dyDescent="0.35">
      <c r="A184" s="76"/>
      <c r="B184" s="77" t="s">
        <v>22195</v>
      </c>
      <c r="C184" s="77" t="s">
        <v>265</v>
      </c>
      <c r="D184" s="77" t="s">
        <v>22196</v>
      </c>
      <c r="E184" s="614" t="s">
        <v>22197</v>
      </c>
      <c r="G184" s="214" t="s">
        <v>22421</v>
      </c>
      <c r="H184" s="76"/>
      <c r="I184" s="118">
        <v>75000</v>
      </c>
      <c r="J184" s="76"/>
      <c r="K184" s="231" t="s">
        <v>1562</v>
      </c>
      <c r="L184" s="76" t="s">
        <v>2249</v>
      </c>
      <c r="M184" s="76" t="s">
        <v>22422</v>
      </c>
      <c r="N184" s="119" t="s">
        <v>22427</v>
      </c>
      <c r="O184" s="119" t="s">
        <v>1063</v>
      </c>
      <c r="P184" s="76"/>
      <c r="Q184" s="119" t="s">
        <v>3283</v>
      </c>
      <c r="R184" s="76" t="s">
        <v>1226</v>
      </c>
      <c r="S184" s="76"/>
      <c r="T184" s="76"/>
      <c r="U184" s="76"/>
      <c r="V184" s="76"/>
      <c r="W184" s="76"/>
      <c r="X184" s="121"/>
      <c r="Y184" s="76"/>
      <c r="AA184" s="639">
        <f t="shared" si="4"/>
        <v>5250.0000000000009</v>
      </c>
      <c r="AB184" s="118">
        <f t="shared" si="5"/>
        <v>80250</v>
      </c>
    </row>
    <row r="185" spans="1:28" x14ac:dyDescent="0.35">
      <c r="A185" s="76"/>
      <c r="B185" s="77" t="s">
        <v>22195</v>
      </c>
      <c r="C185" s="77" t="s">
        <v>265</v>
      </c>
      <c r="D185" s="77" t="s">
        <v>22196</v>
      </c>
      <c r="E185" s="614" t="s">
        <v>22197</v>
      </c>
      <c r="G185" s="214" t="s">
        <v>22421</v>
      </c>
      <c r="H185" s="76"/>
      <c r="I185" s="118">
        <v>75000</v>
      </c>
      <c r="J185" s="76"/>
      <c r="K185" s="231" t="s">
        <v>1562</v>
      </c>
      <c r="L185" s="76" t="s">
        <v>2249</v>
      </c>
      <c r="M185" s="76" t="s">
        <v>15270</v>
      </c>
      <c r="N185" s="119" t="s">
        <v>22428</v>
      </c>
      <c r="O185" s="119" t="s">
        <v>1063</v>
      </c>
      <c r="P185" s="76"/>
      <c r="Q185" s="119" t="s">
        <v>3283</v>
      </c>
      <c r="R185" s="76" t="s">
        <v>1226</v>
      </c>
      <c r="S185" s="76"/>
      <c r="T185" s="76"/>
      <c r="U185" s="76"/>
      <c r="V185" s="76"/>
      <c r="W185" s="76"/>
      <c r="X185" s="121"/>
      <c r="Y185" s="76"/>
      <c r="AA185" s="639">
        <f t="shared" si="4"/>
        <v>5250.0000000000009</v>
      </c>
      <c r="AB185" s="118">
        <f t="shared" si="5"/>
        <v>80250</v>
      </c>
    </row>
    <row r="186" spans="1:28" x14ac:dyDescent="0.35">
      <c r="A186" s="76"/>
      <c r="B186" s="77" t="s">
        <v>22195</v>
      </c>
      <c r="C186" s="77" t="s">
        <v>265</v>
      </c>
      <c r="D186" s="77" t="s">
        <v>22196</v>
      </c>
      <c r="E186" s="614" t="s">
        <v>22197</v>
      </c>
      <c r="G186" s="214" t="s">
        <v>22421</v>
      </c>
      <c r="H186" s="76"/>
      <c r="I186" s="118">
        <v>75000</v>
      </c>
      <c r="J186" s="76"/>
      <c r="K186" s="231" t="s">
        <v>1562</v>
      </c>
      <c r="L186" s="76" t="s">
        <v>2249</v>
      </c>
      <c r="M186" s="76" t="s">
        <v>15270</v>
      </c>
      <c r="N186" s="119" t="s">
        <v>22429</v>
      </c>
      <c r="O186" s="119" t="s">
        <v>1063</v>
      </c>
      <c r="P186" s="76"/>
      <c r="Q186" s="119" t="s">
        <v>3283</v>
      </c>
      <c r="R186" s="76" t="s">
        <v>1226</v>
      </c>
      <c r="S186" s="76"/>
      <c r="T186" s="76"/>
      <c r="U186" s="76"/>
      <c r="V186" s="76"/>
      <c r="W186" s="76"/>
      <c r="X186" s="121"/>
      <c r="Y186" s="76"/>
      <c r="AA186" s="639">
        <f t="shared" si="4"/>
        <v>5250.0000000000009</v>
      </c>
      <c r="AB186" s="118">
        <f t="shared" si="5"/>
        <v>80250</v>
      </c>
    </row>
    <row r="187" spans="1:28" x14ac:dyDescent="0.35">
      <c r="A187" s="76"/>
      <c r="B187" s="77" t="s">
        <v>22195</v>
      </c>
      <c r="C187" s="77" t="s">
        <v>265</v>
      </c>
      <c r="D187" s="77" t="s">
        <v>22196</v>
      </c>
      <c r="E187" s="614" t="s">
        <v>22197</v>
      </c>
      <c r="G187" s="214" t="s">
        <v>22421</v>
      </c>
      <c r="H187" s="76"/>
      <c r="I187" s="118">
        <v>75000</v>
      </c>
      <c r="J187" s="76"/>
      <c r="K187" s="76" t="s">
        <v>2249</v>
      </c>
      <c r="L187" s="76" t="s">
        <v>2249</v>
      </c>
      <c r="M187" s="76" t="s">
        <v>2249</v>
      </c>
      <c r="N187" s="119" t="s">
        <v>2249</v>
      </c>
      <c r="O187" s="119" t="s">
        <v>1063</v>
      </c>
      <c r="P187" s="76"/>
      <c r="Q187" s="119" t="s">
        <v>1063</v>
      </c>
      <c r="R187" s="119" t="s">
        <v>1063</v>
      </c>
      <c r="S187" s="119"/>
      <c r="T187" s="76"/>
      <c r="U187" s="76"/>
      <c r="V187" s="76"/>
      <c r="W187" s="76"/>
      <c r="X187" s="121"/>
      <c r="Y187" s="76"/>
      <c r="AA187" s="639">
        <f t="shared" si="4"/>
        <v>5250.0000000000009</v>
      </c>
      <c r="AB187" s="118">
        <f t="shared" si="5"/>
        <v>80250</v>
      </c>
    </row>
    <row r="188" spans="1:28" x14ac:dyDescent="0.35">
      <c r="A188" s="76"/>
      <c r="B188" s="77" t="s">
        <v>22195</v>
      </c>
      <c r="C188" s="77" t="s">
        <v>265</v>
      </c>
      <c r="D188" s="77" t="s">
        <v>22196</v>
      </c>
      <c r="E188" s="614" t="s">
        <v>22197</v>
      </c>
      <c r="G188" s="214" t="s">
        <v>22430</v>
      </c>
      <c r="H188" s="76"/>
      <c r="I188" s="118">
        <v>75000</v>
      </c>
      <c r="J188" s="76"/>
      <c r="K188" s="76" t="s">
        <v>2249</v>
      </c>
      <c r="L188" s="76" t="s">
        <v>2249</v>
      </c>
      <c r="M188" s="76" t="s">
        <v>2249</v>
      </c>
      <c r="N188" s="119" t="s">
        <v>2249</v>
      </c>
      <c r="O188" s="119" t="s">
        <v>1063</v>
      </c>
      <c r="P188" s="76"/>
      <c r="Q188" s="119" t="s">
        <v>1063</v>
      </c>
      <c r="R188" s="119" t="s">
        <v>1063</v>
      </c>
      <c r="S188" s="119"/>
      <c r="T188" s="76"/>
      <c r="U188" s="76"/>
      <c r="V188" s="76"/>
      <c r="W188" s="76"/>
      <c r="X188" s="121"/>
      <c r="Y188" s="76"/>
      <c r="AA188" s="639">
        <f t="shared" si="4"/>
        <v>5250.0000000000009</v>
      </c>
      <c r="AB188" s="118">
        <f t="shared" si="5"/>
        <v>80250</v>
      </c>
    </row>
    <row r="189" spans="1:28" x14ac:dyDescent="0.35">
      <c r="A189" s="76"/>
      <c r="B189" s="77" t="s">
        <v>22195</v>
      </c>
      <c r="C189" s="77" t="s">
        <v>265</v>
      </c>
      <c r="D189" s="77" t="s">
        <v>22196</v>
      </c>
      <c r="E189" s="614" t="s">
        <v>22197</v>
      </c>
      <c r="G189" s="214" t="s">
        <v>22431</v>
      </c>
      <c r="H189" s="76"/>
      <c r="I189" s="118">
        <v>75000</v>
      </c>
      <c r="J189" s="76"/>
      <c r="K189" s="76" t="s">
        <v>2249</v>
      </c>
      <c r="L189" s="76" t="s">
        <v>2249</v>
      </c>
      <c r="M189" s="76" t="s">
        <v>2249</v>
      </c>
      <c r="N189" s="119" t="s">
        <v>2249</v>
      </c>
      <c r="O189" s="119" t="s">
        <v>1063</v>
      </c>
      <c r="P189" s="76"/>
      <c r="Q189" s="119" t="s">
        <v>1063</v>
      </c>
      <c r="R189" s="119" t="s">
        <v>1063</v>
      </c>
      <c r="S189" s="119"/>
      <c r="T189" s="76"/>
      <c r="U189" s="76"/>
      <c r="V189" s="76"/>
      <c r="W189" s="76"/>
      <c r="X189" s="121"/>
      <c r="Y189" s="76"/>
      <c r="AA189" s="639">
        <f t="shared" si="4"/>
        <v>5250.0000000000009</v>
      </c>
      <c r="AB189" s="118">
        <f t="shared" si="5"/>
        <v>80250</v>
      </c>
    </row>
    <row r="190" spans="1:28" x14ac:dyDescent="0.35">
      <c r="A190" s="76"/>
      <c r="B190" s="77" t="s">
        <v>22195</v>
      </c>
      <c r="C190" s="77" t="s">
        <v>265</v>
      </c>
      <c r="D190" s="77" t="s">
        <v>22196</v>
      </c>
      <c r="E190" s="614" t="s">
        <v>22197</v>
      </c>
      <c r="G190" s="214" t="s">
        <v>22432</v>
      </c>
      <c r="H190" s="76"/>
      <c r="I190" s="118">
        <v>75000</v>
      </c>
      <c r="J190" s="76"/>
      <c r="K190" s="76" t="s">
        <v>9389</v>
      </c>
      <c r="L190" s="76" t="s">
        <v>2249</v>
      </c>
      <c r="M190" s="76" t="s">
        <v>15692</v>
      </c>
      <c r="N190" s="119">
        <v>3807393</v>
      </c>
      <c r="O190" s="119" t="s">
        <v>1063</v>
      </c>
      <c r="P190" s="76"/>
      <c r="Q190" s="119" t="s">
        <v>3283</v>
      </c>
      <c r="R190" s="119" t="s">
        <v>1063</v>
      </c>
      <c r="S190" s="119"/>
      <c r="T190" s="76"/>
      <c r="U190" s="76"/>
      <c r="V190" s="76"/>
      <c r="W190" s="76"/>
      <c r="X190" s="121"/>
      <c r="Y190" s="76"/>
      <c r="AA190" s="639">
        <f t="shared" si="4"/>
        <v>5250.0000000000009</v>
      </c>
      <c r="AB190" s="118">
        <f t="shared" si="5"/>
        <v>80250</v>
      </c>
    </row>
    <row r="191" spans="1:28" x14ac:dyDescent="0.35">
      <c r="A191" s="76"/>
      <c r="B191" s="77" t="s">
        <v>22195</v>
      </c>
      <c r="C191" s="77" t="s">
        <v>265</v>
      </c>
      <c r="D191" s="77" t="s">
        <v>22196</v>
      </c>
      <c r="E191" s="614" t="s">
        <v>22197</v>
      </c>
      <c r="G191" s="214" t="s">
        <v>22433</v>
      </c>
      <c r="H191" s="76"/>
      <c r="I191" s="118">
        <v>75000</v>
      </c>
      <c r="J191" s="76"/>
      <c r="K191" s="76" t="s">
        <v>3716</v>
      </c>
      <c r="L191" s="76" t="s">
        <v>2249</v>
      </c>
      <c r="M191" s="76" t="s">
        <v>8821</v>
      </c>
      <c r="N191" s="119" t="s">
        <v>22434</v>
      </c>
      <c r="O191" s="119" t="s">
        <v>1063</v>
      </c>
      <c r="P191" s="76"/>
      <c r="Q191" s="119" t="s">
        <v>1063</v>
      </c>
      <c r="R191" s="76" t="s">
        <v>12901</v>
      </c>
      <c r="S191" s="76"/>
      <c r="T191" s="76"/>
      <c r="U191" s="76"/>
      <c r="V191" s="76"/>
      <c r="W191" s="76"/>
      <c r="X191" s="121"/>
      <c r="Y191" s="76"/>
      <c r="AA191" s="639">
        <f t="shared" si="4"/>
        <v>5250.0000000000009</v>
      </c>
      <c r="AB191" s="118">
        <f t="shared" si="5"/>
        <v>80250</v>
      </c>
    </row>
    <row r="192" spans="1:28" x14ac:dyDescent="0.35">
      <c r="A192" s="76"/>
      <c r="B192" s="77" t="s">
        <v>22195</v>
      </c>
      <c r="C192" s="77" t="s">
        <v>265</v>
      </c>
      <c r="D192" s="77" t="s">
        <v>22196</v>
      </c>
      <c r="E192" s="614" t="s">
        <v>22197</v>
      </c>
      <c r="G192" s="214" t="s">
        <v>22435</v>
      </c>
      <c r="H192" s="76"/>
      <c r="I192" s="118">
        <v>75000</v>
      </c>
      <c r="J192" s="76"/>
      <c r="K192" s="76" t="s">
        <v>3716</v>
      </c>
      <c r="L192" s="76" t="s">
        <v>2249</v>
      </c>
      <c r="M192" s="76" t="s">
        <v>8813</v>
      </c>
      <c r="N192" s="119" t="s">
        <v>22436</v>
      </c>
      <c r="O192" s="119" t="s">
        <v>1063</v>
      </c>
      <c r="P192" s="76"/>
      <c r="Q192" s="119" t="s">
        <v>1063</v>
      </c>
      <c r="R192" s="76" t="s">
        <v>12901</v>
      </c>
      <c r="S192" s="76"/>
      <c r="T192" s="76"/>
      <c r="U192" s="76"/>
      <c r="V192" s="76"/>
      <c r="W192" s="76"/>
      <c r="X192" s="121"/>
      <c r="Y192" s="76"/>
      <c r="AA192" s="639">
        <f t="shared" si="4"/>
        <v>5250.0000000000009</v>
      </c>
      <c r="AB192" s="118">
        <f t="shared" si="5"/>
        <v>80250</v>
      </c>
    </row>
    <row r="193" spans="1:28" x14ac:dyDescent="0.35">
      <c r="A193" s="76"/>
      <c r="B193" s="77" t="s">
        <v>22195</v>
      </c>
      <c r="C193" s="77" t="s">
        <v>265</v>
      </c>
      <c r="D193" s="77" t="s">
        <v>22196</v>
      </c>
      <c r="E193" s="614" t="s">
        <v>22197</v>
      </c>
      <c r="G193" s="214" t="s">
        <v>22437</v>
      </c>
      <c r="H193" s="76"/>
      <c r="I193" s="118">
        <v>75000</v>
      </c>
      <c r="J193" s="76"/>
      <c r="K193" s="76" t="s">
        <v>3716</v>
      </c>
      <c r="L193" s="76" t="s">
        <v>2249</v>
      </c>
      <c r="M193" s="76" t="s">
        <v>8810</v>
      </c>
      <c r="N193" s="119" t="s">
        <v>22438</v>
      </c>
      <c r="O193" s="119" t="s">
        <v>1063</v>
      </c>
      <c r="P193" s="76"/>
      <c r="Q193" s="119" t="s">
        <v>1063</v>
      </c>
      <c r="R193" s="76" t="s">
        <v>22439</v>
      </c>
      <c r="S193" s="76"/>
      <c r="T193" s="76"/>
      <c r="U193" s="76"/>
      <c r="V193" s="76"/>
      <c r="W193" s="76"/>
      <c r="X193" s="121"/>
      <c r="Y193" s="76"/>
      <c r="AA193" s="639">
        <f t="shared" si="4"/>
        <v>5250.0000000000009</v>
      </c>
      <c r="AB193" s="118">
        <f t="shared" si="5"/>
        <v>80250</v>
      </c>
    </row>
    <row r="194" spans="1:28" x14ac:dyDescent="0.35">
      <c r="A194" s="76"/>
      <c r="B194" s="77" t="s">
        <v>22195</v>
      </c>
      <c r="C194" s="77" t="s">
        <v>265</v>
      </c>
      <c r="D194" s="77" t="s">
        <v>22196</v>
      </c>
      <c r="E194" s="614" t="s">
        <v>22197</v>
      </c>
      <c r="G194" s="214" t="s">
        <v>22440</v>
      </c>
      <c r="H194" s="76"/>
      <c r="I194" s="118">
        <v>75000</v>
      </c>
      <c r="J194" s="76"/>
      <c r="K194" s="76" t="s">
        <v>3716</v>
      </c>
      <c r="L194" s="76" t="s">
        <v>2249</v>
      </c>
      <c r="M194" s="76" t="s">
        <v>22441</v>
      </c>
      <c r="N194" s="119" t="s">
        <v>22442</v>
      </c>
      <c r="O194" s="119" t="s">
        <v>1063</v>
      </c>
      <c r="P194" s="76"/>
      <c r="Q194" s="119" t="s">
        <v>1063</v>
      </c>
      <c r="R194" s="76" t="s">
        <v>12901</v>
      </c>
      <c r="S194" s="76"/>
      <c r="T194" s="76"/>
      <c r="U194" s="76"/>
      <c r="V194" s="76"/>
      <c r="W194" s="76"/>
      <c r="X194" s="121"/>
      <c r="Y194" s="76"/>
      <c r="AA194" s="639">
        <f t="shared" si="4"/>
        <v>5250.0000000000009</v>
      </c>
      <c r="AB194" s="118">
        <f t="shared" si="5"/>
        <v>80250</v>
      </c>
    </row>
    <row r="195" spans="1:28" x14ac:dyDescent="0.35">
      <c r="A195" s="76"/>
      <c r="B195" s="77" t="s">
        <v>22195</v>
      </c>
      <c r="C195" s="77" t="s">
        <v>265</v>
      </c>
      <c r="D195" s="77" t="s">
        <v>22196</v>
      </c>
      <c r="E195" s="614" t="s">
        <v>22197</v>
      </c>
      <c r="G195" s="214" t="s">
        <v>22443</v>
      </c>
      <c r="H195" s="76"/>
      <c r="I195" s="118">
        <v>75000</v>
      </c>
      <c r="J195" s="76"/>
      <c r="K195" s="76" t="s">
        <v>3716</v>
      </c>
      <c r="L195" s="76" t="s">
        <v>2249</v>
      </c>
      <c r="M195" s="76" t="s">
        <v>22444</v>
      </c>
      <c r="N195" s="119" t="s">
        <v>22445</v>
      </c>
      <c r="O195" s="119" t="s">
        <v>1063</v>
      </c>
      <c r="P195" s="76"/>
      <c r="Q195" s="119" t="s">
        <v>1063</v>
      </c>
      <c r="R195" s="119" t="s">
        <v>1063</v>
      </c>
      <c r="S195" s="76"/>
      <c r="T195" s="76"/>
      <c r="U195" s="76"/>
      <c r="V195" s="76"/>
      <c r="W195" s="76"/>
      <c r="X195" s="121"/>
      <c r="Y195" s="76"/>
      <c r="AA195" s="639">
        <f t="shared" si="4"/>
        <v>5250.0000000000009</v>
      </c>
      <c r="AB195" s="118">
        <f t="shared" si="5"/>
        <v>80250</v>
      </c>
    </row>
    <row r="196" spans="1:28" x14ac:dyDescent="0.35">
      <c r="A196" s="76"/>
      <c r="B196" s="77" t="s">
        <v>22195</v>
      </c>
      <c r="C196" s="77" t="s">
        <v>265</v>
      </c>
      <c r="D196" s="77" t="s">
        <v>22196</v>
      </c>
      <c r="E196" s="614" t="s">
        <v>22197</v>
      </c>
      <c r="G196" s="214" t="s">
        <v>22446</v>
      </c>
      <c r="H196" s="76"/>
      <c r="I196" s="118">
        <v>75000</v>
      </c>
      <c r="J196" s="76"/>
      <c r="K196" s="76" t="s">
        <v>2249</v>
      </c>
      <c r="L196" s="76" t="s">
        <v>2249</v>
      </c>
      <c r="M196" s="76" t="s">
        <v>2249</v>
      </c>
      <c r="N196" s="119">
        <v>3170410208</v>
      </c>
      <c r="O196" s="119" t="s">
        <v>1063</v>
      </c>
      <c r="P196" s="76"/>
      <c r="Q196" s="119" t="s">
        <v>1063</v>
      </c>
      <c r="R196" s="119" t="s">
        <v>1063</v>
      </c>
      <c r="S196" s="76"/>
      <c r="T196" s="76"/>
      <c r="U196" s="76"/>
      <c r="V196" s="76"/>
      <c r="W196" s="76"/>
      <c r="X196" s="121"/>
      <c r="Y196" s="76"/>
      <c r="AA196" s="639">
        <f t="shared" si="4"/>
        <v>5250.0000000000009</v>
      </c>
      <c r="AB196" s="118">
        <f t="shared" si="5"/>
        <v>80250</v>
      </c>
    </row>
    <row r="197" spans="1:28" x14ac:dyDescent="0.35">
      <c r="A197" s="76"/>
      <c r="B197" s="77" t="s">
        <v>22195</v>
      </c>
      <c r="C197" s="77" t="s">
        <v>265</v>
      </c>
      <c r="D197" s="77" t="s">
        <v>22196</v>
      </c>
      <c r="E197" s="614" t="s">
        <v>22197</v>
      </c>
      <c r="G197" s="214" t="s">
        <v>22432</v>
      </c>
      <c r="H197" s="76"/>
      <c r="I197" s="118">
        <v>75000</v>
      </c>
      <c r="J197" s="76"/>
      <c r="K197" s="76" t="s">
        <v>22447</v>
      </c>
      <c r="L197" s="76" t="s">
        <v>2249</v>
      </c>
      <c r="M197" s="76" t="s">
        <v>8719</v>
      </c>
      <c r="N197" s="119">
        <v>1008597</v>
      </c>
      <c r="O197" s="119" t="s">
        <v>1063</v>
      </c>
      <c r="P197" s="76"/>
      <c r="Q197" s="119" t="s">
        <v>3283</v>
      </c>
      <c r="R197" s="76" t="s">
        <v>1226</v>
      </c>
      <c r="S197" s="76"/>
      <c r="T197" s="76"/>
      <c r="U197" s="76"/>
      <c r="V197" s="76"/>
      <c r="W197" s="76"/>
      <c r="X197" s="121"/>
      <c r="Y197" s="76"/>
      <c r="AA197" s="639">
        <f t="shared" si="4"/>
        <v>5250.0000000000009</v>
      </c>
      <c r="AB197" s="118">
        <f t="shared" si="5"/>
        <v>80250</v>
      </c>
    </row>
    <row r="198" spans="1:28" x14ac:dyDescent="0.35">
      <c r="A198" s="76"/>
      <c r="B198" s="77" t="s">
        <v>22195</v>
      </c>
      <c r="C198" s="77" t="s">
        <v>265</v>
      </c>
      <c r="D198" s="77" t="s">
        <v>22196</v>
      </c>
      <c r="E198" s="614" t="s">
        <v>22197</v>
      </c>
      <c r="G198" s="214" t="s">
        <v>22448</v>
      </c>
      <c r="H198" s="76"/>
      <c r="I198" s="118">
        <v>75000</v>
      </c>
      <c r="J198" s="76"/>
      <c r="K198" s="76" t="s">
        <v>3716</v>
      </c>
      <c r="L198" s="76" t="s">
        <v>2249</v>
      </c>
      <c r="M198" s="76" t="s">
        <v>5551</v>
      </c>
      <c r="N198" s="119" t="s">
        <v>22449</v>
      </c>
      <c r="O198" s="119" t="s">
        <v>1063</v>
      </c>
      <c r="P198" s="76"/>
      <c r="Q198" s="119" t="s">
        <v>1063</v>
      </c>
      <c r="R198" s="119" t="s">
        <v>1063</v>
      </c>
      <c r="S198" s="76"/>
      <c r="T198" s="76"/>
      <c r="U198" s="76"/>
      <c r="V198" s="76"/>
      <c r="W198" s="76"/>
      <c r="X198" s="121"/>
      <c r="Y198" s="76"/>
      <c r="AA198" s="639">
        <f t="shared" ref="AA198:AA261" si="6">I198*AA$4</f>
        <v>5250.0000000000009</v>
      </c>
      <c r="AB198" s="118">
        <f t="shared" ref="AB198:AB261" si="7">I198+AA198</f>
        <v>80250</v>
      </c>
    </row>
    <row r="199" spans="1:28" x14ac:dyDescent="0.35">
      <c r="A199" s="76"/>
      <c r="B199" s="77" t="s">
        <v>22195</v>
      </c>
      <c r="C199" s="77" t="s">
        <v>265</v>
      </c>
      <c r="D199" s="77" t="s">
        <v>22196</v>
      </c>
      <c r="E199" s="614" t="s">
        <v>22197</v>
      </c>
      <c r="G199" s="214" t="s">
        <v>22450</v>
      </c>
      <c r="H199" s="76"/>
      <c r="I199" s="118">
        <v>75000</v>
      </c>
      <c r="J199" s="76"/>
      <c r="K199" s="76" t="s">
        <v>3716</v>
      </c>
      <c r="L199" s="76" t="s">
        <v>2249</v>
      </c>
      <c r="M199" s="76" t="s">
        <v>8804</v>
      </c>
      <c r="N199" s="119" t="s">
        <v>22451</v>
      </c>
      <c r="O199" s="119" t="s">
        <v>1063</v>
      </c>
      <c r="P199" s="76"/>
      <c r="Q199" s="119" t="s">
        <v>1063</v>
      </c>
      <c r="R199" s="119" t="s">
        <v>1063</v>
      </c>
      <c r="S199" s="76"/>
      <c r="T199" s="76"/>
      <c r="U199" s="76"/>
      <c r="V199" s="76"/>
      <c r="W199" s="76"/>
      <c r="X199" s="121"/>
      <c r="Y199" s="76"/>
      <c r="AA199" s="639">
        <f t="shared" si="6"/>
        <v>5250.0000000000009</v>
      </c>
      <c r="AB199" s="118">
        <f t="shared" si="7"/>
        <v>80250</v>
      </c>
    </row>
    <row r="200" spans="1:28" x14ac:dyDescent="0.35">
      <c r="A200" s="76"/>
      <c r="B200" s="77" t="s">
        <v>22195</v>
      </c>
      <c r="C200" s="77" t="s">
        <v>265</v>
      </c>
      <c r="D200" s="77" t="s">
        <v>22196</v>
      </c>
      <c r="E200" s="614" t="s">
        <v>22197</v>
      </c>
      <c r="G200" s="214" t="s">
        <v>22452</v>
      </c>
      <c r="H200" s="76"/>
      <c r="I200" s="118">
        <v>75000</v>
      </c>
      <c r="J200" s="76"/>
      <c r="K200" s="76" t="s">
        <v>3716</v>
      </c>
      <c r="L200" s="76" t="s">
        <v>2249</v>
      </c>
      <c r="M200" s="76" t="s">
        <v>8804</v>
      </c>
      <c r="N200" s="119" t="s">
        <v>22453</v>
      </c>
      <c r="O200" s="119" t="s">
        <v>1063</v>
      </c>
      <c r="P200" s="76"/>
      <c r="Q200" s="119" t="s">
        <v>1063</v>
      </c>
      <c r="R200" s="119" t="s">
        <v>1063</v>
      </c>
      <c r="S200" s="76"/>
      <c r="T200" s="76"/>
      <c r="U200" s="76"/>
      <c r="V200" s="76"/>
      <c r="W200" s="76"/>
      <c r="X200" s="121"/>
      <c r="Y200" s="76"/>
      <c r="AA200" s="639">
        <f t="shared" si="6"/>
        <v>5250.0000000000009</v>
      </c>
      <c r="AB200" s="118">
        <f t="shared" si="7"/>
        <v>80250</v>
      </c>
    </row>
    <row r="201" spans="1:28" x14ac:dyDescent="0.35">
      <c r="A201" s="76"/>
      <c r="B201" s="77" t="s">
        <v>22195</v>
      </c>
      <c r="C201" s="77" t="s">
        <v>265</v>
      </c>
      <c r="D201" s="77" t="s">
        <v>22196</v>
      </c>
      <c r="E201" s="614" t="s">
        <v>22197</v>
      </c>
      <c r="G201" s="214" t="s">
        <v>22454</v>
      </c>
      <c r="H201" s="76"/>
      <c r="I201" s="118">
        <v>75000</v>
      </c>
      <c r="J201" s="76"/>
      <c r="K201" s="76" t="s">
        <v>3716</v>
      </c>
      <c r="L201" s="76" t="s">
        <v>2249</v>
      </c>
      <c r="M201" s="76" t="s">
        <v>8512</v>
      </c>
      <c r="N201" s="119" t="s">
        <v>22455</v>
      </c>
      <c r="O201" s="119" t="s">
        <v>1063</v>
      </c>
      <c r="P201" s="76"/>
      <c r="Q201" s="119" t="s">
        <v>1063</v>
      </c>
      <c r="R201" s="119" t="s">
        <v>1063</v>
      </c>
      <c r="S201" s="76"/>
      <c r="T201" s="76"/>
      <c r="U201" s="76"/>
      <c r="V201" s="76"/>
      <c r="W201" s="76"/>
      <c r="X201" s="121"/>
      <c r="Y201" s="76"/>
      <c r="AA201" s="639">
        <f t="shared" si="6"/>
        <v>5250.0000000000009</v>
      </c>
      <c r="AB201" s="118">
        <f t="shared" si="7"/>
        <v>80250</v>
      </c>
    </row>
    <row r="202" spans="1:28" x14ac:dyDescent="0.35">
      <c r="A202" s="76"/>
      <c r="B202" s="77" t="s">
        <v>22195</v>
      </c>
      <c r="C202" s="77" t="s">
        <v>265</v>
      </c>
      <c r="D202" s="77" t="s">
        <v>22196</v>
      </c>
      <c r="E202" s="614" t="s">
        <v>22197</v>
      </c>
      <c r="G202" s="214" t="s">
        <v>22437</v>
      </c>
      <c r="H202" s="76"/>
      <c r="I202" s="118">
        <v>75000</v>
      </c>
      <c r="J202" s="76"/>
      <c r="K202" s="76" t="s">
        <v>3716</v>
      </c>
      <c r="L202" s="76" t="s">
        <v>2249</v>
      </c>
      <c r="M202" s="76" t="s">
        <v>8810</v>
      </c>
      <c r="N202" s="119" t="s">
        <v>22456</v>
      </c>
      <c r="O202" s="119" t="s">
        <v>1063</v>
      </c>
      <c r="P202" s="76"/>
      <c r="Q202" s="119" t="s">
        <v>1063</v>
      </c>
      <c r="R202" s="119" t="s">
        <v>1063</v>
      </c>
      <c r="S202" s="76"/>
      <c r="T202" s="76"/>
      <c r="U202" s="76"/>
      <c r="V202" s="76"/>
      <c r="W202" s="76"/>
      <c r="X202" s="121"/>
      <c r="Y202" s="76"/>
      <c r="AA202" s="639">
        <f t="shared" si="6"/>
        <v>5250.0000000000009</v>
      </c>
      <c r="AB202" s="118">
        <f t="shared" si="7"/>
        <v>80250</v>
      </c>
    </row>
    <row r="203" spans="1:28" x14ac:dyDescent="0.35">
      <c r="A203" s="76"/>
      <c r="B203" s="77" t="s">
        <v>22195</v>
      </c>
      <c r="C203" s="77" t="s">
        <v>265</v>
      </c>
      <c r="D203" s="77" t="s">
        <v>22196</v>
      </c>
      <c r="E203" s="614" t="s">
        <v>22197</v>
      </c>
      <c r="G203" s="214" t="s">
        <v>22435</v>
      </c>
      <c r="H203" s="76"/>
      <c r="I203" s="118">
        <v>75000</v>
      </c>
      <c r="J203" s="76"/>
      <c r="K203" s="76" t="s">
        <v>3716</v>
      </c>
      <c r="L203" s="76" t="s">
        <v>2249</v>
      </c>
      <c r="M203" s="76" t="s">
        <v>8813</v>
      </c>
      <c r="N203" s="119" t="s">
        <v>22457</v>
      </c>
      <c r="O203" s="119" t="s">
        <v>1063</v>
      </c>
      <c r="P203" s="76"/>
      <c r="Q203" s="119" t="s">
        <v>1063</v>
      </c>
      <c r="R203" s="119" t="s">
        <v>1063</v>
      </c>
      <c r="S203" s="76"/>
      <c r="T203" s="76"/>
      <c r="U203" s="76"/>
      <c r="V203" s="76"/>
      <c r="W203" s="76"/>
      <c r="X203" s="121"/>
      <c r="Y203" s="76"/>
      <c r="AA203" s="639">
        <f t="shared" si="6"/>
        <v>5250.0000000000009</v>
      </c>
      <c r="AB203" s="118">
        <f t="shared" si="7"/>
        <v>80250</v>
      </c>
    </row>
    <row r="204" spans="1:28" x14ac:dyDescent="0.35">
      <c r="A204" s="76"/>
      <c r="B204" s="77" t="s">
        <v>22195</v>
      </c>
      <c r="C204" s="77" t="s">
        <v>265</v>
      </c>
      <c r="D204" s="77" t="s">
        <v>22196</v>
      </c>
      <c r="E204" s="614" t="s">
        <v>22197</v>
      </c>
      <c r="G204" s="214" t="s">
        <v>22458</v>
      </c>
      <c r="H204" s="76"/>
      <c r="I204" s="118">
        <v>75000</v>
      </c>
      <c r="J204" s="76"/>
      <c r="K204" s="76" t="s">
        <v>3716</v>
      </c>
      <c r="L204" s="76" t="s">
        <v>2249</v>
      </c>
      <c r="M204" s="76" t="s">
        <v>8816</v>
      </c>
      <c r="N204" s="119" t="s">
        <v>22459</v>
      </c>
      <c r="O204" s="119" t="s">
        <v>1063</v>
      </c>
      <c r="P204" s="76"/>
      <c r="Q204" s="119" t="s">
        <v>1063</v>
      </c>
      <c r="R204" s="119" t="s">
        <v>1063</v>
      </c>
      <c r="S204" s="76"/>
      <c r="T204" s="76"/>
      <c r="U204" s="76"/>
      <c r="V204" s="76"/>
      <c r="W204" s="76"/>
      <c r="X204" s="121"/>
      <c r="Y204" s="76"/>
      <c r="AA204" s="639">
        <f t="shared" si="6"/>
        <v>5250.0000000000009</v>
      </c>
      <c r="AB204" s="118">
        <f t="shared" si="7"/>
        <v>80250</v>
      </c>
    </row>
    <row r="205" spans="1:28" x14ac:dyDescent="0.35">
      <c r="A205" s="76"/>
      <c r="B205" s="77" t="s">
        <v>22195</v>
      </c>
      <c r="C205" s="77" t="s">
        <v>265</v>
      </c>
      <c r="D205" s="77" t="s">
        <v>22196</v>
      </c>
      <c r="E205" s="614" t="s">
        <v>22197</v>
      </c>
      <c r="G205" s="214" t="s">
        <v>22460</v>
      </c>
      <c r="H205" s="76"/>
      <c r="I205" s="118">
        <v>75000</v>
      </c>
      <c r="J205" s="76"/>
      <c r="K205" s="76" t="s">
        <v>2249</v>
      </c>
      <c r="L205" s="76" t="s">
        <v>2249</v>
      </c>
      <c r="M205" s="76" t="s">
        <v>2249</v>
      </c>
      <c r="N205" s="119" t="s">
        <v>2249</v>
      </c>
      <c r="O205" s="119" t="s">
        <v>1063</v>
      </c>
      <c r="P205" s="76"/>
      <c r="Q205" s="119" t="s">
        <v>1063</v>
      </c>
      <c r="R205" s="119" t="s">
        <v>1063</v>
      </c>
      <c r="S205" s="76"/>
      <c r="T205" s="76"/>
      <c r="U205" s="76"/>
      <c r="V205" s="76"/>
      <c r="W205" s="76"/>
      <c r="X205" s="121"/>
      <c r="Y205" s="76"/>
      <c r="AA205" s="639">
        <f t="shared" si="6"/>
        <v>5250.0000000000009</v>
      </c>
      <c r="AB205" s="118">
        <f t="shared" si="7"/>
        <v>80250</v>
      </c>
    </row>
    <row r="206" spans="1:28" x14ac:dyDescent="0.35">
      <c r="A206" s="76"/>
      <c r="B206" s="77" t="s">
        <v>22195</v>
      </c>
      <c r="C206" s="77" t="s">
        <v>265</v>
      </c>
      <c r="D206" s="77" t="s">
        <v>22196</v>
      </c>
      <c r="E206" s="614" t="s">
        <v>22197</v>
      </c>
      <c r="G206" s="214" t="s">
        <v>22431</v>
      </c>
      <c r="H206" s="76"/>
      <c r="I206" s="118">
        <v>75000</v>
      </c>
      <c r="J206" s="76"/>
      <c r="K206" s="76" t="s">
        <v>2249</v>
      </c>
      <c r="L206" s="76" t="s">
        <v>2249</v>
      </c>
      <c r="M206" s="76" t="s">
        <v>2249</v>
      </c>
      <c r="N206" s="119" t="s">
        <v>2249</v>
      </c>
      <c r="O206" s="119" t="s">
        <v>1063</v>
      </c>
      <c r="P206" s="76"/>
      <c r="Q206" s="119" t="s">
        <v>1063</v>
      </c>
      <c r="R206" s="119" t="s">
        <v>1063</v>
      </c>
      <c r="S206" s="76"/>
      <c r="T206" s="76"/>
      <c r="U206" s="76"/>
      <c r="V206" s="76"/>
      <c r="W206" s="76"/>
      <c r="X206" s="121"/>
      <c r="Y206" s="76"/>
      <c r="AA206" s="639">
        <f t="shared" si="6"/>
        <v>5250.0000000000009</v>
      </c>
      <c r="AB206" s="118">
        <f t="shared" si="7"/>
        <v>80250</v>
      </c>
    </row>
    <row r="207" spans="1:28" x14ac:dyDescent="0.35">
      <c r="A207" s="76"/>
      <c r="B207" s="77" t="s">
        <v>22195</v>
      </c>
      <c r="C207" s="77" t="s">
        <v>265</v>
      </c>
      <c r="D207" s="77" t="s">
        <v>22196</v>
      </c>
      <c r="E207" s="614" t="s">
        <v>22197</v>
      </c>
      <c r="G207" s="214" t="s">
        <v>22432</v>
      </c>
      <c r="H207" s="76"/>
      <c r="I207" s="118">
        <v>75000</v>
      </c>
      <c r="J207" s="76"/>
      <c r="K207" s="76" t="s">
        <v>9389</v>
      </c>
      <c r="L207" s="76" t="s">
        <v>2249</v>
      </c>
      <c r="M207" s="76" t="s">
        <v>15692</v>
      </c>
      <c r="N207" s="119">
        <v>1008566</v>
      </c>
      <c r="O207" s="119" t="s">
        <v>1063</v>
      </c>
      <c r="P207" s="76"/>
      <c r="Q207" s="119" t="s">
        <v>3283</v>
      </c>
      <c r="R207" s="76" t="s">
        <v>1226</v>
      </c>
      <c r="S207" s="76"/>
      <c r="T207" s="76"/>
      <c r="U207" s="76"/>
      <c r="V207" s="76"/>
      <c r="W207" s="76"/>
      <c r="X207" s="121"/>
      <c r="Y207" s="76"/>
      <c r="AA207" s="639">
        <f t="shared" si="6"/>
        <v>5250.0000000000009</v>
      </c>
      <c r="AB207" s="118">
        <f t="shared" si="7"/>
        <v>80250</v>
      </c>
    </row>
    <row r="208" spans="1:28" x14ac:dyDescent="0.35">
      <c r="A208" s="76"/>
      <c r="B208" s="77" t="s">
        <v>22195</v>
      </c>
      <c r="C208" s="77" t="s">
        <v>265</v>
      </c>
      <c r="D208" s="77" t="s">
        <v>22196</v>
      </c>
      <c r="E208" s="614" t="s">
        <v>22197</v>
      </c>
      <c r="G208" s="214" t="s">
        <v>22433</v>
      </c>
      <c r="H208" s="76"/>
      <c r="I208" s="118">
        <v>75000</v>
      </c>
      <c r="J208" s="76"/>
      <c r="K208" s="76" t="s">
        <v>3716</v>
      </c>
      <c r="L208" s="76" t="s">
        <v>2249</v>
      </c>
      <c r="M208" s="76" t="s">
        <v>8821</v>
      </c>
      <c r="N208" s="119" t="s">
        <v>22461</v>
      </c>
      <c r="O208" s="119" t="s">
        <v>1063</v>
      </c>
      <c r="P208" s="76"/>
      <c r="Q208" s="119" t="s">
        <v>1063</v>
      </c>
      <c r="R208" s="76" t="s">
        <v>12901</v>
      </c>
      <c r="S208" s="76"/>
      <c r="T208" s="76"/>
      <c r="U208" s="76"/>
      <c r="V208" s="76"/>
      <c r="W208" s="76"/>
      <c r="X208" s="121"/>
      <c r="Y208" s="76"/>
      <c r="AA208" s="639">
        <f t="shared" si="6"/>
        <v>5250.0000000000009</v>
      </c>
      <c r="AB208" s="118">
        <f t="shared" si="7"/>
        <v>80250</v>
      </c>
    </row>
    <row r="209" spans="1:28" x14ac:dyDescent="0.35">
      <c r="A209" s="76"/>
      <c r="B209" s="77" t="s">
        <v>22195</v>
      </c>
      <c r="C209" s="77" t="s">
        <v>265</v>
      </c>
      <c r="D209" s="77" t="s">
        <v>22196</v>
      </c>
      <c r="E209" s="614" t="s">
        <v>22197</v>
      </c>
      <c r="G209" s="214" t="s">
        <v>22462</v>
      </c>
      <c r="H209" s="76"/>
      <c r="I209" s="118">
        <v>75000</v>
      </c>
      <c r="J209" s="76"/>
      <c r="K209" s="76" t="s">
        <v>3716</v>
      </c>
      <c r="L209" s="76" t="s">
        <v>2249</v>
      </c>
      <c r="M209" s="76" t="s">
        <v>8813</v>
      </c>
      <c r="N209" s="119" t="s">
        <v>22463</v>
      </c>
      <c r="O209" s="119" t="s">
        <v>1063</v>
      </c>
      <c r="P209" s="76"/>
      <c r="Q209" s="119" t="s">
        <v>1063</v>
      </c>
      <c r="R209" s="76" t="s">
        <v>12901</v>
      </c>
      <c r="S209" s="76"/>
      <c r="T209" s="76"/>
      <c r="U209" s="76"/>
      <c r="V209" s="76"/>
      <c r="W209" s="76"/>
      <c r="X209" s="121"/>
      <c r="Y209" s="76"/>
      <c r="AA209" s="639">
        <f t="shared" si="6"/>
        <v>5250.0000000000009</v>
      </c>
      <c r="AB209" s="118">
        <f t="shared" si="7"/>
        <v>80250</v>
      </c>
    </row>
    <row r="210" spans="1:28" x14ac:dyDescent="0.35">
      <c r="A210" s="76"/>
      <c r="B210" s="77" t="s">
        <v>22195</v>
      </c>
      <c r="C210" s="77" t="s">
        <v>265</v>
      </c>
      <c r="D210" s="77" t="s">
        <v>22196</v>
      </c>
      <c r="E210" s="614" t="s">
        <v>22197</v>
      </c>
      <c r="G210" s="214" t="s">
        <v>22437</v>
      </c>
      <c r="H210" s="76"/>
      <c r="I210" s="118">
        <v>75000</v>
      </c>
      <c r="J210" s="76"/>
      <c r="K210" s="76" t="s">
        <v>3716</v>
      </c>
      <c r="L210" s="76" t="s">
        <v>2249</v>
      </c>
      <c r="M210" s="76" t="s">
        <v>8810</v>
      </c>
      <c r="N210" s="119" t="s">
        <v>22464</v>
      </c>
      <c r="O210" s="119" t="s">
        <v>1063</v>
      </c>
      <c r="P210" s="76"/>
      <c r="Q210" s="119" t="s">
        <v>1063</v>
      </c>
      <c r="R210" s="76" t="s">
        <v>22439</v>
      </c>
      <c r="S210" s="76"/>
      <c r="T210" s="76"/>
      <c r="U210" s="76"/>
      <c r="V210" s="76"/>
      <c r="W210" s="76"/>
      <c r="X210" s="121"/>
      <c r="Y210" s="76"/>
      <c r="AA210" s="639">
        <f t="shared" si="6"/>
        <v>5250.0000000000009</v>
      </c>
      <c r="AB210" s="118">
        <f t="shared" si="7"/>
        <v>80250</v>
      </c>
    </row>
    <row r="211" spans="1:28" x14ac:dyDescent="0.35">
      <c r="A211" s="76"/>
      <c r="B211" s="77" t="s">
        <v>22195</v>
      </c>
      <c r="C211" s="77" t="s">
        <v>265</v>
      </c>
      <c r="D211" s="77" t="s">
        <v>22196</v>
      </c>
      <c r="E211" s="614" t="s">
        <v>22197</v>
      </c>
      <c r="G211" s="214" t="s">
        <v>22440</v>
      </c>
      <c r="H211" s="76"/>
      <c r="I211" s="118">
        <v>75000</v>
      </c>
      <c r="J211" s="76"/>
      <c r="K211" s="76" t="s">
        <v>3716</v>
      </c>
      <c r="L211" s="76" t="s">
        <v>2249</v>
      </c>
      <c r="M211" s="76" t="s">
        <v>22441</v>
      </c>
      <c r="N211" s="119" t="s">
        <v>22465</v>
      </c>
      <c r="O211" s="119" t="s">
        <v>1063</v>
      </c>
      <c r="P211" s="76"/>
      <c r="Q211" s="119" t="s">
        <v>1063</v>
      </c>
      <c r="R211" s="76" t="s">
        <v>12901</v>
      </c>
      <c r="S211" s="76"/>
      <c r="T211" s="76"/>
      <c r="U211" s="76"/>
      <c r="V211" s="76"/>
      <c r="W211" s="76"/>
      <c r="X211" s="121"/>
      <c r="Y211" s="76"/>
      <c r="AA211" s="639">
        <f t="shared" si="6"/>
        <v>5250.0000000000009</v>
      </c>
      <c r="AB211" s="118">
        <f t="shared" si="7"/>
        <v>80250</v>
      </c>
    </row>
    <row r="212" spans="1:28" x14ac:dyDescent="0.35">
      <c r="A212" s="76"/>
      <c r="B212" s="77" t="s">
        <v>22195</v>
      </c>
      <c r="C212" s="77" t="s">
        <v>265</v>
      </c>
      <c r="D212" s="77" t="s">
        <v>22196</v>
      </c>
      <c r="E212" s="614" t="s">
        <v>22197</v>
      </c>
      <c r="G212" s="214" t="s">
        <v>22452</v>
      </c>
      <c r="H212" s="76"/>
      <c r="I212" s="118">
        <v>75000</v>
      </c>
      <c r="J212" s="76"/>
      <c r="K212" s="76" t="s">
        <v>3716</v>
      </c>
      <c r="L212" s="76" t="s">
        <v>2249</v>
      </c>
      <c r="M212" s="76" t="s">
        <v>22444</v>
      </c>
      <c r="N212" s="119" t="s">
        <v>22466</v>
      </c>
      <c r="O212" s="119" t="s">
        <v>1063</v>
      </c>
      <c r="P212" s="76"/>
      <c r="Q212" s="119" t="s">
        <v>1063</v>
      </c>
      <c r="R212" s="119" t="s">
        <v>1063</v>
      </c>
      <c r="S212" s="76"/>
      <c r="T212" s="76"/>
      <c r="U212" s="76"/>
      <c r="V212" s="76"/>
      <c r="W212" s="76"/>
      <c r="X212" s="121"/>
      <c r="Y212" s="76"/>
      <c r="AA212" s="639">
        <f t="shared" si="6"/>
        <v>5250.0000000000009</v>
      </c>
      <c r="AB212" s="118">
        <f t="shared" si="7"/>
        <v>80250</v>
      </c>
    </row>
    <row r="213" spans="1:28" x14ac:dyDescent="0.35">
      <c r="A213" s="76"/>
      <c r="B213" s="77" t="s">
        <v>22195</v>
      </c>
      <c r="C213" s="77" t="s">
        <v>265</v>
      </c>
      <c r="D213" s="77" t="s">
        <v>22196</v>
      </c>
      <c r="E213" s="614" t="s">
        <v>22197</v>
      </c>
      <c r="G213" s="214" t="s">
        <v>22467</v>
      </c>
      <c r="H213" s="76"/>
      <c r="I213" s="118">
        <v>75000</v>
      </c>
      <c r="J213" s="76"/>
      <c r="K213" s="76" t="s">
        <v>2249</v>
      </c>
      <c r="L213" s="76" t="s">
        <v>2249</v>
      </c>
      <c r="M213" s="76" t="s">
        <v>2249</v>
      </c>
      <c r="N213" s="119">
        <v>3170410208</v>
      </c>
      <c r="O213" s="119" t="s">
        <v>1063</v>
      </c>
      <c r="P213" s="76"/>
      <c r="Q213" s="119" t="s">
        <v>1063</v>
      </c>
      <c r="R213" s="119" t="s">
        <v>1063</v>
      </c>
      <c r="S213" s="76"/>
      <c r="T213" s="76"/>
      <c r="U213" s="76"/>
      <c r="V213" s="76"/>
      <c r="W213" s="76"/>
      <c r="X213" s="121"/>
      <c r="Y213" s="76"/>
      <c r="AA213" s="639">
        <f t="shared" si="6"/>
        <v>5250.0000000000009</v>
      </c>
      <c r="AB213" s="118">
        <f t="shared" si="7"/>
        <v>80250</v>
      </c>
    </row>
    <row r="214" spans="1:28" x14ac:dyDescent="0.35">
      <c r="A214" s="76"/>
      <c r="B214" s="77" t="s">
        <v>22195</v>
      </c>
      <c r="C214" s="77" t="s">
        <v>265</v>
      </c>
      <c r="D214" s="77" t="s">
        <v>22196</v>
      </c>
      <c r="E214" s="614" t="s">
        <v>22197</v>
      </c>
      <c r="G214" s="214" t="s">
        <v>22432</v>
      </c>
      <c r="H214" s="76"/>
      <c r="I214" s="118">
        <v>75000</v>
      </c>
      <c r="J214" s="76"/>
      <c r="K214" s="76" t="s">
        <v>22447</v>
      </c>
      <c r="L214" s="76" t="s">
        <v>2249</v>
      </c>
      <c r="M214" s="76" t="s">
        <v>8719</v>
      </c>
      <c r="N214" s="119">
        <v>1008707</v>
      </c>
      <c r="O214" s="119" t="s">
        <v>1063</v>
      </c>
      <c r="P214" s="76"/>
      <c r="Q214" s="119" t="s">
        <v>3283</v>
      </c>
      <c r="R214" s="76" t="s">
        <v>1226</v>
      </c>
      <c r="S214" s="76"/>
      <c r="T214" s="76"/>
      <c r="U214" s="76"/>
      <c r="V214" s="76"/>
      <c r="W214" s="76"/>
      <c r="X214" s="121"/>
      <c r="Y214" s="76"/>
      <c r="AA214" s="639">
        <f t="shared" si="6"/>
        <v>5250.0000000000009</v>
      </c>
      <c r="AB214" s="118">
        <f t="shared" si="7"/>
        <v>80250</v>
      </c>
    </row>
    <row r="215" spans="1:28" x14ac:dyDescent="0.35">
      <c r="A215" s="76"/>
      <c r="B215" s="77" t="s">
        <v>22195</v>
      </c>
      <c r="C215" s="77" t="s">
        <v>265</v>
      </c>
      <c r="D215" s="77" t="s">
        <v>22196</v>
      </c>
      <c r="E215" s="614" t="s">
        <v>22197</v>
      </c>
      <c r="G215" s="214" t="s">
        <v>22448</v>
      </c>
      <c r="H215" s="76"/>
      <c r="I215" s="118">
        <v>75000</v>
      </c>
      <c r="J215" s="76"/>
      <c r="K215" s="76" t="s">
        <v>3716</v>
      </c>
      <c r="L215" s="76" t="s">
        <v>2249</v>
      </c>
      <c r="M215" s="76" t="s">
        <v>5551</v>
      </c>
      <c r="N215" s="119" t="s">
        <v>22468</v>
      </c>
      <c r="O215" s="119" t="s">
        <v>1063</v>
      </c>
      <c r="P215" s="76"/>
      <c r="Q215" s="119" t="s">
        <v>1063</v>
      </c>
      <c r="R215" s="119" t="s">
        <v>1063</v>
      </c>
      <c r="S215" s="76"/>
      <c r="T215" s="76"/>
      <c r="U215" s="76"/>
      <c r="V215" s="76"/>
      <c r="W215" s="76"/>
      <c r="X215" s="121"/>
      <c r="Y215" s="76"/>
      <c r="AA215" s="639">
        <f t="shared" si="6"/>
        <v>5250.0000000000009</v>
      </c>
      <c r="AB215" s="118">
        <f t="shared" si="7"/>
        <v>80250</v>
      </c>
    </row>
    <row r="216" spans="1:28" x14ac:dyDescent="0.35">
      <c r="A216" s="76"/>
      <c r="B216" s="77" t="s">
        <v>22195</v>
      </c>
      <c r="C216" s="77" t="s">
        <v>265</v>
      </c>
      <c r="D216" s="77" t="s">
        <v>22196</v>
      </c>
      <c r="E216" s="614" t="s">
        <v>22197</v>
      </c>
      <c r="G216" s="214" t="s">
        <v>22450</v>
      </c>
      <c r="H216" s="76"/>
      <c r="I216" s="118">
        <v>75000</v>
      </c>
      <c r="J216" s="76"/>
      <c r="K216" s="76" t="s">
        <v>3716</v>
      </c>
      <c r="L216" s="76" t="s">
        <v>2249</v>
      </c>
      <c r="M216" s="76" t="s">
        <v>8804</v>
      </c>
      <c r="N216" s="119" t="s">
        <v>22469</v>
      </c>
      <c r="O216" s="119" t="s">
        <v>1063</v>
      </c>
      <c r="P216" s="76"/>
      <c r="Q216" s="119" t="s">
        <v>1063</v>
      </c>
      <c r="R216" s="119" t="s">
        <v>1063</v>
      </c>
      <c r="S216" s="76"/>
      <c r="T216" s="76"/>
      <c r="U216" s="76"/>
      <c r="V216" s="76"/>
      <c r="W216" s="76"/>
      <c r="X216" s="121"/>
      <c r="Y216" s="76"/>
      <c r="AA216" s="639">
        <f t="shared" si="6"/>
        <v>5250.0000000000009</v>
      </c>
      <c r="AB216" s="118">
        <f t="shared" si="7"/>
        <v>80250</v>
      </c>
    </row>
    <row r="217" spans="1:28" x14ac:dyDescent="0.35">
      <c r="A217" s="76"/>
      <c r="B217" s="77" t="s">
        <v>22195</v>
      </c>
      <c r="C217" s="77" t="s">
        <v>265</v>
      </c>
      <c r="D217" s="77" t="s">
        <v>22196</v>
      </c>
      <c r="E217" s="614" t="s">
        <v>22197</v>
      </c>
      <c r="G217" s="214" t="s">
        <v>22452</v>
      </c>
      <c r="H217" s="76"/>
      <c r="I217" s="118">
        <v>75000</v>
      </c>
      <c r="J217" s="76"/>
      <c r="K217" s="76" t="s">
        <v>3716</v>
      </c>
      <c r="L217" s="76" t="s">
        <v>2249</v>
      </c>
      <c r="M217" s="76" t="s">
        <v>8804</v>
      </c>
      <c r="N217" s="119" t="s">
        <v>22470</v>
      </c>
      <c r="O217" s="119" t="s">
        <v>1063</v>
      </c>
      <c r="P217" s="76"/>
      <c r="Q217" s="119" t="s">
        <v>1063</v>
      </c>
      <c r="R217" s="119" t="s">
        <v>1063</v>
      </c>
      <c r="S217" s="76"/>
      <c r="T217" s="76"/>
      <c r="U217" s="76"/>
      <c r="V217" s="76"/>
      <c r="W217" s="76"/>
      <c r="X217" s="121"/>
      <c r="Y217" s="76"/>
      <c r="AA217" s="639">
        <f t="shared" si="6"/>
        <v>5250.0000000000009</v>
      </c>
      <c r="AB217" s="118">
        <f t="shared" si="7"/>
        <v>80250</v>
      </c>
    </row>
    <row r="218" spans="1:28" x14ac:dyDescent="0.35">
      <c r="A218" s="76"/>
      <c r="B218" s="77" t="s">
        <v>22195</v>
      </c>
      <c r="C218" s="77" t="s">
        <v>265</v>
      </c>
      <c r="D218" s="77" t="s">
        <v>22196</v>
      </c>
      <c r="E218" s="614" t="s">
        <v>22197</v>
      </c>
      <c r="G218" s="214" t="s">
        <v>22454</v>
      </c>
      <c r="H218" s="76"/>
      <c r="I218" s="118">
        <v>75000</v>
      </c>
      <c r="J218" s="76"/>
      <c r="K218" s="76" t="s">
        <v>3716</v>
      </c>
      <c r="L218" s="76" t="s">
        <v>2249</v>
      </c>
      <c r="M218" s="76" t="s">
        <v>8512</v>
      </c>
      <c r="N218" s="119" t="s">
        <v>22471</v>
      </c>
      <c r="O218" s="119" t="s">
        <v>1063</v>
      </c>
      <c r="P218" s="76"/>
      <c r="Q218" s="119" t="s">
        <v>1063</v>
      </c>
      <c r="R218" s="119" t="s">
        <v>1063</v>
      </c>
      <c r="S218" s="76"/>
      <c r="T218" s="76"/>
      <c r="U218" s="76"/>
      <c r="V218" s="76"/>
      <c r="W218" s="76"/>
      <c r="X218" s="121"/>
      <c r="Y218" s="76"/>
      <c r="AA218" s="639">
        <f t="shared" si="6"/>
        <v>5250.0000000000009</v>
      </c>
      <c r="AB218" s="118">
        <f t="shared" si="7"/>
        <v>80250</v>
      </c>
    </row>
    <row r="219" spans="1:28" x14ac:dyDescent="0.35">
      <c r="A219" s="76"/>
      <c r="B219" s="77" t="s">
        <v>22195</v>
      </c>
      <c r="C219" s="77" t="s">
        <v>265</v>
      </c>
      <c r="D219" s="77" t="s">
        <v>22196</v>
      </c>
      <c r="E219" s="614" t="s">
        <v>22197</v>
      </c>
      <c r="G219" s="214" t="s">
        <v>22437</v>
      </c>
      <c r="H219" s="76"/>
      <c r="I219" s="118">
        <v>75000</v>
      </c>
      <c r="J219" s="76"/>
      <c r="K219" s="76" t="s">
        <v>3716</v>
      </c>
      <c r="L219" s="76" t="s">
        <v>2249</v>
      </c>
      <c r="M219" s="76" t="s">
        <v>8810</v>
      </c>
      <c r="N219" s="119" t="s">
        <v>22472</v>
      </c>
      <c r="O219" s="119" t="s">
        <v>1063</v>
      </c>
      <c r="P219" s="76"/>
      <c r="Q219" s="119" t="s">
        <v>1063</v>
      </c>
      <c r="R219" s="119" t="s">
        <v>1063</v>
      </c>
      <c r="S219" s="76"/>
      <c r="T219" s="76"/>
      <c r="U219" s="76"/>
      <c r="V219" s="76"/>
      <c r="W219" s="76"/>
      <c r="X219" s="121"/>
      <c r="Y219" s="76"/>
      <c r="AA219" s="639">
        <f t="shared" si="6"/>
        <v>5250.0000000000009</v>
      </c>
      <c r="AB219" s="118">
        <f t="shared" si="7"/>
        <v>80250</v>
      </c>
    </row>
    <row r="220" spans="1:28" x14ac:dyDescent="0.35">
      <c r="A220" s="76"/>
      <c r="B220" s="77" t="s">
        <v>22195</v>
      </c>
      <c r="C220" s="77" t="s">
        <v>265</v>
      </c>
      <c r="D220" s="77" t="s">
        <v>22196</v>
      </c>
      <c r="E220" s="614" t="s">
        <v>22197</v>
      </c>
      <c r="G220" s="214" t="s">
        <v>22435</v>
      </c>
      <c r="H220" s="76"/>
      <c r="I220" s="118">
        <v>75000</v>
      </c>
      <c r="J220" s="76"/>
      <c r="K220" s="76" t="s">
        <v>3716</v>
      </c>
      <c r="L220" s="76" t="s">
        <v>2249</v>
      </c>
      <c r="M220" s="76" t="s">
        <v>8813</v>
      </c>
      <c r="N220" s="119" t="s">
        <v>22473</v>
      </c>
      <c r="O220" s="119" t="s">
        <v>1063</v>
      </c>
      <c r="P220" s="76"/>
      <c r="Q220" s="119" t="s">
        <v>1063</v>
      </c>
      <c r="R220" s="119" t="s">
        <v>1063</v>
      </c>
      <c r="S220" s="76"/>
      <c r="T220" s="76"/>
      <c r="U220" s="76"/>
      <c r="V220" s="76"/>
      <c r="W220" s="76"/>
      <c r="X220" s="121"/>
      <c r="Y220" s="76"/>
      <c r="AA220" s="639">
        <f t="shared" si="6"/>
        <v>5250.0000000000009</v>
      </c>
      <c r="AB220" s="118">
        <f t="shared" si="7"/>
        <v>80250</v>
      </c>
    </row>
    <row r="221" spans="1:28" x14ac:dyDescent="0.35">
      <c r="A221" s="76"/>
      <c r="B221" s="77" t="s">
        <v>22195</v>
      </c>
      <c r="C221" s="77" t="s">
        <v>265</v>
      </c>
      <c r="D221" s="77" t="s">
        <v>22196</v>
      </c>
      <c r="E221" s="614" t="s">
        <v>22197</v>
      </c>
      <c r="G221" s="214" t="s">
        <v>22458</v>
      </c>
      <c r="H221" s="76"/>
      <c r="I221" s="118">
        <v>75000</v>
      </c>
      <c r="J221" s="76"/>
      <c r="K221" s="76" t="s">
        <v>3716</v>
      </c>
      <c r="L221" s="76" t="s">
        <v>2249</v>
      </c>
      <c r="M221" s="76" t="s">
        <v>8816</v>
      </c>
      <c r="N221" s="119" t="s">
        <v>22474</v>
      </c>
      <c r="O221" s="119" t="s">
        <v>1063</v>
      </c>
      <c r="P221" s="76"/>
      <c r="Q221" s="119" t="s">
        <v>1063</v>
      </c>
      <c r="R221" s="119" t="s">
        <v>1063</v>
      </c>
      <c r="S221" s="76"/>
      <c r="T221" s="76"/>
      <c r="U221" s="76"/>
      <c r="V221" s="76"/>
      <c r="W221" s="76"/>
      <c r="X221" s="121"/>
      <c r="Y221" s="76"/>
      <c r="AA221" s="639">
        <f t="shared" si="6"/>
        <v>5250.0000000000009</v>
      </c>
      <c r="AB221" s="118">
        <f t="shared" si="7"/>
        <v>80250</v>
      </c>
    </row>
    <row r="222" spans="1:28" x14ac:dyDescent="0.35">
      <c r="A222" s="76"/>
      <c r="B222" s="77" t="s">
        <v>22195</v>
      </c>
      <c r="C222" s="77" t="s">
        <v>265</v>
      </c>
      <c r="D222" s="77" t="s">
        <v>22196</v>
      </c>
      <c r="E222" s="614" t="s">
        <v>22197</v>
      </c>
      <c r="G222" s="269" t="s">
        <v>22475</v>
      </c>
      <c r="H222" s="76"/>
      <c r="I222" s="118">
        <v>75000</v>
      </c>
      <c r="J222" s="76"/>
      <c r="K222" s="76" t="s">
        <v>4438</v>
      </c>
      <c r="L222" s="76" t="s">
        <v>2249</v>
      </c>
      <c r="M222" s="119" t="s">
        <v>13660</v>
      </c>
      <c r="N222" s="119"/>
      <c r="O222" s="119" t="s">
        <v>1063</v>
      </c>
      <c r="P222" s="76"/>
      <c r="Q222" s="119" t="s">
        <v>1063</v>
      </c>
      <c r="R222" s="119" t="s">
        <v>1063</v>
      </c>
      <c r="S222" s="76"/>
      <c r="T222" s="76"/>
      <c r="U222" s="76"/>
      <c r="V222" s="76"/>
      <c r="W222" s="76"/>
      <c r="X222" s="121"/>
      <c r="Y222" s="76"/>
      <c r="AA222" s="639">
        <f t="shared" si="6"/>
        <v>5250.0000000000009</v>
      </c>
      <c r="AB222" s="118">
        <f t="shared" si="7"/>
        <v>80250</v>
      </c>
    </row>
    <row r="223" spans="1:28" x14ac:dyDescent="0.35">
      <c r="A223" s="76"/>
      <c r="B223" s="77" t="s">
        <v>22195</v>
      </c>
      <c r="C223" s="77" t="s">
        <v>265</v>
      </c>
      <c r="D223" s="77" t="s">
        <v>22196</v>
      </c>
      <c r="E223" s="614" t="s">
        <v>22197</v>
      </c>
      <c r="G223" s="269" t="s">
        <v>22476</v>
      </c>
      <c r="H223" s="76"/>
      <c r="I223" s="118">
        <v>75000</v>
      </c>
      <c r="J223" s="76"/>
      <c r="K223" s="76" t="s">
        <v>3716</v>
      </c>
      <c r="L223" s="76" t="s">
        <v>2249</v>
      </c>
      <c r="M223" s="119" t="s">
        <v>8791</v>
      </c>
      <c r="N223" s="119">
        <v>443212</v>
      </c>
      <c r="O223" s="119" t="s">
        <v>1063</v>
      </c>
      <c r="P223" s="76"/>
      <c r="Q223" s="119" t="s">
        <v>1063</v>
      </c>
      <c r="R223" s="119" t="s">
        <v>1063</v>
      </c>
      <c r="S223" s="76"/>
      <c r="T223" s="76"/>
      <c r="U223" s="76"/>
      <c r="V223" s="76"/>
      <c r="W223" s="76"/>
      <c r="X223" s="121"/>
      <c r="Y223" s="76"/>
      <c r="AA223" s="639">
        <f t="shared" si="6"/>
        <v>5250.0000000000009</v>
      </c>
      <c r="AB223" s="118">
        <f t="shared" si="7"/>
        <v>80250</v>
      </c>
    </row>
    <row r="224" spans="1:28" x14ac:dyDescent="0.35">
      <c r="A224" s="76"/>
      <c r="B224" s="77" t="s">
        <v>22195</v>
      </c>
      <c r="C224" s="77" t="s">
        <v>265</v>
      </c>
      <c r="D224" s="77" t="s">
        <v>22196</v>
      </c>
      <c r="E224" s="614" t="s">
        <v>22197</v>
      </c>
      <c r="G224" s="269" t="s">
        <v>22477</v>
      </c>
      <c r="H224" s="76"/>
      <c r="I224" s="118">
        <v>75000</v>
      </c>
      <c r="J224" s="76"/>
      <c r="K224" s="76" t="s">
        <v>3716</v>
      </c>
      <c r="L224" s="76" t="s">
        <v>2249</v>
      </c>
      <c r="M224" s="119" t="s">
        <v>8793</v>
      </c>
      <c r="N224" s="119">
        <v>123413</v>
      </c>
      <c r="O224" s="119" t="s">
        <v>1063</v>
      </c>
      <c r="P224" s="76"/>
      <c r="Q224" s="119" t="s">
        <v>1063</v>
      </c>
      <c r="R224" s="119" t="s">
        <v>1063</v>
      </c>
      <c r="S224" s="76"/>
      <c r="T224" s="76"/>
      <c r="U224" s="76"/>
      <c r="V224" s="76"/>
      <c r="W224" s="76"/>
      <c r="X224" s="121"/>
      <c r="Y224" s="76"/>
      <c r="AA224" s="639">
        <f t="shared" si="6"/>
        <v>5250.0000000000009</v>
      </c>
      <c r="AB224" s="118">
        <f t="shared" si="7"/>
        <v>80250</v>
      </c>
    </row>
    <row r="225" spans="1:28" x14ac:dyDescent="0.35">
      <c r="A225" s="76"/>
      <c r="B225" s="77" t="s">
        <v>22195</v>
      </c>
      <c r="C225" s="77" t="s">
        <v>265</v>
      </c>
      <c r="D225" s="77" t="s">
        <v>22196</v>
      </c>
      <c r="E225" s="614" t="s">
        <v>22197</v>
      </c>
      <c r="G225" s="269" t="s">
        <v>22478</v>
      </c>
      <c r="H225" s="76"/>
      <c r="I225" s="118">
        <v>75000</v>
      </c>
      <c r="J225" s="76"/>
      <c r="K225" s="76" t="s">
        <v>3716</v>
      </c>
      <c r="L225" s="76" t="s">
        <v>2249</v>
      </c>
      <c r="M225" s="119" t="s">
        <v>9337</v>
      </c>
      <c r="N225" s="119" t="s">
        <v>22479</v>
      </c>
      <c r="O225" s="119" t="s">
        <v>1063</v>
      </c>
      <c r="P225" s="76"/>
      <c r="Q225" s="119" t="s">
        <v>1063</v>
      </c>
      <c r="R225" s="119" t="s">
        <v>1063</v>
      </c>
      <c r="S225" s="76"/>
      <c r="T225" s="76"/>
      <c r="U225" s="76"/>
      <c r="V225" s="76"/>
      <c r="W225" s="76"/>
      <c r="X225" s="121"/>
      <c r="Y225" s="76"/>
      <c r="AA225" s="639">
        <f t="shared" si="6"/>
        <v>5250.0000000000009</v>
      </c>
      <c r="AB225" s="118">
        <f t="shared" si="7"/>
        <v>80250</v>
      </c>
    </row>
    <row r="226" spans="1:28" x14ac:dyDescent="0.35">
      <c r="A226" s="76"/>
      <c r="B226" s="77" t="s">
        <v>22195</v>
      </c>
      <c r="C226" s="77" t="s">
        <v>265</v>
      </c>
      <c r="D226" s="77" t="s">
        <v>22196</v>
      </c>
      <c r="E226" s="614" t="s">
        <v>22197</v>
      </c>
      <c r="G226" s="269" t="s">
        <v>22475</v>
      </c>
      <c r="H226" s="76"/>
      <c r="I226" s="118">
        <v>75000</v>
      </c>
      <c r="J226" s="76"/>
      <c r="K226" s="76" t="s">
        <v>1123</v>
      </c>
      <c r="L226" s="76" t="s">
        <v>2249</v>
      </c>
      <c r="M226" s="119" t="s">
        <v>9491</v>
      </c>
      <c r="N226" s="119" t="s">
        <v>22480</v>
      </c>
      <c r="O226" s="119" t="s">
        <v>1063</v>
      </c>
      <c r="P226" s="76"/>
      <c r="Q226" s="119" t="s">
        <v>1063</v>
      </c>
      <c r="R226" s="119" t="s">
        <v>1063</v>
      </c>
      <c r="S226" s="76"/>
      <c r="T226" s="76"/>
      <c r="U226" s="76"/>
      <c r="V226" s="76"/>
      <c r="W226" s="76"/>
      <c r="X226" s="121"/>
      <c r="Y226" s="76"/>
      <c r="AA226" s="639">
        <f t="shared" si="6"/>
        <v>5250.0000000000009</v>
      </c>
      <c r="AB226" s="118">
        <f t="shared" si="7"/>
        <v>80250</v>
      </c>
    </row>
    <row r="227" spans="1:28" x14ac:dyDescent="0.35">
      <c r="A227" s="76"/>
      <c r="B227" s="77" t="s">
        <v>22195</v>
      </c>
      <c r="C227" s="77" t="s">
        <v>265</v>
      </c>
      <c r="D227" s="77" t="s">
        <v>22196</v>
      </c>
      <c r="E227" s="614" t="s">
        <v>22197</v>
      </c>
      <c r="G227" s="269" t="s">
        <v>22476</v>
      </c>
      <c r="H227" s="76"/>
      <c r="I227" s="118">
        <v>75000</v>
      </c>
      <c r="J227" s="76"/>
      <c r="K227" s="76" t="s">
        <v>3716</v>
      </c>
      <c r="L227" s="76" t="s">
        <v>2249</v>
      </c>
      <c r="M227" s="119" t="s">
        <v>8791</v>
      </c>
      <c r="N227" s="119">
        <v>443213</v>
      </c>
      <c r="O227" s="119" t="s">
        <v>1063</v>
      </c>
      <c r="P227" s="76"/>
      <c r="Q227" s="119" t="s">
        <v>1063</v>
      </c>
      <c r="R227" s="119" t="s">
        <v>1063</v>
      </c>
      <c r="S227" s="76"/>
      <c r="T227" s="76"/>
      <c r="U227" s="76"/>
      <c r="V227" s="76"/>
      <c r="W227" s="76"/>
      <c r="X227" s="121"/>
      <c r="Y227" s="76"/>
      <c r="AA227" s="639">
        <f t="shared" si="6"/>
        <v>5250.0000000000009</v>
      </c>
      <c r="AB227" s="118">
        <f t="shared" si="7"/>
        <v>80250</v>
      </c>
    </row>
    <row r="228" spans="1:28" x14ac:dyDescent="0.35">
      <c r="A228" s="76"/>
      <c r="B228" s="77" t="s">
        <v>22195</v>
      </c>
      <c r="C228" s="77" t="s">
        <v>265</v>
      </c>
      <c r="D228" s="77" t="s">
        <v>22196</v>
      </c>
      <c r="E228" s="614" t="s">
        <v>22197</v>
      </c>
      <c r="G228" s="269" t="s">
        <v>22477</v>
      </c>
      <c r="H228" s="76"/>
      <c r="I228" s="118">
        <v>75000</v>
      </c>
      <c r="J228" s="76"/>
      <c r="K228" s="76" t="s">
        <v>3716</v>
      </c>
      <c r="L228" s="76" t="s">
        <v>2249</v>
      </c>
      <c r="M228" s="119" t="s">
        <v>8793</v>
      </c>
      <c r="N228" s="119">
        <v>123415</v>
      </c>
      <c r="O228" s="119" t="s">
        <v>1063</v>
      </c>
      <c r="P228" s="76"/>
      <c r="Q228" s="119" t="s">
        <v>1063</v>
      </c>
      <c r="R228" s="119" t="s">
        <v>1063</v>
      </c>
      <c r="S228" s="76"/>
      <c r="T228" s="76"/>
      <c r="U228" s="76"/>
      <c r="V228" s="76"/>
      <c r="W228" s="76"/>
      <c r="X228" s="121"/>
      <c r="Y228" s="76"/>
      <c r="AA228" s="639">
        <f t="shared" si="6"/>
        <v>5250.0000000000009</v>
      </c>
      <c r="AB228" s="118">
        <f t="shared" si="7"/>
        <v>80250</v>
      </c>
    </row>
    <row r="229" spans="1:28" x14ac:dyDescent="0.35">
      <c r="A229" s="76"/>
      <c r="B229" s="77" t="s">
        <v>22195</v>
      </c>
      <c r="C229" s="77" t="s">
        <v>265</v>
      </c>
      <c r="D229" s="77" t="s">
        <v>22196</v>
      </c>
      <c r="E229" s="614" t="s">
        <v>22197</v>
      </c>
      <c r="G229" s="269" t="s">
        <v>22478</v>
      </c>
      <c r="H229" s="76"/>
      <c r="I229" s="118">
        <v>75000</v>
      </c>
      <c r="J229" s="76"/>
      <c r="K229" s="76" t="s">
        <v>3716</v>
      </c>
      <c r="L229" s="76" t="s">
        <v>2249</v>
      </c>
      <c r="M229" s="119" t="s">
        <v>9337</v>
      </c>
      <c r="N229" s="119" t="s">
        <v>22481</v>
      </c>
      <c r="O229" s="119" t="s">
        <v>1063</v>
      </c>
      <c r="P229" s="76"/>
      <c r="Q229" s="119" t="s">
        <v>1063</v>
      </c>
      <c r="R229" s="119" t="s">
        <v>1063</v>
      </c>
      <c r="S229" s="76"/>
      <c r="T229" s="76"/>
      <c r="U229" s="76"/>
      <c r="V229" s="76"/>
      <c r="W229" s="76"/>
      <c r="X229" s="121"/>
      <c r="Y229" s="76"/>
      <c r="AA229" s="639">
        <f t="shared" si="6"/>
        <v>5250.0000000000009</v>
      </c>
      <c r="AB229" s="118">
        <f t="shared" si="7"/>
        <v>80250</v>
      </c>
    </row>
    <row r="230" spans="1:28" x14ac:dyDescent="0.35">
      <c r="A230" s="69"/>
      <c r="B230" s="77" t="s">
        <v>22195</v>
      </c>
      <c r="C230" s="77" t="s">
        <v>265</v>
      </c>
      <c r="D230" s="77" t="s">
        <v>22196</v>
      </c>
      <c r="E230" s="614" t="s">
        <v>22197</v>
      </c>
      <c r="F230" s="69"/>
      <c r="G230" s="269" t="s">
        <v>22482</v>
      </c>
      <c r="H230" s="69"/>
      <c r="I230" s="118">
        <v>75000</v>
      </c>
      <c r="J230" s="69"/>
      <c r="K230" s="76" t="s">
        <v>2249</v>
      </c>
      <c r="L230" s="76" t="s">
        <v>2249</v>
      </c>
      <c r="M230" s="76" t="s">
        <v>2249</v>
      </c>
      <c r="N230" s="119" t="s">
        <v>2249</v>
      </c>
      <c r="O230" s="119" t="s">
        <v>1063</v>
      </c>
      <c r="P230" s="69"/>
      <c r="Q230" s="119" t="s">
        <v>1063</v>
      </c>
      <c r="R230" s="119" t="s">
        <v>1063</v>
      </c>
      <c r="S230" s="69"/>
      <c r="T230" s="69"/>
      <c r="U230" s="69"/>
      <c r="V230" s="69"/>
      <c r="W230" s="69"/>
      <c r="X230" s="116"/>
      <c r="Y230" s="76"/>
      <c r="AA230" s="639">
        <f t="shared" si="6"/>
        <v>5250.0000000000009</v>
      </c>
      <c r="AB230" s="118">
        <f t="shared" si="7"/>
        <v>80250</v>
      </c>
    </row>
    <row r="231" spans="1:28" x14ac:dyDescent="0.35">
      <c r="A231" s="69"/>
      <c r="B231" s="77" t="s">
        <v>22195</v>
      </c>
      <c r="C231" s="77" t="s">
        <v>265</v>
      </c>
      <c r="D231" s="77" t="s">
        <v>22196</v>
      </c>
      <c r="E231" s="614" t="s">
        <v>22197</v>
      </c>
      <c r="F231" s="69"/>
      <c r="G231" s="269" t="s">
        <v>22483</v>
      </c>
      <c r="H231" s="76"/>
      <c r="I231" s="118">
        <v>75000</v>
      </c>
      <c r="J231" s="76"/>
      <c r="K231" s="76" t="s">
        <v>3716</v>
      </c>
      <c r="L231" s="76" t="s">
        <v>2249</v>
      </c>
      <c r="M231" s="119" t="s">
        <v>8463</v>
      </c>
      <c r="N231" s="119" t="s">
        <v>22484</v>
      </c>
      <c r="O231" s="119" t="s">
        <v>1063</v>
      </c>
      <c r="P231" s="69"/>
      <c r="Q231" s="119" t="s">
        <v>1063</v>
      </c>
      <c r="R231" s="119" t="s">
        <v>1063</v>
      </c>
      <c r="S231" s="69"/>
      <c r="T231" s="69"/>
      <c r="U231" s="69"/>
      <c r="V231" s="69"/>
      <c r="W231" s="69"/>
      <c r="X231" s="116"/>
      <c r="Y231" s="76"/>
      <c r="AA231" s="639">
        <f t="shared" si="6"/>
        <v>5250.0000000000009</v>
      </c>
      <c r="AB231" s="118">
        <f t="shared" si="7"/>
        <v>80250</v>
      </c>
    </row>
    <row r="232" spans="1:28" x14ac:dyDescent="0.35">
      <c r="A232" s="76"/>
      <c r="B232" s="77" t="s">
        <v>22195</v>
      </c>
      <c r="C232" s="77" t="s">
        <v>265</v>
      </c>
      <c r="D232" s="77" t="s">
        <v>22196</v>
      </c>
      <c r="E232" s="614" t="s">
        <v>22197</v>
      </c>
      <c r="G232" s="269" t="s">
        <v>22483</v>
      </c>
      <c r="H232" s="76"/>
      <c r="I232" s="118">
        <v>75000</v>
      </c>
      <c r="J232" s="76"/>
      <c r="K232" s="76" t="s">
        <v>3716</v>
      </c>
      <c r="L232" s="76" t="s">
        <v>2249</v>
      </c>
      <c r="M232" s="119" t="s">
        <v>8463</v>
      </c>
      <c r="N232" s="119" t="s">
        <v>22485</v>
      </c>
      <c r="O232" s="119" t="s">
        <v>1063</v>
      </c>
      <c r="P232" s="76"/>
      <c r="Q232" s="119" t="s">
        <v>1063</v>
      </c>
      <c r="R232" s="119" t="s">
        <v>1063</v>
      </c>
      <c r="S232" s="76"/>
      <c r="T232" s="76"/>
      <c r="U232" s="76"/>
      <c r="V232" s="76"/>
      <c r="W232" s="76"/>
      <c r="X232" s="121"/>
      <c r="Y232" s="76"/>
      <c r="AA232" s="639">
        <f t="shared" si="6"/>
        <v>5250.0000000000009</v>
      </c>
      <c r="AB232" s="118">
        <f t="shared" si="7"/>
        <v>80250</v>
      </c>
    </row>
    <row r="233" spans="1:28" x14ac:dyDescent="0.35">
      <c r="A233" s="76"/>
      <c r="B233" s="77" t="s">
        <v>22195</v>
      </c>
      <c r="C233" s="77" t="s">
        <v>265</v>
      </c>
      <c r="D233" s="77" t="s">
        <v>22196</v>
      </c>
      <c r="E233" s="614" t="s">
        <v>22197</v>
      </c>
      <c r="G233" s="269" t="s">
        <v>22483</v>
      </c>
      <c r="H233" s="69"/>
      <c r="I233" s="118">
        <v>75000</v>
      </c>
      <c r="J233" s="69"/>
      <c r="K233" s="76" t="s">
        <v>3716</v>
      </c>
      <c r="L233" s="76" t="s">
        <v>2249</v>
      </c>
      <c r="M233" s="119" t="s">
        <v>8356</v>
      </c>
      <c r="N233" s="75" t="s">
        <v>22486</v>
      </c>
      <c r="O233" s="119" t="s">
        <v>1063</v>
      </c>
      <c r="P233" s="76"/>
      <c r="Q233" s="119" t="s">
        <v>1063</v>
      </c>
      <c r="R233" s="119" t="s">
        <v>1063</v>
      </c>
      <c r="S233" s="76"/>
      <c r="T233" s="76"/>
      <c r="U233" s="76"/>
      <c r="V233" s="76"/>
      <c r="W233" s="76"/>
      <c r="X233" s="121"/>
      <c r="Y233" s="76"/>
      <c r="AA233" s="639">
        <f t="shared" si="6"/>
        <v>5250.0000000000009</v>
      </c>
      <c r="AB233" s="118">
        <f t="shared" si="7"/>
        <v>80250</v>
      </c>
    </row>
    <row r="234" spans="1:28" x14ac:dyDescent="0.35">
      <c r="A234" s="76"/>
      <c r="B234" s="77" t="s">
        <v>22195</v>
      </c>
      <c r="C234" s="77" t="s">
        <v>265</v>
      </c>
      <c r="D234" s="77" t="s">
        <v>22196</v>
      </c>
      <c r="E234" s="614" t="s">
        <v>22197</v>
      </c>
      <c r="G234" s="269" t="s">
        <v>22483</v>
      </c>
      <c r="H234" s="69"/>
      <c r="I234" s="118">
        <v>75000</v>
      </c>
      <c r="J234" s="69"/>
      <c r="K234" s="76" t="s">
        <v>3716</v>
      </c>
      <c r="L234" s="76" t="s">
        <v>2249</v>
      </c>
      <c r="M234" s="119" t="s">
        <v>8356</v>
      </c>
      <c r="N234" s="75" t="s">
        <v>22487</v>
      </c>
      <c r="O234" s="119" t="s">
        <v>1063</v>
      </c>
      <c r="P234" s="76"/>
      <c r="Q234" s="119" t="s">
        <v>1063</v>
      </c>
      <c r="R234" s="119" t="s">
        <v>1063</v>
      </c>
      <c r="S234" s="76"/>
      <c r="T234" s="76"/>
      <c r="U234" s="76"/>
      <c r="V234" s="76"/>
      <c r="W234" s="76"/>
      <c r="X234" s="121"/>
      <c r="Y234" s="76"/>
      <c r="AA234" s="639">
        <f t="shared" si="6"/>
        <v>5250.0000000000009</v>
      </c>
      <c r="AB234" s="118">
        <f t="shared" si="7"/>
        <v>80250</v>
      </c>
    </row>
    <row r="235" spans="1:28" x14ac:dyDescent="0.35">
      <c r="A235" s="69"/>
      <c r="B235" s="77" t="s">
        <v>22195</v>
      </c>
      <c r="C235" s="77" t="s">
        <v>265</v>
      </c>
      <c r="D235" s="77" t="s">
        <v>22196</v>
      </c>
      <c r="E235" s="614" t="s">
        <v>22197</v>
      </c>
      <c r="F235" s="69"/>
      <c r="G235" s="269" t="s">
        <v>22488</v>
      </c>
      <c r="H235" s="76"/>
      <c r="I235" s="118">
        <v>75000</v>
      </c>
      <c r="J235" s="76"/>
      <c r="K235" s="76" t="s">
        <v>1562</v>
      </c>
      <c r="L235" s="76" t="s">
        <v>2249</v>
      </c>
      <c r="M235" s="119" t="s">
        <v>5370</v>
      </c>
      <c r="N235" s="75" t="s">
        <v>22489</v>
      </c>
      <c r="O235" s="119" t="s">
        <v>1063</v>
      </c>
      <c r="P235" s="69"/>
      <c r="Q235" s="119" t="s">
        <v>1063</v>
      </c>
      <c r="R235" s="119" t="s">
        <v>1063</v>
      </c>
      <c r="S235" s="69"/>
      <c r="T235" s="69"/>
      <c r="U235" s="69"/>
      <c r="V235" s="69"/>
      <c r="W235" s="69"/>
      <c r="X235" s="116"/>
      <c r="Y235" s="76"/>
      <c r="AA235" s="639">
        <f t="shared" si="6"/>
        <v>5250.0000000000009</v>
      </c>
      <c r="AB235" s="118">
        <f t="shared" si="7"/>
        <v>80250</v>
      </c>
    </row>
    <row r="236" spans="1:28" x14ac:dyDescent="0.35">
      <c r="A236" s="69"/>
      <c r="B236" s="77" t="s">
        <v>22195</v>
      </c>
      <c r="C236" s="77" t="s">
        <v>265</v>
      </c>
      <c r="D236" s="77" t="s">
        <v>22196</v>
      </c>
      <c r="E236" s="614" t="s">
        <v>22197</v>
      </c>
      <c r="F236" s="69"/>
      <c r="G236" s="269" t="s">
        <v>22488</v>
      </c>
      <c r="H236" s="76"/>
      <c r="I236" s="118">
        <v>75000</v>
      </c>
      <c r="J236" s="76"/>
      <c r="K236" s="76" t="s">
        <v>1562</v>
      </c>
      <c r="L236" s="76" t="s">
        <v>2249</v>
      </c>
      <c r="M236" s="119" t="s">
        <v>5370</v>
      </c>
      <c r="N236" s="75" t="s">
        <v>22490</v>
      </c>
      <c r="O236" s="119" t="s">
        <v>1063</v>
      </c>
      <c r="P236" s="69"/>
      <c r="Q236" s="119" t="s">
        <v>1063</v>
      </c>
      <c r="R236" s="119" t="s">
        <v>1063</v>
      </c>
      <c r="S236" s="69"/>
      <c r="T236" s="69"/>
      <c r="U236" s="69"/>
      <c r="V236" s="69"/>
      <c r="W236" s="69"/>
      <c r="X236" s="116"/>
      <c r="Y236" s="76"/>
      <c r="AA236" s="639">
        <f t="shared" si="6"/>
        <v>5250.0000000000009</v>
      </c>
      <c r="AB236" s="118">
        <f t="shared" si="7"/>
        <v>80250</v>
      </c>
    </row>
    <row r="237" spans="1:28" x14ac:dyDescent="0.35">
      <c r="A237" s="69"/>
      <c r="B237" s="77" t="s">
        <v>22195</v>
      </c>
      <c r="C237" s="77" t="s">
        <v>265</v>
      </c>
      <c r="D237" s="77" t="s">
        <v>22196</v>
      </c>
      <c r="E237" s="614" t="s">
        <v>22197</v>
      </c>
      <c r="F237" s="69"/>
      <c r="G237" s="269" t="s">
        <v>22488</v>
      </c>
      <c r="H237" s="76"/>
      <c r="I237" s="118">
        <v>75000</v>
      </c>
      <c r="J237" s="76"/>
      <c r="K237" s="76" t="s">
        <v>1562</v>
      </c>
      <c r="L237" s="76" t="s">
        <v>2249</v>
      </c>
      <c r="M237" s="119" t="s">
        <v>5370</v>
      </c>
      <c r="N237" s="75" t="s">
        <v>22491</v>
      </c>
      <c r="O237" s="119" t="s">
        <v>1063</v>
      </c>
      <c r="P237" s="69"/>
      <c r="Q237" s="119" t="s">
        <v>1063</v>
      </c>
      <c r="R237" s="119" t="s">
        <v>1063</v>
      </c>
      <c r="S237" s="69"/>
      <c r="T237" s="69"/>
      <c r="U237" s="69"/>
      <c r="V237" s="69"/>
      <c r="W237" s="69"/>
      <c r="X237" s="116"/>
      <c r="Y237" s="76"/>
      <c r="AA237" s="639">
        <f t="shared" si="6"/>
        <v>5250.0000000000009</v>
      </c>
      <c r="AB237" s="118">
        <f t="shared" si="7"/>
        <v>80250</v>
      </c>
    </row>
    <row r="238" spans="1:28" x14ac:dyDescent="0.35">
      <c r="A238" s="76"/>
      <c r="B238" s="77" t="s">
        <v>22195</v>
      </c>
      <c r="C238" s="77" t="s">
        <v>265</v>
      </c>
      <c r="D238" s="77" t="s">
        <v>22196</v>
      </c>
      <c r="E238" s="614" t="s">
        <v>22197</v>
      </c>
      <c r="G238" s="269" t="s">
        <v>22492</v>
      </c>
      <c r="H238" s="69"/>
      <c r="I238" s="118">
        <v>75000</v>
      </c>
      <c r="J238" s="69"/>
      <c r="K238" s="69" t="s">
        <v>1562</v>
      </c>
      <c r="L238" s="76" t="s">
        <v>2249</v>
      </c>
      <c r="M238" s="79" t="s">
        <v>22493</v>
      </c>
      <c r="N238" s="80" t="s">
        <v>22494</v>
      </c>
      <c r="O238" s="119" t="s">
        <v>1063</v>
      </c>
      <c r="P238" s="69"/>
      <c r="Q238" s="119" t="s">
        <v>1063</v>
      </c>
      <c r="R238" s="119" t="s">
        <v>1063</v>
      </c>
      <c r="S238" s="69"/>
      <c r="T238" s="69"/>
      <c r="U238" s="69"/>
      <c r="V238" s="69"/>
      <c r="W238" s="69"/>
      <c r="X238" s="116"/>
      <c r="Y238" s="76"/>
      <c r="AA238" s="639">
        <f t="shared" si="6"/>
        <v>5250.0000000000009</v>
      </c>
      <c r="AB238" s="118">
        <f t="shared" si="7"/>
        <v>80250</v>
      </c>
    </row>
    <row r="239" spans="1:28" x14ac:dyDescent="0.35">
      <c r="A239" s="76"/>
      <c r="B239" s="77" t="s">
        <v>22195</v>
      </c>
      <c r="C239" s="77" t="s">
        <v>265</v>
      </c>
      <c r="D239" s="77" t="s">
        <v>22196</v>
      </c>
      <c r="E239" s="614" t="s">
        <v>22197</v>
      </c>
      <c r="G239" s="269" t="s">
        <v>22483</v>
      </c>
      <c r="H239" s="69"/>
      <c r="I239" s="118">
        <v>75000</v>
      </c>
      <c r="J239" s="69"/>
      <c r="K239" s="69" t="s">
        <v>1098</v>
      </c>
      <c r="L239" s="76" t="s">
        <v>2249</v>
      </c>
      <c r="M239" s="79" t="s">
        <v>15270</v>
      </c>
      <c r="N239" s="80" t="s">
        <v>22495</v>
      </c>
      <c r="O239" s="119" t="s">
        <v>1063</v>
      </c>
      <c r="P239" s="69"/>
      <c r="Q239" s="119" t="s">
        <v>1063</v>
      </c>
      <c r="R239" s="119" t="s">
        <v>1063</v>
      </c>
      <c r="S239" s="69"/>
      <c r="T239" s="69"/>
      <c r="U239" s="69"/>
      <c r="V239" s="69"/>
      <c r="W239" s="69"/>
      <c r="X239" s="116"/>
      <c r="Y239" s="76"/>
      <c r="AA239" s="639">
        <f t="shared" si="6"/>
        <v>5250.0000000000009</v>
      </c>
      <c r="AB239" s="118">
        <f t="shared" si="7"/>
        <v>80250</v>
      </c>
    </row>
    <row r="240" spans="1:28" x14ac:dyDescent="0.35">
      <c r="A240" s="76"/>
      <c r="B240" s="77" t="s">
        <v>22195</v>
      </c>
      <c r="C240" s="77" t="s">
        <v>265</v>
      </c>
      <c r="D240" s="77" t="s">
        <v>22196</v>
      </c>
      <c r="E240" s="614" t="s">
        <v>22197</v>
      </c>
      <c r="G240" s="214" t="s">
        <v>22432</v>
      </c>
      <c r="H240" s="76"/>
      <c r="I240" s="118">
        <v>75000</v>
      </c>
      <c r="J240" s="76"/>
      <c r="K240" s="76" t="s">
        <v>22447</v>
      </c>
      <c r="L240" s="76" t="s">
        <v>2249</v>
      </c>
      <c r="M240" s="76" t="s">
        <v>8719</v>
      </c>
      <c r="N240" s="119">
        <v>1008569</v>
      </c>
      <c r="O240" s="119" t="s">
        <v>1063</v>
      </c>
      <c r="P240" s="76"/>
      <c r="Q240" s="119" t="s">
        <v>3283</v>
      </c>
      <c r="R240" s="76" t="s">
        <v>1226</v>
      </c>
      <c r="S240" s="76"/>
      <c r="T240" s="76"/>
      <c r="U240" s="76"/>
      <c r="V240" s="76"/>
      <c r="W240" s="76"/>
      <c r="X240" s="121"/>
      <c r="Y240" s="76"/>
      <c r="AA240" s="639">
        <f t="shared" si="6"/>
        <v>5250.0000000000009</v>
      </c>
      <c r="AB240" s="118">
        <f t="shared" si="7"/>
        <v>80250</v>
      </c>
    </row>
    <row r="241" spans="1:28" x14ac:dyDescent="0.35">
      <c r="A241" s="76"/>
      <c r="B241" s="77" t="s">
        <v>22195</v>
      </c>
      <c r="C241" s="77" t="s">
        <v>265</v>
      </c>
      <c r="D241" s="77" t="s">
        <v>22196</v>
      </c>
      <c r="E241" s="614" t="s">
        <v>22197</v>
      </c>
      <c r="G241" s="214" t="s">
        <v>22432</v>
      </c>
      <c r="H241" s="76"/>
      <c r="I241" s="118">
        <v>75000</v>
      </c>
      <c r="J241" s="76"/>
      <c r="K241" s="76" t="s">
        <v>22447</v>
      </c>
      <c r="L241" s="76" t="s">
        <v>2249</v>
      </c>
      <c r="M241" s="76" t="s">
        <v>8719</v>
      </c>
      <c r="N241" s="119">
        <v>1008700</v>
      </c>
      <c r="O241" s="119" t="s">
        <v>1063</v>
      </c>
      <c r="P241" s="76"/>
      <c r="Q241" s="119" t="s">
        <v>3283</v>
      </c>
      <c r="R241" s="76" t="s">
        <v>1226</v>
      </c>
      <c r="S241" s="76"/>
      <c r="T241" s="76"/>
      <c r="U241" s="76"/>
      <c r="V241" s="76"/>
      <c r="W241" s="76"/>
      <c r="X241" s="121"/>
      <c r="Y241" s="76"/>
      <c r="AA241" s="639">
        <f t="shared" si="6"/>
        <v>5250.0000000000009</v>
      </c>
      <c r="AB241" s="118">
        <f t="shared" si="7"/>
        <v>80250</v>
      </c>
    </row>
    <row r="242" spans="1:28" x14ac:dyDescent="0.35">
      <c r="A242" s="76"/>
      <c r="B242" s="77" t="s">
        <v>22195</v>
      </c>
      <c r="C242" s="77" t="s">
        <v>265</v>
      </c>
      <c r="D242" s="77" t="s">
        <v>22196</v>
      </c>
      <c r="E242" s="614" t="s">
        <v>22197</v>
      </c>
      <c r="G242" s="214" t="s">
        <v>22432</v>
      </c>
      <c r="H242" s="76"/>
      <c r="I242" s="118">
        <v>75000</v>
      </c>
      <c r="J242" s="76"/>
      <c r="K242" s="76" t="s">
        <v>22447</v>
      </c>
      <c r="L242" s="76" t="s">
        <v>2249</v>
      </c>
      <c r="M242" s="76" t="s">
        <v>8719</v>
      </c>
      <c r="N242" s="119">
        <v>1008588</v>
      </c>
      <c r="O242" s="119" t="s">
        <v>1063</v>
      </c>
      <c r="P242" s="76"/>
      <c r="Q242" s="119" t="s">
        <v>3283</v>
      </c>
      <c r="R242" s="76" t="s">
        <v>1226</v>
      </c>
      <c r="S242" s="76"/>
      <c r="T242" s="76"/>
      <c r="U242" s="76"/>
      <c r="V242" s="76"/>
      <c r="W242" s="76"/>
      <c r="X242" s="121"/>
      <c r="Y242" s="76"/>
      <c r="AA242" s="639">
        <f t="shared" si="6"/>
        <v>5250.0000000000009</v>
      </c>
      <c r="AB242" s="118">
        <f t="shared" si="7"/>
        <v>80250</v>
      </c>
    </row>
    <row r="243" spans="1:28" x14ac:dyDescent="0.35">
      <c r="A243" s="76"/>
      <c r="B243" s="77" t="s">
        <v>22195</v>
      </c>
      <c r="C243" s="77" t="s">
        <v>265</v>
      </c>
      <c r="D243" s="77" t="s">
        <v>22196</v>
      </c>
      <c r="E243" s="614" t="s">
        <v>22197</v>
      </c>
      <c r="G243" s="214" t="s">
        <v>22432</v>
      </c>
      <c r="H243" s="76"/>
      <c r="I243" s="118">
        <v>75000</v>
      </c>
      <c r="J243" s="76"/>
      <c r="K243" s="76" t="s">
        <v>22447</v>
      </c>
      <c r="L243" s="76" t="s">
        <v>2249</v>
      </c>
      <c r="M243" s="76" t="s">
        <v>8719</v>
      </c>
      <c r="N243" s="119">
        <v>1008744</v>
      </c>
      <c r="O243" s="119" t="s">
        <v>1063</v>
      </c>
      <c r="P243" s="76"/>
      <c r="Q243" s="119" t="s">
        <v>3283</v>
      </c>
      <c r="R243" s="76" t="s">
        <v>1226</v>
      </c>
      <c r="S243" s="76"/>
      <c r="T243" s="76"/>
      <c r="U243" s="76"/>
      <c r="V243" s="76"/>
      <c r="W243" s="76"/>
      <c r="X243" s="121"/>
      <c r="Y243" s="76"/>
      <c r="AA243" s="639">
        <f t="shared" si="6"/>
        <v>5250.0000000000009</v>
      </c>
      <c r="AB243" s="118">
        <f t="shared" si="7"/>
        <v>80250</v>
      </c>
    </row>
    <row r="244" spans="1:28" x14ac:dyDescent="0.35">
      <c r="A244" s="76"/>
      <c r="B244" s="77" t="s">
        <v>22195</v>
      </c>
      <c r="C244" s="77" t="s">
        <v>265</v>
      </c>
      <c r="D244" s="77" t="s">
        <v>22196</v>
      </c>
      <c r="E244" s="614" t="s">
        <v>22197</v>
      </c>
      <c r="G244" s="214" t="s">
        <v>22432</v>
      </c>
      <c r="H244" s="76"/>
      <c r="I244" s="118">
        <v>75000</v>
      </c>
      <c r="J244" s="76"/>
      <c r="K244" s="76" t="s">
        <v>22447</v>
      </c>
      <c r="L244" s="76" t="s">
        <v>2249</v>
      </c>
      <c r="M244" s="76" t="s">
        <v>8719</v>
      </c>
      <c r="N244" s="119">
        <v>1008715</v>
      </c>
      <c r="O244" s="119" t="s">
        <v>1063</v>
      </c>
      <c r="P244" s="76"/>
      <c r="Q244" s="119" t="s">
        <v>3283</v>
      </c>
      <c r="R244" s="76" t="s">
        <v>1226</v>
      </c>
      <c r="S244" s="76"/>
      <c r="T244" s="76"/>
      <c r="U244" s="76"/>
      <c r="V244" s="76"/>
      <c r="W244" s="76"/>
      <c r="X244" s="121"/>
      <c r="Y244" s="76"/>
      <c r="AA244" s="639">
        <f t="shared" si="6"/>
        <v>5250.0000000000009</v>
      </c>
      <c r="AB244" s="118">
        <f t="shared" si="7"/>
        <v>80250</v>
      </c>
    </row>
    <row r="245" spans="1:28" x14ac:dyDescent="0.35">
      <c r="A245" s="76"/>
      <c r="B245" s="77" t="s">
        <v>22195</v>
      </c>
      <c r="C245" s="77" t="s">
        <v>265</v>
      </c>
      <c r="D245" s="77" t="s">
        <v>22196</v>
      </c>
      <c r="E245" s="614" t="s">
        <v>22197</v>
      </c>
      <c r="G245" s="214" t="s">
        <v>22432</v>
      </c>
      <c r="H245" s="76"/>
      <c r="I245" s="118">
        <v>75000</v>
      </c>
      <c r="J245" s="76"/>
      <c r="K245" s="76" t="s">
        <v>22447</v>
      </c>
      <c r="L245" s="76" t="s">
        <v>2249</v>
      </c>
      <c r="M245" s="76" t="s">
        <v>8719</v>
      </c>
      <c r="N245" s="119">
        <v>10087776</v>
      </c>
      <c r="O245" s="119" t="s">
        <v>1063</v>
      </c>
      <c r="P245" s="76"/>
      <c r="Q245" s="119" t="s">
        <v>3283</v>
      </c>
      <c r="R245" s="76" t="s">
        <v>1226</v>
      </c>
      <c r="S245" s="76"/>
      <c r="T245" s="76"/>
      <c r="U245" s="76"/>
      <c r="V245" s="76"/>
      <c r="W245" s="76"/>
      <c r="X245" s="121"/>
      <c r="Y245" s="76"/>
      <c r="AA245" s="639">
        <f t="shared" si="6"/>
        <v>5250.0000000000009</v>
      </c>
      <c r="AB245" s="118">
        <f t="shared" si="7"/>
        <v>80250</v>
      </c>
    </row>
    <row r="246" spans="1:28" x14ac:dyDescent="0.35">
      <c r="A246" s="76"/>
      <c r="B246" s="77" t="s">
        <v>22195</v>
      </c>
      <c r="C246" s="77" t="s">
        <v>265</v>
      </c>
      <c r="D246" s="77" t="s">
        <v>22196</v>
      </c>
      <c r="E246" s="614" t="s">
        <v>22197</v>
      </c>
      <c r="G246" s="214" t="s">
        <v>22432</v>
      </c>
      <c r="H246" s="76"/>
      <c r="I246" s="118">
        <v>75000</v>
      </c>
      <c r="J246" s="76"/>
      <c r="K246" s="76" t="s">
        <v>22447</v>
      </c>
      <c r="L246" s="76" t="s">
        <v>2249</v>
      </c>
      <c r="M246" s="76" t="s">
        <v>8719</v>
      </c>
      <c r="N246" s="119">
        <v>1008567</v>
      </c>
      <c r="O246" s="119" t="s">
        <v>1063</v>
      </c>
      <c r="P246" s="76"/>
      <c r="Q246" s="119" t="s">
        <v>3283</v>
      </c>
      <c r="R246" s="76" t="s">
        <v>1226</v>
      </c>
      <c r="S246" s="76"/>
      <c r="T246" s="76"/>
      <c r="U246" s="76"/>
      <c r="V246" s="76"/>
      <c r="W246" s="76"/>
      <c r="X246" s="121"/>
      <c r="Y246" s="76"/>
      <c r="AA246" s="639">
        <f t="shared" si="6"/>
        <v>5250.0000000000009</v>
      </c>
      <c r="AB246" s="118">
        <f t="shared" si="7"/>
        <v>80250</v>
      </c>
    </row>
    <row r="247" spans="1:28" x14ac:dyDescent="0.35">
      <c r="A247" s="76"/>
      <c r="B247" s="77" t="s">
        <v>22195</v>
      </c>
      <c r="C247" s="77" t="s">
        <v>265</v>
      </c>
      <c r="D247" s="77" t="s">
        <v>22196</v>
      </c>
      <c r="E247" s="614" t="s">
        <v>22197</v>
      </c>
      <c r="G247" s="214" t="s">
        <v>22432</v>
      </c>
      <c r="H247" s="76"/>
      <c r="I247" s="118">
        <v>75000</v>
      </c>
      <c r="J247" s="76"/>
      <c r="K247" s="76" t="s">
        <v>22447</v>
      </c>
      <c r="L247" s="76" t="s">
        <v>2249</v>
      </c>
      <c r="M247" s="76" t="s">
        <v>8719</v>
      </c>
      <c r="N247" s="119">
        <v>1008590</v>
      </c>
      <c r="O247" s="119" t="s">
        <v>1063</v>
      </c>
      <c r="P247" s="76"/>
      <c r="Q247" s="119" t="s">
        <v>3283</v>
      </c>
      <c r="R247" s="76" t="s">
        <v>1226</v>
      </c>
      <c r="S247" s="76"/>
      <c r="T247" s="76"/>
      <c r="U247" s="76"/>
      <c r="V247" s="76"/>
      <c r="W247" s="76"/>
      <c r="X247" s="121"/>
      <c r="Y247" s="76"/>
      <c r="AA247" s="639">
        <f t="shared" si="6"/>
        <v>5250.0000000000009</v>
      </c>
      <c r="AB247" s="118">
        <f t="shared" si="7"/>
        <v>80250</v>
      </c>
    </row>
    <row r="248" spans="1:28" x14ac:dyDescent="0.35">
      <c r="A248" s="76"/>
      <c r="B248" s="77" t="s">
        <v>22195</v>
      </c>
      <c r="C248" s="77" t="s">
        <v>265</v>
      </c>
      <c r="D248" s="77" t="s">
        <v>22196</v>
      </c>
      <c r="E248" s="614" t="s">
        <v>22197</v>
      </c>
      <c r="G248" s="214" t="s">
        <v>22432</v>
      </c>
      <c r="H248" s="76"/>
      <c r="I248" s="118">
        <v>75000</v>
      </c>
      <c r="J248" s="76"/>
      <c r="K248" s="76" t="s">
        <v>22447</v>
      </c>
      <c r="L248" s="76" t="s">
        <v>2249</v>
      </c>
      <c r="M248" s="76" t="s">
        <v>8719</v>
      </c>
      <c r="N248" s="119">
        <v>1108701</v>
      </c>
      <c r="O248" s="119" t="s">
        <v>1063</v>
      </c>
      <c r="P248" s="76"/>
      <c r="Q248" s="119" t="s">
        <v>3283</v>
      </c>
      <c r="R248" s="76" t="s">
        <v>1226</v>
      </c>
      <c r="S248" s="76"/>
      <c r="T248" s="76"/>
      <c r="U248" s="76"/>
      <c r="V248" s="76"/>
      <c r="W248" s="76"/>
      <c r="X248" s="121"/>
      <c r="Y248" s="76"/>
      <c r="AA248" s="639">
        <f t="shared" si="6"/>
        <v>5250.0000000000009</v>
      </c>
      <c r="AB248" s="118">
        <f t="shared" si="7"/>
        <v>80250</v>
      </c>
    </row>
    <row r="249" spans="1:28" x14ac:dyDescent="0.35">
      <c r="A249" s="76"/>
      <c r="B249" s="77" t="s">
        <v>22195</v>
      </c>
      <c r="C249" s="77" t="s">
        <v>265</v>
      </c>
      <c r="D249" s="77" t="s">
        <v>22196</v>
      </c>
      <c r="E249" s="614" t="s">
        <v>22197</v>
      </c>
      <c r="G249" s="214" t="s">
        <v>22432</v>
      </c>
      <c r="H249" s="76"/>
      <c r="I249" s="118">
        <v>75000</v>
      </c>
      <c r="J249" s="76"/>
      <c r="K249" s="76" t="s">
        <v>22447</v>
      </c>
      <c r="L249" s="76" t="s">
        <v>2249</v>
      </c>
      <c r="M249" s="76" t="s">
        <v>8719</v>
      </c>
      <c r="N249" s="119">
        <v>1008711</v>
      </c>
      <c r="O249" s="119" t="s">
        <v>1063</v>
      </c>
      <c r="P249" s="76"/>
      <c r="Q249" s="119" t="s">
        <v>3283</v>
      </c>
      <c r="R249" s="76" t="s">
        <v>1226</v>
      </c>
      <c r="S249" s="76"/>
      <c r="T249" s="76"/>
      <c r="U249" s="76"/>
      <c r="V249" s="76"/>
      <c r="W249" s="76"/>
      <c r="X249" s="121"/>
      <c r="Y249" s="76"/>
      <c r="AA249" s="639">
        <f t="shared" si="6"/>
        <v>5250.0000000000009</v>
      </c>
      <c r="AB249" s="118">
        <f t="shared" si="7"/>
        <v>80250</v>
      </c>
    </row>
    <row r="250" spans="1:28" x14ac:dyDescent="0.35">
      <c r="A250" s="76"/>
      <c r="B250" s="77" t="s">
        <v>22195</v>
      </c>
      <c r="C250" s="77" t="s">
        <v>265</v>
      </c>
      <c r="D250" s="77" t="s">
        <v>22196</v>
      </c>
      <c r="E250" s="614" t="s">
        <v>22197</v>
      </c>
      <c r="G250" s="214" t="s">
        <v>22432</v>
      </c>
      <c r="H250" s="76"/>
      <c r="I250" s="118">
        <v>75000</v>
      </c>
      <c r="J250" s="76"/>
      <c r="K250" s="76" t="s">
        <v>22447</v>
      </c>
      <c r="L250" s="76" t="s">
        <v>2249</v>
      </c>
      <c r="M250" s="76" t="s">
        <v>8719</v>
      </c>
      <c r="N250" s="119">
        <v>1008584</v>
      </c>
      <c r="O250" s="119" t="s">
        <v>1063</v>
      </c>
      <c r="P250" s="76"/>
      <c r="Q250" s="119" t="s">
        <v>3283</v>
      </c>
      <c r="R250" s="76" t="s">
        <v>1226</v>
      </c>
      <c r="S250" s="76"/>
      <c r="T250" s="76"/>
      <c r="U250" s="76"/>
      <c r="V250" s="76"/>
      <c r="W250" s="76"/>
      <c r="X250" s="121"/>
      <c r="Y250" s="76"/>
      <c r="AA250" s="639">
        <f t="shared" si="6"/>
        <v>5250.0000000000009</v>
      </c>
      <c r="AB250" s="118">
        <f t="shared" si="7"/>
        <v>80250</v>
      </c>
    </row>
    <row r="251" spans="1:28" x14ac:dyDescent="0.35">
      <c r="A251" s="76"/>
      <c r="B251" s="77" t="s">
        <v>22195</v>
      </c>
      <c r="C251" s="77" t="s">
        <v>265</v>
      </c>
      <c r="D251" s="77" t="s">
        <v>22196</v>
      </c>
      <c r="E251" s="614" t="s">
        <v>22197</v>
      </c>
      <c r="G251" s="214" t="s">
        <v>22432</v>
      </c>
      <c r="H251" s="76"/>
      <c r="I251" s="118">
        <v>75000</v>
      </c>
      <c r="J251" s="76"/>
      <c r="K251" s="76" t="s">
        <v>22447</v>
      </c>
      <c r="L251" s="76" t="s">
        <v>2249</v>
      </c>
      <c r="M251" s="76" t="s">
        <v>8719</v>
      </c>
      <c r="N251" s="119">
        <v>1008737</v>
      </c>
      <c r="O251" s="119" t="s">
        <v>1063</v>
      </c>
      <c r="P251" s="76"/>
      <c r="Q251" s="119" t="s">
        <v>3283</v>
      </c>
      <c r="R251" s="76" t="s">
        <v>1226</v>
      </c>
      <c r="S251" s="76"/>
      <c r="T251" s="76"/>
      <c r="U251" s="76"/>
      <c r="V251" s="76"/>
      <c r="W251" s="76"/>
      <c r="X251" s="121"/>
      <c r="Y251" s="76"/>
      <c r="AA251" s="639">
        <f t="shared" si="6"/>
        <v>5250.0000000000009</v>
      </c>
      <c r="AB251" s="118">
        <f t="shared" si="7"/>
        <v>80250</v>
      </c>
    </row>
    <row r="252" spans="1:28" x14ac:dyDescent="0.35">
      <c r="A252" s="76"/>
      <c r="B252" s="77" t="s">
        <v>22195</v>
      </c>
      <c r="C252" s="77" t="s">
        <v>265</v>
      </c>
      <c r="D252" s="77" t="s">
        <v>22196</v>
      </c>
      <c r="E252" s="614" t="s">
        <v>22197</v>
      </c>
      <c r="G252" s="214" t="s">
        <v>22496</v>
      </c>
      <c r="H252" s="76"/>
      <c r="I252" s="118">
        <v>75000</v>
      </c>
      <c r="J252" s="76"/>
      <c r="K252" s="76" t="s">
        <v>3716</v>
      </c>
      <c r="L252" s="76" t="s">
        <v>2249</v>
      </c>
      <c r="M252" s="76" t="s">
        <v>22497</v>
      </c>
      <c r="N252" s="119">
        <v>345015</v>
      </c>
      <c r="O252" s="119" t="s">
        <v>1063</v>
      </c>
      <c r="P252" s="76"/>
      <c r="Q252" s="119" t="s">
        <v>1063</v>
      </c>
      <c r="R252" s="119" t="s">
        <v>1063</v>
      </c>
      <c r="S252" s="76"/>
      <c r="T252" s="76"/>
      <c r="U252" s="76"/>
      <c r="V252" s="76"/>
      <c r="W252" s="76"/>
      <c r="X252" s="121"/>
      <c r="Y252" s="76"/>
      <c r="AA252" s="639">
        <f t="shared" si="6"/>
        <v>5250.0000000000009</v>
      </c>
      <c r="AB252" s="118">
        <f t="shared" si="7"/>
        <v>80250</v>
      </c>
    </row>
    <row r="253" spans="1:28" x14ac:dyDescent="0.35">
      <c r="A253" s="76"/>
      <c r="B253" s="77" t="s">
        <v>22195</v>
      </c>
      <c r="C253" s="77" t="s">
        <v>265</v>
      </c>
      <c r="D253" s="77" t="s">
        <v>22196</v>
      </c>
      <c r="E253" s="614" t="s">
        <v>22197</v>
      </c>
      <c r="G253" s="214" t="s">
        <v>22496</v>
      </c>
      <c r="H253" s="76"/>
      <c r="I253" s="118">
        <v>75000</v>
      </c>
      <c r="J253" s="76"/>
      <c r="K253" s="76" t="s">
        <v>3716</v>
      </c>
      <c r="L253" s="76" t="s">
        <v>2249</v>
      </c>
      <c r="M253" s="76" t="s">
        <v>22497</v>
      </c>
      <c r="N253" s="119">
        <v>345016</v>
      </c>
      <c r="O253" s="119" t="s">
        <v>1063</v>
      </c>
      <c r="P253" s="76"/>
      <c r="Q253" s="119" t="s">
        <v>1063</v>
      </c>
      <c r="R253" s="119" t="s">
        <v>1063</v>
      </c>
      <c r="S253" s="76"/>
      <c r="T253" s="76"/>
      <c r="U253" s="76"/>
      <c r="V253" s="76"/>
      <c r="W253" s="76"/>
      <c r="X253" s="121"/>
      <c r="Y253" s="76"/>
      <c r="AA253" s="639">
        <f t="shared" si="6"/>
        <v>5250.0000000000009</v>
      </c>
      <c r="AB253" s="118">
        <f t="shared" si="7"/>
        <v>80250</v>
      </c>
    </row>
    <row r="254" spans="1:28" x14ac:dyDescent="0.35">
      <c r="A254" s="76"/>
      <c r="B254" s="77" t="s">
        <v>22195</v>
      </c>
      <c r="C254" s="77" t="s">
        <v>265</v>
      </c>
      <c r="D254" s="77" t="s">
        <v>22196</v>
      </c>
      <c r="E254" s="614" t="s">
        <v>22197</v>
      </c>
      <c r="G254" s="214" t="s">
        <v>22498</v>
      </c>
      <c r="H254" s="76"/>
      <c r="I254" s="118">
        <v>75000</v>
      </c>
      <c r="J254" s="76"/>
      <c r="K254" s="76" t="s">
        <v>3716</v>
      </c>
      <c r="L254" s="76" t="s">
        <v>2249</v>
      </c>
      <c r="M254" s="76" t="s">
        <v>22497</v>
      </c>
      <c r="N254" s="119">
        <v>345017</v>
      </c>
      <c r="O254" s="119" t="s">
        <v>1063</v>
      </c>
      <c r="P254" s="76"/>
      <c r="Q254" s="119" t="s">
        <v>1063</v>
      </c>
      <c r="R254" s="119" t="s">
        <v>1063</v>
      </c>
      <c r="S254" s="76"/>
      <c r="T254" s="76"/>
      <c r="U254" s="76"/>
      <c r="V254" s="76"/>
      <c r="W254" s="76"/>
      <c r="X254" s="121"/>
      <c r="Y254" s="76"/>
      <c r="AA254" s="639">
        <f t="shared" si="6"/>
        <v>5250.0000000000009</v>
      </c>
      <c r="AB254" s="118">
        <f t="shared" si="7"/>
        <v>80250</v>
      </c>
    </row>
    <row r="255" spans="1:28" x14ac:dyDescent="0.35">
      <c r="A255" s="76"/>
      <c r="B255" s="77" t="s">
        <v>22195</v>
      </c>
      <c r="C255" s="77" t="s">
        <v>265</v>
      </c>
      <c r="D255" s="77" t="s">
        <v>22196</v>
      </c>
      <c r="E255" s="614" t="s">
        <v>22197</v>
      </c>
      <c r="G255" s="214" t="s">
        <v>22498</v>
      </c>
      <c r="H255" s="76"/>
      <c r="I255" s="118">
        <v>75000</v>
      </c>
      <c r="J255" s="76"/>
      <c r="K255" s="76" t="s">
        <v>3716</v>
      </c>
      <c r="L255" s="76" t="s">
        <v>2249</v>
      </c>
      <c r="M255" s="76" t="s">
        <v>22497</v>
      </c>
      <c r="N255" s="119">
        <v>345013</v>
      </c>
      <c r="O255" s="119" t="s">
        <v>1063</v>
      </c>
      <c r="P255" s="76"/>
      <c r="Q255" s="119" t="s">
        <v>1063</v>
      </c>
      <c r="R255" s="119" t="s">
        <v>1063</v>
      </c>
      <c r="S255" s="76"/>
      <c r="T255" s="76"/>
      <c r="U255" s="76"/>
      <c r="V255" s="76"/>
      <c r="W255" s="76"/>
      <c r="X255" s="121"/>
      <c r="Y255" s="76"/>
      <c r="AA255" s="639">
        <f t="shared" si="6"/>
        <v>5250.0000000000009</v>
      </c>
      <c r="AB255" s="118">
        <f t="shared" si="7"/>
        <v>80250</v>
      </c>
    </row>
    <row r="256" spans="1:28" x14ac:dyDescent="0.35">
      <c r="A256" s="76"/>
      <c r="B256" s="77" t="s">
        <v>22195</v>
      </c>
      <c r="C256" s="77" t="s">
        <v>265</v>
      </c>
      <c r="D256" s="77" t="s">
        <v>22196</v>
      </c>
      <c r="E256" s="614" t="s">
        <v>22197</v>
      </c>
      <c r="G256" s="214" t="s">
        <v>22498</v>
      </c>
      <c r="H256" s="76"/>
      <c r="I256" s="118">
        <v>75000</v>
      </c>
      <c r="J256" s="76"/>
      <c r="K256" s="76" t="s">
        <v>3716</v>
      </c>
      <c r="L256" s="76" t="s">
        <v>2249</v>
      </c>
      <c r="M256" s="76" t="s">
        <v>22497</v>
      </c>
      <c r="N256" s="119">
        <v>345027</v>
      </c>
      <c r="O256" s="119" t="s">
        <v>1063</v>
      </c>
      <c r="P256" s="76"/>
      <c r="Q256" s="119" t="s">
        <v>1063</v>
      </c>
      <c r="R256" s="119" t="s">
        <v>1063</v>
      </c>
      <c r="S256" s="76"/>
      <c r="T256" s="76"/>
      <c r="U256" s="76"/>
      <c r="V256" s="76"/>
      <c r="W256" s="76"/>
      <c r="X256" s="121"/>
      <c r="Y256" s="76"/>
      <c r="AA256" s="639">
        <f t="shared" si="6"/>
        <v>5250.0000000000009</v>
      </c>
      <c r="AB256" s="118">
        <f t="shared" si="7"/>
        <v>80250</v>
      </c>
    </row>
    <row r="257" spans="1:28" x14ac:dyDescent="0.35">
      <c r="A257" s="76"/>
      <c r="B257" s="77" t="s">
        <v>22195</v>
      </c>
      <c r="C257" s="77" t="s">
        <v>265</v>
      </c>
      <c r="D257" s="77" t="s">
        <v>22196</v>
      </c>
      <c r="E257" s="614" t="s">
        <v>22197</v>
      </c>
      <c r="G257" s="214" t="s">
        <v>22498</v>
      </c>
      <c r="H257" s="76"/>
      <c r="I257" s="118">
        <v>75000</v>
      </c>
      <c r="J257" s="76"/>
      <c r="K257" s="76" t="s">
        <v>3716</v>
      </c>
      <c r="L257" s="76" t="s">
        <v>2249</v>
      </c>
      <c r="M257" s="76" t="s">
        <v>22497</v>
      </c>
      <c r="N257" s="119">
        <v>345019</v>
      </c>
      <c r="O257" s="119" t="s">
        <v>1063</v>
      </c>
      <c r="P257" s="76"/>
      <c r="Q257" s="119" t="s">
        <v>1063</v>
      </c>
      <c r="R257" s="119" t="s">
        <v>1063</v>
      </c>
      <c r="S257" s="76"/>
      <c r="T257" s="76"/>
      <c r="U257" s="76"/>
      <c r="V257" s="76"/>
      <c r="W257" s="76"/>
      <c r="X257" s="121"/>
      <c r="Y257" s="76"/>
      <c r="AA257" s="639">
        <f t="shared" si="6"/>
        <v>5250.0000000000009</v>
      </c>
      <c r="AB257" s="118">
        <f t="shared" si="7"/>
        <v>80250</v>
      </c>
    </row>
    <row r="258" spans="1:28" x14ac:dyDescent="0.35">
      <c r="A258" s="76"/>
      <c r="B258" s="77" t="s">
        <v>22195</v>
      </c>
      <c r="C258" s="77" t="s">
        <v>265</v>
      </c>
      <c r="D258" s="77" t="s">
        <v>22196</v>
      </c>
      <c r="E258" s="614" t="s">
        <v>22197</v>
      </c>
      <c r="G258" s="214" t="s">
        <v>22498</v>
      </c>
      <c r="H258" s="76"/>
      <c r="I258" s="118">
        <v>75000</v>
      </c>
      <c r="J258" s="76"/>
      <c r="K258" s="76" t="s">
        <v>3716</v>
      </c>
      <c r="L258" s="76" t="s">
        <v>2249</v>
      </c>
      <c r="M258" s="76" t="s">
        <v>22497</v>
      </c>
      <c r="N258" s="119">
        <v>345032</v>
      </c>
      <c r="O258" s="119" t="s">
        <v>1063</v>
      </c>
      <c r="P258" s="76"/>
      <c r="Q258" s="119" t="s">
        <v>1063</v>
      </c>
      <c r="R258" s="119" t="s">
        <v>1063</v>
      </c>
      <c r="S258" s="76"/>
      <c r="T258" s="76"/>
      <c r="U258" s="76"/>
      <c r="V258" s="76"/>
      <c r="W258" s="76"/>
      <c r="X258" s="121"/>
      <c r="Y258" s="76"/>
      <c r="AA258" s="639">
        <f t="shared" si="6"/>
        <v>5250.0000000000009</v>
      </c>
      <c r="AB258" s="118">
        <f t="shared" si="7"/>
        <v>80250</v>
      </c>
    </row>
    <row r="259" spans="1:28" x14ac:dyDescent="0.35">
      <c r="A259" s="76"/>
      <c r="B259" s="77" t="s">
        <v>22195</v>
      </c>
      <c r="C259" s="77" t="s">
        <v>265</v>
      </c>
      <c r="D259" s="77" t="s">
        <v>22196</v>
      </c>
      <c r="E259" s="614" t="s">
        <v>22197</v>
      </c>
      <c r="G259" s="214" t="s">
        <v>22498</v>
      </c>
      <c r="H259" s="76"/>
      <c r="I259" s="118">
        <v>75000</v>
      </c>
      <c r="J259" s="76"/>
      <c r="K259" s="76" t="s">
        <v>3716</v>
      </c>
      <c r="L259" s="76" t="s">
        <v>2249</v>
      </c>
      <c r="M259" s="76" t="s">
        <v>22497</v>
      </c>
      <c r="N259" s="119">
        <v>345036</v>
      </c>
      <c r="O259" s="119" t="s">
        <v>1063</v>
      </c>
      <c r="P259" s="76"/>
      <c r="Q259" s="119" t="s">
        <v>1063</v>
      </c>
      <c r="R259" s="119" t="s">
        <v>1063</v>
      </c>
      <c r="S259" s="76"/>
      <c r="T259" s="76"/>
      <c r="U259" s="76"/>
      <c r="V259" s="76"/>
      <c r="W259" s="76"/>
      <c r="X259" s="121"/>
      <c r="Y259" s="76"/>
      <c r="AA259" s="639">
        <f t="shared" si="6"/>
        <v>5250.0000000000009</v>
      </c>
      <c r="AB259" s="118">
        <f t="shared" si="7"/>
        <v>80250</v>
      </c>
    </row>
    <row r="260" spans="1:28" x14ac:dyDescent="0.35">
      <c r="A260" s="76"/>
      <c r="B260" s="77" t="s">
        <v>22195</v>
      </c>
      <c r="C260" s="77" t="s">
        <v>265</v>
      </c>
      <c r="D260" s="77" t="s">
        <v>22196</v>
      </c>
      <c r="E260" s="614" t="s">
        <v>22197</v>
      </c>
      <c r="G260" s="214" t="s">
        <v>22498</v>
      </c>
      <c r="H260" s="76"/>
      <c r="I260" s="118">
        <v>75000</v>
      </c>
      <c r="J260" s="76"/>
      <c r="K260" s="76" t="s">
        <v>3716</v>
      </c>
      <c r="L260" s="76" t="s">
        <v>2249</v>
      </c>
      <c r="M260" s="76" t="s">
        <v>22497</v>
      </c>
      <c r="N260" s="119">
        <v>345031</v>
      </c>
      <c r="O260" s="119" t="s">
        <v>1063</v>
      </c>
      <c r="P260" s="76"/>
      <c r="Q260" s="119" t="s">
        <v>1063</v>
      </c>
      <c r="R260" s="119" t="s">
        <v>1063</v>
      </c>
      <c r="S260" s="76"/>
      <c r="T260" s="76"/>
      <c r="U260" s="76"/>
      <c r="V260" s="76"/>
      <c r="W260" s="76"/>
      <c r="X260" s="121"/>
      <c r="Y260" s="76"/>
      <c r="AA260" s="639">
        <f t="shared" si="6"/>
        <v>5250.0000000000009</v>
      </c>
      <c r="AB260" s="118">
        <f t="shared" si="7"/>
        <v>80250</v>
      </c>
    </row>
    <row r="261" spans="1:28" x14ac:dyDescent="0.35">
      <c r="A261" s="76"/>
      <c r="B261" s="77" t="s">
        <v>22195</v>
      </c>
      <c r="C261" s="77" t="s">
        <v>265</v>
      </c>
      <c r="D261" s="77" t="s">
        <v>22196</v>
      </c>
      <c r="E261" s="614" t="s">
        <v>22197</v>
      </c>
      <c r="G261" s="214" t="s">
        <v>22498</v>
      </c>
      <c r="H261" s="76"/>
      <c r="I261" s="118">
        <v>75000</v>
      </c>
      <c r="J261" s="76"/>
      <c r="K261" s="76" t="s">
        <v>3716</v>
      </c>
      <c r="L261" s="76" t="s">
        <v>2249</v>
      </c>
      <c r="M261" s="76" t="s">
        <v>22497</v>
      </c>
      <c r="N261" s="119">
        <v>345029</v>
      </c>
      <c r="O261" s="119" t="s">
        <v>1063</v>
      </c>
      <c r="P261" s="76"/>
      <c r="Q261" s="119" t="s">
        <v>1063</v>
      </c>
      <c r="R261" s="119" t="s">
        <v>1063</v>
      </c>
      <c r="S261" s="76"/>
      <c r="T261" s="76"/>
      <c r="U261" s="76"/>
      <c r="V261" s="76"/>
      <c r="W261" s="76"/>
      <c r="X261" s="121"/>
      <c r="Y261" s="76"/>
      <c r="AA261" s="639">
        <f t="shared" si="6"/>
        <v>5250.0000000000009</v>
      </c>
      <c r="AB261" s="118">
        <f t="shared" si="7"/>
        <v>80250</v>
      </c>
    </row>
    <row r="262" spans="1:28" x14ac:dyDescent="0.35">
      <c r="A262" s="76"/>
      <c r="B262" s="77" t="s">
        <v>22195</v>
      </c>
      <c r="C262" s="77" t="s">
        <v>265</v>
      </c>
      <c r="D262" s="77" t="s">
        <v>22196</v>
      </c>
      <c r="E262" s="614" t="s">
        <v>22197</v>
      </c>
      <c r="G262" s="214" t="s">
        <v>22498</v>
      </c>
      <c r="H262" s="76"/>
      <c r="I262" s="118">
        <v>75000</v>
      </c>
      <c r="J262" s="76"/>
      <c r="K262" s="76" t="s">
        <v>3716</v>
      </c>
      <c r="L262" s="76" t="s">
        <v>2249</v>
      </c>
      <c r="M262" s="76" t="s">
        <v>22497</v>
      </c>
      <c r="N262" s="119">
        <v>345028</v>
      </c>
      <c r="O262" s="119" t="s">
        <v>1063</v>
      </c>
      <c r="P262" s="76"/>
      <c r="Q262" s="119" t="s">
        <v>1063</v>
      </c>
      <c r="R262" s="119" t="s">
        <v>1063</v>
      </c>
      <c r="S262" s="76"/>
      <c r="T262" s="76"/>
      <c r="U262" s="76"/>
      <c r="V262" s="76"/>
      <c r="W262" s="76"/>
      <c r="X262" s="121"/>
      <c r="Y262" s="76"/>
      <c r="AA262" s="639">
        <f t="shared" ref="AA262:AA279" si="8">I262*AA$4</f>
        <v>5250.0000000000009</v>
      </c>
      <c r="AB262" s="118">
        <f t="shared" ref="AB262:AB281" si="9">I262+AA262</f>
        <v>80250</v>
      </c>
    </row>
    <row r="263" spans="1:28" x14ac:dyDescent="0.35">
      <c r="A263" s="76"/>
      <c r="B263" s="77" t="s">
        <v>22195</v>
      </c>
      <c r="C263" s="77" t="s">
        <v>265</v>
      </c>
      <c r="D263" s="77" t="s">
        <v>22196</v>
      </c>
      <c r="E263" s="614" t="s">
        <v>22197</v>
      </c>
      <c r="G263" s="213" t="s">
        <v>22498</v>
      </c>
      <c r="H263" s="76"/>
      <c r="I263" s="118">
        <v>75000</v>
      </c>
      <c r="J263" s="76"/>
      <c r="K263" s="76" t="s">
        <v>3716</v>
      </c>
      <c r="L263" s="76" t="s">
        <v>2249</v>
      </c>
      <c r="M263" s="76" t="s">
        <v>22497</v>
      </c>
      <c r="N263" s="119">
        <v>345021</v>
      </c>
      <c r="O263" s="119" t="s">
        <v>1063</v>
      </c>
      <c r="P263" s="76"/>
      <c r="Q263" s="119" t="s">
        <v>1063</v>
      </c>
      <c r="R263" s="119" t="s">
        <v>1063</v>
      </c>
      <c r="S263" s="76"/>
      <c r="T263" s="76"/>
      <c r="U263" s="76"/>
      <c r="V263" s="76"/>
      <c r="W263" s="76"/>
      <c r="X263" s="121"/>
      <c r="Y263" s="76"/>
      <c r="AA263" s="639">
        <f t="shared" si="8"/>
        <v>5250.0000000000009</v>
      </c>
      <c r="AB263" s="118">
        <f t="shared" si="9"/>
        <v>80250</v>
      </c>
    </row>
    <row r="264" spans="1:28" s="102" customFormat="1" x14ac:dyDescent="0.35">
      <c r="A264" s="69"/>
      <c r="B264" s="77" t="s">
        <v>22195</v>
      </c>
      <c r="C264" s="77" t="s">
        <v>265</v>
      </c>
      <c r="D264" s="77" t="s">
        <v>22196</v>
      </c>
      <c r="E264" s="614" t="s">
        <v>22197</v>
      </c>
      <c r="F264" s="69"/>
      <c r="G264" s="213" t="s">
        <v>2907</v>
      </c>
      <c r="H264" s="69"/>
      <c r="I264" s="118">
        <v>75000</v>
      </c>
      <c r="J264" s="69"/>
      <c r="K264" s="69"/>
      <c r="L264" s="193"/>
      <c r="M264" s="69"/>
      <c r="N264" s="75"/>
      <c r="O264" s="75"/>
      <c r="P264" s="69"/>
      <c r="Q264" s="69"/>
      <c r="R264" s="75"/>
      <c r="S264" s="69"/>
      <c r="T264" s="69"/>
      <c r="U264" s="69"/>
      <c r="V264" s="69"/>
      <c r="W264" s="69"/>
      <c r="X264" s="116"/>
      <c r="Y264" s="69"/>
      <c r="AA264" s="639">
        <f t="shared" si="8"/>
        <v>5250.0000000000009</v>
      </c>
      <c r="AB264" s="118">
        <f t="shared" si="9"/>
        <v>80250</v>
      </c>
    </row>
    <row r="265" spans="1:28" s="102" customFormat="1" x14ac:dyDescent="0.35">
      <c r="A265" s="69"/>
      <c r="B265" s="77" t="s">
        <v>22195</v>
      </c>
      <c r="C265" s="77" t="s">
        <v>265</v>
      </c>
      <c r="D265" s="77" t="s">
        <v>22196</v>
      </c>
      <c r="E265" s="614" t="s">
        <v>22197</v>
      </c>
      <c r="F265" s="69"/>
      <c r="G265" s="214" t="s">
        <v>22498</v>
      </c>
      <c r="H265" s="69"/>
      <c r="I265" s="118">
        <v>75000</v>
      </c>
      <c r="J265" s="69"/>
      <c r="K265" s="76" t="s">
        <v>3716</v>
      </c>
      <c r="L265" s="76" t="s">
        <v>2249</v>
      </c>
      <c r="M265" s="76" t="s">
        <v>22497</v>
      </c>
      <c r="N265" s="119">
        <v>345021</v>
      </c>
      <c r="O265" s="119" t="s">
        <v>1063</v>
      </c>
      <c r="P265" s="76"/>
      <c r="Q265" s="119" t="s">
        <v>1063</v>
      </c>
      <c r="R265" s="119" t="s">
        <v>1063</v>
      </c>
      <c r="S265" s="69"/>
      <c r="T265" s="69"/>
      <c r="U265" s="69"/>
      <c r="V265" s="69"/>
      <c r="W265" s="69"/>
      <c r="X265" s="116"/>
      <c r="Y265" s="69"/>
      <c r="AA265" s="639">
        <f t="shared" si="8"/>
        <v>5250.0000000000009</v>
      </c>
      <c r="AB265" s="118">
        <f t="shared" si="9"/>
        <v>80250</v>
      </c>
    </row>
    <row r="266" spans="1:28" x14ac:dyDescent="0.35">
      <c r="A266" s="64"/>
      <c r="B266" s="64"/>
      <c r="C266" s="64"/>
      <c r="D266" s="64"/>
      <c r="E266" s="115"/>
      <c r="F266" s="64"/>
      <c r="G266" s="267" t="s">
        <v>1168</v>
      </c>
      <c r="H266" s="64"/>
      <c r="I266" s="67"/>
      <c r="J266" s="64"/>
      <c r="K266" s="64"/>
      <c r="L266" s="68"/>
      <c r="M266" s="68"/>
      <c r="N266" s="68"/>
      <c r="O266" s="68"/>
      <c r="P266" s="64"/>
      <c r="Q266" s="64"/>
      <c r="R266" s="68"/>
      <c r="S266" s="64"/>
      <c r="T266" s="64"/>
      <c r="U266" s="64"/>
      <c r="V266" s="64"/>
      <c r="W266" s="64"/>
      <c r="X266" s="115"/>
      <c r="Y266" s="64"/>
      <c r="AA266" s="639">
        <f t="shared" si="8"/>
        <v>0</v>
      </c>
      <c r="AB266" s="67">
        <f t="shared" si="9"/>
        <v>0</v>
      </c>
    </row>
    <row r="267" spans="1:28" x14ac:dyDescent="0.35">
      <c r="A267" s="76"/>
      <c r="B267" s="76"/>
      <c r="C267" s="76"/>
      <c r="D267" s="76"/>
      <c r="E267" s="121"/>
      <c r="G267" s="269" t="s">
        <v>1852</v>
      </c>
      <c r="H267" s="69"/>
      <c r="I267" s="74"/>
      <c r="J267" s="69"/>
      <c r="K267" s="76"/>
      <c r="L267" s="193"/>
      <c r="M267" s="119"/>
      <c r="N267" s="75"/>
      <c r="O267" s="119"/>
      <c r="P267" s="76"/>
      <c r="Q267" s="76"/>
      <c r="R267" s="119"/>
      <c r="S267" s="76"/>
      <c r="T267" s="76"/>
      <c r="U267" s="76"/>
      <c r="V267" s="76"/>
      <c r="W267" s="76"/>
      <c r="X267" s="121"/>
      <c r="Y267" s="76"/>
      <c r="AA267" s="639">
        <f t="shared" si="8"/>
        <v>0</v>
      </c>
      <c r="AB267" s="74">
        <f t="shared" si="9"/>
        <v>0</v>
      </c>
    </row>
    <row r="268" spans="1:28" x14ac:dyDescent="0.35">
      <c r="A268" s="64"/>
      <c r="B268" s="64"/>
      <c r="C268" s="64"/>
      <c r="D268" s="64"/>
      <c r="E268" s="115"/>
      <c r="F268" s="64"/>
      <c r="G268" s="267" t="s">
        <v>1748</v>
      </c>
      <c r="H268" s="64"/>
      <c r="I268" s="67"/>
      <c r="J268" s="64"/>
      <c r="K268" s="64"/>
      <c r="L268" s="68"/>
      <c r="M268" s="68"/>
      <c r="N268" s="68"/>
      <c r="O268" s="68"/>
      <c r="P268" s="64"/>
      <c r="Q268" s="64"/>
      <c r="R268" s="68"/>
      <c r="S268" s="64"/>
      <c r="T268" s="64"/>
      <c r="U268" s="64"/>
      <c r="V268" s="64"/>
      <c r="W268" s="64"/>
      <c r="X268" s="115"/>
      <c r="Y268" s="64"/>
      <c r="AA268" s="639">
        <f t="shared" si="8"/>
        <v>0</v>
      </c>
      <c r="AB268" s="67">
        <f t="shared" si="9"/>
        <v>0</v>
      </c>
    </row>
    <row r="269" spans="1:28" x14ac:dyDescent="0.35">
      <c r="A269" s="76"/>
      <c r="B269" s="77" t="s">
        <v>22195</v>
      </c>
      <c r="C269" s="77" t="s">
        <v>265</v>
      </c>
      <c r="D269" s="77" t="s">
        <v>22196</v>
      </c>
      <c r="E269" s="614" t="s">
        <v>22197</v>
      </c>
      <c r="G269" s="269" t="s">
        <v>22499</v>
      </c>
      <c r="H269" s="76"/>
      <c r="I269" s="118"/>
      <c r="J269" s="76"/>
      <c r="K269" s="76" t="s">
        <v>1765</v>
      </c>
      <c r="L269" s="76" t="s">
        <v>1765</v>
      </c>
      <c r="M269" s="76" t="s">
        <v>1765</v>
      </c>
      <c r="N269" s="119" t="s">
        <v>1765</v>
      </c>
      <c r="O269" s="76" t="s">
        <v>1765</v>
      </c>
      <c r="P269" s="76" t="s">
        <v>1765</v>
      </c>
      <c r="Q269" s="76"/>
      <c r="R269" s="76" t="s">
        <v>1765</v>
      </c>
      <c r="S269" s="76" t="s">
        <v>1765</v>
      </c>
      <c r="T269" s="76"/>
      <c r="U269" s="76"/>
      <c r="V269" s="76"/>
      <c r="W269" s="76"/>
      <c r="X269" s="121"/>
      <c r="Y269" s="121" t="s">
        <v>22500</v>
      </c>
      <c r="AA269" s="639">
        <f t="shared" si="8"/>
        <v>0</v>
      </c>
      <c r="AB269" s="118">
        <f t="shared" si="9"/>
        <v>0</v>
      </c>
    </row>
    <row r="270" spans="1:28" x14ac:dyDescent="0.35">
      <c r="A270" s="76"/>
      <c r="B270" s="77" t="s">
        <v>22501</v>
      </c>
      <c r="C270" s="77" t="s">
        <v>265</v>
      </c>
      <c r="D270" s="77" t="s">
        <v>22196</v>
      </c>
      <c r="E270" s="614" t="s">
        <v>22197</v>
      </c>
      <c r="G270" s="269" t="s">
        <v>22502</v>
      </c>
      <c r="H270" s="76"/>
      <c r="I270" s="118"/>
      <c r="J270" s="76"/>
      <c r="K270" s="76" t="s">
        <v>1765</v>
      </c>
      <c r="L270" s="76" t="s">
        <v>1765</v>
      </c>
      <c r="M270" s="76" t="s">
        <v>1765</v>
      </c>
      <c r="N270" s="119" t="s">
        <v>1765</v>
      </c>
      <c r="O270" s="76" t="s">
        <v>1765</v>
      </c>
      <c r="P270" s="76" t="s">
        <v>1765</v>
      </c>
      <c r="Q270" s="76"/>
      <c r="R270" s="76" t="s">
        <v>1765</v>
      </c>
      <c r="S270" s="76" t="s">
        <v>1765</v>
      </c>
      <c r="T270" s="76"/>
      <c r="U270" s="76"/>
      <c r="V270" s="76"/>
      <c r="W270" s="76"/>
      <c r="X270" s="121"/>
      <c r="Y270" s="121" t="s">
        <v>22500</v>
      </c>
      <c r="AA270" s="639">
        <f t="shared" si="8"/>
        <v>0</v>
      </c>
      <c r="AB270" s="118">
        <f t="shared" si="9"/>
        <v>0</v>
      </c>
    </row>
    <row r="271" spans="1:28" x14ac:dyDescent="0.35">
      <c r="A271" s="76"/>
      <c r="B271" s="77" t="s">
        <v>22503</v>
      </c>
      <c r="C271" s="77" t="s">
        <v>265</v>
      </c>
      <c r="D271" s="77" t="s">
        <v>22196</v>
      </c>
      <c r="E271" s="614" t="s">
        <v>22197</v>
      </c>
      <c r="G271" s="269" t="s">
        <v>22504</v>
      </c>
      <c r="H271" s="76"/>
      <c r="I271" s="118"/>
      <c r="J271" s="76"/>
      <c r="K271" s="76" t="s">
        <v>1765</v>
      </c>
      <c r="L271" s="76" t="s">
        <v>1765</v>
      </c>
      <c r="M271" s="76" t="s">
        <v>1765</v>
      </c>
      <c r="N271" s="119" t="s">
        <v>1765</v>
      </c>
      <c r="O271" s="76" t="s">
        <v>1765</v>
      </c>
      <c r="P271" s="76" t="s">
        <v>1765</v>
      </c>
      <c r="Q271" s="76"/>
      <c r="R271" s="76" t="s">
        <v>1765</v>
      </c>
      <c r="S271" s="76" t="s">
        <v>1765</v>
      </c>
      <c r="T271" s="76"/>
      <c r="U271" s="76"/>
      <c r="V271" s="76"/>
      <c r="W271" s="76"/>
      <c r="X271" s="121"/>
      <c r="Y271" s="121" t="s">
        <v>22500</v>
      </c>
      <c r="AA271" s="639">
        <f t="shared" si="8"/>
        <v>0</v>
      </c>
      <c r="AB271" s="118">
        <f t="shared" si="9"/>
        <v>0</v>
      </c>
    </row>
    <row r="272" spans="1:28" x14ac:dyDescent="0.35">
      <c r="A272" s="76"/>
      <c r="B272" s="77"/>
      <c r="C272" s="77"/>
      <c r="D272" s="77"/>
      <c r="E272" s="614"/>
      <c r="G272" s="269"/>
      <c r="H272" s="76"/>
      <c r="I272" s="118">
        <v>600000</v>
      </c>
      <c r="J272" s="76"/>
      <c r="K272" s="76"/>
      <c r="L272" s="76"/>
      <c r="M272" s="76"/>
      <c r="N272" s="119"/>
      <c r="O272" s="76"/>
      <c r="P272" s="76"/>
      <c r="Q272" s="76"/>
      <c r="R272" s="76"/>
      <c r="S272" s="76"/>
      <c r="T272" s="76"/>
      <c r="U272" s="76"/>
      <c r="V272" s="76"/>
      <c r="W272" s="76"/>
      <c r="X272" s="121"/>
      <c r="Y272" s="121"/>
      <c r="AA272" s="639">
        <f t="shared" si="8"/>
        <v>42000.000000000007</v>
      </c>
      <c r="AB272" s="118">
        <f t="shared" si="9"/>
        <v>642000</v>
      </c>
    </row>
    <row r="273" spans="1:28" x14ac:dyDescent="0.35">
      <c r="A273" s="64"/>
      <c r="B273" s="64"/>
      <c r="C273" s="64"/>
      <c r="D273" s="64"/>
      <c r="E273" s="115"/>
      <c r="F273" s="64"/>
      <c r="G273" s="267" t="s">
        <v>1944</v>
      </c>
      <c r="H273" s="64"/>
      <c r="I273" s="67"/>
      <c r="J273" s="64"/>
      <c r="K273" s="64"/>
      <c r="L273" s="68"/>
      <c r="M273" s="68"/>
      <c r="N273" s="68"/>
      <c r="O273" s="68"/>
      <c r="P273" s="64"/>
      <c r="Q273" s="64"/>
      <c r="R273" s="68"/>
      <c r="S273" s="64"/>
      <c r="T273" s="64"/>
      <c r="U273" s="64"/>
      <c r="V273" s="64"/>
      <c r="W273" s="64"/>
      <c r="X273" s="115"/>
      <c r="Y273" s="64"/>
      <c r="AA273" s="639">
        <f t="shared" si="8"/>
        <v>0</v>
      </c>
      <c r="AB273" s="67">
        <f t="shared" si="9"/>
        <v>0</v>
      </c>
    </row>
    <row r="274" spans="1:28" x14ac:dyDescent="0.35">
      <c r="A274" s="76"/>
      <c r="B274" s="76"/>
      <c r="C274" s="76"/>
      <c r="D274" s="76"/>
      <c r="E274" s="121"/>
      <c r="G274" s="214"/>
      <c r="H274" s="76"/>
      <c r="I274" s="118"/>
      <c r="J274" s="76"/>
      <c r="K274" s="76"/>
      <c r="L274" s="119"/>
      <c r="M274" s="119"/>
      <c r="N274" s="119"/>
      <c r="O274" s="119"/>
      <c r="P274" s="76"/>
      <c r="Q274" s="76"/>
      <c r="R274" s="119"/>
      <c r="S274" s="76"/>
      <c r="T274" s="76"/>
      <c r="U274" s="76"/>
      <c r="V274" s="76"/>
      <c r="W274" s="76"/>
      <c r="X274" s="121"/>
      <c r="Y274" s="76"/>
      <c r="AA274" s="639">
        <f t="shared" si="8"/>
        <v>0</v>
      </c>
      <c r="AB274" s="118">
        <f t="shared" si="9"/>
        <v>0</v>
      </c>
    </row>
    <row r="275" spans="1:28" x14ac:dyDescent="0.35">
      <c r="A275" s="64"/>
      <c r="B275" s="64"/>
      <c r="C275" s="64"/>
      <c r="D275" s="64"/>
      <c r="E275" s="115"/>
      <c r="F275" s="64"/>
      <c r="G275" s="272" t="s">
        <v>1945</v>
      </c>
      <c r="H275" s="64"/>
      <c r="I275" s="67"/>
      <c r="J275" s="64"/>
      <c r="K275" s="64"/>
      <c r="L275" s="68"/>
      <c r="M275" s="68"/>
      <c r="N275" s="68"/>
      <c r="O275" s="68"/>
      <c r="P275" s="64"/>
      <c r="Q275" s="64"/>
      <c r="R275" s="68"/>
      <c r="S275" s="64"/>
      <c r="T275" s="64"/>
      <c r="U275" s="64"/>
      <c r="V275" s="64"/>
      <c r="W275" s="64"/>
      <c r="X275" s="115"/>
      <c r="Y275" s="64"/>
      <c r="AA275" s="639">
        <f t="shared" si="8"/>
        <v>0</v>
      </c>
      <c r="AB275" s="67">
        <f t="shared" si="9"/>
        <v>0</v>
      </c>
    </row>
    <row r="276" spans="1:28" x14ac:dyDescent="0.35">
      <c r="A276" s="69"/>
      <c r="B276" s="77" t="s">
        <v>22503</v>
      </c>
      <c r="C276" s="77" t="s">
        <v>265</v>
      </c>
      <c r="D276" s="77" t="s">
        <v>22196</v>
      </c>
      <c r="E276" s="614" t="s">
        <v>22197</v>
      </c>
      <c r="F276" s="69"/>
      <c r="G276" s="269" t="s">
        <v>22505</v>
      </c>
      <c r="H276" s="69"/>
      <c r="I276" s="74">
        <v>2000000</v>
      </c>
      <c r="J276" s="69"/>
      <c r="K276" s="69" t="s">
        <v>1214</v>
      </c>
      <c r="L276" s="75"/>
      <c r="M276" s="75" t="s">
        <v>20921</v>
      </c>
      <c r="N276" s="131" t="s">
        <v>22506</v>
      </c>
      <c r="O276" s="75" t="s">
        <v>1063</v>
      </c>
      <c r="P276" s="69" t="s">
        <v>1063</v>
      </c>
      <c r="Q276" s="69"/>
      <c r="R276" s="75" t="s">
        <v>1063</v>
      </c>
      <c r="S276" s="69" t="s">
        <v>1063</v>
      </c>
      <c r="T276" s="69"/>
      <c r="U276" s="69"/>
      <c r="V276" s="69"/>
      <c r="W276" s="69"/>
      <c r="X276" s="116"/>
      <c r="Y276" s="76"/>
      <c r="AA276" s="639">
        <f t="shared" si="8"/>
        <v>140000</v>
      </c>
      <c r="AB276" s="74">
        <f t="shared" si="9"/>
        <v>2140000</v>
      </c>
    </row>
    <row r="277" spans="1:28" x14ac:dyDescent="0.35">
      <c r="A277" s="64"/>
      <c r="B277" s="64"/>
      <c r="C277" s="64"/>
      <c r="D277" s="64"/>
      <c r="E277" s="115"/>
      <c r="F277" s="64"/>
      <c r="G277" s="272" t="s">
        <v>1590</v>
      </c>
      <c r="H277" s="64"/>
      <c r="I277" s="67"/>
      <c r="J277" s="64"/>
      <c r="K277" s="64"/>
      <c r="L277" s="68"/>
      <c r="M277" s="68"/>
      <c r="N277" s="68"/>
      <c r="O277" s="68"/>
      <c r="P277" s="64"/>
      <c r="Q277" s="64"/>
      <c r="R277" s="68"/>
      <c r="S277" s="64"/>
      <c r="T277" s="64"/>
      <c r="U277" s="64"/>
      <c r="V277" s="64"/>
      <c r="W277" s="64"/>
      <c r="X277" s="115"/>
      <c r="Y277" s="64"/>
      <c r="AA277" s="639">
        <f t="shared" si="8"/>
        <v>0</v>
      </c>
      <c r="AB277" s="67">
        <f t="shared" si="9"/>
        <v>0</v>
      </c>
    </row>
    <row r="278" spans="1:28" x14ac:dyDescent="0.35">
      <c r="A278" s="76"/>
      <c r="B278" s="76"/>
      <c r="C278" s="76"/>
      <c r="D278" s="76"/>
      <c r="E278" s="121"/>
      <c r="G278" s="277" t="s">
        <v>1852</v>
      </c>
      <c r="H278" s="76"/>
      <c r="I278" s="118"/>
      <c r="J278" s="76"/>
      <c r="K278" s="76"/>
      <c r="L278" s="119"/>
      <c r="M278" s="119"/>
      <c r="N278" s="119"/>
      <c r="O278" s="119"/>
      <c r="P278" s="76"/>
      <c r="Q278" s="76"/>
      <c r="R278" s="119"/>
      <c r="S278" s="76"/>
      <c r="T278" s="76"/>
      <c r="U278" s="76"/>
      <c r="V278" s="76"/>
      <c r="W278" s="76"/>
      <c r="X278" s="121"/>
      <c r="Y278" s="76"/>
      <c r="AA278" s="639">
        <f t="shared" si="8"/>
        <v>0</v>
      </c>
      <c r="AB278" s="118">
        <f t="shared" si="9"/>
        <v>0</v>
      </c>
    </row>
    <row r="279" spans="1:28" x14ac:dyDescent="0.35">
      <c r="A279" s="76"/>
      <c r="B279" s="76"/>
      <c r="C279" s="76"/>
      <c r="D279" s="76"/>
      <c r="E279" s="121"/>
      <c r="G279" s="458" t="s">
        <v>894</v>
      </c>
      <c r="H279" s="123"/>
      <c r="I279" s="124">
        <f>SUM(I5:I278)</f>
        <v>155629000</v>
      </c>
      <c r="J279" s="76"/>
      <c r="K279" s="76"/>
      <c r="L279" s="119"/>
      <c r="M279" s="119"/>
      <c r="N279" s="119"/>
      <c r="O279" s="119"/>
      <c r="P279" s="76"/>
      <c r="Q279" s="76"/>
      <c r="R279" s="119"/>
      <c r="S279" s="76"/>
      <c r="T279" s="76"/>
      <c r="U279" s="76"/>
      <c r="V279" s="76"/>
      <c r="W279" s="76"/>
      <c r="X279" s="121"/>
      <c r="Y279" s="76"/>
      <c r="AA279" s="639">
        <f t="shared" si="8"/>
        <v>10894030.000000002</v>
      </c>
      <c r="AB279" s="124">
        <f t="shared" si="9"/>
        <v>166523030</v>
      </c>
    </row>
    <row r="280" spans="1:28" x14ac:dyDescent="0.35">
      <c r="AB280" s="135">
        <f t="shared" si="9"/>
        <v>0</v>
      </c>
    </row>
    <row r="281" spans="1:28" x14ac:dyDescent="0.35">
      <c r="AB281" s="135">
        <f t="shared" si="9"/>
        <v>0</v>
      </c>
    </row>
  </sheetData>
  <mergeCells count="6">
    <mergeCell ref="V1:Y1"/>
    <mergeCell ref="A1:E1"/>
    <mergeCell ref="G1:H1"/>
    <mergeCell ref="L1:P1"/>
    <mergeCell ref="Q1:S1"/>
    <mergeCell ref="T1:U1"/>
  </mergeCells>
  <pageMargins left="0.7" right="0.7" top="0.75" bottom="0.75" header="0.3" footer="0.3"/>
  <legacy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rgb="FF00B050"/>
  </sheetPr>
  <dimension ref="A1:AA153"/>
  <sheetViews>
    <sheetView topLeftCell="G1" workbookViewId="0">
      <selection activeCell="AA12" sqref="AA12"/>
    </sheetView>
  </sheetViews>
  <sheetFormatPr defaultColWidth="15.7265625" defaultRowHeight="15.5" x14ac:dyDescent="0.35"/>
  <cols>
    <col min="1" max="1" width="16.1796875" style="100" hidden="1" customWidth="1"/>
    <col min="2" max="2" width="37.453125" style="100" hidden="1" customWidth="1"/>
    <col min="3" max="3" width="18.7265625" style="100" hidden="1" customWidth="1"/>
    <col min="4" max="4" width="25.453125" style="100" hidden="1" customWidth="1"/>
    <col min="5" max="5" width="23.453125" style="100" hidden="1" customWidth="1"/>
    <col min="6" max="6" width="23.453125" style="76" hidden="1" customWidth="1"/>
    <col min="7" max="7" width="60.08984375" style="100" customWidth="1"/>
    <col min="8" max="8" width="27.1796875" style="100" hidden="1" customWidth="1"/>
    <col min="9" max="9" width="27.1796875" style="135" hidden="1" customWidth="1"/>
    <col min="10" max="10" width="14.453125" style="100" hidden="1" customWidth="1"/>
    <col min="11" max="11" width="30.1796875" style="100" hidden="1" customWidth="1"/>
    <col min="12" max="12" width="17.453125" style="100" hidden="1" customWidth="1"/>
    <col min="13" max="13" width="26.453125" style="100" hidden="1" customWidth="1"/>
    <col min="14" max="14" width="18.81640625" style="100" hidden="1" customWidth="1"/>
    <col min="15" max="15" width="19.08984375" style="100" hidden="1" customWidth="1"/>
    <col min="16" max="16" width="24.453125" style="100" hidden="1" customWidth="1"/>
    <col min="17" max="17" width="21.453125" style="134" hidden="1" customWidth="1"/>
    <col min="18" max="18" width="18.7265625" style="100" hidden="1" customWidth="1"/>
    <col min="19" max="19" width="11.7265625" style="100" hidden="1" customWidth="1"/>
    <col min="20" max="20" width="16.4531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5" width="41.81640625" style="100" hidden="1" customWidth="1"/>
    <col min="26" max="26" width="0" style="100" hidden="1" customWidth="1"/>
    <col min="27" max="27" width="27.1796875" style="135" customWidth="1"/>
    <col min="28" max="16384" width="15.7265625" style="100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22507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x14ac:dyDescent="0.35">
      <c r="A3" s="106"/>
      <c r="B3" s="106"/>
      <c r="C3" s="106"/>
      <c r="D3" s="107"/>
      <c r="E3" s="265"/>
      <c r="F3" s="57"/>
      <c r="G3" s="266" t="s">
        <v>22508</v>
      </c>
      <c r="H3" s="57"/>
      <c r="I3" s="108"/>
      <c r="J3" s="106"/>
      <c r="K3" s="109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112"/>
      <c r="Y3" s="112"/>
      <c r="AA3" s="108"/>
    </row>
    <row r="4" spans="1:27" x14ac:dyDescent="0.35">
      <c r="A4" s="64"/>
      <c r="B4" s="64"/>
      <c r="C4" s="64"/>
      <c r="D4" s="64"/>
      <c r="E4" s="115"/>
      <c r="F4" s="64"/>
      <c r="G4" s="267" t="s">
        <v>1238</v>
      </c>
      <c r="H4" s="64"/>
      <c r="I4" s="67"/>
      <c r="J4" s="64"/>
      <c r="K4" s="64"/>
      <c r="L4" s="114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Z4" s="638">
        <v>7.0000000000000007E-2</v>
      </c>
      <c r="AA4" s="67"/>
    </row>
    <row r="5" spans="1:27" customFormat="1" x14ac:dyDescent="0.35">
      <c r="A5" s="42"/>
      <c r="B5" s="196" t="s">
        <v>22509</v>
      </c>
      <c r="C5" s="196" t="s">
        <v>275</v>
      </c>
      <c r="D5" s="196" t="s">
        <v>22510</v>
      </c>
      <c r="E5" s="268" t="s">
        <v>22511</v>
      </c>
      <c r="F5" s="81" t="s">
        <v>22512</v>
      </c>
      <c r="G5" s="583" t="s">
        <v>22513</v>
      </c>
      <c r="H5" s="69"/>
      <c r="I5" s="74">
        <v>650000</v>
      </c>
      <c r="J5" s="69"/>
      <c r="K5" s="69" t="s">
        <v>933</v>
      </c>
      <c r="L5" s="75">
        <v>2008</v>
      </c>
      <c r="M5" s="421" t="s">
        <v>9976</v>
      </c>
      <c r="N5" s="587" t="s">
        <v>22514</v>
      </c>
      <c r="O5" s="587" t="s">
        <v>22514</v>
      </c>
      <c r="P5" s="69" t="s">
        <v>937</v>
      </c>
      <c r="Q5" s="75" t="s">
        <v>967</v>
      </c>
      <c r="R5" s="69" t="s">
        <v>1011</v>
      </c>
      <c r="S5" s="69"/>
      <c r="T5" s="69"/>
      <c r="U5" s="69"/>
      <c r="V5" s="69"/>
      <c r="W5" s="69" t="s">
        <v>22515</v>
      </c>
      <c r="X5" s="143" t="s">
        <v>22516</v>
      </c>
      <c r="Z5" s="637">
        <f>I5*Z$4</f>
        <v>45500.000000000007</v>
      </c>
      <c r="AA5" s="74">
        <f>I5+Z5</f>
        <v>695500</v>
      </c>
    </row>
    <row r="6" spans="1:27" customFormat="1" x14ac:dyDescent="0.35">
      <c r="A6" s="42"/>
      <c r="B6" s="196" t="s">
        <v>22509</v>
      </c>
      <c r="C6" s="196" t="s">
        <v>275</v>
      </c>
      <c r="D6" s="196" t="s">
        <v>22510</v>
      </c>
      <c r="E6" s="268" t="s">
        <v>22511</v>
      </c>
      <c r="F6" s="81" t="s">
        <v>22517</v>
      </c>
      <c r="G6" s="583" t="s">
        <v>22518</v>
      </c>
      <c r="H6" s="69"/>
      <c r="I6" s="74">
        <v>600000</v>
      </c>
      <c r="J6" s="69"/>
      <c r="K6" s="69" t="s">
        <v>933</v>
      </c>
      <c r="L6" s="75">
        <v>2008</v>
      </c>
      <c r="M6" s="421" t="s">
        <v>21794</v>
      </c>
      <c r="N6" s="587" t="s">
        <v>22519</v>
      </c>
      <c r="O6" s="587" t="s">
        <v>22520</v>
      </c>
      <c r="P6" s="69" t="s">
        <v>937</v>
      </c>
      <c r="Q6" s="75" t="s">
        <v>938</v>
      </c>
      <c r="R6" s="69" t="s">
        <v>1011</v>
      </c>
      <c r="S6" s="69"/>
      <c r="T6" s="69"/>
      <c r="U6" s="69"/>
      <c r="V6" s="69"/>
      <c r="W6" s="69" t="s">
        <v>22521</v>
      </c>
      <c r="X6" s="143" t="s">
        <v>22522</v>
      </c>
      <c r="Z6" s="637">
        <f t="shared" ref="Z6:Z69" si="0">I6*Z$4</f>
        <v>42000.000000000007</v>
      </c>
      <c r="AA6" s="74">
        <f t="shared" ref="AA6:AA69" si="1">I6+Z6</f>
        <v>642000</v>
      </c>
    </row>
    <row r="7" spans="1:27" customFormat="1" x14ac:dyDescent="0.35">
      <c r="A7" s="42"/>
      <c r="B7" s="196" t="s">
        <v>22509</v>
      </c>
      <c r="C7" s="196" t="s">
        <v>275</v>
      </c>
      <c r="D7" s="196" t="s">
        <v>22510</v>
      </c>
      <c r="E7" s="268" t="s">
        <v>22511</v>
      </c>
      <c r="F7" s="81" t="s">
        <v>22523</v>
      </c>
      <c r="G7" s="583" t="s">
        <v>22524</v>
      </c>
      <c r="H7" s="69"/>
      <c r="I7" s="74">
        <v>600000</v>
      </c>
      <c r="J7" s="69"/>
      <c r="K7" s="69" t="s">
        <v>933</v>
      </c>
      <c r="L7" s="75">
        <v>2008</v>
      </c>
      <c r="M7" s="421" t="s">
        <v>21794</v>
      </c>
      <c r="N7" s="587" t="s">
        <v>22525</v>
      </c>
      <c r="O7" s="587" t="s">
        <v>22526</v>
      </c>
      <c r="P7" s="69" t="s">
        <v>937</v>
      </c>
      <c r="Q7" s="75" t="s">
        <v>938</v>
      </c>
      <c r="R7" s="69" t="s">
        <v>1011</v>
      </c>
      <c r="S7" s="69"/>
      <c r="T7" s="69"/>
      <c r="U7" s="69"/>
      <c r="V7" s="69"/>
      <c r="W7" s="69" t="s">
        <v>22527</v>
      </c>
      <c r="X7" s="143" t="s">
        <v>22516</v>
      </c>
      <c r="Z7" s="637">
        <f t="shared" si="0"/>
        <v>42000.000000000007</v>
      </c>
      <c r="AA7" s="74">
        <f t="shared" si="1"/>
        <v>642000</v>
      </c>
    </row>
    <row r="8" spans="1:27" customFormat="1" x14ac:dyDescent="0.35">
      <c r="A8" s="42"/>
      <c r="B8" s="196" t="s">
        <v>22509</v>
      </c>
      <c r="C8" s="196" t="s">
        <v>275</v>
      </c>
      <c r="D8" s="196" t="s">
        <v>22510</v>
      </c>
      <c r="E8" s="268" t="s">
        <v>22511</v>
      </c>
      <c r="F8" s="81" t="s">
        <v>22528</v>
      </c>
      <c r="G8" s="583" t="s">
        <v>22529</v>
      </c>
      <c r="H8" s="69"/>
      <c r="I8" s="74">
        <v>600000</v>
      </c>
      <c r="J8" s="69"/>
      <c r="K8" s="69" t="s">
        <v>933</v>
      </c>
      <c r="L8" s="75">
        <v>2008</v>
      </c>
      <c r="M8" s="421" t="s">
        <v>21794</v>
      </c>
      <c r="N8" s="587" t="s">
        <v>22530</v>
      </c>
      <c r="O8" s="587" t="s">
        <v>22531</v>
      </c>
      <c r="P8" s="69" t="s">
        <v>937</v>
      </c>
      <c r="Q8" s="75" t="s">
        <v>938</v>
      </c>
      <c r="R8" s="69" t="s">
        <v>1011</v>
      </c>
      <c r="S8" s="69"/>
      <c r="T8" s="69"/>
      <c r="U8" s="69"/>
      <c r="V8" s="69"/>
      <c r="W8" s="69" t="s">
        <v>22532</v>
      </c>
      <c r="X8" s="143" t="s">
        <v>22522</v>
      </c>
      <c r="Z8" s="637">
        <f t="shared" si="0"/>
        <v>42000.000000000007</v>
      </c>
      <c r="AA8" s="74">
        <f t="shared" si="1"/>
        <v>642000</v>
      </c>
    </row>
    <row r="9" spans="1:27" customFormat="1" x14ac:dyDescent="0.35">
      <c r="A9" s="42"/>
      <c r="B9" s="196" t="s">
        <v>22509</v>
      </c>
      <c r="C9" s="196" t="s">
        <v>275</v>
      </c>
      <c r="D9" s="196" t="s">
        <v>22510</v>
      </c>
      <c r="E9" s="268" t="s">
        <v>22511</v>
      </c>
      <c r="F9" s="81" t="s">
        <v>22533</v>
      </c>
      <c r="G9" s="583" t="s">
        <v>22534</v>
      </c>
      <c r="H9" s="69"/>
      <c r="I9" s="74">
        <v>600000</v>
      </c>
      <c r="J9" s="69"/>
      <c r="K9" s="69" t="s">
        <v>933</v>
      </c>
      <c r="L9" s="75">
        <v>2008</v>
      </c>
      <c r="M9" s="421" t="s">
        <v>21794</v>
      </c>
      <c r="N9" s="587" t="s">
        <v>22526</v>
      </c>
      <c r="O9" s="587" t="s">
        <v>22535</v>
      </c>
      <c r="P9" s="69" t="s">
        <v>937</v>
      </c>
      <c r="Q9" s="75" t="s">
        <v>938</v>
      </c>
      <c r="R9" s="69" t="s">
        <v>1011</v>
      </c>
      <c r="S9" s="69"/>
      <c r="T9" s="69"/>
      <c r="U9" s="69"/>
      <c r="V9" s="69"/>
      <c r="W9" s="69" t="s">
        <v>22536</v>
      </c>
      <c r="X9" s="143" t="s">
        <v>22522</v>
      </c>
      <c r="Z9" s="637">
        <f t="shared" si="0"/>
        <v>42000.000000000007</v>
      </c>
      <c r="AA9" s="74">
        <f t="shared" si="1"/>
        <v>642000</v>
      </c>
    </row>
    <row r="10" spans="1:27" customFormat="1" x14ac:dyDescent="0.35">
      <c r="A10" s="42"/>
      <c r="B10" s="196" t="s">
        <v>22509</v>
      </c>
      <c r="C10" s="196" t="s">
        <v>275</v>
      </c>
      <c r="D10" s="196" t="s">
        <v>22510</v>
      </c>
      <c r="E10" s="268" t="s">
        <v>22511</v>
      </c>
      <c r="F10" s="81" t="s">
        <v>22537</v>
      </c>
      <c r="G10" s="583" t="s">
        <v>22538</v>
      </c>
      <c r="H10" s="69"/>
      <c r="I10" s="74">
        <v>600000</v>
      </c>
      <c r="J10" s="69"/>
      <c r="K10" s="69" t="s">
        <v>933</v>
      </c>
      <c r="L10" s="75">
        <v>2008</v>
      </c>
      <c r="M10" s="421" t="s">
        <v>21794</v>
      </c>
      <c r="N10" s="587" t="s">
        <v>22531</v>
      </c>
      <c r="O10" s="587" t="s">
        <v>22525</v>
      </c>
      <c r="P10" s="69" t="s">
        <v>937</v>
      </c>
      <c r="Q10" s="75" t="s">
        <v>938</v>
      </c>
      <c r="R10" s="69" t="s">
        <v>1011</v>
      </c>
      <c r="S10" s="69"/>
      <c r="T10" s="69"/>
      <c r="U10" s="69"/>
      <c r="V10" s="69"/>
      <c r="W10" s="69" t="s">
        <v>22539</v>
      </c>
      <c r="X10" s="143"/>
      <c r="Z10" s="637">
        <f t="shared" si="0"/>
        <v>42000.000000000007</v>
      </c>
      <c r="AA10" s="74">
        <f t="shared" si="1"/>
        <v>642000</v>
      </c>
    </row>
    <row r="11" spans="1:27" customFormat="1" x14ac:dyDescent="0.35">
      <c r="A11" s="42"/>
      <c r="B11" s="196" t="s">
        <v>22509</v>
      </c>
      <c r="C11" s="196" t="s">
        <v>275</v>
      </c>
      <c r="D11" s="196" t="s">
        <v>22510</v>
      </c>
      <c r="E11" s="268" t="s">
        <v>22511</v>
      </c>
      <c r="F11" s="81" t="s">
        <v>22540</v>
      </c>
      <c r="G11" s="583" t="s">
        <v>22541</v>
      </c>
      <c r="H11" s="69"/>
      <c r="I11" s="74">
        <v>600000</v>
      </c>
      <c r="J11" s="69"/>
      <c r="K11" s="69" t="s">
        <v>933</v>
      </c>
      <c r="L11" s="75">
        <v>2008</v>
      </c>
      <c r="M11" s="421" t="s">
        <v>21794</v>
      </c>
      <c r="N11" s="587" t="s">
        <v>2018</v>
      </c>
      <c r="O11" s="587" t="s">
        <v>22542</v>
      </c>
      <c r="P11" s="69" t="s">
        <v>937</v>
      </c>
      <c r="Q11" s="75" t="s">
        <v>938</v>
      </c>
      <c r="R11" s="69" t="s">
        <v>1011</v>
      </c>
      <c r="S11" s="69"/>
      <c r="T11" s="69"/>
      <c r="U11" s="69"/>
      <c r="V11" s="69"/>
      <c r="W11" s="69" t="s">
        <v>22543</v>
      </c>
      <c r="X11" s="143"/>
      <c r="Z11" s="637">
        <f t="shared" si="0"/>
        <v>42000.000000000007</v>
      </c>
      <c r="AA11" s="74">
        <f t="shared" si="1"/>
        <v>642000</v>
      </c>
    </row>
    <row r="12" spans="1:27" customFormat="1" x14ac:dyDescent="0.35">
      <c r="A12" s="42"/>
      <c r="B12" s="196" t="s">
        <v>22509</v>
      </c>
      <c r="C12" s="196" t="s">
        <v>275</v>
      </c>
      <c r="D12" s="196" t="s">
        <v>22510</v>
      </c>
      <c r="E12" s="268" t="s">
        <v>22511</v>
      </c>
      <c r="F12" s="81" t="s">
        <v>22544</v>
      </c>
      <c r="G12" s="583" t="s">
        <v>22545</v>
      </c>
      <c r="H12" s="69"/>
      <c r="I12" s="74">
        <v>600000</v>
      </c>
      <c r="J12" s="69"/>
      <c r="K12" s="69" t="s">
        <v>933</v>
      </c>
      <c r="L12" s="75">
        <v>2008</v>
      </c>
      <c r="M12" s="421" t="s">
        <v>21794</v>
      </c>
      <c r="N12" s="587" t="s">
        <v>22520</v>
      </c>
      <c r="O12" s="587" t="s">
        <v>22530</v>
      </c>
      <c r="P12" s="69" t="s">
        <v>937</v>
      </c>
      <c r="Q12" s="75" t="s">
        <v>938</v>
      </c>
      <c r="R12" s="69" t="s">
        <v>1011</v>
      </c>
      <c r="S12" s="69"/>
      <c r="T12" s="69"/>
      <c r="U12" s="69"/>
      <c r="V12" s="69"/>
      <c r="W12" s="69" t="s">
        <v>22546</v>
      </c>
      <c r="X12" s="143"/>
      <c r="Z12" s="637">
        <f t="shared" si="0"/>
        <v>42000.000000000007</v>
      </c>
      <c r="AA12" s="74">
        <f t="shared" si="1"/>
        <v>642000</v>
      </c>
    </row>
    <row r="13" spans="1:27" customFormat="1" x14ac:dyDescent="0.35">
      <c r="A13" s="42"/>
      <c r="B13" s="196" t="s">
        <v>22509</v>
      </c>
      <c r="C13" s="196" t="s">
        <v>275</v>
      </c>
      <c r="D13" s="196" t="s">
        <v>22510</v>
      </c>
      <c r="E13" s="268" t="s">
        <v>22511</v>
      </c>
      <c r="F13" s="196"/>
      <c r="G13" s="583" t="s">
        <v>22547</v>
      </c>
      <c r="H13" s="69"/>
      <c r="I13" s="74">
        <v>650000</v>
      </c>
      <c r="J13" s="69"/>
      <c r="K13" s="69" t="s">
        <v>933</v>
      </c>
      <c r="L13" s="75">
        <v>2008</v>
      </c>
      <c r="M13" s="421" t="s">
        <v>22548</v>
      </c>
      <c r="N13" s="587" t="s">
        <v>22549</v>
      </c>
      <c r="O13" s="587" t="s">
        <v>22550</v>
      </c>
      <c r="P13" s="69" t="s">
        <v>937</v>
      </c>
      <c r="Q13" s="75" t="s">
        <v>967</v>
      </c>
      <c r="R13" s="69" t="s">
        <v>1011</v>
      </c>
      <c r="S13" s="69"/>
      <c r="T13" s="69"/>
      <c r="U13" s="69"/>
      <c r="V13" s="69"/>
      <c r="W13" s="69" t="s">
        <v>22551</v>
      </c>
      <c r="X13" s="143"/>
      <c r="Z13" s="637">
        <f t="shared" si="0"/>
        <v>45500.000000000007</v>
      </c>
      <c r="AA13" s="74">
        <f t="shared" si="1"/>
        <v>695500</v>
      </c>
    </row>
    <row r="14" spans="1:27" customFormat="1" x14ac:dyDescent="0.35">
      <c r="A14" s="42"/>
      <c r="B14" s="196" t="s">
        <v>22509</v>
      </c>
      <c r="C14" s="196" t="s">
        <v>275</v>
      </c>
      <c r="D14" s="196" t="s">
        <v>22510</v>
      </c>
      <c r="E14" s="268" t="s">
        <v>22511</v>
      </c>
      <c r="F14" s="196"/>
      <c r="G14" s="583" t="s">
        <v>22552</v>
      </c>
      <c r="H14" s="69"/>
      <c r="I14" s="74">
        <v>600000</v>
      </c>
      <c r="J14" s="69"/>
      <c r="K14" s="69" t="s">
        <v>933</v>
      </c>
      <c r="L14" s="75">
        <v>2008</v>
      </c>
      <c r="M14" s="421" t="s">
        <v>21794</v>
      </c>
      <c r="N14" s="587" t="s">
        <v>2018</v>
      </c>
      <c r="O14" s="587" t="s">
        <v>22519</v>
      </c>
      <c r="P14" s="69" t="s">
        <v>937</v>
      </c>
      <c r="Q14" s="75" t="s">
        <v>938</v>
      </c>
      <c r="R14" s="69" t="s">
        <v>1011</v>
      </c>
      <c r="S14" s="69"/>
      <c r="T14" s="69"/>
      <c r="U14" s="69"/>
      <c r="V14" s="69"/>
      <c r="W14" s="69" t="s">
        <v>22553</v>
      </c>
      <c r="X14" s="143"/>
      <c r="Z14" s="637">
        <f t="shared" si="0"/>
        <v>42000.000000000007</v>
      </c>
      <c r="AA14" s="74">
        <f t="shared" si="1"/>
        <v>642000</v>
      </c>
    </row>
    <row r="15" spans="1:27" customFormat="1" x14ac:dyDescent="0.35">
      <c r="A15" s="42"/>
      <c r="B15" s="196" t="s">
        <v>22509</v>
      </c>
      <c r="C15" s="196" t="s">
        <v>275</v>
      </c>
      <c r="D15" s="196" t="s">
        <v>22510</v>
      </c>
      <c r="E15" s="268" t="s">
        <v>22511</v>
      </c>
      <c r="F15" s="196"/>
      <c r="G15" s="583" t="s">
        <v>22554</v>
      </c>
      <c r="H15" s="69"/>
      <c r="I15" s="74">
        <v>600000</v>
      </c>
      <c r="J15" s="69"/>
      <c r="K15" s="69" t="s">
        <v>933</v>
      </c>
      <c r="L15" s="75">
        <v>2008</v>
      </c>
      <c r="M15" s="421" t="s">
        <v>21794</v>
      </c>
      <c r="N15" s="587" t="s">
        <v>22535</v>
      </c>
      <c r="O15" s="587" t="s">
        <v>22555</v>
      </c>
      <c r="P15" s="69" t="s">
        <v>937</v>
      </c>
      <c r="Q15" s="75" t="s">
        <v>938</v>
      </c>
      <c r="R15" s="69" t="s">
        <v>1011</v>
      </c>
      <c r="S15" s="69"/>
      <c r="T15" s="69"/>
      <c r="U15" s="69"/>
      <c r="V15" s="69"/>
      <c r="W15" s="69" t="s">
        <v>22556</v>
      </c>
      <c r="X15" s="143"/>
      <c r="Z15" s="637">
        <f t="shared" si="0"/>
        <v>42000.000000000007</v>
      </c>
      <c r="AA15" s="74">
        <f t="shared" si="1"/>
        <v>642000</v>
      </c>
    </row>
    <row r="16" spans="1:27" customFormat="1" x14ac:dyDescent="0.35">
      <c r="A16" s="42"/>
      <c r="B16" s="196" t="s">
        <v>22509</v>
      </c>
      <c r="C16" s="196" t="s">
        <v>275</v>
      </c>
      <c r="D16" s="196" t="s">
        <v>22510</v>
      </c>
      <c r="E16" s="268" t="s">
        <v>22511</v>
      </c>
      <c r="F16" s="81" t="s">
        <v>22557</v>
      </c>
      <c r="G16" s="583" t="s">
        <v>22558</v>
      </c>
      <c r="H16" s="69"/>
      <c r="I16" s="74">
        <v>600000</v>
      </c>
      <c r="J16" s="69"/>
      <c r="K16" s="69" t="s">
        <v>933</v>
      </c>
      <c r="L16" s="75">
        <v>2008</v>
      </c>
      <c r="M16" s="421" t="s">
        <v>21794</v>
      </c>
      <c r="N16" s="587" t="s">
        <v>22559</v>
      </c>
      <c r="O16" s="587" t="s">
        <v>22559</v>
      </c>
      <c r="P16" s="69" t="s">
        <v>937</v>
      </c>
      <c r="Q16" s="75" t="s">
        <v>938</v>
      </c>
      <c r="R16" s="69" t="s">
        <v>1011</v>
      </c>
      <c r="S16" s="69"/>
      <c r="T16" s="69"/>
      <c r="U16" s="69"/>
      <c r="V16" s="69"/>
      <c r="W16" s="69" t="s">
        <v>22560</v>
      </c>
      <c r="X16" s="143"/>
      <c r="Z16" s="637">
        <f t="shared" si="0"/>
        <v>42000.000000000007</v>
      </c>
      <c r="AA16" s="74">
        <f t="shared" si="1"/>
        <v>642000</v>
      </c>
    </row>
    <row r="17" spans="1:27" customFormat="1" x14ac:dyDescent="0.35">
      <c r="A17" s="42"/>
      <c r="B17" s="196" t="s">
        <v>22509</v>
      </c>
      <c r="C17" s="196" t="s">
        <v>275</v>
      </c>
      <c r="D17" s="196" t="s">
        <v>22510</v>
      </c>
      <c r="E17" s="268" t="s">
        <v>22511</v>
      </c>
      <c r="F17" s="81" t="s">
        <v>22561</v>
      </c>
      <c r="G17" s="583" t="s">
        <v>22562</v>
      </c>
      <c r="H17" s="69"/>
      <c r="I17" s="74">
        <v>600000</v>
      </c>
      <c r="J17" s="69"/>
      <c r="K17" s="69" t="s">
        <v>933</v>
      </c>
      <c r="L17" s="75">
        <v>2008</v>
      </c>
      <c r="M17" s="421" t="s">
        <v>21794</v>
      </c>
      <c r="N17" s="587" t="s">
        <v>22563</v>
      </c>
      <c r="O17" s="587" t="s">
        <v>22563</v>
      </c>
      <c r="P17" s="69" t="s">
        <v>937</v>
      </c>
      <c r="Q17" s="75" t="s">
        <v>938</v>
      </c>
      <c r="R17" s="69" t="s">
        <v>1011</v>
      </c>
      <c r="S17" s="69"/>
      <c r="T17" s="69"/>
      <c r="U17" s="69"/>
      <c r="V17" s="69"/>
      <c r="W17" s="69" t="s">
        <v>22564</v>
      </c>
      <c r="X17" s="143"/>
      <c r="Z17" s="637">
        <f t="shared" si="0"/>
        <v>42000.000000000007</v>
      </c>
      <c r="AA17" s="74">
        <f t="shared" si="1"/>
        <v>642000</v>
      </c>
    </row>
    <row r="18" spans="1:27" customFormat="1" x14ac:dyDescent="0.35">
      <c r="A18" s="42"/>
      <c r="B18" s="196" t="s">
        <v>22509</v>
      </c>
      <c r="C18" s="196" t="s">
        <v>275</v>
      </c>
      <c r="D18" s="196" t="s">
        <v>22510</v>
      </c>
      <c r="E18" s="268" t="s">
        <v>22511</v>
      </c>
      <c r="F18" s="196"/>
      <c r="G18" s="583" t="s">
        <v>22565</v>
      </c>
      <c r="H18" s="69"/>
      <c r="I18" s="74">
        <v>600000</v>
      </c>
      <c r="J18" s="69"/>
      <c r="K18" s="69" t="s">
        <v>933</v>
      </c>
      <c r="L18" s="75">
        <v>2008</v>
      </c>
      <c r="M18" s="421" t="s">
        <v>21794</v>
      </c>
      <c r="N18" s="587" t="s">
        <v>22566</v>
      </c>
      <c r="O18" s="587" t="s">
        <v>22566</v>
      </c>
      <c r="P18" s="69" t="s">
        <v>937</v>
      </c>
      <c r="Q18" s="75" t="s">
        <v>938</v>
      </c>
      <c r="R18" s="69" t="s">
        <v>1011</v>
      </c>
      <c r="S18" s="69"/>
      <c r="T18" s="69"/>
      <c r="U18" s="69"/>
      <c r="V18" s="69"/>
      <c r="W18" s="69" t="s">
        <v>22567</v>
      </c>
      <c r="X18" s="143"/>
      <c r="Z18" s="637">
        <f t="shared" si="0"/>
        <v>42000.000000000007</v>
      </c>
      <c r="AA18" s="74">
        <f t="shared" si="1"/>
        <v>642000</v>
      </c>
    </row>
    <row r="19" spans="1:27" customFormat="1" x14ac:dyDescent="0.35">
      <c r="A19" s="42"/>
      <c r="B19" s="196" t="s">
        <v>22509</v>
      </c>
      <c r="C19" s="196" t="s">
        <v>275</v>
      </c>
      <c r="D19" s="196" t="s">
        <v>22510</v>
      </c>
      <c r="E19" s="268" t="s">
        <v>22511</v>
      </c>
      <c r="F19" s="196"/>
      <c r="G19" s="583" t="s">
        <v>22568</v>
      </c>
      <c r="H19" s="69"/>
      <c r="I19" s="74">
        <v>600000</v>
      </c>
      <c r="J19" s="69"/>
      <c r="K19" s="69" t="s">
        <v>933</v>
      </c>
      <c r="L19" s="75">
        <v>2008</v>
      </c>
      <c r="M19" s="421" t="s">
        <v>21794</v>
      </c>
      <c r="N19" s="587" t="s">
        <v>22569</v>
      </c>
      <c r="O19" s="587" t="s">
        <v>22569</v>
      </c>
      <c r="P19" s="69" t="s">
        <v>937</v>
      </c>
      <c r="Q19" s="75" t="s">
        <v>938</v>
      </c>
      <c r="R19" s="69" t="s">
        <v>1011</v>
      </c>
      <c r="S19" s="69"/>
      <c r="T19" s="69"/>
      <c r="U19" s="69"/>
      <c r="V19" s="69"/>
      <c r="W19" s="69" t="s">
        <v>22570</v>
      </c>
      <c r="X19" s="143"/>
      <c r="Z19" s="637">
        <f t="shared" si="0"/>
        <v>42000.000000000007</v>
      </c>
      <c r="AA19" s="74">
        <f t="shared" si="1"/>
        <v>642000</v>
      </c>
    </row>
    <row r="20" spans="1:27" customFormat="1" x14ac:dyDescent="0.35">
      <c r="A20" s="42"/>
      <c r="B20" s="196" t="s">
        <v>22509</v>
      </c>
      <c r="C20" s="196" t="s">
        <v>275</v>
      </c>
      <c r="D20" s="196" t="s">
        <v>22510</v>
      </c>
      <c r="E20" s="268" t="s">
        <v>22511</v>
      </c>
      <c r="F20" s="196"/>
      <c r="G20" s="583" t="s">
        <v>22571</v>
      </c>
      <c r="H20" s="69"/>
      <c r="I20" s="74">
        <v>600000</v>
      </c>
      <c r="J20" s="69"/>
      <c r="K20" s="69" t="s">
        <v>933</v>
      </c>
      <c r="L20" s="75">
        <v>2008</v>
      </c>
      <c r="M20" s="421" t="s">
        <v>21794</v>
      </c>
      <c r="N20" s="587" t="s">
        <v>22572</v>
      </c>
      <c r="O20" s="587" t="s">
        <v>22572</v>
      </c>
      <c r="P20" s="69" t="s">
        <v>937</v>
      </c>
      <c r="Q20" s="75" t="s">
        <v>938</v>
      </c>
      <c r="R20" s="69" t="s">
        <v>1011</v>
      </c>
      <c r="S20" s="69"/>
      <c r="T20" s="69"/>
      <c r="U20" s="69"/>
      <c r="V20" s="69"/>
      <c r="W20" s="69" t="s">
        <v>22573</v>
      </c>
      <c r="X20" s="143"/>
      <c r="Z20" s="637">
        <f t="shared" si="0"/>
        <v>42000.000000000007</v>
      </c>
      <c r="AA20" s="74">
        <f t="shared" si="1"/>
        <v>642000</v>
      </c>
    </row>
    <row r="21" spans="1:27" customFormat="1" x14ac:dyDescent="0.35">
      <c r="A21" s="42"/>
      <c r="B21" s="196" t="s">
        <v>22509</v>
      </c>
      <c r="C21" s="196" t="s">
        <v>275</v>
      </c>
      <c r="D21" s="196" t="s">
        <v>22510</v>
      </c>
      <c r="E21" s="268" t="s">
        <v>22511</v>
      </c>
      <c r="F21" s="196"/>
      <c r="G21" s="583" t="s">
        <v>22574</v>
      </c>
      <c r="H21" s="69"/>
      <c r="I21" s="74">
        <v>650000</v>
      </c>
      <c r="J21" s="69"/>
      <c r="K21" s="69" t="s">
        <v>933</v>
      </c>
      <c r="L21" s="75">
        <v>2008</v>
      </c>
      <c r="M21" s="421" t="s">
        <v>22575</v>
      </c>
      <c r="N21" s="587" t="s">
        <v>22550</v>
      </c>
      <c r="O21" s="587" t="s">
        <v>22549</v>
      </c>
      <c r="P21" s="69" t="s">
        <v>937</v>
      </c>
      <c r="Q21" s="75" t="s">
        <v>967</v>
      </c>
      <c r="R21" s="69" t="s">
        <v>1011</v>
      </c>
      <c r="S21" s="69"/>
      <c r="T21" s="69"/>
      <c r="U21" s="69"/>
      <c r="V21" s="69"/>
      <c r="W21" s="69" t="s">
        <v>22576</v>
      </c>
      <c r="X21" s="143"/>
      <c r="Z21" s="637">
        <f t="shared" si="0"/>
        <v>45500.000000000007</v>
      </c>
      <c r="AA21" s="74">
        <f t="shared" si="1"/>
        <v>695500</v>
      </c>
    </row>
    <row r="22" spans="1:27" customFormat="1" x14ac:dyDescent="0.35">
      <c r="A22" s="42"/>
      <c r="B22" s="196" t="s">
        <v>22509</v>
      </c>
      <c r="C22" s="196" t="s">
        <v>275</v>
      </c>
      <c r="D22" s="196" t="s">
        <v>22510</v>
      </c>
      <c r="E22" s="268" t="s">
        <v>22511</v>
      </c>
      <c r="F22" s="81" t="s">
        <v>22577</v>
      </c>
      <c r="G22" s="583" t="s">
        <v>22578</v>
      </c>
      <c r="H22" s="69"/>
      <c r="I22" s="74">
        <v>650000</v>
      </c>
      <c r="J22" s="69"/>
      <c r="K22" s="69" t="s">
        <v>933</v>
      </c>
      <c r="L22" s="75">
        <v>2008</v>
      </c>
      <c r="M22" s="421" t="s">
        <v>22579</v>
      </c>
      <c r="N22" s="587" t="s">
        <v>22580</v>
      </c>
      <c r="O22" s="587" t="s">
        <v>22580</v>
      </c>
      <c r="P22" s="69" t="s">
        <v>937</v>
      </c>
      <c r="Q22" s="75" t="s">
        <v>967</v>
      </c>
      <c r="R22" s="69" t="s">
        <v>1011</v>
      </c>
      <c r="S22" s="69"/>
      <c r="T22" s="69"/>
      <c r="U22" s="69"/>
      <c r="V22" s="69"/>
      <c r="W22" s="69" t="s">
        <v>22581</v>
      </c>
      <c r="X22" s="143"/>
      <c r="Z22" s="637">
        <f t="shared" si="0"/>
        <v>45500.000000000007</v>
      </c>
      <c r="AA22" s="74">
        <f t="shared" si="1"/>
        <v>695500</v>
      </c>
    </row>
    <row r="23" spans="1:27" x14ac:dyDescent="0.35">
      <c r="A23" s="64"/>
      <c r="B23" s="64"/>
      <c r="C23" s="64"/>
      <c r="D23" s="64"/>
      <c r="E23" s="115"/>
      <c r="F23" s="64"/>
      <c r="G23" s="272" t="s">
        <v>4824</v>
      </c>
      <c r="H23" s="64"/>
      <c r="I23" s="67"/>
      <c r="J23" s="64"/>
      <c r="K23" s="64"/>
      <c r="L23" s="68"/>
      <c r="M23" s="97"/>
      <c r="N23" s="127"/>
      <c r="O23" s="68"/>
      <c r="P23" s="64"/>
      <c r="Q23" s="68"/>
      <c r="R23" s="64"/>
      <c r="S23" s="64"/>
      <c r="T23" s="64"/>
      <c r="U23" s="64"/>
      <c r="V23" s="64"/>
      <c r="W23" s="64"/>
      <c r="X23" s="115"/>
      <c r="Y23" s="115"/>
      <c r="Z23" s="637">
        <f t="shared" si="0"/>
        <v>0</v>
      </c>
      <c r="AA23" s="67">
        <f t="shared" si="1"/>
        <v>0</v>
      </c>
    </row>
    <row r="24" spans="1:27" x14ac:dyDescent="0.35">
      <c r="A24" s="76"/>
      <c r="B24" s="196" t="s">
        <v>22509</v>
      </c>
      <c r="C24" s="196" t="s">
        <v>275</v>
      </c>
      <c r="D24" s="196" t="s">
        <v>22510</v>
      </c>
      <c r="E24" s="268" t="s">
        <v>22511</v>
      </c>
      <c r="F24" s="196"/>
      <c r="G24" s="214" t="s">
        <v>22582</v>
      </c>
      <c r="H24" s="76"/>
      <c r="I24" s="118">
        <v>500000</v>
      </c>
      <c r="J24" s="76"/>
      <c r="K24" s="76" t="s">
        <v>1562</v>
      </c>
      <c r="L24" s="119">
        <v>2007</v>
      </c>
      <c r="M24" s="119" t="s">
        <v>14944</v>
      </c>
      <c r="N24" s="119" t="s">
        <v>22583</v>
      </c>
      <c r="O24" s="119" t="s">
        <v>1063</v>
      </c>
      <c r="P24" s="119" t="s">
        <v>1063</v>
      </c>
      <c r="Q24" s="119" t="s">
        <v>967</v>
      </c>
      <c r="R24" s="119" t="s">
        <v>4828</v>
      </c>
      <c r="S24" s="76"/>
      <c r="T24" s="76"/>
      <c r="U24" s="76"/>
      <c r="V24" s="76"/>
      <c r="W24" s="76"/>
      <c r="X24" s="121"/>
      <c r="Y24" s="121"/>
      <c r="Z24" s="637">
        <f t="shared" si="0"/>
        <v>35000</v>
      </c>
      <c r="AA24" s="118">
        <f t="shared" si="1"/>
        <v>535000</v>
      </c>
    </row>
    <row r="25" spans="1:27" x14ac:dyDescent="0.35">
      <c r="A25" s="76"/>
      <c r="B25" s="196" t="s">
        <v>22509</v>
      </c>
      <c r="C25" s="196" t="s">
        <v>275</v>
      </c>
      <c r="D25" s="196" t="s">
        <v>22510</v>
      </c>
      <c r="E25" s="268" t="s">
        <v>22511</v>
      </c>
      <c r="F25" s="196"/>
      <c r="G25" s="214" t="s">
        <v>22584</v>
      </c>
      <c r="H25" s="76"/>
      <c r="I25" s="118">
        <v>40000</v>
      </c>
      <c r="J25" s="76"/>
      <c r="K25" s="76" t="s">
        <v>933</v>
      </c>
      <c r="L25" s="119">
        <v>2003</v>
      </c>
      <c r="M25" s="119" t="s">
        <v>11088</v>
      </c>
      <c r="N25" s="119" t="s">
        <v>22585</v>
      </c>
      <c r="O25" s="119" t="s">
        <v>1063</v>
      </c>
      <c r="P25" s="119" t="s">
        <v>1063</v>
      </c>
      <c r="Q25" s="119" t="s">
        <v>1063</v>
      </c>
      <c r="R25" s="119" t="s">
        <v>1063</v>
      </c>
      <c r="S25" s="76"/>
      <c r="T25" s="76"/>
      <c r="U25" s="76"/>
      <c r="V25" s="76"/>
      <c r="W25" s="76"/>
      <c r="X25" s="121"/>
      <c r="Y25" s="121" t="s">
        <v>1765</v>
      </c>
      <c r="Z25" s="637">
        <f t="shared" si="0"/>
        <v>2800.0000000000005</v>
      </c>
      <c r="AA25" s="118">
        <f t="shared" si="1"/>
        <v>42800</v>
      </c>
    </row>
    <row r="26" spans="1:27" x14ac:dyDescent="0.35">
      <c r="A26" s="76"/>
      <c r="B26" s="196" t="s">
        <v>22509</v>
      </c>
      <c r="C26" s="196" t="s">
        <v>275</v>
      </c>
      <c r="D26" s="196" t="s">
        <v>22510</v>
      </c>
      <c r="E26" s="268" t="s">
        <v>22511</v>
      </c>
      <c r="F26" s="196"/>
      <c r="G26" s="214" t="s">
        <v>22586</v>
      </c>
      <c r="H26" s="76"/>
      <c r="I26" s="118">
        <v>40000</v>
      </c>
      <c r="J26" s="76"/>
      <c r="K26" s="76" t="s">
        <v>933</v>
      </c>
      <c r="L26" s="119">
        <v>2003</v>
      </c>
      <c r="M26" s="119" t="s">
        <v>11088</v>
      </c>
      <c r="N26" s="119" t="s">
        <v>5287</v>
      </c>
      <c r="O26" s="119" t="s">
        <v>1063</v>
      </c>
      <c r="P26" s="76" t="s">
        <v>1811</v>
      </c>
      <c r="Q26" s="119" t="s">
        <v>967</v>
      </c>
      <c r="R26" s="119" t="s">
        <v>4828</v>
      </c>
      <c r="S26" s="76"/>
      <c r="T26" s="76"/>
      <c r="U26" s="76"/>
      <c r="V26" s="76"/>
      <c r="W26" s="76"/>
      <c r="X26" s="121"/>
      <c r="Y26" s="121"/>
      <c r="Z26" s="637">
        <f t="shared" si="0"/>
        <v>2800.0000000000005</v>
      </c>
      <c r="AA26" s="118">
        <f t="shared" si="1"/>
        <v>42800</v>
      </c>
    </row>
    <row r="27" spans="1:27" x14ac:dyDescent="0.35">
      <c r="A27" s="76"/>
      <c r="B27" s="196" t="s">
        <v>22509</v>
      </c>
      <c r="C27" s="196" t="s">
        <v>275</v>
      </c>
      <c r="D27" s="196" t="s">
        <v>22510</v>
      </c>
      <c r="E27" s="268" t="s">
        <v>22511</v>
      </c>
      <c r="F27" s="196"/>
      <c r="G27" s="214" t="s">
        <v>22587</v>
      </c>
      <c r="H27" s="76"/>
      <c r="I27" s="118">
        <v>40000</v>
      </c>
      <c r="J27" s="76"/>
      <c r="K27" s="76" t="s">
        <v>933</v>
      </c>
      <c r="L27" s="119">
        <v>2003</v>
      </c>
      <c r="M27" s="119" t="s">
        <v>11088</v>
      </c>
      <c r="N27" s="119" t="s">
        <v>22588</v>
      </c>
      <c r="O27" s="119" t="s">
        <v>1063</v>
      </c>
      <c r="P27" s="119" t="s">
        <v>1063</v>
      </c>
      <c r="Q27" s="119" t="s">
        <v>1063</v>
      </c>
      <c r="R27" s="119" t="s">
        <v>1063</v>
      </c>
      <c r="S27" s="76"/>
      <c r="T27" s="76"/>
      <c r="U27" s="76"/>
      <c r="V27" s="76"/>
      <c r="W27" s="76"/>
      <c r="X27" s="121"/>
      <c r="Y27" s="121" t="s">
        <v>1765</v>
      </c>
      <c r="Z27" s="637">
        <f t="shared" si="0"/>
        <v>2800.0000000000005</v>
      </c>
      <c r="AA27" s="118">
        <f t="shared" si="1"/>
        <v>42800</v>
      </c>
    </row>
    <row r="28" spans="1:27" x14ac:dyDescent="0.35">
      <c r="A28" s="76"/>
      <c r="B28" s="196" t="s">
        <v>22509</v>
      </c>
      <c r="C28" s="196" t="s">
        <v>275</v>
      </c>
      <c r="D28" s="196" t="s">
        <v>22510</v>
      </c>
      <c r="E28" s="268" t="s">
        <v>22511</v>
      </c>
      <c r="F28" s="196"/>
      <c r="G28" s="214" t="s">
        <v>22589</v>
      </c>
      <c r="H28" s="76"/>
      <c r="I28" s="118">
        <v>40000</v>
      </c>
      <c r="J28" s="76"/>
      <c r="K28" s="76" t="s">
        <v>933</v>
      </c>
      <c r="L28" s="119">
        <v>2003</v>
      </c>
      <c r="M28" s="119" t="s">
        <v>11088</v>
      </c>
      <c r="N28" s="119" t="s">
        <v>5287</v>
      </c>
      <c r="O28" s="119" t="s">
        <v>1063</v>
      </c>
      <c r="P28" s="76" t="s">
        <v>1811</v>
      </c>
      <c r="Q28" s="119" t="s">
        <v>967</v>
      </c>
      <c r="R28" s="119" t="s">
        <v>4828</v>
      </c>
      <c r="S28" s="76"/>
      <c r="T28" s="76"/>
      <c r="U28" s="76"/>
      <c r="V28" s="76"/>
      <c r="W28" s="76"/>
      <c r="X28" s="121"/>
      <c r="Y28" s="121"/>
      <c r="Z28" s="637">
        <f t="shared" si="0"/>
        <v>2800.0000000000005</v>
      </c>
      <c r="AA28" s="118">
        <f t="shared" si="1"/>
        <v>42800</v>
      </c>
    </row>
    <row r="29" spans="1:27" x14ac:dyDescent="0.35">
      <c r="A29" s="76"/>
      <c r="B29" s="196" t="s">
        <v>22509</v>
      </c>
      <c r="C29" s="196" t="s">
        <v>275</v>
      </c>
      <c r="D29" s="196" t="s">
        <v>22510</v>
      </c>
      <c r="E29" s="268" t="s">
        <v>22511</v>
      </c>
      <c r="F29" s="196"/>
      <c r="G29" s="214" t="s">
        <v>22590</v>
      </c>
      <c r="H29" s="76"/>
      <c r="I29" s="118">
        <v>500000</v>
      </c>
      <c r="J29" s="76"/>
      <c r="K29" s="76" t="s">
        <v>1562</v>
      </c>
      <c r="L29" s="119">
        <v>2008</v>
      </c>
      <c r="M29" s="119" t="s">
        <v>14944</v>
      </c>
      <c r="N29" s="119" t="s">
        <v>22591</v>
      </c>
      <c r="O29" s="119" t="s">
        <v>1063</v>
      </c>
      <c r="P29" s="119" t="s">
        <v>1063</v>
      </c>
      <c r="Q29" s="119" t="s">
        <v>967</v>
      </c>
      <c r="R29" s="119" t="s">
        <v>4828</v>
      </c>
      <c r="S29" s="76"/>
      <c r="T29" s="76"/>
      <c r="U29" s="76"/>
      <c r="V29" s="76"/>
      <c r="W29" s="76"/>
      <c r="X29" s="121"/>
      <c r="Y29" s="121"/>
      <c r="Z29" s="637">
        <f t="shared" si="0"/>
        <v>35000</v>
      </c>
      <c r="AA29" s="118">
        <f t="shared" si="1"/>
        <v>535000</v>
      </c>
    </row>
    <row r="30" spans="1:27" x14ac:dyDescent="0.35">
      <c r="A30" s="76"/>
      <c r="B30" s="196" t="s">
        <v>22509</v>
      </c>
      <c r="C30" s="196" t="s">
        <v>275</v>
      </c>
      <c r="D30" s="196" t="s">
        <v>22510</v>
      </c>
      <c r="E30" s="268" t="s">
        <v>22511</v>
      </c>
      <c r="F30" s="196"/>
      <c r="G30" s="214" t="s">
        <v>22592</v>
      </c>
      <c r="H30" s="76"/>
      <c r="I30" s="118">
        <v>40000</v>
      </c>
      <c r="J30" s="76"/>
      <c r="K30" s="76" t="s">
        <v>933</v>
      </c>
      <c r="L30" s="119">
        <v>2003</v>
      </c>
      <c r="M30" s="119" t="s">
        <v>11088</v>
      </c>
      <c r="N30" s="119" t="s">
        <v>22593</v>
      </c>
      <c r="O30" s="119" t="s">
        <v>1063</v>
      </c>
      <c r="P30" s="119" t="s">
        <v>1063</v>
      </c>
      <c r="Q30" s="119" t="s">
        <v>1063</v>
      </c>
      <c r="R30" s="119" t="s">
        <v>1063</v>
      </c>
      <c r="S30" s="76"/>
      <c r="T30" s="76"/>
      <c r="U30" s="76"/>
      <c r="V30" s="76"/>
      <c r="W30" s="76"/>
      <c r="X30" s="121"/>
      <c r="Y30" s="121" t="s">
        <v>1765</v>
      </c>
      <c r="Z30" s="637">
        <f t="shared" si="0"/>
        <v>2800.0000000000005</v>
      </c>
      <c r="AA30" s="118">
        <f t="shared" si="1"/>
        <v>42800</v>
      </c>
    </row>
    <row r="31" spans="1:27" x14ac:dyDescent="0.35">
      <c r="A31" s="76"/>
      <c r="B31" s="196" t="s">
        <v>22509</v>
      </c>
      <c r="C31" s="196" t="s">
        <v>275</v>
      </c>
      <c r="D31" s="196" t="s">
        <v>22510</v>
      </c>
      <c r="E31" s="268" t="s">
        <v>22511</v>
      </c>
      <c r="F31" s="196"/>
      <c r="G31" s="214" t="s">
        <v>22594</v>
      </c>
      <c r="H31" s="76"/>
      <c r="I31" s="118">
        <v>40000</v>
      </c>
      <c r="J31" s="76"/>
      <c r="K31" s="76" t="s">
        <v>933</v>
      </c>
      <c r="L31" s="119">
        <v>2003</v>
      </c>
      <c r="M31" s="119" t="s">
        <v>11088</v>
      </c>
      <c r="N31" s="119" t="s">
        <v>22593</v>
      </c>
      <c r="O31" s="119" t="s">
        <v>1063</v>
      </c>
      <c r="P31" s="76" t="s">
        <v>1811</v>
      </c>
      <c r="Q31" s="119" t="s">
        <v>967</v>
      </c>
      <c r="R31" s="119" t="s">
        <v>4828</v>
      </c>
      <c r="S31" s="76"/>
      <c r="T31" s="76"/>
      <c r="U31" s="76"/>
      <c r="V31" s="76"/>
      <c r="W31" s="76"/>
      <c r="X31" s="121"/>
      <c r="Y31" s="121"/>
      <c r="Z31" s="637">
        <f t="shared" si="0"/>
        <v>2800.0000000000005</v>
      </c>
      <c r="AA31" s="118">
        <f t="shared" si="1"/>
        <v>42800</v>
      </c>
    </row>
    <row r="32" spans="1:27" x14ac:dyDescent="0.35">
      <c r="A32" s="76"/>
      <c r="B32" s="196" t="s">
        <v>22509</v>
      </c>
      <c r="C32" s="196" t="s">
        <v>275</v>
      </c>
      <c r="D32" s="196" t="s">
        <v>22510</v>
      </c>
      <c r="E32" s="268" t="s">
        <v>22511</v>
      </c>
      <c r="F32" s="196"/>
      <c r="G32" s="214" t="s">
        <v>22595</v>
      </c>
      <c r="H32" s="76"/>
      <c r="I32" s="118">
        <v>500000</v>
      </c>
      <c r="J32" s="76"/>
      <c r="K32" s="76" t="s">
        <v>1562</v>
      </c>
      <c r="L32" s="119">
        <v>2007</v>
      </c>
      <c r="M32" s="119" t="s">
        <v>14944</v>
      </c>
      <c r="N32" s="119" t="s">
        <v>22596</v>
      </c>
      <c r="O32" s="119" t="s">
        <v>1063</v>
      </c>
      <c r="P32" s="119" t="s">
        <v>1063</v>
      </c>
      <c r="Q32" s="119" t="s">
        <v>967</v>
      </c>
      <c r="R32" s="119" t="s">
        <v>4828</v>
      </c>
      <c r="S32" s="76"/>
      <c r="T32" s="76"/>
      <c r="U32" s="76"/>
      <c r="V32" s="76"/>
      <c r="W32" s="76"/>
      <c r="X32" s="121"/>
      <c r="Y32" s="121"/>
      <c r="Z32" s="637">
        <f t="shared" si="0"/>
        <v>35000</v>
      </c>
      <c r="AA32" s="118">
        <f t="shared" si="1"/>
        <v>535000</v>
      </c>
    </row>
    <row r="33" spans="1:27" x14ac:dyDescent="0.35">
      <c r="A33" s="76"/>
      <c r="B33" s="196" t="s">
        <v>22509</v>
      </c>
      <c r="C33" s="196" t="s">
        <v>275</v>
      </c>
      <c r="D33" s="196" t="s">
        <v>22510</v>
      </c>
      <c r="E33" s="268" t="s">
        <v>22511</v>
      </c>
      <c r="F33" s="196"/>
      <c r="G33" s="214" t="s">
        <v>22597</v>
      </c>
      <c r="H33" s="76"/>
      <c r="I33" s="118">
        <v>40000</v>
      </c>
      <c r="J33" s="76"/>
      <c r="K33" s="76" t="s">
        <v>933</v>
      </c>
      <c r="L33" s="119">
        <v>2003</v>
      </c>
      <c r="M33" s="119" t="s">
        <v>11088</v>
      </c>
      <c r="N33" s="119" t="s">
        <v>22598</v>
      </c>
      <c r="O33" s="119" t="s">
        <v>1063</v>
      </c>
      <c r="P33" s="119" t="s">
        <v>1063</v>
      </c>
      <c r="Q33" s="119" t="s">
        <v>1063</v>
      </c>
      <c r="R33" s="119" t="s">
        <v>1063</v>
      </c>
      <c r="S33" s="76"/>
      <c r="T33" s="76"/>
      <c r="U33" s="76"/>
      <c r="V33" s="76"/>
      <c r="W33" s="76"/>
      <c r="X33" s="121"/>
      <c r="Y33" s="121" t="s">
        <v>1765</v>
      </c>
      <c r="Z33" s="637">
        <f t="shared" si="0"/>
        <v>2800.0000000000005</v>
      </c>
      <c r="AA33" s="118">
        <f t="shared" si="1"/>
        <v>42800</v>
      </c>
    </row>
    <row r="34" spans="1:27" x14ac:dyDescent="0.35">
      <c r="A34" s="76"/>
      <c r="B34" s="196" t="s">
        <v>22509</v>
      </c>
      <c r="C34" s="196" t="s">
        <v>275</v>
      </c>
      <c r="D34" s="196" t="s">
        <v>22510</v>
      </c>
      <c r="E34" s="268" t="s">
        <v>22511</v>
      </c>
      <c r="F34" s="196"/>
      <c r="G34" s="214" t="s">
        <v>22599</v>
      </c>
      <c r="H34" s="76"/>
      <c r="I34" s="118">
        <v>40000</v>
      </c>
      <c r="J34" s="76"/>
      <c r="K34" s="76" t="s">
        <v>933</v>
      </c>
      <c r="L34" s="119">
        <v>2003</v>
      </c>
      <c r="M34" s="119" t="s">
        <v>11088</v>
      </c>
      <c r="N34" s="119" t="s">
        <v>5287</v>
      </c>
      <c r="O34" s="119" t="s">
        <v>1063</v>
      </c>
      <c r="P34" s="76" t="s">
        <v>1811</v>
      </c>
      <c r="Q34" s="119" t="s">
        <v>967</v>
      </c>
      <c r="R34" s="119" t="s">
        <v>4828</v>
      </c>
      <c r="S34" s="76"/>
      <c r="T34" s="76"/>
      <c r="U34" s="76"/>
      <c r="V34" s="76"/>
      <c r="W34" s="76"/>
      <c r="X34" s="121"/>
      <c r="Y34" s="121"/>
      <c r="Z34" s="637">
        <f t="shared" si="0"/>
        <v>2800.0000000000005</v>
      </c>
      <c r="AA34" s="118">
        <f t="shared" si="1"/>
        <v>42800</v>
      </c>
    </row>
    <row r="35" spans="1:27" x14ac:dyDescent="0.35">
      <c r="A35" s="76"/>
      <c r="B35" s="196" t="s">
        <v>22509</v>
      </c>
      <c r="C35" s="196" t="s">
        <v>275</v>
      </c>
      <c r="D35" s="196" t="s">
        <v>22510</v>
      </c>
      <c r="E35" s="268" t="s">
        <v>22511</v>
      </c>
      <c r="F35" s="196"/>
      <c r="G35" s="214" t="s">
        <v>22600</v>
      </c>
      <c r="H35" s="76"/>
      <c r="I35" s="118">
        <v>40000</v>
      </c>
      <c r="J35" s="76"/>
      <c r="K35" s="76" t="s">
        <v>933</v>
      </c>
      <c r="L35" s="119">
        <v>2003</v>
      </c>
      <c r="M35" s="119" t="s">
        <v>11088</v>
      </c>
      <c r="N35" s="119" t="s">
        <v>22601</v>
      </c>
      <c r="O35" s="119" t="s">
        <v>1063</v>
      </c>
      <c r="P35" s="119" t="s">
        <v>1063</v>
      </c>
      <c r="Q35" s="119" t="s">
        <v>1063</v>
      </c>
      <c r="R35" s="119" t="s">
        <v>1063</v>
      </c>
      <c r="S35" s="76"/>
      <c r="T35" s="76"/>
      <c r="U35" s="76"/>
      <c r="V35" s="76"/>
      <c r="W35" s="76"/>
      <c r="X35" s="121"/>
      <c r="Y35" s="121" t="s">
        <v>1765</v>
      </c>
      <c r="Z35" s="637">
        <f t="shared" si="0"/>
        <v>2800.0000000000005</v>
      </c>
      <c r="AA35" s="118">
        <f t="shared" si="1"/>
        <v>42800</v>
      </c>
    </row>
    <row r="36" spans="1:27" x14ac:dyDescent="0.35">
      <c r="A36" s="76"/>
      <c r="B36" s="196" t="s">
        <v>22509</v>
      </c>
      <c r="C36" s="196" t="s">
        <v>275</v>
      </c>
      <c r="D36" s="196" t="s">
        <v>22510</v>
      </c>
      <c r="E36" s="268" t="s">
        <v>22511</v>
      </c>
      <c r="F36" s="196"/>
      <c r="G36" s="214" t="s">
        <v>22602</v>
      </c>
      <c r="H36" s="76"/>
      <c r="I36" s="118">
        <v>40000</v>
      </c>
      <c r="J36" s="76"/>
      <c r="K36" s="76" t="s">
        <v>933</v>
      </c>
      <c r="L36" s="119">
        <v>2003</v>
      </c>
      <c r="M36" s="119" t="s">
        <v>11088</v>
      </c>
      <c r="N36" s="119" t="s">
        <v>5287</v>
      </c>
      <c r="O36" s="119" t="s">
        <v>1063</v>
      </c>
      <c r="P36" s="76" t="s">
        <v>1811</v>
      </c>
      <c r="Q36" s="119" t="s">
        <v>967</v>
      </c>
      <c r="R36" s="119" t="s">
        <v>4828</v>
      </c>
      <c r="S36" s="76"/>
      <c r="T36" s="76"/>
      <c r="U36" s="76"/>
      <c r="V36" s="76"/>
      <c r="W36" s="76"/>
      <c r="X36" s="121"/>
      <c r="Y36" s="121"/>
      <c r="Z36" s="637">
        <f t="shared" si="0"/>
        <v>2800.0000000000005</v>
      </c>
      <c r="AA36" s="118">
        <f t="shared" si="1"/>
        <v>42800</v>
      </c>
    </row>
    <row r="37" spans="1:27" x14ac:dyDescent="0.35">
      <c r="A37" s="76"/>
      <c r="B37" s="196" t="s">
        <v>22509</v>
      </c>
      <c r="C37" s="196" t="s">
        <v>275</v>
      </c>
      <c r="D37" s="196" t="s">
        <v>22510</v>
      </c>
      <c r="E37" s="268" t="s">
        <v>22511</v>
      </c>
      <c r="F37" s="196"/>
      <c r="G37" s="214" t="s">
        <v>22603</v>
      </c>
      <c r="H37" s="76"/>
      <c r="I37" s="118">
        <v>500000</v>
      </c>
      <c r="J37" s="76"/>
      <c r="K37" s="76" t="s">
        <v>1562</v>
      </c>
      <c r="L37" s="119">
        <v>2007</v>
      </c>
      <c r="M37" s="119" t="s">
        <v>14944</v>
      </c>
      <c r="N37" s="119" t="s">
        <v>22604</v>
      </c>
      <c r="O37" s="119" t="s">
        <v>1063</v>
      </c>
      <c r="P37" s="119" t="s">
        <v>1063</v>
      </c>
      <c r="Q37" s="119" t="s">
        <v>967</v>
      </c>
      <c r="R37" s="119" t="s">
        <v>4828</v>
      </c>
      <c r="S37" s="76"/>
      <c r="T37" s="76"/>
      <c r="U37" s="76"/>
      <c r="V37" s="76"/>
      <c r="W37" s="76"/>
      <c r="X37" s="121"/>
      <c r="Y37" s="121"/>
      <c r="Z37" s="637">
        <f t="shared" si="0"/>
        <v>35000</v>
      </c>
      <c r="AA37" s="118">
        <f t="shared" si="1"/>
        <v>535000</v>
      </c>
    </row>
    <row r="38" spans="1:27" x14ac:dyDescent="0.35">
      <c r="A38" s="76"/>
      <c r="B38" s="196" t="s">
        <v>22509</v>
      </c>
      <c r="C38" s="196" t="s">
        <v>275</v>
      </c>
      <c r="D38" s="196" t="s">
        <v>22510</v>
      </c>
      <c r="E38" s="268" t="s">
        <v>22511</v>
      </c>
      <c r="F38" s="196"/>
      <c r="G38" s="214" t="s">
        <v>22592</v>
      </c>
      <c r="H38" s="76"/>
      <c r="I38" s="118">
        <v>40000</v>
      </c>
      <c r="J38" s="76"/>
      <c r="K38" s="76" t="s">
        <v>933</v>
      </c>
      <c r="L38" s="119">
        <v>2003</v>
      </c>
      <c r="M38" s="119" t="s">
        <v>11088</v>
      </c>
      <c r="N38" s="119" t="s">
        <v>22593</v>
      </c>
      <c r="O38" s="119" t="s">
        <v>1063</v>
      </c>
      <c r="P38" s="119" t="s">
        <v>1063</v>
      </c>
      <c r="Q38" s="119" t="s">
        <v>1063</v>
      </c>
      <c r="R38" s="119" t="s">
        <v>1063</v>
      </c>
      <c r="S38" s="76"/>
      <c r="T38" s="76"/>
      <c r="U38" s="76"/>
      <c r="V38" s="76"/>
      <c r="W38" s="76"/>
      <c r="X38" s="121"/>
      <c r="Y38" s="121" t="s">
        <v>1765</v>
      </c>
      <c r="Z38" s="637">
        <f t="shared" si="0"/>
        <v>2800.0000000000005</v>
      </c>
      <c r="AA38" s="118">
        <f t="shared" si="1"/>
        <v>42800</v>
      </c>
    </row>
    <row r="39" spans="1:27" x14ac:dyDescent="0.35">
      <c r="A39" s="76"/>
      <c r="B39" s="196" t="s">
        <v>22509</v>
      </c>
      <c r="C39" s="196" t="s">
        <v>275</v>
      </c>
      <c r="D39" s="196" t="s">
        <v>22510</v>
      </c>
      <c r="E39" s="268" t="s">
        <v>22511</v>
      </c>
      <c r="F39" s="196"/>
      <c r="G39" s="214" t="s">
        <v>22594</v>
      </c>
      <c r="H39" s="76"/>
      <c r="I39" s="118">
        <v>40000</v>
      </c>
      <c r="J39" s="76"/>
      <c r="K39" s="76" t="s">
        <v>933</v>
      </c>
      <c r="L39" s="119">
        <v>2003</v>
      </c>
      <c r="M39" s="119" t="s">
        <v>11088</v>
      </c>
      <c r="N39" s="119" t="s">
        <v>22593</v>
      </c>
      <c r="O39" s="119" t="s">
        <v>1063</v>
      </c>
      <c r="P39" s="76" t="s">
        <v>1811</v>
      </c>
      <c r="Q39" s="119" t="s">
        <v>967</v>
      </c>
      <c r="R39" s="119" t="s">
        <v>4828</v>
      </c>
      <c r="S39" s="76"/>
      <c r="T39" s="76"/>
      <c r="U39" s="76"/>
      <c r="V39" s="76"/>
      <c r="W39" s="76"/>
      <c r="X39" s="121"/>
      <c r="Y39" s="121"/>
      <c r="Z39" s="637">
        <f t="shared" si="0"/>
        <v>2800.0000000000005</v>
      </c>
      <c r="AA39" s="118">
        <f t="shared" si="1"/>
        <v>42800</v>
      </c>
    </row>
    <row r="40" spans="1:27" x14ac:dyDescent="0.35">
      <c r="A40" s="76"/>
      <c r="B40" s="196" t="s">
        <v>22509</v>
      </c>
      <c r="C40" s="196" t="s">
        <v>275</v>
      </c>
      <c r="D40" s="196" t="s">
        <v>22510</v>
      </c>
      <c r="E40" s="268" t="s">
        <v>22511</v>
      </c>
      <c r="F40" s="196"/>
      <c r="G40" s="214" t="s">
        <v>22605</v>
      </c>
      <c r="H40" s="76"/>
      <c r="I40" s="118">
        <v>40000</v>
      </c>
      <c r="J40" s="76"/>
      <c r="K40" s="76" t="s">
        <v>933</v>
      </c>
      <c r="L40" s="119">
        <v>2003</v>
      </c>
      <c r="M40" s="119" t="s">
        <v>11088</v>
      </c>
      <c r="N40" s="119" t="s">
        <v>22606</v>
      </c>
      <c r="O40" s="119" t="s">
        <v>1063</v>
      </c>
      <c r="P40" s="119" t="s">
        <v>1063</v>
      </c>
      <c r="Q40" s="119" t="s">
        <v>1063</v>
      </c>
      <c r="R40" s="119" t="s">
        <v>1063</v>
      </c>
      <c r="S40" s="76"/>
      <c r="T40" s="76"/>
      <c r="U40" s="76"/>
      <c r="V40" s="76"/>
      <c r="W40" s="76"/>
      <c r="X40" s="121"/>
      <c r="Y40" s="121" t="s">
        <v>1765</v>
      </c>
      <c r="Z40" s="637">
        <f t="shared" si="0"/>
        <v>2800.0000000000005</v>
      </c>
      <c r="AA40" s="118">
        <f t="shared" si="1"/>
        <v>42800</v>
      </c>
    </row>
    <row r="41" spans="1:27" x14ac:dyDescent="0.35">
      <c r="A41" s="76"/>
      <c r="B41" s="196" t="s">
        <v>22509</v>
      </c>
      <c r="C41" s="196" t="s">
        <v>275</v>
      </c>
      <c r="D41" s="196" t="s">
        <v>22510</v>
      </c>
      <c r="E41" s="268" t="s">
        <v>22511</v>
      </c>
      <c r="F41" s="196"/>
      <c r="G41" s="214" t="s">
        <v>22607</v>
      </c>
      <c r="H41" s="76"/>
      <c r="I41" s="118">
        <v>40000</v>
      </c>
      <c r="J41" s="76"/>
      <c r="K41" s="76" t="s">
        <v>933</v>
      </c>
      <c r="L41" s="119">
        <v>2003</v>
      </c>
      <c r="M41" s="119" t="s">
        <v>11088</v>
      </c>
      <c r="N41" s="119" t="s">
        <v>22606</v>
      </c>
      <c r="O41" s="119" t="s">
        <v>1063</v>
      </c>
      <c r="P41" s="76" t="s">
        <v>1811</v>
      </c>
      <c r="Q41" s="119" t="s">
        <v>967</v>
      </c>
      <c r="R41" s="119" t="s">
        <v>4828</v>
      </c>
      <c r="S41" s="76"/>
      <c r="T41" s="76"/>
      <c r="U41" s="76"/>
      <c r="V41" s="76"/>
      <c r="W41" s="76"/>
      <c r="X41" s="121"/>
      <c r="Y41" s="121"/>
      <c r="Z41" s="637">
        <f t="shared" si="0"/>
        <v>2800.0000000000005</v>
      </c>
      <c r="AA41" s="118">
        <f t="shared" si="1"/>
        <v>42800</v>
      </c>
    </row>
    <row r="42" spans="1:27" x14ac:dyDescent="0.35">
      <c r="A42" s="76"/>
      <c r="B42" s="196" t="s">
        <v>22509</v>
      </c>
      <c r="C42" s="196" t="s">
        <v>275</v>
      </c>
      <c r="D42" s="196" t="s">
        <v>22510</v>
      </c>
      <c r="E42" s="268" t="s">
        <v>22511</v>
      </c>
      <c r="F42" s="196"/>
      <c r="G42" s="214" t="s">
        <v>22608</v>
      </c>
      <c r="H42" s="76"/>
      <c r="I42" s="118">
        <v>40000</v>
      </c>
      <c r="J42" s="76"/>
      <c r="K42" s="76" t="s">
        <v>933</v>
      </c>
      <c r="L42" s="119">
        <v>2003</v>
      </c>
      <c r="M42" s="119" t="s">
        <v>11088</v>
      </c>
      <c r="N42" s="119" t="s">
        <v>22606</v>
      </c>
      <c r="O42" s="119" t="s">
        <v>1063</v>
      </c>
      <c r="P42" s="119" t="s">
        <v>1063</v>
      </c>
      <c r="Q42" s="119" t="s">
        <v>1063</v>
      </c>
      <c r="R42" s="119" t="s">
        <v>1063</v>
      </c>
      <c r="S42" s="76"/>
      <c r="T42" s="76"/>
      <c r="U42" s="76"/>
      <c r="V42" s="76"/>
      <c r="W42" s="76"/>
      <c r="X42" s="121"/>
      <c r="Y42" s="121" t="s">
        <v>1765</v>
      </c>
      <c r="Z42" s="637">
        <f t="shared" si="0"/>
        <v>2800.0000000000005</v>
      </c>
      <c r="AA42" s="118">
        <f t="shared" si="1"/>
        <v>42800</v>
      </c>
    </row>
    <row r="43" spans="1:27" x14ac:dyDescent="0.35">
      <c r="A43" s="76"/>
      <c r="B43" s="196" t="s">
        <v>22509</v>
      </c>
      <c r="C43" s="196" t="s">
        <v>275</v>
      </c>
      <c r="D43" s="196" t="s">
        <v>22510</v>
      </c>
      <c r="E43" s="268" t="s">
        <v>22511</v>
      </c>
      <c r="F43" s="196"/>
      <c r="G43" s="214" t="s">
        <v>22609</v>
      </c>
      <c r="H43" s="76"/>
      <c r="I43" s="118">
        <v>40000</v>
      </c>
      <c r="J43" s="76"/>
      <c r="K43" s="76" t="s">
        <v>933</v>
      </c>
      <c r="L43" s="119">
        <v>2003</v>
      </c>
      <c r="M43" s="119" t="s">
        <v>11088</v>
      </c>
      <c r="N43" s="119" t="s">
        <v>22606</v>
      </c>
      <c r="O43" s="119" t="s">
        <v>1063</v>
      </c>
      <c r="P43" s="76" t="s">
        <v>1811</v>
      </c>
      <c r="Q43" s="119" t="s">
        <v>967</v>
      </c>
      <c r="R43" s="119" t="s">
        <v>4828</v>
      </c>
      <c r="S43" s="76"/>
      <c r="T43" s="76"/>
      <c r="U43" s="76"/>
      <c r="V43" s="76"/>
      <c r="W43" s="76"/>
      <c r="X43" s="121"/>
      <c r="Y43" s="121"/>
      <c r="Z43" s="637">
        <f t="shared" si="0"/>
        <v>2800.0000000000005</v>
      </c>
      <c r="AA43" s="118">
        <f t="shared" si="1"/>
        <v>42800</v>
      </c>
    </row>
    <row r="44" spans="1:27" x14ac:dyDescent="0.35">
      <c r="A44" s="76"/>
      <c r="B44" s="196" t="s">
        <v>22509</v>
      </c>
      <c r="C44" s="196" t="s">
        <v>275</v>
      </c>
      <c r="D44" s="196" t="s">
        <v>22510</v>
      </c>
      <c r="E44" s="268" t="s">
        <v>22511</v>
      </c>
      <c r="F44" s="196"/>
      <c r="G44" s="214" t="s">
        <v>22610</v>
      </c>
      <c r="H44" s="76"/>
      <c r="I44" s="118">
        <v>500000</v>
      </c>
      <c r="J44" s="76"/>
      <c r="K44" s="76" t="s">
        <v>1562</v>
      </c>
      <c r="L44" s="119">
        <v>2007</v>
      </c>
      <c r="M44" s="119" t="s">
        <v>14944</v>
      </c>
      <c r="N44" s="119" t="s">
        <v>22611</v>
      </c>
      <c r="O44" s="119" t="s">
        <v>1063</v>
      </c>
      <c r="P44" s="119" t="s">
        <v>1063</v>
      </c>
      <c r="Q44" s="119" t="s">
        <v>967</v>
      </c>
      <c r="R44" s="119" t="s">
        <v>4828</v>
      </c>
      <c r="S44" s="76"/>
      <c r="T44" s="76"/>
      <c r="U44" s="76"/>
      <c r="V44" s="76"/>
      <c r="W44" s="76"/>
      <c r="X44" s="121"/>
      <c r="Y44" s="121"/>
      <c r="Z44" s="637">
        <f t="shared" si="0"/>
        <v>35000</v>
      </c>
      <c r="AA44" s="118">
        <f t="shared" si="1"/>
        <v>535000</v>
      </c>
    </row>
    <row r="45" spans="1:27" x14ac:dyDescent="0.35">
      <c r="A45" s="76"/>
      <c r="B45" s="196" t="s">
        <v>22509</v>
      </c>
      <c r="C45" s="196" t="s">
        <v>275</v>
      </c>
      <c r="D45" s="196" t="s">
        <v>22510</v>
      </c>
      <c r="E45" s="268" t="s">
        <v>22511</v>
      </c>
      <c r="F45" s="196"/>
      <c r="G45" s="214" t="s">
        <v>22612</v>
      </c>
      <c r="H45" s="76"/>
      <c r="I45" s="118">
        <v>40000</v>
      </c>
      <c r="J45" s="76"/>
      <c r="K45" s="76" t="s">
        <v>933</v>
      </c>
      <c r="L45" s="119">
        <v>2003</v>
      </c>
      <c r="M45" s="119" t="s">
        <v>11088</v>
      </c>
      <c r="N45" s="119" t="s">
        <v>22613</v>
      </c>
      <c r="O45" s="119" t="s">
        <v>1063</v>
      </c>
      <c r="P45" s="119" t="s">
        <v>1063</v>
      </c>
      <c r="Q45" s="119" t="s">
        <v>1063</v>
      </c>
      <c r="R45" s="119" t="s">
        <v>1063</v>
      </c>
      <c r="S45" s="76"/>
      <c r="T45" s="76"/>
      <c r="U45" s="76"/>
      <c r="V45" s="76"/>
      <c r="W45" s="76"/>
      <c r="X45" s="121"/>
      <c r="Y45" s="121" t="s">
        <v>1765</v>
      </c>
      <c r="Z45" s="637">
        <f t="shared" si="0"/>
        <v>2800.0000000000005</v>
      </c>
      <c r="AA45" s="118">
        <f t="shared" si="1"/>
        <v>42800</v>
      </c>
    </row>
    <row r="46" spans="1:27" x14ac:dyDescent="0.35">
      <c r="A46" s="76"/>
      <c r="B46" s="196" t="s">
        <v>22509</v>
      </c>
      <c r="C46" s="196" t="s">
        <v>275</v>
      </c>
      <c r="D46" s="196" t="s">
        <v>22510</v>
      </c>
      <c r="E46" s="268" t="s">
        <v>22511</v>
      </c>
      <c r="F46" s="196"/>
      <c r="G46" s="214" t="s">
        <v>22614</v>
      </c>
      <c r="H46" s="76"/>
      <c r="I46" s="118">
        <v>40000</v>
      </c>
      <c r="J46" s="76"/>
      <c r="K46" s="76" t="s">
        <v>933</v>
      </c>
      <c r="L46" s="119">
        <v>2003</v>
      </c>
      <c r="M46" s="119" t="s">
        <v>11088</v>
      </c>
      <c r="N46" s="119" t="s">
        <v>5287</v>
      </c>
      <c r="O46" s="119" t="s">
        <v>1063</v>
      </c>
      <c r="P46" s="76" t="s">
        <v>1811</v>
      </c>
      <c r="Q46" s="119" t="s">
        <v>967</v>
      </c>
      <c r="R46" s="119" t="s">
        <v>4828</v>
      </c>
      <c r="S46" s="76"/>
      <c r="T46" s="76"/>
      <c r="U46" s="76"/>
      <c r="V46" s="76"/>
      <c r="W46" s="76"/>
      <c r="X46" s="121"/>
      <c r="Y46" s="121"/>
      <c r="Z46" s="637">
        <f t="shared" si="0"/>
        <v>2800.0000000000005</v>
      </c>
      <c r="AA46" s="118">
        <f t="shared" si="1"/>
        <v>42800</v>
      </c>
    </row>
    <row r="47" spans="1:27" x14ac:dyDescent="0.35">
      <c r="A47" s="76"/>
      <c r="B47" s="196" t="s">
        <v>22509</v>
      </c>
      <c r="C47" s="196" t="s">
        <v>275</v>
      </c>
      <c r="D47" s="196" t="s">
        <v>22510</v>
      </c>
      <c r="E47" s="268" t="s">
        <v>22511</v>
      </c>
      <c r="F47" s="196"/>
      <c r="G47" s="214" t="s">
        <v>22615</v>
      </c>
      <c r="H47" s="76"/>
      <c r="I47" s="118">
        <v>40000</v>
      </c>
      <c r="J47" s="76"/>
      <c r="K47" s="76" t="s">
        <v>933</v>
      </c>
      <c r="L47" s="119">
        <v>2003</v>
      </c>
      <c r="M47" s="119" t="s">
        <v>11088</v>
      </c>
      <c r="N47" s="119" t="s">
        <v>22616</v>
      </c>
      <c r="O47" s="119" t="s">
        <v>1063</v>
      </c>
      <c r="P47" s="119" t="s">
        <v>1063</v>
      </c>
      <c r="Q47" s="119" t="s">
        <v>1063</v>
      </c>
      <c r="R47" s="119" t="s">
        <v>1063</v>
      </c>
      <c r="S47" s="76"/>
      <c r="T47" s="76"/>
      <c r="U47" s="76"/>
      <c r="V47" s="76"/>
      <c r="W47" s="76"/>
      <c r="X47" s="121"/>
      <c r="Y47" s="121" t="s">
        <v>1765</v>
      </c>
      <c r="Z47" s="637">
        <f t="shared" si="0"/>
        <v>2800.0000000000005</v>
      </c>
      <c r="AA47" s="118">
        <f t="shared" si="1"/>
        <v>42800</v>
      </c>
    </row>
    <row r="48" spans="1:27" x14ac:dyDescent="0.35">
      <c r="A48" s="76"/>
      <c r="B48" s="196" t="s">
        <v>22509</v>
      </c>
      <c r="C48" s="196" t="s">
        <v>275</v>
      </c>
      <c r="D48" s="196" t="s">
        <v>22510</v>
      </c>
      <c r="E48" s="268" t="s">
        <v>22511</v>
      </c>
      <c r="F48" s="196"/>
      <c r="G48" s="214" t="s">
        <v>22617</v>
      </c>
      <c r="H48" s="76"/>
      <c r="I48" s="118">
        <v>40000</v>
      </c>
      <c r="J48" s="76"/>
      <c r="K48" s="76" t="s">
        <v>933</v>
      </c>
      <c r="L48" s="119">
        <v>2003</v>
      </c>
      <c r="M48" s="119" t="s">
        <v>11088</v>
      </c>
      <c r="N48" s="119" t="s">
        <v>5287</v>
      </c>
      <c r="O48" s="119" t="s">
        <v>1063</v>
      </c>
      <c r="P48" s="76" t="s">
        <v>1811</v>
      </c>
      <c r="Q48" s="119" t="s">
        <v>967</v>
      </c>
      <c r="R48" s="119" t="s">
        <v>4828</v>
      </c>
      <c r="S48" s="76"/>
      <c r="T48" s="76"/>
      <c r="U48" s="76"/>
      <c r="V48" s="76"/>
      <c r="W48" s="76"/>
      <c r="X48" s="121"/>
      <c r="Y48" s="121"/>
      <c r="Z48" s="637">
        <f t="shared" si="0"/>
        <v>2800.0000000000005</v>
      </c>
      <c r="AA48" s="118">
        <f t="shared" si="1"/>
        <v>42800</v>
      </c>
    </row>
    <row r="49" spans="1:27" x14ac:dyDescent="0.35">
      <c r="A49" s="76"/>
      <c r="B49" s="196" t="s">
        <v>22509</v>
      </c>
      <c r="C49" s="196" t="s">
        <v>275</v>
      </c>
      <c r="D49" s="196" t="s">
        <v>22510</v>
      </c>
      <c r="E49" s="268" t="s">
        <v>22511</v>
      </c>
      <c r="F49" s="196"/>
      <c r="G49" s="214" t="s">
        <v>22618</v>
      </c>
      <c r="H49" s="76"/>
      <c r="I49" s="118">
        <v>500000</v>
      </c>
      <c r="J49" s="76"/>
      <c r="K49" s="76" t="s">
        <v>1562</v>
      </c>
      <c r="L49" s="119">
        <v>2007</v>
      </c>
      <c r="M49" s="119" t="s">
        <v>14944</v>
      </c>
      <c r="N49" s="119" t="s">
        <v>22619</v>
      </c>
      <c r="O49" s="119" t="s">
        <v>1063</v>
      </c>
      <c r="P49" s="119" t="s">
        <v>1063</v>
      </c>
      <c r="Q49" s="119" t="s">
        <v>967</v>
      </c>
      <c r="R49" s="119" t="s">
        <v>4828</v>
      </c>
      <c r="S49" s="76"/>
      <c r="T49" s="76"/>
      <c r="U49" s="76"/>
      <c r="V49" s="76"/>
      <c r="W49" s="76"/>
      <c r="X49" s="121"/>
      <c r="Y49" s="121"/>
      <c r="Z49" s="637">
        <f t="shared" si="0"/>
        <v>35000</v>
      </c>
      <c r="AA49" s="118">
        <f t="shared" si="1"/>
        <v>535000</v>
      </c>
    </row>
    <row r="50" spans="1:27" x14ac:dyDescent="0.35">
      <c r="A50" s="76"/>
      <c r="B50" s="196" t="s">
        <v>22509</v>
      </c>
      <c r="C50" s="196" t="s">
        <v>275</v>
      </c>
      <c r="D50" s="196" t="s">
        <v>22510</v>
      </c>
      <c r="E50" s="268" t="s">
        <v>22511</v>
      </c>
      <c r="F50" s="196"/>
      <c r="G50" s="214" t="s">
        <v>22620</v>
      </c>
      <c r="H50" s="76"/>
      <c r="I50" s="118">
        <v>40000</v>
      </c>
      <c r="J50" s="76"/>
      <c r="K50" s="76" t="s">
        <v>933</v>
      </c>
      <c r="L50" s="119">
        <v>2003</v>
      </c>
      <c r="M50" s="119" t="s">
        <v>11088</v>
      </c>
      <c r="N50" s="119" t="s">
        <v>22616</v>
      </c>
      <c r="O50" s="119" t="s">
        <v>1063</v>
      </c>
      <c r="P50" s="119" t="s">
        <v>1063</v>
      </c>
      <c r="Q50" s="119" t="s">
        <v>1063</v>
      </c>
      <c r="R50" s="119" t="s">
        <v>1063</v>
      </c>
      <c r="S50" s="76"/>
      <c r="T50" s="76"/>
      <c r="U50" s="76"/>
      <c r="V50" s="76"/>
      <c r="W50" s="76"/>
      <c r="X50" s="121"/>
      <c r="Y50" s="121" t="s">
        <v>1765</v>
      </c>
      <c r="Z50" s="637">
        <f t="shared" si="0"/>
        <v>2800.0000000000005</v>
      </c>
      <c r="AA50" s="118">
        <f t="shared" si="1"/>
        <v>42800</v>
      </c>
    </row>
    <row r="51" spans="1:27" x14ac:dyDescent="0.35">
      <c r="A51" s="76"/>
      <c r="B51" s="196" t="s">
        <v>22509</v>
      </c>
      <c r="C51" s="196" t="s">
        <v>275</v>
      </c>
      <c r="D51" s="196" t="s">
        <v>22510</v>
      </c>
      <c r="E51" s="268" t="s">
        <v>22511</v>
      </c>
      <c r="F51" s="196"/>
      <c r="G51" s="214" t="s">
        <v>22621</v>
      </c>
      <c r="H51" s="76"/>
      <c r="I51" s="118">
        <v>40000</v>
      </c>
      <c r="J51" s="76"/>
      <c r="K51" s="76" t="s">
        <v>933</v>
      </c>
      <c r="L51" s="119">
        <v>2003</v>
      </c>
      <c r="M51" s="119" t="s">
        <v>11088</v>
      </c>
      <c r="N51" s="119" t="s">
        <v>5287</v>
      </c>
      <c r="O51" s="119" t="s">
        <v>1063</v>
      </c>
      <c r="P51" s="76" t="s">
        <v>1811</v>
      </c>
      <c r="Q51" s="119" t="s">
        <v>967</v>
      </c>
      <c r="R51" s="119" t="s">
        <v>4828</v>
      </c>
      <c r="S51" s="76"/>
      <c r="T51" s="76"/>
      <c r="U51" s="76"/>
      <c r="V51" s="76"/>
      <c r="W51" s="76"/>
      <c r="X51" s="121"/>
      <c r="Y51" s="121"/>
      <c r="Z51" s="637">
        <f t="shared" si="0"/>
        <v>2800.0000000000005</v>
      </c>
      <c r="AA51" s="118">
        <f t="shared" si="1"/>
        <v>42800</v>
      </c>
    </row>
    <row r="52" spans="1:27" x14ac:dyDescent="0.35">
      <c r="A52" s="64"/>
      <c r="B52" s="64"/>
      <c r="C52" s="64"/>
      <c r="D52" s="64"/>
      <c r="E52" s="115"/>
      <c r="F52" s="64"/>
      <c r="G52" s="267" t="s">
        <v>1842</v>
      </c>
      <c r="H52" s="64"/>
      <c r="I52" s="67"/>
      <c r="J52" s="64"/>
      <c r="K52" s="64"/>
      <c r="L52" s="68"/>
      <c r="M52" s="68"/>
      <c r="N52" s="68"/>
      <c r="O52" s="68"/>
      <c r="P52" s="64"/>
      <c r="Q52" s="68"/>
      <c r="R52" s="68"/>
      <c r="S52" s="64"/>
      <c r="T52" s="64"/>
      <c r="U52" s="64"/>
      <c r="V52" s="64"/>
      <c r="W52" s="64"/>
      <c r="X52" s="115"/>
      <c r="Y52" s="115"/>
      <c r="Z52" s="637">
        <f t="shared" si="0"/>
        <v>0</v>
      </c>
      <c r="AA52" s="67">
        <f t="shared" si="1"/>
        <v>0</v>
      </c>
    </row>
    <row r="53" spans="1:27" x14ac:dyDescent="0.35">
      <c r="A53" s="76"/>
      <c r="B53" s="196" t="s">
        <v>22509</v>
      </c>
      <c r="C53" s="196" t="s">
        <v>275</v>
      </c>
      <c r="D53" s="196" t="s">
        <v>22510</v>
      </c>
      <c r="E53" s="268" t="s">
        <v>22511</v>
      </c>
      <c r="F53" s="81" t="s">
        <v>22622</v>
      </c>
      <c r="G53" s="277" t="s">
        <v>22623</v>
      </c>
      <c r="H53" s="76"/>
      <c r="I53" s="118">
        <v>18000000</v>
      </c>
      <c r="J53" s="76"/>
      <c r="K53" s="76" t="s">
        <v>10252</v>
      </c>
      <c r="L53" s="119">
        <v>2007</v>
      </c>
      <c r="M53" s="119" t="s">
        <v>1063</v>
      </c>
      <c r="N53" s="120" t="s">
        <v>22624</v>
      </c>
      <c r="O53" s="119" t="s">
        <v>1063</v>
      </c>
      <c r="P53" s="76"/>
      <c r="Q53" s="119" t="s">
        <v>1063</v>
      </c>
      <c r="R53" s="119" t="s">
        <v>1063</v>
      </c>
      <c r="S53" s="76"/>
      <c r="T53" s="76"/>
      <c r="U53" s="76"/>
      <c r="V53" s="76"/>
      <c r="W53" s="76"/>
      <c r="X53" s="121"/>
      <c r="Y53" s="121"/>
      <c r="Z53" s="637">
        <f t="shared" si="0"/>
        <v>1260000.0000000002</v>
      </c>
      <c r="AA53" s="118">
        <f t="shared" si="1"/>
        <v>19260000</v>
      </c>
    </row>
    <row r="54" spans="1:27" x14ac:dyDescent="0.35">
      <c r="A54" s="76"/>
      <c r="B54" s="196" t="s">
        <v>22509</v>
      </c>
      <c r="C54" s="196" t="s">
        <v>275</v>
      </c>
      <c r="D54" s="196" t="s">
        <v>22510</v>
      </c>
      <c r="E54" s="268" t="s">
        <v>22511</v>
      </c>
      <c r="F54" s="81" t="s">
        <v>22625</v>
      </c>
      <c r="G54" s="277" t="s">
        <v>22626</v>
      </c>
      <c r="H54" s="76"/>
      <c r="I54" s="118">
        <v>18000000</v>
      </c>
      <c r="J54" s="76"/>
      <c r="K54" s="76" t="s">
        <v>10252</v>
      </c>
      <c r="L54" s="119">
        <v>2007</v>
      </c>
      <c r="M54" s="119" t="s">
        <v>1063</v>
      </c>
      <c r="N54" s="120" t="s">
        <v>22624</v>
      </c>
      <c r="O54" s="119" t="s">
        <v>1063</v>
      </c>
      <c r="P54" s="76"/>
      <c r="Q54" s="119" t="s">
        <v>1063</v>
      </c>
      <c r="R54" s="119" t="s">
        <v>1063</v>
      </c>
      <c r="S54" s="76"/>
      <c r="T54" s="76"/>
      <c r="U54" s="76"/>
      <c r="V54" s="76"/>
      <c r="W54" s="76"/>
      <c r="X54" s="121"/>
      <c r="Y54" s="121"/>
      <c r="Z54" s="637">
        <f t="shared" si="0"/>
        <v>1260000.0000000002</v>
      </c>
      <c r="AA54" s="118">
        <f t="shared" si="1"/>
        <v>19260000</v>
      </c>
    </row>
    <row r="55" spans="1:27" x14ac:dyDescent="0.35">
      <c r="A55" s="64"/>
      <c r="B55" s="64"/>
      <c r="C55" s="64"/>
      <c r="D55" s="64"/>
      <c r="E55" s="115"/>
      <c r="F55" s="64"/>
      <c r="G55" s="267" t="s">
        <v>1851</v>
      </c>
      <c r="H55" s="64"/>
      <c r="I55" s="67"/>
      <c r="J55" s="64"/>
      <c r="K55" s="64"/>
      <c r="L55" s="68"/>
      <c r="M55" s="68"/>
      <c r="N55" s="68"/>
      <c r="O55" s="68"/>
      <c r="P55" s="64"/>
      <c r="Q55" s="68"/>
      <c r="R55" s="68"/>
      <c r="S55" s="64"/>
      <c r="T55" s="64"/>
      <c r="U55" s="64"/>
      <c r="V55" s="64"/>
      <c r="W55" s="64"/>
      <c r="X55" s="115"/>
      <c r="Y55" s="115"/>
      <c r="Z55" s="637">
        <f t="shared" si="0"/>
        <v>0</v>
      </c>
      <c r="AA55" s="67">
        <f t="shared" si="1"/>
        <v>0</v>
      </c>
    </row>
    <row r="56" spans="1:27" x14ac:dyDescent="0.35">
      <c r="A56" s="76"/>
      <c r="B56" s="196" t="s">
        <v>22509</v>
      </c>
      <c r="C56" s="196" t="s">
        <v>275</v>
      </c>
      <c r="D56" s="196" t="s">
        <v>22510</v>
      </c>
      <c r="E56" s="268" t="s">
        <v>22511</v>
      </c>
      <c r="F56" s="196"/>
      <c r="G56" s="213" t="s">
        <v>22627</v>
      </c>
      <c r="H56" s="76"/>
      <c r="I56" s="118">
        <v>400000</v>
      </c>
      <c r="J56" s="76"/>
      <c r="K56" s="69" t="s">
        <v>933</v>
      </c>
      <c r="L56" s="75">
        <v>2007</v>
      </c>
      <c r="M56" s="119" t="s">
        <v>1063</v>
      </c>
      <c r="N56" s="119" t="s">
        <v>22628</v>
      </c>
      <c r="O56" s="119" t="s">
        <v>1063</v>
      </c>
      <c r="P56" s="76"/>
      <c r="Q56" s="119" t="s">
        <v>1063</v>
      </c>
      <c r="R56" s="119" t="s">
        <v>1063</v>
      </c>
      <c r="S56" s="76"/>
      <c r="T56" s="76"/>
      <c r="U56" s="76"/>
      <c r="V56" s="76"/>
      <c r="W56" s="76"/>
      <c r="X56" s="121"/>
      <c r="Y56" s="121"/>
      <c r="Z56" s="637">
        <f t="shared" si="0"/>
        <v>28000.000000000004</v>
      </c>
      <c r="AA56" s="118">
        <f t="shared" si="1"/>
        <v>428000</v>
      </c>
    </row>
    <row r="57" spans="1:27" x14ac:dyDescent="0.35">
      <c r="A57" s="76"/>
      <c r="B57" s="196" t="s">
        <v>22509</v>
      </c>
      <c r="C57" s="196" t="s">
        <v>275</v>
      </c>
      <c r="D57" s="196" t="s">
        <v>22510</v>
      </c>
      <c r="E57" s="268" t="s">
        <v>22511</v>
      </c>
      <c r="F57" s="196"/>
      <c r="G57" s="213" t="s">
        <v>22629</v>
      </c>
      <c r="H57" s="76"/>
      <c r="I57" s="118">
        <v>400000</v>
      </c>
      <c r="J57" s="76"/>
      <c r="K57" s="69" t="s">
        <v>933</v>
      </c>
      <c r="L57" s="75">
        <v>2007</v>
      </c>
      <c r="M57" s="119" t="s">
        <v>1063</v>
      </c>
      <c r="N57" s="119" t="s">
        <v>22630</v>
      </c>
      <c r="O57" s="119" t="s">
        <v>1063</v>
      </c>
      <c r="P57" s="76"/>
      <c r="Q57" s="119" t="s">
        <v>1063</v>
      </c>
      <c r="R57" s="119" t="s">
        <v>1063</v>
      </c>
      <c r="S57" s="76"/>
      <c r="T57" s="76"/>
      <c r="U57" s="76"/>
      <c r="V57" s="76"/>
      <c r="W57" s="76"/>
      <c r="X57" s="121"/>
      <c r="Y57" s="121"/>
      <c r="Z57" s="637">
        <f t="shared" si="0"/>
        <v>28000.000000000004</v>
      </c>
      <c r="AA57" s="118">
        <f t="shared" si="1"/>
        <v>428000</v>
      </c>
    </row>
    <row r="58" spans="1:27" x14ac:dyDescent="0.35">
      <c r="A58" s="64"/>
      <c r="B58" s="64"/>
      <c r="C58" s="64"/>
      <c r="D58" s="64"/>
      <c r="E58" s="115"/>
      <c r="F58" s="64"/>
      <c r="G58" s="267" t="s">
        <v>1161</v>
      </c>
      <c r="H58" s="64"/>
      <c r="I58" s="67"/>
      <c r="J58" s="64"/>
      <c r="K58" s="64"/>
      <c r="L58" s="68"/>
      <c r="M58" s="68"/>
      <c r="N58" s="68"/>
      <c r="O58" s="68"/>
      <c r="P58" s="64"/>
      <c r="Q58" s="68"/>
      <c r="R58" s="68"/>
      <c r="S58" s="64"/>
      <c r="T58" s="64"/>
      <c r="U58" s="64"/>
      <c r="V58" s="64"/>
      <c r="W58" s="64"/>
      <c r="X58" s="115"/>
      <c r="Y58" s="115"/>
      <c r="Z58" s="637">
        <f t="shared" si="0"/>
        <v>0</v>
      </c>
      <c r="AA58" s="67">
        <f t="shared" si="1"/>
        <v>0</v>
      </c>
    </row>
    <row r="59" spans="1:27" x14ac:dyDescent="0.35">
      <c r="A59" s="76"/>
      <c r="B59" s="196" t="s">
        <v>22509</v>
      </c>
      <c r="C59" s="196" t="s">
        <v>275</v>
      </c>
      <c r="D59" s="196" t="s">
        <v>22510</v>
      </c>
      <c r="E59" s="268" t="s">
        <v>22511</v>
      </c>
      <c r="F59" s="196"/>
      <c r="G59" s="214" t="s">
        <v>22631</v>
      </c>
      <c r="H59" s="76"/>
      <c r="I59" s="118">
        <v>155000</v>
      </c>
      <c r="J59" s="76"/>
      <c r="K59" s="76" t="s">
        <v>933</v>
      </c>
      <c r="L59" s="69" t="s">
        <v>4876</v>
      </c>
      <c r="M59" s="69" t="s">
        <v>4876</v>
      </c>
      <c r="N59" s="69" t="s">
        <v>4876</v>
      </c>
      <c r="O59" s="69" t="s">
        <v>4876</v>
      </c>
      <c r="P59" s="76" t="s">
        <v>1773</v>
      </c>
      <c r="Q59" s="119" t="s">
        <v>4877</v>
      </c>
      <c r="R59" s="119" t="s">
        <v>4878</v>
      </c>
      <c r="S59" s="76"/>
      <c r="T59" s="76"/>
      <c r="U59" s="76"/>
      <c r="V59" s="76"/>
      <c r="W59" s="76"/>
      <c r="X59" s="121"/>
      <c r="Y59" s="121" t="s">
        <v>4879</v>
      </c>
      <c r="Z59" s="637">
        <f t="shared" si="0"/>
        <v>10850.000000000002</v>
      </c>
      <c r="AA59" s="118">
        <f t="shared" si="1"/>
        <v>165850</v>
      </c>
    </row>
    <row r="60" spans="1:27" x14ac:dyDescent="0.35">
      <c r="A60" s="76"/>
      <c r="B60" s="196" t="s">
        <v>22509</v>
      </c>
      <c r="C60" s="196" t="s">
        <v>275</v>
      </c>
      <c r="D60" s="196" t="s">
        <v>22510</v>
      </c>
      <c r="E60" s="268" t="s">
        <v>22511</v>
      </c>
      <c r="F60" s="196"/>
      <c r="G60" s="214" t="s">
        <v>22632</v>
      </c>
      <c r="H60" s="76"/>
      <c r="I60" s="118">
        <v>155000</v>
      </c>
      <c r="J60" s="76"/>
      <c r="K60" s="76" t="s">
        <v>933</v>
      </c>
      <c r="L60" s="69" t="s">
        <v>4876</v>
      </c>
      <c r="M60" s="69" t="s">
        <v>4876</v>
      </c>
      <c r="N60" s="69" t="s">
        <v>4876</v>
      </c>
      <c r="O60" s="69" t="s">
        <v>4876</v>
      </c>
      <c r="P60" s="76" t="s">
        <v>1773</v>
      </c>
      <c r="Q60" s="119" t="s">
        <v>4877</v>
      </c>
      <c r="R60" s="119" t="s">
        <v>4878</v>
      </c>
      <c r="S60" s="76"/>
      <c r="T60" s="76"/>
      <c r="U60" s="76"/>
      <c r="V60" s="76"/>
      <c r="W60" s="76"/>
      <c r="X60" s="121"/>
      <c r="Y60" s="121" t="s">
        <v>4881</v>
      </c>
      <c r="Z60" s="637">
        <f t="shared" si="0"/>
        <v>10850.000000000002</v>
      </c>
      <c r="AA60" s="118">
        <f t="shared" si="1"/>
        <v>165850</v>
      </c>
    </row>
    <row r="61" spans="1:27" x14ac:dyDescent="0.35">
      <c r="A61" s="64"/>
      <c r="B61" s="64"/>
      <c r="C61" s="64"/>
      <c r="D61" s="64"/>
      <c r="E61" s="115"/>
      <c r="F61" s="64"/>
      <c r="G61" s="267" t="s">
        <v>2678</v>
      </c>
      <c r="H61" s="64"/>
      <c r="I61" s="67"/>
      <c r="J61" s="64"/>
      <c r="K61" s="64"/>
      <c r="L61" s="68"/>
      <c r="M61" s="68"/>
      <c r="N61" s="68"/>
      <c r="O61" s="68"/>
      <c r="P61" s="64"/>
      <c r="Q61" s="68"/>
      <c r="R61" s="68"/>
      <c r="S61" s="64"/>
      <c r="T61" s="64"/>
      <c r="U61" s="64"/>
      <c r="V61" s="64"/>
      <c r="W61" s="64"/>
      <c r="X61" s="115"/>
      <c r="Y61" s="115"/>
      <c r="Z61" s="637">
        <f t="shared" si="0"/>
        <v>0</v>
      </c>
      <c r="AA61" s="67">
        <f t="shared" si="1"/>
        <v>0</v>
      </c>
    </row>
    <row r="62" spans="1:27" x14ac:dyDescent="0.35">
      <c r="A62" s="76"/>
      <c r="B62" s="196" t="s">
        <v>22509</v>
      </c>
      <c r="C62" s="196" t="s">
        <v>275</v>
      </c>
      <c r="D62" s="196" t="s">
        <v>22510</v>
      </c>
      <c r="E62" s="268" t="s">
        <v>22511</v>
      </c>
      <c r="F62" s="196"/>
      <c r="G62" s="214" t="s">
        <v>22633</v>
      </c>
      <c r="H62" s="76"/>
      <c r="I62" s="118">
        <v>180000</v>
      </c>
      <c r="J62" s="76"/>
      <c r="K62" s="69" t="s">
        <v>933</v>
      </c>
      <c r="L62" s="69" t="s">
        <v>4876</v>
      </c>
      <c r="M62" s="69" t="s">
        <v>4876</v>
      </c>
      <c r="N62" s="69" t="s">
        <v>4876</v>
      </c>
      <c r="O62" s="69" t="s">
        <v>4876</v>
      </c>
      <c r="P62" s="76"/>
      <c r="Q62" s="69" t="s">
        <v>4876</v>
      </c>
      <c r="R62" s="69" t="s">
        <v>4876</v>
      </c>
      <c r="S62" s="76"/>
      <c r="T62" s="76"/>
      <c r="U62" s="76"/>
      <c r="V62" s="76"/>
      <c r="W62" s="76"/>
      <c r="X62" s="121"/>
      <c r="Y62" s="121" t="s">
        <v>4883</v>
      </c>
      <c r="Z62" s="637">
        <f t="shared" si="0"/>
        <v>12600.000000000002</v>
      </c>
      <c r="AA62" s="118">
        <f t="shared" si="1"/>
        <v>192600</v>
      </c>
    </row>
    <row r="63" spans="1:27" x14ac:dyDescent="0.35">
      <c r="A63" s="76"/>
      <c r="B63" s="196" t="s">
        <v>22509</v>
      </c>
      <c r="C63" s="196" t="s">
        <v>275</v>
      </c>
      <c r="D63" s="196" t="s">
        <v>22510</v>
      </c>
      <c r="E63" s="268" t="s">
        <v>22511</v>
      </c>
      <c r="F63" s="196"/>
      <c r="G63" s="214" t="s">
        <v>22634</v>
      </c>
      <c r="H63" s="76"/>
      <c r="I63" s="118">
        <v>180000</v>
      </c>
      <c r="J63" s="76"/>
      <c r="K63" s="69" t="s">
        <v>933</v>
      </c>
      <c r="L63" s="69" t="s">
        <v>4876</v>
      </c>
      <c r="M63" s="69" t="s">
        <v>4876</v>
      </c>
      <c r="N63" s="69" t="s">
        <v>4876</v>
      </c>
      <c r="O63" s="69" t="s">
        <v>4876</v>
      </c>
      <c r="P63" s="76"/>
      <c r="Q63" s="69" t="s">
        <v>4876</v>
      </c>
      <c r="R63" s="69" t="s">
        <v>4876</v>
      </c>
      <c r="S63" s="76"/>
      <c r="T63" s="76"/>
      <c r="U63" s="76"/>
      <c r="V63" s="76"/>
      <c r="W63" s="76"/>
      <c r="X63" s="121"/>
      <c r="Y63" s="121" t="s">
        <v>4883</v>
      </c>
      <c r="Z63" s="637">
        <f t="shared" si="0"/>
        <v>12600.000000000002</v>
      </c>
      <c r="AA63" s="118">
        <f t="shared" si="1"/>
        <v>192600</v>
      </c>
    </row>
    <row r="64" spans="1:27" x14ac:dyDescent="0.35">
      <c r="A64" s="76"/>
      <c r="B64" s="196" t="s">
        <v>22509</v>
      </c>
      <c r="C64" s="196" t="s">
        <v>275</v>
      </c>
      <c r="D64" s="196" t="s">
        <v>22510</v>
      </c>
      <c r="E64" s="268" t="s">
        <v>22511</v>
      </c>
      <c r="F64" s="196"/>
      <c r="G64" s="214" t="s">
        <v>22635</v>
      </c>
      <c r="H64" s="76"/>
      <c r="I64" s="118">
        <v>180000</v>
      </c>
      <c r="J64" s="76"/>
      <c r="K64" s="69" t="s">
        <v>933</v>
      </c>
      <c r="L64" s="69" t="s">
        <v>4876</v>
      </c>
      <c r="M64" s="69" t="s">
        <v>4876</v>
      </c>
      <c r="N64" s="69" t="s">
        <v>4876</v>
      </c>
      <c r="O64" s="69" t="s">
        <v>4876</v>
      </c>
      <c r="P64" s="76"/>
      <c r="Q64" s="69" t="s">
        <v>4876</v>
      </c>
      <c r="R64" s="69" t="s">
        <v>4876</v>
      </c>
      <c r="S64" s="76"/>
      <c r="T64" s="76"/>
      <c r="U64" s="76"/>
      <c r="V64" s="76"/>
      <c r="W64" s="76"/>
      <c r="X64" s="121"/>
      <c r="Y64" s="121" t="s">
        <v>4883</v>
      </c>
      <c r="Z64" s="637">
        <f t="shared" si="0"/>
        <v>12600.000000000002</v>
      </c>
      <c r="AA64" s="118">
        <f t="shared" si="1"/>
        <v>192600</v>
      </c>
    </row>
    <row r="65" spans="1:27" x14ac:dyDescent="0.35">
      <c r="A65" s="76"/>
      <c r="B65" s="196" t="s">
        <v>22509</v>
      </c>
      <c r="C65" s="196" t="s">
        <v>275</v>
      </c>
      <c r="D65" s="196" t="s">
        <v>22510</v>
      </c>
      <c r="E65" s="268" t="s">
        <v>22511</v>
      </c>
      <c r="F65" s="196"/>
      <c r="G65" s="214" t="s">
        <v>22636</v>
      </c>
      <c r="H65" s="76"/>
      <c r="I65" s="118">
        <v>180000</v>
      </c>
      <c r="J65" s="76"/>
      <c r="K65" s="69" t="s">
        <v>933</v>
      </c>
      <c r="L65" s="69" t="s">
        <v>4876</v>
      </c>
      <c r="M65" s="69" t="s">
        <v>4876</v>
      </c>
      <c r="N65" s="69" t="s">
        <v>4876</v>
      </c>
      <c r="O65" s="69" t="s">
        <v>4876</v>
      </c>
      <c r="P65" s="76"/>
      <c r="Q65" s="69" t="s">
        <v>4876</v>
      </c>
      <c r="R65" s="69" t="s">
        <v>4876</v>
      </c>
      <c r="S65" s="76"/>
      <c r="T65" s="76"/>
      <c r="U65" s="76"/>
      <c r="V65" s="76"/>
      <c r="W65" s="76"/>
      <c r="X65" s="121"/>
      <c r="Y65" s="121" t="s">
        <v>4883</v>
      </c>
      <c r="Z65" s="637">
        <f t="shared" si="0"/>
        <v>12600.000000000002</v>
      </c>
      <c r="AA65" s="118">
        <f t="shared" si="1"/>
        <v>192600</v>
      </c>
    </row>
    <row r="66" spans="1:27" x14ac:dyDescent="0.35">
      <c r="A66" s="76"/>
      <c r="B66" s="196" t="s">
        <v>22509</v>
      </c>
      <c r="C66" s="196" t="s">
        <v>275</v>
      </c>
      <c r="D66" s="196" t="s">
        <v>22510</v>
      </c>
      <c r="E66" s="268" t="s">
        <v>22511</v>
      </c>
      <c r="F66" s="196"/>
      <c r="G66" s="214" t="s">
        <v>22637</v>
      </c>
      <c r="H66" s="76"/>
      <c r="I66" s="118">
        <v>180000</v>
      </c>
      <c r="J66" s="76"/>
      <c r="K66" s="69" t="s">
        <v>933</v>
      </c>
      <c r="L66" s="69" t="s">
        <v>4876</v>
      </c>
      <c r="M66" s="69" t="s">
        <v>4876</v>
      </c>
      <c r="N66" s="69" t="s">
        <v>4876</v>
      </c>
      <c r="O66" s="69" t="s">
        <v>4876</v>
      </c>
      <c r="P66" s="76"/>
      <c r="Q66" s="69" t="s">
        <v>4876</v>
      </c>
      <c r="R66" s="69" t="s">
        <v>4876</v>
      </c>
      <c r="S66" s="76"/>
      <c r="T66" s="76"/>
      <c r="U66" s="76"/>
      <c r="V66" s="76"/>
      <c r="W66" s="76"/>
      <c r="X66" s="121"/>
      <c r="Y66" s="121" t="s">
        <v>4883</v>
      </c>
      <c r="Z66" s="637">
        <f t="shared" si="0"/>
        <v>12600.000000000002</v>
      </c>
      <c r="AA66" s="118">
        <f t="shared" si="1"/>
        <v>192600</v>
      </c>
    </row>
    <row r="67" spans="1:27" x14ac:dyDescent="0.35">
      <c r="A67" s="76"/>
      <c r="B67" s="196" t="s">
        <v>22509</v>
      </c>
      <c r="C67" s="196" t="s">
        <v>275</v>
      </c>
      <c r="D67" s="196" t="s">
        <v>22510</v>
      </c>
      <c r="E67" s="268" t="s">
        <v>22511</v>
      </c>
      <c r="F67" s="196"/>
      <c r="G67" s="214" t="s">
        <v>22638</v>
      </c>
      <c r="H67" s="76"/>
      <c r="I67" s="118">
        <v>180000</v>
      </c>
      <c r="J67" s="76"/>
      <c r="K67" s="69" t="s">
        <v>933</v>
      </c>
      <c r="L67" s="69" t="s">
        <v>4876</v>
      </c>
      <c r="M67" s="69" t="s">
        <v>4876</v>
      </c>
      <c r="N67" s="69" t="s">
        <v>4876</v>
      </c>
      <c r="O67" s="69" t="s">
        <v>4876</v>
      </c>
      <c r="P67" s="76"/>
      <c r="Q67" s="69" t="s">
        <v>4876</v>
      </c>
      <c r="R67" s="69" t="s">
        <v>4876</v>
      </c>
      <c r="S67" s="76"/>
      <c r="T67" s="76"/>
      <c r="U67" s="76"/>
      <c r="V67" s="76"/>
      <c r="W67" s="76"/>
      <c r="X67" s="121"/>
      <c r="Y67" s="121" t="s">
        <v>4883</v>
      </c>
      <c r="Z67" s="637">
        <f t="shared" si="0"/>
        <v>12600.000000000002</v>
      </c>
      <c r="AA67" s="118">
        <f t="shared" si="1"/>
        <v>192600</v>
      </c>
    </row>
    <row r="68" spans="1:27" x14ac:dyDescent="0.35">
      <c r="A68" s="64"/>
      <c r="B68" s="64"/>
      <c r="C68" s="64"/>
      <c r="D68" s="64"/>
      <c r="E68" s="115"/>
      <c r="F68" s="64"/>
      <c r="G68" s="267" t="s">
        <v>1829</v>
      </c>
      <c r="H68" s="64"/>
      <c r="I68" s="67"/>
      <c r="J68" s="64"/>
      <c r="K68" s="64"/>
      <c r="L68" s="68"/>
      <c r="M68" s="68"/>
      <c r="N68" s="68"/>
      <c r="O68" s="68"/>
      <c r="P68" s="64"/>
      <c r="Q68" s="68"/>
      <c r="R68" s="68"/>
      <c r="S68" s="64"/>
      <c r="T68" s="64"/>
      <c r="U68" s="64"/>
      <c r="V68" s="64"/>
      <c r="W68" s="64"/>
      <c r="X68" s="115"/>
      <c r="Y68" s="115"/>
      <c r="Z68" s="637">
        <f t="shared" si="0"/>
        <v>0</v>
      </c>
      <c r="AA68" s="67">
        <f t="shared" si="1"/>
        <v>0</v>
      </c>
    </row>
    <row r="69" spans="1:27" x14ac:dyDescent="0.35">
      <c r="A69" s="76"/>
      <c r="B69" s="196" t="s">
        <v>22509</v>
      </c>
      <c r="C69" s="196" t="s">
        <v>275</v>
      </c>
      <c r="D69" s="196" t="s">
        <v>22510</v>
      </c>
      <c r="E69" s="268" t="s">
        <v>22511</v>
      </c>
      <c r="F69" s="196"/>
      <c r="G69" s="214" t="s">
        <v>22639</v>
      </c>
      <c r="H69" s="76"/>
      <c r="I69" s="118">
        <v>45000</v>
      </c>
      <c r="J69" s="76"/>
      <c r="K69" s="76" t="s">
        <v>980</v>
      </c>
      <c r="L69" s="76" t="s">
        <v>980</v>
      </c>
      <c r="M69" s="76" t="s">
        <v>980</v>
      </c>
      <c r="N69" s="76" t="s">
        <v>980</v>
      </c>
      <c r="O69" s="76" t="s">
        <v>980</v>
      </c>
      <c r="P69" s="76"/>
      <c r="Q69" s="76" t="s">
        <v>980</v>
      </c>
      <c r="R69" s="76" t="s">
        <v>980</v>
      </c>
      <c r="S69" s="76"/>
      <c r="T69" s="76"/>
      <c r="U69" s="76"/>
      <c r="V69" s="76"/>
      <c r="W69" s="76"/>
      <c r="X69" s="121"/>
      <c r="Y69" s="121" t="s">
        <v>4891</v>
      </c>
      <c r="Z69" s="637">
        <f t="shared" si="0"/>
        <v>3150.0000000000005</v>
      </c>
      <c r="AA69" s="118">
        <f t="shared" si="1"/>
        <v>48150</v>
      </c>
    </row>
    <row r="70" spans="1:27" x14ac:dyDescent="0.35">
      <c r="A70" s="76"/>
      <c r="B70" s="196" t="s">
        <v>22509</v>
      </c>
      <c r="C70" s="196" t="s">
        <v>275</v>
      </c>
      <c r="D70" s="196" t="s">
        <v>22510</v>
      </c>
      <c r="E70" s="268" t="s">
        <v>22511</v>
      </c>
      <c r="F70" s="196"/>
      <c r="G70" s="214" t="s">
        <v>22640</v>
      </c>
      <c r="H70" s="76"/>
      <c r="I70" s="118">
        <v>45000</v>
      </c>
      <c r="J70" s="76"/>
      <c r="K70" s="76" t="s">
        <v>980</v>
      </c>
      <c r="L70" s="76" t="s">
        <v>980</v>
      </c>
      <c r="M70" s="76" t="s">
        <v>980</v>
      </c>
      <c r="N70" s="76" t="s">
        <v>980</v>
      </c>
      <c r="O70" s="76" t="s">
        <v>980</v>
      </c>
      <c r="P70" s="76"/>
      <c r="Q70" s="76" t="s">
        <v>980</v>
      </c>
      <c r="R70" s="76" t="s">
        <v>980</v>
      </c>
      <c r="S70" s="76"/>
      <c r="T70" s="76"/>
      <c r="U70" s="76"/>
      <c r="V70" s="76"/>
      <c r="W70" s="76"/>
      <c r="X70" s="121"/>
      <c r="Y70" s="121" t="s">
        <v>4891</v>
      </c>
      <c r="Z70" s="637">
        <f t="shared" ref="Z70:Z133" si="2">I70*Z$4</f>
        <v>3150.0000000000005</v>
      </c>
      <c r="AA70" s="118">
        <f t="shared" ref="AA70:AA133" si="3">I70+Z70</f>
        <v>48150</v>
      </c>
    </row>
    <row r="71" spans="1:27" x14ac:dyDescent="0.35">
      <c r="A71" s="76"/>
      <c r="B71" s="196" t="s">
        <v>22509</v>
      </c>
      <c r="C71" s="196" t="s">
        <v>275</v>
      </c>
      <c r="D71" s="196" t="s">
        <v>22510</v>
      </c>
      <c r="E71" s="268" t="s">
        <v>22511</v>
      </c>
      <c r="F71" s="196"/>
      <c r="G71" s="214" t="s">
        <v>22641</v>
      </c>
      <c r="H71" s="76"/>
      <c r="I71" s="118">
        <v>45000</v>
      </c>
      <c r="J71" s="76"/>
      <c r="K71" s="76" t="s">
        <v>980</v>
      </c>
      <c r="L71" s="76" t="s">
        <v>980</v>
      </c>
      <c r="M71" s="76" t="s">
        <v>980</v>
      </c>
      <c r="N71" s="76" t="s">
        <v>980</v>
      </c>
      <c r="O71" s="76" t="s">
        <v>980</v>
      </c>
      <c r="P71" s="76"/>
      <c r="Q71" s="76" t="s">
        <v>980</v>
      </c>
      <c r="R71" s="76" t="s">
        <v>980</v>
      </c>
      <c r="S71" s="76"/>
      <c r="T71" s="76"/>
      <c r="U71" s="76"/>
      <c r="V71" s="76"/>
      <c r="W71" s="76"/>
      <c r="X71" s="121"/>
      <c r="Y71" s="121" t="s">
        <v>4891</v>
      </c>
      <c r="Z71" s="637">
        <f t="shared" si="2"/>
        <v>3150.0000000000005</v>
      </c>
      <c r="AA71" s="118">
        <f t="shared" si="3"/>
        <v>48150</v>
      </c>
    </row>
    <row r="72" spans="1:27" x14ac:dyDescent="0.35">
      <c r="A72" s="76"/>
      <c r="B72" s="196" t="s">
        <v>22509</v>
      </c>
      <c r="C72" s="196" t="s">
        <v>275</v>
      </c>
      <c r="D72" s="196" t="s">
        <v>22510</v>
      </c>
      <c r="E72" s="268" t="s">
        <v>22511</v>
      </c>
      <c r="F72" s="196"/>
      <c r="G72" s="214" t="s">
        <v>22642</v>
      </c>
      <c r="H72" s="76"/>
      <c r="I72" s="118">
        <v>45000</v>
      </c>
      <c r="J72" s="76"/>
      <c r="K72" s="76" t="s">
        <v>980</v>
      </c>
      <c r="L72" s="76" t="s">
        <v>980</v>
      </c>
      <c r="M72" s="76" t="s">
        <v>980</v>
      </c>
      <c r="N72" s="76" t="s">
        <v>980</v>
      </c>
      <c r="O72" s="76" t="s">
        <v>980</v>
      </c>
      <c r="P72" s="76"/>
      <c r="Q72" s="76" t="s">
        <v>980</v>
      </c>
      <c r="R72" s="76" t="s">
        <v>980</v>
      </c>
      <c r="S72" s="76"/>
      <c r="T72" s="76"/>
      <c r="U72" s="76"/>
      <c r="V72" s="76"/>
      <c r="W72" s="76"/>
      <c r="X72" s="121"/>
      <c r="Y72" s="121" t="s">
        <v>4891</v>
      </c>
      <c r="Z72" s="637">
        <f t="shared" si="2"/>
        <v>3150.0000000000005</v>
      </c>
      <c r="AA72" s="118">
        <f t="shared" si="3"/>
        <v>48150</v>
      </c>
    </row>
    <row r="73" spans="1:27" x14ac:dyDescent="0.35">
      <c r="A73" s="64"/>
      <c r="B73" s="64"/>
      <c r="C73" s="64"/>
      <c r="D73" s="64"/>
      <c r="E73" s="115"/>
      <c r="F73" s="64"/>
      <c r="G73" s="267" t="s">
        <v>1833</v>
      </c>
      <c r="H73" s="64"/>
      <c r="I73" s="67"/>
      <c r="J73" s="64"/>
      <c r="K73" s="64"/>
      <c r="L73" s="68"/>
      <c r="M73" s="68"/>
      <c r="N73" s="68"/>
      <c r="O73" s="68"/>
      <c r="P73" s="64"/>
      <c r="Q73" s="68"/>
      <c r="R73" s="68"/>
      <c r="S73" s="64"/>
      <c r="T73" s="64"/>
      <c r="U73" s="64"/>
      <c r="V73" s="64"/>
      <c r="W73" s="64"/>
      <c r="X73" s="115"/>
      <c r="Y73" s="115"/>
      <c r="Z73" s="637">
        <f t="shared" si="2"/>
        <v>0</v>
      </c>
      <c r="AA73" s="67">
        <f t="shared" si="3"/>
        <v>0</v>
      </c>
    </row>
    <row r="74" spans="1:27" x14ac:dyDescent="0.35">
      <c r="A74" s="76"/>
      <c r="B74" s="196" t="s">
        <v>22509</v>
      </c>
      <c r="C74" s="196" t="s">
        <v>275</v>
      </c>
      <c r="D74" s="196" t="s">
        <v>22510</v>
      </c>
      <c r="E74" s="268" t="s">
        <v>22511</v>
      </c>
      <c r="F74" s="196"/>
      <c r="G74" s="214" t="s">
        <v>22643</v>
      </c>
      <c r="H74" s="76"/>
      <c r="I74" s="118">
        <f>4000*14</f>
        <v>56000</v>
      </c>
      <c r="J74" s="76"/>
      <c r="K74" s="76" t="s">
        <v>980</v>
      </c>
      <c r="L74" s="76" t="s">
        <v>980</v>
      </c>
      <c r="M74" s="76" t="s">
        <v>980</v>
      </c>
      <c r="N74" s="76" t="s">
        <v>980</v>
      </c>
      <c r="O74" s="76" t="s">
        <v>980</v>
      </c>
      <c r="P74" s="76"/>
      <c r="Q74" s="76" t="s">
        <v>980</v>
      </c>
      <c r="R74" s="76" t="s">
        <v>980</v>
      </c>
      <c r="S74" s="76"/>
      <c r="T74" s="76"/>
      <c r="U74" s="76"/>
      <c r="V74" s="76"/>
      <c r="W74" s="76"/>
      <c r="X74" s="121"/>
      <c r="Y74" s="121" t="s">
        <v>4902</v>
      </c>
      <c r="Z74" s="637">
        <f t="shared" si="2"/>
        <v>3920.0000000000005</v>
      </c>
      <c r="AA74" s="118">
        <f t="shared" si="3"/>
        <v>59920</v>
      </c>
    </row>
    <row r="75" spans="1:27" x14ac:dyDescent="0.35">
      <c r="A75" s="76"/>
      <c r="B75" s="196" t="s">
        <v>22509</v>
      </c>
      <c r="C75" s="196" t="s">
        <v>275</v>
      </c>
      <c r="D75" s="196" t="s">
        <v>22510</v>
      </c>
      <c r="E75" s="268" t="s">
        <v>22511</v>
      </c>
      <c r="F75" s="196"/>
      <c r="G75" s="214" t="s">
        <v>22644</v>
      </c>
      <c r="H75" s="76"/>
      <c r="I75" s="118">
        <f>4000*39</f>
        <v>156000</v>
      </c>
      <c r="J75" s="76"/>
      <c r="K75" s="76" t="s">
        <v>980</v>
      </c>
      <c r="L75" s="76" t="s">
        <v>980</v>
      </c>
      <c r="M75" s="76" t="s">
        <v>980</v>
      </c>
      <c r="N75" s="76" t="s">
        <v>980</v>
      </c>
      <c r="O75" s="76" t="s">
        <v>980</v>
      </c>
      <c r="P75" s="76"/>
      <c r="Q75" s="76" t="s">
        <v>980</v>
      </c>
      <c r="R75" s="76" t="s">
        <v>980</v>
      </c>
      <c r="S75" s="76"/>
      <c r="T75" s="76"/>
      <c r="U75" s="76"/>
      <c r="V75" s="76"/>
      <c r="W75" s="76"/>
      <c r="X75" s="121"/>
      <c r="Y75" s="121" t="s">
        <v>4899</v>
      </c>
      <c r="Z75" s="637">
        <f t="shared" si="2"/>
        <v>10920.000000000002</v>
      </c>
      <c r="AA75" s="118">
        <f t="shared" si="3"/>
        <v>166920</v>
      </c>
    </row>
    <row r="76" spans="1:27" x14ac:dyDescent="0.35">
      <c r="A76" s="76"/>
      <c r="B76" s="196" t="s">
        <v>22509</v>
      </c>
      <c r="C76" s="196" t="s">
        <v>275</v>
      </c>
      <c r="D76" s="196" t="s">
        <v>22510</v>
      </c>
      <c r="E76" s="268" t="s">
        <v>22511</v>
      </c>
      <c r="F76" s="196"/>
      <c r="G76" s="214" t="s">
        <v>22645</v>
      </c>
      <c r="H76" s="76"/>
      <c r="I76" s="118">
        <f>4000*14</f>
        <v>56000</v>
      </c>
      <c r="J76" s="76"/>
      <c r="K76" s="76" t="s">
        <v>980</v>
      </c>
      <c r="L76" s="76" t="s">
        <v>980</v>
      </c>
      <c r="M76" s="76" t="s">
        <v>980</v>
      </c>
      <c r="N76" s="76" t="s">
        <v>980</v>
      </c>
      <c r="O76" s="76" t="s">
        <v>980</v>
      </c>
      <c r="P76" s="76"/>
      <c r="Q76" s="76" t="s">
        <v>980</v>
      </c>
      <c r="R76" s="76" t="s">
        <v>980</v>
      </c>
      <c r="S76" s="76"/>
      <c r="T76" s="76"/>
      <c r="U76" s="76"/>
      <c r="V76" s="76"/>
      <c r="W76" s="76"/>
      <c r="X76" s="121"/>
      <c r="Y76" s="121" t="s">
        <v>4905</v>
      </c>
      <c r="Z76" s="637">
        <f t="shared" si="2"/>
        <v>3920.0000000000005</v>
      </c>
      <c r="AA76" s="118">
        <f t="shared" si="3"/>
        <v>59920</v>
      </c>
    </row>
    <row r="77" spans="1:27" x14ac:dyDescent="0.35">
      <c r="A77" s="76"/>
      <c r="B77" s="196" t="s">
        <v>22509</v>
      </c>
      <c r="C77" s="196" t="s">
        <v>275</v>
      </c>
      <c r="D77" s="196" t="s">
        <v>22510</v>
      </c>
      <c r="E77" s="268" t="s">
        <v>22511</v>
      </c>
      <c r="F77" s="196"/>
      <c r="G77" s="214" t="s">
        <v>22646</v>
      </c>
      <c r="H77" s="76"/>
      <c r="I77" s="118">
        <f t="shared" ref="I77" si="4">4000*14</f>
        <v>56000</v>
      </c>
      <c r="J77" s="76"/>
      <c r="K77" s="76" t="s">
        <v>980</v>
      </c>
      <c r="L77" s="76" t="s">
        <v>980</v>
      </c>
      <c r="M77" s="76" t="s">
        <v>980</v>
      </c>
      <c r="N77" s="76" t="s">
        <v>980</v>
      </c>
      <c r="O77" s="76" t="s">
        <v>980</v>
      </c>
      <c r="P77" s="76"/>
      <c r="Q77" s="76" t="s">
        <v>980</v>
      </c>
      <c r="R77" s="76" t="s">
        <v>980</v>
      </c>
      <c r="S77" s="76"/>
      <c r="T77" s="76"/>
      <c r="U77" s="76"/>
      <c r="V77" s="76"/>
      <c r="W77" s="76"/>
      <c r="X77" s="121"/>
      <c r="Y77" s="121" t="s">
        <v>4902</v>
      </c>
      <c r="Z77" s="637">
        <f t="shared" si="2"/>
        <v>3920.0000000000005</v>
      </c>
      <c r="AA77" s="118">
        <f t="shared" si="3"/>
        <v>59920</v>
      </c>
    </row>
    <row r="78" spans="1:27" x14ac:dyDescent="0.35">
      <c r="A78" s="76"/>
      <c r="B78" s="196" t="s">
        <v>22509</v>
      </c>
      <c r="C78" s="196" t="s">
        <v>275</v>
      </c>
      <c r="D78" s="196" t="s">
        <v>22510</v>
      </c>
      <c r="E78" s="268" t="s">
        <v>22511</v>
      </c>
      <c r="F78" s="196"/>
      <c r="G78" s="214" t="s">
        <v>22647</v>
      </c>
      <c r="H78" s="76"/>
      <c r="I78" s="118">
        <f>4000*65</f>
        <v>260000</v>
      </c>
      <c r="J78" s="76"/>
      <c r="K78" s="76" t="s">
        <v>980</v>
      </c>
      <c r="L78" s="76" t="s">
        <v>980</v>
      </c>
      <c r="M78" s="76" t="s">
        <v>980</v>
      </c>
      <c r="N78" s="76" t="s">
        <v>980</v>
      </c>
      <c r="O78" s="76" t="s">
        <v>980</v>
      </c>
      <c r="P78" s="76"/>
      <c r="Q78" s="76" t="s">
        <v>980</v>
      </c>
      <c r="R78" s="76" t="s">
        <v>980</v>
      </c>
      <c r="S78" s="76"/>
      <c r="T78" s="76"/>
      <c r="U78" s="76"/>
      <c r="V78" s="76"/>
      <c r="W78" s="76"/>
      <c r="X78" s="121"/>
      <c r="Y78" s="121" t="s">
        <v>4908</v>
      </c>
      <c r="Z78" s="637">
        <f t="shared" si="2"/>
        <v>18200</v>
      </c>
      <c r="AA78" s="118">
        <f t="shared" si="3"/>
        <v>278200</v>
      </c>
    </row>
    <row r="79" spans="1:27" x14ac:dyDescent="0.35">
      <c r="A79" s="64"/>
      <c r="B79" s="64"/>
      <c r="C79" s="64"/>
      <c r="D79" s="64"/>
      <c r="E79" s="115"/>
      <c r="F79" s="64"/>
      <c r="G79" s="267" t="s">
        <v>1853</v>
      </c>
      <c r="H79" s="64"/>
      <c r="I79" s="67"/>
      <c r="J79" s="64"/>
      <c r="K79" s="64"/>
      <c r="L79" s="68"/>
      <c r="M79" s="68"/>
      <c r="N79" s="68"/>
      <c r="O79" s="68"/>
      <c r="P79" s="64"/>
      <c r="Q79" s="68"/>
      <c r="R79" s="68"/>
      <c r="S79" s="64"/>
      <c r="T79" s="64"/>
      <c r="U79" s="64"/>
      <c r="V79" s="64"/>
      <c r="W79" s="64"/>
      <c r="X79" s="115"/>
      <c r="Y79" s="115"/>
      <c r="Z79" s="637">
        <f t="shared" si="2"/>
        <v>0</v>
      </c>
      <c r="AA79" s="67">
        <f t="shared" si="3"/>
        <v>0</v>
      </c>
    </row>
    <row r="80" spans="1:27" x14ac:dyDescent="0.35">
      <c r="A80" s="76"/>
      <c r="B80" s="196" t="s">
        <v>22509</v>
      </c>
      <c r="C80" s="196" t="s">
        <v>275</v>
      </c>
      <c r="D80" s="196" t="s">
        <v>22510</v>
      </c>
      <c r="E80" s="268" t="s">
        <v>22511</v>
      </c>
      <c r="F80" s="196"/>
      <c r="G80" s="277" t="s">
        <v>22648</v>
      </c>
      <c r="H80" s="76"/>
      <c r="I80" s="118">
        <v>2000000</v>
      </c>
      <c r="J80" s="76"/>
      <c r="K80" s="76" t="s">
        <v>4943</v>
      </c>
      <c r="L80" s="119">
        <v>2007</v>
      </c>
      <c r="M80" s="119" t="s">
        <v>1063</v>
      </c>
      <c r="N80" s="120">
        <v>1039294</v>
      </c>
      <c r="O80" s="119" t="s">
        <v>1063</v>
      </c>
      <c r="P80" s="76"/>
      <c r="Q80" s="119" t="s">
        <v>1063</v>
      </c>
      <c r="R80" s="119" t="s">
        <v>1063</v>
      </c>
      <c r="S80" s="76"/>
      <c r="T80" s="76"/>
      <c r="U80" s="76"/>
      <c r="V80" s="76"/>
      <c r="W80" s="76"/>
      <c r="X80" s="121"/>
      <c r="Y80" s="121"/>
      <c r="Z80" s="637">
        <f t="shared" si="2"/>
        <v>140000</v>
      </c>
      <c r="AA80" s="118">
        <f t="shared" si="3"/>
        <v>2140000</v>
      </c>
    </row>
    <row r="81" spans="1:27" x14ac:dyDescent="0.35">
      <c r="A81" s="76"/>
      <c r="B81" s="196" t="s">
        <v>22509</v>
      </c>
      <c r="C81" s="196" t="s">
        <v>275</v>
      </c>
      <c r="D81" s="196" t="s">
        <v>22510</v>
      </c>
      <c r="E81" s="268" t="s">
        <v>22511</v>
      </c>
      <c r="F81" s="196"/>
      <c r="G81" s="277" t="s">
        <v>22649</v>
      </c>
      <c r="H81" s="76"/>
      <c r="I81" s="118">
        <v>2000000</v>
      </c>
      <c r="J81" s="76"/>
      <c r="K81" s="76" t="s">
        <v>4943</v>
      </c>
      <c r="L81" s="119">
        <v>2007</v>
      </c>
      <c r="M81" s="119" t="s">
        <v>1063</v>
      </c>
      <c r="N81" s="120">
        <v>1039295</v>
      </c>
      <c r="O81" s="119" t="s">
        <v>1063</v>
      </c>
      <c r="P81" s="76"/>
      <c r="Q81" s="119" t="s">
        <v>1063</v>
      </c>
      <c r="R81" s="119" t="s">
        <v>1063</v>
      </c>
      <c r="S81" s="76"/>
      <c r="T81" s="76"/>
      <c r="U81" s="76"/>
      <c r="V81" s="76"/>
      <c r="W81" s="76"/>
      <c r="X81" s="121"/>
      <c r="Y81" s="121"/>
      <c r="Z81" s="637">
        <f t="shared" si="2"/>
        <v>140000</v>
      </c>
      <c r="AA81" s="118">
        <f t="shared" si="3"/>
        <v>2140000</v>
      </c>
    </row>
    <row r="82" spans="1:27" x14ac:dyDescent="0.35">
      <c r="A82" s="76"/>
      <c r="B82" s="196" t="s">
        <v>22509</v>
      </c>
      <c r="C82" s="196" t="s">
        <v>275</v>
      </c>
      <c r="D82" s="196" t="s">
        <v>22510</v>
      </c>
      <c r="E82" s="268" t="s">
        <v>22511</v>
      </c>
      <c r="F82" s="196"/>
      <c r="G82" s="277" t="s">
        <v>22650</v>
      </c>
      <c r="H82" s="76"/>
      <c r="I82" s="118">
        <v>2000000</v>
      </c>
      <c r="J82" s="76"/>
      <c r="K82" s="76" t="s">
        <v>4943</v>
      </c>
      <c r="L82" s="119">
        <v>2014</v>
      </c>
      <c r="M82" s="119" t="s">
        <v>1063</v>
      </c>
      <c r="N82" s="120">
        <v>1523643</v>
      </c>
      <c r="O82" s="119" t="s">
        <v>1063</v>
      </c>
      <c r="P82" s="76"/>
      <c r="Q82" s="119" t="s">
        <v>1063</v>
      </c>
      <c r="R82" s="119" t="s">
        <v>1063</v>
      </c>
      <c r="S82" s="76"/>
      <c r="T82" s="76"/>
      <c r="U82" s="76"/>
      <c r="V82" s="76"/>
      <c r="W82" s="76"/>
      <c r="X82" s="121"/>
      <c r="Y82" s="121"/>
      <c r="Z82" s="637">
        <f t="shared" si="2"/>
        <v>140000</v>
      </c>
      <c r="AA82" s="118">
        <f t="shared" si="3"/>
        <v>2140000</v>
      </c>
    </row>
    <row r="83" spans="1:27" x14ac:dyDescent="0.35">
      <c r="A83" s="64"/>
      <c r="B83" s="64"/>
      <c r="C83" s="64"/>
      <c r="D83" s="64"/>
      <c r="E83" s="115"/>
      <c r="F83" s="64"/>
      <c r="G83" s="267" t="s">
        <v>1860</v>
      </c>
      <c r="H83" s="64"/>
      <c r="I83" s="67"/>
      <c r="J83" s="64"/>
      <c r="K83" s="64"/>
      <c r="L83" s="68"/>
      <c r="M83" s="68"/>
      <c r="N83" s="68"/>
      <c r="O83" s="68"/>
      <c r="P83" s="64"/>
      <c r="Q83" s="68"/>
      <c r="R83" s="68"/>
      <c r="S83" s="64"/>
      <c r="T83" s="64"/>
      <c r="U83" s="64"/>
      <c r="V83" s="64"/>
      <c r="W83" s="64"/>
      <c r="X83" s="115"/>
      <c r="Y83" s="115"/>
      <c r="Z83" s="637">
        <f t="shared" si="2"/>
        <v>0</v>
      </c>
      <c r="AA83" s="67">
        <f t="shared" si="3"/>
        <v>0</v>
      </c>
    </row>
    <row r="84" spans="1:27" x14ac:dyDescent="0.35">
      <c r="A84" s="76"/>
      <c r="B84" s="76"/>
      <c r="C84" s="76"/>
      <c r="D84" s="76"/>
      <c r="E84" s="121"/>
      <c r="G84" s="214" t="s">
        <v>8061</v>
      </c>
      <c r="H84" s="76"/>
      <c r="I84" s="118"/>
      <c r="J84" s="76"/>
      <c r="K84" s="76"/>
      <c r="L84" s="117"/>
      <c r="M84" s="119"/>
      <c r="N84" s="117"/>
      <c r="O84" s="119"/>
      <c r="P84" s="76"/>
      <c r="Q84" s="119"/>
      <c r="R84" s="119"/>
      <c r="S84" s="76"/>
      <c r="T84" s="76"/>
      <c r="U84" s="76"/>
      <c r="V84" s="76"/>
      <c r="W84" s="76"/>
      <c r="X84" s="121"/>
      <c r="Y84" s="121"/>
      <c r="Z84" s="637">
        <f t="shared" si="2"/>
        <v>0</v>
      </c>
      <c r="AA84" s="118">
        <f t="shared" si="3"/>
        <v>0</v>
      </c>
    </row>
    <row r="85" spans="1:27" x14ac:dyDescent="0.35">
      <c r="A85" s="69"/>
      <c r="B85" s="69"/>
      <c r="C85" s="69"/>
      <c r="D85" s="69"/>
      <c r="E85" s="116"/>
      <c r="F85" s="69"/>
      <c r="G85" s="213"/>
      <c r="H85" s="69"/>
      <c r="I85" s="74"/>
      <c r="J85" s="69"/>
      <c r="K85" s="69"/>
      <c r="L85" s="75"/>
      <c r="M85" s="75"/>
      <c r="N85" s="75"/>
      <c r="O85" s="75"/>
      <c r="P85" s="69"/>
      <c r="Q85" s="75"/>
      <c r="R85" s="75"/>
      <c r="S85" s="69"/>
      <c r="T85" s="69"/>
      <c r="U85" s="69"/>
      <c r="V85" s="69"/>
      <c r="W85" s="69"/>
      <c r="X85" s="121"/>
      <c r="Y85" s="121"/>
      <c r="Z85" s="637">
        <f t="shared" si="2"/>
        <v>0</v>
      </c>
      <c r="AA85" s="74">
        <f t="shared" si="3"/>
        <v>0</v>
      </c>
    </row>
    <row r="86" spans="1:27" x14ac:dyDescent="0.35">
      <c r="A86" s="64"/>
      <c r="B86" s="64"/>
      <c r="C86" s="64"/>
      <c r="D86" s="64"/>
      <c r="E86" s="115"/>
      <c r="F86" s="64"/>
      <c r="G86" s="280" t="s">
        <v>2961</v>
      </c>
      <c r="H86" s="64"/>
      <c r="I86" s="67"/>
      <c r="J86" s="64"/>
      <c r="K86" s="64"/>
      <c r="L86" s="68"/>
      <c r="M86" s="68"/>
      <c r="N86" s="68"/>
      <c r="O86" s="68"/>
      <c r="P86" s="64"/>
      <c r="Q86" s="68"/>
      <c r="R86" s="68"/>
      <c r="S86" s="64"/>
      <c r="T86" s="64"/>
      <c r="U86" s="64"/>
      <c r="V86" s="64"/>
      <c r="W86" s="64"/>
      <c r="X86" s="115"/>
      <c r="Y86" s="115"/>
      <c r="Z86" s="637">
        <f t="shared" si="2"/>
        <v>0</v>
      </c>
      <c r="AA86" s="67">
        <f t="shared" si="3"/>
        <v>0</v>
      </c>
    </row>
    <row r="87" spans="1:27" ht="24" customHeight="1" x14ac:dyDescent="0.35">
      <c r="A87" s="76"/>
      <c r="B87" s="196" t="s">
        <v>22509</v>
      </c>
      <c r="C87" s="196" t="s">
        <v>275</v>
      </c>
      <c r="D87" s="196" t="s">
        <v>22510</v>
      </c>
      <c r="E87" s="268" t="s">
        <v>22511</v>
      </c>
      <c r="F87" s="196"/>
      <c r="G87" s="214" t="s">
        <v>22651</v>
      </c>
      <c r="H87" s="76"/>
      <c r="I87" s="118">
        <v>75000</v>
      </c>
      <c r="J87" s="76"/>
      <c r="K87" s="76" t="s">
        <v>1062</v>
      </c>
      <c r="L87" s="119" t="s">
        <v>980</v>
      </c>
      <c r="M87" s="119" t="s">
        <v>1074</v>
      </c>
      <c r="N87" s="119" t="s">
        <v>1765</v>
      </c>
      <c r="O87" s="119" t="s">
        <v>1063</v>
      </c>
      <c r="P87" s="76"/>
      <c r="Q87" s="119" t="s">
        <v>1765</v>
      </c>
      <c r="R87" s="119" t="s">
        <v>1765</v>
      </c>
      <c r="S87" s="76"/>
      <c r="T87" s="76"/>
      <c r="U87" s="76"/>
      <c r="V87" s="76"/>
      <c r="W87" s="76"/>
      <c r="X87" s="121"/>
      <c r="Y87" s="121"/>
      <c r="Z87" s="637">
        <f t="shared" si="2"/>
        <v>5250.0000000000009</v>
      </c>
      <c r="AA87" s="118">
        <f t="shared" si="3"/>
        <v>80250</v>
      </c>
    </row>
    <row r="88" spans="1:27" x14ac:dyDescent="0.35">
      <c r="A88" s="76"/>
      <c r="B88" s="196" t="s">
        <v>22509</v>
      </c>
      <c r="C88" s="196" t="s">
        <v>275</v>
      </c>
      <c r="D88" s="196" t="s">
        <v>22510</v>
      </c>
      <c r="E88" s="268" t="s">
        <v>22511</v>
      </c>
      <c r="F88" s="196"/>
      <c r="G88" s="214" t="s">
        <v>22652</v>
      </c>
      <c r="H88" s="76"/>
      <c r="I88" s="118">
        <v>75000</v>
      </c>
      <c r="J88" s="76"/>
      <c r="K88" s="76" t="s">
        <v>1062</v>
      </c>
      <c r="L88" s="119" t="s">
        <v>980</v>
      </c>
      <c r="M88" s="119" t="s">
        <v>3301</v>
      </c>
      <c r="N88" s="119" t="s">
        <v>1765</v>
      </c>
      <c r="O88" s="119" t="s">
        <v>1063</v>
      </c>
      <c r="P88" s="76"/>
      <c r="Q88" s="119" t="s">
        <v>1765</v>
      </c>
      <c r="R88" s="119" t="s">
        <v>1765</v>
      </c>
      <c r="S88" s="76"/>
      <c r="T88" s="76"/>
      <c r="U88" s="76"/>
      <c r="V88" s="76"/>
      <c r="W88" s="76"/>
      <c r="X88" s="121"/>
      <c r="Y88" s="121"/>
      <c r="Z88" s="637">
        <f t="shared" si="2"/>
        <v>5250.0000000000009</v>
      </c>
      <c r="AA88" s="118">
        <f t="shared" si="3"/>
        <v>80250</v>
      </c>
    </row>
    <row r="89" spans="1:27" x14ac:dyDescent="0.35">
      <c r="A89" s="76"/>
      <c r="B89" s="196" t="s">
        <v>22509</v>
      </c>
      <c r="C89" s="196" t="s">
        <v>275</v>
      </c>
      <c r="D89" s="196" t="s">
        <v>22510</v>
      </c>
      <c r="E89" s="268" t="s">
        <v>22511</v>
      </c>
      <c r="F89" s="196"/>
      <c r="G89" s="214" t="s">
        <v>22653</v>
      </c>
      <c r="H89" s="76"/>
      <c r="I89" s="118">
        <v>75000</v>
      </c>
      <c r="J89" s="76"/>
      <c r="K89" s="76" t="s">
        <v>1062</v>
      </c>
      <c r="L89" s="119" t="s">
        <v>980</v>
      </c>
      <c r="M89" s="119" t="s">
        <v>3301</v>
      </c>
      <c r="N89" s="119" t="s">
        <v>1765</v>
      </c>
      <c r="O89" s="119" t="s">
        <v>1063</v>
      </c>
      <c r="P89" s="76"/>
      <c r="Q89" s="119" t="s">
        <v>1765</v>
      </c>
      <c r="R89" s="119" t="s">
        <v>1765</v>
      </c>
      <c r="S89" s="76"/>
      <c r="T89" s="76"/>
      <c r="U89" s="76"/>
      <c r="V89" s="76"/>
      <c r="W89" s="76"/>
      <c r="X89" s="121"/>
      <c r="Y89" s="121"/>
      <c r="Z89" s="637">
        <f t="shared" si="2"/>
        <v>5250.0000000000009</v>
      </c>
      <c r="AA89" s="118">
        <f t="shared" si="3"/>
        <v>80250</v>
      </c>
    </row>
    <row r="90" spans="1:27" x14ac:dyDescent="0.35">
      <c r="A90" s="76"/>
      <c r="B90" s="196" t="s">
        <v>22509</v>
      </c>
      <c r="C90" s="196" t="s">
        <v>275</v>
      </c>
      <c r="D90" s="196" t="s">
        <v>22510</v>
      </c>
      <c r="E90" s="268" t="s">
        <v>22511</v>
      </c>
      <c r="F90" s="196"/>
      <c r="G90" s="214" t="s">
        <v>22654</v>
      </c>
      <c r="H90" s="76"/>
      <c r="I90" s="118">
        <v>75000</v>
      </c>
      <c r="J90" s="76"/>
      <c r="K90" s="76" t="s">
        <v>1062</v>
      </c>
      <c r="L90" s="119" t="s">
        <v>980</v>
      </c>
      <c r="M90" s="119" t="s">
        <v>1656</v>
      </c>
      <c r="N90" s="119" t="s">
        <v>1765</v>
      </c>
      <c r="O90" s="119" t="s">
        <v>1063</v>
      </c>
      <c r="P90" s="76"/>
      <c r="Q90" s="119" t="s">
        <v>1765</v>
      </c>
      <c r="R90" s="119" t="s">
        <v>1765</v>
      </c>
      <c r="S90" s="76"/>
      <c r="T90" s="76"/>
      <c r="U90" s="76"/>
      <c r="V90" s="76"/>
      <c r="W90" s="76"/>
      <c r="X90" s="121"/>
      <c r="Y90" s="121"/>
      <c r="Z90" s="637">
        <f t="shared" si="2"/>
        <v>5250.0000000000009</v>
      </c>
      <c r="AA90" s="118">
        <f t="shared" si="3"/>
        <v>80250</v>
      </c>
    </row>
    <row r="91" spans="1:27" x14ac:dyDescent="0.35">
      <c r="A91" s="76"/>
      <c r="B91" s="196" t="s">
        <v>22509</v>
      </c>
      <c r="C91" s="196" t="s">
        <v>275</v>
      </c>
      <c r="D91" s="196" t="s">
        <v>22510</v>
      </c>
      <c r="E91" s="268" t="s">
        <v>22511</v>
      </c>
      <c r="F91" s="196"/>
      <c r="G91" s="214" t="s">
        <v>22655</v>
      </c>
      <c r="H91" s="76"/>
      <c r="I91" s="118">
        <v>75000</v>
      </c>
      <c r="J91" s="76"/>
      <c r="K91" s="76" t="s">
        <v>1062</v>
      </c>
      <c r="L91" s="119" t="s">
        <v>980</v>
      </c>
      <c r="M91" s="119" t="s">
        <v>1074</v>
      </c>
      <c r="N91" s="119" t="s">
        <v>1765</v>
      </c>
      <c r="O91" s="119" t="s">
        <v>1063</v>
      </c>
      <c r="P91" s="76"/>
      <c r="Q91" s="119" t="s">
        <v>1765</v>
      </c>
      <c r="R91" s="119" t="s">
        <v>1765</v>
      </c>
      <c r="S91" s="76"/>
      <c r="T91" s="76"/>
      <c r="U91" s="76"/>
      <c r="V91" s="76"/>
      <c r="W91" s="76"/>
      <c r="X91" s="121"/>
      <c r="Y91" s="121"/>
      <c r="Z91" s="637">
        <f t="shared" si="2"/>
        <v>5250.0000000000009</v>
      </c>
      <c r="AA91" s="118">
        <f t="shared" si="3"/>
        <v>80250</v>
      </c>
    </row>
    <row r="92" spans="1:27" x14ac:dyDescent="0.35">
      <c r="A92" s="76"/>
      <c r="B92" s="196" t="s">
        <v>22509</v>
      </c>
      <c r="C92" s="196" t="s">
        <v>275</v>
      </c>
      <c r="D92" s="196" t="s">
        <v>22510</v>
      </c>
      <c r="E92" s="268" t="s">
        <v>22511</v>
      </c>
      <c r="F92" s="196"/>
      <c r="G92" s="214" t="s">
        <v>22656</v>
      </c>
      <c r="H92" s="76"/>
      <c r="I92" s="118">
        <v>75000</v>
      </c>
      <c r="J92" s="76"/>
      <c r="K92" s="76" t="s">
        <v>1062</v>
      </c>
      <c r="L92" s="119" t="s">
        <v>980</v>
      </c>
      <c r="M92" s="119" t="s">
        <v>3301</v>
      </c>
      <c r="N92" s="119" t="s">
        <v>1765</v>
      </c>
      <c r="O92" s="119" t="s">
        <v>1063</v>
      </c>
      <c r="P92" s="76"/>
      <c r="Q92" s="119" t="s">
        <v>1765</v>
      </c>
      <c r="R92" s="119" t="s">
        <v>1765</v>
      </c>
      <c r="S92" s="76"/>
      <c r="T92" s="76"/>
      <c r="U92" s="76"/>
      <c r="V92" s="76"/>
      <c r="W92" s="76"/>
      <c r="X92" s="121"/>
      <c r="Y92" s="121"/>
      <c r="Z92" s="637">
        <f t="shared" si="2"/>
        <v>5250.0000000000009</v>
      </c>
      <c r="AA92" s="118">
        <f t="shared" si="3"/>
        <v>80250</v>
      </c>
    </row>
    <row r="93" spans="1:27" x14ac:dyDescent="0.35">
      <c r="A93" s="76"/>
      <c r="B93" s="196" t="s">
        <v>22509</v>
      </c>
      <c r="C93" s="196" t="s">
        <v>275</v>
      </c>
      <c r="D93" s="196" t="s">
        <v>22510</v>
      </c>
      <c r="E93" s="268" t="s">
        <v>22511</v>
      </c>
      <c r="F93" s="196"/>
      <c r="G93" s="214" t="s">
        <v>22657</v>
      </c>
      <c r="H93" s="76"/>
      <c r="I93" s="118">
        <v>75000</v>
      </c>
      <c r="J93" s="76"/>
      <c r="K93" s="76" t="s">
        <v>1062</v>
      </c>
      <c r="L93" s="119" t="s">
        <v>980</v>
      </c>
      <c r="M93" s="119" t="s">
        <v>3301</v>
      </c>
      <c r="N93" s="119" t="s">
        <v>1765</v>
      </c>
      <c r="O93" s="119" t="s">
        <v>1063</v>
      </c>
      <c r="P93" s="76"/>
      <c r="Q93" s="119" t="s">
        <v>1765</v>
      </c>
      <c r="R93" s="119" t="s">
        <v>1765</v>
      </c>
      <c r="S93" s="76"/>
      <c r="T93" s="76"/>
      <c r="U93" s="76"/>
      <c r="V93" s="76"/>
      <c r="W93" s="76"/>
      <c r="X93" s="121"/>
      <c r="Y93" s="121"/>
      <c r="Z93" s="637">
        <f t="shared" si="2"/>
        <v>5250.0000000000009</v>
      </c>
      <c r="AA93" s="118">
        <f t="shared" si="3"/>
        <v>80250</v>
      </c>
    </row>
    <row r="94" spans="1:27" x14ac:dyDescent="0.35">
      <c r="A94" s="76"/>
      <c r="B94" s="196" t="s">
        <v>22509</v>
      </c>
      <c r="C94" s="196" t="s">
        <v>275</v>
      </c>
      <c r="D94" s="196" t="s">
        <v>22510</v>
      </c>
      <c r="E94" s="268" t="s">
        <v>22511</v>
      </c>
      <c r="F94" s="196"/>
      <c r="G94" s="214" t="s">
        <v>22658</v>
      </c>
      <c r="H94" s="76"/>
      <c r="I94" s="118">
        <v>75000</v>
      </c>
      <c r="J94" s="76"/>
      <c r="K94" s="76" t="s">
        <v>1062</v>
      </c>
      <c r="L94" s="119" t="s">
        <v>980</v>
      </c>
      <c r="M94" s="119" t="s">
        <v>1656</v>
      </c>
      <c r="N94" s="119" t="s">
        <v>1765</v>
      </c>
      <c r="O94" s="119" t="s">
        <v>1063</v>
      </c>
      <c r="P94" s="76"/>
      <c r="Q94" s="119" t="s">
        <v>1765</v>
      </c>
      <c r="R94" s="119" t="s">
        <v>1765</v>
      </c>
      <c r="S94" s="76"/>
      <c r="T94" s="76"/>
      <c r="U94" s="76"/>
      <c r="V94" s="76"/>
      <c r="W94" s="76"/>
      <c r="X94" s="121"/>
      <c r="Y94" s="121"/>
      <c r="Z94" s="637">
        <f t="shared" si="2"/>
        <v>5250.0000000000009</v>
      </c>
      <c r="AA94" s="118">
        <f t="shared" si="3"/>
        <v>80250</v>
      </c>
    </row>
    <row r="95" spans="1:27" ht="18.75" customHeight="1" x14ac:dyDescent="0.35">
      <c r="A95" s="76"/>
      <c r="B95" s="196" t="s">
        <v>22509</v>
      </c>
      <c r="C95" s="196" t="s">
        <v>275</v>
      </c>
      <c r="D95" s="196" t="s">
        <v>22510</v>
      </c>
      <c r="E95" s="268" t="s">
        <v>22511</v>
      </c>
      <c r="F95" s="196"/>
      <c r="G95" s="214" t="s">
        <v>22659</v>
      </c>
      <c r="H95" s="76"/>
      <c r="I95" s="118">
        <v>75000</v>
      </c>
      <c r="J95" s="76"/>
      <c r="K95" s="76" t="s">
        <v>1062</v>
      </c>
      <c r="L95" s="119" t="s">
        <v>980</v>
      </c>
      <c r="M95" s="119" t="s">
        <v>1074</v>
      </c>
      <c r="N95" s="119" t="s">
        <v>1765</v>
      </c>
      <c r="O95" s="119" t="s">
        <v>1063</v>
      </c>
      <c r="P95" s="76"/>
      <c r="Q95" s="119" t="s">
        <v>1765</v>
      </c>
      <c r="R95" s="119" t="s">
        <v>1765</v>
      </c>
      <c r="S95" s="76"/>
      <c r="T95" s="76"/>
      <c r="U95" s="76"/>
      <c r="V95" s="76"/>
      <c r="W95" s="76"/>
      <c r="X95" s="121"/>
      <c r="Y95" s="121"/>
      <c r="Z95" s="637">
        <f t="shared" si="2"/>
        <v>5250.0000000000009</v>
      </c>
      <c r="AA95" s="118">
        <f t="shared" si="3"/>
        <v>80250</v>
      </c>
    </row>
    <row r="96" spans="1:27" x14ac:dyDescent="0.35">
      <c r="A96" s="76"/>
      <c r="B96" s="196" t="s">
        <v>22509</v>
      </c>
      <c r="C96" s="196" t="s">
        <v>275</v>
      </c>
      <c r="D96" s="196" t="s">
        <v>22510</v>
      </c>
      <c r="E96" s="268" t="s">
        <v>22511</v>
      </c>
      <c r="F96" s="196"/>
      <c r="G96" s="214" t="s">
        <v>22660</v>
      </c>
      <c r="H96" s="76"/>
      <c r="I96" s="118">
        <v>75000</v>
      </c>
      <c r="J96" s="76"/>
      <c r="K96" s="76" t="s">
        <v>1062</v>
      </c>
      <c r="L96" s="119" t="s">
        <v>980</v>
      </c>
      <c r="M96" s="119" t="s">
        <v>3301</v>
      </c>
      <c r="N96" s="119" t="s">
        <v>1765</v>
      </c>
      <c r="O96" s="119" t="s">
        <v>1063</v>
      </c>
      <c r="P96" s="76"/>
      <c r="Q96" s="119" t="s">
        <v>1765</v>
      </c>
      <c r="R96" s="119" t="s">
        <v>1765</v>
      </c>
      <c r="S96" s="76"/>
      <c r="T96" s="76"/>
      <c r="U96" s="76"/>
      <c r="V96" s="76"/>
      <c r="W96" s="76"/>
      <c r="X96" s="121"/>
      <c r="Y96" s="121"/>
      <c r="Z96" s="637">
        <f t="shared" si="2"/>
        <v>5250.0000000000009</v>
      </c>
      <c r="AA96" s="118">
        <f t="shared" si="3"/>
        <v>80250</v>
      </c>
    </row>
    <row r="97" spans="1:27" ht="19.5" customHeight="1" x14ac:dyDescent="0.35">
      <c r="A97" s="76"/>
      <c r="B97" s="196" t="s">
        <v>22509</v>
      </c>
      <c r="C97" s="196" t="s">
        <v>275</v>
      </c>
      <c r="D97" s="196" t="s">
        <v>22510</v>
      </c>
      <c r="E97" s="268" t="s">
        <v>22511</v>
      </c>
      <c r="F97" s="196"/>
      <c r="G97" s="214" t="s">
        <v>22661</v>
      </c>
      <c r="H97" s="76"/>
      <c r="I97" s="118">
        <v>75000</v>
      </c>
      <c r="J97" s="76"/>
      <c r="K97" s="76" t="s">
        <v>1062</v>
      </c>
      <c r="L97" s="119" t="s">
        <v>980</v>
      </c>
      <c r="M97" s="119" t="s">
        <v>3301</v>
      </c>
      <c r="N97" s="119" t="s">
        <v>1765</v>
      </c>
      <c r="O97" s="119" t="s">
        <v>1063</v>
      </c>
      <c r="P97" s="76"/>
      <c r="Q97" s="119" t="s">
        <v>1765</v>
      </c>
      <c r="R97" s="119" t="s">
        <v>1765</v>
      </c>
      <c r="S97" s="76"/>
      <c r="T97" s="76"/>
      <c r="U97" s="76"/>
      <c r="V97" s="76"/>
      <c r="W97" s="76"/>
      <c r="X97" s="121"/>
      <c r="Y97" s="121"/>
      <c r="Z97" s="637">
        <f t="shared" si="2"/>
        <v>5250.0000000000009</v>
      </c>
      <c r="AA97" s="118">
        <f t="shared" si="3"/>
        <v>80250</v>
      </c>
    </row>
    <row r="98" spans="1:27" ht="18.75" customHeight="1" x14ac:dyDescent="0.35">
      <c r="A98" s="76"/>
      <c r="B98" s="196" t="s">
        <v>22509</v>
      </c>
      <c r="C98" s="196" t="s">
        <v>275</v>
      </c>
      <c r="D98" s="196" t="s">
        <v>22510</v>
      </c>
      <c r="E98" s="268" t="s">
        <v>22511</v>
      </c>
      <c r="F98" s="196"/>
      <c r="G98" s="214" t="s">
        <v>22662</v>
      </c>
      <c r="H98" s="76"/>
      <c r="I98" s="118">
        <v>75000</v>
      </c>
      <c r="J98" s="76"/>
      <c r="K98" s="76" t="s">
        <v>1062</v>
      </c>
      <c r="L98" s="119" t="s">
        <v>980</v>
      </c>
      <c r="M98" s="119" t="s">
        <v>1074</v>
      </c>
      <c r="N98" s="119" t="s">
        <v>1765</v>
      </c>
      <c r="O98" s="119" t="s">
        <v>1063</v>
      </c>
      <c r="P98" s="76"/>
      <c r="Q98" s="119" t="s">
        <v>1765</v>
      </c>
      <c r="R98" s="119" t="s">
        <v>1765</v>
      </c>
      <c r="S98" s="76"/>
      <c r="T98" s="76"/>
      <c r="U98" s="76"/>
      <c r="V98" s="76"/>
      <c r="W98" s="76"/>
      <c r="X98" s="121"/>
      <c r="Y98" s="121"/>
      <c r="Z98" s="637">
        <f t="shared" si="2"/>
        <v>5250.0000000000009</v>
      </c>
      <c r="AA98" s="118">
        <f t="shared" si="3"/>
        <v>80250</v>
      </c>
    </row>
    <row r="99" spans="1:27" x14ac:dyDescent="0.35">
      <c r="A99" s="76"/>
      <c r="B99" s="196" t="s">
        <v>22509</v>
      </c>
      <c r="C99" s="196" t="s">
        <v>275</v>
      </c>
      <c r="D99" s="196" t="s">
        <v>22510</v>
      </c>
      <c r="E99" s="268" t="s">
        <v>22511</v>
      </c>
      <c r="F99" s="196"/>
      <c r="G99" s="214" t="s">
        <v>22663</v>
      </c>
      <c r="H99" s="76"/>
      <c r="I99" s="118">
        <v>75000</v>
      </c>
      <c r="J99" s="76"/>
      <c r="K99" s="76" t="s">
        <v>1062</v>
      </c>
      <c r="L99" s="119" t="s">
        <v>980</v>
      </c>
      <c r="M99" s="119" t="s">
        <v>3301</v>
      </c>
      <c r="N99" s="119" t="s">
        <v>1765</v>
      </c>
      <c r="O99" s="119" t="s">
        <v>1063</v>
      </c>
      <c r="P99" s="76"/>
      <c r="Q99" s="119" t="s">
        <v>1765</v>
      </c>
      <c r="R99" s="119" t="s">
        <v>1765</v>
      </c>
      <c r="S99" s="76"/>
      <c r="T99" s="76"/>
      <c r="U99" s="76"/>
      <c r="V99" s="76"/>
      <c r="W99" s="76"/>
      <c r="X99" s="121"/>
      <c r="Y99" s="121"/>
      <c r="Z99" s="637">
        <f t="shared" si="2"/>
        <v>5250.0000000000009</v>
      </c>
      <c r="AA99" s="118">
        <f t="shared" si="3"/>
        <v>80250</v>
      </c>
    </row>
    <row r="100" spans="1:27" x14ac:dyDescent="0.35">
      <c r="A100" s="76"/>
      <c r="B100" s="196" t="s">
        <v>22509</v>
      </c>
      <c r="C100" s="196" t="s">
        <v>275</v>
      </c>
      <c r="D100" s="196" t="s">
        <v>22510</v>
      </c>
      <c r="E100" s="268" t="s">
        <v>22511</v>
      </c>
      <c r="F100" s="196"/>
      <c r="G100" s="214" t="s">
        <v>22664</v>
      </c>
      <c r="H100" s="76"/>
      <c r="I100" s="118">
        <v>75000</v>
      </c>
      <c r="J100" s="76"/>
      <c r="K100" s="76" t="s">
        <v>1062</v>
      </c>
      <c r="L100" s="119" t="s">
        <v>980</v>
      </c>
      <c r="M100" s="119" t="s">
        <v>3301</v>
      </c>
      <c r="N100" s="119" t="s">
        <v>1765</v>
      </c>
      <c r="O100" s="119" t="s">
        <v>1063</v>
      </c>
      <c r="P100" s="76"/>
      <c r="Q100" s="119" t="s">
        <v>1765</v>
      </c>
      <c r="R100" s="119" t="s">
        <v>1765</v>
      </c>
      <c r="S100" s="76"/>
      <c r="T100" s="76"/>
      <c r="U100" s="76"/>
      <c r="V100" s="76"/>
      <c r="W100" s="76"/>
      <c r="X100" s="121"/>
      <c r="Y100" s="121"/>
      <c r="Z100" s="637">
        <f t="shared" si="2"/>
        <v>5250.0000000000009</v>
      </c>
      <c r="AA100" s="118">
        <f t="shared" si="3"/>
        <v>80250</v>
      </c>
    </row>
    <row r="101" spans="1:27" ht="18.75" customHeight="1" x14ac:dyDescent="0.35">
      <c r="A101" s="76"/>
      <c r="B101" s="196" t="s">
        <v>22509</v>
      </c>
      <c r="C101" s="196" t="s">
        <v>275</v>
      </c>
      <c r="D101" s="196" t="s">
        <v>22510</v>
      </c>
      <c r="E101" s="268" t="s">
        <v>22511</v>
      </c>
      <c r="F101" s="196"/>
      <c r="G101" s="214" t="s">
        <v>22665</v>
      </c>
      <c r="H101" s="76"/>
      <c r="I101" s="118">
        <v>75000</v>
      </c>
      <c r="J101" s="76"/>
      <c r="K101" s="76" t="s">
        <v>1062</v>
      </c>
      <c r="L101" s="119" t="s">
        <v>980</v>
      </c>
      <c r="M101" s="119" t="s">
        <v>1074</v>
      </c>
      <c r="N101" s="119" t="s">
        <v>1765</v>
      </c>
      <c r="O101" s="119" t="s">
        <v>1063</v>
      </c>
      <c r="P101" s="76"/>
      <c r="Q101" s="119" t="s">
        <v>1765</v>
      </c>
      <c r="R101" s="119" t="s">
        <v>1765</v>
      </c>
      <c r="S101" s="76"/>
      <c r="T101" s="76"/>
      <c r="U101" s="76"/>
      <c r="V101" s="76"/>
      <c r="W101" s="76"/>
      <c r="X101" s="121"/>
      <c r="Y101" s="121"/>
      <c r="Z101" s="637">
        <f t="shared" si="2"/>
        <v>5250.0000000000009</v>
      </c>
      <c r="AA101" s="118">
        <f t="shared" si="3"/>
        <v>80250</v>
      </c>
    </row>
    <row r="102" spans="1:27" x14ac:dyDescent="0.35">
      <c r="A102" s="76"/>
      <c r="B102" s="196" t="s">
        <v>22509</v>
      </c>
      <c r="C102" s="196" t="s">
        <v>275</v>
      </c>
      <c r="D102" s="196" t="s">
        <v>22510</v>
      </c>
      <c r="E102" s="268" t="s">
        <v>22511</v>
      </c>
      <c r="F102" s="196"/>
      <c r="G102" s="214" t="s">
        <v>22666</v>
      </c>
      <c r="H102" s="76"/>
      <c r="I102" s="118">
        <v>75000</v>
      </c>
      <c r="J102" s="76"/>
      <c r="K102" s="76" t="s">
        <v>1062</v>
      </c>
      <c r="L102" s="119" t="s">
        <v>980</v>
      </c>
      <c r="M102" s="119" t="s">
        <v>3301</v>
      </c>
      <c r="N102" s="119" t="s">
        <v>1765</v>
      </c>
      <c r="O102" s="119" t="s">
        <v>1063</v>
      </c>
      <c r="P102" s="76"/>
      <c r="Q102" s="119" t="s">
        <v>1765</v>
      </c>
      <c r="R102" s="119" t="s">
        <v>1765</v>
      </c>
      <c r="S102" s="76"/>
      <c r="T102" s="76"/>
      <c r="U102" s="76"/>
      <c r="V102" s="76"/>
      <c r="W102" s="76"/>
      <c r="X102" s="121"/>
      <c r="Y102" s="121"/>
      <c r="Z102" s="637">
        <f t="shared" si="2"/>
        <v>5250.0000000000009</v>
      </c>
      <c r="AA102" s="118">
        <f t="shared" si="3"/>
        <v>80250</v>
      </c>
    </row>
    <row r="103" spans="1:27" x14ac:dyDescent="0.35">
      <c r="A103" s="76"/>
      <c r="B103" s="196" t="s">
        <v>22509</v>
      </c>
      <c r="C103" s="196" t="s">
        <v>275</v>
      </c>
      <c r="D103" s="196" t="s">
        <v>22510</v>
      </c>
      <c r="E103" s="268" t="s">
        <v>22511</v>
      </c>
      <c r="F103" s="196"/>
      <c r="G103" s="214" t="s">
        <v>22667</v>
      </c>
      <c r="H103" s="76"/>
      <c r="I103" s="118">
        <v>75000</v>
      </c>
      <c r="J103" s="76"/>
      <c r="K103" s="76" t="s">
        <v>1062</v>
      </c>
      <c r="L103" s="119" t="s">
        <v>980</v>
      </c>
      <c r="M103" s="119" t="s">
        <v>3301</v>
      </c>
      <c r="N103" s="119" t="s">
        <v>1765</v>
      </c>
      <c r="O103" s="119" t="s">
        <v>1063</v>
      </c>
      <c r="P103" s="76"/>
      <c r="Q103" s="119" t="s">
        <v>1765</v>
      </c>
      <c r="R103" s="119" t="s">
        <v>1765</v>
      </c>
      <c r="S103" s="76"/>
      <c r="T103" s="76"/>
      <c r="U103" s="76"/>
      <c r="V103" s="76"/>
      <c r="W103" s="76"/>
      <c r="X103" s="121"/>
      <c r="Y103" s="121"/>
      <c r="Z103" s="637">
        <f t="shared" si="2"/>
        <v>5250.0000000000009</v>
      </c>
      <c r="AA103" s="118">
        <f t="shared" si="3"/>
        <v>80250</v>
      </c>
    </row>
    <row r="104" spans="1:27" ht="18.75" customHeight="1" x14ac:dyDescent="0.35">
      <c r="A104" s="76"/>
      <c r="B104" s="196" t="s">
        <v>22509</v>
      </c>
      <c r="C104" s="196" t="s">
        <v>275</v>
      </c>
      <c r="D104" s="196" t="s">
        <v>22510</v>
      </c>
      <c r="E104" s="268" t="s">
        <v>22511</v>
      </c>
      <c r="F104" s="196"/>
      <c r="G104" s="214" t="s">
        <v>22668</v>
      </c>
      <c r="H104" s="76"/>
      <c r="I104" s="118">
        <v>75000</v>
      </c>
      <c r="J104" s="76"/>
      <c r="K104" s="76" t="s">
        <v>1062</v>
      </c>
      <c r="L104" s="119" t="s">
        <v>980</v>
      </c>
      <c r="M104" s="119" t="s">
        <v>1074</v>
      </c>
      <c r="N104" s="119" t="s">
        <v>1765</v>
      </c>
      <c r="O104" s="119" t="s">
        <v>1063</v>
      </c>
      <c r="P104" s="76"/>
      <c r="Q104" s="119" t="s">
        <v>1765</v>
      </c>
      <c r="R104" s="119" t="s">
        <v>1765</v>
      </c>
      <c r="S104" s="76"/>
      <c r="T104" s="76"/>
      <c r="U104" s="76"/>
      <c r="V104" s="76"/>
      <c r="W104" s="76"/>
      <c r="X104" s="121"/>
      <c r="Y104" s="121"/>
      <c r="Z104" s="637">
        <f t="shared" si="2"/>
        <v>5250.0000000000009</v>
      </c>
      <c r="AA104" s="118">
        <f t="shared" si="3"/>
        <v>80250</v>
      </c>
    </row>
    <row r="105" spans="1:27" x14ac:dyDescent="0.35">
      <c r="A105" s="76"/>
      <c r="B105" s="196" t="s">
        <v>22509</v>
      </c>
      <c r="C105" s="196" t="s">
        <v>275</v>
      </c>
      <c r="D105" s="196" t="s">
        <v>22510</v>
      </c>
      <c r="E105" s="268" t="s">
        <v>22511</v>
      </c>
      <c r="F105" s="196"/>
      <c r="G105" s="214" t="s">
        <v>22669</v>
      </c>
      <c r="H105" s="76"/>
      <c r="I105" s="118">
        <v>75000</v>
      </c>
      <c r="J105" s="76"/>
      <c r="K105" s="76" t="s">
        <v>1062</v>
      </c>
      <c r="L105" s="119" t="s">
        <v>980</v>
      </c>
      <c r="M105" s="119" t="s">
        <v>3301</v>
      </c>
      <c r="N105" s="119" t="s">
        <v>1765</v>
      </c>
      <c r="O105" s="119" t="s">
        <v>1063</v>
      </c>
      <c r="P105" s="76"/>
      <c r="Q105" s="119" t="s">
        <v>1765</v>
      </c>
      <c r="R105" s="119" t="s">
        <v>1765</v>
      </c>
      <c r="S105" s="76"/>
      <c r="T105" s="76"/>
      <c r="U105" s="76"/>
      <c r="V105" s="76"/>
      <c r="W105" s="76"/>
      <c r="X105" s="121"/>
      <c r="Y105" s="121"/>
      <c r="Z105" s="637">
        <f t="shared" si="2"/>
        <v>5250.0000000000009</v>
      </c>
      <c r="AA105" s="118">
        <f t="shared" si="3"/>
        <v>80250</v>
      </c>
    </row>
    <row r="106" spans="1:27" x14ac:dyDescent="0.35">
      <c r="A106" s="76"/>
      <c r="B106" s="196" t="s">
        <v>22509</v>
      </c>
      <c r="C106" s="196" t="s">
        <v>275</v>
      </c>
      <c r="D106" s="196" t="s">
        <v>22510</v>
      </c>
      <c r="E106" s="268" t="s">
        <v>22511</v>
      </c>
      <c r="F106" s="196"/>
      <c r="G106" s="214" t="s">
        <v>22670</v>
      </c>
      <c r="H106" s="76"/>
      <c r="I106" s="118">
        <v>75000</v>
      </c>
      <c r="J106" s="76"/>
      <c r="K106" s="76" t="s">
        <v>1062</v>
      </c>
      <c r="L106" s="119" t="s">
        <v>980</v>
      </c>
      <c r="M106" s="119" t="s">
        <v>3301</v>
      </c>
      <c r="N106" s="119" t="s">
        <v>1765</v>
      </c>
      <c r="O106" s="119" t="s">
        <v>1063</v>
      </c>
      <c r="P106" s="76"/>
      <c r="Q106" s="119" t="s">
        <v>1765</v>
      </c>
      <c r="R106" s="119" t="s">
        <v>1765</v>
      </c>
      <c r="S106" s="76"/>
      <c r="T106" s="76"/>
      <c r="U106" s="76"/>
      <c r="V106" s="76"/>
      <c r="W106" s="76"/>
      <c r="X106" s="121"/>
      <c r="Y106" s="121"/>
      <c r="Z106" s="637">
        <f t="shared" si="2"/>
        <v>5250.0000000000009</v>
      </c>
      <c r="AA106" s="118">
        <f t="shared" si="3"/>
        <v>80250</v>
      </c>
    </row>
    <row r="107" spans="1:27" x14ac:dyDescent="0.35">
      <c r="A107" s="76"/>
      <c r="B107" s="196" t="s">
        <v>22509</v>
      </c>
      <c r="C107" s="196" t="s">
        <v>275</v>
      </c>
      <c r="D107" s="196" t="s">
        <v>22510</v>
      </c>
      <c r="E107" s="268" t="s">
        <v>22511</v>
      </c>
      <c r="F107" s="196"/>
      <c r="G107" s="214" t="s">
        <v>22671</v>
      </c>
      <c r="H107" s="76"/>
      <c r="I107" s="118">
        <v>75000</v>
      </c>
      <c r="J107" s="76"/>
      <c r="K107" s="76" t="s">
        <v>1062</v>
      </c>
      <c r="L107" s="119" t="s">
        <v>980</v>
      </c>
      <c r="M107" s="119" t="s">
        <v>1074</v>
      </c>
      <c r="N107" s="119" t="s">
        <v>1765</v>
      </c>
      <c r="O107" s="119" t="s">
        <v>1063</v>
      </c>
      <c r="P107" s="76"/>
      <c r="Q107" s="119" t="s">
        <v>1765</v>
      </c>
      <c r="R107" s="119" t="s">
        <v>1765</v>
      </c>
      <c r="S107" s="76"/>
      <c r="T107" s="76"/>
      <c r="U107" s="76"/>
      <c r="V107" s="76"/>
      <c r="W107" s="76"/>
      <c r="X107" s="121"/>
      <c r="Y107" s="121"/>
      <c r="Z107" s="637">
        <f t="shared" si="2"/>
        <v>5250.0000000000009</v>
      </c>
      <c r="AA107" s="118">
        <f t="shared" si="3"/>
        <v>80250</v>
      </c>
    </row>
    <row r="108" spans="1:27" x14ac:dyDescent="0.35">
      <c r="A108" s="76"/>
      <c r="B108" s="196" t="s">
        <v>22509</v>
      </c>
      <c r="C108" s="196" t="s">
        <v>275</v>
      </c>
      <c r="D108" s="196" t="s">
        <v>22510</v>
      </c>
      <c r="E108" s="268" t="s">
        <v>22511</v>
      </c>
      <c r="F108" s="196"/>
      <c r="G108" s="214" t="s">
        <v>22672</v>
      </c>
      <c r="H108" s="76"/>
      <c r="I108" s="118">
        <v>75000</v>
      </c>
      <c r="J108" s="76"/>
      <c r="K108" s="76" t="s">
        <v>5411</v>
      </c>
      <c r="L108" s="119" t="s">
        <v>980</v>
      </c>
      <c r="M108" s="119" t="s">
        <v>3270</v>
      </c>
      <c r="N108" s="119" t="s">
        <v>1765</v>
      </c>
      <c r="O108" s="119" t="s">
        <v>1063</v>
      </c>
      <c r="P108" s="76"/>
      <c r="Q108" s="119" t="s">
        <v>1765</v>
      </c>
      <c r="R108" s="119" t="s">
        <v>1765</v>
      </c>
      <c r="S108" s="76"/>
      <c r="T108" s="76"/>
      <c r="U108" s="76"/>
      <c r="V108" s="76"/>
      <c r="W108" s="76"/>
      <c r="X108" s="121"/>
      <c r="Y108" s="121"/>
      <c r="Z108" s="637">
        <f t="shared" si="2"/>
        <v>5250.0000000000009</v>
      </c>
      <c r="AA108" s="118">
        <f t="shared" si="3"/>
        <v>80250</v>
      </c>
    </row>
    <row r="109" spans="1:27" x14ac:dyDescent="0.35">
      <c r="A109" s="76"/>
      <c r="B109" s="196" t="s">
        <v>22509</v>
      </c>
      <c r="C109" s="196" t="s">
        <v>275</v>
      </c>
      <c r="D109" s="196" t="s">
        <v>22510</v>
      </c>
      <c r="E109" s="268" t="s">
        <v>22511</v>
      </c>
      <c r="F109" s="196"/>
      <c r="G109" s="214" t="s">
        <v>22673</v>
      </c>
      <c r="H109" s="76"/>
      <c r="I109" s="118">
        <v>75000</v>
      </c>
      <c r="J109" s="76"/>
      <c r="K109" s="76" t="s">
        <v>1062</v>
      </c>
      <c r="L109" s="119" t="s">
        <v>980</v>
      </c>
      <c r="M109" s="119" t="s">
        <v>3267</v>
      </c>
      <c r="N109" s="119" t="s">
        <v>1765</v>
      </c>
      <c r="O109" s="119" t="s">
        <v>1063</v>
      </c>
      <c r="P109" s="76"/>
      <c r="Q109" s="119" t="s">
        <v>1765</v>
      </c>
      <c r="R109" s="119" t="s">
        <v>1765</v>
      </c>
      <c r="S109" s="76"/>
      <c r="T109" s="76"/>
      <c r="U109" s="76"/>
      <c r="V109" s="76"/>
      <c r="W109" s="76"/>
      <c r="X109" s="121"/>
      <c r="Y109" s="121"/>
      <c r="Z109" s="637">
        <f t="shared" si="2"/>
        <v>5250.0000000000009</v>
      </c>
      <c r="AA109" s="118">
        <f t="shared" si="3"/>
        <v>80250</v>
      </c>
    </row>
    <row r="110" spans="1:27" x14ac:dyDescent="0.35">
      <c r="A110" s="76"/>
      <c r="B110" s="196" t="s">
        <v>22509</v>
      </c>
      <c r="C110" s="196" t="s">
        <v>275</v>
      </c>
      <c r="D110" s="196" t="s">
        <v>22510</v>
      </c>
      <c r="E110" s="268" t="s">
        <v>22511</v>
      </c>
      <c r="F110" s="196"/>
      <c r="G110" s="214" t="s">
        <v>22674</v>
      </c>
      <c r="H110" s="76"/>
      <c r="I110" s="118">
        <v>75000</v>
      </c>
      <c r="J110" s="76"/>
      <c r="K110" s="76" t="s">
        <v>3274</v>
      </c>
      <c r="L110" s="119" t="s">
        <v>980</v>
      </c>
      <c r="M110" s="119" t="s">
        <v>1063</v>
      </c>
      <c r="N110" s="119" t="s">
        <v>22675</v>
      </c>
      <c r="O110" s="119" t="s">
        <v>1063</v>
      </c>
      <c r="P110" s="76"/>
      <c r="Q110" s="119" t="s">
        <v>1765</v>
      </c>
      <c r="R110" s="119" t="s">
        <v>1765</v>
      </c>
      <c r="S110" s="76"/>
      <c r="T110" s="76"/>
      <c r="U110" s="76"/>
      <c r="V110" s="76"/>
      <c r="W110" s="76"/>
      <c r="X110" s="121"/>
      <c r="Y110" s="121"/>
      <c r="Z110" s="637">
        <f t="shared" si="2"/>
        <v>5250.0000000000009</v>
      </c>
      <c r="AA110" s="118">
        <f t="shared" si="3"/>
        <v>80250</v>
      </c>
    </row>
    <row r="111" spans="1:27" x14ac:dyDescent="0.35">
      <c r="A111" s="76"/>
      <c r="B111" s="196" t="s">
        <v>22509</v>
      </c>
      <c r="C111" s="196" t="s">
        <v>275</v>
      </c>
      <c r="D111" s="196" t="s">
        <v>22510</v>
      </c>
      <c r="E111" s="268" t="s">
        <v>22511</v>
      </c>
      <c r="F111" s="196"/>
      <c r="G111" s="214" t="s">
        <v>22676</v>
      </c>
      <c r="H111" s="76"/>
      <c r="I111" s="118">
        <v>75000</v>
      </c>
      <c r="J111" s="76"/>
      <c r="K111" s="76" t="s">
        <v>1062</v>
      </c>
      <c r="L111" s="119" t="s">
        <v>980</v>
      </c>
      <c r="M111" s="119" t="s">
        <v>1074</v>
      </c>
      <c r="N111" s="119" t="s">
        <v>1765</v>
      </c>
      <c r="O111" s="119" t="s">
        <v>1063</v>
      </c>
      <c r="P111" s="76"/>
      <c r="Q111" s="119" t="s">
        <v>1765</v>
      </c>
      <c r="R111" s="119" t="s">
        <v>1765</v>
      </c>
      <c r="S111" s="76"/>
      <c r="T111" s="76"/>
      <c r="U111" s="76"/>
      <c r="V111" s="76"/>
      <c r="W111" s="76"/>
      <c r="X111" s="121"/>
      <c r="Y111" s="121"/>
      <c r="Z111" s="637">
        <f t="shared" si="2"/>
        <v>5250.0000000000009</v>
      </c>
      <c r="AA111" s="118">
        <f t="shared" si="3"/>
        <v>80250</v>
      </c>
    </row>
    <row r="112" spans="1:27" x14ac:dyDescent="0.35">
      <c r="A112" s="76"/>
      <c r="B112" s="196" t="s">
        <v>22509</v>
      </c>
      <c r="C112" s="196" t="s">
        <v>275</v>
      </c>
      <c r="D112" s="196" t="s">
        <v>22510</v>
      </c>
      <c r="E112" s="268" t="s">
        <v>22511</v>
      </c>
      <c r="F112" s="196"/>
      <c r="G112" s="214" t="s">
        <v>22677</v>
      </c>
      <c r="H112" s="76"/>
      <c r="I112" s="118">
        <v>75000</v>
      </c>
      <c r="J112" s="76"/>
      <c r="K112" s="76" t="s">
        <v>5411</v>
      </c>
      <c r="L112" s="119" t="s">
        <v>980</v>
      </c>
      <c r="M112" s="119" t="s">
        <v>3270</v>
      </c>
      <c r="N112" s="119" t="s">
        <v>1765</v>
      </c>
      <c r="O112" s="119" t="s">
        <v>1063</v>
      </c>
      <c r="P112" s="76"/>
      <c r="Q112" s="119" t="s">
        <v>1765</v>
      </c>
      <c r="R112" s="119" t="s">
        <v>1765</v>
      </c>
      <c r="S112" s="76"/>
      <c r="T112" s="76"/>
      <c r="U112" s="76"/>
      <c r="V112" s="76"/>
      <c r="W112" s="76"/>
      <c r="X112" s="121"/>
      <c r="Y112" s="121"/>
      <c r="Z112" s="637">
        <f t="shared" si="2"/>
        <v>5250.0000000000009</v>
      </c>
      <c r="AA112" s="118">
        <f t="shared" si="3"/>
        <v>80250</v>
      </c>
    </row>
    <row r="113" spans="1:27" x14ac:dyDescent="0.35">
      <c r="A113" s="76"/>
      <c r="B113" s="196" t="s">
        <v>22509</v>
      </c>
      <c r="C113" s="196" t="s">
        <v>275</v>
      </c>
      <c r="D113" s="196" t="s">
        <v>22510</v>
      </c>
      <c r="E113" s="268" t="s">
        <v>22511</v>
      </c>
      <c r="F113" s="196"/>
      <c r="G113" s="214" t="s">
        <v>22678</v>
      </c>
      <c r="H113" s="76"/>
      <c r="I113" s="118">
        <v>75000</v>
      </c>
      <c r="J113" s="76"/>
      <c r="K113" s="76" t="s">
        <v>1062</v>
      </c>
      <c r="L113" s="119" t="s">
        <v>980</v>
      </c>
      <c r="M113" s="119" t="s">
        <v>3267</v>
      </c>
      <c r="N113" s="119" t="s">
        <v>1765</v>
      </c>
      <c r="O113" s="119" t="s">
        <v>1063</v>
      </c>
      <c r="P113" s="76"/>
      <c r="Q113" s="119" t="s">
        <v>1765</v>
      </c>
      <c r="R113" s="119" t="s">
        <v>1765</v>
      </c>
      <c r="S113" s="76"/>
      <c r="T113" s="76"/>
      <c r="U113" s="76"/>
      <c r="V113" s="76"/>
      <c r="W113" s="76"/>
      <c r="X113" s="121"/>
      <c r="Y113" s="121"/>
      <c r="Z113" s="637">
        <f t="shared" si="2"/>
        <v>5250.0000000000009</v>
      </c>
      <c r="AA113" s="118">
        <f t="shared" si="3"/>
        <v>80250</v>
      </c>
    </row>
    <row r="114" spans="1:27" x14ac:dyDescent="0.35">
      <c r="A114" s="76"/>
      <c r="B114" s="196" t="s">
        <v>22509</v>
      </c>
      <c r="C114" s="196" t="s">
        <v>275</v>
      </c>
      <c r="D114" s="196" t="s">
        <v>22510</v>
      </c>
      <c r="E114" s="268" t="s">
        <v>22511</v>
      </c>
      <c r="F114" s="196"/>
      <c r="G114" s="214" t="s">
        <v>22679</v>
      </c>
      <c r="H114" s="76"/>
      <c r="I114" s="118">
        <v>75000</v>
      </c>
      <c r="J114" s="76"/>
      <c r="K114" s="76" t="s">
        <v>3274</v>
      </c>
      <c r="L114" s="119" t="s">
        <v>980</v>
      </c>
      <c r="M114" s="119" t="s">
        <v>1063</v>
      </c>
      <c r="N114" s="119" t="s">
        <v>22680</v>
      </c>
      <c r="O114" s="119" t="s">
        <v>1063</v>
      </c>
      <c r="P114" s="76"/>
      <c r="Q114" s="119" t="s">
        <v>1765</v>
      </c>
      <c r="R114" s="119" t="s">
        <v>1765</v>
      </c>
      <c r="S114" s="76"/>
      <c r="T114" s="76"/>
      <c r="U114" s="76"/>
      <c r="V114" s="76"/>
      <c r="W114" s="76"/>
      <c r="X114" s="121"/>
      <c r="Y114" s="121"/>
      <c r="Z114" s="637">
        <f t="shared" si="2"/>
        <v>5250.0000000000009</v>
      </c>
      <c r="AA114" s="118">
        <f t="shared" si="3"/>
        <v>80250</v>
      </c>
    </row>
    <row r="115" spans="1:27" x14ac:dyDescent="0.35">
      <c r="A115" s="76"/>
      <c r="B115" s="196" t="s">
        <v>22509</v>
      </c>
      <c r="C115" s="196" t="s">
        <v>275</v>
      </c>
      <c r="D115" s="196" t="s">
        <v>22510</v>
      </c>
      <c r="E115" s="268" t="s">
        <v>22511</v>
      </c>
      <c r="F115" s="196"/>
      <c r="G115" s="214" t="s">
        <v>22681</v>
      </c>
      <c r="H115" s="76"/>
      <c r="I115" s="118">
        <v>75000</v>
      </c>
      <c r="J115" s="76"/>
      <c r="K115" s="76" t="s">
        <v>1062</v>
      </c>
      <c r="L115" s="119" t="s">
        <v>980</v>
      </c>
      <c r="M115" s="119" t="s">
        <v>1074</v>
      </c>
      <c r="N115" s="119" t="s">
        <v>1765</v>
      </c>
      <c r="O115" s="119" t="s">
        <v>1063</v>
      </c>
      <c r="P115" s="76"/>
      <c r="Q115" s="119" t="s">
        <v>1765</v>
      </c>
      <c r="R115" s="119" t="s">
        <v>1765</v>
      </c>
      <c r="S115" s="76"/>
      <c r="T115" s="76"/>
      <c r="U115" s="76"/>
      <c r="V115" s="76"/>
      <c r="W115" s="76"/>
      <c r="X115" s="121"/>
      <c r="Y115" s="121"/>
      <c r="Z115" s="637">
        <f t="shared" si="2"/>
        <v>5250.0000000000009</v>
      </c>
      <c r="AA115" s="118">
        <f t="shared" si="3"/>
        <v>80250</v>
      </c>
    </row>
    <row r="116" spans="1:27" x14ac:dyDescent="0.35">
      <c r="A116" s="76"/>
      <c r="B116" s="196" t="s">
        <v>22509</v>
      </c>
      <c r="C116" s="196" t="s">
        <v>275</v>
      </c>
      <c r="D116" s="196" t="s">
        <v>22510</v>
      </c>
      <c r="E116" s="268" t="s">
        <v>22511</v>
      </c>
      <c r="F116" s="196"/>
      <c r="G116" s="214" t="s">
        <v>22682</v>
      </c>
      <c r="H116" s="76"/>
      <c r="I116" s="118">
        <v>75000</v>
      </c>
      <c r="J116" s="76"/>
      <c r="K116" s="76" t="s">
        <v>1062</v>
      </c>
      <c r="L116" s="119" t="s">
        <v>980</v>
      </c>
      <c r="M116" s="119" t="s">
        <v>3278</v>
      </c>
      <c r="N116" s="119" t="s">
        <v>1765</v>
      </c>
      <c r="O116" s="119" t="s">
        <v>1063</v>
      </c>
      <c r="P116" s="76"/>
      <c r="Q116" s="119" t="s">
        <v>1765</v>
      </c>
      <c r="R116" s="119" t="s">
        <v>1765</v>
      </c>
      <c r="S116" s="76"/>
      <c r="T116" s="76"/>
      <c r="U116" s="76"/>
      <c r="V116" s="76"/>
      <c r="W116" s="76"/>
      <c r="X116" s="121"/>
      <c r="Y116" s="121"/>
      <c r="Z116" s="637">
        <f t="shared" si="2"/>
        <v>5250.0000000000009</v>
      </c>
      <c r="AA116" s="118">
        <f t="shared" si="3"/>
        <v>80250</v>
      </c>
    </row>
    <row r="117" spans="1:27" x14ac:dyDescent="0.35">
      <c r="A117" s="76"/>
      <c r="B117" s="196" t="s">
        <v>22509</v>
      </c>
      <c r="C117" s="196" t="s">
        <v>275</v>
      </c>
      <c r="D117" s="196" t="s">
        <v>22510</v>
      </c>
      <c r="E117" s="268" t="s">
        <v>22511</v>
      </c>
      <c r="F117" s="196"/>
      <c r="G117" s="214" t="s">
        <v>22683</v>
      </c>
      <c r="H117" s="76"/>
      <c r="I117" s="118">
        <v>75000</v>
      </c>
      <c r="J117" s="76"/>
      <c r="K117" s="76" t="s">
        <v>1062</v>
      </c>
      <c r="L117" s="119" t="s">
        <v>980</v>
      </c>
      <c r="M117" s="119" t="s">
        <v>1074</v>
      </c>
      <c r="N117" s="119" t="s">
        <v>1765</v>
      </c>
      <c r="O117" s="119" t="s">
        <v>1063</v>
      </c>
      <c r="P117" s="76"/>
      <c r="Q117" s="119" t="s">
        <v>1765</v>
      </c>
      <c r="R117" s="119" t="s">
        <v>1765</v>
      </c>
      <c r="S117" s="76"/>
      <c r="T117" s="76"/>
      <c r="U117" s="76"/>
      <c r="V117" s="76"/>
      <c r="W117" s="76"/>
      <c r="X117" s="121"/>
      <c r="Y117" s="121"/>
      <c r="Z117" s="637">
        <f t="shared" si="2"/>
        <v>5250.0000000000009</v>
      </c>
      <c r="AA117" s="118">
        <f t="shared" si="3"/>
        <v>80250</v>
      </c>
    </row>
    <row r="118" spans="1:27" x14ac:dyDescent="0.35">
      <c r="A118" s="76"/>
      <c r="B118" s="196" t="s">
        <v>22509</v>
      </c>
      <c r="C118" s="196" t="s">
        <v>275</v>
      </c>
      <c r="D118" s="196" t="s">
        <v>22510</v>
      </c>
      <c r="E118" s="268" t="s">
        <v>22511</v>
      </c>
      <c r="F118" s="196"/>
      <c r="G118" s="214" t="s">
        <v>22684</v>
      </c>
      <c r="H118" s="76"/>
      <c r="I118" s="118">
        <v>75000</v>
      </c>
      <c r="J118" s="76"/>
      <c r="K118" s="76" t="s">
        <v>1062</v>
      </c>
      <c r="L118" s="119" t="s">
        <v>980</v>
      </c>
      <c r="M118" s="119" t="s">
        <v>3278</v>
      </c>
      <c r="N118" s="119" t="s">
        <v>1765</v>
      </c>
      <c r="O118" s="119" t="s">
        <v>1063</v>
      </c>
      <c r="P118" s="76"/>
      <c r="Q118" s="119" t="s">
        <v>1765</v>
      </c>
      <c r="R118" s="119" t="s">
        <v>1765</v>
      </c>
      <c r="S118" s="76"/>
      <c r="T118" s="76"/>
      <c r="U118" s="76"/>
      <c r="V118" s="76"/>
      <c r="W118" s="76"/>
      <c r="X118" s="121"/>
      <c r="Y118" s="121"/>
      <c r="Z118" s="637">
        <f t="shared" si="2"/>
        <v>5250.0000000000009</v>
      </c>
      <c r="AA118" s="118">
        <f t="shared" si="3"/>
        <v>80250</v>
      </c>
    </row>
    <row r="119" spans="1:27" x14ac:dyDescent="0.35">
      <c r="A119" s="76"/>
      <c r="B119" s="196" t="s">
        <v>22509</v>
      </c>
      <c r="C119" s="196" t="s">
        <v>275</v>
      </c>
      <c r="D119" s="196" t="s">
        <v>22510</v>
      </c>
      <c r="E119" s="268" t="s">
        <v>22511</v>
      </c>
      <c r="F119" s="196"/>
      <c r="G119" s="214" t="s">
        <v>22685</v>
      </c>
      <c r="H119" s="76"/>
      <c r="I119" s="118">
        <v>75000</v>
      </c>
      <c r="J119" s="76"/>
      <c r="K119" s="76" t="s">
        <v>1062</v>
      </c>
      <c r="L119" s="119" t="s">
        <v>980</v>
      </c>
      <c r="M119" s="119" t="s">
        <v>1074</v>
      </c>
      <c r="N119" s="119" t="s">
        <v>1765</v>
      </c>
      <c r="O119" s="119" t="s">
        <v>1063</v>
      </c>
      <c r="P119" s="76"/>
      <c r="Q119" s="119" t="s">
        <v>1765</v>
      </c>
      <c r="R119" s="119" t="s">
        <v>1765</v>
      </c>
      <c r="S119" s="76"/>
      <c r="T119" s="76"/>
      <c r="U119" s="76"/>
      <c r="V119" s="76"/>
      <c r="W119" s="76"/>
      <c r="X119" s="121"/>
      <c r="Y119" s="121"/>
      <c r="Z119" s="637">
        <f t="shared" si="2"/>
        <v>5250.0000000000009</v>
      </c>
      <c r="AA119" s="118">
        <f t="shared" si="3"/>
        <v>80250</v>
      </c>
    </row>
    <row r="120" spans="1:27" x14ac:dyDescent="0.35">
      <c r="A120" s="76"/>
      <c r="B120" s="196" t="s">
        <v>22509</v>
      </c>
      <c r="C120" s="196" t="s">
        <v>275</v>
      </c>
      <c r="D120" s="196" t="s">
        <v>22510</v>
      </c>
      <c r="E120" s="268" t="s">
        <v>22511</v>
      </c>
      <c r="F120" s="196"/>
      <c r="G120" s="214" t="s">
        <v>22686</v>
      </c>
      <c r="H120" s="76"/>
      <c r="I120" s="118">
        <v>75000</v>
      </c>
      <c r="J120" s="76"/>
      <c r="K120" s="76" t="s">
        <v>1062</v>
      </c>
      <c r="L120" s="119" t="s">
        <v>980</v>
      </c>
      <c r="M120" s="119" t="s">
        <v>1074</v>
      </c>
      <c r="N120" s="119" t="s">
        <v>1765</v>
      </c>
      <c r="O120" s="119" t="s">
        <v>1063</v>
      </c>
      <c r="P120" s="76"/>
      <c r="Q120" s="119" t="s">
        <v>1765</v>
      </c>
      <c r="R120" s="119" t="s">
        <v>1765</v>
      </c>
      <c r="S120" s="76"/>
      <c r="T120" s="76"/>
      <c r="U120" s="76"/>
      <c r="V120" s="76"/>
      <c r="W120" s="76"/>
      <c r="X120" s="121"/>
      <c r="Y120" s="121"/>
      <c r="Z120" s="637">
        <f t="shared" si="2"/>
        <v>5250.0000000000009</v>
      </c>
      <c r="AA120" s="118">
        <f t="shared" si="3"/>
        <v>80250</v>
      </c>
    </row>
    <row r="121" spans="1:27" ht="18.75" customHeight="1" x14ac:dyDescent="0.35">
      <c r="A121" s="76"/>
      <c r="B121" s="196" t="s">
        <v>22509</v>
      </c>
      <c r="C121" s="196" t="s">
        <v>275</v>
      </c>
      <c r="D121" s="196" t="s">
        <v>22510</v>
      </c>
      <c r="E121" s="268" t="s">
        <v>22511</v>
      </c>
      <c r="F121" s="196"/>
      <c r="G121" s="214" t="s">
        <v>22687</v>
      </c>
      <c r="H121" s="76"/>
      <c r="I121" s="118">
        <v>75000</v>
      </c>
      <c r="J121" s="76"/>
      <c r="K121" s="76" t="s">
        <v>1062</v>
      </c>
      <c r="L121" s="119" t="s">
        <v>980</v>
      </c>
      <c r="M121" s="119" t="s">
        <v>3297</v>
      </c>
      <c r="N121" s="119" t="s">
        <v>1765</v>
      </c>
      <c r="O121" s="119" t="s">
        <v>1063</v>
      </c>
      <c r="P121" s="76"/>
      <c r="Q121" s="119" t="s">
        <v>1765</v>
      </c>
      <c r="R121" s="119" t="s">
        <v>1765</v>
      </c>
      <c r="S121" s="76"/>
      <c r="T121" s="76"/>
      <c r="U121" s="76"/>
      <c r="V121" s="76"/>
      <c r="W121" s="76"/>
      <c r="X121" s="121"/>
      <c r="Y121" s="121"/>
      <c r="Z121" s="637">
        <f t="shared" si="2"/>
        <v>5250.0000000000009</v>
      </c>
      <c r="AA121" s="118">
        <f t="shared" si="3"/>
        <v>80250</v>
      </c>
    </row>
    <row r="122" spans="1:27" x14ac:dyDescent="0.35">
      <c r="A122" s="76"/>
      <c r="B122" s="196" t="s">
        <v>22509</v>
      </c>
      <c r="C122" s="196" t="s">
        <v>275</v>
      </c>
      <c r="D122" s="196" t="s">
        <v>22510</v>
      </c>
      <c r="E122" s="268" t="s">
        <v>22511</v>
      </c>
      <c r="F122" s="196"/>
      <c r="G122" s="214" t="s">
        <v>22688</v>
      </c>
      <c r="H122" s="76"/>
      <c r="I122" s="118">
        <v>75000</v>
      </c>
      <c r="J122" s="76"/>
      <c r="K122" s="76" t="s">
        <v>1062</v>
      </c>
      <c r="L122" s="119" t="s">
        <v>980</v>
      </c>
      <c r="M122" s="119" t="s">
        <v>3297</v>
      </c>
      <c r="N122" s="119" t="s">
        <v>1765</v>
      </c>
      <c r="O122" s="119" t="s">
        <v>1063</v>
      </c>
      <c r="P122" s="76"/>
      <c r="Q122" s="119" t="s">
        <v>1765</v>
      </c>
      <c r="R122" s="119" t="s">
        <v>1765</v>
      </c>
      <c r="S122" s="76"/>
      <c r="T122" s="76"/>
      <c r="U122" s="76"/>
      <c r="V122" s="76"/>
      <c r="W122" s="76"/>
      <c r="X122" s="121"/>
      <c r="Y122" s="121"/>
      <c r="Z122" s="637">
        <f t="shared" si="2"/>
        <v>5250.0000000000009</v>
      </c>
      <c r="AA122" s="118">
        <f t="shared" si="3"/>
        <v>80250</v>
      </c>
    </row>
    <row r="123" spans="1:27" ht="19.5" customHeight="1" x14ac:dyDescent="0.35">
      <c r="A123" s="76"/>
      <c r="B123" s="196" t="s">
        <v>22509</v>
      </c>
      <c r="C123" s="196" t="s">
        <v>275</v>
      </c>
      <c r="D123" s="196" t="s">
        <v>22510</v>
      </c>
      <c r="E123" s="268" t="s">
        <v>22511</v>
      </c>
      <c r="F123" s="196"/>
      <c r="G123" s="214" t="s">
        <v>22689</v>
      </c>
      <c r="H123" s="76"/>
      <c r="I123" s="118">
        <v>75000</v>
      </c>
      <c r="J123" s="76"/>
      <c r="K123" s="76" t="s">
        <v>1062</v>
      </c>
      <c r="L123" s="119" t="s">
        <v>980</v>
      </c>
      <c r="M123" s="119" t="s">
        <v>3297</v>
      </c>
      <c r="N123" s="119" t="s">
        <v>1765</v>
      </c>
      <c r="O123" s="119" t="s">
        <v>1063</v>
      </c>
      <c r="P123" s="76"/>
      <c r="Q123" s="119" t="s">
        <v>1765</v>
      </c>
      <c r="R123" s="119" t="s">
        <v>1765</v>
      </c>
      <c r="S123" s="76"/>
      <c r="T123" s="76"/>
      <c r="U123" s="76"/>
      <c r="V123" s="76"/>
      <c r="W123" s="76"/>
      <c r="X123" s="121"/>
      <c r="Y123" s="121"/>
      <c r="Z123" s="637">
        <f t="shared" si="2"/>
        <v>5250.0000000000009</v>
      </c>
      <c r="AA123" s="118">
        <f t="shared" si="3"/>
        <v>80250</v>
      </c>
    </row>
    <row r="124" spans="1:27" ht="18.75" customHeight="1" x14ac:dyDescent="0.35">
      <c r="A124" s="76"/>
      <c r="B124" s="196" t="s">
        <v>22509</v>
      </c>
      <c r="C124" s="196" t="s">
        <v>275</v>
      </c>
      <c r="D124" s="196" t="s">
        <v>22510</v>
      </c>
      <c r="E124" s="268" t="s">
        <v>22511</v>
      </c>
      <c r="F124" s="196"/>
      <c r="G124" s="214" t="s">
        <v>22690</v>
      </c>
      <c r="H124" s="76"/>
      <c r="I124" s="118">
        <v>75000</v>
      </c>
      <c r="J124" s="76"/>
      <c r="K124" s="119" t="s">
        <v>1063</v>
      </c>
      <c r="L124" s="119" t="s">
        <v>1062</v>
      </c>
      <c r="M124" s="119" t="s">
        <v>1196</v>
      </c>
      <c r="N124" s="119" t="s">
        <v>1765</v>
      </c>
      <c r="O124" s="119" t="s">
        <v>1063</v>
      </c>
      <c r="P124" s="76"/>
      <c r="Q124" s="119" t="s">
        <v>1765</v>
      </c>
      <c r="R124" s="119" t="s">
        <v>1765</v>
      </c>
      <c r="S124" s="76"/>
      <c r="T124" s="76"/>
      <c r="U124" s="76"/>
      <c r="V124" s="76"/>
      <c r="W124" s="76"/>
      <c r="X124" s="121"/>
      <c r="Y124" s="121"/>
      <c r="Z124" s="637">
        <f t="shared" si="2"/>
        <v>5250.0000000000009</v>
      </c>
      <c r="AA124" s="118">
        <f t="shared" si="3"/>
        <v>80250</v>
      </c>
    </row>
    <row r="125" spans="1:27" ht="18.75" customHeight="1" x14ac:dyDescent="0.35">
      <c r="A125" s="76"/>
      <c r="B125" s="196" t="s">
        <v>22509</v>
      </c>
      <c r="C125" s="196" t="s">
        <v>275</v>
      </c>
      <c r="D125" s="196" t="s">
        <v>22510</v>
      </c>
      <c r="E125" s="268" t="s">
        <v>22511</v>
      </c>
      <c r="F125" s="196"/>
      <c r="G125" s="214" t="s">
        <v>22691</v>
      </c>
      <c r="H125" s="76"/>
      <c r="I125" s="118">
        <v>75000</v>
      </c>
      <c r="J125" s="76"/>
      <c r="K125" s="119" t="s">
        <v>1063</v>
      </c>
      <c r="L125" s="119" t="s">
        <v>1062</v>
      </c>
      <c r="M125" s="119" t="s">
        <v>1198</v>
      </c>
      <c r="N125" s="119" t="s">
        <v>1765</v>
      </c>
      <c r="O125" s="119" t="s">
        <v>1063</v>
      </c>
      <c r="P125" s="76"/>
      <c r="Q125" s="119" t="s">
        <v>1765</v>
      </c>
      <c r="R125" s="119" t="s">
        <v>1765</v>
      </c>
      <c r="S125" s="76"/>
      <c r="T125" s="76"/>
      <c r="U125" s="76"/>
      <c r="V125" s="76"/>
      <c r="W125" s="76"/>
      <c r="X125" s="121"/>
      <c r="Y125" s="121"/>
      <c r="Z125" s="637">
        <f t="shared" si="2"/>
        <v>5250.0000000000009</v>
      </c>
      <c r="AA125" s="118">
        <f t="shared" si="3"/>
        <v>80250</v>
      </c>
    </row>
    <row r="126" spans="1:27" ht="18.75" customHeight="1" x14ac:dyDescent="0.35">
      <c r="A126" s="76"/>
      <c r="B126" s="196" t="s">
        <v>22509</v>
      </c>
      <c r="C126" s="196" t="s">
        <v>275</v>
      </c>
      <c r="D126" s="196" t="s">
        <v>22510</v>
      </c>
      <c r="E126" s="268" t="s">
        <v>22511</v>
      </c>
      <c r="F126" s="196"/>
      <c r="G126" s="214" t="s">
        <v>22692</v>
      </c>
      <c r="H126" s="76"/>
      <c r="I126" s="118">
        <v>75000</v>
      </c>
      <c r="J126" s="76"/>
      <c r="K126" s="119" t="s">
        <v>1063</v>
      </c>
      <c r="L126" s="119" t="s">
        <v>1062</v>
      </c>
      <c r="M126" s="119" t="s">
        <v>1198</v>
      </c>
      <c r="N126" s="119" t="s">
        <v>1765</v>
      </c>
      <c r="O126" s="119" t="s">
        <v>1063</v>
      </c>
      <c r="P126" s="76"/>
      <c r="Q126" s="119" t="s">
        <v>1765</v>
      </c>
      <c r="R126" s="119" t="s">
        <v>1765</v>
      </c>
      <c r="S126" s="76"/>
      <c r="T126" s="76"/>
      <c r="U126" s="76"/>
      <c r="V126" s="76"/>
      <c r="W126" s="76"/>
      <c r="X126" s="121"/>
      <c r="Y126" s="121"/>
      <c r="Z126" s="637">
        <f t="shared" si="2"/>
        <v>5250.0000000000009</v>
      </c>
      <c r="AA126" s="118">
        <f t="shared" si="3"/>
        <v>80250</v>
      </c>
    </row>
    <row r="127" spans="1:27" x14ac:dyDescent="0.35">
      <c r="A127" s="76"/>
      <c r="B127" s="76"/>
      <c r="C127" s="76"/>
      <c r="D127" s="76"/>
      <c r="E127" s="121"/>
      <c r="G127" s="269"/>
      <c r="H127" s="69"/>
      <c r="I127" s="74"/>
      <c r="J127" s="69"/>
      <c r="K127" s="69"/>
      <c r="L127" s="75"/>
      <c r="M127" s="79"/>
      <c r="N127" s="80"/>
      <c r="O127" s="75"/>
      <c r="P127" s="69"/>
      <c r="Q127" s="75"/>
      <c r="R127" s="69"/>
      <c r="S127" s="69"/>
      <c r="T127" s="69"/>
      <c r="U127" s="69"/>
      <c r="V127" s="69"/>
      <c r="W127" s="69"/>
      <c r="X127" s="116"/>
      <c r="Y127" s="121"/>
      <c r="Z127" s="637">
        <f t="shared" si="2"/>
        <v>0</v>
      </c>
      <c r="AA127" s="74">
        <f t="shared" si="3"/>
        <v>0</v>
      </c>
    </row>
    <row r="128" spans="1:27" x14ac:dyDescent="0.35">
      <c r="A128" s="64"/>
      <c r="B128" s="64"/>
      <c r="C128" s="64"/>
      <c r="D128" s="64"/>
      <c r="E128" s="115"/>
      <c r="F128" s="64"/>
      <c r="G128" s="267" t="s">
        <v>1932</v>
      </c>
      <c r="H128" s="64"/>
      <c r="I128" s="67"/>
      <c r="J128" s="64"/>
      <c r="K128" s="64"/>
      <c r="L128" s="68"/>
      <c r="M128" s="68"/>
      <c r="N128" s="68"/>
      <c r="O128" s="68"/>
      <c r="P128" s="64"/>
      <c r="Q128" s="68"/>
      <c r="R128" s="68"/>
      <c r="S128" s="64"/>
      <c r="T128" s="64"/>
      <c r="U128" s="64"/>
      <c r="V128" s="64"/>
      <c r="W128" s="64"/>
      <c r="X128" s="115"/>
      <c r="Y128" s="115"/>
      <c r="Z128" s="637">
        <f t="shared" si="2"/>
        <v>0</v>
      </c>
      <c r="AA128" s="67">
        <f t="shared" si="3"/>
        <v>0</v>
      </c>
    </row>
    <row r="129" spans="1:27" x14ac:dyDescent="0.35">
      <c r="A129" s="76"/>
      <c r="B129" s="76"/>
      <c r="C129" s="76"/>
      <c r="D129" s="76"/>
      <c r="E129" s="121"/>
      <c r="G129" s="269" t="s">
        <v>1852</v>
      </c>
      <c r="H129" s="76"/>
      <c r="I129" s="118"/>
      <c r="J129" s="76"/>
      <c r="K129" s="69"/>
      <c r="L129" s="119"/>
      <c r="M129" s="119"/>
      <c r="N129" s="119"/>
      <c r="O129" s="119"/>
      <c r="P129" s="76"/>
      <c r="Q129" s="119"/>
      <c r="R129" s="119"/>
      <c r="S129" s="76"/>
      <c r="T129" s="76"/>
      <c r="U129" s="76"/>
      <c r="V129" s="76"/>
      <c r="W129" s="76"/>
      <c r="X129" s="121"/>
      <c r="Y129" s="121"/>
      <c r="Z129" s="637">
        <f t="shared" si="2"/>
        <v>0</v>
      </c>
      <c r="AA129" s="118">
        <f t="shared" si="3"/>
        <v>0</v>
      </c>
    </row>
    <row r="130" spans="1:27" x14ac:dyDescent="0.35">
      <c r="A130" s="76"/>
      <c r="B130" s="76"/>
      <c r="C130" s="76"/>
      <c r="D130" s="76"/>
      <c r="E130" s="121"/>
      <c r="G130" s="269"/>
      <c r="H130" s="76"/>
      <c r="I130" s="118"/>
      <c r="J130" s="76"/>
      <c r="K130" s="69"/>
      <c r="L130" s="119"/>
      <c r="M130" s="119"/>
      <c r="N130" s="119"/>
      <c r="O130" s="119"/>
      <c r="P130" s="76"/>
      <c r="Q130" s="119"/>
      <c r="R130" s="119"/>
      <c r="S130" s="76"/>
      <c r="T130" s="76"/>
      <c r="U130" s="76"/>
      <c r="V130" s="76"/>
      <c r="W130" s="76"/>
      <c r="X130" s="121"/>
      <c r="Y130" s="121"/>
      <c r="Z130" s="637">
        <f t="shared" si="2"/>
        <v>0</v>
      </c>
      <c r="AA130" s="118">
        <f t="shared" si="3"/>
        <v>0</v>
      </c>
    </row>
    <row r="131" spans="1:27" x14ac:dyDescent="0.35">
      <c r="A131" s="64"/>
      <c r="B131" s="64"/>
      <c r="C131" s="64"/>
      <c r="D131" s="64"/>
      <c r="E131" s="115"/>
      <c r="F131" s="64"/>
      <c r="G131" s="267" t="s">
        <v>1168</v>
      </c>
      <c r="H131" s="64"/>
      <c r="I131" s="67"/>
      <c r="J131" s="64"/>
      <c r="K131" s="64"/>
      <c r="L131" s="68"/>
      <c r="M131" s="68"/>
      <c r="N131" s="68"/>
      <c r="O131" s="68"/>
      <c r="P131" s="64"/>
      <c r="Q131" s="68"/>
      <c r="R131" s="68"/>
      <c r="S131" s="64"/>
      <c r="T131" s="64"/>
      <c r="U131" s="64"/>
      <c r="V131" s="64"/>
      <c r="W131" s="64"/>
      <c r="X131" s="115"/>
      <c r="Y131" s="115"/>
      <c r="Z131" s="637">
        <f t="shared" si="2"/>
        <v>0</v>
      </c>
      <c r="AA131" s="67">
        <f t="shared" si="3"/>
        <v>0</v>
      </c>
    </row>
    <row r="132" spans="1:27" x14ac:dyDescent="0.35">
      <c r="A132" s="76"/>
      <c r="B132" s="76"/>
      <c r="C132" s="76"/>
      <c r="D132" s="76"/>
      <c r="E132" s="121"/>
      <c r="G132" s="269"/>
      <c r="H132" s="76"/>
      <c r="I132" s="118"/>
      <c r="J132" s="76"/>
      <c r="K132" s="69"/>
      <c r="L132" s="119"/>
      <c r="M132" s="119"/>
      <c r="N132" s="187"/>
      <c r="O132" s="119"/>
      <c r="P132" s="76"/>
      <c r="Q132" s="119"/>
      <c r="R132" s="119"/>
      <c r="S132" s="76"/>
      <c r="T132" s="76"/>
      <c r="U132" s="76"/>
      <c r="V132" s="76"/>
      <c r="W132" s="76"/>
      <c r="X132" s="121"/>
      <c r="Y132" s="121"/>
      <c r="Z132" s="637">
        <f t="shared" si="2"/>
        <v>0</v>
      </c>
      <c r="AA132" s="118">
        <f t="shared" si="3"/>
        <v>0</v>
      </c>
    </row>
    <row r="133" spans="1:27" x14ac:dyDescent="0.35">
      <c r="A133" s="64"/>
      <c r="B133" s="64"/>
      <c r="C133" s="64"/>
      <c r="D133" s="64"/>
      <c r="E133" s="115"/>
      <c r="F133" s="64"/>
      <c r="G133" s="267" t="s">
        <v>1748</v>
      </c>
      <c r="H133" s="64"/>
      <c r="I133" s="67"/>
      <c r="J133" s="64"/>
      <c r="K133" s="64"/>
      <c r="L133" s="68"/>
      <c r="M133" s="68"/>
      <c r="N133" s="68"/>
      <c r="O133" s="68"/>
      <c r="P133" s="64"/>
      <c r="Q133" s="68"/>
      <c r="R133" s="68"/>
      <c r="S133" s="64"/>
      <c r="T133" s="64"/>
      <c r="U133" s="64"/>
      <c r="V133" s="64"/>
      <c r="W133" s="64"/>
      <c r="X133" s="115"/>
      <c r="Y133" s="115"/>
      <c r="Z133" s="637">
        <f t="shared" si="2"/>
        <v>0</v>
      </c>
      <c r="AA133" s="67">
        <f t="shared" si="3"/>
        <v>0</v>
      </c>
    </row>
    <row r="134" spans="1:27" x14ac:dyDescent="0.35">
      <c r="A134" s="76"/>
      <c r="B134" s="76"/>
      <c r="C134" s="76"/>
      <c r="D134" s="76"/>
      <c r="E134" s="121"/>
      <c r="G134" s="269"/>
      <c r="H134" s="69"/>
      <c r="I134" s="74"/>
      <c r="J134" s="69"/>
      <c r="K134" s="76"/>
      <c r="L134" s="193"/>
      <c r="M134" s="119"/>
      <c r="N134" s="119"/>
      <c r="O134" s="119"/>
      <c r="P134" s="76"/>
      <c r="Q134" s="119"/>
      <c r="R134" s="119"/>
      <c r="S134" s="76"/>
      <c r="T134" s="76"/>
      <c r="U134" s="76"/>
      <c r="V134" s="76"/>
      <c r="W134" s="76"/>
      <c r="X134" s="116"/>
      <c r="Y134" s="121"/>
      <c r="Z134" s="637">
        <f t="shared" ref="Z134:Z153" si="5">I134*Z$4</f>
        <v>0</v>
      </c>
      <c r="AA134" s="74">
        <f t="shared" ref="AA134:AA153" si="6">I134+Z134</f>
        <v>0</v>
      </c>
    </row>
    <row r="135" spans="1:27" x14ac:dyDescent="0.35">
      <c r="A135" s="76"/>
      <c r="B135" s="76"/>
      <c r="C135" s="76"/>
      <c r="D135" s="76"/>
      <c r="E135" s="121"/>
      <c r="G135" s="269"/>
      <c r="H135" s="76"/>
      <c r="I135" s="118"/>
      <c r="J135" s="76"/>
      <c r="K135" s="76"/>
      <c r="L135" s="130"/>
      <c r="M135" s="119"/>
      <c r="N135" s="119"/>
      <c r="O135" s="119"/>
      <c r="P135" s="76"/>
      <c r="Q135" s="119"/>
      <c r="R135" s="119"/>
      <c r="S135" s="76"/>
      <c r="T135" s="76"/>
      <c r="U135" s="76"/>
      <c r="V135" s="76"/>
      <c r="W135" s="76"/>
      <c r="X135" s="121"/>
      <c r="Y135" s="121"/>
      <c r="Z135" s="637">
        <f t="shared" si="5"/>
        <v>0</v>
      </c>
      <c r="AA135" s="118">
        <f t="shared" si="6"/>
        <v>0</v>
      </c>
    </row>
    <row r="136" spans="1:27" x14ac:dyDescent="0.35">
      <c r="A136" s="76"/>
      <c r="B136" s="76"/>
      <c r="C136" s="76"/>
      <c r="D136" s="76"/>
      <c r="E136" s="121"/>
      <c r="G136" s="269"/>
      <c r="H136" s="76"/>
      <c r="I136" s="118"/>
      <c r="J136" s="76"/>
      <c r="K136" s="69"/>
      <c r="L136" s="119"/>
      <c r="M136" s="119"/>
      <c r="N136" s="119"/>
      <c r="O136" s="119"/>
      <c r="P136" s="76"/>
      <c r="Q136" s="119"/>
      <c r="R136" s="119"/>
      <c r="S136" s="76"/>
      <c r="T136" s="76"/>
      <c r="U136" s="76"/>
      <c r="V136" s="76"/>
      <c r="W136" s="76"/>
      <c r="X136" s="121"/>
      <c r="Y136" s="121"/>
      <c r="Z136" s="637">
        <f t="shared" si="5"/>
        <v>0</v>
      </c>
      <c r="AA136" s="118">
        <f t="shared" si="6"/>
        <v>0</v>
      </c>
    </row>
    <row r="137" spans="1:27" x14ac:dyDescent="0.35">
      <c r="A137" s="64"/>
      <c r="B137" s="64"/>
      <c r="C137" s="64"/>
      <c r="D137" s="64"/>
      <c r="E137" s="115"/>
      <c r="F137" s="64"/>
      <c r="G137" s="267" t="s">
        <v>1944</v>
      </c>
      <c r="H137" s="64"/>
      <c r="I137" s="67"/>
      <c r="J137" s="64"/>
      <c r="K137" s="64"/>
      <c r="L137" s="68"/>
      <c r="M137" s="68"/>
      <c r="N137" s="68"/>
      <c r="O137" s="68"/>
      <c r="P137" s="64"/>
      <c r="Q137" s="68"/>
      <c r="R137" s="68"/>
      <c r="S137" s="64"/>
      <c r="T137" s="64"/>
      <c r="U137" s="64"/>
      <c r="V137" s="64"/>
      <c r="W137" s="64"/>
      <c r="X137" s="115"/>
      <c r="Y137" s="115"/>
      <c r="Z137" s="637">
        <f t="shared" si="5"/>
        <v>0</v>
      </c>
      <c r="AA137" s="67">
        <f t="shared" si="6"/>
        <v>0</v>
      </c>
    </row>
    <row r="138" spans="1:27" x14ac:dyDescent="0.35">
      <c r="A138" s="76"/>
      <c r="B138" s="196" t="s">
        <v>22509</v>
      </c>
      <c r="C138" s="196" t="s">
        <v>275</v>
      </c>
      <c r="D138" s="196" t="s">
        <v>22510</v>
      </c>
      <c r="E138" s="268" t="s">
        <v>22511</v>
      </c>
      <c r="F138" s="196"/>
      <c r="G138" s="269" t="s">
        <v>22693</v>
      </c>
      <c r="H138" s="69"/>
      <c r="I138" s="74"/>
      <c r="J138" s="69"/>
      <c r="K138" s="76" t="s">
        <v>1062</v>
      </c>
      <c r="L138" s="193"/>
      <c r="M138" s="119" t="s">
        <v>4204</v>
      </c>
      <c r="N138" s="119">
        <v>1143510035</v>
      </c>
      <c r="O138" s="119" t="s">
        <v>1063</v>
      </c>
      <c r="P138" s="76"/>
      <c r="Q138" s="119" t="s">
        <v>1063</v>
      </c>
      <c r="R138" s="119" t="s">
        <v>1063</v>
      </c>
      <c r="S138" s="76"/>
      <c r="T138" s="76"/>
      <c r="U138" s="76"/>
      <c r="V138" s="76"/>
      <c r="W138" s="76"/>
      <c r="X138" s="116"/>
      <c r="Y138" s="121"/>
      <c r="Z138" s="637">
        <f t="shared" si="5"/>
        <v>0</v>
      </c>
      <c r="AA138" s="74">
        <f t="shared" si="6"/>
        <v>0</v>
      </c>
    </row>
    <row r="139" spans="1:27" x14ac:dyDescent="0.35">
      <c r="A139" s="76"/>
      <c r="B139" s="196" t="s">
        <v>22509</v>
      </c>
      <c r="C139" s="196" t="s">
        <v>275</v>
      </c>
      <c r="D139" s="196" t="s">
        <v>22510</v>
      </c>
      <c r="E139" s="268" t="s">
        <v>22511</v>
      </c>
      <c r="F139" s="196"/>
      <c r="G139" s="269" t="s">
        <v>22694</v>
      </c>
      <c r="H139" s="69"/>
      <c r="I139" s="74"/>
      <c r="J139" s="69"/>
      <c r="K139" s="119" t="s">
        <v>1063</v>
      </c>
      <c r="L139" s="193"/>
      <c r="M139" s="119" t="s">
        <v>1063</v>
      </c>
      <c r="N139" s="119" t="s">
        <v>1063</v>
      </c>
      <c r="O139" s="119" t="s">
        <v>1063</v>
      </c>
      <c r="P139" s="76"/>
      <c r="Q139" s="119" t="s">
        <v>1063</v>
      </c>
      <c r="R139" s="119" t="s">
        <v>1063</v>
      </c>
      <c r="S139" s="76"/>
      <c r="T139" s="76"/>
      <c r="U139" s="76"/>
      <c r="V139" s="76"/>
      <c r="W139" s="76"/>
      <c r="X139" s="116"/>
      <c r="Y139" s="121"/>
      <c r="Z139" s="637">
        <f t="shared" si="5"/>
        <v>0</v>
      </c>
      <c r="AA139" s="74">
        <f t="shared" si="6"/>
        <v>0</v>
      </c>
    </row>
    <row r="140" spans="1:27" x14ac:dyDescent="0.35">
      <c r="A140" s="76"/>
      <c r="B140" s="196" t="s">
        <v>22509</v>
      </c>
      <c r="C140" s="196" t="s">
        <v>275</v>
      </c>
      <c r="D140" s="196" t="s">
        <v>22510</v>
      </c>
      <c r="E140" s="268" t="s">
        <v>22511</v>
      </c>
      <c r="F140" s="196"/>
      <c r="G140" s="269" t="s">
        <v>22695</v>
      </c>
      <c r="H140" s="69"/>
      <c r="I140" s="74"/>
      <c r="J140" s="69"/>
      <c r="K140" s="119" t="s">
        <v>1063</v>
      </c>
      <c r="L140" s="193"/>
      <c r="M140" s="119" t="s">
        <v>1063</v>
      </c>
      <c r="N140" s="119" t="s">
        <v>1063</v>
      </c>
      <c r="O140" s="119" t="s">
        <v>1063</v>
      </c>
      <c r="P140" s="76"/>
      <c r="Q140" s="119" t="s">
        <v>1063</v>
      </c>
      <c r="R140" s="119" t="s">
        <v>1063</v>
      </c>
      <c r="S140" s="76"/>
      <c r="T140" s="76"/>
      <c r="U140" s="76"/>
      <c r="V140" s="76"/>
      <c r="W140" s="76"/>
      <c r="X140" s="116"/>
      <c r="Y140" s="121"/>
      <c r="Z140" s="637">
        <f t="shared" si="5"/>
        <v>0</v>
      </c>
      <c r="AA140" s="74">
        <f t="shared" si="6"/>
        <v>0</v>
      </c>
    </row>
    <row r="141" spans="1:27" x14ac:dyDescent="0.35">
      <c r="A141" s="76"/>
      <c r="B141" s="196" t="s">
        <v>22509</v>
      </c>
      <c r="C141" s="196" t="s">
        <v>275</v>
      </c>
      <c r="D141" s="196" t="s">
        <v>22510</v>
      </c>
      <c r="E141" s="268" t="s">
        <v>22511</v>
      </c>
      <c r="F141" s="196"/>
      <c r="G141" s="269" t="s">
        <v>22696</v>
      </c>
      <c r="H141" s="69"/>
      <c r="I141" s="74"/>
      <c r="J141" s="69"/>
      <c r="K141" s="119" t="s">
        <v>1063</v>
      </c>
      <c r="L141" s="193"/>
      <c r="M141" s="119" t="s">
        <v>1063</v>
      </c>
      <c r="N141" s="119" t="s">
        <v>1063</v>
      </c>
      <c r="O141" s="119" t="s">
        <v>1063</v>
      </c>
      <c r="P141" s="76"/>
      <c r="Q141" s="119" t="s">
        <v>1063</v>
      </c>
      <c r="R141" s="119" t="s">
        <v>1063</v>
      </c>
      <c r="S141" s="76"/>
      <c r="T141" s="76"/>
      <c r="U141" s="76"/>
      <c r="V141" s="76"/>
      <c r="W141" s="76"/>
      <c r="X141" s="116"/>
      <c r="Y141" s="121"/>
      <c r="Z141" s="637">
        <f t="shared" si="5"/>
        <v>0</v>
      </c>
      <c r="AA141" s="74">
        <f t="shared" si="6"/>
        <v>0</v>
      </c>
    </row>
    <row r="142" spans="1:27" x14ac:dyDescent="0.35">
      <c r="A142" s="76"/>
      <c r="B142" s="196" t="s">
        <v>22509</v>
      </c>
      <c r="C142" s="196" t="s">
        <v>275</v>
      </c>
      <c r="D142" s="196" t="s">
        <v>22510</v>
      </c>
      <c r="E142" s="268" t="s">
        <v>22511</v>
      </c>
      <c r="F142" s="196"/>
      <c r="G142" s="269" t="s">
        <v>22697</v>
      </c>
      <c r="H142" s="69"/>
      <c r="I142" s="74"/>
      <c r="J142" s="69"/>
      <c r="K142" s="119" t="s">
        <v>1063</v>
      </c>
      <c r="L142" s="193"/>
      <c r="M142" s="119" t="s">
        <v>1063</v>
      </c>
      <c r="N142" s="119" t="s">
        <v>1063</v>
      </c>
      <c r="O142" s="119" t="s">
        <v>1063</v>
      </c>
      <c r="P142" s="76"/>
      <c r="Q142" s="119" t="s">
        <v>1063</v>
      </c>
      <c r="R142" s="119" t="s">
        <v>1063</v>
      </c>
      <c r="S142" s="76"/>
      <c r="T142" s="76"/>
      <c r="U142" s="76"/>
      <c r="V142" s="76"/>
      <c r="W142" s="76"/>
      <c r="X142" s="116"/>
      <c r="Y142" s="121"/>
      <c r="Z142" s="637">
        <f t="shared" si="5"/>
        <v>0</v>
      </c>
      <c r="AA142" s="74">
        <f t="shared" si="6"/>
        <v>0</v>
      </c>
    </row>
    <row r="143" spans="1:27" ht="18.75" customHeight="1" x14ac:dyDescent="0.35">
      <c r="A143" s="76"/>
      <c r="B143" s="196" t="s">
        <v>22509</v>
      </c>
      <c r="C143" s="196" t="s">
        <v>275</v>
      </c>
      <c r="D143" s="196" t="s">
        <v>22510</v>
      </c>
      <c r="E143" s="268" t="s">
        <v>22511</v>
      </c>
      <c r="F143" s="196"/>
      <c r="G143" s="214" t="s">
        <v>22698</v>
      </c>
      <c r="H143" s="76"/>
      <c r="I143" s="118"/>
      <c r="J143" s="76"/>
      <c r="K143" s="119" t="s">
        <v>1063</v>
      </c>
      <c r="L143" s="119"/>
      <c r="M143" s="119" t="s">
        <v>1063</v>
      </c>
      <c r="N143" s="119" t="s">
        <v>1765</v>
      </c>
      <c r="O143" s="119" t="s">
        <v>1063</v>
      </c>
      <c r="P143" s="76"/>
      <c r="Q143" s="119" t="s">
        <v>1765</v>
      </c>
      <c r="R143" s="119" t="s">
        <v>1765</v>
      </c>
      <c r="S143" s="76"/>
      <c r="T143" s="76"/>
      <c r="U143" s="76"/>
      <c r="V143" s="76"/>
      <c r="W143" s="76"/>
      <c r="X143" s="121"/>
      <c r="Y143" s="121"/>
      <c r="Z143" s="637">
        <f t="shared" si="5"/>
        <v>0</v>
      </c>
      <c r="AA143" s="118">
        <f t="shared" si="6"/>
        <v>0</v>
      </c>
    </row>
    <row r="144" spans="1:27" ht="18.75" customHeight="1" x14ac:dyDescent="0.35">
      <c r="A144" s="76"/>
      <c r="B144" s="196" t="s">
        <v>22509</v>
      </c>
      <c r="C144" s="196" t="s">
        <v>275</v>
      </c>
      <c r="D144" s="196" t="s">
        <v>22510</v>
      </c>
      <c r="E144" s="268" t="s">
        <v>22511</v>
      </c>
      <c r="F144" s="196"/>
      <c r="G144" s="214" t="s">
        <v>22699</v>
      </c>
      <c r="H144" s="76"/>
      <c r="I144" s="118"/>
      <c r="J144" s="76"/>
      <c r="K144" s="119" t="s">
        <v>1063</v>
      </c>
      <c r="L144" s="119"/>
      <c r="M144" s="119" t="s">
        <v>1063</v>
      </c>
      <c r="N144" s="119" t="s">
        <v>1765</v>
      </c>
      <c r="O144" s="119" t="s">
        <v>1063</v>
      </c>
      <c r="P144" s="76"/>
      <c r="Q144" s="119" t="s">
        <v>1765</v>
      </c>
      <c r="R144" s="119" t="s">
        <v>1765</v>
      </c>
      <c r="S144" s="76"/>
      <c r="T144" s="76"/>
      <c r="U144" s="76"/>
      <c r="V144" s="76"/>
      <c r="W144" s="76"/>
      <c r="X144" s="121"/>
      <c r="Y144" s="121"/>
      <c r="Z144" s="637">
        <f t="shared" si="5"/>
        <v>0</v>
      </c>
      <c r="AA144" s="118">
        <f t="shared" si="6"/>
        <v>0</v>
      </c>
    </row>
    <row r="145" spans="1:27" ht="18.75" customHeight="1" x14ac:dyDescent="0.35">
      <c r="A145" s="76"/>
      <c r="B145" s="196" t="s">
        <v>22509</v>
      </c>
      <c r="C145" s="196" t="s">
        <v>275</v>
      </c>
      <c r="D145" s="196" t="s">
        <v>22510</v>
      </c>
      <c r="E145" s="268" t="s">
        <v>22511</v>
      </c>
      <c r="F145" s="196"/>
      <c r="G145" s="214" t="s">
        <v>22700</v>
      </c>
      <c r="H145" s="76"/>
      <c r="I145" s="118"/>
      <c r="J145" s="76"/>
      <c r="K145" s="119" t="s">
        <v>1063</v>
      </c>
      <c r="L145" s="119"/>
      <c r="M145" s="119" t="s">
        <v>1063</v>
      </c>
      <c r="N145" s="119" t="s">
        <v>1765</v>
      </c>
      <c r="O145" s="119" t="s">
        <v>1063</v>
      </c>
      <c r="P145" s="76"/>
      <c r="Q145" s="119" t="s">
        <v>1765</v>
      </c>
      <c r="R145" s="119" t="s">
        <v>1765</v>
      </c>
      <c r="S145" s="76"/>
      <c r="T145" s="76"/>
      <c r="U145" s="76"/>
      <c r="V145" s="76"/>
      <c r="W145" s="76"/>
      <c r="X145" s="121"/>
      <c r="Y145" s="121"/>
      <c r="Z145" s="637">
        <f t="shared" si="5"/>
        <v>0</v>
      </c>
      <c r="AA145" s="118">
        <f t="shared" si="6"/>
        <v>0</v>
      </c>
    </row>
    <row r="146" spans="1:27" x14ac:dyDescent="0.35">
      <c r="A146" s="76"/>
      <c r="B146" s="196"/>
      <c r="C146" s="196"/>
      <c r="D146" s="196"/>
      <c r="E146" s="268"/>
      <c r="F146" s="196"/>
      <c r="G146" s="269"/>
      <c r="H146" s="69"/>
      <c r="I146" s="74">
        <v>4000000</v>
      </c>
      <c r="J146" s="69"/>
      <c r="K146" s="119"/>
      <c r="L146" s="193"/>
      <c r="M146" s="119"/>
      <c r="N146" s="119"/>
      <c r="O146" s="119"/>
      <c r="P146" s="76"/>
      <c r="Q146" s="119"/>
      <c r="R146" s="119"/>
      <c r="S146" s="76"/>
      <c r="T146" s="76"/>
      <c r="U146" s="76"/>
      <c r="V146" s="76"/>
      <c r="W146" s="76"/>
      <c r="X146" s="116"/>
      <c r="Y146" s="121"/>
      <c r="Z146" s="637">
        <f t="shared" si="5"/>
        <v>280000</v>
      </c>
      <c r="AA146" s="74">
        <f t="shared" si="6"/>
        <v>4280000</v>
      </c>
    </row>
    <row r="147" spans="1:27" x14ac:dyDescent="0.35">
      <c r="A147" s="64"/>
      <c r="B147" s="64"/>
      <c r="C147" s="64"/>
      <c r="D147" s="64"/>
      <c r="E147" s="115"/>
      <c r="F147" s="64"/>
      <c r="G147" s="272" t="s">
        <v>1945</v>
      </c>
      <c r="H147" s="64"/>
      <c r="I147" s="67"/>
      <c r="J147" s="64"/>
      <c r="K147" s="64"/>
      <c r="L147" s="68"/>
      <c r="M147" s="68"/>
      <c r="N147" s="68"/>
      <c r="O147" s="68"/>
      <c r="P147" s="64"/>
      <c r="Q147" s="68"/>
      <c r="R147" s="68"/>
      <c r="S147" s="64"/>
      <c r="T147" s="64"/>
      <c r="U147" s="64"/>
      <c r="V147" s="64"/>
      <c r="W147" s="64"/>
      <c r="X147" s="115"/>
      <c r="Y147" s="115"/>
      <c r="Z147" s="637">
        <f t="shared" si="5"/>
        <v>0</v>
      </c>
      <c r="AA147" s="67">
        <f t="shared" si="6"/>
        <v>0</v>
      </c>
    </row>
    <row r="148" spans="1:27" ht="18.75" customHeight="1" x14ac:dyDescent="0.35">
      <c r="A148" s="76"/>
      <c r="B148" s="196" t="s">
        <v>22509</v>
      </c>
      <c r="C148" s="196" t="s">
        <v>275</v>
      </c>
      <c r="D148" s="196" t="s">
        <v>22510</v>
      </c>
      <c r="E148" s="268" t="s">
        <v>22511</v>
      </c>
      <c r="F148" s="196"/>
      <c r="G148" s="214" t="s">
        <v>22701</v>
      </c>
      <c r="H148" s="76"/>
      <c r="I148" s="118">
        <v>1000000</v>
      </c>
      <c r="J148" s="76"/>
      <c r="K148" s="119" t="s">
        <v>1214</v>
      </c>
      <c r="L148" s="119"/>
      <c r="M148" s="119" t="s">
        <v>22702</v>
      </c>
      <c r="N148" s="119" t="s">
        <v>22703</v>
      </c>
      <c r="O148" s="119" t="s">
        <v>1063</v>
      </c>
      <c r="P148" s="76"/>
      <c r="Q148" s="119" t="s">
        <v>1765</v>
      </c>
      <c r="R148" s="119" t="s">
        <v>1765</v>
      </c>
      <c r="S148" s="76"/>
      <c r="T148" s="76"/>
      <c r="U148" s="76"/>
      <c r="V148" s="76"/>
      <c r="W148" s="76"/>
      <c r="X148" s="121"/>
      <c r="Y148" s="121"/>
      <c r="Z148" s="637">
        <f t="shared" si="5"/>
        <v>70000</v>
      </c>
      <c r="AA148" s="118">
        <f t="shared" si="6"/>
        <v>1070000</v>
      </c>
    </row>
    <row r="149" spans="1:27" ht="18.75" customHeight="1" x14ac:dyDescent="0.35">
      <c r="A149" s="76"/>
      <c r="B149" s="196" t="s">
        <v>22509</v>
      </c>
      <c r="C149" s="196" t="s">
        <v>275</v>
      </c>
      <c r="D149" s="196" t="s">
        <v>22510</v>
      </c>
      <c r="E149" s="268" t="s">
        <v>22511</v>
      </c>
      <c r="F149" s="196"/>
      <c r="G149" s="214" t="s">
        <v>22704</v>
      </c>
      <c r="H149" s="76"/>
      <c r="I149" s="118">
        <v>1000000</v>
      </c>
      <c r="J149" s="76"/>
      <c r="K149" s="119" t="s">
        <v>1214</v>
      </c>
      <c r="L149" s="119"/>
      <c r="M149" s="119" t="s">
        <v>22702</v>
      </c>
      <c r="N149" s="119" t="s">
        <v>22705</v>
      </c>
      <c r="O149" s="119" t="s">
        <v>1063</v>
      </c>
      <c r="P149" s="76"/>
      <c r="Q149" s="119" t="s">
        <v>1765</v>
      </c>
      <c r="R149" s="119" t="s">
        <v>1765</v>
      </c>
      <c r="S149" s="76"/>
      <c r="T149" s="76"/>
      <c r="U149" s="76"/>
      <c r="V149" s="76"/>
      <c r="W149" s="76"/>
      <c r="X149" s="121"/>
      <c r="Y149" s="121"/>
      <c r="Z149" s="637">
        <f t="shared" si="5"/>
        <v>70000</v>
      </c>
      <c r="AA149" s="118">
        <f t="shared" si="6"/>
        <v>1070000</v>
      </c>
    </row>
    <row r="150" spans="1:27" x14ac:dyDescent="0.35">
      <c r="A150" s="69"/>
      <c r="B150" s="69"/>
      <c r="C150" s="69"/>
      <c r="D150" s="69"/>
      <c r="E150" s="116"/>
      <c r="F150" s="69"/>
      <c r="G150" s="269"/>
      <c r="H150" s="69"/>
      <c r="I150" s="74"/>
      <c r="J150" s="69"/>
      <c r="K150" s="69"/>
      <c r="L150" s="75"/>
      <c r="M150" s="75"/>
      <c r="N150" s="131"/>
      <c r="O150" s="75"/>
      <c r="P150" s="69"/>
      <c r="Q150" s="75"/>
      <c r="R150" s="75"/>
      <c r="S150" s="69"/>
      <c r="T150" s="69"/>
      <c r="U150" s="69"/>
      <c r="V150" s="69"/>
      <c r="W150" s="69"/>
      <c r="X150" s="116"/>
      <c r="Y150" s="121"/>
      <c r="Z150" s="637">
        <f t="shared" si="5"/>
        <v>0</v>
      </c>
      <c r="AA150" s="74">
        <f t="shared" si="6"/>
        <v>0</v>
      </c>
    </row>
    <row r="151" spans="1:27" x14ac:dyDescent="0.35">
      <c r="A151" s="64"/>
      <c r="B151" s="64"/>
      <c r="C151" s="64"/>
      <c r="D151" s="64"/>
      <c r="E151" s="115"/>
      <c r="F151" s="64"/>
      <c r="G151" s="272" t="s">
        <v>1590</v>
      </c>
      <c r="H151" s="64"/>
      <c r="I151" s="67"/>
      <c r="J151" s="64"/>
      <c r="K151" s="64"/>
      <c r="L151" s="68"/>
      <c r="M151" s="68"/>
      <c r="N151" s="68"/>
      <c r="O151" s="68"/>
      <c r="P151" s="64"/>
      <c r="Q151" s="68"/>
      <c r="R151" s="68"/>
      <c r="S151" s="64"/>
      <c r="T151" s="64"/>
      <c r="U151" s="64"/>
      <c r="V151" s="64"/>
      <c r="W151" s="64"/>
      <c r="X151" s="115"/>
      <c r="Y151" s="115"/>
      <c r="Z151" s="637">
        <f t="shared" si="5"/>
        <v>0</v>
      </c>
      <c r="AA151" s="67">
        <f t="shared" si="6"/>
        <v>0</v>
      </c>
    </row>
    <row r="152" spans="1:27" x14ac:dyDescent="0.35">
      <c r="A152" s="76"/>
      <c r="B152" s="196" t="s">
        <v>22509</v>
      </c>
      <c r="C152" s="196" t="s">
        <v>275</v>
      </c>
      <c r="D152" s="196" t="s">
        <v>22510</v>
      </c>
      <c r="E152" s="268" t="s">
        <v>22511</v>
      </c>
      <c r="F152" s="196"/>
      <c r="G152" s="214" t="s">
        <v>22706</v>
      </c>
      <c r="H152" s="76"/>
      <c r="I152" s="118">
        <v>720000</v>
      </c>
      <c r="J152" s="76"/>
      <c r="K152" s="76" t="s">
        <v>1230</v>
      </c>
      <c r="L152" s="119"/>
      <c r="M152" s="119" t="s">
        <v>22707</v>
      </c>
      <c r="N152" s="119">
        <v>5285310155</v>
      </c>
      <c r="O152" s="119"/>
      <c r="P152" s="76"/>
      <c r="Q152" s="119"/>
      <c r="R152" s="119"/>
      <c r="S152" s="76"/>
      <c r="T152" s="76"/>
      <c r="U152" s="76"/>
      <c r="V152" s="76"/>
      <c r="W152" s="76"/>
      <c r="X152" s="121"/>
      <c r="Y152" s="121"/>
      <c r="Z152" s="637">
        <f t="shared" si="5"/>
        <v>50400.000000000007</v>
      </c>
      <c r="AA152" s="118">
        <f t="shared" si="6"/>
        <v>770400</v>
      </c>
    </row>
    <row r="153" spans="1:27" x14ac:dyDescent="0.35">
      <c r="G153" s="123" t="s">
        <v>894</v>
      </c>
      <c r="H153" s="123"/>
      <c r="I153" s="124">
        <f>SUM(I5:I152)</f>
        <v>69554000</v>
      </c>
      <c r="Z153" s="637">
        <f t="shared" si="5"/>
        <v>4868780</v>
      </c>
      <c r="AA153" s="124">
        <f t="shared" si="6"/>
        <v>74422780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rgb="FF00B050"/>
  </sheetPr>
  <dimension ref="A1:AB264"/>
  <sheetViews>
    <sheetView topLeftCell="G1" workbookViewId="0">
      <selection activeCell="G12" sqref="G12"/>
    </sheetView>
  </sheetViews>
  <sheetFormatPr defaultRowHeight="14.5" x14ac:dyDescent="0.35"/>
  <cols>
    <col min="1" max="1" width="11.7265625" hidden="1" customWidth="1"/>
    <col min="2" max="2" width="15.453125" hidden="1" customWidth="1"/>
    <col min="3" max="3" width="10" hidden="1" customWidth="1"/>
    <col min="4" max="4" width="15.7265625" hidden="1" customWidth="1"/>
    <col min="5" max="5" width="35.81640625" hidden="1" customWidth="1"/>
    <col min="6" max="6" width="22.453125" hidden="1" customWidth="1"/>
    <col min="7" max="7" width="84.36328125" customWidth="1"/>
    <col min="8" max="8" width="21.81640625" hidden="1" customWidth="1"/>
    <col min="9" max="9" width="21.81640625" style="104" hidden="1" customWidth="1"/>
    <col min="10" max="10" width="11" hidden="1" customWidth="1"/>
    <col min="11" max="12" width="23.453125" hidden="1" customWidth="1"/>
    <col min="13" max="13" width="38.81640625" hidden="1" customWidth="1"/>
    <col min="14" max="14" width="23.08984375" style="245" hidden="1" customWidth="1"/>
    <col min="15" max="15" width="16.453125" hidden="1" customWidth="1"/>
    <col min="16" max="16" width="18.453125" hidden="1" customWidth="1"/>
    <col min="17" max="17" width="23.453125" style="245" hidden="1" customWidth="1"/>
    <col min="18" max="18" width="23.453125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24" hidden="1" customWidth="1"/>
    <col min="25" max="25" width="41.81640625" hidden="1" customWidth="1"/>
    <col min="26" max="26" width="0" hidden="1" customWidth="1"/>
    <col min="27" max="27" width="9.81640625" hidden="1" customWidth="1"/>
    <col min="28" max="28" width="21.81640625" style="104" customWidth="1"/>
  </cols>
  <sheetData>
    <row r="1" spans="1:28" x14ac:dyDescent="0.35">
      <c r="A1" s="665" t="s">
        <v>895</v>
      </c>
      <c r="B1" s="665"/>
      <c r="C1" s="665"/>
      <c r="D1" s="665"/>
      <c r="E1" s="665"/>
      <c r="F1" s="66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B1" s="47"/>
    </row>
    <row r="2" spans="1:28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B2" s="634" t="s">
        <v>24303</v>
      </c>
    </row>
    <row r="3" spans="1:28" ht="15.5" x14ac:dyDescent="0.35">
      <c r="A3" s="106"/>
      <c r="B3" s="106"/>
      <c r="C3" s="208"/>
      <c r="D3" s="107"/>
      <c r="E3" s="57" t="s">
        <v>22708</v>
      </c>
      <c r="F3" s="57"/>
      <c r="G3" s="106"/>
      <c r="H3" s="57"/>
      <c r="I3" s="108"/>
      <c r="J3" s="106"/>
      <c r="K3" s="109"/>
      <c r="L3" s="106"/>
      <c r="M3" s="106"/>
      <c r="N3" s="209"/>
      <c r="O3" s="107"/>
      <c r="P3" s="57"/>
      <c r="Q3" s="210"/>
      <c r="R3" s="57"/>
      <c r="S3" s="110"/>
      <c r="T3" s="57"/>
      <c r="U3" s="57"/>
      <c r="V3" s="57"/>
      <c r="W3" s="111"/>
      <c r="X3" s="112"/>
      <c r="Y3" s="112"/>
      <c r="AB3" s="108"/>
    </row>
    <row r="4" spans="1:28" ht="15.5" x14ac:dyDescent="0.35">
      <c r="A4" s="64"/>
      <c r="B4" s="64"/>
      <c r="C4" s="65"/>
      <c r="D4" s="64"/>
      <c r="E4" s="64"/>
      <c r="F4" s="64"/>
      <c r="G4" s="66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AA4" s="631">
        <v>7.0000000000000007E-2</v>
      </c>
      <c r="AB4" s="67"/>
    </row>
    <row r="5" spans="1:28" s="94" customFormat="1" ht="15.5" x14ac:dyDescent="0.35">
      <c r="A5" s="69"/>
      <c r="B5" s="77" t="s">
        <v>22709</v>
      </c>
      <c r="C5" s="77" t="s">
        <v>22710</v>
      </c>
      <c r="D5" s="77" t="s">
        <v>22711</v>
      </c>
      <c r="E5" s="77" t="s">
        <v>22712</v>
      </c>
      <c r="F5" s="69" t="s">
        <v>11507</v>
      </c>
      <c r="G5" s="69" t="s">
        <v>22713</v>
      </c>
      <c r="H5" s="69"/>
      <c r="I5" s="74">
        <v>650000</v>
      </c>
      <c r="J5" s="69"/>
      <c r="K5" s="69" t="s">
        <v>2394</v>
      </c>
      <c r="L5" s="75">
        <v>2014</v>
      </c>
      <c r="M5" s="75" t="s">
        <v>14095</v>
      </c>
      <c r="N5" s="75" t="s">
        <v>22714</v>
      </c>
      <c r="O5" s="75" t="s">
        <v>1063</v>
      </c>
      <c r="P5" s="69" t="s">
        <v>937</v>
      </c>
      <c r="Q5" s="75" t="s">
        <v>967</v>
      </c>
      <c r="R5" s="75" t="s">
        <v>2882</v>
      </c>
      <c r="S5" s="69"/>
      <c r="T5" s="69"/>
      <c r="U5" s="69"/>
      <c r="V5" s="69"/>
      <c r="W5" s="69"/>
      <c r="X5" s="116" t="s">
        <v>3850</v>
      </c>
      <c r="Y5" s="69"/>
      <c r="AA5" s="642">
        <f>I5*AA$4</f>
        <v>45500.000000000007</v>
      </c>
      <c r="AB5" s="74">
        <f>I5+AA5</f>
        <v>695500</v>
      </c>
    </row>
    <row r="6" spans="1:28" ht="15.5" x14ac:dyDescent="0.35">
      <c r="A6" s="69"/>
      <c r="B6" s="77" t="s">
        <v>22709</v>
      </c>
      <c r="C6" s="77" t="s">
        <v>22710</v>
      </c>
      <c r="D6" s="77" t="s">
        <v>22711</v>
      </c>
      <c r="E6" s="77" t="s">
        <v>22712</v>
      </c>
      <c r="F6" s="69"/>
      <c r="G6" s="69" t="s">
        <v>22715</v>
      </c>
      <c r="H6" s="69"/>
      <c r="I6" s="74">
        <v>600000</v>
      </c>
      <c r="J6" s="69"/>
      <c r="K6" s="69" t="s">
        <v>2394</v>
      </c>
      <c r="L6" s="75">
        <v>2014</v>
      </c>
      <c r="M6" s="75" t="s">
        <v>14095</v>
      </c>
      <c r="N6" s="75" t="s">
        <v>22716</v>
      </c>
      <c r="O6" s="75" t="s">
        <v>1063</v>
      </c>
      <c r="P6" s="69" t="s">
        <v>937</v>
      </c>
      <c r="Q6" s="75" t="s">
        <v>967</v>
      </c>
      <c r="R6" s="75" t="s">
        <v>2882</v>
      </c>
      <c r="S6" s="69"/>
      <c r="T6" s="69"/>
      <c r="U6" s="69"/>
      <c r="V6" s="69"/>
      <c r="W6" s="69"/>
      <c r="X6" s="116" t="s">
        <v>3850</v>
      </c>
      <c r="Y6" s="76"/>
      <c r="AA6" s="642">
        <f t="shared" ref="AA6:AA69" si="0">I6*AA$4</f>
        <v>42000.000000000007</v>
      </c>
      <c r="AB6" s="74">
        <f t="shared" ref="AB6:AB69" si="1">I6+AA6</f>
        <v>642000</v>
      </c>
    </row>
    <row r="7" spans="1:28" ht="15.5" x14ac:dyDescent="0.35">
      <c r="A7" s="69"/>
      <c r="B7" s="77" t="s">
        <v>22709</v>
      </c>
      <c r="C7" s="77" t="s">
        <v>22710</v>
      </c>
      <c r="D7" s="77" t="s">
        <v>22711</v>
      </c>
      <c r="E7" s="77" t="s">
        <v>22712</v>
      </c>
      <c r="F7" s="69"/>
      <c r="G7" s="69" t="s">
        <v>22717</v>
      </c>
      <c r="H7" s="69"/>
      <c r="I7" s="74">
        <v>600000</v>
      </c>
      <c r="J7" s="69"/>
      <c r="K7" s="69" t="s">
        <v>2394</v>
      </c>
      <c r="L7" s="75">
        <v>2014</v>
      </c>
      <c r="M7" s="75" t="s">
        <v>2876</v>
      </c>
      <c r="N7" s="75" t="s">
        <v>22718</v>
      </c>
      <c r="O7" s="75" t="s">
        <v>1063</v>
      </c>
      <c r="P7" s="69" t="s">
        <v>937</v>
      </c>
      <c r="Q7" s="75" t="s">
        <v>938</v>
      </c>
      <c r="R7" s="75" t="s">
        <v>2882</v>
      </c>
      <c r="S7" s="69"/>
      <c r="T7" s="69"/>
      <c r="U7" s="69"/>
      <c r="V7" s="69"/>
      <c r="W7" s="69"/>
      <c r="X7" s="116" t="s">
        <v>3850</v>
      </c>
      <c r="Y7" s="76"/>
      <c r="AA7" s="642">
        <f t="shared" si="0"/>
        <v>42000.000000000007</v>
      </c>
      <c r="AB7" s="74">
        <f t="shared" si="1"/>
        <v>642000</v>
      </c>
    </row>
    <row r="8" spans="1:28" ht="15.5" x14ac:dyDescent="0.35">
      <c r="A8" s="69"/>
      <c r="B8" s="77" t="s">
        <v>22709</v>
      </c>
      <c r="C8" s="77" t="s">
        <v>22710</v>
      </c>
      <c r="D8" s="77" t="s">
        <v>22711</v>
      </c>
      <c r="E8" s="77" t="s">
        <v>22712</v>
      </c>
      <c r="F8" s="69"/>
      <c r="G8" s="69" t="s">
        <v>22719</v>
      </c>
      <c r="H8" s="69"/>
      <c r="I8" s="74">
        <v>600000</v>
      </c>
      <c r="J8" s="69"/>
      <c r="K8" s="69" t="s">
        <v>2394</v>
      </c>
      <c r="L8" s="75">
        <v>2014</v>
      </c>
      <c r="M8" s="75" t="s">
        <v>2876</v>
      </c>
      <c r="N8" s="75" t="s">
        <v>22720</v>
      </c>
      <c r="O8" s="75" t="s">
        <v>1063</v>
      </c>
      <c r="P8" s="69" t="s">
        <v>937</v>
      </c>
      <c r="Q8" s="75" t="s">
        <v>938</v>
      </c>
      <c r="R8" s="75" t="s">
        <v>2882</v>
      </c>
      <c r="S8" s="69"/>
      <c r="T8" s="69"/>
      <c r="U8" s="69"/>
      <c r="V8" s="69"/>
      <c r="W8" s="69"/>
      <c r="X8" s="116" t="s">
        <v>3850</v>
      </c>
      <c r="Y8" s="76"/>
      <c r="AA8" s="642">
        <f t="shared" si="0"/>
        <v>42000.000000000007</v>
      </c>
      <c r="AB8" s="74">
        <f t="shared" si="1"/>
        <v>642000</v>
      </c>
    </row>
    <row r="9" spans="1:28" ht="15.5" x14ac:dyDescent="0.35">
      <c r="A9" s="69"/>
      <c r="B9" s="77" t="s">
        <v>22709</v>
      </c>
      <c r="C9" s="77" t="s">
        <v>22710</v>
      </c>
      <c r="D9" s="77" t="s">
        <v>22711</v>
      </c>
      <c r="E9" s="77" t="s">
        <v>22712</v>
      </c>
      <c r="F9" s="69"/>
      <c r="G9" s="69" t="s">
        <v>22721</v>
      </c>
      <c r="H9" s="69"/>
      <c r="I9" s="74">
        <v>600000</v>
      </c>
      <c r="J9" s="69"/>
      <c r="K9" s="69" t="s">
        <v>2394</v>
      </c>
      <c r="L9" s="75">
        <v>2014</v>
      </c>
      <c r="M9" s="75" t="s">
        <v>2876</v>
      </c>
      <c r="N9" s="75" t="s">
        <v>22722</v>
      </c>
      <c r="O9" s="75" t="s">
        <v>1063</v>
      </c>
      <c r="P9" s="69" t="s">
        <v>937</v>
      </c>
      <c r="Q9" s="75" t="s">
        <v>938</v>
      </c>
      <c r="R9" s="75" t="s">
        <v>2882</v>
      </c>
      <c r="S9" s="69"/>
      <c r="T9" s="69"/>
      <c r="U9" s="69"/>
      <c r="V9" s="69"/>
      <c r="W9" s="69"/>
      <c r="X9" s="116" t="s">
        <v>3850</v>
      </c>
      <c r="Y9" s="76"/>
      <c r="AA9" s="642">
        <f t="shared" si="0"/>
        <v>42000.000000000007</v>
      </c>
      <c r="AB9" s="74">
        <f t="shared" si="1"/>
        <v>642000</v>
      </c>
    </row>
    <row r="10" spans="1:28" ht="15.5" x14ac:dyDescent="0.35">
      <c r="A10" s="69"/>
      <c r="B10" s="77" t="s">
        <v>22709</v>
      </c>
      <c r="C10" s="77" t="s">
        <v>22710</v>
      </c>
      <c r="D10" s="77" t="s">
        <v>22711</v>
      </c>
      <c r="E10" s="77" t="s">
        <v>22712</v>
      </c>
      <c r="F10" s="69"/>
      <c r="G10" s="69" t="s">
        <v>22723</v>
      </c>
      <c r="H10" s="69"/>
      <c r="I10" s="74">
        <v>600000</v>
      </c>
      <c r="J10" s="69"/>
      <c r="K10" s="69" t="s">
        <v>2394</v>
      </c>
      <c r="L10" s="75">
        <v>2014</v>
      </c>
      <c r="M10" s="75" t="s">
        <v>2876</v>
      </c>
      <c r="N10" s="75" t="s">
        <v>22724</v>
      </c>
      <c r="O10" s="75" t="s">
        <v>1063</v>
      </c>
      <c r="P10" s="69" t="s">
        <v>937</v>
      </c>
      <c r="Q10" s="75" t="s">
        <v>938</v>
      </c>
      <c r="R10" s="75" t="s">
        <v>2882</v>
      </c>
      <c r="S10" s="69"/>
      <c r="T10" s="69"/>
      <c r="U10" s="69"/>
      <c r="V10" s="69"/>
      <c r="W10" s="69"/>
      <c r="X10" s="116" t="s">
        <v>3850</v>
      </c>
      <c r="Y10" s="76"/>
      <c r="AA10" s="642">
        <f t="shared" si="0"/>
        <v>42000.000000000007</v>
      </c>
      <c r="AB10" s="74">
        <f t="shared" si="1"/>
        <v>642000</v>
      </c>
    </row>
    <row r="11" spans="1:28" ht="15.5" x14ac:dyDescent="0.35">
      <c r="A11" s="69"/>
      <c r="B11" s="77" t="s">
        <v>22709</v>
      </c>
      <c r="C11" s="77" t="s">
        <v>22710</v>
      </c>
      <c r="D11" s="77" t="s">
        <v>22711</v>
      </c>
      <c r="E11" s="77" t="s">
        <v>22712</v>
      </c>
      <c r="F11" s="69"/>
      <c r="G11" s="69" t="s">
        <v>22725</v>
      </c>
      <c r="H11" s="69"/>
      <c r="I11" s="74">
        <v>600000</v>
      </c>
      <c r="J11" s="69"/>
      <c r="K11" s="69" t="s">
        <v>2394</v>
      </c>
      <c r="L11" s="75">
        <v>2014</v>
      </c>
      <c r="M11" s="75" t="s">
        <v>2876</v>
      </c>
      <c r="N11" s="75" t="s">
        <v>22726</v>
      </c>
      <c r="O11" s="75" t="s">
        <v>1063</v>
      </c>
      <c r="P11" s="69" t="s">
        <v>937</v>
      </c>
      <c r="Q11" s="75" t="s">
        <v>938</v>
      </c>
      <c r="R11" s="75" t="s">
        <v>2882</v>
      </c>
      <c r="S11" s="69"/>
      <c r="T11" s="69"/>
      <c r="U11" s="69"/>
      <c r="V11" s="69"/>
      <c r="W11" s="69"/>
      <c r="X11" s="116" t="s">
        <v>3850</v>
      </c>
      <c r="Y11" s="76"/>
      <c r="AA11" s="642">
        <f t="shared" si="0"/>
        <v>42000.000000000007</v>
      </c>
      <c r="AB11" s="74">
        <f t="shared" si="1"/>
        <v>642000</v>
      </c>
    </row>
    <row r="12" spans="1:28" ht="15.5" x14ac:dyDescent="0.35">
      <c r="A12" s="69"/>
      <c r="B12" s="77" t="s">
        <v>22709</v>
      </c>
      <c r="C12" s="77" t="s">
        <v>22710</v>
      </c>
      <c r="D12" s="77" t="s">
        <v>22711</v>
      </c>
      <c r="E12" s="77" t="s">
        <v>22712</v>
      </c>
      <c r="F12" s="69"/>
      <c r="G12" s="69" t="s">
        <v>22727</v>
      </c>
      <c r="H12" s="69"/>
      <c r="I12" s="74">
        <v>600000</v>
      </c>
      <c r="J12" s="69"/>
      <c r="K12" s="69" t="s">
        <v>2394</v>
      </c>
      <c r="L12" s="75">
        <v>2014</v>
      </c>
      <c r="M12" s="75" t="s">
        <v>2876</v>
      </c>
      <c r="N12" s="75" t="s">
        <v>22728</v>
      </c>
      <c r="O12" s="75" t="s">
        <v>1063</v>
      </c>
      <c r="P12" s="69" t="s">
        <v>937</v>
      </c>
      <c r="Q12" s="75" t="s">
        <v>938</v>
      </c>
      <c r="R12" s="75" t="s">
        <v>2882</v>
      </c>
      <c r="S12" s="69"/>
      <c r="T12" s="69"/>
      <c r="U12" s="69"/>
      <c r="V12" s="69"/>
      <c r="W12" s="69"/>
      <c r="X12" s="116" t="s">
        <v>3850</v>
      </c>
      <c r="Y12" s="76"/>
      <c r="AA12" s="642">
        <f t="shared" si="0"/>
        <v>42000.000000000007</v>
      </c>
      <c r="AB12" s="74">
        <f t="shared" si="1"/>
        <v>642000</v>
      </c>
    </row>
    <row r="13" spans="1:28" ht="15.5" x14ac:dyDescent="0.35">
      <c r="A13" s="69"/>
      <c r="B13" s="77" t="s">
        <v>22709</v>
      </c>
      <c r="C13" s="77" t="s">
        <v>22710</v>
      </c>
      <c r="D13" s="77" t="s">
        <v>22711</v>
      </c>
      <c r="E13" s="77" t="s">
        <v>22712</v>
      </c>
      <c r="F13" s="69"/>
      <c r="G13" s="69" t="s">
        <v>22729</v>
      </c>
      <c r="H13" s="69"/>
      <c r="I13" s="74">
        <v>650000</v>
      </c>
      <c r="J13" s="69"/>
      <c r="K13" s="69" t="s">
        <v>2394</v>
      </c>
      <c r="L13" s="75">
        <v>2014</v>
      </c>
      <c r="M13" s="75" t="s">
        <v>14095</v>
      </c>
      <c r="N13" s="75" t="s">
        <v>22730</v>
      </c>
      <c r="O13" s="75" t="s">
        <v>1063</v>
      </c>
      <c r="P13" s="69" t="s">
        <v>937</v>
      </c>
      <c r="Q13" s="75" t="s">
        <v>967</v>
      </c>
      <c r="R13" s="75" t="s">
        <v>2882</v>
      </c>
      <c r="S13" s="69"/>
      <c r="T13" s="69"/>
      <c r="U13" s="69"/>
      <c r="V13" s="69"/>
      <c r="W13" s="69"/>
      <c r="X13" s="116" t="s">
        <v>3850</v>
      </c>
      <c r="Y13" s="76"/>
      <c r="AA13" s="642">
        <f t="shared" si="0"/>
        <v>45500.000000000007</v>
      </c>
      <c r="AB13" s="74">
        <f t="shared" si="1"/>
        <v>695500</v>
      </c>
    </row>
    <row r="14" spans="1:28" ht="15.5" x14ac:dyDescent="0.35">
      <c r="A14" s="69"/>
      <c r="B14" s="77" t="s">
        <v>22709</v>
      </c>
      <c r="C14" s="77" t="s">
        <v>22710</v>
      </c>
      <c r="D14" s="77" t="s">
        <v>22711</v>
      </c>
      <c r="E14" s="77" t="s">
        <v>22712</v>
      </c>
      <c r="F14" s="69"/>
      <c r="G14" s="69" t="s">
        <v>22731</v>
      </c>
      <c r="H14" s="69"/>
      <c r="I14" s="74">
        <v>600000</v>
      </c>
      <c r="J14" s="69"/>
      <c r="K14" s="69" t="s">
        <v>2394</v>
      </c>
      <c r="L14" s="75">
        <v>2014</v>
      </c>
      <c r="M14" s="75" t="s">
        <v>2876</v>
      </c>
      <c r="N14" s="75" t="s">
        <v>22732</v>
      </c>
      <c r="O14" s="75" t="s">
        <v>1063</v>
      </c>
      <c r="P14" s="69" t="s">
        <v>937</v>
      </c>
      <c r="Q14" s="75" t="s">
        <v>938</v>
      </c>
      <c r="R14" s="75" t="s">
        <v>2882</v>
      </c>
      <c r="S14" s="69"/>
      <c r="T14" s="69"/>
      <c r="U14" s="69"/>
      <c r="V14" s="69"/>
      <c r="W14" s="69"/>
      <c r="X14" s="116" t="s">
        <v>3850</v>
      </c>
      <c r="Y14" s="76"/>
      <c r="AA14" s="642">
        <f t="shared" si="0"/>
        <v>42000.000000000007</v>
      </c>
      <c r="AB14" s="74">
        <f t="shared" si="1"/>
        <v>642000</v>
      </c>
    </row>
    <row r="15" spans="1:28" ht="15.5" x14ac:dyDescent="0.35">
      <c r="A15" s="76"/>
      <c r="B15" s="77" t="s">
        <v>22709</v>
      </c>
      <c r="C15" s="77" t="s">
        <v>22710</v>
      </c>
      <c r="D15" s="77" t="s">
        <v>22711</v>
      </c>
      <c r="E15" s="77" t="s">
        <v>22712</v>
      </c>
      <c r="F15" s="69"/>
      <c r="G15" s="69" t="s">
        <v>22733</v>
      </c>
      <c r="H15" s="69"/>
      <c r="I15" s="74">
        <v>600000</v>
      </c>
      <c r="J15" s="69"/>
      <c r="K15" s="69" t="s">
        <v>2394</v>
      </c>
      <c r="L15" s="75">
        <v>2014</v>
      </c>
      <c r="M15" s="75" t="s">
        <v>2876</v>
      </c>
      <c r="N15" s="75" t="s">
        <v>22734</v>
      </c>
      <c r="O15" s="75" t="s">
        <v>1063</v>
      </c>
      <c r="P15" s="69" t="s">
        <v>937</v>
      </c>
      <c r="Q15" s="75" t="s">
        <v>938</v>
      </c>
      <c r="R15" s="75" t="s">
        <v>2882</v>
      </c>
      <c r="S15" s="69"/>
      <c r="T15" s="69"/>
      <c r="U15" s="69"/>
      <c r="V15" s="69"/>
      <c r="W15" s="69"/>
      <c r="X15" s="116" t="s">
        <v>3850</v>
      </c>
      <c r="Y15" s="76"/>
      <c r="AA15" s="642">
        <f t="shared" si="0"/>
        <v>42000.000000000007</v>
      </c>
      <c r="AB15" s="74">
        <f t="shared" si="1"/>
        <v>642000</v>
      </c>
    </row>
    <row r="16" spans="1:28" ht="15.5" x14ac:dyDescent="0.35">
      <c r="A16" s="76"/>
      <c r="B16" s="77" t="s">
        <v>22709</v>
      </c>
      <c r="C16" s="77" t="s">
        <v>22710</v>
      </c>
      <c r="D16" s="77" t="s">
        <v>22711</v>
      </c>
      <c r="E16" s="77" t="s">
        <v>22712</v>
      </c>
      <c r="F16" s="69"/>
      <c r="G16" s="69" t="s">
        <v>22735</v>
      </c>
      <c r="H16" s="69"/>
      <c r="I16" s="74">
        <v>600000</v>
      </c>
      <c r="J16" s="69"/>
      <c r="K16" s="69" t="s">
        <v>2394</v>
      </c>
      <c r="L16" s="75">
        <v>2014</v>
      </c>
      <c r="M16" s="75" t="s">
        <v>2876</v>
      </c>
      <c r="N16" s="75" t="s">
        <v>22736</v>
      </c>
      <c r="O16" s="75" t="s">
        <v>1063</v>
      </c>
      <c r="P16" s="69" t="s">
        <v>937</v>
      </c>
      <c r="Q16" s="75" t="s">
        <v>938</v>
      </c>
      <c r="R16" s="75" t="s">
        <v>2882</v>
      </c>
      <c r="S16" s="69"/>
      <c r="T16" s="69"/>
      <c r="U16" s="69"/>
      <c r="V16" s="69"/>
      <c r="W16" s="69"/>
      <c r="X16" s="116" t="s">
        <v>3850</v>
      </c>
      <c r="Y16" s="76"/>
      <c r="AA16" s="642">
        <f t="shared" si="0"/>
        <v>42000.000000000007</v>
      </c>
      <c r="AB16" s="74">
        <f t="shared" si="1"/>
        <v>642000</v>
      </c>
    </row>
    <row r="17" spans="1:28" ht="15.5" x14ac:dyDescent="0.35">
      <c r="A17" s="76"/>
      <c r="B17" s="77" t="s">
        <v>22709</v>
      </c>
      <c r="C17" s="77" t="s">
        <v>22710</v>
      </c>
      <c r="D17" s="77" t="s">
        <v>22711</v>
      </c>
      <c r="E17" s="77" t="s">
        <v>22712</v>
      </c>
      <c r="F17" s="69"/>
      <c r="G17" s="69" t="s">
        <v>22737</v>
      </c>
      <c r="H17" s="69"/>
      <c r="I17" s="74">
        <v>600000</v>
      </c>
      <c r="J17" s="69"/>
      <c r="K17" s="69" t="s">
        <v>2394</v>
      </c>
      <c r="L17" s="75">
        <v>2014</v>
      </c>
      <c r="M17" s="75" t="s">
        <v>2876</v>
      </c>
      <c r="N17" s="75" t="s">
        <v>22738</v>
      </c>
      <c r="O17" s="75" t="s">
        <v>1063</v>
      </c>
      <c r="P17" s="69" t="s">
        <v>937</v>
      </c>
      <c r="Q17" s="75" t="s">
        <v>938</v>
      </c>
      <c r="R17" s="75" t="s">
        <v>2882</v>
      </c>
      <c r="S17" s="69"/>
      <c r="T17" s="69"/>
      <c r="U17" s="69"/>
      <c r="V17" s="69"/>
      <c r="W17" s="69"/>
      <c r="X17" s="116" t="s">
        <v>3850</v>
      </c>
      <c r="Y17" s="76"/>
      <c r="AA17" s="642">
        <f t="shared" si="0"/>
        <v>42000.000000000007</v>
      </c>
      <c r="AB17" s="74">
        <f t="shared" si="1"/>
        <v>642000</v>
      </c>
    </row>
    <row r="18" spans="1:28" ht="15.5" x14ac:dyDescent="0.35">
      <c r="A18" s="76"/>
      <c r="B18" s="77" t="s">
        <v>22709</v>
      </c>
      <c r="C18" s="77" t="s">
        <v>22710</v>
      </c>
      <c r="D18" s="77" t="s">
        <v>22711</v>
      </c>
      <c r="E18" s="77" t="s">
        <v>22712</v>
      </c>
      <c r="F18" s="69"/>
      <c r="G18" s="69" t="s">
        <v>22739</v>
      </c>
      <c r="H18" s="69"/>
      <c r="I18" s="74">
        <v>600000</v>
      </c>
      <c r="J18" s="69"/>
      <c r="K18" s="69" t="s">
        <v>2394</v>
      </c>
      <c r="L18" s="75">
        <v>2014</v>
      </c>
      <c r="M18" s="75" t="s">
        <v>2876</v>
      </c>
      <c r="N18" s="75" t="s">
        <v>22740</v>
      </c>
      <c r="O18" s="75" t="s">
        <v>1063</v>
      </c>
      <c r="P18" s="69" t="s">
        <v>937</v>
      </c>
      <c r="Q18" s="75" t="s">
        <v>938</v>
      </c>
      <c r="R18" s="75" t="s">
        <v>2882</v>
      </c>
      <c r="S18" s="69"/>
      <c r="T18" s="69"/>
      <c r="U18" s="69"/>
      <c r="V18" s="69"/>
      <c r="W18" s="69"/>
      <c r="X18" s="116" t="s">
        <v>3850</v>
      </c>
      <c r="Y18" s="76"/>
      <c r="AA18" s="642">
        <f t="shared" si="0"/>
        <v>42000.000000000007</v>
      </c>
      <c r="AB18" s="74">
        <f t="shared" si="1"/>
        <v>642000</v>
      </c>
    </row>
    <row r="19" spans="1:28" ht="15.5" x14ac:dyDescent="0.35">
      <c r="A19" s="76"/>
      <c r="B19" s="77" t="s">
        <v>22709</v>
      </c>
      <c r="C19" s="77" t="s">
        <v>22710</v>
      </c>
      <c r="D19" s="77" t="s">
        <v>22711</v>
      </c>
      <c r="E19" s="77" t="s">
        <v>22712</v>
      </c>
      <c r="F19" s="69"/>
      <c r="G19" s="69" t="s">
        <v>22741</v>
      </c>
      <c r="H19" s="69"/>
      <c r="I19" s="74">
        <v>600000</v>
      </c>
      <c r="J19" s="69"/>
      <c r="K19" s="69" t="s">
        <v>2394</v>
      </c>
      <c r="L19" s="75">
        <v>2014</v>
      </c>
      <c r="M19" s="75" t="s">
        <v>2876</v>
      </c>
      <c r="N19" s="75" t="s">
        <v>22742</v>
      </c>
      <c r="O19" s="75" t="s">
        <v>1063</v>
      </c>
      <c r="P19" s="69" t="s">
        <v>937</v>
      </c>
      <c r="Q19" s="75" t="s">
        <v>938</v>
      </c>
      <c r="R19" s="75" t="s">
        <v>2882</v>
      </c>
      <c r="S19" s="69"/>
      <c r="T19" s="69"/>
      <c r="U19" s="69"/>
      <c r="V19" s="69"/>
      <c r="W19" s="69"/>
      <c r="X19" s="116" t="s">
        <v>3850</v>
      </c>
      <c r="Y19" s="76"/>
      <c r="AA19" s="642">
        <f t="shared" si="0"/>
        <v>42000.000000000007</v>
      </c>
      <c r="AB19" s="74">
        <f t="shared" si="1"/>
        <v>642000</v>
      </c>
    </row>
    <row r="20" spans="1:28" ht="15.5" x14ac:dyDescent="0.35">
      <c r="A20" s="76"/>
      <c r="B20" s="77" t="s">
        <v>22709</v>
      </c>
      <c r="C20" s="77" t="s">
        <v>22710</v>
      </c>
      <c r="D20" s="77" t="s">
        <v>22711</v>
      </c>
      <c r="E20" s="77" t="s">
        <v>22712</v>
      </c>
      <c r="F20" s="69"/>
      <c r="G20" s="69" t="s">
        <v>22743</v>
      </c>
      <c r="H20" s="69"/>
      <c r="I20" s="74">
        <v>600000</v>
      </c>
      <c r="J20" s="69"/>
      <c r="K20" s="69" t="s">
        <v>2394</v>
      </c>
      <c r="L20" s="75">
        <v>2014</v>
      </c>
      <c r="M20" s="75" t="s">
        <v>2876</v>
      </c>
      <c r="N20" s="75" t="s">
        <v>22744</v>
      </c>
      <c r="O20" s="75" t="s">
        <v>1063</v>
      </c>
      <c r="P20" s="69" t="s">
        <v>937</v>
      </c>
      <c r="Q20" s="75" t="s">
        <v>938</v>
      </c>
      <c r="R20" s="75" t="s">
        <v>2882</v>
      </c>
      <c r="S20" s="69"/>
      <c r="T20" s="69"/>
      <c r="U20" s="69"/>
      <c r="V20" s="69"/>
      <c r="W20" s="69"/>
      <c r="X20" s="116" t="s">
        <v>3850</v>
      </c>
      <c r="Y20" s="76"/>
      <c r="AA20" s="642">
        <f t="shared" si="0"/>
        <v>42000.000000000007</v>
      </c>
      <c r="AB20" s="74">
        <f t="shared" si="1"/>
        <v>642000</v>
      </c>
    </row>
    <row r="21" spans="1:28" ht="15.5" x14ac:dyDescent="0.35">
      <c r="A21" s="76"/>
      <c r="B21" s="77" t="s">
        <v>22709</v>
      </c>
      <c r="C21" s="77" t="s">
        <v>22710</v>
      </c>
      <c r="D21" s="77" t="s">
        <v>22711</v>
      </c>
      <c r="E21" s="77" t="s">
        <v>22712</v>
      </c>
      <c r="F21" s="69"/>
      <c r="G21" s="69" t="s">
        <v>22745</v>
      </c>
      <c r="H21" s="69"/>
      <c r="I21" s="74">
        <v>600000</v>
      </c>
      <c r="J21" s="69"/>
      <c r="K21" s="69" t="s">
        <v>2394</v>
      </c>
      <c r="L21" s="75">
        <v>2014</v>
      </c>
      <c r="M21" s="75" t="s">
        <v>14095</v>
      </c>
      <c r="N21" s="75" t="s">
        <v>22746</v>
      </c>
      <c r="O21" s="75" t="s">
        <v>1063</v>
      </c>
      <c r="P21" s="69" t="s">
        <v>937</v>
      </c>
      <c r="Q21" s="75" t="s">
        <v>967</v>
      </c>
      <c r="R21" s="75" t="s">
        <v>2882</v>
      </c>
      <c r="S21" s="69"/>
      <c r="T21" s="69"/>
      <c r="U21" s="69"/>
      <c r="V21" s="69"/>
      <c r="W21" s="69"/>
      <c r="X21" s="116" t="s">
        <v>3850</v>
      </c>
      <c r="Y21" s="76"/>
      <c r="AA21" s="642">
        <f t="shared" si="0"/>
        <v>42000.000000000007</v>
      </c>
      <c r="AB21" s="74">
        <f t="shared" si="1"/>
        <v>642000</v>
      </c>
    </row>
    <row r="22" spans="1:28" ht="15.5" x14ac:dyDescent="0.35">
      <c r="A22" s="76"/>
      <c r="B22" s="77" t="s">
        <v>22709</v>
      </c>
      <c r="C22" s="77" t="s">
        <v>22710</v>
      </c>
      <c r="D22" s="77" t="s">
        <v>22711</v>
      </c>
      <c r="E22" s="77" t="s">
        <v>22712</v>
      </c>
      <c r="F22" s="69"/>
      <c r="G22" s="69" t="s">
        <v>22747</v>
      </c>
      <c r="H22" s="69"/>
      <c r="I22" s="74">
        <v>600000</v>
      </c>
      <c r="J22" s="69"/>
      <c r="K22" s="69" t="s">
        <v>2394</v>
      </c>
      <c r="L22" s="75">
        <v>2014</v>
      </c>
      <c r="M22" s="75" t="s">
        <v>14095</v>
      </c>
      <c r="N22" s="75" t="s">
        <v>22748</v>
      </c>
      <c r="O22" s="75" t="s">
        <v>1063</v>
      </c>
      <c r="P22" s="69" t="s">
        <v>937</v>
      </c>
      <c r="Q22" s="75" t="s">
        <v>967</v>
      </c>
      <c r="R22" s="75" t="s">
        <v>2882</v>
      </c>
      <c r="S22" s="69"/>
      <c r="T22" s="69"/>
      <c r="U22" s="69"/>
      <c r="V22" s="69"/>
      <c r="W22" s="69"/>
      <c r="X22" s="116" t="s">
        <v>3850</v>
      </c>
      <c r="Y22" s="76"/>
      <c r="AA22" s="642">
        <f t="shared" si="0"/>
        <v>42000.000000000007</v>
      </c>
      <c r="AB22" s="74">
        <f t="shared" si="1"/>
        <v>642000</v>
      </c>
    </row>
    <row r="23" spans="1:28" ht="15.5" x14ac:dyDescent="0.35">
      <c r="A23" s="76"/>
      <c r="B23" s="77" t="s">
        <v>22709</v>
      </c>
      <c r="C23" s="77" t="s">
        <v>22710</v>
      </c>
      <c r="D23" s="77" t="s">
        <v>22711</v>
      </c>
      <c r="E23" s="77" t="s">
        <v>22712</v>
      </c>
      <c r="F23" s="69"/>
      <c r="G23" s="69" t="s">
        <v>22749</v>
      </c>
      <c r="H23" s="69"/>
      <c r="I23" s="74">
        <v>650000</v>
      </c>
      <c r="J23" s="69"/>
      <c r="K23" s="69" t="s">
        <v>2394</v>
      </c>
      <c r="L23" s="75">
        <v>2014</v>
      </c>
      <c r="M23" s="75" t="s">
        <v>14095</v>
      </c>
      <c r="N23" s="75" t="s">
        <v>22750</v>
      </c>
      <c r="O23" s="75" t="s">
        <v>1063</v>
      </c>
      <c r="P23" s="69" t="s">
        <v>937</v>
      </c>
      <c r="Q23" s="75" t="s">
        <v>967</v>
      </c>
      <c r="R23" s="75" t="s">
        <v>2882</v>
      </c>
      <c r="S23" s="69"/>
      <c r="T23" s="69"/>
      <c r="U23" s="69"/>
      <c r="V23" s="69"/>
      <c r="W23" s="69"/>
      <c r="X23" s="116" t="s">
        <v>3850</v>
      </c>
      <c r="Y23" s="76"/>
      <c r="AA23" s="642">
        <f t="shared" si="0"/>
        <v>45500.000000000007</v>
      </c>
      <c r="AB23" s="74">
        <f t="shared" si="1"/>
        <v>695500</v>
      </c>
    </row>
    <row r="24" spans="1:28" ht="15.5" x14ac:dyDescent="0.35">
      <c r="A24" s="76"/>
      <c r="B24" s="77" t="s">
        <v>22709</v>
      </c>
      <c r="C24" s="77" t="s">
        <v>22710</v>
      </c>
      <c r="D24" s="77" t="s">
        <v>22711</v>
      </c>
      <c r="E24" s="77" t="s">
        <v>22712</v>
      </c>
      <c r="F24" s="69"/>
      <c r="G24" s="69" t="s">
        <v>22751</v>
      </c>
      <c r="H24" s="69"/>
      <c r="I24" s="74">
        <v>600000</v>
      </c>
      <c r="J24" s="69"/>
      <c r="K24" s="69" t="s">
        <v>2394</v>
      </c>
      <c r="L24" s="75">
        <v>2014</v>
      </c>
      <c r="M24" s="75" t="s">
        <v>2876</v>
      </c>
      <c r="N24" s="75" t="s">
        <v>6190</v>
      </c>
      <c r="O24" s="75" t="s">
        <v>1063</v>
      </c>
      <c r="P24" s="69" t="s">
        <v>937</v>
      </c>
      <c r="Q24" s="75" t="s">
        <v>938</v>
      </c>
      <c r="R24" s="75" t="s">
        <v>2882</v>
      </c>
      <c r="S24" s="69"/>
      <c r="T24" s="69"/>
      <c r="U24" s="69"/>
      <c r="V24" s="69"/>
      <c r="W24" s="69"/>
      <c r="X24" s="116" t="s">
        <v>3850</v>
      </c>
      <c r="Y24" s="76"/>
      <c r="AA24" s="642">
        <f t="shared" si="0"/>
        <v>42000.000000000007</v>
      </c>
      <c r="AB24" s="74">
        <f t="shared" si="1"/>
        <v>642000</v>
      </c>
    </row>
    <row r="25" spans="1:28" ht="15.5" x14ac:dyDescent="0.35">
      <c r="A25" s="76"/>
      <c r="B25" s="77" t="s">
        <v>22709</v>
      </c>
      <c r="C25" s="77" t="s">
        <v>22710</v>
      </c>
      <c r="D25" s="77" t="s">
        <v>22711</v>
      </c>
      <c r="E25" s="77" t="s">
        <v>22712</v>
      </c>
      <c r="F25" s="69"/>
      <c r="G25" s="69" t="s">
        <v>22752</v>
      </c>
      <c r="H25" s="69"/>
      <c r="I25" s="74">
        <v>650000</v>
      </c>
      <c r="J25" s="69"/>
      <c r="K25" s="69" t="s">
        <v>2394</v>
      </c>
      <c r="L25" s="75">
        <v>2014</v>
      </c>
      <c r="M25" s="75" t="s">
        <v>14095</v>
      </c>
      <c r="N25" s="75" t="s">
        <v>22753</v>
      </c>
      <c r="O25" s="75" t="s">
        <v>1063</v>
      </c>
      <c r="P25" s="69" t="s">
        <v>937</v>
      </c>
      <c r="Q25" s="75" t="s">
        <v>967</v>
      </c>
      <c r="R25" s="75" t="s">
        <v>2882</v>
      </c>
      <c r="S25" s="69"/>
      <c r="T25" s="69"/>
      <c r="U25" s="69"/>
      <c r="V25" s="69"/>
      <c r="W25" s="69"/>
      <c r="X25" s="116" t="s">
        <v>3850</v>
      </c>
      <c r="Y25" s="76"/>
      <c r="AA25" s="642">
        <f t="shared" si="0"/>
        <v>45500.000000000007</v>
      </c>
      <c r="AB25" s="74">
        <f t="shared" si="1"/>
        <v>695500</v>
      </c>
    </row>
    <row r="26" spans="1:28" ht="15.5" x14ac:dyDescent="0.35">
      <c r="A26" s="76"/>
      <c r="B26" s="77" t="s">
        <v>22709</v>
      </c>
      <c r="C26" s="77" t="s">
        <v>22710</v>
      </c>
      <c r="D26" s="77" t="s">
        <v>22711</v>
      </c>
      <c r="E26" s="77" t="s">
        <v>22712</v>
      </c>
      <c r="F26" s="69"/>
      <c r="G26" s="69"/>
      <c r="H26" s="69"/>
      <c r="I26" s="74"/>
      <c r="J26" s="69"/>
      <c r="K26" s="69"/>
      <c r="L26" s="75"/>
      <c r="M26" s="75"/>
      <c r="N26" s="75"/>
      <c r="O26" s="75"/>
      <c r="P26" s="69"/>
      <c r="Q26" s="75"/>
      <c r="R26" s="75"/>
      <c r="S26" s="69"/>
      <c r="T26" s="69"/>
      <c r="U26" s="69"/>
      <c r="V26" s="69"/>
      <c r="W26" s="69"/>
      <c r="X26" s="116"/>
      <c r="Y26" s="76"/>
      <c r="AA26" s="642">
        <f t="shared" si="0"/>
        <v>0</v>
      </c>
      <c r="AB26" s="74">
        <f t="shared" si="1"/>
        <v>0</v>
      </c>
    </row>
    <row r="27" spans="1:28" ht="15.5" x14ac:dyDescent="0.35">
      <c r="A27" s="64"/>
      <c r="B27" s="64"/>
      <c r="C27" s="65"/>
      <c r="D27" s="64"/>
      <c r="E27" s="64"/>
      <c r="F27" s="64"/>
      <c r="G27" s="66" t="s">
        <v>22754</v>
      </c>
      <c r="H27" s="64"/>
      <c r="I27" s="67"/>
      <c r="J27" s="64"/>
      <c r="K27" s="64"/>
      <c r="L27" s="68"/>
      <c r="M27" s="68"/>
      <c r="N27" s="68"/>
      <c r="O27" s="68"/>
      <c r="P27" s="64"/>
      <c r="Q27" s="68"/>
      <c r="R27" s="68"/>
      <c r="S27" s="64"/>
      <c r="T27" s="64"/>
      <c r="U27" s="64"/>
      <c r="V27" s="64"/>
      <c r="W27" s="64"/>
      <c r="X27" s="115"/>
      <c r="Y27" s="64"/>
      <c r="AA27" s="642">
        <f t="shared" si="0"/>
        <v>0</v>
      </c>
      <c r="AB27" s="67">
        <f t="shared" si="1"/>
        <v>0</v>
      </c>
    </row>
    <row r="28" spans="1:28" ht="15.5" x14ac:dyDescent="0.35">
      <c r="A28" s="76"/>
      <c r="B28" s="77" t="s">
        <v>22709</v>
      </c>
      <c r="C28" s="77" t="s">
        <v>22710</v>
      </c>
      <c r="D28" s="77" t="s">
        <v>22711</v>
      </c>
      <c r="E28" s="77" t="s">
        <v>22712</v>
      </c>
      <c r="F28" s="69"/>
      <c r="G28" s="69" t="s">
        <v>22755</v>
      </c>
      <c r="H28" s="69"/>
      <c r="I28" s="616">
        <v>40000</v>
      </c>
      <c r="J28" s="69"/>
      <c r="K28" s="69" t="s">
        <v>2394</v>
      </c>
      <c r="L28" s="75">
        <v>2014</v>
      </c>
      <c r="M28" s="75" t="s">
        <v>18041</v>
      </c>
      <c r="N28" s="75" t="s">
        <v>22756</v>
      </c>
      <c r="O28" s="75" t="s">
        <v>1063</v>
      </c>
      <c r="P28" s="69" t="s">
        <v>1575</v>
      </c>
      <c r="Q28" s="75" t="s">
        <v>6193</v>
      </c>
      <c r="R28" s="75" t="s">
        <v>4308</v>
      </c>
      <c r="S28" s="69"/>
      <c r="T28" s="69"/>
      <c r="U28" s="69"/>
      <c r="V28" s="69"/>
      <c r="W28" s="69"/>
      <c r="X28" s="116"/>
      <c r="Y28" s="76"/>
      <c r="AA28" s="642">
        <f t="shared" si="0"/>
        <v>2800.0000000000005</v>
      </c>
      <c r="AB28" s="616">
        <f t="shared" si="1"/>
        <v>42800</v>
      </c>
    </row>
    <row r="29" spans="1:28" ht="15.5" x14ac:dyDescent="0.35">
      <c r="A29" s="76"/>
      <c r="B29" s="77" t="s">
        <v>22709</v>
      </c>
      <c r="C29" s="77" t="s">
        <v>22710</v>
      </c>
      <c r="D29" s="77" t="s">
        <v>22711</v>
      </c>
      <c r="E29" s="77" t="s">
        <v>22712</v>
      </c>
      <c r="F29" s="69"/>
      <c r="G29" s="69" t="s">
        <v>22757</v>
      </c>
      <c r="H29" s="69"/>
      <c r="I29" s="616">
        <v>40000</v>
      </c>
      <c r="J29" s="69"/>
      <c r="K29" s="69" t="s">
        <v>2394</v>
      </c>
      <c r="L29" s="75">
        <v>2014</v>
      </c>
      <c r="M29" s="75" t="s">
        <v>17019</v>
      </c>
      <c r="N29" s="75" t="s">
        <v>22756</v>
      </c>
      <c r="O29" s="75" t="s">
        <v>1063</v>
      </c>
      <c r="P29" s="69" t="s">
        <v>1575</v>
      </c>
      <c r="Q29" s="75" t="s">
        <v>967</v>
      </c>
      <c r="R29" s="75" t="s">
        <v>4308</v>
      </c>
      <c r="S29" s="69"/>
      <c r="T29" s="69"/>
      <c r="U29" s="69"/>
      <c r="V29" s="69"/>
      <c r="W29" s="69"/>
      <c r="X29" s="116"/>
      <c r="Y29" s="76"/>
      <c r="AA29" s="642">
        <f t="shared" si="0"/>
        <v>2800.0000000000005</v>
      </c>
      <c r="AB29" s="616">
        <f t="shared" si="1"/>
        <v>42800</v>
      </c>
    </row>
    <row r="30" spans="1:28" ht="15.5" x14ac:dyDescent="0.35">
      <c r="A30" s="76"/>
      <c r="B30" s="77" t="s">
        <v>22709</v>
      </c>
      <c r="C30" s="77" t="s">
        <v>22710</v>
      </c>
      <c r="D30" s="77" t="s">
        <v>22711</v>
      </c>
      <c r="E30" s="77" t="s">
        <v>22712</v>
      </c>
      <c r="F30" s="69"/>
      <c r="G30" s="69" t="s">
        <v>22758</v>
      </c>
      <c r="H30" s="69"/>
      <c r="I30" s="74">
        <v>500000</v>
      </c>
      <c r="J30" s="69"/>
      <c r="K30" s="69" t="s">
        <v>2394</v>
      </c>
      <c r="L30" s="75">
        <v>2014</v>
      </c>
      <c r="M30" s="75" t="s">
        <v>13127</v>
      </c>
      <c r="N30" s="75">
        <v>181512</v>
      </c>
      <c r="O30" s="75" t="s">
        <v>1063</v>
      </c>
      <c r="P30" s="69" t="s">
        <v>1811</v>
      </c>
      <c r="Q30" s="75" t="s">
        <v>3925</v>
      </c>
      <c r="R30" s="75" t="s">
        <v>3926</v>
      </c>
      <c r="S30" s="69"/>
      <c r="T30" s="69"/>
      <c r="U30" s="69"/>
      <c r="V30" s="69"/>
      <c r="W30" s="69"/>
      <c r="X30" s="116"/>
      <c r="Y30" s="76"/>
      <c r="AA30" s="642">
        <f t="shared" si="0"/>
        <v>35000</v>
      </c>
      <c r="AB30" s="74">
        <f t="shared" si="1"/>
        <v>535000</v>
      </c>
    </row>
    <row r="31" spans="1:28" ht="15.5" x14ac:dyDescent="0.35">
      <c r="A31" s="76"/>
      <c r="B31" s="77" t="s">
        <v>22709</v>
      </c>
      <c r="C31" s="77" t="s">
        <v>22710</v>
      </c>
      <c r="D31" s="77" t="s">
        <v>22711</v>
      </c>
      <c r="E31" s="77" t="s">
        <v>22712</v>
      </c>
      <c r="F31" s="69"/>
      <c r="G31" s="69" t="s">
        <v>22759</v>
      </c>
      <c r="H31" s="69"/>
      <c r="I31" s="74">
        <v>40000</v>
      </c>
      <c r="J31" s="69"/>
      <c r="K31" s="69" t="s">
        <v>2394</v>
      </c>
      <c r="L31" s="75">
        <v>2014</v>
      </c>
      <c r="M31" s="75" t="s">
        <v>18041</v>
      </c>
      <c r="N31" s="75" t="s">
        <v>22760</v>
      </c>
      <c r="O31" s="75" t="s">
        <v>1063</v>
      </c>
      <c r="P31" s="69" t="s">
        <v>1575</v>
      </c>
      <c r="Q31" s="75" t="s">
        <v>6193</v>
      </c>
      <c r="R31" s="75" t="s">
        <v>4308</v>
      </c>
      <c r="S31" s="69"/>
      <c r="T31" s="69"/>
      <c r="U31" s="69"/>
      <c r="V31" s="69"/>
      <c r="W31" s="69"/>
      <c r="X31" s="116"/>
      <c r="Y31" s="76"/>
      <c r="AA31" s="642">
        <f t="shared" si="0"/>
        <v>2800.0000000000005</v>
      </c>
      <c r="AB31" s="74">
        <f t="shared" si="1"/>
        <v>42800</v>
      </c>
    </row>
    <row r="32" spans="1:28" ht="15.5" x14ac:dyDescent="0.35">
      <c r="A32" s="76"/>
      <c r="B32" s="77" t="s">
        <v>22709</v>
      </c>
      <c r="C32" s="77" t="s">
        <v>22710</v>
      </c>
      <c r="D32" s="77" t="s">
        <v>22711</v>
      </c>
      <c r="E32" s="77" t="s">
        <v>22712</v>
      </c>
      <c r="F32" s="69"/>
      <c r="G32" s="69" t="s">
        <v>22761</v>
      </c>
      <c r="H32" s="69"/>
      <c r="I32" s="74">
        <v>40000</v>
      </c>
      <c r="J32" s="69"/>
      <c r="K32" s="69" t="s">
        <v>2394</v>
      </c>
      <c r="L32" s="75">
        <v>2014</v>
      </c>
      <c r="M32" s="75" t="s">
        <v>17019</v>
      </c>
      <c r="N32" s="75" t="s">
        <v>22760</v>
      </c>
      <c r="O32" s="75" t="s">
        <v>1063</v>
      </c>
      <c r="P32" s="69" t="s">
        <v>1575</v>
      </c>
      <c r="Q32" s="75" t="s">
        <v>967</v>
      </c>
      <c r="R32" s="75" t="s">
        <v>4308</v>
      </c>
      <c r="S32" s="69"/>
      <c r="T32" s="69"/>
      <c r="U32" s="69"/>
      <c r="V32" s="69"/>
      <c r="W32" s="69"/>
      <c r="X32" s="116"/>
      <c r="Y32" s="76"/>
      <c r="AA32" s="642">
        <f t="shared" si="0"/>
        <v>2800.0000000000005</v>
      </c>
      <c r="AB32" s="74">
        <f t="shared" si="1"/>
        <v>42800</v>
      </c>
    </row>
    <row r="33" spans="1:28" ht="15.5" x14ac:dyDescent="0.35">
      <c r="A33" s="76"/>
      <c r="B33" s="77" t="s">
        <v>22709</v>
      </c>
      <c r="C33" s="77" t="s">
        <v>22710</v>
      </c>
      <c r="D33" s="77" t="s">
        <v>22711</v>
      </c>
      <c r="E33" s="77" t="s">
        <v>22712</v>
      </c>
      <c r="F33" s="69"/>
      <c r="G33" s="69" t="s">
        <v>22762</v>
      </c>
      <c r="H33" s="69"/>
      <c r="I33" s="74">
        <v>40000</v>
      </c>
      <c r="J33" s="69"/>
      <c r="K33" s="69" t="s">
        <v>2394</v>
      </c>
      <c r="L33" s="75">
        <v>2014</v>
      </c>
      <c r="M33" s="75" t="s">
        <v>18041</v>
      </c>
      <c r="N33" s="75" t="s">
        <v>22763</v>
      </c>
      <c r="O33" s="75" t="s">
        <v>1063</v>
      </c>
      <c r="P33" s="69" t="s">
        <v>1575</v>
      </c>
      <c r="Q33" s="75" t="s">
        <v>6193</v>
      </c>
      <c r="R33" s="75" t="s">
        <v>4308</v>
      </c>
      <c r="S33" s="69"/>
      <c r="T33" s="69"/>
      <c r="U33" s="69"/>
      <c r="V33" s="69"/>
      <c r="W33" s="69"/>
      <c r="X33" s="116"/>
      <c r="Y33" s="76"/>
      <c r="AA33" s="642">
        <f t="shared" si="0"/>
        <v>2800.0000000000005</v>
      </c>
      <c r="AB33" s="74">
        <f t="shared" si="1"/>
        <v>42800</v>
      </c>
    </row>
    <row r="34" spans="1:28" ht="15.5" x14ac:dyDescent="0.35">
      <c r="A34" s="76"/>
      <c r="B34" s="77" t="s">
        <v>22709</v>
      </c>
      <c r="C34" s="77" t="s">
        <v>22710</v>
      </c>
      <c r="D34" s="77" t="s">
        <v>22711</v>
      </c>
      <c r="E34" s="77" t="s">
        <v>22712</v>
      </c>
      <c r="F34" s="69"/>
      <c r="G34" s="69" t="s">
        <v>22764</v>
      </c>
      <c r="H34" s="69"/>
      <c r="I34" s="74">
        <v>40000</v>
      </c>
      <c r="J34" s="69"/>
      <c r="K34" s="69" t="s">
        <v>2394</v>
      </c>
      <c r="L34" s="75">
        <v>2014</v>
      </c>
      <c r="M34" s="75" t="s">
        <v>17019</v>
      </c>
      <c r="N34" s="75" t="s">
        <v>22763</v>
      </c>
      <c r="O34" s="75" t="s">
        <v>1063</v>
      </c>
      <c r="P34" s="69" t="s">
        <v>1575</v>
      </c>
      <c r="Q34" s="75" t="s">
        <v>967</v>
      </c>
      <c r="R34" s="75" t="s">
        <v>4308</v>
      </c>
      <c r="S34" s="69"/>
      <c r="T34" s="69"/>
      <c r="U34" s="69"/>
      <c r="V34" s="69"/>
      <c r="W34" s="69"/>
      <c r="X34" s="116"/>
      <c r="Y34" s="76"/>
      <c r="AA34" s="642">
        <f t="shared" si="0"/>
        <v>2800.0000000000005</v>
      </c>
      <c r="AB34" s="74">
        <f t="shared" si="1"/>
        <v>42800</v>
      </c>
    </row>
    <row r="35" spans="1:28" ht="15.5" x14ac:dyDescent="0.35">
      <c r="A35" s="76"/>
      <c r="B35" s="77" t="s">
        <v>22709</v>
      </c>
      <c r="C35" s="77" t="s">
        <v>22710</v>
      </c>
      <c r="D35" s="77" t="s">
        <v>22711</v>
      </c>
      <c r="E35" s="77" t="s">
        <v>22712</v>
      </c>
      <c r="F35" s="69"/>
      <c r="G35" s="69" t="s">
        <v>22765</v>
      </c>
      <c r="H35" s="69"/>
      <c r="I35" s="74">
        <v>500000</v>
      </c>
      <c r="J35" s="69"/>
      <c r="K35" s="69" t="s">
        <v>2394</v>
      </c>
      <c r="L35" s="75">
        <v>2014</v>
      </c>
      <c r="M35" s="75" t="s">
        <v>13127</v>
      </c>
      <c r="N35" s="75">
        <v>181515</v>
      </c>
      <c r="O35" s="75" t="s">
        <v>1063</v>
      </c>
      <c r="P35" s="69" t="s">
        <v>1811</v>
      </c>
      <c r="Q35" s="75" t="s">
        <v>3925</v>
      </c>
      <c r="R35" s="75" t="s">
        <v>3926</v>
      </c>
      <c r="S35" s="69"/>
      <c r="T35" s="69"/>
      <c r="U35" s="69"/>
      <c r="V35" s="69"/>
      <c r="W35" s="69"/>
      <c r="X35" s="116"/>
      <c r="Y35" s="76"/>
      <c r="AA35" s="642">
        <f t="shared" si="0"/>
        <v>35000</v>
      </c>
      <c r="AB35" s="74">
        <f t="shared" si="1"/>
        <v>535000</v>
      </c>
    </row>
    <row r="36" spans="1:28" ht="15.5" x14ac:dyDescent="0.35">
      <c r="A36" s="76"/>
      <c r="B36" s="77" t="s">
        <v>22709</v>
      </c>
      <c r="C36" s="77" t="s">
        <v>22710</v>
      </c>
      <c r="D36" s="77" t="s">
        <v>22711</v>
      </c>
      <c r="E36" s="77" t="s">
        <v>22712</v>
      </c>
      <c r="F36" s="69"/>
      <c r="G36" s="69" t="s">
        <v>22766</v>
      </c>
      <c r="H36" s="69"/>
      <c r="I36" s="74">
        <v>40000</v>
      </c>
      <c r="J36" s="69"/>
      <c r="K36" s="69" t="s">
        <v>2394</v>
      </c>
      <c r="L36" s="75">
        <v>2014</v>
      </c>
      <c r="M36" s="75" t="s">
        <v>18041</v>
      </c>
      <c r="N36" s="75" t="s">
        <v>22767</v>
      </c>
      <c r="O36" s="75" t="s">
        <v>1063</v>
      </c>
      <c r="P36" s="69" t="s">
        <v>1575</v>
      </c>
      <c r="Q36" s="75" t="s">
        <v>6193</v>
      </c>
      <c r="R36" s="75" t="s">
        <v>4308</v>
      </c>
      <c r="S36" s="69"/>
      <c r="T36" s="69"/>
      <c r="U36" s="69"/>
      <c r="V36" s="69"/>
      <c r="W36" s="69"/>
      <c r="X36" s="116"/>
      <c r="Y36" s="76"/>
      <c r="AA36" s="642">
        <f t="shared" si="0"/>
        <v>2800.0000000000005</v>
      </c>
      <c r="AB36" s="74">
        <f t="shared" si="1"/>
        <v>42800</v>
      </c>
    </row>
    <row r="37" spans="1:28" ht="15.5" x14ac:dyDescent="0.35">
      <c r="A37" s="76"/>
      <c r="B37" s="77" t="s">
        <v>22709</v>
      </c>
      <c r="C37" s="77" t="s">
        <v>22710</v>
      </c>
      <c r="D37" s="77" t="s">
        <v>22711</v>
      </c>
      <c r="E37" s="77" t="s">
        <v>22712</v>
      </c>
      <c r="F37" s="69"/>
      <c r="G37" s="69" t="s">
        <v>22768</v>
      </c>
      <c r="H37" s="69"/>
      <c r="I37" s="74">
        <v>40000</v>
      </c>
      <c r="J37" s="69"/>
      <c r="K37" s="69" t="s">
        <v>2394</v>
      </c>
      <c r="L37" s="75">
        <v>2014</v>
      </c>
      <c r="M37" s="75" t="s">
        <v>17019</v>
      </c>
      <c r="N37" s="75" t="s">
        <v>22767</v>
      </c>
      <c r="O37" s="75" t="s">
        <v>1063</v>
      </c>
      <c r="P37" s="69" t="s">
        <v>1575</v>
      </c>
      <c r="Q37" s="75" t="s">
        <v>967</v>
      </c>
      <c r="R37" s="75" t="s">
        <v>4308</v>
      </c>
      <c r="S37" s="69"/>
      <c r="T37" s="69"/>
      <c r="U37" s="69"/>
      <c r="V37" s="69"/>
      <c r="W37" s="69"/>
      <c r="X37" s="116"/>
      <c r="Y37" s="76"/>
      <c r="AA37" s="642">
        <f t="shared" si="0"/>
        <v>2800.0000000000005</v>
      </c>
      <c r="AB37" s="74">
        <f t="shared" si="1"/>
        <v>42800</v>
      </c>
    </row>
    <row r="38" spans="1:28" ht="15.5" x14ac:dyDescent="0.35">
      <c r="A38" s="76"/>
      <c r="B38" s="77" t="s">
        <v>22709</v>
      </c>
      <c r="C38" s="77" t="s">
        <v>22710</v>
      </c>
      <c r="D38" s="77" t="s">
        <v>22711</v>
      </c>
      <c r="E38" s="77" t="s">
        <v>22712</v>
      </c>
      <c r="F38" s="69"/>
      <c r="G38" s="69" t="s">
        <v>22769</v>
      </c>
      <c r="H38" s="69"/>
      <c r="I38" s="74">
        <v>40000</v>
      </c>
      <c r="J38" s="69"/>
      <c r="K38" s="69" t="s">
        <v>2394</v>
      </c>
      <c r="L38" s="75">
        <v>2014</v>
      </c>
      <c r="M38" s="75" t="s">
        <v>18041</v>
      </c>
      <c r="N38" s="75" t="s">
        <v>22770</v>
      </c>
      <c r="O38" s="75" t="s">
        <v>1063</v>
      </c>
      <c r="P38" s="69" t="s">
        <v>1575</v>
      </c>
      <c r="Q38" s="75" t="s">
        <v>6193</v>
      </c>
      <c r="R38" s="75" t="s">
        <v>4308</v>
      </c>
      <c r="S38" s="69"/>
      <c r="T38" s="69"/>
      <c r="U38" s="69"/>
      <c r="V38" s="69"/>
      <c r="W38" s="69"/>
      <c r="X38" s="116"/>
      <c r="Y38" s="76"/>
      <c r="AA38" s="642">
        <f t="shared" si="0"/>
        <v>2800.0000000000005</v>
      </c>
      <c r="AB38" s="74">
        <f t="shared" si="1"/>
        <v>42800</v>
      </c>
    </row>
    <row r="39" spans="1:28" ht="15.5" x14ac:dyDescent="0.35">
      <c r="A39" s="76"/>
      <c r="B39" s="77" t="s">
        <v>22709</v>
      </c>
      <c r="C39" s="77" t="s">
        <v>22710</v>
      </c>
      <c r="D39" s="77" t="s">
        <v>22711</v>
      </c>
      <c r="E39" s="77" t="s">
        <v>22712</v>
      </c>
      <c r="F39" s="69"/>
      <c r="G39" s="69" t="s">
        <v>22771</v>
      </c>
      <c r="H39" s="69"/>
      <c r="I39" s="74">
        <v>40000</v>
      </c>
      <c r="J39" s="69"/>
      <c r="K39" s="69" t="s">
        <v>2394</v>
      </c>
      <c r="L39" s="75">
        <v>2014</v>
      </c>
      <c r="M39" s="75" t="s">
        <v>17019</v>
      </c>
      <c r="N39" s="75" t="s">
        <v>22770</v>
      </c>
      <c r="O39" s="75" t="s">
        <v>1063</v>
      </c>
      <c r="P39" s="69" t="s">
        <v>1575</v>
      </c>
      <c r="Q39" s="75" t="s">
        <v>967</v>
      </c>
      <c r="R39" s="75" t="s">
        <v>4308</v>
      </c>
      <c r="S39" s="69"/>
      <c r="T39" s="69"/>
      <c r="U39" s="69"/>
      <c r="V39" s="69"/>
      <c r="W39" s="69"/>
      <c r="X39" s="116"/>
      <c r="Y39" s="76"/>
      <c r="AA39" s="642">
        <f t="shared" si="0"/>
        <v>2800.0000000000005</v>
      </c>
      <c r="AB39" s="74">
        <f t="shared" si="1"/>
        <v>42800</v>
      </c>
    </row>
    <row r="40" spans="1:28" ht="15.5" x14ac:dyDescent="0.35">
      <c r="A40" s="76"/>
      <c r="B40" s="77" t="s">
        <v>22709</v>
      </c>
      <c r="C40" s="77" t="s">
        <v>22710</v>
      </c>
      <c r="D40" s="77" t="s">
        <v>22711</v>
      </c>
      <c r="E40" s="77" t="s">
        <v>22712</v>
      </c>
      <c r="F40" s="69"/>
      <c r="G40" s="69" t="s">
        <v>22772</v>
      </c>
      <c r="H40" s="69"/>
      <c r="I40" s="74">
        <v>40000</v>
      </c>
      <c r="J40" s="69"/>
      <c r="K40" s="69" t="s">
        <v>2394</v>
      </c>
      <c r="L40" s="75">
        <v>2014</v>
      </c>
      <c r="M40" s="75" t="s">
        <v>18041</v>
      </c>
      <c r="N40" s="75" t="s">
        <v>22773</v>
      </c>
      <c r="O40" s="75" t="s">
        <v>1063</v>
      </c>
      <c r="P40" s="69" t="s">
        <v>1575</v>
      </c>
      <c r="Q40" s="75" t="s">
        <v>6193</v>
      </c>
      <c r="R40" s="75" t="s">
        <v>4308</v>
      </c>
      <c r="S40" s="69"/>
      <c r="T40" s="69"/>
      <c r="U40" s="69"/>
      <c r="V40" s="69"/>
      <c r="W40" s="69"/>
      <c r="X40" s="116"/>
      <c r="Y40" s="76"/>
      <c r="AA40" s="642">
        <f t="shared" si="0"/>
        <v>2800.0000000000005</v>
      </c>
      <c r="AB40" s="74">
        <f t="shared" si="1"/>
        <v>42800</v>
      </c>
    </row>
    <row r="41" spans="1:28" ht="15.5" x14ac:dyDescent="0.35">
      <c r="A41" s="76"/>
      <c r="B41" s="77" t="s">
        <v>22709</v>
      </c>
      <c r="C41" s="77" t="s">
        <v>22710</v>
      </c>
      <c r="D41" s="77" t="s">
        <v>22711</v>
      </c>
      <c r="E41" s="77" t="s">
        <v>22712</v>
      </c>
      <c r="F41" s="69"/>
      <c r="G41" s="69" t="s">
        <v>22774</v>
      </c>
      <c r="H41" s="69"/>
      <c r="I41" s="74">
        <v>40000</v>
      </c>
      <c r="J41" s="69"/>
      <c r="K41" s="69" t="s">
        <v>2394</v>
      </c>
      <c r="L41" s="75">
        <v>2014</v>
      </c>
      <c r="M41" s="75" t="s">
        <v>17019</v>
      </c>
      <c r="N41" s="75" t="s">
        <v>22773</v>
      </c>
      <c r="O41" s="75" t="s">
        <v>1063</v>
      </c>
      <c r="P41" s="69" t="s">
        <v>1575</v>
      </c>
      <c r="Q41" s="75" t="s">
        <v>967</v>
      </c>
      <c r="R41" s="75" t="s">
        <v>4308</v>
      </c>
      <c r="S41" s="69"/>
      <c r="T41" s="69"/>
      <c r="U41" s="69"/>
      <c r="V41" s="69"/>
      <c r="W41" s="69"/>
      <c r="X41" s="116"/>
      <c r="Y41" s="76"/>
      <c r="AA41" s="642">
        <f t="shared" si="0"/>
        <v>2800.0000000000005</v>
      </c>
      <c r="AB41" s="74">
        <f t="shared" si="1"/>
        <v>42800</v>
      </c>
    </row>
    <row r="42" spans="1:28" ht="15.5" x14ac:dyDescent="0.35">
      <c r="A42" s="76"/>
      <c r="B42" s="77" t="s">
        <v>22709</v>
      </c>
      <c r="C42" s="77" t="s">
        <v>22710</v>
      </c>
      <c r="D42" s="77" t="s">
        <v>22711</v>
      </c>
      <c r="E42" s="77" t="s">
        <v>22712</v>
      </c>
      <c r="F42" s="69"/>
      <c r="G42" s="69" t="s">
        <v>22775</v>
      </c>
      <c r="H42" s="69"/>
      <c r="I42" s="74">
        <v>500000</v>
      </c>
      <c r="J42" s="69"/>
      <c r="K42" s="69" t="s">
        <v>2394</v>
      </c>
      <c r="L42" s="75">
        <v>2014</v>
      </c>
      <c r="M42" s="75" t="s">
        <v>13127</v>
      </c>
      <c r="N42" s="75">
        <v>181513</v>
      </c>
      <c r="O42" s="75" t="s">
        <v>1063</v>
      </c>
      <c r="P42" s="69" t="s">
        <v>1811</v>
      </c>
      <c r="Q42" s="75" t="s">
        <v>3925</v>
      </c>
      <c r="R42" s="75" t="s">
        <v>3926</v>
      </c>
      <c r="S42" s="69"/>
      <c r="T42" s="69"/>
      <c r="U42" s="69"/>
      <c r="V42" s="69"/>
      <c r="W42" s="69"/>
      <c r="X42" s="116"/>
      <c r="Y42" s="76"/>
      <c r="AA42" s="642">
        <f t="shared" si="0"/>
        <v>35000</v>
      </c>
      <c r="AB42" s="74">
        <f t="shared" si="1"/>
        <v>535000</v>
      </c>
    </row>
    <row r="43" spans="1:28" ht="15.5" x14ac:dyDescent="0.35">
      <c r="A43" s="76"/>
      <c r="B43" s="77" t="s">
        <v>22709</v>
      </c>
      <c r="C43" s="77" t="s">
        <v>22710</v>
      </c>
      <c r="D43" s="77" t="s">
        <v>22711</v>
      </c>
      <c r="E43" s="77" t="s">
        <v>22712</v>
      </c>
      <c r="F43" s="69"/>
      <c r="G43" s="69" t="s">
        <v>22776</v>
      </c>
      <c r="H43" s="69"/>
      <c r="I43" s="74">
        <v>40000</v>
      </c>
      <c r="J43" s="69"/>
      <c r="K43" s="69" t="s">
        <v>2394</v>
      </c>
      <c r="L43" s="75">
        <v>2014</v>
      </c>
      <c r="M43" s="75" t="s">
        <v>18041</v>
      </c>
      <c r="N43" s="75" t="s">
        <v>22777</v>
      </c>
      <c r="O43" s="75" t="s">
        <v>1063</v>
      </c>
      <c r="P43" s="69" t="s">
        <v>1575</v>
      </c>
      <c r="Q43" s="75" t="s">
        <v>6193</v>
      </c>
      <c r="R43" s="75" t="s">
        <v>4308</v>
      </c>
      <c r="S43" s="69"/>
      <c r="T43" s="69"/>
      <c r="U43" s="69"/>
      <c r="V43" s="69"/>
      <c r="W43" s="69"/>
      <c r="X43" s="116"/>
      <c r="Y43" s="76"/>
      <c r="AA43" s="642">
        <f t="shared" si="0"/>
        <v>2800.0000000000005</v>
      </c>
      <c r="AB43" s="74">
        <f t="shared" si="1"/>
        <v>42800</v>
      </c>
    </row>
    <row r="44" spans="1:28" ht="15.5" x14ac:dyDescent="0.35">
      <c r="A44" s="76"/>
      <c r="B44" s="77" t="s">
        <v>22709</v>
      </c>
      <c r="C44" s="77" t="s">
        <v>22710</v>
      </c>
      <c r="D44" s="77" t="s">
        <v>22711</v>
      </c>
      <c r="E44" s="77" t="s">
        <v>22712</v>
      </c>
      <c r="F44" s="69"/>
      <c r="G44" s="69" t="s">
        <v>22778</v>
      </c>
      <c r="H44" s="69"/>
      <c r="I44" s="74">
        <v>40000</v>
      </c>
      <c r="J44" s="69"/>
      <c r="K44" s="69" t="s">
        <v>2394</v>
      </c>
      <c r="L44" s="75">
        <v>2014</v>
      </c>
      <c r="M44" s="75" t="s">
        <v>17019</v>
      </c>
      <c r="N44" s="75" t="s">
        <v>22777</v>
      </c>
      <c r="O44" s="75" t="s">
        <v>1063</v>
      </c>
      <c r="P44" s="69" t="s">
        <v>1575</v>
      </c>
      <c r="Q44" s="75" t="s">
        <v>967</v>
      </c>
      <c r="R44" s="75" t="s">
        <v>4308</v>
      </c>
      <c r="S44" s="69"/>
      <c r="T44" s="69"/>
      <c r="U44" s="69"/>
      <c r="V44" s="69"/>
      <c r="W44" s="69"/>
      <c r="X44" s="116"/>
      <c r="Y44" s="76"/>
      <c r="AA44" s="642">
        <f t="shared" si="0"/>
        <v>2800.0000000000005</v>
      </c>
      <c r="AB44" s="74">
        <f t="shared" si="1"/>
        <v>42800</v>
      </c>
    </row>
    <row r="45" spans="1:28" ht="15.5" x14ac:dyDescent="0.35">
      <c r="A45" s="76"/>
      <c r="B45" s="77" t="s">
        <v>22709</v>
      </c>
      <c r="C45" s="77" t="s">
        <v>22710</v>
      </c>
      <c r="D45" s="77" t="s">
        <v>22711</v>
      </c>
      <c r="E45" s="77" t="s">
        <v>22712</v>
      </c>
      <c r="F45" s="69"/>
      <c r="G45" s="69" t="s">
        <v>22779</v>
      </c>
      <c r="H45" s="69"/>
      <c r="I45" s="74">
        <v>40000</v>
      </c>
      <c r="J45" s="69"/>
      <c r="K45" s="69" t="s">
        <v>2394</v>
      </c>
      <c r="L45" s="75">
        <v>2014</v>
      </c>
      <c r="M45" s="75" t="s">
        <v>18041</v>
      </c>
      <c r="N45" s="75" t="s">
        <v>22780</v>
      </c>
      <c r="O45" s="75" t="s">
        <v>1063</v>
      </c>
      <c r="P45" s="69" t="s">
        <v>1575</v>
      </c>
      <c r="Q45" s="75" t="s">
        <v>6193</v>
      </c>
      <c r="R45" s="75" t="s">
        <v>4308</v>
      </c>
      <c r="S45" s="69"/>
      <c r="T45" s="69"/>
      <c r="U45" s="69"/>
      <c r="V45" s="69"/>
      <c r="W45" s="69"/>
      <c r="X45" s="116"/>
      <c r="Y45" s="76"/>
      <c r="AA45" s="642">
        <f t="shared" si="0"/>
        <v>2800.0000000000005</v>
      </c>
      <c r="AB45" s="74">
        <f t="shared" si="1"/>
        <v>42800</v>
      </c>
    </row>
    <row r="46" spans="1:28" ht="15.5" x14ac:dyDescent="0.35">
      <c r="A46" s="76"/>
      <c r="B46" s="77" t="s">
        <v>22709</v>
      </c>
      <c r="C46" s="77" t="s">
        <v>22710</v>
      </c>
      <c r="D46" s="77" t="s">
        <v>22711</v>
      </c>
      <c r="E46" s="77" t="s">
        <v>22712</v>
      </c>
      <c r="F46" s="69"/>
      <c r="G46" s="69" t="s">
        <v>22781</v>
      </c>
      <c r="H46" s="69"/>
      <c r="I46" s="74">
        <v>40000</v>
      </c>
      <c r="J46" s="69"/>
      <c r="K46" s="69" t="s">
        <v>2394</v>
      </c>
      <c r="L46" s="75">
        <v>2014</v>
      </c>
      <c r="M46" s="75" t="s">
        <v>17019</v>
      </c>
      <c r="N46" s="75" t="s">
        <v>22780</v>
      </c>
      <c r="O46" s="75" t="s">
        <v>1063</v>
      </c>
      <c r="P46" s="69" t="s">
        <v>1575</v>
      </c>
      <c r="Q46" s="75" t="s">
        <v>967</v>
      </c>
      <c r="R46" s="75" t="s">
        <v>4308</v>
      </c>
      <c r="S46" s="69"/>
      <c r="T46" s="69"/>
      <c r="U46" s="69"/>
      <c r="V46" s="69"/>
      <c r="W46" s="69"/>
      <c r="X46" s="116"/>
      <c r="Y46" s="76"/>
      <c r="AA46" s="642">
        <f t="shared" si="0"/>
        <v>2800.0000000000005</v>
      </c>
      <c r="AB46" s="74">
        <f t="shared" si="1"/>
        <v>42800</v>
      </c>
    </row>
    <row r="47" spans="1:28" ht="15.5" x14ac:dyDescent="0.35">
      <c r="A47" s="76"/>
      <c r="B47" s="77" t="s">
        <v>22709</v>
      </c>
      <c r="C47" s="77" t="s">
        <v>22710</v>
      </c>
      <c r="D47" s="77" t="s">
        <v>22711</v>
      </c>
      <c r="E47" s="77" t="s">
        <v>22712</v>
      </c>
      <c r="F47" s="69"/>
      <c r="G47" s="69" t="s">
        <v>22782</v>
      </c>
      <c r="H47" s="69"/>
      <c r="I47" s="74">
        <v>500000</v>
      </c>
      <c r="J47" s="69"/>
      <c r="K47" s="69" t="s">
        <v>2394</v>
      </c>
      <c r="L47" s="75">
        <v>2014</v>
      </c>
      <c r="M47" s="75" t="s">
        <v>13127</v>
      </c>
      <c r="N47" s="75">
        <v>181514</v>
      </c>
      <c r="O47" s="75" t="s">
        <v>1063</v>
      </c>
      <c r="P47" s="69" t="s">
        <v>1811</v>
      </c>
      <c r="Q47" s="75" t="s">
        <v>3925</v>
      </c>
      <c r="R47" s="75" t="s">
        <v>3926</v>
      </c>
      <c r="S47" s="69"/>
      <c r="T47" s="69"/>
      <c r="U47" s="69"/>
      <c r="V47" s="69"/>
      <c r="W47" s="69"/>
      <c r="X47" s="116"/>
      <c r="Y47" s="76"/>
      <c r="AA47" s="642">
        <f t="shared" si="0"/>
        <v>35000</v>
      </c>
      <c r="AB47" s="74">
        <f t="shared" si="1"/>
        <v>535000</v>
      </c>
    </row>
    <row r="48" spans="1:28" ht="15.5" x14ac:dyDescent="0.35">
      <c r="A48" s="76"/>
      <c r="B48" s="77" t="s">
        <v>22709</v>
      </c>
      <c r="C48" s="77" t="s">
        <v>22710</v>
      </c>
      <c r="D48" s="77" t="s">
        <v>22711</v>
      </c>
      <c r="E48" s="77" t="s">
        <v>22712</v>
      </c>
      <c r="F48" s="69"/>
      <c r="G48" s="69" t="s">
        <v>22783</v>
      </c>
      <c r="H48" s="69"/>
      <c r="I48" s="74">
        <v>40000</v>
      </c>
      <c r="J48" s="69"/>
      <c r="K48" s="69" t="s">
        <v>2394</v>
      </c>
      <c r="L48" s="75">
        <v>2014</v>
      </c>
      <c r="M48" s="75" t="s">
        <v>18041</v>
      </c>
      <c r="N48" s="75" t="s">
        <v>22784</v>
      </c>
      <c r="O48" s="75" t="s">
        <v>1063</v>
      </c>
      <c r="P48" s="69" t="s">
        <v>1575</v>
      </c>
      <c r="Q48" s="75" t="s">
        <v>6193</v>
      </c>
      <c r="R48" s="75" t="s">
        <v>4308</v>
      </c>
      <c r="S48" s="69"/>
      <c r="T48" s="69"/>
      <c r="U48" s="69"/>
      <c r="V48" s="69"/>
      <c r="W48" s="69"/>
      <c r="X48" s="116"/>
      <c r="Y48" s="76"/>
      <c r="AA48" s="642">
        <f t="shared" si="0"/>
        <v>2800.0000000000005</v>
      </c>
      <c r="AB48" s="74">
        <f t="shared" si="1"/>
        <v>42800</v>
      </c>
    </row>
    <row r="49" spans="1:28" ht="15.5" x14ac:dyDescent="0.35">
      <c r="A49" s="76"/>
      <c r="B49" s="77" t="s">
        <v>22709</v>
      </c>
      <c r="C49" s="77" t="s">
        <v>22710</v>
      </c>
      <c r="D49" s="77" t="s">
        <v>22711</v>
      </c>
      <c r="E49" s="77" t="s">
        <v>22712</v>
      </c>
      <c r="F49" s="69"/>
      <c r="G49" s="69" t="s">
        <v>22785</v>
      </c>
      <c r="H49" s="69"/>
      <c r="I49" s="74">
        <v>40000</v>
      </c>
      <c r="J49" s="69"/>
      <c r="K49" s="69" t="s">
        <v>2394</v>
      </c>
      <c r="L49" s="75">
        <v>2014</v>
      </c>
      <c r="M49" s="75" t="s">
        <v>17019</v>
      </c>
      <c r="N49" s="75" t="s">
        <v>22784</v>
      </c>
      <c r="O49" s="75" t="s">
        <v>1063</v>
      </c>
      <c r="P49" s="69" t="s">
        <v>1575</v>
      </c>
      <c r="Q49" s="75" t="s">
        <v>967</v>
      </c>
      <c r="R49" s="75" t="s">
        <v>4308</v>
      </c>
      <c r="S49" s="69"/>
      <c r="T49" s="69"/>
      <c r="U49" s="69"/>
      <c r="V49" s="69"/>
      <c r="W49" s="69"/>
      <c r="X49" s="116"/>
      <c r="Y49" s="76"/>
      <c r="AA49" s="642">
        <f t="shared" si="0"/>
        <v>2800.0000000000005</v>
      </c>
      <c r="AB49" s="74">
        <f t="shared" si="1"/>
        <v>42800</v>
      </c>
    </row>
    <row r="50" spans="1:28" ht="15.5" x14ac:dyDescent="0.35">
      <c r="A50" s="76"/>
      <c r="B50" s="77" t="s">
        <v>22709</v>
      </c>
      <c r="C50" s="77" t="s">
        <v>22710</v>
      </c>
      <c r="D50" s="77" t="s">
        <v>22711</v>
      </c>
      <c r="E50" s="77" t="s">
        <v>22712</v>
      </c>
      <c r="F50" s="69"/>
      <c r="G50" s="69" t="s">
        <v>22786</v>
      </c>
      <c r="H50" s="69"/>
      <c r="I50" s="74">
        <v>40000</v>
      </c>
      <c r="J50" s="69"/>
      <c r="K50" s="69" t="s">
        <v>2394</v>
      </c>
      <c r="L50" s="75">
        <v>2014</v>
      </c>
      <c r="M50" s="75" t="s">
        <v>18041</v>
      </c>
      <c r="N50" s="75" t="s">
        <v>22787</v>
      </c>
      <c r="O50" s="75" t="s">
        <v>1063</v>
      </c>
      <c r="P50" s="69" t="s">
        <v>1575</v>
      </c>
      <c r="Q50" s="75" t="s">
        <v>6193</v>
      </c>
      <c r="R50" s="75" t="s">
        <v>4308</v>
      </c>
      <c r="S50" s="69"/>
      <c r="T50" s="69"/>
      <c r="U50" s="69"/>
      <c r="V50" s="69"/>
      <c r="W50" s="69"/>
      <c r="X50" s="116"/>
      <c r="Y50" s="76"/>
      <c r="AA50" s="642">
        <f t="shared" si="0"/>
        <v>2800.0000000000005</v>
      </c>
      <c r="AB50" s="74">
        <f t="shared" si="1"/>
        <v>42800</v>
      </c>
    </row>
    <row r="51" spans="1:28" ht="15.5" x14ac:dyDescent="0.35">
      <c r="A51" s="76"/>
      <c r="B51" s="77" t="s">
        <v>22709</v>
      </c>
      <c r="C51" s="77" t="s">
        <v>22710</v>
      </c>
      <c r="D51" s="77" t="s">
        <v>22711</v>
      </c>
      <c r="E51" s="77" t="s">
        <v>22712</v>
      </c>
      <c r="F51" s="69"/>
      <c r="G51" s="69" t="s">
        <v>22788</v>
      </c>
      <c r="H51" s="69"/>
      <c r="I51" s="74">
        <v>40000</v>
      </c>
      <c r="J51" s="69"/>
      <c r="K51" s="69" t="s">
        <v>2394</v>
      </c>
      <c r="L51" s="75">
        <v>2014</v>
      </c>
      <c r="M51" s="75" t="s">
        <v>17019</v>
      </c>
      <c r="N51" s="75" t="s">
        <v>22787</v>
      </c>
      <c r="O51" s="75" t="s">
        <v>1063</v>
      </c>
      <c r="P51" s="69" t="s">
        <v>1575</v>
      </c>
      <c r="Q51" s="75" t="s">
        <v>967</v>
      </c>
      <c r="R51" s="75" t="s">
        <v>4308</v>
      </c>
      <c r="S51" s="69"/>
      <c r="T51" s="69"/>
      <c r="U51" s="69"/>
      <c r="V51" s="69"/>
      <c r="W51" s="69"/>
      <c r="X51" s="116"/>
      <c r="Y51" s="76"/>
      <c r="AA51" s="642">
        <f t="shared" si="0"/>
        <v>2800.0000000000005</v>
      </c>
      <c r="AB51" s="74">
        <f t="shared" si="1"/>
        <v>42800</v>
      </c>
    </row>
    <row r="52" spans="1:28" ht="15.5" x14ac:dyDescent="0.35">
      <c r="A52" s="76"/>
      <c r="B52" s="77" t="s">
        <v>22709</v>
      </c>
      <c r="C52" s="77" t="s">
        <v>22710</v>
      </c>
      <c r="D52" s="77" t="s">
        <v>22711</v>
      </c>
      <c r="E52" s="77" t="s">
        <v>22712</v>
      </c>
      <c r="F52" s="69"/>
      <c r="G52" s="69" t="s">
        <v>22789</v>
      </c>
      <c r="H52" s="69"/>
      <c r="I52" s="74">
        <v>40000</v>
      </c>
      <c r="J52" s="69"/>
      <c r="K52" s="69" t="s">
        <v>2394</v>
      </c>
      <c r="L52" s="75">
        <v>2014</v>
      </c>
      <c r="M52" s="75" t="s">
        <v>18041</v>
      </c>
      <c r="N52" s="75" t="s">
        <v>22790</v>
      </c>
      <c r="O52" s="75" t="s">
        <v>1063</v>
      </c>
      <c r="P52" s="69" t="s">
        <v>1575</v>
      </c>
      <c r="Q52" s="75" t="s">
        <v>6193</v>
      </c>
      <c r="R52" s="75" t="s">
        <v>4308</v>
      </c>
      <c r="S52" s="69"/>
      <c r="T52" s="69"/>
      <c r="U52" s="69"/>
      <c r="V52" s="69"/>
      <c r="W52" s="69"/>
      <c r="X52" s="116"/>
      <c r="Y52" s="76"/>
      <c r="AA52" s="642">
        <f t="shared" si="0"/>
        <v>2800.0000000000005</v>
      </c>
      <c r="AB52" s="74">
        <f t="shared" si="1"/>
        <v>42800</v>
      </c>
    </row>
    <row r="53" spans="1:28" ht="15.5" x14ac:dyDescent="0.35">
      <c r="A53" s="76"/>
      <c r="B53" s="77" t="s">
        <v>22709</v>
      </c>
      <c r="C53" s="77" t="s">
        <v>22710</v>
      </c>
      <c r="D53" s="77" t="s">
        <v>22711</v>
      </c>
      <c r="E53" s="77" t="s">
        <v>22712</v>
      </c>
      <c r="F53" s="69"/>
      <c r="G53" s="69" t="s">
        <v>22791</v>
      </c>
      <c r="H53" s="69"/>
      <c r="I53" s="74">
        <v>40000</v>
      </c>
      <c r="J53" s="69"/>
      <c r="K53" s="69" t="s">
        <v>2394</v>
      </c>
      <c r="L53" s="75">
        <v>2014</v>
      </c>
      <c r="M53" s="75" t="s">
        <v>17019</v>
      </c>
      <c r="N53" s="75" t="s">
        <v>22790</v>
      </c>
      <c r="O53" s="75" t="s">
        <v>1063</v>
      </c>
      <c r="P53" s="69" t="s">
        <v>1575</v>
      </c>
      <c r="Q53" s="75" t="s">
        <v>967</v>
      </c>
      <c r="R53" s="75" t="s">
        <v>4308</v>
      </c>
      <c r="S53" s="69"/>
      <c r="T53" s="69"/>
      <c r="U53" s="69"/>
      <c r="V53" s="69"/>
      <c r="W53" s="69"/>
      <c r="X53" s="116"/>
      <c r="Y53" s="76"/>
      <c r="AA53" s="642">
        <f t="shared" si="0"/>
        <v>2800.0000000000005</v>
      </c>
      <c r="AB53" s="74">
        <f t="shared" si="1"/>
        <v>42800</v>
      </c>
    </row>
    <row r="54" spans="1:28" ht="15.5" x14ac:dyDescent="0.35">
      <c r="A54" s="76"/>
      <c r="B54" s="77" t="s">
        <v>22709</v>
      </c>
      <c r="C54" s="77" t="s">
        <v>22710</v>
      </c>
      <c r="D54" s="77" t="s">
        <v>22711</v>
      </c>
      <c r="E54" s="77" t="s">
        <v>22712</v>
      </c>
      <c r="F54" s="69"/>
      <c r="G54" s="69" t="s">
        <v>22792</v>
      </c>
      <c r="H54" s="69"/>
      <c r="I54" s="74">
        <v>500000</v>
      </c>
      <c r="J54" s="69"/>
      <c r="K54" s="69" t="s">
        <v>2394</v>
      </c>
      <c r="L54" s="75">
        <v>2014</v>
      </c>
      <c r="M54" s="75" t="s">
        <v>13127</v>
      </c>
      <c r="N54" s="75">
        <v>181511</v>
      </c>
      <c r="O54" s="75" t="s">
        <v>1063</v>
      </c>
      <c r="P54" s="69" t="s">
        <v>1811</v>
      </c>
      <c r="Q54" s="75" t="s">
        <v>3925</v>
      </c>
      <c r="R54" s="75" t="s">
        <v>3926</v>
      </c>
      <c r="S54" s="69"/>
      <c r="T54" s="69"/>
      <c r="U54" s="69"/>
      <c r="V54" s="69"/>
      <c r="W54" s="69"/>
      <c r="X54" s="116"/>
      <c r="Y54" s="76"/>
      <c r="AA54" s="642">
        <f t="shared" si="0"/>
        <v>35000</v>
      </c>
      <c r="AB54" s="74">
        <f t="shared" si="1"/>
        <v>535000</v>
      </c>
    </row>
    <row r="55" spans="1:28" ht="15.5" x14ac:dyDescent="0.35">
      <c r="A55" s="76"/>
      <c r="B55" s="77" t="s">
        <v>22709</v>
      </c>
      <c r="C55" s="77" t="s">
        <v>22710</v>
      </c>
      <c r="D55" s="77" t="s">
        <v>22711</v>
      </c>
      <c r="E55" s="77" t="s">
        <v>22712</v>
      </c>
      <c r="F55" s="69"/>
      <c r="G55" s="69" t="s">
        <v>22793</v>
      </c>
      <c r="H55" s="69"/>
      <c r="I55" s="74">
        <v>40000</v>
      </c>
      <c r="J55" s="69"/>
      <c r="K55" s="69" t="s">
        <v>2394</v>
      </c>
      <c r="L55" s="75">
        <v>2014</v>
      </c>
      <c r="M55" s="75" t="s">
        <v>18041</v>
      </c>
      <c r="N55" s="75" t="s">
        <v>22794</v>
      </c>
      <c r="O55" s="75" t="s">
        <v>1063</v>
      </c>
      <c r="P55" s="69" t="s">
        <v>1575</v>
      </c>
      <c r="Q55" s="75" t="s">
        <v>6193</v>
      </c>
      <c r="R55" s="75" t="s">
        <v>4308</v>
      </c>
      <c r="S55" s="69"/>
      <c r="T55" s="69"/>
      <c r="U55" s="69"/>
      <c r="V55" s="69"/>
      <c r="W55" s="69"/>
      <c r="X55" s="116"/>
      <c r="Y55" s="76"/>
      <c r="AA55" s="642">
        <f t="shared" si="0"/>
        <v>2800.0000000000005</v>
      </c>
      <c r="AB55" s="74">
        <f t="shared" si="1"/>
        <v>42800</v>
      </c>
    </row>
    <row r="56" spans="1:28" ht="15.5" x14ac:dyDescent="0.35">
      <c r="A56" s="76"/>
      <c r="B56" s="77" t="s">
        <v>22709</v>
      </c>
      <c r="C56" s="77" t="s">
        <v>22710</v>
      </c>
      <c r="D56" s="77" t="s">
        <v>22711</v>
      </c>
      <c r="E56" s="77" t="s">
        <v>22712</v>
      </c>
      <c r="F56" s="69"/>
      <c r="G56" s="69" t="s">
        <v>22795</v>
      </c>
      <c r="H56" s="69"/>
      <c r="I56" s="74">
        <v>40000</v>
      </c>
      <c r="J56" s="69"/>
      <c r="K56" s="69" t="s">
        <v>2394</v>
      </c>
      <c r="L56" s="75">
        <v>2014</v>
      </c>
      <c r="M56" s="75" t="s">
        <v>17019</v>
      </c>
      <c r="N56" s="75" t="s">
        <v>22794</v>
      </c>
      <c r="O56" s="75" t="s">
        <v>1063</v>
      </c>
      <c r="P56" s="69" t="s">
        <v>1575</v>
      </c>
      <c r="Q56" s="75" t="s">
        <v>967</v>
      </c>
      <c r="R56" s="75" t="s">
        <v>4308</v>
      </c>
      <c r="S56" s="69"/>
      <c r="T56" s="69"/>
      <c r="U56" s="69"/>
      <c r="V56" s="69"/>
      <c r="W56" s="69"/>
      <c r="X56" s="116"/>
      <c r="Y56" s="76"/>
      <c r="AA56" s="642">
        <f t="shared" si="0"/>
        <v>2800.0000000000005</v>
      </c>
      <c r="AB56" s="74">
        <f t="shared" si="1"/>
        <v>42800</v>
      </c>
    </row>
    <row r="57" spans="1:28" ht="15.5" x14ac:dyDescent="0.35">
      <c r="A57" s="76"/>
      <c r="B57" s="76"/>
      <c r="C57" s="214"/>
      <c r="D57" s="76"/>
      <c r="E57" s="76"/>
      <c r="F57" s="69"/>
      <c r="G57" s="69"/>
      <c r="H57" s="69"/>
      <c r="I57" s="74"/>
      <c r="J57" s="69"/>
      <c r="K57" s="69"/>
      <c r="L57" s="75"/>
      <c r="M57" s="75"/>
      <c r="N57" s="75"/>
      <c r="O57" s="75"/>
      <c r="P57" s="69"/>
      <c r="Q57" s="75"/>
      <c r="R57" s="75"/>
      <c r="S57" s="69"/>
      <c r="T57" s="69"/>
      <c r="U57" s="69"/>
      <c r="V57" s="69"/>
      <c r="W57" s="69"/>
      <c r="X57" s="116"/>
      <c r="Y57" s="76"/>
      <c r="AA57" s="642">
        <f t="shared" si="0"/>
        <v>0</v>
      </c>
      <c r="AB57" s="74">
        <f t="shared" si="1"/>
        <v>0</v>
      </c>
    </row>
    <row r="58" spans="1:28" ht="15.5" x14ac:dyDescent="0.35">
      <c r="A58" s="64"/>
      <c r="B58" s="64"/>
      <c r="C58" s="65"/>
      <c r="D58" s="64"/>
      <c r="E58" s="64"/>
      <c r="F58" s="64"/>
      <c r="G58" s="66" t="s">
        <v>1842</v>
      </c>
      <c r="H58" s="64"/>
      <c r="I58" s="67"/>
      <c r="J58" s="64"/>
      <c r="K58" s="64"/>
      <c r="L58" s="68"/>
      <c r="M58" s="68"/>
      <c r="N58" s="68"/>
      <c r="O58" s="68"/>
      <c r="P58" s="64"/>
      <c r="Q58" s="68"/>
      <c r="R58" s="68"/>
      <c r="S58" s="64"/>
      <c r="T58" s="64"/>
      <c r="U58" s="64"/>
      <c r="V58" s="64"/>
      <c r="W58" s="64"/>
      <c r="X58" s="115"/>
      <c r="Y58" s="215"/>
      <c r="AA58" s="642">
        <f t="shared" si="0"/>
        <v>0</v>
      </c>
      <c r="AB58" s="67">
        <f t="shared" si="1"/>
        <v>0</v>
      </c>
    </row>
    <row r="59" spans="1:28" s="94" customFormat="1" ht="15.5" x14ac:dyDescent="0.35">
      <c r="A59" s="69"/>
      <c r="B59" s="77" t="s">
        <v>22709</v>
      </c>
      <c r="C59" s="77" t="s">
        <v>22710</v>
      </c>
      <c r="D59" s="77" t="s">
        <v>22711</v>
      </c>
      <c r="E59" s="77" t="s">
        <v>22712</v>
      </c>
      <c r="F59" s="69"/>
      <c r="G59" s="69" t="s">
        <v>22796</v>
      </c>
      <c r="H59" s="69"/>
      <c r="I59" s="74">
        <v>18000000</v>
      </c>
      <c r="J59" s="69"/>
      <c r="K59" s="69" t="s">
        <v>22797</v>
      </c>
      <c r="L59" s="75">
        <v>2014</v>
      </c>
      <c r="M59" s="75" t="s">
        <v>22798</v>
      </c>
      <c r="N59" s="75" t="s">
        <v>22799</v>
      </c>
      <c r="O59" s="69" t="s">
        <v>1063</v>
      </c>
      <c r="P59" s="69" t="s">
        <v>1063</v>
      </c>
      <c r="Q59" s="75"/>
      <c r="R59" s="75"/>
      <c r="S59" s="69"/>
      <c r="T59" s="69"/>
      <c r="U59" s="69"/>
      <c r="V59" s="69"/>
      <c r="W59" s="69"/>
      <c r="X59" s="116"/>
      <c r="Y59" s="216"/>
      <c r="AA59" s="642">
        <f t="shared" si="0"/>
        <v>1260000.0000000002</v>
      </c>
      <c r="AB59" s="74">
        <f t="shared" si="1"/>
        <v>19260000</v>
      </c>
    </row>
    <row r="60" spans="1:28" s="94" customFormat="1" ht="15.5" x14ac:dyDescent="0.35">
      <c r="A60" s="69"/>
      <c r="B60" s="77" t="s">
        <v>22709</v>
      </c>
      <c r="C60" s="77" t="s">
        <v>22710</v>
      </c>
      <c r="D60" s="77" t="s">
        <v>22711</v>
      </c>
      <c r="E60" s="77" t="s">
        <v>22712</v>
      </c>
      <c r="F60" s="69"/>
      <c r="G60" s="69" t="s">
        <v>22800</v>
      </c>
      <c r="H60" s="69"/>
      <c r="I60" s="74">
        <v>18000000</v>
      </c>
      <c r="J60" s="69"/>
      <c r="K60" s="69" t="s">
        <v>22797</v>
      </c>
      <c r="L60" s="75">
        <v>2014</v>
      </c>
      <c r="M60" s="75" t="s">
        <v>22798</v>
      </c>
      <c r="N60" s="75" t="s">
        <v>22801</v>
      </c>
      <c r="O60" s="69" t="s">
        <v>1063</v>
      </c>
      <c r="P60" s="69" t="s">
        <v>1063</v>
      </c>
      <c r="Q60" s="75"/>
      <c r="R60" s="75"/>
      <c r="S60" s="69"/>
      <c r="T60" s="69"/>
      <c r="U60" s="69"/>
      <c r="V60" s="69"/>
      <c r="W60" s="69"/>
      <c r="X60" s="116"/>
      <c r="Y60" s="216"/>
      <c r="AA60" s="642">
        <f t="shared" si="0"/>
        <v>1260000.0000000002</v>
      </c>
      <c r="AB60" s="74">
        <f t="shared" si="1"/>
        <v>19260000</v>
      </c>
    </row>
    <row r="61" spans="1:28" s="94" customFormat="1" ht="15.5" x14ac:dyDescent="0.35">
      <c r="A61" s="69"/>
      <c r="B61" s="69"/>
      <c r="C61" s="213"/>
      <c r="D61" s="69"/>
      <c r="E61" s="69"/>
      <c r="F61" s="69"/>
      <c r="G61" s="69"/>
      <c r="H61" s="69"/>
      <c r="I61" s="74"/>
      <c r="J61" s="69"/>
      <c r="K61" s="69"/>
      <c r="L61" s="75"/>
      <c r="M61" s="75"/>
      <c r="N61" s="75"/>
      <c r="O61" s="75"/>
      <c r="P61" s="69"/>
      <c r="Q61" s="75"/>
      <c r="R61" s="75"/>
      <c r="S61" s="69"/>
      <c r="T61" s="69"/>
      <c r="U61" s="69"/>
      <c r="V61" s="69"/>
      <c r="W61" s="69"/>
      <c r="X61" s="116"/>
      <c r="Y61" s="216"/>
      <c r="AA61" s="642">
        <f t="shared" si="0"/>
        <v>0</v>
      </c>
      <c r="AB61" s="74">
        <f t="shared" si="1"/>
        <v>0</v>
      </c>
    </row>
    <row r="62" spans="1:28" s="94" customFormat="1" ht="15.5" x14ac:dyDescent="0.35">
      <c r="A62" s="64"/>
      <c r="B62" s="64"/>
      <c r="C62" s="65"/>
      <c r="D62" s="64"/>
      <c r="E62" s="64"/>
      <c r="F62" s="64"/>
      <c r="G62" s="66" t="s">
        <v>1161</v>
      </c>
      <c r="H62" s="64"/>
      <c r="I62" s="67"/>
      <c r="J62" s="64"/>
      <c r="K62" s="64"/>
      <c r="L62" s="68"/>
      <c r="M62" s="68"/>
      <c r="N62" s="68"/>
      <c r="O62" s="68"/>
      <c r="P62" s="64"/>
      <c r="Q62" s="68"/>
      <c r="R62" s="68"/>
      <c r="S62" s="64"/>
      <c r="T62" s="64"/>
      <c r="U62" s="64"/>
      <c r="V62" s="64"/>
      <c r="W62" s="64"/>
      <c r="X62" s="115"/>
      <c r="Y62" s="215"/>
      <c r="AA62" s="642">
        <f t="shared" si="0"/>
        <v>0</v>
      </c>
      <c r="AB62" s="67">
        <f t="shared" si="1"/>
        <v>0</v>
      </c>
    </row>
    <row r="63" spans="1:28" s="94" customFormat="1" ht="15.5" x14ac:dyDescent="0.35">
      <c r="A63" s="69"/>
      <c r="B63" s="77" t="s">
        <v>22709</v>
      </c>
      <c r="C63" s="77" t="s">
        <v>22710</v>
      </c>
      <c r="D63" s="77" t="s">
        <v>22711</v>
      </c>
      <c r="E63" s="77" t="s">
        <v>22712</v>
      </c>
      <c r="F63" s="69"/>
      <c r="G63" s="69" t="s">
        <v>22713</v>
      </c>
      <c r="H63" s="69"/>
      <c r="I63" s="74">
        <v>155000</v>
      </c>
      <c r="J63" s="69"/>
      <c r="K63" s="69" t="s">
        <v>1765</v>
      </c>
      <c r="L63" s="69" t="s">
        <v>1765</v>
      </c>
      <c r="M63" s="69" t="s">
        <v>1765</v>
      </c>
      <c r="N63" s="69" t="s">
        <v>1765</v>
      </c>
      <c r="O63" s="69" t="s">
        <v>1063</v>
      </c>
      <c r="P63" s="69" t="s">
        <v>1063</v>
      </c>
      <c r="Q63" s="75" t="s">
        <v>1765</v>
      </c>
      <c r="R63" s="69" t="s">
        <v>1765</v>
      </c>
      <c r="S63" s="69"/>
      <c r="T63" s="69"/>
      <c r="U63" s="69"/>
      <c r="V63" s="69"/>
      <c r="W63" s="69"/>
      <c r="X63" s="116"/>
      <c r="Y63" s="216"/>
      <c r="AA63" s="642">
        <f t="shared" si="0"/>
        <v>10850.000000000002</v>
      </c>
      <c r="AB63" s="74">
        <f t="shared" si="1"/>
        <v>165850</v>
      </c>
    </row>
    <row r="64" spans="1:28" s="94" customFormat="1" ht="15.5" x14ac:dyDescent="0.35">
      <c r="A64" s="69"/>
      <c r="B64" s="77" t="s">
        <v>22709</v>
      </c>
      <c r="C64" s="77" t="s">
        <v>22710</v>
      </c>
      <c r="D64" s="77" t="s">
        <v>22711</v>
      </c>
      <c r="E64" s="77" t="s">
        <v>22712</v>
      </c>
      <c r="F64" s="69"/>
      <c r="G64" s="69" t="s">
        <v>22802</v>
      </c>
      <c r="H64" s="69"/>
      <c r="I64" s="74">
        <v>155000</v>
      </c>
      <c r="J64" s="69"/>
      <c r="K64" s="69" t="s">
        <v>1765</v>
      </c>
      <c r="L64" s="69" t="s">
        <v>1765</v>
      </c>
      <c r="M64" s="69" t="s">
        <v>1765</v>
      </c>
      <c r="N64" s="69" t="s">
        <v>1765</v>
      </c>
      <c r="O64" s="69" t="s">
        <v>1063</v>
      </c>
      <c r="P64" s="69" t="s">
        <v>1063</v>
      </c>
      <c r="Q64" s="75" t="s">
        <v>1765</v>
      </c>
      <c r="R64" s="69" t="s">
        <v>1765</v>
      </c>
      <c r="S64" s="69"/>
      <c r="T64" s="69"/>
      <c r="U64" s="69"/>
      <c r="V64" s="69"/>
      <c r="W64" s="69"/>
      <c r="X64" s="116"/>
      <c r="Y64" s="216"/>
      <c r="AA64" s="642">
        <f t="shared" si="0"/>
        <v>10850.000000000002</v>
      </c>
      <c r="AB64" s="74">
        <f t="shared" si="1"/>
        <v>165850</v>
      </c>
    </row>
    <row r="65" spans="1:28" s="94" customFormat="1" ht="15.5" x14ac:dyDescent="0.35">
      <c r="A65" s="69"/>
      <c r="B65" s="77" t="s">
        <v>22709</v>
      </c>
      <c r="C65" s="77" t="s">
        <v>22710</v>
      </c>
      <c r="D65" s="77" t="s">
        <v>22711</v>
      </c>
      <c r="E65" s="77" t="s">
        <v>22712</v>
      </c>
      <c r="F65" s="69"/>
      <c r="G65" s="69" t="s">
        <v>22803</v>
      </c>
      <c r="H65" s="69"/>
      <c r="I65" s="74">
        <v>155000</v>
      </c>
      <c r="J65" s="69"/>
      <c r="K65" s="69" t="s">
        <v>1765</v>
      </c>
      <c r="L65" s="69" t="s">
        <v>1765</v>
      </c>
      <c r="M65" s="69" t="s">
        <v>1765</v>
      </c>
      <c r="N65" s="69" t="s">
        <v>1765</v>
      </c>
      <c r="O65" s="69" t="s">
        <v>1063</v>
      </c>
      <c r="P65" s="69" t="s">
        <v>1063</v>
      </c>
      <c r="Q65" s="75" t="s">
        <v>1765</v>
      </c>
      <c r="R65" s="69" t="s">
        <v>1765</v>
      </c>
      <c r="S65" s="69"/>
      <c r="T65" s="69"/>
      <c r="U65" s="69"/>
      <c r="V65" s="69"/>
      <c r="W65" s="69"/>
      <c r="X65" s="116"/>
      <c r="Y65" s="216"/>
      <c r="AA65" s="642">
        <f t="shared" si="0"/>
        <v>10850.000000000002</v>
      </c>
      <c r="AB65" s="74">
        <f t="shared" si="1"/>
        <v>165850</v>
      </c>
    </row>
    <row r="66" spans="1:28" s="94" customFormat="1" ht="15.5" x14ac:dyDescent="0.35">
      <c r="A66" s="69"/>
      <c r="B66" s="77" t="s">
        <v>22709</v>
      </c>
      <c r="C66" s="77" t="s">
        <v>22710</v>
      </c>
      <c r="D66" s="77" t="s">
        <v>22711</v>
      </c>
      <c r="E66" s="77" t="s">
        <v>22712</v>
      </c>
      <c r="F66" s="69"/>
      <c r="G66" s="69" t="s">
        <v>22804</v>
      </c>
      <c r="H66" s="69"/>
      <c r="I66" s="74">
        <v>155000</v>
      </c>
      <c r="J66" s="69"/>
      <c r="K66" s="69" t="s">
        <v>1765</v>
      </c>
      <c r="L66" s="69" t="s">
        <v>1765</v>
      </c>
      <c r="M66" s="69" t="s">
        <v>1765</v>
      </c>
      <c r="N66" s="69" t="s">
        <v>1765</v>
      </c>
      <c r="O66" s="69" t="s">
        <v>1063</v>
      </c>
      <c r="P66" s="69" t="s">
        <v>1063</v>
      </c>
      <c r="Q66" s="75" t="s">
        <v>1765</v>
      </c>
      <c r="R66" s="69" t="s">
        <v>1765</v>
      </c>
      <c r="S66" s="69"/>
      <c r="T66" s="69"/>
      <c r="U66" s="69"/>
      <c r="V66" s="69"/>
      <c r="W66" s="69"/>
      <c r="X66" s="116"/>
      <c r="Y66" s="216"/>
      <c r="AA66" s="642">
        <f t="shared" si="0"/>
        <v>10850.000000000002</v>
      </c>
      <c r="AB66" s="74">
        <f t="shared" si="1"/>
        <v>165850</v>
      </c>
    </row>
    <row r="67" spans="1:28" s="94" customFormat="1" ht="15.5" x14ac:dyDescent="0.35">
      <c r="A67" s="69"/>
      <c r="B67" s="77" t="s">
        <v>22709</v>
      </c>
      <c r="C67" s="77" t="s">
        <v>22710</v>
      </c>
      <c r="D67" s="77" t="s">
        <v>22711</v>
      </c>
      <c r="E67" s="77" t="s">
        <v>22712</v>
      </c>
      <c r="F67" s="69"/>
      <c r="G67" s="69" t="s">
        <v>22805</v>
      </c>
      <c r="H67" s="69"/>
      <c r="I67" s="74">
        <v>155000</v>
      </c>
      <c r="J67" s="69"/>
      <c r="K67" s="69" t="s">
        <v>1765</v>
      </c>
      <c r="L67" s="69" t="s">
        <v>1765</v>
      </c>
      <c r="M67" s="69" t="s">
        <v>1765</v>
      </c>
      <c r="N67" s="69" t="s">
        <v>1765</v>
      </c>
      <c r="O67" s="69" t="s">
        <v>1063</v>
      </c>
      <c r="P67" s="69" t="s">
        <v>1063</v>
      </c>
      <c r="Q67" s="75" t="s">
        <v>1765</v>
      </c>
      <c r="R67" s="69" t="s">
        <v>1765</v>
      </c>
      <c r="S67" s="69"/>
      <c r="T67" s="69"/>
      <c r="U67" s="69"/>
      <c r="V67" s="69"/>
      <c r="W67" s="69"/>
      <c r="X67" s="116"/>
      <c r="Y67" s="216"/>
      <c r="AA67" s="642">
        <f t="shared" si="0"/>
        <v>10850.000000000002</v>
      </c>
      <c r="AB67" s="74">
        <f t="shared" si="1"/>
        <v>165850</v>
      </c>
    </row>
    <row r="68" spans="1:28" s="94" customFormat="1" ht="15.5" x14ac:dyDescent="0.35">
      <c r="A68" s="69"/>
      <c r="B68" s="77" t="s">
        <v>22709</v>
      </c>
      <c r="C68" s="77" t="s">
        <v>22710</v>
      </c>
      <c r="D68" s="77" t="s">
        <v>22711</v>
      </c>
      <c r="E68" s="77" t="s">
        <v>22712</v>
      </c>
      <c r="F68" s="69"/>
      <c r="G68" s="69" t="s">
        <v>22806</v>
      </c>
      <c r="H68" s="69"/>
      <c r="I68" s="74">
        <v>155000</v>
      </c>
      <c r="J68" s="69"/>
      <c r="K68" s="69" t="s">
        <v>1765</v>
      </c>
      <c r="L68" s="69" t="s">
        <v>1765</v>
      </c>
      <c r="M68" s="69" t="s">
        <v>1765</v>
      </c>
      <c r="N68" s="69" t="s">
        <v>1765</v>
      </c>
      <c r="O68" s="69" t="s">
        <v>1063</v>
      </c>
      <c r="P68" s="69" t="s">
        <v>1063</v>
      </c>
      <c r="Q68" s="75" t="s">
        <v>1765</v>
      </c>
      <c r="R68" s="69" t="s">
        <v>1765</v>
      </c>
      <c r="S68" s="69"/>
      <c r="T68" s="69"/>
      <c r="U68" s="69"/>
      <c r="V68" s="69"/>
      <c r="W68" s="69"/>
      <c r="X68" s="116"/>
      <c r="Y68" s="216"/>
      <c r="AA68" s="642">
        <f t="shared" si="0"/>
        <v>10850.000000000002</v>
      </c>
      <c r="AB68" s="74">
        <f t="shared" si="1"/>
        <v>165850</v>
      </c>
    </row>
    <row r="69" spans="1:28" s="94" customFormat="1" ht="15.5" x14ac:dyDescent="0.35">
      <c r="A69" s="69"/>
      <c r="B69" s="77" t="s">
        <v>22709</v>
      </c>
      <c r="C69" s="77" t="s">
        <v>22710</v>
      </c>
      <c r="D69" s="77" t="s">
        <v>22711</v>
      </c>
      <c r="E69" s="77" t="s">
        <v>22712</v>
      </c>
      <c r="F69" s="69"/>
      <c r="G69" s="69" t="s">
        <v>22807</v>
      </c>
      <c r="H69" s="69"/>
      <c r="I69" s="74">
        <v>155000</v>
      </c>
      <c r="J69" s="69"/>
      <c r="K69" s="69" t="s">
        <v>1765</v>
      </c>
      <c r="L69" s="69" t="s">
        <v>1765</v>
      </c>
      <c r="M69" s="69" t="s">
        <v>1765</v>
      </c>
      <c r="N69" s="69" t="s">
        <v>1765</v>
      </c>
      <c r="O69" s="69" t="s">
        <v>1063</v>
      </c>
      <c r="P69" s="69" t="s">
        <v>1063</v>
      </c>
      <c r="Q69" s="75" t="s">
        <v>1765</v>
      </c>
      <c r="R69" s="69" t="s">
        <v>1765</v>
      </c>
      <c r="S69" s="69"/>
      <c r="T69" s="69"/>
      <c r="U69" s="69"/>
      <c r="V69" s="69"/>
      <c r="W69" s="69"/>
      <c r="X69" s="116"/>
      <c r="Y69" s="216"/>
      <c r="AA69" s="642">
        <f t="shared" si="0"/>
        <v>10850.000000000002</v>
      </c>
      <c r="AB69" s="74">
        <f t="shared" si="1"/>
        <v>165850</v>
      </c>
    </row>
    <row r="70" spans="1:28" s="94" customFormat="1" ht="15.5" x14ac:dyDescent="0.35">
      <c r="A70" s="69"/>
      <c r="B70" s="77" t="s">
        <v>22709</v>
      </c>
      <c r="C70" s="77" t="s">
        <v>22710</v>
      </c>
      <c r="D70" s="77" t="s">
        <v>22711</v>
      </c>
      <c r="E70" s="77" t="s">
        <v>22712</v>
      </c>
      <c r="F70" s="69"/>
      <c r="G70" s="69" t="s">
        <v>22808</v>
      </c>
      <c r="H70" s="69"/>
      <c r="I70" s="74">
        <v>155000</v>
      </c>
      <c r="J70" s="69"/>
      <c r="K70" s="69" t="s">
        <v>1765</v>
      </c>
      <c r="L70" s="69" t="s">
        <v>1765</v>
      </c>
      <c r="M70" s="69" t="s">
        <v>1765</v>
      </c>
      <c r="N70" s="69" t="s">
        <v>1765</v>
      </c>
      <c r="O70" s="69" t="s">
        <v>1063</v>
      </c>
      <c r="P70" s="69" t="s">
        <v>1063</v>
      </c>
      <c r="Q70" s="75" t="s">
        <v>1765</v>
      </c>
      <c r="R70" s="69" t="s">
        <v>1765</v>
      </c>
      <c r="S70" s="69"/>
      <c r="T70" s="69"/>
      <c r="U70" s="69"/>
      <c r="V70" s="69"/>
      <c r="W70" s="69"/>
      <c r="X70" s="116"/>
      <c r="Y70" s="216"/>
      <c r="AA70" s="642">
        <f t="shared" ref="AA70:AA133" si="2">I70*AA$4</f>
        <v>10850.000000000002</v>
      </c>
      <c r="AB70" s="74">
        <f t="shared" ref="AB70:AB133" si="3">I70+AA70</f>
        <v>165850</v>
      </c>
    </row>
    <row r="71" spans="1:28" s="94" customFormat="1" ht="15.5" x14ac:dyDescent="0.35">
      <c r="A71" s="69"/>
      <c r="B71" s="69"/>
      <c r="C71" s="213"/>
      <c r="D71" s="69"/>
      <c r="E71" s="69"/>
      <c r="F71" s="69"/>
      <c r="G71" s="69"/>
      <c r="H71" s="69"/>
      <c r="I71" s="74">
        <v>155000</v>
      </c>
      <c r="J71" s="69"/>
      <c r="K71" s="69"/>
      <c r="L71" s="75"/>
      <c r="M71" s="75"/>
      <c r="N71" s="75"/>
      <c r="O71" s="75"/>
      <c r="P71" s="69"/>
      <c r="Q71" s="75"/>
      <c r="R71" s="75"/>
      <c r="S71" s="69"/>
      <c r="T71" s="69"/>
      <c r="U71" s="69"/>
      <c r="V71" s="69"/>
      <c r="W71" s="69"/>
      <c r="X71" s="116"/>
      <c r="Y71" s="216"/>
      <c r="AA71" s="642">
        <f t="shared" si="2"/>
        <v>10850.000000000002</v>
      </c>
      <c r="AB71" s="74">
        <f t="shared" si="3"/>
        <v>165850</v>
      </c>
    </row>
    <row r="72" spans="1:28" ht="15.5" x14ac:dyDescent="0.35">
      <c r="A72" s="217"/>
      <c r="B72" s="217"/>
      <c r="C72" s="218"/>
      <c r="D72" s="217"/>
      <c r="E72" s="217"/>
      <c r="F72" s="64"/>
      <c r="G72" s="96" t="s">
        <v>2678</v>
      </c>
      <c r="H72" s="215"/>
      <c r="I72" s="247"/>
      <c r="J72" s="215"/>
      <c r="K72" s="215"/>
      <c r="L72" s="220"/>
      <c r="M72" s="220"/>
      <c r="N72" s="127"/>
      <c r="O72" s="221"/>
      <c r="P72" s="217"/>
      <c r="Q72" s="221"/>
      <c r="R72" s="221"/>
      <c r="S72" s="217"/>
      <c r="T72" s="217"/>
      <c r="U72" s="217"/>
      <c r="V72" s="217"/>
      <c r="W72" s="217"/>
      <c r="X72" s="222"/>
      <c r="Y72" s="215"/>
      <c r="AA72" s="642">
        <f t="shared" si="2"/>
        <v>0</v>
      </c>
      <c r="AB72" s="247">
        <f t="shared" si="3"/>
        <v>0</v>
      </c>
    </row>
    <row r="73" spans="1:28" s="94" customFormat="1" ht="15.5" x14ac:dyDescent="0.35">
      <c r="A73" s="223"/>
      <c r="B73" s="77" t="s">
        <v>22709</v>
      </c>
      <c r="C73" s="77" t="s">
        <v>22710</v>
      </c>
      <c r="D73" s="77" t="s">
        <v>22711</v>
      </c>
      <c r="E73" s="77" t="s">
        <v>22712</v>
      </c>
      <c r="F73" s="69"/>
      <c r="G73" s="79" t="s">
        <v>22809</v>
      </c>
      <c r="H73" s="216"/>
      <c r="I73" s="248">
        <v>180000</v>
      </c>
      <c r="J73" s="216"/>
      <c r="K73" s="216" t="s">
        <v>6190</v>
      </c>
      <c r="L73" s="216" t="s">
        <v>6190</v>
      </c>
      <c r="M73" s="216" t="s">
        <v>6190</v>
      </c>
      <c r="N73" s="216" t="s">
        <v>6190</v>
      </c>
      <c r="O73" s="216" t="s">
        <v>1063</v>
      </c>
      <c r="P73" s="216" t="s">
        <v>1063</v>
      </c>
      <c r="Q73" s="226" t="s">
        <v>6190</v>
      </c>
      <c r="R73" s="216" t="s">
        <v>6190</v>
      </c>
      <c r="S73" s="223"/>
      <c r="T73" s="223"/>
      <c r="U73" s="223"/>
      <c r="V73" s="223"/>
      <c r="W73" s="223"/>
      <c r="X73" s="228"/>
      <c r="Y73" s="216"/>
      <c r="AA73" s="642">
        <f t="shared" si="2"/>
        <v>12600.000000000002</v>
      </c>
      <c r="AB73" s="248">
        <f t="shared" si="3"/>
        <v>192600</v>
      </c>
    </row>
    <row r="74" spans="1:28" s="94" customFormat="1" ht="15.5" x14ac:dyDescent="0.35">
      <c r="A74" s="223"/>
      <c r="B74" s="77" t="s">
        <v>22709</v>
      </c>
      <c r="C74" s="77" t="s">
        <v>22710</v>
      </c>
      <c r="D74" s="77" t="s">
        <v>22711</v>
      </c>
      <c r="E74" s="77" t="s">
        <v>22712</v>
      </c>
      <c r="F74" s="69"/>
      <c r="G74" s="79" t="s">
        <v>22810</v>
      </c>
      <c r="H74" s="216"/>
      <c r="I74" s="248">
        <v>180000</v>
      </c>
      <c r="J74" s="216"/>
      <c r="K74" s="216" t="s">
        <v>6190</v>
      </c>
      <c r="L74" s="216" t="s">
        <v>6190</v>
      </c>
      <c r="M74" s="216" t="s">
        <v>6190</v>
      </c>
      <c r="N74" s="216" t="s">
        <v>6190</v>
      </c>
      <c r="O74" s="216" t="s">
        <v>1063</v>
      </c>
      <c r="P74" s="216" t="s">
        <v>1063</v>
      </c>
      <c r="Q74" s="226" t="s">
        <v>6190</v>
      </c>
      <c r="R74" s="216" t="s">
        <v>6190</v>
      </c>
      <c r="S74" s="223"/>
      <c r="T74" s="223"/>
      <c r="U74" s="223"/>
      <c r="V74" s="223"/>
      <c r="W74" s="223"/>
      <c r="X74" s="228"/>
      <c r="Y74" s="216"/>
      <c r="AA74" s="642">
        <f t="shared" si="2"/>
        <v>12600.000000000002</v>
      </c>
      <c r="AB74" s="248">
        <f t="shared" si="3"/>
        <v>192600</v>
      </c>
    </row>
    <row r="75" spans="1:28" s="94" customFormat="1" ht="15.5" x14ac:dyDescent="0.35">
      <c r="A75" s="223"/>
      <c r="B75" s="77" t="s">
        <v>22709</v>
      </c>
      <c r="C75" s="77" t="s">
        <v>22710</v>
      </c>
      <c r="D75" s="77" t="s">
        <v>22711</v>
      </c>
      <c r="E75" s="77" t="s">
        <v>22712</v>
      </c>
      <c r="F75" s="69"/>
      <c r="G75" s="79" t="s">
        <v>22811</v>
      </c>
      <c r="H75" s="216"/>
      <c r="I75" s="248">
        <v>180000</v>
      </c>
      <c r="J75" s="216"/>
      <c r="K75" s="216" t="s">
        <v>6190</v>
      </c>
      <c r="L75" s="216" t="s">
        <v>6190</v>
      </c>
      <c r="M75" s="216" t="s">
        <v>6190</v>
      </c>
      <c r="N75" s="216" t="s">
        <v>6190</v>
      </c>
      <c r="O75" s="216" t="s">
        <v>1063</v>
      </c>
      <c r="P75" s="216" t="s">
        <v>1063</v>
      </c>
      <c r="Q75" s="226" t="s">
        <v>6190</v>
      </c>
      <c r="R75" s="216" t="s">
        <v>6190</v>
      </c>
      <c r="S75" s="223"/>
      <c r="T75" s="223"/>
      <c r="U75" s="223"/>
      <c r="V75" s="223"/>
      <c r="W75" s="223"/>
      <c r="X75" s="228"/>
      <c r="Y75" s="216"/>
      <c r="AA75" s="642">
        <f t="shared" si="2"/>
        <v>12600.000000000002</v>
      </c>
      <c r="AB75" s="248">
        <f t="shared" si="3"/>
        <v>192600</v>
      </c>
    </row>
    <row r="76" spans="1:28" s="94" customFormat="1" ht="15.5" x14ac:dyDescent="0.35">
      <c r="A76" s="223"/>
      <c r="B76" s="77" t="s">
        <v>22709</v>
      </c>
      <c r="C76" s="77" t="s">
        <v>22710</v>
      </c>
      <c r="D76" s="77" t="s">
        <v>22711</v>
      </c>
      <c r="E76" s="77" t="s">
        <v>22712</v>
      </c>
      <c r="F76" s="69"/>
      <c r="G76" s="79" t="s">
        <v>22803</v>
      </c>
      <c r="H76" s="216"/>
      <c r="I76" s="248">
        <v>180000</v>
      </c>
      <c r="J76" s="216"/>
      <c r="K76" s="216" t="s">
        <v>6190</v>
      </c>
      <c r="L76" s="216" t="s">
        <v>6190</v>
      </c>
      <c r="M76" s="216" t="s">
        <v>6190</v>
      </c>
      <c r="N76" s="216" t="s">
        <v>6190</v>
      </c>
      <c r="O76" s="216" t="s">
        <v>1063</v>
      </c>
      <c r="P76" s="216" t="s">
        <v>1063</v>
      </c>
      <c r="Q76" s="226" t="s">
        <v>6190</v>
      </c>
      <c r="R76" s="216" t="s">
        <v>6190</v>
      </c>
      <c r="S76" s="223"/>
      <c r="T76" s="223"/>
      <c r="U76" s="223"/>
      <c r="V76" s="223"/>
      <c r="W76" s="223"/>
      <c r="X76" s="228"/>
      <c r="Y76" s="216"/>
      <c r="AA76" s="642">
        <f t="shared" si="2"/>
        <v>12600.000000000002</v>
      </c>
      <c r="AB76" s="248">
        <f t="shared" si="3"/>
        <v>192600</v>
      </c>
    </row>
    <row r="77" spans="1:28" s="94" customFormat="1" ht="15.5" x14ac:dyDescent="0.35">
      <c r="A77" s="223"/>
      <c r="B77" s="77" t="s">
        <v>22709</v>
      </c>
      <c r="C77" s="77" t="s">
        <v>22710</v>
      </c>
      <c r="D77" s="77" t="s">
        <v>22711</v>
      </c>
      <c r="E77" s="77" t="s">
        <v>22712</v>
      </c>
      <c r="F77" s="69"/>
      <c r="G77" s="79" t="s">
        <v>22804</v>
      </c>
      <c r="H77" s="216"/>
      <c r="I77" s="248">
        <v>180000</v>
      </c>
      <c r="J77" s="216"/>
      <c r="K77" s="216" t="s">
        <v>6190</v>
      </c>
      <c r="L77" s="216" t="s">
        <v>6190</v>
      </c>
      <c r="M77" s="216" t="s">
        <v>6190</v>
      </c>
      <c r="N77" s="216" t="s">
        <v>6190</v>
      </c>
      <c r="O77" s="216" t="s">
        <v>1063</v>
      </c>
      <c r="P77" s="216" t="s">
        <v>1063</v>
      </c>
      <c r="Q77" s="226" t="s">
        <v>6190</v>
      </c>
      <c r="R77" s="216" t="s">
        <v>6190</v>
      </c>
      <c r="S77" s="223"/>
      <c r="T77" s="223"/>
      <c r="U77" s="223"/>
      <c r="V77" s="223"/>
      <c r="W77" s="223"/>
      <c r="X77" s="228"/>
      <c r="Y77" s="216"/>
      <c r="AA77" s="642">
        <f t="shared" si="2"/>
        <v>12600.000000000002</v>
      </c>
      <c r="AB77" s="248">
        <f t="shared" si="3"/>
        <v>192600</v>
      </c>
    </row>
    <row r="78" spans="1:28" s="94" customFormat="1" ht="15.5" x14ac:dyDescent="0.35">
      <c r="A78" s="223"/>
      <c r="B78" s="77" t="s">
        <v>22709</v>
      </c>
      <c r="C78" s="77" t="s">
        <v>22710</v>
      </c>
      <c r="D78" s="77" t="s">
        <v>22711</v>
      </c>
      <c r="E78" s="77" t="s">
        <v>22712</v>
      </c>
      <c r="F78" s="69"/>
      <c r="G78" s="79" t="s">
        <v>22805</v>
      </c>
      <c r="H78" s="216"/>
      <c r="I78" s="248">
        <v>180000</v>
      </c>
      <c r="J78" s="216"/>
      <c r="K78" s="216" t="s">
        <v>6190</v>
      </c>
      <c r="L78" s="216" t="s">
        <v>6190</v>
      </c>
      <c r="M78" s="216" t="s">
        <v>6190</v>
      </c>
      <c r="N78" s="216" t="s">
        <v>6190</v>
      </c>
      <c r="O78" s="216" t="s">
        <v>1063</v>
      </c>
      <c r="P78" s="216" t="s">
        <v>1063</v>
      </c>
      <c r="Q78" s="226" t="s">
        <v>6190</v>
      </c>
      <c r="R78" s="216" t="s">
        <v>6190</v>
      </c>
      <c r="S78" s="223"/>
      <c r="T78" s="223"/>
      <c r="U78" s="223"/>
      <c r="V78" s="223"/>
      <c r="W78" s="223"/>
      <c r="X78" s="228"/>
      <c r="Y78" s="216"/>
      <c r="AA78" s="642">
        <f t="shared" si="2"/>
        <v>12600.000000000002</v>
      </c>
      <c r="AB78" s="248">
        <f t="shared" si="3"/>
        <v>192600</v>
      </c>
    </row>
    <row r="79" spans="1:28" s="94" customFormat="1" ht="15.5" x14ac:dyDescent="0.35">
      <c r="A79" s="223"/>
      <c r="B79" s="77" t="s">
        <v>22709</v>
      </c>
      <c r="C79" s="77" t="s">
        <v>22710</v>
      </c>
      <c r="D79" s="77" t="s">
        <v>22711</v>
      </c>
      <c r="E79" s="77" t="s">
        <v>22712</v>
      </c>
      <c r="F79" s="69"/>
      <c r="G79" s="79" t="s">
        <v>22812</v>
      </c>
      <c r="H79" s="216"/>
      <c r="I79" s="248">
        <v>180000</v>
      </c>
      <c r="J79" s="216"/>
      <c r="K79" s="216" t="s">
        <v>6190</v>
      </c>
      <c r="L79" s="216" t="s">
        <v>6190</v>
      </c>
      <c r="M79" s="216" t="s">
        <v>6190</v>
      </c>
      <c r="N79" s="216" t="s">
        <v>6190</v>
      </c>
      <c r="O79" s="216" t="s">
        <v>1063</v>
      </c>
      <c r="P79" s="216" t="s">
        <v>1063</v>
      </c>
      <c r="Q79" s="226" t="s">
        <v>6190</v>
      </c>
      <c r="R79" s="216" t="s">
        <v>6190</v>
      </c>
      <c r="S79" s="223"/>
      <c r="T79" s="223"/>
      <c r="U79" s="223"/>
      <c r="V79" s="223"/>
      <c r="W79" s="223"/>
      <c r="X79" s="228"/>
      <c r="Y79" s="216"/>
      <c r="AA79" s="642">
        <f t="shared" si="2"/>
        <v>12600.000000000002</v>
      </c>
      <c r="AB79" s="248">
        <f t="shared" si="3"/>
        <v>192600</v>
      </c>
    </row>
    <row r="80" spans="1:28" s="94" customFormat="1" ht="15.5" x14ac:dyDescent="0.35">
      <c r="A80" s="223"/>
      <c r="B80" s="77" t="s">
        <v>22709</v>
      </c>
      <c r="C80" s="77" t="s">
        <v>22710</v>
      </c>
      <c r="D80" s="77" t="s">
        <v>22711</v>
      </c>
      <c r="E80" s="77" t="s">
        <v>22712</v>
      </c>
      <c r="F80" s="69"/>
      <c r="G80" s="79" t="s">
        <v>22813</v>
      </c>
      <c r="H80" s="216"/>
      <c r="I80" s="248">
        <v>180000</v>
      </c>
      <c r="J80" s="216"/>
      <c r="K80" s="216" t="s">
        <v>6190</v>
      </c>
      <c r="L80" s="216" t="s">
        <v>6190</v>
      </c>
      <c r="M80" s="216" t="s">
        <v>6190</v>
      </c>
      <c r="N80" s="216" t="s">
        <v>6190</v>
      </c>
      <c r="O80" s="216" t="s">
        <v>1063</v>
      </c>
      <c r="P80" s="216" t="s">
        <v>1063</v>
      </c>
      <c r="Q80" s="226" t="s">
        <v>6190</v>
      </c>
      <c r="R80" s="216" t="s">
        <v>6190</v>
      </c>
      <c r="S80" s="223"/>
      <c r="T80" s="223"/>
      <c r="U80" s="223"/>
      <c r="V80" s="223"/>
      <c r="W80" s="223"/>
      <c r="X80" s="228"/>
      <c r="Y80" s="216"/>
      <c r="AA80" s="642">
        <f t="shared" si="2"/>
        <v>12600.000000000002</v>
      </c>
      <c r="AB80" s="248">
        <f t="shared" si="3"/>
        <v>192600</v>
      </c>
    </row>
    <row r="81" spans="1:28" s="94" customFormat="1" ht="15.5" x14ac:dyDescent="0.35">
      <c r="A81" s="223"/>
      <c r="B81" s="77" t="s">
        <v>22709</v>
      </c>
      <c r="C81" s="77" t="s">
        <v>22710</v>
      </c>
      <c r="D81" s="77" t="s">
        <v>22711</v>
      </c>
      <c r="E81" s="77" t="s">
        <v>22712</v>
      </c>
      <c r="F81" s="69"/>
      <c r="G81" s="79" t="s">
        <v>22814</v>
      </c>
      <c r="H81" s="216"/>
      <c r="I81" s="248">
        <v>180000</v>
      </c>
      <c r="J81" s="216"/>
      <c r="K81" s="216" t="s">
        <v>6190</v>
      </c>
      <c r="L81" s="216" t="s">
        <v>6190</v>
      </c>
      <c r="M81" s="216" t="s">
        <v>6190</v>
      </c>
      <c r="N81" s="216" t="s">
        <v>6190</v>
      </c>
      <c r="O81" s="216" t="s">
        <v>1063</v>
      </c>
      <c r="P81" s="216" t="s">
        <v>1063</v>
      </c>
      <c r="Q81" s="226" t="s">
        <v>6190</v>
      </c>
      <c r="R81" s="216" t="s">
        <v>6190</v>
      </c>
      <c r="S81" s="223"/>
      <c r="T81" s="223"/>
      <c r="U81" s="223"/>
      <c r="V81" s="223"/>
      <c r="W81" s="223"/>
      <c r="X81" s="228"/>
      <c r="Y81" s="216"/>
      <c r="AA81" s="642">
        <f t="shared" si="2"/>
        <v>12600.000000000002</v>
      </c>
      <c r="AB81" s="248">
        <f t="shared" si="3"/>
        <v>192600</v>
      </c>
    </row>
    <row r="82" spans="1:28" s="94" customFormat="1" ht="15.5" x14ac:dyDescent="0.35">
      <c r="A82" s="223"/>
      <c r="B82" s="77" t="s">
        <v>22709</v>
      </c>
      <c r="C82" s="77" t="s">
        <v>22710</v>
      </c>
      <c r="D82" s="77" t="s">
        <v>22711</v>
      </c>
      <c r="E82" s="77" t="s">
        <v>22712</v>
      </c>
      <c r="F82" s="69"/>
      <c r="G82" s="79" t="s">
        <v>22806</v>
      </c>
      <c r="H82" s="216"/>
      <c r="I82" s="248">
        <v>180000</v>
      </c>
      <c r="J82" s="216"/>
      <c r="K82" s="216" t="s">
        <v>6190</v>
      </c>
      <c r="L82" s="216" t="s">
        <v>6190</v>
      </c>
      <c r="M82" s="216" t="s">
        <v>6190</v>
      </c>
      <c r="N82" s="216" t="s">
        <v>6190</v>
      </c>
      <c r="O82" s="216" t="s">
        <v>1063</v>
      </c>
      <c r="P82" s="216" t="s">
        <v>1063</v>
      </c>
      <c r="Q82" s="226" t="s">
        <v>6190</v>
      </c>
      <c r="R82" s="216" t="s">
        <v>6190</v>
      </c>
      <c r="S82" s="223"/>
      <c r="T82" s="223"/>
      <c r="U82" s="223"/>
      <c r="V82" s="223"/>
      <c r="W82" s="223"/>
      <c r="X82" s="228"/>
      <c r="Y82" s="216"/>
      <c r="AA82" s="642">
        <f t="shared" si="2"/>
        <v>12600.000000000002</v>
      </c>
      <c r="AB82" s="248">
        <f t="shared" si="3"/>
        <v>192600</v>
      </c>
    </row>
    <row r="83" spans="1:28" s="94" customFormat="1" ht="15.5" x14ac:dyDescent="0.35">
      <c r="A83" s="223"/>
      <c r="B83" s="77" t="s">
        <v>22709</v>
      </c>
      <c r="C83" s="77" t="s">
        <v>22710</v>
      </c>
      <c r="D83" s="77" t="s">
        <v>22711</v>
      </c>
      <c r="E83" s="77" t="s">
        <v>22712</v>
      </c>
      <c r="F83" s="69"/>
      <c r="G83" s="79" t="s">
        <v>22807</v>
      </c>
      <c r="H83" s="216"/>
      <c r="I83" s="248">
        <v>180000</v>
      </c>
      <c r="J83" s="216"/>
      <c r="K83" s="216" t="s">
        <v>6190</v>
      </c>
      <c r="L83" s="216" t="s">
        <v>6190</v>
      </c>
      <c r="M83" s="216" t="s">
        <v>6190</v>
      </c>
      <c r="N83" s="216" t="s">
        <v>6190</v>
      </c>
      <c r="O83" s="216" t="s">
        <v>1063</v>
      </c>
      <c r="P83" s="216" t="s">
        <v>1063</v>
      </c>
      <c r="Q83" s="226" t="s">
        <v>6190</v>
      </c>
      <c r="R83" s="216" t="s">
        <v>6190</v>
      </c>
      <c r="S83" s="223"/>
      <c r="T83" s="223"/>
      <c r="U83" s="223"/>
      <c r="V83" s="223"/>
      <c r="W83" s="223"/>
      <c r="X83" s="228"/>
      <c r="Y83" s="216"/>
      <c r="AA83" s="642">
        <f t="shared" si="2"/>
        <v>12600.000000000002</v>
      </c>
      <c r="AB83" s="248">
        <f t="shared" si="3"/>
        <v>192600</v>
      </c>
    </row>
    <row r="84" spans="1:28" s="94" customFormat="1" ht="15.5" x14ac:dyDescent="0.35">
      <c r="A84" s="223"/>
      <c r="B84" s="77" t="s">
        <v>22709</v>
      </c>
      <c r="C84" s="77" t="s">
        <v>22710</v>
      </c>
      <c r="D84" s="77" t="s">
        <v>22711</v>
      </c>
      <c r="E84" s="77" t="s">
        <v>22712</v>
      </c>
      <c r="F84" s="69"/>
      <c r="G84" s="79" t="s">
        <v>22808</v>
      </c>
      <c r="H84" s="216"/>
      <c r="I84" s="248">
        <v>180000</v>
      </c>
      <c r="J84" s="216"/>
      <c r="K84" s="216" t="s">
        <v>6190</v>
      </c>
      <c r="L84" s="216" t="s">
        <v>6190</v>
      </c>
      <c r="M84" s="216" t="s">
        <v>6190</v>
      </c>
      <c r="N84" s="216" t="s">
        <v>6190</v>
      </c>
      <c r="O84" s="216" t="s">
        <v>1063</v>
      </c>
      <c r="P84" s="216" t="s">
        <v>1063</v>
      </c>
      <c r="Q84" s="226" t="s">
        <v>6190</v>
      </c>
      <c r="R84" s="216" t="s">
        <v>6190</v>
      </c>
      <c r="S84" s="223"/>
      <c r="T84" s="223"/>
      <c r="U84" s="223"/>
      <c r="V84" s="223"/>
      <c r="W84" s="223"/>
      <c r="X84" s="228"/>
      <c r="Y84" s="216"/>
      <c r="AA84" s="642">
        <f t="shared" si="2"/>
        <v>12600.000000000002</v>
      </c>
      <c r="AB84" s="248">
        <f t="shared" si="3"/>
        <v>192600</v>
      </c>
    </row>
    <row r="85" spans="1:28" s="94" customFormat="1" ht="15.5" x14ac:dyDescent="0.35">
      <c r="A85" s="223"/>
      <c r="B85" s="77" t="s">
        <v>22709</v>
      </c>
      <c r="C85" s="77" t="s">
        <v>22710</v>
      </c>
      <c r="D85" s="77" t="s">
        <v>22711</v>
      </c>
      <c r="E85" s="77" t="s">
        <v>22712</v>
      </c>
      <c r="F85" s="69"/>
      <c r="G85" s="79" t="s">
        <v>22815</v>
      </c>
      <c r="H85" s="216"/>
      <c r="I85" s="248">
        <v>180000</v>
      </c>
      <c r="J85" s="216"/>
      <c r="K85" s="216" t="s">
        <v>6190</v>
      </c>
      <c r="L85" s="216" t="s">
        <v>6190</v>
      </c>
      <c r="M85" s="216" t="s">
        <v>6190</v>
      </c>
      <c r="N85" s="216" t="s">
        <v>6190</v>
      </c>
      <c r="O85" s="216" t="s">
        <v>1063</v>
      </c>
      <c r="P85" s="216" t="s">
        <v>1063</v>
      </c>
      <c r="Q85" s="226" t="s">
        <v>6190</v>
      </c>
      <c r="R85" s="216" t="s">
        <v>6190</v>
      </c>
      <c r="S85" s="223"/>
      <c r="T85" s="223"/>
      <c r="U85" s="223"/>
      <c r="V85" s="223"/>
      <c r="W85" s="223"/>
      <c r="X85" s="228"/>
      <c r="Y85" s="216"/>
      <c r="AA85" s="642">
        <f t="shared" si="2"/>
        <v>12600.000000000002</v>
      </c>
      <c r="AB85" s="248">
        <f t="shared" si="3"/>
        <v>192600</v>
      </c>
    </row>
    <row r="86" spans="1:28" s="94" customFormat="1" ht="15.5" x14ac:dyDescent="0.35">
      <c r="A86" s="223"/>
      <c r="B86" s="77" t="s">
        <v>22709</v>
      </c>
      <c r="C86" s="77" t="s">
        <v>22710</v>
      </c>
      <c r="D86" s="77" t="s">
        <v>22711</v>
      </c>
      <c r="E86" s="77" t="s">
        <v>22712</v>
      </c>
      <c r="F86" s="69"/>
      <c r="G86" s="79" t="s">
        <v>22816</v>
      </c>
      <c r="H86" s="216"/>
      <c r="I86" s="248">
        <v>180000</v>
      </c>
      <c r="J86" s="216"/>
      <c r="K86" s="216" t="s">
        <v>6190</v>
      </c>
      <c r="L86" s="216" t="s">
        <v>6190</v>
      </c>
      <c r="M86" s="216" t="s">
        <v>6190</v>
      </c>
      <c r="N86" s="216" t="s">
        <v>6190</v>
      </c>
      <c r="O86" s="216" t="s">
        <v>1063</v>
      </c>
      <c r="P86" s="216" t="s">
        <v>1063</v>
      </c>
      <c r="Q86" s="226" t="s">
        <v>6190</v>
      </c>
      <c r="R86" s="216" t="s">
        <v>6190</v>
      </c>
      <c r="S86" s="223"/>
      <c r="T86" s="223"/>
      <c r="U86" s="223"/>
      <c r="V86" s="223"/>
      <c r="W86" s="223"/>
      <c r="X86" s="228"/>
      <c r="Y86" s="216"/>
      <c r="AA86" s="642">
        <f t="shared" si="2"/>
        <v>12600.000000000002</v>
      </c>
      <c r="AB86" s="248">
        <f t="shared" si="3"/>
        <v>192600</v>
      </c>
    </row>
    <row r="87" spans="1:28" s="94" customFormat="1" ht="15.5" x14ac:dyDescent="0.35">
      <c r="A87" s="223"/>
      <c r="B87" s="77" t="s">
        <v>22709</v>
      </c>
      <c r="C87" s="77" t="s">
        <v>22710</v>
      </c>
      <c r="D87" s="77" t="s">
        <v>22711</v>
      </c>
      <c r="E87" s="77" t="s">
        <v>22712</v>
      </c>
      <c r="F87" s="69"/>
      <c r="G87" s="79" t="s">
        <v>22817</v>
      </c>
      <c r="H87" s="216"/>
      <c r="I87" s="248">
        <v>180000</v>
      </c>
      <c r="J87" s="216"/>
      <c r="K87" s="216" t="s">
        <v>6190</v>
      </c>
      <c r="L87" s="216" t="s">
        <v>6190</v>
      </c>
      <c r="M87" s="216" t="s">
        <v>6190</v>
      </c>
      <c r="N87" s="216" t="s">
        <v>6190</v>
      </c>
      <c r="O87" s="216" t="s">
        <v>1063</v>
      </c>
      <c r="P87" s="216" t="s">
        <v>1063</v>
      </c>
      <c r="Q87" s="226" t="s">
        <v>6190</v>
      </c>
      <c r="R87" s="216" t="s">
        <v>6190</v>
      </c>
      <c r="S87" s="223"/>
      <c r="T87" s="223"/>
      <c r="U87" s="223"/>
      <c r="V87" s="223"/>
      <c r="W87" s="223"/>
      <c r="X87" s="228"/>
      <c r="Y87" s="216"/>
      <c r="AA87" s="642">
        <f t="shared" si="2"/>
        <v>12600.000000000002</v>
      </c>
      <c r="AB87" s="248">
        <f t="shared" si="3"/>
        <v>192600</v>
      </c>
    </row>
    <row r="88" spans="1:28" s="94" customFormat="1" ht="15.5" x14ac:dyDescent="0.35">
      <c r="A88" s="223"/>
      <c r="B88" s="223"/>
      <c r="C88" s="224"/>
      <c r="D88" s="223"/>
      <c r="E88" s="223"/>
      <c r="F88" s="69"/>
      <c r="G88" s="79"/>
      <c r="H88" s="216"/>
      <c r="I88" s="248"/>
      <c r="J88" s="216"/>
      <c r="K88" s="216"/>
      <c r="L88" s="216"/>
      <c r="M88" s="216"/>
      <c r="N88" s="216"/>
      <c r="O88" s="216"/>
      <c r="P88" s="216"/>
      <c r="Q88" s="226"/>
      <c r="R88" s="216"/>
      <c r="S88" s="223"/>
      <c r="T88" s="223"/>
      <c r="U88" s="223"/>
      <c r="V88" s="223"/>
      <c r="W88" s="223"/>
      <c r="X88" s="228"/>
      <c r="Y88" s="216"/>
      <c r="AA88" s="642">
        <f t="shared" si="2"/>
        <v>0</v>
      </c>
      <c r="AB88" s="248">
        <f t="shared" si="3"/>
        <v>0</v>
      </c>
    </row>
    <row r="89" spans="1:28" s="94" customFormat="1" ht="15.5" x14ac:dyDescent="0.35">
      <c r="A89" s="217"/>
      <c r="B89" s="217"/>
      <c r="C89" s="218"/>
      <c r="D89" s="217"/>
      <c r="E89" s="217"/>
      <c r="F89" s="64"/>
      <c r="G89" s="96" t="s">
        <v>1829</v>
      </c>
      <c r="H89" s="215"/>
      <c r="I89" s="247"/>
      <c r="J89" s="215"/>
      <c r="K89" s="215"/>
      <c r="L89" s="220"/>
      <c r="M89" s="220"/>
      <c r="N89" s="127"/>
      <c r="O89" s="221"/>
      <c r="P89" s="217"/>
      <c r="Q89" s="221"/>
      <c r="R89" s="221"/>
      <c r="S89" s="217"/>
      <c r="T89" s="217"/>
      <c r="U89" s="217"/>
      <c r="V89" s="217"/>
      <c r="W89" s="217"/>
      <c r="X89" s="222"/>
      <c r="Y89" s="215"/>
      <c r="AA89" s="642">
        <f t="shared" si="2"/>
        <v>0</v>
      </c>
      <c r="AB89" s="247">
        <f t="shared" si="3"/>
        <v>0</v>
      </c>
    </row>
    <row r="90" spans="1:28" s="94" customFormat="1" ht="15.5" x14ac:dyDescent="0.35">
      <c r="A90" s="223"/>
      <c r="B90" s="77" t="s">
        <v>22709</v>
      </c>
      <c r="C90" s="77" t="s">
        <v>22710</v>
      </c>
      <c r="D90" s="77" t="s">
        <v>22711</v>
      </c>
      <c r="E90" s="77" t="s">
        <v>22712</v>
      </c>
      <c r="F90" s="69"/>
      <c r="G90" s="79" t="s">
        <v>22818</v>
      </c>
      <c r="H90" s="216"/>
      <c r="I90" s="248">
        <v>45000</v>
      </c>
      <c r="J90" s="216"/>
      <c r="K90" s="216" t="s">
        <v>1765</v>
      </c>
      <c r="L90" s="216" t="s">
        <v>1765</v>
      </c>
      <c r="M90" s="216" t="s">
        <v>1765</v>
      </c>
      <c r="N90" s="216" t="s">
        <v>1765</v>
      </c>
      <c r="O90" s="216" t="s">
        <v>1063</v>
      </c>
      <c r="P90" s="216" t="s">
        <v>1063</v>
      </c>
      <c r="Q90" s="226" t="s">
        <v>1765</v>
      </c>
      <c r="R90" s="216" t="s">
        <v>1765</v>
      </c>
      <c r="S90" s="223"/>
      <c r="T90" s="223"/>
      <c r="U90" s="223"/>
      <c r="V90" s="223"/>
      <c r="W90" s="223"/>
      <c r="X90" s="228"/>
      <c r="Y90" s="216"/>
      <c r="AA90" s="642">
        <f t="shared" si="2"/>
        <v>3150.0000000000005</v>
      </c>
      <c r="AB90" s="248">
        <f t="shared" si="3"/>
        <v>48150</v>
      </c>
    </row>
    <row r="91" spans="1:28" ht="15.5" x14ac:dyDescent="0.35">
      <c r="A91" s="229"/>
      <c r="B91" s="77" t="s">
        <v>22709</v>
      </c>
      <c r="C91" s="77" t="s">
        <v>22710</v>
      </c>
      <c r="D91" s="77" t="s">
        <v>22711</v>
      </c>
      <c r="E91" s="77" t="s">
        <v>22712</v>
      </c>
      <c r="F91" s="69"/>
      <c r="G91" s="79" t="s">
        <v>22819</v>
      </c>
      <c r="H91" s="231"/>
      <c r="I91" s="248">
        <f>15000*6</f>
        <v>90000</v>
      </c>
      <c r="J91" s="231"/>
      <c r="K91" s="216" t="s">
        <v>1765</v>
      </c>
      <c r="L91" s="216" t="s">
        <v>1765</v>
      </c>
      <c r="M91" s="216" t="s">
        <v>1765</v>
      </c>
      <c r="N91" s="216" t="s">
        <v>1765</v>
      </c>
      <c r="O91" s="216" t="s">
        <v>1063</v>
      </c>
      <c r="P91" s="216" t="s">
        <v>1063</v>
      </c>
      <c r="Q91" s="226" t="s">
        <v>1765</v>
      </c>
      <c r="R91" s="216" t="s">
        <v>1765</v>
      </c>
      <c r="S91" s="229"/>
      <c r="T91" s="229"/>
      <c r="U91" s="229"/>
      <c r="V91" s="229"/>
      <c r="W91" s="229"/>
      <c r="X91" s="232"/>
      <c r="Y91" s="231"/>
      <c r="AA91" s="642">
        <f t="shared" si="2"/>
        <v>6300.0000000000009</v>
      </c>
      <c r="AB91" s="248">
        <f t="shared" si="3"/>
        <v>96300</v>
      </c>
    </row>
    <row r="92" spans="1:28" ht="15.5" x14ac:dyDescent="0.35">
      <c r="A92" s="229"/>
      <c r="B92" s="77" t="s">
        <v>22709</v>
      </c>
      <c r="C92" s="77" t="s">
        <v>22710</v>
      </c>
      <c r="D92" s="77" t="s">
        <v>22711</v>
      </c>
      <c r="E92" s="77" t="s">
        <v>22712</v>
      </c>
      <c r="F92" s="69"/>
      <c r="G92" s="79" t="s">
        <v>22820</v>
      </c>
      <c r="H92" s="231"/>
      <c r="I92" s="248">
        <v>45000</v>
      </c>
      <c r="J92" s="231"/>
      <c r="K92" s="216" t="s">
        <v>1765</v>
      </c>
      <c r="L92" s="216" t="s">
        <v>1765</v>
      </c>
      <c r="M92" s="216" t="s">
        <v>1765</v>
      </c>
      <c r="N92" s="216" t="s">
        <v>1765</v>
      </c>
      <c r="O92" s="216" t="s">
        <v>1063</v>
      </c>
      <c r="P92" s="216" t="s">
        <v>1063</v>
      </c>
      <c r="Q92" s="226" t="s">
        <v>1765</v>
      </c>
      <c r="R92" s="216" t="s">
        <v>1765</v>
      </c>
      <c r="S92" s="229"/>
      <c r="T92" s="229"/>
      <c r="U92" s="229"/>
      <c r="V92" s="229"/>
      <c r="W92" s="229"/>
      <c r="X92" s="232"/>
      <c r="Y92" s="231"/>
      <c r="AA92" s="642">
        <f t="shared" si="2"/>
        <v>3150.0000000000005</v>
      </c>
      <c r="AB92" s="248">
        <f t="shared" si="3"/>
        <v>48150</v>
      </c>
    </row>
    <row r="93" spans="1:28" s="94" customFormat="1" ht="15.5" x14ac:dyDescent="0.35">
      <c r="A93" s="223"/>
      <c r="B93" s="77" t="s">
        <v>22709</v>
      </c>
      <c r="C93" s="77" t="s">
        <v>22710</v>
      </c>
      <c r="D93" s="77" t="s">
        <v>22711</v>
      </c>
      <c r="E93" s="77" t="s">
        <v>22712</v>
      </c>
      <c r="F93" s="69"/>
      <c r="G93" s="79" t="s">
        <v>22821</v>
      </c>
      <c r="H93" s="216"/>
      <c r="I93" s="248">
        <v>45000</v>
      </c>
      <c r="J93" s="216"/>
      <c r="K93" s="216" t="s">
        <v>1765</v>
      </c>
      <c r="L93" s="216" t="s">
        <v>1765</v>
      </c>
      <c r="M93" s="216" t="s">
        <v>1765</v>
      </c>
      <c r="N93" s="216" t="s">
        <v>1765</v>
      </c>
      <c r="O93" s="216" t="s">
        <v>1063</v>
      </c>
      <c r="P93" s="216" t="s">
        <v>1063</v>
      </c>
      <c r="Q93" s="226" t="s">
        <v>1765</v>
      </c>
      <c r="R93" s="216" t="s">
        <v>1765</v>
      </c>
      <c r="S93" s="223"/>
      <c r="T93" s="223"/>
      <c r="U93" s="223"/>
      <c r="V93" s="223"/>
      <c r="W93" s="223"/>
      <c r="X93" s="228"/>
      <c r="Y93" s="216"/>
      <c r="AA93" s="642">
        <f t="shared" si="2"/>
        <v>3150.0000000000005</v>
      </c>
      <c r="AB93" s="248">
        <f t="shared" si="3"/>
        <v>48150</v>
      </c>
    </row>
    <row r="94" spans="1:28" ht="15.5" x14ac:dyDescent="0.35">
      <c r="A94" s="229"/>
      <c r="B94" s="77" t="s">
        <v>22709</v>
      </c>
      <c r="C94" s="77" t="s">
        <v>22710</v>
      </c>
      <c r="D94" s="77" t="s">
        <v>22711</v>
      </c>
      <c r="E94" s="77" t="s">
        <v>22712</v>
      </c>
      <c r="F94" s="69"/>
      <c r="G94" s="79" t="s">
        <v>22822</v>
      </c>
      <c r="H94" s="231"/>
      <c r="I94" s="248">
        <v>90000</v>
      </c>
      <c r="J94" s="231"/>
      <c r="K94" s="216" t="s">
        <v>1765</v>
      </c>
      <c r="L94" s="216" t="s">
        <v>1765</v>
      </c>
      <c r="M94" s="216" t="s">
        <v>1765</v>
      </c>
      <c r="N94" s="216" t="s">
        <v>1765</v>
      </c>
      <c r="O94" s="216" t="s">
        <v>1063</v>
      </c>
      <c r="P94" s="216" t="s">
        <v>1063</v>
      </c>
      <c r="Q94" s="226" t="s">
        <v>1765</v>
      </c>
      <c r="R94" s="216" t="s">
        <v>1765</v>
      </c>
      <c r="S94" s="229"/>
      <c r="T94" s="229"/>
      <c r="U94" s="229"/>
      <c r="V94" s="229"/>
      <c r="W94" s="229"/>
      <c r="X94" s="232"/>
      <c r="Y94" s="231"/>
      <c r="AA94" s="642">
        <f t="shared" si="2"/>
        <v>6300.0000000000009</v>
      </c>
      <c r="AB94" s="248">
        <f t="shared" si="3"/>
        <v>96300</v>
      </c>
    </row>
    <row r="95" spans="1:28" ht="15.5" x14ac:dyDescent="0.35">
      <c r="A95" s="229"/>
      <c r="B95" s="77" t="s">
        <v>22709</v>
      </c>
      <c r="C95" s="77" t="s">
        <v>22710</v>
      </c>
      <c r="D95" s="77" t="s">
        <v>22711</v>
      </c>
      <c r="E95" s="77" t="s">
        <v>22712</v>
      </c>
      <c r="F95" s="69"/>
      <c r="G95" s="79" t="s">
        <v>22823</v>
      </c>
      <c r="H95" s="231"/>
      <c r="I95" s="248">
        <v>45000</v>
      </c>
      <c r="J95" s="231"/>
      <c r="K95" s="216" t="s">
        <v>1765</v>
      </c>
      <c r="L95" s="216" t="s">
        <v>1765</v>
      </c>
      <c r="M95" s="216" t="s">
        <v>1765</v>
      </c>
      <c r="N95" s="216" t="s">
        <v>1765</v>
      </c>
      <c r="O95" s="216" t="s">
        <v>1063</v>
      </c>
      <c r="P95" s="216" t="s">
        <v>1063</v>
      </c>
      <c r="Q95" s="226" t="s">
        <v>1765</v>
      </c>
      <c r="R95" s="216" t="s">
        <v>1765</v>
      </c>
      <c r="S95" s="229"/>
      <c r="T95" s="229"/>
      <c r="U95" s="229"/>
      <c r="V95" s="229"/>
      <c r="W95" s="229"/>
      <c r="X95" s="232"/>
      <c r="Y95" s="231"/>
      <c r="AA95" s="642">
        <f t="shared" si="2"/>
        <v>3150.0000000000005</v>
      </c>
      <c r="AB95" s="248">
        <f t="shared" si="3"/>
        <v>48150</v>
      </c>
    </row>
    <row r="96" spans="1:28" ht="15.5" x14ac:dyDescent="0.35">
      <c r="A96" s="229"/>
      <c r="B96" s="229"/>
      <c r="C96" s="230"/>
      <c r="D96" s="229"/>
      <c r="E96" s="229"/>
      <c r="F96" s="69"/>
      <c r="G96" s="117"/>
      <c r="H96" s="231"/>
      <c r="I96" s="249"/>
      <c r="J96" s="231"/>
      <c r="K96" s="231"/>
      <c r="L96" s="233"/>
      <c r="M96" s="233"/>
      <c r="N96" s="120"/>
      <c r="O96" s="236"/>
      <c r="P96" s="229"/>
      <c r="Q96" s="236"/>
      <c r="R96" s="236"/>
      <c r="S96" s="229"/>
      <c r="T96" s="229"/>
      <c r="U96" s="229"/>
      <c r="V96" s="229"/>
      <c r="W96" s="229"/>
      <c r="X96" s="232"/>
      <c r="Y96" s="231"/>
      <c r="AA96" s="642">
        <f t="shared" si="2"/>
        <v>0</v>
      </c>
      <c r="AB96" s="249">
        <f t="shared" si="3"/>
        <v>0</v>
      </c>
    </row>
    <row r="97" spans="1:28" ht="15.5" x14ac:dyDescent="0.35">
      <c r="A97" s="217"/>
      <c r="B97" s="217"/>
      <c r="C97" s="218"/>
      <c r="D97" s="217"/>
      <c r="E97" s="217"/>
      <c r="F97" s="64"/>
      <c r="G97" s="96" t="s">
        <v>1833</v>
      </c>
      <c r="H97" s="215"/>
      <c r="I97" s="247"/>
      <c r="J97" s="215"/>
      <c r="K97" s="215"/>
      <c r="L97" s="220"/>
      <c r="M97" s="220"/>
      <c r="N97" s="127"/>
      <c r="O97" s="221"/>
      <c r="P97" s="217"/>
      <c r="Q97" s="221"/>
      <c r="R97" s="221"/>
      <c r="S97" s="217"/>
      <c r="T97" s="217"/>
      <c r="U97" s="217"/>
      <c r="V97" s="217"/>
      <c r="W97" s="217"/>
      <c r="X97" s="222"/>
      <c r="Y97" s="215"/>
      <c r="AA97" s="642">
        <f t="shared" si="2"/>
        <v>0</v>
      </c>
      <c r="AB97" s="247">
        <f t="shared" si="3"/>
        <v>0</v>
      </c>
    </row>
    <row r="98" spans="1:28" ht="15.5" x14ac:dyDescent="0.35">
      <c r="A98" s="229"/>
      <c r="B98" s="77" t="s">
        <v>22709</v>
      </c>
      <c r="C98" s="77" t="s">
        <v>22710</v>
      </c>
      <c r="D98" s="77" t="s">
        <v>22711</v>
      </c>
      <c r="E98" s="77" t="s">
        <v>22712</v>
      </c>
      <c r="F98" s="69"/>
      <c r="G98" s="117" t="s">
        <v>22824</v>
      </c>
      <c r="H98" s="231"/>
      <c r="I98" s="249">
        <v>36000</v>
      </c>
      <c r="J98" s="231"/>
      <c r="K98" s="231" t="s">
        <v>1765</v>
      </c>
      <c r="L98" s="231" t="s">
        <v>1765</v>
      </c>
      <c r="M98" s="231" t="s">
        <v>1765</v>
      </c>
      <c r="N98" s="231" t="s">
        <v>1765</v>
      </c>
      <c r="O98" s="231" t="s">
        <v>1063</v>
      </c>
      <c r="P98" s="231" t="s">
        <v>1063</v>
      </c>
      <c r="Q98" s="233" t="s">
        <v>1765</v>
      </c>
      <c r="R98" s="231" t="s">
        <v>1765</v>
      </c>
      <c r="S98" s="229"/>
      <c r="T98" s="229"/>
      <c r="U98" s="229"/>
      <c r="V98" s="229"/>
      <c r="W98" s="229"/>
      <c r="X98" s="232"/>
      <c r="Y98" s="231"/>
      <c r="AA98" s="642">
        <f t="shared" si="2"/>
        <v>2520.0000000000005</v>
      </c>
      <c r="AB98" s="249">
        <f t="shared" si="3"/>
        <v>38520</v>
      </c>
    </row>
    <row r="99" spans="1:28" ht="15.5" x14ac:dyDescent="0.35">
      <c r="A99" s="229"/>
      <c r="B99" s="77" t="s">
        <v>22709</v>
      </c>
      <c r="C99" s="77" t="s">
        <v>22710</v>
      </c>
      <c r="D99" s="77" t="s">
        <v>22711</v>
      </c>
      <c r="E99" s="77" t="s">
        <v>22712</v>
      </c>
      <c r="F99" s="69"/>
      <c r="G99" s="117" t="s">
        <v>22825</v>
      </c>
      <c r="H99" s="231"/>
      <c r="I99" s="249">
        <v>12000</v>
      </c>
      <c r="J99" s="231"/>
      <c r="K99" s="231" t="s">
        <v>1765</v>
      </c>
      <c r="L99" s="231" t="s">
        <v>1765</v>
      </c>
      <c r="M99" s="231" t="s">
        <v>1765</v>
      </c>
      <c r="N99" s="231" t="s">
        <v>1765</v>
      </c>
      <c r="O99" s="231" t="s">
        <v>1063</v>
      </c>
      <c r="P99" s="231" t="s">
        <v>1063</v>
      </c>
      <c r="Q99" s="233" t="s">
        <v>1765</v>
      </c>
      <c r="R99" s="231" t="s">
        <v>1765</v>
      </c>
      <c r="S99" s="229"/>
      <c r="T99" s="229"/>
      <c r="U99" s="229"/>
      <c r="V99" s="229"/>
      <c r="W99" s="229"/>
      <c r="X99" s="232"/>
      <c r="Y99" s="231"/>
      <c r="AA99" s="642">
        <f t="shared" si="2"/>
        <v>840.00000000000011</v>
      </c>
      <c r="AB99" s="249">
        <f t="shared" si="3"/>
        <v>12840</v>
      </c>
    </row>
    <row r="100" spans="1:28" ht="15.5" x14ac:dyDescent="0.35">
      <c r="A100" s="229"/>
      <c r="B100" s="77" t="s">
        <v>22709</v>
      </c>
      <c r="C100" s="77" t="s">
        <v>22710</v>
      </c>
      <c r="D100" s="77" t="s">
        <v>22711</v>
      </c>
      <c r="E100" s="77" t="s">
        <v>22712</v>
      </c>
      <c r="F100" s="69"/>
      <c r="G100" s="69" t="s">
        <v>22826</v>
      </c>
      <c r="H100" s="231"/>
      <c r="I100" s="249">
        <v>24000</v>
      </c>
      <c r="J100" s="231"/>
      <c r="K100" s="231" t="s">
        <v>1765</v>
      </c>
      <c r="L100" s="231" t="s">
        <v>1765</v>
      </c>
      <c r="M100" s="231" t="s">
        <v>1765</v>
      </c>
      <c r="N100" s="231" t="s">
        <v>1765</v>
      </c>
      <c r="O100" s="231" t="s">
        <v>1063</v>
      </c>
      <c r="P100" s="231" t="s">
        <v>1063</v>
      </c>
      <c r="Q100" s="233" t="s">
        <v>1765</v>
      </c>
      <c r="R100" s="231" t="s">
        <v>1765</v>
      </c>
      <c r="S100" s="229"/>
      <c r="T100" s="229"/>
      <c r="U100" s="229"/>
      <c r="V100" s="229"/>
      <c r="W100" s="229"/>
      <c r="X100" s="232"/>
      <c r="Y100" s="231"/>
      <c r="AA100" s="642">
        <f t="shared" si="2"/>
        <v>1680.0000000000002</v>
      </c>
      <c r="AB100" s="249">
        <f t="shared" si="3"/>
        <v>25680</v>
      </c>
    </row>
    <row r="101" spans="1:28" ht="15.5" x14ac:dyDescent="0.35">
      <c r="A101" s="229"/>
      <c r="B101" s="77" t="s">
        <v>22709</v>
      </c>
      <c r="C101" s="77" t="s">
        <v>22710</v>
      </c>
      <c r="D101" s="77" t="s">
        <v>22711</v>
      </c>
      <c r="E101" s="77" t="s">
        <v>22712</v>
      </c>
      <c r="F101" s="69"/>
      <c r="G101" s="69" t="s">
        <v>22827</v>
      </c>
      <c r="H101" s="231"/>
      <c r="I101" s="249">
        <v>36000</v>
      </c>
      <c r="J101" s="231"/>
      <c r="K101" s="231" t="s">
        <v>1765</v>
      </c>
      <c r="L101" s="231" t="s">
        <v>1765</v>
      </c>
      <c r="M101" s="231" t="s">
        <v>1765</v>
      </c>
      <c r="N101" s="231" t="s">
        <v>1765</v>
      </c>
      <c r="O101" s="231" t="s">
        <v>1063</v>
      </c>
      <c r="P101" s="231" t="s">
        <v>1063</v>
      </c>
      <c r="Q101" s="233" t="s">
        <v>1765</v>
      </c>
      <c r="R101" s="231" t="s">
        <v>1765</v>
      </c>
      <c r="S101" s="229"/>
      <c r="T101" s="229"/>
      <c r="U101" s="229"/>
      <c r="V101" s="229"/>
      <c r="W101" s="229"/>
      <c r="X101" s="232"/>
      <c r="Y101" s="231"/>
      <c r="AA101" s="642">
        <f t="shared" si="2"/>
        <v>2520.0000000000005</v>
      </c>
      <c r="AB101" s="249">
        <f t="shared" si="3"/>
        <v>38520</v>
      </c>
    </row>
    <row r="102" spans="1:28" ht="15.5" x14ac:dyDescent="0.35">
      <c r="A102" s="229"/>
      <c r="B102" s="77" t="s">
        <v>22709</v>
      </c>
      <c r="C102" s="77" t="s">
        <v>22710</v>
      </c>
      <c r="D102" s="77" t="s">
        <v>22711</v>
      </c>
      <c r="E102" s="77" t="s">
        <v>22712</v>
      </c>
      <c r="F102" s="69"/>
      <c r="G102" s="69" t="s">
        <v>22828</v>
      </c>
      <c r="H102" s="231"/>
      <c r="I102" s="249">
        <v>48000</v>
      </c>
      <c r="J102" s="231"/>
      <c r="K102" s="231" t="s">
        <v>1765</v>
      </c>
      <c r="L102" s="231" t="s">
        <v>1765</v>
      </c>
      <c r="M102" s="231" t="s">
        <v>1765</v>
      </c>
      <c r="N102" s="231" t="s">
        <v>1765</v>
      </c>
      <c r="O102" s="231" t="s">
        <v>1063</v>
      </c>
      <c r="P102" s="231" t="s">
        <v>1063</v>
      </c>
      <c r="Q102" s="233" t="s">
        <v>1765</v>
      </c>
      <c r="R102" s="231" t="s">
        <v>1765</v>
      </c>
      <c r="S102" s="229"/>
      <c r="T102" s="229"/>
      <c r="U102" s="229"/>
      <c r="V102" s="229"/>
      <c r="W102" s="229"/>
      <c r="X102" s="232"/>
      <c r="Y102" s="231"/>
      <c r="AA102" s="642">
        <f t="shared" si="2"/>
        <v>3360.0000000000005</v>
      </c>
      <c r="AB102" s="249">
        <f t="shared" si="3"/>
        <v>51360</v>
      </c>
    </row>
    <row r="103" spans="1:28" ht="15.5" x14ac:dyDescent="0.35">
      <c r="A103" s="229"/>
      <c r="B103" s="77" t="s">
        <v>22709</v>
      </c>
      <c r="C103" s="77" t="s">
        <v>22710</v>
      </c>
      <c r="D103" s="77" t="s">
        <v>22711</v>
      </c>
      <c r="E103" s="77" t="s">
        <v>22712</v>
      </c>
      <c r="F103" s="69"/>
      <c r="G103" s="69" t="s">
        <v>22829</v>
      </c>
      <c r="H103" s="231"/>
      <c r="I103" s="249">
        <v>36000</v>
      </c>
      <c r="J103" s="231"/>
      <c r="K103" s="231" t="s">
        <v>1765</v>
      </c>
      <c r="L103" s="231" t="s">
        <v>1765</v>
      </c>
      <c r="M103" s="231" t="s">
        <v>1765</v>
      </c>
      <c r="N103" s="231" t="s">
        <v>1765</v>
      </c>
      <c r="O103" s="231" t="s">
        <v>1063</v>
      </c>
      <c r="P103" s="231" t="s">
        <v>1063</v>
      </c>
      <c r="Q103" s="233" t="s">
        <v>1765</v>
      </c>
      <c r="R103" s="231" t="s">
        <v>1765</v>
      </c>
      <c r="S103" s="229"/>
      <c r="T103" s="229"/>
      <c r="U103" s="229"/>
      <c r="V103" s="229"/>
      <c r="W103" s="229"/>
      <c r="X103" s="232"/>
      <c r="Y103" s="231"/>
      <c r="AA103" s="642">
        <f t="shared" si="2"/>
        <v>2520.0000000000005</v>
      </c>
      <c r="AB103" s="249">
        <f t="shared" si="3"/>
        <v>38520</v>
      </c>
    </row>
    <row r="104" spans="1:28" ht="15.5" x14ac:dyDescent="0.35">
      <c r="A104" s="229"/>
      <c r="B104" s="77" t="s">
        <v>22709</v>
      </c>
      <c r="C104" s="77" t="s">
        <v>22710</v>
      </c>
      <c r="D104" s="77" t="s">
        <v>22711</v>
      </c>
      <c r="E104" s="77" t="s">
        <v>22712</v>
      </c>
      <c r="F104" s="69"/>
      <c r="G104" s="69" t="s">
        <v>22830</v>
      </c>
      <c r="H104" s="231"/>
      <c r="I104" s="249">
        <v>24000</v>
      </c>
      <c r="J104" s="231"/>
      <c r="K104" s="231" t="s">
        <v>1765</v>
      </c>
      <c r="L104" s="231" t="s">
        <v>1765</v>
      </c>
      <c r="M104" s="231" t="s">
        <v>1765</v>
      </c>
      <c r="N104" s="231" t="s">
        <v>1765</v>
      </c>
      <c r="O104" s="231" t="s">
        <v>1063</v>
      </c>
      <c r="P104" s="231" t="s">
        <v>1063</v>
      </c>
      <c r="Q104" s="233" t="s">
        <v>1765</v>
      </c>
      <c r="R104" s="231" t="s">
        <v>1765</v>
      </c>
      <c r="S104" s="229"/>
      <c r="T104" s="229"/>
      <c r="U104" s="229"/>
      <c r="V104" s="229"/>
      <c r="W104" s="229"/>
      <c r="X104" s="232"/>
      <c r="Y104" s="231"/>
      <c r="AA104" s="642">
        <f t="shared" si="2"/>
        <v>1680.0000000000002</v>
      </c>
      <c r="AB104" s="249">
        <f t="shared" si="3"/>
        <v>25680</v>
      </c>
    </row>
    <row r="105" spans="1:28" ht="15.5" x14ac:dyDescent="0.35">
      <c r="A105" s="229"/>
      <c r="B105" s="77" t="s">
        <v>22709</v>
      </c>
      <c r="C105" s="77" t="s">
        <v>22710</v>
      </c>
      <c r="D105" s="77" t="s">
        <v>22711</v>
      </c>
      <c r="E105" s="77" t="s">
        <v>22712</v>
      </c>
      <c r="F105" s="69"/>
      <c r="G105" s="117" t="s">
        <v>22831</v>
      </c>
      <c r="H105" s="231"/>
      <c r="I105" s="249">
        <v>12000</v>
      </c>
      <c r="J105" s="231"/>
      <c r="K105" s="231" t="s">
        <v>1765</v>
      </c>
      <c r="L105" s="231" t="s">
        <v>1765</v>
      </c>
      <c r="M105" s="231" t="s">
        <v>1765</v>
      </c>
      <c r="N105" s="231" t="s">
        <v>1765</v>
      </c>
      <c r="O105" s="231" t="s">
        <v>1063</v>
      </c>
      <c r="P105" s="231" t="s">
        <v>1063</v>
      </c>
      <c r="Q105" s="233" t="s">
        <v>1765</v>
      </c>
      <c r="R105" s="231" t="s">
        <v>1765</v>
      </c>
      <c r="S105" s="229"/>
      <c r="T105" s="229"/>
      <c r="U105" s="229"/>
      <c r="V105" s="229"/>
      <c r="W105" s="229"/>
      <c r="X105" s="232"/>
      <c r="Y105" s="231"/>
      <c r="AA105" s="642">
        <f t="shared" si="2"/>
        <v>840.00000000000011</v>
      </c>
      <c r="AB105" s="249">
        <f t="shared" si="3"/>
        <v>12840</v>
      </c>
    </row>
    <row r="106" spans="1:28" ht="15.5" x14ac:dyDescent="0.35">
      <c r="A106" s="229"/>
      <c r="B106" s="77" t="s">
        <v>22709</v>
      </c>
      <c r="C106" s="77" t="s">
        <v>22710</v>
      </c>
      <c r="D106" s="77" t="s">
        <v>22711</v>
      </c>
      <c r="E106" s="77" t="s">
        <v>22712</v>
      </c>
      <c r="F106" s="69"/>
      <c r="G106" s="117" t="s">
        <v>22832</v>
      </c>
      <c r="H106" s="231"/>
      <c r="I106" s="249">
        <v>12000</v>
      </c>
      <c r="J106" s="231"/>
      <c r="K106" s="231" t="s">
        <v>1765</v>
      </c>
      <c r="L106" s="231" t="s">
        <v>1765</v>
      </c>
      <c r="M106" s="231" t="s">
        <v>1765</v>
      </c>
      <c r="N106" s="231" t="s">
        <v>1765</v>
      </c>
      <c r="O106" s="231" t="s">
        <v>1063</v>
      </c>
      <c r="P106" s="231" t="s">
        <v>1063</v>
      </c>
      <c r="Q106" s="233" t="s">
        <v>1765</v>
      </c>
      <c r="R106" s="231" t="s">
        <v>1765</v>
      </c>
      <c r="S106" s="229"/>
      <c r="T106" s="229"/>
      <c r="U106" s="229"/>
      <c r="V106" s="229"/>
      <c r="W106" s="229"/>
      <c r="X106" s="232"/>
      <c r="Y106" s="231"/>
      <c r="AA106" s="642">
        <f t="shared" si="2"/>
        <v>840.00000000000011</v>
      </c>
      <c r="AB106" s="249">
        <f t="shared" si="3"/>
        <v>12840</v>
      </c>
    </row>
    <row r="107" spans="1:28" ht="15.5" x14ac:dyDescent="0.35">
      <c r="A107" s="229"/>
      <c r="B107" s="77" t="s">
        <v>22709</v>
      </c>
      <c r="C107" s="77" t="s">
        <v>22710</v>
      </c>
      <c r="D107" s="77" t="s">
        <v>22711</v>
      </c>
      <c r="E107" s="77" t="s">
        <v>22712</v>
      </c>
      <c r="F107" s="69"/>
      <c r="G107" s="117" t="s">
        <v>22833</v>
      </c>
      <c r="H107" s="231"/>
      <c r="I107" s="249">
        <v>16000</v>
      </c>
      <c r="J107" s="231"/>
      <c r="K107" s="231" t="s">
        <v>1765</v>
      </c>
      <c r="L107" s="231" t="s">
        <v>1765</v>
      </c>
      <c r="M107" s="231" t="s">
        <v>1765</v>
      </c>
      <c r="N107" s="231" t="s">
        <v>1765</v>
      </c>
      <c r="O107" s="231" t="s">
        <v>1063</v>
      </c>
      <c r="P107" s="231" t="s">
        <v>1063</v>
      </c>
      <c r="Q107" s="233" t="s">
        <v>1765</v>
      </c>
      <c r="R107" s="231" t="s">
        <v>1765</v>
      </c>
      <c r="S107" s="229"/>
      <c r="T107" s="229"/>
      <c r="U107" s="229"/>
      <c r="V107" s="229"/>
      <c r="W107" s="229"/>
      <c r="X107" s="232"/>
      <c r="Y107" s="231"/>
      <c r="AA107" s="642">
        <f t="shared" si="2"/>
        <v>1120</v>
      </c>
      <c r="AB107" s="249">
        <f t="shared" si="3"/>
        <v>17120</v>
      </c>
    </row>
    <row r="108" spans="1:28" ht="15.5" x14ac:dyDescent="0.35">
      <c r="A108" s="229"/>
      <c r="B108" s="77" t="s">
        <v>22709</v>
      </c>
      <c r="C108" s="77" t="s">
        <v>22710</v>
      </c>
      <c r="D108" s="77" t="s">
        <v>22711</v>
      </c>
      <c r="E108" s="77" t="s">
        <v>22712</v>
      </c>
      <c r="F108" s="69"/>
      <c r="G108" s="117" t="s">
        <v>22834</v>
      </c>
      <c r="H108" s="231"/>
      <c r="I108" s="249">
        <v>40000</v>
      </c>
      <c r="J108" s="231"/>
      <c r="K108" s="231" t="s">
        <v>1765</v>
      </c>
      <c r="L108" s="231" t="s">
        <v>1765</v>
      </c>
      <c r="M108" s="231" t="s">
        <v>1765</v>
      </c>
      <c r="N108" s="231" t="s">
        <v>1765</v>
      </c>
      <c r="O108" s="231" t="s">
        <v>1063</v>
      </c>
      <c r="P108" s="231" t="s">
        <v>1063</v>
      </c>
      <c r="Q108" s="233" t="s">
        <v>1765</v>
      </c>
      <c r="R108" s="231" t="s">
        <v>1765</v>
      </c>
      <c r="S108" s="229"/>
      <c r="T108" s="229"/>
      <c r="U108" s="229"/>
      <c r="V108" s="229"/>
      <c r="W108" s="229"/>
      <c r="X108" s="232"/>
      <c r="Y108" s="231"/>
      <c r="AA108" s="642">
        <f t="shared" si="2"/>
        <v>2800.0000000000005</v>
      </c>
      <c r="AB108" s="249">
        <f t="shared" si="3"/>
        <v>42800</v>
      </c>
    </row>
    <row r="109" spans="1:28" ht="15.5" x14ac:dyDescent="0.35">
      <c r="A109" s="229"/>
      <c r="B109" s="77" t="s">
        <v>22709</v>
      </c>
      <c r="C109" s="77" t="s">
        <v>22710</v>
      </c>
      <c r="D109" s="77" t="s">
        <v>22711</v>
      </c>
      <c r="E109" s="77" t="s">
        <v>22712</v>
      </c>
      <c r="F109" s="69"/>
      <c r="G109" s="69" t="s">
        <v>22835</v>
      </c>
      <c r="H109" s="231"/>
      <c r="I109" s="249">
        <v>36000</v>
      </c>
      <c r="J109" s="231"/>
      <c r="K109" s="231" t="s">
        <v>1765</v>
      </c>
      <c r="L109" s="231" t="s">
        <v>1765</v>
      </c>
      <c r="M109" s="231" t="s">
        <v>1765</v>
      </c>
      <c r="N109" s="231" t="s">
        <v>1765</v>
      </c>
      <c r="O109" s="231" t="s">
        <v>1063</v>
      </c>
      <c r="P109" s="231" t="s">
        <v>1063</v>
      </c>
      <c r="Q109" s="233" t="s">
        <v>1765</v>
      </c>
      <c r="R109" s="231" t="s">
        <v>1765</v>
      </c>
      <c r="S109" s="229"/>
      <c r="T109" s="229"/>
      <c r="U109" s="229"/>
      <c r="V109" s="229"/>
      <c r="W109" s="229"/>
      <c r="X109" s="232"/>
      <c r="Y109" s="231"/>
      <c r="AA109" s="642">
        <f t="shared" si="2"/>
        <v>2520.0000000000005</v>
      </c>
      <c r="AB109" s="249">
        <f t="shared" si="3"/>
        <v>38520</v>
      </c>
    </row>
    <row r="110" spans="1:28" ht="15.5" x14ac:dyDescent="0.35">
      <c r="A110" s="229"/>
      <c r="B110" s="77" t="s">
        <v>22709</v>
      </c>
      <c r="C110" s="77" t="s">
        <v>22710</v>
      </c>
      <c r="D110" s="77" t="s">
        <v>22711</v>
      </c>
      <c r="E110" s="77" t="s">
        <v>22712</v>
      </c>
      <c r="F110" s="69"/>
      <c r="G110" s="69" t="s">
        <v>22836</v>
      </c>
      <c r="H110" s="231"/>
      <c r="I110" s="249">
        <v>36000</v>
      </c>
      <c r="J110" s="231"/>
      <c r="K110" s="231" t="s">
        <v>1765</v>
      </c>
      <c r="L110" s="231" t="s">
        <v>1765</v>
      </c>
      <c r="M110" s="231" t="s">
        <v>1765</v>
      </c>
      <c r="N110" s="231" t="s">
        <v>1765</v>
      </c>
      <c r="O110" s="231" t="s">
        <v>1063</v>
      </c>
      <c r="P110" s="231" t="s">
        <v>1063</v>
      </c>
      <c r="Q110" s="233" t="s">
        <v>1765</v>
      </c>
      <c r="R110" s="231" t="s">
        <v>1765</v>
      </c>
      <c r="S110" s="229"/>
      <c r="T110" s="229"/>
      <c r="U110" s="229"/>
      <c r="V110" s="229"/>
      <c r="W110" s="229"/>
      <c r="X110" s="232"/>
      <c r="Y110" s="231"/>
      <c r="AA110" s="642">
        <f t="shared" si="2"/>
        <v>2520.0000000000005</v>
      </c>
      <c r="AB110" s="249">
        <f t="shared" si="3"/>
        <v>38520</v>
      </c>
    </row>
    <row r="111" spans="1:28" ht="15.5" x14ac:dyDescent="0.35">
      <c r="A111" s="229"/>
      <c r="B111" s="77" t="s">
        <v>22709</v>
      </c>
      <c r="C111" s="77" t="s">
        <v>22710</v>
      </c>
      <c r="D111" s="77" t="s">
        <v>22711</v>
      </c>
      <c r="E111" s="77" t="s">
        <v>22712</v>
      </c>
      <c r="F111" s="69"/>
      <c r="G111" s="117" t="s">
        <v>22837</v>
      </c>
      <c r="H111" s="231"/>
      <c r="I111" s="249">
        <v>36000</v>
      </c>
      <c r="J111" s="231"/>
      <c r="K111" s="231" t="s">
        <v>1765</v>
      </c>
      <c r="L111" s="231" t="s">
        <v>1765</v>
      </c>
      <c r="M111" s="231" t="s">
        <v>1765</v>
      </c>
      <c r="N111" s="231" t="s">
        <v>1765</v>
      </c>
      <c r="O111" s="231" t="s">
        <v>1063</v>
      </c>
      <c r="P111" s="231" t="s">
        <v>1063</v>
      </c>
      <c r="Q111" s="233" t="s">
        <v>1765</v>
      </c>
      <c r="R111" s="231" t="s">
        <v>1765</v>
      </c>
      <c r="S111" s="229"/>
      <c r="T111" s="229"/>
      <c r="U111" s="229"/>
      <c r="V111" s="229"/>
      <c r="W111" s="229"/>
      <c r="X111" s="232"/>
      <c r="Y111" s="231"/>
      <c r="AA111" s="642">
        <f t="shared" si="2"/>
        <v>2520.0000000000005</v>
      </c>
      <c r="AB111" s="249">
        <f t="shared" si="3"/>
        <v>38520</v>
      </c>
    </row>
    <row r="112" spans="1:28" ht="15.5" x14ac:dyDescent="0.35">
      <c r="A112" s="229"/>
      <c r="B112" s="77" t="s">
        <v>22709</v>
      </c>
      <c r="C112" s="77" t="s">
        <v>22710</v>
      </c>
      <c r="D112" s="77" t="s">
        <v>22711</v>
      </c>
      <c r="E112" s="77" t="s">
        <v>22712</v>
      </c>
      <c r="F112" s="69"/>
      <c r="G112" s="117" t="s">
        <v>22838</v>
      </c>
      <c r="H112" s="231"/>
      <c r="I112" s="249">
        <v>12000</v>
      </c>
      <c r="J112" s="231"/>
      <c r="K112" s="231" t="s">
        <v>1765</v>
      </c>
      <c r="L112" s="231" t="s">
        <v>1765</v>
      </c>
      <c r="M112" s="231" t="s">
        <v>1765</v>
      </c>
      <c r="N112" s="231" t="s">
        <v>1765</v>
      </c>
      <c r="O112" s="231" t="s">
        <v>1063</v>
      </c>
      <c r="P112" s="231" t="s">
        <v>1063</v>
      </c>
      <c r="Q112" s="233" t="s">
        <v>1765</v>
      </c>
      <c r="R112" s="231" t="s">
        <v>1765</v>
      </c>
      <c r="S112" s="229"/>
      <c r="T112" s="229"/>
      <c r="U112" s="229"/>
      <c r="V112" s="229"/>
      <c r="W112" s="229"/>
      <c r="X112" s="232"/>
      <c r="Y112" s="231"/>
      <c r="AA112" s="642">
        <f t="shared" si="2"/>
        <v>840.00000000000011</v>
      </c>
      <c r="AB112" s="249">
        <f t="shared" si="3"/>
        <v>12840</v>
      </c>
    </row>
    <row r="113" spans="1:28" ht="15.5" x14ac:dyDescent="0.35">
      <c r="A113" s="229"/>
      <c r="B113" s="77" t="s">
        <v>22709</v>
      </c>
      <c r="C113" s="77" t="s">
        <v>22710</v>
      </c>
      <c r="D113" s="77" t="s">
        <v>22711</v>
      </c>
      <c r="E113" s="77" t="s">
        <v>22712</v>
      </c>
      <c r="F113" s="69"/>
      <c r="G113" s="69" t="s">
        <v>22839</v>
      </c>
      <c r="H113" s="231"/>
      <c r="I113" s="249">
        <v>24000</v>
      </c>
      <c r="J113" s="231"/>
      <c r="K113" s="231" t="s">
        <v>1765</v>
      </c>
      <c r="L113" s="231" t="s">
        <v>1765</v>
      </c>
      <c r="M113" s="231" t="s">
        <v>1765</v>
      </c>
      <c r="N113" s="231" t="s">
        <v>1765</v>
      </c>
      <c r="O113" s="231" t="s">
        <v>1063</v>
      </c>
      <c r="P113" s="231" t="s">
        <v>1063</v>
      </c>
      <c r="Q113" s="233" t="s">
        <v>1765</v>
      </c>
      <c r="R113" s="231" t="s">
        <v>1765</v>
      </c>
      <c r="S113" s="229"/>
      <c r="T113" s="229"/>
      <c r="U113" s="229"/>
      <c r="V113" s="229"/>
      <c r="W113" s="229"/>
      <c r="X113" s="232"/>
      <c r="Y113" s="231"/>
      <c r="AA113" s="642">
        <f t="shared" si="2"/>
        <v>1680.0000000000002</v>
      </c>
      <c r="AB113" s="249">
        <f t="shared" si="3"/>
        <v>25680</v>
      </c>
    </row>
    <row r="114" spans="1:28" ht="15.5" x14ac:dyDescent="0.35">
      <c r="A114" s="229"/>
      <c r="B114" s="77" t="s">
        <v>22709</v>
      </c>
      <c r="C114" s="77" t="s">
        <v>22710</v>
      </c>
      <c r="D114" s="77" t="s">
        <v>22711</v>
      </c>
      <c r="E114" s="77" t="s">
        <v>22712</v>
      </c>
      <c r="F114" s="69"/>
      <c r="G114" s="69" t="s">
        <v>22840</v>
      </c>
      <c r="H114" s="231"/>
      <c r="I114" s="249">
        <v>36000</v>
      </c>
      <c r="J114" s="231"/>
      <c r="K114" s="231" t="s">
        <v>1765</v>
      </c>
      <c r="L114" s="231" t="s">
        <v>1765</v>
      </c>
      <c r="M114" s="231" t="s">
        <v>1765</v>
      </c>
      <c r="N114" s="231" t="s">
        <v>1765</v>
      </c>
      <c r="O114" s="231" t="s">
        <v>1063</v>
      </c>
      <c r="P114" s="231" t="s">
        <v>1063</v>
      </c>
      <c r="Q114" s="233" t="s">
        <v>1765</v>
      </c>
      <c r="R114" s="231" t="s">
        <v>1765</v>
      </c>
      <c r="S114" s="229"/>
      <c r="T114" s="229"/>
      <c r="U114" s="229"/>
      <c r="V114" s="229"/>
      <c r="W114" s="229"/>
      <c r="X114" s="232"/>
      <c r="Y114" s="231"/>
      <c r="AA114" s="642">
        <f t="shared" si="2"/>
        <v>2520.0000000000005</v>
      </c>
      <c r="AB114" s="249">
        <f t="shared" si="3"/>
        <v>38520</v>
      </c>
    </row>
    <row r="115" spans="1:28" ht="15.5" x14ac:dyDescent="0.35">
      <c r="A115" s="229"/>
      <c r="B115" s="77" t="s">
        <v>22709</v>
      </c>
      <c r="C115" s="77" t="s">
        <v>22710</v>
      </c>
      <c r="D115" s="77" t="s">
        <v>22711</v>
      </c>
      <c r="E115" s="77" t="s">
        <v>22712</v>
      </c>
      <c r="F115" s="69"/>
      <c r="G115" s="69" t="s">
        <v>22841</v>
      </c>
      <c r="H115" s="231"/>
      <c r="I115" s="249">
        <v>48000</v>
      </c>
      <c r="J115" s="231"/>
      <c r="K115" s="231" t="s">
        <v>1765</v>
      </c>
      <c r="L115" s="231" t="s">
        <v>1765</v>
      </c>
      <c r="M115" s="231" t="s">
        <v>1765</v>
      </c>
      <c r="N115" s="231" t="s">
        <v>1765</v>
      </c>
      <c r="O115" s="231" t="s">
        <v>1063</v>
      </c>
      <c r="P115" s="231" t="s">
        <v>1063</v>
      </c>
      <c r="Q115" s="233" t="s">
        <v>1765</v>
      </c>
      <c r="R115" s="231" t="s">
        <v>1765</v>
      </c>
      <c r="S115" s="229"/>
      <c r="T115" s="229"/>
      <c r="U115" s="229"/>
      <c r="V115" s="229"/>
      <c r="W115" s="229"/>
      <c r="X115" s="232"/>
      <c r="Y115" s="231"/>
      <c r="AA115" s="642">
        <f t="shared" si="2"/>
        <v>3360.0000000000005</v>
      </c>
      <c r="AB115" s="249">
        <f t="shared" si="3"/>
        <v>51360</v>
      </c>
    </row>
    <row r="116" spans="1:28" ht="15.5" x14ac:dyDescent="0.35">
      <c r="A116" s="229"/>
      <c r="B116" s="77" t="s">
        <v>22709</v>
      </c>
      <c r="C116" s="77" t="s">
        <v>22710</v>
      </c>
      <c r="D116" s="77" t="s">
        <v>22711</v>
      </c>
      <c r="E116" s="77" t="s">
        <v>22712</v>
      </c>
      <c r="F116" s="69"/>
      <c r="G116" s="69" t="s">
        <v>22842</v>
      </c>
      <c r="H116" s="231"/>
      <c r="I116" s="249">
        <v>36000</v>
      </c>
      <c r="J116" s="231"/>
      <c r="K116" s="231" t="s">
        <v>1765</v>
      </c>
      <c r="L116" s="231" t="s">
        <v>1765</v>
      </c>
      <c r="M116" s="231" t="s">
        <v>1765</v>
      </c>
      <c r="N116" s="231" t="s">
        <v>1765</v>
      </c>
      <c r="O116" s="231" t="s">
        <v>1063</v>
      </c>
      <c r="P116" s="231" t="s">
        <v>1063</v>
      </c>
      <c r="Q116" s="233" t="s">
        <v>1765</v>
      </c>
      <c r="R116" s="231" t="s">
        <v>1765</v>
      </c>
      <c r="S116" s="229"/>
      <c r="T116" s="229"/>
      <c r="U116" s="229"/>
      <c r="V116" s="229"/>
      <c r="W116" s="229"/>
      <c r="X116" s="232"/>
      <c r="Y116" s="231"/>
      <c r="AA116" s="642">
        <f t="shared" si="2"/>
        <v>2520.0000000000005</v>
      </c>
      <c r="AB116" s="249">
        <f t="shared" si="3"/>
        <v>38520</v>
      </c>
    </row>
    <row r="117" spans="1:28" ht="15.5" x14ac:dyDescent="0.35">
      <c r="A117" s="229"/>
      <c r="B117" s="77" t="s">
        <v>22709</v>
      </c>
      <c r="C117" s="77" t="s">
        <v>22710</v>
      </c>
      <c r="D117" s="77" t="s">
        <v>22711</v>
      </c>
      <c r="E117" s="77" t="s">
        <v>22712</v>
      </c>
      <c r="F117" s="69"/>
      <c r="G117" s="69" t="s">
        <v>22843</v>
      </c>
      <c r="H117" s="231"/>
      <c r="I117" s="249">
        <v>24000</v>
      </c>
      <c r="J117" s="231"/>
      <c r="K117" s="231" t="s">
        <v>1765</v>
      </c>
      <c r="L117" s="231" t="s">
        <v>1765</v>
      </c>
      <c r="M117" s="231" t="s">
        <v>1765</v>
      </c>
      <c r="N117" s="231" t="s">
        <v>1765</v>
      </c>
      <c r="O117" s="231" t="s">
        <v>1063</v>
      </c>
      <c r="P117" s="231" t="s">
        <v>1063</v>
      </c>
      <c r="Q117" s="233" t="s">
        <v>1765</v>
      </c>
      <c r="R117" s="231" t="s">
        <v>1765</v>
      </c>
      <c r="S117" s="229"/>
      <c r="T117" s="229"/>
      <c r="U117" s="229"/>
      <c r="V117" s="229"/>
      <c r="W117" s="229"/>
      <c r="X117" s="232"/>
      <c r="Y117" s="231"/>
      <c r="AA117" s="642">
        <f t="shared" si="2"/>
        <v>1680.0000000000002</v>
      </c>
      <c r="AB117" s="249">
        <f t="shared" si="3"/>
        <v>25680</v>
      </c>
    </row>
    <row r="118" spans="1:28" ht="15.5" x14ac:dyDescent="0.35">
      <c r="A118" s="229"/>
      <c r="B118" s="77" t="s">
        <v>22709</v>
      </c>
      <c r="C118" s="77" t="s">
        <v>22710</v>
      </c>
      <c r="D118" s="77" t="s">
        <v>22711</v>
      </c>
      <c r="E118" s="77" t="s">
        <v>22712</v>
      </c>
      <c r="F118" s="69"/>
      <c r="G118" s="117" t="s">
        <v>22844</v>
      </c>
      <c r="H118" s="231"/>
      <c r="I118" s="249">
        <v>12000</v>
      </c>
      <c r="J118" s="231"/>
      <c r="K118" s="231" t="s">
        <v>1765</v>
      </c>
      <c r="L118" s="231" t="s">
        <v>1765</v>
      </c>
      <c r="M118" s="231" t="s">
        <v>1765</v>
      </c>
      <c r="N118" s="231" t="s">
        <v>1765</v>
      </c>
      <c r="O118" s="231" t="s">
        <v>1063</v>
      </c>
      <c r="P118" s="231" t="s">
        <v>1063</v>
      </c>
      <c r="Q118" s="233" t="s">
        <v>1765</v>
      </c>
      <c r="R118" s="231" t="s">
        <v>1765</v>
      </c>
      <c r="S118" s="229"/>
      <c r="T118" s="229"/>
      <c r="U118" s="229"/>
      <c r="V118" s="229"/>
      <c r="W118" s="229"/>
      <c r="X118" s="232"/>
      <c r="Y118" s="231"/>
      <c r="AA118" s="642">
        <f t="shared" si="2"/>
        <v>840.00000000000011</v>
      </c>
      <c r="AB118" s="249">
        <f t="shared" si="3"/>
        <v>12840</v>
      </c>
    </row>
    <row r="119" spans="1:28" ht="15.5" x14ac:dyDescent="0.35">
      <c r="A119" s="229"/>
      <c r="B119" s="77" t="s">
        <v>22709</v>
      </c>
      <c r="C119" s="77" t="s">
        <v>22710</v>
      </c>
      <c r="D119" s="77" t="s">
        <v>22711</v>
      </c>
      <c r="E119" s="77" t="s">
        <v>22712</v>
      </c>
      <c r="F119" s="69"/>
      <c r="G119" s="117" t="s">
        <v>22845</v>
      </c>
      <c r="H119" s="231"/>
      <c r="I119" s="249">
        <v>12000</v>
      </c>
      <c r="J119" s="231"/>
      <c r="K119" s="231" t="s">
        <v>1765</v>
      </c>
      <c r="L119" s="231" t="s">
        <v>1765</v>
      </c>
      <c r="M119" s="231" t="s">
        <v>1765</v>
      </c>
      <c r="N119" s="231" t="s">
        <v>1765</v>
      </c>
      <c r="O119" s="231" t="s">
        <v>1063</v>
      </c>
      <c r="P119" s="231" t="s">
        <v>1063</v>
      </c>
      <c r="Q119" s="233" t="s">
        <v>1765</v>
      </c>
      <c r="R119" s="231" t="s">
        <v>1765</v>
      </c>
      <c r="S119" s="229"/>
      <c r="T119" s="229"/>
      <c r="U119" s="229"/>
      <c r="V119" s="229"/>
      <c r="W119" s="229"/>
      <c r="X119" s="232"/>
      <c r="Y119" s="231"/>
      <c r="AA119" s="642">
        <f t="shared" si="2"/>
        <v>840.00000000000011</v>
      </c>
      <c r="AB119" s="249">
        <f t="shared" si="3"/>
        <v>12840</v>
      </c>
    </row>
    <row r="120" spans="1:28" ht="15.5" x14ac:dyDescent="0.35">
      <c r="A120" s="229"/>
      <c r="B120" s="77" t="s">
        <v>22709</v>
      </c>
      <c r="C120" s="77" t="s">
        <v>22710</v>
      </c>
      <c r="D120" s="77" t="s">
        <v>22711</v>
      </c>
      <c r="E120" s="77" t="s">
        <v>22712</v>
      </c>
      <c r="F120" s="69"/>
      <c r="G120" s="117" t="s">
        <v>22846</v>
      </c>
      <c r="H120" s="231"/>
      <c r="I120" s="249">
        <v>16000</v>
      </c>
      <c r="J120" s="231"/>
      <c r="K120" s="231" t="s">
        <v>1765</v>
      </c>
      <c r="L120" s="231" t="s">
        <v>1765</v>
      </c>
      <c r="M120" s="231" t="s">
        <v>1765</v>
      </c>
      <c r="N120" s="231" t="s">
        <v>1765</v>
      </c>
      <c r="O120" s="231" t="s">
        <v>1063</v>
      </c>
      <c r="P120" s="231" t="s">
        <v>1063</v>
      </c>
      <c r="Q120" s="233" t="s">
        <v>1765</v>
      </c>
      <c r="R120" s="231" t="s">
        <v>1765</v>
      </c>
      <c r="S120" s="229"/>
      <c r="T120" s="229"/>
      <c r="U120" s="229"/>
      <c r="V120" s="229"/>
      <c r="W120" s="229"/>
      <c r="X120" s="232"/>
      <c r="Y120" s="231"/>
      <c r="AA120" s="642">
        <f t="shared" si="2"/>
        <v>1120</v>
      </c>
      <c r="AB120" s="249">
        <f t="shared" si="3"/>
        <v>17120</v>
      </c>
    </row>
    <row r="121" spans="1:28" ht="15.5" x14ac:dyDescent="0.35">
      <c r="A121" s="229"/>
      <c r="B121" s="77" t="s">
        <v>22709</v>
      </c>
      <c r="C121" s="77" t="s">
        <v>22710</v>
      </c>
      <c r="D121" s="77" t="s">
        <v>22711</v>
      </c>
      <c r="E121" s="77" t="s">
        <v>22712</v>
      </c>
      <c r="F121" s="69"/>
      <c r="G121" s="117" t="s">
        <v>22847</v>
      </c>
      <c r="H121" s="231"/>
      <c r="I121" s="249">
        <v>40000</v>
      </c>
      <c r="J121" s="231"/>
      <c r="K121" s="231" t="s">
        <v>1765</v>
      </c>
      <c r="L121" s="231" t="s">
        <v>1765</v>
      </c>
      <c r="M121" s="231" t="s">
        <v>1765</v>
      </c>
      <c r="N121" s="231" t="s">
        <v>1765</v>
      </c>
      <c r="O121" s="231" t="s">
        <v>1063</v>
      </c>
      <c r="P121" s="231" t="s">
        <v>1063</v>
      </c>
      <c r="Q121" s="233" t="s">
        <v>1765</v>
      </c>
      <c r="R121" s="231" t="s">
        <v>1765</v>
      </c>
      <c r="S121" s="229"/>
      <c r="T121" s="229"/>
      <c r="U121" s="229"/>
      <c r="V121" s="229"/>
      <c r="W121" s="229"/>
      <c r="X121" s="232"/>
      <c r="Y121" s="231"/>
      <c r="AA121" s="642">
        <f t="shared" si="2"/>
        <v>2800.0000000000005</v>
      </c>
      <c r="AB121" s="249">
        <f t="shared" si="3"/>
        <v>42800</v>
      </c>
    </row>
    <row r="122" spans="1:28" ht="15.5" x14ac:dyDescent="0.35">
      <c r="A122" s="229"/>
      <c r="B122" s="77" t="s">
        <v>22709</v>
      </c>
      <c r="C122" s="77" t="s">
        <v>22710</v>
      </c>
      <c r="D122" s="77" t="s">
        <v>22711</v>
      </c>
      <c r="E122" s="77" t="s">
        <v>22712</v>
      </c>
      <c r="F122" s="69"/>
      <c r="G122" s="69" t="s">
        <v>22848</v>
      </c>
      <c r="H122" s="231"/>
      <c r="I122" s="249">
        <v>36000</v>
      </c>
      <c r="J122" s="231"/>
      <c r="K122" s="231" t="s">
        <v>1765</v>
      </c>
      <c r="L122" s="231" t="s">
        <v>1765</v>
      </c>
      <c r="M122" s="231" t="s">
        <v>1765</v>
      </c>
      <c r="N122" s="231" t="s">
        <v>1765</v>
      </c>
      <c r="O122" s="231" t="s">
        <v>1063</v>
      </c>
      <c r="P122" s="231" t="s">
        <v>1063</v>
      </c>
      <c r="Q122" s="233" t="s">
        <v>1765</v>
      </c>
      <c r="R122" s="231" t="s">
        <v>1765</v>
      </c>
      <c r="S122" s="229"/>
      <c r="T122" s="229"/>
      <c r="U122" s="229"/>
      <c r="V122" s="229"/>
      <c r="W122" s="229"/>
      <c r="X122" s="232"/>
      <c r="Y122" s="231"/>
      <c r="AA122" s="642">
        <f t="shared" si="2"/>
        <v>2520.0000000000005</v>
      </c>
      <c r="AB122" s="249">
        <f t="shared" si="3"/>
        <v>38520</v>
      </c>
    </row>
    <row r="123" spans="1:28" ht="15.5" x14ac:dyDescent="0.35">
      <c r="A123" s="229"/>
      <c r="B123" s="77" t="s">
        <v>22709</v>
      </c>
      <c r="C123" s="77" t="s">
        <v>22710</v>
      </c>
      <c r="D123" s="77" t="s">
        <v>22711</v>
      </c>
      <c r="E123" s="77" t="s">
        <v>22712</v>
      </c>
      <c r="F123" s="69"/>
      <c r="G123" s="69" t="s">
        <v>22849</v>
      </c>
      <c r="H123" s="231"/>
      <c r="I123" s="249">
        <v>36000</v>
      </c>
      <c r="J123" s="231"/>
      <c r="K123" s="231" t="s">
        <v>1765</v>
      </c>
      <c r="L123" s="231" t="s">
        <v>1765</v>
      </c>
      <c r="M123" s="231" t="s">
        <v>1765</v>
      </c>
      <c r="N123" s="231" t="s">
        <v>1765</v>
      </c>
      <c r="O123" s="231" t="s">
        <v>1063</v>
      </c>
      <c r="P123" s="231" t="s">
        <v>1063</v>
      </c>
      <c r="Q123" s="233" t="s">
        <v>1765</v>
      </c>
      <c r="R123" s="231" t="s">
        <v>1765</v>
      </c>
      <c r="S123" s="229"/>
      <c r="T123" s="229"/>
      <c r="U123" s="229"/>
      <c r="V123" s="229"/>
      <c r="W123" s="229"/>
      <c r="X123" s="232"/>
      <c r="Y123" s="231"/>
      <c r="AA123" s="642">
        <f t="shared" si="2"/>
        <v>2520.0000000000005</v>
      </c>
      <c r="AB123" s="249">
        <f t="shared" si="3"/>
        <v>38520</v>
      </c>
    </row>
    <row r="124" spans="1:28" ht="15.5" x14ac:dyDescent="0.35">
      <c r="A124" s="229"/>
      <c r="B124" s="77" t="s">
        <v>22709</v>
      </c>
      <c r="C124" s="77" t="s">
        <v>22710</v>
      </c>
      <c r="D124" s="77" t="s">
        <v>22711</v>
      </c>
      <c r="E124" s="77" t="s">
        <v>22712</v>
      </c>
      <c r="F124" s="69"/>
      <c r="G124" s="69" t="s">
        <v>22850</v>
      </c>
      <c r="H124" s="231"/>
      <c r="I124" s="249">
        <v>36000</v>
      </c>
      <c r="J124" s="231"/>
      <c r="K124" s="231" t="s">
        <v>1765</v>
      </c>
      <c r="L124" s="231" t="s">
        <v>1765</v>
      </c>
      <c r="M124" s="231" t="s">
        <v>1765</v>
      </c>
      <c r="N124" s="231" t="s">
        <v>1765</v>
      </c>
      <c r="O124" s="231" t="s">
        <v>1063</v>
      </c>
      <c r="P124" s="231" t="s">
        <v>1063</v>
      </c>
      <c r="Q124" s="233" t="s">
        <v>1765</v>
      </c>
      <c r="R124" s="231" t="s">
        <v>1765</v>
      </c>
      <c r="S124" s="229"/>
      <c r="T124" s="229"/>
      <c r="U124" s="229"/>
      <c r="V124" s="229"/>
      <c r="W124" s="229"/>
      <c r="X124" s="232"/>
      <c r="Y124" s="231"/>
      <c r="AA124" s="642">
        <f t="shared" si="2"/>
        <v>2520.0000000000005</v>
      </c>
      <c r="AB124" s="249">
        <f t="shared" si="3"/>
        <v>38520</v>
      </c>
    </row>
    <row r="125" spans="1:28" ht="15.5" x14ac:dyDescent="0.35">
      <c r="A125" s="229"/>
      <c r="B125" s="77" t="s">
        <v>22709</v>
      </c>
      <c r="C125" s="77" t="s">
        <v>22710</v>
      </c>
      <c r="D125" s="77" t="s">
        <v>22711</v>
      </c>
      <c r="E125" s="77" t="s">
        <v>22712</v>
      </c>
      <c r="F125" s="69"/>
      <c r="G125" s="69" t="s">
        <v>22851</v>
      </c>
      <c r="H125" s="231"/>
      <c r="I125" s="249">
        <v>24000</v>
      </c>
      <c r="J125" s="231"/>
      <c r="K125" s="231" t="s">
        <v>1765</v>
      </c>
      <c r="L125" s="231" t="s">
        <v>1765</v>
      </c>
      <c r="M125" s="231" t="s">
        <v>1765</v>
      </c>
      <c r="N125" s="231" t="s">
        <v>1765</v>
      </c>
      <c r="O125" s="231" t="s">
        <v>1063</v>
      </c>
      <c r="P125" s="231" t="s">
        <v>1063</v>
      </c>
      <c r="Q125" s="233" t="s">
        <v>1765</v>
      </c>
      <c r="R125" s="231" t="s">
        <v>1765</v>
      </c>
      <c r="S125" s="229"/>
      <c r="T125" s="229"/>
      <c r="U125" s="229"/>
      <c r="V125" s="229"/>
      <c r="W125" s="229"/>
      <c r="X125" s="232"/>
      <c r="Y125" s="231"/>
      <c r="AA125" s="642">
        <f t="shared" si="2"/>
        <v>1680.0000000000002</v>
      </c>
      <c r="AB125" s="249">
        <f t="shared" si="3"/>
        <v>25680</v>
      </c>
    </row>
    <row r="126" spans="1:28" ht="15.5" x14ac:dyDescent="0.35">
      <c r="A126" s="229"/>
      <c r="B126" s="77" t="s">
        <v>22709</v>
      </c>
      <c r="C126" s="77" t="s">
        <v>22710</v>
      </c>
      <c r="D126" s="77" t="s">
        <v>22711</v>
      </c>
      <c r="E126" s="77" t="s">
        <v>22712</v>
      </c>
      <c r="F126" s="69"/>
      <c r="G126" s="69" t="s">
        <v>22852</v>
      </c>
      <c r="H126" s="231"/>
      <c r="I126" s="249">
        <v>12000</v>
      </c>
      <c r="J126" s="231"/>
      <c r="K126" s="231" t="s">
        <v>1765</v>
      </c>
      <c r="L126" s="231" t="s">
        <v>1765</v>
      </c>
      <c r="M126" s="231" t="s">
        <v>1765</v>
      </c>
      <c r="N126" s="231" t="s">
        <v>1765</v>
      </c>
      <c r="O126" s="231" t="s">
        <v>1063</v>
      </c>
      <c r="P126" s="231" t="s">
        <v>1063</v>
      </c>
      <c r="Q126" s="233" t="s">
        <v>1765</v>
      </c>
      <c r="R126" s="231" t="s">
        <v>1765</v>
      </c>
      <c r="S126" s="229"/>
      <c r="T126" s="229"/>
      <c r="U126" s="229"/>
      <c r="V126" s="229"/>
      <c r="W126" s="229"/>
      <c r="X126" s="232"/>
      <c r="Y126" s="231"/>
      <c r="AA126" s="642">
        <f t="shared" si="2"/>
        <v>840.00000000000011</v>
      </c>
      <c r="AB126" s="249">
        <f t="shared" si="3"/>
        <v>12840</v>
      </c>
    </row>
    <row r="127" spans="1:28" ht="15.5" x14ac:dyDescent="0.35">
      <c r="A127" s="229"/>
      <c r="B127" s="77" t="s">
        <v>22709</v>
      </c>
      <c r="C127" s="77" t="s">
        <v>22710</v>
      </c>
      <c r="D127" s="77" t="s">
        <v>22711</v>
      </c>
      <c r="E127" s="77" t="s">
        <v>22712</v>
      </c>
      <c r="F127" s="69"/>
      <c r="G127" s="69" t="s">
        <v>22853</v>
      </c>
      <c r="H127" s="231"/>
      <c r="I127" s="249">
        <v>36000</v>
      </c>
      <c r="J127" s="231"/>
      <c r="K127" s="231" t="s">
        <v>1765</v>
      </c>
      <c r="L127" s="231" t="s">
        <v>1765</v>
      </c>
      <c r="M127" s="231" t="s">
        <v>1765</v>
      </c>
      <c r="N127" s="231" t="s">
        <v>1765</v>
      </c>
      <c r="O127" s="231" t="s">
        <v>1063</v>
      </c>
      <c r="P127" s="231" t="s">
        <v>1063</v>
      </c>
      <c r="Q127" s="233" t="s">
        <v>1765</v>
      </c>
      <c r="R127" s="231" t="s">
        <v>1765</v>
      </c>
      <c r="S127" s="229"/>
      <c r="T127" s="229"/>
      <c r="U127" s="229"/>
      <c r="V127" s="229"/>
      <c r="W127" s="229"/>
      <c r="X127" s="232"/>
      <c r="Y127" s="231"/>
      <c r="AA127" s="642">
        <f t="shared" si="2"/>
        <v>2520.0000000000005</v>
      </c>
      <c r="AB127" s="249">
        <f t="shared" si="3"/>
        <v>38520</v>
      </c>
    </row>
    <row r="128" spans="1:28" ht="15.5" x14ac:dyDescent="0.35">
      <c r="A128" s="229"/>
      <c r="B128" s="229"/>
      <c r="C128" s="230"/>
      <c r="D128" s="229"/>
      <c r="E128" s="229"/>
      <c r="F128" s="69"/>
      <c r="G128" s="69"/>
      <c r="H128" s="231"/>
      <c r="I128" s="249"/>
      <c r="J128" s="231"/>
      <c r="K128" s="231"/>
      <c r="L128" s="231"/>
      <c r="M128" s="231"/>
      <c r="N128" s="231"/>
      <c r="O128" s="231"/>
      <c r="P128" s="231"/>
      <c r="Q128" s="233"/>
      <c r="R128" s="231"/>
      <c r="S128" s="229"/>
      <c r="T128" s="229"/>
      <c r="U128" s="229"/>
      <c r="V128" s="229"/>
      <c r="W128" s="229"/>
      <c r="X128" s="232"/>
      <c r="Y128" s="231"/>
      <c r="AA128" s="642">
        <f t="shared" si="2"/>
        <v>0</v>
      </c>
      <c r="AB128" s="249">
        <f t="shared" si="3"/>
        <v>0</v>
      </c>
    </row>
    <row r="129" spans="1:28" ht="15.5" x14ac:dyDescent="0.35">
      <c r="A129" s="64"/>
      <c r="B129" s="64"/>
      <c r="C129" s="65"/>
      <c r="D129" s="64"/>
      <c r="E129" s="64"/>
      <c r="F129" s="64"/>
      <c r="G129" s="234" t="s">
        <v>1851</v>
      </c>
      <c r="H129" s="215"/>
      <c r="I129" s="247"/>
      <c r="J129" s="215"/>
      <c r="K129" s="215"/>
      <c r="L129" s="220"/>
      <c r="M129" s="220"/>
      <c r="N129" s="220"/>
      <c r="O129" s="68"/>
      <c r="P129" s="64"/>
      <c r="Q129" s="68"/>
      <c r="R129" s="68"/>
      <c r="S129" s="64"/>
      <c r="T129" s="64"/>
      <c r="U129" s="64"/>
      <c r="V129" s="64"/>
      <c r="W129" s="64"/>
      <c r="X129" s="115"/>
      <c r="Y129" s="215"/>
      <c r="AA129" s="642">
        <f t="shared" si="2"/>
        <v>0</v>
      </c>
      <c r="AB129" s="247">
        <f t="shared" si="3"/>
        <v>0</v>
      </c>
    </row>
    <row r="130" spans="1:28" ht="15.5" x14ac:dyDescent="0.35">
      <c r="A130" s="229"/>
      <c r="B130" s="77" t="s">
        <v>22709</v>
      </c>
      <c r="C130" s="77" t="s">
        <v>22710</v>
      </c>
      <c r="D130" s="77" t="s">
        <v>22711</v>
      </c>
      <c r="E130" s="77" t="s">
        <v>22712</v>
      </c>
      <c r="F130" s="69"/>
      <c r="G130" s="117" t="s">
        <v>22854</v>
      </c>
      <c r="H130" s="231"/>
      <c r="I130" s="249">
        <v>400000</v>
      </c>
      <c r="J130" s="231"/>
      <c r="K130" s="231" t="s">
        <v>2664</v>
      </c>
      <c r="L130" s="233">
        <v>2014</v>
      </c>
      <c r="M130" s="233" t="s">
        <v>6193</v>
      </c>
      <c r="N130" s="233" t="s">
        <v>22855</v>
      </c>
      <c r="O130" s="231" t="s">
        <v>1063</v>
      </c>
      <c r="P130" s="231" t="s">
        <v>1063</v>
      </c>
      <c r="Q130" s="236"/>
      <c r="R130" s="236"/>
      <c r="S130" s="229"/>
      <c r="T130" s="229"/>
      <c r="U130" s="229"/>
      <c r="V130" s="229"/>
      <c r="W130" s="229"/>
      <c r="X130" s="232"/>
      <c r="Y130" s="231"/>
      <c r="AA130" s="642">
        <f t="shared" si="2"/>
        <v>28000.000000000004</v>
      </c>
      <c r="AB130" s="249">
        <f t="shared" si="3"/>
        <v>428000</v>
      </c>
    </row>
    <row r="131" spans="1:28" ht="15.5" x14ac:dyDescent="0.35">
      <c r="A131" s="229"/>
      <c r="B131" s="77" t="s">
        <v>22709</v>
      </c>
      <c r="C131" s="77" t="s">
        <v>22710</v>
      </c>
      <c r="D131" s="77" t="s">
        <v>22711</v>
      </c>
      <c r="E131" s="77" t="s">
        <v>22712</v>
      </c>
      <c r="F131" s="69"/>
      <c r="G131" s="117" t="s">
        <v>22856</v>
      </c>
      <c r="H131" s="231"/>
      <c r="I131" s="249">
        <v>400000</v>
      </c>
      <c r="J131" s="231"/>
      <c r="K131" s="231" t="s">
        <v>2664</v>
      </c>
      <c r="L131" s="233">
        <v>2014</v>
      </c>
      <c r="M131" s="233" t="s">
        <v>6193</v>
      </c>
      <c r="N131" s="233" t="s">
        <v>22857</v>
      </c>
      <c r="O131" s="231" t="s">
        <v>1063</v>
      </c>
      <c r="P131" s="231" t="s">
        <v>1063</v>
      </c>
      <c r="Q131" s="236"/>
      <c r="R131" s="236"/>
      <c r="S131" s="229"/>
      <c r="T131" s="229"/>
      <c r="U131" s="229"/>
      <c r="V131" s="229"/>
      <c r="W131" s="229"/>
      <c r="X131" s="232"/>
      <c r="Y131" s="231"/>
      <c r="AA131" s="642">
        <f t="shared" si="2"/>
        <v>28000.000000000004</v>
      </c>
      <c r="AB131" s="249">
        <f t="shared" si="3"/>
        <v>428000</v>
      </c>
    </row>
    <row r="132" spans="1:28" ht="15.5" x14ac:dyDescent="0.35">
      <c r="A132" s="76"/>
      <c r="B132" s="76"/>
      <c r="C132" s="214"/>
      <c r="D132" s="76"/>
      <c r="E132" s="76"/>
      <c r="F132" s="69"/>
      <c r="G132" s="117"/>
      <c r="H132" s="231"/>
      <c r="I132" s="249"/>
      <c r="J132" s="231"/>
      <c r="K132" s="231"/>
      <c r="L132" s="233"/>
      <c r="M132" s="233"/>
      <c r="N132" s="233"/>
      <c r="O132" s="119"/>
      <c r="P132" s="76"/>
      <c r="Q132" s="119"/>
      <c r="R132" s="119"/>
      <c r="S132" s="76"/>
      <c r="T132" s="76"/>
      <c r="U132" s="76"/>
      <c r="V132" s="76"/>
      <c r="W132" s="76"/>
      <c r="X132" s="121"/>
      <c r="Y132" s="231"/>
      <c r="AA132" s="642">
        <f t="shared" si="2"/>
        <v>0</v>
      </c>
      <c r="AB132" s="249">
        <f t="shared" si="3"/>
        <v>0</v>
      </c>
    </row>
    <row r="133" spans="1:28" ht="15.5" x14ac:dyDescent="0.35">
      <c r="A133" s="64"/>
      <c r="B133" s="64"/>
      <c r="C133" s="65"/>
      <c r="D133" s="64"/>
      <c r="E133" s="64"/>
      <c r="F133" s="64"/>
      <c r="G133" s="234" t="s">
        <v>1853</v>
      </c>
      <c r="H133" s="215"/>
      <c r="I133" s="247"/>
      <c r="J133" s="215"/>
      <c r="K133" s="215"/>
      <c r="L133" s="220"/>
      <c r="M133" s="220"/>
      <c r="N133" s="220"/>
      <c r="O133" s="68"/>
      <c r="P133" s="64"/>
      <c r="Q133" s="68"/>
      <c r="R133" s="68"/>
      <c r="S133" s="64"/>
      <c r="T133" s="64"/>
      <c r="U133" s="64"/>
      <c r="V133" s="64"/>
      <c r="W133" s="64"/>
      <c r="X133" s="115"/>
      <c r="Y133" s="215"/>
      <c r="AA133" s="642">
        <f t="shared" si="2"/>
        <v>0</v>
      </c>
      <c r="AB133" s="247">
        <f t="shared" si="3"/>
        <v>0</v>
      </c>
    </row>
    <row r="134" spans="1:28" ht="15.5" x14ac:dyDescent="0.35">
      <c r="A134" s="229"/>
      <c r="B134" s="77" t="s">
        <v>22709</v>
      </c>
      <c r="C134" s="77" t="s">
        <v>22710</v>
      </c>
      <c r="D134" s="77" t="s">
        <v>22711</v>
      </c>
      <c r="E134" s="77" t="s">
        <v>22712</v>
      </c>
      <c r="F134" s="69"/>
      <c r="G134" s="69" t="s">
        <v>22796</v>
      </c>
      <c r="H134" s="231"/>
      <c r="I134" s="249">
        <v>2000000</v>
      </c>
      <c r="J134" s="231"/>
      <c r="K134" s="231" t="s">
        <v>1147</v>
      </c>
      <c r="L134" s="233">
        <v>2014</v>
      </c>
      <c r="M134" s="233" t="s">
        <v>22858</v>
      </c>
      <c r="N134" s="120" t="s">
        <v>22859</v>
      </c>
      <c r="O134" s="231" t="s">
        <v>1063</v>
      </c>
      <c r="P134" s="231" t="s">
        <v>1063</v>
      </c>
      <c r="Q134" s="233" t="s">
        <v>22860</v>
      </c>
      <c r="R134" s="233" t="s">
        <v>22861</v>
      </c>
      <c r="S134" s="229"/>
      <c r="T134" s="229"/>
      <c r="U134" s="229"/>
      <c r="V134" s="229"/>
      <c r="W134" s="229"/>
      <c r="X134" s="232"/>
      <c r="Y134" s="231"/>
      <c r="AA134" s="642">
        <f t="shared" ref="AA134:AA197" si="4">I134*AA$4</f>
        <v>140000</v>
      </c>
      <c r="AB134" s="249">
        <f t="shared" ref="AB134:AB197" si="5">I134+AA134</f>
        <v>2140000</v>
      </c>
    </row>
    <row r="135" spans="1:28" ht="15.5" x14ac:dyDescent="0.35">
      <c r="A135" s="229"/>
      <c r="B135" s="77" t="s">
        <v>22709</v>
      </c>
      <c r="C135" s="77" t="s">
        <v>22710</v>
      </c>
      <c r="D135" s="77" t="s">
        <v>22711</v>
      </c>
      <c r="E135" s="77" t="s">
        <v>22712</v>
      </c>
      <c r="F135" s="69"/>
      <c r="G135" s="69" t="s">
        <v>22800</v>
      </c>
      <c r="H135" s="231"/>
      <c r="I135" s="249">
        <v>2000000</v>
      </c>
      <c r="J135" s="231"/>
      <c r="K135" s="231" t="s">
        <v>1147</v>
      </c>
      <c r="L135" s="233">
        <v>2014</v>
      </c>
      <c r="M135" s="233" t="s">
        <v>22858</v>
      </c>
      <c r="N135" s="120" t="s">
        <v>22862</v>
      </c>
      <c r="O135" s="231" t="s">
        <v>1063</v>
      </c>
      <c r="P135" s="231" t="s">
        <v>1063</v>
      </c>
      <c r="Q135" s="233" t="s">
        <v>22860</v>
      </c>
      <c r="R135" s="233" t="s">
        <v>22861</v>
      </c>
      <c r="S135" s="229"/>
      <c r="T135" s="229"/>
      <c r="U135" s="229"/>
      <c r="V135" s="229"/>
      <c r="W135" s="229"/>
      <c r="X135" s="232"/>
      <c r="Y135" s="231"/>
      <c r="AA135" s="642">
        <f t="shared" si="4"/>
        <v>140000</v>
      </c>
      <c r="AB135" s="249">
        <f t="shared" si="5"/>
        <v>2140000</v>
      </c>
    </row>
    <row r="136" spans="1:28" ht="15.5" x14ac:dyDescent="0.35">
      <c r="A136" s="229"/>
      <c r="B136" s="229"/>
      <c r="C136" s="230"/>
      <c r="D136" s="229"/>
      <c r="E136" s="229"/>
      <c r="F136" s="69"/>
      <c r="G136" s="117"/>
      <c r="H136" s="231"/>
      <c r="I136" s="249"/>
      <c r="J136" s="231"/>
      <c r="K136" s="231"/>
      <c r="L136" s="233"/>
      <c r="M136" s="233"/>
      <c r="N136" s="120"/>
      <c r="O136" s="236"/>
      <c r="P136" s="229"/>
      <c r="Q136" s="233"/>
      <c r="R136" s="233"/>
      <c r="S136" s="229"/>
      <c r="T136" s="229"/>
      <c r="U136" s="229"/>
      <c r="V136" s="229"/>
      <c r="W136" s="229"/>
      <c r="X136" s="232"/>
      <c r="Y136" s="231"/>
      <c r="AA136" s="642">
        <f t="shared" si="4"/>
        <v>0</v>
      </c>
      <c r="AB136" s="249">
        <f t="shared" si="5"/>
        <v>0</v>
      </c>
    </row>
    <row r="137" spans="1:28" ht="15.5" x14ac:dyDescent="0.35">
      <c r="A137" s="64"/>
      <c r="B137" s="64"/>
      <c r="C137" s="65"/>
      <c r="D137" s="64"/>
      <c r="E137" s="64"/>
      <c r="F137" s="64"/>
      <c r="G137" s="66" t="s">
        <v>1860</v>
      </c>
      <c r="H137" s="64"/>
      <c r="I137" s="67"/>
      <c r="J137" s="64"/>
      <c r="K137" s="64"/>
      <c r="L137" s="68"/>
      <c r="M137" s="68"/>
      <c r="N137" s="68"/>
      <c r="O137" s="68"/>
      <c r="P137" s="64"/>
      <c r="Q137" s="68"/>
      <c r="R137" s="68"/>
      <c r="S137" s="64"/>
      <c r="T137" s="64"/>
      <c r="U137" s="64"/>
      <c r="V137" s="64"/>
      <c r="W137" s="64"/>
      <c r="X137" s="115"/>
      <c r="Y137" s="215"/>
      <c r="AA137" s="642">
        <f t="shared" si="4"/>
        <v>0</v>
      </c>
      <c r="AB137" s="67">
        <f t="shared" si="5"/>
        <v>0</v>
      </c>
    </row>
    <row r="138" spans="1:28" ht="15.5" x14ac:dyDescent="0.35">
      <c r="A138" s="76"/>
      <c r="B138" s="77" t="s">
        <v>22709</v>
      </c>
      <c r="C138" s="77" t="s">
        <v>22710</v>
      </c>
      <c r="D138" s="77" t="s">
        <v>22711</v>
      </c>
      <c r="E138" s="77" t="s">
        <v>22712</v>
      </c>
      <c r="F138" s="69"/>
      <c r="G138" s="76" t="s">
        <v>22863</v>
      </c>
      <c r="H138" s="76"/>
      <c r="I138" s="290">
        <v>700000</v>
      </c>
      <c r="J138" s="76"/>
      <c r="K138" s="76" t="s">
        <v>7622</v>
      </c>
      <c r="L138" s="75">
        <v>2014</v>
      </c>
      <c r="M138" s="119" t="s">
        <v>22864</v>
      </c>
      <c r="N138" s="119" t="s">
        <v>22865</v>
      </c>
      <c r="O138" s="76" t="s">
        <v>1063</v>
      </c>
      <c r="P138" s="76" t="s">
        <v>1063</v>
      </c>
      <c r="Q138" s="119" t="s">
        <v>12050</v>
      </c>
      <c r="R138" s="119" t="s">
        <v>4951</v>
      </c>
      <c r="S138" s="76"/>
      <c r="T138" s="76"/>
      <c r="U138" s="76"/>
      <c r="V138" s="76"/>
      <c r="W138" s="76"/>
      <c r="X138" s="121"/>
      <c r="Y138" s="231"/>
      <c r="AA138" s="642">
        <f t="shared" si="4"/>
        <v>49000.000000000007</v>
      </c>
      <c r="AB138" s="290">
        <f t="shared" si="5"/>
        <v>749000</v>
      </c>
    </row>
    <row r="139" spans="1:28" ht="15.5" x14ac:dyDescent="0.35">
      <c r="A139" s="76"/>
      <c r="B139" s="77" t="s">
        <v>22709</v>
      </c>
      <c r="C139" s="77" t="s">
        <v>22710</v>
      </c>
      <c r="D139" s="77" t="s">
        <v>22711</v>
      </c>
      <c r="E139" s="77" t="s">
        <v>22712</v>
      </c>
      <c r="F139" s="69"/>
      <c r="G139" s="76" t="s">
        <v>22866</v>
      </c>
      <c r="H139" s="76"/>
      <c r="I139" s="290">
        <v>700000</v>
      </c>
      <c r="J139" s="76"/>
      <c r="K139" s="76" t="s">
        <v>7622</v>
      </c>
      <c r="L139" s="75">
        <v>2014</v>
      </c>
      <c r="M139" s="119" t="s">
        <v>22864</v>
      </c>
      <c r="N139" s="119" t="s">
        <v>22867</v>
      </c>
      <c r="O139" s="76" t="s">
        <v>1063</v>
      </c>
      <c r="P139" s="76" t="s">
        <v>1063</v>
      </c>
      <c r="Q139" s="119" t="s">
        <v>12050</v>
      </c>
      <c r="R139" s="119" t="s">
        <v>4951</v>
      </c>
      <c r="S139" s="76"/>
      <c r="T139" s="76"/>
      <c r="U139" s="76"/>
      <c r="V139" s="76"/>
      <c r="W139" s="76"/>
      <c r="X139" s="121"/>
      <c r="Y139" s="231"/>
      <c r="AA139" s="642">
        <f t="shared" si="4"/>
        <v>49000.000000000007</v>
      </c>
      <c r="AB139" s="290">
        <f t="shared" si="5"/>
        <v>749000</v>
      </c>
    </row>
    <row r="140" spans="1:28" ht="15.5" x14ac:dyDescent="0.35">
      <c r="A140" s="76"/>
      <c r="B140" s="76"/>
      <c r="C140" s="214"/>
      <c r="D140" s="76"/>
      <c r="E140" s="76"/>
      <c r="F140" s="69"/>
      <c r="G140" s="76"/>
      <c r="H140" s="76"/>
      <c r="I140" s="118"/>
      <c r="J140" s="76"/>
      <c r="K140" s="76"/>
      <c r="L140" s="75"/>
      <c r="M140" s="119"/>
      <c r="N140" s="117"/>
      <c r="O140" s="119"/>
      <c r="P140" s="76"/>
      <c r="Q140" s="119"/>
      <c r="R140" s="119"/>
      <c r="S140" s="76"/>
      <c r="T140" s="76"/>
      <c r="U140" s="76"/>
      <c r="V140" s="76"/>
      <c r="W140" s="76"/>
      <c r="X140" s="121"/>
      <c r="Y140" s="231"/>
      <c r="AA140" s="642">
        <f t="shared" si="4"/>
        <v>0</v>
      </c>
      <c r="AB140" s="118">
        <f t="shared" si="5"/>
        <v>0</v>
      </c>
    </row>
    <row r="141" spans="1:28" ht="15.5" x14ac:dyDescent="0.35">
      <c r="A141" s="64"/>
      <c r="B141" s="64"/>
      <c r="C141" s="65"/>
      <c r="D141" s="64"/>
      <c r="E141" s="64"/>
      <c r="F141" s="64"/>
      <c r="G141" s="66" t="s">
        <v>3700</v>
      </c>
      <c r="H141" s="64"/>
      <c r="I141" s="67"/>
      <c r="J141" s="64"/>
      <c r="K141" s="64"/>
      <c r="L141" s="68"/>
      <c r="M141" s="68"/>
      <c r="N141" s="97"/>
      <c r="O141" s="68"/>
      <c r="P141" s="64"/>
      <c r="Q141" s="68"/>
      <c r="R141" s="68"/>
      <c r="S141" s="64"/>
      <c r="T141" s="64"/>
      <c r="U141" s="64"/>
      <c r="V141" s="64"/>
      <c r="W141" s="64"/>
      <c r="X141" s="115"/>
      <c r="Y141" s="215"/>
      <c r="AA141" s="642">
        <f t="shared" si="4"/>
        <v>0</v>
      </c>
      <c r="AB141" s="67">
        <f t="shared" si="5"/>
        <v>0</v>
      </c>
    </row>
    <row r="142" spans="1:28" ht="15.5" x14ac:dyDescent="0.35">
      <c r="A142" s="76"/>
      <c r="B142" s="77" t="s">
        <v>22709</v>
      </c>
      <c r="C142" s="77" t="s">
        <v>22710</v>
      </c>
      <c r="D142" s="77" t="s">
        <v>22711</v>
      </c>
      <c r="E142" s="77" t="s">
        <v>22712</v>
      </c>
      <c r="F142" s="69"/>
      <c r="G142" s="76" t="s">
        <v>22868</v>
      </c>
      <c r="H142" s="76"/>
      <c r="I142" s="118">
        <v>170000</v>
      </c>
      <c r="J142" s="76"/>
      <c r="K142" s="76" t="s">
        <v>1765</v>
      </c>
      <c r="L142" s="76" t="s">
        <v>1765</v>
      </c>
      <c r="M142" s="76" t="s">
        <v>1765</v>
      </c>
      <c r="N142" s="76" t="s">
        <v>1765</v>
      </c>
      <c r="O142" s="76" t="s">
        <v>1063</v>
      </c>
      <c r="P142" s="76" t="s">
        <v>1063</v>
      </c>
      <c r="Q142" s="119" t="s">
        <v>1765</v>
      </c>
      <c r="R142" s="76" t="s">
        <v>1765</v>
      </c>
      <c r="S142" s="76"/>
      <c r="T142" s="76"/>
      <c r="U142" s="76"/>
      <c r="V142" s="76"/>
      <c r="W142" s="76"/>
      <c r="X142" s="121"/>
      <c r="Y142" s="231"/>
      <c r="AA142" s="642">
        <f t="shared" si="4"/>
        <v>11900.000000000002</v>
      </c>
      <c r="AB142" s="118">
        <f t="shared" si="5"/>
        <v>181900</v>
      </c>
    </row>
    <row r="143" spans="1:28" ht="15.5" x14ac:dyDescent="0.35">
      <c r="A143" s="76"/>
      <c r="B143" s="77" t="s">
        <v>22709</v>
      </c>
      <c r="C143" s="77" t="s">
        <v>22710</v>
      </c>
      <c r="D143" s="77" t="s">
        <v>22711</v>
      </c>
      <c r="E143" s="77" t="s">
        <v>22712</v>
      </c>
      <c r="F143" s="69"/>
      <c r="G143" s="76" t="s">
        <v>22869</v>
      </c>
      <c r="H143" s="76"/>
      <c r="I143" s="118">
        <v>170000</v>
      </c>
      <c r="J143" s="76"/>
      <c r="K143" s="76" t="s">
        <v>1765</v>
      </c>
      <c r="L143" s="76" t="s">
        <v>1765</v>
      </c>
      <c r="M143" s="76" t="s">
        <v>1765</v>
      </c>
      <c r="N143" s="76" t="s">
        <v>1765</v>
      </c>
      <c r="O143" s="76" t="s">
        <v>1063</v>
      </c>
      <c r="P143" s="76" t="s">
        <v>1063</v>
      </c>
      <c r="Q143" s="119" t="s">
        <v>1765</v>
      </c>
      <c r="R143" s="76" t="s">
        <v>1765</v>
      </c>
      <c r="S143" s="76"/>
      <c r="T143" s="76"/>
      <c r="U143" s="76"/>
      <c r="V143" s="76"/>
      <c r="W143" s="76"/>
      <c r="X143" s="121"/>
      <c r="Y143" s="231"/>
      <c r="AA143" s="642">
        <f t="shared" si="4"/>
        <v>11900.000000000002</v>
      </c>
      <c r="AB143" s="118">
        <f t="shared" si="5"/>
        <v>181900</v>
      </c>
    </row>
    <row r="144" spans="1:28" ht="15.5" x14ac:dyDescent="0.35">
      <c r="A144" s="76"/>
      <c r="B144" s="77" t="s">
        <v>22709</v>
      </c>
      <c r="C144" s="77" t="s">
        <v>22710</v>
      </c>
      <c r="D144" s="77" t="s">
        <v>22711</v>
      </c>
      <c r="E144" s="77" t="s">
        <v>22712</v>
      </c>
      <c r="F144" s="69"/>
      <c r="G144" s="76" t="s">
        <v>22870</v>
      </c>
      <c r="H144" s="76"/>
      <c r="I144" s="118">
        <v>170000</v>
      </c>
      <c r="J144" s="76"/>
      <c r="K144" s="76" t="s">
        <v>1765</v>
      </c>
      <c r="L144" s="76" t="s">
        <v>1765</v>
      </c>
      <c r="M144" s="76" t="s">
        <v>1765</v>
      </c>
      <c r="N144" s="76" t="s">
        <v>1765</v>
      </c>
      <c r="O144" s="76" t="s">
        <v>1063</v>
      </c>
      <c r="P144" s="76" t="s">
        <v>1063</v>
      </c>
      <c r="Q144" s="119" t="s">
        <v>1765</v>
      </c>
      <c r="R144" s="76" t="s">
        <v>1765</v>
      </c>
      <c r="S144" s="76"/>
      <c r="T144" s="76"/>
      <c r="U144" s="76"/>
      <c r="V144" s="76"/>
      <c r="W144" s="76"/>
      <c r="X144" s="121"/>
      <c r="Y144" s="231"/>
      <c r="AA144" s="642">
        <f t="shared" si="4"/>
        <v>11900.000000000002</v>
      </c>
      <c r="AB144" s="118">
        <f t="shared" si="5"/>
        <v>181900</v>
      </c>
    </row>
    <row r="145" spans="1:28" ht="15.5" x14ac:dyDescent="0.35">
      <c r="A145" s="76"/>
      <c r="B145" s="77" t="s">
        <v>22709</v>
      </c>
      <c r="C145" s="77" t="s">
        <v>22710</v>
      </c>
      <c r="D145" s="77" t="s">
        <v>22711</v>
      </c>
      <c r="E145" s="77" t="s">
        <v>22712</v>
      </c>
      <c r="F145" s="69"/>
      <c r="G145" s="76" t="s">
        <v>22871</v>
      </c>
      <c r="H145" s="76"/>
      <c r="I145" s="118">
        <v>170000</v>
      </c>
      <c r="J145" s="76"/>
      <c r="K145" s="76" t="s">
        <v>1765</v>
      </c>
      <c r="L145" s="76" t="s">
        <v>1765</v>
      </c>
      <c r="M145" s="76" t="s">
        <v>1765</v>
      </c>
      <c r="N145" s="76" t="s">
        <v>1765</v>
      </c>
      <c r="O145" s="76" t="s">
        <v>1063</v>
      </c>
      <c r="P145" s="76" t="s">
        <v>1063</v>
      </c>
      <c r="Q145" s="119" t="s">
        <v>1765</v>
      </c>
      <c r="R145" s="76" t="s">
        <v>1765</v>
      </c>
      <c r="S145" s="76"/>
      <c r="T145" s="76"/>
      <c r="U145" s="76"/>
      <c r="V145" s="76"/>
      <c r="W145" s="76"/>
      <c r="X145" s="121"/>
      <c r="Y145" s="231"/>
      <c r="AA145" s="642">
        <f t="shared" si="4"/>
        <v>11900.000000000002</v>
      </c>
      <c r="AB145" s="118">
        <f t="shared" si="5"/>
        <v>181900</v>
      </c>
    </row>
    <row r="146" spans="1:28" ht="15.5" x14ac:dyDescent="0.35">
      <c r="A146" s="76"/>
      <c r="B146" s="77" t="s">
        <v>22709</v>
      </c>
      <c r="C146" s="77" t="s">
        <v>22710</v>
      </c>
      <c r="D146" s="77" t="s">
        <v>22711</v>
      </c>
      <c r="E146" s="77" t="s">
        <v>22712</v>
      </c>
      <c r="F146" s="69"/>
      <c r="G146" s="76" t="s">
        <v>22872</v>
      </c>
      <c r="H146" s="76"/>
      <c r="I146" s="118">
        <v>170000</v>
      </c>
      <c r="J146" s="76"/>
      <c r="K146" s="76" t="s">
        <v>1765</v>
      </c>
      <c r="L146" s="76" t="s">
        <v>1765</v>
      </c>
      <c r="M146" s="76" t="s">
        <v>1765</v>
      </c>
      <c r="N146" s="76" t="s">
        <v>1765</v>
      </c>
      <c r="O146" s="76" t="s">
        <v>1063</v>
      </c>
      <c r="P146" s="76" t="s">
        <v>1063</v>
      </c>
      <c r="Q146" s="119" t="s">
        <v>1765</v>
      </c>
      <c r="R146" s="76" t="s">
        <v>1765</v>
      </c>
      <c r="S146" s="76"/>
      <c r="T146" s="76"/>
      <c r="U146" s="76"/>
      <c r="V146" s="76"/>
      <c r="W146" s="76"/>
      <c r="X146" s="121"/>
      <c r="Y146" s="231"/>
      <c r="AA146" s="642">
        <f t="shared" si="4"/>
        <v>11900.000000000002</v>
      </c>
      <c r="AB146" s="118">
        <f t="shared" si="5"/>
        <v>181900</v>
      </c>
    </row>
    <row r="147" spans="1:28" ht="15.5" x14ac:dyDescent="0.35">
      <c r="A147" s="76"/>
      <c r="B147" s="76"/>
      <c r="C147" s="214"/>
      <c r="D147" s="76"/>
      <c r="E147" s="76"/>
      <c r="F147" s="69"/>
      <c r="G147" s="76"/>
      <c r="H147" s="76"/>
      <c r="I147" s="118"/>
      <c r="J147" s="76"/>
      <c r="K147" s="76"/>
      <c r="L147" s="76"/>
      <c r="M147" s="76"/>
      <c r="N147" s="76"/>
      <c r="O147" s="119"/>
      <c r="P147" s="76"/>
      <c r="Q147" s="119"/>
      <c r="R147" s="76"/>
      <c r="S147" s="76"/>
      <c r="T147" s="76"/>
      <c r="U147" s="76"/>
      <c r="V147" s="76"/>
      <c r="W147" s="76"/>
      <c r="X147" s="121"/>
      <c r="Y147" s="231"/>
      <c r="AA147" s="642">
        <f t="shared" si="4"/>
        <v>0</v>
      </c>
      <c r="AB147" s="118">
        <f t="shared" si="5"/>
        <v>0</v>
      </c>
    </row>
    <row r="148" spans="1:28" ht="15.5" x14ac:dyDescent="0.35">
      <c r="A148" s="64"/>
      <c r="B148" s="64"/>
      <c r="C148" s="65"/>
      <c r="D148" s="64"/>
      <c r="E148" s="64"/>
      <c r="F148" s="64"/>
      <c r="G148" s="89" t="s">
        <v>2961</v>
      </c>
      <c r="H148" s="64"/>
      <c r="I148" s="67"/>
      <c r="J148" s="64"/>
      <c r="K148" s="64"/>
      <c r="L148" s="68"/>
      <c r="M148" s="68"/>
      <c r="N148" s="68"/>
      <c r="O148" s="68"/>
      <c r="P148" s="64"/>
      <c r="Q148" s="68"/>
      <c r="R148" s="68"/>
      <c r="S148" s="64"/>
      <c r="T148" s="64"/>
      <c r="U148" s="64"/>
      <c r="V148" s="64"/>
      <c r="W148" s="64"/>
      <c r="X148" s="115"/>
      <c r="Y148" s="64"/>
      <c r="AA148" s="642">
        <f t="shared" si="4"/>
        <v>0</v>
      </c>
      <c r="AB148" s="67">
        <f t="shared" si="5"/>
        <v>0</v>
      </c>
    </row>
    <row r="149" spans="1:28" ht="15.5" x14ac:dyDescent="0.35">
      <c r="A149" s="76"/>
      <c r="B149" s="77" t="s">
        <v>22709</v>
      </c>
      <c r="C149" s="77" t="s">
        <v>22710</v>
      </c>
      <c r="D149" s="77" t="s">
        <v>22711</v>
      </c>
      <c r="E149" s="77" t="s">
        <v>22712</v>
      </c>
      <c r="F149" s="69"/>
      <c r="G149" s="76" t="s">
        <v>22873</v>
      </c>
      <c r="H149" s="76"/>
      <c r="I149" s="118">
        <v>75000</v>
      </c>
      <c r="J149" s="76"/>
      <c r="K149" s="76" t="s">
        <v>1562</v>
      </c>
      <c r="L149" s="119" t="s">
        <v>6193</v>
      </c>
      <c r="M149" s="76" t="s">
        <v>22874</v>
      </c>
      <c r="N149" s="119" t="s">
        <v>22875</v>
      </c>
      <c r="O149" s="76" t="s">
        <v>1063</v>
      </c>
      <c r="P149" s="76" t="s">
        <v>1063</v>
      </c>
      <c r="Q149" s="119" t="s">
        <v>3033</v>
      </c>
      <c r="R149" s="119" t="s">
        <v>1066</v>
      </c>
      <c r="S149" s="76"/>
      <c r="T149" s="76"/>
      <c r="U149" s="76"/>
      <c r="V149" s="76"/>
      <c r="W149" s="76"/>
      <c r="X149" s="121"/>
      <c r="Y149" s="76"/>
      <c r="AA149" s="642">
        <f t="shared" si="4"/>
        <v>5250.0000000000009</v>
      </c>
      <c r="AB149" s="118">
        <f t="shared" si="5"/>
        <v>80250</v>
      </c>
    </row>
    <row r="150" spans="1:28" ht="15.5" x14ac:dyDescent="0.35">
      <c r="A150" s="76"/>
      <c r="B150" s="77" t="s">
        <v>22709</v>
      </c>
      <c r="C150" s="77" t="s">
        <v>22710</v>
      </c>
      <c r="D150" s="77" t="s">
        <v>22711</v>
      </c>
      <c r="E150" s="77" t="s">
        <v>22712</v>
      </c>
      <c r="F150" s="69"/>
      <c r="G150" s="76" t="s">
        <v>22876</v>
      </c>
      <c r="H150" s="76"/>
      <c r="I150" s="118">
        <v>75000</v>
      </c>
      <c r="J150" s="76"/>
      <c r="K150" s="76" t="s">
        <v>1562</v>
      </c>
      <c r="L150" s="119" t="s">
        <v>6193</v>
      </c>
      <c r="M150" s="76" t="s">
        <v>22877</v>
      </c>
      <c r="N150" s="119" t="s">
        <v>22878</v>
      </c>
      <c r="O150" s="76" t="s">
        <v>1063</v>
      </c>
      <c r="P150" s="76" t="s">
        <v>1063</v>
      </c>
      <c r="Q150" s="119" t="s">
        <v>6193</v>
      </c>
      <c r="R150" s="76" t="s">
        <v>6193</v>
      </c>
      <c r="S150" s="76"/>
      <c r="T150" s="76"/>
      <c r="U150" s="76"/>
      <c r="V150" s="76"/>
      <c r="W150" s="76"/>
      <c r="X150" s="121"/>
      <c r="Y150" s="76"/>
      <c r="AA150" s="642">
        <f t="shared" si="4"/>
        <v>5250.0000000000009</v>
      </c>
      <c r="AB150" s="118">
        <f t="shared" si="5"/>
        <v>80250</v>
      </c>
    </row>
    <row r="151" spans="1:28" ht="15.5" x14ac:dyDescent="0.35">
      <c r="A151" s="76"/>
      <c r="B151" s="77" t="s">
        <v>22709</v>
      </c>
      <c r="C151" s="77" t="s">
        <v>22710</v>
      </c>
      <c r="D151" s="77" t="s">
        <v>22711</v>
      </c>
      <c r="E151" s="77" t="s">
        <v>22712</v>
      </c>
      <c r="F151" s="69"/>
      <c r="G151" s="76" t="s">
        <v>22879</v>
      </c>
      <c r="H151" s="76"/>
      <c r="I151" s="118">
        <v>75000</v>
      </c>
      <c r="J151" s="76"/>
      <c r="K151" s="76" t="s">
        <v>1562</v>
      </c>
      <c r="L151" s="119" t="s">
        <v>6193</v>
      </c>
      <c r="M151" s="76" t="s">
        <v>22880</v>
      </c>
      <c r="N151" s="119" t="s">
        <v>22881</v>
      </c>
      <c r="O151" s="76" t="s">
        <v>1063</v>
      </c>
      <c r="P151" s="76" t="s">
        <v>1063</v>
      </c>
      <c r="Q151" s="119" t="s">
        <v>3033</v>
      </c>
      <c r="R151" s="119" t="s">
        <v>1066</v>
      </c>
      <c r="S151" s="76"/>
      <c r="T151" s="76"/>
      <c r="U151" s="76"/>
      <c r="V151" s="76"/>
      <c r="W151" s="76"/>
      <c r="X151" s="121"/>
      <c r="Y151" s="76"/>
      <c r="AA151" s="642">
        <f t="shared" si="4"/>
        <v>5250.0000000000009</v>
      </c>
      <c r="AB151" s="118">
        <f t="shared" si="5"/>
        <v>80250</v>
      </c>
    </row>
    <row r="152" spans="1:28" ht="15.5" x14ac:dyDescent="0.35">
      <c r="A152" s="76"/>
      <c r="B152" s="77" t="s">
        <v>22709</v>
      </c>
      <c r="C152" s="77" t="s">
        <v>22710</v>
      </c>
      <c r="D152" s="77" t="s">
        <v>22711</v>
      </c>
      <c r="E152" s="77" t="s">
        <v>22712</v>
      </c>
      <c r="F152" s="69"/>
      <c r="G152" s="76" t="s">
        <v>22882</v>
      </c>
      <c r="H152" s="76"/>
      <c r="I152" s="118">
        <v>75000</v>
      </c>
      <c r="J152" s="76"/>
      <c r="K152" s="76" t="s">
        <v>1562</v>
      </c>
      <c r="L152" s="119" t="s">
        <v>6193</v>
      </c>
      <c r="M152" s="76" t="s">
        <v>22883</v>
      </c>
      <c r="N152" s="119" t="s">
        <v>22884</v>
      </c>
      <c r="O152" s="76" t="s">
        <v>1063</v>
      </c>
      <c r="P152" s="76" t="s">
        <v>1063</v>
      </c>
      <c r="Q152" s="119" t="s">
        <v>6193</v>
      </c>
      <c r="R152" s="76" t="s">
        <v>6193</v>
      </c>
      <c r="S152" s="76"/>
      <c r="T152" s="76"/>
      <c r="U152" s="76"/>
      <c r="V152" s="76"/>
      <c r="W152" s="76"/>
      <c r="X152" s="121"/>
      <c r="Y152" s="76"/>
      <c r="AA152" s="642">
        <f t="shared" si="4"/>
        <v>5250.0000000000009</v>
      </c>
      <c r="AB152" s="118">
        <f t="shared" si="5"/>
        <v>80250</v>
      </c>
    </row>
    <row r="153" spans="1:28" ht="15.5" x14ac:dyDescent="0.35">
      <c r="A153" s="76"/>
      <c r="B153" s="77" t="s">
        <v>22709</v>
      </c>
      <c r="C153" s="77" t="s">
        <v>22710</v>
      </c>
      <c r="D153" s="77" t="s">
        <v>22711</v>
      </c>
      <c r="E153" s="77" t="s">
        <v>22712</v>
      </c>
      <c r="F153" s="69"/>
      <c r="G153" s="76" t="s">
        <v>22885</v>
      </c>
      <c r="H153" s="76"/>
      <c r="I153" s="118">
        <v>75000</v>
      </c>
      <c r="J153" s="76"/>
      <c r="K153" s="76" t="s">
        <v>1562</v>
      </c>
      <c r="L153" s="119" t="s">
        <v>6193</v>
      </c>
      <c r="M153" s="76" t="s">
        <v>22874</v>
      </c>
      <c r="N153" s="119" t="s">
        <v>22886</v>
      </c>
      <c r="O153" s="76" t="s">
        <v>1063</v>
      </c>
      <c r="P153" s="76" t="s">
        <v>1063</v>
      </c>
      <c r="Q153" s="119" t="s">
        <v>3033</v>
      </c>
      <c r="R153" s="119" t="s">
        <v>1066</v>
      </c>
      <c r="S153" s="76"/>
      <c r="T153" s="76"/>
      <c r="U153" s="76"/>
      <c r="V153" s="76"/>
      <c r="W153" s="76"/>
      <c r="X153" s="121"/>
      <c r="Y153" s="76"/>
      <c r="AA153" s="642">
        <f t="shared" si="4"/>
        <v>5250.0000000000009</v>
      </c>
      <c r="AB153" s="118">
        <f t="shared" si="5"/>
        <v>80250</v>
      </c>
    </row>
    <row r="154" spans="1:28" ht="15.5" x14ac:dyDescent="0.35">
      <c r="A154" s="76"/>
      <c r="B154" s="77" t="s">
        <v>22709</v>
      </c>
      <c r="C154" s="77" t="s">
        <v>22710</v>
      </c>
      <c r="D154" s="77" t="s">
        <v>22711</v>
      </c>
      <c r="E154" s="77" t="s">
        <v>22712</v>
      </c>
      <c r="F154" s="69"/>
      <c r="G154" s="76" t="s">
        <v>22887</v>
      </c>
      <c r="H154" s="76"/>
      <c r="I154" s="118">
        <v>75000</v>
      </c>
      <c r="J154" s="76"/>
      <c r="K154" s="76" t="s">
        <v>1765</v>
      </c>
      <c r="L154" s="76" t="s">
        <v>1765</v>
      </c>
      <c r="M154" s="76" t="s">
        <v>1765</v>
      </c>
      <c r="N154" s="119" t="s">
        <v>1765</v>
      </c>
      <c r="O154" s="76" t="s">
        <v>1063</v>
      </c>
      <c r="P154" s="76" t="s">
        <v>1063</v>
      </c>
      <c r="Q154" s="119" t="s">
        <v>1765</v>
      </c>
      <c r="R154" s="76" t="s">
        <v>1765</v>
      </c>
      <c r="S154" s="76"/>
      <c r="T154" s="76"/>
      <c r="U154" s="76"/>
      <c r="V154" s="76"/>
      <c r="W154" s="76"/>
      <c r="X154" s="121"/>
      <c r="Y154" s="76"/>
      <c r="AA154" s="642">
        <f t="shared" si="4"/>
        <v>5250.0000000000009</v>
      </c>
      <c r="AB154" s="118">
        <f t="shared" si="5"/>
        <v>80250</v>
      </c>
    </row>
    <row r="155" spans="1:28" ht="15.5" x14ac:dyDescent="0.35">
      <c r="A155" s="76"/>
      <c r="B155" s="77" t="s">
        <v>22709</v>
      </c>
      <c r="C155" s="77" t="s">
        <v>22710</v>
      </c>
      <c r="D155" s="77" t="s">
        <v>22711</v>
      </c>
      <c r="E155" s="77" t="s">
        <v>22712</v>
      </c>
      <c r="F155" s="69"/>
      <c r="G155" s="76" t="s">
        <v>22888</v>
      </c>
      <c r="H155" s="76"/>
      <c r="I155" s="118">
        <v>75000</v>
      </c>
      <c r="J155" s="76"/>
      <c r="K155" s="76" t="s">
        <v>1562</v>
      </c>
      <c r="L155" s="119" t="s">
        <v>6193</v>
      </c>
      <c r="M155" s="76" t="s">
        <v>22874</v>
      </c>
      <c r="N155" s="119" t="s">
        <v>22889</v>
      </c>
      <c r="O155" s="76" t="s">
        <v>1063</v>
      </c>
      <c r="P155" s="76" t="s">
        <v>1063</v>
      </c>
      <c r="Q155" s="119" t="s">
        <v>3033</v>
      </c>
      <c r="R155" s="119" t="s">
        <v>1066</v>
      </c>
      <c r="S155" s="76"/>
      <c r="T155" s="76"/>
      <c r="U155" s="76"/>
      <c r="V155" s="76"/>
      <c r="W155" s="76"/>
      <c r="X155" s="121"/>
      <c r="Y155" s="76"/>
      <c r="AA155" s="642">
        <f t="shared" si="4"/>
        <v>5250.0000000000009</v>
      </c>
      <c r="AB155" s="118">
        <f t="shared" si="5"/>
        <v>80250</v>
      </c>
    </row>
    <row r="156" spans="1:28" ht="15.5" x14ac:dyDescent="0.35">
      <c r="A156" s="76"/>
      <c r="B156" s="77" t="s">
        <v>22709</v>
      </c>
      <c r="C156" s="77" t="s">
        <v>22710</v>
      </c>
      <c r="D156" s="77" t="s">
        <v>22711</v>
      </c>
      <c r="E156" s="77" t="s">
        <v>22712</v>
      </c>
      <c r="F156" s="69"/>
      <c r="G156" s="76" t="s">
        <v>22890</v>
      </c>
      <c r="H156" s="76"/>
      <c r="I156" s="118">
        <v>75000</v>
      </c>
      <c r="J156" s="76"/>
      <c r="K156" s="76" t="s">
        <v>1765</v>
      </c>
      <c r="L156" s="76" t="s">
        <v>1765</v>
      </c>
      <c r="M156" s="76" t="s">
        <v>1765</v>
      </c>
      <c r="N156" s="119" t="s">
        <v>1765</v>
      </c>
      <c r="O156" s="76" t="s">
        <v>1063</v>
      </c>
      <c r="P156" s="76" t="s">
        <v>1063</v>
      </c>
      <c r="Q156" s="119" t="s">
        <v>1765</v>
      </c>
      <c r="R156" s="76" t="s">
        <v>1765</v>
      </c>
      <c r="S156" s="76"/>
      <c r="T156" s="76"/>
      <c r="U156" s="76"/>
      <c r="V156" s="76"/>
      <c r="W156" s="76"/>
      <c r="X156" s="121"/>
      <c r="Y156" s="76"/>
      <c r="AA156" s="642">
        <f t="shared" si="4"/>
        <v>5250.0000000000009</v>
      </c>
      <c r="AB156" s="118">
        <f t="shared" si="5"/>
        <v>80250</v>
      </c>
    </row>
    <row r="157" spans="1:28" ht="15.5" x14ac:dyDescent="0.35">
      <c r="A157" s="76"/>
      <c r="B157" s="77" t="s">
        <v>22709</v>
      </c>
      <c r="C157" s="77" t="s">
        <v>22710</v>
      </c>
      <c r="D157" s="77" t="s">
        <v>22711</v>
      </c>
      <c r="E157" s="77" t="s">
        <v>22712</v>
      </c>
      <c r="F157" s="69"/>
      <c r="G157" s="76" t="s">
        <v>22891</v>
      </c>
      <c r="H157" s="76"/>
      <c r="I157" s="118">
        <v>75000</v>
      </c>
      <c r="J157" s="76"/>
      <c r="K157" s="76" t="s">
        <v>1562</v>
      </c>
      <c r="L157" s="119" t="s">
        <v>6193</v>
      </c>
      <c r="M157" s="76" t="s">
        <v>22874</v>
      </c>
      <c r="N157" s="119" t="s">
        <v>22892</v>
      </c>
      <c r="O157" s="76" t="s">
        <v>1063</v>
      </c>
      <c r="P157" s="76" t="s">
        <v>1063</v>
      </c>
      <c r="Q157" s="119" t="s">
        <v>3033</v>
      </c>
      <c r="R157" s="119" t="s">
        <v>1066</v>
      </c>
      <c r="S157" s="76"/>
      <c r="T157" s="76"/>
      <c r="U157" s="76"/>
      <c r="V157" s="76"/>
      <c r="W157" s="76"/>
      <c r="X157" s="121"/>
      <c r="Y157" s="76"/>
      <c r="AA157" s="642">
        <f t="shared" si="4"/>
        <v>5250.0000000000009</v>
      </c>
      <c r="AB157" s="118">
        <f t="shared" si="5"/>
        <v>80250</v>
      </c>
    </row>
    <row r="158" spans="1:28" ht="15.5" x14ac:dyDescent="0.35">
      <c r="A158" s="76"/>
      <c r="B158" s="77" t="s">
        <v>22709</v>
      </c>
      <c r="C158" s="77" t="s">
        <v>22710</v>
      </c>
      <c r="D158" s="77" t="s">
        <v>22711</v>
      </c>
      <c r="E158" s="77" t="s">
        <v>22712</v>
      </c>
      <c r="F158" s="69"/>
      <c r="G158" s="76" t="s">
        <v>22893</v>
      </c>
      <c r="H158" s="76"/>
      <c r="I158" s="118">
        <v>75000</v>
      </c>
      <c r="J158" s="76"/>
      <c r="K158" s="76" t="s">
        <v>1562</v>
      </c>
      <c r="L158" s="119" t="s">
        <v>6193</v>
      </c>
      <c r="M158" s="76" t="s">
        <v>22877</v>
      </c>
      <c r="N158" s="119" t="s">
        <v>22894</v>
      </c>
      <c r="O158" s="76" t="s">
        <v>1063</v>
      </c>
      <c r="P158" s="76" t="s">
        <v>1063</v>
      </c>
      <c r="Q158" s="119" t="s">
        <v>6193</v>
      </c>
      <c r="R158" s="76" t="s">
        <v>6193</v>
      </c>
      <c r="S158" s="76"/>
      <c r="T158" s="76"/>
      <c r="U158" s="76"/>
      <c r="V158" s="76"/>
      <c r="W158" s="76"/>
      <c r="X158" s="121"/>
      <c r="Y158" s="76"/>
      <c r="AA158" s="642">
        <f t="shared" si="4"/>
        <v>5250.0000000000009</v>
      </c>
      <c r="AB158" s="118">
        <f t="shared" si="5"/>
        <v>80250</v>
      </c>
    </row>
    <row r="159" spans="1:28" ht="15.5" x14ac:dyDescent="0.35">
      <c r="A159" s="76"/>
      <c r="B159" s="77" t="s">
        <v>22709</v>
      </c>
      <c r="C159" s="77" t="s">
        <v>22710</v>
      </c>
      <c r="D159" s="77" t="s">
        <v>22711</v>
      </c>
      <c r="E159" s="77" t="s">
        <v>22712</v>
      </c>
      <c r="F159" s="69"/>
      <c r="G159" s="76" t="s">
        <v>22895</v>
      </c>
      <c r="H159" s="76"/>
      <c r="I159" s="118">
        <v>75000</v>
      </c>
      <c r="J159" s="76"/>
      <c r="K159" s="76" t="s">
        <v>1765</v>
      </c>
      <c r="L159" s="76" t="s">
        <v>1765</v>
      </c>
      <c r="M159" s="76" t="s">
        <v>1765</v>
      </c>
      <c r="N159" s="119" t="s">
        <v>1765</v>
      </c>
      <c r="O159" s="76" t="s">
        <v>1063</v>
      </c>
      <c r="P159" s="76" t="s">
        <v>1063</v>
      </c>
      <c r="Q159" s="119" t="s">
        <v>1765</v>
      </c>
      <c r="R159" s="76" t="s">
        <v>1765</v>
      </c>
      <c r="S159" s="76"/>
      <c r="T159" s="76"/>
      <c r="U159" s="76"/>
      <c r="V159" s="76"/>
      <c r="W159" s="76"/>
      <c r="X159" s="121"/>
      <c r="Y159" s="76"/>
      <c r="AA159" s="642">
        <f t="shared" si="4"/>
        <v>5250.0000000000009</v>
      </c>
      <c r="AB159" s="118">
        <f t="shared" si="5"/>
        <v>80250</v>
      </c>
    </row>
    <row r="160" spans="1:28" ht="15.5" x14ac:dyDescent="0.35">
      <c r="A160" s="76"/>
      <c r="B160" s="77" t="s">
        <v>22709</v>
      </c>
      <c r="C160" s="77" t="s">
        <v>22710</v>
      </c>
      <c r="D160" s="77" t="s">
        <v>22711</v>
      </c>
      <c r="E160" s="77" t="s">
        <v>22712</v>
      </c>
      <c r="F160" s="69"/>
      <c r="G160" s="76" t="s">
        <v>22896</v>
      </c>
      <c r="H160" s="76"/>
      <c r="I160" s="118">
        <v>75000</v>
      </c>
      <c r="J160" s="76"/>
      <c r="K160" s="76" t="s">
        <v>1562</v>
      </c>
      <c r="L160" s="119" t="s">
        <v>6193</v>
      </c>
      <c r="M160" s="76" t="s">
        <v>22874</v>
      </c>
      <c r="N160" s="119" t="s">
        <v>22897</v>
      </c>
      <c r="O160" s="76" t="s">
        <v>1063</v>
      </c>
      <c r="P160" s="76" t="s">
        <v>1063</v>
      </c>
      <c r="Q160" s="119" t="s">
        <v>3033</v>
      </c>
      <c r="R160" s="119" t="s">
        <v>1066</v>
      </c>
      <c r="S160" s="76"/>
      <c r="T160" s="76"/>
      <c r="U160" s="76"/>
      <c r="V160" s="76"/>
      <c r="W160" s="76"/>
      <c r="X160" s="121"/>
      <c r="Y160" s="76"/>
      <c r="AA160" s="642">
        <f t="shared" si="4"/>
        <v>5250.0000000000009</v>
      </c>
      <c r="AB160" s="118">
        <f t="shared" si="5"/>
        <v>80250</v>
      </c>
    </row>
    <row r="161" spans="1:28" ht="15.5" x14ac:dyDescent="0.35">
      <c r="A161" s="76"/>
      <c r="B161" s="77" t="s">
        <v>22709</v>
      </c>
      <c r="C161" s="77" t="s">
        <v>22710</v>
      </c>
      <c r="D161" s="77" t="s">
        <v>22711</v>
      </c>
      <c r="E161" s="77" t="s">
        <v>22712</v>
      </c>
      <c r="F161" s="69"/>
      <c r="G161" s="76" t="s">
        <v>22898</v>
      </c>
      <c r="H161" s="76"/>
      <c r="I161" s="118">
        <v>75000</v>
      </c>
      <c r="J161" s="76"/>
      <c r="K161" s="76" t="s">
        <v>1562</v>
      </c>
      <c r="L161" s="119" t="s">
        <v>6193</v>
      </c>
      <c r="M161" s="76" t="s">
        <v>22877</v>
      </c>
      <c r="N161" s="119" t="s">
        <v>22899</v>
      </c>
      <c r="O161" s="76" t="s">
        <v>1063</v>
      </c>
      <c r="P161" s="76" t="s">
        <v>1063</v>
      </c>
      <c r="Q161" s="119" t="s">
        <v>6193</v>
      </c>
      <c r="R161" s="76" t="s">
        <v>6193</v>
      </c>
      <c r="S161" s="76"/>
      <c r="T161" s="76"/>
      <c r="U161" s="76"/>
      <c r="V161" s="76"/>
      <c r="W161" s="76"/>
      <c r="X161" s="121"/>
      <c r="Y161" s="76"/>
      <c r="AA161" s="642">
        <f t="shared" si="4"/>
        <v>5250.0000000000009</v>
      </c>
      <c r="AB161" s="118">
        <f t="shared" si="5"/>
        <v>80250</v>
      </c>
    </row>
    <row r="162" spans="1:28" ht="15.5" x14ac:dyDescent="0.35">
      <c r="A162" s="76"/>
      <c r="B162" s="77" t="s">
        <v>22709</v>
      </c>
      <c r="C162" s="77" t="s">
        <v>22710</v>
      </c>
      <c r="D162" s="77" t="s">
        <v>22711</v>
      </c>
      <c r="E162" s="77" t="s">
        <v>22712</v>
      </c>
      <c r="F162" s="69"/>
      <c r="G162" s="76" t="s">
        <v>22900</v>
      </c>
      <c r="H162" s="76"/>
      <c r="I162" s="118">
        <v>75000</v>
      </c>
      <c r="J162" s="76"/>
      <c r="K162" s="76" t="s">
        <v>1562</v>
      </c>
      <c r="L162" s="119" t="s">
        <v>6193</v>
      </c>
      <c r="M162" s="76" t="s">
        <v>22880</v>
      </c>
      <c r="N162" s="119" t="s">
        <v>22901</v>
      </c>
      <c r="O162" s="76" t="s">
        <v>1063</v>
      </c>
      <c r="P162" s="76" t="s">
        <v>1063</v>
      </c>
      <c r="Q162" s="119" t="s">
        <v>3033</v>
      </c>
      <c r="R162" s="119" t="s">
        <v>1066</v>
      </c>
      <c r="S162" s="76"/>
      <c r="T162" s="76"/>
      <c r="U162" s="76"/>
      <c r="V162" s="76"/>
      <c r="W162" s="76"/>
      <c r="X162" s="121"/>
      <c r="Y162" s="76"/>
      <c r="AA162" s="642">
        <f t="shared" si="4"/>
        <v>5250.0000000000009</v>
      </c>
      <c r="AB162" s="118">
        <f t="shared" si="5"/>
        <v>80250</v>
      </c>
    </row>
    <row r="163" spans="1:28" ht="15.5" x14ac:dyDescent="0.35">
      <c r="A163" s="76"/>
      <c r="B163" s="77" t="s">
        <v>22709</v>
      </c>
      <c r="C163" s="77" t="s">
        <v>22710</v>
      </c>
      <c r="D163" s="77" t="s">
        <v>22711</v>
      </c>
      <c r="E163" s="77" t="s">
        <v>22712</v>
      </c>
      <c r="F163" s="69"/>
      <c r="G163" s="76" t="s">
        <v>22902</v>
      </c>
      <c r="H163" s="76"/>
      <c r="I163" s="118">
        <v>75000</v>
      </c>
      <c r="J163" s="76"/>
      <c r="K163" s="76" t="s">
        <v>1562</v>
      </c>
      <c r="L163" s="119" t="s">
        <v>6193</v>
      </c>
      <c r="M163" s="76" t="s">
        <v>22877</v>
      </c>
      <c r="N163" s="119" t="s">
        <v>22903</v>
      </c>
      <c r="O163" s="76" t="s">
        <v>1063</v>
      </c>
      <c r="P163" s="76" t="s">
        <v>1063</v>
      </c>
      <c r="Q163" s="119" t="s">
        <v>6193</v>
      </c>
      <c r="R163" s="76" t="s">
        <v>6193</v>
      </c>
      <c r="S163" s="76"/>
      <c r="T163" s="76"/>
      <c r="U163" s="76"/>
      <c r="V163" s="76"/>
      <c r="W163" s="76"/>
      <c r="X163" s="121"/>
      <c r="Y163" s="76"/>
      <c r="AA163" s="642">
        <f t="shared" si="4"/>
        <v>5250.0000000000009</v>
      </c>
      <c r="AB163" s="118">
        <f t="shared" si="5"/>
        <v>80250</v>
      </c>
    </row>
    <row r="164" spans="1:28" ht="15.5" x14ac:dyDescent="0.35">
      <c r="A164" s="76"/>
      <c r="B164" s="77" t="s">
        <v>22709</v>
      </c>
      <c r="C164" s="77" t="s">
        <v>22710</v>
      </c>
      <c r="D164" s="77" t="s">
        <v>22711</v>
      </c>
      <c r="E164" s="77" t="s">
        <v>22712</v>
      </c>
      <c r="F164" s="69"/>
      <c r="G164" s="76" t="s">
        <v>22904</v>
      </c>
      <c r="H164" s="76"/>
      <c r="I164" s="118">
        <v>75000</v>
      </c>
      <c r="J164" s="76"/>
      <c r="K164" s="76" t="s">
        <v>1562</v>
      </c>
      <c r="L164" s="119" t="s">
        <v>6193</v>
      </c>
      <c r="M164" s="76" t="s">
        <v>22874</v>
      </c>
      <c r="N164" s="119" t="s">
        <v>22905</v>
      </c>
      <c r="O164" s="76" t="s">
        <v>1063</v>
      </c>
      <c r="P164" s="76" t="s">
        <v>1063</v>
      </c>
      <c r="Q164" s="119" t="s">
        <v>3033</v>
      </c>
      <c r="R164" s="119" t="s">
        <v>1066</v>
      </c>
      <c r="S164" s="76"/>
      <c r="T164" s="76"/>
      <c r="U164" s="76"/>
      <c r="V164" s="76"/>
      <c r="W164" s="76"/>
      <c r="X164" s="121"/>
      <c r="Y164" s="76"/>
      <c r="AA164" s="642">
        <f t="shared" si="4"/>
        <v>5250.0000000000009</v>
      </c>
      <c r="AB164" s="118">
        <f t="shared" si="5"/>
        <v>80250</v>
      </c>
    </row>
    <row r="165" spans="1:28" ht="15.5" x14ac:dyDescent="0.35">
      <c r="A165" s="76"/>
      <c r="B165" s="77" t="s">
        <v>22709</v>
      </c>
      <c r="C165" s="77" t="s">
        <v>22710</v>
      </c>
      <c r="D165" s="77" t="s">
        <v>22711</v>
      </c>
      <c r="E165" s="77" t="s">
        <v>22712</v>
      </c>
      <c r="F165" s="69"/>
      <c r="G165" s="76" t="s">
        <v>22906</v>
      </c>
      <c r="H165" s="76"/>
      <c r="I165" s="118">
        <v>75000</v>
      </c>
      <c r="J165" s="76"/>
      <c r="K165" s="76" t="s">
        <v>1562</v>
      </c>
      <c r="L165" s="119" t="s">
        <v>6193</v>
      </c>
      <c r="M165" s="76" t="s">
        <v>22877</v>
      </c>
      <c r="N165" s="119" t="s">
        <v>22907</v>
      </c>
      <c r="O165" s="76" t="s">
        <v>1063</v>
      </c>
      <c r="P165" s="76" t="s">
        <v>1063</v>
      </c>
      <c r="Q165" s="119" t="s">
        <v>6193</v>
      </c>
      <c r="R165" s="76" t="s">
        <v>6193</v>
      </c>
      <c r="S165" s="76"/>
      <c r="T165" s="76"/>
      <c r="U165" s="76"/>
      <c r="V165" s="76"/>
      <c r="W165" s="76"/>
      <c r="X165" s="121"/>
      <c r="Y165" s="76"/>
      <c r="AA165" s="642">
        <f t="shared" si="4"/>
        <v>5250.0000000000009</v>
      </c>
      <c r="AB165" s="118">
        <f t="shared" si="5"/>
        <v>80250</v>
      </c>
    </row>
    <row r="166" spans="1:28" ht="15.5" x14ac:dyDescent="0.35">
      <c r="A166" s="76"/>
      <c r="B166" s="77" t="s">
        <v>22709</v>
      </c>
      <c r="C166" s="77" t="s">
        <v>22710</v>
      </c>
      <c r="D166" s="77" t="s">
        <v>22711</v>
      </c>
      <c r="E166" s="77" t="s">
        <v>22712</v>
      </c>
      <c r="F166" s="69"/>
      <c r="G166" s="76" t="s">
        <v>22908</v>
      </c>
      <c r="H166" s="76"/>
      <c r="I166" s="118">
        <v>75000</v>
      </c>
      <c r="J166" s="76"/>
      <c r="K166" s="76" t="s">
        <v>1765</v>
      </c>
      <c r="L166" s="76" t="s">
        <v>1765</v>
      </c>
      <c r="M166" s="76" t="s">
        <v>1765</v>
      </c>
      <c r="N166" s="119" t="s">
        <v>1765</v>
      </c>
      <c r="O166" s="76" t="s">
        <v>1063</v>
      </c>
      <c r="P166" s="76" t="s">
        <v>1063</v>
      </c>
      <c r="Q166" s="119" t="s">
        <v>1765</v>
      </c>
      <c r="R166" s="76" t="s">
        <v>1765</v>
      </c>
      <c r="S166" s="76"/>
      <c r="T166" s="76"/>
      <c r="U166" s="76"/>
      <c r="V166" s="76"/>
      <c r="W166" s="76"/>
      <c r="X166" s="121"/>
      <c r="Y166" s="76"/>
      <c r="AA166" s="642">
        <f t="shared" si="4"/>
        <v>5250.0000000000009</v>
      </c>
      <c r="AB166" s="118">
        <f t="shared" si="5"/>
        <v>80250</v>
      </c>
    </row>
    <row r="167" spans="1:28" ht="15.5" x14ac:dyDescent="0.35">
      <c r="A167" s="76"/>
      <c r="B167" s="77" t="s">
        <v>22709</v>
      </c>
      <c r="C167" s="77" t="s">
        <v>22710</v>
      </c>
      <c r="D167" s="77" t="s">
        <v>22711</v>
      </c>
      <c r="E167" s="77" t="s">
        <v>22712</v>
      </c>
      <c r="F167" s="69"/>
      <c r="G167" s="76" t="s">
        <v>22909</v>
      </c>
      <c r="H167" s="76"/>
      <c r="I167" s="118">
        <v>75000</v>
      </c>
      <c r="J167" s="76"/>
      <c r="K167" s="76" t="s">
        <v>1562</v>
      </c>
      <c r="L167" s="119" t="s">
        <v>6193</v>
      </c>
      <c r="M167" s="76" t="s">
        <v>22874</v>
      </c>
      <c r="N167" s="119" t="s">
        <v>22910</v>
      </c>
      <c r="O167" s="76" t="s">
        <v>1063</v>
      </c>
      <c r="P167" s="76" t="s">
        <v>1063</v>
      </c>
      <c r="Q167" s="119" t="s">
        <v>3033</v>
      </c>
      <c r="R167" s="119" t="s">
        <v>1066</v>
      </c>
      <c r="S167" s="76"/>
      <c r="T167" s="76"/>
      <c r="U167" s="76"/>
      <c r="V167" s="76"/>
      <c r="W167" s="76"/>
      <c r="X167" s="121"/>
      <c r="Y167" s="76"/>
      <c r="AA167" s="642">
        <f t="shared" si="4"/>
        <v>5250.0000000000009</v>
      </c>
      <c r="AB167" s="118">
        <f t="shared" si="5"/>
        <v>80250</v>
      </c>
    </row>
    <row r="168" spans="1:28" ht="15.5" x14ac:dyDescent="0.35">
      <c r="A168" s="76"/>
      <c r="B168" s="77" t="s">
        <v>22709</v>
      </c>
      <c r="C168" s="77" t="s">
        <v>22710</v>
      </c>
      <c r="D168" s="77" t="s">
        <v>22711</v>
      </c>
      <c r="E168" s="77" t="s">
        <v>22712</v>
      </c>
      <c r="F168" s="69"/>
      <c r="G168" s="76" t="s">
        <v>22911</v>
      </c>
      <c r="H168" s="76"/>
      <c r="I168" s="118">
        <v>75000</v>
      </c>
      <c r="J168" s="76"/>
      <c r="K168" s="76" t="s">
        <v>1562</v>
      </c>
      <c r="L168" s="119" t="s">
        <v>6193</v>
      </c>
      <c r="M168" s="76" t="s">
        <v>22877</v>
      </c>
      <c r="N168" s="119" t="s">
        <v>22912</v>
      </c>
      <c r="O168" s="76" t="s">
        <v>1063</v>
      </c>
      <c r="P168" s="76" t="s">
        <v>1063</v>
      </c>
      <c r="Q168" s="119" t="s">
        <v>6193</v>
      </c>
      <c r="R168" s="76" t="s">
        <v>6193</v>
      </c>
      <c r="S168" s="76"/>
      <c r="T168" s="76"/>
      <c r="U168" s="76"/>
      <c r="V168" s="76"/>
      <c r="W168" s="76"/>
      <c r="X168" s="121"/>
      <c r="Y168" s="76"/>
      <c r="AA168" s="642">
        <f t="shared" si="4"/>
        <v>5250.0000000000009</v>
      </c>
      <c r="AB168" s="118">
        <f t="shared" si="5"/>
        <v>80250</v>
      </c>
    </row>
    <row r="169" spans="1:28" ht="15.5" x14ac:dyDescent="0.35">
      <c r="A169" s="76"/>
      <c r="B169" s="77" t="s">
        <v>22709</v>
      </c>
      <c r="C169" s="77" t="s">
        <v>22710</v>
      </c>
      <c r="D169" s="77" t="s">
        <v>22711</v>
      </c>
      <c r="E169" s="77" t="s">
        <v>22712</v>
      </c>
      <c r="F169" s="69"/>
      <c r="G169" s="76" t="s">
        <v>22913</v>
      </c>
      <c r="H169" s="76"/>
      <c r="I169" s="118">
        <v>75000</v>
      </c>
      <c r="J169" s="76"/>
      <c r="K169" s="76" t="s">
        <v>1562</v>
      </c>
      <c r="L169" s="119" t="s">
        <v>6193</v>
      </c>
      <c r="M169" s="76" t="s">
        <v>22880</v>
      </c>
      <c r="N169" s="119" t="s">
        <v>22914</v>
      </c>
      <c r="O169" s="76" t="s">
        <v>1063</v>
      </c>
      <c r="P169" s="76" t="s">
        <v>1063</v>
      </c>
      <c r="Q169" s="119" t="s">
        <v>3033</v>
      </c>
      <c r="R169" s="119" t="s">
        <v>1066</v>
      </c>
      <c r="S169" s="76"/>
      <c r="T169" s="76"/>
      <c r="U169" s="76"/>
      <c r="V169" s="76"/>
      <c r="W169" s="76"/>
      <c r="X169" s="121"/>
      <c r="Y169" s="76"/>
      <c r="AA169" s="642">
        <f t="shared" si="4"/>
        <v>5250.0000000000009</v>
      </c>
      <c r="AB169" s="118">
        <f t="shared" si="5"/>
        <v>80250</v>
      </c>
    </row>
    <row r="170" spans="1:28" ht="15.5" x14ac:dyDescent="0.35">
      <c r="A170" s="76"/>
      <c r="B170" s="77" t="s">
        <v>22709</v>
      </c>
      <c r="C170" s="77" t="s">
        <v>22710</v>
      </c>
      <c r="D170" s="77" t="s">
        <v>22711</v>
      </c>
      <c r="E170" s="77" t="s">
        <v>22712</v>
      </c>
      <c r="F170" s="69"/>
      <c r="G170" s="76" t="s">
        <v>22915</v>
      </c>
      <c r="H170" s="76"/>
      <c r="I170" s="118">
        <v>75000</v>
      </c>
      <c r="J170" s="76"/>
      <c r="K170" s="76" t="s">
        <v>1562</v>
      </c>
      <c r="L170" s="119" t="s">
        <v>6193</v>
      </c>
      <c r="M170" s="76" t="s">
        <v>22877</v>
      </c>
      <c r="N170" s="119" t="s">
        <v>22916</v>
      </c>
      <c r="O170" s="76" t="s">
        <v>1063</v>
      </c>
      <c r="P170" s="76" t="s">
        <v>1063</v>
      </c>
      <c r="Q170" s="119" t="s">
        <v>6193</v>
      </c>
      <c r="R170" s="76" t="s">
        <v>6193</v>
      </c>
      <c r="S170" s="76"/>
      <c r="T170" s="76"/>
      <c r="U170" s="76"/>
      <c r="V170" s="76"/>
      <c r="W170" s="76"/>
      <c r="X170" s="121"/>
      <c r="Y170" s="76"/>
      <c r="AA170" s="642">
        <f t="shared" si="4"/>
        <v>5250.0000000000009</v>
      </c>
      <c r="AB170" s="118">
        <f t="shared" si="5"/>
        <v>80250</v>
      </c>
    </row>
    <row r="171" spans="1:28" ht="15.5" x14ac:dyDescent="0.35">
      <c r="A171" s="76"/>
      <c r="B171" s="77" t="s">
        <v>22709</v>
      </c>
      <c r="C171" s="77" t="s">
        <v>22710</v>
      </c>
      <c r="D171" s="77" t="s">
        <v>22711</v>
      </c>
      <c r="E171" s="77" t="s">
        <v>22712</v>
      </c>
      <c r="F171" s="69"/>
      <c r="G171" s="76" t="s">
        <v>22917</v>
      </c>
      <c r="H171" s="76"/>
      <c r="I171" s="118">
        <v>75000</v>
      </c>
      <c r="J171" s="76"/>
      <c r="K171" s="76" t="s">
        <v>1562</v>
      </c>
      <c r="L171" s="119" t="s">
        <v>6193</v>
      </c>
      <c r="M171" s="76" t="s">
        <v>22874</v>
      </c>
      <c r="N171" s="119" t="s">
        <v>22918</v>
      </c>
      <c r="O171" s="76" t="s">
        <v>1063</v>
      </c>
      <c r="P171" s="76" t="s">
        <v>1063</v>
      </c>
      <c r="Q171" s="119" t="s">
        <v>3033</v>
      </c>
      <c r="R171" s="119" t="s">
        <v>1066</v>
      </c>
      <c r="S171" s="76"/>
      <c r="T171" s="76"/>
      <c r="U171" s="76"/>
      <c r="V171" s="76"/>
      <c r="W171" s="76"/>
      <c r="X171" s="121"/>
      <c r="Y171" s="76"/>
      <c r="AA171" s="642">
        <f t="shared" si="4"/>
        <v>5250.0000000000009</v>
      </c>
      <c r="AB171" s="118">
        <f t="shared" si="5"/>
        <v>80250</v>
      </c>
    </row>
    <row r="172" spans="1:28" ht="15.5" x14ac:dyDescent="0.35">
      <c r="A172" s="76"/>
      <c r="B172" s="77" t="s">
        <v>22709</v>
      </c>
      <c r="C172" s="77" t="s">
        <v>22710</v>
      </c>
      <c r="D172" s="77" t="s">
        <v>22711</v>
      </c>
      <c r="E172" s="77" t="s">
        <v>22712</v>
      </c>
      <c r="F172" s="69"/>
      <c r="G172" s="76" t="s">
        <v>22919</v>
      </c>
      <c r="H172" s="76"/>
      <c r="I172" s="118">
        <v>75000</v>
      </c>
      <c r="J172" s="76"/>
      <c r="K172" s="76" t="s">
        <v>1562</v>
      </c>
      <c r="L172" s="119" t="s">
        <v>6193</v>
      </c>
      <c r="M172" s="76" t="s">
        <v>22877</v>
      </c>
      <c r="N172" s="119" t="s">
        <v>22920</v>
      </c>
      <c r="O172" s="76" t="s">
        <v>1063</v>
      </c>
      <c r="P172" s="76" t="s">
        <v>1063</v>
      </c>
      <c r="Q172" s="119" t="s">
        <v>6193</v>
      </c>
      <c r="R172" s="76" t="s">
        <v>6193</v>
      </c>
      <c r="S172" s="76"/>
      <c r="T172" s="76"/>
      <c r="U172" s="76"/>
      <c r="V172" s="76"/>
      <c r="W172" s="76"/>
      <c r="X172" s="121"/>
      <c r="Y172" s="76"/>
      <c r="AA172" s="642">
        <f t="shared" si="4"/>
        <v>5250.0000000000009</v>
      </c>
      <c r="AB172" s="118">
        <f t="shared" si="5"/>
        <v>80250</v>
      </c>
    </row>
    <row r="173" spans="1:28" ht="15.5" x14ac:dyDescent="0.35">
      <c r="A173" s="76"/>
      <c r="B173" s="77" t="s">
        <v>22709</v>
      </c>
      <c r="C173" s="77" t="s">
        <v>22710</v>
      </c>
      <c r="D173" s="77" t="s">
        <v>22711</v>
      </c>
      <c r="E173" s="77" t="s">
        <v>22712</v>
      </c>
      <c r="F173" s="69"/>
      <c r="G173" s="76" t="s">
        <v>22921</v>
      </c>
      <c r="H173" s="76"/>
      <c r="I173" s="118">
        <v>75000</v>
      </c>
      <c r="J173" s="76"/>
      <c r="K173" s="76" t="s">
        <v>1765</v>
      </c>
      <c r="L173" s="76" t="s">
        <v>1765</v>
      </c>
      <c r="M173" s="76" t="s">
        <v>1765</v>
      </c>
      <c r="N173" s="119" t="s">
        <v>1765</v>
      </c>
      <c r="O173" s="76" t="s">
        <v>1063</v>
      </c>
      <c r="P173" s="76" t="s">
        <v>1063</v>
      </c>
      <c r="Q173" s="119" t="s">
        <v>1765</v>
      </c>
      <c r="R173" s="76" t="s">
        <v>1765</v>
      </c>
      <c r="S173" s="76"/>
      <c r="T173" s="76"/>
      <c r="U173" s="76"/>
      <c r="V173" s="76"/>
      <c r="W173" s="76"/>
      <c r="X173" s="121"/>
      <c r="Y173" s="76"/>
      <c r="AA173" s="642">
        <f t="shared" si="4"/>
        <v>5250.0000000000009</v>
      </c>
      <c r="AB173" s="118">
        <f t="shared" si="5"/>
        <v>80250</v>
      </c>
    </row>
    <row r="174" spans="1:28" ht="15.5" x14ac:dyDescent="0.35">
      <c r="A174" s="76"/>
      <c r="B174" s="77" t="s">
        <v>22709</v>
      </c>
      <c r="C174" s="77" t="s">
        <v>22710</v>
      </c>
      <c r="D174" s="77" t="s">
        <v>22711</v>
      </c>
      <c r="E174" s="77" t="s">
        <v>22712</v>
      </c>
      <c r="F174" s="69"/>
      <c r="G174" s="76" t="s">
        <v>22922</v>
      </c>
      <c r="H174" s="76"/>
      <c r="I174" s="118">
        <v>75000</v>
      </c>
      <c r="J174" s="76"/>
      <c r="K174" s="76" t="s">
        <v>1562</v>
      </c>
      <c r="L174" s="119" t="s">
        <v>6193</v>
      </c>
      <c r="M174" s="76" t="s">
        <v>22874</v>
      </c>
      <c r="N174" s="119" t="s">
        <v>22923</v>
      </c>
      <c r="O174" s="76" t="s">
        <v>1063</v>
      </c>
      <c r="P174" s="76" t="s">
        <v>1063</v>
      </c>
      <c r="Q174" s="119" t="s">
        <v>3033</v>
      </c>
      <c r="R174" s="119" t="s">
        <v>1066</v>
      </c>
      <c r="S174" s="76"/>
      <c r="T174" s="76"/>
      <c r="U174" s="76"/>
      <c r="V174" s="76"/>
      <c r="W174" s="76"/>
      <c r="X174" s="121"/>
      <c r="Y174" s="76"/>
      <c r="AA174" s="642">
        <f t="shared" si="4"/>
        <v>5250.0000000000009</v>
      </c>
      <c r="AB174" s="118">
        <f t="shared" si="5"/>
        <v>80250</v>
      </c>
    </row>
    <row r="175" spans="1:28" ht="15.5" x14ac:dyDescent="0.35">
      <c r="A175" s="76"/>
      <c r="B175" s="77" t="s">
        <v>22709</v>
      </c>
      <c r="C175" s="77" t="s">
        <v>22710</v>
      </c>
      <c r="D175" s="77" t="s">
        <v>22711</v>
      </c>
      <c r="E175" s="77" t="s">
        <v>22712</v>
      </c>
      <c r="F175" s="69"/>
      <c r="G175" s="76" t="s">
        <v>22924</v>
      </c>
      <c r="H175" s="76"/>
      <c r="I175" s="118">
        <v>75000</v>
      </c>
      <c r="J175" s="76"/>
      <c r="K175" s="76" t="s">
        <v>1562</v>
      </c>
      <c r="L175" s="119" t="s">
        <v>6193</v>
      </c>
      <c r="M175" s="76" t="s">
        <v>22877</v>
      </c>
      <c r="N175" s="119" t="s">
        <v>22925</v>
      </c>
      <c r="O175" s="76" t="s">
        <v>1063</v>
      </c>
      <c r="P175" s="76" t="s">
        <v>1063</v>
      </c>
      <c r="Q175" s="119" t="s">
        <v>6193</v>
      </c>
      <c r="R175" s="76" t="s">
        <v>6193</v>
      </c>
      <c r="S175" s="76"/>
      <c r="T175" s="76"/>
      <c r="U175" s="76"/>
      <c r="V175" s="76"/>
      <c r="W175" s="76"/>
      <c r="X175" s="121"/>
      <c r="Y175" s="76"/>
      <c r="AA175" s="642">
        <f t="shared" si="4"/>
        <v>5250.0000000000009</v>
      </c>
      <c r="AB175" s="118">
        <f t="shared" si="5"/>
        <v>80250</v>
      </c>
    </row>
    <row r="176" spans="1:28" ht="15.5" x14ac:dyDescent="0.35">
      <c r="A176" s="76"/>
      <c r="B176" s="77" t="s">
        <v>22709</v>
      </c>
      <c r="C176" s="77" t="s">
        <v>22710</v>
      </c>
      <c r="D176" s="77" t="s">
        <v>22711</v>
      </c>
      <c r="E176" s="77" t="s">
        <v>22712</v>
      </c>
      <c r="F176" s="69"/>
      <c r="G176" s="76" t="s">
        <v>22926</v>
      </c>
      <c r="H176" s="76"/>
      <c r="I176" s="118">
        <v>75000</v>
      </c>
      <c r="J176" s="76"/>
      <c r="K176" s="76" t="s">
        <v>1562</v>
      </c>
      <c r="L176" s="119" t="s">
        <v>6193</v>
      </c>
      <c r="M176" s="76" t="s">
        <v>22880</v>
      </c>
      <c r="N176" s="119" t="s">
        <v>22927</v>
      </c>
      <c r="O176" s="76" t="s">
        <v>1063</v>
      </c>
      <c r="P176" s="76" t="s">
        <v>1063</v>
      </c>
      <c r="Q176" s="119" t="s">
        <v>3033</v>
      </c>
      <c r="R176" s="119" t="s">
        <v>1066</v>
      </c>
      <c r="S176" s="76"/>
      <c r="T176" s="76"/>
      <c r="U176" s="76"/>
      <c r="V176" s="76"/>
      <c r="W176" s="76"/>
      <c r="X176" s="121"/>
      <c r="Y176" s="76"/>
      <c r="AA176" s="642">
        <f t="shared" si="4"/>
        <v>5250.0000000000009</v>
      </c>
      <c r="AB176" s="118">
        <f t="shared" si="5"/>
        <v>80250</v>
      </c>
    </row>
    <row r="177" spans="1:28" ht="15.5" x14ac:dyDescent="0.35">
      <c r="A177" s="76"/>
      <c r="B177" s="77" t="s">
        <v>22709</v>
      </c>
      <c r="C177" s="77" t="s">
        <v>22710</v>
      </c>
      <c r="D177" s="77" t="s">
        <v>22711</v>
      </c>
      <c r="E177" s="77" t="s">
        <v>22712</v>
      </c>
      <c r="F177" s="69"/>
      <c r="G177" s="76" t="s">
        <v>22928</v>
      </c>
      <c r="H177" s="76"/>
      <c r="I177" s="118">
        <v>75000</v>
      </c>
      <c r="J177" s="76"/>
      <c r="K177" s="76" t="s">
        <v>1562</v>
      </c>
      <c r="L177" s="119" t="s">
        <v>6193</v>
      </c>
      <c r="M177" s="76" t="s">
        <v>22877</v>
      </c>
      <c r="N177" s="119" t="s">
        <v>22929</v>
      </c>
      <c r="O177" s="76" t="s">
        <v>1063</v>
      </c>
      <c r="P177" s="76" t="s">
        <v>1063</v>
      </c>
      <c r="Q177" s="119" t="s">
        <v>6193</v>
      </c>
      <c r="R177" s="76" t="s">
        <v>6193</v>
      </c>
      <c r="S177" s="76"/>
      <c r="T177" s="76"/>
      <c r="U177" s="76"/>
      <c r="V177" s="76"/>
      <c r="W177" s="76"/>
      <c r="X177" s="121"/>
      <c r="Y177" s="76"/>
      <c r="AA177" s="642">
        <f t="shared" si="4"/>
        <v>5250.0000000000009</v>
      </c>
      <c r="AB177" s="118">
        <f t="shared" si="5"/>
        <v>80250</v>
      </c>
    </row>
    <row r="178" spans="1:28" ht="15.5" x14ac:dyDescent="0.35">
      <c r="A178" s="76"/>
      <c r="B178" s="77" t="s">
        <v>22709</v>
      </c>
      <c r="C178" s="77" t="s">
        <v>22710</v>
      </c>
      <c r="D178" s="77" t="s">
        <v>22711</v>
      </c>
      <c r="E178" s="77" t="s">
        <v>22712</v>
      </c>
      <c r="F178" s="69"/>
      <c r="G178" s="76" t="s">
        <v>22930</v>
      </c>
      <c r="H178" s="76"/>
      <c r="I178" s="118">
        <v>75000</v>
      </c>
      <c r="J178" s="76"/>
      <c r="K178" s="76" t="s">
        <v>1562</v>
      </c>
      <c r="L178" s="119" t="s">
        <v>6193</v>
      </c>
      <c r="M178" s="76" t="s">
        <v>22874</v>
      </c>
      <c r="N178" s="119" t="s">
        <v>22931</v>
      </c>
      <c r="O178" s="76" t="s">
        <v>1063</v>
      </c>
      <c r="P178" s="76" t="s">
        <v>1063</v>
      </c>
      <c r="Q178" s="119" t="s">
        <v>3033</v>
      </c>
      <c r="R178" s="119" t="s">
        <v>1066</v>
      </c>
      <c r="S178" s="76"/>
      <c r="T178" s="76"/>
      <c r="U178" s="76"/>
      <c r="V178" s="76"/>
      <c r="W178" s="76"/>
      <c r="X178" s="121"/>
      <c r="Y178" s="76"/>
      <c r="AA178" s="642">
        <f t="shared" si="4"/>
        <v>5250.0000000000009</v>
      </c>
      <c r="AB178" s="118">
        <f t="shared" si="5"/>
        <v>80250</v>
      </c>
    </row>
    <row r="179" spans="1:28" ht="15.5" x14ac:dyDescent="0.35">
      <c r="A179" s="76"/>
      <c r="B179" s="77" t="s">
        <v>22709</v>
      </c>
      <c r="C179" s="77" t="s">
        <v>22710</v>
      </c>
      <c r="D179" s="77" t="s">
        <v>22711</v>
      </c>
      <c r="E179" s="77" t="s">
        <v>22712</v>
      </c>
      <c r="F179" s="69"/>
      <c r="G179" s="76" t="s">
        <v>22932</v>
      </c>
      <c r="H179" s="76"/>
      <c r="I179" s="118">
        <v>75000</v>
      </c>
      <c r="J179" s="76"/>
      <c r="K179" s="76" t="s">
        <v>1765</v>
      </c>
      <c r="L179" s="76" t="s">
        <v>1765</v>
      </c>
      <c r="M179" s="76" t="s">
        <v>1765</v>
      </c>
      <c r="N179" s="119" t="s">
        <v>1765</v>
      </c>
      <c r="O179" s="76" t="s">
        <v>1063</v>
      </c>
      <c r="P179" s="76" t="s">
        <v>1063</v>
      </c>
      <c r="Q179" s="119" t="s">
        <v>1765</v>
      </c>
      <c r="R179" s="76" t="s">
        <v>1765</v>
      </c>
      <c r="S179" s="76"/>
      <c r="T179" s="76"/>
      <c r="U179" s="76"/>
      <c r="V179" s="76"/>
      <c r="W179" s="76"/>
      <c r="X179" s="121"/>
      <c r="Y179" s="76"/>
      <c r="AA179" s="642">
        <f t="shared" si="4"/>
        <v>5250.0000000000009</v>
      </c>
      <c r="AB179" s="118">
        <f t="shared" si="5"/>
        <v>80250</v>
      </c>
    </row>
    <row r="180" spans="1:28" ht="15.5" x14ac:dyDescent="0.35">
      <c r="A180" s="76"/>
      <c r="B180" s="77" t="s">
        <v>22709</v>
      </c>
      <c r="C180" s="77" t="s">
        <v>22710</v>
      </c>
      <c r="D180" s="77" t="s">
        <v>22711</v>
      </c>
      <c r="E180" s="77" t="s">
        <v>22712</v>
      </c>
      <c r="F180" s="69"/>
      <c r="G180" s="76" t="s">
        <v>22933</v>
      </c>
      <c r="H180" s="76"/>
      <c r="I180" s="118">
        <v>75000</v>
      </c>
      <c r="J180" s="76"/>
      <c r="K180" s="76" t="s">
        <v>1562</v>
      </c>
      <c r="L180" s="119" t="s">
        <v>6193</v>
      </c>
      <c r="M180" s="76" t="s">
        <v>22874</v>
      </c>
      <c r="N180" s="119" t="s">
        <v>22934</v>
      </c>
      <c r="O180" s="76" t="s">
        <v>1063</v>
      </c>
      <c r="P180" s="76" t="s">
        <v>1063</v>
      </c>
      <c r="Q180" s="119" t="s">
        <v>3033</v>
      </c>
      <c r="R180" s="119" t="s">
        <v>1066</v>
      </c>
      <c r="S180" s="76"/>
      <c r="T180" s="76"/>
      <c r="U180" s="76"/>
      <c r="V180" s="76"/>
      <c r="W180" s="76"/>
      <c r="X180" s="121"/>
      <c r="Y180" s="76"/>
      <c r="AA180" s="642">
        <f t="shared" si="4"/>
        <v>5250.0000000000009</v>
      </c>
      <c r="AB180" s="118">
        <f t="shared" si="5"/>
        <v>80250</v>
      </c>
    </row>
    <row r="181" spans="1:28" ht="15.5" x14ac:dyDescent="0.35">
      <c r="A181" s="76"/>
      <c r="B181" s="77" t="s">
        <v>22709</v>
      </c>
      <c r="C181" s="77" t="s">
        <v>22710</v>
      </c>
      <c r="D181" s="77" t="s">
        <v>22711</v>
      </c>
      <c r="E181" s="77" t="s">
        <v>22712</v>
      </c>
      <c r="F181" s="69"/>
      <c r="G181" s="76" t="s">
        <v>22935</v>
      </c>
      <c r="H181" s="76"/>
      <c r="I181" s="118">
        <v>75000</v>
      </c>
      <c r="J181" s="76"/>
      <c r="K181" s="76" t="s">
        <v>1562</v>
      </c>
      <c r="L181" s="119" t="s">
        <v>6193</v>
      </c>
      <c r="M181" s="76" t="s">
        <v>22877</v>
      </c>
      <c r="N181" s="119" t="s">
        <v>22936</v>
      </c>
      <c r="O181" s="76" t="s">
        <v>1063</v>
      </c>
      <c r="P181" s="76" t="s">
        <v>1063</v>
      </c>
      <c r="Q181" s="119" t="s">
        <v>6193</v>
      </c>
      <c r="R181" s="76" t="s">
        <v>6193</v>
      </c>
      <c r="S181" s="76"/>
      <c r="T181" s="76"/>
      <c r="U181" s="76"/>
      <c r="V181" s="76"/>
      <c r="W181" s="76"/>
      <c r="X181" s="121"/>
      <c r="Y181" s="76"/>
      <c r="AA181" s="642">
        <f t="shared" si="4"/>
        <v>5250.0000000000009</v>
      </c>
      <c r="AB181" s="118">
        <f t="shared" si="5"/>
        <v>80250</v>
      </c>
    </row>
    <row r="182" spans="1:28" ht="15.5" x14ac:dyDescent="0.35">
      <c r="A182" s="76"/>
      <c r="B182" s="77" t="s">
        <v>22709</v>
      </c>
      <c r="C182" s="77" t="s">
        <v>22710</v>
      </c>
      <c r="D182" s="77" t="s">
        <v>22711</v>
      </c>
      <c r="E182" s="77" t="s">
        <v>22712</v>
      </c>
      <c r="F182" s="69"/>
      <c r="G182" s="76" t="s">
        <v>22937</v>
      </c>
      <c r="H182" s="76"/>
      <c r="I182" s="118">
        <v>75000</v>
      </c>
      <c r="J182" s="76"/>
      <c r="K182" s="76" t="s">
        <v>1562</v>
      </c>
      <c r="L182" s="119" t="s">
        <v>6193</v>
      </c>
      <c r="M182" s="76" t="s">
        <v>22880</v>
      </c>
      <c r="N182" s="119" t="s">
        <v>22938</v>
      </c>
      <c r="O182" s="76" t="s">
        <v>1063</v>
      </c>
      <c r="P182" s="76" t="s">
        <v>1063</v>
      </c>
      <c r="Q182" s="119" t="s">
        <v>3033</v>
      </c>
      <c r="R182" s="119" t="s">
        <v>1066</v>
      </c>
      <c r="S182" s="76"/>
      <c r="T182" s="76"/>
      <c r="U182" s="76"/>
      <c r="V182" s="76"/>
      <c r="W182" s="76"/>
      <c r="X182" s="121"/>
      <c r="Y182" s="76"/>
      <c r="AA182" s="642">
        <f t="shared" si="4"/>
        <v>5250.0000000000009</v>
      </c>
      <c r="AB182" s="118">
        <f t="shared" si="5"/>
        <v>80250</v>
      </c>
    </row>
    <row r="183" spans="1:28" ht="15.5" x14ac:dyDescent="0.35">
      <c r="A183" s="76"/>
      <c r="B183" s="77" t="s">
        <v>22709</v>
      </c>
      <c r="C183" s="77" t="s">
        <v>22710</v>
      </c>
      <c r="D183" s="77" t="s">
        <v>22711</v>
      </c>
      <c r="E183" s="77" t="s">
        <v>22712</v>
      </c>
      <c r="F183" s="69"/>
      <c r="G183" s="76" t="s">
        <v>22939</v>
      </c>
      <c r="H183" s="76"/>
      <c r="I183" s="118">
        <v>75000</v>
      </c>
      <c r="J183" s="76"/>
      <c r="K183" s="76" t="s">
        <v>1562</v>
      </c>
      <c r="L183" s="119" t="s">
        <v>6193</v>
      </c>
      <c r="M183" s="76" t="s">
        <v>22877</v>
      </c>
      <c r="N183" s="119" t="s">
        <v>22940</v>
      </c>
      <c r="O183" s="76" t="s">
        <v>1063</v>
      </c>
      <c r="P183" s="76" t="s">
        <v>1063</v>
      </c>
      <c r="Q183" s="119" t="s">
        <v>6193</v>
      </c>
      <c r="R183" s="76" t="s">
        <v>6193</v>
      </c>
      <c r="S183" s="76"/>
      <c r="T183" s="76"/>
      <c r="U183" s="76"/>
      <c r="V183" s="76"/>
      <c r="W183" s="76"/>
      <c r="X183" s="121"/>
      <c r="Y183" s="76"/>
      <c r="AA183" s="642">
        <f t="shared" si="4"/>
        <v>5250.0000000000009</v>
      </c>
      <c r="AB183" s="118">
        <f t="shared" si="5"/>
        <v>80250</v>
      </c>
    </row>
    <row r="184" spans="1:28" ht="15.5" x14ac:dyDescent="0.35">
      <c r="A184" s="76"/>
      <c r="B184" s="77" t="s">
        <v>22709</v>
      </c>
      <c r="C184" s="77" t="s">
        <v>22710</v>
      </c>
      <c r="D184" s="77" t="s">
        <v>22711</v>
      </c>
      <c r="E184" s="77" t="s">
        <v>22712</v>
      </c>
      <c r="F184" s="69"/>
      <c r="G184" s="76" t="s">
        <v>22941</v>
      </c>
      <c r="H184" s="76"/>
      <c r="I184" s="118">
        <v>75000</v>
      </c>
      <c r="J184" s="76"/>
      <c r="K184" s="76" t="s">
        <v>1562</v>
      </c>
      <c r="L184" s="119" t="s">
        <v>6193</v>
      </c>
      <c r="M184" s="76" t="s">
        <v>22874</v>
      </c>
      <c r="N184" s="119" t="s">
        <v>22892</v>
      </c>
      <c r="O184" s="76" t="s">
        <v>1063</v>
      </c>
      <c r="P184" s="76" t="s">
        <v>1063</v>
      </c>
      <c r="Q184" s="119" t="s">
        <v>3033</v>
      </c>
      <c r="R184" s="119" t="s">
        <v>1066</v>
      </c>
      <c r="S184" s="76"/>
      <c r="T184" s="76"/>
      <c r="U184" s="76"/>
      <c r="V184" s="76"/>
      <c r="W184" s="76"/>
      <c r="X184" s="121"/>
      <c r="Y184" s="76"/>
      <c r="AA184" s="642">
        <f t="shared" si="4"/>
        <v>5250.0000000000009</v>
      </c>
      <c r="AB184" s="118">
        <f t="shared" si="5"/>
        <v>80250</v>
      </c>
    </row>
    <row r="185" spans="1:28" ht="15.5" x14ac:dyDescent="0.35">
      <c r="A185" s="76"/>
      <c r="B185" s="77" t="s">
        <v>22709</v>
      </c>
      <c r="C185" s="77" t="s">
        <v>22710</v>
      </c>
      <c r="D185" s="77" t="s">
        <v>22711</v>
      </c>
      <c r="E185" s="77" t="s">
        <v>22712</v>
      </c>
      <c r="F185" s="69"/>
      <c r="G185" s="76" t="s">
        <v>22942</v>
      </c>
      <c r="H185" s="76"/>
      <c r="I185" s="118">
        <v>75000</v>
      </c>
      <c r="J185" s="76"/>
      <c r="K185" s="76" t="s">
        <v>1562</v>
      </c>
      <c r="L185" s="119" t="s">
        <v>6193</v>
      </c>
      <c r="M185" s="76" t="s">
        <v>22877</v>
      </c>
      <c r="N185" s="119" t="s">
        <v>22943</v>
      </c>
      <c r="O185" s="76" t="s">
        <v>1063</v>
      </c>
      <c r="P185" s="76" t="s">
        <v>1063</v>
      </c>
      <c r="Q185" s="119" t="s">
        <v>6193</v>
      </c>
      <c r="R185" s="76" t="s">
        <v>6193</v>
      </c>
      <c r="S185" s="76"/>
      <c r="T185" s="76"/>
      <c r="U185" s="76"/>
      <c r="V185" s="76"/>
      <c r="W185" s="76"/>
      <c r="X185" s="121"/>
      <c r="Y185" s="76"/>
      <c r="AA185" s="642">
        <f t="shared" si="4"/>
        <v>5250.0000000000009</v>
      </c>
      <c r="AB185" s="118">
        <f t="shared" si="5"/>
        <v>80250</v>
      </c>
    </row>
    <row r="186" spans="1:28" ht="15.5" x14ac:dyDescent="0.35">
      <c r="A186" s="76"/>
      <c r="B186" s="77" t="s">
        <v>22709</v>
      </c>
      <c r="C186" s="77" t="s">
        <v>22710</v>
      </c>
      <c r="D186" s="77" t="s">
        <v>22711</v>
      </c>
      <c r="E186" s="77" t="s">
        <v>22712</v>
      </c>
      <c r="F186" s="69"/>
      <c r="G186" s="76" t="s">
        <v>22944</v>
      </c>
      <c r="H186" s="76"/>
      <c r="I186" s="118">
        <v>75000</v>
      </c>
      <c r="J186" s="76"/>
      <c r="K186" s="76" t="s">
        <v>1765</v>
      </c>
      <c r="L186" s="76" t="s">
        <v>1765</v>
      </c>
      <c r="M186" s="76" t="s">
        <v>1765</v>
      </c>
      <c r="N186" s="119" t="s">
        <v>1765</v>
      </c>
      <c r="O186" s="76" t="s">
        <v>1063</v>
      </c>
      <c r="P186" s="76" t="s">
        <v>1063</v>
      </c>
      <c r="Q186" s="119" t="s">
        <v>1765</v>
      </c>
      <c r="R186" s="76" t="s">
        <v>1765</v>
      </c>
      <c r="S186" s="76"/>
      <c r="T186" s="76"/>
      <c r="U186" s="76"/>
      <c r="V186" s="76"/>
      <c r="W186" s="76"/>
      <c r="X186" s="121"/>
      <c r="Y186" s="76"/>
      <c r="AA186" s="642">
        <f t="shared" si="4"/>
        <v>5250.0000000000009</v>
      </c>
      <c r="AB186" s="118">
        <f t="shared" si="5"/>
        <v>80250</v>
      </c>
    </row>
    <row r="187" spans="1:28" ht="15.5" x14ac:dyDescent="0.35">
      <c r="A187" s="76"/>
      <c r="B187" s="77" t="s">
        <v>22709</v>
      </c>
      <c r="C187" s="77" t="s">
        <v>22710</v>
      </c>
      <c r="D187" s="77" t="s">
        <v>22711</v>
      </c>
      <c r="E187" s="77" t="s">
        <v>22712</v>
      </c>
      <c r="F187" s="69"/>
      <c r="G187" s="76" t="s">
        <v>22945</v>
      </c>
      <c r="H187" s="76"/>
      <c r="I187" s="118">
        <v>75000</v>
      </c>
      <c r="J187" s="76"/>
      <c r="K187" s="76" t="s">
        <v>1562</v>
      </c>
      <c r="L187" s="119" t="s">
        <v>6193</v>
      </c>
      <c r="M187" s="76" t="s">
        <v>22874</v>
      </c>
      <c r="N187" s="119" t="s">
        <v>22946</v>
      </c>
      <c r="O187" s="76" t="s">
        <v>1063</v>
      </c>
      <c r="P187" s="76" t="s">
        <v>1063</v>
      </c>
      <c r="Q187" s="119" t="s">
        <v>3033</v>
      </c>
      <c r="R187" s="119" t="s">
        <v>1066</v>
      </c>
      <c r="S187" s="76"/>
      <c r="T187" s="76"/>
      <c r="U187" s="76"/>
      <c r="V187" s="76"/>
      <c r="W187" s="76"/>
      <c r="X187" s="121"/>
      <c r="Y187" s="76"/>
      <c r="AA187" s="642">
        <f t="shared" si="4"/>
        <v>5250.0000000000009</v>
      </c>
      <c r="AB187" s="118">
        <f t="shared" si="5"/>
        <v>80250</v>
      </c>
    </row>
    <row r="188" spans="1:28" ht="15.5" x14ac:dyDescent="0.35">
      <c r="A188" s="76"/>
      <c r="B188" s="77" t="s">
        <v>22709</v>
      </c>
      <c r="C188" s="77" t="s">
        <v>22710</v>
      </c>
      <c r="D188" s="77" t="s">
        <v>22711</v>
      </c>
      <c r="E188" s="77" t="s">
        <v>22712</v>
      </c>
      <c r="F188" s="69"/>
      <c r="G188" s="76" t="s">
        <v>22947</v>
      </c>
      <c r="H188" s="76"/>
      <c r="I188" s="118">
        <v>75000</v>
      </c>
      <c r="J188" s="76"/>
      <c r="K188" s="76" t="s">
        <v>1562</v>
      </c>
      <c r="L188" s="119" t="s">
        <v>6193</v>
      </c>
      <c r="M188" s="76" t="s">
        <v>22883</v>
      </c>
      <c r="N188" s="119" t="s">
        <v>22948</v>
      </c>
      <c r="O188" s="76" t="s">
        <v>1063</v>
      </c>
      <c r="P188" s="76" t="s">
        <v>1063</v>
      </c>
      <c r="Q188" s="119" t="s">
        <v>6193</v>
      </c>
      <c r="R188" s="76" t="s">
        <v>6193</v>
      </c>
      <c r="S188" s="76"/>
      <c r="T188" s="76"/>
      <c r="U188" s="76"/>
      <c r="V188" s="76"/>
      <c r="W188" s="76"/>
      <c r="X188" s="121"/>
      <c r="Y188" s="76"/>
      <c r="AA188" s="642">
        <f t="shared" si="4"/>
        <v>5250.0000000000009</v>
      </c>
      <c r="AB188" s="118">
        <f t="shared" si="5"/>
        <v>80250</v>
      </c>
    </row>
    <row r="189" spans="1:28" ht="15.5" x14ac:dyDescent="0.35">
      <c r="A189" s="76"/>
      <c r="B189" s="77" t="s">
        <v>22709</v>
      </c>
      <c r="C189" s="77" t="s">
        <v>22710</v>
      </c>
      <c r="D189" s="77" t="s">
        <v>22711</v>
      </c>
      <c r="E189" s="77" t="s">
        <v>22712</v>
      </c>
      <c r="F189" s="69"/>
      <c r="G189" s="76" t="s">
        <v>22949</v>
      </c>
      <c r="H189" s="76"/>
      <c r="I189" s="118">
        <v>75000</v>
      </c>
      <c r="J189" s="76"/>
      <c r="K189" s="76" t="s">
        <v>1562</v>
      </c>
      <c r="L189" s="119" t="s">
        <v>6193</v>
      </c>
      <c r="M189" s="76" t="s">
        <v>22880</v>
      </c>
      <c r="N189" s="119" t="s">
        <v>22950</v>
      </c>
      <c r="O189" s="76" t="s">
        <v>1063</v>
      </c>
      <c r="P189" s="76" t="s">
        <v>1063</v>
      </c>
      <c r="Q189" s="119" t="s">
        <v>3033</v>
      </c>
      <c r="R189" s="119" t="s">
        <v>1066</v>
      </c>
      <c r="S189" s="76"/>
      <c r="T189" s="76"/>
      <c r="U189" s="76"/>
      <c r="V189" s="76"/>
      <c r="W189" s="76"/>
      <c r="X189" s="121"/>
      <c r="Y189" s="76"/>
      <c r="AA189" s="642">
        <f t="shared" si="4"/>
        <v>5250.0000000000009</v>
      </c>
      <c r="AB189" s="118">
        <f t="shared" si="5"/>
        <v>80250</v>
      </c>
    </row>
    <row r="190" spans="1:28" ht="15.5" x14ac:dyDescent="0.35">
      <c r="A190" s="76"/>
      <c r="B190" s="77" t="s">
        <v>22709</v>
      </c>
      <c r="C190" s="77" t="s">
        <v>22710</v>
      </c>
      <c r="D190" s="77" t="s">
        <v>22711</v>
      </c>
      <c r="E190" s="77" t="s">
        <v>22712</v>
      </c>
      <c r="F190" s="69"/>
      <c r="G190" s="76" t="s">
        <v>22951</v>
      </c>
      <c r="H190" s="76"/>
      <c r="I190" s="118">
        <v>75000</v>
      </c>
      <c r="J190" s="76"/>
      <c r="K190" s="76" t="s">
        <v>1562</v>
      </c>
      <c r="L190" s="119" t="s">
        <v>6193</v>
      </c>
      <c r="M190" s="76" t="s">
        <v>22877</v>
      </c>
      <c r="N190" s="119" t="s">
        <v>22952</v>
      </c>
      <c r="O190" s="76" t="s">
        <v>1063</v>
      </c>
      <c r="P190" s="76" t="s">
        <v>1063</v>
      </c>
      <c r="Q190" s="119" t="s">
        <v>6193</v>
      </c>
      <c r="R190" s="76" t="s">
        <v>6193</v>
      </c>
      <c r="S190" s="76"/>
      <c r="T190" s="76"/>
      <c r="U190" s="76"/>
      <c r="V190" s="76"/>
      <c r="W190" s="76"/>
      <c r="X190" s="121"/>
      <c r="Y190" s="76"/>
      <c r="AA190" s="642">
        <f t="shared" si="4"/>
        <v>5250.0000000000009</v>
      </c>
      <c r="AB190" s="118">
        <f t="shared" si="5"/>
        <v>80250</v>
      </c>
    </row>
    <row r="191" spans="1:28" ht="15.5" x14ac:dyDescent="0.35">
      <c r="A191" s="76"/>
      <c r="B191" s="77" t="s">
        <v>22709</v>
      </c>
      <c r="C191" s="77" t="s">
        <v>22710</v>
      </c>
      <c r="D191" s="77" t="s">
        <v>22711</v>
      </c>
      <c r="E191" s="77" t="s">
        <v>22712</v>
      </c>
      <c r="F191" s="69"/>
      <c r="G191" s="76" t="s">
        <v>22953</v>
      </c>
      <c r="H191" s="76"/>
      <c r="I191" s="118">
        <v>75000</v>
      </c>
      <c r="J191" s="76"/>
      <c r="K191" s="76" t="s">
        <v>1562</v>
      </c>
      <c r="L191" s="119" t="s">
        <v>6193</v>
      </c>
      <c r="M191" s="76" t="s">
        <v>22874</v>
      </c>
      <c r="N191" s="119" t="s">
        <v>22954</v>
      </c>
      <c r="O191" s="76" t="s">
        <v>1063</v>
      </c>
      <c r="P191" s="76" t="s">
        <v>1063</v>
      </c>
      <c r="Q191" s="119" t="s">
        <v>3033</v>
      </c>
      <c r="R191" s="119" t="s">
        <v>1066</v>
      </c>
      <c r="S191" s="76"/>
      <c r="T191" s="76"/>
      <c r="U191" s="76"/>
      <c r="V191" s="76"/>
      <c r="W191" s="76"/>
      <c r="X191" s="121"/>
      <c r="Y191" s="76"/>
      <c r="AA191" s="642">
        <f t="shared" si="4"/>
        <v>5250.0000000000009</v>
      </c>
      <c r="AB191" s="118">
        <f t="shared" si="5"/>
        <v>80250</v>
      </c>
    </row>
    <row r="192" spans="1:28" ht="15.5" x14ac:dyDescent="0.35">
      <c r="A192" s="76"/>
      <c r="B192" s="77" t="s">
        <v>22709</v>
      </c>
      <c r="C192" s="77" t="s">
        <v>22710</v>
      </c>
      <c r="D192" s="77" t="s">
        <v>22711</v>
      </c>
      <c r="E192" s="77" t="s">
        <v>22712</v>
      </c>
      <c r="F192" s="69"/>
      <c r="G192" s="76" t="s">
        <v>22955</v>
      </c>
      <c r="H192" s="76"/>
      <c r="I192" s="118">
        <v>75000</v>
      </c>
      <c r="J192" s="76"/>
      <c r="K192" s="76" t="s">
        <v>1562</v>
      </c>
      <c r="L192" s="119" t="s">
        <v>6193</v>
      </c>
      <c r="M192" s="76" t="s">
        <v>22877</v>
      </c>
      <c r="N192" s="119" t="s">
        <v>22956</v>
      </c>
      <c r="O192" s="76" t="s">
        <v>1063</v>
      </c>
      <c r="P192" s="76" t="s">
        <v>1063</v>
      </c>
      <c r="Q192" s="119" t="s">
        <v>6193</v>
      </c>
      <c r="R192" s="76" t="s">
        <v>6193</v>
      </c>
      <c r="S192" s="76"/>
      <c r="T192" s="76"/>
      <c r="U192" s="76"/>
      <c r="V192" s="76"/>
      <c r="W192" s="76"/>
      <c r="X192" s="121"/>
      <c r="Y192" s="76"/>
      <c r="AA192" s="642">
        <f t="shared" si="4"/>
        <v>5250.0000000000009</v>
      </c>
      <c r="AB192" s="118">
        <f t="shared" si="5"/>
        <v>80250</v>
      </c>
    </row>
    <row r="193" spans="1:28" ht="15.5" x14ac:dyDescent="0.35">
      <c r="A193" s="76"/>
      <c r="B193" s="77" t="s">
        <v>22709</v>
      </c>
      <c r="C193" s="77" t="s">
        <v>22710</v>
      </c>
      <c r="D193" s="77" t="s">
        <v>22711</v>
      </c>
      <c r="E193" s="77" t="s">
        <v>22712</v>
      </c>
      <c r="F193" s="69"/>
      <c r="G193" s="76" t="s">
        <v>22957</v>
      </c>
      <c r="H193" s="76"/>
      <c r="I193" s="118">
        <v>75000</v>
      </c>
      <c r="J193" s="76"/>
      <c r="K193" s="76" t="s">
        <v>1765</v>
      </c>
      <c r="L193" s="76" t="s">
        <v>1765</v>
      </c>
      <c r="M193" s="76" t="s">
        <v>1765</v>
      </c>
      <c r="N193" s="119" t="s">
        <v>1765</v>
      </c>
      <c r="O193" s="76" t="s">
        <v>1063</v>
      </c>
      <c r="P193" s="76" t="s">
        <v>1063</v>
      </c>
      <c r="Q193" s="119" t="s">
        <v>1765</v>
      </c>
      <c r="R193" s="76" t="s">
        <v>1765</v>
      </c>
      <c r="S193" s="76"/>
      <c r="T193" s="76"/>
      <c r="U193" s="76"/>
      <c r="V193" s="76"/>
      <c r="W193" s="76"/>
      <c r="X193" s="121"/>
      <c r="Y193" s="76"/>
      <c r="AA193" s="642">
        <f t="shared" si="4"/>
        <v>5250.0000000000009</v>
      </c>
      <c r="AB193" s="118">
        <f t="shared" si="5"/>
        <v>80250</v>
      </c>
    </row>
    <row r="194" spans="1:28" ht="15.5" x14ac:dyDescent="0.35">
      <c r="A194" s="76"/>
      <c r="B194" s="77" t="s">
        <v>22709</v>
      </c>
      <c r="C194" s="77" t="s">
        <v>22710</v>
      </c>
      <c r="D194" s="77" t="s">
        <v>22711</v>
      </c>
      <c r="E194" s="77" t="s">
        <v>22712</v>
      </c>
      <c r="F194" s="69"/>
      <c r="G194" s="76" t="s">
        <v>22958</v>
      </c>
      <c r="H194" s="76"/>
      <c r="I194" s="118">
        <v>75000</v>
      </c>
      <c r="J194" s="76"/>
      <c r="K194" s="76" t="s">
        <v>1562</v>
      </c>
      <c r="L194" s="119" t="s">
        <v>6193</v>
      </c>
      <c r="M194" s="76" t="s">
        <v>22880</v>
      </c>
      <c r="N194" s="119" t="s">
        <v>22959</v>
      </c>
      <c r="O194" s="76" t="s">
        <v>1063</v>
      </c>
      <c r="P194" s="76" t="s">
        <v>1063</v>
      </c>
      <c r="Q194" s="119" t="s">
        <v>3033</v>
      </c>
      <c r="R194" s="119" t="s">
        <v>1066</v>
      </c>
      <c r="S194" s="76"/>
      <c r="T194" s="76"/>
      <c r="U194" s="76"/>
      <c r="V194" s="76"/>
      <c r="W194" s="76"/>
      <c r="X194" s="121"/>
      <c r="Y194" s="76"/>
      <c r="AA194" s="642">
        <f t="shared" si="4"/>
        <v>5250.0000000000009</v>
      </c>
      <c r="AB194" s="118">
        <f t="shared" si="5"/>
        <v>80250</v>
      </c>
    </row>
    <row r="195" spans="1:28" ht="15.5" x14ac:dyDescent="0.35">
      <c r="A195" s="76"/>
      <c r="B195" s="77" t="s">
        <v>22709</v>
      </c>
      <c r="C195" s="77" t="s">
        <v>22710</v>
      </c>
      <c r="D195" s="77" t="s">
        <v>22711</v>
      </c>
      <c r="E195" s="77" t="s">
        <v>22712</v>
      </c>
      <c r="F195" s="69"/>
      <c r="G195" s="76" t="s">
        <v>22960</v>
      </c>
      <c r="H195" s="76"/>
      <c r="I195" s="118">
        <v>75000</v>
      </c>
      <c r="J195" s="76"/>
      <c r="K195" s="76" t="s">
        <v>1562</v>
      </c>
      <c r="L195" s="119" t="s">
        <v>6193</v>
      </c>
      <c r="M195" s="76" t="s">
        <v>22961</v>
      </c>
      <c r="N195" s="119" t="s">
        <v>22962</v>
      </c>
      <c r="O195" s="76" t="s">
        <v>1063</v>
      </c>
      <c r="P195" s="76" t="s">
        <v>1063</v>
      </c>
      <c r="Q195" s="119" t="s">
        <v>3033</v>
      </c>
      <c r="R195" s="119" t="s">
        <v>1066</v>
      </c>
      <c r="S195" s="76"/>
      <c r="T195" s="76"/>
      <c r="U195" s="76"/>
      <c r="V195" s="76"/>
      <c r="W195" s="76"/>
      <c r="X195" s="121"/>
      <c r="Y195" s="76"/>
      <c r="AA195" s="642">
        <f t="shared" si="4"/>
        <v>5250.0000000000009</v>
      </c>
      <c r="AB195" s="118">
        <f t="shared" si="5"/>
        <v>80250</v>
      </c>
    </row>
    <row r="196" spans="1:28" ht="15.5" x14ac:dyDescent="0.35">
      <c r="A196" s="76"/>
      <c r="B196" s="77" t="s">
        <v>22709</v>
      </c>
      <c r="C196" s="77" t="s">
        <v>22710</v>
      </c>
      <c r="D196" s="77" t="s">
        <v>22711</v>
      </c>
      <c r="E196" s="77" t="s">
        <v>22712</v>
      </c>
      <c r="F196" s="69"/>
      <c r="G196" s="76" t="s">
        <v>22963</v>
      </c>
      <c r="H196" s="76"/>
      <c r="I196" s="118">
        <v>75000</v>
      </c>
      <c r="J196" s="76"/>
      <c r="K196" s="76" t="s">
        <v>1765</v>
      </c>
      <c r="L196" s="76" t="s">
        <v>1765</v>
      </c>
      <c r="M196" s="76" t="s">
        <v>1765</v>
      </c>
      <c r="N196" s="119" t="s">
        <v>1765</v>
      </c>
      <c r="O196" s="76" t="s">
        <v>1063</v>
      </c>
      <c r="P196" s="76" t="s">
        <v>1063</v>
      </c>
      <c r="Q196" s="119" t="s">
        <v>1765</v>
      </c>
      <c r="R196" s="76" t="s">
        <v>1765</v>
      </c>
      <c r="S196" s="76"/>
      <c r="T196" s="76"/>
      <c r="U196" s="76"/>
      <c r="V196" s="76"/>
      <c r="W196" s="76"/>
      <c r="X196" s="121"/>
      <c r="Y196" s="76"/>
      <c r="AA196" s="642">
        <f t="shared" si="4"/>
        <v>5250.0000000000009</v>
      </c>
      <c r="AB196" s="118">
        <f t="shared" si="5"/>
        <v>80250</v>
      </c>
    </row>
    <row r="197" spans="1:28" ht="15.5" x14ac:dyDescent="0.35">
      <c r="A197" s="76"/>
      <c r="B197" s="77" t="s">
        <v>22709</v>
      </c>
      <c r="C197" s="77" t="s">
        <v>22710</v>
      </c>
      <c r="D197" s="77" t="s">
        <v>22711</v>
      </c>
      <c r="E197" s="77" t="s">
        <v>22712</v>
      </c>
      <c r="F197" s="69"/>
      <c r="G197" s="76" t="s">
        <v>22964</v>
      </c>
      <c r="H197" s="76"/>
      <c r="I197" s="118">
        <v>75000</v>
      </c>
      <c r="J197" s="76"/>
      <c r="K197" s="76" t="s">
        <v>1562</v>
      </c>
      <c r="L197" s="119" t="s">
        <v>6193</v>
      </c>
      <c r="M197" s="76" t="s">
        <v>22880</v>
      </c>
      <c r="N197" s="119" t="s">
        <v>22965</v>
      </c>
      <c r="O197" s="76" t="s">
        <v>1063</v>
      </c>
      <c r="P197" s="76" t="s">
        <v>1063</v>
      </c>
      <c r="Q197" s="119" t="s">
        <v>3033</v>
      </c>
      <c r="R197" s="119" t="s">
        <v>1066</v>
      </c>
      <c r="S197" s="76"/>
      <c r="T197" s="76"/>
      <c r="U197" s="76"/>
      <c r="V197" s="76"/>
      <c r="W197" s="76"/>
      <c r="X197" s="121"/>
      <c r="Y197" s="76"/>
      <c r="AA197" s="642">
        <f t="shared" si="4"/>
        <v>5250.0000000000009</v>
      </c>
      <c r="AB197" s="118">
        <f t="shared" si="5"/>
        <v>80250</v>
      </c>
    </row>
    <row r="198" spans="1:28" ht="15.5" x14ac:dyDescent="0.35">
      <c r="A198" s="76"/>
      <c r="B198" s="77" t="s">
        <v>22709</v>
      </c>
      <c r="C198" s="77" t="s">
        <v>22710</v>
      </c>
      <c r="D198" s="77" t="s">
        <v>22711</v>
      </c>
      <c r="E198" s="77" t="s">
        <v>22712</v>
      </c>
      <c r="F198" s="69"/>
      <c r="G198" s="76" t="s">
        <v>22966</v>
      </c>
      <c r="H198" s="76"/>
      <c r="I198" s="118">
        <v>75000</v>
      </c>
      <c r="J198" s="76"/>
      <c r="K198" s="76" t="s">
        <v>1562</v>
      </c>
      <c r="L198" s="119" t="s">
        <v>6193</v>
      </c>
      <c r="M198" s="76" t="s">
        <v>22967</v>
      </c>
      <c r="N198" s="119" t="s">
        <v>22968</v>
      </c>
      <c r="O198" s="76" t="s">
        <v>1063</v>
      </c>
      <c r="P198" s="76" t="s">
        <v>1063</v>
      </c>
      <c r="Q198" s="119" t="s">
        <v>3033</v>
      </c>
      <c r="R198" s="119" t="s">
        <v>1066</v>
      </c>
      <c r="S198" s="76"/>
      <c r="T198" s="76"/>
      <c r="U198" s="76"/>
      <c r="V198" s="76"/>
      <c r="W198" s="76"/>
      <c r="X198" s="121"/>
      <c r="Y198" s="76"/>
      <c r="AA198" s="642">
        <f t="shared" ref="AA198:AA261" si="6">I198*AA$4</f>
        <v>5250.0000000000009</v>
      </c>
      <c r="AB198" s="118">
        <f t="shared" ref="AB198:AB261" si="7">I198+AA198</f>
        <v>80250</v>
      </c>
    </row>
    <row r="199" spans="1:28" ht="15.5" x14ac:dyDescent="0.35">
      <c r="A199" s="76"/>
      <c r="B199" s="77" t="s">
        <v>22709</v>
      </c>
      <c r="C199" s="77" t="s">
        <v>22710</v>
      </c>
      <c r="D199" s="77" t="s">
        <v>22711</v>
      </c>
      <c r="E199" s="77" t="s">
        <v>22712</v>
      </c>
      <c r="F199" s="69"/>
      <c r="G199" s="76" t="s">
        <v>22969</v>
      </c>
      <c r="H199" s="76"/>
      <c r="I199" s="118">
        <v>75000</v>
      </c>
      <c r="J199" s="76"/>
      <c r="K199" s="76" t="s">
        <v>4110</v>
      </c>
      <c r="L199" s="119" t="s">
        <v>6193</v>
      </c>
      <c r="M199" s="76" t="s">
        <v>3270</v>
      </c>
      <c r="N199" s="119" t="s">
        <v>22970</v>
      </c>
      <c r="O199" s="76" t="s">
        <v>1063</v>
      </c>
      <c r="P199" s="76" t="s">
        <v>1063</v>
      </c>
      <c r="Q199" s="119" t="s">
        <v>1071</v>
      </c>
      <c r="R199" s="119" t="s">
        <v>3058</v>
      </c>
      <c r="S199" s="76"/>
      <c r="T199" s="76"/>
      <c r="U199" s="76"/>
      <c r="V199" s="76"/>
      <c r="W199" s="76"/>
      <c r="X199" s="121"/>
      <c r="Y199" s="76"/>
      <c r="AA199" s="642">
        <f t="shared" si="6"/>
        <v>5250.0000000000009</v>
      </c>
      <c r="AB199" s="118">
        <f t="shared" si="7"/>
        <v>80250</v>
      </c>
    </row>
    <row r="200" spans="1:28" ht="15.5" x14ac:dyDescent="0.35">
      <c r="A200" s="76"/>
      <c r="B200" s="77" t="s">
        <v>22709</v>
      </c>
      <c r="C200" s="77" t="s">
        <v>22710</v>
      </c>
      <c r="D200" s="77" t="s">
        <v>22711</v>
      </c>
      <c r="E200" s="77" t="s">
        <v>22712</v>
      </c>
      <c r="F200" s="69"/>
      <c r="G200" s="76" t="s">
        <v>22971</v>
      </c>
      <c r="H200" s="76"/>
      <c r="I200" s="118">
        <v>75000</v>
      </c>
      <c r="J200" s="76"/>
      <c r="K200" s="76" t="s">
        <v>1765</v>
      </c>
      <c r="L200" s="76" t="s">
        <v>1765</v>
      </c>
      <c r="M200" s="76" t="s">
        <v>1765</v>
      </c>
      <c r="N200" s="119" t="s">
        <v>1765</v>
      </c>
      <c r="O200" s="76" t="s">
        <v>1063</v>
      </c>
      <c r="P200" s="76" t="s">
        <v>1063</v>
      </c>
      <c r="Q200" s="119" t="s">
        <v>1765</v>
      </c>
      <c r="R200" s="76" t="s">
        <v>1765</v>
      </c>
      <c r="S200" s="76"/>
      <c r="T200" s="76"/>
      <c r="U200" s="76"/>
      <c r="V200" s="76"/>
      <c r="W200" s="76"/>
      <c r="X200" s="121"/>
      <c r="Y200" s="76"/>
      <c r="AA200" s="642">
        <f t="shared" si="6"/>
        <v>5250.0000000000009</v>
      </c>
      <c r="AB200" s="118">
        <f t="shared" si="7"/>
        <v>80250</v>
      </c>
    </row>
    <row r="201" spans="1:28" ht="15.5" x14ac:dyDescent="0.35">
      <c r="A201" s="76"/>
      <c r="B201" s="77" t="s">
        <v>22709</v>
      </c>
      <c r="C201" s="77" t="s">
        <v>22710</v>
      </c>
      <c r="D201" s="77" t="s">
        <v>22711</v>
      </c>
      <c r="E201" s="77" t="s">
        <v>22712</v>
      </c>
      <c r="F201" s="69"/>
      <c r="G201" s="76" t="s">
        <v>22972</v>
      </c>
      <c r="H201" s="76"/>
      <c r="I201" s="118">
        <v>75000</v>
      </c>
      <c r="J201" s="76"/>
      <c r="K201" s="76" t="s">
        <v>1562</v>
      </c>
      <c r="L201" s="119" t="s">
        <v>6193</v>
      </c>
      <c r="M201" s="76" t="s">
        <v>22880</v>
      </c>
      <c r="N201" s="119" t="s">
        <v>22973</v>
      </c>
      <c r="O201" s="76" t="s">
        <v>1063</v>
      </c>
      <c r="P201" s="76" t="s">
        <v>1063</v>
      </c>
      <c r="Q201" s="119" t="s">
        <v>3033</v>
      </c>
      <c r="R201" s="119" t="s">
        <v>1066</v>
      </c>
      <c r="S201" s="76"/>
      <c r="T201" s="76"/>
      <c r="U201" s="76"/>
      <c r="V201" s="76"/>
      <c r="W201" s="76"/>
      <c r="X201" s="121"/>
      <c r="Y201" s="76"/>
      <c r="AA201" s="642">
        <f t="shared" si="6"/>
        <v>5250.0000000000009</v>
      </c>
      <c r="AB201" s="118">
        <f t="shared" si="7"/>
        <v>80250</v>
      </c>
    </row>
    <row r="202" spans="1:28" ht="15.5" x14ac:dyDescent="0.35">
      <c r="A202" s="76"/>
      <c r="B202" s="77" t="s">
        <v>22709</v>
      </c>
      <c r="C202" s="77" t="s">
        <v>22710</v>
      </c>
      <c r="D202" s="77" t="s">
        <v>22711</v>
      </c>
      <c r="E202" s="77" t="s">
        <v>22712</v>
      </c>
      <c r="F202" s="69"/>
      <c r="G202" s="76" t="s">
        <v>22974</v>
      </c>
      <c r="H202" s="76"/>
      <c r="I202" s="118">
        <v>75000</v>
      </c>
      <c r="J202" s="76"/>
      <c r="K202" s="76" t="s">
        <v>1562</v>
      </c>
      <c r="L202" s="119" t="s">
        <v>6193</v>
      </c>
      <c r="M202" s="76" t="s">
        <v>22975</v>
      </c>
      <c r="N202" s="119" t="s">
        <v>22976</v>
      </c>
      <c r="O202" s="76" t="s">
        <v>1063</v>
      </c>
      <c r="P202" s="76" t="s">
        <v>1063</v>
      </c>
      <c r="Q202" s="119" t="s">
        <v>3033</v>
      </c>
      <c r="R202" s="119" t="s">
        <v>1066</v>
      </c>
      <c r="S202" s="76"/>
      <c r="T202" s="76"/>
      <c r="U202" s="76"/>
      <c r="V202" s="76"/>
      <c r="W202" s="76"/>
      <c r="X202" s="121"/>
      <c r="Y202" s="76"/>
      <c r="AA202" s="642">
        <f t="shared" si="6"/>
        <v>5250.0000000000009</v>
      </c>
      <c r="AB202" s="118">
        <f t="shared" si="7"/>
        <v>80250</v>
      </c>
    </row>
    <row r="203" spans="1:28" ht="15.5" x14ac:dyDescent="0.35">
      <c r="A203" s="76"/>
      <c r="B203" s="77" t="s">
        <v>22709</v>
      </c>
      <c r="C203" s="77" t="s">
        <v>22710</v>
      </c>
      <c r="D203" s="77" t="s">
        <v>22711</v>
      </c>
      <c r="E203" s="77" t="s">
        <v>22712</v>
      </c>
      <c r="F203" s="69"/>
      <c r="G203" s="76" t="s">
        <v>22977</v>
      </c>
      <c r="H203" s="76"/>
      <c r="I203" s="118">
        <v>75000</v>
      </c>
      <c r="J203" s="76"/>
      <c r="K203" s="76" t="s">
        <v>1765</v>
      </c>
      <c r="L203" s="76" t="s">
        <v>1765</v>
      </c>
      <c r="M203" s="76" t="s">
        <v>1765</v>
      </c>
      <c r="N203" s="119" t="s">
        <v>1765</v>
      </c>
      <c r="O203" s="76" t="s">
        <v>1063</v>
      </c>
      <c r="P203" s="76" t="s">
        <v>1063</v>
      </c>
      <c r="Q203" s="119" t="s">
        <v>1765</v>
      </c>
      <c r="R203" s="76" t="s">
        <v>1765</v>
      </c>
      <c r="S203" s="76"/>
      <c r="T203" s="76"/>
      <c r="U203" s="76"/>
      <c r="V203" s="76"/>
      <c r="W203" s="76"/>
      <c r="X203" s="121"/>
      <c r="Y203" s="76"/>
      <c r="AA203" s="642">
        <f t="shared" si="6"/>
        <v>5250.0000000000009</v>
      </c>
      <c r="AB203" s="118">
        <f t="shared" si="7"/>
        <v>80250</v>
      </c>
    </row>
    <row r="204" spans="1:28" ht="15.5" x14ac:dyDescent="0.35">
      <c r="A204" s="76"/>
      <c r="B204" s="77" t="s">
        <v>22709</v>
      </c>
      <c r="C204" s="77" t="s">
        <v>22710</v>
      </c>
      <c r="D204" s="77" t="s">
        <v>22711</v>
      </c>
      <c r="E204" s="77" t="s">
        <v>22712</v>
      </c>
      <c r="F204" s="69"/>
      <c r="G204" s="76" t="s">
        <v>22978</v>
      </c>
      <c r="H204" s="76"/>
      <c r="I204" s="118">
        <v>75000</v>
      </c>
      <c r="J204" s="76"/>
      <c r="K204" s="76" t="s">
        <v>1562</v>
      </c>
      <c r="L204" s="119" t="s">
        <v>6193</v>
      </c>
      <c r="M204" s="76" t="s">
        <v>22880</v>
      </c>
      <c r="N204" s="119" t="s">
        <v>22979</v>
      </c>
      <c r="O204" s="76" t="s">
        <v>1063</v>
      </c>
      <c r="P204" s="76" t="s">
        <v>1063</v>
      </c>
      <c r="Q204" s="119" t="s">
        <v>3033</v>
      </c>
      <c r="R204" s="119" t="s">
        <v>1066</v>
      </c>
      <c r="S204" s="76"/>
      <c r="T204" s="76"/>
      <c r="U204" s="76"/>
      <c r="V204" s="76"/>
      <c r="W204" s="76"/>
      <c r="X204" s="121"/>
      <c r="Y204" s="76"/>
      <c r="AA204" s="642">
        <f t="shared" si="6"/>
        <v>5250.0000000000009</v>
      </c>
      <c r="AB204" s="118">
        <f t="shared" si="7"/>
        <v>80250</v>
      </c>
    </row>
    <row r="205" spans="1:28" ht="15.5" x14ac:dyDescent="0.35">
      <c r="A205" s="76"/>
      <c r="B205" s="77" t="s">
        <v>22709</v>
      </c>
      <c r="C205" s="77" t="s">
        <v>22710</v>
      </c>
      <c r="D205" s="77" t="s">
        <v>22711</v>
      </c>
      <c r="E205" s="77" t="s">
        <v>22712</v>
      </c>
      <c r="F205" s="69"/>
      <c r="G205" s="76" t="s">
        <v>22980</v>
      </c>
      <c r="H205" s="76"/>
      <c r="I205" s="118">
        <v>75000</v>
      </c>
      <c r="J205" s="76"/>
      <c r="K205" s="76" t="s">
        <v>1562</v>
      </c>
      <c r="L205" s="119" t="s">
        <v>6193</v>
      </c>
      <c r="M205" s="76" t="s">
        <v>22967</v>
      </c>
      <c r="N205" s="119" t="s">
        <v>22981</v>
      </c>
      <c r="O205" s="76" t="s">
        <v>1063</v>
      </c>
      <c r="P205" s="76" t="s">
        <v>1063</v>
      </c>
      <c r="Q205" s="119" t="s">
        <v>3033</v>
      </c>
      <c r="R205" s="119" t="s">
        <v>1066</v>
      </c>
      <c r="S205" s="76"/>
      <c r="T205" s="76"/>
      <c r="U205" s="76"/>
      <c r="V205" s="76"/>
      <c r="W205" s="76"/>
      <c r="X205" s="121"/>
      <c r="Y205" s="76"/>
      <c r="AA205" s="642">
        <f t="shared" si="6"/>
        <v>5250.0000000000009</v>
      </c>
      <c r="AB205" s="118">
        <f t="shared" si="7"/>
        <v>80250</v>
      </c>
    </row>
    <row r="206" spans="1:28" ht="15.5" x14ac:dyDescent="0.35">
      <c r="A206" s="76"/>
      <c r="B206" s="77" t="s">
        <v>22709</v>
      </c>
      <c r="C206" s="77" t="s">
        <v>22710</v>
      </c>
      <c r="D206" s="77" t="s">
        <v>22711</v>
      </c>
      <c r="E206" s="77" t="s">
        <v>22712</v>
      </c>
      <c r="F206" s="69"/>
      <c r="G206" s="76" t="s">
        <v>22982</v>
      </c>
      <c r="H206" s="76"/>
      <c r="I206" s="118">
        <v>75000</v>
      </c>
      <c r="J206" s="76"/>
      <c r="K206" s="76" t="s">
        <v>4110</v>
      </c>
      <c r="L206" s="119" t="s">
        <v>6193</v>
      </c>
      <c r="M206" s="76" t="s">
        <v>3270</v>
      </c>
      <c r="N206" s="119" t="s">
        <v>22983</v>
      </c>
      <c r="O206" s="76" t="s">
        <v>1063</v>
      </c>
      <c r="P206" s="76" t="s">
        <v>1063</v>
      </c>
      <c r="Q206" s="119" t="s">
        <v>1071</v>
      </c>
      <c r="R206" s="119" t="s">
        <v>3058</v>
      </c>
      <c r="S206" s="76"/>
      <c r="T206" s="76"/>
      <c r="U206" s="76"/>
      <c r="V206" s="76"/>
      <c r="W206" s="76"/>
      <c r="X206" s="121"/>
      <c r="Y206" s="76"/>
      <c r="AA206" s="642">
        <f t="shared" si="6"/>
        <v>5250.0000000000009</v>
      </c>
      <c r="AB206" s="118">
        <f t="shared" si="7"/>
        <v>80250</v>
      </c>
    </row>
    <row r="207" spans="1:28" ht="15.5" x14ac:dyDescent="0.35">
      <c r="A207" s="76"/>
      <c r="B207" s="77" t="s">
        <v>22709</v>
      </c>
      <c r="C207" s="77" t="s">
        <v>22710</v>
      </c>
      <c r="D207" s="77" t="s">
        <v>22711</v>
      </c>
      <c r="E207" s="77" t="s">
        <v>22712</v>
      </c>
      <c r="F207" s="69"/>
      <c r="G207" s="76" t="s">
        <v>22984</v>
      </c>
      <c r="H207" s="76"/>
      <c r="I207" s="118">
        <v>75000</v>
      </c>
      <c r="J207" s="76"/>
      <c r="K207" s="76" t="s">
        <v>1765</v>
      </c>
      <c r="L207" s="76" t="s">
        <v>1765</v>
      </c>
      <c r="M207" s="76" t="s">
        <v>1765</v>
      </c>
      <c r="N207" s="119" t="s">
        <v>1765</v>
      </c>
      <c r="O207" s="76" t="s">
        <v>1063</v>
      </c>
      <c r="P207" s="76" t="s">
        <v>1063</v>
      </c>
      <c r="Q207" s="119" t="s">
        <v>1765</v>
      </c>
      <c r="R207" s="76" t="s">
        <v>1765</v>
      </c>
      <c r="S207" s="76"/>
      <c r="T207" s="76"/>
      <c r="U207" s="76"/>
      <c r="V207" s="76"/>
      <c r="W207" s="76"/>
      <c r="X207" s="121"/>
      <c r="Y207" s="76"/>
      <c r="AA207" s="642">
        <f t="shared" si="6"/>
        <v>5250.0000000000009</v>
      </c>
      <c r="AB207" s="118">
        <f t="shared" si="7"/>
        <v>80250</v>
      </c>
    </row>
    <row r="208" spans="1:28" ht="15.5" x14ac:dyDescent="0.35">
      <c r="A208" s="76"/>
      <c r="B208" s="77" t="s">
        <v>22709</v>
      </c>
      <c r="C208" s="77" t="s">
        <v>22710</v>
      </c>
      <c r="D208" s="77" t="s">
        <v>22711</v>
      </c>
      <c r="E208" s="77" t="s">
        <v>22712</v>
      </c>
      <c r="F208" s="69"/>
      <c r="G208" s="76" t="s">
        <v>22985</v>
      </c>
      <c r="H208" s="76"/>
      <c r="I208" s="118">
        <v>75000</v>
      </c>
      <c r="J208" s="76"/>
      <c r="K208" s="76" t="s">
        <v>1562</v>
      </c>
      <c r="L208" s="119" t="s">
        <v>6193</v>
      </c>
      <c r="M208" s="76" t="s">
        <v>22880</v>
      </c>
      <c r="N208" s="119" t="s">
        <v>22986</v>
      </c>
      <c r="O208" s="76" t="s">
        <v>1063</v>
      </c>
      <c r="P208" s="76" t="s">
        <v>1063</v>
      </c>
      <c r="Q208" s="119" t="s">
        <v>3033</v>
      </c>
      <c r="R208" s="119" t="s">
        <v>1066</v>
      </c>
      <c r="S208" s="76"/>
      <c r="T208" s="76"/>
      <c r="U208" s="76"/>
      <c r="V208" s="76"/>
      <c r="W208" s="76"/>
      <c r="X208" s="121"/>
      <c r="Y208" s="76"/>
      <c r="AA208" s="642">
        <f t="shared" si="6"/>
        <v>5250.0000000000009</v>
      </c>
      <c r="AB208" s="118">
        <f t="shared" si="7"/>
        <v>80250</v>
      </c>
    </row>
    <row r="209" spans="1:28" ht="15.5" x14ac:dyDescent="0.35">
      <c r="A209" s="76"/>
      <c r="B209" s="77" t="s">
        <v>22709</v>
      </c>
      <c r="C209" s="77" t="s">
        <v>22710</v>
      </c>
      <c r="D209" s="77" t="s">
        <v>22711</v>
      </c>
      <c r="E209" s="77" t="s">
        <v>22712</v>
      </c>
      <c r="F209" s="69"/>
      <c r="G209" s="76" t="s">
        <v>22987</v>
      </c>
      <c r="H209" s="76"/>
      <c r="I209" s="118">
        <v>75000</v>
      </c>
      <c r="J209" s="76"/>
      <c r="K209" s="76" t="s">
        <v>1562</v>
      </c>
      <c r="L209" s="119" t="s">
        <v>6193</v>
      </c>
      <c r="M209" s="76" t="s">
        <v>22961</v>
      </c>
      <c r="N209" s="119" t="s">
        <v>22988</v>
      </c>
      <c r="O209" s="76" t="s">
        <v>1063</v>
      </c>
      <c r="P209" s="76" t="s">
        <v>1063</v>
      </c>
      <c r="Q209" s="119" t="s">
        <v>3033</v>
      </c>
      <c r="R209" s="119" t="s">
        <v>1066</v>
      </c>
      <c r="S209" s="76"/>
      <c r="T209" s="76"/>
      <c r="U209" s="76"/>
      <c r="V209" s="76"/>
      <c r="W209" s="76"/>
      <c r="X209" s="121"/>
      <c r="Y209" s="76"/>
      <c r="AA209" s="642">
        <f t="shared" si="6"/>
        <v>5250.0000000000009</v>
      </c>
      <c r="AB209" s="118">
        <f t="shared" si="7"/>
        <v>80250</v>
      </c>
    </row>
    <row r="210" spans="1:28" ht="15.5" x14ac:dyDescent="0.35">
      <c r="A210" s="76"/>
      <c r="B210" s="77" t="s">
        <v>22709</v>
      </c>
      <c r="C210" s="77" t="s">
        <v>22710</v>
      </c>
      <c r="D210" s="77" t="s">
        <v>22711</v>
      </c>
      <c r="E210" s="77" t="s">
        <v>22712</v>
      </c>
      <c r="F210" s="69"/>
      <c r="G210" s="76" t="s">
        <v>22989</v>
      </c>
      <c r="H210" s="76"/>
      <c r="I210" s="118">
        <v>75000</v>
      </c>
      <c r="J210" s="76"/>
      <c r="K210" s="76" t="s">
        <v>1765</v>
      </c>
      <c r="L210" s="76" t="s">
        <v>1765</v>
      </c>
      <c r="M210" s="76" t="s">
        <v>1765</v>
      </c>
      <c r="N210" s="119" t="s">
        <v>1765</v>
      </c>
      <c r="O210" s="76" t="s">
        <v>1063</v>
      </c>
      <c r="P210" s="76" t="s">
        <v>1063</v>
      </c>
      <c r="Q210" s="119" t="s">
        <v>1765</v>
      </c>
      <c r="R210" s="76" t="s">
        <v>1765</v>
      </c>
      <c r="S210" s="76"/>
      <c r="T210" s="76"/>
      <c r="U210" s="76"/>
      <c r="V210" s="76"/>
      <c r="W210" s="76"/>
      <c r="X210" s="121"/>
      <c r="Y210" s="76"/>
      <c r="AA210" s="642">
        <f t="shared" si="6"/>
        <v>5250.0000000000009</v>
      </c>
      <c r="AB210" s="118">
        <f t="shared" si="7"/>
        <v>80250</v>
      </c>
    </row>
    <row r="211" spans="1:28" ht="15.5" x14ac:dyDescent="0.35">
      <c r="A211" s="76"/>
      <c r="B211" s="77" t="s">
        <v>22709</v>
      </c>
      <c r="C211" s="77" t="s">
        <v>22710</v>
      </c>
      <c r="D211" s="77" t="s">
        <v>22711</v>
      </c>
      <c r="E211" s="77" t="s">
        <v>22712</v>
      </c>
      <c r="F211" s="69"/>
      <c r="G211" s="76" t="s">
        <v>22990</v>
      </c>
      <c r="H211" s="76"/>
      <c r="I211" s="118">
        <v>75000</v>
      </c>
      <c r="J211" s="76"/>
      <c r="K211" s="76" t="s">
        <v>1562</v>
      </c>
      <c r="L211" s="119" t="s">
        <v>6193</v>
      </c>
      <c r="M211" s="76" t="s">
        <v>22991</v>
      </c>
      <c r="N211" s="119" t="s">
        <v>22992</v>
      </c>
      <c r="O211" s="76" t="s">
        <v>1063</v>
      </c>
      <c r="P211" s="76" t="s">
        <v>1063</v>
      </c>
      <c r="Q211" s="119" t="s">
        <v>6193</v>
      </c>
      <c r="R211" s="76" t="s">
        <v>2968</v>
      </c>
      <c r="S211" s="76"/>
      <c r="T211" s="76"/>
      <c r="U211" s="76"/>
      <c r="V211" s="76"/>
      <c r="W211" s="76"/>
      <c r="X211" s="121"/>
      <c r="Y211" s="76"/>
      <c r="AA211" s="642">
        <f t="shared" si="6"/>
        <v>5250.0000000000009</v>
      </c>
      <c r="AB211" s="118">
        <f t="shared" si="7"/>
        <v>80250</v>
      </c>
    </row>
    <row r="212" spans="1:28" ht="15.5" x14ac:dyDescent="0.35">
      <c r="A212" s="76"/>
      <c r="B212" s="77" t="s">
        <v>22709</v>
      </c>
      <c r="C212" s="77" t="s">
        <v>22710</v>
      </c>
      <c r="D212" s="77" t="s">
        <v>22711</v>
      </c>
      <c r="E212" s="77" t="s">
        <v>22712</v>
      </c>
      <c r="F212" s="69"/>
      <c r="G212" s="76" t="s">
        <v>22993</v>
      </c>
      <c r="H212" s="76"/>
      <c r="I212" s="118">
        <v>75000</v>
      </c>
      <c r="J212" s="76"/>
      <c r="K212" s="76" t="s">
        <v>1562</v>
      </c>
      <c r="L212" s="119" t="s">
        <v>6193</v>
      </c>
      <c r="M212" s="76" t="s">
        <v>22991</v>
      </c>
      <c r="N212" s="119" t="s">
        <v>22994</v>
      </c>
      <c r="O212" s="76" t="s">
        <v>1063</v>
      </c>
      <c r="P212" s="76" t="s">
        <v>1063</v>
      </c>
      <c r="Q212" s="119" t="s">
        <v>1071</v>
      </c>
      <c r="R212" s="76" t="s">
        <v>22995</v>
      </c>
      <c r="S212" s="76"/>
      <c r="T212" s="76"/>
      <c r="U212" s="76"/>
      <c r="V212" s="76"/>
      <c r="W212" s="76"/>
      <c r="X212" s="121"/>
      <c r="Y212" s="76"/>
      <c r="AA212" s="642">
        <f t="shared" si="6"/>
        <v>5250.0000000000009</v>
      </c>
      <c r="AB212" s="118">
        <f t="shared" si="7"/>
        <v>80250</v>
      </c>
    </row>
    <row r="213" spans="1:28" ht="15.5" x14ac:dyDescent="0.35">
      <c r="A213" s="76"/>
      <c r="B213" s="77" t="s">
        <v>22709</v>
      </c>
      <c r="C213" s="77" t="s">
        <v>22710</v>
      </c>
      <c r="D213" s="77" t="s">
        <v>22711</v>
      </c>
      <c r="E213" s="77" t="s">
        <v>22712</v>
      </c>
      <c r="F213" s="69"/>
      <c r="G213" s="76" t="s">
        <v>22996</v>
      </c>
      <c r="H213" s="76"/>
      <c r="I213" s="118">
        <v>75000</v>
      </c>
      <c r="J213" s="76"/>
      <c r="K213" s="76" t="s">
        <v>1562</v>
      </c>
      <c r="L213" s="119" t="s">
        <v>6193</v>
      </c>
      <c r="M213" s="76" t="s">
        <v>22991</v>
      </c>
      <c r="N213" s="119" t="s">
        <v>22997</v>
      </c>
      <c r="O213" s="76" t="s">
        <v>1063</v>
      </c>
      <c r="P213" s="76" t="s">
        <v>1063</v>
      </c>
      <c r="Q213" s="119" t="s">
        <v>1071</v>
      </c>
      <c r="R213" s="76" t="s">
        <v>22995</v>
      </c>
      <c r="S213" s="76"/>
      <c r="T213" s="76"/>
      <c r="U213" s="76"/>
      <c r="V213" s="76"/>
      <c r="W213" s="76"/>
      <c r="X213" s="121"/>
      <c r="Y213" s="76"/>
      <c r="AA213" s="642">
        <f t="shared" si="6"/>
        <v>5250.0000000000009</v>
      </c>
      <c r="AB213" s="118">
        <f t="shared" si="7"/>
        <v>80250</v>
      </c>
    </row>
    <row r="214" spans="1:28" ht="15.5" x14ac:dyDescent="0.35">
      <c r="A214" s="76"/>
      <c r="B214" s="77" t="s">
        <v>22709</v>
      </c>
      <c r="C214" s="77" t="s">
        <v>22710</v>
      </c>
      <c r="D214" s="77" t="s">
        <v>22711</v>
      </c>
      <c r="E214" s="77" t="s">
        <v>22712</v>
      </c>
      <c r="F214" s="69"/>
      <c r="G214" s="76" t="s">
        <v>22998</v>
      </c>
      <c r="H214" s="76"/>
      <c r="I214" s="118">
        <v>75000</v>
      </c>
      <c r="J214" s="76"/>
      <c r="K214" s="76" t="s">
        <v>1562</v>
      </c>
      <c r="L214" s="119" t="s">
        <v>6193</v>
      </c>
      <c r="M214" s="76" t="s">
        <v>22991</v>
      </c>
      <c r="N214" s="119" t="s">
        <v>22999</v>
      </c>
      <c r="O214" s="76" t="s">
        <v>1063</v>
      </c>
      <c r="P214" s="76" t="s">
        <v>1063</v>
      </c>
      <c r="Q214" s="119" t="s">
        <v>1071</v>
      </c>
      <c r="R214" s="76" t="s">
        <v>22995</v>
      </c>
      <c r="S214" s="76"/>
      <c r="T214" s="76"/>
      <c r="U214" s="76"/>
      <c r="V214" s="76"/>
      <c r="W214" s="76"/>
      <c r="X214" s="121"/>
      <c r="Y214" s="76"/>
      <c r="AA214" s="642">
        <f t="shared" si="6"/>
        <v>5250.0000000000009</v>
      </c>
      <c r="AB214" s="118">
        <f t="shared" si="7"/>
        <v>80250</v>
      </c>
    </row>
    <row r="215" spans="1:28" ht="15.5" x14ac:dyDescent="0.35">
      <c r="A215" s="76"/>
      <c r="B215" s="77" t="s">
        <v>22709</v>
      </c>
      <c r="C215" s="77" t="s">
        <v>22710</v>
      </c>
      <c r="D215" s="77" t="s">
        <v>22711</v>
      </c>
      <c r="E215" s="77" t="s">
        <v>22712</v>
      </c>
      <c r="F215" s="69"/>
      <c r="G215" s="76" t="s">
        <v>23000</v>
      </c>
      <c r="H215" s="76"/>
      <c r="I215" s="118">
        <v>75000</v>
      </c>
      <c r="J215" s="76"/>
      <c r="K215" s="76" t="s">
        <v>1562</v>
      </c>
      <c r="L215" s="119" t="s">
        <v>6193</v>
      </c>
      <c r="M215" s="76" t="s">
        <v>22991</v>
      </c>
      <c r="N215" s="119" t="s">
        <v>23001</v>
      </c>
      <c r="O215" s="76" t="s">
        <v>1063</v>
      </c>
      <c r="P215" s="76" t="s">
        <v>1063</v>
      </c>
      <c r="Q215" s="119" t="s">
        <v>1071</v>
      </c>
      <c r="R215" s="76" t="s">
        <v>22995</v>
      </c>
      <c r="S215" s="76"/>
      <c r="T215" s="76"/>
      <c r="U215" s="76"/>
      <c r="V215" s="76"/>
      <c r="W215" s="76"/>
      <c r="X215" s="121"/>
      <c r="Y215" s="76"/>
      <c r="AA215" s="642">
        <f t="shared" si="6"/>
        <v>5250.0000000000009</v>
      </c>
      <c r="AB215" s="118">
        <f t="shared" si="7"/>
        <v>80250</v>
      </c>
    </row>
    <row r="216" spans="1:28" ht="15.5" x14ac:dyDescent="0.35">
      <c r="A216" s="76"/>
      <c r="B216" s="77" t="s">
        <v>22709</v>
      </c>
      <c r="C216" s="77" t="s">
        <v>22710</v>
      </c>
      <c r="D216" s="77" t="s">
        <v>22711</v>
      </c>
      <c r="E216" s="77" t="s">
        <v>22712</v>
      </c>
      <c r="F216" s="69"/>
      <c r="G216" s="76" t="s">
        <v>23002</v>
      </c>
      <c r="H216" s="76"/>
      <c r="I216" s="118">
        <v>75000</v>
      </c>
      <c r="J216" s="76"/>
      <c r="K216" s="76" t="s">
        <v>1562</v>
      </c>
      <c r="L216" s="119" t="s">
        <v>6193</v>
      </c>
      <c r="M216" s="76" t="s">
        <v>22991</v>
      </c>
      <c r="N216" s="119" t="s">
        <v>23003</v>
      </c>
      <c r="O216" s="76" t="s">
        <v>1063</v>
      </c>
      <c r="P216" s="76" t="s">
        <v>1063</v>
      </c>
      <c r="Q216" s="119" t="s">
        <v>1071</v>
      </c>
      <c r="R216" s="76" t="s">
        <v>22995</v>
      </c>
      <c r="S216" s="76"/>
      <c r="T216" s="76"/>
      <c r="U216" s="76"/>
      <c r="V216" s="76"/>
      <c r="W216" s="76"/>
      <c r="X216" s="121"/>
      <c r="Y216" s="76"/>
      <c r="AA216" s="642">
        <f t="shared" si="6"/>
        <v>5250.0000000000009</v>
      </c>
      <c r="AB216" s="118">
        <f t="shared" si="7"/>
        <v>80250</v>
      </c>
    </row>
    <row r="217" spans="1:28" ht="15.5" x14ac:dyDescent="0.35">
      <c r="A217" s="76"/>
      <c r="B217" s="77" t="s">
        <v>22709</v>
      </c>
      <c r="C217" s="77" t="s">
        <v>22710</v>
      </c>
      <c r="D217" s="77" t="s">
        <v>22711</v>
      </c>
      <c r="E217" s="77" t="s">
        <v>22712</v>
      </c>
      <c r="F217" s="69"/>
      <c r="G217" s="76" t="s">
        <v>23004</v>
      </c>
      <c r="H217" s="76"/>
      <c r="I217" s="118">
        <v>75000</v>
      </c>
      <c r="J217" s="76"/>
      <c r="K217" s="76" t="s">
        <v>1562</v>
      </c>
      <c r="L217" s="119" t="s">
        <v>6193</v>
      </c>
      <c r="M217" s="76" t="s">
        <v>22991</v>
      </c>
      <c r="N217" s="119" t="s">
        <v>23005</v>
      </c>
      <c r="O217" s="76" t="s">
        <v>1063</v>
      </c>
      <c r="P217" s="76" t="s">
        <v>1063</v>
      </c>
      <c r="Q217" s="119" t="s">
        <v>1071</v>
      </c>
      <c r="R217" s="76" t="s">
        <v>22995</v>
      </c>
      <c r="S217" s="76"/>
      <c r="T217" s="76"/>
      <c r="U217" s="76"/>
      <c r="V217" s="76"/>
      <c r="W217" s="76"/>
      <c r="X217" s="121"/>
      <c r="Y217" s="76"/>
      <c r="AA217" s="642">
        <f t="shared" si="6"/>
        <v>5250.0000000000009</v>
      </c>
      <c r="AB217" s="118">
        <f t="shared" si="7"/>
        <v>80250</v>
      </c>
    </row>
    <row r="218" spans="1:28" ht="15.5" x14ac:dyDescent="0.35">
      <c r="A218" s="76"/>
      <c r="B218" s="77" t="s">
        <v>22709</v>
      </c>
      <c r="C218" s="77" t="s">
        <v>22710</v>
      </c>
      <c r="D218" s="77" t="s">
        <v>22711</v>
      </c>
      <c r="E218" s="77" t="s">
        <v>22712</v>
      </c>
      <c r="F218" s="69"/>
      <c r="G218" s="76" t="s">
        <v>23006</v>
      </c>
      <c r="H218" s="76"/>
      <c r="I218" s="118">
        <v>75000</v>
      </c>
      <c r="J218" s="76"/>
      <c r="K218" s="76" t="s">
        <v>1562</v>
      </c>
      <c r="L218" s="119" t="s">
        <v>6193</v>
      </c>
      <c r="M218" s="76" t="s">
        <v>22991</v>
      </c>
      <c r="N218" s="119" t="s">
        <v>23007</v>
      </c>
      <c r="O218" s="76" t="s">
        <v>1063</v>
      </c>
      <c r="P218" s="76" t="s">
        <v>1063</v>
      </c>
      <c r="Q218" s="119" t="s">
        <v>1071</v>
      </c>
      <c r="R218" s="76" t="s">
        <v>22995</v>
      </c>
      <c r="S218" s="76"/>
      <c r="T218" s="76"/>
      <c r="U218" s="76"/>
      <c r="V218" s="76"/>
      <c r="W218" s="76"/>
      <c r="X218" s="121"/>
      <c r="Y218" s="76"/>
      <c r="AA218" s="642">
        <f t="shared" si="6"/>
        <v>5250.0000000000009</v>
      </c>
      <c r="AB218" s="118">
        <f t="shared" si="7"/>
        <v>80250</v>
      </c>
    </row>
    <row r="219" spans="1:28" ht="15.5" x14ac:dyDescent="0.35">
      <c r="A219" s="76"/>
      <c r="B219" s="76"/>
      <c r="C219" s="214"/>
      <c r="D219" s="76"/>
      <c r="E219" s="76"/>
      <c r="F219" s="69"/>
      <c r="G219" s="76"/>
      <c r="H219" s="76"/>
      <c r="I219" s="118"/>
      <c r="J219" s="76"/>
      <c r="K219" s="76"/>
      <c r="L219" s="119"/>
      <c r="M219" s="76"/>
      <c r="N219" s="119"/>
      <c r="O219" s="119"/>
      <c r="P219" s="76"/>
      <c r="Q219" s="119"/>
      <c r="R219" s="76"/>
      <c r="S219" s="76"/>
      <c r="T219" s="76"/>
      <c r="U219" s="76"/>
      <c r="V219" s="76"/>
      <c r="W219" s="76"/>
      <c r="X219" s="121"/>
      <c r="Y219" s="76"/>
      <c r="AA219" s="642">
        <f t="shared" si="6"/>
        <v>0</v>
      </c>
      <c r="AB219" s="118">
        <f t="shared" si="7"/>
        <v>0</v>
      </c>
    </row>
    <row r="220" spans="1:28" ht="15.5" x14ac:dyDescent="0.35">
      <c r="A220" s="64"/>
      <c r="B220" s="64"/>
      <c r="C220" s="65"/>
      <c r="D220" s="64"/>
      <c r="E220" s="64"/>
      <c r="F220" s="64"/>
      <c r="G220" s="66" t="s">
        <v>1931</v>
      </c>
      <c r="H220" s="64"/>
      <c r="I220" s="67"/>
      <c r="J220" s="64"/>
      <c r="K220" s="64"/>
      <c r="L220" s="68"/>
      <c r="M220" s="64"/>
      <c r="N220" s="68"/>
      <c r="O220" s="68"/>
      <c r="P220" s="64"/>
      <c r="Q220" s="68"/>
      <c r="R220" s="68"/>
      <c r="S220" s="64"/>
      <c r="T220" s="64"/>
      <c r="U220" s="64"/>
      <c r="V220" s="64"/>
      <c r="W220" s="64"/>
      <c r="X220" s="115"/>
      <c r="Y220" s="64"/>
      <c r="AA220" s="642">
        <f t="shared" si="6"/>
        <v>0</v>
      </c>
      <c r="AB220" s="67">
        <f t="shared" si="7"/>
        <v>0</v>
      </c>
    </row>
    <row r="221" spans="1:28" ht="15.5" x14ac:dyDescent="0.35">
      <c r="A221" s="76"/>
      <c r="B221" s="77" t="s">
        <v>22709</v>
      </c>
      <c r="C221" s="77" t="s">
        <v>22710</v>
      </c>
      <c r="D221" s="77" t="s">
        <v>22711</v>
      </c>
      <c r="E221" s="77" t="s">
        <v>22712</v>
      </c>
      <c r="F221" s="69"/>
      <c r="G221" s="76" t="s">
        <v>23008</v>
      </c>
      <c r="H221" s="76"/>
      <c r="I221" s="118">
        <v>500000</v>
      </c>
      <c r="J221" s="76"/>
      <c r="K221" s="76" t="s">
        <v>3363</v>
      </c>
      <c r="L221" s="119" t="s">
        <v>6193</v>
      </c>
      <c r="M221" s="76" t="s">
        <v>3364</v>
      </c>
      <c r="N221" s="119">
        <v>1033831002</v>
      </c>
      <c r="O221" s="76" t="s">
        <v>2249</v>
      </c>
      <c r="P221" s="76" t="s">
        <v>2249</v>
      </c>
      <c r="Q221" s="119" t="s">
        <v>6193</v>
      </c>
      <c r="R221" s="119" t="s">
        <v>6193</v>
      </c>
      <c r="S221" s="76"/>
      <c r="T221" s="76"/>
      <c r="U221" s="76"/>
      <c r="V221" s="76"/>
      <c r="W221" s="76"/>
      <c r="X221" s="121"/>
      <c r="Y221" s="76"/>
      <c r="AA221" s="642">
        <f t="shared" si="6"/>
        <v>35000</v>
      </c>
      <c r="AB221" s="118">
        <f t="shared" si="7"/>
        <v>535000</v>
      </c>
    </row>
    <row r="222" spans="1:28" ht="15.5" x14ac:dyDescent="0.35">
      <c r="A222" s="76"/>
      <c r="B222" s="77" t="s">
        <v>22709</v>
      </c>
      <c r="C222" s="77" t="s">
        <v>22710</v>
      </c>
      <c r="D222" s="77" t="s">
        <v>22711</v>
      </c>
      <c r="E222" s="77" t="s">
        <v>22712</v>
      </c>
      <c r="F222" s="69"/>
      <c r="G222" s="76" t="s">
        <v>23009</v>
      </c>
      <c r="H222" s="76"/>
      <c r="I222" s="118">
        <v>500000</v>
      </c>
      <c r="J222" s="76"/>
      <c r="K222" s="76" t="s">
        <v>1765</v>
      </c>
      <c r="L222" s="76" t="s">
        <v>1765</v>
      </c>
      <c r="M222" s="76" t="s">
        <v>1765</v>
      </c>
      <c r="N222" s="119" t="s">
        <v>1765</v>
      </c>
      <c r="O222" s="76" t="s">
        <v>2249</v>
      </c>
      <c r="P222" s="76" t="s">
        <v>2249</v>
      </c>
      <c r="Q222" s="119" t="s">
        <v>1765</v>
      </c>
      <c r="R222" s="76" t="s">
        <v>1765</v>
      </c>
      <c r="S222" s="76"/>
      <c r="T222" s="76"/>
      <c r="U222" s="76"/>
      <c r="V222" s="76"/>
      <c r="W222" s="76"/>
      <c r="X222" s="121"/>
      <c r="Y222" s="76"/>
      <c r="AA222" s="642">
        <f t="shared" si="6"/>
        <v>35000</v>
      </c>
      <c r="AB222" s="118">
        <f t="shared" si="7"/>
        <v>535000</v>
      </c>
    </row>
    <row r="223" spans="1:28" ht="15.5" x14ac:dyDescent="0.35">
      <c r="A223" s="76"/>
      <c r="B223" s="76"/>
      <c r="C223" s="214"/>
      <c r="D223" s="76"/>
      <c r="E223" s="76"/>
      <c r="F223" s="69"/>
      <c r="G223" s="76"/>
      <c r="H223" s="76"/>
      <c r="I223" s="118"/>
      <c r="J223" s="76"/>
      <c r="K223" s="76"/>
      <c r="L223" s="76"/>
      <c r="M223" s="76"/>
      <c r="N223" s="119"/>
      <c r="O223" s="76"/>
      <c r="P223" s="76"/>
      <c r="Q223" s="119"/>
      <c r="R223" s="76"/>
      <c r="S223" s="76"/>
      <c r="T223" s="76"/>
      <c r="U223" s="76"/>
      <c r="V223" s="76"/>
      <c r="W223" s="76"/>
      <c r="X223" s="121"/>
      <c r="Y223" s="76"/>
      <c r="AA223" s="642">
        <f t="shared" si="6"/>
        <v>0</v>
      </c>
      <c r="AB223" s="118">
        <f t="shared" si="7"/>
        <v>0</v>
      </c>
    </row>
    <row r="224" spans="1:28" ht="15.5" x14ac:dyDescent="0.35">
      <c r="A224" s="215"/>
      <c r="B224" s="215"/>
      <c r="C224" s="238"/>
      <c r="D224" s="215"/>
      <c r="E224" s="215"/>
      <c r="F224" s="64"/>
      <c r="G224" s="234" t="s">
        <v>1932</v>
      </c>
      <c r="H224" s="215"/>
      <c r="I224" s="247"/>
      <c r="J224" s="215"/>
      <c r="K224" s="215"/>
      <c r="L224" s="220"/>
      <c r="M224" s="215"/>
      <c r="N224" s="220"/>
      <c r="O224" s="220"/>
      <c r="P224" s="215"/>
      <c r="Q224" s="220"/>
      <c r="R224" s="220"/>
      <c r="S224" s="215"/>
      <c r="T224" s="215"/>
      <c r="U224" s="215"/>
      <c r="V224" s="215"/>
      <c r="W224" s="215"/>
      <c r="X224" s="239"/>
      <c r="Y224" s="215"/>
      <c r="AA224" s="642">
        <f t="shared" si="6"/>
        <v>0</v>
      </c>
      <c r="AB224" s="247">
        <f t="shared" si="7"/>
        <v>0</v>
      </c>
    </row>
    <row r="225" spans="1:28" ht="15.5" x14ac:dyDescent="0.35">
      <c r="A225" s="76"/>
      <c r="B225" s="77" t="s">
        <v>22709</v>
      </c>
      <c r="C225" s="77" t="s">
        <v>22710</v>
      </c>
      <c r="D225" s="77" t="s">
        <v>22711</v>
      </c>
      <c r="E225" s="77" t="s">
        <v>22712</v>
      </c>
      <c r="F225" s="69"/>
      <c r="G225" s="76" t="s">
        <v>23010</v>
      </c>
      <c r="H225" s="76"/>
      <c r="I225" s="118">
        <v>1500000</v>
      </c>
      <c r="J225" s="76"/>
      <c r="K225" s="76" t="s">
        <v>14787</v>
      </c>
      <c r="L225" s="119">
        <v>2015</v>
      </c>
      <c r="M225" s="76" t="s">
        <v>14788</v>
      </c>
      <c r="N225" s="119" t="s">
        <v>23011</v>
      </c>
      <c r="O225" s="76" t="s">
        <v>1063</v>
      </c>
      <c r="P225" s="76" t="s">
        <v>1063</v>
      </c>
      <c r="Q225" s="119" t="s">
        <v>16218</v>
      </c>
      <c r="R225" s="119" t="s">
        <v>1011</v>
      </c>
      <c r="S225" s="76"/>
      <c r="T225" s="76"/>
      <c r="U225" s="76"/>
      <c r="V225" s="76"/>
      <c r="W225" s="76"/>
      <c r="X225" s="121"/>
      <c r="Y225" s="76"/>
      <c r="AA225" s="642">
        <f t="shared" si="6"/>
        <v>105000.00000000001</v>
      </c>
      <c r="AB225" s="118">
        <f t="shared" si="7"/>
        <v>1605000</v>
      </c>
    </row>
    <row r="226" spans="1:28" ht="15.5" x14ac:dyDescent="0.35">
      <c r="A226" s="76"/>
      <c r="B226" s="77" t="s">
        <v>22709</v>
      </c>
      <c r="C226" s="77" t="s">
        <v>22710</v>
      </c>
      <c r="D226" s="77" t="s">
        <v>22711</v>
      </c>
      <c r="E226" s="77" t="s">
        <v>22712</v>
      </c>
      <c r="F226" s="69"/>
      <c r="G226" s="76" t="s">
        <v>23012</v>
      </c>
      <c r="H226" s="76"/>
      <c r="I226" s="118">
        <v>1500000</v>
      </c>
      <c r="J226" s="76"/>
      <c r="K226" s="76" t="s">
        <v>14787</v>
      </c>
      <c r="L226" s="119">
        <v>2015</v>
      </c>
      <c r="M226" s="76" t="s">
        <v>14788</v>
      </c>
      <c r="N226" s="119" t="s">
        <v>23013</v>
      </c>
      <c r="O226" s="76" t="s">
        <v>1063</v>
      </c>
      <c r="P226" s="76" t="s">
        <v>1063</v>
      </c>
      <c r="Q226" s="119" t="s">
        <v>16218</v>
      </c>
      <c r="R226" s="119" t="s">
        <v>1011</v>
      </c>
      <c r="S226" s="76"/>
      <c r="T226" s="76"/>
      <c r="U226" s="76"/>
      <c r="V226" s="76"/>
      <c r="W226" s="76"/>
      <c r="X226" s="121"/>
      <c r="Y226" s="76"/>
      <c r="AA226" s="642">
        <f t="shared" si="6"/>
        <v>105000.00000000001</v>
      </c>
      <c r="AB226" s="118">
        <f t="shared" si="7"/>
        <v>1605000</v>
      </c>
    </row>
    <row r="227" spans="1:28" ht="15.5" x14ac:dyDescent="0.35">
      <c r="A227" s="76"/>
      <c r="B227" s="76"/>
      <c r="C227" s="214"/>
      <c r="D227" s="76"/>
      <c r="E227" s="76"/>
      <c r="F227" s="69"/>
      <c r="G227" s="76"/>
      <c r="H227" s="76"/>
      <c r="I227" s="118"/>
      <c r="J227" s="76"/>
      <c r="K227" s="76"/>
      <c r="L227" s="119"/>
      <c r="M227" s="76"/>
      <c r="N227" s="119"/>
      <c r="O227" s="119"/>
      <c r="P227" s="76"/>
      <c r="Q227" s="119"/>
      <c r="R227" s="119"/>
      <c r="S227" s="76"/>
      <c r="T227" s="76"/>
      <c r="U227" s="76"/>
      <c r="V227" s="76"/>
      <c r="W227" s="76"/>
      <c r="X227" s="121"/>
      <c r="Y227" s="76"/>
      <c r="AA227" s="642">
        <f t="shared" si="6"/>
        <v>0</v>
      </c>
      <c r="AB227" s="118">
        <f t="shared" si="7"/>
        <v>0</v>
      </c>
    </row>
    <row r="228" spans="1:28" ht="15.5" x14ac:dyDescent="0.35">
      <c r="A228" s="64"/>
      <c r="B228" s="64"/>
      <c r="C228" s="65"/>
      <c r="D228" s="64"/>
      <c r="E228" s="64"/>
      <c r="F228" s="64"/>
      <c r="G228" s="66" t="s">
        <v>1168</v>
      </c>
      <c r="H228" s="64"/>
      <c r="I228" s="67"/>
      <c r="J228" s="64"/>
      <c r="K228" s="64"/>
      <c r="L228" s="68"/>
      <c r="M228" s="68"/>
      <c r="N228" s="68"/>
      <c r="O228" s="68"/>
      <c r="P228" s="64"/>
      <c r="Q228" s="68"/>
      <c r="R228" s="68"/>
      <c r="S228" s="64"/>
      <c r="T228" s="64"/>
      <c r="U228" s="64"/>
      <c r="V228" s="64"/>
      <c r="W228" s="64"/>
      <c r="X228" s="115"/>
      <c r="Y228" s="64"/>
      <c r="AA228" s="642">
        <f t="shared" si="6"/>
        <v>0</v>
      </c>
      <c r="AB228" s="67">
        <f t="shared" si="7"/>
        <v>0</v>
      </c>
    </row>
    <row r="229" spans="1:28" s="94" customFormat="1" ht="15.5" x14ac:dyDescent="0.35">
      <c r="A229" s="69"/>
      <c r="B229" s="77" t="s">
        <v>22709</v>
      </c>
      <c r="C229" s="77" t="s">
        <v>22710</v>
      </c>
      <c r="D229" s="77" t="s">
        <v>22711</v>
      </c>
      <c r="E229" s="77" t="s">
        <v>22712</v>
      </c>
      <c r="F229" s="69"/>
      <c r="G229" s="69" t="s">
        <v>23014</v>
      </c>
      <c r="H229" s="69"/>
      <c r="I229" s="74">
        <v>70000</v>
      </c>
      <c r="J229" s="69"/>
      <c r="K229" s="69" t="s">
        <v>10124</v>
      </c>
      <c r="L229" s="75">
        <v>2014</v>
      </c>
      <c r="M229" s="75" t="s">
        <v>23015</v>
      </c>
      <c r="N229" s="75" t="s">
        <v>23016</v>
      </c>
      <c r="O229" s="69" t="s">
        <v>1063</v>
      </c>
      <c r="P229" s="69" t="s">
        <v>1063</v>
      </c>
      <c r="Q229" s="75" t="s">
        <v>23017</v>
      </c>
      <c r="R229" s="75" t="s">
        <v>23018</v>
      </c>
      <c r="S229" s="69"/>
      <c r="T229" s="69"/>
      <c r="U229" s="69" t="s">
        <v>2394</v>
      </c>
      <c r="V229" s="69"/>
      <c r="W229" s="69"/>
      <c r="X229" s="116"/>
      <c r="Y229" s="69"/>
      <c r="AA229" s="642">
        <f t="shared" si="6"/>
        <v>4900.0000000000009</v>
      </c>
      <c r="AB229" s="74">
        <f t="shared" si="7"/>
        <v>74900</v>
      </c>
    </row>
    <row r="230" spans="1:28" s="94" customFormat="1" ht="15.5" x14ac:dyDescent="0.35">
      <c r="A230" s="69"/>
      <c r="B230" s="77" t="s">
        <v>22709</v>
      </c>
      <c r="C230" s="77" t="s">
        <v>22710</v>
      </c>
      <c r="D230" s="77" t="s">
        <v>22711</v>
      </c>
      <c r="E230" s="77" t="s">
        <v>22712</v>
      </c>
      <c r="F230" s="69"/>
      <c r="G230" s="69" t="s">
        <v>23019</v>
      </c>
      <c r="H230" s="69"/>
      <c r="I230" s="74">
        <v>70000</v>
      </c>
      <c r="J230" s="69"/>
      <c r="K230" s="69" t="s">
        <v>10124</v>
      </c>
      <c r="L230" s="75">
        <v>2014</v>
      </c>
      <c r="M230" s="75" t="s">
        <v>23015</v>
      </c>
      <c r="N230" s="75" t="s">
        <v>23020</v>
      </c>
      <c r="O230" s="69" t="s">
        <v>1063</v>
      </c>
      <c r="P230" s="69" t="s">
        <v>1063</v>
      </c>
      <c r="Q230" s="75" t="s">
        <v>23017</v>
      </c>
      <c r="R230" s="75" t="s">
        <v>23018</v>
      </c>
      <c r="S230" s="69"/>
      <c r="T230" s="69"/>
      <c r="U230" s="69" t="s">
        <v>2394</v>
      </c>
      <c r="V230" s="69"/>
      <c r="W230" s="69"/>
      <c r="X230" s="116"/>
      <c r="Y230" s="69"/>
      <c r="AA230" s="642">
        <f t="shared" si="6"/>
        <v>4900.0000000000009</v>
      </c>
      <c r="AB230" s="74">
        <f t="shared" si="7"/>
        <v>74900</v>
      </c>
    </row>
    <row r="231" spans="1:28" s="94" customFormat="1" ht="15.5" x14ac:dyDescent="0.35">
      <c r="A231" s="69"/>
      <c r="B231" s="77" t="s">
        <v>22709</v>
      </c>
      <c r="C231" s="77" t="s">
        <v>22710</v>
      </c>
      <c r="D231" s="77" t="s">
        <v>22711</v>
      </c>
      <c r="E231" s="77" t="s">
        <v>22712</v>
      </c>
      <c r="F231" s="69"/>
      <c r="G231" s="69" t="s">
        <v>23021</v>
      </c>
      <c r="H231" s="69"/>
      <c r="I231" s="74">
        <v>70000</v>
      </c>
      <c r="J231" s="69"/>
      <c r="K231" s="69" t="s">
        <v>2839</v>
      </c>
      <c r="L231" s="75">
        <v>2019</v>
      </c>
      <c r="M231" s="75" t="s">
        <v>3624</v>
      </c>
      <c r="N231" s="75">
        <v>44393951</v>
      </c>
      <c r="O231" s="69" t="s">
        <v>1063</v>
      </c>
      <c r="P231" s="69" t="s">
        <v>1063</v>
      </c>
      <c r="Q231" s="75" t="s">
        <v>1071</v>
      </c>
      <c r="R231" s="75" t="s">
        <v>3830</v>
      </c>
      <c r="S231" s="69"/>
      <c r="T231" s="69"/>
      <c r="U231" s="69" t="s">
        <v>2394</v>
      </c>
      <c r="V231" s="69"/>
      <c r="W231" s="69"/>
      <c r="X231" s="116"/>
      <c r="Y231" s="69"/>
      <c r="AA231" s="642">
        <f t="shared" si="6"/>
        <v>4900.0000000000009</v>
      </c>
      <c r="AB231" s="74">
        <f t="shared" si="7"/>
        <v>74900</v>
      </c>
    </row>
    <row r="232" spans="1:28" s="94" customFormat="1" ht="15.5" x14ac:dyDescent="0.35">
      <c r="A232" s="69"/>
      <c r="B232" s="77" t="s">
        <v>22709</v>
      </c>
      <c r="C232" s="77" t="s">
        <v>22710</v>
      </c>
      <c r="D232" s="77" t="s">
        <v>22711</v>
      </c>
      <c r="E232" s="77" t="s">
        <v>22712</v>
      </c>
      <c r="F232" s="69"/>
      <c r="G232" s="69" t="s">
        <v>23022</v>
      </c>
      <c r="H232" s="69"/>
      <c r="I232" s="74">
        <v>70000</v>
      </c>
      <c r="J232" s="69"/>
      <c r="K232" s="69" t="s">
        <v>17946</v>
      </c>
      <c r="L232" s="75">
        <v>2014</v>
      </c>
      <c r="M232" s="75" t="s">
        <v>16227</v>
      </c>
      <c r="N232" s="75">
        <v>35790978</v>
      </c>
      <c r="O232" s="69" t="s">
        <v>1063</v>
      </c>
      <c r="P232" s="69" t="s">
        <v>1063</v>
      </c>
      <c r="Q232" s="75" t="s">
        <v>1071</v>
      </c>
      <c r="R232" s="75" t="s">
        <v>23023</v>
      </c>
      <c r="S232" s="69"/>
      <c r="T232" s="69"/>
      <c r="U232" s="69" t="s">
        <v>2394</v>
      </c>
      <c r="V232" s="69"/>
      <c r="W232" s="69"/>
      <c r="X232" s="116"/>
      <c r="Y232" s="69"/>
      <c r="AA232" s="642">
        <f t="shared" si="6"/>
        <v>4900.0000000000009</v>
      </c>
      <c r="AB232" s="74">
        <f t="shared" si="7"/>
        <v>74900</v>
      </c>
    </row>
    <row r="233" spans="1:28" s="94" customFormat="1" ht="15.5" x14ac:dyDescent="0.35">
      <c r="A233" s="69"/>
      <c r="B233" s="77" t="s">
        <v>22709</v>
      </c>
      <c r="C233" s="77" t="s">
        <v>22710</v>
      </c>
      <c r="D233" s="77" t="s">
        <v>22711</v>
      </c>
      <c r="E233" s="77" t="s">
        <v>22712</v>
      </c>
      <c r="F233" s="69"/>
      <c r="G233" s="69" t="s">
        <v>23024</v>
      </c>
      <c r="H233" s="69"/>
      <c r="I233" s="74">
        <v>70000</v>
      </c>
      <c r="J233" s="69"/>
      <c r="K233" s="69" t="s">
        <v>2839</v>
      </c>
      <c r="L233" s="75">
        <v>2019</v>
      </c>
      <c r="M233" s="75" t="s">
        <v>3624</v>
      </c>
      <c r="N233" s="75">
        <v>44393952</v>
      </c>
      <c r="O233" s="69" t="s">
        <v>1063</v>
      </c>
      <c r="P233" s="69" t="s">
        <v>1063</v>
      </c>
      <c r="Q233" s="75" t="s">
        <v>1071</v>
      </c>
      <c r="R233" s="75" t="s">
        <v>3830</v>
      </c>
      <c r="S233" s="69"/>
      <c r="T233" s="69"/>
      <c r="U233" s="69" t="s">
        <v>2394</v>
      </c>
      <c r="V233" s="69"/>
      <c r="W233" s="69"/>
      <c r="X233" s="116"/>
      <c r="Y233" s="69"/>
      <c r="AA233" s="642">
        <f t="shared" si="6"/>
        <v>4900.0000000000009</v>
      </c>
      <c r="AB233" s="74">
        <f t="shared" si="7"/>
        <v>74900</v>
      </c>
    </row>
    <row r="234" spans="1:28" s="94" customFormat="1" ht="15.5" x14ac:dyDescent="0.35">
      <c r="A234" s="69"/>
      <c r="B234" s="77" t="s">
        <v>22709</v>
      </c>
      <c r="C234" s="77" t="s">
        <v>22710</v>
      </c>
      <c r="D234" s="77" t="s">
        <v>22711</v>
      </c>
      <c r="E234" s="77" t="s">
        <v>22712</v>
      </c>
      <c r="F234" s="69"/>
      <c r="G234" s="69" t="s">
        <v>23025</v>
      </c>
      <c r="H234" s="69"/>
      <c r="I234" s="74">
        <v>70000</v>
      </c>
      <c r="J234" s="69"/>
      <c r="K234" s="69" t="s">
        <v>17946</v>
      </c>
      <c r="L234" s="75">
        <v>2014</v>
      </c>
      <c r="M234" s="75" t="s">
        <v>16227</v>
      </c>
      <c r="N234" s="75">
        <v>35791085</v>
      </c>
      <c r="O234" s="69" t="s">
        <v>1063</v>
      </c>
      <c r="P234" s="69" t="s">
        <v>1063</v>
      </c>
      <c r="Q234" s="75" t="s">
        <v>1071</v>
      </c>
      <c r="R234" s="75" t="s">
        <v>23023</v>
      </c>
      <c r="S234" s="69"/>
      <c r="T234" s="69"/>
      <c r="U234" s="69" t="s">
        <v>2394</v>
      </c>
      <c r="V234" s="69"/>
      <c r="W234" s="69"/>
      <c r="X234" s="116"/>
      <c r="Y234" s="69"/>
      <c r="AA234" s="642">
        <f t="shared" si="6"/>
        <v>4900.0000000000009</v>
      </c>
      <c r="AB234" s="74">
        <f t="shared" si="7"/>
        <v>74900</v>
      </c>
    </row>
    <row r="235" spans="1:28" s="94" customFormat="1" ht="15.5" x14ac:dyDescent="0.35">
      <c r="A235" s="69"/>
      <c r="B235" s="77" t="s">
        <v>22709</v>
      </c>
      <c r="C235" s="77" t="s">
        <v>22710</v>
      </c>
      <c r="D235" s="77" t="s">
        <v>22711</v>
      </c>
      <c r="E235" s="77" t="s">
        <v>22712</v>
      </c>
      <c r="F235" s="69"/>
      <c r="G235" s="69" t="s">
        <v>23026</v>
      </c>
      <c r="H235" s="69"/>
      <c r="I235" s="74">
        <v>70000</v>
      </c>
      <c r="J235" s="69"/>
      <c r="K235" s="69" t="s">
        <v>1765</v>
      </c>
      <c r="L235" s="69" t="s">
        <v>1765</v>
      </c>
      <c r="M235" s="69" t="s">
        <v>1765</v>
      </c>
      <c r="N235" s="75" t="s">
        <v>1765</v>
      </c>
      <c r="O235" s="69" t="s">
        <v>1063</v>
      </c>
      <c r="P235" s="69" t="s">
        <v>1063</v>
      </c>
      <c r="Q235" s="75" t="s">
        <v>1765</v>
      </c>
      <c r="R235" s="69" t="s">
        <v>1765</v>
      </c>
      <c r="S235" s="69"/>
      <c r="T235" s="69"/>
      <c r="U235" s="69" t="s">
        <v>2394</v>
      </c>
      <c r="V235" s="69"/>
      <c r="W235" s="69"/>
      <c r="X235" s="116"/>
      <c r="Y235" s="69"/>
      <c r="AA235" s="642">
        <f t="shared" si="6"/>
        <v>4900.0000000000009</v>
      </c>
      <c r="AB235" s="74">
        <f t="shared" si="7"/>
        <v>74900</v>
      </c>
    </row>
    <row r="236" spans="1:28" s="94" customFormat="1" ht="15.5" x14ac:dyDescent="0.35">
      <c r="A236" s="69"/>
      <c r="B236" s="77" t="s">
        <v>22709</v>
      </c>
      <c r="C236" s="77" t="s">
        <v>22710</v>
      </c>
      <c r="D236" s="77" t="s">
        <v>22711</v>
      </c>
      <c r="E236" s="77" t="s">
        <v>22712</v>
      </c>
      <c r="F236" s="69"/>
      <c r="G236" s="69" t="s">
        <v>23027</v>
      </c>
      <c r="H236" s="69"/>
      <c r="I236" s="74">
        <v>70000</v>
      </c>
      <c r="J236" s="69"/>
      <c r="K236" s="69" t="s">
        <v>17946</v>
      </c>
      <c r="L236" s="75">
        <v>2014</v>
      </c>
      <c r="M236" s="75" t="s">
        <v>16227</v>
      </c>
      <c r="N236" s="75">
        <v>35791088</v>
      </c>
      <c r="O236" s="69" t="s">
        <v>1063</v>
      </c>
      <c r="P236" s="69" t="s">
        <v>1063</v>
      </c>
      <c r="Q236" s="75" t="s">
        <v>1071</v>
      </c>
      <c r="R236" s="75" t="s">
        <v>23023</v>
      </c>
      <c r="S236" s="69"/>
      <c r="T236" s="69"/>
      <c r="U236" s="69" t="s">
        <v>2394</v>
      </c>
      <c r="V236" s="69"/>
      <c r="W236" s="69"/>
      <c r="X236" s="116"/>
      <c r="Y236" s="69"/>
      <c r="AA236" s="642">
        <f t="shared" si="6"/>
        <v>4900.0000000000009</v>
      </c>
      <c r="AB236" s="74">
        <f t="shared" si="7"/>
        <v>74900</v>
      </c>
    </row>
    <row r="237" spans="1:28" s="94" customFormat="1" ht="15.5" x14ac:dyDescent="0.35">
      <c r="A237" s="69"/>
      <c r="B237" s="77" t="s">
        <v>22709</v>
      </c>
      <c r="C237" s="77" t="s">
        <v>22710</v>
      </c>
      <c r="D237" s="77" t="s">
        <v>22711</v>
      </c>
      <c r="E237" s="77" t="s">
        <v>22712</v>
      </c>
      <c r="F237" s="69"/>
      <c r="G237" s="69" t="s">
        <v>23028</v>
      </c>
      <c r="H237" s="69"/>
      <c r="I237" s="74">
        <v>70000</v>
      </c>
      <c r="J237" s="69"/>
      <c r="K237" s="69" t="s">
        <v>17946</v>
      </c>
      <c r="L237" s="75">
        <v>2014</v>
      </c>
      <c r="M237" s="75" t="s">
        <v>16227</v>
      </c>
      <c r="N237" s="75">
        <v>35791086</v>
      </c>
      <c r="O237" s="69" t="s">
        <v>1063</v>
      </c>
      <c r="P237" s="69" t="s">
        <v>1063</v>
      </c>
      <c r="Q237" s="75" t="s">
        <v>1071</v>
      </c>
      <c r="R237" s="75" t="s">
        <v>23023</v>
      </c>
      <c r="S237" s="69"/>
      <c r="T237" s="69"/>
      <c r="U237" s="69" t="s">
        <v>2394</v>
      </c>
      <c r="V237" s="69"/>
      <c r="W237" s="69"/>
      <c r="X237" s="116"/>
      <c r="Y237" s="69"/>
      <c r="AA237" s="642">
        <f t="shared" si="6"/>
        <v>4900.0000000000009</v>
      </c>
      <c r="AB237" s="74">
        <f t="shared" si="7"/>
        <v>74900</v>
      </c>
    </row>
    <row r="238" spans="1:28" s="94" customFormat="1" ht="15.5" x14ac:dyDescent="0.35">
      <c r="A238" s="69"/>
      <c r="B238" s="77" t="s">
        <v>22709</v>
      </c>
      <c r="C238" s="77" t="s">
        <v>22710</v>
      </c>
      <c r="D238" s="77" t="s">
        <v>22711</v>
      </c>
      <c r="E238" s="77" t="s">
        <v>22712</v>
      </c>
      <c r="F238" s="69"/>
      <c r="G238" s="69" t="s">
        <v>23029</v>
      </c>
      <c r="H238" s="69"/>
      <c r="I238" s="74">
        <v>70000</v>
      </c>
      <c r="J238" s="69"/>
      <c r="K238" s="69" t="s">
        <v>17946</v>
      </c>
      <c r="L238" s="75">
        <v>2014</v>
      </c>
      <c r="M238" s="75" t="s">
        <v>16227</v>
      </c>
      <c r="N238" s="75">
        <v>35791087</v>
      </c>
      <c r="O238" s="69" t="s">
        <v>1063</v>
      </c>
      <c r="P238" s="69" t="s">
        <v>1063</v>
      </c>
      <c r="Q238" s="75" t="s">
        <v>1071</v>
      </c>
      <c r="R238" s="75" t="s">
        <v>23023</v>
      </c>
      <c r="S238" s="69"/>
      <c r="T238" s="69"/>
      <c r="U238" s="69" t="s">
        <v>2394</v>
      </c>
      <c r="V238" s="69"/>
      <c r="W238" s="69"/>
      <c r="X238" s="116"/>
      <c r="Y238" s="69"/>
      <c r="AA238" s="642">
        <f t="shared" si="6"/>
        <v>4900.0000000000009</v>
      </c>
      <c r="AB238" s="74">
        <f t="shared" si="7"/>
        <v>74900</v>
      </c>
    </row>
    <row r="239" spans="1:28" s="94" customFormat="1" ht="15.5" x14ac:dyDescent="0.35">
      <c r="A239" s="69"/>
      <c r="B239" s="77" t="s">
        <v>22709</v>
      </c>
      <c r="C239" s="77" t="s">
        <v>22710</v>
      </c>
      <c r="D239" s="77" t="s">
        <v>22711</v>
      </c>
      <c r="E239" s="77" t="s">
        <v>22712</v>
      </c>
      <c r="F239" s="69"/>
      <c r="G239" s="69" t="s">
        <v>23030</v>
      </c>
      <c r="H239" s="69"/>
      <c r="I239" s="74">
        <v>70000</v>
      </c>
      <c r="J239" s="69"/>
      <c r="K239" s="69" t="s">
        <v>17946</v>
      </c>
      <c r="L239" s="75">
        <v>2014</v>
      </c>
      <c r="M239" s="75" t="s">
        <v>16227</v>
      </c>
      <c r="N239" s="75">
        <v>35791083</v>
      </c>
      <c r="O239" s="69" t="s">
        <v>1063</v>
      </c>
      <c r="P239" s="69" t="s">
        <v>1063</v>
      </c>
      <c r="Q239" s="75" t="s">
        <v>1071</v>
      </c>
      <c r="R239" s="75" t="s">
        <v>23023</v>
      </c>
      <c r="S239" s="69"/>
      <c r="T239" s="69"/>
      <c r="U239" s="69" t="s">
        <v>2394</v>
      </c>
      <c r="V239" s="69"/>
      <c r="W239" s="69"/>
      <c r="X239" s="116"/>
      <c r="Y239" s="69"/>
      <c r="AA239" s="642">
        <f t="shared" si="6"/>
        <v>4900.0000000000009</v>
      </c>
      <c r="AB239" s="74">
        <f t="shared" si="7"/>
        <v>74900</v>
      </c>
    </row>
    <row r="240" spans="1:28" s="94" customFormat="1" ht="15.5" x14ac:dyDescent="0.35">
      <c r="A240" s="69"/>
      <c r="B240" s="77" t="s">
        <v>22709</v>
      </c>
      <c r="C240" s="77" t="s">
        <v>22710</v>
      </c>
      <c r="D240" s="77" t="s">
        <v>22711</v>
      </c>
      <c r="E240" s="77" t="s">
        <v>22712</v>
      </c>
      <c r="F240" s="69"/>
      <c r="G240" s="69" t="s">
        <v>23031</v>
      </c>
      <c r="H240" s="69"/>
      <c r="I240" s="74">
        <v>70000</v>
      </c>
      <c r="J240" s="69"/>
      <c r="K240" s="69" t="s">
        <v>933</v>
      </c>
      <c r="L240" s="75" t="s">
        <v>6193</v>
      </c>
      <c r="M240" s="75" t="s">
        <v>17941</v>
      </c>
      <c r="N240" s="75" t="s">
        <v>6193</v>
      </c>
      <c r="O240" s="69" t="s">
        <v>1063</v>
      </c>
      <c r="P240" s="69" t="s">
        <v>1063</v>
      </c>
      <c r="Q240" s="75" t="s">
        <v>6193</v>
      </c>
      <c r="R240" s="75" t="s">
        <v>6193</v>
      </c>
      <c r="S240" s="69"/>
      <c r="T240" s="69"/>
      <c r="U240" s="69" t="s">
        <v>2394</v>
      </c>
      <c r="V240" s="69"/>
      <c r="W240" s="69"/>
      <c r="X240" s="116"/>
      <c r="Y240" s="69"/>
      <c r="AA240" s="642">
        <f t="shared" si="6"/>
        <v>4900.0000000000009</v>
      </c>
      <c r="AB240" s="74">
        <f t="shared" si="7"/>
        <v>74900</v>
      </c>
    </row>
    <row r="241" spans="1:28" s="94" customFormat="1" ht="15.5" x14ac:dyDescent="0.35">
      <c r="A241" s="69"/>
      <c r="B241" s="77" t="s">
        <v>22709</v>
      </c>
      <c r="C241" s="77" t="s">
        <v>22710</v>
      </c>
      <c r="D241" s="77" t="s">
        <v>22711</v>
      </c>
      <c r="E241" s="77" t="s">
        <v>22712</v>
      </c>
      <c r="F241" s="69"/>
      <c r="G241" s="69" t="s">
        <v>23032</v>
      </c>
      <c r="H241" s="69"/>
      <c r="I241" s="74">
        <v>70000</v>
      </c>
      <c r="J241" s="69"/>
      <c r="K241" s="69" t="s">
        <v>1765</v>
      </c>
      <c r="L241" s="69" t="s">
        <v>1765</v>
      </c>
      <c r="M241" s="69" t="s">
        <v>1765</v>
      </c>
      <c r="N241" s="75" t="s">
        <v>1765</v>
      </c>
      <c r="O241" s="69" t="s">
        <v>1063</v>
      </c>
      <c r="P241" s="69" t="s">
        <v>1063</v>
      </c>
      <c r="Q241" s="75" t="s">
        <v>1765</v>
      </c>
      <c r="R241" s="69" t="s">
        <v>1765</v>
      </c>
      <c r="S241" s="69"/>
      <c r="T241" s="69"/>
      <c r="U241" s="69" t="s">
        <v>2394</v>
      </c>
      <c r="V241" s="69"/>
      <c r="W241" s="69"/>
      <c r="X241" s="116"/>
      <c r="Y241" s="69"/>
      <c r="AA241" s="642">
        <f t="shared" si="6"/>
        <v>4900.0000000000009</v>
      </c>
      <c r="AB241" s="74">
        <f t="shared" si="7"/>
        <v>74900</v>
      </c>
    </row>
    <row r="242" spans="1:28" s="94" customFormat="1" ht="15.5" x14ac:dyDescent="0.35">
      <c r="A242" s="69"/>
      <c r="B242" s="69"/>
      <c r="C242" s="213"/>
      <c r="D242" s="69"/>
      <c r="E242" s="69"/>
      <c r="F242" s="69"/>
      <c r="G242" s="69"/>
      <c r="H242" s="69"/>
      <c r="I242" s="74"/>
      <c r="J242" s="69"/>
      <c r="K242" s="69"/>
      <c r="L242" s="75"/>
      <c r="M242" s="75"/>
      <c r="N242" s="75"/>
      <c r="O242" s="75"/>
      <c r="P242" s="69"/>
      <c r="Q242" s="75"/>
      <c r="R242" s="75"/>
      <c r="S242" s="69"/>
      <c r="T242" s="69"/>
      <c r="U242" s="69"/>
      <c r="V242" s="69"/>
      <c r="W242" s="69"/>
      <c r="X242" s="116"/>
      <c r="Y242" s="69"/>
      <c r="AA242" s="642">
        <f t="shared" si="6"/>
        <v>0</v>
      </c>
      <c r="AB242" s="74">
        <f t="shared" si="7"/>
        <v>0</v>
      </c>
    </row>
    <row r="243" spans="1:28" ht="13.5" customHeight="1" x14ac:dyDescent="0.35">
      <c r="A243" s="64"/>
      <c r="B243" s="64"/>
      <c r="C243" s="65"/>
      <c r="D243" s="64"/>
      <c r="E243" s="64"/>
      <c r="F243" s="64"/>
      <c r="G243" s="66" t="s">
        <v>1748</v>
      </c>
      <c r="H243" s="64"/>
      <c r="I243" s="67"/>
      <c r="J243" s="64"/>
      <c r="K243" s="64"/>
      <c r="L243" s="68"/>
      <c r="M243" s="68"/>
      <c r="N243" s="68"/>
      <c r="O243" s="68"/>
      <c r="P243" s="64"/>
      <c r="Q243" s="68"/>
      <c r="R243" s="68"/>
      <c r="S243" s="64"/>
      <c r="T243" s="64"/>
      <c r="U243" s="64"/>
      <c r="V243" s="64"/>
      <c r="W243" s="64"/>
      <c r="X243" s="115"/>
      <c r="Y243" s="64"/>
      <c r="AA243" s="642">
        <f t="shared" si="6"/>
        <v>0</v>
      </c>
      <c r="AB243" s="67">
        <f t="shared" si="7"/>
        <v>0</v>
      </c>
    </row>
    <row r="244" spans="1:28" ht="15.5" x14ac:dyDescent="0.35">
      <c r="A244" s="76"/>
      <c r="B244" s="77" t="s">
        <v>22709</v>
      </c>
      <c r="C244" s="77" t="s">
        <v>22710</v>
      </c>
      <c r="D244" s="77" t="s">
        <v>22711</v>
      </c>
      <c r="E244" s="77" t="s">
        <v>22712</v>
      </c>
      <c r="F244" s="69"/>
      <c r="G244" s="76" t="s">
        <v>23033</v>
      </c>
      <c r="H244" s="76"/>
      <c r="I244" s="118">
        <v>600000</v>
      </c>
      <c r="J244" s="76"/>
      <c r="K244" s="76" t="s">
        <v>1765</v>
      </c>
      <c r="L244" s="76" t="s">
        <v>1765</v>
      </c>
      <c r="M244" s="76" t="s">
        <v>1765</v>
      </c>
      <c r="N244" s="119" t="s">
        <v>1765</v>
      </c>
      <c r="O244" s="76" t="s">
        <v>2249</v>
      </c>
      <c r="P244" s="76" t="s">
        <v>2249</v>
      </c>
      <c r="Q244" s="119" t="s">
        <v>1765</v>
      </c>
      <c r="R244" s="76" t="s">
        <v>1765</v>
      </c>
      <c r="S244" s="76"/>
      <c r="T244" s="76"/>
      <c r="U244" s="76"/>
      <c r="V244" s="76"/>
      <c r="W244" s="76"/>
      <c r="X244" s="121"/>
      <c r="Y244" s="76"/>
      <c r="AA244" s="642">
        <f t="shared" si="6"/>
        <v>42000.000000000007</v>
      </c>
      <c r="AB244" s="118">
        <f t="shared" si="7"/>
        <v>642000</v>
      </c>
    </row>
    <row r="245" spans="1:28" ht="15.5" x14ac:dyDescent="0.35">
      <c r="A245" s="76"/>
      <c r="B245" s="76"/>
      <c r="C245" s="214"/>
      <c r="D245" s="76"/>
      <c r="E245" s="76"/>
      <c r="F245" s="69"/>
      <c r="G245" s="76"/>
      <c r="H245" s="76"/>
      <c r="I245" s="118"/>
      <c r="J245" s="76"/>
      <c r="K245" s="76"/>
      <c r="L245" s="119"/>
      <c r="M245" s="130"/>
      <c r="N245" s="119"/>
      <c r="O245" s="119"/>
      <c r="P245" s="76"/>
      <c r="Q245" s="119"/>
      <c r="R245" s="119"/>
      <c r="S245" s="76"/>
      <c r="T245" s="76"/>
      <c r="U245" s="76"/>
      <c r="V245" s="76"/>
      <c r="W245" s="76"/>
      <c r="X245" s="121"/>
      <c r="Y245" s="76"/>
      <c r="AA245" s="642">
        <f t="shared" si="6"/>
        <v>0</v>
      </c>
      <c r="AB245" s="118">
        <f t="shared" si="7"/>
        <v>0</v>
      </c>
    </row>
    <row r="246" spans="1:28" ht="15.5" x14ac:dyDescent="0.35">
      <c r="A246" s="64"/>
      <c r="B246" s="64"/>
      <c r="C246" s="65"/>
      <c r="D246" s="64"/>
      <c r="E246" s="64"/>
      <c r="F246" s="64"/>
      <c r="G246" s="66" t="s">
        <v>1572</v>
      </c>
      <c r="H246" s="64"/>
      <c r="I246" s="67"/>
      <c r="J246" s="64"/>
      <c r="K246" s="64"/>
      <c r="L246" s="68"/>
      <c r="M246" s="68"/>
      <c r="N246" s="68"/>
      <c r="O246" s="68"/>
      <c r="P246" s="64"/>
      <c r="Q246" s="68"/>
      <c r="R246" s="68"/>
      <c r="S246" s="64"/>
      <c r="T246" s="64"/>
      <c r="U246" s="64"/>
      <c r="V246" s="64"/>
      <c r="W246" s="64"/>
      <c r="X246" s="115"/>
      <c r="Y246" s="64"/>
      <c r="AA246" s="642">
        <f t="shared" si="6"/>
        <v>0</v>
      </c>
      <c r="AB246" s="67">
        <f t="shared" si="7"/>
        <v>0</v>
      </c>
    </row>
    <row r="247" spans="1:28" s="100" customFormat="1" ht="15.5" x14ac:dyDescent="0.35">
      <c r="A247" s="76"/>
      <c r="B247" s="77" t="s">
        <v>22709</v>
      </c>
      <c r="C247" s="77" t="s">
        <v>22710</v>
      </c>
      <c r="D247" s="77" t="s">
        <v>22711</v>
      </c>
      <c r="E247" s="77" t="s">
        <v>22712</v>
      </c>
      <c r="F247" s="69"/>
      <c r="G247" s="79" t="s">
        <v>23034</v>
      </c>
      <c r="H247" s="76"/>
      <c r="I247" s="118"/>
      <c r="J247" s="76"/>
      <c r="K247" s="42" t="s">
        <v>1765</v>
      </c>
      <c r="L247" s="42" t="s">
        <v>1765</v>
      </c>
      <c r="M247" s="42" t="s">
        <v>1765</v>
      </c>
      <c r="N247" s="242" t="s">
        <v>1765</v>
      </c>
      <c r="O247" s="42" t="s">
        <v>1063</v>
      </c>
      <c r="P247" s="42" t="s">
        <v>1063</v>
      </c>
      <c r="Q247" s="242" t="s">
        <v>1765</v>
      </c>
      <c r="R247" s="42" t="s">
        <v>1765</v>
      </c>
      <c r="S247" s="42"/>
      <c r="T247" s="42"/>
      <c r="U247" s="42"/>
      <c r="V247" s="42"/>
      <c r="W247" s="42"/>
      <c r="X247" s="243"/>
      <c r="Y247" s="42"/>
      <c r="AA247" s="642">
        <f t="shared" si="6"/>
        <v>0</v>
      </c>
      <c r="AB247" s="118">
        <f t="shared" si="7"/>
        <v>0</v>
      </c>
    </row>
    <row r="248" spans="1:28" s="100" customFormat="1" ht="15.5" x14ac:dyDescent="0.35">
      <c r="A248" s="76"/>
      <c r="B248" s="77" t="s">
        <v>22709</v>
      </c>
      <c r="C248" s="77" t="s">
        <v>22710</v>
      </c>
      <c r="D248" s="77" t="s">
        <v>22711</v>
      </c>
      <c r="E248" s="77" t="s">
        <v>22712</v>
      </c>
      <c r="F248" s="69"/>
      <c r="G248" s="79" t="s">
        <v>23035</v>
      </c>
      <c r="H248" s="76"/>
      <c r="I248" s="118"/>
      <c r="J248" s="76"/>
      <c r="K248" s="42" t="s">
        <v>1765</v>
      </c>
      <c r="L248" s="42" t="s">
        <v>1765</v>
      </c>
      <c r="M248" s="42" t="s">
        <v>1765</v>
      </c>
      <c r="N248" s="242" t="s">
        <v>1765</v>
      </c>
      <c r="O248" s="42" t="s">
        <v>1063</v>
      </c>
      <c r="P248" s="42" t="s">
        <v>1063</v>
      </c>
      <c r="Q248" s="242" t="s">
        <v>1765</v>
      </c>
      <c r="R248" s="42" t="s">
        <v>1765</v>
      </c>
      <c r="S248" s="42"/>
      <c r="T248" s="42"/>
      <c r="U248" s="42"/>
      <c r="V248" s="42"/>
      <c r="W248" s="42"/>
      <c r="X248" s="243"/>
      <c r="Y248" s="42"/>
      <c r="AA248" s="642">
        <f t="shared" si="6"/>
        <v>0</v>
      </c>
      <c r="AB248" s="118">
        <f t="shared" si="7"/>
        <v>0</v>
      </c>
    </row>
    <row r="249" spans="1:28" s="100" customFormat="1" ht="15.5" x14ac:dyDescent="0.35">
      <c r="A249" s="76"/>
      <c r="B249" s="77" t="s">
        <v>22709</v>
      </c>
      <c r="C249" s="77" t="s">
        <v>22710</v>
      </c>
      <c r="D249" s="77" t="s">
        <v>22711</v>
      </c>
      <c r="E249" s="77" t="s">
        <v>22712</v>
      </c>
      <c r="F249" s="69"/>
      <c r="G249" s="79" t="s">
        <v>23036</v>
      </c>
      <c r="H249" s="76"/>
      <c r="I249" s="118"/>
      <c r="J249" s="76"/>
      <c r="K249" s="76" t="s">
        <v>3389</v>
      </c>
      <c r="L249" s="130" t="s">
        <v>6193</v>
      </c>
      <c r="M249" s="76" t="s">
        <v>13575</v>
      </c>
      <c r="N249" s="119" t="s">
        <v>6193</v>
      </c>
      <c r="O249" s="42" t="s">
        <v>1063</v>
      </c>
      <c r="P249" s="42" t="s">
        <v>1063</v>
      </c>
      <c r="Q249" s="119" t="s">
        <v>6193</v>
      </c>
      <c r="R249" s="119" t="s">
        <v>6193</v>
      </c>
      <c r="S249" s="76"/>
      <c r="T249" s="76"/>
      <c r="U249" s="76"/>
      <c r="V249" s="76"/>
      <c r="W249" s="76"/>
      <c r="X249" s="121"/>
      <c r="Y249" s="76"/>
      <c r="AA249" s="642">
        <f t="shared" si="6"/>
        <v>0</v>
      </c>
      <c r="AB249" s="118">
        <f t="shared" si="7"/>
        <v>0</v>
      </c>
    </row>
    <row r="250" spans="1:28" s="100" customFormat="1" ht="15.5" x14ac:dyDescent="0.35">
      <c r="A250" s="76"/>
      <c r="B250" s="76"/>
      <c r="C250" s="214"/>
      <c r="D250" s="76"/>
      <c r="E250" s="76"/>
      <c r="F250" s="69"/>
      <c r="G250" s="79"/>
      <c r="H250" s="76"/>
      <c r="I250" s="118">
        <v>4000000</v>
      </c>
      <c r="J250" s="76"/>
      <c r="K250" s="76"/>
      <c r="L250" s="130"/>
      <c r="M250" s="76"/>
      <c r="N250" s="119"/>
      <c r="O250" s="119"/>
      <c r="P250" s="76"/>
      <c r="Q250" s="119"/>
      <c r="R250" s="119"/>
      <c r="S250" s="76"/>
      <c r="T250" s="76"/>
      <c r="U250" s="76"/>
      <c r="V250" s="76"/>
      <c r="W250" s="76"/>
      <c r="X250" s="121"/>
      <c r="Y250" s="76"/>
      <c r="AA250" s="642">
        <f t="shared" si="6"/>
        <v>280000</v>
      </c>
      <c r="AB250" s="118">
        <f t="shared" si="7"/>
        <v>4280000</v>
      </c>
    </row>
    <row r="251" spans="1:28" ht="15.5" x14ac:dyDescent="0.35">
      <c r="A251" s="64"/>
      <c r="B251" s="64"/>
      <c r="C251" s="65"/>
      <c r="D251" s="64"/>
      <c r="E251" s="64"/>
      <c r="F251" s="64"/>
      <c r="G251" s="96" t="s">
        <v>1582</v>
      </c>
      <c r="H251" s="64"/>
      <c r="I251" s="67"/>
      <c r="J251" s="64"/>
      <c r="K251" s="64"/>
      <c r="L251" s="68"/>
      <c r="M251" s="68"/>
      <c r="N251" s="68"/>
      <c r="O251" s="68"/>
      <c r="P251" s="64"/>
      <c r="Q251" s="68"/>
      <c r="R251" s="68"/>
      <c r="S251" s="64"/>
      <c r="T251" s="64"/>
      <c r="U251" s="64"/>
      <c r="V251" s="64"/>
      <c r="W251" s="64"/>
      <c r="X251" s="115"/>
      <c r="Y251" s="64"/>
      <c r="AA251" s="642">
        <f t="shared" si="6"/>
        <v>0</v>
      </c>
      <c r="AB251" s="67">
        <f t="shared" si="7"/>
        <v>0</v>
      </c>
    </row>
    <row r="252" spans="1:28" ht="15.5" x14ac:dyDescent="0.35">
      <c r="A252" s="69"/>
      <c r="B252" s="77" t="s">
        <v>22709</v>
      </c>
      <c r="C252" s="77" t="s">
        <v>22710</v>
      </c>
      <c r="D252" s="77" t="s">
        <v>22711</v>
      </c>
      <c r="E252" s="77" t="s">
        <v>22712</v>
      </c>
      <c r="F252" s="69"/>
      <c r="G252" s="79" t="s">
        <v>23037</v>
      </c>
      <c r="H252" s="69"/>
      <c r="I252" s="74"/>
      <c r="J252" s="69"/>
      <c r="K252" s="69" t="s">
        <v>1765</v>
      </c>
      <c r="L252" s="69" t="s">
        <v>1765</v>
      </c>
      <c r="M252" s="69" t="s">
        <v>1765</v>
      </c>
      <c r="N252" s="75" t="s">
        <v>1765</v>
      </c>
      <c r="O252" s="69" t="s">
        <v>1063</v>
      </c>
      <c r="P252" s="69" t="s">
        <v>1063</v>
      </c>
      <c r="Q252" s="75" t="s">
        <v>1765</v>
      </c>
      <c r="R252" s="69" t="s">
        <v>1765</v>
      </c>
      <c r="S252" s="69"/>
      <c r="T252" s="69"/>
      <c r="U252" s="69"/>
      <c r="V252" s="69"/>
      <c r="W252" s="69"/>
      <c r="X252" s="116"/>
      <c r="Y252" s="76"/>
      <c r="AA252" s="642">
        <f t="shared" si="6"/>
        <v>0</v>
      </c>
      <c r="AB252" s="74">
        <f t="shared" si="7"/>
        <v>0</v>
      </c>
    </row>
    <row r="253" spans="1:28" ht="15.5" x14ac:dyDescent="0.35">
      <c r="A253" s="69"/>
      <c r="B253" s="77" t="s">
        <v>22709</v>
      </c>
      <c r="C253" s="77" t="s">
        <v>22710</v>
      </c>
      <c r="D253" s="77" t="s">
        <v>22711</v>
      </c>
      <c r="E253" s="77" t="s">
        <v>22712</v>
      </c>
      <c r="F253" s="69"/>
      <c r="G253" s="79" t="s">
        <v>23038</v>
      </c>
      <c r="H253" s="69"/>
      <c r="I253" s="74"/>
      <c r="J253" s="69"/>
      <c r="K253" s="69" t="s">
        <v>1214</v>
      </c>
      <c r="L253" s="75" t="s">
        <v>6193</v>
      </c>
      <c r="M253" s="75" t="s">
        <v>23039</v>
      </c>
      <c r="N253" s="131" t="s">
        <v>23040</v>
      </c>
      <c r="O253" s="69" t="s">
        <v>1063</v>
      </c>
      <c r="P253" s="69" t="s">
        <v>1063</v>
      </c>
      <c r="Q253" s="75" t="s">
        <v>1226</v>
      </c>
      <c r="R253" s="75" t="s">
        <v>16258</v>
      </c>
      <c r="S253" s="69"/>
      <c r="T253" s="69"/>
      <c r="U253" s="69"/>
      <c r="V253" s="69"/>
      <c r="W253" s="69"/>
      <c r="X253" s="116"/>
      <c r="Y253" s="76"/>
      <c r="AA253" s="642">
        <f t="shared" si="6"/>
        <v>0</v>
      </c>
      <c r="AB253" s="74">
        <f t="shared" si="7"/>
        <v>0</v>
      </c>
    </row>
    <row r="254" spans="1:28" ht="15.5" x14ac:dyDescent="0.35">
      <c r="A254" s="69"/>
      <c r="B254" s="77" t="s">
        <v>22709</v>
      </c>
      <c r="C254" s="77" t="s">
        <v>22710</v>
      </c>
      <c r="D254" s="77" t="s">
        <v>22711</v>
      </c>
      <c r="E254" s="77" t="s">
        <v>22712</v>
      </c>
      <c r="F254" s="69"/>
      <c r="G254" s="79" t="s">
        <v>23038</v>
      </c>
      <c r="H254" s="69"/>
      <c r="I254" s="74"/>
      <c r="J254" s="69"/>
      <c r="K254" s="69" t="s">
        <v>1214</v>
      </c>
      <c r="L254" s="75" t="s">
        <v>6193</v>
      </c>
      <c r="M254" s="75" t="s">
        <v>23041</v>
      </c>
      <c r="N254" s="617" t="s">
        <v>23042</v>
      </c>
      <c r="O254" s="69" t="s">
        <v>1063</v>
      </c>
      <c r="P254" s="69" t="s">
        <v>1063</v>
      </c>
      <c r="Q254" s="75" t="s">
        <v>23043</v>
      </c>
      <c r="R254" s="75" t="s">
        <v>4713</v>
      </c>
      <c r="S254" s="69"/>
      <c r="T254" s="69"/>
      <c r="U254" s="69"/>
      <c r="V254" s="69"/>
      <c r="W254" s="69"/>
      <c r="X254" s="116"/>
      <c r="Y254" s="76"/>
      <c r="AA254" s="642">
        <f t="shared" si="6"/>
        <v>0</v>
      </c>
      <c r="AB254" s="74">
        <f t="shared" si="7"/>
        <v>0</v>
      </c>
    </row>
    <row r="255" spans="1:28" ht="15.5" x14ac:dyDescent="0.35">
      <c r="A255" s="69"/>
      <c r="B255" s="77" t="s">
        <v>22709</v>
      </c>
      <c r="C255" s="77" t="s">
        <v>22710</v>
      </c>
      <c r="D255" s="77" t="s">
        <v>22711</v>
      </c>
      <c r="E255" s="77" t="s">
        <v>22712</v>
      </c>
      <c r="F255" s="69"/>
      <c r="G255" s="79" t="s">
        <v>23044</v>
      </c>
      <c r="H255" s="69"/>
      <c r="I255" s="74"/>
      <c r="J255" s="69"/>
      <c r="K255" s="69" t="s">
        <v>1214</v>
      </c>
      <c r="L255" s="75" t="s">
        <v>6193</v>
      </c>
      <c r="M255" s="75" t="s">
        <v>23045</v>
      </c>
      <c r="N255" s="131" t="s">
        <v>23046</v>
      </c>
      <c r="O255" s="69" t="s">
        <v>1063</v>
      </c>
      <c r="P255" s="69" t="s">
        <v>1063</v>
      </c>
      <c r="Q255" s="75" t="s">
        <v>6193</v>
      </c>
      <c r="R255" s="75" t="s">
        <v>1697</v>
      </c>
      <c r="S255" s="69"/>
      <c r="T255" s="69"/>
      <c r="U255" s="69"/>
      <c r="V255" s="69"/>
      <c r="W255" s="69"/>
      <c r="X255" s="116"/>
      <c r="Y255" s="76"/>
      <c r="AA255" s="642">
        <f t="shared" si="6"/>
        <v>0</v>
      </c>
      <c r="AB255" s="74">
        <f t="shared" si="7"/>
        <v>0</v>
      </c>
    </row>
    <row r="256" spans="1:28" ht="15.5" x14ac:dyDescent="0.35">
      <c r="A256" s="69"/>
      <c r="B256" s="77" t="s">
        <v>22709</v>
      </c>
      <c r="C256" s="77" t="s">
        <v>22710</v>
      </c>
      <c r="D256" s="77" t="s">
        <v>22711</v>
      </c>
      <c r="E256" s="77" t="s">
        <v>22712</v>
      </c>
      <c r="F256" s="69"/>
      <c r="G256" s="79" t="s">
        <v>23038</v>
      </c>
      <c r="H256" s="69"/>
      <c r="I256" s="74"/>
      <c r="J256" s="69"/>
      <c r="K256" s="69" t="s">
        <v>1214</v>
      </c>
      <c r="L256" s="75" t="s">
        <v>6193</v>
      </c>
      <c r="M256" s="75" t="s">
        <v>23041</v>
      </c>
      <c r="N256" s="131" t="s">
        <v>23047</v>
      </c>
      <c r="O256" s="69" t="s">
        <v>1063</v>
      </c>
      <c r="P256" s="69" t="s">
        <v>1063</v>
      </c>
      <c r="Q256" s="75" t="s">
        <v>23043</v>
      </c>
      <c r="R256" s="75" t="s">
        <v>4713</v>
      </c>
      <c r="S256" s="69"/>
      <c r="T256" s="69"/>
      <c r="U256" s="69"/>
      <c r="V256" s="69"/>
      <c r="W256" s="69"/>
      <c r="X256" s="116"/>
      <c r="Y256" s="76"/>
      <c r="AA256" s="642">
        <f t="shared" si="6"/>
        <v>0</v>
      </c>
      <c r="AB256" s="74">
        <f t="shared" si="7"/>
        <v>0</v>
      </c>
    </row>
    <row r="257" spans="1:28" ht="15.5" x14ac:dyDescent="0.35">
      <c r="A257" s="69"/>
      <c r="B257" s="69"/>
      <c r="C257" s="213"/>
      <c r="D257" s="69"/>
      <c r="E257" s="69"/>
      <c r="F257" s="69"/>
      <c r="G257" s="79"/>
      <c r="H257" s="69"/>
      <c r="I257" s="74">
        <v>2000000</v>
      </c>
      <c r="J257" s="69"/>
      <c r="K257" s="69"/>
      <c r="L257" s="75"/>
      <c r="M257" s="75"/>
      <c r="N257" s="131"/>
      <c r="O257" s="75"/>
      <c r="P257" s="69"/>
      <c r="Q257" s="75"/>
      <c r="R257" s="75"/>
      <c r="S257" s="69"/>
      <c r="T257" s="69"/>
      <c r="U257" s="69"/>
      <c r="V257" s="69"/>
      <c r="W257" s="69"/>
      <c r="X257" s="116"/>
      <c r="Y257" s="76"/>
      <c r="AA257" s="642">
        <f t="shared" si="6"/>
        <v>140000</v>
      </c>
      <c r="AB257" s="74">
        <f t="shared" si="7"/>
        <v>2140000</v>
      </c>
    </row>
    <row r="258" spans="1:28" ht="15.5" x14ac:dyDescent="0.35">
      <c r="A258" s="64"/>
      <c r="B258" s="64"/>
      <c r="C258" s="65"/>
      <c r="D258" s="64"/>
      <c r="E258" s="64"/>
      <c r="F258" s="64"/>
      <c r="G258" s="96" t="s">
        <v>1590</v>
      </c>
      <c r="H258" s="64"/>
      <c r="I258" s="67"/>
      <c r="J258" s="64"/>
      <c r="K258" s="64"/>
      <c r="L258" s="68"/>
      <c r="M258" s="68"/>
      <c r="N258" s="68"/>
      <c r="O258" s="68"/>
      <c r="P258" s="64"/>
      <c r="Q258" s="68"/>
      <c r="R258" s="68"/>
      <c r="S258" s="64"/>
      <c r="T258" s="64"/>
      <c r="U258" s="64"/>
      <c r="V258" s="64"/>
      <c r="W258" s="64"/>
      <c r="X258" s="115"/>
      <c r="Y258" s="64"/>
      <c r="AA258" s="642">
        <f t="shared" si="6"/>
        <v>0</v>
      </c>
      <c r="AB258" s="67">
        <f t="shared" si="7"/>
        <v>0</v>
      </c>
    </row>
    <row r="259" spans="1:28" ht="15.5" x14ac:dyDescent="0.35">
      <c r="A259" s="76"/>
      <c r="B259" s="77" t="s">
        <v>22709</v>
      </c>
      <c r="C259" s="77" t="s">
        <v>22710</v>
      </c>
      <c r="D259" s="77" t="s">
        <v>22711</v>
      </c>
      <c r="E259" s="77" t="s">
        <v>22712</v>
      </c>
      <c r="F259" s="69"/>
      <c r="G259" s="117" t="s">
        <v>23048</v>
      </c>
      <c r="H259" s="76"/>
      <c r="I259" s="118">
        <v>720000</v>
      </c>
      <c r="J259" s="76"/>
      <c r="K259" s="76" t="s">
        <v>1230</v>
      </c>
      <c r="L259" s="119" t="s">
        <v>6193</v>
      </c>
      <c r="M259" s="119" t="s">
        <v>23049</v>
      </c>
      <c r="N259" s="119" t="s">
        <v>23050</v>
      </c>
      <c r="O259" s="76" t="s">
        <v>1063</v>
      </c>
      <c r="P259" s="76" t="s">
        <v>1063</v>
      </c>
      <c r="Q259" s="119"/>
      <c r="R259" s="119"/>
      <c r="S259" s="76"/>
      <c r="T259" s="76"/>
      <c r="U259" s="76"/>
      <c r="V259" s="76"/>
      <c r="W259" s="76"/>
      <c r="X259" s="121"/>
      <c r="Y259" s="76" t="s">
        <v>5636</v>
      </c>
      <c r="AA259" s="642">
        <f t="shared" si="6"/>
        <v>50400.000000000007</v>
      </c>
      <c r="AB259" s="118">
        <f t="shared" si="7"/>
        <v>770400</v>
      </c>
    </row>
    <row r="260" spans="1:28" ht="15.5" x14ac:dyDescent="0.35">
      <c r="A260" s="76"/>
      <c r="B260" s="76"/>
      <c r="C260" s="76"/>
      <c r="D260" s="76"/>
      <c r="E260" s="76"/>
      <c r="F260" s="69"/>
      <c r="G260" s="117"/>
      <c r="H260" s="76"/>
      <c r="I260" s="118"/>
      <c r="J260" s="76"/>
      <c r="K260" s="76"/>
      <c r="L260" s="119"/>
      <c r="M260" s="119"/>
      <c r="N260" s="119"/>
      <c r="O260" s="119"/>
      <c r="P260" s="76"/>
      <c r="Q260" s="119"/>
      <c r="R260" s="119"/>
      <c r="S260" s="76"/>
      <c r="T260" s="76"/>
      <c r="U260" s="76"/>
      <c r="V260" s="76"/>
      <c r="W260" s="76"/>
      <c r="X260" s="76"/>
      <c r="Y260" s="76"/>
      <c r="AA260" s="642">
        <f t="shared" si="6"/>
        <v>0</v>
      </c>
      <c r="AB260" s="118">
        <f t="shared" si="7"/>
        <v>0</v>
      </c>
    </row>
    <row r="261" spans="1:28" ht="15.5" x14ac:dyDescent="0.35">
      <c r="A261" s="98"/>
      <c r="B261" s="98"/>
      <c r="C261" s="98"/>
      <c r="D261" s="98"/>
      <c r="E261" s="98"/>
      <c r="F261" s="64"/>
      <c r="G261" s="66" t="s">
        <v>23051</v>
      </c>
      <c r="H261" s="98"/>
      <c r="I261" s="140"/>
      <c r="J261" s="98"/>
      <c r="K261" s="98"/>
      <c r="L261" s="98"/>
      <c r="M261" s="98"/>
      <c r="N261" s="201"/>
      <c r="O261" s="98"/>
      <c r="P261" s="98"/>
      <c r="Q261" s="201"/>
      <c r="R261" s="98"/>
      <c r="S261" s="98"/>
      <c r="T261" s="98"/>
      <c r="U261" s="98"/>
      <c r="V261" s="98"/>
      <c r="W261" s="98"/>
      <c r="X261" s="98"/>
      <c r="Y261" s="98"/>
      <c r="AA261" s="642">
        <f t="shared" si="6"/>
        <v>0</v>
      </c>
      <c r="AB261" s="140">
        <f t="shared" si="7"/>
        <v>0</v>
      </c>
    </row>
    <row r="262" spans="1:28" ht="15.5" x14ac:dyDescent="0.35">
      <c r="A262" s="42"/>
      <c r="B262" s="77" t="s">
        <v>22709</v>
      </c>
      <c r="C262" s="77" t="s">
        <v>22710</v>
      </c>
      <c r="D262" s="77" t="s">
        <v>22711</v>
      </c>
      <c r="E262" s="77" t="s">
        <v>22712</v>
      </c>
      <c r="F262" s="69"/>
      <c r="G262" s="42" t="s">
        <v>23052</v>
      </c>
      <c r="H262" s="42"/>
      <c r="I262" s="169"/>
      <c r="J262" s="42"/>
      <c r="K262" s="42" t="s">
        <v>23053</v>
      </c>
      <c r="L262" s="42" t="s">
        <v>6193</v>
      </c>
      <c r="M262" s="42" t="s">
        <v>23054</v>
      </c>
      <c r="N262" s="242" t="s">
        <v>6193</v>
      </c>
      <c r="O262" s="42" t="s">
        <v>1063</v>
      </c>
      <c r="P262" s="42" t="s">
        <v>1063</v>
      </c>
      <c r="Q262" s="242" t="s">
        <v>23055</v>
      </c>
      <c r="R262" s="42" t="s">
        <v>3823</v>
      </c>
      <c r="S262" s="42"/>
      <c r="T262" s="42"/>
      <c r="U262" s="42"/>
      <c r="V262" s="42"/>
      <c r="W262" s="42"/>
      <c r="X262" s="42"/>
      <c r="Y262" s="42"/>
      <c r="AA262" s="642">
        <f t="shared" ref="AA262:AA264" si="8">I262*AA$4</f>
        <v>0</v>
      </c>
      <c r="AB262" s="169">
        <f t="shared" ref="AB262:AB264" si="9">I262+AA262</f>
        <v>0</v>
      </c>
    </row>
    <row r="263" spans="1:28" ht="15.5" x14ac:dyDescent="0.35">
      <c r="A263" s="42"/>
      <c r="B263" s="77" t="s">
        <v>22709</v>
      </c>
      <c r="C263" s="77" t="s">
        <v>22710</v>
      </c>
      <c r="D263" s="77" t="s">
        <v>22711</v>
      </c>
      <c r="E263" s="77" t="s">
        <v>22712</v>
      </c>
      <c r="F263" s="69"/>
      <c r="G263" s="42" t="s">
        <v>23056</v>
      </c>
      <c r="H263" s="42"/>
      <c r="I263" s="169"/>
      <c r="J263" s="42"/>
      <c r="K263" s="42" t="s">
        <v>23057</v>
      </c>
      <c r="L263" s="42" t="s">
        <v>6193</v>
      </c>
      <c r="M263" s="42" t="s">
        <v>23058</v>
      </c>
      <c r="N263" s="242">
        <v>2411110001</v>
      </c>
      <c r="O263" s="42" t="s">
        <v>1063</v>
      </c>
      <c r="P263" s="42" t="s">
        <v>1063</v>
      </c>
      <c r="Q263" s="242" t="s">
        <v>23059</v>
      </c>
      <c r="R263" s="42" t="s">
        <v>3823</v>
      </c>
      <c r="S263" s="42"/>
      <c r="T263" s="42"/>
      <c r="U263" s="42"/>
      <c r="V263" s="42"/>
      <c r="W263" s="42"/>
      <c r="X263" s="42"/>
      <c r="Y263" s="42"/>
      <c r="AA263" s="642">
        <f t="shared" si="8"/>
        <v>0</v>
      </c>
      <c r="AB263" s="169">
        <f t="shared" si="9"/>
        <v>0</v>
      </c>
    </row>
    <row r="264" spans="1:28" x14ac:dyDescent="0.35">
      <c r="G264" s="20" t="s">
        <v>894</v>
      </c>
      <c r="H264" s="20"/>
      <c r="I264" s="103">
        <f>SUM(I5:I263)</f>
        <v>82089000</v>
      </c>
      <c r="AA264" s="642">
        <f t="shared" si="8"/>
        <v>5746230.0000000009</v>
      </c>
      <c r="AB264" s="103">
        <f t="shared" si="9"/>
        <v>87835230</v>
      </c>
    </row>
  </sheetData>
  <mergeCells count="7">
    <mergeCell ref="Y1:Y2"/>
    <mergeCell ref="A1:F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rgb="FF00B050"/>
  </sheetPr>
  <dimension ref="A1:AH175"/>
  <sheetViews>
    <sheetView topLeftCell="G1" workbookViewId="0">
      <selection activeCell="AH16" sqref="AH16"/>
    </sheetView>
  </sheetViews>
  <sheetFormatPr defaultColWidth="9.0898437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453125" style="76" hidden="1" customWidth="1"/>
    <col min="5" max="6" width="23.453125" style="76" hidden="1" customWidth="1"/>
    <col min="7" max="7" width="61" style="76" customWidth="1"/>
    <col min="8" max="8" width="27.1796875" style="76" hidden="1" customWidth="1"/>
    <col min="9" max="9" width="27.1796875" style="118" hidden="1" customWidth="1"/>
    <col min="10" max="10" width="14.453125" style="76" hidden="1" customWidth="1"/>
    <col min="11" max="11" width="34.453125" style="76" hidden="1" customWidth="1"/>
    <col min="12" max="12" width="17.453125" style="76" hidden="1" customWidth="1"/>
    <col min="13" max="13" width="26.453125" style="76" hidden="1" customWidth="1"/>
    <col min="14" max="14" width="31.453125" style="76" hidden="1" customWidth="1"/>
    <col min="15" max="15" width="19.08984375" style="76" hidden="1" customWidth="1"/>
    <col min="16" max="16" width="24.453125" style="76" hidden="1" customWidth="1"/>
    <col min="17" max="17" width="21.453125" style="119" hidden="1" customWidth="1"/>
    <col min="18" max="18" width="25.1796875" style="76" hidden="1" customWidth="1"/>
    <col min="19" max="19" width="11.7265625" style="76" hidden="1" customWidth="1"/>
    <col min="20" max="20" width="16.453125" style="76" hidden="1" customWidth="1"/>
    <col min="21" max="21" width="26.81640625" style="76" hidden="1" customWidth="1"/>
    <col min="22" max="22" width="44.7265625" style="76" hidden="1" customWidth="1"/>
    <col min="23" max="23" width="26.453125" style="76" hidden="1" customWidth="1"/>
    <col min="24" max="24" width="33" style="76" hidden="1" customWidth="1"/>
    <col min="25" max="25" width="41.81640625" style="76" hidden="1" customWidth="1"/>
    <col min="26" max="32" width="0" style="76" hidden="1" customWidth="1"/>
    <col min="33" max="33" width="10.7265625" style="76" hidden="1" customWidth="1"/>
    <col min="34" max="34" width="27.1796875" style="118" customWidth="1"/>
    <col min="35" max="16384" width="9.08984375" style="76"/>
  </cols>
  <sheetData>
    <row r="1" spans="1:34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7" t="s">
        <v>899</v>
      </c>
      <c r="Q1" s="667"/>
      <c r="R1" s="667"/>
      <c r="S1" s="667" t="s">
        <v>900</v>
      </c>
      <c r="T1" s="667"/>
      <c r="U1" s="675" t="s">
        <v>901</v>
      </c>
      <c r="V1" s="675"/>
      <c r="W1" s="675"/>
      <c r="X1" s="675"/>
      <c r="Y1" s="674" t="s">
        <v>902</v>
      </c>
      <c r="AH1" s="47"/>
    </row>
    <row r="2" spans="1:34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4721</v>
      </c>
      <c r="G2" s="51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H2" s="634" t="s">
        <v>24303</v>
      </c>
    </row>
    <row r="3" spans="1:34" x14ac:dyDescent="0.35">
      <c r="A3" s="106"/>
      <c r="B3" s="106"/>
      <c r="C3" s="106"/>
      <c r="D3" s="107"/>
      <c r="E3" s="57"/>
      <c r="F3" s="57"/>
      <c r="G3" s="106" t="s">
        <v>23060</v>
      </c>
      <c r="H3" s="57"/>
      <c r="I3" s="108"/>
      <c r="J3" s="106"/>
      <c r="K3" s="106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258"/>
      <c r="Y3" s="258"/>
      <c r="AH3" s="108"/>
    </row>
    <row r="4" spans="1:34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64"/>
      <c r="Y4" s="64"/>
      <c r="AG4" s="641">
        <v>7.0000000000000007E-2</v>
      </c>
      <c r="AH4" s="67"/>
    </row>
    <row r="5" spans="1:34" x14ac:dyDescent="0.35">
      <c r="B5" s="196" t="s">
        <v>23061</v>
      </c>
      <c r="C5" s="196" t="s">
        <v>320</v>
      </c>
      <c r="D5" s="196" t="s">
        <v>23062</v>
      </c>
      <c r="E5" s="196" t="s">
        <v>23063</v>
      </c>
      <c r="F5" s="196"/>
      <c r="G5" s="79" t="s">
        <v>23064</v>
      </c>
      <c r="H5" s="69"/>
      <c r="I5" s="74">
        <v>650000</v>
      </c>
      <c r="J5" s="69"/>
      <c r="K5" s="69" t="s">
        <v>11631</v>
      </c>
      <c r="L5" s="75" t="s">
        <v>980</v>
      </c>
      <c r="M5" s="75" t="s">
        <v>980</v>
      </c>
      <c r="N5" s="75" t="s">
        <v>980</v>
      </c>
      <c r="O5" s="75" t="s">
        <v>980</v>
      </c>
      <c r="P5" s="75" t="s">
        <v>1773</v>
      </c>
      <c r="Q5" s="75" t="s">
        <v>980</v>
      </c>
      <c r="R5" s="75" t="s">
        <v>980</v>
      </c>
      <c r="S5" s="69"/>
      <c r="T5" s="69"/>
      <c r="U5" s="69"/>
      <c r="V5" s="69"/>
      <c r="W5" s="69"/>
      <c r="X5" s="69"/>
      <c r="AG5" s="639">
        <f>I5*AG$4</f>
        <v>45500.000000000007</v>
      </c>
      <c r="AH5" s="74">
        <f>I5+AG5</f>
        <v>695500</v>
      </c>
    </row>
    <row r="6" spans="1:34" x14ac:dyDescent="0.35">
      <c r="B6" s="196" t="s">
        <v>23061</v>
      </c>
      <c r="C6" s="196" t="s">
        <v>320</v>
      </c>
      <c r="D6" s="196" t="s">
        <v>23062</v>
      </c>
      <c r="E6" s="196" t="s">
        <v>23063</v>
      </c>
      <c r="F6" s="196"/>
      <c r="G6" s="79" t="s">
        <v>23065</v>
      </c>
      <c r="H6" s="69"/>
      <c r="I6" s="74">
        <v>600000</v>
      </c>
      <c r="J6" s="69"/>
      <c r="K6" s="69" t="s">
        <v>11631</v>
      </c>
      <c r="L6" s="75" t="s">
        <v>980</v>
      </c>
      <c r="M6" s="75" t="s">
        <v>980</v>
      </c>
      <c r="N6" s="75" t="s">
        <v>980</v>
      </c>
      <c r="O6" s="75" t="s">
        <v>980</v>
      </c>
      <c r="P6" s="75" t="s">
        <v>1773</v>
      </c>
      <c r="Q6" s="75" t="s">
        <v>980</v>
      </c>
      <c r="R6" s="75" t="s">
        <v>980</v>
      </c>
      <c r="S6" s="69"/>
      <c r="T6" s="69"/>
      <c r="U6" s="69"/>
      <c r="V6" s="69"/>
      <c r="W6" s="69"/>
      <c r="X6" s="69"/>
      <c r="AG6" s="639">
        <f t="shared" ref="AG6:AG69" si="0">I6*AG$4</f>
        <v>42000.000000000007</v>
      </c>
      <c r="AH6" s="74">
        <f t="shared" ref="AH6:AH69" si="1">I6+AG6</f>
        <v>642000</v>
      </c>
    </row>
    <row r="7" spans="1:34" x14ac:dyDescent="0.35">
      <c r="B7" s="196" t="s">
        <v>23061</v>
      </c>
      <c r="C7" s="196" t="s">
        <v>320</v>
      </c>
      <c r="D7" s="196" t="s">
        <v>23062</v>
      </c>
      <c r="E7" s="196" t="s">
        <v>23063</v>
      </c>
      <c r="F7" s="81"/>
      <c r="G7" s="79" t="s">
        <v>23066</v>
      </c>
      <c r="H7" s="69"/>
      <c r="I7" s="74">
        <v>600000</v>
      </c>
      <c r="J7" s="69"/>
      <c r="K7" s="69" t="s">
        <v>11631</v>
      </c>
      <c r="L7" s="75" t="s">
        <v>980</v>
      </c>
      <c r="M7" s="75" t="s">
        <v>980</v>
      </c>
      <c r="N7" s="75" t="s">
        <v>980</v>
      </c>
      <c r="O7" s="75" t="s">
        <v>980</v>
      </c>
      <c r="P7" s="75" t="s">
        <v>1773</v>
      </c>
      <c r="Q7" s="75" t="s">
        <v>980</v>
      </c>
      <c r="R7" s="75" t="s">
        <v>980</v>
      </c>
      <c r="S7" s="69"/>
      <c r="T7" s="69"/>
      <c r="U7" s="69"/>
      <c r="V7" s="69"/>
      <c r="W7" s="69"/>
      <c r="X7" s="69"/>
      <c r="AG7" s="639">
        <f t="shared" si="0"/>
        <v>42000.000000000007</v>
      </c>
      <c r="AH7" s="74">
        <f t="shared" si="1"/>
        <v>642000</v>
      </c>
    </row>
    <row r="8" spans="1:34" x14ac:dyDescent="0.35">
      <c r="B8" s="196" t="s">
        <v>23061</v>
      </c>
      <c r="C8" s="196" t="s">
        <v>320</v>
      </c>
      <c r="D8" s="196" t="s">
        <v>23062</v>
      </c>
      <c r="E8" s="196" t="s">
        <v>23063</v>
      </c>
      <c r="F8" s="81"/>
      <c r="G8" s="79" t="s">
        <v>23067</v>
      </c>
      <c r="H8" s="69"/>
      <c r="I8" s="74">
        <v>600000</v>
      </c>
      <c r="J8" s="69"/>
      <c r="K8" s="69" t="s">
        <v>11631</v>
      </c>
      <c r="L8" s="75" t="s">
        <v>980</v>
      </c>
      <c r="M8" s="75" t="s">
        <v>980</v>
      </c>
      <c r="N8" s="75" t="s">
        <v>980</v>
      </c>
      <c r="O8" s="75" t="s">
        <v>980</v>
      </c>
      <c r="P8" s="75" t="s">
        <v>1773</v>
      </c>
      <c r="Q8" s="75" t="s">
        <v>980</v>
      </c>
      <c r="R8" s="75" t="s">
        <v>980</v>
      </c>
      <c r="S8" s="69"/>
      <c r="T8" s="69"/>
      <c r="U8" s="69"/>
      <c r="V8" s="69"/>
      <c r="W8" s="69"/>
      <c r="X8" s="69"/>
      <c r="AG8" s="639">
        <f t="shared" si="0"/>
        <v>42000.000000000007</v>
      </c>
      <c r="AH8" s="74">
        <f t="shared" si="1"/>
        <v>642000</v>
      </c>
    </row>
    <row r="9" spans="1:34" x14ac:dyDescent="0.35">
      <c r="B9" s="196" t="s">
        <v>23061</v>
      </c>
      <c r="C9" s="196" t="s">
        <v>320</v>
      </c>
      <c r="D9" s="196" t="s">
        <v>23062</v>
      </c>
      <c r="E9" s="196" t="s">
        <v>23063</v>
      </c>
      <c r="F9" s="81"/>
      <c r="G9" s="79" t="s">
        <v>23068</v>
      </c>
      <c r="H9" s="69"/>
      <c r="I9" s="74">
        <v>600000</v>
      </c>
      <c r="J9" s="69"/>
      <c r="K9" s="69" t="s">
        <v>11631</v>
      </c>
      <c r="L9" s="75" t="s">
        <v>980</v>
      </c>
      <c r="M9" s="75" t="s">
        <v>980</v>
      </c>
      <c r="N9" s="75" t="s">
        <v>980</v>
      </c>
      <c r="O9" s="75" t="s">
        <v>980</v>
      </c>
      <c r="P9" s="75" t="s">
        <v>1773</v>
      </c>
      <c r="Q9" s="75" t="s">
        <v>980</v>
      </c>
      <c r="R9" s="75" t="s">
        <v>980</v>
      </c>
      <c r="S9" s="69"/>
      <c r="T9" s="69"/>
      <c r="U9" s="69"/>
      <c r="V9" s="69"/>
      <c r="W9" s="69"/>
      <c r="X9" s="69"/>
      <c r="AG9" s="639">
        <f t="shared" si="0"/>
        <v>42000.000000000007</v>
      </c>
      <c r="AH9" s="74">
        <f t="shared" si="1"/>
        <v>642000</v>
      </c>
    </row>
    <row r="10" spans="1:34" x14ac:dyDescent="0.35">
      <c r="B10" s="196" t="s">
        <v>23061</v>
      </c>
      <c r="C10" s="196" t="s">
        <v>320</v>
      </c>
      <c r="D10" s="196" t="s">
        <v>23062</v>
      </c>
      <c r="E10" s="196" t="s">
        <v>23063</v>
      </c>
      <c r="F10" s="81"/>
      <c r="G10" s="79" t="s">
        <v>23069</v>
      </c>
      <c r="H10" s="69"/>
      <c r="I10" s="74">
        <v>600000</v>
      </c>
      <c r="J10" s="69"/>
      <c r="K10" s="69" t="s">
        <v>11631</v>
      </c>
      <c r="L10" s="75" t="s">
        <v>980</v>
      </c>
      <c r="M10" s="75" t="s">
        <v>980</v>
      </c>
      <c r="N10" s="75" t="s">
        <v>980</v>
      </c>
      <c r="O10" s="75" t="s">
        <v>980</v>
      </c>
      <c r="P10" s="75" t="s">
        <v>1773</v>
      </c>
      <c r="Q10" s="75" t="s">
        <v>980</v>
      </c>
      <c r="R10" s="75" t="s">
        <v>980</v>
      </c>
      <c r="S10" s="69"/>
      <c r="T10" s="69"/>
      <c r="U10" s="69"/>
      <c r="V10" s="69"/>
      <c r="W10" s="69"/>
      <c r="X10" s="69"/>
      <c r="AG10" s="639">
        <f t="shared" si="0"/>
        <v>42000.000000000007</v>
      </c>
      <c r="AH10" s="74">
        <f t="shared" si="1"/>
        <v>642000</v>
      </c>
    </row>
    <row r="11" spans="1:34" x14ac:dyDescent="0.35">
      <c r="B11" s="196" t="s">
        <v>23061</v>
      </c>
      <c r="C11" s="196" t="s">
        <v>320</v>
      </c>
      <c r="D11" s="196" t="s">
        <v>23062</v>
      </c>
      <c r="E11" s="196" t="s">
        <v>23063</v>
      </c>
      <c r="F11" s="196"/>
      <c r="G11" s="79" t="s">
        <v>23070</v>
      </c>
      <c r="H11" s="69"/>
      <c r="I11" s="74">
        <v>600000</v>
      </c>
      <c r="J11" s="69"/>
      <c r="K11" s="69" t="s">
        <v>11631</v>
      </c>
      <c r="L11" s="75" t="s">
        <v>980</v>
      </c>
      <c r="M11" s="75" t="s">
        <v>980</v>
      </c>
      <c r="N11" s="75" t="s">
        <v>980</v>
      </c>
      <c r="O11" s="75" t="s">
        <v>980</v>
      </c>
      <c r="P11" s="75" t="s">
        <v>1773</v>
      </c>
      <c r="Q11" s="75" t="s">
        <v>980</v>
      </c>
      <c r="R11" s="75" t="s">
        <v>980</v>
      </c>
      <c r="S11" s="69"/>
      <c r="T11" s="69"/>
      <c r="U11" s="69"/>
      <c r="V11" s="69"/>
      <c r="W11" s="69"/>
      <c r="X11" s="69"/>
      <c r="AG11" s="639">
        <f t="shared" si="0"/>
        <v>42000.000000000007</v>
      </c>
      <c r="AH11" s="74">
        <f t="shared" si="1"/>
        <v>642000</v>
      </c>
    </row>
    <row r="12" spans="1:34" x14ac:dyDescent="0.35">
      <c r="B12" s="196" t="s">
        <v>23061</v>
      </c>
      <c r="C12" s="196" t="s">
        <v>320</v>
      </c>
      <c r="D12" s="196" t="s">
        <v>23062</v>
      </c>
      <c r="E12" s="196" t="s">
        <v>23063</v>
      </c>
      <c r="F12" s="81"/>
      <c r="G12" s="79" t="s">
        <v>23071</v>
      </c>
      <c r="H12" s="69"/>
      <c r="I12" s="74">
        <v>600000</v>
      </c>
      <c r="J12" s="69"/>
      <c r="K12" s="69" t="s">
        <v>11631</v>
      </c>
      <c r="L12" s="75" t="s">
        <v>980</v>
      </c>
      <c r="M12" s="75" t="s">
        <v>980</v>
      </c>
      <c r="N12" s="75" t="s">
        <v>980</v>
      </c>
      <c r="O12" s="75" t="s">
        <v>980</v>
      </c>
      <c r="P12" s="75" t="s">
        <v>1773</v>
      </c>
      <c r="Q12" s="75" t="s">
        <v>980</v>
      </c>
      <c r="R12" s="75" t="s">
        <v>980</v>
      </c>
      <c r="S12" s="69"/>
      <c r="T12" s="69"/>
      <c r="U12" s="69"/>
      <c r="V12" s="69"/>
      <c r="W12" s="69"/>
      <c r="X12" s="69"/>
      <c r="AG12" s="639">
        <f t="shared" si="0"/>
        <v>42000.000000000007</v>
      </c>
      <c r="AH12" s="74">
        <f t="shared" si="1"/>
        <v>642000</v>
      </c>
    </row>
    <row r="13" spans="1:34" x14ac:dyDescent="0.35">
      <c r="B13" s="196" t="s">
        <v>23061</v>
      </c>
      <c r="C13" s="196" t="s">
        <v>320</v>
      </c>
      <c r="D13" s="196" t="s">
        <v>23062</v>
      </c>
      <c r="E13" s="196" t="s">
        <v>23063</v>
      </c>
      <c r="F13" s="81"/>
      <c r="G13" s="79" t="s">
        <v>23072</v>
      </c>
      <c r="H13" s="69"/>
      <c r="I13" s="74">
        <v>600000</v>
      </c>
      <c r="J13" s="69"/>
      <c r="K13" s="69" t="s">
        <v>11631</v>
      </c>
      <c r="L13" s="75" t="s">
        <v>980</v>
      </c>
      <c r="M13" s="75" t="s">
        <v>980</v>
      </c>
      <c r="N13" s="75" t="s">
        <v>980</v>
      </c>
      <c r="O13" s="75" t="s">
        <v>980</v>
      </c>
      <c r="P13" s="75" t="s">
        <v>1773</v>
      </c>
      <c r="Q13" s="75" t="s">
        <v>980</v>
      </c>
      <c r="R13" s="75" t="s">
        <v>980</v>
      </c>
      <c r="S13" s="69"/>
      <c r="T13" s="69"/>
      <c r="U13" s="69"/>
      <c r="V13" s="69"/>
      <c r="W13" s="69"/>
      <c r="X13" s="69"/>
      <c r="AG13" s="639">
        <f t="shared" si="0"/>
        <v>42000.000000000007</v>
      </c>
      <c r="AH13" s="74">
        <f t="shared" si="1"/>
        <v>642000</v>
      </c>
    </row>
    <row r="14" spans="1:34" x14ac:dyDescent="0.35">
      <c r="B14" s="196" t="s">
        <v>23061</v>
      </c>
      <c r="C14" s="196" t="s">
        <v>320</v>
      </c>
      <c r="D14" s="196" t="s">
        <v>23062</v>
      </c>
      <c r="E14" s="196" t="s">
        <v>23063</v>
      </c>
      <c r="F14" s="81"/>
      <c r="G14" s="79" t="s">
        <v>23073</v>
      </c>
      <c r="H14" s="69"/>
      <c r="I14" s="74">
        <v>600000</v>
      </c>
      <c r="J14" s="69"/>
      <c r="K14" s="69" t="s">
        <v>11631</v>
      </c>
      <c r="L14" s="75" t="s">
        <v>980</v>
      </c>
      <c r="M14" s="75" t="s">
        <v>980</v>
      </c>
      <c r="N14" s="75" t="s">
        <v>980</v>
      </c>
      <c r="O14" s="75" t="s">
        <v>980</v>
      </c>
      <c r="P14" s="75" t="s">
        <v>1773</v>
      </c>
      <c r="Q14" s="75" t="s">
        <v>980</v>
      </c>
      <c r="R14" s="75" t="s">
        <v>980</v>
      </c>
      <c r="S14" s="69"/>
      <c r="T14" s="69"/>
      <c r="U14" s="69"/>
      <c r="V14" s="69"/>
      <c r="W14" s="69"/>
      <c r="X14" s="69"/>
      <c r="AG14" s="639">
        <f t="shared" si="0"/>
        <v>42000.000000000007</v>
      </c>
      <c r="AH14" s="74">
        <f t="shared" si="1"/>
        <v>642000</v>
      </c>
    </row>
    <row r="15" spans="1:34" x14ac:dyDescent="0.35">
      <c r="B15" s="196" t="s">
        <v>23061</v>
      </c>
      <c r="C15" s="196" t="s">
        <v>320</v>
      </c>
      <c r="D15" s="196" t="s">
        <v>23062</v>
      </c>
      <c r="E15" s="196" t="s">
        <v>23063</v>
      </c>
      <c r="F15" s="81"/>
      <c r="G15" s="79" t="s">
        <v>23074</v>
      </c>
      <c r="H15" s="69"/>
      <c r="I15" s="74">
        <v>600000</v>
      </c>
      <c r="J15" s="69"/>
      <c r="K15" s="69" t="s">
        <v>11631</v>
      </c>
      <c r="L15" s="75" t="s">
        <v>980</v>
      </c>
      <c r="M15" s="75" t="s">
        <v>980</v>
      </c>
      <c r="N15" s="75" t="s">
        <v>980</v>
      </c>
      <c r="O15" s="75" t="s">
        <v>980</v>
      </c>
      <c r="P15" s="75" t="s">
        <v>1773</v>
      </c>
      <c r="Q15" s="75" t="s">
        <v>980</v>
      </c>
      <c r="R15" s="75" t="s">
        <v>980</v>
      </c>
      <c r="S15" s="69"/>
      <c r="T15" s="69"/>
      <c r="U15" s="69"/>
      <c r="V15" s="69"/>
      <c r="W15" s="69"/>
      <c r="X15" s="69"/>
      <c r="AG15" s="639">
        <f t="shared" si="0"/>
        <v>42000.000000000007</v>
      </c>
      <c r="AH15" s="74">
        <f t="shared" si="1"/>
        <v>642000</v>
      </c>
    </row>
    <row r="16" spans="1:34" x14ac:dyDescent="0.35">
      <c r="B16" s="196" t="s">
        <v>23061</v>
      </c>
      <c r="C16" s="196" t="s">
        <v>320</v>
      </c>
      <c r="D16" s="196" t="s">
        <v>23062</v>
      </c>
      <c r="E16" s="196" t="s">
        <v>23063</v>
      </c>
      <c r="F16" s="81"/>
      <c r="G16" s="79" t="s">
        <v>23075</v>
      </c>
      <c r="H16" s="69"/>
      <c r="I16" s="74">
        <v>600000</v>
      </c>
      <c r="J16" s="69"/>
      <c r="K16" s="69" t="s">
        <v>11631</v>
      </c>
      <c r="L16" s="75" t="s">
        <v>980</v>
      </c>
      <c r="M16" s="75" t="s">
        <v>980</v>
      </c>
      <c r="N16" s="75" t="s">
        <v>980</v>
      </c>
      <c r="O16" s="75" t="s">
        <v>980</v>
      </c>
      <c r="P16" s="75" t="s">
        <v>1773</v>
      </c>
      <c r="Q16" s="75" t="s">
        <v>980</v>
      </c>
      <c r="R16" s="75" t="s">
        <v>980</v>
      </c>
      <c r="S16" s="69"/>
      <c r="T16" s="69"/>
      <c r="U16" s="69"/>
      <c r="V16" s="69"/>
      <c r="W16" s="69"/>
      <c r="X16" s="69"/>
      <c r="AG16" s="639">
        <f t="shared" si="0"/>
        <v>42000.000000000007</v>
      </c>
      <c r="AH16" s="74">
        <f t="shared" si="1"/>
        <v>642000</v>
      </c>
    </row>
    <row r="17" spans="1:34" x14ac:dyDescent="0.35">
      <c r="B17" s="196" t="s">
        <v>23061</v>
      </c>
      <c r="C17" s="196" t="s">
        <v>320</v>
      </c>
      <c r="D17" s="196" t="s">
        <v>23062</v>
      </c>
      <c r="E17" s="196" t="s">
        <v>23063</v>
      </c>
      <c r="F17" s="196"/>
      <c r="G17" s="79" t="s">
        <v>23076</v>
      </c>
      <c r="H17" s="69"/>
      <c r="I17" s="74">
        <v>600000</v>
      </c>
      <c r="J17" s="69"/>
      <c r="K17" s="69" t="s">
        <v>11631</v>
      </c>
      <c r="L17" s="75" t="s">
        <v>980</v>
      </c>
      <c r="M17" s="75" t="s">
        <v>980</v>
      </c>
      <c r="N17" s="75" t="s">
        <v>980</v>
      </c>
      <c r="O17" s="75" t="s">
        <v>980</v>
      </c>
      <c r="P17" s="75" t="s">
        <v>1773</v>
      </c>
      <c r="Q17" s="75" t="s">
        <v>980</v>
      </c>
      <c r="R17" s="75" t="s">
        <v>980</v>
      </c>
      <c r="S17" s="69"/>
      <c r="T17" s="69"/>
      <c r="U17" s="69"/>
      <c r="V17" s="69"/>
      <c r="W17" s="69"/>
      <c r="X17" s="69"/>
      <c r="AG17" s="639">
        <f t="shared" si="0"/>
        <v>42000.000000000007</v>
      </c>
      <c r="AH17" s="74">
        <f t="shared" si="1"/>
        <v>642000</v>
      </c>
    </row>
    <row r="18" spans="1:34" x14ac:dyDescent="0.35">
      <c r="B18" s="196" t="s">
        <v>23061</v>
      </c>
      <c r="C18" s="196" t="s">
        <v>320</v>
      </c>
      <c r="D18" s="196" t="s">
        <v>23062</v>
      </c>
      <c r="E18" s="196" t="s">
        <v>23063</v>
      </c>
      <c r="F18" s="196"/>
      <c r="G18" s="79" t="s">
        <v>23077</v>
      </c>
      <c r="H18" s="69"/>
      <c r="I18" s="74">
        <v>600000</v>
      </c>
      <c r="J18" s="69"/>
      <c r="K18" s="69" t="s">
        <v>11631</v>
      </c>
      <c r="L18" s="75" t="s">
        <v>980</v>
      </c>
      <c r="M18" s="75" t="s">
        <v>980</v>
      </c>
      <c r="N18" s="75" t="s">
        <v>980</v>
      </c>
      <c r="O18" s="75" t="s">
        <v>980</v>
      </c>
      <c r="P18" s="75" t="s">
        <v>1773</v>
      </c>
      <c r="Q18" s="75" t="s">
        <v>980</v>
      </c>
      <c r="R18" s="75" t="s">
        <v>980</v>
      </c>
      <c r="S18" s="69"/>
      <c r="T18" s="69"/>
      <c r="U18" s="69"/>
      <c r="V18" s="69"/>
      <c r="W18" s="69"/>
      <c r="X18" s="69"/>
      <c r="AG18" s="639">
        <f t="shared" si="0"/>
        <v>42000.000000000007</v>
      </c>
      <c r="AH18" s="74">
        <f t="shared" si="1"/>
        <v>642000</v>
      </c>
    </row>
    <row r="19" spans="1:34" x14ac:dyDescent="0.35">
      <c r="B19" s="196" t="s">
        <v>23061</v>
      </c>
      <c r="C19" s="196" t="s">
        <v>320</v>
      </c>
      <c r="D19" s="196" t="s">
        <v>23062</v>
      </c>
      <c r="E19" s="196" t="s">
        <v>23063</v>
      </c>
      <c r="F19" s="81"/>
      <c r="G19" s="79" t="s">
        <v>23078</v>
      </c>
      <c r="H19" s="69"/>
      <c r="I19" s="74">
        <v>600000</v>
      </c>
      <c r="J19" s="69"/>
      <c r="K19" s="69" t="s">
        <v>11631</v>
      </c>
      <c r="L19" s="75" t="s">
        <v>980</v>
      </c>
      <c r="M19" s="75" t="s">
        <v>980</v>
      </c>
      <c r="N19" s="75" t="s">
        <v>980</v>
      </c>
      <c r="O19" s="75" t="s">
        <v>980</v>
      </c>
      <c r="P19" s="75" t="s">
        <v>1773</v>
      </c>
      <c r="Q19" s="75" t="s">
        <v>980</v>
      </c>
      <c r="R19" s="75" t="s">
        <v>980</v>
      </c>
      <c r="S19" s="69"/>
      <c r="T19" s="69"/>
      <c r="U19" s="69"/>
      <c r="V19" s="69"/>
      <c r="W19" s="69"/>
      <c r="X19" s="69"/>
      <c r="AG19" s="639">
        <f t="shared" si="0"/>
        <v>42000.000000000007</v>
      </c>
      <c r="AH19" s="74">
        <f t="shared" si="1"/>
        <v>642000</v>
      </c>
    </row>
    <row r="20" spans="1:34" x14ac:dyDescent="0.35">
      <c r="B20" s="196" t="s">
        <v>23061</v>
      </c>
      <c r="C20" s="196" t="s">
        <v>320</v>
      </c>
      <c r="D20" s="196" t="s">
        <v>23062</v>
      </c>
      <c r="E20" s="196" t="s">
        <v>23063</v>
      </c>
      <c r="F20" s="73" t="s">
        <v>23079</v>
      </c>
      <c r="G20" s="79" t="s">
        <v>23080</v>
      </c>
      <c r="H20" s="69"/>
      <c r="I20" s="74">
        <v>600000</v>
      </c>
      <c r="J20" s="69"/>
      <c r="K20" s="69" t="s">
        <v>11631</v>
      </c>
      <c r="L20" s="75" t="s">
        <v>980</v>
      </c>
      <c r="M20" s="75" t="s">
        <v>980</v>
      </c>
      <c r="N20" s="75" t="s">
        <v>980</v>
      </c>
      <c r="O20" s="75" t="s">
        <v>980</v>
      </c>
      <c r="P20" s="75" t="s">
        <v>1773</v>
      </c>
      <c r="Q20" s="75" t="s">
        <v>980</v>
      </c>
      <c r="R20" s="75" t="s">
        <v>980</v>
      </c>
      <c r="S20" s="69"/>
      <c r="T20" s="69"/>
      <c r="U20" s="69"/>
      <c r="V20" s="69"/>
      <c r="W20" s="69"/>
      <c r="X20" s="69"/>
      <c r="AG20" s="639">
        <f t="shared" si="0"/>
        <v>42000.000000000007</v>
      </c>
      <c r="AH20" s="74">
        <f t="shared" si="1"/>
        <v>642000</v>
      </c>
    </row>
    <row r="21" spans="1:34" x14ac:dyDescent="0.35">
      <c r="B21" s="196" t="s">
        <v>23061</v>
      </c>
      <c r="C21" s="196" t="s">
        <v>320</v>
      </c>
      <c r="D21" s="196" t="s">
        <v>23062</v>
      </c>
      <c r="E21" s="196" t="s">
        <v>23063</v>
      </c>
      <c r="F21" s="196"/>
      <c r="G21" s="79" t="s">
        <v>23081</v>
      </c>
      <c r="H21" s="69"/>
      <c r="I21" s="74">
        <v>600000</v>
      </c>
      <c r="J21" s="69"/>
      <c r="K21" s="69" t="s">
        <v>11631</v>
      </c>
      <c r="L21" s="75" t="s">
        <v>980</v>
      </c>
      <c r="M21" s="75" t="s">
        <v>980</v>
      </c>
      <c r="N21" s="75" t="s">
        <v>980</v>
      </c>
      <c r="O21" s="75" t="s">
        <v>980</v>
      </c>
      <c r="P21" s="75" t="s">
        <v>1773</v>
      </c>
      <c r="Q21" s="75" t="s">
        <v>980</v>
      </c>
      <c r="R21" s="75" t="s">
        <v>980</v>
      </c>
      <c r="S21" s="69"/>
      <c r="T21" s="69"/>
      <c r="U21" s="69"/>
      <c r="V21" s="69"/>
      <c r="W21" s="69"/>
      <c r="X21" s="69"/>
      <c r="AG21" s="639">
        <f t="shared" si="0"/>
        <v>42000.000000000007</v>
      </c>
      <c r="AH21" s="74">
        <f t="shared" si="1"/>
        <v>642000</v>
      </c>
    </row>
    <row r="22" spans="1:34" x14ac:dyDescent="0.35">
      <c r="B22" s="196" t="s">
        <v>23061</v>
      </c>
      <c r="C22" s="196" t="s">
        <v>320</v>
      </c>
      <c r="D22" s="196" t="s">
        <v>23062</v>
      </c>
      <c r="E22" s="196" t="s">
        <v>23063</v>
      </c>
      <c r="F22" s="196"/>
      <c r="G22" s="79" t="s">
        <v>23082</v>
      </c>
      <c r="H22" s="69"/>
      <c r="I22" s="74">
        <v>600000</v>
      </c>
      <c r="J22" s="69"/>
      <c r="K22" s="69" t="s">
        <v>11631</v>
      </c>
      <c r="L22" s="75" t="s">
        <v>980</v>
      </c>
      <c r="M22" s="75" t="s">
        <v>980</v>
      </c>
      <c r="N22" s="75" t="s">
        <v>980</v>
      </c>
      <c r="O22" s="75" t="s">
        <v>980</v>
      </c>
      <c r="P22" s="75" t="s">
        <v>1773</v>
      </c>
      <c r="Q22" s="75" t="s">
        <v>980</v>
      </c>
      <c r="R22" s="75" t="s">
        <v>980</v>
      </c>
      <c r="S22" s="69"/>
      <c r="T22" s="69"/>
      <c r="U22" s="69"/>
      <c r="V22" s="69"/>
      <c r="W22" s="69"/>
      <c r="X22" s="69"/>
      <c r="AG22" s="639">
        <f t="shared" si="0"/>
        <v>42000.000000000007</v>
      </c>
      <c r="AH22" s="74">
        <f t="shared" si="1"/>
        <v>642000</v>
      </c>
    </row>
    <row r="23" spans="1:34" x14ac:dyDescent="0.35">
      <c r="B23" s="196" t="s">
        <v>23061</v>
      </c>
      <c r="C23" s="196" t="s">
        <v>320</v>
      </c>
      <c r="D23" s="196" t="s">
        <v>23062</v>
      </c>
      <c r="E23" s="196" t="s">
        <v>23063</v>
      </c>
      <c r="F23" s="81"/>
      <c r="G23" s="79" t="s">
        <v>23083</v>
      </c>
      <c r="H23" s="69"/>
      <c r="I23" s="74">
        <v>650000</v>
      </c>
      <c r="J23" s="69"/>
      <c r="K23" s="69" t="s">
        <v>11631</v>
      </c>
      <c r="L23" s="75" t="s">
        <v>980</v>
      </c>
      <c r="M23" s="75" t="s">
        <v>980</v>
      </c>
      <c r="N23" s="75" t="s">
        <v>980</v>
      </c>
      <c r="O23" s="75" t="s">
        <v>980</v>
      </c>
      <c r="P23" s="75" t="s">
        <v>1773</v>
      </c>
      <c r="Q23" s="75" t="s">
        <v>980</v>
      </c>
      <c r="R23" s="75" t="s">
        <v>980</v>
      </c>
      <c r="S23" s="69"/>
      <c r="T23" s="69"/>
      <c r="U23" s="69"/>
      <c r="V23" s="69"/>
      <c r="W23" s="69"/>
      <c r="X23" s="69"/>
      <c r="AG23" s="639">
        <f t="shared" si="0"/>
        <v>45500.000000000007</v>
      </c>
      <c r="AH23" s="74">
        <f t="shared" si="1"/>
        <v>695500</v>
      </c>
    </row>
    <row r="24" spans="1:34" x14ac:dyDescent="0.35">
      <c r="A24" s="64"/>
      <c r="B24" s="64"/>
      <c r="C24" s="64"/>
      <c r="D24" s="64"/>
      <c r="E24" s="64"/>
      <c r="F24" s="64"/>
      <c r="G24" s="96" t="s">
        <v>4824</v>
      </c>
      <c r="H24" s="64"/>
      <c r="I24" s="67"/>
      <c r="J24" s="64"/>
      <c r="K24" s="64"/>
      <c r="L24" s="68"/>
      <c r="M24" s="97"/>
      <c r="N24" s="127"/>
      <c r="O24" s="68"/>
      <c r="P24" s="64"/>
      <c r="Q24" s="68"/>
      <c r="R24" s="64"/>
      <c r="S24" s="64"/>
      <c r="T24" s="64"/>
      <c r="U24" s="64"/>
      <c r="V24" s="64"/>
      <c r="W24" s="64"/>
      <c r="X24" s="64"/>
      <c r="Y24" s="64"/>
      <c r="AG24" s="639">
        <f t="shared" si="0"/>
        <v>0</v>
      </c>
      <c r="AH24" s="67">
        <f t="shared" si="1"/>
        <v>0</v>
      </c>
    </row>
    <row r="25" spans="1:34" x14ac:dyDescent="0.35">
      <c r="B25" s="196" t="s">
        <v>23061</v>
      </c>
      <c r="C25" s="196" t="s">
        <v>320</v>
      </c>
      <c r="D25" s="196" t="s">
        <v>23062</v>
      </c>
      <c r="E25" s="196" t="s">
        <v>23063</v>
      </c>
      <c r="F25" s="196"/>
      <c r="G25" s="76" t="s">
        <v>23084</v>
      </c>
      <c r="I25" s="118">
        <v>40000</v>
      </c>
      <c r="K25" s="76" t="s">
        <v>1765</v>
      </c>
      <c r="L25" s="76" t="s">
        <v>1765</v>
      </c>
      <c r="M25" s="119"/>
      <c r="N25" s="76" t="s">
        <v>1765</v>
      </c>
      <c r="O25" s="75" t="s">
        <v>980</v>
      </c>
      <c r="Q25" s="119" t="s">
        <v>967</v>
      </c>
      <c r="R25" s="119" t="s">
        <v>4828</v>
      </c>
      <c r="AG25" s="639">
        <f t="shared" si="0"/>
        <v>2800.0000000000005</v>
      </c>
      <c r="AH25" s="118">
        <f t="shared" si="1"/>
        <v>42800</v>
      </c>
    </row>
    <row r="26" spans="1:34" x14ac:dyDescent="0.35">
      <c r="B26" s="196" t="s">
        <v>23061</v>
      </c>
      <c r="C26" s="196" t="s">
        <v>320</v>
      </c>
      <c r="D26" s="196" t="s">
        <v>23062</v>
      </c>
      <c r="E26" s="196" t="s">
        <v>23063</v>
      </c>
      <c r="F26" s="196"/>
      <c r="G26" s="76" t="s">
        <v>23085</v>
      </c>
      <c r="I26" s="118">
        <v>40000</v>
      </c>
      <c r="K26" s="76" t="s">
        <v>1765</v>
      </c>
      <c r="L26" s="76" t="s">
        <v>1765</v>
      </c>
      <c r="M26" s="119"/>
      <c r="N26" s="76" t="s">
        <v>1765</v>
      </c>
      <c r="O26" s="75" t="s">
        <v>980</v>
      </c>
      <c r="Q26" s="119" t="s">
        <v>8162</v>
      </c>
      <c r="R26" s="119" t="s">
        <v>5700</v>
      </c>
      <c r="Y26" s="76" t="s">
        <v>1765</v>
      </c>
      <c r="AG26" s="639">
        <f t="shared" si="0"/>
        <v>2800.0000000000005</v>
      </c>
      <c r="AH26" s="118">
        <f t="shared" si="1"/>
        <v>42800</v>
      </c>
    </row>
    <row r="27" spans="1:34" x14ac:dyDescent="0.35">
      <c r="B27" s="196" t="s">
        <v>23061</v>
      </c>
      <c r="C27" s="196" t="s">
        <v>320</v>
      </c>
      <c r="D27" s="196" t="s">
        <v>23062</v>
      </c>
      <c r="E27" s="196" t="s">
        <v>23063</v>
      </c>
      <c r="F27" s="196"/>
      <c r="G27" s="76" t="s">
        <v>23086</v>
      </c>
      <c r="I27" s="118">
        <v>2000000</v>
      </c>
      <c r="K27" s="76" t="s">
        <v>5775</v>
      </c>
      <c r="L27" s="119" t="s">
        <v>1510</v>
      </c>
      <c r="M27" s="119"/>
      <c r="N27" s="76" t="s">
        <v>1765</v>
      </c>
      <c r="O27" s="75" t="s">
        <v>980</v>
      </c>
      <c r="Q27" s="119" t="s">
        <v>1765</v>
      </c>
      <c r="R27" s="119" t="s">
        <v>1765</v>
      </c>
      <c r="AG27" s="639">
        <f t="shared" si="0"/>
        <v>140000</v>
      </c>
      <c r="AH27" s="118">
        <f t="shared" si="1"/>
        <v>2140000</v>
      </c>
    </row>
    <row r="28" spans="1:34" x14ac:dyDescent="0.35">
      <c r="B28" s="196" t="s">
        <v>23061</v>
      </c>
      <c r="C28" s="196" t="s">
        <v>320</v>
      </c>
      <c r="D28" s="196" t="s">
        <v>23062</v>
      </c>
      <c r="E28" s="196" t="s">
        <v>23063</v>
      </c>
      <c r="F28" s="196"/>
      <c r="G28" s="76" t="s">
        <v>23087</v>
      </c>
      <c r="I28" s="118">
        <v>40000</v>
      </c>
      <c r="K28" s="76" t="s">
        <v>1765</v>
      </c>
      <c r="L28" s="76" t="s">
        <v>1765</v>
      </c>
      <c r="M28" s="119"/>
      <c r="N28" s="76" t="s">
        <v>1765</v>
      </c>
      <c r="O28" s="75" t="s">
        <v>980</v>
      </c>
      <c r="Q28" s="119" t="s">
        <v>967</v>
      </c>
      <c r="R28" s="119" t="s">
        <v>4828</v>
      </c>
      <c r="AG28" s="639">
        <f t="shared" si="0"/>
        <v>2800.0000000000005</v>
      </c>
      <c r="AH28" s="118">
        <f t="shared" si="1"/>
        <v>42800</v>
      </c>
    </row>
    <row r="29" spans="1:34" x14ac:dyDescent="0.35">
      <c r="B29" s="196" t="s">
        <v>23061</v>
      </c>
      <c r="C29" s="196" t="s">
        <v>320</v>
      </c>
      <c r="D29" s="196" t="s">
        <v>23062</v>
      </c>
      <c r="E29" s="196" t="s">
        <v>23063</v>
      </c>
      <c r="F29" s="196"/>
      <c r="G29" s="76" t="s">
        <v>23088</v>
      </c>
      <c r="I29" s="118">
        <v>40000</v>
      </c>
      <c r="K29" s="76" t="s">
        <v>1765</v>
      </c>
      <c r="L29" s="76" t="s">
        <v>1765</v>
      </c>
      <c r="M29" s="119"/>
      <c r="N29" s="76" t="s">
        <v>1765</v>
      </c>
      <c r="O29" s="75" t="s">
        <v>980</v>
      </c>
      <c r="Q29" s="76" t="s">
        <v>1765</v>
      </c>
      <c r="R29" s="76" t="s">
        <v>1765</v>
      </c>
      <c r="AG29" s="639">
        <f t="shared" si="0"/>
        <v>2800.0000000000005</v>
      </c>
      <c r="AH29" s="118">
        <f t="shared" si="1"/>
        <v>42800</v>
      </c>
    </row>
    <row r="30" spans="1:34" x14ac:dyDescent="0.35">
      <c r="B30" s="196" t="s">
        <v>23061</v>
      </c>
      <c r="C30" s="196" t="s">
        <v>320</v>
      </c>
      <c r="D30" s="196" t="s">
        <v>23062</v>
      </c>
      <c r="E30" s="196" t="s">
        <v>23063</v>
      </c>
      <c r="F30" s="196"/>
      <c r="G30" s="76" t="s">
        <v>23089</v>
      </c>
      <c r="I30" s="118">
        <v>40000</v>
      </c>
      <c r="K30" s="76" t="s">
        <v>1765</v>
      </c>
      <c r="L30" s="76" t="s">
        <v>1765</v>
      </c>
      <c r="M30" s="119"/>
      <c r="N30" s="76" t="s">
        <v>1765</v>
      </c>
      <c r="O30" s="75" t="s">
        <v>980</v>
      </c>
      <c r="Q30" s="76" t="s">
        <v>1765</v>
      </c>
      <c r="R30" s="76" t="s">
        <v>1765</v>
      </c>
      <c r="Y30" s="76" t="s">
        <v>1765</v>
      </c>
      <c r="AG30" s="639">
        <f t="shared" si="0"/>
        <v>2800.0000000000005</v>
      </c>
      <c r="AH30" s="118">
        <f t="shared" si="1"/>
        <v>42800</v>
      </c>
    </row>
    <row r="31" spans="1:34" x14ac:dyDescent="0.35">
      <c r="B31" s="196" t="s">
        <v>23061</v>
      </c>
      <c r="C31" s="196" t="s">
        <v>320</v>
      </c>
      <c r="D31" s="196" t="s">
        <v>23062</v>
      </c>
      <c r="E31" s="196" t="s">
        <v>23063</v>
      </c>
      <c r="F31" s="196"/>
      <c r="G31" s="76" t="s">
        <v>23090</v>
      </c>
      <c r="I31" s="118">
        <v>40000</v>
      </c>
      <c r="K31" s="76" t="s">
        <v>1765</v>
      </c>
      <c r="L31" s="76" t="s">
        <v>1765</v>
      </c>
      <c r="M31" s="119"/>
      <c r="N31" s="76" t="s">
        <v>1765</v>
      </c>
      <c r="O31" s="75" t="s">
        <v>980</v>
      </c>
      <c r="Q31" s="76" t="s">
        <v>1765</v>
      </c>
      <c r="R31" s="76" t="s">
        <v>1765</v>
      </c>
      <c r="AG31" s="639">
        <f t="shared" si="0"/>
        <v>2800.0000000000005</v>
      </c>
      <c r="AH31" s="118">
        <f t="shared" si="1"/>
        <v>42800</v>
      </c>
    </row>
    <row r="32" spans="1:34" x14ac:dyDescent="0.35">
      <c r="B32" s="196" t="s">
        <v>23061</v>
      </c>
      <c r="C32" s="196" t="s">
        <v>320</v>
      </c>
      <c r="D32" s="196" t="s">
        <v>23062</v>
      </c>
      <c r="E32" s="196" t="s">
        <v>23063</v>
      </c>
      <c r="F32" s="196"/>
      <c r="G32" s="76" t="s">
        <v>23091</v>
      </c>
      <c r="I32" s="118">
        <v>40000</v>
      </c>
      <c r="K32" s="76" t="s">
        <v>1765</v>
      </c>
      <c r="L32" s="76" t="s">
        <v>1765</v>
      </c>
      <c r="M32" s="119"/>
      <c r="N32" s="76" t="s">
        <v>1765</v>
      </c>
      <c r="O32" s="75" t="s">
        <v>980</v>
      </c>
      <c r="Q32" s="119" t="s">
        <v>967</v>
      </c>
      <c r="R32" s="119" t="s">
        <v>4828</v>
      </c>
      <c r="AG32" s="639">
        <f t="shared" si="0"/>
        <v>2800.0000000000005</v>
      </c>
      <c r="AH32" s="118">
        <f t="shared" si="1"/>
        <v>42800</v>
      </c>
    </row>
    <row r="33" spans="2:34" x14ac:dyDescent="0.35">
      <c r="B33" s="196" t="s">
        <v>23061</v>
      </c>
      <c r="C33" s="196" t="s">
        <v>320</v>
      </c>
      <c r="D33" s="196" t="s">
        <v>23062</v>
      </c>
      <c r="E33" s="196" t="s">
        <v>23063</v>
      </c>
      <c r="F33" s="196"/>
      <c r="G33" s="76" t="s">
        <v>23092</v>
      </c>
      <c r="I33" s="118">
        <v>2000000</v>
      </c>
      <c r="K33" s="76" t="s">
        <v>5775</v>
      </c>
      <c r="L33" s="119" t="s">
        <v>1765</v>
      </c>
      <c r="M33" s="119" t="s">
        <v>1765</v>
      </c>
      <c r="N33" s="119" t="s">
        <v>1765</v>
      </c>
      <c r="O33" s="75" t="s">
        <v>980</v>
      </c>
      <c r="P33" s="76" t="s">
        <v>11663</v>
      </c>
      <c r="Q33" s="119" t="s">
        <v>967</v>
      </c>
      <c r="R33" s="119" t="s">
        <v>4828</v>
      </c>
      <c r="AG33" s="639">
        <f t="shared" si="0"/>
        <v>140000</v>
      </c>
      <c r="AH33" s="118">
        <f t="shared" si="1"/>
        <v>2140000</v>
      </c>
    </row>
    <row r="34" spans="2:34" x14ac:dyDescent="0.35">
      <c r="B34" s="196" t="s">
        <v>23061</v>
      </c>
      <c r="C34" s="196" t="s">
        <v>320</v>
      </c>
      <c r="D34" s="196" t="s">
        <v>23062</v>
      </c>
      <c r="E34" s="196" t="s">
        <v>23063</v>
      </c>
      <c r="F34" s="196"/>
      <c r="G34" s="76" t="s">
        <v>23093</v>
      </c>
      <c r="I34" s="118">
        <v>40000</v>
      </c>
      <c r="K34" s="76" t="s">
        <v>1765</v>
      </c>
      <c r="L34" s="119" t="s">
        <v>1765</v>
      </c>
      <c r="M34" s="119"/>
      <c r="N34" s="119" t="s">
        <v>4844</v>
      </c>
      <c r="O34" s="75" t="s">
        <v>980</v>
      </c>
      <c r="Q34" s="119" t="s">
        <v>967</v>
      </c>
      <c r="R34" s="119" t="s">
        <v>4828</v>
      </c>
      <c r="AG34" s="639">
        <f t="shared" si="0"/>
        <v>2800.0000000000005</v>
      </c>
      <c r="AH34" s="118">
        <f t="shared" si="1"/>
        <v>42800</v>
      </c>
    </row>
    <row r="35" spans="2:34" x14ac:dyDescent="0.35">
      <c r="B35" s="196" t="s">
        <v>23061</v>
      </c>
      <c r="C35" s="196" t="s">
        <v>320</v>
      </c>
      <c r="D35" s="196" t="s">
        <v>23062</v>
      </c>
      <c r="E35" s="196" t="s">
        <v>23063</v>
      </c>
      <c r="F35" s="196"/>
      <c r="G35" s="76" t="s">
        <v>23094</v>
      </c>
      <c r="I35" s="118">
        <v>40000</v>
      </c>
      <c r="K35" s="76" t="s">
        <v>1765</v>
      </c>
      <c r="L35" s="119" t="s">
        <v>1765</v>
      </c>
      <c r="M35" s="119"/>
      <c r="N35" s="119" t="s">
        <v>4846</v>
      </c>
      <c r="O35" s="75" t="s">
        <v>980</v>
      </c>
      <c r="Q35" s="119" t="s">
        <v>967</v>
      </c>
      <c r="R35" s="119" t="s">
        <v>4828</v>
      </c>
      <c r="AG35" s="639">
        <f t="shared" si="0"/>
        <v>2800.0000000000005</v>
      </c>
      <c r="AH35" s="118">
        <f t="shared" si="1"/>
        <v>42800</v>
      </c>
    </row>
    <row r="36" spans="2:34" x14ac:dyDescent="0.35">
      <c r="B36" s="196" t="s">
        <v>23061</v>
      </c>
      <c r="C36" s="196" t="s">
        <v>320</v>
      </c>
      <c r="D36" s="196" t="s">
        <v>23062</v>
      </c>
      <c r="E36" s="196" t="s">
        <v>23063</v>
      </c>
      <c r="F36" s="196"/>
      <c r="G36" s="76" t="s">
        <v>23095</v>
      </c>
      <c r="I36" s="118">
        <v>40000</v>
      </c>
      <c r="K36" s="76" t="s">
        <v>1765</v>
      </c>
      <c r="L36" s="119" t="s">
        <v>1765</v>
      </c>
      <c r="M36" s="119"/>
      <c r="N36" s="76" t="s">
        <v>1765</v>
      </c>
      <c r="O36" s="75" t="s">
        <v>980</v>
      </c>
      <c r="Q36" s="119" t="s">
        <v>967</v>
      </c>
      <c r="R36" s="119" t="s">
        <v>4828</v>
      </c>
      <c r="AG36" s="639">
        <f t="shared" si="0"/>
        <v>2800.0000000000005</v>
      </c>
      <c r="AH36" s="118">
        <f t="shared" si="1"/>
        <v>42800</v>
      </c>
    </row>
    <row r="37" spans="2:34" x14ac:dyDescent="0.35">
      <c r="B37" s="196" t="s">
        <v>23061</v>
      </c>
      <c r="C37" s="196" t="s">
        <v>320</v>
      </c>
      <c r="D37" s="196" t="s">
        <v>23062</v>
      </c>
      <c r="E37" s="196" t="s">
        <v>23063</v>
      </c>
      <c r="F37" s="196"/>
      <c r="G37" s="76" t="s">
        <v>23096</v>
      </c>
      <c r="I37" s="118">
        <v>40000</v>
      </c>
      <c r="K37" s="76" t="s">
        <v>1765</v>
      </c>
      <c r="L37" s="119" t="s">
        <v>1765</v>
      </c>
      <c r="M37" s="119"/>
      <c r="N37" s="76" t="s">
        <v>1765</v>
      </c>
      <c r="O37" s="75" t="s">
        <v>980</v>
      </c>
      <c r="Q37" s="119" t="s">
        <v>8162</v>
      </c>
      <c r="R37" s="119" t="s">
        <v>5700</v>
      </c>
      <c r="Y37" s="76" t="s">
        <v>1765</v>
      </c>
      <c r="AG37" s="639">
        <f t="shared" si="0"/>
        <v>2800.0000000000005</v>
      </c>
      <c r="AH37" s="118">
        <f t="shared" si="1"/>
        <v>42800</v>
      </c>
    </row>
    <row r="38" spans="2:34" x14ac:dyDescent="0.35">
      <c r="B38" s="196" t="s">
        <v>23061</v>
      </c>
      <c r="C38" s="196" t="s">
        <v>320</v>
      </c>
      <c r="D38" s="196" t="s">
        <v>23062</v>
      </c>
      <c r="E38" s="196" t="s">
        <v>23063</v>
      </c>
      <c r="F38" s="196"/>
      <c r="G38" s="76" t="s">
        <v>23097</v>
      </c>
      <c r="I38" s="118">
        <v>2000000</v>
      </c>
      <c r="K38" s="76" t="s">
        <v>5775</v>
      </c>
      <c r="L38" s="119" t="s">
        <v>11669</v>
      </c>
      <c r="M38" s="119"/>
      <c r="N38" s="76" t="s">
        <v>1765</v>
      </c>
      <c r="O38" s="75" t="s">
        <v>980</v>
      </c>
      <c r="Q38" s="119" t="s">
        <v>1765</v>
      </c>
      <c r="R38" s="119" t="s">
        <v>1765</v>
      </c>
      <c r="AG38" s="639">
        <f t="shared" si="0"/>
        <v>140000</v>
      </c>
      <c r="AH38" s="118">
        <f t="shared" si="1"/>
        <v>2140000</v>
      </c>
    </row>
    <row r="39" spans="2:34" x14ac:dyDescent="0.35">
      <c r="B39" s="196" t="s">
        <v>23061</v>
      </c>
      <c r="C39" s="196" t="s">
        <v>320</v>
      </c>
      <c r="D39" s="196" t="s">
        <v>23062</v>
      </c>
      <c r="E39" s="196" t="s">
        <v>23063</v>
      </c>
      <c r="F39" s="196"/>
      <c r="G39" s="76" t="s">
        <v>23098</v>
      </c>
      <c r="I39" s="118">
        <v>40000</v>
      </c>
      <c r="K39" s="76" t="s">
        <v>1765</v>
      </c>
      <c r="L39" s="76" t="s">
        <v>1765</v>
      </c>
      <c r="M39" s="119"/>
      <c r="N39" s="76" t="s">
        <v>1765</v>
      </c>
      <c r="O39" s="75" t="s">
        <v>980</v>
      </c>
      <c r="Q39" s="119" t="s">
        <v>967</v>
      </c>
      <c r="R39" s="119" t="s">
        <v>4828</v>
      </c>
      <c r="AG39" s="639">
        <f t="shared" si="0"/>
        <v>2800.0000000000005</v>
      </c>
      <c r="AH39" s="118">
        <f t="shared" si="1"/>
        <v>42800</v>
      </c>
    </row>
    <row r="40" spans="2:34" x14ac:dyDescent="0.35">
      <c r="B40" s="196" t="s">
        <v>23061</v>
      </c>
      <c r="C40" s="196" t="s">
        <v>320</v>
      </c>
      <c r="D40" s="196" t="s">
        <v>23062</v>
      </c>
      <c r="E40" s="196" t="s">
        <v>23063</v>
      </c>
      <c r="F40" s="196"/>
      <c r="G40" s="76" t="s">
        <v>23099</v>
      </c>
      <c r="I40" s="118">
        <v>40000</v>
      </c>
      <c r="K40" s="76" t="s">
        <v>1765</v>
      </c>
      <c r="L40" s="76" t="s">
        <v>1765</v>
      </c>
      <c r="M40" s="119"/>
      <c r="N40" s="76" t="s">
        <v>1765</v>
      </c>
      <c r="O40" s="75" t="s">
        <v>980</v>
      </c>
      <c r="Q40" s="76" t="s">
        <v>1765</v>
      </c>
      <c r="R40" s="76" t="s">
        <v>1765</v>
      </c>
      <c r="AG40" s="639">
        <f t="shared" si="0"/>
        <v>2800.0000000000005</v>
      </c>
      <c r="AH40" s="118">
        <f t="shared" si="1"/>
        <v>42800</v>
      </c>
    </row>
    <row r="41" spans="2:34" x14ac:dyDescent="0.35">
      <c r="B41" s="196" t="s">
        <v>23061</v>
      </c>
      <c r="C41" s="196" t="s">
        <v>320</v>
      </c>
      <c r="D41" s="196" t="s">
        <v>23062</v>
      </c>
      <c r="E41" s="196" t="s">
        <v>23063</v>
      </c>
      <c r="F41" s="196"/>
      <c r="G41" s="76" t="s">
        <v>23100</v>
      </c>
      <c r="I41" s="118">
        <v>40000</v>
      </c>
      <c r="K41" s="76" t="s">
        <v>1765</v>
      </c>
      <c r="L41" s="76" t="s">
        <v>1765</v>
      </c>
      <c r="M41" s="119"/>
      <c r="N41" s="76" t="s">
        <v>1765</v>
      </c>
      <c r="O41" s="75" t="s">
        <v>980</v>
      </c>
      <c r="Q41" s="76" t="s">
        <v>1765</v>
      </c>
      <c r="R41" s="76" t="s">
        <v>1765</v>
      </c>
      <c r="AG41" s="639">
        <f t="shared" si="0"/>
        <v>2800.0000000000005</v>
      </c>
      <c r="AH41" s="118">
        <f t="shared" si="1"/>
        <v>42800</v>
      </c>
    </row>
    <row r="42" spans="2:34" x14ac:dyDescent="0.35">
      <c r="B42" s="196" t="s">
        <v>23061</v>
      </c>
      <c r="C42" s="196" t="s">
        <v>320</v>
      </c>
      <c r="D42" s="196" t="s">
        <v>23062</v>
      </c>
      <c r="E42" s="196" t="s">
        <v>23063</v>
      </c>
      <c r="F42" s="196"/>
      <c r="G42" s="76" t="s">
        <v>23101</v>
      </c>
      <c r="I42" s="118">
        <v>40000</v>
      </c>
      <c r="K42" s="76" t="s">
        <v>1765</v>
      </c>
      <c r="L42" s="76" t="s">
        <v>1765</v>
      </c>
      <c r="M42" s="119"/>
      <c r="N42" s="76" t="s">
        <v>1765</v>
      </c>
      <c r="O42" s="75" t="s">
        <v>980</v>
      </c>
      <c r="Q42" s="119" t="s">
        <v>967</v>
      </c>
      <c r="R42" s="119" t="s">
        <v>4828</v>
      </c>
      <c r="AG42" s="639">
        <f t="shared" si="0"/>
        <v>2800.0000000000005</v>
      </c>
      <c r="AH42" s="118">
        <f t="shared" si="1"/>
        <v>42800</v>
      </c>
    </row>
    <row r="43" spans="2:34" x14ac:dyDescent="0.35">
      <c r="B43" s="196" t="s">
        <v>23061</v>
      </c>
      <c r="C43" s="196" t="s">
        <v>320</v>
      </c>
      <c r="D43" s="196" t="s">
        <v>23062</v>
      </c>
      <c r="E43" s="196" t="s">
        <v>23063</v>
      </c>
      <c r="F43" s="196"/>
      <c r="G43" s="76" t="s">
        <v>23102</v>
      </c>
      <c r="I43" s="118">
        <v>2000000</v>
      </c>
      <c r="K43" s="76" t="s">
        <v>5775</v>
      </c>
      <c r="L43" s="119" t="s">
        <v>1510</v>
      </c>
      <c r="M43" s="119"/>
      <c r="N43" s="76" t="s">
        <v>1765</v>
      </c>
      <c r="O43" s="75" t="s">
        <v>980</v>
      </c>
      <c r="Q43" s="119" t="s">
        <v>1765</v>
      </c>
      <c r="R43" s="119" t="s">
        <v>1765</v>
      </c>
      <c r="AG43" s="639">
        <f t="shared" si="0"/>
        <v>140000</v>
      </c>
      <c r="AH43" s="118">
        <f t="shared" si="1"/>
        <v>2140000</v>
      </c>
    </row>
    <row r="44" spans="2:34" x14ac:dyDescent="0.35">
      <c r="B44" s="196" t="s">
        <v>23061</v>
      </c>
      <c r="C44" s="196" t="s">
        <v>320</v>
      </c>
      <c r="D44" s="196" t="s">
        <v>23062</v>
      </c>
      <c r="E44" s="196" t="s">
        <v>23063</v>
      </c>
      <c r="F44" s="196"/>
      <c r="G44" s="76" t="s">
        <v>23103</v>
      </c>
      <c r="I44" s="118">
        <v>40000</v>
      </c>
      <c r="K44" s="76" t="s">
        <v>1765</v>
      </c>
      <c r="L44" s="119" t="s">
        <v>1765</v>
      </c>
      <c r="M44" s="119"/>
      <c r="N44" s="119" t="s">
        <v>4844</v>
      </c>
      <c r="O44" s="75" t="s">
        <v>980</v>
      </c>
      <c r="Q44" s="119" t="s">
        <v>967</v>
      </c>
      <c r="R44" s="119" t="s">
        <v>4828</v>
      </c>
      <c r="AG44" s="639">
        <f t="shared" si="0"/>
        <v>2800.0000000000005</v>
      </c>
      <c r="AH44" s="118">
        <f t="shared" si="1"/>
        <v>42800</v>
      </c>
    </row>
    <row r="45" spans="2:34" x14ac:dyDescent="0.35">
      <c r="B45" s="196" t="s">
        <v>23061</v>
      </c>
      <c r="C45" s="196" t="s">
        <v>320</v>
      </c>
      <c r="D45" s="196" t="s">
        <v>23062</v>
      </c>
      <c r="E45" s="196" t="s">
        <v>23063</v>
      </c>
      <c r="F45" s="196"/>
      <c r="G45" s="76" t="s">
        <v>23104</v>
      </c>
      <c r="I45" s="118">
        <v>40000</v>
      </c>
      <c r="K45" s="76" t="s">
        <v>1765</v>
      </c>
      <c r="L45" s="119" t="s">
        <v>1765</v>
      </c>
      <c r="M45" s="119"/>
      <c r="N45" s="119" t="s">
        <v>4846</v>
      </c>
      <c r="O45" s="75" t="s">
        <v>980</v>
      </c>
      <c r="Q45" s="119" t="s">
        <v>967</v>
      </c>
      <c r="R45" s="119" t="s">
        <v>4828</v>
      </c>
      <c r="AG45" s="639">
        <f t="shared" si="0"/>
        <v>2800.0000000000005</v>
      </c>
      <c r="AH45" s="118">
        <f t="shared" si="1"/>
        <v>42800</v>
      </c>
    </row>
    <row r="46" spans="2:34" x14ac:dyDescent="0.35">
      <c r="B46" s="196" t="s">
        <v>23061</v>
      </c>
      <c r="C46" s="196" t="s">
        <v>320</v>
      </c>
      <c r="D46" s="196" t="s">
        <v>23062</v>
      </c>
      <c r="E46" s="196" t="s">
        <v>23063</v>
      </c>
      <c r="F46" s="196"/>
      <c r="G46" s="76" t="s">
        <v>23105</v>
      </c>
      <c r="I46" s="118">
        <v>40000</v>
      </c>
      <c r="K46" s="76" t="s">
        <v>1765</v>
      </c>
      <c r="L46" s="119" t="s">
        <v>1765</v>
      </c>
      <c r="M46" s="119"/>
      <c r="N46" s="119" t="s">
        <v>4844</v>
      </c>
      <c r="O46" s="75" t="s">
        <v>980</v>
      </c>
      <c r="Q46" s="119" t="s">
        <v>967</v>
      </c>
      <c r="R46" s="119" t="s">
        <v>4828</v>
      </c>
      <c r="AG46" s="639">
        <f t="shared" si="0"/>
        <v>2800.0000000000005</v>
      </c>
      <c r="AH46" s="118">
        <f t="shared" si="1"/>
        <v>42800</v>
      </c>
    </row>
    <row r="47" spans="2:34" x14ac:dyDescent="0.35">
      <c r="B47" s="196" t="s">
        <v>23061</v>
      </c>
      <c r="C47" s="196" t="s">
        <v>320</v>
      </c>
      <c r="D47" s="196" t="s">
        <v>23062</v>
      </c>
      <c r="E47" s="196" t="s">
        <v>23063</v>
      </c>
      <c r="F47" s="196"/>
      <c r="G47" s="76" t="s">
        <v>23106</v>
      </c>
      <c r="I47" s="118">
        <v>40000</v>
      </c>
      <c r="K47" s="76" t="s">
        <v>1765</v>
      </c>
      <c r="L47" s="119" t="s">
        <v>1765</v>
      </c>
      <c r="M47" s="119"/>
      <c r="N47" s="119" t="s">
        <v>4846</v>
      </c>
      <c r="O47" s="75" t="s">
        <v>980</v>
      </c>
      <c r="Q47" s="119" t="s">
        <v>967</v>
      </c>
      <c r="R47" s="119" t="s">
        <v>4828</v>
      </c>
      <c r="AG47" s="639">
        <f t="shared" si="0"/>
        <v>2800.0000000000005</v>
      </c>
      <c r="AH47" s="118">
        <f t="shared" si="1"/>
        <v>42800</v>
      </c>
    </row>
    <row r="48" spans="2:34" x14ac:dyDescent="0.35">
      <c r="B48" s="196" t="s">
        <v>23061</v>
      </c>
      <c r="C48" s="196" t="s">
        <v>320</v>
      </c>
      <c r="D48" s="196" t="s">
        <v>23062</v>
      </c>
      <c r="E48" s="196" t="s">
        <v>23063</v>
      </c>
      <c r="F48" s="196"/>
      <c r="G48" s="76" t="s">
        <v>23107</v>
      </c>
      <c r="I48" s="118">
        <v>2000000</v>
      </c>
      <c r="K48" s="76" t="s">
        <v>5775</v>
      </c>
      <c r="L48" s="119" t="s">
        <v>11680</v>
      </c>
      <c r="M48" s="119"/>
      <c r="N48" s="119" t="s">
        <v>11669</v>
      </c>
      <c r="O48" s="75" t="s">
        <v>980</v>
      </c>
      <c r="Q48" s="119" t="s">
        <v>1765</v>
      </c>
      <c r="R48" s="119" t="s">
        <v>1765</v>
      </c>
      <c r="AG48" s="639">
        <f t="shared" si="0"/>
        <v>140000</v>
      </c>
      <c r="AH48" s="118">
        <f t="shared" si="1"/>
        <v>2140000</v>
      </c>
    </row>
    <row r="49" spans="1:34" x14ac:dyDescent="0.35">
      <c r="B49" s="196" t="s">
        <v>23061</v>
      </c>
      <c r="C49" s="196" t="s">
        <v>320</v>
      </c>
      <c r="D49" s="196" t="s">
        <v>23062</v>
      </c>
      <c r="E49" s="196" t="s">
        <v>23063</v>
      </c>
      <c r="F49" s="196"/>
      <c r="G49" s="76" t="s">
        <v>23108</v>
      </c>
      <c r="I49" s="118">
        <v>40000</v>
      </c>
      <c r="K49" s="76" t="s">
        <v>1765</v>
      </c>
      <c r="L49" s="119" t="s">
        <v>1765</v>
      </c>
      <c r="M49" s="119"/>
      <c r="N49" s="119" t="s">
        <v>4844</v>
      </c>
      <c r="O49" s="75" t="s">
        <v>980</v>
      </c>
      <c r="Q49" s="119" t="s">
        <v>967</v>
      </c>
      <c r="R49" s="119" t="s">
        <v>4828</v>
      </c>
      <c r="AG49" s="639">
        <f t="shared" si="0"/>
        <v>2800.0000000000005</v>
      </c>
      <c r="AH49" s="118">
        <f t="shared" si="1"/>
        <v>42800</v>
      </c>
    </row>
    <row r="50" spans="1:34" x14ac:dyDescent="0.35">
      <c r="B50" s="196" t="s">
        <v>23061</v>
      </c>
      <c r="C50" s="196" t="s">
        <v>320</v>
      </c>
      <c r="D50" s="196" t="s">
        <v>23062</v>
      </c>
      <c r="E50" s="196" t="s">
        <v>23063</v>
      </c>
      <c r="F50" s="196"/>
      <c r="G50" s="76" t="s">
        <v>23109</v>
      </c>
      <c r="I50" s="118">
        <v>40000</v>
      </c>
      <c r="K50" s="76" t="s">
        <v>1765</v>
      </c>
      <c r="L50" s="119" t="s">
        <v>1765</v>
      </c>
      <c r="M50" s="119"/>
      <c r="N50" s="119" t="s">
        <v>4846</v>
      </c>
      <c r="O50" s="75" t="s">
        <v>980</v>
      </c>
      <c r="Q50" s="119" t="s">
        <v>967</v>
      </c>
      <c r="R50" s="119" t="s">
        <v>4828</v>
      </c>
      <c r="AG50" s="639">
        <f t="shared" si="0"/>
        <v>2800.0000000000005</v>
      </c>
      <c r="AH50" s="118">
        <f t="shared" si="1"/>
        <v>42800</v>
      </c>
    </row>
    <row r="51" spans="1:34" x14ac:dyDescent="0.35">
      <c r="B51" s="196" t="s">
        <v>23061</v>
      </c>
      <c r="C51" s="196" t="s">
        <v>320</v>
      </c>
      <c r="D51" s="196" t="s">
        <v>23062</v>
      </c>
      <c r="E51" s="196" t="s">
        <v>23063</v>
      </c>
      <c r="F51" s="196"/>
      <c r="G51" s="76" t="s">
        <v>23110</v>
      </c>
      <c r="K51" s="76" t="s">
        <v>11684</v>
      </c>
      <c r="L51" s="119" t="s">
        <v>1765</v>
      </c>
      <c r="M51" s="119">
        <v>1053</v>
      </c>
      <c r="N51" s="119">
        <v>312275</v>
      </c>
      <c r="O51" s="75" t="s">
        <v>980</v>
      </c>
      <c r="Q51" s="75" t="s">
        <v>980</v>
      </c>
      <c r="R51" s="75" t="s">
        <v>980</v>
      </c>
      <c r="AG51" s="639">
        <f t="shared" si="0"/>
        <v>0</v>
      </c>
      <c r="AH51" s="118">
        <f t="shared" si="1"/>
        <v>0</v>
      </c>
    </row>
    <row r="52" spans="1:34" x14ac:dyDescent="0.35">
      <c r="A52" s="64"/>
      <c r="B52" s="64"/>
      <c r="C52" s="64"/>
      <c r="D52" s="64"/>
      <c r="E52" s="64"/>
      <c r="F52" s="64"/>
      <c r="G52" s="66" t="s">
        <v>1842</v>
      </c>
      <c r="H52" s="64"/>
      <c r="I52" s="67"/>
      <c r="J52" s="64"/>
      <c r="K52" s="64"/>
      <c r="L52" s="68"/>
      <c r="M52" s="68"/>
      <c r="N52" s="68"/>
      <c r="O52" s="68"/>
      <c r="P52" s="64"/>
      <c r="Q52" s="68"/>
      <c r="R52" s="68"/>
      <c r="S52" s="64"/>
      <c r="T52" s="64"/>
      <c r="U52" s="64"/>
      <c r="V52" s="64"/>
      <c r="W52" s="64"/>
      <c r="X52" s="64"/>
      <c r="Y52" s="64"/>
      <c r="AG52" s="639">
        <f t="shared" si="0"/>
        <v>0</v>
      </c>
      <c r="AH52" s="67">
        <f t="shared" si="1"/>
        <v>0</v>
      </c>
    </row>
    <row r="53" spans="1:34" s="231" customFormat="1" x14ac:dyDescent="0.35">
      <c r="B53" s="196" t="s">
        <v>23061</v>
      </c>
      <c r="C53" s="196" t="s">
        <v>320</v>
      </c>
      <c r="D53" s="196" t="s">
        <v>23062</v>
      </c>
      <c r="E53" s="196" t="s">
        <v>23063</v>
      </c>
      <c r="F53" s="81"/>
      <c r="G53" s="117" t="s">
        <v>23111</v>
      </c>
      <c r="I53" s="249">
        <v>6000000</v>
      </c>
      <c r="K53" s="231" t="s">
        <v>5711</v>
      </c>
      <c r="L53" s="233" t="s">
        <v>2272</v>
      </c>
      <c r="M53" s="233"/>
      <c r="N53" s="233" t="s">
        <v>2272</v>
      </c>
      <c r="O53" s="233" t="s">
        <v>2272</v>
      </c>
      <c r="Q53" s="233" t="s">
        <v>2272</v>
      </c>
      <c r="R53" s="233" t="s">
        <v>2272</v>
      </c>
      <c r="AG53" s="639">
        <f t="shared" si="0"/>
        <v>420000.00000000006</v>
      </c>
      <c r="AH53" s="249">
        <f t="shared" si="1"/>
        <v>6420000</v>
      </c>
    </row>
    <row r="54" spans="1:34" s="231" customFormat="1" x14ac:dyDescent="0.35">
      <c r="B54" s="196" t="s">
        <v>23061</v>
      </c>
      <c r="C54" s="196" t="s">
        <v>320</v>
      </c>
      <c r="D54" s="196" t="s">
        <v>23062</v>
      </c>
      <c r="E54" s="196" t="s">
        <v>23063</v>
      </c>
      <c r="F54" s="81"/>
      <c r="G54" s="117" t="s">
        <v>23112</v>
      </c>
      <c r="I54" s="249">
        <v>6000000</v>
      </c>
      <c r="K54" s="231" t="s">
        <v>5711</v>
      </c>
      <c r="L54" s="233" t="s">
        <v>2272</v>
      </c>
      <c r="M54" s="233"/>
      <c r="N54" s="233" t="s">
        <v>2272</v>
      </c>
      <c r="O54" s="233" t="s">
        <v>2272</v>
      </c>
      <c r="Q54" s="233" t="s">
        <v>2272</v>
      </c>
      <c r="R54" s="233" t="s">
        <v>2272</v>
      </c>
      <c r="AG54" s="639">
        <f t="shared" si="0"/>
        <v>420000.00000000006</v>
      </c>
      <c r="AH54" s="249">
        <f t="shared" si="1"/>
        <v>6420000</v>
      </c>
    </row>
    <row r="55" spans="1:34" x14ac:dyDescent="0.35">
      <c r="A55" s="64"/>
      <c r="B55" s="64"/>
      <c r="C55" s="64"/>
      <c r="D55" s="64"/>
      <c r="E55" s="64"/>
      <c r="F55" s="64"/>
      <c r="G55" s="66" t="s">
        <v>1851</v>
      </c>
      <c r="H55" s="64"/>
      <c r="I55" s="67"/>
      <c r="J55" s="64"/>
      <c r="K55" s="64"/>
      <c r="L55" s="68"/>
      <c r="M55" s="68"/>
      <c r="N55" s="68"/>
      <c r="O55" s="68"/>
      <c r="P55" s="64"/>
      <c r="Q55" s="68"/>
      <c r="R55" s="68"/>
      <c r="S55" s="64"/>
      <c r="T55" s="64"/>
      <c r="U55" s="64"/>
      <c r="V55" s="64"/>
      <c r="W55" s="64"/>
      <c r="X55" s="64"/>
      <c r="Y55" s="64"/>
      <c r="AG55" s="639">
        <f t="shared" si="0"/>
        <v>0</v>
      </c>
      <c r="AH55" s="67">
        <f t="shared" si="1"/>
        <v>0</v>
      </c>
    </row>
    <row r="56" spans="1:34" x14ac:dyDescent="0.35">
      <c r="B56" s="196" t="s">
        <v>23061</v>
      </c>
      <c r="C56" s="196" t="s">
        <v>320</v>
      </c>
      <c r="D56" s="196" t="s">
        <v>23062</v>
      </c>
      <c r="E56" s="196" t="s">
        <v>23063</v>
      </c>
      <c r="F56" s="196"/>
      <c r="G56" s="117" t="s">
        <v>23113</v>
      </c>
      <c r="I56" s="118">
        <v>400000</v>
      </c>
      <c r="K56" s="76" t="s">
        <v>9022</v>
      </c>
      <c r="L56" s="119" t="s">
        <v>2272</v>
      </c>
      <c r="M56" s="119"/>
      <c r="N56" s="119" t="s">
        <v>2272</v>
      </c>
      <c r="O56" s="119"/>
      <c r="R56" s="119"/>
      <c r="AG56" s="639">
        <f t="shared" si="0"/>
        <v>28000.000000000004</v>
      </c>
      <c r="AH56" s="118">
        <f t="shared" si="1"/>
        <v>428000</v>
      </c>
    </row>
    <row r="57" spans="1:34" x14ac:dyDescent="0.35">
      <c r="B57" s="196" t="s">
        <v>23061</v>
      </c>
      <c r="C57" s="196" t="s">
        <v>320</v>
      </c>
      <c r="D57" s="196" t="s">
        <v>23062</v>
      </c>
      <c r="E57" s="196" t="s">
        <v>23063</v>
      </c>
      <c r="F57" s="196"/>
      <c r="G57" s="117" t="s">
        <v>23114</v>
      </c>
      <c r="I57" s="118">
        <v>400000</v>
      </c>
      <c r="K57" s="76" t="s">
        <v>9022</v>
      </c>
      <c r="L57" s="119" t="s">
        <v>2272</v>
      </c>
      <c r="M57" s="119"/>
      <c r="N57" s="119" t="s">
        <v>2272</v>
      </c>
      <c r="O57" s="119"/>
      <c r="R57" s="119"/>
      <c r="AG57" s="639">
        <f t="shared" si="0"/>
        <v>28000.000000000004</v>
      </c>
      <c r="AH57" s="118">
        <f t="shared" si="1"/>
        <v>428000</v>
      </c>
    </row>
    <row r="58" spans="1:34" x14ac:dyDescent="0.35">
      <c r="A58" s="64"/>
      <c r="B58" s="64"/>
      <c r="C58" s="64"/>
      <c r="D58" s="64"/>
      <c r="E58" s="64"/>
      <c r="F58" s="64"/>
      <c r="G58" s="66" t="s">
        <v>1161</v>
      </c>
      <c r="H58" s="64"/>
      <c r="I58" s="67"/>
      <c r="J58" s="64"/>
      <c r="K58" s="64"/>
      <c r="L58" s="68"/>
      <c r="M58" s="68"/>
      <c r="N58" s="68"/>
      <c r="O58" s="68"/>
      <c r="P58" s="64"/>
      <c r="Q58" s="68"/>
      <c r="R58" s="68"/>
      <c r="S58" s="64"/>
      <c r="T58" s="64"/>
      <c r="U58" s="64"/>
      <c r="V58" s="64"/>
      <c r="W58" s="64"/>
      <c r="X58" s="64"/>
      <c r="Y58" s="64"/>
      <c r="AG58" s="639">
        <f t="shared" si="0"/>
        <v>0</v>
      </c>
      <c r="AH58" s="67">
        <f t="shared" si="1"/>
        <v>0</v>
      </c>
    </row>
    <row r="59" spans="1:34" x14ac:dyDescent="0.35">
      <c r="B59" s="196" t="s">
        <v>23061</v>
      </c>
      <c r="C59" s="196" t="s">
        <v>320</v>
      </c>
      <c r="D59" s="196" t="s">
        <v>23062</v>
      </c>
      <c r="E59" s="196" t="s">
        <v>23063</v>
      </c>
      <c r="F59" s="196"/>
      <c r="G59" s="76" t="s">
        <v>23115</v>
      </c>
      <c r="I59" s="118">
        <v>155000</v>
      </c>
      <c r="K59" s="76" t="s">
        <v>11692</v>
      </c>
      <c r="L59" s="119" t="s">
        <v>11669</v>
      </c>
      <c r="M59" s="119"/>
      <c r="N59" s="119" t="s">
        <v>11693</v>
      </c>
      <c r="O59" s="233" t="s">
        <v>2272</v>
      </c>
      <c r="Q59" s="233" t="s">
        <v>2272</v>
      </c>
      <c r="R59" s="119">
        <v>30000</v>
      </c>
      <c r="AG59" s="639">
        <f t="shared" si="0"/>
        <v>10850.000000000002</v>
      </c>
      <c r="AH59" s="118">
        <f t="shared" si="1"/>
        <v>165850</v>
      </c>
    </row>
    <row r="60" spans="1:34" x14ac:dyDescent="0.35">
      <c r="B60" s="196" t="s">
        <v>23061</v>
      </c>
      <c r="C60" s="196" t="s">
        <v>320</v>
      </c>
      <c r="D60" s="196" t="s">
        <v>23062</v>
      </c>
      <c r="E60" s="196" t="s">
        <v>23063</v>
      </c>
      <c r="F60" s="196"/>
      <c r="G60" s="76" t="s">
        <v>23116</v>
      </c>
      <c r="I60" s="118">
        <v>155000</v>
      </c>
      <c r="K60" s="76" t="s">
        <v>11692</v>
      </c>
      <c r="L60" s="119" t="s">
        <v>11669</v>
      </c>
      <c r="M60" s="119"/>
      <c r="N60" s="119" t="s">
        <v>11695</v>
      </c>
      <c r="O60" s="233" t="s">
        <v>2272</v>
      </c>
      <c r="Q60" s="233" t="s">
        <v>2272</v>
      </c>
      <c r="R60" s="119">
        <v>30000</v>
      </c>
      <c r="AG60" s="639">
        <f t="shared" si="0"/>
        <v>10850.000000000002</v>
      </c>
      <c r="AH60" s="118">
        <f t="shared" si="1"/>
        <v>165850</v>
      </c>
    </row>
    <row r="61" spans="1:34" x14ac:dyDescent="0.35">
      <c r="A61" s="64"/>
      <c r="B61" s="64"/>
      <c r="C61" s="64"/>
      <c r="D61" s="64"/>
      <c r="E61" s="64"/>
      <c r="F61" s="64"/>
      <c r="G61" s="66" t="s">
        <v>2678</v>
      </c>
      <c r="H61" s="64"/>
      <c r="I61" s="67"/>
      <c r="J61" s="64"/>
      <c r="K61" s="64"/>
      <c r="L61" s="68"/>
      <c r="M61" s="68"/>
      <c r="N61" s="68"/>
      <c r="O61" s="68"/>
      <c r="P61" s="64"/>
      <c r="Q61" s="68"/>
      <c r="R61" s="68"/>
      <c r="S61" s="64"/>
      <c r="T61" s="64"/>
      <c r="U61" s="64"/>
      <c r="V61" s="64"/>
      <c r="W61" s="64"/>
      <c r="X61" s="64"/>
      <c r="Y61" s="64"/>
      <c r="AG61" s="639">
        <f t="shared" si="0"/>
        <v>0</v>
      </c>
      <c r="AH61" s="67">
        <f t="shared" si="1"/>
        <v>0</v>
      </c>
    </row>
    <row r="62" spans="1:34" x14ac:dyDescent="0.35">
      <c r="B62" s="196" t="s">
        <v>23061</v>
      </c>
      <c r="C62" s="196" t="s">
        <v>320</v>
      </c>
      <c r="D62" s="196" t="s">
        <v>23062</v>
      </c>
      <c r="E62" s="196" t="s">
        <v>23063</v>
      </c>
      <c r="F62" s="196"/>
      <c r="G62" s="76" t="s">
        <v>23117</v>
      </c>
      <c r="I62" s="118">
        <v>180000</v>
      </c>
      <c r="K62" s="69" t="s">
        <v>4876</v>
      </c>
      <c r="L62" s="69" t="s">
        <v>4876</v>
      </c>
      <c r="M62" s="69"/>
      <c r="N62" s="69" t="s">
        <v>4876</v>
      </c>
      <c r="O62" s="69" t="s">
        <v>4876</v>
      </c>
      <c r="Q62" s="69" t="s">
        <v>4876</v>
      </c>
      <c r="R62" s="69" t="s">
        <v>4876</v>
      </c>
      <c r="Y62" s="76" t="s">
        <v>4883</v>
      </c>
      <c r="AG62" s="639">
        <f t="shared" si="0"/>
        <v>12600.000000000002</v>
      </c>
      <c r="AH62" s="118">
        <f t="shared" si="1"/>
        <v>192600</v>
      </c>
    </row>
    <row r="63" spans="1:34" x14ac:dyDescent="0.35">
      <c r="A63" s="64"/>
      <c r="B63" s="64"/>
      <c r="C63" s="64"/>
      <c r="D63" s="64"/>
      <c r="E63" s="64"/>
      <c r="F63" s="64"/>
      <c r="G63" s="66" t="s">
        <v>1829</v>
      </c>
      <c r="H63" s="64"/>
      <c r="I63" s="67"/>
      <c r="J63" s="64"/>
      <c r="K63" s="64"/>
      <c r="L63" s="68"/>
      <c r="M63" s="68"/>
      <c r="N63" s="68"/>
      <c r="O63" s="68"/>
      <c r="P63" s="64"/>
      <c r="Q63" s="68"/>
      <c r="R63" s="68"/>
      <c r="S63" s="64"/>
      <c r="T63" s="64"/>
      <c r="U63" s="64"/>
      <c r="V63" s="64"/>
      <c r="W63" s="64"/>
      <c r="X63" s="64"/>
      <c r="Y63" s="64"/>
      <c r="AG63" s="639">
        <f t="shared" si="0"/>
        <v>0</v>
      </c>
      <c r="AH63" s="67">
        <f t="shared" si="1"/>
        <v>0</v>
      </c>
    </row>
    <row r="64" spans="1:34" x14ac:dyDescent="0.35">
      <c r="L64" s="119"/>
      <c r="M64" s="119"/>
      <c r="N64" s="119"/>
      <c r="O64" s="119"/>
      <c r="R64" s="119"/>
      <c r="AG64" s="639">
        <f t="shared" si="0"/>
        <v>0</v>
      </c>
      <c r="AH64" s="118">
        <f t="shared" si="1"/>
        <v>0</v>
      </c>
    </row>
    <row r="65" spans="1:34" x14ac:dyDescent="0.35">
      <c r="A65" s="64"/>
      <c r="B65" s="64"/>
      <c r="C65" s="64"/>
      <c r="D65" s="64"/>
      <c r="E65" s="64"/>
      <c r="F65" s="64"/>
      <c r="G65" s="66" t="s">
        <v>1833</v>
      </c>
      <c r="H65" s="64"/>
      <c r="I65" s="67"/>
      <c r="J65" s="64"/>
      <c r="K65" s="64"/>
      <c r="L65" s="68"/>
      <c r="M65" s="68"/>
      <c r="N65" s="68"/>
      <c r="O65" s="68"/>
      <c r="P65" s="64"/>
      <c r="Q65" s="68"/>
      <c r="R65" s="68"/>
      <c r="S65" s="64"/>
      <c r="T65" s="64"/>
      <c r="U65" s="64"/>
      <c r="V65" s="64"/>
      <c r="W65" s="64"/>
      <c r="X65" s="64"/>
      <c r="Y65" s="64"/>
      <c r="AG65" s="639">
        <f t="shared" si="0"/>
        <v>0</v>
      </c>
      <c r="AH65" s="67">
        <f t="shared" si="1"/>
        <v>0</v>
      </c>
    </row>
    <row r="66" spans="1:34" x14ac:dyDescent="0.35">
      <c r="B66" s="196" t="s">
        <v>23061</v>
      </c>
      <c r="C66" s="196" t="s">
        <v>320</v>
      </c>
      <c r="D66" s="196" t="s">
        <v>23062</v>
      </c>
      <c r="E66" s="196" t="s">
        <v>23063</v>
      </c>
      <c r="F66" s="196"/>
      <c r="G66" s="76" t="s">
        <v>23118</v>
      </c>
      <c r="I66" s="118">
        <v>36000</v>
      </c>
      <c r="K66" s="76" t="s">
        <v>1765</v>
      </c>
      <c r="L66" s="76" t="s">
        <v>1765</v>
      </c>
      <c r="M66" s="76" t="s">
        <v>1765</v>
      </c>
      <c r="N66" s="76" t="s">
        <v>1765</v>
      </c>
      <c r="O66" s="76" t="s">
        <v>1765</v>
      </c>
      <c r="Q66" s="76" t="s">
        <v>1765</v>
      </c>
      <c r="R66" s="76" t="s">
        <v>1765</v>
      </c>
      <c r="Y66" s="76" t="s">
        <v>4902</v>
      </c>
      <c r="AG66" s="639">
        <f t="shared" si="0"/>
        <v>2520.0000000000005</v>
      </c>
      <c r="AH66" s="118">
        <f t="shared" si="1"/>
        <v>38520</v>
      </c>
    </row>
    <row r="67" spans="1:34" x14ac:dyDescent="0.35">
      <c r="B67" s="196" t="s">
        <v>23061</v>
      </c>
      <c r="C67" s="196" t="s">
        <v>320</v>
      </c>
      <c r="D67" s="196" t="s">
        <v>23062</v>
      </c>
      <c r="E67" s="196" t="s">
        <v>23063</v>
      </c>
      <c r="F67" s="196"/>
      <c r="G67" s="76" t="s">
        <v>23119</v>
      </c>
      <c r="I67" s="118">
        <v>36000</v>
      </c>
      <c r="K67" s="76" t="s">
        <v>1765</v>
      </c>
      <c r="L67" s="76" t="s">
        <v>1765</v>
      </c>
      <c r="M67" s="76" t="s">
        <v>1765</v>
      </c>
      <c r="N67" s="76" t="s">
        <v>1765</v>
      </c>
      <c r="O67" s="76" t="s">
        <v>1765</v>
      </c>
      <c r="Q67" s="76" t="s">
        <v>1765</v>
      </c>
      <c r="R67" s="76" t="s">
        <v>1765</v>
      </c>
      <c r="AG67" s="639">
        <f t="shared" si="0"/>
        <v>2520.0000000000005</v>
      </c>
      <c r="AH67" s="118">
        <f t="shared" si="1"/>
        <v>38520</v>
      </c>
    </row>
    <row r="68" spans="1:34" x14ac:dyDescent="0.35">
      <c r="B68" s="196" t="s">
        <v>23061</v>
      </c>
      <c r="C68" s="196" t="s">
        <v>320</v>
      </c>
      <c r="D68" s="196" t="s">
        <v>23062</v>
      </c>
      <c r="E68" s="196" t="s">
        <v>23063</v>
      </c>
      <c r="F68" s="196"/>
      <c r="G68" s="76" t="s">
        <v>23120</v>
      </c>
      <c r="I68" s="118">
        <v>24000</v>
      </c>
      <c r="K68" s="76" t="s">
        <v>1765</v>
      </c>
      <c r="L68" s="76" t="s">
        <v>1765</v>
      </c>
      <c r="M68" s="76" t="s">
        <v>1765</v>
      </c>
      <c r="N68" s="76" t="s">
        <v>1765</v>
      </c>
      <c r="O68" s="76" t="s">
        <v>1765</v>
      </c>
      <c r="Q68" s="76" t="s">
        <v>1765</v>
      </c>
      <c r="R68" s="76" t="s">
        <v>1765</v>
      </c>
      <c r="AG68" s="639">
        <f t="shared" si="0"/>
        <v>1680.0000000000002</v>
      </c>
      <c r="AH68" s="118">
        <f t="shared" si="1"/>
        <v>25680</v>
      </c>
    </row>
    <row r="69" spans="1:34" x14ac:dyDescent="0.35">
      <c r="B69" s="196" t="s">
        <v>23061</v>
      </c>
      <c r="C69" s="196" t="s">
        <v>320</v>
      </c>
      <c r="D69" s="196" t="s">
        <v>23062</v>
      </c>
      <c r="E69" s="196" t="s">
        <v>23063</v>
      </c>
      <c r="F69" s="196"/>
      <c r="G69" s="76" t="s">
        <v>23121</v>
      </c>
      <c r="I69" s="118">
        <v>24000</v>
      </c>
      <c r="K69" s="76" t="s">
        <v>1765</v>
      </c>
      <c r="L69" s="76" t="s">
        <v>1765</v>
      </c>
      <c r="M69" s="76" t="s">
        <v>1765</v>
      </c>
      <c r="N69" s="76" t="s">
        <v>1765</v>
      </c>
      <c r="O69" s="76" t="s">
        <v>1765</v>
      </c>
      <c r="Q69" s="76" t="s">
        <v>1765</v>
      </c>
      <c r="R69" s="76" t="s">
        <v>1765</v>
      </c>
      <c r="AG69" s="639">
        <f t="shared" si="0"/>
        <v>1680.0000000000002</v>
      </c>
      <c r="AH69" s="118">
        <f t="shared" si="1"/>
        <v>25680</v>
      </c>
    </row>
    <row r="70" spans="1:34" x14ac:dyDescent="0.35">
      <c r="B70" s="196" t="s">
        <v>23061</v>
      </c>
      <c r="C70" s="196" t="s">
        <v>320</v>
      </c>
      <c r="D70" s="196" t="s">
        <v>23062</v>
      </c>
      <c r="E70" s="196" t="s">
        <v>23063</v>
      </c>
      <c r="F70" s="196"/>
      <c r="G70" s="76" t="s">
        <v>23122</v>
      </c>
      <c r="I70" s="118">
        <v>24000</v>
      </c>
      <c r="K70" s="76" t="s">
        <v>1765</v>
      </c>
      <c r="L70" s="76" t="s">
        <v>1765</v>
      </c>
      <c r="M70" s="76" t="s">
        <v>1765</v>
      </c>
      <c r="N70" s="76" t="s">
        <v>1765</v>
      </c>
      <c r="O70" s="76" t="s">
        <v>1765</v>
      </c>
      <c r="Q70" s="76" t="s">
        <v>1765</v>
      </c>
      <c r="R70" s="76" t="s">
        <v>1765</v>
      </c>
      <c r="AG70" s="639">
        <f t="shared" ref="AG70:AG133" si="2">I70*AG$4</f>
        <v>1680.0000000000002</v>
      </c>
      <c r="AH70" s="118">
        <f t="shared" ref="AH70:AH133" si="3">I70+AG70</f>
        <v>25680</v>
      </c>
    </row>
    <row r="71" spans="1:34" x14ac:dyDescent="0.35">
      <c r="B71" s="196" t="s">
        <v>23061</v>
      </c>
      <c r="C71" s="196" t="s">
        <v>320</v>
      </c>
      <c r="D71" s="196" t="s">
        <v>23062</v>
      </c>
      <c r="E71" s="196" t="s">
        <v>23063</v>
      </c>
      <c r="F71" s="196"/>
      <c r="G71" s="76" t="s">
        <v>23123</v>
      </c>
      <c r="I71" s="118">
        <v>24000</v>
      </c>
      <c r="K71" s="76" t="s">
        <v>1765</v>
      </c>
      <c r="L71" s="76" t="s">
        <v>1765</v>
      </c>
      <c r="M71" s="76" t="s">
        <v>1765</v>
      </c>
      <c r="N71" s="76" t="s">
        <v>1765</v>
      </c>
      <c r="O71" s="76" t="s">
        <v>1765</v>
      </c>
      <c r="Q71" s="76" t="s">
        <v>1765</v>
      </c>
      <c r="R71" s="76" t="s">
        <v>1765</v>
      </c>
      <c r="AG71" s="639">
        <f t="shared" si="2"/>
        <v>1680.0000000000002</v>
      </c>
      <c r="AH71" s="118">
        <f t="shared" si="3"/>
        <v>25680</v>
      </c>
    </row>
    <row r="72" spans="1:34" x14ac:dyDescent="0.35">
      <c r="B72" s="196" t="s">
        <v>23061</v>
      </c>
      <c r="C72" s="196" t="s">
        <v>320</v>
      </c>
      <c r="D72" s="196" t="s">
        <v>23062</v>
      </c>
      <c r="E72" s="196" t="s">
        <v>23063</v>
      </c>
      <c r="F72" s="196"/>
      <c r="G72" s="76" t="s">
        <v>23124</v>
      </c>
      <c r="I72" s="118">
        <v>24000</v>
      </c>
      <c r="K72" s="76" t="s">
        <v>1765</v>
      </c>
      <c r="L72" s="76" t="s">
        <v>1765</v>
      </c>
      <c r="M72" s="76" t="s">
        <v>1765</v>
      </c>
      <c r="N72" s="76" t="s">
        <v>1765</v>
      </c>
      <c r="O72" s="76" t="s">
        <v>1765</v>
      </c>
      <c r="Q72" s="76" t="s">
        <v>1765</v>
      </c>
      <c r="R72" s="76" t="s">
        <v>1765</v>
      </c>
      <c r="AG72" s="639">
        <f t="shared" si="2"/>
        <v>1680.0000000000002</v>
      </c>
      <c r="AH72" s="118">
        <f t="shared" si="3"/>
        <v>25680</v>
      </c>
    </row>
    <row r="73" spans="1:34" x14ac:dyDescent="0.35">
      <c r="B73" s="196" t="s">
        <v>23061</v>
      </c>
      <c r="C73" s="196" t="s">
        <v>320</v>
      </c>
      <c r="D73" s="196" t="s">
        <v>23062</v>
      </c>
      <c r="E73" s="196" t="s">
        <v>23063</v>
      </c>
      <c r="F73" s="196"/>
      <c r="G73" s="76" t="s">
        <v>23125</v>
      </c>
      <c r="I73" s="118">
        <v>24000</v>
      </c>
      <c r="K73" s="76" t="s">
        <v>1765</v>
      </c>
      <c r="L73" s="76" t="s">
        <v>1765</v>
      </c>
      <c r="M73" s="76" t="s">
        <v>1765</v>
      </c>
      <c r="N73" s="76" t="s">
        <v>1765</v>
      </c>
      <c r="O73" s="76" t="s">
        <v>1765</v>
      </c>
      <c r="Q73" s="76" t="s">
        <v>1765</v>
      </c>
      <c r="R73" s="76" t="s">
        <v>1765</v>
      </c>
      <c r="AG73" s="639">
        <f t="shared" si="2"/>
        <v>1680.0000000000002</v>
      </c>
      <c r="AH73" s="118">
        <f t="shared" si="3"/>
        <v>25680</v>
      </c>
    </row>
    <row r="74" spans="1:34" x14ac:dyDescent="0.35">
      <c r="B74" s="196" t="s">
        <v>23061</v>
      </c>
      <c r="C74" s="196" t="s">
        <v>320</v>
      </c>
      <c r="D74" s="196" t="s">
        <v>23062</v>
      </c>
      <c r="E74" s="196" t="s">
        <v>23063</v>
      </c>
      <c r="F74" s="196"/>
      <c r="G74" s="76" t="s">
        <v>23126</v>
      </c>
      <c r="I74" s="118">
        <v>12000</v>
      </c>
      <c r="K74" s="76" t="s">
        <v>1765</v>
      </c>
      <c r="L74" s="76" t="s">
        <v>1765</v>
      </c>
      <c r="M74" s="76" t="s">
        <v>1765</v>
      </c>
      <c r="N74" s="76" t="s">
        <v>1765</v>
      </c>
      <c r="O74" s="76" t="s">
        <v>1765</v>
      </c>
      <c r="Q74" s="76" t="s">
        <v>1765</v>
      </c>
      <c r="R74" s="76" t="s">
        <v>1765</v>
      </c>
      <c r="AG74" s="639">
        <f t="shared" si="2"/>
        <v>840.00000000000011</v>
      </c>
      <c r="AH74" s="118">
        <f t="shared" si="3"/>
        <v>12840</v>
      </c>
    </row>
    <row r="75" spans="1:34" x14ac:dyDescent="0.35">
      <c r="B75" s="196" t="s">
        <v>23061</v>
      </c>
      <c r="C75" s="196" t="s">
        <v>320</v>
      </c>
      <c r="D75" s="196" t="s">
        <v>23062</v>
      </c>
      <c r="E75" s="196" t="s">
        <v>23063</v>
      </c>
      <c r="F75" s="196"/>
      <c r="G75" s="76" t="s">
        <v>23127</v>
      </c>
      <c r="I75" s="118">
        <v>12000</v>
      </c>
      <c r="K75" s="76" t="s">
        <v>1765</v>
      </c>
      <c r="L75" s="76" t="s">
        <v>1765</v>
      </c>
      <c r="M75" s="76" t="s">
        <v>1765</v>
      </c>
      <c r="N75" s="76" t="s">
        <v>1765</v>
      </c>
      <c r="O75" s="76" t="s">
        <v>1765</v>
      </c>
      <c r="Q75" s="76" t="s">
        <v>1765</v>
      </c>
      <c r="R75" s="76" t="s">
        <v>1765</v>
      </c>
      <c r="AG75" s="639">
        <f t="shared" si="2"/>
        <v>840.00000000000011</v>
      </c>
      <c r="AH75" s="118">
        <f t="shared" si="3"/>
        <v>12840</v>
      </c>
    </row>
    <row r="76" spans="1:34" x14ac:dyDescent="0.35">
      <c r="A76" s="64"/>
      <c r="B76" s="64"/>
      <c r="C76" s="64"/>
      <c r="D76" s="64"/>
      <c r="E76" s="64"/>
      <c r="F76" s="64"/>
      <c r="G76" s="66" t="s">
        <v>1853</v>
      </c>
      <c r="H76" s="64"/>
      <c r="I76" s="67"/>
      <c r="J76" s="64"/>
      <c r="K76" s="64"/>
      <c r="L76" s="68"/>
      <c r="M76" s="68"/>
      <c r="N76" s="68"/>
      <c r="O76" s="68"/>
      <c r="P76" s="64"/>
      <c r="Q76" s="68"/>
      <c r="R76" s="68"/>
      <c r="S76" s="64"/>
      <c r="T76" s="64"/>
      <c r="U76" s="64"/>
      <c r="V76" s="64"/>
      <c r="W76" s="64"/>
      <c r="X76" s="64"/>
      <c r="Y76" s="64"/>
      <c r="AG76" s="639">
        <f t="shared" si="2"/>
        <v>0</v>
      </c>
      <c r="AH76" s="67">
        <f t="shared" si="3"/>
        <v>0</v>
      </c>
    </row>
    <row r="77" spans="1:34" x14ac:dyDescent="0.35">
      <c r="B77" s="196" t="s">
        <v>23061</v>
      </c>
      <c r="C77" s="196" t="s">
        <v>320</v>
      </c>
      <c r="D77" s="196" t="s">
        <v>23062</v>
      </c>
      <c r="E77" s="196" t="s">
        <v>23063</v>
      </c>
      <c r="F77" s="196"/>
      <c r="G77" s="117" t="s">
        <v>23128</v>
      </c>
      <c r="I77" s="118">
        <v>1500000</v>
      </c>
      <c r="K77" s="76" t="s">
        <v>8273</v>
      </c>
      <c r="L77" s="119" t="s">
        <v>1063</v>
      </c>
      <c r="M77" s="119" t="s">
        <v>23129</v>
      </c>
      <c r="N77" s="120">
        <v>890545</v>
      </c>
      <c r="O77" s="119" t="s">
        <v>1063</v>
      </c>
      <c r="Q77" s="119" t="s">
        <v>1063</v>
      </c>
      <c r="R77" s="119" t="s">
        <v>1063</v>
      </c>
      <c r="AG77" s="639">
        <f t="shared" si="2"/>
        <v>105000.00000000001</v>
      </c>
      <c r="AH77" s="118">
        <f t="shared" si="3"/>
        <v>1605000</v>
      </c>
    </row>
    <row r="78" spans="1:34" x14ac:dyDescent="0.35">
      <c r="B78" s="196" t="s">
        <v>23061</v>
      </c>
      <c r="C78" s="196" t="s">
        <v>320</v>
      </c>
      <c r="D78" s="196" t="s">
        <v>23062</v>
      </c>
      <c r="E78" s="196" t="s">
        <v>23063</v>
      </c>
      <c r="F78" s="196"/>
      <c r="G78" s="117" t="s">
        <v>23130</v>
      </c>
      <c r="I78" s="118">
        <v>1500000</v>
      </c>
      <c r="K78" s="76" t="s">
        <v>8273</v>
      </c>
      <c r="L78" s="119" t="s">
        <v>1063</v>
      </c>
      <c r="M78" s="119" t="s">
        <v>23129</v>
      </c>
      <c r="N78" s="120">
        <v>890550</v>
      </c>
      <c r="O78" s="119" t="s">
        <v>1063</v>
      </c>
      <c r="Q78" s="119" t="s">
        <v>1063</v>
      </c>
      <c r="R78" s="119" t="s">
        <v>1063</v>
      </c>
      <c r="AG78" s="639">
        <f t="shared" si="2"/>
        <v>105000.00000000001</v>
      </c>
      <c r="AH78" s="118">
        <f t="shared" si="3"/>
        <v>1605000</v>
      </c>
    </row>
    <row r="79" spans="1:34" x14ac:dyDescent="0.35">
      <c r="A79" s="64"/>
      <c r="B79" s="64"/>
      <c r="C79" s="64"/>
      <c r="D79" s="64"/>
      <c r="E79" s="64"/>
      <c r="F79" s="64"/>
      <c r="G79" s="66" t="s">
        <v>1860</v>
      </c>
      <c r="H79" s="64"/>
      <c r="I79" s="67"/>
      <c r="J79" s="64"/>
      <c r="K79" s="64"/>
      <c r="L79" s="68"/>
      <c r="M79" s="68"/>
      <c r="N79" s="68"/>
      <c r="O79" s="68"/>
      <c r="P79" s="64"/>
      <c r="Q79" s="68"/>
      <c r="R79" s="68"/>
      <c r="S79" s="64"/>
      <c r="T79" s="64"/>
      <c r="U79" s="64"/>
      <c r="V79" s="64"/>
      <c r="W79" s="64"/>
      <c r="X79" s="64"/>
      <c r="Y79" s="64"/>
      <c r="AG79" s="639">
        <f t="shared" si="2"/>
        <v>0</v>
      </c>
      <c r="AH79" s="67">
        <f t="shared" si="3"/>
        <v>0</v>
      </c>
    </row>
    <row r="80" spans="1:34" x14ac:dyDescent="0.35">
      <c r="L80" s="117"/>
      <c r="M80" s="119"/>
      <c r="N80" s="117"/>
      <c r="O80" s="119"/>
      <c r="R80" s="119"/>
      <c r="AG80" s="639">
        <f t="shared" si="2"/>
        <v>0</v>
      </c>
      <c r="AH80" s="118">
        <f t="shared" si="3"/>
        <v>0</v>
      </c>
    </row>
    <row r="81" spans="1:34" x14ac:dyDescent="0.35">
      <c r="A81" s="64"/>
      <c r="B81" s="64"/>
      <c r="C81" s="64"/>
      <c r="D81" s="64"/>
      <c r="E81" s="64"/>
      <c r="F81" s="64"/>
      <c r="G81" s="89" t="s">
        <v>2961</v>
      </c>
      <c r="H81" s="64"/>
      <c r="I81" s="67"/>
      <c r="J81" s="64"/>
      <c r="K81" s="64"/>
      <c r="L81" s="68"/>
      <c r="M81" s="68"/>
      <c r="N81" s="68"/>
      <c r="O81" s="68"/>
      <c r="P81" s="64"/>
      <c r="Q81" s="68"/>
      <c r="R81" s="68"/>
      <c r="S81" s="64"/>
      <c r="T81" s="64"/>
      <c r="U81" s="64"/>
      <c r="V81" s="64"/>
      <c r="W81" s="64"/>
      <c r="X81" s="64"/>
      <c r="Y81" s="64"/>
      <c r="AG81" s="639">
        <f t="shared" si="2"/>
        <v>0</v>
      </c>
      <c r="AH81" s="67">
        <f t="shared" si="3"/>
        <v>0</v>
      </c>
    </row>
    <row r="82" spans="1:34" ht="16.5" customHeight="1" x14ac:dyDescent="0.35">
      <c r="B82" s="196" t="s">
        <v>23061</v>
      </c>
      <c r="C82" s="196" t="s">
        <v>320</v>
      </c>
      <c r="D82" s="196" t="s">
        <v>23062</v>
      </c>
      <c r="E82" s="196" t="s">
        <v>23063</v>
      </c>
      <c r="F82" s="196"/>
      <c r="G82" s="79" t="s">
        <v>23131</v>
      </c>
      <c r="I82" s="118">
        <v>75000</v>
      </c>
      <c r="K82" s="76" t="s">
        <v>5775</v>
      </c>
      <c r="L82" s="76" t="s">
        <v>1063</v>
      </c>
      <c r="M82" s="76" t="s">
        <v>11727</v>
      </c>
      <c r="N82" s="119">
        <v>3104081</v>
      </c>
      <c r="O82" s="119"/>
      <c r="Q82" s="119" t="s">
        <v>1226</v>
      </c>
      <c r="R82" s="119" t="s">
        <v>1909</v>
      </c>
      <c r="AG82" s="639">
        <f t="shared" si="2"/>
        <v>5250.0000000000009</v>
      </c>
      <c r="AH82" s="118">
        <f t="shared" si="3"/>
        <v>80250</v>
      </c>
    </row>
    <row r="83" spans="1:34" x14ac:dyDescent="0.35">
      <c r="B83" s="196" t="s">
        <v>23061</v>
      </c>
      <c r="C83" s="196" t="s">
        <v>320</v>
      </c>
      <c r="D83" s="196" t="s">
        <v>23062</v>
      </c>
      <c r="E83" s="196" t="s">
        <v>23063</v>
      </c>
      <c r="F83" s="196"/>
      <c r="G83" s="79" t="s">
        <v>23132</v>
      </c>
      <c r="I83" s="118">
        <v>75000</v>
      </c>
      <c r="K83" s="76" t="s">
        <v>5775</v>
      </c>
      <c r="L83" s="76" t="s">
        <v>1063</v>
      </c>
      <c r="M83" s="76" t="s">
        <v>11727</v>
      </c>
      <c r="N83" s="187" t="s">
        <v>23133</v>
      </c>
      <c r="O83" s="119"/>
      <c r="Q83" s="119" t="s">
        <v>5175</v>
      </c>
      <c r="R83" s="119" t="s">
        <v>11712</v>
      </c>
      <c r="AG83" s="639">
        <f t="shared" si="2"/>
        <v>5250.0000000000009</v>
      </c>
      <c r="AH83" s="118">
        <f t="shared" si="3"/>
        <v>80250</v>
      </c>
    </row>
    <row r="84" spans="1:34" x14ac:dyDescent="0.35">
      <c r="B84" s="196" t="s">
        <v>23061</v>
      </c>
      <c r="C84" s="196" t="s">
        <v>320</v>
      </c>
      <c r="D84" s="196" t="s">
        <v>23062</v>
      </c>
      <c r="E84" s="196" t="s">
        <v>23063</v>
      </c>
      <c r="F84" s="196"/>
      <c r="G84" s="79" t="s">
        <v>23131</v>
      </c>
      <c r="I84" s="118">
        <v>75000</v>
      </c>
      <c r="K84" s="76" t="s">
        <v>5775</v>
      </c>
      <c r="L84" s="76" t="s">
        <v>1063</v>
      </c>
      <c r="M84" s="76" t="s">
        <v>11727</v>
      </c>
      <c r="N84" s="187" t="s">
        <v>23134</v>
      </c>
      <c r="O84" s="119"/>
      <c r="Q84" s="119" t="s">
        <v>5175</v>
      </c>
      <c r="R84" s="119" t="s">
        <v>11712</v>
      </c>
      <c r="AG84" s="639">
        <f t="shared" si="2"/>
        <v>5250.0000000000009</v>
      </c>
      <c r="AH84" s="118">
        <f t="shared" si="3"/>
        <v>80250</v>
      </c>
    </row>
    <row r="85" spans="1:34" x14ac:dyDescent="0.35">
      <c r="B85" s="196" t="s">
        <v>23061</v>
      </c>
      <c r="C85" s="196" t="s">
        <v>320</v>
      </c>
      <c r="D85" s="196" t="s">
        <v>23062</v>
      </c>
      <c r="E85" s="196" t="s">
        <v>23063</v>
      </c>
      <c r="F85" s="196"/>
      <c r="G85" s="79" t="s">
        <v>23131</v>
      </c>
      <c r="I85" s="118">
        <v>75000</v>
      </c>
      <c r="K85" s="76" t="s">
        <v>5775</v>
      </c>
      <c r="L85" s="76" t="s">
        <v>1063</v>
      </c>
      <c r="M85" s="76" t="s">
        <v>11727</v>
      </c>
      <c r="N85" s="119">
        <v>3335004</v>
      </c>
      <c r="O85" s="119"/>
      <c r="Q85" s="119" t="s">
        <v>5175</v>
      </c>
      <c r="R85" s="119" t="s">
        <v>11712</v>
      </c>
      <c r="AG85" s="639">
        <f t="shared" si="2"/>
        <v>5250.0000000000009</v>
      </c>
      <c r="AH85" s="118">
        <f t="shared" si="3"/>
        <v>80250</v>
      </c>
    </row>
    <row r="86" spans="1:34" x14ac:dyDescent="0.35">
      <c r="B86" s="196" t="s">
        <v>23061</v>
      </c>
      <c r="C86" s="196" t="s">
        <v>320</v>
      </c>
      <c r="D86" s="196" t="s">
        <v>23062</v>
      </c>
      <c r="E86" s="196" t="s">
        <v>23063</v>
      </c>
      <c r="F86" s="196"/>
      <c r="G86" s="79" t="s">
        <v>23132</v>
      </c>
      <c r="I86" s="118">
        <v>75000</v>
      </c>
      <c r="K86" s="76" t="s">
        <v>5775</v>
      </c>
      <c r="L86" s="76" t="s">
        <v>1063</v>
      </c>
      <c r="M86" s="76" t="s">
        <v>11727</v>
      </c>
      <c r="N86" s="119">
        <v>2795803</v>
      </c>
      <c r="O86" s="119"/>
      <c r="Q86" s="119" t="s">
        <v>5175</v>
      </c>
      <c r="R86" s="119" t="s">
        <v>11712</v>
      </c>
      <c r="AG86" s="639">
        <f t="shared" si="2"/>
        <v>5250.0000000000009</v>
      </c>
      <c r="AH86" s="118">
        <f t="shared" si="3"/>
        <v>80250</v>
      </c>
    </row>
    <row r="87" spans="1:34" x14ac:dyDescent="0.35">
      <c r="B87" s="196" t="s">
        <v>23061</v>
      </c>
      <c r="C87" s="196" t="s">
        <v>320</v>
      </c>
      <c r="D87" s="196" t="s">
        <v>23062</v>
      </c>
      <c r="E87" s="196" t="s">
        <v>23063</v>
      </c>
      <c r="F87" s="196"/>
      <c r="G87" s="79" t="s">
        <v>23131</v>
      </c>
      <c r="I87" s="118">
        <v>75000</v>
      </c>
      <c r="K87" s="76" t="s">
        <v>5775</v>
      </c>
      <c r="L87" s="76" t="s">
        <v>1063</v>
      </c>
      <c r="M87" s="76" t="s">
        <v>11727</v>
      </c>
      <c r="N87" s="187" t="s">
        <v>23135</v>
      </c>
      <c r="O87" s="119"/>
      <c r="Q87" s="119" t="s">
        <v>5175</v>
      </c>
      <c r="R87" s="119" t="s">
        <v>11712</v>
      </c>
      <c r="AG87" s="639">
        <f t="shared" si="2"/>
        <v>5250.0000000000009</v>
      </c>
      <c r="AH87" s="118">
        <f t="shared" si="3"/>
        <v>80250</v>
      </c>
    </row>
    <row r="88" spans="1:34" x14ac:dyDescent="0.35">
      <c r="B88" s="196" t="s">
        <v>23061</v>
      </c>
      <c r="C88" s="196" t="s">
        <v>320</v>
      </c>
      <c r="D88" s="196" t="s">
        <v>23062</v>
      </c>
      <c r="E88" s="196" t="s">
        <v>23063</v>
      </c>
      <c r="F88" s="196"/>
      <c r="G88" s="79" t="s">
        <v>23131</v>
      </c>
      <c r="I88" s="118">
        <v>75000</v>
      </c>
      <c r="K88" s="76" t="s">
        <v>5775</v>
      </c>
      <c r="L88" s="76" t="s">
        <v>1063</v>
      </c>
      <c r="M88" s="76" t="s">
        <v>11727</v>
      </c>
      <c r="N88" s="187" t="s">
        <v>23136</v>
      </c>
      <c r="O88" s="119"/>
      <c r="Q88" s="119" t="s">
        <v>5175</v>
      </c>
      <c r="R88" s="119" t="s">
        <v>11712</v>
      </c>
      <c r="AG88" s="639">
        <f t="shared" si="2"/>
        <v>5250.0000000000009</v>
      </c>
      <c r="AH88" s="118">
        <f t="shared" si="3"/>
        <v>80250</v>
      </c>
    </row>
    <row r="89" spans="1:34" x14ac:dyDescent="0.35">
      <c r="B89" s="196" t="s">
        <v>23061</v>
      </c>
      <c r="C89" s="196" t="s">
        <v>320</v>
      </c>
      <c r="D89" s="196" t="s">
        <v>23062</v>
      </c>
      <c r="E89" s="196" t="s">
        <v>23063</v>
      </c>
      <c r="F89" s="196"/>
      <c r="G89" s="79" t="s">
        <v>23132</v>
      </c>
      <c r="I89" s="118">
        <v>75000</v>
      </c>
      <c r="K89" s="76" t="s">
        <v>5775</v>
      </c>
      <c r="L89" s="76" t="s">
        <v>1063</v>
      </c>
      <c r="M89" s="76" t="s">
        <v>11727</v>
      </c>
      <c r="N89" s="119">
        <v>2795772</v>
      </c>
      <c r="O89" s="119"/>
      <c r="Q89" s="119" t="s">
        <v>5175</v>
      </c>
      <c r="R89" s="119" t="s">
        <v>11712</v>
      </c>
      <c r="AG89" s="639">
        <f t="shared" si="2"/>
        <v>5250.0000000000009</v>
      </c>
      <c r="AH89" s="118">
        <f t="shared" si="3"/>
        <v>80250</v>
      </c>
    </row>
    <row r="90" spans="1:34" x14ac:dyDescent="0.35">
      <c r="B90" s="196" t="s">
        <v>23061</v>
      </c>
      <c r="C90" s="196" t="s">
        <v>320</v>
      </c>
      <c r="D90" s="196" t="s">
        <v>23062</v>
      </c>
      <c r="E90" s="196" t="s">
        <v>23063</v>
      </c>
      <c r="F90" s="196"/>
      <c r="G90" s="79" t="s">
        <v>23131</v>
      </c>
      <c r="I90" s="118">
        <v>75000</v>
      </c>
      <c r="K90" s="76" t="s">
        <v>5775</v>
      </c>
      <c r="L90" s="76" t="s">
        <v>1063</v>
      </c>
      <c r="M90" s="76" t="s">
        <v>11727</v>
      </c>
      <c r="N90" s="119">
        <v>3303737</v>
      </c>
      <c r="O90" s="119"/>
      <c r="Q90" s="119" t="s">
        <v>11712</v>
      </c>
      <c r="R90" s="119" t="s">
        <v>11712</v>
      </c>
      <c r="AG90" s="639">
        <f t="shared" si="2"/>
        <v>5250.0000000000009</v>
      </c>
      <c r="AH90" s="118">
        <f t="shared" si="3"/>
        <v>80250</v>
      </c>
    </row>
    <row r="91" spans="1:34" x14ac:dyDescent="0.35">
      <c r="B91" s="196" t="s">
        <v>23061</v>
      </c>
      <c r="C91" s="196" t="s">
        <v>320</v>
      </c>
      <c r="D91" s="196" t="s">
        <v>23062</v>
      </c>
      <c r="E91" s="196" t="s">
        <v>23063</v>
      </c>
      <c r="F91" s="196"/>
      <c r="G91" s="79" t="s">
        <v>23131</v>
      </c>
      <c r="I91" s="118">
        <v>75000</v>
      </c>
      <c r="K91" s="76" t="s">
        <v>5775</v>
      </c>
      <c r="L91" s="76" t="s">
        <v>1063</v>
      </c>
      <c r="M91" s="76" t="s">
        <v>11727</v>
      </c>
      <c r="N91" s="119">
        <v>3303738</v>
      </c>
      <c r="O91" s="119"/>
      <c r="Q91" s="119" t="s">
        <v>11712</v>
      </c>
      <c r="R91" s="119" t="s">
        <v>11712</v>
      </c>
      <c r="AG91" s="639">
        <f t="shared" si="2"/>
        <v>5250.0000000000009</v>
      </c>
      <c r="AH91" s="118">
        <f t="shared" si="3"/>
        <v>80250</v>
      </c>
    </row>
    <row r="92" spans="1:34" x14ac:dyDescent="0.35">
      <c r="B92" s="196" t="s">
        <v>23061</v>
      </c>
      <c r="C92" s="196" t="s">
        <v>320</v>
      </c>
      <c r="D92" s="196" t="s">
        <v>23062</v>
      </c>
      <c r="E92" s="196" t="s">
        <v>23063</v>
      </c>
      <c r="F92" s="196"/>
      <c r="G92" s="79" t="s">
        <v>23132</v>
      </c>
      <c r="I92" s="118">
        <v>75000</v>
      </c>
      <c r="K92" s="76" t="s">
        <v>5775</v>
      </c>
      <c r="L92" s="76" t="s">
        <v>1063</v>
      </c>
      <c r="M92" s="76" t="s">
        <v>11727</v>
      </c>
      <c r="N92" s="119">
        <v>3334611</v>
      </c>
      <c r="O92" s="119"/>
      <c r="Q92" s="119" t="s">
        <v>1226</v>
      </c>
      <c r="R92" s="75" t="s">
        <v>1950</v>
      </c>
      <c r="AG92" s="639">
        <f t="shared" si="2"/>
        <v>5250.0000000000009</v>
      </c>
      <c r="AH92" s="118">
        <f t="shared" si="3"/>
        <v>80250</v>
      </c>
    </row>
    <row r="93" spans="1:34" x14ac:dyDescent="0.35">
      <c r="B93" s="196" t="s">
        <v>23061</v>
      </c>
      <c r="C93" s="196" t="s">
        <v>320</v>
      </c>
      <c r="D93" s="196" t="s">
        <v>23062</v>
      </c>
      <c r="E93" s="196" t="s">
        <v>23063</v>
      </c>
      <c r="F93" s="196"/>
      <c r="G93" s="79" t="s">
        <v>23131</v>
      </c>
      <c r="I93" s="118">
        <v>75000</v>
      </c>
      <c r="K93" s="76" t="s">
        <v>5775</v>
      </c>
      <c r="L93" s="76" t="s">
        <v>1063</v>
      </c>
      <c r="M93" s="76" t="s">
        <v>11727</v>
      </c>
      <c r="N93" s="119">
        <v>3334612</v>
      </c>
      <c r="O93" s="119"/>
      <c r="Q93" s="119" t="s">
        <v>1226</v>
      </c>
      <c r="R93" s="75" t="s">
        <v>1950</v>
      </c>
      <c r="X93" s="69"/>
      <c r="AG93" s="639">
        <f t="shared" si="2"/>
        <v>5250.0000000000009</v>
      </c>
      <c r="AH93" s="118">
        <f t="shared" si="3"/>
        <v>80250</v>
      </c>
    </row>
    <row r="94" spans="1:34" x14ac:dyDescent="0.35">
      <c r="B94" s="196" t="s">
        <v>23061</v>
      </c>
      <c r="C94" s="196" t="s">
        <v>320</v>
      </c>
      <c r="D94" s="196" t="s">
        <v>23062</v>
      </c>
      <c r="E94" s="196" t="s">
        <v>23063</v>
      </c>
      <c r="F94" s="196"/>
      <c r="G94" s="79" t="s">
        <v>23131</v>
      </c>
      <c r="I94" s="118">
        <v>75000</v>
      </c>
      <c r="K94" s="76" t="s">
        <v>5775</v>
      </c>
      <c r="L94" s="76" t="s">
        <v>1063</v>
      </c>
      <c r="M94" s="76" t="s">
        <v>11727</v>
      </c>
      <c r="N94" s="119">
        <v>3309847</v>
      </c>
      <c r="O94" s="119"/>
      <c r="Q94" s="119" t="s">
        <v>1226</v>
      </c>
      <c r="R94" s="119" t="s">
        <v>1909</v>
      </c>
      <c r="AG94" s="639">
        <f t="shared" si="2"/>
        <v>5250.0000000000009</v>
      </c>
      <c r="AH94" s="118">
        <f t="shared" si="3"/>
        <v>80250</v>
      </c>
    </row>
    <row r="95" spans="1:34" x14ac:dyDescent="0.35">
      <c r="B95" s="196" t="s">
        <v>23061</v>
      </c>
      <c r="C95" s="196" t="s">
        <v>320</v>
      </c>
      <c r="D95" s="196" t="s">
        <v>23062</v>
      </c>
      <c r="E95" s="196" t="s">
        <v>23063</v>
      </c>
      <c r="F95" s="196"/>
      <c r="G95" s="79" t="s">
        <v>23132</v>
      </c>
      <c r="I95" s="118">
        <v>75000</v>
      </c>
      <c r="K95" s="76" t="s">
        <v>5775</v>
      </c>
      <c r="L95" s="130" t="s">
        <v>23137</v>
      </c>
      <c r="M95" s="76" t="s">
        <v>11727</v>
      </c>
      <c r="N95" s="119">
        <v>3309848</v>
      </c>
      <c r="O95" s="119"/>
      <c r="Q95" s="119" t="s">
        <v>1226</v>
      </c>
      <c r="R95" s="75" t="s">
        <v>1950</v>
      </c>
      <c r="AG95" s="639">
        <f t="shared" si="2"/>
        <v>5250.0000000000009</v>
      </c>
      <c r="AH95" s="118">
        <f t="shared" si="3"/>
        <v>80250</v>
      </c>
    </row>
    <row r="96" spans="1:34" x14ac:dyDescent="0.35">
      <c r="B96" s="196" t="s">
        <v>23061</v>
      </c>
      <c r="C96" s="196" t="s">
        <v>320</v>
      </c>
      <c r="D96" s="196" t="s">
        <v>23062</v>
      </c>
      <c r="E96" s="196" t="s">
        <v>23063</v>
      </c>
      <c r="F96" s="196"/>
      <c r="G96" s="79" t="s">
        <v>23131</v>
      </c>
      <c r="I96" s="118">
        <v>75000</v>
      </c>
      <c r="K96" s="76" t="s">
        <v>5775</v>
      </c>
      <c r="L96" s="76" t="s">
        <v>1063</v>
      </c>
      <c r="M96" s="76" t="s">
        <v>11727</v>
      </c>
      <c r="N96" s="187" t="s">
        <v>23138</v>
      </c>
      <c r="O96" s="119"/>
      <c r="Q96" s="119" t="s">
        <v>5175</v>
      </c>
      <c r="R96" s="119" t="s">
        <v>11712</v>
      </c>
      <c r="AG96" s="639">
        <f t="shared" si="2"/>
        <v>5250.0000000000009</v>
      </c>
      <c r="AH96" s="118">
        <f t="shared" si="3"/>
        <v>80250</v>
      </c>
    </row>
    <row r="97" spans="2:34" x14ac:dyDescent="0.35">
      <c r="B97" s="196" t="s">
        <v>23061</v>
      </c>
      <c r="C97" s="196" t="s">
        <v>320</v>
      </c>
      <c r="D97" s="196" t="s">
        <v>23062</v>
      </c>
      <c r="E97" s="196" t="s">
        <v>23063</v>
      </c>
      <c r="F97" s="196"/>
      <c r="G97" s="79" t="s">
        <v>23131</v>
      </c>
      <c r="I97" s="118">
        <v>75000</v>
      </c>
      <c r="K97" s="76" t="s">
        <v>5775</v>
      </c>
      <c r="L97" s="76" t="s">
        <v>1063</v>
      </c>
      <c r="M97" s="76" t="s">
        <v>11727</v>
      </c>
      <c r="N97" s="187" t="s">
        <v>23139</v>
      </c>
      <c r="O97" s="119"/>
      <c r="Q97" s="119" t="s">
        <v>5175</v>
      </c>
      <c r="R97" s="119" t="s">
        <v>11712</v>
      </c>
      <c r="AG97" s="639">
        <f t="shared" si="2"/>
        <v>5250.0000000000009</v>
      </c>
      <c r="AH97" s="118">
        <f t="shared" si="3"/>
        <v>80250</v>
      </c>
    </row>
    <row r="98" spans="2:34" x14ac:dyDescent="0.35">
      <c r="B98" s="196" t="s">
        <v>23061</v>
      </c>
      <c r="C98" s="196" t="s">
        <v>320</v>
      </c>
      <c r="D98" s="196" t="s">
        <v>23062</v>
      </c>
      <c r="E98" s="196" t="s">
        <v>23063</v>
      </c>
      <c r="F98" s="196"/>
      <c r="G98" s="79" t="s">
        <v>23132</v>
      </c>
      <c r="H98" s="69"/>
      <c r="I98" s="118">
        <v>75000</v>
      </c>
      <c r="J98" s="69"/>
      <c r="K98" s="76" t="s">
        <v>5775</v>
      </c>
      <c r="L98" s="76" t="s">
        <v>1063</v>
      </c>
      <c r="M98" s="76" t="s">
        <v>11727</v>
      </c>
      <c r="N98" s="80">
        <v>3334773</v>
      </c>
      <c r="O98" s="75"/>
      <c r="P98" s="69"/>
      <c r="Q98" s="119" t="s">
        <v>1226</v>
      </c>
      <c r="R98" s="75" t="s">
        <v>1950</v>
      </c>
      <c r="S98" s="119"/>
      <c r="T98" s="75"/>
      <c r="U98" s="119"/>
      <c r="V98" s="69"/>
      <c r="W98" s="69"/>
      <c r="X98" s="69"/>
      <c r="AG98" s="639">
        <f t="shared" si="2"/>
        <v>5250.0000000000009</v>
      </c>
      <c r="AH98" s="118">
        <f t="shared" si="3"/>
        <v>80250</v>
      </c>
    </row>
    <row r="99" spans="2:34" x14ac:dyDescent="0.35">
      <c r="B99" s="196" t="s">
        <v>23061</v>
      </c>
      <c r="C99" s="196" t="s">
        <v>320</v>
      </c>
      <c r="D99" s="196" t="s">
        <v>23062</v>
      </c>
      <c r="E99" s="196" t="s">
        <v>23063</v>
      </c>
      <c r="F99" s="196"/>
      <c r="G99" s="79" t="s">
        <v>23131</v>
      </c>
      <c r="H99" s="69"/>
      <c r="I99" s="118">
        <v>75000</v>
      </c>
      <c r="J99" s="69"/>
      <c r="K99" s="76" t="s">
        <v>5775</v>
      </c>
      <c r="L99" s="76" t="s">
        <v>1063</v>
      </c>
      <c r="M99" s="76" t="s">
        <v>11727</v>
      </c>
      <c r="N99" s="80">
        <v>3334633</v>
      </c>
      <c r="O99" s="75"/>
      <c r="P99" s="69"/>
      <c r="Q99" s="119" t="s">
        <v>1226</v>
      </c>
      <c r="R99" s="75" t="s">
        <v>1950</v>
      </c>
      <c r="S99" s="69"/>
      <c r="T99" s="69"/>
      <c r="U99" s="69"/>
      <c r="V99" s="69"/>
      <c r="W99" s="69"/>
      <c r="X99" s="69"/>
      <c r="AG99" s="639">
        <f t="shared" si="2"/>
        <v>5250.0000000000009</v>
      </c>
      <c r="AH99" s="118">
        <f t="shared" si="3"/>
        <v>80250</v>
      </c>
    </row>
    <row r="100" spans="2:34" x14ac:dyDescent="0.35">
      <c r="B100" s="196" t="s">
        <v>23061</v>
      </c>
      <c r="C100" s="196" t="s">
        <v>320</v>
      </c>
      <c r="D100" s="196" t="s">
        <v>23062</v>
      </c>
      <c r="E100" s="196" t="s">
        <v>23063</v>
      </c>
      <c r="F100" s="196"/>
      <c r="G100" s="79" t="s">
        <v>23131</v>
      </c>
      <c r="H100" s="69"/>
      <c r="I100" s="118">
        <v>75000</v>
      </c>
      <c r="J100" s="69"/>
      <c r="K100" s="76" t="s">
        <v>5775</v>
      </c>
      <c r="L100" s="76" t="s">
        <v>1063</v>
      </c>
      <c r="M100" s="76" t="s">
        <v>11727</v>
      </c>
      <c r="N100" s="80">
        <v>3334772</v>
      </c>
      <c r="O100" s="75"/>
      <c r="P100" s="69"/>
      <c r="Q100" s="119" t="s">
        <v>1226</v>
      </c>
      <c r="R100" s="75" t="s">
        <v>1950</v>
      </c>
      <c r="S100" s="69"/>
      <c r="T100" s="69"/>
      <c r="U100" s="69"/>
      <c r="V100" s="69"/>
      <c r="W100" s="69"/>
      <c r="X100" s="69"/>
      <c r="AG100" s="639">
        <f t="shared" si="2"/>
        <v>5250.0000000000009</v>
      </c>
      <c r="AH100" s="118">
        <f t="shared" si="3"/>
        <v>80250</v>
      </c>
    </row>
    <row r="101" spans="2:34" x14ac:dyDescent="0.35">
      <c r="B101" s="196" t="s">
        <v>23061</v>
      </c>
      <c r="C101" s="196" t="s">
        <v>320</v>
      </c>
      <c r="D101" s="196" t="s">
        <v>23062</v>
      </c>
      <c r="E101" s="196" t="s">
        <v>23063</v>
      </c>
      <c r="F101" s="196"/>
      <c r="G101" s="79" t="s">
        <v>23132</v>
      </c>
      <c r="H101" s="69"/>
      <c r="I101" s="118">
        <v>75000</v>
      </c>
      <c r="J101" s="69"/>
      <c r="K101" s="76" t="s">
        <v>5775</v>
      </c>
      <c r="L101" s="76" t="s">
        <v>1063</v>
      </c>
      <c r="M101" s="76" t="s">
        <v>11727</v>
      </c>
      <c r="N101" s="80">
        <v>3334632</v>
      </c>
      <c r="O101" s="75"/>
      <c r="P101" s="69"/>
      <c r="Q101" s="119" t="s">
        <v>1226</v>
      </c>
      <c r="R101" s="75" t="s">
        <v>1950</v>
      </c>
      <c r="S101" s="69"/>
      <c r="T101" s="69"/>
      <c r="U101" s="69"/>
      <c r="V101" s="69"/>
      <c r="W101" s="69"/>
      <c r="X101" s="69"/>
      <c r="AG101" s="639">
        <f t="shared" si="2"/>
        <v>5250.0000000000009</v>
      </c>
      <c r="AH101" s="118">
        <f t="shared" si="3"/>
        <v>80250</v>
      </c>
    </row>
    <row r="102" spans="2:34" x14ac:dyDescent="0.35">
      <c r="B102" s="196" t="s">
        <v>23061</v>
      </c>
      <c r="C102" s="196" t="s">
        <v>320</v>
      </c>
      <c r="D102" s="196" t="s">
        <v>23062</v>
      </c>
      <c r="E102" s="196" t="s">
        <v>23063</v>
      </c>
      <c r="F102" s="196"/>
      <c r="G102" s="79" t="s">
        <v>23131</v>
      </c>
      <c r="H102" s="69"/>
      <c r="I102" s="118">
        <v>75000</v>
      </c>
      <c r="J102" s="69"/>
      <c r="K102" s="76" t="s">
        <v>5775</v>
      </c>
      <c r="L102" s="76" t="s">
        <v>1063</v>
      </c>
      <c r="M102" s="76" t="s">
        <v>11727</v>
      </c>
      <c r="N102" s="80">
        <v>3334774</v>
      </c>
      <c r="O102" s="75"/>
      <c r="P102" s="69"/>
      <c r="Q102" s="119" t="s">
        <v>1226</v>
      </c>
      <c r="R102" s="75" t="s">
        <v>1950</v>
      </c>
      <c r="S102" s="69"/>
      <c r="T102" s="69"/>
      <c r="U102" s="69"/>
      <c r="V102" s="69"/>
      <c r="W102" s="69"/>
      <c r="X102" s="69"/>
      <c r="AG102" s="639">
        <f t="shared" si="2"/>
        <v>5250.0000000000009</v>
      </c>
      <c r="AH102" s="118">
        <f t="shared" si="3"/>
        <v>80250</v>
      </c>
    </row>
    <row r="103" spans="2:34" x14ac:dyDescent="0.35">
      <c r="B103" s="196" t="s">
        <v>23061</v>
      </c>
      <c r="C103" s="196" t="s">
        <v>320</v>
      </c>
      <c r="D103" s="196" t="s">
        <v>23062</v>
      </c>
      <c r="E103" s="196" t="s">
        <v>23063</v>
      </c>
      <c r="F103" s="196"/>
      <c r="G103" s="79" t="s">
        <v>23131</v>
      </c>
      <c r="H103" s="69"/>
      <c r="I103" s="118">
        <v>75000</v>
      </c>
      <c r="J103" s="69"/>
      <c r="K103" s="76" t="s">
        <v>5537</v>
      </c>
      <c r="L103" s="76" t="s">
        <v>1063</v>
      </c>
      <c r="M103" s="76" t="s">
        <v>9193</v>
      </c>
      <c r="N103" s="80" t="s">
        <v>23140</v>
      </c>
      <c r="O103" s="75"/>
      <c r="P103" s="69"/>
      <c r="Q103" s="119" t="s">
        <v>1226</v>
      </c>
      <c r="R103" s="75" t="s">
        <v>1950</v>
      </c>
      <c r="S103" s="69"/>
      <c r="T103" s="69"/>
      <c r="U103" s="69"/>
      <c r="V103" s="69"/>
      <c r="W103" s="69"/>
      <c r="X103" s="69"/>
      <c r="AG103" s="639">
        <f t="shared" si="2"/>
        <v>5250.0000000000009</v>
      </c>
      <c r="AH103" s="118">
        <f t="shared" si="3"/>
        <v>80250</v>
      </c>
    </row>
    <row r="104" spans="2:34" x14ac:dyDescent="0.35">
      <c r="B104" s="196" t="s">
        <v>23061</v>
      </c>
      <c r="C104" s="196" t="s">
        <v>320</v>
      </c>
      <c r="D104" s="196" t="s">
        <v>23062</v>
      </c>
      <c r="E104" s="196" t="s">
        <v>23063</v>
      </c>
      <c r="F104" s="196"/>
      <c r="G104" s="79" t="s">
        <v>23132</v>
      </c>
      <c r="H104" s="69"/>
      <c r="I104" s="118">
        <v>75000</v>
      </c>
      <c r="J104" s="69"/>
      <c r="K104" s="76" t="s">
        <v>5537</v>
      </c>
      <c r="L104" s="76" t="s">
        <v>1063</v>
      </c>
      <c r="M104" s="76" t="s">
        <v>9193</v>
      </c>
      <c r="N104" s="80" t="s">
        <v>23140</v>
      </c>
      <c r="O104" s="75"/>
      <c r="P104" s="69"/>
      <c r="Q104" s="119" t="s">
        <v>1226</v>
      </c>
      <c r="R104" s="75" t="s">
        <v>1950</v>
      </c>
      <c r="S104" s="69"/>
      <c r="T104" s="69"/>
      <c r="U104" s="69"/>
      <c r="V104" s="69"/>
      <c r="W104" s="69"/>
      <c r="X104" s="69"/>
      <c r="AG104" s="639">
        <f t="shared" si="2"/>
        <v>5250.0000000000009</v>
      </c>
      <c r="AH104" s="118">
        <f t="shared" si="3"/>
        <v>80250</v>
      </c>
    </row>
    <row r="105" spans="2:34" x14ac:dyDescent="0.35">
      <c r="B105" s="196" t="s">
        <v>23061</v>
      </c>
      <c r="C105" s="196" t="s">
        <v>320</v>
      </c>
      <c r="D105" s="196" t="s">
        <v>23062</v>
      </c>
      <c r="E105" s="196" t="s">
        <v>23063</v>
      </c>
      <c r="F105" s="196"/>
      <c r="G105" s="79" t="s">
        <v>23131</v>
      </c>
      <c r="H105" s="69"/>
      <c r="I105" s="118">
        <v>75000</v>
      </c>
      <c r="J105" s="69"/>
      <c r="K105" s="76" t="s">
        <v>5537</v>
      </c>
      <c r="L105" s="76" t="s">
        <v>1063</v>
      </c>
      <c r="M105" s="76" t="s">
        <v>9193</v>
      </c>
      <c r="N105" s="80" t="s">
        <v>23140</v>
      </c>
      <c r="O105" s="75"/>
      <c r="P105" s="69"/>
      <c r="Q105" s="119" t="s">
        <v>1226</v>
      </c>
      <c r="R105" s="75" t="s">
        <v>1950</v>
      </c>
      <c r="S105" s="69"/>
      <c r="T105" s="69"/>
      <c r="U105" s="69"/>
      <c r="V105" s="69"/>
      <c r="W105" s="69"/>
      <c r="X105" s="69"/>
      <c r="AG105" s="639">
        <f t="shared" si="2"/>
        <v>5250.0000000000009</v>
      </c>
      <c r="AH105" s="118">
        <f t="shared" si="3"/>
        <v>80250</v>
      </c>
    </row>
    <row r="106" spans="2:34" x14ac:dyDescent="0.35">
      <c r="B106" s="196" t="s">
        <v>23061</v>
      </c>
      <c r="C106" s="196" t="s">
        <v>320</v>
      </c>
      <c r="D106" s="196" t="s">
        <v>23062</v>
      </c>
      <c r="E106" s="196" t="s">
        <v>23063</v>
      </c>
      <c r="F106" s="196"/>
      <c r="G106" s="79" t="s">
        <v>23131</v>
      </c>
      <c r="I106" s="118">
        <v>75000</v>
      </c>
      <c r="K106" s="76" t="s">
        <v>5537</v>
      </c>
      <c r="L106" s="76" t="s">
        <v>1063</v>
      </c>
      <c r="M106" s="76" t="s">
        <v>9193</v>
      </c>
      <c r="N106" s="80" t="s">
        <v>23141</v>
      </c>
      <c r="O106" s="119"/>
      <c r="Q106" s="119" t="s">
        <v>1226</v>
      </c>
      <c r="R106" s="75" t="s">
        <v>1950</v>
      </c>
      <c r="AG106" s="639">
        <f t="shared" si="2"/>
        <v>5250.0000000000009</v>
      </c>
      <c r="AH106" s="118">
        <f t="shared" si="3"/>
        <v>80250</v>
      </c>
    </row>
    <row r="107" spans="2:34" x14ac:dyDescent="0.35">
      <c r="B107" s="196" t="s">
        <v>23061</v>
      </c>
      <c r="C107" s="196" t="s">
        <v>320</v>
      </c>
      <c r="D107" s="196" t="s">
        <v>23062</v>
      </c>
      <c r="E107" s="196" t="s">
        <v>23063</v>
      </c>
      <c r="F107" s="196"/>
      <c r="G107" s="79" t="s">
        <v>23132</v>
      </c>
      <c r="H107" s="69"/>
      <c r="I107" s="118">
        <v>75000</v>
      </c>
      <c r="J107" s="69"/>
      <c r="K107" s="76" t="s">
        <v>5537</v>
      </c>
      <c r="L107" s="76" t="s">
        <v>1063</v>
      </c>
      <c r="M107" s="76" t="s">
        <v>9193</v>
      </c>
      <c r="N107" s="80" t="s">
        <v>23141</v>
      </c>
      <c r="O107" s="75"/>
      <c r="P107" s="69"/>
      <c r="Q107" s="119" t="s">
        <v>1226</v>
      </c>
      <c r="R107" s="75" t="s">
        <v>1950</v>
      </c>
      <c r="S107" s="69"/>
      <c r="T107" s="69"/>
      <c r="U107" s="69"/>
      <c r="V107" s="69"/>
      <c r="W107" s="69"/>
      <c r="X107" s="69"/>
      <c r="AG107" s="639">
        <f t="shared" si="2"/>
        <v>5250.0000000000009</v>
      </c>
      <c r="AH107" s="118">
        <f t="shared" si="3"/>
        <v>80250</v>
      </c>
    </row>
    <row r="108" spans="2:34" x14ac:dyDescent="0.35">
      <c r="B108" s="196" t="s">
        <v>23061</v>
      </c>
      <c r="C108" s="196" t="s">
        <v>320</v>
      </c>
      <c r="D108" s="196" t="s">
        <v>23062</v>
      </c>
      <c r="E108" s="196" t="s">
        <v>23063</v>
      </c>
      <c r="F108" s="196"/>
      <c r="G108" s="79" t="s">
        <v>23131</v>
      </c>
      <c r="H108" s="69"/>
      <c r="I108" s="118">
        <v>75000</v>
      </c>
      <c r="J108" s="69"/>
      <c r="K108" s="76" t="s">
        <v>5537</v>
      </c>
      <c r="L108" s="76" t="s">
        <v>1063</v>
      </c>
      <c r="M108" s="76" t="s">
        <v>9193</v>
      </c>
      <c r="N108" s="80" t="s">
        <v>23141</v>
      </c>
      <c r="O108" s="75"/>
      <c r="P108" s="69"/>
      <c r="Q108" s="119" t="s">
        <v>1226</v>
      </c>
      <c r="R108" s="75" t="s">
        <v>1950</v>
      </c>
      <c r="S108" s="69"/>
      <c r="T108" s="69"/>
      <c r="U108" s="69"/>
      <c r="V108" s="69"/>
      <c r="W108" s="69"/>
      <c r="X108" s="69"/>
      <c r="AG108" s="639">
        <f t="shared" si="2"/>
        <v>5250.0000000000009</v>
      </c>
      <c r="AH108" s="118">
        <f t="shared" si="3"/>
        <v>80250</v>
      </c>
    </row>
    <row r="109" spans="2:34" x14ac:dyDescent="0.35">
      <c r="B109" s="196" t="s">
        <v>23061</v>
      </c>
      <c r="C109" s="196" t="s">
        <v>320</v>
      </c>
      <c r="D109" s="196" t="s">
        <v>23062</v>
      </c>
      <c r="E109" s="196" t="s">
        <v>23063</v>
      </c>
      <c r="F109" s="196"/>
      <c r="G109" s="79" t="s">
        <v>23131</v>
      </c>
      <c r="I109" s="118">
        <v>75000</v>
      </c>
      <c r="K109" s="76" t="s">
        <v>5537</v>
      </c>
      <c r="L109" s="76" t="s">
        <v>1063</v>
      </c>
      <c r="M109" s="76" t="s">
        <v>9193</v>
      </c>
      <c r="N109" s="80" t="s">
        <v>23142</v>
      </c>
      <c r="O109" s="119"/>
      <c r="Q109" s="119" t="s">
        <v>1226</v>
      </c>
      <c r="R109" s="75" t="s">
        <v>1950</v>
      </c>
      <c r="AG109" s="639">
        <f t="shared" si="2"/>
        <v>5250.0000000000009</v>
      </c>
      <c r="AH109" s="118">
        <f t="shared" si="3"/>
        <v>80250</v>
      </c>
    </row>
    <row r="110" spans="2:34" x14ac:dyDescent="0.35">
      <c r="B110" s="196" t="s">
        <v>23061</v>
      </c>
      <c r="C110" s="196" t="s">
        <v>320</v>
      </c>
      <c r="D110" s="196" t="s">
        <v>23062</v>
      </c>
      <c r="E110" s="196" t="s">
        <v>23063</v>
      </c>
      <c r="F110" s="196"/>
      <c r="G110" s="79" t="s">
        <v>23132</v>
      </c>
      <c r="H110" s="69"/>
      <c r="I110" s="118">
        <v>75000</v>
      </c>
      <c r="J110" s="69"/>
      <c r="K110" s="76" t="s">
        <v>5537</v>
      </c>
      <c r="L110" s="76" t="s">
        <v>1063</v>
      </c>
      <c r="M110" s="76" t="s">
        <v>9193</v>
      </c>
      <c r="N110" s="80" t="s">
        <v>23142</v>
      </c>
      <c r="O110" s="75"/>
      <c r="P110" s="69"/>
      <c r="Q110" s="119" t="s">
        <v>1226</v>
      </c>
      <c r="R110" s="75" t="s">
        <v>1950</v>
      </c>
      <c r="S110" s="69"/>
      <c r="T110" s="69"/>
      <c r="U110" s="69"/>
      <c r="V110" s="69"/>
      <c r="W110" s="69"/>
      <c r="X110" s="69"/>
      <c r="AG110" s="639">
        <f t="shared" si="2"/>
        <v>5250.0000000000009</v>
      </c>
      <c r="AH110" s="118">
        <f t="shared" si="3"/>
        <v>80250</v>
      </c>
    </row>
    <row r="111" spans="2:34" x14ac:dyDescent="0.35">
      <c r="B111" s="196" t="s">
        <v>23061</v>
      </c>
      <c r="C111" s="196" t="s">
        <v>320</v>
      </c>
      <c r="D111" s="196" t="s">
        <v>23062</v>
      </c>
      <c r="E111" s="196" t="s">
        <v>23063</v>
      </c>
      <c r="F111" s="196"/>
      <c r="G111" s="79" t="s">
        <v>23131</v>
      </c>
      <c r="H111" s="69"/>
      <c r="I111" s="118">
        <v>75000</v>
      </c>
      <c r="J111" s="69"/>
      <c r="K111" s="76" t="s">
        <v>5537</v>
      </c>
      <c r="L111" s="76" t="s">
        <v>1063</v>
      </c>
      <c r="M111" s="76" t="s">
        <v>9193</v>
      </c>
      <c r="N111" s="80" t="s">
        <v>23142</v>
      </c>
      <c r="O111" s="75"/>
      <c r="P111" s="69"/>
      <c r="Q111" s="119" t="s">
        <v>1226</v>
      </c>
      <c r="R111" s="75" t="s">
        <v>1950</v>
      </c>
      <c r="S111" s="69"/>
      <c r="T111" s="69"/>
      <c r="U111" s="69"/>
      <c r="V111" s="69"/>
      <c r="W111" s="69"/>
      <c r="X111" s="69"/>
      <c r="AG111" s="639">
        <f t="shared" si="2"/>
        <v>5250.0000000000009</v>
      </c>
      <c r="AH111" s="118">
        <f t="shared" si="3"/>
        <v>80250</v>
      </c>
    </row>
    <row r="112" spans="2:34" x14ac:dyDescent="0.35">
      <c r="B112" s="196" t="s">
        <v>23061</v>
      </c>
      <c r="C112" s="196" t="s">
        <v>320</v>
      </c>
      <c r="D112" s="196" t="s">
        <v>23062</v>
      </c>
      <c r="E112" s="196" t="s">
        <v>23063</v>
      </c>
      <c r="F112" s="196"/>
      <c r="G112" s="79" t="s">
        <v>23131</v>
      </c>
      <c r="I112" s="118">
        <v>75000</v>
      </c>
      <c r="K112" s="76" t="s">
        <v>5537</v>
      </c>
      <c r="L112" s="76" t="s">
        <v>1063</v>
      </c>
      <c r="M112" s="76" t="s">
        <v>9193</v>
      </c>
      <c r="N112" s="80" t="s">
        <v>23143</v>
      </c>
      <c r="O112" s="119"/>
      <c r="Q112" s="119" t="s">
        <v>1226</v>
      </c>
      <c r="R112" s="75" t="s">
        <v>1950</v>
      </c>
      <c r="AG112" s="639">
        <f t="shared" si="2"/>
        <v>5250.0000000000009</v>
      </c>
      <c r="AH112" s="118">
        <f t="shared" si="3"/>
        <v>80250</v>
      </c>
    </row>
    <row r="113" spans="2:34" x14ac:dyDescent="0.35">
      <c r="B113" s="196" t="s">
        <v>23061</v>
      </c>
      <c r="C113" s="196" t="s">
        <v>320</v>
      </c>
      <c r="D113" s="196" t="s">
        <v>23062</v>
      </c>
      <c r="E113" s="196" t="s">
        <v>23063</v>
      </c>
      <c r="F113" s="196"/>
      <c r="G113" s="79" t="s">
        <v>23132</v>
      </c>
      <c r="H113" s="69"/>
      <c r="I113" s="118">
        <v>75000</v>
      </c>
      <c r="J113" s="69"/>
      <c r="K113" s="76" t="s">
        <v>5537</v>
      </c>
      <c r="L113" s="76" t="s">
        <v>1063</v>
      </c>
      <c r="M113" s="76" t="s">
        <v>9193</v>
      </c>
      <c r="N113" s="80" t="s">
        <v>23143</v>
      </c>
      <c r="O113" s="75"/>
      <c r="P113" s="69"/>
      <c r="Q113" s="119" t="s">
        <v>1226</v>
      </c>
      <c r="R113" s="75" t="s">
        <v>1950</v>
      </c>
      <c r="S113" s="69"/>
      <c r="T113" s="69"/>
      <c r="U113" s="69"/>
      <c r="V113" s="69"/>
      <c r="W113" s="69"/>
      <c r="X113" s="69"/>
      <c r="AG113" s="639">
        <f t="shared" si="2"/>
        <v>5250.0000000000009</v>
      </c>
      <c r="AH113" s="118">
        <f t="shared" si="3"/>
        <v>80250</v>
      </c>
    </row>
    <row r="114" spans="2:34" x14ac:dyDescent="0.35">
      <c r="B114" s="196" t="s">
        <v>23061</v>
      </c>
      <c r="C114" s="196" t="s">
        <v>320</v>
      </c>
      <c r="D114" s="196" t="s">
        <v>23062</v>
      </c>
      <c r="E114" s="196" t="s">
        <v>23063</v>
      </c>
      <c r="F114" s="196"/>
      <c r="G114" s="79" t="s">
        <v>23131</v>
      </c>
      <c r="H114" s="69"/>
      <c r="I114" s="118">
        <v>75000</v>
      </c>
      <c r="J114" s="69"/>
      <c r="K114" s="76" t="s">
        <v>5537</v>
      </c>
      <c r="L114" s="76" t="s">
        <v>1063</v>
      </c>
      <c r="M114" s="76" t="s">
        <v>9193</v>
      </c>
      <c r="N114" s="80" t="s">
        <v>23143</v>
      </c>
      <c r="O114" s="75"/>
      <c r="P114" s="69"/>
      <c r="Q114" s="119" t="s">
        <v>1226</v>
      </c>
      <c r="R114" s="75" t="s">
        <v>1950</v>
      </c>
      <c r="S114" s="69"/>
      <c r="T114" s="69"/>
      <c r="U114" s="69"/>
      <c r="V114" s="69"/>
      <c r="W114" s="69"/>
      <c r="X114" s="69"/>
      <c r="AG114" s="639">
        <f t="shared" si="2"/>
        <v>5250.0000000000009</v>
      </c>
      <c r="AH114" s="118">
        <f t="shared" si="3"/>
        <v>80250</v>
      </c>
    </row>
    <row r="115" spans="2:34" x14ac:dyDescent="0.35">
      <c r="B115" s="196" t="s">
        <v>23061</v>
      </c>
      <c r="C115" s="196" t="s">
        <v>320</v>
      </c>
      <c r="D115" s="196" t="s">
        <v>23062</v>
      </c>
      <c r="E115" s="196" t="s">
        <v>23063</v>
      </c>
      <c r="F115" s="196"/>
      <c r="G115" s="79" t="s">
        <v>23131</v>
      </c>
      <c r="H115" s="69"/>
      <c r="I115" s="118">
        <v>75000</v>
      </c>
      <c r="K115" s="76" t="s">
        <v>5537</v>
      </c>
      <c r="L115" s="76" t="s">
        <v>1063</v>
      </c>
      <c r="M115" s="76" t="s">
        <v>9193</v>
      </c>
      <c r="N115" s="119" t="s">
        <v>23144</v>
      </c>
      <c r="O115" s="119"/>
      <c r="Q115" s="119" t="s">
        <v>1226</v>
      </c>
      <c r="R115" s="75" t="s">
        <v>1950</v>
      </c>
      <c r="AG115" s="639">
        <f t="shared" si="2"/>
        <v>5250.0000000000009</v>
      </c>
      <c r="AH115" s="118">
        <f t="shared" si="3"/>
        <v>80250</v>
      </c>
    </row>
    <row r="116" spans="2:34" x14ac:dyDescent="0.35">
      <c r="B116" s="196" t="s">
        <v>23061</v>
      </c>
      <c r="C116" s="196" t="s">
        <v>320</v>
      </c>
      <c r="D116" s="196" t="s">
        <v>23062</v>
      </c>
      <c r="E116" s="196" t="s">
        <v>23063</v>
      </c>
      <c r="F116" s="196"/>
      <c r="G116" s="79" t="s">
        <v>23132</v>
      </c>
      <c r="H116" s="69"/>
      <c r="I116" s="118">
        <v>75000</v>
      </c>
      <c r="J116" s="69"/>
      <c r="K116" s="76" t="s">
        <v>5537</v>
      </c>
      <c r="L116" s="76" t="s">
        <v>1063</v>
      </c>
      <c r="M116" s="76" t="s">
        <v>9193</v>
      </c>
      <c r="N116" s="119" t="s">
        <v>23144</v>
      </c>
      <c r="O116" s="75"/>
      <c r="P116" s="69"/>
      <c r="Q116" s="119" t="s">
        <v>1226</v>
      </c>
      <c r="R116" s="75" t="s">
        <v>1950</v>
      </c>
      <c r="S116" s="69"/>
      <c r="T116" s="69"/>
      <c r="U116" s="69"/>
      <c r="V116" s="69"/>
      <c r="W116" s="69"/>
      <c r="X116" s="69"/>
      <c r="AG116" s="639">
        <f t="shared" si="2"/>
        <v>5250.0000000000009</v>
      </c>
      <c r="AH116" s="118">
        <f t="shared" si="3"/>
        <v>80250</v>
      </c>
    </row>
    <row r="117" spans="2:34" x14ac:dyDescent="0.35">
      <c r="B117" s="196" t="s">
        <v>23061</v>
      </c>
      <c r="C117" s="196" t="s">
        <v>320</v>
      </c>
      <c r="D117" s="196" t="s">
        <v>23062</v>
      </c>
      <c r="E117" s="196" t="s">
        <v>23063</v>
      </c>
      <c r="F117" s="196"/>
      <c r="G117" s="79" t="s">
        <v>23131</v>
      </c>
      <c r="H117" s="69"/>
      <c r="I117" s="118">
        <v>75000</v>
      </c>
      <c r="J117" s="69"/>
      <c r="K117" s="76" t="s">
        <v>5537</v>
      </c>
      <c r="L117" s="76" t="s">
        <v>1063</v>
      </c>
      <c r="M117" s="76" t="s">
        <v>9193</v>
      </c>
      <c r="N117" s="119" t="s">
        <v>23144</v>
      </c>
      <c r="O117" s="75"/>
      <c r="P117" s="69"/>
      <c r="Q117" s="119" t="s">
        <v>1226</v>
      </c>
      <c r="R117" s="75" t="s">
        <v>1950</v>
      </c>
      <c r="S117" s="69"/>
      <c r="T117" s="69"/>
      <c r="U117" s="69"/>
      <c r="V117" s="69"/>
      <c r="W117" s="69"/>
      <c r="X117" s="69"/>
      <c r="AG117" s="639">
        <f t="shared" si="2"/>
        <v>5250.0000000000009</v>
      </c>
      <c r="AH117" s="118">
        <f t="shared" si="3"/>
        <v>80250</v>
      </c>
    </row>
    <row r="118" spans="2:34" x14ac:dyDescent="0.35">
      <c r="B118" s="196" t="s">
        <v>23061</v>
      </c>
      <c r="C118" s="196" t="s">
        <v>320</v>
      </c>
      <c r="D118" s="196" t="s">
        <v>23062</v>
      </c>
      <c r="E118" s="196" t="s">
        <v>23063</v>
      </c>
      <c r="F118" s="196"/>
      <c r="G118" s="79" t="s">
        <v>23131</v>
      </c>
      <c r="H118" s="69"/>
      <c r="I118" s="118">
        <v>75000</v>
      </c>
      <c r="K118" s="76" t="s">
        <v>5537</v>
      </c>
      <c r="L118" s="76" t="s">
        <v>1063</v>
      </c>
      <c r="M118" s="76" t="s">
        <v>9193</v>
      </c>
      <c r="N118" s="119" t="s">
        <v>23145</v>
      </c>
      <c r="O118" s="119"/>
      <c r="Q118" s="119" t="s">
        <v>1226</v>
      </c>
      <c r="R118" s="75" t="s">
        <v>1950</v>
      </c>
      <c r="AG118" s="639">
        <f t="shared" si="2"/>
        <v>5250.0000000000009</v>
      </c>
      <c r="AH118" s="118">
        <f t="shared" si="3"/>
        <v>80250</v>
      </c>
    </row>
    <row r="119" spans="2:34" x14ac:dyDescent="0.35">
      <c r="B119" s="196" t="s">
        <v>23061</v>
      </c>
      <c r="C119" s="196" t="s">
        <v>320</v>
      </c>
      <c r="D119" s="196" t="s">
        <v>23062</v>
      </c>
      <c r="E119" s="196" t="s">
        <v>23063</v>
      </c>
      <c r="F119" s="196"/>
      <c r="G119" s="79" t="s">
        <v>23132</v>
      </c>
      <c r="H119" s="69"/>
      <c r="I119" s="118">
        <v>75000</v>
      </c>
      <c r="J119" s="69"/>
      <c r="K119" s="76" t="s">
        <v>5537</v>
      </c>
      <c r="L119" s="76" t="s">
        <v>1063</v>
      </c>
      <c r="M119" s="76" t="s">
        <v>9193</v>
      </c>
      <c r="N119" s="119" t="s">
        <v>23145</v>
      </c>
      <c r="O119" s="75"/>
      <c r="P119" s="69"/>
      <c r="Q119" s="119" t="s">
        <v>1226</v>
      </c>
      <c r="R119" s="75" t="s">
        <v>1950</v>
      </c>
      <c r="S119" s="69"/>
      <c r="T119" s="69"/>
      <c r="U119" s="69"/>
      <c r="V119" s="69"/>
      <c r="W119" s="69"/>
      <c r="X119" s="69"/>
      <c r="AG119" s="639">
        <f t="shared" si="2"/>
        <v>5250.0000000000009</v>
      </c>
      <c r="AH119" s="118">
        <f t="shared" si="3"/>
        <v>80250</v>
      </c>
    </row>
    <row r="120" spans="2:34" x14ac:dyDescent="0.35">
      <c r="B120" s="196" t="s">
        <v>23061</v>
      </c>
      <c r="C120" s="196" t="s">
        <v>320</v>
      </c>
      <c r="D120" s="196" t="s">
        <v>23062</v>
      </c>
      <c r="E120" s="196" t="s">
        <v>23063</v>
      </c>
      <c r="F120" s="196"/>
      <c r="G120" s="79" t="s">
        <v>23131</v>
      </c>
      <c r="H120" s="69"/>
      <c r="I120" s="118">
        <v>75000</v>
      </c>
      <c r="J120" s="69"/>
      <c r="K120" s="76" t="s">
        <v>5537</v>
      </c>
      <c r="L120" s="76" t="s">
        <v>1063</v>
      </c>
      <c r="M120" s="76" t="s">
        <v>9193</v>
      </c>
      <c r="N120" s="119" t="s">
        <v>23145</v>
      </c>
      <c r="O120" s="75"/>
      <c r="P120" s="69"/>
      <c r="Q120" s="119" t="s">
        <v>1226</v>
      </c>
      <c r="R120" s="75" t="s">
        <v>1950</v>
      </c>
      <c r="S120" s="69"/>
      <c r="T120" s="69"/>
      <c r="U120" s="69"/>
      <c r="V120" s="69"/>
      <c r="W120" s="69"/>
      <c r="X120" s="69"/>
      <c r="AG120" s="639">
        <f t="shared" si="2"/>
        <v>5250.0000000000009</v>
      </c>
      <c r="AH120" s="118">
        <f t="shared" si="3"/>
        <v>80250</v>
      </c>
    </row>
    <row r="121" spans="2:34" x14ac:dyDescent="0.35">
      <c r="B121" s="196" t="s">
        <v>23061</v>
      </c>
      <c r="C121" s="196" t="s">
        <v>320</v>
      </c>
      <c r="D121" s="196" t="s">
        <v>23062</v>
      </c>
      <c r="E121" s="196" t="s">
        <v>23063</v>
      </c>
      <c r="F121" s="196"/>
      <c r="G121" s="79" t="s">
        <v>23131</v>
      </c>
      <c r="H121" s="69"/>
      <c r="I121" s="118">
        <v>75000</v>
      </c>
      <c r="K121" s="76" t="s">
        <v>5537</v>
      </c>
      <c r="L121" s="76" t="s">
        <v>1063</v>
      </c>
      <c r="M121" s="76" t="s">
        <v>9193</v>
      </c>
      <c r="N121" s="119" t="s">
        <v>23146</v>
      </c>
      <c r="O121" s="119"/>
      <c r="Q121" s="119" t="s">
        <v>1226</v>
      </c>
      <c r="R121" s="75" t="s">
        <v>1950</v>
      </c>
      <c r="AG121" s="639">
        <f t="shared" si="2"/>
        <v>5250.0000000000009</v>
      </c>
      <c r="AH121" s="118">
        <f t="shared" si="3"/>
        <v>80250</v>
      </c>
    </row>
    <row r="122" spans="2:34" x14ac:dyDescent="0.35">
      <c r="B122" s="196" t="s">
        <v>23061</v>
      </c>
      <c r="C122" s="196" t="s">
        <v>320</v>
      </c>
      <c r="D122" s="196" t="s">
        <v>23062</v>
      </c>
      <c r="E122" s="196" t="s">
        <v>23063</v>
      </c>
      <c r="F122" s="196"/>
      <c r="G122" s="79" t="s">
        <v>23132</v>
      </c>
      <c r="H122" s="69"/>
      <c r="I122" s="118">
        <v>75000</v>
      </c>
      <c r="J122" s="69"/>
      <c r="K122" s="76" t="s">
        <v>5537</v>
      </c>
      <c r="L122" s="76" t="s">
        <v>1063</v>
      </c>
      <c r="M122" s="76" t="s">
        <v>9193</v>
      </c>
      <c r="N122" s="119" t="s">
        <v>23147</v>
      </c>
      <c r="O122" s="75"/>
      <c r="P122" s="69"/>
      <c r="Q122" s="119" t="s">
        <v>1226</v>
      </c>
      <c r="R122" s="75" t="s">
        <v>1950</v>
      </c>
      <c r="S122" s="69"/>
      <c r="T122" s="69"/>
      <c r="U122" s="69"/>
      <c r="V122" s="69"/>
      <c r="W122" s="69"/>
      <c r="X122" s="69"/>
      <c r="AG122" s="639">
        <f t="shared" si="2"/>
        <v>5250.0000000000009</v>
      </c>
      <c r="AH122" s="118">
        <f t="shared" si="3"/>
        <v>80250</v>
      </c>
    </row>
    <row r="123" spans="2:34" x14ac:dyDescent="0.35">
      <c r="B123" s="196" t="s">
        <v>23061</v>
      </c>
      <c r="C123" s="196" t="s">
        <v>320</v>
      </c>
      <c r="D123" s="196" t="s">
        <v>23062</v>
      </c>
      <c r="E123" s="196" t="s">
        <v>23063</v>
      </c>
      <c r="F123" s="196"/>
      <c r="G123" s="79" t="s">
        <v>23131</v>
      </c>
      <c r="H123" s="69"/>
      <c r="I123" s="118">
        <v>75000</v>
      </c>
      <c r="J123" s="69"/>
      <c r="K123" s="76" t="s">
        <v>5537</v>
      </c>
      <c r="L123" s="76" t="s">
        <v>1063</v>
      </c>
      <c r="M123" s="76" t="s">
        <v>9193</v>
      </c>
      <c r="N123" s="119" t="s">
        <v>23146</v>
      </c>
      <c r="O123" s="75"/>
      <c r="P123" s="69"/>
      <c r="Q123" s="119" t="s">
        <v>1226</v>
      </c>
      <c r="R123" s="75" t="s">
        <v>1950</v>
      </c>
      <c r="S123" s="69"/>
      <c r="T123" s="69"/>
      <c r="U123" s="69"/>
      <c r="V123" s="69"/>
      <c r="W123" s="69"/>
      <c r="X123" s="69"/>
      <c r="AG123" s="639">
        <f t="shared" si="2"/>
        <v>5250.0000000000009</v>
      </c>
      <c r="AH123" s="118">
        <f t="shared" si="3"/>
        <v>80250</v>
      </c>
    </row>
    <row r="124" spans="2:34" x14ac:dyDescent="0.35">
      <c r="B124" s="196" t="s">
        <v>23061</v>
      </c>
      <c r="C124" s="196" t="s">
        <v>320</v>
      </c>
      <c r="D124" s="196" t="s">
        <v>23062</v>
      </c>
      <c r="E124" s="196" t="s">
        <v>23063</v>
      </c>
      <c r="F124" s="196"/>
      <c r="G124" s="79" t="s">
        <v>23131</v>
      </c>
      <c r="H124" s="69"/>
      <c r="I124" s="118">
        <v>75000</v>
      </c>
      <c r="K124" s="76" t="s">
        <v>5537</v>
      </c>
      <c r="L124" s="76" t="s">
        <v>1063</v>
      </c>
      <c r="M124" s="76" t="s">
        <v>9193</v>
      </c>
      <c r="N124" s="119" t="s">
        <v>23148</v>
      </c>
      <c r="O124" s="119"/>
      <c r="Q124" s="119" t="s">
        <v>1226</v>
      </c>
      <c r="R124" s="75" t="s">
        <v>1950</v>
      </c>
      <c r="AG124" s="639">
        <f t="shared" si="2"/>
        <v>5250.0000000000009</v>
      </c>
      <c r="AH124" s="118">
        <f t="shared" si="3"/>
        <v>80250</v>
      </c>
    </row>
    <row r="125" spans="2:34" x14ac:dyDescent="0.35">
      <c r="B125" s="196" t="s">
        <v>23061</v>
      </c>
      <c r="C125" s="196" t="s">
        <v>320</v>
      </c>
      <c r="D125" s="196" t="s">
        <v>23062</v>
      </c>
      <c r="E125" s="196" t="s">
        <v>23063</v>
      </c>
      <c r="F125" s="196"/>
      <c r="G125" s="79" t="s">
        <v>23132</v>
      </c>
      <c r="H125" s="69"/>
      <c r="I125" s="118">
        <v>75000</v>
      </c>
      <c r="J125" s="69"/>
      <c r="K125" s="76" t="s">
        <v>5537</v>
      </c>
      <c r="L125" s="76" t="s">
        <v>1063</v>
      </c>
      <c r="M125" s="76" t="s">
        <v>9193</v>
      </c>
      <c r="N125" s="119" t="s">
        <v>23148</v>
      </c>
      <c r="O125" s="75"/>
      <c r="P125" s="69"/>
      <c r="Q125" s="119" t="s">
        <v>1226</v>
      </c>
      <c r="R125" s="75" t="s">
        <v>1950</v>
      </c>
      <c r="S125" s="69"/>
      <c r="T125" s="69"/>
      <c r="U125" s="69"/>
      <c r="V125" s="69"/>
      <c r="W125" s="69"/>
      <c r="X125" s="69"/>
      <c r="AG125" s="639">
        <f t="shared" si="2"/>
        <v>5250.0000000000009</v>
      </c>
      <c r="AH125" s="118">
        <f t="shared" si="3"/>
        <v>80250</v>
      </c>
    </row>
    <row r="126" spans="2:34" x14ac:dyDescent="0.35">
      <c r="B126" s="196" t="s">
        <v>23061</v>
      </c>
      <c r="C126" s="196" t="s">
        <v>320</v>
      </c>
      <c r="D126" s="196" t="s">
        <v>23062</v>
      </c>
      <c r="E126" s="196" t="s">
        <v>23063</v>
      </c>
      <c r="F126" s="196"/>
      <c r="G126" s="79" t="s">
        <v>23131</v>
      </c>
      <c r="H126" s="69"/>
      <c r="I126" s="118">
        <v>75000</v>
      </c>
      <c r="J126" s="69"/>
      <c r="K126" s="76" t="s">
        <v>5537</v>
      </c>
      <c r="L126" s="76" t="s">
        <v>1063</v>
      </c>
      <c r="M126" s="76" t="s">
        <v>9193</v>
      </c>
      <c r="N126" s="119" t="s">
        <v>23148</v>
      </c>
      <c r="O126" s="75"/>
      <c r="P126" s="69"/>
      <c r="Q126" s="119" t="s">
        <v>1226</v>
      </c>
      <c r="R126" s="75" t="s">
        <v>1950</v>
      </c>
      <c r="S126" s="69"/>
      <c r="T126" s="69"/>
      <c r="U126" s="69"/>
      <c r="V126" s="69"/>
      <c r="W126" s="69"/>
      <c r="X126" s="69"/>
      <c r="AG126" s="639">
        <f t="shared" si="2"/>
        <v>5250.0000000000009</v>
      </c>
      <c r="AH126" s="118">
        <f t="shared" si="3"/>
        <v>80250</v>
      </c>
    </row>
    <row r="127" spans="2:34" x14ac:dyDescent="0.35">
      <c r="B127" s="196" t="s">
        <v>23061</v>
      </c>
      <c r="C127" s="196" t="s">
        <v>320</v>
      </c>
      <c r="D127" s="196" t="s">
        <v>23062</v>
      </c>
      <c r="E127" s="196" t="s">
        <v>23063</v>
      </c>
      <c r="F127" s="196"/>
      <c r="G127" s="79" t="s">
        <v>23131</v>
      </c>
      <c r="H127" s="69"/>
      <c r="I127" s="118">
        <v>75000</v>
      </c>
      <c r="K127" s="76" t="s">
        <v>5537</v>
      </c>
      <c r="L127" s="76" t="s">
        <v>1063</v>
      </c>
      <c r="M127" s="76" t="s">
        <v>9193</v>
      </c>
      <c r="N127" s="119" t="s">
        <v>23149</v>
      </c>
      <c r="O127" s="119"/>
      <c r="Q127" s="119" t="s">
        <v>1226</v>
      </c>
      <c r="R127" s="75" t="s">
        <v>1950</v>
      </c>
      <c r="AG127" s="639">
        <f t="shared" si="2"/>
        <v>5250.0000000000009</v>
      </c>
      <c r="AH127" s="118">
        <f t="shared" si="3"/>
        <v>80250</v>
      </c>
    </row>
    <row r="128" spans="2:34" x14ac:dyDescent="0.35">
      <c r="B128" s="196" t="s">
        <v>23061</v>
      </c>
      <c r="C128" s="196" t="s">
        <v>320</v>
      </c>
      <c r="D128" s="196" t="s">
        <v>23062</v>
      </c>
      <c r="E128" s="196" t="s">
        <v>23063</v>
      </c>
      <c r="F128" s="196"/>
      <c r="G128" s="79" t="s">
        <v>23132</v>
      </c>
      <c r="H128" s="69"/>
      <c r="I128" s="118">
        <v>75000</v>
      </c>
      <c r="J128" s="69"/>
      <c r="K128" s="76" t="s">
        <v>5537</v>
      </c>
      <c r="L128" s="76" t="s">
        <v>1063</v>
      </c>
      <c r="M128" s="76" t="s">
        <v>9193</v>
      </c>
      <c r="N128" s="119" t="s">
        <v>23149</v>
      </c>
      <c r="O128" s="75"/>
      <c r="P128" s="69"/>
      <c r="Q128" s="119" t="s">
        <v>1226</v>
      </c>
      <c r="R128" s="75" t="s">
        <v>1950</v>
      </c>
      <c r="S128" s="69"/>
      <c r="T128" s="69"/>
      <c r="U128" s="69"/>
      <c r="V128" s="69"/>
      <c r="W128" s="69"/>
      <c r="X128" s="69"/>
      <c r="AG128" s="639">
        <f t="shared" si="2"/>
        <v>5250.0000000000009</v>
      </c>
      <c r="AH128" s="118">
        <f t="shared" si="3"/>
        <v>80250</v>
      </c>
    </row>
    <row r="129" spans="2:34" x14ac:dyDescent="0.35">
      <c r="B129" s="196" t="s">
        <v>23061</v>
      </c>
      <c r="C129" s="196" t="s">
        <v>320</v>
      </c>
      <c r="D129" s="196" t="s">
        <v>23062</v>
      </c>
      <c r="E129" s="196" t="s">
        <v>23063</v>
      </c>
      <c r="F129" s="196"/>
      <c r="G129" s="79" t="s">
        <v>23131</v>
      </c>
      <c r="H129" s="69"/>
      <c r="I129" s="118">
        <v>75000</v>
      </c>
      <c r="J129" s="69"/>
      <c r="K129" s="76" t="s">
        <v>5537</v>
      </c>
      <c r="L129" s="76" t="s">
        <v>1063</v>
      </c>
      <c r="M129" s="76" t="s">
        <v>9193</v>
      </c>
      <c r="N129" s="119" t="s">
        <v>23149</v>
      </c>
      <c r="O129" s="75"/>
      <c r="P129" s="69"/>
      <c r="Q129" s="119" t="s">
        <v>1226</v>
      </c>
      <c r="R129" s="75" t="s">
        <v>1950</v>
      </c>
      <c r="S129" s="69"/>
      <c r="T129" s="69"/>
      <c r="U129" s="69"/>
      <c r="V129" s="69"/>
      <c r="W129" s="69"/>
      <c r="X129" s="69"/>
      <c r="AG129" s="639">
        <f t="shared" si="2"/>
        <v>5250.0000000000009</v>
      </c>
      <c r="AH129" s="118">
        <f t="shared" si="3"/>
        <v>80250</v>
      </c>
    </row>
    <row r="130" spans="2:34" x14ac:dyDescent="0.35">
      <c r="B130" s="196" t="s">
        <v>23061</v>
      </c>
      <c r="C130" s="196" t="s">
        <v>320</v>
      </c>
      <c r="D130" s="196" t="s">
        <v>23062</v>
      </c>
      <c r="E130" s="196" t="s">
        <v>23063</v>
      </c>
      <c r="F130" s="196"/>
      <c r="G130" s="79" t="s">
        <v>23132</v>
      </c>
      <c r="H130" s="69"/>
      <c r="I130" s="118">
        <v>75000</v>
      </c>
      <c r="K130" s="76" t="s">
        <v>5775</v>
      </c>
      <c r="L130" s="76" t="s">
        <v>1063</v>
      </c>
      <c r="M130" s="76" t="s">
        <v>11727</v>
      </c>
      <c r="N130" s="119">
        <v>2795768</v>
      </c>
      <c r="O130" s="119"/>
      <c r="Q130" s="119" t="s">
        <v>1226</v>
      </c>
      <c r="R130" s="75" t="s">
        <v>1950</v>
      </c>
      <c r="AG130" s="639">
        <f t="shared" si="2"/>
        <v>5250.0000000000009</v>
      </c>
      <c r="AH130" s="118">
        <f t="shared" si="3"/>
        <v>80250</v>
      </c>
    </row>
    <row r="131" spans="2:34" x14ac:dyDescent="0.35">
      <c r="B131" s="196" t="s">
        <v>23061</v>
      </c>
      <c r="C131" s="196" t="s">
        <v>320</v>
      </c>
      <c r="D131" s="196" t="s">
        <v>23062</v>
      </c>
      <c r="E131" s="196" t="s">
        <v>23063</v>
      </c>
      <c r="F131" s="196"/>
      <c r="G131" s="79" t="s">
        <v>23132</v>
      </c>
      <c r="H131" s="69"/>
      <c r="I131" s="118">
        <v>75000</v>
      </c>
      <c r="K131" s="76" t="s">
        <v>5775</v>
      </c>
      <c r="L131" s="76" t="s">
        <v>1063</v>
      </c>
      <c r="M131" s="76" t="s">
        <v>11727</v>
      </c>
      <c r="N131" s="119">
        <v>3334508</v>
      </c>
      <c r="O131" s="119"/>
      <c r="Q131" s="119" t="s">
        <v>1226</v>
      </c>
      <c r="R131" s="75" t="s">
        <v>1950</v>
      </c>
      <c r="AG131" s="639">
        <f t="shared" si="2"/>
        <v>5250.0000000000009</v>
      </c>
      <c r="AH131" s="118">
        <f t="shared" si="3"/>
        <v>80250</v>
      </c>
    </row>
    <row r="132" spans="2:34" x14ac:dyDescent="0.35">
      <c r="B132" s="196" t="s">
        <v>23061</v>
      </c>
      <c r="C132" s="196" t="s">
        <v>320</v>
      </c>
      <c r="D132" s="196" t="s">
        <v>23062</v>
      </c>
      <c r="E132" s="196" t="s">
        <v>23063</v>
      </c>
      <c r="F132" s="196"/>
      <c r="G132" s="79" t="s">
        <v>23150</v>
      </c>
      <c r="H132" s="69"/>
      <c r="I132" s="118">
        <v>75000</v>
      </c>
      <c r="J132" s="69"/>
      <c r="K132" s="76" t="s">
        <v>1098</v>
      </c>
      <c r="L132" s="76" t="s">
        <v>1063</v>
      </c>
      <c r="M132" s="76" t="s">
        <v>23151</v>
      </c>
      <c r="N132" s="80">
        <v>1002122</v>
      </c>
      <c r="O132" s="75"/>
      <c r="P132" s="69"/>
      <c r="Q132" s="119" t="s">
        <v>1226</v>
      </c>
      <c r="R132" s="75" t="s">
        <v>1950</v>
      </c>
      <c r="S132" s="69"/>
      <c r="T132" s="69"/>
      <c r="U132" s="69"/>
      <c r="V132" s="69"/>
      <c r="W132" s="69"/>
      <c r="X132" s="69"/>
      <c r="AG132" s="639">
        <f t="shared" si="2"/>
        <v>5250.0000000000009</v>
      </c>
      <c r="AH132" s="118">
        <f t="shared" si="3"/>
        <v>80250</v>
      </c>
    </row>
    <row r="133" spans="2:34" x14ac:dyDescent="0.35">
      <c r="B133" s="196" t="s">
        <v>23061</v>
      </c>
      <c r="C133" s="196" t="s">
        <v>320</v>
      </c>
      <c r="D133" s="196" t="s">
        <v>23062</v>
      </c>
      <c r="E133" s="196" t="s">
        <v>23063</v>
      </c>
      <c r="F133" s="196"/>
      <c r="G133" s="79" t="s">
        <v>23150</v>
      </c>
      <c r="H133" s="69"/>
      <c r="I133" s="118">
        <v>75000</v>
      </c>
      <c r="K133" s="76" t="s">
        <v>1098</v>
      </c>
      <c r="L133" s="76" t="s">
        <v>1063</v>
      </c>
      <c r="M133" s="76" t="s">
        <v>23151</v>
      </c>
      <c r="N133" s="119">
        <v>1002124</v>
      </c>
      <c r="O133" s="119"/>
      <c r="Q133" s="119" t="s">
        <v>1226</v>
      </c>
      <c r="R133" s="75" t="s">
        <v>1950</v>
      </c>
      <c r="AG133" s="639">
        <f t="shared" si="2"/>
        <v>5250.0000000000009</v>
      </c>
      <c r="AH133" s="118">
        <f t="shared" si="3"/>
        <v>80250</v>
      </c>
    </row>
    <row r="134" spans="2:34" x14ac:dyDescent="0.35">
      <c r="B134" s="196" t="s">
        <v>23061</v>
      </c>
      <c r="C134" s="196" t="s">
        <v>320</v>
      </c>
      <c r="D134" s="196" t="s">
        <v>23062</v>
      </c>
      <c r="E134" s="196" t="s">
        <v>23063</v>
      </c>
      <c r="F134" s="196"/>
      <c r="G134" s="79" t="s">
        <v>23152</v>
      </c>
      <c r="H134" s="69"/>
      <c r="I134" s="118">
        <v>75000</v>
      </c>
      <c r="J134" s="69"/>
      <c r="K134" s="76" t="s">
        <v>1098</v>
      </c>
      <c r="L134" s="76" t="s">
        <v>1063</v>
      </c>
      <c r="M134" s="76" t="s">
        <v>23151</v>
      </c>
      <c r="N134" s="80">
        <v>1002125</v>
      </c>
      <c r="O134" s="75"/>
      <c r="P134" s="69"/>
      <c r="Q134" s="119" t="s">
        <v>1226</v>
      </c>
      <c r="R134" s="75" t="s">
        <v>1950</v>
      </c>
      <c r="S134" s="69"/>
      <c r="T134" s="69"/>
      <c r="U134" s="69"/>
      <c r="V134" s="69"/>
      <c r="W134" s="69"/>
      <c r="X134" s="69"/>
      <c r="AG134" s="639">
        <f t="shared" ref="AG134:AG175" si="4">I134*AG$4</f>
        <v>5250.0000000000009</v>
      </c>
      <c r="AH134" s="118">
        <f t="shared" ref="AH134:AH175" si="5">I134+AG134</f>
        <v>80250</v>
      </c>
    </row>
    <row r="135" spans="2:34" x14ac:dyDescent="0.35">
      <c r="B135" s="196" t="s">
        <v>23061</v>
      </c>
      <c r="C135" s="196" t="s">
        <v>320</v>
      </c>
      <c r="D135" s="196" t="s">
        <v>23062</v>
      </c>
      <c r="E135" s="196" t="s">
        <v>23063</v>
      </c>
      <c r="F135" s="196"/>
      <c r="G135" s="79" t="s">
        <v>23152</v>
      </c>
      <c r="H135" s="69"/>
      <c r="I135" s="118">
        <v>75000</v>
      </c>
      <c r="J135" s="69"/>
      <c r="K135" s="76" t="s">
        <v>1098</v>
      </c>
      <c r="L135" s="76" t="s">
        <v>1063</v>
      </c>
      <c r="M135" s="76" t="s">
        <v>23151</v>
      </c>
      <c r="N135" s="80">
        <v>1002123</v>
      </c>
      <c r="O135" s="75"/>
      <c r="P135" s="69"/>
      <c r="Q135" s="119" t="s">
        <v>1226</v>
      </c>
      <c r="R135" s="75" t="s">
        <v>1950</v>
      </c>
      <c r="S135" s="69"/>
      <c r="T135" s="69"/>
      <c r="U135" s="69"/>
      <c r="V135" s="69"/>
      <c r="W135" s="69"/>
      <c r="X135" s="69"/>
      <c r="AG135" s="639">
        <f t="shared" si="4"/>
        <v>5250.0000000000009</v>
      </c>
      <c r="AH135" s="118">
        <f t="shared" si="5"/>
        <v>80250</v>
      </c>
    </row>
    <row r="136" spans="2:34" x14ac:dyDescent="0.35">
      <c r="B136" s="196" t="s">
        <v>23061</v>
      </c>
      <c r="C136" s="196" t="s">
        <v>320</v>
      </c>
      <c r="D136" s="196" t="s">
        <v>23062</v>
      </c>
      <c r="E136" s="196" t="s">
        <v>23063</v>
      </c>
      <c r="F136" s="196"/>
      <c r="G136" s="79" t="s">
        <v>23153</v>
      </c>
      <c r="H136" s="69"/>
      <c r="I136" s="118">
        <v>75000</v>
      </c>
      <c r="K136" s="76" t="s">
        <v>8329</v>
      </c>
      <c r="L136" s="76" t="s">
        <v>1063</v>
      </c>
      <c r="M136" s="76" t="s">
        <v>5530</v>
      </c>
      <c r="N136" s="119" t="s">
        <v>23154</v>
      </c>
      <c r="O136" s="119"/>
      <c r="Q136" s="119" t="s">
        <v>1226</v>
      </c>
      <c r="R136" s="75" t="s">
        <v>1950</v>
      </c>
      <c r="AG136" s="639">
        <f t="shared" si="4"/>
        <v>5250.0000000000009</v>
      </c>
      <c r="AH136" s="118">
        <f t="shared" si="5"/>
        <v>80250</v>
      </c>
    </row>
    <row r="137" spans="2:34" x14ac:dyDescent="0.35">
      <c r="B137" s="196" t="s">
        <v>23061</v>
      </c>
      <c r="C137" s="196" t="s">
        <v>320</v>
      </c>
      <c r="D137" s="196" t="s">
        <v>23062</v>
      </c>
      <c r="E137" s="196" t="s">
        <v>23063</v>
      </c>
      <c r="F137" s="196"/>
      <c r="G137" s="79" t="s">
        <v>23153</v>
      </c>
      <c r="H137" s="69"/>
      <c r="I137" s="118">
        <v>75000</v>
      </c>
      <c r="J137" s="69"/>
      <c r="K137" s="76" t="s">
        <v>8329</v>
      </c>
      <c r="L137" s="76" t="s">
        <v>1063</v>
      </c>
      <c r="M137" s="76" t="s">
        <v>8858</v>
      </c>
      <c r="N137" s="80" t="s">
        <v>23155</v>
      </c>
      <c r="O137" s="75"/>
      <c r="P137" s="69"/>
      <c r="Q137" s="119" t="s">
        <v>1226</v>
      </c>
      <c r="R137" s="75" t="s">
        <v>1950</v>
      </c>
      <c r="S137" s="69"/>
      <c r="T137" s="69"/>
      <c r="U137" s="69"/>
      <c r="V137" s="69"/>
      <c r="W137" s="69"/>
      <c r="X137" s="69"/>
      <c r="AG137" s="639">
        <f t="shared" si="4"/>
        <v>5250.0000000000009</v>
      </c>
      <c r="AH137" s="118">
        <f t="shared" si="5"/>
        <v>80250</v>
      </c>
    </row>
    <row r="138" spans="2:34" x14ac:dyDescent="0.35">
      <c r="B138" s="196" t="s">
        <v>23061</v>
      </c>
      <c r="C138" s="196" t="s">
        <v>320</v>
      </c>
      <c r="D138" s="196" t="s">
        <v>23062</v>
      </c>
      <c r="E138" s="196" t="s">
        <v>23063</v>
      </c>
      <c r="F138" s="196"/>
      <c r="G138" s="79" t="s">
        <v>23156</v>
      </c>
      <c r="H138" s="69"/>
      <c r="I138" s="118">
        <v>75000</v>
      </c>
      <c r="J138" s="69"/>
      <c r="K138" s="76" t="s">
        <v>14106</v>
      </c>
      <c r="L138" s="76" t="s">
        <v>1063</v>
      </c>
      <c r="M138" s="79" t="s">
        <v>1765</v>
      </c>
      <c r="N138" s="80" t="s">
        <v>980</v>
      </c>
      <c r="O138" s="75"/>
      <c r="P138" s="69"/>
      <c r="Q138" s="119" t="s">
        <v>1226</v>
      </c>
      <c r="R138" s="75" t="s">
        <v>1950</v>
      </c>
      <c r="S138" s="69"/>
      <c r="T138" s="69"/>
      <c r="U138" s="69"/>
      <c r="V138" s="69"/>
      <c r="W138" s="69"/>
      <c r="X138" s="69"/>
      <c r="AG138" s="639">
        <f t="shared" si="4"/>
        <v>5250.0000000000009</v>
      </c>
      <c r="AH138" s="118">
        <f t="shared" si="5"/>
        <v>80250</v>
      </c>
    </row>
    <row r="139" spans="2:34" x14ac:dyDescent="0.35">
      <c r="B139" s="196" t="s">
        <v>23061</v>
      </c>
      <c r="C139" s="196" t="s">
        <v>320</v>
      </c>
      <c r="D139" s="196" t="s">
        <v>23062</v>
      </c>
      <c r="E139" s="196" t="s">
        <v>23063</v>
      </c>
      <c r="F139" s="196"/>
      <c r="G139" s="79" t="s">
        <v>23156</v>
      </c>
      <c r="H139" s="69"/>
      <c r="I139" s="118">
        <v>75000</v>
      </c>
      <c r="J139" s="69"/>
      <c r="K139" s="76" t="s">
        <v>1062</v>
      </c>
      <c r="L139" s="76" t="s">
        <v>1063</v>
      </c>
      <c r="M139" s="79" t="s">
        <v>3267</v>
      </c>
      <c r="N139" s="80">
        <v>2008031225</v>
      </c>
      <c r="O139" s="75"/>
      <c r="P139" s="69"/>
      <c r="Q139" s="119" t="s">
        <v>1226</v>
      </c>
      <c r="R139" s="75" t="s">
        <v>1950</v>
      </c>
      <c r="S139" s="69"/>
      <c r="T139" s="69"/>
      <c r="U139" s="69"/>
      <c r="V139" s="69"/>
      <c r="W139" s="69"/>
      <c r="X139" s="69"/>
      <c r="AG139" s="639">
        <f t="shared" si="4"/>
        <v>5250.0000000000009</v>
      </c>
      <c r="AH139" s="118">
        <f t="shared" si="5"/>
        <v>80250</v>
      </c>
    </row>
    <row r="140" spans="2:34" x14ac:dyDescent="0.35">
      <c r="B140" s="196" t="s">
        <v>23061</v>
      </c>
      <c r="C140" s="196" t="s">
        <v>320</v>
      </c>
      <c r="D140" s="196" t="s">
        <v>23062</v>
      </c>
      <c r="E140" s="196" t="s">
        <v>23063</v>
      </c>
      <c r="F140" s="196"/>
      <c r="G140" s="79" t="s">
        <v>23131</v>
      </c>
      <c r="H140" s="69"/>
      <c r="I140" s="118">
        <v>75000</v>
      </c>
      <c r="J140" s="69"/>
      <c r="K140" s="76" t="s">
        <v>1062</v>
      </c>
      <c r="L140" s="76" t="s">
        <v>1063</v>
      </c>
      <c r="M140" s="79" t="s">
        <v>1656</v>
      </c>
      <c r="N140" s="80" t="s">
        <v>5371</v>
      </c>
      <c r="O140" s="75"/>
      <c r="P140" s="69"/>
      <c r="Q140" s="119" t="s">
        <v>1226</v>
      </c>
      <c r="R140" s="75" t="s">
        <v>1950</v>
      </c>
      <c r="S140" s="69"/>
      <c r="T140" s="69"/>
      <c r="U140" s="69"/>
      <c r="V140" s="69"/>
      <c r="W140" s="69"/>
      <c r="X140" s="69"/>
      <c r="AG140" s="639">
        <f t="shared" si="4"/>
        <v>5250.0000000000009</v>
      </c>
      <c r="AH140" s="118">
        <f t="shared" si="5"/>
        <v>80250</v>
      </c>
    </row>
    <row r="141" spans="2:34" x14ac:dyDescent="0.35">
      <c r="B141" s="196" t="s">
        <v>23061</v>
      </c>
      <c r="C141" s="196" t="s">
        <v>320</v>
      </c>
      <c r="D141" s="196" t="s">
        <v>23062</v>
      </c>
      <c r="E141" s="196" t="s">
        <v>23063</v>
      </c>
      <c r="F141" s="196"/>
      <c r="G141" s="79" t="s">
        <v>23157</v>
      </c>
      <c r="H141" s="69"/>
      <c r="I141" s="118">
        <v>75000</v>
      </c>
      <c r="J141" s="69"/>
      <c r="K141" s="76" t="s">
        <v>5775</v>
      </c>
      <c r="L141" s="76" t="s">
        <v>1063</v>
      </c>
      <c r="M141" s="79" t="s">
        <v>5530</v>
      </c>
      <c r="N141" s="80" t="s">
        <v>23158</v>
      </c>
      <c r="O141" s="75"/>
      <c r="P141" s="69"/>
      <c r="Q141" s="119" t="s">
        <v>1226</v>
      </c>
      <c r="R141" s="75" t="s">
        <v>1950</v>
      </c>
      <c r="S141" s="69"/>
      <c r="T141" s="69"/>
      <c r="U141" s="69"/>
      <c r="V141" s="69"/>
      <c r="W141" s="69"/>
      <c r="X141" s="69"/>
      <c r="AG141" s="639">
        <f t="shared" si="4"/>
        <v>5250.0000000000009</v>
      </c>
      <c r="AH141" s="118">
        <f t="shared" si="5"/>
        <v>80250</v>
      </c>
    </row>
    <row r="142" spans="2:34" x14ac:dyDescent="0.35">
      <c r="B142" s="196" t="s">
        <v>23061</v>
      </c>
      <c r="C142" s="196" t="s">
        <v>320</v>
      </c>
      <c r="D142" s="196" t="s">
        <v>23062</v>
      </c>
      <c r="E142" s="196" t="s">
        <v>23063</v>
      </c>
      <c r="F142" s="196"/>
      <c r="G142" s="79" t="s">
        <v>23159</v>
      </c>
      <c r="H142" s="69"/>
      <c r="I142" s="118">
        <v>75000</v>
      </c>
      <c r="J142" s="69"/>
      <c r="K142" s="76" t="s">
        <v>5537</v>
      </c>
      <c r="L142" s="76" t="s">
        <v>1063</v>
      </c>
      <c r="M142" s="79" t="s">
        <v>23160</v>
      </c>
      <c r="N142" s="80">
        <v>746196</v>
      </c>
      <c r="O142" s="75"/>
      <c r="P142" s="69"/>
      <c r="Q142" s="119" t="s">
        <v>1226</v>
      </c>
      <c r="R142" s="75" t="s">
        <v>1950</v>
      </c>
      <c r="S142" s="69"/>
      <c r="T142" s="69"/>
      <c r="U142" s="69"/>
      <c r="V142" s="69"/>
      <c r="W142" s="69"/>
      <c r="X142" s="69"/>
      <c r="AG142" s="639">
        <f t="shared" si="4"/>
        <v>5250.0000000000009</v>
      </c>
      <c r="AH142" s="118">
        <f t="shared" si="5"/>
        <v>80250</v>
      </c>
    </row>
    <row r="143" spans="2:34" x14ac:dyDescent="0.35">
      <c r="B143" s="196" t="s">
        <v>23061</v>
      </c>
      <c r="C143" s="196" t="s">
        <v>320</v>
      </c>
      <c r="D143" s="196" t="s">
        <v>23062</v>
      </c>
      <c r="E143" s="196" t="s">
        <v>23063</v>
      </c>
      <c r="F143" s="196"/>
      <c r="G143" s="79" t="s">
        <v>23161</v>
      </c>
      <c r="H143" s="69"/>
      <c r="I143" s="118">
        <v>75000</v>
      </c>
      <c r="J143" s="69"/>
      <c r="K143" s="76" t="s">
        <v>5537</v>
      </c>
      <c r="L143" s="76" t="s">
        <v>1063</v>
      </c>
      <c r="M143" s="75" t="s">
        <v>23162</v>
      </c>
      <c r="N143" s="80" t="s">
        <v>23163</v>
      </c>
      <c r="O143" s="75"/>
      <c r="P143" s="69"/>
      <c r="Q143" s="119" t="s">
        <v>1226</v>
      </c>
      <c r="R143" s="75" t="s">
        <v>1950</v>
      </c>
      <c r="S143" s="69"/>
      <c r="T143" s="69"/>
      <c r="U143" s="69"/>
      <c r="V143" s="69"/>
      <c r="W143" s="69"/>
      <c r="X143" s="69"/>
      <c r="AG143" s="639">
        <f t="shared" si="4"/>
        <v>5250.0000000000009</v>
      </c>
      <c r="AH143" s="118">
        <f t="shared" si="5"/>
        <v>80250</v>
      </c>
    </row>
    <row r="144" spans="2:34" x14ac:dyDescent="0.35">
      <c r="B144" s="196" t="s">
        <v>23061</v>
      </c>
      <c r="C144" s="196" t="s">
        <v>320</v>
      </c>
      <c r="D144" s="196" t="s">
        <v>23062</v>
      </c>
      <c r="E144" s="196" t="s">
        <v>23063</v>
      </c>
      <c r="F144" s="196"/>
      <c r="G144" s="79" t="s">
        <v>23161</v>
      </c>
      <c r="H144" s="69"/>
      <c r="I144" s="118">
        <v>75000</v>
      </c>
      <c r="J144" s="69"/>
      <c r="K144" s="76" t="s">
        <v>5537</v>
      </c>
      <c r="L144" s="76" t="s">
        <v>1063</v>
      </c>
      <c r="M144" s="75" t="s">
        <v>23164</v>
      </c>
      <c r="N144" s="80" t="s">
        <v>23165</v>
      </c>
      <c r="O144" s="75"/>
      <c r="P144" s="69"/>
      <c r="Q144" s="119" t="s">
        <v>1226</v>
      </c>
      <c r="R144" s="75" t="s">
        <v>1950</v>
      </c>
      <c r="S144" s="69"/>
      <c r="T144" s="69"/>
      <c r="U144" s="69"/>
      <c r="V144" s="69"/>
      <c r="W144" s="69"/>
      <c r="X144" s="69"/>
      <c r="AG144" s="639">
        <f t="shared" si="4"/>
        <v>5250.0000000000009</v>
      </c>
      <c r="AH144" s="118">
        <f t="shared" si="5"/>
        <v>80250</v>
      </c>
    </row>
    <row r="145" spans="1:34" x14ac:dyDescent="0.35">
      <c r="B145" s="196" t="s">
        <v>23061</v>
      </c>
      <c r="C145" s="196" t="s">
        <v>320</v>
      </c>
      <c r="D145" s="196" t="s">
        <v>23062</v>
      </c>
      <c r="E145" s="196" t="s">
        <v>23063</v>
      </c>
      <c r="F145" s="196"/>
      <c r="G145" s="79" t="s">
        <v>23166</v>
      </c>
      <c r="H145" s="69"/>
      <c r="I145" s="118">
        <v>75000</v>
      </c>
      <c r="J145" s="69"/>
      <c r="K145" s="76" t="s">
        <v>5803</v>
      </c>
      <c r="L145" s="76" t="s">
        <v>1063</v>
      </c>
      <c r="M145" s="79" t="s">
        <v>23167</v>
      </c>
      <c r="N145" s="80" t="s">
        <v>5371</v>
      </c>
      <c r="O145" s="75"/>
      <c r="P145" s="69"/>
      <c r="Q145" s="119" t="s">
        <v>1226</v>
      </c>
      <c r="R145" s="75" t="s">
        <v>1950</v>
      </c>
      <c r="S145" s="69"/>
      <c r="T145" s="69"/>
      <c r="U145" s="69"/>
      <c r="V145" s="69"/>
      <c r="W145" s="69"/>
      <c r="X145" s="69"/>
      <c r="AG145" s="639">
        <f t="shared" si="4"/>
        <v>5250.0000000000009</v>
      </c>
      <c r="AH145" s="118">
        <f t="shared" si="5"/>
        <v>80250</v>
      </c>
    </row>
    <row r="146" spans="1:34" x14ac:dyDescent="0.35">
      <c r="B146" s="196" t="s">
        <v>23061</v>
      </c>
      <c r="C146" s="196" t="s">
        <v>320</v>
      </c>
      <c r="D146" s="196" t="s">
        <v>23062</v>
      </c>
      <c r="E146" s="196" t="s">
        <v>23063</v>
      </c>
      <c r="F146" s="196"/>
      <c r="G146" s="79" t="s">
        <v>23166</v>
      </c>
      <c r="H146" s="69"/>
      <c r="I146" s="118">
        <v>75000</v>
      </c>
      <c r="J146" s="69"/>
      <c r="K146" s="76" t="s">
        <v>5803</v>
      </c>
      <c r="L146" s="76" t="s">
        <v>1063</v>
      </c>
      <c r="M146" s="79" t="s">
        <v>23167</v>
      </c>
      <c r="N146" s="80" t="s">
        <v>5371</v>
      </c>
      <c r="O146" s="75"/>
      <c r="P146" s="69"/>
      <c r="Q146" s="119" t="s">
        <v>1226</v>
      </c>
      <c r="R146" s="75" t="s">
        <v>1950</v>
      </c>
      <c r="S146" s="69"/>
      <c r="T146" s="69"/>
      <c r="U146" s="69"/>
      <c r="V146" s="69"/>
      <c r="W146" s="69"/>
      <c r="X146" s="69"/>
      <c r="AG146" s="639">
        <f t="shared" si="4"/>
        <v>5250.0000000000009</v>
      </c>
      <c r="AH146" s="118">
        <f t="shared" si="5"/>
        <v>80250</v>
      </c>
    </row>
    <row r="147" spans="1:34" x14ac:dyDescent="0.35">
      <c r="B147" s="196" t="s">
        <v>23061</v>
      </c>
      <c r="C147" s="196" t="s">
        <v>320</v>
      </c>
      <c r="D147" s="196" t="s">
        <v>23062</v>
      </c>
      <c r="E147" s="196" t="s">
        <v>23063</v>
      </c>
      <c r="F147" s="196"/>
      <c r="G147" s="79" t="s">
        <v>23166</v>
      </c>
      <c r="H147" s="69"/>
      <c r="I147" s="118">
        <v>75000</v>
      </c>
      <c r="J147" s="69"/>
      <c r="K147" s="76" t="s">
        <v>5803</v>
      </c>
      <c r="L147" s="76" t="s">
        <v>1063</v>
      </c>
      <c r="M147" s="79" t="s">
        <v>23167</v>
      </c>
      <c r="N147" s="80" t="s">
        <v>5371</v>
      </c>
      <c r="O147" s="75"/>
      <c r="P147" s="69"/>
      <c r="Q147" s="119" t="s">
        <v>1226</v>
      </c>
      <c r="R147" s="75" t="s">
        <v>1950</v>
      </c>
      <c r="S147" s="69"/>
      <c r="T147" s="69"/>
      <c r="U147" s="69"/>
      <c r="V147" s="69"/>
      <c r="W147" s="69"/>
      <c r="X147" s="69"/>
      <c r="AG147" s="639">
        <f t="shared" si="4"/>
        <v>5250.0000000000009</v>
      </c>
      <c r="AH147" s="118">
        <f t="shared" si="5"/>
        <v>80250</v>
      </c>
    </row>
    <row r="148" spans="1:34" x14ac:dyDescent="0.35">
      <c r="B148" s="196" t="s">
        <v>23061</v>
      </c>
      <c r="C148" s="196" t="s">
        <v>320</v>
      </c>
      <c r="D148" s="196" t="s">
        <v>23062</v>
      </c>
      <c r="E148" s="196" t="s">
        <v>23063</v>
      </c>
      <c r="F148" s="196"/>
      <c r="G148" s="79" t="s">
        <v>23166</v>
      </c>
      <c r="H148" s="69"/>
      <c r="I148" s="118">
        <v>75000</v>
      </c>
      <c r="J148" s="69"/>
      <c r="K148" s="76" t="s">
        <v>5803</v>
      </c>
      <c r="L148" s="76" t="s">
        <v>1063</v>
      </c>
      <c r="M148" s="79" t="s">
        <v>23167</v>
      </c>
      <c r="N148" s="80" t="s">
        <v>5371</v>
      </c>
      <c r="O148" s="75"/>
      <c r="P148" s="69"/>
      <c r="Q148" s="119" t="s">
        <v>1226</v>
      </c>
      <c r="R148" s="75" t="s">
        <v>1950</v>
      </c>
      <c r="S148" s="69"/>
      <c r="T148" s="69"/>
      <c r="U148" s="69"/>
      <c r="V148" s="69"/>
      <c r="W148" s="69"/>
      <c r="X148" s="69"/>
      <c r="AG148" s="639">
        <f t="shared" si="4"/>
        <v>5250.0000000000009</v>
      </c>
      <c r="AH148" s="118">
        <f t="shared" si="5"/>
        <v>80250</v>
      </c>
    </row>
    <row r="149" spans="1:34" x14ac:dyDescent="0.35">
      <c r="B149" s="196" t="s">
        <v>23061</v>
      </c>
      <c r="C149" s="196" t="s">
        <v>320</v>
      </c>
      <c r="D149" s="196" t="s">
        <v>23062</v>
      </c>
      <c r="E149" s="196" t="s">
        <v>23063</v>
      </c>
      <c r="F149" s="196"/>
      <c r="G149" s="79" t="s">
        <v>23168</v>
      </c>
      <c r="H149" s="69"/>
      <c r="I149" s="118">
        <v>75000</v>
      </c>
      <c r="J149" s="69"/>
      <c r="K149" s="76" t="s">
        <v>1765</v>
      </c>
      <c r="L149" s="76" t="s">
        <v>1765</v>
      </c>
      <c r="M149" s="76" t="s">
        <v>1765</v>
      </c>
      <c r="N149" s="76" t="s">
        <v>1765</v>
      </c>
      <c r="O149" s="75"/>
      <c r="P149" s="69"/>
      <c r="Q149" s="119" t="s">
        <v>1226</v>
      </c>
      <c r="R149" s="75" t="s">
        <v>1950</v>
      </c>
      <c r="S149" s="69"/>
      <c r="T149" s="69"/>
      <c r="U149" s="69"/>
      <c r="V149" s="69"/>
      <c r="W149" s="69"/>
      <c r="X149" s="69"/>
      <c r="AG149" s="639">
        <f t="shared" si="4"/>
        <v>5250.0000000000009</v>
      </c>
      <c r="AH149" s="118">
        <f t="shared" si="5"/>
        <v>80250</v>
      </c>
    </row>
    <row r="150" spans="1:34" x14ac:dyDescent="0.35">
      <c r="A150" s="64"/>
      <c r="B150" s="64"/>
      <c r="C150" s="64"/>
      <c r="D150" s="64"/>
      <c r="E150" s="64"/>
      <c r="F150" s="64"/>
      <c r="G150" s="96" t="s">
        <v>1931</v>
      </c>
      <c r="H150" s="64"/>
      <c r="I150" s="67"/>
      <c r="J150" s="64"/>
      <c r="K150" s="64"/>
      <c r="L150" s="68"/>
      <c r="M150" s="97"/>
      <c r="N150" s="127"/>
      <c r="O150" s="68"/>
      <c r="P150" s="64"/>
      <c r="Q150" s="68"/>
      <c r="R150" s="64"/>
      <c r="S150" s="64"/>
      <c r="T150" s="64"/>
      <c r="U150" s="64"/>
      <c r="V150" s="64"/>
      <c r="W150" s="64"/>
      <c r="X150" s="64"/>
      <c r="Y150" s="64"/>
      <c r="AG150" s="639">
        <f t="shared" si="4"/>
        <v>0</v>
      </c>
      <c r="AH150" s="67">
        <f t="shared" si="5"/>
        <v>0</v>
      </c>
    </row>
    <row r="151" spans="1:34" x14ac:dyDescent="0.35">
      <c r="G151" s="79" t="s">
        <v>1852</v>
      </c>
      <c r="H151" s="69"/>
      <c r="I151" s="74"/>
      <c r="J151" s="69"/>
      <c r="K151" s="69"/>
      <c r="L151" s="75"/>
      <c r="M151" s="79"/>
      <c r="N151" s="80"/>
      <c r="O151" s="75"/>
      <c r="P151" s="69"/>
      <c r="Q151" s="75"/>
      <c r="R151" s="69"/>
      <c r="S151" s="69"/>
      <c r="T151" s="69"/>
      <c r="U151" s="69"/>
      <c r="V151" s="69"/>
      <c r="W151" s="69"/>
      <c r="X151" s="69"/>
      <c r="AG151" s="639">
        <f t="shared" si="4"/>
        <v>0</v>
      </c>
      <c r="AH151" s="74">
        <f t="shared" si="5"/>
        <v>0</v>
      </c>
    </row>
    <row r="152" spans="1:34" x14ac:dyDescent="0.35">
      <c r="A152" s="64"/>
      <c r="B152" s="64"/>
      <c r="C152" s="64"/>
      <c r="D152" s="64"/>
      <c r="E152" s="64"/>
      <c r="F152" s="64"/>
      <c r="G152" s="66" t="s">
        <v>1932</v>
      </c>
      <c r="H152" s="64"/>
      <c r="I152" s="67"/>
      <c r="J152" s="64"/>
      <c r="K152" s="64"/>
      <c r="L152" s="68"/>
      <c r="M152" s="68"/>
      <c r="N152" s="68"/>
      <c r="O152" s="68"/>
      <c r="P152" s="64"/>
      <c r="Q152" s="68"/>
      <c r="R152" s="68"/>
      <c r="S152" s="64"/>
      <c r="T152" s="64"/>
      <c r="U152" s="64"/>
      <c r="V152" s="64"/>
      <c r="W152" s="64"/>
      <c r="X152" s="64"/>
      <c r="Y152" s="64"/>
      <c r="AG152" s="639">
        <f t="shared" si="4"/>
        <v>0</v>
      </c>
      <c r="AH152" s="67">
        <f t="shared" si="5"/>
        <v>0</v>
      </c>
    </row>
    <row r="153" spans="1:34" x14ac:dyDescent="0.35">
      <c r="G153" s="79" t="s">
        <v>1852</v>
      </c>
      <c r="K153" s="69"/>
      <c r="L153" s="119"/>
      <c r="M153" s="119"/>
      <c r="N153" s="119"/>
      <c r="O153" s="119"/>
      <c r="R153" s="119"/>
      <c r="AG153" s="639">
        <f t="shared" si="4"/>
        <v>0</v>
      </c>
      <c r="AH153" s="118">
        <f t="shared" si="5"/>
        <v>0</v>
      </c>
    </row>
    <row r="154" spans="1:34" x14ac:dyDescent="0.35">
      <c r="A154" s="64"/>
      <c r="B154" s="64"/>
      <c r="C154" s="64"/>
      <c r="D154" s="64"/>
      <c r="E154" s="64"/>
      <c r="F154" s="64"/>
      <c r="G154" s="66" t="s">
        <v>1168</v>
      </c>
      <c r="H154" s="64"/>
      <c r="I154" s="67"/>
      <c r="J154" s="64"/>
      <c r="K154" s="64"/>
      <c r="L154" s="68"/>
      <c r="M154" s="68"/>
      <c r="N154" s="68"/>
      <c r="O154" s="68"/>
      <c r="P154" s="64"/>
      <c r="Q154" s="68"/>
      <c r="R154" s="68"/>
      <c r="S154" s="64"/>
      <c r="T154" s="64"/>
      <c r="U154" s="64"/>
      <c r="V154" s="64"/>
      <c r="W154" s="64"/>
      <c r="X154" s="64"/>
      <c r="Y154" s="64"/>
      <c r="AG154" s="639">
        <f t="shared" si="4"/>
        <v>0</v>
      </c>
      <c r="AH154" s="67">
        <f t="shared" si="5"/>
        <v>0</v>
      </c>
    </row>
    <row r="155" spans="1:34" x14ac:dyDescent="0.35">
      <c r="B155" s="196" t="s">
        <v>23061</v>
      </c>
      <c r="C155" s="196" t="s">
        <v>320</v>
      </c>
      <c r="D155" s="196" t="s">
        <v>23062</v>
      </c>
      <c r="E155" s="196" t="s">
        <v>23063</v>
      </c>
      <c r="F155" s="196"/>
      <c r="G155" s="79" t="s">
        <v>23169</v>
      </c>
      <c r="I155" s="118">
        <v>70000</v>
      </c>
      <c r="K155" s="69" t="s">
        <v>2182</v>
      </c>
      <c r="L155" s="119" t="s">
        <v>23170</v>
      </c>
      <c r="M155" s="119" t="s">
        <v>23170</v>
      </c>
      <c r="N155" s="119" t="s">
        <v>23170</v>
      </c>
      <c r="O155" s="119"/>
      <c r="Q155" s="119" t="s">
        <v>1226</v>
      </c>
      <c r="R155" s="119" t="s">
        <v>1066</v>
      </c>
      <c r="AG155" s="639">
        <f t="shared" si="4"/>
        <v>4900.0000000000009</v>
      </c>
      <c r="AH155" s="118">
        <f t="shared" si="5"/>
        <v>74900</v>
      </c>
    </row>
    <row r="156" spans="1:34" x14ac:dyDescent="0.35">
      <c r="B156" s="196" t="s">
        <v>23061</v>
      </c>
      <c r="C156" s="196" t="s">
        <v>320</v>
      </c>
      <c r="D156" s="196" t="s">
        <v>23062</v>
      </c>
      <c r="E156" s="196" t="s">
        <v>23063</v>
      </c>
      <c r="F156" s="196"/>
      <c r="G156" s="79" t="s">
        <v>23171</v>
      </c>
      <c r="I156" s="118">
        <v>70000</v>
      </c>
      <c r="K156" s="69" t="s">
        <v>2182</v>
      </c>
      <c r="L156" s="119" t="s">
        <v>23170</v>
      </c>
      <c r="M156" s="119" t="s">
        <v>23170</v>
      </c>
      <c r="N156" s="119" t="s">
        <v>23170</v>
      </c>
      <c r="O156" s="119"/>
      <c r="Q156" s="119" t="s">
        <v>1226</v>
      </c>
      <c r="R156" s="119" t="s">
        <v>1066</v>
      </c>
      <c r="AG156" s="639">
        <f t="shared" si="4"/>
        <v>4900.0000000000009</v>
      </c>
      <c r="AH156" s="118">
        <f t="shared" si="5"/>
        <v>74900</v>
      </c>
    </row>
    <row r="157" spans="1:34" x14ac:dyDescent="0.35">
      <c r="B157" s="196" t="s">
        <v>23061</v>
      </c>
      <c r="C157" s="196" t="s">
        <v>320</v>
      </c>
      <c r="D157" s="196" t="s">
        <v>23062</v>
      </c>
      <c r="E157" s="196" t="s">
        <v>23063</v>
      </c>
      <c r="F157" s="196"/>
      <c r="G157" s="79" t="s">
        <v>23172</v>
      </c>
      <c r="I157" s="118">
        <v>70000</v>
      </c>
      <c r="K157" s="69" t="s">
        <v>2182</v>
      </c>
      <c r="L157" s="119" t="s">
        <v>23170</v>
      </c>
      <c r="M157" s="119" t="s">
        <v>23170</v>
      </c>
      <c r="N157" s="119" t="s">
        <v>23170</v>
      </c>
      <c r="O157" s="119"/>
      <c r="Q157" s="119" t="s">
        <v>1226</v>
      </c>
      <c r="R157" s="119" t="s">
        <v>1066</v>
      </c>
      <c r="AG157" s="639">
        <f t="shared" si="4"/>
        <v>4900.0000000000009</v>
      </c>
      <c r="AH157" s="118">
        <f t="shared" si="5"/>
        <v>74900</v>
      </c>
    </row>
    <row r="158" spans="1:34" x14ac:dyDescent="0.35">
      <c r="B158" s="196" t="s">
        <v>23061</v>
      </c>
      <c r="C158" s="196" t="s">
        <v>320</v>
      </c>
      <c r="D158" s="196" t="s">
        <v>23062</v>
      </c>
      <c r="E158" s="196" t="s">
        <v>23063</v>
      </c>
      <c r="F158" s="196"/>
      <c r="G158" s="79" t="s">
        <v>23173</v>
      </c>
      <c r="I158" s="118">
        <v>70000</v>
      </c>
      <c r="K158" s="69" t="s">
        <v>3014</v>
      </c>
      <c r="L158" s="119" t="s">
        <v>23170</v>
      </c>
      <c r="M158" s="119" t="s">
        <v>3624</v>
      </c>
      <c r="N158" s="119">
        <v>98370759</v>
      </c>
      <c r="O158" s="119"/>
      <c r="Q158" s="119" t="s">
        <v>1226</v>
      </c>
      <c r="R158" s="119" t="s">
        <v>1066</v>
      </c>
      <c r="AG158" s="639">
        <f t="shared" si="4"/>
        <v>4900.0000000000009</v>
      </c>
      <c r="AH158" s="118">
        <f t="shared" si="5"/>
        <v>74900</v>
      </c>
    </row>
    <row r="159" spans="1:34" x14ac:dyDescent="0.35">
      <c r="A159" s="64"/>
      <c r="B159" s="64"/>
      <c r="C159" s="64"/>
      <c r="D159" s="64"/>
      <c r="E159" s="64"/>
      <c r="F159" s="64"/>
      <c r="G159" s="66" t="s">
        <v>1748</v>
      </c>
      <c r="H159" s="64"/>
      <c r="I159" s="67"/>
      <c r="J159" s="64"/>
      <c r="K159" s="64"/>
      <c r="L159" s="68"/>
      <c r="M159" s="68"/>
      <c r="N159" s="68"/>
      <c r="O159" s="68"/>
      <c r="P159" s="64"/>
      <c r="Q159" s="68"/>
      <c r="R159" s="68"/>
      <c r="S159" s="64"/>
      <c r="T159" s="64"/>
      <c r="U159" s="64"/>
      <c r="V159" s="64"/>
      <c r="W159" s="64"/>
      <c r="X159" s="64"/>
      <c r="Y159" s="64"/>
      <c r="AG159" s="639">
        <f t="shared" si="4"/>
        <v>0</v>
      </c>
      <c r="AH159" s="67">
        <f t="shared" si="5"/>
        <v>0</v>
      </c>
    </row>
    <row r="160" spans="1:34" x14ac:dyDescent="0.35">
      <c r="B160" s="196" t="s">
        <v>23061</v>
      </c>
      <c r="C160" s="196" t="s">
        <v>320</v>
      </c>
      <c r="D160" s="196" t="s">
        <v>23062</v>
      </c>
      <c r="E160" s="196" t="s">
        <v>23063</v>
      </c>
      <c r="F160" s="196"/>
      <c r="G160" s="79" t="s">
        <v>23174</v>
      </c>
      <c r="K160" s="76" t="s">
        <v>11076</v>
      </c>
      <c r="L160" s="76" t="s">
        <v>11076</v>
      </c>
      <c r="M160" s="76" t="s">
        <v>11076</v>
      </c>
      <c r="N160" s="76" t="s">
        <v>11076</v>
      </c>
      <c r="O160" s="119"/>
      <c r="Q160" s="76" t="s">
        <v>11076</v>
      </c>
      <c r="R160" s="76" t="s">
        <v>11076</v>
      </c>
      <c r="AG160" s="639">
        <f t="shared" si="4"/>
        <v>0</v>
      </c>
      <c r="AH160" s="118">
        <f t="shared" si="5"/>
        <v>0</v>
      </c>
    </row>
    <row r="161" spans="1:34" x14ac:dyDescent="0.35">
      <c r="A161" s="69"/>
      <c r="B161" s="196" t="s">
        <v>23061</v>
      </c>
      <c r="C161" s="196" t="s">
        <v>320</v>
      </c>
      <c r="D161" s="196" t="s">
        <v>23062</v>
      </c>
      <c r="E161" s="196" t="s">
        <v>23063</v>
      </c>
      <c r="F161" s="196"/>
      <c r="G161" s="79" t="s">
        <v>23175</v>
      </c>
      <c r="H161" s="69"/>
      <c r="I161" s="74"/>
      <c r="J161" s="69"/>
      <c r="K161" s="76" t="s">
        <v>11927</v>
      </c>
      <c r="L161" s="76" t="s">
        <v>11076</v>
      </c>
      <c r="M161" s="76" t="s">
        <v>11928</v>
      </c>
      <c r="N161" s="75" t="s">
        <v>11929</v>
      </c>
      <c r="O161" s="75"/>
      <c r="P161" s="69"/>
      <c r="Q161" s="75" t="s">
        <v>11930</v>
      </c>
      <c r="R161" s="75" t="s">
        <v>11931</v>
      </c>
      <c r="S161" s="69"/>
      <c r="T161" s="69"/>
      <c r="U161" s="69"/>
      <c r="V161" s="69"/>
      <c r="W161" s="69"/>
      <c r="X161" s="69"/>
      <c r="AG161" s="639">
        <f t="shared" si="4"/>
        <v>0</v>
      </c>
      <c r="AH161" s="74">
        <f t="shared" si="5"/>
        <v>0</v>
      </c>
    </row>
    <row r="162" spans="1:34" x14ac:dyDescent="0.35">
      <c r="B162" s="196" t="s">
        <v>23061</v>
      </c>
      <c r="C162" s="196" t="s">
        <v>320</v>
      </c>
      <c r="D162" s="196" t="s">
        <v>23062</v>
      </c>
      <c r="E162" s="196" t="s">
        <v>23063</v>
      </c>
      <c r="F162" s="196"/>
      <c r="G162" s="79" t="s">
        <v>23174</v>
      </c>
      <c r="K162" s="76" t="s">
        <v>11076</v>
      </c>
      <c r="L162" s="76" t="s">
        <v>11076</v>
      </c>
      <c r="M162" s="76" t="s">
        <v>11076</v>
      </c>
      <c r="N162" s="76" t="s">
        <v>11076</v>
      </c>
      <c r="O162" s="119"/>
      <c r="Q162" s="76" t="s">
        <v>11076</v>
      </c>
      <c r="R162" s="76" t="s">
        <v>11076</v>
      </c>
      <c r="AG162" s="639">
        <f t="shared" si="4"/>
        <v>0</v>
      </c>
      <c r="AH162" s="118">
        <f t="shared" si="5"/>
        <v>0</v>
      </c>
    </row>
    <row r="163" spans="1:34" x14ac:dyDescent="0.35">
      <c r="B163" s="196"/>
      <c r="C163" s="196"/>
      <c r="D163" s="196"/>
      <c r="E163" s="196"/>
      <c r="F163" s="196"/>
      <c r="G163" s="79"/>
      <c r="I163" s="118">
        <v>600000</v>
      </c>
      <c r="O163" s="119"/>
      <c r="Q163" s="76"/>
      <c r="AG163" s="639">
        <f t="shared" si="4"/>
        <v>42000.000000000007</v>
      </c>
      <c r="AH163" s="118">
        <f t="shared" si="5"/>
        <v>642000</v>
      </c>
    </row>
    <row r="164" spans="1:34" x14ac:dyDescent="0.35">
      <c r="A164" s="64"/>
      <c r="B164" s="64"/>
      <c r="C164" s="64"/>
      <c r="D164" s="64"/>
      <c r="E164" s="64"/>
      <c r="F164" s="64"/>
      <c r="G164" s="66" t="s">
        <v>1944</v>
      </c>
      <c r="H164" s="64"/>
      <c r="I164" s="67"/>
      <c r="J164" s="64"/>
      <c r="K164" s="64"/>
      <c r="L164" s="68"/>
      <c r="M164" s="68"/>
      <c r="N164" s="68"/>
      <c r="O164" s="68"/>
      <c r="P164" s="64"/>
      <c r="Q164" s="68"/>
      <c r="R164" s="68"/>
      <c r="S164" s="64"/>
      <c r="T164" s="64"/>
      <c r="U164" s="64"/>
      <c r="V164" s="64"/>
      <c r="W164" s="64"/>
      <c r="X164" s="64"/>
      <c r="Y164" s="64"/>
      <c r="AG164" s="639">
        <f t="shared" si="4"/>
        <v>0</v>
      </c>
      <c r="AH164" s="67">
        <f t="shared" si="5"/>
        <v>0</v>
      </c>
    </row>
    <row r="165" spans="1:34" x14ac:dyDescent="0.35">
      <c r="A165" s="69"/>
      <c r="B165" s="69"/>
      <c r="C165" s="69"/>
      <c r="D165" s="69"/>
      <c r="E165" s="69"/>
      <c r="F165" s="69"/>
      <c r="G165" s="79"/>
      <c r="H165" s="69"/>
      <c r="I165" s="74"/>
      <c r="J165" s="69"/>
      <c r="L165" s="193"/>
      <c r="M165" s="119"/>
      <c r="N165" s="75"/>
      <c r="O165" s="75"/>
      <c r="P165" s="69"/>
      <c r="R165" s="75"/>
      <c r="S165" s="69"/>
      <c r="T165" s="69"/>
      <c r="U165" s="69"/>
      <c r="V165" s="69"/>
      <c r="W165" s="69"/>
      <c r="X165" s="69"/>
      <c r="AG165" s="639">
        <f t="shared" si="4"/>
        <v>0</v>
      </c>
      <c r="AH165" s="74">
        <f t="shared" si="5"/>
        <v>0</v>
      </c>
    </row>
    <row r="166" spans="1:34" x14ac:dyDescent="0.35">
      <c r="A166" s="64"/>
      <c r="B166" s="64"/>
      <c r="C166" s="64"/>
      <c r="D166" s="64"/>
      <c r="E166" s="64"/>
      <c r="F166" s="64"/>
      <c r="G166" s="96" t="s">
        <v>1945</v>
      </c>
      <c r="H166" s="64"/>
      <c r="I166" s="67"/>
      <c r="J166" s="64"/>
      <c r="K166" s="64"/>
      <c r="L166" s="68"/>
      <c r="M166" s="68"/>
      <c r="N166" s="68"/>
      <c r="O166" s="68"/>
      <c r="P166" s="64"/>
      <c r="Q166" s="68"/>
      <c r="R166" s="68"/>
      <c r="S166" s="64"/>
      <c r="T166" s="64"/>
      <c r="U166" s="64"/>
      <c r="V166" s="64"/>
      <c r="W166" s="64"/>
      <c r="X166" s="64"/>
      <c r="Y166" s="64"/>
      <c r="AG166" s="639">
        <f t="shared" si="4"/>
        <v>0</v>
      </c>
      <c r="AH166" s="67">
        <f t="shared" si="5"/>
        <v>0</v>
      </c>
    </row>
    <row r="167" spans="1:34" x14ac:dyDescent="0.35">
      <c r="A167" s="69"/>
      <c r="B167" s="196" t="s">
        <v>23061</v>
      </c>
      <c r="C167" s="196" t="s">
        <v>320</v>
      </c>
      <c r="D167" s="196" t="s">
        <v>23062</v>
      </c>
      <c r="E167" s="196" t="s">
        <v>23063</v>
      </c>
      <c r="F167" s="196"/>
      <c r="G167" s="79" t="s">
        <v>23176</v>
      </c>
      <c r="H167" s="69"/>
      <c r="I167" s="74"/>
      <c r="J167" s="69"/>
      <c r="K167" s="76" t="s">
        <v>12186</v>
      </c>
      <c r="L167" s="75" t="s">
        <v>1063</v>
      </c>
      <c r="M167" s="76" t="s">
        <v>23177</v>
      </c>
      <c r="N167" s="131" t="s">
        <v>23178</v>
      </c>
      <c r="O167" s="75"/>
      <c r="P167" s="69"/>
      <c r="Q167" s="75" t="s">
        <v>3838</v>
      </c>
      <c r="R167" s="75" t="s">
        <v>12192</v>
      </c>
      <c r="S167" s="69"/>
      <c r="T167" s="69"/>
      <c r="U167" s="69"/>
      <c r="V167" s="69"/>
      <c r="W167" s="69"/>
      <c r="X167" s="69"/>
      <c r="AG167" s="639">
        <f t="shared" si="4"/>
        <v>0</v>
      </c>
      <c r="AH167" s="74">
        <f t="shared" si="5"/>
        <v>0</v>
      </c>
    </row>
    <row r="168" spans="1:34" x14ac:dyDescent="0.35">
      <c r="A168" s="69"/>
      <c r="B168" s="196" t="s">
        <v>23061</v>
      </c>
      <c r="C168" s="196" t="s">
        <v>320</v>
      </c>
      <c r="D168" s="196" t="s">
        <v>23062</v>
      </c>
      <c r="E168" s="196" t="s">
        <v>23063</v>
      </c>
      <c r="F168" s="196"/>
      <c r="G168" s="79" t="s">
        <v>23179</v>
      </c>
      <c r="H168" s="69"/>
      <c r="I168" s="74"/>
      <c r="J168" s="69"/>
      <c r="K168" s="69" t="s">
        <v>23180</v>
      </c>
      <c r="L168" s="75" t="s">
        <v>1063</v>
      </c>
      <c r="M168" s="75" t="s">
        <v>23181</v>
      </c>
      <c r="N168" s="77" t="s">
        <v>23182</v>
      </c>
      <c r="O168" s="75"/>
      <c r="P168" s="69"/>
      <c r="Q168" s="75" t="s">
        <v>3838</v>
      </c>
      <c r="R168" s="75" t="s">
        <v>12192</v>
      </c>
      <c r="S168" s="69"/>
      <c r="T168" s="69"/>
      <c r="U168" s="69"/>
      <c r="V168" s="69"/>
      <c r="W168" s="69"/>
      <c r="X168" s="69"/>
      <c r="AG168" s="639">
        <f t="shared" si="4"/>
        <v>0</v>
      </c>
      <c r="AH168" s="74">
        <f t="shared" si="5"/>
        <v>0</v>
      </c>
    </row>
    <row r="169" spans="1:34" x14ac:dyDescent="0.35">
      <c r="A169" s="69"/>
      <c r="B169" s="196" t="s">
        <v>23061</v>
      </c>
      <c r="C169" s="196" t="s">
        <v>320</v>
      </c>
      <c r="D169" s="196" t="s">
        <v>23062</v>
      </c>
      <c r="E169" s="196" t="s">
        <v>23063</v>
      </c>
      <c r="F169" s="196"/>
      <c r="G169" s="79" t="s">
        <v>23176</v>
      </c>
      <c r="H169" s="69"/>
      <c r="I169" s="74"/>
      <c r="J169" s="69"/>
      <c r="K169" s="76" t="s">
        <v>12186</v>
      </c>
      <c r="L169" s="75" t="s">
        <v>1063</v>
      </c>
      <c r="M169" s="75" t="s">
        <v>23183</v>
      </c>
      <c r="N169" s="131" t="s">
        <v>23184</v>
      </c>
      <c r="O169" s="75"/>
      <c r="P169" s="69"/>
      <c r="Q169" s="75"/>
      <c r="R169" s="75"/>
      <c r="S169" s="69"/>
      <c r="T169" s="69"/>
      <c r="U169" s="69"/>
      <c r="V169" s="69"/>
      <c r="W169" s="69"/>
      <c r="X169" s="69"/>
      <c r="AG169" s="639">
        <f t="shared" si="4"/>
        <v>0</v>
      </c>
      <c r="AH169" s="74">
        <f t="shared" si="5"/>
        <v>0</v>
      </c>
    </row>
    <row r="170" spans="1:34" x14ac:dyDescent="0.35">
      <c r="A170" s="69"/>
      <c r="B170" s="69"/>
      <c r="C170" s="69"/>
      <c r="D170" s="69"/>
      <c r="E170" s="69"/>
      <c r="F170" s="69"/>
      <c r="G170" s="79"/>
      <c r="H170" s="69"/>
      <c r="I170" s="74">
        <v>2000000</v>
      </c>
      <c r="J170" s="69"/>
      <c r="K170" s="69"/>
      <c r="L170" s="75"/>
      <c r="M170" s="75"/>
      <c r="N170" s="131"/>
      <c r="O170" s="75"/>
      <c r="P170" s="69"/>
      <c r="Q170" s="75"/>
      <c r="R170" s="75"/>
      <c r="S170" s="69"/>
      <c r="T170" s="69"/>
      <c r="U170" s="69"/>
      <c r="V170" s="69"/>
      <c r="W170" s="69"/>
      <c r="X170" s="69"/>
      <c r="AG170" s="639">
        <f t="shared" si="4"/>
        <v>140000</v>
      </c>
      <c r="AH170" s="74">
        <f t="shared" si="5"/>
        <v>2140000</v>
      </c>
    </row>
    <row r="171" spans="1:34" x14ac:dyDescent="0.35">
      <c r="A171" s="64"/>
      <c r="B171" s="64"/>
      <c r="C171" s="64"/>
      <c r="D171" s="64"/>
      <c r="E171" s="64"/>
      <c r="F171" s="64"/>
      <c r="G171" s="96" t="s">
        <v>1590</v>
      </c>
      <c r="H171" s="64"/>
      <c r="I171" s="67"/>
      <c r="J171" s="64"/>
      <c r="K171" s="64"/>
      <c r="L171" s="68"/>
      <c r="M171" s="68"/>
      <c r="N171" s="68"/>
      <c r="O171" s="68"/>
      <c r="P171" s="64"/>
      <c r="Q171" s="68"/>
      <c r="R171" s="68"/>
      <c r="S171" s="64"/>
      <c r="T171" s="64"/>
      <c r="U171" s="64"/>
      <c r="V171" s="64"/>
      <c r="W171" s="64"/>
      <c r="X171" s="64"/>
      <c r="Y171" s="64"/>
      <c r="AG171" s="639">
        <f t="shared" si="4"/>
        <v>0</v>
      </c>
      <c r="AH171" s="67">
        <f t="shared" si="5"/>
        <v>0</v>
      </c>
    </row>
    <row r="172" spans="1:34" x14ac:dyDescent="0.35">
      <c r="B172" s="196" t="s">
        <v>23061</v>
      </c>
      <c r="C172" s="196" t="s">
        <v>320</v>
      </c>
      <c r="D172" s="196" t="s">
        <v>23062</v>
      </c>
      <c r="E172" s="196" t="s">
        <v>23063</v>
      </c>
      <c r="F172" s="196"/>
      <c r="G172" s="79" t="s">
        <v>23185</v>
      </c>
      <c r="K172" s="76" t="s">
        <v>3840</v>
      </c>
      <c r="L172" s="119"/>
      <c r="M172" s="119" t="s">
        <v>23186</v>
      </c>
      <c r="N172" s="618">
        <v>2170611609240110</v>
      </c>
      <c r="O172" s="119"/>
      <c r="Q172" s="119" t="s">
        <v>5241</v>
      </c>
      <c r="R172" s="119" t="s">
        <v>1063</v>
      </c>
      <c r="AG172" s="639">
        <f t="shared" si="4"/>
        <v>0</v>
      </c>
      <c r="AH172" s="118">
        <f t="shared" si="5"/>
        <v>0</v>
      </c>
    </row>
    <row r="173" spans="1:34" x14ac:dyDescent="0.35">
      <c r="B173" s="196" t="s">
        <v>23061</v>
      </c>
      <c r="C173" s="196" t="s">
        <v>320</v>
      </c>
      <c r="D173" s="196" t="s">
        <v>23062</v>
      </c>
      <c r="E173" s="196" t="s">
        <v>23063</v>
      </c>
      <c r="F173" s="196"/>
      <c r="G173" s="79" t="s">
        <v>23187</v>
      </c>
      <c r="K173" s="76" t="s">
        <v>23188</v>
      </c>
      <c r="M173" s="76" t="s">
        <v>23189</v>
      </c>
      <c r="N173" s="76" t="s">
        <v>23170</v>
      </c>
      <c r="AG173" s="639">
        <f t="shared" si="4"/>
        <v>0</v>
      </c>
      <c r="AH173" s="118">
        <f t="shared" si="5"/>
        <v>0</v>
      </c>
    </row>
    <row r="174" spans="1:34" x14ac:dyDescent="0.35">
      <c r="I174" s="118">
        <v>360000</v>
      </c>
      <c r="AG174" s="639">
        <f t="shared" si="4"/>
        <v>25200.000000000004</v>
      </c>
      <c r="AH174" s="118">
        <f t="shared" si="5"/>
        <v>385200</v>
      </c>
    </row>
    <row r="175" spans="1:34" x14ac:dyDescent="0.35">
      <c r="G175" s="123" t="s">
        <v>894</v>
      </c>
      <c r="H175" s="123"/>
      <c r="I175" s="124">
        <f>SUM(I5:I174)</f>
        <v>47210000</v>
      </c>
      <c r="AG175" s="639">
        <f t="shared" si="4"/>
        <v>3304700.0000000005</v>
      </c>
      <c r="AH175" s="124">
        <f t="shared" si="5"/>
        <v>50514700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rgb="FF00B050"/>
  </sheetPr>
  <dimension ref="A1:BC126"/>
  <sheetViews>
    <sheetView topLeftCell="G1" workbookViewId="0">
      <selection activeCell="G10" sqref="G10"/>
    </sheetView>
  </sheetViews>
  <sheetFormatPr defaultColWidth="9.0898437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453125" style="76" hidden="1" customWidth="1"/>
    <col min="5" max="6" width="23.453125" style="76" hidden="1" customWidth="1"/>
    <col min="7" max="7" width="69.36328125" style="76" customWidth="1"/>
    <col min="8" max="8" width="27.1796875" style="76" hidden="1" customWidth="1"/>
    <col min="9" max="9" width="27.1796875" style="118" hidden="1" customWidth="1"/>
    <col min="10" max="10" width="14.453125" style="76" hidden="1" customWidth="1"/>
    <col min="11" max="11" width="34.453125" style="76" hidden="1" customWidth="1"/>
    <col min="12" max="12" width="17.453125" style="76" hidden="1" customWidth="1"/>
    <col min="13" max="13" width="26.453125" style="76" hidden="1" customWidth="1"/>
    <col min="14" max="14" width="31.453125" style="76" hidden="1" customWidth="1"/>
    <col min="15" max="15" width="19.08984375" style="76" hidden="1" customWidth="1"/>
    <col min="16" max="16" width="24.453125" style="76" hidden="1" customWidth="1"/>
    <col min="17" max="17" width="21.453125" style="119" hidden="1" customWidth="1"/>
    <col min="18" max="18" width="25.1796875" style="76" hidden="1" customWidth="1"/>
    <col min="19" max="19" width="11.7265625" style="76" hidden="1" customWidth="1"/>
    <col min="20" max="20" width="16.453125" style="76" hidden="1" customWidth="1"/>
    <col min="21" max="21" width="26.81640625" style="76" hidden="1" customWidth="1"/>
    <col min="22" max="22" width="44.7265625" style="76" hidden="1" customWidth="1"/>
    <col min="23" max="23" width="26.453125" style="76" hidden="1" customWidth="1"/>
    <col min="24" max="24" width="33" style="76" hidden="1" customWidth="1"/>
    <col min="25" max="25" width="41.81640625" style="76" hidden="1" customWidth="1"/>
    <col min="26" max="53" width="0" style="76" hidden="1" customWidth="1"/>
    <col min="54" max="54" width="10.7265625" style="76" hidden="1" customWidth="1"/>
    <col min="55" max="55" width="27.1796875" style="118" customWidth="1"/>
    <col min="56" max="16384" width="9.08984375" style="76"/>
  </cols>
  <sheetData>
    <row r="1" spans="1:55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7" t="s">
        <v>899</v>
      </c>
      <c r="Q1" s="667"/>
      <c r="R1" s="667"/>
      <c r="S1" s="667" t="s">
        <v>900</v>
      </c>
      <c r="T1" s="667"/>
      <c r="U1" s="675" t="s">
        <v>901</v>
      </c>
      <c r="V1" s="675"/>
      <c r="W1" s="675"/>
      <c r="X1" s="675"/>
      <c r="Y1" s="674" t="s">
        <v>902</v>
      </c>
      <c r="BC1" s="47"/>
    </row>
    <row r="2" spans="1:55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4721</v>
      </c>
      <c r="G2" s="51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BC2" s="634" t="s">
        <v>24303</v>
      </c>
    </row>
    <row r="3" spans="1:55" x14ac:dyDescent="0.35">
      <c r="A3" s="106"/>
      <c r="B3" s="106"/>
      <c r="C3" s="106"/>
      <c r="D3" s="107"/>
      <c r="E3" s="57"/>
      <c r="F3" s="57"/>
      <c r="G3" s="106" t="s">
        <v>23190</v>
      </c>
      <c r="H3" s="57"/>
      <c r="I3" s="108"/>
      <c r="J3" s="106"/>
      <c r="K3" s="106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258"/>
      <c r="Y3" s="258"/>
      <c r="BC3" s="108"/>
    </row>
    <row r="4" spans="1:55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64"/>
      <c r="Y4" s="64"/>
      <c r="BB4" s="641">
        <v>7.0000000000000007E-2</v>
      </c>
      <c r="BC4" s="67"/>
    </row>
    <row r="5" spans="1:55" x14ac:dyDescent="0.35">
      <c r="B5" s="196" t="s">
        <v>23191</v>
      </c>
      <c r="C5" s="196" t="s">
        <v>23192</v>
      </c>
      <c r="D5" s="196" t="s">
        <v>23193</v>
      </c>
      <c r="E5" s="196" t="s">
        <v>23194</v>
      </c>
      <c r="F5" s="81" t="s">
        <v>23195</v>
      </c>
      <c r="G5" s="79" t="s">
        <v>23196</v>
      </c>
      <c r="H5" s="69"/>
      <c r="I5" s="74">
        <v>650000</v>
      </c>
      <c r="J5" s="69"/>
      <c r="K5" s="69" t="s">
        <v>1562</v>
      </c>
      <c r="L5" s="75">
        <v>1981</v>
      </c>
      <c r="M5" s="75" t="s">
        <v>1510</v>
      </c>
      <c r="N5" s="75" t="s">
        <v>1510</v>
      </c>
      <c r="O5" s="75" t="s">
        <v>1510</v>
      </c>
      <c r="P5" s="75" t="s">
        <v>11663</v>
      </c>
      <c r="Q5" s="75" t="s">
        <v>2272</v>
      </c>
      <c r="R5" s="75" t="s">
        <v>1011</v>
      </c>
      <c r="S5" s="69"/>
      <c r="T5" s="69"/>
      <c r="U5" s="69"/>
      <c r="V5" s="69"/>
      <c r="W5" s="69"/>
      <c r="X5" s="69"/>
      <c r="BB5" s="639">
        <f>I5*BB$4</f>
        <v>45500.000000000007</v>
      </c>
      <c r="BC5" s="74">
        <f>I5+BB5</f>
        <v>695500</v>
      </c>
    </row>
    <row r="6" spans="1:55" x14ac:dyDescent="0.35">
      <c r="B6" s="196" t="s">
        <v>23191</v>
      </c>
      <c r="C6" s="196" t="s">
        <v>23192</v>
      </c>
      <c r="D6" s="196" t="s">
        <v>23193</v>
      </c>
      <c r="E6" s="196" t="s">
        <v>23194</v>
      </c>
      <c r="F6" s="81" t="s">
        <v>23197</v>
      </c>
      <c r="G6" s="79" t="s">
        <v>23198</v>
      </c>
      <c r="H6" s="69"/>
      <c r="I6" s="74">
        <v>600000</v>
      </c>
      <c r="J6" s="69"/>
      <c r="K6" s="69" t="s">
        <v>1562</v>
      </c>
      <c r="L6" s="75">
        <v>1981</v>
      </c>
      <c r="M6" s="75" t="s">
        <v>23199</v>
      </c>
      <c r="N6" s="75">
        <v>31.139664</v>
      </c>
      <c r="O6" s="75" t="s">
        <v>1510</v>
      </c>
      <c r="P6" s="75" t="s">
        <v>11663</v>
      </c>
      <c r="Q6" s="75">
        <v>630</v>
      </c>
      <c r="R6" s="75" t="s">
        <v>1011</v>
      </c>
      <c r="S6" s="69"/>
      <c r="T6" s="69"/>
      <c r="U6" s="69"/>
      <c r="V6" s="69"/>
      <c r="W6" s="69"/>
      <c r="X6" s="69"/>
      <c r="BB6" s="639">
        <f t="shared" ref="BB6:BB69" si="0">I6*BB$4</f>
        <v>42000.000000000007</v>
      </c>
      <c r="BC6" s="74">
        <f t="shared" ref="BC6:BC69" si="1">I6+BB6</f>
        <v>642000</v>
      </c>
    </row>
    <row r="7" spans="1:55" x14ac:dyDescent="0.35">
      <c r="B7" s="196" t="s">
        <v>23191</v>
      </c>
      <c r="C7" s="196" t="s">
        <v>23192</v>
      </c>
      <c r="D7" s="196" t="s">
        <v>23193</v>
      </c>
      <c r="E7" s="196" t="s">
        <v>23194</v>
      </c>
      <c r="F7" s="81" t="s">
        <v>23200</v>
      </c>
      <c r="G7" s="79" t="s">
        <v>23201</v>
      </c>
      <c r="H7" s="69"/>
      <c r="I7" s="74">
        <v>600000</v>
      </c>
      <c r="J7" s="69"/>
      <c r="K7" s="69" t="s">
        <v>1562</v>
      </c>
      <c r="L7" s="75">
        <v>1981</v>
      </c>
      <c r="M7" s="75" t="s">
        <v>23202</v>
      </c>
      <c r="N7" s="75">
        <v>31.139695</v>
      </c>
      <c r="O7" s="75" t="s">
        <v>1510</v>
      </c>
      <c r="P7" s="75" t="s">
        <v>11663</v>
      </c>
      <c r="Q7" s="75">
        <v>630</v>
      </c>
      <c r="R7" s="75" t="s">
        <v>1011</v>
      </c>
      <c r="S7" s="69"/>
      <c r="T7" s="69"/>
      <c r="U7" s="69"/>
      <c r="V7" s="69"/>
      <c r="W7" s="69"/>
      <c r="X7" s="69"/>
      <c r="BB7" s="639">
        <f t="shared" si="0"/>
        <v>42000.000000000007</v>
      </c>
      <c r="BC7" s="74">
        <f t="shared" si="1"/>
        <v>642000</v>
      </c>
    </row>
    <row r="8" spans="1:55" x14ac:dyDescent="0.35">
      <c r="B8" s="196" t="s">
        <v>23191</v>
      </c>
      <c r="C8" s="196" t="s">
        <v>23192</v>
      </c>
      <c r="D8" s="196" t="s">
        <v>23193</v>
      </c>
      <c r="E8" s="196" t="s">
        <v>23194</v>
      </c>
      <c r="F8" s="81" t="s">
        <v>23203</v>
      </c>
      <c r="G8" s="79" t="s">
        <v>23204</v>
      </c>
      <c r="H8" s="69"/>
      <c r="I8" s="74">
        <v>600000</v>
      </c>
      <c r="J8" s="69"/>
      <c r="K8" s="69" t="s">
        <v>12647</v>
      </c>
      <c r="L8" s="75" t="s">
        <v>12647</v>
      </c>
      <c r="M8" s="75" t="s">
        <v>23205</v>
      </c>
      <c r="N8" s="75" t="s">
        <v>23205</v>
      </c>
      <c r="O8" s="75" t="s">
        <v>1510</v>
      </c>
      <c r="P8" s="75" t="s">
        <v>11663</v>
      </c>
      <c r="Q8" s="75">
        <v>630</v>
      </c>
      <c r="R8" s="75" t="s">
        <v>1011</v>
      </c>
      <c r="S8" s="69"/>
      <c r="T8" s="69"/>
      <c r="U8" s="69"/>
      <c r="V8" s="69"/>
      <c r="W8" s="69"/>
      <c r="X8" s="69"/>
      <c r="BB8" s="639">
        <f t="shared" si="0"/>
        <v>42000.000000000007</v>
      </c>
      <c r="BC8" s="74">
        <f t="shared" si="1"/>
        <v>642000</v>
      </c>
    </row>
    <row r="9" spans="1:55" x14ac:dyDescent="0.35">
      <c r="B9" s="196" t="s">
        <v>23191</v>
      </c>
      <c r="C9" s="196" t="s">
        <v>23192</v>
      </c>
      <c r="D9" s="196" t="s">
        <v>23193</v>
      </c>
      <c r="E9" s="196" t="s">
        <v>23194</v>
      </c>
      <c r="F9" s="81" t="s">
        <v>23206</v>
      </c>
      <c r="G9" s="79" t="s">
        <v>23207</v>
      </c>
      <c r="H9" s="69"/>
      <c r="I9" s="74">
        <v>600000</v>
      </c>
      <c r="J9" s="69"/>
      <c r="K9" s="69" t="s">
        <v>1562</v>
      </c>
      <c r="L9" s="75">
        <v>1981</v>
      </c>
      <c r="M9" s="75" t="s">
        <v>23199</v>
      </c>
      <c r="N9" s="75">
        <v>31.139641999999998</v>
      </c>
      <c r="O9" s="75" t="s">
        <v>1510</v>
      </c>
      <c r="P9" s="75" t="s">
        <v>11663</v>
      </c>
      <c r="Q9" s="75">
        <v>630</v>
      </c>
      <c r="R9" s="75" t="s">
        <v>1011</v>
      </c>
      <c r="S9" s="69"/>
      <c r="T9" s="69"/>
      <c r="U9" s="69"/>
      <c r="V9" s="69"/>
      <c r="W9" s="69"/>
      <c r="X9" s="69"/>
      <c r="BB9" s="639">
        <f t="shared" si="0"/>
        <v>42000.000000000007</v>
      </c>
      <c r="BC9" s="74">
        <f t="shared" si="1"/>
        <v>642000</v>
      </c>
    </row>
    <row r="10" spans="1:55" x14ac:dyDescent="0.35">
      <c r="B10" s="196" t="s">
        <v>23191</v>
      </c>
      <c r="C10" s="196" t="s">
        <v>23192</v>
      </c>
      <c r="D10" s="196" t="s">
        <v>23193</v>
      </c>
      <c r="E10" s="196" t="s">
        <v>23194</v>
      </c>
      <c r="F10" s="81" t="s">
        <v>23208</v>
      </c>
      <c r="G10" s="79" t="s">
        <v>23209</v>
      </c>
      <c r="H10" s="69"/>
      <c r="I10" s="74">
        <v>600000</v>
      </c>
      <c r="J10" s="69"/>
      <c r="K10" s="69" t="s">
        <v>1562</v>
      </c>
      <c r="L10" s="75">
        <v>1981</v>
      </c>
      <c r="M10" s="75" t="s">
        <v>11072</v>
      </c>
      <c r="N10" s="75" t="s">
        <v>23210</v>
      </c>
      <c r="O10" s="75" t="s">
        <v>1510</v>
      </c>
      <c r="P10" s="75" t="s">
        <v>11663</v>
      </c>
      <c r="Q10" s="75">
        <v>630</v>
      </c>
      <c r="R10" s="75" t="s">
        <v>1011</v>
      </c>
      <c r="S10" s="69"/>
      <c r="T10" s="69"/>
      <c r="U10" s="69"/>
      <c r="V10" s="69"/>
      <c r="W10" s="69"/>
      <c r="X10" s="69"/>
      <c r="BB10" s="639">
        <f t="shared" si="0"/>
        <v>42000.000000000007</v>
      </c>
      <c r="BC10" s="74">
        <f t="shared" si="1"/>
        <v>642000</v>
      </c>
    </row>
    <row r="11" spans="1:55" x14ac:dyDescent="0.35">
      <c r="B11" s="196" t="s">
        <v>23191</v>
      </c>
      <c r="C11" s="196" t="s">
        <v>23192</v>
      </c>
      <c r="D11" s="196" t="s">
        <v>23193</v>
      </c>
      <c r="E11" s="196" t="s">
        <v>23194</v>
      </c>
      <c r="F11" s="81" t="s">
        <v>23211</v>
      </c>
      <c r="G11" s="79" t="s">
        <v>23212</v>
      </c>
      <c r="H11" s="69"/>
      <c r="I11" s="74">
        <v>600000</v>
      </c>
      <c r="J11" s="69"/>
      <c r="K11" s="69" t="s">
        <v>1562</v>
      </c>
      <c r="L11" s="75">
        <v>1981</v>
      </c>
      <c r="M11" s="75" t="s">
        <v>23213</v>
      </c>
      <c r="N11" s="75">
        <v>31262036</v>
      </c>
      <c r="O11" s="75" t="s">
        <v>1510</v>
      </c>
      <c r="P11" s="75" t="s">
        <v>11663</v>
      </c>
      <c r="Q11" s="75">
        <v>630</v>
      </c>
      <c r="R11" s="75" t="s">
        <v>1011</v>
      </c>
      <c r="S11" s="69"/>
      <c r="T11" s="69"/>
      <c r="U11" s="69"/>
      <c r="V11" s="69"/>
      <c r="W11" s="69"/>
      <c r="X11" s="69"/>
      <c r="BB11" s="639">
        <f t="shared" si="0"/>
        <v>42000.000000000007</v>
      </c>
      <c r="BC11" s="74">
        <f t="shared" si="1"/>
        <v>642000</v>
      </c>
    </row>
    <row r="12" spans="1:55" x14ac:dyDescent="0.35">
      <c r="B12" s="196" t="s">
        <v>23191</v>
      </c>
      <c r="C12" s="196" t="s">
        <v>23192</v>
      </c>
      <c r="D12" s="196" t="s">
        <v>23193</v>
      </c>
      <c r="E12" s="196" t="s">
        <v>23194</v>
      </c>
      <c r="F12" s="196"/>
      <c r="G12" s="79" t="s">
        <v>23214</v>
      </c>
      <c r="H12" s="69"/>
      <c r="I12" s="74">
        <v>600000</v>
      </c>
      <c r="J12" s="69"/>
      <c r="K12" s="69" t="s">
        <v>1562</v>
      </c>
      <c r="L12" s="75">
        <v>1981</v>
      </c>
      <c r="M12" s="75" t="s">
        <v>23213</v>
      </c>
      <c r="N12" s="75">
        <v>31262038</v>
      </c>
      <c r="O12" s="75" t="s">
        <v>1510</v>
      </c>
      <c r="P12" s="75" t="s">
        <v>11663</v>
      </c>
      <c r="Q12" s="75">
        <v>630</v>
      </c>
      <c r="R12" s="75" t="s">
        <v>1011</v>
      </c>
      <c r="S12" s="69"/>
      <c r="T12" s="69"/>
      <c r="U12" s="69"/>
      <c r="V12" s="69"/>
      <c r="W12" s="69"/>
      <c r="X12" s="69"/>
      <c r="BB12" s="639">
        <f t="shared" si="0"/>
        <v>42000.000000000007</v>
      </c>
      <c r="BC12" s="74">
        <f t="shared" si="1"/>
        <v>642000</v>
      </c>
    </row>
    <row r="13" spans="1:55" x14ac:dyDescent="0.35">
      <c r="B13" s="196" t="s">
        <v>23191</v>
      </c>
      <c r="C13" s="196" t="s">
        <v>23192</v>
      </c>
      <c r="D13" s="196" t="s">
        <v>23193</v>
      </c>
      <c r="E13" s="196" t="s">
        <v>23194</v>
      </c>
      <c r="F13" s="81" t="s">
        <v>23215</v>
      </c>
      <c r="G13" s="79" t="s">
        <v>23216</v>
      </c>
      <c r="H13" s="69"/>
      <c r="I13" s="74">
        <v>600000</v>
      </c>
      <c r="J13" s="69"/>
      <c r="K13" s="69" t="s">
        <v>1562</v>
      </c>
      <c r="L13" s="75">
        <v>1981</v>
      </c>
      <c r="M13" s="75" t="s">
        <v>23199</v>
      </c>
      <c r="N13" s="75">
        <v>31.139662999999999</v>
      </c>
      <c r="O13" s="75" t="s">
        <v>1510</v>
      </c>
      <c r="P13" s="75" t="s">
        <v>11663</v>
      </c>
      <c r="Q13" s="75">
        <v>630</v>
      </c>
      <c r="R13" s="75" t="s">
        <v>1011</v>
      </c>
      <c r="S13" s="69"/>
      <c r="T13" s="69"/>
      <c r="U13" s="69"/>
      <c r="V13" s="69"/>
      <c r="W13" s="69"/>
      <c r="X13" s="69"/>
      <c r="BB13" s="639">
        <f t="shared" si="0"/>
        <v>42000.000000000007</v>
      </c>
      <c r="BC13" s="74">
        <f t="shared" si="1"/>
        <v>642000</v>
      </c>
    </row>
    <row r="14" spans="1:55" x14ac:dyDescent="0.35">
      <c r="B14" s="196" t="s">
        <v>23191</v>
      </c>
      <c r="C14" s="196" t="s">
        <v>23192</v>
      </c>
      <c r="D14" s="196" t="s">
        <v>23193</v>
      </c>
      <c r="E14" s="196" t="s">
        <v>23194</v>
      </c>
      <c r="F14" s="81" t="s">
        <v>23217</v>
      </c>
      <c r="G14" s="79" t="s">
        <v>23218</v>
      </c>
      <c r="H14" s="69"/>
      <c r="I14" s="74">
        <v>600000</v>
      </c>
      <c r="J14" s="69"/>
      <c r="K14" s="69" t="s">
        <v>1562</v>
      </c>
      <c r="L14" s="75">
        <v>1981</v>
      </c>
      <c r="M14" s="75" t="s">
        <v>23199</v>
      </c>
      <c r="N14" s="75">
        <v>31.139683000000002</v>
      </c>
      <c r="O14" s="75" t="s">
        <v>1510</v>
      </c>
      <c r="P14" s="75" t="s">
        <v>11663</v>
      </c>
      <c r="Q14" s="75">
        <v>630</v>
      </c>
      <c r="R14" s="75" t="s">
        <v>1011</v>
      </c>
      <c r="S14" s="69"/>
      <c r="T14" s="69"/>
      <c r="U14" s="69"/>
      <c r="V14" s="69"/>
      <c r="W14" s="69"/>
      <c r="X14" s="69"/>
      <c r="BB14" s="639">
        <f t="shared" si="0"/>
        <v>42000.000000000007</v>
      </c>
      <c r="BC14" s="74">
        <f t="shared" si="1"/>
        <v>642000</v>
      </c>
    </row>
    <row r="15" spans="1:55" x14ac:dyDescent="0.35">
      <c r="B15" s="196" t="s">
        <v>23191</v>
      </c>
      <c r="C15" s="196" t="s">
        <v>23192</v>
      </c>
      <c r="D15" s="196" t="s">
        <v>23193</v>
      </c>
      <c r="E15" s="196" t="s">
        <v>23194</v>
      </c>
      <c r="F15" s="81" t="s">
        <v>23219</v>
      </c>
      <c r="G15" s="79" t="s">
        <v>23220</v>
      </c>
      <c r="H15" s="69"/>
      <c r="I15" s="74">
        <v>600000</v>
      </c>
      <c r="J15" s="69"/>
      <c r="K15" s="69" t="s">
        <v>1562</v>
      </c>
      <c r="L15" s="75">
        <v>1981</v>
      </c>
      <c r="M15" s="75" t="s">
        <v>23213</v>
      </c>
      <c r="N15" s="75">
        <v>31262035</v>
      </c>
      <c r="O15" s="75" t="s">
        <v>1510</v>
      </c>
      <c r="P15" s="75" t="s">
        <v>11663</v>
      </c>
      <c r="Q15" s="75">
        <v>630</v>
      </c>
      <c r="R15" s="75" t="s">
        <v>1011</v>
      </c>
      <c r="S15" s="69"/>
      <c r="T15" s="69"/>
      <c r="U15" s="69"/>
      <c r="V15" s="69"/>
      <c r="W15" s="69"/>
      <c r="X15" s="69"/>
      <c r="BB15" s="639">
        <f t="shared" si="0"/>
        <v>42000.000000000007</v>
      </c>
      <c r="BC15" s="74">
        <f t="shared" si="1"/>
        <v>642000</v>
      </c>
    </row>
    <row r="16" spans="1:55" x14ac:dyDescent="0.35">
      <c r="B16" s="196" t="s">
        <v>23191</v>
      </c>
      <c r="C16" s="196" t="s">
        <v>23192</v>
      </c>
      <c r="D16" s="196" t="s">
        <v>23193</v>
      </c>
      <c r="E16" s="196" t="s">
        <v>23194</v>
      </c>
      <c r="F16" s="81" t="s">
        <v>23219</v>
      </c>
      <c r="G16" s="79" t="s">
        <v>23221</v>
      </c>
      <c r="H16" s="69"/>
      <c r="I16" s="74">
        <v>600000</v>
      </c>
      <c r="J16" s="69"/>
      <c r="K16" s="69" t="s">
        <v>1562</v>
      </c>
      <c r="L16" s="75">
        <v>1981</v>
      </c>
      <c r="M16" s="75" t="s">
        <v>23199</v>
      </c>
      <c r="N16" s="75">
        <v>31.139661</v>
      </c>
      <c r="O16" s="75" t="s">
        <v>1510</v>
      </c>
      <c r="P16" s="75" t="s">
        <v>11663</v>
      </c>
      <c r="Q16" s="75">
        <v>630</v>
      </c>
      <c r="R16" s="75" t="s">
        <v>1011</v>
      </c>
      <c r="S16" s="69"/>
      <c r="T16" s="69"/>
      <c r="U16" s="69"/>
      <c r="V16" s="69"/>
      <c r="W16" s="69"/>
      <c r="X16" s="69"/>
      <c r="BB16" s="639">
        <f t="shared" si="0"/>
        <v>42000.000000000007</v>
      </c>
      <c r="BC16" s="74">
        <f t="shared" si="1"/>
        <v>642000</v>
      </c>
    </row>
    <row r="17" spans="1:55" x14ac:dyDescent="0.35">
      <c r="B17" s="196" t="s">
        <v>23191</v>
      </c>
      <c r="C17" s="196" t="s">
        <v>23192</v>
      </c>
      <c r="D17" s="196" t="s">
        <v>23193</v>
      </c>
      <c r="E17" s="196" t="s">
        <v>23194</v>
      </c>
      <c r="F17" s="81" t="s">
        <v>23222</v>
      </c>
      <c r="G17" s="79" t="s">
        <v>23223</v>
      </c>
      <c r="H17" s="69"/>
      <c r="I17" s="74">
        <v>600000</v>
      </c>
      <c r="J17" s="69"/>
      <c r="K17" s="69" t="s">
        <v>1562</v>
      </c>
      <c r="L17" s="75">
        <v>1981</v>
      </c>
      <c r="M17" s="75" t="s">
        <v>23213</v>
      </c>
      <c r="N17" s="75">
        <v>31264260</v>
      </c>
      <c r="O17" s="75" t="s">
        <v>1510</v>
      </c>
      <c r="P17" s="75" t="s">
        <v>11663</v>
      </c>
      <c r="Q17" s="75">
        <v>630</v>
      </c>
      <c r="R17" s="75" t="s">
        <v>1011</v>
      </c>
      <c r="S17" s="69"/>
      <c r="T17" s="69"/>
      <c r="U17" s="69"/>
      <c r="V17" s="69"/>
      <c r="W17" s="69"/>
      <c r="X17" s="69"/>
      <c r="BB17" s="639">
        <f t="shared" si="0"/>
        <v>42000.000000000007</v>
      </c>
      <c r="BC17" s="74">
        <f t="shared" si="1"/>
        <v>642000</v>
      </c>
    </row>
    <row r="18" spans="1:55" x14ac:dyDescent="0.35">
      <c r="B18" s="196" t="s">
        <v>23191</v>
      </c>
      <c r="C18" s="196" t="s">
        <v>23192</v>
      </c>
      <c r="D18" s="196" t="s">
        <v>23193</v>
      </c>
      <c r="E18" s="196" t="s">
        <v>23194</v>
      </c>
      <c r="F18" s="196"/>
      <c r="G18" s="79" t="s">
        <v>23224</v>
      </c>
      <c r="H18" s="69"/>
      <c r="I18" s="74">
        <v>650000</v>
      </c>
      <c r="J18" s="69"/>
      <c r="K18" s="69" t="s">
        <v>1562</v>
      </c>
      <c r="L18" s="75">
        <v>1981</v>
      </c>
      <c r="M18" s="75" t="s">
        <v>11072</v>
      </c>
      <c r="N18" s="75" t="s">
        <v>23210</v>
      </c>
      <c r="O18" s="75" t="s">
        <v>1510</v>
      </c>
      <c r="P18" s="75" t="s">
        <v>11663</v>
      </c>
      <c r="Q18" s="75" t="s">
        <v>2272</v>
      </c>
      <c r="R18" s="75" t="s">
        <v>1011</v>
      </c>
      <c r="S18" s="69"/>
      <c r="T18" s="69"/>
      <c r="U18" s="69"/>
      <c r="V18" s="69"/>
      <c r="W18" s="69"/>
      <c r="X18" s="69"/>
      <c r="BB18" s="639">
        <f t="shared" si="0"/>
        <v>45500.000000000007</v>
      </c>
      <c r="BC18" s="74">
        <f t="shared" si="1"/>
        <v>695500</v>
      </c>
    </row>
    <row r="19" spans="1:55" x14ac:dyDescent="0.35">
      <c r="B19" s="196" t="s">
        <v>23191</v>
      </c>
      <c r="C19" s="196" t="s">
        <v>23192</v>
      </c>
      <c r="D19" s="196" t="s">
        <v>23193</v>
      </c>
      <c r="E19" s="196" t="s">
        <v>23194</v>
      </c>
      <c r="F19" s="196"/>
      <c r="G19" s="79" t="s">
        <v>23225</v>
      </c>
      <c r="H19" s="69"/>
      <c r="I19" s="74">
        <v>650000</v>
      </c>
      <c r="J19" s="69"/>
      <c r="K19" s="69" t="s">
        <v>1562</v>
      </c>
      <c r="L19" s="75">
        <v>1981</v>
      </c>
      <c r="M19" s="75" t="s">
        <v>23226</v>
      </c>
      <c r="N19" s="75">
        <v>31262032</v>
      </c>
      <c r="O19" s="75" t="s">
        <v>1510</v>
      </c>
      <c r="P19" s="75" t="s">
        <v>11663</v>
      </c>
      <c r="Q19" s="75">
        <v>2000</v>
      </c>
      <c r="R19" s="75" t="s">
        <v>1011</v>
      </c>
      <c r="S19" s="69"/>
      <c r="T19" s="69"/>
      <c r="U19" s="69"/>
      <c r="V19" s="69"/>
      <c r="W19" s="69"/>
      <c r="X19" s="69"/>
      <c r="BB19" s="639">
        <f t="shared" si="0"/>
        <v>45500.000000000007</v>
      </c>
      <c r="BC19" s="74">
        <f t="shared" si="1"/>
        <v>695500</v>
      </c>
    </row>
    <row r="20" spans="1:55" x14ac:dyDescent="0.35">
      <c r="B20" s="196" t="s">
        <v>23191</v>
      </c>
      <c r="C20" s="196" t="s">
        <v>23192</v>
      </c>
      <c r="D20" s="196" t="s">
        <v>23193</v>
      </c>
      <c r="E20" s="196" t="s">
        <v>23194</v>
      </c>
      <c r="F20" s="196"/>
      <c r="G20" s="79" t="s">
        <v>23227</v>
      </c>
      <c r="H20" s="69"/>
      <c r="I20" s="74">
        <v>600000</v>
      </c>
      <c r="J20" s="69"/>
      <c r="K20" s="69" t="s">
        <v>1562</v>
      </c>
      <c r="L20" s="75">
        <v>1981</v>
      </c>
      <c r="M20" s="75" t="s">
        <v>23226</v>
      </c>
      <c r="N20" s="75">
        <v>31262032</v>
      </c>
      <c r="O20" s="75" t="s">
        <v>1510</v>
      </c>
      <c r="P20" s="75" t="s">
        <v>11663</v>
      </c>
      <c r="Q20" s="75">
        <v>2000</v>
      </c>
      <c r="R20" s="75" t="s">
        <v>1011</v>
      </c>
      <c r="S20" s="69"/>
      <c r="T20" s="69"/>
      <c r="U20" s="69"/>
      <c r="V20" s="69"/>
      <c r="W20" s="69"/>
      <c r="X20" s="69"/>
      <c r="BB20" s="639">
        <f t="shared" si="0"/>
        <v>42000.000000000007</v>
      </c>
      <c r="BC20" s="74">
        <f t="shared" si="1"/>
        <v>642000</v>
      </c>
    </row>
    <row r="21" spans="1:55" x14ac:dyDescent="0.35">
      <c r="A21" s="64"/>
      <c r="B21" s="64"/>
      <c r="C21" s="64"/>
      <c r="D21" s="64"/>
      <c r="E21" s="64"/>
      <c r="F21" s="64"/>
      <c r="G21" s="96" t="s">
        <v>4824</v>
      </c>
      <c r="H21" s="64"/>
      <c r="I21" s="67"/>
      <c r="J21" s="64"/>
      <c r="K21" s="64"/>
      <c r="L21" s="68"/>
      <c r="M21" s="97"/>
      <c r="N21" s="127"/>
      <c r="O21" s="68"/>
      <c r="P21" s="64"/>
      <c r="Q21" s="68"/>
      <c r="R21" s="64"/>
      <c r="S21" s="64"/>
      <c r="T21" s="64"/>
      <c r="U21" s="64"/>
      <c r="V21" s="64"/>
      <c r="W21" s="64"/>
      <c r="X21" s="64"/>
      <c r="Y21" s="64"/>
      <c r="BB21" s="639">
        <f t="shared" si="0"/>
        <v>0</v>
      </c>
      <c r="BC21" s="67">
        <f t="shared" si="1"/>
        <v>0</v>
      </c>
    </row>
    <row r="22" spans="1:55" x14ac:dyDescent="0.35">
      <c r="B22" s="196" t="s">
        <v>23191</v>
      </c>
      <c r="C22" s="196" t="s">
        <v>23192</v>
      </c>
      <c r="D22" s="196" t="s">
        <v>23193</v>
      </c>
      <c r="E22" s="196" t="s">
        <v>23194</v>
      </c>
      <c r="F22" s="196"/>
      <c r="G22" s="79" t="s">
        <v>23228</v>
      </c>
      <c r="I22" s="118">
        <v>40000</v>
      </c>
      <c r="K22" s="119" t="s">
        <v>1063</v>
      </c>
      <c r="L22" s="119" t="s">
        <v>1063</v>
      </c>
      <c r="M22" s="119" t="s">
        <v>1063</v>
      </c>
      <c r="N22" s="119" t="s">
        <v>1063</v>
      </c>
      <c r="O22" s="119" t="s">
        <v>1063</v>
      </c>
      <c r="P22" s="119" t="s">
        <v>1063</v>
      </c>
      <c r="Q22" s="119" t="s">
        <v>1063</v>
      </c>
      <c r="R22" s="119" t="s">
        <v>1063</v>
      </c>
      <c r="BB22" s="639">
        <f t="shared" si="0"/>
        <v>2800.0000000000005</v>
      </c>
      <c r="BC22" s="118">
        <f t="shared" si="1"/>
        <v>42800</v>
      </c>
    </row>
    <row r="23" spans="1:55" x14ac:dyDescent="0.35">
      <c r="B23" s="196" t="s">
        <v>23191</v>
      </c>
      <c r="C23" s="196" t="s">
        <v>23192</v>
      </c>
      <c r="D23" s="196" t="s">
        <v>23193</v>
      </c>
      <c r="E23" s="196" t="s">
        <v>23194</v>
      </c>
      <c r="F23" s="196"/>
      <c r="G23" s="79" t="s">
        <v>23229</v>
      </c>
      <c r="I23" s="118">
        <v>40000</v>
      </c>
      <c r="K23" s="119" t="s">
        <v>1063</v>
      </c>
      <c r="L23" s="119" t="s">
        <v>1063</v>
      </c>
      <c r="M23" s="119" t="s">
        <v>1063</v>
      </c>
      <c r="N23" s="119" t="s">
        <v>1063</v>
      </c>
      <c r="O23" s="119" t="s">
        <v>1063</v>
      </c>
      <c r="P23" s="119" t="s">
        <v>1063</v>
      </c>
      <c r="Q23" s="119" t="s">
        <v>1063</v>
      </c>
      <c r="R23" s="119" t="s">
        <v>1063</v>
      </c>
      <c r="BB23" s="639">
        <f t="shared" si="0"/>
        <v>2800.0000000000005</v>
      </c>
      <c r="BC23" s="118">
        <f t="shared" si="1"/>
        <v>42800</v>
      </c>
    </row>
    <row r="24" spans="1:55" x14ac:dyDescent="0.35">
      <c r="B24" s="196" t="s">
        <v>23191</v>
      </c>
      <c r="C24" s="196" t="s">
        <v>23192</v>
      </c>
      <c r="D24" s="196" t="s">
        <v>23193</v>
      </c>
      <c r="E24" s="196" t="s">
        <v>23194</v>
      </c>
      <c r="F24" s="196"/>
      <c r="G24" s="79" t="s">
        <v>23230</v>
      </c>
      <c r="I24" s="118">
        <v>500000</v>
      </c>
      <c r="K24" s="76" t="s">
        <v>23231</v>
      </c>
      <c r="L24" s="119" t="s">
        <v>1063</v>
      </c>
      <c r="M24" s="119" t="s">
        <v>11107</v>
      </c>
      <c r="N24" s="119" t="s">
        <v>23232</v>
      </c>
      <c r="O24" s="119" t="s">
        <v>1063</v>
      </c>
      <c r="P24" s="76" t="s">
        <v>1811</v>
      </c>
      <c r="Q24" s="119" t="s">
        <v>2308</v>
      </c>
      <c r="R24" s="119" t="s">
        <v>3926</v>
      </c>
      <c r="BB24" s="639">
        <f t="shared" si="0"/>
        <v>35000</v>
      </c>
      <c r="BC24" s="118">
        <f t="shared" si="1"/>
        <v>535000</v>
      </c>
    </row>
    <row r="25" spans="1:55" x14ac:dyDescent="0.35">
      <c r="B25" s="196" t="s">
        <v>23191</v>
      </c>
      <c r="C25" s="196" t="s">
        <v>23192</v>
      </c>
      <c r="D25" s="196" t="s">
        <v>23193</v>
      </c>
      <c r="E25" s="196" t="s">
        <v>23194</v>
      </c>
      <c r="F25" s="196"/>
      <c r="G25" s="79" t="s">
        <v>23233</v>
      </c>
      <c r="I25" s="118">
        <v>40000</v>
      </c>
      <c r="K25" s="119" t="s">
        <v>1063</v>
      </c>
      <c r="L25" s="119" t="s">
        <v>1063</v>
      </c>
      <c r="M25" s="119" t="s">
        <v>1063</v>
      </c>
      <c r="N25" s="119" t="s">
        <v>1063</v>
      </c>
      <c r="O25" s="119" t="s">
        <v>1063</v>
      </c>
      <c r="P25" s="119" t="s">
        <v>1063</v>
      </c>
      <c r="Q25" s="119" t="s">
        <v>1063</v>
      </c>
      <c r="R25" s="119" t="s">
        <v>1063</v>
      </c>
      <c r="BB25" s="639">
        <f t="shared" si="0"/>
        <v>2800.0000000000005</v>
      </c>
      <c r="BC25" s="118">
        <f t="shared" si="1"/>
        <v>42800</v>
      </c>
    </row>
    <row r="26" spans="1:55" x14ac:dyDescent="0.35">
      <c r="B26" s="196" t="s">
        <v>23191</v>
      </c>
      <c r="C26" s="196" t="s">
        <v>23192</v>
      </c>
      <c r="D26" s="196" t="s">
        <v>23193</v>
      </c>
      <c r="E26" s="196" t="s">
        <v>23194</v>
      </c>
      <c r="F26" s="196"/>
      <c r="G26" s="79" t="s">
        <v>23234</v>
      </c>
      <c r="I26" s="118">
        <v>40000</v>
      </c>
      <c r="K26" s="119" t="s">
        <v>1063</v>
      </c>
      <c r="L26" s="119" t="s">
        <v>1063</v>
      </c>
      <c r="M26" s="119" t="s">
        <v>1063</v>
      </c>
      <c r="N26" s="119" t="s">
        <v>1063</v>
      </c>
      <c r="O26" s="119" t="s">
        <v>1063</v>
      </c>
      <c r="P26" s="119" t="s">
        <v>1063</v>
      </c>
      <c r="Q26" s="119" t="s">
        <v>1063</v>
      </c>
      <c r="R26" s="119" t="s">
        <v>1063</v>
      </c>
      <c r="BB26" s="639">
        <f t="shared" si="0"/>
        <v>2800.0000000000005</v>
      </c>
      <c r="BC26" s="118">
        <f t="shared" si="1"/>
        <v>42800</v>
      </c>
    </row>
    <row r="27" spans="1:55" x14ac:dyDescent="0.35">
      <c r="B27" s="196" t="s">
        <v>23191</v>
      </c>
      <c r="C27" s="196" t="s">
        <v>23192</v>
      </c>
      <c r="D27" s="196" t="s">
        <v>23193</v>
      </c>
      <c r="E27" s="196" t="s">
        <v>23194</v>
      </c>
      <c r="F27" s="196"/>
      <c r="G27" s="79" t="s">
        <v>23235</v>
      </c>
      <c r="I27" s="118">
        <v>40000</v>
      </c>
      <c r="K27" s="119" t="s">
        <v>1063</v>
      </c>
      <c r="L27" s="119" t="s">
        <v>1063</v>
      </c>
      <c r="M27" s="119" t="s">
        <v>1063</v>
      </c>
      <c r="N27" s="119" t="s">
        <v>1063</v>
      </c>
      <c r="O27" s="119" t="s">
        <v>1063</v>
      </c>
      <c r="P27" s="119" t="s">
        <v>1063</v>
      </c>
      <c r="Q27" s="119" t="s">
        <v>1063</v>
      </c>
      <c r="R27" s="119" t="s">
        <v>1063</v>
      </c>
      <c r="BB27" s="639">
        <f t="shared" si="0"/>
        <v>2800.0000000000005</v>
      </c>
      <c r="BC27" s="118">
        <f t="shared" si="1"/>
        <v>42800</v>
      </c>
    </row>
    <row r="28" spans="1:55" x14ac:dyDescent="0.35">
      <c r="B28" s="196" t="s">
        <v>23191</v>
      </c>
      <c r="C28" s="196" t="s">
        <v>23192</v>
      </c>
      <c r="D28" s="196" t="s">
        <v>23193</v>
      </c>
      <c r="E28" s="196" t="s">
        <v>23194</v>
      </c>
      <c r="F28" s="196"/>
      <c r="G28" s="79" t="s">
        <v>23236</v>
      </c>
      <c r="I28" s="118">
        <v>40000</v>
      </c>
      <c r="K28" s="119" t="s">
        <v>1063</v>
      </c>
      <c r="L28" s="119" t="s">
        <v>1063</v>
      </c>
      <c r="M28" s="119" t="s">
        <v>1063</v>
      </c>
      <c r="N28" s="119" t="s">
        <v>1063</v>
      </c>
      <c r="O28" s="119" t="s">
        <v>1063</v>
      </c>
      <c r="P28" s="119" t="s">
        <v>1063</v>
      </c>
      <c r="Q28" s="119" t="s">
        <v>1063</v>
      </c>
      <c r="R28" s="119" t="s">
        <v>1063</v>
      </c>
      <c r="BB28" s="639">
        <f t="shared" si="0"/>
        <v>2800.0000000000005</v>
      </c>
      <c r="BC28" s="118">
        <f t="shared" si="1"/>
        <v>42800</v>
      </c>
    </row>
    <row r="29" spans="1:55" x14ac:dyDescent="0.35">
      <c r="B29" s="196" t="s">
        <v>23191</v>
      </c>
      <c r="C29" s="196" t="s">
        <v>23192</v>
      </c>
      <c r="D29" s="196" t="s">
        <v>23193</v>
      </c>
      <c r="E29" s="196" t="s">
        <v>23194</v>
      </c>
      <c r="F29" s="196"/>
      <c r="G29" s="79" t="s">
        <v>23237</v>
      </c>
      <c r="I29" s="118">
        <v>500000</v>
      </c>
      <c r="K29" s="76" t="s">
        <v>23231</v>
      </c>
      <c r="L29" s="119" t="s">
        <v>1063</v>
      </c>
      <c r="M29" s="119" t="s">
        <v>11107</v>
      </c>
      <c r="N29" s="119" t="s">
        <v>23238</v>
      </c>
      <c r="O29" s="119" t="s">
        <v>1063</v>
      </c>
      <c r="P29" s="76" t="s">
        <v>1811</v>
      </c>
      <c r="Q29" s="119" t="s">
        <v>2308</v>
      </c>
      <c r="R29" s="119" t="s">
        <v>3926</v>
      </c>
      <c r="BB29" s="639">
        <f t="shared" si="0"/>
        <v>35000</v>
      </c>
      <c r="BC29" s="118">
        <f t="shared" si="1"/>
        <v>535000</v>
      </c>
    </row>
    <row r="30" spans="1:55" x14ac:dyDescent="0.35">
      <c r="B30" s="196" t="s">
        <v>23191</v>
      </c>
      <c r="C30" s="196" t="s">
        <v>23192</v>
      </c>
      <c r="D30" s="196" t="s">
        <v>23193</v>
      </c>
      <c r="E30" s="196" t="s">
        <v>23194</v>
      </c>
      <c r="F30" s="196"/>
      <c r="G30" s="79" t="s">
        <v>23233</v>
      </c>
      <c r="I30" s="118">
        <v>40000</v>
      </c>
      <c r="K30" s="119" t="s">
        <v>1063</v>
      </c>
      <c r="L30" s="119" t="s">
        <v>1063</v>
      </c>
      <c r="M30" s="119" t="s">
        <v>1063</v>
      </c>
      <c r="N30" s="119" t="s">
        <v>1063</v>
      </c>
      <c r="O30" s="119" t="s">
        <v>1063</v>
      </c>
      <c r="P30" s="119" t="s">
        <v>1063</v>
      </c>
      <c r="Q30" s="119" t="s">
        <v>1063</v>
      </c>
      <c r="R30" s="119" t="s">
        <v>1063</v>
      </c>
      <c r="BB30" s="639">
        <f t="shared" si="0"/>
        <v>2800.0000000000005</v>
      </c>
      <c r="BC30" s="118">
        <f t="shared" si="1"/>
        <v>42800</v>
      </c>
    </row>
    <row r="31" spans="1:55" x14ac:dyDescent="0.35">
      <c r="B31" s="196" t="s">
        <v>23191</v>
      </c>
      <c r="C31" s="196" t="s">
        <v>23192</v>
      </c>
      <c r="D31" s="196" t="s">
        <v>23193</v>
      </c>
      <c r="E31" s="196" t="s">
        <v>23194</v>
      </c>
      <c r="F31" s="196"/>
      <c r="G31" s="79" t="s">
        <v>23234</v>
      </c>
      <c r="I31" s="118">
        <v>40000</v>
      </c>
      <c r="K31" s="119" t="s">
        <v>1063</v>
      </c>
      <c r="L31" s="119" t="s">
        <v>1063</v>
      </c>
      <c r="M31" s="119" t="s">
        <v>1063</v>
      </c>
      <c r="N31" s="119" t="s">
        <v>1063</v>
      </c>
      <c r="O31" s="119" t="s">
        <v>1063</v>
      </c>
      <c r="P31" s="119" t="s">
        <v>1063</v>
      </c>
      <c r="Q31" s="119" t="s">
        <v>1063</v>
      </c>
      <c r="R31" s="119" t="s">
        <v>1063</v>
      </c>
      <c r="BB31" s="639">
        <f t="shared" si="0"/>
        <v>2800.0000000000005</v>
      </c>
      <c r="BC31" s="118">
        <f t="shared" si="1"/>
        <v>42800</v>
      </c>
    </row>
    <row r="32" spans="1:55" x14ac:dyDescent="0.35">
      <c r="B32" s="196" t="s">
        <v>23191</v>
      </c>
      <c r="C32" s="196" t="s">
        <v>23192</v>
      </c>
      <c r="D32" s="196" t="s">
        <v>23193</v>
      </c>
      <c r="E32" s="196" t="s">
        <v>23194</v>
      </c>
      <c r="F32" s="196"/>
      <c r="G32" s="79" t="s">
        <v>23239</v>
      </c>
      <c r="I32" s="118">
        <v>40000</v>
      </c>
      <c r="K32" s="119" t="s">
        <v>1063</v>
      </c>
      <c r="L32" s="119" t="s">
        <v>1063</v>
      </c>
      <c r="M32" s="119" t="s">
        <v>1063</v>
      </c>
      <c r="N32" s="119" t="s">
        <v>1063</v>
      </c>
      <c r="O32" s="119" t="s">
        <v>1063</v>
      </c>
      <c r="P32" s="119" t="s">
        <v>1063</v>
      </c>
      <c r="Q32" s="119" t="s">
        <v>1063</v>
      </c>
      <c r="R32" s="119" t="s">
        <v>1063</v>
      </c>
      <c r="BB32" s="639">
        <f t="shared" si="0"/>
        <v>2800.0000000000005</v>
      </c>
      <c r="BC32" s="118">
        <f t="shared" si="1"/>
        <v>42800</v>
      </c>
    </row>
    <row r="33" spans="1:55" x14ac:dyDescent="0.35">
      <c r="B33" s="196" t="s">
        <v>23191</v>
      </c>
      <c r="C33" s="196" t="s">
        <v>23192</v>
      </c>
      <c r="D33" s="196" t="s">
        <v>23193</v>
      </c>
      <c r="E33" s="196" t="s">
        <v>23194</v>
      </c>
      <c r="F33" s="196"/>
      <c r="G33" s="79" t="s">
        <v>23240</v>
      </c>
      <c r="I33" s="118">
        <v>40000</v>
      </c>
      <c r="K33" s="119" t="s">
        <v>1063</v>
      </c>
      <c r="L33" s="119" t="s">
        <v>1063</v>
      </c>
      <c r="M33" s="119" t="s">
        <v>1063</v>
      </c>
      <c r="N33" s="119" t="s">
        <v>1063</v>
      </c>
      <c r="O33" s="119" t="s">
        <v>1063</v>
      </c>
      <c r="P33" s="119" t="s">
        <v>1063</v>
      </c>
      <c r="Q33" s="119" t="s">
        <v>1063</v>
      </c>
      <c r="R33" s="119" t="s">
        <v>1063</v>
      </c>
      <c r="BB33" s="639">
        <f t="shared" si="0"/>
        <v>2800.0000000000005</v>
      </c>
      <c r="BC33" s="118">
        <f t="shared" si="1"/>
        <v>42800</v>
      </c>
    </row>
    <row r="34" spans="1:55" x14ac:dyDescent="0.35">
      <c r="B34" s="196" t="s">
        <v>23191</v>
      </c>
      <c r="C34" s="196" t="s">
        <v>23192</v>
      </c>
      <c r="D34" s="196" t="s">
        <v>23193</v>
      </c>
      <c r="E34" s="196" t="s">
        <v>23194</v>
      </c>
      <c r="F34" s="196"/>
      <c r="G34" s="79" t="s">
        <v>23241</v>
      </c>
      <c r="I34" s="118">
        <v>40000</v>
      </c>
      <c r="K34" s="119" t="s">
        <v>1063</v>
      </c>
      <c r="L34" s="119" t="s">
        <v>1063</v>
      </c>
      <c r="M34" s="119" t="s">
        <v>1063</v>
      </c>
      <c r="N34" s="119" t="s">
        <v>1063</v>
      </c>
      <c r="O34" s="119" t="s">
        <v>1063</v>
      </c>
      <c r="P34" s="119" t="s">
        <v>1063</v>
      </c>
      <c r="Q34" s="119" t="s">
        <v>1063</v>
      </c>
      <c r="R34" s="119" t="s">
        <v>1063</v>
      </c>
      <c r="BB34" s="639">
        <f t="shared" si="0"/>
        <v>2800.0000000000005</v>
      </c>
      <c r="BC34" s="118">
        <f t="shared" si="1"/>
        <v>42800</v>
      </c>
    </row>
    <row r="35" spans="1:55" x14ac:dyDescent="0.35">
      <c r="B35" s="196" t="s">
        <v>23191</v>
      </c>
      <c r="C35" s="196" t="s">
        <v>23192</v>
      </c>
      <c r="D35" s="196" t="s">
        <v>23193</v>
      </c>
      <c r="E35" s="196" t="s">
        <v>23194</v>
      </c>
      <c r="F35" s="196"/>
      <c r="G35" s="79" t="s">
        <v>23242</v>
      </c>
      <c r="I35" s="118">
        <v>40000</v>
      </c>
      <c r="K35" s="119" t="s">
        <v>1063</v>
      </c>
      <c r="L35" s="119" t="s">
        <v>1063</v>
      </c>
      <c r="M35" s="119" t="s">
        <v>1063</v>
      </c>
      <c r="N35" s="119" t="s">
        <v>1063</v>
      </c>
      <c r="O35" s="119" t="s">
        <v>1063</v>
      </c>
      <c r="P35" s="119" t="s">
        <v>1063</v>
      </c>
      <c r="Q35" s="119" t="s">
        <v>1063</v>
      </c>
      <c r="R35" s="119" t="s">
        <v>1063</v>
      </c>
      <c r="BB35" s="639">
        <f t="shared" si="0"/>
        <v>2800.0000000000005</v>
      </c>
      <c r="BC35" s="118">
        <f t="shared" si="1"/>
        <v>42800</v>
      </c>
    </row>
    <row r="36" spans="1:55" x14ac:dyDescent="0.35">
      <c r="B36" s="196" t="s">
        <v>23191</v>
      </c>
      <c r="C36" s="196" t="s">
        <v>23192</v>
      </c>
      <c r="D36" s="196" t="s">
        <v>23193</v>
      </c>
      <c r="E36" s="196" t="s">
        <v>23194</v>
      </c>
      <c r="F36" s="196"/>
      <c r="G36" s="79" t="s">
        <v>23243</v>
      </c>
      <c r="I36" s="118">
        <v>40000</v>
      </c>
      <c r="K36" s="119" t="s">
        <v>1063</v>
      </c>
      <c r="L36" s="119" t="s">
        <v>1063</v>
      </c>
      <c r="M36" s="119" t="s">
        <v>1063</v>
      </c>
      <c r="N36" s="119" t="s">
        <v>1063</v>
      </c>
      <c r="O36" s="119" t="s">
        <v>1063</v>
      </c>
      <c r="P36" s="119" t="s">
        <v>1063</v>
      </c>
      <c r="Q36" s="119" t="s">
        <v>1063</v>
      </c>
      <c r="R36" s="119" t="s">
        <v>1063</v>
      </c>
      <c r="BB36" s="639">
        <f t="shared" si="0"/>
        <v>2800.0000000000005</v>
      </c>
      <c r="BC36" s="118">
        <f t="shared" si="1"/>
        <v>42800</v>
      </c>
    </row>
    <row r="37" spans="1:55" x14ac:dyDescent="0.35">
      <c r="B37" s="196" t="s">
        <v>23191</v>
      </c>
      <c r="C37" s="196" t="s">
        <v>23192</v>
      </c>
      <c r="D37" s="196" t="s">
        <v>23193</v>
      </c>
      <c r="E37" s="196" t="s">
        <v>23194</v>
      </c>
      <c r="F37" s="196"/>
      <c r="G37" s="79" t="s">
        <v>23244</v>
      </c>
      <c r="I37" s="118">
        <v>40000</v>
      </c>
      <c r="K37" s="119" t="s">
        <v>1063</v>
      </c>
      <c r="L37" s="119" t="s">
        <v>1063</v>
      </c>
      <c r="M37" s="119" t="s">
        <v>1063</v>
      </c>
      <c r="N37" s="119" t="s">
        <v>1063</v>
      </c>
      <c r="O37" s="119" t="s">
        <v>1063</v>
      </c>
      <c r="P37" s="119" t="s">
        <v>1063</v>
      </c>
      <c r="Q37" s="119" t="s">
        <v>1063</v>
      </c>
      <c r="R37" s="119" t="s">
        <v>1063</v>
      </c>
      <c r="BB37" s="639">
        <f t="shared" si="0"/>
        <v>2800.0000000000005</v>
      </c>
      <c r="BC37" s="118">
        <f t="shared" si="1"/>
        <v>42800</v>
      </c>
    </row>
    <row r="38" spans="1:55" x14ac:dyDescent="0.35">
      <c r="B38" s="196" t="s">
        <v>23191</v>
      </c>
      <c r="C38" s="196" t="s">
        <v>23192</v>
      </c>
      <c r="D38" s="196" t="s">
        <v>23193</v>
      </c>
      <c r="E38" s="196" t="s">
        <v>23194</v>
      </c>
      <c r="F38" s="196"/>
      <c r="G38" s="79" t="s">
        <v>23245</v>
      </c>
      <c r="I38" s="118">
        <v>500000</v>
      </c>
      <c r="K38" s="76" t="s">
        <v>23231</v>
      </c>
      <c r="L38" s="119" t="s">
        <v>1063</v>
      </c>
      <c r="M38" s="119" t="s">
        <v>11107</v>
      </c>
      <c r="N38" s="119" t="s">
        <v>23246</v>
      </c>
      <c r="O38" s="119" t="s">
        <v>1063</v>
      </c>
      <c r="P38" s="76" t="s">
        <v>1811</v>
      </c>
      <c r="Q38" s="119" t="s">
        <v>2308</v>
      </c>
      <c r="R38" s="119" t="s">
        <v>3926</v>
      </c>
      <c r="BB38" s="639">
        <f t="shared" si="0"/>
        <v>35000</v>
      </c>
      <c r="BC38" s="118">
        <f t="shared" si="1"/>
        <v>535000</v>
      </c>
    </row>
    <row r="39" spans="1:55" x14ac:dyDescent="0.35">
      <c r="B39" s="196" t="s">
        <v>23191</v>
      </c>
      <c r="C39" s="196" t="s">
        <v>23192</v>
      </c>
      <c r="D39" s="196" t="s">
        <v>23193</v>
      </c>
      <c r="E39" s="196" t="s">
        <v>23194</v>
      </c>
      <c r="F39" s="196"/>
      <c r="G39" s="79" t="s">
        <v>23247</v>
      </c>
      <c r="I39" s="118">
        <v>500000</v>
      </c>
      <c r="K39" s="76" t="s">
        <v>23231</v>
      </c>
      <c r="L39" s="119" t="s">
        <v>1063</v>
      </c>
      <c r="M39" s="119" t="s">
        <v>11107</v>
      </c>
      <c r="N39" s="119" t="s">
        <v>23248</v>
      </c>
      <c r="O39" s="119" t="s">
        <v>1063</v>
      </c>
      <c r="P39" s="76" t="s">
        <v>1811</v>
      </c>
      <c r="Q39" s="119" t="s">
        <v>2308</v>
      </c>
      <c r="R39" s="119" t="s">
        <v>3926</v>
      </c>
      <c r="BB39" s="639">
        <f t="shared" si="0"/>
        <v>35000</v>
      </c>
      <c r="BC39" s="118">
        <f t="shared" si="1"/>
        <v>535000</v>
      </c>
    </row>
    <row r="40" spans="1:55" x14ac:dyDescent="0.35">
      <c r="A40" s="64"/>
      <c r="B40" s="64"/>
      <c r="C40" s="64"/>
      <c r="D40" s="64"/>
      <c r="E40" s="64"/>
      <c r="F40" s="64"/>
      <c r="G40" s="66" t="s">
        <v>1842</v>
      </c>
      <c r="H40" s="64"/>
      <c r="I40" s="67"/>
      <c r="J40" s="64"/>
      <c r="K40" s="64"/>
      <c r="L40" s="68"/>
      <c r="M40" s="68"/>
      <c r="N40" s="68"/>
      <c r="O40" s="68"/>
      <c r="P40" s="64"/>
      <c r="Q40" s="68"/>
      <c r="R40" s="68"/>
      <c r="S40" s="64"/>
      <c r="T40" s="64"/>
      <c r="U40" s="64"/>
      <c r="V40" s="64"/>
      <c r="W40" s="64"/>
      <c r="X40" s="64"/>
      <c r="Y40" s="64"/>
      <c r="BB40" s="639">
        <f t="shared" si="0"/>
        <v>0</v>
      </c>
      <c r="BC40" s="67">
        <f t="shared" si="1"/>
        <v>0</v>
      </c>
    </row>
    <row r="41" spans="1:55" s="231" customFormat="1" x14ac:dyDescent="0.35">
      <c r="B41" s="196" t="s">
        <v>23191</v>
      </c>
      <c r="C41" s="196" t="s">
        <v>23192</v>
      </c>
      <c r="D41" s="196" t="s">
        <v>23193</v>
      </c>
      <c r="E41" s="196" t="s">
        <v>23194</v>
      </c>
      <c r="F41" s="81" t="s">
        <v>23249</v>
      </c>
      <c r="G41" s="117" t="s">
        <v>23250</v>
      </c>
      <c r="I41" s="249">
        <v>18000000</v>
      </c>
      <c r="K41" s="231" t="s">
        <v>2182</v>
      </c>
      <c r="L41" s="233">
        <v>1983</v>
      </c>
      <c r="M41" s="233" t="s">
        <v>11339</v>
      </c>
      <c r="N41" s="120" t="s">
        <v>23251</v>
      </c>
      <c r="O41" s="233" t="s">
        <v>11339</v>
      </c>
      <c r="P41" s="233" t="s">
        <v>11339</v>
      </c>
      <c r="Q41" s="233" t="s">
        <v>11339</v>
      </c>
      <c r="R41" s="233" t="s">
        <v>11339</v>
      </c>
      <c r="BB41" s="639">
        <f t="shared" si="0"/>
        <v>1260000.0000000002</v>
      </c>
      <c r="BC41" s="249">
        <f t="shared" si="1"/>
        <v>19260000</v>
      </c>
    </row>
    <row r="42" spans="1:55" s="231" customFormat="1" x14ac:dyDescent="0.35">
      <c r="B42" s="196" t="s">
        <v>23191</v>
      </c>
      <c r="C42" s="196" t="s">
        <v>23192</v>
      </c>
      <c r="D42" s="196" t="s">
        <v>23193</v>
      </c>
      <c r="E42" s="196" t="s">
        <v>23194</v>
      </c>
      <c r="F42" s="81" t="s">
        <v>23252</v>
      </c>
      <c r="G42" s="117" t="s">
        <v>23253</v>
      </c>
      <c r="I42" s="249">
        <v>18000000</v>
      </c>
      <c r="K42" s="231" t="s">
        <v>2182</v>
      </c>
      <c r="L42" s="233">
        <v>1983</v>
      </c>
      <c r="M42" s="233" t="s">
        <v>11339</v>
      </c>
      <c r="N42" s="120" t="s">
        <v>23254</v>
      </c>
      <c r="O42" s="233" t="s">
        <v>11339</v>
      </c>
      <c r="P42" s="233" t="s">
        <v>11339</v>
      </c>
      <c r="Q42" s="233" t="s">
        <v>11339</v>
      </c>
      <c r="R42" s="233" t="s">
        <v>11339</v>
      </c>
      <c r="BB42" s="639">
        <f t="shared" si="0"/>
        <v>1260000.0000000002</v>
      </c>
      <c r="BC42" s="249">
        <f t="shared" si="1"/>
        <v>19260000</v>
      </c>
    </row>
    <row r="43" spans="1:55" x14ac:dyDescent="0.35">
      <c r="A43" s="64"/>
      <c r="B43" s="64"/>
      <c r="C43" s="64"/>
      <c r="D43" s="64"/>
      <c r="E43" s="64"/>
      <c r="F43" s="64"/>
      <c r="G43" s="66" t="s">
        <v>1851</v>
      </c>
      <c r="H43" s="64"/>
      <c r="I43" s="67"/>
      <c r="J43" s="64"/>
      <c r="K43" s="64"/>
      <c r="L43" s="68"/>
      <c r="M43" s="68"/>
      <c r="N43" s="68"/>
      <c r="O43" s="68"/>
      <c r="P43" s="64"/>
      <c r="Q43" s="68"/>
      <c r="R43" s="68"/>
      <c r="S43" s="64"/>
      <c r="T43" s="64"/>
      <c r="U43" s="64"/>
      <c r="V43" s="64"/>
      <c r="W43" s="64"/>
      <c r="X43" s="64"/>
      <c r="Y43" s="64"/>
      <c r="BB43" s="639">
        <f t="shared" si="0"/>
        <v>0</v>
      </c>
      <c r="BC43" s="67">
        <f t="shared" si="1"/>
        <v>0</v>
      </c>
    </row>
    <row r="44" spans="1:55" x14ac:dyDescent="0.35">
      <c r="B44" s="196" t="s">
        <v>23191</v>
      </c>
      <c r="C44" s="196" t="s">
        <v>23192</v>
      </c>
      <c r="D44" s="196" t="s">
        <v>23193</v>
      </c>
      <c r="E44" s="196" t="s">
        <v>23194</v>
      </c>
      <c r="F44" s="196"/>
      <c r="G44" s="117" t="s">
        <v>23255</v>
      </c>
      <c r="I44" s="118">
        <v>400000</v>
      </c>
      <c r="K44" s="69" t="s">
        <v>23256</v>
      </c>
      <c r="L44" s="119" t="s">
        <v>1765</v>
      </c>
      <c r="M44" s="119" t="s">
        <v>1765</v>
      </c>
      <c r="N44" s="119" t="s">
        <v>1765</v>
      </c>
      <c r="O44" s="119" t="s">
        <v>1765</v>
      </c>
      <c r="P44" s="119" t="s">
        <v>1765</v>
      </c>
      <c r="Q44" s="119" t="s">
        <v>1765</v>
      </c>
      <c r="R44" s="119" t="s">
        <v>1765</v>
      </c>
      <c r="BB44" s="639">
        <f t="shared" si="0"/>
        <v>28000.000000000004</v>
      </c>
      <c r="BC44" s="118">
        <f t="shared" si="1"/>
        <v>428000</v>
      </c>
    </row>
    <row r="45" spans="1:55" x14ac:dyDescent="0.35">
      <c r="B45" s="196" t="s">
        <v>23191</v>
      </c>
      <c r="C45" s="196" t="s">
        <v>23192</v>
      </c>
      <c r="D45" s="196" t="s">
        <v>23193</v>
      </c>
      <c r="E45" s="196" t="s">
        <v>23194</v>
      </c>
      <c r="F45" s="196"/>
      <c r="G45" s="117" t="s">
        <v>23257</v>
      </c>
      <c r="I45" s="118">
        <v>400000</v>
      </c>
      <c r="K45" s="69" t="s">
        <v>23256</v>
      </c>
      <c r="L45" s="119" t="s">
        <v>1765</v>
      </c>
      <c r="M45" s="119" t="s">
        <v>1765</v>
      </c>
      <c r="N45" s="119" t="s">
        <v>1765</v>
      </c>
      <c r="O45" s="119" t="s">
        <v>1765</v>
      </c>
      <c r="P45" s="119" t="s">
        <v>1765</v>
      </c>
      <c r="Q45" s="119" t="s">
        <v>1765</v>
      </c>
      <c r="R45" s="119" t="s">
        <v>1765</v>
      </c>
      <c r="BB45" s="639">
        <f t="shared" si="0"/>
        <v>28000.000000000004</v>
      </c>
      <c r="BC45" s="118">
        <f t="shared" si="1"/>
        <v>428000</v>
      </c>
    </row>
    <row r="46" spans="1:55" x14ac:dyDescent="0.35">
      <c r="A46" s="64"/>
      <c r="B46" s="64"/>
      <c r="C46" s="64"/>
      <c r="D46" s="64"/>
      <c r="E46" s="64"/>
      <c r="F46" s="64"/>
      <c r="G46" s="66" t="s">
        <v>1161</v>
      </c>
      <c r="H46" s="64"/>
      <c r="I46" s="67"/>
      <c r="J46" s="64"/>
      <c r="K46" s="64"/>
      <c r="L46" s="68"/>
      <c r="M46" s="68"/>
      <c r="N46" s="68"/>
      <c r="O46" s="68"/>
      <c r="P46" s="64"/>
      <c r="Q46" s="68"/>
      <c r="R46" s="68"/>
      <c r="S46" s="64"/>
      <c r="T46" s="64"/>
      <c r="U46" s="64"/>
      <c r="V46" s="64"/>
      <c r="W46" s="64"/>
      <c r="X46" s="64"/>
      <c r="Y46" s="64"/>
      <c r="BB46" s="639">
        <f t="shared" si="0"/>
        <v>0</v>
      </c>
      <c r="BC46" s="67">
        <f t="shared" si="1"/>
        <v>0</v>
      </c>
    </row>
    <row r="47" spans="1:55" x14ac:dyDescent="0.35">
      <c r="B47" s="196" t="s">
        <v>23191</v>
      </c>
      <c r="C47" s="196" t="s">
        <v>23192</v>
      </c>
      <c r="D47" s="196" t="s">
        <v>23193</v>
      </c>
      <c r="E47" s="196" t="s">
        <v>23194</v>
      </c>
      <c r="F47" s="196"/>
      <c r="G47" s="76" t="s">
        <v>23258</v>
      </c>
      <c r="I47" s="118">
        <f>3*155000</f>
        <v>465000</v>
      </c>
      <c r="K47" s="119" t="s">
        <v>1765</v>
      </c>
      <c r="L47" s="119" t="s">
        <v>1765</v>
      </c>
      <c r="M47" s="119" t="s">
        <v>1765</v>
      </c>
      <c r="N47" s="119" t="s">
        <v>1765</v>
      </c>
      <c r="O47" s="119" t="s">
        <v>1765</v>
      </c>
      <c r="P47" s="119" t="s">
        <v>1765</v>
      </c>
      <c r="Q47" s="119" t="s">
        <v>1765</v>
      </c>
      <c r="R47" s="119" t="s">
        <v>1765</v>
      </c>
      <c r="BB47" s="639">
        <f t="shared" si="0"/>
        <v>32550.000000000004</v>
      </c>
      <c r="BC47" s="118">
        <f t="shared" si="1"/>
        <v>497550</v>
      </c>
    </row>
    <row r="48" spans="1:55" x14ac:dyDescent="0.35">
      <c r="B48" s="196" t="s">
        <v>23191</v>
      </c>
      <c r="C48" s="196" t="s">
        <v>23192</v>
      </c>
      <c r="D48" s="196" t="s">
        <v>23193</v>
      </c>
      <c r="E48" s="196" t="s">
        <v>23194</v>
      </c>
      <c r="F48" s="196"/>
      <c r="G48" s="76" t="s">
        <v>23259</v>
      </c>
      <c r="I48" s="118">
        <f>3*155000</f>
        <v>465000</v>
      </c>
      <c r="K48" s="119" t="s">
        <v>1765</v>
      </c>
      <c r="L48" s="119" t="s">
        <v>1765</v>
      </c>
      <c r="M48" s="119" t="s">
        <v>1765</v>
      </c>
      <c r="N48" s="119" t="s">
        <v>1765</v>
      </c>
      <c r="O48" s="119" t="s">
        <v>1765</v>
      </c>
      <c r="P48" s="119" t="s">
        <v>1765</v>
      </c>
      <c r="Q48" s="119" t="s">
        <v>1765</v>
      </c>
      <c r="R48" s="119" t="s">
        <v>1765</v>
      </c>
      <c r="BB48" s="639">
        <f t="shared" si="0"/>
        <v>32550.000000000004</v>
      </c>
      <c r="BC48" s="118">
        <f t="shared" si="1"/>
        <v>497550</v>
      </c>
    </row>
    <row r="49" spans="1:55" x14ac:dyDescent="0.35">
      <c r="A49" s="64"/>
      <c r="B49" s="64"/>
      <c r="C49" s="64"/>
      <c r="D49" s="64"/>
      <c r="E49" s="64"/>
      <c r="F49" s="64"/>
      <c r="G49" s="66" t="s">
        <v>2678</v>
      </c>
      <c r="H49" s="64"/>
      <c r="I49" s="67"/>
      <c r="J49" s="64"/>
      <c r="K49" s="64"/>
      <c r="L49" s="68"/>
      <c r="M49" s="68"/>
      <c r="N49" s="68"/>
      <c r="O49" s="68"/>
      <c r="P49" s="64"/>
      <c r="Q49" s="68"/>
      <c r="R49" s="68"/>
      <c r="S49" s="64"/>
      <c r="T49" s="64"/>
      <c r="U49" s="64"/>
      <c r="V49" s="64"/>
      <c r="W49" s="64"/>
      <c r="X49" s="64"/>
      <c r="Y49" s="64"/>
      <c r="BB49" s="639">
        <f t="shared" si="0"/>
        <v>0</v>
      </c>
      <c r="BC49" s="67">
        <f t="shared" si="1"/>
        <v>0</v>
      </c>
    </row>
    <row r="50" spans="1:55" x14ac:dyDescent="0.35">
      <c r="B50" s="196" t="s">
        <v>23191</v>
      </c>
      <c r="C50" s="196" t="s">
        <v>23192</v>
      </c>
      <c r="D50" s="196" t="s">
        <v>23193</v>
      </c>
      <c r="E50" s="196" t="s">
        <v>23194</v>
      </c>
      <c r="F50" s="196"/>
      <c r="G50" s="76" t="s">
        <v>23260</v>
      </c>
      <c r="I50" s="118">
        <f>180000*3</f>
        <v>540000</v>
      </c>
      <c r="K50" s="69" t="s">
        <v>23261</v>
      </c>
      <c r="L50" s="119" t="s">
        <v>1765</v>
      </c>
      <c r="M50" s="119" t="s">
        <v>1765</v>
      </c>
      <c r="N50" s="119" t="s">
        <v>1765</v>
      </c>
      <c r="O50" s="119" t="s">
        <v>1765</v>
      </c>
      <c r="P50" s="119" t="s">
        <v>1765</v>
      </c>
      <c r="Q50" s="119" t="s">
        <v>1765</v>
      </c>
      <c r="R50" s="119" t="s">
        <v>1765</v>
      </c>
      <c r="BB50" s="639">
        <f t="shared" si="0"/>
        <v>37800</v>
      </c>
      <c r="BC50" s="118">
        <f t="shared" si="1"/>
        <v>577800</v>
      </c>
    </row>
    <row r="51" spans="1:55" x14ac:dyDescent="0.35">
      <c r="B51" s="196" t="s">
        <v>23191</v>
      </c>
      <c r="C51" s="196" t="s">
        <v>23192</v>
      </c>
      <c r="D51" s="196" t="s">
        <v>23193</v>
      </c>
      <c r="E51" s="196" t="s">
        <v>23194</v>
      </c>
      <c r="F51" s="196"/>
      <c r="G51" s="76" t="s">
        <v>23262</v>
      </c>
      <c r="I51" s="118">
        <f t="shared" ref="I51:I53" si="2">180000*3</f>
        <v>540000</v>
      </c>
      <c r="K51" s="69" t="s">
        <v>23261</v>
      </c>
      <c r="L51" s="119" t="s">
        <v>1765</v>
      </c>
      <c r="M51" s="119" t="s">
        <v>1765</v>
      </c>
      <c r="N51" s="119" t="s">
        <v>1765</v>
      </c>
      <c r="O51" s="119" t="s">
        <v>1765</v>
      </c>
      <c r="P51" s="119" t="s">
        <v>1765</v>
      </c>
      <c r="Q51" s="119" t="s">
        <v>1765</v>
      </c>
      <c r="R51" s="119" t="s">
        <v>1765</v>
      </c>
      <c r="BB51" s="639">
        <f t="shared" si="0"/>
        <v>37800</v>
      </c>
      <c r="BC51" s="118">
        <f t="shared" si="1"/>
        <v>577800</v>
      </c>
    </row>
    <row r="52" spans="1:55" x14ac:dyDescent="0.35">
      <c r="B52" s="196" t="s">
        <v>23191</v>
      </c>
      <c r="C52" s="196" t="s">
        <v>23192</v>
      </c>
      <c r="D52" s="196" t="s">
        <v>23193</v>
      </c>
      <c r="E52" s="196" t="s">
        <v>23194</v>
      </c>
      <c r="F52" s="196"/>
      <c r="G52" s="76" t="s">
        <v>23263</v>
      </c>
      <c r="I52" s="118">
        <f t="shared" si="2"/>
        <v>540000</v>
      </c>
      <c r="K52" s="69" t="s">
        <v>2394</v>
      </c>
      <c r="L52" s="119" t="s">
        <v>1765</v>
      </c>
      <c r="M52" s="119" t="s">
        <v>1765</v>
      </c>
      <c r="N52" s="119" t="s">
        <v>1765</v>
      </c>
      <c r="O52" s="119" t="s">
        <v>1765</v>
      </c>
      <c r="P52" s="119" t="s">
        <v>1765</v>
      </c>
      <c r="Q52" s="119" t="s">
        <v>1765</v>
      </c>
      <c r="R52" s="119" t="s">
        <v>1765</v>
      </c>
      <c r="BB52" s="639">
        <f t="shared" si="0"/>
        <v>37800</v>
      </c>
      <c r="BC52" s="118">
        <f t="shared" si="1"/>
        <v>577800</v>
      </c>
    </row>
    <row r="53" spans="1:55" x14ac:dyDescent="0.35">
      <c r="B53" s="196" t="s">
        <v>23191</v>
      </c>
      <c r="C53" s="196" t="s">
        <v>23192</v>
      </c>
      <c r="D53" s="196" t="s">
        <v>23193</v>
      </c>
      <c r="E53" s="196" t="s">
        <v>23194</v>
      </c>
      <c r="F53" s="196"/>
      <c r="G53" s="76" t="s">
        <v>23264</v>
      </c>
      <c r="I53" s="118">
        <f t="shared" si="2"/>
        <v>540000</v>
      </c>
      <c r="K53" s="69" t="s">
        <v>2394</v>
      </c>
      <c r="L53" s="119" t="s">
        <v>1765</v>
      </c>
      <c r="M53" s="119" t="s">
        <v>1765</v>
      </c>
      <c r="N53" s="119" t="s">
        <v>1765</v>
      </c>
      <c r="O53" s="119" t="s">
        <v>1765</v>
      </c>
      <c r="P53" s="119" t="s">
        <v>1765</v>
      </c>
      <c r="Q53" s="119" t="s">
        <v>1765</v>
      </c>
      <c r="R53" s="119" t="s">
        <v>1765</v>
      </c>
      <c r="BB53" s="639">
        <f t="shared" si="0"/>
        <v>37800</v>
      </c>
      <c r="BC53" s="118">
        <f t="shared" si="1"/>
        <v>577800</v>
      </c>
    </row>
    <row r="54" spans="1:55" s="64" customFormat="1" x14ac:dyDescent="0.35">
      <c r="G54" s="66" t="s">
        <v>1833</v>
      </c>
      <c r="I54" s="67"/>
      <c r="N54" s="68"/>
      <c r="O54" s="68"/>
      <c r="Q54" s="68"/>
      <c r="R54" s="68"/>
      <c r="BB54" s="639">
        <f t="shared" si="0"/>
        <v>0</v>
      </c>
      <c r="BC54" s="67">
        <f t="shared" si="1"/>
        <v>0</v>
      </c>
    </row>
    <row r="55" spans="1:55" x14ac:dyDescent="0.35">
      <c r="B55" s="196" t="s">
        <v>23191</v>
      </c>
      <c r="C55" s="196" t="s">
        <v>23192</v>
      </c>
      <c r="D55" s="196" t="s">
        <v>23193</v>
      </c>
      <c r="E55" s="196" t="s">
        <v>23194</v>
      </c>
      <c r="F55" s="196"/>
      <c r="G55" s="76" t="s">
        <v>23265</v>
      </c>
      <c r="I55" s="118">
        <f>4000*108</f>
        <v>432000</v>
      </c>
      <c r="K55" s="69"/>
      <c r="L55" s="69"/>
      <c r="M55" s="69"/>
      <c r="N55" s="119"/>
      <c r="O55" s="119"/>
      <c r="R55" s="119"/>
      <c r="BB55" s="639">
        <f t="shared" si="0"/>
        <v>30240.000000000004</v>
      </c>
      <c r="BC55" s="118">
        <f t="shared" si="1"/>
        <v>462240</v>
      </c>
    </row>
    <row r="56" spans="1:55" x14ac:dyDescent="0.35">
      <c r="A56" s="64"/>
      <c r="B56" s="64"/>
      <c r="C56" s="64"/>
      <c r="D56" s="64"/>
      <c r="E56" s="64"/>
      <c r="F56" s="64"/>
      <c r="G56" s="66" t="s">
        <v>1829</v>
      </c>
      <c r="H56" s="64"/>
      <c r="I56" s="67"/>
      <c r="J56" s="64"/>
      <c r="K56" s="64"/>
      <c r="L56" s="68"/>
      <c r="M56" s="68"/>
      <c r="N56" s="68"/>
      <c r="O56" s="68"/>
      <c r="P56" s="64"/>
      <c r="Q56" s="68"/>
      <c r="R56" s="68"/>
      <c r="S56" s="64"/>
      <c r="T56" s="64"/>
      <c r="U56" s="64"/>
      <c r="V56" s="64"/>
      <c r="W56" s="64"/>
      <c r="X56" s="64"/>
      <c r="Y56" s="64"/>
      <c r="BB56" s="639">
        <f t="shared" si="0"/>
        <v>0</v>
      </c>
      <c r="BC56" s="67">
        <f t="shared" si="1"/>
        <v>0</v>
      </c>
    </row>
    <row r="57" spans="1:55" x14ac:dyDescent="0.35">
      <c r="G57" s="76" t="s">
        <v>11366</v>
      </c>
      <c r="L57" s="119"/>
      <c r="M57" s="119"/>
      <c r="N57" s="119"/>
      <c r="O57" s="119"/>
      <c r="R57" s="119"/>
      <c r="BB57" s="639">
        <f t="shared" si="0"/>
        <v>0</v>
      </c>
      <c r="BC57" s="118">
        <f t="shared" si="1"/>
        <v>0</v>
      </c>
    </row>
    <row r="58" spans="1:55" x14ac:dyDescent="0.35">
      <c r="A58" s="64"/>
      <c r="B58" s="64"/>
      <c r="C58" s="64"/>
      <c r="D58" s="64"/>
      <c r="E58" s="64"/>
      <c r="F58" s="64"/>
      <c r="G58" s="66" t="s">
        <v>1853</v>
      </c>
      <c r="H58" s="64"/>
      <c r="I58" s="67"/>
      <c r="J58" s="64"/>
      <c r="K58" s="64"/>
      <c r="L58" s="68"/>
      <c r="M58" s="68"/>
      <c r="N58" s="68"/>
      <c r="O58" s="68"/>
      <c r="P58" s="64"/>
      <c r="Q58" s="68"/>
      <c r="R58" s="68"/>
      <c r="S58" s="64"/>
      <c r="T58" s="64"/>
      <c r="U58" s="64"/>
      <c r="V58" s="64"/>
      <c r="W58" s="64"/>
      <c r="X58" s="64"/>
      <c r="Y58" s="64"/>
      <c r="BB58" s="639">
        <f t="shared" si="0"/>
        <v>0</v>
      </c>
      <c r="BC58" s="67">
        <f t="shared" si="1"/>
        <v>0</v>
      </c>
    </row>
    <row r="59" spans="1:55" x14ac:dyDescent="0.35">
      <c r="B59" s="196" t="s">
        <v>23191</v>
      </c>
      <c r="C59" s="196" t="s">
        <v>23192</v>
      </c>
      <c r="D59" s="196" t="s">
        <v>23193</v>
      </c>
      <c r="E59" s="196" t="s">
        <v>23194</v>
      </c>
      <c r="F59" s="196"/>
      <c r="G59" s="117" t="s">
        <v>23266</v>
      </c>
      <c r="I59" s="118">
        <v>2000000</v>
      </c>
      <c r="K59" s="76" t="s">
        <v>8273</v>
      </c>
      <c r="L59" s="119" t="s">
        <v>1063</v>
      </c>
      <c r="M59" s="119" t="s">
        <v>1063</v>
      </c>
      <c r="N59" s="120">
        <v>2644</v>
      </c>
      <c r="O59" s="119" t="s">
        <v>1063</v>
      </c>
      <c r="P59" s="119" t="s">
        <v>1063</v>
      </c>
      <c r="Q59" s="119" t="s">
        <v>1063</v>
      </c>
      <c r="R59" s="119" t="s">
        <v>1063</v>
      </c>
      <c r="BB59" s="639">
        <f t="shared" si="0"/>
        <v>140000</v>
      </c>
      <c r="BC59" s="118">
        <f t="shared" si="1"/>
        <v>2140000</v>
      </c>
    </row>
    <row r="60" spans="1:55" x14ac:dyDescent="0.35">
      <c r="B60" s="196" t="s">
        <v>23191</v>
      </c>
      <c r="C60" s="196" t="s">
        <v>23192</v>
      </c>
      <c r="D60" s="196" t="s">
        <v>23193</v>
      </c>
      <c r="E60" s="196" t="s">
        <v>23194</v>
      </c>
      <c r="F60" s="196"/>
      <c r="G60" s="117" t="s">
        <v>23267</v>
      </c>
      <c r="I60" s="118">
        <v>2000000</v>
      </c>
      <c r="K60" s="76" t="s">
        <v>8273</v>
      </c>
      <c r="L60" s="119" t="s">
        <v>1063</v>
      </c>
      <c r="M60" s="119" t="s">
        <v>1063</v>
      </c>
      <c r="N60" s="120">
        <v>2645</v>
      </c>
      <c r="O60" s="119" t="s">
        <v>1063</v>
      </c>
      <c r="P60" s="119" t="s">
        <v>1063</v>
      </c>
      <c r="Q60" s="119" t="s">
        <v>1063</v>
      </c>
      <c r="R60" s="119" t="s">
        <v>1063</v>
      </c>
      <c r="BB60" s="639">
        <f t="shared" si="0"/>
        <v>140000</v>
      </c>
      <c r="BC60" s="118">
        <f t="shared" si="1"/>
        <v>2140000</v>
      </c>
    </row>
    <row r="61" spans="1:55" x14ac:dyDescent="0.35">
      <c r="A61" s="64"/>
      <c r="B61" s="64"/>
      <c r="C61" s="64"/>
      <c r="D61" s="64"/>
      <c r="E61" s="64"/>
      <c r="F61" s="64"/>
      <c r="G61" s="66" t="s">
        <v>1860</v>
      </c>
      <c r="H61" s="64"/>
      <c r="I61" s="67"/>
      <c r="J61" s="64"/>
      <c r="K61" s="64"/>
      <c r="L61" s="68"/>
      <c r="M61" s="68"/>
      <c r="N61" s="68"/>
      <c r="O61" s="68"/>
      <c r="P61" s="64"/>
      <c r="Q61" s="68"/>
      <c r="R61" s="68"/>
      <c r="S61" s="64"/>
      <c r="T61" s="64"/>
      <c r="U61" s="64"/>
      <c r="V61" s="64"/>
      <c r="W61" s="64"/>
      <c r="X61" s="64"/>
      <c r="Y61" s="64"/>
      <c r="BB61" s="639">
        <f t="shared" si="0"/>
        <v>0</v>
      </c>
      <c r="BC61" s="67">
        <f t="shared" si="1"/>
        <v>0</v>
      </c>
    </row>
    <row r="62" spans="1:55" x14ac:dyDescent="0.35">
      <c r="G62" s="76" t="s">
        <v>11366</v>
      </c>
      <c r="K62" s="76" t="s">
        <v>4948</v>
      </c>
      <c r="L62" s="117" t="s">
        <v>4949</v>
      </c>
      <c r="M62" s="119" t="s">
        <v>1063</v>
      </c>
      <c r="N62" s="117" t="s">
        <v>4950</v>
      </c>
      <c r="O62" s="119" t="s">
        <v>1063</v>
      </c>
      <c r="P62" s="119" t="s">
        <v>1063</v>
      </c>
      <c r="Q62" s="119" t="s">
        <v>1063</v>
      </c>
      <c r="R62" s="119" t="s">
        <v>4951</v>
      </c>
      <c r="BB62" s="639">
        <f t="shared" si="0"/>
        <v>0</v>
      </c>
      <c r="BC62" s="118">
        <f t="shared" si="1"/>
        <v>0</v>
      </c>
    </row>
    <row r="63" spans="1:55" x14ac:dyDescent="0.35">
      <c r="A63" s="64"/>
      <c r="B63" s="64"/>
      <c r="C63" s="64"/>
      <c r="D63" s="64"/>
      <c r="E63" s="64"/>
      <c r="F63" s="64"/>
      <c r="G63" s="89" t="s">
        <v>2961</v>
      </c>
      <c r="H63" s="64"/>
      <c r="I63" s="67"/>
      <c r="J63" s="64"/>
      <c r="K63" s="64"/>
      <c r="L63" s="68"/>
      <c r="M63" s="68"/>
      <c r="N63" s="68"/>
      <c r="O63" s="68"/>
      <c r="P63" s="64"/>
      <c r="Q63" s="68"/>
      <c r="R63" s="68"/>
      <c r="S63" s="64"/>
      <c r="T63" s="64"/>
      <c r="U63" s="64"/>
      <c r="V63" s="64"/>
      <c r="W63" s="64"/>
      <c r="X63" s="64"/>
      <c r="Y63" s="64"/>
      <c r="BB63" s="639">
        <f t="shared" si="0"/>
        <v>0</v>
      </c>
      <c r="BC63" s="67">
        <f t="shared" si="1"/>
        <v>0</v>
      </c>
    </row>
    <row r="64" spans="1:55" ht="16.5" customHeight="1" x14ac:dyDescent="0.35">
      <c r="B64" s="196" t="s">
        <v>23191</v>
      </c>
      <c r="C64" s="196" t="s">
        <v>23192</v>
      </c>
      <c r="D64" s="196" t="s">
        <v>23193</v>
      </c>
      <c r="E64" s="196" t="s">
        <v>23194</v>
      </c>
      <c r="F64" s="196"/>
      <c r="G64" s="79" t="s">
        <v>23268</v>
      </c>
      <c r="I64" s="118">
        <v>75000</v>
      </c>
      <c r="K64" s="76" t="s">
        <v>3716</v>
      </c>
      <c r="L64" s="76" t="s">
        <v>1063</v>
      </c>
      <c r="M64" s="76" t="s">
        <v>5779</v>
      </c>
      <c r="N64" s="119" t="s">
        <v>23269</v>
      </c>
      <c r="O64" s="76" t="s">
        <v>1063</v>
      </c>
      <c r="P64" s="76" t="s">
        <v>1063</v>
      </c>
      <c r="Q64" s="119" t="s">
        <v>1226</v>
      </c>
      <c r="R64" s="119" t="s">
        <v>1909</v>
      </c>
      <c r="BB64" s="639">
        <f t="shared" si="0"/>
        <v>5250.0000000000009</v>
      </c>
      <c r="BC64" s="118">
        <f t="shared" si="1"/>
        <v>80250</v>
      </c>
    </row>
    <row r="65" spans="2:55" ht="16.5" customHeight="1" x14ac:dyDescent="0.35">
      <c r="B65" s="196" t="s">
        <v>23191</v>
      </c>
      <c r="C65" s="196" t="s">
        <v>23192</v>
      </c>
      <c r="D65" s="196" t="s">
        <v>23193</v>
      </c>
      <c r="E65" s="196" t="s">
        <v>23194</v>
      </c>
      <c r="F65" s="196"/>
      <c r="G65" s="79" t="s">
        <v>23270</v>
      </c>
      <c r="I65" s="118">
        <v>75000</v>
      </c>
      <c r="K65" s="76" t="s">
        <v>3716</v>
      </c>
      <c r="L65" s="76" t="s">
        <v>1063</v>
      </c>
      <c r="M65" s="76" t="s">
        <v>23271</v>
      </c>
      <c r="N65" s="119" t="s">
        <v>23272</v>
      </c>
      <c r="O65" s="76" t="s">
        <v>1063</v>
      </c>
      <c r="P65" s="76" t="s">
        <v>1063</v>
      </c>
      <c r="Q65" s="119" t="s">
        <v>1226</v>
      </c>
      <c r="R65" s="119" t="s">
        <v>1909</v>
      </c>
      <c r="BB65" s="639">
        <f t="shared" si="0"/>
        <v>5250.0000000000009</v>
      </c>
      <c r="BC65" s="118">
        <f t="shared" si="1"/>
        <v>80250</v>
      </c>
    </row>
    <row r="66" spans="2:55" ht="16.5" customHeight="1" x14ac:dyDescent="0.35">
      <c r="B66" s="196" t="s">
        <v>23191</v>
      </c>
      <c r="C66" s="196" t="s">
        <v>23192</v>
      </c>
      <c r="D66" s="196" t="s">
        <v>23193</v>
      </c>
      <c r="E66" s="196" t="s">
        <v>23194</v>
      </c>
      <c r="F66" s="196"/>
      <c r="G66" s="79" t="s">
        <v>23273</v>
      </c>
      <c r="I66" s="118">
        <v>75000</v>
      </c>
      <c r="K66" s="76" t="s">
        <v>1562</v>
      </c>
      <c r="L66" s="76" t="s">
        <v>1063</v>
      </c>
      <c r="M66" s="76" t="s">
        <v>1063</v>
      </c>
      <c r="N66" s="76" t="s">
        <v>1063</v>
      </c>
      <c r="O66" s="76" t="s">
        <v>1063</v>
      </c>
      <c r="P66" s="76" t="s">
        <v>1063</v>
      </c>
      <c r="Q66" s="119" t="s">
        <v>1226</v>
      </c>
      <c r="R66" s="119" t="s">
        <v>1909</v>
      </c>
      <c r="BB66" s="639">
        <f t="shared" si="0"/>
        <v>5250.0000000000009</v>
      </c>
      <c r="BC66" s="118">
        <f t="shared" si="1"/>
        <v>80250</v>
      </c>
    </row>
    <row r="67" spans="2:55" ht="16.5" customHeight="1" x14ac:dyDescent="0.35">
      <c r="B67" s="196" t="s">
        <v>23191</v>
      </c>
      <c r="C67" s="196" t="s">
        <v>23192</v>
      </c>
      <c r="D67" s="196" t="s">
        <v>23193</v>
      </c>
      <c r="E67" s="196" t="s">
        <v>23194</v>
      </c>
      <c r="F67" s="196"/>
      <c r="G67" s="79" t="s">
        <v>23274</v>
      </c>
      <c r="I67" s="118">
        <v>75000</v>
      </c>
      <c r="K67" s="76" t="s">
        <v>1562</v>
      </c>
      <c r="L67" s="76" t="s">
        <v>1063</v>
      </c>
      <c r="M67" s="76" t="s">
        <v>23275</v>
      </c>
      <c r="N67" s="76" t="s">
        <v>1063</v>
      </c>
      <c r="O67" s="76" t="s">
        <v>1063</v>
      </c>
      <c r="P67" s="76" t="s">
        <v>1063</v>
      </c>
      <c r="Q67" s="119" t="s">
        <v>1226</v>
      </c>
      <c r="R67" s="119" t="s">
        <v>1909</v>
      </c>
      <c r="BB67" s="639">
        <f t="shared" si="0"/>
        <v>5250.0000000000009</v>
      </c>
      <c r="BC67" s="118">
        <f t="shared" si="1"/>
        <v>80250</v>
      </c>
    </row>
    <row r="68" spans="2:55" ht="16.5" customHeight="1" x14ac:dyDescent="0.35">
      <c r="B68" s="196" t="s">
        <v>23191</v>
      </c>
      <c r="C68" s="196" t="s">
        <v>23192</v>
      </c>
      <c r="D68" s="196" t="s">
        <v>23193</v>
      </c>
      <c r="E68" s="196" t="s">
        <v>23194</v>
      </c>
      <c r="F68" s="196"/>
      <c r="G68" s="79" t="s">
        <v>23276</v>
      </c>
      <c r="I68" s="118">
        <v>75000</v>
      </c>
      <c r="K68" s="76" t="s">
        <v>1562</v>
      </c>
      <c r="L68" s="76" t="s">
        <v>1063</v>
      </c>
      <c r="M68" s="76" t="s">
        <v>23275</v>
      </c>
      <c r="N68" s="76" t="s">
        <v>1063</v>
      </c>
      <c r="O68" s="76" t="s">
        <v>1063</v>
      </c>
      <c r="P68" s="76" t="s">
        <v>1063</v>
      </c>
      <c r="Q68" s="119" t="s">
        <v>1226</v>
      </c>
      <c r="R68" s="119" t="s">
        <v>1909</v>
      </c>
      <c r="BB68" s="639">
        <f t="shared" si="0"/>
        <v>5250.0000000000009</v>
      </c>
      <c r="BC68" s="118">
        <f t="shared" si="1"/>
        <v>80250</v>
      </c>
    </row>
    <row r="69" spans="2:55" ht="16.5" customHeight="1" x14ac:dyDescent="0.35">
      <c r="B69" s="196" t="s">
        <v>23191</v>
      </c>
      <c r="C69" s="196" t="s">
        <v>23192</v>
      </c>
      <c r="D69" s="196" t="s">
        <v>23193</v>
      </c>
      <c r="E69" s="196" t="s">
        <v>23194</v>
      </c>
      <c r="F69" s="196"/>
      <c r="G69" s="79" t="s">
        <v>23277</v>
      </c>
      <c r="I69" s="118">
        <v>75000</v>
      </c>
      <c r="K69" s="76" t="s">
        <v>1562</v>
      </c>
      <c r="L69" s="76" t="s">
        <v>1063</v>
      </c>
      <c r="M69" s="76" t="s">
        <v>23275</v>
      </c>
      <c r="N69" s="76" t="s">
        <v>1063</v>
      </c>
      <c r="O69" s="76" t="s">
        <v>1063</v>
      </c>
      <c r="P69" s="76" t="s">
        <v>1063</v>
      </c>
      <c r="Q69" s="119" t="s">
        <v>1226</v>
      </c>
      <c r="R69" s="119" t="s">
        <v>1909</v>
      </c>
      <c r="BB69" s="639">
        <f t="shared" si="0"/>
        <v>5250.0000000000009</v>
      </c>
      <c r="BC69" s="118">
        <f t="shared" si="1"/>
        <v>80250</v>
      </c>
    </row>
    <row r="70" spans="2:55" ht="16.5" customHeight="1" x14ac:dyDescent="0.35">
      <c r="B70" s="196" t="s">
        <v>23191</v>
      </c>
      <c r="C70" s="196" t="s">
        <v>23192</v>
      </c>
      <c r="D70" s="196" t="s">
        <v>23193</v>
      </c>
      <c r="E70" s="196" t="s">
        <v>23194</v>
      </c>
      <c r="F70" s="196"/>
      <c r="G70" s="79" t="s">
        <v>23278</v>
      </c>
      <c r="I70" s="118">
        <v>75000</v>
      </c>
      <c r="K70" s="76" t="s">
        <v>1562</v>
      </c>
      <c r="L70" s="76" t="s">
        <v>1063</v>
      </c>
      <c r="M70" s="76" t="s">
        <v>23275</v>
      </c>
      <c r="N70" s="76" t="s">
        <v>1063</v>
      </c>
      <c r="O70" s="76" t="s">
        <v>1063</v>
      </c>
      <c r="P70" s="76" t="s">
        <v>1063</v>
      </c>
      <c r="Q70" s="119" t="s">
        <v>1226</v>
      </c>
      <c r="R70" s="119" t="s">
        <v>1909</v>
      </c>
      <c r="BB70" s="639">
        <f t="shared" ref="BB70:BB126" si="3">I70*BB$4</f>
        <v>5250.0000000000009</v>
      </c>
      <c r="BC70" s="118">
        <f t="shared" ref="BC70:BC126" si="4">I70+BB70</f>
        <v>80250</v>
      </c>
    </row>
    <row r="71" spans="2:55" ht="16.5" customHeight="1" x14ac:dyDescent="0.35">
      <c r="B71" s="196" t="s">
        <v>23191</v>
      </c>
      <c r="C71" s="196" t="s">
        <v>23192</v>
      </c>
      <c r="D71" s="196" t="s">
        <v>23193</v>
      </c>
      <c r="E71" s="196" t="s">
        <v>23194</v>
      </c>
      <c r="F71" s="196"/>
      <c r="G71" s="79" t="s">
        <v>23279</v>
      </c>
      <c r="I71" s="118">
        <v>75000</v>
      </c>
      <c r="K71" s="76" t="s">
        <v>1562</v>
      </c>
      <c r="L71" s="76" t="s">
        <v>1063</v>
      </c>
      <c r="M71" s="76" t="s">
        <v>23275</v>
      </c>
      <c r="N71" s="76" t="s">
        <v>1063</v>
      </c>
      <c r="O71" s="76" t="s">
        <v>1063</v>
      </c>
      <c r="P71" s="76" t="s">
        <v>1063</v>
      </c>
      <c r="Q71" s="119" t="s">
        <v>1226</v>
      </c>
      <c r="R71" s="119" t="s">
        <v>1909</v>
      </c>
      <c r="BB71" s="639">
        <f t="shared" si="3"/>
        <v>5250.0000000000009</v>
      </c>
      <c r="BC71" s="118">
        <f t="shared" si="4"/>
        <v>80250</v>
      </c>
    </row>
    <row r="72" spans="2:55" ht="16.5" customHeight="1" x14ac:dyDescent="0.35">
      <c r="B72" s="196" t="s">
        <v>23191</v>
      </c>
      <c r="C72" s="196" t="s">
        <v>23192</v>
      </c>
      <c r="D72" s="196" t="s">
        <v>23193</v>
      </c>
      <c r="E72" s="196" t="s">
        <v>23194</v>
      </c>
      <c r="F72" s="196"/>
      <c r="G72" s="79" t="s">
        <v>23280</v>
      </c>
      <c r="I72" s="118">
        <v>75000</v>
      </c>
      <c r="K72" s="76" t="s">
        <v>1562</v>
      </c>
      <c r="L72" s="76" t="s">
        <v>1063</v>
      </c>
      <c r="M72" s="76" t="s">
        <v>23275</v>
      </c>
      <c r="N72" s="76" t="s">
        <v>1063</v>
      </c>
      <c r="O72" s="76" t="s">
        <v>1063</v>
      </c>
      <c r="P72" s="76" t="s">
        <v>1063</v>
      </c>
      <c r="Q72" s="119" t="s">
        <v>1226</v>
      </c>
      <c r="R72" s="119" t="s">
        <v>1909</v>
      </c>
      <c r="BB72" s="639">
        <f t="shared" si="3"/>
        <v>5250.0000000000009</v>
      </c>
      <c r="BC72" s="118">
        <f t="shared" si="4"/>
        <v>80250</v>
      </c>
    </row>
    <row r="73" spans="2:55" ht="16.5" customHeight="1" x14ac:dyDescent="0.35">
      <c r="B73" s="196" t="s">
        <v>23191</v>
      </c>
      <c r="C73" s="196" t="s">
        <v>23192</v>
      </c>
      <c r="D73" s="196" t="s">
        <v>23193</v>
      </c>
      <c r="E73" s="196" t="s">
        <v>23194</v>
      </c>
      <c r="F73" s="196"/>
      <c r="G73" s="79" t="s">
        <v>23281</v>
      </c>
      <c r="I73" s="118">
        <v>75000</v>
      </c>
      <c r="K73" s="76" t="s">
        <v>1562</v>
      </c>
      <c r="L73" s="76" t="s">
        <v>1063</v>
      </c>
      <c r="M73" s="76" t="s">
        <v>23275</v>
      </c>
      <c r="N73" s="76" t="s">
        <v>1063</v>
      </c>
      <c r="O73" s="76" t="s">
        <v>1063</v>
      </c>
      <c r="P73" s="76" t="s">
        <v>1063</v>
      </c>
      <c r="Q73" s="119" t="s">
        <v>1226</v>
      </c>
      <c r="R73" s="119" t="s">
        <v>1909</v>
      </c>
      <c r="BB73" s="639">
        <f t="shared" si="3"/>
        <v>5250.0000000000009</v>
      </c>
      <c r="BC73" s="118">
        <f t="shared" si="4"/>
        <v>80250</v>
      </c>
    </row>
    <row r="74" spans="2:55" ht="16.5" customHeight="1" x14ac:dyDescent="0.35">
      <c r="B74" s="196" t="s">
        <v>23191</v>
      </c>
      <c r="C74" s="196" t="s">
        <v>23192</v>
      </c>
      <c r="D74" s="196" t="s">
        <v>23193</v>
      </c>
      <c r="E74" s="196" t="s">
        <v>23194</v>
      </c>
      <c r="F74" s="196"/>
      <c r="G74" s="79" t="s">
        <v>23282</v>
      </c>
      <c r="I74" s="118">
        <v>75000</v>
      </c>
      <c r="K74" s="76" t="s">
        <v>1562</v>
      </c>
      <c r="L74" s="76" t="s">
        <v>1063</v>
      </c>
      <c r="M74" s="76" t="s">
        <v>23275</v>
      </c>
      <c r="N74" s="76" t="s">
        <v>1063</v>
      </c>
      <c r="O74" s="76" t="s">
        <v>1063</v>
      </c>
      <c r="P74" s="76" t="s">
        <v>1063</v>
      </c>
      <c r="Q74" s="119" t="s">
        <v>1226</v>
      </c>
      <c r="R74" s="119" t="s">
        <v>1909</v>
      </c>
      <c r="BB74" s="639">
        <f t="shared" si="3"/>
        <v>5250.0000000000009</v>
      </c>
      <c r="BC74" s="118">
        <f t="shared" si="4"/>
        <v>80250</v>
      </c>
    </row>
    <row r="75" spans="2:55" ht="16.5" customHeight="1" x14ac:dyDescent="0.35">
      <c r="B75" s="196" t="s">
        <v>23191</v>
      </c>
      <c r="C75" s="196" t="s">
        <v>23192</v>
      </c>
      <c r="D75" s="196" t="s">
        <v>23193</v>
      </c>
      <c r="E75" s="196" t="s">
        <v>23194</v>
      </c>
      <c r="F75" s="196"/>
      <c r="G75" s="79" t="s">
        <v>23283</v>
      </c>
      <c r="I75" s="118">
        <v>75000</v>
      </c>
      <c r="K75" s="76" t="s">
        <v>1562</v>
      </c>
      <c r="L75" s="76" t="s">
        <v>1063</v>
      </c>
      <c r="M75" s="76" t="s">
        <v>23275</v>
      </c>
      <c r="N75" s="76" t="s">
        <v>1063</v>
      </c>
      <c r="O75" s="76" t="s">
        <v>1063</v>
      </c>
      <c r="P75" s="76" t="s">
        <v>1063</v>
      </c>
      <c r="Q75" s="119" t="s">
        <v>1226</v>
      </c>
      <c r="R75" s="119" t="s">
        <v>1909</v>
      </c>
      <c r="BB75" s="639">
        <f t="shared" si="3"/>
        <v>5250.0000000000009</v>
      </c>
      <c r="BC75" s="118">
        <f t="shared" si="4"/>
        <v>80250</v>
      </c>
    </row>
    <row r="76" spans="2:55" ht="16.5" customHeight="1" x14ac:dyDescent="0.35">
      <c r="B76" s="196" t="s">
        <v>23191</v>
      </c>
      <c r="C76" s="196" t="s">
        <v>23192</v>
      </c>
      <c r="D76" s="196" t="s">
        <v>23193</v>
      </c>
      <c r="E76" s="196" t="s">
        <v>23194</v>
      </c>
      <c r="F76" s="196"/>
      <c r="G76" s="79" t="s">
        <v>23284</v>
      </c>
      <c r="I76" s="118">
        <v>75000</v>
      </c>
      <c r="K76" s="76" t="s">
        <v>5775</v>
      </c>
      <c r="L76" s="76" t="s">
        <v>1063</v>
      </c>
      <c r="M76" s="76" t="s">
        <v>5530</v>
      </c>
      <c r="N76" s="76" t="s">
        <v>23285</v>
      </c>
      <c r="O76" s="76" t="s">
        <v>1063</v>
      </c>
      <c r="P76" s="76" t="s">
        <v>1063</v>
      </c>
      <c r="Q76" s="119" t="s">
        <v>1226</v>
      </c>
      <c r="R76" s="119" t="s">
        <v>1909</v>
      </c>
      <c r="BB76" s="639">
        <f t="shared" si="3"/>
        <v>5250.0000000000009</v>
      </c>
      <c r="BC76" s="118">
        <f t="shared" si="4"/>
        <v>80250</v>
      </c>
    </row>
    <row r="77" spans="2:55" ht="16.5" customHeight="1" x14ac:dyDescent="0.35">
      <c r="B77" s="196" t="s">
        <v>23191</v>
      </c>
      <c r="C77" s="196" t="s">
        <v>23192</v>
      </c>
      <c r="D77" s="196" t="s">
        <v>23193</v>
      </c>
      <c r="E77" s="196" t="s">
        <v>23194</v>
      </c>
      <c r="F77" s="196"/>
      <c r="G77" s="79" t="s">
        <v>23286</v>
      </c>
      <c r="I77" s="118">
        <v>75000</v>
      </c>
      <c r="K77" s="76" t="s">
        <v>23287</v>
      </c>
      <c r="L77" s="76" t="s">
        <v>1063</v>
      </c>
      <c r="M77" s="76" t="s">
        <v>9875</v>
      </c>
      <c r="N77" s="119">
        <v>19190068</v>
      </c>
      <c r="O77" s="76" t="s">
        <v>1063</v>
      </c>
      <c r="P77" s="76" t="s">
        <v>1063</v>
      </c>
      <c r="Q77" s="76" t="s">
        <v>1063</v>
      </c>
      <c r="R77" s="76" t="s">
        <v>1063</v>
      </c>
      <c r="BB77" s="639">
        <f t="shared" si="3"/>
        <v>5250.0000000000009</v>
      </c>
      <c r="BC77" s="118">
        <f t="shared" si="4"/>
        <v>80250</v>
      </c>
    </row>
    <row r="78" spans="2:55" ht="16.5" customHeight="1" x14ac:dyDescent="0.35">
      <c r="B78" s="196" t="s">
        <v>23191</v>
      </c>
      <c r="C78" s="196" t="s">
        <v>23192</v>
      </c>
      <c r="D78" s="196" t="s">
        <v>23193</v>
      </c>
      <c r="E78" s="196" t="s">
        <v>23194</v>
      </c>
      <c r="F78" s="196"/>
      <c r="G78" s="79" t="s">
        <v>23288</v>
      </c>
      <c r="I78" s="118">
        <v>75000</v>
      </c>
      <c r="K78" s="76" t="s">
        <v>5775</v>
      </c>
      <c r="L78" s="76" t="s">
        <v>1063</v>
      </c>
      <c r="M78" s="76" t="s">
        <v>5530</v>
      </c>
      <c r="N78" s="76" t="s">
        <v>23285</v>
      </c>
      <c r="O78" s="76" t="s">
        <v>1063</v>
      </c>
      <c r="P78" s="76" t="s">
        <v>1063</v>
      </c>
      <c r="Q78" s="119" t="s">
        <v>1226</v>
      </c>
      <c r="R78" s="119" t="s">
        <v>1909</v>
      </c>
      <c r="BB78" s="639">
        <f t="shared" si="3"/>
        <v>5250.0000000000009</v>
      </c>
      <c r="BC78" s="118">
        <f t="shared" si="4"/>
        <v>80250</v>
      </c>
    </row>
    <row r="79" spans="2:55" ht="16.5" customHeight="1" x14ac:dyDescent="0.35">
      <c r="B79" s="196" t="s">
        <v>23191</v>
      </c>
      <c r="C79" s="196" t="s">
        <v>23192</v>
      </c>
      <c r="D79" s="196" t="s">
        <v>23193</v>
      </c>
      <c r="E79" s="196" t="s">
        <v>23194</v>
      </c>
      <c r="F79" s="196"/>
      <c r="G79" s="79" t="s">
        <v>23289</v>
      </c>
      <c r="I79" s="118">
        <v>75000</v>
      </c>
      <c r="K79" s="76" t="s">
        <v>1562</v>
      </c>
      <c r="L79" s="76" t="s">
        <v>1063</v>
      </c>
      <c r="M79" s="76" t="s">
        <v>23290</v>
      </c>
      <c r="N79" s="119" t="s">
        <v>1063</v>
      </c>
      <c r="O79" s="76" t="s">
        <v>1063</v>
      </c>
      <c r="P79" s="76" t="s">
        <v>1063</v>
      </c>
      <c r="Q79" s="76" t="s">
        <v>1063</v>
      </c>
      <c r="R79" s="76" t="s">
        <v>1063</v>
      </c>
      <c r="BB79" s="639">
        <f t="shared" si="3"/>
        <v>5250.0000000000009</v>
      </c>
      <c r="BC79" s="118">
        <f t="shared" si="4"/>
        <v>80250</v>
      </c>
    </row>
    <row r="80" spans="2:55" ht="16.5" customHeight="1" x14ac:dyDescent="0.35">
      <c r="B80" s="196" t="s">
        <v>23191</v>
      </c>
      <c r="C80" s="196" t="s">
        <v>23192</v>
      </c>
      <c r="D80" s="196" t="s">
        <v>23193</v>
      </c>
      <c r="E80" s="196" t="s">
        <v>23194</v>
      </c>
      <c r="F80" s="196"/>
      <c r="G80" s="79" t="s">
        <v>23291</v>
      </c>
      <c r="I80" s="118">
        <v>75000</v>
      </c>
      <c r="K80" s="76" t="s">
        <v>5775</v>
      </c>
      <c r="L80" s="76" t="s">
        <v>1063</v>
      </c>
      <c r="M80" s="76" t="s">
        <v>5530</v>
      </c>
      <c r="N80" s="119" t="s">
        <v>23292</v>
      </c>
      <c r="O80" s="76" t="s">
        <v>1063</v>
      </c>
      <c r="P80" s="76" t="s">
        <v>1063</v>
      </c>
      <c r="Q80" s="119" t="s">
        <v>1226</v>
      </c>
      <c r="R80" s="119" t="s">
        <v>1909</v>
      </c>
      <c r="BB80" s="639">
        <f t="shared" si="3"/>
        <v>5250.0000000000009</v>
      </c>
      <c r="BC80" s="118">
        <f t="shared" si="4"/>
        <v>80250</v>
      </c>
    </row>
    <row r="81" spans="2:55" ht="16.5" customHeight="1" x14ac:dyDescent="0.35">
      <c r="B81" s="196" t="s">
        <v>23191</v>
      </c>
      <c r="C81" s="196" t="s">
        <v>23192</v>
      </c>
      <c r="D81" s="196" t="s">
        <v>23193</v>
      </c>
      <c r="E81" s="196" t="s">
        <v>23194</v>
      </c>
      <c r="F81" s="196"/>
      <c r="G81" s="79" t="s">
        <v>23293</v>
      </c>
      <c r="I81" s="118">
        <v>75000</v>
      </c>
      <c r="K81" s="76" t="s">
        <v>5775</v>
      </c>
      <c r="L81" s="76" t="s">
        <v>1063</v>
      </c>
      <c r="M81" s="76" t="s">
        <v>5530</v>
      </c>
      <c r="N81" s="76" t="s">
        <v>23294</v>
      </c>
      <c r="O81" s="76" t="s">
        <v>1063</v>
      </c>
      <c r="P81" s="76" t="s">
        <v>1063</v>
      </c>
      <c r="Q81" s="119" t="s">
        <v>1226</v>
      </c>
      <c r="R81" s="119" t="s">
        <v>1909</v>
      </c>
      <c r="BB81" s="639">
        <f t="shared" si="3"/>
        <v>5250.0000000000009</v>
      </c>
      <c r="BC81" s="118">
        <f t="shared" si="4"/>
        <v>80250</v>
      </c>
    </row>
    <row r="82" spans="2:55" ht="16.5" customHeight="1" x14ac:dyDescent="0.35">
      <c r="B82" s="196" t="s">
        <v>23191</v>
      </c>
      <c r="C82" s="196" t="s">
        <v>23192</v>
      </c>
      <c r="D82" s="196" t="s">
        <v>23193</v>
      </c>
      <c r="E82" s="196" t="s">
        <v>23194</v>
      </c>
      <c r="F82" s="196"/>
      <c r="G82" s="79" t="s">
        <v>23295</v>
      </c>
      <c r="I82" s="118">
        <v>75000</v>
      </c>
      <c r="K82" s="76" t="s">
        <v>23287</v>
      </c>
      <c r="L82" s="76" t="s">
        <v>1063</v>
      </c>
      <c r="M82" s="76" t="s">
        <v>9875</v>
      </c>
      <c r="N82" s="119">
        <v>19190084</v>
      </c>
      <c r="O82" s="76" t="s">
        <v>1063</v>
      </c>
      <c r="P82" s="76" t="s">
        <v>1063</v>
      </c>
      <c r="Q82" s="76" t="s">
        <v>1063</v>
      </c>
      <c r="R82" s="76" t="s">
        <v>1063</v>
      </c>
      <c r="BB82" s="639">
        <f t="shared" si="3"/>
        <v>5250.0000000000009</v>
      </c>
      <c r="BC82" s="118">
        <f t="shared" si="4"/>
        <v>80250</v>
      </c>
    </row>
    <row r="83" spans="2:55" ht="16.5" customHeight="1" x14ac:dyDescent="0.35">
      <c r="B83" s="196" t="s">
        <v>23191</v>
      </c>
      <c r="C83" s="196" t="s">
        <v>23192</v>
      </c>
      <c r="D83" s="196" t="s">
        <v>23193</v>
      </c>
      <c r="E83" s="196" t="s">
        <v>23194</v>
      </c>
      <c r="F83" s="196"/>
      <c r="G83" s="79" t="s">
        <v>23296</v>
      </c>
      <c r="I83" s="118">
        <v>75000</v>
      </c>
      <c r="K83" s="76" t="s">
        <v>23287</v>
      </c>
      <c r="L83" s="76" t="s">
        <v>1063</v>
      </c>
      <c r="M83" s="76" t="s">
        <v>9875</v>
      </c>
      <c r="N83" s="119">
        <v>19190101</v>
      </c>
      <c r="O83" s="76" t="s">
        <v>1063</v>
      </c>
      <c r="P83" s="76" t="s">
        <v>1063</v>
      </c>
      <c r="Q83" s="76" t="s">
        <v>1063</v>
      </c>
      <c r="R83" s="76" t="s">
        <v>1063</v>
      </c>
      <c r="BB83" s="639">
        <f t="shared" si="3"/>
        <v>5250.0000000000009</v>
      </c>
      <c r="BC83" s="118">
        <f t="shared" si="4"/>
        <v>80250</v>
      </c>
    </row>
    <row r="84" spans="2:55" ht="16.5" customHeight="1" x14ac:dyDescent="0.35">
      <c r="B84" s="196" t="s">
        <v>23191</v>
      </c>
      <c r="C84" s="196" t="s">
        <v>23192</v>
      </c>
      <c r="D84" s="196" t="s">
        <v>23193</v>
      </c>
      <c r="E84" s="196" t="s">
        <v>23194</v>
      </c>
      <c r="F84" s="196"/>
      <c r="G84" s="79" t="s">
        <v>23297</v>
      </c>
      <c r="I84" s="118">
        <v>75000</v>
      </c>
      <c r="K84" s="76" t="s">
        <v>1562</v>
      </c>
      <c r="L84" s="76" t="s">
        <v>1063</v>
      </c>
      <c r="M84" s="76" t="s">
        <v>23290</v>
      </c>
      <c r="N84" s="119" t="s">
        <v>1063</v>
      </c>
      <c r="O84" s="76" t="s">
        <v>1063</v>
      </c>
      <c r="P84" s="76" t="s">
        <v>1063</v>
      </c>
      <c r="Q84" s="76" t="s">
        <v>1063</v>
      </c>
      <c r="R84" s="76" t="s">
        <v>1063</v>
      </c>
      <c r="BB84" s="639">
        <f t="shared" si="3"/>
        <v>5250.0000000000009</v>
      </c>
      <c r="BC84" s="118">
        <f t="shared" si="4"/>
        <v>80250</v>
      </c>
    </row>
    <row r="85" spans="2:55" ht="16.5" customHeight="1" x14ac:dyDescent="0.35">
      <c r="B85" s="196" t="s">
        <v>23191</v>
      </c>
      <c r="C85" s="196" t="s">
        <v>23192</v>
      </c>
      <c r="D85" s="196" t="s">
        <v>23193</v>
      </c>
      <c r="E85" s="196" t="s">
        <v>23194</v>
      </c>
      <c r="F85" s="196"/>
      <c r="G85" s="79" t="s">
        <v>23298</v>
      </c>
      <c r="I85" s="118">
        <v>75000</v>
      </c>
      <c r="K85" s="76" t="s">
        <v>23287</v>
      </c>
      <c r="L85" s="76" t="s">
        <v>1063</v>
      </c>
      <c r="M85" s="76" t="s">
        <v>9875</v>
      </c>
      <c r="N85" s="119">
        <v>236100008</v>
      </c>
      <c r="O85" s="76" t="s">
        <v>1063</v>
      </c>
      <c r="P85" s="76" t="s">
        <v>1063</v>
      </c>
      <c r="Q85" s="76" t="s">
        <v>1063</v>
      </c>
      <c r="R85" s="76" t="s">
        <v>1063</v>
      </c>
      <c r="BB85" s="639">
        <f t="shared" si="3"/>
        <v>5250.0000000000009</v>
      </c>
      <c r="BC85" s="118">
        <f t="shared" si="4"/>
        <v>80250</v>
      </c>
    </row>
    <row r="86" spans="2:55" ht="16.5" customHeight="1" x14ac:dyDescent="0.35">
      <c r="B86" s="196" t="s">
        <v>23191</v>
      </c>
      <c r="C86" s="196" t="s">
        <v>23192</v>
      </c>
      <c r="D86" s="196" t="s">
        <v>23193</v>
      </c>
      <c r="E86" s="196" t="s">
        <v>23194</v>
      </c>
      <c r="F86" s="196"/>
      <c r="G86" s="79" t="s">
        <v>23299</v>
      </c>
      <c r="I86" s="118">
        <v>75000</v>
      </c>
      <c r="K86" s="76" t="s">
        <v>1562</v>
      </c>
      <c r="L86" s="76" t="s">
        <v>1063</v>
      </c>
      <c r="M86" s="76" t="s">
        <v>23275</v>
      </c>
      <c r="N86" s="76" t="s">
        <v>1063</v>
      </c>
      <c r="O86" s="76" t="s">
        <v>1063</v>
      </c>
      <c r="P86" s="76" t="s">
        <v>1063</v>
      </c>
      <c r="Q86" s="119" t="s">
        <v>1226</v>
      </c>
      <c r="R86" s="119" t="s">
        <v>1909</v>
      </c>
      <c r="BB86" s="639">
        <f t="shared" si="3"/>
        <v>5250.0000000000009</v>
      </c>
      <c r="BC86" s="118">
        <f t="shared" si="4"/>
        <v>80250</v>
      </c>
    </row>
    <row r="87" spans="2:55" ht="16.5" customHeight="1" x14ac:dyDescent="0.35">
      <c r="B87" s="196" t="s">
        <v>23191</v>
      </c>
      <c r="C87" s="196" t="s">
        <v>23192</v>
      </c>
      <c r="D87" s="196" t="s">
        <v>23193</v>
      </c>
      <c r="E87" s="196" t="s">
        <v>23194</v>
      </c>
      <c r="F87" s="196"/>
      <c r="G87" s="79" t="s">
        <v>23300</v>
      </c>
      <c r="I87" s="118">
        <v>75000</v>
      </c>
      <c r="K87" s="76" t="s">
        <v>1562</v>
      </c>
      <c r="L87" s="76" t="s">
        <v>1063</v>
      </c>
      <c r="M87" s="76" t="s">
        <v>23275</v>
      </c>
      <c r="N87" s="76" t="s">
        <v>1063</v>
      </c>
      <c r="O87" s="76" t="s">
        <v>1063</v>
      </c>
      <c r="P87" s="76" t="s">
        <v>1063</v>
      </c>
      <c r="Q87" s="119" t="s">
        <v>1226</v>
      </c>
      <c r="R87" s="119" t="s">
        <v>1909</v>
      </c>
      <c r="BB87" s="639">
        <f t="shared" si="3"/>
        <v>5250.0000000000009</v>
      </c>
      <c r="BC87" s="118">
        <f t="shared" si="4"/>
        <v>80250</v>
      </c>
    </row>
    <row r="88" spans="2:55" ht="16.5" customHeight="1" x14ac:dyDescent="0.35">
      <c r="B88" s="196" t="s">
        <v>23191</v>
      </c>
      <c r="C88" s="196" t="s">
        <v>23192</v>
      </c>
      <c r="D88" s="196" t="s">
        <v>23193</v>
      </c>
      <c r="E88" s="196" t="s">
        <v>23194</v>
      </c>
      <c r="F88" s="196"/>
      <c r="G88" s="79" t="s">
        <v>23301</v>
      </c>
      <c r="I88" s="118">
        <v>75000</v>
      </c>
      <c r="K88" s="76" t="s">
        <v>1562</v>
      </c>
      <c r="L88" s="76" t="s">
        <v>1063</v>
      </c>
      <c r="M88" s="76" t="s">
        <v>23275</v>
      </c>
      <c r="N88" s="76" t="s">
        <v>1063</v>
      </c>
      <c r="O88" s="76" t="s">
        <v>1063</v>
      </c>
      <c r="P88" s="76" t="s">
        <v>1063</v>
      </c>
      <c r="Q88" s="119" t="s">
        <v>1226</v>
      </c>
      <c r="R88" s="119" t="s">
        <v>1909</v>
      </c>
      <c r="BB88" s="639">
        <f t="shared" si="3"/>
        <v>5250.0000000000009</v>
      </c>
      <c r="BC88" s="118">
        <f t="shared" si="4"/>
        <v>80250</v>
      </c>
    </row>
    <row r="89" spans="2:55" ht="16.5" customHeight="1" x14ac:dyDescent="0.35">
      <c r="B89" s="196" t="s">
        <v>23191</v>
      </c>
      <c r="C89" s="196" t="s">
        <v>23192</v>
      </c>
      <c r="D89" s="196" t="s">
        <v>23193</v>
      </c>
      <c r="E89" s="196" t="s">
        <v>23194</v>
      </c>
      <c r="F89" s="196"/>
      <c r="G89" s="79" t="s">
        <v>23302</v>
      </c>
      <c r="I89" s="118">
        <v>75000</v>
      </c>
      <c r="K89" s="76" t="s">
        <v>23287</v>
      </c>
      <c r="L89" s="76" t="s">
        <v>1063</v>
      </c>
      <c r="M89" s="76" t="s">
        <v>9875</v>
      </c>
      <c r="N89" s="119">
        <v>19190117</v>
      </c>
      <c r="O89" s="76" t="s">
        <v>1063</v>
      </c>
      <c r="P89" s="76" t="s">
        <v>1063</v>
      </c>
      <c r="Q89" s="76" t="s">
        <v>1063</v>
      </c>
      <c r="R89" s="76" t="s">
        <v>1063</v>
      </c>
      <c r="BB89" s="639">
        <f t="shared" si="3"/>
        <v>5250.0000000000009</v>
      </c>
      <c r="BC89" s="118">
        <f t="shared" si="4"/>
        <v>80250</v>
      </c>
    </row>
    <row r="90" spans="2:55" ht="16.5" customHeight="1" x14ac:dyDescent="0.35">
      <c r="B90" s="196" t="s">
        <v>23191</v>
      </c>
      <c r="C90" s="196" t="s">
        <v>23192</v>
      </c>
      <c r="D90" s="196" t="s">
        <v>23193</v>
      </c>
      <c r="E90" s="196" t="s">
        <v>23194</v>
      </c>
      <c r="F90" s="196"/>
      <c r="G90" s="79" t="s">
        <v>23303</v>
      </c>
      <c r="I90" s="118">
        <v>75000</v>
      </c>
      <c r="K90" s="76" t="s">
        <v>1562</v>
      </c>
      <c r="L90" s="76" t="s">
        <v>1063</v>
      </c>
      <c r="M90" s="76" t="s">
        <v>23275</v>
      </c>
      <c r="N90" s="76" t="s">
        <v>1063</v>
      </c>
      <c r="O90" s="76" t="s">
        <v>1063</v>
      </c>
      <c r="P90" s="76" t="s">
        <v>1063</v>
      </c>
      <c r="Q90" s="119" t="s">
        <v>1226</v>
      </c>
      <c r="R90" s="119" t="s">
        <v>1909</v>
      </c>
      <c r="BB90" s="639">
        <f t="shared" si="3"/>
        <v>5250.0000000000009</v>
      </c>
      <c r="BC90" s="118">
        <f t="shared" si="4"/>
        <v>80250</v>
      </c>
    </row>
    <row r="91" spans="2:55" ht="16.5" customHeight="1" x14ac:dyDescent="0.35">
      <c r="B91" s="196" t="s">
        <v>23191</v>
      </c>
      <c r="C91" s="196" t="s">
        <v>23192</v>
      </c>
      <c r="D91" s="196" t="s">
        <v>23193</v>
      </c>
      <c r="E91" s="196" t="s">
        <v>23194</v>
      </c>
      <c r="F91" s="196"/>
      <c r="G91" s="79" t="s">
        <v>23304</v>
      </c>
      <c r="I91" s="118">
        <v>75000</v>
      </c>
      <c r="K91" s="76" t="s">
        <v>1562</v>
      </c>
      <c r="L91" s="76" t="s">
        <v>1063</v>
      </c>
      <c r="M91" s="76" t="s">
        <v>23275</v>
      </c>
      <c r="N91" s="76" t="s">
        <v>1063</v>
      </c>
      <c r="O91" s="76" t="s">
        <v>1063</v>
      </c>
      <c r="P91" s="76" t="s">
        <v>1063</v>
      </c>
      <c r="Q91" s="119" t="s">
        <v>1226</v>
      </c>
      <c r="R91" s="119" t="s">
        <v>1909</v>
      </c>
      <c r="BB91" s="639">
        <f t="shared" si="3"/>
        <v>5250.0000000000009</v>
      </c>
      <c r="BC91" s="118">
        <f t="shared" si="4"/>
        <v>80250</v>
      </c>
    </row>
    <row r="92" spans="2:55" ht="16.5" customHeight="1" x14ac:dyDescent="0.35">
      <c r="B92" s="196" t="s">
        <v>23191</v>
      </c>
      <c r="C92" s="196" t="s">
        <v>23192</v>
      </c>
      <c r="D92" s="196" t="s">
        <v>23193</v>
      </c>
      <c r="E92" s="196" t="s">
        <v>23194</v>
      </c>
      <c r="F92" s="196"/>
      <c r="G92" s="79" t="s">
        <v>23305</v>
      </c>
      <c r="I92" s="118">
        <v>75000</v>
      </c>
      <c r="K92" s="76" t="s">
        <v>1562</v>
      </c>
      <c r="L92" s="76" t="s">
        <v>1063</v>
      </c>
      <c r="M92" s="76" t="s">
        <v>23275</v>
      </c>
      <c r="N92" s="76" t="s">
        <v>1063</v>
      </c>
      <c r="O92" s="76" t="s">
        <v>1063</v>
      </c>
      <c r="P92" s="76" t="s">
        <v>1063</v>
      </c>
      <c r="Q92" s="119" t="s">
        <v>1226</v>
      </c>
      <c r="R92" s="119" t="s">
        <v>1909</v>
      </c>
      <c r="BB92" s="639">
        <f t="shared" si="3"/>
        <v>5250.0000000000009</v>
      </c>
      <c r="BC92" s="118">
        <f t="shared" si="4"/>
        <v>80250</v>
      </c>
    </row>
    <row r="93" spans="2:55" ht="16.5" customHeight="1" x14ac:dyDescent="0.35">
      <c r="B93" s="196" t="s">
        <v>23191</v>
      </c>
      <c r="C93" s="196" t="s">
        <v>23192</v>
      </c>
      <c r="D93" s="196" t="s">
        <v>23193</v>
      </c>
      <c r="E93" s="196" t="s">
        <v>23194</v>
      </c>
      <c r="F93" s="196"/>
      <c r="G93" s="79" t="s">
        <v>23306</v>
      </c>
      <c r="I93" s="118">
        <v>75000</v>
      </c>
      <c r="K93" s="76" t="s">
        <v>3716</v>
      </c>
      <c r="L93" s="76" t="s">
        <v>1063</v>
      </c>
      <c r="M93" s="76" t="s">
        <v>5779</v>
      </c>
      <c r="N93" s="119" t="s">
        <v>23307</v>
      </c>
      <c r="O93" s="76" t="s">
        <v>1063</v>
      </c>
      <c r="P93" s="76" t="s">
        <v>1063</v>
      </c>
      <c r="Q93" s="119" t="s">
        <v>1226</v>
      </c>
      <c r="R93" s="119" t="s">
        <v>1909</v>
      </c>
      <c r="BB93" s="639">
        <f t="shared" si="3"/>
        <v>5250.0000000000009</v>
      </c>
      <c r="BC93" s="118">
        <f t="shared" si="4"/>
        <v>80250</v>
      </c>
    </row>
    <row r="94" spans="2:55" ht="16.5" customHeight="1" x14ac:dyDescent="0.35">
      <c r="B94" s="196" t="s">
        <v>23191</v>
      </c>
      <c r="C94" s="196" t="s">
        <v>23192</v>
      </c>
      <c r="D94" s="196" t="s">
        <v>23193</v>
      </c>
      <c r="E94" s="196" t="s">
        <v>23194</v>
      </c>
      <c r="F94" s="196"/>
      <c r="G94" s="79" t="s">
        <v>23308</v>
      </c>
      <c r="I94" s="118">
        <v>75000</v>
      </c>
      <c r="K94" s="76" t="s">
        <v>3716</v>
      </c>
      <c r="L94" s="76" t="s">
        <v>1063</v>
      </c>
      <c r="M94" s="76" t="s">
        <v>23271</v>
      </c>
      <c r="N94" s="119" t="s">
        <v>23309</v>
      </c>
      <c r="O94" s="76" t="s">
        <v>1063</v>
      </c>
      <c r="P94" s="76" t="s">
        <v>1063</v>
      </c>
      <c r="Q94" s="119" t="s">
        <v>1226</v>
      </c>
      <c r="R94" s="119" t="s">
        <v>1909</v>
      </c>
      <c r="BB94" s="639">
        <f t="shared" si="3"/>
        <v>5250.0000000000009</v>
      </c>
      <c r="BC94" s="118">
        <f t="shared" si="4"/>
        <v>80250</v>
      </c>
    </row>
    <row r="95" spans="2:55" ht="16.5" customHeight="1" x14ac:dyDescent="0.35">
      <c r="B95" s="196" t="s">
        <v>23191</v>
      </c>
      <c r="C95" s="196" t="s">
        <v>23192</v>
      </c>
      <c r="D95" s="196" t="s">
        <v>23193</v>
      </c>
      <c r="E95" s="196" t="s">
        <v>23194</v>
      </c>
      <c r="F95" s="196"/>
      <c r="G95" s="79" t="s">
        <v>23310</v>
      </c>
      <c r="I95" s="118">
        <v>75000</v>
      </c>
      <c r="K95" s="76" t="s">
        <v>23287</v>
      </c>
      <c r="L95" s="76" t="s">
        <v>1063</v>
      </c>
      <c r="M95" s="76" t="s">
        <v>9875</v>
      </c>
      <c r="N95" s="119">
        <v>19190117</v>
      </c>
      <c r="O95" s="76" t="s">
        <v>1063</v>
      </c>
      <c r="P95" s="76" t="s">
        <v>1063</v>
      </c>
      <c r="Q95" s="76" t="s">
        <v>1063</v>
      </c>
      <c r="R95" s="76" t="s">
        <v>1063</v>
      </c>
      <c r="BB95" s="639">
        <f t="shared" si="3"/>
        <v>5250.0000000000009</v>
      </c>
      <c r="BC95" s="118">
        <f t="shared" si="4"/>
        <v>80250</v>
      </c>
    </row>
    <row r="96" spans="2:55" ht="16.5" customHeight="1" x14ac:dyDescent="0.35">
      <c r="B96" s="196" t="s">
        <v>23191</v>
      </c>
      <c r="C96" s="196" t="s">
        <v>23192</v>
      </c>
      <c r="D96" s="196" t="s">
        <v>23193</v>
      </c>
      <c r="E96" s="196" t="s">
        <v>23194</v>
      </c>
      <c r="F96" s="196"/>
      <c r="G96" s="79" t="s">
        <v>23311</v>
      </c>
      <c r="I96" s="118">
        <v>75000</v>
      </c>
      <c r="K96" s="76" t="s">
        <v>3716</v>
      </c>
      <c r="L96" s="76" t="s">
        <v>1063</v>
      </c>
      <c r="M96" s="76" t="s">
        <v>23312</v>
      </c>
      <c r="N96" s="119" t="s">
        <v>23313</v>
      </c>
      <c r="O96" s="76" t="s">
        <v>1063</v>
      </c>
      <c r="P96" s="76" t="s">
        <v>1063</v>
      </c>
      <c r="Q96" s="76" t="s">
        <v>1063</v>
      </c>
      <c r="R96" s="76" t="s">
        <v>1063</v>
      </c>
      <c r="BB96" s="639">
        <f t="shared" si="3"/>
        <v>5250.0000000000009</v>
      </c>
      <c r="BC96" s="118">
        <f t="shared" si="4"/>
        <v>80250</v>
      </c>
    </row>
    <row r="97" spans="1:55" ht="16.5" customHeight="1" x14ac:dyDescent="0.35">
      <c r="B97" s="196" t="s">
        <v>23191</v>
      </c>
      <c r="C97" s="196" t="s">
        <v>23192</v>
      </c>
      <c r="D97" s="196" t="s">
        <v>23193</v>
      </c>
      <c r="E97" s="196" t="s">
        <v>23194</v>
      </c>
      <c r="F97" s="196"/>
      <c r="G97" s="79" t="s">
        <v>23311</v>
      </c>
      <c r="I97" s="118">
        <v>75000</v>
      </c>
      <c r="K97" s="76" t="s">
        <v>3716</v>
      </c>
      <c r="L97" s="76" t="s">
        <v>1063</v>
      </c>
      <c r="M97" s="76" t="s">
        <v>23312</v>
      </c>
      <c r="N97" s="119" t="s">
        <v>23314</v>
      </c>
      <c r="O97" s="76" t="s">
        <v>1063</v>
      </c>
      <c r="P97" s="76" t="s">
        <v>1063</v>
      </c>
      <c r="Q97" s="76" t="s">
        <v>1063</v>
      </c>
      <c r="R97" s="76" t="s">
        <v>1063</v>
      </c>
      <c r="BB97" s="639">
        <f t="shared" si="3"/>
        <v>5250.0000000000009</v>
      </c>
      <c r="BC97" s="118">
        <f t="shared" si="4"/>
        <v>80250</v>
      </c>
    </row>
    <row r="98" spans="1:55" ht="16.5" customHeight="1" x14ac:dyDescent="0.35">
      <c r="B98" s="196" t="s">
        <v>23191</v>
      </c>
      <c r="C98" s="196" t="s">
        <v>23192</v>
      </c>
      <c r="D98" s="196" t="s">
        <v>23193</v>
      </c>
      <c r="E98" s="196" t="s">
        <v>23194</v>
      </c>
      <c r="F98" s="196"/>
      <c r="G98" s="79" t="s">
        <v>23315</v>
      </c>
      <c r="I98" s="118">
        <v>75000</v>
      </c>
      <c r="K98" s="76" t="s">
        <v>3716</v>
      </c>
      <c r="L98" s="76" t="s">
        <v>1063</v>
      </c>
      <c r="M98" s="76" t="s">
        <v>9768</v>
      </c>
      <c r="N98" s="119" t="s">
        <v>23316</v>
      </c>
      <c r="O98" s="76" t="s">
        <v>1063</v>
      </c>
      <c r="P98" s="76" t="s">
        <v>1063</v>
      </c>
      <c r="Q98" s="76" t="s">
        <v>1063</v>
      </c>
      <c r="R98" s="76" t="s">
        <v>1063</v>
      </c>
      <c r="BB98" s="639">
        <f t="shared" si="3"/>
        <v>5250.0000000000009</v>
      </c>
      <c r="BC98" s="118">
        <f t="shared" si="4"/>
        <v>80250</v>
      </c>
    </row>
    <row r="99" spans="1:55" ht="16.5" customHeight="1" x14ac:dyDescent="0.35">
      <c r="B99" s="196" t="s">
        <v>23191</v>
      </c>
      <c r="C99" s="196" t="s">
        <v>23192</v>
      </c>
      <c r="D99" s="196" t="s">
        <v>23193</v>
      </c>
      <c r="E99" s="196" t="s">
        <v>23194</v>
      </c>
      <c r="F99" s="196"/>
      <c r="G99" s="79" t="s">
        <v>23315</v>
      </c>
      <c r="I99" s="118">
        <v>75000</v>
      </c>
      <c r="K99" s="76" t="s">
        <v>3716</v>
      </c>
      <c r="L99" s="76" t="s">
        <v>1063</v>
      </c>
      <c r="M99" s="76" t="s">
        <v>9768</v>
      </c>
      <c r="N99" s="119" t="s">
        <v>23317</v>
      </c>
      <c r="O99" s="76" t="s">
        <v>1063</v>
      </c>
      <c r="P99" s="76" t="s">
        <v>1063</v>
      </c>
      <c r="Q99" s="76" t="s">
        <v>1063</v>
      </c>
      <c r="R99" s="76" t="s">
        <v>1063</v>
      </c>
      <c r="BB99" s="639">
        <f t="shared" si="3"/>
        <v>5250.0000000000009</v>
      </c>
      <c r="BC99" s="118">
        <f t="shared" si="4"/>
        <v>80250</v>
      </c>
    </row>
    <row r="100" spans="1:55" ht="16.5" customHeight="1" x14ac:dyDescent="0.35">
      <c r="B100" s="196" t="s">
        <v>23191</v>
      </c>
      <c r="C100" s="196" t="s">
        <v>23192</v>
      </c>
      <c r="D100" s="196" t="s">
        <v>23193</v>
      </c>
      <c r="E100" s="196" t="s">
        <v>23194</v>
      </c>
      <c r="F100" s="196"/>
      <c r="G100" s="79" t="s">
        <v>23318</v>
      </c>
      <c r="I100" s="118">
        <v>75000</v>
      </c>
      <c r="K100" s="76" t="s">
        <v>3716</v>
      </c>
      <c r="L100" s="76" t="s">
        <v>1063</v>
      </c>
      <c r="M100" s="76" t="s">
        <v>23319</v>
      </c>
      <c r="N100" s="119" t="s">
        <v>23320</v>
      </c>
      <c r="O100" s="76" t="s">
        <v>1063</v>
      </c>
      <c r="P100" s="76" t="s">
        <v>1063</v>
      </c>
      <c r="Q100" s="76" t="s">
        <v>1063</v>
      </c>
      <c r="R100" s="76" t="s">
        <v>1063</v>
      </c>
      <c r="BB100" s="639">
        <f t="shared" si="3"/>
        <v>5250.0000000000009</v>
      </c>
      <c r="BC100" s="118">
        <f t="shared" si="4"/>
        <v>80250</v>
      </c>
    </row>
    <row r="101" spans="1:55" ht="16.5" customHeight="1" x14ac:dyDescent="0.35">
      <c r="B101" s="196" t="s">
        <v>23191</v>
      </c>
      <c r="C101" s="196" t="s">
        <v>23192</v>
      </c>
      <c r="D101" s="196" t="s">
        <v>23193</v>
      </c>
      <c r="E101" s="196" t="s">
        <v>23194</v>
      </c>
      <c r="F101" s="196"/>
      <c r="G101" s="79" t="s">
        <v>23321</v>
      </c>
      <c r="I101" s="118">
        <v>75000</v>
      </c>
      <c r="K101" s="76" t="s">
        <v>3716</v>
      </c>
      <c r="L101" s="76" t="s">
        <v>1063</v>
      </c>
      <c r="M101" s="76" t="s">
        <v>23319</v>
      </c>
      <c r="N101" s="119" t="s">
        <v>23322</v>
      </c>
      <c r="O101" s="76" t="s">
        <v>1063</v>
      </c>
      <c r="P101" s="76" t="s">
        <v>1063</v>
      </c>
      <c r="Q101" s="76" t="s">
        <v>1063</v>
      </c>
      <c r="R101" s="76" t="s">
        <v>1063</v>
      </c>
      <c r="BB101" s="639">
        <f t="shared" si="3"/>
        <v>5250.0000000000009</v>
      </c>
      <c r="BC101" s="118">
        <f t="shared" si="4"/>
        <v>80250</v>
      </c>
    </row>
    <row r="102" spans="1:55" ht="16.5" customHeight="1" x14ac:dyDescent="0.35">
      <c r="B102" s="196" t="s">
        <v>23191</v>
      </c>
      <c r="C102" s="196" t="s">
        <v>23192</v>
      </c>
      <c r="D102" s="196" t="s">
        <v>23193</v>
      </c>
      <c r="E102" s="196" t="s">
        <v>23194</v>
      </c>
      <c r="F102" s="196"/>
      <c r="G102" s="79" t="s">
        <v>23318</v>
      </c>
      <c r="I102" s="118">
        <v>75000</v>
      </c>
      <c r="K102" s="76" t="s">
        <v>3716</v>
      </c>
      <c r="L102" s="76" t="s">
        <v>1063</v>
      </c>
      <c r="M102" s="76" t="s">
        <v>23319</v>
      </c>
      <c r="N102" s="119" t="s">
        <v>23323</v>
      </c>
      <c r="O102" s="76" t="s">
        <v>1063</v>
      </c>
      <c r="P102" s="76" t="s">
        <v>1063</v>
      </c>
      <c r="Q102" s="76" t="s">
        <v>1063</v>
      </c>
      <c r="R102" s="76" t="s">
        <v>1063</v>
      </c>
      <c r="BB102" s="639">
        <f t="shared" si="3"/>
        <v>5250.0000000000009</v>
      </c>
      <c r="BC102" s="118">
        <f t="shared" si="4"/>
        <v>80250</v>
      </c>
    </row>
    <row r="103" spans="1:55" ht="16.5" customHeight="1" x14ac:dyDescent="0.35">
      <c r="B103" s="196" t="s">
        <v>23191</v>
      </c>
      <c r="C103" s="196" t="s">
        <v>23192</v>
      </c>
      <c r="D103" s="196" t="s">
        <v>23193</v>
      </c>
      <c r="E103" s="196" t="s">
        <v>23194</v>
      </c>
      <c r="F103" s="196"/>
      <c r="G103" s="79" t="s">
        <v>23321</v>
      </c>
      <c r="I103" s="118">
        <v>75000</v>
      </c>
      <c r="K103" s="76" t="s">
        <v>3716</v>
      </c>
      <c r="L103" s="76" t="s">
        <v>1063</v>
      </c>
      <c r="M103" s="76" t="s">
        <v>23319</v>
      </c>
      <c r="N103" s="119" t="s">
        <v>23324</v>
      </c>
      <c r="O103" s="76" t="s">
        <v>1063</v>
      </c>
      <c r="P103" s="76" t="s">
        <v>1063</v>
      </c>
      <c r="Q103" s="76" t="s">
        <v>1063</v>
      </c>
      <c r="R103" s="76" t="s">
        <v>1063</v>
      </c>
      <c r="BB103" s="639">
        <f t="shared" si="3"/>
        <v>5250.0000000000009</v>
      </c>
      <c r="BC103" s="118">
        <f t="shared" si="4"/>
        <v>80250</v>
      </c>
    </row>
    <row r="104" spans="1:55" ht="16.5" customHeight="1" x14ac:dyDescent="0.35">
      <c r="B104" s="196" t="s">
        <v>23191</v>
      </c>
      <c r="C104" s="196" t="s">
        <v>23192</v>
      </c>
      <c r="D104" s="196" t="s">
        <v>23193</v>
      </c>
      <c r="E104" s="196" t="s">
        <v>23194</v>
      </c>
      <c r="F104" s="196"/>
      <c r="G104" s="79" t="s">
        <v>23325</v>
      </c>
      <c r="I104" s="118">
        <v>75000</v>
      </c>
      <c r="K104" s="76" t="s">
        <v>4943</v>
      </c>
      <c r="L104" s="76">
        <v>1982</v>
      </c>
      <c r="M104" s="76" t="s">
        <v>11402</v>
      </c>
      <c r="N104" s="119">
        <v>108061</v>
      </c>
      <c r="O104" s="76" t="s">
        <v>1063</v>
      </c>
      <c r="P104" s="76" t="s">
        <v>1063</v>
      </c>
      <c r="Q104" s="76" t="s">
        <v>1063</v>
      </c>
      <c r="R104" s="76" t="s">
        <v>1063</v>
      </c>
      <c r="BB104" s="639">
        <f t="shared" si="3"/>
        <v>5250.0000000000009</v>
      </c>
      <c r="BC104" s="118">
        <f t="shared" si="4"/>
        <v>80250</v>
      </c>
    </row>
    <row r="105" spans="1:55" ht="16.5" customHeight="1" x14ac:dyDescent="0.35">
      <c r="B105" s="196" t="s">
        <v>23191</v>
      </c>
      <c r="C105" s="196" t="s">
        <v>23192</v>
      </c>
      <c r="D105" s="196" t="s">
        <v>23193</v>
      </c>
      <c r="E105" s="196" t="s">
        <v>23194</v>
      </c>
      <c r="F105" s="196"/>
      <c r="G105" s="79" t="s">
        <v>23325</v>
      </c>
      <c r="I105" s="118">
        <v>75000</v>
      </c>
      <c r="K105" s="76" t="s">
        <v>4943</v>
      </c>
      <c r="L105" s="76">
        <v>1982</v>
      </c>
      <c r="M105" s="76" t="s">
        <v>11402</v>
      </c>
      <c r="N105" s="119">
        <v>108063</v>
      </c>
      <c r="O105" s="76" t="s">
        <v>1063</v>
      </c>
      <c r="P105" s="76" t="s">
        <v>1063</v>
      </c>
      <c r="Q105" s="76" t="s">
        <v>1063</v>
      </c>
      <c r="R105" s="76" t="s">
        <v>1063</v>
      </c>
      <c r="BB105" s="639">
        <f t="shared" si="3"/>
        <v>5250.0000000000009</v>
      </c>
      <c r="BC105" s="118">
        <f t="shared" si="4"/>
        <v>80250</v>
      </c>
    </row>
    <row r="106" spans="1:55" ht="16.5" customHeight="1" x14ac:dyDescent="0.35">
      <c r="B106" s="196" t="s">
        <v>23191</v>
      </c>
      <c r="C106" s="196" t="s">
        <v>23192</v>
      </c>
      <c r="D106" s="196" t="s">
        <v>23193</v>
      </c>
      <c r="E106" s="196" t="s">
        <v>23194</v>
      </c>
      <c r="F106" s="196"/>
      <c r="G106" s="79" t="s">
        <v>23326</v>
      </c>
      <c r="I106" s="118">
        <v>75000</v>
      </c>
      <c r="K106" s="76" t="s">
        <v>3716</v>
      </c>
      <c r="L106" s="76" t="s">
        <v>1063</v>
      </c>
      <c r="M106" s="76" t="s">
        <v>23327</v>
      </c>
      <c r="N106" s="119" t="s">
        <v>23328</v>
      </c>
      <c r="O106" s="76" t="s">
        <v>1063</v>
      </c>
      <c r="P106" s="76" t="s">
        <v>1063</v>
      </c>
      <c r="Q106" s="76" t="s">
        <v>1063</v>
      </c>
      <c r="R106" s="76" t="s">
        <v>1063</v>
      </c>
      <c r="BB106" s="639">
        <f t="shared" si="3"/>
        <v>5250.0000000000009</v>
      </c>
      <c r="BC106" s="118">
        <f t="shared" si="4"/>
        <v>80250</v>
      </c>
    </row>
    <row r="107" spans="1:55" ht="16.5" customHeight="1" x14ac:dyDescent="0.35">
      <c r="B107" s="196" t="s">
        <v>23191</v>
      </c>
      <c r="C107" s="196" t="s">
        <v>23192</v>
      </c>
      <c r="D107" s="196" t="s">
        <v>23193</v>
      </c>
      <c r="E107" s="196" t="s">
        <v>23194</v>
      </c>
      <c r="F107" s="196"/>
      <c r="G107" s="79" t="s">
        <v>23329</v>
      </c>
      <c r="I107" s="118">
        <v>75000</v>
      </c>
      <c r="K107" s="76" t="s">
        <v>3716</v>
      </c>
      <c r="L107" s="76" t="s">
        <v>1063</v>
      </c>
      <c r="M107" s="76" t="s">
        <v>23330</v>
      </c>
      <c r="N107" s="119" t="s">
        <v>23331</v>
      </c>
      <c r="O107" s="76" t="s">
        <v>1063</v>
      </c>
      <c r="P107" s="76" t="s">
        <v>1063</v>
      </c>
      <c r="Q107" s="76" t="s">
        <v>1063</v>
      </c>
      <c r="R107" s="76" t="s">
        <v>1063</v>
      </c>
      <c r="BB107" s="639">
        <f t="shared" si="3"/>
        <v>5250.0000000000009</v>
      </c>
      <c r="BC107" s="118">
        <f t="shared" si="4"/>
        <v>80250</v>
      </c>
    </row>
    <row r="108" spans="1:55" ht="16.5" customHeight="1" x14ac:dyDescent="0.35">
      <c r="B108" s="196" t="s">
        <v>23191</v>
      </c>
      <c r="C108" s="196" t="s">
        <v>23192</v>
      </c>
      <c r="D108" s="196" t="s">
        <v>23193</v>
      </c>
      <c r="E108" s="196" t="s">
        <v>23194</v>
      </c>
      <c r="F108" s="196"/>
      <c r="G108" s="79" t="s">
        <v>23332</v>
      </c>
      <c r="I108" s="118">
        <v>75000</v>
      </c>
      <c r="K108" s="76" t="s">
        <v>5132</v>
      </c>
      <c r="L108" s="76" t="s">
        <v>1063</v>
      </c>
      <c r="M108" s="76" t="s">
        <v>23333</v>
      </c>
      <c r="N108" s="119" t="s">
        <v>1063</v>
      </c>
      <c r="O108" s="76" t="s">
        <v>1063</v>
      </c>
      <c r="P108" s="76" t="s">
        <v>1063</v>
      </c>
      <c r="Q108" s="76" t="s">
        <v>1063</v>
      </c>
      <c r="R108" s="76" t="s">
        <v>1063</v>
      </c>
      <c r="BB108" s="639">
        <f t="shared" si="3"/>
        <v>5250.0000000000009</v>
      </c>
      <c r="BC108" s="118">
        <f t="shared" si="4"/>
        <v>80250</v>
      </c>
    </row>
    <row r="109" spans="1:55" ht="16.5" customHeight="1" x14ac:dyDescent="0.35">
      <c r="B109" s="196" t="s">
        <v>23191</v>
      </c>
      <c r="C109" s="196" t="s">
        <v>23192</v>
      </c>
      <c r="D109" s="196" t="s">
        <v>23193</v>
      </c>
      <c r="E109" s="196" t="s">
        <v>23194</v>
      </c>
      <c r="F109" s="196"/>
      <c r="G109" s="79" t="s">
        <v>23334</v>
      </c>
      <c r="I109" s="118">
        <v>75000</v>
      </c>
      <c r="K109" s="76" t="s">
        <v>1062</v>
      </c>
      <c r="L109" s="76" t="s">
        <v>1063</v>
      </c>
      <c r="M109" s="76" t="s">
        <v>21521</v>
      </c>
      <c r="N109" s="119" t="s">
        <v>1063</v>
      </c>
      <c r="O109" s="76" t="s">
        <v>1063</v>
      </c>
      <c r="P109" s="76" t="s">
        <v>1063</v>
      </c>
      <c r="Q109" s="76" t="s">
        <v>1063</v>
      </c>
      <c r="R109" s="76" t="s">
        <v>1063</v>
      </c>
      <c r="BB109" s="639">
        <f t="shared" si="3"/>
        <v>5250.0000000000009</v>
      </c>
      <c r="BC109" s="118">
        <f t="shared" si="4"/>
        <v>80250</v>
      </c>
    </row>
    <row r="110" spans="1:55" ht="16.5" customHeight="1" x14ac:dyDescent="0.35">
      <c r="B110" s="196" t="s">
        <v>23191</v>
      </c>
      <c r="C110" s="196" t="s">
        <v>23192</v>
      </c>
      <c r="D110" s="196" t="s">
        <v>23193</v>
      </c>
      <c r="E110" s="196" t="s">
        <v>23194</v>
      </c>
      <c r="F110" s="196"/>
      <c r="G110" s="79" t="s">
        <v>23332</v>
      </c>
      <c r="I110" s="118">
        <v>75000</v>
      </c>
      <c r="K110" s="76" t="s">
        <v>5132</v>
      </c>
      <c r="L110" s="76" t="s">
        <v>1063</v>
      </c>
      <c r="M110" s="76" t="s">
        <v>23333</v>
      </c>
      <c r="N110" s="119" t="s">
        <v>1063</v>
      </c>
      <c r="O110" s="76" t="s">
        <v>1063</v>
      </c>
      <c r="P110" s="76" t="s">
        <v>1063</v>
      </c>
      <c r="Q110" s="76" t="s">
        <v>1063</v>
      </c>
      <c r="R110" s="76" t="s">
        <v>1063</v>
      </c>
      <c r="BB110" s="639">
        <f t="shared" si="3"/>
        <v>5250.0000000000009</v>
      </c>
      <c r="BC110" s="118">
        <f t="shared" si="4"/>
        <v>80250</v>
      </c>
    </row>
    <row r="111" spans="1:55" ht="16.5" customHeight="1" x14ac:dyDescent="0.35">
      <c r="B111" s="196" t="s">
        <v>23191</v>
      </c>
      <c r="C111" s="196" t="s">
        <v>23192</v>
      </c>
      <c r="D111" s="196" t="s">
        <v>23193</v>
      </c>
      <c r="E111" s="196" t="s">
        <v>23194</v>
      </c>
      <c r="F111" s="196"/>
      <c r="G111" s="79" t="s">
        <v>23335</v>
      </c>
      <c r="I111" s="118">
        <v>75000</v>
      </c>
      <c r="K111" s="76" t="s">
        <v>1062</v>
      </c>
      <c r="L111" s="76" t="s">
        <v>1063</v>
      </c>
      <c r="M111" s="76" t="s">
        <v>21521</v>
      </c>
      <c r="N111" s="119" t="s">
        <v>1063</v>
      </c>
      <c r="O111" s="76" t="s">
        <v>1063</v>
      </c>
      <c r="P111" s="76" t="s">
        <v>1063</v>
      </c>
      <c r="Q111" s="76" t="s">
        <v>1063</v>
      </c>
      <c r="R111" s="76" t="s">
        <v>1063</v>
      </c>
      <c r="BB111" s="639">
        <f t="shared" si="3"/>
        <v>5250.0000000000009</v>
      </c>
      <c r="BC111" s="118">
        <f t="shared" si="4"/>
        <v>80250</v>
      </c>
    </row>
    <row r="112" spans="1:55" x14ac:dyDescent="0.35">
      <c r="A112" s="64"/>
      <c r="B112" s="64"/>
      <c r="C112" s="64"/>
      <c r="D112" s="64"/>
      <c r="E112" s="64"/>
      <c r="F112" s="64"/>
      <c r="G112" s="96" t="s">
        <v>1931</v>
      </c>
      <c r="H112" s="64"/>
      <c r="I112" s="67"/>
      <c r="J112" s="64"/>
      <c r="K112" s="64"/>
      <c r="L112" s="68"/>
      <c r="M112" s="97"/>
      <c r="N112" s="127"/>
      <c r="O112" s="68"/>
      <c r="P112" s="64"/>
      <c r="Q112" s="68"/>
      <c r="R112" s="64"/>
      <c r="S112" s="64"/>
      <c r="T112" s="64"/>
      <c r="U112" s="64"/>
      <c r="V112" s="64"/>
      <c r="W112" s="64"/>
      <c r="X112" s="64"/>
      <c r="Y112" s="64"/>
      <c r="BB112" s="639">
        <f t="shared" si="3"/>
        <v>0</v>
      </c>
      <c r="BC112" s="67">
        <f t="shared" si="4"/>
        <v>0</v>
      </c>
    </row>
    <row r="113" spans="1:55" x14ac:dyDescent="0.35">
      <c r="G113" s="79" t="s">
        <v>1852</v>
      </c>
      <c r="H113" s="69"/>
      <c r="I113" s="74"/>
      <c r="J113" s="69"/>
      <c r="K113" s="69"/>
      <c r="L113" s="75"/>
      <c r="M113" s="79"/>
      <c r="N113" s="80"/>
      <c r="O113" s="75"/>
      <c r="P113" s="69"/>
      <c r="Q113" s="75"/>
      <c r="R113" s="69"/>
      <c r="S113" s="69"/>
      <c r="T113" s="69"/>
      <c r="U113" s="69"/>
      <c r="V113" s="69"/>
      <c r="W113" s="69"/>
      <c r="X113" s="69"/>
      <c r="BB113" s="639">
        <f t="shared" si="3"/>
        <v>0</v>
      </c>
      <c r="BC113" s="74">
        <f t="shared" si="4"/>
        <v>0</v>
      </c>
    </row>
    <row r="114" spans="1:55" x14ac:dyDescent="0.35">
      <c r="A114" s="64"/>
      <c r="B114" s="64"/>
      <c r="C114" s="64"/>
      <c r="D114" s="64"/>
      <c r="E114" s="64"/>
      <c r="F114" s="64"/>
      <c r="G114" s="66" t="s">
        <v>1932</v>
      </c>
      <c r="H114" s="64"/>
      <c r="I114" s="67"/>
      <c r="J114" s="64"/>
      <c r="K114" s="64"/>
      <c r="L114" s="68"/>
      <c r="M114" s="68"/>
      <c r="N114" s="68"/>
      <c r="O114" s="68"/>
      <c r="P114" s="64"/>
      <c r="Q114" s="68"/>
      <c r="R114" s="68"/>
      <c r="S114" s="64"/>
      <c r="T114" s="64"/>
      <c r="U114" s="64"/>
      <c r="V114" s="64"/>
      <c r="W114" s="64"/>
      <c r="X114" s="64"/>
      <c r="Y114" s="64"/>
      <c r="BB114" s="639">
        <f t="shared" si="3"/>
        <v>0</v>
      </c>
      <c r="BC114" s="67">
        <f t="shared" si="4"/>
        <v>0</v>
      </c>
    </row>
    <row r="115" spans="1:55" x14ac:dyDescent="0.35">
      <c r="G115" s="79" t="s">
        <v>1852</v>
      </c>
      <c r="K115" s="69"/>
      <c r="L115" s="119"/>
      <c r="M115" s="119"/>
      <c r="N115" s="119"/>
      <c r="O115" s="119"/>
      <c r="R115" s="119"/>
      <c r="BB115" s="639">
        <f t="shared" si="3"/>
        <v>0</v>
      </c>
      <c r="BC115" s="118">
        <f t="shared" si="4"/>
        <v>0</v>
      </c>
    </row>
    <row r="116" spans="1:55" x14ac:dyDescent="0.35">
      <c r="A116" s="64"/>
      <c r="B116" s="64"/>
      <c r="C116" s="64"/>
      <c r="D116" s="64"/>
      <c r="E116" s="64"/>
      <c r="F116" s="64"/>
      <c r="G116" s="66" t="s">
        <v>1168</v>
      </c>
      <c r="H116" s="64"/>
      <c r="I116" s="67"/>
      <c r="J116" s="64"/>
      <c r="K116" s="64"/>
      <c r="L116" s="68"/>
      <c r="M116" s="68"/>
      <c r="N116" s="68"/>
      <c r="O116" s="68"/>
      <c r="P116" s="64"/>
      <c r="Q116" s="68"/>
      <c r="R116" s="68"/>
      <c r="S116" s="64"/>
      <c r="T116" s="64"/>
      <c r="U116" s="64"/>
      <c r="V116" s="64"/>
      <c r="W116" s="64"/>
      <c r="X116" s="64"/>
      <c r="Y116" s="64"/>
      <c r="BB116" s="639">
        <f t="shared" si="3"/>
        <v>0</v>
      </c>
      <c r="BC116" s="67">
        <f t="shared" si="4"/>
        <v>0</v>
      </c>
    </row>
    <row r="117" spans="1:55" x14ac:dyDescent="0.35">
      <c r="G117" s="79" t="s">
        <v>1852</v>
      </c>
      <c r="K117" s="69"/>
      <c r="L117" s="119"/>
      <c r="M117" s="119"/>
      <c r="N117" s="119"/>
      <c r="O117" s="119"/>
      <c r="R117" s="119"/>
      <c r="BB117" s="639">
        <f t="shared" si="3"/>
        <v>0</v>
      </c>
      <c r="BC117" s="118">
        <f t="shared" si="4"/>
        <v>0</v>
      </c>
    </row>
    <row r="118" spans="1:55" x14ac:dyDescent="0.35">
      <c r="A118" s="64"/>
      <c r="B118" s="64"/>
      <c r="C118" s="64"/>
      <c r="D118" s="64"/>
      <c r="E118" s="64"/>
      <c r="F118" s="64"/>
      <c r="G118" s="66" t="s">
        <v>1748</v>
      </c>
      <c r="H118" s="64"/>
      <c r="I118" s="67"/>
      <c r="J118" s="64"/>
      <c r="K118" s="64"/>
      <c r="L118" s="68"/>
      <c r="M118" s="68"/>
      <c r="N118" s="68"/>
      <c r="O118" s="68"/>
      <c r="P118" s="64"/>
      <c r="Q118" s="68"/>
      <c r="R118" s="68"/>
      <c r="S118" s="64"/>
      <c r="T118" s="64"/>
      <c r="U118" s="64"/>
      <c r="V118" s="64"/>
      <c r="W118" s="64"/>
      <c r="X118" s="64"/>
      <c r="Y118" s="64"/>
      <c r="BB118" s="639">
        <f t="shared" si="3"/>
        <v>0</v>
      </c>
      <c r="BC118" s="67">
        <f t="shared" si="4"/>
        <v>0</v>
      </c>
    </row>
    <row r="119" spans="1:55" x14ac:dyDescent="0.35">
      <c r="B119" s="196" t="s">
        <v>23191</v>
      </c>
      <c r="C119" s="196" t="s">
        <v>23192</v>
      </c>
      <c r="D119" s="196" t="s">
        <v>23193</v>
      </c>
      <c r="E119" s="196" t="s">
        <v>23194</v>
      </c>
      <c r="F119" s="196"/>
      <c r="G119" s="79" t="s">
        <v>23336</v>
      </c>
      <c r="I119" s="118">
        <v>600000</v>
      </c>
      <c r="L119" s="130"/>
      <c r="M119" s="119"/>
      <c r="N119" s="119"/>
      <c r="O119" s="119"/>
      <c r="R119" s="119"/>
      <c r="BB119" s="639">
        <f t="shared" si="3"/>
        <v>42000.000000000007</v>
      </c>
      <c r="BC119" s="118">
        <f t="shared" si="4"/>
        <v>642000</v>
      </c>
    </row>
    <row r="120" spans="1:55" x14ac:dyDescent="0.35">
      <c r="A120" s="64"/>
      <c r="B120" s="64"/>
      <c r="C120" s="64"/>
      <c r="D120" s="64"/>
      <c r="E120" s="64"/>
      <c r="F120" s="64"/>
      <c r="G120" s="66" t="s">
        <v>1944</v>
      </c>
      <c r="H120" s="64"/>
      <c r="I120" s="67"/>
      <c r="J120" s="64"/>
      <c r="K120" s="64"/>
      <c r="L120" s="68"/>
      <c r="M120" s="68"/>
      <c r="N120" s="68"/>
      <c r="O120" s="68"/>
      <c r="P120" s="64"/>
      <c r="Q120" s="68"/>
      <c r="R120" s="68"/>
      <c r="S120" s="64"/>
      <c r="T120" s="64"/>
      <c r="U120" s="64"/>
      <c r="V120" s="64"/>
      <c r="W120" s="64"/>
      <c r="X120" s="64"/>
      <c r="Y120" s="64"/>
      <c r="BB120" s="639">
        <f t="shared" si="3"/>
        <v>0</v>
      </c>
      <c r="BC120" s="67">
        <f t="shared" si="4"/>
        <v>0</v>
      </c>
    </row>
    <row r="121" spans="1:55" x14ac:dyDescent="0.35">
      <c r="A121" s="69"/>
      <c r="B121" s="69"/>
      <c r="C121" s="69"/>
      <c r="D121" s="69"/>
      <c r="E121" s="69"/>
      <c r="F121" s="69"/>
      <c r="G121" s="79" t="s">
        <v>1852</v>
      </c>
      <c r="H121" s="69"/>
      <c r="I121" s="74"/>
      <c r="J121" s="69"/>
      <c r="L121" s="193"/>
      <c r="M121" s="119"/>
      <c r="N121" s="75"/>
      <c r="O121" s="75"/>
      <c r="P121" s="69"/>
      <c r="R121" s="75"/>
      <c r="S121" s="69"/>
      <c r="T121" s="69"/>
      <c r="U121" s="69"/>
      <c r="V121" s="69"/>
      <c r="W121" s="69"/>
      <c r="X121" s="69"/>
      <c r="BB121" s="639">
        <f t="shared" si="3"/>
        <v>0</v>
      </c>
      <c r="BC121" s="74">
        <f t="shared" si="4"/>
        <v>0</v>
      </c>
    </row>
    <row r="122" spans="1:55" x14ac:dyDescent="0.35">
      <c r="A122" s="64"/>
      <c r="B122" s="64"/>
      <c r="C122" s="64"/>
      <c r="D122" s="64"/>
      <c r="E122" s="64"/>
      <c r="F122" s="64"/>
      <c r="G122" s="96" t="s">
        <v>1945</v>
      </c>
      <c r="H122" s="64"/>
      <c r="I122" s="67"/>
      <c r="J122" s="64"/>
      <c r="K122" s="64"/>
      <c r="L122" s="68"/>
      <c r="M122" s="68"/>
      <c r="N122" s="68"/>
      <c r="O122" s="68"/>
      <c r="P122" s="64"/>
      <c r="Q122" s="68"/>
      <c r="R122" s="68"/>
      <c r="S122" s="64"/>
      <c r="T122" s="64"/>
      <c r="U122" s="64"/>
      <c r="V122" s="64"/>
      <c r="W122" s="64"/>
      <c r="X122" s="64"/>
      <c r="Y122" s="64"/>
      <c r="BB122" s="639">
        <f t="shared" si="3"/>
        <v>0</v>
      </c>
      <c r="BC122" s="67">
        <f t="shared" si="4"/>
        <v>0</v>
      </c>
    </row>
    <row r="123" spans="1:55" x14ac:dyDescent="0.35">
      <c r="A123" s="69"/>
      <c r="B123" s="196" t="s">
        <v>23191</v>
      </c>
      <c r="C123" s="196" t="s">
        <v>23192</v>
      </c>
      <c r="D123" s="196" t="s">
        <v>23193</v>
      </c>
      <c r="E123" s="196" t="s">
        <v>23194</v>
      </c>
      <c r="F123" s="196"/>
      <c r="G123" s="79" t="s">
        <v>23337</v>
      </c>
      <c r="H123" s="69"/>
      <c r="I123" s="74">
        <v>2000000</v>
      </c>
      <c r="J123" s="69"/>
      <c r="K123" s="76" t="s">
        <v>23338</v>
      </c>
      <c r="L123" s="75" t="s">
        <v>1063</v>
      </c>
      <c r="M123" s="75" t="s">
        <v>1063</v>
      </c>
      <c r="N123" s="75" t="s">
        <v>1063</v>
      </c>
      <c r="O123" s="76" t="s">
        <v>1063</v>
      </c>
      <c r="P123" s="76" t="s">
        <v>1063</v>
      </c>
      <c r="Q123" s="76" t="s">
        <v>1063</v>
      </c>
      <c r="R123" s="76" t="s">
        <v>1063</v>
      </c>
      <c r="S123" s="69"/>
      <c r="T123" s="69"/>
      <c r="U123" s="69"/>
      <c r="V123" s="69"/>
      <c r="W123" s="69"/>
      <c r="X123" s="69"/>
      <c r="BB123" s="639">
        <f t="shared" si="3"/>
        <v>140000</v>
      </c>
      <c r="BC123" s="74">
        <f t="shared" si="4"/>
        <v>2140000</v>
      </c>
    </row>
    <row r="124" spans="1:55" x14ac:dyDescent="0.35">
      <c r="A124" s="64"/>
      <c r="B124" s="64"/>
      <c r="C124" s="64"/>
      <c r="D124" s="64"/>
      <c r="E124" s="64"/>
      <c r="F124" s="64"/>
      <c r="G124" s="96" t="s">
        <v>1590</v>
      </c>
      <c r="H124" s="64"/>
      <c r="I124" s="67"/>
      <c r="J124" s="64"/>
      <c r="K124" s="64"/>
      <c r="L124" s="68"/>
      <c r="M124" s="68"/>
      <c r="N124" s="68"/>
      <c r="O124" s="68"/>
      <c r="P124" s="64"/>
      <c r="Q124" s="68"/>
      <c r="R124" s="68"/>
      <c r="S124" s="64"/>
      <c r="T124" s="64"/>
      <c r="U124" s="64"/>
      <c r="V124" s="64"/>
      <c r="W124" s="64"/>
      <c r="X124" s="64"/>
      <c r="Y124" s="64"/>
      <c r="BB124" s="639">
        <f t="shared" si="3"/>
        <v>0</v>
      </c>
      <c r="BC124" s="67">
        <f t="shared" si="4"/>
        <v>0</v>
      </c>
    </row>
    <row r="125" spans="1:55" x14ac:dyDescent="0.35">
      <c r="B125" s="196" t="s">
        <v>23191</v>
      </c>
      <c r="C125" s="196" t="s">
        <v>23192</v>
      </c>
      <c r="D125" s="196" t="s">
        <v>23193</v>
      </c>
      <c r="E125" s="196" t="s">
        <v>23194</v>
      </c>
      <c r="F125" s="196"/>
      <c r="G125" s="79" t="s">
        <v>23339</v>
      </c>
      <c r="I125" s="118">
        <v>360000</v>
      </c>
      <c r="K125" s="76" t="s">
        <v>23340</v>
      </c>
      <c r="L125" s="119"/>
      <c r="M125" s="119" t="s">
        <v>3905</v>
      </c>
      <c r="N125" s="76" t="s">
        <v>1063</v>
      </c>
      <c r="O125" s="76" t="s">
        <v>1063</v>
      </c>
      <c r="P125" s="76" t="s">
        <v>1063</v>
      </c>
      <c r="Q125" s="119" t="s">
        <v>23341</v>
      </c>
      <c r="R125" s="119" t="s">
        <v>2606</v>
      </c>
      <c r="BB125" s="639">
        <f t="shared" si="3"/>
        <v>25200.000000000004</v>
      </c>
      <c r="BC125" s="118">
        <f t="shared" si="4"/>
        <v>385200</v>
      </c>
    </row>
    <row r="126" spans="1:55" x14ac:dyDescent="0.35">
      <c r="G126" s="123" t="s">
        <v>894</v>
      </c>
      <c r="H126" s="123"/>
      <c r="I126" s="124">
        <f>SUM(I5:I125)</f>
        <v>63192000</v>
      </c>
      <c r="BB126" s="639">
        <f t="shared" si="3"/>
        <v>4423440</v>
      </c>
      <c r="BC126" s="124">
        <f t="shared" si="4"/>
        <v>67615440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rgb="FF00B050"/>
  </sheetPr>
  <dimension ref="A1:AA222"/>
  <sheetViews>
    <sheetView topLeftCell="G1" workbookViewId="0">
      <selection activeCell="AA2" sqref="AA2"/>
    </sheetView>
  </sheetViews>
  <sheetFormatPr defaultColWidth="9.08984375" defaultRowHeight="15.5" x14ac:dyDescent="0.35"/>
  <cols>
    <col min="1" max="1" width="16.1796875" style="100" hidden="1" customWidth="1"/>
    <col min="2" max="2" width="22.1796875" style="100" hidden="1" customWidth="1"/>
    <col min="3" max="3" width="14.453125" style="100" hidden="1" customWidth="1"/>
    <col min="4" max="4" width="25.08984375" style="100" hidden="1" customWidth="1"/>
    <col min="5" max="5" width="22.453125" style="100" hidden="1" customWidth="1"/>
    <col min="6" max="6" width="22.453125" style="76" hidden="1" customWidth="1"/>
    <col min="7" max="7" width="72.81640625" style="100" customWidth="1"/>
    <col min="8" max="8" width="27.1796875" style="100" hidden="1" customWidth="1"/>
    <col min="9" max="9" width="27.1796875" style="135" hidden="1" customWidth="1"/>
    <col min="10" max="10" width="15.81640625" style="100" hidden="1" customWidth="1"/>
    <col min="11" max="11" width="40.08984375" style="100" hidden="1" customWidth="1"/>
    <col min="12" max="12" width="17.453125" style="100" hidden="1" customWidth="1"/>
    <col min="13" max="13" width="27.453125" style="100" hidden="1" customWidth="1"/>
    <col min="14" max="14" width="24.453125" style="100" hidden="1" customWidth="1"/>
    <col min="15" max="15" width="19.08984375" style="100" hidden="1" customWidth="1"/>
    <col min="16" max="16" width="24.453125" style="100" hidden="1" customWidth="1"/>
    <col min="17" max="17" width="21.453125" style="100" hidden="1" customWidth="1"/>
    <col min="18" max="18" width="20.08984375" style="100" hidden="1" customWidth="1"/>
    <col min="19" max="19" width="12.45312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5" width="54.81640625" style="100" hidden="1" customWidth="1"/>
    <col min="26" max="26" width="10.7265625" style="100" hidden="1" customWidth="1"/>
    <col min="27" max="27" width="27.1796875" style="135" customWidth="1"/>
    <col min="28" max="16384" width="9.08984375" style="100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49" t="s">
        <v>6097</v>
      </c>
      <c r="D2" s="49" t="s">
        <v>906</v>
      </c>
      <c r="E2" s="263" t="s">
        <v>906</v>
      </c>
      <c r="F2" s="50" t="s">
        <v>4721</v>
      </c>
      <c r="G2" s="264" t="s">
        <v>908</v>
      </c>
      <c r="H2" s="49" t="s">
        <v>909</v>
      </c>
      <c r="I2" s="52" t="s">
        <v>22507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x14ac:dyDescent="0.35">
      <c r="A3" s="106"/>
      <c r="B3" s="106"/>
      <c r="C3" s="106"/>
      <c r="D3" s="107"/>
      <c r="E3" s="265"/>
      <c r="F3" s="57"/>
      <c r="G3" s="266" t="s">
        <v>23342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108"/>
    </row>
    <row r="4" spans="1:27" x14ac:dyDescent="0.35">
      <c r="A4" s="64"/>
      <c r="B4" s="64"/>
      <c r="C4" s="64"/>
      <c r="D4" s="64"/>
      <c r="E4" s="115"/>
      <c r="F4" s="64"/>
      <c r="G4" s="267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Z4" s="638">
        <v>7.0000000000000007E-2</v>
      </c>
      <c r="AA4" s="67"/>
    </row>
    <row r="5" spans="1:27" x14ac:dyDescent="0.35">
      <c r="A5" s="76"/>
      <c r="B5" s="196" t="s">
        <v>23343</v>
      </c>
      <c r="C5" s="196" t="s">
        <v>233</v>
      </c>
      <c r="D5" s="196" t="s">
        <v>23344</v>
      </c>
      <c r="E5" s="268" t="s">
        <v>23345</v>
      </c>
      <c r="F5" s="196"/>
      <c r="G5" s="269" t="s">
        <v>23346</v>
      </c>
      <c r="H5" s="69"/>
      <c r="I5" s="74">
        <v>650000</v>
      </c>
      <c r="J5" s="69"/>
      <c r="K5" s="69" t="s">
        <v>2394</v>
      </c>
      <c r="L5" s="75" t="s">
        <v>1063</v>
      </c>
      <c r="M5" s="79" t="s">
        <v>23347</v>
      </c>
      <c r="N5" s="75" t="s">
        <v>23348</v>
      </c>
      <c r="O5" s="75" t="s">
        <v>1063</v>
      </c>
      <c r="P5" s="69" t="s">
        <v>937</v>
      </c>
      <c r="Q5" s="69" t="s">
        <v>938</v>
      </c>
      <c r="R5" s="69" t="s">
        <v>1011</v>
      </c>
      <c r="S5" s="69"/>
      <c r="T5" s="69"/>
      <c r="U5" s="69"/>
      <c r="V5" s="69"/>
      <c r="W5" s="69"/>
      <c r="X5" s="69" t="s">
        <v>940</v>
      </c>
      <c r="Y5" s="116" t="s">
        <v>6107</v>
      </c>
      <c r="Z5" s="639">
        <f>I5*Z$4</f>
        <v>45500.000000000007</v>
      </c>
      <c r="AA5" s="74">
        <f>I5+Z5</f>
        <v>695500</v>
      </c>
    </row>
    <row r="6" spans="1:27" x14ac:dyDescent="0.35">
      <c r="A6" s="76"/>
      <c r="B6" s="196" t="s">
        <v>23343</v>
      </c>
      <c r="C6" s="196" t="s">
        <v>233</v>
      </c>
      <c r="D6" s="196" t="s">
        <v>23344</v>
      </c>
      <c r="E6" s="268" t="s">
        <v>23345</v>
      </c>
      <c r="F6" s="196"/>
      <c r="G6" s="269" t="s">
        <v>23349</v>
      </c>
      <c r="H6" s="69"/>
      <c r="I6" s="74">
        <v>600000</v>
      </c>
      <c r="J6" s="69"/>
      <c r="K6" s="69" t="s">
        <v>2394</v>
      </c>
      <c r="L6" s="75" t="s">
        <v>1063</v>
      </c>
      <c r="M6" s="79" t="s">
        <v>18616</v>
      </c>
      <c r="N6" s="75" t="s">
        <v>23350</v>
      </c>
      <c r="O6" s="75" t="s">
        <v>1063</v>
      </c>
      <c r="P6" s="69" t="s">
        <v>937</v>
      </c>
      <c r="Q6" s="69" t="s">
        <v>938</v>
      </c>
      <c r="R6" s="69" t="s">
        <v>1011</v>
      </c>
      <c r="S6" s="69"/>
      <c r="T6" s="69"/>
      <c r="U6" s="69"/>
      <c r="V6" s="69"/>
      <c r="W6" s="69"/>
      <c r="X6" s="69" t="s">
        <v>940</v>
      </c>
      <c r="Y6" s="116" t="s">
        <v>6107</v>
      </c>
      <c r="Z6" s="639">
        <f t="shared" ref="Z6:Z69" si="0">I6*Z$4</f>
        <v>42000.000000000007</v>
      </c>
      <c r="AA6" s="74">
        <f t="shared" ref="AA6:AA69" si="1">I6+Z6</f>
        <v>642000</v>
      </c>
    </row>
    <row r="7" spans="1:27" x14ac:dyDescent="0.35">
      <c r="A7" s="76"/>
      <c r="B7" s="196" t="s">
        <v>23343</v>
      </c>
      <c r="C7" s="196" t="s">
        <v>233</v>
      </c>
      <c r="D7" s="196" t="s">
        <v>23344</v>
      </c>
      <c r="E7" s="268" t="s">
        <v>23345</v>
      </c>
      <c r="F7" s="81" t="s">
        <v>23351</v>
      </c>
      <c r="G7" s="269" t="s">
        <v>23352</v>
      </c>
      <c r="H7" s="69"/>
      <c r="I7" s="74">
        <v>600000</v>
      </c>
      <c r="J7" s="69"/>
      <c r="K7" s="69" t="s">
        <v>2394</v>
      </c>
      <c r="L7" s="75" t="s">
        <v>1063</v>
      </c>
      <c r="M7" s="79" t="s">
        <v>18616</v>
      </c>
      <c r="N7" s="75" t="s">
        <v>23353</v>
      </c>
      <c r="O7" s="75" t="s">
        <v>1063</v>
      </c>
      <c r="P7" s="69" t="s">
        <v>937</v>
      </c>
      <c r="Q7" s="69" t="s">
        <v>938</v>
      </c>
      <c r="R7" s="69" t="s">
        <v>1011</v>
      </c>
      <c r="S7" s="69"/>
      <c r="T7" s="69"/>
      <c r="U7" s="69"/>
      <c r="V7" s="69"/>
      <c r="W7" s="69"/>
      <c r="X7" s="69" t="s">
        <v>940</v>
      </c>
      <c r="Y7" s="116" t="s">
        <v>6107</v>
      </c>
      <c r="Z7" s="639">
        <f t="shared" si="0"/>
        <v>42000.000000000007</v>
      </c>
      <c r="AA7" s="74">
        <f t="shared" si="1"/>
        <v>642000</v>
      </c>
    </row>
    <row r="8" spans="1:27" x14ac:dyDescent="0.35">
      <c r="A8" s="76"/>
      <c r="B8" s="196" t="s">
        <v>23343</v>
      </c>
      <c r="C8" s="196" t="s">
        <v>233</v>
      </c>
      <c r="D8" s="196" t="s">
        <v>23344</v>
      </c>
      <c r="E8" s="268" t="s">
        <v>23345</v>
      </c>
      <c r="F8" s="81" t="s">
        <v>23354</v>
      </c>
      <c r="G8" s="269" t="s">
        <v>23355</v>
      </c>
      <c r="H8" s="69"/>
      <c r="I8" s="74">
        <v>600000</v>
      </c>
      <c r="J8" s="69"/>
      <c r="K8" s="69" t="s">
        <v>2394</v>
      </c>
      <c r="L8" s="75" t="s">
        <v>1063</v>
      </c>
      <c r="M8" s="79" t="s">
        <v>18616</v>
      </c>
      <c r="N8" s="75" t="s">
        <v>23356</v>
      </c>
      <c r="O8" s="75" t="s">
        <v>1063</v>
      </c>
      <c r="P8" s="69" t="s">
        <v>937</v>
      </c>
      <c r="Q8" s="69" t="s">
        <v>938</v>
      </c>
      <c r="R8" s="69" t="s">
        <v>1011</v>
      </c>
      <c r="S8" s="69"/>
      <c r="T8" s="69"/>
      <c r="U8" s="69"/>
      <c r="V8" s="69"/>
      <c r="W8" s="69"/>
      <c r="X8" s="69" t="s">
        <v>940</v>
      </c>
      <c r="Y8" s="116" t="s">
        <v>6107</v>
      </c>
      <c r="Z8" s="639">
        <f t="shared" si="0"/>
        <v>42000.000000000007</v>
      </c>
      <c r="AA8" s="74">
        <f t="shared" si="1"/>
        <v>642000</v>
      </c>
    </row>
    <row r="9" spans="1:27" x14ac:dyDescent="0.35">
      <c r="A9" s="76"/>
      <c r="B9" s="196" t="s">
        <v>23343</v>
      </c>
      <c r="C9" s="196" t="s">
        <v>233</v>
      </c>
      <c r="D9" s="196" t="s">
        <v>23344</v>
      </c>
      <c r="E9" s="268" t="s">
        <v>23345</v>
      </c>
      <c r="F9" s="81" t="s">
        <v>23357</v>
      </c>
      <c r="G9" s="269" t="s">
        <v>23358</v>
      </c>
      <c r="H9" s="69"/>
      <c r="I9" s="74">
        <v>600000</v>
      </c>
      <c r="J9" s="69"/>
      <c r="K9" s="69" t="s">
        <v>2394</v>
      </c>
      <c r="L9" s="75" t="s">
        <v>1063</v>
      </c>
      <c r="M9" s="79" t="s">
        <v>18616</v>
      </c>
      <c r="N9" s="75" t="s">
        <v>23359</v>
      </c>
      <c r="O9" s="75" t="s">
        <v>1063</v>
      </c>
      <c r="P9" s="69" t="s">
        <v>937</v>
      </c>
      <c r="Q9" s="69" t="s">
        <v>938</v>
      </c>
      <c r="R9" s="69" t="s">
        <v>1011</v>
      </c>
      <c r="S9" s="69"/>
      <c r="T9" s="69"/>
      <c r="U9" s="69"/>
      <c r="V9" s="69"/>
      <c r="W9" s="69"/>
      <c r="X9" s="69" t="s">
        <v>940</v>
      </c>
      <c r="Y9" s="116" t="s">
        <v>6107</v>
      </c>
      <c r="Z9" s="639">
        <f t="shared" si="0"/>
        <v>42000.000000000007</v>
      </c>
      <c r="AA9" s="74">
        <f t="shared" si="1"/>
        <v>642000</v>
      </c>
    </row>
    <row r="10" spans="1:27" x14ac:dyDescent="0.35">
      <c r="A10" s="76"/>
      <c r="B10" s="196" t="s">
        <v>23343</v>
      </c>
      <c r="C10" s="196" t="s">
        <v>233</v>
      </c>
      <c r="D10" s="196" t="s">
        <v>23344</v>
      </c>
      <c r="E10" s="268" t="s">
        <v>23345</v>
      </c>
      <c r="F10" s="196"/>
      <c r="G10" s="269" t="s">
        <v>23360</v>
      </c>
      <c r="H10" s="69"/>
      <c r="I10" s="74">
        <v>600000</v>
      </c>
      <c r="J10" s="69"/>
      <c r="K10" s="69" t="s">
        <v>2394</v>
      </c>
      <c r="L10" s="75" t="s">
        <v>1063</v>
      </c>
      <c r="M10" s="79" t="s">
        <v>18616</v>
      </c>
      <c r="N10" s="75" t="s">
        <v>23361</v>
      </c>
      <c r="O10" s="75" t="s">
        <v>1063</v>
      </c>
      <c r="P10" s="69" t="s">
        <v>937</v>
      </c>
      <c r="Q10" s="69" t="s">
        <v>938</v>
      </c>
      <c r="R10" s="69" t="s">
        <v>1011</v>
      </c>
      <c r="S10" s="69"/>
      <c r="T10" s="69"/>
      <c r="U10" s="69"/>
      <c r="V10" s="69"/>
      <c r="W10" s="69"/>
      <c r="X10" s="69" t="s">
        <v>940</v>
      </c>
      <c r="Y10" s="116" t="s">
        <v>6107</v>
      </c>
      <c r="Z10" s="639">
        <f t="shared" si="0"/>
        <v>42000.000000000007</v>
      </c>
      <c r="AA10" s="74">
        <f t="shared" si="1"/>
        <v>642000</v>
      </c>
    </row>
    <row r="11" spans="1:27" x14ac:dyDescent="0.35">
      <c r="A11" s="76"/>
      <c r="B11" s="196" t="s">
        <v>23343</v>
      </c>
      <c r="C11" s="196" t="s">
        <v>233</v>
      </c>
      <c r="D11" s="196" t="s">
        <v>23344</v>
      </c>
      <c r="E11" s="268" t="s">
        <v>23345</v>
      </c>
      <c r="F11" s="196"/>
      <c r="G11" s="269" t="s">
        <v>23362</v>
      </c>
      <c r="H11" s="69"/>
      <c r="I11" s="74">
        <v>600000</v>
      </c>
      <c r="J11" s="69"/>
      <c r="K11" s="69" t="s">
        <v>2394</v>
      </c>
      <c r="L11" s="75" t="s">
        <v>1063</v>
      </c>
      <c r="M11" s="79" t="s">
        <v>18616</v>
      </c>
      <c r="N11" s="75" t="s">
        <v>23363</v>
      </c>
      <c r="O11" s="75" t="s">
        <v>1063</v>
      </c>
      <c r="P11" s="69" t="s">
        <v>937</v>
      </c>
      <c r="Q11" s="69" t="s">
        <v>938</v>
      </c>
      <c r="R11" s="69" t="s">
        <v>1011</v>
      </c>
      <c r="S11" s="69"/>
      <c r="T11" s="69"/>
      <c r="U11" s="69"/>
      <c r="V11" s="69"/>
      <c r="W11" s="69"/>
      <c r="X11" s="69" t="s">
        <v>940</v>
      </c>
      <c r="Y11" s="116" t="s">
        <v>6107</v>
      </c>
      <c r="Z11" s="639">
        <f t="shared" si="0"/>
        <v>42000.000000000007</v>
      </c>
      <c r="AA11" s="74">
        <f t="shared" si="1"/>
        <v>642000</v>
      </c>
    </row>
    <row r="12" spans="1:27" x14ac:dyDescent="0.35">
      <c r="A12" s="76"/>
      <c r="B12" s="196" t="s">
        <v>23343</v>
      </c>
      <c r="C12" s="196" t="s">
        <v>233</v>
      </c>
      <c r="D12" s="196" t="s">
        <v>23344</v>
      </c>
      <c r="E12" s="268" t="s">
        <v>23345</v>
      </c>
      <c r="F12" s="196"/>
      <c r="G12" s="269" t="s">
        <v>23364</v>
      </c>
      <c r="H12" s="69"/>
      <c r="I12" s="74">
        <v>600000</v>
      </c>
      <c r="J12" s="69"/>
      <c r="K12" s="69" t="s">
        <v>2394</v>
      </c>
      <c r="L12" s="75" t="s">
        <v>1063</v>
      </c>
      <c r="M12" s="79" t="s">
        <v>18616</v>
      </c>
      <c r="N12" s="75" t="s">
        <v>23365</v>
      </c>
      <c r="O12" s="75" t="s">
        <v>1063</v>
      </c>
      <c r="P12" s="69" t="s">
        <v>937</v>
      </c>
      <c r="Q12" s="69" t="s">
        <v>938</v>
      </c>
      <c r="R12" s="69" t="s">
        <v>1011</v>
      </c>
      <c r="S12" s="69"/>
      <c r="T12" s="69"/>
      <c r="U12" s="69"/>
      <c r="V12" s="69"/>
      <c r="W12" s="69"/>
      <c r="X12" s="69" t="s">
        <v>940</v>
      </c>
      <c r="Y12" s="116" t="s">
        <v>6107</v>
      </c>
      <c r="Z12" s="639">
        <f t="shared" si="0"/>
        <v>42000.000000000007</v>
      </c>
      <c r="AA12" s="74">
        <f t="shared" si="1"/>
        <v>642000</v>
      </c>
    </row>
    <row r="13" spans="1:27" x14ac:dyDescent="0.35">
      <c r="A13" s="76"/>
      <c r="B13" s="196" t="s">
        <v>23343</v>
      </c>
      <c r="C13" s="196" t="s">
        <v>233</v>
      </c>
      <c r="D13" s="196" t="s">
        <v>23344</v>
      </c>
      <c r="E13" s="268" t="s">
        <v>23345</v>
      </c>
      <c r="F13" s="196"/>
      <c r="G13" s="269" t="s">
        <v>23366</v>
      </c>
      <c r="H13" s="69"/>
      <c r="I13" s="74">
        <v>650000</v>
      </c>
      <c r="J13" s="69"/>
      <c r="K13" s="69" t="s">
        <v>2394</v>
      </c>
      <c r="L13" s="75" t="s">
        <v>1063</v>
      </c>
      <c r="M13" s="79" t="s">
        <v>23367</v>
      </c>
      <c r="N13" s="75" t="s">
        <v>23368</v>
      </c>
      <c r="O13" s="75" t="s">
        <v>1063</v>
      </c>
      <c r="P13" s="69" t="s">
        <v>937</v>
      </c>
      <c r="Q13" s="69" t="s">
        <v>967</v>
      </c>
      <c r="R13" s="69" t="s">
        <v>1011</v>
      </c>
      <c r="S13" s="69"/>
      <c r="T13" s="69"/>
      <c r="U13" s="69"/>
      <c r="V13" s="69"/>
      <c r="W13" s="69"/>
      <c r="X13" s="69" t="s">
        <v>940</v>
      </c>
      <c r="Y13" s="116" t="s">
        <v>6107</v>
      </c>
      <c r="Z13" s="639">
        <f t="shared" si="0"/>
        <v>45500.000000000007</v>
      </c>
      <c r="AA13" s="74">
        <f t="shared" si="1"/>
        <v>695500</v>
      </c>
    </row>
    <row r="14" spans="1:27" x14ac:dyDescent="0.35">
      <c r="A14" s="76"/>
      <c r="B14" s="196" t="s">
        <v>23343</v>
      </c>
      <c r="C14" s="196" t="s">
        <v>233</v>
      </c>
      <c r="D14" s="196" t="s">
        <v>23344</v>
      </c>
      <c r="E14" s="268" t="s">
        <v>23345</v>
      </c>
      <c r="F14" s="196"/>
      <c r="G14" s="269" t="s">
        <v>23369</v>
      </c>
      <c r="H14" s="69"/>
      <c r="I14" s="74">
        <v>600000</v>
      </c>
      <c r="J14" s="69"/>
      <c r="K14" s="69" t="s">
        <v>2394</v>
      </c>
      <c r="L14" s="75" t="s">
        <v>1063</v>
      </c>
      <c r="M14" s="79" t="s">
        <v>18616</v>
      </c>
      <c r="N14" s="75" t="s">
        <v>23370</v>
      </c>
      <c r="O14" s="75" t="s">
        <v>1063</v>
      </c>
      <c r="P14" s="69" t="s">
        <v>937</v>
      </c>
      <c r="Q14" s="69" t="s">
        <v>938</v>
      </c>
      <c r="R14" s="69" t="s">
        <v>1011</v>
      </c>
      <c r="S14" s="69"/>
      <c r="T14" s="69"/>
      <c r="U14" s="69"/>
      <c r="V14" s="69"/>
      <c r="W14" s="69"/>
      <c r="X14" s="69" t="s">
        <v>940</v>
      </c>
      <c r="Y14" s="116" t="s">
        <v>6107</v>
      </c>
      <c r="Z14" s="639">
        <f t="shared" si="0"/>
        <v>42000.000000000007</v>
      </c>
      <c r="AA14" s="74">
        <f t="shared" si="1"/>
        <v>642000</v>
      </c>
    </row>
    <row r="15" spans="1:27" x14ac:dyDescent="0.35">
      <c r="A15" s="76"/>
      <c r="B15" s="196" t="s">
        <v>23343</v>
      </c>
      <c r="C15" s="196" t="s">
        <v>233</v>
      </c>
      <c r="D15" s="196" t="s">
        <v>23344</v>
      </c>
      <c r="E15" s="268" t="s">
        <v>23345</v>
      </c>
      <c r="F15" s="196"/>
      <c r="G15" s="269" t="s">
        <v>23371</v>
      </c>
      <c r="H15" s="69"/>
      <c r="I15" s="74">
        <v>600000</v>
      </c>
      <c r="J15" s="69"/>
      <c r="K15" s="69" t="s">
        <v>2394</v>
      </c>
      <c r="L15" s="75" t="s">
        <v>1063</v>
      </c>
      <c r="M15" s="79" t="s">
        <v>18616</v>
      </c>
      <c r="N15" s="75" t="s">
        <v>23372</v>
      </c>
      <c r="O15" s="75" t="s">
        <v>1063</v>
      </c>
      <c r="P15" s="69" t="s">
        <v>937</v>
      </c>
      <c r="Q15" s="69" t="s">
        <v>938</v>
      </c>
      <c r="R15" s="69" t="s">
        <v>1011</v>
      </c>
      <c r="S15" s="69"/>
      <c r="T15" s="69"/>
      <c r="U15" s="69"/>
      <c r="V15" s="69"/>
      <c r="W15" s="69"/>
      <c r="X15" s="69" t="s">
        <v>940</v>
      </c>
      <c r="Y15" s="116" t="s">
        <v>6107</v>
      </c>
      <c r="Z15" s="639">
        <f t="shared" si="0"/>
        <v>42000.000000000007</v>
      </c>
      <c r="AA15" s="74">
        <f t="shared" si="1"/>
        <v>642000</v>
      </c>
    </row>
    <row r="16" spans="1:27" x14ac:dyDescent="0.35">
      <c r="A16" s="76"/>
      <c r="B16" s="196" t="s">
        <v>23343</v>
      </c>
      <c r="C16" s="196" t="s">
        <v>233</v>
      </c>
      <c r="D16" s="196" t="s">
        <v>23344</v>
      </c>
      <c r="E16" s="268" t="s">
        <v>23345</v>
      </c>
      <c r="F16" s="196"/>
      <c r="G16" s="269" t="s">
        <v>23373</v>
      </c>
      <c r="H16" s="69"/>
      <c r="I16" s="74">
        <v>600000</v>
      </c>
      <c r="J16" s="69"/>
      <c r="K16" s="69" t="s">
        <v>2394</v>
      </c>
      <c r="L16" s="75" t="s">
        <v>1063</v>
      </c>
      <c r="M16" s="79" t="s">
        <v>18616</v>
      </c>
      <c r="N16" s="75" t="s">
        <v>23374</v>
      </c>
      <c r="O16" s="75" t="s">
        <v>1063</v>
      </c>
      <c r="P16" s="69" t="s">
        <v>937</v>
      </c>
      <c r="Q16" s="69" t="s">
        <v>938</v>
      </c>
      <c r="R16" s="69" t="s">
        <v>1011</v>
      </c>
      <c r="S16" s="69"/>
      <c r="T16" s="69"/>
      <c r="U16" s="69"/>
      <c r="V16" s="69"/>
      <c r="W16" s="69"/>
      <c r="X16" s="69" t="s">
        <v>940</v>
      </c>
      <c r="Y16" s="116" t="s">
        <v>6107</v>
      </c>
      <c r="Z16" s="639">
        <f t="shared" si="0"/>
        <v>42000.000000000007</v>
      </c>
      <c r="AA16" s="74">
        <f t="shared" si="1"/>
        <v>642000</v>
      </c>
    </row>
    <row r="17" spans="1:27" x14ac:dyDescent="0.35">
      <c r="A17" s="76"/>
      <c r="B17" s="196" t="s">
        <v>23343</v>
      </c>
      <c r="C17" s="196" t="s">
        <v>233</v>
      </c>
      <c r="D17" s="196" t="s">
        <v>23344</v>
      </c>
      <c r="E17" s="268" t="s">
        <v>23345</v>
      </c>
      <c r="F17" s="81" t="s">
        <v>23375</v>
      </c>
      <c r="G17" s="269" t="s">
        <v>23376</v>
      </c>
      <c r="H17" s="69"/>
      <c r="I17" s="74">
        <v>600000</v>
      </c>
      <c r="J17" s="69"/>
      <c r="K17" s="69" t="s">
        <v>2394</v>
      </c>
      <c r="L17" s="75" t="s">
        <v>1063</v>
      </c>
      <c r="M17" s="79" t="s">
        <v>18616</v>
      </c>
      <c r="N17" s="75" t="s">
        <v>23377</v>
      </c>
      <c r="O17" s="75" t="s">
        <v>1063</v>
      </c>
      <c r="P17" s="69" t="s">
        <v>937</v>
      </c>
      <c r="Q17" s="69" t="s">
        <v>938</v>
      </c>
      <c r="R17" s="69" t="s">
        <v>1011</v>
      </c>
      <c r="S17" s="69"/>
      <c r="T17" s="69"/>
      <c r="U17" s="69"/>
      <c r="V17" s="69"/>
      <c r="W17" s="69"/>
      <c r="X17" s="69" t="s">
        <v>940</v>
      </c>
      <c r="Y17" s="116" t="s">
        <v>6107</v>
      </c>
      <c r="Z17" s="639">
        <f t="shared" si="0"/>
        <v>42000.000000000007</v>
      </c>
      <c r="AA17" s="74">
        <f t="shared" si="1"/>
        <v>642000</v>
      </c>
    </row>
    <row r="18" spans="1:27" x14ac:dyDescent="0.35">
      <c r="A18" s="76"/>
      <c r="B18" s="196" t="s">
        <v>23343</v>
      </c>
      <c r="C18" s="196" t="s">
        <v>233</v>
      </c>
      <c r="D18" s="196" t="s">
        <v>23344</v>
      </c>
      <c r="E18" s="268" t="s">
        <v>23345</v>
      </c>
      <c r="F18" s="81" t="s">
        <v>23378</v>
      </c>
      <c r="G18" s="269" t="s">
        <v>23379</v>
      </c>
      <c r="H18" s="69"/>
      <c r="I18" s="74">
        <v>600000</v>
      </c>
      <c r="J18" s="69"/>
      <c r="K18" s="69" t="s">
        <v>2394</v>
      </c>
      <c r="L18" s="75" t="s">
        <v>1063</v>
      </c>
      <c r="M18" s="79" t="s">
        <v>18616</v>
      </c>
      <c r="N18" s="75" t="s">
        <v>23380</v>
      </c>
      <c r="O18" s="75" t="s">
        <v>1063</v>
      </c>
      <c r="P18" s="69" t="s">
        <v>937</v>
      </c>
      <c r="Q18" s="69" t="s">
        <v>938</v>
      </c>
      <c r="R18" s="69" t="s">
        <v>1011</v>
      </c>
      <c r="S18" s="69"/>
      <c r="T18" s="69"/>
      <c r="U18" s="69"/>
      <c r="V18" s="69"/>
      <c r="W18" s="69"/>
      <c r="X18" s="69" t="s">
        <v>940</v>
      </c>
      <c r="Y18" s="116" t="s">
        <v>6107</v>
      </c>
      <c r="Z18" s="639">
        <f t="shared" si="0"/>
        <v>42000.000000000007</v>
      </c>
      <c r="AA18" s="74">
        <f t="shared" si="1"/>
        <v>642000</v>
      </c>
    </row>
    <row r="19" spans="1:27" x14ac:dyDescent="0.35">
      <c r="A19" s="76"/>
      <c r="B19" s="196" t="s">
        <v>23343</v>
      </c>
      <c r="C19" s="196" t="s">
        <v>233</v>
      </c>
      <c r="D19" s="196" t="s">
        <v>23344</v>
      </c>
      <c r="E19" s="268" t="s">
        <v>23345</v>
      </c>
      <c r="F19" s="196"/>
      <c r="G19" s="269" t="s">
        <v>23381</v>
      </c>
      <c r="H19" s="69"/>
      <c r="I19" s="74">
        <v>600000</v>
      </c>
      <c r="J19" s="69"/>
      <c r="K19" s="69" t="s">
        <v>2394</v>
      </c>
      <c r="L19" s="75" t="s">
        <v>1063</v>
      </c>
      <c r="M19" s="79" t="s">
        <v>18616</v>
      </c>
      <c r="N19" s="75" t="s">
        <v>23382</v>
      </c>
      <c r="O19" s="75" t="s">
        <v>1063</v>
      </c>
      <c r="P19" s="69" t="s">
        <v>937</v>
      </c>
      <c r="Q19" s="69" t="s">
        <v>938</v>
      </c>
      <c r="R19" s="69" t="s">
        <v>1011</v>
      </c>
      <c r="S19" s="69"/>
      <c r="T19" s="69"/>
      <c r="U19" s="69"/>
      <c r="V19" s="69"/>
      <c r="W19" s="69"/>
      <c r="X19" s="69" t="s">
        <v>940</v>
      </c>
      <c r="Y19" s="116" t="s">
        <v>6107</v>
      </c>
      <c r="Z19" s="639">
        <f t="shared" si="0"/>
        <v>42000.000000000007</v>
      </c>
      <c r="AA19" s="74">
        <f t="shared" si="1"/>
        <v>642000</v>
      </c>
    </row>
    <row r="20" spans="1:27" x14ac:dyDescent="0.35">
      <c r="A20" s="76"/>
      <c r="B20" s="196" t="s">
        <v>23343</v>
      </c>
      <c r="C20" s="196" t="s">
        <v>233</v>
      </c>
      <c r="D20" s="196" t="s">
        <v>23344</v>
      </c>
      <c r="E20" s="268" t="s">
        <v>23345</v>
      </c>
      <c r="F20" s="81" t="s">
        <v>23383</v>
      </c>
      <c r="G20" s="269" t="s">
        <v>23384</v>
      </c>
      <c r="H20" s="69"/>
      <c r="I20" s="74">
        <v>600000</v>
      </c>
      <c r="J20" s="69"/>
      <c r="K20" s="69" t="s">
        <v>2394</v>
      </c>
      <c r="L20" s="75" t="s">
        <v>1063</v>
      </c>
      <c r="M20" s="79" t="s">
        <v>18616</v>
      </c>
      <c r="N20" s="75" t="s">
        <v>23385</v>
      </c>
      <c r="O20" s="75" t="s">
        <v>1063</v>
      </c>
      <c r="P20" s="69" t="s">
        <v>937</v>
      </c>
      <c r="Q20" s="69" t="s">
        <v>938</v>
      </c>
      <c r="R20" s="69" t="s">
        <v>1011</v>
      </c>
      <c r="S20" s="69"/>
      <c r="T20" s="69"/>
      <c r="U20" s="69"/>
      <c r="V20" s="69"/>
      <c r="W20" s="69"/>
      <c r="X20" s="69" t="s">
        <v>940</v>
      </c>
      <c r="Y20" s="116" t="s">
        <v>6107</v>
      </c>
      <c r="Z20" s="639">
        <f t="shared" si="0"/>
        <v>42000.000000000007</v>
      </c>
      <c r="AA20" s="74">
        <f t="shared" si="1"/>
        <v>642000</v>
      </c>
    </row>
    <row r="21" spans="1:27" x14ac:dyDescent="0.35">
      <c r="A21" s="76"/>
      <c r="B21" s="196" t="s">
        <v>23343</v>
      </c>
      <c r="C21" s="196" t="s">
        <v>233</v>
      </c>
      <c r="D21" s="196" t="s">
        <v>23344</v>
      </c>
      <c r="E21" s="268" t="s">
        <v>23345</v>
      </c>
      <c r="F21" s="196"/>
      <c r="G21" s="269" t="s">
        <v>23386</v>
      </c>
      <c r="H21" s="69"/>
      <c r="I21" s="74">
        <v>650000</v>
      </c>
      <c r="J21" s="69"/>
      <c r="K21" s="69" t="s">
        <v>2394</v>
      </c>
      <c r="L21" s="75" t="s">
        <v>1063</v>
      </c>
      <c r="M21" s="79" t="s">
        <v>23367</v>
      </c>
      <c r="N21" s="75" t="s">
        <v>23387</v>
      </c>
      <c r="O21" s="75" t="s">
        <v>1063</v>
      </c>
      <c r="P21" s="69" t="s">
        <v>937</v>
      </c>
      <c r="Q21" s="69" t="s">
        <v>967</v>
      </c>
      <c r="R21" s="69" t="s">
        <v>1011</v>
      </c>
      <c r="S21" s="69"/>
      <c r="T21" s="69"/>
      <c r="U21" s="69"/>
      <c r="V21" s="69"/>
      <c r="W21" s="69"/>
      <c r="X21" s="69" t="s">
        <v>940</v>
      </c>
      <c r="Y21" s="116" t="s">
        <v>6107</v>
      </c>
      <c r="Z21" s="639">
        <f t="shared" si="0"/>
        <v>45500.000000000007</v>
      </c>
      <c r="AA21" s="74">
        <f t="shared" si="1"/>
        <v>695500</v>
      </c>
    </row>
    <row r="22" spans="1:27" x14ac:dyDescent="0.35">
      <c r="A22" s="76"/>
      <c r="B22" s="196" t="s">
        <v>23343</v>
      </c>
      <c r="C22" s="196" t="s">
        <v>233</v>
      </c>
      <c r="D22" s="196" t="s">
        <v>23344</v>
      </c>
      <c r="E22" s="268" t="s">
        <v>23345</v>
      </c>
      <c r="F22" s="196"/>
      <c r="G22" s="269" t="s">
        <v>23388</v>
      </c>
      <c r="H22" s="69"/>
      <c r="I22" s="74">
        <v>650000</v>
      </c>
      <c r="J22" s="69"/>
      <c r="K22" s="69" t="s">
        <v>2394</v>
      </c>
      <c r="L22" s="75" t="s">
        <v>1063</v>
      </c>
      <c r="M22" s="79" t="s">
        <v>23347</v>
      </c>
      <c r="N22" s="75" t="s">
        <v>23389</v>
      </c>
      <c r="O22" s="75" t="s">
        <v>1063</v>
      </c>
      <c r="P22" s="69" t="s">
        <v>937</v>
      </c>
      <c r="Q22" s="69" t="s">
        <v>967</v>
      </c>
      <c r="R22" s="69" t="s">
        <v>1011</v>
      </c>
      <c r="S22" s="69"/>
      <c r="T22" s="69"/>
      <c r="U22" s="69"/>
      <c r="V22" s="69"/>
      <c r="W22" s="69"/>
      <c r="X22" s="69" t="s">
        <v>940</v>
      </c>
      <c r="Y22" s="116" t="s">
        <v>6107</v>
      </c>
      <c r="Z22" s="639">
        <f t="shared" si="0"/>
        <v>45500.000000000007</v>
      </c>
      <c r="AA22" s="74">
        <f t="shared" si="1"/>
        <v>695500</v>
      </c>
    </row>
    <row r="23" spans="1:27" x14ac:dyDescent="0.35">
      <c r="A23" s="76"/>
      <c r="B23" s="196" t="s">
        <v>23343</v>
      </c>
      <c r="C23" s="196" t="s">
        <v>233</v>
      </c>
      <c r="D23" s="196" t="s">
        <v>23344</v>
      </c>
      <c r="E23" s="268" t="s">
        <v>23345</v>
      </c>
      <c r="F23" s="196"/>
      <c r="G23" s="269" t="s">
        <v>23390</v>
      </c>
      <c r="H23" s="69"/>
      <c r="I23" s="74">
        <v>650000</v>
      </c>
      <c r="J23" s="69"/>
      <c r="K23" s="69" t="s">
        <v>2394</v>
      </c>
      <c r="L23" s="75" t="s">
        <v>1063</v>
      </c>
      <c r="M23" s="79" t="s">
        <v>23347</v>
      </c>
      <c r="N23" s="75" t="s">
        <v>23391</v>
      </c>
      <c r="O23" s="75" t="s">
        <v>1063</v>
      </c>
      <c r="P23" s="69" t="s">
        <v>937</v>
      </c>
      <c r="Q23" s="69" t="s">
        <v>967</v>
      </c>
      <c r="R23" s="69" t="s">
        <v>1011</v>
      </c>
      <c r="S23" s="69"/>
      <c r="T23" s="69"/>
      <c r="U23" s="69"/>
      <c r="V23" s="69"/>
      <c r="W23" s="69"/>
      <c r="X23" s="69" t="s">
        <v>940</v>
      </c>
      <c r="Y23" s="116" t="s">
        <v>6107</v>
      </c>
      <c r="Z23" s="639">
        <f t="shared" si="0"/>
        <v>45500.000000000007</v>
      </c>
      <c r="AA23" s="74">
        <f t="shared" si="1"/>
        <v>695500</v>
      </c>
    </row>
    <row r="24" spans="1:27" x14ac:dyDescent="0.35">
      <c r="A24" s="76"/>
      <c r="B24" s="196" t="s">
        <v>23343</v>
      </c>
      <c r="C24" s="196" t="s">
        <v>233</v>
      </c>
      <c r="D24" s="196" t="s">
        <v>23344</v>
      </c>
      <c r="E24" s="268" t="s">
        <v>23345</v>
      </c>
      <c r="F24" s="196"/>
      <c r="G24" s="269" t="s">
        <v>23392</v>
      </c>
      <c r="H24" s="69"/>
      <c r="I24" s="74">
        <v>650000</v>
      </c>
      <c r="J24" s="69"/>
      <c r="K24" s="69" t="s">
        <v>2394</v>
      </c>
      <c r="L24" s="75" t="s">
        <v>1063</v>
      </c>
      <c r="M24" s="79" t="s">
        <v>23393</v>
      </c>
      <c r="N24" s="75" t="s">
        <v>23394</v>
      </c>
      <c r="O24" s="75" t="s">
        <v>1063</v>
      </c>
      <c r="P24" s="69" t="s">
        <v>937</v>
      </c>
      <c r="Q24" s="69" t="s">
        <v>938</v>
      </c>
      <c r="R24" s="69" t="s">
        <v>1011</v>
      </c>
      <c r="S24" s="69"/>
      <c r="T24" s="69"/>
      <c r="U24" s="69"/>
      <c r="V24" s="69"/>
      <c r="W24" s="69"/>
      <c r="X24" s="69" t="s">
        <v>940</v>
      </c>
      <c r="Y24" s="116" t="s">
        <v>6107</v>
      </c>
      <c r="Z24" s="639">
        <f t="shared" si="0"/>
        <v>45500.000000000007</v>
      </c>
      <c r="AA24" s="74">
        <f t="shared" si="1"/>
        <v>695500</v>
      </c>
    </row>
    <row r="25" spans="1:27" x14ac:dyDescent="0.35">
      <c r="A25" s="76"/>
      <c r="B25" s="196" t="s">
        <v>23343</v>
      </c>
      <c r="C25" s="196" t="s">
        <v>233</v>
      </c>
      <c r="D25" s="196" t="s">
        <v>23344</v>
      </c>
      <c r="E25" s="268" t="s">
        <v>23345</v>
      </c>
      <c r="F25" s="196"/>
      <c r="G25" s="269" t="s">
        <v>23395</v>
      </c>
      <c r="H25" s="69"/>
      <c r="I25" s="74">
        <v>600000</v>
      </c>
      <c r="J25" s="69"/>
      <c r="K25" s="69" t="s">
        <v>2394</v>
      </c>
      <c r="L25" s="75" t="s">
        <v>1063</v>
      </c>
      <c r="M25" s="79" t="s">
        <v>23393</v>
      </c>
      <c r="N25" s="75" t="s">
        <v>23396</v>
      </c>
      <c r="O25" s="75" t="s">
        <v>1063</v>
      </c>
      <c r="P25" s="69" t="s">
        <v>937</v>
      </c>
      <c r="Q25" s="69" t="s">
        <v>938</v>
      </c>
      <c r="R25" s="69" t="s">
        <v>1011</v>
      </c>
      <c r="S25" s="69"/>
      <c r="T25" s="69"/>
      <c r="U25" s="69"/>
      <c r="V25" s="69"/>
      <c r="W25" s="69"/>
      <c r="X25" s="69" t="s">
        <v>940</v>
      </c>
      <c r="Y25" s="116" t="s">
        <v>6107</v>
      </c>
      <c r="Z25" s="639">
        <f t="shared" si="0"/>
        <v>42000.000000000007</v>
      </c>
      <c r="AA25" s="74">
        <f t="shared" si="1"/>
        <v>642000</v>
      </c>
    </row>
    <row r="26" spans="1:27" x14ac:dyDescent="0.35">
      <c r="A26" s="76"/>
      <c r="B26" s="196" t="s">
        <v>23343</v>
      </c>
      <c r="C26" s="196" t="s">
        <v>233</v>
      </c>
      <c r="D26" s="196" t="s">
        <v>23344</v>
      </c>
      <c r="E26" s="268" t="s">
        <v>23345</v>
      </c>
      <c r="F26" s="81" t="s">
        <v>23397</v>
      </c>
      <c r="G26" s="269" t="s">
        <v>23398</v>
      </c>
      <c r="H26" s="69"/>
      <c r="I26" s="74">
        <v>600000</v>
      </c>
      <c r="J26" s="69"/>
      <c r="K26" s="69" t="s">
        <v>2394</v>
      </c>
      <c r="L26" s="75" t="s">
        <v>1063</v>
      </c>
      <c r="M26" s="79" t="s">
        <v>23393</v>
      </c>
      <c r="N26" s="75" t="s">
        <v>23399</v>
      </c>
      <c r="O26" s="75" t="s">
        <v>1063</v>
      </c>
      <c r="P26" s="69" t="s">
        <v>937</v>
      </c>
      <c r="Q26" s="69" t="s">
        <v>938</v>
      </c>
      <c r="R26" s="69" t="s">
        <v>1011</v>
      </c>
      <c r="S26" s="69"/>
      <c r="T26" s="69"/>
      <c r="U26" s="69"/>
      <c r="V26" s="69"/>
      <c r="W26" s="69"/>
      <c r="X26" s="69" t="s">
        <v>940</v>
      </c>
      <c r="Y26" s="116" t="s">
        <v>6107</v>
      </c>
      <c r="Z26" s="639">
        <f t="shared" si="0"/>
        <v>42000.000000000007</v>
      </c>
      <c r="AA26" s="74">
        <f t="shared" si="1"/>
        <v>642000</v>
      </c>
    </row>
    <row r="27" spans="1:27" x14ac:dyDescent="0.35">
      <c r="A27" s="76"/>
      <c r="B27" s="196" t="s">
        <v>23343</v>
      </c>
      <c r="C27" s="196" t="s">
        <v>233</v>
      </c>
      <c r="D27" s="196" t="s">
        <v>23344</v>
      </c>
      <c r="E27" s="268" t="s">
        <v>23345</v>
      </c>
      <c r="F27" s="81" t="s">
        <v>23400</v>
      </c>
      <c r="G27" s="269" t="s">
        <v>23401</v>
      </c>
      <c r="H27" s="69"/>
      <c r="I27" s="74">
        <v>600000</v>
      </c>
      <c r="J27" s="69"/>
      <c r="K27" s="69" t="s">
        <v>2394</v>
      </c>
      <c r="L27" s="75" t="s">
        <v>1063</v>
      </c>
      <c r="M27" s="79" t="s">
        <v>23393</v>
      </c>
      <c r="N27" s="75" t="s">
        <v>23402</v>
      </c>
      <c r="O27" s="75" t="s">
        <v>1063</v>
      </c>
      <c r="P27" s="69" t="s">
        <v>937</v>
      </c>
      <c r="Q27" s="69" t="s">
        <v>938</v>
      </c>
      <c r="R27" s="69" t="s">
        <v>1011</v>
      </c>
      <c r="S27" s="69"/>
      <c r="T27" s="69"/>
      <c r="U27" s="69"/>
      <c r="V27" s="69"/>
      <c r="W27" s="69"/>
      <c r="X27" s="69" t="s">
        <v>940</v>
      </c>
      <c r="Y27" s="116" t="s">
        <v>6107</v>
      </c>
      <c r="Z27" s="639">
        <f t="shared" si="0"/>
        <v>42000.000000000007</v>
      </c>
      <c r="AA27" s="74">
        <f t="shared" si="1"/>
        <v>642000</v>
      </c>
    </row>
    <row r="28" spans="1:27" x14ac:dyDescent="0.35">
      <c r="A28" s="76"/>
      <c r="B28" s="196" t="s">
        <v>23343</v>
      </c>
      <c r="C28" s="196" t="s">
        <v>233</v>
      </c>
      <c r="D28" s="196" t="s">
        <v>23344</v>
      </c>
      <c r="E28" s="268" t="s">
        <v>23345</v>
      </c>
      <c r="F28" s="81" t="s">
        <v>23403</v>
      </c>
      <c r="G28" s="269" t="s">
        <v>23404</v>
      </c>
      <c r="H28" s="69"/>
      <c r="I28" s="74">
        <v>600000</v>
      </c>
      <c r="J28" s="69"/>
      <c r="K28" s="69" t="s">
        <v>2394</v>
      </c>
      <c r="L28" s="75" t="s">
        <v>1063</v>
      </c>
      <c r="M28" s="79" t="s">
        <v>23393</v>
      </c>
      <c r="N28" s="75" t="s">
        <v>23405</v>
      </c>
      <c r="O28" s="75" t="s">
        <v>1063</v>
      </c>
      <c r="P28" s="69" t="s">
        <v>937</v>
      </c>
      <c r="Q28" s="69" t="s">
        <v>938</v>
      </c>
      <c r="R28" s="69" t="s">
        <v>1011</v>
      </c>
      <c r="S28" s="69"/>
      <c r="T28" s="69"/>
      <c r="U28" s="69"/>
      <c r="V28" s="69"/>
      <c r="W28" s="69"/>
      <c r="X28" s="69" t="s">
        <v>940</v>
      </c>
      <c r="Y28" s="116" t="s">
        <v>6107</v>
      </c>
      <c r="Z28" s="639">
        <f t="shared" si="0"/>
        <v>42000.000000000007</v>
      </c>
      <c r="AA28" s="74">
        <f t="shared" si="1"/>
        <v>642000</v>
      </c>
    </row>
    <row r="29" spans="1:27" x14ac:dyDescent="0.35">
      <c r="A29" s="76"/>
      <c r="B29" s="196" t="s">
        <v>23343</v>
      </c>
      <c r="C29" s="196" t="s">
        <v>233</v>
      </c>
      <c r="D29" s="196" t="s">
        <v>23344</v>
      </c>
      <c r="E29" s="268" t="s">
        <v>23345</v>
      </c>
      <c r="F29" s="81" t="s">
        <v>23406</v>
      </c>
      <c r="G29" s="269" t="s">
        <v>23407</v>
      </c>
      <c r="H29" s="69"/>
      <c r="I29" s="74">
        <v>600000</v>
      </c>
      <c r="J29" s="69"/>
      <c r="K29" s="69" t="s">
        <v>2394</v>
      </c>
      <c r="L29" s="75" t="s">
        <v>1063</v>
      </c>
      <c r="M29" s="79" t="s">
        <v>23393</v>
      </c>
      <c r="N29" s="75" t="s">
        <v>23408</v>
      </c>
      <c r="O29" s="75" t="s">
        <v>1063</v>
      </c>
      <c r="P29" s="69" t="s">
        <v>937</v>
      </c>
      <c r="Q29" s="69" t="s">
        <v>938</v>
      </c>
      <c r="R29" s="69" t="s">
        <v>1011</v>
      </c>
      <c r="S29" s="69"/>
      <c r="T29" s="69"/>
      <c r="U29" s="69"/>
      <c r="V29" s="69"/>
      <c r="W29" s="69"/>
      <c r="X29" s="69" t="s">
        <v>940</v>
      </c>
      <c r="Y29" s="116" t="s">
        <v>6107</v>
      </c>
      <c r="Z29" s="639">
        <f t="shared" si="0"/>
        <v>42000.000000000007</v>
      </c>
      <c r="AA29" s="74">
        <f t="shared" si="1"/>
        <v>642000</v>
      </c>
    </row>
    <row r="30" spans="1:27" x14ac:dyDescent="0.35">
      <c r="A30" s="76"/>
      <c r="B30" s="196" t="s">
        <v>23343</v>
      </c>
      <c r="C30" s="196" t="s">
        <v>233</v>
      </c>
      <c r="D30" s="196" t="s">
        <v>23344</v>
      </c>
      <c r="E30" s="268" t="s">
        <v>23345</v>
      </c>
      <c r="F30" s="81" t="s">
        <v>23409</v>
      </c>
      <c r="G30" s="269" t="s">
        <v>23410</v>
      </c>
      <c r="H30" s="69"/>
      <c r="I30" s="74">
        <v>600000</v>
      </c>
      <c r="J30" s="69"/>
      <c r="K30" s="69" t="s">
        <v>2394</v>
      </c>
      <c r="L30" s="75" t="s">
        <v>1063</v>
      </c>
      <c r="M30" s="79" t="s">
        <v>23393</v>
      </c>
      <c r="N30" s="75" t="s">
        <v>23411</v>
      </c>
      <c r="O30" s="75" t="s">
        <v>1063</v>
      </c>
      <c r="P30" s="69" t="s">
        <v>937</v>
      </c>
      <c r="Q30" s="69" t="s">
        <v>938</v>
      </c>
      <c r="R30" s="69" t="s">
        <v>1011</v>
      </c>
      <c r="S30" s="69"/>
      <c r="T30" s="69"/>
      <c r="U30" s="69"/>
      <c r="V30" s="69"/>
      <c r="W30" s="69"/>
      <c r="X30" s="69" t="s">
        <v>940</v>
      </c>
      <c r="Y30" s="116" t="s">
        <v>6107</v>
      </c>
      <c r="Z30" s="639">
        <f t="shared" si="0"/>
        <v>42000.000000000007</v>
      </c>
      <c r="AA30" s="74">
        <f t="shared" si="1"/>
        <v>642000</v>
      </c>
    </row>
    <row r="31" spans="1:27" x14ac:dyDescent="0.35">
      <c r="A31" s="76"/>
      <c r="B31" s="196" t="s">
        <v>23343</v>
      </c>
      <c r="C31" s="196" t="s">
        <v>233</v>
      </c>
      <c r="D31" s="196" t="s">
        <v>23344</v>
      </c>
      <c r="E31" s="268" t="s">
        <v>23345</v>
      </c>
      <c r="F31" s="196"/>
      <c r="G31" s="269" t="s">
        <v>23412</v>
      </c>
      <c r="H31" s="69"/>
      <c r="I31" s="74">
        <v>600000</v>
      </c>
      <c r="J31" s="69"/>
      <c r="K31" s="69" t="s">
        <v>2394</v>
      </c>
      <c r="L31" s="75" t="s">
        <v>1063</v>
      </c>
      <c r="M31" s="79" t="s">
        <v>23393</v>
      </c>
      <c r="N31" s="75" t="s">
        <v>23413</v>
      </c>
      <c r="O31" s="75" t="s">
        <v>1063</v>
      </c>
      <c r="P31" s="69" t="s">
        <v>937</v>
      </c>
      <c r="Q31" s="69" t="s">
        <v>938</v>
      </c>
      <c r="R31" s="69" t="s">
        <v>1011</v>
      </c>
      <c r="S31" s="69"/>
      <c r="T31" s="69"/>
      <c r="U31" s="69"/>
      <c r="V31" s="69"/>
      <c r="W31" s="69"/>
      <c r="X31" s="69" t="s">
        <v>940</v>
      </c>
      <c r="Y31" s="116" t="s">
        <v>6107</v>
      </c>
      <c r="Z31" s="639">
        <f t="shared" si="0"/>
        <v>42000.000000000007</v>
      </c>
      <c r="AA31" s="74">
        <f t="shared" si="1"/>
        <v>642000</v>
      </c>
    </row>
    <row r="32" spans="1:27" x14ac:dyDescent="0.35">
      <c r="A32" s="76"/>
      <c r="B32" s="196" t="s">
        <v>23343</v>
      </c>
      <c r="C32" s="196" t="s">
        <v>233</v>
      </c>
      <c r="D32" s="196" t="s">
        <v>23344</v>
      </c>
      <c r="E32" s="268" t="s">
        <v>23345</v>
      </c>
      <c r="F32" s="196"/>
      <c r="G32" s="269" t="s">
        <v>23414</v>
      </c>
      <c r="H32" s="69"/>
      <c r="I32" s="74">
        <v>600000</v>
      </c>
      <c r="J32" s="69"/>
      <c r="K32" s="69" t="s">
        <v>2394</v>
      </c>
      <c r="L32" s="75" t="s">
        <v>1063</v>
      </c>
      <c r="M32" s="79" t="s">
        <v>23347</v>
      </c>
      <c r="N32" s="75" t="s">
        <v>23415</v>
      </c>
      <c r="O32" s="75" t="s">
        <v>1063</v>
      </c>
      <c r="P32" s="69" t="s">
        <v>937</v>
      </c>
      <c r="Q32" s="69" t="s">
        <v>938</v>
      </c>
      <c r="R32" s="69" t="s">
        <v>1011</v>
      </c>
      <c r="S32" s="69"/>
      <c r="T32" s="69"/>
      <c r="U32" s="69"/>
      <c r="V32" s="69"/>
      <c r="W32" s="69"/>
      <c r="X32" s="69" t="s">
        <v>940</v>
      </c>
      <c r="Y32" s="116" t="s">
        <v>6107</v>
      </c>
      <c r="Z32" s="639">
        <f t="shared" si="0"/>
        <v>42000.000000000007</v>
      </c>
      <c r="AA32" s="74">
        <f t="shared" si="1"/>
        <v>642000</v>
      </c>
    </row>
    <row r="33" spans="1:27" x14ac:dyDescent="0.35">
      <c r="A33" s="76"/>
      <c r="B33" s="196" t="s">
        <v>23343</v>
      </c>
      <c r="C33" s="196" t="s">
        <v>233</v>
      </c>
      <c r="D33" s="196" t="s">
        <v>23344</v>
      </c>
      <c r="E33" s="268" t="s">
        <v>23345</v>
      </c>
      <c r="F33" s="81" t="s">
        <v>23416</v>
      </c>
      <c r="G33" s="269" t="s">
        <v>23417</v>
      </c>
      <c r="H33" s="69"/>
      <c r="I33" s="74">
        <v>600000</v>
      </c>
      <c r="J33" s="69"/>
      <c r="K33" s="69" t="s">
        <v>2394</v>
      </c>
      <c r="L33" s="75" t="s">
        <v>1063</v>
      </c>
      <c r="M33" s="79" t="s">
        <v>23367</v>
      </c>
      <c r="N33" s="75" t="s">
        <v>23418</v>
      </c>
      <c r="O33" s="75" t="s">
        <v>1063</v>
      </c>
      <c r="P33" s="69" t="s">
        <v>937</v>
      </c>
      <c r="Q33" s="69" t="s">
        <v>938</v>
      </c>
      <c r="R33" s="69" t="s">
        <v>1011</v>
      </c>
      <c r="S33" s="69"/>
      <c r="T33" s="69"/>
      <c r="U33" s="69"/>
      <c r="V33" s="69"/>
      <c r="W33" s="69"/>
      <c r="X33" s="69" t="s">
        <v>940</v>
      </c>
      <c r="Y33" s="116" t="s">
        <v>6107</v>
      </c>
      <c r="Z33" s="639">
        <f t="shared" si="0"/>
        <v>42000.000000000007</v>
      </c>
      <c r="AA33" s="74">
        <f t="shared" si="1"/>
        <v>642000</v>
      </c>
    </row>
    <row r="34" spans="1:27" x14ac:dyDescent="0.35">
      <c r="A34" s="76"/>
      <c r="B34" s="196" t="s">
        <v>23343</v>
      </c>
      <c r="C34" s="196" t="s">
        <v>233</v>
      </c>
      <c r="D34" s="196" t="s">
        <v>23344</v>
      </c>
      <c r="E34" s="268" t="s">
        <v>23345</v>
      </c>
      <c r="F34" s="81" t="s">
        <v>23419</v>
      </c>
      <c r="G34" s="269" t="s">
        <v>23420</v>
      </c>
      <c r="H34" s="69"/>
      <c r="I34" s="74">
        <v>600000</v>
      </c>
      <c r="J34" s="69"/>
      <c r="K34" s="69" t="s">
        <v>2394</v>
      </c>
      <c r="L34" s="75" t="s">
        <v>1063</v>
      </c>
      <c r="M34" s="79" t="s">
        <v>23367</v>
      </c>
      <c r="N34" s="75" t="s">
        <v>23421</v>
      </c>
      <c r="O34" s="75" t="s">
        <v>1063</v>
      </c>
      <c r="P34" s="69" t="s">
        <v>937</v>
      </c>
      <c r="Q34" s="69" t="s">
        <v>938</v>
      </c>
      <c r="R34" s="69" t="s">
        <v>1011</v>
      </c>
      <c r="S34" s="69"/>
      <c r="T34" s="69"/>
      <c r="U34" s="69"/>
      <c r="V34" s="69"/>
      <c r="W34" s="69"/>
      <c r="X34" s="69" t="s">
        <v>940</v>
      </c>
      <c r="Y34" s="116" t="s">
        <v>6107</v>
      </c>
      <c r="Z34" s="639">
        <f t="shared" si="0"/>
        <v>42000.000000000007</v>
      </c>
      <c r="AA34" s="74">
        <f t="shared" si="1"/>
        <v>642000</v>
      </c>
    </row>
    <row r="35" spans="1:27" x14ac:dyDescent="0.35">
      <c r="A35" s="76"/>
      <c r="B35" s="196" t="s">
        <v>23343</v>
      </c>
      <c r="C35" s="196" t="s">
        <v>233</v>
      </c>
      <c r="D35" s="196" t="s">
        <v>23344</v>
      </c>
      <c r="E35" s="268" t="s">
        <v>23345</v>
      </c>
      <c r="F35" s="81" t="s">
        <v>23422</v>
      </c>
      <c r="G35" s="269" t="s">
        <v>23423</v>
      </c>
      <c r="H35" s="69"/>
      <c r="I35" s="74">
        <v>600000</v>
      </c>
      <c r="J35" s="69"/>
      <c r="K35" s="69" t="s">
        <v>2394</v>
      </c>
      <c r="L35" s="75" t="s">
        <v>1063</v>
      </c>
      <c r="M35" s="79" t="s">
        <v>23367</v>
      </c>
      <c r="N35" s="75" t="s">
        <v>23424</v>
      </c>
      <c r="O35" s="75" t="s">
        <v>1063</v>
      </c>
      <c r="P35" s="69" t="s">
        <v>937</v>
      </c>
      <c r="Q35" s="69" t="s">
        <v>938</v>
      </c>
      <c r="R35" s="69" t="s">
        <v>1011</v>
      </c>
      <c r="S35" s="69"/>
      <c r="T35" s="69"/>
      <c r="U35" s="69"/>
      <c r="V35" s="69"/>
      <c r="W35" s="69"/>
      <c r="X35" s="69" t="s">
        <v>940</v>
      </c>
      <c r="Y35" s="116" t="s">
        <v>6107</v>
      </c>
      <c r="Z35" s="639">
        <f t="shared" si="0"/>
        <v>42000.000000000007</v>
      </c>
      <c r="AA35" s="74">
        <f t="shared" si="1"/>
        <v>642000</v>
      </c>
    </row>
    <row r="36" spans="1:27" x14ac:dyDescent="0.35">
      <c r="A36" s="76"/>
      <c r="B36" s="196" t="s">
        <v>23343</v>
      </c>
      <c r="C36" s="196" t="s">
        <v>233</v>
      </c>
      <c r="D36" s="196" t="s">
        <v>23344</v>
      </c>
      <c r="E36" s="268" t="s">
        <v>23345</v>
      </c>
      <c r="F36" s="81" t="s">
        <v>23425</v>
      </c>
      <c r="G36" s="269" t="s">
        <v>23426</v>
      </c>
      <c r="H36" s="69"/>
      <c r="I36" s="74">
        <v>600000</v>
      </c>
      <c r="J36" s="69"/>
      <c r="K36" s="69" t="s">
        <v>2394</v>
      </c>
      <c r="L36" s="75" t="s">
        <v>1063</v>
      </c>
      <c r="M36" s="79" t="s">
        <v>23367</v>
      </c>
      <c r="N36" s="75" t="s">
        <v>23427</v>
      </c>
      <c r="O36" s="75" t="s">
        <v>1063</v>
      </c>
      <c r="P36" s="69" t="s">
        <v>937</v>
      </c>
      <c r="Q36" s="69" t="s">
        <v>938</v>
      </c>
      <c r="R36" s="69" t="s">
        <v>1011</v>
      </c>
      <c r="S36" s="69"/>
      <c r="T36" s="69"/>
      <c r="U36" s="69"/>
      <c r="V36" s="69"/>
      <c r="W36" s="69"/>
      <c r="X36" s="69" t="s">
        <v>940</v>
      </c>
      <c r="Y36" s="116" t="s">
        <v>6107</v>
      </c>
      <c r="Z36" s="639">
        <f t="shared" si="0"/>
        <v>42000.000000000007</v>
      </c>
      <c r="AA36" s="74">
        <f t="shared" si="1"/>
        <v>642000</v>
      </c>
    </row>
    <row r="37" spans="1:27" x14ac:dyDescent="0.35">
      <c r="A37" s="76"/>
      <c r="B37" s="196" t="s">
        <v>23343</v>
      </c>
      <c r="C37" s="196" t="s">
        <v>233</v>
      </c>
      <c r="D37" s="196" t="s">
        <v>23344</v>
      </c>
      <c r="E37" s="268" t="s">
        <v>23345</v>
      </c>
      <c r="F37" s="196"/>
      <c r="G37" s="269" t="s">
        <v>23428</v>
      </c>
      <c r="H37" s="69"/>
      <c r="I37" s="74">
        <v>600000</v>
      </c>
      <c r="J37" s="69"/>
      <c r="K37" s="69" t="s">
        <v>2394</v>
      </c>
      <c r="L37" s="75" t="s">
        <v>1063</v>
      </c>
      <c r="M37" s="79" t="s">
        <v>23367</v>
      </c>
      <c r="N37" s="75" t="s">
        <v>23429</v>
      </c>
      <c r="O37" s="75" t="s">
        <v>1063</v>
      </c>
      <c r="P37" s="69" t="s">
        <v>937</v>
      </c>
      <c r="Q37" s="69" t="s">
        <v>938</v>
      </c>
      <c r="R37" s="69" t="s">
        <v>1011</v>
      </c>
      <c r="S37" s="69"/>
      <c r="T37" s="69"/>
      <c r="U37" s="69"/>
      <c r="V37" s="69"/>
      <c r="W37" s="69"/>
      <c r="X37" s="69" t="s">
        <v>940</v>
      </c>
      <c r="Y37" s="116" t="s">
        <v>6107</v>
      </c>
      <c r="Z37" s="639">
        <f t="shared" si="0"/>
        <v>42000.000000000007</v>
      </c>
      <c r="AA37" s="74">
        <f t="shared" si="1"/>
        <v>642000</v>
      </c>
    </row>
    <row r="38" spans="1:27" x14ac:dyDescent="0.35">
      <c r="A38" s="76"/>
      <c r="B38" s="196" t="s">
        <v>23343</v>
      </c>
      <c r="C38" s="196" t="s">
        <v>233</v>
      </c>
      <c r="D38" s="196" t="s">
        <v>23344</v>
      </c>
      <c r="E38" s="268" t="s">
        <v>23345</v>
      </c>
      <c r="F38" s="81" t="s">
        <v>23430</v>
      </c>
      <c r="G38" s="269" t="s">
        <v>23431</v>
      </c>
      <c r="H38" s="69"/>
      <c r="I38" s="74">
        <v>600000</v>
      </c>
      <c r="J38" s="69"/>
      <c r="K38" s="69" t="s">
        <v>2394</v>
      </c>
      <c r="L38" s="75" t="s">
        <v>1063</v>
      </c>
      <c r="M38" s="79" t="s">
        <v>23367</v>
      </c>
      <c r="N38" s="75" t="s">
        <v>23432</v>
      </c>
      <c r="O38" s="75" t="s">
        <v>1063</v>
      </c>
      <c r="P38" s="69" t="s">
        <v>937</v>
      </c>
      <c r="Q38" s="69" t="s">
        <v>938</v>
      </c>
      <c r="R38" s="69" t="s">
        <v>1011</v>
      </c>
      <c r="S38" s="69"/>
      <c r="T38" s="69"/>
      <c r="U38" s="69"/>
      <c r="V38" s="69"/>
      <c r="W38" s="69"/>
      <c r="X38" s="69" t="s">
        <v>940</v>
      </c>
      <c r="Y38" s="116" t="s">
        <v>6107</v>
      </c>
      <c r="Z38" s="639">
        <f t="shared" si="0"/>
        <v>42000.000000000007</v>
      </c>
      <c r="AA38" s="74">
        <f t="shared" si="1"/>
        <v>642000</v>
      </c>
    </row>
    <row r="39" spans="1:27" x14ac:dyDescent="0.35">
      <c r="A39" s="76"/>
      <c r="B39" s="196" t="s">
        <v>23343</v>
      </c>
      <c r="C39" s="196" t="s">
        <v>233</v>
      </c>
      <c r="D39" s="196" t="s">
        <v>23344</v>
      </c>
      <c r="E39" s="268" t="s">
        <v>23345</v>
      </c>
      <c r="F39" s="196"/>
      <c r="G39" s="269" t="s">
        <v>23433</v>
      </c>
      <c r="H39" s="69"/>
      <c r="I39" s="74">
        <v>600000</v>
      </c>
      <c r="J39" s="69"/>
      <c r="K39" s="69" t="s">
        <v>2394</v>
      </c>
      <c r="L39" s="75" t="s">
        <v>1063</v>
      </c>
      <c r="M39" s="79" t="s">
        <v>23367</v>
      </c>
      <c r="N39" s="75" t="s">
        <v>23434</v>
      </c>
      <c r="O39" s="75" t="s">
        <v>1063</v>
      </c>
      <c r="P39" s="69" t="s">
        <v>937</v>
      </c>
      <c r="Q39" s="69" t="s">
        <v>938</v>
      </c>
      <c r="R39" s="69" t="s">
        <v>1011</v>
      </c>
      <c r="S39" s="69"/>
      <c r="T39" s="69"/>
      <c r="U39" s="69"/>
      <c r="V39" s="69"/>
      <c r="W39" s="69"/>
      <c r="X39" s="69" t="s">
        <v>940</v>
      </c>
      <c r="Y39" s="116" t="s">
        <v>6107</v>
      </c>
      <c r="Z39" s="639">
        <f t="shared" si="0"/>
        <v>42000.000000000007</v>
      </c>
      <c r="AA39" s="74">
        <f t="shared" si="1"/>
        <v>642000</v>
      </c>
    </row>
    <row r="40" spans="1:27" x14ac:dyDescent="0.35">
      <c r="A40" s="76"/>
      <c r="B40" s="196" t="s">
        <v>23343</v>
      </c>
      <c r="C40" s="196" t="s">
        <v>233</v>
      </c>
      <c r="D40" s="196" t="s">
        <v>23344</v>
      </c>
      <c r="E40" s="268" t="s">
        <v>23345</v>
      </c>
      <c r="F40" s="196"/>
      <c r="G40" s="269" t="s">
        <v>23435</v>
      </c>
      <c r="H40" s="69"/>
      <c r="I40" s="74">
        <v>600000</v>
      </c>
      <c r="J40" s="69"/>
      <c r="K40" s="69" t="s">
        <v>2394</v>
      </c>
      <c r="L40" s="75" t="s">
        <v>1063</v>
      </c>
      <c r="M40" s="79" t="s">
        <v>23367</v>
      </c>
      <c r="N40" s="75" t="s">
        <v>23436</v>
      </c>
      <c r="O40" s="75" t="s">
        <v>1063</v>
      </c>
      <c r="P40" s="69" t="s">
        <v>937</v>
      </c>
      <c r="Q40" s="69" t="s">
        <v>938</v>
      </c>
      <c r="R40" s="69" t="s">
        <v>1011</v>
      </c>
      <c r="S40" s="69"/>
      <c r="T40" s="69"/>
      <c r="U40" s="69"/>
      <c r="V40" s="69"/>
      <c r="W40" s="69"/>
      <c r="X40" s="69" t="s">
        <v>940</v>
      </c>
      <c r="Y40" s="116" t="s">
        <v>6107</v>
      </c>
      <c r="Z40" s="639">
        <f t="shared" si="0"/>
        <v>42000.000000000007</v>
      </c>
      <c r="AA40" s="74">
        <f t="shared" si="1"/>
        <v>642000</v>
      </c>
    </row>
    <row r="41" spans="1:27" x14ac:dyDescent="0.35">
      <c r="A41" s="64"/>
      <c r="B41" s="64"/>
      <c r="C41" s="64"/>
      <c r="D41" s="64"/>
      <c r="E41" s="115"/>
      <c r="F41" s="64"/>
      <c r="G41" s="267" t="s">
        <v>1842</v>
      </c>
      <c r="H41" s="64"/>
      <c r="I41" s="67"/>
      <c r="J41" s="64"/>
      <c r="K41" s="64"/>
      <c r="L41" s="68"/>
      <c r="M41" s="68"/>
      <c r="N41" s="68"/>
      <c r="O41" s="68"/>
      <c r="P41" s="64"/>
      <c r="Q41" s="64"/>
      <c r="R41" s="68"/>
      <c r="S41" s="64"/>
      <c r="T41" s="64"/>
      <c r="U41" s="64"/>
      <c r="V41" s="64"/>
      <c r="W41" s="64"/>
      <c r="X41" s="64"/>
      <c r="Y41" s="115"/>
      <c r="Z41" s="639">
        <f t="shared" si="0"/>
        <v>0</v>
      </c>
      <c r="AA41" s="67">
        <f t="shared" si="1"/>
        <v>0</v>
      </c>
    </row>
    <row r="42" spans="1:27" x14ac:dyDescent="0.35">
      <c r="A42" s="76"/>
      <c r="B42" s="196" t="s">
        <v>23343</v>
      </c>
      <c r="C42" s="196" t="s">
        <v>233</v>
      </c>
      <c r="D42" s="196" t="s">
        <v>23344</v>
      </c>
      <c r="E42" s="268" t="s">
        <v>23345</v>
      </c>
      <c r="F42" s="81" t="s">
        <v>23437</v>
      </c>
      <c r="G42" s="277" t="s">
        <v>23438</v>
      </c>
      <c r="H42" s="76"/>
      <c r="I42" s="118">
        <v>18000000</v>
      </c>
      <c r="J42" s="76"/>
      <c r="K42" s="76" t="s">
        <v>2664</v>
      </c>
      <c r="L42" s="75" t="s">
        <v>1063</v>
      </c>
      <c r="M42" s="119" t="s">
        <v>23439</v>
      </c>
      <c r="N42" s="120" t="s">
        <v>23440</v>
      </c>
      <c r="O42" s="75" t="s">
        <v>1063</v>
      </c>
      <c r="P42" s="75" t="s">
        <v>1063</v>
      </c>
      <c r="Q42" s="75" t="s">
        <v>1063</v>
      </c>
      <c r="R42" s="75" t="s">
        <v>1063</v>
      </c>
      <c r="S42" s="76"/>
      <c r="T42" s="76"/>
      <c r="U42" s="76"/>
      <c r="V42" s="76"/>
      <c r="W42" s="69"/>
      <c r="X42" s="69"/>
      <c r="Y42" s="121"/>
      <c r="Z42" s="639">
        <f t="shared" si="0"/>
        <v>1260000.0000000002</v>
      </c>
      <c r="AA42" s="118">
        <f t="shared" si="1"/>
        <v>19260000</v>
      </c>
    </row>
    <row r="43" spans="1:27" x14ac:dyDescent="0.35">
      <c r="A43" s="76"/>
      <c r="B43" s="196" t="s">
        <v>23343</v>
      </c>
      <c r="C43" s="196" t="s">
        <v>233</v>
      </c>
      <c r="D43" s="196" t="s">
        <v>23344</v>
      </c>
      <c r="E43" s="268" t="s">
        <v>23345</v>
      </c>
      <c r="F43" s="81" t="s">
        <v>23441</v>
      </c>
      <c r="G43" s="277" t="s">
        <v>23438</v>
      </c>
      <c r="H43" s="76"/>
      <c r="I43" s="118">
        <v>18000000</v>
      </c>
      <c r="J43" s="76"/>
      <c r="K43" s="76" t="s">
        <v>2664</v>
      </c>
      <c r="L43" s="75" t="s">
        <v>1063</v>
      </c>
      <c r="M43" s="119" t="s">
        <v>23439</v>
      </c>
      <c r="N43" s="120" t="s">
        <v>23442</v>
      </c>
      <c r="O43" s="75" t="s">
        <v>1063</v>
      </c>
      <c r="P43" s="75" t="s">
        <v>1063</v>
      </c>
      <c r="Q43" s="75" t="s">
        <v>1063</v>
      </c>
      <c r="R43" s="75" t="s">
        <v>1063</v>
      </c>
      <c r="S43" s="76"/>
      <c r="T43" s="76"/>
      <c r="U43" s="76"/>
      <c r="V43" s="76"/>
      <c r="W43" s="69"/>
      <c r="X43" s="69"/>
      <c r="Y43" s="121"/>
      <c r="Z43" s="639">
        <f t="shared" si="0"/>
        <v>1260000.0000000002</v>
      </c>
      <c r="AA43" s="118">
        <f t="shared" si="1"/>
        <v>19260000</v>
      </c>
    </row>
    <row r="44" spans="1:27" x14ac:dyDescent="0.35">
      <c r="A44" s="76"/>
      <c r="B44" s="196" t="s">
        <v>23343</v>
      </c>
      <c r="C44" s="196" t="s">
        <v>233</v>
      </c>
      <c r="D44" s="196" t="s">
        <v>23344</v>
      </c>
      <c r="E44" s="268" t="s">
        <v>23345</v>
      </c>
      <c r="F44" s="81" t="s">
        <v>23443</v>
      </c>
      <c r="G44" s="277" t="s">
        <v>23444</v>
      </c>
      <c r="H44" s="76"/>
      <c r="I44" s="118">
        <v>18000000</v>
      </c>
      <c r="J44" s="76"/>
      <c r="K44" s="76" t="s">
        <v>2664</v>
      </c>
      <c r="L44" s="75" t="s">
        <v>1063</v>
      </c>
      <c r="M44" s="119" t="s">
        <v>23439</v>
      </c>
      <c r="N44" s="120" t="s">
        <v>23445</v>
      </c>
      <c r="O44" s="75" t="s">
        <v>1063</v>
      </c>
      <c r="P44" s="75" t="s">
        <v>1063</v>
      </c>
      <c r="Q44" s="75" t="s">
        <v>1063</v>
      </c>
      <c r="R44" s="75" t="s">
        <v>1063</v>
      </c>
      <c r="S44" s="76"/>
      <c r="T44" s="76"/>
      <c r="U44" s="76"/>
      <c r="V44" s="76"/>
      <c r="W44" s="69"/>
      <c r="X44" s="69"/>
      <c r="Y44" s="121"/>
      <c r="Z44" s="639">
        <f t="shared" si="0"/>
        <v>1260000.0000000002</v>
      </c>
      <c r="AA44" s="118">
        <f t="shared" si="1"/>
        <v>19260000</v>
      </c>
    </row>
    <row r="45" spans="1:27" x14ac:dyDescent="0.35">
      <c r="A45" s="414"/>
      <c r="B45" s="414"/>
      <c r="C45" s="414"/>
      <c r="D45" s="414"/>
      <c r="E45" s="416"/>
      <c r="F45" s="64"/>
      <c r="G45" s="619" t="s">
        <v>1851</v>
      </c>
      <c r="H45" s="414"/>
      <c r="I45" s="418"/>
      <c r="J45" s="414"/>
      <c r="K45" s="414"/>
      <c r="L45" s="419"/>
      <c r="M45" s="419"/>
      <c r="N45" s="419"/>
      <c r="O45" s="419"/>
      <c r="P45" s="414"/>
      <c r="Q45" s="455"/>
      <c r="R45" s="419"/>
      <c r="S45" s="414"/>
      <c r="T45" s="414"/>
      <c r="U45" s="414"/>
      <c r="V45" s="414"/>
      <c r="W45" s="414"/>
      <c r="X45" s="414"/>
      <c r="Y45" s="416"/>
      <c r="Z45" s="639">
        <f t="shared" si="0"/>
        <v>0</v>
      </c>
      <c r="AA45" s="418">
        <f t="shared" si="1"/>
        <v>0</v>
      </c>
    </row>
    <row r="46" spans="1:27" s="76" customFormat="1" ht="17.25" customHeight="1" x14ac:dyDescent="0.35">
      <c r="A46" s="69"/>
      <c r="B46" s="196" t="s">
        <v>23343</v>
      </c>
      <c r="C46" s="196" t="s">
        <v>233</v>
      </c>
      <c r="D46" s="196" t="s">
        <v>23344</v>
      </c>
      <c r="E46" s="268" t="s">
        <v>23345</v>
      </c>
      <c r="F46" s="196"/>
      <c r="G46" s="620" t="s">
        <v>23446</v>
      </c>
      <c r="H46" s="69"/>
      <c r="I46" s="74">
        <v>400000</v>
      </c>
      <c r="J46" s="69"/>
      <c r="K46" s="185" t="s">
        <v>2664</v>
      </c>
      <c r="L46" s="185" t="s">
        <v>13259</v>
      </c>
      <c r="M46" s="75" t="s">
        <v>1063</v>
      </c>
      <c r="N46" s="185" t="s">
        <v>23447</v>
      </c>
      <c r="O46" s="75" t="s">
        <v>1063</v>
      </c>
      <c r="P46" s="75" t="s">
        <v>1063</v>
      </c>
      <c r="Q46" s="75" t="s">
        <v>1063</v>
      </c>
      <c r="R46" s="75" t="s">
        <v>1063</v>
      </c>
      <c r="S46" s="69"/>
      <c r="T46" s="69"/>
      <c r="U46" s="69"/>
      <c r="V46" s="69"/>
      <c r="W46" s="69"/>
      <c r="X46" s="69"/>
      <c r="Y46" s="116"/>
      <c r="Z46" s="639">
        <f t="shared" si="0"/>
        <v>28000.000000000004</v>
      </c>
      <c r="AA46" s="74">
        <f t="shared" si="1"/>
        <v>428000</v>
      </c>
    </row>
    <row r="47" spans="1:27" s="76" customFormat="1" x14ac:dyDescent="0.35">
      <c r="B47" s="196" t="s">
        <v>23343</v>
      </c>
      <c r="C47" s="196" t="s">
        <v>233</v>
      </c>
      <c r="D47" s="196" t="s">
        <v>23344</v>
      </c>
      <c r="E47" s="268" t="s">
        <v>23345</v>
      </c>
      <c r="F47" s="196"/>
      <c r="G47" s="620" t="s">
        <v>23448</v>
      </c>
      <c r="I47" s="118">
        <v>100000</v>
      </c>
      <c r="K47" s="185" t="s">
        <v>2664</v>
      </c>
      <c r="L47" s="185" t="s">
        <v>13259</v>
      </c>
      <c r="M47" s="75" t="s">
        <v>1063</v>
      </c>
      <c r="N47" s="185" t="s">
        <v>23449</v>
      </c>
      <c r="O47" s="75" t="s">
        <v>1063</v>
      </c>
      <c r="P47" s="75" t="s">
        <v>1063</v>
      </c>
      <c r="Q47" s="75" t="s">
        <v>1063</v>
      </c>
      <c r="R47" s="75" t="s">
        <v>1063</v>
      </c>
      <c r="Y47" s="121"/>
      <c r="Z47" s="639">
        <f t="shared" si="0"/>
        <v>7000.0000000000009</v>
      </c>
      <c r="AA47" s="118">
        <f t="shared" si="1"/>
        <v>107000</v>
      </c>
    </row>
    <row r="48" spans="1:27" s="76" customFormat="1" ht="17.25" customHeight="1" x14ac:dyDescent="0.35">
      <c r="A48" s="69"/>
      <c r="B48" s="196" t="s">
        <v>23343</v>
      </c>
      <c r="C48" s="196" t="s">
        <v>233</v>
      </c>
      <c r="D48" s="196" t="s">
        <v>23344</v>
      </c>
      <c r="E48" s="268" t="s">
        <v>23345</v>
      </c>
      <c r="F48" s="196"/>
      <c r="G48" s="620" t="s">
        <v>23446</v>
      </c>
      <c r="H48" s="69"/>
      <c r="I48" s="74">
        <v>400000</v>
      </c>
      <c r="J48" s="69"/>
      <c r="K48" s="185" t="s">
        <v>2659</v>
      </c>
      <c r="L48" s="185" t="s">
        <v>13259</v>
      </c>
      <c r="M48" s="75" t="s">
        <v>1063</v>
      </c>
      <c r="N48" s="185" t="s">
        <v>23450</v>
      </c>
      <c r="O48" s="75" t="s">
        <v>1063</v>
      </c>
      <c r="P48" s="75" t="s">
        <v>1063</v>
      </c>
      <c r="Q48" s="75" t="s">
        <v>1063</v>
      </c>
      <c r="R48" s="75" t="s">
        <v>1063</v>
      </c>
      <c r="S48" s="69"/>
      <c r="T48" s="69"/>
      <c r="U48" s="69"/>
      <c r="V48" s="69"/>
      <c r="W48" s="69"/>
      <c r="X48" s="69"/>
      <c r="Y48" s="116"/>
      <c r="Z48" s="639">
        <f t="shared" si="0"/>
        <v>28000.000000000004</v>
      </c>
      <c r="AA48" s="74">
        <f t="shared" si="1"/>
        <v>428000</v>
      </c>
    </row>
    <row r="49" spans="1:27" s="76" customFormat="1" x14ac:dyDescent="0.35">
      <c r="B49" s="196" t="s">
        <v>23343</v>
      </c>
      <c r="C49" s="196" t="s">
        <v>233</v>
      </c>
      <c r="D49" s="196" t="s">
        <v>23344</v>
      </c>
      <c r="E49" s="268" t="s">
        <v>23345</v>
      </c>
      <c r="F49" s="196"/>
      <c r="G49" s="620" t="s">
        <v>23448</v>
      </c>
      <c r="I49" s="118">
        <v>100000</v>
      </c>
      <c r="K49" s="185" t="s">
        <v>2664</v>
      </c>
      <c r="L49" s="185" t="s">
        <v>13259</v>
      </c>
      <c r="M49" s="75" t="s">
        <v>1063</v>
      </c>
      <c r="N49" s="185" t="s">
        <v>23451</v>
      </c>
      <c r="O49" s="75" t="s">
        <v>1063</v>
      </c>
      <c r="P49" s="75" t="s">
        <v>1063</v>
      </c>
      <c r="Q49" s="75" t="s">
        <v>1063</v>
      </c>
      <c r="R49" s="75" t="s">
        <v>1063</v>
      </c>
      <c r="Y49" s="121"/>
      <c r="Z49" s="639">
        <f t="shared" si="0"/>
        <v>7000.0000000000009</v>
      </c>
      <c r="AA49" s="118">
        <f t="shared" si="1"/>
        <v>107000</v>
      </c>
    </row>
    <row r="50" spans="1:27" s="76" customFormat="1" x14ac:dyDescent="0.35">
      <c r="A50" s="69"/>
      <c r="B50" s="196" t="s">
        <v>23343</v>
      </c>
      <c r="C50" s="196" t="s">
        <v>233</v>
      </c>
      <c r="D50" s="196" t="s">
        <v>23344</v>
      </c>
      <c r="E50" s="268" t="s">
        <v>23345</v>
      </c>
      <c r="F50" s="196"/>
      <c r="G50" s="620" t="s">
        <v>23452</v>
      </c>
      <c r="H50" s="69"/>
      <c r="I50" s="74">
        <v>400000</v>
      </c>
      <c r="J50" s="69"/>
      <c r="K50" s="185" t="s">
        <v>2659</v>
      </c>
      <c r="L50" s="185" t="s">
        <v>6463</v>
      </c>
      <c r="M50" s="75" t="s">
        <v>1063</v>
      </c>
      <c r="N50" s="185" t="s">
        <v>6464</v>
      </c>
      <c r="O50" s="75" t="s">
        <v>1063</v>
      </c>
      <c r="P50" s="75" t="s">
        <v>1063</v>
      </c>
      <c r="Q50" s="75" t="s">
        <v>1063</v>
      </c>
      <c r="R50" s="75" t="s">
        <v>1063</v>
      </c>
      <c r="S50" s="69"/>
      <c r="T50" s="69"/>
      <c r="U50" s="69"/>
      <c r="V50" s="69"/>
      <c r="W50" s="69"/>
      <c r="X50" s="69"/>
      <c r="Y50" s="116"/>
      <c r="Z50" s="639">
        <f t="shared" si="0"/>
        <v>28000.000000000004</v>
      </c>
      <c r="AA50" s="74">
        <f t="shared" si="1"/>
        <v>428000</v>
      </c>
    </row>
    <row r="51" spans="1:27" s="76" customFormat="1" x14ac:dyDescent="0.35">
      <c r="B51" s="196" t="s">
        <v>23343</v>
      </c>
      <c r="C51" s="196" t="s">
        <v>233</v>
      </c>
      <c r="D51" s="196" t="s">
        <v>23344</v>
      </c>
      <c r="E51" s="268" t="s">
        <v>23345</v>
      </c>
      <c r="F51" s="196"/>
      <c r="G51" s="620" t="s">
        <v>23453</v>
      </c>
      <c r="I51" s="74">
        <v>400000</v>
      </c>
      <c r="K51" s="185" t="s">
        <v>2659</v>
      </c>
      <c r="L51" s="185" t="s">
        <v>6466</v>
      </c>
      <c r="M51" s="75" t="s">
        <v>1063</v>
      </c>
      <c r="N51" s="185" t="s">
        <v>6468</v>
      </c>
      <c r="O51" s="75" t="s">
        <v>1063</v>
      </c>
      <c r="P51" s="75" t="s">
        <v>1063</v>
      </c>
      <c r="Q51" s="75" t="s">
        <v>1063</v>
      </c>
      <c r="R51" s="75" t="s">
        <v>1063</v>
      </c>
      <c r="Y51" s="121"/>
      <c r="Z51" s="639">
        <f t="shared" si="0"/>
        <v>28000.000000000004</v>
      </c>
      <c r="AA51" s="74">
        <f t="shared" si="1"/>
        <v>428000</v>
      </c>
    </row>
    <row r="52" spans="1:27" x14ac:dyDescent="0.35">
      <c r="A52" s="64"/>
      <c r="B52" s="64"/>
      <c r="C52" s="64"/>
      <c r="D52" s="64"/>
      <c r="E52" s="115"/>
      <c r="F52" s="64"/>
      <c r="G52" s="267" t="s">
        <v>1853</v>
      </c>
      <c r="H52" s="64"/>
      <c r="I52" s="67"/>
      <c r="J52" s="64"/>
      <c r="K52" s="64"/>
      <c r="L52" s="68"/>
      <c r="M52" s="68"/>
      <c r="N52" s="68"/>
      <c r="O52" s="68"/>
      <c r="P52" s="64"/>
      <c r="Q52" s="125"/>
      <c r="R52" s="68"/>
      <c r="S52" s="64"/>
      <c r="T52" s="64"/>
      <c r="U52" s="64"/>
      <c r="V52" s="64"/>
      <c r="W52" s="64"/>
      <c r="X52" s="64"/>
      <c r="Y52" s="115"/>
      <c r="Z52" s="639">
        <f t="shared" si="0"/>
        <v>0</v>
      </c>
      <c r="AA52" s="67">
        <f t="shared" si="1"/>
        <v>0</v>
      </c>
    </row>
    <row r="53" spans="1:27" x14ac:dyDescent="0.35">
      <c r="A53" s="76"/>
      <c r="B53" s="196" t="s">
        <v>23343</v>
      </c>
      <c r="C53" s="196" t="s">
        <v>233</v>
      </c>
      <c r="D53" s="196" t="s">
        <v>23344</v>
      </c>
      <c r="E53" s="268" t="s">
        <v>23345</v>
      </c>
      <c r="F53" s="196"/>
      <c r="G53" s="214" t="s">
        <v>23454</v>
      </c>
      <c r="H53" s="76"/>
      <c r="I53" s="118">
        <v>2000000</v>
      </c>
      <c r="J53" s="76"/>
      <c r="K53" s="76" t="s">
        <v>1147</v>
      </c>
      <c r="L53" s="75" t="s">
        <v>1063</v>
      </c>
      <c r="M53" s="119" t="s">
        <v>23455</v>
      </c>
      <c r="N53" s="120" t="s">
        <v>23456</v>
      </c>
      <c r="O53" s="75" t="s">
        <v>1063</v>
      </c>
      <c r="P53" s="75" t="s">
        <v>1063</v>
      </c>
      <c r="Q53" s="75" t="s">
        <v>1063</v>
      </c>
      <c r="R53" s="75" t="s">
        <v>1063</v>
      </c>
      <c r="S53" s="76"/>
      <c r="T53" s="76"/>
      <c r="U53" s="76"/>
      <c r="V53" s="76"/>
      <c r="W53" s="76"/>
      <c r="X53" s="76"/>
      <c r="Y53" s="121"/>
      <c r="Z53" s="639">
        <f t="shared" si="0"/>
        <v>140000</v>
      </c>
      <c r="AA53" s="118">
        <f t="shared" si="1"/>
        <v>2140000</v>
      </c>
    </row>
    <row r="54" spans="1:27" x14ac:dyDescent="0.35">
      <c r="A54" s="76"/>
      <c r="B54" s="196" t="s">
        <v>23343</v>
      </c>
      <c r="C54" s="196" t="s">
        <v>233</v>
      </c>
      <c r="D54" s="196" t="s">
        <v>23344</v>
      </c>
      <c r="E54" s="268" t="s">
        <v>23345</v>
      </c>
      <c r="F54" s="196"/>
      <c r="G54" s="214" t="s">
        <v>23457</v>
      </c>
      <c r="H54" s="76"/>
      <c r="I54" s="118">
        <v>2000000</v>
      </c>
      <c r="J54" s="76"/>
      <c r="K54" s="76" t="s">
        <v>1147</v>
      </c>
      <c r="L54" s="75" t="s">
        <v>1063</v>
      </c>
      <c r="M54" s="119" t="s">
        <v>23455</v>
      </c>
      <c r="N54" s="120" t="s">
        <v>23458</v>
      </c>
      <c r="O54" s="75" t="s">
        <v>1063</v>
      </c>
      <c r="P54" s="75" t="s">
        <v>1063</v>
      </c>
      <c r="Q54" s="75" t="s">
        <v>1063</v>
      </c>
      <c r="R54" s="75" t="s">
        <v>1063</v>
      </c>
      <c r="S54" s="76"/>
      <c r="T54" s="76"/>
      <c r="U54" s="76"/>
      <c r="V54" s="76"/>
      <c r="W54" s="76"/>
      <c r="X54" s="76"/>
      <c r="Y54" s="121"/>
      <c r="Z54" s="639">
        <f t="shared" si="0"/>
        <v>140000</v>
      </c>
      <c r="AA54" s="118">
        <f t="shared" si="1"/>
        <v>2140000</v>
      </c>
    </row>
    <row r="55" spans="1:27" x14ac:dyDescent="0.35">
      <c r="A55" s="76"/>
      <c r="B55" s="196" t="s">
        <v>23343</v>
      </c>
      <c r="C55" s="196" t="s">
        <v>233</v>
      </c>
      <c r="D55" s="196" t="s">
        <v>23344</v>
      </c>
      <c r="E55" s="268" t="s">
        <v>23345</v>
      </c>
      <c r="F55" s="196"/>
      <c r="G55" s="214" t="s">
        <v>23459</v>
      </c>
      <c r="H55" s="76"/>
      <c r="I55" s="118">
        <v>2000000</v>
      </c>
      <c r="J55" s="76"/>
      <c r="K55" s="76" t="s">
        <v>1147</v>
      </c>
      <c r="L55" s="75" t="s">
        <v>1063</v>
      </c>
      <c r="M55" s="119" t="s">
        <v>23455</v>
      </c>
      <c r="N55" s="120" t="s">
        <v>23460</v>
      </c>
      <c r="O55" s="75" t="s">
        <v>1063</v>
      </c>
      <c r="P55" s="75" t="s">
        <v>1063</v>
      </c>
      <c r="Q55" s="75" t="s">
        <v>1063</v>
      </c>
      <c r="R55" s="75" t="s">
        <v>1063</v>
      </c>
      <c r="S55" s="76"/>
      <c r="T55" s="76"/>
      <c r="U55" s="76"/>
      <c r="V55" s="76"/>
      <c r="W55" s="76"/>
      <c r="X55" s="76"/>
      <c r="Y55" s="121"/>
      <c r="Z55" s="639">
        <f t="shared" si="0"/>
        <v>140000</v>
      </c>
      <c r="AA55" s="118">
        <f t="shared" si="1"/>
        <v>2140000</v>
      </c>
    </row>
    <row r="56" spans="1:27" x14ac:dyDescent="0.35">
      <c r="A56" s="64"/>
      <c r="B56" s="64"/>
      <c r="C56" s="64"/>
      <c r="D56" s="64"/>
      <c r="E56" s="115"/>
      <c r="F56" s="64"/>
      <c r="G56" s="267" t="s">
        <v>1860</v>
      </c>
      <c r="H56" s="64"/>
      <c r="I56" s="67"/>
      <c r="J56" s="64"/>
      <c r="K56" s="64"/>
      <c r="L56" s="68"/>
      <c r="M56" s="68"/>
      <c r="N56" s="68"/>
      <c r="O56" s="68"/>
      <c r="P56" s="64"/>
      <c r="Q56" s="125"/>
      <c r="R56" s="68"/>
      <c r="S56" s="64"/>
      <c r="T56" s="64"/>
      <c r="U56" s="64"/>
      <c r="V56" s="64"/>
      <c r="W56" s="64"/>
      <c r="X56" s="64"/>
      <c r="Y56" s="115"/>
      <c r="Z56" s="639">
        <f t="shared" si="0"/>
        <v>0</v>
      </c>
      <c r="AA56" s="67">
        <f t="shared" si="1"/>
        <v>0</v>
      </c>
    </row>
    <row r="57" spans="1:27" s="102" customFormat="1" x14ac:dyDescent="0.35">
      <c r="A57" s="69"/>
      <c r="B57" s="196" t="s">
        <v>23343</v>
      </c>
      <c r="C57" s="196" t="s">
        <v>233</v>
      </c>
      <c r="D57" s="196" t="s">
        <v>23344</v>
      </c>
      <c r="E57" s="268" t="s">
        <v>23345</v>
      </c>
      <c r="F57" s="69"/>
      <c r="G57" s="213" t="s">
        <v>23461</v>
      </c>
      <c r="H57" s="69"/>
      <c r="I57" s="74">
        <v>700000</v>
      </c>
      <c r="J57" s="69"/>
      <c r="K57" s="69" t="s">
        <v>4084</v>
      </c>
      <c r="L57" s="75" t="s">
        <v>1063</v>
      </c>
      <c r="M57" s="75" t="s">
        <v>1063</v>
      </c>
      <c r="N57" s="75" t="s">
        <v>23462</v>
      </c>
      <c r="O57" s="75" t="s">
        <v>1063</v>
      </c>
      <c r="P57" s="75" t="s">
        <v>1063</v>
      </c>
      <c r="Q57" s="75" t="s">
        <v>1063</v>
      </c>
      <c r="R57" s="75" t="s">
        <v>1063</v>
      </c>
      <c r="S57" s="69"/>
      <c r="T57" s="69"/>
      <c r="U57" s="69"/>
      <c r="V57" s="69"/>
      <c r="W57" s="69"/>
      <c r="X57" s="69"/>
      <c r="Y57" s="116"/>
      <c r="Z57" s="639">
        <f t="shared" si="0"/>
        <v>49000.000000000007</v>
      </c>
      <c r="AA57" s="74">
        <f t="shared" si="1"/>
        <v>749000</v>
      </c>
    </row>
    <row r="58" spans="1:27" x14ac:dyDescent="0.35">
      <c r="A58" s="76"/>
      <c r="B58" s="196" t="s">
        <v>23343</v>
      </c>
      <c r="C58" s="196" t="s">
        <v>233</v>
      </c>
      <c r="D58" s="196" t="s">
        <v>23344</v>
      </c>
      <c r="E58" s="268" t="s">
        <v>23345</v>
      </c>
      <c r="G58" s="213" t="s">
        <v>23463</v>
      </c>
      <c r="H58" s="76"/>
      <c r="I58" s="74">
        <v>700000</v>
      </c>
      <c r="J58" s="76"/>
      <c r="K58" s="76" t="s">
        <v>4084</v>
      </c>
      <c r="L58" s="75" t="s">
        <v>1063</v>
      </c>
      <c r="M58" s="75" t="s">
        <v>1063</v>
      </c>
      <c r="N58" s="117" t="s">
        <v>23462</v>
      </c>
      <c r="O58" s="75" t="s">
        <v>1063</v>
      </c>
      <c r="P58" s="75" t="s">
        <v>1063</v>
      </c>
      <c r="Q58" s="75" t="s">
        <v>1063</v>
      </c>
      <c r="R58" s="75" t="s">
        <v>1063</v>
      </c>
      <c r="S58" s="76"/>
      <c r="T58" s="76"/>
      <c r="U58" s="76"/>
      <c r="V58" s="76"/>
      <c r="W58" s="76"/>
      <c r="X58" s="76"/>
      <c r="Y58" s="121"/>
      <c r="Z58" s="639">
        <f t="shared" si="0"/>
        <v>49000.000000000007</v>
      </c>
      <c r="AA58" s="74">
        <f t="shared" si="1"/>
        <v>749000</v>
      </c>
    </row>
    <row r="59" spans="1:27" x14ac:dyDescent="0.35">
      <c r="A59" s="69"/>
      <c r="B59" s="196" t="s">
        <v>23343</v>
      </c>
      <c r="C59" s="196" t="s">
        <v>233</v>
      </c>
      <c r="D59" s="196" t="s">
        <v>23344</v>
      </c>
      <c r="E59" s="268" t="s">
        <v>23345</v>
      </c>
      <c r="F59" s="69"/>
      <c r="G59" s="213" t="s">
        <v>23464</v>
      </c>
      <c r="H59" s="69"/>
      <c r="I59" s="74">
        <v>700000</v>
      </c>
      <c r="J59" s="69"/>
      <c r="K59" s="69" t="s">
        <v>4084</v>
      </c>
      <c r="L59" s="75" t="s">
        <v>1063</v>
      </c>
      <c r="M59" s="75" t="s">
        <v>1063</v>
      </c>
      <c r="N59" s="75" t="s">
        <v>23465</v>
      </c>
      <c r="O59" s="75" t="s">
        <v>1063</v>
      </c>
      <c r="P59" s="75" t="s">
        <v>1063</v>
      </c>
      <c r="Q59" s="75" t="s">
        <v>1063</v>
      </c>
      <c r="R59" s="75" t="s">
        <v>1063</v>
      </c>
      <c r="S59" s="69"/>
      <c r="T59" s="69"/>
      <c r="U59" s="69"/>
      <c r="V59" s="69"/>
      <c r="W59" s="69"/>
      <c r="X59" s="69"/>
      <c r="Y59" s="121"/>
      <c r="Z59" s="639">
        <f t="shared" si="0"/>
        <v>49000.000000000007</v>
      </c>
      <c r="AA59" s="74">
        <f t="shared" si="1"/>
        <v>749000</v>
      </c>
    </row>
    <row r="60" spans="1:27" x14ac:dyDescent="0.35">
      <c r="A60" s="64"/>
      <c r="B60" s="64"/>
      <c r="C60" s="64"/>
      <c r="D60" s="64"/>
      <c r="E60" s="115"/>
      <c r="F60" s="64"/>
      <c r="G60" s="280" t="s">
        <v>2245</v>
      </c>
      <c r="H60" s="64"/>
      <c r="I60" s="67"/>
      <c r="J60" s="64"/>
      <c r="K60" s="64"/>
      <c r="L60" s="68"/>
      <c r="M60" s="68"/>
      <c r="N60" s="68"/>
      <c r="O60" s="68"/>
      <c r="P60" s="64"/>
      <c r="Q60" s="64"/>
      <c r="R60" s="68"/>
      <c r="S60" s="64"/>
      <c r="T60" s="64"/>
      <c r="U60" s="64"/>
      <c r="V60" s="64"/>
      <c r="W60" s="64"/>
      <c r="X60" s="64"/>
      <c r="Y60" s="115"/>
      <c r="Z60" s="639">
        <f t="shared" si="0"/>
        <v>0</v>
      </c>
      <c r="AA60" s="67">
        <f t="shared" si="1"/>
        <v>0</v>
      </c>
    </row>
    <row r="61" spans="1:27" ht="21.75" customHeight="1" x14ac:dyDescent="0.35">
      <c r="A61" s="69"/>
      <c r="B61" s="196" t="s">
        <v>23343</v>
      </c>
      <c r="C61" s="196" t="s">
        <v>233</v>
      </c>
      <c r="D61" s="196" t="s">
        <v>23344</v>
      </c>
      <c r="E61" s="268" t="s">
        <v>23345</v>
      </c>
      <c r="F61" s="196"/>
      <c r="G61" s="269" t="s">
        <v>23466</v>
      </c>
      <c r="H61" s="76"/>
      <c r="I61" s="118">
        <v>75000</v>
      </c>
      <c r="J61" s="76"/>
      <c r="K61" s="76" t="s">
        <v>1062</v>
      </c>
      <c r="L61" s="75" t="s">
        <v>1063</v>
      </c>
      <c r="M61" s="119" t="s">
        <v>3301</v>
      </c>
      <c r="N61" s="75" t="s">
        <v>1063</v>
      </c>
      <c r="O61" s="75" t="s">
        <v>1063</v>
      </c>
      <c r="P61" s="76" t="s">
        <v>1063</v>
      </c>
      <c r="Q61" s="76" t="s">
        <v>1063</v>
      </c>
      <c r="R61" s="76" t="s">
        <v>1063</v>
      </c>
      <c r="S61" s="76"/>
      <c r="T61" s="76"/>
      <c r="U61" s="76"/>
      <c r="V61" s="76"/>
      <c r="W61" s="76"/>
      <c r="X61" s="76"/>
      <c r="Y61" s="121"/>
      <c r="Z61" s="639">
        <f t="shared" si="0"/>
        <v>5250.0000000000009</v>
      </c>
      <c r="AA61" s="118">
        <f t="shared" si="1"/>
        <v>80250</v>
      </c>
    </row>
    <row r="62" spans="1:27" x14ac:dyDescent="0.35">
      <c r="A62" s="76"/>
      <c r="B62" s="196" t="s">
        <v>23343</v>
      </c>
      <c r="C62" s="196" t="s">
        <v>233</v>
      </c>
      <c r="D62" s="196" t="s">
        <v>23344</v>
      </c>
      <c r="E62" s="268" t="s">
        <v>23345</v>
      </c>
      <c r="F62" s="196"/>
      <c r="G62" s="269" t="s">
        <v>23467</v>
      </c>
      <c r="H62" s="76"/>
      <c r="I62" s="118">
        <v>75000</v>
      </c>
      <c r="J62" s="76"/>
      <c r="K62" s="76" t="s">
        <v>1062</v>
      </c>
      <c r="L62" s="75" t="s">
        <v>1063</v>
      </c>
      <c r="M62" s="119" t="s">
        <v>3301</v>
      </c>
      <c r="N62" s="75" t="s">
        <v>1063</v>
      </c>
      <c r="O62" s="75" t="s">
        <v>1063</v>
      </c>
      <c r="P62" s="76" t="s">
        <v>1063</v>
      </c>
      <c r="Q62" s="76" t="s">
        <v>1063</v>
      </c>
      <c r="R62" s="76" t="s">
        <v>1063</v>
      </c>
      <c r="S62" s="76"/>
      <c r="T62" s="76"/>
      <c r="U62" s="76"/>
      <c r="V62" s="76"/>
      <c r="W62" s="76"/>
      <c r="X62" s="76"/>
      <c r="Y62" s="121"/>
      <c r="Z62" s="639">
        <f t="shared" si="0"/>
        <v>5250.0000000000009</v>
      </c>
      <c r="AA62" s="118">
        <f t="shared" si="1"/>
        <v>80250</v>
      </c>
    </row>
    <row r="63" spans="1:27" x14ac:dyDescent="0.35">
      <c r="A63" s="76"/>
      <c r="B63" s="196" t="s">
        <v>23343</v>
      </c>
      <c r="C63" s="196" t="s">
        <v>233</v>
      </c>
      <c r="D63" s="196" t="s">
        <v>23344</v>
      </c>
      <c r="E63" s="268" t="s">
        <v>23345</v>
      </c>
      <c r="F63" s="196"/>
      <c r="G63" s="269" t="s">
        <v>23468</v>
      </c>
      <c r="H63" s="76"/>
      <c r="I63" s="118">
        <v>75000</v>
      </c>
      <c r="J63" s="76"/>
      <c r="K63" s="76" t="s">
        <v>1062</v>
      </c>
      <c r="L63" s="75" t="s">
        <v>1063</v>
      </c>
      <c r="M63" s="119" t="s">
        <v>3301</v>
      </c>
      <c r="N63" s="75" t="s">
        <v>1063</v>
      </c>
      <c r="O63" s="75" t="s">
        <v>1063</v>
      </c>
      <c r="P63" s="76" t="s">
        <v>1063</v>
      </c>
      <c r="Q63" s="76" t="s">
        <v>1063</v>
      </c>
      <c r="R63" s="76" t="s">
        <v>1063</v>
      </c>
      <c r="S63" s="76"/>
      <c r="T63" s="76"/>
      <c r="U63" s="76"/>
      <c r="V63" s="76"/>
      <c r="W63" s="76"/>
      <c r="X63" s="76"/>
      <c r="Y63" s="121"/>
      <c r="Z63" s="639">
        <f t="shared" si="0"/>
        <v>5250.0000000000009</v>
      </c>
      <c r="AA63" s="118">
        <f t="shared" si="1"/>
        <v>80250</v>
      </c>
    </row>
    <row r="64" spans="1:27" x14ac:dyDescent="0.35">
      <c r="A64" s="69"/>
      <c r="B64" s="196" t="s">
        <v>23343</v>
      </c>
      <c r="C64" s="196" t="s">
        <v>233</v>
      </c>
      <c r="D64" s="196" t="s">
        <v>23344</v>
      </c>
      <c r="E64" s="268" t="s">
        <v>23345</v>
      </c>
      <c r="F64" s="196"/>
      <c r="G64" s="269" t="s">
        <v>23469</v>
      </c>
      <c r="H64" s="69"/>
      <c r="I64" s="118">
        <v>75000</v>
      </c>
      <c r="J64" s="69"/>
      <c r="K64" s="76" t="s">
        <v>1062</v>
      </c>
      <c r="L64" s="75" t="s">
        <v>1063</v>
      </c>
      <c r="M64" s="119" t="s">
        <v>3301</v>
      </c>
      <c r="N64" s="75" t="s">
        <v>1063</v>
      </c>
      <c r="O64" s="75" t="s">
        <v>1063</v>
      </c>
      <c r="P64" s="76" t="s">
        <v>1063</v>
      </c>
      <c r="Q64" s="76" t="s">
        <v>1063</v>
      </c>
      <c r="R64" s="76" t="s">
        <v>1063</v>
      </c>
      <c r="S64" s="69"/>
      <c r="T64" s="69"/>
      <c r="U64" s="69"/>
      <c r="V64" s="69"/>
      <c r="W64" s="69"/>
      <c r="X64" s="69"/>
      <c r="Y64" s="116"/>
      <c r="Z64" s="639">
        <f t="shared" si="0"/>
        <v>5250.0000000000009</v>
      </c>
      <c r="AA64" s="118">
        <f t="shared" si="1"/>
        <v>80250</v>
      </c>
    </row>
    <row r="65" spans="1:27" x14ac:dyDescent="0.35">
      <c r="A65" s="76"/>
      <c r="B65" s="196" t="s">
        <v>23343</v>
      </c>
      <c r="C65" s="196" t="s">
        <v>233</v>
      </c>
      <c r="D65" s="196" t="s">
        <v>23344</v>
      </c>
      <c r="E65" s="268" t="s">
        <v>23345</v>
      </c>
      <c r="F65" s="196"/>
      <c r="G65" s="269" t="s">
        <v>23470</v>
      </c>
      <c r="H65" s="76"/>
      <c r="I65" s="118">
        <v>75000</v>
      </c>
      <c r="J65" s="76"/>
      <c r="K65" s="76" t="s">
        <v>1062</v>
      </c>
      <c r="L65" s="75" t="s">
        <v>1063</v>
      </c>
      <c r="M65" s="119" t="s">
        <v>4204</v>
      </c>
      <c r="N65" s="75" t="s">
        <v>1063</v>
      </c>
      <c r="O65" s="75" t="s">
        <v>1063</v>
      </c>
      <c r="P65" s="76" t="s">
        <v>1063</v>
      </c>
      <c r="Q65" s="76" t="s">
        <v>1063</v>
      </c>
      <c r="R65" s="76" t="s">
        <v>1063</v>
      </c>
      <c r="S65" s="76"/>
      <c r="T65" s="76"/>
      <c r="U65" s="76"/>
      <c r="V65" s="76"/>
      <c r="W65" s="76"/>
      <c r="X65" s="76"/>
      <c r="Y65" s="121"/>
      <c r="Z65" s="639">
        <f t="shared" si="0"/>
        <v>5250.0000000000009</v>
      </c>
      <c r="AA65" s="118">
        <f t="shared" si="1"/>
        <v>80250</v>
      </c>
    </row>
    <row r="66" spans="1:27" ht="21.75" customHeight="1" x14ac:dyDescent="0.35">
      <c r="A66" s="69"/>
      <c r="B66" s="196" t="s">
        <v>23343</v>
      </c>
      <c r="C66" s="196" t="s">
        <v>233</v>
      </c>
      <c r="D66" s="196" t="s">
        <v>23344</v>
      </c>
      <c r="E66" s="268" t="s">
        <v>23345</v>
      </c>
      <c r="F66" s="196"/>
      <c r="G66" s="269" t="s">
        <v>23471</v>
      </c>
      <c r="H66" s="76"/>
      <c r="I66" s="118">
        <v>75000</v>
      </c>
      <c r="J66" s="76"/>
      <c r="K66" s="76" t="s">
        <v>1062</v>
      </c>
      <c r="L66" s="75" t="s">
        <v>1063</v>
      </c>
      <c r="M66" s="119" t="s">
        <v>3301</v>
      </c>
      <c r="N66" s="75" t="s">
        <v>1063</v>
      </c>
      <c r="O66" s="75" t="s">
        <v>1063</v>
      </c>
      <c r="P66" s="76" t="s">
        <v>1063</v>
      </c>
      <c r="Q66" s="76" t="s">
        <v>1063</v>
      </c>
      <c r="R66" s="76" t="s">
        <v>1063</v>
      </c>
      <c r="S66" s="76"/>
      <c r="T66" s="76"/>
      <c r="U66" s="76"/>
      <c r="V66" s="76"/>
      <c r="W66" s="76"/>
      <c r="X66" s="76"/>
      <c r="Y66" s="121"/>
      <c r="Z66" s="639">
        <f t="shared" si="0"/>
        <v>5250.0000000000009</v>
      </c>
      <c r="AA66" s="118">
        <f t="shared" si="1"/>
        <v>80250</v>
      </c>
    </row>
    <row r="67" spans="1:27" x14ac:dyDescent="0.35">
      <c r="A67" s="76"/>
      <c r="B67" s="196" t="s">
        <v>23343</v>
      </c>
      <c r="C67" s="196" t="s">
        <v>233</v>
      </c>
      <c r="D67" s="196" t="s">
        <v>23344</v>
      </c>
      <c r="E67" s="268" t="s">
        <v>23345</v>
      </c>
      <c r="F67" s="196"/>
      <c r="G67" s="269" t="s">
        <v>23472</v>
      </c>
      <c r="H67" s="76"/>
      <c r="I67" s="118">
        <v>75000</v>
      </c>
      <c r="J67" s="76"/>
      <c r="K67" s="76" t="s">
        <v>1062</v>
      </c>
      <c r="L67" s="75" t="s">
        <v>1063</v>
      </c>
      <c r="M67" s="119" t="s">
        <v>3301</v>
      </c>
      <c r="N67" s="75" t="s">
        <v>1063</v>
      </c>
      <c r="O67" s="75" t="s">
        <v>1063</v>
      </c>
      <c r="P67" s="76" t="s">
        <v>1063</v>
      </c>
      <c r="Q67" s="76" t="s">
        <v>1063</v>
      </c>
      <c r="R67" s="76" t="s">
        <v>1063</v>
      </c>
      <c r="S67" s="76"/>
      <c r="T67" s="76"/>
      <c r="U67" s="76"/>
      <c r="V67" s="76"/>
      <c r="W67" s="76"/>
      <c r="X67" s="76"/>
      <c r="Y67" s="121"/>
      <c r="Z67" s="639">
        <f t="shared" si="0"/>
        <v>5250.0000000000009</v>
      </c>
      <c r="AA67" s="118">
        <f t="shared" si="1"/>
        <v>80250</v>
      </c>
    </row>
    <row r="68" spans="1:27" x14ac:dyDescent="0.35">
      <c r="A68" s="69"/>
      <c r="B68" s="196" t="s">
        <v>23343</v>
      </c>
      <c r="C68" s="196" t="s">
        <v>233</v>
      </c>
      <c r="D68" s="196" t="s">
        <v>23344</v>
      </c>
      <c r="E68" s="268" t="s">
        <v>23345</v>
      </c>
      <c r="F68" s="196"/>
      <c r="G68" s="269" t="s">
        <v>23473</v>
      </c>
      <c r="H68" s="69"/>
      <c r="I68" s="118">
        <v>75000</v>
      </c>
      <c r="J68" s="69"/>
      <c r="K68" s="76" t="s">
        <v>1062</v>
      </c>
      <c r="L68" s="75" t="s">
        <v>1063</v>
      </c>
      <c r="M68" s="119" t="s">
        <v>3301</v>
      </c>
      <c r="N68" s="75" t="s">
        <v>1063</v>
      </c>
      <c r="O68" s="75" t="s">
        <v>1063</v>
      </c>
      <c r="P68" s="76" t="s">
        <v>1063</v>
      </c>
      <c r="Q68" s="76" t="s">
        <v>1063</v>
      </c>
      <c r="R68" s="76" t="s">
        <v>1063</v>
      </c>
      <c r="S68" s="69"/>
      <c r="T68" s="69"/>
      <c r="U68" s="69"/>
      <c r="V68" s="69"/>
      <c r="W68" s="69"/>
      <c r="X68" s="69"/>
      <c r="Y68" s="116"/>
      <c r="Z68" s="639">
        <f t="shared" si="0"/>
        <v>5250.0000000000009</v>
      </c>
      <c r="AA68" s="118">
        <f t="shared" si="1"/>
        <v>80250</v>
      </c>
    </row>
    <row r="69" spans="1:27" x14ac:dyDescent="0.35">
      <c r="A69" s="76"/>
      <c r="B69" s="196" t="s">
        <v>23343</v>
      </c>
      <c r="C69" s="196" t="s">
        <v>233</v>
      </c>
      <c r="D69" s="196" t="s">
        <v>23344</v>
      </c>
      <c r="E69" s="268" t="s">
        <v>23345</v>
      </c>
      <c r="F69" s="196"/>
      <c r="G69" s="269" t="s">
        <v>23474</v>
      </c>
      <c r="H69" s="76"/>
      <c r="I69" s="118">
        <v>75000</v>
      </c>
      <c r="J69" s="76"/>
      <c r="K69" s="76" t="s">
        <v>1062</v>
      </c>
      <c r="L69" s="75" t="s">
        <v>1063</v>
      </c>
      <c r="M69" s="119" t="s">
        <v>4204</v>
      </c>
      <c r="N69" s="75" t="s">
        <v>1063</v>
      </c>
      <c r="O69" s="75" t="s">
        <v>1063</v>
      </c>
      <c r="P69" s="76" t="s">
        <v>1063</v>
      </c>
      <c r="Q69" s="76" t="s">
        <v>1063</v>
      </c>
      <c r="R69" s="76" t="s">
        <v>1063</v>
      </c>
      <c r="S69" s="76"/>
      <c r="T69" s="76"/>
      <c r="U69" s="76"/>
      <c r="V69" s="76"/>
      <c r="W69" s="76"/>
      <c r="X69" s="76"/>
      <c r="Y69" s="121"/>
      <c r="Z69" s="639">
        <f t="shared" si="0"/>
        <v>5250.0000000000009</v>
      </c>
      <c r="AA69" s="118">
        <f t="shared" si="1"/>
        <v>80250</v>
      </c>
    </row>
    <row r="70" spans="1:27" ht="21.75" customHeight="1" x14ac:dyDescent="0.35">
      <c r="A70" s="69"/>
      <c r="B70" s="196" t="s">
        <v>23343</v>
      </c>
      <c r="C70" s="196" t="s">
        <v>233</v>
      </c>
      <c r="D70" s="196" t="s">
        <v>23344</v>
      </c>
      <c r="E70" s="268" t="s">
        <v>23345</v>
      </c>
      <c r="F70" s="196"/>
      <c r="G70" s="269" t="s">
        <v>23475</v>
      </c>
      <c r="H70" s="76"/>
      <c r="I70" s="118">
        <v>75000</v>
      </c>
      <c r="J70" s="76"/>
      <c r="K70" s="76" t="s">
        <v>1062</v>
      </c>
      <c r="L70" s="75" t="s">
        <v>1063</v>
      </c>
      <c r="M70" s="119" t="s">
        <v>3301</v>
      </c>
      <c r="N70" s="75" t="s">
        <v>1063</v>
      </c>
      <c r="O70" s="75" t="s">
        <v>1063</v>
      </c>
      <c r="P70" s="76" t="s">
        <v>1063</v>
      </c>
      <c r="Q70" s="76" t="s">
        <v>1063</v>
      </c>
      <c r="R70" s="76" t="s">
        <v>1063</v>
      </c>
      <c r="S70" s="76"/>
      <c r="T70" s="76"/>
      <c r="U70" s="76"/>
      <c r="V70" s="76"/>
      <c r="W70" s="76"/>
      <c r="X70" s="76"/>
      <c r="Y70" s="121"/>
      <c r="Z70" s="639">
        <f t="shared" ref="Z70:Z133" si="2">I70*Z$4</f>
        <v>5250.0000000000009</v>
      </c>
      <c r="AA70" s="118">
        <f t="shared" ref="AA70:AA133" si="3">I70+Z70</f>
        <v>80250</v>
      </c>
    </row>
    <row r="71" spans="1:27" x14ac:dyDescent="0.35">
      <c r="A71" s="76"/>
      <c r="B71" s="196" t="s">
        <v>23343</v>
      </c>
      <c r="C71" s="196" t="s">
        <v>233</v>
      </c>
      <c r="D71" s="196" t="s">
        <v>23344</v>
      </c>
      <c r="E71" s="268" t="s">
        <v>23345</v>
      </c>
      <c r="F71" s="196"/>
      <c r="G71" s="269" t="s">
        <v>23476</v>
      </c>
      <c r="H71" s="76"/>
      <c r="I71" s="118">
        <v>75000</v>
      </c>
      <c r="J71" s="76"/>
      <c r="K71" s="76" t="s">
        <v>1062</v>
      </c>
      <c r="L71" s="75" t="s">
        <v>1063</v>
      </c>
      <c r="M71" s="119" t="s">
        <v>3301</v>
      </c>
      <c r="N71" s="75" t="s">
        <v>1063</v>
      </c>
      <c r="O71" s="75" t="s">
        <v>1063</v>
      </c>
      <c r="P71" s="76" t="s">
        <v>1063</v>
      </c>
      <c r="Q71" s="76" t="s">
        <v>1063</v>
      </c>
      <c r="R71" s="76" t="s">
        <v>1063</v>
      </c>
      <c r="S71" s="76"/>
      <c r="T71" s="76"/>
      <c r="U71" s="76"/>
      <c r="V71" s="76"/>
      <c r="W71" s="76"/>
      <c r="X71" s="76"/>
      <c r="Y71" s="121"/>
      <c r="Z71" s="639">
        <f t="shared" si="2"/>
        <v>5250.0000000000009</v>
      </c>
      <c r="AA71" s="118">
        <f t="shared" si="3"/>
        <v>80250</v>
      </c>
    </row>
    <row r="72" spans="1:27" x14ac:dyDescent="0.35">
      <c r="A72" s="69"/>
      <c r="B72" s="196" t="s">
        <v>23343</v>
      </c>
      <c r="C72" s="196" t="s">
        <v>233</v>
      </c>
      <c r="D72" s="196" t="s">
        <v>23344</v>
      </c>
      <c r="E72" s="268" t="s">
        <v>23345</v>
      </c>
      <c r="F72" s="196"/>
      <c r="G72" s="269" t="s">
        <v>23477</v>
      </c>
      <c r="H72" s="69"/>
      <c r="I72" s="118">
        <v>75000</v>
      </c>
      <c r="J72" s="69"/>
      <c r="K72" s="76" t="s">
        <v>1062</v>
      </c>
      <c r="L72" s="75" t="s">
        <v>1063</v>
      </c>
      <c r="M72" s="119" t="s">
        <v>3301</v>
      </c>
      <c r="N72" s="75" t="s">
        <v>1063</v>
      </c>
      <c r="O72" s="75" t="s">
        <v>1063</v>
      </c>
      <c r="P72" s="76" t="s">
        <v>1063</v>
      </c>
      <c r="Q72" s="76" t="s">
        <v>1063</v>
      </c>
      <c r="R72" s="76" t="s">
        <v>1063</v>
      </c>
      <c r="S72" s="69"/>
      <c r="T72" s="69"/>
      <c r="U72" s="69"/>
      <c r="V72" s="69"/>
      <c r="W72" s="69"/>
      <c r="X72" s="69"/>
      <c r="Y72" s="116"/>
      <c r="Z72" s="639">
        <f t="shared" si="2"/>
        <v>5250.0000000000009</v>
      </c>
      <c r="AA72" s="118">
        <f t="shared" si="3"/>
        <v>80250</v>
      </c>
    </row>
    <row r="73" spans="1:27" x14ac:dyDescent="0.35">
      <c r="A73" s="76"/>
      <c r="B73" s="196" t="s">
        <v>23343</v>
      </c>
      <c r="C73" s="196" t="s">
        <v>233</v>
      </c>
      <c r="D73" s="196" t="s">
        <v>23344</v>
      </c>
      <c r="E73" s="268" t="s">
        <v>23345</v>
      </c>
      <c r="F73" s="196"/>
      <c r="G73" s="269" t="s">
        <v>23478</v>
      </c>
      <c r="H73" s="76"/>
      <c r="I73" s="118">
        <v>75000</v>
      </c>
      <c r="J73" s="76"/>
      <c r="K73" s="76" t="s">
        <v>1062</v>
      </c>
      <c r="L73" s="75" t="s">
        <v>1063</v>
      </c>
      <c r="M73" s="119" t="s">
        <v>4204</v>
      </c>
      <c r="N73" s="75" t="s">
        <v>1063</v>
      </c>
      <c r="O73" s="75" t="s">
        <v>1063</v>
      </c>
      <c r="P73" s="76" t="s">
        <v>1063</v>
      </c>
      <c r="Q73" s="76" t="s">
        <v>1063</v>
      </c>
      <c r="R73" s="76" t="s">
        <v>1063</v>
      </c>
      <c r="S73" s="76"/>
      <c r="T73" s="76"/>
      <c r="U73" s="76"/>
      <c r="V73" s="76"/>
      <c r="W73" s="76"/>
      <c r="X73" s="76"/>
      <c r="Y73" s="121"/>
      <c r="Z73" s="639">
        <f t="shared" si="2"/>
        <v>5250.0000000000009</v>
      </c>
      <c r="AA73" s="118">
        <f t="shared" si="3"/>
        <v>80250</v>
      </c>
    </row>
    <row r="74" spans="1:27" ht="21.75" customHeight="1" x14ac:dyDescent="0.35">
      <c r="A74" s="69"/>
      <c r="B74" s="196" t="s">
        <v>23343</v>
      </c>
      <c r="C74" s="196" t="s">
        <v>233</v>
      </c>
      <c r="D74" s="196" t="s">
        <v>23344</v>
      </c>
      <c r="E74" s="268" t="s">
        <v>23345</v>
      </c>
      <c r="F74" s="196"/>
      <c r="G74" s="269" t="s">
        <v>23479</v>
      </c>
      <c r="H74" s="76"/>
      <c r="I74" s="118">
        <v>75000</v>
      </c>
      <c r="J74" s="76"/>
      <c r="K74" s="76" t="s">
        <v>1062</v>
      </c>
      <c r="L74" s="75" t="s">
        <v>1063</v>
      </c>
      <c r="M74" s="119" t="s">
        <v>3301</v>
      </c>
      <c r="N74" s="75" t="s">
        <v>1063</v>
      </c>
      <c r="O74" s="75" t="s">
        <v>1063</v>
      </c>
      <c r="P74" s="76" t="s">
        <v>1063</v>
      </c>
      <c r="Q74" s="76" t="s">
        <v>1063</v>
      </c>
      <c r="R74" s="76" t="s">
        <v>1063</v>
      </c>
      <c r="S74" s="76"/>
      <c r="T74" s="76"/>
      <c r="U74" s="76"/>
      <c r="V74" s="76"/>
      <c r="W74" s="76"/>
      <c r="X74" s="76"/>
      <c r="Y74" s="121"/>
      <c r="Z74" s="639">
        <f t="shared" si="2"/>
        <v>5250.0000000000009</v>
      </c>
      <c r="AA74" s="118">
        <f t="shared" si="3"/>
        <v>80250</v>
      </c>
    </row>
    <row r="75" spans="1:27" x14ac:dyDescent="0.35">
      <c r="A75" s="76"/>
      <c r="B75" s="196" t="s">
        <v>23343</v>
      </c>
      <c r="C75" s="196" t="s">
        <v>233</v>
      </c>
      <c r="D75" s="196" t="s">
        <v>23344</v>
      </c>
      <c r="E75" s="268" t="s">
        <v>23345</v>
      </c>
      <c r="F75" s="196"/>
      <c r="G75" s="269" t="s">
        <v>23480</v>
      </c>
      <c r="H75" s="76"/>
      <c r="I75" s="118">
        <v>75000</v>
      </c>
      <c r="J75" s="76"/>
      <c r="K75" s="76" t="s">
        <v>1062</v>
      </c>
      <c r="L75" s="75" t="s">
        <v>1063</v>
      </c>
      <c r="M75" s="119" t="s">
        <v>3301</v>
      </c>
      <c r="N75" s="75" t="s">
        <v>1063</v>
      </c>
      <c r="O75" s="75" t="s">
        <v>1063</v>
      </c>
      <c r="P75" s="76" t="s">
        <v>1063</v>
      </c>
      <c r="Q75" s="76" t="s">
        <v>1063</v>
      </c>
      <c r="R75" s="76" t="s">
        <v>1063</v>
      </c>
      <c r="S75" s="76"/>
      <c r="T75" s="76"/>
      <c r="U75" s="76"/>
      <c r="V75" s="76"/>
      <c r="W75" s="76"/>
      <c r="X75" s="76"/>
      <c r="Y75" s="121"/>
      <c r="Z75" s="639">
        <f t="shared" si="2"/>
        <v>5250.0000000000009</v>
      </c>
      <c r="AA75" s="118">
        <f t="shared" si="3"/>
        <v>80250</v>
      </c>
    </row>
    <row r="76" spans="1:27" x14ac:dyDescent="0.35">
      <c r="A76" s="69"/>
      <c r="B76" s="196" t="s">
        <v>23343</v>
      </c>
      <c r="C76" s="196" t="s">
        <v>233</v>
      </c>
      <c r="D76" s="196" t="s">
        <v>23344</v>
      </c>
      <c r="E76" s="268" t="s">
        <v>23345</v>
      </c>
      <c r="F76" s="196"/>
      <c r="G76" s="269" t="s">
        <v>23481</v>
      </c>
      <c r="H76" s="69"/>
      <c r="I76" s="118">
        <v>75000</v>
      </c>
      <c r="J76" s="69"/>
      <c r="K76" s="76" t="s">
        <v>1062</v>
      </c>
      <c r="L76" s="75" t="s">
        <v>1063</v>
      </c>
      <c r="M76" s="119" t="s">
        <v>3301</v>
      </c>
      <c r="N76" s="75" t="s">
        <v>1063</v>
      </c>
      <c r="O76" s="75" t="s">
        <v>1063</v>
      </c>
      <c r="P76" s="76" t="s">
        <v>1063</v>
      </c>
      <c r="Q76" s="76" t="s">
        <v>1063</v>
      </c>
      <c r="R76" s="76" t="s">
        <v>1063</v>
      </c>
      <c r="S76" s="69"/>
      <c r="T76" s="69"/>
      <c r="U76" s="69"/>
      <c r="V76" s="69"/>
      <c r="W76" s="69"/>
      <c r="X76" s="69"/>
      <c r="Y76" s="116"/>
      <c r="Z76" s="639">
        <f t="shared" si="2"/>
        <v>5250.0000000000009</v>
      </c>
      <c r="AA76" s="118">
        <f t="shared" si="3"/>
        <v>80250</v>
      </c>
    </row>
    <row r="77" spans="1:27" x14ac:dyDescent="0.35">
      <c r="A77" s="76"/>
      <c r="B77" s="196" t="s">
        <v>23343</v>
      </c>
      <c r="C77" s="196" t="s">
        <v>233</v>
      </c>
      <c r="D77" s="196" t="s">
        <v>23344</v>
      </c>
      <c r="E77" s="268" t="s">
        <v>23345</v>
      </c>
      <c r="F77" s="196"/>
      <c r="G77" s="269" t="s">
        <v>23482</v>
      </c>
      <c r="H77" s="76"/>
      <c r="I77" s="118">
        <v>75000</v>
      </c>
      <c r="J77" s="76"/>
      <c r="K77" s="76" t="s">
        <v>1062</v>
      </c>
      <c r="L77" s="75" t="s">
        <v>1063</v>
      </c>
      <c r="M77" s="119" t="s">
        <v>4204</v>
      </c>
      <c r="N77" s="75" t="s">
        <v>1063</v>
      </c>
      <c r="O77" s="75" t="s">
        <v>1063</v>
      </c>
      <c r="P77" s="76" t="s">
        <v>1063</v>
      </c>
      <c r="Q77" s="76" t="s">
        <v>1063</v>
      </c>
      <c r="R77" s="76" t="s">
        <v>1063</v>
      </c>
      <c r="S77" s="76"/>
      <c r="T77" s="76"/>
      <c r="U77" s="76"/>
      <c r="V77" s="76"/>
      <c r="W77" s="76"/>
      <c r="X77" s="76"/>
      <c r="Y77" s="121"/>
      <c r="Z77" s="639">
        <f t="shared" si="2"/>
        <v>5250.0000000000009</v>
      </c>
      <c r="AA77" s="118">
        <f t="shared" si="3"/>
        <v>80250</v>
      </c>
    </row>
    <row r="78" spans="1:27" ht="21.75" customHeight="1" x14ac:dyDescent="0.35">
      <c r="A78" s="69"/>
      <c r="B78" s="196" t="s">
        <v>23343</v>
      </c>
      <c r="C78" s="196" t="s">
        <v>233</v>
      </c>
      <c r="D78" s="196" t="s">
        <v>23344</v>
      </c>
      <c r="E78" s="268" t="s">
        <v>23345</v>
      </c>
      <c r="F78" s="196"/>
      <c r="G78" s="269" t="s">
        <v>23483</v>
      </c>
      <c r="H78" s="76"/>
      <c r="I78" s="118">
        <v>75000</v>
      </c>
      <c r="J78" s="76"/>
      <c r="K78" s="76" t="s">
        <v>1147</v>
      </c>
      <c r="L78" s="75" t="s">
        <v>1063</v>
      </c>
      <c r="M78" s="119" t="s">
        <v>11387</v>
      </c>
      <c r="N78" s="75" t="s">
        <v>1063</v>
      </c>
      <c r="O78" s="75" t="s">
        <v>1063</v>
      </c>
      <c r="P78" s="76" t="s">
        <v>1063</v>
      </c>
      <c r="Q78" s="76" t="s">
        <v>1063</v>
      </c>
      <c r="R78" s="76" t="s">
        <v>1063</v>
      </c>
      <c r="S78" s="76"/>
      <c r="T78" s="76"/>
      <c r="U78" s="76"/>
      <c r="V78" s="76"/>
      <c r="W78" s="76"/>
      <c r="X78" s="76"/>
      <c r="Y78" s="121"/>
      <c r="Z78" s="639">
        <f t="shared" si="2"/>
        <v>5250.0000000000009</v>
      </c>
      <c r="AA78" s="118">
        <f t="shared" si="3"/>
        <v>80250</v>
      </c>
    </row>
    <row r="79" spans="1:27" x14ac:dyDescent="0.35">
      <c r="A79" s="76"/>
      <c r="B79" s="196" t="s">
        <v>23343</v>
      </c>
      <c r="C79" s="196" t="s">
        <v>233</v>
      </c>
      <c r="D79" s="196" t="s">
        <v>23344</v>
      </c>
      <c r="E79" s="268" t="s">
        <v>23345</v>
      </c>
      <c r="F79" s="196"/>
      <c r="G79" s="269" t="s">
        <v>23484</v>
      </c>
      <c r="H79" s="76"/>
      <c r="I79" s="118">
        <v>75000</v>
      </c>
      <c r="J79" s="76"/>
      <c r="K79" s="76" t="s">
        <v>1147</v>
      </c>
      <c r="L79" s="75" t="s">
        <v>1063</v>
      </c>
      <c r="M79" s="119" t="s">
        <v>11387</v>
      </c>
      <c r="N79" s="75" t="s">
        <v>1063</v>
      </c>
      <c r="O79" s="75" t="s">
        <v>1063</v>
      </c>
      <c r="P79" s="76" t="s">
        <v>1063</v>
      </c>
      <c r="Q79" s="76" t="s">
        <v>1063</v>
      </c>
      <c r="R79" s="76" t="s">
        <v>1063</v>
      </c>
      <c r="S79" s="76"/>
      <c r="T79" s="76"/>
      <c r="U79" s="76"/>
      <c r="V79" s="76"/>
      <c r="W79" s="76"/>
      <c r="X79" s="76"/>
      <c r="Y79" s="121"/>
      <c r="Z79" s="639">
        <f t="shared" si="2"/>
        <v>5250.0000000000009</v>
      </c>
      <c r="AA79" s="118">
        <f t="shared" si="3"/>
        <v>80250</v>
      </c>
    </row>
    <row r="80" spans="1:27" ht="21.75" customHeight="1" x14ac:dyDescent="0.35">
      <c r="A80" s="69"/>
      <c r="B80" s="196" t="s">
        <v>23343</v>
      </c>
      <c r="C80" s="196" t="s">
        <v>233</v>
      </c>
      <c r="D80" s="196" t="s">
        <v>23344</v>
      </c>
      <c r="E80" s="268" t="s">
        <v>23345</v>
      </c>
      <c r="F80" s="196"/>
      <c r="G80" s="269" t="s">
        <v>23485</v>
      </c>
      <c r="H80" s="76"/>
      <c r="I80" s="118">
        <v>75000</v>
      </c>
      <c r="J80" s="76"/>
      <c r="K80" s="76" t="s">
        <v>1062</v>
      </c>
      <c r="L80" s="75" t="s">
        <v>1063</v>
      </c>
      <c r="M80" s="119" t="s">
        <v>3301</v>
      </c>
      <c r="N80" s="75" t="s">
        <v>1063</v>
      </c>
      <c r="O80" s="75" t="s">
        <v>1063</v>
      </c>
      <c r="P80" s="76" t="s">
        <v>1063</v>
      </c>
      <c r="Q80" s="76" t="s">
        <v>1063</v>
      </c>
      <c r="R80" s="76" t="s">
        <v>1063</v>
      </c>
      <c r="S80" s="76"/>
      <c r="T80" s="76"/>
      <c r="U80" s="76"/>
      <c r="V80" s="76"/>
      <c r="W80" s="76"/>
      <c r="X80" s="76"/>
      <c r="Y80" s="121"/>
      <c r="Z80" s="639">
        <f t="shared" si="2"/>
        <v>5250.0000000000009</v>
      </c>
      <c r="AA80" s="118">
        <f t="shared" si="3"/>
        <v>80250</v>
      </c>
    </row>
    <row r="81" spans="1:27" x14ac:dyDescent="0.35">
      <c r="A81" s="76"/>
      <c r="B81" s="196" t="s">
        <v>23343</v>
      </c>
      <c r="C81" s="196" t="s">
        <v>233</v>
      </c>
      <c r="D81" s="196" t="s">
        <v>23344</v>
      </c>
      <c r="E81" s="268" t="s">
        <v>23345</v>
      </c>
      <c r="F81" s="196"/>
      <c r="G81" s="269" t="s">
        <v>23486</v>
      </c>
      <c r="H81" s="76"/>
      <c r="I81" s="118">
        <v>75000</v>
      </c>
      <c r="J81" s="76"/>
      <c r="K81" s="76" t="s">
        <v>1062</v>
      </c>
      <c r="L81" s="75" t="s">
        <v>1063</v>
      </c>
      <c r="M81" s="119" t="s">
        <v>3301</v>
      </c>
      <c r="N81" s="75" t="s">
        <v>1063</v>
      </c>
      <c r="O81" s="75" t="s">
        <v>1063</v>
      </c>
      <c r="P81" s="76" t="s">
        <v>1063</v>
      </c>
      <c r="Q81" s="76" t="s">
        <v>1063</v>
      </c>
      <c r="R81" s="76" t="s">
        <v>1063</v>
      </c>
      <c r="S81" s="76"/>
      <c r="T81" s="76"/>
      <c r="U81" s="76"/>
      <c r="V81" s="76"/>
      <c r="W81" s="76"/>
      <c r="X81" s="76"/>
      <c r="Y81" s="121"/>
      <c r="Z81" s="639">
        <f t="shared" si="2"/>
        <v>5250.0000000000009</v>
      </c>
      <c r="AA81" s="118">
        <f t="shared" si="3"/>
        <v>80250</v>
      </c>
    </row>
    <row r="82" spans="1:27" x14ac:dyDescent="0.35">
      <c r="A82" s="69"/>
      <c r="B82" s="196" t="s">
        <v>23343</v>
      </c>
      <c r="C82" s="196" t="s">
        <v>233</v>
      </c>
      <c r="D82" s="196" t="s">
        <v>23344</v>
      </c>
      <c r="E82" s="268" t="s">
        <v>23345</v>
      </c>
      <c r="F82" s="196"/>
      <c r="G82" s="269" t="s">
        <v>23487</v>
      </c>
      <c r="H82" s="69"/>
      <c r="I82" s="118">
        <v>75000</v>
      </c>
      <c r="J82" s="69"/>
      <c r="K82" s="76" t="s">
        <v>1062</v>
      </c>
      <c r="L82" s="75" t="s">
        <v>1063</v>
      </c>
      <c r="M82" s="119" t="s">
        <v>3301</v>
      </c>
      <c r="N82" s="75" t="s">
        <v>1063</v>
      </c>
      <c r="O82" s="75" t="s">
        <v>1063</v>
      </c>
      <c r="P82" s="76" t="s">
        <v>1063</v>
      </c>
      <c r="Q82" s="76" t="s">
        <v>1063</v>
      </c>
      <c r="R82" s="76" t="s">
        <v>1063</v>
      </c>
      <c r="S82" s="69"/>
      <c r="T82" s="69"/>
      <c r="U82" s="69"/>
      <c r="V82" s="69"/>
      <c r="W82" s="69"/>
      <c r="X82" s="69"/>
      <c r="Y82" s="116"/>
      <c r="Z82" s="639">
        <f t="shared" si="2"/>
        <v>5250.0000000000009</v>
      </c>
      <c r="AA82" s="118">
        <f t="shared" si="3"/>
        <v>80250</v>
      </c>
    </row>
    <row r="83" spans="1:27" x14ac:dyDescent="0.35">
      <c r="A83" s="76"/>
      <c r="B83" s="196" t="s">
        <v>23343</v>
      </c>
      <c r="C83" s="196" t="s">
        <v>233</v>
      </c>
      <c r="D83" s="196" t="s">
        <v>23344</v>
      </c>
      <c r="E83" s="268" t="s">
        <v>23345</v>
      </c>
      <c r="F83" s="196"/>
      <c r="G83" s="269" t="s">
        <v>23488</v>
      </c>
      <c r="H83" s="76"/>
      <c r="I83" s="118">
        <v>75000</v>
      </c>
      <c r="J83" s="76"/>
      <c r="K83" s="76" t="s">
        <v>1062</v>
      </c>
      <c r="L83" s="75" t="s">
        <v>1063</v>
      </c>
      <c r="M83" s="119" t="s">
        <v>4204</v>
      </c>
      <c r="N83" s="75" t="s">
        <v>1063</v>
      </c>
      <c r="O83" s="75" t="s">
        <v>1063</v>
      </c>
      <c r="P83" s="76" t="s">
        <v>1063</v>
      </c>
      <c r="Q83" s="76" t="s">
        <v>1063</v>
      </c>
      <c r="R83" s="76" t="s">
        <v>1063</v>
      </c>
      <c r="S83" s="76"/>
      <c r="T83" s="76"/>
      <c r="U83" s="76"/>
      <c r="V83" s="76"/>
      <c r="W83" s="76"/>
      <c r="X83" s="76"/>
      <c r="Y83" s="121"/>
      <c r="Z83" s="639">
        <f t="shared" si="2"/>
        <v>5250.0000000000009</v>
      </c>
      <c r="AA83" s="118">
        <f t="shared" si="3"/>
        <v>80250</v>
      </c>
    </row>
    <row r="84" spans="1:27" ht="21.75" customHeight="1" x14ac:dyDescent="0.35">
      <c r="A84" s="69"/>
      <c r="B84" s="196" t="s">
        <v>23343</v>
      </c>
      <c r="C84" s="196" t="s">
        <v>233</v>
      </c>
      <c r="D84" s="196" t="s">
        <v>23344</v>
      </c>
      <c r="E84" s="268" t="s">
        <v>23345</v>
      </c>
      <c r="F84" s="196"/>
      <c r="G84" s="269" t="s">
        <v>23489</v>
      </c>
      <c r="H84" s="76"/>
      <c r="I84" s="118">
        <v>75000</v>
      </c>
      <c r="J84" s="76"/>
      <c r="K84" s="76" t="s">
        <v>1147</v>
      </c>
      <c r="L84" s="75" t="s">
        <v>1063</v>
      </c>
      <c r="M84" s="119" t="s">
        <v>11387</v>
      </c>
      <c r="N84" s="75" t="s">
        <v>1063</v>
      </c>
      <c r="O84" s="75" t="s">
        <v>1063</v>
      </c>
      <c r="P84" s="76" t="s">
        <v>1063</v>
      </c>
      <c r="Q84" s="76" t="s">
        <v>1063</v>
      </c>
      <c r="R84" s="76" t="s">
        <v>1063</v>
      </c>
      <c r="S84" s="76"/>
      <c r="T84" s="76"/>
      <c r="U84" s="76"/>
      <c r="V84" s="76"/>
      <c r="W84" s="76"/>
      <c r="X84" s="76"/>
      <c r="Y84" s="121"/>
      <c r="Z84" s="639">
        <f t="shared" si="2"/>
        <v>5250.0000000000009</v>
      </c>
      <c r="AA84" s="118">
        <f t="shared" si="3"/>
        <v>80250</v>
      </c>
    </row>
    <row r="85" spans="1:27" x14ac:dyDescent="0.35">
      <c r="A85" s="76"/>
      <c r="B85" s="196" t="s">
        <v>23343</v>
      </c>
      <c r="C85" s="196" t="s">
        <v>233</v>
      </c>
      <c r="D85" s="196" t="s">
        <v>23344</v>
      </c>
      <c r="E85" s="268" t="s">
        <v>23345</v>
      </c>
      <c r="F85" s="196"/>
      <c r="G85" s="269" t="s">
        <v>23490</v>
      </c>
      <c r="H85" s="76"/>
      <c r="I85" s="118">
        <v>75000</v>
      </c>
      <c r="J85" s="76"/>
      <c r="K85" s="76" t="s">
        <v>1147</v>
      </c>
      <c r="L85" s="75" t="s">
        <v>1063</v>
      </c>
      <c r="M85" s="119" t="s">
        <v>11387</v>
      </c>
      <c r="N85" s="75" t="s">
        <v>1063</v>
      </c>
      <c r="O85" s="75" t="s">
        <v>1063</v>
      </c>
      <c r="P85" s="76" t="s">
        <v>1063</v>
      </c>
      <c r="Q85" s="76" t="s">
        <v>1063</v>
      </c>
      <c r="R85" s="76" t="s">
        <v>1063</v>
      </c>
      <c r="S85" s="76"/>
      <c r="T85" s="76"/>
      <c r="U85" s="76"/>
      <c r="V85" s="76"/>
      <c r="W85" s="76"/>
      <c r="X85" s="76"/>
      <c r="Y85" s="121"/>
      <c r="Z85" s="639">
        <f t="shared" si="2"/>
        <v>5250.0000000000009</v>
      </c>
      <c r="AA85" s="118">
        <f t="shared" si="3"/>
        <v>80250</v>
      </c>
    </row>
    <row r="86" spans="1:27" x14ac:dyDescent="0.35">
      <c r="A86" s="76"/>
      <c r="B86" s="196" t="s">
        <v>23343</v>
      </c>
      <c r="C86" s="196" t="s">
        <v>233</v>
      </c>
      <c r="D86" s="196" t="s">
        <v>23344</v>
      </c>
      <c r="E86" s="268" t="s">
        <v>23345</v>
      </c>
      <c r="F86" s="196"/>
      <c r="G86" s="269" t="s">
        <v>23491</v>
      </c>
      <c r="H86" s="76"/>
      <c r="I86" s="118">
        <v>75000</v>
      </c>
      <c r="J86" s="76"/>
      <c r="K86" s="76" t="s">
        <v>1147</v>
      </c>
      <c r="L86" s="75" t="s">
        <v>1063</v>
      </c>
      <c r="M86" s="119" t="s">
        <v>11387</v>
      </c>
      <c r="N86" s="75" t="s">
        <v>1063</v>
      </c>
      <c r="O86" s="75" t="s">
        <v>1063</v>
      </c>
      <c r="P86" s="76" t="s">
        <v>1063</v>
      </c>
      <c r="Q86" s="76" t="s">
        <v>1063</v>
      </c>
      <c r="R86" s="76" t="s">
        <v>1063</v>
      </c>
      <c r="S86" s="76"/>
      <c r="T86" s="76"/>
      <c r="U86" s="76"/>
      <c r="V86" s="76"/>
      <c r="W86" s="76"/>
      <c r="X86" s="76"/>
      <c r="Y86" s="121"/>
      <c r="Z86" s="639">
        <f t="shared" si="2"/>
        <v>5250.0000000000009</v>
      </c>
      <c r="AA86" s="118">
        <f t="shared" si="3"/>
        <v>80250</v>
      </c>
    </row>
    <row r="87" spans="1:27" ht="21.75" customHeight="1" x14ac:dyDescent="0.35">
      <c r="A87" s="69"/>
      <c r="B87" s="196" t="s">
        <v>23343</v>
      </c>
      <c r="C87" s="196" t="s">
        <v>233</v>
      </c>
      <c r="D87" s="196" t="s">
        <v>23344</v>
      </c>
      <c r="E87" s="268" t="s">
        <v>23345</v>
      </c>
      <c r="F87" s="196"/>
      <c r="G87" s="269" t="s">
        <v>23492</v>
      </c>
      <c r="H87" s="76"/>
      <c r="I87" s="118">
        <v>75000</v>
      </c>
      <c r="J87" s="76"/>
      <c r="K87" s="76" t="s">
        <v>1062</v>
      </c>
      <c r="L87" s="75" t="s">
        <v>1063</v>
      </c>
      <c r="M87" s="119" t="s">
        <v>3301</v>
      </c>
      <c r="N87" s="75" t="s">
        <v>1063</v>
      </c>
      <c r="O87" s="75" t="s">
        <v>1063</v>
      </c>
      <c r="P87" s="76" t="s">
        <v>1063</v>
      </c>
      <c r="Q87" s="76" t="s">
        <v>1063</v>
      </c>
      <c r="R87" s="76" t="s">
        <v>1063</v>
      </c>
      <c r="S87" s="76"/>
      <c r="T87" s="76"/>
      <c r="U87" s="76"/>
      <c r="V87" s="76"/>
      <c r="W87" s="76"/>
      <c r="X87" s="76"/>
      <c r="Y87" s="121"/>
      <c r="Z87" s="639">
        <f t="shared" si="2"/>
        <v>5250.0000000000009</v>
      </c>
      <c r="AA87" s="118">
        <f t="shared" si="3"/>
        <v>80250</v>
      </c>
    </row>
    <row r="88" spans="1:27" x14ac:dyDescent="0.35">
      <c r="A88" s="76"/>
      <c r="B88" s="196" t="s">
        <v>23343</v>
      </c>
      <c r="C88" s="196" t="s">
        <v>233</v>
      </c>
      <c r="D88" s="196" t="s">
        <v>23344</v>
      </c>
      <c r="E88" s="268" t="s">
        <v>23345</v>
      </c>
      <c r="F88" s="196"/>
      <c r="G88" s="269" t="s">
        <v>23493</v>
      </c>
      <c r="H88" s="76"/>
      <c r="I88" s="118">
        <v>75000</v>
      </c>
      <c r="J88" s="76"/>
      <c r="K88" s="76" t="s">
        <v>1062</v>
      </c>
      <c r="L88" s="75" t="s">
        <v>1063</v>
      </c>
      <c r="M88" s="119" t="s">
        <v>3301</v>
      </c>
      <c r="N88" s="75" t="s">
        <v>1063</v>
      </c>
      <c r="O88" s="75" t="s">
        <v>1063</v>
      </c>
      <c r="P88" s="76" t="s">
        <v>1063</v>
      </c>
      <c r="Q88" s="76" t="s">
        <v>1063</v>
      </c>
      <c r="R88" s="76" t="s">
        <v>1063</v>
      </c>
      <c r="S88" s="76"/>
      <c r="T88" s="76"/>
      <c r="U88" s="76"/>
      <c r="V88" s="76"/>
      <c r="W88" s="76"/>
      <c r="X88" s="76"/>
      <c r="Y88" s="121"/>
      <c r="Z88" s="639">
        <f t="shared" si="2"/>
        <v>5250.0000000000009</v>
      </c>
      <c r="AA88" s="118">
        <f t="shared" si="3"/>
        <v>80250</v>
      </c>
    </row>
    <row r="89" spans="1:27" x14ac:dyDescent="0.35">
      <c r="A89" s="69"/>
      <c r="B89" s="196" t="s">
        <v>23343</v>
      </c>
      <c r="C89" s="196" t="s">
        <v>233</v>
      </c>
      <c r="D89" s="196" t="s">
        <v>23344</v>
      </c>
      <c r="E89" s="268" t="s">
        <v>23345</v>
      </c>
      <c r="F89" s="196"/>
      <c r="G89" s="269" t="s">
        <v>23494</v>
      </c>
      <c r="H89" s="69"/>
      <c r="I89" s="118">
        <v>75000</v>
      </c>
      <c r="J89" s="69"/>
      <c r="K89" s="76" t="s">
        <v>1062</v>
      </c>
      <c r="L89" s="75" t="s">
        <v>1063</v>
      </c>
      <c r="M89" s="119" t="s">
        <v>3301</v>
      </c>
      <c r="N89" s="75" t="s">
        <v>1063</v>
      </c>
      <c r="O89" s="75" t="s">
        <v>1063</v>
      </c>
      <c r="P89" s="76" t="s">
        <v>1063</v>
      </c>
      <c r="Q89" s="76" t="s">
        <v>1063</v>
      </c>
      <c r="R89" s="76" t="s">
        <v>1063</v>
      </c>
      <c r="S89" s="69"/>
      <c r="T89" s="69"/>
      <c r="U89" s="69"/>
      <c r="V89" s="69"/>
      <c r="W89" s="69"/>
      <c r="X89" s="69"/>
      <c r="Y89" s="116"/>
      <c r="Z89" s="639">
        <f t="shared" si="2"/>
        <v>5250.0000000000009</v>
      </c>
      <c r="AA89" s="118">
        <f t="shared" si="3"/>
        <v>80250</v>
      </c>
    </row>
    <row r="90" spans="1:27" x14ac:dyDescent="0.35">
      <c r="A90" s="76"/>
      <c r="B90" s="196" t="s">
        <v>23343</v>
      </c>
      <c r="C90" s="196" t="s">
        <v>233</v>
      </c>
      <c r="D90" s="196" t="s">
        <v>23344</v>
      </c>
      <c r="E90" s="268" t="s">
        <v>23345</v>
      </c>
      <c r="F90" s="196"/>
      <c r="G90" s="269" t="s">
        <v>23495</v>
      </c>
      <c r="H90" s="76"/>
      <c r="I90" s="118">
        <v>75000</v>
      </c>
      <c r="J90" s="76"/>
      <c r="K90" s="76" t="s">
        <v>1062</v>
      </c>
      <c r="L90" s="75" t="s">
        <v>1063</v>
      </c>
      <c r="M90" s="119" t="s">
        <v>4204</v>
      </c>
      <c r="N90" s="75" t="s">
        <v>1063</v>
      </c>
      <c r="O90" s="75" t="s">
        <v>1063</v>
      </c>
      <c r="P90" s="76" t="s">
        <v>1063</v>
      </c>
      <c r="Q90" s="76" t="s">
        <v>1063</v>
      </c>
      <c r="R90" s="76" t="s">
        <v>1063</v>
      </c>
      <c r="S90" s="76"/>
      <c r="T90" s="76"/>
      <c r="U90" s="76"/>
      <c r="V90" s="76"/>
      <c r="W90" s="76"/>
      <c r="X90" s="76"/>
      <c r="Y90" s="121"/>
      <c r="Z90" s="639">
        <f t="shared" si="2"/>
        <v>5250.0000000000009</v>
      </c>
      <c r="AA90" s="118">
        <f t="shared" si="3"/>
        <v>80250</v>
      </c>
    </row>
    <row r="91" spans="1:27" ht="21.75" customHeight="1" x14ac:dyDescent="0.35">
      <c r="A91" s="69"/>
      <c r="B91" s="196" t="s">
        <v>23343</v>
      </c>
      <c r="C91" s="196" t="s">
        <v>233</v>
      </c>
      <c r="D91" s="196" t="s">
        <v>23344</v>
      </c>
      <c r="E91" s="268" t="s">
        <v>23345</v>
      </c>
      <c r="F91" s="196"/>
      <c r="G91" s="269" t="s">
        <v>23496</v>
      </c>
      <c r="H91" s="76"/>
      <c r="I91" s="118">
        <v>75000</v>
      </c>
      <c r="J91" s="76"/>
      <c r="K91" s="76" t="s">
        <v>1147</v>
      </c>
      <c r="L91" s="75" t="s">
        <v>1063</v>
      </c>
      <c r="M91" s="119" t="s">
        <v>11387</v>
      </c>
      <c r="N91" s="75" t="s">
        <v>1063</v>
      </c>
      <c r="O91" s="75" t="s">
        <v>1063</v>
      </c>
      <c r="P91" s="76" t="s">
        <v>1063</v>
      </c>
      <c r="Q91" s="76" t="s">
        <v>1063</v>
      </c>
      <c r="R91" s="76" t="s">
        <v>1063</v>
      </c>
      <c r="S91" s="76"/>
      <c r="T91" s="76"/>
      <c r="U91" s="76"/>
      <c r="V91" s="76"/>
      <c r="W91" s="76"/>
      <c r="X91" s="76"/>
      <c r="Y91" s="121"/>
      <c r="Z91" s="639">
        <f t="shared" si="2"/>
        <v>5250.0000000000009</v>
      </c>
      <c r="AA91" s="118">
        <f t="shared" si="3"/>
        <v>80250</v>
      </c>
    </row>
    <row r="92" spans="1:27" ht="21.75" customHeight="1" x14ac:dyDescent="0.35">
      <c r="A92" s="69"/>
      <c r="B92" s="196" t="s">
        <v>23343</v>
      </c>
      <c r="C92" s="196" t="s">
        <v>233</v>
      </c>
      <c r="D92" s="196" t="s">
        <v>23344</v>
      </c>
      <c r="E92" s="268" t="s">
        <v>23345</v>
      </c>
      <c r="F92" s="196"/>
      <c r="G92" s="269" t="s">
        <v>23497</v>
      </c>
      <c r="H92" s="76"/>
      <c r="I92" s="118">
        <v>75000</v>
      </c>
      <c r="J92" s="76"/>
      <c r="K92" s="76" t="s">
        <v>1062</v>
      </c>
      <c r="L92" s="75" t="s">
        <v>1063</v>
      </c>
      <c r="M92" s="119" t="s">
        <v>3301</v>
      </c>
      <c r="N92" s="75" t="s">
        <v>1063</v>
      </c>
      <c r="O92" s="75" t="s">
        <v>1063</v>
      </c>
      <c r="P92" s="76" t="s">
        <v>1063</v>
      </c>
      <c r="Q92" s="76" t="s">
        <v>1063</v>
      </c>
      <c r="R92" s="76" t="s">
        <v>1063</v>
      </c>
      <c r="S92" s="76"/>
      <c r="T92" s="76"/>
      <c r="U92" s="76"/>
      <c r="V92" s="76"/>
      <c r="W92" s="76"/>
      <c r="X92" s="76"/>
      <c r="Y92" s="121"/>
      <c r="Z92" s="639">
        <f t="shared" si="2"/>
        <v>5250.0000000000009</v>
      </c>
      <c r="AA92" s="118">
        <f t="shared" si="3"/>
        <v>80250</v>
      </c>
    </row>
    <row r="93" spans="1:27" x14ac:dyDescent="0.35">
      <c r="A93" s="76"/>
      <c r="B93" s="196" t="s">
        <v>23343</v>
      </c>
      <c r="C93" s="196" t="s">
        <v>233</v>
      </c>
      <c r="D93" s="196" t="s">
        <v>23344</v>
      </c>
      <c r="E93" s="268" t="s">
        <v>23345</v>
      </c>
      <c r="F93" s="196"/>
      <c r="G93" s="269" t="s">
        <v>23498</v>
      </c>
      <c r="H93" s="76"/>
      <c r="I93" s="118">
        <v>75000</v>
      </c>
      <c r="J93" s="76"/>
      <c r="K93" s="76" t="s">
        <v>1062</v>
      </c>
      <c r="L93" s="75" t="s">
        <v>1063</v>
      </c>
      <c r="M93" s="119" t="s">
        <v>3301</v>
      </c>
      <c r="N93" s="75" t="s">
        <v>1063</v>
      </c>
      <c r="O93" s="75" t="s">
        <v>1063</v>
      </c>
      <c r="P93" s="76" t="s">
        <v>1063</v>
      </c>
      <c r="Q93" s="76" t="s">
        <v>1063</v>
      </c>
      <c r="R93" s="76" t="s">
        <v>1063</v>
      </c>
      <c r="S93" s="76"/>
      <c r="T93" s="76"/>
      <c r="U93" s="76"/>
      <c r="V93" s="76"/>
      <c r="W93" s="76"/>
      <c r="X93" s="76"/>
      <c r="Y93" s="121"/>
      <c r="Z93" s="639">
        <f t="shared" si="2"/>
        <v>5250.0000000000009</v>
      </c>
      <c r="AA93" s="118">
        <f t="shared" si="3"/>
        <v>80250</v>
      </c>
    </row>
    <row r="94" spans="1:27" x14ac:dyDescent="0.35">
      <c r="A94" s="69"/>
      <c r="B94" s="196" t="s">
        <v>23343</v>
      </c>
      <c r="C94" s="196" t="s">
        <v>233</v>
      </c>
      <c r="D94" s="196" t="s">
        <v>23344</v>
      </c>
      <c r="E94" s="268" t="s">
        <v>23345</v>
      </c>
      <c r="F94" s="196"/>
      <c r="G94" s="269" t="s">
        <v>23499</v>
      </c>
      <c r="H94" s="69"/>
      <c r="I94" s="118">
        <v>75000</v>
      </c>
      <c r="J94" s="69"/>
      <c r="K94" s="76" t="s">
        <v>1062</v>
      </c>
      <c r="L94" s="75" t="s">
        <v>1063</v>
      </c>
      <c r="M94" s="119" t="s">
        <v>3301</v>
      </c>
      <c r="N94" s="75" t="s">
        <v>1063</v>
      </c>
      <c r="O94" s="75" t="s">
        <v>1063</v>
      </c>
      <c r="P94" s="76" t="s">
        <v>1063</v>
      </c>
      <c r="Q94" s="76" t="s">
        <v>1063</v>
      </c>
      <c r="R94" s="76" t="s">
        <v>1063</v>
      </c>
      <c r="S94" s="69"/>
      <c r="T94" s="69"/>
      <c r="U94" s="69"/>
      <c r="V94" s="69"/>
      <c r="W94" s="69"/>
      <c r="X94" s="69"/>
      <c r="Y94" s="116"/>
      <c r="Z94" s="639">
        <f t="shared" si="2"/>
        <v>5250.0000000000009</v>
      </c>
      <c r="AA94" s="118">
        <f t="shared" si="3"/>
        <v>80250</v>
      </c>
    </row>
    <row r="95" spans="1:27" x14ac:dyDescent="0.35">
      <c r="A95" s="76"/>
      <c r="B95" s="196" t="s">
        <v>23343</v>
      </c>
      <c r="C95" s="196" t="s">
        <v>233</v>
      </c>
      <c r="D95" s="196" t="s">
        <v>23344</v>
      </c>
      <c r="E95" s="268" t="s">
        <v>23345</v>
      </c>
      <c r="F95" s="196"/>
      <c r="G95" s="269" t="s">
        <v>23500</v>
      </c>
      <c r="H95" s="76"/>
      <c r="I95" s="118">
        <v>75000</v>
      </c>
      <c r="J95" s="76"/>
      <c r="K95" s="76" t="s">
        <v>1147</v>
      </c>
      <c r="L95" s="75" t="s">
        <v>1063</v>
      </c>
      <c r="M95" s="119" t="s">
        <v>11387</v>
      </c>
      <c r="N95" s="75" t="s">
        <v>1063</v>
      </c>
      <c r="O95" s="75" t="s">
        <v>1063</v>
      </c>
      <c r="P95" s="76" t="s">
        <v>1063</v>
      </c>
      <c r="Q95" s="76" t="s">
        <v>1063</v>
      </c>
      <c r="R95" s="76" t="s">
        <v>1063</v>
      </c>
      <c r="S95" s="76"/>
      <c r="T95" s="76"/>
      <c r="U95" s="76"/>
      <c r="V95" s="76"/>
      <c r="W95" s="76"/>
      <c r="X95" s="76"/>
      <c r="Y95" s="121"/>
      <c r="Z95" s="639">
        <f t="shared" si="2"/>
        <v>5250.0000000000009</v>
      </c>
      <c r="AA95" s="118">
        <f t="shared" si="3"/>
        <v>80250</v>
      </c>
    </row>
    <row r="96" spans="1:27" ht="21.75" customHeight="1" x14ac:dyDescent="0.35">
      <c r="A96" s="69"/>
      <c r="B96" s="196" t="s">
        <v>23343</v>
      </c>
      <c r="C96" s="196" t="s">
        <v>233</v>
      </c>
      <c r="D96" s="196" t="s">
        <v>23344</v>
      </c>
      <c r="E96" s="268" t="s">
        <v>23345</v>
      </c>
      <c r="F96" s="196"/>
      <c r="G96" s="269" t="s">
        <v>23501</v>
      </c>
      <c r="H96" s="76"/>
      <c r="I96" s="118">
        <v>75000</v>
      </c>
      <c r="J96" s="76"/>
      <c r="K96" s="76" t="s">
        <v>1147</v>
      </c>
      <c r="L96" s="75" t="s">
        <v>1063</v>
      </c>
      <c r="M96" s="119" t="s">
        <v>11387</v>
      </c>
      <c r="N96" s="75" t="s">
        <v>1063</v>
      </c>
      <c r="O96" s="75" t="s">
        <v>1063</v>
      </c>
      <c r="P96" s="76" t="s">
        <v>1063</v>
      </c>
      <c r="Q96" s="76" t="s">
        <v>1063</v>
      </c>
      <c r="R96" s="76" t="s">
        <v>1063</v>
      </c>
      <c r="S96" s="76"/>
      <c r="T96" s="76"/>
      <c r="U96" s="76"/>
      <c r="V96" s="76"/>
      <c r="W96" s="76"/>
      <c r="X96" s="76"/>
      <c r="Y96" s="121"/>
      <c r="Z96" s="639">
        <f t="shared" si="2"/>
        <v>5250.0000000000009</v>
      </c>
      <c r="AA96" s="118">
        <f t="shared" si="3"/>
        <v>80250</v>
      </c>
    </row>
    <row r="97" spans="1:27" ht="21.75" customHeight="1" x14ac:dyDescent="0.35">
      <c r="A97" s="69"/>
      <c r="B97" s="196" t="s">
        <v>23343</v>
      </c>
      <c r="C97" s="196" t="s">
        <v>233</v>
      </c>
      <c r="D97" s="196" t="s">
        <v>23344</v>
      </c>
      <c r="E97" s="268" t="s">
        <v>23345</v>
      </c>
      <c r="F97" s="196"/>
      <c r="G97" s="269" t="s">
        <v>23502</v>
      </c>
      <c r="H97" s="76"/>
      <c r="I97" s="118">
        <v>75000</v>
      </c>
      <c r="J97" s="76"/>
      <c r="K97" s="76" t="s">
        <v>1062</v>
      </c>
      <c r="L97" s="75" t="s">
        <v>1063</v>
      </c>
      <c r="M97" s="119" t="s">
        <v>3301</v>
      </c>
      <c r="N97" s="75" t="s">
        <v>1063</v>
      </c>
      <c r="O97" s="75" t="s">
        <v>1063</v>
      </c>
      <c r="P97" s="76" t="s">
        <v>1063</v>
      </c>
      <c r="Q97" s="76" t="s">
        <v>1063</v>
      </c>
      <c r="R97" s="76" t="s">
        <v>1063</v>
      </c>
      <c r="S97" s="76"/>
      <c r="T97" s="76"/>
      <c r="U97" s="76"/>
      <c r="V97" s="76"/>
      <c r="W97" s="76"/>
      <c r="X97" s="76"/>
      <c r="Y97" s="121"/>
      <c r="Z97" s="639">
        <f t="shared" si="2"/>
        <v>5250.0000000000009</v>
      </c>
      <c r="AA97" s="118">
        <f t="shared" si="3"/>
        <v>80250</v>
      </c>
    </row>
    <row r="98" spans="1:27" x14ac:dyDescent="0.35">
      <c r="A98" s="76"/>
      <c r="B98" s="196" t="s">
        <v>23343</v>
      </c>
      <c r="C98" s="196" t="s">
        <v>233</v>
      </c>
      <c r="D98" s="196" t="s">
        <v>23344</v>
      </c>
      <c r="E98" s="268" t="s">
        <v>23345</v>
      </c>
      <c r="F98" s="196"/>
      <c r="G98" s="269" t="s">
        <v>23503</v>
      </c>
      <c r="H98" s="76"/>
      <c r="I98" s="118">
        <v>75000</v>
      </c>
      <c r="J98" s="76"/>
      <c r="K98" s="76" t="s">
        <v>1062</v>
      </c>
      <c r="L98" s="75" t="s">
        <v>1063</v>
      </c>
      <c r="M98" s="119" t="s">
        <v>3301</v>
      </c>
      <c r="N98" s="75" t="s">
        <v>1063</v>
      </c>
      <c r="O98" s="75" t="s">
        <v>1063</v>
      </c>
      <c r="P98" s="76" t="s">
        <v>1063</v>
      </c>
      <c r="Q98" s="76" t="s">
        <v>1063</v>
      </c>
      <c r="R98" s="76" t="s">
        <v>1063</v>
      </c>
      <c r="S98" s="76"/>
      <c r="T98" s="76"/>
      <c r="U98" s="76"/>
      <c r="V98" s="76"/>
      <c r="W98" s="76"/>
      <c r="X98" s="76"/>
      <c r="Y98" s="121"/>
      <c r="Z98" s="639">
        <f t="shared" si="2"/>
        <v>5250.0000000000009</v>
      </c>
      <c r="AA98" s="118">
        <f t="shared" si="3"/>
        <v>80250</v>
      </c>
    </row>
    <row r="99" spans="1:27" x14ac:dyDescent="0.35">
      <c r="A99" s="69"/>
      <c r="B99" s="196" t="s">
        <v>23343</v>
      </c>
      <c r="C99" s="196" t="s">
        <v>233</v>
      </c>
      <c r="D99" s="196" t="s">
        <v>23344</v>
      </c>
      <c r="E99" s="268" t="s">
        <v>23345</v>
      </c>
      <c r="F99" s="196"/>
      <c r="G99" s="269" t="s">
        <v>23504</v>
      </c>
      <c r="H99" s="69"/>
      <c r="I99" s="118">
        <v>75000</v>
      </c>
      <c r="J99" s="69"/>
      <c r="K99" s="76" t="s">
        <v>1062</v>
      </c>
      <c r="L99" s="75" t="s">
        <v>1063</v>
      </c>
      <c r="M99" s="119" t="s">
        <v>3301</v>
      </c>
      <c r="N99" s="75" t="s">
        <v>1063</v>
      </c>
      <c r="O99" s="75" t="s">
        <v>1063</v>
      </c>
      <c r="P99" s="76" t="s">
        <v>1063</v>
      </c>
      <c r="Q99" s="76" t="s">
        <v>1063</v>
      </c>
      <c r="R99" s="76" t="s">
        <v>1063</v>
      </c>
      <c r="S99" s="69"/>
      <c r="T99" s="69"/>
      <c r="U99" s="69"/>
      <c r="V99" s="69"/>
      <c r="W99" s="69"/>
      <c r="X99" s="69"/>
      <c r="Y99" s="116"/>
      <c r="Z99" s="639">
        <f t="shared" si="2"/>
        <v>5250.0000000000009</v>
      </c>
      <c r="AA99" s="118">
        <f t="shared" si="3"/>
        <v>80250</v>
      </c>
    </row>
    <row r="100" spans="1:27" x14ac:dyDescent="0.35">
      <c r="A100" s="76"/>
      <c r="B100" s="196" t="s">
        <v>23343</v>
      </c>
      <c r="C100" s="196" t="s">
        <v>233</v>
      </c>
      <c r="D100" s="196" t="s">
        <v>23344</v>
      </c>
      <c r="E100" s="268" t="s">
        <v>23345</v>
      </c>
      <c r="F100" s="196"/>
      <c r="G100" s="269" t="s">
        <v>23505</v>
      </c>
      <c r="H100" s="76"/>
      <c r="I100" s="118">
        <v>75000</v>
      </c>
      <c r="J100" s="76"/>
      <c r="K100" s="76" t="s">
        <v>1147</v>
      </c>
      <c r="L100" s="75" t="s">
        <v>1063</v>
      </c>
      <c r="M100" s="119" t="s">
        <v>11387</v>
      </c>
      <c r="N100" s="75" t="s">
        <v>1063</v>
      </c>
      <c r="O100" s="75" t="s">
        <v>1063</v>
      </c>
      <c r="P100" s="76" t="s">
        <v>1063</v>
      </c>
      <c r="Q100" s="76" t="s">
        <v>1063</v>
      </c>
      <c r="R100" s="76" t="s">
        <v>1063</v>
      </c>
      <c r="S100" s="76"/>
      <c r="T100" s="76"/>
      <c r="U100" s="76"/>
      <c r="V100" s="76"/>
      <c r="W100" s="76"/>
      <c r="X100" s="76"/>
      <c r="Y100" s="121"/>
      <c r="Z100" s="639">
        <f t="shared" si="2"/>
        <v>5250.0000000000009</v>
      </c>
      <c r="AA100" s="118">
        <f t="shared" si="3"/>
        <v>80250</v>
      </c>
    </row>
    <row r="101" spans="1:27" ht="21.75" customHeight="1" x14ac:dyDescent="0.35">
      <c r="A101" s="69"/>
      <c r="B101" s="196" t="s">
        <v>23343</v>
      </c>
      <c r="C101" s="196" t="s">
        <v>233</v>
      </c>
      <c r="D101" s="196" t="s">
        <v>23344</v>
      </c>
      <c r="E101" s="268" t="s">
        <v>23345</v>
      </c>
      <c r="F101" s="196"/>
      <c r="G101" s="269" t="s">
        <v>23506</v>
      </c>
      <c r="H101" s="76"/>
      <c r="I101" s="118">
        <v>75000</v>
      </c>
      <c r="J101" s="76"/>
      <c r="K101" s="76" t="s">
        <v>1062</v>
      </c>
      <c r="L101" s="75" t="s">
        <v>1063</v>
      </c>
      <c r="M101" s="119" t="s">
        <v>3301</v>
      </c>
      <c r="N101" s="75" t="s">
        <v>1063</v>
      </c>
      <c r="O101" s="75" t="s">
        <v>1063</v>
      </c>
      <c r="P101" s="76" t="s">
        <v>1063</v>
      </c>
      <c r="Q101" s="76" t="s">
        <v>1063</v>
      </c>
      <c r="R101" s="76" t="s">
        <v>1063</v>
      </c>
      <c r="S101" s="76"/>
      <c r="T101" s="76"/>
      <c r="U101" s="76"/>
      <c r="V101" s="76"/>
      <c r="W101" s="76"/>
      <c r="X101" s="76"/>
      <c r="Y101" s="121"/>
      <c r="Z101" s="639">
        <f t="shared" si="2"/>
        <v>5250.0000000000009</v>
      </c>
      <c r="AA101" s="118">
        <f t="shared" si="3"/>
        <v>80250</v>
      </c>
    </row>
    <row r="102" spans="1:27" x14ac:dyDescent="0.35">
      <c r="A102" s="76"/>
      <c r="B102" s="196" t="s">
        <v>23343</v>
      </c>
      <c r="C102" s="196" t="s">
        <v>233</v>
      </c>
      <c r="D102" s="196" t="s">
        <v>23344</v>
      </c>
      <c r="E102" s="268" t="s">
        <v>23345</v>
      </c>
      <c r="F102" s="196"/>
      <c r="G102" s="269" t="s">
        <v>23507</v>
      </c>
      <c r="H102" s="76"/>
      <c r="I102" s="118">
        <v>75000</v>
      </c>
      <c r="J102" s="76"/>
      <c r="K102" s="76" t="s">
        <v>1062</v>
      </c>
      <c r="L102" s="75" t="s">
        <v>1063</v>
      </c>
      <c r="M102" s="119" t="s">
        <v>3301</v>
      </c>
      <c r="N102" s="75" t="s">
        <v>1063</v>
      </c>
      <c r="O102" s="75" t="s">
        <v>1063</v>
      </c>
      <c r="P102" s="76" t="s">
        <v>1063</v>
      </c>
      <c r="Q102" s="76" t="s">
        <v>1063</v>
      </c>
      <c r="R102" s="76" t="s">
        <v>1063</v>
      </c>
      <c r="S102" s="76"/>
      <c r="T102" s="76"/>
      <c r="U102" s="76"/>
      <c r="V102" s="76"/>
      <c r="W102" s="76"/>
      <c r="X102" s="76"/>
      <c r="Y102" s="121"/>
      <c r="Z102" s="639">
        <f t="shared" si="2"/>
        <v>5250.0000000000009</v>
      </c>
      <c r="AA102" s="118">
        <f t="shared" si="3"/>
        <v>80250</v>
      </c>
    </row>
    <row r="103" spans="1:27" x14ac:dyDescent="0.35">
      <c r="A103" s="69"/>
      <c r="B103" s="196" t="s">
        <v>23343</v>
      </c>
      <c r="C103" s="196" t="s">
        <v>233</v>
      </c>
      <c r="D103" s="196" t="s">
        <v>23344</v>
      </c>
      <c r="E103" s="268" t="s">
        <v>23345</v>
      </c>
      <c r="F103" s="196"/>
      <c r="G103" s="269" t="s">
        <v>23508</v>
      </c>
      <c r="H103" s="69"/>
      <c r="I103" s="118">
        <v>75000</v>
      </c>
      <c r="J103" s="69"/>
      <c r="K103" s="76" t="s">
        <v>1062</v>
      </c>
      <c r="L103" s="75" t="s">
        <v>1063</v>
      </c>
      <c r="M103" s="119" t="s">
        <v>3301</v>
      </c>
      <c r="N103" s="75" t="s">
        <v>1063</v>
      </c>
      <c r="O103" s="75" t="s">
        <v>1063</v>
      </c>
      <c r="P103" s="76" t="s">
        <v>1063</v>
      </c>
      <c r="Q103" s="76" t="s">
        <v>1063</v>
      </c>
      <c r="R103" s="76" t="s">
        <v>1063</v>
      </c>
      <c r="S103" s="69"/>
      <c r="T103" s="69"/>
      <c r="U103" s="69"/>
      <c r="V103" s="69"/>
      <c r="W103" s="69"/>
      <c r="X103" s="69"/>
      <c r="Y103" s="116"/>
      <c r="Z103" s="639">
        <f t="shared" si="2"/>
        <v>5250.0000000000009</v>
      </c>
      <c r="AA103" s="118">
        <f t="shared" si="3"/>
        <v>80250</v>
      </c>
    </row>
    <row r="104" spans="1:27" ht="21.75" customHeight="1" x14ac:dyDescent="0.35">
      <c r="A104" s="69"/>
      <c r="B104" s="196" t="s">
        <v>23343</v>
      </c>
      <c r="C104" s="196" t="s">
        <v>233</v>
      </c>
      <c r="D104" s="196" t="s">
        <v>23344</v>
      </c>
      <c r="E104" s="268" t="s">
        <v>23345</v>
      </c>
      <c r="F104" s="196"/>
      <c r="G104" s="269" t="s">
        <v>23509</v>
      </c>
      <c r="H104" s="76"/>
      <c r="I104" s="118">
        <v>75000</v>
      </c>
      <c r="J104" s="76"/>
      <c r="K104" s="76" t="s">
        <v>1062</v>
      </c>
      <c r="L104" s="75" t="s">
        <v>1063</v>
      </c>
      <c r="M104" s="119" t="s">
        <v>3301</v>
      </c>
      <c r="N104" s="75" t="s">
        <v>1063</v>
      </c>
      <c r="O104" s="75" t="s">
        <v>1063</v>
      </c>
      <c r="P104" s="76" t="s">
        <v>1063</v>
      </c>
      <c r="Q104" s="76" t="s">
        <v>1063</v>
      </c>
      <c r="R104" s="76" t="s">
        <v>1063</v>
      </c>
      <c r="S104" s="76"/>
      <c r="T104" s="76"/>
      <c r="U104" s="76"/>
      <c r="V104" s="76"/>
      <c r="W104" s="76"/>
      <c r="X104" s="76"/>
      <c r="Y104" s="121"/>
      <c r="Z104" s="639">
        <f t="shared" si="2"/>
        <v>5250.0000000000009</v>
      </c>
      <c r="AA104" s="118">
        <f t="shared" si="3"/>
        <v>80250</v>
      </c>
    </row>
    <row r="105" spans="1:27" x14ac:dyDescent="0.35">
      <c r="A105" s="76"/>
      <c r="B105" s="196" t="s">
        <v>23343</v>
      </c>
      <c r="C105" s="196" t="s">
        <v>233</v>
      </c>
      <c r="D105" s="196" t="s">
        <v>23344</v>
      </c>
      <c r="E105" s="268" t="s">
        <v>23345</v>
      </c>
      <c r="F105" s="196"/>
      <c r="G105" s="269" t="s">
        <v>23510</v>
      </c>
      <c r="H105" s="76"/>
      <c r="I105" s="118">
        <v>75000</v>
      </c>
      <c r="J105" s="76"/>
      <c r="K105" s="76" t="s">
        <v>1062</v>
      </c>
      <c r="L105" s="75" t="s">
        <v>1063</v>
      </c>
      <c r="M105" s="119" t="s">
        <v>3301</v>
      </c>
      <c r="N105" s="75" t="s">
        <v>1063</v>
      </c>
      <c r="O105" s="75" t="s">
        <v>1063</v>
      </c>
      <c r="P105" s="76" t="s">
        <v>1063</v>
      </c>
      <c r="Q105" s="76" t="s">
        <v>1063</v>
      </c>
      <c r="R105" s="76" t="s">
        <v>1063</v>
      </c>
      <c r="S105" s="76"/>
      <c r="T105" s="76"/>
      <c r="U105" s="76"/>
      <c r="V105" s="76"/>
      <c r="W105" s="76"/>
      <c r="X105" s="76"/>
      <c r="Y105" s="121"/>
      <c r="Z105" s="639">
        <f t="shared" si="2"/>
        <v>5250.0000000000009</v>
      </c>
      <c r="AA105" s="118">
        <f t="shared" si="3"/>
        <v>80250</v>
      </c>
    </row>
    <row r="106" spans="1:27" x14ac:dyDescent="0.35">
      <c r="A106" s="69"/>
      <c r="B106" s="196" t="s">
        <v>23343</v>
      </c>
      <c r="C106" s="196" t="s">
        <v>233</v>
      </c>
      <c r="D106" s="196" t="s">
        <v>23344</v>
      </c>
      <c r="E106" s="268" t="s">
        <v>23345</v>
      </c>
      <c r="F106" s="196"/>
      <c r="G106" s="269" t="s">
        <v>23511</v>
      </c>
      <c r="H106" s="69"/>
      <c r="I106" s="118">
        <v>75000</v>
      </c>
      <c r="J106" s="69"/>
      <c r="K106" s="76" t="s">
        <v>1062</v>
      </c>
      <c r="L106" s="75" t="s">
        <v>1063</v>
      </c>
      <c r="M106" s="119" t="s">
        <v>3301</v>
      </c>
      <c r="N106" s="75" t="s">
        <v>1063</v>
      </c>
      <c r="O106" s="75" t="s">
        <v>1063</v>
      </c>
      <c r="P106" s="76" t="s">
        <v>1063</v>
      </c>
      <c r="Q106" s="76" t="s">
        <v>1063</v>
      </c>
      <c r="R106" s="76" t="s">
        <v>1063</v>
      </c>
      <c r="S106" s="69"/>
      <c r="T106" s="69"/>
      <c r="U106" s="69"/>
      <c r="V106" s="69"/>
      <c r="W106" s="69"/>
      <c r="X106" s="69"/>
      <c r="Y106" s="116"/>
      <c r="Z106" s="639">
        <f t="shared" si="2"/>
        <v>5250.0000000000009</v>
      </c>
      <c r="AA106" s="118">
        <f t="shared" si="3"/>
        <v>80250</v>
      </c>
    </row>
    <row r="107" spans="1:27" x14ac:dyDescent="0.35">
      <c r="A107" s="69"/>
      <c r="B107" s="196" t="s">
        <v>23343</v>
      </c>
      <c r="C107" s="196" t="s">
        <v>233</v>
      </c>
      <c r="D107" s="196" t="s">
        <v>23344</v>
      </c>
      <c r="E107" s="268" t="s">
        <v>23345</v>
      </c>
      <c r="F107" s="196"/>
      <c r="G107" s="269" t="s">
        <v>23512</v>
      </c>
      <c r="H107" s="69"/>
      <c r="I107" s="118">
        <v>75000</v>
      </c>
      <c r="J107" s="69"/>
      <c r="K107" s="76" t="s">
        <v>1062</v>
      </c>
      <c r="L107" s="75" t="s">
        <v>1063</v>
      </c>
      <c r="M107" s="119" t="s">
        <v>3301</v>
      </c>
      <c r="N107" s="75" t="s">
        <v>1063</v>
      </c>
      <c r="O107" s="75" t="s">
        <v>1063</v>
      </c>
      <c r="P107" s="76" t="s">
        <v>1063</v>
      </c>
      <c r="Q107" s="76" t="s">
        <v>1063</v>
      </c>
      <c r="R107" s="76" t="s">
        <v>1063</v>
      </c>
      <c r="S107" s="69"/>
      <c r="T107" s="69"/>
      <c r="U107" s="69"/>
      <c r="V107" s="69"/>
      <c r="W107" s="69"/>
      <c r="X107" s="69"/>
      <c r="Y107" s="116"/>
      <c r="Z107" s="639">
        <f t="shared" si="2"/>
        <v>5250.0000000000009</v>
      </c>
      <c r="AA107" s="118">
        <f t="shared" si="3"/>
        <v>80250</v>
      </c>
    </row>
    <row r="108" spans="1:27" ht="21.75" customHeight="1" x14ac:dyDescent="0.35">
      <c r="A108" s="69"/>
      <c r="B108" s="196" t="s">
        <v>23343</v>
      </c>
      <c r="C108" s="196" t="s">
        <v>233</v>
      </c>
      <c r="D108" s="196" t="s">
        <v>23344</v>
      </c>
      <c r="E108" s="268" t="s">
        <v>23345</v>
      </c>
      <c r="F108" s="196"/>
      <c r="G108" s="269" t="s">
        <v>23513</v>
      </c>
      <c r="H108" s="76"/>
      <c r="I108" s="118">
        <v>75000</v>
      </c>
      <c r="J108" s="76"/>
      <c r="K108" s="76" t="s">
        <v>1062</v>
      </c>
      <c r="L108" s="75" t="s">
        <v>1063</v>
      </c>
      <c r="M108" s="119" t="s">
        <v>3301</v>
      </c>
      <c r="N108" s="75" t="s">
        <v>1063</v>
      </c>
      <c r="O108" s="75" t="s">
        <v>1063</v>
      </c>
      <c r="P108" s="76" t="s">
        <v>1063</v>
      </c>
      <c r="Q108" s="76" t="s">
        <v>1063</v>
      </c>
      <c r="R108" s="76" t="s">
        <v>1063</v>
      </c>
      <c r="S108" s="76"/>
      <c r="T108" s="76"/>
      <c r="U108" s="76"/>
      <c r="V108" s="76"/>
      <c r="W108" s="76"/>
      <c r="X108" s="76"/>
      <c r="Y108" s="121"/>
      <c r="Z108" s="639">
        <f t="shared" si="2"/>
        <v>5250.0000000000009</v>
      </c>
      <c r="AA108" s="118">
        <f t="shared" si="3"/>
        <v>80250</v>
      </c>
    </row>
    <row r="109" spans="1:27" x14ac:dyDescent="0.35">
      <c r="A109" s="76"/>
      <c r="B109" s="196" t="s">
        <v>23343</v>
      </c>
      <c r="C109" s="196" t="s">
        <v>233</v>
      </c>
      <c r="D109" s="196" t="s">
        <v>23344</v>
      </c>
      <c r="E109" s="268" t="s">
        <v>23345</v>
      </c>
      <c r="F109" s="196"/>
      <c r="G109" s="269" t="s">
        <v>23514</v>
      </c>
      <c r="H109" s="76"/>
      <c r="I109" s="118">
        <v>75000</v>
      </c>
      <c r="J109" s="76"/>
      <c r="K109" s="76" t="s">
        <v>1062</v>
      </c>
      <c r="L109" s="75" t="s">
        <v>1063</v>
      </c>
      <c r="M109" s="119" t="s">
        <v>3301</v>
      </c>
      <c r="N109" s="75" t="s">
        <v>1063</v>
      </c>
      <c r="O109" s="75" t="s">
        <v>1063</v>
      </c>
      <c r="P109" s="76" t="s">
        <v>1063</v>
      </c>
      <c r="Q109" s="76" t="s">
        <v>1063</v>
      </c>
      <c r="R109" s="76" t="s">
        <v>1063</v>
      </c>
      <c r="S109" s="76"/>
      <c r="T109" s="76"/>
      <c r="U109" s="76"/>
      <c r="V109" s="76"/>
      <c r="W109" s="76"/>
      <c r="X109" s="76"/>
      <c r="Y109" s="121"/>
      <c r="Z109" s="639">
        <f t="shared" si="2"/>
        <v>5250.0000000000009</v>
      </c>
      <c r="AA109" s="118">
        <f t="shared" si="3"/>
        <v>80250</v>
      </c>
    </row>
    <row r="110" spans="1:27" x14ac:dyDescent="0.35">
      <c r="A110" s="69"/>
      <c r="B110" s="196" t="s">
        <v>23343</v>
      </c>
      <c r="C110" s="196" t="s">
        <v>233</v>
      </c>
      <c r="D110" s="196" t="s">
        <v>23344</v>
      </c>
      <c r="E110" s="268" t="s">
        <v>23345</v>
      </c>
      <c r="F110" s="196"/>
      <c r="G110" s="269" t="s">
        <v>23515</v>
      </c>
      <c r="H110" s="69"/>
      <c r="I110" s="118">
        <v>75000</v>
      </c>
      <c r="J110" s="69"/>
      <c r="K110" s="76" t="s">
        <v>1062</v>
      </c>
      <c r="L110" s="75" t="s">
        <v>1063</v>
      </c>
      <c r="M110" s="119" t="s">
        <v>3301</v>
      </c>
      <c r="N110" s="75" t="s">
        <v>1063</v>
      </c>
      <c r="O110" s="75" t="s">
        <v>1063</v>
      </c>
      <c r="P110" s="76" t="s">
        <v>1063</v>
      </c>
      <c r="Q110" s="76" t="s">
        <v>1063</v>
      </c>
      <c r="R110" s="76" t="s">
        <v>1063</v>
      </c>
      <c r="S110" s="69"/>
      <c r="T110" s="69"/>
      <c r="U110" s="69"/>
      <c r="V110" s="69"/>
      <c r="W110" s="69"/>
      <c r="X110" s="69"/>
      <c r="Y110" s="116"/>
      <c r="Z110" s="639">
        <f t="shared" si="2"/>
        <v>5250.0000000000009</v>
      </c>
      <c r="AA110" s="118">
        <f t="shared" si="3"/>
        <v>80250</v>
      </c>
    </row>
    <row r="111" spans="1:27" x14ac:dyDescent="0.35">
      <c r="A111" s="69"/>
      <c r="B111" s="196" t="s">
        <v>23343</v>
      </c>
      <c r="C111" s="196" t="s">
        <v>233</v>
      </c>
      <c r="D111" s="196" t="s">
        <v>23344</v>
      </c>
      <c r="E111" s="268" t="s">
        <v>23345</v>
      </c>
      <c r="F111" s="196"/>
      <c r="G111" s="269" t="s">
        <v>23516</v>
      </c>
      <c r="H111" s="69"/>
      <c r="I111" s="118">
        <v>75000</v>
      </c>
      <c r="J111" s="69"/>
      <c r="K111" s="76" t="s">
        <v>1062</v>
      </c>
      <c r="L111" s="75" t="s">
        <v>1063</v>
      </c>
      <c r="M111" s="119" t="s">
        <v>3301</v>
      </c>
      <c r="N111" s="75" t="s">
        <v>1063</v>
      </c>
      <c r="O111" s="75" t="s">
        <v>1063</v>
      </c>
      <c r="P111" s="76" t="s">
        <v>1063</v>
      </c>
      <c r="Q111" s="76" t="s">
        <v>1063</v>
      </c>
      <c r="R111" s="76" t="s">
        <v>1063</v>
      </c>
      <c r="S111" s="69"/>
      <c r="T111" s="69"/>
      <c r="U111" s="69"/>
      <c r="V111" s="69"/>
      <c r="W111" s="69"/>
      <c r="X111" s="69"/>
      <c r="Y111" s="116"/>
      <c r="Z111" s="639">
        <f t="shared" si="2"/>
        <v>5250.0000000000009</v>
      </c>
      <c r="AA111" s="118">
        <f t="shared" si="3"/>
        <v>80250</v>
      </c>
    </row>
    <row r="112" spans="1:27" ht="21.75" customHeight="1" x14ac:dyDescent="0.35">
      <c r="A112" s="69"/>
      <c r="B112" s="196" t="s">
        <v>23343</v>
      </c>
      <c r="C112" s="196" t="s">
        <v>233</v>
      </c>
      <c r="D112" s="196" t="s">
        <v>23344</v>
      </c>
      <c r="E112" s="268" t="s">
        <v>23345</v>
      </c>
      <c r="F112" s="196"/>
      <c r="G112" s="269" t="s">
        <v>23517</v>
      </c>
      <c r="H112" s="76"/>
      <c r="I112" s="118">
        <v>75000</v>
      </c>
      <c r="J112" s="76"/>
      <c r="K112" s="76" t="s">
        <v>1062</v>
      </c>
      <c r="L112" s="75" t="s">
        <v>1063</v>
      </c>
      <c r="M112" s="119" t="s">
        <v>3301</v>
      </c>
      <c r="N112" s="75" t="s">
        <v>1063</v>
      </c>
      <c r="O112" s="75" t="s">
        <v>1063</v>
      </c>
      <c r="P112" s="76" t="s">
        <v>1063</v>
      </c>
      <c r="Q112" s="76" t="s">
        <v>1063</v>
      </c>
      <c r="R112" s="76" t="s">
        <v>1063</v>
      </c>
      <c r="S112" s="76"/>
      <c r="T112" s="76"/>
      <c r="U112" s="76"/>
      <c r="V112" s="76"/>
      <c r="W112" s="76"/>
      <c r="X112" s="76"/>
      <c r="Y112" s="121"/>
      <c r="Z112" s="639">
        <f t="shared" si="2"/>
        <v>5250.0000000000009</v>
      </c>
      <c r="AA112" s="118">
        <f t="shared" si="3"/>
        <v>80250</v>
      </c>
    </row>
    <row r="113" spans="1:27" x14ac:dyDescent="0.35">
      <c r="A113" s="76"/>
      <c r="B113" s="196" t="s">
        <v>23343</v>
      </c>
      <c r="C113" s="196" t="s">
        <v>233</v>
      </c>
      <c r="D113" s="196" t="s">
        <v>23344</v>
      </c>
      <c r="E113" s="268" t="s">
        <v>23345</v>
      </c>
      <c r="F113" s="196"/>
      <c r="G113" s="269" t="s">
        <v>23518</v>
      </c>
      <c r="H113" s="76"/>
      <c r="I113" s="118">
        <v>75000</v>
      </c>
      <c r="J113" s="76"/>
      <c r="K113" s="76" t="s">
        <v>1062</v>
      </c>
      <c r="L113" s="75" t="s">
        <v>1063</v>
      </c>
      <c r="M113" s="119" t="s">
        <v>3301</v>
      </c>
      <c r="N113" s="75" t="s">
        <v>1063</v>
      </c>
      <c r="O113" s="75" t="s">
        <v>1063</v>
      </c>
      <c r="P113" s="76" t="s">
        <v>1063</v>
      </c>
      <c r="Q113" s="76" t="s">
        <v>1063</v>
      </c>
      <c r="R113" s="76" t="s">
        <v>1063</v>
      </c>
      <c r="S113" s="76"/>
      <c r="T113" s="76"/>
      <c r="U113" s="76"/>
      <c r="V113" s="76"/>
      <c r="W113" s="76"/>
      <c r="X113" s="76"/>
      <c r="Y113" s="121"/>
      <c r="Z113" s="639">
        <f t="shared" si="2"/>
        <v>5250.0000000000009</v>
      </c>
      <c r="AA113" s="118">
        <f t="shared" si="3"/>
        <v>80250</v>
      </c>
    </row>
    <row r="114" spans="1:27" x14ac:dyDescent="0.35">
      <c r="A114" s="69"/>
      <c r="B114" s="196" t="s">
        <v>23343</v>
      </c>
      <c r="C114" s="196" t="s">
        <v>233</v>
      </c>
      <c r="D114" s="196" t="s">
        <v>23344</v>
      </c>
      <c r="E114" s="268" t="s">
        <v>23345</v>
      </c>
      <c r="F114" s="196"/>
      <c r="G114" s="269" t="s">
        <v>23519</v>
      </c>
      <c r="H114" s="69"/>
      <c r="I114" s="118">
        <v>75000</v>
      </c>
      <c r="J114" s="69"/>
      <c r="K114" s="76" t="s">
        <v>1062</v>
      </c>
      <c r="L114" s="75" t="s">
        <v>1063</v>
      </c>
      <c r="M114" s="119" t="s">
        <v>3301</v>
      </c>
      <c r="N114" s="75" t="s">
        <v>1063</v>
      </c>
      <c r="O114" s="75" t="s">
        <v>1063</v>
      </c>
      <c r="P114" s="76" t="s">
        <v>1063</v>
      </c>
      <c r="Q114" s="76" t="s">
        <v>1063</v>
      </c>
      <c r="R114" s="76" t="s">
        <v>1063</v>
      </c>
      <c r="S114" s="69"/>
      <c r="T114" s="69"/>
      <c r="U114" s="69"/>
      <c r="V114" s="69"/>
      <c r="W114" s="69"/>
      <c r="X114" s="69"/>
      <c r="Y114" s="116"/>
      <c r="Z114" s="639">
        <f t="shared" si="2"/>
        <v>5250.0000000000009</v>
      </c>
      <c r="AA114" s="118">
        <f t="shared" si="3"/>
        <v>80250</v>
      </c>
    </row>
    <row r="115" spans="1:27" x14ac:dyDescent="0.35">
      <c r="A115" s="76"/>
      <c r="B115" s="196" t="s">
        <v>23343</v>
      </c>
      <c r="C115" s="196" t="s">
        <v>233</v>
      </c>
      <c r="D115" s="196" t="s">
        <v>23344</v>
      </c>
      <c r="E115" s="268" t="s">
        <v>23345</v>
      </c>
      <c r="F115" s="196"/>
      <c r="G115" s="269" t="s">
        <v>23520</v>
      </c>
      <c r="H115" s="69"/>
      <c r="I115" s="118">
        <v>75000</v>
      </c>
      <c r="J115" s="69"/>
      <c r="K115" s="69" t="s">
        <v>1062</v>
      </c>
      <c r="L115" s="75" t="s">
        <v>1063</v>
      </c>
      <c r="M115" s="79" t="s">
        <v>1074</v>
      </c>
      <c r="N115" s="80" t="s">
        <v>23521</v>
      </c>
      <c r="O115" s="75" t="s">
        <v>1063</v>
      </c>
      <c r="P115" s="69" t="s">
        <v>1811</v>
      </c>
      <c r="Q115" s="76" t="s">
        <v>1063</v>
      </c>
      <c r="R115" s="76" t="s">
        <v>1063</v>
      </c>
      <c r="S115" s="69"/>
      <c r="T115" s="69"/>
      <c r="U115" s="69"/>
      <c r="V115" s="69"/>
      <c r="W115" s="69"/>
      <c r="X115" s="69"/>
      <c r="Y115" s="116" t="s">
        <v>6547</v>
      </c>
      <c r="Z115" s="639">
        <f t="shared" si="2"/>
        <v>5250.0000000000009</v>
      </c>
      <c r="AA115" s="118">
        <f t="shared" si="3"/>
        <v>80250</v>
      </c>
    </row>
    <row r="116" spans="1:27" x14ac:dyDescent="0.35">
      <c r="A116" s="76"/>
      <c r="B116" s="196" t="s">
        <v>23343</v>
      </c>
      <c r="C116" s="196" t="s">
        <v>233</v>
      </c>
      <c r="D116" s="196" t="s">
        <v>23344</v>
      </c>
      <c r="E116" s="268" t="s">
        <v>23345</v>
      </c>
      <c r="F116" s="196"/>
      <c r="G116" s="269" t="s">
        <v>23522</v>
      </c>
      <c r="H116" s="69"/>
      <c r="I116" s="118">
        <v>75000</v>
      </c>
      <c r="J116" s="69"/>
      <c r="K116" s="69" t="s">
        <v>1062</v>
      </c>
      <c r="L116" s="75" t="s">
        <v>1063</v>
      </c>
      <c r="M116" s="79" t="s">
        <v>4108</v>
      </c>
      <c r="N116" s="75" t="s">
        <v>1063</v>
      </c>
      <c r="O116" s="75" t="s">
        <v>1063</v>
      </c>
      <c r="P116" s="69" t="s">
        <v>1811</v>
      </c>
      <c r="Q116" s="76" t="s">
        <v>1063</v>
      </c>
      <c r="R116" s="76" t="s">
        <v>1063</v>
      </c>
      <c r="S116" s="69"/>
      <c r="T116" s="69"/>
      <c r="U116" s="69"/>
      <c r="V116" s="69"/>
      <c r="W116" s="69"/>
      <c r="X116" s="69"/>
      <c r="Y116" s="116" t="s">
        <v>6547</v>
      </c>
      <c r="Z116" s="639">
        <f t="shared" si="2"/>
        <v>5250.0000000000009</v>
      </c>
      <c r="AA116" s="118">
        <f t="shared" si="3"/>
        <v>80250</v>
      </c>
    </row>
    <row r="117" spans="1:27" x14ac:dyDescent="0.35">
      <c r="A117" s="76"/>
      <c r="B117" s="196" t="s">
        <v>23343</v>
      </c>
      <c r="C117" s="196" t="s">
        <v>233</v>
      </c>
      <c r="D117" s="196" t="s">
        <v>23344</v>
      </c>
      <c r="E117" s="268" t="s">
        <v>23345</v>
      </c>
      <c r="F117" s="196"/>
      <c r="G117" s="269" t="s">
        <v>23523</v>
      </c>
      <c r="H117" s="69"/>
      <c r="I117" s="118">
        <v>75000</v>
      </c>
      <c r="J117" s="69"/>
      <c r="K117" s="69" t="s">
        <v>23524</v>
      </c>
      <c r="L117" s="75" t="s">
        <v>1063</v>
      </c>
      <c r="M117" s="79" t="s">
        <v>3270</v>
      </c>
      <c r="N117" s="75" t="s">
        <v>1063</v>
      </c>
      <c r="O117" s="75" t="s">
        <v>1063</v>
      </c>
      <c r="P117" s="69" t="s">
        <v>1811</v>
      </c>
      <c r="Q117" s="76" t="s">
        <v>1063</v>
      </c>
      <c r="R117" s="76" t="s">
        <v>1063</v>
      </c>
      <c r="S117" s="69"/>
      <c r="T117" s="69"/>
      <c r="U117" s="69"/>
      <c r="V117" s="69"/>
      <c r="W117" s="69"/>
      <c r="X117" s="69"/>
      <c r="Y117" s="116" t="s">
        <v>6547</v>
      </c>
      <c r="Z117" s="639">
        <f t="shared" si="2"/>
        <v>5250.0000000000009</v>
      </c>
      <c r="AA117" s="118">
        <f t="shared" si="3"/>
        <v>80250</v>
      </c>
    </row>
    <row r="118" spans="1:27" x14ac:dyDescent="0.35">
      <c r="A118" s="76"/>
      <c r="B118" s="196" t="s">
        <v>23343</v>
      </c>
      <c r="C118" s="196" t="s">
        <v>233</v>
      </c>
      <c r="D118" s="196" t="s">
        <v>23344</v>
      </c>
      <c r="E118" s="268" t="s">
        <v>23345</v>
      </c>
      <c r="F118" s="196"/>
      <c r="G118" s="269" t="s">
        <v>23525</v>
      </c>
      <c r="H118" s="69"/>
      <c r="I118" s="118">
        <v>75000</v>
      </c>
      <c r="J118" s="69"/>
      <c r="K118" s="69" t="s">
        <v>3274</v>
      </c>
      <c r="L118" s="75" t="s">
        <v>1063</v>
      </c>
      <c r="M118" s="79" t="s">
        <v>1063</v>
      </c>
      <c r="N118" s="80" t="s">
        <v>23526</v>
      </c>
      <c r="O118" s="75" t="s">
        <v>1063</v>
      </c>
      <c r="P118" s="69" t="s">
        <v>1063</v>
      </c>
      <c r="Q118" s="76" t="s">
        <v>1063</v>
      </c>
      <c r="R118" s="76" t="s">
        <v>1063</v>
      </c>
      <c r="S118" s="69"/>
      <c r="T118" s="69"/>
      <c r="U118" s="69"/>
      <c r="V118" s="69"/>
      <c r="W118" s="69"/>
      <c r="X118" s="69"/>
      <c r="Y118" s="116" t="s">
        <v>6547</v>
      </c>
      <c r="Z118" s="639">
        <f t="shared" si="2"/>
        <v>5250.0000000000009</v>
      </c>
      <c r="AA118" s="118">
        <f t="shared" si="3"/>
        <v>80250</v>
      </c>
    </row>
    <row r="119" spans="1:27" x14ac:dyDescent="0.35">
      <c r="A119" s="76"/>
      <c r="B119" s="196" t="s">
        <v>23343</v>
      </c>
      <c r="C119" s="196" t="s">
        <v>233</v>
      </c>
      <c r="D119" s="196" t="s">
        <v>23344</v>
      </c>
      <c r="E119" s="268" t="s">
        <v>23345</v>
      </c>
      <c r="F119" s="196"/>
      <c r="G119" s="269" t="s">
        <v>23527</v>
      </c>
      <c r="H119" s="69"/>
      <c r="I119" s="118">
        <v>75000</v>
      </c>
      <c r="J119" s="69"/>
      <c r="K119" s="69" t="s">
        <v>1062</v>
      </c>
      <c r="L119" s="75" t="s">
        <v>1063</v>
      </c>
      <c r="M119" s="79" t="s">
        <v>1074</v>
      </c>
      <c r="N119" s="80" t="s">
        <v>23521</v>
      </c>
      <c r="O119" s="75" t="s">
        <v>1063</v>
      </c>
      <c r="P119" s="69" t="s">
        <v>1811</v>
      </c>
      <c r="Q119" s="76" t="s">
        <v>1063</v>
      </c>
      <c r="R119" s="76" t="s">
        <v>1063</v>
      </c>
      <c r="S119" s="69"/>
      <c r="T119" s="69"/>
      <c r="U119" s="69"/>
      <c r="V119" s="69"/>
      <c r="W119" s="69"/>
      <c r="X119" s="69"/>
      <c r="Y119" s="116" t="s">
        <v>6547</v>
      </c>
      <c r="Z119" s="639">
        <f t="shared" si="2"/>
        <v>5250.0000000000009</v>
      </c>
      <c r="AA119" s="118">
        <f t="shared" si="3"/>
        <v>80250</v>
      </c>
    </row>
    <row r="120" spans="1:27" x14ac:dyDescent="0.35">
      <c r="A120" s="76"/>
      <c r="B120" s="196" t="s">
        <v>23343</v>
      </c>
      <c r="C120" s="196" t="s">
        <v>233</v>
      </c>
      <c r="D120" s="196" t="s">
        <v>23344</v>
      </c>
      <c r="E120" s="268" t="s">
        <v>23345</v>
      </c>
      <c r="F120" s="196"/>
      <c r="G120" s="269" t="s">
        <v>23528</v>
      </c>
      <c r="H120" s="69"/>
      <c r="I120" s="118">
        <v>75000</v>
      </c>
      <c r="J120" s="69"/>
      <c r="K120" s="69" t="s">
        <v>1062</v>
      </c>
      <c r="L120" s="75" t="s">
        <v>1063</v>
      </c>
      <c r="M120" s="79" t="s">
        <v>4108</v>
      </c>
      <c r="N120" s="75" t="s">
        <v>1063</v>
      </c>
      <c r="O120" s="75" t="s">
        <v>1063</v>
      </c>
      <c r="P120" s="69" t="s">
        <v>1811</v>
      </c>
      <c r="Q120" s="76" t="s">
        <v>1063</v>
      </c>
      <c r="R120" s="76" t="s">
        <v>1063</v>
      </c>
      <c r="S120" s="69"/>
      <c r="T120" s="69"/>
      <c r="U120" s="69"/>
      <c r="V120" s="69"/>
      <c r="W120" s="69"/>
      <c r="X120" s="69"/>
      <c r="Y120" s="116" t="s">
        <v>6547</v>
      </c>
      <c r="Z120" s="639">
        <f t="shared" si="2"/>
        <v>5250.0000000000009</v>
      </c>
      <c r="AA120" s="118">
        <f t="shared" si="3"/>
        <v>80250</v>
      </c>
    </row>
    <row r="121" spans="1:27" x14ac:dyDescent="0.35">
      <c r="A121" s="76"/>
      <c r="B121" s="196" t="s">
        <v>23343</v>
      </c>
      <c r="C121" s="196" t="s">
        <v>233</v>
      </c>
      <c r="D121" s="196" t="s">
        <v>23344</v>
      </c>
      <c r="E121" s="268" t="s">
        <v>23345</v>
      </c>
      <c r="F121" s="196"/>
      <c r="G121" s="269" t="s">
        <v>23529</v>
      </c>
      <c r="H121" s="69"/>
      <c r="I121" s="118">
        <v>75000</v>
      </c>
      <c r="J121" s="69"/>
      <c r="K121" s="69" t="s">
        <v>23524</v>
      </c>
      <c r="L121" s="75" t="s">
        <v>1063</v>
      </c>
      <c r="M121" s="79" t="s">
        <v>3270</v>
      </c>
      <c r="N121" s="75" t="s">
        <v>1063</v>
      </c>
      <c r="O121" s="75" t="s">
        <v>1063</v>
      </c>
      <c r="P121" s="69" t="s">
        <v>1811</v>
      </c>
      <c r="Q121" s="76" t="s">
        <v>1063</v>
      </c>
      <c r="R121" s="76" t="s">
        <v>1063</v>
      </c>
      <c r="S121" s="69"/>
      <c r="T121" s="69"/>
      <c r="U121" s="69"/>
      <c r="V121" s="69"/>
      <c r="W121" s="69"/>
      <c r="X121" s="69"/>
      <c r="Y121" s="116" t="s">
        <v>6547</v>
      </c>
      <c r="Z121" s="639">
        <f t="shared" si="2"/>
        <v>5250.0000000000009</v>
      </c>
      <c r="AA121" s="118">
        <f t="shared" si="3"/>
        <v>80250</v>
      </c>
    </row>
    <row r="122" spans="1:27" x14ac:dyDescent="0.35">
      <c r="A122" s="76"/>
      <c r="B122" s="196" t="s">
        <v>23343</v>
      </c>
      <c r="C122" s="196" t="s">
        <v>233</v>
      </c>
      <c r="D122" s="196" t="s">
        <v>23344</v>
      </c>
      <c r="E122" s="268" t="s">
        <v>23345</v>
      </c>
      <c r="F122" s="196"/>
      <c r="G122" s="269" t="s">
        <v>23530</v>
      </c>
      <c r="H122" s="69"/>
      <c r="I122" s="118">
        <v>75000</v>
      </c>
      <c r="J122" s="69"/>
      <c r="K122" s="69" t="s">
        <v>3274</v>
      </c>
      <c r="L122" s="75" t="s">
        <v>1063</v>
      </c>
      <c r="M122" s="79" t="s">
        <v>1063</v>
      </c>
      <c r="N122" s="80" t="s">
        <v>23531</v>
      </c>
      <c r="O122" s="75" t="s">
        <v>1063</v>
      </c>
      <c r="P122" s="69" t="s">
        <v>1063</v>
      </c>
      <c r="Q122" s="76" t="s">
        <v>1063</v>
      </c>
      <c r="R122" s="76" t="s">
        <v>1063</v>
      </c>
      <c r="S122" s="69"/>
      <c r="T122" s="69"/>
      <c r="U122" s="69"/>
      <c r="V122" s="69"/>
      <c r="W122" s="69"/>
      <c r="X122" s="69"/>
      <c r="Y122" s="116" t="s">
        <v>6547</v>
      </c>
      <c r="Z122" s="639">
        <f t="shared" si="2"/>
        <v>5250.0000000000009</v>
      </c>
      <c r="AA122" s="118">
        <f t="shared" si="3"/>
        <v>80250</v>
      </c>
    </row>
    <row r="123" spans="1:27" x14ac:dyDescent="0.35">
      <c r="A123" s="76"/>
      <c r="B123" s="196" t="s">
        <v>23343</v>
      </c>
      <c r="C123" s="196" t="s">
        <v>233</v>
      </c>
      <c r="D123" s="196" t="s">
        <v>23344</v>
      </c>
      <c r="E123" s="268" t="s">
        <v>23345</v>
      </c>
      <c r="F123" s="196"/>
      <c r="G123" s="269" t="s">
        <v>23532</v>
      </c>
      <c r="H123" s="69"/>
      <c r="I123" s="118">
        <v>75000</v>
      </c>
      <c r="J123" s="69"/>
      <c r="K123" s="69" t="s">
        <v>1062</v>
      </c>
      <c r="L123" s="75" t="s">
        <v>1063</v>
      </c>
      <c r="M123" s="79" t="s">
        <v>1074</v>
      </c>
      <c r="N123" s="80" t="s">
        <v>23521</v>
      </c>
      <c r="O123" s="75" t="s">
        <v>1063</v>
      </c>
      <c r="P123" s="69" t="s">
        <v>1811</v>
      </c>
      <c r="Q123" s="76" t="s">
        <v>1063</v>
      </c>
      <c r="R123" s="76" t="s">
        <v>1063</v>
      </c>
      <c r="S123" s="69"/>
      <c r="T123" s="69"/>
      <c r="U123" s="69"/>
      <c r="V123" s="69"/>
      <c r="W123" s="69"/>
      <c r="X123" s="69"/>
      <c r="Y123" s="116" t="s">
        <v>6547</v>
      </c>
      <c r="Z123" s="639">
        <f t="shared" si="2"/>
        <v>5250.0000000000009</v>
      </c>
      <c r="AA123" s="118">
        <f t="shared" si="3"/>
        <v>80250</v>
      </c>
    </row>
    <row r="124" spans="1:27" x14ac:dyDescent="0.35">
      <c r="A124" s="76"/>
      <c r="B124" s="196" t="s">
        <v>23343</v>
      </c>
      <c r="C124" s="196" t="s">
        <v>233</v>
      </c>
      <c r="D124" s="196" t="s">
        <v>23344</v>
      </c>
      <c r="E124" s="268" t="s">
        <v>23345</v>
      </c>
      <c r="F124" s="196"/>
      <c r="G124" s="269" t="s">
        <v>23533</v>
      </c>
      <c r="H124" s="69"/>
      <c r="I124" s="118">
        <v>75000</v>
      </c>
      <c r="J124" s="69"/>
      <c r="K124" s="69" t="s">
        <v>1062</v>
      </c>
      <c r="L124" s="75" t="s">
        <v>1063</v>
      </c>
      <c r="M124" s="79" t="s">
        <v>4108</v>
      </c>
      <c r="N124" s="75" t="s">
        <v>1063</v>
      </c>
      <c r="O124" s="75" t="s">
        <v>1063</v>
      </c>
      <c r="P124" s="69" t="s">
        <v>1811</v>
      </c>
      <c r="Q124" s="76" t="s">
        <v>1063</v>
      </c>
      <c r="R124" s="76" t="s">
        <v>1063</v>
      </c>
      <c r="S124" s="69"/>
      <c r="T124" s="69"/>
      <c r="U124" s="69"/>
      <c r="V124" s="69"/>
      <c r="W124" s="69"/>
      <c r="X124" s="69"/>
      <c r="Y124" s="116" t="s">
        <v>6547</v>
      </c>
      <c r="Z124" s="639">
        <f t="shared" si="2"/>
        <v>5250.0000000000009</v>
      </c>
      <c r="AA124" s="118">
        <f t="shared" si="3"/>
        <v>80250</v>
      </c>
    </row>
    <row r="125" spans="1:27" x14ac:dyDescent="0.35">
      <c r="A125" s="76"/>
      <c r="B125" s="196" t="s">
        <v>23343</v>
      </c>
      <c r="C125" s="196" t="s">
        <v>233</v>
      </c>
      <c r="D125" s="196" t="s">
        <v>23344</v>
      </c>
      <c r="E125" s="268" t="s">
        <v>23345</v>
      </c>
      <c r="F125" s="196"/>
      <c r="G125" s="269" t="s">
        <v>23534</v>
      </c>
      <c r="H125" s="69"/>
      <c r="I125" s="118">
        <v>75000</v>
      </c>
      <c r="J125" s="69"/>
      <c r="K125" s="69" t="s">
        <v>23524</v>
      </c>
      <c r="L125" s="75" t="s">
        <v>1063</v>
      </c>
      <c r="M125" s="79" t="s">
        <v>3270</v>
      </c>
      <c r="N125" s="75" t="s">
        <v>1063</v>
      </c>
      <c r="O125" s="75" t="s">
        <v>1063</v>
      </c>
      <c r="P125" s="69" t="s">
        <v>1811</v>
      </c>
      <c r="Q125" s="76" t="s">
        <v>1063</v>
      </c>
      <c r="R125" s="76" t="s">
        <v>1063</v>
      </c>
      <c r="S125" s="69"/>
      <c r="T125" s="69"/>
      <c r="U125" s="69"/>
      <c r="V125" s="69"/>
      <c r="W125" s="69"/>
      <c r="X125" s="69"/>
      <c r="Y125" s="116" t="s">
        <v>6547</v>
      </c>
      <c r="Z125" s="639">
        <f t="shared" si="2"/>
        <v>5250.0000000000009</v>
      </c>
      <c r="AA125" s="118">
        <f t="shared" si="3"/>
        <v>80250</v>
      </c>
    </row>
    <row r="126" spans="1:27" x14ac:dyDescent="0.35">
      <c r="A126" s="76"/>
      <c r="B126" s="196" t="s">
        <v>23343</v>
      </c>
      <c r="C126" s="196" t="s">
        <v>233</v>
      </c>
      <c r="D126" s="196" t="s">
        <v>23344</v>
      </c>
      <c r="E126" s="268" t="s">
        <v>23345</v>
      </c>
      <c r="F126" s="196"/>
      <c r="G126" s="269" t="s">
        <v>23535</v>
      </c>
      <c r="H126" s="69"/>
      <c r="I126" s="118">
        <v>75000</v>
      </c>
      <c r="J126" s="69"/>
      <c r="K126" s="69" t="s">
        <v>3274</v>
      </c>
      <c r="L126" s="75" t="s">
        <v>1063</v>
      </c>
      <c r="M126" s="79" t="s">
        <v>1063</v>
      </c>
      <c r="N126" s="80" t="s">
        <v>23536</v>
      </c>
      <c r="O126" s="75" t="s">
        <v>1063</v>
      </c>
      <c r="P126" s="69" t="s">
        <v>1063</v>
      </c>
      <c r="Q126" s="76" t="s">
        <v>1063</v>
      </c>
      <c r="R126" s="76" t="s">
        <v>1063</v>
      </c>
      <c r="S126" s="69"/>
      <c r="T126" s="69"/>
      <c r="U126" s="69"/>
      <c r="V126" s="69"/>
      <c r="W126" s="69"/>
      <c r="X126" s="69"/>
      <c r="Y126" s="116" t="s">
        <v>6547</v>
      </c>
      <c r="Z126" s="639">
        <f t="shared" si="2"/>
        <v>5250.0000000000009</v>
      </c>
      <c r="AA126" s="118">
        <f t="shared" si="3"/>
        <v>80250</v>
      </c>
    </row>
    <row r="127" spans="1:27" x14ac:dyDescent="0.35">
      <c r="A127" s="76"/>
      <c r="B127" s="196" t="s">
        <v>23343</v>
      </c>
      <c r="C127" s="196" t="s">
        <v>233</v>
      </c>
      <c r="D127" s="196" t="s">
        <v>23344</v>
      </c>
      <c r="E127" s="268" t="s">
        <v>23345</v>
      </c>
      <c r="F127" s="196"/>
      <c r="G127" s="269" t="s">
        <v>23537</v>
      </c>
      <c r="H127" s="69"/>
      <c r="I127" s="118">
        <v>75000</v>
      </c>
      <c r="J127" s="69"/>
      <c r="K127" s="69" t="s">
        <v>1062</v>
      </c>
      <c r="L127" s="75" t="s">
        <v>1063</v>
      </c>
      <c r="M127" s="79" t="s">
        <v>1074</v>
      </c>
      <c r="N127" s="80" t="s">
        <v>23521</v>
      </c>
      <c r="O127" s="75" t="s">
        <v>1063</v>
      </c>
      <c r="P127" s="69" t="s">
        <v>1811</v>
      </c>
      <c r="Q127" s="76" t="s">
        <v>1063</v>
      </c>
      <c r="R127" s="76" t="s">
        <v>1063</v>
      </c>
      <c r="S127" s="69"/>
      <c r="T127" s="69"/>
      <c r="U127" s="69"/>
      <c r="V127" s="69"/>
      <c r="W127" s="69"/>
      <c r="X127" s="69"/>
      <c r="Y127" s="116" t="s">
        <v>6547</v>
      </c>
      <c r="Z127" s="639">
        <f t="shared" si="2"/>
        <v>5250.0000000000009</v>
      </c>
      <c r="AA127" s="118">
        <f t="shared" si="3"/>
        <v>80250</v>
      </c>
    </row>
    <row r="128" spans="1:27" x14ac:dyDescent="0.35">
      <c r="A128" s="76"/>
      <c r="B128" s="196" t="s">
        <v>23343</v>
      </c>
      <c r="C128" s="196" t="s">
        <v>233</v>
      </c>
      <c r="D128" s="196" t="s">
        <v>23344</v>
      </c>
      <c r="E128" s="268" t="s">
        <v>23345</v>
      </c>
      <c r="F128" s="196"/>
      <c r="G128" s="269" t="s">
        <v>23538</v>
      </c>
      <c r="H128" s="69"/>
      <c r="I128" s="118">
        <v>75000</v>
      </c>
      <c r="J128" s="69"/>
      <c r="K128" s="69" t="s">
        <v>1062</v>
      </c>
      <c r="L128" s="75" t="s">
        <v>1063</v>
      </c>
      <c r="M128" s="79" t="s">
        <v>3278</v>
      </c>
      <c r="N128" s="80" t="s">
        <v>1063</v>
      </c>
      <c r="O128" s="75" t="s">
        <v>1063</v>
      </c>
      <c r="P128" s="69" t="s">
        <v>1811</v>
      </c>
      <c r="Q128" s="76" t="s">
        <v>1063</v>
      </c>
      <c r="R128" s="76" t="s">
        <v>1063</v>
      </c>
      <c r="S128" s="69"/>
      <c r="T128" s="69"/>
      <c r="U128" s="69"/>
      <c r="V128" s="69"/>
      <c r="W128" s="69"/>
      <c r="X128" s="69"/>
      <c r="Y128" s="116" t="s">
        <v>6547</v>
      </c>
      <c r="Z128" s="639">
        <f t="shared" si="2"/>
        <v>5250.0000000000009</v>
      </c>
      <c r="AA128" s="118">
        <f t="shared" si="3"/>
        <v>80250</v>
      </c>
    </row>
    <row r="129" spans="1:27" x14ac:dyDescent="0.35">
      <c r="A129" s="76"/>
      <c r="B129" s="196" t="s">
        <v>23343</v>
      </c>
      <c r="C129" s="196" t="s">
        <v>233</v>
      </c>
      <c r="D129" s="196" t="s">
        <v>23344</v>
      </c>
      <c r="E129" s="268" t="s">
        <v>23345</v>
      </c>
      <c r="F129" s="196"/>
      <c r="G129" s="269" t="s">
        <v>23539</v>
      </c>
      <c r="H129" s="69"/>
      <c r="I129" s="118">
        <v>75000</v>
      </c>
      <c r="J129" s="69"/>
      <c r="K129" s="69" t="s">
        <v>1062</v>
      </c>
      <c r="L129" s="75" t="s">
        <v>1063</v>
      </c>
      <c r="M129" s="79" t="s">
        <v>5394</v>
      </c>
      <c r="N129" s="80" t="s">
        <v>23521</v>
      </c>
      <c r="O129" s="75" t="s">
        <v>1063</v>
      </c>
      <c r="P129" s="69" t="s">
        <v>1811</v>
      </c>
      <c r="Q129" s="76" t="s">
        <v>1063</v>
      </c>
      <c r="R129" s="76" t="s">
        <v>1063</v>
      </c>
      <c r="S129" s="69"/>
      <c r="T129" s="69"/>
      <c r="U129" s="69"/>
      <c r="V129" s="69"/>
      <c r="W129" s="69"/>
      <c r="X129" s="69"/>
      <c r="Y129" s="116" t="s">
        <v>6547</v>
      </c>
      <c r="Z129" s="639">
        <f t="shared" si="2"/>
        <v>5250.0000000000009</v>
      </c>
      <c r="AA129" s="118">
        <f t="shared" si="3"/>
        <v>80250</v>
      </c>
    </row>
    <row r="130" spans="1:27" x14ac:dyDescent="0.35">
      <c r="A130" s="76"/>
      <c r="B130" s="196" t="s">
        <v>23343</v>
      </c>
      <c r="C130" s="196" t="s">
        <v>233</v>
      </c>
      <c r="D130" s="196" t="s">
        <v>23344</v>
      </c>
      <c r="E130" s="268" t="s">
        <v>23345</v>
      </c>
      <c r="F130" s="196"/>
      <c r="G130" s="269" t="s">
        <v>23540</v>
      </c>
      <c r="H130" s="69"/>
      <c r="I130" s="118">
        <v>75000</v>
      </c>
      <c r="J130" s="69"/>
      <c r="K130" s="69" t="s">
        <v>3274</v>
      </c>
      <c r="L130" s="75" t="s">
        <v>1063</v>
      </c>
      <c r="M130" s="79" t="s">
        <v>1063</v>
      </c>
      <c r="N130" s="80" t="s">
        <v>23541</v>
      </c>
      <c r="O130" s="75" t="s">
        <v>1063</v>
      </c>
      <c r="P130" s="69" t="s">
        <v>1063</v>
      </c>
      <c r="Q130" s="76" t="s">
        <v>1063</v>
      </c>
      <c r="R130" s="76" t="s">
        <v>1063</v>
      </c>
      <c r="S130" s="69"/>
      <c r="T130" s="69"/>
      <c r="U130" s="69"/>
      <c r="V130" s="69"/>
      <c r="W130" s="69"/>
      <c r="X130" s="69"/>
      <c r="Y130" s="116" t="s">
        <v>6547</v>
      </c>
      <c r="Z130" s="639">
        <f t="shared" si="2"/>
        <v>5250.0000000000009</v>
      </c>
      <c r="AA130" s="118">
        <f t="shared" si="3"/>
        <v>80250</v>
      </c>
    </row>
    <row r="131" spans="1:27" x14ac:dyDescent="0.35">
      <c r="A131" s="76"/>
      <c r="B131" s="196" t="s">
        <v>23343</v>
      </c>
      <c r="C131" s="196" t="s">
        <v>233</v>
      </c>
      <c r="D131" s="196" t="s">
        <v>23344</v>
      </c>
      <c r="E131" s="268" t="s">
        <v>23345</v>
      </c>
      <c r="F131" s="196"/>
      <c r="G131" s="269" t="s">
        <v>23542</v>
      </c>
      <c r="H131" s="69"/>
      <c r="I131" s="118">
        <v>75000</v>
      </c>
      <c r="J131" s="69"/>
      <c r="K131" s="69" t="s">
        <v>1062</v>
      </c>
      <c r="L131" s="75" t="s">
        <v>1063</v>
      </c>
      <c r="M131" s="79" t="s">
        <v>1074</v>
      </c>
      <c r="N131" s="80" t="s">
        <v>23521</v>
      </c>
      <c r="O131" s="75" t="s">
        <v>1063</v>
      </c>
      <c r="P131" s="69" t="s">
        <v>1811</v>
      </c>
      <c r="Q131" s="76" t="s">
        <v>1063</v>
      </c>
      <c r="R131" s="76" t="s">
        <v>1063</v>
      </c>
      <c r="S131" s="69"/>
      <c r="T131" s="69"/>
      <c r="U131" s="69"/>
      <c r="V131" s="69"/>
      <c r="W131" s="69"/>
      <c r="X131" s="69"/>
      <c r="Y131" s="116" t="s">
        <v>6547</v>
      </c>
      <c r="Z131" s="639">
        <f t="shared" si="2"/>
        <v>5250.0000000000009</v>
      </c>
      <c r="AA131" s="118">
        <f t="shared" si="3"/>
        <v>80250</v>
      </c>
    </row>
    <row r="132" spans="1:27" x14ac:dyDescent="0.35">
      <c r="A132" s="76"/>
      <c r="B132" s="196" t="s">
        <v>23343</v>
      </c>
      <c r="C132" s="196" t="s">
        <v>233</v>
      </c>
      <c r="D132" s="196" t="s">
        <v>23344</v>
      </c>
      <c r="E132" s="268" t="s">
        <v>23345</v>
      </c>
      <c r="F132" s="196"/>
      <c r="G132" s="269" t="s">
        <v>23543</v>
      </c>
      <c r="H132" s="69"/>
      <c r="I132" s="118">
        <v>75000</v>
      </c>
      <c r="J132" s="69"/>
      <c r="K132" s="69" t="s">
        <v>1062</v>
      </c>
      <c r="L132" s="75" t="s">
        <v>1063</v>
      </c>
      <c r="M132" s="79" t="s">
        <v>3278</v>
      </c>
      <c r="N132" s="80" t="s">
        <v>1063</v>
      </c>
      <c r="O132" s="75" t="s">
        <v>1063</v>
      </c>
      <c r="P132" s="69" t="s">
        <v>1811</v>
      </c>
      <c r="Q132" s="76" t="s">
        <v>1063</v>
      </c>
      <c r="R132" s="76" t="s">
        <v>1063</v>
      </c>
      <c r="S132" s="69"/>
      <c r="T132" s="69"/>
      <c r="U132" s="69"/>
      <c r="V132" s="69"/>
      <c r="W132" s="69"/>
      <c r="X132" s="69"/>
      <c r="Y132" s="116" t="s">
        <v>6547</v>
      </c>
      <c r="Z132" s="639">
        <f t="shared" si="2"/>
        <v>5250.0000000000009</v>
      </c>
      <c r="AA132" s="118">
        <f t="shared" si="3"/>
        <v>80250</v>
      </c>
    </row>
    <row r="133" spans="1:27" x14ac:dyDescent="0.35">
      <c r="A133" s="76"/>
      <c r="B133" s="196" t="s">
        <v>23343</v>
      </c>
      <c r="C133" s="196" t="s">
        <v>233</v>
      </c>
      <c r="D133" s="196" t="s">
        <v>23344</v>
      </c>
      <c r="E133" s="268" t="s">
        <v>23345</v>
      </c>
      <c r="F133" s="196"/>
      <c r="G133" s="269" t="s">
        <v>23544</v>
      </c>
      <c r="H133" s="69"/>
      <c r="I133" s="118">
        <v>75000</v>
      </c>
      <c r="J133" s="69"/>
      <c r="K133" s="69" t="s">
        <v>1062</v>
      </c>
      <c r="L133" s="75" t="s">
        <v>1063</v>
      </c>
      <c r="M133" s="79" t="s">
        <v>5394</v>
      </c>
      <c r="N133" s="80" t="s">
        <v>23521</v>
      </c>
      <c r="O133" s="75" t="s">
        <v>1063</v>
      </c>
      <c r="P133" s="69" t="s">
        <v>1811</v>
      </c>
      <c r="Q133" s="76" t="s">
        <v>1063</v>
      </c>
      <c r="R133" s="76" t="s">
        <v>1063</v>
      </c>
      <c r="S133" s="69"/>
      <c r="T133" s="69"/>
      <c r="U133" s="69"/>
      <c r="V133" s="69"/>
      <c r="W133" s="69"/>
      <c r="X133" s="69"/>
      <c r="Y133" s="116" t="s">
        <v>6547</v>
      </c>
      <c r="Z133" s="639">
        <f t="shared" si="2"/>
        <v>5250.0000000000009</v>
      </c>
      <c r="AA133" s="118">
        <f t="shared" si="3"/>
        <v>80250</v>
      </c>
    </row>
    <row r="134" spans="1:27" x14ac:dyDescent="0.35">
      <c r="A134" s="76"/>
      <c r="B134" s="196" t="s">
        <v>23343</v>
      </c>
      <c r="C134" s="196" t="s">
        <v>233</v>
      </c>
      <c r="D134" s="196" t="s">
        <v>23344</v>
      </c>
      <c r="E134" s="268" t="s">
        <v>23345</v>
      </c>
      <c r="F134" s="196"/>
      <c r="G134" s="269" t="s">
        <v>23545</v>
      </c>
      <c r="H134" s="69"/>
      <c r="I134" s="118">
        <v>75000</v>
      </c>
      <c r="J134" s="69"/>
      <c r="K134" s="69" t="s">
        <v>3274</v>
      </c>
      <c r="L134" s="75" t="s">
        <v>1063</v>
      </c>
      <c r="M134" s="79" t="s">
        <v>1063</v>
      </c>
      <c r="N134" s="80" t="s">
        <v>23546</v>
      </c>
      <c r="O134" s="75" t="s">
        <v>1063</v>
      </c>
      <c r="P134" s="69" t="s">
        <v>1063</v>
      </c>
      <c r="Q134" s="76" t="s">
        <v>1063</v>
      </c>
      <c r="R134" s="76" t="s">
        <v>1063</v>
      </c>
      <c r="S134" s="69"/>
      <c r="T134" s="69"/>
      <c r="U134" s="69"/>
      <c r="V134" s="69"/>
      <c r="W134" s="69"/>
      <c r="X134" s="69"/>
      <c r="Y134" s="116" t="s">
        <v>6547</v>
      </c>
      <c r="Z134" s="639">
        <f t="shared" ref="Z134:Z197" si="4">I134*Z$4</f>
        <v>5250.0000000000009</v>
      </c>
      <c r="AA134" s="118">
        <f t="shared" ref="AA134:AA197" si="5">I134+Z134</f>
        <v>80250</v>
      </c>
    </row>
    <row r="135" spans="1:27" x14ac:dyDescent="0.35">
      <c r="A135" s="76"/>
      <c r="B135" s="196" t="s">
        <v>23343</v>
      </c>
      <c r="C135" s="196" t="s">
        <v>233</v>
      </c>
      <c r="D135" s="196" t="s">
        <v>23344</v>
      </c>
      <c r="E135" s="268" t="s">
        <v>23345</v>
      </c>
      <c r="F135" s="196"/>
      <c r="G135" s="269" t="s">
        <v>23547</v>
      </c>
      <c r="H135" s="69"/>
      <c r="I135" s="118">
        <v>75000</v>
      </c>
      <c r="J135" s="69"/>
      <c r="K135" s="69" t="s">
        <v>1062</v>
      </c>
      <c r="L135" s="75" t="s">
        <v>1063</v>
      </c>
      <c r="M135" s="79" t="s">
        <v>3301</v>
      </c>
      <c r="N135" s="80" t="s">
        <v>1063</v>
      </c>
      <c r="O135" s="75" t="s">
        <v>1063</v>
      </c>
      <c r="P135" s="69" t="s">
        <v>1811</v>
      </c>
      <c r="Q135" s="76" t="s">
        <v>1063</v>
      </c>
      <c r="R135" s="76" t="s">
        <v>1063</v>
      </c>
      <c r="S135" s="69"/>
      <c r="T135" s="69"/>
      <c r="U135" s="69"/>
      <c r="V135" s="69"/>
      <c r="W135" s="69"/>
      <c r="X135" s="69"/>
      <c r="Y135" s="116" t="s">
        <v>6547</v>
      </c>
      <c r="Z135" s="639">
        <f t="shared" si="4"/>
        <v>5250.0000000000009</v>
      </c>
      <c r="AA135" s="118">
        <f t="shared" si="5"/>
        <v>80250</v>
      </c>
    </row>
    <row r="136" spans="1:27" x14ac:dyDescent="0.35">
      <c r="A136" s="76"/>
      <c r="B136" s="196" t="s">
        <v>23343</v>
      </c>
      <c r="C136" s="196" t="s">
        <v>233</v>
      </c>
      <c r="D136" s="196" t="s">
        <v>23344</v>
      </c>
      <c r="E136" s="268" t="s">
        <v>23345</v>
      </c>
      <c r="F136" s="196"/>
      <c r="G136" s="269" t="s">
        <v>23548</v>
      </c>
      <c r="H136" s="69"/>
      <c r="I136" s="118">
        <v>75000</v>
      </c>
      <c r="J136" s="69"/>
      <c r="K136" s="69" t="s">
        <v>1062</v>
      </c>
      <c r="L136" s="75" t="s">
        <v>1063</v>
      </c>
      <c r="M136" s="79" t="s">
        <v>3301</v>
      </c>
      <c r="N136" s="80" t="s">
        <v>23521</v>
      </c>
      <c r="O136" s="75" t="s">
        <v>1063</v>
      </c>
      <c r="P136" s="69" t="s">
        <v>1811</v>
      </c>
      <c r="Q136" s="76" t="s">
        <v>1063</v>
      </c>
      <c r="R136" s="76" t="s">
        <v>1063</v>
      </c>
      <c r="S136" s="69"/>
      <c r="T136" s="69"/>
      <c r="U136" s="69"/>
      <c r="V136" s="69"/>
      <c r="W136" s="69"/>
      <c r="X136" s="69"/>
      <c r="Y136" s="116" t="s">
        <v>6547</v>
      </c>
      <c r="Z136" s="639">
        <f t="shared" si="4"/>
        <v>5250.0000000000009</v>
      </c>
      <c r="AA136" s="118">
        <f t="shared" si="5"/>
        <v>80250</v>
      </c>
    </row>
    <row r="137" spans="1:27" x14ac:dyDescent="0.35">
      <c r="A137" s="76"/>
      <c r="B137" s="196" t="s">
        <v>23343</v>
      </c>
      <c r="C137" s="196" t="s">
        <v>233</v>
      </c>
      <c r="D137" s="196" t="s">
        <v>23344</v>
      </c>
      <c r="E137" s="268" t="s">
        <v>23345</v>
      </c>
      <c r="F137" s="196"/>
      <c r="G137" s="269" t="s">
        <v>23549</v>
      </c>
      <c r="H137" s="69"/>
      <c r="I137" s="118">
        <v>75000</v>
      </c>
      <c r="J137" s="69"/>
      <c r="K137" s="69" t="s">
        <v>1062</v>
      </c>
      <c r="L137" s="75" t="s">
        <v>1063</v>
      </c>
      <c r="M137" s="79" t="s">
        <v>4204</v>
      </c>
      <c r="N137" s="75" t="s">
        <v>1063</v>
      </c>
      <c r="O137" s="75" t="s">
        <v>1063</v>
      </c>
      <c r="P137" s="69" t="s">
        <v>1063</v>
      </c>
      <c r="Q137" s="76" t="s">
        <v>1063</v>
      </c>
      <c r="R137" s="76" t="s">
        <v>1063</v>
      </c>
      <c r="S137" s="69"/>
      <c r="T137" s="69"/>
      <c r="U137" s="69"/>
      <c r="V137" s="69"/>
      <c r="W137" s="69"/>
      <c r="X137" s="69"/>
      <c r="Y137" s="116" t="s">
        <v>6547</v>
      </c>
      <c r="Z137" s="639">
        <f t="shared" si="4"/>
        <v>5250.0000000000009</v>
      </c>
      <c r="AA137" s="118">
        <f t="shared" si="5"/>
        <v>80250</v>
      </c>
    </row>
    <row r="138" spans="1:27" x14ac:dyDescent="0.35">
      <c r="A138" s="76"/>
      <c r="B138" s="196" t="s">
        <v>23343</v>
      </c>
      <c r="C138" s="196" t="s">
        <v>233</v>
      </c>
      <c r="D138" s="196" t="s">
        <v>23344</v>
      </c>
      <c r="E138" s="268" t="s">
        <v>23345</v>
      </c>
      <c r="F138" s="196"/>
      <c r="G138" s="269" t="s">
        <v>23550</v>
      </c>
      <c r="H138" s="69"/>
      <c r="I138" s="118">
        <v>75000</v>
      </c>
      <c r="J138" s="69"/>
      <c r="K138" s="69" t="s">
        <v>1062</v>
      </c>
      <c r="L138" s="75" t="s">
        <v>1063</v>
      </c>
      <c r="M138" s="79" t="s">
        <v>1074</v>
      </c>
      <c r="N138" s="75" t="s">
        <v>1063</v>
      </c>
      <c r="O138" s="75" t="s">
        <v>1063</v>
      </c>
      <c r="P138" s="69" t="s">
        <v>1811</v>
      </c>
      <c r="Q138" s="76" t="s">
        <v>1063</v>
      </c>
      <c r="R138" s="76" t="s">
        <v>1063</v>
      </c>
      <c r="S138" s="69"/>
      <c r="T138" s="69"/>
      <c r="U138" s="69"/>
      <c r="V138" s="69"/>
      <c r="W138" s="69"/>
      <c r="X138" s="69"/>
      <c r="Y138" s="116" t="s">
        <v>6547</v>
      </c>
      <c r="Z138" s="639">
        <f t="shared" si="4"/>
        <v>5250.0000000000009</v>
      </c>
      <c r="AA138" s="118">
        <f t="shared" si="5"/>
        <v>80250</v>
      </c>
    </row>
    <row r="139" spans="1:27" x14ac:dyDescent="0.35">
      <c r="A139" s="76"/>
      <c r="B139" s="196" t="s">
        <v>23343</v>
      </c>
      <c r="C139" s="196" t="s">
        <v>233</v>
      </c>
      <c r="D139" s="196" t="s">
        <v>23344</v>
      </c>
      <c r="E139" s="268" t="s">
        <v>23345</v>
      </c>
      <c r="F139" s="196"/>
      <c r="G139" s="269" t="s">
        <v>23551</v>
      </c>
      <c r="H139" s="69"/>
      <c r="I139" s="118">
        <v>75000</v>
      </c>
      <c r="J139" s="69"/>
      <c r="K139" s="69" t="s">
        <v>1062</v>
      </c>
      <c r="L139" s="75" t="s">
        <v>1063</v>
      </c>
      <c r="M139" s="79" t="s">
        <v>3301</v>
      </c>
      <c r="N139" s="80" t="s">
        <v>23521</v>
      </c>
      <c r="O139" s="75" t="s">
        <v>1063</v>
      </c>
      <c r="P139" s="69" t="s">
        <v>1811</v>
      </c>
      <c r="Q139" s="76" t="s">
        <v>1063</v>
      </c>
      <c r="R139" s="76" t="s">
        <v>1063</v>
      </c>
      <c r="S139" s="69"/>
      <c r="T139" s="69"/>
      <c r="U139" s="69"/>
      <c r="V139" s="69"/>
      <c r="W139" s="69"/>
      <c r="X139" s="69"/>
      <c r="Y139" s="116" t="s">
        <v>6547</v>
      </c>
      <c r="Z139" s="639">
        <f t="shared" si="4"/>
        <v>5250.0000000000009</v>
      </c>
      <c r="AA139" s="118">
        <f t="shared" si="5"/>
        <v>80250</v>
      </c>
    </row>
    <row r="140" spans="1:27" x14ac:dyDescent="0.35">
      <c r="A140" s="76"/>
      <c r="B140" s="196" t="s">
        <v>23343</v>
      </c>
      <c r="C140" s="196" t="s">
        <v>233</v>
      </c>
      <c r="D140" s="196" t="s">
        <v>23344</v>
      </c>
      <c r="E140" s="268" t="s">
        <v>23345</v>
      </c>
      <c r="F140" s="196"/>
      <c r="G140" s="269" t="s">
        <v>23549</v>
      </c>
      <c r="H140" s="69"/>
      <c r="I140" s="118">
        <v>75000</v>
      </c>
      <c r="J140" s="69"/>
      <c r="K140" s="69" t="s">
        <v>1062</v>
      </c>
      <c r="L140" s="75" t="s">
        <v>1063</v>
      </c>
      <c r="M140" s="79" t="s">
        <v>4204</v>
      </c>
      <c r="N140" s="80" t="s">
        <v>23521</v>
      </c>
      <c r="O140" s="75" t="s">
        <v>1063</v>
      </c>
      <c r="P140" s="69" t="s">
        <v>1063</v>
      </c>
      <c r="Q140" s="76" t="s">
        <v>1063</v>
      </c>
      <c r="R140" s="76" t="s">
        <v>1063</v>
      </c>
      <c r="S140" s="69"/>
      <c r="T140" s="69"/>
      <c r="U140" s="69"/>
      <c r="V140" s="69"/>
      <c r="W140" s="69"/>
      <c r="X140" s="69"/>
      <c r="Y140" s="116" t="s">
        <v>6547</v>
      </c>
      <c r="Z140" s="639">
        <f t="shared" si="4"/>
        <v>5250.0000000000009</v>
      </c>
      <c r="AA140" s="118">
        <f t="shared" si="5"/>
        <v>80250</v>
      </c>
    </row>
    <row r="141" spans="1:27" x14ac:dyDescent="0.35">
      <c r="A141" s="76"/>
      <c r="B141" s="196" t="s">
        <v>23343</v>
      </c>
      <c r="C141" s="196" t="s">
        <v>233</v>
      </c>
      <c r="D141" s="196" t="s">
        <v>23344</v>
      </c>
      <c r="E141" s="268" t="s">
        <v>23345</v>
      </c>
      <c r="F141" s="196"/>
      <c r="G141" s="269" t="s">
        <v>23552</v>
      </c>
      <c r="H141" s="69"/>
      <c r="I141" s="118">
        <v>75000</v>
      </c>
      <c r="J141" s="69"/>
      <c r="K141" s="69" t="s">
        <v>1062</v>
      </c>
      <c r="L141" s="75" t="s">
        <v>1063</v>
      </c>
      <c r="M141" s="79" t="s">
        <v>4204</v>
      </c>
      <c r="N141" s="80" t="s">
        <v>23521</v>
      </c>
      <c r="O141" s="75" t="s">
        <v>1063</v>
      </c>
      <c r="P141" s="69" t="s">
        <v>1063</v>
      </c>
      <c r="Q141" s="76" t="s">
        <v>1063</v>
      </c>
      <c r="R141" s="76" t="s">
        <v>1063</v>
      </c>
      <c r="S141" s="69"/>
      <c r="T141" s="69"/>
      <c r="U141" s="69"/>
      <c r="V141" s="69"/>
      <c r="W141" s="69"/>
      <c r="X141" s="69"/>
      <c r="Y141" s="116" t="s">
        <v>6547</v>
      </c>
      <c r="Z141" s="639">
        <f t="shared" si="4"/>
        <v>5250.0000000000009</v>
      </c>
      <c r="AA141" s="118">
        <f t="shared" si="5"/>
        <v>80250</v>
      </c>
    </row>
    <row r="142" spans="1:27" x14ac:dyDescent="0.35">
      <c r="A142" s="76"/>
      <c r="B142" s="196" t="s">
        <v>23343</v>
      </c>
      <c r="C142" s="196" t="s">
        <v>233</v>
      </c>
      <c r="D142" s="196" t="s">
        <v>23344</v>
      </c>
      <c r="E142" s="268" t="s">
        <v>23345</v>
      </c>
      <c r="F142" s="196"/>
      <c r="G142" s="269" t="s">
        <v>23552</v>
      </c>
      <c r="H142" s="69"/>
      <c r="I142" s="118">
        <v>75000</v>
      </c>
      <c r="J142" s="69"/>
      <c r="K142" s="69" t="s">
        <v>1062</v>
      </c>
      <c r="L142" s="75" t="s">
        <v>1063</v>
      </c>
      <c r="M142" s="79" t="s">
        <v>4204</v>
      </c>
      <c r="N142" s="80" t="s">
        <v>23521</v>
      </c>
      <c r="O142" s="75" t="s">
        <v>1063</v>
      </c>
      <c r="P142" s="69" t="s">
        <v>1063</v>
      </c>
      <c r="Q142" s="76" t="s">
        <v>1063</v>
      </c>
      <c r="R142" s="76" t="s">
        <v>1063</v>
      </c>
      <c r="S142" s="69"/>
      <c r="T142" s="69"/>
      <c r="U142" s="69"/>
      <c r="V142" s="69"/>
      <c r="W142" s="69"/>
      <c r="X142" s="69"/>
      <c r="Y142" s="116" t="s">
        <v>6547</v>
      </c>
      <c r="Z142" s="639">
        <f t="shared" si="4"/>
        <v>5250.0000000000009</v>
      </c>
      <c r="AA142" s="118">
        <f t="shared" si="5"/>
        <v>80250</v>
      </c>
    </row>
    <row r="143" spans="1:27" x14ac:dyDescent="0.35">
      <c r="A143" s="76"/>
      <c r="B143" s="196" t="s">
        <v>23343</v>
      </c>
      <c r="C143" s="196" t="s">
        <v>233</v>
      </c>
      <c r="D143" s="196" t="s">
        <v>23344</v>
      </c>
      <c r="E143" s="268" t="s">
        <v>23345</v>
      </c>
      <c r="F143" s="196"/>
      <c r="G143" s="269" t="s">
        <v>23553</v>
      </c>
      <c r="H143" s="69"/>
      <c r="I143" s="118">
        <v>75000</v>
      </c>
      <c r="J143" s="69"/>
      <c r="K143" s="69" t="s">
        <v>1062</v>
      </c>
      <c r="L143" s="75" t="s">
        <v>1063</v>
      </c>
      <c r="M143" s="79" t="s">
        <v>12184</v>
      </c>
      <c r="N143" s="80" t="s">
        <v>23521</v>
      </c>
      <c r="O143" s="75" t="s">
        <v>1063</v>
      </c>
      <c r="P143" s="69" t="s">
        <v>1063</v>
      </c>
      <c r="Q143" s="76" t="s">
        <v>1063</v>
      </c>
      <c r="R143" s="76" t="s">
        <v>1063</v>
      </c>
      <c r="S143" s="69"/>
      <c r="T143" s="69"/>
      <c r="U143" s="69"/>
      <c r="V143" s="69"/>
      <c r="W143" s="69"/>
      <c r="X143" s="69"/>
      <c r="Y143" s="116" t="s">
        <v>6547</v>
      </c>
      <c r="Z143" s="639">
        <f t="shared" si="4"/>
        <v>5250.0000000000009</v>
      </c>
      <c r="AA143" s="118">
        <f t="shared" si="5"/>
        <v>80250</v>
      </c>
    </row>
    <row r="144" spans="1:27" x14ac:dyDescent="0.35">
      <c r="A144" s="76"/>
      <c r="B144" s="196" t="s">
        <v>23343</v>
      </c>
      <c r="C144" s="196" t="s">
        <v>233</v>
      </c>
      <c r="D144" s="196" t="s">
        <v>23344</v>
      </c>
      <c r="E144" s="268" t="s">
        <v>23345</v>
      </c>
      <c r="F144" s="196"/>
      <c r="G144" s="269" t="s">
        <v>23554</v>
      </c>
      <c r="H144" s="69"/>
      <c r="I144" s="118">
        <v>75000</v>
      </c>
      <c r="J144" s="69"/>
      <c r="K144" s="69" t="s">
        <v>1062</v>
      </c>
      <c r="L144" s="75" t="s">
        <v>1063</v>
      </c>
      <c r="M144" s="79" t="s">
        <v>1577</v>
      </c>
      <c r="N144" s="80" t="s">
        <v>23521</v>
      </c>
      <c r="O144" s="75" t="s">
        <v>1063</v>
      </c>
      <c r="P144" s="69" t="s">
        <v>1063</v>
      </c>
      <c r="Q144" s="76" t="s">
        <v>1063</v>
      </c>
      <c r="R144" s="76" t="s">
        <v>1063</v>
      </c>
      <c r="S144" s="69"/>
      <c r="T144" s="69"/>
      <c r="U144" s="69"/>
      <c r="V144" s="69"/>
      <c r="W144" s="69"/>
      <c r="X144" s="69"/>
      <c r="Y144" s="116" t="s">
        <v>6547</v>
      </c>
      <c r="Z144" s="639">
        <f t="shared" si="4"/>
        <v>5250.0000000000009</v>
      </c>
      <c r="AA144" s="118">
        <f t="shared" si="5"/>
        <v>80250</v>
      </c>
    </row>
    <row r="145" spans="1:27" x14ac:dyDescent="0.35">
      <c r="A145" s="76"/>
      <c r="B145" s="196" t="s">
        <v>23343</v>
      </c>
      <c r="C145" s="196" t="s">
        <v>233</v>
      </c>
      <c r="D145" s="196" t="s">
        <v>23344</v>
      </c>
      <c r="E145" s="268" t="s">
        <v>23345</v>
      </c>
      <c r="F145" s="196"/>
      <c r="G145" s="269" t="s">
        <v>23555</v>
      </c>
      <c r="H145" s="69"/>
      <c r="I145" s="118">
        <v>75000</v>
      </c>
      <c r="J145" s="69"/>
      <c r="K145" s="69" t="s">
        <v>1062</v>
      </c>
      <c r="L145" s="75" t="s">
        <v>1063</v>
      </c>
      <c r="M145" s="79" t="s">
        <v>4204</v>
      </c>
      <c r="N145" s="80" t="s">
        <v>23521</v>
      </c>
      <c r="O145" s="75" t="s">
        <v>1063</v>
      </c>
      <c r="P145" s="69" t="s">
        <v>1063</v>
      </c>
      <c r="Q145" s="76" t="s">
        <v>1063</v>
      </c>
      <c r="R145" s="76" t="s">
        <v>1063</v>
      </c>
      <c r="S145" s="69"/>
      <c r="T145" s="69"/>
      <c r="U145" s="69"/>
      <c r="V145" s="69"/>
      <c r="W145" s="69"/>
      <c r="X145" s="69"/>
      <c r="Y145" s="116" t="s">
        <v>6547</v>
      </c>
      <c r="Z145" s="639">
        <f t="shared" si="4"/>
        <v>5250.0000000000009</v>
      </c>
      <c r="AA145" s="118">
        <f t="shared" si="5"/>
        <v>80250</v>
      </c>
    </row>
    <row r="146" spans="1:27" x14ac:dyDescent="0.35">
      <c r="A146" s="76"/>
      <c r="B146" s="196" t="s">
        <v>23343</v>
      </c>
      <c r="C146" s="196" t="s">
        <v>233</v>
      </c>
      <c r="D146" s="196" t="s">
        <v>23344</v>
      </c>
      <c r="E146" s="268" t="s">
        <v>23345</v>
      </c>
      <c r="F146" s="196"/>
      <c r="G146" s="269" t="s">
        <v>23556</v>
      </c>
      <c r="H146" s="69"/>
      <c r="I146" s="118">
        <v>75000</v>
      </c>
      <c r="J146" s="69"/>
      <c r="K146" s="69" t="s">
        <v>1062</v>
      </c>
      <c r="L146" s="75" t="s">
        <v>1063</v>
      </c>
      <c r="M146" s="79" t="s">
        <v>3297</v>
      </c>
      <c r="N146" s="80" t="s">
        <v>23521</v>
      </c>
      <c r="O146" s="75" t="s">
        <v>1063</v>
      </c>
      <c r="P146" s="69" t="s">
        <v>1811</v>
      </c>
      <c r="Q146" s="76" t="s">
        <v>1063</v>
      </c>
      <c r="R146" s="76" t="s">
        <v>1063</v>
      </c>
      <c r="S146" s="69"/>
      <c r="T146" s="69"/>
      <c r="U146" s="69"/>
      <c r="V146" s="69"/>
      <c r="W146" s="69"/>
      <c r="X146" s="69"/>
      <c r="Y146" s="116" t="s">
        <v>6547</v>
      </c>
      <c r="Z146" s="639">
        <f t="shared" si="4"/>
        <v>5250.0000000000009</v>
      </c>
      <c r="AA146" s="118">
        <f t="shared" si="5"/>
        <v>80250</v>
      </c>
    </row>
    <row r="147" spans="1:27" s="181" customFormat="1" x14ac:dyDescent="0.35">
      <c r="A147" s="64"/>
      <c r="B147" s="64"/>
      <c r="C147" s="64"/>
      <c r="D147" s="64"/>
      <c r="E147" s="115"/>
      <c r="F147" s="64"/>
      <c r="G147" s="272" t="s">
        <v>23557</v>
      </c>
      <c r="H147" s="64"/>
      <c r="I147" s="67"/>
      <c r="J147" s="64"/>
      <c r="K147" s="64"/>
      <c r="L147" s="68"/>
      <c r="M147" s="97"/>
      <c r="N147" s="127"/>
      <c r="O147" s="68"/>
      <c r="P147" s="64"/>
      <c r="Q147" s="64"/>
      <c r="R147" s="64"/>
      <c r="S147" s="64"/>
      <c r="T147" s="64"/>
      <c r="U147" s="64"/>
      <c r="V147" s="64"/>
      <c r="W147" s="64"/>
      <c r="X147" s="64"/>
      <c r="Y147" s="115"/>
      <c r="Z147" s="639">
        <f t="shared" si="4"/>
        <v>0</v>
      </c>
      <c r="AA147" s="67">
        <f t="shared" si="5"/>
        <v>0</v>
      </c>
    </row>
    <row r="148" spans="1:27" x14ac:dyDescent="0.35">
      <c r="A148" s="76"/>
      <c r="B148" s="196" t="s">
        <v>23343</v>
      </c>
      <c r="C148" s="196" t="s">
        <v>233</v>
      </c>
      <c r="D148" s="196" t="s">
        <v>23344</v>
      </c>
      <c r="E148" s="268" t="s">
        <v>23345</v>
      </c>
      <c r="F148" s="196"/>
      <c r="G148" s="269" t="s">
        <v>23558</v>
      </c>
      <c r="H148" s="69"/>
      <c r="I148" s="74">
        <v>40000</v>
      </c>
      <c r="J148" s="69"/>
      <c r="K148" s="69" t="s">
        <v>23559</v>
      </c>
      <c r="L148" s="75"/>
      <c r="M148" s="79" t="s">
        <v>23560</v>
      </c>
      <c r="N148" s="80" t="s">
        <v>23521</v>
      </c>
      <c r="O148" s="75"/>
      <c r="P148" s="69"/>
      <c r="Q148" s="69"/>
      <c r="R148" s="69"/>
      <c r="S148" s="69"/>
      <c r="T148" s="69"/>
      <c r="U148" s="69"/>
      <c r="V148" s="69"/>
      <c r="W148" s="69"/>
      <c r="X148" s="69"/>
      <c r="Y148" s="116" t="s">
        <v>6547</v>
      </c>
      <c r="Z148" s="639">
        <f t="shared" si="4"/>
        <v>2800.0000000000005</v>
      </c>
      <c r="AA148" s="74">
        <f t="shared" si="5"/>
        <v>42800</v>
      </c>
    </row>
    <row r="149" spans="1:27" x14ac:dyDescent="0.35">
      <c r="A149" s="76"/>
      <c r="B149" s="196" t="s">
        <v>23343</v>
      </c>
      <c r="C149" s="196" t="s">
        <v>233</v>
      </c>
      <c r="D149" s="196" t="s">
        <v>23344</v>
      </c>
      <c r="E149" s="268" t="s">
        <v>23345</v>
      </c>
      <c r="F149" s="196"/>
      <c r="G149" s="269" t="s">
        <v>23558</v>
      </c>
      <c r="H149" s="69"/>
      <c r="I149" s="74">
        <v>40000</v>
      </c>
      <c r="J149" s="69"/>
      <c r="K149" s="69" t="s">
        <v>23559</v>
      </c>
      <c r="L149" s="75"/>
      <c r="M149" s="79" t="s">
        <v>23560</v>
      </c>
      <c r="N149" s="80" t="s">
        <v>23521</v>
      </c>
      <c r="O149" s="75"/>
      <c r="P149" s="69"/>
      <c r="Q149" s="69"/>
      <c r="R149" s="69"/>
      <c r="S149" s="69"/>
      <c r="T149" s="69"/>
      <c r="U149" s="69"/>
      <c r="V149" s="69"/>
      <c r="W149" s="69"/>
      <c r="X149" s="69"/>
      <c r="Y149" s="116" t="s">
        <v>6547</v>
      </c>
      <c r="Z149" s="639">
        <f t="shared" si="4"/>
        <v>2800.0000000000005</v>
      </c>
      <c r="AA149" s="74">
        <f t="shared" si="5"/>
        <v>42800</v>
      </c>
    </row>
    <row r="150" spans="1:27" x14ac:dyDescent="0.35">
      <c r="A150" s="76"/>
      <c r="B150" s="196" t="s">
        <v>23343</v>
      </c>
      <c r="C150" s="196" t="s">
        <v>233</v>
      </c>
      <c r="D150" s="196" t="s">
        <v>23344</v>
      </c>
      <c r="E150" s="268" t="s">
        <v>23345</v>
      </c>
      <c r="F150" s="196"/>
      <c r="G150" s="269" t="s">
        <v>23561</v>
      </c>
      <c r="H150" s="69"/>
      <c r="I150" s="74">
        <v>40000</v>
      </c>
      <c r="J150" s="69"/>
      <c r="K150" s="69" t="s">
        <v>23559</v>
      </c>
      <c r="L150" s="75"/>
      <c r="M150" s="79" t="s">
        <v>23560</v>
      </c>
      <c r="N150" s="80" t="s">
        <v>23521</v>
      </c>
      <c r="O150" s="75"/>
      <c r="P150" s="69"/>
      <c r="Q150" s="69"/>
      <c r="R150" s="69"/>
      <c r="S150" s="69"/>
      <c r="T150" s="69"/>
      <c r="U150" s="69"/>
      <c r="V150" s="69"/>
      <c r="W150" s="69"/>
      <c r="X150" s="69"/>
      <c r="Y150" s="116" t="s">
        <v>6547</v>
      </c>
      <c r="Z150" s="639">
        <f t="shared" si="4"/>
        <v>2800.0000000000005</v>
      </c>
      <c r="AA150" s="74">
        <f t="shared" si="5"/>
        <v>42800</v>
      </c>
    </row>
    <row r="151" spans="1:27" x14ac:dyDescent="0.35">
      <c r="A151" s="76"/>
      <c r="B151" s="196" t="s">
        <v>23343</v>
      </c>
      <c r="C151" s="196" t="s">
        <v>233</v>
      </c>
      <c r="D151" s="196" t="s">
        <v>23344</v>
      </c>
      <c r="E151" s="268" t="s">
        <v>23345</v>
      </c>
      <c r="F151" s="196"/>
      <c r="G151" s="269" t="s">
        <v>23561</v>
      </c>
      <c r="H151" s="69"/>
      <c r="I151" s="74">
        <v>40000</v>
      </c>
      <c r="J151" s="69"/>
      <c r="K151" s="69" t="s">
        <v>23559</v>
      </c>
      <c r="L151" s="75"/>
      <c r="M151" s="79" t="s">
        <v>23560</v>
      </c>
      <c r="N151" s="80" t="s">
        <v>23521</v>
      </c>
      <c r="O151" s="75"/>
      <c r="P151" s="69"/>
      <c r="Q151" s="69"/>
      <c r="R151" s="69"/>
      <c r="S151" s="69"/>
      <c r="T151" s="69"/>
      <c r="U151" s="69"/>
      <c r="V151" s="69"/>
      <c r="W151" s="69"/>
      <c r="X151" s="69"/>
      <c r="Y151" s="116" t="s">
        <v>6547</v>
      </c>
      <c r="Z151" s="639">
        <f t="shared" si="4"/>
        <v>2800.0000000000005</v>
      </c>
      <c r="AA151" s="74">
        <f t="shared" si="5"/>
        <v>42800</v>
      </c>
    </row>
    <row r="152" spans="1:27" x14ac:dyDescent="0.35">
      <c r="A152" s="76"/>
      <c r="B152" s="196" t="s">
        <v>23343</v>
      </c>
      <c r="C152" s="196" t="s">
        <v>233</v>
      </c>
      <c r="D152" s="196" t="s">
        <v>23344</v>
      </c>
      <c r="E152" s="268" t="s">
        <v>23345</v>
      </c>
      <c r="F152" s="196"/>
      <c r="G152" s="269" t="s">
        <v>23562</v>
      </c>
      <c r="H152" s="69"/>
      <c r="I152" s="74">
        <v>40000</v>
      </c>
      <c r="J152" s="69"/>
      <c r="K152" s="69" t="s">
        <v>23559</v>
      </c>
      <c r="L152" s="75"/>
      <c r="M152" s="79" t="s">
        <v>23560</v>
      </c>
      <c r="N152" s="80" t="s">
        <v>23521</v>
      </c>
      <c r="O152" s="75"/>
      <c r="P152" s="69"/>
      <c r="Q152" s="69"/>
      <c r="R152" s="69"/>
      <c r="S152" s="69"/>
      <c r="T152" s="69"/>
      <c r="U152" s="69"/>
      <c r="V152" s="69"/>
      <c r="W152" s="69"/>
      <c r="X152" s="69"/>
      <c r="Y152" s="116" t="s">
        <v>6547</v>
      </c>
      <c r="Z152" s="639">
        <f t="shared" si="4"/>
        <v>2800.0000000000005</v>
      </c>
      <c r="AA152" s="74">
        <f t="shared" si="5"/>
        <v>42800</v>
      </c>
    </row>
    <row r="153" spans="1:27" x14ac:dyDescent="0.35">
      <c r="A153" s="76"/>
      <c r="B153" s="196" t="s">
        <v>23343</v>
      </c>
      <c r="C153" s="196" t="s">
        <v>233</v>
      </c>
      <c r="D153" s="196" t="s">
        <v>23344</v>
      </c>
      <c r="E153" s="268" t="s">
        <v>23345</v>
      </c>
      <c r="F153" s="196"/>
      <c r="G153" s="269" t="s">
        <v>23562</v>
      </c>
      <c r="H153" s="69"/>
      <c r="I153" s="74">
        <v>40000</v>
      </c>
      <c r="J153" s="69"/>
      <c r="K153" s="69" t="s">
        <v>23559</v>
      </c>
      <c r="L153" s="75"/>
      <c r="M153" s="79" t="s">
        <v>23560</v>
      </c>
      <c r="N153" s="80" t="s">
        <v>23521</v>
      </c>
      <c r="O153" s="75"/>
      <c r="P153" s="69"/>
      <c r="Q153" s="69"/>
      <c r="R153" s="69"/>
      <c r="S153" s="69"/>
      <c r="T153" s="69"/>
      <c r="U153" s="69"/>
      <c r="V153" s="69"/>
      <c r="W153" s="69"/>
      <c r="X153" s="69"/>
      <c r="Y153" s="116" t="s">
        <v>6547</v>
      </c>
      <c r="Z153" s="639">
        <f t="shared" si="4"/>
        <v>2800.0000000000005</v>
      </c>
      <c r="AA153" s="74">
        <f t="shared" si="5"/>
        <v>42800</v>
      </c>
    </row>
    <row r="154" spans="1:27" x14ac:dyDescent="0.35">
      <c r="A154" s="76"/>
      <c r="B154" s="196" t="s">
        <v>23343</v>
      </c>
      <c r="C154" s="196" t="s">
        <v>233</v>
      </c>
      <c r="D154" s="196" t="s">
        <v>23344</v>
      </c>
      <c r="E154" s="268" t="s">
        <v>23345</v>
      </c>
      <c r="F154" s="196"/>
      <c r="G154" s="269" t="s">
        <v>23563</v>
      </c>
      <c r="H154" s="69"/>
      <c r="I154" s="74">
        <v>40000</v>
      </c>
      <c r="J154" s="69"/>
      <c r="K154" s="69" t="s">
        <v>23559</v>
      </c>
      <c r="L154" s="75"/>
      <c r="M154" s="79" t="s">
        <v>23560</v>
      </c>
      <c r="N154" s="80" t="s">
        <v>23521</v>
      </c>
      <c r="O154" s="75"/>
      <c r="P154" s="69"/>
      <c r="Q154" s="69"/>
      <c r="R154" s="69"/>
      <c r="S154" s="69"/>
      <c r="T154" s="69"/>
      <c r="U154" s="69"/>
      <c r="V154" s="69"/>
      <c r="W154" s="69"/>
      <c r="X154" s="69"/>
      <c r="Y154" s="116" t="s">
        <v>6547</v>
      </c>
      <c r="Z154" s="639">
        <f t="shared" si="4"/>
        <v>2800.0000000000005</v>
      </c>
      <c r="AA154" s="74">
        <f t="shared" si="5"/>
        <v>42800</v>
      </c>
    </row>
    <row r="155" spans="1:27" x14ac:dyDescent="0.35">
      <c r="A155" s="76"/>
      <c r="B155" s="196" t="s">
        <v>23343</v>
      </c>
      <c r="C155" s="196" t="s">
        <v>233</v>
      </c>
      <c r="D155" s="196" t="s">
        <v>23344</v>
      </c>
      <c r="E155" s="268" t="s">
        <v>23345</v>
      </c>
      <c r="F155" s="196"/>
      <c r="G155" s="269" t="s">
        <v>23563</v>
      </c>
      <c r="H155" s="69"/>
      <c r="I155" s="74">
        <v>40000</v>
      </c>
      <c r="J155" s="69"/>
      <c r="K155" s="69" t="s">
        <v>23559</v>
      </c>
      <c r="L155" s="75"/>
      <c r="M155" s="79" t="s">
        <v>23560</v>
      </c>
      <c r="N155" s="80" t="s">
        <v>23521</v>
      </c>
      <c r="O155" s="75"/>
      <c r="P155" s="69"/>
      <c r="Q155" s="69"/>
      <c r="R155" s="69"/>
      <c r="S155" s="69"/>
      <c r="T155" s="69"/>
      <c r="U155" s="69"/>
      <c r="V155" s="69"/>
      <c r="W155" s="69"/>
      <c r="X155" s="69"/>
      <c r="Y155" s="116" t="s">
        <v>6547</v>
      </c>
      <c r="Z155" s="639">
        <f t="shared" si="4"/>
        <v>2800.0000000000005</v>
      </c>
      <c r="AA155" s="74">
        <f t="shared" si="5"/>
        <v>42800</v>
      </c>
    </row>
    <row r="156" spans="1:27" x14ac:dyDescent="0.35">
      <c r="A156" s="76"/>
      <c r="B156" s="196" t="s">
        <v>23343</v>
      </c>
      <c r="C156" s="196" t="s">
        <v>233</v>
      </c>
      <c r="D156" s="196" t="s">
        <v>23344</v>
      </c>
      <c r="E156" s="268" t="s">
        <v>23345</v>
      </c>
      <c r="F156" s="196"/>
      <c r="G156" s="269" t="s">
        <v>23564</v>
      </c>
      <c r="H156" s="69"/>
      <c r="I156" s="74">
        <v>40000</v>
      </c>
      <c r="J156" s="69"/>
      <c r="K156" s="69" t="s">
        <v>23559</v>
      </c>
      <c r="L156" s="75"/>
      <c r="M156" s="79" t="s">
        <v>23560</v>
      </c>
      <c r="N156" s="80" t="s">
        <v>23521</v>
      </c>
      <c r="O156" s="75"/>
      <c r="P156" s="69"/>
      <c r="Q156" s="69"/>
      <c r="R156" s="69"/>
      <c r="S156" s="69"/>
      <c r="T156" s="69"/>
      <c r="U156" s="69"/>
      <c r="V156" s="69"/>
      <c r="W156" s="69"/>
      <c r="X156" s="69"/>
      <c r="Y156" s="116" t="s">
        <v>6547</v>
      </c>
      <c r="Z156" s="639">
        <f t="shared" si="4"/>
        <v>2800.0000000000005</v>
      </c>
      <c r="AA156" s="74">
        <f t="shared" si="5"/>
        <v>42800</v>
      </c>
    </row>
    <row r="157" spans="1:27" x14ac:dyDescent="0.35">
      <c r="A157" s="76"/>
      <c r="B157" s="196" t="s">
        <v>23343</v>
      </c>
      <c r="C157" s="196" t="s">
        <v>233</v>
      </c>
      <c r="D157" s="196" t="s">
        <v>23344</v>
      </c>
      <c r="E157" s="268" t="s">
        <v>23345</v>
      </c>
      <c r="F157" s="196"/>
      <c r="G157" s="269" t="s">
        <v>23565</v>
      </c>
      <c r="H157" s="69"/>
      <c r="I157" s="74">
        <v>40000</v>
      </c>
      <c r="J157" s="69"/>
      <c r="K157" s="69" t="s">
        <v>23559</v>
      </c>
      <c r="L157" s="75"/>
      <c r="M157" s="79" t="s">
        <v>23560</v>
      </c>
      <c r="N157" s="80" t="s">
        <v>23521</v>
      </c>
      <c r="O157" s="75"/>
      <c r="P157" s="69"/>
      <c r="Q157" s="69"/>
      <c r="R157" s="69"/>
      <c r="S157" s="69"/>
      <c r="T157" s="69"/>
      <c r="U157" s="69"/>
      <c r="V157" s="69"/>
      <c r="W157" s="69"/>
      <c r="X157" s="69"/>
      <c r="Y157" s="116" t="s">
        <v>6547</v>
      </c>
      <c r="Z157" s="639">
        <f t="shared" si="4"/>
        <v>2800.0000000000005</v>
      </c>
      <c r="AA157" s="74">
        <f t="shared" si="5"/>
        <v>42800</v>
      </c>
    </row>
    <row r="158" spans="1:27" x14ac:dyDescent="0.35">
      <c r="A158" s="76"/>
      <c r="B158" s="196" t="s">
        <v>23343</v>
      </c>
      <c r="C158" s="196" t="s">
        <v>233</v>
      </c>
      <c r="D158" s="196" t="s">
        <v>23344</v>
      </c>
      <c r="E158" s="268" t="s">
        <v>23345</v>
      </c>
      <c r="F158" s="196"/>
      <c r="G158" s="269" t="s">
        <v>23566</v>
      </c>
      <c r="H158" s="69"/>
      <c r="I158" s="74">
        <v>40000</v>
      </c>
      <c r="J158" s="69"/>
      <c r="K158" s="69" t="s">
        <v>23559</v>
      </c>
      <c r="L158" s="75"/>
      <c r="M158" s="79" t="s">
        <v>23560</v>
      </c>
      <c r="N158" s="80" t="s">
        <v>23521</v>
      </c>
      <c r="O158" s="75"/>
      <c r="P158" s="69"/>
      <c r="Q158" s="69"/>
      <c r="R158" s="69"/>
      <c r="S158" s="69"/>
      <c r="T158" s="69"/>
      <c r="U158" s="69"/>
      <c r="V158" s="69"/>
      <c r="W158" s="69"/>
      <c r="X158" s="69"/>
      <c r="Y158" s="116" t="s">
        <v>6547</v>
      </c>
      <c r="Z158" s="639">
        <f t="shared" si="4"/>
        <v>2800.0000000000005</v>
      </c>
      <c r="AA158" s="74">
        <f t="shared" si="5"/>
        <v>42800</v>
      </c>
    </row>
    <row r="159" spans="1:27" x14ac:dyDescent="0.35">
      <c r="A159" s="76"/>
      <c r="B159" s="196" t="s">
        <v>23343</v>
      </c>
      <c r="C159" s="196" t="s">
        <v>233</v>
      </c>
      <c r="D159" s="196" t="s">
        <v>23344</v>
      </c>
      <c r="E159" s="268" t="s">
        <v>23345</v>
      </c>
      <c r="F159" s="196"/>
      <c r="G159" s="269" t="s">
        <v>23567</v>
      </c>
      <c r="H159" s="69"/>
      <c r="I159" s="74">
        <v>40000</v>
      </c>
      <c r="J159" s="69"/>
      <c r="K159" s="69" t="s">
        <v>23559</v>
      </c>
      <c r="L159" s="75"/>
      <c r="M159" s="79" t="s">
        <v>23560</v>
      </c>
      <c r="N159" s="80" t="s">
        <v>23521</v>
      </c>
      <c r="O159" s="75"/>
      <c r="P159" s="69"/>
      <c r="Q159" s="69"/>
      <c r="R159" s="69"/>
      <c r="S159" s="69"/>
      <c r="T159" s="69"/>
      <c r="U159" s="69"/>
      <c r="V159" s="69"/>
      <c r="W159" s="69"/>
      <c r="X159" s="69"/>
      <c r="Y159" s="116" t="s">
        <v>6547</v>
      </c>
      <c r="Z159" s="639">
        <f t="shared" si="4"/>
        <v>2800.0000000000005</v>
      </c>
      <c r="AA159" s="74">
        <f t="shared" si="5"/>
        <v>42800</v>
      </c>
    </row>
    <row r="160" spans="1:27" x14ac:dyDescent="0.35">
      <c r="A160" s="76"/>
      <c r="B160" s="196" t="s">
        <v>23343</v>
      </c>
      <c r="C160" s="196" t="s">
        <v>233</v>
      </c>
      <c r="D160" s="196" t="s">
        <v>23344</v>
      </c>
      <c r="E160" s="268" t="s">
        <v>23345</v>
      </c>
      <c r="F160" s="196"/>
      <c r="G160" s="269" t="s">
        <v>23568</v>
      </c>
      <c r="H160" s="69"/>
      <c r="I160" s="74">
        <v>40000</v>
      </c>
      <c r="J160" s="69"/>
      <c r="K160" s="69" t="s">
        <v>23559</v>
      </c>
      <c r="L160" s="75"/>
      <c r="M160" s="79" t="s">
        <v>23560</v>
      </c>
      <c r="N160" s="80" t="s">
        <v>23521</v>
      </c>
      <c r="O160" s="75"/>
      <c r="P160" s="69"/>
      <c r="Q160" s="69"/>
      <c r="R160" s="69"/>
      <c r="S160" s="69"/>
      <c r="T160" s="69"/>
      <c r="U160" s="69"/>
      <c r="V160" s="69"/>
      <c r="W160" s="69"/>
      <c r="X160" s="69"/>
      <c r="Y160" s="116" t="s">
        <v>6547</v>
      </c>
      <c r="Z160" s="639">
        <f t="shared" si="4"/>
        <v>2800.0000000000005</v>
      </c>
      <c r="AA160" s="74">
        <f t="shared" si="5"/>
        <v>42800</v>
      </c>
    </row>
    <row r="161" spans="1:27" x14ac:dyDescent="0.35">
      <c r="A161" s="76"/>
      <c r="B161" s="196" t="s">
        <v>23343</v>
      </c>
      <c r="C161" s="196" t="s">
        <v>233</v>
      </c>
      <c r="D161" s="196" t="s">
        <v>23344</v>
      </c>
      <c r="E161" s="268" t="s">
        <v>23345</v>
      </c>
      <c r="F161" s="196"/>
      <c r="G161" s="269" t="s">
        <v>23568</v>
      </c>
      <c r="H161" s="69"/>
      <c r="I161" s="74">
        <v>40000</v>
      </c>
      <c r="J161" s="69"/>
      <c r="K161" s="69" t="s">
        <v>23559</v>
      </c>
      <c r="L161" s="75"/>
      <c r="M161" s="79" t="s">
        <v>23560</v>
      </c>
      <c r="N161" s="80" t="s">
        <v>23521</v>
      </c>
      <c r="O161" s="75"/>
      <c r="P161" s="69"/>
      <c r="Q161" s="69"/>
      <c r="R161" s="69"/>
      <c r="S161" s="69"/>
      <c r="T161" s="69"/>
      <c r="U161" s="69"/>
      <c r="V161" s="69"/>
      <c r="W161" s="69"/>
      <c r="X161" s="69"/>
      <c r="Y161" s="116" t="s">
        <v>6547</v>
      </c>
      <c r="Z161" s="639">
        <f t="shared" si="4"/>
        <v>2800.0000000000005</v>
      </c>
      <c r="AA161" s="74">
        <f t="shared" si="5"/>
        <v>42800</v>
      </c>
    </row>
    <row r="162" spans="1:27" x14ac:dyDescent="0.35">
      <c r="A162" s="76"/>
      <c r="B162" s="196" t="s">
        <v>23343</v>
      </c>
      <c r="C162" s="196" t="s">
        <v>233</v>
      </c>
      <c r="D162" s="196" t="s">
        <v>23344</v>
      </c>
      <c r="E162" s="268" t="s">
        <v>23345</v>
      </c>
      <c r="F162" s="196"/>
      <c r="G162" s="269" t="s">
        <v>23569</v>
      </c>
      <c r="H162" s="69"/>
      <c r="I162" s="74">
        <v>40000</v>
      </c>
      <c r="J162" s="69"/>
      <c r="K162" s="69" t="s">
        <v>23559</v>
      </c>
      <c r="L162" s="75"/>
      <c r="M162" s="79" t="s">
        <v>23560</v>
      </c>
      <c r="N162" s="80" t="s">
        <v>23521</v>
      </c>
      <c r="O162" s="75"/>
      <c r="P162" s="69"/>
      <c r="Q162" s="69"/>
      <c r="R162" s="69"/>
      <c r="S162" s="69"/>
      <c r="T162" s="69"/>
      <c r="U162" s="69"/>
      <c r="V162" s="69"/>
      <c r="W162" s="69"/>
      <c r="X162" s="69"/>
      <c r="Y162" s="116" t="s">
        <v>6547</v>
      </c>
      <c r="Z162" s="639">
        <f t="shared" si="4"/>
        <v>2800.0000000000005</v>
      </c>
      <c r="AA162" s="74">
        <f t="shared" si="5"/>
        <v>42800</v>
      </c>
    </row>
    <row r="163" spans="1:27" x14ac:dyDescent="0.35">
      <c r="A163" s="76"/>
      <c r="B163" s="196" t="s">
        <v>23343</v>
      </c>
      <c r="C163" s="196" t="s">
        <v>233</v>
      </c>
      <c r="D163" s="196" t="s">
        <v>23344</v>
      </c>
      <c r="E163" s="268" t="s">
        <v>23345</v>
      </c>
      <c r="F163" s="196"/>
      <c r="G163" s="269" t="s">
        <v>23570</v>
      </c>
      <c r="H163" s="69"/>
      <c r="I163" s="74">
        <v>40000</v>
      </c>
      <c r="J163" s="69"/>
      <c r="K163" s="69" t="s">
        <v>23559</v>
      </c>
      <c r="L163" s="75"/>
      <c r="M163" s="79" t="s">
        <v>23560</v>
      </c>
      <c r="N163" s="80" t="s">
        <v>23521</v>
      </c>
      <c r="O163" s="75"/>
      <c r="P163" s="69"/>
      <c r="Q163" s="69"/>
      <c r="R163" s="69"/>
      <c r="S163" s="69"/>
      <c r="T163" s="69"/>
      <c r="U163" s="69"/>
      <c r="V163" s="69"/>
      <c r="W163" s="69"/>
      <c r="X163" s="69"/>
      <c r="Y163" s="116" t="s">
        <v>6547</v>
      </c>
      <c r="Z163" s="639">
        <f t="shared" si="4"/>
        <v>2800.0000000000005</v>
      </c>
      <c r="AA163" s="74">
        <f t="shared" si="5"/>
        <v>42800</v>
      </c>
    </row>
    <row r="164" spans="1:27" x14ac:dyDescent="0.35">
      <c r="A164" s="76"/>
      <c r="B164" s="196" t="s">
        <v>23343</v>
      </c>
      <c r="C164" s="196" t="s">
        <v>233</v>
      </c>
      <c r="D164" s="196" t="s">
        <v>23344</v>
      </c>
      <c r="E164" s="268" t="s">
        <v>23345</v>
      </c>
      <c r="F164" s="196"/>
      <c r="G164" s="269" t="s">
        <v>23570</v>
      </c>
      <c r="H164" s="69"/>
      <c r="I164" s="74">
        <v>40000</v>
      </c>
      <c r="J164" s="69"/>
      <c r="K164" s="69" t="s">
        <v>23559</v>
      </c>
      <c r="L164" s="75"/>
      <c r="M164" s="79" t="s">
        <v>23560</v>
      </c>
      <c r="N164" s="80" t="s">
        <v>23521</v>
      </c>
      <c r="O164" s="75"/>
      <c r="P164" s="69"/>
      <c r="Q164" s="69"/>
      <c r="R164" s="69"/>
      <c r="S164" s="69"/>
      <c r="T164" s="69"/>
      <c r="U164" s="69"/>
      <c r="V164" s="69"/>
      <c r="W164" s="69"/>
      <c r="X164" s="69"/>
      <c r="Y164" s="116" t="s">
        <v>6547</v>
      </c>
      <c r="Z164" s="639">
        <f t="shared" si="4"/>
        <v>2800.0000000000005</v>
      </c>
      <c r="AA164" s="74">
        <f t="shared" si="5"/>
        <v>42800</v>
      </c>
    </row>
    <row r="165" spans="1:27" x14ac:dyDescent="0.35">
      <c r="A165" s="76"/>
      <c r="B165" s="196" t="s">
        <v>23343</v>
      </c>
      <c r="C165" s="196" t="s">
        <v>233</v>
      </c>
      <c r="D165" s="196" t="s">
        <v>23344</v>
      </c>
      <c r="E165" s="268" t="s">
        <v>23345</v>
      </c>
      <c r="F165" s="196"/>
      <c r="G165" s="269" t="s">
        <v>23571</v>
      </c>
      <c r="H165" s="69"/>
      <c r="I165" s="74">
        <v>40000</v>
      </c>
      <c r="J165" s="69"/>
      <c r="K165" s="69" t="s">
        <v>23559</v>
      </c>
      <c r="L165" s="75"/>
      <c r="M165" s="79" t="s">
        <v>23560</v>
      </c>
      <c r="N165" s="80" t="s">
        <v>23521</v>
      </c>
      <c r="O165" s="75"/>
      <c r="P165" s="69"/>
      <c r="Q165" s="69"/>
      <c r="R165" s="69"/>
      <c r="S165" s="69"/>
      <c r="T165" s="69"/>
      <c r="U165" s="69"/>
      <c r="V165" s="69"/>
      <c r="W165" s="69"/>
      <c r="X165" s="69"/>
      <c r="Y165" s="116" t="s">
        <v>6547</v>
      </c>
      <c r="Z165" s="639">
        <f t="shared" si="4"/>
        <v>2800.0000000000005</v>
      </c>
      <c r="AA165" s="74">
        <f t="shared" si="5"/>
        <v>42800</v>
      </c>
    </row>
    <row r="166" spans="1:27" x14ac:dyDescent="0.35">
      <c r="A166" s="76"/>
      <c r="B166" s="196" t="s">
        <v>23343</v>
      </c>
      <c r="C166" s="196" t="s">
        <v>233</v>
      </c>
      <c r="D166" s="196" t="s">
        <v>23344</v>
      </c>
      <c r="E166" s="268" t="s">
        <v>23345</v>
      </c>
      <c r="F166" s="196"/>
      <c r="G166" s="269" t="s">
        <v>23571</v>
      </c>
      <c r="H166" s="69"/>
      <c r="I166" s="74">
        <v>40000</v>
      </c>
      <c r="J166" s="69"/>
      <c r="K166" s="69" t="s">
        <v>23559</v>
      </c>
      <c r="L166" s="75"/>
      <c r="M166" s="79" t="s">
        <v>23560</v>
      </c>
      <c r="N166" s="80" t="s">
        <v>23521</v>
      </c>
      <c r="O166" s="75"/>
      <c r="P166" s="69"/>
      <c r="Q166" s="69"/>
      <c r="R166" s="69"/>
      <c r="S166" s="69"/>
      <c r="T166" s="69"/>
      <c r="U166" s="69"/>
      <c r="V166" s="69"/>
      <c r="W166" s="69"/>
      <c r="X166" s="69"/>
      <c r="Y166" s="116" t="s">
        <v>6547</v>
      </c>
      <c r="Z166" s="639">
        <f t="shared" si="4"/>
        <v>2800.0000000000005</v>
      </c>
      <c r="AA166" s="74">
        <f t="shared" si="5"/>
        <v>42800</v>
      </c>
    </row>
    <row r="167" spans="1:27" x14ac:dyDescent="0.35">
      <c r="A167" s="76"/>
      <c r="B167" s="196" t="s">
        <v>23343</v>
      </c>
      <c r="C167" s="196" t="s">
        <v>233</v>
      </c>
      <c r="D167" s="196" t="s">
        <v>23344</v>
      </c>
      <c r="E167" s="268" t="s">
        <v>23345</v>
      </c>
      <c r="F167" s="196"/>
      <c r="G167" s="269" t="s">
        <v>23572</v>
      </c>
      <c r="H167" s="69"/>
      <c r="I167" s="74">
        <v>40000</v>
      </c>
      <c r="J167" s="69"/>
      <c r="K167" s="69" t="s">
        <v>23559</v>
      </c>
      <c r="L167" s="75"/>
      <c r="M167" s="79" t="s">
        <v>23560</v>
      </c>
      <c r="N167" s="80" t="s">
        <v>23521</v>
      </c>
      <c r="O167" s="75"/>
      <c r="P167" s="69"/>
      <c r="Q167" s="69"/>
      <c r="R167" s="69"/>
      <c r="S167" s="69"/>
      <c r="T167" s="69"/>
      <c r="U167" s="69"/>
      <c r="V167" s="69"/>
      <c r="W167" s="69"/>
      <c r="X167" s="69"/>
      <c r="Y167" s="116" t="s">
        <v>6547</v>
      </c>
      <c r="Z167" s="639">
        <f t="shared" si="4"/>
        <v>2800.0000000000005</v>
      </c>
      <c r="AA167" s="74">
        <f t="shared" si="5"/>
        <v>42800</v>
      </c>
    </row>
    <row r="168" spans="1:27" x14ac:dyDescent="0.35">
      <c r="A168" s="76"/>
      <c r="B168" s="196" t="s">
        <v>23343</v>
      </c>
      <c r="C168" s="196" t="s">
        <v>233</v>
      </c>
      <c r="D168" s="196" t="s">
        <v>23344</v>
      </c>
      <c r="E168" s="268" t="s">
        <v>23345</v>
      </c>
      <c r="F168" s="196"/>
      <c r="G168" s="269" t="s">
        <v>23573</v>
      </c>
      <c r="H168" s="69"/>
      <c r="I168" s="74">
        <v>40000</v>
      </c>
      <c r="J168" s="69"/>
      <c r="K168" s="69" t="s">
        <v>23559</v>
      </c>
      <c r="L168" s="75"/>
      <c r="M168" s="79" t="s">
        <v>23560</v>
      </c>
      <c r="N168" s="80" t="s">
        <v>23521</v>
      </c>
      <c r="O168" s="75"/>
      <c r="P168" s="69"/>
      <c r="Q168" s="69"/>
      <c r="R168" s="69"/>
      <c r="S168" s="69"/>
      <c r="T168" s="69"/>
      <c r="U168" s="69"/>
      <c r="V168" s="69"/>
      <c r="W168" s="69"/>
      <c r="X168" s="69"/>
      <c r="Y168" s="116" t="s">
        <v>6547</v>
      </c>
      <c r="Z168" s="639">
        <f t="shared" si="4"/>
        <v>2800.0000000000005</v>
      </c>
      <c r="AA168" s="74">
        <f t="shared" si="5"/>
        <v>42800</v>
      </c>
    </row>
    <row r="169" spans="1:27" x14ac:dyDescent="0.35">
      <c r="A169" s="76"/>
      <c r="B169" s="196" t="s">
        <v>23343</v>
      </c>
      <c r="C169" s="196" t="s">
        <v>233</v>
      </c>
      <c r="D169" s="196" t="s">
        <v>23344</v>
      </c>
      <c r="E169" s="268" t="s">
        <v>23345</v>
      </c>
      <c r="F169" s="196"/>
      <c r="G169" s="269" t="s">
        <v>23574</v>
      </c>
      <c r="H169" s="69"/>
      <c r="I169" s="74">
        <v>40000</v>
      </c>
      <c r="J169" s="69"/>
      <c r="K169" s="69" t="s">
        <v>23559</v>
      </c>
      <c r="L169" s="75"/>
      <c r="M169" s="79" t="s">
        <v>23560</v>
      </c>
      <c r="N169" s="80" t="s">
        <v>23521</v>
      </c>
      <c r="O169" s="75"/>
      <c r="P169" s="69"/>
      <c r="Q169" s="69"/>
      <c r="R169" s="69"/>
      <c r="S169" s="69"/>
      <c r="T169" s="69"/>
      <c r="U169" s="69"/>
      <c r="V169" s="69"/>
      <c r="W169" s="69"/>
      <c r="X169" s="69"/>
      <c r="Y169" s="116" t="s">
        <v>6547</v>
      </c>
      <c r="Z169" s="639">
        <f t="shared" si="4"/>
        <v>2800.0000000000005</v>
      </c>
      <c r="AA169" s="74">
        <f t="shared" si="5"/>
        <v>42800</v>
      </c>
    </row>
    <row r="170" spans="1:27" ht="12" customHeight="1" x14ac:dyDescent="0.35">
      <c r="A170" s="76"/>
      <c r="B170" s="196" t="s">
        <v>23343</v>
      </c>
      <c r="C170" s="196" t="s">
        <v>233</v>
      </c>
      <c r="D170" s="196" t="s">
        <v>23344</v>
      </c>
      <c r="E170" s="268" t="s">
        <v>23345</v>
      </c>
      <c r="F170" s="196"/>
      <c r="G170" s="269" t="s">
        <v>23575</v>
      </c>
      <c r="H170" s="69"/>
      <c r="I170" s="74">
        <v>40000</v>
      </c>
      <c r="J170" s="69"/>
      <c r="K170" s="69" t="s">
        <v>23559</v>
      </c>
      <c r="L170" s="75"/>
      <c r="M170" s="79" t="s">
        <v>23560</v>
      </c>
      <c r="N170" s="80" t="s">
        <v>23521</v>
      </c>
      <c r="O170" s="75"/>
      <c r="P170" s="69"/>
      <c r="Q170" s="69"/>
      <c r="R170" s="69"/>
      <c r="S170" s="69"/>
      <c r="T170" s="69"/>
      <c r="U170" s="69"/>
      <c r="V170" s="69"/>
      <c r="W170" s="69"/>
      <c r="X170" s="69"/>
      <c r="Y170" s="116" t="s">
        <v>6547</v>
      </c>
      <c r="Z170" s="639">
        <f t="shared" si="4"/>
        <v>2800.0000000000005</v>
      </c>
      <c r="AA170" s="74">
        <f t="shared" si="5"/>
        <v>42800</v>
      </c>
    </row>
    <row r="171" spans="1:27" x14ac:dyDescent="0.35">
      <c r="A171" s="76"/>
      <c r="B171" s="196" t="s">
        <v>23343</v>
      </c>
      <c r="C171" s="196" t="s">
        <v>233</v>
      </c>
      <c r="D171" s="196" t="s">
        <v>23344</v>
      </c>
      <c r="E171" s="268" t="s">
        <v>23345</v>
      </c>
      <c r="F171" s="196"/>
      <c r="G171" s="269" t="s">
        <v>23575</v>
      </c>
      <c r="H171" s="69"/>
      <c r="I171" s="74">
        <v>40000</v>
      </c>
      <c r="J171" s="69"/>
      <c r="K171" s="69" t="s">
        <v>23559</v>
      </c>
      <c r="L171" s="75"/>
      <c r="M171" s="79" t="s">
        <v>23560</v>
      </c>
      <c r="N171" s="80" t="s">
        <v>23521</v>
      </c>
      <c r="O171" s="75"/>
      <c r="P171" s="69"/>
      <c r="Q171" s="69"/>
      <c r="R171" s="69"/>
      <c r="S171" s="69"/>
      <c r="T171" s="69"/>
      <c r="U171" s="69"/>
      <c r="V171" s="69"/>
      <c r="W171" s="69"/>
      <c r="X171" s="69"/>
      <c r="Y171" s="116" t="s">
        <v>6547</v>
      </c>
      <c r="Z171" s="639">
        <f t="shared" si="4"/>
        <v>2800.0000000000005</v>
      </c>
      <c r="AA171" s="74">
        <f t="shared" si="5"/>
        <v>42800</v>
      </c>
    </row>
    <row r="172" spans="1:27" x14ac:dyDescent="0.35">
      <c r="A172" s="76"/>
      <c r="B172" s="196" t="s">
        <v>23343</v>
      </c>
      <c r="C172" s="196" t="s">
        <v>233</v>
      </c>
      <c r="D172" s="196" t="s">
        <v>23344</v>
      </c>
      <c r="E172" s="268" t="s">
        <v>23345</v>
      </c>
      <c r="F172" s="196"/>
      <c r="G172" s="269" t="s">
        <v>23576</v>
      </c>
      <c r="H172" s="69"/>
      <c r="I172" s="74">
        <v>40000</v>
      </c>
      <c r="J172" s="69"/>
      <c r="K172" s="69" t="s">
        <v>23559</v>
      </c>
      <c r="L172" s="75"/>
      <c r="M172" s="79" t="s">
        <v>23560</v>
      </c>
      <c r="N172" s="80" t="s">
        <v>23521</v>
      </c>
      <c r="O172" s="75"/>
      <c r="P172" s="69"/>
      <c r="Q172" s="69"/>
      <c r="R172" s="69"/>
      <c r="S172" s="69"/>
      <c r="T172" s="69"/>
      <c r="U172" s="69"/>
      <c r="V172" s="69"/>
      <c r="W172" s="69"/>
      <c r="X172" s="69"/>
      <c r="Y172" s="116" t="s">
        <v>6547</v>
      </c>
      <c r="Z172" s="639">
        <f t="shared" si="4"/>
        <v>2800.0000000000005</v>
      </c>
      <c r="AA172" s="74">
        <f t="shared" si="5"/>
        <v>42800</v>
      </c>
    </row>
    <row r="173" spans="1:27" x14ac:dyDescent="0.35">
      <c r="A173" s="76"/>
      <c r="B173" s="196" t="s">
        <v>23343</v>
      </c>
      <c r="C173" s="196" t="s">
        <v>233</v>
      </c>
      <c r="D173" s="196" t="s">
        <v>23344</v>
      </c>
      <c r="E173" s="268" t="s">
        <v>23345</v>
      </c>
      <c r="F173" s="196"/>
      <c r="G173" s="269" t="s">
        <v>23576</v>
      </c>
      <c r="H173" s="69"/>
      <c r="I173" s="74">
        <v>40000</v>
      </c>
      <c r="J173" s="69"/>
      <c r="K173" s="69" t="s">
        <v>23559</v>
      </c>
      <c r="L173" s="75"/>
      <c r="M173" s="79" t="s">
        <v>23560</v>
      </c>
      <c r="N173" s="80" t="s">
        <v>23521</v>
      </c>
      <c r="O173" s="75"/>
      <c r="P173" s="69"/>
      <c r="Q173" s="69"/>
      <c r="R173" s="69"/>
      <c r="S173" s="69"/>
      <c r="T173" s="69"/>
      <c r="U173" s="69"/>
      <c r="V173" s="69"/>
      <c r="W173" s="69"/>
      <c r="X173" s="69"/>
      <c r="Y173" s="116" t="s">
        <v>6547</v>
      </c>
      <c r="Z173" s="639">
        <f t="shared" si="4"/>
        <v>2800.0000000000005</v>
      </c>
      <c r="AA173" s="74">
        <f t="shared" si="5"/>
        <v>42800</v>
      </c>
    </row>
    <row r="174" spans="1:27" x14ac:dyDescent="0.35">
      <c r="A174" s="76"/>
      <c r="B174" s="196" t="s">
        <v>23343</v>
      </c>
      <c r="C174" s="196" t="s">
        <v>233</v>
      </c>
      <c r="D174" s="196" t="s">
        <v>23344</v>
      </c>
      <c r="E174" s="268" t="s">
        <v>23345</v>
      </c>
      <c r="F174" s="196"/>
      <c r="G174" s="269" t="s">
        <v>23577</v>
      </c>
      <c r="H174" s="69"/>
      <c r="I174" s="74">
        <v>40000</v>
      </c>
      <c r="J174" s="69"/>
      <c r="K174" s="69" t="s">
        <v>23559</v>
      </c>
      <c r="L174" s="75"/>
      <c r="M174" s="79" t="s">
        <v>23560</v>
      </c>
      <c r="N174" s="80" t="s">
        <v>23521</v>
      </c>
      <c r="O174" s="75"/>
      <c r="P174" s="69"/>
      <c r="Q174" s="69"/>
      <c r="R174" s="69"/>
      <c r="S174" s="69"/>
      <c r="T174" s="69"/>
      <c r="U174" s="69"/>
      <c r="V174" s="69"/>
      <c r="W174" s="69"/>
      <c r="X174" s="69"/>
      <c r="Y174" s="116" t="s">
        <v>6547</v>
      </c>
      <c r="Z174" s="639">
        <f t="shared" si="4"/>
        <v>2800.0000000000005</v>
      </c>
      <c r="AA174" s="74">
        <f t="shared" si="5"/>
        <v>42800</v>
      </c>
    </row>
    <row r="175" spans="1:27" x14ac:dyDescent="0.35">
      <c r="A175" s="76"/>
      <c r="B175" s="196" t="s">
        <v>23343</v>
      </c>
      <c r="C175" s="196" t="s">
        <v>233</v>
      </c>
      <c r="D175" s="196" t="s">
        <v>23344</v>
      </c>
      <c r="E175" s="268" t="s">
        <v>23345</v>
      </c>
      <c r="F175" s="196"/>
      <c r="G175" s="269" t="s">
        <v>23578</v>
      </c>
      <c r="H175" s="69"/>
      <c r="I175" s="74">
        <v>40000</v>
      </c>
      <c r="J175" s="69"/>
      <c r="K175" s="69" t="s">
        <v>23559</v>
      </c>
      <c r="L175" s="75"/>
      <c r="M175" s="79" t="s">
        <v>23560</v>
      </c>
      <c r="N175" s="80" t="s">
        <v>23521</v>
      </c>
      <c r="O175" s="75"/>
      <c r="P175" s="69"/>
      <c r="Q175" s="69"/>
      <c r="R175" s="69"/>
      <c r="S175" s="69"/>
      <c r="T175" s="69"/>
      <c r="U175" s="69"/>
      <c r="V175" s="69"/>
      <c r="W175" s="69"/>
      <c r="X175" s="69"/>
      <c r="Y175" s="116" t="s">
        <v>6547</v>
      </c>
      <c r="Z175" s="639">
        <f t="shared" si="4"/>
        <v>2800.0000000000005</v>
      </c>
      <c r="AA175" s="74">
        <f t="shared" si="5"/>
        <v>42800</v>
      </c>
    </row>
    <row r="176" spans="1:27" x14ac:dyDescent="0.35">
      <c r="A176" s="76"/>
      <c r="B176" s="196" t="s">
        <v>23343</v>
      </c>
      <c r="C176" s="196" t="s">
        <v>233</v>
      </c>
      <c r="D176" s="196" t="s">
        <v>23344</v>
      </c>
      <c r="E176" s="268" t="s">
        <v>23345</v>
      </c>
      <c r="F176" s="196"/>
      <c r="G176" s="269" t="s">
        <v>23579</v>
      </c>
      <c r="H176" s="69"/>
      <c r="I176" s="74">
        <v>40000</v>
      </c>
      <c r="J176" s="69"/>
      <c r="K176" s="69" t="s">
        <v>23559</v>
      </c>
      <c r="L176" s="75"/>
      <c r="M176" s="79" t="s">
        <v>23560</v>
      </c>
      <c r="N176" s="80" t="s">
        <v>23521</v>
      </c>
      <c r="O176" s="75"/>
      <c r="P176" s="69"/>
      <c r="Q176" s="69"/>
      <c r="R176" s="69"/>
      <c r="S176" s="69"/>
      <c r="T176" s="69"/>
      <c r="U176" s="69"/>
      <c r="V176" s="69"/>
      <c r="W176" s="69"/>
      <c r="X176" s="69"/>
      <c r="Y176" s="116" t="s">
        <v>6547</v>
      </c>
      <c r="Z176" s="639">
        <f t="shared" si="4"/>
        <v>2800.0000000000005</v>
      </c>
      <c r="AA176" s="74">
        <f t="shared" si="5"/>
        <v>42800</v>
      </c>
    </row>
    <row r="177" spans="1:27" x14ac:dyDescent="0.35">
      <c r="A177" s="76"/>
      <c r="B177" s="196" t="s">
        <v>23343</v>
      </c>
      <c r="C177" s="196" t="s">
        <v>233</v>
      </c>
      <c r="D177" s="196" t="s">
        <v>23344</v>
      </c>
      <c r="E177" s="268" t="s">
        <v>23345</v>
      </c>
      <c r="F177" s="196"/>
      <c r="G177" s="269" t="s">
        <v>23580</v>
      </c>
      <c r="H177" s="69"/>
      <c r="I177" s="74">
        <v>40000</v>
      </c>
      <c r="J177" s="69"/>
      <c r="K177" s="69" t="s">
        <v>23559</v>
      </c>
      <c r="L177" s="75"/>
      <c r="M177" s="79" t="s">
        <v>23560</v>
      </c>
      <c r="N177" s="80" t="s">
        <v>23521</v>
      </c>
      <c r="O177" s="75"/>
      <c r="P177" s="69"/>
      <c r="Q177" s="69"/>
      <c r="R177" s="69"/>
      <c r="S177" s="69"/>
      <c r="T177" s="69"/>
      <c r="U177" s="69"/>
      <c r="V177" s="69"/>
      <c r="W177" s="69"/>
      <c r="X177" s="69"/>
      <c r="Y177" s="116" t="s">
        <v>6547</v>
      </c>
      <c r="Z177" s="639">
        <f t="shared" si="4"/>
        <v>2800.0000000000005</v>
      </c>
      <c r="AA177" s="74">
        <f t="shared" si="5"/>
        <v>42800</v>
      </c>
    </row>
    <row r="178" spans="1:27" ht="12" customHeight="1" x14ac:dyDescent="0.35">
      <c r="A178" s="76"/>
      <c r="B178" s="196" t="s">
        <v>23343</v>
      </c>
      <c r="C178" s="196" t="s">
        <v>233</v>
      </c>
      <c r="D178" s="196" t="s">
        <v>23344</v>
      </c>
      <c r="E178" s="268" t="s">
        <v>23345</v>
      </c>
      <c r="F178" s="196"/>
      <c r="G178" s="269" t="s">
        <v>23581</v>
      </c>
      <c r="H178" s="69"/>
      <c r="I178" s="74">
        <v>40000</v>
      </c>
      <c r="J178" s="69"/>
      <c r="K178" s="69" t="s">
        <v>23559</v>
      </c>
      <c r="L178" s="75"/>
      <c r="M178" s="79" t="s">
        <v>23560</v>
      </c>
      <c r="N178" s="80" t="s">
        <v>23521</v>
      </c>
      <c r="O178" s="75"/>
      <c r="P178" s="69"/>
      <c r="Q178" s="69"/>
      <c r="R178" s="69"/>
      <c r="S178" s="69"/>
      <c r="T178" s="69"/>
      <c r="U178" s="69"/>
      <c r="V178" s="69"/>
      <c r="W178" s="69"/>
      <c r="X178" s="69"/>
      <c r="Y178" s="116" t="s">
        <v>6547</v>
      </c>
      <c r="Z178" s="639">
        <f t="shared" si="4"/>
        <v>2800.0000000000005</v>
      </c>
      <c r="AA178" s="74">
        <f t="shared" si="5"/>
        <v>42800</v>
      </c>
    </row>
    <row r="179" spans="1:27" x14ac:dyDescent="0.35">
      <c r="A179" s="76"/>
      <c r="B179" s="196" t="s">
        <v>23343</v>
      </c>
      <c r="C179" s="196" t="s">
        <v>233</v>
      </c>
      <c r="D179" s="196" t="s">
        <v>23344</v>
      </c>
      <c r="E179" s="268" t="s">
        <v>23345</v>
      </c>
      <c r="F179" s="196"/>
      <c r="G179" s="269" t="s">
        <v>23581</v>
      </c>
      <c r="H179" s="69"/>
      <c r="I179" s="74">
        <v>40000</v>
      </c>
      <c r="J179" s="69"/>
      <c r="K179" s="69" t="s">
        <v>23559</v>
      </c>
      <c r="L179" s="75"/>
      <c r="M179" s="79" t="s">
        <v>23560</v>
      </c>
      <c r="N179" s="80" t="s">
        <v>23521</v>
      </c>
      <c r="O179" s="75"/>
      <c r="P179" s="69"/>
      <c r="Q179" s="69"/>
      <c r="R179" s="69"/>
      <c r="S179" s="69"/>
      <c r="T179" s="69"/>
      <c r="U179" s="69"/>
      <c r="V179" s="69"/>
      <c r="W179" s="69"/>
      <c r="X179" s="69"/>
      <c r="Y179" s="116" t="s">
        <v>6547</v>
      </c>
      <c r="Z179" s="639">
        <f t="shared" si="4"/>
        <v>2800.0000000000005</v>
      </c>
      <c r="AA179" s="74">
        <f t="shared" si="5"/>
        <v>42800</v>
      </c>
    </row>
    <row r="180" spans="1:27" x14ac:dyDescent="0.35">
      <c r="A180" s="76"/>
      <c r="B180" s="196" t="s">
        <v>23343</v>
      </c>
      <c r="C180" s="196" t="s">
        <v>233</v>
      </c>
      <c r="D180" s="196" t="s">
        <v>23344</v>
      </c>
      <c r="E180" s="268" t="s">
        <v>23345</v>
      </c>
      <c r="F180" s="196"/>
      <c r="G180" s="269" t="s">
        <v>23582</v>
      </c>
      <c r="H180" s="69"/>
      <c r="I180" s="74">
        <v>40000</v>
      </c>
      <c r="J180" s="69"/>
      <c r="K180" s="69" t="s">
        <v>23559</v>
      </c>
      <c r="L180" s="75"/>
      <c r="M180" s="79" t="s">
        <v>23560</v>
      </c>
      <c r="N180" s="80" t="s">
        <v>23521</v>
      </c>
      <c r="O180" s="75"/>
      <c r="P180" s="69"/>
      <c r="Q180" s="69"/>
      <c r="R180" s="69"/>
      <c r="S180" s="69"/>
      <c r="T180" s="69"/>
      <c r="U180" s="69"/>
      <c r="V180" s="69"/>
      <c r="W180" s="69"/>
      <c r="X180" s="69"/>
      <c r="Y180" s="116" t="s">
        <v>6547</v>
      </c>
      <c r="Z180" s="639">
        <f t="shared" si="4"/>
        <v>2800.0000000000005</v>
      </c>
      <c r="AA180" s="74">
        <f t="shared" si="5"/>
        <v>42800</v>
      </c>
    </row>
    <row r="181" spans="1:27" x14ac:dyDescent="0.35">
      <c r="A181" s="76"/>
      <c r="B181" s="196" t="s">
        <v>23343</v>
      </c>
      <c r="C181" s="196" t="s">
        <v>233</v>
      </c>
      <c r="D181" s="196" t="s">
        <v>23344</v>
      </c>
      <c r="E181" s="268" t="s">
        <v>23345</v>
      </c>
      <c r="F181" s="196"/>
      <c r="G181" s="269" t="s">
        <v>23583</v>
      </c>
      <c r="H181" s="69"/>
      <c r="I181" s="74">
        <v>40000</v>
      </c>
      <c r="J181" s="69"/>
      <c r="K181" s="69" t="s">
        <v>23559</v>
      </c>
      <c r="L181" s="75"/>
      <c r="M181" s="79" t="s">
        <v>23560</v>
      </c>
      <c r="N181" s="80" t="s">
        <v>23521</v>
      </c>
      <c r="O181" s="75"/>
      <c r="P181" s="69"/>
      <c r="Q181" s="69"/>
      <c r="R181" s="69"/>
      <c r="S181" s="69"/>
      <c r="T181" s="69"/>
      <c r="U181" s="69"/>
      <c r="V181" s="69"/>
      <c r="W181" s="69"/>
      <c r="X181" s="69"/>
      <c r="Y181" s="116" t="s">
        <v>6547</v>
      </c>
      <c r="Z181" s="639">
        <f t="shared" si="4"/>
        <v>2800.0000000000005</v>
      </c>
      <c r="AA181" s="74">
        <f t="shared" si="5"/>
        <v>42800</v>
      </c>
    </row>
    <row r="182" spans="1:27" x14ac:dyDescent="0.35">
      <c r="A182" s="76"/>
      <c r="B182" s="196" t="s">
        <v>23343</v>
      </c>
      <c r="C182" s="196" t="s">
        <v>233</v>
      </c>
      <c r="D182" s="196" t="s">
        <v>23344</v>
      </c>
      <c r="E182" s="268" t="s">
        <v>23345</v>
      </c>
      <c r="F182" s="196"/>
      <c r="G182" s="269" t="s">
        <v>23584</v>
      </c>
      <c r="H182" s="69"/>
      <c r="I182" s="74">
        <v>40000</v>
      </c>
      <c r="J182" s="69"/>
      <c r="K182" s="69" t="s">
        <v>23559</v>
      </c>
      <c r="L182" s="75"/>
      <c r="M182" s="79" t="s">
        <v>23560</v>
      </c>
      <c r="N182" s="80" t="s">
        <v>23521</v>
      </c>
      <c r="O182" s="75"/>
      <c r="P182" s="69"/>
      <c r="Q182" s="69"/>
      <c r="R182" s="69"/>
      <c r="S182" s="69"/>
      <c r="T182" s="69"/>
      <c r="U182" s="69"/>
      <c r="V182" s="69"/>
      <c r="W182" s="69"/>
      <c r="X182" s="69"/>
      <c r="Y182" s="116" t="s">
        <v>6547</v>
      </c>
      <c r="Z182" s="639">
        <f t="shared" si="4"/>
        <v>2800.0000000000005</v>
      </c>
      <c r="AA182" s="74">
        <f t="shared" si="5"/>
        <v>42800</v>
      </c>
    </row>
    <row r="183" spans="1:27" x14ac:dyDescent="0.35">
      <c r="A183" s="76"/>
      <c r="B183" s="196" t="s">
        <v>23343</v>
      </c>
      <c r="C183" s="196" t="s">
        <v>233</v>
      </c>
      <c r="D183" s="196" t="s">
        <v>23344</v>
      </c>
      <c r="E183" s="268" t="s">
        <v>23345</v>
      </c>
      <c r="F183" s="196"/>
      <c r="G183" s="269" t="s">
        <v>23585</v>
      </c>
      <c r="H183" s="69"/>
      <c r="I183" s="74">
        <v>40000</v>
      </c>
      <c r="J183" s="69"/>
      <c r="K183" s="69" t="s">
        <v>23559</v>
      </c>
      <c r="L183" s="75"/>
      <c r="M183" s="79" t="s">
        <v>23560</v>
      </c>
      <c r="N183" s="80" t="s">
        <v>23521</v>
      </c>
      <c r="O183" s="75"/>
      <c r="P183" s="69"/>
      <c r="Q183" s="69"/>
      <c r="R183" s="69"/>
      <c r="S183" s="69"/>
      <c r="T183" s="69"/>
      <c r="U183" s="69"/>
      <c r="V183" s="69"/>
      <c r="W183" s="69"/>
      <c r="X183" s="69"/>
      <c r="Y183" s="116" t="s">
        <v>6547</v>
      </c>
      <c r="Z183" s="639">
        <f t="shared" si="4"/>
        <v>2800.0000000000005</v>
      </c>
      <c r="AA183" s="74">
        <f t="shared" si="5"/>
        <v>42800</v>
      </c>
    </row>
    <row r="184" spans="1:27" x14ac:dyDescent="0.35">
      <c r="A184" s="76"/>
      <c r="B184" s="196" t="s">
        <v>23343</v>
      </c>
      <c r="C184" s="196" t="s">
        <v>233</v>
      </c>
      <c r="D184" s="196" t="s">
        <v>23344</v>
      </c>
      <c r="E184" s="268" t="s">
        <v>23345</v>
      </c>
      <c r="F184" s="196"/>
      <c r="G184" s="269" t="s">
        <v>23586</v>
      </c>
      <c r="H184" s="69"/>
      <c r="I184" s="74">
        <v>40000</v>
      </c>
      <c r="J184" s="69"/>
      <c r="K184" s="69" t="s">
        <v>23559</v>
      </c>
      <c r="L184" s="75"/>
      <c r="M184" s="79" t="s">
        <v>23560</v>
      </c>
      <c r="N184" s="80" t="s">
        <v>23521</v>
      </c>
      <c r="O184" s="75"/>
      <c r="P184" s="69"/>
      <c r="Q184" s="69"/>
      <c r="R184" s="69"/>
      <c r="S184" s="69"/>
      <c r="T184" s="69"/>
      <c r="U184" s="69"/>
      <c r="V184" s="69"/>
      <c r="W184" s="69"/>
      <c r="X184" s="69"/>
      <c r="Y184" s="116" t="s">
        <v>6547</v>
      </c>
      <c r="Z184" s="639">
        <f t="shared" si="4"/>
        <v>2800.0000000000005</v>
      </c>
      <c r="AA184" s="74">
        <f t="shared" si="5"/>
        <v>42800</v>
      </c>
    </row>
    <row r="185" spans="1:27" x14ac:dyDescent="0.35">
      <c r="A185" s="76"/>
      <c r="B185" s="196" t="s">
        <v>23343</v>
      </c>
      <c r="C185" s="196" t="s">
        <v>233</v>
      </c>
      <c r="D185" s="196" t="s">
        <v>23344</v>
      </c>
      <c r="E185" s="268" t="s">
        <v>23345</v>
      </c>
      <c r="F185" s="196"/>
      <c r="G185" s="269" t="s">
        <v>23587</v>
      </c>
      <c r="H185" s="69"/>
      <c r="I185" s="74">
        <v>40000</v>
      </c>
      <c r="J185" s="69"/>
      <c r="K185" s="69" t="s">
        <v>23559</v>
      </c>
      <c r="L185" s="75"/>
      <c r="M185" s="79" t="s">
        <v>23560</v>
      </c>
      <c r="N185" s="80" t="s">
        <v>23521</v>
      </c>
      <c r="O185" s="75"/>
      <c r="P185" s="69"/>
      <c r="Q185" s="69"/>
      <c r="R185" s="69"/>
      <c r="S185" s="69"/>
      <c r="T185" s="69"/>
      <c r="U185" s="69"/>
      <c r="V185" s="69"/>
      <c r="W185" s="69"/>
      <c r="X185" s="69"/>
      <c r="Y185" s="116" t="s">
        <v>6547</v>
      </c>
      <c r="Z185" s="639">
        <f t="shared" si="4"/>
        <v>2800.0000000000005</v>
      </c>
      <c r="AA185" s="74">
        <f t="shared" si="5"/>
        <v>42800</v>
      </c>
    </row>
    <row r="186" spans="1:27" x14ac:dyDescent="0.35">
      <c r="A186" s="76"/>
      <c r="B186" s="196" t="s">
        <v>23343</v>
      </c>
      <c r="C186" s="196" t="s">
        <v>233</v>
      </c>
      <c r="D186" s="196" t="s">
        <v>23344</v>
      </c>
      <c r="E186" s="268" t="s">
        <v>23345</v>
      </c>
      <c r="F186" s="196"/>
      <c r="G186" s="269" t="s">
        <v>23588</v>
      </c>
      <c r="H186" s="69"/>
      <c r="I186" s="74">
        <v>40000</v>
      </c>
      <c r="J186" s="69"/>
      <c r="K186" s="69" t="s">
        <v>23559</v>
      </c>
      <c r="L186" s="75"/>
      <c r="M186" s="79" t="s">
        <v>23560</v>
      </c>
      <c r="N186" s="80" t="s">
        <v>23521</v>
      </c>
      <c r="O186" s="75"/>
      <c r="P186" s="69"/>
      <c r="Q186" s="69"/>
      <c r="R186" s="69"/>
      <c r="S186" s="69"/>
      <c r="T186" s="69"/>
      <c r="U186" s="69"/>
      <c r="V186" s="69"/>
      <c r="W186" s="69"/>
      <c r="X186" s="69"/>
      <c r="Y186" s="116" t="s">
        <v>6547</v>
      </c>
      <c r="Z186" s="639">
        <f t="shared" si="4"/>
        <v>2800.0000000000005</v>
      </c>
      <c r="AA186" s="74">
        <f t="shared" si="5"/>
        <v>42800</v>
      </c>
    </row>
    <row r="187" spans="1:27" s="627" customFormat="1" x14ac:dyDescent="0.35">
      <c r="A187" s="621"/>
      <c r="B187" s="621"/>
      <c r="C187" s="621"/>
      <c r="D187" s="621"/>
      <c r="E187" s="622"/>
      <c r="F187" s="621"/>
      <c r="G187" s="272" t="s">
        <v>2958</v>
      </c>
      <c r="H187" s="621"/>
      <c r="I187" s="623"/>
      <c r="J187" s="621"/>
      <c r="K187" s="621"/>
      <c r="L187" s="624"/>
      <c r="M187" s="625"/>
      <c r="N187" s="626"/>
      <c r="O187" s="624"/>
      <c r="P187" s="621"/>
      <c r="Q187" s="621"/>
      <c r="R187" s="621"/>
      <c r="S187" s="621"/>
      <c r="T187" s="621"/>
      <c r="U187" s="621"/>
      <c r="V187" s="621"/>
      <c r="W187" s="621"/>
      <c r="X187" s="621"/>
      <c r="Y187" s="622"/>
      <c r="Z187" s="639">
        <f t="shared" si="4"/>
        <v>0</v>
      </c>
      <c r="AA187" s="623">
        <f t="shared" si="5"/>
        <v>0</v>
      </c>
    </row>
    <row r="188" spans="1:27" x14ac:dyDescent="0.35">
      <c r="A188" s="76"/>
      <c r="B188" s="196" t="s">
        <v>23343</v>
      </c>
      <c r="C188" s="196" t="s">
        <v>233</v>
      </c>
      <c r="D188" s="196" t="s">
        <v>23344</v>
      </c>
      <c r="E188" s="268" t="s">
        <v>23345</v>
      </c>
      <c r="F188" s="196"/>
      <c r="G188" s="269" t="s">
        <v>23589</v>
      </c>
      <c r="H188" s="69"/>
      <c r="I188" s="74">
        <f>3*15500</f>
        <v>46500</v>
      </c>
      <c r="J188" s="69"/>
      <c r="K188" s="69"/>
      <c r="L188" s="75"/>
      <c r="M188" s="79"/>
      <c r="N188" s="80"/>
      <c r="O188" s="75"/>
      <c r="P188" s="69"/>
      <c r="Q188" s="69"/>
      <c r="R188" s="69"/>
      <c r="S188" s="69"/>
      <c r="T188" s="69"/>
      <c r="U188" s="69"/>
      <c r="V188" s="69"/>
      <c r="W188" s="69"/>
      <c r="X188" s="69"/>
      <c r="Y188" s="116"/>
      <c r="Z188" s="639">
        <f t="shared" si="4"/>
        <v>3255.0000000000005</v>
      </c>
      <c r="AA188" s="74">
        <f t="shared" si="5"/>
        <v>49755</v>
      </c>
    </row>
    <row r="189" spans="1:27" x14ac:dyDescent="0.35">
      <c r="A189" s="76"/>
      <c r="B189" s="196" t="s">
        <v>23343</v>
      </c>
      <c r="C189" s="196" t="s">
        <v>233</v>
      </c>
      <c r="D189" s="196" t="s">
        <v>23344</v>
      </c>
      <c r="E189" s="268" t="s">
        <v>23345</v>
      </c>
      <c r="F189" s="196"/>
      <c r="G189" s="269" t="s">
        <v>23590</v>
      </c>
      <c r="H189" s="69"/>
      <c r="I189" s="74">
        <f>3*15500</f>
        <v>46500</v>
      </c>
      <c r="J189" s="69"/>
      <c r="K189" s="69"/>
      <c r="L189" s="75"/>
      <c r="M189" s="79"/>
      <c r="N189" s="80"/>
      <c r="O189" s="75"/>
      <c r="P189" s="69"/>
      <c r="Q189" s="69"/>
      <c r="R189" s="69"/>
      <c r="S189" s="69"/>
      <c r="T189" s="69"/>
      <c r="U189" s="69"/>
      <c r="V189" s="69"/>
      <c r="W189" s="69"/>
      <c r="X189" s="69"/>
      <c r="Y189" s="116"/>
      <c r="Z189" s="639">
        <f t="shared" si="4"/>
        <v>3255.0000000000005</v>
      </c>
      <c r="AA189" s="74">
        <f t="shared" si="5"/>
        <v>49755</v>
      </c>
    </row>
    <row r="190" spans="1:27" s="181" customFormat="1" x14ac:dyDescent="0.35">
      <c r="A190" s="64"/>
      <c r="B190" s="64"/>
      <c r="C190" s="64"/>
      <c r="D190" s="64"/>
      <c r="E190" s="115"/>
      <c r="F190" s="64"/>
      <c r="G190" s="272" t="s">
        <v>1833</v>
      </c>
      <c r="H190" s="64"/>
      <c r="I190" s="67"/>
      <c r="J190" s="64"/>
      <c r="K190" s="64"/>
      <c r="L190" s="68"/>
      <c r="M190" s="97"/>
      <c r="N190" s="127"/>
      <c r="O190" s="68"/>
      <c r="P190" s="64"/>
      <c r="Q190" s="64"/>
      <c r="R190" s="64"/>
      <c r="S190" s="64"/>
      <c r="T190" s="64"/>
      <c r="U190" s="64"/>
      <c r="V190" s="64"/>
      <c r="W190" s="64"/>
      <c r="X190" s="64"/>
      <c r="Y190" s="115"/>
      <c r="Z190" s="639">
        <f t="shared" si="4"/>
        <v>0</v>
      </c>
      <c r="AA190" s="67">
        <f t="shared" si="5"/>
        <v>0</v>
      </c>
    </row>
    <row r="191" spans="1:27" x14ac:dyDescent="0.35">
      <c r="A191" s="76"/>
      <c r="B191" s="196" t="s">
        <v>23343</v>
      </c>
      <c r="C191" s="196" t="s">
        <v>233</v>
      </c>
      <c r="D191" s="196" t="s">
        <v>23344</v>
      </c>
      <c r="E191" s="268" t="s">
        <v>23345</v>
      </c>
      <c r="F191" s="196"/>
      <c r="G191" s="269" t="s">
        <v>23591</v>
      </c>
      <c r="H191" s="69"/>
      <c r="I191" s="74">
        <f>4000*12</f>
        <v>48000</v>
      </c>
      <c r="J191" s="69"/>
      <c r="K191" s="69"/>
      <c r="L191" s="75"/>
      <c r="M191" s="79"/>
      <c r="N191" s="80"/>
      <c r="O191" s="75"/>
      <c r="P191" s="69"/>
      <c r="Q191" s="69"/>
      <c r="R191" s="69"/>
      <c r="S191" s="69"/>
      <c r="T191" s="69"/>
      <c r="U191" s="69"/>
      <c r="V191" s="69"/>
      <c r="W191" s="69"/>
      <c r="X191" s="69"/>
      <c r="Y191" s="116"/>
      <c r="Z191" s="639">
        <f t="shared" si="4"/>
        <v>3360.0000000000005</v>
      </c>
      <c r="AA191" s="74">
        <f t="shared" si="5"/>
        <v>51360</v>
      </c>
    </row>
    <row r="192" spans="1:27" x14ac:dyDescent="0.35">
      <c r="A192" s="76"/>
      <c r="B192" s="196" t="s">
        <v>23343</v>
      </c>
      <c r="C192" s="196" t="s">
        <v>233</v>
      </c>
      <c r="D192" s="196" t="s">
        <v>23344</v>
      </c>
      <c r="E192" s="268" t="s">
        <v>23345</v>
      </c>
      <c r="F192" s="196"/>
      <c r="G192" s="269" t="s">
        <v>23592</v>
      </c>
      <c r="H192" s="69"/>
      <c r="I192" s="74">
        <f>4000*6</f>
        <v>24000</v>
      </c>
      <c r="J192" s="69"/>
      <c r="K192" s="69"/>
      <c r="L192" s="75"/>
      <c r="M192" s="79"/>
      <c r="N192" s="80"/>
      <c r="O192" s="75"/>
      <c r="P192" s="69"/>
      <c r="Q192" s="69"/>
      <c r="R192" s="69"/>
      <c r="S192" s="69"/>
      <c r="T192" s="69"/>
      <c r="U192" s="69"/>
      <c r="V192" s="69"/>
      <c r="W192" s="69"/>
      <c r="X192" s="69"/>
      <c r="Y192" s="116"/>
      <c r="Z192" s="639">
        <f t="shared" si="4"/>
        <v>1680.0000000000002</v>
      </c>
      <c r="AA192" s="74">
        <f t="shared" si="5"/>
        <v>25680</v>
      </c>
    </row>
    <row r="193" spans="1:27" s="181" customFormat="1" x14ac:dyDescent="0.35">
      <c r="A193" s="64"/>
      <c r="B193" s="64"/>
      <c r="C193" s="64"/>
      <c r="D193" s="64"/>
      <c r="E193" s="115"/>
      <c r="F193" s="64"/>
      <c r="G193" s="272" t="s">
        <v>2678</v>
      </c>
      <c r="H193" s="64"/>
      <c r="I193" s="67"/>
      <c r="J193" s="64"/>
      <c r="K193" s="64"/>
      <c r="L193" s="68"/>
      <c r="M193" s="97"/>
      <c r="N193" s="127"/>
      <c r="O193" s="68"/>
      <c r="P193" s="64"/>
      <c r="Q193" s="64"/>
      <c r="R193" s="64"/>
      <c r="S193" s="64"/>
      <c r="T193" s="64"/>
      <c r="U193" s="64"/>
      <c r="V193" s="64"/>
      <c r="W193" s="64"/>
      <c r="X193" s="64"/>
      <c r="Y193" s="115"/>
      <c r="Z193" s="639">
        <f t="shared" si="4"/>
        <v>0</v>
      </c>
      <c r="AA193" s="67">
        <f t="shared" si="5"/>
        <v>0</v>
      </c>
    </row>
    <row r="194" spans="1:27" x14ac:dyDescent="0.35">
      <c r="A194" s="76"/>
      <c r="B194" s="196" t="s">
        <v>23343</v>
      </c>
      <c r="C194" s="196" t="s">
        <v>233</v>
      </c>
      <c r="D194" s="196" t="s">
        <v>23344</v>
      </c>
      <c r="E194" s="268" t="s">
        <v>23345</v>
      </c>
      <c r="F194" s="196"/>
      <c r="G194" s="269" t="s">
        <v>23593</v>
      </c>
      <c r="H194" s="69"/>
      <c r="I194" s="74">
        <f>180000*4</f>
        <v>720000</v>
      </c>
      <c r="J194" s="69"/>
      <c r="K194" s="69" t="s">
        <v>23559</v>
      </c>
      <c r="L194" s="75"/>
      <c r="M194" s="79" t="s">
        <v>23594</v>
      </c>
      <c r="N194" s="80" t="s">
        <v>23521</v>
      </c>
      <c r="O194" s="75"/>
      <c r="P194" s="69"/>
      <c r="Q194" s="69"/>
      <c r="R194" s="69"/>
      <c r="S194" s="69"/>
      <c r="T194" s="69"/>
      <c r="U194" s="69"/>
      <c r="V194" s="69"/>
      <c r="W194" s="69"/>
      <c r="X194" s="69"/>
      <c r="Y194" s="116" t="s">
        <v>6547</v>
      </c>
      <c r="Z194" s="639">
        <f t="shared" si="4"/>
        <v>50400.000000000007</v>
      </c>
      <c r="AA194" s="74">
        <f t="shared" si="5"/>
        <v>770400</v>
      </c>
    </row>
    <row r="195" spans="1:27" x14ac:dyDescent="0.35">
      <c r="A195" s="76"/>
      <c r="B195" s="196" t="s">
        <v>23343</v>
      </c>
      <c r="C195" s="196" t="s">
        <v>233</v>
      </c>
      <c r="D195" s="196" t="s">
        <v>23344</v>
      </c>
      <c r="E195" s="268" t="s">
        <v>23345</v>
      </c>
      <c r="F195" s="196"/>
      <c r="G195" s="269" t="s">
        <v>23595</v>
      </c>
      <c r="H195" s="69"/>
      <c r="I195" s="74">
        <f t="shared" ref="I195:I198" si="6">180000*4</f>
        <v>720000</v>
      </c>
      <c r="J195" s="69"/>
      <c r="K195" s="69" t="s">
        <v>23559</v>
      </c>
      <c r="L195" s="75"/>
      <c r="M195" s="79" t="s">
        <v>23594</v>
      </c>
      <c r="N195" s="80" t="s">
        <v>23521</v>
      </c>
      <c r="O195" s="75"/>
      <c r="P195" s="69"/>
      <c r="Q195" s="69"/>
      <c r="R195" s="69"/>
      <c r="S195" s="69"/>
      <c r="T195" s="69"/>
      <c r="U195" s="69"/>
      <c r="V195" s="69"/>
      <c r="W195" s="69"/>
      <c r="X195" s="69"/>
      <c r="Y195" s="116" t="s">
        <v>6547</v>
      </c>
      <c r="Z195" s="639">
        <f t="shared" si="4"/>
        <v>50400.000000000007</v>
      </c>
      <c r="AA195" s="74">
        <f t="shared" si="5"/>
        <v>770400</v>
      </c>
    </row>
    <row r="196" spans="1:27" x14ac:dyDescent="0.35">
      <c r="A196" s="76"/>
      <c r="B196" s="196" t="s">
        <v>23343</v>
      </c>
      <c r="C196" s="196" t="s">
        <v>233</v>
      </c>
      <c r="D196" s="196" t="s">
        <v>23344</v>
      </c>
      <c r="E196" s="268" t="s">
        <v>23345</v>
      </c>
      <c r="F196" s="196"/>
      <c r="G196" s="269" t="s">
        <v>23596</v>
      </c>
      <c r="H196" s="69"/>
      <c r="I196" s="74">
        <f t="shared" si="6"/>
        <v>720000</v>
      </c>
      <c r="J196" s="69"/>
      <c r="K196" s="69" t="s">
        <v>23559</v>
      </c>
      <c r="L196" s="75"/>
      <c r="M196" s="79" t="s">
        <v>23594</v>
      </c>
      <c r="N196" s="80" t="s">
        <v>23521</v>
      </c>
      <c r="O196" s="75"/>
      <c r="P196" s="69"/>
      <c r="Q196" s="69"/>
      <c r="R196" s="69"/>
      <c r="S196" s="69"/>
      <c r="T196" s="69"/>
      <c r="U196" s="69"/>
      <c r="V196" s="69"/>
      <c r="W196" s="69"/>
      <c r="X196" s="69"/>
      <c r="Y196" s="116" t="s">
        <v>6547</v>
      </c>
      <c r="Z196" s="639">
        <f t="shared" si="4"/>
        <v>50400.000000000007</v>
      </c>
      <c r="AA196" s="74">
        <f t="shared" si="5"/>
        <v>770400</v>
      </c>
    </row>
    <row r="197" spans="1:27" x14ac:dyDescent="0.35">
      <c r="A197" s="76"/>
      <c r="B197" s="196" t="s">
        <v>23343</v>
      </c>
      <c r="C197" s="196" t="s">
        <v>233</v>
      </c>
      <c r="D197" s="196" t="s">
        <v>23344</v>
      </c>
      <c r="E197" s="268" t="s">
        <v>23345</v>
      </c>
      <c r="F197" s="196"/>
      <c r="G197" s="269" t="s">
        <v>23597</v>
      </c>
      <c r="H197" s="69"/>
      <c r="I197" s="74">
        <f t="shared" si="6"/>
        <v>720000</v>
      </c>
      <c r="J197" s="69"/>
      <c r="K197" s="69" t="s">
        <v>23559</v>
      </c>
      <c r="L197" s="75"/>
      <c r="M197" s="79" t="s">
        <v>23594</v>
      </c>
      <c r="N197" s="80" t="s">
        <v>23521</v>
      </c>
      <c r="O197" s="75"/>
      <c r="P197" s="69"/>
      <c r="Q197" s="69"/>
      <c r="R197" s="69"/>
      <c r="S197" s="69"/>
      <c r="T197" s="69"/>
      <c r="U197" s="69"/>
      <c r="V197" s="69"/>
      <c r="W197" s="69"/>
      <c r="X197" s="69"/>
      <c r="Y197" s="116" t="s">
        <v>6547</v>
      </c>
      <c r="Z197" s="639">
        <f t="shared" si="4"/>
        <v>50400.000000000007</v>
      </c>
      <c r="AA197" s="74">
        <f t="shared" si="5"/>
        <v>770400</v>
      </c>
    </row>
    <row r="198" spans="1:27" x14ac:dyDescent="0.35">
      <c r="A198" s="76"/>
      <c r="B198" s="196" t="s">
        <v>23343</v>
      </c>
      <c r="C198" s="196" t="s">
        <v>233</v>
      </c>
      <c r="D198" s="196" t="s">
        <v>23344</v>
      </c>
      <c r="E198" s="268" t="s">
        <v>23345</v>
      </c>
      <c r="F198" s="196"/>
      <c r="G198" s="269" t="s">
        <v>23598</v>
      </c>
      <c r="H198" s="69"/>
      <c r="I198" s="74">
        <f t="shared" si="6"/>
        <v>720000</v>
      </c>
      <c r="J198" s="69"/>
      <c r="K198" s="69" t="s">
        <v>23559</v>
      </c>
      <c r="L198" s="75"/>
      <c r="M198" s="79" t="s">
        <v>23594</v>
      </c>
      <c r="N198" s="80" t="s">
        <v>23521</v>
      </c>
      <c r="O198" s="75"/>
      <c r="P198" s="69"/>
      <c r="Q198" s="69"/>
      <c r="R198" s="69"/>
      <c r="S198" s="69"/>
      <c r="T198" s="69"/>
      <c r="U198" s="69"/>
      <c r="V198" s="69"/>
      <c r="W198" s="69"/>
      <c r="X198" s="69"/>
      <c r="Y198" s="116" t="s">
        <v>6547</v>
      </c>
      <c r="Z198" s="639">
        <f t="shared" ref="Z198:Z222" si="7">I198*Z$4</f>
        <v>50400.000000000007</v>
      </c>
      <c r="AA198" s="74">
        <f t="shared" ref="AA198:AA222" si="8">I198+Z198</f>
        <v>770400</v>
      </c>
    </row>
    <row r="199" spans="1:27" x14ac:dyDescent="0.35">
      <c r="A199" s="64"/>
      <c r="B199" s="64"/>
      <c r="C199" s="64"/>
      <c r="D199" s="64"/>
      <c r="E199" s="115"/>
      <c r="F199" s="64"/>
      <c r="G199" s="267" t="s">
        <v>6708</v>
      </c>
      <c r="H199" s="64"/>
      <c r="I199" s="67"/>
      <c r="J199" s="64"/>
      <c r="K199" s="64"/>
      <c r="L199" s="68"/>
      <c r="M199" s="68"/>
      <c r="N199" s="68"/>
      <c r="O199" s="68"/>
      <c r="P199" s="64"/>
      <c r="Q199" s="64"/>
      <c r="R199" s="68"/>
      <c r="S199" s="64"/>
      <c r="T199" s="64"/>
      <c r="U199" s="64"/>
      <c r="V199" s="64"/>
      <c r="W199" s="64"/>
      <c r="X199" s="115"/>
      <c r="Y199" s="115"/>
      <c r="Z199" s="639">
        <f t="shared" si="7"/>
        <v>0</v>
      </c>
      <c r="AA199" s="67">
        <f t="shared" si="8"/>
        <v>0</v>
      </c>
    </row>
    <row r="200" spans="1:27" x14ac:dyDescent="0.35">
      <c r="A200" s="76"/>
      <c r="B200" s="196" t="s">
        <v>23343</v>
      </c>
      <c r="C200" s="196" t="s">
        <v>233</v>
      </c>
      <c r="D200" s="196" t="s">
        <v>23344</v>
      </c>
      <c r="E200" s="268" t="s">
        <v>23345</v>
      </c>
      <c r="F200" s="196"/>
      <c r="G200" s="214" t="s">
        <v>23599</v>
      </c>
      <c r="H200" s="76"/>
      <c r="I200" s="118">
        <v>3500000</v>
      </c>
      <c r="J200" s="76"/>
      <c r="K200" s="76" t="s">
        <v>14787</v>
      </c>
      <c r="L200" s="119"/>
      <c r="M200" s="119" t="s">
        <v>23600</v>
      </c>
      <c r="N200" s="119" t="s">
        <v>23601</v>
      </c>
      <c r="O200" s="119"/>
      <c r="P200" s="76"/>
      <c r="Q200" s="76"/>
      <c r="R200" s="119"/>
      <c r="S200" s="76"/>
      <c r="T200" s="76"/>
      <c r="U200" s="76"/>
      <c r="V200" s="76"/>
      <c r="W200" s="76"/>
      <c r="X200" s="121"/>
      <c r="Y200" s="121" t="s">
        <v>6709</v>
      </c>
      <c r="Z200" s="639">
        <f t="shared" si="7"/>
        <v>245000.00000000003</v>
      </c>
      <c r="AA200" s="118">
        <f t="shared" si="8"/>
        <v>3745000</v>
      </c>
    </row>
    <row r="201" spans="1:27" x14ac:dyDescent="0.35">
      <c r="A201" s="64"/>
      <c r="B201" s="64"/>
      <c r="C201" s="64"/>
      <c r="D201" s="64"/>
      <c r="E201" s="115"/>
      <c r="F201" s="64"/>
      <c r="G201" s="267" t="s">
        <v>1168</v>
      </c>
      <c r="H201" s="64"/>
      <c r="I201" s="67"/>
      <c r="J201" s="64"/>
      <c r="K201" s="64"/>
      <c r="L201" s="68"/>
      <c r="M201" s="68"/>
      <c r="N201" s="68"/>
      <c r="O201" s="68"/>
      <c r="P201" s="64"/>
      <c r="Q201" s="64"/>
      <c r="R201" s="68"/>
      <c r="S201" s="64"/>
      <c r="T201" s="64"/>
      <c r="U201" s="64"/>
      <c r="V201" s="64"/>
      <c r="W201" s="64"/>
      <c r="X201" s="115"/>
      <c r="Y201" s="115"/>
      <c r="Z201" s="639">
        <f t="shared" si="7"/>
        <v>0</v>
      </c>
      <c r="AA201" s="67">
        <f t="shared" si="8"/>
        <v>0</v>
      </c>
    </row>
    <row r="202" spans="1:27" s="102" customFormat="1" x14ac:dyDescent="0.35">
      <c r="A202" s="69"/>
      <c r="B202" s="196" t="s">
        <v>23343</v>
      </c>
      <c r="C202" s="196" t="s">
        <v>233</v>
      </c>
      <c r="D202" s="196" t="s">
        <v>23344</v>
      </c>
      <c r="E202" s="268" t="s">
        <v>23345</v>
      </c>
      <c r="F202" s="196"/>
      <c r="G202" s="214" t="s">
        <v>23602</v>
      </c>
      <c r="H202" s="69"/>
      <c r="I202" s="74">
        <v>700000</v>
      </c>
      <c r="J202" s="69"/>
      <c r="K202" s="69" t="s">
        <v>23603</v>
      </c>
      <c r="L202" s="75"/>
      <c r="M202" s="75" t="s">
        <v>3137</v>
      </c>
      <c r="N202" s="628">
        <v>3514111264914</v>
      </c>
      <c r="O202" s="75"/>
      <c r="P202" s="69"/>
      <c r="Q202" s="69"/>
      <c r="R202" s="75"/>
      <c r="S202" s="69"/>
      <c r="T202" s="69"/>
      <c r="U202" s="69"/>
      <c r="V202" s="69"/>
      <c r="W202" s="69"/>
      <c r="X202" s="116"/>
      <c r="Y202" s="116"/>
      <c r="Z202" s="639">
        <f t="shared" si="7"/>
        <v>49000.000000000007</v>
      </c>
      <c r="AA202" s="74">
        <f t="shared" si="8"/>
        <v>749000</v>
      </c>
    </row>
    <row r="203" spans="1:27" x14ac:dyDescent="0.35">
      <c r="A203" s="69"/>
      <c r="B203" s="196" t="s">
        <v>23343</v>
      </c>
      <c r="C203" s="196" t="s">
        <v>233</v>
      </c>
      <c r="D203" s="196" t="s">
        <v>23344</v>
      </c>
      <c r="E203" s="268" t="s">
        <v>23345</v>
      </c>
      <c r="F203" s="196"/>
      <c r="G203" s="214" t="s">
        <v>23604</v>
      </c>
      <c r="H203" s="69"/>
      <c r="I203" s="74">
        <v>700000</v>
      </c>
      <c r="J203" s="69"/>
      <c r="K203" s="69" t="s">
        <v>23603</v>
      </c>
      <c r="L203" s="75"/>
      <c r="M203" s="75" t="s">
        <v>3137</v>
      </c>
      <c r="N203" s="628">
        <v>3514111264906</v>
      </c>
      <c r="O203" s="75"/>
      <c r="P203" s="69"/>
      <c r="Q203" s="69"/>
      <c r="R203" s="75"/>
      <c r="S203" s="69"/>
      <c r="T203" s="69"/>
      <c r="U203" s="69"/>
      <c r="V203" s="69"/>
      <c r="W203" s="69"/>
      <c r="X203" s="116"/>
      <c r="Y203" s="116" t="s">
        <v>6709</v>
      </c>
      <c r="Z203" s="639">
        <f t="shared" si="7"/>
        <v>49000.000000000007</v>
      </c>
      <c r="AA203" s="74">
        <f t="shared" si="8"/>
        <v>749000</v>
      </c>
    </row>
    <row r="204" spans="1:27" x14ac:dyDescent="0.35">
      <c r="A204" s="69"/>
      <c r="B204" s="196" t="s">
        <v>23343</v>
      </c>
      <c r="C204" s="196" t="s">
        <v>233</v>
      </c>
      <c r="D204" s="196" t="s">
        <v>23344</v>
      </c>
      <c r="E204" s="268" t="s">
        <v>23345</v>
      </c>
      <c r="F204" s="196"/>
      <c r="G204" s="214" t="s">
        <v>23605</v>
      </c>
      <c r="H204" s="69"/>
      <c r="I204" s="74">
        <v>700000</v>
      </c>
      <c r="J204" s="69"/>
      <c r="K204" s="69" t="s">
        <v>23603</v>
      </c>
      <c r="L204" s="75"/>
      <c r="M204" s="75" t="s">
        <v>3137</v>
      </c>
      <c r="N204" s="628">
        <v>3514111265002</v>
      </c>
      <c r="O204" s="75"/>
      <c r="P204" s="69"/>
      <c r="Q204" s="69"/>
      <c r="R204" s="75"/>
      <c r="S204" s="69"/>
      <c r="T204" s="69"/>
      <c r="U204" s="69"/>
      <c r="V204" s="69"/>
      <c r="W204" s="69"/>
      <c r="X204" s="116"/>
      <c r="Y204" s="116"/>
      <c r="Z204" s="639">
        <f t="shared" si="7"/>
        <v>49000.000000000007</v>
      </c>
      <c r="AA204" s="74">
        <f t="shared" si="8"/>
        <v>749000</v>
      </c>
    </row>
    <row r="205" spans="1:27" x14ac:dyDescent="0.35">
      <c r="A205" s="69"/>
      <c r="B205" s="196" t="s">
        <v>23343</v>
      </c>
      <c r="C205" s="196" t="s">
        <v>233</v>
      </c>
      <c r="D205" s="196" t="s">
        <v>23344</v>
      </c>
      <c r="E205" s="268" t="s">
        <v>23345</v>
      </c>
      <c r="F205" s="196"/>
      <c r="G205" s="214" t="s">
        <v>23606</v>
      </c>
      <c r="H205" s="69"/>
      <c r="I205" s="74">
        <v>700000</v>
      </c>
      <c r="J205" s="69"/>
      <c r="K205" s="69" t="s">
        <v>23603</v>
      </c>
      <c r="L205" s="75"/>
      <c r="M205" s="75" t="s">
        <v>3137</v>
      </c>
      <c r="N205" s="628">
        <v>3514111264971</v>
      </c>
      <c r="O205" s="75"/>
      <c r="P205" s="69"/>
      <c r="Q205" s="69"/>
      <c r="R205" s="75"/>
      <c r="S205" s="69"/>
      <c r="T205" s="69"/>
      <c r="U205" s="69"/>
      <c r="V205" s="69"/>
      <c r="W205" s="69"/>
      <c r="X205" s="116"/>
      <c r="Y205" s="116"/>
      <c r="Z205" s="639">
        <f t="shared" si="7"/>
        <v>49000.000000000007</v>
      </c>
      <c r="AA205" s="74">
        <f t="shared" si="8"/>
        <v>749000</v>
      </c>
    </row>
    <row r="206" spans="1:27" x14ac:dyDescent="0.35">
      <c r="A206" s="69"/>
      <c r="B206" s="196" t="s">
        <v>23343</v>
      </c>
      <c r="C206" s="196" t="s">
        <v>233</v>
      </c>
      <c r="D206" s="196" t="s">
        <v>23344</v>
      </c>
      <c r="E206" s="268" t="s">
        <v>23345</v>
      </c>
      <c r="F206" s="196"/>
      <c r="G206" s="214" t="s">
        <v>23607</v>
      </c>
      <c r="H206" s="69"/>
      <c r="I206" s="74">
        <v>700000</v>
      </c>
      <c r="J206" s="69"/>
      <c r="K206" s="69" t="s">
        <v>23603</v>
      </c>
      <c r="L206" s="75"/>
      <c r="M206" s="75" t="s">
        <v>3137</v>
      </c>
      <c r="N206" s="628">
        <v>3514111264997</v>
      </c>
      <c r="O206" s="75"/>
      <c r="P206" s="69"/>
      <c r="Q206" s="69"/>
      <c r="R206" s="75"/>
      <c r="S206" s="69"/>
      <c r="T206" s="69"/>
      <c r="U206" s="69"/>
      <c r="V206" s="69"/>
      <c r="W206" s="69"/>
      <c r="X206" s="116"/>
      <c r="Y206" s="116"/>
      <c r="Z206" s="639">
        <f t="shared" si="7"/>
        <v>49000.000000000007</v>
      </c>
      <c r="AA206" s="74">
        <f t="shared" si="8"/>
        <v>749000</v>
      </c>
    </row>
    <row r="207" spans="1:27" x14ac:dyDescent="0.35">
      <c r="A207" s="69"/>
      <c r="B207" s="196" t="s">
        <v>23343</v>
      </c>
      <c r="C207" s="196" t="s">
        <v>233</v>
      </c>
      <c r="D207" s="196" t="s">
        <v>23344</v>
      </c>
      <c r="E207" s="268" t="s">
        <v>23345</v>
      </c>
      <c r="F207" s="196"/>
      <c r="G207" s="214" t="s">
        <v>23608</v>
      </c>
      <c r="H207" s="69"/>
      <c r="I207" s="74">
        <v>700000</v>
      </c>
      <c r="J207" s="69"/>
      <c r="K207" s="69" t="s">
        <v>23603</v>
      </c>
      <c r="L207" s="75"/>
      <c r="M207" s="75" t="s">
        <v>3137</v>
      </c>
      <c r="N207" s="628">
        <v>3514111264989</v>
      </c>
      <c r="O207" s="75"/>
      <c r="P207" s="69"/>
      <c r="Q207" s="69"/>
      <c r="R207" s="75"/>
      <c r="S207" s="69"/>
      <c r="T207" s="69"/>
      <c r="U207" s="69"/>
      <c r="V207" s="69"/>
      <c r="W207" s="69"/>
      <c r="X207" s="116"/>
      <c r="Y207" s="116"/>
      <c r="Z207" s="639">
        <f t="shared" si="7"/>
        <v>49000.000000000007</v>
      </c>
      <c r="AA207" s="74">
        <f t="shared" si="8"/>
        <v>749000</v>
      </c>
    </row>
    <row r="208" spans="1:27" x14ac:dyDescent="0.35">
      <c r="A208" s="69"/>
      <c r="B208" s="196" t="s">
        <v>23343</v>
      </c>
      <c r="C208" s="196" t="s">
        <v>233</v>
      </c>
      <c r="D208" s="196" t="s">
        <v>23344</v>
      </c>
      <c r="E208" s="268" t="s">
        <v>23345</v>
      </c>
      <c r="F208" s="196"/>
      <c r="G208" s="214" t="s">
        <v>23609</v>
      </c>
      <c r="H208" s="69"/>
      <c r="I208" s="74">
        <v>700000</v>
      </c>
      <c r="J208" s="69"/>
      <c r="K208" s="69" t="s">
        <v>23603</v>
      </c>
      <c r="L208" s="75"/>
      <c r="M208" s="75" t="s">
        <v>3137</v>
      </c>
      <c r="N208" s="628">
        <v>3514111264898</v>
      </c>
      <c r="O208" s="75"/>
      <c r="P208" s="69"/>
      <c r="Q208" s="69"/>
      <c r="R208" s="75"/>
      <c r="S208" s="69"/>
      <c r="T208" s="69"/>
      <c r="U208" s="69"/>
      <c r="V208" s="69"/>
      <c r="W208" s="69"/>
      <c r="X208" s="116"/>
      <c r="Y208" s="116"/>
      <c r="Z208" s="639">
        <f t="shared" si="7"/>
        <v>49000.000000000007</v>
      </c>
      <c r="AA208" s="74">
        <f t="shared" si="8"/>
        <v>749000</v>
      </c>
    </row>
    <row r="209" spans="1:27" x14ac:dyDescent="0.35">
      <c r="A209" s="69"/>
      <c r="B209" s="196" t="s">
        <v>23343</v>
      </c>
      <c r="C209" s="196" t="s">
        <v>233</v>
      </c>
      <c r="D209" s="196" t="s">
        <v>23344</v>
      </c>
      <c r="E209" s="268" t="s">
        <v>23345</v>
      </c>
      <c r="F209" s="196"/>
      <c r="G209" s="214" t="s">
        <v>23610</v>
      </c>
      <c r="H209" s="69"/>
      <c r="I209" s="74">
        <v>700000</v>
      </c>
      <c r="J209" s="69"/>
      <c r="K209" s="69" t="s">
        <v>23603</v>
      </c>
      <c r="L209" s="75"/>
      <c r="M209" s="75" t="s">
        <v>3137</v>
      </c>
      <c r="N209" s="628">
        <v>3514111265010</v>
      </c>
      <c r="O209" s="75"/>
      <c r="P209" s="69"/>
      <c r="Q209" s="69"/>
      <c r="R209" s="75"/>
      <c r="S209" s="69"/>
      <c r="T209" s="69"/>
      <c r="U209" s="69"/>
      <c r="V209" s="69"/>
      <c r="W209" s="69"/>
      <c r="X209" s="116"/>
      <c r="Y209" s="116"/>
      <c r="Z209" s="639">
        <f t="shared" si="7"/>
        <v>49000.000000000007</v>
      </c>
      <c r="AA209" s="74">
        <f t="shared" si="8"/>
        <v>749000</v>
      </c>
    </row>
    <row r="210" spans="1:27" x14ac:dyDescent="0.35">
      <c r="A210" s="64"/>
      <c r="B210" s="64"/>
      <c r="C210" s="64"/>
      <c r="D210" s="64"/>
      <c r="E210" s="115"/>
      <c r="F210" s="64"/>
      <c r="G210" s="267" t="s">
        <v>1944</v>
      </c>
      <c r="H210" s="64"/>
      <c r="I210" s="67"/>
      <c r="J210" s="64"/>
      <c r="K210" s="64"/>
      <c r="L210" s="68"/>
      <c r="M210" s="68"/>
      <c r="N210" s="68"/>
      <c r="O210" s="68"/>
      <c r="P210" s="64"/>
      <c r="Q210" s="64"/>
      <c r="R210" s="68"/>
      <c r="S210" s="64"/>
      <c r="T210" s="64"/>
      <c r="U210" s="64"/>
      <c r="V210" s="64"/>
      <c r="W210" s="64"/>
      <c r="X210" s="115"/>
      <c r="Y210" s="115"/>
      <c r="Z210" s="639">
        <f t="shared" si="7"/>
        <v>0</v>
      </c>
      <c r="AA210" s="67">
        <f t="shared" si="8"/>
        <v>0</v>
      </c>
    </row>
    <row r="211" spans="1:27" x14ac:dyDescent="0.35">
      <c r="A211" s="76"/>
      <c r="B211" s="196" t="s">
        <v>23343</v>
      </c>
      <c r="C211" s="196" t="s">
        <v>233</v>
      </c>
      <c r="D211" s="196" t="s">
        <v>23344</v>
      </c>
      <c r="E211" s="268" t="s">
        <v>23345</v>
      </c>
      <c r="F211" s="196"/>
      <c r="G211" s="214" t="s">
        <v>23611</v>
      </c>
      <c r="H211" s="76"/>
      <c r="I211" s="118"/>
      <c r="J211" s="76"/>
      <c r="K211" s="76" t="s">
        <v>3389</v>
      </c>
      <c r="L211" s="119"/>
      <c r="M211" s="119" t="s">
        <v>23612</v>
      </c>
      <c r="N211" s="119"/>
      <c r="O211" s="119"/>
      <c r="P211" s="76"/>
      <c r="R211" s="134"/>
      <c r="S211" s="76"/>
      <c r="T211" s="76"/>
      <c r="U211" s="76"/>
      <c r="V211" s="76"/>
      <c r="W211" s="76"/>
      <c r="X211" s="121"/>
      <c r="Y211" s="121"/>
      <c r="Z211" s="639">
        <f t="shared" si="7"/>
        <v>0</v>
      </c>
      <c r="AA211" s="118">
        <f t="shared" si="8"/>
        <v>0</v>
      </c>
    </row>
    <row r="212" spans="1:27" x14ac:dyDescent="0.35">
      <c r="A212" s="76"/>
      <c r="B212" s="196" t="s">
        <v>23343</v>
      </c>
      <c r="C212" s="196" t="s">
        <v>233</v>
      </c>
      <c r="D212" s="196" t="s">
        <v>23344</v>
      </c>
      <c r="E212" s="268" t="s">
        <v>23345</v>
      </c>
      <c r="F212" s="196"/>
      <c r="G212" s="214" t="s">
        <v>23613</v>
      </c>
      <c r="H212" s="76"/>
      <c r="I212" s="118"/>
      <c r="J212" s="76"/>
      <c r="K212" s="76" t="s">
        <v>1147</v>
      </c>
      <c r="L212" s="119"/>
      <c r="M212" s="119">
        <v>4615</v>
      </c>
      <c r="N212" s="119"/>
      <c r="O212" s="119"/>
      <c r="P212" s="76"/>
      <c r="Q212" s="76"/>
      <c r="R212" s="119"/>
      <c r="S212" s="76"/>
      <c r="T212" s="76"/>
      <c r="U212" s="76"/>
      <c r="V212" s="76"/>
      <c r="W212" s="76"/>
      <c r="X212" s="121"/>
      <c r="Y212" s="121"/>
      <c r="Z212" s="639">
        <f t="shared" si="7"/>
        <v>0</v>
      </c>
      <c r="AA212" s="118">
        <f t="shared" si="8"/>
        <v>0</v>
      </c>
    </row>
    <row r="213" spans="1:27" x14ac:dyDescent="0.35">
      <c r="A213" s="76"/>
      <c r="B213" s="196" t="s">
        <v>23343</v>
      </c>
      <c r="C213" s="196" t="s">
        <v>233</v>
      </c>
      <c r="D213" s="196" t="s">
        <v>23344</v>
      </c>
      <c r="E213" s="268" t="s">
        <v>23345</v>
      </c>
      <c r="F213" s="196"/>
      <c r="G213" s="214" t="s">
        <v>23614</v>
      </c>
      <c r="H213" s="76"/>
      <c r="I213" s="118"/>
      <c r="J213" s="76"/>
      <c r="K213" s="76"/>
      <c r="L213" s="119"/>
      <c r="M213" s="119"/>
      <c r="N213" s="119"/>
      <c r="O213" s="119"/>
      <c r="P213" s="76"/>
      <c r="Q213" s="76"/>
      <c r="R213" s="119"/>
      <c r="S213" s="76"/>
      <c r="T213" s="76"/>
      <c r="U213" s="76"/>
      <c r="V213" s="76"/>
      <c r="W213" s="76"/>
      <c r="X213" s="121"/>
      <c r="Y213" s="121"/>
      <c r="Z213" s="639">
        <f t="shared" si="7"/>
        <v>0</v>
      </c>
      <c r="AA213" s="118">
        <f t="shared" si="8"/>
        <v>0</v>
      </c>
    </row>
    <row r="214" spans="1:27" x14ac:dyDescent="0.35">
      <c r="A214" s="76"/>
      <c r="B214" s="196" t="s">
        <v>23343</v>
      </c>
      <c r="C214" s="196" t="s">
        <v>233</v>
      </c>
      <c r="D214" s="196" t="s">
        <v>23344</v>
      </c>
      <c r="E214" s="268" t="s">
        <v>23345</v>
      </c>
      <c r="F214" s="196"/>
      <c r="G214" s="214" t="s">
        <v>23615</v>
      </c>
      <c r="H214" s="76"/>
      <c r="I214" s="118"/>
      <c r="J214" s="76"/>
      <c r="K214" s="76"/>
      <c r="L214" s="119"/>
      <c r="M214" s="119"/>
      <c r="N214" s="119"/>
      <c r="O214" s="119"/>
      <c r="P214" s="76"/>
      <c r="Q214" s="76"/>
      <c r="R214" s="119"/>
      <c r="S214" s="76"/>
      <c r="T214" s="76"/>
      <c r="U214" s="76"/>
      <c r="V214" s="76"/>
      <c r="W214" s="76"/>
      <c r="X214" s="121"/>
      <c r="Y214" s="121"/>
      <c r="Z214" s="639">
        <f t="shared" si="7"/>
        <v>0</v>
      </c>
      <c r="AA214" s="118">
        <f t="shared" si="8"/>
        <v>0</v>
      </c>
    </row>
    <row r="215" spans="1:27" x14ac:dyDescent="0.35">
      <c r="A215" s="64"/>
      <c r="B215" s="64"/>
      <c r="C215" s="64"/>
      <c r="D215" s="64"/>
      <c r="E215" s="115"/>
      <c r="F215" s="64"/>
      <c r="G215" s="272" t="s">
        <v>1945</v>
      </c>
      <c r="H215" s="64"/>
      <c r="I215" s="67"/>
      <c r="J215" s="64"/>
      <c r="K215" s="64"/>
      <c r="L215" s="68"/>
      <c r="M215" s="68"/>
      <c r="N215" s="68"/>
      <c r="O215" s="68"/>
      <c r="P215" s="64"/>
      <c r="Q215" s="64"/>
      <c r="R215" s="68"/>
      <c r="S215" s="64"/>
      <c r="T215" s="64"/>
      <c r="U215" s="64"/>
      <c r="V215" s="64"/>
      <c r="W215" s="64"/>
      <c r="X215" s="115"/>
      <c r="Y215" s="115"/>
      <c r="Z215" s="639">
        <f t="shared" si="7"/>
        <v>0</v>
      </c>
      <c r="AA215" s="67">
        <f t="shared" si="8"/>
        <v>0</v>
      </c>
    </row>
    <row r="216" spans="1:27" x14ac:dyDescent="0.35">
      <c r="A216" s="69"/>
      <c r="B216" s="196" t="s">
        <v>23343</v>
      </c>
      <c r="C216" s="196" t="s">
        <v>233</v>
      </c>
      <c r="D216" s="196" t="s">
        <v>23344</v>
      </c>
      <c r="E216" s="268" t="s">
        <v>23345</v>
      </c>
      <c r="F216" s="196"/>
      <c r="G216" s="269" t="s">
        <v>23616</v>
      </c>
      <c r="H216" s="69"/>
      <c r="I216" s="74"/>
      <c r="J216" s="69"/>
      <c r="K216" s="69" t="s">
        <v>1063</v>
      </c>
      <c r="L216" s="75"/>
      <c r="M216" s="75" t="s">
        <v>980</v>
      </c>
      <c r="N216" s="131" t="s">
        <v>23617</v>
      </c>
      <c r="O216" s="75"/>
      <c r="P216" s="69"/>
      <c r="Q216" s="69" t="s">
        <v>6735</v>
      </c>
      <c r="R216" s="75" t="s">
        <v>6736</v>
      </c>
      <c r="S216" s="69"/>
      <c r="T216" s="69"/>
      <c r="U216" s="69"/>
      <c r="V216" s="69"/>
      <c r="W216" s="69"/>
      <c r="X216" s="116"/>
      <c r="Y216" s="116"/>
      <c r="Z216" s="639">
        <f t="shared" si="7"/>
        <v>0</v>
      </c>
      <c r="AA216" s="74">
        <f t="shared" si="8"/>
        <v>0</v>
      </c>
    </row>
    <row r="217" spans="1:27" x14ac:dyDescent="0.35">
      <c r="A217" s="69"/>
      <c r="B217" s="196" t="s">
        <v>23343</v>
      </c>
      <c r="C217" s="196" t="s">
        <v>233</v>
      </c>
      <c r="D217" s="196" t="s">
        <v>23344</v>
      </c>
      <c r="E217" s="268" t="s">
        <v>23345</v>
      </c>
      <c r="F217" s="196"/>
      <c r="G217" s="269" t="s">
        <v>23618</v>
      </c>
      <c r="H217" s="69"/>
      <c r="I217" s="74"/>
      <c r="J217" s="69"/>
      <c r="K217" s="69" t="s">
        <v>1063</v>
      </c>
      <c r="L217" s="75"/>
      <c r="M217" s="75" t="s">
        <v>980</v>
      </c>
      <c r="N217" s="131" t="s">
        <v>23617</v>
      </c>
      <c r="O217" s="75"/>
      <c r="P217" s="69"/>
      <c r="Q217" s="69" t="s">
        <v>6741</v>
      </c>
      <c r="R217" s="75" t="s">
        <v>6736</v>
      </c>
      <c r="S217" s="69"/>
      <c r="T217" s="69"/>
      <c r="U217" s="69"/>
      <c r="V217" s="69"/>
      <c r="W217" s="69"/>
      <c r="X217" s="116"/>
      <c r="Y217" s="116"/>
      <c r="Z217" s="639">
        <f t="shared" si="7"/>
        <v>0</v>
      </c>
      <c r="AA217" s="74">
        <f t="shared" si="8"/>
        <v>0</v>
      </c>
    </row>
    <row r="218" spans="1:27" x14ac:dyDescent="0.35">
      <c r="A218" s="69"/>
      <c r="B218" s="196" t="s">
        <v>23343</v>
      </c>
      <c r="C218" s="196" t="s">
        <v>233</v>
      </c>
      <c r="D218" s="196" t="s">
        <v>23344</v>
      </c>
      <c r="E218" s="268" t="s">
        <v>23345</v>
      </c>
      <c r="F218" s="196"/>
      <c r="G218" s="269" t="s">
        <v>23619</v>
      </c>
      <c r="H218" s="69"/>
      <c r="I218" s="74"/>
      <c r="J218" s="69"/>
      <c r="K218" s="69" t="s">
        <v>23620</v>
      </c>
      <c r="L218" s="75"/>
      <c r="M218" s="75" t="s">
        <v>23621</v>
      </c>
      <c r="N218" s="628">
        <v>112016323</v>
      </c>
      <c r="O218" s="75"/>
      <c r="P218" s="69"/>
      <c r="Q218" s="69" t="s">
        <v>6741</v>
      </c>
      <c r="R218" s="75" t="s">
        <v>6736</v>
      </c>
      <c r="S218" s="69"/>
      <c r="T218" s="69"/>
      <c r="U218" s="69"/>
      <c r="V218" s="69"/>
      <c r="W218" s="69"/>
      <c r="X218" s="116"/>
      <c r="Y218" s="116"/>
      <c r="Z218" s="639">
        <f t="shared" si="7"/>
        <v>0</v>
      </c>
      <c r="AA218" s="74">
        <f t="shared" si="8"/>
        <v>0</v>
      </c>
    </row>
    <row r="219" spans="1:27" x14ac:dyDescent="0.35">
      <c r="A219" s="69"/>
      <c r="B219" s="196"/>
      <c r="C219" s="196"/>
      <c r="D219" s="196"/>
      <c r="E219" s="268"/>
      <c r="F219" s="196"/>
      <c r="G219" s="269"/>
      <c r="H219" s="69"/>
      <c r="I219" s="74">
        <v>4000000</v>
      </c>
      <c r="J219" s="69"/>
      <c r="K219" s="69"/>
      <c r="L219" s="75"/>
      <c r="M219" s="75"/>
      <c r="N219" s="628"/>
      <c r="O219" s="75"/>
      <c r="P219" s="69"/>
      <c r="Q219" s="69"/>
      <c r="R219" s="75"/>
      <c r="S219" s="69"/>
      <c r="T219" s="69"/>
      <c r="U219" s="69"/>
      <c r="V219" s="69"/>
      <c r="W219" s="69"/>
      <c r="X219" s="116"/>
      <c r="Y219" s="116"/>
      <c r="Z219" s="639">
        <f t="shared" si="7"/>
        <v>280000</v>
      </c>
      <c r="AA219" s="74">
        <f t="shared" si="8"/>
        <v>4280000</v>
      </c>
    </row>
    <row r="220" spans="1:27" x14ac:dyDescent="0.35">
      <c r="A220" s="64"/>
      <c r="B220" s="64"/>
      <c r="C220" s="64"/>
      <c r="D220" s="64"/>
      <c r="E220" s="115"/>
      <c r="F220" s="64"/>
      <c r="G220" s="272" t="s">
        <v>1590</v>
      </c>
      <c r="H220" s="64"/>
      <c r="I220" s="67"/>
      <c r="J220" s="64"/>
      <c r="K220" s="64"/>
      <c r="L220" s="68"/>
      <c r="M220" s="68"/>
      <c r="N220" s="68"/>
      <c r="O220" s="68"/>
      <c r="P220" s="64"/>
      <c r="Q220" s="64"/>
      <c r="R220" s="68"/>
      <c r="S220" s="64"/>
      <c r="T220" s="64"/>
      <c r="U220" s="64"/>
      <c r="V220" s="64"/>
      <c r="W220" s="64"/>
      <c r="X220" s="115"/>
      <c r="Y220" s="115"/>
      <c r="Z220" s="639">
        <f t="shared" si="7"/>
        <v>0</v>
      </c>
      <c r="AA220" s="67">
        <f t="shared" si="8"/>
        <v>0</v>
      </c>
    </row>
    <row r="221" spans="1:27" x14ac:dyDescent="0.35">
      <c r="A221" s="76"/>
      <c r="B221" s="196" t="s">
        <v>23343</v>
      </c>
      <c r="C221" s="196" t="s">
        <v>233</v>
      </c>
      <c r="D221" s="196" t="s">
        <v>23344</v>
      </c>
      <c r="E221" s="268" t="s">
        <v>23345</v>
      </c>
      <c r="F221" s="196"/>
      <c r="G221" s="277" t="s">
        <v>23622</v>
      </c>
      <c r="H221" s="76"/>
      <c r="I221" s="118">
        <v>1440000</v>
      </c>
      <c r="J221" s="76"/>
      <c r="K221" s="76" t="s">
        <v>6095</v>
      </c>
      <c r="L221" s="119"/>
      <c r="M221" s="119" t="s">
        <v>23623</v>
      </c>
      <c r="N221" s="119"/>
      <c r="O221" s="119"/>
      <c r="P221" s="76"/>
      <c r="Q221" s="76" t="s">
        <v>23624</v>
      </c>
      <c r="R221" s="119" t="s">
        <v>2606</v>
      </c>
      <c r="S221" s="76"/>
      <c r="T221" s="76"/>
      <c r="U221" s="76"/>
      <c r="V221" s="76"/>
      <c r="W221" s="76"/>
      <c r="X221" s="121"/>
      <c r="Y221" s="121"/>
      <c r="Z221" s="639">
        <f t="shared" si="7"/>
        <v>100800.00000000001</v>
      </c>
      <c r="AA221" s="118">
        <f t="shared" si="8"/>
        <v>1540800</v>
      </c>
    </row>
    <row r="222" spans="1:27" x14ac:dyDescent="0.35">
      <c r="G222" s="123" t="s">
        <v>894</v>
      </c>
      <c r="H222" s="123"/>
      <c r="I222" s="124">
        <f>SUM(I2:I221)</f>
        <v>112115000</v>
      </c>
      <c r="Z222" s="639">
        <f t="shared" si="7"/>
        <v>7848050.0000000009</v>
      </c>
      <c r="AA222" s="124">
        <f t="shared" si="8"/>
        <v>119963050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tabColor rgb="FF00B050"/>
  </sheetPr>
  <dimension ref="A1:AC221"/>
  <sheetViews>
    <sheetView topLeftCell="AC1" workbookViewId="0">
      <selection activeCell="AC2" sqref="AC2"/>
    </sheetView>
  </sheetViews>
  <sheetFormatPr defaultColWidth="15.7265625" defaultRowHeight="15.5" x14ac:dyDescent="0.35"/>
  <cols>
    <col min="1" max="1" width="16.1796875" style="100" hidden="1" customWidth="1"/>
    <col min="2" max="2" width="37.453125" style="100" hidden="1" customWidth="1"/>
    <col min="3" max="3" width="18.7265625" style="100" hidden="1" customWidth="1"/>
    <col min="4" max="4" width="25.453125" style="100" hidden="1" customWidth="1"/>
    <col min="5" max="5" width="23.453125" style="100" hidden="1" customWidth="1"/>
    <col min="6" max="6" width="23.453125" style="76" hidden="1" customWidth="1"/>
    <col min="7" max="7" width="135.08984375" style="100" bestFit="1" customWidth="1"/>
    <col min="8" max="8" width="27.1796875" style="100" hidden="1" customWidth="1"/>
    <col min="9" max="9" width="23.54296875" style="135" hidden="1" customWidth="1"/>
    <col min="10" max="10" width="14.453125" style="100" hidden="1" customWidth="1"/>
    <col min="11" max="11" width="30.1796875" style="100" hidden="1" customWidth="1"/>
    <col min="12" max="12" width="17.453125" style="100" hidden="1" customWidth="1"/>
    <col min="13" max="13" width="26.453125" style="100" hidden="1" customWidth="1"/>
    <col min="14" max="14" width="18.81640625" style="100" hidden="1" customWidth="1"/>
    <col min="15" max="15" width="19.08984375" style="100" hidden="1" customWidth="1"/>
    <col min="16" max="16" width="24.453125" style="100" hidden="1" customWidth="1"/>
    <col min="17" max="17" width="21.453125" style="134" hidden="1" customWidth="1"/>
    <col min="18" max="18" width="18.7265625" style="100" hidden="1" customWidth="1"/>
    <col min="19" max="19" width="11.7265625" style="100" hidden="1" customWidth="1"/>
    <col min="20" max="20" width="16.4531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5" width="41.81640625" style="100" hidden="1" customWidth="1"/>
    <col min="26" max="28" width="0" style="100" hidden="1" customWidth="1"/>
    <col min="29" max="29" width="23.54296875" style="135" bestFit="1" customWidth="1"/>
    <col min="30" max="16384" width="15.7265625" style="100"/>
  </cols>
  <sheetData>
    <row r="1" spans="1:29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C1" s="47"/>
    </row>
    <row r="2" spans="1:29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C2" s="634" t="s">
        <v>24303</v>
      </c>
    </row>
    <row r="3" spans="1:29" x14ac:dyDescent="0.35">
      <c r="A3" s="106"/>
      <c r="B3" s="106"/>
      <c r="C3" s="106"/>
      <c r="D3" s="107"/>
      <c r="E3" s="265"/>
      <c r="F3" s="57"/>
      <c r="G3" s="208" t="s">
        <v>23625</v>
      </c>
      <c r="H3" s="57"/>
      <c r="I3" s="108"/>
      <c r="J3" s="106"/>
      <c r="K3" s="109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112"/>
      <c r="Y3" s="112"/>
      <c r="AC3" s="108"/>
    </row>
    <row r="4" spans="1:29" x14ac:dyDescent="0.35">
      <c r="A4" s="64"/>
      <c r="B4" s="64"/>
      <c r="C4" s="64"/>
      <c r="D4" s="64"/>
      <c r="E4" s="115"/>
      <c r="F4" s="64"/>
      <c r="G4" s="267" t="s">
        <v>1238</v>
      </c>
      <c r="H4" s="64"/>
      <c r="I4" s="67"/>
      <c r="J4" s="64"/>
      <c r="K4" s="64"/>
      <c r="L4" s="114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AB4" s="638">
        <v>7.0000000000000007E-2</v>
      </c>
      <c r="AC4" s="67"/>
    </row>
    <row r="5" spans="1:29" x14ac:dyDescent="0.35">
      <c r="A5" s="76"/>
      <c r="B5" s="196" t="s">
        <v>23626</v>
      </c>
      <c r="C5" s="196" t="s">
        <v>23627</v>
      </c>
      <c r="D5" s="196" t="s">
        <v>23628</v>
      </c>
      <c r="E5" s="268" t="s">
        <v>23629</v>
      </c>
      <c r="F5" s="81" t="s">
        <v>23630</v>
      </c>
      <c r="G5" s="269" t="s">
        <v>23631</v>
      </c>
      <c r="H5" s="69"/>
      <c r="I5" s="74">
        <v>650000</v>
      </c>
      <c r="J5" s="69"/>
      <c r="K5" s="69" t="s">
        <v>23632</v>
      </c>
      <c r="L5" s="75">
        <v>2010</v>
      </c>
      <c r="M5" s="79" t="s">
        <v>3666</v>
      </c>
      <c r="N5" s="79" t="s">
        <v>3666</v>
      </c>
      <c r="O5" s="79" t="s">
        <v>3666</v>
      </c>
      <c r="P5" s="79" t="s">
        <v>3666</v>
      </c>
      <c r="Q5" s="79" t="s">
        <v>967</v>
      </c>
      <c r="R5" s="69" t="s">
        <v>1011</v>
      </c>
      <c r="S5" s="69"/>
      <c r="T5" s="69"/>
      <c r="U5" s="69"/>
      <c r="V5" s="69"/>
      <c r="W5" s="69"/>
      <c r="X5" s="116"/>
      <c r="Y5" s="76"/>
      <c r="AB5" s="639">
        <f>I5*AB$4</f>
        <v>45500.000000000007</v>
      </c>
      <c r="AC5" s="74">
        <f>I5+AB5</f>
        <v>695500</v>
      </c>
    </row>
    <row r="6" spans="1:29" x14ac:dyDescent="0.35">
      <c r="A6" s="76"/>
      <c r="B6" s="196" t="s">
        <v>23626</v>
      </c>
      <c r="C6" s="196" t="s">
        <v>23633</v>
      </c>
      <c r="D6" s="196" t="s">
        <v>23628</v>
      </c>
      <c r="E6" s="268" t="s">
        <v>23629</v>
      </c>
      <c r="F6" s="81" t="s">
        <v>23634</v>
      </c>
      <c r="G6" s="269" t="s">
        <v>23635</v>
      </c>
      <c r="H6" s="69"/>
      <c r="I6" s="74">
        <v>600000</v>
      </c>
      <c r="J6" s="69"/>
      <c r="K6" s="69" t="s">
        <v>23632</v>
      </c>
      <c r="L6" s="75">
        <v>2010</v>
      </c>
      <c r="M6" s="79" t="s">
        <v>3666</v>
      </c>
      <c r="N6" s="79" t="s">
        <v>3666</v>
      </c>
      <c r="O6" s="79" t="s">
        <v>3666</v>
      </c>
      <c r="P6" s="79" t="s">
        <v>3666</v>
      </c>
      <c r="Q6" s="75" t="s">
        <v>1812</v>
      </c>
      <c r="R6" s="69" t="s">
        <v>1011</v>
      </c>
      <c r="S6" s="69"/>
      <c r="T6" s="69"/>
      <c r="U6" s="69"/>
      <c r="V6" s="69"/>
      <c r="W6" s="69"/>
      <c r="X6" s="116"/>
      <c r="Y6" s="76"/>
      <c r="AB6" s="639">
        <f t="shared" ref="AB6:AB69" si="0">I6*AB$4</f>
        <v>42000.000000000007</v>
      </c>
      <c r="AC6" s="74">
        <f t="shared" ref="AC6:AC69" si="1">I6+AB6</f>
        <v>642000</v>
      </c>
    </row>
    <row r="7" spans="1:29" x14ac:dyDescent="0.35">
      <c r="A7" s="76"/>
      <c r="B7" s="196" t="s">
        <v>23626</v>
      </c>
      <c r="C7" s="196" t="s">
        <v>23636</v>
      </c>
      <c r="D7" s="196" t="s">
        <v>23628</v>
      </c>
      <c r="E7" s="268" t="s">
        <v>23629</v>
      </c>
      <c r="F7" s="81" t="s">
        <v>23637</v>
      </c>
      <c r="G7" s="269" t="s">
        <v>23638</v>
      </c>
      <c r="H7" s="69"/>
      <c r="I7" s="74">
        <v>600000</v>
      </c>
      <c r="J7" s="69"/>
      <c r="K7" s="69" t="s">
        <v>23632</v>
      </c>
      <c r="L7" s="75">
        <v>2010</v>
      </c>
      <c r="M7" s="79" t="s">
        <v>3666</v>
      </c>
      <c r="N7" s="79" t="s">
        <v>3666</v>
      </c>
      <c r="O7" s="79" t="s">
        <v>3666</v>
      </c>
      <c r="P7" s="79" t="s">
        <v>3666</v>
      </c>
      <c r="Q7" s="75" t="s">
        <v>1812</v>
      </c>
      <c r="R7" s="69" t="s">
        <v>1011</v>
      </c>
      <c r="S7" s="69"/>
      <c r="T7" s="69"/>
      <c r="U7" s="69"/>
      <c r="V7" s="69"/>
      <c r="W7" s="69"/>
      <c r="X7" s="116"/>
      <c r="Y7" s="76"/>
      <c r="AB7" s="639">
        <f t="shared" si="0"/>
        <v>42000.000000000007</v>
      </c>
      <c r="AC7" s="74">
        <f t="shared" si="1"/>
        <v>642000</v>
      </c>
    </row>
    <row r="8" spans="1:29" x14ac:dyDescent="0.35">
      <c r="A8" s="76"/>
      <c r="B8" s="196" t="s">
        <v>23626</v>
      </c>
      <c r="C8" s="196" t="s">
        <v>23639</v>
      </c>
      <c r="D8" s="196" t="s">
        <v>23628</v>
      </c>
      <c r="E8" s="268" t="s">
        <v>23629</v>
      </c>
      <c r="F8" s="81" t="s">
        <v>23640</v>
      </c>
      <c r="G8" s="269" t="s">
        <v>23641</v>
      </c>
      <c r="H8" s="69"/>
      <c r="I8" s="74">
        <v>600000</v>
      </c>
      <c r="J8" s="69"/>
      <c r="K8" s="69" t="s">
        <v>23632</v>
      </c>
      <c r="L8" s="75">
        <v>2010</v>
      </c>
      <c r="M8" s="79" t="s">
        <v>3666</v>
      </c>
      <c r="N8" s="79" t="s">
        <v>3666</v>
      </c>
      <c r="O8" s="79" t="s">
        <v>3666</v>
      </c>
      <c r="P8" s="79" t="s">
        <v>3666</v>
      </c>
      <c r="Q8" s="75" t="s">
        <v>1812</v>
      </c>
      <c r="R8" s="69" t="s">
        <v>1011</v>
      </c>
      <c r="S8" s="69"/>
      <c r="T8" s="69"/>
      <c r="U8" s="69"/>
      <c r="V8" s="69"/>
      <c r="W8" s="69"/>
      <c r="X8" s="116"/>
      <c r="Y8" s="76"/>
      <c r="AB8" s="639">
        <f t="shared" si="0"/>
        <v>42000.000000000007</v>
      </c>
      <c r="AC8" s="74">
        <f t="shared" si="1"/>
        <v>642000</v>
      </c>
    </row>
    <row r="9" spans="1:29" x14ac:dyDescent="0.35">
      <c r="A9" s="76"/>
      <c r="B9" s="196" t="s">
        <v>23626</v>
      </c>
      <c r="C9" s="196" t="s">
        <v>23642</v>
      </c>
      <c r="D9" s="196" t="s">
        <v>23628</v>
      </c>
      <c r="E9" s="268" t="s">
        <v>23629</v>
      </c>
      <c r="F9" s="196"/>
      <c r="G9" s="269" t="s">
        <v>23643</v>
      </c>
      <c r="H9" s="69"/>
      <c r="I9" s="74">
        <v>600000</v>
      </c>
      <c r="J9" s="69"/>
      <c r="K9" s="69" t="s">
        <v>23632</v>
      </c>
      <c r="L9" s="75">
        <v>2010</v>
      </c>
      <c r="M9" s="79" t="s">
        <v>3666</v>
      </c>
      <c r="N9" s="79" t="s">
        <v>3666</v>
      </c>
      <c r="O9" s="79" t="s">
        <v>3666</v>
      </c>
      <c r="P9" s="79" t="s">
        <v>3666</v>
      </c>
      <c r="Q9" s="75" t="s">
        <v>1812</v>
      </c>
      <c r="R9" s="69" t="s">
        <v>1011</v>
      </c>
      <c r="S9" s="69"/>
      <c r="T9" s="69"/>
      <c r="U9" s="69"/>
      <c r="V9" s="69"/>
      <c r="W9" s="69"/>
      <c r="X9" s="116"/>
      <c r="Y9" s="76"/>
      <c r="AB9" s="639">
        <f t="shared" si="0"/>
        <v>42000.000000000007</v>
      </c>
      <c r="AC9" s="74">
        <f t="shared" si="1"/>
        <v>642000</v>
      </c>
    </row>
    <row r="10" spans="1:29" x14ac:dyDescent="0.35">
      <c r="A10" s="76"/>
      <c r="B10" s="196" t="s">
        <v>23626</v>
      </c>
      <c r="C10" s="196" t="s">
        <v>23644</v>
      </c>
      <c r="D10" s="196" t="s">
        <v>23628</v>
      </c>
      <c r="E10" s="268" t="s">
        <v>23629</v>
      </c>
      <c r="F10" s="81" t="s">
        <v>23645</v>
      </c>
      <c r="G10" s="269" t="s">
        <v>23646</v>
      </c>
      <c r="H10" s="69"/>
      <c r="I10" s="74">
        <v>600000</v>
      </c>
      <c r="J10" s="69"/>
      <c r="K10" s="69" t="s">
        <v>23632</v>
      </c>
      <c r="L10" s="75">
        <v>2010</v>
      </c>
      <c r="M10" s="79" t="s">
        <v>3666</v>
      </c>
      <c r="N10" s="79" t="s">
        <v>3666</v>
      </c>
      <c r="O10" s="79" t="s">
        <v>3666</v>
      </c>
      <c r="P10" s="79" t="s">
        <v>3666</v>
      </c>
      <c r="Q10" s="75" t="s">
        <v>1812</v>
      </c>
      <c r="R10" s="69" t="s">
        <v>1011</v>
      </c>
      <c r="S10" s="69"/>
      <c r="T10" s="69"/>
      <c r="U10" s="69"/>
      <c r="V10" s="69"/>
      <c r="W10" s="69"/>
      <c r="X10" s="116"/>
      <c r="Y10" s="76"/>
      <c r="AB10" s="639">
        <f t="shared" si="0"/>
        <v>42000.000000000007</v>
      </c>
      <c r="AC10" s="74">
        <f t="shared" si="1"/>
        <v>642000</v>
      </c>
    </row>
    <row r="11" spans="1:29" x14ac:dyDescent="0.35">
      <c r="A11" s="76"/>
      <c r="B11" s="196" t="s">
        <v>23626</v>
      </c>
      <c r="C11" s="196" t="s">
        <v>23647</v>
      </c>
      <c r="D11" s="196" t="s">
        <v>23628</v>
      </c>
      <c r="E11" s="268" t="s">
        <v>23629</v>
      </c>
      <c r="F11" s="81" t="s">
        <v>23648</v>
      </c>
      <c r="G11" s="269" t="s">
        <v>23649</v>
      </c>
      <c r="H11" s="69"/>
      <c r="I11" s="74">
        <v>600000</v>
      </c>
      <c r="J11" s="69"/>
      <c r="K11" s="69" t="s">
        <v>23632</v>
      </c>
      <c r="L11" s="75">
        <v>2010</v>
      </c>
      <c r="M11" s="79" t="s">
        <v>3666</v>
      </c>
      <c r="N11" s="79" t="s">
        <v>3666</v>
      </c>
      <c r="O11" s="79" t="s">
        <v>3666</v>
      </c>
      <c r="P11" s="79" t="s">
        <v>3666</v>
      </c>
      <c r="Q11" s="75" t="s">
        <v>1812</v>
      </c>
      <c r="R11" s="69" t="s">
        <v>1011</v>
      </c>
      <c r="S11" s="69"/>
      <c r="T11" s="69"/>
      <c r="U11" s="69"/>
      <c r="V11" s="69"/>
      <c r="W11" s="69"/>
      <c r="X11" s="116"/>
      <c r="Y11" s="76"/>
      <c r="AB11" s="639">
        <f t="shared" si="0"/>
        <v>42000.000000000007</v>
      </c>
      <c r="AC11" s="74">
        <f t="shared" si="1"/>
        <v>642000</v>
      </c>
    </row>
    <row r="12" spans="1:29" x14ac:dyDescent="0.35">
      <c r="A12" s="76"/>
      <c r="B12" s="196" t="s">
        <v>23626</v>
      </c>
      <c r="C12" s="196" t="s">
        <v>23650</v>
      </c>
      <c r="D12" s="196" t="s">
        <v>23628</v>
      </c>
      <c r="E12" s="268" t="s">
        <v>23629</v>
      </c>
      <c r="F12" s="196"/>
      <c r="G12" s="269" t="s">
        <v>23651</v>
      </c>
      <c r="H12" s="69"/>
      <c r="I12" s="74">
        <v>600000</v>
      </c>
      <c r="J12" s="69"/>
      <c r="K12" s="69" t="s">
        <v>23632</v>
      </c>
      <c r="L12" s="75">
        <v>2010</v>
      </c>
      <c r="M12" s="79" t="s">
        <v>3666</v>
      </c>
      <c r="N12" s="79" t="s">
        <v>3666</v>
      </c>
      <c r="O12" s="79" t="s">
        <v>3666</v>
      </c>
      <c r="P12" s="79" t="s">
        <v>3666</v>
      </c>
      <c r="Q12" s="75" t="s">
        <v>1812</v>
      </c>
      <c r="R12" s="69" t="s">
        <v>1011</v>
      </c>
      <c r="S12" s="69"/>
      <c r="T12" s="69"/>
      <c r="U12" s="69"/>
      <c r="V12" s="69"/>
      <c r="W12" s="69"/>
      <c r="X12" s="116"/>
      <c r="Y12" s="76"/>
      <c r="AB12" s="639">
        <f t="shared" si="0"/>
        <v>42000.000000000007</v>
      </c>
      <c r="AC12" s="74">
        <f t="shared" si="1"/>
        <v>642000</v>
      </c>
    </row>
    <row r="13" spans="1:29" x14ac:dyDescent="0.35">
      <c r="A13" s="76"/>
      <c r="B13" s="196" t="s">
        <v>23626</v>
      </c>
      <c r="C13" s="196" t="s">
        <v>23652</v>
      </c>
      <c r="D13" s="196" t="s">
        <v>23628</v>
      </c>
      <c r="E13" s="268" t="s">
        <v>23629</v>
      </c>
      <c r="F13" s="81" t="s">
        <v>23653</v>
      </c>
      <c r="G13" s="269" t="s">
        <v>23654</v>
      </c>
      <c r="H13" s="69"/>
      <c r="I13" s="74">
        <v>600000</v>
      </c>
      <c r="J13" s="69"/>
      <c r="K13" s="69" t="s">
        <v>23632</v>
      </c>
      <c r="L13" s="75">
        <v>2010</v>
      </c>
      <c r="M13" s="79" t="s">
        <v>3666</v>
      </c>
      <c r="N13" s="79" t="s">
        <v>3666</v>
      </c>
      <c r="O13" s="79" t="s">
        <v>3666</v>
      </c>
      <c r="P13" s="79" t="s">
        <v>3666</v>
      </c>
      <c r="Q13" s="75" t="s">
        <v>1812</v>
      </c>
      <c r="R13" s="69" t="s">
        <v>1011</v>
      </c>
      <c r="S13" s="69"/>
      <c r="T13" s="69"/>
      <c r="U13" s="69"/>
      <c r="V13" s="69"/>
      <c r="W13" s="69"/>
      <c r="X13" s="116"/>
      <c r="Y13" s="76"/>
      <c r="AB13" s="639">
        <f t="shared" si="0"/>
        <v>42000.000000000007</v>
      </c>
      <c r="AC13" s="74">
        <f t="shared" si="1"/>
        <v>642000</v>
      </c>
    </row>
    <row r="14" spans="1:29" x14ac:dyDescent="0.35">
      <c r="A14" s="76"/>
      <c r="B14" s="196" t="s">
        <v>23626</v>
      </c>
      <c r="C14" s="196" t="s">
        <v>23655</v>
      </c>
      <c r="D14" s="196" t="s">
        <v>23628</v>
      </c>
      <c r="E14" s="268" t="s">
        <v>23629</v>
      </c>
      <c r="F14" s="81" t="s">
        <v>23656</v>
      </c>
      <c r="G14" s="269" t="s">
        <v>23657</v>
      </c>
      <c r="H14" s="69"/>
      <c r="I14" s="74">
        <v>650000</v>
      </c>
      <c r="J14" s="69"/>
      <c r="K14" s="69" t="s">
        <v>23632</v>
      </c>
      <c r="L14" s="75">
        <v>2010</v>
      </c>
      <c r="M14" s="79" t="s">
        <v>3666</v>
      </c>
      <c r="N14" s="79" t="s">
        <v>3666</v>
      </c>
      <c r="O14" s="79" t="s">
        <v>3666</v>
      </c>
      <c r="P14" s="79" t="s">
        <v>3666</v>
      </c>
      <c r="Q14" s="75" t="s">
        <v>967</v>
      </c>
      <c r="R14" s="69" t="s">
        <v>1011</v>
      </c>
      <c r="S14" s="69"/>
      <c r="T14" s="69"/>
      <c r="U14" s="69"/>
      <c r="V14" s="69"/>
      <c r="W14" s="69"/>
      <c r="X14" s="116"/>
      <c r="Y14" s="76"/>
      <c r="AB14" s="639">
        <f t="shared" si="0"/>
        <v>45500.000000000007</v>
      </c>
      <c r="AC14" s="74">
        <f t="shared" si="1"/>
        <v>695500</v>
      </c>
    </row>
    <row r="15" spans="1:29" x14ac:dyDescent="0.35">
      <c r="A15" s="76"/>
      <c r="B15" s="196" t="s">
        <v>23626</v>
      </c>
      <c r="C15" s="196" t="s">
        <v>23658</v>
      </c>
      <c r="D15" s="196" t="s">
        <v>23628</v>
      </c>
      <c r="E15" s="268" t="s">
        <v>23629</v>
      </c>
      <c r="F15" s="196"/>
      <c r="G15" s="269" t="s">
        <v>23659</v>
      </c>
      <c r="H15" s="69"/>
      <c r="I15" s="74">
        <v>650000</v>
      </c>
      <c r="J15" s="69"/>
      <c r="K15" s="69" t="s">
        <v>23632</v>
      </c>
      <c r="L15" s="75">
        <v>2010</v>
      </c>
      <c r="M15" s="79" t="s">
        <v>3666</v>
      </c>
      <c r="N15" s="79" t="s">
        <v>3666</v>
      </c>
      <c r="O15" s="79" t="s">
        <v>3666</v>
      </c>
      <c r="P15" s="79" t="s">
        <v>3666</v>
      </c>
      <c r="Q15" s="75" t="s">
        <v>967</v>
      </c>
      <c r="R15" s="69" t="s">
        <v>1011</v>
      </c>
      <c r="S15" s="69"/>
      <c r="T15" s="69"/>
      <c r="U15" s="69"/>
      <c r="V15" s="69"/>
      <c r="W15" s="69"/>
      <c r="X15" s="116"/>
      <c r="Y15" s="76"/>
      <c r="AB15" s="639">
        <f t="shared" si="0"/>
        <v>45500.000000000007</v>
      </c>
      <c r="AC15" s="74">
        <f t="shared" si="1"/>
        <v>695500</v>
      </c>
    </row>
    <row r="16" spans="1:29" x14ac:dyDescent="0.35">
      <c r="A16" s="76"/>
      <c r="B16" s="196" t="s">
        <v>23626</v>
      </c>
      <c r="C16" s="196" t="s">
        <v>23660</v>
      </c>
      <c r="D16" s="196" t="s">
        <v>23628</v>
      </c>
      <c r="E16" s="268" t="s">
        <v>23629</v>
      </c>
      <c r="F16" s="81" t="s">
        <v>23661</v>
      </c>
      <c r="G16" s="269" t="s">
        <v>23662</v>
      </c>
      <c r="H16" s="69"/>
      <c r="I16" s="74">
        <v>600000</v>
      </c>
      <c r="J16" s="69"/>
      <c r="K16" s="69" t="s">
        <v>23632</v>
      </c>
      <c r="L16" s="75">
        <v>2010</v>
      </c>
      <c r="M16" s="79" t="s">
        <v>3666</v>
      </c>
      <c r="N16" s="79" t="s">
        <v>3666</v>
      </c>
      <c r="O16" s="79" t="s">
        <v>3666</v>
      </c>
      <c r="P16" s="79" t="s">
        <v>3666</v>
      </c>
      <c r="Q16" s="75" t="s">
        <v>1812</v>
      </c>
      <c r="R16" s="69" t="s">
        <v>1011</v>
      </c>
      <c r="S16" s="69"/>
      <c r="T16" s="69"/>
      <c r="U16" s="69"/>
      <c r="V16" s="69"/>
      <c r="W16" s="69"/>
      <c r="X16" s="116"/>
      <c r="Y16" s="76"/>
      <c r="AB16" s="639">
        <f t="shared" si="0"/>
        <v>42000.000000000007</v>
      </c>
      <c r="AC16" s="74">
        <f t="shared" si="1"/>
        <v>642000</v>
      </c>
    </row>
    <row r="17" spans="1:29" x14ac:dyDescent="0.35">
      <c r="A17" s="76"/>
      <c r="B17" s="196" t="s">
        <v>23626</v>
      </c>
      <c r="C17" s="196" t="s">
        <v>23663</v>
      </c>
      <c r="D17" s="196" t="s">
        <v>23628</v>
      </c>
      <c r="E17" s="268" t="s">
        <v>23629</v>
      </c>
      <c r="F17" s="81" t="s">
        <v>23664</v>
      </c>
      <c r="G17" s="269" t="s">
        <v>23665</v>
      </c>
      <c r="H17" s="69"/>
      <c r="I17" s="74">
        <v>600000</v>
      </c>
      <c r="J17" s="69"/>
      <c r="K17" s="69" t="s">
        <v>23632</v>
      </c>
      <c r="L17" s="75">
        <v>2010</v>
      </c>
      <c r="M17" s="79" t="s">
        <v>3666</v>
      </c>
      <c r="N17" s="79" t="s">
        <v>3666</v>
      </c>
      <c r="O17" s="79" t="s">
        <v>3666</v>
      </c>
      <c r="P17" s="79" t="s">
        <v>3666</v>
      </c>
      <c r="Q17" s="75" t="s">
        <v>1812</v>
      </c>
      <c r="R17" s="69" t="s">
        <v>1011</v>
      </c>
      <c r="S17" s="69"/>
      <c r="T17" s="69"/>
      <c r="U17" s="69"/>
      <c r="V17" s="69"/>
      <c r="W17" s="69"/>
      <c r="X17" s="116"/>
      <c r="Y17" s="76"/>
      <c r="AB17" s="639">
        <f t="shared" si="0"/>
        <v>42000.000000000007</v>
      </c>
      <c r="AC17" s="74">
        <f t="shared" si="1"/>
        <v>642000</v>
      </c>
    </row>
    <row r="18" spans="1:29" x14ac:dyDescent="0.35">
      <c r="A18" s="76"/>
      <c r="B18" s="196" t="s">
        <v>23626</v>
      </c>
      <c r="C18" s="196" t="s">
        <v>23666</v>
      </c>
      <c r="D18" s="196" t="s">
        <v>23628</v>
      </c>
      <c r="E18" s="268" t="s">
        <v>23629</v>
      </c>
      <c r="F18" s="196"/>
      <c r="G18" s="269" t="s">
        <v>23667</v>
      </c>
      <c r="H18" s="69"/>
      <c r="I18" s="74">
        <v>600000</v>
      </c>
      <c r="J18" s="69"/>
      <c r="K18" s="69" t="s">
        <v>23632</v>
      </c>
      <c r="L18" s="75">
        <v>2010</v>
      </c>
      <c r="M18" s="79" t="s">
        <v>3666</v>
      </c>
      <c r="N18" s="79" t="s">
        <v>3666</v>
      </c>
      <c r="O18" s="79" t="s">
        <v>3666</v>
      </c>
      <c r="P18" s="79" t="s">
        <v>3666</v>
      </c>
      <c r="Q18" s="75" t="s">
        <v>1812</v>
      </c>
      <c r="R18" s="69" t="s">
        <v>1011</v>
      </c>
      <c r="S18" s="69"/>
      <c r="T18" s="69"/>
      <c r="U18" s="69"/>
      <c r="V18" s="69"/>
      <c r="W18" s="69"/>
      <c r="X18" s="116"/>
      <c r="Y18" s="76"/>
      <c r="AB18" s="639">
        <f t="shared" si="0"/>
        <v>42000.000000000007</v>
      </c>
      <c r="AC18" s="74">
        <f t="shared" si="1"/>
        <v>642000</v>
      </c>
    </row>
    <row r="19" spans="1:29" x14ac:dyDescent="0.35">
      <c r="A19" s="76"/>
      <c r="B19" s="196" t="s">
        <v>23626</v>
      </c>
      <c r="C19" s="196" t="s">
        <v>23668</v>
      </c>
      <c r="D19" s="196" t="s">
        <v>23628</v>
      </c>
      <c r="E19" s="268" t="s">
        <v>23629</v>
      </c>
      <c r="F19" s="81" t="s">
        <v>23669</v>
      </c>
      <c r="G19" s="269" t="s">
        <v>23670</v>
      </c>
      <c r="H19" s="69"/>
      <c r="I19" s="74">
        <v>600000</v>
      </c>
      <c r="J19" s="69"/>
      <c r="K19" s="69" t="s">
        <v>23632</v>
      </c>
      <c r="L19" s="75">
        <v>2010</v>
      </c>
      <c r="M19" s="79" t="s">
        <v>3666</v>
      </c>
      <c r="N19" s="79" t="s">
        <v>3666</v>
      </c>
      <c r="O19" s="79" t="s">
        <v>3666</v>
      </c>
      <c r="P19" s="79" t="s">
        <v>3666</v>
      </c>
      <c r="Q19" s="75" t="s">
        <v>1812</v>
      </c>
      <c r="R19" s="69" t="s">
        <v>1011</v>
      </c>
      <c r="S19" s="69"/>
      <c r="T19" s="69"/>
      <c r="U19" s="69"/>
      <c r="V19" s="69"/>
      <c r="W19" s="69"/>
      <c r="X19" s="116"/>
      <c r="Y19" s="76"/>
      <c r="AB19" s="639">
        <f t="shared" si="0"/>
        <v>42000.000000000007</v>
      </c>
      <c r="AC19" s="74">
        <f t="shared" si="1"/>
        <v>642000</v>
      </c>
    </row>
    <row r="20" spans="1:29" s="102" customFormat="1" x14ac:dyDescent="0.35">
      <c r="A20" s="69"/>
      <c r="B20" s="196" t="s">
        <v>23626</v>
      </c>
      <c r="C20" s="196" t="s">
        <v>23671</v>
      </c>
      <c r="D20" s="196" t="s">
        <v>23628</v>
      </c>
      <c r="E20" s="268" t="s">
        <v>23629</v>
      </c>
      <c r="F20" s="81" t="s">
        <v>23672</v>
      </c>
      <c r="G20" s="269" t="s">
        <v>23673</v>
      </c>
      <c r="H20" s="69"/>
      <c r="I20" s="74">
        <v>600000</v>
      </c>
      <c r="J20" s="69"/>
      <c r="K20" s="69" t="s">
        <v>23632</v>
      </c>
      <c r="L20" s="75">
        <v>2010</v>
      </c>
      <c r="M20" s="79" t="s">
        <v>3666</v>
      </c>
      <c r="N20" s="79" t="s">
        <v>3666</v>
      </c>
      <c r="O20" s="79" t="s">
        <v>3666</v>
      </c>
      <c r="P20" s="79" t="s">
        <v>3666</v>
      </c>
      <c r="Q20" s="75" t="s">
        <v>1812</v>
      </c>
      <c r="R20" s="69" t="s">
        <v>1011</v>
      </c>
      <c r="S20" s="69"/>
      <c r="T20" s="69"/>
      <c r="U20" s="69"/>
      <c r="V20" s="69"/>
      <c r="W20" s="69"/>
      <c r="X20" s="116"/>
      <c r="Y20" s="69"/>
      <c r="AB20" s="639">
        <f t="shared" si="0"/>
        <v>42000.000000000007</v>
      </c>
      <c r="AC20" s="74">
        <f t="shared" si="1"/>
        <v>642000</v>
      </c>
    </row>
    <row r="21" spans="1:29" x14ac:dyDescent="0.35">
      <c r="A21" s="76"/>
      <c r="B21" s="196" t="s">
        <v>23626</v>
      </c>
      <c r="C21" s="196" t="s">
        <v>23674</v>
      </c>
      <c r="D21" s="196" t="s">
        <v>23628</v>
      </c>
      <c r="E21" s="268" t="s">
        <v>23629</v>
      </c>
      <c r="F21" s="81" t="s">
        <v>23653</v>
      </c>
      <c r="G21" s="269" t="s">
        <v>23675</v>
      </c>
      <c r="H21" s="69"/>
      <c r="I21" s="74">
        <v>600000</v>
      </c>
      <c r="J21" s="69"/>
      <c r="K21" s="69" t="s">
        <v>23632</v>
      </c>
      <c r="L21" s="75">
        <v>2010</v>
      </c>
      <c r="M21" s="79" t="s">
        <v>3666</v>
      </c>
      <c r="N21" s="79" t="s">
        <v>3666</v>
      </c>
      <c r="O21" s="79" t="s">
        <v>3666</v>
      </c>
      <c r="P21" s="79" t="s">
        <v>3666</v>
      </c>
      <c r="Q21" s="75" t="s">
        <v>1812</v>
      </c>
      <c r="R21" s="69" t="s">
        <v>1011</v>
      </c>
      <c r="S21" s="69"/>
      <c r="T21" s="69"/>
      <c r="U21" s="69"/>
      <c r="V21" s="69"/>
      <c r="W21" s="69"/>
      <c r="X21" s="116"/>
      <c r="Y21" s="76"/>
      <c r="AB21" s="639">
        <f t="shared" si="0"/>
        <v>42000.000000000007</v>
      </c>
      <c r="AC21" s="74">
        <f t="shared" si="1"/>
        <v>642000</v>
      </c>
    </row>
    <row r="22" spans="1:29" x14ac:dyDescent="0.35">
      <c r="A22" s="76"/>
      <c r="B22" s="196" t="s">
        <v>23626</v>
      </c>
      <c r="C22" s="196" t="s">
        <v>23676</v>
      </c>
      <c r="D22" s="196" t="s">
        <v>23628</v>
      </c>
      <c r="E22" s="268" t="s">
        <v>23629</v>
      </c>
      <c r="F22" s="196"/>
      <c r="G22" s="269" t="s">
        <v>23677</v>
      </c>
      <c r="H22" s="69"/>
      <c r="I22" s="74">
        <v>600000</v>
      </c>
      <c r="J22" s="69"/>
      <c r="K22" s="69" t="s">
        <v>23632</v>
      </c>
      <c r="L22" s="75">
        <v>2010</v>
      </c>
      <c r="M22" s="79" t="s">
        <v>3666</v>
      </c>
      <c r="N22" s="79" t="s">
        <v>3666</v>
      </c>
      <c r="O22" s="79" t="s">
        <v>3666</v>
      </c>
      <c r="P22" s="79" t="s">
        <v>3666</v>
      </c>
      <c r="Q22" s="75" t="s">
        <v>1812</v>
      </c>
      <c r="R22" s="69" t="s">
        <v>1011</v>
      </c>
      <c r="S22" s="69"/>
      <c r="T22" s="69"/>
      <c r="U22" s="69"/>
      <c r="V22" s="69"/>
      <c r="W22" s="116"/>
      <c r="X22" s="116"/>
      <c r="Y22" s="76"/>
      <c r="AB22" s="639">
        <f t="shared" si="0"/>
        <v>42000.000000000007</v>
      </c>
      <c r="AC22" s="74">
        <f t="shared" si="1"/>
        <v>642000</v>
      </c>
    </row>
    <row r="23" spans="1:29" x14ac:dyDescent="0.35">
      <c r="A23" s="76"/>
      <c r="B23" s="196" t="s">
        <v>23626</v>
      </c>
      <c r="C23" s="196" t="s">
        <v>23678</v>
      </c>
      <c r="D23" s="196" t="s">
        <v>23628</v>
      </c>
      <c r="E23" s="268" t="s">
        <v>23629</v>
      </c>
      <c r="F23" s="81" t="s">
        <v>23679</v>
      </c>
      <c r="G23" s="269" t="s">
        <v>23680</v>
      </c>
      <c r="H23" s="69"/>
      <c r="I23" s="74">
        <v>650000</v>
      </c>
      <c r="J23" s="69"/>
      <c r="K23" s="69" t="s">
        <v>23632</v>
      </c>
      <c r="L23" s="75">
        <v>2010</v>
      </c>
      <c r="M23" s="79" t="s">
        <v>3666</v>
      </c>
      <c r="N23" s="79" t="s">
        <v>3666</v>
      </c>
      <c r="O23" s="79" t="s">
        <v>3666</v>
      </c>
      <c r="P23" s="79" t="s">
        <v>3666</v>
      </c>
      <c r="Q23" s="75" t="s">
        <v>1812</v>
      </c>
      <c r="R23" s="69" t="s">
        <v>1011</v>
      </c>
      <c r="S23" s="69"/>
      <c r="T23" s="69"/>
      <c r="U23" s="69"/>
      <c r="V23" s="69"/>
      <c r="W23" s="69"/>
      <c r="X23" s="116"/>
      <c r="Y23" s="76"/>
      <c r="AB23" s="639">
        <f t="shared" si="0"/>
        <v>45500.000000000007</v>
      </c>
      <c r="AC23" s="74">
        <f t="shared" si="1"/>
        <v>695500</v>
      </c>
    </row>
    <row r="24" spans="1:29" x14ac:dyDescent="0.35">
      <c r="A24" s="76"/>
      <c r="B24" s="196" t="s">
        <v>23626</v>
      </c>
      <c r="C24" s="196" t="s">
        <v>23681</v>
      </c>
      <c r="D24" s="196" t="s">
        <v>23628</v>
      </c>
      <c r="E24" s="268" t="s">
        <v>23629</v>
      </c>
      <c r="F24" s="629" t="s">
        <v>23682</v>
      </c>
      <c r="G24" s="269" t="s">
        <v>23683</v>
      </c>
      <c r="H24" s="69"/>
      <c r="I24" s="74">
        <v>650000</v>
      </c>
      <c r="J24" s="69"/>
      <c r="K24" s="69" t="s">
        <v>23632</v>
      </c>
      <c r="L24" s="75">
        <v>2010</v>
      </c>
      <c r="M24" s="79" t="s">
        <v>3666</v>
      </c>
      <c r="N24" s="79" t="s">
        <v>3666</v>
      </c>
      <c r="O24" s="79" t="s">
        <v>3666</v>
      </c>
      <c r="P24" s="79" t="s">
        <v>3666</v>
      </c>
      <c r="Q24" s="75" t="s">
        <v>967</v>
      </c>
      <c r="R24" s="69" t="s">
        <v>1011</v>
      </c>
      <c r="S24" s="69"/>
      <c r="T24" s="69"/>
      <c r="U24" s="69"/>
      <c r="V24" s="69"/>
      <c r="W24" s="69"/>
      <c r="X24" s="116"/>
      <c r="Y24" s="76"/>
      <c r="AB24" s="639">
        <f t="shared" si="0"/>
        <v>45500.000000000007</v>
      </c>
      <c r="AC24" s="74">
        <f t="shared" si="1"/>
        <v>695500</v>
      </c>
    </row>
    <row r="25" spans="1:29" x14ac:dyDescent="0.35">
      <c r="A25" s="76"/>
      <c r="B25" s="196" t="s">
        <v>23626</v>
      </c>
      <c r="C25" s="196" t="s">
        <v>23684</v>
      </c>
      <c r="D25" s="196" t="s">
        <v>23628</v>
      </c>
      <c r="E25" s="268" t="s">
        <v>23629</v>
      </c>
      <c r="F25" s="81" t="s">
        <v>23685</v>
      </c>
      <c r="G25" s="269" t="s">
        <v>23686</v>
      </c>
      <c r="H25" s="69"/>
      <c r="I25" s="74">
        <v>650000</v>
      </c>
      <c r="J25" s="69"/>
      <c r="K25" s="69" t="s">
        <v>23632</v>
      </c>
      <c r="L25" s="75">
        <v>2010</v>
      </c>
      <c r="M25" s="79" t="s">
        <v>3666</v>
      </c>
      <c r="N25" s="79" t="s">
        <v>3666</v>
      </c>
      <c r="O25" s="79" t="s">
        <v>3666</v>
      </c>
      <c r="P25" s="79" t="s">
        <v>3666</v>
      </c>
      <c r="Q25" s="75" t="s">
        <v>967</v>
      </c>
      <c r="R25" s="69" t="s">
        <v>1011</v>
      </c>
      <c r="S25" s="69"/>
      <c r="T25" s="69"/>
      <c r="U25" s="69"/>
      <c r="V25" s="69"/>
      <c r="W25" s="69"/>
      <c r="X25" s="116"/>
      <c r="Y25" s="76"/>
      <c r="AB25" s="639">
        <f t="shared" si="0"/>
        <v>45500.000000000007</v>
      </c>
      <c r="AC25" s="74">
        <f t="shared" si="1"/>
        <v>695500</v>
      </c>
    </row>
    <row r="26" spans="1:29" x14ac:dyDescent="0.35">
      <c r="A26" s="76"/>
      <c r="B26" s="196" t="s">
        <v>23626</v>
      </c>
      <c r="C26" s="196" t="s">
        <v>23687</v>
      </c>
      <c r="D26" s="196" t="s">
        <v>23628</v>
      </c>
      <c r="E26" s="268" t="s">
        <v>23629</v>
      </c>
      <c r="F26" s="81" t="s">
        <v>23688</v>
      </c>
      <c r="G26" s="269" t="s">
        <v>23689</v>
      </c>
      <c r="H26" s="69"/>
      <c r="I26" s="74">
        <v>650000</v>
      </c>
      <c r="J26" s="69"/>
      <c r="K26" s="69" t="s">
        <v>933</v>
      </c>
      <c r="L26" s="75">
        <v>2001</v>
      </c>
      <c r="M26" s="79" t="s">
        <v>23690</v>
      </c>
      <c r="N26" s="79" t="s">
        <v>23691</v>
      </c>
      <c r="O26" s="79" t="s">
        <v>3666</v>
      </c>
      <c r="P26" s="69" t="s">
        <v>937</v>
      </c>
      <c r="Q26" s="75" t="s">
        <v>967</v>
      </c>
      <c r="R26" s="69" t="s">
        <v>1011</v>
      </c>
      <c r="S26" s="69"/>
      <c r="T26" s="69"/>
      <c r="U26" s="69"/>
      <c r="V26" s="69"/>
      <c r="W26" s="69"/>
      <c r="X26" s="116"/>
      <c r="Y26" s="76"/>
      <c r="AB26" s="639">
        <f t="shared" si="0"/>
        <v>45500.000000000007</v>
      </c>
      <c r="AC26" s="74">
        <f t="shared" si="1"/>
        <v>695500</v>
      </c>
    </row>
    <row r="27" spans="1:29" x14ac:dyDescent="0.35">
      <c r="A27" s="76"/>
      <c r="B27" s="196" t="s">
        <v>23626</v>
      </c>
      <c r="C27" s="196" t="s">
        <v>23692</v>
      </c>
      <c r="D27" s="196" t="s">
        <v>23628</v>
      </c>
      <c r="E27" s="268" t="s">
        <v>23629</v>
      </c>
      <c r="F27" s="196"/>
      <c r="G27" s="269" t="s">
        <v>23693</v>
      </c>
      <c r="H27" s="69"/>
      <c r="I27" s="74">
        <v>600000</v>
      </c>
      <c r="J27" s="69"/>
      <c r="K27" s="69" t="s">
        <v>933</v>
      </c>
      <c r="L27" s="75">
        <v>2001</v>
      </c>
      <c r="M27" s="79" t="s">
        <v>23694</v>
      </c>
      <c r="N27" s="79" t="s">
        <v>23695</v>
      </c>
      <c r="O27" s="79" t="s">
        <v>3666</v>
      </c>
      <c r="P27" s="69" t="s">
        <v>937</v>
      </c>
      <c r="Q27" s="75" t="s">
        <v>938</v>
      </c>
      <c r="R27" s="69" t="s">
        <v>1011</v>
      </c>
      <c r="S27" s="69"/>
      <c r="T27" s="69"/>
      <c r="U27" s="69"/>
      <c r="V27" s="69"/>
      <c r="W27" s="69"/>
      <c r="X27" s="116"/>
      <c r="Y27" s="76"/>
      <c r="AB27" s="639">
        <f t="shared" si="0"/>
        <v>42000.000000000007</v>
      </c>
      <c r="AC27" s="74">
        <f t="shared" si="1"/>
        <v>642000</v>
      </c>
    </row>
    <row r="28" spans="1:29" x14ac:dyDescent="0.35">
      <c r="A28" s="76"/>
      <c r="B28" s="196" t="s">
        <v>23626</v>
      </c>
      <c r="C28" s="196" t="s">
        <v>23696</v>
      </c>
      <c r="D28" s="196" t="s">
        <v>23628</v>
      </c>
      <c r="E28" s="268" t="s">
        <v>23629</v>
      </c>
      <c r="F28" s="81" t="s">
        <v>23697</v>
      </c>
      <c r="G28" s="269" t="s">
        <v>23698</v>
      </c>
      <c r="H28" s="69"/>
      <c r="I28" s="74">
        <v>600000</v>
      </c>
      <c r="J28" s="69"/>
      <c r="K28" s="69" t="s">
        <v>933</v>
      </c>
      <c r="L28" s="75">
        <v>2001</v>
      </c>
      <c r="M28" s="79" t="s">
        <v>23694</v>
      </c>
      <c r="N28" s="79" t="s">
        <v>23699</v>
      </c>
      <c r="O28" s="79" t="s">
        <v>3666</v>
      </c>
      <c r="P28" s="69" t="s">
        <v>937</v>
      </c>
      <c r="Q28" s="75" t="s">
        <v>938</v>
      </c>
      <c r="R28" s="69" t="s">
        <v>1011</v>
      </c>
      <c r="S28" s="69"/>
      <c r="T28" s="69"/>
      <c r="U28" s="69"/>
      <c r="V28" s="69"/>
      <c r="W28" s="69"/>
      <c r="X28" s="116"/>
      <c r="Y28" s="76"/>
      <c r="AB28" s="639">
        <f t="shared" si="0"/>
        <v>42000.000000000007</v>
      </c>
      <c r="AC28" s="74">
        <f t="shared" si="1"/>
        <v>642000</v>
      </c>
    </row>
    <row r="29" spans="1:29" x14ac:dyDescent="0.35">
      <c r="A29" s="76"/>
      <c r="B29" s="196" t="s">
        <v>23626</v>
      </c>
      <c r="C29" s="196" t="s">
        <v>23700</v>
      </c>
      <c r="D29" s="196" t="s">
        <v>23628</v>
      </c>
      <c r="E29" s="268" t="s">
        <v>23629</v>
      </c>
      <c r="F29" s="81" t="s">
        <v>23701</v>
      </c>
      <c r="G29" s="269" t="s">
        <v>23702</v>
      </c>
      <c r="H29" s="69"/>
      <c r="I29" s="74">
        <v>600000</v>
      </c>
      <c r="J29" s="69"/>
      <c r="K29" s="69" t="s">
        <v>933</v>
      </c>
      <c r="L29" s="75">
        <v>2001</v>
      </c>
      <c r="M29" s="79" t="s">
        <v>23694</v>
      </c>
      <c r="N29" s="79" t="s">
        <v>23703</v>
      </c>
      <c r="O29" s="79" t="s">
        <v>3666</v>
      </c>
      <c r="P29" s="69" t="s">
        <v>937</v>
      </c>
      <c r="Q29" s="75" t="s">
        <v>938</v>
      </c>
      <c r="R29" s="69" t="s">
        <v>1011</v>
      </c>
      <c r="S29" s="69"/>
      <c r="T29" s="69"/>
      <c r="U29" s="69"/>
      <c r="V29" s="69"/>
      <c r="W29" s="69"/>
      <c r="X29" s="116"/>
      <c r="Y29" s="76"/>
      <c r="AB29" s="639">
        <f t="shared" si="0"/>
        <v>42000.000000000007</v>
      </c>
      <c r="AC29" s="74">
        <f t="shared" si="1"/>
        <v>642000</v>
      </c>
    </row>
    <row r="30" spans="1:29" x14ac:dyDescent="0.35">
      <c r="A30" s="76"/>
      <c r="B30" s="196" t="s">
        <v>23626</v>
      </c>
      <c r="C30" s="196" t="s">
        <v>23704</v>
      </c>
      <c r="D30" s="196" t="s">
        <v>23628</v>
      </c>
      <c r="E30" s="268" t="s">
        <v>23629</v>
      </c>
      <c r="F30" s="81" t="s">
        <v>23705</v>
      </c>
      <c r="G30" s="269" t="s">
        <v>23706</v>
      </c>
      <c r="H30" s="69"/>
      <c r="I30" s="74">
        <v>600000</v>
      </c>
      <c r="J30" s="69"/>
      <c r="K30" s="69" t="s">
        <v>933</v>
      </c>
      <c r="L30" s="75">
        <v>2001</v>
      </c>
      <c r="M30" s="79" t="s">
        <v>23694</v>
      </c>
      <c r="N30" s="79" t="s">
        <v>23707</v>
      </c>
      <c r="O30" s="79" t="s">
        <v>3666</v>
      </c>
      <c r="P30" s="69" t="s">
        <v>937</v>
      </c>
      <c r="Q30" s="75" t="s">
        <v>938</v>
      </c>
      <c r="R30" s="69" t="s">
        <v>1011</v>
      </c>
      <c r="S30" s="69"/>
      <c r="T30" s="69"/>
      <c r="U30" s="69"/>
      <c r="V30" s="69"/>
      <c r="W30" s="69"/>
      <c r="X30" s="116"/>
      <c r="Y30" s="76"/>
      <c r="AB30" s="639">
        <f t="shared" si="0"/>
        <v>42000.000000000007</v>
      </c>
      <c r="AC30" s="74">
        <f t="shared" si="1"/>
        <v>642000</v>
      </c>
    </row>
    <row r="31" spans="1:29" x14ac:dyDescent="0.35">
      <c r="A31" s="76"/>
      <c r="B31" s="196" t="s">
        <v>23626</v>
      </c>
      <c r="C31" s="196" t="s">
        <v>23708</v>
      </c>
      <c r="D31" s="196" t="s">
        <v>23628</v>
      </c>
      <c r="E31" s="268" t="s">
        <v>23629</v>
      </c>
      <c r="F31" s="81" t="s">
        <v>23709</v>
      </c>
      <c r="G31" s="269" t="s">
        <v>23710</v>
      </c>
      <c r="H31" s="69"/>
      <c r="I31" s="74">
        <v>600000</v>
      </c>
      <c r="J31" s="69"/>
      <c r="K31" s="69" t="s">
        <v>933</v>
      </c>
      <c r="L31" s="75">
        <v>2001</v>
      </c>
      <c r="M31" s="79" t="s">
        <v>23694</v>
      </c>
      <c r="N31" s="79" t="s">
        <v>23711</v>
      </c>
      <c r="O31" s="79" t="s">
        <v>3666</v>
      </c>
      <c r="P31" s="69" t="s">
        <v>937</v>
      </c>
      <c r="Q31" s="75" t="s">
        <v>938</v>
      </c>
      <c r="R31" s="69" t="s">
        <v>1011</v>
      </c>
      <c r="S31" s="69"/>
      <c r="T31" s="69"/>
      <c r="U31" s="69"/>
      <c r="V31" s="69"/>
      <c r="W31" s="69"/>
      <c r="X31" s="116"/>
      <c r="Y31" s="76"/>
      <c r="AB31" s="639">
        <f t="shared" si="0"/>
        <v>42000.000000000007</v>
      </c>
      <c r="AC31" s="74">
        <f t="shared" si="1"/>
        <v>642000</v>
      </c>
    </row>
    <row r="32" spans="1:29" x14ac:dyDescent="0.35">
      <c r="A32" s="76"/>
      <c r="B32" s="196" t="s">
        <v>23626</v>
      </c>
      <c r="C32" s="196" t="s">
        <v>23712</v>
      </c>
      <c r="D32" s="196" t="s">
        <v>23628</v>
      </c>
      <c r="E32" s="268" t="s">
        <v>23629</v>
      </c>
      <c r="F32" s="196"/>
      <c r="G32" s="269" t="s">
        <v>23713</v>
      </c>
      <c r="H32" s="69"/>
      <c r="I32" s="74">
        <v>600000</v>
      </c>
      <c r="J32" s="69"/>
      <c r="K32" s="69" t="s">
        <v>933</v>
      </c>
      <c r="L32" s="75">
        <v>2001</v>
      </c>
      <c r="M32" s="79" t="s">
        <v>23694</v>
      </c>
      <c r="N32" s="79" t="s">
        <v>23714</v>
      </c>
      <c r="O32" s="79" t="s">
        <v>3666</v>
      </c>
      <c r="P32" s="69" t="s">
        <v>937</v>
      </c>
      <c r="Q32" s="75" t="s">
        <v>938</v>
      </c>
      <c r="R32" s="69" t="s">
        <v>1011</v>
      </c>
      <c r="S32" s="69"/>
      <c r="T32" s="69"/>
      <c r="U32" s="69"/>
      <c r="V32" s="69"/>
      <c r="W32" s="69"/>
      <c r="X32" s="116"/>
      <c r="Y32" s="76"/>
      <c r="AB32" s="639">
        <f t="shared" si="0"/>
        <v>42000.000000000007</v>
      </c>
      <c r="AC32" s="74">
        <f t="shared" si="1"/>
        <v>642000</v>
      </c>
    </row>
    <row r="33" spans="1:29" x14ac:dyDescent="0.35">
      <c r="A33" s="76"/>
      <c r="B33" s="196" t="s">
        <v>23626</v>
      </c>
      <c r="C33" s="196" t="s">
        <v>23715</v>
      </c>
      <c r="D33" s="196" t="s">
        <v>23628</v>
      </c>
      <c r="E33" s="268" t="s">
        <v>23629</v>
      </c>
      <c r="F33" s="196"/>
      <c r="G33" s="269" t="s">
        <v>23716</v>
      </c>
      <c r="H33" s="69"/>
      <c r="I33" s="74">
        <v>600000</v>
      </c>
      <c r="J33" s="69"/>
      <c r="K33" s="69" t="s">
        <v>933</v>
      </c>
      <c r="L33" s="75">
        <v>2001</v>
      </c>
      <c r="M33" s="79" t="s">
        <v>23690</v>
      </c>
      <c r="N33" s="79" t="s">
        <v>23717</v>
      </c>
      <c r="O33" s="79" t="s">
        <v>3666</v>
      </c>
      <c r="P33" s="69" t="s">
        <v>937</v>
      </c>
      <c r="Q33" s="75" t="s">
        <v>967</v>
      </c>
      <c r="R33" s="69" t="s">
        <v>1011</v>
      </c>
      <c r="S33" s="69"/>
      <c r="T33" s="69"/>
      <c r="U33" s="69"/>
      <c r="V33" s="69"/>
      <c r="W33" s="69"/>
      <c r="X33" s="116"/>
      <c r="Y33" s="76"/>
      <c r="AB33" s="639">
        <f t="shared" si="0"/>
        <v>42000.000000000007</v>
      </c>
      <c r="AC33" s="74">
        <f t="shared" si="1"/>
        <v>642000</v>
      </c>
    </row>
    <row r="34" spans="1:29" x14ac:dyDescent="0.35">
      <c r="A34" s="76"/>
      <c r="B34" s="196" t="s">
        <v>23626</v>
      </c>
      <c r="C34" s="196" t="s">
        <v>23718</v>
      </c>
      <c r="D34" s="196" t="s">
        <v>23628</v>
      </c>
      <c r="E34" s="268" t="s">
        <v>23629</v>
      </c>
      <c r="F34" s="81" t="s">
        <v>23719</v>
      </c>
      <c r="G34" s="269" t="s">
        <v>23720</v>
      </c>
      <c r="H34" s="69"/>
      <c r="I34" s="74">
        <v>600000</v>
      </c>
      <c r="J34" s="69"/>
      <c r="K34" s="69" t="s">
        <v>933</v>
      </c>
      <c r="L34" s="75">
        <v>2001</v>
      </c>
      <c r="M34" s="79" t="s">
        <v>23694</v>
      </c>
      <c r="N34" s="79" t="s">
        <v>23721</v>
      </c>
      <c r="O34" s="79" t="s">
        <v>3666</v>
      </c>
      <c r="P34" s="69" t="s">
        <v>937</v>
      </c>
      <c r="Q34" s="75" t="s">
        <v>938</v>
      </c>
      <c r="R34" s="69" t="s">
        <v>1011</v>
      </c>
      <c r="S34" s="69"/>
      <c r="T34" s="69"/>
      <c r="U34" s="69"/>
      <c r="V34" s="69"/>
      <c r="W34" s="69"/>
      <c r="X34" s="116"/>
      <c r="Y34" s="76"/>
      <c r="AB34" s="639">
        <f t="shared" si="0"/>
        <v>42000.000000000007</v>
      </c>
      <c r="AC34" s="74">
        <f t="shared" si="1"/>
        <v>642000</v>
      </c>
    </row>
    <row r="35" spans="1:29" x14ac:dyDescent="0.35">
      <c r="A35" s="76"/>
      <c r="B35" s="196" t="s">
        <v>23626</v>
      </c>
      <c r="C35" s="196" t="s">
        <v>23722</v>
      </c>
      <c r="D35" s="196" t="s">
        <v>23628</v>
      </c>
      <c r="E35" s="268" t="s">
        <v>23629</v>
      </c>
      <c r="F35" s="81" t="s">
        <v>23709</v>
      </c>
      <c r="G35" s="269" t="s">
        <v>23723</v>
      </c>
      <c r="H35" s="69"/>
      <c r="I35" s="74">
        <v>600000</v>
      </c>
      <c r="J35" s="69"/>
      <c r="K35" s="69" t="s">
        <v>933</v>
      </c>
      <c r="L35" s="75">
        <v>2001</v>
      </c>
      <c r="M35" s="79" t="s">
        <v>23694</v>
      </c>
      <c r="N35" s="79" t="s">
        <v>23724</v>
      </c>
      <c r="O35" s="79" t="s">
        <v>3666</v>
      </c>
      <c r="P35" s="69" t="s">
        <v>937</v>
      </c>
      <c r="Q35" s="75" t="s">
        <v>938</v>
      </c>
      <c r="R35" s="69" t="s">
        <v>1011</v>
      </c>
      <c r="S35" s="69"/>
      <c r="T35" s="69"/>
      <c r="U35" s="69"/>
      <c r="V35" s="69"/>
      <c r="W35" s="69"/>
      <c r="X35" s="116"/>
      <c r="Y35" s="76"/>
      <c r="AB35" s="639">
        <f t="shared" si="0"/>
        <v>42000.000000000007</v>
      </c>
      <c r="AC35" s="74">
        <f t="shared" si="1"/>
        <v>642000</v>
      </c>
    </row>
    <row r="36" spans="1:29" x14ac:dyDescent="0.35">
      <c r="A36" s="76"/>
      <c r="B36" s="196" t="s">
        <v>23626</v>
      </c>
      <c r="C36" s="196" t="s">
        <v>23725</v>
      </c>
      <c r="D36" s="196" t="s">
        <v>23628</v>
      </c>
      <c r="E36" s="268" t="s">
        <v>23629</v>
      </c>
      <c r="F36" s="81" t="s">
        <v>23726</v>
      </c>
      <c r="G36" s="269" t="s">
        <v>23727</v>
      </c>
      <c r="H36" s="69"/>
      <c r="I36" s="74">
        <v>600000</v>
      </c>
      <c r="J36" s="69"/>
      <c r="K36" s="69" t="s">
        <v>933</v>
      </c>
      <c r="L36" s="75">
        <v>2001</v>
      </c>
      <c r="M36" s="79" t="s">
        <v>23694</v>
      </c>
      <c r="N36" s="79" t="s">
        <v>23728</v>
      </c>
      <c r="O36" s="79" t="s">
        <v>3666</v>
      </c>
      <c r="P36" s="69" t="s">
        <v>937</v>
      </c>
      <c r="Q36" s="75" t="s">
        <v>938</v>
      </c>
      <c r="R36" s="69" t="s">
        <v>1011</v>
      </c>
      <c r="S36" s="69"/>
      <c r="T36" s="69"/>
      <c r="U36" s="69"/>
      <c r="V36" s="69"/>
      <c r="W36" s="69"/>
      <c r="X36" s="116"/>
      <c r="Y36" s="76"/>
      <c r="AB36" s="639">
        <f t="shared" si="0"/>
        <v>42000.000000000007</v>
      </c>
      <c r="AC36" s="74">
        <f t="shared" si="1"/>
        <v>642000</v>
      </c>
    </row>
    <row r="37" spans="1:29" x14ac:dyDescent="0.35">
      <c r="A37" s="76"/>
      <c r="B37" s="196" t="s">
        <v>23626</v>
      </c>
      <c r="C37" s="196" t="s">
        <v>23729</v>
      </c>
      <c r="D37" s="196" t="s">
        <v>23628</v>
      </c>
      <c r="E37" s="268" t="s">
        <v>23629</v>
      </c>
      <c r="F37" s="81" t="s">
        <v>23730</v>
      </c>
      <c r="G37" s="269" t="s">
        <v>23731</v>
      </c>
      <c r="H37" s="69"/>
      <c r="I37" s="74">
        <v>600000</v>
      </c>
      <c r="J37" s="69"/>
      <c r="K37" s="69" t="s">
        <v>933</v>
      </c>
      <c r="L37" s="75">
        <v>2001</v>
      </c>
      <c r="M37" s="79" t="s">
        <v>23694</v>
      </c>
      <c r="N37" s="79" t="s">
        <v>23732</v>
      </c>
      <c r="O37" s="79" t="s">
        <v>3666</v>
      </c>
      <c r="P37" s="69" t="s">
        <v>937</v>
      </c>
      <c r="Q37" s="75" t="s">
        <v>938</v>
      </c>
      <c r="R37" s="69" t="s">
        <v>1011</v>
      </c>
      <c r="S37" s="69"/>
      <c r="T37" s="69"/>
      <c r="U37" s="69"/>
      <c r="V37" s="69"/>
      <c r="W37" s="69"/>
      <c r="X37" s="116"/>
      <c r="Y37" s="76"/>
      <c r="AB37" s="639">
        <f t="shared" si="0"/>
        <v>42000.000000000007</v>
      </c>
      <c r="AC37" s="74">
        <f t="shared" si="1"/>
        <v>642000</v>
      </c>
    </row>
    <row r="38" spans="1:29" x14ac:dyDescent="0.35">
      <c r="A38" s="76"/>
      <c r="B38" s="196" t="s">
        <v>23626</v>
      </c>
      <c r="C38" s="196" t="s">
        <v>23733</v>
      </c>
      <c r="D38" s="196" t="s">
        <v>23628</v>
      </c>
      <c r="E38" s="268" t="s">
        <v>23629</v>
      </c>
      <c r="F38" s="81" t="s">
        <v>23734</v>
      </c>
      <c r="G38" s="269" t="s">
        <v>23735</v>
      </c>
      <c r="H38" s="69"/>
      <c r="I38" s="74">
        <v>600000</v>
      </c>
      <c r="J38" s="69"/>
      <c r="K38" s="69" t="s">
        <v>933</v>
      </c>
      <c r="L38" s="75">
        <v>2001</v>
      </c>
      <c r="M38" s="79" t="s">
        <v>23694</v>
      </c>
      <c r="N38" s="79" t="s">
        <v>23736</v>
      </c>
      <c r="O38" s="79" t="s">
        <v>3666</v>
      </c>
      <c r="P38" s="69" t="s">
        <v>937</v>
      </c>
      <c r="Q38" s="75" t="s">
        <v>938</v>
      </c>
      <c r="R38" s="69" t="s">
        <v>1011</v>
      </c>
      <c r="S38" s="69"/>
      <c r="T38" s="69"/>
      <c r="U38" s="69"/>
      <c r="V38" s="69"/>
      <c r="W38" s="69"/>
      <c r="X38" s="116"/>
      <c r="Y38" s="76"/>
      <c r="AB38" s="639">
        <f t="shared" si="0"/>
        <v>42000.000000000007</v>
      </c>
      <c r="AC38" s="74">
        <f t="shared" si="1"/>
        <v>642000</v>
      </c>
    </row>
    <row r="39" spans="1:29" x14ac:dyDescent="0.35">
      <c r="A39" s="76"/>
      <c r="B39" s="196" t="s">
        <v>23626</v>
      </c>
      <c r="C39" s="196" t="s">
        <v>23737</v>
      </c>
      <c r="D39" s="196" t="s">
        <v>23628</v>
      </c>
      <c r="E39" s="268" t="s">
        <v>23629</v>
      </c>
      <c r="F39" s="81" t="s">
        <v>23738</v>
      </c>
      <c r="G39" s="269" t="s">
        <v>23739</v>
      </c>
      <c r="H39" s="69"/>
      <c r="I39" s="74">
        <v>600000</v>
      </c>
      <c r="J39" s="69"/>
      <c r="K39" s="69" t="s">
        <v>933</v>
      </c>
      <c r="L39" s="75">
        <v>2001</v>
      </c>
      <c r="M39" s="79" t="s">
        <v>23694</v>
      </c>
      <c r="N39" s="79" t="s">
        <v>23740</v>
      </c>
      <c r="O39" s="79" t="s">
        <v>3666</v>
      </c>
      <c r="P39" s="69" t="s">
        <v>937</v>
      </c>
      <c r="Q39" s="75" t="s">
        <v>938</v>
      </c>
      <c r="R39" s="69" t="s">
        <v>1011</v>
      </c>
      <c r="S39" s="69"/>
      <c r="T39" s="69"/>
      <c r="U39" s="69"/>
      <c r="V39" s="69"/>
      <c r="W39" s="69"/>
      <c r="X39" s="116"/>
      <c r="Y39" s="76"/>
      <c r="AB39" s="639">
        <f t="shared" si="0"/>
        <v>42000.000000000007</v>
      </c>
      <c r="AC39" s="74">
        <f t="shared" si="1"/>
        <v>642000</v>
      </c>
    </row>
    <row r="40" spans="1:29" x14ac:dyDescent="0.35">
      <c r="A40" s="76"/>
      <c r="B40" s="196" t="s">
        <v>23626</v>
      </c>
      <c r="C40" s="196" t="s">
        <v>23741</v>
      </c>
      <c r="D40" s="196" t="s">
        <v>23628</v>
      </c>
      <c r="E40" s="268" t="s">
        <v>23629</v>
      </c>
      <c r="F40" s="196"/>
      <c r="G40" s="269" t="s">
        <v>23742</v>
      </c>
      <c r="H40" s="69"/>
      <c r="I40" s="74">
        <v>650000</v>
      </c>
      <c r="J40" s="69"/>
      <c r="K40" s="69" t="s">
        <v>933</v>
      </c>
      <c r="L40" s="75">
        <v>2001</v>
      </c>
      <c r="M40" s="79" t="s">
        <v>23694</v>
      </c>
      <c r="N40" s="79" t="s">
        <v>23743</v>
      </c>
      <c r="O40" s="79" t="s">
        <v>3666</v>
      </c>
      <c r="P40" s="69" t="s">
        <v>937</v>
      </c>
      <c r="Q40" s="75" t="s">
        <v>938</v>
      </c>
      <c r="R40" s="69" t="s">
        <v>1011</v>
      </c>
      <c r="S40" s="69"/>
      <c r="T40" s="69"/>
      <c r="U40" s="69"/>
      <c r="V40" s="69"/>
      <c r="W40" s="69"/>
      <c r="X40" s="116"/>
      <c r="Y40" s="76"/>
      <c r="AB40" s="639">
        <f t="shared" si="0"/>
        <v>45500.000000000007</v>
      </c>
      <c r="AC40" s="74">
        <f t="shared" si="1"/>
        <v>695500</v>
      </c>
    </row>
    <row r="41" spans="1:29" x14ac:dyDescent="0.35">
      <c r="A41" s="76"/>
      <c r="B41" s="76"/>
      <c r="C41" s="76"/>
      <c r="D41" s="76"/>
      <c r="E41" s="121"/>
      <c r="G41" s="269"/>
      <c r="H41" s="69"/>
      <c r="I41" s="74"/>
      <c r="J41" s="69"/>
      <c r="K41" s="69"/>
      <c r="L41" s="75"/>
      <c r="M41" s="79"/>
      <c r="N41" s="80"/>
      <c r="O41" s="75"/>
      <c r="P41" s="69"/>
      <c r="Q41" s="75"/>
      <c r="R41" s="69"/>
      <c r="S41" s="69"/>
      <c r="T41" s="69"/>
      <c r="U41" s="69"/>
      <c r="V41" s="69"/>
      <c r="W41" s="69"/>
      <c r="X41" s="116"/>
      <c r="Y41" s="76"/>
      <c r="AB41" s="639">
        <f t="shared" si="0"/>
        <v>0</v>
      </c>
      <c r="AC41" s="74">
        <f t="shared" si="1"/>
        <v>0</v>
      </c>
    </row>
    <row r="42" spans="1:29" x14ac:dyDescent="0.35">
      <c r="A42" s="64"/>
      <c r="B42" s="64"/>
      <c r="C42" s="64"/>
      <c r="D42" s="64"/>
      <c r="E42" s="115"/>
      <c r="F42" s="64"/>
      <c r="G42" s="272" t="s">
        <v>4824</v>
      </c>
      <c r="H42" s="64"/>
      <c r="I42" s="67"/>
      <c r="J42" s="64"/>
      <c r="K42" s="64"/>
      <c r="L42" s="68"/>
      <c r="M42" s="97"/>
      <c r="N42" s="127"/>
      <c r="O42" s="68"/>
      <c r="P42" s="64"/>
      <c r="Q42" s="68"/>
      <c r="R42" s="64"/>
      <c r="S42" s="64"/>
      <c r="T42" s="64"/>
      <c r="U42" s="64"/>
      <c r="V42" s="64"/>
      <c r="W42" s="64"/>
      <c r="X42" s="115"/>
      <c r="Y42" s="64"/>
      <c r="AB42" s="639">
        <f t="shared" si="0"/>
        <v>0</v>
      </c>
      <c r="AC42" s="67">
        <f t="shared" si="1"/>
        <v>0</v>
      </c>
    </row>
    <row r="43" spans="1:29" x14ac:dyDescent="0.35">
      <c r="A43" s="76"/>
      <c r="B43" s="196" t="s">
        <v>23626</v>
      </c>
      <c r="C43" s="196" t="s">
        <v>23627</v>
      </c>
      <c r="D43" s="196" t="s">
        <v>23628</v>
      </c>
      <c r="E43" s="268" t="s">
        <v>23629</v>
      </c>
      <c r="F43" s="196"/>
      <c r="G43" s="214" t="s">
        <v>23744</v>
      </c>
      <c r="H43" s="76"/>
      <c r="I43" s="118">
        <v>500000</v>
      </c>
      <c r="J43" s="76"/>
      <c r="K43" s="76" t="s">
        <v>23745</v>
      </c>
      <c r="L43" s="119" t="s">
        <v>1063</v>
      </c>
      <c r="M43" s="119" t="s">
        <v>1063</v>
      </c>
      <c r="N43" s="119" t="s">
        <v>1063</v>
      </c>
      <c r="O43" s="119" t="s">
        <v>1063</v>
      </c>
      <c r="P43" s="76"/>
      <c r="Q43" s="119" t="s">
        <v>967</v>
      </c>
      <c r="R43" s="119" t="s">
        <v>4828</v>
      </c>
      <c r="S43" s="76"/>
      <c r="T43" s="76"/>
      <c r="U43" s="76"/>
      <c r="V43" s="76"/>
      <c r="W43" s="76"/>
      <c r="X43" s="121"/>
      <c r="Y43" s="76"/>
      <c r="AB43" s="639">
        <f t="shared" si="0"/>
        <v>35000</v>
      </c>
      <c r="AC43" s="118">
        <f t="shared" si="1"/>
        <v>535000</v>
      </c>
    </row>
    <row r="44" spans="1:29" x14ac:dyDescent="0.35">
      <c r="A44" s="76"/>
      <c r="B44" s="196" t="s">
        <v>23626</v>
      </c>
      <c r="C44" s="196" t="s">
        <v>23633</v>
      </c>
      <c r="D44" s="196" t="s">
        <v>23628</v>
      </c>
      <c r="E44" s="268" t="s">
        <v>23629</v>
      </c>
      <c r="F44" s="196"/>
      <c r="G44" s="214" t="s">
        <v>23746</v>
      </c>
      <c r="H44" s="76"/>
      <c r="I44" s="118">
        <v>40000</v>
      </c>
      <c r="J44" s="76"/>
      <c r="K44" s="76" t="s">
        <v>23747</v>
      </c>
      <c r="L44" s="119">
        <v>1983</v>
      </c>
      <c r="M44" s="119" t="s">
        <v>1063</v>
      </c>
      <c r="N44" s="119" t="s">
        <v>23748</v>
      </c>
      <c r="O44" s="119" t="s">
        <v>1063</v>
      </c>
      <c r="P44" s="76"/>
      <c r="Q44" s="119" t="s">
        <v>1063</v>
      </c>
      <c r="R44" s="119" t="s">
        <v>1063</v>
      </c>
      <c r="S44" s="76"/>
      <c r="T44" s="76"/>
      <c r="U44" s="76"/>
      <c r="V44" s="76"/>
      <c r="W44" s="76"/>
      <c r="X44" s="121"/>
      <c r="Y44" s="76" t="s">
        <v>1765</v>
      </c>
      <c r="AB44" s="639">
        <f t="shared" si="0"/>
        <v>2800.0000000000005</v>
      </c>
      <c r="AC44" s="118">
        <f t="shared" si="1"/>
        <v>42800</v>
      </c>
    </row>
    <row r="45" spans="1:29" x14ac:dyDescent="0.35">
      <c r="A45" s="76"/>
      <c r="B45" s="196" t="s">
        <v>23626</v>
      </c>
      <c r="C45" s="196" t="s">
        <v>23636</v>
      </c>
      <c r="D45" s="196" t="s">
        <v>23628</v>
      </c>
      <c r="E45" s="268" t="s">
        <v>23629</v>
      </c>
      <c r="F45" s="196"/>
      <c r="G45" s="214" t="s">
        <v>23749</v>
      </c>
      <c r="H45" s="76"/>
      <c r="I45" s="118">
        <v>40000</v>
      </c>
      <c r="J45" s="76"/>
      <c r="K45" s="76" t="s">
        <v>23747</v>
      </c>
      <c r="L45" s="119">
        <v>1983</v>
      </c>
      <c r="M45" s="119" t="s">
        <v>1063</v>
      </c>
      <c r="N45" s="119" t="s">
        <v>1063</v>
      </c>
      <c r="O45" s="119" t="s">
        <v>1063</v>
      </c>
      <c r="P45" s="76"/>
      <c r="Q45" s="119" t="s">
        <v>1063</v>
      </c>
      <c r="R45" s="119" t="s">
        <v>4828</v>
      </c>
      <c r="S45" s="76"/>
      <c r="T45" s="76"/>
      <c r="U45" s="76"/>
      <c r="V45" s="76"/>
      <c r="W45" s="76"/>
      <c r="X45" s="121"/>
      <c r="Y45" s="76"/>
      <c r="AB45" s="639">
        <f t="shared" si="0"/>
        <v>2800.0000000000005</v>
      </c>
      <c r="AC45" s="118">
        <f t="shared" si="1"/>
        <v>42800</v>
      </c>
    </row>
    <row r="46" spans="1:29" x14ac:dyDescent="0.35">
      <c r="A46" s="76"/>
      <c r="B46" s="196" t="s">
        <v>23626</v>
      </c>
      <c r="C46" s="196" t="s">
        <v>23639</v>
      </c>
      <c r="D46" s="196" t="s">
        <v>23628</v>
      </c>
      <c r="E46" s="268" t="s">
        <v>23629</v>
      </c>
      <c r="F46" s="196"/>
      <c r="G46" s="214" t="s">
        <v>23750</v>
      </c>
      <c r="H46" s="76"/>
      <c r="I46" s="118">
        <v>40000</v>
      </c>
      <c r="J46" s="76"/>
      <c r="K46" s="76" t="s">
        <v>23747</v>
      </c>
      <c r="L46" s="119">
        <v>1983</v>
      </c>
      <c r="M46" s="119" t="s">
        <v>1063</v>
      </c>
      <c r="N46" s="119" t="s">
        <v>23751</v>
      </c>
      <c r="O46" s="119" t="s">
        <v>1063</v>
      </c>
      <c r="P46" s="76"/>
      <c r="Q46" s="119" t="s">
        <v>1063</v>
      </c>
      <c r="R46" s="119" t="s">
        <v>1063</v>
      </c>
      <c r="S46" s="76"/>
      <c r="T46" s="76"/>
      <c r="U46" s="76"/>
      <c r="V46" s="76"/>
      <c r="W46" s="76"/>
      <c r="X46" s="121"/>
      <c r="Y46" s="76" t="s">
        <v>1765</v>
      </c>
      <c r="AB46" s="639">
        <f t="shared" si="0"/>
        <v>2800.0000000000005</v>
      </c>
      <c r="AC46" s="118">
        <f t="shared" si="1"/>
        <v>42800</v>
      </c>
    </row>
    <row r="47" spans="1:29" x14ac:dyDescent="0.35">
      <c r="A47" s="76"/>
      <c r="B47" s="196" t="s">
        <v>23626</v>
      </c>
      <c r="C47" s="196" t="s">
        <v>23642</v>
      </c>
      <c r="D47" s="196" t="s">
        <v>23628</v>
      </c>
      <c r="E47" s="268" t="s">
        <v>23629</v>
      </c>
      <c r="F47" s="196"/>
      <c r="G47" s="214" t="s">
        <v>23752</v>
      </c>
      <c r="H47" s="76"/>
      <c r="I47" s="118">
        <v>40000</v>
      </c>
      <c r="J47" s="76"/>
      <c r="K47" s="76" t="s">
        <v>23747</v>
      </c>
      <c r="L47" s="119">
        <v>1983</v>
      </c>
      <c r="M47" s="119" t="s">
        <v>1063</v>
      </c>
      <c r="N47" s="119" t="s">
        <v>1063</v>
      </c>
      <c r="O47" s="119" t="s">
        <v>1063</v>
      </c>
      <c r="P47" s="76"/>
      <c r="Q47" s="119" t="s">
        <v>1063</v>
      </c>
      <c r="R47" s="119" t="s">
        <v>4828</v>
      </c>
      <c r="S47" s="76"/>
      <c r="T47" s="76"/>
      <c r="U47" s="76"/>
      <c r="V47" s="76"/>
      <c r="W47" s="76"/>
      <c r="X47" s="121"/>
      <c r="Y47" s="76"/>
      <c r="AB47" s="639">
        <f t="shared" si="0"/>
        <v>2800.0000000000005</v>
      </c>
      <c r="AC47" s="118">
        <f t="shared" si="1"/>
        <v>42800</v>
      </c>
    </row>
    <row r="48" spans="1:29" x14ac:dyDescent="0.35">
      <c r="A48" s="76"/>
      <c r="B48" s="196" t="s">
        <v>23626</v>
      </c>
      <c r="C48" s="196" t="s">
        <v>23644</v>
      </c>
      <c r="D48" s="196" t="s">
        <v>23628</v>
      </c>
      <c r="E48" s="268" t="s">
        <v>23629</v>
      </c>
      <c r="F48" s="196"/>
      <c r="G48" s="214" t="s">
        <v>23753</v>
      </c>
      <c r="H48" s="76"/>
      <c r="I48" s="118">
        <v>500000</v>
      </c>
      <c r="J48" s="76"/>
      <c r="K48" s="76" t="s">
        <v>23745</v>
      </c>
      <c r="L48" s="119" t="s">
        <v>1765</v>
      </c>
      <c r="M48" s="119" t="s">
        <v>1063</v>
      </c>
      <c r="N48" s="119" t="s">
        <v>1063</v>
      </c>
      <c r="O48" s="119" t="s">
        <v>1063</v>
      </c>
      <c r="P48" s="76"/>
      <c r="Q48" s="119" t="s">
        <v>1063</v>
      </c>
      <c r="R48" s="119" t="s">
        <v>4828</v>
      </c>
      <c r="S48" s="76"/>
      <c r="T48" s="76"/>
      <c r="U48" s="76"/>
      <c r="V48" s="76"/>
      <c r="W48" s="76"/>
      <c r="X48" s="121"/>
      <c r="Y48" s="76"/>
      <c r="AB48" s="639">
        <f t="shared" si="0"/>
        <v>35000</v>
      </c>
      <c r="AC48" s="118">
        <f t="shared" si="1"/>
        <v>535000</v>
      </c>
    </row>
    <row r="49" spans="1:29" x14ac:dyDescent="0.35">
      <c r="A49" s="76"/>
      <c r="B49" s="196" t="s">
        <v>23626</v>
      </c>
      <c r="C49" s="196" t="s">
        <v>23647</v>
      </c>
      <c r="D49" s="196" t="s">
        <v>23628</v>
      </c>
      <c r="E49" s="268" t="s">
        <v>23629</v>
      </c>
      <c r="F49" s="196"/>
      <c r="G49" s="214" t="s">
        <v>23754</v>
      </c>
      <c r="H49" s="76"/>
      <c r="I49" s="118">
        <v>40000</v>
      </c>
      <c r="J49" s="76"/>
      <c r="K49" s="76" t="s">
        <v>23747</v>
      </c>
      <c r="L49" s="119">
        <v>1983</v>
      </c>
      <c r="M49" s="119" t="s">
        <v>1063</v>
      </c>
      <c r="N49" s="119" t="s">
        <v>1063</v>
      </c>
      <c r="O49" s="119" t="s">
        <v>1063</v>
      </c>
      <c r="P49" s="76"/>
      <c r="Q49" s="119" t="s">
        <v>1063</v>
      </c>
      <c r="R49" s="119" t="s">
        <v>4828</v>
      </c>
      <c r="S49" s="76"/>
      <c r="T49" s="76"/>
      <c r="U49" s="76"/>
      <c r="V49" s="76"/>
      <c r="W49" s="76"/>
      <c r="X49" s="121"/>
      <c r="Y49" s="76"/>
      <c r="AB49" s="639">
        <f t="shared" si="0"/>
        <v>2800.0000000000005</v>
      </c>
      <c r="AC49" s="118">
        <f t="shared" si="1"/>
        <v>42800</v>
      </c>
    </row>
    <row r="50" spans="1:29" x14ac:dyDescent="0.35">
      <c r="A50" s="76"/>
      <c r="B50" s="196" t="s">
        <v>23626</v>
      </c>
      <c r="C50" s="196" t="s">
        <v>23650</v>
      </c>
      <c r="D50" s="196" t="s">
        <v>23628</v>
      </c>
      <c r="E50" s="268" t="s">
        <v>23629</v>
      </c>
      <c r="F50" s="196"/>
      <c r="G50" s="214" t="s">
        <v>23755</v>
      </c>
      <c r="H50" s="76"/>
      <c r="I50" s="118">
        <v>40000</v>
      </c>
      <c r="J50" s="76"/>
      <c r="K50" s="76" t="s">
        <v>23747</v>
      </c>
      <c r="L50" s="119" t="s">
        <v>1063</v>
      </c>
      <c r="M50" s="119" t="s">
        <v>1063</v>
      </c>
      <c r="N50" s="119" t="s">
        <v>23751</v>
      </c>
      <c r="O50" s="119" t="s">
        <v>1063</v>
      </c>
      <c r="P50" s="76" t="s">
        <v>1811</v>
      </c>
      <c r="Q50" s="119" t="s">
        <v>1063</v>
      </c>
      <c r="R50" s="119" t="s">
        <v>4828</v>
      </c>
      <c r="S50" s="76"/>
      <c r="T50" s="76"/>
      <c r="U50" s="76"/>
      <c r="V50" s="76"/>
      <c r="W50" s="76"/>
      <c r="X50" s="121"/>
      <c r="Y50" s="76"/>
      <c r="AB50" s="639">
        <f t="shared" si="0"/>
        <v>2800.0000000000005</v>
      </c>
      <c r="AC50" s="118">
        <f t="shared" si="1"/>
        <v>42800</v>
      </c>
    </row>
    <row r="51" spans="1:29" x14ac:dyDescent="0.35">
      <c r="A51" s="76"/>
      <c r="B51" s="196" t="s">
        <v>23626</v>
      </c>
      <c r="C51" s="196" t="s">
        <v>23652</v>
      </c>
      <c r="D51" s="196" t="s">
        <v>23628</v>
      </c>
      <c r="E51" s="268" t="s">
        <v>23629</v>
      </c>
      <c r="F51" s="196"/>
      <c r="G51" s="214" t="s">
        <v>23756</v>
      </c>
      <c r="H51" s="76"/>
      <c r="I51" s="118">
        <v>500000</v>
      </c>
      <c r="J51" s="76"/>
      <c r="K51" s="76" t="s">
        <v>23757</v>
      </c>
      <c r="L51" s="119" t="s">
        <v>1063</v>
      </c>
      <c r="M51" s="119" t="s">
        <v>1063</v>
      </c>
      <c r="N51" s="119" t="s">
        <v>1063</v>
      </c>
      <c r="O51" s="119" t="s">
        <v>1063</v>
      </c>
      <c r="P51" s="76"/>
      <c r="Q51" s="119" t="s">
        <v>967</v>
      </c>
      <c r="R51" s="119" t="s">
        <v>4828</v>
      </c>
      <c r="S51" s="76"/>
      <c r="T51" s="76"/>
      <c r="U51" s="76"/>
      <c r="V51" s="76"/>
      <c r="W51" s="76"/>
      <c r="X51" s="121"/>
      <c r="Y51" s="76"/>
      <c r="AB51" s="639">
        <f t="shared" si="0"/>
        <v>35000</v>
      </c>
      <c r="AC51" s="118">
        <f t="shared" si="1"/>
        <v>535000</v>
      </c>
    </row>
    <row r="52" spans="1:29" x14ac:dyDescent="0.35">
      <c r="A52" s="76"/>
      <c r="B52" s="196" t="s">
        <v>23626</v>
      </c>
      <c r="C52" s="196" t="s">
        <v>23655</v>
      </c>
      <c r="D52" s="196" t="s">
        <v>23628</v>
      </c>
      <c r="E52" s="268" t="s">
        <v>23629</v>
      </c>
      <c r="F52" s="196"/>
      <c r="G52" s="214" t="s">
        <v>23758</v>
      </c>
      <c r="H52" s="76"/>
      <c r="I52" s="118">
        <v>40000</v>
      </c>
      <c r="J52" s="76"/>
      <c r="K52" s="76" t="s">
        <v>21524</v>
      </c>
      <c r="L52" s="119">
        <v>1996</v>
      </c>
      <c r="M52" s="119" t="s">
        <v>1063</v>
      </c>
      <c r="N52" s="630">
        <v>876615</v>
      </c>
      <c r="O52" s="119" t="s">
        <v>1063</v>
      </c>
      <c r="P52" s="76"/>
      <c r="Q52" s="119" t="s">
        <v>1063</v>
      </c>
      <c r="R52" s="119" t="s">
        <v>1063</v>
      </c>
      <c r="S52" s="76"/>
      <c r="T52" s="76"/>
      <c r="U52" s="76"/>
      <c r="V52" s="76"/>
      <c r="W52" s="76"/>
      <c r="X52" s="121"/>
      <c r="Y52" s="76" t="s">
        <v>1765</v>
      </c>
      <c r="AB52" s="639">
        <f t="shared" si="0"/>
        <v>2800.0000000000005</v>
      </c>
      <c r="AC52" s="118">
        <f t="shared" si="1"/>
        <v>42800</v>
      </c>
    </row>
    <row r="53" spans="1:29" x14ac:dyDescent="0.35">
      <c r="A53" s="76"/>
      <c r="B53" s="196" t="s">
        <v>23626</v>
      </c>
      <c r="C53" s="196" t="s">
        <v>23658</v>
      </c>
      <c r="D53" s="196" t="s">
        <v>23628</v>
      </c>
      <c r="E53" s="268" t="s">
        <v>23629</v>
      </c>
      <c r="F53" s="196"/>
      <c r="G53" s="214" t="s">
        <v>23759</v>
      </c>
      <c r="H53" s="76"/>
      <c r="I53" s="118">
        <v>40000</v>
      </c>
      <c r="J53" s="76"/>
      <c r="K53" s="76" t="s">
        <v>21524</v>
      </c>
      <c r="L53" s="119">
        <v>1996</v>
      </c>
      <c r="M53" s="119" t="s">
        <v>1063</v>
      </c>
      <c r="N53" s="119" t="s">
        <v>1063</v>
      </c>
      <c r="O53" s="119" t="s">
        <v>1063</v>
      </c>
      <c r="P53" s="76"/>
      <c r="Q53" s="119" t="s">
        <v>1063</v>
      </c>
      <c r="R53" s="119" t="s">
        <v>4828</v>
      </c>
      <c r="S53" s="76"/>
      <c r="T53" s="76"/>
      <c r="U53" s="76"/>
      <c r="V53" s="76"/>
      <c r="W53" s="76"/>
      <c r="X53" s="121"/>
      <c r="Y53" s="76"/>
      <c r="AB53" s="639">
        <f t="shared" si="0"/>
        <v>2800.0000000000005</v>
      </c>
      <c r="AC53" s="118">
        <f t="shared" si="1"/>
        <v>42800</v>
      </c>
    </row>
    <row r="54" spans="1:29" x14ac:dyDescent="0.35">
      <c r="A54" s="76"/>
      <c r="B54" s="196" t="s">
        <v>23626</v>
      </c>
      <c r="C54" s="196" t="s">
        <v>23660</v>
      </c>
      <c r="D54" s="196" t="s">
        <v>23628</v>
      </c>
      <c r="E54" s="268" t="s">
        <v>23629</v>
      </c>
      <c r="F54" s="196"/>
      <c r="G54" s="214" t="s">
        <v>23760</v>
      </c>
      <c r="H54" s="76"/>
      <c r="I54" s="118">
        <v>40000</v>
      </c>
      <c r="J54" s="76"/>
      <c r="K54" s="76" t="s">
        <v>23747</v>
      </c>
      <c r="L54" s="119">
        <v>1983</v>
      </c>
      <c r="M54" s="119" t="s">
        <v>1063</v>
      </c>
      <c r="N54" s="119" t="s">
        <v>23761</v>
      </c>
      <c r="O54" s="119" t="s">
        <v>1063</v>
      </c>
      <c r="P54" s="76"/>
      <c r="Q54" s="119" t="s">
        <v>1063</v>
      </c>
      <c r="R54" s="119" t="s">
        <v>1063</v>
      </c>
      <c r="S54" s="76"/>
      <c r="T54" s="76"/>
      <c r="U54" s="76"/>
      <c r="V54" s="76"/>
      <c r="W54" s="76"/>
      <c r="X54" s="121"/>
      <c r="Y54" s="76" t="s">
        <v>1765</v>
      </c>
      <c r="AB54" s="639">
        <f t="shared" si="0"/>
        <v>2800.0000000000005</v>
      </c>
      <c r="AC54" s="118">
        <f t="shared" si="1"/>
        <v>42800</v>
      </c>
    </row>
    <row r="55" spans="1:29" x14ac:dyDescent="0.35">
      <c r="A55" s="76"/>
      <c r="B55" s="196" t="s">
        <v>23626</v>
      </c>
      <c r="C55" s="196" t="s">
        <v>23663</v>
      </c>
      <c r="D55" s="196" t="s">
        <v>23628</v>
      </c>
      <c r="E55" s="268" t="s">
        <v>23629</v>
      </c>
      <c r="F55" s="196"/>
      <c r="G55" s="214" t="s">
        <v>23762</v>
      </c>
      <c r="H55" s="76"/>
      <c r="I55" s="118">
        <v>40000</v>
      </c>
      <c r="J55" s="76"/>
      <c r="K55" s="76" t="s">
        <v>23747</v>
      </c>
      <c r="L55" s="119">
        <v>1983</v>
      </c>
      <c r="M55" s="119" t="s">
        <v>1063</v>
      </c>
      <c r="N55" s="119" t="s">
        <v>1063</v>
      </c>
      <c r="O55" s="119" t="s">
        <v>1063</v>
      </c>
      <c r="P55" s="76"/>
      <c r="Q55" s="119" t="s">
        <v>1063</v>
      </c>
      <c r="R55" s="119" t="s">
        <v>4828</v>
      </c>
      <c r="S55" s="76"/>
      <c r="T55" s="76"/>
      <c r="U55" s="76"/>
      <c r="V55" s="76"/>
      <c r="W55" s="76"/>
      <c r="X55" s="121"/>
      <c r="Y55" s="76"/>
      <c r="AB55" s="639">
        <f t="shared" si="0"/>
        <v>2800.0000000000005</v>
      </c>
      <c r="AC55" s="118">
        <f t="shared" si="1"/>
        <v>42800</v>
      </c>
    </row>
    <row r="56" spans="1:29" x14ac:dyDescent="0.35">
      <c r="A56" s="76"/>
      <c r="B56" s="196" t="s">
        <v>23626</v>
      </c>
      <c r="C56" s="196" t="s">
        <v>23666</v>
      </c>
      <c r="D56" s="196" t="s">
        <v>23628</v>
      </c>
      <c r="E56" s="268" t="s">
        <v>23629</v>
      </c>
      <c r="F56" s="196"/>
      <c r="G56" s="214" t="s">
        <v>23763</v>
      </c>
      <c r="H56" s="76"/>
      <c r="I56" s="118">
        <v>500000</v>
      </c>
      <c r="J56" s="76"/>
      <c r="K56" s="76" t="s">
        <v>23745</v>
      </c>
      <c r="L56" s="119" t="s">
        <v>1765</v>
      </c>
      <c r="M56" s="119" t="s">
        <v>1063</v>
      </c>
      <c r="N56" s="119" t="s">
        <v>1063</v>
      </c>
      <c r="O56" s="119" t="s">
        <v>1063</v>
      </c>
      <c r="P56" s="76"/>
      <c r="Q56" s="119" t="s">
        <v>1063</v>
      </c>
      <c r="R56" s="119" t="s">
        <v>4828</v>
      </c>
      <c r="S56" s="76"/>
      <c r="T56" s="76"/>
      <c r="U56" s="76"/>
      <c r="V56" s="76"/>
      <c r="W56" s="76"/>
      <c r="X56" s="121"/>
      <c r="Y56" s="76"/>
      <c r="AB56" s="639">
        <f t="shared" si="0"/>
        <v>35000</v>
      </c>
      <c r="AC56" s="118">
        <f t="shared" si="1"/>
        <v>535000</v>
      </c>
    </row>
    <row r="57" spans="1:29" x14ac:dyDescent="0.35">
      <c r="A57" s="76"/>
      <c r="B57" s="196" t="s">
        <v>23626</v>
      </c>
      <c r="C57" s="196" t="s">
        <v>23668</v>
      </c>
      <c r="D57" s="196" t="s">
        <v>23628</v>
      </c>
      <c r="E57" s="268" t="s">
        <v>23629</v>
      </c>
      <c r="F57" s="196"/>
      <c r="G57" s="214" t="s">
        <v>23764</v>
      </c>
      <c r="H57" s="76"/>
      <c r="I57" s="118">
        <v>40000</v>
      </c>
      <c r="J57" s="76"/>
      <c r="K57" s="76" t="s">
        <v>23747</v>
      </c>
      <c r="L57" s="119">
        <v>1983</v>
      </c>
      <c r="M57" s="119" t="s">
        <v>1063</v>
      </c>
      <c r="N57" s="119" t="s">
        <v>1063</v>
      </c>
      <c r="O57" s="119" t="s">
        <v>1063</v>
      </c>
      <c r="P57" s="76"/>
      <c r="Q57" s="119" t="s">
        <v>1063</v>
      </c>
      <c r="R57" s="119" t="s">
        <v>4828</v>
      </c>
      <c r="S57" s="76"/>
      <c r="T57" s="76"/>
      <c r="U57" s="76"/>
      <c r="V57" s="76"/>
      <c r="W57" s="76"/>
      <c r="X57" s="121"/>
      <c r="Y57" s="76"/>
      <c r="AB57" s="639">
        <f t="shared" si="0"/>
        <v>2800.0000000000005</v>
      </c>
      <c r="AC57" s="118">
        <f t="shared" si="1"/>
        <v>42800</v>
      </c>
    </row>
    <row r="58" spans="1:29" x14ac:dyDescent="0.35">
      <c r="A58" s="76"/>
      <c r="B58" s="196" t="s">
        <v>23626</v>
      </c>
      <c r="C58" s="196" t="s">
        <v>23671</v>
      </c>
      <c r="D58" s="196" t="s">
        <v>23628</v>
      </c>
      <c r="E58" s="268" t="s">
        <v>23629</v>
      </c>
      <c r="F58" s="196"/>
      <c r="G58" s="214" t="s">
        <v>23765</v>
      </c>
      <c r="H58" s="76"/>
      <c r="I58" s="118">
        <v>40000</v>
      </c>
      <c r="J58" s="76"/>
      <c r="K58" s="76" t="s">
        <v>23747</v>
      </c>
      <c r="L58" s="119">
        <v>1983</v>
      </c>
      <c r="M58" s="119" t="s">
        <v>1063</v>
      </c>
      <c r="N58" s="119" t="s">
        <v>23766</v>
      </c>
      <c r="O58" s="119" t="s">
        <v>1063</v>
      </c>
      <c r="P58" s="76"/>
      <c r="Q58" s="119" t="s">
        <v>1063</v>
      </c>
      <c r="R58" s="119" t="s">
        <v>4828</v>
      </c>
      <c r="S58" s="76"/>
      <c r="T58" s="76"/>
      <c r="U58" s="76"/>
      <c r="V58" s="76"/>
      <c r="W58" s="76"/>
      <c r="X58" s="121"/>
      <c r="Y58" s="76"/>
      <c r="AB58" s="639">
        <f t="shared" si="0"/>
        <v>2800.0000000000005</v>
      </c>
      <c r="AC58" s="118">
        <f t="shared" si="1"/>
        <v>42800</v>
      </c>
    </row>
    <row r="59" spans="1:29" x14ac:dyDescent="0.35">
      <c r="A59" s="76"/>
      <c r="B59" s="196" t="s">
        <v>23626</v>
      </c>
      <c r="C59" s="196" t="s">
        <v>23674</v>
      </c>
      <c r="D59" s="196" t="s">
        <v>23628</v>
      </c>
      <c r="E59" s="268" t="s">
        <v>23629</v>
      </c>
      <c r="F59" s="196"/>
      <c r="G59" s="214" t="s">
        <v>23763</v>
      </c>
      <c r="H59" s="76"/>
      <c r="I59" s="118">
        <v>500000</v>
      </c>
      <c r="J59" s="76"/>
      <c r="K59" s="76" t="s">
        <v>23745</v>
      </c>
      <c r="L59" s="119" t="s">
        <v>1765</v>
      </c>
      <c r="M59" s="119" t="s">
        <v>1063</v>
      </c>
      <c r="N59" s="119" t="s">
        <v>1063</v>
      </c>
      <c r="O59" s="119" t="s">
        <v>1063</v>
      </c>
      <c r="P59" s="76"/>
      <c r="Q59" s="119" t="s">
        <v>1063</v>
      </c>
      <c r="R59" s="119" t="s">
        <v>4828</v>
      </c>
      <c r="S59" s="76"/>
      <c r="T59" s="76"/>
      <c r="U59" s="76"/>
      <c r="V59" s="76"/>
      <c r="W59" s="76"/>
      <c r="X59" s="121"/>
      <c r="Y59" s="76"/>
      <c r="AB59" s="639">
        <f t="shared" si="0"/>
        <v>35000</v>
      </c>
      <c r="AC59" s="118">
        <f t="shared" si="1"/>
        <v>535000</v>
      </c>
    </row>
    <row r="60" spans="1:29" x14ac:dyDescent="0.35">
      <c r="A60" s="76"/>
      <c r="B60" s="196" t="s">
        <v>23626</v>
      </c>
      <c r="C60" s="196" t="s">
        <v>23676</v>
      </c>
      <c r="D60" s="196" t="s">
        <v>23628</v>
      </c>
      <c r="E60" s="268" t="s">
        <v>23629</v>
      </c>
      <c r="F60" s="196"/>
      <c r="G60" s="214" t="s">
        <v>23767</v>
      </c>
      <c r="H60" s="76"/>
      <c r="I60" s="118">
        <v>500000</v>
      </c>
      <c r="J60" s="76"/>
      <c r="K60" s="76" t="s">
        <v>1562</v>
      </c>
      <c r="L60" s="119">
        <v>2007</v>
      </c>
      <c r="M60" s="119" t="s">
        <v>1063</v>
      </c>
      <c r="N60" s="119" t="s">
        <v>23768</v>
      </c>
      <c r="O60" s="119" t="s">
        <v>1063</v>
      </c>
      <c r="P60" s="76" t="s">
        <v>1811</v>
      </c>
      <c r="Q60" s="119" t="s">
        <v>967</v>
      </c>
      <c r="R60" s="119" t="s">
        <v>4828</v>
      </c>
      <c r="S60" s="76"/>
      <c r="T60" s="76"/>
      <c r="U60" s="76"/>
      <c r="V60" s="76"/>
      <c r="W60" s="76"/>
      <c r="X60" s="121"/>
      <c r="Y60" s="76"/>
      <c r="AB60" s="639">
        <f t="shared" si="0"/>
        <v>35000</v>
      </c>
      <c r="AC60" s="118">
        <f t="shared" si="1"/>
        <v>535000</v>
      </c>
    </row>
    <row r="61" spans="1:29" x14ac:dyDescent="0.35">
      <c r="A61" s="76"/>
      <c r="B61" s="196" t="s">
        <v>23626</v>
      </c>
      <c r="C61" s="196" t="s">
        <v>23678</v>
      </c>
      <c r="D61" s="196" t="s">
        <v>23628</v>
      </c>
      <c r="E61" s="268" t="s">
        <v>23629</v>
      </c>
      <c r="F61" s="196"/>
      <c r="G61" s="214" t="s">
        <v>23769</v>
      </c>
      <c r="H61" s="76"/>
      <c r="I61" s="118">
        <v>40000</v>
      </c>
      <c r="J61" s="76"/>
      <c r="K61" s="76" t="s">
        <v>933</v>
      </c>
      <c r="L61" s="119">
        <v>2003</v>
      </c>
      <c r="M61" s="119" t="s">
        <v>1063</v>
      </c>
      <c r="N61" s="119" t="s">
        <v>23770</v>
      </c>
      <c r="O61" s="119" t="s">
        <v>1063</v>
      </c>
      <c r="P61" s="76" t="s">
        <v>1811</v>
      </c>
      <c r="Q61" s="119" t="s">
        <v>967</v>
      </c>
      <c r="R61" s="119" t="s">
        <v>4828</v>
      </c>
      <c r="S61" s="76"/>
      <c r="T61" s="76"/>
      <c r="U61" s="76"/>
      <c r="V61" s="76"/>
      <c r="W61" s="76"/>
      <c r="X61" s="121"/>
      <c r="Y61" s="76"/>
      <c r="AB61" s="639">
        <f t="shared" si="0"/>
        <v>2800.0000000000005</v>
      </c>
      <c r="AC61" s="118">
        <f t="shared" si="1"/>
        <v>42800</v>
      </c>
    </row>
    <row r="62" spans="1:29" x14ac:dyDescent="0.35">
      <c r="A62" s="76"/>
      <c r="B62" s="196" t="s">
        <v>23626</v>
      </c>
      <c r="C62" s="196" t="s">
        <v>23681</v>
      </c>
      <c r="D62" s="196" t="s">
        <v>23628</v>
      </c>
      <c r="E62" s="268" t="s">
        <v>23629</v>
      </c>
      <c r="F62" s="196"/>
      <c r="G62" s="214" t="s">
        <v>23771</v>
      </c>
      <c r="H62" s="76"/>
      <c r="I62" s="118">
        <v>500000</v>
      </c>
      <c r="J62" s="76"/>
      <c r="K62" s="76" t="s">
        <v>933</v>
      </c>
      <c r="L62" s="119" t="s">
        <v>1063</v>
      </c>
      <c r="M62" s="119" t="s">
        <v>1063</v>
      </c>
      <c r="N62" s="119" t="s">
        <v>1063</v>
      </c>
      <c r="O62" s="119" t="s">
        <v>1063</v>
      </c>
      <c r="P62" s="76"/>
      <c r="Q62" s="119" t="s">
        <v>1063</v>
      </c>
      <c r="R62" s="119" t="s">
        <v>4828</v>
      </c>
      <c r="S62" s="76"/>
      <c r="T62" s="76"/>
      <c r="U62" s="76"/>
      <c r="V62" s="76"/>
      <c r="W62" s="76"/>
      <c r="X62" s="121"/>
      <c r="Y62" s="76"/>
      <c r="AB62" s="639">
        <f t="shared" si="0"/>
        <v>35000</v>
      </c>
      <c r="AC62" s="118">
        <f t="shared" si="1"/>
        <v>535000</v>
      </c>
    </row>
    <row r="63" spans="1:29" x14ac:dyDescent="0.35">
      <c r="A63" s="76"/>
      <c r="B63" s="196" t="s">
        <v>23626</v>
      </c>
      <c r="C63" s="196" t="s">
        <v>23684</v>
      </c>
      <c r="D63" s="196" t="s">
        <v>23628</v>
      </c>
      <c r="E63" s="268" t="s">
        <v>23629</v>
      </c>
      <c r="F63" s="196"/>
      <c r="G63" s="214" t="s">
        <v>23772</v>
      </c>
      <c r="H63" s="76"/>
      <c r="I63" s="118">
        <v>500000</v>
      </c>
      <c r="J63" s="76"/>
      <c r="K63" s="76" t="s">
        <v>933</v>
      </c>
      <c r="L63" s="119" t="s">
        <v>1063</v>
      </c>
      <c r="M63" s="119" t="s">
        <v>1063</v>
      </c>
      <c r="N63" s="119" t="s">
        <v>1063</v>
      </c>
      <c r="O63" s="119" t="s">
        <v>1063</v>
      </c>
      <c r="P63" s="76"/>
      <c r="Q63" s="119" t="s">
        <v>1063</v>
      </c>
      <c r="R63" s="119" t="s">
        <v>4828</v>
      </c>
      <c r="S63" s="76"/>
      <c r="T63" s="76"/>
      <c r="U63" s="76"/>
      <c r="V63" s="76"/>
      <c r="W63" s="76"/>
      <c r="X63" s="121"/>
      <c r="Y63" s="76"/>
      <c r="AB63" s="639">
        <f t="shared" si="0"/>
        <v>35000</v>
      </c>
      <c r="AC63" s="118">
        <f t="shared" si="1"/>
        <v>535000</v>
      </c>
    </row>
    <row r="64" spans="1:29" x14ac:dyDescent="0.35">
      <c r="A64" s="76"/>
      <c r="B64" s="196" t="s">
        <v>23626</v>
      </c>
      <c r="C64" s="196" t="s">
        <v>23687</v>
      </c>
      <c r="D64" s="196" t="s">
        <v>23628</v>
      </c>
      <c r="E64" s="268" t="s">
        <v>23629</v>
      </c>
      <c r="F64" s="196"/>
      <c r="G64" s="214" t="s">
        <v>23773</v>
      </c>
      <c r="H64" s="76"/>
      <c r="I64" s="118">
        <v>40000</v>
      </c>
      <c r="J64" s="76"/>
      <c r="K64" s="76" t="s">
        <v>23747</v>
      </c>
      <c r="L64" s="119">
        <v>1983</v>
      </c>
      <c r="M64" s="119" t="s">
        <v>1063</v>
      </c>
      <c r="N64" s="119" t="s">
        <v>23774</v>
      </c>
      <c r="O64" s="119" t="s">
        <v>1063</v>
      </c>
      <c r="P64" s="76"/>
      <c r="Q64" s="119" t="s">
        <v>1063</v>
      </c>
      <c r="R64" s="119" t="s">
        <v>4828</v>
      </c>
      <c r="S64" s="76"/>
      <c r="T64" s="76"/>
      <c r="U64" s="76"/>
      <c r="V64" s="76"/>
      <c r="W64" s="76"/>
      <c r="X64" s="121"/>
      <c r="Y64" s="76"/>
      <c r="AB64" s="639">
        <f t="shared" si="0"/>
        <v>2800.0000000000005</v>
      </c>
      <c r="AC64" s="118">
        <f t="shared" si="1"/>
        <v>42800</v>
      </c>
    </row>
    <row r="65" spans="1:29" x14ac:dyDescent="0.35">
      <c r="A65" s="76"/>
      <c r="B65" s="196" t="s">
        <v>23626</v>
      </c>
      <c r="C65" s="196" t="s">
        <v>23692</v>
      </c>
      <c r="D65" s="196" t="s">
        <v>23628</v>
      </c>
      <c r="E65" s="268" t="s">
        <v>23629</v>
      </c>
      <c r="F65" s="196"/>
      <c r="G65" s="214" t="s">
        <v>23775</v>
      </c>
      <c r="H65" s="76"/>
      <c r="I65" s="118">
        <v>40000</v>
      </c>
      <c r="J65" s="76"/>
      <c r="K65" s="76" t="s">
        <v>23747</v>
      </c>
      <c r="L65" s="119">
        <v>1983</v>
      </c>
      <c r="M65" s="119" t="s">
        <v>1063</v>
      </c>
      <c r="N65" s="119" t="s">
        <v>1063</v>
      </c>
      <c r="O65" s="119" t="s">
        <v>1063</v>
      </c>
      <c r="P65" s="76"/>
      <c r="Q65" s="119" t="s">
        <v>967</v>
      </c>
      <c r="R65" s="119" t="s">
        <v>4828</v>
      </c>
      <c r="S65" s="76"/>
      <c r="T65" s="76"/>
      <c r="U65" s="76"/>
      <c r="V65" s="76"/>
      <c r="W65" s="76"/>
      <c r="X65" s="121"/>
      <c r="Y65" s="76"/>
      <c r="AB65" s="639">
        <f t="shared" si="0"/>
        <v>2800.0000000000005</v>
      </c>
      <c r="AC65" s="118">
        <f t="shared" si="1"/>
        <v>42800</v>
      </c>
    </row>
    <row r="66" spans="1:29" x14ac:dyDescent="0.35">
      <c r="A66" s="76"/>
      <c r="B66" s="196" t="s">
        <v>23626</v>
      </c>
      <c r="C66" s="196" t="s">
        <v>23696</v>
      </c>
      <c r="D66" s="196" t="s">
        <v>23628</v>
      </c>
      <c r="E66" s="268" t="s">
        <v>23629</v>
      </c>
      <c r="F66" s="196"/>
      <c r="G66" s="214" t="s">
        <v>23776</v>
      </c>
      <c r="H66" s="76"/>
      <c r="I66" s="118">
        <v>40000</v>
      </c>
      <c r="J66" s="76"/>
      <c r="K66" s="76" t="s">
        <v>23747</v>
      </c>
      <c r="L66" s="119">
        <v>1983</v>
      </c>
      <c r="M66" s="119" t="s">
        <v>1063</v>
      </c>
      <c r="N66" s="119" t="s">
        <v>23777</v>
      </c>
      <c r="O66" s="119" t="s">
        <v>1063</v>
      </c>
      <c r="P66" s="76"/>
      <c r="Q66" s="119" t="s">
        <v>1063</v>
      </c>
      <c r="R66" s="119" t="s">
        <v>1063</v>
      </c>
      <c r="S66" s="76"/>
      <c r="T66" s="76"/>
      <c r="U66" s="76"/>
      <c r="V66" s="76"/>
      <c r="W66" s="76"/>
      <c r="X66" s="121"/>
      <c r="Y66" s="76"/>
      <c r="AB66" s="639">
        <f t="shared" si="0"/>
        <v>2800.0000000000005</v>
      </c>
      <c r="AC66" s="118">
        <f t="shared" si="1"/>
        <v>42800</v>
      </c>
    </row>
    <row r="67" spans="1:29" x14ac:dyDescent="0.35">
      <c r="A67" s="76"/>
      <c r="B67" s="196" t="s">
        <v>23626</v>
      </c>
      <c r="C67" s="196" t="s">
        <v>23700</v>
      </c>
      <c r="D67" s="196" t="s">
        <v>23628</v>
      </c>
      <c r="E67" s="268" t="s">
        <v>23629</v>
      </c>
      <c r="F67" s="196"/>
      <c r="G67" s="214" t="s">
        <v>23778</v>
      </c>
      <c r="H67" s="76"/>
      <c r="I67" s="118">
        <v>40000</v>
      </c>
      <c r="J67" s="76"/>
      <c r="K67" s="76" t="s">
        <v>23747</v>
      </c>
      <c r="L67" s="119">
        <v>1983</v>
      </c>
      <c r="M67" s="119" t="s">
        <v>1063</v>
      </c>
      <c r="N67" s="119" t="s">
        <v>1063</v>
      </c>
      <c r="O67" s="119" t="s">
        <v>1063</v>
      </c>
      <c r="P67" s="76"/>
      <c r="Q67" s="119" t="s">
        <v>1063</v>
      </c>
      <c r="R67" s="119" t="s">
        <v>1063</v>
      </c>
      <c r="S67" s="76"/>
      <c r="T67" s="76"/>
      <c r="U67" s="76"/>
      <c r="V67" s="76"/>
      <c r="W67" s="76"/>
      <c r="X67" s="121"/>
      <c r="Y67" s="76"/>
      <c r="AB67" s="639">
        <f t="shared" si="0"/>
        <v>2800.0000000000005</v>
      </c>
      <c r="AC67" s="118">
        <f t="shared" si="1"/>
        <v>42800</v>
      </c>
    </row>
    <row r="68" spans="1:29" x14ac:dyDescent="0.35">
      <c r="A68" s="76"/>
      <c r="B68" s="196" t="s">
        <v>23626</v>
      </c>
      <c r="C68" s="196" t="s">
        <v>23704</v>
      </c>
      <c r="D68" s="196" t="s">
        <v>23628</v>
      </c>
      <c r="E68" s="268" t="s">
        <v>23629</v>
      </c>
      <c r="F68" s="196"/>
      <c r="G68" s="214" t="s">
        <v>23779</v>
      </c>
      <c r="H68" s="76"/>
      <c r="I68" s="118">
        <v>500000</v>
      </c>
      <c r="J68" s="76"/>
      <c r="K68" s="76" t="s">
        <v>2394</v>
      </c>
      <c r="L68" s="119">
        <v>2015</v>
      </c>
      <c r="M68" s="119" t="s">
        <v>23780</v>
      </c>
      <c r="N68" s="119" t="s">
        <v>23781</v>
      </c>
      <c r="O68" s="119" t="s">
        <v>1063</v>
      </c>
      <c r="P68" s="76"/>
      <c r="Q68" s="119" t="s">
        <v>967</v>
      </c>
      <c r="R68" s="119" t="s">
        <v>4828</v>
      </c>
      <c r="S68" s="76"/>
      <c r="T68" s="76"/>
      <c r="U68" s="76"/>
      <c r="V68" s="76"/>
      <c r="W68" s="76"/>
      <c r="X68" s="121"/>
      <c r="Y68" s="76"/>
      <c r="AB68" s="639">
        <f t="shared" si="0"/>
        <v>35000</v>
      </c>
      <c r="AC68" s="118">
        <f t="shared" si="1"/>
        <v>535000</v>
      </c>
    </row>
    <row r="69" spans="1:29" x14ac:dyDescent="0.35">
      <c r="A69" s="76"/>
      <c r="B69" s="196" t="s">
        <v>23626</v>
      </c>
      <c r="C69" s="196" t="s">
        <v>23708</v>
      </c>
      <c r="D69" s="196" t="s">
        <v>23628</v>
      </c>
      <c r="E69" s="268" t="s">
        <v>23629</v>
      </c>
      <c r="F69" s="196"/>
      <c r="G69" s="214" t="s">
        <v>23782</v>
      </c>
      <c r="H69" s="76"/>
      <c r="I69" s="118">
        <v>40000</v>
      </c>
      <c r="J69" s="76"/>
      <c r="K69" s="76" t="s">
        <v>2394</v>
      </c>
      <c r="L69" s="119">
        <v>2014</v>
      </c>
      <c r="M69" s="119" t="s">
        <v>1063</v>
      </c>
      <c r="N69" s="119" t="s">
        <v>23783</v>
      </c>
      <c r="O69" s="119" t="s">
        <v>1063</v>
      </c>
      <c r="P69" s="76"/>
      <c r="Q69" s="119" t="s">
        <v>1063</v>
      </c>
      <c r="R69" s="119" t="s">
        <v>1063</v>
      </c>
      <c r="S69" s="76"/>
      <c r="T69" s="76"/>
      <c r="U69" s="76"/>
      <c r="V69" s="76"/>
      <c r="W69" s="76"/>
      <c r="X69" s="121"/>
      <c r="Y69" s="76"/>
      <c r="AB69" s="639">
        <f t="shared" si="0"/>
        <v>2800.0000000000005</v>
      </c>
      <c r="AC69" s="118">
        <f t="shared" si="1"/>
        <v>42800</v>
      </c>
    </row>
    <row r="70" spans="1:29" x14ac:dyDescent="0.35">
      <c r="A70" s="76"/>
      <c r="B70" s="196" t="s">
        <v>23626</v>
      </c>
      <c r="C70" s="196" t="s">
        <v>23712</v>
      </c>
      <c r="D70" s="196" t="s">
        <v>23628</v>
      </c>
      <c r="E70" s="268" t="s">
        <v>23629</v>
      </c>
      <c r="F70" s="196"/>
      <c r="G70" s="214" t="s">
        <v>23784</v>
      </c>
      <c r="H70" s="76"/>
      <c r="I70" s="118">
        <v>40000</v>
      </c>
      <c r="J70" s="76"/>
      <c r="K70" s="76" t="s">
        <v>2394</v>
      </c>
      <c r="L70" s="119">
        <v>2014</v>
      </c>
      <c r="M70" s="119" t="s">
        <v>1063</v>
      </c>
      <c r="N70" s="119" t="s">
        <v>23783</v>
      </c>
      <c r="O70" s="119" t="s">
        <v>1063</v>
      </c>
      <c r="P70" s="76"/>
      <c r="Q70" s="119" t="s">
        <v>1063</v>
      </c>
      <c r="R70" s="119" t="s">
        <v>1063</v>
      </c>
      <c r="S70" s="76"/>
      <c r="T70" s="76"/>
      <c r="U70" s="76"/>
      <c r="V70" s="76"/>
      <c r="W70" s="76"/>
      <c r="X70" s="121"/>
      <c r="Y70" s="76"/>
      <c r="AB70" s="639">
        <f t="shared" ref="AB70:AB133" si="2">I70*AB$4</f>
        <v>2800.0000000000005</v>
      </c>
      <c r="AC70" s="118">
        <f t="shared" ref="AC70:AC133" si="3">I70+AB70</f>
        <v>42800</v>
      </c>
    </row>
    <row r="71" spans="1:29" x14ac:dyDescent="0.35">
      <c r="A71" s="76"/>
      <c r="B71" s="196" t="s">
        <v>23626</v>
      </c>
      <c r="C71" s="196" t="s">
        <v>23715</v>
      </c>
      <c r="D71" s="196" t="s">
        <v>23628</v>
      </c>
      <c r="E71" s="268" t="s">
        <v>23629</v>
      </c>
      <c r="F71" s="196"/>
      <c r="G71" s="214" t="s">
        <v>23785</v>
      </c>
      <c r="H71" s="76"/>
      <c r="I71" s="118">
        <v>500000</v>
      </c>
      <c r="J71" s="76"/>
      <c r="K71" s="76" t="s">
        <v>2394</v>
      </c>
      <c r="L71" s="119">
        <v>2015</v>
      </c>
      <c r="M71" s="119" t="s">
        <v>23780</v>
      </c>
      <c r="N71" s="119" t="s">
        <v>23786</v>
      </c>
      <c r="O71" s="119" t="s">
        <v>1063</v>
      </c>
      <c r="P71" s="76"/>
      <c r="Q71" s="119" t="s">
        <v>967</v>
      </c>
      <c r="R71" s="119" t="s">
        <v>4828</v>
      </c>
      <c r="S71" s="76"/>
      <c r="T71" s="76"/>
      <c r="U71" s="76"/>
      <c r="V71" s="76"/>
      <c r="W71" s="76"/>
      <c r="X71" s="121"/>
      <c r="Y71" s="76"/>
      <c r="AB71" s="639">
        <f t="shared" si="2"/>
        <v>35000</v>
      </c>
      <c r="AC71" s="118">
        <f t="shared" si="3"/>
        <v>535000</v>
      </c>
    </row>
    <row r="72" spans="1:29" x14ac:dyDescent="0.35">
      <c r="A72" s="76"/>
      <c r="B72" s="196" t="s">
        <v>23626</v>
      </c>
      <c r="C72" s="196" t="s">
        <v>23718</v>
      </c>
      <c r="D72" s="196" t="s">
        <v>23628</v>
      </c>
      <c r="E72" s="268" t="s">
        <v>23629</v>
      </c>
      <c r="F72" s="196"/>
      <c r="G72" s="214" t="s">
        <v>23787</v>
      </c>
      <c r="H72" s="76"/>
      <c r="I72" s="118">
        <v>40000</v>
      </c>
      <c r="J72" s="76"/>
      <c r="K72" s="76" t="s">
        <v>2394</v>
      </c>
      <c r="L72" s="119">
        <v>2014</v>
      </c>
      <c r="M72" s="119" t="s">
        <v>1063</v>
      </c>
      <c r="N72" s="119" t="s">
        <v>23788</v>
      </c>
      <c r="O72" s="119" t="s">
        <v>1063</v>
      </c>
      <c r="P72" s="76"/>
      <c r="Q72" s="119" t="s">
        <v>1063</v>
      </c>
      <c r="R72" s="119" t="s">
        <v>1063</v>
      </c>
      <c r="S72" s="76"/>
      <c r="T72" s="76"/>
      <c r="U72" s="76"/>
      <c r="V72" s="76"/>
      <c r="W72" s="76"/>
      <c r="X72" s="121"/>
      <c r="Y72" s="76"/>
      <c r="AB72" s="639">
        <f t="shared" si="2"/>
        <v>2800.0000000000005</v>
      </c>
      <c r="AC72" s="118">
        <f t="shared" si="3"/>
        <v>42800</v>
      </c>
    </row>
    <row r="73" spans="1:29" x14ac:dyDescent="0.35">
      <c r="A73" s="76"/>
      <c r="B73" s="196" t="s">
        <v>23626</v>
      </c>
      <c r="C73" s="196" t="s">
        <v>23722</v>
      </c>
      <c r="D73" s="196" t="s">
        <v>23628</v>
      </c>
      <c r="E73" s="268" t="s">
        <v>23629</v>
      </c>
      <c r="F73" s="196"/>
      <c r="G73" s="214" t="s">
        <v>23789</v>
      </c>
      <c r="H73" s="76"/>
      <c r="I73" s="118">
        <v>40000</v>
      </c>
      <c r="J73" s="76"/>
      <c r="K73" s="76" t="s">
        <v>2394</v>
      </c>
      <c r="L73" s="119">
        <v>2014</v>
      </c>
      <c r="M73" s="119" t="s">
        <v>1063</v>
      </c>
      <c r="N73" s="119" t="s">
        <v>23788</v>
      </c>
      <c r="O73" s="119" t="s">
        <v>1063</v>
      </c>
      <c r="P73" s="76"/>
      <c r="Q73" s="119" t="s">
        <v>1063</v>
      </c>
      <c r="R73" s="119" t="s">
        <v>1063</v>
      </c>
      <c r="S73" s="76"/>
      <c r="T73" s="76"/>
      <c r="U73" s="76"/>
      <c r="V73" s="76"/>
      <c r="W73" s="76"/>
      <c r="X73" s="121"/>
      <c r="Y73" s="76"/>
      <c r="AB73" s="639">
        <f t="shared" si="2"/>
        <v>2800.0000000000005</v>
      </c>
      <c r="AC73" s="118">
        <f t="shared" si="3"/>
        <v>42800</v>
      </c>
    </row>
    <row r="74" spans="1:29" x14ac:dyDescent="0.35">
      <c r="A74" s="76"/>
      <c r="B74" s="196" t="s">
        <v>23626</v>
      </c>
      <c r="C74" s="196" t="s">
        <v>23725</v>
      </c>
      <c r="D74" s="196" t="s">
        <v>23628</v>
      </c>
      <c r="E74" s="268" t="s">
        <v>23629</v>
      </c>
      <c r="F74" s="196"/>
      <c r="G74" s="214" t="s">
        <v>23790</v>
      </c>
      <c r="H74" s="76"/>
      <c r="I74" s="118">
        <v>500000</v>
      </c>
      <c r="J74" s="76"/>
      <c r="K74" s="76" t="s">
        <v>2394</v>
      </c>
      <c r="L74" s="119">
        <v>2015</v>
      </c>
      <c r="M74" s="119" t="s">
        <v>23780</v>
      </c>
      <c r="N74" s="119" t="s">
        <v>23791</v>
      </c>
      <c r="O74" s="119" t="s">
        <v>1063</v>
      </c>
      <c r="P74" s="76"/>
      <c r="Q74" s="119" t="s">
        <v>967</v>
      </c>
      <c r="R74" s="119" t="s">
        <v>4828</v>
      </c>
      <c r="S74" s="76"/>
      <c r="T74" s="76"/>
      <c r="U74" s="76"/>
      <c r="V74" s="76"/>
      <c r="W74" s="76"/>
      <c r="X74" s="121"/>
      <c r="Y74" s="76"/>
      <c r="AB74" s="639">
        <f t="shared" si="2"/>
        <v>35000</v>
      </c>
      <c r="AC74" s="118">
        <f t="shared" si="3"/>
        <v>535000</v>
      </c>
    </row>
    <row r="75" spans="1:29" x14ac:dyDescent="0.35">
      <c r="A75" s="64"/>
      <c r="B75" s="64"/>
      <c r="C75" s="64"/>
      <c r="D75" s="64"/>
      <c r="E75" s="115"/>
      <c r="F75" s="64"/>
      <c r="G75" s="267" t="s">
        <v>1842</v>
      </c>
      <c r="H75" s="64"/>
      <c r="I75" s="67"/>
      <c r="J75" s="64"/>
      <c r="K75" s="64"/>
      <c r="L75" s="68"/>
      <c r="M75" s="68"/>
      <c r="N75" s="68"/>
      <c r="O75" s="68"/>
      <c r="P75" s="64"/>
      <c r="Q75" s="68"/>
      <c r="R75" s="68"/>
      <c r="S75" s="64"/>
      <c r="T75" s="64"/>
      <c r="U75" s="64"/>
      <c r="V75" s="64"/>
      <c r="W75" s="64"/>
      <c r="X75" s="115"/>
      <c r="Y75" s="64"/>
      <c r="AB75" s="639">
        <f t="shared" si="2"/>
        <v>0</v>
      </c>
      <c r="AC75" s="67">
        <f t="shared" si="3"/>
        <v>0</v>
      </c>
    </row>
    <row r="76" spans="1:29" x14ac:dyDescent="0.35">
      <c r="A76" s="76"/>
      <c r="B76" s="196" t="s">
        <v>23626</v>
      </c>
      <c r="C76" s="196" t="s">
        <v>23722</v>
      </c>
      <c r="D76" s="196" t="s">
        <v>23628</v>
      </c>
      <c r="E76" s="268" t="s">
        <v>23629</v>
      </c>
      <c r="F76" s="81" t="s">
        <v>23792</v>
      </c>
      <c r="G76" s="277" t="s">
        <v>23793</v>
      </c>
      <c r="H76" s="76"/>
      <c r="I76" s="118">
        <v>18000000</v>
      </c>
      <c r="J76" s="76"/>
      <c r="K76" s="76" t="s">
        <v>3716</v>
      </c>
      <c r="L76" s="119">
        <v>1983</v>
      </c>
      <c r="M76" s="119"/>
      <c r="N76" s="120" t="s">
        <v>23794</v>
      </c>
      <c r="O76" s="119" t="s">
        <v>1063</v>
      </c>
      <c r="P76" s="76"/>
      <c r="Q76" s="119" t="s">
        <v>1063</v>
      </c>
      <c r="R76" s="119" t="s">
        <v>1063</v>
      </c>
      <c r="S76" s="76"/>
      <c r="T76" s="76"/>
      <c r="U76" s="76"/>
      <c r="V76" s="76"/>
      <c r="W76" s="76"/>
      <c r="X76" s="121"/>
      <c r="Y76" s="76"/>
      <c r="AB76" s="639">
        <f t="shared" si="2"/>
        <v>1260000.0000000002</v>
      </c>
      <c r="AC76" s="118">
        <f t="shared" si="3"/>
        <v>19260000</v>
      </c>
    </row>
    <row r="77" spans="1:29" x14ac:dyDescent="0.35">
      <c r="A77" s="76"/>
      <c r="B77" s="196" t="s">
        <v>23626</v>
      </c>
      <c r="C77" s="196" t="s">
        <v>23725</v>
      </c>
      <c r="D77" s="196" t="s">
        <v>23628</v>
      </c>
      <c r="E77" s="268" t="s">
        <v>23629</v>
      </c>
      <c r="F77" s="81" t="s">
        <v>23795</v>
      </c>
      <c r="G77" s="277" t="s">
        <v>23796</v>
      </c>
      <c r="H77" s="76"/>
      <c r="I77" s="118">
        <v>18000000</v>
      </c>
      <c r="J77" s="76"/>
      <c r="K77" s="76" t="s">
        <v>3716</v>
      </c>
      <c r="L77" s="119">
        <v>1983</v>
      </c>
      <c r="M77" s="119"/>
      <c r="N77" s="120" t="s">
        <v>23797</v>
      </c>
      <c r="O77" s="119" t="s">
        <v>1063</v>
      </c>
      <c r="P77" s="76"/>
      <c r="Q77" s="119" t="s">
        <v>1063</v>
      </c>
      <c r="R77" s="119" t="s">
        <v>1063</v>
      </c>
      <c r="S77" s="76"/>
      <c r="T77" s="76"/>
      <c r="U77" s="76"/>
      <c r="V77" s="76"/>
      <c r="W77" s="76"/>
      <c r="X77" s="121"/>
      <c r="Y77" s="76"/>
      <c r="AB77" s="639">
        <f t="shared" si="2"/>
        <v>1260000.0000000002</v>
      </c>
      <c r="AC77" s="118">
        <f t="shared" si="3"/>
        <v>19260000</v>
      </c>
    </row>
    <row r="78" spans="1:29" x14ac:dyDescent="0.35">
      <c r="A78" s="76"/>
      <c r="B78" s="196" t="s">
        <v>23626</v>
      </c>
      <c r="C78" s="196" t="s">
        <v>23729</v>
      </c>
      <c r="D78" s="196" t="s">
        <v>23628</v>
      </c>
      <c r="E78" s="268" t="s">
        <v>23629</v>
      </c>
      <c r="F78" s="81" t="s">
        <v>23798</v>
      </c>
      <c r="G78" s="277" t="s">
        <v>23799</v>
      </c>
      <c r="H78" s="76"/>
      <c r="I78" s="118">
        <v>18000000</v>
      </c>
      <c r="J78" s="76"/>
      <c r="K78" s="76" t="s">
        <v>10252</v>
      </c>
      <c r="L78" s="119">
        <v>2007</v>
      </c>
      <c r="M78" s="119"/>
      <c r="N78" s="120" t="s">
        <v>23800</v>
      </c>
      <c r="O78" s="119" t="s">
        <v>1063</v>
      </c>
      <c r="P78" s="76"/>
      <c r="Q78" s="119" t="s">
        <v>1063</v>
      </c>
      <c r="R78" s="119" t="s">
        <v>1063</v>
      </c>
      <c r="S78" s="76"/>
      <c r="T78" s="76"/>
      <c r="U78" s="76"/>
      <c r="V78" s="76"/>
      <c r="W78" s="76"/>
      <c r="X78" s="121"/>
      <c r="Y78" s="76"/>
      <c r="AB78" s="639">
        <f t="shared" si="2"/>
        <v>1260000.0000000002</v>
      </c>
      <c r="AC78" s="118">
        <f t="shared" si="3"/>
        <v>19260000</v>
      </c>
    </row>
    <row r="79" spans="1:29" x14ac:dyDescent="0.35">
      <c r="A79" s="64"/>
      <c r="B79" s="64"/>
      <c r="C79" s="64"/>
      <c r="D79" s="64"/>
      <c r="E79" s="115"/>
      <c r="F79" s="64"/>
      <c r="G79" s="267" t="s">
        <v>1851</v>
      </c>
      <c r="H79" s="64"/>
      <c r="I79" s="67"/>
      <c r="J79" s="64"/>
      <c r="K79" s="64"/>
      <c r="L79" s="68"/>
      <c r="M79" s="68"/>
      <c r="N79" s="68"/>
      <c r="O79" s="68"/>
      <c r="P79" s="64"/>
      <c r="Q79" s="68"/>
      <c r="R79" s="68"/>
      <c r="S79" s="64"/>
      <c r="T79" s="64"/>
      <c r="U79" s="64"/>
      <c r="V79" s="64"/>
      <c r="W79" s="64"/>
      <c r="X79" s="115"/>
      <c r="Y79" s="64"/>
      <c r="AB79" s="639">
        <f t="shared" si="2"/>
        <v>0</v>
      </c>
      <c r="AC79" s="67">
        <f t="shared" si="3"/>
        <v>0</v>
      </c>
    </row>
    <row r="80" spans="1:29" x14ac:dyDescent="0.35">
      <c r="A80" s="76"/>
      <c r="B80" s="196" t="s">
        <v>23626</v>
      </c>
      <c r="C80" s="196" t="s">
        <v>23722</v>
      </c>
      <c r="D80" s="196" t="s">
        <v>23628</v>
      </c>
      <c r="E80" s="268" t="s">
        <v>23629</v>
      </c>
      <c r="F80" s="196"/>
      <c r="G80" s="213" t="s">
        <v>23801</v>
      </c>
      <c r="H80" s="76"/>
      <c r="I80" s="118">
        <v>400000</v>
      </c>
      <c r="J80" s="76"/>
      <c r="K80" s="69" t="s">
        <v>2664</v>
      </c>
      <c r="L80" s="75">
        <v>2011</v>
      </c>
      <c r="M80" s="119"/>
      <c r="N80" s="119" t="s">
        <v>23802</v>
      </c>
      <c r="O80" s="119" t="s">
        <v>1063</v>
      </c>
      <c r="P80" s="76"/>
      <c r="Q80" s="119" t="s">
        <v>1063</v>
      </c>
      <c r="R80" s="119" t="s">
        <v>1063</v>
      </c>
      <c r="S80" s="76"/>
      <c r="T80" s="76"/>
      <c r="U80" s="76"/>
      <c r="V80" s="76"/>
      <c r="W80" s="76"/>
      <c r="X80" s="121"/>
      <c r="Y80" s="76"/>
      <c r="AB80" s="639">
        <f t="shared" si="2"/>
        <v>28000.000000000004</v>
      </c>
      <c r="AC80" s="118">
        <f t="shared" si="3"/>
        <v>428000</v>
      </c>
    </row>
    <row r="81" spans="1:29" x14ac:dyDescent="0.35">
      <c r="A81" s="76"/>
      <c r="B81" s="196" t="s">
        <v>23626</v>
      </c>
      <c r="C81" s="196" t="s">
        <v>23722</v>
      </c>
      <c r="D81" s="196" t="s">
        <v>23628</v>
      </c>
      <c r="E81" s="268" t="s">
        <v>23629</v>
      </c>
      <c r="F81" s="196"/>
      <c r="G81" s="213" t="s">
        <v>23803</v>
      </c>
      <c r="H81" s="76"/>
      <c r="I81" s="118">
        <v>400000</v>
      </c>
      <c r="J81" s="76"/>
      <c r="K81" s="69" t="s">
        <v>2664</v>
      </c>
      <c r="L81" s="75">
        <v>2011</v>
      </c>
      <c r="M81" s="119"/>
      <c r="N81" s="119" t="s">
        <v>23804</v>
      </c>
      <c r="O81" s="119" t="s">
        <v>1063</v>
      </c>
      <c r="P81" s="76"/>
      <c r="Q81" s="119" t="s">
        <v>1063</v>
      </c>
      <c r="R81" s="119" t="s">
        <v>1063</v>
      </c>
      <c r="S81" s="76"/>
      <c r="T81" s="76"/>
      <c r="U81" s="76"/>
      <c r="V81" s="76"/>
      <c r="W81" s="76"/>
      <c r="X81" s="121"/>
      <c r="Y81" s="76"/>
      <c r="AB81" s="639">
        <f t="shared" si="2"/>
        <v>28000.000000000004</v>
      </c>
      <c r="AC81" s="118">
        <f t="shared" si="3"/>
        <v>428000</v>
      </c>
    </row>
    <row r="82" spans="1:29" x14ac:dyDescent="0.35">
      <c r="A82" s="76"/>
      <c r="B82" s="196" t="s">
        <v>23626</v>
      </c>
      <c r="C82" s="196" t="s">
        <v>23722</v>
      </c>
      <c r="D82" s="196" t="s">
        <v>23628</v>
      </c>
      <c r="E82" s="268" t="s">
        <v>23629</v>
      </c>
      <c r="F82" s="196"/>
      <c r="G82" s="213" t="s">
        <v>23805</v>
      </c>
      <c r="H82" s="76"/>
      <c r="I82" s="118">
        <v>400000</v>
      </c>
      <c r="J82" s="76"/>
      <c r="K82" s="69" t="s">
        <v>2664</v>
      </c>
      <c r="L82" s="75">
        <v>2011</v>
      </c>
      <c r="M82" s="119"/>
      <c r="N82" s="119" t="s">
        <v>23806</v>
      </c>
      <c r="O82" s="119" t="s">
        <v>1063</v>
      </c>
      <c r="P82" s="76"/>
      <c r="Q82" s="119" t="s">
        <v>1063</v>
      </c>
      <c r="R82" s="119" t="s">
        <v>1063</v>
      </c>
      <c r="S82" s="76"/>
      <c r="T82" s="76"/>
      <c r="U82" s="76"/>
      <c r="V82" s="76"/>
      <c r="W82" s="76"/>
      <c r="X82" s="121"/>
      <c r="Y82" s="76"/>
      <c r="AB82" s="639">
        <f t="shared" si="2"/>
        <v>28000.000000000004</v>
      </c>
      <c r="AC82" s="118">
        <f t="shared" si="3"/>
        <v>428000</v>
      </c>
    </row>
    <row r="83" spans="1:29" x14ac:dyDescent="0.35">
      <c r="A83" s="64"/>
      <c r="B83" s="64"/>
      <c r="C83" s="64"/>
      <c r="D83" s="64"/>
      <c r="E83" s="115"/>
      <c r="F83" s="64"/>
      <c r="G83" s="267" t="s">
        <v>1161</v>
      </c>
      <c r="H83" s="64"/>
      <c r="I83" s="67"/>
      <c r="J83" s="64"/>
      <c r="K83" s="64"/>
      <c r="L83" s="68"/>
      <c r="M83" s="68"/>
      <c r="N83" s="68"/>
      <c r="O83" s="68"/>
      <c r="P83" s="64"/>
      <c r="Q83" s="68"/>
      <c r="R83" s="68"/>
      <c r="S83" s="64"/>
      <c r="T83" s="64"/>
      <c r="U83" s="64"/>
      <c r="V83" s="64"/>
      <c r="W83" s="64"/>
      <c r="X83" s="115"/>
      <c r="Y83" s="64"/>
      <c r="AB83" s="639">
        <f t="shared" si="2"/>
        <v>0</v>
      </c>
      <c r="AC83" s="67">
        <f t="shared" si="3"/>
        <v>0</v>
      </c>
    </row>
    <row r="84" spans="1:29" x14ac:dyDescent="0.35">
      <c r="A84" s="76"/>
      <c r="B84" s="196" t="s">
        <v>23626</v>
      </c>
      <c r="C84" s="196" t="s">
        <v>23722</v>
      </c>
      <c r="D84" s="196" t="s">
        <v>23628</v>
      </c>
      <c r="E84" s="268" t="s">
        <v>23629</v>
      </c>
      <c r="F84" s="196"/>
      <c r="G84" s="214" t="s">
        <v>4880</v>
      </c>
      <c r="H84" s="76"/>
      <c r="I84" s="118">
        <v>155000</v>
      </c>
      <c r="J84" s="76"/>
      <c r="K84" s="76" t="s">
        <v>4826</v>
      </c>
      <c r="L84" s="76">
        <v>2010</v>
      </c>
      <c r="M84" s="76"/>
      <c r="N84" s="119">
        <v>140092</v>
      </c>
      <c r="O84" s="119"/>
      <c r="P84" s="76" t="s">
        <v>1773</v>
      </c>
      <c r="Q84" s="119" t="s">
        <v>4877</v>
      </c>
      <c r="R84" s="119" t="s">
        <v>4878</v>
      </c>
      <c r="S84" s="76"/>
      <c r="T84" s="76"/>
      <c r="U84" s="76"/>
      <c r="V84" s="76"/>
      <c r="W84" s="76"/>
      <c r="X84" s="121"/>
      <c r="Y84" s="76" t="s">
        <v>4879</v>
      </c>
      <c r="AB84" s="639">
        <f t="shared" si="2"/>
        <v>10850.000000000002</v>
      </c>
      <c r="AC84" s="118">
        <f t="shared" si="3"/>
        <v>165850</v>
      </c>
    </row>
    <row r="85" spans="1:29" x14ac:dyDescent="0.35">
      <c r="A85" s="76"/>
      <c r="B85" s="196" t="s">
        <v>23626</v>
      </c>
      <c r="C85" s="196" t="s">
        <v>23722</v>
      </c>
      <c r="D85" s="196" t="s">
        <v>23628</v>
      </c>
      <c r="E85" s="268" t="s">
        <v>23629</v>
      </c>
      <c r="F85" s="196"/>
      <c r="G85" s="214" t="s">
        <v>4875</v>
      </c>
      <c r="H85" s="76"/>
      <c r="I85" s="118">
        <v>155000</v>
      </c>
      <c r="J85" s="76"/>
      <c r="K85" s="76" t="s">
        <v>4826</v>
      </c>
      <c r="L85" s="76">
        <v>2010</v>
      </c>
      <c r="M85" s="76"/>
      <c r="N85" s="119">
        <v>140091</v>
      </c>
      <c r="O85" s="119"/>
      <c r="P85" s="76" t="s">
        <v>1773</v>
      </c>
      <c r="Q85" s="119" t="s">
        <v>4877</v>
      </c>
      <c r="R85" s="119" t="s">
        <v>4878</v>
      </c>
      <c r="S85" s="76"/>
      <c r="T85" s="76"/>
      <c r="U85" s="76"/>
      <c r="V85" s="76"/>
      <c r="W85" s="76"/>
      <c r="X85" s="121"/>
      <c r="Y85" s="76" t="s">
        <v>4881</v>
      </c>
      <c r="AB85" s="639">
        <f t="shared" si="2"/>
        <v>10850.000000000002</v>
      </c>
      <c r="AC85" s="118">
        <f t="shared" si="3"/>
        <v>165850</v>
      </c>
    </row>
    <row r="86" spans="1:29" x14ac:dyDescent="0.35">
      <c r="A86" s="64"/>
      <c r="B86" s="64"/>
      <c r="C86" s="64"/>
      <c r="D86" s="64"/>
      <c r="E86" s="115"/>
      <c r="F86" s="64"/>
      <c r="G86" s="267" t="s">
        <v>2678</v>
      </c>
      <c r="H86" s="64"/>
      <c r="I86" s="67"/>
      <c r="J86" s="64"/>
      <c r="K86" s="64"/>
      <c r="L86" s="68"/>
      <c r="M86" s="68"/>
      <c r="N86" s="68"/>
      <c r="O86" s="68"/>
      <c r="P86" s="64"/>
      <c r="Q86" s="68"/>
      <c r="R86" s="68"/>
      <c r="S86" s="64"/>
      <c r="T86" s="64"/>
      <c r="U86" s="64"/>
      <c r="V86" s="64"/>
      <c r="W86" s="64"/>
      <c r="X86" s="115"/>
      <c r="Y86" s="64"/>
      <c r="AB86" s="639">
        <f t="shared" si="2"/>
        <v>0</v>
      </c>
      <c r="AC86" s="67">
        <f t="shared" si="3"/>
        <v>0</v>
      </c>
    </row>
    <row r="87" spans="1:29" x14ac:dyDescent="0.35">
      <c r="A87" s="76"/>
      <c r="B87" s="196" t="s">
        <v>23626</v>
      </c>
      <c r="C87" s="196" t="s">
        <v>23722</v>
      </c>
      <c r="D87" s="196" t="s">
        <v>23628</v>
      </c>
      <c r="E87" s="268" t="s">
        <v>23629</v>
      </c>
      <c r="F87" s="196"/>
      <c r="G87" s="214" t="s">
        <v>22634</v>
      </c>
      <c r="H87" s="76"/>
      <c r="I87" s="118">
        <v>180000</v>
      </c>
      <c r="J87" s="76"/>
      <c r="K87" s="69" t="s">
        <v>1147</v>
      </c>
      <c r="L87" s="69">
        <v>2014</v>
      </c>
      <c r="M87" s="69"/>
      <c r="N87" s="119">
        <v>140115</v>
      </c>
      <c r="O87" s="119" t="s">
        <v>1063</v>
      </c>
      <c r="P87" s="76"/>
      <c r="Q87" s="119" t="s">
        <v>1063</v>
      </c>
      <c r="R87" s="119" t="s">
        <v>1063</v>
      </c>
      <c r="S87" s="76"/>
      <c r="T87" s="76"/>
      <c r="U87" s="76"/>
      <c r="V87" s="76"/>
      <c r="W87" s="76"/>
      <c r="X87" s="121"/>
      <c r="Y87" s="76" t="s">
        <v>4883</v>
      </c>
      <c r="AB87" s="639">
        <f t="shared" si="2"/>
        <v>12600.000000000002</v>
      </c>
      <c r="AC87" s="118">
        <f t="shared" si="3"/>
        <v>192600</v>
      </c>
    </row>
    <row r="88" spans="1:29" x14ac:dyDescent="0.35">
      <c r="A88" s="76"/>
      <c r="B88" s="196" t="s">
        <v>23626</v>
      </c>
      <c r="C88" s="196" t="s">
        <v>23725</v>
      </c>
      <c r="D88" s="196" t="s">
        <v>23628</v>
      </c>
      <c r="E88" s="268" t="s">
        <v>23629</v>
      </c>
      <c r="F88" s="196"/>
      <c r="G88" s="214" t="s">
        <v>23807</v>
      </c>
      <c r="H88" s="76"/>
      <c r="I88" s="118">
        <v>180000</v>
      </c>
      <c r="J88" s="76"/>
      <c r="K88" s="69" t="s">
        <v>1147</v>
      </c>
      <c r="L88" s="69">
        <v>2014</v>
      </c>
      <c r="M88" s="69"/>
      <c r="N88" s="119">
        <v>140111</v>
      </c>
      <c r="O88" s="119" t="s">
        <v>1063</v>
      </c>
      <c r="P88" s="76"/>
      <c r="Q88" s="119" t="s">
        <v>1063</v>
      </c>
      <c r="R88" s="119" t="s">
        <v>1063</v>
      </c>
      <c r="S88" s="76"/>
      <c r="T88" s="76"/>
      <c r="U88" s="76"/>
      <c r="V88" s="76"/>
      <c r="W88" s="76"/>
      <c r="X88" s="121"/>
      <c r="Y88" s="76" t="s">
        <v>4883</v>
      </c>
      <c r="AB88" s="639">
        <f t="shared" si="2"/>
        <v>12600.000000000002</v>
      </c>
      <c r="AC88" s="118">
        <f t="shared" si="3"/>
        <v>192600</v>
      </c>
    </row>
    <row r="89" spans="1:29" x14ac:dyDescent="0.35">
      <c r="A89" s="76"/>
      <c r="B89" s="196" t="s">
        <v>23626</v>
      </c>
      <c r="C89" s="196" t="s">
        <v>23729</v>
      </c>
      <c r="D89" s="196" t="s">
        <v>23628</v>
      </c>
      <c r="E89" s="268" t="s">
        <v>23629</v>
      </c>
      <c r="F89" s="196"/>
      <c r="G89" s="214" t="s">
        <v>22636</v>
      </c>
      <c r="H89" s="76"/>
      <c r="I89" s="118">
        <v>180000</v>
      </c>
      <c r="J89" s="76"/>
      <c r="K89" s="69" t="s">
        <v>1147</v>
      </c>
      <c r="L89" s="69">
        <v>2014</v>
      </c>
      <c r="M89" s="69"/>
      <c r="N89" s="119">
        <v>140115</v>
      </c>
      <c r="O89" s="119" t="s">
        <v>1063</v>
      </c>
      <c r="P89" s="76"/>
      <c r="Q89" s="119" t="s">
        <v>1063</v>
      </c>
      <c r="R89" s="119" t="s">
        <v>1063</v>
      </c>
      <c r="S89" s="76"/>
      <c r="T89" s="76"/>
      <c r="U89" s="76"/>
      <c r="V89" s="76"/>
      <c r="W89" s="76"/>
      <c r="X89" s="121"/>
      <c r="Y89" s="76" t="s">
        <v>4883</v>
      </c>
      <c r="AB89" s="639">
        <f t="shared" si="2"/>
        <v>12600.000000000002</v>
      </c>
      <c r="AC89" s="118">
        <f t="shared" si="3"/>
        <v>192600</v>
      </c>
    </row>
    <row r="90" spans="1:29" x14ac:dyDescent="0.35">
      <c r="A90" s="76"/>
      <c r="B90" s="196" t="s">
        <v>23626</v>
      </c>
      <c r="C90" s="196" t="s">
        <v>23733</v>
      </c>
      <c r="D90" s="196" t="s">
        <v>23628</v>
      </c>
      <c r="E90" s="268" t="s">
        <v>23629</v>
      </c>
      <c r="F90" s="196"/>
      <c r="G90" s="214" t="s">
        <v>23808</v>
      </c>
      <c r="H90" s="76"/>
      <c r="I90" s="118">
        <v>180000</v>
      </c>
      <c r="J90" s="76"/>
      <c r="K90" s="69" t="s">
        <v>1147</v>
      </c>
      <c r="L90" s="69">
        <v>2014</v>
      </c>
      <c r="M90" s="69"/>
      <c r="N90" s="119">
        <v>140111</v>
      </c>
      <c r="O90" s="119" t="s">
        <v>1063</v>
      </c>
      <c r="P90" s="76"/>
      <c r="Q90" s="119" t="s">
        <v>1063</v>
      </c>
      <c r="R90" s="119" t="s">
        <v>1063</v>
      </c>
      <c r="S90" s="76"/>
      <c r="T90" s="76"/>
      <c r="U90" s="76"/>
      <c r="V90" s="76"/>
      <c r="W90" s="76"/>
      <c r="X90" s="121"/>
      <c r="Y90" s="76" t="s">
        <v>4883</v>
      </c>
      <c r="AB90" s="639">
        <f t="shared" si="2"/>
        <v>12600.000000000002</v>
      </c>
      <c r="AC90" s="118">
        <f t="shared" si="3"/>
        <v>192600</v>
      </c>
    </row>
    <row r="91" spans="1:29" x14ac:dyDescent="0.35">
      <c r="A91" s="76"/>
      <c r="B91" s="196" t="s">
        <v>23626</v>
      </c>
      <c r="C91" s="196" t="s">
        <v>23737</v>
      </c>
      <c r="D91" s="196" t="s">
        <v>23628</v>
      </c>
      <c r="E91" s="268" t="s">
        <v>23629</v>
      </c>
      <c r="F91" s="196"/>
      <c r="G91" s="214" t="s">
        <v>22634</v>
      </c>
      <c r="H91" s="76"/>
      <c r="I91" s="118">
        <v>180000</v>
      </c>
      <c r="J91" s="76"/>
      <c r="K91" s="69" t="s">
        <v>9730</v>
      </c>
      <c r="L91" s="69" t="s">
        <v>4876</v>
      </c>
      <c r="M91" s="69" t="s">
        <v>4876</v>
      </c>
      <c r="N91" s="119" t="s">
        <v>1063</v>
      </c>
      <c r="O91" s="119" t="s">
        <v>1063</v>
      </c>
      <c r="P91" s="76"/>
      <c r="Q91" s="119" t="s">
        <v>1063</v>
      </c>
      <c r="R91" s="119" t="s">
        <v>1063</v>
      </c>
      <c r="S91" s="76"/>
      <c r="T91" s="76"/>
      <c r="U91" s="76"/>
      <c r="V91" s="76"/>
      <c r="W91" s="76"/>
      <c r="X91" s="121"/>
      <c r="Y91" s="76" t="s">
        <v>4883</v>
      </c>
      <c r="AB91" s="639">
        <f t="shared" si="2"/>
        <v>12600.000000000002</v>
      </c>
      <c r="AC91" s="118">
        <f t="shared" si="3"/>
        <v>192600</v>
      </c>
    </row>
    <row r="92" spans="1:29" x14ac:dyDescent="0.35">
      <c r="A92" s="76"/>
      <c r="B92" s="196" t="s">
        <v>23626</v>
      </c>
      <c r="C92" s="196" t="s">
        <v>23741</v>
      </c>
      <c r="D92" s="196" t="s">
        <v>23628</v>
      </c>
      <c r="E92" s="268" t="s">
        <v>23629</v>
      </c>
      <c r="F92" s="196"/>
      <c r="G92" s="214" t="s">
        <v>22636</v>
      </c>
      <c r="H92" s="76"/>
      <c r="I92" s="118">
        <v>180000</v>
      </c>
      <c r="J92" s="76"/>
      <c r="K92" s="69" t="s">
        <v>9730</v>
      </c>
      <c r="L92" s="69" t="s">
        <v>4876</v>
      </c>
      <c r="M92" s="69" t="s">
        <v>4876</v>
      </c>
      <c r="N92" s="119" t="s">
        <v>1063</v>
      </c>
      <c r="O92" s="119" t="s">
        <v>1063</v>
      </c>
      <c r="P92" s="76"/>
      <c r="Q92" s="119" t="s">
        <v>1063</v>
      </c>
      <c r="R92" s="119" t="s">
        <v>1063</v>
      </c>
      <c r="S92" s="76"/>
      <c r="T92" s="76"/>
      <c r="U92" s="76"/>
      <c r="V92" s="76"/>
      <c r="W92" s="76"/>
      <c r="X92" s="121"/>
      <c r="Y92" s="76" t="s">
        <v>4883</v>
      </c>
      <c r="AB92" s="639">
        <f t="shared" si="2"/>
        <v>12600.000000000002</v>
      </c>
      <c r="AC92" s="118">
        <f t="shared" si="3"/>
        <v>192600</v>
      </c>
    </row>
    <row r="93" spans="1:29" x14ac:dyDescent="0.35">
      <c r="A93" s="76"/>
      <c r="B93" s="196" t="s">
        <v>23626</v>
      </c>
      <c r="C93" s="196" t="s">
        <v>23809</v>
      </c>
      <c r="D93" s="196" t="s">
        <v>23628</v>
      </c>
      <c r="E93" s="268" t="s">
        <v>23629</v>
      </c>
      <c r="F93" s="196"/>
      <c r="G93" s="214" t="s">
        <v>23810</v>
      </c>
      <c r="H93" s="76"/>
      <c r="I93" s="118">
        <v>180000</v>
      </c>
      <c r="J93" s="76"/>
      <c r="K93" s="69" t="s">
        <v>9730</v>
      </c>
      <c r="L93" s="69" t="s">
        <v>4876</v>
      </c>
      <c r="M93" s="69" t="s">
        <v>4876</v>
      </c>
      <c r="N93" s="119" t="s">
        <v>1063</v>
      </c>
      <c r="O93" s="119" t="s">
        <v>1063</v>
      </c>
      <c r="P93" s="76"/>
      <c r="Q93" s="119" t="s">
        <v>1063</v>
      </c>
      <c r="R93" s="119" t="s">
        <v>1063</v>
      </c>
      <c r="S93" s="76"/>
      <c r="T93" s="76"/>
      <c r="U93" s="76"/>
      <c r="V93" s="76"/>
      <c r="W93" s="76"/>
      <c r="X93" s="121"/>
      <c r="Y93" s="76" t="s">
        <v>4883</v>
      </c>
      <c r="AB93" s="639">
        <f t="shared" si="2"/>
        <v>12600.000000000002</v>
      </c>
      <c r="AC93" s="118">
        <f t="shared" si="3"/>
        <v>192600</v>
      </c>
    </row>
    <row r="94" spans="1:29" x14ac:dyDescent="0.35">
      <c r="A94" s="64"/>
      <c r="B94" s="64"/>
      <c r="C94" s="64"/>
      <c r="D94" s="64"/>
      <c r="E94" s="115"/>
      <c r="F94" s="64"/>
      <c r="G94" s="267" t="s">
        <v>1829</v>
      </c>
      <c r="H94" s="64"/>
      <c r="I94" s="67"/>
      <c r="J94" s="64"/>
      <c r="K94" s="64"/>
      <c r="L94" s="68"/>
      <c r="M94" s="68"/>
      <c r="N94" s="68"/>
      <c r="O94" s="68"/>
      <c r="P94" s="64"/>
      <c r="Q94" s="68"/>
      <c r="R94" s="68"/>
      <c r="S94" s="64"/>
      <c r="T94" s="64"/>
      <c r="U94" s="64"/>
      <c r="V94" s="64"/>
      <c r="W94" s="64"/>
      <c r="X94" s="115"/>
      <c r="Y94" s="64"/>
      <c r="AB94" s="639">
        <f t="shared" si="2"/>
        <v>0</v>
      </c>
      <c r="AC94" s="67">
        <f t="shared" si="3"/>
        <v>0</v>
      </c>
    </row>
    <row r="95" spans="1:29" x14ac:dyDescent="0.35">
      <c r="A95" s="76"/>
      <c r="B95" s="196" t="s">
        <v>23626</v>
      </c>
      <c r="C95" s="196" t="s">
        <v>23809</v>
      </c>
      <c r="D95" s="196" t="s">
        <v>23628</v>
      </c>
      <c r="E95" s="268" t="s">
        <v>23629</v>
      </c>
      <c r="F95" s="196"/>
      <c r="G95" s="214" t="s">
        <v>23811</v>
      </c>
      <c r="H95" s="76"/>
      <c r="I95" s="118">
        <v>45000</v>
      </c>
      <c r="J95" s="76"/>
      <c r="K95" s="76" t="s">
        <v>980</v>
      </c>
      <c r="L95" s="76" t="s">
        <v>980</v>
      </c>
      <c r="M95" s="76" t="s">
        <v>980</v>
      </c>
      <c r="N95" s="76" t="s">
        <v>980</v>
      </c>
      <c r="O95" s="76" t="s">
        <v>980</v>
      </c>
      <c r="P95" s="76"/>
      <c r="Q95" s="76" t="s">
        <v>980</v>
      </c>
      <c r="R95" s="76" t="s">
        <v>980</v>
      </c>
      <c r="S95" s="76"/>
      <c r="T95" s="76"/>
      <c r="U95" s="76"/>
      <c r="V95" s="76"/>
      <c r="W95" s="76"/>
      <c r="X95" s="121"/>
      <c r="Y95" s="76" t="s">
        <v>4891</v>
      </c>
      <c r="AB95" s="639">
        <f t="shared" si="2"/>
        <v>3150.0000000000005</v>
      </c>
      <c r="AC95" s="118">
        <f t="shared" si="3"/>
        <v>48150</v>
      </c>
    </row>
    <row r="96" spans="1:29" x14ac:dyDescent="0.35">
      <c r="A96" s="76"/>
      <c r="B96" s="196" t="s">
        <v>23626</v>
      </c>
      <c r="C96" s="196" t="s">
        <v>23812</v>
      </c>
      <c r="D96" s="196" t="s">
        <v>23628</v>
      </c>
      <c r="E96" s="268" t="s">
        <v>23629</v>
      </c>
      <c r="F96" s="196"/>
      <c r="G96" s="214" t="s">
        <v>23813</v>
      </c>
      <c r="H96" s="76"/>
      <c r="I96" s="118">
        <v>45000</v>
      </c>
      <c r="J96" s="76"/>
      <c r="K96" s="76" t="s">
        <v>980</v>
      </c>
      <c r="L96" s="76" t="s">
        <v>980</v>
      </c>
      <c r="M96" s="76" t="s">
        <v>980</v>
      </c>
      <c r="N96" s="76" t="s">
        <v>980</v>
      </c>
      <c r="O96" s="76" t="s">
        <v>980</v>
      </c>
      <c r="P96" s="76"/>
      <c r="Q96" s="76" t="s">
        <v>980</v>
      </c>
      <c r="R96" s="76" t="s">
        <v>980</v>
      </c>
      <c r="S96" s="76"/>
      <c r="T96" s="76"/>
      <c r="U96" s="76"/>
      <c r="V96" s="76"/>
      <c r="W96" s="76"/>
      <c r="X96" s="121"/>
      <c r="Y96" s="76" t="s">
        <v>4891</v>
      </c>
      <c r="AB96" s="639">
        <f t="shared" si="2"/>
        <v>3150.0000000000005</v>
      </c>
      <c r="AC96" s="118">
        <f t="shared" si="3"/>
        <v>48150</v>
      </c>
    </row>
    <row r="97" spans="1:29" x14ac:dyDescent="0.35">
      <c r="A97" s="76"/>
      <c r="B97" s="196" t="s">
        <v>23626</v>
      </c>
      <c r="C97" s="196" t="s">
        <v>23814</v>
      </c>
      <c r="D97" s="196" t="s">
        <v>23628</v>
      </c>
      <c r="E97" s="268" t="s">
        <v>23629</v>
      </c>
      <c r="F97" s="196"/>
      <c r="G97" s="214" t="s">
        <v>23815</v>
      </c>
      <c r="H97" s="76"/>
      <c r="I97" s="118">
        <v>45000</v>
      </c>
      <c r="J97" s="76"/>
      <c r="K97" s="76" t="s">
        <v>980</v>
      </c>
      <c r="L97" s="76" t="s">
        <v>980</v>
      </c>
      <c r="M97" s="76" t="s">
        <v>980</v>
      </c>
      <c r="N97" s="76" t="s">
        <v>980</v>
      </c>
      <c r="O97" s="76" t="s">
        <v>980</v>
      </c>
      <c r="P97" s="76"/>
      <c r="Q97" s="76" t="s">
        <v>980</v>
      </c>
      <c r="R97" s="76" t="s">
        <v>980</v>
      </c>
      <c r="S97" s="76"/>
      <c r="T97" s="76"/>
      <c r="U97" s="76"/>
      <c r="V97" s="76"/>
      <c r="W97" s="76"/>
      <c r="X97" s="121"/>
      <c r="Y97" s="76"/>
      <c r="AB97" s="639">
        <f t="shared" si="2"/>
        <v>3150.0000000000005</v>
      </c>
      <c r="AC97" s="118">
        <f t="shared" si="3"/>
        <v>48150</v>
      </c>
    </row>
    <row r="98" spans="1:29" x14ac:dyDescent="0.35">
      <c r="A98" s="76"/>
      <c r="B98" s="196" t="s">
        <v>23626</v>
      </c>
      <c r="C98" s="196" t="s">
        <v>23816</v>
      </c>
      <c r="D98" s="196" t="s">
        <v>23628</v>
      </c>
      <c r="E98" s="268" t="s">
        <v>23629</v>
      </c>
      <c r="F98" s="196"/>
      <c r="G98" s="214" t="s">
        <v>23817</v>
      </c>
      <c r="H98" s="76"/>
      <c r="I98" s="118">
        <v>45000</v>
      </c>
      <c r="J98" s="76"/>
      <c r="K98" s="76" t="s">
        <v>980</v>
      </c>
      <c r="L98" s="76" t="s">
        <v>980</v>
      </c>
      <c r="M98" s="76" t="s">
        <v>980</v>
      </c>
      <c r="N98" s="76" t="s">
        <v>980</v>
      </c>
      <c r="O98" s="76" t="s">
        <v>980</v>
      </c>
      <c r="P98" s="76"/>
      <c r="Q98" s="76" t="s">
        <v>980</v>
      </c>
      <c r="R98" s="76" t="s">
        <v>980</v>
      </c>
      <c r="S98" s="76"/>
      <c r="T98" s="76"/>
      <c r="U98" s="76"/>
      <c r="V98" s="76"/>
      <c r="W98" s="76"/>
      <c r="X98" s="121"/>
      <c r="Y98" s="76" t="s">
        <v>4891</v>
      </c>
      <c r="AB98" s="639">
        <f t="shared" si="2"/>
        <v>3150.0000000000005</v>
      </c>
      <c r="AC98" s="118">
        <f t="shared" si="3"/>
        <v>48150</v>
      </c>
    </row>
    <row r="99" spans="1:29" x14ac:dyDescent="0.35">
      <c r="A99" s="64"/>
      <c r="B99" s="64"/>
      <c r="C99" s="64"/>
      <c r="D99" s="64"/>
      <c r="E99" s="115"/>
      <c r="F99" s="64"/>
      <c r="G99" s="267" t="s">
        <v>1833</v>
      </c>
      <c r="H99" s="64"/>
      <c r="I99" s="67"/>
      <c r="J99" s="64"/>
      <c r="K99" s="64"/>
      <c r="L99" s="68"/>
      <c r="M99" s="68"/>
      <c r="N99" s="68"/>
      <c r="O99" s="68"/>
      <c r="P99" s="64"/>
      <c r="Q99" s="68"/>
      <c r="R99" s="68"/>
      <c r="S99" s="64"/>
      <c r="T99" s="64"/>
      <c r="U99" s="64"/>
      <c r="V99" s="64"/>
      <c r="W99" s="64"/>
      <c r="X99" s="115"/>
      <c r="Y99" s="64"/>
      <c r="AB99" s="639">
        <f t="shared" si="2"/>
        <v>0</v>
      </c>
      <c r="AC99" s="67">
        <f t="shared" si="3"/>
        <v>0</v>
      </c>
    </row>
    <row r="100" spans="1:29" x14ac:dyDescent="0.35">
      <c r="A100" s="76"/>
      <c r="B100" s="196" t="s">
        <v>23626</v>
      </c>
      <c r="C100" s="196" t="s">
        <v>23809</v>
      </c>
      <c r="D100" s="196" t="s">
        <v>23628</v>
      </c>
      <c r="E100" s="268" t="s">
        <v>23629</v>
      </c>
      <c r="F100" s="196"/>
      <c r="G100" s="214" t="s">
        <v>23818</v>
      </c>
      <c r="H100" s="76"/>
      <c r="I100" s="118">
        <f>4000*39</f>
        <v>156000</v>
      </c>
      <c r="J100" s="76"/>
      <c r="K100" s="76" t="s">
        <v>980</v>
      </c>
      <c r="L100" s="76" t="s">
        <v>980</v>
      </c>
      <c r="M100" s="76" t="s">
        <v>980</v>
      </c>
      <c r="N100" s="76" t="s">
        <v>980</v>
      </c>
      <c r="O100" s="76" t="s">
        <v>980</v>
      </c>
      <c r="P100" s="76"/>
      <c r="Q100" s="76" t="s">
        <v>980</v>
      </c>
      <c r="R100" s="76" t="s">
        <v>980</v>
      </c>
      <c r="S100" s="76"/>
      <c r="T100" s="76"/>
      <c r="U100" s="76"/>
      <c r="V100" s="76"/>
      <c r="W100" s="76"/>
      <c r="X100" s="121"/>
      <c r="Y100" s="76" t="s">
        <v>4902</v>
      </c>
      <c r="AB100" s="639">
        <f t="shared" si="2"/>
        <v>10920.000000000002</v>
      </c>
      <c r="AC100" s="118">
        <f t="shared" si="3"/>
        <v>166920</v>
      </c>
    </row>
    <row r="101" spans="1:29" x14ac:dyDescent="0.35">
      <c r="A101" s="76"/>
      <c r="B101" s="196" t="s">
        <v>23626</v>
      </c>
      <c r="C101" s="196" t="s">
        <v>23812</v>
      </c>
      <c r="D101" s="196" t="s">
        <v>23628</v>
      </c>
      <c r="E101" s="268" t="s">
        <v>23629</v>
      </c>
      <c r="F101" s="196"/>
      <c r="G101" s="214" t="s">
        <v>23819</v>
      </c>
      <c r="H101" s="76"/>
      <c r="I101" s="118">
        <f>4000*48</f>
        <v>192000</v>
      </c>
      <c r="J101" s="76"/>
      <c r="K101" s="76" t="s">
        <v>980</v>
      </c>
      <c r="L101" s="76" t="s">
        <v>980</v>
      </c>
      <c r="M101" s="76" t="s">
        <v>980</v>
      </c>
      <c r="N101" s="76" t="s">
        <v>980</v>
      </c>
      <c r="O101" s="76" t="s">
        <v>980</v>
      </c>
      <c r="P101" s="76"/>
      <c r="Q101" s="76" t="s">
        <v>980</v>
      </c>
      <c r="R101" s="76" t="s">
        <v>980</v>
      </c>
      <c r="S101" s="76"/>
      <c r="T101" s="76"/>
      <c r="U101" s="76"/>
      <c r="V101" s="76"/>
      <c r="W101" s="76"/>
      <c r="X101" s="121"/>
      <c r="Y101" s="76" t="s">
        <v>4899</v>
      </c>
      <c r="AB101" s="639">
        <f t="shared" si="2"/>
        <v>13440.000000000002</v>
      </c>
      <c r="AC101" s="118">
        <f t="shared" si="3"/>
        <v>205440</v>
      </c>
    </row>
    <row r="102" spans="1:29" x14ac:dyDescent="0.35">
      <c r="A102" s="76"/>
      <c r="B102" s="196" t="s">
        <v>23626</v>
      </c>
      <c r="C102" s="196" t="s">
        <v>23814</v>
      </c>
      <c r="D102" s="196" t="s">
        <v>23628</v>
      </c>
      <c r="E102" s="268" t="s">
        <v>23629</v>
      </c>
      <c r="F102" s="196"/>
      <c r="G102" s="214" t="s">
        <v>23820</v>
      </c>
      <c r="H102" s="76"/>
      <c r="I102" s="118">
        <f>4000*45</f>
        <v>180000</v>
      </c>
      <c r="J102" s="76"/>
      <c r="K102" s="76" t="s">
        <v>980</v>
      </c>
      <c r="L102" s="76" t="s">
        <v>980</v>
      </c>
      <c r="M102" s="76" t="s">
        <v>980</v>
      </c>
      <c r="N102" s="76" t="s">
        <v>980</v>
      </c>
      <c r="O102" s="76" t="s">
        <v>980</v>
      </c>
      <c r="P102" s="76"/>
      <c r="Q102" s="76" t="s">
        <v>980</v>
      </c>
      <c r="R102" s="76" t="s">
        <v>980</v>
      </c>
      <c r="S102" s="76"/>
      <c r="T102" s="76"/>
      <c r="U102" s="76"/>
      <c r="V102" s="76"/>
      <c r="W102" s="76"/>
      <c r="X102" s="121"/>
      <c r="Y102" s="76" t="s">
        <v>4905</v>
      </c>
      <c r="AB102" s="639">
        <f t="shared" si="2"/>
        <v>12600.000000000002</v>
      </c>
      <c r="AC102" s="118">
        <f t="shared" si="3"/>
        <v>192600</v>
      </c>
    </row>
    <row r="103" spans="1:29" x14ac:dyDescent="0.35">
      <c r="A103" s="76"/>
      <c r="B103" s="196" t="s">
        <v>23626</v>
      </c>
      <c r="C103" s="196" t="s">
        <v>23816</v>
      </c>
      <c r="D103" s="196" t="s">
        <v>23628</v>
      </c>
      <c r="E103" s="268" t="s">
        <v>23629</v>
      </c>
      <c r="F103" s="196"/>
      <c r="G103" s="214" t="s">
        <v>4906</v>
      </c>
      <c r="H103" s="76"/>
      <c r="I103" s="118">
        <f>4000*3</f>
        <v>12000</v>
      </c>
      <c r="J103" s="76"/>
      <c r="K103" s="76" t="s">
        <v>980</v>
      </c>
      <c r="L103" s="76" t="s">
        <v>980</v>
      </c>
      <c r="M103" s="76" t="s">
        <v>980</v>
      </c>
      <c r="N103" s="76" t="s">
        <v>980</v>
      </c>
      <c r="O103" s="76" t="s">
        <v>980</v>
      </c>
      <c r="P103" s="76"/>
      <c r="Q103" s="76" t="s">
        <v>980</v>
      </c>
      <c r="R103" s="76" t="s">
        <v>980</v>
      </c>
      <c r="S103" s="76"/>
      <c r="T103" s="76"/>
      <c r="U103" s="76"/>
      <c r="V103" s="76"/>
      <c r="W103" s="76"/>
      <c r="X103" s="121"/>
      <c r="Y103" s="76" t="s">
        <v>4902</v>
      </c>
      <c r="AB103" s="639">
        <f t="shared" si="2"/>
        <v>840.00000000000011</v>
      </c>
      <c r="AC103" s="118">
        <f t="shared" si="3"/>
        <v>12840</v>
      </c>
    </row>
    <row r="104" spans="1:29" x14ac:dyDescent="0.35">
      <c r="A104" s="76"/>
      <c r="B104" s="196" t="s">
        <v>23626</v>
      </c>
      <c r="C104" s="196" t="s">
        <v>23821</v>
      </c>
      <c r="D104" s="196" t="s">
        <v>23628</v>
      </c>
      <c r="E104" s="268" t="s">
        <v>23629</v>
      </c>
      <c r="F104" s="196"/>
      <c r="G104" s="214" t="s">
        <v>4907</v>
      </c>
      <c r="H104" s="76"/>
      <c r="I104" s="118">
        <f>4000*12</f>
        <v>48000</v>
      </c>
      <c r="J104" s="76"/>
      <c r="K104" s="76" t="s">
        <v>980</v>
      </c>
      <c r="L104" s="76" t="s">
        <v>980</v>
      </c>
      <c r="M104" s="76" t="s">
        <v>980</v>
      </c>
      <c r="N104" s="76" t="s">
        <v>980</v>
      </c>
      <c r="O104" s="76" t="s">
        <v>980</v>
      </c>
      <c r="P104" s="76"/>
      <c r="Q104" s="76" t="s">
        <v>980</v>
      </c>
      <c r="R104" s="76" t="s">
        <v>980</v>
      </c>
      <c r="S104" s="76"/>
      <c r="T104" s="76"/>
      <c r="U104" s="76"/>
      <c r="V104" s="76"/>
      <c r="W104" s="76"/>
      <c r="X104" s="121"/>
      <c r="Y104" s="76" t="s">
        <v>4908</v>
      </c>
      <c r="AB104" s="639">
        <f t="shared" si="2"/>
        <v>3360.0000000000005</v>
      </c>
      <c r="AC104" s="118">
        <f t="shared" si="3"/>
        <v>51360</v>
      </c>
    </row>
    <row r="105" spans="1:29" x14ac:dyDescent="0.35">
      <c r="A105" s="76"/>
      <c r="B105" s="196" t="s">
        <v>23626</v>
      </c>
      <c r="C105" s="196" t="s">
        <v>23822</v>
      </c>
      <c r="D105" s="196" t="s">
        <v>23628</v>
      </c>
      <c r="E105" s="268" t="s">
        <v>23629</v>
      </c>
      <c r="F105" s="196"/>
      <c r="G105" s="214" t="s">
        <v>4909</v>
      </c>
      <c r="H105" s="76"/>
      <c r="I105" s="118">
        <f>4000*3</f>
        <v>12000</v>
      </c>
      <c r="J105" s="76"/>
      <c r="K105" s="76" t="s">
        <v>980</v>
      </c>
      <c r="L105" s="76" t="s">
        <v>980</v>
      </c>
      <c r="M105" s="76" t="s">
        <v>980</v>
      </c>
      <c r="N105" s="76" t="s">
        <v>980</v>
      </c>
      <c r="O105" s="76" t="s">
        <v>980</v>
      </c>
      <c r="P105" s="76"/>
      <c r="Q105" s="76" t="s">
        <v>980</v>
      </c>
      <c r="R105" s="76" t="s">
        <v>980</v>
      </c>
      <c r="S105" s="76"/>
      <c r="T105" s="76"/>
      <c r="U105" s="76"/>
      <c r="V105" s="76"/>
      <c r="W105" s="76"/>
      <c r="X105" s="121"/>
      <c r="Y105" s="76" t="s">
        <v>4902</v>
      </c>
      <c r="AB105" s="639">
        <f t="shared" si="2"/>
        <v>840.00000000000011</v>
      </c>
      <c r="AC105" s="118">
        <f t="shared" si="3"/>
        <v>12840</v>
      </c>
    </row>
    <row r="106" spans="1:29" x14ac:dyDescent="0.35">
      <c r="A106" s="76"/>
      <c r="B106" s="196" t="s">
        <v>23626</v>
      </c>
      <c r="C106" s="196" t="s">
        <v>23823</v>
      </c>
      <c r="D106" s="196" t="s">
        <v>23628</v>
      </c>
      <c r="E106" s="268" t="s">
        <v>23629</v>
      </c>
      <c r="F106" s="196"/>
      <c r="G106" s="214" t="s">
        <v>4910</v>
      </c>
      <c r="H106" s="76"/>
      <c r="I106" s="118">
        <f>4000*3</f>
        <v>12000</v>
      </c>
      <c r="J106" s="76"/>
      <c r="K106" s="76" t="s">
        <v>980</v>
      </c>
      <c r="L106" s="76" t="s">
        <v>980</v>
      </c>
      <c r="M106" s="76" t="s">
        <v>980</v>
      </c>
      <c r="N106" s="76" t="s">
        <v>980</v>
      </c>
      <c r="O106" s="76" t="s">
        <v>980</v>
      </c>
      <c r="P106" s="76"/>
      <c r="Q106" s="76" t="s">
        <v>980</v>
      </c>
      <c r="R106" s="76" t="s">
        <v>980</v>
      </c>
      <c r="S106" s="76"/>
      <c r="T106" s="76"/>
      <c r="U106" s="76"/>
      <c r="V106" s="76"/>
      <c r="W106" s="76"/>
      <c r="X106" s="121"/>
      <c r="Y106" s="76" t="s">
        <v>4905</v>
      </c>
      <c r="AB106" s="639">
        <f t="shared" si="2"/>
        <v>840.00000000000011</v>
      </c>
      <c r="AC106" s="118">
        <f t="shared" si="3"/>
        <v>12840</v>
      </c>
    </row>
    <row r="107" spans="1:29" x14ac:dyDescent="0.35">
      <c r="A107" s="76"/>
      <c r="B107" s="196" t="s">
        <v>23626</v>
      </c>
      <c r="C107" s="196" t="s">
        <v>23824</v>
      </c>
      <c r="D107" s="196" t="s">
        <v>23628</v>
      </c>
      <c r="E107" s="268" t="s">
        <v>23629</v>
      </c>
      <c r="F107" s="196"/>
      <c r="G107" s="214" t="s">
        <v>4911</v>
      </c>
      <c r="H107" s="76"/>
      <c r="I107" s="118">
        <f t="shared" ref="I107:I136" si="4">4000*3</f>
        <v>12000</v>
      </c>
      <c r="J107" s="76"/>
      <c r="K107" s="76" t="s">
        <v>980</v>
      </c>
      <c r="L107" s="76" t="s">
        <v>980</v>
      </c>
      <c r="M107" s="76" t="s">
        <v>980</v>
      </c>
      <c r="N107" s="76" t="s">
        <v>980</v>
      </c>
      <c r="O107" s="76" t="s">
        <v>980</v>
      </c>
      <c r="P107" s="76"/>
      <c r="Q107" s="76" t="s">
        <v>980</v>
      </c>
      <c r="R107" s="76" t="s">
        <v>980</v>
      </c>
      <c r="S107" s="76"/>
      <c r="T107" s="76"/>
      <c r="U107" s="76"/>
      <c r="V107" s="76"/>
      <c r="W107" s="76"/>
      <c r="X107" s="121"/>
      <c r="Y107" s="76" t="s">
        <v>4899</v>
      </c>
      <c r="AB107" s="639">
        <f t="shared" si="2"/>
        <v>840.00000000000011</v>
      </c>
      <c r="AC107" s="118">
        <f t="shared" si="3"/>
        <v>12840</v>
      </c>
    </row>
    <row r="108" spans="1:29" x14ac:dyDescent="0.35">
      <c r="A108" s="76"/>
      <c r="B108" s="196" t="s">
        <v>23626</v>
      </c>
      <c r="C108" s="196" t="s">
        <v>23825</v>
      </c>
      <c r="D108" s="196" t="s">
        <v>23628</v>
      </c>
      <c r="E108" s="268" t="s">
        <v>23629</v>
      </c>
      <c r="F108" s="196"/>
      <c r="G108" s="214" t="s">
        <v>4912</v>
      </c>
      <c r="H108" s="76"/>
      <c r="I108" s="118">
        <f t="shared" si="4"/>
        <v>12000</v>
      </c>
      <c r="J108" s="76"/>
      <c r="K108" s="76" t="s">
        <v>980</v>
      </c>
      <c r="L108" s="76" t="s">
        <v>980</v>
      </c>
      <c r="M108" s="76" t="s">
        <v>980</v>
      </c>
      <c r="N108" s="76" t="s">
        <v>980</v>
      </c>
      <c r="O108" s="76" t="s">
        <v>980</v>
      </c>
      <c r="P108" s="76"/>
      <c r="Q108" s="76" t="s">
        <v>980</v>
      </c>
      <c r="R108" s="76" t="s">
        <v>980</v>
      </c>
      <c r="S108" s="76"/>
      <c r="T108" s="76"/>
      <c r="U108" s="76"/>
      <c r="V108" s="76"/>
      <c r="W108" s="76"/>
      <c r="X108" s="121"/>
      <c r="Y108" s="76" t="s">
        <v>4902</v>
      </c>
      <c r="AB108" s="639">
        <f t="shared" si="2"/>
        <v>840.00000000000011</v>
      </c>
      <c r="AC108" s="118">
        <f t="shared" si="3"/>
        <v>12840</v>
      </c>
    </row>
    <row r="109" spans="1:29" x14ac:dyDescent="0.35">
      <c r="A109" s="76"/>
      <c r="B109" s="196" t="s">
        <v>23626</v>
      </c>
      <c r="C109" s="196" t="s">
        <v>23826</v>
      </c>
      <c r="D109" s="196" t="s">
        <v>23628</v>
      </c>
      <c r="E109" s="268" t="s">
        <v>23629</v>
      </c>
      <c r="F109" s="196"/>
      <c r="G109" s="214" t="s">
        <v>4913</v>
      </c>
      <c r="H109" s="76"/>
      <c r="I109" s="118">
        <f t="shared" si="4"/>
        <v>12000</v>
      </c>
      <c r="J109" s="76"/>
      <c r="K109" s="76" t="s">
        <v>980</v>
      </c>
      <c r="L109" s="76" t="s">
        <v>980</v>
      </c>
      <c r="M109" s="76" t="s">
        <v>980</v>
      </c>
      <c r="N109" s="76" t="s">
        <v>980</v>
      </c>
      <c r="O109" s="76" t="s">
        <v>980</v>
      </c>
      <c r="P109" s="76"/>
      <c r="Q109" s="76" t="s">
        <v>980</v>
      </c>
      <c r="R109" s="76" t="s">
        <v>980</v>
      </c>
      <c r="S109" s="76"/>
      <c r="T109" s="76"/>
      <c r="U109" s="76"/>
      <c r="V109" s="76"/>
      <c r="W109" s="76"/>
      <c r="X109" s="121"/>
      <c r="Y109" s="76" t="s">
        <v>4905</v>
      </c>
      <c r="AB109" s="639">
        <f t="shared" si="2"/>
        <v>840.00000000000011</v>
      </c>
      <c r="AC109" s="118">
        <f t="shared" si="3"/>
        <v>12840</v>
      </c>
    </row>
    <row r="110" spans="1:29" x14ac:dyDescent="0.35">
      <c r="A110" s="76"/>
      <c r="B110" s="196" t="s">
        <v>23626</v>
      </c>
      <c r="C110" s="196" t="s">
        <v>23827</v>
      </c>
      <c r="D110" s="196" t="s">
        <v>23628</v>
      </c>
      <c r="E110" s="268" t="s">
        <v>23629</v>
      </c>
      <c r="F110" s="196"/>
      <c r="G110" s="214" t="s">
        <v>4914</v>
      </c>
      <c r="H110" s="76"/>
      <c r="I110" s="118">
        <f t="shared" si="4"/>
        <v>12000</v>
      </c>
      <c r="J110" s="76"/>
      <c r="K110" s="76" t="s">
        <v>980</v>
      </c>
      <c r="L110" s="76" t="s">
        <v>980</v>
      </c>
      <c r="M110" s="76" t="s">
        <v>980</v>
      </c>
      <c r="N110" s="76" t="s">
        <v>980</v>
      </c>
      <c r="O110" s="76" t="s">
        <v>980</v>
      </c>
      <c r="P110" s="76"/>
      <c r="Q110" s="76" t="s">
        <v>980</v>
      </c>
      <c r="R110" s="76" t="s">
        <v>980</v>
      </c>
      <c r="S110" s="76"/>
      <c r="T110" s="76"/>
      <c r="U110" s="76"/>
      <c r="V110" s="76"/>
      <c r="W110" s="76"/>
      <c r="X110" s="121"/>
      <c r="Y110" s="76" t="s">
        <v>4899</v>
      </c>
      <c r="AB110" s="639">
        <f t="shared" si="2"/>
        <v>840.00000000000011</v>
      </c>
      <c r="AC110" s="118">
        <f t="shared" si="3"/>
        <v>12840</v>
      </c>
    </row>
    <row r="111" spans="1:29" x14ac:dyDescent="0.35">
      <c r="A111" s="76"/>
      <c r="B111" s="196" t="s">
        <v>23626</v>
      </c>
      <c r="C111" s="196" t="s">
        <v>23828</v>
      </c>
      <c r="D111" s="196" t="s">
        <v>23628</v>
      </c>
      <c r="E111" s="268" t="s">
        <v>23629</v>
      </c>
      <c r="F111" s="196"/>
      <c r="G111" s="214" t="s">
        <v>4915</v>
      </c>
      <c r="H111" s="76"/>
      <c r="I111" s="118">
        <f t="shared" si="4"/>
        <v>12000</v>
      </c>
      <c r="J111" s="76"/>
      <c r="K111" s="76" t="s">
        <v>980</v>
      </c>
      <c r="L111" s="76" t="s">
        <v>980</v>
      </c>
      <c r="M111" s="76" t="s">
        <v>980</v>
      </c>
      <c r="N111" s="76" t="s">
        <v>980</v>
      </c>
      <c r="O111" s="76" t="s">
        <v>980</v>
      </c>
      <c r="P111" s="76"/>
      <c r="Q111" s="76" t="s">
        <v>980</v>
      </c>
      <c r="R111" s="76" t="s">
        <v>980</v>
      </c>
      <c r="S111" s="76"/>
      <c r="T111" s="76"/>
      <c r="U111" s="76"/>
      <c r="V111" s="76"/>
      <c r="W111" s="76"/>
      <c r="X111" s="121"/>
      <c r="Y111" s="76" t="s">
        <v>4905</v>
      </c>
      <c r="AB111" s="639">
        <f t="shared" si="2"/>
        <v>840.00000000000011</v>
      </c>
      <c r="AC111" s="118">
        <f t="shared" si="3"/>
        <v>12840</v>
      </c>
    </row>
    <row r="112" spans="1:29" x14ac:dyDescent="0.35">
      <c r="A112" s="76"/>
      <c r="B112" s="196" t="s">
        <v>23626</v>
      </c>
      <c r="C112" s="196" t="s">
        <v>23829</v>
      </c>
      <c r="D112" s="196" t="s">
        <v>23628</v>
      </c>
      <c r="E112" s="268" t="s">
        <v>23629</v>
      </c>
      <c r="F112" s="196"/>
      <c r="G112" s="214" t="s">
        <v>4916</v>
      </c>
      <c r="H112" s="76"/>
      <c r="I112" s="118">
        <f t="shared" si="4"/>
        <v>12000</v>
      </c>
      <c r="J112" s="76"/>
      <c r="K112" s="76" t="s">
        <v>980</v>
      </c>
      <c r="L112" s="76" t="s">
        <v>980</v>
      </c>
      <c r="M112" s="76" t="s">
        <v>980</v>
      </c>
      <c r="N112" s="76" t="s">
        <v>980</v>
      </c>
      <c r="O112" s="76" t="s">
        <v>980</v>
      </c>
      <c r="P112" s="76"/>
      <c r="Q112" s="76" t="s">
        <v>980</v>
      </c>
      <c r="R112" s="76" t="s">
        <v>980</v>
      </c>
      <c r="S112" s="76"/>
      <c r="T112" s="76"/>
      <c r="U112" s="76"/>
      <c r="V112" s="76"/>
      <c r="W112" s="76"/>
      <c r="X112" s="121"/>
      <c r="Y112" s="76" t="s">
        <v>4902</v>
      </c>
      <c r="AB112" s="639">
        <f t="shared" si="2"/>
        <v>840.00000000000011</v>
      </c>
      <c r="AC112" s="118">
        <f t="shared" si="3"/>
        <v>12840</v>
      </c>
    </row>
    <row r="113" spans="1:29" x14ac:dyDescent="0.35">
      <c r="A113" s="76"/>
      <c r="B113" s="196" t="s">
        <v>23626</v>
      </c>
      <c r="C113" s="196" t="s">
        <v>23830</v>
      </c>
      <c r="D113" s="196" t="s">
        <v>23628</v>
      </c>
      <c r="E113" s="268" t="s">
        <v>23629</v>
      </c>
      <c r="F113" s="196"/>
      <c r="G113" s="214" t="s">
        <v>23831</v>
      </c>
      <c r="H113" s="76"/>
      <c r="I113" s="118">
        <f t="shared" si="4"/>
        <v>12000</v>
      </c>
      <c r="J113" s="76"/>
      <c r="K113" s="76" t="s">
        <v>980</v>
      </c>
      <c r="L113" s="76" t="s">
        <v>980</v>
      </c>
      <c r="M113" s="76" t="s">
        <v>980</v>
      </c>
      <c r="N113" s="76" t="s">
        <v>980</v>
      </c>
      <c r="O113" s="76" t="s">
        <v>980</v>
      </c>
      <c r="P113" s="76"/>
      <c r="Q113" s="76" t="s">
        <v>980</v>
      </c>
      <c r="R113" s="76" t="s">
        <v>980</v>
      </c>
      <c r="S113" s="76"/>
      <c r="T113" s="76"/>
      <c r="U113" s="76"/>
      <c r="V113" s="76"/>
      <c r="W113" s="76"/>
      <c r="X113" s="121"/>
      <c r="Y113" s="76" t="s">
        <v>4908</v>
      </c>
      <c r="AB113" s="639">
        <f t="shared" si="2"/>
        <v>840.00000000000011</v>
      </c>
      <c r="AC113" s="118">
        <f t="shared" si="3"/>
        <v>12840</v>
      </c>
    </row>
    <row r="114" spans="1:29" x14ac:dyDescent="0.35">
      <c r="A114" s="76"/>
      <c r="B114" s="196" t="s">
        <v>23626</v>
      </c>
      <c r="C114" s="196" t="s">
        <v>23832</v>
      </c>
      <c r="D114" s="196" t="s">
        <v>23628</v>
      </c>
      <c r="E114" s="268" t="s">
        <v>23629</v>
      </c>
      <c r="F114" s="196"/>
      <c r="G114" s="214" t="s">
        <v>23833</v>
      </c>
      <c r="H114" s="76"/>
      <c r="I114" s="118">
        <f t="shared" si="4"/>
        <v>12000</v>
      </c>
      <c r="J114" s="76"/>
      <c r="K114" s="76" t="s">
        <v>980</v>
      </c>
      <c r="L114" s="76" t="s">
        <v>980</v>
      </c>
      <c r="M114" s="76" t="s">
        <v>980</v>
      </c>
      <c r="N114" s="76" t="s">
        <v>980</v>
      </c>
      <c r="O114" s="76" t="s">
        <v>980</v>
      </c>
      <c r="P114" s="76"/>
      <c r="Q114" s="76" t="s">
        <v>980</v>
      </c>
      <c r="R114" s="76" t="s">
        <v>980</v>
      </c>
      <c r="S114" s="76"/>
      <c r="T114" s="76"/>
      <c r="U114" s="76"/>
      <c r="V114" s="76"/>
      <c r="W114" s="76"/>
      <c r="X114" s="121"/>
      <c r="Y114" s="76" t="s">
        <v>4899</v>
      </c>
      <c r="AB114" s="639">
        <f t="shared" si="2"/>
        <v>840.00000000000011</v>
      </c>
      <c r="AC114" s="118">
        <f t="shared" si="3"/>
        <v>12840</v>
      </c>
    </row>
    <row r="115" spans="1:29" x14ac:dyDescent="0.35">
      <c r="A115" s="76"/>
      <c r="B115" s="196" t="s">
        <v>23626</v>
      </c>
      <c r="C115" s="196" t="s">
        <v>23834</v>
      </c>
      <c r="D115" s="196" t="s">
        <v>23628</v>
      </c>
      <c r="E115" s="268" t="s">
        <v>23629</v>
      </c>
      <c r="F115" s="196"/>
      <c r="G115" s="214" t="s">
        <v>23835</v>
      </c>
      <c r="H115" s="76"/>
      <c r="I115" s="118">
        <f t="shared" si="4"/>
        <v>12000</v>
      </c>
      <c r="J115" s="76"/>
      <c r="K115" s="76" t="s">
        <v>980</v>
      </c>
      <c r="L115" s="76" t="s">
        <v>980</v>
      </c>
      <c r="M115" s="76" t="s">
        <v>980</v>
      </c>
      <c r="N115" s="76" t="s">
        <v>980</v>
      </c>
      <c r="O115" s="76" t="s">
        <v>980</v>
      </c>
      <c r="P115" s="76"/>
      <c r="Q115" s="76" t="s">
        <v>980</v>
      </c>
      <c r="R115" s="76" t="s">
        <v>980</v>
      </c>
      <c r="S115" s="76"/>
      <c r="T115" s="76"/>
      <c r="U115" s="76"/>
      <c r="V115" s="76"/>
      <c r="W115" s="76"/>
      <c r="X115" s="121"/>
      <c r="Y115" s="76" t="s">
        <v>4905</v>
      </c>
      <c r="AB115" s="639">
        <f t="shared" si="2"/>
        <v>840.00000000000011</v>
      </c>
      <c r="AC115" s="118">
        <f t="shared" si="3"/>
        <v>12840</v>
      </c>
    </row>
    <row r="116" spans="1:29" x14ac:dyDescent="0.35">
      <c r="A116" s="76"/>
      <c r="B116" s="196" t="s">
        <v>23626</v>
      </c>
      <c r="C116" s="196" t="s">
        <v>23836</v>
      </c>
      <c r="D116" s="196" t="s">
        <v>23628</v>
      </c>
      <c r="E116" s="268" t="s">
        <v>23629</v>
      </c>
      <c r="F116" s="196"/>
      <c r="G116" s="214" t="s">
        <v>4920</v>
      </c>
      <c r="H116" s="76"/>
      <c r="I116" s="118">
        <f t="shared" si="4"/>
        <v>12000</v>
      </c>
      <c r="J116" s="76"/>
      <c r="K116" s="76" t="s">
        <v>980</v>
      </c>
      <c r="L116" s="76" t="s">
        <v>980</v>
      </c>
      <c r="M116" s="76" t="s">
        <v>980</v>
      </c>
      <c r="N116" s="76" t="s">
        <v>980</v>
      </c>
      <c r="O116" s="76" t="s">
        <v>980</v>
      </c>
      <c r="P116" s="76"/>
      <c r="Q116" s="76" t="s">
        <v>980</v>
      </c>
      <c r="R116" s="76" t="s">
        <v>980</v>
      </c>
      <c r="S116" s="76"/>
      <c r="T116" s="76"/>
      <c r="U116" s="76"/>
      <c r="V116" s="76"/>
      <c r="W116" s="76"/>
      <c r="X116" s="121"/>
      <c r="Y116" s="76" t="s">
        <v>4902</v>
      </c>
      <c r="AB116" s="639">
        <f t="shared" si="2"/>
        <v>840.00000000000011</v>
      </c>
      <c r="AC116" s="118">
        <f t="shared" si="3"/>
        <v>12840</v>
      </c>
    </row>
    <row r="117" spans="1:29" x14ac:dyDescent="0.35">
      <c r="A117" s="76"/>
      <c r="B117" s="196" t="s">
        <v>23626</v>
      </c>
      <c r="C117" s="196" t="s">
        <v>23837</v>
      </c>
      <c r="D117" s="196" t="s">
        <v>23628</v>
      </c>
      <c r="E117" s="268" t="s">
        <v>23629</v>
      </c>
      <c r="F117" s="196"/>
      <c r="G117" s="214" t="s">
        <v>23838</v>
      </c>
      <c r="H117" s="76"/>
      <c r="I117" s="118">
        <f t="shared" si="4"/>
        <v>12000</v>
      </c>
      <c r="J117" s="76"/>
      <c r="K117" s="76" t="s">
        <v>980</v>
      </c>
      <c r="L117" s="76" t="s">
        <v>980</v>
      </c>
      <c r="M117" s="76" t="s">
        <v>980</v>
      </c>
      <c r="N117" s="76" t="s">
        <v>980</v>
      </c>
      <c r="O117" s="76" t="s">
        <v>980</v>
      </c>
      <c r="P117" s="76"/>
      <c r="Q117" s="76" t="s">
        <v>980</v>
      </c>
      <c r="R117" s="76" t="s">
        <v>980</v>
      </c>
      <c r="S117" s="76"/>
      <c r="T117" s="76"/>
      <c r="U117" s="76"/>
      <c r="V117" s="76"/>
      <c r="W117" s="76"/>
      <c r="X117" s="121"/>
      <c r="Y117" s="76" t="s">
        <v>4902</v>
      </c>
      <c r="AB117" s="639">
        <f t="shared" si="2"/>
        <v>840.00000000000011</v>
      </c>
      <c r="AC117" s="118">
        <f t="shared" si="3"/>
        <v>12840</v>
      </c>
    </row>
    <row r="118" spans="1:29" x14ac:dyDescent="0.35">
      <c r="A118" s="76"/>
      <c r="B118" s="196" t="s">
        <v>23626</v>
      </c>
      <c r="C118" s="196" t="s">
        <v>23839</v>
      </c>
      <c r="D118" s="196" t="s">
        <v>23628</v>
      </c>
      <c r="E118" s="268" t="s">
        <v>23629</v>
      </c>
      <c r="F118" s="196"/>
      <c r="G118" s="214" t="s">
        <v>23840</v>
      </c>
      <c r="H118" s="76"/>
      <c r="I118" s="118">
        <f t="shared" si="4"/>
        <v>12000</v>
      </c>
      <c r="J118" s="76"/>
      <c r="K118" s="76" t="s">
        <v>980</v>
      </c>
      <c r="L118" s="76" t="s">
        <v>980</v>
      </c>
      <c r="M118" s="76" t="s">
        <v>980</v>
      </c>
      <c r="N118" s="76" t="s">
        <v>980</v>
      </c>
      <c r="O118" s="76" t="s">
        <v>980</v>
      </c>
      <c r="P118" s="76"/>
      <c r="Q118" s="76" t="s">
        <v>980</v>
      </c>
      <c r="R118" s="76" t="s">
        <v>980</v>
      </c>
      <c r="S118" s="76"/>
      <c r="T118" s="76"/>
      <c r="U118" s="76"/>
      <c r="V118" s="76"/>
      <c r="W118" s="76"/>
      <c r="X118" s="121"/>
      <c r="Y118" s="76" t="s">
        <v>4905</v>
      </c>
      <c r="AB118" s="639">
        <f t="shared" si="2"/>
        <v>840.00000000000011</v>
      </c>
      <c r="AC118" s="118">
        <f t="shared" si="3"/>
        <v>12840</v>
      </c>
    </row>
    <row r="119" spans="1:29" x14ac:dyDescent="0.35">
      <c r="A119" s="76"/>
      <c r="B119" s="196" t="s">
        <v>23626</v>
      </c>
      <c r="C119" s="196" t="s">
        <v>23841</v>
      </c>
      <c r="D119" s="196" t="s">
        <v>23628</v>
      </c>
      <c r="E119" s="268" t="s">
        <v>23629</v>
      </c>
      <c r="F119" s="196"/>
      <c r="G119" s="214" t="s">
        <v>23842</v>
      </c>
      <c r="H119" s="76"/>
      <c r="I119" s="118">
        <f t="shared" si="4"/>
        <v>12000</v>
      </c>
      <c r="J119" s="76"/>
      <c r="K119" s="76" t="s">
        <v>980</v>
      </c>
      <c r="L119" s="76" t="s">
        <v>980</v>
      </c>
      <c r="M119" s="76" t="s">
        <v>980</v>
      </c>
      <c r="N119" s="76" t="s">
        <v>980</v>
      </c>
      <c r="O119" s="76" t="s">
        <v>980</v>
      </c>
      <c r="P119" s="76"/>
      <c r="Q119" s="76" t="s">
        <v>980</v>
      </c>
      <c r="R119" s="76" t="s">
        <v>980</v>
      </c>
      <c r="S119" s="76"/>
      <c r="T119" s="76"/>
      <c r="U119" s="76"/>
      <c r="V119" s="76"/>
      <c r="W119" s="76"/>
      <c r="X119" s="121"/>
      <c r="Y119" s="76" t="s">
        <v>4899</v>
      </c>
      <c r="AB119" s="639">
        <f t="shared" si="2"/>
        <v>840.00000000000011</v>
      </c>
      <c r="AC119" s="118">
        <f t="shared" si="3"/>
        <v>12840</v>
      </c>
    </row>
    <row r="120" spans="1:29" x14ac:dyDescent="0.35">
      <c r="A120" s="76"/>
      <c r="B120" s="196" t="s">
        <v>23626</v>
      </c>
      <c r="C120" s="196" t="s">
        <v>23843</v>
      </c>
      <c r="D120" s="196" t="s">
        <v>23628</v>
      </c>
      <c r="E120" s="268" t="s">
        <v>23629</v>
      </c>
      <c r="F120" s="196"/>
      <c r="G120" s="214" t="s">
        <v>4924</v>
      </c>
      <c r="H120" s="76"/>
      <c r="I120" s="118">
        <f t="shared" si="4"/>
        <v>12000</v>
      </c>
      <c r="J120" s="76"/>
      <c r="K120" s="76" t="s">
        <v>980</v>
      </c>
      <c r="L120" s="76" t="s">
        <v>980</v>
      </c>
      <c r="M120" s="76" t="s">
        <v>980</v>
      </c>
      <c r="N120" s="76" t="s">
        <v>980</v>
      </c>
      <c r="O120" s="76" t="s">
        <v>980</v>
      </c>
      <c r="P120" s="76"/>
      <c r="Q120" s="76" t="s">
        <v>980</v>
      </c>
      <c r="R120" s="76" t="s">
        <v>980</v>
      </c>
      <c r="S120" s="76"/>
      <c r="T120" s="76"/>
      <c r="U120" s="76"/>
      <c r="V120" s="76"/>
      <c r="W120" s="76"/>
      <c r="X120" s="121"/>
      <c r="Y120" s="76" t="s">
        <v>4902</v>
      </c>
      <c r="AB120" s="639">
        <f t="shared" si="2"/>
        <v>840.00000000000011</v>
      </c>
      <c r="AC120" s="118">
        <f t="shared" si="3"/>
        <v>12840</v>
      </c>
    </row>
    <row r="121" spans="1:29" x14ac:dyDescent="0.35">
      <c r="A121" s="76"/>
      <c r="B121" s="196" t="s">
        <v>23626</v>
      </c>
      <c r="C121" s="196" t="s">
        <v>23844</v>
      </c>
      <c r="D121" s="196" t="s">
        <v>23628</v>
      </c>
      <c r="E121" s="268" t="s">
        <v>23629</v>
      </c>
      <c r="F121" s="196"/>
      <c r="G121" s="214" t="s">
        <v>4925</v>
      </c>
      <c r="H121" s="76"/>
      <c r="I121" s="118">
        <f t="shared" si="4"/>
        <v>12000</v>
      </c>
      <c r="J121" s="76"/>
      <c r="K121" s="76" t="s">
        <v>980</v>
      </c>
      <c r="L121" s="76" t="s">
        <v>980</v>
      </c>
      <c r="M121" s="76" t="s">
        <v>980</v>
      </c>
      <c r="N121" s="76" t="s">
        <v>980</v>
      </c>
      <c r="O121" s="76" t="s">
        <v>980</v>
      </c>
      <c r="P121" s="76"/>
      <c r="Q121" s="76" t="s">
        <v>980</v>
      </c>
      <c r="R121" s="76" t="s">
        <v>980</v>
      </c>
      <c r="S121" s="76"/>
      <c r="T121" s="76"/>
      <c r="U121" s="76"/>
      <c r="V121" s="76"/>
      <c r="W121" s="76"/>
      <c r="X121" s="121"/>
      <c r="Y121" s="76" t="s">
        <v>4899</v>
      </c>
      <c r="AB121" s="639">
        <f t="shared" si="2"/>
        <v>840.00000000000011</v>
      </c>
      <c r="AC121" s="118">
        <f t="shared" si="3"/>
        <v>12840</v>
      </c>
    </row>
    <row r="122" spans="1:29" x14ac:dyDescent="0.35">
      <c r="A122" s="76"/>
      <c r="B122" s="196" t="s">
        <v>23626</v>
      </c>
      <c r="C122" s="196" t="s">
        <v>23845</v>
      </c>
      <c r="D122" s="196" t="s">
        <v>23628</v>
      </c>
      <c r="E122" s="268" t="s">
        <v>23629</v>
      </c>
      <c r="F122" s="196"/>
      <c r="G122" s="214" t="s">
        <v>4926</v>
      </c>
      <c r="H122" s="76"/>
      <c r="I122" s="118">
        <f t="shared" si="4"/>
        <v>12000</v>
      </c>
      <c r="J122" s="76"/>
      <c r="K122" s="76" t="s">
        <v>980</v>
      </c>
      <c r="L122" s="76" t="s">
        <v>980</v>
      </c>
      <c r="M122" s="76" t="s">
        <v>980</v>
      </c>
      <c r="N122" s="76" t="s">
        <v>980</v>
      </c>
      <c r="O122" s="76" t="s">
        <v>980</v>
      </c>
      <c r="P122" s="76"/>
      <c r="Q122" s="76" t="s">
        <v>980</v>
      </c>
      <c r="R122" s="76" t="s">
        <v>980</v>
      </c>
      <c r="S122" s="76"/>
      <c r="T122" s="76"/>
      <c r="U122" s="76"/>
      <c r="V122" s="76"/>
      <c r="W122" s="76"/>
      <c r="X122" s="121"/>
      <c r="Y122" s="76" t="s">
        <v>4905</v>
      </c>
      <c r="AB122" s="639">
        <f t="shared" si="2"/>
        <v>840.00000000000011</v>
      </c>
      <c r="AC122" s="118">
        <f t="shared" si="3"/>
        <v>12840</v>
      </c>
    </row>
    <row r="123" spans="1:29" x14ac:dyDescent="0.35">
      <c r="A123" s="76"/>
      <c r="B123" s="196" t="s">
        <v>23626</v>
      </c>
      <c r="C123" s="196" t="s">
        <v>23846</v>
      </c>
      <c r="D123" s="196" t="s">
        <v>23628</v>
      </c>
      <c r="E123" s="268" t="s">
        <v>23629</v>
      </c>
      <c r="F123" s="196"/>
      <c r="G123" s="214" t="s">
        <v>4927</v>
      </c>
      <c r="H123" s="76"/>
      <c r="I123" s="118">
        <f t="shared" si="4"/>
        <v>12000</v>
      </c>
      <c r="J123" s="76"/>
      <c r="K123" s="76" t="s">
        <v>980</v>
      </c>
      <c r="L123" s="76" t="s">
        <v>980</v>
      </c>
      <c r="M123" s="76" t="s">
        <v>980</v>
      </c>
      <c r="N123" s="76" t="s">
        <v>980</v>
      </c>
      <c r="O123" s="76" t="s">
        <v>980</v>
      </c>
      <c r="P123" s="76"/>
      <c r="Q123" s="76" t="s">
        <v>980</v>
      </c>
      <c r="R123" s="76" t="s">
        <v>980</v>
      </c>
      <c r="S123" s="76"/>
      <c r="T123" s="76"/>
      <c r="U123" s="76"/>
      <c r="V123" s="76"/>
      <c r="W123" s="76"/>
      <c r="X123" s="121"/>
      <c r="Y123" s="76" t="s">
        <v>4899</v>
      </c>
      <c r="AB123" s="639">
        <f t="shared" si="2"/>
        <v>840.00000000000011</v>
      </c>
      <c r="AC123" s="118">
        <f t="shared" si="3"/>
        <v>12840</v>
      </c>
    </row>
    <row r="124" spans="1:29" x14ac:dyDescent="0.35">
      <c r="A124" s="76"/>
      <c r="B124" s="196" t="s">
        <v>23626</v>
      </c>
      <c r="C124" s="196" t="s">
        <v>23847</v>
      </c>
      <c r="D124" s="196" t="s">
        <v>23628</v>
      </c>
      <c r="E124" s="268" t="s">
        <v>23629</v>
      </c>
      <c r="F124" s="196"/>
      <c r="G124" s="214" t="s">
        <v>4928</v>
      </c>
      <c r="H124" s="76"/>
      <c r="I124" s="118">
        <f t="shared" si="4"/>
        <v>12000</v>
      </c>
      <c r="J124" s="76"/>
      <c r="K124" s="76" t="s">
        <v>980</v>
      </c>
      <c r="L124" s="76" t="s">
        <v>980</v>
      </c>
      <c r="M124" s="76" t="s">
        <v>980</v>
      </c>
      <c r="N124" s="76" t="s">
        <v>980</v>
      </c>
      <c r="O124" s="76" t="s">
        <v>980</v>
      </c>
      <c r="P124" s="76"/>
      <c r="Q124" s="76" t="s">
        <v>980</v>
      </c>
      <c r="R124" s="76" t="s">
        <v>980</v>
      </c>
      <c r="S124" s="76"/>
      <c r="T124" s="76"/>
      <c r="U124" s="76"/>
      <c r="V124" s="76"/>
      <c r="W124" s="76"/>
      <c r="X124" s="121"/>
      <c r="Y124" s="76" t="s">
        <v>4902</v>
      </c>
      <c r="AB124" s="639">
        <f t="shared" si="2"/>
        <v>840.00000000000011</v>
      </c>
      <c r="AC124" s="118">
        <f t="shared" si="3"/>
        <v>12840</v>
      </c>
    </row>
    <row r="125" spans="1:29" x14ac:dyDescent="0.35">
      <c r="A125" s="76"/>
      <c r="B125" s="196" t="s">
        <v>23626</v>
      </c>
      <c r="C125" s="196" t="s">
        <v>23848</v>
      </c>
      <c r="D125" s="196" t="s">
        <v>23628</v>
      </c>
      <c r="E125" s="268" t="s">
        <v>23629</v>
      </c>
      <c r="F125" s="196"/>
      <c r="G125" s="214" t="s">
        <v>23849</v>
      </c>
      <c r="H125" s="76"/>
      <c r="I125" s="118">
        <f t="shared" si="4"/>
        <v>12000</v>
      </c>
      <c r="J125" s="76"/>
      <c r="K125" s="76" t="s">
        <v>980</v>
      </c>
      <c r="L125" s="76" t="s">
        <v>980</v>
      </c>
      <c r="M125" s="76" t="s">
        <v>980</v>
      </c>
      <c r="N125" s="76" t="s">
        <v>980</v>
      </c>
      <c r="O125" s="76" t="s">
        <v>980</v>
      </c>
      <c r="P125" s="76"/>
      <c r="Q125" s="76" t="s">
        <v>980</v>
      </c>
      <c r="R125" s="76" t="s">
        <v>980</v>
      </c>
      <c r="S125" s="76"/>
      <c r="T125" s="76"/>
      <c r="U125" s="76"/>
      <c r="V125" s="76"/>
      <c r="W125" s="76"/>
      <c r="X125" s="121"/>
      <c r="Y125" s="76" t="s">
        <v>4905</v>
      </c>
      <c r="AB125" s="639">
        <f t="shared" si="2"/>
        <v>840.00000000000011</v>
      </c>
      <c r="AC125" s="118">
        <f t="shared" si="3"/>
        <v>12840</v>
      </c>
    </row>
    <row r="126" spans="1:29" x14ac:dyDescent="0.35">
      <c r="A126" s="76"/>
      <c r="B126" s="196" t="s">
        <v>23626</v>
      </c>
      <c r="C126" s="196" t="s">
        <v>23850</v>
      </c>
      <c r="D126" s="196" t="s">
        <v>23628</v>
      </c>
      <c r="E126" s="268" t="s">
        <v>23629</v>
      </c>
      <c r="F126" s="196"/>
      <c r="G126" s="214" t="s">
        <v>23851</v>
      </c>
      <c r="H126" s="76"/>
      <c r="I126" s="118">
        <f t="shared" si="4"/>
        <v>12000</v>
      </c>
      <c r="J126" s="76"/>
      <c r="K126" s="76" t="s">
        <v>980</v>
      </c>
      <c r="L126" s="76" t="s">
        <v>980</v>
      </c>
      <c r="M126" s="76" t="s">
        <v>980</v>
      </c>
      <c r="N126" s="76" t="s">
        <v>980</v>
      </c>
      <c r="O126" s="76" t="s">
        <v>980</v>
      </c>
      <c r="P126" s="76"/>
      <c r="Q126" s="76" t="s">
        <v>980</v>
      </c>
      <c r="R126" s="76" t="s">
        <v>980</v>
      </c>
      <c r="S126" s="76"/>
      <c r="T126" s="76"/>
      <c r="U126" s="76"/>
      <c r="V126" s="76"/>
      <c r="W126" s="76"/>
      <c r="X126" s="121"/>
      <c r="Y126" s="76" t="s">
        <v>4931</v>
      </c>
      <c r="AB126" s="639">
        <f t="shared" si="2"/>
        <v>840.00000000000011</v>
      </c>
      <c r="AC126" s="118">
        <f t="shared" si="3"/>
        <v>12840</v>
      </c>
    </row>
    <row r="127" spans="1:29" x14ac:dyDescent="0.35">
      <c r="A127" s="76"/>
      <c r="B127" s="196" t="s">
        <v>23626</v>
      </c>
      <c r="C127" s="196" t="s">
        <v>23852</v>
      </c>
      <c r="D127" s="196" t="s">
        <v>23628</v>
      </c>
      <c r="E127" s="268" t="s">
        <v>23629</v>
      </c>
      <c r="F127" s="196"/>
      <c r="G127" s="214" t="s">
        <v>23853</v>
      </c>
      <c r="H127" s="76"/>
      <c r="I127" s="118">
        <f t="shared" si="4"/>
        <v>12000</v>
      </c>
      <c r="J127" s="76"/>
      <c r="K127" s="76" t="s">
        <v>980</v>
      </c>
      <c r="L127" s="76" t="s">
        <v>980</v>
      </c>
      <c r="M127" s="76" t="s">
        <v>980</v>
      </c>
      <c r="N127" s="76" t="s">
        <v>980</v>
      </c>
      <c r="O127" s="76" t="s">
        <v>980</v>
      </c>
      <c r="P127" s="76"/>
      <c r="Q127" s="76" t="s">
        <v>980</v>
      </c>
      <c r="R127" s="76" t="s">
        <v>980</v>
      </c>
      <c r="S127" s="76"/>
      <c r="T127" s="76"/>
      <c r="U127" s="76"/>
      <c r="V127" s="76"/>
      <c r="W127" s="76"/>
      <c r="X127" s="121"/>
      <c r="Y127" s="76" t="s">
        <v>4931</v>
      </c>
      <c r="AB127" s="639">
        <f t="shared" si="2"/>
        <v>840.00000000000011</v>
      </c>
      <c r="AC127" s="118">
        <f t="shared" si="3"/>
        <v>12840</v>
      </c>
    </row>
    <row r="128" spans="1:29" x14ac:dyDescent="0.35">
      <c r="A128" s="76"/>
      <c r="B128" s="196" t="s">
        <v>23626</v>
      </c>
      <c r="C128" s="196" t="s">
        <v>23854</v>
      </c>
      <c r="D128" s="196" t="s">
        <v>23628</v>
      </c>
      <c r="E128" s="268" t="s">
        <v>23629</v>
      </c>
      <c r="F128" s="196"/>
      <c r="G128" s="214" t="s">
        <v>23855</v>
      </c>
      <c r="H128" s="76"/>
      <c r="I128" s="118">
        <f t="shared" si="4"/>
        <v>12000</v>
      </c>
      <c r="J128" s="76"/>
      <c r="K128" s="76" t="s">
        <v>980</v>
      </c>
      <c r="L128" s="76" t="s">
        <v>980</v>
      </c>
      <c r="M128" s="76" t="s">
        <v>980</v>
      </c>
      <c r="N128" s="76" t="s">
        <v>980</v>
      </c>
      <c r="O128" s="76" t="s">
        <v>980</v>
      </c>
      <c r="P128" s="76"/>
      <c r="Q128" s="76" t="s">
        <v>980</v>
      </c>
      <c r="R128" s="76" t="s">
        <v>980</v>
      </c>
      <c r="S128" s="76"/>
      <c r="T128" s="76"/>
      <c r="U128" s="76"/>
      <c r="V128" s="76"/>
      <c r="W128" s="76"/>
      <c r="X128" s="121"/>
      <c r="Y128" s="76" t="s">
        <v>4905</v>
      </c>
      <c r="AB128" s="639">
        <f t="shared" si="2"/>
        <v>840.00000000000011</v>
      </c>
      <c r="AC128" s="118">
        <f t="shared" si="3"/>
        <v>12840</v>
      </c>
    </row>
    <row r="129" spans="1:29" x14ac:dyDescent="0.35">
      <c r="A129" s="76"/>
      <c r="B129" s="196" t="s">
        <v>23626</v>
      </c>
      <c r="C129" s="196" t="s">
        <v>23856</v>
      </c>
      <c r="D129" s="196" t="s">
        <v>23628</v>
      </c>
      <c r="E129" s="268" t="s">
        <v>23629</v>
      </c>
      <c r="F129" s="196"/>
      <c r="G129" s="214" t="s">
        <v>4929</v>
      </c>
      <c r="H129" s="76"/>
      <c r="I129" s="118">
        <f t="shared" si="4"/>
        <v>12000</v>
      </c>
      <c r="J129" s="76"/>
      <c r="K129" s="76" t="s">
        <v>980</v>
      </c>
      <c r="L129" s="76" t="s">
        <v>980</v>
      </c>
      <c r="M129" s="76" t="s">
        <v>980</v>
      </c>
      <c r="N129" s="76" t="s">
        <v>980</v>
      </c>
      <c r="O129" s="76" t="s">
        <v>980</v>
      </c>
      <c r="P129" s="76"/>
      <c r="Q129" s="76" t="s">
        <v>980</v>
      </c>
      <c r="R129" s="76" t="s">
        <v>980</v>
      </c>
      <c r="S129" s="76"/>
      <c r="T129" s="76"/>
      <c r="U129" s="76"/>
      <c r="V129" s="76"/>
      <c r="W129" s="76"/>
      <c r="X129" s="121"/>
      <c r="Y129" s="76" t="s">
        <v>4905</v>
      </c>
      <c r="AB129" s="639">
        <f t="shared" si="2"/>
        <v>840.00000000000011</v>
      </c>
      <c r="AC129" s="118">
        <f t="shared" si="3"/>
        <v>12840</v>
      </c>
    </row>
    <row r="130" spans="1:29" x14ac:dyDescent="0.35">
      <c r="A130" s="76"/>
      <c r="B130" s="196" t="s">
        <v>23626</v>
      </c>
      <c r="C130" s="196" t="s">
        <v>23857</v>
      </c>
      <c r="D130" s="196" t="s">
        <v>23628</v>
      </c>
      <c r="E130" s="268" t="s">
        <v>23629</v>
      </c>
      <c r="F130" s="196"/>
      <c r="G130" s="214" t="s">
        <v>4930</v>
      </c>
      <c r="H130" s="76"/>
      <c r="I130" s="118">
        <f t="shared" si="4"/>
        <v>12000</v>
      </c>
      <c r="J130" s="76"/>
      <c r="K130" s="76" t="s">
        <v>980</v>
      </c>
      <c r="L130" s="76" t="s">
        <v>980</v>
      </c>
      <c r="M130" s="76" t="s">
        <v>980</v>
      </c>
      <c r="N130" s="76" t="s">
        <v>980</v>
      </c>
      <c r="O130" s="76" t="s">
        <v>980</v>
      </c>
      <c r="P130" s="76"/>
      <c r="Q130" s="76" t="s">
        <v>980</v>
      </c>
      <c r="R130" s="76" t="s">
        <v>980</v>
      </c>
      <c r="S130" s="76"/>
      <c r="T130" s="76"/>
      <c r="U130" s="76"/>
      <c r="V130" s="76"/>
      <c r="W130" s="76"/>
      <c r="X130" s="121"/>
      <c r="Y130" s="76" t="s">
        <v>4899</v>
      </c>
      <c r="AB130" s="639">
        <f t="shared" si="2"/>
        <v>840.00000000000011</v>
      </c>
      <c r="AC130" s="118">
        <f t="shared" si="3"/>
        <v>12840</v>
      </c>
    </row>
    <row r="131" spans="1:29" x14ac:dyDescent="0.35">
      <c r="A131" s="76"/>
      <c r="B131" s="196" t="s">
        <v>23626</v>
      </c>
      <c r="C131" s="196" t="s">
        <v>23858</v>
      </c>
      <c r="D131" s="196" t="s">
        <v>23628</v>
      </c>
      <c r="E131" s="268" t="s">
        <v>23629</v>
      </c>
      <c r="F131" s="196"/>
      <c r="G131" s="214" t="s">
        <v>4932</v>
      </c>
      <c r="H131" s="76"/>
      <c r="I131" s="118">
        <f t="shared" si="4"/>
        <v>12000</v>
      </c>
      <c r="J131" s="76"/>
      <c r="K131" s="76" t="s">
        <v>980</v>
      </c>
      <c r="L131" s="76" t="s">
        <v>980</v>
      </c>
      <c r="M131" s="76" t="s">
        <v>980</v>
      </c>
      <c r="N131" s="76" t="s">
        <v>980</v>
      </c>
      <c r="O131" s="76" t="s">
        <v>980</v>
      </c>
      <c r="P131" s="76"/>
      <c r="Q131" s="76" t="s">
        <v>980</v>
      </c>
      <c r="R131" s="76" t="s">
        <v>980</v>
      </c>
      <c r="S131" s="76"/>
      <c r="T131" s="76"/>
      <c r="U131" s="76"/>
      <c r="V131" s="76"/>
      <c r="W131" s="76"/>
      <c r="X131" s="121"/>
      <c r="Y131" s="76" t="s">
        <v>4899</v>
      </c>
      <c r="AB131" s="639">
        <f t="shared" si="2"/>
        <v>840.00000000000011</v>
      </c>
      <c r="AC131" s="118">
        <f t="shared" si="3"/>
        <v>12840</v>
      </c>
    </row>
    <row r="132" spans="1:29" x14ac:dyDescent="0.35">
      <c r="A132" s="76"/>
      <c r="B132" s="196" t="s">
        <v>23626</v>
      </c>
      <c r="C132" s="196" t="s">
        <v>23859</v>
      </c>
      <c r="D132" s="196" t="s">
        <v>23628</v>
      </c>
      <c r="E132" s="268" t="s">
        <v>23629</v>
      </c>
      <c r="F132" s="196"/>
      <c r="G132" s="214" t="s">
        <v>23860</v>
      </c>
      <c r="H132" s="76"/>
      <c r="I132" s="118">
        <f t="shared" si="4"/>
        <v>12000</v>
      </c>
      <c r="J132" s="76"/>
      <c r="K132" s="76" t="s">
        <v>980</v>
      </c>
      <c r="L132" s="76" t="s">
        <v>980</v>
      </c>
      <c r="M132" s="76" t="s">
        <v>980</v>
      </c>
      <c r="N132" s="76" t="s">
        <v>980</v>
      </c>
      <c r="O132" s="76" t="s">
        <v>980</v>
      </c>
      <c r="P132" s="76"/>
      <c r="Q132" s="76" t="s">
        <v>980</v>
      </c>
      <c r="R132" s="76" t="s">
        <v>980</v>
      </c>
      <c r="S132" s="76"/>
      <c r="T132" s="76"/>
      <c r="U132" s="76"/>
      <c r="V132" s="76"/>
      <c r="W132" s="76"/>
      <c r="X132" s="121"/>
      <c r="Y132" s="76" t="s">
        <v>4905</v>
      </c>
      <c r="AB132" s="639">
        <f t="shared" si="2"/>
        <v>840.00000000000011</v>
      </c>
      <c r="AC132" s="118">
        <f t="shared" si="3"/>
        <v>12840</v>
      </c>
    </row>
    <row r="133" spans="1:29" x14ac:dyDescent="0.35">
      <c r="A133" s="76"/>
      <c r="B133" s="196" t="s">
        <v>23626</v>
      </c>
      <c r="C133" s="196" t="s">
        <v>23861</v>
      </c>
      <c r="D133" s="196" t="s">
        <v>23628</v>
      </c>
      <c r="E133" s="268" t="s">
        <v>23629</v>
      </c>
      <c r="F133" s="196"/>
      <c r="G133" s="214" t="s">
        <v>4934</v>
      </c>
      <c r="H133" s="76"/>
      <c r="I133" s="118">
        <f t="shared" si="4"/>
        <v>12000</v>
      </c>
      <c r="J133" s="76"/>
      <c r="K133" s="76" t="s">
        <v>980</v>
      </c>
      <c r="L133" s="76" t="s">
        <v>980</v>
      </c>
      <c r="M133" s="76" t="s">
        <v>980</v>
      </c>
      <c r="N133" s="76" t="s">
        <v>980</v>
      </c>
      <c r="O133" s="76" t="s">
        <v>980</v>
      </c>
      <c r="P133" s="76"/>
      <c r="Q133" s="76" t="s">
        <v>980</v>
      </c>
      <c r="R133" s="76" t="s">
        <v>980</v>
      </c>
      <c r="S133" s="76"/>
      <c r="T133" s="76"/>
      <c r="U133" s="76"/>
      <c r="V133" s="76"/>
      <c r="W133" s="76"/>
      <c r="X133" s="121"/>
      <c r="Y133" s="76" t="s">
        <v>4905</v>
      </c>
      <c r="AB133" s="639">
        <f t="shared" si="2"/>
        <v>840.00000000000011</v>
      </c>
      <c r="AC133" s="118">
        <f t="shared" si="3"/>
        <v>12840</v>
      </c>
    </row>
    <row r="134" spans="1:29" x14ac:dyDescent="0.35">
      <c r="A134" s="76"/>
      <c r="B134" s="196" t="s">
        <v>23626</v>
      </c>
      <c r="C134" s="196" t="s">
        <v>23862</v>
      </c>
      <c r="D134" s="196" t="s">
        <v>23628</v>
      </c>
      <c r="E134" s="268" t="s">
        <v>23629</v>
      </c>
      <c r="F134" s="196"/>
      <c r="G134" s="214" t="s">
        <v>4935</v>
      </c>
      <c r="H134" s="76"/>
      <c r="I134" s="118">
        <f t="shared" si="4"/>
        <v>12000</v>
      </c>
      <c r="J134" s="76"/>
      <c r="K134" s="76" t="s">
        <v>980</v>
      </c>
      <c r="L134" s="76" t="s">
        <v>980</v>
      </c>
      <c r="M134" s="76" t="s">
        <v>980</v>
      </c>
      <c r="N134" s="76" t="s">
        <v>980</v>
      </c>
      <c r="O134" s="76" t="s">
        <v>980</v>
      </c>
      <c r="P134" s="76"/>
      <c r="Q134" s="76" t="s">
        <v>980</v>
      </c>
      <c r="R134" s="76" t="s">
        <v>980</v>
      </c>
      <c r="S134" s="76"/>
      <c r="T134" s="76"/>
      <c r="U134" s="76"/>
      <c r="V134" s="76"/>
      <c r="W134" s="76"/>
      <c r="X134" s="121"/>
      <c r="Y134" s="76" t="s">
        <v>4931</v>
      </c>
      <c r="AB134" s="639">
        <f t="shared" ref="AB134:AB197" si="5">I134*AB$4</f>
        <v>840.00000000000011</v>
      </c>
      <c r="AC134" s="118">
        <f t="shared" ref="AC134:AC197" si="6">I134+AB134</f>
        <v>12840</v>
      </c>
    </row>
    <row r="135" spans="1:29" x14ac:dyDescent="0.35">
      <c r="A135" s="76"/>
      <c r="B135" s="196" t="s">
        <v>23626</v>
      </c>
      <c r="C135" s="196" t="s">
        <v>23863</v>
      </c>
      <c r="D135" s="196" t="s">
        <v>23628</v>
      </c>
      <c r="E135" s="268" t="s">
        <v>23629</v>
      </c>
      <c r="F135" s="196"/>
      <c r="G135" s="214" t="s">
        <v>23864</v>
      </c>
      <c r="H135" s="76"/>
      <c r="I135" s="118">
        <f t="shared" si="4"/>
        <v>12000</v>
      </c>
      <c r="J135" s="76"/>
      <c r="K135" s="76" t="s">
        <v>980</v>
      </c>
      <c r="L135" s="76" t="s">
        <v>980</v>
      </c>
      <c r="M135" s="76" t="s">
        <v>980</v>
      </c>
      <c r="N135" s="76" t="s">
        <v>980</v>
      </c>
      <c r="O135" s="76" t="s">
        <v>980</v>
      </c>
      <c r="P135" s="76"/>
      <c r="Q135" s="76" t="s">
        <v>980</v>
      </c>
      <c r="R135" s="76" t="s">
        <v>980</v>
      </c>
      <c r="S135" s="76"/>
      <c r="T135" s="76"/>
      <c r="U135" s="76"/>
      <c r="V135" s="76"/>
      <c r="W135" s="76"/>
      <c r="X135" s="121"/>
      <c r="Y135" s="76" t="s">
        <v>4905</v>
      </c>
      <c r="AB135" s="639">
        <f t="shared" si="5"/>
        <v>840.00000000000011</v>
      </c>
      <c r="AC135" s="118">
        <f t="shared" si="6"/>
        <v>12840</v>
      </c>
    </row>
    <row r="136" spans="1:29" x14ac:dyDescent="0.35">
      <c r="A136" s="76"/>
      <c r="B136" s="196" t="s">
        <v>23626</v>
      </c>
      <c r="C136" s="196" t="s">
        <v>23865</v>
      </c>
      <c r="D136" s="196" t="s">
        <v>23628</v>
      </c>
      <c r="E136" s="268" t="s">
        <v>23629</v>
      </c>
      <c r="F136" s="196"/>
      <c r="G136" s="214" t="s">
        <v>4936</v>
      </c>
      <c r="H136" s="76"/>
      <c r="I136" s="118">
        <f t="shared" si="4"/>
        <v>12000</v>
      </c>
      <c r="J136" s="76"/>
      <c r="K136" s="76" t="s">
        <v>980</v>
      </c>
      <c r="L136" s="76" t="s">
        <v>980</v>
      </c>
      <c r="M136" s="76" t="s">
        <v>980</v>
      </c>
      <c r="N136" s="76" t="s">
        <v>980</v>
      </c>
      <c r="O136" s="76" t="s">
        <v>980</v>
      </c>
      <c r="P136" s="76"/>
      <c r="Q136" s="76" t="s">
        <v>980</v>
      </c>
      <c r="R136" s="76" t="s">
        <v>980</v>
      </c>
      <c r="S136" s="76"/>
      <c r="T136" s="76"/>
      <c r="U136" s="76"/>
      <c r="V136" s="76"/>
      <c r="W136" s="76"/>
      <c r="X136" s="121"/>
      <c r="Y136" s="76" t="s">
        <v>4931</v>
      </c>
      <c r="AB136" s="639">
        <f t="shared" si="5"/>
        <v>840.00000000000011</v>
      </c>
      <c r="AC136" s="118">
        <f t="shared" si="6"/>
        <v>12840</v>
      </c>
    </row>
    <row r="137" spans="1:29" x14ac:dyDescent="0.35">
      <c r="A137" s="64"/>
      <c r="B137" s="64"/>
      <c r="C137" s="64"/>
      <c r="D137" s="64"/>
      <c r="E137" s="115"/>
      <c r="F137" s="64"/>
      <c r="G137" s="267" t="s">
        <v>1853</v>
      </c>
      <c r="H137" s="64"/>
      <c r="I137" s="67"/>
      <c r="J137" s="64"/>
      <c r="K137" s="64"/>
      <c r="L137" s="68"/>
      <c r="M137" s="68"/>
      <c r="N137" s="68"/>
      <c r="O137" s="68"/>
      <c r="P137" s="64"/>
      <c r="Q137" s="68"/>
      <c r="R137" s="68"/>
      <c r="S137" s="64"/>
      <c r="T137" s="64"/>
      <c r="U137" s="64"/>
      <c r="V137" s="64"/>
      <c r="W137" s="64"/>
      <c r="X137" s="115"/>
      <c r="Y137" s="64"/>
      <c r="AB137" s="639">
        <f t="shared" si="5"/>
        <v>0</v>
      </c>
      <c r="AC137" s="67">
        <f t="shared" si="6"/>
        <v>0</v>
      </c>
    </row>
    <row r="138" spans="1:29" x14ac:dyDescent="0.35">
      <c r="A138" s="76"/>
      <c r="B138" s="196" t="s">
        <v>23626</v>
      </c>
      <c r="C138" s="196" t="s">
        <v>23863</v>
      </c>
      <c r="D138" s="196" t="s">
        <v>23628</v>
      </c>
      <c r="E138" s="268" t="s">
        <v>23629</v>
      </c>
      <c r="F138" s="196"/>
      <c r="G138" s="277" t="s">
        <v>23866</v>
      </c>
      <c r="H138" s="76"/>
      <c r="I138" s="118">
        <v>2000000</v>
      </c>
      <c r="J138" s="76"/>
      <c r="K138" s="76" t="s">
        <v>4943</v>
      </c>
      <c r="L138" s="119">
        <v>2007</v>
      </c>
      <c r="M138" s="119" t="s">
        <v>1063</v>
      </c>
      <c r="N138" s="120">
        <v>1039657</v>
      </c>
      <c r="O138" s="119" t="s">
        <v>1063</v>
      </c>
      <c r="P138" s="76"/>
      <c r="Q138" s="119" t="s">
        <v>1063</v>
      </c>
      <c r="R138" s="119" t="s">
        <v>1063</v>
      </c>
      <c r="S138" s="76"/>
      <c r="T138" s="76"/>
      <c r="U138" s="76"/>
      <c r="V138" s="76"/>
      <c r="W138" s="76"/>
      <c r="X138" s="121"/>
      <c r="Y138" s="76"/>
      <c r="AB138" s="639">
        <f t="shared" si="5"/>
        <v>140000</v>
      </c>
      <c r="AC138" s="118">
        <f t="shared" si="6"/>
        <v>2140000</v>
      </c>
    </row>
    <row r="139" spans="1:29" x14ac:dyDescent="0.35">
      <c r="A139" s="76"/>
      <c r="B139" s="196" t="s">
        <v>23626</v>
      </c>
      <c r="C139" s="196" t="s">
        <v>23865</v>
      </c>
      <c r="D139" s="196" t="s">
        <v>23628</v>
      </c>
      <c r="E139" s="268" t="s">
        <v>23629</v>
      </c>
      <c r="F139" s="196"/>
      <c r="G139" s="277" t="s">
        <v>23867</v>
      </c>
      <c r="H139" s="76"/>
      <c r="I139" s="118">
        <v>2000000</v>
      </c>
      <c r="J139" s="76"/>
      <c r="K139" s="76" t="s">
        <v>8273</v>
      </c>
      <c r="L139" s="119" t="s">
        <v>1063</v>
      </c>
      <c r="M139" s="119" t="s">
        <v>1063</v>
      </c>
      <c r="N139" s="120">
        <v>6552</v>
      </c>
      <c r="O139" s="119" t="s">
        <v>1063</v>
      </c>
      <c r="P139" s="76"/>
      <c r="Q139" s="119" t="s">
        <v>1063</v>
      </c>
      <c r="R139" s="119" t="s">
        <v>1063</v>
      </c>
      <c r="S139" s="76"/>
      <c r="T139" s="76"/>
      <c r="U139" s="76"/>
      <c r="V139" s="76"/>
      <c r="W139" s="76"/>
      <c r="X139" s="121"/>
      <c r="Y139" s="76"/>
      <c r="AB139" s="639">
        <f t="shared" si="5"/>
        <v>140000</v>
      </c>
      <c r="AC139" s="118">
        <f t="shared" si="6"/>
        <v>2140000</v>
      </c>
    </row>
    <row r="140" spans="1:29" x14ac:dyDescent="0.35">
      <c r="A140" s="76"/>
      <c r="B140" s="196" t="s">
        <v>23626</v>
      </c>
      <c r="C140" s="196" t="s">
        <v>23868</v>
      </c>
      <c r="D140" s="196" t="s">
        <v>23628</v>
      </c>
      <c r="E140" s="268" t="s">
        <v>23629</v>
      </c>
      <c r="F140" s="196"/>
      <c r="G140" s="277" t="s">
        <v>23869</v>
      </c>
      <c r="H140" s="76"/>
      <c r="I140" s="118">
        <v>2000000</v>
      </c>
      <c r="J140" s="76"/>
      <c r="K140" s="76" t="s">
        <v>8273</v>
      </c>
      <c r="L140" s="119" t="s">
        <v>1063</v>
      </c>
      <c r="M140" s="119" t="s">
        <v>1063</v>
      </c>
      <c r="N140" s="120">
        <v>6551</v>
      </c>
      <c r="O140" s="119" t="s">
        <v>1063</v>
      </c>
      <c r="P140" s="76"/>
      <c r="Q140" s="119" t="s">
        <v>1063</v>
      </c>
      <c r="R140" s="119" t="s">
        <v>1063</v>
      </c>
      <c r="S140" s="76"/>
      <c r="T140" s="76"/>
      <c r="U140" s="76"/>
      <c r="V140" s="76"/>
      <c r="W140" s="76"/>
      <c r="X140" s="121"/>
      <c r="Y140" s="76"/>
      <c r="AB140" s="639">
        <f t="shared" si="5"/>
        <v>140000</v>
      </c>
      <c r="AC140" s="118">
        <f t="shared" si="6"/>
        <v>2140000</v>
      </c>
    </row>
    <row r="141" spans="1:29" x14ac:dyDescent="0.35">
      <c r="A141" s="64"/>
      <c r="B141" s="64"/>
      <c r="C141" s="64"/>
      <c r="D141" s="64"/>
      <c r="E141" s="115"/>
      <c r="F141" s="64"/>
      <c r="G141" s="267" t="s">
        <v>1860</v>
      </c>
      <c r="H141" s="64"/>
      <c r="I141" s="67"/>
      <c r="J141" s="64"/>
      <c r="K141" s="64"/>
      <c r="L141" s="68"/>
      <c r="M141" s="68"/>
      <c r="N141" s="68"/>
      <c r="O141" s="68"/>
      <c r="P141" s="64"/>
      <c r="Q141" s="68"/>
      <c r="R141" s="68"/>
      <c r="S141" s="64"/>
      <c r="T141" s="64"/>
      <c r="U141" s="64"/>
      <c r="V141" s="64"/>
      <c r="W141" s="64"/>
      <c r="X141" s="115"/>
      <c r="Y141" s="64"/>
      <c r="AB141" s="639">
        <f t="shared" si="5"/>
        <v>0</v>
      </c>
      <c r="AC141" s="67">
        <f t="shared" si="6"/>
        <v>0</v>
      </c>
    </row>
    <row r="142" spans="1:29" x14ac:dyDescent="0.35">
      <c r="A142" s="76"/>
      <c r="B142" s="196" t="s">
        <v>23626</v>
      </c>
      <c r="C142" s="196" t="s">
        <v>23868</v>
      </c>
      <c r="D142" s="196" t="s">
        <v>23628</v>
      </c>
      <c r="E142" s="268" t="s">
        <v>23629</v>
      </c>
      <c r="G142" s="214" t="s">
        <v>23870</v>
      </c>
      <c r="H142" s="76"/>
      <c r="I142" s="118">
        <v>700000</v>
      </c>
      <c r="J142" s="76"/>
      <c r="K142" s="76" t="s">
        <v>23871</v>
      </c>
      <c r="L142" s="117" t="s">
        <v>23872</v>
      </c>
      <c r="M142" s="119" t="s">
        <v>1063</v>
      </c>
      <c r="N142" s="117" t="s">
        <v>23873</v>
      </c>
      <c r="O142" s="119"/>
      <c r="P142" s="76"/>
      <c r="Q142" s="119"/>
      <c r="R142" s="119"/>
      <c r="S142" s="76"/>
      <c r="T142" s="76"/>
      <c r="U142" s="76"/>
      <c r="V142" s="76"/>
      <c r="W142" s="76"/>
      <c r="X142" s="121"/>
      <c r="Y142" s="76"/>
      <c r="AB142" s="639">
        <f t="shared" si="5"/>
        <v>49000.000000000007</v>
      </c>
      <c r="AC142" s="118">
        <f t="shared" si="6"/>
        <v>749000</v>
      </c>
    </row>
    <row r="143" spans="1:29" x14ac:dyDescent="0.35">
      <c r="A143" s="64"/>
      <c r="B143" s="64"/>
      <c r="C143" s="64"/>
      <c r="D143" s="64"/>
      <c r="E143" s="115"/>
      <c r="F143" s="64"/>
      <c r="G143" s="280" t="s">
        <v>2961</v>
      </c>
      <c r="H143" s="64"/>
      <c r="I143" s="67"/>
      <c r="J143" s="64"/>
      <c r="K143" s="64"/>
      <c r="L143" s="68"/>
      <c r="M143" s="68"/>
      <c r="N143" s="68"/>
      <c r="O143" s="68"/>
      <c r="P143" s="64"/>
      <c r="Q143" s="68"/>
      <c r="R143" s="68"/>
      <c r="S143" s="64"/>
      <c r="T143" s="64"/>
      <c r="U143" s="64"/>
      <c r="V143" s="64"/>
      <c r="W143" s="64"/>
      <c r="X143" s="115"/>
      <c r="Y143" s="64"/>
      <c r="AB143" s="639">
        <f t="shared" si="5"/>
        <v>0</v>
      </c>
      <c r="AC143" s="67">
        <f t="shared" si="6"/>
        <v>0</v>
      </c>
    </row>
    <row r="144" spans="1:29" x14ac:dyDescent="0.35">
      <c r="A144" s="76"/>
      <c r="B144" s="196" t="s">
        <v>23626</v>
      </c>
      <c r="C144" s="196" t="s">
        <v>23865</v>
      </c>
      <c r="D144" s="196" t="s">
        <v>23628</v>
      </c>
      <c r="E144" s="268" t="s">
        <v>23629</v>
      </c>
      <c r="F144" s="196"/>
      <c r="G144" s="269" t="s">
        <v>23874</v>
      </c>
      <c r="H144" s="76"/>
      <c r="I144" s="118">
        <v>75000</v>
      </c>
      <c r="J144" s="76"/>
      <c r="K144" s="76" t="s">
        <v>23875</v>
      </c>
      <c r="L144" s="130"/>
      <c r="M144" s="119" t="s">
        <v>23876</v>
      </c>
      <c r="N144" s="119" t="s">
        <v>23877</v>
      </c>
      <c r="O144" s="119" t="s">
        <v>1063</v>
      </c>
      <c r="P144" s="76"/>
      <c r="Q144" s="119" t="s">
        <v>1063</v>
      </c>
      <c r="R144" s="119" t="s">
        <v>1063</v>
      </c>
      <c r="S144" s="76"/>
      <c r="T144" s="76"/>
      <c r="U144" s="76"/>
      <c r="V144" s="76"/>
      <c r="W144" s="76"/>
      <c r="X144" s="121"/>
      <c r="Y144" s="76"/>
      <c r="AB144" s="639">
        <f t="shared" si="5"/>
        <v>5250.0000000000009</v>
      </c>
      <c r="AC144" s="118">
        <f t="shared" si="6"/>
        <v>80250</v>
      </c>
    </row>
    <row r="145" spans="1:29" x14ac:dyDescent="0.35">
      <c r="A145" s="76"/>
      <c r="B145" s="196" t="s">
        <v>23626</v>
      </c>
      <c r="C145" s="196" t="s">
        <v>23868</v>
      </c>
      <c r="D145" s="196" t="s">
        <v>23628</v>
      </c>
      <c r="E145" s="268" t="s">
        <v>23629</v>
      </c>
      <c r="F145" s="196"/>
      <c r="G145" s="269" t="s">
        <v>23878</v>
      </c>
      <c r="H145" s="76"/>
      <c r="I145" s="118">
        <v>75000</v>
      </c>
      <c r="J145" s="76"/>
      <c r="K145" s="76" t="s">
        <v>23875</v>
      </c>
      <c r="L145" s="130"/>
      <c r="M145" s="119" t="s">
        <v>23876</v>
      </c>
      <c r="N145" s="119" t="s">
        <v>23879</v>
      </c>
      <c r="O145" s="119" t="s">
        <v>1063</v>
      </c>
      <c r="P145" s="76"/>
      <c r="Q145" s="119" t="s">
        <v>1063</v>
      </c>
      <c r="R145" s="119" t="s">
        <v>1063</v>
      </c>
      <c r="S145" s="76"/>
      <c r="T145" s="76"/>
      <c r="U145" s="76"/>
      <c r="V145" s="76"/>
      <c r="W145" s="76"/>
      <c r="X145" s="121"/>
      <c r="Y145" s="76"/>
      <c r="AB145" s="639">
        <f t="shared" si="5"/>
        <v>5250.0000000000009</v>
      </c>
      <c r="AC145" s="118">
        <f t="shared" si="6"/>
        <v>80250</v>
      </c>
    </row>
    <row r="146" spans="1:29" x14ac:dyDescent="0.35">
      <c r="A146" s="76"/>
      <c r="B146" s="196" t="s">
        <v>23626</v>
      </c>
      <c r="C146" s="196" t="s">
        <v>23880</v>
      </c>
      <c r="D146" s="196" t="s">
        <v>23628</v>
      </c>
      <c r="E146" s="268" t="s">
        <v>23629</v>
      </c>
      <c r="F146" s="196"/>
      <c r="G146" s="269" t="s">
        <v>23881</v>
      </c>
      <c r="H146" s="76"/>
      <c r="I146" s="118">
        <v>75000</v>
      </c>
      <c r="J146" s="76"/>
      <c r="K146" s="76" t="s">
        <v>23875</v>
      </c>
      <c r="L146" s="130"/>
      <c r="M146" s="119" t="s">
        <v>23876</v>
      </c>
      <c r="N146" s="119" t="s">
        <v>23882</v>
      </c>
      <c r="O146" s="119" t="s">
        <v>1063</v>
      </c>
      <c r="P146" s="76"/>
      <c r="Q146" s="119" t="s">
        <v>1063</v>
      </c>
      <c r="R146" s="119" t="s">
        <v>1063</v>
      </c>
      <c r="S146" s="76"/>
      <c r="T146" s="76"/>
      <c r="U146" s="76"/>
      <c r="V146" s="76"/>
      <c r="W146" s="76"/>
      <c r="X146" s="121"/>
      <c r="Y146" s="76"/>
      <c r="AB146" s="639">
        <f t="shared" si="5"/>
        <v>5250.0000000000009</v>
      </c>
      <c r="AC146" s="118">
        <f t="shared" si="6"/>
        <v>80250</v>
      </c>
    </row>
    <row r="147" spans="1:29" x14ac:dyDescent="0.35">
      <c r="A147" s="76"/>
      <c r="B147" s="196" t="s">
        <v>23626</v>
      </c>
      <c r="C147" s="196" t="s">
        <v>23883</v>
      </c>
      <c r="D147" s="196" t="s">
        <v>23628</v>
      </c>
      <c r="E147" s="268" t="s">
        <v>23629</v>
      </c>
      <c r="F147" s="196"/>
      <c r="G147" s="269" t="s">
        <v>23884</v>
      </c>
      <c r="H147" s="76"/>
      <c r="I147" s="118">
        <v>75000</v>
      </c>
      <c r="J147" s="76"/>
      <c r="K147" s="76" t="s">
        <v>23875</v>
      </c>
      <c r="L147" s="130"/>
      <c r="M147" s="119" t="s">
        <v>23876</v>
      </c>
      <c r="N147" s="119" t="s">
        <v>23885</v>
      </c>
      <c r="O147" s="119" t="s">
        <v>1063</v>
      </c>
      <c r="P147" s="76"/>
      <c r="Q147" s="119" t="s">
        <v>1063</v>
      </c>
      <c r="R147" s="119" t="s">
        <v>1063</v>
      </c>
      <c r="S147" s="76"/>
      <c r="T147" s="76"/>
      <c r="U147" s="76"/>
      <c r="V147" s="76"/>
      <c r="W147" s="76"/>
      <c r="X147" s="121"/>
      <c r="Y147" s="76"/>
      <c r="AB147" s="639">
        <f t="shared" si="5"/>
        <v>5250.0000000000009</v>
      </c>
      <c r="AC147" s="118">
        <f t="shared" si="6"/>
        <v>80250</v>
      </c>
    </row>
    <row r="148" spans="1:29" x14ac:dyDescent="0.35">
      <c r="A148" s="76"/>
      <c r="B148" s="196" t="s">
        <v>23626</v>
      </c>
      <c r="C148" s="196" t="s">
        <v>23886</v>
      </c>
      <c r="D148" s="196" t="s">
        <v>23628</v>
      </c>
      <c r="E148" s="268" t="s">
        <v>23629</v>
      </c>
      <c r="F148" s="196"/>
      <c r="G148" s="269" t="s">
        <v>23887</v>
      </c>
      <c r="H148" s="76"/>
      <c r="I148" s="118">
        <v>75000</v>
      </c>
      <c r="J148" s="76"/>
      <c r="K148" s="76" t="s">
        <v>23875</v>
      </c>
      <c r="L148" s="130"/>
      <c r="M148" s="119" t="s">
        <v>23876</v>
      </c>
      <c r="N148" s="119" t="s">
        <v>23888</v>
      </c>
      <c r="O148" s="119" t="s">
        <v>1063</v>
      </c>
      <c r="P148" s="76"/>
      <c r="Q148" s="119" t="s">
        <v>1063</v>
      </c>
      <c r="R148" s="119" t="s">
        <v>1063</v>
      </c>
      <c r="S148" s="76"/>
      <c r="T148" s="76"/>
      <c r="U148" s="76"/>
      <c r="V148" s="76"/>
      <c r="W148" s="76"/>
      <c r="X148" s="121"/>
      <c r="Y148" s="76"/>
      <c r="AB148" s="639">
        <f t="shared" si="5"/>
        <v>5250.0000000000009</v>
      </c>
      <c r="AC148" s="118">
        <f t="shared" si="6"/>
        <v>80250</v>
      </c>
    </row>
    <row r="149" spans="1:29" x14ac:dyDescent="0.35">
      <c r="A149" s="76"/>
      <c r="B149" s="196" t="s">
        <v>23626</v>
      </c>
      <c r="C149" s="196" t="s">
        <v>23889</v>
      </c>
      <c r="D149" s="196" t="s">
        <v>23628</v>
      </c>
      <c r="E149" s="268" t="s">
        <v>23629</v>
      </c>
      <c r="F149" s="196"/>
      <c r="G149" s="269" t="s">
        <v>23890</v>
      </c>
      <c r="H149" s="76"/>
      <c r="I149" s="118">
        <v>75000</v>
      </c>
      <c r="J149" s="76"/>
      <c r="K149" s="76" t="s">
        <v>23875</v>
      </c>
      <c r="L149" s="130"/>
      <c r="M149" s="119" t="s">
        <v>23876</v>
      </c>
      <c r="N149" s="119" t="s">
        <v>23891</v>
      </c>
      <c r="O149" s="119" t="s">
        <v>1063</v>
      </c>
      <c r="P149" s="76"/>
      <c r="Q149" s="119" t="s">
        <v>1063</v>
      </c>
      <c r="R149" s="119" t="s">
        <v>1063</v>
      </c>
      <c r="S149" s="76"/>
      <c r="T149" s="76"/>
      <c r="U149" s="76"/>
      <c r="V149" s="76"/>
      <c r="W149" s="76"/>
      <c r="X149" s="121"/>
      <c r="Y149" s="76"/>
      <c r="AB149" s="639">
        <f t="shared" si="5"/>
        <v>5250.0000000000009</v>
      </c>
      <c r="AC149" s="118">
        <f t="shared" si="6"/>
        <v>80250</v>
      </c>
    </row>
    <row r="150" spans="1:29" x14ac:dyDescent="0.35">
      <c r="A150" s="76"/>
      <c r="B150" s="196" t="s">
        <v>23626</v>
      </c>
      <c r="C150" s="196" t="s">
        <v>23892</v>
      </c>
      <c r="D150" s="196" t="s">
        <v>23628</v>
      </c>
      <c r="E150" s="268" t="s">
        <v>23629</v>
      </c>
      <c r="F150" s="196"/>
      <c r="G150" s="269" t="s">
        <v>23893</v>
      </c>
      <c r="H150" s="76"/>
      <c r="I150" s="118">
        <v>75000</v>
      </c>
      <c r="J150" s="76"/>
      <c r="K150" s="76" t="s">
        <v>23875</v>
      </c>
      <c r="L150" s="130"/>
      <c r="M150" s="119" t="s">
        <v>23876</v>
      </c>
      <c r="N150" s="119" t="s">
        <v>23894</v>
      </c>
      <c r="O150" s="119" t="s">
        <v>1063</v>
      </c>
      <c r="P150" s="76"/>
      <c r="Q150" s="119" t="s">
        <v>1063</v>
      </c>
      <c r="R150" s="119" t="s">
        <v>1063</v>
      </c>
      <c r="S150" s="76"/>
      <c r="T150" s="76"/>
      <c r="U150" s="76"/>
      <c r="V150" s="76"/>
      <c r="W150" s="76"/>
      <c r="X150" s="121"/>
      <c r="Y150" s="76"/>
      <c r="AB150" s="639">
        <f t="shared" si="5"/>
        <v>5250.0000000000009</v>
      </c>
      <c r="AC150" s="118">
        <f t="shared" si="6"/>
        <v>80250</v>
      </c>
    </row>
    <row r="151" spans="1:29" x14ac:dyDescent="0.35">
      <c r="A151" s="76"/>
      <c r="B151" s="196" t="s">
        <v>23626</v>
      </c>
      <c r="C151" s="196" t="s">
        <v>23895</v>
      </c>
      <c r="D151" s="196" t="s">
        <v>23628</v>
      </c>
      <c r="E151" s="268" t="s">
        <v>23629</v>
      </c>
      <c r="F151" s="196"/>
      <c r="G151" s="269" t="s">
        <v>23896</v>
      </c>
      <c r="H151" s="76"/>
      <c r="I151" s="118">
        <v>75000</v>
      </c>
      <c r="J151" s="76"/>
      <c r="K151" s="76" t="s">
        <v>23875</v>
      </c>
      <c r="L151" s="130"/>
      <c r="M151" s="119" t="s">
        <v>23876</v>
      </c>
      <c r="N151" s="119" t="s">
        <v>23897</v>
      </c>
      <c r="O151" s="119" t="s">
        <v>1063</v>
      </c>
      <c r="P151" s="76"/>
      <c r="Q151" s="119" t="s">
        <v>1063</v>
      </c>
      <c r="R151" s="119" t="s">
        <v>1063</v>
      </c>
      <c r="S151" s="76"/>
      <c r="T151" s="76"/>
      <c r="U151" s="76"/>
      <c r="V151" s="76"/>
      <c r="W151" s="76"/>
      <c r="X151" s="121"/>
      <c r="Y151" s="76"/>
      <c r="AB151" s="639">
        <f t="shared" si="5"/>
        <v>5250.0000000000009</v>
      </c>
      <c r="AC151" s="118">
        <f t="shared" si="6"/>
        <v>80250</v>
      </c>
    </row>
    <row r="152" spans="1:29" x14ac:dyDescent="0.35">
      <c r="A152" s="76"/>
      <c r="B152" s="196" t="s">
        <v>23626</v>
      </c>
      <c r="C152" s="196" t="s">
        <v>23898</v>
      </c>
      <c r="D152" s="196" t="s">
        <v>23628</v>
      </c>
      <c r="E152" s="268" t="s">
        <v>23629</v>
      </c>
      <c r="F152" s="196"/>
      <c r="G152" s="269" t="s">
        <v>23899</v>
      </c>
      <c r="H152" s="76"/>
      <c r="I152" s="118">
        <v>75000</v>
      </c>
      <c r="J152" s="76"/>
      <c r="K152" s="76" t="s">
        <v>23875</v>
      </c>
      <c r="L152" s="130"/>
      <c r="M152" s="119" t="s">
        <v>23876</v>
      </c>
      <c r="N152" s="119" t="s">
        <v>23900</v>
      </c>
      <c r="O152" s="119" t="s">
        <v>1063</v>
      </c>
      <c r="P152" s="76"/>
      <c r="Q152" s="119" t="s">
        <v>1063</v>
      </c>
      <c r="R152" s="119" t="s">
        <v>1063</v>
      </c>
      <c r="S152" s="76"/>
      <c r="T152" s="76"/>
      <c r="U152" s="76"/>
      <c r="V152" s="76"/>
      <c r="W152" s="76"/>
      <c r="X152" s="121"/>
      <c r="Y152" s="76"/>
      <c r="AB152" s="639">
        <f t="shared" si="5"/>
        <v>5250.0000000000009</v>
      </c>
      <c r="AC152" s="118">
        <f t="shared" si="6"/>
        <v>80250</v>
      </c>
    </row>
    <row r="153" spans="1:29" x14ac:dyDescent="0.35">
      <c r="A153" s="76"/>
      <c r="B153" s="196" t="s">
        <v>23626</v>
      </c>
      <c r="C153" s="196" t="s">
        <v>23901</v>
      </c>
      <c r="D153" s="196" t="s">
        <v>23628</v>
      </c>
      <c r="E153" s="268" t="s">
        <v>23629</v>
      </c>
      <c r="F153" s="196"/>
      <c r="G153" s="269" t="s">
        <v>23902</v>
      </c>
      <c r="H153" s="76"/>
      <c r="I153" s="118">
        <v>75000</v>
      </c>
      <c r="J153" s="76"/>
      <c r="K153" s="76" t="s">
        <v>23875</v>
      </c>
      <c r="L153" s="130"/>
      <c r="M153" s="119" t="s">
        <v>23876</v>
      </c>
      <c r="N153" s="119" t="s">
        <v>23903</v>
      </c>
      <c r="O153" s="119" t="s">
        <v>1063</v>
      </c>
      <c r="P153" s="76"/>
      <c r="Q153" s="119" t="s">
        <v>1063</v>
      </c>
      <c r="R153" s="119" t="s">
        <v>1063</v>
      </c>
      <c r="S153" s="76"/>
      <c r="T153" s="76"/>
      <c r="U153" s="76"/>
      <c r="V153" s="76"/>
      <c r="W153" s="76"/>
      <c r="X153" s="121"/>
      <c r="Y153" s="76"/>
      <c r="AB153" s="639">
        <f t="shared" si="5"/>
        <v>5250.0000000000009</v>
      </c>
      <c r="AC153" s="118">
        <f t="shared" si="6"/>
        <v>80250</v>
      </c>
    </row>
    <row r="154" spans="1:29" x14ac:dyDescent="0.35">
      <c r="A154" s="76"/>
      <c r="B154" s="196" t="s">
        <v>23626</v>
      </c>
      <c r="C154" s="196" t="s">
        <v>23904</v>
      </c>
      <c r="D154" s="196" t="s">
        <v>23628</v>
      </c>
      <c r="E154" s="268" t="s">
        <v>23629</v>
      </c>
      <c r="F154" s="196"/>
      <c r="G154" s="269" t="s">
        <v>23905</v>
      </c>
      <c r="H154" s="76"/>
      <c r="I154" s="118">
        <v>75000</v>
      </c>
      <c r="J154" s="76"/>
      <c r="K154" s="76" t="s">
        <v>23875</v>
      </c>
      <c r="L154" s="130"/>
      <c r="M154" s="119" t="s">
        <v>23876</v>
      </c>
      <c r="N154" s="119" t="s">
        <v>23906</v>
      </c>
      <c r="O154" s="119" t="s">
        <v>1063</v>
      </c>
      <c r="P154" s="76"/>
      <c r="Q154" s="119" t="s">
        <v>1063</v>
      </c>
      <c r="R154" s="119" t="s">
        <v>1063</v>
      </c>
      <c r="S154" s="76"/>
      <c r="T154" s="76"/>
      <c r="U154" s="76"/>
      <c r="V154" s="76"/>
      <c r="W154" s="76"/>
      <c r="X154" s="121"/>
      <c r="Y154" s="76"/>
      <c r="AB154" s="639">
        <f t="shared" si="5"/>
        <v>5250.0000000000009</v>
      </c>
      <c r="AC154" s="118">
        <f t="shared" si="6"/>
        <v>80250</v>
      </c>
    </row>
    <row r="155" spans="1:29" x14ac:dyDescent="0.35">
      <c r="A155" s="76"/>
      <c r="B155" s="196" t="s">
        <v>23626</v>
      </c>
      <c r="C155" s="196" t="s">
        <v>23907</v>
      </c>
      <c r="D155" s="196" t="s">
        <v>23628</v>
      </c>
      <c r="E155" s="268" t="s">
        <v>23629</v>
      </c>
      <c r="F155" s="196"/>
      <c r="G155" s="269" t="s">
        <v>23908</v>
      </c>
      <c r="H155" s="76"/>
      <c r="I155" s="118">
        <v>75000</v>
      </c>
      <c r="J155" s="76"/>
      <c r="K155" s="76" t="s">
        <v>23875</v>
      </c>
      <c r="L155" s="130"/>
      <c r="M155" s="119" t="s">
        <v>23876</v>
      </c>
      <c r="N155" s="119" t="s">
        <v>23909</v>
      </c>
      <c r="O155" s="119" t="s">
        <v>1063</v>
      </c>
      <c r="P155" s="76"/>
      <c r="Q155" s="119" t="s">
        <v>1063</v>
      </c>
      <c r="R155" s="119" t="s">
        <v>1063</v>
      </c>
      <c r="S155" s="76"/>
      <c r="T155" s="76"/>
      <c r="U155" s="76"/>
      <c r="V155" s="76"/>
      <c r="W155" s="76"/>
      <c r="X155" s="121"/>
      <c r="Y155" s="76"/>
      <c r="AB155" s="639">
        <f t="shared" si="5"/>
        <v>5250.0000000000009</v>
      </c>
      <c r="AC155" s="118">
        <f t="shared" si="6"/>
        <v>80250</v>
      </c>
    </row>
    <row r="156" spans="1:29" x14ac:dyDescent="0.35">
      <c r="A156" s="76"/>
      <c r="B156" s="196" t="s">
        <v>23626</v>
      </c>
      <c r="C156" s="196" t="s">
        <v>23910</v>
      </c>
      <c r="D156" s="196" t="s">
        <v>23628</v>
      </c>
      <c r="E156" s="268" t="s">
        <v>23629</v>
      </c>
      <c r="F156" s="196"/>
      <c r="G156" s="269" t="s">
        <v>23911</v>
      </c>
      <c r="H156" s="76"/>
      <c r="I156" s="118">
        <v>75000</v>
      </c>
      <c r="J156" s="76"/>
      <c r="K156" s="76" t="s">
        <v>23875</v>
      </c>
      <c r="L156" s="130"/>
      <c r="M156" s="119" t="s">
        <v>23876</v>
      </c>
      <c r="N156" s="119" t="s">
        <v>23912</v>
      </c>
      <c r="O156" s="119" t="s">
        <v>1063</v>
      </c>
      <c r="P156" s="76"/>
      <c r="Q156" s="119" t="s">
        <v>1063</v>
      </c>
      <c r="R156" s="119" t="s">
        <v>1063</v>
      </c>
      <c r="S156" s="76"/>
      <c r="T156" s="76"/>
      <c r="U156" s="76"/>
      <c r="V156" s="76"/>
      <c r="W156" s="76"/>
      <c r="X156" s="121"/>
      <c r="Y156" s="76"/>
      <c r="AB156" s="639">
        <f t="shared" si="5"/>
        <v>5250.0000000000009</v>
      </c>
      <c r="AC156" s="118">
        <f t="shared" si="6"/>
        <v>80250</v>
      </c>
    </row>
    <row r="157" spans="1:29" x14ac:dyDescent="0.35">
      <c r="A157" s="76"/>
      <c r="B157" s="196" t="s">
        <v>23626</v>
      </c>
      <c r="C157" s="196" t="s">
        <v>23913</v>
      </c>
      <c r="D157" s="196" t="s">
        <v>23628</v>
      </c>
      <c r="E157" s="268" t="s">
        <v>23629</v>
      </c>
      <c r="F157" s="196"/>
      <c r="G157" s="269" t="s">
        <v>23914</v>
      </c>
      <c r="H157" s="76"/>
      <c r="I157" s="118">
        <v>75000</v>
      </c>
      <c r="J157" s="76"/>
      <c r="K157" s="76" t="s">
        <v>23875</v>
      </c>
      <c r="L157" s="130"/>
      <c r="M157" s="119" t="s">
        <v>23876</v>
      </c>
      <c r="N157" s="119" t="s">
        <v>23915</v>
      </c>
      <c r="O157" s="119" t="s">
        <v>1063</v>
      </c>
      <c r="P157" s="76"/>
      <c r="Q157" s="119" t="s">
        <v>1063</v>
      </c>
      <c r="R157" s="119" t="s">
        <v>1063</v>
      </c>
      <c r="S157" s="76"/>
      <c r="T157" s="76"/>
      <c r="U157" s="76"/>
      <c r="V157" s="76"/>
      <c r="W157" s="76"/>
      <c r="X157" s="121"/>
      <c r="Y157" s="76"/>
      <c r="AB157" s="639">
        <f t="shared" si="5"/>
        <v>5250.0000000000009</v>
      </c>
      <c r="AC157" s="118">
        <f t="shared" si="6"/>
        <v>80250</v>
      </c>
    </row>
    <row r="158" spans="1:29" x14ac:dyDescent="0.35">
      <c r="A158" s="76"/>
      <c r="B158" s="196" t="s">
        <v>23626</v>
      </c>
      <c r="C158" s="196" t="s">
        <v>23916</v>
      </c>
      <c r="D158" s="196" t="s">
        <v>23628</v>
      </c>
      <c r="E158" s="268" t="s">
        <v>23629</v>
      </c>
      <c r="F158" s="196"/>
      <c r="G158" s="269" t="s">
        <v>23917</v>
      </c>
      <c r="H158" s="76"/>
      <c r="I158" s="118">
        <v>75000</v>
      </c>
      <c r="J158" s="76"/>
      <c r="K158" s="76" t="s">
        <v>23875</v>
      </c>
      <c r="L158" s="130"/>
      <c r="M158" s="119" t="s">
        <v>23876</v>
      </c>
      <c r="N158" s="119" t="s">
        <v>23918</v>
      </c>
      <c r="O158" s="119" t="s">
        <v>1063</v>
      </c>
      <c r="P158" s="76"/>
      <c r="Q158" s="119" t="s">
        <v>1063</v>
      </c>
      <c r="R158" s="119" t="s">
        <v>1063</v>
      </c>
      <c r="S158" s="76"/>
      <c r="T158" s="76"/>
      <c r="U158" s="76"/>
      <c r="V158" s="76"/>
      <c r="W158" s="76"/>
      <c r="X158" s="121"/>
      <c r="Y158" s="76"/>
      <c r="AB158" s="639">
        <f t="shared" si="5"/>
        <v>5250.0000000000009</v>
      </c>
      <c r="AC158" s="118">
        <f t="shared" si="6"/>
        <v>80250</v>
      </c>
    </row>
    <row r="159" spans="1:29" x14ac:dyDescent="0.35">
      <c r="A159" s="76"/>
      <c r="B159" s="196" t="s">
        <v>23626</v>
      </c>
      <c r="C159" s="196" t="s">
        <v>23919</v>
      </c>
      <c r="D159" s="196" t="s">
        <v>23628</v>
      </c>
      <c r="E159" s="268" t="s">
        <v>23629</v>
      </c>
      <c r="F159" s="196"/>
      <c r="G159" s="269" t="s">
        <v>23920</v>
      </c>
      <c r="H159" s="76"/>
      <c r="I159" s="118">
        <v>75000</v>
      </c>
      <c r="J159" s="76"/>
      <c r="K159" s="76" t="s">
        <v>4037</v>
      </c>
      <c r="L159" s="130"/>
      <c r="M159" s="119" t="s">
        <v>11023</v>
      </c>
      <c r="N159" s="119" t="s">
        <v>23921</v>
      </c>
      <c r="O159" s="119" t="s">
        <v>1063</v>
      </c>
      <c r="P159" s="76"/>
      <c r="Q159" s="119" t="s">
        <v>1063</v>
      </c>
      <c r="R159" s="119" t="s">
        <v>1063</v>
      </c>
      <c r="S159" s="76"/>
      <c r="T159" s="76"/>
      <c r="U159" s="76"/>
      <c r="V159" s="76"/>
      <c r="W159" s="76"/>
      <c r="X159" s="121"/>
      <c r="Y159" s="76"/>
      <c r="AB159" s="639">
        <f t="shared" si="5"/>
        <v>5250.0000000000009</v>
      </c>
      <c r="AC159" s="118">
        <f t="shared" si="6"/>
        <v>80250</v>
      </c>
    </row>
    <row r="160" spans="1:29" x14ac:dyDescent="0.35">
      <c r="A160" s="76"/>
      <c r="B160" s="196" t="s">
        <v>23626</v>
      </c>
      <c r="C160" s="196" t="s">
        <v>23922</v>
      </c>
      <c r="D160" s="196" t="s">
        <v>23628</v>
      </c>
      <c r="E160" s="268" t="s">
        <v>23629</v>
      </c>
      <c r="F160" s="196"/>
      <c r="G160" s="269" t="s">
        <v>23923</v>
      </c>
      <c r="H160" s="76"/>
      <c r="I160" s="118">
        <v>75000</v>
      </c>
      <c r="J160" s="76"/>
      <c r="K160" s="76" t="s">
        <v>4037</v>
      </c>
      <c r="L160" s="130"/>
      <c r="M160" s="119" t="s">
        <v>11023</v>
      </c>
      <c r="N160" s="119" t="s">
        <v>23921</v>
      </c>
      <c r="O160" s="119" t="s">
        <v>1063</v>
      </c>
      <c r="P160" s="76"/>
      <c r="Q160" s="119" t="s">
        <v>1063</v>
      </c>
      <c r="R160" s="119" t="s">
        <v>1063</v>
      </c>
      <c r="S160" s="76"/>
      <c r="T160" s="76"/>
      <c r="U160" s="76"/>
      <c r="V160" s="76"/>
      <c r="W160" s="76"/>
      <c r="X160" s="121"/>
      <c r="Y160" s="76"/>
      <c r="AB160" s="639">
        <f t="shared" si="5"/>
        <v>5250.0000000000009</v>
      </c>
      <c r="AC160" s="118">
        <f t="shared" si="6"/>
        <v>80250</v>
      </c>
    </row>
    <row r="161" spans="1:29" x14ac:dyDescent="0.35">
      <c r="A161" s="76"/>
      <c r="B161" s="196" t="s">
        <v>23626</v>
      </c>
      <c r="C161" s="196" t="s">
        <v>23924</v>
      </c>
      <c r="D161" s="196" t="s">
        <v>23628</v>
      </c>
      <c r="E161" s="268" t="s">
        <v>23629</v>
      </c>
      <c r="F161" s="196"/>
      <c r="G161" s="269" t="s">
        <v>23925</v>
      </c>
      <c r="H161" s="76"/>
      <c r="I161" s="118">
        <v>75000</v>
      </c>
      <c r="J161" s="76"/>
      <c r="K161" s="76" t="s">
        <v>4037</v>
      </c>
      <c r="L161" s="130"/>
      <c r="M161" s="119" t="s">
        <v>11023</v>
      </c>
      <c r="N161" s="119" t="s">
        <v>23921</v>
      </c>
      <c r="O161" s="119" t="s">
        <v>1063</v>
      </c>
      <c r="P161" s="76"/>
      <c r="Q161" s="119" t="s">
        <v>1063</v>
      </c>
      <c r="R161" s="119" t="s">
        <v>1063</v>
      </c>
      <c r="S161" s="76"/>
      <c r="T161" s="76"/>
      <c r="U161" s="76"/>
      <c r="V161" s="76"/>
      <c r="W161" s="76"/>
      <c r="X161" s="121"/>
      <c r="Y161" s="76"/>
      <c r="AB161" s="639">
        <f t="shared" si="5"/>
        <v>5250.0000000000009</v>
      </c>
      <c r="AC161" s="118">
        <f t="shared" si="6"/>
        <v>80250</v>
      </c>
    </row>
    <row r="162" spans="1:29" x14ac:dyDescent="0.35">
      <c r="A162" s="76"/>
      <c r="B162" s="196" t="s">
        <v>23626</v>
      </c>
      <c r="C162" s="196" t="s">
        <v>23926</v>
      </c>
      <c r="D162" s="196" t="s">
        <v>23628</v>
      </c>
      <c r="E162" s="268" t="s">
        <v>23629</v>
      </c>
      <c r="F162" s="196"/>
      <c r="G162" s="269" t="s">
        <v>23927</v>
      </c>
      <c r="H162" s="76"/>
      <c r="I162" s="118">
        <v>75000</v>
      </c>
      <c r="J162" s="76"/>
      <c r="K162" s="76" t="s">
        <v>4037</v>
      </c>
      <c r="L162" s="130"/>
      <c r="M162" s="119" t="s">
        <v>11023</v>
      </c>
      <c r="N162" s="119" t="s">
        <v>23921</v>
      </c>
      <c r="O162" s="119" t="s">
        <v>1063</v>
      </c>
      <c r="P162" s="76"/>
      <c r="Q162" s="119" t="s">
        <v>1063</v>
      </c>
      <c r="R162" s="119" t="s">
        <v>1063</v>
      </c>
      <c r="S162" s="76"/>
      <c r="T162" s="76"/>
      <c r="U162" s="76"/>
      <c r="V162" s="76"/>
      <c r="W162" s="76"/>
      <c r="X162" s="121"/>
      <c r="Y162" s="76"/>
      <c r="AB162" s="639">
        <f t="shared" si="5"/>
        <v>5250.0000000000009</v>
      </c>
      <c r="AC162" s="118">
        <f t="shared" si="6"/>
        <v>80250</v>
      </c>
    </row>
    <row r="163" spans="1:29" x14ac:dyDescent="0.35">
      <c r="A163" s="76"/>
      <c r="B163" s="196" t="s">
        <v>23626</v>
      </c>
      <c r="C163" s="196" t="s">
        <v>23928</v>
      </c>
      <c r="D163" s="196" t="s">
        <v>23628</v>
      </c>
      <c r="E163" s="268" t="s">
        <v>23629</v>
      </c>
      <c r="F163" s="196"/>
      <c r="G163" s="269" t="s">
        <v>23929</v>
      </c>
      <c r="H163" s="76"/>
      <c r="I163" s="118">
        <v>75000</v>
      </c>
      <c r="J163" s="76"/>
      <c r="K163" s="76" t="s">
        <v>4037</v>
      </c>
      <c r="L163" s="130"/>
      <c r="M163" s="119" t="s">
        <v>23930</v>
      </c>
      <c r="N163" s="119" t="s">
        <v>23931</v>
      </c>
      <c r="O163" s="119" t="s">
        <v>1063</v>
      </c>
      <c r="P163" s="76"/>
      <c r="Q163" s="119" t="s">
        <v>1063</v>
      </c>
      <c r="R163" s="119" t="s">
        <v>1063</v>
      </c>
      <c r="S163" s="76"/>
      <c r="T163" s="76"/>
      <c r="U163" s="76"/>
      <c r="V163" s="76"/>
      <c r="W163" s="76"/>
      <c r="X163" s="121"/>
      <c r="Y163" s="76"/>
      <c r="AB163" s="639">
        <f t="shared" si="5"/>
        <v>5250.0000000000009</v>
      </c>
      <c r="AC163" s="118">
        <f t="shared" si="6"/>
        <v>80250</v>
      </c>
    </row>
    <row r="164" spans="1:29" x14ac:dyDescent="0.35">
      <c r="A164" s="76"/>
      <c r="B164" s="196" t="s">
        <v>23626</v>
      </c>
      <c r="C164" s="196" t="s">
        <v>23932</v>
      </c>
      <c r="D164" s="196" t="s">
        <v>23628</v>
      </c>
      <c r="E164" s="268" t="s">
        <v>23629</v>
      </c>
      <c r="F164" s="196"/>
      <c r="G164" s="269" t="s">
        <v>23933</v>
      </c>
      <c r="H164" s="76"/>
      <c r="I164" s="118">
        <v>75000</v>
      </c>
      <c r="J164" s="76"/>
      <c r="K164" s="76" t="s">
        <v>1062</v>
      </c>
      <c r="L164" s="130"/>
      <c r="M164" s="119" t="s">
        <v>21521</v>
      </c>
      <c r="N164" s="119" t="s">
        <v>1510</v>
      </c>
      <c r="O164" s="119" t="s">
        <v>1063</v>
      </c>
      <c r="P164" s="76"/>
      <c r="Q164" s="119" t="s">
        <v>1063</v>
      </c>
      <c r="R164" s="119" t="s">
        <v>1063</v>
      </c>
      <c r="S164" s="76"/>
      <c r="T164" s="76"/>
      <c r="U164" s="76"/>
      <c r="V164" s="76"/>
      <c r="W164" s="76"/>
      <c r="X164" s="121"/>
      <c r="Y164" s="76"/>
      <c r="AB164" s="639">
        <f t="shared" si="5"/>
        <v>5250.0000000000009</v>
      </c>
      <c r="AC164" s="118">
        <f t="shared" si="6"/>
        <v>80250</v>
      </c>
    </row>
    <row r="165" spans="1:29" x14ac:dyDescent="0.35">
      <c r="A165" s="76"/>
      <c r="B165" s="196" t="s">
        <v>23626</v>
      </c>
      <c r="C165" s="196" t="s">
        <v>23934</v>
      </c>
      <c r="D165" s="196" t="s">
        <v>23628</v>
      </c>
      <c r="E165" s="268" t="s">
        <v>23629</v>
      </c>
      <c r="F165" s="196"/>
      <c r="G165" s="269" t="s">
        <v>23935</v>
      </c>
      <c r="H165" s="76"/>
      <c r="I165" s="118">
        <v>75000</v>
      </c>
      <c r="J165" s="76"/>
      <c r="K165" s="76" t="s">
        <v>4037</v>
      </c>
      <c r="L165" s="130"/>
      <c r="M165" s="119" t="s">
        <v>23930</v>
      </c>
      <c r="N165" s="119" t="s">
        <v>23936</v>
      </c>
      <c r="O165" s="119" t="s">
        <v>1063</v>
      </c>
      <c r="P165" s="76"/>
      <c r="Q165" s="119" t="s">
        <v>1063</v>
      </c>
      <c r="R165" s="119" t="s">
        <v>1063</v>
      </c>
      <c r="S165" s="76"/>
      <c r="T165" s="76"/>
      <c r="U165" s="76"/>
      <c r="V165" s="76"/>
      <c r="W165" s="76"/>
      <c r="X165" s="121"/>
      <c r="Y165" s="76"/>
      <c r="AB165" s="639">
        <f t="shared" si="5"/>
        <v>5250.0000000000009</v>
      </c>
      <c r="AC165" s="118">
        <f t="shared" si="6"/>
        <v>80250</v>
      </c>
    </row>
    <row r="166" spans="1:29" x14ac:dyDescent="0.35">
      <c r="A166" s="76"/>
      <c r="B166" s="196" t="s">
        <v>23626</v>
      </c>
      <c r="C166" s="196" t="s">
        <v>23937</v>
      </c>
      <c r="D166" s="196" t="s">
        <v>23628</v>
      </c>
      <c r="E166" s="268" t="s">
        <v>23629</v>
      </c>
      <c r="F166" s="196"/>
      <c r="G166" s="269" t="s">
        <v>23938</v>
      </c>
      <c r="H166" s="76"/>
      <c r="I166" s="118">
        <v>75000</v>
      </c>
      <c r="J166" s="76"/>
      <c r="K166" s="76" t="s">
        <v>4037</v>
      </c>
      <c r="L166" s="130"/>
      <c r="M166" s="119" t="s">
        <v>3301</v>
      </c>
      <c r="N166" s="119" t="s">
        <v>1510</v>
      </c>
      <c r="O166" s="119" t="s">
        <v>1063</v>
      </c>
      <c r="P166" s="76"/>
      <c r="Q166" s="119" t="s">
        <v>1063</v>
      </c>
      <c r="R166" s="119" t="s">
        <v>1063</v>
      </c>
      <c r="S166" s="76"/>
      <c r="T166" s="76"/>
      <c r="U166" s="76"/>
      <c r="V166" s="76"/>
      <c r="W166" s="76"/>
      <c r="X166" s="121"/>
      <c r="Y166" s="76"/>
      <c r="AB166" s="639">
        <f t="shared" si="5"/>
        <v>5250.0000000000009</v>
      </c>
      <c r="AC166" s="118">
        <f t="shared" si="6"/>
        <v>80250</v>
      </c>
    </row>
    <row r="167" spans="1:29" x14ac:dyDescent="0.35">
      <c r="A167" s="76"/>
      <c r="B167" s="196" t="s">
        <v>23626</v>
      </c>
      <c r="C167" s="196" t="s">
        <v>23939</v>
      </c>
      <c r="D167" s="196" t="s">
        <v>23628</v>
      </c>
      <c r="E167" s="268" t="s">
        <v>23629</v>
      </c>
      <c r="F167" s="196"/>
      <c r="G167" s="269" t="s">
        <v>23940</v>
      </c>
      <c r="H167" s="76"/>
      <c r="I167" s="118">
        <v>75000</v>
      </c>
      <c r="J167" s="76"/>
      <c r="K167" s="76" t="s">
        <v>10064</v>
      </c>
      <c r="L167" s="130"/>
      <c r="M167" s="119" t="s">
        <v>3270</v>
      </c>
      <c r="N167" s="119" t="s">
        <v>1510</v>
      </c>
      <c r="O167" s="119" t="s">
        <v>1063</v>
      </c>
      <c r="P167" s="76"/>
      <c r="Q167" s="119" t="s">
        <v>1063</v>
      </c>
      <c r="R167" s="119" t="s">
        <v>1063</v>
      </c>
      <c r="S167" s="76"/>
      <c r="T167" s="76"/>
      <c r="U167" s="76"/>
      <c r="V167" s="76"/>
      <c r="W167" s="76"/>
      <c r="X167" s="121"/>
      <c r="Y167" s="76"/>
      <c r="AB167" s="639">
        <f t="shared" si="5"/>
        <v>5250.0000000000009</v>
      </c>
      <c r="AC167" s="118">
        <f t="shared" si="6"/>
        <v>80250</v>
      </c>
    </row>
    <row r="168" spans="1:29" x14ac:dyDescent="0.35">
      <c r="A168" s="76"/>
      <c r="B168" s="196" t="s">
        <v>23626</v>
      </c>
      <c r="C168" s="196" t="s">
        <v>23941</v>
      </c>
      <c r="D168" s="196" t="s">
        <v>23628</v>
      </c>
      <c r="E168" s="268" t="s">
        <v>23629</v>
      </c>
      <c r="F168" s="196"/>
      <c r="G168" s="269" t="s">
        <v>23942</v>
      </c>
      <c r="H168" s="76"/>
      <c r="I168" s="118">
        <v>75000</v>
      </c>
      <c r="J168" s="76"/>
      <c r="K168" s="76" t="s">
        <v>1098</v>
      </c>
      <c r="L168" s="130"/>
      <c r="M168" s="119" t="s">
        <v>5182</v>
      </c>
      <c r="N168" s="119" t="s">
        <v>23943</v>
      </c>
      <c r="O168" s="119" t="s">
        <v>1063</v>
      </c>
      <c r="P168" s="76"/>
      <c r="Q168" s="119" t="s">
        <v>1063</v>
      </c>
      <c r="R168" s="119" t="s">
        <v>1063</v>
      </c>
      <c r="S168" s="76"/>
      <c r="T168" s="76"/>
      <c r="U168" s="76"/>
      <c r="V168" s="76"/>
      <c r="W168" s="76"/>
      <c r="X168" s="121"/>
      <c r="Y168" s="76"/>
      <c r="AB168" s="639">
        <f t="shared" si="5"/>
        <v>5250.0000000000009</v>
      </c>
      <c r="AC168" s="118">
        <f t="shared" si="6"/>
        <v>80250</v>
      </c>
    </row>
    <row r="169" spans="1:29" x14ac:dyDescent="0.35">
      <c r="A169" s="76"/>
      <c r="B169" s="196" t="s">
        <v>23626</v>
      </c>
      <c r="C169" s="196" t="s">
        <v>23944</v>
      </c>
      <c r="D169" s="196" t="s">
        <v>23628</v>
      </c>
      <c r="E169" s="268" t="s">
        <v>23629</v>
      </c>
      <c r="F169" s="196"/>
      <c r="G169" s="269" t="s">
        <v>23945</v>
      </c>
      <c r="H169" s="76"/>
      <c r="I169" s="118">
        <v>75000</v>
      </c>
      <c r="J169" s="76"/>
      <c r="K169" s="76" t="s">
        <v>4037</v>
      </c>
      <c r="L169" s="130"/>
      <c r="M169" s="119" t="s">
        <v>23930</v>
      </c>
      <c r="N169" s="119" t="s">
        <v>23946</v>
      </c>
      <c r="O169" s="119" t="s">
        <v>1063</v>
      </c>
      <c r="P169" s="76"/>
      <c r="Q169" s="119" t="s">
        <v>1063</v>
      </c>
      <c r="R169" s="119" t="s">
        <v>1063</v>
      </c>
      <c r="S169" s="76"/>
      <c r="T169" s="76"/>
      <c r="U169" s="76"/>
      <c r="V169" s="76"/>
      <c r="W169" s="76"/>
      <c r="X169" s="121"/>
      <c r="Y169" s="76"/>
      <c r="AB169" s="639">
        <f t="shared" si="5"/>
        <v>5250.0000000000009</v>
      </c>
      <c r="AC169" s="118">
        <f t="shared" si="6"/>
        <v>80250</v>
      </c>
    </row>
    <row r="170" spans="1:29" x14ac:dyDescent="0.35">
      <c r="A170" s="76"/>
      <c r="B170" s="196" t="s">
        <v>23626</v>
      </c>
      <c r="C170" s="196" t="s">
        <v>23947</v>
      </c>
      <c r="D170" s="196" t="s">
        <v>23628</v>
      </c>
      <c r="E170" s="268" t="s">
        <v>23629</v>
      </c>
      <c r="F170" s="196"/>
      <c r="G170" s="269" t="s">
        <v>23948</v>
      </c>
      <c r="H170" s="76"/>
      <c r="I170" s="118">
        <v>75000</v>
      </c>
      <c r="J170" s="76"/>
      <c r="K170" s="76" t="s">
        <v>4037</v>
      </c>
      <c r="L170" s="130"/>
      <c r="M170" s="119" t="s">
        <v>3301</v>
      </c>
      <c r="N170" s="119" t="s">
        <v>1510</v>
      </c>
      <c r="O170" s="119" t="s">
        <v>1063</v>
      </c>
      <c r="P170" s="76"/>
      <c r="Q170" s="119" t="s">
        <v>1063</v>
      </c>
      <c r="R170" s="119" t="s">
        <v>1063</v>
      </c>
      <c r="S170" s="76"/>
      <c r="T170" s="76"/>
      <c r="U170" s="76"/>
      <c r="V170" s="76"/>
      <c r="W170" s="76"/>
      <c r="X170" s="121"/>
      <c r="Y170" s="76"/>
      <c r="AB170" s="639">
        <f t="shared" si="5"/>
        <v>5250.0000000000009</v>
      </c>
      <c r="AC170" s="118">
        <f t="shared" si="6"/>
        <v>80250</v>
      </c>
    </row>
    <row r="171" spans="1:29" x14ac:dyDescent="0.35">
      <c r="A171" s="76"/>
      <c r="B171" s="196" t="s">
        <v>23626</v>
      </c>
      <c r="C171" s="196" t="s">
        <v>23949</v>
      </c>
      <c r="D171" s="196" t="s">
        <v>23628</v>
      </c>
      <c r="E171" s="268" t="s">
        <v>23629</v>
      </c>
      <c r="F171" s="196"/>
      <c r="G171" s="269" t="s">
        <v>23940</v>
      </c>
      <c r="H171" s="76"/>
      <c r="I171" s="118">
        <v>75000</v>
      </c>
      <c r="J171" s="76"/>
      <c r="K171" s="76" t="s">
        <v>10064</v>
      </c>
      <c r="L171" s="130"/>
      <c r="M171" s="119" t="s">
        <v>3270</v>
      </c>
      <c r="N171" s="119" t="s">
        <v>1510</v>
      </c>
      <c r="O171" s="119" t="s">
        <v>1063</v>
      </c>
      <c r="P171" s="76"/>
      <c r="Q171" s="119" t="s">
        <v>1063</v>
      </c>
      <c r="R171" s="119" t="s">
        <v>1063</v>
      </c>
      <c r="S171" s="76"/>
      <c r="T171" s="76"/>
      <c r="U171" s="76"/>
      <c r="V171" s="76"/>
      <c r="W171" s="76"/>
      <c r="X171" s="121"/>
      <c r="Y171" s="76"/>
      <c r="AB171" s="639">
        <f t="shared" si="5"/>
        <v>5250.0000000000009</v>
      </c>
      <c r="AC171" s="118">
        <f t="shared" si="6"/>
        <v>80250</v>
      </c>
    </row>
    <row r="172" spans="1:29" x14ac:dyDescent="0.35">
      <c r="A172" s="76"/>
      <c r="B172" s="196" t="s">
        <v>23626</v>
      </c>
      <c r="C172" s="196" t="s">
        <v>23950</v>
      </c>
      <c r="D172" s="196" t="s">
        <v>23628</v>
      </c>
      <c r="E172" s="268" t="s">
        <v>23629</v>
      </c>
      <c r="F172" s="196"/>
      <c r="G172" s="269" t="s">
        <v>23942</v>
      </c>
      <c r="H172" s="76"/>
      <c r="I172" s="118">
        <v>75000</v>
      </c>
      <c r="J172" s="76"/>
      <c r="K172" s="76" t="s">
        <v>1098</v>
      </c>
      <c r="L172" s="130"/>
      <c r="M172" s="119" t="s">
        <v>5182</v>
      </c>
      <c r="N172" s="119" t="s">
        <v>23951</v>
      </c>
      <c r="O172" s="119" t="s">
        <v>1063</v>
      </c>
      <c r="P172" s="76"/>
      <c r="Q172" s="119" t="s">
        <v>1063</v>
      </c>
      <c r="R172" s="119" t="s">
        <v>1063</v>
      </c>
      <c r="S172" s="76"/>
      <c r="T172" s="76"/>
      <c r="U172" s="76"/>
      <c r="V172" s="76"/>
      <c r="W172" s="76"/>
      <c r="X172" s="121"/>
      <c r="Y172" s="76"/>
      <c r="AB172" s="639">
        <f t="shared" si="5"/>
        <v>5250.0000000000009</v>
      </c>
      <c r="AC172" s="118">
        <f t="shared" si="6"/>
        <v>80250</v>
      </c>
    </row>
    <row r="173" spans="1:29" x14ac:dyDescent="0.35">
      <c r="A173" s="76"/>
      <c r="B173" s="196" t="s">
        <v>23626</v>
      </c>
      <c r="C173" s="196" t="s">
        <v>23952</v>
      </c>
      <c r="D173" s="196" t="s">
        <v>23628</v>
      </c>
      <c r="E173" s="268" t="s">
        <v>23629</v>
      </c>
      <c r="F173" s="196"/>
      <c r="G173" s="269" t="s">
        <v>23953</v>
      </c>
      <c r="H173" s="76"/>
      <c r="I173" s="118">
        <v>75000</v>
      </c>
      <c r="J173" s="76"/>
      <c r="K173" s="76" t="s">
        <v>4037</v>
      </c>
      <c r="L173" s="130"/>
      <c r="M173" s="119" t="s">
        <v>23930</v>
      </c>
      <c r="N173" s="119" t="s">
        <v>23954</v>
      </c>
      <c r="O173" s="119" t="s">
        <v>1063</v>
      </c>
      <c r="P173" s="76"/>
      <c r="Q173" s="119" t="s">
        <v>1063</v>
      </c>
      <c r="R173" s="119" t="s">
        <v>1063</v>
      </c>
      <c r="S173" s="76"/>
      <c r="T173" s="76"/>
      <c r="U173" s="76"/>
      <c r="V173" s="76"/>
      <c r="W173" s="76"/>
      <c r="X173" s="121"/>
      <c r="Y173" s="76"/>
      <c r="AB173" s="639">
        <f t="shared" si="5"/>
        <v>5250.0000000000009</v>
      </c>
      <c r="AC173" s="118">
        <f t="shared" si="6"/>
        <v>80250</v>
      </c>
    </row>
    <row r="174" spans="1:29" x14ac:dyDescent="0.35">
      <c r="A174" s="76"/>
      <c r="B174" s="196" t="s">
        <v>23626</v>
      </c>
      <c r="C174" s="196" t="s">
        <v>23955</v>
      </c>
      <c r="D174" s="196" t="s">
        <v>23628</v>
      </c>
      <c r="E174" s="268" t="s">
        <v>23629</v>
      </c>
      <c r="F174" s="196"/>
      <c r="G174" s="269" t="s">
        <v>23956</v>
      </c>
      <c r="H174" s="76"/>
      <c r="I174" s="118">
        <v>75000</v>
      </c>
      <c r="J174" s="76"/>
      <c r="K174" s="76" t="s">
        <v>4037</v>
      </c>
      <c r="L174" s="130"/>
      <c r="M174" s="119" t="s">
        <v>3301</v>
      </c>
      <c r="N174" s="119" t="s">
        <v>1510</v>
      </c>
      <c r="O174" s="119" t="s">
        <v>1063</v>
      </c>
      <c r="P174" s="76"/>
      <c r="Q174" s="119" t="s">
        <v>1063</v>
      </c>
      <c r="R174" s="119" t="s">
        <v>1063</v>
      </c>
      <c r="S174" s="76"/>
      <c r="T174" s="76"/>
      <c r="U174" s="76"/>
      <c r="V174" s="76"/>
      <c r="W174" s="76"/>
      <c r="X174" s="121"/>
      <c r="Y174" s="76"/>
      <c r="AB174" s="639">
        <f t="shared" si="5"/>
        <v>5250.0000000000009</v>
      </c>
      <c r="AC174" s="118">
        <f t="shared" si="6"/>
        <v>80250</v>
      </c>
    </row>
    <row r="175" spans="1:29" x14ac:dyDescent="0.35">
      <c r="A175" s="76"/>
      <c r="B175" s="196" t="s">
        <v>23626</v>
      </c>
      <c r="C175" s="196" t="s">
        <v>23957</v>
      </c>
      <c r="D175" s="196" t="s">
        <v>23628</v>
      </c>
      <c r="E175" s="268" t="s">
        <v>23629</v>
      </c>
      <c r="F175" s="196"/>
      <c r="G175" s="269" t="s">
        <v>23940</v>
      </c>
      <c r="H175" s="76"/>
      <c r="I175" s="118">
        <v>75000</v>
      </c>
      <c r="J175" s="76"/>
      <c r="K175" s="76" t="s">
        <v>10064</v>
      </c>
      <c r="L175" s="130"/>
      <c r="M175" s="119" t="s">
        <v>3270</v>
      </c>
      <c r="N175" s="119" t="s">
        <v>1510</v>
      </c>
      <c r="O175" s="119" t="s">
        <v>1063</v>
      </c>
      <c r="P175" s="76"/>
      <c r="Q175" s="119" t="s">
        <v>1063</v>
      </c>
      <c r="R175" s="119" t="s">
        <v>1063</v>
      </c>
      <c r="S175" s="76"/>
      <c r="T175" s="76"/>
      <c r="U175" s="76"/>
      <c r="V175" s="76"/>
      <c r="W175" s="76"/>
      <c r="X175" s="121"/>
      <c r="Y175" s="76"/>
      <c r="AB175" s="639">
        <f t="shared" si="5"/>
        <v>5250.0000000000009</v>
      </c>
      <c r="AC175" s="118">
        <f t="shared" si="6"/>
        <v>80250</v>
      </c>
    </row>
    <row r="176" spans="1:29" x14ac:dyDescent="0.35">
      <c r="A176" s="76"/>
      <c r="B176" s="196" t="s">
        <v>23626</v>
      </c>
      <c r="C176" s="196" t="s">
        <v>23958</v>
      </c>
      <c r="D176" s="196" t="s">
        <v>23628</v>
      </c>
      <c r="E176" s="268" t="s">
        <v>23629</v>
      </c>
      <c r="F176" s="196"/>
      <c r="G176" s="269" t="s">
        <v>23942</v>
      </c>
      <c r="H176" s="76"/>
      <c r="I176" s="118">
        <v>75000</v>
      </c>
      <c r="J176" s="76"/>
      <c r="K176" s="76" t="s">
        <v>1098</v>
      </c>
      <c r="L176" s="130"/>
      <c r="M176" s="119" t="s">
        <v>5182</v>
      </c>
      <c r="N176" s="119" t="s">
        <v>23959</v>
      </c>
      <c r="O176" s="119" t="s">
        <v>1063</v>
      </c>
      <c r="P176" s="76"/>
      <c r="Q176" s="119" t="s">
        <v>1063</v>
      </c>
      <c r="R176" s="119" t="s">
        <v>1063</v>
      </c>
      <c r="S176" s="76"/>
      <c r="T176" s="76"/>
      <c r="U176" s="76"/>
      <c r="V176" s="76"/>
      <c r="W176" s="76"/>
      <c r="X176" s="121"/>
      <c r="Y176" s="76"/>
      <c r="AB176" s="639">
        <f t="shared" si="5"/>
        <v>5250.0000000000009</v>
      </c>
      <c r="AC176" s="118">
        <f t="shared" si="6"/>
        <v>80250</v>
      </c>
    </row>
    <row r="177" spans="1:29" x14ac:dyDescent="0.35">
      <c r="A177" s="76"/>
      <c r="B177" s="196" t="s">
        <v>23626</v>
      </c>
      <c r="C177" s="196" t="s">
        <v>23960</v>
      </c>
      <c r="D177" s="196" t="s">
        <v>23628</v>
      </c>
      <c r="E177" s="268" t="s">
        <v>23629</v>
      </c>
      <c r="F177" s="196"/>
      <c r="G177" s="269" t="s">
        <v>23961</v>
      </c>
      <c r="H177" s="76"/>
      <c r="I177" s="118">
        <v>75000</v>
      </c>
      <c r="J177" s="76"/>
      <c r="K177" s="76" t="s">
        <v>4037</v>
      </c>
      <c r="L177" s="130"/>
      <c r="M177" s="119" t="s">
        <v>23930</v>
      </c>
      <c r="N177" s="119" t="s">
        <v>23962</v>
      </c>
      <c r="O177" s="119" t="s">
        <v>1063</v>
      </c>
      <c r="P177" s="76"/>
      <c r="Q177" s="119" t="s">
        <v>1063</v>
      </c>
      <c r="R177" s="119" t="s">
        <v>1063</v>
      </c>
      <c r="S177" s="76"/>
      <c r="T177" s="76"/>
      <c r="U177" s="76"/>
      <c r="V177" s="76"/>
      <c r="W177" s="76"/>
      <c r="X177" s="121"/>
      <c r="Y177" s="76"/>
      <c r="AB177" s="639">
        <f t="shared" si="5"/>
        <v>5250.0000000000009</v>
      </c>
      <c r="AC177" s="118">
        <f t="shared" si="6"/>
        <v>80250</v>
      </c>
    </row>
    <row r="178" spans="1:29" x14ac:dyDescent="0.35">
      <c r="A178" s="76"/>
      <c r="B178" s="196" t="s">
        <v>23626</v>
      </c>
      <c r="C178" s="196" t="s">
        <v>23963</v>
      </c>
      <c r="D178" s="196" t="s">
        <v>23628</v>
      </c>
      <c r="E178" s="268" t="s">
        <v>23629</v>
      </c>
      <c r="F178" s="196"/>
      <c r="G178" s="269" t="s">
        <v>23964</v>
      </c>
      <c r="H178" s="76"/>
      <c r="I178" s="118">
        <v>75000</v>
      </c>
      <c r="J178" s="76"/>
      <c r="K178" s="76" t="s">
        <v>1062</v>
      </c>
      <c r="L178" s="130"/>
      <c r="M178" s="119" t="s">
        <v>21521</v>
      </c>
      <c r="N178" s="119" t="s">
        <v>1510</v>
      </c>
      <c r="O178" s="119" t="s">
        <v>1063</v>
      </c>
      <c r="P178" s="76"/>
      <c r="Q178" s="119" t="s">
        <v>1063</v>
      </c>
      <c r="R178" s="119" t="s">
        <v>1063</v>
      </c>
      <c r="S178" s="76"/>
      <c r="T178" s="76"/>
      <c r="U178" s="76"/>
      <c r="V178" s="76"/>
      <c r="W178" s="76"/>
      <c r="X178" s="121"/>
      <c r="Y178" s="76"/>
      <c r="AB178" s="639">
        <f t="shared" si="5"/>
        <v>5250.0000000000009</v>
      </c>
      <c r="AC178" s="118">
        <f t="shared" si="6"/>
        <v>80250</v>
      </c>
    </row>
    <row r="179" spans="1:29" x14ac:dyDescent="0.35">
      <c r="A179" s="76"/>
      <c r="B179" s="196" t="s">
        <v>23626</v>
      </c>
      <c r="C179" s="196" t="s">
        <v>23965</v>
      </c>
      <c r="D179" s="196" t="s">
        <v>23628</v>
      </c>
      <c r="E179" s="268" t="s">
        <v>23629</v>
      </c>
      <c r="F179" s="196"/>
      <c r="G179" s="269" t="s">
        <v>23966</v>
      </c>
      <c r="H179" s="76"/>
      <c r="I179" s="118">
        <v>75000</v>
      </c>
      <c r="J179" s="76"/>
      <c r="K179" s="76" t="s">
        <v>4037</v>
      </c>
      <c r="L179" s="130"/>
      <c r="M179" s="119" t="s">
        <v>23930</v>
      </c>
      <c r="N179" s="119" t="s">
        <v>23967</v>
      </c>
      <c r="O179" s="119" t="s">
        <v>1063</v>
      </c>
      <c r="P179" s="76"/>
      <c r="Q179" s="119" t="s">
        <v>1063</v>
      </c>
      <c r="R179" s="119" t="s">
        <v>1063</v>
      </c>
      <c r="S179" s="76"/>
      <c r="T179" s="76"/>
      <c r="U179" s="76"/>
      <c r="V179" s="76"/>
      <c r="W179" s="76"/>
      <c r="X179" s="121"/>
      <c r="Y179" s="76"/>
      <c r="AB179" s="639">
        <f t="shared" si="5"/>
        <v>5250.0000000000009</v>
      </c>
      <c r="AC179" s="118">
        <f t="shared" si="6"/>
        <v>80250</v>
      </c>
    </row>
    <row r="180" spans="1:29" x14ac:dyDescent="0.35">
      <c r="A180" s="76"/>
      <c r="B180" s="196" t="s">
        <v>23626</v>
      </c>
      <c r="C180" s="196" t="s">
        <v>23968</v>
      </c>
      <c r="D180" s="196" t="s">
        <v>23628</v>
      </c>
      <c r="E180" s="268" t="s">
        <v>23629</v>
      </c>
      <c r="F180" s="196"/>
      <c r="G180" s="269" t="s">
        <v>23969</v>
      </c>
      <c r="H180" s="76"/>
      <c r="I180" s="118">
        <v>75000</v>
      </c>
      <c r="J180" s="76"/>
      <c r="K180" s="76" t="s">
        <v>4037</v>
      </c>
      <c r="L180" s="130"/>
      <c r="M180" s="119" t="s">
        <v>23930</v>
      </c>
      <c r="N180" s="119" t="s">
        <v>23970</v>
      </c>
      <c r="O180" s="119" t="s">
        <v>1063</v>
      </c>
      <c r="P180" s="76"/>
      <c r="Q180" s="119" t="s">
        <v>1063</v>
      </c>
      <c r="R180" s="119" t="s">
        <v>1063</v>
      </c>
      <c r="S180" s="76"/>
      <c r="T180" s="76"/>
      <c r="U180" s="76"/>
      <c r="V180" s="76"/>
      <c r="W180" s="76"/>
      <c r="X180" s="121"/>
      <c r="Y180" s="76"/>
      <c r="AB180" s="639">
        <f t="shared" si="5"/>
        <v>5250.0000000000009</v>
      </c>
      <c r="AC180" s="118">
        <f t="shared" si="6"/>
        <v>80250</v>
      </c>
    </row>
    <row r="181" spans="1:29" x14ac:dyDescent="0.35">
      <c r="A181" s="76"/>
      <c r="B181" s="196" t="s">
        <v>23626</v>
      </c>
      <c r="C181" s="196" t="s">
        <v>23971</v>
      </c>
      <c r="D181" s="196" t="s">
        <v>23628</v>
      </c>
      <c r="E181" s="268" t="s">
        <v>23629</v>
      </c>
      <c r="F181" s="196"/>
      <c r="G181" s="269" t="s">
        <v>23972</v>
      </c>
      <c r="H181" s="76"/>
      <c r="I181" s="118">
        <v>75000</v>
      </c>
      <c r="J181" s="76"/>
      <c r="K181" s="76" t="s">
        <v>4037</v>
      </c>
      <c r="L181" s="130"/>
      <c r="M181" s="119" t="s">
        <v>23930</v>
      </c>
      <c r="N181" s="119" t="s">
        <v>23973</v>
      </c>
      <c r="O181" s="119" t="s">
        <v>1063</v>
      </c>
      <c r="P181" s="76"/>
      <c r="Q181" s="119" t="s">
        <v>1063</v>
      </c>
      <c r="R181" s="119" t="s">
        <v>1063</v>
      </c>
      <c r="S181" s="76"/>
      <c r="T181" s="76"/>
      <c r="U181" s="76"/>
      <c r="V181" s="76"/>
      <c r="W181" s="76"/>
      <c r="X181" s="121"/>
      <c r="Y181" s="76"/>
      <c r="AB181" s="639">
        <f t="shared" si="5"/>
        <v>5250.0000000000009</v>
      </c>
      <c r="AC181" s="118">
        <f t="shared" si="6"/>
        <v>80250</v>
      </c>
    </row>
    <row r="182" spans="1:29" x14ac:dyDescent="0.35">
      <c r="A182" s="76"/>
      <c r="B182" s="196" t="s">
        <v>23626</v>
      </c>
      <c r="C182" s="196" t="s">
        <v>23974</v>
      </c>
      <c r="D182" s="196" t="s">
        <v>23628</v>
      </c>
      <c r="E182" s="268" t="s">
        <v>23629</v>
      </c>
      <c r="F182" s="196"/>
      <c r="G182" s="269" t="s">
        <v>23975</v>
      </c>
      <c r="H182" s="76"/>
      <c r="I182" s="118">
        <v>75000</v>
      </c>
      <c r="J182" s="76"/>
      <c r="K182" s="76" t="s">
        <v>4037</v>
      </c>
      <c r="L182" s="130"/>
      <c r="M182" s="119" t="s">
        <v>23930</v>
      </c>
      <c r="N182" s="119" t="s">
        <v>23976</v>
      </c>
      <c r="O182" s="119" t="s">
        <v>1063</v>
      </c>
      <c r="P182" s="76"/>
      <c r="Q182" s="119" t="s">
        <v>1063</v>
      </c>
      <c r="R182" s="119" t="s">
        <v>1063</v>
      </c>
      <c r="S182" s="76"/>
      <c r="T182" s="76"/>
      <c r="U182" s="76"/>
      <c r="V182" s="76"/>
      <c r="W182" s="76"/>
      <c r="X182" s="121"/>
      <c r="Y182" s="76"/>
      <c r="AB182" s="639">
        <f t="shared" si="5"/>
        <v>5250.0000000000009</v>
      </c>
      <c r="AC182" s="118">
        <f t="shared" si="6"/>
        <v>80250</v>
      </c>
    </row>
    <row r="183" spans="1:29" x14ac:dyDescent="0.35">
      <c r="A183" s="76"/>
      <c r="B183" s="196" t="s">
        <v>23626</v>
      </c>
      <c r="C183" s="196" t="s">
        <v>23977</v>
      </c>
      <c r="D183" s="196" t="s">
        <v>23628</v>
      </c>
      <c r="E183" s="268" t="s">
        <v>23629</v>
      </c>
      <c r="F183" s="196"/>
      <c r="G183" s="269" t="s">
        <v>23978</v>
      </c>
      <c r="H183" s="76"/>
      <c r="I183" s="118">
        <v>75000</v>
      </c>
      <c r="J183" s="76"/>
      <c r="K183" s="76" t="s">
        <v>4037</v>
      </c>
      <c r="L183" s="130"/>
      <c r="M183" s="119" t="s">
        <v>23930</v>
      </c>
      <c r="N183" s="119" t="s">
        <v>23979</v>
      </c>
      <c r="O183" s="119" t="s">
        <v>1063</v>
      </c>
      <c r="P183" s="76"/>
      <c r="Q183" s="119" t="s">
        <v>1063</v>
      </c>
      <c r="R183" s="119" t="s">
        <v>1063</v>
      </c>
      <c r="S183" s="76"/>
      <c r="T183" s="76"/>
      <c r="U183" s="76"/>
      <c r="V183" s="76"/>
      <c r="W183" s="76"/>
      <c r="X183" s="121"/>
      <c r="Y183" s="76"/>
      <c r="AB183" s="639">
        <f t="shared" si="5"/>
        <v>5250.0000000000009</v>
      </c>
      <c r="AC183" s="118">
        <f t="shared" si="6"/>
        <v>80250</v>
      </c>
    </row>
    <row r="184" spans="1:29" x14ac:dyDescent="0.35">
      <c r="A184" s="76"/>
      <c r="B184" s="196" t="s">
        <v>23626</v>
      </c>
      <c r="C184" s="196" t="s">
        <v>23980</v>
      </c>
      <c r="D184" s="196" t="s">
        <v>23628</v>
      </c>
      <c r="E184" s="268" t="s">
        <v>23629</v>
      </c>
      <c r="F184" s="196"/>
      <c r="G184" s="269" t="s">
        <v>23981</v>
      </c>
      <c r="H184" s="76"/>
      <c r="I184" s="118">
        <v>75000</v>
      </c>
      <c r="J184" s="76"/>
      <c r="K184" s="76" t="s">
        <v>9389</v>
      </c>
      <c r="L184" s="130"/>
      <c r="M184" s="119" t="s">
        <v>23982</v>
      </c>
      <c r="N184" s="119" t="s">
        <v>23983</v>
      </c>
      <c r="O184" s="119" t="s">
        <v>1063</v>
      </c>
      <c r="P184" s="76"/>
      <c r="Q184" s="119" t="s">
        <v>1063</v>
      </c>
      <c r="R184" s="119" t="s">
        <v>1063</v>
      </c>
      <c r="S184" s="76"/>
      <c r="T184" s="76"/>
      <c r="U184" s="76"/>
      <c r="V184" s="76"/>
      <c r="W184" s="76"/>
      <c r="X184" s="121"/>
      <c r="Y184" s="76"/>
      <c r="AB184" s="639">
        <f t="shared" si="5"/>
        <v>5250.0000000000009</v>
      </c>
      <c r="AC184" s="118">
        <f t="shared" si="6"/>
        <v>80250</v>
      </c>
    </row>
    <row r="185" spans="1:29" x14ac:dyDescent="0.35">
      <c r="A185" s="76"/>
      <c r="B185" s="196" t="s">
        <v>23626</v>
      </c>
      <c r="C185" s="196" t="s">
        <v>23984</v>
      </c>
      <c r="D185" s="196" t="s">
        <v>23628</v>
      </c>
      <c r="E185" s="268" t="s">
        <v>23629</v>
      </c>
      <c r="F185" s="196"/>
      <c r="G185" s="269" t="s">
        <v>23985</v>
      </c>
      <c r="H185" s="76"/>
      <c r="I185" s="118">
        <v>75000</v>
      </c>
      <c r="J185" s="76"/>
      <c r="K185" s="76" t="s">
        <v>4037</v>
      </c>
      <c r="L185" s="130"/>
      <c r="M185" s="119" t="s">
        <v>23930</v>
      </c>
      <c r="N185" s="119" t="s">
        <v>23986</v>
      </c>
      <c r="O185" s="119" t="s">
        <v>1063</v>
      </c>
      <c r="P185" s="76"/>
      <c r="Q185" s="119" t="s">
        <v>1063</v>
      </c>
      <c r="R185" s="119" t="s">
        <v>1063</v>
      </c>
      <c r="S185" s="76"/>
      <c r="T185" s="76"/>
      <c r="U185" s="76"/>
      <c r="V185" s="76"/>
      <c r="W185" s="76"/>
      <c r="X185" s="121"/>
      <c r="Y185" s="76"/>
      <c r="AB185" s="639">
        <f t="shared" si="5"/>
        <v>5250.0000000000009</v>
      </c>
      <c r="AC185" s="118">
        <f t="shared" si="6"/>
        <v>80250</v>
      </c>
    </row>
    <row r="186" spans="1:29" x14ac:dyDescent="0.35">
      <c r="A186" s="76"/>
      <c r="B186" s="196" t="s">
        <v>23626</v>
      </c>
      <c r="C186" s="196" t="s">
        <v>23987</v>
      </c>
      <c r="D186" s="196" t="s">
        <v>23628</v>
      </c>
      <c r="E186" s="268" t="s">
        <v>23629</v>
      </c>
      <c r="F186" s="196"/>
      <c r="G186" s="269" t="s">
        <v>23988</v>
      </c>
      <c r="H186" s="76"/>
      <c r="I186" s="118">
        <v>75000</v>
      </c>
      <c r="J186" s="76"/>
      <c r="K186" s="76" t="s">
        <v>4037</v>
      </c>
      <c r="L186" s="130"/>
      <c r="M186" s="119" t="s">
        <v>23930</v>
      </c>
      <c r="N186" s="119" t="s">
        <v>23989</v>
      </c>
      <c r="O186" s="119" t="s">
        <v>1063</v>
      </c>
      <c r="P186" s="76"/>
      <c r="Q186" s="119" t="s">
        <v>1063</v>
      </c>
      <c r="R186" s="119" t="s">
        <v>1063</v>
      </c>
      <c r="S186" s="76"/>
      <c r="T186" s="76"/>
      <c r="U186" s="76"/>
      <c r="V186" s="76"/>
      <c r="W186" s="76"/>
      <c r="X186" s="121"/>
      <c r="Y186" s="76"/>
      <c r="AB186" s="639">
        <f t="shared" si="5"/>
        <v>5250.0000000000009</v>
      </c>
      <c r="AC186" s="118">
        <f t="shared" si="6"/>
        <v>80250</v>
      </c>
    </row>
    <row r="187" spans="1:29" x14ac:dyDescent="0.35">
      <c r="A187" s="76"/>
      <c r="B187" s="196" t="s">
        <v>23626</v>
      </c>
      <c r="C187" s="196" t="s">
        <v>23990</v>
      </c>
      <c r="D187" s="196" t="s">
        <v>23628</v>
      </c>
      <c r="E187" s="268" t="s">
        <v>23629</v>
      </c>
      <c r="F187" s="196"/>
      <c r="G187" s="269" t="s">
        <v>23991</v>
      </c>
      <c r="H187" s="76"/>
      <c r="I187" s="118">
        <v>75000</v>
      </c>
      <c r="J187" s="76"/>
      <c r="K187" s="76" t="s">
        <v>4037</v>
      </c>
      <c r="L187" s="130"/>
      <c r="M187" s="119" t="s">
        <v>23930</v>
      </c>
      <c r="N187" s="119" t="s">
        <v>23992</v>
      </c>
      <c r="O187" s="119" t="s">
        <v>1063</v>
      </c>
      <c r="P187" s="76"/>
      <c r="Q187" s="119" t="s">
        <v>1063</v>
      </c>
      <c r="R187" s="119" t="s">
        <v>1063</v>
      </c>
      <c r="S187" s="76"/>
      <c r="T187" s="76"/>
      <c r="U187" s="76"/>
      <c r="V187" s="76"/>
      <c r="W187" s="76"/>
      <c r="X187" s="121"/>
      <c r="Y187" s="76"/>
      <c r="AB187" s="639">
        <f t="shared" si="5"/>
        <v>5250.0000000000009</v>
      </c>
      <c r="AC187" s="118">
        <f t="shared" si="6"/>
        <v>80250</v>
      </c>
    </row>
    <row r="188" spans="1:29" x14ac:dyDescent="0.35">
      <c r="A188" s="76"/>
      <c r="B188" s="196" t="s">
        <v>23626</v>
      </c>
      <c r="C188" s="196" t="s">
        <v>23993</v>
      </c>
      <c r="D188" s="196" t="s">
        <v>23628</v>
      </c>
      <c r="E188" s="268" t="s">
        <v>23629</v>
      </c>
      <c r="F188" s="196"/>
      <c r="G188" s="269" t="s">
        <v>23994</v>
      </c>
      <c r="H188" s="76"/>
      <c r="I188" s="118">
        <v>75000</v>
      </c>
      <c r="J188" s="76"/>
      <c r="K188" s="76" t="s">
        <v>9389</v>
      </c>
      <c r="L188" s="130"/>
      <c r="M188" s="119" t="s">
        <v>23982</v>
      </c>
      <c r="N188" s="119" t="s">
        <v>23995</v>
      </c>
      <c r="O188" s="119" t="s">
        <v>1063</v>
      </c>
      <c r="P188" s="76"/>
      <c r="Q188" s="119" t="s">
        <v>1063</v>
      </c>
      <c r="R188" s="119" t="s">
        <v>1063</v>
      </c>
      <c r="S188" s="76"/>
      <c r="T188" s="76"/>
      <c r="U188" s="76"/>
      <c r="V188" s="76"/>
      <c r="W188" s="76"/>
      <c r="X188" s="121"/>
      <c r="Y188" s="76"/>
      <c r="AB188" s="639">
        <f t="shared" si="5"/>
        <v>5250.0000000000009</v>
      </c>
      <c r="AC188" s="118">
        <f t="shared" si="6"/>
        <v>80250</v>
      </c>
    </row>
    <row r="189" spans="1:29" x14ac:dyDescent="0.35">
      <c r="A189" s="76"/>
      <c r="B189" s="196" t="s">
        <v>23626</v>
      </c>
      <c r="C189" s="196" t="s">
        <v>23996</v>
      </c>
      <c r="D189" s="196" t="s">
        <v>23628</v>
      </c>
      <c r="E189" s="268" t="s">
        <v>23629</v>
      </c>
      <c r="F189" s="196"/>
      <c r="G189" s="269" t="s">
        <v>23985</v>
      </c>
      <c r="H189" s="76"/>
      <c r="I189" s="118">
        <v>75000</v>
      </c>
      <c r="J189" s="76"/>
      <c r="K189" s="76" t="s">
        <v>4037</v>
      </c>
      <c r="L189" s="130"/>
      <c r="M189" s="119" t="s">
        <v>23930</v>
      </c>
      <c r="N189" s="119" t="s">
        <v>23997</v>
      </c>
      <c r="O189" s="119" t="s">
        <v>1063</v>
      </c>
      <c r="P189" s="76"/>
      <c r="Q189" s="119" t="s">
        <v>1063</v>
      </c>
      <c r="R189" s="119" t="s">
        <v>1063</v>
      </c>
      <c r="S189" s="76"/>
      <c r="T189" s="76"/>
      <c r="U189" s="76"/>
      <c r="V189" s="76"/>
      <c r="W189" s="76"/>
      <c r="X189" s="121"/>
      <c r="Y189" s="76"/>
      <c r="AB189" s="639">
        <f t="shared" si="5"/>
        <v>5250.0000000000009</v>
      </c>
      <c r="AC189" s="118">
        <f t="shared" si="6"/>
        <v>80250</v>
      </c>
    </row>
    <row r="190" spans="1:29" x14ac:dyDescent="0.35">
      <c r="A190" s="76"/>
      <c r="B190" s="196" t="s">
        <v>23626</v>
      </c>
      <c r="C190" s="196" t="s">
        <v>23998</v>
      </c>
      <c r="D190" s="196" t="s">
        <v>23628</v>
      </c>
      <c r="E190" s="268" t="s">
        <v>23629</v>
      </c>
      <c r="F190" s="196"/>
      <c r="G190" s="269" t="s">
        <v>23988</v>
      </c>
      <c r="H190" s="76"/>
      <c r="I190" s="118">
        <v>75000</v>
      </c>
      <c r="J190" s="76"/>
      <c r="K190" s="76" t="s">
        <v>4037</v>
      </c>
      <c r="L190" s="130"/>
      <c r="M190" s="119" t="s">
        <v>23930</v>
      </c>
      <c r="N190" s="119" t="s">
        <v>23999</v>
      </c>
      <c r="O190" s="119" t="s">
        <v>1063</v>
      </c>
      <c r="P190" s="76"/>
      <c r="Q190" s="119" t="s">
        <v>1063</v>
      </c>
      <c r="R190" s="119" t="s">
        <v>1063</v>
      </c>
      <c r="S190" s="76"/>
      <c r="T190" s="76"/>
      <c r="U190" s="76"/>
      <c r="V190" s="76"/>
      <c r="W190" s="76"/>
      <c r="X190" s="121"/>
      <c r="Y190" s="76"/>
      <c r="AB190" s="639">
        <f t="shared" si="5"/>
        <v>5250.0000000000009</v>
      </c>
      <c r="AC190" s="118">
        <f t="shared" si="6"/>
        <v>80250</v>
      </c>
    </row>
    <row r="191" spans="1:29" x14ac:dyDescent="0.35">
      <c r="A191" s="76"/>
      <c r="B191" s="196" t="s">
        <v>23626</v>
      </c>
      <c r="C191" s="196" t="s">
        <v>24000</v>
      </c>
      <c r="D191" s="196" t="s">
        <v>23628</v>
      </c>
      <c r="E191" s="268" t="s">
        <v>23629</v>
      </c>
      <c r="F191" s="196"/>
      <c r="G191" s="269" t="s">
        <v>23991</v>
      </c>
      <c r="H191" s="76"/>
      <c r="I191" s="118">
        <v>75000</v>
      </c>
      <c r="J191" s="76"/>
      <c r="K191" s="76" t="s">
        <v>4037</v>
      </c>
      <c r="L191" s="130"/>
      <c r="M191" s="119" t="s">
        <v>23930</v>
      </c>
      <c r="N191" s="119" t="s">
        <v>24001</v>
      </c>
      <c r="O191" s="119" t="s">
        <v>1063</v>
      </c>
      <c r="P191" s="76"/>
      <c r="Q191" s="119" t="s">
        <v>1063</v>
      </c>
      <c r="R191" s="119" t="s">
        <v>1063</v>
      </c>
      <c r="S191" s="76"/>
      <c r="T191" s="76"/>
      <c r="U191" s="76"/>
      <c r="V191" s="76"/>
      <c r="W191" s="76"/>
      <c r="X191" s="121"/>
      <c r="Y191" s="76"/>
      <c r="AB191" s="639">
        <f t="shared" si="5"/>
        <v>5250.0000000000009</v>
      </c>
      <c r="AC191" s="118">
        <f t="shared" si="6"/>
        <v>80250</v>
      </c>
    </row>
    <row r="192" spans="1:29" x14ac:dyDescent="0.35">
      <c r="A192" s="76"/>
      <c r="B192" s="196" t="s">
        <v>23626</v>
      </c>
      <c r="C192" s="196" t="s">
        <v>24002</v>
      </c>
      <c r="D192" s="196" t="s">
        <v>23628</v>
      </c>
      <c r="E192" s="268" t="s">
        <v>23629</v>
      </c>
      <c r="F192" s="196"/>
      <c r="G192" s="269" t="s">
        <v>23994</v>
      </c>
      <c r="H192" s="76"/>
      <c r="I192" s="118">
        <v>75000</v>
      </c>
      <c r="J192" s="76"/>
      <c r="K192" s="76" t="s">
        <v>9389</v>
      </c>
      <c r="L192" s="130"/>
      <c r="M192" s="119" t="s">
        <v>23982</v>
      </c>
      <c r="N192" s="119" t="s">
        <v>24003</v>
      </c>
      <c r="O192" s="119" t="s">
        <v>1063</v>
      </c>
      <c r="P192" s="76"/>
      <c r="Q192" s="119" t="s">
        <v>1063</v>
      </c>
      <c r="R192" s="119" t="s">
        <v>1063</v>
      </c>
      <c r="S192" s="76"/>
      <c r="T192" s="76"/>
      <c r="U192" s="76"/>
      <c r="V192" s="76"/>
      <c r="W192" s="76"/>
      <c r="X192" s="121"/>
      <c r="Y192" s="76"/>
      <c r="AB192" s="639">
        <f t="shared" si="5"/>
        <v>5250.0000000000009</v>
      </c>
      <c r="AC192" s="118">
        <f t="shared" si="6"/>
        <v>80250</v>
      </c>
    </row>
    <row r="193" spans="1:29" x14ac:dyDescent="0.35">
      <c r="A193" s="76"/>
      <c r="B193" s="196" t="s">
        <v>23626</v>
      </c>
      <c r="C193" s="196" t="s">
        <v>24004</v>
      </c>
      <c r="D193" s="196" t="s">
        <v>23628</v>
      </c>
      <c r="E193" s="268" t="s">
        <v>23629</v>
      </c>
      <c r="F193" s="196"/>
      <c r="G193" s="269" t="s">
        <v>24005</v>
      </c>
      <c r="H193" s="76"/>
      <c r="I193" s="118">
        <v>75000</v>
      </c>
      <c r="J193" s="76"/>
      <c r="K193" s="76" t="s">
        <v>4037</v>
      </c>
      <c r="L193" s="130"/>
      <c r="M193" s="119" t="s">
        <v>23930</v>
      </c>
      <c r="N193" s="119" t="s">
        <v>24006</v>
      </c>
      <c r="O193" s="119" t="s">
        <v>1063</v>
      </c>
      <c r="P193" s="76"/>
      <c r="Q193" s="119" t="s">
        <v>1063</v>
      </c>
      <c r="R193" s="119" t="s">
        <v>1063</v>
      </c>
      <c r="S193" s="76"/>
      <c r="T193" s="76"/>
      <c r="U193" s="76"/>
      <c r="V193" s="76"/>
      <c r="W193" s="76"/>
      <c r="X193" s="121"/>
      <c r="Y193" s="76"/>
      <c r="AB193" s="639">
        <f t="shared" si="5"/>
        <v>5250.0000000000009</v>
      </c>
      <c r="AC193" s="118">
        <f t="shared" si="6"/>
        <v>80250</v>
      </c>
    </row>
    <row r="194" spans="1:29" x14ac:dyDescent="0.35">
      <c r="A194" s="76"/>
      <c r="B194" s="196" t="s">
        <v>23626</v>
      </c>
      <c r="C194" s="196" t="s">
        <v>24007</v>
      </c>
      <c r="D194" s="196" t="s">
        <v>23628</v>
      </c>
      <c r="E194" s="268" t="s">
        <v>23629</v>
      </c>
      <c r="F194" s="196"/>
      <c r="G194" s="269" t="s">
        <v>24008</v>
      </c>
      <c r="H194" s="76"/>
      <c r="I194" s="118">
        <v>75000</v>
      </c>
      <c r="J194" s="76"/>
      <c r="K194" s="76" t="s">
        <v>4037</v>
      </c>
      <c r="L194" s="130"/>
      <c r="M194" s="119" t="s">
        <v>10179</v>
      </c>
      <c r="N194" s="119" t="s">
        <v>1510</v>
      </c>
      <c r="O194" s="119" t="s">
        <v>1063</v>
      </c>
      <c r="P194" s="76"/>
      <c r="Q194" s="119" t="s">
        <v>1063</v>
      </c>
      <c r="R194" s="119" t="s">
        <v>1063</v>
      </c>
      <c r="S194" s="76"/>
      <c r="T194" s="76"/>
      <c r="U194" s="76"/>
      <c r="V194" s="76"/>
      <c r="W194" s="76"/>
      <c r="X194" s="121"/>
      <c r="Y194" s="76"/>
      <c r="AB194" s="639">
        <f t="shared" si="5"/>
        <v>5250.0000000000009</v>
      </c>
      <c r="AC194" s="118">
        <f t="shared" si="6"/>
        <v>80250</v>
      </c>
    </row>
    <row r="195" spans="1:29" x14ac:dyDescent="0.35">
      <c r="A195" s="76"/>
      <c r="B195" s="196" t="s">
        <v>23626</v>
      </c>
      <c r="C195" s="196" t="s">
        <v>24009</v>
      </c>
      <c r="D195" s="196" t="s">
        <v>23628</v>
      </c>
      <c r="E195" s="268" t="s">
        <v>23629</v>
      </c>
      <c r="F195" s="196"/>
      <c r="G195" s="269" t="s">
        <v>24010</v>
      </c>
      <c r="H195" s="76"/>
      <c r="I195" s="118">
        <v>75000</v>
      </c>
      <c r="J195" s="76"/>
      <c r="K195" s="76" t="s">
        <v>4037</v>
      </c>
      <c r="L195" s="130"/>
      <c r="M195" s="119" t="s">
        <v>23930</v>
      </c>
      <c r="N195" s="119" t="s">
        <v>24011</v>
      </c>
      <c r="O195" s="119" t="s">
        <v>1063</v>
      </c>
      <c r="P195" s="76"/>
      <c r="Q195" s="119" t="s">
        <v>1063</v>
      </c>
      <c r="R195" s="119" t="s">
        <v>1063</v>
      </c>
      <c r="S195" s="76"/>
      <c r="T195" s="76"/>
      <c r="U195" s="76"/>
      <c r="V195" s="76"/>
      <c r="W195" s="76"/>
      <c r="X195" s="121"/>
      <c r="Y195" s="76"/>
      <c r="AB195" s="639">
        <f t="shared" si="5"/>
        <v>5250.0000000000009</v>
      </c>
      <c r="AC195" s="118">
        <f t="shared" si="6"/>
        <v>80250</v>
      </c>
    </row>
    <row r="196" spans="1:29" x14ac:dyDescent="0.35">
      <c r="A196" s="76"/>
      <c r="B196" s="196" t="s">
        <v>23626</v>
      </c>
      <c r="C196" s="196" t="s">
        <v>24012</v>
      </c>
      <c r="D196" s="196" t="s">
        <v>23628</v>
      </c>
      <c r="E196" s="268" t="s">
        <v>23629</v>
      </c>
      <c r="F196" s="196"/>
      <c r="G196" s="269" t="s">
        <v>24013</v>
      </c>
      <c r="H196" s="76"/>
      <c r="I196" s="118">
        <v>75000</v>
      </c>
      <c r="J196" s="76"/>
      <c r="K196" s="76" t="s">
        <v>9389</v>
      </c>
      <c r="L196" s="130"/>
      <c r="M196" s="119" t="s">
        <v>23982</v>
      </c>
      <c r="N196" s="119" t="s">
        <v>24014</v>
      </c>
      <c r="O196" s="119" t="s">
        <v>1063</v>
      </c>
      <c r="P196" s="76"/>
      <c r="Q196" s="119" t="s">
        <v>1063</v>
      </c>
      <c r="R196" s="119" t="s">
        <v>1063</v>
      </c>
      <c r="S196" s="76"/>
      <c r="T196" s="76"/>
      <c r="U196" s="76"/>
      <c r="V196" s="76"/>
      <c r="W196" s="76"/>
      <c r="X196" s="121"/>
      <c r="Y196" s="76"/>
      <c r="AB196" s="639">
        <f t="shared" si="5"/>
        <v>5250.0000000000009</v>
      </c>
      <c r="AC196" s="118">
        <f t="shared" si="6"/>
        <v>80250</v>
      </c>
    </row>
    <row r="197" spans="1:29" x14ac:dyDescent="0.35">
      <c r="A197" s="76"/>
      <c r="B197" s="196" t="s">
        <v>23626</v>
      </c>
      <c r="C197" s="196" t="s">
        <v>24015</v>
      </c>
      <c r="D197" s="196" t="s">
        <v>23628</v>
      </c>
      <c r="E197" s="268" t="s">
        <v>23629</v>
      </c>
      <c r="F197" s="196"/>
      <c r="G197" s="269" t="s">
        <v>24016</v>
      </c>
      <c r="H197" s="76"/>
      <c r="I197" s="118">
        <v>75000</v>
      </c>
      <c r="J197" s="76"/>
      <c r="K197" s="76" t="s">
        <v>4037</v>
      </c>
      <c r="L197" s="130"/>
      <c r="M197" s="119" t="s">
        <v>23930</v>
      </c>
      <c r="N197" s="119" t="s">
        <v>24017</v>
      </c>
      <c r="O197" s="119" t="s">
        <v>1063</v>
      </c>
      <c r="P197" s="76"/>
      <c r="Q197" s="119" t="s">
        <v>1063</v>
      </c>
      <c r="R197" s="119" t="s">
        <v>1063</v>
      </c>
      <c r="S197" s="76"/>
      <c r="T197" s="76"/>
      <c r="U197" s="76"/>
      <c r="V197" s="76"/>
      <c r="W197" s="76"/>
      <c r="X197" s="121"/>
      <c r="Y197" s="76"/>
      <c r="AB197" s="639">
        <f t="shared" si="5"/>
        <v>5250.0000000000009</v>
      </c>
      <c r="AC197" s="118">
        <f t="shared" si="6"/>
        <v>80250</v>
      </c>
    </row>
    <row r="198" spans="1:29" x14ac:dyDescent="0.35">
      <c r="A198" s="76"/>
      <c r="B198" s="196" t="s">
        <v>23626</v>
      </c>
      <c r="C198" s="196" t="s">
        <v>24018</v>
      </c>
      <c r="D198" s="196" t="s">
        <v>23628</v>
      </c>
      <c r="E198" s="268" t="s">
        <v>23629</v>
      </c>
      <c r="F198" s="196"/>
      <c r="G198" s="269" t="s">
        <v>24019</v>
      </c>
      <c r="H198" s="76"/>
      <c r="I198" s="118">
        <v>75000</v>
      </c>
      <c r="J198" s="76"/>
      <c r="K198" s="76" t="s">
        <v>4037</v>
      </c>
      <c r="L198" s="130"/>
      <c r="M198" s="119" t="s">
        <v>10179</v>
      </c>
      <c r="N198" s="119" t="s">
        <v>24020</v>
      </c>
      <c r="O198" s="119" t="s">
        <v>1063</v>
      </c>
      <c r="P198" s="76"/>
      <c r="Q198" s="119" t="s">
        <v>1063</v>
      </c>
      <c r="R198" s="119" t="s">
        <v>1063</v>
      </c>
      <c r="S198" s="76"/>
      <c r="T198" s="76"/>
      <c r="U198" s="76"/>
      <c r="V198" s="76"/>
      <c r="W198" s="76"/>
      <c r="X198" s="121"/>
      <c r="Y198" s="76"/>
      <c r="AB198" s="639">
        <f t="shared" ref="AB198:AB221" si="7">I198*AB$4</f>
        <v>5250.0000000000009</v>
      </c>
      <c r="AC198" s="118">
        <f t="shared" ref="AC198:AC221" si="8">I198+AB198</f>
        <v>80250</v>
      </c>
    </row>
    <row r="199" spans="1:29" x14ac:dyDescent="0.35">
      <c r="A199" s="76"/>
      <c r="B199" s="196" t="s">
        <v>23626</v>
      </c>
      <c r="C199" s="196" t="s">
        <v>24021</v>
      </c>
      <c r="D199" s="196" t="s">
        <v>23628</v>
      </c>
      <c r="E199" s="268" t="s">
        <v>23629</v>
      </c>
      <c r="F199" s="196"/>
      <c r="G199" s="269" t="s">
        <v>24022</v>
      </c>
      <c r="H199" s="76"/>
      <c r="I199" s="118">
        <v>75000</v>
      </c>
      <c r="J199" s="76"/>
      <c r="K199" s="76" t="s">
        <v>4037</v>
      </c>
      <c r="L199" s="130"/>
      <c r="M199" s="119" t="s">
        <v>23930</v>
      </c>
      <c r="N199" s="119" t="s">
        <v>24023</v>
      </c>
      <c r="O199" s="119" t="s">
        <v>1063</v>
      </c>
      <c r="P199" s="76"/>
      <c r="Q199" s="119" t="s">
        <v>1063</v>
      </c>
      <c r="R199" s="119" t="s">
        <v>1063</v>
      </c>
      <c r="S199" s="76"/>
      <c r="T199" s="76"/>
      <c r="U199" s="76"/>
      <c r="V199" s="76"/>
      <c r="W199" s="76"/>
      <c r="X199" s="121"/>
      <c r="Y199" s="76"/>
      <c r="AB199" s="639">
        <f t="shared" si="7"/>
        <v>5250.0000000000009</v>
      </c>
      <c r="AC199" s="118">
        <f t="shared" si="8"/>
        <v>80250</v>
      </c>
    </row>
    <row r="200" spans="1:29" x14ac:dyDescent="0.35">
      <c r="A200" s="76"/>
      <c r="B200" s="196" t="s">
        <v>23626</v>
      </c>
      <c r="C200" s="196" t="s">
        <v>24024</v>
      </c>
      <c r="D200" s="196" t="s">
        <v>23628</v>
      </c>
      <c r="E200" s="268" t="s">
        <v>23629</v>
      </c>
      <c r="F200" s="196"/>
      <c r="G200" s="269" t="s">
        <v>23981</v>
      </c>
      <c r="H200" s="76"/>
      <c r="I200" s="118">
        <v>75000</v>
      </c>
      <c r="J200" s="76"/>
      <c r="K200" s="76" t="s">
        <v>1671</v>
      </c>
      <c r="L200" s="130"/>
      <c r="M200" s="119" t="s">
        <v>5214</v>
      </c>
      <c r="N200" s="119" t="s">
        <v>24025</v>
      </c>
      <c r="O200" s="119" t="s">
        <v>1063</v>
      </c>
      <c r="P200" s="76"/>
      <c r="Q200" s="119" t="s">
        <v>1063</v>
      </c>
      <c r="R200" s="119" t="s">
        <v>1063</v>
      </c>
      <c r="S200" s="76"/>
      <c r="T200" s="76"/>
      <c r="U200" s="76"/>
      <c r="V200" s="76"/>
      <c r="W200" s="76"/>
      <c r="X200" s="121"/>
      <c r="Y200" s="76"/>
      <c r="AB200" s="639">
        <f t="shared" si="7"/>
        <v>5250.0000000000009</v>
      </c>
      <c r="AC200" s="118">
        <f t="shared" si="8"/>
        <v>80250</v>
      </c>
    </row>
    <row r="201" spans="1:29" x14ac:dyDescent="0.35">
      <c r="A201" s="76"/>
      <c r="B201" s="196" t="s">
        <v>23626</v>
      </c>
      <c r="C201" s="196" t="s">
        <v>24026</v>
      </c>
      <c r="D201" s="196" t="s">
        <v>23628</v>
      </c>
      <c r="E201" s="268" t="s">
        <v>23629</v>
      </c>
      <c r="F201" s="196"/>
      <c r="G201" s="269" t="s">
        <v>24027</v>
      </c>
      <c r="H201" s="76"/>
      <c r="I201" s="118">
        <v>75000</v>
      </c>
      <c r="J201" s="76"/>
      <c r="K201" s="76" t="s">
        <v>1671</v>
      </c>
      <c r="L201" s="130"/>
      <c r="M201" s="119" t="s">
        <v>5214</v>
      </c>
      <c r="N201" s="119" t="s">
        <v>24028</v>
      </c>
      <c r="O201" s="119" t="s">
        <v>1063</v>
      </c>
      <c r="P201" s="76"/>
      <c r="Q201" s="119" t="s">
        <v>1063</v>
      </c>
      <c r="R201" s="119" t="s">
        <v>1063</v>
      </c>
      <c r="S201" s="76"/>
      <c r="T201" s="76"/>
      <c r="U201" s="76"/>
      <c r="V201" s="76"/>
      <c r="W201" s="76"/>
      <c r="X201" s="121"/>
      <c r="Y201" s="76"/>
      <c r="AB201" s="639">
        <f t="shared" si="7"/>
        <v>5250.0000000000009</v>
      </c>
      <c r="AC201" s="118">
        <f t="shared" si="8"/>
        <v>80250</v>
      </c>
    </row>
    <row r="202" spans="1:29" x14ac:dyDescent="0.35">
      <c r="A202" s="76"/>
      <c r="B202" s="196" t="s">
        <v>23626</v>
      </c>
      <c r="C202" s="196" t="s">
        <v>24029</v>
      </c>
      <c r="D202" s="196" t="s">
        <v>23628</v>
      </c>
      <c r="E202" s="268" t="s">
        <v>23629</v>
      </c>
      <c r="F202" s="196"/>
      <c r="G202" s="269" t="s">
        <v>24030</v>
      </c>
      <c r="H202" s="76"/>
      <c r="I202" s="118">
        <v>75000</v>
      </c>
      <c r="J202" s="76"/>
      <c r="K202" s="76" t="s">
        <v>4037</v>
      </c>
      <c r="L202" s="130"/>
      <c r="M202" s="119" t="s">
        <v>23930</v>
      </c>
      <c r="N202" s="119" t="s">
        <v>24031</v>
      </c>
      <c r="O202" s="119" t="s">
        <v>1063</v>
      </c>
      <c r="P202" s="76"/>
      <c r="Q202" s="119" t="s">
        <v>1063</v>
      </c>
      <c r="R202" s="119" t="s">
        <v>1063</v>
      </c>
      <c r="S202" s="76"/>
      <c r="T202" s="76"/>
      <c r="U202" s="76"/>
      <c r="V202" s="76"/>
      <c r="W202" s="76"/>
      <c r="X202" s="121"/>
      <c r="Y202" s="76"/>
      <c r="AB202" s="639">
        <f t="shared" si="7"/>
        <v>5250.0000000000009</v>
      </c>
      <c r="AC202" s="118">
        <f t="shared" si="8"/>
        <v>80250</v>
      </c>
    </row>
    <row r="203" spans="1:29" x14ac:dyDescent="0.35">
      <c r="A203" s="76"/>
      <c r="B203" s="196" t="s">
        <v>23626</v>
      </c>
      <c r="C203" s="196" t="s">
        <v>24032</v>
      </c>
      <c r="D203" s="196" t="s">
        <v>23628</v>
      </c>
      <c r="E203" s="268" t="s">
        <v>23629</v>
      </c>
      <c r="F203" s="196"/>
      <c r="G203" s="269" t="s">
        <v>24033</v>
      </c>
      <c r="H203" s="76"/>
      <c r="I203" s="118">
        <v>75000</v>
      </c>
      <c r="J203" s="76"/>
      <c r="K203" s="76" t="s">
        <v>4037</v>
      </c>
      <c r="L203" s="130"/>
      <c r="M203" s="119" t="s">
        <v>24034</v>
      </c>
      <c r="N203" s="119" t="s">
        <v>24035</v>
      </c>
      <c r="O203" s="119" t="s">
        <v>1063</v>
      </c>
      <c r="P203" s="76"/>
      <c r="Q203" s="119" t="s">
        <v>1063</v>
      </c>
      <c r="R203" s="119" t="s">
        <v>1063</v>
      </c>
      <c r="S203" s="76"/>
      <c r="T203" s="76"/>
      <c r="U203" s="76"/>
      <c r="V203" s="76"/>
      <c r="W203" s="76"/>
      <c r="X203" s="121"/>
      <c r="Y203" s="76"/>
      <c r="AB203" s="639">
        <f t="shared" si="7"/>
        <v>5250.0000000000009</v>
      </c>
      <c r="AC203" s="118">
        <f t="shared" si="8"/>
        <v>80250</v>
      </c>
    </row>
    <row r="204" spans="1:29" x14ac:dyDescent="0.35">
      <c r="A204" s="76"/>
      <c r="B204" s="196" t="s">
        <v>23626</v>
      </c>
      <c r="C204" s="196" t="s">
        <v>24036</v>
      </c>
      <c r="D204" s="196" t="s">
        <v>23628</v>
      </c>
      <c r="E204" s="268" t="s">
        <v>23629</v>
      </c>
      <c r="F204" s="196"/>
      <c r="G204" s="269" t="s">
        <v>24037</v>
      </c>
      <c r="H204" s="76"/>
      <c r="I204" s="118">
        <v>75000</v>
      </c>
      <c r="J204" s="76"/>
      <c r="K204" s="76" t="s">
        <v>4037</v>
      </c>
      <c r="L204" s="130"/>
      <c r="M204" s="119" t="s">
        <v>23930</v>
      </c>
      <c r="N204" s="119" t="s">
        <v>24023</v>
      </c>
      <c r="O204" s="119" t="s">
        <v>1063</v>
      </c>
      <c r="P204" s="76"/>
      <c r="Q204" s="119" t="s">
        <v>1063</v>
      </c>
      <c r="R204" s="119" t="s">
        <v>1063</v>
      </c>
      <c r="S204" s="76"/>
      <c r="T204" s="76"/>
      <c r="U204" s="76"/>
      <c r="V204" s="76"/>
      <c r="W204" s="76"/>
      <c r="X204" s="121"/>
      <c r="Y204" s="76"/>
      <c r="AB204" s="639">
        <f t="shared" si="7"/>
        <v>5250.0000000000009</v>
      </c>
      <c r="AC204" s="118">
        <f t="shared" si="8"/>
        <v>80250</v>
      </c>
    </row>
    <row r="205" spans="1:29" x14ac:dyDescent="0.35">
      <c r="A205" s="76"/>
      <c r="B205" s="196" t="s">
        <v>23626</v>
      </c>
      <c r="C205" s="196" t="s">
        <v>24038</v>
      </c>
      <c r="D205" s="196" t="s">
        <v>23628</v>
      </c>
      <c r="E205" s="268" t="s">
        <v>23629</v>
      </c>
      <c r="F205" s="196"/>
      <c r="G205" s="269" t="s">
        <v>24039</v>
      </c>
      <c r="H205" s="76"/>
      <c r="I205" s="118">
        <v>75000</v>
      </c>
      <c r="J205" s="76"/>
      <c r="K205" s="76" t="s">
        <v>4037</v>
      </c>
      <c r="L205" s="130"/>
      <c r="M205" s="119" t="s">
        <v>23930</v>
      </c>
      <c r="N205" s="119" t="s">
        <v>24040</v>
      </c>
      <c r="O205" s="119" t="s">
        <v>1063</v>
      </c>
      <c r="P205" s="76"/>
      <c r="Q205" s="119" t="s">
        <v>1063</v>
      </c>
      <c r="R205" s="119" t="s">
        <v>1063</v>
      </c>
      <c r="S205" s="76"/>
      <c r="T205" s="76"/>
      <c r="U205" s="76"/>
      <c r="V205" s="76"/>
      <c r="W205" s="76"/>
      <c r="X205" s="121"/>
      <c r="Y205" s="76"/>
      <c r="AB205" s="639">
        <f t="shared" si="7"/>
        <v>5250.0000000000009</v>
      </c>
      <c r="AC205" s="118">
        <f t="shared" si="8"/>
        <v>80250</v>
      </c>
    </row>
    <row r="206" spans="1:29" x14ac:dyDescent="0.35">
      <c r="A206" s="76"/>
      <c r="B206" s="196" t="s">
        <v>23626</v>
      </c>
      <c r="C206" s="196" t="s">
        <v>24041</v>
      </c>
      <c r="D206" s="196" t="s">
        <v>23628</v>
      </c>
      <c r="E206" s="268" t="s">
        <v>23629</v>
      </c>
      <c r="F206" s="196"/>
      <c r="G206" s="269" t="s">
        <v>24042</v>
      </c>
      <c r="H206" s="76"/>
      <c r="I206" s="118">
        <v>75000</v>
      </c>
      <c r="J206" s="76"/>
      <c r="K206" s="76" t="s">
        <v>4037</v>
      </c>
      <c r="L206" s="130"/>
      <c r="M206" s="119" t="s">
        <v>10179</v>
      </c>
      <c r="N206" s="119" t="s">
        <v>1510</v>
      </c>
      <c r="O206" s="119" t="s">
        <v>1063</v>
      </c>
      <c r="P206" s="76"/>
      <c r="Q206" s="119" t="s">
        <v>1063</v>
      </c>
      <c r="R206" s="119" t="s">
        <v>1063</v>
      </c>
      <c r="S206" s="76"/>
      <c r="T206" s="76"/>
      <c r="U206" s="76"/>
      <c r="V206" s="76"/>
      <c r="W206" s="76"/>
      <c r="X206" s="121"/>
      <c r="Y206" s="76"/>
      <c r="AB206" s="639">
        <f t="shared" si="7"/>
        <v>5250.0000000000009</v>
      </c>
      <c r="AC206" s="118">
        <f t="shared" si="8"/>
        <v>80250</v>
      </c>
    </row>
    <row r="207" spans="1:29" x14ac:dyDescent="0.35">
      <c r="A207" s="76"/>
      <c r="B207" s="196" t="s">
        <v>23626</v>
      </c>
      <c r="C207" s="196" t="s">
        <v>24043</v>
      </c>
      <c r="D207" s="196" t="s">
        <v>23628</v>
      </c>
      <c r="E207" s="268" t="s">
        <v>23629</v>
      </c>
      <c r="F207" s="196"/>
      <c r="G207" s="269" t="s">
        <v>24044</v>
      </c>
      <c r="H207" s="76"/>
      <c r="I207" s="118">
        <v>75000</v>
      </c>
      <c r="J207" s="76"/>
      <c r="K207" s="76" t="s">
        <v>4037</v>
      </c>
      <c r="L207" s="130"/>
      <c r="M207" s="119" t="s">
        <v>23930</v>
      </c>
      <c r="N207" s="119" t="s">
        <v>24045</v>
      </c>
      <c r="O207" s="119" t="s">
        <v>1063</v>
      </c>
      <c r="P207" s="76"/>
      <c r="Q207" s="119" t="s">
        <v>1063</v>
      </c>
      <c r="R207" s="119" t="s">
        <v>1063</v>
      </c>
      <c r="S207" s="76"/>
      <c r="T207" s="76"/>
      <c r="U207" s="76"/>
      <c r="V207" s="76"/>
      <c r="W207" s="76"/>
      <c r="X207" s="121"/>
      <c r="Y207" s="76"/>
      <c r="AB207" s="639">
        <f t="shared" si="7"/>
        <v>5250.0000000000009</v>
      </c>
      <c r="AC207" s="118">
        <f t="shared" si="8"/>
        <v>80250</v>
      </c>
    </row>
    <row r="208" spans="1:29" x14ac:dyDescent="0.35">
      <c r="A208" s="76"/>
      <c r="B208" s="196" t="s">
        <v>23626</v>
      </c>
      <c r="C208" s="196" t="s">
        <v>24046</v>
      </c>
      <c r="D208" s="196" t="s">
        <v>23628</v>
      </c>
      <c r="E208" s="268" t="s">
        <v>23629</v>
      </c>
      <c r="F208" s="196"/>
      <c r="G208" s="269" t="s">
        <v>24047</v>
      </c>
      <c r="H208" s="76"/>
      <c r="I208" s="118">
        <v>75000</v>
      </c>
      <c r="J208" s="76"/>
      <c r="K208" s="76" t="s">
        <v>9389</v>
      </c>
      <c r="L208" s="130"/>
      <c r="M208" s="119" t="s">
        <v>23982</v>
      </c>
      <c r="N208" s="119" t="s">
        <v>24048</v>
      </c>
      <c r="O208" s="119" t="s">
        <v>1063</v>
      </c>
      <c r="P208" s="76"/>
      <c r="Q208" s="119" t="s">
        <v>1063</v>
      </c>
      <c r="R208" s="119" t="s">
        <v>1063</v>
      </c>
      <c r="S208" s="76"/>
      <c r="T208" s="76"/>
      <c r="U208" s="76"/>
      <c r="V208" s="76"/>
      <c r="W208" s="76"/>
      <c r="X208" s="121"/>
      <c r="Y208" s="76"/>
      <c r="AB208" s="639">
        <f t="shared" si="7"/>
        <v>5250.0000000000009</v>
      </c>
      <c r="AC208" s="118">
        <f t="shared" si="8"/>
        <v>80250</v>
      </c>
    </row>
    <row r="209" spans="1:29" x14ac:dyDescent="0.35">
      <c r="A209" s="64"/>
      <c r="B209" s="64"/>
      <c r="C209" s="64"/>
      <c r="D209" s="64"/>
      <c r="E209" s="115"/>
      <c r="F209" s="64"/>
      <c r="G209" s="267" t="s">
        <v>1932</v>
      </c>
      <c r="H209" s="64"/>
      <c r="I209" s="67"/>
      <c r="J209" s="64"/>
      <c r="K209" s="64"/>
      <c r="L209" s="68"/>
      <c r="M209" s="68"/>
      <c r="N209" s="68"/>
      <c r="O209" s="68"/>
      <c r="P209" s="64"/>
      <c r="Q209" s="68"/>
      <c r="R209" s="68"/>
      <c r="S209" s="64"/>
      <c r="T209" s="64"/>
      <c r="U209" s="64"/>
      <c r="V209" s="64"/>
      <c r="W209" s="64"/>
      <c r="X209" s="115"/>
      <c r="Y209" s="64"/>
      <c r="AB209" s="639">
        <f t="shared" si="7"/>
        <v>0</v>
      </c>
      <c r="AC209" s="67">
        <f t="shared" si="8"/>
        <v>0</v>
      </c>
    </row>
    <row r="210" spans="1:29" x14ac:dyDescent="0.35">
      <c r="A210" s="76"/>
      <c r="B210" s="76"/>
      <c r="C210" s="76"/>
      <c r="D210" s="76"/>
      <c r="E210" s="121"/>
      <c r="G210" s="269" t="s">
        <v>1852</v>
      </c>
      <c r="H210" s="76"/>
      <c r="I210" s="118"/>
      <c r="J210" s="76"/>
      <c r="K210" s="69"/>
      <c r="L210" s="119"/>
      <c r="M210" s="119"/>
      <c r="N210" s="119"/>
      <c r="O210" s="119"/>
      <c r="P210" s="76"/>
      <c r="Q210" s="119"/>
      <c r="R210" s="119"/>
      <c r="S210" s="76"/>
      <c r="T210" s="76"/>
      <c r="U210" s="76"/>
      <c r="V210" s="76"/>
      <c r="W210" s="76"/>
      <c r="X210" s="121"/>
      <c r="Y210" s="76"/>
      <c r="AB210" s="639">
        <f t="shared" si="7"/>
        <v>0</v>
      </c>
      <c r="AC210" s="118">
        <f t="shared" si="8"/>
        <v>0</v>
      </c>
    </row>
    <row r="211" spans="1:29" x14ac:dyDescent="0.35">
      <c r="A211" s="64"/>
      <c r="B211" s="64"/>
      <c r="C211" s="64"/>
      <c r="D211" s="64"/>
      <c r="E211" s="115"/>
      <c r="F211" s="64"/>
      <c r="G211" s="267" t="s">
        <v>1168</v>
      </c>
      <c r="H211" s="64"/>
      <c r="I211" s="67"/>
      <c r="J211" s="64"/>
      <c r="K211" s="64"/>
      <c r="L211" s="68"/>
      <c r="M211" s="68"/>
      <c r="N211" s="68"/>
      <c r="O211" s="68"/>
      <c r="P211" s="64"/>
      <c r="Q211" s="68"/>
      <c r="R211" s="68"/>
      <c r="S211" s="64"/>
      <c r="T211" s="64"/>
      <c r="U211" s="64"/>
      <c r="V211" s="64"/>
      <c r="W211" s="64"/>
      <c r="X211" s="115"/>
      <c r="Y211" s="64"/>
      <c r="AB211" s="639">
        <f t="shared" si="7"/>
        <v>0</v>
      </c>
      <c r="AC211" s="67">
        <f t="shared" si="8"/>
        <v>0</v>
      </c>
    </row>
    <row r="212" spans="1:29" x14ac:dyDescent="0.35">
      <c r="A212" s="76"/>
      <c r="B212" s="196"/>
      <c r="C212" s="196"/>
      <c r="D212" s="196"/>
      <c r="E212" s="268"/>
      <c r="F212" s="196"/>
      <c r="G212" s="269" t="s">
        <v>1852</v>
      </c>
      <c r="H212" s="76"/>
      <c r="I212" s="118"/>
      <c r="J212" s="76"/>
      <c r="K212" s="69"/>
      <c r="L212" s="119"/>
      <c r="M212" s="119"/>
      <c r="N212" s="187"/>
      <c r="O212" s="119"/>
      <c r="P212" s="76"/>
      <c r="Q212" s="119"/>
      <c r="R212" s="119"/>
      <c r="S212" s="76"/>
      <c r="T212" s="76"/>
      <c r="U212" s="76"/>
      <c r="V212" s="76"/>
      <c r="W212" s="76"/>
      <c r="X212" s="121"/>
      <c r="Y212" s="76"/>
      <c r="AB212" s="639">
        <f t="shared" si="7"/>
        <v>0</v>
      </c>
      <c r="AC212" s="118">
        <f t="shared" si="8"/>
        <v>0</v>
      </c>
    </row>
    <row r="213" spans="1:29" x14ac:dyDescent="0.35">
      <c r="A213" s="64"/>
      <c r="B213" s="64"/>
      <c r="C213" s="64"/>
      <c r="D213" s="64"/>
      <c r="E213" s="115"/>
      <c r="F213" s="64"/>
      <c r="G213" s="267" t="s">
        <v>1748</v>
      </c>
      <c r="H213" s="64"/>
      <c r="I213" s="67"/>
      <c r="J213" s="64"/>
      <c r="K213" s="64"/>
      <c r="L213" s="68"/>
      <c r="M213" s="68"/>
      <c r="N213" s="68"/>
      <c r="O213" s="68"/>
      <c r="P213" s="64"/>
      <c r="Q213" s="68"/>
      <c r="R213" s="68"/>
      <c r="S213" s="64"/>
      <c r="T213" s="64"/>
      <c r="U213" s="64"/>
      <c r="V213" s="64"/>
      <c r="W213" s="64"/>
      <c r="X213" s="115"/>
      <c r="Y213" s="64"/>
      <c r="AB213" s="639">
        <f t="shared" si="7"/>
        <v>0</v>
      </c>
      <c r="AC213" s="67">
        <f t="shared" si="8"/>
        <v>0</v>
      </c>
    </row>
    <row r="214" spans="1:29" x14ac:dyDescent="0.35">
      <c r="A214" s="76"/>
      <c r="B214" s="76"/>
      <c r="C214" s="76"/>
      <c r="D214" s="76"/>
      <c r="E214" s="121"/>
      <c r="G214" s="269" t="s">
        <v>1575</v>
      </c>
      <c r="H214" s="76"/>
      <c r="I214" s="118"/>
      <c r="J214" s="76"/>
      <c r="K214" s="69"/>
      <c r="L214" s="119"/>
      <c r="M214" s="119"/>
      <c r="N214" s="119"/>
      <c r="O214" s="119"/>
      <c r="P214" s="76"/>
      <c r="Q214" s="119"/>
      <c r="R214" s="119"/>
      <c r="S214" s="76"/>
      <c r="T214" s="76"/>
      <c r="U214" s="76"/>
      <c r="V214" s="76"/>
      <c r="W214" s="76"/>
      <c r="X214" s="121"/>
      <c r="Y214" s="76"/>
      <c r="AB214" s="639">
        <f t="shared" si="7"/>
        <v>0</v>
      </c>
      <c r="AC214" s="118">
        <f t="shared" si="8"/>
        <v>0</v>
      </c>
    </row>
    <row r="215" spans="1:29" x14ac:dyDescent="0.35">
      <c r="A215" s="64"/>
      <c r="B215" s="64"/>
      <c r="C215" s="64"/>
      <c r="D215" s="64"/>
      <c r="E215" s="115"/>
      <c r="F215" s="64"/>
      <c r="G215" s="267" t="s">
        <v>1944</v>
      </c>
      <c r="H215" s="64"/>
      <c r="I215" s="67"/>
      <c r="J215" s="64"/>
      <c r="K215" s="64"/>
      <c r="L215" s="68"/>
      <c r="M215" s="68"/>
      <c r="N215" s="68"/>
      <c r="O215" s="68"/>
      <c r="P215" s="64"/>
      <c r="Q215" s="68"/>
      <c r="R215" s="68"/>
      <c r="S215" s="64"/>
      <c r="T215" s="64"/>
      <c r="U215" s="64"/>
      <c r="V215" s="64"/>
      <c r="W215" s="64"/>
      <c r="X215" s="115"/>
      <c r="Y215" s="64"/>
      <c r="AB215" s="639">
        <f t="shared" si="7"/>
        <v>0</v>
      </c>
      <c r="AC215" s="67">
        <f t="shared" si="8"/>
        <v>0</v>
      </c>
    </row>
    <row r="216" spans="1:29" x14ac:dyDescent="0.35">
      <c r="A216" s="76"/>
      <c r="B216" s="196" t="s">
        <v>23626</v>
      </c>
      <c r="C216" s="196" t="s">
        <v>24043</v>
      </c>
      <c r="D216" s="196" t="s">
        <v>23628</v>
      </c>
      <c r="E216" s="268" t="s">
        <v>23629</v>
      </c>
      <c r="F216" s="196"/>
      <c r="G216" s="269" t="s">
        <v>24049</v>
      </c>
      <c r="H216" s="69"/>
      <c r="I216" s="74">
        <v>4000000</v>
      </c>
      <c r="J216" s="69"/>
      <c r="K216" s="76" t="s">
        <v>1062</v>
      </c>
      <c r="L216" s="193"/>
      <c r="M216" s="119" t="s">
        <v>4204</v>
      </c>
      <c r="N216" s="119">
        <v>1143510035</v>
      </c>
      <c r="O216" s="119" t="s">
        <v>1063</v>
      </c>
      <c r="P216" s="76"/>
      <c r="Q216" s="119" t="s">
        <v>1063</v>
      </c>
      <c r="R216" s="119" t="s">
        <v>1063</v>
      </c>
      <c r="S216" s="76"/>
      <c r="T216" s="76"/>
      <c r="U216" s="76"/>
      <c r="V216" s="76"/>
      <c r="W216" s="76"/>
      <c r="X216" s="116"/>
      <c r="Y216" s="76"/>
      <c r="AB216" s="639">
        <f t="shared" si="7"/>
        <v>280000</v>
      </c>
      <c r="AC216" s="74">
        <f t="shared" si="8"/>
        <v>4280000</v>
      </c>
    </row>
    <row r="217" spans="1:29" x14ac:dyDescent="0.35">
      <c r="A217" s="64"/>
      <c r="B217" s="64"/>
      <c r="C217" s="64"/>
      <c r="D217" s="64"/>
      <c r="E217" s="115"/>
      <c r="F217" s="64"/>
      <c r="G217" s="272" t="s">
        <v>1945</v>
      </c>
      <c r="H217" s="64"/>
      <c r="I217" s="67"/>
      <c r="J217" s="64"/>
      <c r="K217" s="64"/>
      <c r="L217" s="68"/>
      <c r="M217" s="68"/>
      <c r="N217" s="68"/>
      <c r="O217" s="68"/>
      <c r="P217" s="64"/>
      <c r="Q217" s="68"/>
      <c r="R217" s="68"/>
      <c r="S217" s="64"/>
      <c r="T217" s="64"/>
      <c r="U217" s="64"/>
      <c r="V217" s="64"/>
      <c r="W217" s="64"/>
      <c r="X217" s="115"/>
      <c r="Y217" s="64"/>
      <c r="AB217" s="639">
        <f t="shared" si="7"/>
        <v>0</v>
      </c>
      <c r="AC217" s="67">
        <f t="shared" si="8"/>
        <v>0</v>
      </c>
    </row>
    <row r="218" spans="1:29" x14ac:dyDescent="0.35">
      <c r="A218" s="69"/>
      <c r="B218" s="196" t="s">
        <v>23626</v>
      </c>
      <c r="C218" s="196" t="s">
        <v>24043</v>
      </c>
      <c r="D218" s="196" t="s">
        <v>23628</v>
      </c>
      <c r="E218" s="268" t="s">
        <v>23629</v>
      </c>
      <c r="F218" s="196"/>
      <c r="G218" s="269" t="s">
        <v>24050</v>
      </c>
      <c r="H218" s="69"/>
      <c r="I218" s="74">
        <v>2000000</v>
      </c>
      <c r="J218" s="69"/>
      <c r="K218" s="69" t="s">
        <v>1214</v>
      </c>
      <c r="L218" s="75"/>
      <c r="M218" s="75" t="s">
        <v>24051</v>
      </c>
      <c r="N218" s="131" t="s">
        <v>24052</v>
      </c>
      <c r="O218" s="119" t="s">
        <v>1063</v>
      </c>
      <c r="P218" s="69"/>
      <c r="Q218" s="75" t="s">
        <v>1761</v>
      </c>
      <c r="R218" s="75" t="s">
        <v>1066</v>
      </c>
      <c r="S218" s="69"/>
      <c r="T218" s="69"/>
      <c r="U218" s="69"/>
      <c r="V218" s="69"/>
      <c r="W218" s="69"/>
      <c r="X218" s="116"/>
      <c r="Y218" s="76"/>
      <c r="AB218" s="639">
        <f t="shared" si="7"/>
        <v>140000</v>
      </c>
      <c r="AC218" s="74">
        <f t="shared" si="8"/>
        <v>2140000</v>
      </c>
    </row>
    <row r="219" spans="1:29" x14ac:dyDescent="0.35">
      <c r="A219" s="64"/>
      <c r="B219" s="64"/>
      <c r="C219" s="64"/>
      <c r="D219" s="64"/>
      <c r="E219" s="115"/>
      <c r="F219" s="64"/>
      <c r="G219" s="272" t="s">
        <v>1590</v>
      </c>
      <c r="H219" s="64"/>
      <c r="I219" s="67"/>
      <c r="J219" s="64"/>
      <c r="K219" s="64"/>
      <c r="L219" s="68"/>
      <c r="M219" s="68"/>
      <c r="N219" s="68"/>
      <c r="O219" s="68"/>
      <c r="P219" s="64"/>
      <c r="Q219" s="68"/>
      <c r="R219" s="68"/>
      <c r="S219" s="64"/>
      <c r="T219" s="64"/>
      <c r="U219" s="64"/>
      <c r="V219" s="64"/>
      <c r="W219" s="64"/>
      <c r="X219" s="115"/>
      <c r="Y219" s="64"/>
      <c r="AB219" s="639">
        <f t="shared" si="7"/>
        <v>0</v>
      </c>
      <c r="AC219" s="67">
        <f t="shared" si="8"/>
        <v>0</v>
      </c>
    </row>
    <row r="220" spans="1:29" x14ac:dyDescent="0.35">
      <c r="A220" s="76"/>
      <c r="B220" s="196" t="s">
        <v>23626</v>
      </c>
      <c r="C220" s="196" t="s">
        <v>24043</v>
      </c>
      <c r="D220" s="196" t="s">
        <v>23628</v>
      </c>
      <c r="E220" s="268" t="s">
        <v>23629</v>
      </c>
      <c r="F220" s="196"/>
      <c r="G220" s="214" t="s">
        <v>22706</v>
      </c>
      <c r="H220" s="76"/>
      <c r="I220" s="118">
        <v>720000</v>
      </c>
      <c r="J220" s="76"/>
      <c r="K220" s="76" t="s">
        <v>1230</v>
      </c>
      <c r="L220" s="119"/>
      <c r="M220" s="119" t="s">
        <v>22707</v>
      </c>
      <c r="N220" s="119">
        <v>5285310155</v>
      </c>
      <c r="O220" s="119" t="s">
        <v>1063</v>
      </c>
      <c r="P220" s="76"/>
      <c r="Q220" s="119" t="s">
        <v>1063</v>
      </c>
      <c r="R220" s="119" t="s">
        <v>1063</v>
      </c>
      <c r="S220" s="76"/>
      <c r="T220" s="76"/>
      <c r="U220" s="76"/>
      <c r="V220" s="76"/>
      <c r="W220" s="76"/>
      <c r="X220" s="121"/>
      <c r="Y220" s="76"/>
      <c r="AB220" s="639">
        <f t="shared" si="7"/>
        <v>50400.000000000007</v>
      </c>
      <c r="AC220" s="118">
        <f t="shared" si="8"/>
        <v>770400</v>
      </c>
    </row>
    <row r="221" spans="1:29" x14ac:dyDescent="0.35">
      <c r="G221" s="123" t="s">
        <v>894</v>
      </c>
      <c r="H221" s="123"/>
      <c r="I221" s="124">
        <f>SUM(I5:I220)</f>
        <v>104557000</v>
      </c>
      <c r="AB221" s="639">
        <f t="shared" si="7"/>
        <v>7318990.0000000009</v>
      </c>
      <c r="AC221" s="124">
        <f t="shared" si="8"/>
        <v>111875990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rgb="FF00B050"/>
  </sheetPr>
  <dimension ref="A1:AA272"/>
  <sheetViews>
    <sheetView topLeftCell="G1" workbookViewId="0">
      <selection activeCell="AA2" sqref="AA2"/>
    </sheetView>
  </sheetViews>
  <sheetFormatPr defaultColWidth="15.7265625" defaultRowHeight="15.5" x14ac:dyDescent="0.35"/>
  <cols>
    <col min="1" max="1" width="16.1796875" style="100" hidden="1" customWidth="1"/>
    <col min="2" max="2" width="37.453125" style="100" hidden="1" customWidth="1"/>
    <col min="3" max="3" width="18.7265625" style="100" hidden="1" customWidth="1"/>
    <col min="4" max="4" width="25.453125" style="100" hidden="1" customWidth="1"/>
    <col min="5" max="5" width="23.453125" style="100" hidden="1" customWidth="1"/>
    <col min="6" max="6" width="23.453125" style="76" hidden="1" customWidth="1"/>
    <col min="7" max="7" width="88.54296875" style="100" customWidth="1"/>
    <col min="8" max="8" width="27.1796875" style="100" hidden="1" customWidth="1"/>
    <col min="9" max="9" width="27.1796875" style="135" hidden="1" customWidth="1"/>
    <col min="10" max="10" width="14.453125" style="100" hidden="1" customWidth="1"/>
    <col min="11" max="11" width="30.1796875" style="100" hidden="1" customWidth="1"/>
    <col min="12" max="12" width="17.453125" style="100" hidden="1" customWidth="1"/>
    <col min="13" max="13" width="26.453125" style="100" hidden="1" customWidth="1"/>
    <col min="14" max="14" width="18.81640625" style="100" hidden="1" customWidth="1"/>
    <col min="15" max="15" width="19.08984375" style="100" hidden="1" customWidth="1"/>
    <col min="16" max="16" width="24.453125" style="100" hidden="1" customWidth="1"/>
    <col min="17" max="17" width="21.453125" style="134" hidden="1" customWidth="1"/>
    <col min="18" max="18" width="18.7265625" style="100" hidden="1" customWidth="1"/>
    <col min="19" max="19" width="11.7265625" style="100" hidden="1" customWidth="1"/>
    <col min="20" max="20" width="16.4531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5" width="41.81640625" style="100" hidden="1" customWidth="1"/>
    <col min="26" max="26" width="0" style="100" hidden="1" customWidth="1"/>
    <col min="27" max="27" width="27.1796875" style="135" customWidth="1"/>
    <col min="28" max="16384" width="15.7265625" style="100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x14ac:dyDescent="0.35">
      <c r="A3" s="106"/>
      <c r="B3" s="106"/>
      <c r="C3" s="106"/>
      <c r="D3" s="107"/>
      <c r="E3" s="265"/>
      <c r="F3" s="57"/>
      <c r="G3" s="208" t="s">
        <v>24053</v>
      </c>
      <c r="H3" s="57"/>
      <c r="I3" s="108"/>
      <c r="J3" s="106"/>
      <c r="K3" s="109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112"/>
      <c r="Y3" s="112"/>
      <c r="AA3" s="108"/>
    </row>
    <row r="4" spans="1:27" x14ac:dyDescent="0.35">
      <c r="A4" s="64"/>
      <c r="B4" s="64"/>
      <c r="C4" s="64"/>
      <c r="D4" s="64"/>
      <c r="E4" s="115"/>
      <c r="F4" s="64"/>
      <c r="G4" s="267" t="s">
        <v>1238</v>
      </c>
      <c r="H4" s="64"/>
      <c r="I4" s="67"/>
      <c r="J4" s="64"/>
      <c r="K4" s="64"/>
      <c r="L4" s="114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Z4" s="638">
        <v>7.0000000000000007E-2</v>
      </c>
      <c r="AA4" s="67"/>
    </row>
    <row r="5" spans="1:27" x14ac:dyDescent="0.35">
      <c r="A5" s="76"/>
      <c r="B5" s="196" t="s">
        <v>12063</v>
      </c>
      <c r="C5" s="196" t="s">
        <v>222</v>
      </c>
      <c r="D5" s="196" t="s">
        <v>12064</v>
      </c>
      <c r="E5" s="268" t="s">
        <v>12065</v>
      </c>
      <c r="F5" s="196"/>
      <c r="G5" s="269" t="s">
        <v>24054</v>
      </c>
      <c r="H5" s="69"/>
      <c r="I5" s="74">
        <v>650000</v>
      </c>
      <c r="J5" s="69"/>
      <c r="K5" s="69" t="s">
        <v>2394</v>
      </c>
      <c r="L5" s="75">
        <v>2015</v>
      </c>
      <c r="M5" s="79" t="s">
        <v>12067</v>
      </c>
      <c r="N5" s="80">
        <v>22980</v>
      </c>
      <c r="O5" s="80">
        <v>22980</v>
      </c>
      <c r="P5" s="69" t="s">
        <v>937</v>
      </c>
      <c r="Q5" s="75" t="s">
        <v>967</v>
      </c>
      <c r="R5" s="69" t="s">
        <v>1011</v>
      </c>
      <c r="S5" s="69"/>
      <c r="T5" s="69"/>
      <c r="U5" s="69"/>
      <c r="V5" s="69"/>
      <c r="W5" s="69"/>
      <c r="X5" s="116"/>
      <c r="Y5" s="121"/>
      <c r="Z5" s="639">
        <f>I5*Z$4</f>
        <v>45500.000000000007</v>
      </c>
      <c r="AA5" s="74">
        <f>I5+Z5</f>
        <v>695500</v>
      </c>
    </row>
    <row r="6" spans="1:27" x14ac:dyDescent="0.35">
      <c r="A6" s="76"/>
      <c r="B6" s="196" t="s">
        <v>12063</v>
      </c>
      <c r="C6" s="196" t="s">
        <v>222</v>
      </c>
      <c r="D6" s="196" t="s">
        <v>12064</v>
      </c>
      <c r="E6" s="268" t="s">
        <v>12065</v>
      </c>
      <c r="F6" s="81" t="s">
        <v>24055</v>
      </c>
      <c r="G6" s="269" t="s">
        <v>24056</v>
      </c>
      <c r="H6" s="69"/>
      <c r="I6" s="74">
        <v>600000</v>
      </c>
      <c r="J6" s="69"/>
      <c r="K6" s="69" t="s">
        <v>2394</v>
      </c>
      <c r="L6" s="75">
        <v>2015</v>
      </c>
      <c r="M6" s="79" t="s">
        <v>24057</v>
      </c>
      <c r="N6" s="80">
        <v>22978</v>
      </c>
      <c r="O6" s="80">
        <v>22978</v>
      </c>
      <c r="P6" s="69" t="s">
        <v>937</v>
      </c>
      <c r="Q6" s="75" t="s">
        <v>2308</v>
      </c>
      <c r="R6" s="69" t="s">
        <v>1011</v>
      </c>
      <c r="S6" s="69"/>
      <c r="T6" s="69"/>
      <c r="U6" s="69"/>
      <c r="V6" s="69"/>
      <c r="W6" s="69"/>
      <c r="X6" s="116"/>
      <c r="Y6" s="121"/>
      <c r="Z6" s="639">
        <f t="shared" ref="Z6:Z69" si="0">I6*Z$4</f>
        <v>42000.000000000007</v>
      </c>
      <c r="AA6" s="74">
        <f t="shared" ref="AA6:AA69" si="1">I6+Z6</f>
        <v>642000</v>
      </c>
    </row>
    <row r="7" spans="1:27" x14ac:dyDescent="0.35">
      <c r="A7" s="76"/>
      <c r="B7" s="196" t="s">
        <v>12063</v>
      </c>
      <c r="C7" s="196" t="s">
        <v>222</v>
      </c>
      <c r="D7" s="196" t="s">
        <v>12064</v>
      </c>
      <c r="E7" s="268" t="s">
        <v>12065</v>
      </c>
      <c r="F7" s="196"/>
      <c r="G7" s="269" t="s">
        <v>24058</v>
      </c>
      <c r="H7" s="69"/>
      <c r="I7" s="74">
        <v>600000</v>
      </c>
      <c r="J7" s="69"/>
      <c r="K7" s="69" t="s">
        <v>2394</v>
      </c>
      <c r="L7" s="75">
        <v>2015</v>
      </c>
      <c r="M7" s="79" t="s">
        <v>24057</v>
      </c>
      <c r="N7" s="80">
        <v>22978</v>
      </c>
      <c r="O7" s="80">
        <v>22978</v>
      </c>
      <c r="P7" s="69" t="s">
        <v>937</v>
      </c>
      <c r="Q7" s="75" t="s">
        <v>2308</v>
      </c>
      <c r="R7" s="69" t="s">
        <v>1011</v>
      </c>
      <c r="S7" s="69"/>
      <c r="T7" s="69"/>
      <c r="U7" s="69"/>
      <c r="V7" s="69"/>
      <c r="W7" s="69"/>
      <c r="X7" s="116"/>
      <c r="Y7" s="121"/>
      <c r="Z7" s="639">
        <f t="shared" si="0"/>
        <v>42000.000000000007</v>
      </c>
      <c r="AA7" s="74">
        <f t="shared" si="1"/>
        <v>642000</v>
      </c>
    </row>
    <row r="8" spans="1:27" x14ac:dyDescent="0.35">
      <c r="A8" s="76"/>
      <c r="B8" s="196" t="s">
        <v>12063</v>
      </c>
      <c r="C8" s="196" t="s">
        <v>222</v>
      </c>
      <c r="D8" s="196" t="s">
        <v>12064</v>
      </c>
      <c r="E8" s="268" t="s">
        <v>12065</v>
      </c>
      <c r="F8" s="196"/>
      <c r="G8" s="269" t="s">
        <v>24059</v>
      </c>
      <c r="H8" s="69"/>
      <c r="I8" s="74">
        <v>600000</v>
      </c>
      <c r="J8" s="69"/>
      <c r="K8" s="69" t="s">
        <v>2394</v>
      </c>
      <c r="L8" s="75">
        <v>2015</v>
      </c>
      <c r="M8" s="79" t="s">
        <v>24057</v>
      </c>
      <c r="N8" s="80">
        <v>22977</v>
      </c>
      <c r="O8" s="80">
        <v>22977</v>
      </c>
      <c r="P8" s="69" t="s">
        <v>937</v>
      </c>
      <c r="Q8" s="75" t="s">
        <v>2308</v>
      </c>
      <c r="R8" s="69" t="s">
        <v>1011</v>
      </c>
      <c r="S8" s="69"/>
      <c r="T8" s="69"/>
      <c r="U8" s="69"/>
      <c r="V8" s="69"/>
      <c r="W8" s="69"/>
      <c r="X8" s="116"/>
      <c r="Y8" s="121"/>
      <c r="Z8" s="639">
        <f t="shared" si="0"/>
        <v>42000.000000000007</v>
      </c>
      <c r="AA8" s="74">
        <f t="shared" si="1"/>
        <v>642000</v>
      </c>
    </row>
    <row r="9" spans="1:27" x14ac:dyDescent="0.35">
      <c r="A9" s="76"/>
      <c r="B9" s="196" t="s">
        <v>12063</v>
      </c>
      <c r="C9" s="196" t="s">
        <v>222</v>
      </c>
      <c r="D9" s="196" t="s">
        <v>12064</v>
      </c>
      <c r="E9" s="268" t="s">
        <v>12065</v>
      </c>
      <c r="F9" s="196"/>
      <c r="G9" s="269" t="s">
        <v>24060</v>
      </c>
      <c r="H9" s="69"/>
      <c r="I9" s="74">
        <v>600000</v>
      </c>
      <c r="J9" s="69"/>
      <c r="K9" s="69" t="s">
        <v>2394</v>
      </c>
      <c r="L9" s="75">
        <v>2015</v>
      </c>
      <c r="M9" s="79" t="s">
        <v>24057</v>
      </c>
      <c r="N9" s="80">
        <v>22976</v>
      </c>
      <c r="O9" s="80">
        <v>22976</v>
      </c>
      <c r="P9" s="69" t="s">
        <v>937</v>
      </c>
      <c r="Q9" s="75" t="s">
        <v>2308</v>
      </c>
      <c r="R9" s="69" t="s">
        <v>1011</v>
      </c>
      <c r="S9" s="69"/>
      <c r="T9" s="69"/>
      <c r="U9" s="69"/>
      <c r="V9" s="69"/>
      <c r="W9" s="69"/>
      <c r="X9" s="116"/>
      <c r="Y9" s="121"/>
      <c r="Z9" s="639">
        <f t="shared" si="0"/>
        <v>42000.000000000007</v>
      </c>
      <c r="AA9" s="74">
        <f t="shared" si="1"/>
        <v>642000</v>
      </c>
    </row>
    <row r="10" spans="1:27" x14ac:dyDescent="0.35">
      <c r="A10" s="76"/>
      <c r="B10" s="196" t="s">
        <v>12063</v>
      </c>
      <c r="C10" s="196" t="s">
        <v>222</v>
      </c>
      <c r="D10" s="196" t="s">
        <v>12064</v>
      </c>
      <c r="E10" s="268" t="s">
        <v>12065</v>
      </c>
      <c r="F10" s="196"/>
      <c r="G10" s="269" t="s">
        <v>24061</v>
      </c>
      <c r="H10" s="69"/>
      <c r="I10" s="74">
        <v>600000</v>
      </c>
      <c r="J10" s="69"/>
      <c r="K10" s="69" t="s">
        <v>2394</v>
      </c>
      <c r="L10" s="75">
        <v>2015</v>
      </c>
      <c r="M10" s="79" t="s">
        <v>24057</v>
      </c>
      <c r="N10" s="80">
        <v>22975</v>
      </c>
      <c r="O10" s="80">
        <v>22975</v>
      </c>
      <c r="P10" s="69" t="s">
        <v>937</v>
      </c>
      <c r="Q10" s="75" t="s">
        <v>2308</v>
      </c>
      <c r="R10" s="69" t="s">
        <v>1011</v>
      </c>
      <c r="S10" s="69"/>
      <c r="T10" s="69"/>
      <c r="U10" s="69"/>
      <c r="V10" s="69"/>
      <c r="W10" s="69"/>
      <c r="X10" s="116"/>
      <c r="Y10" s="121"/>
      <c r="Z10" s="639">
        <f t="shared" si="0"/>
        <v>42000.000000000007</v>
      </c>
      <c r="AA10" s="74">
        <f t="shared" si="1"/>
        <v>642000</v>
      </c>
    </row>
    <row r="11" spans="1:27" x14ac:dyDescent="0.35">
      <c r="A11" s="76"/>
      <c r="B11" s="196" t="s">
        <v>12063</v>
      </c>
      <c r="C11" s="196" t="s">
        <v>222</v>
      </c>
      <c r="D11" s="196" t="s">
        <v>12064</v>
      </c>
      <c r="E11" s="268" t="s">
        <v>12065</v>
      </c>
      <c r="F11" s="196"/>
      <c r="G11" s="269" t="s">
        <v>24062</v>
      </c>
      <c r="H11" s="69"/>
      <c r="I11" s="74">
        <v>600000</v>
      </c>
      <c r="J11" s="69"/>
      <c r="K11" s="69" t="s">
        <v>2394</v>
      </c>
      <c r="L11" s="75">
        <v>2015</v>
      </c>
      <c r="M11" s="79" t="s">
        <v>24057</v>
      </c>
      <c r="N11" s="80">
        <v>22974</v>
      </c>
      <c r="O11" s="80">
        <v>22974</v>
      </c>
      <c r="P11" s="69" t="s">
        <v>937</v>
      </c>
      <c r="Q11" s="75" t="s">
        <v>2308</v>
      </c>
      <c r="R11" s="69" t="s">
        <v>1011</v>
      </c>
      <c r="S11" s="69"/>
      <c r="T11" s="69"/>
      <c r="U11" s="69"/>
      <c r="V11" s="69"/>
      <c r="W11" s="69"/>
      <c r="X11" s="116"/>
      <c r="Y11" s="121"/>
      <c r="Z11" s="639">
        <f t="shared" si="0"/>
        <v>42000.000000000007</v>
      </c>
      <c r="AA11" s="74">
        <f t="shared" si="1"/>
        <v>642000</v>
      </c>
    </row>
    <row r="12" spans="1:27" x14ac:dyDescent="0.35">
      <c r="A12" s="76"/>
      <c r="B12" s="196" t="s">
        <v>12063</v>
      </c>
      <c r="C12" s="196" t="s">
        <v>222</v>
      </c>
      <c r="D12" s="196" t="s">
        <v>12064</v>
      </c>
      <c r="E12" s="268" t="s">
        <v>12065</v>
      </c>
      <c r="F12" s="196"/>
      <c r="G12" s="269" t="s">
        <v>24063</v>
      </c>
      <c r="H12" s="69"/>
      <c r="I12" s="74">
        <v>600000</v>
      </c>
      <c r="J12" s="69"/>
      <c r="K12" s="69" t="s">
        <v>2394</v>
      </c>
      <c r="L12" s="75">
        <v>2015</v>
      </c>
      <c r="M12" s="79" t="s">
        <v>24057</v>
      </c>
      <c r="N12" s="80">
        <v>22973</v>
      </c>
      <c r="O12" s="80">
        <v>22973</v>
      </c>
      <c r="P12" s="69" t="s">
        <v>937</v>
      </c>
      <c r="Q12" s="75" t="s">
        <v>2308</v>
      </c>
      <c r="R12" s="69" t="s">
        <v>1011</v>
      </c>
      <c r="S12" s="69"/>
      <c r="T12" s="69"/>
      <c r="U12" s="69"/>
      <c r="V12" s="69"/>
      <c r="W12" s="69"/>
      <c r="X12" s="116"/>
      <c r="Y12" s="121"/>
      <c r="Z12" s="639">
        <f t="shared" si="0"/>
        <v>42000.000000000007</v>
      </c>
      <c r="AA12" s="74">
        <f t="shared" si="1"/>
        <v>642000</v>
      </c>
    </row>
    <row r="13" spans="1:27" x14ac:dyDescent="0.35">
      <c r="A13" s="76"/>
      <c r="B13" s="196" t="s">
        <v>12063</v>
      </c>
      <c r="C13" s="196" t="s">
        <v>222</v>
      </c>
      <c r="D13" s="196" t="s">
        <v>12064</v>
      </c>
      <c r="E13" s="268" t="s">
        <v>12065</v>
      </c>
      <c r="F13" s="196"/>
      <c r="G13" s="269" t="s">
        <v>24064</v>
      </c>
      <c r="H13" s="69"/>
      <c r="I13" s="74">
        <v>650000</v>
      </c>
      <c r="J13" s="69"/>
      <c r="K13" s="69" t="s">
        <v>2394</v>
      </c>
      <c r="L13" s="75">
        <v>2015</v>
      </c>
      <c r="M13" s="79" t="s">
        <v>3989</v>
      </c>
      <c r="N13" s="80">
        <v>22972</v>
      </c>
      <c r="O13" s="80">
        <v>22972</v>
      </c>
      <c r="P13" s="69" t="s">
        <v>937</v>
      </c>
      <c r="Q13" s="75" t="s">
        <v>967</v>
      </c>
      <c r="R13" s="69" t="s">
        <v>1011</v>
      </c>
      <c r="S13" s="69"/>
      <c r="T13" s="69"/>
      <c r="U13" s="69"/>
      <c r="V13" s="69"/>
      <c r="W13" s="69"/>
      <c r="X13" s="116"/>
      <c r="Y13" s="121"/>
      <c r="Z13" s="639">
        <f t="shared" si="0"/>
        <v>45500.000000000007</v>
      </c>
      <c r="AA13" s="74">
        <f t="shared" si="1"/>
        <v>695500</v>
      </c>
    </row>
    <row r="14" spans="1:27" x14ac:dyDescent="0.35">
      <c r="A14" s="76"/>
      <c r="B14" s="196" t="s">
        <v>12063</v>
      </c>
      <c r="C14" s="196" t="s">
        <v>222</v>
      </c>
      <c r="D14" s="196" t="s">
        <v>12064</v>
      </c>
      <c r="E14" s="268" t="s">
        <v>12065</v>
      </c>
      <c r="F14" s="196"/>
      <c r="G14" s="269" t="s">
        <v>24065</v>
      </c>
      <c r="H14" s="69"/>
      <c r="I14" s="74">
        <v>600000</v>
      </c>
      <c r="J14" s="69"/>
      <c r="K14" s="69" t="s">
        <v>2394</v>
      </c>
      <c r="L14" s="75">
        <v>2015</v>
      </c>
      <c r="M14" s="79" t="s">
        <v>24057</v>
      </c>
      <c r="N14" s="80">
        <v>22971</v>
      </c>
      <c r="O14" s="80">
        <v>22971</v>
      </c>
      <c r="P14" s="69" t="s">
        <v>937</v>
      </c>
      <c r="Q14" s="75" t="s">
        <v>2308</v>
      </c>
      <c r="R14" s="69" t="s">
        <v>1011</v>
      </c>
      <c r="S14" s="69"/>
      <c r="T14" s="69"/>
      <c r="U14" s="69"/>
      <c r="V14" s="69"/>
      <c r="W14" s="69"/>
      <c r="X14" s="116"/>
      <c r="Y14" s="121"/>
      <c r="Z14" s="639">
        <f t="shared" si="0"/>
        <v>42000.000000000007</v>
      </c>
      <c r="AA14" s="74">
        <f t="shared" si="1"/>
        <v>642000</v>
      </c>
    </row>
    <row r="15" spans="1:27" x14ac:dyDescent="0.35">
      <c r="A15" s="76"/>
      <c r="B15" s="196" t="s">
        <v>12063</v>
      </c>
      <c r="C15" s="196" t="s">
        <v>222</v>
      </c>
      <c r="D15" s="196" t="s">
        <v>12064</v>
      </c>
      <c r="E15" s="268" t="s">
        <v>12065</v>
      </c>
      <c r="F15" s="196"/>
      <c r="G15" s="269" t="s">
        <v>24066</v>
      </c>
      <c r="H15" s="69"/>
      <c r="I15" s="74">
        <v>600000</v>
      </c>
      <c r="J15" s="69"/>
      <c r="K15" s="69" t="s">
        <v>2394</v>
      </c>
      <c r="L15" s="75">
        <v>2015</v>
      </c>
      <c r="M15" s="79" t="s">
        <v>24057</v>
      </c>
      <c r="N15" s="80">
        <v>22970</v>
      </c>
      <c r="O15" s="80">
        <v>22970</v>
      </c>
      <c r="P15" s="69" t="s">
        <v>937</v>
      </c>
      <c r="Q15" s="75" t="s">
        <v>2308</v>
      </c>
      <c r="R15" s="69" t="s">
        <v>1011</v>
      </c>
      <c r="S15" s="69"/>
      <c r="T15" s="69"/>
      <c r="U15" s="69"/>
      <c r="V15" s="69"/>
      <c r="W15" s="69"/>
      <c r="X15" s="116"/>
      <c r="Y15" s="121"/>
      <c r="Z15" s="639">
        <f t="shared" si="0"/>
        <v>42000.000000000007</v>
      </c>
      <c r="AA15" s="74">
        <f t="shared" si="1"/>
        <v>642000</v>
      </c>
    </row>
    <row r="16" spans="1:27" x14ac:dyDescent="0.35">
      <c r="A16" s="76"/>
      <c r="B16" s="196" t="s">
        <v>12063</v>
      </c>
      <c r="C16" s="196" t="s">
        <v>222</v>
      </c>
      <c r="D16" s="196" t="s">
        <v>12064</v>
      </c>
      <c r="E16" s="268" t="s">
        <v>12065</v>
      </c>
      <c r="F16" s="196"/>
      <c r="G16" s="269" t="s">
        <v>24067</v>
      </c>
      <c r="H16" s="69"/>
      <c r="I16" s="74">
        <v>600000</v>
      </c>
      <c r="J16" s="69"/>
      <c r="K16" s="69" t="s">
        <v>2394</v>
      </c>
      <c r="L16" s="75">
        <v>2015</v>
      </c>
      <c r="M16" s="79" t="s">
        <v>24057</v>
      </c>
      <c r="N16" s="80">
        <v>22969</v>
      </c>
      <c r="O16" s="80">
        <v>22969</v>
      </c>
      <c r="P16" s="69" t="s">
        <v>937</v>
      </c>
      <c r="Q16" s="75" t="s">
        <v>2308</v>
      </c>
      <c r="R16" s="69" t="s">
        <v>1011</v>
      </c>
      <c r="S16" s="69"/>
      <c r="T16" s="69"/>
      <c r="U16" s="69"/>
      <c r="V16" s="69"/>
      <c r="W16" s="69"/>
      <c r="X16" s="116"/>
      <c r="Y16" s="121"/>
      <c r="Z16" s="639">
        <f t="shared" si="0"/>
        <v>42000.000000000007</v>
      </c>
      <c r="AA16" s="74">
        <f t="shared" si="1"/>
        <v>642000</v>
      </c>
    </row>
    <row r="17" spans="1:27" x14ac:dyDescent="0.35">
      <c r="A17" s="76"/>
      <c r="B17" s="196" t="s">
        <v>12063</v>
      </c>
      <c r="C17" s="196" t="s">
        <v>222</v>
      </c>
      <c r="D17" s="196" t="s">
        <v>12064</v>
      </c>
      <c r="E17" s="268" t="s">
        <v>12065</v>
      </c>
      <c r="F17" s="196"/>
      <c r="G17" s="269" t="s">
        <v>24068</v>
      </c>
      <c r="H17" s="69"/>
      <c r="I17" s="74">
        <v>600000</v>
      </c>
      <c r="J17" s="69"/>
      <c r="K17" s="69" t="s">
        <v>2394</v>
      </c>
      <c r="L17" s="75">
        <v>2015</v>
      </c>
      <c r="M17" s="79" t="s">
        <v>24057</v>
      </c>
      <c r="N17" s="80">
        <v>22968</v>
      </c>
      <c r="O17" s="80">
        <v>22968</v>
      </c>
      <c r="P17" s="69" t="s">
        <v>937</v>
      </c>
      <c r="Q17" s="75" t="s">
        <v>2308</v>
      </c>
      <c r="R17" s="69" t="s">
        <v>1011</v>
      </c>
      <c r="S17" s="69"/>
      <c r="T17" s="69"/>
      <c r="U17" s="69"/>
      <c r="V17" s="69"/>
      <c r="W17" s="69"/>
      <c r="X17" s="116"/>
      <c r="Y17" s="121"/>
      <c r="Z17" s="639">
        <f t="shared" si="0"/>
        <v>42000.000000000007</v>
      </c>
      <c r="AA17" s="74">
        <f t="shared" si="1"/>
        <v>642000</v>
      </c>
    </row>
    <row r="18" spans="1:27" x14ac:dyDescent="0.35">
      <c r="A18" s="76"/>
      <c r="B18" s="196" t="s">
        <v>12063</v>
      </c>
      <c r="C18" s="196" t="s">
        <v>222</v>
      </c>
      <c r="D18" s="196" t="s">
        <v>12064</v>
      </c>
      <c r="E18" s="268" t="s">
        <v>12065</v>
      </c>
      <c r="F18" s="196"/>
      <c r="G18" s="269" t="s">
        <v>24069</v>
      </c>
      <c r="H18" s="69"/>
      <c r="I18" s="74">
        <v>600000</v>
      </c>
      <c r="J18" s="69"/>
      <c r="K18" s="69" t="s">
        <v>2394</v>
      </c>
      <c r="L18" s="75">
        <v>2015</v>
      </c>
      <c r="M18" s="79" t="s">
        <v>24057</v>
      </c>
      <c r="N18" s="80">
        <v>22967</v>
      </c>
      <c r="O18" s="80">
        <v>22967</v>
      </c>
      <c r="P18" s="69" t="s">
        <v>937</v>
      </c>
      <c r="Q18" s="75" t="s">
        <v>2308</v>
      </c>
      <c r="R18" s="69" t="s">
        <v>1011</v>
      </c>
      <c r="S18" s="69"/>
      <c r="T18" s="69"/>
      <c r="U18" s="69"/>
      <c r="V18" s="69"/>
      <c r="W18" s="69"/>
      <c r="X18" s="116"/>
      <c r="Y18" s="121"/>
      <c r="Z18" s="639">
        <f t="shared" si="0"/>
        <v>42000.000000000007</v>
      </c>
      <c r="AA18" s="74">
        <f t="shared" si="1"/>
        <v>642000</v>
      </c>
    </row>
    <row r="19" spans="1:27" x14ac:dyDescent="0.35">
      <c r="A19" s="76"/>
      <c r="B19" s="196" t="s">
        <v>12063</v>
      </c>
      <c r="C19" s="196" t="s">
        <v>222</v>
      </c>
      <c r="D19" s="196" t="s">
        <v>12064</v>
      </c>
      <c r="E19" s="268" t="s">
        <v>12065</v>
      </c>
      <c r="F19" s="196"/>
      <c r="G19" s="269" t="s">
        <v>24070</v>
      </c>
      <c r="H19" s="69"/>
      <c r="I19" s="74">
        <v>600000</v>
      </c>
      <c r="J19" s="69"/>
      <c r="K19" s="69" t="s">
        <v>2394</v>
      </c>
      <c r="L19" s="75">
        <v>2015</v>
      </c>
      <c r="M19" s="79" t="s">
        <v>24057</v>
      </c>
      <c r="N19" s="80">
        <v>22966</v>
      </c>
      <c r="O19" s="80">
        <v>22966</v>
      </c>
      <c r="P19" s="69" t="s">
        <v>937</v>
      </c>
      <c r="Q19" s="75" t="s">
        <v>2308</v>
      </c>
      <c r="R19" s="69" t="s">
        <v>1011</v>
      </c>
      <c r="S19" s="69"/>
      <c r="T19" s="69"/>
      <c r="U19" s="69"/>
      <c r="V19" s="69"/>
      <c r="W19" s="69"/>
      <c r="X19" s="116"/>
      <c r="Y19" s="121"/>
      <c r="Z19" s="639">
        <f t="shared" si="0"/>
        <v>42000.000000000007</v>
      </c>
      <c r="AA19" s="74">
        <f t="shared" si="1"/>
        <v>642000</v>
      </c>
    </row>
    <row r="20" spans="1:27" s="102" customFormat="1" x14ac:dyDescent="0.35">
      <c r="A20" s="69"/>
      <c r="B20" s="196" t="s">
        <v>12063</v>
      </c>
      <c r="C20" s="196" t="s">
        <v>222</v>
      </c>
      <c r="D20" s="196" t="s">
        <v>12064</v>
      </c>
      <c r="E20" s="268" t="s">
        <v>12065</v>
      </c>
      <c r="F20" s="81" t="s">
        <v>24071</v>
      </c>
      <c r="G20" s="269" t="s">
        <v>24072</v>
      </c>
      <c r="H20" s="69"/>
      <c r="I20" s="74">
        <v>600000</v>
      </c>
      <c r="J20" s="69"/>
      <c r="K20" s="69" t="s">
        <v>2394</v>
      </c>
      <c r="L20" s="75">
        <v>2015</v>
      </c>
      <c r="M20" s="79" t="s">
        <v>24057</v>
      </c>
      <c r="N20" s="80">
        <v>22965</v>
      </c>
      <c r="O20" s="80">
        <v>22965</v>
      </c>
      <c r="P20" s="69" t="s">
        <v>937</v>
      </c>
      <c r="Q20" s="75" t="s">
        <v>2308</v>
      </c>
      <c r="R20" s="69" t="s">
        <v>1011</v>
      </c>
      <c r="S20" s="69"/>
      <c r="T20" s="69"/>
      <c r="U20" s="69"/>
      <c r="V20" s="69"/>
      <c r="W20" s="69"/>
      <c r="X20" s="116"/>
      <c r="Y20" s="116"/>
      <c r="Z20" s="639">
        <f t="shared" si="0"/>
        <v>42000.000000000007</v>
      </c>
      <c r="AA20" s="74">
        <f t="shared" si="1"/>
        <v>642000</v>
      </c>
    </row>
    <row r="21" spans="1:27" x14ac:dyDescent="0.35">
      <c r="A21" s="76"/>
      <c r="B21" s="196" t="s">
        <v>12063</v>
      </c>
      <c r="C21" s="196" t="s">
        <v>222</v>
      </c>
      <c r="D21" s="196" t="s">
        <v>12064</v>
      </c>
      <c r="E21" s="268" t="s">
        <v>12065</v>
      </c>
      <c r="F21" s="196"/>
      <c r="G21" s="269" t="s">
        <v>24073</v>
      </c>
      <c r="H21" s="69"/>
      <c r="I21" s="74">
        <v>650000</v>
      </c>
      <c r="J21" s="69"/>
      <c r="K21" s="69" t="s">
        <v>2394</v>
      </c>
      <c r="L21" s="75">
        <v>2015</v>
      </c>
      <c r="M21" s="79" t="s">
        <v>3989</v>
      </c>
      <c r="N21" s="80">
        <v>22964</v>
      </c>
      <c r="O21" s="80">
        <v>22964</v>
      </c>
      <c r="P21" s="69" t="s">
        <v>937</v>
      </c>
      <c r="Q21" s="75" t="s">
        <v>967</v>
      </c>
      <c r="R21" s="69" t="s">
        <v>1011</v>
      </c>
      <c r="S21" s="69"/>
      <c r="T21" s="69"/>
      <c r="U21" s="69"/>
      <c r="V21" s="69"/>
      <c r="W21" s="69"/>
      <c r="X21" s="116"/>
      <c r="Y21" s="121"/>
      <c r="Z21" s="639">
        <f t="shared" si="0"/>
        <v>45500.000000000007</v>
      </c>
      <c r="AA21" s="74">
        <f t="shared" si="1"/>
        <v>695500</v>
      </c>
    </row>
    <row r="22" spans="1:27" x14ac:dyDescent="0.35">
      <c r="A22" s="76"/>
      <c r="B22" s="196" t="s">
        <v>12063</v>
      </c>
      <c r="C22" s="196" t="s">
        <v>222</v>
      </c>
      <c r="D22" s="196" t="s">
        <v>12064</v>
      </c>
      <c r="E22" s="268" t="s">
        <v>12065</v>
      </c>
      <c r="F22" s="196"/>
      <c r="G22" s="269" t="s">
        <v>24074</v>
      </c>
      <c r="H22" s="69"/>
      <c r="I22" s="74">
        <v>650000</v>
      </c>
      <c r="J22" s="69"/>
      <c r="K22" s="69" t="s">
        <v>2394</v>
      </c>
      <c r="L22" s="75">
        <v>2015</v>
      </c>
      <c r="M22" s="79" t="s">
        <v>12067</v>
      </c>
      <c r="N22" s="80">
        <v>22963</v>
      </c>
      <c r="O22" s="80">
        <v>22963</v>
      </c>
      <c r="P22" s="69" t="s">
        <v>937</v>
      </c>
      <c r="Q22" s="75" t="s">
        <v>967</v>
      </c>
      <c r="R22" s="69" t="s">
        <v>1011</v>
      </c>
      <c r="S22" s="69"/>
      <c r="T22" s="69"/>
      <c r="U22" s="69"/>
      <c r="V22" s="69"/>
      <c r="W22" s="116" t="s">
        <v>24075</v>
      </c>
      <c r="X22" s="116"/>
      <c r="Y22" s="121"/>
      <c r="Z22" s="639">
        <f t="shared" si="0"/>
        <v>45500.000000000007</v>
      </c>
      <c r="AA22" s="74">
        <f t="shared" si="1"/>
        <v>695500</v>
      </c>
    </row>
    <row r="23" spans="1:27" x14ac:dyDescent="0.35">
      <c r="A23" s="76"/>
      <c r="B23" s="196" t="s">
        <v>12063</v>
      </c>
      <c r="C23" s="196" t="s">
        <v>222</v>
      </c>
      <c r="D23" s="196" t="s">
        <v>12064</v>
      </c>
      <c r="E23" s="268" t="s">
        <v>12065</v>
      </c>
      <c r="F23" s="196"/>
      <c r="G23" s="269" t="s">
        <v>24076</v>
      </c>
      <c r="H23" s="69"/>
      <c r="I23" s="74">
        <v>650000</v>
      </c>
      <c r="J23" s="69"/>
      <c r="K23" s="69" t="s">
        <v>2394</v>
      </c>
      <c r="L23" s="75">
        <v>2015</v>
      </c>
      <c r="M23" s="79" t="s">
        <v>12067</v>
      </c>
      <c r="N23" s="80">
        <v>22962</v>
      </c>
      <c r="O23" s="80">
        <v>22962</v>
      </c>
      <c r="P23" s="69" t="s">
        <v>937</v>
      </c>
      <c r="Q23" s="75" t="s">
        <v>967</v>
      </c>
      <c r="R23" s="69" t="s">
        <v>1011</v>
      </c>
      <c r="S23" s="69"/>
      <c r="T23" s="69"/>
      <c r="U23" s="69"/>
      <c r="V23" s="69"/>
      <c r="W23" s="69"/>
      <c r="X23" s="116"/>
      <c r="Y23" s="121"/>
      <c r="Z23" s="639">
        <f t="shared" si="0"/>
        <v>45500.000000000007</v>
      </c>
      <c r="AA23" s="74">
        <f t="shared" si="1"/>
        <v>695500</v>
      </c>
    </row>
    <row r="24" spans="1:27" x14ac:dyDescent="0.35">
      <c r="A24" s="76"/>
      <c r="B24" s="196" t="s">
        <v>12063</v>
      </c>
      <c r="C24" s="196" t="s">
        <v>222</v>
      </c>
      <c r="D24" s="196" t="s">
        <v>12064</v>
      </c>
      <c r="E24" s="268" t="s">
        <v>12065</v>
      </c>
      <c r="F24" s="196"/>
      <c r="G24" s="269" t="s">
        <v>24077</v>
      </c>
      <c r="H24" s="69"/>
      <c r="I24" s="74">
        <v>650000</v>
      </c>
      <c r="J24" s="69"/>
      <c r="K24" s="69" t="s">
        <v>2394</v>
      </c>
      <c r="L24" s="75">
        <v>2015</v>
      </c>
      <c r="M24" s="79" t="s">
        <v>12067</v>
      </c>
      <c r="N24" s="80">
        <v>22961</v>
      </c>
      <c r="O24" s="80">
        <v>22961</v>
      </c>
      <c r="P24" s="69" t="s">
        <v>937</v>
      </c>
      <c r="Q24" s="75" t="s">
        <v>967</v>
      </c>
      <c r="R24" s="69" t="s">
        <v>1011</v>
      </c>
      <c r="S24" s="69"/>
      <c r="T24" s="69"/>
      <c r="U24" s="69"/>
      <c r="V24" s="69"/>
      <c r="W24" s="69"/>
      <c r="X24" s="116"/>
      <c r="Y24" s="121"/>
      <c r="Z24" s="639">
        <f t="shared" si="0"/>
        <v>45500.000000000007</v>
      </c>
      <c r="AA24" s="74">
        <f t="shared" si="1"/>
        <v>695500</v>
      </c>
    </row>
    <row r="25" spans="1:27" x14ac:dyDescent="0.35">
      <c r="A25" s="76"/>
      <c r="B25" s="196" t="s">
        <v>12063</v>
      </c>
      <c r="C25" s="196" t="s">
        <v>222</v>
      </c>
      <c r="D25" s="196" t="s">
        <v>12064</v>
      </c>
      <c r="E25" s="268" t="s">
        <v>12065</v>
      </c>
      <c r="F25" s="81" t="s">
        <v>24078</v>
      </c>
      <c r="G25" s="269" t="s">
        <v>24079</v>
      </c>
      <c r="H25" s="69"/>
      <c r="I25" s="74">
        <v>600000</v>
      </c>
      <c r="J25" s="69"/>
      <c r="K25" s="69" t="s">
        <v>2394</v>
      </c>
      <c r="L25" s="75">
        <v>2015</v>
      </c>
      <c r="M25" s="79" t="s">
        <v>24080</v>
      </c>
      <c r="N25" s="80">
        <v>22960</v>
      </c>
      <c r="O25" s="80">
        <v>22960</v>
      </c>
      <c r="P25" s="69" t="s">
        <v>937</v>
      </c>
      <c r="Q25" s="75" t="s">
        <v>2308</v>
      </c>
      <c r="R25" s="69" t="s">
        <v>1011</v>
      </c>
      <c r="S25" s="69"/>
      <c r="T25" s="69"/>
      <c r="U25" s="69"/>
      <c r="V25" s="69"/>
      <c r="W25" s="69"/>
      <c r="X25" s="116"/>
      <c r="Y25" s="121" t="s">
        <v>4778</v>
      </c>
      <c r="Z25" s="639">
        <f t="shared" si="0"/>
        <v>42000.000000000007</v>
      </c>
      <c r="AA25" s="74">
        <f t="shared" si="1"/>
        <v>642000</v>
      </c>
    </row>
    <row r="26" spans="1:27" x14ac:dyDescent="0.35">
      <c r="A26" s="76"/>
      <c r="B26" s="196" t="s">
        <v>12063</v>
      </c>
      <c r="C26" s="196" t="s">
        <v>222</v>
      </c>
      <c r="D26" s="196" t="s">
        <v>12064</v>
      </c>
      <c r="E26" s="268" t="s">
        <v>12065</v>
      </c>
      <c r="F26" s="196"/>
      <c r="G26" s="269" t="s">
        <v>24081</v>
      </c>
      <c r="H26" s="69"/>
      <c r="I26" s="74">
        <v>600000</v>
      </c>
      <c r="J26" s="69"/>
      <c r="K26" s="69" t="s">
        <v>2394</v>
      </c>
      <c r="L26" s="75">
        <v>2015</v>
      </c>
      <c r="M26" s="79" t="s">
        <v>24080</v>
      </c>
      <c r="N26" s="80">
        <v>22959</v>
      </c>
      <c r="O26" s="80">
        <v>22959</v>
      </c>
      <c r="P26" s="69" t="s">
        <v>937</v>
      </c>
      <c r="Q26" s="75" t="s">
        <v>2308</v>
      </c>
      <c r="R26" s="69" t="s">
        <v>1011</v>
      </c>
      <c r="S26" s="69"/>
      <c r="T26" s="69"/>
      <c r="U26" s="69"/>
      <c r="V26" s="69"/>
      <c r="W26" s="69"/>
      <c r="X26" s="116"/>
      <c r="Y26" s="121"/>
      <c r="Z26" s="639">
        <f t="shared" si="0"/>
        <v>42000.000000000007</v>
      </c>
      <c r="AA26" s="74">
        <f t="shared" si="1"/>
        <v>642000</v>
      </c>
    </row>
    <row r="27" spans="1:27" x14ac:dyDescent="0.35">
      <c r="A27" s="76"/>
      <c r="B27" s="196" t="s">
        <v>12063</v>
      </c>
      <c r="C27" s="196" t="s">
        <v>222</v>
      </c>
      <c r="D27" s="196" t="s">
        <v>12064</v>
      </c>
      <c r="E27" s="268" t="s">
        <v>12065</v>
      </c>
      <c r="F27" s="196"/>
      <c r="G27" s="269" t="s">
        <v>24082</v>
      </c>
      <c r="H27" s="69"/>
      <c r="I27" s="74">
        <v>600000</v>
      </c>
      <c r="J27" s="69"/>
      <c r="K27" s="69" t="s">
        <v>2394</v>
      </c>
      <c r="L27" s="75">
        <v>2015</v>
      </c>
      <c r="M27" s="79" t="s">
        <v>24080</v>
      </c>
      <c r="N27" s="80">
        <v>22958</v>
      </c>
      <c r="O27" s="80">
        <v>22958</v>
      </c>
      <c r="P27" s="69" t="s">
        <v>937</v>
      </c>
      <c r="Q27" s="75" t="s">
        <v>2308</v>
      </c>
      <c r="R27" s="69" t="s">
        <v>1011</v>
      </c>
      <c r="S27" s="69"/>
      <c r="T27" s="69"/>
      <c r="U27" s="69"/>
      <c r="V27" s="69"/>
      <c r="W27" s="69"/>
      <c r="X27" s="116"/>
      <c r="Y27" s="121"/>
      <c r="Z27" s="639">
        <f t="shared" si="0"/>
        <v>42000.000000000007</v>
      </c>
      <c r="AA27" s="74">
        <f t="shared" si="1"/>
        <v>642000</v>
      </c>
    </row>
    <row r="28" spans="1:27" x14ac:dyDescent="0.35">
      <c r="A28" s="76"/>
      <c r="B28" s="196" t="s">
        <v>12063</v>
      </c>
      <c r="C28" s="196" t="s">
        <v>222</v>
      </c>
      <c r="D28" s="196" t="s">
        <v>12064</v>
      </c>
      <c r="E28" s="268" t="s">
        <v>12065</v>
      </c>
      <c r="F28" s="196"/>
      <c r="G28" s="269" t="s">
        <v>24083</v>
      </c>
      <c r="H28" s="69"/>
      <c r="I28" s="74">
        <v>600000</v>
      </c>
      <c r="J28" s="69"/>
      <c r="K28" s="69" t="s">
        <v>2394</v>
      </c>
      <c r="L28" s="75">
        <v>2015</v>
      </c>
      <c r="M28" s="79" t="s">
        <v>24080</v>
      </c>
      <c r="N28" s="80">
        <v>22957</v>
      </c>
      <c r="O28" s="80">
        <v>22957</v>
      </c>
      <c r="P28" s="69" t="s">
        <v>937</v>
      </c>
      <c r="Q28" s="75" t="s">
        <v>2308</v>
      </c>
      <c r="R28" s="69" t="s">
        <v>1011</v>
      </c>
      <c r="S28" s="69"/>
      <c r="T28" s="69"/>
      <c r="U28" s="69"/>
      <c r="V28" s="69"/>
      <c r="W28" s="69"/>
      <c r="X28" s="116"/>
      <c r="Y28" s="121"/>
      <c r="Z28" s="639">
        <f t="shared" si="0"/>
        <v>42000.000000000007</v>
      </c>
      <c r="AA28" s="74">
        <f t="shared" si="1"/>
        <v>642000</v>
      </c>
    </row>
    <row r="29" spans="1:27" x14ac:dyDescent="0.35">
      <c r="A29" s="76"/>
      <c r="B29" s="196" t="s">
        <v>12063</v>
      </c>
      <c r="C29" s="196" t="s">
        <v>222</v>
      </c>
      <c r="D29" s="196" t="s">
        <v>12064</v>
      </c>
      <c r="E29" s="268" t="s">
        <v>12065</v>
      </c>
      <c r="F29" s="196"/>
      <c r="G29" s="269" t="s">
        <v>24084</v>
      </c>
      <c r="H29" s="69"/>
      <c r="I29" s="74">
        <v>600000</v>
      </c>
      <c r="J29" s="69"/>
      <c r="K29" s="69" t="s">
        <v>2394</v>
      </c>
      <c r="L29" s="75">
        <v>2015</v>
      </c>
      <c r="M29" s="79" t="s">
        <v>24080</v>
      </c>
      <c r="N29" s="80">
        <v>22956</v>
      </c>
      <c r="O29" s="80">
        <v>22956</v>
      </c>
      <c r="P29" s="69" t="s">
        <v>937</v>
      </c>
      <c r="Q29" s="75" t="s">
        <v>2308</v>
      </c>
      <c r="R29" s="69" t="s">
        <v>1011</v>
      </c>
      <c r="S29" s="69"/>
      <c r="T29" s="69"/>
      <c r="U29" s="69"/>
      <c r="V29" s="69"/>
      <c r="W29" s="69"/>
      <c r="X29" s="116"/>
      <c r="Y29" s="121"/>
      <c r="Z29" s="639">
        <f t="shared" si="0"/>
        <v>42000.000000000007</v>
      </c>
      <c r="AA29" s="74">
        <f t="shared" si="1"/>
        <v>642000</v>
      </c>
    </row>
    <row r="30" spans="1:27" x14ac:dyDescent="0.35">
      <c r="A30" s="76"/>
      <c r="B30" s="196" t="s">
        <v>12063</v>
      </c>
      <c r="C30" s="196" t="s">
        <v>222</v>
      </c>
      <c r="D30" s="196" t="s">
        <v>12064</v>
      </c>
      <c r="E30" s="268" t="s">
        <v>12065</v>
      </c>
      <c r="F30" s="196"/>
      <c r="G30" s="269" t="s">
        <v>24085</v>
      </c>
      <c r="H30" s="69"/>
      <c r="I30" s="74">
        <v>600000</v>
      </c>
      <c r="J30" s="69"/>
      <c r="K30" s="69" t="s">
        <v>2394</v>
      </c>
      <c r="L30" s="75">
        <v>2015</v>
      </c>
      <c r="M30" s="79" t="s">
        <v>24080</v>
      </c>
      <c r="N30" s="80">
        <v>22955</v>
      </c>
      <c r="O30" s="80">
        <v>22955</v>
      </c>
      <c r="P30" s="69" t="s">
        <v>937</v>
      </c>
      <c r="Q30" s="75" t="s">
        <v>2308</v>
      </c>
      <c r="R30" s="69" t="s">
        <v>1011</v>
      </c>
      <c r="S30" s="69"/>
      <c r="T30" s="69"/>
      <c r="U30" s="69"/>
      <c r="V30" s="69"/>
      <c r="W30" s="69"/>
      <c r="X30" s="116"/>
      <c r="Y30" s="121"/>
      <c r="Z30" s="639">
        <f t="shared" si="0"/>
        <v>42000.000000000007</v>
      </c>
      <c r="AA30" s="74">
        <f t="shared" si="1"/>
        <v>642000</v>
      </c>
    </row>
    <row r="31" spans="1:27" x14ac:dyDescent="0.35">
      <c r="A31" s="76"/>
      <c r="B31" s="196" t="s">
        <v>12063</v>
      </c>
      <c r="C31" s="196" t="s">
        <v>222</v>
      </c>
      <c r="D31" s="196" t="s">
        <v>12064</v>
      </c>
      <c r="E31" s="268" t="s">
        <v>12065</v>
      </c>
      <c r="F31" s="196"/>
      <c r="G31" s="269" t="s">
        <v>24086</v>
      </c>
      <c r="H31" s="69"/>
      <c r="I31" s="74">
        <v>600000</v>
      </c>
      <c r="J31" s="69"/>
      <c r="K31" s="69" t="s">
        <v>2394</v>
      </c>
      <c r="L31" s="75">
        <v>2015</v>
      </c>
      <c r="M31" s="79" t="s">
        <v>24080</v>
      </c>
      <c r="N31" s="80">
        <v>22954</v>
      </c>
      <c r="O31" s="80">
        <v>22954</v>
      </c>
      <c r="P31" s="69" t="s">
        <v>937</v>
      </c>
      <c r="Q31" s="75" t="s">
        <v>2308</v>
      </c>
      <c r="R31" s="69" t="s">
        <v>1011</v>
      </c>
      <c r="S31" s="69"/>
      <c r="T31" s="69"/>
      <c r="U31" s="69"/>
      <c r="V31" s="69"/>
      <c r="W31" s="69"/>
      <c r="X31" s="116"/>
      <c r="Y31" s="121"/>
      <c r="Z31" s="639">
        <f t="shared" si="0"/>
        <v>42000.000000000007</v>
      </c>
      <c r="AA31" s="74">
        <f t="shared" si="1"/>
        <v>642000</v>
      </c>
    </row>
    <row r="32" spans="1:27" x14ac:dyDescent="0.35">
      <c r="A32" s="76"/>
      <c r="B32" s="196" t="s">
        <v>12063</v>
      </c>
      <c r="C32" s="196" t="s">
        <v>222</v>
      </c>
      <c r="D32" s="196" t="s">
        <v>12064</v>
      </c>
      <c r="E32" s="268" t="s">
        <v>12065</v>
      </c>
      <c r="F32" s="196"/>
      <c r="G32" s="269" t="s">
        <v>24087</v>
      </c>
      <c r="H32" s="69"/>
      <c r="I32" s="74">
        <v>650000</v>
      </c>
      <c r="J32" s="69"/>
      <c r="K32" s="69" t="s">
        <v>2394</v>
      </c>
      <c r="L32" s="75">
        <v>2015</v>
      </c>
      <c r="M32" s="79" t="s">
        <v>24088</v>
      </c>
      <c r="N32" s="80">
        <v>22953</v>
      </c>
      <c r="O32" s="80">
        <v>22953</v>
      </c>
      <c r="P32" s="69" t="s">
        <v>937</v>
      </c>
      <c r="Q32" s="75" t="s">
        <v>2308</v>
      </c>
      <c r="R32" s="69" t="s">
        <v>1011</v>
      </c>
      <c r="S32" s="69"/>
      <c r="T32" s="69"/>
      <c r="U32" s="69"/>
      <c r="V32" s="69"/>
      <c r="W32" s="69"/>
      <c r="X32" s="116"/>
      <c r="Y32" s="121"/>
      <c r="Z32" s="639">
        <f t="shared" si="0"/>
        <v>45500.000000000007</v>
      </c>
      <c r="AA32" s="74">
        <f t="shared" si="1"/>
        <v>695500</v>
      </c>
    </row>
    <row r="33" spans="1:27" x14ac:dyDescent="0.35">
      <c r="A33" s="76"/>
      <c r="B33" s="196" t="s">
        <v>12063</v>
      </c>
      <c r="C33" s="196" t="s">
        <v>222</v>
      </c>
      <c r="D33" s="196" t="s">
        <v>12064</v>
      </c>
      <c r="E33" s="268" t="s">
        <v>12065</v>
      </c>
      <c r="F33" s="196"/>
      <c r="G33" s="269" t="s">
        <v>24089</v>
      </c>
      <c r="H33" s="69"/>
      <c r="I33" s="74">
        <v>600000</v>
      </c>
      <c r="J33" s="69"/>
      <c r="K33" s="69" t="s">
        <v>2394</v>
      </c>
      <c r="L33" s="75">
        <v>2015</v>
      </c>
      <c r="M33" s="79" t="s">
        <v>24080</v>
      </c>
      <c r="N33" s="80">
        <v>22952</v>
      </c>
      <c r="O33" s="80">
        <v>22952</v>
      </c>
      <c r="P33" s="69" t="s">
        <v>937</v>
      </c>
      <c r="Q33" s="75" t="s">
        <v>967</v>
      </c>
      <c r="R33" s="69" t="s">
        <v>1011</v>
      </c>
      <c r="S33" s="69"/>
      <c r="T33" s="69"/>
      <c r="U33" s="69"/>
      <c r="V33" s="69"/>
      <c r="W33" s="69"/>
      <c r="X33" s="116"/>
      <c r="Y33" s="121"/>
      <c r="Z33" s="639">
        <f t="shared" si="0"/>
        <v>42000.000000000007</v>
      </c>
      <c r="AA33" s="74">
        <f t="shared" si="1"/>
        <v>642000</v>
      </c>
    </row>
    <row r="34" spans="1:27" x14ac:dyDescent="0.35">
      <c r="A34" s="76"/>
      <c r="B34" s="196" t="s">
        <v>12063</v>
      </c>
      <c r="C34" s="196" t="s">
        <v>222</v>
      </c>
      <c r="D34" s="196" t="s">
        <v>12064</v>
      </c>
      <c r="E34" s="268" t="s">
        <v>12065</v>
      </c>
      <c r="F34" s="196"/>
      <c r="G34" s="269" t="s">
        <v>24090</v>
      </c>
      <c r="H34" s="69"/>
      <c r="I34" s="74">
        <v>600000</v>
      </c>
      <c r="J34" s="69"/>
      <c r="K34" s="69" t="s">
        <v>2394</v>
      </c>
      <c r="L34" s="75">
        <v>2015</v>
      </c>
      <c r="M34" s="79" t="s">
        <v>24080</v>
      </c>
      <c r="N34" s="80">
        <v>22951</v>
      </c>
      <c r="O34" s="80">
        <v>22951</v>
      </c>
      <c r="P34" s="69" t="s">
        <v>937</v>
      </c>
      <c r="Q34" s="75" t="s">
        <v>2308</v>
      </c>
      <c r="R34" s="69" t="s">
        <v>1011</v>
      </c>
      <c r="S34" s="69"/>
      <c r="T34" s="69"/>
      <c r="U34" s="69"/>
      <c r="V34" s="69"/>
      <c r="W34" s="69"/>
      <c r="X34" s="116"/>
      <c r="Y34" s="121"/>
      <c r="Z34" s="639">
        <f t="shared" si="0"/>
        <v>42000.000000000007</v>
      </c>
      <c r="AA34" s="74">
        <f t="shared" si="1"/>
        <v>642000</v>
      </c>
    </row>
    <row r="35" spans="1:27" x14ac:dyDescent="0.35">
      <c r="A35" s="76"/>
      <c r="B35" s="196" t="s">
        <v>12063</v>
      </c>
      <c r="C35" s="196" t="s">
        <v>222</v>
      </c>
      <c r="D35" s="196" t="s">
        <v>12064</v>
      </c>
      <c r="E35" s="268" t="s">
        <v>12065</v>
      </c>
      <c r="F35" s="196"/>
      <c r="G35" s="269" t="s">
        <v>24091</v>
      </c>
      <c r="H35" s="69"/>
      <c r="I35" s="74">
        <v>600000</v>
      </c>
      <c r="J35" s="69"/>
      <c r="K35" s="69" t="s">
        <v>2394</v>
      </c>
      <c r="L35" s="75">
        <v>2015</v>
      </c>
      <c r="M35" s="79" t="s">
        <v>24080</v>
      </c>
      <c r="N35" s="80">
        <v>22950</v>
      </c>
      <c r="O35" s="80">
        <v>22950</v>
      </c>
      <c r="P35" s="69" t="s">
        <v>937</v>
      </c>
      <c r="Q35" s="75" t="s">
        <v>2308</v>
      </c>
      <c r="R35" s="69" t="s">
        <v>1011</v>
      </c>
      <c r="S35" s="69"/>
      <c r="T35" s="69"/>
      <c r="U35" s="69"/>
      <c r="V35" s="69"/>
      <c r="W35" s="69"/>
      <c r="X35" s="116"/>
      <c r="Y35" s="121"/>
      <c r="Z35" s="639">
        <f t="shared" si="0"/>
        <v>42000.000000000007</v>
      </c>
      <c r="AA35" s="74">
        <f t="shared" si="1"/>
        <v>642000</v>
      </c>
    </row>
    <row r="36" spans="1:27" x14ac:dyDescent="0.35">
      <c r="A36" s="76"/>
      <c r="B36" s="196" t="s">
        <v>12063</v>
      </c>
      <c r="C36" s="196" t="s">
        <v>222</v>
      </c>
      <c r="D36" s="196" t="s">
        <v>12064</v>
      </c>
      <c r="E36" s="268" t="s">
        <v>12065</v>
      </c>
      <c r="F36" s="196"/>
      <c r="G36" s="269" t="s">
        <v>24092</v>
      </c>
      <c r="H36" s="69"/>
      <c r="I36" s="74">
        <v>600000</v>
      </c>
      <c r="J36" s="69"/>
      <c r="K36" s="69" t="s">
        <v>2394</v>
      </c>
      <c r="L36" s="75">
        <v>2015</v>
      </c>
      <c r="M36" s="79" t="s">
        <v>24080</v>
      </c>
      <c r="N36" s="80">
        <v>22949</v>
      </c>
      <c r="O36" s="80">
        <v>22949</v>
      </c>
      <c r="P36" s="69" t="s">
        <v>937</v>
      </c>
      <c r="Q36" s="75" t="s">
        <v>2308</v>
      </c>
      <c r="R36" s="69" t="s">
        <v>1011</v>
      </c>
      <c r="S36" s="69"/>
      <c r="T36" s="69"/>
      <c r="U36" s="69"/>
      <c r="V36" s="69"/>
      <c r="W36" s="69"/>
      <c r="X36" s="116"/>
      <c r="Y36" s="121"/>
      <c r="Z36" s="639">
        <f t="shared" si="0"/>
        <v>42000.000000000007</v>
      </c>
      <c r="AA36" s="74">
        <f t="shared" si="1"/>
        <v>642000</v>
      </c>
    </row>
    <row r="37" spans="1:27" x14ac:dyDescent="0.35">
      <c r="A37" s="76"/>
      <c r="B37" s="196" t="s">
        <v>12063</v>
      </c>
      <c r="C37" s="196" t="s">
        <v>222</v>
      </c>
      <c r="D37" s="196" t="s">
        <v>12064</v>
      </c>
      <c r="E37" s="268" t="s">
        <v>12065</v>
      </c>
      <c r="F37" s="196"/>
      <c r="G37" s="269" t="s">
        <v>24093</v>
      </c>
      <c r="H37" s="69"/>
      <c r="I37" s="74">
        <v>600000</v>
      </c>
      <c r="J37" s="69"/>
      <c r="K37" s="69" t="s">
        <v>2394</v>
      </c>
      <c r="L37" s="75">
        <v>2015</v>
      </c>
      <c r="M37" s="79" t="s">
        <v>24080</v>
      </c>
      <c r="N37" s="80">
        <v>22948</v>
      </c>
      <c r="O37" s="80">
        <v>22948</v>
      </c>
      <c r="P37" s="69" t="s">
        <v>937</v>
      </c>
      <c r="Q37" s="75" t="s">
        <v>2308</v>
      </c>
      <c r="R37" s="69" t="s">
        <v>1011</v>
      </c>
      <c r="S37" s="69"/>
      <c r="T37" s="69"/>
      <c r="U37" s="69"/>
      <c r="V37" s="69"/>
      <c r="W37" s="69"/>
      <c r="X37" s="116"/>
      <c r="Y37" s="121"/>
      <c r="Z37" s="639">
        <f t="shared" si="0"/>
        <v>42000.000000000007</v>
      </c>
      <c r="AA37" s="74">
        <f t="shared" si="1"/>
        <v>642000</v>
      </c>
    </row>
    <row r="38" spans="1:27" x14ac:dyDescent="0.35">
      <c r="A38" s="76"/>
      <c r="B38" s="196" t="s">
        <v>12063</v>
      </c>
      <c r="C38" s="196" t="s">
        <v>222</v>
      </c>
      <c r="D38" s="196" t="s">
        <v>12064</v>
      </c>
      <c r="E38" s="268" t="s">
        <v>12065</v>
      </c>
      <c r="F38" s="196"/>
      <c r="G38" s="269" t="s">
        <v>24094</v>
      </c>
      <c r="H38" s="69"/>
      <c r="I38" s="74">
        <v>600000</v>
      </c>
      <c r="J38" s="69"/>
      <c r="K38" s="69" t="s">
        <v>2394</v>
      </c>
      <c r="L38" s="75">
        <v>2015</v>
      </c>
      <c r="M38" s="79" t="s">
        <v>24080</v>
      </c>
      <c r="N38" s="80">
        <v>22947</v>
      </c>
      <c r="O38" s="80">
        <v>22947</v>
      </c>
      <c r="P38" s="69" t="s">
        <v>937</v>
      </c>
      <c r="Q38" s="75" t="s">
        <v>2308</v>
      </c>
      <c r="R38" s="69" t="s">
        <v>1011</v>
      </c>
      <c r="S38" s="69"/>
      <c r="T38" s="69"/>
      <c r="U38" s="69"/>
      <c r="V38" s="69"/>
      <c r="W38" s="69"/>
      <c r="X38" s="116"/>
      <c r="Y38" s="121"/>
      <c r="Z38" s="639">
        <f t="shared" si="0"/>
        <v>42000.000000000007</v>
      </c>
      <c r="AA38" s="74">
        <f t="shared" si="1"/>
        <v>642000</v>
      </c>
    </row>
    <row r="39" spans="1:27" x14ac:dyDescent="0.35">
      <c r="A39" s="76"/>
      <c r="B39" s="196" t="s">
        <v>12063</v>
      </c>
      <c r="C39" s="196" t="s">
        <v>222</v>
      </c>
      <c r="D39" s="196" t="s">
        <v>12064</v>
      </c>
      <c r="E39" s="268" t="s">
        <v>12065</v>
      </c>
      <c r="F39" s="81" t="s">
        <v>24095</v>
      </c>
      <c r="G39" s="269" t="s">
        <v>24096</v>
      </c>
      <c r="H39" s="69"/>
      <c r="I39" s="74">
        <v>600000</v>
      </c>
      <c r="J39" s="69"/>
      <c r="K39" s="69" t="s">
        <v>2394</v>
      </c>
      <c r="L39" s="75">
        <v>2015</v>
      </c>
      <c r="M39" s="79" t="s">
        <v>24080</v>
      </c>
      <c r="N39" s="80">
        <v>22946</v>
      </c>
      <c r="O39" s="80">
        <v>22946</v>
      </c>
      <c r="P39" s="69" t="s">
        <v>937</v>
      </c>
      <c r="Q39" s="75" t="s">
        <v>2308</v>
      </c>
      <c r="R39" s="69" t="s">
        <v>1011</v>
      </c>
      <c r="S39" s="69"/>
      <c r="T39" s="69"/>
      <c r="U39" s="69"/>
      <c r="V39" s="69"/>
      <c r="W39" s="69"/>
      <c r="X39" s="116"/>
      <c r="Y39" s="121"/>
      <c r="Z39" s="639">
        <f t="shared" si="0"/>
        <v>42000.000000000007</v>
      </c>
      <c r="AA39" s="74">
        <f t="shared" si="1"/>
        <v>642000</v>
      </c>
    </row>
    <row r="40" spans="1:27" x14ac:dyDescent="0.35">
      <c r="A40" s="76"/>
      <c r="B40" s="196" t="s">
        <v>12063</v>
      </c>
      <c r="C40" s="196" t="s">
        <v>222</v>
      </c>
      <c r="D40" s="196" t="s">
        <v>12064</v>
      </c>
      <c r="E40" s="268" t="s">
        <v>12065</v>
      </c>
      <c r="F40" s="196"/>
      <c r="G40" s="269" t="s">
        <v>24097</v>
      </c>
      <c r="H40" s="69"/>
      <c r="I40" s="74">
        <v>650000</v>
      </c>
      <c r="J40" s="69"/>
      <c r="K40" s="69" t="s">
        <v>2394</v>
      </c>
      <c r="L40" s="75">
        <v>2015</v>
      </c>
      <c r="M40" s="79" t="s">
        <v>24088</v>
      </c>
      <c r="N40" s="80">
        <v>22945</v>
      </c>
      <c r="O40" s="80">
        <v>22945</v>
      </c>
      <c r="P40" s="69" t="s">
        <v>937</v>
      </c>
      <c r="Q40" s="75" t="s">
        <v>967</v>
      </c>
      <c r="R40" s="69" t="s">
        <v>1011</v>
      </c>
      <c r="S40" s="69"/>
      <c r="T40" s="69"/>
      <c r="U40" s="69"/>
      <c r="V40" s="69"/>
      <c r="W40" s="69"/>
      <c r="X40" s="116"/>
      <c r="Y40" s="121"/>
      <c r="Z40" s="639">
        <f t="shared" si="0"/>
        <v>45500.000000000007</v>
      </c>
      <c r="AA40" s="74">
        <f t="shared" si="1"/>
        <v>695500</v>
      </c>
    </row>
    <row r="41" spans="1:27" x14ac:dyDescent="0.35">
      <c r="A41" s="64"/>
      <c r="B41" s="64"/>
      <c r="C41" s="64"/>
      <c r="D41" s="64"/>
      <c r="E41" s="115"/>
      <c r="F41" s="64"/>
      <c r="G41" s="272" t="s">
        <v>4824</v>
      </c>
      <c r="H41" s="64"/>
      <c r="I41" s="67"/>
      <c r="J41" s="64"/>
      <c r="K41" s="64"/>
      <c r="L41" s="68"/>
      <c r="M41" s="97"/>
      <c r="N41" s="127"/>
      <c r="O41" s="68"/>
      <c r="P41" s="64"/>
      <c r="Q41" s="68"/>
      <c r="R41" s="64"/>
      <c r="S41" s="64"/>
      <c r="T41" s="64"/>
      <c r="U41" s="64"/>
      <c r="V41" s="64"/>
      <c r="W41" s="64"/>
      <c r="X41" s="115"/>
      <c r="Y41" s="115"/>
      <c r="Z41" s="639">
        <f t="shared" si="0"/>
        <v>0</v>
      </c>
      <c r="AA41" s="67">
        <f t="shared" si="1"/>
        <v>0</v>
      </c>
    </row>
    <row r="42" spans="1:27" x14ac:dyDescent="0.35">
      <c r="A42" s="76"/>
      <c r="B42" s="196" t="s">
        <v>12063</v>
      </c>
      <c r="C42" s="196" t="s">
        <v>222</v>
      </c>
      <c r="D42" s="196" t="s">
        <v>12064</v>
      </c>
      <c r="E42" s="268" t="s">
        <v>12065</v>
      </c>
      <c r="F42" s="196"/>
      <c r="G42" s="214" t="s">
        <v>24098</v>
      </c>
      <c r="H42" s="76"/>
      <c r="I42" s="118">
        <v>40000</v>
      </c>
      <c r="J42" s="76"/>
      <c r="K42" s="76" t="s">
        <v>2394</v>
      </c>
      <c r="L42" s="119">
        <v>2014</v>
      </c>
      <c r="M42" s="119" t="s">
        <v>2272</v>
      </c>
      <c r="N42" s="119" t="s">
        <v>24099</v>
      </c>
      <c r="O42" s="119" t="s">
        <v>1063</v>
      </c>
      <c r="P42" s="76"/>
      <c r="Q42" s="119" t="s">
        <v>967</v>
      </c>
      <c r="R42" s="119" t="s">
        <v>4828</v>
      </c>
      <c r="S42" s="76"/>
      <c r="T42" s="76"/>
      <c r="U42" s="76"/>
      <c r="V42" s="76"/>
      <c r="W42" s="76"/>
      <c r="X42" s="121"/>
      <c r="Y42" s="121"/>
      <c r="Z42" s="639">
        <f t="shared" si="0"/>
        <v>2800.0000000000005</v>
      </c>
      <c r="AA42" s="118">
        <f t="shared" si="1"/>
        <v>42800</v>
      </c>
    </row>
    <row r="43" spans="1:27" x14ac:dyDescent="0.35">
      <c r="A43" s="76"/>
      <c r="B43" s="196" t="s">
        <v>12063</v>
      </c>
      <c r="C43" s="196" t="s">
        <v>222</v>
      </c>
      <c r="D43" s="196" t="s">
        <v>12064</v>
      </c>
      <c r="E43" s="268" t="s">
        <v>12065</v>
      </c>
      <c r="F43" s="196"/>
      <c r="G43" s="214" t="s">
        <v>24100</v>
      </c>
      <c r="H43" s="76"/>
      <c r="I43" s="118">
        <v>40000</v>
      </c>
      <c r="J43" s="76"/>
      <c r="K43" s="76" t="s">
        <v>2394</v>
      </c>
      <c r="L43" s="119">
        <v>2014</v>
      </c>
      <c r="M43" s="119" t="s">
        <v>2272</v>
      </c>
      <c r="N43" s="119" t="s">
        <v>24099</v>
      </c>
      <c r="O43" s="119" t="s">
        <v>1063</v>
      </c>
      <c r="P43" s="76"/>
      <c r="Q43" s="119"/>
      <c r="R43" s="119"/>
      <c r="S43" s="76"/>
      <c r="T43" s="76"/>
      <c r="U43" s="76"/>
      <c r="V43" s="76"/>
      <c r="W43" s="76"/>
      <c r="X43" s="121"/>
      <c r="Y43" s="121" t="s">
        <v>1765</v>
      </c>
      <c r="Z43" s="639">
        <f t="shared" si="0"/>
        <v>2800.0000000000005</v>
      </c>
      <c r="AA43" s="118">
        <f t="shared" si="1"/>
        <v>42800</v>
      </c>
    </row>
    <row r="44" spans="1:27" x14ac:dyDescent="0.35">
      <c r="A44" s="76"/>
      <c r="B44" s="196" t="s">
        <v>12063</v>
      </c>
      <c r="C44" s="196" t="s">
        <v>222</v>
      </c>
      <c r="D44" s="196" t="s">
        <v>12064</v>
      </c>
      <c r="E44" s="268" t="s">
        <v>12065</v>
      </c>
      <c r="F44" s="196"/>
      <c r="G44" s="214" t="s">
        <v>24101</v>
      </c>
      <c r="H44" s="76"/>
      <c r="I44" s="118">
        <v>1500000</v>
      </c>
      <c r="J44" s="76"/>
      <c r="K44" s="76" t="s">
        <v>4826</v>
      </c>
      <c r="L44" s="119">
        <v>2015</v>
      </c>
      <c r="M44" s="119" t="s">
        <v>23780</v>
      </c>
      <c r="N44" s="119" t="s">
        <v>24102</v>
      </c>
      <c r="O44" s="119" t="s">
        <v>1063</v>
      </c>
      <c r="P44" s="76" t="s">
        <v>1811</v>
      </c>
      <c r="Q44" s="119" t="s">
        <v>967</v>
      </c>
      <c r="R44" s="119" t="s">
        <v>4828</v>
      </c>
      <c r="S44" s="76"/>
      <c r="T44" s="76"/>
      <c r="U44" s="76"/>
      <c r="V44" s="76"/>
      <c r="W44" s="76"/>
      <c r="X44" s="121"/>
      <c r="Y44" s="121"/>
      <c r="Z44" s="639">
        <f t="shared" si="0"/>
        <v>105000.00000000001</v>
      </c>
      <c r="AA44" s="118">
        <f t="shared" si="1"/>
        <v>1605000</v>
      </c>
    </row>
    <row r="45" spans="1:27" x14ac:dyDescent="0.35">
      <c r="A45" s="76"/>
      <c r="B45" s="196" t="s">
        <v>12063</v>
      </c>
      <c r="C45" s="196" t="s">
        <v>222</v>
      </c>
      <c r="D45" s="196" t="s">
        <v>12064</v>
      </c>
      <c r="E45" s="268" t="s">
        <v>12065</v>
      </c>
      <c r="F45" s="196"/>
      <c r="G45" s="214" t="s">
        <v>24103</v>
      </c>
      <c r="H45" s="76"/>
      <c r="I45" s="118">
        <v>40000</v>
      </c>
      <c r="J45" s="76"/>
      <c r="K45" s="76" t="s">
        <v>2394</v>
      </c>
      <c r="L45" s="119">
        <v>2014</v>
      </c>
      <c r="M45" s="119" t="s">
        <v>2272</v>
      </c>
      <c r="N45" s="119" t="s">
        <v>24104</v>
      </c>
      <c r="O45" s="119" t="s">
        <v>1063</v>
      </c>
      <c r="P45" s="76" t="s">
        <v>1811</v>
      </c>
      <c r="Q45" s="119" t="s">
        <v>967</v>
      </c>
      <c r="R45" s="119" t="s">
        <v>4828</v>
      </c>
      <c r="S45" s="76"/>
      <c r="T45" s="76"/>
      <c r="U45" s="76"/>
      <c r="V45" s="76"/>
      <c r="W45" s="76"/>
      <c r="X45" s="121"/>
      <c r="Y45" s="121"/>
      <c r="Z45" s="639">
        <f t="shared" si="0"/>
        <v>2800.0000000000005</v>
      </c>
      <c r="AA45" s="118">
        <f t="shared" si="1"/>
        <v>42800</v>
      </c>
    </row>
    <row r="46" spans="1:27" x14ac:dyDescent="0.35">
      <c r="A46" s="76"/>
      <c r="B46" s="196" t="s">
        <v>12063</v>
      </c>
      <c r="C46" s="196" t="s">
        <v>222</v>
      </c>
      <c r="D46" s="196" t="s">
        <v>12064</v>
      </c>
      <c r="E46" s="268" t="s">
        <v>12065</v>
      </c>
      <c r="F46" s="196"/>
      <c r="G46" s="214" t="s">
        <v>24105</v>
      </c>
      <c r="H46" s="76"/>
      <c r="I46" s="118">
        <v>40000</v>
      </c>
      <c r="J46" s="76"/>
      <c r="K46" s="76" t="s">
        <v>2394</v>
      </c>
      <c r="L46" s="119">
        <v>2014</v>
      </c>
      <c r="M46" s="119" t="s">
        <v>2272</v>
      </c>
      <c r="N46" s="119" t="s">
        <v>24104</v>
      </c>
      <c r="O46" s="119" t="s">
        <v>1063</v>
      </c>
      <c r="P46" s="76"/>
      <c r="Q46" s="119"/>
      <c r="R46" s="119"/>
      <c r="S46" s="76"/>
      <c r="T46" s="76"/>
      <c r="U46" s="76"/>
      <c r="V46" s="76"/>
      <c r="W46" s="76"/>
      <c r="X46" s="121"/>
      <c r="Y46" s="121" t="s">
        <v>1765</v>
      </c>
      <c r="Z46" s="639">
        <f t="shared" si="0"/>
        <v>2800.0000000000005</v>
      </c>
      <c r="AA46" s="118">
        <f t="shared" si="1"/>
        <v>42800</v>
      </c>
    </row>
    <row r="47" spans="1:27" x14ac:dyDescent="0.35">
      <c r="A47" s="76"/>
      <c r="B47" s="196" t="s">
        <v>12063</v>
      </c>
      <c r="C47" s="196" t="s">
        <v>222</v>
      </c>
      <c r="D47" s="196" t="s">
        <v>12064</v>
      </c>
      <c r="E47" s="268" t="s">
        <v>12065</v>
      </c>
      <c r="F47" s="196"/>
      <c r="G47" s="214" t="s">
        <v>24106</v>
      </c>
      <c r="H47" s="76"/>
      <c r="I47" s="118">
        <v>40000</v>
      </c>
      <c r="J47" s="76"/>
      <c r="K47" s="76" t="s">
        <v>2394</v>
      </c>
      <c r="L47" s="119">
        <v>2014</v>
      </c>
      <c r="M47" s="119" t="s">
        <v>2272</v>
      </c>
      <c r="N47" s="119" t="s">
        <v>24107</v>
      </c>
      <c r="O47" s="119" t="s">
        <v>1063</v>
      </c>
      <c r="P47" s="76"/>
      <c r="Q47" s="119" t="s">
        <v>967</v>
      </c>
      <c r="R47" s="119" t="s">
        <v>4828</v>
      </c>
      <c r="S47" s="76"/>
      <c r="T47" s="76"/>
      <c r="U47" s="76"/>
      <c r="V47" s="76"/>
      <c r="W47" s="76"/>
      <c r="X47" s="121"/>
      <c r="Y47" s="121"/>
      <c r="Z47" s="639">
        <f t="shared" si="0"/>
        <v>2800.0000000000005</v>
      </c>
      <c r="AA47" s="118">
        <f t="shared" si="1"/>
        <v>42800</v>
      </c>
    </row>
    <row r="48" spans="1:27" x14ac:dyDescent="0.35">
      <c r="A48" s="76"/>
      <c r="B48" s="196" t="s">
        <v>12063</v>
      </c>
      <c r="C48" s="196" t="s">
        <v>222</v>
      </c>
      <c r="D48" s="196" t="s">
        <v>12064</v>
      </c>
      <c r="E48" s="268" t="s">
        <v>12065</v>
      </c>
      <c r="F48" s="196"/>
      <c r="G48" s="214" t="s">
        <v>24108</v>
      </c>
      <c r="H48" s="76"/>
      <c r="I48" s="118">
        <v>40000</v>
      </c>
      <c r="J48" s="76"/>
      <c r="K48" s="76" t="s">
        <v>2394</v>
      </c>
      <c r="L48" s="119">
        <v>2014</v>
      </c>
      <c r="M48" s="119" t="s">
        <v>2272</v>
      </c>
      <c r="N48" s="119" t="s">
        <v>24107</v>
      </c>
      <c r="O48" s="119" t="s">
        <v>1063</v>
      </c>
      <c r="P48" s="76" t="s">
        <v>1811</v>
      </c>
      <c r="Q48" s="119" t="s">
        <v>967</v>
      </c>
      <c r="R48" s="119" t="s">
        <v>4828</v>
      </c>
      <c r="S48" s="76"/>
      <c r="T48" s="76"/>
      <c r="U48" s="76"/>
      <c r="V48" s="76"/>
      <c r="W48" s="76"/>
      <c r="X48" s="121"/>
      <c r="Y48" s="121"/>
      <c r="Z48" s="639">
        <f t="shared" si="0"/>
        <v>2800.0000000000005</v>
      </c>
      <c r="AA48" s="118">
        <f t="shared" si="1"/>
        <v>42800</v>
      </c>
    </row>
    <row r="49" spans="1:27" x14ac:dyDescent="0.35">
      <c r="A49" s="76"/>
      <c r="B49" s="196" t="s">
        <v>12063</v>
      </c>
      <c r="C49" s="196" t="s">
        <v>222</v>
      </c>
      <c r="D49" s="196" t="s">
        <v>12064</v>
      </c>
      <c r="E49" s="268" t="s">
        <v>12065</v>
      </c>
      <c r="F49" s="196"/>
      <c r="G49" s="214" t="s">
        <v>24109</v>
      </c>
      <c r="H49" s="76"/>
      <c r="I49" s="118">
        <v>1500000</v>
      </c>
      <c r="J49" s="76"/>
      <c r="K49" s="76" t="s">
        <v>4826</v>
      </c>
      <c r="L49" s="119">
        <v>2015</v>
      </c>
      <c r="M49" s="119" t="s">
        <v>23780</v>
      </c>
      <c r="N49" s="119" t="s">
        <v>24110</v>
      </c>
      <c r="O49" s="119" t="s">
        <v>1063</v>
      </c>
      <c r="P49" s="76" t="s">
        <v>1811</v>
      </c>
      <c r="Q49" s="119" t="s">
        <v>967</v>
      </c>
      <c r="R49" s="119" t="s">
        <v>4828</v>
      </c>
      <c r="S49" s="76"/>
      <c r="T49" s="76"/>
      <c r="U49" s="76"/>
      <c r="V49" s="76"/>
      <c r="W49" s="76"/>
      <c r="X49" s="121"/>
      <c r="Y49" s="121"/>
      <c r="Z49" s="639">
        <f t="shared" si="0"/>
        <v>105000.00000000001</v>
      </c>
      <c r="AA49" s="118">
        <f t="shared" si="1"/>
        <v>1605000</v>
      </c>
    </row>
    <row r="50" spans="1:27" x14ac:dyDescent="0.35">
      <c r="A50" s="76"/>
      <c r="B50" s="196" t="s">
        <v>12063</v>
      </c>
      <c r="C50" s="196" t="s">
        <v>222</v>
      </c>
      <c r="D50" s="196" t="s">
        <v>12064</v>
      </c>
      <c r="E50" s="268" t="s">
        <v>12065</v>
      </c>
      <c r="F50" s="196"/>
      <c r="G50" s="214" t="s">
        <v>24111</v>
      </c>
      <c r="H50" s="76"/>
      <c r="I50" s="118">
        <v>40000</v>
      </c>
      <c r="J50" s="76"/>
      <c r="K50" s="76" t="s">
        <v>4826</v>
      </c>
      <c r="L50" s="119">
        <v>2010</v>
      </c>
      <c r="M50" s="119" t="s">
        <v>2272</v>
      </c>
      <c r="N50" s="119" t="s">
        <v>4841</v>
      </c>
      <c r="O50" s="119" t="s">
        <v>1063</v>
      </c>
      <c r="P50" s="76"/>
      <c r="Q50" s="119" t="s">
        <v>967</v>
      </c>
      <c r="R50" s="119" t="s">
        <v>4828</v>
      </c>
      <c r="S50" s="76"/>
      <c r="T50" s="76"/>
      <c r="U50" s="76"/>
      <c r="V50" s="76"/>
      <c r="W50" s="76"/>
      <c r="X50" s="121"/>
      <c r="Y50" s="121"/>
      <c r="Z50" s="639">
        <f t="shared" si="0"/>
        <v>2800.0000000000005</v>
      </c>
      <c r="AA50" s="118">
        <f t="shared" si="1"/>
        <v>42800</v>
      </c>
    </row>
    <row r="51" spans="1:27" x14ac:dyDescent="0.35">
      <c r="A51" s="76"/>
      <c r="B51" s="196" t="s">
        <v>12063</v>
      </c>
      <c r="C51" s="196" t="s">
        <v>222</v>
      </c>
      <c r="D51" s="196" t="s">
        <v>12064</v>
      </c>
      <c r="E51" s="268" t="s">
        <v>12065</v>
      </c>
      <c r="F51" s="196"/>
      <c r="G51" s="214" t="s">
        <v>4843</v>
      </c>
      <c r="H51" s="76"/>
      <c r="I51" s="118">
        <v>1500000</v>
      </c>
      <c r="J51" s="76"/>
      <c r="K51" s="76" t="s">
        <v>2394</v>
      </c>
      <c r="L51" s="119">
        <v>2014</v>
      </c>
      <c r="M51" s="119" t="s">
        <v>2272</v>
      </c>
      <c r="N51" s="119" t="s">
        <v>24112</v>
      </c>
      <c r="O51" s="119" t="s">
        <v>1063</v>
      </c>
      <c r="P51" s="76"/>
      <c r="Q51" s="119" t="s">
        <v>967</v>
      </c>
      <c r="R51" s="119" t="s">
        <v>4828</v>
      </c>
      <c r="S51" s="76"/>
      <c r="T51" s="76"/>
      <c r="U51" s="76"/>
      <c r="V51" s="76"/>
      <c r="W51" s="76"/>
      <c r="X51" s="121"/>
      <c r="Y51" s="121"/>
      <c r="Z51" s="639">
        <f t="shared" si="0"/>
        <v>105000.00000000001</v>
      </c>
      <c r="AA51" s="118">
        <f t="shared" si="1"/>
        <v>1605000</v>
      </c>
    </row>
    <row r="52" spans="1:27" x14ac:dyDescent="0.35">
      <c r="A52" s="76"/>
      <c r="B52" s="196" t="s">
        <v>12063</v>
      </c>
      <c r="C52" s="196" t="s">
        <v>222</v>
      </c>
      <c r="D52" s="196" t="s">
        <v>12064</v>
      </c>
      <c r="E52" s="268" t="s">
        <v>12065</v>
      </c>
      <c r="F52" s="196"/>
      <c r="G52" s="214" t="s">
        <v>24113</v>
      </c>
      <c r="H52" s="76"/>
      <c r="I52" s="118">
        <v>40000</v>
      </c>
      <c r="J52" s="76"/>
      <c r="K52" s="76" t="s">
        <v>2394</v>
      </c>
      <c r="L52" s="119">
        <v>2014</v>
      </c>
      <c r="M52" s="119" t="s">
        <v>2272</v>
      </c>
      <c r="N52" s="119" t="s">
        <v>24112</v>
      </c>
      <c r="O52" s="119" t="s">
        <v>1063</v>
      </c>
      <c r="P52" s="76"/>
      <c r="Q52" s="119" t="s">
        <v>967</v>
      </c>
      <c r="R52" s="119" t="s">
        <v>4828</v>
      </c>
      <c r="S52" s="76"/>
      <c r="T52" s="76"/>
      <c r="U52" s="76"/>
      <c r="V52" s="76"/>
      <c r="W52" s="76"/>
      <c r="X52" s="121"/>
      <c r="Y52" s="121"/>
      <c r="Z52" s="639">
        <f t="shared" si="0"/>
        <v>2800.0000000000005</v>
      </c>
      <c r="AA52" s="118">
        <f t="shared" si="1"/>
        <v>42800</v>
      </c>
    </row>
    <row r="53" spans="1:27" x14ac:dyDescent="0.35">
      <c r="A53" s="76"/>
      <c r="B53" s="196" t="s">
        <v>12063</v>
      </c>
      <c r="C53" s="196" t="s">
        <v>222</v>
      </c>
      <c r="D53" s="196" t="s">
        <v>12064</v>
      </c>
      <c r="E53" s="268" t="s">
        <v>12065</v>
      </c>
      <c r="F53" s="196"/>
      <c r="G53" s="214" t="s">
        <v>24114</v>
      </c>
      <c r="H53" s="76"/>
      <c r="I53" s="118">
        <v>40000</v>
      </c>
      <c r="J53" s="76"/>
      <c r="K53" s="76" t="s">
        <v>2394</v>
      </c>
      <c r="L53" s="119">
        <v>2014</v>
      </c>
      <c r="M53" s="119" t="s">
        <v>2272</v>
      </c>
      <c r="N53" s="119" t="s">
        <v>24099</v>
      </c>
      <c r="O53" s="119" t="s">
        <v>1063</v>
      </c>
      <c r="P53" s="76"/>
      <c r="Q53" s="119" t="s">
        <v>967</v>
      </c>
      <c r="R53" s="119" t="s">
        <v>4828</v>
      </c>
      <c r="S53" s="76"/>
      <c r="T53" s="76"/>
      <c r="U53" s="76"/>
      <c r="V53" s="76"/>
      <c r="W53" s="76"/>
      <c r="X53" s="121"/>
      <c r="Y53" s="121"/>
      <c r="Z53" s="639">
        <f t="shared" si="0"/>
        <v>2800.0000000000005</v>
      </c>
      <c r="AA53" s="118">
        <f t="shared" si="1"/>
        <v>42800</v>
      </c>
    </row>
    <row r="54" spans="1:27" x14ac:dyDescent="0.35">
      <c r="A54" s="76"/>
      <c r="B54" s="196" t="s">
        <v>12063</v>
      </c>
      <c r="C54" s="196" t="s">
        <v>222</v>
      </c>
      <c r="D54" s="196" t="s">
        <v>12064</v>
      </c>
      <c r="E54" s="268" t="s">
        <v>12065</v>
      </c>
      <c r="F54" s="196"/>
      <c r="G54" s="214" t="s">
        <v>24115</v>
      </c>
      <c r="H54" s="76"/>
      <c r="I54" s="118">
        <v>40000</v>
      </c>
      <c r="J54" s="76"/>
      <c r="K54" s="76" t="s">
        <v>2394</v>
      </c>
      <c r="L54" s="119">
        <v>2014</v>
      </c>
      <c r="M54" s="119" t="s">
        <v>2272</v>
      </c>
      <c r="N54" s="119" t="s">
        <v>24099</v>
      </c>
      <c r="O54" s="119" t="s">
        <v>1063</v>
      </c>
      <c r="P54" s="76"/>
      <c r="Q54" s="119" t="s">
        <v>1063</v>
      </c>
      <c r="R54" s="119" t="s">
        <v>1063</v>
      </c>
      <c r="S54" s="76"/>
      <c r="T54" s="76"/>
      <c r="U54" s="76"/>
      <c r="V54" s="76"/>
      <c r="W54" s="76"/>
      <c r="X54" s="121"/>
      <c r="Y54" s="121" t="s">
        <v>1765</v>
      </c>
      <c r="Z54" s="639">
        <f t="shared" si="0"/>
        <v>2800.0000000000005</v>
      </c>
      <c r="AA54" s="118">
        <f t="shared" si="1"/>
        <v>42800</v>
      </c>
    </row>
    <row r="55" spans="1:27" x14ac:dyDescent="0.35">
      <c r="A55" s="76"/>
      <c r="B55" s="196" t="s">
        <v>12063</v>
      </c>
      <c r="C55" s="196" t="s">
        <v>222</v>
      </c>
      <c r="D55" s="196" t="s">
        <v>12064</v>
      </c>
      <c r="E55" s="268" t="s">
        <v>12065</v>
      </c>
      <c r="F55" s="196"/>
      <c r="G55" s="214" t="s">
        <v>24116</v>
      </c>
      <c r="H55" s="76"/>
      <c r="I55" s="118">
        <v>1500000</v>
      </c>
      <c r="J55" s="76"/>
      <c r="K55" s="76" t="s">
        <v>4826</v>
      </c>
      <c r="L55" s="119">
        <v>2015</v>
      </c>
      <c r="M55" s="119" t="s">
        <v>23780</v>
      </c>
      <c r="N55" s="119" t="s">
        <v>24117</v>
      </c>
      <c r="O55" s="119" t="s">
        <v>1063</v>
      </c>
      <c r="P55" s="76" t="s">
        <v>1811</v>
      </c>
      <c r="Q55" s="119" t="s">
        <v>967</v>
      </c>
      <c r="R55" s="119" t="s">
        <v>4828</v>
      </c>
      <c r="S55" s="76"/>
      <c r="T55" s="76"/>
      <c r="U55" s="76"/>
      <c r="V55" s="76"/>
      <c r="W55" s="76"/>
      <c r="X55" s="121"/>
      <c r="Y55" s="121"/>
      <c r="Z55" s="639">
        <f t="shared" si="0"/>
        <v>105000.00000000001</v>
      </c>
      <c r="AA55" s="118">
        <f t="shared" si="1"/>
        <v>1605000</v>
      </c>
    </row>
    <row r="56" spans="1:27" x14ac:dyDescent="0.35">
      <c r="A56" s="76"/>
      <c r="B56" s="196" t="s">
        <v>12063</v>
      </c>
      <c r="C56" s="196" t="s">
        <v>222</v>
      </c>
      <c r="D56" s="196" t="s">
        <v>12064</v>
      </c>
      <c r="E56" s="268" t="s">
        <v>12065</v>
      </c>
      <c r="F56" s="196"/>
      <c r="G56" s="214" t="s">
        <v>24118</v>
      </c>
      <c r="H56" s="76"/>
      <c r="I56" s="118">
        <v>40000</v>
      </c>
      <c r="J56" s="76"/>
      <c r="K56" s="76" t="s">
        <v>2394</v>
      </c>
      <c r="L56" s="119">
        <v>2014</v>
      </c>
      <c r="M56" s="119" t="s">
        <v>2272</v>
      </c>
      <c r="N56" s="119" t="s">
        <v>24119</v>
      </c>
      <c r="O56" s="119" t="s">
        <v>1063</v>
      </c>
      <c r="P56" s="76" t="s">
        <v>1811</v>
      </c>
      <c r="Q56" s="119" t="s">
        <v>967</v>
      </c>
      <c r="R56" s="119" t="s">
        <v>4828</v>
      </c>
      <c r="S56" s="76"/>
      <c r="T56" s="76"/>
      <c r="U56" s="76"/>
      <c r="V56" s="76"/>
      <c r="W56" s="76"/>
      <c r="X56" s="121"/>
      <c r="Y56" s="121"/>
      <c r="Z56" s="639">
        <f t="shared" si="0"/>
        <v>2800.0000000000005</v>
      </c>
      <c r="AA56" s="118">
        <f t="shared" si="1"/>
        <v>42800</v>
      </c>
    </row>
    <row r="57" spans="1:27" x14ac:dyDescent="0.35">
      <c r="A57" s="76"/>
      <c r="B57" s="196" t="s">
        <v>12063</v>
      </c>
      <c r="C57" s="196" t="s">
        <v>222</v>
      </c>
      <c r="D57" s="196" t="s">
        <v>12064</v>
      </c>
      <c r="E57" s="268" t="s">
        <v>12065</v>
      </c>
      <c r="F57" s="196"/>
      <c r="G57" s="214" t="s">
        <v>24120</v>
      </c>
      <c r="H57" s="76"/>
      <c r="I57" s="118">
        <v>40000</v>
      </c>
      <c r="J57" s="76"/>
      <c r="K57" s="76" t="s">
        <v>2394</v>
      </c>
      <c r="L57" s="119">
        <v>2014</v>
      </c>
      <c r="M57" s="119" t="s">
        <v>2272</v>
      </c>
      <c r="N57" s="119" t="s">
        <v>24119</v>
      </c>
      <c r="O57" s="119" t="s">
        <v>1063</v>
      </c>
      <c r="P57" s="76"/>
      <c r="Q57" s="119" t="s">
        <v>1063</v>
      </c>
      <c r="R57" s="119" t="s">
        <v>1063</v>
      </c>
      <c r="S57" s="76"/>
      <c r="T57" s="76"/>
      <c r="U57" s="76"/>
      <c r="V57" s="76"/>
      <c r="W57" s="76"/>
      <c r="X57" s="121"/>
      <c r="Y57" s="121" t="s">
        <v>1765</v>
      </c>
      <c r="Z57" s="639">
        <f t="shared" si="0"/>
        <v>2800.0000000000005</v>
      </c>
      <c r="AA57" s="118">
        <f t="shared" si="1"/>
        <v>42800</v>
      </c>
    </row>
    <row r="58" spans="1:27" x14ac:dyDescent="0.35">
      <c r="A58" s="76"/>
      <c r="B58" s="196" t="s">
        <v>12063</v>
      </c>
      <c r="C58" s="196" t="s">
        <v>222</v>
      </c>
      <c r="D58" s="196" t="s">
        <v>12064</v>
      </c>
      <c r="E58" s="268" t="s">
        <v>12065</v>
      </c>
      <c r="F58" s="196"/>
      <c r="G58" s="214" t="s">
        <v>24121</v>
      </c>
      <c r="H58" s="76"/>
      <c r="I58" s="118">
        <v>40000</v>
      </c>
      <c r="J58" s="76"/>
      <c r="K58" s="76" t="s">
        <v>2394</v>
      </c>
      <c r="L58" s="119">
        <v>2014</v>
      </c>
      <c r="M58" s="119" t="s">
        <v>2272</v>
      </c>
      <c r="N58" s="119" t="s">
        <v>24122</v>
      </c>
      <c r="O58" s="119" t="s">
        <v>1063</v>
      </c>
      <c r="P58" s="76"/>
      <c r="Q58" s="119" t="s">
        <v>967</v>
      </c>
      <c r="R58" s="119" t="s">
        <v>4828</v>
      </c>
      <c r="S58" s="76"/>
      <c r="T58" s="76"/>
      <c r="U58" s="76"/>
      <c r="V58" s="76"/>
      <c r="W58" s="76"/>
      <c r="X58" s="121"/>
      <c r="Y58" s="121"/>
      <c r="Z58" s="639">
        <f t="shared" si="0"/>
        <v>2800.0000000000005</v>
      </c>
      <c r="AA58" s="118">
        <f t="shared" si="1"/>
        <v>42800</v>
      </c>
    </row>
    <row r="59" spans="1:27" x14ac:dyDescent="0.35">
      <c r="A59" s="76"/>
      <c r="B59" s="196" t="s">
        <v>12063</v>
      </c>
      <c r="C59" s="196" t="s">
        <v>222</v>
      </c>
      <c r="D59" s="196" t="s">
        <v>12064</v>
      </c>
      <c r="E59" s="268" t="s">
        <v>12065</v>
      </c>
      <c r="F59" s="196"/>
      <c r="G59" s="214" t="s">
        <v>24123</v>
      </c>
      <c r="H59" s="76"/>
      <c r="I59" s="118">
        <v>40000</v>
      </c>
      <c r="J59" s="76"/>
      <c r="K59" s="76" t="s">
        <v>2394</v>
      </c>
      <c r="L59" s="119">
        <v>2014</v>
      </c>
      <c r="M59" s="119" t="s">
        <v>2272</v>
      </c>
      <c r="N59" s="119" t="s">
        <v>24122</v>
      </c>
      <c r="O59" s="119" t="s">
        <v>1063</v>
      </c>
      <c r="P59" s="76" t="s">
        <v>1811</v>
      </c>
      <c r="Q59" s="119" t="s">
        <v>967</v>
      </c>
      <c r="R59" s="119" t="s">
        <v>4828</v>
      </c>
      <c r="S59" s="76"/>
      <c r="T59" s="76"/>
      <c r="U59" s="76"/>
      <c r="V59" s="76"/>
      <c r="W59" s="76"/>
      <c r="X59" s="121"/>
      <c r="Y59" s="121"/>
      <c r="Z59" s="639">
        <f t="shared" si="0"/>
        <v>2800.0000000000005</v>
      </c>
      <c r="AA59" s="118">
        <f t="shared" si="1"/>
        <v>42800</v>
      </c>
    </row>
    <row r="60" spans="1:27" x14ac:dyDescent="0.35">
      <c r="A60" s="76"/>
      <c r="B60" s="196" t="s">
        <v>12063</v>
      </c>
      <c r="C60" s="196" t="s">
        <v>222</v>
      </c>
      <c r="D60" s="196" t="s">
        <v>12064</v>
      </c>
      <c r="E60" s="268" t="s">
        <v>12065</v>
      </c>
      <c r="F60" s="196"/>
      <c r="G60" s="214" t="s">
        <v>24124</v>
      </c>
      <c r="H60" s="76"/>
      <c r="I60" s="118">
        <v>1500000</v>
      </c>
      <c r="J60" s="76"/>
      <c r="K60" s="76" t="s">
        <v>4826</v>
      </c>
      <c r="L60" s="119">
        <v>2015</v>
      </c>
      <c r="M60" s="119" t="s">
        <v>23780</v>
      </c>
      <c r="N60" s="119" t="s">
        <v>24125</v>
      </c>
      <c r="O60" s="119" t="s">
        <v>1063</v>
      </c>
      <c r="P60" s="76" t="s">
        <v>1811</v>
      </c>
      <c r="Q60" s="119" t="s">
        <v>967</v>
      </c>
      <c r="R60" s="119" t="s">
        <v>4828</v>
      </c>
      <c r="S60" s="76"/>
      <c r="T60" s="76"/>
      <c r="U60" s="76"/>
      <c r="V60" s="76"/>
      <c r="W60" s="76"/>
      <c r="X60" s="121"/>
      <c r="Y60" s="121"/>
      <c r="Z60" s="639">
        <f t="shared" si="0"/>
        <v>105000.00000000001</v>
      </c>
      <c r="AA60" s="118">
        <f t="shared" si="1"/>
        <v>1605000</v>
      </c>
    </row>
    <row r="61" spans="1:27" x14ac:dyDescent="0.35">
      <c r="A61" s="76"/>
      <c r="B61" s="196" t="s">
        <v>12063</v>
      </c>
      <c r="C61" s="196" t="s">
        <v>222</v>
      </c>
      <c r="D61" s="196" t="s">
        <v>12064</v>
      </c>
      <c r="E61" s="268" t="s">
        <v>12065</v>
      </c>
      <c r="F61" s="196"/>
      <c r="G61" s="214" t="s">
        <v>24111</v>
      </c>
      <c r="H61" s="76"/>
      <c r="I61" s="118">
        <v>40000</v>
      </c>
      <c r="J61" s="76"/>
      <c r="K61" s="76" t="s">
        <v>4826</v>
      </c>
      <c r="L61" s="119">
        <v>2010</v>
      </c>
      <c r="M61" s="119" t="s">
        <v>2272</v>
      </c>
      <c r="N61" s="119" t="s">
        <v>4841</v>
      </c>
      <c r="O61" s="119" t="s">
        <v>1063</v>
      </c>
      <c r="P61" s="76"/>
      <c r="Q61" s="119" t="s">
        <v>967</v>
      </c>
      <c r="R61" s="119" t="s">
        <v>4828</v>
      </c>
      <c r="S61" s="76"/>
      <c r="T61" s="76"/>
      <c r="U61" s="76"/>
      <c r="V61" s="76"/>
      <c r="W61" s="76"/>
      <c r="X61" s="121"/>
      <c r="Y61" s="121"/>
      <c r="Z61" s="639">
        <f t="shared" si="0"/>
        <v>2800.0000000000005</v>
      </c>
      <c r="AA61" s="118">
        <f t="shared" si="1"/>
        <v>42800</v>
      </c>
    </row>
    <row r="62" spans="1:27" x14ac:dyDescent="0.35">
      <c r="A62" s="76"/>
      <c r="B62" s="196" t="s">
        <v>12063</v>
      </c>
      <c r="C62" s="196" t="s">
        <v>222</v>
      </c>
      <c r="D62" s="196" t="s">
        <v>12064</v>
      </c>
      <c r="E62" s="268" t="s">
        <v>12065</v>
      </c>
      <c r="F62" s="196"/>
      <c r="G62" s="214" t="s">
        <v>4843</v>
      </c>
      <c r="H62" s="76"/>
      <c r="I62" s="118">
        <v>1500000</v>
      </c>
      <c r="J62" s="76"/>
      <c r="K62" s="76" t="s">
        <v>2394</v>
      </c>
      <c r="L62" s="119">
        <v>2014</v>
      </c>
      <c r="M62" s="119" t="s">
        <v>2272</v>
      </c>
      <c r="N62" s="119" t="s">
        <v>24112</v>
      </c>
      <c r="O62" s="119" t="s">
        <v>1063</v>
      </c>
      <c r="P62" s="76"/>
      <c r="Q62" s="119" t="s">
        <v>967</v>
      </c>
      <c r="R62" s="119" t="s">
        <v>4828</v>
      </c>
      <c r="S62" s="76"/>
      <c r="T62" s="76"/>
      <c r="U62" s="76"/>
      <c r="V62" s="76"/>
      <c r="W62" s="76"/>
      <c r="X62" s="121"/>
      <c r="Y62" s="121"/>
      <c r="Z62" s="639">
        <f t="shared" si="0"/>
        <v>105000.00000000001</v>
      </c>
      <c r="AA62" s="118">
        <f t="shared" si="1"/>
        <v>1605000</v>
      </c>
    </row>
    <row r="63" spans="1:27" x14ac:dyDescent="0.35">
      <c r="A63" s="76"/>
      <c r="B63" s="196" t="s">
        <v>12063</v>
      </c>
      <c r="C63" s="196" t="s">
        <v>222</v>
      </c>
      <c r="D63" s="196" t="s">
        <v>12064</v>
      </c>
      <c r="E63" s="268" t="s">
        <v>12065</v>
      </c>
      <c r="F63" s="196"/>
      <c r="G63" s="214" t="s">
        <v>24126</v>
      </c>
      <c r="H63" s="76"/>
      <c r="I63" s="118">
        <v>40000</v>
      </c>
      <c r="J63" s="76"/>
      <c r="K63" s="76" t="s">
        <v>2394</v>
      </c>
      <c r="L63" s="119">
        <v>2014</v>
      </c>
      <c r="M63" s="119" t="s">
        <v>2272</v>
      </c>
      <c r="N63" s="119" t="s">
        <v>24127</v>
      </c>
      <c r="O63" s="119" t="s">
        <v>1063</v>
      </c>
      <c r="P63" s="76"/>
      <c r="Q63" s="119" t="s">
        <v>967</v>
      </c>
      <c r="R63" s="119" t="s">
        <v>4828</v>
      </c>
      <c r="S63" s="76"/>
      <c r="T63" s="76"/>
      <c r="U63" s="76"/>
      <c r="V63" s="76"/>
      <c r="W63" s="76"/>
      <c r="X63" s="121"/>
      <c r="Y63" s="121"/>
      <c r="Z63" s="639">
        <f t="shared" si="0"/>
        <v>2800.0000000000005</v>
      </c>
      <c r="AA63" s="118">
        <f t="shared" si="1"/>
        <v>42800</v>
      </c>
    </row>
    <row r="64" spans="1:27" x14ac:dyDescent="0.35">
      <c r="A64" s="76"/>
      <c r="B64" s="196" t="s">
        <v>12063</v>
      </c>
      <c r="C64" s="196" t="s">
        <v>222</v>
      </c>
      <c r="D64" s="196" t="s">
        <v>12064</v>
      </c>
      <c r="E64" s="268" t="s">
        <v>12065</v>
      </c>
      <c r="F64" s="196"/>
      <c r="G64" s="214" t="s">
        <v>24128</v>
      </c>
      <c r="H64" s="76"/>
      <c r="I64" s="118">
        <v>40000</v>
      </c>
      <c r="J64" s="76"/>
      <c r="K64" s="76" t="s">
        <v>2394</v>
      </c>
      <c r="L64" s="119">
        <v>2014</v>
      </c>
      <c r="M64" s="119" t="s">
        <v>2272</v>
      </c>
      <c r="N64" s="119" t="s">
        <v>24127</v>
      </c>
      <c r="O64" s="119" t="s">
        <v>1063</v>
      </c>
      <c r="P64" s="76"/>
      <c r="Q64" s="119" t="s">
        <v>967</v>
      </c>
      <c r="R64" s="119" t="s">
        <v>4828</v>
      </c>
      <c r="S64" s="76"/>
      <c r="T64" s="76"/>
      <c r="U64" s="76"/>
      <c r="V64" s="76"/>
      <c r="W64" s="76"/>
      <c r="X64" s="121"/>
      <c r="Y64" s="121"/>
      <c r="Z64" s="639">
        <f t="shared" si="0"/>
        <v>2800.0000000000005</v>
      </c>
      <c r="AA64" s="118">
        <f t="shared" si="1"/>
        <v>42800</v>
      </c>
    </row>
    <row r="65" spans="1:27" x14ac:dyDescent="0.35">
      <c r="A65" s="76"/>
      <c r="B65" s="196" t="s">
        <v>12063</v>
      </c>
      <c r="C65" s="196" t="s">
        <v>222</v>
      </c>
      <c r="D65" s="196" t="s">
        <v>12064</v>
      </c>
      <c r="E65" s="268" t="s">
        <v>12065</v>
      </c>
      <c r="F65" s="196"/>
      <c r="G65" s="214" t="s">
        <v>24129</v>
      </c>
      <c r="H65" s="76"/>
      <c r="I65" s="118">
        <v>40000</v>
      </c>
      <c r="J65" s="76"/>
      <c r="K65" s="76" t="s">
        <v>2394</v>
      </c>
      <c r="L65" s="119">
        <v>2014</v>
      </c>
      <c r="M65" s="119" t="s">
        <v>2272</v>
      </c>
      <c r="N65" s="119" t="s">
        <v>24130</v>
      </c>
      <c r="O65" s="119" t="s">
        <v>1063</v>
      </c>
      <c r="P65" s="76"/>
      <c r="Q65" s="119" t="s">
        <v>1063</v>
      </c>
      <c r="R65" s="119" t="s">
        <v>1063</v>
      </c>
      <c r="S65" s="76"/>
      <c r="T65" s="76"/>
      <c r="U65" s="76"/>
      <c r="V65" s="76"/>
      <c r="W65" s="76"/>
      <c r="X65" s="121"/>
      <c r="Y65" s="121"/>
      <c r="Z65" s="639">
        <f t="shared" si="0"/>
        <v>2800.0000000000005</v>
      </c>
      <c r="AA65" s="118">
        <f t="shared" si="1"/>
        <v>42800</v>
      </c>
    </row>
    <row r="66" spans="1:27" x14ac:dyDescent="0.35">
      <c r="A66" s="76"/>
      <c r="B66" s="196" t="s">
        <v>12063</v>
      </c>
      <c r="C66" s="196" t="s">
        <v>222</v>
      </c>
      <c r="D66" s="196" t="s">
        <v>12064</v>
      </c>
      <c r="E66" s="268" t="s">
        <v>12065</v>
      </c>
      <c r="F66" s="196"/>
      <c r="G66" s="214" t="s">
        <v>24131</v>
      </c>
      <c r="H66" s="76"/>
      <c r="I66" s="118">
        <v>40000</v>
      </c>
      <c r="J66" s="76"/>
      <c r="K66" s="76" t="s">
        <v>2394</v>
      </c>
      <c r="L66" s="119">
        <v>2014</v>
      </c>
      <c r="M66" s="119" t="s">
        <v>2272</v>
      </c>
      <c r="N66" s="119" t="s">
        <v>24130</v>
      </c>
      <c r="O66" s="119" t="s">
        <v>1063</v>
      </c>
      <c r="P66" s="76"/>
      <c r="Q66" s="119" t="s">
        <v>1063</v>
      </c>
      <c r="R66" s="119" t="s">
        <v>1063</v>
      </c>
      <c r="S66" s="76"/>
      <c r="T66" s="76"/>
      <c r="U66" s="76"/>
      <c r="V66" s="76"/>
      <c r="W66" s="76"/>
      <c r="X66" s="121"/>
      <c r="Y66" s="121"/>
      <c r="Z66" s="639">
        <f t="shared" si="0"/>
        <v>2800.0000000000005</v>
      </c>
      <c r="AA66" s="118">
        <f t="shared" si="1"/>
        <v>42800</v>
      </c>
    </row>
    <row r="67" spans="1:27" x14ac:dyDescent="0.35">
      <c r="A67" s="76"/>
      <c r="B67" s="196" t="s">
        <v>12063</v>
      </c>
      <c r="C67" s="196" t="s">
        <v>222</v>
      </c>
      <c r="D67" s="196" t="s">
        <v>12064</v>
      </c>
      <c r="E67" s="268" t="s">
        <v>12065</v>
      </c>
      <c r="F67" s="196"/>
      <c r="G67" s="214" t="s">
        <v>24132</v>
      </c>
      <c r="H67" s="76"/>
      <c r="I67" s="118">
        <v>1500000</v>
      </c>
      <c r="J67" s="76"/>
      <c r="K67" s="76" t="s">
        <v>2394</v>
      </c>
      <c r="L67" s="119">
        <v>2015</v>
      </c>
      <c r="M67" s="119" t="s">
        <v>23780</v>
      </c>
      <c r="N67" s="119" t="s">
        <v>23781</v>
      </c>
      <c r="O67" s="119" t="s">
        <v>1063</v>
      </c>
      <c r="P67" s="76"/>
      <c r="Q67" s="119" t="s">
        <v>967</v>
      </c>
      <c r="R67" s="119" t="s">
        <v>4828</v>
      </c>
      <c r="S67" s="76"/>
      <c r="T67" s="76"/>
      <c r="U67" s="76"/>
      <c r="V67" s="76"/>
      <c r="W67" s="76"/>
      <c r="X67" s="121"/>
      <c r="Y67" s="121"/>
      <c r="Z67" s="639">
        <f t="shared" si="0"/>
        <v>105000.00000000001</v>
      </c>
      <c r="AA67" s="118">
        <f t="shared" si="1"/>
        <v>1605000</v>
      </c>
    </row>
    <row r="68" spans="1:27" x14ac:dyDescent="0.35">
      <c r="A68" s="76"/>
      <c r="B68" s="196" t="s">
        <v>12063</v>
      </c>
      <c r="C68" s="196" t="s">
        <v>222</v>
      </c>
      <c r="D68" s="196" t="s">
        <v>12064</v>
      </c>
      <c r="E68" s="268" t="s">
        <v>12065</v>
      </c>
      <c r="F68" s="196"/>
      <c r="G68" s="214" t="s">
        <v>24133</v>
      </c>
      <c r="H68" s="76"/>
      <c r="I68" s="118">
        <v>40000</v>
      </c>
      <c r="J68" s="76"/>
      <c r="K68" s="76" t="s">
        <v>2394</v>
      </c>
      <c r="L68" s="119">
        <v>2014</v>
      </c>
      <c r="M68" s="119" t="s">
        <v>2272</v>
      </c>
      <c r="N68" s="119" t="s">
        <v>23783</v>
      </c>
      <c r="O68" s="119" t="s">
        <v>1063</v>
      </c>
      <c r="P68" s="76"/>
      <c r="Q68" s="119" t="s">
        <v>1063</v>
      </c>
      <c r="R68" s="119" t="s">
        <v>1063</v>
      </c>
      <c r="S68" s="76"/>
      <c r="T68" s="76"/>
      <c r="U68" s="76"/>
      <c r="V68" s="76"/>
      <c r="W68" s="76"/>
      <c r="X68" s="121"/>
      <c r="Y68" s="121"/>
      <c r="Z68" s="639">
        <f t="shared" si="0"/>
        <v>2800.0000000000005</v>
      </c>
      <c r="AA68" s="118">
        <f t="shared" si="1"/>
        <v>42800</v>
      </c>
    </row>
    <row r="69" spans="1:27" x14ac:dyDescent="0.35">
      <c r="A69" s="76"/>
      <c r="B69" s="196" t="s">
        <v>12063</v>
      </c>
      <c r="C69" s="196" t="s">
        <v>222</v>
      </c>
      <c r="D69" s="196" t="s">
        <v>12064</v>
      </c>
      <c r="E69" s="268" t="s">
        <v>12065</v>
      </c>
      <c r="F69" s="196"/>
      <c r="G69" s="214" t="s">
        <v>24134</v>
      </c>
      <c r="H69" s="76"/>
      <c r="I69" s="118">
        <v>40000</v>
      </c>
      <c r="J69" s="76"/>
      <c r="K69" s="76" t="s">
        <v>2394</v>
      </c>
      <c r="L69" s="119">
        <v>2014</v>
      </c>
      <c r="M69" s="119" t="s">
        <v>2272</v>
      </c>
      <c r="N69" s="119" t="s">
        <v>23783</v>
      </c>
      <c r="O69" s="119" t="s">
        <v>1063</v>
      </c>
      <c r="P69" s="76"/>
      <c r="Q69" s="119" t="s">
        <v>1063</v>
      </c>
      <c r="R69" s="119" t="s">
        <v>1063</v>
      </c>
      <c r="S69" s="76"/>
      <c r="T69" s="76"/>
      <c r="U69" s="76"/>
      <c r="V69" s="76"/>
      <c r="W69" s="76"/>
      <c r="X69" s="121"/>
      <c r="Y69" s="121"/>
      <c r="Z69" s="639">
        <f t="shared" si="0"/>
        <v>2800.0000000000005</v>
      </c>
      <c r="AA69" s="118">
        <f t="shared" si="1"/>
        <v>42800</v>
      </c>
    </row>
    <row r="70" spans="1:27" x14ac:dyDescent="0.35">
      <c r="A70" s="76"/>
      <c r="B70" s="196" t="s">
        <v>12063</v>
      </c>
      <c r="C70" s="196" t="s">
        <v>222</v>
      </c>
      <c r="D70" s="196" t="s">
        <v>12064</v>
      </c>
      <c r="E70" s="268" t="s">
        <v>12065</v>
      </c>
      <c r="F70" s="196"/>
      <c r="G70" s="214" t="s">
        <v>24135</v>
      </c>
      <c r="H70" s="76"/>
      <c r="I70" s="118">
        <v>40000</v>
      </c>
      <c r="J70" s="76"/>
      <c r="K70" s="76" t="s">
        <v>2394</v>
      </c>
      <c r="L70" s="119">
        <v>2015</v>
      </c>
      <c r="M70" s="119" t="s">
        <v>23780</v>
      </c>
      <c r="N70" s="119" t="s">
        <v>23786</v>
      </c>
      <c r="O70" s="119" t="s">
        <v>1063</v>
      </c>
      <c r="P70" s="76"/>
      <c r="Q70" s="119" t="s">
        <v>967</v>
      </c>
      <c r="R70" s="119" t="s">
        <v>4828</v>
      </c>
      <c r="S70" s="76"/>
      <c r="T70" s="76"/>
      <c r="U70" s="76"/>
      <c r="V70" s="76"/>
      <c r="W70" s="76"/>
      <c r="X70" s="121"/>
      <c r="Y70" s="121"/>
      <c r="Z70" s="639">
        <f t="shared" ref="Z70:Z133" si="2">I70*Z$4</f>
        <v>2800.0000000000005</v>
      </c>
      <c r="AA70" s="118">
        <f t="shared" ref="AA70:AA133" si="3">I70+Z70</f>
        <v>42800</v>
      </c>
    </row>
    <row r="71" spans="1:27" x14ac:dyDescent="0.35">
      <c r="A71" s="76"/>
      <c r="B71" s="196" t="s">
        <v>12063</v>
      </c>
      <c r="C71" s="196" t="s">
        <v>222</v>
      </c>
      <c r="D71" s="196" t="s">
        <v>12064</v>
      </c>
      <c r="E71" s="268" t="s">
        <v>12065</v>
      </c>
      <c r="F71" s="196"/>
      <c r="G71" s="214" t="s">
        <v>24136</v>
      </c>
      <c r="H71" s="76"/>
      <c r="I71" s="118">
        <v>40000</v>
      </c>
      <c r="J71" s="76"/>
      <c r="K71" s="76" t="s">
        <v>2394</v>
      </c>
      <c r="L71" s="119">
        <v>2014</v>
      </c>
      <c r="M71" s="119" t="s">
        <v>2272</v>
      </c>
      <c r="N71" s="119" t="s">
        <v>23788</v>
      </c>
      <c r="O71" s="119" t="s">
        <v>1063</v>
      </c>
      <c r="P71" s="76"/>
      <c r="Q71" s="119" t="s">
        <v>1063</v>
      </c>
      <c r="R71" s="119" t="s">
        <v>1063</v>
      </c>
      <c r="S71" s="76"/>
      <c r="T71" s="76"/>
      <c r="U71" s="76"/>
      <c r="V71" s="76"/>
      <c r="W71" s="76"/>
      <c r="X71" s="121"/>
      <c r="Y71" s="121"/>
      <c r="Z71" s="639">
        <f t="shared" si="2"/>
        <v>2800.0000000000005</v>
      </c>
      <c r="AA71" s="118">
        <f t="shared" si="3"/>
        <v>42800</v>
      </c>
    </row>
    <row r="72" spans="1:27" x14ac:dyDescent="0.35">
      <c r="A72" s="76"/>
      <c r="B72" s="196" t="s">
        <v>12063</v>
      </c>
      <c r="C72" s="196" t="s">
        <v>222</v>
      </c>
      <c r="D72" s="196" t="s">
        <v>12064</v>
      </c>
      <c r="E72" s="268" t="s">
        <v>12065</v>
      </c>
      <c r="F72" s="196"/>
      <c r="G72" s="214" t="s">
        <v>24137</v>
      </c>
      <c r="H72" s="76"/>
      <c r="I72" s="118">
        <v>40000</v>
      </c>
      <c r="J72" s="76"/>
      <c r="K72" s="76" t="s">
        <v>2394</v>
      </c>
      <c r="L72" s="119">
        <v>2014</v>
      </c>
      <c r="M72" s="119" t="s">
        <v>2272</v>
      </c>
      <c r="N72" s="119" t="s">
        <v>23788</v>
      </c>
      <c r="O72" s="119" t="s">
        <v>1063</v>
      </c>
      <c r="P72" s="76"/>
      <c r="Q72" s="119" t="s">
        <v>1063</v>
      </c>
      <c r="R72" s="119" t="s">
        <v>1063</v>
      </c>
      <c r="S72" s="76"/>
      <c r="T72" s="76"/>
      <c r="U72" s="76"/>
      <c r="V72" s="76"/>
      <c r="W72" s="76"/>
      <c r="X72" s="121"/>
      <c r="Y72" s="121"/>
      <c r="Z72" s="639">
        <f t="shared" si="2"/>
        <v>2800.0000000000005</v>
      </c>
      <c r="AA72" s="118">
        <f t="shared" si="3"/>
        <v>42800</v>
      </c>
    </row>
    <row r="73" spans="1:27" x14ac:dyDescent="0.35">
      <c r="A73" s="76"/>
      <c r="B73" s="196" t="s">
        <v>12063</v>
      </c>
      <c r="C73" s="196" t="s">
        <v>222</v>
      </c>
      <c r="D73" s="196" t="s">
        <v>12064</v>
      </c>
      <c r="E73" s="268" t="s">
        <v>12065</v>
      </c>
      <c r="F73" s="196"/>
      <c r="G73" s="214" t="s">
        <v>24138</v>
      </c>
      <c r="H73" s="76"/>
      <c r="I73" s="118">
        <v>1500000</v>
      </c>
      <c r="J73" s="76"/>
      <c r="K73" s="76" t="s">
        <v>2394</v>
      </c>
      <c r="L73" s="119">
        <v>2015</v>
      </c>
      <c r="M73" s="119" t="s">
        <v>23780</v>
      </c>
      <c r="N73" s="119" t="s">
        <v>23791</v>
      </c>
      <c r="O73" s="119" t="s">
        <v>1063</v>
      </c>
      <c r="P73" s="76"/>
      <c r="Q73" s="119" t="s">
        <v>967</v>
      </c>
      <c r="R73" s="119" t="s">
        <v>4828</v>
      </c>
      <c r="S73" s="76"/>
      <c r="T73" s="76"/>
      <c r="U73" s="76"/>
      <c r="V73" s="76"/>
      <c r="W73" s="76"/>
      <c r="X73" s="121"/>
      <c r="Y73" s="121"/>
      <c r="Z73" s="639">
        <f t="shared" si="2"/>
        <v>105000.00000000001</v>
      </c>
      <c r="AA73" s="118">
        <f t="shared" si="3"/>
        <v>1605000</v>
      </c>
    </row>
    <row r="74" spans="1:27" x14ac:dyDescent="0.35">
      <c r="A74" s="64"/>
      <c r="B74" s="64"/>
      <c r="C74" s="64"/>
      <c r="D74" s="64"/>
      <c r="E74" s="115"/>
      <c r="F74" s="64"/>
      <c r="G74" s="267" t="s">
        <v>1842</v>
      </c>
      <c r="H74" s="64"/>
      <c r="I74" s="67"/>
      <c r="J74" s="64"/>
      <c r="K74" s="64"/>
      <c r="L74" s="68"/>
      <c r="M74" s="68"/>
      <c r="N74" s="68"/>
      <c r="O74" s="68"/>
      <c r="P74" s="64"/>
      <c r="Q74" s="68"/>
      <c r="R74" s="68"/>
      <c r="S74" s="64"/>
      <c r="T74" s="64"/>
      <c r="U74" s="64"/>
      <c r="V74" s="64"/>
      <c r="W74" s="64"/>
      <c r="X74" s="115"/>
      <c r="Y74" s="115"/>
      <c r="Z74" s="639">
        <f t="shared" si="2"/>
        <v>0</v>
      </c>
      <c r="AA74" s="67">
        <f t="shared" si="3"/>
        <v>0</v>
      </c>
    </row>
    <row r="75" spans="1:27" x14ac:dyDescent="0.35">
      <c r="A75" s="76"/>
      <c r="B75" s="196" t="s">
        <v>12063</v>
      </c>
      <c r="C75" s="196" t="s">
        <v>222</v>
      </c>
      <c r="D75" s="196" t="s">
        <v>12064</v>
      </c>
      <c r="E75" s="268" t="s">
        <v>12065</v>
      </c>
      <c r="F75" s="81" t="s">
        <v>24139</v>
      </c>
      <c r="G75" s="277" t="s">
        <v>24140</v>
      </c>
      <c r="H75" s="76"/>
      <c r="I75" s="118">
        <v>18000000</v>
      </c>
      <c r="J75" s="76"/>
      <c r="K75" s="76" t="s">
        <v>24141</v>
      </c>
      <c r="L75" s="119">
        <v>2014</v>
      </c>
      <c r="M75" s="119" t="s">
        <v>1063</v>
      </c>
      <c r="N75" s="120" t="s">
        <v>24142</v>
      </c>
      <c r="O75" s="119" t="s">
        <v>1063</v>
      </c>
      <c r="P75" s="76"/>
      <c r="Q75" s="119" t="s">
        <v>1063</v>
      </c>
      <c r="R75" s="119" t="s">
        <v>1063</v>
      </c>
      <c r="S75" s="76"/>
      <c r="T75" s="76"/>
      <c r="U75" s="76"/>
      <c r="V75" s="76"/>
      <c r="W75" s="76"/>
      <c r="X75" s="121"/>
      <c r="Y75" s="121"/>
      <c r="Z75" s="639">
        <f t="shared" si="2"/>
        <v>1260000.0000000002</v>
      </c>
      <c r="AA75" s="118">
        <f t="shared" si="3"/>
        <v>19260000</v>
      </c>
    </row>
    <row r="76" spans="1:27" x14ac:dyDescent="0.35">
      <c r="A76" s="76"/>
      <c r="B76" s="196" t="s">
        <v>12063</v>
      </c>
      <c r="C76" s="196" t="s">
        <v>222</v>
      </c>
      <c r="D76" s="196" t="s">
        <v>12064</v>
      </c>
      <c r="E76" s="268" t="s">
        <v>12065</v>
      </c>
      <c r="F76" s="81" t="s">
        <v>24143</v>
      </c>
      <c r="G76" s="277" t="s">
        <v>24144</v>
      </c>
      <c r="H76" s="76"/>
      <c r="I76" s="118">
        <v>18000000</v>
      </c>
      <c r="J76" s="76"/>
      <c r="K76" s="76" t="s">
        <v>24141</v>
      </c>
      <c r="L76" s="119">
        <v>2014</v>
      </c>
      <c r="M76" s="119" t="s">
        <v>1063</v>
      </c>
      <c r="N76" s="120" t="s">
        <v>24145</v>
      </c>
      <c r="O76" s="119" t="s">
        <v>1063</v>
      </c>
      <c r="P76" s="76"/>
      <c r="Q76" s="119" t="s">
        <v>1063</v>
      </c>
      <c r="R76" s="119" t="s">
        <v>1063</v>
      </c>
      <c r="S76" s="76"/>
      <c r="T76" s="76"/>
      <c r="U76" s="76"/>
      <c r="V76" s="76"/>
      <c r="W76" s="76"/>
      <c r="X76" s="121"/>
      <c r="Y76" s="121"/>
      <c r="Z76" s="639">
        <f t="shared" si="2"/>
        <v>1260000.0000000002</v>
      </c>
      <c r="AA76" s="118">
        <f t="shared" si="3"/>
        <v>19260000</v>
      </c>
    </row>
    <row r="77" spans="1:27" x14ac:dyDescent="0.35">
      <c r="A77" s="76"/>
      <c r="B77" s="196" t="s">
        <v>12063</v>
      </c>
      <c r="C77" s="196" t="s">
        <v>222</v>
      </c>
      <c r="D77" s="196" t="s">
        <v>12064</v>
      </c>
      <c r="E77" s="268" t="s">
        <v>12065</v>
      </c>
      <c r="F77" s="81" t="s">
        <v>24146</v>
      </c>
      <c r="G77" s="277" t="s">
        <v>24147</v>
      </c>
      <c r="H77" s="76"/>
      <c r="I77" s="118">
        <v>18000000</v>
      </c>
      <c r="J77" s="76"/>
      <c r="K77" s="76" t="s">
        <v>24141</v>
      </c>
      <c r="L77" s="119">
        <v>2014</v>
      </c>
      <c r="M77" s="119" t="s">
        <v>1063</v>
      </c>
      <c r="N77" s="120" t="s">
        <v>24148</v>
      </c>
      <c r="O77" s="119" t="s">
        <v>1063</v>
      </c>
      <c r="P77" s="76"/>
      <c r="Q77" s="119" t="s">
        <v>1063</v>
      </c>
      <c r="R77" s="119" t="s">
        <v>1063</v>
      </c>
      <c r="S77" s="76"/>
      <c r="T77" s="76"/>
      <c r="U77" s="76"/>
      <c r="V77" s="76"/>
      <c r="W77" s="76"/>
      <c r="X77" s="121"/>
      <c r="Y77" s="121"/>
      <c r="Z77" s="639">
        <f t="shared" si="2"/>
        <v>1260000.0000000002</v>
      </c>
      <c r="AA77" s="118">
        <f t="shared" si="3"/>
        <v>19260000</v>
      </c>
    </row>
    <row r="78" spans="1:27" x14ac:dyDescent="0.35">
      <c r="A78" s="64"/>
      <c r="B78" s="64"/>
      <c r="C78" s="64"/>
      <c r="D78" s="64"/>
      <c r="E78" s="115"/>
      <c r="F78" s="64"/>
      <c r="G78" s="267" t="s">
        <v>1851</v>
      </c>
      <c r="H78" s="64"/>
      <c r="I78" s="67"/>
      <c r="J78" s="64"/>
      <c r="K78" s="64"/>
      <c r="L78" s="68"/>
      <c r="M78" s="68"/>
      <c r="N78" s="68"/>
      <c r="O78" s="68"/>
      <c r="P78" s="64"/>
      <c r="Q78" s="68"/>
      <c r="R78" s="68"/>
      <c r="S78" s="64"/>
      <c r="T78" s="64"/>
      <c r="U78" s="64"/>
      <c r="V78" s="64"/>
      <c r="W78" s="64"/>
      <c r="X78" s="115"/>
      <c r="Y78" s="115"/>
      <c r="Z78" s="639">
        <f t="shared" si="2"/>
        <v>0</v>
      </c>
      <c r="AA78" s="67">
        <f t="shared" si="3"/>
        <v>0</v>
      </c>
    </row>
    <row r="79" spans="1:27" x14ac:dyDescent="0.35">
      <c r="A79" s="76"/>
      <c r="B79" s="196" t="s">
        <v>12063</v>
      </c>
      <c r="C79" s="196" t="s">
        <v>222</v>
      </c>
      <c r="D79" s="196" t="s">
        <v>12064</v>
      </c>
      <c r="E79" s="268" t="s">
        <v>12065</v>
      </c>
      <c r="F79" s="196"/>
      <c r="G79" s="213" t="s">
        <v>24149</v>
      </c>
      <c r="H79" s="76"/>
      <c r="I79" s="118">
        <v>400000</v>
      </c>
      <c r="J79" s="76"/>
      <c r="K79" s="69" t="s">
        <v>2664</v>
      </c>
      <c r="L79" s="75">
        <v>2015</v>
      </c>
      <c r="M79" s="119" t="s">
        <v>1063</v>
      </c>
      <c r="N79" s="119" t="s">
        <v>24150</v>
      </c>
      <c r="O79" s="119" t="s">
        <v>1063</v>
      </c>
      <c r="P79" s="76"/>
      <c r="Q79" s="119" t="s">
        <v>1063</v>
      </c>
      <c r="R79" s="119" t="s">
        <v>1063</v>
      </c>
      <c r="S79" s="76"/>
      <c r="T79" s="76"/>
      <c r="U79" s="76"/>
      <c r="V79" s="76"/>
      <c r="W79" s="76"/>
      <c r="X79" s="121"/>
      <c r="Y79" s="121"/>
      <c r="Z79" s="639">
        <f t="shared" si="2"/>
        <v>28000.000000000004</v>
      </c>
      <c r="AA79" s="118">
        <f t="shared" si="3"/>
        <v>428000</v>
      </c>
    </row>
    <row r="80" spans="1:27" x14ac:dyDescent="0.35">
      <c r="A80" s="76"/>
      <c r="B80" s="196" t="s">
        <v>12063</v>
      </c>
      <c r="C80" s="196" t="s">
        <v>222</v>
      </c>
      <c r="D80" s="196" t="s">
        <v>12064</v>
      </c>
      <c r="E80" s="268" t="s">
        <v>12065</v>
      </c>
      <c r="F80" s="196"/>
      <c r="G80" s="213" t="s">
        <v>24151</v>
      </c>
      <c r="H80" s="76"/>
      <c r="I80" s="118">
        <v>400000</v>
      </c>
      <c r="J80" s="76"/>
      <c r="K80" s="69" t="s">
        <v>2664</v>
      </c>
      <c r="L80" s="75">
        <v>2015</v>
      </c>
      <c r="M80" s="119" t="s">
        <v>1063</v>
      </c>
      <c r="N80" s="119" t="s">
        <v>24152</v>
      </c>
      <c r="O80" s="119" t="s">
        <v>1063</v>
      </c>
      <c r="P80" s="76"/>
      <c r="Q80" s="119" t="s">
        <v>1063</v>
      </c>
      <c r="R80" s="119" t="s">
        <v>1063</v>
      </c>
      <c r="S80" s="76"/>
      <c r="T80" s="76"/>
      <c r="U80" s="76"/>
      <c r="V80" s="76"/>
      <c r="W80" s="76"/>
      <c r="X80" s="121"/>
      <c r="Y80" s="121"/>
      <c r="Z80" s="639">
        <f t="shared" si="2"/>
        <v>28000.000000000004</v>
      </c>
      <c r="AA80" s="118">
        <f t="shared" si="3"/>
        <v>428000</v>
      </c>
    </row>
    <row r="81" spans="1:27" x14ac:dyDescent="0.35">
      <c r="A81" s="76"/>
      <c r="B81" s="196" t="s">
        <v>12063</v>
      </c>
      <c r="C81" s="196" t="s">
        <v>222</v>
      </c>
      <c r="D81" s="196" t="s">
        <v>12064</v>
      </c>
      <c r="E81" s="268" t="s">
        <v>12065</v>
      </c>
      <c r="F81" s="196"/>
      <c r="G81" s="213" t="s">
        <v>24153</v>
      </c>
      <c r="H81" s="76"/>
      <c r="I81" s="118">
        <v>400000</v>
      </c>
      <c r="J81" s="76"/>
      <c r="K81" s="69" t="s">
        <v>2664</v>
      </c>
      <c r="L81" s="75">
        <v>2015</v>
      </c>
      <c r="M81" s="119" t="s">
        <v>1063</v>
      </c>
      <c r="N81" s="119" t="s">
        <v>24154</v>
      </c>
      <c r="O81" s="119" t="s">
        <v>1063</v>
      </c>
      <c r="P81" s="76"/>
      <c r="Q81" s="119" t="s">
        <v>1063</v>
      </c>
      <c r="R81" s="119" t="s">
        <v>1063</v>
      </c>
      <c r="S81" s="76"/>
      <c r="T81" s="76"/>
      <c r="U81" s="76"/>
      <c r="V81" s="76"/>
      <c r="W81" s="76"/>
      <c r="X81" s="121"/>
      <c r="Y81" s="121"/>
      <c r="Z81" s="639">
        <f t="shared" si="2"/>
        <v>28000.000000000004</v>
      </c>
      <c r="AA81" s="118">
        <f t="shared" si="3"/>
        <v>428000</v>
      </c>
    </row>
    <row r="82" spans="1:27" x14ac:dyDescent="0.35">
      <c r="A82" s="64"/>
      <c r="B82" s="64"/>
      <c r="C82" s="64"/>
      <c r="D82" s="64"/>
      <c r="E82" s="115"/>
      <c r="F82" s="64"/>
      <c r="G82" s="267" t="s">
        <v>1161</v>
      </c>
      <c r="H82" s="64"/>
      <c r="I82" s="67"/>
      <c r="J82" s="64"/>
      <c r="K82" s="64"/>
      <c r="L82" s="68"/>
      <c r="M82" s="68"/>
      <c r="N82" s="68"/>
      <c r="O82" s="68"/>
      <c r="P82" s="64"/>
      <c r="Q82" s="68"/>
      <c r="R82" s="68"/>
      <c r="S82" s="64"/>
      <c r="T82" s="64"/>
      <c r="U82" s="64"/>
      <c r="V82" s="64"/>
      <c r="W82" s="64"/>
      <c r="X82" s="115"/>
      <c r="Y82" s="115"/>
      <c r="Z82" s="639">
        <f t="shared" si="2"/>
        <v>0</v>
      </c>
      <c r="AA82" s="67">
        <f t="shared" si="3"/>
        <v>0</v>
      </c>
    </row>
    <row r="83" spans="1:27" x14ac:dyDescent="0.35">
      <c r="A83" s="76"/>
      <c r="B83" s="196" t="s">
        <v>12063</v>
      </c>
      <c r="C83" s="196" t="s">
        <v>222</v>
      </c>
      <c r="D83" s="196" t="s">
        <v>12064</v>
      </c>
      <c r="E83" s="268" t="s">
        <v>12065</v>
      </c>
      <c r="F83" s="196"/>
      <c r="G83" s="214" t="s">
        <v>4880</v>
      </c>
      <c r="H83" s="76"/>
      <c r="I83" s="118">
        <v>155000</v>
      </c>
      <c r="J83" s="76"/>
      <c r="K83" s="76" t="s">
        <v>4826</v>
      </c>
      <c r="L83" s="76">
        <v>2010</v>
      </c>
      <c r="M83" s="119" t="s">
        <v>1063</v>
      </c>
      <c r="N83" s="119">
        <v>140092</v>
      </c>
      <c r="O83" s="119" t="s">
        <v>1063</v>
      </c>
      <c r="P83" s="76"/>
      <c r="Q83" s="119" t="s">
        <v>1063</v>
      </c>
      <c r="R83" s="119" t="s">
        <v>1063</v>
      </c>
      <c r="S83" s="76"/>
      <c r="T83" s="76"/>
      <c r="U83" s="76"/>
      <c r="V83" s="76"/>
      <c r="W83" s="76"/>
      <c r="X83" s="121"/>
      <c r="Y83" s="121" t="s">
        <v>4879</v>
      </c>
      <c r="Z83" s="639">
        <f t="shared" si="2"/>
        <v>10850.000000000002</v>
      </c>
      <c r="AA83" s="118">
        <f t="shared" si="3"/>
        <v>165850</v>
      </c>
    </row>
    <row r="84" spans="1:27" x14ac:dyDescent="0.35">
      <c r="A84" s="76"/>
      <c r="B84" s="196" t="s">
        <v>12063</v>
      </c>
      <c r="C84" s="196" t="s">
        <v>222</v>
      </c>
      <c r="D84" s="196" t="s">
        <v>12064</v>
      </c>
      <c r="E84" s="268" t="s">
        <v>12065</v>
      </c>
      <c r="F84" s="196"/>
      <c r="G84" s="214" t="s">
        <v>4875</v>
      </c>
      <c r="H84" s="76"/>
      <c r="I84" s="118">
        <v>155000</v>
      </c>
      <c r="J84" s="76"/>
      <c r="K84" s="76" t="s">
        <v>4826</v>
      </c>
      <c r="L84" s="76">
        <v>2010</v>
      </c>
      <c r="M84" s="119" t="s">
        <v>1063</v>
      </c>
      <c r="N84" s="119">
        <v>140091</v>
      </c>
      <c r="O84" s="119" t="s">
        <v>1063</v>
      </c>
      <c r="P84" s="76"/>
      <c r="Q84" s="119" t="s">
        <v>1063</v>
      </c>
      <c r="R84" s="119" t="s">
        <v>1063</v>
      </c>
      <c r="S84" s="76"/>
      <c r="T84" s="76"/>
      <c r="U84" s="76"/>
      <c r="V84" s="76"/>
      <c r="W84" s="76"/>
      <c r="X84" s="121"/>
      <c r="Y84" s="121" t="s">
        <v>4881</v>
      </c>
      <c r="Z84" s="639">
        <f t="shared" si="2"/>
        <v>10850.000000000002</v>
      </c>
      <c r="AA84" s="118">
        <f t="shared" si="3"/>
        <v>165850</v>
      </c>
    </row>
    <row r="85" spans="1:27" x14ac:dyDescent="0.35">
      <c r="A85" s="64"/>
      <c r="B85" s="64"/>
      <c r="C85" s="64"/>
      <c r="D85" s="64"/>
      <c r="E85" s="115"/>
      <c r="F85" s="64"/>
      <c r="G85" s="267" t="s">
        <v>2678</v>
      </c>
      <c r="H85" s="64"/>
      <c r="I85" s="67"/>
      <c r="J85" s="64"/>
      <c r="K85" s="64"/>
      <c r="L85" s="68"/>
      <c r="M85" s="68"/>
      <c r="N85" s="68"/>
      <c r="O85" s="68"/>
      <c r="P85" s="64"/>
      <c r="Q85" s="68"/>
      <c r="R85" s="68"/>
      <c r="S85" s="64"/>
      <c r="T85" s="64"/>
      <c r="U85" s="64"/>
      <c r="V85" s="64"/>
      <c r="W85" s="64"/>
      <c r="X85" s="115"/>
      <c r="Y85" s="115"/>
      <c r="Z85" s="639">
        <f t="shared" si="2"/>
        <v>0</v>
      </c>
      <c r="AA85" s="67">
        <f t="shared" si="3"/>
        <v>0</v>
      </c>
    </row>
    <row r="86" spans="1:27" x14ac:dyDescent="0.35">
      <c r="A86" s="76"/>
      <c r="B86" s="196" t="s">
        <v>12063</v>
      </c>
      <c r="C86" s="196" t="s">
        <v>222</v>
      </c>
      <c r="D86" s="196" t="s">
        <v>12064</v>
      </c>
      <c r="E86" s="268" t="s">
        <v>12065</v>
      </c>
      <c r="F86" s="196"/>
      <c r="G86" s="214" t="s">
        <v>24155</v>
      </c>
      <c r="H86" s="76"/>
      <c r="I86" s="118">
        <v>180000</v>
      </c>
      <c r="J86" s="76"/>
      <c r="K86" s="69" t="s">
        <v>9730</v>
      </c>
      <c r="L86" s="69">
        <v>2014</v>
      </c>
      <c r="M86" s="69"/>
      <c r="N86" s="119">
        <v>140115</v>
      </c>
      <c r="O86" s="119" t="s">
        <v>1063</v>
      </c>
      <c r="P86" s="76"/>
      <c r="Q86" s="119" t="s">
        <v>1063</v>
      </c>
      <c r="R86" s="119" t="s">
        <v>1063</v>
      </c>
      <c r="S86" s="76"/>
      <c r="T86" s="76"/>
      <c r="U86" s="76"/>
      <c r="V86" s="76"/>
      <c r="W86" s="76"/>
      <c r="X86" s="121"/>
      <c r="Y86" s="121" t="s">
        <v>4883</v>
      </c>
      <c r="Z86" s="639">
        <f t="shared" si="2"/>
        <v>12600.000000000002</v>
      </c>
      <c r="AA86" s="118">
        <f t="shared" si="3"/>
        <v>192600</v>
      </c>
    </row>
    <row r="87" spans="1:27" x14ac:dyDescent="0.35">
      <c r="A87" s="76"/>
      <c r="B87" s="196" t="s">
        <v>12063</v>
      </c>
      <c r="C87" s="196" t="s">
        <v>222</v>
      </c>
      <c r="D87" s="196" t="s">
        <v>12064</v>
      </c>
      <c r="E87" s="268" t="s">
        <v>12065</v>
      </c>
      <c r="F87" s="196"/>
      <c r="G87" s="214" t="s">
        <v>24156</v>
      </c>
      <c r="H87" s="76"/>
      <c r="I87" s="118">
        <v>180000</v>
      </c>
      <c r="J87" s="76"/>
      <c r="K87" s="69" t="s">
        <v>9730</v>
      </c>
      <c r="L87" s="69">
        <v>2014</v>
      </c>
      <c r="M87" s="69"/>
      <c r="N87" s="119">
        <v>140111</v>
      </c>
      <c r="O87" s="119" t="s">
        <v>1063</v>
      </c>
      <c r="P87" s="76"/>
      <c r="Q87" s="119" t="s">
        <v>1063</v>
      </c>
      <c r="R87" s="119" t="s">
        <v>1063</v>
      </c>
      <c r="S87" s="76"/>
      <c r="T87" s="76"/>
      <c r="U87" s="76"/>
      <c r="V87" s="76"/>
      <c r="W87" s="76"/>
      <c r="X87" s="121"/>
      <c r="Y87" s="121" t="s">
        <v>4883</v>
      </c>
      <c r="Z87" s="639">
        <f t="shared" si="2"/>
        <v>12600.000000000002</v>
      </c>
      <c r="AA87" s="118">
        <f t="shared" si="3"/>
        <v>192600</v>
      </c>
    </row>
    <row r="88" spans="1:27" x14ac:dyDescent="0.35">
      <c r="A88" s="76"/>
      <c r="B88" s="196" t="s">
        <v>12063</v>
      </c>
      <c r="C88" s="196" t="s">
        <v>222</v>
      </c>
      <c r="D88" s="196" t="s">
        <v>12064</v>
      </c>
      <c r="E88" s="268" t="s">
        <v>12065</v>
      </c>
      <c r="F88" s="196"/>
      <c r="G88" s="214" t="s">
        <v>24157</v>
      </c>
      <c r="H88" s="76"/>
      <c r="I88" s="118">
        <v>180000</v>
      </c>
      <c r="J88" s="76"/>
      <c r="K88" s="69" t="s">
        <v>9730</v>
      </c>
      <c r="L88" s="69">
        <v>2014</v>
      </c>
      <c r="M88" s="69"/>
      <c r="N88" s="119">
        <v>140105</v>
      </c>
      <c r="O88" s="119" t="s">
        <v>1063</v>
      </c>
      <c r="P88" s="76"/>
      <c r="Q88" s="119" t="s">
        <v>1063</v>
      </c>
      <c r="R88" s="119" t="s">
        <v>1063</v>
      </c>
      <c r="S88" s="76"/>
      <c r="T88" s="76"/>
      <c r="U88" s="76"/>
      <c r="V88" s="76"/>
      <c r="W88" s="76"/>
      <c r="X88" s="121"/>
      <c r="Y88" s="121" t="s">
        <v>4883</v>
      </c>
      <c r="Z88" s="639">
        <f t="shared" si="2"/>
        <v>12600.000000000002</v>
      </c>
      <c r="AA88" s="118">
        <f t="shared" si="3"/>
        <v>192600</v>
      </c>
    </row>
    <row r="89" spans="1:27" x14ac:dyDescent="0.35">
      <c r="A89" s="76"/>
      <c r="B89" s="196" t="s">
        <v>12063</v>
      </c>
      <c r="C89" s="196" t="s">
        <v>222</v>
      </c>
      <c r="D89" s="196" t="s">
        <v>12064</v>
      </c>
      <c r="E89" s="268" t="s">
        <v>12065</v>
      </c>
      <c r="F89" s="196"/>
      <c r="G89" s="214" t="s">
        <v>24158</v>
      </c>
      <c r="H89" s="76"/>
      <c r="I89" s="118">
        <v>180000</v>
      </c>
      <c r="J89" s="76"/>
      <c r="K89" s="69" t="s">
        <v>9730</v>
      </c>
      <c r="L89" s="69">
        <v>2014</v>
      </c>
      <c r="M89" s="69"/>
      <c r="N89" s="119">
        <v>140108</v>
      </c>
      <c r="O89" s="119" t="s">
        <v>1063</v>
      </c>
      <c r="P89" s="76"/>
      <c r="Q89" s="119" t="s">
        <v>1063</v>
      </c>
      <c r="R89" s="119" t="s">
        <v>1063</v>
      </c>
      <c r="S89" s="76"/>
      <c r="T89" s="76"/>
      <c r="U89" s="76"/>
      <c r="V89" s="76"/>
      <c r="W89" s="76"/>
      <c r="X89" s="121"/>
      <c r="Y89" s="121" t="s">
        <v>4883</v>
      </c>
      <c r="Z89" s="639">
        <f t="shared" si="2"/>
        <v>12600.000000000002</v>
      </c>
      <c r="AA89" s="118">
        <f t="shared" si="3"/>
        <v>192600</v>
      </c>
    </row>
    <row r="90" spans="1:27" x14ac:dyDescent="0.35">
      <c r="A90" s="76"/>
      <c r="B90" s="196" t="s">
        <v>12063</v>
      </c>
      <c r="C90" s="196" t="s">
        <v>222</v>
      </c>
      <c r="D90" s="196" t="s">
        <v>12064</v>
      </c>
      <c r="E90" s="268" t="s">
        <v>12065</v>
      </c>
      <c r="F90" s="196"/>
      <c r="G90" s="214" t="s">
        <v>22634</v>
      </c>
      <c r="H90" s="76"/>
      <c r="I90" s="118">
        <v>180000</v>
      </c>
      <c r="J90" s="76"/>
      <c r="K90" s="69" t="s">
        <v>9730</v>
      </c>
      <c r="L90" s="69" t="s">
        <v>4876</v>
      </c>
      <c r="M90" s="69" t="s">
        <v>4876</v>
      </c>
      <c r="N90" s="69" t="s">
        <v>4876</v>
      </c>
      <c r="O90" s="69" t="s">
        <v>4876</v>
      </c>
      <c r="P90" s="76"/>
      <c r="Q90" s="69" t="s">
        <v>4876</v>
      </c>
      <c r="R90" s="69" t="s">
        <v>4876</v>
      </c>
      <c r="S90" s="76"/>
      <c r="T90" s="76"/>
      <c r="U90" s="76"/>
      <c r="V90" s="76"/>
      <c r="W90" s="76"/>
      <c r="X90" s="121"/>
      <c r="Y90" s="121" t="s">
        <v>4883</v>
      </c>
      <c r="Z90" s="639">
        <f t="shared" si="2"/>
        <v>12600.000000000002</v>
      </c>
      <c r="AA90" s="118">
        <f t="shared" si="3"/>
        <v>192600</v>
      </c>
    </row>
    <row r="91" spans="1:27" x14ac:dyDescent="0.35">
      <c r="A91" s="76"/>
      <c r="B91" s="196" t="s">
        <v>12063</v>
      </c>
      <c r="C91" s="196" t="s">
        <v>222</v>
      </c>
      <c r="D91" s="196" t="s">
        <v>12064</v>
      </c>
      <c r="E91" s="268" t="s">
        <v>12065</v>
      </c>
      <c r="F91" s="196"/>
      <c r="G91" s="214" t="s">
        <v>22636</v>
      </c>
      <c r="H91" s="76"/>
      <c r="I91" s="118">
        <v>180000</v>
      </c>
      <c r="J91" s="76"/>
      <c r="K91" s="69" t="s">
        <v>9730</v>
      </c>
      <c r="L91" s="69" t="s">
        <v>4876</v>
      </c>
      <c r="M91" s="69" t="s">
        <v>4876</v>
      </c>
      <c r="N91" s="69" t="s">
        <v>4876</v>
      </c>
      <c r="O91" s="69" t="s">
        <v>4876</v>
      </c>
      <c r="P91" s="76"/>
      <c r="Q91" s="69" t="s">
        <v>4876</v>
      </c>
      <c r="R91" s="69" t="s">
        <v>4876</v>
      </c>
      <c r="S91" s="76"/>
      <c r="T91" s="76"/>
      <c r="U91" s="76"/>
      <c r="V91" s="76"/>
      <c r="W91" s="76"/>
      <c r="X91" s="121"/>
      <c r="Y91" s="121" t="s">
        <v>4883</v>
      </c>
      <c r="Z91" s="639">
        <f t="shared" si="2"/>
        <v>12600.000000000002</v>
      </c>
      <c r="AA91" s="118">
        <f t="shared" si="3"/>
        <v>192600</v>
      </c>
    </row>
    <row r="92" spans="1:27" x14ac:dyDescent="0.35">
      <c r="A92" s="76"/>
      <c r="B92" s="196" t="s">
        <v>12063</v>
      </c>
      <c r="C92" s="196" t="s">
        <v>222</v>
      </c>
      <c r="D92" s="196" t="s">
        <v>12064</v>
      </c>
      <c r="E92" s="268" t="s">
        <v>12065</v>
      </c>
      <c r="F92" s="196"/>
      <c r="G92" s="214" t="s">
        <v>23810</v>
      </c>
      <c r="H92" s="76"/>
      <c r="I92" s="118">
        <v>180000</v>
      </c>
      <c r="J92" s="76"/>
      <c r="K92" s="69" t="s">
        <v>9730</v>
      </c>
      <c r="L92" s="69" t="s">
        <v>4876</v>
      </c>
      <c r="M92" s="69" t="s">
        <v>4876</v>
      </c>
      <c r="N92" s="69" t="s">
        <v>4876</v>
      </c>
      <c r="O92" s="69" t="s">
        <v>4876</v>
      </c>
      <c r="P92" s="76"/>
      <c r="Q92" s="69" t="s">
        <v>4876</v>
      </c>
      <c r="R92" s="69" t="s">
        <v>4876</v>
      </c>
      <c r="S92" s="76"/>
      <c r="T92" s="76"/>
      <c r="U92" s="76"/>
      <c r="V92" s="76"/>
      <c r="W92" s="76"/>
      <c r="X92" s="121"/>
      <c r="Y92" s="121" t="s">
        <v>4883</v>
      </c>
      <c r="Z92" s="639">
        <f t="shared" si="2"/>
        <v>12600.000000000002</v>
      </c>
      <c r="AA92" s="118">
        <f t="shared" si="3"/>
        <v>192600</v>
      </c>
    </row>
    <row r="93" spans="1:27" x14ac:dyDescent="0.35">
      <c r="A93" s="64"/>
      <c r="B93" s="64"/>
      <c r="C93" s="64"/>
      <c r="D93" s="64"/>
      <c r="E93" s="115"/>
      <c r="F93" s="64"/>
      <c r="G93" s="267" t="s">
        <v>1829</v>
      </c>
      <c r="H93" s="64"/>
      <c r="I93" s="67"/>
      <c r="J93" s="64"/>
      <c r="K93" s="64"/>
      <c r="L93" s="68"/>
      <c r="M93" s="68"/>
      <c r="N93" s="68"/>
      <c r="O93" s="68"/>
      <c r="P93" s="64"/>
      <c r="Q93" s="68"/>
      <c r="R93" s="68"/>
      <c r="S93" s="64"/>
      <c r="T93" s="64"/>
      <c r="U93" s="64"/>
      <c r="V93" s="64"/>
      <c r="W93" s="64"/>
      <c r="X93" s="115"/>
      <c r="Y93" s="115"/>
      <c r="Z93" s="639">
        <f t="shared" si="2"/>
        <v>0</v>
      </c>
      <c r="AA93" s="67">
        <f t="shared" si="3"/>
        <v>0</v>
      </c>
    </row>
    <row r="94" spans="1:27" x14ac:dyDescent="0.35">
      <c r="A94" s="76"/>
      <c r="B94" s="196" t="s">
        <v>12063</v>
      </c>
      <c r="C94" s="196" t="s">
        <v>222</v>
      </c>
      <c r="D94" s="196" t="s">
        <v>12064</v>
      </c>
      <c r="E94" s="268" t="s">
        <v>12065</v>
      </c>
      <c r="F94" s="196"/>
      <c r="G94" s="214" t="s">
        <v>24159</v>
      </c>
      <c r="H94" s="76"/>
      <c r="I94" s="118">
        <v>24000</v>
      </c>
      <c r="J94" s="76"/>
      <c r="K94" s="69" t="s">
        <v>4876</v>
      </c>
      <c r="L94" s="69" t="s">
        <v>4876</v>
      </c>
      <c r="M94" s="69" t="s">
        <v>4876</v>
      </c>
      <c r="N94" s="69" t="s">
        <v>4876</v>
      </c>
      <c r="O94" s="69" t="s">
        <v>4876</v>
      </c>
      <c r="P94" s="76"/>
      <c r="Q94" s="69" t="s">
        <v>4876</v>
      </c>
      <c r="R94" s="69" t="s">
        <v>4876</v>
      </c>
      <c r="S94" s="76"/>
      <c r="T94" s="76"/>
      <c r="U94" s="76"/>
      <c r="V94" s="76"/>
      <c r="W94" s="76"/>
      <c r="X94" s="121"/>
      <c r="Y94" s="121" t="s">
        <v>4891</v>
      </c>
      <c r="Z94" s="639">
        <f t="shared" si="2"/>
        <v>1680.0000000000002</v>
      </c>
      <c r="AA94" s="118">
        <f t="shared" si="3"/>
        <v>25680</v>
      </c>
    </row>
    <row r="95" spans="1:27" x14ac:dyDescent="0.35">
      <c r="A95" s="76"/>
      <c r="B95" s="196" t="s">
        <v>12063</v>
      </c>
      <c r="C95" s="196" t="s">
        <v>222</v>
      </c>
      <c r="D95" s="196" t="s">
        <v>12064</v>
      </c>
      <c r="E95" s="268" t="s">
        <v>12065</v>
      </c>
      <c r="F95" s="196"/>
      <c r="G95" s="214" t="s">
        <v>24160</v>
      </c>
      <c r="H95" s="76"/>
      <c r="I95" s="118">
        <v>24000</v>
      </c>
      <c r="J95" s="76"/>
      <c r="K95" s="69" t="s">
        <v>4876</v>
      </c>
      <c r="L95" s="69" t="s">
        <v>4876</v>
      </c>
      <c r="M95" s="69" t="s">
        <v>4876</v>
      </c>
      <c r="N95" s="69" t="s">
        <v>4876</v>
      </c>
      <c r="O95" s="69" t="s">
        <v>4876</v>
      </c>
      <c r="P95" s="76"/>
      <c r="Q95" s="69" t="s">
        <v>4876</v>
      </c>
      <c r="R95" s="69" t="s">
        <v>4876</v>
      </c>
      <c r="S95" s="76"/>
      <c r="T95" s="76"/>
      <c r="U95" s="76"/>
      <c r="V95" s="76"/>
      <c r="W95" s="76"/>
      <c r="X95" s="121"/>
      <c r="Y95" s="121" t="s">
        <v>4891</v>
      </c>
      <c r="Z95" s="639">
        <f t="shared" si="2"/>
        <v>1680.0000000000002</v>
      </c>
      <c r="AA95" s="118">
        <f t="shared" si="3"/>
        <v>25680</v>
      </c>
    </row>
    <row r="96" spans="1:27" x14ac:dyDescent="0.35">
      <c r="A96" s="76"/>
      <c r="B96" s="196" t="s">
        <v>12063</v>
      </c>
      <c r="C96" s="196" t="s">
        <v>222</v>
      </c>
      <c r="D96" s="196" t="s">
        <v>12064</v>
      </c>
      <c r="E96" s="268" t="s">
        <v>12065</v>
      </c>
      <c r="F96" s="196"/>
      <c r="G96" s="214" t="s">
        <v>24161</v>
      </c>
      <c r="H96" s="76"/>
      <c r="I96" s="118">
        <v>24000</v>
      </c>
      <c r="J96" s="76"/>
      <c r="K96" s="69" t="s">
        <v>4876</v>
      </c>
      <c r="L96" s="69" t="s">
        <v>4876</v>
      </c>
      <c r="M96" s="69" t="s">
        <v>4876</v>
      </c>
      <c r="N96" s="69" t="s">
        <v>4876</v>
      </c>
      <c r="O96" s="69" t="s">
        <v>4876</v>
      </c>
      <c r="P96" s="76"/>
      <c r="Q96" s="69" t="s">
        <v>4876</v>
      </c>
      <c r="R96" s="69" t="s">
        <v>4876</v>
      </c>
      <c r="S96" s="76"/>
      <c r="T96" s="76"/>
      <c r="U96" s="76"/>
      <c r="V96" s="76"/>
      <c r="W96" s="76"/>
      <c r="X96" s="121"/>
      <c r="Y96" s="121" t="s">
        <v>4891</v>
      </c>
      <c r="Z96" s="639">
        <f t="shared" si="2"/>
        <v>1680.0000000000002</v>
      </c>
      <c r="AA96" s="118">
        <f t="shared" si="3"/>
        <v>25680</v>
      </c>
    </row>
    <row r="97" spans="1:27" x14ac:dyDescent="0.35">
      <c r="A97" s="76"/>
      <c r="B97" s="196" t="s">
        <v>12063</v>
      </c>
      <c r="C97" s="196" t="s">
        <v>222</v>
      </c>
      <c r="D97" s="196" t="s">
        <v>12064</v>
      </c>
      <c r="E97" s="268" t="s">
        <v>12065</v>
      </c>
      <c r="F97" s="196"/>
      <c r="G97" s="214" t="s">
        <v>24162</v>
      </c>
      <c r="H97" s="76"/>
      <c r="I97" s="118">
        <v>24000</v>
      </c>
      <c r="J97" s="76"/>
      <c r="K97" s="69" t="s">
        <v>4876</v>
      </c>
      <c r="L97" s="69" t="s">
        <v>4876</v>
      </c>
      <c r="M97" s="69" t="s">
        <v>4876</v>
      </c>
      <c r="N97" s="69" t="s">
        <v>4876</v>
      </c>
      <c r="O97" s="69" t="s">
        <v>4876</v>
      </c>
      <c r="P97" s="76"/>
      <c r="Q97" s="69" t="s">
        <v>4876</v>
      </c>
      <c r="R97" s="69" t="s">
        <v>4876</v>
      </c>
      <c r="S97" s="76"/>
      <c r="T97" s="76"/>
      <c r="U97" s="76"/>
      <c r="V97" s="76"/>
      <c r="W97" s="76"/>
      <c r="X97" s="121"/>
      <c r="Y97" s="121" t="s">
        <v>4891</v>
      </c>
      <c r="Z97" s="639">
        <f t="shared" si="2"/>
        <v>1680.0000000000002</v>
      </c>
      <c r="AA97" s="118">
        <f t="shared" si="3"/>
        <v>25680</v>
      </c>
    </row>
    <row r="98" spans="1:27" x14ac:dyDescent="0.35">
      <c r="A98" s="76"/>
      <c r="B98" s="196" t="s">
        <v>12063</v>
      </c>
      <c r="C98" s="196" t="s">
        <v>222</v>
      </c>
      <c r="D98" s="196" t="s">
        <v>12064</v>
      </c>
      <c r="E98" s="268" t="s">
        <v>12065</v>
      </c>
      <c r="F98" s="196"/>
      <c r="G98" s="214" t="s">
        <v>4893</v>
      </c>
      <c r="H98" s="76"/>
      <c r="I98" s="118">
        <v>24000</v>
      </c>
      <c r="J98" s="76"/>
      <c r="K98" s="69" t="s">
        <v>4876</v>
      </c>
      <c r="L98" s="69" t="s">
        <v>4876</v>
      </c>
      <c r="M98" s="69" t="s">
        <v>4876</v>
      </c>
      <c r="N98" s="69" t="s">
        <v>4876</v>
      </c>
      <c r="O98" s="69" t="s">
        <v>4876</v>
      </c>
      <c r="P98" s="76"/>
      <c r="Q98" s="69" t="s">
        <v>4876</v>
      </c>
      <c r="R98" s="69" t="s">
        <v>4876</v>
      </c>
      <c r="S98" s="76"/>
      <c r="T98" s="76"/>
      <c r="U98" s="76"/>
      <c r="V98" s="76"/>
      <c r="W98" s="76"/>
      <c r="X98" s="121"/>
      <c r="Y98" s="121" t="s">
        <v>4891</v>
      </c>
      <c r="Z98" s="639">
        <f t="shared" si="2"/>
        <v>1680.0000000000002</v>
      </c>
      <c r="AA98" s="118">
        <f t="shared" si="3"/>
        <v>25680</v>
      </c>
    </row>
    <row r="99" spans="1:27" x14ac:dyDescent="0.35">
      <c r="A99" s="76"/>
      <c r="B99" s="196" t="s">
        <v>12063</v>
      </c>
      <c r="C99" s="196" t="s">
        <v>222</v>
      </c>
      <c r="D99" s="196" t="s">
        <v>12064</v>
      </c>
      <c r="E99" s="268" t="s">
        <v>12065</v>
      </c>
      <c r="F99" s="196"/>
      <c r="G99" s="214" t="s">
        <v>24163</v>
      </c>
      <c r="H99" s="76"/>
      <c r="I99" s="118">
        <v>24000</v>
      </c>
      <c r="J99" s="76"/>
      <c r="K99" s="69" t="s">
        <v>4876</v>
      </c>
      <c r="L99" s="69" t="s">
        <v>4876</v>
      </c>
      <c r="M99" s="69" t="s">
        <v>4876</v>
      </c>
      <c r="N99" s="69" t="s">
        <v>4876</v>
      </c>
      <c r="O99" s="69" t="s">
        <v>4876</v>
      </c>
      <c r="P99" s="76"/>
      <c r="Q99" s="69" t="s">
        <v>4876</v>
      </c>
      <c r="R99" s="69" t="s">
        <v>4876</v>
      </c>
      <c r="S99" s="76"/>
      <c r="T99" s="76"/>
      <c r="U99" s="76"/>
      <c r="V99" s="76"/>
      <c r="W99" s="76"/>
      <c r="X99" s="121"/>
      <c r="Y99" s="121" t="s">
        <v>4897</v>
      </c>
      <c r="Z99" s="639">
        <f t="shared" si="2"/>
        <v>1680.0000000000002</v>
      </c>
      <c r="AA99" s="118">
        <f t="shared" si="3"/>
        <v>25680</v>
      </c>
    </row>
    <row r="100" spans="1:27" x14ac:dyDescent="0.35">
      <c r="A100" s="76"/>
      <c r="B100" s="196" t="s">
        <v>12063</v>
      </c>
      <c r="C100" s="196" t="s">
        <v>222</v>
      </c>
      <c r="D100" s="196" t="s">
        <v>12064</v>
      </c>
      <c r="E100" s="268" t="s">
        <v>12065</v>
      </c>
      <c r="F100" s="196"/>
      <c r="G100" s="214" t="s">
        <v>24164</v>
      </c>
      <c r="H100" s="76"/>
      <c r="I100" s="118">
        <v>24000</v>
      </c>
      <c r="J100" s="76"/>
      <c r="K100" s="69" t="s">
        <v>4876</v>
      </c>
      <c r="L100" s="69" t="s">
        <v>4876</v>
      </c>
      <c r="M100" s="69" t="s">
        <v>4876</v>
      </c>
      <c r="N100" s="69" t="s">
        <v>4876</v>
      </c>
      <c r="O100" s="69" t="s">
        <v>4876</v>
      </c>
      <c r="P100" s="76"/>
      <c r="Q100" s="69" t="s">
        <v>4876</v>
      </c>
      <c r="R100" s="69" t="s">
        <v>4876</v>
      </c>
      <c r="S100" s="76"/>
      <c r="T100" s="76"/>
      <c r="U100" s="76"/>
      <c r="V100" s="76"/>
      <c r="W100" s="76"/>
      <c r="X100" s="121"/>
      <c r="Y100" s="121" t="s">
        <v>4899</v>
      </c>
      <c r="Z100" s="639">
        <f t="shared" si="2"/>
        <v>1680.0000000000002</v>
      </c>
      <c r="AA100" s="118">
        <f t="shared" si="3"/>
        <v>25680</v>
      </c>
    </row>
    <row r="101" spans="1:27" x14ac:dyDescent="0.35">
      <c r="A101" s="76"/>
      <c r="B101" s="196" t="s">
        <v>12063</v>
      </c>
      <c r="C101" s="196" t="s">
        <v>222</v>
      </c>
      <c r="D101" s="196" t="s">
        <v>12064</v>
      </c>
      <c r="E101" s="268" t="s">
        <v>12065</v>
      </c>
      <c r="F101" s="196"/>
      <c r="G101" s="214" t="s">
        <v>24165</v>
      </c>
      <c r="H101" s="76"/>
      <c r="I101" s="118">
        <v>24000</v>
      </c>
      <c r="J101" s="76"/>
      <c r="K101" s="69" t="s">
        <v>4876</v>
      </c>
      <c r="L101" s="69" t="s">
        <v>4876</v>
      </c>
      <c r="M101" s="69" t="s">
        <v>4876</v>
      </c>
      <c r="N101" s="69" t="s">
        <v>4876</v>
      </c>
      <c r="O101" s="69" t="s">
        <v>4876</v>
      </c>
      <c r="P101" s="76"/>
      <c r="Q101" s="69" t="s">
        <v>4876</v>
      </c>
      <c r="R101" s="69" t="s">
        <v>4876</v>
      </c>
      <c r="S101" s="76"/>
      <c r="T101" s="76"/>
      <c r="U101" s="76"/>
      <c r="V101" s="76"/>
      <c r="W101" s="76"/>
      <c r="X101" s="121"/>
      <c r="Y101" s="121" t="s">
        <v>4897</v>
      </c>
      <c r="Z101" s="639">
        <f t="shared" si="2"/>
        <v>1680.0000000000002</v>
      </c>
      <c r="AA101" s="118">
        <f t="shared" si="3"/>
        <v>25680</v>
      </c>
    </row>
    <row r="102" spans="1:27" x14ac:dyDescent="0.35">
      <c r="A102" s="64"/>
      <c r="B102" s="64"/>
      <c r="C102" s="64"/>
      <c r="D102" s="64"/>
      <c r="E102" s="115"/>
      <c r="F102" s="64"/>
      <c r="G102" s="267" t="s">
        <v>1833</v>
      </c>
      <c r="H102" s="64"/>
      <c r="I102" s="67"/>
      <c r="J102" s="64"/>
      <c r="K102" s="64"/>
      <c r="L102" s="68"/>
      <c r="M102" s="68"/>
      <c r="N102" s="68"/>
      <c r="O102" s="68"/>
      <c r="P102" s="64"/>
      <c r="Q102" s="68"/>
      <c r="R102" s="68"/>
      <c r="S102" s="64"/>
      <c r="T102" s="64"/>
      <c r="U102" s="64"/>
      <c r="V102" s="64"/>
      <c r="W102" s="64"/>
      <c r="X102" s="115"/>
      <c r="Y102" s="115"/>
      <c r="Z102" s="639">
        <f t="shared" si="2"/>
        <v>0</v>
      </c>
      <c r="AA102" s="67">
        <f t="shared" si="3"/>
        <v>0</v>
      </c>
    </row>
    <row r="103" spans="1:27" x14ac:dyDescent="0.35">
      <c r="A103" s="76"/>
      <c r="B103" s="196" t="s">
        <v>12063</v>
      </c>
      <c r="C103" s="196" t="s">
        <v>222</v>
      </c>
      <c r="D103" s="196" t="s">
        <v>12064</v>
      </c>
      <c r="E103" s="268" t="s">
        <v>12065</v>
      </c>
      <c r="F103" s="196"/>
      <c r="G103" s="214" t="s">
        <v>24166</v>
      </c>
      <c r="H103" s="76"/>
      <c r="I103" s="118">
        <v>12000</v>
      </c>
      <c r="J103" s="76"/>
      <c r="K103" s="69" t="s">
        <v>4876</v>
      </c>
      <c r="L103" s="69" t="s">
        <v>4876</v>
      </c>
      <c r="M103" s="69" t="s">
        <v>4876</v>
      </c>
      <c r="N103" s="69" t="s">
        <v>4876</v>
      </c>
      <c r="O103" s="69" t="s">
        <v>4876</v>
      </c>
      <c r="P103" s="76"/>
      <c r="Q103" s="69" t="s">
        <v>4876</v>
      </c>
      <c r="R103" s="69" t="s">
        <v>4876</v>
      </c>
      <c r="S103" s="76"/>
      <c r="T103" s="76"/>
      <c r="U103" s="76"/>
      <c r="V103" s="76"/>
      <c r="W103" s="76"/>
      <c r="X103" s="121"/>
      <c r="Y103" s="121" t="s">
        <v>4902</v>
      </c>
      <c r="Z103" s="639">
        <f t="shared" si="2"/>
        <v>840.00000000000011</v>
      </c>
      <c r="AA103" s="118">
        <f t="shared" si="3"/>
        <v>12840</v>
      </c>
    </row>
    <row r="104" spans="1:27" x14ac:dyDescent="0.35">
      <c r="A104" s="76"/>
      <c r="B104" s="196" t="s">
        <v>12063</v>
      </c>
      <c r="C104" s="196" t="s">
        <v>222</v>
      </c>
      <c r="D104" s="196" t="s">
        <v>12064</v>
      </c>
      <c r="E104" s="268" t="s">
        <v>12065</v>
      </c>
      <c r="F104" s="196"/>
      <c r="G104" s="214" t="s">
        <v>24167</v>
      </c>
      <c r="H104" s="76"/>
      <c r="I104" s="118">
        <v>12000</v>
      </c>
      <c r="J104" s="76"/>
      <c r="K104" s="69" t="s">
        <v>4876</v>
      </c>
      <c r="L104" s="69" t="s">
        <v>4876</v>
      </c>
      <c r="M104" s="69" t="s">
        <v>4876</v>
      </c>
      <c r="N104" s="69" t="s">
        <v>4876</v>
      </c>
      <c r="O104" s="69" t="s">
        <v>4876</v>
      </c>
      <c r="P104" s="76"/>
      <c r="Q104" s="69" t="s">
        <v>4876</v>
      </c>
      <c r="R104" s="69" t="s">
        <v>4876</v>
      </c>
      <c r="S104" s="76"/>
      <c r="T104" s="76"/>
      <c r="U104" s="76"/>
      <c r="V104" s="76"/>
      <c r="W104" s="76"/>
      <c r="X104" s="121"/>
      <c r="Y104" s="121" t="s">
        <v>4899</v>
      </c>
      <c r="Z104" s="639">
        <f t="shared" si="2"/>
        <v>840.00000000000011</v>
      </c>
      <c r="AA104" s="118">
        <f t="shared" si="3"/>
        <v>12840</v>
      </c>
    </row>
    <row r="105" spans="1:27" x14ac:dyDescent="0.35">
      <c r="A105" s="76"/>
      <c r="B105" s="196" t="s">
        <v>12063</v>
      </c>
      <c r="C105" s="196" t="s">
        <v>222</v>
      </c>
      <c r="D105" s="196" t="s">
        <v>12064</v>
      </c>
      <c r="E105" s="268" t="s">
        <v>12065</v>
      </c>
      <c r="F105" s="196"/>
      <c r="G105" s="214" t="s">
        <v>4904</v>
      </c>
      <c r="H105" s="76"/>
      <c r="I105" s="118">
        <v>12000</v>
      </c>
      <c r="J105" s="76"/>
      <c r="K105" s="69" t="s">
        <v>4876</v>
      </c>
      <c r="L105" s="69" t="s">
        <v>4876</v>
      </c>
      <c r="M105" s="69" t="s">
        <v>4876</v>
      </c>
      <c r="N105" s="69" t="s">
        <v>4876</v>
      </c>
      <c r="O105" s="69" t="s">
        <v>4876</v>
      </c>
      <c r="P105" s="76"/>
      <c r="Q105" s="69" t="s">
        <v>4876</v>
      </c>
      <c r="R105" s="69" t="s">
        <v>4876</v>
      </c>
      <c r="S105" s="76"/>
      <c r="T105" s="76"/>
      <c r="U105" s="76"/>
      <c r="V105" s="76"/>
      <c r="W105" s="76"/>
      <c r="X105" s="121"/>
      <c r="Y105" s="121" t="s">
        <v>4905</v>
      </c>
      <c r="Z105" s="639">
        <f t="shared" si="2"/>
        <v>840.00000000000011</v>
      </c>
      <c r="AA105" s="118">
        <f t="shared" si="3"/>
        <v>12840</v>
      </c>
    </row>
    <row r="106" spans="1:27" x14ac:dyDescent="0.35">
      <c r="A106" s="76"/>
      <c r="B106" s="196" t="s">
        <v>12063</v>
      </c>
      <c r="C106" s="196" t="s">
        <v>222</v>
      </c>
      <c r="D106" s="196" t="s">
        <v>12064</v>
      </c>
      <c r="E106" s="268" t="s">
        <v>12065</v>
      </c>
      <c r="F106" s="196"/>
      <c r="G106" s="214" t="s">
        <v>4906</v>
      </c>
      <c r="H106" s="76"/>
      <c r="I106" s="118">
        <v>12000</v>
      </c>
      <c r="J106" s="76"/>
      <c r="K106" s="69" t="s">
        <v>4876</v>
      </c>
      <c r="L106" s="69" t="s">
        <v>4876</v>
      </c>
      <c r="M106" s="69" t="s">
        <v>4876</v>
      </c>
      <c r="N106" s="69" t="s">
        <v>4876</v>
      </c>
      <c r="O106" s="69" t="s">
        <v>4876</v>
      </c>
      <c r="P106" s="76"/>
      <c r="Q106" s="69" t="s">
        <v>4876</v>
      </c>
      <c r="R106" s="69" t="s">
        <v>4876</v>
      </c>
      <c r="S106" s="76"/>
      <c r="T106" s="76"/>
      <c r="U106" s="76"/>
      <c r="V106" s="76"/>
      <c r="W106" s="76"/>
      <c r="X106" s="121"/>
      <c r="Y106" s="121" t="s">
        <v>4902</v>
      </c>
      <c r="Z106" s="639">
        <f t="shared" si="2"/>
        <v>840.00000000000011</v>
      </c>
      <c r="AA106" s="118">
        <f t="shared" si="3"/>
        <v>12840</v>
      </c>
    </row>
    <row r="107" spans="1:27" x14ac:dyDescent="0.35">
      <c r="A107" s="76"/>
      <c r="B107" s="196" t="s">
        <v>12063</v>
      </c>
      <c r="C107" s="196" t="s">
        <v>222</v>
      </c>
      <c r="D107" s="196" t="s">
        <v>12064</v>
      </c>
      <c r="E107" s="268" t="s">
        <v>12065</v>
      </c>
      <c r="F107" s="196"/>
      <c r="G107" s="214" t="s">
        <v>4907</v>
      </c>
      <c r="H107" s="76"/>
      <c r="I107" s="118">
        <v>12000</v>
      </c>
      <c r="J107" s="76"/>
      <c r="K107" s="69" t="s">
        <v>4876</v>
      </c>
      <c r="L107" s="69" t="s">
        <v>4876</v>
      </c>
      <c r="M107" s="69" t="s">
        <v>4876</v>
      </c>
      <c r="N107" s="69" t="s">
        <v>4876</v>
      </c>
      <c r="O107" s="69" t="s">
        <v>4876</v>
      </c>
      <c r="P107" s="76"/>
      <c r="Q107" s="69" t="s">
        <v>4876</v>
      </c>
      <c r="R107" s="69" t="s">
        <v>4876</v>
      </c>
      <c r="S107" s="76"/>
      <c r="T107" s="76"/>
      <c r="U107" s="76"/>
      <c r="V107" s="76"/>
      <c r="W107" s="76"/>
      <c r="X107" s="121"/>
      <c r="Y107" s="121" t="s">
        <v>4908</v>
      </c>
      <c r="Z107" s="639">
        <f t="shared" si="2"/>
        <v>840.00000000000011</v>
      </c>
      <c r="AA107" s="118">
        <f t="shared" si="3"/>
        <v>12840</v>
      </c>
    </row>
    <row r="108" spans="1:27" x14ac:dyDescent="0.35">
      <c r="A108" s="76"/>
      <c r="B108" s="196" t="s">
        <v>12063</v>
      </c>
      <c r="C108" s="196" t="s">
        <v>222</v>
      </c>
      <c r="D108" s="196" t="s">
        <v>12064</v>
      </c>
      <c r="E108" s="268" t="s">
        <v>12065</v>
      </c>
      <c r="F108" s="196"/>
      <c r="G108" s="214" t="s">
        <v>4909</v>
      </c>
      <c r="H108" s="76"/>
      <c r="I108" s="118">
        <v>12000</v>
      </c>
      <c r="J108" s="76"/>
      <c r="K108" s="69" t="s">
        <v>4876</v>
      </c>
      <c r="L108" s="69" t="s">
        <v>4876</v>
      </c>
      <c r="M108" s="69" t="s">
        <v>4876</v>
      </c>
      <c r="N108" s="69" t="s">
        <v>4876</v>
      </c>
      <c r="O108" s="69" t="s">
        <v>4876</v>
      </c>
      <c r="P108" s="76"/>
      <c r="Q108" s="69" t="s">
        <v>4876</v>
      </c>
      <c r="R108" s="69" t="s">
        <v>4876</v>
      </c>
      <c r="S108" s="76"/>
      <c r="T108" s="76"/>
      <c r="U108" s="76"/>
      <c r="V108" s="76"/>
      <c r="W108" s="76"/>
      <c r="X108" s="121"/>
      <c r="Y108" s="121" t="s">
        <v>4902</v>
      </c>
      <c r="Z108" s="639">
        <f t="shared" si="2"/>
        <v>840.00000000000011</v>
      </c>
      <c r="AA108" s="118">
        <f t="shared" si="3"/>
        <v>12840</v>
      </c>
    </row>
    <row r="109" spans="1:27" x14ac:dyDescent="0.35">
      <c r="A109" s="76"/>
      <c r="B109" s="196" t="s">
        <v>12063</v>
      </c>
      <c r="C109" s="196" t="s">
        <v>222</v>
      </c>
      <c r="D109" s="196" t="s">
        <v>12064</v>
      </c>
      <c r="E109" s="268" t="s">
        <v>12065</v>
      </c>
      <c r="F109" s="196"/>
      <c r="G109" s="214" t="s">
        <v>4910</v>
      </c>
      <c r="H109" s="76"/>
      <c r="I109" s="118">
        <v>12000</v>
      </c>
      <c r="J109" s="76"/>
      <c r="K109" s="69" t="s">
        <v>4876</v>
      </c>
      <c r="L109" s="69" t="s">
        <v>4876</v>
      </c>
      <c r="M109" s="69" t="s">
        <v>4876</v>
      </c>
      <c r="N109" s="69" t="s">
        <v>4876</v>
      </c>
      <c r="O109" s="69" t="s">
        <v>4876</v>
      </c>
      <c r="P109" s="76"/>
      <c r="Q109" s="69" t="s">
        <v>4876</v>
      </c>
      <c r="R109" s="69" t="s">
        <v>4876</v>
      </c>
      <c r="S109" s="76"/>
      <c r="T109" s="76"/>
      <c r="U109" s="76"/>
      <c r="V109" s="76"/>
      <c r="W109" s="76"/>
      <c r="X109" s="121"/>
      <c r="Y109" s="121" t="s">
        <v>4905</v>
      </c>
      <c r="Z109" s="639">
        <f t="shared" si="2"/>
        <v>840.00000000000011</v>
      </c>
      <c r="AA109" s="118">
        <f t="shared" si="3"/>
        <v>12840</v>
      </c>
    </row>
    <row r="110" spans="1:27" x14ac:dyDescent="0.35">
      <c r="A110" s="76"/>
      <c r="B110" s="196" t="s">
        <v>12063</v>
      </c>
      <c r="C110" s="196" t="s">
        <v>222</v>
      </c>
      <c r="D110" s="196" t="s">
        <v>12064</v>
      </c>
      <c r="E110" s="268" t="s">
        <v>12065</v>
      </c>
      <c r="F110" s="196"/>
      <c r="G110" s="214" t="s">
        <v>4911</v>
      </c>
      <c r="H110" s="76"/>
      <c r="I110" s="118">
        <v>12000</v>
      </c>
      <c r="J110" s="76"/>
      <c r="K110" s="69" t="s">
        <v>4876</v>
      </c>
      <c r="L110" s="69" t="s">
        <v>4876</v>
      </c>
      <c r="M110" s="69" t="s">
        <v>4876</v>
      </c>
      <c r="N110" s="69" t="s">
        <v>4876</v>
      </c>
      <c r="O110" s="69" t="s">
        <v>4876</v>
      </c>
      <c r="P110" s="76"/>
      <c r="Q110" s="69" t="s">
        <v>4876</v>
      </c>
      <c r="R110" s="69" t="s">
        <v>4876</v>
      </c>
      <c r="S110" s="76"/>
      <c r="T110" s="76"/>
      <c r="U110" s="76"/>
      <c r="V110" s="76"/>
      <c r="W110" s="76"/>
      <c r="X110" s="121"/>
      <c r="Y110" s="121" t="s">
        <v>4899</v>
      </c>
      <c r="Z110" s="639">
        <f t="shared" si="2"/>
        <v>840.00000000000011</v>
      </c>
      <c r="AA110" s="118">
        <f t="shared" si="3"/>
        <v>12840</v>
      </c>
    </row>
    <row r="111" spans="1:27" x14ac:dyDescent="0.35">
      <c r="A111" s="76"/>
      <c r="B111" s="196" t="s">
        <v>12063</v>
      </c>
      <c r="C111" s="196" t="s">
        <v>222</v>
      </c>
      <c r="D111" s="196" t="s">
        <v>12064</v>
      </c>
      <c r="E111" s="268" t="s">
        <v>12065</v>
      </c>
      <c r="F111" s="196"/>
      <c r="G111" s="214" t="s">
        <v>4912</v>
      </c>
      <c r="H111" s="76"/>
      <c r="I111" s="118">
        <v>12000</v>
      </c>
      <c r="J111" s="76"/>
      <c r="K111" s="69" t="s">
        <v>4876</v>
      </c>
      <c r="L111" s="69" t="s">
        <v>4876</v>
      </c>
      <c r="M111" s="69" t="s">
        <v>4876</v>
      </c>
      <c r="N111" s="69" t="s">
        <v>4876</v>
      </c>
      <c r="O111" s="69" t="s">
        <v>4876</v>
      </c>
      <c r="P111" s="76"/>
      <c r="Q111" s="69" t="s">
        <v>4876</v>
      </c>
      <c r="R111" s="69" t="s">
        <v>4876</v>
      </c>
      <c r="S111" s="76"/>
      <c r="T111" s="76"/>
      <c r="U111" s="76"/>
      <c r="V111" s="76"/>
      <c r="W111" s="76"/>
      <c r="X111" s="121"/>
      <c r="Y111" s="121" t="s">
        <v>4902</v>
      </c>
      <c r="Z111" s="639">
        <f t="shared" si="2"/>
        <v>840.00000000000011</v>
      </c>
      <c r="AA111" s="118">
        <f t="shared" si="3"/>
        <v>12840</v>
      </c>
    </row>
    <row r="112" spans="1:27" x14ac:dyDescent="0.35">
      <c r="A112" s="76"/>
      <c r="B112" s="196" t="s">
        <v>12063</v>
      </c>
      <c r="C112" s="196" t="s">
        <v>222</v>
      </c>
      <c r="D112" s="196" t="s">
        <v>12064</v>
      </c>
      <c r="E112" s="268" t="s">
        <v>12065</v>
      </c>
      <c r="F112" s="196"/>
      <c r="G112" s="214" t="s">
        <v>4913</v>
      </c>
      <c r="H112" s="76"/>
      <c r="I112" s="118">
        <v>12000</v>
      </c>
      <c r="J112" s="76"/>
      <c r="K112" s="69" t="s">
        <v>4876</v>
      </c>
      <c r="L112" s="69" t="s">
        <v>4876</v>
      </c>
      <c r="M112" s="69" t="s">
        <v>4876</v>
      </c>
      <c r="N112" s="69" t="s">
        <v>4876</v>
      </c>
      <c r="O112" s="69" t="s">
        <v>4876</v>
      </c>
      <c r="P112" s="76"/>
      <c r="Q112" s="69" t="s">
        <v>4876</v>
      </c>
      <c r="R112" s="69" t="s">
        <v>4876</v>
      </c>
      <c r="S112" s="76"/>
      <c r="T112" s="76"/>
      <c r="U112" s="76"/>
      <c r="V112" s="76"/>
      <c r="W112" s="76"/>
      <c r="X112" s="121"/>
      <c r="Y112" s="121" t="s">
        <v>4905</v>
      </c>
      <c r="Z112" s="639">
        <f t="shared" si="2"/>
        <v>840.00000000000011</v>
      </c>
      <c r="AA112" s="118">
        <f t="shared" si="3"/>
        <v>12840</v>
      </c>
    </row>
    <row r="113" spans="1:27" x14ac:dyDescent="0.35">
      <c r="A113" s="76"/>
      <c r="B113" s="196" t="s">
        <v>12063</v>
      </c>
      <c r="C113" s="196" t="s">
        <v>222</v>
      </c>
      <c r="D113" s="196" t="s">
        <v>12064</v>
      </c>
      <c r="E113" s="268" t="s">
        <v>12065</v>
      </c>
      <c r="F113" s="196"/>
      <c r="G113" s="214" t="s">
        <v>4914</v>
      </c>
      <c r="H113" s="76"/>
      <c r="I113" s="118">
        <v>12000</v>
      </c>
      <c r="J113" s="76"/>
      <c r="K113" s="69" t="s">
        <v>4876</v>
      </c>
      <c r="L113" s="69" t="s">
        <v>4876</v>
      </c>
      <c r="M113" s="69" t="s">
        <v>4876</v>
      </c>
      <c r="N113" s="69" t="s">
        <v>4876</v>
      </c>
      <c r="O113" s="69" t="s">
        <v>4876</v>
      </c>
      <c r="P113" s="76"/>
      <c r="Q113" s="69" t="s">
        <v>4876</v>
      </c>
      <c r="R113" s="69" t="s">
        <v>4876</v>
      </c>
      <c r="S113" s="76"/>
      <c r="T113" s="76"/>
      <c r="U113" s="76"/>
      <c r="V113" s="76"/>
      <c r="W113" s="76"/>
      <c r="X113" s="121"/>
      <c r="Y113" s="121" t="s">
        <v>4899</v>
      </c>
      <c r="Z113" s="639">
        <f t="shared" si="2"/>
        <v>840.00000000000011</v>
      </c>
      <c r="AA113" s="118">
        <f t="shared" si="3"/>
        <v>12840</v>
      </c>
    </row>
    <row r="114" spans="1:27" x14ac:dyDescent="0.35">
      <c r="A114" s="76"/>
      <c r="B114" s="196" t="s">
        <v>12063</v>
      </c>
      <c r="C114" s="196" t="s">
        <v>222</v>
      </c>
      <c r="D114" s="196" t="s">
        <v>12064</v>
      </c>
      <c r="E114" s="268" t="s">
        <v>12065</v>
      </c>
      <c r="F114" s="196"/>
      <c r="G114" s="214" t="s">
        <v>4915</v>
      </c>
      <c r="H114" s="76"/>
      <c r="I114" s="118">
        <v>12000</v>
      </c>
      <c r="J114" s="76"/>
      <c r="K114" s="69" t="s">
        <v>4876</v>
      </c>
      <c r="L114" s="69" t="s">
        <v>4876</v>
      </c>
      <c r="M114" s="69" t="s">
        <v>4876</v>
      </c>
      <c r="N114" s="69" t="s">
        <v>4876</v>
      </c>
      <c r="O114" s="69" t="s">
        <v>4876</v>
      </c>
      <c r="P114" s="76"/>
      <c r="Q114" s="69" t="s">
        <v>4876</v>
      </c>
      <c r="R114" s="69" t="s">
        <v>4876</v>
      </c>
      <c r="S114" s="76"/>
      <c r="T114" s="76"/>
      <c r="U114" s="76"/>
      <c r="V114" s="76"/>
      <c r="W114" s="76"/>
      <c r="X114" s="121"/>
      <c r="Y114" s="121" t="s">
        <v>4905</v>
      </c>
      <c r="Z114" s="639">
        <f t="shared" si="2"/>
        <v>840.00000000000011</v>
      </c>
      <c r="AA114" s="118">
        <f t="shared" si="3"/>
        <v>12840</v>
      </c>
    </row>
    <row r="115" spans="1:27" x14ac:dyDescent="0.35">
      <c r="A115" s="76"/>
      <c r="B115" s="196" t="s">
        <v>12063</v>
      </c>
      <c r="C115" s="196" t="s">
        <v>222</v>
      </c>
      <c r="D115" s="196" t="s">
        <v>12064</v>
      </c>
      <c r="E115" s="268" t="s">
        <v>12065</v>
      </c>
      <c r="F115" s="196"/>
      <c r="G115" s="214" t="s">
        <v>4916</v>
      </c>
      <c r="H115" s="76"/>
      <c r="I115" s="118">
        <v>12000</v>
      </c>
      <c r="J115" s="76"/>
      <c r="K115" s="69" t="s">
        <v>4876</v>
      </c>
      <c r="L115" s="69" t="s">
        <v>4876</v>
      </c>
      <c r="M115" s="69" t="s">
        <v>4876</v>
      </c>
      <c r="N115" s="69" t="s">
        <v>4876</v>
      </c>
      <c r="O115" s="69" t="s">
        <v>4876</v>
      </c>
      <c r="P115" s="76"/>
      <c r="Q115" s="69" t="s">
        <v>4876</v>
      </c>
      <c r="R115" s="69" t="s">
        <v>4876</v>
      </c>
      <c r="S115" s="76"/>
      <c r="T115" s="76"/>
      <c r="U115" s="76"/>
      <c r="V115" s="76"/>
      <c r="W115" s="76"/>
      <c r="X115" s="121"/>
      <c r="Y115" s="121" t="s">
        <v>4902</v>
      </c>
      <c r="Z115" s="639">
        <f t="shared" si="2"/>
        <v>840.00000000000011</v>
      </c>
      <c r="AA115" s="118">
        <f t="shared" si="3"/>
        <v>12840</v>
      </c>
    </row>
    <row r="116" spans="1:27" x14ac:dyDescent="0.35">
      <c r="A116" s="76"/>
      <c r="B116" s="196" t="s">
        <v>12063</v>
      </c>
      <c r="C116" s="196" t="s">
        <v>222</v>
      </c>
      <c r="D116" s="196" t="s">
        <v>12064</v>
      </c>
      <c r="E116" s="268" t="s">
        <v>12065</v>
      </c>
      <c r="F116" s="196"/>
      <c r="G116" s="214" t="s">
        <v>23831</v>
      </c>
      <c r="H116" s="76"/>
      <c r="I116" s="118">
        <v>12000</v>
      </c>
      <c r="J116" s="76"/>
      <c r="K116" s="69" t="s">
        <v>4876</v>
      </c>
      <c r="L116" s="69" t="s">
        <v>4876</v>
      </c>
      <c r="M116" s="69" t="s">
        <v>4876</v>
      </c>
      <c r="N116" s="69" t="s">
        <v>4876</v>
      </c>
      <c r="O116" s="69" t="s">
        <v>4876</v>
      </c>
      <c r="P116" s="76"/>
      <c r="Q116" s="69" t="s">
        <v>4876</v>
      </c>
      <c r="R116" s="69" t="s">
        <v>4876</v>
      </c>
      <c r="S116" s="76"/>
      <c r="T116" s="76"/>
      <c r="U116" s="76"/>
      <c r="V116" s="76"/>
      <c r="W116" s="76"/>
      <c r="X116" s="121"/>
      <c r="Y116" s="121" t="s">
        <v>4908</v>
      </c>
      <c r="Z116" s="639">
        <f t="shared" si="2"/>
        <v>840.00000000000011</v>
      </c>
      <c r="AA116" s="118">
        <f t="shared" si="3"/>
        <v>12840</v>
      </c>
    </row>
    <row r="117" spans="1:27" x14ac:dyDescent="0.35">
      <c r="A117" s="76"/>
      <c r="B117" s="196" t="s">
        <v>12063</v>
      </c>
      <c r="C117" s="196" t="s">
        <v>222</v>
      </c>
      <c r="D117" s="196" t="s">
        <v>12064</v>
      </c>
      <c r="E117" s="268" t="s">
        <v>12065</v>
      </c>
      <c r="F117" s="196"/>
      <c r="G117" s="214" t="s">
        <v>23833</v>
      </c>
      <c r="H117" s="76"/>
      <c r="I117" s="118">
        <v>12000</v>
      </c>
      <c r="J117" s="76"/>
      <c r="K117" s="69" t="s">
        <v>4876</v>
      </c>
      <c r="L117" s="69" t="s">
        <v>4876</v>
      </c>
      <c r="M117" s="69" t="s">
        <v>4876</v>
      </c>
      <c r="N117" s="69" t="s">
        <v>4876</v>
      </c>
      <c r="O117" s="69" t="s">
        <v>4876</v>
      </c>
      <c r="P117" s="76"/>
      <c r="Q117" s="69" t="s">
        <v>4876</v>
      </c>
      <c r="R117" s="69" t="s">
        <v>4876</v>
      </c>
      <c r="S117" s="76"/>
      <c r="T117" s="76"/>
      <c r="U117" s="76"/>
      <c r="V117" s="76"/>
      <c r="W117" s="76"/>
      <c r="X117" s="121"/>
      <c r="Y117" s="121" t="s">
        <v>4899</v>
      </c>
      <c r="Z117" s="639">
        <f t="shared" si="2"/>
        <v>840.00000000000011</v>
      </c>
      <c r="AA117" s="118">
        <f t="shared" si="3"/>
        <v>12840</v>
      </c>
    </row>
    <row r="118" spans="1:27" x14ac:dyDescent="0.35">
      <c r="A118" s="76"/>
      <c r="B118" s="196" t="s">
        <v>12063</v>
      </c>
      <c r="C118" s="196" t="s">
        <v>222</v>
      </c>
      <c r="D118" s="196" t="s">
        <v>12064</v>
      </c>
      <c r="E118" s="268" t="s">
        <v>12065</v>
      </c>
      <c r="F118" s="196"/>
      <c r="G118" s="214" t="s">
        <v>23835</v>
      </c>
      <c r="H118" s="76"/>
      <c r="I118" s="118">
        <v>12000</v>
      </c>
      <c r="J118" s="76"/>
      <c r="K118" s="69" t="s">
        <v>4876</v>
      </c>
      <c r="L118" s="69" t="s">
        <v>4876</v>
      </c>
      <c r="M118" s="69" t="s">
        <v>4876</v>
      </c>
      <c r="N118" s="69" t="s">
        <v>4876</v>
      </c>
      <c r="O118" s="69" t="s">
        <v>4876</v>
      </c>
      <c r="P118" s="76"/>
      <c r="Q118" s="69" t="s">
        <v>4876</v>
      </c>
      <c r="R118" s="69" t="s">
        <v>4876</v>
      </c>
      <c r="S118" s="76"/>
      <c r="T118" s="76"/>
      <c r="U118" s="76"/>
      <c r="V118" s="76"/>
      <c r="W118" s="76"/>
      <c r="X118" s="121"/>
      <c r="Y118" s="121" t="s">
        <v>4905</v>
      </c>
      <c r="Z118" s="639">
        <f t="shared" si="2"/>
        <v>840.00000000000011</v>
      </c>
      <c r="AA118" s="118">
        <f t="shared" si="3"/>
        <v>12840</v>
      </c>
    </row>
    <row r="119" spans="1:27" x14ac:dyDescent="0.35">
      <c r="A119" s="76"/>
      <c r="B119" s="196" t="s">
        <v>12063</v>
      </c>
      <c r="C119" s="196" t="s">
        <v>222</v>
      </c>
      <c r="D119" s="196" t="s">
        <v>12064</v>
      </c>
      <c r="E119" s="268" t="s">
        <v>12065</v>
      </c>
      <c r="F119" s="196"/>
      <c r="G119" s="214" t="s">
        <v>4920</v>
      </c>
      <c r="H119" s="76"/>
      <c r="I119" s="118">
        <v>12000</v>
      </c>
      <c r="J119" s="76"/>
      <c r="K119" s="69" t="s">
        <v>4876</v>
      </c>
      <c r="L119" s="69" t="s">
        <v>4876</v>
      </c>
      <c r="M119" s="69" t="s">
        <v>4876</v>
      </c>
      <c r="N119" s="69" t="s">
        <v>4876</v>
      </c>
      <c r="O119" s="69" t="s">
        <v>4876</v>
      </c>
      <c r="P119" s="76"/>
      <c r="Q119" s="69" t="s">
        <v>4876</v>
      </c>
      <c r="R119" s="69" t="s">
        <v>4876</v>
      </c>
      <c r="S119" s="76"/>
      <c r="T119" s="76"/>
      <c r="U119" s="76"/>
      <c r="V119" s="76"/>
      <c r="W119" s="76"/>
      <c r="X119" s="121"/>
      <c r="Y119" s="121" t="s">
        <v>4902</v>
      </c>
      <c r="Z119" s="639">
        <f t="shared" si="2"/>
        <v>840.00000000000011</v>
      </c>
      <c r="AA119" s="118">
        <f t="shared" si="3"/>
        <v>12840</v>
      </c>
    </row>
    <row r="120" spans="1:27" x14ac:dyDescent="0.35">
      <c r="A120" s="76"/>
      <c r="B120" s="196" t="s">
        <v>12063</v>
      </c>
      <c r="C120" s="196" t="s">
        <v>222</v>
      </c>
      <c r="D120" s="196" t="s">
        <v>12064</v>
      </c>
      <c r="E120" s="268" t="s">
        <v>12065</v>
      </c>
      <c r="F120" s="196"/>
      <c r="G120" s="214" t="s">
        <v>23838</v>
      </c>
      <c r="H120" s="76"/>
      <c r="I120" s="118">
        <v>12000</v>
      </c>
      <c r="J120" s="76"/>
      <c r="K120" s="69" t="s">
        <v>4876</v>
      </c>
      <c r="L120" s="69" t="s">
        <v>4876</v>
      </c>
      <c r="M120" s="69" t="s">
        <v>4876</v>
      </c>
      <c r="N120" s="69" t="s">
        <v>4876</v>
      </c>
      <c r="O120" s="69" t="s">
        <v>4876</v>
      </c>
      <c r="P120" s="76"/>
      <c r="Q120" s="69" t="s">
        <v>4876</v>
      </c>
      <c r="R120" s="69" t="s">
        <v>4876</v>
      </c>
      <c r="S120" s="76"/>
      <c r="T120" s="76"/>
      <c r="U120" s="76"/>
      <c r="V120" s="76"/>
      <c r="W120" s="76"/>
      <c r="X120" s="121"/>
      <c r="Y120" s="121" t="s">
        <v>4902</v>
      </c>
      <c r="Z120" s="639">
        <f t="shared" si="2"/>
        <v>840.00000000000011</v>
      </c>
      <c r="AA120" s="118">
        <f t="shared" si="3"/>
        <v>12840</v>
      </c>
    </row>
    <row r="121" spans="1:27" x14ac:dyDescent="0.35">
      <c r="A121" s="76"/>
      <c r="B121" s="196" t="s">
        <v>12063</v>
      </c>
      <c r="C121" s="196" t="s">
        <v>222</v>
      </c>
      <c r="D121" s="196" t="s">
        <v>12064</v>
      </c>
      <c r="E121" s="268" t="s">
        <v>12065</v>
      </c>
      <c r="F121" s="196"/>
      <c r="G121" s="214" t="s">
        <v>23840</v>
      </c>
      <c r="H121" s="76"/>
      <c r="I121" s="118">
        <v>12000</v>
      </c>
      <c r="J121" s="76"/>
      <c r="K121" s="69" t="s">
        <v>4876</v>
      </c>
      <c r="L121" s="69" t="s">
        <v>4876</v>
      </c>
      <c r="M121" s="69" t="s">
        <v>4876</v>
      </c>
      <c r="N121" s="69" t="s">
        <v>4876</v>
      </c>
      <c r="O121" s="69" t="s">
        <v>4876</v>
      </c>
      <c r="P121" s="76"/>
      <c r="Q121" s="69" t="s">
        <v>4876</v>
      </c>
      <c r="R121" s="69" t="s">
        <v>4876</v>
      </c>
      <c r="S121" s="76"/>
      <c r="T121" s="76"/>
      <c r="U121" s="76"/>
      <c r="V121" s="76"/>
      <c r="W121" s="76"/>
      <c r="X121" s="121"/>
      <c r="Y121" s="121" t="s">
        <v>4905</v>
      </c>
      <c r="Z121" s="639">
        <f t="shared" si="2"/>
        <v>840.00000000000011</v>
      </c>
      <c r="AA121" s="118">
        <f t="shared" si="3"/>
        <v>12840</v>
      </c>
    </row>
    <row r="122" spans="1:27" x14ac:dyDescent="0.35">
      <c r="A122" s="76"/>
      <c r="B122" s="196" t="s">
        <v>12063</v>
      </c>
      <c r="C122" s="196" t="s">
        <v>222</v>
      </c>
      <c r="D122" s="196" t="s">
        <v>12064</v>
      </c>
      <c r="E122" s="268" t="s">
        <v>12065</v>
      </c>
      <c r="F122" s="196"/>
      <c r="G122" s="214" t="s">
        <v>23842</v>
      </c>
      <c r="H122" s="76"/>
      <c r="I122" s="118">
        <v>12000</v>
      </c>
      <c r="J122" s="76"/>
      <c r="K122" s="69" t="s">
        <v>4876</v>
      </c>
      <c r="L122" s="69" t="s">
        <v>4876</v>
      </c>
      <c r="M122" s="69" t="s">
        <v>4876</v>
      </c>
      <c r="N122" s="69" t="s">
        <v>4876</v>
      </c>
      <c r="O122" s="69" t="s">
        <v>4876</v>
      </c>
      <c r="P122" s="76"/>
      <c r="Q122" s="69" t="s">
        <v>4876</v>
      </c>
      <c r="R122" s="69" t="s">
        <v>4876</v>
      </c>
      <c r="S122" s="76"/>
      <c r="T122" s="76"/>
      <c r="U122" s="76"/>
      <c r="V122" s="76"/>
      <c r="W122" s="76"/>
      <c r="X122" s="121"/>
      <c r="Y122" s="121" t="s">
        <v>4899</v>
      </c>
      <c r="Z122" s="639">
        <f t="shared" si="2"/>
        <v>840.00000000000011</v>
      </c>
      <c r="AA122" s="118">
        <f t="shared" si="3"/>
        <v>12840</v>
      </c>
    </row>
    <row r="123" spans="1:27" x14ac:dyDescent="0.35">
      <c r="A123" s="76"/>
      <c r="B123" s="196" t="s">
        <v>12063</v>
      </c>
      <c r="C123" s="196" t="s">
        <v>222</v>
      </c>
      <c r="D123" s="196" t="s">
        <v>12064</v>
      </c>
      <c r="E123" s="268" t="s">
        <v>12065</v>
      </c>
      <c r="F123" s="196"/>
      <c r="G123" s="214" t="s">
        <v>4924</v>
      </c>
      <c r="H123" s="76"/>
      <c r="I123" s="118">
        <v>12000</v>
      </c>
      <c r="J123" s="76"/>
      <c r="K123" s="69" t="s">
        <v>4876</v>
      </c>
      <c r="L123" s="69" t="s">
        <v>4876</v>
      </c>
      <c r="M123" s="69" t="s">
        <v>4876</v>
      </c>
      <c r="N123" s="69" t="s">
        <v>4876</v>
      </c>
      <c r="O123" s="69" t="s">
        <v>4876</v>
      </c>
      <c r="P123" s="76"/>
      <c r="Q123" s="69" t="s">
        <v>4876</v>
      </c>
      <c r="R123" s="69" t="s">
        <v>4876</v>
      </c>
      <c r="S123" s="76"/>
      <c r="T123" s="76"/>
      <c r="U123" s="76"/>
      <c r="V123" s="76"/>
      <c r="W123" s="76"/>
      <c r="X123" s="121"/>
      <c r="Y123" s="121" t="s">
        <v>4902</v>
      </c>
      <c r="Z123" s="639">
        <f t="shared" si="2"/>
        <v>840.00000000000011</v>
      </c>
      <c r="AA123" s="118">
        <f t="shared" si="3"/>
        <v>12840</v>
      </c>
    </row>
    <row r="124" spans="1:27" x14ac:dyDescent="0.35">
      <c r="A124" s="76"/>
      <c r="B124" s="196" t="s">
        <v>12063</v>
      </c>
      <c r="C124" s="196" t="s">
        <v>222</v>
      </c>
      <c r="D124" s="196" t="s">
        <v>12064</v>
      </c>
      <c r="E124" s="268" t="s">
        <v>12065</v>
      </c>
      <c r="F124" s="196"/>
      <c r="G124" s="214" t="s">
        <v>4925</v>
      </c>
      <c r="H124" s="76"/>
      <c r="I124" s="118">
        <v>12000</v>
      </c>
      <c r="J124" s="76"/>
      <c r="K124" s="69" t="s">
        <v>4876</v>
      </c>
      <c r="L124" s="69" t="s">
        <v>4876</v>
      </c>
      <c r="M124" s="69" t="s">
        <v>4876</v>
      </c>
      <c r="N124" s="69" t="s">
        <v>4876</v>
      </c>
      <c r="O124" s="69" t="s">
        <v>4876</v>
      </c>
      <c r="P124" s="76"/>
      <c r="Q124" s="69" t="s">
        <v>4876</v>
      </c>
      <c r="R124" s="69" t="s">
        <v>4876</v>
      </c>
      <c r="S124" s="76"/>
      <c r="T124" s="76"/>
      <c r="U124" s="76"/>
      <c r="V124" s="76"/>
      <c r="W124" s="76"/>
      <c r="X124" s="121"/>
      <c r="Y124" s="121" t="s">
        <v>4899</v>
      </c>
      <c r="Z124" s="639">
        <f t="shared" si="2"/>
        <v>840.00000000000011</v>
      </c>
      <c r="AA124" s="118">
        <f t="shared" si="3"/>
        <v>12840</v>
      </c>
    </row>
    <row r="125" spans="1:27" x14ac:dyDescent="0.35">
      <c r="A125" s="76"/>
      <c r="B125" s="196" t="s">
        <v>12063</v>
      </c>
      <c r="C125" s="196" t="s">
        <v>222</v>
      </c>
      <c r="D125" s="196" t="s">
        <v>12064</v>
      </c>
      <c r="E125" s="268" t="s">
        <v>12065</v>
      </c>
      <c r="F125" s="196"/>
      <c r="G125" s="214" t="s">
        <v>4926</v>
      </c>
      <c r="H125" s="76"/>
      <c r="I125" s="118">
        <v>12000</v>
      </c>
      <c r="J125" s="76"/>
      <c r="K125" s="69" t="s">
        <v>4876</v>
      </c>
      <c r="L125" s="69" t="s">
        <v>4876</v>
      </c>
      <c r="M125" s="69" t="s">
        <v>4876</v>
      </c>
      <c r="N125" s="69" t="s">
        <v>4876</v>
      </c>
      <c r="O125" s="69" t="s">
        <v>4876</v>
      </c>
      <c r="P125" s="76"/>
      <c r="Q125" s="69" t="s">
        <v>4876</v>
      </c>
      <c r="R125" s="69" t="s">
        <v>4876</v>
      </c>
      <c r="S125" s="76"/>
      <c r="T125" s="76"/>
      <c r="U125" s="76"/>
      <c r="V125" s="76"/>
      <c r="W125" s="76"/>
      <c r="X125" s="121"/>
      <c r="Y125" s="121" t="s">
        <v>4905</v>
      </c>
      <c r="Z125" s="639">
        <f t="shared" si="2"/>
        <v>840.00000000000011</v>
      </c>
      <c r="AA125" s="118">
        <f t="shared" si="3"/>
        <v>12840</v>
      </c>
    </row>
    <row r="126" spans="1:27" x14ac:dyDescent="0.35">
      <c r="A126" s="76"/>
      <c r="B126" s="196" t="s">
        <v>12063</v>
      </c>
      <c r="C126" s="196" t="s">
        <v>222</v>
      </c>
      <c r="D126" s="196" t="s">
        <v>12064</v>
      </c>
      <c r="E126" s="268" t="s">
        <v>12065</v>
      </c>
      <c r="F126" s="196"/>
      <c r="G126" s="214" t="s">
        <v>4927</v>
      </c>
      <c r="H126" s="76"/>
      <c r="I126" s="118">
        <v>12000</v>
      </c>
      <c r="J126" s="76"/>
      <c r="K126" s="69" t="s">
        <v>4876</v>
      </c>
      <c r="L126" s="69" t="s">
        <v>4876</v>
      </c>
      <c r="M126" s="69" t="s">
        <v>4876</v>
      </c>
      <c r="N126" s="69" t="s">
        <v>4876</v>
      </c>
      <c r="O126" s="69" t="s">
        <v>4876</v>
      </c>
      <c r="P126" s="76"/>
      <c r="Q126" s="69" t="s">
        <v>4876</v>
      </c>
      <c r="R126" s="69" t="s">
        <v>4876</v>
      </c>
      <c r="S126" s="76"/>
      <c r="T126" s="76"/>
      <c r="U126" s="76"/>
      <c r="V126" s="76"/>
      <c r="W126" s="76"/>
      <c r="X126" s="121"/>
      <c r="Y126" s="121" t="s">
        <v>4899</v>
      </c>
      <c r="Z126" s="639">
        <f t="shared" si="2"/>
        <v>840.00000000000011</v>
      </c>
      <c r="AA126" s="118">
        <f t="shared" si="3"/>
        <v>12840</v>
      </c>
    </row>
    <row r="127" spans="1:27" x14ac:dyDescent="0.35">
      <c r="A127" s="76"/>
      <c r="B127" s="196" t="s">
        <v>12063</v>
      </c>
      <c r="C127" s="196" t="s">
        <v>222</v>
      </c>
      <c r="D127" s="196" t="s">
        <v>12064</v>
      </c>
      <c r="E127" s="268" t="s">
        <v>12065</v>
      </c>
      <c r="F127" s="196"/>
      <c r="G127" s="214" t="s">
        <v>4928</v>
      </c>
      <c r="H127" s="76"/>
      <c r="I127" s="118">
        <v>12000</v>
      </c>
      <c r="J127" s="76"/>
      <c r="K127" s="69" t="s">
        <v>4876</v>
      </c>
      <c r="L127" s="69" t="s">
        <v>4876</v>
      </c>
      <c r="M127" s="69" t="s">
        <v>4876</v>
      </c>
      <c r="N127" s="69" t="s">
        <v>4876</v>
      </c>
      <c r="O127" s="69" t="s">
        <v>4876</v>
      </c>
      <c r="P127" s="76"/>
      <c r="Q127" s="69" t="s">
        <v>4876</v>
      </c>
      <c r="R127" s="69" t="s">
        <v>4876</v>
      </c>
      <c r="S127" s="76"/>
      <c r="T127" s="76"/>
      <c r="U127" s="76"/>
      <c r="V127" s="76"/>
      <c r="W127" s="76"/>
      <c r="X127" s="121"/>
      <c r="Y127" s="121" t="s">
        <v>4902</v>
      </c>
      <c r="Z127" s="639">
        <f t="shared" si="2"/>
        <v>840.00000000000011</v>
      </c>
      <c r="AA127" s="118">
        <f t="shared" si="3"/>
        <v>12840</v>
      </c>
    </row>
    <row r="128" spans="1:27" x14ac:dyDescent="0.35">
      <c r="A128" s="76"/>
      <c r="B128" s="196" t="s">
        <v>12063</v>
      </c>
      <c r="C128" s="196" t="s">
        <v>222</v>
      </c>
      <c r="D128" s="196" t="s">
        <v>12064</v>
      </c>
      <c r="E128" s="268" t="s">
        <v>12065</v>
      </c>
      <c r="F128" s="196"/>
      <c r="G128" s="214" t="s">
        <v>23849</v>
      </c>
      <c r="H128" s="76"/>
      <c r="I128" s="118">
        <v>12000</v>
      </c>
      <c r="J128" s="76"/>
      <c r="K128" s="69" t="s">
        <v>4876</v>
      </c>
      <c r="L128" s="69" t="s">
        <v>4876</v>
      </c>
      <c r="M128" s="69" t="s">
        <v>4876</v>
      </c>
      <c r="N128" s="69" t="s">
        <v>4876</v>
      </c>
      <c r="O128" s="69" t="s">
        <v>4876</v>
      </c>
      <c r="P128" s="76"/>
      <c r="Q128" s="69" t="s">
        <v>4876</v>
      </c>
      <c r="R128" s="69" t="s">
        <v>4876</v>
      </c>
      <c r="S128" s="76"/>
      <c r="T128" s="76"/>
      <c r="U128" s="76"/>
      <c r="V128" s="76"/>
      <c r="W128" s="76"/>
      <c r="X128" s="121"/>
      <c r="Y128" s="121" t="s">
        <v>4905</v>
      </c>
      <c r="Z128" s="639">
        <f t="shared" si="2"/>
        <v>840.00000000000011</v>
      </c>
      <c r="AA128" s="118">
        <f t="shared" si="3"/>
        <v>12840</v>
      </c>
    </row>
    <row r="129" spans="1:27" x14ac:dyDescent="0.35">
      <c r="A129" s="76"/>
      <c r="B129" s="196" t="s">
        <v>12063</v>
      </c>
      <c r="C129" s="196" t="s">
        <v>222</v>
      </c>
      <c r="D129" s="196" t="s">
        <v>12064</v>
      </c>
      <c r="E129" s="268" t="s">
        <v>12065</v>
      </c>
      <c r="F129" s="196"/>
      <c r="G129" s="214" t="s">
        <v>23851</v>
      </c>
      <c r="H129" s="76"/>
      <c r="I129" s="118">
        <v>12000</v>
      </c>
      <c r="J129" s="76"/>
      <c r="K129" s="69" t="s">
        <v>4876</v>
      </c>
      <c r="L129" s="69" t="s">
        <v>4876</v>
      </c>
      <c r="M129" s="69" t="s">
        <v>4876</v>
      </c>
      <c r="N129" s="69" t="s">
        <v>4876</v>
      </c>
      <c r="O129" s="69" t="s">
        <v>4876</v>
      </c>
      <c r="P129" s="76"/>
      <c r="Q129" s="69" t="s">
        <v>4876</v>
      </c>
      <c r="R129" s="69" t="s">
        <v>4876</v>
      </c>
      <c r="S129" s="76"/>
      <c r="T129" s="76"/>
      <c r="U129" s="76"/>
      <c r="V129" s="76"/>
      <c r="W129" s="76"/>
      <c r="X129" s="121"/>
      <c r="Y129" s="121" t="s">
        <v>4931</v>
      </c>
      <c r="Z129" s="639">
        <f t="shared" si="2"/>
        <v>840.00000000000011</v>
      </c>
      <c r="AA129" s="118">
        <f t="shared" si="3"/>
        <v>12840</v>
      </c>
    </row>
    <row r="130" spans="1:27" x14ac:dyDescent="0.35">
      <c r="A130" s="76"/>
      <c r="B130" s="196" t="s">
        <v>12063</v>
      </c>
      <c r="C130" s="196" t="s">
        <v>222</v>
      </c>
      <c r="D130" s="196" t="s">
        <v>12064</v>
      </c>
      <c r="E130" s="268" t="s">
        <v>12065</v>
      </c>
      <c r="F130" s="196"/>
      <c r="G130" s="214" t="s">
        <v>23853</v>
      </c>
      <c r="H130" s="76"/>
      <c r="I130" s="118">
        <v>12000</v>
      </c>
      <c r="J130" s="76"/>
      <c r="K130" s="69" t="s">
        <v>4876</v>
      </c>
      <c r="L130" s="69" t="s">
        <v>4876</v>
      </c>
      <c r="M130" s="69" t="s">
        <v>4876</v>
      </c>
      <c r="N130" s="69" t="s">
        <v>4876</v>
      </c>
      <c r="O130" s="69" t="s">
        <v>4876</v>
      </c>
      <c r="P130" s="76"/>
      <c r="Q130" s="69" t="s">
        <v>4876</v>
      </c>
      <c r="R130" s="69" t="s">
        <v>4876</v>
      </c>
      <c r="S130" s="76"/>
      <c r="T130" s="76"/>
      <c r="U130" s="76"/>
      <c r="V130" s="76"/>
      <c r="W130" s="76"/>
      <c r="X130" s="121"/>
      <c r="Y130" s="121" t="s">
        <v>4931</v>
      </c>
      <c r="Z130" s="639">
        <f t="shared" si="2"/>
        <v>840.00000000000011</v>
      </c>
      <c r="AA130" s="118">
        <f t="shared" si="3"/>
        <v>12840</v>
      </c>
    </row>
    <row r="131" spans="1:27" x14ac:dyDescent="0.35">
      <c r="A131" s="76"/>
      <c r="B131" s="196" t="s">
        <v>12063</v>
      </c>
      <c r="C131" s="196" t="s">
        <v>222</v>
      </c>
      <c r="D131" s="196" t="s">
        <v>12064</v>
      </c>
      <c r="E131" s="268" t="s">
        <v>12065</v>
      </c>
      <c r="F131" s="196"/>
      <c r="G131" s="214" t="s">
        <v>23855</v>
      </c>
      <c r="H131" s="76"/>
      <c r="I131" s="118">
        <v>12000</v>
      </c>
      <c r="J131" s="76"/>
      <c r="K131" s="69" t="s">
        <v>4876</v>
      </c>
      <c r="L131" s="69" t="s">
        <v>4876</v>
      </c>
      <c r="M131" s="69" t="s">
        <v>4876</v>
      </c>
      <c r="N131" s="69" t="s">
        <v>4876</v>
      </c>
      <c r="O131" s="69" t="s">
        <v>4876</v>
      </c>
      <c r="P131" s="76"/>
      <c r="Q131" s="69" t="s">
        <v>4876</v>
      </c>
      <c r="R131" s="69" t="s">
        <v>4876</v>
      </c>
      <c r="S131" s="76"/>
      <c r="T131" s="76"/>
      <c r="U131" s="76"/>
      <c r="V131" s="76"/>
      <c r="W131" s="76"/>
      <c r="X131" s="121"/>
      <c r="Y131" s="121" t="s">
        <v>4905</v>
      </c>
      <c r="Z131" s="639">
        <f t="shared" si="2"/>
        <v>840.00000000000011</v>
      </c>
      <c r="AA131" s="118">
        <f t="shared" si="3"/>
        <v>12840</v>
      </c>
    </row>
    <row r="132" spans="1:27" x14ac:dyDescent="0.35">
      <c r="A132" s="76"/>
      <c r="B132" s="196" t="s">
        <v>12063</v>
      </c>
      <c r="C132" s="196" t="s">
        <v>222</v>
      </c>
      <c r="D132" s="196" t="s">
        <v>12064</v>
      </c>
      <c r="E132" s="268" t="s">
        <v>12065</v>
      </c>
      <c r="F132" s="196"/>
      <c r="G132" s="214" t="s">
        <v>4929</v>
      </c>
      <c r="H132" s="76"/>
      <c r="I132" s="118">
        <v>12000</v>
      </c>
      <c r="J132" s="76"/>
      <c r="K132" s="69" t="s">
        <v>4876</v>
      </c>
      <c r="L132" s="69" t="s">
        <v>4876</v>
      </c>
      <c r="M132" s="69" t="s">
        <v>4876</v>
      </c>
      <c r="N132" s="69" t="s">
        <v>4876</v>
      </c>
      <c r="O132" s="69" t="s">
        <v>4876</v>
      </c>
      <c r="P132" s="76"/>
      <c r="Q132" s="69" t="s">
        <v>4876</v>
      </c>
      <c r="R132" s="69" t="s">
        <v>4876</v>
      </c>
      <c r="S132" s="76"/>
      <c r="T132" s="76"/>
      <c r="U132" s="76"/>
      <c r="V132" s="76"/>
      <c r="W132" s="76"/>
      <c r="X132" s="121"/>
      <c r="Y132" s="121" t="s">
        <v>4905</v>
      </c>
      <c r="Z132" s="639">
        <f t="shared" si="2"/>
        <v>840.00000000000011</v>
      </c>
      <c r="AA132" s="118">
        <f t="shared" si="3"/>
        <v>12840</v>
      </c>
    </row>
    <row r="133" spans="1:27" x14ac:dyDescent="0.35">
      <c r="A133" s="76"/>
      <c r="B133" s="196" t="s">
        <v>12063</v>
      </c>
      <c r="C133" s="196" t="s">
        <v>222</v>
      </c>
      <c r="D133" s="196" t="s">
        <v>12064</v>
      </c>
      <c r="E133" s="268" t="s">
        <v>12065</v>
      </c>
      <c r="F133" s="196"/>
      <c r="G133" s="214" t="s">
        <v>4930</v>
      </c>
      <c r="H133" s="76"/>
      <c r="I133" s="118">
        <v>12000</v>
      </c>
      <c r="J133" s="76"/>
      <c r="K133" s="69" t="s">
        <v>4876</v>
      </c>
      <c r="L133" s="69" t="s">
        <v>4876</v>
      </c>
      <c r="M133" s="69" t="s">
        <v>4876</v>
      </c>
      <c r="N133" s="69" t="s">
        <v>4876</v>
      </c>
      <c r="O133" s="69" t="s">
        <v>4876</v>
      </c>
      <c r="P133" s="76"/>
      <c r="Q133" s="69" t="s">
        <v>4876</v>
      </c>
      <c r="R133" s="69" t="s">
        <v>4876</v>
      </c>
      <c r="S133" s="76"/>
      <c r="T133" s="76"/>
      <c r="U133" s="76"/>
      <c r="V133" s="76"/>
      <c r="W133" s="76"/>
      <c r="X133" s="121"/>
      <c r="Y133" s="121" t="s">
        <v>4899</v>
      </c>
      <c r="Z133" s="639">
        <f t="shared" si="2"/>
        <v>840.00000000000011</v>
      </c>
      <c r="AA133" s="118">
        <f t="shared" si="3"/>
        <v>12840</v>
      </c>
    </row>
    <row r="134" spans="1:27" x14ac:dyDescent="0.35">
      <c r="A134" s="76"/>
      <c r="B134" s="196" t="s">
        <v>12063</v>
      </c>
      <c r="C134" s="196" t="s">
        <v>222</v>
      </c>
      <c r="D134" s="196" t="s">
        <v>12064</v>
      </c>
      <c r="E134" s="268" t="s">
        <v>12065</v>
      </c>
      <c r="F134" s="196"/>
      <c r="G134" s="214" t="s">
        <v>4932</v>
      </c>
      <c r="H134" s="76"/>
      <c r="I134" s="118">
        <v>12000</v>
      </c>
      <c r="J134" s="76"/>
      <c r="K134" s="69" t="s">
        <v>4876</v>
      </c>
      <c r="L134" s="69" t="s">
        <v>4876</v>
      </c>
      <c r="M134" s="69" t="s">
        <v>4876</v>
      </c>
      <c r="N134" s="69" t="s">
        <v>4876</v>
      </c>
      <c r="O134" s="69" t="s">
        <v>4876</v>
      </c>
      <c r="P134" s="76"/>
      <c r="Q134" s="69" t="s">
        <v>4876</v>
      </c>
      <c r="R134" s="69" t="s">
        <v>4876</v>
      </c>
      <c r="S134" s="76"/>
      <c r="T134" s="76"/>
      <c r="U134" s="76"/>
      <c r="V134" s="76"/>
      <c r="W134" s="76"/>
      <c r="X134" s="121"/>
      <c r="Y134" s="121" t="s">
        <v>4899</v>
      </c>
      <c r="Z134" s="639">
        <f t="shared" ref="Z134:Z197" si="4">I134*Z$4</f>
        <v>840.00000000000011</v>
      </c>
      <c r="AA134" s="118">
        <f t="shared" ref="AA134:AA197" si="5">I134+Z134</f>
        <v>12840</v>
      </c>
    </row>
    <row r="135" spans="1:27" x14ac:dyDescent="0.35">
      <c r="A135" s="76"/>
      <c r="B135" s="196" t="s">
        <v>12063</v>
      </c>
      <c r="C135" s="196" t="s">
        <v>222</v>
      </c>
      <c r="D135" s="196" t="s">
        <v>12064</v>
      </c>
      <c r="E135" s="268" t="s">
        <v>12065</v>
      </c>
      <c r="F135" s="196"/>
      <c r="G135" s="214" t="s">
        <v>23860</v>
      </c>
      <c r="H135" s="76"/>
      <c r="I135" s="118">
        <v>12000</v>
      </c>
      <c r="J135" s="76"/>
      <c r="K135" s="69" t="s">
        <v>4876</v>
      </c>
      <c r="L135" s="69" t="s">
        <v>4876</v>
      </c>
      <c r="M135" s="69" t="s">
        <v>4876</v>
      </c>
      <c r="N135" s="69" t="s">
        <v>4876</v>
      </c>
      <c r="O135" s="69" t="s">
        <v>4876</v>
      </c>
      <c r="P135" s="76"/>
      <c r="Q135" s="69" t="s">
        <v>4876</v>
      </c>
      <c r="R135" s="69" t="s">
        <v>4876</v>
      </c>
      <c r="S135" s="76"/>
      <c r="T135" s="76"/>
      <c r="U135" s="76"/>
      <c r="V135" s="76"/>
      <c r="W135" s="76"/>
      <c r="X135" s="121"/>
      <c r="Y135" s="121" t="s">
        <v>4905</v>
      </c>
      <c r="Z135" s="639">
        <f t="shared" si="4"/>
        <v>840.00000000000011</v>
      </c>
      <c r="AA135" s="118">
        <f t="shared" si="5"/>
        <v>12840</v>
      </c>
    </row>
    <row r="136" spans="1:27" x14ac:dyDescent="0.35">
      <c r="A136" s="76"/>
      <c r="B136" s="196" t="s">
        <v>12063</v>
      </c>
      <c r="C136" s="196" t="s">
        <v>222</v>
      </c>
      <c r="D136" s="196" t="s">
        <v>12064</v>
      </c>
      <c r="E136" s="268" t="s">
        <v>12065</v>
      </c>
      <c r="F136" s="196"/>
      <c r="G136" s="214" t="s">
        <v>4934</v>
      </c>
      <c r="H136" s="76"/>
      <c r="I136" s="118">
        <v>12000</v>
      </c>
      <c r="J136" s="76"/>
      <c r="K136" s="69" t="s">
        <v>4876</v>
      </c>
      <c r="L136" s="69" t="s">
        <v>4876</v>
      </c>
      <c r="M136" s="69" t="s">
        <v>4876</v>
      </c>
      <c r="N136" s="69" t="s">
        <v>4876</v>
      </c>
      <c r="O136" s="69" t="s">
        <v>4876</v>
      </c>
      <c r="P136" s="76"/>
      <c r="Q136" s="69" t="s">
        <v>4876</v>
      </c>
      <c r="R136" s="69" t="s">
        <v>4876</v>
      </c>
      <c r="S136" s="76"/>
      <c r="T136" s="76"/>
      <c r="U136" s="76"/>
      <c r="V136" s="76"/>
      <c r="W136" s="76"/>
      <c r="X136" s="121"/>
      <c r="Y136" s="121" t="s">
        <v>4905</v>
      </c>
      <c r="Z136" s="639">
        <f t="shared" si="4"/>
        <v>840.00000000000011</v>
      </c>
      <c r="AA136" s="118">
        <f t="shared" si="5"/>
        <v>12840</v>
      </c>
    </row>
    <row r="137" spans="1:27" x14ac:dyDescent="0.35">
      <c r="A137" s="76"/>
      <c r="B137" s="196" t="s">
        <v>12063</v>
      </c>
      <c r="C137" s="196" t="s">
        <v>222</v>
      </c>
      <c r="D137" s="196" t="s">
        <v>12064</v>
      </c>
      <c r="E137" s="268" t="s">
        <v>12065</v>
      </c>
      <c r="F137" s="196"/>
      <c r="G137" s="214" t="s">
        <v>4935</v>
      </c>
      <c r="H137" s="76"/>
      <c r="I137" s="118">
        <v>12000</v>
      </c>
      <c r="J137" s="76"/>
      <c r="K137" s="69" t="s">
        <v>4876</v>
      </c>
      <c r="L137" s="69" t="s">
        <v>4876</v>
      </c>
      <c r="M137" s="69" t="s">
        <v>4876</v>
      </c>
      <c r="N137" s="69" t="s">
        <v>4876</v>
      </c>
      <c r="O137" s="69" t="s">
        <v>4876</v>
      </c>
      <c r="P137" s="76"/>
      <c r="Q137" s="69" t="s">
        <v>4876</v>
      </c>
      <c r="R137" s="69" t="s">
        <v>4876</v>
      </c>
      <c r="S137" s="76"/>
      <c r="T137" s="76"/>
      <c r="U137" s="76"/>
      <c r="V137" s="76"/>
      <c r="W137" s="76"/>
      <c r="X137" s="121"/>
      <c r="Y137" s="121" t="s">
        <v>4931</v>
      </c>
      <c r="Z137" s="639">
        <f t="shared" si="4"/>
        <v>840.00000000000011</v>
      </c>
      <c r="AA137" s="118">
        <f t="shared" si="5"/>
        <v>12840</v>
      </c>
    </row>
    <row r="138" spans="1:27" x14ac:dyDescent="0.35">
      <c r="A138" s="76"/>
      <c r="B138" s="196" t="s">
        <v>12063</v>
      </c>
      <c r="C138" s="196" t="s">
        <v>222</v>
      </c>
      <c r="D138" s="196" t="s">
        <v>12064</v>
      </c>
      <c r="E138" s="268" t="s">
        <v>12065</v>
      </c>
      <c r="F138" s="196"/>
      <c r="G138" s="214" t="s">
        <v>23864</v>
      </c>
      <c r="H138" s="76"/>
      <c r="I138" s="118">
        <v>12000</v>
      </c>
      <c r="J138" s="76"/>
      <c r="K138" s="69" t="s">
        <v>4876</v>
      </c>
      <c r="L138" s="69" t="s">
        <v>4876</v>
      </c>
      <c r="M138" s="69" t="s">
        <v>4876</v>
      </c>
      <c r="N138" s="69" t="s">
        <v>4876</v>
      </c>
      <c r="O138" s="69" t="s">
        <v>4876</v>
      </c>
      <c r="P138" s="76"/>
      <c r="Q138" s="69" t="s">
        <v>4876</v>
      </c>
      <c r="R138" s="69" t="s">
        <v>4876</v>
      </c>
      <c r="S138" s="76"/>
      <c r="T138" s="76"/>
      <c r="U138" s="76"/>
      <c r="V138" s="76"/>
      <c r="W138" s="76"/>
      <c r="X138" s="121"/>
      <c r="Y138" s="121" t="s">
        <v>4905</v>
      </c>
      <c r="Z138" s="639">
        <f t="shared" si="4"/>
        <v>840.00000000000011</v>
      </c>
      <c r="AA138" s="118">
        <f t="shared" si="5"/>
        <v>12840</v>
      </c>
    </row>
    <row r="139" spans="1:27" x14ac:dyDescent="0.35">
      <c r="A139" s="76"/>
      <c r="B139" s="196" t="s">
        <v>12063</v>
      </c>
      <c r="C139" s="196" t="s">
        <v>222</v>
      </c>
      <c r="D139" s="196" t="s">
        <v>12064</v>
      </c>
      <c r="E139" s="268" t="s">
        <v>12065</v>
      </c>
      <c r="F139" s="196"/>
      <c r="G139" s="214" t="s">
        <v>4936</v>
      </c>
      <c r="H139" s="76"/>
      <c r="I139" s="118">
        <v>12000</v>
      </c>
      <c r="J139" s="76"/>
      <c r="K139" s="69" t="s">
        <v>4876</v>
      </c>
      <c r="L139" s="69" t="s">
        <v>4876</v>
      </c>
      <c r="M139" s="69" t="s">
        <v>4876</v>
      </c>
      <c r="N139" s="69" t="s">
        <v>4876</v>
      </c>
      <c r="O139" s="69" t="s">
        <v>4876</v>
      </c>
      <c r="P139" s="76"/>
      <c r="Q139" s="69" t="s">
        <v>4876</v>
      </c>
      <c r="R139" s="69" t="s">
        <v>4876</v>
      </c>
      <c r="S139" s="76"/>
      <c r="T139" s="76"/>
      <c r="U139" s="76"/>
      <c r="V139" s="76"/>
      <c r="W139" s="76"/>
      <c r="X139" s="121"/>
      <c r="Y139" s="121" t="s">
        <v>4931</v>
      </c>
      <c r="Z139" s="639">
        <f t="shared" si="4"/>
        <v>840.00000000000011</v>
      </c>
      <c r="AA139" s="118">
        <f t="shared" si="5"/>
        <v>12840</v>
      </c>
    </row>
    <row r="140" spans="1:27" x14ac:dyDescent="0.35">
      <c r="A140" s="64"/>
      <c r="B140" s="64"/>
      <c r="C140" s="64"/>
      <c r="D140" s="64"/>
      <c r="E140" s="115"/>
      <c r="F140" s="64"/>
      <c r="G140" s="267" t="s">
        <v>1853</v>
      </c>
      <c r="H140" s="64"/>
      <c r="I140" s="67"/>
      <c r="J140" s="64"/>
      <c r="K140" s="64"/>
      <c r="L140" s="68"/>
      <c r="M140" s="68"/>
      <c r="N140" s="68"/>
      <c r="O140" s="68"/>
      <c r="P140" s="64"/>
      <c r="Q140" s="68"/>
      <c r="R140" s="68"/>
      <c r="S140" s="64"/>
      <c r="T140" s="64"/>
      <c r="U140" s="64"/>
      <c r="V140" s="64"/>
      <c r="W140" s="64"/>
      <c r="X140" s="115"/>
      <c r="Y140" s="115"/>
      <c r="Z140" s="639">
        <f t="shared" si="4"/>
        <v>0</v>
      </c>
      <c r="AA140" s="67">
        <f t="shared" si="5"/>
        <v>0</v>
      </c>
    </row>
    <row r="141" spans="1:27" x14ac:dyDescent="0.35">
      <c r="A141" s="76"/>
      <c r="B141" s="196" t="s">
        <v>12063</v>
      </c>
      <c r="C141" s="196" t="s">
        <v>222</v>
      </c>
      <c r="D141" s="196" t="s">
        <v>12064</v>
      </c>
      <c r="E141" s="268" t="s">
        <v>12065</v>
      </c>
      <c r="F141" s="196"/>
      <c r="G141" s="277" t="s">
        <v>24168</v>
      </c>
      <c r="H141" s="76"/>
      <c r="I141" s="118">
        <v>2000000</v>
      </c>
      <c r="J141" s="76"/>
      <c r="K141" s="76" t="s">
        <v>4943</v>
      </c>
      <c r="L141" s="119">
        <v>2014</v>
      </c>
      <c r="M141" s="119"/>
      <c r="N141" s="120">
        <v>1051041</v>
      </c>
      <c r="O141" s="119" t="s">
        <v>1063</v>
      </c>
      <c r="P141" s="76"/>
      <c r="Q141" s="119" t="s">
        <v>1063</v>
      </c>
      <c r="R141" s="119" t="s">
        <v>1063</v>
      </c>
      <c r="S141" s="76"/>
      <c r="T141" s="76"/>
      <c r="U141" s="76"/>
      <c r="V141" s="76"/>
      <c r="W141" s="76"/>
      <c r="X141" s="121"/>
      <c r="Y141" s="121"/>
      <c r="Z141" s="639">
        <f t="shared" si="4"/>
        <v>140000</v>
      </c>
      <c r="AA141" s="118">
        <f t="shared" si="5"/>
        <v>2140000</v>
      </c>
    </row>
    <row r="142" spans="1:27" x14ac:dyDescent="0.35">
      <c r="A142" s="76"/>
      <c r="B142" s="196" t="s">
        <v>12063</v>
      </c>
      <c r="C142" s="196" t="s">
        <v>222</v>
      </c>
      <c r="D142" s="196" t="s">
        <v>12064</v>
      </c>
      <c r="E142" s="268" t="s">
        <v>12065</v>
      </c>
      <c r="F142" s="196"/>
      <c r="G142" s="277" t="s">
        <v>24169</v>
      </c>
      <c r="H142" s="76"/>
      <c r="I142" s="118">
        <v>2000000</v>
      </c>
      <c r="J142" s="76"/>
      <c r="K142" s="76" t="s">
        <v>4943</v>
      </c>
      <c r="L142" s="119">
        <v>2014</v>
      </c>
      <c r="M142" s="119"/>
      <c r="N142" s="120">
        <v>1523642</v>
      </c>
      <c r="O142" s="119" t="s">
        <v>1063</v>
      </c>
      <c r="P142" s="76"/>
      <c r="Q142" s="119" t="s">
        <v>1063</v>
      </c>
      <c r="R142" s="119" t="s">
        <v>1063</v>
      </c>
      <c r="S142" s="76"/>
      <c r="T142" s="76"/>
      <c r="U142" s="76"/>
      <c r="V142" s="76"/>
      <c r="W142" s="76"/>
      <c r="X142" s="121"/>
      <c r="Y142" s="121"/>
      <c r="Z142" s="639">
        <f t="shared" si="4"/>
        <v>140000</v>
      </c>
      <c r="AA142" s="118">
        <f t="shared" si="5"/>
        <v>2140000</v>
      </c>
    </row>
    <row r="143" spans="1:27" x14ac:dyDescent="0.35">
      <c r="A143" s="76"/>
      <c r="B143" s="196" t="s">
        <v>12063</v>
      </c>
      <c r="C143" s="196" t="s">
        <v>222</v>
      </c>
      <c r="D143" s="196" t="s">
        <v>12064</v>
      </c>
      <c r="E143" s="268" t="s">
        <v>12065</v>
      </c>
      <c r="F143" s="196"/>
      <c r="G143" s="277" t="s">
        <v>24170</v>
      </c>
      <c r="H143" s="76"/>
      <c r="I143" s="118">
        <v>2000000</v>
      </c>
      <c r="J143" s="76"/>
      <c r="K143" s="76" t="s">
        <v>4943</v>
      </c>
      <c r="L143" s="119">
        <v>2014</v>
      </c>
      <c r="M143" s="119"/>
      <c r="N143" s="120">
        <v>1523643</v>
      </c>
      <c r="O143" s="119" t="s">
        <v>1063</v>
      </c>
      <c r="P143" s="76"/>
      <c r="Q143" s="119" t="s">
        <v>1063</v>
      </c>
      <c r="R143" s="119" t="s">
        <v>1063</v>
      </c>
      <c r="S143" s="76"/>
      <c r="T143" s="76"/>
      <c r="U143" s="76"/>
      <c r="V143" s="76"/>
      <c r="W143" s="76"/>
      <c r="X143" s="121"/>
      <c r="Y143" s="121"/>
      <c r="Z143" s="639">
        <f t="shared" si="4"/>
        <v>140000</v>
      </c>
      <c r="AA143" s="118">
        <f t="shared" si="5"/>
        <v>2140000</v>
      </c>
    </row>
    <row r="144" spans="1:27" x14ac:dyDescent="0.35">
      <c r="A144" s="64"/>
      <c r="B144" s="64"/>
      <c r="C144" s="64"/>
      <c r="D144" s="64"/>
      <c r="E144" s="115"/>
      <c r="F144" s="64"/>
      <c r="G144" s="267" t="s">
        <v>1860</v>
      </c>
      <c r="H144" s="64"/>
      <c r="I144" s="67"/>
      <c r="J144" s="64"/>
      <c r="K144" s="64"/>
      <c r="L144" s="68"/>
      <c r="M144" s="68"/>
      <c r="N144" s="68"/>
      <c r="O144" s="68"/>
      <c r="P144" s="64"/>
      <c r="Q144" s="68"/>
      <c r="R144" s="68"/>
      <c r="S144" s="64"/>
      <c r="T144" s="64"/>
      <c r="U144" s="64"/>
      <c r="V144" s="64"/>
      <c r="W144" s="64"/>
      <c r="X144" s="115"/>
      <c r="Y144" s="115"/>
      <c r="Z144" s="639">
        <f t="shared" si="4"/>
        <v>0</v>
      </c>
      <c r="AA144" s="67">
        <f t="shared" si="5"/>
        <v>0</v>
      </c>
    </row>
    <row r="145" spans="1:27" x14ac:dyDescent="0.35">
      <c r="A145" s="76"/>
      <c r="B145" s="76"/>
      <c r="C145" s="76"/>
      <c r="D145" s="76"/>
      <c r="E145" s="121"/>
      <c r="G145" s="214" t="s">
        <v>8061</v>
      </c>
      <c r="H145" s="76"/>
      <c r="I145" s="118"/>
      <c r="J145" s="76"/>
      <c r="K145" s="76"/>
      <c r="L145" s="117"/>
      <c r="M145" s="119"/>
      <c r="N145" s="117"/>
      <c r="O145" s="119"/>
      <c r="P145" s="76"/>
      <c r="Q145" s="119"/>
      <c r="R145" s="119"/>
      <c r="S145" s="76"/>
      <c r="T145" s="76"/>
      <c r="U145" s="76"/>
      <c r="V145" s="76"/>
      <c r="W145" s="76"/>
      <c r="X145" s="121"/>
      <c r="Y145" s="121"/>
      <c r="Z145" s="639">
        <f t="shared" si="4"/>
        <v>0</v>
      </c>
      <c r="AA145" s="118">
        <f t="shared" si="5"/>
        <v>0</v>
      </c>
    </row>
    <row r="146" spans="1:27" x14ac:dyDescent="0.35">
      <c r="A146" s="69"/>
      <c r="B146" s="69"/>
      <c r="C146" s="69"/>
      <c r="D146" s="69"/>
      <c r="E146" s="116"/>
      <c r="F146" s="69"/>
      <c r="G146" s="213"/>
      <c r="H146" s="69"/>
      <c r="I146" s="74"/>
      <c r="J146" s="69"/>
      <c r="K146" s="69"/>
      <c r="L146" s="75"/>
      <c r="M146" s="75"/>
      <c r="N146" s="75"/>
      <c r="O146" s="75"/>
      <c r="P146" s="69"/>
      <c r="Q146" s="75"/>
      <c r="R146" s="75"/>
      <c r="S146" s="69"/>
      <c r="T146" s="69"/>
      <c r="U146" s="69"/>
      <c r="V146" s="69"/>
      <c r="W146" s="69"/>
      <c r="X146" s="121"/>
      <c r="Y146" s="121"/>
      <c r="Z146" s="639">
        <f t="shared" si="4"/>
        <v>0</v>
      </c>
      <c r="AA146" s="74">
        <f t="shared" si="5"/>
        <v>0</v>
      </c>
    </row>
    <row r="147" spans="1:27" x14ac:dyDescent="0.35">
      <c r="A147" s="64"/>
      <c r="B147" s="64"/>
      <c r="C147" s="64"/>
      <c r="D147" s="64"/>
      <c r="E147" s="115"/>
      <c r="F147" s="64"/>
      <c r="G147" s="280" t="s">
        <v>2961</v>
      </c>
      <c r="H147" s="64"/>
      <c r="I147" s="67"/>
      <c r="J147" s="64"/>
      <c r="K147" s="64"/>
      <c r="L147" s="68"/>
      <c r="M147" s="68"/>
      <c r="N147" s="68"/>
      <c r="O147" s="68"/>
      <c r="P147" s="64"/>
      <c r="Q147" s="68"/>
      <c r="R147" s="68"/>
      <c r="S147" s="64"/>
      <c r="T147" s="64"/>
      <c r="U147" s="64"/>
      <c r="V147" s="64"/>
      <c r="W147" s="64"/>
      <c r="X147" s="115"/>
      <c r="Y147" s="115"/>
      <c r="Z147" s="639">
        <f t="shared" si="4"/>
        <v>0</v>
      </c>
      <c r="AA147" s="67">
        <f t="shared" si="5"/>
        <v>0</v>
      </c>
    </row>
    <row r="148" spans="1:27" x14ac:dyDescent="0.35">
      <c r="A148" s="76"/>
      <c r="B148" s="196" t="s">
        <v>12063</v>
      </c>
      <c r="C148" s="196" t="s">
        <v>222</v>
      </c>
      <c r="D148" s="196" t="s">
        <v>12064</v>
      </c>
      <c r="E148" s="268" t="s">
        <v>12065</v>
      </c>
      <c r="F148" s="196"/>
      <c r="G148" s="269" t="s">
        <v>24171</v>
      </c>
      <c r="H148" s="76"/>
      <c r="I148" s="118">
        <v>75000</v>
      </c>
      <c r="J148" s="76"/>
      <c r="K148" s="76" t="s">
        <v>1062</v>
      </c>
      <c r="L148" s="119" t="s">
        <v>1063</v>
      </c>
      <c r="M148" s="119" t="s">
        <v>3301</v>
      </c>
      <c r="N148" s="119" t="s">
        <v>1510</v>
      </c>
      <c r="O148" s="119" t="s">
        <v>1063</v>
      </c>
      <c r="P148" s="76"/>
      <c r="Q148" s="75" t="s">
        <v>1226</v>
      </c>
      <c r="R148" s="69" t="s">
        <v>5008</v>
      </c>
      <c r="S148" s="76"/>
      <c r="T148" s="76"/>
      <c r="U148" s="76"/>
      <c r="V148" s="76"/>
      <c r="W148" s="76"/>
      <c r="X148" s="121"/>
      <c r="Y148" s="121"/>
      <c r="Z148" s="639">
        <f t="shared" si="4"/>
        <v>5250.0000000000009</v>
      </c>
      <c r="AA148" s="118">
        <f t="shared" si="5"/>
        <v>80250</v>
      </c>
    </row>
    <row r="149" spans="1:27" x14ac:dyDescent="0.35">
      <c r="A149" s="76"/>
      <c r="B149" s="196" t="s">
        <v>12063</v>
      </c>
      <c r="C149" s="196" t="s">
        <v>222</v>
      </c>
      <c r="D149" s="196" t="s">
        <v>12064</v>
      </c>
      <c r="E149" s="268" t="s">
        <v>12065</v>
      </c>
      <c r="F149" s="196"/>
      <c r="G149" s="269" t="s">
        <v>24172</v>
      </c>
      <c r="H149" s="76"/>
      <c r="I149" s="118">
        <v>75000</v>
      </c>
      <c r="J149" s="76"/>
      <c r="K149" s="76" t="s">
        <v>1062</v>
      </c>
      <c r="L149" s="119" t="s">
        <v>1063</v>
      </c>
      <c r="M149" s="119" t="s">
        <v>3301</v>
      </c>
      <c r="N149" s="119">
        <v>3143500022</v>
      </c>
      <c r="O149" s="119" t="s">
        <v>1063</v>
      </c>
      <c r="P149" s="76"/>
      <c r="Q149" s="75" t="s">
        <v>1226</v>
      </c>
      <c r="R149" s="69" t="s">
        <v>5008</v>
      </c>
      <c r="S149" s="76"/>
      <c r="T149" s="76"/>
      <c r="U149" s="76"/>
      <c r="V149" s="76"/>
      <c r="W149" s="76"/>
      <c r="X149" s="121"/>
      <c r="Y149" s="121"/>
      <c r="Z149" s="639">
        <f t="shared" si="4"/>
        <v>5250.0000000000009</v>
      </c>
      <c r="AA149" s="118">
        <f t="shared" si="5"/>
        <v>80250</v>
      </c>
    </row>
    <row r="150" spans="1:27" x14ac:dyDescent="0.35">
      <c r="A150" s="76"/>
      <c r="B150" s="196" t="s">
        <v>12063</v>
      </c>
      <c r="C150" s="196" t="s">
        <v>222</v>
      </c>
      <c r="D150" s="196" t="s">
        <v>12064</v>
      </c>
      <c r="E150" s="268" t="s">
        <v>12065</v>
      </c>
      <c r="F150" s="196"/>
      <c r="G150" s="269" t="s">
        <v>24173</v>
      </c>
      <c r="H150" s="76"/>
      <c r="I150" s="118">
        <v>75000</v>
      </c>
      <c r="J150" s="76"/>
      <c r="K150" s="76" t="s">
        <v>1062</v>
      </c>
      <c r="L150" s="119" t="s">
        <v>1063</v>
      </c>
      <c r="M150" s="119" t="s">
        <v>3301</v>
      </c>
      <c r="N150" s="119">
        <v>3143500044</v>
      </c>
      <c r="O150" s="119" t="s">
        <v>1063</v>
      </c>
      <c r="P150" s="76"/>
      <c r="Q150" s="75" t="s">
        <v>1226</v>
      </c>
      <c r="R150" s="69" t="s">
        <v>5008</v>
      </c>
      <c r="S150" s="76"/>
      <c r="T150" s="76"/>
      <c r="U150" s="76"/>
      <c r="V150" s="76"/>
      <c r="W150" s="76"/>
      <c r="X150" s="121"/>
      <c r="Y150" s="121"/>
      <c r="Z150" s="639">
        <f t="shared" si="4"/>
        <v>5250.0000000000009</v>
      </c>
      <c r="AA150" s="118">
        <f t="shared" si="5"/>
        <v>80250</v>
      </c>
    </row>
    <row r="151" spans="1:27" x14ac:dyDescent="0.35">
      <c r="A151" s="76"/>
      <c r="B151" s="196" t="s">
        <v>12063</v>
      </c>
      <c r="C151" s="196" t="s">
        <v>222</v>
      </c>
      <c r="D151" s="196" t="s">
        <v>12064</v>
      </c>
      <c r="E151" s="268" t="s">
        <v>12065</v>
      </c>
      <c r="F151" s="196"/>
      <c r="G151" s="269" t="s">
        <v>24173</v>
      </c>
      <c r="H151" s="76"/>
      <c r="I151" s="118">
        <v>75000</v>
      </c>
      <c r="J151" s="76"/>
      <c r="K151" s="76" t="s">
        <v>1062</v>
      </c>
      <c r="L151" s="119" t="s">
        <v>1063</v>
      </c>
      <c r="M151" s="119" t="s">
        <v>3301</v>
      </c>
      <c r="N151" s="119">
        <v>3143500053</v>
      </c>
      <c r="O151" s="119" t="s">
        <v>1063</v>
      </c>
      <c r="P151" s="76"/>
      <c r="Q151" s="75" t="s">
        <v>1226</v>
      </c>
      <c r="R151" s="69" t="s">
        <v>5008</v>
      </c>
      <c r="S151" s="76"/>
      <c r="T151" s="76"/>
      <c r="U151" s="76"/>
      <c r="V151" s="76"/>
      <c r="W151" s="76"/>
      <c r="X151" s="121"/>
      <c r="Y151" s="121"/>
      <c r="Z151" s="639">
        <f t="shared" si="4"/>
        <v>5250.0000000000009</v>
      </c>
      <c r="AA151" s="118">
        <f t="shared" si="5"/>
        <v>80250</v>
      </c>
    </row>
    <row r="152" spans="1:27" x14ac:dyDescent="0.35">
      <c r="A152" s="76"/>
      <c r="B152" s="196" t="s">
        <v>12063</v>
      </c>
      <c r="C152" s="196" t="s">
        <v>222</v>
      </c>
      <c r="D152" s="196" t="s">
        <v>12064</v>
      </c>
      <c r="E152" s="268" t="s">
        <v>12065</v>
      </c>
      <c r="F152" s="196"/>
      <c r="G152" s="269" t="s">
        <v>24174</v>
      </c>
      <c r="H152" s="76"/>
      <c r="I152" s="118">
        <v>75000</v>
      </c>
      <c r="J152" s="76"/>
      <c r="K152" s="76" t="s">
        <v>1147</v>
      </c>
      <c r="L152" s="119" t="s">
        <v>1063</v>
      </c>
      <c r="M152" s="119" t="s">
        <v>11387</v>
      </c>
      <c r="N152" s="119" t="s">
        <v>24175</v>
      </c>
      <c r="O152" s="119" t="s">
        <v>1063</v>
      </c>
      <c r="P152" s="76"/>
      <c r="Q152" s="75" t="s">
        <v>1226</v>
      </c>
      <c r="R152" s="69" t="s">
        <v>5008</v>
      </c>
      <c r="S152" s="76"/>
      <c r="T152" s="76"/>
      <c r="U152" s="76"/>
      <c r="V152" s="76"/>
      <c r="W152" s="76"/>
      <c r="X152" s="121"/>
      <c r="Y152" s="121"/>
      <c r="Z152" s="639">
        <f t="shared" si="4"/>
        <v>5250.0000000000009</v>
      </c>
      <c r="AA152" s="118">
        <f t="shared" si="5"/>
        <v>80250</v>
      </c>
    </row>
    <row r="153" spans="1:27" x14ac:dyDescent="0.35">
      <c r="A153" s="76"/>
      <c r="B153" s="196" t="s">
        <v>12063</v>
      </c>
      <c r="C153" s="196" t="s">
        <v>222</v>
      </c>
      <c r="D153" s="196" t="s">
        <v>12064</v>
      </c>
      <c r="E153" s="268" t="s">
        <v>12065</v>
      </c>
      <c r="F153" s="196"/>
      <c r="G153" s="269" t="s">
        <v>24176</v>
      </c>
      <c r="H153" s="76"/>
      <c r="I153" s="118">
        <v>75000</v>
      </c>
      <c r="J153" s="76"/>
      <c r="K153" s="76" t="s">
        <v>1062</v>
      </c>
      <c r="L153" s="119" t="s">
        <v>1063</v>
      </c>
      <c r="M153" s="119" t="s">
        <v>3301</v>
      </c>
      <c r="N153" s="119">
        <v>3143500015</v>
      </c>
      <c r="O153" s="119" t="s">
        <v>1063</v>
      </c>
      <c r="P153" s="76"/>
      <c r="Q153" s="75" t="s">
        <v>1226</v>
      </c>
      <c r="R153" s="69" t="s">
        <v>5008</v>
      </c>
      <c r="S153" s="76"/>
      <c r="T153" s="76"/>
      <c r="U153" s="76"/>
      <c r="V153" s="76"/>
      <c r="W153" s="76"/>
      <c r="X153" s="121"/>
      <c r="Y153" s="121"/>
      <c r="Z153" s="639">
        <f t="shared" si="4"/>
        <v>5250.0000000000009</v>
      </c>
      <c r="AA153" s="118">
        <f t="shared" si="5"/>
        <v>80250</v>
      </c>
    </row>
    <row r="154" spans="1:27" x14ac:dyDescent="0.35">
      <c r="A154" s="76"/>
      <c r="B154" s="196" t="s">
        <v>12063</v>
      </c>
      <c r="C154" s="196" t="s">
        <v>222</v>
      </c>
      <c r="D154" s="196" t="s">
        <v>12064</v>
      </c>
      <c r="E154" s="268" t="s">
        <v>12065</v>
      </c>
      <c r="F154" s="196"/>
      <c r="G154" s="269" t="s">
        <v>24177</v>
      </c>
      <c r="H154" s="76"/>
      <c r="I154" s="118">
        <v>75000</v>
      </c>
      <c r="J154" s="76"/>
      <c r="K154" s="76" t="s">
        <v>1062</v>
      </c>
      <c r="L154" s="119" t="s">
        <v>1063</v>
      </c>
      <c r="M154" s="119" t="s">
        <v>3301</v>
      </c>
      <c r="N154" s="119">
        <v>3143500016</v>
      </c>
      <c r="O154" s="119" t="s">
        <v>1063</v>
      </c>
      <c r="P154" s="76"/>
      <c r="Q154" s="75" t="s">
        <v>1226</v>
      </c>
      <c r="R154" s="69" t="s">
        <v>5008</v>
      </c>
      <c r="S154" s="76"/>
      <c r="T154" s="76"/>
      <c r="U154" s="76"/>
      <c r="V154" s="76"/>
      <c r="W154" s="76"/>
      <c r="X154" s="121"/>
      <c r="Y154" s="121"/>
      <c r="Z154" s="639">
        <f t="shared" si="4"/>
        <v>5250.0000000000009</v>
      </c>
      <c r="AA154" s="118">
        <f t="shared" si="5"/>
        <v>80250</v>
      </c>
    </row>
    <row r="155" spans="1:27" x14ac:dyDescent="0.35">
      <c r="A155" s="76"/>
      <c r="B155" s="196" t="s">
        <v>12063</v>
      </c>
      <c r="C155" s="196" t="s">
        <v>222</v>
      </c>
      <c r="D155" s="196" t="s">
        <v>12064</v>
      </c>
      <c r="E155" s="268" t="s">
        <v>12065</v>
      </c>
      <c r="F155" s="196"/>
      <c r="G155" s="269" t="s">
        <v>24178</v>
      </c>
      <c r="H155" s="76"/>
      <c r="I155" s="118">
        <v>75000</v>
      </c>
      <c r="J155" s="76"/>
      <c r="K155" s="76" t="s">
        <v>1062</v>
      </c>
      <c r="L155" s="119" t="s">
        <v>1063</v>
      </c>
      <c r="M155" s="119" t="s">
        <v>3301</v>
      </c>
      <c r="N155" s="119">
        <v>3143500057</v>
      </c>
      <c r="O155" s="119" t="s">
        <v>1063</v>
      </c>
      <c r="P155" s="76"/>
      <c r="Q155" s="75" t="s">
        <v>1226</v>
      </c>
      <c r="R155" s="69" t="s">
        <v>5008</v>
      </c>
      <c r="S155" s="76"/>
      <c r="T155" s="76"/>
      <c r="U155" s="76"/>
      <c r="V155" s="76"/>
      <c r="W155" s="76"/>
      <c r="X155" s="121"/>
      <c r="Y155" s="121"/>
      <c r="Z155" s="639">
        <f t="shared" si="4"/>
        <v>5250.0000000000009</v>
      </c>
      <c r="AA155" s="118">
        <f t="shared" si="5"/>
        <v>80250</v>
      </c>
    </row>
    <row r="156" spans="1:27" x14ac:dyDescent="0.35">
      <c r="A156" s="76"/>
      <c r="B156" s="196" t="s">
        <v>12063</v>
      </c>
      <c r="C156" s="196" t="s">
        <v>222</v>
      </c>
      <c r="D156" s="196" t="s">
        <v>12064</v>
      </c>
      <c r="E156" s="268" t="s">
        <v>12065</v>
      </c>
      <c r="F156" s="196"/>
      <c r="G156" s="269" t="s">
        <v>24179</v>
      </c>
      <c r="H156" s="76"/>
      <c r="I156" s="118">
        <v>75000</v>
      </c>
      <c r="J156" s="76"/>
      <c r="K156" s="76" t="s">
        <v>1147</v>
      </c>
      <c r="L156" s="119" t="s">
        <v>1063</v>
      </c>
      <c r="M156" s="119" t="s">
        <v>11387</v>
      </c>
      <c r="N156" s="119" t="s">
        <v>1510</v>
      </c>
      <c r="O156" s="119" t="s">
        <v>1063</v>
      </c>
      <c r="P156" s="76"/>
      <c r="Q156" s="75" t="s">
        <v>1226</v>
      </c>
      <c r="R156" s="69" t="s">
        <v>5008</v>
      </c>
      <c r="S156" s="76"/>
      <c r="T156" s="76"/>
      <c r="U156" s="76"/>
      <c r="V156" s="76"/>
      <c r="W156" s="76"/>
      <c r="X156" s="121"/>
      <c r="Y156" s="121"/>
      <c r="Z156" s="639">
        <f t="shared" si="4"/>
        <v>5250.0000000000009</v>
      </c>
      <c r="AA156" s="118">
        <f t="shared" si="5"/>
        <v>80250</v>
      </c>
    </row>
    <row r="157" spans="1:27" x14ac:dyDescent="0.35">
      <c r="A157" s="76"/>
      <c r="B157" s="196" t="s">
        <v>12063</v>
      </c>
      <c r="C157" s="196" t="s">
        <v>222</v>
      </c>
      <c r="D157" s="196" t="s">
        <v>12064</v>
      </c>
      <c r="E157" s="268" t="s">
        <v>12065</v>
      </c>
      <c r="F157" s="196"/>
      <c r="G157" s="269" t="s">
        <v>24180</v>
      </c>
      <c r="H157" s="76"/>
      <c r="I157" s="118">
        <v>75000</v>
      </c>
      <c r="J157" s="76"/>
      <c r="K157" s="76" t="s">
        <v>1147</v>
      </c>
      <c r="L157" s="119" t="s">
        <v>1063</v>
      </c>
      <c r="M157" s="119" t="s">
        <v>11387</v>
      </c>
      <c r="N157" s="119" t="s">
        <v>24181</v>
      </c>
      <c r="O157" s="119" t="s">
        <v>1063</v>
      </c>
      <c r="P157" s="76"/>
      <c r="Q157" s="75" t="s">
        <v>1226</v>
      </c>
      <c r="R157" s="69" t="s">
        <v>5008</v>
      </c>
      <c r="S157" s="76"/>
      <c r="T157" s="76"/>
      <c r="U157" s="76"/>
      <c r="V157" s="76"/>
      <c r="W157" s="76"/>
      <c r="X157" s="121"/>
      <c r="Y157" s="121"/>
      <c r="Z157" s="639">
        <f t="shared" si="4"/>
        <v>5250.0000000000009</v>
      </c>
      <c r="AA157" s="118">
        <f t="shared" si="5"/>
        <v>80250</v>
      </c>
    </row>
    <row r="158" spans="1:27" x14ac:dyDescent="0.35">
      <c r="A158" s="76"/>
      <c r="B158" s="196" t="s">
        <v>12063</v>
      </c>
      <c r="C158" s="196" t="s">
        <v>222</v>
      </c>
      <c r="D158" s="196" t="s">
        <v>12064</v>
      </c>
      <c r="E158" s="268" t="s">
        <v>12065</v>
      </c>
      <c r="F158" s="196"/>
      <c r="G158" s="269" t="s">
        <v>24180</v>
      </c>
      <c r="H158" s="76"/>
      <c r="I158" s="118">
        <v>75000</v>
      </c>
      <c r="J158" s="76"/>
      <c r="K158" s="76" t="s">
        <v>1147</v>
      </c>
      <c r="L158" s="119" t="s">
        <v>1063</v>
      </c>
      <c r="M158" s="119" t="s">
        <v>11387</v>
      </c>
      <c r="N158" s="119" t="s">
        <v>24182</v>
      </c>
      <c r="O158" s="119" t="s">
        <v>1063</v>
      </c>
      <c r="P158" s="76"/>
      <c r="Q158" s="75" t="s">
        <v>1226</v>
      </c>
      <c r="R158" s="69" t="s">
        <v>5008</v>
      </c>
      <c r="S158" s="76"/>
      <c r="T158" s="76"/>
      <c r="U158" s="76"/>
      <c r="V158" s="76"/>
      <c r="W158" s="76"/>
      <c r="X158" s="121"/>
      <c r="Y158" s="121"/>
      <c r="Z158" s="639">
        <f t="shared" si="4"/>
        <v>5250.0000000000009</v>
      </c>
      <c r="AA158" s="118">
        <f t="shared" si="5"/>
        <v>80250</v>
      </c>
    </row>
    <row r="159" spans="1:27" x14ac:dyDescent="0.35">
      <c r="A159" s="76"/>
      <c r="B159" s="196" t="s">
        <v>12063</v>
      </c>
      <c r="C159" s="196" t="s">
        <v>222</v>
      </c>
      <c r="D159" s="196" t="s">
        <v>12064</v>
      </c>
      <c r="E159" s="268" t="s">
        <v>12065</v>
      </c>
      <c r="F159" s="196"/>
      <c r="G159" s="269" t="s">
        <v>24183</v>
      </c>
      <c r="H159" s="76"/>
      <c r="I159" s="118">
        <v>75000</v>
      </c>
      <c r="J159" s="76"/>
      <c r="K159" s="76" t="s">
        <v>1062</v>
      </c>
      <c r="L159" s="119" t="s">
        <v>1063</v>
      </c>
      <c r="M159" s="119" t="s">
        <v>3301</v>
      </c>
      <c r="N159" s="119">
        <v>3143500034</v>
      </c>
      <c r="O159" s="119" t="s">
        <v>1063</v>
      </c>
      <c r="P159" s="76"/>
      <c r="Q159" s="75" t="s">
        <v>1226</v>
      </c>
      <c r="R159" s="69" t="s">
        <v>5008</v>
      </c>
      <c r="S159" s="76"/>
      <c r="T159" s="76"/>
      <c r="U159" s="76"/>
      <c r="V159" s="76"/>
      <c r="W159" s="76"/>
      <c r="X159" s="121"/>
      <c r="Y159" s="121"/>
      <c r="Z159" s="639">
        <f t="shared" si="4"/>
        <v>5250.0000000000009</v>
      </c>
      <c r="AA159" s="118">
        <f t="shared" si="5"/>
        <v>80250</v>
      </c>
    </row>
    <row r="160" spans="1:27" x14ac:dyDescent="0.35">
      <c r="A160" s="76"/>
      <c r="B160" s="196" t="s">
        <v>12063</v>
      </c>
      <c r="C160" s="196" t="s">
        <v>222</v>
      </c>
      <c r="D160" s="196" t="s">
        <v>12064</v>
      </c>
      <c r="E160" s="268" t="s">
        <v>12065</v>
      </c>
      <c r="F160" s="196"/>
      <c r="G160" s="269" t="s">
        <v>24183</v>
      </c>
      <c r="H160" s="76"/>
      <c r="I160" s="118">
        <v>75000</v>
      </c>
      <c r="J160" s="76"/>
      <c r="K160" s="76" t="s">
        <v>1062</v>
      </c>
      <c r="L160" s="119" t="s">
        <v>1063</v>
      </c>
      <c r="M160" s="119" t="s">
        <v>3301</v>
      </c>
      <c r="N160" s="119">
        <v>3143500052</v>
      </c>
      <c r="O160" s="119" t="s">
        <v>1063</v>
      </c>
      <c r="P160" s="76"/>
      <c r="Q160" s="75" t="s">
        <v>1226</v>
      </c>
      <c r="R160" s="69" t="s">
        <v>5008</v>
      </c>
      <c r="S160" s="76"/>
      <c r="T160" s="76"/>
      <c r="U160" s="76"/>
      <c r="V160" s="76"/>
      <c r="W160" s="76"/>
      <c r="X160" s="121"/>
      <c r="Y160" s="121"/>
      <c r="Z160" s="639">
        <f t="shared" si="4"/>
        <v>5250.0000000000009</v>
      </c>
      <c r="AA160" s="118">
        <f t="shared" si="5"/>
        <v>80250</v>
      </c>
    </row>
    <row r="161" spans="1:27" x14ac:dyDescent="0.35">
      <c r="A161" s="76"/>
      <c r="B161" s="196" t="s">
        <v>12063</v>
      </c>
      <c r="C161" s="196" t="s">
        <v>222</v>
      </c>
      <c r="D161" s="196" t="s">
        <v>12064</v>
      </c>
      <c r="E161" s="268" t="s">
        <v>12065</v>
      </c>
      <c r="F161" s="196"/>
      <c r="G161" s="269" t="s">
        <v>24183</v>
      </c>
      <c r="H161" s="76"/>
      <c r="I161" s="118">
        <v>75000</v>
      </c>
      <c r="J161" s="76"/>
      <c r="K161" s="76" t="s">
        <v>1062</v>
      </c>
      <c r="L161" s="119" t="s">
        <v>1063</v>
      </c>
      <c r="M161" s="119" t="s">
        <v>3301</v>
      </c>
      <c r="N161" s="119">
        <v>3143500056</v>
      </c>
      <c r="O161" s="119" t="s">
        <v>1063</v>
      </c>
      <c r="P161" s="76"/>
      <c r="Q161" s="75" t="s">
        <v>1226</v>
      </c>
      <c r="R161" s="69" t="s">
        <v>5008</v>
      </c>
      <c r="S161" s="76"/>
      <c r="T161" s="76"/>
      <c r="U161" s="76"/>
      <c r="V161" s="76"/>
      <c r="W161" s="76"/>
      <c r="X161" s="121"/>
      <c r="Y161" s="121"/>
      <c r="Z161" s="639">
        <f t="shared" si="4"/>
        <v>5250.0000000000009</v>
      </c>
      <c r="AA161" s="118">
        <f t="shared" si="5"/>
        <v>80250</v>
      </c>
    </row>
    <row r="162" spans="1:27" x14ac:dyDescent="0.35">
      <c r="A162" s="76"/>
      <c r="B162" s="196" t="s">
        <v>12063</v>
      </c>
      <c r="C162" s="196" t="s">
        <v>222</v>
      </c>
      <c r="D162" s="196" t="s">
        <v>12064</v>
      </c>
      <c r="E162" s="268" t="s">
        <v>12065</v>
      </c>
      <c r="F162" s="196"/>
      <c r="G162" s="269" t="s">
        <v>24184</v>
      </c>
      <c r="H162" s="76"/>
      <c r="I162" s="118">
        <v>75000</v>
      </c>
      <c r="J162" s="76"/>
      <c r="K162" s="76" t="s">
        <v>1147</v>
      </c>
      <c r="L162" s="119" t="s">
        <v>1063</v>
      </c>
      <c r="M162" s="119" t="s">
        <v>11387</v>
      </c>
      <c r="N162" s="119" t="s">
        <v>1510</v>
      </c>
      <c r="O162" s="119" t="s">
        <v>1063</v>
      </c>
      <c r="P162" s="76"/>
      <c r="Q162" s="75" t="s">
        <v>1226</v>
      </c>
      <c r="R162" s="69" t="s">
        <v>5008</v>
      </c>
      <c r="S162" s="76"/>
      <c r="T162" s="76"/>
      <c r="U162" s="76"/>
      <c r="V162" s="76"/>
      <c r="W162" s="76"/>
      <c r="X162" s="121"/>
      <c r="Y162" s="121"/>
      <c r="Z162" s="639">
        <f t="shared" si="4"/>
        <v>5250.0000000000009</v>
      </c>
      <c r="AA162" s="118">
        <f t="shared" si="5"/>
        <v>80250</v>
      </c>
    </row>
    <row r="163" spans="1:27" x14ac:dyDescent="0.35">
      <c r="A163" s="76"/>
      <c r="B163" s="196" t="s">
        <v>12063</v>
      </c>
      <c r="C163" s="196" t="s">
        <v>222</v>
      </c>
      <c r="D163" s="196" t="s">
        <v>12064</v>
      </c>
      <c r="E163" s="268" t="s">
        <v>12065</v>
      </c>
      <c r="F163" s="196"/>
      <c r="G163" s="269" t="s">
        <v>24185</v>
      </c>
      <c r="H163" s="76"/>
      <c r="I163" s="118">
        <v>75000</v>
      </c>
      <c r="J163" s="76"/>
      <c r="K163" s="76" t="s">
        <v>1147</v>
      </c>
      <c r="L163" s="119" t="s">
        <v>1063</v>
      </c>
      <c r="M163" s="119" t="s">
        <v>11387</v>
      </c>
      <c r="N163" s="119" t="s">
        <v>24186</v>
      </c>
      <c r="O163" s="119" t="s">
        <v>1063</v>
      </c>
      <c r="P163" s="76"/>
      <c r="Q163" s="75" t="s">
        <v>1226</v>
      </c>
      <c r="R163" s="69" t="s">
        <v>5008</v>
      </c>
      <c r="S163" s="76"/>
      <c r="T163" s="76"/>
      <c r="U163" s="76"/>
      <c r="V163" s="76"/>
      <c r="W163" s="76"/>
      <c r="X163" s="121"/>
      <c r="Y163" s="121"/>
      <c r="Z163" s="639">
        <f t="shared" si="4"/>
        <v>5250.0000000000009</v>
      </c>
      <c r="AA163" s="118">
        <f t="shared" si="5"/>
        <v>80250</v>
      </c>
    </row>
    <row r="164" spans="1:27" x14ac:dyDescent="0.35">
      <c r="A164" s="76"/>
      <c r="B164" s="196" t="s">
        <v>12063</v>
      </c>
      <c r="C164" s="196" t="s">
        <v>222</v>
      </c>
      <c r="D164" s="196" t="s">
        <v>12064</v>
      </c>
      <c r="E164" s="268" t="s">
        <v>12065</v>
      </c>
      <c r="F164" s="196"/>
      <c r="G164" s="269" t="s">
        <v>24187</v>
      </c>
      <c r="H164" s="76"/>
      <c r="I164" s="118">
        <v>75000</v>
      </c>
      <c r="J164" s="76"/>
      <c r="K164" s="76" t="s">
        <v>1062</v>
      </c>
      <c r="L164" s="119" t="s">
        <v>1063</v>
      </c>
      <c r="M164" s="119" t="s">
        <v>3301</v>
      </c>
      <c r="N164" s="119">
        <v>3143490062</v>
      </c>
      <c r="O164" s="119" t="s">
        <v>1063</v>
      </c>
      <c r="P164" s="76"/>
      <c r="Q164" s="75" t="s">
        <v>1226</v>
      </c>
      <c r="R164" s="69" t="s">
        <v>5008</v>
      </c>
      <c r="S164" s="76"/>
      <c r="T164" s="76"/>
      <c r="U164" s="76"/>
      <c r="V164" s="76"/>
      <c r="W164" s="76"/>
      <c r="X164" s="121"/>
      <c r="Y164" s="121"/>
      <c r="Z164" s="639">
        <f t="shared" si="4"/>
        <v>5250.0000000000009</v>
      </c>
      <c r="AA164" s="118">
        <f t="shared" si="5"/>
        <v>80250</v>
      </c>
    </row>
    <row r="165" spans="1:27" x14ac:dyDescent="0.35">
      <c r="A165" s="76"/>
      <c r="B165" s="196" t="s">
        <v>12063</v>
      </c>
      <c r="C165" s="196" t="s">
        <v>222</v>
      </c>
      <c r="D165" s="196" t="s">
        <v>12064</v>
      </c>
      <c r="E165" s="268" t="s">
        <v>12065</v>
      </c>
      <c r="F165" s="196"/>
      <c r="G165" s="269" t="s">
        <v>24187</v>
      </c>
      <c r="H165" s="76"/>
      <c r="I165" s="118">
        <v>75000</v>
      </c>
      <c r="J165" s="76"/>
      <c r="K165" s="76" t="s">
        <v>1062</v>
      </c>
      <c r="L165" s="119" t="s">
        <v>1063</v>
      </c>
      <c r="M165" s="119" t="s">
        <v>3301</v>
      </c>
      <c r="N165" s="119">
        <v>3143490050</v>
      </c>
      <c r="O165" s="119" t="s">
        <v>1063</v>
      </c>
      <c r="P165" s="76"/>
      <c r="Q165" s="75" t="s">
        <v>1226</v>
      </c>
      <c r="R165" s="69" t="s">
        <v>5008</v>
      </c>
      <c r="S165" s="76"/>
      <c r="T165" s="76"/>
      <c r="U165" s="76"/>
      <c r="V165" s="76"/>
      <c r="W165" s="76"/>
      <c r="X165" s="121"/>
      <c r="Y165" s="121"/>
      <c r="Z165" s="639">
        <f t="shared" si="4"/>
        <v>5250.0000000000009</v>
      </c>
      <c r="AA165" s="118">
        <f t="shared" si="5"/>
        <v>80250</v>
      </c>
    </row>
    <row r="166" spans="1:27" x14ac:dyDescent="0.35">
      <c r="A166" s="76"/>
      <c r="B166" s="196" t="s">
        <v>12063</v>
      </c>
      <c r="C166" s="196" t="s">
        <v>222</v>
      </c>
      <c r="D166" s="196" t="s">
        <v>12064</v>
      </c>
      <c r="E166" s="268" t="s">
        <v>12065</v>
      </c>
      <c r="F166" s="196"/>
      <c r="G166" s="269" t="s">
        <v>24187</v>
      </c>
      <c r="H166" s="76"/>
      <c r="I166" s="118">
        <v>75000</v>
      </c>
      <c r="J166" s="76"/>
      <c r="K166" s="76" t="s">
        <v>1062</v>
      </c>
      <c r="L166" s="119" t="s">
        <v>1063</v>
      </c>
      <c r="M166" s="119" t="s">
        <v>3301</v>
      </c>
      <c r="N166" s="119">
        <v>3143490041</v>
      </c>
      <c r="O166" s="119" t="s">
        <v>1063</v>
      </c>
      <c r="P166" s="76"/>
      <c r="Q166" s="75" t="s">
        <v>1226</v>
      </c>
      <c r="R166" s="69" t="s">
        <v>5008</v>
      </c>
      <c r="S166" s="76"/>
      <c r="T166" s="76"/>
      <c r="U166" s="76"/>
      <c r="V166" s="76"/>
      <c r="W166" s="76"/>
      <c r="X166" s="121"/>
      <c r="Y166" s="121"/>
      <c r="Z166" s="639">
        <f t="shared" si="4"/>
        <v>5250.0000000000009</v>
      </c>
      <c r="AA166" s="118">
        <f t="shared" si="5"/>
        <v>80250</v>
      </c>
    </row>
    <row r="167" spans="1:27" x14ac:dyDescent="0.35">
      <c r="A167" s="76"/>
      <c r="B167" s="196" t="s">
        <v>12063</v>
      </c>
      <c r="C167" s="196" t="s">
        <v>222</v>
      </c>
      <c r="D167" s="196" t="s">
        <v>12064</v>
      </c>
      <c r="E167" s="268" t="s">
        <v>12065</v>
      </c>
      <c r="F167" s="196"/>
      <c r="G167" s="269" t="s">
        <v>24188</v>
      </c>
      <c r="H167" s="76"/>
      <c r="I167" s="118">
        <v>75000</v>
      </c>
      <c r="J167" s="76"/>
      <c r="K167" s="76" t="s">
        <v>1147</v>
      </c>
      <c r="L167" s="119" t="s">
        <v>1063</v>
      </c>
      <c r="M167" s="119" t="s">
        <v>11387</v>
      </c>
      <c r="N167" s="119" t="s">
        <v>1510</v>
      </c>
      <c r="O167" s="119" t="s">
        <v>1063</v>
      </c>
      <c r="P167" s="76"/>
      <c r="Q167" s="75" t="s">
        <v>1226</v>
      </c>
      <c r="R167" s="69" t="s">
        <v>5008</v>
      </c>
      <c r="S167" s="76"/>
      <c r="T167" s="76"/>
      <c r="U167" s="76"/>
      <c r="V167" s="76"/>
      <c r="W167" s="76"/>
      <c r="X167" s="121"/>
      <c r="Y167" s="121"/>
      <c r="Z167" s="639">
        <f t="shared" si="4"/>
        <v>5250.0000000000009</v>
      </c>
      <c r="AA167" s="118">
        <f t="shared" si="5"/>
        <v>80250</v>
      </c>
    </row>
    <row r="168" spans="1:27" x14ac:dyDescent="0.35">
      <c r="A168" s="76"/>
      <c r="B168" s="196" t="s">
        <v>12063</v>
      </c>
      <c r="C168" s="196" t="s">
        <v>222</v>
      </c>
      <c r="D168" s="196" t="s">
        <v>12064</v>
      </c>
      <c r="E168" s="268" t="s">
        <v>12065</v>
      </c>
      <c r="F168" s="196"/>
      <c r="G168" s="269" t="s">
        <v>24189</v>
      </c>
      <c r="H168" s="76"/>
      <c r="I168" s="118">
        <v>75000</v>
      </c>
      <c r="J168" s="76"/>
      <c r="K168" s="76" t="s">
        <v>1147</v>
      </c>
      <c r="L168" s="119" t="s">
        <v>1063</v>
      </c>
      <c r="M168" s="119" t="s">
        <v>11387</v>
      </c>
      <c r="N168" s="119" t="s">
        <v>24190</v>
      </c>
      <c r="O168" s="119" t="s">
        <v>1063</v>
      </c>
      <c r="P168" s="76"/>
      <c r="Q168" s="75" t="s">
        <v>1226</v>
      </c>
      <c r="R168" s="69" t="s">
        <v>5008</v>
      </c>
      <c r="S168" s="76"/>
      <c r="T168" s="76"/>
      <c r="U168" s="76"/>
      <c r="V168" s="76"/>
      <c r="W168" s="76"/>
      <c r="X168" s="121"/>
      <c r="Y168" s="121"/>
      <c r="Z168" s="639">
        <f t="shared" si="4"/>
        <v>5250.0000000000009</v>
      </c>
      <c r="AA168" s="118">
        <f t="shared" si="5"/>
        <v>80250</v>
      </c>
    </row>
    <row r="169" spans="1:27" x14ac:dyDescent="0.35">
      <c r="A169" s="76"/>
      <c r="B169" s="196" t="s">
        <v>12063</v>
      </c>
      <c r="C169" s="196" t="s">
        <v>222</v>
      </c>
      <c r="D169" s="196" t="s">
        <v>12064</v>
      </c>
      <c r="E169" s="268" t="s">
        <v>12065</v>
      </c>
      <c r="F169" s="196"/>
      <c r="G169" s="269" t="s">
        <v>24189</v>
      </c>
      <c r="H169" s="76"/>
      <c r="I169" s="118">
        <v>75000</v>
      </c>
      <c r="J169" s="76"/>
      <c r="K169" s="76" t="s">
        <v>1147</v>
      </c>
      <c r="L169" s="119" t="s">
        <v>1063</v>
      </c>
      <c r="M169" s="119" t="s">
        <v>24191</v>
      </c>
      <c r="N169" s="119" t="s">
        <v>24192</v>
      </c>
      <c r="O169" s="119" t="s">
        <v>1063</v>
      </c>
      <c r="P169" s="76"/>
      <c r="Q169" s="75" t="s">
        <v>1226</v>
      </c>
      <c r="R169" s="69" t="s">
        <v>5008</v>
      </c>
      <c r="S169" s="76"/>
      <c r="T169" s="76"/>
      <c r="U169" s="76"/>
      <c r="V169" s="76"/>
      <c r="W169" s="76"/>
      <c r="X169" s="121"/>
      <c r="Y169" s="121"/>
      <c r="Z169" s="639">
        <f t="shared" si="4"/>
        <v>5250.0000000000009</v>
      </c>
      <c r="AA169" s="118">
        <f t="shared" si="5"/>
        <v>80250</v>
      </c>
    </row>
    <row r="170" spans="1:27" x14ac:dyDescent="0.35">
      <c r="A170" s="76"/>
      <c r="B170" s="196" t="s">
        <v>12063</v>
      </c>
      <c r="C170" s="196" t="s">
        <v>222</v>
      </c>
      <c r="D170" s="196" t="s">
        <v>12064</v>
      </c>
      <c r="E170" s="268" t="s">
        <v>12065</v>
      </c>
      <c r="F170" s="196"/>
      <c r="G170" s="269" t="s">
        <v>24193</v>
      </c>
      <c r="H170" s="76"/>
      <c r="I170" s="118">
        <v>75000</v>
      </c>
      <c r="J170" s="76"/>
      <c r="K170" s="76" t="s">
        <v>1062</v>
      </c>
      <c r="L170" s="119" t="s">
        <v>1063</v>
      </c>
      <c r="M170" s="119" t="s">
        <v>3301</v>
      </c>
      <c r="N170" s="119">
        <v>3143490048</v>
      </c>
      <c r="O170" s="119" t="s">
        <v>1063</v>
      </c>
      <c r="P170" s="76"/>
      <c r="Q170" s="75" t="s">
        <v>1226</v>
      </c>
      <c r="R170" s="69" t="s">
        <v>5008</v>
      </c>
      <c r="S170" s="76"/>
      <c r="T170" s="76"/>
      <c r="U170" s="76"/>
      <c r="V170" s="76"/>
      <c r="W170" s="76"/>
      <c r="X170" s="121"/>
      <c r="Y170" s="121"/>
      <c r="Z170" s="639">
        <f t="shared" si="4"/>
        <v>5250.0000000000009</v>
      </c>
      <c r="AA170" s="118">
        <f t="shared" si="5"/>
        <v>80250</v>
      </c>
    </row>
    <row r="171" spans="1:27" x14ac:dyDescent="0.35">
      <c r="A171" s="76"/>
      <c r="B171" s="196" t="s">
        <v>12063</v>
      </c>
      <c r="C171" s="196" t="s">
        <v>222</v>
      </c>
      <c r="D171" s="196" t="s">
        <v>12064</v>
      </c>
      <c r="E171" s="268" t="s">
        <v>12065</v>
      </c>
      <c r="F171" s="196"/>
      <c r="G171" s="269" t="s">
        <v>24193</v>
      </c>
      <c r="H171" s="76"/>
      <c r="I171" s="118">
        <v>75000</v>
      </c>
      <c r="J171" s="76"/>
      <c r="K171" s="76" t="s">
        <v>1062</v>
      </c>
      <c r="L171" s="119" t="s">
        <v>1063</v>
      </c>
      <c r="M171" s="119" t="s">
        <v>3301</v>
      </c>
      <c r="N171" s="119">
        <v>3143490020</v>
      </c>
      <c r="O171" s="119" t="s">
        <v>1063</v>
      </c>
      <c r="P171" s="76"/>
      <c r="Q171" s="75" t="s">
        <v>1226</v>
      </c>
      <c r="R171" s="69" t="s">
        <v>5008</v>
      </c>
      <c r="S171" s="76"/>
      <c r="T171" s="76"/>
      <c r="U171" s="76"/>
      <c r="V171" s="76"/>
      <c r="W171" s="76"/>
      <c r="X171" s="121"/>
      <c r="Y171" s="121"/>
      <c r="Z171" s="639">
        <f t="shared" si="4"/>
        <v>5250.0000000000009</v>
      </c>
      <c r="AA171" s="118">
        <f t="shared" si="5"/>
        <v>80250</v>
      </c>
    </row>
    <row r="172" spans="1:27" x14ac:dyDescent="0.35">
      <c r="A172" s="76"/>
      <c r="B172" s="196" t="s">
        <v>12063</v>
      </c>
      <c r="C172" s="196" t="s">
        <v>222</v>
      </c>
      <c r="D172" s="196" t="s">
        <v>12064</v>
      </c>
      <c r="E172" s="268" t="s">
        <v>12065</v>
      </c>
      <c r="F172" s="196"/>
      <c r="G172" s="269" t="s">
        <v>24193</v>
      </c>
      <c r="H172" s="76"/>
      <c r="I172" s="118">
        <v>75000</v>
      </c>
      <c r="J172" s="76"/>
      <c r="K172" s="76" t="s">
        <v>1062</v>
      </c>
      <c r="L172" s="119" t="s">
        <v>1063</v>
      </c>
      <c r="M172" s="119" t="s">
        <v>3301</v>
      </c>
      <c r="N172" s="119">
        <v>3143490038</v>
      </c>
      <c r="O172" s="119" t="s">
        <v>1063</v>
      </c>
      <c r="P172" s="76"/>
      <c r="Q172" s="75" t="s">
        <v>1226</v>
      </c>
      <c r="R172" s="69" t="s">
        <v>5008</v>
      </c>
      <c r="S172" s="76"/>
      <c r="T172" s="76"/>
      <c r="U172" s="76"/>
      <c r="V172" s="76"/>
      <c r="W172" s="76"/>
      <c r="X172" s="121"/>
      <c r="Y172" s="121"/>
      <c r="Z172" s="639">
        <f t="shared" si="4"/>
        <v>5250.0000000000009</v>
      </c>
      <c r="AA172" s="118">
        <f t="shared" si="5"/>
        <v>80250</v>
      </c>
    </row>
    <row r="173" spans="1:27" x14ac:dyDescent="0.35">
      <c r="A173" s="76"/>
      <c r="B173" s="196" t="s">
        <v>12063</v>
      </c>
      <c r="C173" s="196" t="s">
        <v>222</v>
      </c>
      <c r="D173" s="196" t="s">
        <v>12064</v>
      </c>
      <c r="E173" s="268" t="s">
        <v>12065</v>
      </c>
      <c r="F173" s="196"/>
      <c r="G173" s="269" t="s">
        <v>24194</v>
      </c>
      <c r="H173" s="76"/>
      <c r="I173" s="118">
        <v>75000</v>
      </c>
      <c r="J173" s="76"/>
      <c r="K173" s="76" t="s">
        <v>1147</v>
      </c>
      <c r="L173" s="119" t="s">
        <v>1063</v>
      </c>
      <c r="M173" s="119" t="s">
        <v>11387</v>
      </c>
      <c r="N173" s="119" t="s">
        <v>1510</v>
      </c>
      <c r="O173" s="119" t="s">
        <v>1063</v>
      </c>
      <c r="P173" s="76"/>
      <c r="Q173" s="75" t="s">
        <v>1226</v>
      </c>
      <c r="R173" s="69" t="s">
        <v>5008</v>
      </c>
      <c r="S173" s="76"/>
      <c r="T173" s="76"/>
      <c r="U173" s="76"/>
      <c r="V173" s="76"/>
      <c r="W173" s="76"/>
      <c r="X173" s="121"/>
      <c r="Y173" s="121"/>
      <c r="Z173" s="639">
        <f t="shared" si="4"/>
        <v>5250.0000000000009</v>
      </c>
      <c r="AA173" s="118">
        <f t="shared" si="5"/>
        <v>80250</v>
      </c>
    </row>
    <row r="174" spans="1:27" x14ac:dyDescent="0.35">
      <c r="A174" s="76"/>
      <c r="B174" s="196" t="s">
        <v>12063</v>
      </c>
      <c r="C174" s="196" t="s">
        <v>222</v>
      </c>
      <c r="D174" s="196" t="s">
        <v>12064</v>
      </c>
      <c r="E174" s="268" t="s">
        <v>12065</v>
      </c>
      <c r="F174" s="196"/>
      <c r="G174" s="269" t="s">
        <v>24195</v>
      </c>
      <c r="H174" s="76"/>
      <c r="I174" s="118">
        <v>75000</v>
      </c>
      <c r="J174" s="76"/>
      <c r="K174" s="76" t="s">
        <v>1147</v>
      </c>
      <c r="L174" s="119" t="s">
        <v>1063</v>
      </c>
      <c r="M174" s="119" t="s">
        <v>11387</v>
      </c>
      <c r="N174" s="119" t="s">
        <v>24196</v>
      </c>
      <c r="O174" s="119" t="s">
        <v>1063</v>
      </c>
      <c r="P174" s="76"/>
      <c r="Q174" s="75" t="s">
        <v>1226</v>
      </c>
      <c r="R174" s="69" t="s">
        <v>5008</v>
      </c>
      <c r="S174" s="76"/>
      <c r="T174" s="76"/>
      <c r="U174" s="76"/>
      <c r="V174" s="76"/>
      <c r="W174" s="76"/>
      <c r="X174" s="121"/>
      <c r="Y174" s="121"/>
      <c r="Z174" s="639">
        <f t="shared" si="4"/>
        <v>5250.0000000000009</v>
      </c>
      <c r="AA174" s="118">
        <f t="shared" si="5"/>
        <v>80250</v>
      </c>
    </row>
    <row r="175" spans="1:27" x14ac:dyDescent="0.35">
      <c r="A175" s="76"/>
      <c r="B175" s="196" t="s">
        <v>12063</v>
      </c>
      <c r="C175" s="196" t="s">
        <v>222</v>
      </c>
      <c r="D175" s="196" t="s">
        <v>12064</v>
      </c>
      <c r="E175" s="268" t="s">
        <v>12065</v>
      </c>
      <c r="F175" s="196"/>
      <c r="G175" s="269" t="s">
        <v>24195</v>
      </c>
      <c r="H175" s="76"/>
      <c r="I175" s="118">
        <v>75000</v>
      </c>
      <c r="J175" s="76"/>
      <c r="K175" s="76" t="s">
        <v>1147</v>
      </c>
      <c r="L175" s="119" t="s">
        <v>1063</v>
      </c>
      <c r="M175" s="119" t="s">
        <v>24191</v>
      </c>
      <c r="N175" s="119" t="s">
        <v>24197</v>
      </c>
      <c r="O175" s="119" t="s">
        <v>1063</v>
      </c>
      <c r="P175" s="76"/>
      <c r="Q175" s="75" t="s">
        <v>1226</v>
      </c>
      <c r="R175" s="69" t="s">
        <v>5008</v>
      </c>
      <c r="S175" s="76"/>
      <c r="T175" s="76"/>
      <c r="U175" s="76"/>
      <c r="V175" s="76"/>
      <c r="W175" s="76"/>
      <c r="X175" s="121"/>
      <c r="Y175" s="121"/>
      <c r="Z175" s="639">
        <f t="shared" si="4"/>
        <v>5250.0000000000009</v>
      </c>
      <c r="AA175" s="118">
        <f t="shared" si="5"/>
        <v>80250</v>
      </c>
    </row>
    <row r="176" spans="1:27" x14ac:dyDescent="0.35">
      <c r="A176" s="76"/>
      <c r="B176" s="196" t="s">
        <v>12063</v>
      </c>
      <c r="C176" s="196" t="s">
        <v>222</v>
      </c>
      <c r="D176" s="196" t="s">
        <v>12064</v>
      </c>
      <c r="E176" s="268" t="s">
        <v>12065</v>
      </c>
      <c r="F176" s="196"/>
      <c r="G176" s="269" t="s">
        <v>24198</v>
      </c>
      <c r="H176" s="76"/>
      <c r="I176" s="118">
        <v>75000</v>
      </c>
      <c r="J176" s="76"/>
      <c r="K176" s="76" t="s">
        <v>1062</v>
      </c>
      <c r="L176" s="119" t="s">
        <v>1063</v>
      </c>
      <c r="M176" s="119" t="s">
        <v>3301</v>
      </c>
      <c r="N176" s="119">
        <v>3143490031</v>
      </c>
      <c r="O176" s="119" t="s">
        <v>1063</v>
      </c>
      <c r="P176" s="76"/>
      <c r="Q176" s="75" t="s">
        <v>1226</v>
      </c>
      <c r="R176" s="69" t="s">
        <v>5008</v>
      </c>
      <c r="S176" s="76"/>
      <c r="T176" s="76"/>
      <c r="U176" s="76"/>
      <c r="V176" s="76"/>
      <c r="W176" s="76"/>
      <c r="X176" s="121"/>
      <c r="Y176" s="121"/>
      <c r="Z176" s="639">
        <f t="shared" si="4"/>
        <v>5250.0000000000009</v>
      </c>
      <c r="AA176" s="118">
        <f t="shared" si="5"/>
        <v>80250</v>
      </c>
    </row>
    <row r="177" spans="1:27" x14ac:dyDescent="0.35">
      <c r="A177" s="76"/>
      <c r="B177" s="196" t="s">
        <v>12063</v>
      </c>
      <c r="C177" s="196" t="s">
        <v>222</v>
      </c>
      <c r="D177" s="196" t="s">
        <v>12064</v>
      </c>
      <c r="E177" s="268" t="s">
        <v>12065</v>
      </c>
      <c r="F177" s="196"/>
      <c r="G177" s="269" t="s">
        <v>24198</v>
      </c>
      <c r="H177" s="76"/>
      <c r="I177" s="118">
        <v>75000</v>
      </c>
      <c r="J177" s="76"/>
      <c r="K177" s="76" t="s">
        <v>1062</v>
      </c>
      <c r="L177" s="119" t="s">
        <v>1063</v>
      </c>
      <c r="M177" s="119" t="s">
        <v>3301</v>
      </c>
      <c r="N177" s="119">
        <v>3143490014</v>
      </c>
      <c r="O177" s="119" t="s">
        <v>1063</v>
      </c>
      <c r="P177" s="76"/>
      <c r="Q177" s="75" t="s">
        <v>1226</v>
      </c>
      <c r="R177" s="69" t="s">
        <v>5008</v>
      </c>
      <c r="S177" s="76"/>
      <c r="T177" s="76"/>
      <c r="U177" s="76"/>
      <c r="V177" s="76"/>
      <c r="W177" s="76"/>
      <c r="X177" s="121"/>
      <c r="Y177" s="121"/>
      <c r="Z177" s="639">
        <f t="shared" si="4"/>
        <v>5250.0000000000009</v>
      </c>
      <c r="AA177" s="118">
        <f t="shared" si="5"/>
        <v>80250</v>
      </c>
    </row>
    <row r="178" spans="1:27" x14ac:dyDescent="0.35">
      <c r="A178" s="76"/>
      <c r="B178" s="196" t="s">
        <v>12063</v>
      </c>
      <c r="C178" s="196" t="s">
        <v>222</v>
      </c>
      <c r="D178" s="196" t="s">
        <v>12064</v>
      </c>
      <c r="E178" s="268" t="s">
        <v>12065</v>
      </c>
      <c r="F178" s="196"/>
      <c r="G178" s="269" t="s">
        <v>24198</v>
      </c>
      <c r="H178" s="76"/>
      <c r="I178" s="118">
        <v>75000</v>
      </c>
      <c r="J178" s="76"/>
      <c r="K178" s="76" t="s">
        <v>1062</v>
      </c>
      <c r="L178" s="119" t="s">
        <v>1063</v>
      </c>
      <c r="M178" s="119" t="s">
        <v>3301</v>
      </c>
      <c r="N178" s="119">
        <v>3143490051</v>
      </c>
      <c r="O178" s="119" t="s">
        <v>1063</v>
      </c>
      <c r="P178" s="76"/>
      <c r="Q178" s="75" t="s">
        <v>1226</v>
      </c>
      <c r="R178" s="69" t="s">
        <v>5008</v>
      </c>
      <c r="S178" s="76"/>
      <c r="T178" s="76"/>
      <c r="U178" s="76"/>
      <c r="V178" s="76"/>
      <c r="W178" s="76"/>
      <c r="X178" s="121"/>
      <c r="Y178" s="121"/>
      <c r="Z178" s="639">
        <f t="shared" si="4"/>
        <v>5250.0000000000009</v>
      </c>
      <c r="AA178" s="118">
        <f t="shared" si="5"/>
        <v>80250</v>
      </c>
    </row>
    <row r="179" spans="1:27" x14ac:dyDescent="0.35">
      <c r="A179" s="76"/>
      <c r="B179" s="196" t="s">
        <v>12063</v>
      </c>
      <c r="C179" s="196" t="s">
        <v>222</v>
      </c>
      <c r="D179" s="196" t="s">
        <v>12064</v>
      </c>
      <c r="E179" s="268" t="s">
        <v>12065</v>
      </c>
      <c r="F179" s="196"/>
      <c r="G179" s="269" t="s">
        <v>24199</v>
      </c>
      <c r="H179" s="76"/>
      <c r="I179" s="118">
        <v>75000</v>
      </c>
      <c r="J179" s="76"/>
      <c r="K179" s="76" t="s">
        <v>1147</v>
      </c>
      <c r="L179" s="119" t="s">
        <v>1063</v>
      </c>
      <c r="M179" s="119" t="s">
        <v>11387</v>
      </c>
      <c r="N179" s="119" t="s">
        <v>1510</v>
      </c>
      <c r="O179" s="119" t="s">
        <v>1063</v>
      </c>
      <c r="P179" s="76"/>
      <c r="Q179" s="75" t="s">
        <v>1226</v>
      </c>
      <c r="R179" s="69" t="s">
        <v>5008</v>
      </c>
      <c r="S179" s="76"/>
      <c r="T179" s="76"/>
      <c r="U179" s="76"/>
      <c r="V179" s="76"/>
      <c r="W179" s="76"/>
      <c r="X179" s="121"/>
      <c r="Y179" s="121"/>
      <c r="Z179" s="639">
        <f t="shared" si="4"/>
        <v>5250.0000000000009</v>
      </c>
      <c r="AA179" s="118">
        <f t="shared" si="5"/>
        <v>80250</v>
      </c>
    </row>
    <row r="180" spans="1:27" x14ac:dyDescent="0.35">
      <c r="A180" s="76"/>
      <c r="B180" s="196" t="s">
        <v>12063</v>
      </c>
      <c r="C180" s="196" t="s">
        <v>222</v>
      </c>
      <c r="D180" s="196" t="s">
        <v>12064</v>
      </c>
      <c r="E180" s="268" t="s">
        <v>12065</v>
      </c>
      <c r="F180" s="196"/>
      <c r="G180" s="269" t="s">
        <v>24200</v>
      </c>
      <c r="H180" s="76"/>
      <c r="I180" s="118">
        <v>75000</v>
      </c>
      <c r="J180" s="76"/>
      <c r="K180" s="76" t="s">
        <v>1147</v>
      </c>
      <c r="L180" s="119" t="s">
        <v>1063</v>
      </c>
      <c r="M180" s="119" t="s">
        <v>11387</v>
      </c>
      <c r="N180" s="119" t="s">
        <v>24201</v>
      </c>
      <c r="O180" s="119" t="s">
        <v>1063</v>
      </c>
      <c r="P180" s="76"/>
      <c r="Q180" s="75" t="s">
        <v>1226</v>
      </c>
      <c r="R180" s="69" t="s">
        <v>5008</v>
      </c>
      <c r="S180" s="76"/>
      <c r="T180" s="76"/>
      <c r="U180" s="76"/>
      <c r="V180" s="76"/>
      <c r="W180" s="76"/>
      <c r="X180" s="121"/>
      <c r="Y180" s="121"/>
      <c r="Z180" s="639">
        <f t="shared" si="4"/>
        <v>5250.0000000000009</v>
      </c>
      <c r="AA180" s="118">
        <f t="shared" si="5"/>
        <v>80250</v>
      </c>
    </row>
    <row r="181" spans="1:27" ht="13.5" customHeight="1" x14ac:dyDescent="0.35">
      <c r="A181" s="76"/>
      <c r="B181" s="196" t="s">
        <v>12063</v>
      </c>
      <c r="C181" s="196" t="s">
        <v>222</v>
      </c>
      <c r="D181" s="196" t="s">
        <v>12064</v>
      </c>
      <c r="E181" s="268" t="s">
        <v>12065</v>
      </c>
      <c r="F181" s="196"/>
      <c r="G181" s="269" t="s">
        <v>24202</v>
      </c>
      <c r="H181" s="76"/>
      <c r="I181" s="118">
        <v>75000</v>
      </c>
      <c r="J181" s="76"/>
      <c r="K181" s="76" t="s">
        <v>1062</v>
      </c>
      <c r="L181" s="119" t="s">
        <v>1063</v>
      </c>
      <c r="M181" s="119" t="s">
        <v>3301</v>
      </c>
      <c r="N181" s="119">
        <v>3143490067</v>
      </c>
      <c r="O181" s="119" t="s">
        <v>1063</v>
      </c>
      <c r="P181" s="76"/>
      <c r="Q181" s="75" t="s">
        <v>1226</v>
      </c>
      <c r="R181" s="69" t="s">
        <v>5008</v>
      </c>
      <c r="S181" s="76"/>
      <c r="T181" s="76"/>
      <c r="U181" s="76"/>
      <c r="V181" s="76"/>
      <c r="W181" s="76"/>
      <c r="X181" s="121"/>
      <c r="Y181" s="121"/>
      <c r="Z181" s="639">
        <f t="shared" si="4"/>
        <v>5250.0000000000009</v>
      </c>
      <c r="AA181" s="118">
        <f t="shared" si="5"/>
        <v>80250</v>
      </c>
    </row>
    <row r="182" spans="1:27" ht="13.5" customHeight="1" x14ac:dyDescent="0.35">
      <c r="A182" s="76"/>
      <c r="B182" s="196" t="s">
        <v>12063</v>
      </c>
      <c r="C182" s="196" t="s">
        <v>222</v>
      </c>
      <c r="D182" s="196" t="s">
        <v>12064</v>
      </c>
      <c r="E182" s="268" t="s">
        <v>12065</v>
      </c>
      <c r="F182" s="196"/>
      <c r="G182" s="269" t="s">
        <v>24203</v>
      </c>
      <c r="H182" s="76"/>
      <c r="I182" s="118">
        <v>75000</v>
      </c>
      <c r="J182" s="76"/>
      <c r="K182" s="76" t="s">
        <v>1062</v>
      </c>
      <c r="L182" s="119" t="s">
        <v>1063</v>
      </c>
      <c r="M182" s="119" t="s">
        <v>3301</v>
      </c>
      <c r="N182" s="119">
        <v>3143500020</v>
      </c>
      <c r="O182" s="119" t="s">
        <v>1063</v>
      </c>
      <c r="P182" s="76"/>
      <c r="Q182" s="75" t="s">
        <v>1226</v>
      </c>
      <c r="R182" s="69" t="s">
        <v>5008</v>
      </c>
      <c r="S182" s="76"/>
      <c r="T182" s="76"/>
      <c r="U182" s="76"/>
      <c r="V182" s="76"/>
      <c r="W182" s="76"/>
      <c r="X182" s="121"/>
      <c r="Y182" s="121"/>
      <c r="Z182" s="639">
        <f t="shared" si="4"/>
        <v>5250.0000000000009</v>
      </c>
      <c r="AA182" s="118">
        <f t="shared" si="5"/>
        <v>80250</v>
      </c>
    </row>
    <row r="183" spans="1:27" ht="13.5" customHeight="1" x14ac:dyDescent="0.35">
      <c r="A183" s="76"/>
      <c r="B183" s="196" t="s">
        <v>12063</v>
      </c>
      <c r="C183" s="196" t="s">
        <v>222</v>
      </c>
      <c r="D183" s="196" t="s">
        <v>12064</v>
      </c>
      <c r="E183" s="268" t="s">
        <v>12065</v>
      </c>
      <c r="F183" s="196"/>
      <c r="G183" s="269" t="s">
        <v>24204</v>
      </c>
      <c r="H183" s="76"/>
      <c r="I183" s="118">
        <v>75000</v>
      </c>
      <c r="J183" s="76"/>
      <c r="K183" s="76" t="s">
        <v>1062</v>
      </c>
      <c r="L183" s="119" t="s">
        <v>1063</v>
      </c>
      <c r="M183" s="119" t="s">
        <v>3301</v>
      </c>
      <c r="N183" s="119">
        <v>3143490028</v>
      </c>
      <c r="O183" s="119" t="s">
        <v>1063</v>
      </c>
      <c r="P183" s="76"/>
      <c r="Q183" s="75" t="s">
        <v>1226</v>
      </c>
      <c r="R183" s="69" t="s">
        <v>5008</v>
      </c>
      <c r="S183" s="76"/>
      <c r="T183" s="76"/>
      <c r="U183" s="76"/>
      <c r="V183" s="76"/>
      <c r="W183" s="76"/>
      <c r="X183" s="121"/>
      <c r="Y183" s="121"/>
      <c r="Z183" s="639">
        <f t="shared" si="4"/>
        <v>5250.0000000000009</v>
      </c>
      <c r="AA183" s="118">
        <f t="shared" si="5"/>
        <v>80250</v>
      </c>
    </row>
    <row r="184" spans="1:27" ht="13.5" customHeight="1" x14ac:dyDescent="0.35">
      <c r="A184" s="76"/>
      <c r="B184" s="196" t="s">
        <v>12063</v>
      </c>
      <c r="C184" s="196" t="s">
        <v>222</v>
      </c>
      <c r="D184" s="196" t="s">
        <v>12064</v>
      </c>
      <c r="E184" s="268" t="s">
        <v>12065</v>
      </c>
      <c r="F184" s="196"/>
      <c r="G184" s="269" t="s">
        <v>24205</v>
      </c>
      <c r="H184" s="76"/>
      <c r="I184" s="118">
        <v>75000</v>
      </c>
      <c r="J184" s="76"/>
      <c r="K184" s="76" t="s">
        <v>1062</v>
      </c>
      <c r="L184" s="119" t="s">
        <v>1063</v>
      </c>
      <c r="M184" s="119" t="s">
        <v>3301</v>
      </c>
      <c r="N184" s="119">
        <v>3143490043</v>
      </c>
      <c r="O184" s="119" t="s">
        <v>1063</v>
      </c>
      <c r="P184" s="76"/>
      <c r="Q184" s="75" t="s">
        <v>1226</v>
      </c>
      <c r="R184" s="69" t="s">
        <v>5008</v>
      </c>
      <c r="S184" s="76"/>
      <c r="T184" s="76"/>
      <c r="U184" s="76"/>
      <c r="V184" s="76"/>
      <c r="W184" s="76"/>
      <c r="X184" s="121"/>
      <c r="Y184" s="121"/>
      <c r="Z184" s="639">
        <f t="shared" si="4"/>
        <v>5250.0000000000009</v>
      </c>
      <c r="AA184" s="118">
        <f t="shared" si="5"/>
        <v>80250</v>
      </c>
    </row>
    <row r="185" spans="1:27" x14ac:dyDescent="0.35">
      <c r="A185" s="76"/>
      <c r="B185" s="196" t="s">
        <v>12063</v>
      </c>
      <c r="C185" s="196" t="s">
        <v>222</v>
      </c>
      <c r="D185" s="196" t="s">
        <v>12064</v>
      </c>
      <c r="E185" s="268" t="s">
        <v>12065</v>
      </c>
      <c r="F185" s="196"/>
      <c r="G185" s="269" t="s">
        <v>24206</v>
      </c>
      <c r="H185" s="76"/>
      <c r="I185" s="118">
        <v>75000</v>
      </c>
      <c r="J185" s="76"/>
      <c r="K185" s="76" t="s">
        <v>1062</v>
      </c>
      <c r="L185" s="119" t="s">
        <v>1063</v>
      </c>
      <c r="M185" s="119" t="s">
        <v>3301</v>
      </c>
      <c r="N185" s="119">
        <v>3143490026</v>
      </c>
      <c r="O185" s="119" t="s">
        <v>1063</v>
      </c>
      <c r="P185" s="76"/>
      <c r="Q185" s="75" t="s">
        <v>1226</v>
      </c>
      <c r="R185" s="69" t="s">
        <v>5008</v>
      </c>
      <c r="S185" s="76"/>
      <c r="T185" s="76"/>
      <c r="U185" s="76"/>
      <c r="V185" s="76"/>
      <c r="W185" s="76"/>
      <c r="X185" s="121"/>
      <c r="Y185" s="121"/>
      <c r="Z185" s="639">
        <f t="shared" si="4"/>
        <v>5250.0000000000009</v>
      </c>
      <c r="AA185" s="118">
        <f t="shared" si="5"/>
        <v>80250</v>
      </c>
    </row>
    <row r="186" spans="1:27" x14ac:dyDescent="0.35">
      <c r="A186" s="76"/>
      <c r="B186" s="196" t="s">
        <v>12063</v>
      </c>
      <c r="C186" s="196" t="s">
        <v>222</v>
      </c>
      <c r="D186" s="196" t="s">
        <v>12064</v>
      </c>
      <c r="E186" s="268" t="s">
        <v>12065</v>
      </c>
      <c r="F186" s="196"/>
      <c r="G186" s="269" t="s">
        <v>24206</v>
      </c>
      <c r="H186" s="76"/>
      <c r="I186" s="118">
        <v>75000</v>
      </c>
      <c r="J186" s="76"/>
      <c r="K186" s="76" t="s">
        <v>1062</v>
      </c>
      <c r="L186" s="119" t="s">
        <v>1063</v>
      </c>
      <c r="M186" s="119" t="s">
        <v>3301</v>
      </c>
      <c r="N186" s="119">
        <v>3143490047</v>
      </c>
      <c r="O186" s="119" t="s">
        <v>1063</v>
      </c>
      <c r="P186" s="76"/>
      <c r="Q186" s="75" t="s">
        <v>1226</v>
      </c>
      <c r="R186" s="69" t="s">
        <v>5008</v>
      </c>
      <c r="S186" s="76"/>
      <c r="T186" s="76"/>
      <c r="U186" s="76"/>
      <c r="V186" s="76"/>
      <c r="W186" s="76"/>
      <c r="X186" s="121"/>
      <c r="Y186" s="121"/>
      <c r="Z186" s="639">
        <f t="shared" si="4"/>
        <v>5250.0000000000009</v>
      </c>
      <c r="AA186" s="118">
        <f t="shared" si="5"/>
        <v>80250</v>
      </c>
    </row>
    <row r="187" spans="1:27" x14ac:dyDescent="0.35">
      <c r="A187" s="76"/>
      <c r="B187" s="196" t="s">
        <v>12063</v>
      </c>
      <c r="C187" s="196" t="s">
        <v>222</v>
      </c>
      <c r="D187" s="196" t="s">
        <v>12064</v>
      </c>
      <c r="E187" s="268" t="s">
        <v>12065</v>
      </c>
      <c r="F187" s="196"/>
      <c r="G187" s="269" t="s">
        <v>24206</v>
      </c>
      <c r="H187" s="76"/>
      <c r="I187" s="118">
        <v>75000</v>
      </c>
      <c r="J187" s="76"/>
      <c r="K187" s="76" t="s">
        <v>1062</v>
      </c>
      <c r="L187" s="119" t="s">
        <v>1063</v>
      </c>
      <c r="M187" s="119" t="s">
        <v>3301</v>
      </c>
      <c r="N187" s="119">
        <v>3143490023</v>
      </c>
      <c r="O187" s="119" t="s">
        <v>1063</v>
      </c>
      <c r="P187" s="76"/>
      <c r="Q187" s="75" t="s">
        <v>1226</v>
      </c>
      <c r="R187" s="69" t="s">
        <v>5008</v>
      </c>
      <c r="S187" s="76"/>
      <c r="T187" s="76"/>
      <c r="U187" s="76"/>
      <c r="V187" s="76"/>
      <c r="W187" s="76"/>
      <c r="X187" s="121"/>
      <c r="Y187" s="121"/>
      <c r="Z187" s="639">
        <f t="shared" si="4"/>
        <v>5250.0000000000009</v>
      </c>
      <c r="AA187" s="118">
        <f t="shared" si="5"/>
        <v>80250</v>
      </c>
    </row>
    <row r="188" spans="1:27" x14ac:dyDescent="0.35">
      <c r="A188" s="76"/>
      <c r="B188" s="196" t="s">
        <v>12063</v>
      </c>
      <c r="C188" s="196" t="s">
        <v>222</v>
      </c>
      <c r="D188" s="196" t="s">
        <v>12064</v>
      </c>
      <c r="E188" s="268" t="s">
        <v>12065</v>
      </c>
      <c r="F188" s="196"/>
      <c r="G188" s="269" t="s">
        <v>24207</v>
      </c>
      <c r="H188" s="76"/>
      <c r="I188" s="118">
        <v>75000</v>
      </c>
      <c r="J188" s="76"/>
      <c r="K188" s="76" t="s">
        <v>1147</v>
      </c>
      <c r="L188" s="119" t="s">
        <v>1063</v>
      </c>
      <c r="M188" s="119" t="s">
        <v>11387</v>
      </c>
      <c r="N188" s="119" t="s">
        <v>1510</v>
      </c>
      <c r="O188" s="119" t="s">
        <v>1063</v>
      </c>
      <c r="P188" s="76"/>
      <c r="Q188" s="75" t="s">
        <v>1226</v>
      </c>
      <c r="R188" s="69" t="s">
        <v>5008</v>
      </c>
      <c r="S188" s="76"/>
      <c r="T188" s="76"/>
      <c r="U188" s="76"/>
      <c r="V188" s="76"/>
      <c r="W188" s="76"/>
      <c r="X188" s="121"/>
      <c r="Y188" s="121"/>
      <c r="Z188" s="639">
        <f t="shared" si="4"/>
        <v>5250.0000000000009</v>
      </c>
      <c r="AA188" s="118">
        <f t="shared" si="5"/>
        <v>80250</v>
      </c>
    </row>
    <row r="189" spans="1:27" x14ac:dyDescent="0.35">
      <c r="A189" s="76"/>
      <c r="B189" s="196" t="s">
        <v>12063</v>
      </c>
      <c r="C189" s="196" t="s">
        <v>222</v>
      </c>
      <c r="D189" s="196" t="s">
        <v>12064</v>
      </c>
      <c r="E189" s="268" t="s">
        <v>12065</v>
      </c>
      <c r="F189" s="196"/>
      <c r="G189" s="269" t="s">
        <v>24208</v>
      </c>
      <c r="H189" s="76"/>
      <c r="I189" s="118">
        <v>75000</v>
      </c>
      <c r="J189" s="76"/>
      <c r="K189" s="76" t="s">
        <v>1147</v>
      </c>
      <c r="L189" s="119" t="s">
        <v>1063</v>
      </c>
      <c r="M189" s="119" t="s">
        <v>11387</v>
      </c>
      <c r="N189" s="119" t="s">
        <v>24209</v>
      </c>
      <c r="O189" s="119" t="s">
        <v>1063</v>
      </c>
      <c r="P189" s="76"/>
      <c r="Q189" s="75" t="s">
        <v>1226</v>
      </c>
      <c r="R189" s="69" t="s">
        <v>5008</v>
      </c>
      <c r="S189" s="76"/>
      <c r="T189" s="76"/>
      <c r="U189" s="76"/>
      <c r="V189" s="76"/>
      <c r="W189" s="76"/>
      <c r="X189" s="121"/>
      <c r="Y189" s="121"/>
      <c r="Z189" s="639">
        <f t="shared" si="4"/>
        <v>5250.0000000000009</v>
      </c>
      <c r="AA189" s="118">
        <f t="shared" si="5"/>
        <v>80250</v>
      </c>
    </row>
    <row r="190" spans="1:27" x14ac:dyDescent="0.35">
      <c r="A190" s="76"/>
      <c r="B190" s="196" t="s">
        <v>12063</v>
      </c>
      <c r="C190" s="196" t="s">
        <v>222</v>
      </c>
      <c r="D190" s="196" t="s">
        <v>12064</v>
      </c>
      <c r="E190" s="268" t="s">
        <v>12065</v>
      </c>
      <c r="F190" s="196"/>
      <c r="G190" s="269" t="s">
        <v>24208</v>
      </c>
      <c r="H190" s="76"/>
      <c r="I190" s="118">
        <v>75000</v>
      </c>
      <c r="J190" s="76"/>
      <c r="K190" s="76" t="s">
        <v>1147</v>
      </c>
      <c r="L190" s="119" t="s">
        <v>1063</v>
      </c>
      <c r="M190" s="119" t="s">
        <v>11387</v>
      </c>
      <c r="N190" s="119" t="s">
        <v>24210</v>
      </c>
      <c r="O190" s="119" t="s">
        <v>1063</v>
      </c>
      <c r="P190" s="76"/>
      <c r="Q190" s="75" t="s">
        <v>1226</v>
      </c>
      <c r="R190" s="69" t="s">
        <v>5008</v>
      </c>
      <c r="S190" s="76"/>
      <c r="T190" s="76"/>
      <c r="U190" s="76"/>
      <c r="V190" s="76"/>
      <c r="W190" s="76"/>
      <c r="X190" s="121"/>
      <c r="Y190" s="121"/>
      <c r="Z190" s="639">
        <f t="shared" si="4"/>
        <v>5250.0000000000009</v>
      </c>
      <c r="AA190" s="118">
        <f t="shared" si="5"/>
        <v>80250</v>
      </c>
    </row>
    <row r="191" spans="1:27" x14ac:dyDescent="0.35">
      <c r="A191" s="76"/>
      <c r="B191" s="196" t="s">
        <v>12063</v>
      </c>
      <c r="C191" s="196" t="s">
        <v>222</v>
      </c>
      <c r="D191" s="196" t="s">
        <v>12064</v>
      </c>
      <c r="E191" s="268" t="s">
        <v>12065</v>
      </c>
      <c r="F191" s="196"/>
      <c r="G191" s="269" t="s">
        <v>24211</v>
      </c>
      <c r="H191" s="76"/>
      <c r="I191" s="118">
        <v>75000</v>
      </c>
      <c r="J191" s="76"/>
      <c r="K191" s="76" t="s">
        <v>1062</v>
      </c>
      <c r="L191" s="119" t="s">
        <v>1063</v>
      </c>
      <c r="M191" s="119" t="s">
        <v>3301</v>
      </c>
      <c r="N191" s="119">
        <v>3143490055</v>
      </c>
      <c r="O191" s="119" t="s">
        <v>1063</v>
      </c>
      <c r="P191" s="76"/>
      <c r="Q191" s="75" t="s">
        <v>1226</v>
      </c>
      <c r="R191" s="69" t="s">
        <v>5008</v>
      </c>
      <c r="S191" s="76"/>
      <c r="T191" s="76"/>
      <c r="U191" s="76"/>
      <c r="V191" s="76"/>
      <c r="W191" s="76"/>
      <c r="X191" s="121"/>
      <c r="Y191" s="121"/>
      <c r="Z191" s="639">
        <f t="shared" si="4"/>
        <v>5250.0000000000009</v>
      </c>
      <c r="AA191" s="118">
        <f t="shared" si="5"/>
        <v>80250</v>
      </c>
    </row>
    <row r="192" spans="1:27" x14ac:dyDescent="0.35">
      <c r="A192" s="76"/>
      <c r="B192" s="196" t="s">
        <v>12063</v>
      </c>
      <c r="C192" s="196" t="s">
        <v>222</v>
      </c>
      <c r="D192" s="196" t="s">
        <v>12064</v>
      </c>
      <c r="E192" s="268" t="s">
        <v>12065</v>
      </c>
      <c r="F192" s="196"/>
      <c r="G192" s="269" t="s">
        <v>24211</v>
      </c>
      <c r="H192" s="76"/>
      <c r="I192" s="118">
        <v>75000</v>
      </c>
      <c r="J192" s="76"/>
      <c r="K192" s="76" t="s">
        <v>1062</v>
      </c>
      <c r="L192" s="119" t="s">
        <v>1063</v>
      </c>
      <c r="M192" s="119" t="s">
        <v>3301</v>
      </c>
      <c r="N192" s="119">
        <v>3143490024</v>
      </c>
      <c r="O192" s="119" t="s">
        <v>1063</v>
      </c>
      <c r="P192" s="76"/>
      <c r="Q192" s="75" t="s">
        <v>1226</v>
      </c>
      <c r="R192" s="69" t="s">
        <v>5008</v>
      </c>
      <c r="S192" s="76"/>
      <c r="T192" s="76"/>
      <c r="U192" s="76"/>
      <c r="V192" s="76"/>
      <c r="W192" s="76"/>
      <c r="X192" s="121"/>
      <c r="Y192" s="121"/>
      <c r="Z192" s="639">
        <f t="shared" si="4"/>
        <v>5250.0000000000009</v>
      </c>
      <c r="AA192" s="118">
        <f t="shared" si="5"/>
        <v>80250</v>
      </c>
    </row>
    <row r="193" spans="1:27" x14ac:dyDescent="0.35">
      <c r="A193" s="76"/>
      <c r="B193" s="196" t="s">
        <v>12063</v>
      </c>
      <c r="C193" s="196" t="s">
        <v>222</v>
      </c>
      <c r="D193" s="196" t="s">
        <v>12064</v>
      </c>
      <c r="E193" s="268" t="s">
        <v>12065</v>
      </c>
      <c r="F193" s="196"/>
      <c r="G193" s="269" t="s">
        <v>24211</v>
      </c>
      <c r="H193" s="76"/>
      <c r="I193" s="118">
        <v>75000</v>
      </c>
      <c r="J193" s="76"/>
      <c r="K193" s="76" t="s">
        <v>1062</v>
      </c>
      <c r="L193" s="119" t="s">
        <v>1063</v>
      </c>
      <c r="M193" s="119" t="s">
        <v>3301</v>
      </c>
      <c r="N193" s="119">
        <v>3143490017</v>
      </c>
      <c r="O193" s="119" t="s">
        <v>1063</v>
      </c>
      <c r="P193" s="76"/>
      <c r="Q193" s="75" t="s">
        <v>1226</v>
      </c>
      <c r="R193" s="69" t="s">
        <v>5008</v>
      </c>
      <c r="S193" s="76"/>
      <c r="T193" s="76"/>
      <c r="U193" s="76"/>
      <c r="V193" s="76"/>
      <c r="W193" s="76"/>
      <c r="X193" s="121"/>
      <c r="Y193" s="121"/>
      <c r="Z193" s="639">
        <f t="shared" si="4"/>
        <v>5250.0000000000009</v>
      </c>
      <c r="AA193" s="118">
        <f t="shared" si="5"/>
        <v>80250</v>
      </c>
    </row>
    <row r="194" spans="1:27" x14ac:dyDescent="0.35">
      <c r="A194" s="76"/>
      <c r="B194" s="196" t="s">
        <v>12063</v>
      </c>
      <c r="C194" s="196" t="s">
        <v>222</v>
      </c>
      <c r="D194" s="196" t="s">
        <v>12064</v>
      </c>
      <c r="E194" s="268" t="s">
        <v>12065</v>
      </c>
      <c r="F194" s="196"/>
      <c r="G194" s="269" t="s">
        <v>24212</v>
      </c>
      <c r="H194" s="76"/>
      <c r="I194" s="118">
        <v>75000</v>
      </c>
      <c r="J194" s="76"/>
      <c r="K194" s="76" t="s">
        <v>1147</v>
      </c>
      <c r="L194" s="119" t="s">
        <v>1063</v>
      </c>
      <c r="M194" s="119" t="s">
        <v>11387</v>
      </c>
      <c r="N194" s="119" t="s">
        <v>1510</v>
      </c>
      <c r="O194" s="119" t="s">
        <v>1063</v>
      </c>
      <c r="P194" s="76"/>
      <c r="Q194" s="75" t="s">
        <v>1226</v>
      </c>
      <c r="R194" s="69" t="s">
        <v>5008</v>
      </c>
      <c r="S194" s="76"/>
      <c r="T194" s="76"/>
      <c r="U194" s="76"/>
      <c r="V194" s="76"/>
      <c r="W194" s="76"/>
      <c r="X194" s="121"/>
      <c r="Y194" s="121"/>
      <c r="Z194" s="639">
        <f t="shared" si="4"/>
        <v>5250.0000000000009</v>
      </c>
      <c r="AA194" s="118">
        <f t="shared" si="5"/>
        <v>80250</v>
      </c>
    </row>
    <row r="195" spans="1:27" x14ac:dyDescent="0.35">
      <c r="A195" s="76"/>
      <c r="B195" s="196" t="s">
        <v>12063</v>
      </c>
      <c r="C195" s="196" t="s">
        <v>222</v>
      </c>
      <c r="D195" s="196" t="s">
        <v>12064</v>
      </c>
      <c r="E195" s="268" t="s">
        <v>12065</v>
      </c>
      <c r="F195" s="196"/>
      <c r="G195" s="269" t="s">
        <v>24213</v>
      </c>
      <c r="H195" s="76"/>
      <c r="I195" s="118">
        <v>75000</v>
      </c>
      <c r="J195" s="76"/>
      <c r="K195" s="76" t="s">
        <v>1147</v>
      </c>
      <c r="L195" s="119" t="s">
        <v>1063</v>
      </c>
      <c r="M195" s="119" t="s">
        <v>11387</v>
      </c>
      <c r="N195" s="119" t="s">
        <v>24214</v>
      </c>
      <c r="O195" s="119" t="s">
        <v>1063</v>
      </c>
      <c r="P195" s="76"/>
      <c r="Q195" s="75" t="s">
        <v>1226</v>
      </c>
      <c r="R195" s="69" t="s">
        <v>5008</v>
      </c>
      <c r="S195" s="76"/>
      <c r="T195" s="76"/>
      <c r="U195" s="76"/>
      <c r="V195" s="76"/>
      <c r="W195" s="76"/>
      <c r="X195" s="121"/>
      <c r="Y195" s="121"/>
      <c r="Z195" s="639">
        <f t="shared" si="4"/>
        <v>5250.0000000000009</v>
      </c>
      <c r="AA195" s="118">
        <f t="shared" si="5"/>
        <v>80250</v>
      </c>
    </row>
    <row r="196" spans="1:27" x14ac:dyDescent="0.35">
      <c r="A196" s="76"/>
      <c r="B196" s="196" t="s">
        <v>12063</v>
      </c>
      <c r="C196" s="196" t="s">
        <v>222</v>
      </c>
      <c r="D196" s="196" t="s">
        <v>12064</v>
      </c>
      <c r="E196" s="268" t="s">
        <v>12065</v>
      </c>
      <c r="F196" s="196"/>
      <c r="G196" s="269" t="s">
        <v>24213</v>
      </c>
      <c r="H196" s="76"/>
      <c r="I196" s="118">
        <v>75000</v>
      </c>
      <c r="J196" s="76"/>
      <c r="K196" s="76" t="s">
        <v>1147</v>
      </c>
      <c r="L196" s="119" t="s">
        <v>1063</v>
      </c>
      <c r="M196" s="119" t="s">
        <v>11387</v>
      </c>
      <c r="N196" s="119" t="s">
        <v>24215</v>
      </c>
      <c r="O196" s="119" t="s">
        <v>1063</v>
      </c>
      <c r="P196" s="76"/>
      <c r="Q196" s="75" t="s">
        <v>1226</v>
      </c>
      <c r="R196" s="69" t="s">
        <v>5008</v>
      </c>
      <c r="S196" s="76"/>
      <c r="T196" s="76"/>
      <c r="U196" s="76"/>
      <c r="V196" s="76"/>
      <c r="W196" s="76"/>
      <c r="X196" s="121"/>
      <c r="Y196" s="121"/>
      <c r="Z196" s="639">
        <f t="shared" si="4"/>
        <v>5250.0000000000009</v>
      </c>
      <c r="AA196" s="118">
        <f t="shared" si="5"/>
        <v>80250</v>
      </c>
    </row>
    <row r="197" spans="1:27" x14ac:dyDescent="0.35">
      <c r="A197" s="76"/>
      <c r="B197" s="196" t="s">
        <v>12063</v>
      </c>
      <c r="C197" s="196" t="s">
        <v>222</v>
      </c>
      <c r="D197" s="196" t="s">
        <v>12064</v>
      </c>
      <c r="E197" s="268" t="s">
        <v>12065</v>
      </c>
      <c r="F197" s="196"/>
      <c r="G197" s="269" t="s">
        <v>24216</v>
      </c>
      <c r="H197" s="76"/>
      <c r="I197" s="118">
        <v>75000</v>
      </c>
      <c r="J197" s="76"/>
      <c r="K197" s="76" t="s">
        <v>1062</v>
      </c>
      <c r="L197" s="119" t="s">
        <v>1063</v>
      </c>
      <c r="M197" s="119" t="s">
        <v>3301</v>
      </c>
      <c r="N197" s="119">
        <v>3143490037</v>
      </c>
      <c r="O197" s="119" t="s">
        <v>1063</v>
      </c>
      <c r="P197" s="76"/>
      <c r="Q197" s="75" t="s">
        <v>1226</v>
      </c>
      <c r="R197" s="69" t="s">
        <v>5008</v>
      </c>
      <c r="S197" s="76"/>
      <c r="T197" s="76"/>
      <c r="U197" s="76"/>
      <c r="V197" s="76"/>
      <c r="W197" s="76"/>
      <c r="X197" s="121"/>
      <c r="Y197" s="121"/>
      <c r="Z197" s="639">
        <f t="shared" si="4"/>
        <v>5250.0000000000009</v>
      </c>
      <c r="AA197" s="118">
        <f t="shared" si="5"/>
        <v>80250</v>
      </c>
    </row>
    <row r="198" spans="1:27" x14ac:dyDescent="0.35">
      <c r="A198" s="76"/>
      <c r="B198" s="196" t="s">
        <v>12063</v>
      </c>
      <c r="C198" s="196" t="s">
        <v>222</v>
      </c>
      <c r="D198" s="196" t="s">
        <v>12064</v>
      </c>
      <c r="E198" s="268" t="s">
        <v>12065</v>
      </c>
      <c r="F198" s="196"/>
      <c r="G198" s="269" t="s">
        <v>24216</v>
      </c>
      <c r="H198" s="76"/>
      <c r="I198" s="118">
        <v>75000</v>
      </c>
      <c r="J198" s="76"/>
      <c r="K198" s="76" t="s">
        <v>1062</v>
      </c>
      <c r="L198" s="119" t="s">
        <v>1063</v>
      </c>
      <c r="M198" s="119" t="s">
        <v>3301</v>
      </c>
      <c r="N198" s="119">
        <v>3143490058</v>
      </c>
      <c r="O198" s="119" t="s">
        <v>1063</v>
      </c>
      <c r="P198" s="76"/>
      <c r="Q198" s="75" t="s">
        <v>1226</v>
      </c>
      <c r="R198" s="69" t="s">
        <v>5008</v>
      </c>
      <c r="S198" s="76"/>
      <c r="T198" s="76"/>
      <c r="U198" s="76"/>
      <c r="V198" s="76"/>
      <c r="W198" s="76"/>
      <c r="X198" s="121"/>
      <c r="Y198" s="121"/>
      <c r="Z198" s="639">
        <f t="shared" ref="Z198:Z261" si="6">I198*Z$4</f>
        <v>5250.0000000000009</v>
      </c>
      <c r="AA198" s="118">
        <f t="shared" ref="AA198:AA261" si="7">I198+Z198</f>
        <v>80250</v>
      </c>
    </row>
    <row r="199" spans="1:27" x14ac:dyDescent="0.35">
      <c r="A199" s="76"/>
      <c r="B199" s="196" t="s">
        <v>12063</v>
      </c>
      <c r="C199" s="196" t="s">
        <v>222</v>
      </c>
      <c r="D199" s="196" t="s">
        <v>12064</v>
      </c>
      <c r="E199" s="268" t="s">
        <v>12065</v>
      </c>
      <c r="F199" s="196"/>
      <c r="G199" s="269" t="s">
        <v>24216</v>
      </c>
      <c r="H199" s="76"/>
      <c r="I199" s="118">
        <v>75000</v>
      </c>
      <c r="J199" s="76"/>
      <c r="K199" s="76" t="s">
        <v>1062</v>
      </c>
      <c r="L199" s="119" t="s">
        <v>1063</v>
      </c>
      <c r="M199" s="119" t="s">
        <v>3301</v>
      </c>
      <c r="N199" s="119">
        <v>3143490025</v>
      </c>
      <c r="O199" s="119" t="s">
        <v>1063</v>
      </c>
      <c r="P199" s="76"/>
      <c r="Q199" s="75" t="s">
        <v>1226</v>
      </c>
      <c r="R199" s="69" t="s">
        <v>5008</v>
      </c>
      <c r="S199" s="76"/>
      <c r="T199" s="76"/>
      <c r="U199" s="76"/>
      <c r="V199" s="76"/>
      <c r="W199" s="76"/>
      <c r="X199" s="121"/>
      <c r="Y199" s="121"/>
      <c r="Z199" s="639">
        <f t="shared" si="6"/>
        <v>5250.0000000000009</v>
      </c>
      <c r="AA199" s="118">
        <f t="shared" si="7"/>
        <v>80250</v>
      </c>
    </row>
    <row r="200" spans="1:27" x14ac:dyDescent="0.35">
      <c r="A200" s="76"/>
      <c r="B200" s="196" t="s">
        <v>12063</v>
      </c>
      <c r="C200" s="196" t="s">
        <v>222</v>
      </c>
      <c r="D200" s="196" t="s">
        <v>12064</v>
      </c>
      <c r="E200" s="268" t="s">
        <v>12065</v>
      </c>
      <c r="F200" s="196"/>
      <c r="G200" s="269" t="s">
        <v>24217</v>
      </c>
      <c r="H200" s="76"/>
      <c r="I200" s="118">
        <v>75000</v>
      </c>
      <c r="J200" s="76"/>
      <c r="K200" s="76" t="s">
        <v>1147</v>
      </c>
      <c r="L200" s="119" t="s">
        <v>1063</v>
      </c>
      <c r="M200" s="119" t="s">
        <v>11387</v>
      </c>
      <c r="N200" s="119" t="s">
        <v>24218</v>
      </c>
      <c r="O200" s="119" t="s">
        <v>1063</v>
      </c>
      <c r="P200" s="76"/>
      <c r="Q200" s="75" t="s">
        <v>1226</v>
      </c>
      <c r="R200" s="69" t="s">
        <v>5008</v>
      </c>
      <c r="S200" s="76"/>
      <c r="T200" s="76"/>
      <c r="U200" s="76"/>
      <c r="V200" s="76"/>
      <c r="W200" s="76"/>
      <c r="X200" s="121"/>
      <c r="Y200" s="121"/>
      <c r="Z200" s="639">
        <f t="shared" si="6"/>
        <v>5250.0000000000009</v>
      </c>
      <c r="AA200" s="118">
        <f t="shared" si="7"/>
        <v>80250</v>
      </c>
    </row>
    <row r="201" spans="1:27" x14ac:dyDescent="0.35">
      <c r="A201" s="76"/>
      <c r="B201" s="196" t="s">
        <v>12063</v>
      </c>
      <c r="C201" s="196" t="s">
        <v>222</v>
      </c>
      <c r="D201" s="196" t="s">
        <v>12064</v>
      </c>
      <c r="E201" s="268" t="s">
        <v>12065</v>
      </c>
      <c r="F201" s="196"/>
      <c r="G201" s="269" t="s">
        <v>24219</v>
      </c>
      <c r="H201" s="76"/>
      <c r="I201" s="118">
        <v>75000</v>
      </c>
      <c r="J201" s="76"/>
      <c r="K201" s="76" t="s">
        <v>1147</v>
      </c>
      <c r="L201" s="119" t="s">
        <v>1063</v>
      </c>
      <c r="M201" s="119" t="s">
        <v>11387</v>
      </c>
      <c r="N201" s="119" t="s">
        <v>24220</v>
      </c>
      <c r="O201" s="119" t="s">
        <v>1063</v>
      </c>
      <c r="P201" s="76"/>
      <c r="Q201" s="75" t="s">
        <v>1226</v>
      </c>
      <c r="R201" s="69" t="s">
        <v>5008</v>
      </c>
      <c r="S201" s="76"/>
      <c r="T201" s="76"/>
      <c r="U201" s="76"/>
      <c r="V201" s="76"/>
      <c r="W201" s="76"/>
      <c r="X201" s="121"/>
      <c r="Y201" s="121"/>
      <c r="Z201" s="639">
        <f t="shared" si="6"/>
        <v>5250.0000000000009</v>
      </c>
      <c r="AA201" s="118">
        <f t="shared" si="7"/>
        <v>80250</v>
      </c>
    </row>
    <row r="202" spans="1:27" x14ac:dyDescent="0.35">
      <c r="A202" s="76"/>
      <c r="B202" s="196" t="s">
        <v>12063</v>
      </c>
      <c r="C202" s="196" t="s">
        <v>222</v>
      </c>
      <c r="D202" s="196" t="s">
        <v>12064</v>
      </c>
      <c r="E202" s="268" t="s">
        <v>12065</v>
      </c>
      <c r="F202" s="196"/>
      <c r="G202" s="269" t="s">
        <v>24221</v>
      </c>
      <c r="H202" s="76"/>
      <c r="I202" s="118">
        <v>75000</v>
      </c>
      <c r="J202" s="76"/>
      <c r="K202" s="76" t="s">
        <v>1062</v>
      </c>
      <c r="L202" s="119" t="s">
        <v>1063</v>
      </c>
      <c r="M202" s="119" t="s">
        <v>3301</v>
      </c>
      <c r="N202" s="119">
        <v>3143490049</v>
      </c>
      <c r="O202" s="119" t="s">
        <v>1063</v>
      </c>
      <c r="P202" s="76"/>
      <c r="Q202" s="75" t="s">
        <v>1226</v>
      </c>
      <c r="R202" s="69" t="s">
        <v>5008</v>
      </c>
      <c r="S202" s="76"/>
      <c r="T202" s="76"/>
      <c r="U202" s="76"/>
      <c r="V202" s="76"/>
      <c r="W202" s="76"/>
      <c r="X202" s="121"/>
      <c r="Y202" s="121"/>
      <c r="Z202" s="639">
        <f t="shared" si="6"/>
        <v>5250.0000000000009</v>
      </c>
      <c r="AA202" s="118">
        <f t="shared" si="7"/>
        <v>80250</v>
      </c>
    </row>
    <row r="203" spans="1:27" x14ac:dyDescent="0.35">
      <c r="A203" s="76"/>
      <c r="B203" s="196" t="s">
        <v>12063</v>
      </c>
      <c r="C203" s="196" t="s">
        <v>222</v>
      </c>
      <c r="D203" s="196" t="s">
        <v>12064</v>
      </c>
      <c r="E203" s="268" t="s">
        <v>12065</v>
      </c>
      <c r="F203" s="196"/>
      <c r="G203" s="269" t="s">
        <v>24221</v>
      </c>
      <c r="H203" s="76"/>
      <c r="I203" s="118">
        <v>75000</v>
      </c>
      <c r="J203" s="76"/>
      <c r="K203" s="76" t="s">
        <v>1062</v>
      </c>
      <c r="L203" s="119" t="s">
        <v>1063</v>
      </c>
      <c r="M203" s="119" t="s">
        <v>3301</v>
      </c>
      <c r="N203" s="119">
        <v>3143490029</v>
      </c>
      <c r="O203" s="119" t="s">
        <v>1063</v>
      </c>
      <c r="P203" s="76"/>
      <c r="Q203" s="75" t="s">
        <v>1226</v>
      </c>
      <c r="R203" s="69" t="s">
        <v>5008</v>
      </c>
      <c r="S203" s="76"/>
      <c r="T203" s="76"/>
      <c r="U203" s="76"/>
      <c r="V203" s="76"/>
      <c r="W203" s="76"/>
      <c r="X203" s="121"/>
      <c r="Y203" s="121"/>
      <c r="Z203" s="639">
        <f t="shared" si="6"/>
        <v>5250.0000000000009</v>
      </c>
      <c r="AA203" s="118">
        <f t="shared" si="7"/>
        <v>80250</v>
      </c>
    </row>
    <row r="204" spans="1:27" x14ac:dyDescent="0.35">
      <c r="A204" s="76"/>
      <c r="B204" s="196" t="s">
        <v>12063</v>
      </c>
      <c r="C204" s="196" t="s">
        <v>222</v>
      </c>
      <c r="D204" s="196" t="s">
        <v>12064</v>
      </c>
      <c r="E204" s="268" t="s">
        <v>12065</v>
      </c>
      <c r="F204" s="196"/>
      <c r="G204" s="269" t="s">
        <v>24221</v>
      </c>
      <c r="H204" s="76"/>
      <c r="I204" s="118">
        <v>75000</v>
      </c>
      <c r="J204" s="76"/>
      <c r="K204" s="76" t="s">
        <v>1062</v>
      </c>
      <c r="L204" s="119" t="s">
        <v>1063</v>
      </c>
      <c r="M204" s="119" t="s">
        <v>3301</v>
      </c>
      <c r="N204" s="119">
        <v>3143490035</v>
      </c>
      <c r="O204" s="119" t="s">
        <v>1063</v>
      </c>
      <c r="P204" s="76"/>
      <c r="Q204" s="75" t="s">
        <v>1226</v>
      </c>
      <c r="R204" s="69" t="s">
        <v>5008</v>
      </c>
      <c r="S204" s="76"/>
      <c r="T204" s="76"/>
      <c r="U204" s="76"/>
      <c r="V204" s="76"/>
      <c r="W204" s="76"/>
      <c r="X204" s="121"/>
      <c r="Y204" s="121"/>
      <c r="Z204" s="639">
        <f t="shared" si="6"/>
        <v>5250.0000000000009</v>
      </c>
      <c r="AA204" s="118">
        <f t="shared" si="7"/>
        <v>80250</v>
      </c>
    </row>
    <row r="205" spans="1:27" x14ac:dyDescent="0.35">
      <c r="A205" s="76"/>
      <c r="B205" s="196" t="s">
        <v>12063</v>
      </c>
      <c r="C205" s="196" t="s">
        <v>222</v>
      </c>
      <c r="D205" s="196" t="s">
        <v>12064</v>
      </c>
      <c r="E205" s="268" t="s">
        <v>12065</v>
      </c>
      <c r="F205" s="196"/>
      <c r="G205" s="269" t="s">
        <v>24222</v>
      </c>
      <c r="H205" s="76"/>
      <c r="I205" s="118">
        <v>75000</v>
      </c>
      <c r="J205" s="76"/>
      <c r="K205" s="76" t="s">
        <v>1147</v>
      </c>
      <c r="L205" s="119" t="s">
        <v>1063</v>
      </c>
      <c r="M205" s="119" t="s">
        <v>11387</v>
      </c>
      <c r="N205" s="119" t="s">
        <v>1510</v>
      </c>
      <c r="O205" s="119" t="s">
        <v>1063</v>
      </c>
      <c r="P205" s="76"/>
      <c r="Q205" s="75" t="s">
        <v>1226</v>
      </c>
      <c r="R205" s="69" t="s">
        <v>5008</v>
      </c>
      <c r="S205" s="76"/>
      <c r="T205" s="76"/>
      <c r="U205" s="76"/>
      <c r="V205" s="76"/>
      <c r="W205" s="76"/>
      <c r="X205" s="121"/>
      <c r="Y205" s="121"/>
      <c r="Z205" s="639">
        <f t="shared" si="6"/>
        <v>5250.0000000000009</v>
      </c>
      <c r="AA205" s="118">
        <f t="shared" si="7"/>
        <v>80250</v>
      </c>
    </row>
    <row r="206" spans="1:27" x14ac:dyDescent="0.35">
      <c r="A206" s="76"/>
      <c r="B206" s="196" t="s">
        <v>12063</v>
      </c>
      <c r="C206" s="196" t="s">
        <v>222</v>
      </c>
      <c r="D206" s="196" t="s">
        <v>12064</v>
      </c>
      <c r="E206" s="268" t="s">
        <v>12065</v>
      </c>
      <c r="F206" s="196"/>
      <c r="G206" s="269" t="s">
        <v>24223</v>
      </c>
      <c r="H206" s="76"/>
      <c r="I206" s="118">
        <v>75000</v>
      </c>
      <c r="J206" s="76"/>
      <c r="K206" s="76" t="s">
        <v>1147</v>
      </c>
      <c r="L206" s="119" t="s">
        <v>1063</v>
      </c>
      <c r="M206" s="119" t="s">
        <v>11387</v>
      </c>
      <c r="N206" s="119" t="s">
        <v>24224</v>
      </c>
      <c r="O206" s="119" t="s">
        <v>1063</v>
      </c>
      <c r="P206" s="76"/>
      <c r="Q206" s="75" t="s">
        <v>1226</v>
      </c>
      <c r="R206" s="69" t="s">
        <v>5008</v>
      </c>
      <c r="S206" s="76"/>
      <c r="T206" s="76"/>
      <c r="U206" s="76"/>
      <c r="V206" s="76"/>
      <c r="W206" s="76"/>
      <c r="X206" s="121"/>
      <c r="Y206" s="121"/>
      <c r="Z206" s="639">
        <f t="shared" si="6"/>
        <v>5250.0000000000009</v>
      </c>
      <c r="AA206" s="118">
        <f t="shared" si="7"/>
        <v>80250</v>
      </c>
    </row>
    <row r="207" spans="1:27" x14ac:dyDescent="0.35">
      <c r="A207" s="76"/>
      <c r="B207" s="196" t="s">
        <v>12063</v>
      </c>
      <c r="C207" s="196" t="s">
        <v>222</v>
      </c>
      <c r="D207" s="196" t="s">
        <v>12064</v>
      </c>
      <c r="E207" s="268" t="s">
        <v>12065</v>
      </c>
      <c r="F207" s="196"/>
      <c r="G207" s="269" t="s">
        <v>24223</v>
      </c>
      <c r="H207" s="76"/>
      <c r="I207" s="118">
        <v>75000</v>
      </c>
      <c r="J207" s="76"/>
      <c r="K207" s="76" t="s">
        <v>1147</v>
      </c>
      <c r="L207" s="119" t="s">
        <v>1063</v>
      </c>
      <c r="M207" s="119" t="s">
        <v>11387</v>
      </c>
      <c r="N207" s="119" t="s">
        <v>24225</v>
      </c>
      <c r="O207" s="119" t="s">
        <v>1063</v>
      </c>
      <c r="P207" s="76"/>
      <c r="Q207" s="75" t="s">
        <v>1226</v>
      </c>
      <c r="R207" s="69" t="s">
        <v>5008</v>
      </c>
      <c r="S207" s="76"/>
      <c r="T207" s="76"/>
      <c r="U207" s="76"/>
      <c r="V207" s="76"/>
      <c r="W207" s="76"/>
      <c r="X207" s="121"/>
      <c r="Y207" s="121"/>
      <c r="Z207" s="639">
        <f t="shared" si="6"/>
        <v>5250.0000000000009</v>
      </c>
      <c r="AA207" s="118">
        <f t="shared" si="7"/>
        <v>80250</v>
      </c>
    </row>
    <row r="208" spans="1:27" x14ac:dyDescent="0.35">
      <c r="A208" s="76"/>
      <c r="B208" s="196" t="s">
        <v>12063</v>
      </c>
      <c r="C208" s="196" t="s">
        <v>222</v>
      </c>
      <c r="D208" s="196" t="s">
        <v>12064</v>
      </c>
      <c r="E208" s="268" t="s">
        <v>12065</v>
      </c>
      <c r="F208" s="196"/>
      <c r="G208" s="269" t="s">
        <v>24226</v>
      </c>
      <c r="H208" s="76"/>
      <c r="I208" s="118">
        <v>75000</v>
      </c>
      <c r="J208" s="76"/>
      <c r="K208" s="76" t="s">
        <v>1062</v>
      </c>
      <c r="L208" s="119" t="s">
        <v>1063</v>
      </c>
      <c r="M208" s="119" t="s">
        <v>3301</v>
      </c>
      <c r="N208" s="119">
        <v>3143490019</v>
      </c>
      <c r="O208" s="119" t="s">
        <v>1063</v>
      </c>
      <c r="P208" s="76"/>
      <c r="Q208" s="75" t="s">
        <v>1226</v>
      </c>
      <c r="R208" s="69" t="s">
        <v>5008</v>
      </c>
      <c r="S208" s="76"/>
      <c r="T208" s="76"/>
      <c r="U208" s="76"/>
      <c r="V208" s="76"/>
      <c r="W208" s="76"/>
      <c r="X208" s="121"/>
      <c r="Y208" s="121"/>
      <c r="Z208" s="639">
        <f t="shared" si="6"/>
        <v>5250.0000000000009</v>
      </c>
      <c r="AA208" s="118">
        <f t="shared" si="7"/>
        <v>80250</v>
      </c>
    </row>
    <row r="209" spans="1:27" x14ac:dyDescent="0.35">
      <c r="A209" s="76"/>
      <c r="B209" s="196" t="s">
        <v>12063</v>
      </c>
      <c r="C209" s="196" t="s">
        <v>222</v>
      </c>
      <c r="D209" s="196" t="s">
        <v>12064</v>
      </c>
      <c r="E209" s="268" t="s">
        <v>12065</v>
      </c>
      <c r="F209" s="196"/>
      <c r="G209" s="269" t="s">
        <v>24226</v>
      </c>
      <c r="H209" s="76"/>
      <c r="I209" s="118">
        <v>75000</v>
      </c>
      <c r="J209" s="76"/>
      <c r="K209" s="76" t="s">
        <v>1062</v>
      </c>
      <c r="L209" s="119" t="s">
        <v>1063</v>
      </c>
      <c r="M209" s="119" t="s">
        <v>3301</v>
      </c>
      <c r="N209" s="119">
        <v>3143490045</v>
      </c>
      <c r="O209" s="119" t="s">
        <v>1063</v>
      </c>
      <c r="P209" s="76"/>
      <c r="Q209" s="75" t="s">
        <v>1226</v>
      </c>
      <c r="R209" s="69" t="s">
        <v>5008</v>
      </c>
      <c r="S209" s="76"/>
      <c r="T209" s="76"/>
      <c r="U209" s="76"/>
      <c r="V209" s="76"/>
      <c r="W209" s="76"/>
      <c r="X209" s="121"/>
      <c r="Y209" s="121"/>
      <c r="Z209" s="639">
        <f t="shared" si="6"/>
        <v>5250.0000000000009</v>
      </c>
      <c r="AA209" s="118">
        <f t="shared" si="7"/>
        <v>80250</v>
      </c>
    </row>
    <row r="210" spans="1:27" x14ac:dyDescent="0.35">
      <c r="A210" s="76"/>
      <c r="B210" s="196" t="s">
        <v>12063</v>
      </c>
      <c r="C210" s="196" t="s">
        <v>222</v>
      </c>
      <c r="D210" s="196" t="s">
        <v>12064</v>
      </c>
      <c r="E210" s="268" t="s">
        <v>12065</v>
      </c>
      <c r="F210" s="196"/>
      <c r="G210" s="269" t="s">
        <v>24226</v>
      </c>
      <c r="H210" s="76"/>
      <c r="I210" s="118">
        <v>75000</v>
      </c>
      <c r="J210" s="76"/>
      <c r="K210" s="76" t="s">
        <v>1062</v>
      </c>
      <c r="L210" s="119" t="s">
        <v>1063</v>
      </c>
      <c r="M210" s="119" t="s">
        <v>1064</v>
      </c>
      <c r="N210" s="119">
        <v>3143500023</v>
      </c>
      <c r="O210" s="119" t="s">
        <v>1063</v>
      </c>
      <c r="P210" s="76"/>
      <c r="Q210" s="75" t="s">
        <v>1226</v>
      </c>
      <c r="R210" s="69" t="s">
        <v>5008</v>
      </c>
      <c r="S210" s="76"/>
      <c r="T210" s="76"/>
      <c r="U210" s="76"/>
      <c r="V210" s="76"/>
      <c r="W210" s="76"/>
      <c r="X210" s="121"/>
      <c r="Y210" s="121"/>
      <c r="Z210" s="639">
        <f t="shared" si="6"/>
        <v>5250.0000000000009</v>
      </c>
      <c r="AA210" s="118">
        <f t="shared" si="7"/>
        <v>80250</v>
      </c>
    </row>
    <row r="211" spans="1:27" x14ac:dyDescent="0.35">
      <c r="A211" s="76"/>
      <c r="B211" s="196" t="s">
        <v>12063</v>
      </c>
      <c r="C211" s="196" t="s">
        <v>222</v>
      </c>
      <c r="D211" s="196" t="s">
        <v>12064</v>
      </c>
      <c r="E211" s="268" t="s">
        <v>12065</v>
      </c>
      <c r="F211" s="196"/>
      <c r="G211" s="269" t="s">
        <v>24227</v>
      </c>
      <c r="H211" s="76"/>
      <c r="I211" s="118">
        <v>75000</v>
      </c>
      <c r="J211" s="76"/>
      <c r="K211" s="76" t="s">
        <v>1147</v>
      </c>
      <c r="L211" s="119" t="s">
        <v>1063</v>
      </c>
      <c r="M211" s="119" t="s">
        <v>11387</v>
      </c>
      <c r="N211" s="119" t="s">
        <v>1510</v>
      </c>
      <c r="O211" s="119" t="s">
        <v>1063</v>
      </c>
      <c r="P211" s="76"/>
      <c r="Q211" s="75" t="s">
        <v>1226</v>
      </c>
      <c r="R211" s="69" t="s">
        <v>5008</v>
      </c>
      <c r="S211" s="76"/>
      <c r="T211" s="76"/>
      <c r="U211" s="76"/>
      <c r="V211" s="76"/>
      <c r="W211" s="76"/>
      <c r="X211" s="121"/>
      <c r="Y211" s="121"/>
      <c r="Z211" s="639">
        <f t="shared" si="6"/>
        <v>5250.0000000000009</v>
      </c>
      <c r="AA211" s="118">
        <f t="shared" si="7"/>
        <v>80250</v>
      </c>
    </row>
    <row r="212" spans="1:27" x14ac:dyDescent="0.35">
      <c r="A212" s="76"/>
      <c r="B212" s="196" t="s">
        <v>12063</v>
      </c>
      <c r="C212" s="196" t="s">
        <v>222</v>
      </c>
      <c r="D212" s="196" t="s">
        <v>12064</v>
      </c>
      <c r="E212" s="268" t="s">
        <v>12065</v>
      </c>
      <c r="F212" s="196"/>
      <c r="G212" s="269" t="s">
        <v>24228</v>
      </c>
      <c r="H212" s="76"/>
      <c r="I212" s="118">
        <v>75000</v>
      </c>
      <c r="J212" s="76"/>
      <c r="K212" s="76" t="s">
        <v>1147</v>
      </c>
      <c r="L212" s="119" t="s">
        <v>1063</v>
      </c>
      <c r="M212" s="119" t="s">
        <v>11387</v>
      </c>
      <c r="N212" s="119" t="s">
        <v>24229</v>
      </c>
      <c r="O212" s="119" t="s">
        <v>1063</v>
      </c>
      <c r="P212" s="76"/>
      <c r="Q212" s="75" t="s">
        <v>1226</v>
      </c>
      <c r="R212" s="69" t="s">
        <v>5008</v>
      </c>
      <c r="S212" s="76"/>
      <c r="T212" s="76"/>
      <c r="U212" s="76"/>
      <c r="V212" s="76"/>
      <c r="W212" s="76"/>
      <c r="X212" s="121"/>
      <c r="Y212" s="121"/>
      <c r="Z212" s="639">
        <f t="shared" si="6"/>
        <v>5250.0000000000009</v>
      </c>
      <c r="AA212" s="118">
        <f t="shared" si="7"/>
        <v>80250</v>
      </c>
    </row>
    <row r="213" spans="1:27" x14ac:dyDescent="0.35">
      <c r="A213" s="76"/>
      <c r="B213" s="196" t="s">
        <v>12063</v>
      </c>
      <c r="C213" s="196" t="s">
        <v>222</v>
      </c>
      <c r="D213" s="196" t="s">
        <v>12064</v>
      </c>
      <c r="E213" s="268" t="s">
        <v>12065</v>
      </c>
      <c r="F213" s="196"/>
      <c r="G213" s="269" t="s">
        <v>24230</v>
      </c>
      <c r="H213" s="76"/>
      <c r="I213" s="118">
        <v>75000</v>
      </c>
      <c r="J213" s="76"/>
      <c r="K213" s="76" t="s">
        <v>1062</v>
      </c>
      <c r="L213" s="119" t="s">
        <v>1063</v>
      </c>
      <c r="M213" s="119" t="s">
        <v>3301</v>
      </c>
      <c r="N213" s="119">
        <v>3143490032</v>
      </c>
      <c r="O213" s="119" t="s">
        <v>1063</v>
      </c>
      <c r="P213" s="76"/>
      <c r="Q213" s="75" t="s">
        <v>1226</v>
      </c>
      <c r="R213" s="69" t="s">
        <v>5008</v>
      </c>
      <c r="S213" s="76"/>
      <c r="T213" s="76"/>
      <c r="U213" s="76"/>
      <c r="V213" s="76"/>
      <c r="W213" s="76"/>
      <c r="X213" s="121"/>
      <c r="Y213" s="121"/>
      <c r="Z213" s="639">
        <f t="shared" si="6"/>
        <v>5250.0000000000009</v>
      </c>
      <c r="AA213" s="118">
        <f t="shared" si="7"/>
        <v>80250</v>
      </c>
    </row>
    <row r="214" spans="1:27" x14ac:dyDescent="0.35">
      <c r="A214" s="76"/>
      <c r="B214" s="196" t="s">
        <v>12063</v>
      </c>
      <c r="C214" s="196" t="s">
        <v>222</v>
      </c>
      <c r="D214" s="196" t="s">
        <v>12064</v>
      </c>
      <c r="E214" s="268" t="s">
        <v>12065</v>
      </c>
      <c r="F214" s="196"/>
      <c r="G214" s="269" t="s">
        <v>24231</v>
      </c>
      <c r="H214" s="69"/>
      <c r="I214" s="118">
        <v>75000</v>
      </c>
      <c r="J214" s="69"/>
      <c r="K214" s="69" t="s">
        <v>1062</v>
      </c>
      <c r="L214" s="119" t="s">
        <v>1063</v>
      </c>
      <c r="M214" s="79" t="s">
        <v>3297</v>
      </c>
      <c r="N214" s="80">
        <v>1143500039</v>
      </c>
      <c r="O214" s="119" t="s">
        <v>1063</v>
      </c>
      <c r="P214" s="69"/>
      <c r="Q214" s="75" t="s">
        <v>1226</v>
      </c>
      <c r="R214" s="69" t="s">
        <v>5008</v>
      </c>
      <c r="S214" s="69"/>
      <c r="T214" s="69"/>
      <c r="U214" s="69"/>
      <c r="V214" s="69"/>
      <c r="W214" s="69"/>
      <c r="X214" s="116"/>
      <c r="Y214" s="121"/>
      <c r="Z214" s="639">
        <f t="shared" si="6"/>
        <v>5250.0000000000009</v>
      </c>
      <c r="AA214" s="118">
        <f t="shared" si="7"/>
        <v>80250</v>
      </c>
    </row>
    <row r="215" spans="1:27" x14ac:dyDescent="0.35">
      <c r="A215" s="76"/>
      <c r="B215" s="196" t="s">
        <v>12063</v>
      </c>
      <c r="C215" s="196" t="s">
        <v>222</v>
      </c>
      <c r="D215" s="196" t="s">
        <v>12064</v>
      </c>
      <c r="E215" s="268" t="s">
        <v>12065</v>
      </c>
      <c r="F215" s="196"/>
      <c r="G215" s="269" t="s">
        <v>24232</v>
      </c>
      <c r="H215" s="69"/>
      <c r="I215" s="118">
        <v>75000</v>
      </c>
      <c r="J215" s="69"/>
      <c r="K215" s="69" t="s">
        <v>1062</v>
      </c>
      <c r="L215" s="119" t="s">
        <v>1063</v>
      </c>
      <c r="M215" s="79" t="s">
        <v>3297</v>
      </c>
      <c r="N215" s="80">
        <v>1143500041</v>
      </c>
      <c r="O215" s="119" t="s">
        <v>1063</v>
      </c>
      <c r="P215" s="69"/>
      <c r="Q215" s="75" t="s">
        <v>1226</v>
      </c>
      <c r="R215" s="69" t="s">
        <v>5008</v>
      </c>
      <c r="S215" s="69"/>
      <c r="T215" s="69"/>
      <c r="U215" s="69"/>
      <c r="V215" s="69"/>
      <c r="W215" s="69"/>
      <c r="X215" s="116"/>
      <c r="Y215" s="121"/>
      <c r="Z215" s="639">
        <f t="shared" si="6"/>
        <v>5250.0000000000009</v>
      </c>
      <c r="AA215" s="118">
        <f t="shared" si="7"/>
        <v>80250</v>
      </c>
    </row>
    <row r="216" spans="1:27" x14ac:dyDescent="0.35">
      <c r="A216" s="76"/>
      <c r="B216" s="196" t="s">
        <v>12063</v>
      </c>
      <c r="C216" s="196" t="s">
        <v>222</v>
      </c>
      <c r="D216" s="196" t="s">
        <v>12064</v>
      </c>
      <c r="E216" s="268" t="s">
        <v>12065</v>
      </c>
      <c r="F216" s="196"/>
      <c r="G216" s="269" t="s">
        <v>24233</v>
      </c>
      <c r="H216" s="69"/>
      <c r="I216" s="118">
        <v>75000</v>
      </c>
      <c r="J216" s="69"/>
      <c r="K216" s="69" t="s">
        <v>1062</v>
      </c>
      <c r="L216" s="119" t="s">
        <v>1063</v>
      </c>
      <c r="M216" s="79" t="s">
        <v>3297</v>
      </c>
      <c r="N216" s="80">
        <v>1143500040</v>
      </c>
      <c r="O216" s="119" t="s">
        <v>1063</v>
      </c>
      <c r="P216" s="69"/>
      <c r="Q216" s="75" t="s">
        <v>1226</v>
      </c>
      <c r="R216" s="69" t="s">
        <v>5008</v>
      </c>
      <c r="S216" s="69"/>
      <c r="T216" s="69"/>
      <c r="U216" s="69"/>
      <c r="V216" s="69"/>
      <c r="W216" s="69"/>
      <c r="X216" s="116"/>
      <c r="Y216" s="121"/>
      <c r="Z216" s="639">
        <f t="shared" si="6"/>
        <v>5250.0000000000009</v>
      </c>
      <c r="AA216" s="118">
        <f t="shared" si="7"/>
        <v>80250</v>
      </c>
    </row>
    <row r="217" spans="1:27" x14ac:dyDescent="0.35">
      <c r="A217" s="76"/>
      <c r="B217" s="196" t="s">
        <v>12063</v>
      </c>
      <c r="C217" s="196" t="s">
        <v>222</v>
      </c>
      <c r="D217" s="196" t="s">
        <v>12064</v>
      </c>
      <c r="E217" s="268" t="s">
        <v>12065</v>
      </c>
      <c r="F217" s="196"/>
      <c r="G217" s="269" t="s">
        <v>24234</v>
      </c>
      <c r="H217" s="69"/>
      <c r="I217" s="118">
        <v>75000</v>
      </c>
      <c r="J217" s="69"/>
      <c r="K217" s="69" t="s">
        <v>1062</v>
      </c>
      <c r="L217" s="119" t="s">
        <v>1063</v>
      </c>
      <c r="M217" s="79" t="s">
        <v>1074</v>
      </c>
      <c r="N217" s="80">
        <v>1143500035</v>
      </c>
      <c r="O217" s="119" t="s">
        <v>1063</v>
      </c>
      <c r="P217" s="69"/>
      <c r="Q217" s="75" t="s">
        <v>1226</v>
      </c>
      <c r="R217" s="69" t="s">
        <v>5008</v>
      </c>
      <c r="S217" s="69"/>
      <c r="T217" s="69"/>
      <c r="U217" s="69"/>
      <c r="V217" s="69"/>
      <c r="W217" s="69"/>
      <c r="X217" s="116"/>
      <c r="Y217" s="121"/>
      <c r="Z217" s="639">
        <f t="shared" si="6"/>
        <v>5250.0000000000009</v>
      </c>
      <c r="AA217" s="118">
        <f t="shared" si="7"/>
        <v>80250</v>
      </c>
    </row>
    <row r="218" spans="1:27" x14ac:dyDescent="0.35">
      <c r="A218" s="76"/>
      <c r="B218" s="196" t="s">
        <v>12063</v>
      </c>
      <c r="C218" s="196" t="s">
        <v>222</v>
      </c>
      <c r="D218" s="196" t="s">
        <v>12064</v>
      </c>
      <c r="E218" s="268" t="s">
        <v>12065</v>
      </c>
      <c r="F218" s="196"/>
      <c r="G218" s="269" t="s">
        <v>24235</v>
      </c>
      <c r="H218" s="69"/>
      <c r="I218" s="118">
        <v>75000</v>
      </c>
      <c r="J218" s="69"/>
      <c r="K218" s="69" t="s">
        <v>1062</v>
      </c>
      <c r="L218" s="119" t="s">
        <v>1063</v>
      </c>
      <c r="M218" s="79" t="s">
        <v>3278</v>
      </c>
      <c r="N218" s="80">
        <v>1143500019</v>
      </c>
      <c r="O218" s="119" t="s">
        <v>1063</v>
      </c>
      <c r="P218" s="69"/>
      <c r="Q218" s="75" t="s">
        <v>1226</v>
      </c>
      <c r="R218" s="69" t="s">
        <v>5008</v>
      </c>
      <c r="S218" s="69"/>
      <c r="T218" s="69"/>
      <c r="U218" s="69"/>
      <c r="V218" s="69"/>
      <c r="W218" s="69"/>
      <c r="X218" s="116"/>
      <c r="Y218" s="121"/>
      <c r="Z218" s="639">
        <f t="shared" si="6"/>
        <v>5250.0000000000009</v>
      </c>
      <c r="AA218" s="118">
        <f t="shared" si="7"/>
        <v>80250</v>
      </c>
    </row>
    <row r="219" spans="1:27" x14ac:dyDescent="0.35">
      <c r="A219" s="76"/>
      <c r="B219" s="196" t="s">
        <v>12063</v>
      </c>
      <c r="C219" s="196" t="s">
        <v>222</v>
      </c>
      <c r="D219" s="196" t="s">
        <v>12064</v>
      </c>
      <c r="E219" s="268" t="s">
        <v>12065</v>
      </c>
      <c r="F219" s="196"/>
      <c r="G219" s="269" t="s">
        <v>24236</v>
      </c>
      <c r="H219" s="69"/>
      <c r="I219" s="118">
        <v>75000</v>
      </c>
      <c r="J219" s="69"/>
      <c r="K219" s="69" t="s">
        <v>3274</v>
      </c>
      <c r="L219" s="119" t="s">
        <v>1063</v>
      </c>
      <c r="M219" s="79" t="s">
        <v>10990</v>
      </c>
      <c r="N219" s="80" t="s">
        <v>24237</v>
      </c>
      <c r="O219" s="119" t="s">
        <v>1063</v>
      </c>
      <c r="P219" s="69"/>
      <c r="Q219" s="75" t="s">
        <v>1226</v>
      </c>
      <c r="R219" s="69" t="s">
        <v>3383</v>
      </c>
      <c r="S219" s="69"/>
      <c r="T219" s="69"/>
      <c r="U219" s="69"/>
      <c r="V219" s="69"/>
      <c r="W219" s="69"/>
      <c r="X219" s="116"/>
      <c r="Y219" s="121"/>
      <c r="Z219" s="639">
        <f t="shared" si="6"/>
        <v>5250.0000000000009</v>
      </c>
      <c r="AA219" s="118">
        <f t="shared" si="7"/>
        <v>80250</v>
      </c>
    </row>
    <row r="220" spans="1:27" x14ac:dyDescent="0.35">
      <c r="A220" s="76"/>
      <c r="B220" s="196" t="s">
        <v>12063</v>
      </c>
      <c r="C220" s="196" t="s">
        <v>222</v>
      </c>
      <c r="D220" s="196" t="s">
        <v>12064</v>
      </c>
      <c r="E220" s="268" t="s">
        <v>12065</v>
      </c>
      <c r="F220" s="196"/>
      <c r="G220" s="269" t="s">
        <v>24238</v>
      </c>
      <c r="H220" s="69"/>
      <c r="I220" s="118">
        <v>75000</v>
      </c>
      <c r="J220" s="69"/>
      <c r="K220" s="69" t="s">
        <v>1062</v>
      </c>
      <c r="L220" s="119" t="s">
        <v>1063</v>
      </c>
      <c r="M220" s="79" t="s">
        <v>1074</v>
      </c>
      <c r="N220" s="80">
        <v>1143500031</v>
      </c>
      <c r="O220" s="119" t="s">
        <v>1063</v>
      </c>
      <c r="P220" s="69"/>
      <c r="Q220" s="75" t="s">
        <v>1226</v>
      </c>
      <c r="R220" s="69" t="s">
        <v>5008</v>
      </c>
      <c r="S220" s="69"/>
      <c r="T220" s="69"/>
      <c r="U220" s="69"/>
      <c r="V220" s="69"/>
      <c r="W220" s="69"/>
      <c r="X220" s="116"/>
      <c r="Y220" s="121"/>
      <c r="Z220" s="639">
        <f t="shared" si="6"/>
        <v>5250.0000000000009</v>
      </c>
      <c r="AA220" s="118">
        <f t="shared" si="7"/>
        <v>80250</v>
      </c>
    </row>
    <row r="221" spans="1:27" x14ac:dyDescent="0.35">
      <c r="A221" s="76"/>
      <c r="B221" s="196" t="s">
        <v>12063</v>
      </c>
      <c r="C221" s="196" t="s">
        <v>222</v>
      </c>
      <c r="D221" s="196" t="s">
        <v>12064</v>
      </c>
      <c r="E221" s="268" t="s">
        <v>12065</v>
      </c>
      <c r="F221" s="196"/>
      <c r="G221" s="269" t="s">
        <v>24239</v>
      </c>
      <c r="H221" s="69"/>
      <c r="I221" s="118">
        <v>75000</v>
      </c>
      <c r="J221" s="69"/>
      <c r="K221" s="69" t="s">
        <v>1062</v>
      </c>
      <c r="L221" s="119" t="s">
        <v>1063</v>
      </c>
      <c r="M221" s="79" t="s">
        <v>3278</v>
      </c>
      <c r="N221" s="80">
        <v>1143500021</v>
      </c>
      <c r="O221" s="119" t="s">
        <v>1063</v>
      </c>
      <c r="P221" s="69"/>
      <c r="Q221" s="75" t="s">
        <v>1226</v>
      </c>
      <c r="R221" s="69" t="s">
        <v>5008</v>
      </c>
      <c r="S221" s="69"/>
      <c r="T221" s="69"/>
      <c r="U221" s="69"/>
      <c r="V221" s="69"/>
      <c r="W221" s="69"/>
      <c r="X221" s="116"/>
      <c r="Y221" s="121"/>
      <c r="Z221" s="639">
        <f t="shared" si="6"/>
        <v>5250.0000000000009</v>
      </c>
      <c r="AA221" s="118">
        <f t="shared" si="7"/>
        <v>80250</v>
      </c>
    </row>
    <row r="222" spans="1:27" x14ac:dyDescent="0.35">
      <c r="A222" s="76"/>
      <c r="B222" s="196" t="s">
        <v>12063</v>
      </c>
      <c r="C222" s="196" t="s">
        <v>222</v>
      </c>
      <c r="D222" s="196" t="s">
        <v>12064</v>
      </c>
      <c r="E222" s="268" t="s">
        <v>12065</v>
      </c>
      <c r="F222" s="196"/>
      <c r="G222" s="269" t="s">
        <v>24240</v>
      </c>
      <c r="H222" s="69"/>
      <c r="I222" s="118">
        <v>75000</v>
      </c>
      <c r="J222" s="69"/>
      <c r="K222" s="69" t="s">
        <v>3274</v>
      </c>
      <c r="L222" s="119" t="s">
        <v>1063</v>
      </c>
      <c r="M222" s="79" t="s">
        <v>10990</v>
      </c>
      <c r="N222" s="80" t="s">
        <v>24241</v>
      </c>
      <c r="O222" s="119" t="s">
        <v>1063</v>
      </c>
      <c r="P222" s="69"/>
      <c r="Q222" s="75" t="s">
        <v>1226</v>
      </c>
      <c r="R222" s="69" t="s">
        <v>3383</v>
      </c>
      <c r="S222" s="69"/>
      <c r="T222" s="69"/>
      <c r="U222" s="69"/>
      <c r="V222" s="69"/>
      <c r="W222" s="69"/>
      <c r="X222" s="116"/>
      <c r="Y222" s="121"/>
      <c r="Z222" s="639">
        <f t="shared" si="6"/>
        <v>5250.0000000000009</v>
      </c>
      <c r="AA222" s="118">
        <f t="shared" si="7"/>
        <v>80250</v>
      </c>
    </row>
    <row r="223" spans="1:27" x14ac:dyDescent="0.35">
      <c r="A223" s="76"/>
      <c r="B223" s="196" t="s">
        <v>12063</v>
      </c>
      <c r="C223" s="196" t="s">
        <v>222</v>
      </c>
      <c r="D223" s="196" t="s">
        <v>12064</v>
      </c>
      <c r="E223" s="268" t="s">
        <v>12065</v>
      </c>
      <c r="F223" s="196"/>
      <c r="G223" s="269" t="s">
        <v>24242</v>
      </c>
      <c r="H223" s="69"/>
      <c r="I223" s="118">
        <v>75000</v>
      </c>
      <c r="J223" s="69"/>
      <c r="K223" s="69" t="s">
        <v>1062</v>
      </c>
      <c r="L223" s="119" t="s">
        <v>1063</v>
      </c>
      <c r="M223" s="79" t="s">
        <v>1074</v>
      </c>
      <c r="N223" s="80">
        <v>1143500030</v>
      </c>
      <c r="O223" s="119" t="s">
        <v>1063</v>
      </c>
      <c r="P223" s="69"/>
      <c r="Q223" s="75" t="s">
        <v>1226</v>
      </c>
      <c r="R223" s="69" t="s">
        <v>5008</v>
      </c>
      <c r="S223" s="69"/>
      <c r="T223" s="69"/>
      <c r="U223" s="69"/>
      <c r="V223" s="69"/>
      <c r="W223" s="69"/>
      <c r="X223" s="116"/>
      <c r="Y223" s="121"/>
      <c r="Z223" s="639">
        <f t="shared" si="6"/>
        <v>5250.0000000000009</v>
      </c>
      <c r="AA223" s="118">
        <f t="shared" si="7"/>
        <v>80250</v>
      </c>
    </row>
    <row r="224" spans="1:27" x14ac:dyDescent="0.35">
      <c r="A224" s="76"/>
      <c r="B224" s="196" t="s">
        <v>12063</v>
      </c>
      <c r="C224" s="196" t="s">
        <v>222</v>
      </c>
      <c r="D224" s="196" t="s">
        <v>12064</v>
      </c>
      <c r="E224" s="268" t="s">
        <v>12065</v>
      </c>
      <c r="F224" s="196"/>
      <c r="G224" s="269" t="s">
        <v>24243</v>
      </c>
      <c r="H224" s="69"/>
      <c r="I224" s="118">
        <v>75000</v>
      </c>
      <c r="J224" s="69"/>
      <c r="K224" s="69" t="s">
        <v>1062</v>
      </c>
      <c r="L224" s="119" t="s">
        <v>1063</v>
      </c>
      <c r="M224" s="79" t="s">
        <v>4108</v>
      </c>
      <c r="N224" s="80">
        <v>1143500023</v>
      </c>
      <c r="O224" s="119" t="s">
        <v>1063</v>
      </c>
      <c r="P224" s="69"/>
      <c r="Q224" s="75" t="s">
        <v>1226</v>
      </c>
      <c r="R224" s="69" t="s">
        <v>5008</v>
      </c>
      <c r="S224" s="69"/>
      <c r="T224" s="69"/>
      <c r="U224" s="69"/>
      <c r="V224" s="69"/>
      <c r="W224" s="69"/>
      <c r="X224" s="116"/>
      <c r="Y224" s="121"/>
      <c r="Z224" s="639">
        <f t="shared" si="6"/>
        <v>5250.0000000000009</v>
      </c>
      <c r="AA224" s="118">
        <f t="shared" si="7"/>
        <v>80250</v>
      </c>
    </row>
    <row r="225" spans="1:27" x14ac:dyDescent="0.35">
      <c r="A225" s="76"/>
      <c r="B225" s="196" t="s">
        <v>12063</v>
      </c>
      <c r="C225" s="196" t="s">
        <v>222</v>
      </c>
      <c r="D225" s="196" t="s">
        <v>12064</v>
      </c>
      <c r="E225" s="268" t="s">
        <v>12065</v>
      </c>
      <c r="F225" s="196"/>
      <c r="G225" s="269" t="s">
        <v>24244</v>
      </c>
      <c r="H225" s="69"/>
      <c r="I225" s="118">
        <v>75000</v>
      </c>
      <c r="J225" s="69"/>
      <c r="K225" s="69" t="s">
        <v>10064</v>
      </c>
      <c r="L225" s="119" t="s">
        <v>1063</v>
      </c>
      <c r="M225" s="69" t="s">
        <v>3270</v>
      </c>
      <c r="N225" s="80" t="s">
        <v>24245</v>
      </c>
      <c r="O225" s="119" t="s">
        <v>1063</v>
      </c>
      <c r="P225" s="69"/>
      <c r="Q225" s="75" t="s">
        <v>1226</v>
      </c>
      <c r="R225" s="69" t="s">
        <v>5008</v>
      </c>
      <c r="S225" s="69"/>
      <c r="T225" s="69"/>
      <c r="U225" s="69"/>
      <c r="V225" s="69"/>
      <c r="W225" s="69"/>
      <c r="X225" s="116"/>
      <c r="Y225" s="121"/>
      <c r="Z225" s="639">
        <f t="shared" si="6"/>
        <v>5250.0000000000009</v>
      </c>
      <c r="AA225" s="118">
        <f t="shared" si="7"/>
        <v>80250</v>
      </c>
    </row>
    <row r="226" spans="1:27" x14ac:dyDescent="0.35">
      <c r="A226" s="76"/>
      <c r="B226" s="196" t="s">
        <v>12063</v>
      </c>
      <c r="C226" s="196" t="s">
        <v>222</v>
      </c>
      <c r="D226" s="196" t="s">
        <v>12064</v>
      </c>
      <c r="E226" s="268" t="s">
        <v>12065</v>
      </c>
      <c r="F226" s="196"/>
      <c r="G226" s="269" t="s">
        <v>24246</v>
      </c>
      <c r="H226" s="69"/>
      <c r="I226" s="118">
        <v>75000</v>
      </c>
      <c r="J226" s="69"/>
      <c r="K226" s="69" t="s">
        <v>3274</v>
      </c>
      <c r="L226" s="119" t="s">
        <v>1063</v>
      </c>
      <c r="M226" s="79" t="s">
        <v>10990</v>
      </c>
      <c r="N226" s="80" t="s">
        <v>24247</v>
      </c>
      <c r="O226" s="119" t="s">
        <v>1063</v>
      </c>
      <c r="P226" s="69"/>
      <c r="Q226" s="75" t="s">
        <v>1226</v>
      </c>
      <c r="R226" s="69" t="s">
        <v>3383</v>
      </c>
      <c r="S226" s="69"/>
      <c r="T226" s="69"/>
      <c r="U226" s="69"/>
      <c r="V226" s="69"/>
      <c r="W226" s="69"/>
      <c r="X226" s="116"/>
      <c r="Y226" s="121"/>
      <c r="Z226" s="639">
        <f t="shared" si="6"/>
        <v>5250.0000000000009</v>
      </c>
      <c r="AA226" s="118">
        <f t="shared" si="7"/>
        <v>80250</v>
      </c>
    </row>
    <row r="227" spans="1:27" x14ac:dyDescent="0.35">
      <c r="A227" s="76"/>
      <c r="B227" s="196" t="s">
        <v>12063</v>
      </c>
      <c r="C227" s="196" t="s">
        <v>222</v>
      </c>
      <c r="D227" s="196" t="s">
        <v>12064</v>
      </c>
      <c r="E227" s="268" t="s">
        <v>12065</v>
      </c>
      <c r="F227" s="196"/>
      <c r="G227" s="269" t="s">
        <v>24248</v>
      </c>
      <c r="H227" s="69"/>
      <c r="I227" s="118">
        <v>75000</v>
      </c>
      <c r="J227" s="69"/>
      <c r="K227" s="69" t="s">
        <v>1062</v>
      </c>
      <c r="L227" s="119" t="s">
        <v>1063</v>
      </c>
      <c r="M227" s="79" t="s">
        <v>1074</v>
      </c>
      <c r="N227" s="80">
        <v>1143500028</v>
      </c>
      <c r="O227" s="119" t="s">
        <v>1063</v>
      </c>
      <c r="P227" s="69"/>
      <c r="Q227" s="75" t="s">
        <v>1226</v>
      </c>
      <c r="R227" s="69" t="s">
        <v>5008</v>
      </c>
      <c r="S227" s="69"/>
      <c r="T227" s="69"/>
      <c r="U227" s="69"/>
      <c r="V227" s="69"/>
      <c r="W227" s="69"/>
      <c r="X227" s="116"/>
      <c r="Y227" s="121"/>
      <c r="Z227" s="639">
        <f t="shared" si="6"/>
        <v>5250.0000000000009</v>
      </c>
      <c r="AA227" s="118">
        <f t="shared" si="7"/>
        <v>80250</v>
      </c>
    </row>
    <row r="228" spans="1:27" x14ac:dyDescent="0.35">
      <c r="A228" s="76"/>
      <c r="B228" s="196" t="s">
        <v>12063</v>
      </c>
      <c r="C228" s="196" t="s">
        <v>222</v>
      </c>
      <c r="D228" s="196" t="s">
        <v>12064</v>
      </c>
      <c r="E228" s="268" t="s">
        <v>12065</v>
      </c>
      <c r="F228" s="196"/>
      <c r="G228" s="269" t="s">
        <v>24249</v>
      </c>
      <c r="H228" s="69"/>
      <c r="I228" s="118">
        <v>75000</v>
      </c>
      <c r="J228" s="69"/>
      <c r="K228" s="69" t="s">
        <v>1062</v>
      </c>
      <c r="L228" s="119" t="s">
        <v>1063</v>
      </c>
      <c r="M228" s="79" t="s">
        <v>4108</v>
      </c>
      <c r="N228" s="80">
        <v>1143500025</v>
      </c>
      <c r="O228" s="119" t="s">
        <v>1063</v>
      </c>
      <c r="P228" s="69"/>
      <c r="Q228" s="75" t="s">
        <v>1226</v>
      </c>
      <c r="R228" s="69" t="s">
        <v>5008</v>
      </c>
      <c r="S228" s="69"/>
      <c r="T228" s="69"/>
      <c r="U228" s="69"/>
      <c r="V228" s="69"/>
      <c r="W228" s="69"/>
      <c r="X228" s="116"/>
      <c r="Y228" s="121"/>
      <c r="Z228" s="639">
        <f t="shared" si="6"/>
        <v>5250.0000000000009</v>
      </c>
      <c r="AA228" s="118">
        <f t="shared" si="7"/>
        <v>80250</v>
      </c>
    </row>
    <row r="229" spans="1:27" x14ac:dyDescent="0.35">
      <c r="A229" s="76"/>
      <c r="B229" s="196" t="s">
        <v>12063</v>
      </c>
      <c r="C229" s="196" t="s">
        <v>222</v>
      </c>
      <c r="D229" s="196" t="s">
        <v>12064</v>
      </c>
      <c r="E229" s="268" t="s">
        <v>12065</v>
      </c>
      <c r="F229" s="196"/>
      <c r="G229" s="269" t="s">
        <v>24250</v>
      </c>
      <c r="H229" s="69"/>
      <c r="I229" s="118">
        <v>75000</v>
      </c>
      <c r="J229" s="69"/>
      <c r="K229" s="69" t="s">
        <v>10064</v>
      </c>
      <c r="L229" s="119" t="s">
        <v>1063</v>
      </c>
      <c r="M229" s="69" t="s">
        <v>3270</v>
      </c>
      <c r="N229" s="80" t="s">
        <v>24251</v>
      </c>
      <c r="O229" s="119" t="s">
        <v>1063</v>
      </c>
      <c r="P229" s="69"/>
      <c r="Q229" s="75" t="s">
        <v>1226</v>
      </c>
      <c r="R229" s="69" t="s">
        <v>5008</v>
      </c>
      <c r="S229" s="69"/>
      <c r="T229" s="69"/>
      <c r="U229" s="69"/>
      <c r="V229" s="69"/>
      <c r="W229" s="69"/>
      <c r="X229" s="116"/>
      <c r="Y229" s="121"/>
      <c r="Z229" s="639">
        <f t="shared" si="6"/>
        <v>5250.0000000000009</v>
      </c>
      <c r="AA229" s="118">
        <f t="shared" si="7"/>
        <v>80250</v>
      </c>
    </row>
    <row r="230" spans="1:27" x14ac:dyDescent="0.35">
      <c r="A230" s="76"/>
      <c r="B230" s="196" t="s">
        <v>12063</v>
      </c>
      <c r="C230" s="196" t="s">
        <v>222</v>
      </c>
      <c r="D230" s="196" t="s">
        <v>12064</v>
      </c>
      <c r="E230" s="268" t="s">
        <v>12065</v>
      </c>
      <c r="F230" s="196"/>
      <c r="G230" s="269" t="s">
        <v>24252</v>
      </c>
      <c r="H230" s="69"/>
      <c r="I230" s="118">
        <v>75000</v>
      </c>
      <c r="J230" s="69"/>
      <c r="K230" s="69" t="s">
        <v>3274</v>
      </c>
      <c r="L230" s="119" t="s">
        <v>1063</v>
      </c>
      <c r="M230" s="79" t="s">
        <v>10990</v>
      </c>
      <c r="N230" s="80" t="s">
        <v>24253</v>
      </c>
      <c r="O230" s="119" t="s">
        <v>1063</v>
      </c>
      <c r="P230" s="69"/>
      <c r="Q230" s="75" t="s">
        <v>1226</v>
      </c>
      <c r="R230" s="69" t="s">
        <v>3383</v>
      </c>
      <c r="S230" s="69"/>
      <c r="T230" s="69"/>
      <c r="U230" s="69"/>
      <c r="V230" s="69"/>
      <c r="W230" s="69"/>
      <c r="X230" s="116"/>
      <c r="Y230" s="121"/>
      <c r="Z230" s="639">
        <f t="shared" si="6"/>
        <v>5250.0000000000009</v>
      </c>
      <c r="AA230" s="118">
        <f t="shared" si="7"/>
        <v>80250</v>
      </c>
    </row>
    <row r="231" spans="1:27" x14ac:dyDescent="0.35">
      <c r="A231" s="76"/>
      <c r="B231" s="196" t="s">
        <v>12063</v>
      </c>
      <c r="C231" s="196" t="s">
        <v>222</v>
      </c>
      <c r="D231" s="196" t="s">
        <v>12064</v>
      </c>
      <c r="E231" s="268" t="s">
        <v>12065</v>
      </c>
      <c r="F231" s="196"/>
      <c r="G231" s="269" t="s">
        <v>24254</v>
      </c>
      <c r="H231" s="69"/>
      <c r="I231" s="118">
        <v>75000</v>
      </c>
      <c r="J231" s="69"/>
      <c r="K231" s="69" t="s">
        <v>1062</v>
      </c>
      <c r="L231" s="119" t="s">
        <v>1063</v>
      </c>
      <c r="M231" s="79" t="s">
        <v>1074</v>
      </c>
      <c r="N231" s="80">
        <v>1143500032</v>
      </c>
      <c r="O231" s="119" t="s">
        <v>1063</v>
      </c>
      <c r="P231" s="69"/>
      <c r="Q231" s="75" t="s">
        <v>1226</v>
      </c>
      <c r="R231" s="69" t="s">
        <v>5008</v>
      </c>
      <c r="S231" s="69"/>
      <c r="T231" s="69"/>
      <c r="U231" s="69"/>
      <c r="V231" s="69"/>
      <c r="W231" s="69"/>
      <c r="X231" s="116"/>
      <c r="Y231" s="121"/>
      <c r="Z231" s="639">
        <f t="shared" si="6"/>
        <v>5250.0000000000009</v>
      </c>
      <c r="AA231" s="118">
        <f t="shared" si="7"/>
        <v>80250</v>
      </c>
    </row>
    <row r="232" spans="1:27" x14ac:dyDescent="0.35">
      <c r="A232" s="76"/>
      <c r="B232" s="196" t="s">
        <v>12063</v>
      </c>
      <c r="C232" s="196" t="s">
        <v>222</v>
      </c>
      <c r="D232" s="196" t="s">
        <v>12064</v>
      </c>
      <c r="E232" s="268" t="s">
        <v>12065</v>
      </c>
      <c r="F232" s="196"/>
      <c r="G232" s="269" t="s">
        <v>24255</v>
      </c>
      <c r="H232" s="69"/>
      <c r="I232" s="118">
        <v>75000</v>
      </c>
      <c r="J232" s="69"/>
      <c r="K232" s="69" t="s">
        <v>1062</v>
      </c>
      <c r="L232" s="119" t="s">
        <v>1063</v>
      </c>
      <c r="M232" s="79" t="s">
        <v>4108</v>
      </c>
      <c r="N232" s="80">
        <v>1143500026</v>
      </c>
      <c r="O232" s="119" t="s">
        <v>1063</v>
      </c>
      <c r="P232" s="69"/>
      <c r="Q232" s="75" t="s">
        <v>1226</v>
      </c>
      <c r="R232" s="69" t="s">
        <v>5008</v>
      </c>
      <c r="S232" s="69"/>
      <c r="T232" s="69"/>
      <c r="U232" s="69"/>
      <c r="V232" s="69"/>
      <c r="W232" s="69"/>
      <c r="X232" s="116"/>
      <c r="Y232" s="121"/>
      <c r="Z232" s="639">
        <f t="shared" si="6"/>
        <v>5250.0000000000009</v>
      </c>
      <c r="AA232" s="118">
        <f t="shared" si="7"/>
        <v>80250</v>
      </c>
    </row>
    <row r="233" spans="1:27" x14ac:dyDescent="0.35">
      <c r="A233" s="76"/>
      <c r="B233" s="196" t="s">
        <v>12063</v>
      </c>
      <c r="C233" s="196" t="s">
        <v>222</v>
      </c>
      <c r="D233" s="196" t="s">
        <v>12064</v>
      </c>
      <c r="E233" s="268" t="s">
        <v>12065</v>
      </c>
      <c r="F233" s="196"/>
      <c r="G233" s="269" t="s">
        <v>24256</v>
      </c>
      <c r="H233" s="69"/>
      <c r="I233" s="118">
        <v>75000</v>
      </c>
      <c r="J233" s="69"/>
      <c r="K233" s="69" t="s">
        <v>10064</v>
      </c>
      <c r="L233" s="119" t="s">
        <v>1063</v>
      </c>
      <c r="M233" s="69" t="s">
        <v>3270</v>
      </c>
      <c r="N233" s="80" t="s">
        <v>24257</v>
      </c>
      <c r="O233" s="119" t="s">
        <v>1063</v>
      </c>
      <c r="P233" s="69"/>
      <c r="Q233" s="75" t="s">
        <v>1226</v>
      </c>
      <c r="R233" s="69" t="s">
        <v>5008</v>
      </c>
      <c r="S233" s="69"/>
      <c r="T233" s="69"/>
      <c r="U233" s="69"/>
      <c r="V233" s="69"/>
      <c r="W233" s="69"/>
      <c r="X233" s="116"/>
      <c r="Y233" s="121"/>
      <c r="Z233" s="639">
        <f t="shared" si="6"/>
        <v>5250.0000000000009</v>
      </c>
      <c r="AA233" s="118">
        <f t="shared" si="7"/>
        <v>80250</v>
      </c>
    </row>
    <row r="234" spans="1:27" x14ac:dyDescent="0.35">
      <c r="A234" s="76"/>
      <c r="B234" s="196" t="s">
        <v>12063</v>
      </c>
      <c r="C234" s="196" t="s">
        <v>222</v>
      </c>
      <c r="D234" s="196" t="s">
        <v>12064</v>
      </c>
      <c r="E234" s="268" t="s">
        <v>12065</v>
      </c>
      <c r="F234" s="196"/>
      <c r="G234" s="269" t="s">
        <v>24258</v>
      </c>
      <c r="H234" s="69"/>
      <c r="I234" s="118">
        <v>75000</v>
      </c>
      <c r="J234" s="69"/>
      <c r="K234" s="69" t="s">
        <v>3274</v>
      </c>
      <c r="L234" s="119" t="s">
        <v>1063</v>
      </c>
      <c r="M234" s="79" t="s">
        <v>10990</v>
      </c>
      <c r="N234" s="80" t="s">
        <v>24259</v>
      </c>
      <c r="O234" s="119" t="s">
        <v>1063</v>
      </c>
      <c r="P234" s="69"/>
      <c r="Q234" s="75" t="s">
        <v>1226</v>
      </c>
      <c r="R234" s="69" t="s">
        <v>3383</v>
      </c>
      <c r="S234" s="69"/>
      <c r="T234" s="69"/>
      <c r="U234" s="69"/>
      <c r="V234" s="69"/>
      <c r="W234" s="69"/>
      <c r="X234" s="116"/>
      <c r="Y234" s="121"/>
      <c r="Z234" s="639">
        <f t="shared" si="6"/>
        <v>5250.0000000000009</v>
      </c>
      <c r="AA234" s="118">
        <f t="shared" si="7"/>
        <v>80250</v>
      </c>
    </row>
    <row r="235" spans="1:27" x14ac:dyDescent="0.35">
      <c r="A235" s="76"/>
      <c r="B235" s="196" t="s">
        <v>12063</v>
      </c>
      <c r="C235" s="196" t="s">
        <v>222</v>
      </c>
      <c r="D235" s="196" t="s">
        <v>12064</v>
      </c>
      <c r="E235" s="268" t="s">
        <v>12065</v>
      </c>
      <c r="F235" s="196"/>
      <c r="G235" s="269" t="s">
        <v>24260</v>
      </c>
      <c r="H235" s="69"/>
      <c r="I235" s="118">
        <v>75000</v>
      </c>
      <c r="J235" s="69"/>
      <c r="K235" s="69" t="s">
        <v>1062</v>
      </c>
      <c r="L235" s="119" t="s">
        <v>1063</v>
      </c>
      <c r="M235" s="79" t="s">
        <v>1074</v>
      </c>
      <c r="N235" s="80">
        <v>1143500036</v>
      </c>
      <c r="O235" s="119" t="s">
        <v>1063</v>
      </c>
      <c r="P235" s="69"/>
      <c r="Q235" s="75" t="s">
        <v>1226</v>
      </c>
      <c r="R235" s="69" t="s">
        <v>5008</v>
      </c>
      <c r="S235" s="69"/>
      <c r="T235" s="69"/>
      <c r="U235" s="69"/>
      <c r="V235" s="69"/>
      <c r="W235" s="69"/>
      <c r="X235" s="116"/>
      <c r="Y235" s="121"/>
      <c r="Z235" s="639">
        <f t="shared" si="6"/>
        <v>5250.0000000000009</v>
      </c>
      <c r="AA235" s="118">
        <f t="shared" si="7"/>
        <v>80250</v>
      </c>
    </row>
    <row r="236" spans="1:27" x14ac:dyDescent="0.35">
      <c r="A236" s="76"/>
      <c r="B236" s="196" t="s">
        <v>12063</v>
      </c>
      <c r="C236" s="196" t="s">
        <v>222</v>
      </c>
      <c r="D236" s="196" t="s">
        <v>12064</v>
      </c>
      <c r="E236" s="268" t="s">
        <v>12065</v>
      </c>
      <c r="F236" s="196"/>
      <c r="G236" s="269" t="s">
        <v>24261</v>
      </c>
      <c r="H236" s="69"/>
      <c r="I236" s="118">
        <v>75000</v>
      </c>
      <c r="J236" s="69"/>
      <c r="K236" s="69" t="s">
        <v>1062</v>
      </c>
      <c r="L236" s="119" t="s">
        <v>1063</v>
      </c>
      <c r="M236" s="79" t="s">
        <v>3301</v>
      </c>
      <c r="N236" s="80">
        <v>3143490039</v>
      </c>
      <c r="O236" s="119" t="s">
        <v>1063</v>
      </c>
      <c r="P236" s="69"/>
      <c r="Q236" s="75" t="s">
        <v>1226</v>
      </c>
      <c r="R236" s="69" t="s">
        <v>5008</v>
      </c>
      <c r="S236" s="69"/>
      <c r="T236" s="69"/>
      <c r="U236" s="69"/>
      <c r="V236" s="69"/>
      <c r="W236" s="69"/>
      <c r="X236" s="116"/>
      <c r="Y236" s="121"/>
      <c r="Z236" s="639">
        <f t="shared" si="6"/>
        <v>5250.0000000000009</v>
      </c>
      <c r="AA236" s="118">
        <f t="shared" si="7"/>
        <v>80250</v>
      </c>
    </row>
    <row r="237" spans="1:27" x14ac:dyDescent="0.35">
      <c r="A237" s="76"/>
      <c r="B237" s="196" t="s">
        <v>12063</v>
      </c>
      <c r="C237" s="196" t="s">
        <v>222</v>
      </c>
      <c r="D237" s="196" t="s">
        <v>12064</v>
      </c>
      <c r="E237" s="268" t="s">
        <v>12065</v>
      </c>
      <c r="F237" s="196"/>
      <c r="G237" s="269" t="s">
        <v>24262</v>
      </c>
      <c r="H237" s="69"/>
      <c r="I237" s="118">
        <v>75000</v>
      </c>
      <c r="J237" s="69"/>
      <c r="K237" s="69" t="s">
        <v>1062</v>
      </c>
      <c r="L237" s="119" t="s">
        <v>1063</v>
      </c>
      <c r="M237" s="79" t="s">
        <v>1074</v>
      </c>
      <c r="N237" s="80">
        <v>1143500034</v>
      </c>
      <c r="O237" s="119" t="s">
        <v>1063</v>
      </c>
      <c r="P237" s="69"/>
      <c r="Q237" s="75" t="s">
        <v>1226</v>
      </c>
      <c r="R237" s="69" t="s">
        <v>5008</v>
      </c>
      <c r="S237" s="69"/>
      <c r="T237" s="69"/>
      <c r="U237" s="69"/>
      <c r="V237" s="69"/>
      <c r="W237" s="69"/>
      <c r="X237" s="116"/>
      <c r="Y237" s="121"/>
      <c r="Z237" s="639">
        <f t="shared" si="6"/>
        <v>5250.0000000000009</v>
      </c>
      <c r="AA237" s="118">
        <f t="shared" si="7"/>
        <v>80250</v>
      </c>
    </row>
    <row r="238" spans="1:27" x14ac:dyDescent="0.35">
      <c r="A238" s="76"/>
      <c r="B238" s="196" t="s">
        <v>12063</v>
      </c>
      <c r="C238" s="196" t="s">
        <v>222</v>
      </c>
      <c r="D238" s="196" t="s">
        <v>12064</v>
      </c>
      <c r="E238" s="268" t="s">
        <v>12065</v>
      </c>
      <c r="F238" s="196"/>
      <c r="G238" s="269" t="s">
        <v>24263</v>
      </c>
      <c r="H238" s="69"/>
      <c r="I238" s="118">
        <v>75000</v>
      </c>
      <c r="J238" s="69"/>
      <c r="K238" s="69" t="s">
        <v>1062</v>
      </c>
      <c r="L238" s="119" t="s">
        <v>1063</v>
      </c>
      <c r="M238" s="79" t="s">
        <v>3301</v>
      </c>
      <c r="N238" s="80">
        <v>3143490032</v>
      </c>
      <c r="O238" s="119" t="s">
        <v>1063</v>
      </c>
      <c r="P238" s="69"/>
      <c r="Q238" s="75" t="s">
        <v>1226</v>
      </c>
      <c r="R238" s="69" t="s">
        <v>5008</v>
      </c>
      <c r="S238" s="69"/>
      <c r="T238" s="69"/>
      <c r="U238" s="69"/>
      <c r="V238" s="69"/>
      <c r="W238" s="69"/>
      <c r="X238" s="116"/>
      <c r="Y238" s="121"/>
      <c r="Z238" s="639">
        <f t="shared" si="6"/>
        <v>5250.0000000000009</v>
      </c>
      <c r="AA238" s="118">
        <f t="shared" si="7"/>
        <v>80250</v>
      </c>
    </row>
    <row r="239" spans="1:27" x14ac:dyDescent="0.35">
      <c r="A239" s="64"/>
      <c r="B239" s="64"/>
      <c r="C239" s="64"/>
      <c r="D239" s="64"/>
      <c r="E239" s="115"/>
      <c r="F239" s="64"/>
      <c r="G239" s="267" t="s">
        <v>1932</v>
      </c>
      <c r="H239" s="64"/>
      <c r="I239" s="67"/>
      <c r="J239" s="64"/>
      <c r="K239" s="64"/>
      <c r="L239" s="68"/>
      <c r="M239" s="68"/>
      <c r="N239" s="68"/>
      <c r="O239" s="68"/>
      <c r="P239" s="64"/>
      <c r="Q239" s="68"/>
      <c r="R239" s="68"/>
      <c r="S239" s="64"/>
      <c r="T239" s="64"/>
      <c r="U239" s="64"/>
      <c r="V239" s="64"/>
      <c r="W239" s="64"/>
      <c r="X239" s="115"/>
      <c r="Y239" s="115"/>
      <c r="Z239" s="639">
        <f t="shared" si="6"/>
        <v>0</v>
      </c>
      <c r="AA239" s="67">
        <f t="shared" si="7"/>
        <v>0</v>
      </c>
    </row>
    <row r="240" spans="1:27" x14ac:dyDescent="0.35">
      <c r="A240" s="76"/>
      <c r="B240" s="76"/>
      <c r="C240" s="76"/>
      <c r="D240" s="76"/>
      <c r="E240" s="121"/>
      <c r="G240" s="269" t="s">
        <v>1852</v>
      </c>
      <c r="H240" s="76"/>
      <c r="I240" s="118"/>
      <c r="J240" s="76"/>
      <c r="K240" s="69"/>
      <c r="L240" s="119"/>
      <c r="M240" s="119"/>
      <c r="N240" s="119"/>
      <c r="O240" s="119"/>
      <c r="P240" s="76"/>
      <c r="Q240" s="119"/>
      <c r="R240" s="119"/>
      <c r="S240" s="76"/>
      <c r="T240" s="76"/>
      <c r="U240" s="76"/>
      <c r="V240" s="76"/>
      <c r="W240" s="76"/>
      <c r="X240" s="121"/>
      <c r="Y240" s="121"/>
      <c r="Z240" s="639">
        <f t="shared" si="6"/>
        <v>0</v>
      </c>
      <c r="AA240" s="118">
        <f t="shared" si="7"/>
        <v>0</v>
      </c>
    </row>
    <row r="241" spans="1:27" x14ac:dyDescent="0.35">
      <c r="A241" s="64"/>
      <c r="B241" s="64"/>
      <c r="C241" s="64"/>
      <c r="D241" s="64"/>
      <c r="E241" s="115"/>
      <c r="F241" s="64"/>
      <c r="G241" s="267" t="s">
        <v>1168</v>
      </c>
      <c r="H241" s="64"/>
      <c r="I241" s="67"/>
      <c r="J241" s="64"/>
      <c r="K241" s="64"/>
      <c r="L241" s="68"/>
      <c r="M241" s="68"/>
      <c r="N241" s="68"/>
      <c r="O241" s="68"/>
      <c r="P241" s="64"/>
      <c r="Q241" s="68"/>
      <c r="R241" s="68"/>
      <c r="S241" s="64"/>
      <c r="T241" s="64"/>
      <c r="U241" s="64"/>
      <c r="V241" s="64"/>
      <c r="W241" s="64"/>
      <c r="X241" s="115"/>
      <c r="Y241" s="115"/>
      <c r="Z241" s="639">
        <f t="shared" si="6"/>
        <v>0</v>
      </c>
      <c r="AA241" s="67">
        <f t="shared" si="7"/>
        <v>0</v>
      </c>
    </row>
    <row r="242" spans="1:27" x14ac:dyDescent="0.35">
      <c r="A242" s="76"/>
      <c r="B242" s="196" t="s">
        <v>12063</v>
      </c>
      <c r="C242" s="196" t="s">
        <v>222</v>
      </c>
      <c r="D242" s="196" t="s">
        <v>12064</v>
      </c>
      <c r="E242" s="268" t="s">
        <v>12065</v>
      </c>
      <c r="F242" s="196"/>
      <c r="G242" s="269" t="s">
        <v>24264</v>
      </c>
      <c r="H242" s="76"/>
      <c r="I242" s="118">
        <v>70000</v>
      </c>
      <c r="J242" s="76"/>
      <c r="K242" s="69" t="s">
        <v>7337</v>
      </c>
      <c r="L242" s="119" t="s">
        <v>5626</v>
      </c>
      <c r="M242" s="119" t="s">
        <v>3624</v>
      </c>
      <c r="N242" s="187" t="s">
        <v>24265</v>
      </c>
      <c r="O242" s="119" t="s">
        <v>5626</v>
      </c>
      <c r="P242" s="76"/>
      <c r="Q242" s="119" t="s">
        <v>5626</v>
      </c>
      <c r="R242" s="119" t="s">
        <v>5626</v>
      </c>
      <c r="S242" s="76"/>
      <c r="T242" s="76"/>
      <c r="U242" s="76"/>
      <c r="V242" s="76"/>
      <c r="W242" s="76"/>
      <c r="X242" s="121"/>
      <c r="Y242" s="121"/>
      <c r="Z242" s="639">
        <f t="shared" si="6"/>
        <v>4900.0000000000009</v>
      </c>
      <c r="AA242" s="118">
        <f t="shared" si="7"/>
        <v>74900</v>
      </c>
    </row>
    <row r="243" spans="1:27" x14ac:dyDescent="0.35">
      <c r="A243" s="76"/>
      <c r="B243" s="196" t="s">
        <v>12063</v>
      </c>
      <c r="C243" s="196" t="s">
        <v>222</v>
      </c>
      <c r="D243" s="196" t="s">
        <v>12064</v>
      </c>
      <c r="E243" s="268" t="s">
        <v>12065</v>
      </c>
      <c r="F243" s="196"/>
      <c r="G243" s="269" t="s">
        <v>24266</v>
      </c>
      <c r="H243" s="76"/>
      <c r="I243" s="118">
        <v>70000</v>
      </c>
      <c r="J243" s="76"/>
      <c r="K243" s="69" t="s">
        <v>7337</v>
      </c>
      <c r="L243" s="119" t="s">
        <v>5626</v>
      </c>
      <c r="M243" s="119" t="s">
        <v>3624</v>
      </c>
      <c r="N243" s="187" t="s">
        <v>24267</v>
      </c>
      <c r="O243" s="119" t="s">
        <v>5626</v>
      </c>
      <c r="P243" s="76"/>
      <c r="Q243" s="119" t="s">
        <v>5626</v>
      </c>
      <c r="R243" s="119" t="s">
        <v>5626</v>
      </c>
      <c r="S243" s="76"/>
      <c r="T243" s="76"/>
      <c r="U243" s="76"/>
      <c r="V243" s="76"/>
      <c r="W243" s="76"/>
      <c r="X243" s="121"/>
      <c r="Y243" s="121"/>
      <c r="Z243" s="639">
        <f t="shared" si="6"/>
        <v>4900.0000000000009</v>
      </c>
      <c r="AA243" s="118">
        <f t="shared" si="7"/>
        <v>74900</v>
      </c>
    </row>
    <row r="244" spans="1:27" x14ac:dyDescent="0.35">
      <c r="A244" s="76"/>
      <c r="B244" s="196" t="s">
        <v>12063</v>
      </c>
      <c r="C244" s="196" t="s">
        <v>222</v>
      </c>
      <c r="D244" s="196" t="s">
        <v>12064</v>
      </c>
      <c r="E244" s="268" t="s">
        <v>12065</v>
      </c>
      <c r="F244" s="196"/>
      <c r="G244" s="269" t="s">
        <v>24268</v>
      </c>
      <c r="H244" s="76"/>
      <c r="I244" s="118">
        <v>70000</v>
      </c>
      <c r="J244" s="76"/>
      <c r="K244" s="69" t="s">
        <v>7337</v>
      </c>
      <c r="L244" s="119" t="s">
        <v>5626</v>
      </c>
      <c r="M244" s="119" t="s">
        <v>3624</v>
      </c>
      <c r="N244" s="187" t="s">
        <v>24269</v>
      </c>
      <c r="O244" s="119" t="s">
        <v>5626</v>
      </c>
      <c r="P244" s="76"/>
      <c r="Q244" s="119" t="s">
        <v>5626</v>
      </c>
      <c r="R244" s="119" t="s">
        <v>5626</v>
      </c>
      <c r="S244" s="76"/>
      <c r="T244" s="76"/>
      <c r="U244" s="76"/>
      <c r="V244" s="76"/>
      <c r="W244" s="76"/>
      <c r="X244" s="121"/>
      <c r="Y244" s="121"/>
      <c r="Z244" s="639">
        <f t="shared" si="6"/>
        <v>4900.0000000000009</v>
      </c>
      <c r="AA244" s="118">
        <f t="shared" si="7"/>
        <v>74900</v>
      </c>
    </row>
    <row r="245" spans="1:27" x14ac:dyDescent="0.35">
      <c r="A245" s="76"/>
      <c r="B245" s="196" t="s">
        <v>12063</v>
      </c>
      <c r="C245" s="196" t="s">
        <v>222</v>
      </c>
      <c r="D245" s="196" t="s">
        <v>12064</v>
      </c>
      <c r="E245" s="268" t="s">
        <v>12065</v>
      </c>
      <c r="F245" s="196"/>
      <c r="G245" s="269" t="s">
        <v>24270</v>
      </c>
      <c r="H245" s="76"/>
      <c r="I245" s="118">
        <v>70000</v>
      </c>
      <c r="J245" s="76"/>
      <c r="K245" s="69" t="s">
        <v>7337</v>
      </c>
      <c r="L245" s="119" t="s">
        <v>5626</v>
      </c>
      <c r="M245" s="119" t="s">
        <v>3624</v>
      </c>
      <c r="N245" s="187" t="s">
        <v>24271</v>
      </c>
      <c r="O245" s="119" t="s">
        <v>5626</v>
      </c>
      <c r="P245" s="76"/>
      <c r="Q245" s="119" t="s">
        <v>5626</v>
      </c>
      <c r="R245" s="119" t="s">
        <v>5626</v>
      </c>
      <c r="S245" s="76"/>
      <c r="T245" s="76"/>
      <c r="U245" s="76"/>
      <c r="V245" s="76"/>
      <c r="W245" s="76"/>
      <c r="X245" s="121"/>
      <c r="Y245" s="121"/>
      <c r="Z245" s="639">
        <f t="shared" si="6"/>
        <v>4900.0000000000009</v>
      </c>
      <c r="AA245" s="118">
        <f t="shared" si="7"/>
        <v>74900</v>
      </c>
    </row>
    <row r="246" spans="1:27" x14ac:dyDescent="0.35">
      <c r="A246" s="76"/>
      <c r="B246" s="196" t="s">
        <v>12063</v>
      </c>
      <c r="C246" s="196" t="s">
        <v>222</v>
      </c>
      <c r="D246" s="196" t="s">
        <v>12064</v>
      </c>
      <c r="E246" s="268" t="s">
        <v>12065</v>
      </c>
      <c r="F246" s="196"/>
      <c r="G246" s="269" t="s">
        <v>24270</v>
      </c>
      <c r="H246" s="76"/>
      <c r="I246" s="118">
        <v>70000</v>
      </c>
      <c r="J246" s="76"/>
      <c r="K246" s="69" t="s">
        <v>7337</v>
      </c>
      <c r="L246" s="119" t="s">
        <v>5626</v>
      </c>
      <c r="M246" s="119" t="s">
        <v>3624</v>
      </c>
      <c r="N246" s="187" t="s">
        <v>24272</v>
      </c>
      <c r="O246" s="119" t="s">
        <v>5626</v>
      </c>
      <c r="P246" s="76"/>
      <c r="Q246" s="119" t="s">
        <v>5626</v>
      </c>
      <c r="R246" s="119" t="s">
        <v>5626</v>
      </c>
      <c r="S246" s="76"/>
      <c r="T246" s="76"/>
      <c r="U246" s="76"/>
      <c r="V246" s="76"/>
      <c r="W246" s="76"/>
      <c r="X246" s="121"/>
      <c r="Y246" s="121"/>
      <c r="Z246" s="639">
        <f t="shared" si="6"/>
        <v>4900.0000000000009</v>
      </c>
      <c r="AA246" s="118">
        <f t="shared" si="7"/>
        <v>74900</v>
      </c>
    </row>
    <row r="247" spans="1:27" x14ac:dyDescent="0.35">
      <c r="A247" s="76"/>
      <c r="B247" s="196" t="s">
        <v>12063</v>
      </c>
      <c r="C247" s="196" t="s">
        <v>222</v>
      </c>
      <c r="D247" s="196" t="s">
        <v>12064</v>
      </c>
      <c r="E247" s="268" t="s">
        <v>12065</v>
      </c>
      <c r="F247" s="196"/>
      <c r="G247" s="269" t="s">
        <v>24273</v>
      </c>
      <c r="H247" s="76"/>
      <c r="I247" s="118">
        <v>70000</v>
      </c>
      <c r="J247" s="76"/>
      <c r="K247" s="69" t="s">
        <v>7337</v>
      </c>
      <c r="L247" s="119" t="s">
        <v>5626</v>
      </c>
      <c r="M247" s="119" t="s">
        <v>3624</v>
      </c>
      <c r="N247" s="187" t="s">
        <v>24274</v>
      </c>
      <c r="O247" s="119" t="s">
        <v>5626</v>
      </c>
      <c r="P247" s="76"/>
      <c r="Q247" s="119" t="s">
        <v>5626</v>
      </c>
      <c r="R247" s="119" t="s">
        <v>5626</v>
      </c>
      <c r="S247" s="76"/>
      <c r="T247" s="76"/>
      <c r="U247" s="76"/>
      <c r="V247" s="76"/>
      <c r="W247" s="76"/>
      <c r="X247" s="121"/>
      <c r="Y247" s="121"/>
      <c r="Z247" s="639">
        <f t="shared" si="6"/>
        <v>4900.0000000000009</v>
      </c>
      <c r="AA247" s="118">
        <f t="shared" si="7"/>
        <v>74900</v>
      </c>
    </row>
    <row r="248" spans="1:27" x14ac:dyDescent="0.35">
      <c r="A248" s="76"/>
      <c r="B248" s="196" t="s">
        <v>12063</v>
      </c>
      <c r="C248" s="196" t="s">
        <v>222</v>
      </c>
      <c r="D248" s="196" t="s">
        <v>12064</v>
      </c>
      <c r="E248" s="268" t="s">
        <v>12065</v>
      </c>
      <c r="F248" s="196"/>
      <c r="G248" s="269" t="s">
        <v>24275</v>
      </c>
      <c r="H248" s="76"/>
      <c r="I248" s="118">
        <v>70000</v>
      </c>
      <c r="J248" s="76"/>
      <c r="K248" s="69" t="s">
        <v>7337</v>
      </c>
      <c r="L248" s="119" t="s">
        <v>5626</v>
      </c>
      <c r="M248" s="119" t="s">
        <v>3624</v>
      </c>
      <c r="N248" s="187" t="s">
        <v>24276</v>
      </c>
      <c r="O248" s="119" t="s">
        <v>5626</v>
      </c>
      <c r="P248" s="76"/>
      <c r="Q248" s="119" t="s">
        <v>5626</v>
      </c>
      <c r="R248" s="119" t="s">
        <v>5626</v>
      </c>
      <c r="S248" s="76"/>
      <c r="T248" s="76"/>
      <c r="U248" s="76"/>
      <c r="V248" s="76"/>
      <c r="W248" s="76"/>
      <c r="X248" s="121"/>
      <c r="Y248" s="121"/>
      <c r="Z248" s="639">
        <f t="shared" si="6"/>
        <v>4900.0000000000009</v>
      </c>
      <c r="AA248" s="118">
        <f t="shared" si="7"/>
        <v>74900</v>
      </c>
    </row>
    <row r="249" spans="1:27" x14ac:dyDescent="0.35">
      <c r="A249" s="76"/>
      <c r="B249" s="196" t="s">
        <v>12063</v>
      </c>
      <c r="C249" s="196" t="s">
        <v>222</v>
      </c>
      <c r="D249" s="196" t="s">
        <v>12064</v>
      </c>
      <c r="E249" s="268" t="s">
        <v>12065</v>
      </c>
      <c r="F249" s="196"/>
      <c r="G249" s="269" t="s">
        <v>24277</v>
      </c>
      <c r="H249" s="76"/>
      <c r="I249" s="118">
        <v>70000</v>
      </c>
      <c r="J249" s="76"/>
      <c r="K249" s="69" t="s">
        <v>7337</v>
      </c>
      <c r="L249" s="119" t="s">
        <v>5626</v>
      </c>
      <c r="M249" s="119" t="s">
        <v>3624</v>
      </c>
      <c r="N249" s="187" t="s">
        <v>24278</v>
      </c>
      <c r="O249" s="119" t="s">
        <v>5626</v>
      </c>
      <c r="P249" s="76"/>
      <c r="Q249" s="119" t="s">
        <v>5626</v>
      </c>
      <c r="R249" s="119" t="s">
        <v>5626</v>
      </c>
      <c r="S249" s="76"/>
      <c r="T249" s="76"/>
      <c r="U249" s="76"/>
      <c r="V249" s="76"/>
      <c r="W249" s="76"/>
      <c r="X249" s="121"/>
      <c r="Y249" s="121"/>
      <c r="Z249" s="639">
        <f t="shared" si="6"/>
        <v>4900.0000000000009</v>
      </c>
      <c r="AA249" s="118">
        <f t="shared" si="7"/>
        <v>74900</v>
      </c>
    </row>
    <row r="250" spans="1:27" x14ac:dyDescent="0.35">
      <c r="A250" s="76"/>
      <c r="B250" s="196" t="s">
        <v>12063</v>
      </c>
      <c r="C250" s="196" t="s">
        <v>222</v>
      </c>
      <c r="D250" s="196" t="s">
        <v>12064</v>
      </c>
      <c r="E250" s="268" t="s">
        <v>12065</v>
      </c>
      <c r="F250" s="196"/>
      <c r="G250" s="269" t="s">
        <v>24279</v>
      </c>
      <c r="H250" s="76"/>
      <c r="I250" s="118">
        <v>70000</v>
      </c>
      <c r="J250" s="76"/>
      <c r="K250" s="69" t="s">
        <v>7337</v>
      </c>
      <c r="L250" s="119" t="s">
        <v>5626</v>
      </c>
      <c r="M250" s="119" t="s">
        <v>3624</v>
      </c>
      <c r="N250" s="187" t="s">
        <v>24280</v>
      </c>
      <c r="O250" s="119" t="s">
        <v>5626</v>
      </c>
      <c r="P250" s="76"/>
      <c r="Q250" s="119" t="s">
        <v>5626</v>
      </c>
      <c r="R250" s="119" t="s">
        <v>5626</v>
      </c>
      <c r="S250" s="76"/>
      <c r="T250" s="76"/>
      <c r="U250" s="76"/>
      <c r="V250" s="76"/>
      <c r="W250" s="76"/>
      <c r="X250" s="121"/>
      <c r="Y250" s="121"/>
      <c r="Z250" s="639">
        <f t="shared" si="6"/>
        <v>4900.0000000000009</v>
      </c>
      <c r="AA250" s="118">
        <f t="shared" si="7"/>
        <v>74900</v>
      </c>
    </row>
    <row r="251" spans="1:27" x14ac:dyDescent="0.35">
      <c r="A251" s="76"/>
      <c r="B251" s="196" t="s">
        <v>12063</v>
      </c>
      <c r="C251" s="196" t="s">
        <v>222</v>
      </c>
      <c r="D251" s="196" t="s">
        <v>12064</v>
      </c>
      <c r="E251" s="268" t="s">
        <v>12065</v>
      </c>
      <c r="F251" s="196"/>
      <c r="G251" s="269" t="s">
        <v>24281</v>
      </c>
      <c r="H251" s="76"/>
      <c r="I251" s="118">
        <v>70000</v>
      </c>
      <c r="J251" s="76"/>
      <c r="K251" s="69" t="s">
        <v>7337</v>
      </c>
      <c r="L251" s="119" t="s">
        <v>5626</v>
      </c>
      <c r="M251" s="119" t="s">
        <v>3624</v>
      </c>
      <c r="N251" s="187" t="s">
        <v>24276</v>
      </c>
      <c r="O251" s="119" t="s">
        <v>5626</v>
      </c>
      <c r="P251" s="76"/>
      <c r="Q251" s="119" t="s">
        <v>5626</v>
      </c>
      <c r="R251" s="119" t="s">
        <v>5626</v>
      </c>
      <c r="S251" s="76"/>
      <c r="T251" s="76"/>
      <c r="U251" s="76"/>
      <c r="V251" s="76"/>
      <c r="W251" s="76"/>
      <c r="X251" s="121"/>
      <c r="Y251" s="121"/>
      <c r="Z251" s="639">
        <f t="shared" si="6"/>
        <v>4900.0000000000009</v>
      </c>
      <c r="AA251" s="118">
        <f t="shared" si="7"/>
        <v>74900</v>
      </c>
    </row>
    <row r="252" spans="1:27" x14ac:dyDescent="0.35">
      <c r="A252" s="76"/>
      <c r="B252" s="196" t="s">
        <v>12063</v>
      </c>
      <c r="C252" s="196" t="s">
        <v>222</v>
      </c>
      <c r="D252" s="196" t="s">
        <v>12064</v>
      </c>
      <c r="E252" s="268" t="s">
        <v>12065</v>
      </c>
      <c r="F252" s="196"/>
      <c r="G252" s="269" t="s">
        <v>24282</v>
      </c>
      <c r="H252" s="76"/>
      <c r="I252" s="118">
        <v>70000</v>
      </c>
      <c r="J252" s="76"/>
      <c r="K252" s="69" t="s">
        <v>7337</v>
      </c>
      <c r="L252" s="119" t="s">
        <v>5626</v>
      </c>
      <c r="M252" s="119" t="s">
        <v>3624</v>
      </c>
      <c r="N252" s="187" t="s">
        <v>24278</v>
      </c>
      <c r="O252" s="119" t="s">
        <v>5626</v>
      </c>
      <c r="P252" s="76"/>
      <c r="Q252" s="119" t="s">
        <v>5626</v>
      </c>
      <c r="R252" s="119" t="s">
        <v>5626</v>
      </c>
      <c r="S252" s="76"/>
      <c r="T252" s="76"/>
      <c r="U252" s="76"/>
      <c r="V252" s="76"/>
      <c r="W252" s="76"/>
      <c r="X252" s="121"/>
      <c r="Y252" s="121"/>
      <c r="Z252" s="639">
        <f t="shared" si="6"/>
        <v>4900.0000000000009</v>
      </c>
      <c r="AA252" s="118">
        <f t="shared" si="7"/>
        <v>74900</v>
      </c>
    </row>
    <row r="253" spans="1:27" x14ac:dyDescent="0.35">
      <c r="A253" s="64"/>
      <c r="B253" s="64"/>
      <c r="C253" s="64"/>
      <c r="D253" s="64"/>
      <c r="E253" s="115"/>
      <c r="F253" s="64"/>
      <c r="G253" s="267" t="s">
        <v>1748</v>
      </c>
      <c r="H253" s="64"/>
      <c r="I253" s="67"/>
      <c r="J253" s="64"/>
      <c r="K253" s="64"/>
      <c r="L253" s="68"/>
      <c r="M253" s="68"/>
      <c r="N253" s="68"/>
      <c r="O253" s="68"/>
      <c r="P253" s="64"/>
      <c r="Q253" s="68"/>
      <c r="R253" s="68"/>
      <c r="S253" s="64"/>
      <c r="T253" s="64"/>
      <c r="U253" s="64"/>
      <c r="V253" s="64"/>
      <c r="W253" s="64"/>
      <c r="X253" s="115"/>
      <c r="Y253" s="115"/>
      <c r="Z253" s="639">
        <f t="shared" si="6"/>
        <v>0</v>
      </c>
      <c r="AA253" s="67">
        <f t="shared" si="7"/>
        <v>0</v>
      </c>
    </row>
    <row r="254" spans="1:27" x14ac:dyDescent="0.35">
      <c r="A254" s="76"/>
      <c r="B254" s="196" t="s">
        <v>12063</v>
      </c>
      <c r="C254" s="196" t="s">
        <v>222</v>
      </c>
      <c r="D254" s="196" t="s">
        <v>12064</v>
      </c>
      <c r="E254" s="268" t="s">
        <v>12065</v>
      </c>
      <c r="F254" s="196"/>
      <c r="G254" s="269" t="s">
        <v>24283</v>
      </c>
      <c r="H254" s="69"/>
      <c r="I254" s="74"/>
      <c r="J254" s="69"/>
      <c r="K254" s="76" t="s">
        <v>1062</v>
      </c>
      <c r="L254" s="119" t="s">
        <v>5626</v>
      </c>
      <c r="M254" s="119" t="s">
        <v>12184</v>
      </c>
      <c r="N254" s="119">
        <v>1143490007</v>
      </c>
      <c r="O254" s="119" t="s">
        <v>5626</v>
      </c>
      <c r="P254" s="76"/>
      <c r="Q254" s="119" t="s">
        <v>5626</v>
      </c>
      <c r="R254" s="119" t="s">
        <v>5626</v>
      </c>
      <c r="S254" s="76"/>
      <c r="T254" s="76"/>
      <c r="U254" s="76"/>
      <c r="V254" s="76"/>
      <c r="W254" s="76"/>
      <c r="X254" s="116"/>
      <c r="Y254" s="121"/>
      <c r="Z254" s="639">
        <f t="shared" si="6"/>
        <v>0</v>
      </c>
      <c r="AA254" s="74">
        <f t="shared" si="7"/>
        <v>0</v>
      </c>
    </row>
    <row r="255" spans="1:27" x14ac:dyDescent="0.35">
      <c r="A255" s="76"/>
      <c r="B255" s="196" t="s">
        <v>12063</v>
      </c>
      <c r="C255" s="196" t="s">
        <v>222</v>
      </c>
      <c r="D255" s="196" t="s">
        <v>12064</v>
      </c>
      <c r="E255" s="268" t="s">
        <v>12065</v>
      </c>
      <c r="F255" s="196"/>
      <c r="G255" s="269" t="s">
        <v>24284</v>
      </c>
      <c r="H255" s="76"/>
      <c r="I255" s="118"/>
      <c r="J255" s="76"/>
      <c r="K255" s="76" t="s">
        <v>24285</v>
      </c>
      <c r="L255" s="119" t="s">
        <v>5626</v>
      </c>
      <c r="M255" s="119" t="s">
        <v>1510</v>
      </c>
      <c r="N255" s="119" t="s">
        <v>1510</v>
      </c>
      <c r="O255" s="119" t="s">
        <v>5626</v>
      </c>
      <c r="P255" s="76"/>
      <c r="Q255" s="119" t="s">
        <v>5626</v>
      </c>
      <c r="R255" s="119" t="s">
        <v>5626</v>
      </c>
      <c r="S255" s="76"/>
      <c r="T255" s="76"/>
      <c r="U255" s="76"/>
      <c r="V255" s="76"/>
      <c r="W255" s="76"/>
      <c r="X255" s="121"/>
      <c r="Y255" s="121"/>
      <c r="Z255" s="639">
        <f t="shared" si="6"/>
        <v>0</v>
      </c>
      <c r="AA255" s="118">
        <f t="shared" si="7"/>
        <v>0</v>
      </c>
    </row>
    <row r="256" spans="1:27" x14ac:dyDescent="0.35">
      <c r="A256" s="76"/>
      <c r="B256" s="196" t="s">
        <v>12063</v>
      </c>
      <c r="C256" s="196" t="s">
        <v>222</v>
      </c>
      <c r="D256" s="196" t="s">
        <v>12064</v>
      </c>
      <c r="E256" s="268" t="s">
        <v>12065</v>
      </c>
      <c r="F256" s="196"/>
      <c r="G256" s="269" t="s">
        <v>24286</v>
      </c>
      <c r="H256" s="76"/>
      <c r="I256" s="118"/>
      <c r="J256" s="76"/>
      <c r="K256" s="69" t="s">
        <v>7307</v>
      </c>
      <c r="L256" s="119" t="s">
        <v>5626</v>
      </c>
      <c r="M256" s="119" t="s">
        <v>1510</v>
      </c>
      <c r="N256" s="119" t="s">
        <v>1510</v>
      </c>
      <c r="O256" s="119" t="s">
        <v>5626</v>
      </c>
      <c r="P256" s="76"/>
      <c r="Q256" s="119" t="s">
        <v>5626</v>
      </c>
      <c r="R256" s="119" t="s">
        <v>5626</v>
      </c>
      <c r="S256" s="76"/>
      <c r="T256" s="76"/>
      <c r="U256" s="76"/>
      <c r="V256" s="76"/>
      <c r="W256" s="76"/>
      <c r="X256" s="121"/>
      <c r="Y256" s="121"/>
      <c r="Z256" s="639">
        <f t="shared" si="6"/>
        <v>0</v>
      </c>
      <c r="AA256" s="118">
        <f t="shared" si="7"/>
        <v>0</v>
      </c>
    </row>
    <row r="257" spans="1:27" x14ac:dyDescent="0.35">
      <c r="A257" s="76"/>
      <c r="B257" s="196"/>
      <c r="C257" s="196"/>
      <c r="D257" s="196"/>
      <c r="E257" s="268"/>
      <c r="F257" s="196"/>
      <c r="G257" s="269"/>
      <c r="H257" s="76"/>
      <c r="I257" s="118">
        <v>600000</v>
      </c>
      <c r="J257" s="76"/>
      <c r="K257" s="69"/>
      <c r="L257" s="119"/>
      <c r="M257" s="119"/>
      <c r="N257" s="119"/>
      <c r="O257" s="119"/>
      <c r="P257" s="76"/>
      <c r="Q257" s="119"/>
      <c r="R257" s="119"/>
      <c r="S257" s="76"/>
      <c r="T257" s="76"/>
      <c r="U257" s="76"/>
      <c r="V257" s="76"/>
      <c r="W257" s="76"/>
      <c r="X257" s="121"/>
      <c r="Y257" s="121"/>
      <c r="Z257" s="639">
        <f t="shared" si="6"/>
        <v>42000.000000000007</v>
      </c>
      <c r="AA257" s="118">
        <f t="shared" si="7"/>
        <v>642000</v>
      </c>
    </row>
    <row r="258" spans="1:27" x14ac:dyDescent="0.35">
      <c r="A258" s="64"/>
      <c r="B258" s="64"/>
      <c r="C258" s="64"/>
      <c r="D258" s="64"/>
      <c r="E258" s="115"/>
      <c r="F258" s="64"/>
      <c r="G258" s="267" t="s">
        <v>1944</v>
      </c>
      <c r="H258" s="64"/>
      <c r="I258" s="67"/>
      <c r="J258" s="64"/>
      <c r="K258" s="64"/>
      <c r="L258" s="68"/>
      <c r="M258" s="68"/>
      <c r="N258" s="68"/>
      <c r="O258" s="68"/>
      <c r="P258" s="64"/>
      <c r="Q258" s="68"/>
      <c r="R258" s="68"/>
      <c r="S258" s="64"/>
      <c r="T258" s="64"/>
      <c r="U258" s="64"/>
      <c r="V258" s="64"/>
      <c r="W258" s="64"/>
      <c r="X258" s="115"/>
      <c r="Y258" s="115"/>
      <c r="Z258" s="639">
        <f t="shared" si="6"/>
        <v>0</v>
      </c>
      <c r="AA258" s="67">
        <f t="shared" si="7"/>
        <v>0</v>
      </c>
    </row>
    <row r="259" spans="1:27" x14ac:dyDescent="0.35">
      <c r="A259" s="76"/>
      <c r="B259" s="196" t="s">
        <v>12063</v>
      </c>
      <c r="C259" s="196" t="s">
        <v>222</v>
      </c>
      <c r="D259" s="196" t="s">
        <v>12064</v>
      </c>
      <c r="E259" s="268" t="s">
        <v>12065</v>
      </c>
      <c r="F259" s="196"/>
      <c r="G259" s="269" t="s">
        <v>24287</v>
      </c>
      <c r="H259" s="69"/>
      <c r="I259" s="74"/>
      <c r="J259" s="69"/>
      <c r="K259" s="76" t="s">
        <v>1062</v>
      </c>
      <c r="L259" s="119" t="s">
        <v>5626</v>
      </c>
      <c r="M259" s="119" t="s">
        <v>4204</v>
      </c>
      <c r="N259" s="119">
        <v>1143510035</v>
      </c>
      <c r="O259" s="119" t="s">
        <v>5626</v>
      </c>
      <c r="P259" s="76"/>
      <c r="Q259" s="119" t="s">
        <v>5626</v>
      </c>
      <c r="R259" s="119" t="s">
        <v>5626</v>
      </c>
      <c r="S259" s="76"/>
      <c r="T259" s="76"/>
      <c r="U259" s="76"/>
      <c r="V259" s="76"/>
      <c r="W259" s="76"/>
      <c r="X259" s="116"/>
      <c r="Y259" s="121"/>
      <c r="Z259" s="639">
        <f t="shared" si="6"/>
        <v>0</v>
      </c>
      <c r="AA259" s="74">
        <f t="shared" si="7"/>
        <v>0</v>
      </c>
    </row>
    <row r="260" spans="1:27" x14ac:dyDescent="0.35">
      <c r="A260" s="76"/>
      <c r="B260" s="196" t="s">
        <v>12063</v>
      </c>
      <c r="C260" s="196" t="s">
        <v>222</v>
      </c>
      <c r="D260" s="196" t="s">
        <v>12064</v>
      </c>
      <c r="E260" s="268" t="s">
        <v>12065</v>
      </c>
      <c r="F260" s="196"/>
      <c r="G260" s="269" t="s">
        <v>24288</v>
      </c>
      <c r="H260" s="69"/>
      <c r="I260" s="74"/>
      <c r="J260" s="69"/>
      <c r="K260" s="76" t="s">
        <v>1062</v>
      </c>
      <c r="L260" s="119" t="s">
        <v>5626</v>
      </c>
      <c r="M260" s="119" t="s">
        <v>4204</v>
      </c>
      <c r="N260" s="119">
        <v>1143510031</v>
      </c>
      <c r="O260" s="119" t="s">
        <v>5626</v>
      </c>
      <c r="P260" s="76"/>
      <c r="Q260" s="119" t="s">
        <v>5626</v>
      </c>
      <c r="R260" s="119" t="s">
        <v>5626</v>
      </c>
      <c r="S260" s="76"/>
      <c r="T260" s="76"/>
      <c r="U260" s="76"/>
      <c r="V260" s="76"/>
      <c r="W260" s="76"/>
      <c r="X260" s="116"/>
      <c r="Y260" s="121"/>
      <c r="Z260" s="639">
        <f t="shared" si="6"/>
        <v>0</v>
      </c>
      <c r="AA260" s="74">
        <f t="shared" si="7"/>
        <v>0</v>
      </c>
    </row>
    <row r="261" spans="1:27" x14ac:dyDescent="0.35">
      <c r="A261" s="76"/>
      <c r="B261" s="196" t="s">
        <v>12063</v>
      </c>
      <c r="C261" s="196" t="s">
        <v>222</v>
      </c>
      <c r="D261" s="196" t="s">
        <v>12064</v>
      </c>
      <c r="E261" s="268" t="s">
        <v>12065</v>
      </c>
      <c r="F261" s="196"/>
      <c r="G261" s="269" t="s">
        <v>24289</v>
      </c>
      <c r="H261" s="69"/>
      <c r="I261" s="74"/>
      <c r="J261" s="69"/>
      <c r="K261" s="76" t="s">
        <v>1062</v>
      </c>
      <c r="L261" s="119" t="s">
        <v>5626</v>
      </c>
      <c r="M261" s="119" t="s">
        <v>4204</v>
      </c>
      <c r="N261" s="119">
        <v>1143510031</v>
      </c>
      <c r="O261" s="119" t="s">
        <v>5626</v>
      </c>
      <c r="P261" s="76"/>
      <c r="Q261" s="119" t="s">
        <v>5626</v>
      </c>
      <c r="R261" s="119" t="s">
        <v>5626</v>
      </c>
      <c r="S261" s="76"/>
      <c r="T261" s="76"/>
      <c r="U261" s="76"/>
      <c r="V261" s="76"/>
      <c r="W261" s="76"/>
      <c r="X261" s="116"/>
      <c r="Y261" s="121"/>
      <c r="Z261" s="639">
        <f t="shared" si="6"/>
        <v>0</v>
      </c>
      <c r="AA261" s="74">
        <f t="shared" si="7"/>
        <v>0</v>
      </c>
    </row>
    <row r="262" spans="1:27" x14ac:dyDescent="0.35">
      <c r="A262" s="76"/>
      <c r="B262" s="196" t="s">
        <v>12063</v>
      </c>
      <c r="C262" s="196" t="s">
        <v>222</v>
      </c>
      <c r="D262" s="196" t="s">
        <v>12064</v>
      </c>
      <c r="E262" s="268" t="s">
        <v>12065</v>
      </c>
      <c r="F262" s="196"/>
      <c r="G262" s="269" t="s">
        <v>24290</v>
      </c>
      <c r="H262" s="69"/>
      <c r="I262" s="74"/>
      <c r="J262" s="69"/>
      <c r="K262" s="76" t="s">
        <v>1062</v>
      </c>
      <c r="L262" s="119" t="s">
        <v>5626</v>
      </c>
      <c r="M262" s="119" t="s">
        <v>24291</v>
      </c>
      <c r="N262" s="119">
        <v>1143490005</v>
      </c>
      <c r="O262" s="119" t="s">
        <v>5626</v>
      </c>
      <c r="P262" s="76"/>
      <c r="Q262" s="119" t="s">
        <v>5626</v>
      </c>
      <c r="R262" s="119" t="s">
        <v>5626</v>
      </c>
      <c r="S262" s="76"/>
      <c r="T262" s="76"/>
      <c r="U262" s="76"/>
      <c r="V262" s="76"/>
      <c r="W262" s="76"/>
      <c r="X262" s="116"/>
      <c r="Y262" s="121"/>
      <c r="Z262" s="639">
        <f t="shared" ref="Z262:Z272" si="8">I262*Z$4</f>
        <v>0</v>
      </c>
      <c r="AA262" s="74">
        <f t="shared" ref="AA262:AA272" si="9">I262+Z262</f>
        <v>0</v>
      </c>
    </row>
    <row r="263" spans="1:27" x14ac:dyDescent="0.35">
      <c r="A263" s="69"/>
      <c r="B263" s="196" t="s">
        <v>12063</v>
      </c>
      <c r="C263" s="196" t="s">
        <v>222</v>
      </c>
      <c r="D263" s="196" t="s">
        <v>12064</v>
      </c>
      <c r="E263" s="268" t="s">
        <v>12065</v>
      </c>
      <c r="F263" s="196"/>
      <c r="G263" s="269" t="s">
        <v>24292</v>
      </c>
      <c r="H263" s="69"/>
      <c r="I263" s="74"/>
      <c r="J263" s="69"/>
      <c r="K263" s="76" t="s">
        <v>1062</v>
      </c>
      <c r="L263" s="119" t="s">
        <v>5626</v>
      </c>
      <c r="M263" s="119" t="s">
        <v>4204</v>
      </c>
      <c r="N263" s="119">
        <v>1143490033</v>
      </c>
      <c r="O263" s="119" t="s">
        <v>5626</v>
      </c>
      <c r="P263" s="69"/>
      <c r="Q263" s="119" t="s">
        <v>5626</v>
      </c>
      <c r="R263" s="119" t="s">
        <v>5626</v>
      </c>
      <c r="S263" s="69"/>
      <c r="T263" s="69"/>
      <c r="U263" s="69"/>
      <c r="V263" s="69"/>
      <c r="W263" s="69"/>
      <c r="X263" s="116"/>
      <c r="Y263" s="121"/>
      <c r="Z263" s="639">
        <f t="shared" si="8"/>
        <v>0</v>
      </c>
      <c r="AA263" s="74">
        <f t="shared" si="9"/>
        <v>0</v>
      </c>
    </row>
    <row r="264" spans="1:27" x14ac:dyDescent="0.35">
      <c r="A264" s="69"/>
      <c r="B264" s="196"/>
      <c r="C264" s="196"/>
      <c r="D264" s="196"/>
      <c r="E264" s="268"/>
      <c r="F264" s="196"/>
      <c r="G264" s="269"/>
      <c r="H264" s="69"/>
      <c r="I264" s="74">
        <v>4000000</v>
      </c>
      <c r="J264" s="69"/>
      <c r="K264" s="76"/>
      <c r="L264" s="119"/>
      <c r="M264" s="119"/>
      <c r="N264" s="119"/>
      <c r="O264" s="119"/>
      <c r="P264" s="69"/>
      <c r="Q264" s="119"/>
      <c r="R264" s="119"/>
      <c r="S264" s="69"/>
      <c r="T264" s="69"/>
      <c r="U264" s="69"/>
      <c r="V264" s="69"/>
      <c r="W264" s="69"/>
      <c r="X264" s="116"/>
      <c r="Y264" s="121"/>
      <c r="Z264" s="639">
        <f t="shared" si="8"/>
        <v>280000</v>
      </c>
      <c r="AA264" s="74">
        <f t="shared" si="9"/>
        <v>4280000</v>
      </c>
    </row>
    <row r="265" spans="1:27" x14ac:dyDescent="0.35">
      <c r="A265" s="64"/>
      <c r="B265" s="64"/>
      <c r="C265" s="64"/>
      <c r="D265" s="64"/>
      <c r="E265" s="115"/>
      <c r="F265" s="64"/>
      <c r="G265" s="272" t="s">
        <v>1945</v>
      </c>
      <c r="H265" s="64"/>
      <c r="I265" s="67"/>
      <c r="J265" s="64"/>
      <c r="K265" s="64"/>
      <c r="L265" s="68"/>
      <c r="M265" s="68"/>
      <c r="N265" s="68"/>
      <c r="O265" s="68"/>
      <c r="P265" s="64"/>
      <c r="Q265" s="68"/>
      <c r="R265" s="68"/>
      <c r="S265" s="64"/>
      <c r="T265" s="64"/>
      <c r="U265" s="64"/>
      <c r="V265" s="64"/>
      <c r="W265" s="64"/>
      <c r="X265" s="115"/>
      <c r="Y265" s="115"/>
      <c r="Z265" s="639">
        <f t="shared" si="8"/>
        <v>0</v>
      </c>
      <c r="AA265" s="67">
        <f t="shared" si="9"/>
        <v>0</v>
      </c>
    </row>
    <row r="266" spans="1:27" x14ac:dyDescent="0.35">
      <c r="A266" s="69"/>
      <c r="B266" s="196" t="s">
        <v>12063</v>
      </c>
      <c r="C266" s="196" t="s">
        <v>222</v>
      </c>
      <c r="D266" s="196" t="s">
        <v>12064</v>
      </c>
      <c r="E266" s="268" t="s">
        <v>12065</v>
      </c>
      <c r="F266" s="196"/>
      <c r="G266" s="269" t="s">
        <v>24293</v>
      </c>
      <c r="H266" s="69"/>
      <c r="I266" s="74"/>
      <c r="J266" s="69"/>
      <c r="K266" s="69" t="s">
        <v>1214</v>
      </c>
      <c r="L266" s="119" t="s">
        <v>5626</v>
      </c>
      <c r="M266" s="75" t="s">
        <v>24051</v>
      </c>
      <c r="N266" s="131" t="s">
        <v>24052</v>
      </c>
      <c r="O266" s="119" t="s">
        <v>5626</v>
      </c>
      <c r="P266" s="69"/>
      <c r="Q266" s="75" t="s">
        <v>1761</v>
      </c>
      <c r="R266" s="75" t="s">
        <v>1066</v>
      </c>
      <c r="S266" s="69"/>
      <c r="T266" s="69"/>
      <c r="U266" s="69"/>
      <c r="V266" s="69"/>
      <c r="W266" s="69"/>
      <c r="X266" s="116"/>
      <c r="Y266" s="121"/>
      <c r="Z266" s="639">
        <f t="shared" si="8"/>
        <v>0</v>
      </c>
      <c r="AA266" s="74">
        <f t="shared" si="9"/>
        <v>0</v>
      </c>
    </row>
    <row r="267" spans="1:27" x14ac:dyDescent="0.35">
      <c r="A267" s="69"/>
      <c r="B267" s="196" t="s">
        <v>12063</v>
      </c>
      <c r="C267" s="196" t="s">
        <v>222</v>
      </c>
      <c r="D267" s="196" t="s">
        <v>12064</v>
      </c>
      <c r="E267" s="268" t="s">
        <v>12065</v>
      </c>
      <c r="F267" s="196"/>
      <c r="G267" s="269" t="s">
        <v>24294</v>
      </c>
      <c r="H267" s="69"/>
      <c r="I267" s="74"/>
      <c r="J267" s="69"/>
      <c r="K267" s="69" t="s">
        <v>1214</v>
      </c>
      <c r="L267" s="119" t="s">
        <v>5626</v>
      </c>
      <c r="M267" s="75" t="s">
        <v>24051</v>
      </c>
      <c r="N267" s="131" t="s">
        <v>24295</v>
      </c>
      <c r="O267" s="119" t="s">
        <v>5626</v>
      </c>
      <c r="P267" s="69"/>
      <c r="Q267" s="75" t="s">
        <v>1761</v>
      </c>
      <c r="R267" s="75" t="s">
        <v>1066</v>
      </c>
      <c r="S267" s="69"/>
      <c r="T267" s="69"/>
      <c r="U267" s="69"/>
      <c r="V267" s="69"/>
      <c r="W267" s="69"/>
      <c r="X267" s="116"/>
      <c r="Y267" s="121"/>
      <c r="Z267" s="639">
        <f t="shared" si="8"/>
        <v>0</v>
      </c>
      <c r="AA267" s="74">
        <f t="shared" si="9"/>
        <v>0</v>
      </c>
    </row>
    <row r="268" spans="1:27" x14ac:dyDescent="0.35">
      <c r="A268" s="69"/>
      <c r="B268" s="196" t="s">
        <v>12063</v>
      </c>
      <c r="C268" s="196" t="s">
        <v>222</v>
      </c>
      <c r="D268" s="196" t="s">
        <v>12064</v>
      </c>
      <c r="E268" s="268" t="s">
        <v>12065</v>
      </c>
      <c r="F268" s="196"/>
      <c r="G268" s="269" t="s">
        <v>24296</v>
      </c>
      <c r="H268" s="69"/>
      <c r="I268" s="74"/>
      <c r="J268" s="69"/>
      <c r="K268" s="69" t="s">
        <v>1214</v>
      </c>
      <c r="L268" s="119" t="s">
        <v>5626</v>
      </c>
      <c r="M268" s="75" t="s">
        <v>24297</v>
      </c>
      <c r="N268" s="131" t="s">
        <v>24298</v>
      </c>
      <c r="O268" s="119" t="s">
        <v>5626</v>
      </c>
      <c r="P268" s="69"/>
      <c r="Q268" s="75" t="s">
        <v>1761</v>
      </c>
      <c r="R268" s="75" t="s">
        <v>1766</v>
      </c>
      <c r="S268" s="69"/>
      <c r="T268" s="69"/>
      <c r="U268" s="69"/>
      <c r="V268" s="69"/>
      <c r="W268" s="69"/>
      <c r="X268" s="116"/>
      <c r="Y268" s="121"/>
      <c r="Z268" s="639">
        <f t="shared" si="8"/>
        <v>0</v>
      </c>
      <c r="AA268" s="74">
        <f t="shared" si="9"/>
        <v>0</v>
      </c>
    </row>
    <row r="269" spans="1:27" x14ac:dyDescent="0.35">
      <c r="A269" s="69"/>
      <c r="B269" s="196"/>
      <c r="C269" s="196"/>
      <c r="D269" s="196"/>
      <c r="E269" s="268"/>
      <c r="F269" s="196"/>
      <c r="G269" s="269"/>
      <c r="H269" s="69"/>
      <c r="I269" s="74">
        <v>2000000</v>
      </c>
      <c r="J269" s="69"/>
      <c r="K269" s="69"/>
      <c r="L269" s="119"/>
      <c r="M269" s="75"/>
      <c r="N269" s="131"/>
      <c r="O269" s="119"/>
      <c r="P269" s="69"/>
      <c r="Q269" s="75"/>
      <c r="R269" s="75"/>
      <c r="S269" s="69"/>
      <c r="T269" s="69"/>
      <c r="U269" s="69"/>
      <c r="V269" s="69"/>
      <c r="W269" s="69"/>
      <c r="X269" s="116"/>
      <c r="Y269" s="121"/>
      <c r="Z269" s="639">
        <f t="shared" si="8"/>
        <v>140000</v>
      </c>
      <c r="AA269" s="74">
        <f t="shared" si="9"/>
        <v>2140000</v>
      </c>
    </row>
    <row r="270" spans="1:27" x14ac:dyDescent="0.35">
      <c r="A270" s="64"/>
      <c r="B270" s="64"/>
      <c r="C270" s="64"/>
      <c r="D270" s="64"/>
      <c r="E270" s="115"/>
      <c r="F270" s="64"/>
      <c r="G270" s="272" t="s">
        <v>1590</v>
      </c>
      <c r="H270" s="64"/>
      <c r="I270" s="67"/>
      <c r="J270" s="64"/>
      <c r="K270" s="64"/>
      <c r="L270" s="68"/>
      <c r="M270" s="68"/>
      <c r="N270" s="68"/>
      <c r="O270" s="68"/>
      <c r="P270" s="64"/>
      <c r="Q270" s="68"/>
      <c r="R270" s="68"/>
      <c r="S270" s="64"/>
      <c r="T270" s="64"/>
      <c r="U270" s="64"/>
      <c r="V270" s="64"/>
      <c r="W270" s="64"/>
      <c r="X270" s="115"/>
      <c r="Y270" s="115"/>
      <c r="Z270" s="639">
        <f t="shared" si="8"/>
        <v>0</v>
      </c>
      <c r="AA270" s="67">
        <f t="shared" si="9"/>
        <v>0</v>
      </c>
    </row>
    <row r="271" spans="1:27" x14ac:dyDescent="0.35">
      <c r="A271" s="76"/>
      <c r="B271" s="196" t="s">
        <v>12063</v>
      </c>
      <c r="C271" s="196" t="s">
        <v>222</v>
      </c>
      <c r="D271" s="196" t="s">
        <v>12064</v>
      </c>
      <c r="E271" s="268" t="s">
        <v>12065</v>
      </c>
      <c r="F271" s="196"/>
      <c r="G271" s="214" t="s">
        <v>22706</v>
      </c>
      <c r="H271" s="76"/>
      <c r="I271" s="118">
        <v>720000</v>
      </c>
      <c r="J271" s="76"/>
      <c r="K271" s="76" t="s">
        <v>1230</v>
      </c>
      <c r="L271" s="119" t="s">
        <v>5626</v>
      </c>
      <c r="M271" s="119" t="s">
        <v>22707</v>
      </c>
      <c r="N271" s="119">
        <v>5285310155</v>
      </c>
      <c r="O271" s="119" t="s">
        <v>5626</v>
      </c>
      <c r="P271" s="76"/>
      <c r="Q271" s="119" t="s">
        <v>5626</v>
      </c>
      <c r="R271" s="119" t="s">
        <v>5626</v>
      </c>
      <c r="S271" s="76"/>
      <c r="T271" s="76"/>
      <c r="U271" s="76"/>
      <c r="V271" s="76"/>
      <c r="W271" s="76"/>
      <c r="X271" s="121"/>
      <c r="Y271" s="121"/>
      <c r="Z271" s="639">
        <f t="shared" si="8"/>
        <v>50400.000000000007</v>
      </c>
      <c r="AA271" s="118">
        <f t="shared" si="9"/>
        <v>770400</v>
      </c>
    </row>
    <row r="272" spans="1:27" x14ac:dyDescent="0.35">
      <c r="G272" s="123" t="s">
        <v>894</v>
      </c>
      <c r="H272" s="123"/>
      <c r="I272" s="124">
        <f>SUM(I5:I271)</f>
        <v>113281000</v>
      </c>
      <c r="Z272" s="639">
        <f t="shared" si="8"/>
        <v>7929670.0000000009</v>
      </c>
      <c r="AA272" s="124">
        <f t="shared" si="9"/>
        <v>121210670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6"/>
  <sheetViews>
    <sheetView workbookViewId="0">
      <selection activeCell="C1" sqref="B1:C1048576"/>
    </sheetView>
  </sheetViews>
  <sheetFormatPr defaultRowHeight="14.5" x14ac:dyDescent="0.35"/>
  <cols>
    <col min="1" max="1" width="25.81640625" bestFit="1" customWidth="1"/>
    <col min="2" max="2" width="27.1796875" hidden="1" customWidth="1"/>
    <col min="3" max="3" width="15.7265625" hidden="1" customWidth="1"/>
    <col min="4" max="4" width="16.81640625" bestFit="1" customWidth="1"/>
  </cols>
  <sheetData>
    <row r="2" spans="1:4" x14ac:dyDescent="0.35">
      <c r="B2" t="s">
        <v>799</v>
      </c>
      <c r="C2" s="631">
        <v>7.0000000000000007E-2</v>
      </c>
      <c r="D2" t="s">
        <v>24301</v>
      </c>
    </row>
    <row r="3" spans="1:4" x14ac:dyDescent="0.35">
      <c r="A3" s="1" t="s">
        <v>798</v>
      </c>
      <c r="B3" s="28">
        <v>18161841407.202099</v>
      </c>
      <c r="C3" s="28">
        <f>B3*C2</f>
        <v>1271328898.5041471</v>
      </c>
      <c r="D3" s="28">
        <f>B3+C3</f>
        <v>19433170305.706245</v>
      </c>
    </row>
    <row r="5" spans="1:4" ht="15" thickBot="1" x14ac:dyDescent="0.4">
      <c r="B5" s="31">
        <f t="shared" ref="B5:D5" si="0">SUM(B3:B4)</f>
        <v>18161841407.202099</v>
      </c>
      <c r="C5" s="31">
        <f t="shared" si="0"/>
        <v>1271328898.5041471</v>
      </c>
      <c r="D5" s="31">
        <f t="shared" si="0"/>
        <v>19433170305.706245</v>
      </c>
    </row>
    <row r="6" spans="1:4" ht="15" thickTop="1" x14ac:dyDescent="0.35">
      <c r="A6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43"/>
  <sheetViews>
    <sheetView topLeftCell="A221" workbookViewId="0">
      <selection activeCell="B240" sqref="B240"/>
    </sheetView>
  </sheetViews>
  <sheetFormatPr defaultRowHeight="14.5" x14ac:dyDescent="0.35"/>
  <cols>
    <col min="1" max="1" width="26.81640625" customWidth="1"/>
    <col min="2" max="2" width="51.1796875" style="2" customWidth="1"/>
    <col min="3" max="3" width="13.1796875" customWidth="1"/>
    <col min="7" max="7" width="21.453125" bestFit="1" customWidth="1"/>
    <col min="8" max="8" width="16.1796875" customWidth="1"/>
    <col min="9" max="9" width="20" customWidth="1"/>
  </cols>
  <sheetData>
    <row r="1" spans="1:9" ht="15" thickBot="1" x14ac:dyDescent="0.4"/>
    <row r="2" spans="1:9" ht="29" thickBot="1" x14ac:dyDescent="0.4">
      <c r="A2" s="8" t="s">
        <v>305</v>
      </c>
      <c r="B2" s="8" t="s">
        <v>337</v>
      </c>
      <c r="C2" s="9" t="s">
        <v>338</v>
      </c>
      <c r="D2" s="10" t="s">
        <v>339</v>
      </c>
      <c r="E2" s="11" t="s">
        <v>340</v>
      </c>
      <c r="F2" s="12" t="s">
        <v>341</v>
      </c>
      <c r="G2" s="12" t="s">
        <v>789</v>
      </c>
      <c r="H2" s="34">
        <v>0.04</v>
      </c>
      <c r="I2" s="34" t="s">
        <v>792</v>
      </c>
    </row>
    <row r="3" spans="1:9" x14ac:dyDescent="0.35">
      <c r="A3" s="13" t="s">
        <v>306</v>
      </c>
      <c r="B3" s="14" t="s">
        <v>342</v>
      </c>
      <c r="C3" s="15">
        <v>30303201</v>
      </c>
      <c r="D3" s="16">
        <v>45</v>
      </c>
      <c r="E3" s="17">
        <v>2008</v>
      </c>
      <c r="F3" s="18">
        <v>8</v>
      </c>
      <c r="G3" s="29">
        <v>18144000</v>
      </c>
      <c r="H3" s="29">
        <f>G3*$H$2</f>
        <v>725760</v>
      </c>
      <c r="I3" s="29">
        <f>G3+H3</f>
        <v>18869760</v>
      </c>
    </row>
    <row r="4" spans="1:9" x14ac:dyDescent="0.35">
      <c r="A4" s="13" t="s">
        <v>306</v>
      </c>
      <c r="B4" s="14" t="s">
        <v>343</v>
      </c>
      <c r="C4" s="15">
        <v>8631112</v>
      </c>
      <c r="D4" s="16">
        <v>45</v>
      </c>
      <c r="E4" s="17">
        <v>2008</v>
      </c>
      <c r="F4" s="18">
        <v>8</v>
      </c>
      <c r="G4" s="29">
        <v>18144000</v>
      </c>
      <c r="H4" s="29">
        <f t="shared" ref="H4:H67" si="0">G4*$H$2</f>
        <v>725760</v>
      </c>
      <c r="I4" s="29">
        <f t="shared" ref="I4:I67" si="1">G4+H4</f>
        <v>18869760</v>
      </c>
    </row>
    <row r="5" spans="1:9" x14ac:dyDescent="0.35">
      <c r="A5" s="13" t="s">
        <v>198</v>
      </c>
      <c r="B5" s="14" t="s">
        <v>344</v>
      </c>
      <c r="C5" s="15">
        <v>128846</v>
      </c>
      <c r="D5" s="16" t="s">
        <v>345</v>
      </c>
      <c r="E5" s="17">
        <v>1936</v>
      </c>
      <c r="F5" s="18">
        <v>80</v>
      </c>
      <c r="G5" s="29">
        <v>6048000</v>
      </c>
      <c r="H5" s="29">
        <f t="shared" si="0"/>
        <v>241920</v>
      </c>
      <c r="I5" s="29">
        <f t="shared" si="1"/>
        <v>6289920</v>
      </c>
    </row>
    <row r="6" spans="1:9" x14ac:dyDescent="0.35">
      <c r="A6" s="13" t="s">
        <v>234</v>
      </c>
      <c r="B6" s="14" t="s">
        <v>346</v>
      </c>
      <c r="C6" s="15" t="s">
        <v>347</v>
      </c>
      <c r="D6" s="16" t="s">
        <v>348</v>
      </c>
      <c r="E6" s="17">
        <v>1967</v>
      </c>
      <c r="F6" s="18">
        <v>49</v>
      </c>
      <c r="G6" s="29">
        <v>18144000</v>
      </c>
      <c r="H6" s="29">
        <f t="shared" si="0"/>
        <v>725760</v>
      </c>
      <c r="I6" s="29">
        <f t="shared" si="1"/>
        <v>18869760</v>
      </c>
    </row>
    <row r="7" spans="1:9" x14ac:dyDescent="0.35">
      <c r="A7" s="13" t="s">
        <v>234</v>
      </c>
      <c r="B7" s="14" t="s">
        <v>349</v>
      </c>
      <c r="C7" s="15" t="s">
        <v>350</v>
      </c>
      <c r="D7" s="16" t="s">
        <v>348</v>
      </c>
      <c r="E7" s="17">
        <v>1967</v>
      </c>
      <c r="F7" s="18">
        <v>49</v>
      </c>
      <c r="G7" s="29">
        <v>18144000</v>
      </c>
      <c r="H7" s="29">
        <f t="shared" si="0"/>
        <v>725760</v>
      </c>
      <c r="I7" s="29">
        <f t="shared" si="1"/>
        <v>18869760</v>
      </c>
    </row>
    <row r="8" spans="1:9" x14ac:dyDescent="0.35">
      <c r="A8" s="13" t="s">
        <v>219</v>
      </c>
      <c r="B8" s="14" t="s">
        <v>351</v>
      </c>
      <c r="C8" s="15" t="s">
        <v>352</v>
      </c>
      <c r="D8" s="16" t="s">
        <v>353</v>
      </c>
      <c r="E8" s="17">
        <v>1996</v>
      </c>
      <c r="F8" s="18">
        <v>20</v>
      </c>
      <c r="G8" s="29">
        <v>14515200</v>
      </c>
      <c r="H8" s="29">
        <f t="shared" si="0"/>
        <v>580608</v>
      </c>
      <c r="I8" s="29">
        <f t="shared" si="1"/>
        <v>15095808</v>
      </c>
    </row>
    <row r="9" spans="1:9" x14ac:dyDescent="0.35">
      <c r="A9" s="13" t="s">
        <v>219</v>
      </c>
      <c r="B9" s="14" t="s">
        <v>354</v>
      </c>
      <c r="C9" s="15" t="s">
        <v>355</v>
      </c>
      <c r="D9" s="16" t="s">
        <v>353</v>
      </c>
      <c r="E9" s="17">
        <v>1996</v>
      </c>
      <c r="F9" s="18">
        <v>20</v>
      </c>
      <c r="G9" s="29">
        <v>14515200</v>
      </c>
      <c r="H9" s="29">
        <f t="shared" si="0"/>
        <v>580608</v>
      </c>
      <c r="I9" s="29">
        <f t="shared" si="1"/>
        <v>15095808</v>
      </c>
    </row>
    <row r="10" spans="1:9" x14ac:dyDescent="0.35">
      <c r="A10" s="13" t="s">
        <v>262</v>
      </c>
      <c r="B10" s="14" t="s">
        <v>356</v>
      </c>
      <c r="C10" s="15" t="s">
        <v>357</v>
      </c>
      <c r="D10" s="16" t="s">
        <v>348</v>
      </c>
      <c r="E10" s="17">
        <v>1971</v>
      </c>
      <c r="F10" s="18">
        <v>45</v>
      </c>
      <c r="G10" s="29">
        <v>18144000</v>
      </c>
      <c r="H10" s="29">
        <f t="shared" si="0"/>
        <v>725760</v>
      </c>
      <c r="I10" s="29">
        <f t="shared" si="1"/>
        <v>18869760</v>
      </c>
    </row>
    <row r="11" spans="1:9" x14ac:dyDescent="0.35">
      <c r="A11" s="13" t="s">
        <v>262</v>
      </c>
      <c r="B11" s="14" t="s">
        <v>358</v>
      </c>
      <c r="C11" s="15" t="s">
        <v>359</v>
      </c>
      <c r="D11" s="16" t="s">
        <v>348</v>
      </c>
      <c r="E11" s="17">
        <v>1971</v>
      </c>
      <c r="F11" s="18">
        <v>45</v>
      </c>
      <c r="G11" s="29">
        <v>18144000</v>
      </c>
      <c r="H11" s="29">
        <f t="shared" si="0"/>
        <v>725760</v>
      </c>
      <c r="I11" s="29">
        <f t="shared" si="1"/>
        <v>18869760</v>
      </c>
    </row>
    <row r="12" spans="1:9" x14ac:dyDescent="0.35">
      <c r="A12" s="13" t="s">
        <v>262</v>
      </c>
      <c r="B12" s="14" t="s">
        <v>360</v>
      </c>
      <c r="C12" s="15" t="s">
        <v>361</v>
      </c>
      <c r="D12" s="16" t="s">
        <v>348</v>
      </c>
      <c r="E12" s="17">
        <v>1975</v>
      </c>
      <c r="F12" s="18">
        <v>41</v>
      </c>
      <c r="G12" s="29">
        <v>18144000</v>
      </c>
      <c r="H12" s="29">
        <f t="shared" si="0"/>
        <v>725760</v>
      </c>
      <c r="I12" s="29">
        <f t="shared" si="1"/>
        <v>18869760</v>
      </c>
    </row>
    <row r="13" spans="1:9" x14ac:dyDescent="0.35">
      <c r="A13" s="13" t="s">
        <v>307</v>
      </c>
      <c r="B13" s="14" t="s">
        <v>362</v>
      </c>
      <c r="C13" s="15" t="s">
        <v>363</v>
      </c>
      <c r="D13" s="16" t="s">
        <v>348</v>
      </c>
      <c r="E13" s="17">
        <v>1991</v>
      </c>
      <c r="F13" s="18">
        <v>25</v>
      </c>
      <c r="G13" s="29">
        <v>18144000</v>
      </c>
      <c r="H13" s="29">
        <f t="shared" si="0"/>
        <v>725760</v>
      </c>
      <c r="I13" s="29">
        <f t="shared" si="1"/>
        <v>18869760</v>
      </c>
    </row>
    <row r="14" spans="1:9" x14ac:dyDescent="0.35">
      <c r="A14" s="13" t="s">
        <v>307</v>
      </c>
      <c r="B14" s="14" t="s">
        <v>364</v>
      </c>
      <c r="C14" s="15" t="s">
        <v>365</v>
      </c>
      <c r="D14" s="16" t="s">
        <v>348</v>
      </c>
      <c r="E14" s="17">
        <v>2006</v>
      </c>
      <c r="F14" s="18">
        <v>10</v>
      </c>
      <c r="G14" s="29">
        <v>18144000</v>
      </c>
      <c r="H14" s="29">
        <f t="shared" si="0"/>
        <v>725760</v>
      </c>
      <c r="I14" s="29">
        <f t="shared" si="1"/>
        <v>18869760</v>
      </c>
    </row>
    <row r="15" spans="1:9" x14ac:dyDescent="0.35">
      <c r="A15" s="13" t="s">
        <v>307</v>
      </c>
      <c r="B15" s="14" t="s">
        <v>366</v>
      </c>
      <c r="C15" s="15" t="s">
        <v>367</v>
      </c>
      <c r="D15" s="16" t="s">
        <v>348</v>
      </c>
      <c r="E15" s="17">
        <v>1971</v>
      </c>
      <c r="F15" s="18">
        <v>45</v>
      </c>
      <c r="G15" s="29">
        <v>18144000</v>
      </c>
      <c r="H15" s="29">
        <f t="shared" si="0"/>
        <v>725760</v>
      </c>
      <c r="I15" s="29">
        <f t="shared" si="1"/>
        <v>18869760</v>
      </c>
    </row>
    <row r="16" spans="1:9" x14ac:dyDescent="0.35">
      <c r="A16" s="13" t="s">
        <v>193</v>
      </c>
      <c r="B16" s="14" t="s">
        <v>368</v>
      </c>
      <c r="C16" s="15" t="s">
        <v>369</v>
      </c>
      <c r="D16" s="16">
        <v>10</v>
      </c>
      <c r="E16" s="17">
        <v>2006</v>
      </c>
      <c r="F16" s="18">
        <v>10</v>
      </c>
      <c r="G16" s="29">
        <v>6048000</v>
      </c>
      <c r="H16" s="29">
        <f t="shared" si="0"/>
        <v>241920</v>
      </c>
      <c r="I16" s="29">
        <f t="shared" si="1"/>
        <v>6289920</v>
      </c>
    </row>
    <row r="17" spans="1:9" x14ac:dyDescent="0.35">
      <c r="A17" s="13" t="s">
        <v>193</v>
      </c>
      <c r="B17" s="14" t="s">
        <v>370</v>
      </c>
      <c r="C17" s="15" t="s">
        <v>371</v>
      </c>
      <c r="D17" s="16">
        <v>10</v>
      </c>
      <c r="E17" s="17">
        <v>2006</v>
      </c>
      <c r="F17" s="18">
        <v>10</v>
      </c>
      <c r="G17" s="29">
        <v>6048000</v>
      </c>
      <c r="H17" s="29">
        <f t="shared" si="0"/>
        <v>241920</v>
      </c>
      <c r="I17" s="29">
        <f t="shared" si="1"/>
        <v>6289920</v>
      </c>
    </row>
    <row r="18" spans="1:9" x14ac:dyDescent="0.35">
      <c r="A18" s="13" t="s">
        <v>308</v>
      </c>
      <c r="B18" s="14" t="s">
        <v>372</v>
      </c>
      <c r="C18" s="15" t="s">
        <v>373</v>
      </c>
      <c r="D18" s="16" t="s">
        <v>345</v>
      </c>
      <c r="E18" s="17">
        <v>1936</v>
      </c>
      <c r="F18" s="18">
        <v>80</v>
      </c>
      <c r="G18" s="29">
        <v>6048000</v>
      </c>
      <c r="H18" s="29">
        <f t="shared" si="0"/>
        <v>241920</v>
      </c>
      <c r="I18" s="29">
        <f t="shared" si="1"/>
        <v>6289920</v>
      </c>
    </row>
    <row r="19" spans="1:9" x14ac:dyDescent="0.35">
      <c r="A19" s="13" t="s">
        <v>308</v>
      </c>
      <c r="B19" s="14" t="s">
        <v>374</v>
      </c>
      <c r="C19" s="15" t="s">
        <v>375</v>
      </c>
      <c r="D19" s="16" t="s">
        <v>345</v>
      </c>
      <c r="E19" s="17">
        <v>1936</v>
      </c>
      <c r="F19" s="18">
        <v>80</v>
      </c>
      <c r="G19" s="29">
        <v>6048000</v>
      </c>
      <c r="H19" s="29">
        <f t="shared" si="0"/>
        <v>241920</v>
      </c>
      <c r="I19" s="29">
        <f t="shared" si="1"/>
        <v>6289920</v>
      </c>
    </row>
    <row r="20" spans="1:9" x14ac:dyDescent="0.35">
      <c r="A20" s="13" t="s">
        <v>309</v>
      </c>
      <c r="B20" s="14" t="s">
        <v>376</v>
      </c>
      <c r="C20" s="15" t="s">
        <v>377</v>
      </c>
      <c r="D20" s="16" t="s">
        <v>348</v>
      </c>
      <c r="E20" s="17">
        <v>2006</v>
      </c>
      <c r="F20" s="18">
        <v>10</v>
      </c>
      <c r="G20" s="29">
        <v>18144000</v>
      </c>
      <c r="H20" s="29">
        <f t="shared" si="0"/>
        <v>725760</v>
      </c>
      <c r="I20" s="29">
        <f t="shared" si="1"/>
        <v>18869760</v>
      </c>
    </row>
    <row r="21" spans="1:9" x14ac:dyDescent="0.35">
      <c r="A21" s="13" t="s">
        <v>309</v>
      </c>
      <c r="B21" s="14" t="s">
        <v>378</v>
      </c>
      <c r="C21" s="15" t="s">
        <v>379</v>
      </c>
      <c r="D21" s="16" t="s">
        <v>348</v>
      </c>
      <c r="E21" s="17">
        <v>1981</v>
      </c>
      <c r="F21" s="18">
        <v>35</v>
      </c>
      <c r="G21" s="29">
        <v>18144000</v>
      </c>
      <c r="H21" s="29">
        <f t="shared" si="0"/>
        <v>725760</v>
      </c>
      <c r="I21" s="29">
        <f t="shared" si="1"/>
        <v>18869760</v>
      </c>
    </row>
    <row r="22" spans="1:9" x14ac:dyDescent="0.35">
      <c r="A22" s="13" t="s">
        <v>309</v>
      </c>
      <c r="B22" s="14" t="s">
        <v>380</v>
      </c>
      <c r="C22" s="15" t="s">
        <v>381</v>
      </c>
      <c r="D22" s="16" t="s">
        <v>348</v>
      </c>
      <c r="E22" s="17">
        <v>2006</v>
      </c>
      <c r="F22" s="18">
        <v>10</v>
      </c>
      <c r="G22" s="29">
        <v>18144000</v>
      </c>
      <c r="H22" s="29">
        <f t="shared" si="0"/>
        <v>725760</v>
      </c>
      <c r="I22" s="29">
        <f t="shared" si="1"/>
        <v>18869760</v>
      </c>
    </row>
    <row r="23" spans="1:9" x14ac:dyDescent="0.35">
      <c r="A23" s="13" t="s">
        <v>309</v>
      </c>
      <c r="B23" s="14" t="s">
        <v>382</v>
      </c>
      <c r="C23" s="15" t="s">
        <v>383</v>
      </c>
      <c r="D23" s="16" t="s">
        <v>348</v>
      </c>
      <c r="E23" s="17">
        <v>1976</v>
      </c>
      <c r="F23" s="18">
        <v>40</v>
      </c>
      <c r="G23" s="29">
        <v>18144000</v>
      </c>
      <c r="H23" s="29">
        <f t="shared" si="0"/>
        <v>725760</v>
      </c>
      <c r="I23" s="29">
        <f t="shared" si="1"/>
        <v>18869760</v>
      </c>
    </row>
    <row r="24" spans="1:9" x14ac:dyDescent="0.35">
      <c r="A24" s="13" t="s">
        <v>310</v>
      </c>
      <c r="B24" s="14" t="s">
        <v>384</v>
      </c>
      <c r="C24" s="15" t="s">
        <v>385</v>
      </c>
      <c r="D24" s="16" t="s">
        <v>386</v>
      </c>
      <c r="E24" s="17">
        <v>1983</v>
      </c>
      <c r="F24" s="18">
        <v>33</v>
      </c>
      <c r="G24" s="29">
        <v>15724800</v>
      </c>
      <c r="H24" s="29">
        <f t="shared" si="0"/>
        <v>628992</v>
      </c>
      <c r="I24" s="29">
        <f t="shared" si="1"/>
        <v>16353792</v>
      </c>
    </row>
    <row r="25" spans="1:9" x14ac:dyDescent="0.35">
      <c r="A25" s="13" t="s">
        <v>310</v>
      </c>
      <c r="B25" s="14" t="s">
        <v>387</v>
      </c>
      <c r="C25" s="15" t="s">
        <v>388</v>
      </c>
      <c r="D25" s="16" t="s">
        <v>386</v>
      </c>
      <c r="E25" s="17">
        <v>1983</v>
      </c>
      <c r="F25" s="18">
        <v>33</v>
      </c>
      <c r="G25" s="29">
        <v>15724800</v>
      </c>
      <c r="H25" s="29">
        <f t="shared" si="0"/>
        <v>628992</v>
      </c>
      <c r="I25" s="29">
        <f t="shared" si="1"/>
        <v>16353792</v>
      </c>
    </row>
    <row r="26" spans="1:9" x14ac:dyDescent="0.35">
      <c r="A26" s="13" t="s">
        <v>310</v>
      </c>
      <c r="B26" s="14" t="s">
        <v>389</v>
      </c>
      <c r="C26" s="15" t="s">
        <v>390</v>
      </c>
      <c r="D26" s="16" t="s">
        <v>386</v>
      </c>
      <c r="E26" s="17">
        <v>1997</v>
      </c>
      <c r="F26" s="18">
        <v>19</v>
      </c>
      <c r="G26" s="29">
        <v>15724800</v>
      </c>
      <c r="H26" s="29">
        <f t="shared" si="0"/>
        <v>628992</v>
      </c>
      <c r="I26" s="29">
        <f t="shared" si="1"/>
        <v>16353792</v>
      </c>
    </row>
    <row r="27" spans="1:9" x14ac:dyDescent="0.35">
      <c r="A27" s="13" t="s">
        <v>266</v>
      </c>
      <c r="B27" s="14" t="s">
        <v>391</v>
      </c>
      <c r="C27" s="15" t="s">
        <v>392</v>
      </c>
      <c r="D27" s="16" t="s">
        <v>348</v>
      </c>
      <c r="E27" s="17">
        <v>2007</v>
      </c>
      <c r="F27" s="18">
        <v>9</v>
      </c>
      <c r="G27" s="29">
        <v>18144000</v>
      </c>
      <c r="H27" s="29">
        <f t="shared" si="0"/>
        <v>725760</v>
      </c>
      <c r="I27" s="29">
        <f t="shared" si="1"/>
        <v>18869760</v>
      </c>
    </row>
    <row r="28" spans="1:9" x14ac:dyDescent="0.35">
      <c r="A28" s="13" t="s">
        <v>266</v>
      </c>
      <c r="B28" s="14" t="s">
        <v>393</v>
      </c>
      <c r="C28" s="15" t="s">
        <v>394</v>
      </c>
      <c r="D28" s="16" t="s">
        <v>386</v>
      </c>
      <c r="E28" s="17">
        <v>1957</v>
      </c>
      <c r="F28" s="18">
        <v>59</v>
      </c>
      <c r="G28" s="29">
        <v>15724800</v>
      </c>
      <c r="H28" s="29">
        <f t="shared" si="0"/>
        <v>628992</v>
      </c>
      <c r="I28" s="29">
        <f t="shared" si="1"/>
        <v>16353792</v>
      </c>
    </row>
    <row r="29" spans="1:9" x14ac:dyDescent="0.35">
      <c r="A29" s="13" t="s">
        <v>266</v>
      </c>
      <c r="B29" s="14" t="s">
        <v>395</v>
      </c>
      <c r="C29" s="15">
        <v>28942</v>
      </c>
      <c r="D29" s="16" t="s">
        <v>348</v>
      </c>
      <c r="E29" s="17">
        <v>1988</v>
      </c>
      <c r="F29" s="18">
        <v>28</v>
      </c>
      <c r="G29" s="29">
        <v>18144000</v>
      </c>
      <c r="H29" s="29">
        <f t="shared" si="0"/>
        <v>725760</v>
      </c>
      <c r="I29" s="29">
        <f t="shared" si="1"/>
        <v>18869760</v>
      </c>
    </row>
    <row r="30" spans="1:9" x14ac:dyDescent="0.35">
      <c r="A30" s="13" t="s">
        <v>266</v>
      </c>
      <c r="B30" s="14" t="s">
        <v>396</v>
      </c>
      <c r="C30" s="15" t="s">
        <v>397</v>
      </c>
      <c r="D30" s="16" t="s">
        <v>348</v>
      </c>
      <c r="E30" s="17">
        <v>1967</v>
      </c>
      <c r="F30" s="18">
        <v>49</v>
      </c>
      <c r="G30" s="29">
        <v>18144000</v>
      </c>
      <c r="H30" s="29">
        <f t="shared" si="0"/>
        <v>725760</v>
      </c>
      <c r="I30" s="29">
        <f t="shared" si="1"/>
        <v>18869760</v>
      </c>
    </row>
    <row r="31" spans="1:9" x14ac:dyDescent="0.35">
      <c r="A31" s="13" t="s">
        <v>281</v>
      </c>
      <c r="B31" s="14" t="s">
        <v>398</v>
      </c>
      <c r="C31" s="15" t="s">
        <v>399</v>
      </c>
      <c r="D31" s="16" t="s">
        <v>400</v>
      </c>
      <c r="E31" s="17">
        <v>1979</v>
      </c>
      <c r="F31" s="18">
        <v>37</v>
      </c>
      <c r="G31" s="29">
        <v>19353600</v>
      </c>
      <c r="H31" s="29">
        <f t="shared" si="0"/>
        <v>774144</v>
      </c>
      <c r="I31" s="29">
        <f t="shared" si="1"/>
        <v>20127744</v>
      </c>
    </row>
    <row r="32" spans="1:9" x14ac:dyDescent="0.35">
      <c r="A32" s="13" t="s">
        <v>311</v>
      </c>
      <c r="B32" s="14" t="s">
        <v>401</v>
      </c>
      <c r="C32" s="15" t="s">
        <v>402</v>
      </c>
      <c r="D32" s="16" t="s">
        <v>348</v>
      </c>
      <c r="E32" s="17">
        <v>2007</v>
      </c>
      <c r="F32" s="18">
        <v>9</v>
      </c>
      <c r="G32" s="29">
        <v>18144000</v>
      </c>
      <c r="H32" s="29">
        <f t="shared" si="0"/>
        <v>725760</v>
      </c>
      <c r="I32" s="29">
        <f t="shared" si="1"/>
        <v>18869760</v>
      </c>
    </row>
    <row r="33" spans="1:9" x14ac:dyDescent="0.35">
      <c r="A33" s="13" t="s">
        <v>311</v>
      </c>
      <c r="B33" s="14" t="s">
        <v>403</v>
      </c>
      <c r="C33" s="15" t="s">
        <v>404</v>
      </c>
      <c r="D33" s="16" t="s">
        <v>348</v>
      </c>
      <c r="E33" s="17">
        <v>2007</v>
      </c>
      <c r="F33" s="18">
        <v>9</v>
      </c>
      <c r="G33" s="29">
        <v>18144000</v>
      </c>
      <c r="H33" s="29">
        <f t="shared" si="0"/>
        <v>725760</v>
      </c>
      <c r="I33" s="29">
        <f t="shared" si="1"/>
        <v>18869760</v>
      </c>
    </row>
    <row r="34" spans="1:9" x14ac:dyDescent="0.35">
      <c r="A34" s="13" t="s">
        <v>274</v>
      </c>
      <c r="B34" s="14" t="s">
        <v>405</v>
      </c>
      <c r="C34" s="15" t="s">
        <v>406</v>
      </c>
      <c r="D34" s="16">
        <v>45</v>
      </c>
      <c r="E34" s="17">
        <v>1985</v>
      </c>
      <c r="F34" s="18">
        <v>31</v>
      </c>
      <c r="G34" s="29">
        <v>18144000</v>
      </c>
      <c r="H34" s="29">
        <f t="shared" si="0"/>
        <v>725760</v>
      </c>
      <c r="I34" s="29">
        <f t="shared" si="1"/>
        <v>18869760</v>
      </c>
    </row>
    <row r="35" spans="1:9" x14ac:dyDescent="0.35">
      <c r="A35" s="13" t="s">
        <v>274</v>
      </c>
      <c r="B35" s="14" t="s">
        <v>407</v>
      </c>
      <c r="C35" s="15" t="s">
        <v>408</v>
      </c>
      <c r="D35" s="16" t="s">
        <v>348</v>
      </c>
      <c r="E35" s="17">
        <v>2005</v>
      </c>
      <c r="F35" s="18">
        <v>11</v>
      </c>
      <c r="G35" s="29">
        <v>18144000</v>
      </c>
      <c r="H35" s="29">
        <f t="shared" si="0"/>
        <v>725760</v>
      </c>
      <c r="I35" s="29">
        <f t="shared" si="1"/>
        <v>18869760</v>
      </c>
    </row>
    <row r="36" spans="1:9" x14ac:dyDescent="0.35">
      <c r="A36" s="13" t="s">
        <v>274</v>
      </c>
      <c r="B36" s="14" t="s">
        <v>409</v>
      </c>
      <c r="C36" s="19" t="s">
        <v>410</v>
      </c>
      <c r="D36" s="16" t="s">
        <v>348</v>
      </c>
      <c r="E36" s="17">
        <v>1970</v>
      </c>
      <c r="F36" s="18">
        <v>46</v>
      </c>
      <c r="G36" s="29">
        <v>18144000</v>
      </c>
      <c r="H36" s="29">
        <f t="shared" si="0"/>
        <v>725760</v>
      </c>
      <c r="I36" s="29">
        <f t="shared" si="1"/>
        <v>18869760</v>
      </c>
    </row>
    <row r="37" spans="1:9" x14ac:dyDescent="0.35">
      <c r="A37" s="13" t="s">
        <v>274</v>
      </c>
      <c r="B37" s="14" t="s">
        <v>411</v>
      </c>
      <c r="C37" s="19" t="s">
        <v>412</v>
      </c>
      <c r="D37" s="16">
        <v>45</v>
      </c>
      <c r="E37" s="17">
        <v>2008</v>
      </c>
      <c r="F37" s="18">
        <v>8</v>
      </c>
      <c r="G37" s="29">
        <v>18144000</v>
      </c>
      <c r="H37" s="29">
        <f t="shared" si="0"/>
        <v>725760</v>
      </c>
      <c r="I37" s="29">
        <f t="shared" si="1"/>
        <v>18869760</v>
      </c>
    </row>
    <row r="38" spans="1:9" x14ac:dyDescent="0.35">
      <c r="A38" s="13" t="s">
        <v>274</v>
      </c>
      <c r="B38" s="14" t="s">
        <v>413</v>
      </c>
      <c r="C38" s="19" t="s">
        <v>414</v>
      </c>
      <c r="D38" s="16">
        <v>45</v>
      </c>
      <c r="E38" s="17">
        <v>2008</v>
      </c>
      <c r="F38" s="18">
        <v>8</v>
      </c>
      <c r="G38" s="29">
        <v>18144000</v>
      </c>
      <c r="H38" s="29">
        <f t="shared" si="0"/>
        <v>725760</v>
      </c>
      <c r="I38" s="29">
        <f t="shared" si="1"/>
        <v>18869760</v>
      </c>
    </row>
    <row r="39" spans="1:9" x14ac:dyDescent="0.35">
      <c r="A39" s="13" t="s">
        <v>274</v>
      </c>
      <c r="B39" s="14" t="s">
        <v>415</v>
      </c>
      <c r="C39" s="19" t="s">
        <v>416</v>
      </c>
      <c r="D39" s="16">
        <v>45</v>
      </c>
      <c r="E39" s="17">
        <v>2008</v>
      </c>
      <c r="F39" s="18">
        <v>8</v>
      </c>
      <c r="G39" s="29">
        <v>18144000</v>
      </c>
      <c r="H39" s="29">
        <f t="shared" si="0"/>
        <v>725760</v>
      </c>
      <c r="I39" s="29">
        <f t="shared" si="1"/>
        <v>18869760</v>
      </c>
    </row>
    <row r="40" spans="1:9" x14ac:dyDescent="0.35">
      <c r="A40" s="13" t="s">
        <v>266</v>
      </c>
      <c r="B40" s="14" t="s">
        <v>417</v>
      </c>
      <c r="C40" s="15" t="s">
        <v>418</v>
      </c>
      <c r="D40" s="16" t="s">
        <v>386</v>
      </c>
      <c r="E40" s="17">
        <v>1936</v>
      </c>
      <c r="F40" s="18">
        <v>80</v>
      </c>
      <c r="G40" s="29">
        <v>15724800</v>
      </c>
      <c r="H40" s="29">
        <f t="shared" si="0"/>
        <v>628992</v>
      </c>
      <c r="I40" s="29">
        <f t="shared" si="1"/>
        <v>16353792</v>
      </c>
    </row>
    <row r="41" spans="1:9" x14ac:dyDescent="0.35">
      <c r="A41" s="13" t="s">
        <v>251</v>
      </c>
      <c r="B41" s="14" t="s">
        <v>419</v>
      </c>
      <c r="C41" s="15">
        <v>26615</v>
      </c>
      <c r="D41" s="16" t="s">
        <v>348</v>
      </c>
      <c r="E41" s="17">
        <v>1974</v>
      </c>
      <c r="F41" s="18">
        <v>42</v>
      </c>
      <c r="G41" s="29">
        <v>18144000</v>
      </c>
      <c r="H41" s="29">
        <f t="shared" si="0"/>
        <v>725760</v>
      </c>
      <c r="I41" s="29">
        <f t="shared" si="1"/>
        <v>18869760</v>
      </c>
    </row>
    <row r="42" spans="1:9" x14ac:dyDescent="0.35">
      <c r="A42" s="13" t="s">
        <v>280</v>
      </c>
      <c r="B42" s="14" t="s">
        <v>420</v>
      </c>
      <c r="C42" s="15" t="s">
        <v>421</v>
      </c>
      <c r="D42" s="16" t="s">
        <v>386</v>
      </c>
      <c r="E42" s="17">
        <v>1936</v>
      </c>
      <c r="F42" s="18">
        <v>80</v>
      </c>
      <c r="G42" s="29">
        <v>15724800</v>
      </c>
      <c r="H42" s="29">
        <f t="shared" si="0"/>
        <v>628992</v>
      </c>
      <c r="I42" s="29">
        <f t="shared" si="1"/>
        <v>16353792</v>
      </c>
    </row>
    <row r="43" spans="1:9" x14ac:dyDescent="0.35">
      <c r="A43" s="13" t="s">
        <v>214</v>
      </c>
      <c r="B43" s="14" t="s">
        <v>422</v>
      </c>
      <c r="C43" s="15" t="s">
        <v>423</v>
      </c>
      <c r="D43" s="16" t="s">
        <v>424</v>
      </c>
      <c r="E43" s="17">
        <v>1990</v>
      </c>
      <c r="F43" s="18">
        <v>26</v>
      </c>
      <c r="G43" s="29">
        <v>3628800</v>
      </c>
      <c r="H43" s="29">
        <f t="shared" si="0"/>
        <v>145152</v>
      </c>
      <c r="I43" s="29">
        <f t="shared" si="1"/>
        <v>3773952</v>
      </c>
    </row>
    <row r="44" spans="1:9" x14ac:dyDescent="0.35">
      <c r="A44" s="13" t="s">
        <v>214</v>
      </c>
      <c r="B44" s="14" t="s">
        <v>425</v>
      </c>
      <c r="C44" s="15" t="s">
        <v>426</v>
      </c>
      <c r="D44" s="16" t="s">
        <v>424</v>
      </c>
      <c r="E44" s="17">
        <v>1990</v>
      </c>
      <c r="F44" s="18">
        <v>26</v>
      </c>
      <c r="G44" s="29">
        <v>3628800</v>
      </c>
      <c r="H44" s="29">
        <f t="shared" si="0"/>
        <v>145152</v>
      </c>
      <c r="I44" s="29">
        <f t="shared" si="1"/>
        <v>3773952</v>
      </c>
    </row>
    <row r="45" spans="1:9" x14ac:dyDescent="0.35">
      <c r="A45" s="13" t="s">
        <v>214</v>
      </c>
      <c r="B45" s="14" t="s">
        <v>427</v>
      </c>
      <c r="C45" s="15" t="s">
        <v>428</v>
      </c>
      <c r="D45" s="16" t="s">
        <v>424</v>
      </c>
      <c r="E45" s="17">
        <v>2002</v>
      </c>
      <c r="F45" s="18">
        <v>14</v>
      </c>
      <c r="G45" s="29">
        <v>3628800</v>
      </c>
      <c r="H45" s="29">
        <f t="shared" si="0"/>
        <v>145152</v>
      </c>
      <c r="I45" s="29">
        <f t="shared" si="1"/>
        <v>3773952</v>
      </c>
    </row>
    <row r="46" spans="1:9" x14ac:dyDescent="0.35">
      <c r="A46" s="13" t="s">
        <v>278</v>
      </c>
      <c r="B46" s="14" t="s">
        <v>429</v>
      </c>
      <c r="C46" s="15" t="s">
        <v>430</v>
      </c>
      <c r="D46" s="16" t="s">
        <v>431</v>
      </c>
      <c r="E46" s="17">
        <v>2008</v>
      </c>
      <c r="F46" s="18">
        <v>8</v>
      </c>
      <c r="G46" s="29">
        <v>60480000</v>
      </c>
      <c r="H46" s="29">
        <f t="shared" si="0"/>
        <v>2419200</v>
      </c>
      <c r="I46" s="29">
        <f t="shared" si="1"/>
        <v>62899200</v>
      </c>
    </row>
    <row r="47" spans="1:9" x14ac:dyDescent="0.35">
      <c r="A47" s="13" t="s">
        <v>278</v>
      </c>
      <c r="B47" s="14" t="s">
        <v>432</v>
      </c>
      <c r="C47" s="15" t="s">
        <v>433</v>
      </c>
      <c r="D47" s="16" t="s">
        <v>431</v>
      </c>
      <c r="E47" s="17">
        <v>1983</v>
      </c>
      <c r="F47" s="18">
        <v>33</v>
      </c>
      <c r="G47" s="29">
        <v>60480000</v>
      </c>
      <c r="H47" s="29">
        <f t="shared" si="0"/>
        <v>2419200</v>
      </c>
      <c r="I47" s="29">
        <f t="shared" si="1"/>
        <v>62899200</v>
      </c>
    </row>
    <row r="48" spans="1:9" x14ac:dyDescent="0.35">
      <c r="A48" s="13" t="s">
        <v>278</v>
      </c>
      <c r="B48" s="14" t="s">
        <v>434</v>
      </c>
      <c r="C48" s="15" t="s">
        <v>435</v>
      </c>
      <c r="D48" s="16" t="s">
        <v>431</v>
      </c>
      <c r="E48" s="17">
        <v>1983</v>
      </c>
      <c r="F48" s="18">
        <v>33</v>
      </c>
      <c r="G48" s="29">
        <v>60480000</v>
      </c>
      <c r="H48" s="29">
        <f t="shared" si="0"/>
        <v>2419200</v>
      </c>
      <c r="I48" s="29">
        <f t="shared" si="1"/>
        <v>62899200</v>
      </c>
    </row>
    <row r="49" spans="1:9" x14ac:dyDescent="0.35">
      <c r="A49" s="13" t="s">
        <v>251</v>
      </c>
      <c r="B49" s="14" t="s">
        <v>436</v>
      </c>
      <c r="C49" s="15">
        <v>29557</v>
      </c>
      <c r="D49" s="16" t="s">
        <v>348</v>
      </c>
      <c r="E49" s="17">
        <v>1994</v>
      </c>
      <c r="F49" s="18">
        <v>22</v>
      </c>
      <c r="G49" s="29">
        <v>18144000</v>
      </c>
      <c r="H49" s="29">
        <f t="shared" si="0"/>
        <v>725760</v>
      </c>
      <c r="I49" s="29">
        <f t="shared" si="1"/>
        <v>18869760</v>
      </c>
    </row>
    <row r="50" spans="1:9" x14ac:dyDescent="0.35">
      <c r="A50" s="13" t="s">
        <v>251</v>
      </c>
      <c r="B50" s="14" t="s">
        <v>437</v>
      </c>
      <c r="C50" s="15" t="s">
        <v>438</v>
      </c>
      <c r="D50" s="16" t="s">
        <v>348</v>
      </c>
      <c r="E50" s="17">
        <v>2008</v>
      </c>
      <c r="F50" s="18">
        <v>8</v>
      </c>
      <c r="G50" s="29">
        <v>18144000</v>
      </c>
      <c r="H50" s="29">
        <f t="shared" si="0"/>
        <v>725760</v>
      </c>
      <c r="I50" s="29">
        <f t="shared" si="1"/>
        <v>18869760</v>
      </c>
    </row>
    <row r="51" spans="1:9" x14ac:dyDescent="0.35">
      <c r="A51" s="13" t="s">
        <v>251</v>
      </c>
      <c r="B51" s="14" t="s">
        <v>439</v>
      </c>
      <c r="C51" s="15" t="s">
        <v>440</v>
      </c>
      <c r="D51" s="16" t="s">
        <v>348</v>
      </c>
      <c r="E51" s="17">
        <v>1991</v>
      </c>
      <c r="F51" s="18">
        <v>25</v>
      </c>
      <c r="G51" s="29">
        <v>18144000</v>
      </c>
      <c r="H51" s="29">
        <f t="shared" si="0"/>
        <v>725760</v>
      </c>
      <c r="I51" s="29">
        <f t="shared" si="1"/>
        <v>18869760</v>
      </c>
    </row>
    <row r="52" spans="1:9" x14ac:dyDescent="0.35">
      <c r="A52" s="13" t="s">
        <v>312</v>
      </c>
      <c r="B52" s="14" t="s">
        <v>441</v>
      </c>
      <c r="C52" s="15">
        <v>26822</v>
      </c>
      <c r="D52" s="16" t="s">
        <v>348</v>
      </c>
      <c r="E52" s="17">
        <v>1975</v>
      </c>
      <c r="F52" s="18">
        <v>41</v>
      </c>
      <c r="G52" s="29">
        <v>18144000</v>
      </c>
      <c r="H52" s="29">
        <f t="shared" si="0"/>
        <v>725760</v>
      </c>
      <c r="I52" s="29">
        <f t="shared" si="1"/>
        <v>18869760</v>
      </c>
    </row>
    <row r="53" spans="1:9" x14ac:dyDescent="0.35">
      <c r="A53" s="13" t="s">
        <v>312</v>
      </c>
      <c r="B53" s="14" t="s">
        <v>442</v>
      </c>
      <c r="C53" s="15">
        <v>26823</v>
      </c>
      <c r="D53" s="16" t="s">
        <v>348</v>
      </c>
      <c r="E53" s="17">
        <v>1975</v>
      </c>
      <c r="F53" s="18">
        <v>41</v>
      </c>
      <c r="G53" s="29">
        <v>18144000</v>
      </c>
      <c r="H53" s="29">
        <f t="shared" si="0"/>
        <v>725760</v>
      </c>
      <c r="I53" s="29">
        <f t="shared" si="1"/>
        <v>18869760</v>
      </c>
    </row>
    <row r="54" spans="1:9" x14ac:dyDescent="0.35">
      <c r="A54" s="13" t="s">
        <v>312</v>
      </c>
      <c r="B54" s="14" t="s">
        <v>443</v>
      </c>
      <c r="C54" s="15" t="s">
        <v>444</v>
      </c>
      <c r="D54" s="16" t="s">
        <v>348</v>
      </c>
      <c r="E54" s="17">
        <v>1967</v>
      </c>
      <c r="F54" s="18">
        <v>49</v>
      </c>
      <c r="G54" s="29">
        <v>18144000</v>
      </c>
      <c r="H54" s="29">
        <f t="shared" si="0"/>
        <v>725760</v>
      </c>
      <c r="I54" s="29">
        <f t="shared" si="1"/>
        <v>18869760</v>
      </c>
    </row>
    <row r="55" spans="1:9" x14ac:dyDescent="0.35">
      <c r="A55" s="13" t="s">
        <v>313</v>
      </c>
      <c r="B55" s="14" t="s">
        <v>445</v>
      </c>
      <c r="C55" s="15" t="s">
        <v>446</v>
      </c>
      <c r="D55" s="16" t="s">
        <v>447</v>
      </c>
      <c r="E55" s="17">
        <v>1983</v>
      </c>
      <c r="F55" s="18">
        <v>33</v>
      </c>
      <c r="G55" s="29">
        <v>6048000</v>
      </c>
      <c r="H55" s="29">
        <f t="shared" si="0"/>
        <v>241920</v>
      </c>
      <c r="I55" s="29">
        <f t="shared" si="1"/>
        <v>6289920</v>
      </c>
    </row>
    <row r="56" spans="1:9" x14ac:dyDescent="0.35">
      <c r="A56" s="13" t="s">
        <v>314</v>
      </c>
      <c r="B56" s="14" t="s">
        <v>448</v>
      </c>
      <c r="C56" s="15">
        <v>30878</v>
      </c>
      <c r="D56" s="16">
        <v>45</v>
      </c>
      <c r="E56" s="17">
        <v>2008</v>
      </c>
      <c r="F56" s="18">
        <v>8</v>
      </c>
      <c r="G56" s="29">
        <v>18144000</v>
      </c>
      <c r="H56" s="29">
        <f t="shared" si="0"/>
        <v>725760</v>
      </c>
      <c r="I56" s="29">
        <f t="shared" si="1"/>
        <v>18869760</v>
      </c>
    </row>
    <row r="57" spans="1:9" x14ac:dyDescent="0.35">
      <c r="A57" s="13" t="s">
        <v>228</v>
      </c>
      <c r="B57" s="14" t="s">
        <v>449</v>
      </c>
      <c r="C57" s="15" t="s">
        <v>450</v>
      </c>
      <c r="D57" s="16">
        <v>20</v>
      </c>
      <c r="E57" s="17">
        <v>1970</v>
      </c>
      <c r="F57" s="18">
        <v>46</v>
      </c>
      <c r="G57" s="29">
        <v>12096000</v>
      </c>
      <c r="H57" s="29">
        <f t="shared" si="0"/>
        <v>483840</v>
      </c>
      <c r="I57" s="29">
        <f t="shared" si="1"/>
        <v>12579840</v>
      </c>
    </row>
    <row r="58" spans="1:9" x14ac:dyDescent="0.35">
      <c r="A58" s="13" t="s">
        <v>228</v>
      </c>
      <c r="B58" s="14" t="s">
        <v>451</v>
      </c>
      <c r="C58" s="15" t="s">
        <v>452</v>
      </c>
      <c r="D58" s="16">
        <v>20</v>
      </c>
      <c r="E58" s="17">
        <v>1970</v>
      </c>
      <c r="F58" s="18">
        <v>46</v>
      </c>
      <c r="G58" s="29">
        <v>12096000</v>
      </c>
      <c r="H58" s="29">
        <f t="shared" si="0"/>
        <v>483840</v>
      </c>
      <c r="I58" s="29">
        <f t="shared" si="1"/>
        <v>12579840</v>
      </c>
    </row>
    <row r="59" spans="1:9" x14ac:dyDescent="0.35">
      <c r="A59" s="13" t="s">
        <v>218</v>
      </c>
      <c r="B59" s="14" t="s">
        <v>453</v>
      </c>
      <c r="C59" s="15" t="s">
        <v>454</v>
      </c>
      <c r="D59" s="16" t="s">
        <v>455</v>
      </c>
      <c r="E59" s="17">
        <v>1990</v>
      </c>
      <c r="F59" s="18">
        <v>26</v>
      </c>
      <c r="G59" s="29">
        <v>12096000</v>
      </c>
      <c r="H59" s="29">
        <f t="shared" si="0"/>
        <v>483840</v>
      </c>
      <c r="I59" s="29">
        <f t="shared" si="1"/>
        <v>12579840</v>
      </c>
    </row>
    <row r="60" spans="1:9" x14ac:dyDescent="0.35">
      <c r="A60" s="13" t="s">
        <v>218</v>
      </c>
      <c r="B60" s="14" t="s">
        <v>456</v>
      </c>
      <c r="C60" s="15" t="s">
        <v>457</v>
      </c>
      <c r="D60" s="16" t="s">
        <v>455</v>
      </c>
      <c r="E60" s="17">
        <v>1990</v>
      </c>
      <c r="F60" s="18">
        <v>26</v>
      </c>
      <c r="G60" s="29">
        <v>12096000</v>
      </c>
      <c r="H60" s="29">
        <f t="shared" si="0"/>
        <v>483840</v>
      </c>
      <c r="I60" s="29">
        <f t="shared" si="1"/>
        <v>12579840</v>
      </c>
    </row>
    <row r="61" spans="1:9" x14ac:dyDescent="0.35">
      <c r="A61" s="13" t="s">
        <v>239</v>
      </c>
      <c r="B61" s="14" t="s">
        <v>458</v>
      </c>
      <c r="C61" s="15" t="s">
        <v>459</v>
      </c>
      <c r="D61" s="16" t="s">
        <v>455</v>
      </c>
      <c r="E61" s="17">
        <v>1977</v>
      </c>
      <c r="F61" s="18">
        <v>39</v>
      </c>
      <c r="G61" s="29">
        <v>12096000</v>
      </c>
      <c r="H61" s="29">
        <f t="shared" si="0"/>
        <v>483840</v>
      </c>
      <c r="I61" s="29">
        <f t="shared" si="1"/>
        <v>12579840</v>
      </c>
    </row>
    <row r="62" spans="1:9" x14ac:dyDescent="0.35">
      <c r="A62" s="13" t="s">
        <v>239</v>
      </c>
      <c r="B62" s="14" t="s">
        <v>460</v>
      </c>
      <c r="C62" s="15" t="s">
        <v>461</v>
      </c>
      <c r="D62" s="16" t="s">
        <v>455</v>
      </c>
      <c r="E62" s="17">
        <v>1977</v>
      </c>
      <c r="F62" s="18">
        <v>39</v>
      </c>
      <c r="G62" s="29">
        <v>12096000</v>
      </c>
      <c r="H62" s="29">
        <f t="shared" si="0"/>
        <v>483840</v>
      </c>
      <c r="I62" s="29">
        <f t="shared" si="1"/>
        <v>12579840</v>
      </c>
    </row>
    <row r="63" spans="1:9" x14ac:dyDescent="0.35">
      <c r="A63" s="13" t="s">
        <v>315</v>
      </c>
      <c r="B63" s="14" t="s">
        <v>462</v>
      </c>
      <c r="C63" s="15" t="s">
        <v>463</v>
      </c>
      <c r="D63" s="16" t="s">
        <v>431</v>
      </c>
      <c r="E63" s="17">
        <v>1973</v>
      </c>
      <c r="F63" s="18">
        <v>43</v>
      </c>
      <c r="G63" s="29">
        <v>60480000</v>
      </c>
      <c r="H63" s="29">
        <f t="shared" si="0"/>
        <v>2419200</v>
      </c>
      <c r="I63" s="29">
        <f t="shared" si="1"/>
        <v>62899200</v>
      </c>
    </row>
    <row r="64" spans="1:9" x14ac:dyDescent="0.35">
      <c r="A64" s="13" t="s">
        <v>315</v>
      </c>
      <c r="B64" s="14" t="s">
        <v>464</v>
      </c>
      <c r="C64" s="15" t="s">
        <v>465</v>
      </c>
      <c r="D64" s="16" t="s">
        <v>431</v>
      </c>
      <c r="E64" s="17">
        <v>1979</v>
      </c>
      <c r="F64" s="18">
        <v>37</v>
      </c>
      <c r="G64" s="29">
        <v>60480000</v>
      </c>
      <c r="H64" s="29">
        <f t="shared" si="0"/>
        <v>2419200</v>
      </c>
      <c r="I64" s="29">
        <f t="shared" si="1"/>
        <v>62899200</v>
      </c>
    </row>
    <row r="65" spans="1:9" x14ac:dyDescent="0.35">
      <c r="A65" s="13" t="s">
        <v>315</v>
      </c>
      <c r="B65" s="14" t="s">
        <v>466</v>
      </c>
      <c r="C65" s="15" t="s">
        <v>467</v>
      </c>
      <c r="D65" s="16" t="s">
        <v>431</v>
      </c>
      <c r="E65" s="17">
        <v>1973</v>
      </c>
      <c r="F65" s="18">
        <v>43</v>
      </c>
      <c r="G65" s="29">
        <v>60480000</v>
      </c>
      <c r="H65" s="29">
        <f t="shared" si="0"/>
        <v>2419200</v>
      </c>
      <c r="I65" s="29">
        <f t="shared" si="1"/>
        <v>62899200</v>
      </c>
    </row>
    <row r="66" spans="1:9" x14ac:dyDescent="0.35">
      <c r="A66" s="13" t="s">
        <v>315</v>
      </c>
      <c r="B66" s="14" t="s">
        <v>468</v>
      </c>
      <c r="C66" s="15" t="s">
        <v>469</v>
      </c>
      <c r="D66" s="16" t="s">
        <v>431</v>
      </c>
      <c r="E66" s="17">
        <v>1985</v>
      </c>
      <c r="F66" s="18">
        <v>31</v>
      </c>
      <c r="G66" s="29">
        <v>60480000</v>
      </c>
      <c r="H66" s="29">
        <f t="shared" si="0"/>
        <v>2419200</v>
      </c>
      <c r="I66" s="29">
        <f t="shared" si="1"/>
        <v>62899200</v>
      </c>
    </row>
    <row r="67" spans="1:9" x14ac:dyDescent="0.35">
      <c r="A67" s="13" t="s">
        <v>316</v>
      </c>
      <c r="B67" s="14" t="s">
        <v>470</v>
      </c>
      <c r="C67" s="15" t="s">
        <v>471</v>
      </c>
      <c r="D67" s="16">
        <v>45</v>
      </c>
      <c r="E67" s="17">
        <v>2007</v>
      </c>
      <c r="F67" s="18">
        <v>9</v>
      </c>
      <c r="G67" s="29">
        <v>18144000</v>
      </c>
      <c r="H67" s="29">
        <f t="shared" si="0"/>
        <v>725760</v>
      </c>
      <c r="I67" s="29">
        <f t="shared" si="1"/>
        <v>18869760</v>
      </c>
    </row>
    <row r="68" spans="1:9" x14ac:dyDescent="0.35">
      <c r="A68" s="13" t="s">
        <v>316</v>
      </c>
      <c r="B68" s="14" t="s">
        <v>472</v>
      </c>
      <c r="C68" s="15" t="s">
        <v>473</v>
      </c>
      <c r="D68" s="16" t="s">
        <v>348</v>
      </c>
      <c r="E68" s="17">
        <v>2007</v>
      </c>
      <c r="F68" s="18">
        <v>9</v>
      </c>
      <c r="G68" s="29">
        <v>18144000</v>
      </c>
      <c r="H68" s="29">
        <f t="shared" ref="H68:H131" si="2">G68*$H$2</f>
        <v>725760</v>
      </c>
      <c r="I68" s="29">
        <f t="shared" ref="I68:I131" si="3">G68+H68</f>
        <v>18869760</v>
      </c>
    </row>
    <row r="69" spans="1:9" x14ac:dyDescent="0.35">
      <c r="A69" s="13" t="s">
        <v>316</v>
      </c>
      <c r="B69" s="14" t="s">
        <v>474</v>
      </c>
      <c r="C69" s="15" t="s">
        <v>475</v>
      </c>
      <c r="D69" s="16" t="s">
        <v>353</v>
      </c>
      <c r="E69" s="17">
        <v>1980</v>
      </c>
      <c r="F69" s="18">
        <v>36</v>
      </c>
      <c r="G69" s="29">
        <v>14515200</v>
      </c>
      <c r="H69" s="29">
        <f t="shared" si="2"/>
        <v>580608</v>
      </c>
      <c r="I69" s="29">
        <f t="shared" si="3"/>
        <v>15095808</v>
      </c>
    </row>
    <row r="70" spans="1:9" x14ac:dyDescent="0.35">
      <c r="A70" s="13" t="s">
        <v>316</v>
      </c>
      <c r="B70" s="14" t="s">
        <v>476</v>
      </c>
      <c r="C70" s="15" t="s">
        <v>477</v>
      </c>
      <c r="D70" s="16" t="s">
        <v>348</v>
      </c>
      <c r="E70" s="17">
        <v>2007</v>
      </c>
      <c r="F70" s="18">
        <v>9</v>
      </c>
      <c r="G70" s="29">
        <v>18144000</v>
      </c>
      <c r="H70" s="29">
        <f t="shared" si="2"/>
        <v>725760</v>
      </c>
      <c r="I70" s="29">
        <f t="shared" si="3"/>
        <v>18869760</v>
      </c>
    </row>
    <row r="71" spans="1:9" x14ac:dyDescent="0.35">
      <c r="A71" s="13" t="s">
        <v>232</v>
      </c>
      <c r="B71" s="14" t="s">
        <v>478</v>
      </c>
      <c r="C71" s="15" t="s">
        <v>479</v>
      </c>
      <c r="D71" s="16" t="s">
        <v>353</v>
      </c>
      <c r="E71" s="17">
        <v>1997</v>
      </c>
      <c r="F71" s="18">
        <v>19</v>
      </c>
      <c r="G71" s="29">
        <v>14515200</v>
      </c>
      <c r="H71" s="29">
        <f t="shared" si="2"/>
        <v>580608</v>
      </c>
      <c r="I71" s="29">
        <f t="shared" si="3"/>
        <v>15095808</v>
      </c>
    </row>
    <row r="72" spans="1:9" x14ac:dyDescent="0.35">
      <c r="A72" s="13" t="s">
        <v>232</v>
      </c>
      <c r="B72" s="14" t="s">
        <v>480</v>
      </c>
      <c r="C72" s="15" t="s">
        <v>481</v>
      </c>
      <c r="D72" s="16" t="s">
        <v>353</v>
      </c>
      <c r="E72" s="17">
        <v>1997</v>
      </c>
      <c r="F72" s="18">
        <v>19</v>
      </c>
      <c r="G72" s="29">
        <v>14515200</v>
      </c>
      <c r="H72" s="29">
        <f t="shared" si="2"/>
        <v>580608</v>
      </c>
      <c r="I72" s="29">
        <f t="shared" si="3"/>
        <v>15095808</v>
      </c>
    </row>
    <row r="73" spans="1:9" x14ac:dyDescent="0.35">
      <c r="A73" s="13" t="s">
        <v>232</v>
      </c>
      <c r="B73" s="14" t="s">
        <v>482</v>
      </c>
      <c r="C73" s="15" t="s">
        <v>483</v>
      </c>
      <c r="D73" s="16" t="s">
        <v>386</v>
      </c>
      <c r="E73" s="17">
        <v>2006</v>
      </c>
      <c r="F73" s="18">
        <v>10</v>
      </c>
      <c r="G73" s="29">
        <v>15724800</v>
      </c>
      <c r="H73" s="29">
        <f t="shared" si="2"/>
        <v>628992</v>
      </c>
      <c r="I73" s="29">
        <f t="shared" si="3"/>
        <v>16353792</v>
      </c>
    </row>
    <row r="74" spans="1:9" x14ac:dyDescent="0.35">
      <c r="A74" s="13" t="s">
        <v>268</v>
      </c>
      <c r="B74" s="14" t="s">
        <v>484</v>
      </c>
      <c r="C74" s="15">
        <v>26546</v>
      </c>
      <c r="D74" s="16" t="s">
        <v>348</v>
      </c>
      <c r="E74" s="17">
        <v>1974</v>
      </c>
      <c r="F74" s="18">
        <v>42</v>
      </c>
      <c r="G74" s="29">
        <v>18144000</v>
      </c>
      <c r="H74" s="29">
        <f t="shared" si="2"/>
        <v>725760</v>
      </c>
      <c r="I74" s="29">
        <f t="shared" si="3"/>
        <v>18869760</v>
      </c>
    </row>
    <row r="75" spans="1:9" x14ac:dyDescent="0.35">
      <c r="A75" s="13" t="s">
        <v>268</v>
      </c>
      <c r="B75" s="14" t="s">
        <v>485</v>
      </c>
      <c r="C75" s="15">
        <v>28724</v>
      </c>
      <c r="D75" s="16" t="s">
        <v>348</v>
      </c>
      <c r="E75" s="17">
        <v>1987</v>
      </c>
      <c r="F75" s="18">
        <v>29</v>
      </c>
      <c r="G75" s="29">
        <v>18144000</v>
      </c>
      <c r="H75" s="29">
        <f t="shared" si="2"/>
        <v>725760</v>
      </c>
      <c r="I75" s="29">
        <f t="shared" si="3"/>
        <v>18869760</v>
      </c>
    </row>
    <row r="76" spans="1:9" x14ac:dyDescent="0.35">
      <c r="A76" s="13" t="s">
        <v>268</v>
      </c>
      <c r="B76" s="14" t="s">
        <v>486</v>
      </c>
      <c r="C76" s="15" t="s">
        <v>487</v>
      </c>
      <c r="D76" s="16" t="s">
        <v>348</v>
      </c>
      <c r="E76" s="17">
        <v>1985</v>
      </c>
      <c r="F76" s="18">
        <v>31</v>
      </c>
      <c r="G76" s="29">
        <v>18144000</v>
      </c>
      <c r="H76" s="29">
        <f t="shared" si="2"/>
        <v>725760</v>
      </c>
      <c r="I76" s="29">
        <f t="shared" si="3"/>
        <v>18869760</v>
      </c>
    </row>
    <row r="77" spans="1:9" x14ac:dyDescent="0.35">
      <c r="A77" s="13" t="s">
        <v>268</v>
      </c>
      <c r="B77" s="14" t="s">
        <v>488</v>
      </c>
      <c r="C77" s="15" t="s">
        <v>489</v>
      </c>
      <c r="D77" s="16" t="s">
        <v>348</v>
      </c>
      <c r="E77" s="17">
        <v>1985</v>
      </c>
      <c r="F77" s="18">
        <v>31</v>
      </c>
      <c r="G77" s="29">
        <v>18144000</v>
      </c>
      <c r="H77" s="29">
        <f t="shared" si="2"/>
        <v>725760</v>
      </c>
      <c r="I77" s="29">
        <f t="shared" si="3"/>
        <v>18869760</v>
      </c>
    </row>
    <row r="78" spans="1:9" x14ac:dyDescent="0.35">
      <c r="A78" s="13" t="s">
        <v>317</v>
      </c>
      <c r="B78" s="14" t="s">
        <v>490</v>
      </c>
      <c r="C78" s="15" t="s">
        <v>491</v>
      </c>
      <c r="D78" s="16" t="s">
        <v>492</v>
      </c>
      <c r="E78" s="17">
        <v>1936</v>
      </c>
      <c r="F78" s="18">
        <v>80</v>
      </c>
      <c r="G78" s="29">
        <v>4233600</v>
      </c>
      <c r="H78" s="29">
        <f t="shared" si="2"/>
        <v>169344</v>
      </c>
      <c r="I78" s="29">
        <f t="shared" si="3"/>
        <v>4402944</v>
      </c>
    </row>
    <row r="79" spans="1:9" x14ac:dyDescent="0.35">
      <c r="A79" s="13" t="s">
        <v>317</v>
      </c>
      <c r="B79" s="14" t="s">
        <v>493</v>
      </c>
      <c r="C79" s="15" t="s">
        <v>494</v>
      </c>
      <c r="D79" s="16" t="s">
        <v>492</v>
      </c>
      <c r="E79" s="17">
        <v>1936</v>
      </c>
      <c r="F79" s="18">
        <v>80</v>
      </c>
      <c r="G79" s="29">
        <v>4233600</v>
      </c>
      <c r="H79" s="29">
        <f t="shared" si="2"/>
        <v>169344</v>
      </c>
      <c r="I79" s="29">
        <f t="shared" si="3"/>
        <v>4402944</v>
      </c>
    </row>
    <row r="80" spans="1:9" x14ac:dyDescent="0.35">
      <c r="A80" s="13" t="s">
        <v>317</v>
      </c>
      <c r="B80" s="14" t="s">
        <v>495</v>
      </c>
      <c r="C80" s="15" t="s">
        <v>496</v>
      </c>
      <c r="D80" s="16" t="s">
        <v>492</v>
      </c>
      <c r="E80" s="17">
        <v>1936</v>
      </c>
      <c r="F80" s="18">
        <v>80</v>
      </c>
      <c r="G80" s="29">
        <v>4233600</v>
      </c>
      <c r="H80" s="29">
        <f t="shared" si="2"/>
        <v>169344</v>
      </c>
      <c r="I80" s="29">
        <f t="shared" si="3"/>
        <v>4402944</v>
      </c>
    </row>
    <row r="81" spans="1:9" x14ac:dyDescent="0.35">
      <c r="A81" s="13" t="s">
        <v>317</v>
      </c>
      <c r="B81" s="14" t="s">
        <v>497</v>
      </c>
      <c r="C81" s="15" t="s">
        <v>498</v>
      </c>
      <c r="D81" s="16" t="s">
        <v>492</v>
      </c>
      <c r="E81" s="17">
        <v>1936</v>
      </c>
      <c r="F81" s="18">
        <v>80</v>
      </c>
      <c r="G81" s="29">
        <v>4233600</v>
      </c>
      <c r="H81" s="29">
        <f t="shared" si="2"/>
        <v>169344</v>
      </c>
      <c r="I81" s="29">
        <f t="shared" si="3"/>
        <v>4402944</v>
      </c>
    </row>
    <row r="82" spans="1:9" x14ac:dyDescent="0.35">
      <c r="A82" s="13" t="s">
        <v>215</v>
      </c>
      <c r="B82" s="14" t="s">
        <v>499</v>
      </c>
      <c r="C82" s="15" t="s">
        <v>500</v>
      </c>
      <c r="D82" s="16" t="s">
        <v>455</v>
      </c>
      <c r="E82" s="17">
        <v>2007</v>
      </c>
      <c r="F82" s="18">
        <v>9</v>
      </c>
      <c r="G82" s="29">
        <v>12096000</v>
      </c>
      <c r="H82" s="29">
        <f t="shared" si="2"/>
        <v>483840</v>
      </c>
      <c r="I82" s="29">
        <f t="shared" si="3"/>
        <v>12579840</v>
      </c>
    </row>
    <row r="83" spans="1:9" x14ac:dyDescent="0.35">
      <c r="A83" s="13" t="s">
        <v>215</v>
      </c>
      <c r="B83" s="14" t="s">
        <v>501</v>
      </c>
      <c r="C83" s="15" t="s">
        <v>502</v>
      </c>
      <c r="D83" s="16" t="s">
        <v>455</v>
      </c>
      <c r="E83" s="17">
        <v>1988</v>
      </c>
      <c r="F83" s="18">
        <v>28</v>
      </c>
      <c r="G83" s="29">
        <v>12096000</v>
      </c>
      <c r="H83" s="29">
        <f t="shared" si="2"/>
        <v>483840</v>
      </c>
      <c r="I83" s="29">
        <f t="shared" si="3"/>
        <v>12579840</v>
      </c>
    </row>
    <row r="84" spans="1:9" x14ac:dyDescent="0.35">
      <c r="A84" s="13" t="s">
        <v>215</v>
      </c>
      <c r="B84" s="14" t="s">
        <v>503</v>
      </c>
      <c r="C84" s="15" t="s">
        <v>504</v>
      </c>
      <c r="D84" s="16" t="s">
        <v>455</v>
      </c>
      <c r="E84" s="17">
        <v>1988</v>
      </c>
      <c r="F84" s="18">
        <v>28</v>
      </c>
      <c r="G84" s="29">
        <v>12096000</v>
      </c>
      <c r="H84" s="29">
        <f t="shared" si="2"/>
        <v>483840</v>
      </c>
      <c r="I84" s="29">
        <f t="shared" si="3"/>
        <v>12579840</v>
      </c>
    </row>
    <row r="85" spans="1:9" x14ac:dyDescent="0.35">
      <c r="A85" s="13" t="s">
        <v>318</v>
      </c>
      <c r="B85" s="14" t="s">
        <v>505</v>
      </c>
      <c r="C85" s="15" t="s">
        <v>506</v>
      </c>
      <c r="D85" s="16" t="s">
        <v>348</v>
      </c>
      <c r="E85" s="17">
        <v>2007</v>
      </c>
      <c r="F85" s="18">
        <v>9</v>
      </c>
      <c r="G85" s="29">
        <v>18144000</v>
      </c>
      <c r="H85" s="29">
        <f t="shared" si="2"/>
        <v>725760</v>
      </c>
      <c r="I85" s="29">
        <f t="shared" si="3"/>
        <v>18869760</v>
      </c>
    </row>
    <row r="86" spans="1:9" x14ac:dyDescent="0.35">
      <c r="A86" s="13" t="s">
        <v>318</v>
      </c>
      <c r="B86" s="14" t="s">
        <v>507</v>
      </c>
      <c r="C86" s="15" t="s">
        <v>508</v>
      </c>
      <c r="D86" s="16" t="s">
        <v>348</v>
      </c>
      <c r="E86" s="17">
        <v>2007</v>
      </c>
      <c r="F86" s="18">
        <v>9</v>
      </c>
      <c r="G86" s="29">
        <v>18144000</v>
      </c>
      <c r="H86" s="29">
        <f t="shared" si="2"/>
        <v>725760</v>
      </c>
      <c r="I86" s="29">
        <f t="shared" si="3"/>
        <v>18869760</v>
      </c>
    </row>
    <row r="87" spans="1:9" x14ac:dyDescent="0.35">
      <c r="A87" s="13" t="s">
        <v>318</v>
      </c>
      <c r="B87" s="14" t="s">
        <v>509</v>
      </c>
      <c r="C87" s="15" t="s">
        <v>510</v>
      </c>
      <c r="D87" s="16" t="s">
        <v>348</v>
      </c>
      <c r="E87" s="17">
        <v>2007</v>
      </c>
      <c r="F87" s="18">
        <v>9</v>
      </c>
      <c r="G87" s="29">
        <v>18144000</v>
      </c>
      <c r="H87" s="29">
        <f t="shared" si="2"/>
        <v>725760</v>
      </c>
      <c r="I87" s="29">
        <f t="shared" si="3"/>
        <v>18869760</v>
      </c>
    </row>
    <row r="88" spans="1:9" x14ac:dyDescent="0.35">
      <c r="A88" s="13" t="s">
        <v>263</v>
      </c>
      <c r="B88" s="14" t="s">
        <v>511</v>
      </c>
      <c r="C88" s="15" t="s">
        <v>512</v>
      </c>
      <c r="D88" s="16" t="s">
        <v>348</v>
      </c>
      <c r="E88" s="17">
        <v>1974</v>
      </c>
      <c r="F88" s="18">
        <v>42</v>
      </c>
      <c r="G88" s="29">
        <v>18144000</v>
      </c>
      <c r="H88" s="29">
        <f t="shared" si="2"/>
        <v>725760</v>
      </c>
      <c r="I88" s="29">
        <f t="shared" si="3"/>
        <v>18869760</v>
      </c>
    </row>
    <row r="89" spans="1:9" x14ac:dyDescent="0.35">
      <c r="A89" s="13" t="s">
        <v>263</v>
      </c>
      <c r="B89" s="14" t="s">
        <v>513</v>
      </c>
      <c r="C89" s="15" t="s">
        <v>514</v>
      </c>
      <c r="D89" s="16" t="s">
        <v>348</v>
      </c>
      <c r="E89" s="17">
        <v>1974</v>
      </c>
      <c r="F89" s="18">
        <v>42</v>
      </c>
      <c r="G89" s="29">
        <v>18144000</v>
      </c>
      <c r="H89" s="29">
        <f t="shared" si="2"/>
        <v>725760</v>
      </c>
      <c r="I89" s="29">
        <f t="shared" si="3"/>
        <v>18869760</v>
      </c>
    </row>
    <row r="90" spans="1:9" x14ac:dyDescent="0.35">
      <c r="A90" s="13" t="s">
        <v>263</v>
      </c>
      <c r="B90" s="14" t="s">
        <v>515</v>
      </c>
      <c r="C90" s="15" t="s">
        <v>516</v>
      </c>
      <c r="D90" s="16" t="s">
        <v>348</v>
      </c>
      <c r="E90" s="17">
        <v>1981</v>
      </c>
      <c r="F90" s="18">
        <v>35</v>
      </c>
      <c r="G90" s="29">
        <v>18144000</v>
      </c>
      <c r="H90" s="29">
        <f t="shared" si="2"/>
        <v>725760</v>
      </c>
      <c r="I90" s="29">
        <f t="shared" si="3"/>
        <v>18869760</v>
      </c>
    </row>
    <row r="91" spans="1:9" x14ac:dyDescent="0.35">
      <c r="A91" s="13" t="s">
        <v>263</v>
      </c>
      <c r="B91" s="14" t="s">
        <v>517</v>
      </c>
      <c r="C91" s="15" t="s">
        <v>518</v>
      </c>
      <c r="D91" s="16" t="s">
        <v>348</v>
      </c>
      <c r="E91" s="17">
        <v>1991</v>
      </c>
      <c r="F91" s="18">
        <v>25</v>
      </c>
      <c r="G91" s="29">
        <v>18144000</v>
      </c>
      <c r="H91" s="29">
        <f t="shared" si="2"/>
        <v>725760</v>
      </c>
      <c r="I91" s="29">
        <f t="shared" si="3"/>
        <v>18869760</v>
      </c>
    </row>
    <row r="92" spans="1:9" x14ac:dyDescent="0.35">
      <c r="A92" s="13" t="s">
        <v>225</v>
      </c>
      <c r="B92" s="14" t="s">
        <v>519</v>
      </c>
      <c r="C92" s="15" t="s">
        <v>520</v>
      </c>
      <c r="D92" s="16" t="s">
        <v>492</v>
      </c>
      <c r="E92" s="17">
        <v>1927</v>
      </c>
      <c r="F92" s="18">
        <v>89</v>
      </c>
      <c r="G92" s="29">
        <v>4233600</v>
      </c>
      <c r="H92" s="29">
        <f t="shared" si="2"/>
        <v>169344</v>
      </c>
      <c r="I92" s="29">
        <f t="shared" si="3"/>
        <v>4402944</v>
      </c>
    </row>
    <row r="93" spans="1:9" x14ac:dyDescent="0.35">
      <c r="A93" s="13" t="s">
        <v>225</v>
      </c>
      <c r="B93" s="14" t="s">
        <v>521</v>
      </c>
      <c r="C93" s="15" t="s">
        <v>522</v>
      </c>
      <c r="D93" s="16" t="s">
        <v>492</v>
      </c>
      <c r="E93" s="17">
        <v>1927</v>
      </c>
      <c r="F93" s="18">
        <v>89</v>
      </c>
      <c r="G93" s="29">
        <v>4233600</v>
      </c>
      <c r="H93" s="29">
        <f t="shared" si="2"/>
        <v>169344</v>
      </c>
      <c r="I93" s="29">
        <f t="shared" si="3"/>
        <v>4402944</v>
      </c>
    </row>
    <row r="94" spans="1:9" x14ac:dyDescent="0.35">
      <c r="A94" s="13" t="s">
        <v>225</v>
      </c>
      <c r="B94" s="14" t="s">
        <v>523</v>
      </c>
      <c r="C94" s="15" t="s">
        <v>524</v>
      </c>
      <c r="D94" s="16" t="s">
        <v>492</v>
      </c>
      <c r="E94" s="17">
        <v>1927</v>
      </c>
      <c r="F94" s="18">
        <v>89</v>
      </c>
      <c r="G94" s="29">
        <v>4233600</v>
      </c>
      <c r="H94" s="29">
        <f t="shared" si="2"/>
        <v>169344</v>
      </c>
      <c r="I94" s="29">
        <f t="shared" si="3"/>
        <v>4402944</v>
      </c>
    </row>
    <row r="95" spans="1:9" x14ac:dyDescent="0.35">
      <c r="A95" s="13" t="s">
        <v>225</v>
      </c>
      <c r="B95" s="14" t="s">
        <v>525</v>
      </c>
      <c r="C95" s="15" t="s">
        <v>526</v>
      </c>
      <c r="D95" s="16" t="s">
        <v>492</v>
      </c>
      <c r="E95" s="17">
        <v>1927</v>
      </c>
      <c r="F95" s="18">
        <v>89</v>
      </c>
      <c r="G95" s="29">
        <v>4233600</v>
      </c>
      <c r="H95" s="29">
        <f t="shared" si="2"/>
        <v>169344</v>
      </c>
      <c r="I95" s="29">
        <f t="shared" si="3"/>
        <v>4402944</v>
      </c>
    </row>
    <row r="96" spans="1:9" x14ac:dyDescent="0.35">
      <c r="A96" s="13" t="s">
        <v>280</v>
      </c>
      <c r="B96" s="14" t="s">
        <v>527</v>
      </c>
      <c r="C96" s="15">
        <v>28722</v>
      </c>
      <c r="D96" s="16" t="s">
        <v>348</v>
      </c>
      <c r="E96" s="17">
        <v>1988</v>
      </c>
      <c r="F96" s="18">
        <v>28</v>
      </c>
      <c r="G96" s="29">
        <v>18144000</v>
      </c>
      <c r="H96" s="29">
        <f t="shared" si="2"/>
        <v>725760</v>
      </c>
      <c r="I96" s="29">
        <f t="shared" si="3"/>
        <v>18869760</v>
      </c>
    </row>
    <row r="97" spans="1:9" x14ac:dyDescent="0.35">
      <c r="A97" s="13" t="s">
        <v>280</v>
      </c>
      <c r="B97" s="14" t="s">
        <v>528</v>
      </c>
      <c r="C97" s="15" t="s">
        <v>529</v>
      </c>
      <c r="D97" s="16" t="s">
        <v>348</v>
      </c>
      <c r="E97" s="17">
        <v>1986</v>
      </c>
      <c r="F97" s="18">
        <v>30</v>
      </c>
      <c r="G97" s="29">
        <v>18144000</v>
      </c>
      <c r="H97" s="29">
        <f t="shared" si="2"/>
        <v>725760</v>
      </c>
      <c r="I97" s="29">
        <f t="shared" si="3"/>
        <v>18869760</v>
      </c>
    </row>
    <row r="98" spans="1:9" x14ac:dyDescent="0.35">
      <c r="A98" s="13" t="s">
        <v>319</v>
      </c>
      <c r="B98" s="14" t="s">
        <v>530</v>
      </c>
      <c r="C98" s="15" t="s">
        <v>531</v>
      </c>
      <c r="D98" s="16" t="s">
        <v>400</v>
      </c>
      <c r="E98" s="17">
        <v>1979</v>
      </c>
      <c r="F98" s="18">
        <v>37</v>
      </c>
      <c r="G98" s="29">
        <v>19353600</v>
      </c>
      <c r="H98" s="29">
        <f t="shared" si="2"/>
        <v>774144</v>
      </c>
      <c r="I98" s="29">
        <f t="shared" si="3"/>
        <v>20127744</v>
      </c>
    </row>
    <row r="99" spans="1:9" x14ac:dyDescent="0.35">
      <c r="A99" s="13" t="s">
        <v>280</v>
      </c>
      <c r="B99" s="14" t="s">
        <v>532</v>
      </c>
      <c r="C99" s="15" t="s">
        <v>533</v>
      </c>
      <c r="D99" s="16" t="s">
        <v>492</v>
      </c>
      <c r="E99" s="17">
        <v>1936</v>
      </c>
      <c r="F99" s="18">
        <v>80</v>
      </c>
      <c r="G99" s="29">
        <v>4233600</v>
      </c>
      <c r="H99" s="29">
        <f t="shared" si="2"/>
        <v>169344</v>
      </c>
      <c r="I99" s="29">
        <f t="shared" si="3"/>
        <v>4402944</v>
      </c>
    </row>
    <row r="100" spans="1:9" x14ac:dyDescent="0.35">
      <c r="A100" s="13" t="s">
        <v>280</v>
      </c>
      <c r="B100" s="14" t="s">
        <v>534</v>
      </c>
      <c r="C100" s="15" t="s">
        <v>535</v>
      </c>
      <c r="D100" s="16" t="s">
        <v>348</v>
      </c>
      <c r="E100" s="17">
        <v>1974</v>
      </c>
      <c r="F100" s="18">
        <v>42</v>
      </c>
      <c r="G100" s="29">
        <v>18144000</v>
      </c>
      <c r="H100" s="29">
        <f t="shared" si="2"/>
        <v>725760</v>
      </c>
      <c r="I100" s="29">
        <f t="shared" si="3"/>
        <v>18869760</v>
      </c>
    </row>
    <row r="101" spans="1:9" x14ac:dyDescent="0.35">
      <c r="A101" s="13" t="s">
        <v>280</v>
      </c>
      <c r="B101" s="14" t="s">
        <v>536</v>
      </c>
      <c r="C101" s="15" t="s">
        <v>537</v>
      </c>
      <c r="D101" s="16" t="s">
        <v>492</v>
      </c>
      <c r="E101" s="17">
        <v>1936</v>
      </c>
      <c r="F101" s="18">
        <v>80</v>
      </c>
      <c r="G101" s="29">
        <v>4233600</v>
      </c>
      <c r="H101" s="29">
        <f t="shared" si="2"/>
        <v>169344</v>
      </c>
      <c r="I101" s="29">
        <f t="shared" si="3"/>
        <v>4402944</v>
      </c>
    </row>
    <row r="102" spans="1:9" x14ac:dyDescent="0.35">
      <c r="A102" s="13" t="s">
        <v>280</v>
      </c>
      <c r="B102" s="14" t="s">
        <v>538</v>
      </c>
      <c r="C102" s="15" t="s">
        <v>539</v>
      </c>
      <c r="D102" s="16" t="s">
        <v>386</v>
      </c>
      <c r="E102" s="17">
        <v>1971</v>
      </c>
      <c r="F102" s="18">
        <v>45</v>
      </c>
      <c r="G102" s="29">
        <v>15724800</v>
      </c>
      <c r="H102" s="29">
        <f t="shared" si="2"/>
        <v>628992</v>
      </c>
      <c r="I102" s="29">
        <f t="shared" si="3"/>
        <v>16353792</v>
      </c>
    </row>
    <row r="103" spans="1:9" x14ac:dyDescent="0.35">
      <c r="A103" s="13" t="s">
        <v>213</v>
      </c>
      <c r="B103" s="14" t="s">
        <v>540</v>
      </c>
      <c r="C103" s="15" t="s">
        <v>541</v>
      </c>
      <c r="D103" s="16" t="s">
        <v>348</v>
      </c>
      <c r="E103" s="17">
        <v>1995</v>
      </c>
      <c r="F103" s="18">
        <v>21</v>
      </c>
      <c r="G103" s="29">
        <v>18144000</v>
      </c>
      <c r="H103" s="29">
        <f t="shared" si="2"/>
        <v>725760</v>
      </c>
      <c r="I103" s="29">
        <f t="shared" si="3"/>
        <v>18869760</v>
      </c>
    </row>
    <row r="104" spans="1:9" x14ac:dyDescent="0.35">
      <c r="A104" s="13" t="s">
        <v>213</v>
      </c>
      <c r="B104" s="14" t="s">
        <v>542</v>
      </c>
      <c r="C104" s="15" t="s">
        <v>543</v>
      </c>
      <c r="D104" s="16" t="s">
        <v>348</v>
      </c>
      <c r="E104" s="17">
        <v>1995</v>
      </c>
      <c r="F104" s="18">
        <v>21</v>
      </c>
      <c r="G104" s="29">
        <v>18144000</v>
      </c>
      <c r="H104" s="29">
        <f t="shared" si="2"/>
        <v>725760</v>
      </c>
      <c r="I104" s="29">
        <f t="shared" si="3"/>
        <v>18869760</v>
      </c>
    </row>
    <row r="105" spans="1:9" x14ac:dyDescent="0.35">
      <c r="A105" s="13" t="s">
        <v>246</v>
      </c>
      <c r="B105" s="14" t="s">
        <v>544</v>
      </c>
      <c r="C105" s="15" t="s">
        <v>545</v>
      </c>
      <c r="D105" s="16" t="s">
        <v>386</v>
      </c>
      <c r="E105" s="17">
        <v>2007</v>
      </c>
      <c r="F105" s="18">
        <v>9</v>
      </c>
      <c r="G105" s="29">
        <v>15724800</v>
      </c>
      <c r="H105" s="29">
        <f t="shared" si="2"/>
        <v>628992</v>
      </c>
      <c r="I105" s="29">
        <f t="shared" si="3"/>
        <v>16353792</v>
      </c>
    </row>
    <row r="106" spans="1:9" x14ac:dyDescent="0.35">
      <c r="A106" s="13" t="s">
        <v>246</v>
      </c>
      <c r="B106" s="14" t="s">
        <v>546</v>
      </c>
      <c r="C106" s="15" t="s">
        <v>547</v>
      </c>
      <c r="D106" s="16" t="s">
        <v>386</v>
      </c>
      <c r="E106" s="17">
        <v>2007</v>
      </c>
      <c r="F106" s="18">
        <v>9</v>
      </c>
      <c r="G106" s="29">
        <v>15724800</v>
      </c>
      <c r="H106" s="29">
        <f t="shared" si="2"/>
        <v>628992</v>
      </c>
      <c r="I106" s="29">
        <f t="shared" si="3"/>
        <v>16353792</v>
      </c>
    </row>
    <row r="107" spans="1:9" x14ac:dyDescent="0.35">
      <c r="A107" s="13" t="s">
        <v>246</v>
      </c>
      <c r="B107" s="14" t="s">
        <v>548</v>
      </c>
      <c r="C107" s="15" t="s">
        <v>549</v>
      </c>
      <c r="D107" s="16" t="s">
        <v>386</v>
      </c>
      <c r="E107" s="17">
        <v>2007</v>
      </c>
      <c r="F107" s="18">
        <v>9</v>
      </c>
      <c r="G107" s="29">
        <v>15724800</v>
      </c>
      <c r="H107" s="29">
        <f t="shared" si="2"/>
        <v>628992</v>
      </c>
      <c r="I107" s="29">
        <f t="shared" si="3"/>
        <v>16353792</v>
      </c>
    </row>
    <row r="108" spans="1:9" x14ac:dyDescent="0.35">
      <c r="A108" s="13" t="s">
        <v>191</v>
      </c>
      <c r="B108" s="14" t="s">
        <v>550</v>
      </c>
      <c r="C108" s="15" t="s">
        <v>551</v>
      </c>
      <c r="D108" s="16">
        <v>10</v>
      </c>
      <c r="E108" s="17">
        <v>1998</v>
      </c>
      <c r="F108" s="18">
        <v>18</v>
      </c>
      <c r="G108" s="29">
        <v>6048000</v>
      </c>
      <c r="H108" s="29">
        <f t="shared" si="2"/>
        <v>241920</v>
      </c>
      <c r="I108" s="29">
        <f t="shared" si="3"/>
        <v>6289920</v>
      </c>
    </row>
    <row r="109" spans="1:9" x14ac:dyDescent="0.35">
      <c r="A109" s="13" t="s">
        <v>273</v>
      </c>
      <c r="B109" s="14" t="s">
        <v>552</v>
      </c>
      <c r="C109" s="15" t="s">
        <v>553</v>
      </c>
      <c r="D109" s="16" t="s">
        <v>554</v>
      </c>
      <c r="E109" s="17">
        <v>1976</v>
      </c>
      <c r="F109" s="18">
        <v>40</v>
      </c>
      <c r="G109" s="29">
        <v>24192000</v>
      </c>
      <c r="H109" s="29">
        <f t="shared" si="2"/>
        <v>967680</v>
      </c>
      <c r="I109" s="29">
        <f t="shared" si="3"/>
        <v>25159680</v>
      </c>
    </row>
    <row r="110" spans="1:9" x14ac:dyDescent="0.35">
      <c r="A110" s="13" t="s">
        <v>273</v>
      </c>
      <c r="B110" s="14" t="s">
        <v>555</v>
      </c>
      <c r="C110" s="15" t="s">
        <v>556</v>
      </c>
      <c r="D110" s="16" t="s">
        <v>554</v>
      </c>
      <c r="E110" s="17">
        <v>1976</v>
      </c>
      <c r="F110" s="18">
        <v>40</v>
      </c>
      <c r="G110" s="29">
        <v>24192000</v>
      </c>
      <c r="H110" s="29">
        <f t="shared" si="2"/>
        <v>967680</v>
      </c>
      <c r="I110" s="29">
        <f t="shared" si="3"/>
        <v>25159680</v>
      </c>
    </row>
    <row r="111" spans="1:9" x14ac:dyDescent="0.35">
      <c r="A111" s="13" t="s">
        <v>273</v>
      </c>
      <c r="B111" s="14" t="s">
        <v>557</v>
      </c>
      <c r="C111" s="15" t="s">
        <v>558</v>
      </c>
      <c r="D111" s="16" t="s">
        <v>455</v>
      </c>
      <c r="E111" s="17">
        <v>1973</v>
      </c>
      <c r="F111" s="18">
        <v>43</v>
      </c>
      <c r="G111" s="29">
        <v>12096000</v>
      </c>
      <c r="H111" s="29">
        <f t="shared" si="2"/>
        <v>483840</v>
      </c>
      <c r="I111" s="29">
        <f t="shared" si="3"/>
        <v>12579840</v>
      </c>
    </row>
    <row r="112" spans="1:9" x14ac:dyDescent="0.35">
      <c r="A112" s="13" t="s">
        <v>273</v>
      </c>
      <c r="B112" s="14" t="s">
        <v>559</v>
      </c>
      <c r="C112" s="15" t="s">
        <v>560</v>
      </c>
      <c r="D112" s="16" t="s">
        <v>455</v>
      </c>
      <c r="E112" s="17">
        <v>1973</v>
      </c>
      <c r="F112" s="18">
        <v>43</v>
      </c>
      <c r="G112" s="29">
        <v>12096000</v>
      </c>
      <c r="H112" s="29">
        <f t="shared" si="2"/>
        <v>483840</v>
      </c>
      <c r="I112" s="29">
        <f t="shared" si="3"/>
        <v>12579840</v>
      </c>
    </row>
    <row r="113" spans="1:9" x14ac:dyDescent="0.35">
      <c r="A113" s="13" t="s">
        <v>320</v>
      </c>
      <c r="B113" s="14" t="s">
        <v>561</v>
      </c>
      <c r="C113" s="15" t="s">
        <v>562</v>
      </c>
      <c r="D113" s="16" t="s">
        <v>563</v>
      </c>
      <c r="E113" s="17">
        <v>1972</v>
      </c>
      <c r="F113" s="18">
        <v>44</v>
      </c>
      <c r="G113" s="29">
        <v>12096000</v>
      </c>
      <c r="H113" s="29">
        <f t="shared" si="2"/>
        <v>483840</v>
      </c>
      <c r="I113" s="29">
        <f t="shared" si="3"/>
        <v>12579840</v>
      </c>
    </row>
    <row r="114" spans="1:9" x14ac:dyDescent="0.35">
      <c r="A114" s="13" t="s">
        <v>320</v>
      </c>
      <c r="B114" s="14" t="s">
        <v>564</v>
      </c>
      <c r="C114" s="15" t="s">
        <v>565</v>
      </c>
      <c r="D114" s="16" t="s">
        <v>563</v>
      </c>
      <c r="E114" s="17">
        <v>1982</v>
      </c>
      <c r="F114" s="18">
        <v>34</v>
      </c>
      <c r="G114" s="29">
        <v>12096000</v>
      </c>
      <c r="H114" s="29">
        <f t="shared" si="2"/>
        <v>483840</v>
      </c>
      <c r="I114" s="29">
        <f t="shared" si="3"/>
        <v>12579840</v>
      </c>
    </row>
    <row r="115" spans="1:9" x14ac:dyDescent="0.35">
      <c r="A115" s="13" t="s">
        <v>208</v>
      </c>
      <c r="B115" s="14" t="s">
        <v>566</v>
      </c>
      <c r="C115" s="15" t="s">
        <v>567</v>
      </c>
      <c r="D115" s="16" t="s">
        <v>455</v>
      </c>
      <c r="E115" s="17">
        <v>1984</v>
      </c>
      <c r="F115" s="18">
        <v>32</v>
      </c>
      <c r="G115" s="29">
        <v>12096000</v>
      </c>
      <c r="H115" s="29">
        <f t="shared" si="2"/>
        <v>483840</v>
      </c>
      <c r="I115" s="29">
        <f t="shared" si="3"/>
        <v>12579840</v>
      </c>
    </row>
    <row r="116" spans="1:9" x14ac:dyDescent="0.35">
      <c r="A116" s="13" t="s">
        <v>189</v>
      </c>
      <c r="B116" s="14" t="s">
        <v>568</v>
      </c>
      <c r="C116" s="15">
        <v>15629</v>
      </c>
      <c r="D116" s="16">
        <v>30</v>
      </c>
      <c r="E116" s="17"/>
      <c r="F116" s="18" t="s">
        <v>569</v>
      </c>
      <c r="G116" s="29">
        <v>14515200</v>
      </c>
      <c r="H116" s="29">
        <f t="shared" si="2"/>
        <v>580608</v>
      </c>
      <c r="I116" s="29">
        <f t="shared" si="3"/>
        <v>15095808</v>
      </c>
    </row>
    <row r="117" spans="1:9" x14ac:dyDescent="0.35">
      <c r="A117" s="13" t="s">
        <v>189</v>
      </c>
      <c r="B117" s="14" t="s">
        <v>570</v>
      </c>
      <c r="C117" s="15">
        <v>28454</v>
      </c>
      <c r="D117" s="16" t="s">
        <v>455</v>
      </c>
      <c r="E117" s="17">
        <v>1984</v>
      </c>
      <c r="F117" s="18">
        <v>32</v>
      </c>
      <c r="G117" s="29">
        <v>12096000</v>
      </c>
      <c r="H117" s="29">
        <f t="shared" si="2"/>
        <v>483840</v>
      </c>
      <c r="I117" s="29">
        <f t="shared" si="3"/>
        <v>12579840</v>
      </c>
    </row>
    <row r="118" spans="1:9" x14ac:dyDescent="0.35">
      <c r="A118" s="13" t="s">
        <v>321</v>
      </c>
      <c r="B118" s="14" t="s">
        <v>571</v>
      </c>
      <c r="C118" s="15" t="s">
        <v>572</v>
      </c>
      <c r="D118" s="16" t="s">
        <v>455</v>
      </c>
      <c r="E118" s="17">
        <v>1990</v>
      </c>
      <c r="F118" s="18">
        <v>26</v>
      </c>
      <c r="G118" s="29">
        <v>12096000</v>
      </c>
      <c r="H118" s="29">
        <f t="shared" si="2"/>
        <v>483840</v>
      </c>
      <c r="I118" s="29">
        <f t="shared" si="3"/>
        <v>12579840</v>
      </c>
    </row>
    <row r="119" spans="1:9" x14ac:dyDescent="0.35">
      <c r="A119" s="13" t="s">
        <v>321</v>
      </c>
      <c r="B119" s="14" t="s">
        <v>573</v>
      </c>
      <c r="C119" s="15" t="s">
        <v>574</v>
      </c>
      <c r="D119" s="16" t="s">
        <v>455</v>
      </c>
      <c r="E119" s="17">
        <v>1990</v>
      </c>
      <c r="F119" s="18">
        <v>26</v>
      </c>
      <c r="G119" s="29">
        <v>12096000</v>
      </c>
      <c r="H119" s="29">
        <f t="shared" si="2"/>
        <v>483840</v>
      </c>
      <c r="I119" s="29">
        <f t="shared" si="3"/>
        <v>12579840</v>
      </c>
    </row>
    <row r="120" spans="1:9" x14ac:dyDescent="0.35">
      <c r="A120" s="13" t="s">
        <v>208</v>
      </c>
      <c r="B120" s="14" t="s">
        <v>575</v>
      </c>
      <c r="C120" s="15" t="s">
        <v>576</v>
      </c>
      <c r="D120" s="16" t="s">
        <v>455</v>
      </c>
      <c r="E120" s="17">
        <v>1990</v>
      </c>
      <c r="F120" s="18">
        <v>26</v>
      </c>
      <c r="G120" s="29">
        <v>12096000</v>
      </c>
      <c r="H120" s="29">
        <f t="shared" si="2"/>
        <v>483840</v>
      </c>
      <c r="I120" s="29">
        <f t="shared" si="3"/>
        <v>12579840</v>
      </c>
    </row>
    <row r="121" spans="1:9" x14ac:dyDescent="0.35">
      <c r="A121" s="13" t="s">
        <v>235</v>
      </c>
      <c r="B121" s="14" t="s">
        <v>577</v>
      </c>
      <c r="C121" s="15" t="s">
        <v>578</v>
      </c>
      <c r="D121" s="16" t="s">
        <v>455</v>
      </c>
      <c r="E121" s="17">
        <v>1978</v>
      </c>
      <c r="F121" s="18">
        <v>38</v>
      </c>
      <c r="G121" s="29">
        <v>12096000</v>
      </c>
      <c r="H121" s="29">
        <f t="shared" si="2"/>
        <v>483840</v>
      </c>
      <c r="I121" s="29">
        <f t="shared" si="3"/>
        <v>12579840</v>
      </c>
    </row>
    <row r="122" spans="1:9" x14ac:dyDescent="0.35">
      <c r="A122" s="13" t="s">
        <v>235</v>
      </c>
      <c r="B122" s="14" t="s">
        <v>579</v>
      </c>
      <c r="C122" s="15" t="s">
        <v>580</v>
      </c>
      <c r="D122" s="16" t="s">
        <v>455</v>
      </c>
      <c r="E122" s="17">
        <v>1978</v>
      </c>
      <c r="F122" s="18">
        <v>38</v>
      </c>
      <c r="G122" s="29">
        <v>12096000</v>
      </c>
      <c r="H122" s="29">
        <f t="shared" si="2"/>
        <v>483840</v>
      </c>
      <c r="I122" s="29">
        <f t="shared" si="3"/>
        <v>12579840</v>
      </c>
    </row>
    <row r="123" spans="1:9" x14ac:dyDescent="0.35">
      <c r="A123" s="13" t="s">
        <v>254</v>
      </c>
      <c r="B123" s="14" t="s">
        <v>581</v>
      </c>
      <c r="C123" s="15" t="s">
        <v>582</v>
      </c>
      <c r="D123" s="16" t="s">
        <v>348</v>
      </c>
      <c r="E123" s="17">
        <v>2007</v>
      </c>
      <c r="F123" s="18">
        <v>9</v>
      </c>
      <c r="G123" s="29">
        <v>18144000</v>
      </c>
      <c r="H123" s="29">
        <f t="shared" si="2"/>
        <v>725760</v>
      </c>
      <c r="I123" s="29">
        <f t="shared" si="3"/>
        <v>18869760</v>
      </c>
    </row>
    <row r="124" spans="1:9" x14ac:dyDescent="0.35">
      <c r="A124" s="13" t="s">
        <v>254</v>
      </c>
      <c r="B124" s="14" t="s">
        <v>583</v>
      </c>
      <c r="C124" s="15" t="s">
        <v>584</v>
      </c>
      <c r="D124" s="16" t="s">
        <v>348</v>
      </c>
      <c r="E124" s="17">
        <v>1971</v>
      </c>
      <c r="F124" s="18">
        <v>45</v>
      </c>
      <c r="G124" s="29">
        <v>18144000</v>
      </c>
      <c r="H124" s="29">
        <f t="shared" si="2"/>
        <v>725760</v>
      </c>
      <c r="I124" s="29">
        <f t="shared" si="3"/>
        <v>18869760</v>
      </c>
    </row>
    <row r="125" spans="1:9" x14ac:dyDescent="0.35">
      <c r="A125" s="13" t="s">
        <v>254</v>
      </c>
      <c r="B125" s="14" t="s">
        <v>585</v>
      </c>
      <c r="C125" s="15" t="s">
        <v>586</v>
      </c>
      <c r="D125" s="16" t="s">
        <v>348</v>
      </c>
      <c r="E125" s="17">
        <v>1990</v>
      </c>
      <c r="F125" s="18">
        <v>26</v>
      </c>
      <c r="G125" s="29">
        <v>18144000</v>
      </c>
      <c r="H125" s="29">
        <f t="shared" si="2"/>
        <v>725760</v>
      </c>
      <c r="I125" s="29">
        <f t="shared" si="3"/>
        <v>18869760</v>
      </c>
    </row>
    <row r="126" spans="1:9" x14ac:dyDescent="0.35">
      <c r="A126" s="13" t="s">
        <v>217</v>
      </c>
      <c r="B126" s="14" t="s">
        <v>587</v>
      </c>
      <c r="C126" s="15">
        <v>247402</v>
      </c>
      <c r="D126" s="16">
        <v>45</v>
      </c>
      <c r="E126" s="17">
        <v>2007</v>
      </c>
      <c r="F126" s="18">
        <v>9</v>
      </c>
      <c r="G126" s="29">
        <v>18144000</v>
      </c>
      <c r="H126" s="29">
        <f t="shared" si="2"/>
        <v>725760</v>
      </c>
      <c r="I126" s="29">
        <f t="shared" si="3"/>
        <v>18869760</v>
      </c>
    </row>
    <row r="127" spans="1:9" x14ac:dyDescent="0.35">
      <c r="A127" s="13" t="s">
        <v>237</v>
      </c>
      <c r="B127" s="14" t="s">
        <v>588</v>
      </c>
      <c r="C127" s="15">
        <v>247605</v>
      </c>
      <c r="D127" s="16">
        <v>45</v>
      </c>
      <c r="E127" s="17">
        <v>2007</v>
      </c>
      <c r="F127" s="18">
        <v>9</v>
      </c>
      <c r="G127" s="29">
        <v>18144000</v>
      </c>
      <c r="H127" s="29">
        <f t="shared" si="2"/>
        <v>725760</v>
      </c>
      <c r="I127" s="29">
        <f t="shared" si="3"/>
        <v>18869760</v>
      </c>
    </row>
    <row r="128" spans="1:9" x14ac:dyDescent="0.35">
      <c r="A128" s="13" t="s">
        <v>322</v>
      </c>
      <c r="B128" s="14" t="s">
        <v>589</v>
      </c>
      <c r="C128" s="15">
        <v>28487</v>
      </c>
      <c r="D128" s="16">
        <v>45</v>
      </c>
      <c r="E128" s="17">
        <v>1985</v>
      </c>
      <c r="F128" s="18">
        <v>31</v>
      </c>
      <c r="G128" s="29">
        <v>18144000</v>
      </c>
      <c r="H128" s="29">
        <f t="shared" si="2"/>
        <v>725760</v>
      </c>
      <c r="I128" s="29">
        <f t="shared" si="3"/>
        <v>18869760</v>
      </c>
    </row>
    <row r="129" spans="1:9" x14ac:dyDescent="0.35">
      <c r="A129" s="13" t="s">
        <v>243</v>
      </c>
      <c r="B129" s="14" t="s">
        <v>590</v>
      </c>
      <c r="C129" s="15" t="s">
        <v>591</v>
      </c>
      <c r="D129" s="16" t="s">
        <v>348</v>
      </c>
      <c r="E129" s="17">
        <v>1980</v>
      </c>
      <c r="F129" s="18">
        <v>36</v>
      </c>
      <c r="G129" s="29">
        <v>18144000</v>
      </c>
      <c r="H129" s="29">
        <f t="shared" si="2"/>
        <v>725760</v>
      </c>
      <c r="I129" s="29">
        <f t="shared" si="3"/>
        <v>18869760</v>
      </c>
    </row>
    <row r="130" spans="1:9" x14ac:dyDescent="0.35">
      <c r="A130" s="13" t="s">
        <v>243</v>
      </c>
      <c r="B130" s="14" t="s">
        <v>592</v>
      </c>
      <c r="C130" s="15" t="s">
        <v>593</v>
      </c>
      <c r="D130" s="16" t="s">
        <v>348</v>
      </c>
      <c r="E130" s="17">
        <v>2007</v>
      </c>
      <c r="F130" s="18">
        <v>9</v>
      </c>
      <c r="G130" s="29">
        <v>18144000</v>
      </c>
      <c r="H130" s="29">
        <f t="shared" si="2"/>
        <v>725760</v>
      </c>
      <c r="I130" s="29">
        <f t="shared" si="3"/>
        <v>18869760</v>
      </c>
    </row>
    <row r="131" spans="1:9" x14ac:dyDescent="0.35">
      <c r="A131" s="13" t="s">
        <v>236</v>
      </c>
      <c r="B131" s="14" t="s">
        <v>594</v>
      </c>
      <c r="C131" s="15" t="s">
        <v>595</v>
      </c>
      <c r="D131" s="16" t="s">
        <v>348</v>
      </c>
      <c r="E131" s="17">
        <v>1989</v>
      </c>
      <c r="F131" s="18">
        <v>27</v>
      </c>
      <c r="G131" s="29">
        <v>18144000</v>
      </c>
      <c r="H131" s="29">
        <f t="shared" si="2"/>
        <v>725760</v>
      </c>
      <c r="I131" s="29">
        <f t="shared" si="3"/>
        <v>18869760</v>
      </c>
    </row>
    <row r="132" spans="1:9" x14ac:dyDescent="0.35">
      <c r="A132" s="13" t="s">
        <v>236</v>
      </c>
      <c r="B132" s="14" t="s">
        <v>594</v>
      </c>
      <c r="C132" s="15" t="s">
        <v>596</v>
      </c>
      <c r="D132" s="16" t="s">
        <v>424</v>
      </c>
      <c r="E132" s="17">
        <v>1970</v>
      </c>
      <c r="F132" s="18">
        <v>46</v>
      </c>
      <c r="G132" s="29">
        <v>3628800</v>
      </c>
      <c r="H132" s="29">
        <f t="shared" ref="H132:H195" si="4">G132*$H$2</f>
        <v>145152</v>
      </c>
      <c r="I132" s="29">
        <f t="shared" ref="I132:I195" si="5">G132+H132</f>
        <v>3773952</v>
      </c>
    </row>
    <row r="133" spans="1:9" x14ac:dyDescent="0.35">
      <c r="A133" s="13" t="s">
        <v>236</v>
      </c>
      <c r="B133" s="14" t="s">
        <v>597</v>
      </c>
      <c r="C133" s="15" t="s">
        <v>598</v>
      </c>
      <c r="D133" s="16" t="s">
        <v>348</v>
      </c>
      <c r="E133" s="17">
        <v>1991</v>
      </c>
      <c r="F133" s="18">
        <v>25</v>
      </c>
      <c r="G133" s="29">
        <v>18144000</v>
      </c>
      <c r="H133" s="29">
        <f t="shared" si="4"/>
        <v>725760</v>
      </c>
      <c r="I133" s="29">
        <f t="shared" si="5"/>
        <v>18869760</v>
      </c>
    </row>
    <row r="134" spans="1:9" x14ac:dyDescent="0.35">
      <c r="A134" s="13" t="s">
        <v>236</v>
      </c>
      <c r="B134" s="14" t="s">
        <v>597</v>
      </c>
      <c r="C134" s="15" t="s">
        <v>599</v>
      </c>
      <c r="D134" s="16" t="s">
        <v>424</v>
      </c>
      <c r="E134" s="17">
        <v>1970</v>
      </c>
      <c r="F134" s="18">
        <v>46</v>
      </c>
      <c r="G134" s="29">
        <v>3628800</v>
      </c>
      <c r="H134" s="29">
        <f t="shared" si="4"/>
        <v>145152</v>
      </c>
      <c r="I134" s="29">
        <f t="shared" si="5"/>
        <v>3773952</v>
      </c>
    </row>
    <row r="135" spans="1:9" x14ac:dyDescent="0.35">
      <c r="A135" s="13" t="s">
        <v>240</v>
      </c>
      <c r="B135" s="14" t="s">
        <v>600</v>
      </c>
      <c r="C135" s="15" t="s">
        <v>601</v>
      </c>
      <c r="D135" s="16" t="s">
        <v>348</v>
      </c>
      <c r="E135" s="17">
        <v>1987</v>
      </c>
      <c r="F135" s="18">
        <v>29</v>
      </c>
      <c r="G135" s="29">
        <v>18144000</v>
      </c>
      <c r="H135" s="29">
        <f t="shared" si="4"/>
        <v>725760</v>
      </c>
      <c r="I135" s="29">
        <f t="shared" si="5"/>
        <v>18869760</v>
      </c>
    </row>
    <row r="136" spans="1:9" x14ac:dyDescent="0.35">
      <c r="A136" s="13" t="s">
        <v>240</v>
      </c>
      <c r="B136" s="14" t="s">
        <v>602</v>
      </c>
      <c r="C136" s="15" t="s">
        <v>603</v>
      </c>
      <c r="D136" s="16" t="s">
        <v>348</v>
      </c>
      <c r="E136" s="17">
        <v>2007</v>
      </c>
      <c r="F136" s="18">
        <v>8</v>
      </c>
      <c r="G136" s="29">
        <v>18144000</v>
      </c>
      <c r="H136" s="29">
        <f t="shared" si="4"/>
        <v>725760</v>
      </c>
      <c r="I136" s="29">
        <f t="shared" si="5"/>
        <v>18869760</v>
      </c>
    </row>
    <row r="137" spans="1:9" x14ac:dyDescent="0.35">
      <c r="A137" s="13" t="s">
        <v>323</v>
      </c>
      <c r="B137" s="14" t="s">
        <v>604</v>
      </c>
      <c r="C137" s="15" t="s">
        <v>605</v>
      </c>
      <c r="D137" s="16">
        <v>45</v>
      </c>
      <c r="E137" s="17">
        <v>2007</v>
      </c>
      <c r="F137" s="18">
        <v>9</v>
      </c>
      <c r="G137" s="29">
        <v>18144000</v>
      </c>
      <c r="H137" s="29">
        <f t="shared" si="4"/>
        <v>725760</v>
      </c>
      <c r="I137" s="29">
        <f t="shared" si="5"/>
        <v>18869760</v>
      </c>
    </row>
    <row r="138" spans="1:9" x14ac:dyDescent="0.35">
      <c r="A138" s="13" t="s">
        <v>220</v>
      </c>
      <c r="B138" s="14" t="s">
        <v>606</v>
      </c>
      <c r="C138" s="15" t="s">
        <v>607</v>
      </c>
      <c r="D138" s="16" t="s">
        <v>348</v>
      </c>
      <c r="E138" s="17">
        <v>1995</v>
      </c>
      <c r="F138" s="18">
        <v>21</v>
      </c>
      <c r="G138" s="29">
        <v>18144000</v>
      </c>
      <c r="H138" s="29">
        <f t="shared" si="4"/>
        <v>725760</v>
      </c>
      <c r="I138" s="29">
        <f t="shared" si="5"/>
        <v>18869760</v>
      </c>
    </row>
    <row r="139" spans="1:9" x14ac:dyDescent="0.35">
      <c r="A139" s="13" t="s">
        <v>269</v>
      </c>
      <c r="B139" s="14" t="s">
        <v>608</v>
      </c>
      <c r="C139" s="15">
        <v>30758</v>
      </c>
      <c r="D139" s="16">
        <v>40</v>
      </c>
      <c r="E139" s="17">
        <v>2007</v>
      </c>
      <c r="F139" s="18">
        <v>9</v>
      </c>
      <c r="G139" s="29">
        <v>15724800</v>
      </c>
      <c r="H139" s="29">
        <f t="shared" si="4"/>
        <v>628992</v>
      </c>
      <c r="I139" s="29">
        <f t="shared" si="5"/>
        <v>16353792</v>
      </c>
    </row>
    <row r="140" spans="1:9" x14ac:dyDescent="0.35">
      <c r="A140" s="13" t="s">
        <v>269</v>
      </c>
      <c r="B140" s="14" t="s">
        <v>609</v>
      </c>
      <c r="C140" s="15">
        <v>30759</v>
      </c>
      <c r="D140" s="16">
        <v>40</v>
      </c>
      <c r="E140" s="17">
        <v>2007</v>
      </c>
      <c r="F140" s="18">
        <v>9</v>
      </c>
      <c r="G140" s="29">
        <v>15724800</v>
      </c>
      <c r="H140" s="29">
        <f t="shared" si="4"/>
        <v>628992</v>
      </c>
      <c r="I140" s="29">
        <f t="shared" si="5"/>
        <v>16353792</v>
      </c>
    </row>
    <row r="141" spans="1:9" x14ac:dyDescent="0.35">
      <c r="A141" s="13" t="s">
        <v>269</v>
      </c>
      <c r="B141" s="14" t="s">
        <v>610</v>
      </c>
      <c r="C141" s="15">
        <v>30880</v>
      </c>
      <c r="D141" s="16">
        <v>40</v>
      </c>
      <c r="E141" s="17">
        <v>2007</v>
      </c>
      <c r="F141" s="18"/>
      <c r="G141" s="29">
        <v>15724800</v>
      </c>
      <c r="H141" s="29">
        <f t="shared" si="4"/>
        <v>628992</v>
      </c>
      <c r="I141" s="29">
        <f t="shared" si="5"/>
        <v>16353792</v>
      </c>
    </row>
    <row r="142" spans="1:9" x14ac:dyDescent="0.35">
      <c r="A142" s="13" t="s">
        <v>237</v>
      </c>
      <c r="B142" s="14" t="s">
        <v>611</v>
      </c>
      <c r="C142" s="15" t="s">
        <v>612</v>
      </c>
      <c r="D142" s="16" t="s">
        <v>348</v>
      </c>
      <c r="E142" s="17">
        <v>1985</v>
      </c>
      <c r="F142" s="18">
        <v>31</v>
      </c>
      <c r="G142" s="29">
        <v>18144000</v>
      </c>
      <c r="H142" s="29">
        <f t="shared" si="4"/>
        <v>725760</v>
      </c>
      <c r="I142" s="29">
        <f t="shared" si="5"/>
        <v>18869760</v>
      </c>
    </row>
    <row r="143" spans="1:9" x14ac:dyDescent="0.35">
      <c r="A143" s="13" t="s">
        <v>249</v>
      </c>
      <c r="B143" s="14" t="s">
        <v>613</v>
      </c>
      <c r="C143" s="15" t="s">
        <v>614</v>
      </c>
      <c r="D143" s="16" t="s">
        <v>447</v>
      </c>
      <c r="E143" s="17">
        <v>1965</v>
      </c>
      <c r="F143" s="18">
        <v>51</v>
      </c>
      <c r="G143" s="29">
        <v>6048000</v>
      </c>
      <c r="H143" s="29">
        <f t="shared" si="4"/>
        <v>241920</v>
      </c>
      <c r="I143" s="29">
        <f t="shared" si="5"/>
        <v>6289920</v>
      </c>
    </row>
    <row r="144" spans="1:9" x14ac:dyDescent="0.35">
      <c r="A144" s="13" t="s">
        <v>249</v>
      </c>
      <c r="B144" s="14" t="s">
        <v>615</v>
      </c>
      <c r="C144" s="15" t="s">
        <v>616</v>
      </c>
      <c r="D144" s="16" t="s">
        <v>447</v>
      </c>
      <c r="E144" s="17">
        <v>1965</v>
      </c>
      <c r="F144" s="18">
        <v>51</v>
      </c>
      <c r="G144" s="29">
        <v>6048000</v>
      </c>
      <c r="H144" s="29">
        <f t="shared" si="4"/>
        <v>241920</v>
      </c>
      <c r="I144" s="29">
        <f t="shared" si="5"/>
        <v>6289920</v>
      </c>
    </row>
    <row r="145" spans="1:9" x14ac:dyDescent="0.35">
      <c r="A145" s="13" t="s">
        <v>249</v>
      </c>
      <c r="B145" s="14" t="s">
        <v>617</v>
      </c>
      <c r="C145" s="15" t="s">
        <v>618</v>
      </c>
      <c r="D145" s="16" t="s">
        <v>447</v>
      </c>
      <c r="E145" s="17">
        <v>1965</v>
      </c>
      <c r="F145" s="18">
        <v>51</v>
      </c>
      <c r="G145" s="29">
        <v>6048000</v>
      </c>
      <c r="H145" s="29">
        <f t="shared" si="4"/>
        <v>241920</v>
      </c>
      <c r="I145" s="29">
        <f t="shared" si="5"/>
        <v>6289920</v>
      </c>
    </row>
    <row r="146" spans="1:9" x14ac:dyDescent="0.35">
      <c r="A146" s="13" t="s">
        <v>249</v>
      </c>
      <c r="B146" s="14" t="s">
        <v>619</v>
      </c>
      <c r="C146" s="15" t="s">
        <v>620</v>
      </c>
      <c r="D146" s="16" t="s">
        <v>447</v>
      </c>
      <c r="E146" s="17">
        <v>1965</v>
      </c>
      <c r="F146" s="18">
        <v>51</v>
      </c>
      <c r="G146" s="29">
        <v>6048000</v>
      </c>
      <c r="H146" s="29">
        <f t="shared" si="4"/>
        <v>241920</v>
      </c>
      <c r="I146" s="29">
        <f t="shared" si="5"/>
        <v>6289920</v>
      </c>
    </row>
    <row r="147" spans="1:9" x14ac:dyDescent="0.35">
      <c r="A147" s="13" t="s">
        <v>249</v>
      </c>
      <c r="B147" s="14" t="s">
        <v>621</v>
      </c>
      <c r="C147" s="15" t="s">
        <v>622</v>
      </c>
      <c r="D147" s="16" t="s">
        <v>447</v>
      </c>
      <c r="E147" s="17">
        <v>1963</v>
      </c>
      <c r="F147" s="18">
        <v>53</v>
      </c>
      <c r="G147" s="29">
        <v>6048000</v>
      </c>
      <c r="H147" s="29">
        <f t="shared" si="4"/>
        <v>241920</v>
      </c>
      <c r="I147" s="29">
        <f t="shared" si="5"/>
        <v>6289920</v>
      </c>
    </row>
    <row r="148" spans="1:9" x14ac:dyDescent="0.35">
      <c r="A148" s="13" t="s">
        <v>245</v>
      </c>
      <c r="B148" s="14" t="s">
        <v>623</v>
      </c>
      <c r="C148" s="15" t="s">
        <v>624</v>
      </c>
      <c r="D148" s="16" t="s">
        <v>348</v>
      </c>
      <c r="E148" s="17">
        <v>1971</v>
      </c>
      <c r="F148" s="18">
        <v>45</v>
      </c>
      <c r="G148" s="29">
        <v>18144000</v>
      </c>
      <c r="H148" s="29">
        <f t="shared" si="4"/>
        <v>725760</v>
      </c>
      <c r="I148" s="29">
        <f t="shared" si="5"/>
        <v>18869760</v>
      </c>
    </row>
    <row r="149" spans="1:9" x14ac:dyDescent="0.35">
      <c r="A149" s="13" t="s">
        <v>245</v>
      </c>
      <c r="B149" s="14" t="s">
        <v>625</v>
      </c>
      <c r="C149" s="15" t="s">
        <v>626</v>
      </c>
      <c r="D149" s="16" t="s">
        <v>348</v>
      </c>
      <c r="E149" s="17">
        <v>1988</v>
      </c>
      <c r="F149" s="18">
        <v>28</v>
      </c>
      <c r="G149" s="29">
        <v>18144000</v>
      </c>
      <c r="H149" s="29">
        <f t="shared" si="4"/>
        <v>725760</v>
      </c>
      <c r="I149" s="29">
        <f t="shared" si="5"/>
        <v>18869760</v>
      </c>
    </row>
    <row r="150" spans="1:9" x14ac:dyDescent="0.35">
      <c r="A150" s="13" t="s">
        <v>245</v>
      </c>
      <c r="B150" s="14" t="s">
        <v>627</v>
      </c>
      <c r="C150" s="15" t="s">
        <v>628</v>
      </c>
      <c r="D150" s="16" t="s">
        <v>348</v>
      </c>
      <c r="E150" s="17">
        <v>1991</v>
      </c>
      <c r="F150" s="18">
        <v>25</v>
      </c>
      <c r="G150" s="29">
        <v>18144000</v>
      </c>
      <c r="H150" s="29">
        <f t="shared" si="4"/>
        <v>725760</v>
      </c>
      <c r="I150" s="29">
        <f t="shared" si="5"/>
        <v>18869760</v>
      </c>
    </row>
    <row r="151" spans="1:9" x14ac:dyDescent="0.35">
      <c r="A151" s="13" t="s">
        <v>241</v>
      </c>
      <c r="B151" s="14" t="s">
        <v>629</v>
      </c>
      <c r="C151" s="15" t="s">
        <v>630</v>
      </c>
      <c r="D151" s="16" t="s">
        <v>563</v>
      </c>
      <c r="E151" s="17">
        <v>1969</v>
      </c>
      <c r="F151" s="18">
        <v>47</v>
      </c>
      <c r="G151" s="29">
        <v>12096000</v>
      </c>
      <c r="H151" s="29">
        <f t="shared" si="4"/>
        <v>483840</v>
      </c>
      <c r="I151" s="29">
        <f t="shared" si="5"/>
        <v>12579840</v>
      </c>
    </row>
    <row r="152" spans="1:9" x14ac:dyDescent="0.35">
      <c r="A152" s="13" t="s">
        <v>241</v>
      </c>
      <c r="B152" s="14" t="s">
        <v>631</v>
      </c>
      <c r="C152" s="15" t="s">
        <v>632</v>
      </c>
      <c r="D152" s="16" t="s">
        <v>563</v>
      </c>
      <c r="E152" s="17">
        <v>1957</v>
      </c>
      <c r="F152" s="18">
        <v>59</v>
      </c>
      <c r="G152" s="29">
        <v>12096000</v>
      </c>
      <c r="H152" s="29">
        <f t="shared" si="4"/>
        <v>483840</v>
      </c>
      <c r="I152" s="29">
        <f t="shared" si="5"/>
        <v>12579840</v>
      </c>
    </row>
    <row r="153" spans="1:9" x14ac:dyDescent="0.35">
      <c r="A153" s="13" t="s">
        <v>216</v>
      </c>
      <c r="B153" s="14" t="s">
        <v>633</v>
      </c>
      <c r="C153" s="15" t="s">
        <v>634</v>
      </c>
      <c r="D153" s="16" t="s">
        <v>348</v>
      </c>
      <c r="E153" s="17">
        <v>1992</v>
      </c>
      <c r="F153" s="18">
        <v>24</v>
      </c>
      <c r="G153" s="29">
        <v>18144000</v>
      </c>
      <c r="H153" s="29">
        <f t="shared" si="4"/>
        <v>725760</v>
      </c>
      <c r="I153" s="29">
        <f t="shared" si="5"/>
        <v>18869760</v>
      </c>
    </row>
    <row r="154" spans="1:9" x14ac:dyDescent="0.35">
      <c r="A154" s="13" t="s">
        <v>216</v>
      </c>
      <c r="B154" s="14" t="s">
        <v>635</v>
      </c>
      <c r="C154" s="15" t="s">
        <v>636</v>
      </c>
      <c r="D154" s="16" t="s">
        <v>348</v>
      </c>
      <c r="E154" s="17">
        <v>1992</v>
      </c>
      <c r="F154" s="18">
        <v>24</v>
      </c>
      <c r="G154" s="29">
        <v>18144000</v>
      </c>
      <c r="H154" s="29">
        <f t="shared" si="4"/>
        <v>725760</v>
      </c>
      <c r="I154" s="29">
        <f t="shared" si="5"/>
        <v>18869760</v>
      </c>
    </row>
    <row r="155" spans="1:9" x14ac:dyDescent="0.35">
      <c r="A155" s="13" t="s">
        <v>260</v>
      </c>
      <c r="B155" s="14" t="s">
        <v>637</v>
      </c>
      <c r="C155" s="15" t="s">
        <v>638</v>
      </c>
      <c r="D155" s="16" t="s">
        <v>348</v>
      </c>
      <c r="E155" s="17">
        <v>2005</v>
      </c>
      <c r="F155" s="18">
        <v>11</v>
      </c>
      <c r="G155" s="29">
        <v>18144000</v>
      </c>
      <c r="H155" s="29">
        <f t="shared" si="4"/>
        <v>725760</v>
      </c>
      <c r="I155" s="29">
        <f t="shared" si="5"/>
        <v>18869760</v>
      </c>
    </row>
    <row r="156" spans="1:9" x14ac:dyDescent="0.35">
      <c r="A156" s="13" t="s">
        <v>260</v>
      </c>
      <c r="B156" s="14" t="s">
        <v>639</v>
      </c>
      <c r="C156" s="15">
        <v>3716053</v>
      </c>
      <c r="D156" s="16" t="s">
        <v>353</v>
      </c>
      <c r="E156" s="17">
        <v>1960</v>
      </c>
      <c r="F156" s="18">
        <v>56</v>
      </c>
      <c r="G156" s="29">
        <v>14515200</v>
      </c>
      <c r="H156" s="29">
        <f t="shared" si="4"/>
        <v>580608</v>
      </c>
      <c r="I156" s="29">
        <f t="shared" si="5"/>
        <v>15095808</v>
      </c>
    </row>
    <row r="157" spans="1:9" x14ac:dyDescent="0.35">
      <c r="A157" s="13" t="s">
        <v>260</v>
      </c>
      <c r="B157" s="14" t="s">
        <v>640</v>
      </c>
      <c r="C157" s="15" t="s">
        <v>641</v>
      </c>
      <c r="D157" s="16" t="s">
        <v>348</v>
      </c>
      <c r="E157" s="17">
        <v>2005</v>
      </c>
      <c r="F157" s="18">
        <v>11</v>
      </c>
      <c r="G157" s="29">
        <v>18144000</v>
      </c>
      <c r="H157" s="29">
        <f t="shared" si="4"/>
        <v>725760</v>
      </c>
      <c r="I157" s="29">
        <f t="shared" si="5"/>
        <v>18869760</v>
      </c>
    </row>
    <row r="158" spans="1:9" x14ac:dyDescent="0.35">
      <c r="A158" s="13" t="s">
        <v>324</v>
      </c>
      <c r="B158" s="14" t="s">
        <v>642</v>
      </c>
      <c r="C158" s="15" t="s">
        <v>643</v>
      </c>
      <c r="D158" s="16" t="s">
        <v>455</v>
      </c>
      <c r="E158" s="17">
        <v>1969</v>
      </c>
      <c r="F158" s="18">
        <v>47</v>
      </c>
      <c r="G158" s="29">
        <v>12096000</v>
      </c>
      <c r="H158" s="29">
        <f t="shared" si="4"/>
        <v>483840</v>
      </c>
      <c r="I158" s="29">
        <f t="shared" si="5"/>
        <v>12579840</v>
      </c>
    </row>
    <row r="159" spans="1:9" x14ac:dyDescent="0.35">
      <c r="A159" s="13" t="s">
        <v>324</v>
      </c>
      <c r="B159" s="14" t="s">
        <v>644</v>
      </c>
      <c r="C159" s="15" t="s">
        <v>645</v>
      </c>
      <c r="D159" s="16" t="s">
        <v>424</v>
      </c>
      <c r="E159" s="17">
        <v>1969</v>
      </c>
      <c r="F159" s="18">
        <v>47</v>
      </c>
      <c r="G159" s="29">
        <v>3628800</v>
      </c>
      <c r="H159" s="29">
        <f t="shared" si="4"/>
        <v>145152</v>
      </c>
      <c r="I159" s="29">
        <f t="shared" si="5"/>
        <v>3773952</v>
      </c>
    </row>
    <row r="160" spans="1:9" x14ac:dyDescent="0.35">
      <c r="A160" s="13" t="s">
        <v>324</v>
      </c>
      <c r="B160" s="14" t="s">
        <v>646</v>
      </c>
      <c r="C160" s="15" t="s">
        <v>647</v>
      </c>
      <c r="D160" s="16" t="s">
        <v>424</v>
      </c>
      <c r="E160" s="17">
        <v>1969</v>
      </c>
      <c r="F160" s="18">
        <v>47</v>
      </c>
      <c r="G160" s="29">
        <v>3628800</v>
      </c>
      <c r="H160" s="29">
        <f t="shared" si="4"/>
        <v>145152</v>
      </c>
      <c r="I160" s="29">
        <f t="shared" si="5"/>
        <v>3773952</v>
      </c>
    </row>
    <row r="161" spans="1:9" x14ac:dyDescent="0.35">
      <c r="A161" s="13" t="s">
        <v>324</v>
      </c>
      <c r="B161" s="14" t="s">
        <v>648</v>
      </c>
      <c r="C161" s="15" t="s">
        <v>649</v>
      </c>
      <c r="D161" s="16" t="s">
        <v>424</v>
      </c>
      <c r="E161" s="17">
        <v>1969</v>
      </c>
      <c r="F161" s="18">
        <v>47</v>
      </c>
      <c r="G161" s="29">
        <v>3628800</v>
      </c>
      <c r="H161" s="29">
        <f t="shared" si="4"/>
        <v>145152</v>
      </c>
      <c r="I161" s="29">
        <f t="shared" si="5"/>
        <v>3773952</v>
      </c>
    </row>
    <row r="162" spans="1:9" x14ac:dyDescent="0.35">
      <c r="A162" s="13" t="s">
        <v>324</v>
      </c>
      <c r="B162" s="14" t="s">
        <v>650</v>
      </c>
      <c r="C162" s="15" t="s">
        <v>651</v>
      </c>
      <c r="D162" s="16" t="s">
        <v>424</v>
      </c>
      <c r="E162" s="17">
        <v>1969</v>
      </c>
      <c r="F162" s="18">
        <v>47</v>
      </c>
      <c r="G162" s="29">
        <v>3628800</v>
      </c>
      <c r="H162" s="29">
        <f t="shared" si="4"/>
        <v>145152</v>
      </c>
      <c r="I162" s="29">
        <f t="shared" si="5"/>
        <v>3773952</v>
      </c>
    </row>
    <row r="163" spans="1:9" x14ac:dyDescent="0.35">
      <c r="A163" s="13" t="s">
        <v>275</v>
      </c>
      <c r="B163" s="14" t="s">
        <v>642</v>
      </c>
      <c r="C163" s="15" t="s">
        <v>605</v>
      </c>
      <c r="D163" s="16">
        <v>45</v>
      </c>
      <c r="E163" s="17">
        <v>2007</v>
      </c>
      <c r="F163" s="18">
        <v>5</v>
      </c>
      <c r="G163" s="29">
        <v>18144000</v>
      </c>
      <c r="H163" s="29">
        <f t="shared" si="4"/>
        <v>725760</v>
      </c>
      <c r="I163" s="29">
        <f t="shared" si="5"/>
        <v>18869760</v>
      </c>
    </row>
    <row r="164" spans="1:9" x14ac:dyDescent="0.35">
      <c r="A164" s="13" t="s">
        <v>325</v>
      </c>
      <c r="B164" s="14" t="s">
        <v>652</v>
      </c>
      <c r="C164" s="15" t="s">
        <v>605</v>
      </c>
      <c r="D164" s="16">
        <v>45</v>
      </c>
      <c r="E164" s="17">
        <v>2007</v>
      </c>
      <c r="F164" s="18">
        <v>5</v>
      </c>
      <c r="G164" s="29">
        <v>18144000</v>
      </c>
      <c r="H164" s="29">
        <f t="shared" si="4"/>
        <v>725760</v>
      </c>
      <c r="I164" s="29">
        <f t="shared" si="5"/>
        <v>18869760</v>
      </c>
    </row>
    <row r="165" spans="1:9" x14ac:dyDescent="0.35">
      <c r="A165" s="13" t="s">
        <v>248</v>
      </c>
      <c r="B165" s="14" t="s">
        <v>653</v>
      </c>
      <c r="C165" s="15" t="s">
        <v>654</v>
      </c>
      <c r="D165" s="16" t="s">
        <v>386</v>
      </c>
      <c r="E165" s="17">
        <v>1978</v>
      </c>
      <c r="F165" s="18">
        <v>38</v>
      </c>
      <c r="G165" s="29">
        <v>15724800</v>
      </c>
      <c r="H165" s="29">
        <f t="shared" si="4"/>
        <v>628992</v>
      </c>
      <c r="I165" s="29">
        <f t="shared" si="5"/>
        <v>16353792</v>
      </c>
    </row>
    <row r="166" spans="1:9" x14ac:dyDescent="0.35">
      <c r="A166" s="13" t="s">
        <v>217</v>
      </c>
      <c r="B166" s="14" t="s">
        <v>655</v>
      </c>
      <c r="C166" s="15" t="s">
        <v>656</v>
      </c>
      <c r="D166" s="16" t="s">
        <v>386</v>
      </c>
      <c r="E166" s="17">
        <v>1995</v>
      </c>
      <c r="F166" s="18">
        <v>21</v>
      </c>
      <c r="G166" s="29">
        <v>15724800</v>
      </c>
      <c r="H166" s="29">
        <f t="shared" si="4"/>
        <v>628992</v>
      </c>
      <c r="I166" s="29">
        <f t="shared" si="5"/>
        <v>16353792</v>
      </c>
    </row>
    <row r="167" spans="1:9" x14ac:dyDescent="0.35">
      <c r="A167" s="13" t="s">
        <v>326</v>
      </c>
      <c r="B167" s="14" t="s">
        <v>657</v>
      </c>
      <c r="C167" s="15" t="s">
        <v>658</v>
      </c>
      <c r="D167" s="16" t="s">
        <v>659</v>
      </c>
      <c r="E167" s="17">
        <v>1962</v>
      </c>
      <c r="F167" s="18">
        <v>54</v>
      </c>
      <c r="G167" s="29">
        <v>1814400</v>
      </c>
      <c r="H167" s="29">
        <f t="shared" si="4"/>
        <v>72576</v>
      </c>
      <c r="I167" s="29">
        <f t="shared" si="5"/>
        <v>1886976</v>
      </c>
    </row>
    <row r="168" spans="1:9" x14ac:dyDescent="0.35">
      <c r="A168" s="13" t="s">
        <v>326</v>
      </c>
      <c r="B168" s="14" t="s">
        <v>660</v>
      </c>
      <c r="C168" s="15" t="s">
        <v>661</v>
      </c>
      <c r="D168" s="16" t="s">
        <v>662</v>
      </c>
      <c r="E168" s="17">
        <v>1969</v>
      </c>
      <c r="F168" s="18">
        <v>47</v>
      </c>
      <c r="G168" s="29">
        <v>2419200</v>
      </c>
      <c r="H168" s="29">
        <f t="shared" si="4"/>
        <v>96768</v>
      </c>
      <c r="I168" s="29">
        <f t="shared" si="5"/>
        <v>2515968</v>
      </c>
    </row>
    <row r="169" spans="1:9" x14ac:dyDescent="0.35">
      <c r="A169" s="13" t="s">
        <v>326</v>
      </c>
      <c r="B169" s="14" t="s">
        <v>663</v>
      </c>
      <c r="C169" s="15" t="s">
        <v>664</v>
      </c>
      <c r="D169" s="16" t="s">
        <v>662</v>
      </c>
      <c r="E169" s="17">
        <v>1965</v>
      </c>
      <c r="F169" s="18">
        <v>51</v>
      </c>
      <c r="G169" s="29">
        <v>2419200</v>
      </c>
      <c r="H169" s="29">
        <f t="shared" si="4"/>
        <v>96768</v>
      </c>
      <c r="I169" s="29">
        <f t="shared" si="5"/>
        <v>2515968</v>
      </c>
    </row>
    <row r="170" spans="1:9" x14ac:dyDescent="0.35">
      <c r="A170" s="13" t="s">
        <v>326</v>
      </c>
      <c r="B170" s="14" t="s">
        <v>665</v>
      </c>
      <c r="C170" s="15" t="s">
        <v>666</v>
      </c>
      <c r="D170" s="16" t="s">
        <v>662</v>
      </c>
      <c r="E170" s="17">
        <v>1969</v>
      </c>
      <c r="F170" s="18">
        <v>47</v>
      </c>
      <c r="G170" s="29">
        <v>2419200</v>
      </c>
      <c r="H170" s="29">
        <f t="shared" si="4"/>
        <v>96768</v>
      </c>
      <c r="I170" s="29">
        <f t="shared" si="5"/>
        <v>2515968</v>
      </c>
    </row>
    <row r="171" spans="1:9" x14ac:dyDescent="0.35">
      <c r="A171" s="13" t="s">
        <v>326</v>
      </c>
      <c r="B171" s="14" t="s">
        <v>667</v>
      </c>
      <c r="C171" s="15" t="s">
        <v>668</v>
      </c>
      <c r="D171" s="16" t="s">
        <v>662</v>
      </c>
      <c r="E171" s="17">
        <v>1964</v>
      </c>
      <c r="F171" s="18">
        <v>52</v>
      </c>
      <c r="G171" s="29">
        <v>2419200</v>
      </c>
      <c r="H171" s="29">
        <f t="shared" si="4"/>
        <v>96768</v>
      </c>
      <c r="I171" s="29">
        <f t="shared" si="5"/>
        <v>2515968</v>
      </c>
    </row>
    <row r="172" spans="1:9" x14ac:dyDescent="0.35">
      <c r="A172" s="13" t="s">
        <v>326</v>
      </c>
      <c r="B172" s="14" t="s">
        <v>669</v>
      </c>
      <c r="C172" s="15" t="s">
        <v>670</v>
      </c>
      <c r="D172" s="16" t="s">
        <v>659</v>
      </c>
      <c r="E172" s="17">
        <v>1962</v>
      </c>
      <c r="F172" s="18">
        <v>54</v>
      </c>
      <c r="G172" s="29">
        <v>1814400</v>
      </c>
      <c r="H172" s="29">
        <f t="shared" si="4"/>
        <v>72576</v>
      </c>
      <c r="I172" s="29">
        <f t="shared" si="5"/>
        <v>1886976</v>
      </c>
    </row>
    <row r="173" spans="1:9" x14ac:dyDescent="0.35">
      <c r="A173" s="13" t="s">
        <v>326</v>
      </c>
      <c r="B173" s="14" t="s">
        <v>671</v>
      </c>
      <c r="C173" s="15" t="s">
        <v>672</v>
      </c>
      <c r="D173" s="16" t="s">
        <v>659</v>
      </c>
      <c r="E173" s="17">
        <v>1962</v>
      </c>
      <c r="F173" s="18">
        <v>54</v>
      </c>
      <c r="G173" s="29">
        <v>1814400</v>
      </c>
      <c r="H173" s="29">
        <f t="shared" si="4"/>
        <v>72576</v>
      </c>
      <c r="I173" s="29">
        <f t="shared" si="5"/>
        <v>1886976</v>
      </c>
    </row>
    <row r="174" spans="1:9" x14ac:dyDescent="0.35">
      <c r="A174" s="13" t="s">
        <v>255</v>
      </c>
      <c r="B174" s="14" t="s">
        <v>673</v>
      </c>
      <c r="C174" s="15" t="s">
        <v>674</v>
      </c>
      <c r="D174" s="16" t="s">
        <v>348</v>
      </c>
      <c r="E174" s="17">
        <v>1976</v>
      </c>
      <c r="F174" s="18">
        <v>40</v>
      </c>
      <c r="G174" s="29">
        <v>18144000</v>
      </c>
      <c r="H174" s="29">
        <f t="shared" si="4"/>
        <v>725760</v>
      </c>
      <c r="I174" s="29">
        <f t="shared" si="5"/>
        <v>18869760</v>
      </c>
    </row>
    <row r="175" spans="1:9" x14ac:dyDescent="0.35">
      <c r="A175" s="13" t="s">
        <v>284</v>
      </c>
      <c r="B175" s="14" t="s">
        <v>675</v>
      </c>
      <c r="C175" s="15" t="s">
        <v>676</v>
      </c>
      <c r="D175" s="16" t="s">
        <v>431</v>
      </c>
      <c r="E175" s="17">
        <v>1984</v>
      </c>
      <c r="F175" s="18">
        <v>32</v>
      </c>
      <c r="G175" s="29">
        <v>60480000</v>
      </c>
      <c r="H175" s="29">
        <f t="shared" si="4"/>
        <v>2419200</v>
      </c>
      <c r="I175" s="29">
        <f t="shared" si="5"/>
        <v>62899200</v>
      </c>
    </row>
    <row r="176" spans="1:9" x14ac:dyDescent="0.35">
      <c r="A176" s="13" t="s">
        <v>284</v>
      </c>
      <c r="B176" s="14" t="s">
        <v>677</v>
      </c>
      <c r="C176" s="15" t="s">
        <v>678</v>
      </c>
      <c r="D176" s="16" t="s">
        <v>431</v>
      </c>
      <c r="E176" s="17">
        <v>1974</v>
      </c>
      <c r="F176" s="18">
        <v>42</v>
      </c>
      <c r="G176" s="29">
        <v>60480000</v>
      </c>
      <c r="H176" s="29">
        <f t="shared" si="4"/>
        <v>2419200</v>
      </c>
      <c r="I176" s="29">
        <f t="shared" si="5"/>
        <v>62899200</v>
      </c>
    </row>
    <row r="177" spans="1:9" x14ac:dyDescent="0.35">
      <c r="A177" s="13" t="s">
        <v>284</v>
      </c>
      <c r="B177" s="14" t="s">
        <v>679</v>
      </c>
      <c r="C177" s="15" t="s">
        <v>680</v>
      </c>
      <c r="D177" s="16" t="s">
        <v>431</v>
      </c>
      <c r="E177" s="17">
        <v>1979</v>
      </c>
      <c r="F177" s="18">
        <v>37</v>
      </c>
      <c r="G177" s="29">
        <v>60480000</v>
      </c>
      <c r="H177" s="29">
        <f t="shared" si="4"/>
        <v>2419200</v>
      </c>
      <c r="I177" s="29">
        <f t="shared" si="5"/>
        <v>62899200</v>
      </c>
    </row>
    <row r="178" spans="1:9" x14ac:dyDescent="0.35">
      <c r="A178" s="13" t="s">
        <v>284</v>
      </c>
      <c r="B178" s="14" t="s">
        <v>681</v>
      </c>
      <c r="C178" s="15" t="s">
        <v>682</v>
      </c>
      <c r="D178" s="16" t="s">
        <v>431</v>
      </c>
      <c r="E178" s="17">
        <v>1979</v>
      </c>
      <c r="F178" s="18">
        <v>37</v>
      </c>
      <c r="G178" s="29">
        <v>60480000</v>
      </c>
      <c r="H178" s="29">
        <f t="shared" si="4"/>
        <v>2419200</v>
      </c>
      <c r="I178" s="29">
        <f t="shared" si="5"/>
        <v>62899200</v>
      </c>
    </row>
    <row r="179" spans="1:9" x14ac:dyDescent="0.35">
      <c r="A179" s="13" t="s">
        <v>229</v>
      </c>
      <c r="B179" s="14" t="s">
        <v>683</v>
      </c>
      <c r="C179" s="15">
        <v>3716050</v>
      </c>
      <c r="D179" s="16" t="s">
        <v>353</v>
      </c>
      <c r="E179" s="17">
        <v>1959</v>
      </c>
      <c r="F179" s="18">
        <v>57</v>
      </c>
      <c r="G179" s="29">
        <v>14515200</v>
      </c>
      <c r="H179" s="29">
        <f t="shared" si="4"/>
        <v>580608</v>
      </c>
      <c r="I179" s="29">
        <f t="shared" si="5"/>
        <v>15095808</v>
      </c>
    </row>
    <row r="180" spans="1:9" x14ac:dyDescent="0.35">
      <c r="A180" s="13" t="s">
        <v>229</v>
      </c>
      <c r="B180" s="14" t="s">
        <v>684</v>
      </c>
      <c r="C180" s="15">
        <v>3716049</v>
      </c>
      <c r="D180" s="16" t="s">
        <v>353</v>
      </c>
      <c r="E180" s="17">
        <v>1959</v>
      </c>
      <c r="F180" s="18">
        <v>57</v>
      </c>
      <c r="G180" s="29">
        <v>14515200</v>
      </c>
      <c r="H180" s="29">
        <f t="shared" si="4"/>
        <v>580608</v>
      </c>
      <c r="I180" s="29">
        <f t="shared" si="5"/>
        <v>15095808</v>
      </c>
    </row>
    <row r="181" spans="1:9" x14ac:dyDescent="0.35">
      <c r="A181" s="13" t="s">
        <v>229</v>
      </c>
      <c r="B181" s="14" t="s">
        <v>685</v>
      </c>
      <c r="C181" s="15" t="s">
        <v>686</v>
      </c>
      <c r="D181" s="16" t="s">
        <v>353</v>
      </c>
      <c r="E181" s="17">
        <v>1965</v>
      </c>
      <c r="F181" s="18">
        <v>51</v>
      </c>
      <c r="G181" s="29">
        <v>14515200</v>
      </c>
      <c r="H181" s="29">
        <f t="shared" si="4"/>
        <v>580608</v>
      </c>
      <c r="I181" s="29">
        <f t="shared" si="5"/>
        <v>15095808</v>
      </c>
    </row>
    <row r="182" spans="1:9" x14ac:dyDescent="0.35">
      <c r="A182" s="13" t="s">
        <v>210</v>
      </c>
      <c r="B182" s="14" t="s">
        <v>687</v>
      </c>
      <c r="C182" s="15" t="s">
        <v>688</v>
      </c>
      <c r="D182" s="16" t="s">
        <v>345</v>
      </c>
      <c r="E182" s="17">
        <v>1936</v>
      </c>
      <c r="F182" s="18">
        <v>80</v>
      </c>
      <c r="G182" s="29">
        <v>6048000</v>
      </c>
      <c r="H182" s="29">
        <f t="shared" si="4"/>
        <v>241920</v>
      </c>
      <c r="I182" s="29">
        <f t="shared" si="5"/>
        <v>6289920</v>
      </c>
    </row>
    <row r="183" spans="1:9" x14ac:dyDescent="0.35">
      <c r="A183" s="13" t="s">
        <v>210</v>
      </c>
      <c r="B183" s="14" t="s">
        <v>689</v>
      </c>
      <c r="C183" s="15" t="s">
        <v>690</v>
      </c>
      <c r="D183" s="16" t="s">
        <v>345</v>
      </c>
      <c r="E183" s="17">
        <v>1936</v>
      </c>
      <c r="F183" s="18">
        <v>80</v>
      </c>
      <c r="G183" s="29">
        <v>6048000</v>
      </c>
      <c r="H183" s="29">
        <f t="shared" si="4"/>
        <v>241920</v>
      </c>
      <c r="I183" s="29">
        <f t="shared" si="5"/>
        <v>6289920</v>
      </c>
    </row>
    <row r="184" spans="1:9" x14ac:dyDescent="0.35">
      <c r="A184" s="13" t="s">
        <v>267</v>
      </c>
      <c r="B184" s="14" t="s">
        <v>691</v>
      </c>
      <c r="C184" s="15" t="s">
        <v>692</v>
      </c>
      <c r="D184" s="16" t="s">
        <v>348</v>
      </c>
      <c r="E184" s="17">
        <v>1985</v>
      </c>
      <c r="F184" s="18">
        <v>31</v>
      </c>
      <c r="G184" s="29">
        <v>18144000</v>
      </c>
      <c r="H184" s="29">
        <f t="shared" si="4"/>
        <v>725760</v>
      </c>
      <c r="I184" s="29">
        <f t="shared" si="5"/>
        <v>18869760</v>
      </c>
    </row>
    <row r="185" spans="1:9" x14ac:dyDescent="0.35">
      <c r="A185" s="13" t="s">
        <v>267</v>
      </c>
      <c r="B185" s="14" t="s">
        <v>693</v>
      </c>
      <c r="C185" s="15" t="s">
        <v>605</v>
      </c>
      <c r="D185" s="16">
        <v>45</v>
      </c>
      <c r="E185" s="17">
        <v>2007</v>
      </c>
      <c r="F185" s="18">
        <v>9</v>
      </c>
      <c r="G185" s="29">
        <v>18144000</v>
      </c>
      <c r="H185" s="29">
        <f t="shared" si="4"/>
        <v>725760</v>
      </c>
      <c r="I185" s="29">
        <f t="shared" si="5"/>
        <v>18869760</v>
      </c>
    </row>
    <row r="186" spans="1:9" x14ac:dyDescent="0.35">
      <c r="A186" s="13" t="s">
        <v>267</v>
      </c>
      <c r="B186" s="14" t="s">
        <v>694</v>
      </c>
      <c r="C186" s="15">
        <v>27069</v>
      </c>
      <c r="D186" s="16" t="s">
        <v>348</v>
      </c>
      <c r="E186" s="17">
        <v>1977</v>
      </c>
      <c r="F186" s="18">
        <v>39</v>
      </c>
      <c r="G186" s="29">
        <v>18144000</v>
      </c>
      <c r="H186" s="29">
        <f t="shared" si="4"/>
        <v>725760</v>
      </c>
      <c r="I186" s="29">
        <f t="shared" si="5"/>
        <v>18869760</v>
      </c>
    </row>
    <row r="187" spans="1:9" x14ac:dyDescent="0.35">
      <c r="A187" s="13" t="s">
        <v>267</v>
      </c>
      <c r="B187" s="14" t="s">
        <v>695</v>
      </c>
      <c r="C187" s="15" t="s">
        <v>696</v>
      </c>
      <c r="D187" s="16" t="s">
        <v>348</v>
      </c>
      <c r="E187" s="17">
        <v>2007</v>
      </c>
      <c r="F187" s="18">
        <v>9</v>
      </c>
      <c r="G187" s="29">
        <v>18144000</v>
      </c>
      <c r="H187" s="29">
        <f t="shared" si="4"/>
        <v>725760</v>
      </c>
      <c r="I187" s="29">
        <f t="shared" si="5"/>
        <v>18869760</v>
      </c>
    </row>
    <row r="188" spans="1:9" x14ac:dyDescent="0.35">
      <c r="A188" s="13" t="s">
        <v>327</v>
      </c>
      <c r="B188" s="14" t="s">
        <v>697</v>
      </c>
      <c r="C188" s="15" t="s">
        <v>698</v>
      </c>
      <c r="D188" s="16" t="s">
        <v>386</v>
      </c>
      <c r="E188" s="17">
        <v>1983</v>
      </c>
      <c r="F188" s="18">
        <v>33</v>
      </c>
      <c r="G188" s="29">
        <v>15724800</v>
      </c>
      <c r="H188" s="29">
        <f t="shared" si="4"/>
        <v>628992</v>
      </c>
      <c r="I188" s="29">
        <f t="shared" si="5"/>
        <v>16353792</v>
      </c>
    </row>
    <row r="189" spans="1:9" x14ac:dyDescent="0.35">
      <c r="A189" s="13" t="s">
        <v>327</v>
      </c>
      <c r="B189" s="14" t="s">
        <v>699</v>
      </c>
      <c r="C189" s="15" t="s">
        <v>700</v>
      </c>
      <c r="D189" s="16" t="s">
        <v>348</v>
      </c>
      <c r="E189" s="17">
        <v>1983</v>
      </c>
      <c r="F189" s="18">
        <v>33</v>
      </c>
      <c r="G189" s="29">
        <v>18144000</v>
      </c>
      <c r="H189" s="29">
        <f t="shared" si="4"/>
        <v>725760</v>
      </c>
      <c r="I189" s="29">
        <f t="shared" si="5"/>
        <v>18869760</v>
      </c>
    </row>
    <row r="190" spans="1:9" x14ac:dyDescent="0.35">
      <c r="A190" s="13" t="s">
        <v>222</v>
      </c>
      <c r="B190" s="14" t="s">
        <v>701</v>
      </c>
      <c r="C190" s="15" t="s">
        <v>702</v>
      </c>
      <c r="D190" s="16" t="s">
        <v>447</v>
      </c>
      <c r="E190" s="17">
        <v>1966</v>
      </c>
      <c r="F190" s="18">
        <v>50</v>
      </c>
      <c r="G190" s="29">
        <v>6048000</v>
      </c>
      <c r="H190" s="29">
        <f t="shared" si="4"/>
        <v>241920</v>
      </c>
      <c r="I190" s="29">
        <f t="shared" si="5"/>
        <v>6289920</v>
      </c>
    </row>
    <row r="191" spans="1:9" x14ac:dyDescent="0.35">
      <c r="A191" s="13" t="s">
        <v>222</v>
      </c>
      <c r="B191" s="14" t="s">
        <v>703</v>
      </c>
      <c r="C191" s="15" t="s">
        <v>704</v>
      </c>
      <c r="D191" s="16" t="s">
        <v>447</v>
      </c>
      <c r="E191" s="17">
        <v>1965</v>
      </c>
      <c r="F191" s="18">
        <v>51</v>
      </c>
      <c r="G191" s="29">
        <v>6048000</v>
      </c>
      <c r="H191" s="29">
        <f t="shared" si="4"/>
        <v>241920</v>
      </c>
      <c r="I191" s="29">
        <f t="shared" si="5"/>
        <v>6289920</v>
      </c>
    </row>
    <row r="192" spans="1:9" x14ac:dyDescent="0.35">
      <c r="A192" s="13" t="s">
        <v>222</v>
      </c>
      <c r="B192" s="14" t="s">
        <v>705</v>
      </c>
      <c r="C192" s="15" t="s">
        <v>706</v>
      </c>
      <c r="D192" s="16" t="s">
        <v>447</v>
      </c>
      <c r="E192" s="17">
        <v>1965</v>
      </c>
      <c r="F192" s="18">
        <v>51</v>
      </c>
      <c r="G192" s="29">
        <v>6048000</v>
      </c>
      <c r="H192" s="29">
        <f t="shared" si="4"/>
        <v>241920</v>
      </c>
      <c r="I192" s="29">
        <f t="shared" si="5"/>
        <v>6289920</v>
      </c>
    </row>
    <row r="193" spans="1:9" x14ac:dyDescent="0.35">
      <c r="A193" s="13" t="s">
        <v>257</v>
      </c>
      <c r="B193" s="14" t="s">
        <v>707</v>
      </c>
      <c r="C193" s="15" t="s">
        <v>708</v>
      </c>
      <c r="D193" s="16" t="s">
        <v>386</v>
      </c>
      <c r="E193" s="17">
        <v>1976</v>
      </c>
      <c r="F193" s="18">
        <v>40</v>
      </c>
      <c r="G193" s="29">
        <v>15724800</v>
      </c>
      <c r="H193" s="29">
        <f t="shared" si="4"/>
        <v>628992</v>
      </c>
      <c r="I193" s="29">
        <f t="shared" si="5"/>
        <v>16353792</v>
      </c>
    </row>
    <row r="194" spans="1:9" x14ac:dyDescent="0.35">
      <c r="A194" s="13" t="s">
        <v>272</v>
      </c>
      <c r="B194" s="14" t="s">
        <v>709</v>
      </c>
      <c r="C194" s="15" t="s">
        <v>710</v>
      </c>
      <c r="D194" s="16" t="s">
        <v>386</v>
      </c>
      <c r="E194" s="17">
        <v>1976</v>
      </c>
      <c r="F194" s="18">
        <v>40</v>
      </c>
      <c r="G194" s="29">
        <v>15724800</v>
      </c>
      <c r="H194" s="29">
        <f t="shared" si="4"/>
        <v>628992</v>
      </c>
      <c r="I194" s="29">
        <f t="shared" si="5"/>
        <v>16353792</v>
      </c>
    </row>
    <row r="195" spans="1:9" x14ac:dyDescent="0.35">
      <c r="A195" s="13" t="s">
        <v>250</v>
      </c>
      <c r="B195" s="14" t="s">
        <v>711</v>
      </c>
      <c r="C195" s="15" t="s">
        <v>712</v>
      </c>
      <c r="D195" s="16" t="s">
        <v>348</v>
      </c>
      <c r="E195" s="17">
        <v>2005</v>
      </c>
      <c r="F195" s="18">
        <v>11</v>
      </c>
      <c r="G195" s="29">
        <v>18144000</v>
      </c>
      <c r="H195" s="29">
        <f t="shared" si="4"/>
        <v>725760</v>
      </c>
      <c r="I195" s="29">
        <f t="shared" si="5"/>
        <v>18869760</v>
      </c>
    </row>
    <row r="196" spans="1:9" x14ac:dyDescent="0.35">
      <c r="A196" s="13" t="s">
        <v>250</v>
      </c>
      <c r="B196" s="14" t="s">
        <v>713</v>
      </c>
      <c r="C196" s="15" t="s">
        <v>714</v>
      </c>
      <c r="D196" s="16" t="s">
        <v>348</v>
      </c>
      <c r="E196" s="17">
        <v>1995</v>
      </c>
      <c r="F196" s="18">
        <v>21</v>
      </c>
      <c r="G196" s="29">
        <v>18144000</v>
      </c>
      <c r="H196" s="29">
        <f t="shared" ref="H196:H235" si="6">G196*$H$2</f>
        <v>725760</v>
      </c>
      <c r="I196" s="29">
        <f t="shared" ref="I196:I235" si="7">G196+H196</f>
        <v>18869760</v>
      </c>
    </row>
    <row r="197" spans="1:9" x14ac:dyDescent="0.35">
      <c r="A197" s="13" t="s">
        <v>250</v>
      </c>
      <c r="B197" s="14" t="s">
        <v>715</v>
      </c>
      <c r="C197" s="15" t="s">
        <v>716</v>
      </c>
      <c r="D197" s="16" t="s">
        <v>348</v>
      </c>
      <c r="E197" s="17">
        <v>2008</v>
      </c>
      <c r="F197" s="18">
        <v>8</v>
      </c>
      <c r="G197" s="29">
        <v>18144000</v>
      </c>
      <c r="H197" s="29">
        <f t="shared" si="6"/>
        <v>725760</v>
      </c>
      <c r="I197" s="29">
        <f t="shared" si="7"/>
        <v>18869760</v>
      </c>
    </row>
    <row r="198" spans="1:9" x14ac:dyDescent="0.35">
      <c r="A198" s="13" t="s">
        <v>250</v>
      </c>
      <c r="B198" s="14" t="s">
        <v>717</v>
      </c>
      <c r="C198" s="15" t="s">
        <v>718</v>
      </c>
      <c r="D198" s="16" t="s">
        <v>353</v>
      </c>
      <c r="E198" s="17">
        <v>1965</v>
      </c>
      <c r="F198" s="18">
        <v>51</v>
      </c>
      <c r="G198" s="29">
        <v>14515200</v>
      </c>
      <c r="H198" s="29">
        <f t="shared" si="6"/>
        <v>580608</v>
      </c>
      <c r="I198" s="29">
        <f t="shared" si="7"/>
        <v>15095808</v>
      </c>
    </row>
    <row r="199" spans="1:9" x14ac:dyDescent="0.35">
      <c r="A199" s="13" t="s">
        <v>265</v>
      </c>
      <c r="B199" s="14" t="s">
        <v>719</v>
      </c>
      <c r="C199" s="15" t="s">
        <v>720</v>
      </c>
      <c r="D199" s="16" t="s">
        <v>348</v>
      </c>
      <c r="E199" s="17">
        <v>2005</v>
      </c>
      <c r="F199" s="18">
        <v>11</v>
      </c>
      <c r="G199" s="29">
        <v>18144000</v>
      </c>
      <c r="H199" s="29">
        <f t="shared" si="6"/>
        <v>725760</v>
      </c>
      <c r="I199" s="29">
        <f t="shared" si="7"/>
        <v>18869760</v>
      </c>
    </row>
    <row r="200" spans="1:9" x14ac:dyDescent="0.35">
      <c r="A200" s="13" t="s">
        <v>265</v>
      </c>
      <c r="B200" s="14" t="s">
        <v>721</v>
      </c>
      <c r="C200" s="15" t="s">
        <v>722</v>
      </c>
      <c r="D200" s="16" t="s">
        <v>348</v>
      </c>
      <c r="E200" s="17">
        <v>1991</v>
      </c>
      <c r="F200" s="18">
        <v>25</v>
      </c>
      <c r="G200" s="29">
        <v>18144000</v>
      </c>
      <c r="H200" s="29">
        <f t="shared" si="6"/>
        <v>725760</v>
      </c>
      <c r="I200" s="29">
        <f t="shared" si="7"/>
        <v>18869760</v>
      </c>
    </row>
    <row r="201" spans="1:9" x14ac:dyDescent="0.35">
      <c r="A201" s="13" t="s">
        <v>265</v>
      </c>
      <c r="B201" s="14" t="s">
        <v>723</v>
      </c>
      <c r="C201" s="15" t="s">
        <v>724</v>
      </c>
      <c r="D201" s="16" t="s">
        <v>348</v>
      </c>
      <c r="E201" s="17">
        <v>1979</v>
      </c>
      <c r="F201" s="18">
        <v>37</v>
      </c>
      <c r="G201" s="29">
        <v>18144000</v>
      </c>
      <c r="H201" s="29">
        <f t="shared" si="6"/>
        <v>725760</v>
      </c>
      <c r="I201" s="29">
        <f t="shared" si="7"/>
        <v>18869760</v>
      </c>
    </row>
    <row r="202" spans="1:9" x14ac:dyDescent="0.35">
      <c r="A202" s="13" t="s">
        <v>221</v>
      </c>
      <c r="B202" s="14" t="s">
        <v>725</v>
      </c>
      <c r="C202" s="15" t="s">
        <v>726</v>
      </c>
      <c r="D202" s="16" t="s">
        <v>345</v>
      </c>
      <c r="E202" s="17">
        <v>1936</v>
      </c>
      <c r="F202" s="18">
        <v>80</v>
      </c>
      <c r="G202" s="29">
        <v>6048000</v>
      </c>
      <c r="H202" s="29">
        <f t="shared" si="6"/>
        <v>241920</v>
      </c>
      <c r="I202" s="29">
        <f t="shared" si="7"/>
        <v>6289920</v>
      </c>
    </row>
    <row r="203" spans="1:9" x14ac:dyDescent="0.35">
      <c r="A203" s="13" t="s">
        <v>221</v>
      </c>
      <c r="B203" s="14" t="s">
        <v>727</v>
      </c>
      <c r="C203" s="15" t="s">
        <v>728</v>
      </c>
      <c r="D203" s="16" t="s">
        <v>345</v>
      </c>
      <c r="E203" s="17">
        <v>1936</v>
      </c>
      <c r="F203" s="18">
        <v>80</v>
      </c>
      <c r="G203" s="29">
        <v>6048000</v>
      </c>
      <c r="H203" s="29">
        <f t="shared" si="6"/>
        <v>241920</v>
      </c>
      <c r="I203" s="29">
        <f t="shared" si="7"/>
        <v>6289920</v>
      </c>
    </row>
    <row r="204" spans="1:9" x14ac:dyDescent="0.35">
      <c r="A204" s="13" t="s">
        <v>221</v>
      </c>
      <c r="B204" s="14" t="s">
        <v>729</v>
      </c>
      <c r="C204" s="15" t="s">
        <v>730</v>
      </c>
      <c r="D204" s="16" t="s">
        <v>345</v>
      </c>
      <c r="E204" s="17">
        <v>1936</v>
      </c>
      <c r="F204" s="18">
        <v>80</v>
      </c>
      <c r="G204" s="29">
        <v>6048000</v>
      </c>
      <c r="H204" s="29">
        <f t="shared" si="6"/>
        <v>241920</v>
      </c>
      <c r="I204" s="29">
        <f t="shared" si="7"/>
        <v>6289920</v>
      </c>
    </row>
    <row r="205" spans="1:9" x14ac:dyDescent="0.35">
      <c r="A205" s="13" t="s">
        <v>257</v>
      </c>
      <c r="B205" s="14" t="s">
        <v>731</v>
      </c>
      <c r="C205" s="15" t="s">
        <v>732</v>
      </c>
      <c r="D205" s="16" t="s">
        <v>386</v>
      </c>
      <c r="E205" s="17">
        <v>1975</v>
      </c>
      <c r="F205" s="18">
        <v>41</v>
      </c>
      <c r="G205" s="29">
        <v>15724800</v>
      </c>
      <c r="H205" s="29">
        <f t="shared" si="6"/>
        <v>628992</v>
      </c>
      <c r="I205" s="29">
        <f t="shared" si="7"/>
        <v>16353792</v>
      </c>
    </row>
    <row r="206" spans="1:9" x14ac:dyDescent="0.35">
      <c r="A206" s="13" t="s">
        <v>272</v>
      </c>
      <c r="B206" s="14" t="s">
        <v>733</v>
      </c>
      <c r="C206" s="15" t="s">
        <v>734</v>
      </c>
      <c r="D206" s="16" t="s">
        <v>386</v>
      </c>
      <c r="E206" s="17">
        <v>1975</v>
      </c>
      <c r="F206" s="18">
        <v>41</v>
      </c>
      <c r="G206" s="29">
        <v>15724800</v>
      </c>
      <c r="H206" s="29">
        <f t="shared" si="6"/>
        <v>628992</v>
      </c>
      <c r="I206" s="29">
        <f t="shared" si="7"/>
        <v>16353792</v>
      </c>
    </row>
    <row r="207" spans="1:9" x14ac:dyDescent="0.35">
      <c r="A207" s="13" t="s">
        <v>272</v>
      </c>
      <c r="B207" s="14" t="s">
        <v>735</v>
      </c>
      <c r="C207" s="15" t="s">
        <v>736</v>
      </c>
      <c r="D207" s="16" t="s">
        <v>386</v>
      </c>
      <c r="E207" s="17">
        <v>2003</v>
      </c>
      <c r="F207" s="18">
        <v>13</v>
      </c>
      <c r="G207" s="29">
        <v>15724800</v>
      </c>
      <c r="H207" s="29">
        <f t="shared" si="6"/>
        <v>628992</v>
      </c>
      <c r="I207" s="29">
        <f t="shared" si="7"/>
        <v>16353792</v>
      </c>
    </row>
    <row r="208" spans="1:9" x14ac:dyDescent="0.35">
      <c r="A208" s="13" t="s">
        <v>272</v>
      </c>
      <c r="B208" s="14" t="s">
        <v>737</v>
      </c>
      <c r="C208" s="15" t="s">
        <v>738</v>
      </c>
      <c r="D208" s="16" t="s">
        <v>386</v>
      </c>
      <c r="E208" s="17">
        <v>1974</v>
      </c>
      <c r="F208" s="18">
        <v>42</v>
      </c>
      <c r="G208" s="29">
        <v>15724800</v>
      </c>
      <c r="H208" s="29">
        <f t="shared" si="6"/>
        <v>628992</v>
      </c>
      <c r="I208" s="29">
        <f t="shared" si="7"/>
        <v>16353792</v>
      </c>
    </row>
    <row r="209" spans="1:9" x14ac:dyDescent="0.35">
      <c r="A209" s="13" t="s">
        <v>328</v>
      </c>
      <c r="B209" s="14" t="s">
        <v>739</v>
      </c>
      <c r="C209" s="15" t="s">
        <v>740</v>
      </c>
      <c r="D209" s="16" t="s">
        <v>348</v>
      </c>
      <c r="E209" s="17">
        <v>1990</v>
      </c>
      <c r="F209" s="18">
        <v>26</v>
      </c>
      <c r="G209" s="29">
        <v>18144000</v>
      </c>
      <c r="H209" s="29">
        <f t="shared" si="6"/>
        <v>725760</v>
      </c>
      <c r="I209" s="29">
        <f t="shared" si="7"/>
        <v>18869760</v>
      </c>
    </row>
    <row r="210" spans="1:9" x14ac:dyDescent="0.35">
      <c r="A210" s="13" t="s">
        <v>328</v>
      </c>
      <c r="B210" s="14" t="s">
        <v>741</v>
      </c>
      <c r="C210" s="15" t="s">
        <v>742</v>
      </c>
      <c r="D210" s="16" t="s">
        <v>348</v>
      </c>
      <c r="E210" s="17">
        <v>1994</v>
      </c>
      <c r="F210" s="18">
        <v>22</v>
      </c>
      <c r="G210" s="29">
        <v>18144000</v>
      </c>
      <c r="H210" s="29">
        <f t="shared" si="6"/>
        <v>725760</v>
      </c>
      <c r="I210" s="29">
        <f t="shared" si="7"/>
        <v>18869760</v>
      </c>
    </row>
    <row r="211" spans="1:9" x14ac:dyDescent="0.35">
      <c r="A211" s="13" t="s">
        <v>328</v>
      </c>
      <c r="B211" s="14" t="s">
        <v>743</v>
      </c>
      <c r="C211" s="15">
        <v>27071</v>
      </c>
      <c r="D211" s="16">
        <v>45</v>
      </c>
      <c r="E211" s="17">
        <v>1994</v>
      </c>
      <c r="F211" s="18">
        <v>22</v>
      </c>
      <c r="G211" s="29">
        <v>18144000</v>
      </c>
      <c r="H211" s="29">
        <f t="shared" si="6"/>
        <v>725760</v>
      </c>
      <c r="I211" s="29">
        <f t="shared" si="7"/>
        <v>18869760</v>
      </c>
    </row>
    <row r="212" spans="1:9" x14ac:dyDescent="0.35">
      <c r="A212" s="13" t="s">
        <v>203</v>
      </c>
      <c r="B212" s="14" t="s">
        <v>744</v>
      </c>
      <c r="C212" s="15" t="s">
        <v>745</v>
      </c>
      <c r="D212" s="16" t="s">
        <v>447</v>
      </c>
      <c r="E212" s="17">
        <v>1983</v>
      </c>
      <c r="F212" s="18">
        <v>33</v>
      </c>
      <c r="G212" s="29">
        <v>6048000</v>
      </c>
      <c r="H212" s="29">
        <f t="shared" si="6"/>
        <v>241920</v>
      </c>
      <c r="I212" s="29">
        <f t="shared" si="7"/>
        <v>6289920</v>
      </c>
    </row>
    <row r="213" spans="1:9" x14ac:dyDescent="0.35">
      <c r="A213" s="13" t="s">
        <v>203</v>
      </c>
      <c r="B213" s="14" t="s">
        <v>746</v>
      </c>
      <c r="C213" s="15" t="s">
        <v>747</v>
      </c>
      <c r="D213" s="16" t="s">
        <v>748</v>
      </c>
      <c r="E213" s="17">
        <v>1936</v>
      </c>
      <c r="F213" s="18">
        <v>80</v>
      </c>
      <c r="G213" s="29">
        <v>7257600</v>
      </c>
      <c r="H213" s="29">
        <f t="shared" si="6"/>
        <v>290304</v>
      </c>
      <c r="I213" s="29">
        <f t="shared" si="7"/>
        <v>7547904</v>
      </c>
    </row>
    <row r="214" spans="1:9" x14ac:dyDescent="0.35">
      <c r="A214" s="13" t="s">
        <v>203</v>
      </c>
      <c r="B214" s="14" t="s">
        <v>746</v>
      </c>
      <c r="C214" s="15" t="s">
        <v>749</v>
      </c>
      <c r="D214" s="16" t="s">
        <v>748</v>
      </c>
      <c r="E214" s="17">
        <v>1936</v>
      </c>
      <c r="F214" s="18">
        <v>80</v>
      </c>
      <c r="G214" s="29">
        <v>7257600</v>
      </c>
      <c r="H214" s="29">
        <f t="shared" si="6"/>
        <v>290304</v>
      </c>
      <c r="I214" s="29">
        <f t="shared" si="7"/>
        <v>7547904</v>
      </c>
    </row>
    <row r="215" spans="1:9" x14ac:dyDescent="0.35">
      <c r="A215" s="13" t="s">
        <v>203</v>
      </c>
      <c r="B215" s="14" t="s">
        <v>746</v>
      </c>
      <c r="C215" s="15" t="s">
        <v>750</v>
      </c>
      <c r="D215" s="16" t="s">
        <v>748</v>
      </c>
      <c r="E215" s="17">
        <v>1936</v>
      </c>
      <c r="F215" s="18">
        <v>80</v>
      </c>
      <c r="G215" s="29">
        <v>7257600</v>
      </c>
      <c r="H215" s="29">
        <f t="shared" si="6"/>
        <v>290304</v>
      </c>
      <c r="I215" s="29">
        <f t="shared" si="7"/>
        <v>7547904</v>
      </c>
    </row>
    <row r="216" spans="1:9" x14ac:dyDescent="0.35">
      <c r="A216" s="13" t="s">
        <v>248</v>
      </c>
      <c r="B216" s="14" t="s">
        <v>751</v>
      </c>
      <c r="C216" s="15" t="s">
        <v>752</v>
      </c>
      <c r="D216" s="16">
        <v>30</v>
      </c>
      <c r="E216" s="17">
        <v>2003</v>
      </c>
      <c r="F216" s="18">
        <v>13</v>
      </c>
      <c r="G216" s="29">
        <v>14515200</v>
      </c>
      <c r="H216" s="29">
        <f t="shared" si="6"/>
        <v>580608</v>
      </c>
      <c r="I216" s="29">
        <f t="shared" si="7"/>
        <v>15095808</v>
      </c>
    </row>
    <row r="217" spans="1:9" x14ac:dyDescent="0.35">
      <c r="A217" s="13" t="s">
        <v>248</v>
      </c>
      <c r="B217" s="14" t="s">
        <v>753</v>
      </c>
      <c r="C217" s="15" t="s">
        <v>754</v>
      </c>
      <c r="D217" s="16" t="s">
        <v>345</v>
      </c>
      <c r="E217" s="17">
        <v>1936</v>
      </c>
      <c r="F217" s="18">
        <v>80</v>
      </c>
      <c r="G217" s="29">
        <v>6048000</v>
      </c>
      <c r="H217" s="29">
        <f t="shared" si="6"/>
        <v>241920</v>
      </c>
      <c r="I217" s="29">
        <f t="shared" si="7"/>
        <v>6289920</v>
      </c>
    </row>
    <row r="218" spans="1:9" x14ac:dyDescent="0.35">
      <c r="A218" s="13" t="s">
        <v>329</v>
      </c>
      <c r="B218" s="14" t="s">
        <v>755</v>
      </c>
      <c r="C218" s="15" t="s">
        <v>756</v>
      </c>
      <c r="D218" s="16" t="s">
        <v>345</v>
      </c>
      <c r="E218" s="17">
        <v>1936</v>
      </c>
      <c r="F218" s="18">
        <v>80</v>
      </c>
      <c r="G218" s="29">
        <v>6048000</v>
      </c>
      <c r="H218" s="29">
        <f t="shared" si="6"/>
        <v>241920</v>
      </c>
      <c r="I218" s="29">
        <f t="shared" si="7"/>
        <v>6289920</v>
      </c>
    </row>
    <row r="219" spans="1:9" x14ac:dyDescent="0.35">
      <c r="A219" s="13" t="s">
        <v>329</v>
      </c>
      <c r="B219" s="14" t="s">
        <v>757</v>
      </c>
      <c r="C219" s="15" t="s">
        <v>758</v>
      </c>
      <c r="D219" s="16" t="s">
        <v>386</v>
      </c>
      <c r="E219" s="17">
        <v>1957</v>
      </c>
      <c r="F219" s="18">
        <v>59</v>
      </c>
      <c r="G219" s="29">
        <v>15724800</v>
      </c>
      <c r="H219" s="29">
        <f t="shared" si="6"/>
        <v>628992</v>
      </c>
      <c r="I219" s="29">
        <f t="shared" si="7"/>
        <v>16353792</v>
      </c>
    </row>
    <row r="220" spans="1:9" x14ac:dyDescent="0.35">
      <c r="A220" s="13" t="s">
        <v>329</v>
      </c>
      <c r="B220" s="14" t="s">
        <v>759</v>
      </c>
      <c r="C220" s="15">
        <v>128847</v>
      </c>
      <c r="D220" s="16" t="s">
        <v>345</v>
      </c>
      <c r="E220" s="17">
        <v>1936</v>
      </c>
      <c r="F220" s="18">
        <v>80</v>
      </c>
      <c r="G220" s="29">
        <v>6048000</v>
      </c>
      <c r="H220" s="29">
        <f t="shared" si="6"/>
        <v>241920</v>
      </c>
      <c r="I220" s="29">
        <f t="shared" si="7"/>
        <v>6289920</v>
      </c>
    </row>
    <row r="221" spans="1:9" x14ac:dyDescent="0.35">
      <c r="A221" s="13" t="s">
        <v>329</v>
      </c>
      <c r="B221" s="14" t="s">
        <v>760</v>
      </c>
      <c r="C221" s="15" t="s">
        <v>761</v>
      </c>
      <c r="D221" s="16" t="s">
        <v>386</v>
      </c>
      <c r="E221" s="17">
        <v>1957</v>
      </c>
      <c r="F221" s="18">
        <v>59</v>
      </c>
      <c r="G221" s="29">
        <v>15724800</v>
      </c>
      <c r="H221" s="29">
        <f t="shared" si="6"/>
        <v>628992</v>
      </c>
      <c r="I221" s="29">
        <f t="shared" si="7"/>
        <v>16353792</v>
      </c>
    </row>
    <row r="222" spans="1:9" x14ac:dyDescent="0.35">
      <c r="A222" s="13" t="s">
        <v>329</v>
      </c>
      <c r="B222" s="14" t="s">
        <v>762</v>
      </c>
      <c r="C222" s="15" t="s">
        <v>763</v>
      </c>
      <c r="D222" s="16" t="s">
        <v>345</v>
      </c>
      <c r="E222" s="17">
        <v>1936</v>
      </c>
      <c r="F222" s="18">
        <v>80</v>
      </c>
      <c r="G222" s="29">
        <v>6048000</v>
      </c>
      <c r="H222" s="29">
        <f t="shared" si="6"/>
        <v>241920</v>
      </c>
      <c r="I222" s="29">
        <f t="shared" si="7"/>
        <v>6289920</v>
      </c>
    </row>
    <row r="223" spans="1:9" x14ac:dyDescent="0.35">
      <c r="A223" s="13" t="s">
        <v>271</v>
      </c>
      <c r="B223" s="14" t="s">
        <v>764</v>
      </c>
      <c r="C223" s="15" t="s">
        <v>765</v>
      </c>
      <c r="D223" s="16" t="s">
        <v>348</v>
      </c>
      <c r="E223" s="17">
        <v>1974</v>
      </c>
      <c r="F223" s="18">
        <v>42</v>
      </c>
      <c r="G223" s="29">
        <v>18144000</v>
      </c>
      <c r="H223" s="29">
        <f t="shared" si="6"/>
        <v>725760</v>
      </c>
      <c r="I223" s="29">
        <f t="shared" si="7"/>
        <v>18869760</v>
      </c>
    </row>
    <row r="224" spans="1:9" x14ac:dyDescent="0.35">
      <c r="A224" s="13" t="s">
        <v>271</v>
      </c>
      <c r="B224" s="14" t="s">
        <v>766</v>
      </c>
      <c r="C224" s="15" t="s">
        <v>767</v>
      </c>
      <c r="D224" s="16" t="s">
        <v>348</v>
      </c>
      <c r="E224" s="17">
        <v>2005</v>
      </c>
      <c r="F224" s="18">
        <v>11</v>
      </c>
      <c r="G224" s="29">
        <v>18144000</v>
      </c>
      <c r="H224" s="29">
        <f t="shared" si="6"/>
        <v>725760</v>
      </c>
      <c r="I224" s="29">
        <f t="shared" si="7"/>
        <v>18869760</v>
      </c>
    </row>
    <row r="225" spans="1:9" x14ac:dyDescent="0.35">
      <c r="A225" s="13" t="s">
        <v>271</v>
      </c>
      <c r="B225" s="14" t="s">
        <v>768</v>
      </c>
      <c r="C225" s="15">
        <v>27656</v>
      </c>
      <c r="D225" s="16" t="s">
        <v>348</v>
      </c>
      <c r="E225" s="17">
        <v>1980</v>
      </c>
      <c r="F225" s="18">
        <v>36</v>
      </c>
      <c r="G225" s="29">
        <v>18144000</v>
      </c>
      <c r="H225" s="29">
        <f t="shared" si="6"/>
        <v>725760</v>
      </c>
      <c r="I225" s="29">
        <f t="shared" si="7"/>
        <v>18869760</v>
      </c>
    </row>
    <row r="226" spans="1:9" x14ac:dyDescent="0.35">
      <c r="A226" s="13" t="s">
        <v>271</v>
      </c>
      <c r="B226" s="14" t="s">
        <v>769</v>
      </c>
      <c r="C226" s="15" t="s">
        <v>770</v>
      </c>
      <c r="D226" s="16" t="s">
        <v>348</v>
      </c>
      <c r="E226" s="17">
        <v>1974</v>
      </c>
      <c r="F226" s="18">
        <v>42</v>
      </c>
      <c r="G226" s="29">
        <v>18144000</v>
      </c>
      <c r="H226" s="29">
        <f t="shared" si="6"/>
        <v>725760</v>
      </c>
      <c r="I226" s="29">
        <f t="shared" si="7"/>
        <v>18869760</v>
      </c>
    </row>
    <row r="227" spans="1:9" x14ac:dyDescent="0.35">
      <c r="A227" s="13" t="s">
        <v>242</v>
      </c>
      <c r="B227" s="14" t="s">
        <v>771</v>
      </c>
      <c r="C227" s="15" t="s">
        <v>772</v>
      </c>
      <c r="D227" s="16" t="s">
        <v>348</v>
      </c>
      <c r="E227" s="17">
        <v>2007</v>
      </c>
      <c r="F227" s="18">
        <v>9</v>
      </c>
      <c r="G227" s="29">
        <v>18144000</v>
      </c>
      <c r="H227" s="29">
        <f t="shared" si="6"/>
        <v>725760</v>
      </c>
      <c r="I227" s="29">
        <f t="shared" si="7"/>
        <v>18869760</v>
      </c>
    </row>
    <row r="228" spans="1:9" x14ac:dyDescent="0.35">
      <c r="A228" s="13" t="s">
        <v>242</v>
      </c>
      <c r="B228" s="14" t="s">
        <v>773</v>
      </c>
      <c r="C228" s="15" t="s">
        <v>774</v>
      </c>
      <c r="D228" s="16" t="s">
        <v>348</v>
      </c>
      <c r="E228" s="17">
        <v>2008</v>
      </c>
      <c r="F228" s="18">
        <v>8</v>
      </c>
      <c r="G228" s="29">
        <v>18144000</v>
      </c>
      <c r="H228" s="29">
        <f t="shared" si="6"/>
        <v>725760</v>
      </c>
      <c r="I228" s="29">
        <f t="shared" si="7"/>
        <v>18869760</v>
      </c>
    </row>
    <row r="229" spans="1:9" x14ac:dyDescent="0.35">
      <c r="A229" s="13" t="s">
        <v>242</v>
      </c>
      <c r="B229" s="14" t="s">
        <v>775</v>
      </c>
      <c r="C229" s="15" t="s">
        <v>776</v>
      </c>
      <c r="D229" s="16" t="s">
        <v>348</v>
      </c>
      <c r="E229" s="17">
        <v>2005</v>
      </c>
      <c r="F229" s="18">
        <v>11</v>
      </c>
      <c r="G229" s="29">
        <v>18144000</v>
      </c>
      <c r="H229" s="29">
        <f t="shared" si="6"/>
        <v>725760</v>
      </c>
      <c r="I229" s="29">
        <f t="shared" si="7"/>
        <v>18869760</v>
      </c>
    </row>
    <row r="230" spans="1:9" x14ac:dyDescent="0.35">
      <c r="A230" s="13" t="s">
        <v>330</v>
      </c>
      <c r="B230" s="14" t="s">
        <v>777</v>
      </c>
      <c r="C230" s="15" t="s">
        <v>778</v>
      </c>
      <c r="D230" s="16" t="s">
        <v>386</v>
      </c>
      <c r="E230" s="17">
        <v>1982</v>
      </c>
      <c r="F230" s="18">
        <v>34</v>
      </c>
      <c r="G230" s="29">
        <v>15724800</v>
      </c>
      <c r="H230" s="29">
        <f t="shared" si="6"/>
        <v>628992</v>
      </c>
      <c r="I230" s="29">
        <f t="shared" si="7"/>
        <v>16353792</v>
      </c>
    </row>
    <row r="231" spans="1:9" x14ac:dyDescent="0.35">
      <c r="A231" s="13" t="s">
        <v>330</v>
      </c>
      <c r="B231" s="14" t="s">
        <v>779</v>
      </c>
      <c r="C231" s="15" t="s">
        <v>780</v>
      </c>
      <c r="D231" s="16" t="s">
        <v>386</v>
      </c>
      <c r="E231" s="17">
        <v>1982</v>
      </c>
      <c r="F231" s="18">
        <v>34</v>
      </c>
      <c r="G231" s="29">
        <v>15724800</v>
      </c>
      <c r="H231" s="29">
        <f t="shared" si="6"/>
        <v>628992</v>
      </c>
      <c r="I231" s="29">
        <f t="shared" si="7"/>
        <v>16353792</v>
      </c>
    </row>
    <row r="232" spans="1:9" x14ac:dyDescent="0.35">
      <c r="A232" s="13" t="s">
        <v>255</v>
      </c>
      <c r="B232" s="14" t="s">
        <v>781</v>
      </c>
      <c r="C232" s="15">
        <v>26226</v>
      </c>
      <c r="D232" s="16" t="s">
        <v>348</v>
      </c>
      <c r="E232" s="17">
        <v>1971</v>
      </c>
      <c r="F232" s="18">
        <v>45</v>
      </c>
      <c r="G232" s="29">
        <v>18144000</v>
      </c>
      <c r="H232" s="29">
        <f t="shared" si="6"/>
        <v>725760</v>
      </c>
      <c r="I232" s="29">
        <f t="shared" si="7"/>
        <v>18869760</v>
      </c>
    </row>
    <row r="233" spans="1:9" x14ac:dyDescent="0.35">
      <c r="A233" s="13" t="s">
        <v>331</v>
      </c>
      <c r="B233" s="14" t="s">
        <v>782</v>
      </c>
      <c r="C233" s="15">
        <v>14450</v>
      </c>
      <c r="D233" s="16" t="s">
        <v>348</v>
      </c>
      <c r="E233" s="17">
        <v>1967</v>
      </c>
      <c r="F233" s="18">
        <v>49</v>
      </c>
      <c r="G233" s="29">
        <v>18144000</v>
      </c>
      <c r="H233" s="29">
        <f t="shared" si="6"/>
        <v>725760</v>
      </c>
      <c r="I233" s="29">
        <f t="shared" si="7"/>
        <v>18869760</v>
      </c>
    </row>
    <row r="234" spans="1:9" x14ac:dyDescent="0.35">
      <c r="A234" s="21" t="s">
        <v>332</v>
      </c>
      <c r="B234" s="22" t="s">
        <v>783</v>
      </c>
      <c r="C234" s="23">
        <v>29255</v>
      </c>
      <c r="D234" s="22" t="s">
        <v>348</v>
      </c>
      <c r="E234" s="24">
        <v>1991</v>
      </c>
      <c r="F234" s="25">
        <v>25</v>
      </c>
      <c r="G234" s="29">
        <v>18144000</v>
      </c>
      <c r="H234" s="29">
        <f t="shared" si="6"/>
        <v>725760</v>
      </c>
      <c r="I234" s="29">
        <f t="shared" si="7"/>
        <v>18869760</v>
      </c>
    </row>
    <row r="235" spans="1:9" x14ac:dyDescent="0.35">
      <c r="A235" s="21" t="s">
        <v>333</v>
      </c>
      <c r="B235" s="22" t="s">
        <v>784</v>
      </c>
      <c r="C235" s="23">
        <v>14448</v>
      </c>
      <c r="D235" s="22">
        <v>45</v>
      </c>
      <c r="E235" s="24">
        <v>1967</v>
      </c>
      <c r="F235" s="25">
        <v>49</v>
      </c>
      <c r="G235" s="29">
        <v>18144000</v>
      </c>
      <c r="H235" s="29">
        <f t="shared" si="6"/>
        <v>725760</v>
      </c>
      <c r="I235" s="29">
        <f t="shared" si="7"/>
        <v>18869760</v>
      </c>
    </row>
    <row r="236" spans="1:9" x14ac:dyDescent="0.35">
      <c r="A236" s="21"/>
      <c r="B236" s="22"/>
      <c r="C236" s="23"/>
      <c r="D236" s="22"/>
      <c r="E236" s="24"/>
      <c r="F236" s="25"/>
    </row>
    <row r="237" spans="1:9" x14ac:dyDescent="0.35">
      <c r="A237" s="20" t="s">
        <v>787</v>
      </c>
      <c r="B237" s="20"/>
      <c r="C237" s="20"/>
      <c r="D237" s="20"/>
      <c r="E237" s="20"/>
      <c r="F237" s="20"/>
      <c r="G237" s="29">
        <f t="shared" ref="G237:I237" si="8">SUM(G3:G235)</f>
        <v>3743107200</v>
      </c>
      <c r="H237" s="29">
        <f t="shared" si="8"/>
        <v>149724288</v>
      </c>
      <c r="I237" s="29">
        <f t="shared" si="8"/>
        <v>3892831488</v>
      </c>
    </row>
    <row r="238" spans="1:9" x14ac:dyDescent="0.35">
      <c r="B238" s="7"/>
    </row>
    <row r="240" spans="1:9" x14ac:dyDescent="0.35">
      <c r="B240" s="2" t="s">
        <v>795</v>
      </c>
    </row>
    <row r="243" spans="7:7" x14ac:dyDescent="0.35">
      <c r="G243" t="s">
        <v>790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workbookViewId="0">
      <selection activeCell="G17" sqref="G17"/>
    </sheetView>
  </sheetViews>
  <sheetFormatPr defaultRowHeight="14.5" x14ac:dyDescent="0.35"/>
  <cols>
    <col min="1" max="1" width="25.81640625" bestFit="1" customWidth="1"/>
    <col min="2" max="2" width="26.90625" hidden="1" customWidth="1"/>
    <col min="3" max="3" width="14.26953125" hidden="1" customWidth="1"/>
    <col min="4" max="4" width="15.7265625" bestFit="1" customWidth="1"/>
  </cols>
  <sheetData>
    <row r="1" spans="1:4" x14ac:dyDescent="0.35">
      <c r="B1" t="s">
        <v>799</v>
      </c>
      <c r="C1" s="631">
        <v>7.0000000000000007E-2</v>
      </c>
      <c r="D1" t="s">
        <v>24301</v>
      </c>
    </row>
    <row r="2" spans="1:4" x14ac:dyDescent="0.35">
      <c r="A2" s="1" t="s">
        <v>798</v>
      </c>
      <c r="B2" s="28">
        <v>5303786030.9991684</v>
      </c>
      <c r="C2" s="28">
        <f>B2*C1</f>
        <v>371265022.16994184</v>
      </c>
      <c r="D2" s="28">
        <f>B2+C2</f>
        <v>5675051053.1691103</v>
      </c>
    </row>
    <row r="4" spans="1:4" ht="15" thickBot="1" x14ac:dyDescent="0.4">
      <c r="B4" s="37">
        <f t="shared" ref="B4:D4" si="0">B2</f>
        <v>5303786030.9991684</v>
      </c>
      <c r="C4" s="37">
        <f t="shared" si="0"/>
        <v>371265022.16994184</v>
      </c>
      <c r="D4" s="37">
        <f t="shared" si="0"/>
        <v>5675051053.1691103</v>
      </c>
    </row>
    <row r="5" spans="1:4" ht="15" thickTop="1" x14ac:dyDescent="0.3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10"/>
  <sheetViews>
    <sheetView workbookViewId="0">
      <pane ySplit="1" topLeftCell="A202" activePane="bottomLeft" state="frozen"/>
      <selection pane="bottomLeft" activeCell="F219" sqref="F219"/>
    </sheetView>
  </sheetViews>
  <sheetFormatPr defaultRowHeight="14.5" x14ac:dyDescent="0.35"/>
  <cols>
    <col min="1" max="1" width="38.36328125" customWidth="1"/>
    <col min="2" max="2" width="28.54296875" hidden="1" customWidth="1"/>
    <col min="3" max="3" width="16.36328125" hidden="1" customWidth="1"/>
    <col min="4" max="4" width="16.7265625" customWidth="1"/>
  </cols>
  <sheetData>
    <row r="1" spans="1:4" s="1" customFormat="1" x14ac:dyDescent="0.35">
      <c r="A1" s="1" t="s">
        <v>285</v>
      </c>
      <c r="B1" t="s">
        <v>799</v>
      </c>
      <c r="C1" s="30">
        <v>7.0000000000000007E-2</v>
      </c>
      <c r="D1" t="s">
        <v>24301</v>
      </c>
    </row>
    <row r="3" spans="1:4" x14ac:dyDescent="0.35">
      <c r="A3" t="s">
        <v>142</v>
      </c>
      <c r="B3" s="28">
        <v>10155576.026970744</v>
      </c>
      <c r="C3" s="28">
        <f>B3*C$1</f>
        <v>710890.32188795216</v>
      </c>
      <c r="D3" s="28">
        <f>B3+C3</f>
        <v>10866466.348858695</v>
      </c>
    </row>
    <row r="4" spans="1:4" x14ac:dyDescent="0.35">
      <c r="A4" t="s">
        <v>4</v>
      </c>
      <c r="B4" s="28">
        <v>2391764.3031610548</v>
      </c>
      <c r="C4" s="28">
        <f t="shared" ref="C4:C67" si="0">B4*C$1</f>
        <v>167423.50122127385</v>
      </c>
      <c r="D4" s="28">
        <f t="shared" ref="D4:D67" si="1">B4+C4</f>
        <v>2559187.8043823289</v>
      </c>
    </row>
    <row r="5" spans="1:4" x14ac:dyDescent="0.35">
      <c r="A5" t="s">
        <v>174</v>
      </c>
      <c r="B5" s="28">
        <v>15374922.530655403</v>
      </c>
      <c r="C5" s="28">
        <f t="shared" si="0"/>
        <v>1076244.5771458782</v>
      </c>
      <c r="D5" s="28">
        <f t="shared" si="1"/>
        <v>16451167.107801281</v>
      </c>
    </row>
    <row r="6" spans="1:4" x14ac:dyDescent="0.35">
      <c r="A6" t="s">
        <v>50</v>
      </c>
      <c r="B6" s="28">
        <v>5432648.8304804489</v>
      </c>
      <c r="C6" s="28">
        <f t="shared" si="0"/>
        <v>380285.41813363147</v>
      </c>
      <c r="D6" s="28">
        <f t="shared" si="1"/>
        <v>5812934.2486140803</v>
      </c>
    </row>
    <row r="7" spans="1:4" x14ac:dyDescent="0.35">
      <c r="A7" t="s">
        <v>40</v>
      </c>
      <c r="B7" s="28">
        <v>4965296.063339429</v>
      </c>
      <c r="C7" s="28">
        <f t="shared" si="0"/>
        <v>347570.72443376004</v>
      </c>
      <c r="D7" s="28">
        <f t="shared" si="1"/>
        <v>5312866.7877731891</v>
      </c>
    </row>
    <row r="8" spans="1:4" x14ac:dyDescent="0.35">
      <c r="A8" t="s">
        <v>196</v>
      </c>
      <c r="B8" s="28">
        <v>11879690.08612307</v>
      </c>
      <c r="C8" s="28">
        <f t="shared" si="0"/>
        <v>831578.30602861498</v>
      </c>
      <c r="D8" s="28">
        <f t="shared" si="1"/>
        <v>12711268.392151685</v>
      </c>
    </row>
    <row r="9" spans="1:4" x14ac:dyDescent="0.35">
      <c r="A9" t="s">
        <v>56</v>
      </c>
      <c r="B9" s="28">
        <v>5741222.0619614189</v>
      </c>
      <c r="C9" s="28">
        <f t="shared" si="0"/>
        <v>401885.54433729936</v>
      </c>
      <c r="D9" s="28">
        <f t="shared" si="1"/>
        <v>6143107.6062987186</v>
      </c>
    </row>
    <row r="10" spans="1:4" x14ac:dyDescent="0.35">
      <c r="A10" t="s">
        <v>2</v>
      </c>
      <c r="B10" s="28">
        <v>2306644.2489649877</v>
      </c>
      <c r="C10" s="28">
        <f t="shared" si="0"/>
        <v>161465.09742754916</v>
      </c>
      <c r="D10" s="28">
        <f t="shared" si="1"/>
        <v>2468109.346392537</v>
      </c>
    </row>
    <row r="11" spans="1:4" x14ac:dyDescent="0.35">
      <c r="A11" t="s">
        <v>72</v>
      </c>
      <c r="B11" s="28">
        <v>6289268.281902913</v>
      </c>
      <c r="C11" s="28">
        <f t="shared" si="0"/>
        <v>440248.77973320393</v>
      </c>
      <c r="D11" s="28">
        <f t="shared" si="1"/>
        <v>6729517.0616361173</v>
      </c>
    </row>
    <row r="12" spans="1:4" x14ac:dyDescent="0.35">
      <c r="A12" t="s">
        <v>106</v>
      </c>
      <c r="B12" s="28">
        <v>8111148.8186030043</v>
      </c>
      <c r="C12" s="28">
        <f t="shared" si="0"/>
        <v>567780.41730221035</v>
      </c>
      <c r="D12" s="28">
        <f t="shared" si="1"/>
        <v>8678929.2359052151</v>
      </c>
    </row>
    <row r="13" spans="1:4" x14ac:dyDescent="0.35">
      <c r="A13" t="s">
        <v>110</v>
      </c>
      <c r="B13" s="28">
        <v>8173512.0143266823</v>
      </c>
      <c r="C13" s="28">
        <f t="shared" si="0"/>
        <v>572145.84100286779</v>
      </c>
      <c r="D13" s="28">
        <f t="shared" si="1"/>
        <v>8745657.8553295508</v>
      </c>
    </row>
    <row r="14" spans="1:4" x14ac:dyDescent="0.35">
      <c r="A14" t="s">
        <v>73</v>
      </c>
      <c r="B14" s="28">
        <v>6289957.9945521681</v>
      </c>
      <c r="C14" s="28">
        <f t="shared" si="0"/>
        <v>440297.05961865181</v>
      </c>
      <c r="D14" s="28">
        <f t="shared" si="1"/>
        <v>6730255.0541708199</v>
      </c>
    </row>
    <row r="15" spans="1:4" x14ac:dyDescent="0.35">
      <c r="A15" t="s">
        <v>81</v>
      </c>
      <c r="B15" s="28">
        <v>6569229.4152989136</v>
      </c>
      <c r="C15" s="28">
        <f t="shared" si="0"/>
        <v>459846.05907092401</v>
      </c>
      <c r="D15" s="28">
        <f t="shared" si="1"/>
        <v>7029075.4743698379</v>
      </c>
    </row>
    <row r="16" spans="1:4" x14ac:dyDescent="0.35">
      <c r="A16" t="s">
        <v>198</v>
      </c>
      <c r="B16" s="28">
        <v>56358786.083823249</v>
      </c>
      <c r="C16" s="28">
        <f t="shared" si="0"/>
        <v>3945115.0258676279</v>
      </c>
      <c r="D16" s="28">
        <f t="shared" si="1"/>
        <v>60303901.109690875</v>
      </c>
    </row>
    <row r="17" spans="1:4" x14ac:dyDescent="0.35">
      <c r="A17" t="s">
        <v>112</v>
      </c>
      <c r="B17" s="28">
        <v>8196662.2102515651</v>
      </c>
      <c r="C17" s="28">
        <f t="shared" si="0"/>
        <v>573766.35471760959</v>
      </c>
      <c r="D17" s="28">
        <f t="shared" si="1"/>
        <v>8770428.5649691746</v>
      </c>
    </row>
    <row r="18" spans="1:4" x14ac:dyDescent="0.35">
      <c r="A18" t="s">
        <v>154</v>
      </c>
      <c r="B18" s="28">
        <v>11320114.672017127</v>
      </c>
      <c r="C18" s="28">
        <f t="shared" si="0"/>
        <v>792408.02704119904</v>
      </c>
      <c r="D18" s="28">
        <f t="shared" si="1"/>
        <v>12112522.699058326</v>
      </c>
    </row>
    <row r="19" spans="1:4" x14ac:dyDescent="0.35">
      <c r="A19" t="s">
        <v>150</v>
      </c>
      <c r="B19" s="28">
        <v>10723317.476423012</v>
      </c>
      <c r="C19" s="28">
        <f t="shared" si="0"/>
        <v>750632.22334961093</v>
      </c>
      <c r="D19" s="28">
        <f t="shared" si="1"/>
        <v>11473949.699772622</v>
      </c>
    </row>
    <row r="20" spans="1:4" x14ac:dyDescent="0.35">
      <c r="A20" t="s">
        <v>146</v>
      </c>
      <c r="B20" s="28">
        <v>10505397.550882595</v>
      </c>
      <c r="C20" s="28">
        <f t="shared" si="0"/>
        <v>735377.82856178167</v>
      </c>
      <c r="D20" s="28">
        <f t="shared" si="1"/>
        <v>11240775.379444376</v>
      </c>
    </row>
    <row r="21" spans="1:4" x14ac:dyDescent="0.35">
      <c r="A21" t="s">
        <v>25</v>
      </c>
      <c r="B21" s="28">
        <v>3890365.3613482355</v>
      </c>
      <c r="C21" s="28">
        <f t="shared" si="0"/>
        <v>272325.57529437653</v>
      </c>
      <c r="D21" s="28">
        <f t="shared" si="1"/>
        <v>4162690.9366426119</v>
      </c>
    </row>
    <row r="22" spans="1:4" x14ac:dyDescent="0.35">
      <c r="A22" t="s">
        <v>181</v>
      </c>
      <c r="B22" s="28">
        <v>16082613.733427638</v>
      </c>
      <c r="C22" s="28">
        <f t="shared" si="0"/>
        <v>1125782.9613399347</v>
      </c>
      <c r="D22" s="28">
        <f t="shared" si="1"/>
        <v>17208396.694767572</v>
      </c>
    </row>
    <row r="23" spans="1:4" x14ac:dyDescent="0.35">
      <c r="A23" t="s">
        <v>41</v>
      </c>
      <c r="B23" s="28">
        <v>4397071.4815322077</v>
      </c>
      <c r="C23" s="28">
        <f t="shared" si="0"/>
        <v>307795.0037072546</v>
      </c>
      <c r="D23" s="28">
        <f t="shared" si="1"/>
        <v>4704866.485239462</v>
      </c>
    </row>
    <row r="24" spans="1:4" x14ac:dyDescent="0.35">
      <c r="A24" t="s">
        <v>120</v>
      </c>
      <c r="B24" s="28">
        <v>7504937.8180032177</v>
      </c>
      <c r="C24" s="28">
        <f t="shared" si="0"/>
        <v>525345.64726022526</v>
      </c>
      <c r="D24" s="28">
        <f t="shared" si="1"/>
        <v>8030283.4652634431</v>
      </c>
    </row>
    <row r="25" spans="1:4" x14ac:dyDescent="0.35">
      <c r="A25" t="s">
        <v>144</v>
      </c>
      <c r="B25" s="28">
        <v>8941422.1194982585</v>
      </c>
      <c r="C25" s="28">
        <f t="shared" si="0"/>
        <v>625899.54836487817</v>
      </c>
      <c r="D25" s="28">
        <f t="shared" si="1"/>
        <v>9567321.6678631362</v>
      </c>
    </row>
    <row r="26" spans="1:4" x14ac:dyDescent="0.35">
      <c r="A26" t="s">
        <v>74</v>
      </c>
      <c r="B26" s="28">
        <v>5509293.0463331379</v>
      </c>
      <c r="C26" s="28">
        <f t="shared" si="0"/>
        <v>385650.5132433197</v>
      </c>
      <c r="D26" s="28">
        <f t="shared" si="1"/>
        <v>5894943.5595764574</v>
      </c>
    </row>
    <row r="27" spans="1:4" x14ac:dyDescent="0.35">
      <c r="A27" t="s">
        <v>38</v>
      </c>
      <c r="B27" s="28">
        <v>4276176.8905473258</v>
      </c>
      <c r="C27" s="28">
        <f t="shared" si="0"/>
        <v>299332.38233831286</v>
      </c>
      <c r="D27" s="28">
        <f t="shared" si="1"/>
        <v>4575509.2728856383</v>
      </c>
    </row>
    <row r="28" spans="1:4" x14ac:dyDescent="0.35">
      <c r="A28" t="s">
        <v>162</v>
      </c>
      <c r="B28" s="28">
        <v>11017469.621870983</v>
      </c>
      <c r="C28" s="28">
        <f t="shared" si="0"/>
        <v>771222.87353096891</v>
      </c>
      <c r="D28" s="28">
        <f t="shared" si="1"/>
        <v>11788692.495401952</v>
      </c>
    </row>
    <row r="29" spans="1:4" x14ac:dyDescent="0.35">
      <c r="A29" t="s">
        <v>54</v>
      </c>
      <c r="B29" s="28">
        <v>4961170.6358816698</v>
      </c>
      <c r="C29" s="28">
        <f t="shared" si="0"/>
        <v>347281.94451171689</v>
      </c>
      <c r="D29" s="28">
        <f t="shared" si="1"/>
        <v>5308452.580393387</v>
      </c>
    </row>
    <row r="30" spans="1:4" x14ac:dyDescent="0.35">
      <c r="A30" t="s">
        <v>105</v>
      </c>
      <c r="B30" s="28">
        <v>7034334.6949065365</v>
      </c>
      <c r="C30" s="28">
        <f t="shared" si="0"/>
        <v>492403.42864345759</v>
      </c>
      <c r="D30" s="28">
        <f t="shared" si="1"/>
        <v>7526738.1235499941</v>
      </c>
    </row>
    <row r="31" spans="1:4" x14ac:dyDescent="0.35">
      <c r="A31" t="s">
        <v>68</v>
      </c>
      <c r="B31" s="28">
        <v>5326406.1406914731</v>
      </c>
      <c r="C31" s="28">
        <f t="shared" si="0"/>
        <v>372848.42984840315</v>
      </c>
      <c r="D31" s="28">
        <f t="shared" si="1"/>
        <v>5699254.5705398759</v>
      </c>
    </row>
    <row r="32" spans="1:4" x14ac:dyDescent="0.35">
      <c r="A32" t="s">
        <v>140</v>
      </c>
      <c r="B32" s="28">
        <v>8752061.047296036</v>
      </c>
      <c r="C32" s="28">
        <f t="shared" si="0"/>
        <v>612644.27331072255</v>
      </c>
      <c r="D32" s="28">
        <f t="shared" si="1"/>
        <v>9364705.3206067588</v>
      </c>
    </row>
    <row r="33" spans="1:4" x14ac:dyDescent="0.35">
      <c r="A33" t="s">
        <v>87</v>
      </c>
      <c r="B33" s="28">
        <v>6131104.4185996521</v>
      </c>
      <c r="C33" s="28">
        <f t="shared" si="0"/>
        <v>429177.30930197571</v>
      </c>
      <c r="D33" s="28">
        <f t="shared" si="1"/>
        <v>6560281.7279016282</v>
      </c>
    </row>
    <row r="34" spans="1:4" x14ac:dyDescent="0.35">
      <c r="A34" t="s">
        <v>80</v>
      </c>
      <c r="B34" s="28">
        <v>5712375.2566264523</v>
      </c>
      <c r="C34" s="28">
        <f t="shared" si="0"/>
        <v>399866.26796385169</v>
      </c>
      <c r="D34" s="28">
        <f t="shared" si="1"/>
        <v>6112241.5245903041</v>
      </c>
    </row>
    <row r="35" spans="1:4" x14ac:dyDescent="0.35">
      <c r="A35" t="s">
        <v>53</v>
      </c>
      <c r="B35" s="28">
        <v>4951342.0019090902</v>
      </c>
      <c r="C35" s="28">
        <f t="shared" si="0"/>
        <v>346593.94013363635</v>
      </c>
      <c r="D35" s="28">
        <f t="shared" si="1"/>
        <v>5297935.942042727</v>
      </c>
    </row>
    <row r="36" spans="1:4" x14ac:dyDescent="0.35">
      <c r="A36" t="s">
        <v>79</v>
      </c>
      <c r="B36" s="28">
        <v>5712375.2566264523</v>
      </c>
      <c r="C36" s="28">
        <f t="shared" si="0"/>
        <v>399866.26796385169</v>
      </c>
      <c r="D36" s="28">
        <f t="shared" si="1"/>
        <v>6112241.5245903041</v>
      </c>
    </row>
    <row r="37" spans="1:4" x14ac:dyDescent="0.35">
      <c r="A37" t="s">
        <v>281</v>
      </c>
      <c r="B37" s="28">
        <v>1023110221.7594914</v>
      </c>
      <c r="C37" s="28">
        <f t="shared" si="0"/>
        <v>71617715.523164406</v>
      </c>
      <c r="D37" s="28">
        <f t="shared" si="1"/>
        <v>1094727937.282656</v>
      </c>
    </row>
    <row r="38" spans="1:4" x14ac:dyDescent="0.35">
      <c r="A38" t="s">
        <v>209</v>
      </c>
      <c r="B38" s="28">
        <v>68487629.636650309</v>
      </c>
      <c r="C38" s="28">
        <f t="shared" si="0"/>
        <v>4794134.0745655224</v>
      </c>
      <c r="D38" s="28">
        <f t="shared" si="1"/>
        <v>73281763.711215824</v>
      </c>
    </row>
    <row r="39" spans="1:4" x14ac:dyDescent="0.35">
      <c r="A39" t="s">
        <v>49</v>
      </c>
      <c r="B39" s="28">
        <v>4724044.5288342815</v>
      </c>
      <c r="C39" s="28">
        <f t="shared" si="0"/>
        <v>330683.11701839976</v>
      </c>
      <c r="D39" s="28">
        <f t="shared" si="1"/>
        <v>5054727.6458526812</v>
      </c>
    </row>
    <row r="40" spans="1:4" x14ac:dyDescent="0.35">
      <c r="A40" t="s">
        <v>35</v>
      </c>
      <c r="B40" s="28">
        <v>4144474.8578691366</v>
      </c>
      <c r="C40" s="28">
        <f t="shared" si="0"/>
        <v>290113.24005083961</v>
      </c>
      <c r="D40" s="28">
        <f t="shared" si="1"/>
        <v>4434588.0979199763</v>
      </c>
    </row>
    <row r="41" spans="1:4" x14ac:dyDescent="0.35">
      <c r="A41" t="s">
        <v>109</v>
      </c>
      <c r="B41" s="28">
        <v>7107404.0765623944</v>
      </c>
      <c r="C41" s="28">
        <f t="shared" si="0"/>
        <v>497518.28535936767</v>
      </c>
      <c r="D41" s="28">
        <f t="shared" si="1"/>
        <v>7604922.3619217621</v>
      </c>
    </row>
    <row r="42" spans="1:4" x14ac:dyDescent="0.35">
      <c r="A42" t="s">
        <v>92</v>
      </c>
      <c r="B42" s="28">
        <v>6326330.6149633201</v>
      </c>
      <c r="C42" s="28">
        <f t="shared" si="0"/>
        <v>442843.14304743247</v>
      </c>
      <c r="D42" s="28">
        <f t="shared" si="1"/>
        <v>6769173.7580107525</v>
      </c>
    </row>
    <row r="43" spans="1:4" x14ac:dyDescent="0.35">
      <c r="A43" t="s">
        <v>52</v>
      </c>
      <c r="B43" s="28">
        <v>4835850.9857854089</v>
      </c>
      <c r="C43" s="28">
        <f t="shared" si="0"/>
        <v>338509.56900497864</v>
      </c>
      <c r="D43" s="28">
        <f t="shared" si="1"/>
        <v>5174360.5547903879</v>
      </c>
    </row>
    <row r="44" spans="1:4" x14ac:dyDescent="0.35">
      <c r="A44" t="s">
        <v>34</v>
      </c>
      <c r="B44" s="28">
        <v>4123415.0015085638</v>
      </c>
      <c r="C44" s="28">
        <f t="shared" si="0"/>
        <v>288639.05010559951</v>
      </c>
      <c r="D44" s="28">
        <f t="shared" si="1"/>
        <v>4412054.0516141634</v>
      </c>
    </row>
    <row r="45" spans="1:4" x14ac:dyDescent="0.35">
      <c r="A45" t="s">
        <v>104</v>
      </c>
      <c r="B45" s="28">
        <v>6902993.6630781451</v>
      </c>
      <c r="C45" s="28">
        <f t="shared" si="0"/>
        <v>483209.5564154702</v>
      </c>
      <c r="D45" s="28">
        <f t="shared" si="1"/>
        <v>7386203.2194936154</v>
      </c>
    </row>
    <row r="46" spans="1:4" x14ac:dyDescent="0.35">
      <c r="A46" t="s">
        <v>46</v>
      </c>
      <c r="B46" s="28">
        <v>4697819.1949092131</v>
      </c>
      <c r="C46" s="28">
        <f t="shared" si="0"/>
        <v>328847.34364364494</v>
      </c>
      <c r="D46" s="28">
        <f t="shared" si="1"/>
        <v>5026666.5385528579</v>
      </c>
    </row>
    <row r="47" spans="1:4" x14ac:dyDescent="0.35">
      <c r="A47" t="s">
        <v>279</v>
      </c>
      <c r="B47" s="28">
        <v>980197140.21323574</v>
      </c>
      <c r="C47" s="28">
        <f t="shared" si="0"/>
        <v>68613799.814926505</v>
      </c>
      <c r="D47" s="28">
        <f t="shared" si="1"/>
        <v>1048810940.0281622</v>
      </c>
    </row>
    <row r="48" spans="1:4" x14ac:dyDescent="0.35">
      <c r="A48" t="s">
        <v>194</v>
      </c>
      <c r="B48" s="28">
        <v>41037381.858410567</v>
      </c>
      <c r="C48" s="28">
        <f t="shared" si="0"/>
        <v>2872616.7300887401</v>
      </c>
      <c r="D48" s="28">
        <f t="shared" si="1"/>
        <v>43909998.588499308</v>
      </c>
    </row>
    <row r="49" spans="1:4" x14ac:dyDescent="0.35">
      <c r="A49" t="s">
        <v>13</v>
      </c>
      <c r="B49" s="28">
        <v>2741689.7772919135</v>
      </c>
      <c r="C49" s="28">
        <f t="shared" si="0"/>
        <v>191918.28441043396</v>
      </c>
      <c r="D49" s="28">
        <f t="shared" si="1"/>
        <v>2933608.0617023474</v>
      </c>
    </row>
    <row r="50" spans="1:4" x14ac:dyDescent="0.35">
      <c r="A50" t="s">
        <v>6</v>
      </c>
      <c r="B50" s="28">
        <v>2283384.143642568</v>
      </c>
      <c r="C50" s="28">
        <f t="shared" si="0"/>
        <v>159836.89005497977</v>
      </c>
      <c r="D50" s="28">
        <f t="shared" si="1"/>
        <v>2443221.0336975479</v>
      </c>
    </row>
    <row r="51" spans="1:4" x14ac:dyDescent="0.35">
      <c r="A51" t="s">
        <v>12</v>
      </c>
      <c r="B51" s="28">
        <v>2741689.7772919135</v>
      </c>
      <c r="C51" s="28">
        <f t="shared" si="0"/>
        <v>191918.28441043396</v>
      </c>
      <c r="D51" s="28">
        <f t="shared" si="1"/>
        <v>2933608.0617023474</v>
      </c>
    </row>
    <row r="52" spans="1:4" x14ac:dyDescent="0.35">
      <c r="A52" t="s">
        <v>114</v>
      </c>
      <c r="B52" s="28">
        <v>7192388.6180726122</v>
      </c>
      <c r="C52" s="28">
        <f t="shared" si="0"/>
        <v>503467.20326508291</v>
      </c>
      <c r="D52" s="28">
        <f t="shared" si="1"/>
        <v>7695855.8213376952</v>
      </c>
    </row>
    <row r="53" spans="1:4" x14ac:dyDescent="0.35">
      <c r="A53" t="s">
        <v>65</v>
      </c>
      <c r="B53" s="28">
        <v>5281967.3001254015</v>
      </c>
      <c r="C53" s="28">
        <f t="shared" si="0"/>
        <v>369737.71100877813</v>
      </c>
      <c r="D53" s="28">
        <f t="shared" si="1"/>
        <v>5651705.0111341793</v>
      </c>
    </row>
    <row r="54" spans="1:4" x14ac:dyDescent="0.35">
      <c r="A54" t="s">
        <v>89</v>
      </c>
      <c r="B54" s="28">
        <v>6211719.288418741</v>
      </c>
      <c r="C54" s="28">
        <f t="shared" si="0"/>
        <v>434820.3501893119</v>
      </c>
      <c r="D54" s="28">
        <f t="shared" si="1"/>
        <v>6646539.6386080533</v>
      </c>
    </row>
    <row r="55" spans="1:4" x14ac:dyDescent="0.35">
      <c r="A55" t="s">
        <v>61</v>
      </c>
      <c r="B55" s="28">
        <v>5034061.5977717536</v>
      </c>
      <c r="C55" s="28">
        <f t="shared" si="0"/>
        <v>352384.31184402277</v>
      </c>
      <c r="D55" s="28">
        <f t="shared" si="1"/>
        <v>5386445.9096157765</v>
      </c>
    </row>
    <row r="56" spans="1:4" x14ac:dyDescent="0.35">
      <c r="A56" t="s">
        <v>108</v>
      </c>
      <c r="B56" s="28">
        <v>7107404.0765623944</v>
      </c>
      <c r="C56" s="28">
        <f t="shared" si="0"/>
        <v>497518.28535936767</v>
      </c>
      <c r="D56" s="28">
        <f t="shared" si="1"/>
        <v>7604922.3619217621</v>
      </c>
    </row>
    <row r="57" spans="1:4" x14ac:dyDescent="0.35">
      <c r="A57" t="s">
        <v>51</v>
      </c>
      <c r="B57" s="28">
        <v>4817384.7745783096</v>
      </c>
      <c r="C57" s="28">
        <f t="shared" si="0"/>
        <v>337216.93422048172</v>
      </c>
      <c r="D57" s="28">
        <f t="shared" si="1"/>
        <v>5154601.7087987913</v>
      </c>
    </row>
    <row r="58" spans="1:4" x14ac:dyDescent="0.35">
      <c r="A58" t="s">
        <v>26</v>
      </c>
      <c r="B58" s="28">
        <v>3411968.416046435</v>
      </c>
      <c r="C58" s="28">
        <f t="shared" si="0"/>
        <v>238837.78912325046</v>
      </c>
      <c r="D58" s="28">
        <f t="shared" si="1"/>
        <v>3650806.2051696857</v>
      </c>
    </row>
    <row r="59" spans="1:4" x14ac:dyDescent="0.35">
      <c r="A59" t="s">
        <v>130</v>
      </c>
      <c r="B59" s="28">
        <v>7921457.9041332547</v>
      </c>
      <c r="C59" s="28">
        <f t="shared" si="0"/>
        <v>554502.05328932789</v>
      </c>
      <c r="D59" s="28">
        <f t="shared" si="1"/>
        <v>8475959.9574225824</v>
      </c>
    </row>
    <row r="60" spans="1:4" x14ac:dyDescent="0.35">
      <c r="A60" t="s">
        <v>62</v>
      </c>
      <c r="B60" s="28">
        <v>5069796.6153653366</v>
      </c>
      <c r="C60" s="28">
        <f t="shared" si="0"/>
        <v>354885.7630755736</v>
      </c>
      <c r="D60" s="28">
        <f t="shared" si="1"/>
        <v>5424682.37844091</v>
      </c>
    </row>
    <row r="61" spans="1:4" x14ac:dyDescent="0.35">
      <c r="A61" t="s">
        <v>82</v>
      </c>
      <c r="B61" s="28">
        <v>5902449.919273858</v>
      </c>
      <c r="C61" s="28">
        <f t="shared" si="0"/>
        <v>413171.49434917007</v>
      </c>
      <c r="D61" s="28">
        <f t="shared" si="1"/>
        <v>6315621.4136230284</v>
      </c>
    </row>
    <row r="62" spans="1:4" x14ac:dyDescent="0.35">
      <c r="A62" t="s">
        <v>175</v>
      </c>
      <c r="B62" s="28">
        <v>13590234.074312065</v>
      </c>
      <c r="C62" s="28">
        <f t="shared" si="0"/>
        <v>951316.38520184462</v>
      </c>
      <c r="D62" s="28">
        <f t="shared" si="1"/>
        <v>14541550.45951391</v>
      </c>
    </row>
    <row r="63" spans="1:4" x14ac:dyDescent="0.35">
      <c r="A63" t="s">
        <v>7</v>
      </c>
      <c r="B63" s="28">
        <v>2450078.5376350321</v>
      </c>
      <c r="C63" s="28">
        <f t="shared" si="0"/>
        <v>171505.49763445227</v>
      </c>
      <c r="D63" s="28">
        <f t="shared" si="1"/>
        <v>2621584.0352694844</v>
      </c>
    </row>
    <row r="64" spans="1:4" x14ac:dyDescent="0.35">
      <c r="A64" t="s">
        <v>247</v>
      </c>
      <c r="B64" s="28">
        <v>201072618.02130541</v>
      </c>
      <c r="C64" s="28">
        <f t="shared" si="0"/>
        <v>14075083.261491381</v>
      </c>
      <c r="D64" s="28">
        <f t="shared" si="1"/>
        <v>215147701.2827968</v>
      </c>
    </row>
    <row r="65" spans="1:4" x14ac:dyDescent="0.35">
      <c r="A65" t="s">
        <v>85</v>
      </c>
      <c r="B65" s="28">
        <v>6054479.8498606849</v>
      </c>
      <c r="C65" s="28">
        <f t="shared" si="0"/>
        <v>423813.58949024801</v>
      </c>
      <c r="D65" s="28">
        <f t="shared" si="1"/>
        <v>6478293.4393509328</v>
      </c>
    </row>
    <row r="66" spans="1:4" x14ac:dyDescent="0.35">
      <c r="A66" t="s">
        <v>69</v>
      </c>
      <c r="B66" s="28">
        <v>5368068.9125210447</v>
      </c>
      <c r="C66" s="28">
        <f t="shared" si="0"/>
        <v>375764.82387647318</v>
      </c>
      <c r="D66" s="28">
        <f t="shared" si="1"/>
        <v>5743833.7363975178</v>
      </c>
    </row>
    <row r="67" spans="1:4" x14ac:dyDescent="0.35">
      <c r="A67" t="s">
        <v>223</v>
      </c>
      <c r="B67" s="28">
        <v>124482929.317761</v>
      </c>
      <c r="C67" s="28">
        <f t="shared" si="0"/>
        <v>8713805.0522432718</v>
      </c>
      <c r="D67" s="28">
        <f t="shared" si="1"/>
        <v>133196734.37000428</v>
      </c>
    </row>
    <row r="68" spans="1:4" x14ac:dyDescent="0.35">
      <c r="A68" t="s">
        <v>133</v>
      </c>
      <c r="B68" s="28">
        <v>8403137.1573235188</v>
      </c>
      <c r="C68" s="28">
        <f t="shared" ref="C68:C131" si="2">B68*C$1</f>
        <v>588219.60101264634</v>
      </c>
      <c r="D68" s="28">
        <f t="shared" ref="D68:D131" si="3">B68+C68</f>
        <v>8991356.7583361659</v>
      </c>
    </row>
    <row r="69" spans="1:4" x14ac:dyDescent="0.35">
      <c r="A69" t="s">
        <v>88</v>
      </c>
      <c r="B69" s="28">
        <v>6210368.7210630458</v>
      </c>
      <c r="C69" s="28">
        <f t="shared" si="2"/>
        <v>434725.81047441327</v>
      </c>
      <c r="D69" s="28">
        <f t="shared" si="3"/>
        <v>6645094.5315374592</v>
      </c>
    </row>
    <row r="70" spans="1:4" x14ac:dyDescent="0.35">
      <c r="A70" t="s">
        <v>232</v>
      </c>
      <c r="B70" s="28">
        <v>144529179.72544897</v>
      </c>
      <c r="C70" s="28">
        <f t="shared" si="2"/>
        <v>10117042.580781428</v>
      </c>
      <c r="D70" s="28">
        <f t="shared" si="3"/>
        <v>154646222.3062304</v>
      </c>
    </row>
    <row r="71" spans="1:4" x14ac:dyDescent="0.35">
      <c r="A71" t="s">
        <v>70</v>
      </c>
      <c r="B71" s="28">
        <v>5447509.9091178728</v>
      </c>
      <c r="C71" s="28">
        <f t="shared" si="2"/>
        <v>381325.69363825116</v>
      </c>
      <c r="D71" s="28">
        <f t="shared" si="3"/>
        <v>5828835.602756124</v>
      </c>
    </row>
    <row r="72" spans="1:4" x14ac:dyDescent="0.35">
      <c r="A72" t="s">
        <v>9</v>
      </c>
      <c r="B72" s="28">
        <v>2616035.2600788018</v>
      </c>
      <c r="C72" s="28">
        <f t="shared" si="2"/>
        <v>183122.46820551614</v>
      </c>
      <c r="D72" s="28">
        <f t="shared" si="3"/>
        <v>2799157.728284318</v>
      </c>
    </row>
    <row r="73" spans="1:4" x14ac:dyDescent="0.35">
      <c r="A73" t="s">
        <v>226</v>
      </c>
      <c r="B73" s="28">
        <v>131017563.03014643</v>
      </c>
      <c r="C73" s="28">
        <f t="shared" si="2"/>
        <v>9171229.4121102504</v>
      </c>
      <c r="D73" s="28">
        <f t="shared" si="3"/>
        <v>140188792.44225669</v>
      </c>
    </row>
    <row r="74" spans="1:4" x14ac:dyDescent="0.35">
      <c r="A74" t="s">
        <v>71</v>
      </c>
      <c r="B74" s="28">
        <v>5450673.6363551645</v>
      </c>
      <c r="C74" s="28">
        <f t="shared" si="2"/>
        <v>381547.15454486152</v>
      </c>
      <c r="D74" s="28">
        <f t="shared" si="3"/>
        <v>5832220.7909000255</v>
      </c>
    </row>
    <row r="75" spans="1:4" x14ac:dyDescent="0.35">
      <c r="A75" t="s">
        <v>145</v>
      </c>
      <c r="B75" s="28">
        <v>9083640.5800973456</v>
      </c>
      <c r="C75" s="28">
        <f t="shared" si="2"/>
        <v>635854.84060681425</v>
      </c>
      <c r="D75" s="28">
        <f t="shared" si="3"/>
        <v>9719495.4207041599</v>
      </c>
    </row>
    <row r="76" spans="1:4" x14ac:dyDescent="0.35">
      <c r="A76" t="s">
        <v>45</v>
      </c>
      <c r="B76" s="28">
        <v>4657294.2727014422</v>
      </c>
      <c r="C76" s="28">
        <f t="shared" si="2"/>
        <v>326010.59908910102</v>
      </c>
      <c r="D76" s="28">
        <f t="shared" si="3"/>
        <v>4983304.8717905432</v>
      </c>
    </row>
    <row r="77" spans="1:4" x14ac:dyDescent="0.35">
      <c r="A77" t="s">
        <v>136</v>
      </c>
      <c r="B77" s="28">
        <v>8521649.9191504195</v>
      </c>
      <c r="C77" s="28">
        <f t="shared" si="2"/>
        <v>596515.49434052943</v>
      </c>
      <c r="D77" s="28">
        <f t="shared" si="3"/>
        <v>9118165.4134909492</v>
      </c>
    </row>
    <row r="78" spans="1:4" x14ac:dyDescent="0.35">
      <c r="A78" t="s">
        <v>179</v>
      </c>
      <c r="B78" s="28">
        <v>15102379.58995875</v>
      </c>
      <c r="C78" s="28">
        <f t="shared" si="2"/>
        <v>1057166.5712971126</v>
      </c>
      <c r="D78" s="28">
        <f t="shared" si="3"/>
        <v>16159546.161255863</v>
      </c>
    </row>
    <row r="79" spans="1:4" x14ac:dyDescent="0.35">
      <c r="A79" t="s">
        <v>97</v>
      </c>
      <c r="B79" s="28">
        <v>6440994.7945621554</v>
      </c>
      <c r="C79" s="28">
        <f t="shared" si="2"/>
        <v>450869.63561935094</v>
      </c>
      <c r="D79" s="28">
        <f t="shared" si="3"/>
        <v>6891864.4301815061</v>
      </c>
    </row>
    <row r="80" spans="1:4" x14ac:dyDescent="0.35">
      <c r="A80" t="s">
        <v>147</v>
      </c>
      <c r="B80" s="28">
        <v>9181887.2017061934</v>
      </c>
      <c r="C80" s="28">
        <f t="shared" si="2"/>
        <v>642732.10411943356</v>
      </c>
      <c r="D80" s="28">
        <f t="shared" si="3"/>
        <v>9824619.3058256265</v>
      </c>
    </row>
    <row r="81" spans="1:4" x14ac:dyDescent="0.35">
      <c r="A81" t="s">
        <v>103</v>
      </c>
      <c r="B81" s="28">
        <v>6792026.4779859511</v>
      </c>
      <c r="C81" s="28">
        <f t="shared" si="2"/>
        <v>475441.85345901659</v>
      </c>
      <c r="D81" s="28">
        <f t="shared" si="3"/>
        <v>7267468.3314449675</v>
      </c>
    </row>
    <row r="82" spans="1:4" x14ac:dyDescent="0.35">
      <c r="A82" t="s">
        <v>21</v>
      </c>
      <c r="B82" s="28">
        <v>3210207.8974547335</v>
      </c>
      <c r="C82" s="28">
        <f t="shared" si="2"/>
        <v>224714.55282183137</v>
      </c>
      <c r="D82" s="28">
        <f t="shared" si="3"/>
        <v>3434922.4502765648</v>
      </c>
    </row>
    <row r="83" spans="1:4" x14ac:dyDescent="0.35">
      <c r="A83" t="s">
        <v>18</v>
      </c>
      <c r="B83" s="28">
        <v>3115248.2139926543</v>
      </c>
      <c r="C83" s="28">
        <f t="shared" si="2"/>
        <v>218067.37497948582</v>
      </c>
      <c r="D83" s="28">
        <f t="shared" si="3"/>
        <v>3333315.5889721401</v>
      </c>
    </row>
    <row r="84" spans="1:4" x14ac:dyDescent="0.35">
      <c r="A84" t="s">
        <v>60</v>
      </c>
      <c r="B84" s="28">
        <v>5010056.5943144904</v>
      </c>
      <c r="C84" s="28">
        <f t="shared" si="2"/>
        <v>350703.96160201437</v>
      </c>
      <c r="D84" s="28">
        <f t="shared" si="3"/>
        <v>5360760.5559165049</v>
      </c>
    </row>
    <row r="85" spans="1:4" x14ac:dyDescent="0.35">
      <c r="A85" t="s">
        <v>132</v>
      </c>
      <c r="B85" s="28">
        <v>8364856.4944250081</v>
      </c>
      <c r="C85" s="28">
        <f t="shared" si="2"/>
        <v>585539.95460975065</v>
      </c>
      <c r="D85" s="28">
        <f t="shared" si="3"/>
        <v>8950396.4490347579</v>
      </c>
    </row>
    <row r="86" spans="1:4" x14ac:dyDescent="0.35">
      <c r="A86" t="s">
        <v>180</v>
      </c>
      <c r="B86" s="28">
        <v>15747232.570369549</v>
      </c>
      <c r="C86" s="28">
        <f t="shared" si="2"/>
        <v>1102306.2799258686</v>
      </c>
      <c r="D86" s="28">
        <f t="shared" si="3"/>
        <v>16849538.850295417</v>
      </c>
    </row>
    <row r="87" spans="1:4" x14ac:dyDescent="0.35">
      <c r="A87" t="s">
        <v>172</v>
      </c>
      <c r="B87" s="28">
        <v>12706736.016616812</v>
      </c>
      <c r="C87" s="28">
        <f t="shared" si="2"/>
        <v>889471.52116317698</v>
      </c>
      <c r="D87" s="28">
        <f t="shared" si="3"/>
        <v>13596207.537779989</v>
      </c>
    </row>
    <row r="88" spans="1:4" x14ac:dyDescent="0.35">
      <c r="A88" s="1" t="s">
        <v>99</v>
      </c>
      <c r="B88" s="28">
        <v>6499843.9845022708</v>
      </c>
      <c r="C88" s="28">
        <f t="shared" si="2"/>
        <v>454989.07891515899</v>
      </c>
      <c r="D88" s="28">
        <f t="shared" si="3"/>
        <v>6954833.06341743</v>
      </c>
    </row>
    <row r="89" spans="1:4" x14ac:dyDescent="0.35">
      <c r="A89" t="s">
        <v>78</v>
      </c>
      <c r="B89" s="28">
        <v>5712375.2566264523</v>
      </c>
      <c r="C89" s="28">
        <f t="shared" si="2"/>
        <v>399866.26796385169</v>
      </c>
      <c r="D89" s="28">
        <f t="shared" si="3"/>
        <v>6112241.5245903041</v>
      </c>
    </row>
    <row r="90" spans="1:4" x14ac:dyDescent="0.35">
      <c r="A90" t="s">
        <v>276</v>
      </c>
      <c r="B90" s="28">
        <v>421897382.71689808</v>
      </c>
      <c r="C90" s="28">
        <f t="shared" si="2"/>
        <v>29532816.79018287</v>
      </c>
      <c r="D90" s="28">
        <f t="shared" si="3"/>
        <v>451430199.50708097</v>
      </c>
    </row>
    <row r="91" spans="1:4" x14ac:dyDescent="0.35">
      <c r="A91" t="s">
        <v>207</v>
      </c>
      <c r="B91" s="28">
        <v>66708873.812721543</v>
      </c>
      <c r="C91" s="28">
        <f t="shared" si="2"/>
        <v>4669621.1668905085</v>
      </c>
      <c r="D91" s="28">
        <f t="shared" si="3"/>
        <v>71378494.979612052</v>
      </c>
    </row>
    <row r="92" spans="1:4" x14ac:dyDescent="0.35">
      <c r="A92" t="s">
        <v>129</v>
      </c>
      <c r="B92" s="28">
        <v>7896084.0953639774</v>
      </c>
      <c r="C92" s="28">
        <f t="shared" si="2"/>
        <v>552725.88667547842</v>
      </c>
      <c r="D92" s="28">
        <f t="shared" si="3"/>
        <v>8448809.9820394553</v>
      </c>
    </row>
    <row r="93" spans="1:4" x14ac:dyDescent="0.35">
      <c r="A93" t="s">
        <v>282</v>
      </c>
      <c r="B93" s="28">
        <v>1260705971.9236794</v>
      </c>
      <c r="C93" s="28">
        <f t="shared" si="2"/>
        <v>88249418.034657568</v>
      </c>
      <c r="D93" s="28">
        <f t="shared" si="3"/>
        <v>1348955389.9583368</v>
      </c>
    </row>
    <row r="94" spans="1:4" x14ac:dyDescent="0.35">
      <c r="A94" t="s">
        <v>66</v>
      </c>
      <c r="B94" s="28">
        <v>5282360.2830647426</v>
      </c>
      <c r="C94" s="28">
        <f t="shared" si="2"/>
        <v>369765.21981453203</v>
      </c>
      <c r="D94" s="28">
        <f t="shared" si="3"/>
        <v>5652125.502879275</v>
      </c>
    </row>
    <row r="95" spans="1:4" x14ac:dyDescent="0.35">
      <c r="A95" t="s">
        <v>96</v>
      </c>
      <c r="B95" s="28">
        <v>6440994.7945621554</v>
      </c>
      <c r="C95" s="28">
        <f t="shared" si="2"/>
        <v>450869.63561935094</v>
      </c>
      <c r="D95" s="28">
        <f t="shared" si="3"/>
        <v>6891864.4301815061</v>
      </c>
    </row>
    <row r="96" spans="1:4" x14ac:dyDescent="0.35">
      <c r="A96" t="s">
        <v>128</v>
      </c>
      <c r="B96" s="28">
        <v>7896084.0953639774</v>
      </c>
      <c r="C96" s="28">
        <f t="shared" si="2"/>
        <v>552725.88667547842</v>
      </c>
      <c r="D96" s="28">
        <f t="shared" si="3"/>
        <v>8448809.9820394553</v>
      </c>
    </row>
    <row r="97" spans="1:4" x14ac:dyDescent="0.35">
      <c r="A97" t="s">
        <v>141</v>
      </c>
      <c r="B97" s="28">
        <v>8805430.6036175825</v>
      </c>
      <c r="C97" s="28">
        <f t="shared" si="2"/>
        <v>616380.14225323079</v>
      </c>
      <c r="D97" s="28">
        <f t="shared" si="3"/>
        <v>9421810.7458708137</v>
      </c>
    </row>
    <row r="98" spans="1:4" x14ac:dyDescent="0.35">
      <c r="A98" t="s">
        <v>139</v>
      </c>
      <c r="B98" s="28">
        <v>8751424.3803759217</v>
      </c>
      <c r="C98" s="28">
        <f t="shared" si="2"/>
        <v>612599.70662631455</v>
      </c>
      <c r="D98" s="28">
        <f t="shared" si="3"/>
        <v>9364024.0870022364</v>
      </c>
    </row>
    <row r="99" spans="1:4" x14ac:dyDescent="0.35">
      <c r="A99" t="s">
        <v>24</v>
      </c>
      <c r="B99" s="28">
        <v>3326109.82820589</v>
      </c>
      <c r="C99" s="28">
        <f t="shared" si="2"/>
        <v>232827.68797441231</v>
      </c>
      <c r="D99" s="28">
        <f t="shared" si="3"/>
        <v>3558937.5161803025</v>
      </c>
    </row>
    <row r="100" spans="1:4" x14ac:dyDescent="0.35">
      <c r="A100" t="s">
        <v>22</v>
      </c>
      <c r="B100" s="28">
        <v>3274045.9264906337</v>
      </c>
      <c r="C100" s="28">
        <f t="shared" si="2"/>
        <v>229183.21485434438</v>
      </c>
      <c r="D100" s="28">
        <f t="shared" si="3"/>
        <v>3503229.141344978</v>
      </c>
    </row>
    <row r="101" spans="1:4" x14ac:dyDescent="0.35">
      <c r="A101" t="s">
        <v>182</v>
      </c>
      <c r="B101" s="28">
        <v>17543346.631407414</v>
      </c>
      <c r="C101" s="28">
        <f t="shared" si="2"/>
        <v>1228034.2641985191</v>
      </c>
      <c r="D101" s="28">
        <f t="shared" si="3"/>
        <v>18771380.895605933</v>
      </c>
    </row>
    <row r="102" spans="1:4" x14ac:dyDescent="0.35">
      <c r="A102" t="s">
        <v>100</v>
      </c>
      <c r="B102" s="28">
        <v>6592876.0165872332</v>
      </c>
      <c r="C102" s="28">
        <f t="shared" si="2"/>
        <v>461501.32116110635</v>
      </c>
      <c r="D102" s="28">
        <f t="shared" si="3"/>
        <v>7054377.3377483394</v>
      </c>
    </row>
    <row r="103" spans="1:4" x14ac:dyDescent="0.35">
      <c r="A103" t="s">
        <v>23</v>
      </c>
      <c r="B103" s="28">
        <v>3281703.6626430922</v>
      </c>
      <c r="C103" s="28">
        <f t="shared" si="2"/>
        <v>229719.25638501649</v>
      </c>
      <c r="D103" s="28">
        <f t="shared" si="3"/>
        <v>3511422.9190281089</v>
      </c>
    </row>
    <row r="104" spans="1:4" x14ac:dyDescent="0.35">
      <c r="A104" t="s">
        <v>75</v>
      </c>
      <c r="B104" s="28">
        <v>5541470.3449963955</v>
      </c>
      <c r="C104" s="28">
        <f t="shared" si="2"/>
        <v>387902.92414974771</v>
      </c>
      <c r="D104" s="28">
        <f t="shared" si="3"/>
        <v>5929373.2691461435</v>
      </c>
    </row>
    <row r="105" spans="1:4" x14ac:dyDescent="0.35">
      <c r="A105" t="s">
        <v>93</v>
      </c>
      <c r="B105" s="28">
        <v>6374885.7709450079</v>
      </c>
      <c r="C105" s="28">
        <f t="shared" si="2"/>
        <v>446242.00396615057</v>
      </c>
      <c r="D105" s="28">
        <f t="shared" si="3"/>
        <v>6821127.7749111587</v>
      </c>
    </row>
    <row r="106" spans="1:4" x14ac:dyDescent="0.35">
      <c r="A106" t="s">
        <v>227</v>
      </c>
      <c r="B106" s="28">
        <v>135617393.16259268</v>
      </c>
      <c r="C106" s="28">
        <f t="shared" si="2"/>
        <v>9493217.5213814881</v>
      </c>
      <c r="D106" s="28">
        <f t="shared" si="3"/>
        <v>145110610.68397418</v>
      </c>
    </row>
    <row r="107" spans="1:4" x14ac:dyDescent="0.35">
      <c r="A107" t="s">
        <v>102</v>
      </c>
      <c r="B107" s="28">
        <v>12743384.969455445</v>
      </c>
      <c r="C107" s="28">
        <f t="shared" si="2"/>
        <v>892036.94786188123</v>
      </c>
      <c r="D107" s="28">
        <f t="shared" si="3"/>
        <v>13635421.917317327</v>
      </c>
    </row>
    <row r="108" spans="1:4" x14ac:dyDescent="0.35">
      <c r="A108" t="s">
        <v>36</v>
      </c>
      <c r="B108" s="28">
        <v>4221280.4004841466</v>
      </c>
      <c r="C108" s="28">
        <f t="shared" si="2"/>
        <v>295489.62803389027</v>
      </c>
      <c r="D108" s="28">
        <f t="shared" si="3"/>
        <v>4516770.0285180369</v>
      </c>
    </row>
    <row r="109" spans="1:4" x14ac:dyDescent="0.35">
      <c r="A109" t="s">
        <v>19</v>
      </c>
      <c r="B109" s="28">
        <v>3185574.2283961303</v>
      </c>
      <c r="C109" s="28">
        <f t="shared" si="2"/>
        <v>222990.19598772915</v>
      </c>
      <c r="D109" s="28">
        <f t="shared" si="3"/>
        <v>3408564.4243838596</v>
      </c>
    </row>
    <row r="110" spans="1:4" x14ac:dyDescent="0.35">
      <c r="A110" t="s">
        <v>178</v>
      </c>
      <c r="B110" s="28">
        <v>14782342.801713144</v>
      </c>
      <c r="C110" s="28">
        <f t="shared" si="2"/>
        <v>1034763.9961199202</v>
      </c>
      <c r="D110" s="28">
        <f t="shared" si="3"/>
        <v>15817106.797833065</v>
      </c>
    </row>
    <row r="111" spans="1:4" x14ac:dyDescent="0.35">
      <c r="A111" t="s">
        <v>148</v>
      </c>
      <c r="B111" s="28">
        <v>9202378.3184163086</v>
      </c>
      <c r="C111" s="28">
        <f t="shared" si="2"/>
        <v>644166.48228914163</v>
      </c>
      <c r="D111" s="28">
        <f t="shared" si="3"/>
        <v>9846544.8007054497</v>
      </c>
    </row>
    <row r="112" spans="1:4" x14ac:dyDescent="0.35">
      <c r="A112" t="s">
        <v>0</v>
      </c>
      <c r="B112" s="28">
        <v>1571918.7185535906</v>
      </c>
      <c r="C112" s="28">
        <f t="shared" si="2"/>
        <v>110034.31029875136</v>
      </c>
      <c r="D112" s="28">
        <f t="shared" si="3"/>
        <v>1681953.0288523419</v>
      </c>
    </row>
    <row r="113" spans="1:4" x14ac:dyDescent="0.35">
      <c r="A113" t="s">
        <v>101</v>
      </c>
      <c r="B113" s="28">
        <v>6730893.0170063144</v>
      </c>
      <c r="C113" s="28">
        <f t="shared" si="2"/>
        <v>471162.51119044208</v>
      </c>
      <c r="D113" s="28">
        <f t="shared" si="3"/>
        <v>7202055.5281967567</v>
      </c>
    </row>
    <row r="114" spans="1:4" x14ac:dyDescent="0.35">
      <c r="A114" t="s">
        <v>55</v>
      </c>
      <c r="B114" s="28">
        <v>4992368.002705818</v>
      </c>
      <c r="C114" s="28">
        <f t="shared" si="2"/>
        <v>349465.76018940727</v>
      </c>
      <c r="D114" s="28">
        <f t="shared" si="3"/>
        <v>5341833.7628952255</v>
      </c>
    </row>
    <row r="115" spans="1:4" x14ac:dyDescent="0.35">
      <c r="A115" t="s">
        <v>204</v>
      </c>
      <c r="B115" s="28">
        <v>104070116.17989847</v>
      </c>
      <c r="C115" s="28">
        <f t="shared" si="2"/>
        <v>7284908.1325928932</v>
      </c>
      <c r="D115" s="28">
        <f t="shared" si="3"/>
        <v>111355024.31249136</v>
      </c>
    </row>
    <row r="116" spans="1:4" x14ac:dyDescent="0.35">
      <c r="A116" t="s">
        <v>39</v>
      </c>
      <c r="B116" s="28">
        <v>4317650.4353514435</v>
      </c>
      <c r="C116" s="28">
        <f t="shared" si="2"/>
        <v>302235.53047460108</v>
      </c>
      <c r="D116" s="28">
        <f t="shared" si="3"/>
        <v>4619885.9658260448</v>
      </c>
    </row>
    <row r="117" spans="1:4" x14ac:dyDescent="0.35">
      <c r="A117" t="s">
        <v>164</v>
      </c>
      <c r="B117" s="28">
        <v>11084650.086767757</v>
      </c>
      <c r="C117" s="28">
        <f t="shared" si="2"/>
        <v>775925.5060737431</v>
      </c>
      <c r="D117" s="28">
        <f t="shared" si="3"/>
        <v>11860575.5928415</v>
      </c>
    </row>
    <row r="118" spans="1:4" x14ac:dyDescent="0.35">
      <c r="A118" t="s">
        <v>254</v>
      </c>
      <c r="B118" s="28">
        <v>96423728.39962773</v>
      </c>
      <c r="C118" s="28">
        <f t="shared" si="2"/>
        <v>6749660.9879739415</v>
      </c>
      <c r="D118" s="28">
        <f t="shared" si="3"/>
        <v>103173389.38760167</v>
      </c>
    </row>
    <row r="119" spans="1:4" x14ac:dyDescent="0.35">
      <c r="A119" t="s">
        <v>15</v>
      </c>
      <c r="B119" s="28">
        <v>2818937.8279520432</v>
      </c>
      <c r="C119" s="28">
        <f t="shared" si="2"/>
        <v>197325.64795664305</v>
      </c>
      <c r="D119" s="28">
        <f t="shared" si="3"/>
        <v>3016263.4759086864</v>
      </c>
    </row>
    <row r="120" spans="1:4" x14ac:dyDescent="0.35">
      <c r="A120" t="s">
        <v>127</v>
      </c>
      <c r="B120" s="28">
        <v>7895046.8982590539</v>
      </c>
      <c r="C120" s="28">
        <f t="shared" si="2"/>
        <v>552653.28287813382</v>
      </c>
      <c r="D120" s="28">
        <f t="shared" si="3"/>
        <v>8447700.1811371874</v>
      </c>
    </row>
    <row r="121" spans="1:4" x14ac:dyDescent="0.35">
      <c r="A121" t="s">
        <v>161</v>
      </c>
      <c r="B121" s="28">
        <v>10539182.974104397</v>
      </c>
      <c r="C121" s="28">
        <f t="shared" si="2"/>
        <v>737742.80818730791</v>
      </c>
      <c r="D121" s="28">
        <f t="shared" si="3"/>
        <v>11276925.782291705</v>
      </c>
    </row>
    <row r="122" spans="1:4" x14ac:dyDescent="0.35">
      <c r="A122" t="s">
        <v>160</v>
      </c>
      <c r="B122" s="28">
        <v>10539182.974104397</v>
      </c>
      <c r="C122" s="28">
        <f t="shared" si="2"/>
        <v>737742.80818730791</v>
      </c>
      <c r="D122" s="28">
        <f t="shared" si="3"/>
        <v>11276925.782291705</v>
      </c>
    </row>
    <row r="123" spans="1:4" x14ac:dyDescent="0.35">
      <c r="A123" t="s">
        <v>27</v>
      </c>
      <c r="B123" s="28">
        <v>3472726.3122395216</v>
      </c>
      <c r="C123" s="28">
        <f t="shared" si="2"/>
        <v>243090.84185676655</v>
      </c>
      <c r="D123" s="28">
        <f t="shared" si="3"/>
        <v>3715817.1540962881</v>
      </c>
    </row>
    <row r="124" spans="1:4" x14ac:dyDescent="0.35">
      <c r="A124" t="s">
        <v>177</v>
      </c>
      <c r="B124" s="28">
        <v>14684712.712510416</v>
      </c>
      <c r="C124" s="28">
        <f t="shared" si="2"/>
        <v>1027929.8898757292</v>
      </c>
      <c r="D124" s="28">
        <f t="shared" si="3"/>
        <v>15712642.602386145</v>
      </c>
    </row>
    <row r="125" spans="1:4" x14ac:dyDescent="0.35">
      <c r="A125" t="s">
        <v>240</v>
      </c>
      <c r="B125" s="28">
        <v>118903654.60150555</v>
      </c>
      <c r="C125" s="28">
        <f t="shared" si="2"/>
        <v>8323255.8221053891</v>
      </c>
      <c r="D125" s="28">
        <f t="shared" si="3"/>
        <v>127226910.42361094</v>
      </c>
    </row>
    <row r="126" spans="1:4" x14ac:dyDescent="0.35">
      <c r="A126" t="s">
        <v>30</v>
      </c>
      <c r="B126" s="28">
        <v>3678675.0751606361</v>
      </c>
      <c r="C126" s="28">
        <f t="shared" si="2"/>
        <v>257507.25526124454</v>
      </c>
      <c r="D126" s="28">
        <f t="shared" si="3"/>
        <v>3936182.3304218808</v>
      </c>
    </row>
    <row r="127" spans="1:4" x14ac:dyDescent="0.35">
      <c r="A127" t="s">
        <v>131</v>
      </c>
      <c r="B127" s="28">
        <v>8336686.989028669</v>
      </c>
      <c r="C127" s="28">
        <f t="shared" si="2"/>
        <v>583568.08923200693</v>
      </c>
      <c r="D127" s="28">
        <f t="shared" si="3"/>
        <v>8920255.0782606751</v>
      </c>
    </row>
    <row r="128" spans="1:4" x14ac:dyDescent="0.35">
      <c r="A128" t="s">
        <v>134</v>
      </c>
      <c r="B128" s="28">
        <v>8438667.6264784671</v>
      </c>
      <c r="C128" s="28">
        <f t="shared" si="2"/>
        <v>590706.73385349277</v>
      </c>
      <c r="D128" s="28">
        <f t="shared" si="3"/>
        <v>9029374.36033196</v>
      </c>
    </row>
    <row r="129" spans="1:4" x14ac:dyDescent="0.35">
      <c r="A129" t="s">
        <v>5</v>
      </c>
      <c r="B129" s="28">
        <v>2108921.6774805849</v>
      </c>
      <c r="C129" s="28">
        <f t="shared" si="2"/>
        <v>147624.51742364097</v>
      </c>
      <c r="D129" s="28">
        <f t="shared" si="3"/>
        <v>2256546.1949042259</v>
      </c>
    </row>
    <row r="130" spans="1:4" x14ac:dyDescent="0.35">
      <c r="A130" t="s">
        <v>42</v>
      </c>
      <c r="B130" s="28">
        <v>4487063.3569364566</v>
      </c>
      <c r="C130" s="28">
        <f t="shared" si="2"/>
        <v>314094.43498555198</v>
      </c>
      <c r="D130" s="28">
        <f t="shared" si="3"/>
        <v>4801157.7919220086</v>
      </c>
    </row>
    <row r="131" spans="1:4" x14ac:dyDescent="0.35">
      <c r="A131" t="s">
        <v>95</v>
      </c>
      <c r="B131" s="28">
        <v>6440994.7945621554</v>
      </c>
      <c r="C131" s="28">
        <f t="shared" si="2"/>
        <v>450869.63561935094</v>
      </c>
      <c r="D131" s="28">
        <f t="shared" si="3"/>
        <v>6891864.4301815061</v>
      </c>
    </row>
    <row r="132" spans="1:4" x14ac:dyDescent="0.35">
      <c r="A132" t="s">
        <v>67</v>
      </c>
      <c r="B132" s="28">
        <v>5284723.7670356268</v>
      </c>
      <c r="C132" s="28">
        <f t="shared" ref="C132:C195" si="4">B132*C$1</f>
        <v>369930.66369249392</v>
      </c>
      <c r="D132" s="28">
        <f t="shared" ref="D132:D195" si="5">B132+C132</f>
        <v>5654654.4307281207</v>
      </c>
    </row>
    <row r="133" spans="1:4" x14ac:dyDescent="0.35">
      <c r="A133" t="s">
        <v>137</v>
      </c>
      <c r="B133" s="28">
        <v>8552871.6162670795</v>
      </c>
      <c r="C133" s="28">
        <f t="shared" si="4"/>
        <v>598701.01313869562</v>
      </c>
      <c r="D133" s="28">
        <f t="shared" si="5"/>
        <v>9151572.6294057742</v>
      </c>
    </row>
    <row r="134" spans="1:4" x14ac:dyDescent="0.35">
      <c r="A134" t="s">
        <v>76</v>
      </c>
      <c r="B134" s="28">
        <v>5587705.9514816059</v>
      </c>
      <c r="C134" s="28">
        <f t="shared" si="4"/>
        <v>391139.41660371242</v>
      </c>
      <c r="D134" s="28">
        <f t="shared" si="5"/>
        <v>5978845.3680853182</v>
      </c>
    </row>
    <row r="135" spans="1:4" x14ac:dyDescent="0.35">
      <c r="A135" t="s">
        <v>135</v>
      </c>
      <c r="B135" s="28">
        <v>8480036.1072570942</v>
      </c>
      <c r="C135" s="28">
        <f t="shared" si="4"/>
        <v>593602.52750799665</v>
      </c>
      <c r="D135" s="28">
        <f t="shared" si="5"/>
        <v>9073638.6347650904</v>
      </c>
    </row>
    <row r="136" spans="1:4" x14ac:dyDescent="0.35">
      <c r="A136" t="s">
        <v>158</v>
      </c>
      <c r="B136" s="28">
        <v>10270221.365182996</v>
      </c>
      <c r="C136" s="28">
        <f t="shared" si="4"/>
        <v>718915.49556280975</v>
      </c>
      <c r="D136" s="28">
        <f t="shared" si="5"/>
        <v>10989136.860745806</v>
      </c>
    </row>
    <row r="137" spans="1:4" x14ac:dyDescent="0.35">
      <c r="A137" t="s">
        <v>111</v>
      </c>
      <c r="B137" s="28">
        <v>7127532.9394655451</v>
      </c>
      <c r="C137" s="28">
        <f t="shared" si="4"/>
        <v>498927.30576258822</v>
      </c>
      <c r="D137" s="28">
        <f t="shared" si="5"/>
        <v>7626460.2452281332</v>
      </c>
    </row>
    <row r="138" spans="1:4" x14ac:dyDescent="0.35">
      <c r="A138" t="s">
        <v>63</v>
      </c>
      <c r="B138" s="28">
        <v>5077958.1904057302</v>
      </c>
      <c r="C138" s="28">
        <f t="shared" si="4"/>
        <v>355457.07332840114</v>
      </c>
      <c r="D138" s="28">
        <f t="shared" si="5"/>
        <v>5433415.2637341311</v>
      </c>
    </row>
    <row r="139" spans="1:4" x14ac:dyDescent="0.35">
      <c r="A139" t="s">
        <v>261</v>
      </c>
      <c r="B139" s="28">
        <v>295313116.99729866</v>
      </c>
      <c r="C139" s="28">
        <f t="shared" si="4"/>
        <v>20671918.189810909</v>
      </c>
      <c r="D139" s="28">
        <f t="shared" si="5"/>
        <v>315985035.18710959</v>
      </c>
    </row>
    <row r="140" spans="1:4" x14ac:dyDescent="0.35">
      <c r="A140" t="s">
        <v>187</v>
      </c>
      <c r="B140" s="28">
        <v>23196184.249559123</v>
      </c>
      <c r="C140" s="28">
        <f t="shared" si="4"/>
        <v>1623732.8974691387</v>
      </c>
      <c r="D140" s="28">
        <f t="shared" si="5"/>
        <v>24819917.14702826</v>
      </c>
    </row>
    <row r="141" spans="1:4" x14ac:dyDescent="0.35">
      <c r="A141" t="s">
        <v>98</v>
      </c>
      <c r="B141" s="28">
        <v>6470633.1351345554</v>
      </c>
      <c r="C141" s="28">
        <f t="shared" si="4"/>
        <v>452944.31945941894</v>
      </c>
      <c r="D141" s="28">
        <f t="shared" si="5"/>
        <v>6923577.4545939742</v>
      </c>
    </row>
    <row r="142" spans="1:4" x14ac:dyDescent="0.35">
      <c r="A142" t="s">
        <v>275</v>
      </c>
      <c r="B142" s="28">
        <v>96423728.39962773</v>
      </c>
      <c r="C142" s="28">
        <f t="shared" si="4"/>
        <v>6749660.9879739415</v>
      </c>
      <c r="D142" s="28">
        <f t="shared" si="5"/>
        <v>103173389.38760167</v>
      </c>
    </row>
    <row r="143" spans="1:4" x14ac:dyDescent="0.35">
      <c r="A143" t="s">
        <v>44</v>
      </c>
      <c r="B143" s="28">
        <v>4576878.049115248</v>
      </c>
      <c r="C143" s="28">
        <f t="shared" si="4"/>
        <v>320381.46343806741</v>
      </c>
      <c r="D143" s="28">
        <f t="shared" si="5"/>
        <v>4897259.5125533156</v>
      </c>
    </row>
    <row r="144" spans="1:4" x14ac:dyDescent="0.35">
      <c r="A144" t="s">
        <v>205</v>
      </c>
      <c r="B144" s="28">
        <v>65707370.914844006</v>
      </c>
      <c r="C144" s="28">
        <f t="shared" si="4"/>
        <v>4599515.9640390808</v>
      </c>
      <c r="D144" s="28">
        <f t="shared" si="5"/>
        <v>70306886.878883094</v>
      </c>
    </row>
    <row r="145" spans="1:4" x14ac:dyDescent="0.35">
      <c r="A145" t="s">
        <v>77</v>
      </c>
      <c r="B145" s="28">
        <v>5712375.2566264523</v>
      </c>
      <c r="C145" s="28">
        <f t="shared" si="4"/>
        <v>399866.26796385169</v>
      </c>
      <c r="D145" s="28">
        <f t="shared" si="5"/>
        <v>6112241.5245903041</v>
      </c>
    </row>
    <row r="146" spans="1:4" x14ac:dyDescent="0.35">
      <c r="A146" t="s">
        <v>123</v>
      </c>
      <c r="B146" s="28">
        <v>7803496.4962330665</v>
      </c>
      <c r="C146" s="28">
        <f t="shared" si="4"/>
        <v>546244.75473631476</v>
      </c>
      <c r="D146" s="28">
        <f t="shared" si="5"/>
        <v>8349741.2509693811</v>
      </c>
    </row>
    <row r="147" spans="1:4" x14ac:dyDescent="0.35">
      <c r="A147" t="s">
        <v>1</v>
      </c>
      <c r="B147" s="28">
        <v>1859808.7793436872</v>
      </c>
      <c r="C147" s="28">
        <f t="shared" si="4"/>
        <v>130186.61455405812</v>
      </c>
      <c r="D147" s="28">
        <f t="shared" si="5"/>
        <v>1989995.3938977453</v>
      </c>
    </row>
    <row r="148" spans="1:4" x14ac:dyDescent="0.35">
      <c r="A148" t="s">
        <v>3</v>
      </c>
      <c r="B148" s="28">
        <v>2010730.5898932402</v>
      </c>
      <c r="C148" s="28">
        <f t="shared" si="4"/>
        <v>140751.14129252682</v>
      </c>
      <c r="D148" s="28">
        <f t="shared" si="5"/>
        <v>2151481.7311857669</v>
      </c>
    </row>
    <row r="149" spans="1:4" x14ac:dyDescent="0.35">
      <c r="A149" t="s">
        <v>43</v>
      </c>
      <c r="B149" s="28">
        <v>4541199.0836645691</v>
      </c>
      <c r="C149" s="28">
        <f t="shared" si="4"/>
        <v>317883.93585651985</v>
      </c>
      <c r="D149" s="28">
        <f t="shared" si="5"/>
        <v>4859083.0195210893</v>
      </c>
    </row>
    <row r="150" spans="1:4" x14ac:dyDescent="0.35">
      <c r="A150" t="s">
        <v>17</v>
      </c>
      <c r="B150" s="28">
        <v>3042466.6198663116</v>
      </c>
      <c r="C150" s="28">
        <f t="shared" si="4"/>
        <v>212972.66339064183</v>
      </c>
      <c r="D150" s="28">
        <f t="shared" si="5"/>
        <v>3255439.2832569536</v>
      </c>
    </row>
    <row r="151" spans="1:4" x14ac:dyDescent="0.35">
      <c r="A151" t="s">
        <v>231</v>
      </c>
      <c r="B151" s="28">
        <v>148909802.64807615</v>
      </c>
      <c r="C151" s="28">
        <f t="shared" si="4"/>
        <v>10423686.18536533</v>
      </c>
      <c r="D151" s="28">
        <f t="shared" si="5"/>
        <v>159333488.83344147</v>
      </c>
    </row>
    <row r="152" spans="1:4" x14ac:dyDescent="0.35">
      <c r="A152" t="s">
        <v>8</v>
      </c>
      <c r="B152" s="28">
        <v>2464966.8816090673</v>
      </c>
      <c r="C152" s="28">
        <f t="shared" si="4"/>
        <v>172547.68171263472</v>
      </c>
      <c r="D152" s="28">
        <f t="shared" si="5"/>
        <v>2637514.5633217022</v>
      </c>
    </row>
    <row r="153" spans="1:4" x14ac:dyDescent="0.35">
      <c r="A153" t="s">
        <v>57</v>
      </c>
      <c r="B153" s="28">
        <v>4998368.8936967999</v>
      </c>
      <c r="C153" s="28">
        <f t="shared" si="4"/>
        <v>349885.82255877601</v>
      </c>
      <c r="D153" s="28">
        <f t="shared" si="5"/>
        <v>5348254.7162555754</v>
      </c>
    </row>
    <row r="154" spans="1:4" x14ac:dyDescent="0.35">
      <c r="A154" t="s">
        <v>119</v>
      </c>
      <c r="B154" s="28">
        <v>7492357.6494110404</v>
      </c>
      <c r="C154" s="28">
        <f t="shared" si="4"/>
        <v>524465.03545877291</v>
      </c>
      <c r="D154" s="28">
        <f t="shared" si="5"/>
        <v>8016822.6848698128</v>
      </c>
    </row>
    <row r="155" spans="1:4" x14ac:dyDescent="0.35">
      <c r="A155" t="s">
        <v>118</v>
      </c>
      <c r="B155" s="28">
        <v>7349181.3027836913</v>
      </c>
      <c r="C155" s="28">
        <f t="shared" si="4"/>
        <v>514442.69119485846</v>
      </c>
      <c r="D155" s="28">
        <f t="shared" si="5"/>
        <v>7863623.9939785497</v>
      </c>
    </row>
    <row r="156" spans="1:4" x14ac:dyDescent="0.35">
      <c r="A156" t="s">
        <v>124</v>
      </c>
      <c r="B156" s="28">
        <v>7803550.7394298874</v>
      </c>
      <c r="C156" s="28">
        <f t="shared" si="4"/>
        <v>546248.55176009214</v>
      </c>
      <c r="D156" s="28">
        <f t="shared" si="5"/>
        <v>8349799.2911899798</v>
      </c>
    </row>
    <row r="157" spans="1:4" x14ac:dyDescent="0.35">
      <c r="A157" t="s">
        <v>29</v>
      </c>
      <c r="B157" s="28">
        <v>3558077.7041887315</v>
      </c>
      <c r="C157" s="28">
        <f t="shared" si="4"/>
        <v>249065.43929321124</v>
      </c>
      <c r="D157" s="28">
        <f t="shared" si="5"/>
        <v>3807143.1434819428</v>
      </c>
    </row>
    <row r="158" spans="1:4" x14ac:dyDescent="0.35">
      <c r="A158" t="s">
        <v>152</v>
      </c>
      <c r="B158" s="28">
        <v>9430235.7945018075</v>
      </c>
      <c r="C158" s="28">
        <f t="shared" si="4"/>
        <v>660116.50561512657</v>
      </c>
      <c r="D158" s="28">
        <f t="shared" si="5"/>
        <v>10090352.300116934</v>
      </c>
    </row>
    <row r="159" spans="1:4" x14ac:dyDescent="0.35">
      <c r="A159" t="s">
        <v>188</v>
      </c>
      <c r="B159" s="28">
        <v>23782598.594962481</v>
      </c>
      <c r="C159" s="28">
        <f t="shared" si="4"/>
        <v>1664781.9016473738</v>
      </c>
      <c r="D159" s="28">
        <f t="shared" si="5"/>
        <v>25447380.496609855</v>
      </c>
    </row>
    <row r="160" spans="1:4" x14ac:dyDescent="0.35">
      <c r="A160" t="s">
        <v>113</v>
      </c>
      <c r="B160" s="28">
        <v>7141211.7763402788</v>
      </c>
      <c r="C160" s="28">
        <f t="shared" si="4"/>
        <v>499884.82434381958</v>
      </c>
      <c r="D160" s="28">
        <f t="shared" si="5"/>
        <v>7641096.600684098</v>
      </c>
    </row>
    <row r="161" spans="1:4" x14ac:dyDescent="0.35">
      <c r="A161" t="s">
        <v>168</v>
      </c>
      <c r="B161" s="28">
        <v>11299822.448874189</v>
      </c>
      <c r="C161" s="28">
        <f t="shared" si="4"/>
        <v>790987.57142119331</v>
      </c>
      <c r="D161" s="28">
        <f t="shared" si="5"/>
        <v>12090810.020295382</v>
      </c>
    </row>
    <row r="162" spans="1:4" x14ac:dyDescent="0.35">
      <c r="A162" t="s">
        <v>173</v>
      </c>
      <c r="B162" s="28">
        <v>12817886.754198181</v>
      </c>
      <c r="C162" s="28">
        <f t="shared" si="4"/>
        <v>897252.07279387268</v>
      </c>
      <c r="D162" s="28">
        <f t="shared" si="5"/>
        <v>13715138.826992054</v>
      </c>
    </row>
    <row r="163" spans="1:4" x14ac:dyDescent="0.35">
      <c r="A163" t="s">
        <v>210</v>
      </c>
      <c r="B163" s="28">
        <v>74551499.581701428</v>
      </c>
      <c r="C163" s="28">
        <f t="shared" si="4"/>
        <v>5218604.9707191</v>
      </c>
      <c r="D163" s="28">
        <f t="shared" si="5"/>
        <v>79770104.552420527</v>
      </c>
    </row>
    <row r="164" spans="1:4" x14ac:dyDescent="0.35">
      <c r="A164" t="s">
        <v>167</v>
      </c>
      <c r="B164" s="28">
        <v>11298281.947303265</v>
      </c>
      <c r="C164" s="28">
        <f t="shared" si="4"/>
        <v>790879.7363112286</v>
      </c>
      <c r="D164" s="28">
        <f t="shared" si="5"/>
        <v>12089161.683614494</v>
      </c>
    </row>
    <row r="165" spans="1:4" x14ac:dyDescent="0.35">
      <c r="A165" t="s">
        <v>64</v>
      </c>
      <c r="B165" s="28">
        <v>5094727.8048851537</v>
      </c>
      <c r="C165" s="28">
        <f t="shared" si="4"/>
        <v>356630.94634196081</v>
      </c>
      <c r="D165" s="28">
        <f t="shared" si="5"/>
        <v>5451358.7512271143</v>
      </c>
    </row>
    <row r="166" spans="1:4" x14ac:dyDescent="0.35">
      <c r="A166" t="s">
        <v>83</v>
      </c>
      <c r="B166" s="28">
        <v>5956855.6709003597</v>
      </c>
      <c r="C166" s="28">
        <f t="shared" si="4"/>
        <v>416979.89696302521</v>
      </c>
      <c r="D166" s="28">
        <f t="shared" si="5"/>
        <v>6373835.5678633852</v>
      </c>
    </row>
    <row r="167" spans="1:4" x14ac:dyDescent="0.35">
      <c r="A167" t="s">
        <v>84</v>
      </c>
      <c r="B167" s="28">
        <v>5977471.0658449912</v>
      </c>
      <c r="C167" s="28">
        <f t="shared" si="4"/>
        <v>418422.97460914945</v>
      </c>
      <c r="D167" s="28">
        <f t="shared" si="5"/>
        <v>6395894.0404541409</v>
      </c>
    </row>
    <row r="168" spans="1:4" x14ac:dyDescent="0.35">
      <c r="A168" t="s">
        <v>115</v>
      </c>
      <c r="B168" s="28">
        <v>7193280.7052981621</v>
      </c>
      <c r="C168" s="28">
        <f t="shared" si="4"/>
        <v>503529.64937087137</v>
      </c>
      <c r="D168" s="28">
        <f t="shared" si="5"/>
        <v>7696810.3546690335</v>
      </c>
    </row>
    <row r="169" spans="1:4" x14ac:dyDescent="0.35">
      <c r="A169" t="s">
        <v>166</v>
      </c>
      <c r="B169" s="28">
        <v>11246761.815523945</v>
      </c>
      <c r="C169" s="28">
        <f t="shared" si="4"/>
        <v>787273.32708667626</v>
      </c>
      <c r="D169" s="28">
        <f t="shared" si="5"/>
        <v>12034035.142610621</v>
      </c>
    </row>
    <row r="170" spans="1:4" x14ac:dyDescent="0.35">
      <c r="A170" t="s">
        <v>10</v>
      </c>
      <c r="B170" s="28">
        <v>2666084.3634997271</v>
      </c>
      <c r="C170" s="28">
        <f t="shared" si="4"/>
        <v>186625.90544498092</v>
      </c>
      <c r="D170" s="28">
        <f t="shared" si="5"/>
        <v>2852710.2689447082</v>
      </c>
    </row>
    <row r="171" spans="1:4" x14ac:dyDescent="0.35">
      <c r="A171" t="s">
        <v>47</v>
      </c>
      <c r="B171" s="28">
        <v>4705328.3429289591</v>
      </c>
      <c r="C171" s="28">
        <f t="shared" si="4"/>
        <v>329372.98400502716</v>
      </c>
      <c r="D171" s="28">
        <f t="shared" si="5"/>
        <v>5034701.3269339865</v>
      </c>
    </row>
    <row r="172" spans="1:4" x14ac:dyDescent="0.35">
      <c r="A172" t="s">
        <v>94</v>
      </c>
      <c r="B172" s="28">
        <v>6440994.7945621554</v>
      </c>
      <c r="C172" s="28">
        <f t="shared" si="4"/>
        <v>450869.63561935094</v>
      </c>
      <c r="D172" s="28">
        <f t="shared" si="5"/>
        <v>6891864.4301815061</v>
      </c>
    </row>
    <row r="173" spans="1:4" x14ac:dyDescent="0.35">
      <c r="A173" t="s">
        <v>156</v>
      </c>
      <c r="B173" s="28">
        <v>9991398.3829358798</v>
      </c>
      <c r="C173" s="28">
        <f t="shared" si="4"/>
        <v>699397.88680551166</v>
      </c>
      <c r="D173" s="28">
        <f t="shared" si="5"/>
        <v>10690796.269741392</v>
      </c>
    </row>
    <row r="174" spans="1:4" x14ac:dyDescent="0.35">
      <c r="A174" t="s">
        <v>221</v>
      </c>
      <c r="B174" s="28">
        <v>114026397.09516133</v>
      </c>
      <c r="C174" s="28">
        <f t="shared" si="4"/>
        <v>7981847.7966612941</v>
      </c>
      <c r="D174" s="28">
        <f t="shared" si="5"/>
        <v>122008244.89182262</v>
      </c>
    </row>
    <row r="175" spans="1:4" x14ac:dyDescent="0.35">
      <c r="A175" t="s">
        <v>212</v>
      </c>
      <c r="B175" s="28">
        <v>80202109.147841558</v>
      </c>
      <c r="C175" s="28">
        <f t="shared" si="4"/>
        <v>5614147.6403489094</v>
      </c>
      <c r="D175" s="28">
        <f t="shared" si="5"/>
        <v>85816256.788190469</v>
      </c>
    </row>
    <row r="176" spans="1:4" x14ac:dyDescent="0.35">
      <c r="A176" t="s">
        <v>121</v>
      </c>
      <c r="B176" s="28">
        <v>7580418.7963659763</v>
      </c>
      <c r="C176" s="28">
        <f t="shared" si="4"/>
        <v>530629.31574561843</v>
      </c>
      <c r="D176" s="28">
        <f t="shared" si="5"/>
        <v>8111048.1121115945</v>
      </c>
    </row>
    <row r="177" spans="1:4" x14ac:dyDescent="0.35">
      <c r="A177" t="s">
        <v>20</v>
      </c>
      <c r="B177" s="28">
        <v>3210207.8974547335</v>
      </c>
      <c r="C177" s="28">
        <f t="shared" si="4"/>
        <v>224714.55282183137</v>
      </c>
      <c r="D177" s="28">
        <f t="shared" si="5"/>
        <v>3434922.4502765648</v>
      </c>
    </row>
    <row r="178" spans="1:4" x14ac:dyDescent="0.35">
      <c r="A178" t="s">
        <v>37</v>
      </c>
      <c r="B178" s="28">
        <v>4276176.8905473258</v>
      </c>
      <c r="C178" s="28">
        <f t="shared" si="4"/>
        <v>299332.38233831286</v>
      </c>
      <c r="D178" s="28">
        <f t="shared" si="5"/>
        <v>4575509.2728856383</v>
      </c>
    </row>
    <row r="179" spans="1:4" x14ac:dyDescent="0.35">
      <c r="A179" t="s">
        <v>59</v>
      </c>
      <c r="B179" s="28">
        <v>5010056.5943144904</v>
      </c>
      <c r="C179" s="28">
        <f t="shared" si="4"/>
        <v>350703.96160201437</v>
      </c>
      <c r="D179" s="28">
        <f t="shared" si="5"/>
        <v>5360760.5559165049</v>
      </c>
    </row>
    <row r="180" spans="1:4" x14ac:dyDescent="0.35">
      <c r="A180" t="s">
        <v>203</v>
      </c>
      <c r="B180" s="28">
        <v>70215593.123044699</v>
      </c>
      <c r="C180" s="28">
        <f t="shared" si="4"/>
        <v>4915091.5186131299</v>
      </c>
      <c r="D180" s="28">
        <f t="shared" si="5"/>
        <v>75130684.641657829</v>
      </c>
    </row>
    <row r="181" spans="1:4" x14ac:dyDescent="0.35">
      <c r="A181" t="s">
        <v>86</v>
      </c>
      <c r="B181" s="28">
        <v>6121480.9231052706</v>
      </c>
      <c r="C181" s="28">
        <f t="shared" si="4"/>
        <v>428503.66461736901</v>
      </c>
      <c r="D181" s="28">
        <f t="shared" si="5"/>
        <v>6549984.5877226396</v>
      </c>
    </row>
    <row r="182" spans="1:4" x14ac:dyDescent="0.35">
      <c r="A182" t="s">
        <v>28</v>
      </c>
      <c r="B182" s="28">
        <v>3511046.9031137908</v>
      </c>
      <c r="C182" s="28">
        <f t="shared" si="4"/>
        <v>245773.28321796539</v>
      </c>
      <c r="D182" s="28">
        <f t="shared" si="5"/>
        <v>3756820.1863317564</v>
      </c>
    </row>
    <row r="183" spans="1:4" x14ac:dyDescent="0.35">
      <c r="A183" t="s">
        <v>31</v>
      </c>
      <c r="B183" s="28">
        <v>3747483.2612337987</v>
      </c>
      <c r="C183" s="28">
        <f t="shared" si="4"/>
        <v>262323.82828636596</v>
      </c>
      <c r="D183" s="28">
        <f t="shared" si="5"/>
        <v>4009807.0895201648</v>
      </c>
    </row>
    <row r="184" spans="1:4" x14ac:dyDescent="0.35">
      <c r="A184" t="s">
        <v>163</v>
      </c>
      <c r="B184" s="28">
        <v>11042421.224225117</v>
      </c>
      <c r="C184" s="28">
        <f t="shared" si="4"/>
        <v>772969.48569575825</v>
      </c>
      <c r="D184" s="28">
        <f t="shared" si="5"/>
        <v>11815390.709920876</v>
      </c>
    </row>
    <row r="185" spans="1:4" x14ac:dyDescent="0.35">
      <c r="A185" t="s">
        <v>149</v>
      </c>
      <c r="B185" s="28">
        <v>9308553.7176432498</v>
      </c>
      <c r="C185" s="28">
        <f t="shared" si="4"/>
        <v>651598.76023502753</v>
      </c>
      <c r="D185" s="28">
        <f t="shared" si="5"/>
        <v>9960152.4778782781</v>
      </c>
    </row>
    <row r="186" spans="1:4" x14ac:dyDescent="0.35">
      <c r="A186" t="s">
        <v>33</v>
      </c>
      <c r="B186" s="28">
        <v>3789460.6182152252</v>
      </c>
      <c r="C186" s="28">
        <f t="shared" si="4"/>
        <v>265262.24327506579</v>
      </c>
      <c r="D186" s="28">
        <f t="shared" si="5"/>
        <v>4054722.8614902911</v>
      </c>
    </row>
    <row r="187" spans="1:4" x14ac:dyDescent="0.35">
      <c r="A187" t="s">
        <v>48</v>
      </c>
      <c r="B187" s="28">
        <v>4719141.9530989025</v>
      </c>
      <c r="C187" s="28">
        <f t="shared" si="4"/>
        <v>330339.9367169232</v>
      </c>
      <c r="D187" s="28">
        <f t="shared" si="5"/>
        <v>5049481.889815826</v>
      </c>
    </row>
    <row r="188" spans="1:4" x14ac:dyDescent="0.35">
      <c r="A188" t="s">
        <v>126</v>
      </c>
      <c r="B188" s="28">
        <v>7882433.3397530168</v>
      </c>
      <c r="C188" s="28">
        <f t="shared" si="4"/>
        <v>551770.33378271118</v>
      </c>
      <c r="D188" s="28">
        <f t="shared" si="5"/>
        <v>8434203.6735357288</v>
      </c>
    </row>
    <row r="189" spans="1:4" x14ac:dyDescent="0.35">
      <c r="A189" t="s">
        <v>16</v>
      </c>
      <c r="B189" s="28">
        <v>2965999.0435896059</v>
      </c>
      <c r="C189" s="28">
        <f t="shared" si="4"/>
        <v>207619.93305127244</v>
      </c>
      <c r="D189" s="28">
        <f t="shared" si="5"/>
        <v>3173618.9766408782</v>
      </c>
    </row>
    <row r="190" spans="1:4" x14ac:dyDescent="0.35">
      <c r="A190" t="s">
        <v>107</v>
      </c>
      <c r="B190" s="28">
        <v>7107404.0765623944</v>
      </c>
      <c r="C190" s="28">
        <f t="shared" si="4"/>
        <v>497518.28535936767</v>
      </c>
      <c r="D190" s="28">
        <f t="shared" si="5"/>
        <v>7604922.3619217621</v>
      </c>
    </row>
    <row r="191" spans="1:4" x14ac:dyDescent="0.35">
      <c r="A191" t="s">
        <v>117</v>
      </c>
      <c r="B191" s="28">
        <v>7316235.3754153512</v>
      </c>
      <c r="C191" s="28">
        <f t="shared" si="4"/>
        <v>512136.47627907462</v>
      </c>
      <c r="D191" s="28">
        <f t="shared" si="5"/>
        <v>7828371.8516944256</v>
      </c>
    </row>
    <row r="192" spans="1:4" x14ac:dyDescent="0.35">
      <c r="A192" t="s">
        <v>151</v>
      </c>
      <c r="B192" s="28">
        <v>9430235.7945018075</v>
      </c>
      <c r="C192" s="28">
        <f t="shared" si="4"/>
        <v>660116.50561512657</v>
      </c>
      <c r="D192" s="28">
        <f t="shared" si="5"/>
        <v>10090352.300116934</v>
      </c>
    </row>
    <row r="193" spans="1:4" x14ac:dyDescent="0.35">
      <c r="A193" t="s">
        <v>192</v>
      </c>
      <c r="B193" s="28">
        <v>38619060.539262459</v>
      </c>
      <c r="C193" s="28">
        <f t="shared" si="4"/>
        <v>2703334.2377483724</v>
      </c>
      <c r="D193" s="28">
        <f t="shared" si="5"/>
        <v>41322394.777010828</v>
      </c>
    </row>
    <row r="194" spans="1:4" x14ac:dyDescent="0.35">
      <c r="A194" t="s">
        <v>90</v>
      </c>
      <c r="B194" s="28">
        <v>6218336.6088072164</v>
      </c>
      <c r="C194" s="28">
        <f t="shared" si="4"/>
        <v>435283.56261650519</v>
      </c>
      <c r="D194" s="28">
        <f t="shared" si="5"/>
        <v>6653620.1714237221</v>
      </c>
    </row>
    <row r="195" spans="1:4" x14ac:dyDescent="0.35">
      <c r="A195" t="s">
        <v>190</v>
      </c>
      <c r="B195" s="28">
        <v>27227131.871004265</v>
      </c>
      <c r="C195" s="28">
        <f t="shared" si="4"/>
        <v>1905899.2309702986</v>
      </c>
      <c r="D195" s="28">
        <f t="shared" si="5"/>
        <v>29133031.101974562</v>
      </c>
    </row>
    <row r="196" spans="1:4" x14ac:dyDescent="0.35">
      <c r="A196" t="s">
        <v>32</v>
      </c>
      <c r="B196" s="28">
        <v>3781535.9783480852</v>
      </c>
      <c r="C196" s="28">
        <f t="shared" ref="C196:C210" si="6">B196*C$1</f>
        <v>264707.51848436601</v>
      </c>
      <c r="D196" s="28">
        <f t="shared" ref="D196:D210" si="7">B196+C196</f>
        <v>4046243.4968324513</v>
      </c>
    </row>
    <row r="197" spans="1:4" x14ac:dyDescent="0.35">
      <c r="A197" t="s">
        <v>91</v>
      </c>
      <c r="B197" s="28">
        <v>6326330.6149633201</v>
      </c>
      <c r="C197" s="28">
        <f t="shared" si="6"/>
        <v>442843.14304743247</v>
      </c>
      <c r="D197" s="28">
        <f t="shared" si="7"/>
        <v>6769173.7580107525</v>
      </c>
    </row>
    <row r="198" spans="1:4" x14ac:dyDescent="0.35">
      <c r="A198" t="s">
        <v>171</v>
      </c>
      <c r="B198" s="28">
        <v>12647857.609354321</v>
      </c>
      <c r="C198" s="28">
        <f t="shared" si="6"/>
        <v>885350.03265480255</v>
      </c>
      <c r="D198" s="28">
        <f t="shared" si="7"/>
        <v>13533207.642009124</v>
      </c>
    </row>
    <row r="199" spans="1:4" x14ac:dyDescent="0.35">
      <c r="A199" t="s">
        <v>11</v>
      </c>
      <c r="B199" s="28">
        <v>2741689.7772919135</v>
      </c>
      <c r="C199" s="28">
        <f t="shared" si="6"/>
        <v>191918.28441043396</v>
      </c>
      <c r="D199" s="28">
        <f t="shared" si="7"/>
        <v>2933608.0617023474</v>
      </c>
    </row>
    <row r="200" spans="1:4" x14ac:dyDescent="0.35">
      <c r="A200" t="s">
        <v>169</v>
      </c>
      <c r="B200" s="28">
        <v>11954340.650305428</v>
      </c>
      <c r="C200" s="28">
        <f t="shared" si="6"/>
        <v>836803.84552137996</v>
      </c>
      <c r="D200" s="28">
        <f t="shared" si="7"/>
        <v>12791144.495826807</v>
      </c>
    </row>
    <row r="201" spans="1:4" x14ac:dyDescent="0.35">
      <c r="A201" t="s">
        <v>14</v>
      </c>
      <c r="B201" s="28">
        <v>2818937.8279520432</v>
      </c>
      <c r="C201" s="28">
        <f t="shared" si="6"/>
        <v>197325.64795664305</v>
      </c>
      <c r="D201" s="28">
        <f t="shared" si="7"/>
        <v>3016263.4759086864</v>
      </c>
    </row>
    <row r="202" spans="1:4" x14ac:dyDescent="0.35">
      <c r="A202" t="s">
        <v>58</v>
      </c>
      <c r="B202" s="28">
        <v>5010056.5943144904</v>
      </c>
      <c r="C202" s="28">
        <f t="shared" si="6"/>
        <v>350703.96160201437</v>
      </c>
      <c r="D202" s="28">
        <f t="shared" si="7"/>
        <v>5360760.5559165049</v>
      </c>
    </row>
    <row r="203" spans="1:4" x14ac:dyDescent="0.35">
      <c r="A203" t="s">
        <v>122</v>
      </c>
      <c r="B203" s="28">
        <v>7673653.1454282869</v>
      </c>
      <c r="C203" s="28">
        <f t="shared" si="6"/>
        <v>537155.72017998016</v>
      </c>
      <c r="D203" s="28">
        <f t="shared" si="7"/>
        <v>8210808.8656082675</v>
      </c>
    </row>
    <row r="204" spans="1:4" x14ac:dyDescent="0.35">
      <c r="A204" t="s">
        <v>170</v>
      </c>
      <c r="B204" s="28">
        <v>12398762.069463698</v>
      </c>
      <c r="C204" s="28">
        <f t="shared" si="6"/>
        <v>867913.34486245899</v>
      </c>
      <c r="D204" s="28">
        <f t="shared" si="7"/>
        <v>13266675.414326157</v>
      </c>
    </row>
    <row r="205" spans="1:4" x14ac:dyDescent="0.35">
      <c r="A205" t="s">
        <v>116</v>
      </c>
      <c r="B205" s="28">
        <v>7193860.4793443959</v>
      </c>
      <c r="C205" s="28">
        <f t="shared" si="6"/>
        <v>503570.23355410778</v>
      </c>
      <c r="D205" s="28">
        <f t="shared" si="7"/>
        <v>7697430.712898504</v>
      </c>
    </row>
    <row r="206" spans="1:4" x14ac:dyDescent="0.35">
      <c r="A206" t="s">
        <v>183</v>
      </c>
      <c r="B206" s="28">
        <v>17647018.150135882</v>
      </c>
      <c r="C206" s="28">
        <f t="shared" si="6"/>
        <v>1235291.2705095119</v>
      </c>
      <c r="D206" s="28">
        <f t="shared" si="7"/>
        <v>18882309.420645393</v>
      </c>
    </row>
    <row r="207" spans="1:4" s="1" customFormat="1" x14ac:dyDescent="0.35">
      <c r="A207" t="s">
        <v>165</v>
      </c>
      <c r="B207" s="28">
        <v>11243518.432550207</v>
      </c>
      <c r="C207" s="28">
        <f t="shared" si="6"/>
        <v>787046.2902785145</v>
      </c>
      <c r="D207" s="28">
        <f t="shared" si="7"/>
        <v>12030564.722828722</v>
      </c>
    </row>
    <row r="208" spans="1:4" s="1" customFormat="1" x14ac:dyDescent="0.35">
      <c r="C208" s="28">
        <f t="shared" si="6"/>
        <v>0</v>
      </c>
      <c r="D208" s="28">
        <f t="shared" si="7"/>
        <v>0</v>
      </c>
    </row>
    <row r="209" spans="1:4" ht="15" thickBot="1" x14ac:dyDescent="0.4">
      <c r="A209" s="1" t="s">
        <v>336</v>
      </c>
      <c r="B209" s="31">
        <f>SUM(B3:B208)</f>
        <v>7245018960.5357895</v>
      </c>
      <c r="C209" s="31">
        <f t="shared" si="6"/>
        <v>507151327.23750532</v>
      </c>
      <c r="D209" s="31">
        <f t="shared" si="7"/>
        <v>7752170287.7732944</v>
      </c>
    </row>
    <row r="210" spans="1:4" ht="15" thickTop="1" x14ac:dyDescent="0.35">
      <c r="C210" s="28">
        <f t="shared" si="6"/>
        <v>0</v>
      </c>
      <c r="D210" s="28">
        <f t="shared" si="7"/>
        <v>0</v>
      </c>
    </row>
  </sheetData>
  <autoFilter ref="A1:A210" xr:uid="{00000000-0009-0000-0000-00000D000000}">
    <sortState xmlns:xlrd2="http://schemas.microsoft.com/office/spreadsheetml/2017/richdata2" ref="A2:B295">
      <sortCondition sortBy="cellColor" ref="A1:A295" dxfId="0"/>
    </sortState>
  </autoFilter>
  <pageMargins left="0.7" right="0.7" top="0.75" bottom="0.75" header="0.3" footer="0.3"/>
  <pageSetup paperSize="9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D95"/>
  <sheetViews>
    <sheetView topLeftCell="A44" workbookViewId="0">
      <selection activeCell="H64" sqref="H64"/>
    </sheetView>
  </sheetViews>
  <sheetFormatPr defaultRowHeight="14.5" x14ac:dyDescent="0.35"/>
  <cols>
    <col min="1" max="1" width="29.54296875" customWidth="1"/>
    <col min="2" max="2" width="25.54296875" style="45" hidden="1" customWidth="1"/>
    <col min="3" max="3" width="14.26953125" hidden="1" customWidth="1"/>
    <col min="4" max="4" width="25.54296875" style="45" customWidth="1"/>
  </cols>
  <sheetData>
    <row r="1" spans="1:4" x14ac:dyDescent="0.35">
      <c r="A1" s="38" t="s">
        <v>801</v>
      </c>
      <c r="B1" s="38" t="s">
        <v>802</v>
      </c>
      <c r="C1" s="631">
        <v>7.0000000000000007E-2</v>
      </c>
      <c r="D1" s="38" t="s">
        <v>24301</v>
      </c>
    </row>
    <row r="2" spans="1:4" x14ac:dyDescent="0.35">
      <c r="A2" s="39" t="s">
        <v>803</v>
      </c>
      <c r="B2" s="40">
        <v>170150000</v>
      </c>
      <c r="C2" s="28">
        <f>B2*C$1</f>
        <v>11910500.000000002</v>
      </c>
      <c r="D2" s="40">
        <f>B2+C2</f>
        <v>182060500</v>
      </c>
    </row>
    <row r="3" spans="1:4" x14ac:dyDescent="0.35">
      <c r="A3" s="39" t="s">
        <v>804</v>
      </c>
      <c r="B3" s="40">
        <v>55599000</v>
      </c>
      <c r="C3" s="28">
        <f t="shared" ref="C3:C66" si="0">B3*C$1</f>
        <v>3891930.0000000005</v>
      </c>
      <c r="D3" s="40">
        <f t="shared" ref="D3:D66" si="1">B3+C3</f>
        <v>59490930</v>
      </c>
    </row>
    <row r="4" spans="1:4" x14ac:dyDescent="0.35">
      <c r="A4" s="39" t="s">
        <v>805</v>
      </c>
      <c r="B4" s="40">
        <v>41045000</v>
      </c>
      <c r="C4" s="28">
        <f t="shared" si="0"/>
        <v>2873150.0000000005</v>
      </c>
      <c r="D4" s="40">
        <f t="shared" si="1"/>
        <v>43918150</v>
      </c>
    </row>
    <row r="5" spans="1:4" x14ac:dyDescent="0.35">
      <c r="A5" s="39" t="s">
        <v>806</v>
      </c>
      <c r="B5" s="40">
        <v>109000000</v>
      </c>
      <c r="C5" s="28">
        <f t="shared" si="0"/>
        <v>7630000.0000000009</v>
      </c>
      <c r="D5" s="40">
        <f t="shared" si="1"/>
        <v>116630000</v>
      </c>
    </row>
    <row r="6" spans="1:4" x14ac:dyDescent="0.35">
      <c r="A6" s="41" t="s">
        <v>807</v>
      </c>
      <c r="B6" s="40">
        <v>13170000</v>
      </c>
      <c r="C6" s="28">
        <f t="shared" si="0"/>
        <v>921900.00000000012</v>
      </c>
      <c r="D6" s="40">
        <f t="shared" si="1"/>
        <v>14091900</v>
      </c>
    </row>
    <row r="7" spans="1:4" x14ac:dyDescent="0.35">
      <c r="A7" s="39" t="s">
        <v>808</v>
      </c>
      <c r="B7" s="40">
        <v>99171000</v>
      </c>
      <c r="C7" s="28">
        <f t="shared" si="0"/>
        <v>6941970.0000000009</v>
      </c>
      <c r="D7" s="40">
        <f t="shared" si="1"/>
        <v>106112970</v>
      </c>
    </row>
    <row r="8" spans="1:4" x14ac:dyDescent="0.35">
      <c r="A8" s="39" t="s">
        <v>809</v>
      </c>
      <c r="B8" s="40">
        <v>160445000</v>
      </c>
      <c r="C8" s="28">
        <f t="shared" si="0"/>
        <v>11231150.000000002</v>
      </c>
      <c r="D8" s="40">
        <f t="shared" si="1"/>
        <v>171676150</v>
      </c>
    </row>
    <row r="9" spans="1:4" x14ac:dyDescent="0.35">
      <c r="A9" s="39" t="s">
        <v>810</v>
      </c>
      <c r="B9" s="40">
        <v>20670000</v>
      </c>
      <c r="C9" s="28">
        <f t="shared" si="0"/>
        <v>1446900.0000000002</v>
      </c>
      <c r="D9" s="40">
        <f t="shared" si="1"/>
        <v>22116900</v>
      </c>
    </row>
    <row r="10" spans="1:4" x14ac:dyDescent="0.35">
      <c r="A10" s="39" t="s">
        <v>811</v>
      </c>
      <c r="B10" s="40">
        <v>57100000</v>
      </c>
      <c r="C10" s="28">
        <f t="shared" si="0"/>
        <v>3997000.0000000005</v>
      </c>
      <c r="D10" s="40">
        <f t="shared" si="1"/>
        <v>61097000</v>
      </c>
    </row>
    <row r="11" spans="1:4" x14ac:dyDescent="0.35">
      <c r="A11" s="39" t="s">
        <v>812</v>
      </c>
      <c r="B11" s="40">
        <v>35890000</v>
      </c>
      <c r="C11" s="28">
        <f t="shared" si="0"/>
        <v>2512300.0000000005</v>
      </c>
      <c r="D11" s="40">
        <f t="shared" si="1"/>
        <v>38402300</v>
      </c>
    </row>
    <row r="12" spans="1:4" x14ac:dyDescent="0.35">
      <c r="A12" s="39" t="s">
        <v>813</v>
      </c>
      <c r="B12" s="40">
        <v>104557000</v>
      </c>
      <c r="C12" s="28">
        <f t="shared" si="0"/>
        <v>7318990.0000000009</v>
      </c>
      <c r="D12" s="40">
        <f t="shared" si="1"/>
        <v>111875990</v>
      </c>
    </row>
    <row r="13" spans="1:4" x14ac:dyDescent="0.35">
      <c r="A13" s="39" t="s">
        <v>814</v>
      </c>
      <c r="B13" s="40">
        <v>557340000</v>
      </c>
      <c r="C13" s="28">
        <f t="shared" si="0"/>
        <v>39013800</v>
      </c>
      <c r="D13" s="40">
        <f t="shared" si="1"/>
        <v>596353800</v>
      </c>
    </row>
    <row r="14" spans="1:4" x14ac:dyDescent="0.35">
      <c r="A14" s="39" t="s">
        <v>815</v>
      </c>
      <c r="B14" s="40">
        <v>150135000</v>
      </c>
      <c r="C14" s="28">
        <f t="shared" si="0"/>
        <v>10509450.000000002</v>
      </c>
      <c r="D14" s="40">
        <f t="shared" si="1"/>
        <v>160644450</v>
      </c>
    </row>
    <row r="15" spans="1:4" x14ac:dyDescent="0.35">
      <c r="A15" s="39" t="s">
        <v>816</v>
      </c>
      <c r="B15" s="40">
        <v>125990000</v>
      </c>
      <c r="C15" s="28">
        <f t="shared" si="0"/>
        <v>8819300</v>
      </c>
      <c r="D15" s="40">
        <f t="shared" si="1"/>
        <v>134809300</v>
      </c>
    </row>
    <row r="16" spans="1:4" x14ac:dyDescent="0.35">
      <c r="A16" s="39" t="s">
        <v>817</v>
      </c>
      <c r="B16" s="40">
        <v>150106000</v>
      </c>
      <c r="C16" s="28">
        <f t="shared" si="0"/>
        <v>10507420.000000002</v>
      </c>
      <c r="D16" s="40">
        <f t="shared" si="1"/>
        <v>160613420</v>
      </c>
    </row>
    <row r="17" spans="1:4" x14ac:dyDescent="0.35">
      <c r="A17" s="42" t="s">
        <v>818</v>
      </c>
      <c r="B17" s="40">
        <v>78360000</v>
      </c>
      <c r="C17" s="28">
        <f t="shared" si="0"/>
        <v>5485200.0000000009</v>
      </c>
      <c r="D17" s="40">
        <f t="shared" si="1"/>
        <v>83845200</v>
      </c>
    </row>
    <row r="18" spans="1:4" x14ac:dyDescent="0.35">
      <c r="A18" s="39" t="s">
        <v>819</v>
      </c>
      <c r="B18" s="40">
        <v>440215000</v>
      </c>
      <c r="C18" s="28">
        <f t="shared" si="0"/>
        <v>30815050.000000004</v>
      </c>
      <c r="D18" s="40">
        <f t="shared" si="1"/>
        <v>471030050</v>
      </c>
    </row>
    <row r="19" spans="1:4" x14ac:dyDescent="0.35">
      <c r="A19" s="39" t="s">
        <v>820</v>
      </c>
      <c r="B19" s="40">
        <v>119515000</v>
      </c>
      <c r="C19" s="28">
        <f t="shared" si="0"/>
        <v>8366050.0000000009</v>
      </c>
      <c r="D19" s="40">
        <f t="shared" si="1"/>
        <v>127881050</v>
      </c>
    </row>
    <row r="20" spans="1:4" x14ac:dyDescent="0.35">
      <c r="A20" s="39" t="s">
        <v>821</v>
      </c>
      <c r="B20" s="40">
        <v>104127000</v>
      </c>
      <c r="C20" s="28">
        <f t="shared" si="0"/>
        <v>7288890.0000000009</v>
      </c>
      <c r="D20" s="40">
        <f t="shared" si="1"/>
        <v>111415890</v>
      </c>
    </row>
    <row r="21" spans="1:4" x14ac:dyDescent="0.35">
      <c r="A21" s="39" t="s">
        <v>822</v>
      </c>
      <c r="B21" s="40">
        <v>79514000</v>
      </c>
      <c r="C21" s="28">
        <f t="shared" si="0"/>
        <v>5565980.0000000009</v>
      </c>
      <c r="D21" s="40">
        <f t="shared" si="1"/>
        <v>85079980</v>
      </c>
    </row>
    <row r="22" spans="1:4" x14ac:dyDescent="0.35">
      <c r="A22" s="39" t="s">
        <v>823</v>
      </c>
      <c r="B22" s="40">
        <v>184120000</v>
      </c>
      <c r="C22" s="28">
        <f t="shared" si="0"/>
        <v>12888400.000000002</v>
      </c>
      <c r="D22" s="40">
        <f t="shared" si="1"/>
        <v>197008400</v>
      </c>
    </row>
    <row r="23" spans="1:4" x14ac:dyDescent="0.35">
      <c r="A23" s="39" t="s">
        <v>824</v>
      </c>
      <c r="B23" s="40">
        <v>94840000</v>
      </c>
      <c r="C23" s="28">
        <f t="shared" si="0"/>
        <v>6638800.0000000009</v>
      </c>
      <c r="D23" s="40">
        <f t="shared" si="1"/>
        <v>101478800</v>
      </c>
    </row>
    <row r="24" spans="1:4" x14ac:dyDescent="0.35">
      <c r="A24" s="39" t="s">
        <v>825</v>
      </c>
      <c r="B24" s="40">
        <v>86030000</v>
      </c>
      <c r="C24" s="28">
        <f t="shared" si="0"/>
        <v>6022100.0000000009</v>
      </c>
      <c r="D24" s="40">
        <f t="shared" si="1"/>
        <v>92052100</v>
      </c>
    </row>
    <row r="25" spans="1:4" x14ac:dyDescent="0.35">
      <c r="A25" s="39" t="s">
        <v>283</v>
      </c>
      <c r="B25" s="40">
        <v>602010000</v>
      </c>
      <c r="C25" s="28">
        <f t="shared" si="0"/>
        <v>42140700.000000007</v>
      </c>
      <c r="D25" s="40">
        <f t="shared" si="1"/>
        <v>644150700</v>
      </c>
    </row>
    <row r="26" spans="1:4" x14ac:dyDescent="0.35">
      <c r="A26" s="39" t="s">
        <v>826</v>
      </c>
      <c r="B26" s="40">
        <v>140585000</v>
      </c>
      <c r="C26" s="28">
        <f t="shared" si="0"/>
        <v>9840950.0000000019</v>
      </c>
      <c r="D26" s="40">
        <f t="shared" si="1"/>
        <v>150425950</v>
      </c>
    </row>
    <row r="27" spans="1:4" x14ac:dyDescent="0.35">
      <c r="A27" s="41" t="s">
        <v>827</v>
      </c>
      <c r="B27" s="40">
        <v>82920000</v>
      </c>
      <c r="C27" s="28">
        <f t="shared" si="0"/>
        <v>5804400.0000000009</v>
      </c>
      <c r="D27" s="40">
        <f t="shared" si="1"/>
        <v>88724400</v>
      </c>
    </row>
    <row r="28" spans="1:4" x14ac:dyDescent="0.35">
      <c r="A28" s="39" t="s">
        <v>828</v>
      </c>
      <c r="B28" s="40">
        <v>142595000</v>
      </c>
      <c r="C28" s="28">
        <f t="shared" si="0"/>
        <v>9981650.0000000019</v>
      </c>
      <c r="D28" s="40">
        <f t="shared" si="1"/>
        <v>152576650</v>
      </c>
    </row>
    <row r="29" spans="1:4" x14ac:dyDescent="0.35">
      <c r="A29" s="39" t="s">
        <v>829</v>
      </c>
      <c r="B29" s="40">
        <v>156120000</v>
      </c>
      <c r="C29" s="28">
        <f t="shared" si="0"/>
        <v>10928400.000000002</v>
      </c>
      <c r="D29" s="40">
        <f t="shared" si="1"/>
        <v>167048400</v>
      </c>
    </row>
    <row r="30" spans="1:4" x14ac:dyDescent="0.35">
      <c r="A30" s="42" t="s">
        <v>830</v>
      </c>
      <c r="B30" s="40">
        <v>32940000</v>
      </c>
      <c r="C30" s="28">
        <f t="shared" si="0"/>
        <v>2305800</v>
      </c>
      <c r="D30" s="40">
        <f t="shared" si="1"/>
        <v>35245800</v>
      </c>
    </row>
    <row r="31" spans="1:4" x14ac:dyDescent="0.35">
      <c r="A31" s="39" t="s">
        <v>831</v>
      </c>
      <c r="B31" s="40">
        <v>139993000</v>
      </c>
      <c r="C31" s="28">
        <f t="shared" si="0"/>
        <v>9799510.0000000019</v>
      </c>
      <c r="D31" s="40">
        <f t="shared" si="1"/>
        <v>149792510</v>
      </c>
    </row>
    <row r="32" spans="1:4" x14ac:dyDescent="0.35">
      <c r="A32" s="39" t="s">
        <v>832</v>
      </c>
      <c r="B32" s="40">
        <v>46253000</v>
      </c>
      <c r="C32" s="28">
        <f t="shared" si="0"/>
        <v>3237710.0000000005</v>
      </c>
      <c r="D32" s="40">
        <f t="shared" si="1"/>
        <v>49490710</v>
      </c>
    </row>
    <row r="33" spans="1:4" x14ac:dyDescent="0.35">
      <c r="A33" s="42" t="s">
        <v>833</v>
      </c>
      <c r="B33" s="40">
        <v>20190000</v>
      </c>
      <c r="C33" s="28">
        <f t="shared" si="0"/>
        <v>1413300.0000000002</v>
      </c>
      <c r="D33" s="40">
        <f t="shared" si="1"/>
        <v>21603300</v>
      </c>
    </row>
    <row r="34" spans="1:4" x14ac:dyDescent="0.35">
      <c r="A34" s="39" t="s">
        <v>834</v>
      </c>
      <c r="B34" s="40">
        <v>100471000</v>
      </c>
      <c r="C34" s="28">
        <f t="shared" si="0"/>
        <v>7032970.0000000009</v>
      </c>
      <c r="D34" s="40">
        <f t="shared" si="1"/>
        <v>107503970</v>
      </c>
    </row>
    <row r="35" spans="1:4" x14ac:dyDescent="0.35">
      <c r="A35" s="39" t="s">
        <v>835</v>
      </c>
      <c r="B35" s="40">
        <v>128052000</v>
      </c>
      <c r="C35" s="28">
        <f t="shared" si="0"/>
        <v>8963640</v>
      </c>
      <c r="D35" s="40">
        <f t="shared" si="1"/>
        <v>137015640</v>
      </c>
    </row>
    <row r="36" spans="1:4" x14ac:dyDescent="0.35">
      <c r="A36" s="39" t="s">
        <v>836</v>
      </c>
      <c r="B36" s="40">
        <v>193610000</v>
      </c>
      <c r="C36" s="28">
        <f t="shared" si="0"/>
        <v>13552700.000000002</v>
      </c>
      <c r="D36" s="40">
        <f t="shared" si="1"/>
        <v>207162700</v>
      </c>
    </row>
    <row r="37" spans="1:4" x14ac:dyDescent="0.35">
      <c r="A37" s="39" t="s">
        <v>837</v>
      </c>
      <c r="B37" s="40">
        <v>19790000</v>
      </c>
      <c r="C37" s="28">
        <f t="shared" si="0"/>
        <v>1385300.0000000002</v>
      </c>
      <c r="D37" s="40">
        <f t="shared" si="1"/>
        <v>21175300</v>
      </c>
    </row>
    <row r="38" spans="1:4" x14ac:dyDescent="0.35">
      <c r="A38" s="39" t="s">
        <v>838</v>
      </c>
      <c r="B38" s="40">
        <v>359190000</v>
      </c>
      <c r="C38" s="28">
        <f t="shared" si="0"/>
        <v>25143300.000000004</v>
      </c>
      <c r="D38" s="40">
        <f t="shared" si="1"/>
        <v>384333300</v>
      </c>
    </row>
    <row r="39" spans="1:4" x14ac:dyDescent="0.35">
      <c r="A39" s="39" t="s">
        <v>839</v>
      </c>
      <c r="B39" s="40">
        <v>106430000</v>
      </c>
      <c r="C39" s="28">
        <f t="shared" si="0"/>
        <v>7450100.0000000009</v>
      </c>
      <c r="D39" s="40">
        <f t="shared" si="1"/>
        <v>113880100</v>
      </c>
    </row>
    <row r="40" spans="1:4" x14ac:dyDescent="0.35">
      <c r="A40" s="39" t="s">
        <v>840</v>
      </c>
      <c r="B40" s="40">
        <v>106432000</v>
      </c>
      <c r="C40" s="28">
        <f t="shared" si="0"/>
        <v>7450240.0000000009</v>
      </c>
      <c r="D40" s="40">
        <f t="shared" si="1"/>
        <v>113882240</v>
      </c>
    </row>
    <row r="41" spans="1:4" x14ac:dyDescent="0.35">
      <c r="A41" s="39" t="s">
        <v>841</v>
      </c>
      <c r="B41" s="40">
        <v>42790000</v>
      </c>
      <c r="C41" s="28">
        <f t="shared" si="0"/>
        <v>2995300.0000000005</v>
      </c>
      <c r="D41" s="40">
        <f t="shared" si="1"/>
        <v>45785300</v>
      </c>
    </row>
    <row r="42" spans="1:4" x14ac:dyDescent="0.35">
      <c r="A42" s="39" t="s">
        <v>842</v>
      </c>
      <c r="B42" s="40">
        <v>154600000</v>
      </c>
      <c r="C42" s="28">
        <f t="shared" si="0"/>
        <v>10822000.000000002</v>
      </c>
      <c r="D42" s="40">
        <f t="shared" si="1"/>
        <v>165422000</v>
      </c>
    </row>
    <row r="43" spans="1:4" x14ac:dyDescent="0.35">
      <c r="A43" s="39" t="s">
        <v>843</v>
      </c>
      <c r="B43" s="40">
        <v>47210000</v>
      </c>
      <c r="C43" s="28">
        <f t="shared" si="0"/>
        <v>3304700.0000000005</v>
      </c>
      <c r="D43" s="40">
        <f t="shared" si="1"/>
        <v>50514700</v>
      </c>
    </row>
    <row r="44" spans="1:4" x14ac:dyDescent="0.35">
      <c r="A44" s="39" t="s">
        <v>844</v>
      </c>
      <c r="B44" s="40">
        <v>83007000</v>
      </c>
      <c r="C44" s="28">
        <f t="shared" si="0"/>
        <v>5810490.0000000009</v>
      </c>
      <c r="D44" s="40">
        <f t="shared" si="1"/>
        <v>88817490</v>
      </c>
    </row>
    <row r="45" spans="1:4" x14ac:dyDescent="0.35">
      <c r="A45" s="39" t="s">
        <v>845</v>
      </c>
      <c r="B45" s="40">
        <v>17765000</v>
      </c>
      <c r="C45" s="28">
        <f t="shared" si="0"/>
        <v>1243550.0000000002</v>
      </c>
      <c r="D45" s="40">
        <f t="shared" si="1"/>
        <v>19008550</v>
      </c>
    </row>
    <row r="46" spans="1:4" x14ac:dyDescent="0.35">
      <c r="A46" s="39" t="s">
        <v>846</v>
      </c>
      <c r="B46" s="40">
        <v>58095000</v>
      </c>
      <c r="C46" s="28">
        <f t="shared" si="0"/>
        <v>4066650.0000000005</v>
      </c>
      <c r="D46" s="40">
        <f t="shared" si="1"/>
        <v>62161650</v>
      </c>
    </row>
    <row r="47" spans="1:4" x14ac:dyDescent="0.35">
      <c r="A47" s="39" t="s">
        <v>847</v>
      </c>
      <c r="B47" s="40">
        <v>155560000</v>
      </c>
      <c r="C47" s="28">
        <f t="shared" si="0"/>
        <v>10889200.000000002</v>
      </c>
      <c r="D47" s="40">
        <f t="shared" si="1"/>
        <v>166449200</v>
      </c>
    </row>
    <row r="48" spans="1:4" x14ac:dyDescent="0.35">
      <c r="A48" s="39" t="s">
        <v>848</v>
      </c>
      <c r="B48" s="40">
        <v>388098000</v>
      </c>
      <c r="C48" s="28">
        <f t="shared" si="0"/>
        <v>27166860.000000004</v>
      </c>
      <c r="D48" s="40">
        <f t="shared" si="1"/>
        <v>415264860</v>
      </c>
    </row>
    <row r="49" spans="1:4" x14ac:dyDescent="0.35">
      <c r="A49" s="39" t="s">
        <v>849</v>
      </c>
      <c r="B49" s="40">
        <v>82089000</v>
      </c>
      <c r="C49" s="28">
        <f t="shared" si="0"/>
        <v>5746230.0000000009</v>
      </c>
      <c r="D49" s="40">
        <f t="shared" si="1"/>
        <v>87835230</v>
      </c>
    </row>
    <row r="50" spans="1:4" x14ac:dyDescent="0.35">
      <c r="A50" s="39" t="s">
        <v>850</v>
      </c>
      <c r="B50" s="40">
        <v>62113000</v>
      </c>
      <c r="C50" s="28">
        <f t="shared" si="0"/>
        <v>4347910</v>
      </c>
      <c r="D50" s="40">
        <f t="shared" si="1"/>
        <v>66460910</v>
      </c>
    </row>
    <row r="51" spans="1:4" x14ac:dyDescent="0.35">
      <c r="A51" s="39" t="s">
        <v>851</v>
      </c>
      <c r="B51" s="40">
        <v>77340000</v>
      </c>
      <c r="C51" s="28">
        <f t="shared" si="0"/>
        <v>5413800.0000000009</v>
      </c>
      <c r="D51" s="40">
        <f t="shared" si="1"/>
        <v>82753800</v>
      </c>
    </row>
    <row r="52" spans="1:4" x14ac:dyDescent="0.35">
      <c r="A52" s="39" t="s">
        <v>852</v>
      </c>
      <c r="B52" s="40">
        <v>155260000</v>
      </c>
      <c r="C52" s="28">
        <f t="shared" si="0"/>
        <v>10868200.000000002</v>
      </c>
      <c r="D52" s="40">
        <f t="shared" si="1"/>
        <v>166128200</v>
      </c>
    </row>
    <row r="53" spans="1:4" x14ac:dyDescent="0.35">
      <c r="A53" s="39" t="s">
        <v>853</v>
      </c>
      <c r="B53" s="40">
        <v>60407000</v>
      </c>
      <c r="C53" s="28">
        <f t="shared" si="0"/>
        <v>4228490</v>
      </c>
      <c r="D53" s="40">
        <f t="shared" si="1"/>
        <v>64635490</v>
      </c>
    </row>
    <row r="54" spans="1:4" x14ac:dyDescent="0.35">
      <c r="A54" s="39" t="s">
        <v>854</v>
      </c>
      <c r="B54" s="40">
        <v>148825000</v>
      </c>
      <c r="C54" s="28">
        <f t="shared" si="0"/>
        <v>10417750.000000002</v>
      </c>
      <c r="D54" s="40">
        <f t="shared" si="1"/>
        <v>159242750</v>
      </c>
    </row>
    <row r="55" spans="1:4" x14ac:dyDescent="0.35">
      <c r="A55" s="41" t="s">
        <v>855</v>
      </c>
      <c r="B55" s="40">
        <v>12260000</v>
      </c>
      <c r="C55" s="28">
        <f t="shared" si="0"/>
        <v>858200.00000000012</v>
      </c>
      <c r="D55" s="40">
        <f t="shared" si="1"/>
        <v>13118200</v>
      </c>
    </row>
    <row r="56" spans="1:4" x14ac:dyDescent="0.35">
      <c r="A56" s="39" t="s">
        <v>856</v>
      </c>
      <c r="B56" s="40">
        <v>125091000</v>
      </c>
      <c r="C56" s="28">
        <f t="shared" si="0"/>
        <v>8756370</v>
      </c>
      <c r="D56" s="40">
        <f t="shared" si="1"/>
        <v>133847370</v>
      </c>
    </row>
    <row r="57" spans="1:4" x14ac:dyDescent="0.35">
      <c r="A57" s="39" t="s">
        <v>857</v>
      </c>
      <c r="B57" s="40">
        <v>159230000</v>
      </c>
      <c r="C57" s="28">
        <f t="shared" si="0"/>
        <v>11146100.000000002</v>
      </c>
      <c r="D57" s="40">
        <f t="shared" si="1"/>
        <v>170376100</v>
      </c>
    </row>
    <row r="58" spans="1:4" x14ac:dyDescent="0.35">
      <c r="A58" s="39" t="s">
        <v>858</v>
      </c>
      <c r="B58" s="40">
        <v>124111000</v>
      </c>
      <c r="C58" s="28">
        <f t="shared" si="0"/>
        <v>8687770</v>
      </c>
      <c r="D58" s="40">
        <f t="shared" si="1"/>
        <v>132798770</v>
      </c>
    </row>
    <row r="59" spans="1:4" x14ac:dyDescent="0.35">
      <c r="A59" s="39" t="s">
        <v>859</v>
      </c>
      <c r="B59" s="40">
        <v>31900000</v>
      </c>
      <c r="C59" s="28">
        <f t="shared" si="0"/>
        <v>2233000</v>
      </c>
      <c r="D59" s="40">
        <f t="shared" si="1"/>
        <v>34133000</v>
      </c>
    </row>
    <row r="60" spans="1:4" x14ac:dyDescent="0.35">
      <c r="A60" s="42" t="s">
        <v>860</v>
      </c>
      <c r="B60" s="40">
        <v>40720000</v>
      </c>
      <c r="C60" s="28">
        <f t="shared" si="0"/>
        <v>2850400.0000000005</v>
      </c>
      <c r="D60" s="40">
        <f t="shared" si="1"/>
        <v>43570400</v>
      </c>
    </row>
    <row r="61" spans="1:4" x14ac:dyDescent="0.35">
      <c r="A61" s="39" t="s">
        <v>861</v>
      </c>
      <c r="B61" s="40">
        <v>151765000</v>
      </c>
      <c r="C61" s="28">
        <f t="shared" si="0"/>
        <v>10623550.000000002</v>
      </c>
      <c r="D61" s="40">
        <f t="shared" si="1"/>
        <v>162388550</v>
      </c>
    </row>
    <row r="62" spans="1:4" x14ac:dyDescent="0.35">
      <c r="A62" s="39" t="s">
        <v>862</v>
      </c>
      <c r="B62" s="40">
        <v>109061000</v>
      </c>
      <c r="C62" s="28">
        <f t="shared" si="0"/>
        <v>7634270.0000000009</v>
      </c>
      <c r="D62" s="40">
        <f t="shared" si="1"/>
        <v>116695270</v>
      </c>
    </row>
    <row r="63" spans="1:4" x14ac:dyDescent="0.35">
      <c r="A63" s="42" t="s">
        <v>863</v>
      </c>
      <c r="B63" s="40">
        <v>41700000</v>
      </c>
      <c r="C63" s="28">
        <f t="shared" si="0"/>
        <v>2919000.0000000005</v>
      </c>
      <c r="D63" s="40">
        <f t="shared" si="1"/>
        <v>44619000</v>
      </c>
    </row>
    <row r="64" spans="1:4" x14ac:dyDescent="0.35">
      <c r="A64" s="39" t="s">
        <v>864</v>
      </c>
      <c r="B64" s="40">
        <v>101510000</v>
      </c>
      <c r="C64" s="28">
        <f t="shared" si="0"/>
        <v>7105700.0000000009</v>
      </c>
      <c r="D64" s="40">
        <f t="shared" si="1"/>
        <v>108615700</v>
      </c>
    </row>
    <row r="65" spans="1:4" x14ac:dyDescent="0.35">
      <c r="A65" s="39" t="s">
        <v>865</v>
      </c>
      <c r="B65" s="40">
        <v>65236000</v>
      </c>
      <c r="C65" s="28">
        <f t="shared" si="0"/>
        <v>4566520</v>
      </c>
      <c r="D65" s="40">
        <f t="shared" si="1"/>
        <v>69802520</v>
      </c>
    </row>
    <row r="66" spans="1:4" x14ac:dyDescent="0.35">
      <c r="A66" s="39" t="s">
        <v>866</v>
      </c>
      <c r="B66" s="40">
        <v>125838000</v>
      </c>
      <c r="C66" s="28">
        <f t="shared" si="0"/>
        <v>8808660</v>
      </c>
      <c r="D66" s="40">
        <f t="shared" si="1"/>
        <v>134646660</v>
      </c>
    </row>
    <row r="67" spans="1:4" x14ac:dyDescent="0.35">
      <c r="A67" s="39" t="s">
        <v>867</v>
      </c>
      <c r="B67" s="40">
        <v>136530000</v>
      </c>
      <c r="C67" s="28">
        <f t="shared" ref="C67:C93" si="2">B67*C$1</f>
        <v>9557100</v>
      </c>
      <c r="D67" s="40">
        <f t="shared" ref="D67:D93" si="3">B67+C67</f>
        <v>146087100</v>
      </c>
    </row>
    <row r="68" spans="1:4" x14ac:dyDescent="0.35">
      <c r="A68" s="39" t="s">
        <v>868</v>
      </c>
      <c r="B68" s="40">
        <v>69554000</v>
      </c>
      <c r="C68" s="28">
        <f t="shared" si="2"/>
        <v>4868780</v>
      </c>
      <c r="D68" s="40">
        <f t="shared" si="3"/>
        <v>74422780</v>
      </c>
    </row>
    <row r="69" spans="1:4" x14ac:dyDescent="0.35">
      <c r="A69" s="39" t="s">
        <v>869</v>
      </c>
      <c r="B69" s="40">
        <v>103010000</v>
      </c>
      <c r="C69" s="28">
        <f t="shared" si="2"/>
        <v>7210700.0000000009</v>
      </c>
      <c r="D69" s="40">
        <f t="shared" si="3"/>
        <v>110220700</v>
      </c>
    </row>
    <row r="70" spans="1:4" x14ac:dyDescent="0.35">
      <c r="A70" s="39" t="s">
        <v>870</v>
      </c>
      <c r="B70" s="40">
        <v>114820000</v>
      </c>
      <c r="C70" s="28">
        <f t="shared" si="2"/>
        <v>8037400.0000000009</v>
      </c>
      <c r="D70" s="40">
        <f t="shared" si="3"/>
        <v>122857400</v>
      </c>
    </row>
    <row r="71" spans="1:4" x14ac:dyDescent="0.35">
      <c r="A71" s="39" t="s">
        <v>871</v>
      </c>
      <c r="B71" s="40">
        <v>645380000</v>
      </c>
      <c r="C71" s="28">
        <f t="shared" si="2"/>
        <v>45176600.000000007</v>
      </c>
      <c r="D71" s="40">
        <f t="shared" si="3"/>
        <v>690556600</v>
      </c>
    </row>
    <row r="72" spans="1:4" x14ac:dyDescent="0.35">
      <c r="A72" s="39" t="s">
        <v>872</v>
      </c>
      <c r="B72" s="40">
        <v>174690000</v>
      </c>
      <c r="C72" s="28">
        <f t="shared" si="2"/>
        <v>12228300.000000002</v>
      </c>
      <c r="D72" s="40">
        <f t="shared" si="3"/>
        <v>186918300</v>
      </c>
    </row>
    <row r="73" spans="1:4" x14ac:dyDescent="0.35">
      <c r="A73" s="39" t="s">
        <v>873</v>
      </c>
      <c r="B73" s="40">
        <v>38350000</v>
      </c>
      <c r="C73" s="28">
        <f t="shared" si="2"/>
        <v>2684500.0000000005</v>
      </c>
      <c r="D73" s="40">
        <f t="shared" si="3"/>
        <v>41034500</v>
      </c>
    </row>
    <row r="74" spans="1:4" x14ac:dyDescent="0.35">
      <c r="A74" s="39" t="s">
        <v>874</v>
      </c>
      <c r="B74" s="40">
        <v>18030000</v>
      </c>
      <c r="C74" s="28">
        <f t="shared" si="2"/>
        <v>1262100.0000000002</v>
      </c>
      <c r="D74" s="40">
        <f t="shared" si="3"/>
        <v>19292100</v>
      </c>
    </row>
    <row r="75" spans="1:4" x14ac:dyDescent="0.35">
      <c r="A75" s="39" t="s">
        <v>875</v>
      </c>
      <c r="B75" s="40">
        <v>95317000</v>
      </c>
      <c r="C75" s="28">
        <f t="shared" si="2"/>
        <v>6672190.0000000009</v>
      </c>
      <c r="D75" s="40">
        <f t="shared" si="3"/>
        <v>101989190</v>
      </c>
    </row>
    <row r="76" spans="1:4" x14ac:dyDescent="0.35">
      <c r="A76" s="39" t="s">
        <v>876</v>
      </c>
      <c r="B76" s="40">
        <v>137690000</v>
      </c>
      <c r="C76" s="28">
        <f t="shared" si="2"/>
        <v>9638300</v>
      </c>
      <c r="D76" s="40">
        <f t="shared" si="3"/>
        <v>147328300</v>
      </c>
    </row>
    <row r="77" spans="1:4" x14ac:dyDescent="0.35">
      <c r="A77" s="39" t="s">
        <v>877</v>
      </c>
      <c r="B77" s="40">
        <v>63192000</v>
      </c>
      <c r="C77" s="28">
        <f t="shared" si="2"/>
        <v>4423440</v>
      </c>
      <c r="D77" s="40">
        <f t="shared" si="3"/>
        <v>67615440</v>
      </c>
    </row>
    <row r="78" spans="1:4" x14ac:dyDescent="0.35">
      <c r="A78" s="39" t="s">
        <v>878</v>
      </c>
      <c r="B78" s="40">
        <v>70010000</v>
      </c>
      <c r="C78" s="28">
        <f t="shared" si="2"/>
        <v>4900700.0000000009</v>
      </c>
      <c r="D78" s="40">
        <f t="shared" si="3"/>
        <v>74910700</v>
      </c>
    </row>
    <row r="79" spans="1:4" x14ac:dyDescent="0.35">
      <c r="A79" s="39" t="s">
        <v>879</v>
      </c>
      <c r="B79" s="40">
        <v>113281000</v>
      </c>
      <c r="C79" s="28">
        <f t="shared" si="2"/>
        <v>7929670.0000000009</v>
      </c>
      <c r="D79" s="40">
        <f t="shared" si="3"/>
        <v>121210670</v>
      </c>
    </row>
    <row r="80" spans="1:4" x14ac:dyDescent="0.35">
      <c r="A80" s="39" t="s">
        <v>880</v>
      </c>
      <c r="B80" s="40">
        <v>113510000</v>
      </c>
      <c r="C80" s="28">
        <f t="shared" si="2"/>
        <v>7945700.0000000009</v>
      </c>
      <c r="D80" s="40">
        <f t="shared" si="3"/>
        <v>121455700</v>
      </c>
    </row>
    <row r="81" spans="1:4" x14ac:dyDescent="0.35">
      <c r="A81" s="39" t="s">
        <v>881</v>
      </c>
      <c r="B81" s="40">
        <v>149149000</v>
      </c>
      <c r="C81" s="28">
        <f t="shared" si="2"/>
        <v>10440430.000000002</v>
      </c>
      <c r="D81" s="40">
        <f t="shared" si="3"/>
        <v>159589430</v>
      </c>
    </row>
    <row r="82" spans="1:4" x14ac:dyDescent="0.35">
      <c r="A82" s="39" t="s">
        <v>882</v>
      </c>
      <c r="B82" s="40">
        <v>155629000</v>
      </c>
      <c r="C82" s="28">
        <f t="shared" si="2"/>
        <v>10894030.000000002</v>
      </c>
      <c r="D82" s="40">
        <f t="shared" si="3"/>
        <v>166523030</v>
      </c>
    </row>
    <row r="83" spans="1:4" x14ac:dyDescent="0.35">
      <c r="A83" s="39" t="s">
        <v>883</v>
      </c>
      <c r="B83" s="40">
        <v>594779000</v>
      </c>
      <c r="C83" s="28">
        <f t="shared" si="2"/>
        <v>41634530.000000007</v>
      </c>
      <c r="D83" s="40">
        <f t="shared" si="3"/>
        <v>636413530</v>
      </c>
    </row>
    <row r="84" spans="1:4" x14ac:dyDescent="0.35">
      <c r="A84" s="39" t="s">
        <v>884</v>
      </c>
      <c r="B84" s="40">
        <v>29950000</v>
      </c>
      <c r="C84" s="28">
        <f t="shared" si="2"/>
        <v>2096500.0000000002</v>
      </c>
      <c r="D84" s="40">
        <f t="shared" si="3"/>
        <v>32046500</v>
      </c>
    </row>
    <row r="85" spans="1:4" x14ac:dyDescent="0.35">
      <c r="A85" s="39" t="s">
        <v>885</v>
      </c>
      <c r="B85" s="40">
        <v>122339000</v>
      </c>
      <c r="C85" s="28">
        <f t="shared" si="2"/>
        <v>8563730</v>
      </c>
      <c r="D85" s="40">
        <f t="shared" si="3"/>
        <v>130902730</v>
      </c>
    </row>
    <row r="86" spans="1:4" x14ac:dyDescent="0.35">
      <c r="A86" s="39" t="s">
        <v>886</v>
      </c>
      <c r="B86" s="40">
        <v>99263000</v>
      </c>
      <c r="C86" s="28">
        <f t="shared" si="2"/>
        <v>6948410.0000000009</v>
      </c>
      <c r="D86" s="40">
        <f t="shared" si="3"/>
        <v>106211410</v>
      </c>
    </row>
    <row r="87" spans="1:4" x14ac:dyDescent="0.35">
      <c r="A87" s="39" t="s">
        <v>887</v>
      </c>
      <c r="B87" s="40">
        <v>22590000</v>
      </c>
      <c r="C87" s="28">
        <f t="shared" si="2"/>
        <v>1581300.0000000002</v>
      </c>
      <c r="D87" s="40">
        <f t="shared" si="3"/>
        <v>24171300</v>
      </c>
    </row>
    <row r="88" spans="1:4" x14ac:dyDescent="0.35">
      <c r="A88" s="39" t="s">
        <v>888</v>
      </c>
      <c r="B88" s="40">
        <v>29240000</v>
      </c>
      <c r="C88" s="28">
        <f t="shared" si="2"/>
        <v>2046800.0000000002</v>
      </c>
      <c r="D88" s="40">
        <f t="shared" si="3"/>
        <v>31286800</v>
      </c>
    </row>
    <row r="89" spans="1:4" x14ac:dyDescent="0.35">
      <c r="A89" s="39" t="s">
        <v>889</v>
      </c>
      <c r="B89" s="40">
        <v>20070000</v>
      </c>
      <c r="C89" s="28">
        <f t="shared" si="2"/>
        <v>1404900.0000000002</v>
      </c>
      <c r="D89" s="40">
        <f t="shared" si="3"/>
        <v>21474900</v>
      </c>
    </row>
    <row r="90" spans="1:4" x14ac:dyDescent="0.35">
      <c r="A90" s="39" t="s">
        <v>890</v>
      </c>
      <c r="B90" s="40">
        <v>135092000</v>
      </c>
      <c r="C90" s="28">
        <f t="shared" si="2"/>
        <v>9456440</v>
      </c>
      <c r="D90" s="40">
        <f t="shared" si="3"/>
        <v>144548440</v>
      </c>
    </row>
    <row r="91" spans="1:4" x14ac:dyDescent="0.35">
      <c r="A91" s="39" t="s">
        <v>891</v>
      </c>
      <c r="B91" s="40">
        <v>164808500</v>
      </c>
      <c r="C91" s="28">
        <f t="shared" si="2"/>
        <v>11536595.000000002</v>
      </c>
      <c r="D91" s="40">
        <f t="shared" si="3"/>
        <v>176345095</v>
      </c>
    </row>
    <row r="92" spans="1:4" x14ac:dyDescent="0.35">
      <c r="A92" s="39" t="s">
        <v>892</v>
      </c>
      <c r="B92" s="40">
        <v>112115000</v>
      </c>
      <c r="C92" s="28">
        <f t="shared" si="2"/>
        <v>7848050.0000000009</v>
      </c>
      <c r="D92" s="40">
        <f t="shared" si="3"/>
        <v>119963050</v>
      </c>
    </row>
    <row r="93" spans="1:4" x14ac:dyDescent="0.35">
      <c r="A93" s="39" t="s">
        <v>893</v>
      </c>
      <c r="B93" s="40">
        <v>18340000</v>
      </c>
      <c r="C93" s="28">
        <f t="shared" si="2"/>
        <v>1283800.0000000002</v>
      </c>
      <c r="D93" s="40">
        <f t="shared" si="3"/>
        <v>19623800</v>
      </c>
    </row>
    <row r="94" spans="1:4" x14ac:dyDescent="0.35">
      <c r="A94" s="42"/>
      <c r="B94" s="43"/>
      <c r="D94" s="43"/>
    </row>
    <row r="95" spans="1:4" x14ac:dyDescent="0.35">
      <c r="A95" s="20" t="s">
        <v>894</v>
      </c>
      <c r="B95" s="44">
        <f>SUM(B2:B94)</f>
        <v>11582979500</v>
      </c>
      <c r="C95" s="44">
        <f t="shared" ref="C95:D95" si="4">SUM(C2:C94)</f>
        <v>810808565</v>
      </c>
      <c r="D95" s="44">
        <f t="shared" si="4"/>
        <v>12393788065</v>
      </c>
    </row>
  </sheetData>
  <autoFilter ref="B1:B91" xr:uid="{00000000-0009-0000-0000-00000E000000}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AA199"/>
  <sheetViews>
    <sheetView topLeftCell="G1" zoomScale="80" zoomScaleNormal="80" workbookViewId="0">
      <selection activeCell="G18" sqref="G18"/>
    </sheetView>
  </sheetViews>
  <sheetFormatPr defaultRowHeight="14.5" x14ac:dyDescent="0.35"/>
  <cols>
    <col min="1" max="1" width="20.81640625" hidden="1" customWidth="1"/>
    <col min="2" max="2" width="19.08984375" hidden="1" customWidth="1"/>
    <col min="3" max="3" width="0" hidden="1" customWidth="1"/>
    <col min="4" max="4" width="17.453125" hidden="1" customWidth="1"/>
    <col min="5" max="5" width="17.08984375" hidden="1" customWidth="1"/>
    <col min="6" max="6" width="27.7265625" hidden="1" customWidth="1"/>
    <col min="7" max="7" width="86.08984375" customWidth="1"/>
    <col min="8" max="8" width="27.54296875" hidden="1" customWidth="1"/>
    <col min="9" max="9" width="27.54296875" style="104" hidden="1" customWidth="1"/>
    <col min="10" max="10" width="28.08984375" hidden="1" customWidth="1"/>
    <col min="11" max="11" width="22.1796875" hidden="1" customWidth="1"/>
    <col min="12" max="12" width="34.08984375" hidden="1" customWidth="1"/>
    <col min="13" max="13" width="36" hidden="1" customWidth="1"/>
    <col min="14" max="14" width="29.54296875" hidden="1" customWidth="1"/>
    <col min="15" max="15" width="16.453125" hidden="1" customWidth="1"/>
    <col min="16" max="16" width="25.54296875" hidden="1" customWidth="1"/>
    <col min="17" max="17" width="23.08984375" hidden="1" customWidth="1"/>
    <col min="18" max="18" width="23" hidden="1" customWidth="1"/>
    <col min="19" max="24" width="0" hidden="1" customWidth="1"/>
    <col min="25" max="25" width="41.81640625" hidden="1" customWidth="1"/>
    <col min="26" max="26" width="14.26953125" style="42" hidden="1" customWidth="1"/>
    <col min="27" max="27" width="27.5429687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63" t="s">
        <v>902</v>
      </c>
      <c r="AA1" s="281"/>
    </row>
    <row r="2" spans="1:27" ht="43.5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64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/>
      <c r="G3" s="57" t="s">
        <v>926</v>
      </c>
      <c r="H3" s="55"/>
      <c r="I3" s="58"/>
      <c r="J3" s="59"/>
      <c r="K3" s="60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2"/>
      <c r="AA3" s="635"/>
    </row>
    <row r="4" spans="1:27" ht="15.5" x14ac:dyDescent="0.35">
      <c r="A4" s="64"/>
      <c r="B4" s="64"/>
      <c r="C4" s="64"/>
      <c r="D4" s="65"/>
      <c r="E4" s="65"/>
      <c r="F4" s="66"/>
      <c r="G4" s="66" t="s">
        <v>927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115"/>
      <c r="Z4" s="636">
        <v>7.0000000000000007E-2</v>
      </c>
      <c r="AA4" s="297"/>
    </row>
    <row r="5" spans="1:27" ht="15.5" x14ac:dyDescent="0.35">
      <c r="A5" s="69"/>
      <c r="B5" s="70" t="s">
        <v>928</v>
      </c>
      <c r="C5" s="71" t="s">
        <v>929</v>
      </c>
      <c r="D5" s="72" t="s">
        <v>930</v>
      </c>
      <c r="E5" s="73" t="s">
        <v>931</v>
      </c>
      <c r="F5" s="69"/>
      <c r="G5" s="69" t="s">
        <v>932</v>
      </c>
      <c r="H5" s="69"/>
      <c r="I5" s="74">
        <v>600000</v>
      </c>
      <c r="J5" s="69"/>
      <c r="K5" s="69" t="s">
        <v>933</v>
      </c>
      <c r="L5" s="75">
        <v>2009</v>
      </c>
      <c r="M5" s="75" t="s">
        <v>934</v>
      </c>
      <c r="N5" s="75" t="s">
        <v>935</v>
      </c>
      <c r="O5" s="75" t="s">
        <v>936</v>
      </c>
      <c r="P5" s="69" t="s">
        <v>937</v>
      </c>
      <c r="Q5" s="69" t="s">
        <v>938</v>
      </c>
      <c r="R5" s="75" t="s">
        <v>939</v>
      </c>
      <c r="S5" s="69"/>
      <c r="T5" s="69"/>
      <c r="U5" s="69"/>
      <c r="V5" s="69"/>
      <c r="W5" s="69"/>
      <c r="X5" s="69" t="s">
        <v>940</v>
      </c>
      <c r="Y5" s="116"/>
      <c r="Z5" s="637">
        <f>I5*Z$4</f>
        <v>42000.000000000007</v>
      </c>
      <c r="AA5" s="298">
        <f>I5+Z5</f>
        <v>642000</v>
      </c>
    </row>
    <row r="6" spans="1:27" ht="15.5" x14ac:dyDescent="0.35">
      <c r="A6" s="76"/>
      <c r="B6" s="77"/>
      <c r="C6" s="77"/>
      <c r="D6" s="78"/>
      <c r="E6" s="77"/>
      <c r="F6" s="69"/>
      <c r="G6" s="69" t="s">
        <v>941</v>
      </c>
      <c r="H6" s="69"/>
      <c r="I6" s="74">
        <v>600000</v>
      </c>
      <c r="J6" s="69"/>
      <c r="K6" s="69" t="s">
        <v>933</v>
      </c>
      <c r="L6" s="75">
        <v>2009</v>
      </c>
      <c r="M6" s="75" t="s">
        <v>942</v>
      </c>
      <c r="N6" s="79" t="s">
        <v>936</v>
      </c>
      <c r="O6" s="75" t="s">
        <v>943</v>
      </c>
      <c r="P6" s="69" t="s">
        <v>937</v>
      </c>
      <c r="Q6" s="69" t="s">
        <v>938</v>
      </c>
      <c r="R6" s="75" t="s">
        <v>939</v>
      </c>
      <c r="S6" s="69"/>
      <c r="T6" s="69"/>
      <c r="U6" s="69"/>
      <c r="V6" s="69"/>
      <c r="W6" s="69"/>
      <c r="X6" s="69" t="s">
        <v>940</v>
      </c>
      <c r="Y6" s="116" t="s">
        <v>944</v>
      </c>
      <c r="Z6" s="637">
        <f t="shared" ref="Z6:Z69" si="0">I6*Z$4</f>
        <v>42000.000000000007</v>
      </c>
      <c r="AA6" s="298">
        <f t="shared" ref="AA6:AA69" si="1">I6+Z6</f>
        <v>642000</v>
      </c>
    </row>
    <row r="7" spans="1:27" ht="15.5" x14ac:dyDescent="0.35">
      <c r="A7" s="76"/>
      <c r="B7" s="76"/>
      <c r="C7" s="76"/>
      <c r="D7" s="76"/>
      <c r="E7" s="76"/>
      <c r="F7" s="73"/>
      <c r="G7" s="69" t="s">
        <v>945</v>
      </c>
      <c r="H7" s="69"/>
      <c r="I7" s="74">
        <v>600000</v>
      </c>
      <c r="J7" s="69"/>
      <c r="K7" s="69" t="s">
        <v>933</v>
      </c>
      <c r="L7" s="75">
        <v>2009</v>
      </c>
      <c r="M7" s="75" t="s">
        <v>934</v>
      </c>
      <c r="N7" s="80" t="s">
        <v>946</v>
      </c>
      <c r="O7" s="75" t="s">
        <v>946</v>
      </c>
      <c r="P7" s="69" t="s">
        <v>937</v>
      </c>
      <c r="Q7" s="69" t="s">
        <v>938</v>
      </c>
      <c r="R7" s="75" t="s">
        <v>939</v>
      </c>
      <c r="S7" s="69"/>
      <c r="T7" s="69"/>
      <c r="U7" s="69"/>
      <c r="V7" s="69"/>
      <c r="W7" s="69"/>
      <c r="X7" s="69" t="s">
        <v>940</v>
      </c>
      <c r="Y7" s="633"/>
      <c r="Z7" s="637">
        <f t="shared" si="0"/>
        <v>42000.000000000007</v>
      </c>
      <c r="AA7" s="298">
        <f t="shared" si="1"/>
        <v>642000</v>
      </c>
    </row>
    <row r="8" spans="1:27" ht="15.5" x14ac:dyDescent="0.35">
      <c r="A8" s="76"/>
      <c r="B8" s="76"/>
      <c r="C8" s="76"/>
      <c r="D8" s="76"/>
      <c r="E8" s="76"/>
      <c r="F8" s="81" t="s">
        <v>947</v>
      </c>
      <c r="G8" s="69" t="s">
        <v>948</v>
      </c>
      <c r="H8" s="69"/>
      <c r="I8" s="74">
        <v>600000</v>
      </c>
      <c r="J8" s="69"/>
      <c r="K8" s="69" t="s">
        <v>933</v>
      </c>
      <c r="L8" s="75">
        <v>2009</v>
      </c>
      <c r="M8" s="75" t="s">
        <v>934</v>
      </c>
      <c r="N8" s="80" t="s">
        <v>949</v>
      </c>
      <c r="O8" s="75" t="s">
        <v>950</v>
      </c>
      <c r="P8" s="69" t="s">
        <v>937</v>
      </c>
      <c r="Q8" s="69" t="s">
        <v>938</v>
      </c>
      <c r="R8" s="75" t="s">
        <v>939</v>
      </c>
      <c r="S8" s="69"/>
      <c r="T8" s="69"/>
      <c r="U8" s="69"/>
      <c r="V8" s="69"/>
      <c r="W8" s="69"/>
      <c r="X8" s="69" t="s">
        <v>940</v>
      </c>
      <c r="Y8" s="633" t="s">
        <v>951</v>
      </c>
      <c r="Z8" s="637">
        <f t="shared" si="0"/>
        <v>42000.000000000007</v>
      </c>
      <c r="AA8" s="298">
        <f t="shared" si="1"/>
        <v>642000</v>
      </c>
    </row>
    <row r="9" spans="1:27" ht="15.5" x14ac:dyDescent="0.35">
      <c r="A9" s="76"/>
      <c r="B9" s="76"/>
      <c r="C9" s="76"/>
      <c r="D9" s="76"/>
      <c r="E9" s="76"/>
      <c r="F9" s="73" t="s">
        <v>952</v>
      </c>
      <c r="G9" s="82" t="s">
        <v>953</v>
      </c>
      <c r="H9" s="69"/>
      <c r="I9" s="74">
        <v>600000</v>
      </c>
      <c r="J9" s="69"/>
      <c r="K9" s="69" t="s">
        <v>933</v>
      </c>
      <c r="L9" s="75">
        <v>2009</v>
      </c>
      <c r="M9" s="75" t="s">
        <v>942</v>
      </c>
      <c r="N9" s="80" t="s">
        <v>954</v>
      </c>
      <c r="O9" s="75" t="s">
        <v>949</v>
      </c>
      <c r="P9" s="69" t="s">
        <v>937</v>
      </c>
      <c r="Q9" s="69" t="s">
        <v>938</v>
      </c>
      <c r="R9" s="75" t="s">
        <v>939</v>
      </c>
      <c r="S9" s="69"/>
      <c r="T9" s="69"/>
      <c r="U9" s="69"/>
      <c r="V9" s="69"/>
      <c r="W9" s="69"/>
      <c r="X9" s="69" t="s">
        <v>940</v>
      </c>
      <c r="Y9" s="633"/>
      <c r="Z9" s="637">
        <f t="shared" si="0"/>
        <v>42000.000000000007</v>
      </c>
      <c r="AA9" s="298">
        <f t="shared" si="1"/>
        <v>642000</v>
      </c>
    </row>
    <row r="10" spans="1:27" ht="15.5" x14ac:dyDescent="0.35">
      <c r="A10" s="76"/>
      <c r="B10" s="76"/>
      <c r="C10" s="76"/>
      <c r="D10" s="76"/>
      <c r="E10" s="76"/>
      <c r="F10" s="81" t="s">
        <v>955</v>
      </c>
      <c r="G10" s="69" t="s">
        <v>956</v>
      </c>
      <c r="H10" s="69"/>
      <c r="I10" s="74">
        <v>600000</v>
      </c>
      <c r="J10" s="69"/>
      <c r="K10" s="69" t="s">
        <v>933</v>
      </c>
      <c r="L10" s="75">
        <v>2009</v>
      </c>
      <c r="M10" s="75" t="s">
        <v>934</v>
      </c>
      <c r="N10" s="75" t="s">
        <v>957</v>
      </c>
      <c r="O10" s="75" t="s">
        <v>958</v>
      </c>
      <c r="P10" s="69" t="s">
        <v>937</v>
      </c>
      <c r="Q10" s="69" t="s">
        <v>938</v>
      </c>
      <c r="R10" s="75" t="s">
        <v>939</v>
      </c>
      <c r="S10" s="69"/>
      <c r="T10" s="69"/>
      <c r="U10" s="69"/>
      <c r="V10" s="69"/>
      <c r="W10" s="69"/>
      <c r="X10" s="69" t="s">
        <v>940</v>
      </c>
      <c r="Y10" s="633"/>
      <c r="Z10" s="637">
        <f t="shared" si="0"/>
        <v>42000.000000000007</v>
      </c>
      <c r="AA10" s="298">
        <f t="shared" si="1"/>
        <v>642000</v>
      </c>
    </row>
    <row r="11" spans="1:27" ht="15.5" x14ac:dyDescent="0.35">
      <c r="A11" s="76"/>
      <c r="B11" s="76"/>
      <c r="C11" s="76"/>
      <c r="D11" s="76"/>
      <c r="E11" s="76"/>
      <c r="F11" s="73" t="s">
        <v>959</v>
      </c>
      <c r="G11" s="83" t="s">
        <v>960</v>
      </c>
      <c r="H11" s="69"/>
      <c r="I11" s="74">
        <v>600000</v>
      </c>
      <c r="J11" s="69"/>
      <c r="K11" s="69" t="s">
        <v>933</v>
      </c>
      <c r="L11" s="75">
        <v>2009</v>
      </c>
      <c r="M11" s="75" t="s">
        <v>934</v>
      </c>
      <c r="N11" s="75" t="s">
        <v>961</v>
      </c>
      <c r="O11" s="75" t="s">
        <v>962</v>
      </c>
      <c r="P11" s="69" t="s">
        <v>937</v>
      </c>
      <c r="Q11" s="69" t="s">
        <v>938</v>
      </c>
      <c r="R11" s="75" t="s">
        <v>939</v>
      </c>
      <c r="S11" s="69"/>
      <c r="T11" s="69"/>
      <c r="U11" s="69"/>
      <c r="V11" s="69"/>
      <c r="W11" s="69"/>
      <c r="X11" s="69" t="s">
        <v>940</v>
      </c>
      <c r="Y11" s="633"/>
      <c r="Z11" s="637">
        <f t="shared" si="0"/>
        <v>42000.000000000007</v>
      </c>
      <c r="AA11" s="298">
        <f t="shared" si="1"/>
        <v>642000</v>
      </c>
    </row>
    <row r="12" spans="1:27" ht="15.5" x14ac:dyDescent="0.35">
      <c r="A12" s="76"/>
      <c r="B12" s="76"/>
      <c r="C12" s="76"/>
      <c r="D12" s="76"/>
      <c r="E12" s="76"/>
      <c r="F12" s="69"/>
      <c r="G12" s="69" t="s">
        <v>963</v>
      </c>
      <c r="H12" s="69"/>
      <c r="I12" s="74">
        <v>650000</v>
      </c>
      <c r="J12" s="69"/>
      <c r="K12" s="69" t="s">
        <v>933</v>
      </c>
      <c r="L12" s="75">
        <v>2009</v>
      </c>
      <c r="M12" s="75" t="s">
        <v>964</v>
      </c>
      <c r="N12" s="75" t="s">
        <v>965</v>
      </c>
      <c r="O12" s="75" t="s">
        <v>966</v>
      </c>
      <c r="P12" s="69" t="s">
        <v>937</v>
      </c>
      <c r="Q12" s="69" t="s">
        <v>967</v>
      </c>
      <c r="R12" s="75" t="s">
        <v>939</v>
      </c>
      <c r="S12" s="69"/>
      <c r="T12" s="69"/>
      <c r="U12" s="69"/>
      <c r="V12" s="69"/>
      <c r="W12" s="69"/>
      <c r="X12" s="69" t="s">
        <v>940</v>
      </c>
      <c r="Y12" s="633"/>
      <c r="Z12" s="637">
        <f t="shared" si="0"/>
        <v>45500.000000000007</v>
      </c>
      <c r="AA12" s="298">
        <f t="shared" si="1"/>
        <v>695500</v>
      </c>
    </row>
    <row r="13" spans="1:27" ht="15.5" x14ac:dyDescent="0.35">
      <c r="A13" s="76"/>
      <c r="B13" s="76"/>
      <c r="C13" s="76"/>
      <c r="D13" s="76"/>
      <c r="E13" s="76"/>
      <c r="F13" s="73" t="s">
        <v>968</v>
      </c>
      <c r="G13" s="69" t="s">
        <v>969</v>
      </c>
      <c r="H13" s="69"/>
      <c r="I13" s="74">
        <v>600000</v>
      </c>
      <c r="J13" s="69"/>
      <c r="K13" s="69" t="s">
        <v>933</v>
      </c>
      <c r="L13" s="75">
        <v>2009</v>
      </c>
      <c r="M13" s="75" t="s">
        <v>942</v>
      </c>
      <c r="N13" s="75" t="s">
        <v>970</v>
      </c>
      <c r="O13" s="75" t="s">
        <v>971</v>
      </c>
      <c r="P13" s="69" t="s">
        <v>937</v>
      </c>
      <c r="Q13" s="69" t="s">
        <v>938</v>
      </c>
      <c r="R13" s="75" t="s">
        <v>939</v>
      </c>
      <c r="S13" s="69"/>
      <c r="T13" s="69"/>
      <c r="U13" s="69"/>
      <c r="V13" s="69"/>
      <c r="W13" s="69"/>
      <c r="X13" s="69" t="s">
        <v>940</v>
      </c>
      <c r="Y13" s="633"/>
      <c r="Z13" s="637">
        <f t="shared" si="0"/>
        <v>42000.000000000007</v>
      </c>
      <c r="AA13" s="298">
        <f t="shared" si="1"/>
        <v>642000</v>
      </c>
    </row>
    <row r="14" spans="1:27" ht="15.5" x14ac:dyDescent="0.35">
      <c r="A14" s="76"/>
      <c r="B14" s="76"/>
      <c r="C14" s="76"/>
      <c r="D14" s="76"/>
      <c r="E14" s="76"/>
      <c r="F14" s="81" t="s">
        <v>972</v>
      </c>
      <c r="G14" s="69" t="s">
        <v>973</v>
      </c>
      <c r="H14" s="69"/>
      <c r="I14" s="74">
        <v>600000</v>
      </c>
      <c r="J14" s="69"/>
      <c r="K14" s="69" t="s">
        <v>933</v>
      </c>
      <c r="L14" s="75">
        <v>2009</v>
      </c>
      <c r="M14" s="75" t="s">
        <v>942</v>
      </c>
      <c r="N14" s="75" t="s">
        <v>974</v>
      </c>
      <c r="O14" s="75" t="s">
        <v>975</v>
      </c>
      <c r="P14" s="69" t="s">
        <v>937</v>
      </c>
      <c r="Q14" s="69" t="s">
        <v>938</v>
      </c>
      <c r="R14" s="75" t="s">
        <v>939</v>
      </c>
      <c r="S14" s="69"/>
      <c r="T14" s="69"/>
      <c r="U14" s="69"/>
      <c r="V14" s="69"/>
      <c r="W14" s="69"/>
      <c r="X14" s="69" t="s">
        <v>940</v>
      </c>
      <c r="Y14" s="633"/>
      <c r="Z14" s="637">
        <f t="shared" si="0"/>
        <v>42000.000000000007</v>
      </c>
      <c r="AA14" s="298">
        <f t="shared" si="1"/>
        <v>642000</v>
      </c>
    </row>
    <row r="15" spans="1:27" ht="15.5" x14ac:dyDescent="0.35">
      <c r="A15" s="76"/>
      <c r="B15" s="76"/>
      <c r="C15" s="76"/>
      <c r="D15" s="76"/>
      <c r="E15" s="76"/>
      <c r="F15" s="81" t="s">
        <v>976</v>
      </c>
      <c r="G15" s="69" t="s">
        <v>977</v>
      </c>
      <c r="H15" s="69"/>
      <c r="I15" s="74">
        <v>600000</v>
      </c>
      <c r="J15" s="69"/>
      <c r="K15" s="69" t="s">
        <v>933</v>
      </c>
      <c r="L15" s="75">
        <v>2009</v>
      </c>
      <c r="M15" s="75" t="s">
        <v>934</v>
      </c>
      <c r="N15" s="75" t="s">
        <v>943</v>
      </c>
      <c r="O15" s="75" t="s">
        <v>971</v>
      </c>
      <c r="P15" s="69" t="s">
        <v>937</v>
      </c>
      <c r="Q15" s="69" t="s">
        <v>938</v>
      </c>
      <c r="R15" s="75" t="s">
        <v>939</v>
      </c>
      <c r="S15" s="69"/>
      <c r="T15" s="69"/>
      <c r="U15" s="69"/>
      <c r="V15" s="69"/>
      <c r="W15" s="69"/>
      <c r="X15" s="69" t="s">
        <v>940</v>
      </c>
      <c r="Y15" s="633"/>
      <c r="Z15" s="637">
        <f t="shared" si="0"/>
        <v>42000.000000000007</v>
      </c>
      <c r="AA15" s="298">
        <f t="shared" si="1"/>
        <v>642000</v>
      </c>
    </row>
    <row r="16" spans="1:27" ht="15.5" x14ac:dyDescent="0.35">
      <c r="A16" s="76"/>
      <c r="B16" s="76"/>
      <c r="C16" s="76"/>
      <c r="D16" s="76"/>
      <c r="E16" s="76"/>
      <c r="F16" s="81" t="s">
        <v>978</v>
      </c>
      <c r="G16" s="69" t="s">
        <v>979</v>
      </c>
      <c r="H16" s="69"/>
      <c r="I16" s="74">
        <v>600000</v>
      </c>
      <c r="J16" s="69"/>
      <c r="K16" s="69" t="s">
        <v>933</v>
      </c>
      <c r="L16" s="75">
        <v>2009</v>
      </c>
      <c r="M16" s="75" t="s">
        <v>980</v>
      </c>
      <c r="N16" s="75" t="s">
        <v>980</v>
      </c>
      <c r="O16" s="75" t="s">
        <v>981</v>
      </c>
      <c r="P16" s="69" t="s">
        <v>937</v>
      </c>
      <c r="Q16" s="69" t="s">
        <v>938</v>
      </c>
      <c r="R16" s="75" t="s">
        <v>939</v>
      </c>
      <c r="S16" s="69"/>
      <c r="T16" s="69"/>
      <c r="U16" s="69"/>
      <c r="V16" s="69"/>
      <c r="W16" s="69"/>
      <c r="X16" s="69" t="s">
        <v>940</v>
      </c>
      <c r="Y16" s="633"/>
      <c r="Z16" s="637">
        <f t="shared" si="0"/>
        <v>42000.000000000007</v>
      </c>
      <c r="AA16" s="298">
        <f t="shared" si="1"/>
        <v>642000</v>
      </c>
    </row>
    <row r="17" spans="1:27" ht="15.5" x14ac:dyDescent="0.35">
      <c r="A17" s="76"/>
      <c r="B17" s="76"/>
      <c r="C17" s="76"/>
      <c r="D17" s="76"/>
      <c r="E17" s="76"/>
      <c r="F17" s="81" t="s">
        <v>982</v>
      </c>
      <c r="G17" s="69" t="s">
        <v>983</v>
      </c>
      <c r="H17" s="69"/>
      <c r="I17" s="74">
        <v>600000</v>
      </c>
      <c r="J17" s="69"/>
      <c r="K17" s="69" t="s">
        <v>933</v>
      </c>
      <c r="L17" s="75">
        <v>2009</v>
      </c>
      <c r="M17" s="75" t="s">
        <v>934</v>
      </c>
      <c r="N17" s="75" t="s">
        <v>984</v>
      </c>
      <c r="O17" s="75" t="s">
        <v>965</v>
      </c>
      <c r="P17" s="69" t="s">
        <v>937</v>
      </c>
      <c r="Q17" s="69" t="s">
        <v>938</v>
      </c>
      <c r="R17" s="75" t="s">
        <v>939</v>
      </c>
      <c r="S17" s="69"/>
      <c r="T17" s="69"/>
      <c r="U17" s="69"/>
      <c r="V17" s="69"/>
      <c r="W17" s="69"/>
      <c r="X17" s="69" t="s">
        <v>940</v>
      </c>
      <c r="Y17" s="633"/>
      <c r="Z17" s="637">
        <f t="shared" si="0"/>
        <v>42000.000000000007</v>
      </c>
      <c r="AA17" s="298">
        <f t="shared" si="1"/>
        <v>642000</v>
      </c>
    </row>
    <row r="18" spans="1:27" ht="15.5" x14ac:dyDescent="0.35">
      <c r="A18" s="76"/>
      <c r="B18" s="76"/>
      <c r="C18" s="76"/>
      <c r="D18" s="76"/>
      <c r="E18" s="76"/>
      <c r="F18" s="73" t="s">
        <v>985</v>
      </c>
      <c r="G18" s="84" t="s">
        <v>986</v>
      </c>
      <c r="H18" s="69"/>
      <c r="I18" s="74">
        <v>600000</v>
      </c>
      <c r="J18" s="69"/>
      <c r="K18" s="69" t="s">
        <v>933</v>
      </c>
      <c r="L18" s="75">
        <v>2009</v>
      </c>
      <c r="M18" s="75" t="s">
        <v>934</v>
      </c>
      <c r="N18" s="75" t="s">
        <v>950</v>
      </c>
      <c r="O18" s="75" t="s">
        <v>935</v>
      </c>
      <c r="P18" s="69" t="s">
        <v>937</v>
      </c>
      <c r="Q18" s="69" t="s">
        <v>938</v>
      </c>
      <c r="R18" s="75" t="s">
        <v>939</v>
      </c>
      <c r="S18" s="69"/>
      <c r="T18" s="69"/>
      <c r="U18" s="69"/>
      <c r="V18" s="69"/>
      <c r="W18" s="69"/>
      <c r="X18" s="69" t="s">
        <v>940</v>
      </c>
      <c r="Y18" s="633"/>
      <c r="Z18" s="637">
        <f t="shared" si="0"/>
        <v>42000.000000000007</v>
      </c>
      <c r="AA18" s="298">
        <f t="shared" si="1"/>
        <v>642000</v>
      </c>
    </row>
    <row r="19" spans="1:27" ht="15.5" x14ac:dyDescent="0.35">
      <c r="A19" s="76"/>
      <c r="B19" s="76"/>
      <c r="C19" s="76"/>
      <c r="D19" s="76"/>
      <c r="E19" s="76"/>
      <c r="F19" s="81" t="s">
        <v>987</v>
      </c>
      <c r="G19" s="69" t="s">
        <v>988</v>
      </c>
      <c r="H19" s="69"/>
      <c r="I19" s="74">
        <v>600000</v>
      </c>
      <c r="J19" s="69"/>
      <c r="K19" s="69" t="s">
        <v>933</v>
      </c>
      <c r="L19" s="75">
        <v>2009</v>
      </c>
      <c r="M19" s="75" t="s">
        <v>934</v>
      </c>
      <c r="N19" s="75" t="s">
        <v>989</v>
      </c>
      <c r="O19" s="75" t="s">
        <v>989</v>
      </c>
      <c r="P19" s="69" t="s">
        <v>937</v>
      </c>
      <c r="Q19" s="69" t="s">
        <v>938</v>
      </c>
      <c r="R19" s="75" t="s">
        <v>939</v>
      </c>
      <c r="S19" s="69"/>
      <c r="T19" s="69"/>
      <c r="U19" s="69"/>
      <c r="V19" s="69"/>
      <c r="W19" s="69"/>
      <c r="X19" s="69" t="s">
        <v>940</v>
      </c>
      <c r="Y19" s="633"/>
      <c r="Z19" s="637">
        <f t="shared" si="0"/>
        <v>42000.000000000007</v>
      </c>
      <c r="AA19" s="298">
        <f t="shared" si="1"/>
        <v>642000</v>
      </c>
    </row>
    <row r="20" spans="1:27" ht="15.5" x14ac:dyDescent="0.35">
      <c r="A20" s="76"/>
      <c r="B20" s="76"/>
      <c r="C20" s="76"/>
      <c r="D20" s="76"/>
      <c r="E20" s="76"/>
      <c r="F20" s="73" t="s">
        <v>990</v>
      </c>
      <c r="G20" s="83" t="s">
        <v>991</v>
      </c>
      <c r="H20" s="69"/>
      <c r="I20" s="74">
        <v>650000</v>
      </c>
      <c r="J20" s="69"/>
      <c r="K20" s="69" t="s">
        <v>933</v>
      </c>
      <c r="L20" s="75">
        <v>2009</v>
      </c>
      <c r="M20" s="75" t="s">
        <v>964</v>
      </c>
      <c r="N20" s="75" t="s">
        <v>992</v>
      </c>
      <c r="O20" s="75" t="s">
        <v>992</v>
      </c>
      <c r="P20" s="69" t="s">
        <v>937</v>
      </c>
      <c r="Q20" s="69" t="s">
        <v>967</v>
      </c>
      <c r="R20" s="75" t="s">
        <v>939</v>
      </c>
      <c r="S20" s="69"/>
      <c r="T20" s="69"/>
      <c r="U20" s="69"/>
      <c r="V20" s="69"/>
      <c r="W20" s="69"/>
      <c r="X20" s="69" t="s">
        <v>940</v>
      </c>
      <c r="Y20" s="633" t="s">
        <v>993</v>
      </c>
      <c r="Z20" s="637">
        <f t="shared" si="0"/>
        <v>45500.000000000007</v>
      </c>
      <c r="AA20" s="298">
        <f t="shared" si="1"/>
        <v>695500</v>
      </c>
    </row>
    <row r="21" spans="1:27" ht="15.5" x14ac:dyDescent="0.35">
      <c r="A21" s="76"/>
      <c r="B21" s="76"/>
      <c r="C21" s="76"/>
      <c r="D21" s="76"/>
      <c r="E21" s="76"/>
      <c r="F21" s="73"/>
      <c r="G21" s="85" t="s">
        <v>994</v>
      </c>
      <c r="H21" s="86"/>
      <c r="I21" s="87">
        <f>SUM(I5:I20)</f>
        <v>9700000</v>
      </c>
      <c r="J21" s="69"/>
      <c r="K21" s="69"/>
      <c r="L21" s="75"/>
      <c r="M21" s="75"/>
      <c r="N21" s="75"/>
      <c r="O21" s="75"/>
      <c r="P21" s="69"/>
      <c r="Q21" s="69"/>
      <c r="R21" s="75"/>
      <c r="S21" s="69"/>
      <c r="T21" s="69"/>
      <c r="U21" s="69"/>
      <c r="V21" s="69"/>
      <c r="W21" s="69"/>
      <c r="X21" s="69"/>
      <c r="Y21" s="633"/>
      <c r="Z21" s="637">
        <f t="shared" si="0"/>
        <v>679000.00000000012</v>
      </c>
      <c r="AA21" s="300">
        <f t="shared" si="1"/>
        <v>10379000</v>
      </c>
    </row>
    <row r="22" spans="1:27" ht="15.5" x14ac:dyDescent="0.35">
      <c r="A22" s="64"/>
      <c r="B22" s="64"/>
      <c r="C22" s="64"/>
      <c r="D22" s="64"/>
      <c r="E22" s="64"/>
      <c r="F22" s="66"/>
      <c r="G22" s="66" t="s">
        <v>995</v>
      </c>
      <c r="H22" s="64"/>
      <c r="I22" s="67"/>
      <c r="J22" s="64"/>
      <c r="K22" s="64"/>
      <c r="L22" s="68"/>
      <c r="M22" s="68"/>
      <c r="N22" s="68"/>
      <c r="O22" s="68"/>
      <c r="P22" s="64"/>
      <c r="Q22" s="64"/>
      <c r="R22" s="68"/>
      <c r="S22" s="64"/>
      <c r="T22" s="64"/>
      <c r="U22" s="64"/>
      <c r="V22" s="64"/>
      <c r="W22" s="64"/>
      <c r="X22" s="64"/>
      <c r="Y22" s="115"/>
      <c r="Z22" s="637">
        <f t="shared" si="0"/>
        <v>0</v>
      </c>
      <c r="AA22" s="297">
        <f t="shared" si="1"/>
        <v>0</v>
      </c>
    </row>
    <row r="23" spans="1:27" ht="15.5" x14ac:dyDescent="0.35">
      <c r="A23" s="76"/>
      <c r="B23" s="76"/>
      <c r="C23" s="76"/>
      <c r="D23" s="76"/>
      <c r="E23" s="76"/>
      <c r="F23" s="81" t="s">
        <v>996</v>
      </c>
      <c r="G23" s="69" t="s">
        <v>997</v>
      </c>
      <c r="H23" s="69"/>
      <c r="I23" s="74">
        <v>650000</v>
      </c>
      <c r="J23" s="69"/>
      <c r="K23" s="69" t="s">
        <v>933</v>
      </c>
      <c r="L23" s="88">
        <v>2009</v>
      </c>
      <c r="M23" s="75" t="s">
        <v>964</v>
      </c>
      <c r="N23" s="75" t="s">
        <v>998</v>
      </c>
      <c r="O23" s="75" t="s">
        <v>998</v>
      </c>
      <c r="P23" s="69" t="s">
        <v>937</v>
      </c>
      <c r="Q23" s="69" t="s">
        <v>967</v>
      </c>
      <c r="R23" s="75" t="s">
        <v>939</v>
      </c>
      <c r="S23" s="69"/>
      <c r="T23" s="69"/>
      <c r="U23" s="69"/>
      <c r="V23" s="69"/>
      <c r="W23" s="69"/>
      <c r="X23" s="69" t="s">
        <v>940</v>
      </c>
      <c r="Y23" s="633"/>
      <c r="Z23" s="637">
        <f t="shared" si="0"/>
        <v>45500.000000000007</v>
      </c>
      <c r="AA23" s="298">
        <f t="shared" si="1"/>
        <v>695500</v>
      </c>
    </row>
    <row r="24" spans="1:27" ht="15.5" x14ac:dyDescent="0.35">
      <c r="A24" s="76"/>
      <c r="B24" s="76"/>
      <c r="C24" s="76"/>
      <c r="D24" s="76"/>
      <c r="E24" s="76"/>
      <c r="F24" s="73" t="s">
        <v>999</v>
      </c>
      <c r="G24" s="83" t="s">
        <v>1000</v>
      </c>
      <c r="H24" s="69"/>
      <c r="I24" s="74">
        <v>650000</v>
      </c>
      <c r="J24" s="69"/>
      <c r="K24" s="69" t="s">
        <v>933</v>
      </c>
      <c r="L24" s="75">
        <v>2009</v>
      </c>
      <c r="M24" s="75" t="s">
        <v>964</v>
      </c>
      <c r="N24" s="75" t="s">
        <v>1001</v>
      </c>
      <c r="O24" s="75" t="s">
        <v>1001</v>
      </c>
      <c r="P24" s="69" t="s">
        <v>937</v>
      </c>
      <c r="Q24" s="69" t="s">
        <v>967</v>
      </c>
      <c r="R24" s="75" t="s">
        <v>939</v>
      </c>
      <c r="S24" s="69"/>
      <c r="T24" s="69"/>
      <c r="U24" s="69"/>
      <c r="V24" s="69"/>
      <c r="W24" s="69"/>
      <c r="X24" s="69" t="s">
        <v>940</v>
      </c>
      <c r="Y24" s="633" t="s">
        <v>993</v>
      </c>
      <c r="Z24" s="637">
        <f t="shared" si="0"/>
        <v>45500.000000000007</v>
      </c>
      <c r="AA24" s="298">
        <f t="shared" si="1"/>
        <v>695500</v>
      </c>
    </row>
    <row r="25" spans="1:27" ht="15.5" x14ac:dyDescent="0.35">
      <c r="A25" s="76"/>
      <c r="B25" s="76"/>
      <c r="C25" s="76"/>
      <c r="D25" s="76"/>
      <c r="E25" s="76"/>
      <c r="F25" s="73" t="s">
        <v>1002</v>
      </c>
      <c r="G25" s="69" t="s">
        <v>1003</v>
      </c>
      <c r="H25" s="69"/>
      <c r="I25" s="74">
        <v>650000</v>
      </c>
      <c r="J25" s="69"/>
      <c r="K25" s="69" t="s">
        <v>933</v>
      </c>
      <c r="L25" s="75">
        <v>2009</v>
      </c>
      <c r="M25" s="75" t="s">
        <v>964</v>
      </c>
      <c r="N25" s="75" t="s">
        <v>966</v>
      </c>
      <c r="O25" s="75" t="s">
        <v>1004</v>
      </c>
      <c r="P25" s="69" t="s">
        <v>937</v>
      </c>
      <c r="Q25" s="69" t="s">
        <v>967</v>
      </c>
      <c r="R25" s="75" t="s">
        <v>939</v>
      </c>
      <c r="S25" s="69"/>
      <c r="T25" s="69"/>
      <c r="U25" s="69"/>
      <c r="V25" s="69"/>
      <c r="W25" s="69"/>
      <c r="X25" s="69" t="s">
        <v>940</v>
      </c>
      <c r="Y25" s="633" t="s">
        <v>993</v>
      </c>
      <c r="Z25" s="637">
        <f t="shared" si="0"/>
        <v>45500.000000000007</v>
      </c>
      <c r="AA25" s="298">
        <f t="shared" si="1"/>
        <v>695500</v>
      </c>
    </row>
    <row r="26" spans="1:27" ht="15.5" x14ac:dyDescent="0.35">
      <c r="A26" s="76"/>
      <c r="B26" s="76"/>
      <c r="C26" s="76"/>
      <c r="D26" s="76"/>
      <c r="E26" s="76"/>
      <c r="F26" s="73"/>
      <c r="G26" s="85" t="s">
        <v>994</v>
      </c>
      <c r="H26" s="86"/>
      <c r="I26" s="87">
        <f>SUM(I23:I25)</f>
        <v>1950000</v>
      </c>
      <c r="J26" s="69"/>
      <c r="K26" s="69"/>
      <c r="L26" s="75"/>
      <c r="M26" s="75"/>
      <c r="N26" s="75"/>
      <c r="O26" s="75"/>
      <c r="P26" s="69"/>
      <c r="Q26" s="69"/>
      <c r="R26" s="75"/>
      <c r="S26" s="69"/>
      <c r="T26" s="69"/>
      <c r="U26" s="69"/>
      <c r="V26" s="69"/>
      <c r="W26" s="69"/>
      <c r="X26" s="69"/>
      <c r="Y26" s="633"/>
      <c r="Z26" s="637">
        <f t="shared" si="0"/>
        <v>136500</v>
      </c>
      <c r="AA26" s="300">
        <f t="shared" si="1"/>
        <v>2086500</v>
      </c>
    </row>
    <row r="27" spans="1:27" ht="15.5" x14ac:dyDescent="0.35">
      <c r="A27" s="64"/>
      <c r="B27" s="64"/>
      <c r="C27" s="64"/>
      <c r="D27" s="64"/>
      <c r="E27" s="64"/>
      <c r="F27" s="66"/>
      <c r="G27" s="66" t="s">
        <v>1005</v>
      </c>
      <c r="H27" s="64"/>
      <c r="I27" s="67"/>
      <c r="J27" s="64"/>
      <c r="K27" s="64"/>
      <c r="L27" s="68"/>
      <c r="M27" s="68"/>
      <c r="N27" s="68"/>
      <c r="O27" s="68"/>
      <c r="P27" s="64"/>
      <c r="Q27" s="64"/>
      <c r="R27" s="68"/>
      <c r="S27" s="64"/>
      <c r="T27" s="64"/>
      <c r="U27" s="64"/>
      <c r="V27" s="64"/>
      <c r="W27" s="64"/>
      <c r="X27" s="64"/>
      <c r="Y27" s="633"/>
      <c r="Z27" s="637">
        <f t="shared" si="0"/>
        <v>0</v>
      </c>
      <c r="AA27" s="297">
        <f t="shared" si="1"/>
        <v>0</v>
      </c>
    </row>
    <row r="28" spans="1:27" ht="15.5" x14ac:dyDescent="0.35">
      <c r="A28" s="76"/>
      <c r="B28" s="76"/>
      <c r="C28" s="76"/>
      <c r="D28" s="76"/>
      <c r="E28" s="76"/>
      <c r="F28" s="73" t="s">
        <v>1006</v>
      </c>
      <c r="G28" s="84" t="s">
        <v>1007</v>
      </c>
      <c r="H28" s="69"/>
      <c r="I28" s="74">
        <v>650000</v>
      </c>
      <c r="J28" s="69"/>
      <c r="K28" s="69" t="s">
        <v>933</v>
      </c>
      <c r="L28" s="75">
        <v>2003</v>
      </c>
      <c r="M28" s="75" t="s">
        <v>1008</v>
      </c>
      <c r="N28" s="75" t="s">
        <v>1009</v>
      </c>
      <c r="O28" s="75" t="s">
        <v>1009</v>
      </c>
      <c r="P28" s="69" t="s">
        <v>937</v>
      </c>
      <c r="Q28" s="69" t="s">
        <v>1010</v>
      </c>
      <c r="R28" s="75" t="s">
        <v>1011</v>
      </c>
      <c r="S28" s="69"/>
      <c r="T28" s="69"/>
      <c r="U28" s="69"/>
      <c r="V28" s="69"/>
      <c r="W28" s="69"/>
      <c r="X28" s="69"/>
      <c r="Y28" s="633"/>
      <c r="Z28" s="637">
        <f t="shared" si="0"/>
        <v>45500.000000000007</v>
      </c>
      <c r="AA28" s="298">
        <f t="shared" si="1"/>
        <v>695500</v>
      </c>
    </row>
    <row r="29" spans="1:27" ht="15.5" x14ac:dyDescent="0.35">
      <c r="A29" s="76"/>
      <c r="B29" s="76"/>
      <c r="C29" s="76"/>
      <c r="D29" s="76"/>
      <c r="E29" s="76"/>
      <c r="F29" s="81" t="s">
        <v>1012</v>
      </c>
      <c r="G29" s="69" t="s">
        <v>1013</v>
      </c>
      <c r="H29" s="69"/>
      <c r="I29" s="74">
        <v>600000</v>
      </c>
      <c r="J29" s="69"/>
      <c r="K29" s="69" t="s">
        <v>933</v>
      </c>
      <c r="L29" s="75">
        <v>2003</v>
      </c>
      <c r="M29" s="75" t="s">
        <v>1014</v>
      </c>
      <c r="N29" s="75" t="s">
        <v>1015</v>
      </c>
      <c r="O29" s="75" t="s">
        <v>1015</v>
      </c>
      <c r="P29" s="69" t="s">
        <v>937</v>
      </c>
      <c r="Q29" s="69" t="s">
        <v>938</v>
      </c>
      <c r="R29" s="75" t="s">
        <v>1011</v>
      </c>
      <c r="S29" s="69"/>
      <c r="T29" s="69"/>
      <c r="U29" s="69"/>
      <c r="V29" s="69"/>
      <c r="W29" s="69"/>
      <c r="X29" s="69"/>
      <c r="Y29" s="633"/>
      <c r="Z29" s="637">
        <f t="shared" si="0"/>
        <v>42000.000000000007</v>
      </c>
      <c r="AA29" s="298">
        <f t="shared" si="1"/>
        <v>642000</v>
      </c>
    </row>
    <row r="30" spans="1:27" ht="15.5" x14ac:dyDescent="0.35">
      <c r="A30" s="76"/>
      <c r="B30" s="76"/>
      <c r="C30" s="76"/>
      <c r="D30" s="76"/>
      <c r="E30" s="76"/>
      <c r="F30" s="73" t="s">
        <v>1016</v>
      </c>
      <c r="G30" s="83" t="s">
        <v>1017</v>
      </c>
      <c r="H30" s="69"/>
      <c r="I30" s="74">
        <v>600000</v>
      </c>
      <c r="J30" s="69"/>
      <c r="K30" s="69" t="s">
        <v>933</v>
      </c>
      <c r="L30" s="75">
        <v>2003</v>
      </c>
      <c r="M30" s="75" t="s">
        <v>1014</v>
      </c>
      <c r="N30" s="75" t="s">
        <v>1018</v>
      </c>
      <c r="O30" s="75" t="s">
        <v>1018</v>
      </c>
      <c r="P30" s="69" t="s">
        <v>937</v>
      </c>
      <c r="Q30" s="69" t="s">
        <v>938</v>
      </c>
      <c r="R30" s="75" t="s">
        <v>1011</v>
      </c>
      <c r="S30" s="69"/>
      <c r="T30" s="69"/>
      <c r="U30" s="69"/>
      <c r="V30" s="69"/>
      <c r="W30" s="69"/>
      <c r="X30" s="69"/>
      <c r="Y30" s="633"/>
      <c r="Z30" s="637">
        <f t="shared" si="0"/>
        <v>42000.000000000007</v>
      </c>
      <c r="AA30" s="298">
        <f t="shared" si="1"/>
        <v>642000</v>
      </c>
    </row>
    <row r="31" spans="1:27" ht="15.5" x14ac:dyDescent="0.35">
      <c r="A31" s="76"/>
      <c r="B31" s="76"/>
      <c r="C31" s="76"/>
      <c r="D31" s="76"/>
      <c r="E31" s="76"/>
      <c r="F31" s="81" t="s">
        <v>1019</v>
      </c>
      <c r="G31" s="69" t="s">
        <v>1020</v>
      </c>
      <c r="H31" s="69"/>
      <c r="I31" s="74">
        <v>600000</v>
      </c>
      <c r="J31" s="69"/>
      <c r="K31" s="69" t="s">
        <v>933</v>
      </c>
      <c r="L31" s="75">
        <v>2003</v>
      </c>
      <c r="M31" s="75" t="s">
        <v>1014</v>
      </c>
      <c r="N31" s="75" t="s">
        <v>1021</v>
      </c>
      <c r="O31" s="75" t="s">
        <v>1021</v>
      </c>
      <c r="P31" s="69" t="s">
        <v>937</v>
      </c>
      <c r="Q31" s="69" t="s">
        <v>938</v>
      </c>
      <c r="R31" s="75" t="s">
        <v>1011</v>
      </c>
      <c r="S31" s="69"/>
      <c r="T31" s="69"/>
      <c r="U31" s="69"/>
      <c r="V31" s="69"/>
      <c r="W31" s="69"/>
      <c r="X31" s="69"/>
      <c r="Y31" s="633"/>
      <c r="Z31" s="637">
        <f t="shared" si="0"/>
        <v>42000.000000000007</v>
      </c>
      <c r="AA31" s="298">
        <f t="shared" si="1"/>
        <v>642000</v>
      </c>
    </row>
    <row r="32" spans="1:27" ht="15.5" x14ac:dyDescent="0.35">
      <c r="A32" s="76"/>
      <c r="B32" s="76"/>
      <c r="C32" s="76"/>
      <c r="D32" s="76"/>
      <c r="E32" s="76"/>
      <c r="F32" s="81" t="s">
        <v>1022</v>
      </c>
      <c r="G32" s="69" t="s">
        <v>1023</v>
      </c>
      <c r="H32" s="69"/>
      <c r="I32" s="74">
        <v>600000</v>
      </c>
      <c r="J32" s="69"/>
      <c r="K32" s="69" t="s">
        <v>933</v>
      </c>
      <c r="L32" s="75">
        <v>2003</v>
      </c>
      <c r="M32" s="75" t="s">
        <v>1014</v>
      </c>
      <c r="N32" s="75" t="s">
        <v>1024</v>
      </c>
      <c r="O32" s="75" t="s">
        <v>1024</v>
      </c>
      <c r="P32" s="69" t="s">
        <v>937</v>
      </c>
      <c r="Q32" s="69" t="s">
        <v>938</v>
      </c>
      <c r="R32" s="75" t="s">
        <v>1011</v>
      </c>
      <c r="S32" s="69"/>
      <c r="T32" s="69"/>
      <c r="U32" s="69"/>
      <c r="V32" s="69"/>
      <c r="W32" s="69"/>
      <c r="X32" s="69"/>
      <c r="Y32" s="633"/>
      <c r="Z32" s="637">
        <f t="shared" si="0"/>
        <v>42000.000000000007</v>
      </c>
      <c r="AA32" s="298">
        <f t="shared" si="1"/>
        <v>642000</v>
      </c>
    </row>
    <row r="33" spans="1:27" ht="15.5" x14ac:dyDescent="0.35">
      <c r="A33" s="76"/>
      <c r="B33" s="76"/>
      <c r="C33" s="76"/>
      <c r="D33" s="76"/>
      <c r="E33" s="76"/>
      <c r="F33" s="81" t="s">
        <v>1025</v>
      </c>
      <c r="G33" s="69" t="s">
        <v>1026</v>
      </c>
      <c r="H33" s="69"/>
      <c r="I33" s="74">
        <v>600000</v>
      </c>
      <c r="J33" s="69"/>
      <c r="K33" s="69" t="s">
        <v>933</v>
      </c>
      <c r="L33" s="75">
        <v>2003</v>
      </c>
      <c r="M33" s="75" t="s">
        <v>1014</v>
      </c>
      <c r="N33" s="75" t="s">
        <v>1027</v>
      </c>
      <c r="O33" s="75" t="s">
        <v>1027</v>
      </c>
      <c r="P33" s="69" t="s">
        <v>937</v>
      </c>
      <c r="Q33" s="69" t="s">
        <v>938</v>
      </c>
      <c r="R33" s="75" t="s">
        <v>1011</v>
      </c>
      <c r="S33" s="69"/>
      <c r="T33" s="69"/>
      <c r="U33" s="69"/>
      <c r="V33" s="69"/>
      <c r="W33" s="69"/>
      <c r="X33" s="69"/>
      <c r="Y33" s="633"/>
      <c r="Z33" s="637">
        <f t="shared" si="0"/>
        <v>42000.000000000007</v>
      </c>
      <c r="AA33" s="298">
        <f t="shared" si="1"/>
        <v>642000</v>
      </c>
    </row>
    <row r="34" spans="1:27" ht="15.5" x14ac:dyDescent="0.35">
      <c r="A34" s="76"/>
      <c r="B34" s="76"/>
      <c r="C34" s="76"/>
      <c r="D34" s="76"/>
      <c r="E34" s="76"/>
      <c r="F34" s="81" t="s">
        <v>968</v>
      </c>
      <c r="G34" s="69" t="s">
        <v>1028</v>
      </c>
      <c r="H34" s="69"/>
      <c r="I34" s="74">
        <v>600000</v>
      </c>
      <c r="J34" s="69"/>
      <c r="K34" s="69" t="s">
        <v>933</v>
      </c>
      <c r="L34" s="75">
        <v>2003</v>
      </c>
      <c r="M34" s="75" t="s">
        <v>1014</v>
      </c>
      <c r="N34" s="75" t="s">
        <v>1029</v>
      </c>
      <c r="O34" s="75" t="s">
        <v>1029</v>
      </c>
      <c r="P34" s="69" t="s">
        <v>937</v>
      </c>
      <c r="Q34" s="69" t="s">
        <v>938</v>
      </c>
      <c r="R34" s="75" t="s">
        <v>1011</v>
      </c>
      <c r="S34" s="69"/>
      <c r="T34" s="69"/>
      <c r="U34" s="69"/>
      <c r="V34" s="69"/>
      <c r="W34" s="69"/>
      <c r="X34" s="69"/>
      <c r="Y34" s="633"/>
      <c r="Z34" s="637">
        <f t="shared" si="0"/>
        <v>42000.000000000007</v>
      </c>
      <c r="AA34" s="298">
        <f t="shared" si="1"/>
        <v>642000</v>
      </c>
    </row>
    <row r="35" spans="1:27" ht="15.5" x14ac:dyDescent="0.35">
      <c r="A35" s="76"/>
      <c r="B35" s="76"/>
      <c r="C35" s="76"/>
      <c r="D35" s="76"/>
      <c r="E35" s="76"/>
      <c r="F35" s="73" t="s">
        <v>1030</v>
      </c>
      <c r="G35" s="69" t="s">
        <v>1031</v>
      </c>
      <c r="H35" s="83"/>
      <c r="I35" s="74">
        <v>600000</v>
      </c>
      <c r="J35" s="69"/>
      <c r="K35" s="69" t="s">
        <v>933</v>
      </c>
      <c r="L35" s="75">
        <v>2003</v>
      </c>
      <c r="M35" s="75" t="s">
        <v>1014</v>
      </c>
      <c r="N35" s="75" t="s">
        <v>1032</v>
      </c>
      <c r="O35" s="75" t="s">
        <v>1032</v>
      </c>
      <c r="P35" s="69" t="s">
        <v>937</v>
      </c>
      <c r="Q35" s="69" t="s">
        <v>938</v>
      </c>
      <c r="R35" s="75" t="s">
        <v>1011</v>
      </c>
      <c r="S35" s="69"/>
      <c r="T35" s="69"/>
      <c r="U35" s="69"/>
      <c r="V35" s="69"/>
      <c r="W35" s="69"/>
      <c r="X35" s="69"/>
      <c r="Y35" s="633"/>
      <c r="Z35" s="637">
        <f t="shared" si="0"/>
        <v>42000.000000000007</v>
      </c>
      <c r="AA35" s="298">
        <f t="shared" si="1"/>
        <v>642000</v>
      </c>
    </row>
    <row r="36" spans="1:27" ht="15.5" x14ac:dyDescent="0.35">
      <c r="A36" s="76"/>
      <c r="B36" s="76"/>
      <c r="C36" s="76"/>
      <c r="D36" s="76"/>
      <c r="E36" s="76"/>
      <c r="F36" s="69"/>
      <c r="G36" s="69" t="s">
        <v>1033</v>
      </c>
      <c r="H36" s="69"/>
      <c r="I36" s="74">
        <v>650000</v>
      </c>
      <c r="J36" s="69"/>
      <c r="K36" s="69" t="s">
        <v>933</v>
      </c>
      <c r="L36" s="75">
        <v>2003</v>
      </c>
      <c r="M36" s="75" t="s">
        <v>1008</v>
      </c>
      <c r="N36" s="75" t="s">
        <v>1034</v>
      </c>
      <c r="O36" s="75" t="s">
        <v>1034</v>
      </c>
      <c r="P36" s="69" t="s">
        <v>937</v>
      </c>
      <c r="Q36" s="69" t="s">
        <v>1010</v>
      </c>
      <c r="R36" s="75" t="s">
        <v>1011</v>
      </c>
      <c r="S36" s="69"/>
      <c r="T36" s="69"/>
      <c r="U36" s="69"/>
      <c r="V36" s="69"/>
      <c r="W36" s="69"/>
      <c r="X36" s="69"/>
      <c r="Y36" s="633"/>
      <c r="Z36" s="637">
        <f t="shared" si="0"/>
        <v>45500.000000000007</v>
      </c>
      <c r="AA36" s="298">
        <f t="shared" si="1"/>
        <v>695500</v>
      </c>
    </row>
    <row r="37" spans="1:27" ht="15.5" x14ac:dyDescent="0.35">
      <c r="A37" s="76"/>
      <c r="B37" s="76"/>
      <c r="C37" s="76"/>
      <c r="D37" s="76"/>
      <c r="E37" s="76"/>
      <c r="F37" s="81" t="s">
        <v>1035</v>
      </c>
      <c r="G37" s="69" t="s">
        <v>1036</v>
      </c>
      <c r="H37" s="69"/>
      <c r="I37" s="74">
        <v>600000</v>
      </c>
      <c r="J37" s="69"/>
      <c r="K37" s="69" t="s">
        <v>933</v>
      </c>
      <c r="L37" s="75">
        <v>2003</v>
      </c>
      <c r="M37" s="75" t="s">
        <v>1014</v>
      </c>
      <c r="N37" s="75" t="s">
        <v>1037</v>
      </c>
      <c r="O37" s="75" t="s">
        <v>1037</v>
      </c>
      <c r="P37" s="69" t="s">
        <v>937</v>
      </c>
      <c r="Q37" s="69" t="s">
        <v>938</v>
      </c>
      <c r="R37" s="75" t="s">
        <v>1011</v>
      </c>
      <c r="S37" s="69"/>
      <c r="T37" s="69"/>
      <c r="U37" s="69"/>
      <c r="V37" s="69"/>
      <c r="W37" s="69"/>
      <c r="X37" s="69"/>
      <c r="Y37" s="633"/>
      <c r="Z37" s="637">
        <f t="shared" si="0"/>
        <v>42000.000000000007</v>
      </c>
      <c r="AA37" s="298">
        <f t="shared" si="1"/>
        <v>642000</v>
      </c>
    </row>
    <row r="38" spans="1:27" ht="15.5" x14ac:dyDescent="0.35">
      <c r="A38" s="76"/>
      <c r="B38" s="76"/>
      <c r="C38" s="76"/>
      <c r="D38" s="76"/>
      <c r="E38" s="76"/>
      <c r="F38" s="81" t="s">
        <v>1038</v>
      </c>
      <c r="G38" s="69" t="s">
        <v>1039</v>
      </c>
      <c r="H38" s="69"/>
      <c r="I38" s="74">
        <v>600000</v>
      </c>
      <c r="J38" s="69"/>
      <c r="K38" s="69" t="s">
        <v>933</v>
      </c>
      <c r="L38" s="75">
        <v>2003</v>
      </c>
      <c r="M38" s="75" t="s">
        <v>1014</v>
      </c>
      <c r="N38" s="75" t="s">
        <v>1040</v>
      </c>
      <c r="O38" s="75" t="s">
        <v>1040</v>
      </c>
      <c r="P38" s="69" t="s">
        <v>937</v>
      </c>
      <c r="Q38" s="69" t="s">
        <v>938</v>
      </c>
      <c r="R38" s="75" t="s">
        <v>1011</v>
      </c>
      <c r="S38" s="69"/>
      <c r="T38" s="69"/>
      <c r="U38" s="69"/>
      <c r="V38" s="69"/>
      <c r="W38" s="69"/>
      <c r="X38" s="69"/>
      <c r="Y38" s="633"/>
      <c r="Z38" s="637">
        <f t="shared" si="0"/>
        <v>42000.000000000007</v>
      </c>
      <c r="AA38" s="298">
        <f t="shared" si="1"/>
        <v>642000</v>
      </c>
    </row>
    <row r="39" spans="1:27" ht="15.5" x14ac:dyDescent="0.35">
      <c r="A39" s="76"/>
      <c r="B39" s="76"/>
      <c r="C39" s="76"/>
      <c r="D39" s="76"/>
      <c r="E39" s="76"/>
      <c r="F39" s="81" t="s">
        <v>1041</v>
      </c>
      <c r="G39" s="69" t="s">
        <v>1042</v>
      </c>
      <c r="H39" s="69"/>
      <c r="I39" s="74">
        <v>600000</v>
      </c>
      <c r="J39" s="69"/>
      <c r="K39" s="69" t="s">
        <v>933</v>
      </c>
      <c r="L39" s="75">
        <v>2003</v>
      </c>
      <c r="M39" s="75" t="s">
        <v>1014</v>
      </c>
      <c r="N39" s="75" t="s">
        <v>1043</v>
      </c>
      <c r="O39" s="75" t="s">
        <v>1043</v>
      </c>
      <c r="P39" s="69" t="s">
        <v>937</v>
      </c>
      <c r="Q39" s="69" t="s">
        <v>938</v>
      </c>
      <c r="R39" s="75" t="s">
        <v>1011</v>
      </c>
      <c r="S39" s="69"/>
      <c r="T39" s="69"/>
      <c r="U39" s="69"/>
      <c r="V39" s="69"/>
      <c r="W39" s="69"/>
      <c r="X39" s="69"/>
      <c r="Y39" s="633"/>
      <c r="Z39" s="637">
        <f t="shared" si="0"/>
        <v>42000.000000000007</v>
      </c>
      <c r="AA39" s="298">
        <f t="shared" si="1"/>
        <v>642000</v>
      </c>
    </row>
    <row r="40" spans="1:27" ht="15.5" x14ac:dyDescent="0.35">
      <c r="A40" s="76"/>
      <c r="B40" s="76"/>
      <c r="C40" s="76"/>
      <c r="D40" s="76"/>
      <c r="E40" s="76"/>
      <c r="F40" s="81" t="s">
        <v>1044</v>
      </c>
      <c r="G40" s="69" t="s">
        <v>1045</v>
      </c>
      <c r="H40" s="69"/>
      <c r="I40" s="74">
        <v>600000</v>
      </c>
      <c r="J40" s="69"/>
      <c r="K40" s="69" t="s">
        <v>933</v>
      </c>
      <c r="L40" s="75">
        <v>2003</v>
      </c>
      <c r="M40" s="75" t="s">
        <v>1014</v>
      </c>
      <c r="N40" s="75" t="s">
        <v>1046</v>
      </c>
      <c r="O40" s="75" t="s">
        <v>1046</v>
      </c>
      <c r="P40" s="69" t="s">
        <v>937</v>
      </c>
      <c r="Q40" s="69" t="s">
        <v>938</v>
      </c>
      <c r="R40" s="75" t="s">
        <v>1011</v>
      </c>
      <c r="S40" s="69"/>
      <c r="T40" s="69"/>
      <c r="U40" s="69"/>
      <c r="V40" s="69"/>
      <c r="W40" s="69"/>
      <c r="X40" s="69"/>
      <c r="Y40" s="633"/>
      <c r="Z40" s="637">
        <f t="shared" si="0"/>
        <v>42000.000000000007</v>
      </c>
      <c r="AA40" s="298">
        <f t="shared" si="1"/>
        <v>642000</v>
      </c>
    </row>
    <row r="41" spans="1:27" ht="15.5" x14ac:dyDescent="0.35">
      <c r="A41" s="76"/>
      <c r="B41" s="76"/>
      <c r="C41" s="76"/>
      <c r="D41" s="76"/>
      <c r="E41" s="76"/>
      <c r="F41" s="81" t="s">
        <v>1047</v>
      </c>
      <c r="G41" s="69" t="s">
        <v>1048</v>
      </c>
      <c r="H41" s="69"/>
      <c r="I41" s="74">
        <v>600000</v>
      </c>
      <c r="J41" s="69"/>
      <c r="K41" s="69" t="s">
        <v>933</v>
      </c>
      <c r="L41" s="75">
        <v>2003</v>
      </c>
      <c r="M41" s="75" t="s">
        <v>1014</v>
      </c>
      <c r="N41" s="75" t="s">
        <v>1049</v>
      </c>
      <c r="O41" s="75" t="s">
        <v>1049</v>
      </c>
      <c r="P41" s="69" t="s">
        <v>937</v>
      </c>
      <c r="Q41" s="69" t="s">
        <v>938</v>
      </c>
      <c r="R41" s="75" t="s">
        <v>1011</v>
      </c>
      <c r="S41" s="69"/>
      <c r="T41" s="69"/>
      <c r="U41" s="69"/>
      <c r="V41" s="69"/>
      <c r="W41" s="69"/>
      <c r="X41" s="69"/>
      <c r="Y41" s="633"/>
      <c r="Z41" s="637">
        <f t="shared" si="0"/>
        <v>42000.000000000007</v>
      </c>
      <c r="AA41" s="298">
        <f t="shared" si="1"/>
        <v>642000</v>
      </c>
    </row>
    <row r="42" spans="1:27" ht="15.5" x14ac:dyDescent="0.35">
      <c r="A42" s="76"/>
      <c r="B42" s="76"/>
      <c r="C42" s="76"/>
      <c r="D42" s="76"/>
      <c r="E42" s="76"/>
      <c r="F42" s="81" t="s">
        <v>1050</v>
      </c>
      <c r="G42" s="69" t="s">
        <v>1051</v>
      </c>
      <c r="H42" s="69"/>
      <c r="I42" s="74">
        <v>600000</v>
      </c>
      <c r="J42" s="69"/>
      <c r="K42" s="69" t="s">
        <v>933</v>
      </c>
      <c r="L42" s="75">
        <v>2003</v>
      </c>
      <c r="M42" s="75" t="s">
        <v>1014</v>
      </c>
      <c r="N42" s="75" t="s">
        <v>1052</v>
      </c>
      <c r="O42" s="75" t="s">
        <v>1052</v>
      </c>
      <c r="P42" s="69" t="s">
        <v>937</v>
      </c>
      <c r="Q42" s="69" t="s">
        <v>938</v>
      </c>
      <c r="R42" s="75" t="s">
        <v>1011</v>
      </c>
      <c r="S42" s="69"/>
      <c r="T42" s="69"/>
      <c r="U42" s="69"/>
      <c r="V42" s="69"/>
      <c r="W42" s="69"/>
      <c r="X42" s="69"/>
      <c r="Y42" s="633"/>
      <c r="Z42" s="637">
        <f t="shared" si="0"/>
        <v>42000.000000000007</v>
      </c>
      <c r="AA42" s="298">
        <f t="shared" si="1"/>
        <v>642000</v>
      </c>
    </row>
    <row r="43" spans="1:27" ht="15.5" x14ac:dyDescent="0.35">
      <c r="A43" s="76"/>
      <c r="B43" s="76"/>
      <c r="C43" s="76"/>
      <c r="D43" s="76"/>
      <c r="E43" s="76"/>
      <c r="F43" s="81" t="s">
        <v>1053</v>
      </c>
      <c r="G43" s="69" t="s">
        <v>1054</v>
      </c>
      <c r="H43" s="69"/>
      <c r="I43" s="74">
        <v>600000</v>
      </c>
      <c r="J43" s="69"/>
      <c r="K43" s="69" t="s">
        <v>933</v>
      </c>
      <c r="L43" s="75">
        <v>2003</v>
      </c>
      <c r="M43" s="75" t="s">
        <v>1014</v>
      </c>
      <c r="N43" s="75" t="s">
        <v>1055</v>
      </c>
      <c r="O43" s="75" t="s">
        <v>1055</v>
      </c>
      <c r="P43" s="69" t="s">
        <v>937</v>
      </c>
      <c r="Q43" s="69" t="s">
        <v>938</v>
      </c>
      <c r="R43" s="75" t="s">
        <v>1011</v>
      </c>
      <c r="S43" s="69"/>
      <c r="T43" s="69"/>
      <c r="U43" s="69"/>
      <c r="V43" s="69"/>
      <c r="W43" s="69"/>
      <c r="X43" s="69"/>
      <c r="Y43" s="633"/>
      <c r="Z43" s="637">
        <f t="shared" si="0"/>
        <v>42000.000000000007</v>
      </c>
      <c r="AA43" s="298">
        <f t="shared" si="1"/>
        <v>642000</v>
      </c>
    </row>
    <row r="44" spans="1:27" ht="15.5" x14ac:dyDescent="0.35">
      <c r="A44" s="76"/>
      <c r="B44" s="76"/>
      <c r="C44" s="76"/>
      <c r="D44" s="76"/>
      <c r="E44" s="76"/>
      <c r="F44" s="81" t="s">
        <v>1056</v>
      </c>
      <c r="G44" s="69" t="s">
        <v>1057</v>
      </c>
      <c r="H44" s="69"/>
      <c r="I44" s="74">
        <v>650000</v>
      </c>
      <c r="J44" s="69"/>
      <c r="K44" s="69" t="s">
        <v>933</v>
      </c>
      <c r="L44" s="75">
        <v>2003</v>
      </c>
      <c r="M44" s="75" t="s">
        <v>1008</v>
      </c>
      <c r="N44" s="75" t="s">
        <v>1058</v>
      </c>
      <c r="O44" s="75" t="s">
        <v>1058</v>
      </c>
      <c r="P44" s="69" t="s">
        <v>937</v>
      </c>
      <c r="Q44" s="69" t="s">
        <v>1059</v>
      </c>
      <c r="R44" s="75" t="s">
        <v>1011</v>
      </c>
      <c r="S44" s="69"/>
      <c r="T44" s="69"/>
      <c r="U44" s="69"/>
      <c r="V44" s="69"/>
      <c r="W44" s="69"/>
      <c r="X44" s="69"/>
      <c r="Y44" s="633"/>
      <c r="Z44" s="637">
        <f t="shared" si="0"/>
        <v>45500.000000000007</v>
      </c>
      <c r="AA44" s="298">
        <f t="shared" si="1"/>
        <v>695500</v>
      </c>
    </row>
    <row r="45" spans="1:27" ht="15.5" x14ac:dyDescent="0.35">
      <c r="A45" s="76"/>
      <c r="B45" s="76"/>
      <c r="C45" s="76"/>
      <c r="D45" s="76"/>
      <c r="E45" s="76"/>
      <c r="F45" s="81"/>
      <c r="G45" s="85" t="s">
        <v>994</v>
      </c>
      <c r="H45" s="69"/>
      <c r="I45" s="87">
        <f>SUM(I28:I44)</f>
        <v>10350000</v>
      </c>
      <c r="J45" s="69"/>
      <c r="K45" s="69"/>
      <c r="L45" s="75"/>
      <c r="M45" s="75"/>
      <c r="N45" s="75"/>
      <c r="O45" s="75"/>
      <c r="P45" s="69"/>
      <c r="Q45" s="69"/>
      <c r="R45" s="75"/>
      <c r="S45" s="69"/>
      <c r="T45" s="69"/>
      <c r="U45" s="69"/>
      <c r="V45" s="69"/>
      <c r="W45" s="69"/>
      <c r="X45" s="69"/>
      <c r="Y45" s="633"/>
      <c r="Z45" s="637">
        <f t="shared" si="0"/>
        <v>724500.00000000012</v>
      </c>
      <c r="AA45" s="300">
        <f t="shared" si="1"/>
        <v>11074500</v>
      </c>
    </row>
    <row r="46" spans="1:27" ht="15.5" x14ac:dyDescent="0.35">
      <c r="A46" s="64"/>
      <c r="B46" s="64"/>
      <c r="C46" s="64"/>
      <c r="D46" s="64"/>
      <c r="E46" s="64"/>
      <c r="F46" s="89"/>
      <c r="G46" s="89" t="s">
        <v>1060</v>
      </c>
      <c r="H46" s="64"/>
      <c r="I46" s="67"/>
      <c r="J46" s="64"/>
      <c r="K46" s="64"/>
      <c r="L46" s="68"/>
      <c r="M46" s="68"/>
      <c r="N46" s="68"/>
      <c r="O46" s="68"/>
      <c r="P46" s="64"/>
      <c r="Q46" s="64"/>
      <c r="R46" s="68"/>
      <c r="S46" s="64"/>
      <c r="T46" s="64"/>
      <c r="U46" s="64"/>
      <c r="V46" s="64"/>
      <c r="W46" s="64"/>
      <c r="X46" s="64"/>
      <c r="Y46" s="115"/>
      <c r="Z46" s="637">
        <f t="shared" si="0"/>
        <v>0</v>
      </c>
      <c r="AA46" s="297">
        <f t="shared" si="1"/>
        <v>0</v>
      </c>
    </row>
    <row r="47" spans="1:27" ht="15.5" x14ac:dyDescent="0.35">
      <c r="A47" s="76"/>
      <c r="B47" s="76"/>
      <c r="C47" s="76"/>
      <c r="D47" s="76"/>
      <c r="E47" s="76"/>
      <c r="F47" s="79"/>
      <c r="G47" s="79" t="s">
        <v>1061</v>
      </c>
      <c r="H47" s="69"/>
      <c r="I47" s="74">
        <v>200000</v>
      </c>
      <c r="J47" s="69"/>
      <c r="K47" s="69" t="s">
        <v>1062</v>
      </c>
      <c r="L47" s="75" t="s">
        <v>1063</v>
      </c>
      <c r="M47" s="79" t="s">
        <v>1064</v>
      </c>
      <c r="N47" s="75">
        <v>2008255406</v>
      </c>
      <c r="O47" s="75"/>
      <c r="P47" s="69"/>
      <c r="Q47" s="69" t="s">
        <v>1065</v>
      </c>
      <c r="R47" s="69" t="s">
        <v>1066</v>
      </c>
      <c r="S47" s="69"/>
      <c r="T47" s="69"/>
      <c r="U47" s="69"/>
      <c r="V47" s="69"/>
      <c r="W47" s="69"/>
      <c r="X47" s="69"/>
      <c r="Y47" s="121" t="s">
        <v>1067</v>
      </c>
      <c r="Z47" s="637">
        <f t="shared" si="0"/>
        <v>14000.000000000002</v>
      </c>
      <c r="AA47" s="298">
        <f t="shared" si="1"/>
        <v>214000</v>
      </c>
    </row>
    <row r="48" spans="1:27" ht="15.5" x14ac:dyDescent="0.35">
      <c r="A48" s="76"/>
      <c r="B48" s="76"/>
      <c r="C48" s="76"/>
      <c r="D48" s="76"/>
      <c r="E48" s="76"/>
      <c r="F48" s="79"/>
      <c r="G48" s="79" t="s">
        <v>1068</v>
      </c>
      <c r="H48" s="69"/>
      <c r="I48" s="74">
        <v>150000</v>
      </c>
      <c r="J48" s="69"/>
      <c r="K48" s="69" t="s">
        <v>933</v>
      </c>
      <c r="L48" s="75" t="s">
        <v>1063</v>
      </c>
      <c r="M48" s="79" t="s">
        <v>1069</v>
      </c>
      <c r="N48" s="75" t="s">
        <v>1070</v>
      </c>
      <c r="O48" s="75"/>
      <c r="P48" s="69"/>
      <c r="Q48" s="69" t="s">
        <v>1071</v>
      </c>
      <c r="R48" s="69" t="s">
        <v>1066</v>
      </c>
      <c r="S48" s="69"/>
      <c r="T48" s="69"/>
      <c r="U48" s="69"/>
      <c r="V48" s="69"/>
      <c r="W48" s="69"/>
      <c r="X48" s="69"/>
      <c r="Y48" s="633"/>
      <c r="Z48" s="637">
        <f t="shared" si="0"/>
        <v>10500.000000000002</v>
      </c>
      <c r="AA48" s="298">
        <f t="shared" si="1"/>
        <v>160500</v>
      </c>
    </row>
    <row r="49" spans="1:27" ht="15.5" x14ac:dyDescent="0.35">
      <c r="A49" s="76"/>
      <c r="B49" s="76"/>
      <c r="C49" s="76"/>
      <c r="D49" s="76"/>
      <c r="E49" s="76"/>
      <c r="F49" s="79"/>
      <c r="G49" s="79" t="s">
        <v>1072</v>
      </c>
      <c r="H49" s="69"/>
      <c r="I49" s="74">
        <v>150000</v>
      </c>
      <c r="J49" s="69"/>
      <c r="K49" s="69" t="s">
        <v>1062</v>
      </c>
      <c r="L49" s="75" t="s">
        <v>1063</v>
      </c>
      <c r="M49" s="79" t="s">
        <v>1064</v>
      </c>
      <c r="N49" s="75">
        <v>2008269523</v>
      </c>
      <c r="O49" s="75"/>
      <c r="P49" s="69"/>
      <c r="Q49" s="69" t="s">
        <v>1065</v>
      </c>
      <c r="R49" s="69" t="s">
        <v>1066</v>
      </c>
      <c r="S49" s="69"/>
      <c r="T49" s="69"/>
      <c r="U49" s="69"/>
      <c r="V49" s="69"/>
      <c r="W49" s="69"/>
      <c r="X49" s="69"/>
      <c r="Y49" s="633"/>
      <c r="Z49" s="637">
        <f t="shared" si="0"/>
        <v>10500.000000000002</v>
      </c>
      <c r="AA49" s="298">
        <f t="shared" si="1"/>
        <v>160500</v>
      </c>
    </row>
    <row r="50" spans="1:27" ht="15.5" x14ac:dyDescent="0.35">
      <c r="A50" s="76"/>
      <c r="B50" s="76"/>
      <c r="C50" s="76"/>
      <c r="D50" s="76"/>
      <c r="E50" s="76"/>
      <c r="F50" s="79"/>
      <c r="G50" s="79" t="s">
        <v>1073</v>
      </c>
      <c r="H50" s="69"/>
      <c r="I50" s="74">
        <v>200000</v>
      </c>
      <c r="J50" s="69"/>
      <c r="K50" s="69" t="s">
        <v>1062</v>
      </c>
      <c r="L50" s="75" t="s">
        <v>1063</v>
      </c>
      <c r="M50" s="79" t="s">
        <v>1074</v>
      </c>
      <c r="N50" s="75">
        <v>2008261272</v>
      </c>
      <c r="O50" s="75"/>
      <c r="P50" s="69"/>
      <c r="Q50" s="69" t="s">
        <v>1065</v>
      </c>
      <c r="R50" s="69" t="s">
        <v>1066</v>
      </c>
      <c r="S50" s="69"/>
      <c r="T50" s="69"/>
      <c r="U50" s="69"/>
      <c r="V50" s="69"/>
      <c r="W50" s="69"/>
      <c r="X50" s="69"/>
      <c r="Y50" s="633"/>
      <c r="Z50" s="637">
        <f t="shared" si="0"/>
        <v>14000.000000000002</v>
      </c>
      <c r="AA50" s="298">
        <f t="shared" si="1"/>
        <v>214000</v>
      </c>
    </row>
    <row r="51" spans="1:27" ht="15.5" x14ac:dyDescent="0.35">
      <c r="A51" s="76"/>
      <c r="B51" s="76"/>
      <c r="C51" s="76"/>
      <c r="D51" s="76"/>
      <c r="E51" s="76"/>
      <c r="F51" s="79"/>
      <c r="G51" s="79" t="s">
        <v>1075</v>
      </c>
      <c r="H51" s="69"/>
      <c r="I51" s="74">
        <v>150000</v>
      </c>
      <c r="J51" s="69"/>
      <c r="K51" s="69" t="s">
        <v>1076</v>
      </c>
      <c r="L51" s="75" t="s">
        <v>1063</v>
      </c>
      <c r="M51" s="75" t="s">
        <v>1077</v>
      </c>
      <c r="N51" s="79" t="s">
        <v>1078</v>
      </c>
      <c r="O51" s="75"/>
      <c r="P51" s="69"/>
      <c r="Q51" s="69" t="s">
        <v>1063</v>
      </c>
      <c r="R51" s="69" t="s">
        <v>1066</v>
      </c>
      <c r="S51" s="69"/>
      <c r="T51" s="69"/>
      <c r="U51" s="69"/>
      <c r="V51" s="69"/>
      <c r="W51" s="69"/>
      <c r="X51" s="69"/>
      <c r="Y51" s="633"/>
      <c r="Z51" s="637">
        <f t="shared" si="0"/>
        <v>10500.000000000002</v>
      </c>
      <c r="AA51" s="298">
        <f t="shared" si="1"/>
        <v>160500</v>
      </c>
    </row>
    <row r="52" spans="1:27" ht="15.5" x14ac:dyDescent="0.35">
      <c r="A52" s="76"/>
      <c r="B52" s="76"/>
      <c r="C52" s="76"/>
      <c r="D52" s="76"/>
      <c r="E52" s="76"/>
      <c r="F52" s="79"/>
      <c r="G52" s="79" t="s">
        <v>1079</v>
      </c>
      <c r="H52" s="69"/>
      <c r="I52" s="74">
        <v>200000</v>
      </c>
      <c r="J52" s="69"/>
      <c r="K52" s="69" t="s">
        <v>1062</v>
      </c>
      <c r="L52" s="75" t="s">
        <v>1063</v>
      </c>
      <c r="M52" s="79" t="s">
        <v>1064</v>
      </c>
      <c r="N52" s="75">
        <v>2008255416</v>
      </c>
      <c r="O52" s="75"/>
      <c r="P52" s="69"/>
      <c r="Q52" s="90" t="s">
        <v>1065</v>
      </c>
      <c r="R52" s="69" t="s">
        <v>1066</v>
      </c>
      <c r="S52" s="69"/>
      <c r="T52" s="69"/>
      <c r="U52" s="69"/>
      <c r="V52" s="69"/>
      <c r="W52" s="69"/>
      <c r="X52" s="69"/>
      <c r="Y52" s="633"/>
      <c r="Z52" s="637">
        <f t="shared" si="0"/>
        <v>14000.000000000002</v>
      </c>
      <c r="AA52" s="298">
        <f t="shared" si="1"/>
        <v>214000</v>
      </c>
    </row>
    <row r="53" spans="1:27" ht="15.5" x14ac:dyDescent="0.35">
      <c r="A53" s="76"/>
      <c r="B53" s="76"/>
      <c r="C53" s="76"/>
      <c r="D53" s="76"/>
      <c r="E53" s="76"/>
      <c r="F53" s="79"/>
      <c r="G53" s="79" t="s">
        <v>1080</v>
      </c>
      <c r="H53" s="69"/>
      <c r="I53" s="74">
        <v>150000</v>
      </c>
      <c r="J53" s="69"/>
      <c r="K53" s="69" t="s">
        <v>1062</v>
      </c>
      <c r="L53" s="75" t="s">
        <v>1063</v>
      </c>
      <c r="M53" s="79" t="s">
        <v>1081</v>
      </c>
      <c r="N53" s="75" t="s">
        <v>1082</v>
      </c>
      <c r="O53" s="75"/>
      <c r="P53" s="69"/>
      <c r="Q53" s="75" t="s">
        <v>1082</v>
      </c>
      <c r="R53" s="69" t="s">
        <v>1066</v>
      </c>
      <c r="S53" s="69"/>
      <c r="T53" s="69"/>
      <c r="U53" s="69"/>
      <c r="V53" s="69"/>
      <c r="W53" s="69"/>
      <c r="X53" s="69"/>
      <c r="Y53" s="633"/>
      <c r="Z53" s="637">
        <f t="shared" si="0"/>
        <v>10500.000000000002</v>
      </c>
      <c r="AA53" s="298">
        <f t="shared" si="1"/>
        <v>160500</v>
      </c>
    </row>
    <row r="54" spans="1:27" ht="15.5" x14ac:dyDescent="0.35">
      <c r="A54" s="76"/>
      <c r="B54" s="76"/>
      <c r="C54" s="76"/>
      <c r="D54" s="76"/>
      <c r="E54" s="76"/>
      <c r="F54" s="79"/>
      <c r="G54" s="79" t="s">
        <v>1083</v>
      </c>
      <c r="H54" s="69"/>
      <c r="I54" s="74">
        <v>150000</v>
      </c>
      <c r="J54" s="69"/>
      <c r="K54" s="69" t="s">
        <v>1062</v>
      </c>
      <c r="L54" s="75" t="s">
        <v>1063</v>
      </c>
      <c r="M54" s="79" t="s">
        <v>1081</v>
      </c>
      <c r="N54" s="75">
        <v>2008344117</v>
      </c>
      <c r="O54" s="75"/>
      <c r="P54" s="69"/>
      <c r="Q54" s="75" t="s">
        <v>1082</v>
      </c>
      <c r="R54" s="69" t="s">
        <v>1066</v>
      </c>
      <c r="S54" s="69"/>
      <c r="T54" s="69"/>
      <c r="U54" s="69"/>
      <c r="V54" s="69"/>
      <c r="W54" s="69"/>
      <c r="X54" s="69"/>
      <c r="Y54" s="633"/>
      <c r="Z54" s="637">
        <f t="shared" si="0"/>
        <v>10500.000000000002</v>
      </c>
      <c r="AA54" s="298">
        <f t="shared" si="1"/>
        <v>160500</v>
      </c>
    </row>
    <row r="55" spans="1:27" ht="15.5" x14ac:dyDescent="0.35">
      <c r="A55" s="76"/>
      <c r="B55" s="76"/>
      <c r="C55" s="76"/>
      <c r="D55" s="76"/>
      <c r="E55" s="76"/>
      <c r="F55" s="79"/>
      <c r="G55" s="79" t="s">
        <v>1084</v>
      </c>
      <c r="H55" s="69"/>
      <c r="I55" s="74">
        <v>200000</v>
      </c>
      <c r="J55" s="69"/>
      <c r="K55" s="69" t="s">
        <v>1062</v>
      </c>
      <c r="L55" s="75" t="s">
        <v>1063</v>
      </c>
      <c r="M55" s="79" t="s">
        <v>1064</v>
      </c>
      <c r="N55" s="75">
        <v>2008269528</v>
      </c>
      <c r="O55" s="75"/>
      <c r="P55" s="69"/>
      <c r="Q55" s="69" t="s">
        <v>1065</v>
      </c>
      <c r="R55" s="69" t="s">
        <v>1066</v>
      </c>
      <c r="S55" s="69"/>
      <c r="T55" s="69"/>
      <c r="U55" s="69"/>
      <c r="V55" s="69"/>
      <c r="W55" s="69"/>
      <c r="X55" s="69"/>
      <c r="Y55" s="116" t="s">
        <v>1085</v>
      </c>
      <c r="Z55" s="637">
        <f t="shared" si="0"/>
        <v>14000.000000000002</v>
      </c>
      <c r="AA55" s="298">
        <f t="shared" si="1"/>
        <v>214000</v>
      </c>
    </row>
    <row r="56" spans="1:27" ht="15.5" x14ac:dyDescent="0.35">
      <c r="A56" s="76"/>
      <c r="B56" s="76"/>
      <c r="C56" s="76"/>
      <c r="D56" s="76"/>
      <c r="E56" s="76"/>
      <c r="F56" s="79"/>
      <c r="G56" s="79" t="s">
        <v>1086</v>
      </c>
      <c r="H56" s="69"/>
      <c r="I56" s="74">
        <v>150000</v>
      </c>
      <c r="J56" s="69"/>
      <c r="K56" s="69" t="s">
        <v>1062</v>
      </c>
      <c r="L56" s="91" t="s">
        <v>1063</v>
      </c>
      <c r="M56" s="75" t="s">
        <v>1064</v>
      </c>
      <c r="N56" s="75">
        <v>2008255404</v>
      </c>
      <c r="O56" s="75"/>
      <c r="P56" s="69"/>
      <c r="Q56" s="69" t="s">
        <v>1065</v>
      </c>
      <c r="R56" s="69" t="s">
        <v>1066</v>
      </c>
      <c r="S56" s="69"/>
      <c r="T56" s="69"/>
      <c r="U56" s="69"/>
      <c r="V56" s="69"/>
      <c r="W56" s="69"/>
      <c r="X56" s="69"/>
      <c r="Y56" s="633"/>
      <c r="Z56" s="637">
        <f t="shared" si="0"/>
        <v>10500.000000000002</v>
      </c>
      <c r="AA56" s="298">
        <f t="shared" si="1"/>
        <v>160500</v>
      </c>
    </row>
    <row r="57" spans="1:27" ht="15.5" x14ac:dyDescent="0.35">
      <c r="A57" s="76"/>
      <c r="B57" s="76"/>
      <c r="C57" s="76"/>
      <c r="D57" s="76"/>
      <c r="E57" s="76"/>
      <c r="F57" s="79"/>
      <c r="G57" s="79" t="s">
        <v>1087</v>
      </c>
      <c r="H57" s="69"/>
      <c r="I57" s="74">
        <v>150000</v>
      </c>
      <c r="J57" s="69"/>
      <c r="K57" s="69" t="s">
        <v>1062</v>
      </c>
      <c r="L57" s="75" t="s">
        <v>1063</v>
      </c>
      <c r="M57" s="79" t="s">
        <v>1081</v>
      </c>
      <c r="N57" s="75" t="s">
        <v>1082</v>
      </c>
      <c r="O57" s="75"/>
      <c r="P57" s="69"/>
      <c r="Q57" s="75" t="s">
        <v>1082</v>
      </c>
      <c r="R57" s="69" t="s">
        <v>1066</v>
      </c>
      <c r="S57" s="69"/>
      <c r="T57" s="69"/>
      <c r="U57" s="69"/>
      <c r="V57" s="69"/>
      <c r="W57" s="69"/>
      <c r="X57" s="69"/>
      <c r="Y57" s="633"/>
      <c r="Z57" s="637">
        <f t="shared" si="0"/>
        <v>10500.000000000002</v>
      </c>
      <c r="AA57" s="298">
        <f t="shared" si="1"/>
        <v>160500</v>
      </c>
    </row>
    <row r="58" spans="1:27" ht="15.5" x14ac:dyDescent="0.35">
      <c r="A58" s="76"/>
      <c r="B58" s="76"/>
      <c r="C58" s="76"/>
      <c r="D58" s="76"/>
      <c r="E58" s="76"/>
      <c r="F58" s="79"/>
      <c r="G58" s="79" t="s">
        <v>1088</v>
      </c>
      <c r="H58" s="69"/>
      <c r="I58" s="74">
        <v>150000</v>
      </c>
      <c r="J58" s="69"/>
      <c r="K58" s="69" t="s">
        <v>1062</v>
      </c>
      <c r="L58" s="75" t="s">
        <v>1063</v>
      </c>
      <c r="M58" s="79" t="s">
        <v>1081</v>
      </c>
      <c r="N58" s="75">
        <v>2008270072</v>
      </c>
      <c r="O58" s="75"/>
      <c r="P58" s="69"/>
      <c r="Q58" s="75" t="s">
        <v>1082</v>
      </c>
      <c r="R58" s="69" t="s">
        <v>1066</v>
      </c>
      <c r="S58" s="69"/>
      <c r="T58" s="69"/>
      <c r="U58" s="69"/>
      <c r="V58" s="69"/>
      <c r="W58" s="69"/>
      <c r="X58" s="69"/>
      <c r="Y58" s="633"/>
      <c r="Z58" s="637">
        <f t="shared" si="0"/>
        <v>10500.000000000002</v>
      </c>
      <c r="AA58" s="298">
        <f t="shared" si="1"/>
        <v>160500</v>
      </c>
    </row>
    <row r="59" spans="1:27" ht="15.5" x14ac:dyDescent="0.35">
      <c r="A59" s="76"/>
      <c r="B59" s="76"/>
      <c r="C59" s="76"/>
      <c r="D59" s="76"/>
      <c r="E59" s="76"/>
      <c r="F59" s="79"/>
      <c r="G59" s="79" t="s">
        <v>1089</v>
      </c>
      <c r="H59" s="69"/>
      <c r="I59" s="74">
        <v>150000</v>
      </c>
      <c r="J59" s="69"/>
      <c r="K59" s="69" t="s">
        <v>1062</v>
      </c>
      <c r="L59" s="75" t="s">
        <v>1063</v>
      </c>
      <c r="M59" s="79" t="s">
        <v>1064</v>
      </c>
      <c r="N59" s="75">
        <v>2008269525</v>
      </c>
      <c r="O59" s="75"/>
      <c r="P59" s="69"/>
      <c r="Q59" s="69" t="s">
        <v>1065</v>
      </c>
      <c r="R59" s="69" t="s">
        <v>1066</v>
      </c>
      <c r="S59" s="69"/>
      <c r="T59" s="69"/>
      <c r="U59" s="69"/>
      <c r="V59" s="69"/>
      <c r="W59" s="69"/>
      <c r="X59" s="69"/>
      <c r="Y59" s="116"/>
      <c r="Z59" s="637">
        <f t="shared" si="0"/>
        <v>10500.000000000002</v>
      </c>
      <c r="AA59" s="298">
        <f t="shared" si="1"/>
        <v>160500</v>
      </c>
    </row>
    <row r="60" spans="1:27" ht="15.5" x14ac:dyDescent="0.35">
      <c r="A60" s="76"/>
      <c r="B60" s="76"/>
      <c r="C60" s="76"/>
      <c r="D60" s="76"/>
      <c r="E60" s="76"/>
      <c r="F60" s="79"/>
      <c r="G60" s="79" t="s">
        <v>1090</v>
      </c>
      <c r="H60" s="69"/>
      <c r="I60" s="74">
        <v>150000</v>
      </c>
      <c r="J60" s="69"/>
      <c r="K60" s="69" t="s">
        <v>1062</v>
      </c>
      <c r="L60" s="75" t="s">
        <v>1063</v>
      </c>
      <c r="M60" s="79" t="s">
        <v>1064</v>
      </c>
      <c r="N60" s="75">
        <v>2008269151</v>
      </c>
      <c r="O60" s="75"/>
      <c r="P60" s="69"/>
      <c r="Q60" s="69" t="s">
        <v>1065</v>
      </c>
      <c r="R60" s="69" t="s">
        <v>1066</v>
      </c>
      <c r="S60" s="69"/>
      <c r="T60" s="69"/>
      <c r="U60" s="69"/>
      <c r="V60" s="69"/>
      <c r="W60" s="69"/>
      <c r="X60" s="69"/>
      <c r="Y60" s="633"/>
      <c r="Z60" s="637">
        <f t="shared" si="0"/>
        <v>10500.000000000002</v>
      </c>
      <c r="AA60" s="298">
        <f t="shared" si="1"/>
        <v>160500</v>
      </c>
    </row>
    <row r="61" spans="1:27" ht="15.5" x14ac:dyDescent="0.35">
      <c r="A61" s="76"/>
      <c r="B61" s="76"/>
      <c r="C61" s="76"/>
      <c r="D61" s="76"/>
      <c r="E61" s="76"/>
      <c r="F61" s="79"/>
      <c r="G61" s="79" t="s">
        <v>1091</v>
      </c>
      <c r="H61" s="69"/>
      <c r="I61" s="74">
        <v>150000</v>
      </c>
      <c r="J61" s="69"/>
      <c r="K61" s="69" t="s">
        <v>1062</v>
      </c>
      <c r="L61" s="75" t="s">
        <v>1063</v>
      </c>
      <c r="M61" s="79" t="s">
        <v>1064</v>
      </c>
      <c r="N61" s="75">
        <v>2008255411</v>
      </c>
      <c r="O61" s="75"/>
      <c r="P61" s="69"/>
      <c r="Q61" s="69" t="s">
        <v>1065</v>
      </c>
      <c r="R61" s="69" t="s">
        <v>1066</v>
      </c>
      <c r="S61" s="69"/>
      <c r="T61" s="69"/>
      <c r="U61" s="69"/>
      <c r="V61" s="69"/>
      <c r="W61" s="69"/>
      <c r="X61" s="69"/>
      <c r="Y61" s="633"/>
      <c r="Z61" s="637">
        <f t="shared" si="0"/>
        <v>10500.000000000002</v>
      </c>
      <c r="AA61" s="298">
        <f t="shared" si="1"/>
        <v>160500</v>
      </c>
    </row>
    <row r="62" spans="1:27" ht="15.5" x14ac:dyDescent="0.35">
      <c r="A62" s="76"/>
      <c r="B62" s="76"/>
      <c r="C62" s="76"/>
      <c r="D62" s="76"/>
      <c r="E62" s="76"/>
      <c r="F62" s="79"/>
      <c r="G62" s="79" t="s">
        <v>1092</v>
      </c>
      <c r="H62" s="69"/>
      <c r="I62" s="74">
        <v>150000</v>
      </c>
      <c r="J62" s="69"/>
      <c r="K62" s="69" t="s">
        <v>1062</v>
      </c>
      <c r="L62" s="75" t="s">
        <v>1063</v>
      </c>
      <c r="M62" s="79" t="s">
        <v>1081</v>
      </c>
      <c r="N62" s="75" t="s">
        <v>1082</v>
      </c>
      <c r="O62" s="75"/>
      <c r="P62" s="69"/>
      <c r="Q62" s="75" t="s">
        <v>1082</v>
      </c>
      <c r="R62" s="69" t="s">
        <v>1066</v>
      </c>
      <c r="S62" s="69"/>
      <c r="T62" s="69"/>
      <c r="U62" s="69"/>
      <c r="V62" s="69"/>
      <c r="W62" s="69"/>
      <c r="X62" s="69"/>
      <c r="Y62" s="633"/>
      <c r="Z62" s="637">
        <f t="shared" si="0"/>
        <v>10500.000000000002</v>
      </c>
      <c r="AA62" s="298">
        <f t="shared" si="1"/>
        <v>160500</v>
      </c>
    </row>
    <row r="63" spans="1:27" ht="15.5" x14ac:dyDescent="0.35">
      <c r="A63" s="76"/>
      <c r="B63" s="76"/>
      <c r="C63" s="76"/>
      <c r="D63" s="76"/>
      <c r="E63" s="76"/>
      <c r="F63" s="79"/>
      <c r="G63" s="79" t="s">
        <v>1092</v>
      </c>
      <c r="H63" s="69"/>
      <c r="I63" s="74">
        <v>150000</v>
      </c>
      <c r="J63" s="69"/>
      <c r="K63" s="69" t="s">
        <v>1062</v>
      </c>
      <c r="L63" s="75" t="s">
        <v>1063</v>
      </c>
      <c r="M63" s="79" t="s">
        <v>1081</v>
      </c>
      <c r="N63" s="75">
        <v>2008255046</v>
      </c>
      <c r="O63" s="75"/>
      <c r="P63" s="69"/>
      <c r="Q63" s="75" t="s">
        <v>1082</v>
      </c>
      <c r="R63" s="69" t="s">
        <v>1066</v>
      </c>
      <c r="S63" s="69"/>
      <c r="T63" s="69"/>
      <c r="U63" s="69"/>
      <c r="V63" s="69"/>
      <c r="W63" s="69"/>
      <c r="X63" s="69"/>
      <c r="Y63" s="633"/>
      <c r="Z63" s="637">
        <f t="shared" si="0"/>
        <v>10500.000000000002</v>
      </c>
      <c r="AA63" s="298">
        <f t="shared" si="1"/>
        <v>160500</v>
      </c>
    </row>
    <row r="64" spans="1:27" ht="15.5" x14ac:dyDescent="0.35">
      <c r="A64" s="76"/>
      <c r="B64" s="76"/>
      <c r="C64" s="76"/>
      <c r="D64" s="76"/>
      <c r="E64" s="76"/>
      <c r="F64" s="79"/>
      <c r="G64" s="79" t="s">
        <v>1092</v>
      </c>
      <c r="H64" s="69"/>
      <c r="I64" s="74">
        <v>150000</v>
      </c>
      <c r="J64" s="69"/>
      <c r="K64" s="69" t="s">
        <v>1062</v>
      </c>
      <c r="L64" s="75" t="s">
        <v>1063</v>
      </c>
      <c r="M64" s="79" t="s">
        <v>1081</v>
      </c>
      <c r="N64" s="75">
        <v>2008255036</v>
      </c>
      <c r="O64" s="75"/>
      <c r="P64" s="69"/>
      <c r="Q64" s="75" t="s">
        <v>1082</v>
      </c>
      <c r="R64" s="69" t="s">
        <v>1066</v>
      </c>
      <c r="S64" s="69"/>
      <c r="T64" s="69"/>
      <c r="U64" s="69"/>
      <c r="V64" s="69"/>
      <c r="W64" s="69"/>
      <c r="X64" s="69"/>
      <c r="Y64" s="633"/>
      <c r="Z64" s="637">
        <f t="shared" si="0"/>
        <v>10500.000000000002</v>
      </c>
      <c r="AA64" s="298">
        <f t="shared" si="1"/>
        <v>160500</v>
      </c>
    </row>
    <row r="65" spans="1:27" ht="15.5" x14ac:dyDescent="0.35">
      <c r="A65" s="76"/>
      <c r="B65" s="76"/>
      <c r="C65" s="76"/>
      <c r="D65" s="76"/>
      <c r="E65" s="76"/>
      <c r="F65" s="79"/>
      <c r="G65" s="79" t="s">
        <v>1093</v>
      </c>
      <c r="H65" s="69"/>
      <c r="I65" s="74">
        <v>150000</v>
      </c>
      <c r="J65" s="69"/>
      <c r="K65" s="69" t="s">
        <v>1062</v>
      </c>
      <c r="L65" s="75" t="s">
        <v>1063</v>
      </c>
      <c r="M65" s="79" t="s">
        <v>1064</v>
      </c>
      <c r="N65" s="75">
        <v>2008255414</v>
      </c>
      <c r="O65" s="75"/>
      <c r="P65" s="69"/>
      <c r="Q65" s="69" t="s">
        <v>1065</v>
      </c>
      <c r="R65" s="69" t="s">
        <v>1066</v>
      </c>
      <c r="S65" s="69"/>
      <c r="T65" s="69"/>
      <c r="U65" s="69"/>
      <c r="V65" s="69"/>
      <c r="W65" s="69"/>
      <c r="X65" s="69"/>
      <c r="Y65" s="116" t="s">
        <v>1094</v>
      </c>
      <c r="Z65" s="637">
        <f t="shared" si="0"/>
        <v>10500.000000000002</v>
      </c>
      <c r="AA65" s="298">
        <f t="shared" si="1"/>
        <v>160500</v>
      </c>
    </row>
    <row r="66" spans="1:27" ht="15.5" x14ac:dyDescent="0.35">
      <c r="A66" s="76"/>
      <c r="B66" s="76"/>
      <c r="C66" s="76"/>
      <c r="D66" s="76"/>
      <c r="E66" s="76"/>
      <c r="F66" s="79"/>
      <c r="G66" s="79" t="s">
        <v>1095</v>
      </c>
      <c r="H66" s="69"/>
      <c r="I66" s="74">
        <v>150000</v>
      </c>
      <c r="J66" s="69"/>
      <c r="K66" s="69" t="s">
        <v>1062</v>
      </c>
      <c r="L66" s="75" t="s">
        <v>1063</v>
      </c>
      <c r="M66" s="79" t="s">
        <v>1064</v>
      </c>
      <c r="N66" s="75">
        <v>2008255408</v>
      </c>
      <c r="O66" s="75"/>
      <c r="P66" s="69"/>
      <c r="Q66" s="69" t="s">
        <v>1065</v>
      </c>
      <c r="R66" s="69" t="s">
        <v>1066</v>
      </c>
      <c r="S66" s="69"/>
      <c r="T66" s="69"/>
      <c r="U66" s="69"/>
      <c r="V66" s="69"/>
      <c r="W66" s="69"/>
      <c r="X66" s="69"/>
      <c r="Y66" s="92"/>
      <c r="Z66" s="637">
        <f t="shared" si="0"/>
        <v>10500.000000000002</v>
      </c>
      <c r="AA66" s="298">
        <f t="shared" si="1"/>
        <v>160500</v>
      </c>
    </row>
    <row r="67" spans="1:27" ht="15.5" x14ac:dyDescent="0.35">
      <c r="A67" s="76"/>
      <c r="B67" s="76"/>
      <c r="C67" s="76"/>
      <c r="D67" s="76"/>
      <c r="E67" s="76"/>
      <c r="F67" s="79"/>
      <c r="G67" s="79" t="s">
        <v>1096</v>
      </c>
      <c r="H67" s="69"/>
      <c r="I67" s="74">
        <v>150000</v>
      </c>
      <c r="J67" s="69"/>
      <c r="K67" s="69" t="s">
        <v>1062</v>
      </c>
      <c r="L67" s="75" t="s">
        <v>1063</v>
      </c>
      <c r="M67" s="79" t="s">
        <v>1064</v>
      </c>
      <c r="N67" s="75">
        <v>2008255410</v>
      </c>
      <c r="O67" s="75"/>
      <c r="P67" s="69"/>
      <c r="Q67" s="69" t="s">
        <v>1065</v>
      </c>
      <c r="R67" s="69" t="s">
        <v>1066</v>
      </c>
      <c r="S67" s="69"/>
      <c r="T67" s="69"/>
      <c r="U67" s="69"/>
      <c r="V67" s="69"/>
      <c r="W67" s="69"/>
      <c r="X67" s="69"/>
      <c r="Y67" s="633"/>
      <c r="Z67" s="637">
        <f t="shared" si="0"/>
        <v>10500.000000000002</v>
      </c>
      <c r="AA67" s="298">
        <f t="shared" si="1"/>
        <v>160500</v>
      </c>
    </row>
    <row r="68" spans="1:27" ht="15.5" x14ac:dyDescent="0.35">
      <c r="A68" s="76"/>
      <c r="B68" s="76"/>
      <c r="C68" s="76"/>
      <c r="D68" s="76"/>
      <c r="E68" s="76"/>
      <c r="F68" s="79"/>
      <c r="G68" s="79" t="s">
        <v>1097</v>
      </c>
      <c r="H68" s="69"/>
      <c r="I68" s="74">
        <v>150000</v>
      </c>
      <c r="J68" s="69"/>
      <c r="K68" s="69" t="s">
        <v>1098</v>
      </c>
      <c r="L68" s="75" t="s">
        <v>1063</v>
      </c>
      <c r="M68" s="75" t="s">
        <v>1099</v>
      </c>
      <c r="N68" s="75" t="s">
        <v>1063</v>
      </c>
      <c r="O68" s="75"/>
      <c r="P68" s="69"/>
      <c r="Q68" s="75" t="s">
        <v>1082</v>
      </c>
      <c r="R68" s="69" t="s">
        <v>1066</v>
      </c>
      <c r="S68" s="69"/>
      <c r="T68" s="69"/>
      <c r="U68" s="69"/>
      <c r="V68" s="69"/>
      <c r="W68" s="69"/>
      <c r="X68" s="69"/>
      <c r="Y68" s="633"/>
      <c r="Z68" s="637">
        <f t="shared" si="0"/>
        <v>10500.000000000002</v>
      </c>
      <c r="AA68" s="298">
        <f t="shared" si="1"/>
        <v>160500</v>
      </c>
    </row>
    <row r="69" spans="1:27" ht="15.5" x14ac:dyDescent="0.35">
      <c r="A69" s="76"/>
      <c r="B69" s="76"/>
      <c r="C69" s="76"/>
      <c r="D69" s="76"/>
      <c r="E69" s="76"/>
      <c r="F69" s="79"/>
      <c r="G69" s="79" t="s">
        <v>1100</v>
      </c>
      <c r="H69" s="69"/>
      <c r="I69" s="74">
        <v>150000</v>
      </c>
      <c r="J69" s="69"/>
      <c r="K69" s="69" t="s">
        <v>1062</v>
      </c>
      <c r="L69" s="75" t="s">
        <v>1063</v>
      </c>
      <c r="M69" s="79" t="s">
        <v>1081</v>
      </c>
      <c r="N69" s="75" t="s">
        <v>1082</v>
      </c>
      <c r="O69" s="75"/>
      <c r="P69" s="69"/>
      <c r="Q69" s="75" t="s">
        <v>1082</v>
      </c>
      <c r="R69" s="69" t="s">
        <v>1066</v>
      </c>
      <c r="S69" s="69"/>
      <c r="T69" s="69"/>
      <c r="U69" s="69"/>
      <c r="V69" s="69"/>
      <c r="W69" s="69"/>
      <c r="X69" s="69"/>
      <c r="Y69" s="633"/>
      <c r="Z69" s="637">
        <f t="shared" si="0"/>
        <v>10500.000000000002</v>
      </c>
      <c r="AA69" s="298">
        <f t="shared" si="1"/>
        <v>160500</v>
      </c>
    </row>
    <row r="70" spans="1:27" ht="15.5" x14ac:dyDescent="0.35">
      <c r="A70" s="76"/>
      <c r="B70" s="76"/>
      <c r="C70" s="76"/>
      <c r="D70" s="76"/>
      <c r="E70" s="76"/>
      <c r="F70" s="79"/>
      <c r="G70" s="79" t="s">
        <v>1100</v>
      </c>
      <c r="H70" s="69"/>
      <c r="I70" s="74">
        <v>150000</v>
      </c>
      <c r="J70" s="69"/>
      <c r="K70" s="69" t="s">
        <v>1062</v>
      </c>
      <c r="L70" s="75" t="s">
        <v>1063</v>
      </c>
      <c r="M70" s="79" t="s">
        <v>1081</v>
      </c>
      <c r="N70" s="75">
        <v>2008273168</v>
      </c>
      <c r="O70" s="75"/>
      <c r="P70" s="69"/>
      <c r="Q70" s="75" t="s">
        <v>1082</v>
      </c>
      <c r="R70" s="69" t="s">
        <v>1066</v>
      </c>
      <c r="S70" s="69"/>
      <c r="T70" s="69"/>
      <c r="U70" s="69"/>
      <c r="V70" s="69"/>
      <c r="W70" s="69"/>
      <c r="X70" s="69"/>
      <c r="Y70" s="633"/>
      <c r="Z70" s="637">
        <f t="shared" ref="Z70:Z133" si="2">I70*Z$4</f>
        <v>10500.000000000002</v>
      </c>
      <c r="AA70" s="298">
        <f t="shared" ref="AA70:AA133" si="3">I70+Z70</f>
        <v>160500</v>
      </c>
    </row>
    <row r="71" spans="1:27" ht="15.5" x14ac:dyDescent="0.35">
      <c r="A71" s="76"/>
      <c r="B71" s="76"/>
      <c r="C71" s="76"/>
      <c r="D71" s="76"/>
      <c r="E71" s="76"/>
      <c r="F71" s="79"/>
      <c r="G71" s="79" t="s">
        <v>1100</v>
      </c>
      <c r="H71" s="69"/>
      <c r="I71" s="74">
        <v>150000</v>
      </c>
      <c r="J71" s="69"/>
      <c r="K71" s="69" t="s">
        <v>1062</v>
      </c>
      <c r="L71" s="75" t="s">
        <v>1063</v>
      </c>
      <c r="M71" s="79" t="s">
        <v>1101</v>
      </c>
      <c r="N71" s="75">
        <v>2008273167</v>
      </c>
      <c r="O71" s="75"/>
      <c r="P71" s="69"/>
      <c r="Q71" s="75" t="s">
        <v>1082</v>
      </c>
      <c r="R71" s="69" t="s">
        <v>1066</v>
      </c>
      <c r="S71" s="69"/>
      <c r="T71" s="69"/>
      <c r="U71" s="69"/>
      <c r="V71" s="69"/>
      <c r="W71" s="69"/>
      <c r="X71" s="69"/>
      <c r="Y71" s="633"/>
      <c r="Z71" s="637">
        <f t="shared" si="2"/>
        <v>10500.000000000002</v>
      </c>
      <c r="AA71" s="298">
        <f t="shared" si="3"/>
        <v>160500</v>
      </c>
    </row>
    <row r="72" spans="1:27" ht="15.5" x14ac:dyDescent="0.35">
      <c r="A72" s="76"/>
      <c r="B72" s="76"/>
      <c r="C72" s="76"/>
      <c r="D72" s="76"/>
      <c r="E72" s="76"/>
      <c r="F72" s="79"/>
      <c r="G72" s="79" t="s">
        <v>1102</v>
      </c>
      <c r="H72" s="69"/>
      <c r="I72" s="74">
        <v>200000</v>
      </c>
      <c r="J72" s="69"/>
      <c r="K72" s="69" t="s">
        <v>1062</v>
      </c>
      <c r="L72" s="75" t="s">
        <v>1063</v>
      </c>
      <c r="M72" s="79" t="s">
        <v>1064</v>
      </c>
      <c r="N72" s="75">
        <v>2008269517</v>
      </c>
      <c r="O72" s="75"/>
      <c r="P72" s="69"/>
      <c r="Q72" s="69" t="s">
        <v>1065</v>
      </c>
      <c r="R72" s="69" t="s">
        <v>1066</v>
      </c>
      <c r="S72" s="69"/>
      <c r="T72" s="69"/>
      <c r="U72" s="69"/>
      <c r="V72" s="69"/>
      <c r="W72" s="69"/>
      <c r="X72" s="69"/>
      <c r="Y72" s="116" t="s">
        <v>1067</v>
      </c>
      <c r="Z72" s="637">
        <f t="shared" si="2"/>
        <v>14000.000000000002</v>
      </c>
      <c r="AA72" s="298">
        <f t="shared" si="3"/>
        <v>214000</v>
      </c>
    </row>
    <row r="73" spans="1:27" ht="15.5" x14ac:dyDescent="0.35">
      <c r="A73" s="76"/>
      <c r="B73" s="76"/>
      <c r="C73" s="76"/>
      <c r="D73" s="76"/>
      <c r="E73" s="76"/>
      <c r="F73" s="79"/>
      <c r="G73" s="79" t="s">
        <v>1103</v>
      </c>
      <c r="H73" s="69"/>
      <c r="I73" s="74">
        <v>150000</v>
      </c>
      <c r="J73" s="69"/>
      <c r="K73" s="69" t="s">
        <v>1062</v>
      </c>
      <c r="L73" s="75" t="s">
        <v>1063</v>
      </c>
      <c r="M73" s="79" t="s">
        <v>1064</v>
      </c>
      <c r="N73" s="75">
        <v>2008269520</v>
      </c>
      <c r="O73" s="75"/>
      <c r="P73" s="69"/>
      <c r="Q73" s="69" t="s">
        <v>1065</v>
      </c>
      <c r="R73" s="69" t="s">
        <v>1066</v>
      </c>
      <c r="S73" s="69"/>
      <c r="T73" s="69"/>
      <c r="U73" s="69"/>
      <c r="V73" s="69"/>
      <c r="W73" s="69"/>
      <c r="X73" s="69"/>
      <c r="Y73" s="633"/>
      <c r="Z73" s="637">
        <f t="shared" si="2"/>
        <v>10500.000000000002</v>
      </c>
      <c r="AA73" s="298">
        <f t="shared" si="3"/>
        <v>160500</v>
      </c>
    </row>
    <row r="74" spans="1:27" ht="15.5" x14ac:dyDescent="0.35">
      <c r="A74" s="76"/>
      <c r="B74" s="76"/>
      <c r="C74" s="76"/>
      <c r="D74" s="76"/>
      <c r="E74" s="76"/>
      <c r="F74" s="79"/>
      <c r="G74" s="79" t="s">
        <v>1104</v>
      </c>
      <c r="H74" s="69"/>
      <c r="I74" s="74">
        <v>150000</v>
      </c>
      <c r="J74" s="69"/>
      <c r="K74" s="69" t="s">
        <v>1062</v>
      </c>
      <c r="L74" s="75" t="s">
        <v>1063</v>
      </c>
      <c r="M74" s="79" t="s">
        <v>1064</v>
      </c>
      <c r="N74" s="75">
        <v>2008269518</v>
      </c>
      <c r="O74" s="75"/>
      <c r="P74" s="69"/>
      <c r="Q74" s="69" t="s">
        <v>1065</v>
      </c>
      <c r="R74" s="69" t="s">
        <v>1066</v>
      </c>
      <c r="S74" s="69"/>
      <c r="T74" s="69"/>
      <c r="U74" s="69"/>
      <c r="V74" s="69"/>
      <c r="W74" s="69"/>
      <c r="X74" s="69"/>
      <c r="Y74" s="633"/>
      <c r="Z74" s="637">
        <f t="shared" si="2"/>
        <v>10500.000000000002</v>
      </c>
      <c r="AA74" s="298">
        <f t="shared" si="3"/>
        <v>160500</v>
      </c>
    </row>
    <row r="75" spans="1:27" ht="15.5" x14ac:dyDescent="0.35">
      <c r="A75" s="76"/>
      <c r="B75" s="76"/>
      <c r="C75" s="76"/>
      <c r="D75" s="76"/>
      <c r="E75" s="76"/>
      <c r="F75" s="79"/>
      <c r="G75" s="79" t="s">
        <v>1105</v>
      </c>
      <c r="H75" s="69"/>
      <c r="I75" s="74">
        <v>150000</v>
      </c>
      <c r="J75" s="69"/>
      <c r="K75" s="69" t="s">
        <v>1098</v>
      </c>
      <c r="L75" s="75" t="s">
        <v>1063</v>
      </c>
      <c r="M75" s="75" t="s">
        <v>1099</v>
      </c>
      <c r="N75" s="75" t="s">
        <v>1063</v>
      </c>
      <c r="O75" s="75"/>
      <c r="P75" s="69"/>
      <c r="Q75" s="69" t="s">
        <v>1065</v>
      </c>
      <c r="R75" s="69" t="s">
        <v>1066</v>
      </c>
      <c r="S75" s="69"/>
      <c r="T75" s="69"/>
      <c r="U75" s="69"/>
      <c r="V75" s="69"/>
      <c r="W75" s="69"/>
      <c r="X75" s="69"/>
      <c r="Y75" s="633"/>
      <c r="Z75" s="637">
        <f t="shared" si="2"/>
        <v>10500.000000000002</v>
      </c>
      <c r="AA75" s="298">
        <f t="shared" si="3"/>
        <v>160500</v>
      </c>
    </row>
    <row r="76" spans="1:27" ht="15.5" x14ac:dyDescent="0.35">
      <c r="A76" s="76"/>
      <c r="B76" s="76"/>
      <c r="C76" s="76"/>
      <c r="D76" s="76"/>
      <c r="E76" s="76"/>
      <c r="F76" s="79"/>
      <c r="G76" s="79" t="s">
        <v>1106</v>
      </c>
      <c r="H76" s="69"/>
      <c r="I76" s="74">
        <v>150000</v>
      </c>
      <c r="J76" s="69"/>
      <c r="K76" s="69" t="s">
        <v>1098</v>
      </c>
      <c r="L76" s="75" t="s">
        <v>1063</v>
      </c>
      <c r="M76" s="75" t="s">
        <v>1099</v>
      </c>
      <c r="N76" s="75" t="s">
        <v>1063</v>
      </c>
      <c r="O76" s="75"/>
      <c r="P76" s="69"/>
      <c r="Q76" s="69" t="s">
        <v>1065</v>
      </c>
      <c r="R76" s="69" t="s">
        <v>1066</v>
      </c>
      <c r="S76" s="69"/>
      <c r="T76" s="69"/>
      <c r="U76" s="69"/>
      <c r="V76" s="69"/>
      <c r="W76" s="69"/>
      <c r="X76" s="69"/>
      <c r="Y76" s="633"/>
      <c r="Z76" s="637">
        <f t="shared" si="2"/>
        <v>10500.000000000002</v>
      </c>
      <c r="AA76" s="298">
        <f t="shared" si="3"/>
        <v>160500</v>
      </c>
    </row>
    <row r="77" spans="1:27" ht="15.5" x14ac:dyDescent="0.35">
      <c r="A77" s="76"/>
      <c r="B77" s="76"/>
      <c r="C77" s="76"/>
      <c r="D77" s="76"/>
      <c r="E77" s="76"/>
      <c r="F77" s="79"/>
      <c r="G77" s="79" t="s">
        <v>1107</v>
      </c>
      <c r="H77" s="69"/>
      <c r="I77" s="74">
        <v>150000</v>
      </c>
      <c r="J77" s="69"/>
      <c r="K77" s="69" t="s">
        <v>1062</v>
      </c>
      <c r="L77" s="75" t="s">
        <v>1063</v>
      </c>
      <c r="M77" s="79" t="s">
        <v>1081</v>
      </c>
      <c r="N77" s="75" t="s">
        <v>1082</v>
      </c>
      <c r="O77" s="75"/>
      <c r="P77" s="69"/>
      <c r="Q77" s="75" t="s">
        <v>1082</v>
      </c>
      <c r="R77" s="69" t="s">
        <v>1066</v>
      </c>
      <c r="S77" s="69"/>
      <c r="T77" s="69"/>
      <c r="U77" s="69"/>
      <c r="V77" s="69"/>
      <c r="W77" s="69"/>
      <c r="X77" s="69"/>
      <c r="Y77" s="633"/>
      <c r="Z77" s="637">
        <f t="shared" si="2"/>
        <v>10500.000000000002</v>
      </c>
      <c r="AA77" s="298">
        <f t="shared" si="3"/>
        <v>160500</v>
      </c>
    </row>
    <row r="78" spans="1:27" ht="15.5" x14ac:dyDescent="0.35">
      <c r="A78" s="76"/>
      <c r="B78" s="76"/>
      <c r="C78" s="76"/>
      <c r="D78" s="76"/>
      <c r="E78" s="76"/>
      <c r="F78" s="79"/>
      <c r="G78" s="79" t="s">
        <v>1107</v>
      </c>
      <c r="H78" s="69"/>
      <c r="I78" s="74">
        <v>150000</v>
      </c>
      <c r="J78" s="69"/>
      <c r="K78" s="69" t="s">
        <v>1062</v>
      </c>
      <c r="L78" s="75" t="s">
        <v>1063</v>
      </c>
      <c r="M78" s="79" t="s">
        <v>1081</v>
      </c>
      <c r="N78" s="75">
        <v>2008344115</v>
      </c>
      <c r="O78" s="75"/>
      <c r="P78" s="69"/>
      <c r="Q78" s="75" t="s">
        <v>1082</v>
      </c>
      <c r="R78" s="69" t="s">
        <v>1066</v>
      </c>
      <c r="S78" s="69"/>
      <c r="T78" s="69"/>
      <c r="U78" s="69"/>
      <c r="V78" s="69"/>
      <c r="W78" s="69"/>
      <c r="X78" s="69"/>
      <c r="Y78" s="633"/>
      <c r="Z78" s="637">
        <f t="shared" si="2"/>
        <v>10500.000000000002</v>
      </c>
      <c r="AA78" s="298">
        <f t="shared" si="3"/>
        <v>160500</v>
      </c>
    </row>
    <row r="79" spans="1:27" ht="15.5" x14ac:dyDescent="0.35">
      <c r="A79" s="76"/>
      <c r="B79" s="76"/>
      <c r="C79" s="76"/>
      <c r="D79" s="76"/>
      <c r="E79" s="76"/>
      <c r="F79" s="79"/>
      <c r="G79" s="79" t="s">
        <v>1107</v>
      </c>
      <c r="H79" s="69"/>
      <c r="I79" s="74">
        <v>150000</v>
      </c>
      <c r="J79" s="69"/>
      <c r="K79" s="69" t="s">
        <v>1062</v>
      </c>
      <c r="L79" s="75" t="s">
        <v>1063</v>
      </c>
      <c r="M79" s="79" t="s">
        <v>1081</v>
      </c>
      <c r="N79" s="75">
        <v>2008344112</v>
      </c>
      <c r="O79" s="75"/>
      <c r="P79" s="69"/>
      <c r="Q79" s="75" t="s">
        <v>1082</v>
      </c>
      <c r="R79" s="69" t="s">
        <v>1066</v>
      </c>
      <c r="S79" s="69"/>
      <c r="T79" s="69"/>
      <c r="U79" s="69"/>
      <c r="V79" s="69"/>
      <c r="W79" s="69"/>
      <c r="X79" s="69"/>
      <c r="Y79" s="633"/>
      <c r="Z79" s="637">
        <f t="shared" si="2"/>
        <v>10500.000000000002</v>
      </c>
      <c r="AA79" s="298">
        <f t="shared" si="3"/>
        <v>160500</v>
      </c>
    </row>
    <row r="80" spans="1:27" ht="15.5" x14ac:dyDescent="0.35">
      <c r="A80" s="76"/>
      <c r="B80" s="76"/>
      <c r="C80" s="76"/>
      <c r="D80" s="76"/>
      <c r="E80" s="76"/>
      <c r="F80" s="79"/>
      <c r="G80" s="79" t="s">
        <v>1108</v>
      </c>
      <c r="H80" s="69"/>
      <c r="I80" s="74">
        <v>150000</v>
      </c>
      <c r="J80" s="69"/>
      <c r="K80" s="69" t="s">
        <v>1062</v>
      </c>
      <c r="L80" s="75" t="s">
        <v>1063</v>
      </c>
      <c r="M80" s="79" t="s">
        <v>1064</v>
      </c>
      <c r="N80" s="75">
        <v>2008255413</v>
      </c>
      <c r="O80" s="75"/>
      <c r="P80" s="69"/>
      <c r="Q80" s="69" t="s">
        <v>1065</v>
      </c>
      <c r="R80" s="69" t="s">
        <v>1066</v>
      </c>
      <c r="S80" s="69"/>
      <c r="T80" s="69"/>
      <c r="U80" s="69"/>
      <c r="V80" s="69"/>
      <c r="W80" s="69"/>
      <c r="X80" s="69"/>
      <c r="Y80" s="633" t="s">
        <v>1094</v>
      </c>
      <c r="Z80" s="637">
        <f t="shared" si="2"/>
        <v>10500.000000000002</v>
      </c>
      <c r="AA80" s="298">
        <f t="shared" si="3"/>
        <v>160500</v>
      </c>
    </row>
    <row r="81" spans="1:27" ht="15.5" x14ac:dyDescent="0.35">
      <c r="A81" s="76"/>
      <c r="B81" s="76"/>
      <c r="C81" s="76"/>
      <c r="D81" s="76"/>
      <c r="E81" s="76"/>
      <c r="F81" s="79"/>
      <c r="G81" s="79" t="s">
        <v>1109</v>
      </c>
      <c r="H81" s="69"/>
      <c r="I81" s="74">
        <v>150000</v>
      </c>
      <c r="J81" s="69"/>
      <c r="K81" s="69" t="s">
        <v>1062</v>
      </c>
      <c r="L81" s="75" t="s">
        <v>1063</v>
      </c>
      <c r="M81" s="79" t="s">
        <v>1064</v>
      </c>
      <c r="N81" s="75">
        <v>2008269530</v>
      </c>
      <c r="O81" s="75"/>
      <c r="P81" s="69"/>
      <c r="Q81" s="69" t="s">
        <v>1065</v>
      </c>
      <c r="R81" s="69" t="s">
        <v>1066</v>
      </c>
      <c r="S81" s="69"/>
      <c r="T81" s="69"/>
      <c r="U81" s="69"/>
      <c r="V81" s="69"/>
      <c r="W81" s="69"/>
      <c r="X81" s="69"/>
      <c r="Y81" s="116"/>
      <c r="Z81" s="637">
        <f t="shared" si="2"/>
        <v>10500.000000000002</v>
      </c>
      <c r="AA81" s="298">
        <f t="shared" si="3"/>
        <v>160500</v>
      </c>
    </row>
    <row r="82" spans="1:27" ht="15.5" x14ac:dyDescent="0.35">
      <c r="A82" s="76"/>
      <c r="B82" s="76"/>
      <c r="C82" s="76"/>
      <c r="D82" s="76"/>
      <c r="E82" s="76"/>
      <c r="F82" s="79"/>
      <c r="G82" s="79" t="s">
        <v>1110</v>
      </c>
      <c r="H82" s="69"/>
      <c r="I82" s="74">
        <v>150000</v>
      </c>
      <c r="J82" s="69"/>
      <c r="K82" s="69" t="s">
        <v>1062</v>
      </c>
      <c r="L82" s="75" t="s">
        <v>1063</v>
      </c>
      <c r="M82" s="79" t="s">
        <v>1064</v>
      </c>
      <c r="N82" s="75">
        <v>2008255403</v>
      </c>
      <c r="O82" s="75"/>
      <c r="P82" s="69"/>
      <c r="Q82" s="69" t="s">
        <v>1065</v>
      </c>
      <c r="R82" s="69" t="s">
        <v>1066</v>
      </c>
      <c r="S82" s="69"/>
      <c r="T82" s="69"/>
      <c r="U82" s="69"/>
      <c r="V82" s="69"/>
      <c r="W82" s="69"/>
      <c r="X82" s="69"/>
      <c r="Y82" s="633"/>
      <c r="Z82" s="637">
        <f t="shared" si="2"/>
        <v>10500.000000000002</v>
      </c>
      <c r="AA82" s="298">
        <f t="shared" si="3"/>
        <v>160500</v>
      </c>
    </row>
    <row r="83" spans="1:27" ht="15.5" x14ac:dyDescent="0.35">
      <c r="A83" s="76"/>
      <c r="B83" s="76"/>
      <c r="C83" s="76"/>
      <c r="D83" s="76"/>
      <c r="E83" s="76"/>
      <c r="F83" s="79"/>
      <c r="G83" s="79" t="s">
        <v>1111</v>
      </c>
      <c r="H83" s="69"/>
      <c r="I83" s="74">
        <v>150000</v>
      </c>
      <c r="J83" s="69"/>
      <c r="K83" s="69" t="s">
        <v>1062</v>
      </c>
      <c r="L83" s="75" t="s">
        <v>1063</v>
      </c>
      <c r="M83" s="79" t="s">
        <v>1081</v>
      </c>
      <c r="N83" s="75" t="s">
        <v>1082</v>
      </c>
      <c r="O83" s="75"/>
      <c r="P83" s="69"/>
      <c r="Q83" s="75" t="s">
        <v>1082</v>
      </c>
      <c r="R83" s="69" t="s">
        <v>1066</v>
      </c>
      <c r="S83" s="69"/>
      <c r="T83" s="69"/>
      <c r="U83" s="69"/>
      <c r="V83" s="69"/>
      <c r="W83" s="69"/>
      <c r="X83" s="69"/>
      <c r="Y83" s="633"/>
      <c r="Z83" s="637">
        <f t="shared" si="2"/>
        <v>10500.000000000002</v>
      </c>
      <c r="AA83" s="298">
        <f t="shared" si="3"/>
        <v>160500</v>
      </c>
    </row>
    <row r="84" spans="1:27" ht="15.5" x14ac:dyDescent="0.35">
      <c r="A84" s="76"/>
      <c r="B84" s="76"/>
      <c r="C84" s="76"/>
      <c r="D84" s="76"/>
      <c r="E84" s="76"/>
      <c r="F84" s="79"/>
      <c r="G84" s="79" t="s">
        <v>1111</v>
      </c>
      <c r="H84" s="69"/>
      <c r="I84" s="74">
        <v>150000</v>
      </c>
      <c r="J84" s="69"/>
      <c r="K84" s="69" t="s">
        <v>1062</v>
      </c>
      <c r="L84" s="75" t="s">
        <v>1063</v>
      </c>
      <c r="M84" s="79" t="s">
        <v>1081</v>
      </c>
      <c r="N84" s="75">
        <v>2008344113</v>
      </c>
      <c r="O84" s="75"/>
      <c r="P84" s="69"/>
      <c r="Q84" s="75" t="s">
        <v>1082</v>
      </c>
      <c r="R84" s="69" t="s">
        <v>1066</v>
      </c>
      <c r="S84" s="69"/>
      <c r="T84" s="69"/>
      <c r="U84" s="69"/>
      <c r="V84" s="69"/>
      <c r="W84" s="69"/>
      <c r="X84" s="69"/>
      <c r="Y84" s="633"/>
      <c r="Z84" s="637">
        <f t="shared" si="2"/>
        <v>10500.000000000002</v>
      </c>
      <c r="AA84" s="298">
        <f t="shared" si="3"/>
        <v>160500</v>
      </c>
    </row>
    <row r="85" spans="1:27" ht="15.5" x14ac:dyDescent="0.35">
      <c r="A85" s="76"/>
      <c r="B85" s="76"/>
      <c r="C85" s="76"/>
      <c r="D85" s="76"/>
      <c r="E85" s="76"/>
      <c r="F85" s="79"/>
      <c r="G85" s="79" t="s">
        <v>1111</v>
      </c>
      <c r="H85" s="69"/>
      <c r="I85" s="74">
        <v>150000</v>
      </c>
      <c r="J85" s="69"/>
      <c r="K85" s="69" t="s">
        <v>1062</v>
      </c>
      <c r="L85" s="75" t="s">
        <v>1063</v>
      </c>
      <c r="M85" s="79" t="s">
        <v>1081</v>
      </c>
      <c r="N85" s="75">
        <v>2008344110</v>
      </c>
      <c r="O85" s="75"/>
      <c r="P85" s="69"/>
      <c r="Q85" s="75" t="s">
        <v>1082</v>
      </c>
      <c r="R85" s="69" t="s">
        <v>1066</v>
      </c>
      <c r="S85" s="69"/>
      <c r="T85" s="69"/>
      <c r="U85" s="69"/>
      <c r="V85" s="69"/>
      <c r="W85" s="69"/>
      <c r="X85" s="69"/>
      <c r="Y85" s="633"/>
      <c r="Z85" s="637">
        <f t="shared" si="2"/>
        <v>10500.000000000002</v>
      </c>
      <c r="AA85" s="298">
        <f t="shared" si="3"/>
        <v>160500</v>
      </c>
    </row>
    <row r="86" spans="1:27" ht="15.5" x14ac:dyDescent="0.35">
      <c r="A86" s="76"/>
      <c r="B86" s="76"/>
      <c r="C86" s="76"/>
      <c r="D86" s="76"/>
      <c r="E86" s="76"/>
      <c r="F86" s="79"/>
      <c r="G86" s="79" t="s">
        <v>1112</v>
      </c>
      <c r="H86" s="69"/>
      <c r="I86" s="74">
        <v>150000</v>
      </c>
      <c r="J86" s="69"/>
      <c r="K86" s="69" t="s">
        <v>1062</v>
      </c>
      <c r="L86" s="75" t="s">
        <v>1063</v>
      </c>
      <c r="M86" s="79" t="s">
        <v>1064</v>
      </c>
      <c r="N86" s="75">
        <v>2008255412</v>
      </c>
      <c r="O86" s="75"/>
      <c r="P86" s="69"/>
      <c r="Q86" s="69" t="s">
        <v>1065</v>
      </c>
      <c r="R86" s="69" t="s">
        <v>1066</v>
      </c>
      <c r="S86" s="69"/>
      <c r="T86" s="69"/>
      <c r="U86" s="69"/>
      <c r="V86" s="69"/>
      <c r="W86" s="69"/>
      <c r="X86" s="69"/>
      <c r="Y86" s="116" t="s">
        <v>1094</v>
      </c>
      <c r="Z86" s="637">
        <f t="shared" si="2"/>
        <v>10500.000000000002</v>
      </c>
      <c r="AA86" s="298">
        <f t="shared" si="3"/>
        <v>160500</v>
      </c>
    </row>
    <row r="87" spans="1:27" ht="15.5" x14ac:dyDescent="0.35">
      <c r="A87" s="76"/>
      <c r="B87" s="76"/>
      <c r="C87" s="76"/>
      <c r="D87" s="76"/>
      <c r="E87" s="76"/>
      <c r="F87" s="79"/>
      <c r="G87" s="79" t="s">
        <v>1113</v>
      </c>
      <c r="H87" s="69"/>
      <c r="I87" s="74">
        <v>150000</v>
      </c>
      <c r="J87" s="69"/>
      <c r="K87" s="69" t="s">
        <v>1062</v>
      </c>
      <c r="L87" s="75" t="s">
        <v>1063</v>
      </c>
      <c r="M87" s="79" t="s">
        <v>1064</v>
      </c>
      <c r="N87" s="75">
        <v>2008255409</v>
      </c>
      <c r="O87" s="75"/>
      <c r="P87" s="69"/>
      <c r="Q87" s="69" t="s">
        <v>1065</v>
      </c>
      <c r="R87" s="69" t="s">
        <v>1066</v>
      </c>
      <c r="S87" s="69"/>
      <c r="T87" s="69"/>
      <c r="U87" s="69"/>
      <c r="V87" s="69"/>
      <c r="W87" s="69"/>
      <c r="X87" s="69"/>
      <c r="Y87" s="633"/>
      <c r="Z87" s="637">
        <f t="shared" si="2"/>
        <v>10500.000000000002</v>
      </c>
      <c r="AA87" s="298">
        <f t="shared" si="3"/>
        <v>160500</v>
      </c>
    </row>
    <row r="88" spans="1:27" ht="15.5" x14ac:dyDescent="0.35">
      <c r="A88" s="76"/>
      <c r="B88" s="76"/>
      <c r="C88" s="76"/>
      <c r="D88" s="76"/>
      <c r="E88" s="76"/>
      <c r="F88" s="79"/>
      <c r="G88" s="79" t="s">
        <v>1114</v>
      </c>
      <c r="H88" s="69"/>
      <c r="I88" s="74">
        <v>200000</v>
      </c>
      <c r="J88" s="69"/>
      <c r="K88" s="69" t="s">
        <v>1062</v>
      </c>
      <c r="L88" s="75" t="s">
        <v>1063</v>
      </c>
      <c r="M88" s="79" t="s">
        <v>1074</v>
      </c>
      <c r="N88" s="75">
        <v>2008276503</v>
      </c>
      <c r="O88" s="75"/>
      <c r="P88" s="69"/>
      <c r="Q88" s="69" t="s">
        <v>1065</v>
      </c>
      <c r="R88" s="69" t="s">
        <v>1066</v>
      </c>
      <c r="S88" s="69"/>
      <c r="T88" s="69"/>
      <c r="U88" s="69"/>
      <c r="V88" s="69"/>
      <c r="W88" s="69"/>
      <c r="X88" s="69"/>
      <c r="Y88" s="633"/>
      <c r="Z88" s="637">
        <f t="shared" si="2"/>
        <v>14000.000000000002</v>
      </c>
      <c r="AA88" s="298">
        <f t="shared" si="3"/>
        <v>214000</v>
      </c>
    </row>
    <row r="89" spans="1:27" ht="15.5" x14ac:dyDescent="0.35">
      <c r="A89" s="76"/>
      <c r="B89" s="76"/>
      <c r="C89" s="76"/>
      <c r="D89" s="76"/>
      <c r="E89" s="76"/>
      <c r="F89" s="79"/>
      <c r="G89" s="79" t="s">
        <v>1115</v>
      </c>
      <c r="H89" s="69"/>
      <c r="I89" s="74">
        <v>200000</v>
      </c>
      <c r="J89" s="69"/>
      <c r="K89" s="69" t="s">
        <v>1062</v>
      </c>
      <c r="L89" s="75" t="s">
        <v>1063</v>
      </c>
      <c r="M89" s="79" t="s">
        <v>1064</v>
      </c>
      <c r="N89" s="75">
        <v>2008255415</v>
      </c>
      <c r="O89" s="75"/>
      <c r="P89" s="69"/>
      <c r="Q89" s="69" t="s">
        <v>1065</v>
      </c>
      <c r="R89" s="69" t="s">
        <v>1066</v>
      </c>
      <c r="S89" s="69"/>
      <c r="T89" s="69"/>
      <c r="U89" s="69"/>
      <c r="V89" s="69"/>
      <c r="W89" s="69"/>
      <c r="X89" s="69"/>
      <c r="Y89" s="633"/>
      <c r="Z89" s="637">
        <f t="shared" si="2"/>
        <v>14000.000000000002</v>
      </c>
      <c r="AA89" s="298">
        <f t="shared" si="3"/>
        <v>214000</v>
      </c>
    </row>
    <row r="90" spans="1:27" ht="15.5" x14ac:dyDescent="0.35">
      <c r="A90" s="76"/>
      <c r="B90" s="76"/>
      <c r="C90" s="76"/>
      <c r="D90" s="76"/>
      <c r="E90" s="76"/>
      <c r="F90" s="79"/>
      <c r="G90" s="79" t="s">
        <v>1116</v>
      </c>
      <c r="H90" s="69"/>
      <c r="I90" s="74">
        <v>150000</v>
      </c>
      <c r="J90" s="69"/>
      <c r="K90" s="69" t="s">
        <v>1062</v>
      </c>
      <c r="L90" s="75" t="s">
        <v>1063</v>
      </c>
      <c r="M90" s="79" t="s">
        <v>1081</v>
      </c>
      <c r="N90" s="75" t="s">
        <v>1082</v>
      </c>
      <c r="O90" s="75"/>
      <c r="P90" s="69"/>
      <c r="Q90" s="75" t="s">
        <v>1082</v>
      </c>
      <c r="R90" s="69" t="s">
        <v>1066</v>
      </c>
      <c r="S90" s="69"/>
      <c r="T90" s="69"/>
      <c r="U90" s="69"/>
      <c r="V90" s="69"/>
      <c r="W90" s="69"/>
      <c r="X90" s="69"/>
      <c r="Y90" s="633"/>
      <c r="Z90" s="637">
        <f t="shared" si="2"/>
        <v>10500.000000000002</v>
      </c>
      <c r="AA90" s="298">
        <f t="shared" si="3"/>
        <v>160500</v>
      </c>
    </row>
    <row r="91" spans="1:27" ht="15.5" x14ac:dyDescent="0.35">
      <c r="A91" s="76"/>
      <c r="B91" s="76"/>
      <c r="C91" s="76"/>
      <c r="D91" s="76"/>
      <c r="E91" s="76"/>
      <c r="F91" s="79"/>
      <c r="G91" s="79" t="s">
        <v>1116</v>
      </c>
      <c r="H91" s="69"/>
      <c r="I91" s="74">
        <v>150000</v>
      </c>
      <c r="J91" s="69"/>
      <c r="K91" s="69" t="s">
        <v>1062</v>
      </c>
      <c r="L91" s="75" t="s">
        <v>1063</v>
      </c>
      <c r="M91" s="79" t="s">
        <v>1081</v>
      </c>
      <c r="N91" s="75">
        <v>2008273160</v>
      </c>
      <c r="O91" s="75"/>
      <c r="P91" s="69"/>
      <c r="Q91" s="75" t="s">
        <v>1082</v>
      </c>
      <c r="R91" s="69" t="s">
        <v>1066</v>
      </c>
      <c r="S91" s="69"/>
      <c r="T91" s="69"/>
      <c r="U91" s="69"/>
      <c r="V91" s="69"/>
      <c r="W91" s="69"/>
      <c r="X91" s="69"/>
      <c r="Y91" s="633"/>
      <c r="Z91" s="637">
        <f t="shared" si="2"/>
        <v>10500.000000000002</v>
      </c>
      <c r="AA91" s="298">
        <f t="shared" si="3"/>
        <v>160500</v>
      </c>
    </row>
    <row r="92" spans="1:27" ht="15.5" x14ac:dyDescent="0.35">
      <c r="A92" s="76"/>
      <c r="B92" s="76"/>
      <c r="C92" s="76"/>
      <c r="D92" s="76"/>
      <c r="E92" s="76"/>
      <c r="F92" s="79"/>
      <c r="G92" s="79" t="s">
        <v>1075</v>
      </c>
      <c r="H92" s="69"/>
      <c r="I92" s="74">
        <v>150000</v>
      </c>
      <c r="J92" s="69"/>
      <c r="K92" s="69" t="s">
        <v>1076</v>
      </c>
      <c r="L92" s="75" t="s">
        <v>1063</v>
      </c>
      <c r="M92" s="75" t="s">
        <v>1077</v>
      </c>
      <c r="N92" s="75" t="s">
        <v>1117</v>
      </c>
      <c r="O92" s="75"/>
      <c r="P92" s="69"/>
      <c r="Q92" s="69" t="s">
        <v>1063</v>
      </c>
      <c r="R92" s="69" t="s">
        <v>1066</v>
      </c>
      <c r="S92" s="69"/>
      <c r="T92" s="69"/>
      <c r="U92" s="69"/>
      <c r="V92" s="69"/>
      <c r="W92" s="69"/>
      <c r="X92" s="69"/>
      <c r="Y92" s="633"/>
      <c r="Z92" s="637">
        <f t="shared" si="2"/>
        <v>10500.000000000002</v>
      </c>
      <c r="AA92" s="298">
        <f t="shared" si="3"/>
        <v>160500</v>
      </c>
    </row>
    <row r="93" spans="1:27" ht="15.5" x14ac:dyDescent="0.35">
      <c r="A93" s="76"/>
      <c r="B93" s="76"/>
      <c r="C93" s="76"/>
      <c r="D93" s="76"/>
      <c r="E93" s="76"/>
      <c r="F93" s="79"/>
      <c r="G93" s="93" t="s">
        <v>994</v>
      </c>
      <c r="H93" s="86"/>
      <c r="I93" s="87">
        <f>SUM(I47:I92)</f>
        <v>7250000</v>
      </c>
      <c r="J93" s="69"/>
      <c r="K93" s="69"/>
      <c r="L93" s="75"/>
      <c r="M93" s="75"/>
      <c r="N93" s="75"/>
      <c r="O93" s="75"/>
      <c r="P93" s="69"/>
      <c r="Q93" s="69"/>
      <c r="R93" s="69"/>
      <c r="S93" s="69"/>
      <c r="T93" s="69"/>
      <c r="U93" s="69"/>
      <c r="V93" s="69"/>
      <c r="W93" s="69"/>
      <c r="X93" s="69"/>
      <c r="Y93" s="633"/>
      <c r="Z93" s="637">
        <f t="shared" si="2"/>
        <v>507500.00000000006</v>
      </c>
      <c r="AA93" s="300">
        <f t="shared" si="3"/>
        <v>7757500</v>
      </c>
    </row>
    <row r="94" spans="1:27" ht="15.5" x14ac:dyDescent="0.35">
      <c r="A94" s="64"/>
      <c r="B94" s="64"/>
      <c r="C94" s="64"/>
      <c r="D94" s="64"/>
      <c r="E94" s="64"/>
      <c r="F94" s="89"/>
      <c r="G94" s="89" t="s">
        <v>1118</v>
      </c>
      <c r="H94" s="64"/>
      <c r="I94" s="67"/>
      <c r="J94" s="64"/>
      <c r="K94" s="64"/>
      <c r="L94" s="68"/>
      <c r="M94" s="68"/>
      <c r="N94" s="68"/>
      <c r="O94" s="68"/>
      <c r="P94" s="64"/>
      <c r="Q94" s="64"/>
      <c r="R94" s="64"/>
      <c r="S94" s="64"/>
      <c r="T94" s="64"/>
      <c r="U94" s="64"/>
      <c r="V94" s="64"/>
      <c r="W94" s="64"/>
      <c r="X94" s="64"/>
      <c r="Y94" s="115"/>
      <c r="Z94" s="637">
        <f t="shared" si="2"/>
        <v>0</v>
      </c>
      <c r="AA94" s="297">
        <f t="shared" si="3"/>
        <v>0</v>
      </c>
    </row>
    <row r="95" spans="1:27" s="94" customFormat="1" ht="15.5" x14ac:dyDescent="0.35">
      <c r="A95" s="69"/>
      <c r="B95" s="69"/>
      <c r="C95" s="69"/>
      <c r="D95" s="69"/>
      <c r="E95" s="69"/>
      <c r="F95" s="75"/>
      <c r="G95" s="75" t="s">
        <v>1119</v>
      </c>
      <c r="H95" s="69"/>
      <c r="I95" s="74">
        <v>200000</v>
      </c>
      <c r="J95" s="69"/>
      <c r="K95" s="69" t="s">
        <v>1062</v>
      </c>
      <c r="L95" s="75" t="s">
        <v>1063</v>
      </c>
      <c r="M95" s="75" t="s">
        <v>1120</v>
      </c>
      <c r="N95" s="75">
        <v>20022352073</v>
      </c>
      <c r="O95" s="75"/>
      <c r="P95" s="69"/>
      <c r="Q95" s="69" t="s">
        <v>1065</v>
      </c>
      <c r="R95" s="69" t="s">
        <v>1066</v>
      </c>
      <c r="S95" s="69"/>
      <c r="T95" s="69"/>
      <c r="U95" s="69"/>
      <c r="V95" s="69"/>
      <c r="W95" s="69"/>
      <c r="X95" s="69"/>
      <c r="Y95" s="116" t="s">
        <v>1085</v>
      </c>
      <c r="Z95" s="637">
        <f t="shared" si="2"/>
        <v>14000.000000000002</v>
      </c>
      <c r="AA95" s="298">
        <f t="shared" si="3"/>
        <v>214000</v>
      </c>
    </row>
    <row r="96" spans="1:27" s="94" customFormat="1" ht="15.5" x14ac:dyDescent="0.35">
      <c r="A96" s="69"/>
      <c r="B96" s="69"/>
      <c r="C96" s="69"/>
      <c r="D96" s="69"/>
      <c r="E96" s="69"/>
      <c r="F96" s="75"/>
      <c r="G96" s="75" t="s">
        <v>1121</v>
      </c>
      <c r="H96" s="69"/>
      <c r="I96" s="74">
        <v>150000</v>
      </c>
      <c r="J96" s="69"/>
      <c r="K96" s="69" t="s">
        <v>1062</v>
      </c>
      <c r="L96" s="75" t="s">
        <v>1063</v>
      </c>
      <c r="M96" s="75" t="s">
        <v>1120</v>
      </c>
      <c r="N96" s="75">
        <v>20022352070</v>
      </c>
      <c r="O96" s="75"/>
      <c r="P96" s="69"/>
      <c r="Q96" s="69" t="s">
        <v>1065</v>
      </c>
      <c r="R96" s="69" t="s">
        <v>1066</v>
      </c>
      <c r="S96" s="69"/>
      <c r="T96" s="69"/>
      <c r="U96" s="69"/>
      <c r="V96" s="69"/>
      <c r="W96" s="69"/>
      <c r="X96" s="69"/>
      <c r="Y96" s="633"/>
      <c r="Z96" s="637">
        <f t="shared" si="2"/>
        <v>10500.000000000002</v>
      </c>
      <c r="AA96" s="298">
        <f t="shared" si="3"/>
        <v>160500</v>
      </c>
    </row>
    <row r="97" spans="1:27" s="94" customFormat="1" ht="15.5" x14ac:dyDescent="0.35">
      <c r="A97" s="69"/>
      <c r="B97" s="69"/>
      <c r="C97" s="69"/>
      <c r="D97" s="69"/>
      <c r="E97" s="69"/>
      <c r="F97" s="75"/>
      <c r="G97" s="75" t="s">
        <v>1122</v>
      </c>
      <c r="H97" s="69"/>
      <c r="I97" s="74">
        <v>150000</v>
      </c>
      <c r="J97" s="69"/>
      <c r="K97" s="69" t="s">
        <v>1123</v>
      </c>
      <c r="L97" s="75" t="s">
        <v>1063</v>
      </c>
      <c r="M97" s="75" t="s">
        <v>1124</v>
      </c>
      <c r="N97" s="75" t="s">
        <v>1125</v>
      </c>
      <c r="O97" s="75"/>
      <c r="P97" s="69"/>
      <c r="Q97" s="75" t="s">
        <v>1125</v>
      </c>
      <c r="R97" s="69" t="s">
        <v>1066</v>
      </c>
      <c r="S97" s="69"/>
      <c r="T97" s="69"/>
      <c r="U97" s="69"/>
      <c r="V97" s="69"/>
      <c r="W97" s="69"/>
      <c r="X97" s="69"/>
      <c r="Y97" s="633"/>
      <c r="Z97" s="637">
        <f t="shared" si="2"/>
        <v>10500.000000000002</v>
      </c>
      <c r="AA97" s="298">
        <f t="shared" si="3"/>
        <v>160500</v>
      </c>
    </row>
    <row r="98" spans="1:27" s="94" customFormat="1" ht="15.5" x14ac:dyDescent="0.35">
      <c r="A98" s="69"/>
      <c r="B98" s="69"/>
      <c r="C98" s="69"/>
      <c r="D98" s="69"/>
      <c r="E98" s="69"/>
      <c r="F98" s="75"/>
      <c r="G98" s="75" t="s">
        <v>1126</v>
      </c>
      <c r="H98" s="69"/>
      <c r="I98" s="74">
        <v>150000</v>
      </c>
      <c r="J98" s="69"/>
      <c r="K98" s="69" t="s">
        <v>1062</v>
      </c>
      <c r="L98" s="75" t="s">
        <v>1063</v>
      </c>
      <c r="M98" s="75" t="s">
        <v>1120</v>
      </c>
      <c r="N98" s="75">
        <v>2003168060</v>
      </c>
      <c r="O98" s="75"/>
      <c r="P98" s="69"/>
      <c r="Q98" s="69" t="s">
        <v>1065</v>
      </c>
      <c r="R98" s="69" t="s">
        <v>1066</v>
      </c>
      <c r="S98" s="69"/>
      <c r="T98" s="69"/>
      <c r="U98" s="69"/>
      <c r="V98" s="69"/>
      <c r="W98" s="69"/>
      <c r="X98" s="69"/>
      <c r="Y98" s="116" t="s">
        <v>1094</v>
      </c>
      <c r="Z98" s="637">
        <f t="shared" si="2"/>
        <v>10500.000000000002</v>
      </c>
      <c r="AA98" s="298">
        <f t="shared" si="3"/>
        <v>160500</v>
      </c>
    </row>
    <row r="99" spans="1:27" s="94" customFormat="1" ht="15.5" x14ac:dyDescent="0.35">
      <c r="A99" s="69"/>
      <c r="B99" s="69"/>
      <c r="C99" s="69"/>
      <c r="D99" s="69"/>
      <c r="E99" s="69"/>
      <c r="F99" s="75"/>
      <c r="G99" s="75" t="s">
        <v>1127</v>
      </c>
      <c r="H99" s="69"/>
      <c r="I99" s="74">
        <v>150000</v>
      </c>
      <c r="J99" s="69"/>
      <c r="K99" s="69" t="s">
        <v>1062</v>
      </c>
      <c r="L99" s="75" t="s">
        <v>1063</v>
      </c>
      <c r="M99" s="75" t="s">
        <v>1120</v>
      </c>
      <c r="N99" s="75">
        <v>2003168062</v>
      </c>
      <c r="O99" s="75"/>
      <c r="P99" s="69"/>
      <c r="Q99" s="69" t="s">
        <v>1065</v>
      </c>
      <c r="R99" s="69" t="s">
        <v>1066</v>
      </c>
      <c r="S99" s="69"/>
      <c r="T99" s="69"/>
      <c r="U99" s="69"/>
      <c r="V99" s="69"/>
      <c r="W99" s="69"/>
      <c r="X99" s="69"/>
      <c r="Y99" s="633"/>
      <c r="Z99" s="637">
        <f t="shared" si="2"/>
        <v>10500.000000000002</v>
      </c>
      <c r="AA99" s="298">
        <f t="shared" si="3"/>
        <v>160500</v>
      </c>
    </row>
    <row r="100" spans="1:27" s="94" customFormat="1" ht="15.5" x14ac:dyDescent="0.35">
      <c r="A100" s="69"/>
      <c r="B100" s="69"/>
      <c r="C100" s="69"/>
      <c r="D100" s="69"/>
      <c r="E100" s="69"/>
      <c r="F100" s="75"/>
      <c r="G100" s="75" t="s">
        <v>1128</v>
      </c>
      <c r="H100" s="69"/>
      <c r="I100" s="74">
        <v>150000</v>
      </c>
      <c r="J100" s="69"/>
      <c r="K100" s="69" t="s">
        <v>1062</v>
      </c>
      <c r="L100" s="75" t="s">
        <v>1063</v>
      </c>
      <c r="M100" s="75" t="s">
        <v>1120</v>
      </c>
      <c r="N100" s="75">
        <v>2003168078</v>
      </c>
      <c r="O100" s="75"/>
      <c r="P100" s="69"/>
      <c r="Q100" s="69" t="s">
        <v>1065</v>
      </c>
      <c r="R100" s="69" t="s">
        <v>1066</v>
      </c>
      <c r="S100" s="69"/>
      <c r="T100" s="69"/>
      <c r="U100" s="69"/>
      <c r="V100" s="69"/>
      <c r="W100" s="69"/>
      <c r="X100" s="69"/>
      <c r="Y100" s="633"/>
      <c r="Z100" s="637">
        <f t="shared" si="2"/>
        <v>10500.000000000002</v>
      </c>
      <c r="AA100" s="298">
        <f t="shared" si="3"/>
        <v>160500</v>
      </c>
    </row>
    <row r="101" spans="1:27" s="94" customFormat="1" ht="15.5" x14ac:dyDescent="0.35">
      <c r="A101" s="69"/>
      <c r="B101" s="69"/>
      <c r="C101" s="69"/>
      <c r="D101" s="69"/>
      <c r="E101" s="69"/>
      <c r="F101" s="75"/>
      <c r="G101" s="75" t="s">
        <v>1129</v>
      </c>
      <c r="H101" s="69"/>
      <c r="I101" s="74">
        <v>150000</v>
      </c>
      <c r="J101" s="69"/>
      <c r="K101" s="69" t="s">
        <v>1062</v>
      </c>
      <c r="L101" s="75" t="s">
        <v>1063</v>
      </c>
      <c r="M101" s="75" t="s">
        <v>1120</v>
      </c>
      <c r="N101" s="75">
        <v>2003168079</v>
      </c>
      <c r="O101" s="75"/>
      <c r="P101" s="69"/>
      <c r="Q101" s="69" t="s">
        <v>1065</v>
      </c>
      <c r="R101" s="69" t="s">
        <v>1066</v>
      </c>
      <c r="S101" s="69"/>
      <c r="T101" s="69"/>
      <c r="U101" s="69"/>
      <c r="V101" s="69"/>
      <c r="W101" s="69"/>
      <c r="X101" s="69"/>
      <c r="Y101" s="116" t="s">
        <v>1094</v>
      </c>
      <c r="Z101" s="637">
        <f t="shared" si="2"/>
        <v>10500.000000000002</v>
      </c>
      <c r="AA101" s="298">
        <f t="shared" si="3"/>
        <v>160500</v>
      </c>
    </row>
    <row r="102" spans="1:27" s="94" customFormat="1" ht="15.5" x14ac:dyDescent="0.35">
      <c r="A102" s="69"/>
      <c r="B102" s="69"/>
      <c r="C102" s="69"/>
      <c r="D102" s="69"/>
      <c r="E102" s="69"/>
      <c r="F102" s="75"/>
      <c r="G102" s="75" t="s">
        <v>1130</v>
      </c>
      <c r="H102" s="69"/>
      <c r="I102" s="74">
        <v>150000</v>
      </c>
      <c r="J102" s="69"/>
      <c r="K102" s="69" t="s">
        <v>1062</v>
      </c>
      <c r="L102" s="75" t="s">
        <v>1063</v>
      </c>
      <c r="M102" s="75" t="s">
        <v>1120</v>
      </c>
      <c r="N102" s="75">
        <v>2003168073</v>
      </c>
      <c r="O102" s="75"/>
      <c r="P102" s="69"/>
      <c r="Q102" s="69" t="s">
        <v>1065</v>
      </c>
      <c r="R102" s="69" t="s">
        <v>1066</v>
      </c>
      <c r="S102" s="69"/>
      <c r="T102" s="69"/>
      <c r="U102" s="69"/>
      <c r="V102" s="69"/>
      <c r="W102" s="69"/>
      <c r="X102" s="69"/>
      <c r="Y102" s="633"/>
      <c r="Z102" s="637">
        <f t="shared" si="2"/>
        <v>10500.000000000002</v>
      </c>
      <c r="AA102" s="298">
        <f t="shared" si="3"/>
        <v>160500</v>
      </c>
    </row>
    <row r="103" spans="1:27" s="94" customFormat="1" ht="15.5" x14ac:dyDescent="0.35">
      <c r="A103" s="69"/>
      <c r="B103" s="69"/>
      <c r="C103" s="69"/>
      <c r="D103" s="69"/>
      <c r="E103" s="69"/>
      <c r="F103" s="75"/>
      <c r="G103" s="75" t="s">
        <v>1131</v>
      </c>
      <c r="H103" s="69"/>
      <c r="I103" s="74">
        <v>150000</v>
      </c>
      <c r="J103" s="69"/>
      <c r="K103" s="69" t="s">
        <v>1062</v>
      </c>
      <c r="L103" s="75" t="s">
        <v>1063</v>
      </c>
      <c r="M103" s="75" t="s">
        <v>1120</v>
      </c>
      <c r="N103" s="75">
        <v>2003168063</v>
      </c>
      <c r="O103" s="75"/>
      <c r="P103" s="69"/>
      <c r="Q103" s="69" t="s">
        <v>1065</v>
      </c>
      <c r="R103" s="69" t="s">
        <v>1066</v>
      </c>
      <c r="S103" s="69"/>
      <c r="T103" s="69"/>
      <c r="U103" s="69"/>
      <c r="V103" s="69"/>
      <c r="W103" s="69"/>
      <c r="X103" s="69"/>
      <c r="Y103" s="633"/>
      <c r="Z103" s="637">
        <f t="shared" si="2"/>
        <v>10500.000000000002</v>
      </c>
      <c r="AA103" s="298">
        <f t="shared" si="3"/>
        <v>160500</v>
      </c>
    </row>
    <row r="104" spans="1:27" ht="15.5" x14ac:dyDescent="0.35">
      <c r="A104" s="76"/>
      <c r="B104" s="76"/>
      <c r="C104" s="76"/>
      <c r="D104" s="76"/>
      <c r="E104" s="76"/>
      <c r="F104" s="75"/>
      <c r="G104" s="75" t="s">
        <v>1132</v>
      </c>
      <c r="H104" s="69"/>
      <c r="I104" s="74">
        <v>150000</v>
      </c>
      <c r="J104" s="69"/>
      <c r="K104" s="69" t="s">
        <v>1062</v>
      </c>
      <c r="L104" s="75" t="s">
        <v>1063</v>
      </c>
      <c r="M104" s="75" t="s">
        <v>1120</v>
      </c>
      <c r="N104" s="75">
        <v>2005159007</v>
      </c>
      <c r="O104" s="75"/>
      <c r="P104" s="69"/>
      <c r="Q104" s="69" t="s">
        <v>1065</v>
      </c>
      <c r="R104" s="69" t="s">
        <v>1066</v>
      </c>
      <c r="S104" s="69"/>
      <c r="T104" s="69"/>
      <c r="U104" s="69"/>
      <c r="V104" s="69"/>
      <c r="W104" s="69"/>
      <c r="X104" s="69"/>
      <c r="Y104" s="116" t="s">
        <v>1067</v>
      </c>
      <c r="Z104" s="637">
        <f t="shared" si="2"/>
        <v>10500.000000000002</v>
      </c>
      <c r="AA104" s="298">
        <f t="shared" si="3"/>
        <v>160500</v>
      </c>
    </row>
    <row r="105" spans="1:27" ht="15.5" x14ac:dyDescent="0.35">
      <c r="A105" s="76"/>
      <c r="B105" s="76"/>
      <c r="C105" s="76"/>
      <c r="D105" s="76"/>
      <c r="E105" s="76"/>
      <c r="F105" s="75"/>
      <c r="G105" s="75" t="s">
        <v>1133</v>
      </c>
      <c r="H105" s="69"/>
      <c r="I105" s="74">
        <v>150000</v>
      </c>
      <c r="J105" s="69"/>
      <c r="K105" s="69" t="s">
        <v>1062</v>
      </c>
      <c r="L105" s="75" t="s">
        <v>1063</v>
      </c>
      <c r="M105" s="75" t="s">
        <v>1120</v>
      </c>
      <c r="N105" s="75">
        <v>2003668069</v>
      </c>
      <c r="O105" s="75"/>
      <c r="P105" s="69"/>
      <c r="Q105" s="69" t="s">
        <v>1065</v>
      </c>
      <c r="R105" s="69" t="s">
        <v>1066</v>
      </c>
      <c r="S105" s="69"/>
      <c r="T105" s="69"/>
      <c r="U105" s="69"/>
      <c r="V105" s="69"/>
      <c r="W105" s="69"/>
      <c r="X105" s="69"/>
      <c r="Y105" s="633"/>
      <c r="Z105" s="637">
        <f t="shared" si="2"/>
        <v>10500.000000000002</v>
      </c>
      <c r="AA105" s="298">
        <f t="shared" si="3"/>
        <v>160500</v>
      </c>
    </row>
    <row r="106" spans="1:27" ht="15.5" x14ac:dyDescent="0.35">
      <c r="A106" s="76"/>
      <c r="B106" s="76"/>
      <c r="C106" s="76"/>
      <c r="D106" s="76"/>
      <c r="E106" s="76"/>
      <c r="F106" s="75"/>
      <c r="G106" s="75" t="s">
        <v>1134</v>
      </c>
      <c r="H106" s="69"/>
      <c r="I106" s="74">
        <v>150000</v>
      </c>
      <c r="J106" s="69"/>
      <c r="K106" s="69" t="s">
        <v>1062</v>
      </c>
      <c r="L106" s="75" t="s">
        <v>1063</v>
      </c>
      <c r="M106" s="75" t="s">
        <v>1120</v>
      </c>
      <c r="N106" s="75">
        <v>2003168070</v>
      </c>
      <c r="O106" s="75"/>
      <c r="P106" s="69"/>
      <c r="Q106" s="69" t="s">
        <v>1065</v>
      </c>
      <c r="R106" s="69" t="s">
        <v>1066</v>
      </c>
      <c r="S106" s="69"/>
      <c r="T106" s="69"/>
      <c r="U106" s="69"/>
      <c r="V106" s="69"/>
      <c r="W106" s="69"/>
      <c r="X106" s="69"/>
      <c r="Y106" s="633"/>
      <c r="Z106" s="637">
        <f t="shared" si="2"/>
        <v>10500.000000000002</v>
      </c>
      <c r="AA106" s="298">
        <f t="shared" si="3"/>
        <v>160500</v>
      </c>
    </row>
    <row r="107" spans="1:27" ht="15.5" x14ac:dyDescent="0.35">
      <c r="A107" s="76"/>
      <c r="B107" s="76"/>
      <c r="C107" s="76"/>
      <c r="D107" s="76"/>
      <c r="E107" s="76"/>
      <c r="F107" s="75"/>
      <c r="G107" s="75" t="s">
        <v>1135</v>
      </c>
      <c r="H107" s="69"/>
      <c r="I107" s="74">
        <v>150000</v>
      </c>
      <c r="J107" s="69"/>
      <c r="K107" s="69" t="s">
        <v>1062</v>
      </c>
      <c r="L107" s="75" t="s">
        <v>1063</v>
      </c>
      <c r="M107" s="75" t="s">
        <v>1120</v>
      </c>
      <c r="N107" s="75">
        <v>2003168068</v>
      </c>
      <c r="O107" s="75"/>
      <c r="P107" s="69"/>
      <c r="Q107" s="69" t="s">
        <v>1065</v>
      </c>
      <c r="R107" s="69" t="s">
        <v>1066</v>
      </c>
      <c r="S107" s="69"/>
      <c r="T107" s="69"/>
      <c r="U107" s="69"/>
      <c r="V107" s="69"/>
      <c r="W107" s="69"/>
      <c r="X107" s="69"/>
      <c r="Y107" s="116" t="s">
        <v>1094</v>
      </c>
      <c r="Z107" s="637">
        <f t="shared" si="2"/>
        <v>10500.000000000002</v>
      </c>
      <c r="AA107" s="298">
        <f t="shared" si="3"/>
        <v>160500</v>
      </c>
    </row>
    <row r="108" spans="1:27" ht="15.5" x14ac:dyDescent="0.35">
      <c r="A108" s="76"/>
      <c r="B108" s="76"/>
      <c r="C108" s="76"/>
      <c r="D108" s="76"/>
      <c r="E108" s="76"/>
      <c r="F108" s="75"/>
      <c r="G108" s="75" t="s">
        <v>1136</v>
      </c>
      <c r="H108" s="69"/>
      <c r="I108" s="74">
        <v>150000</v>
      </c>
      <c r="J108" s="69"/>
      <c r="K108" s="69" t="s">
        <v>1062</v>
      </c>
      <c r="L108" s="75" t="s">
        <v>1063</v>
      </c>
      <c r="M108" s="75" t="s">
        <v>1120</v>
      </c>
      <c r="N108" s="75">
        <v>2003168074</v>
      </c>
      <c r="O108" s="75"/>
      <c r="P108" s="69"/>
      <c r="Q108" s="69" t="s">
        <v>1065</v>
      </c>
      <c r="R108" s="69" t="s">
        <v>1066</v>
      </c>
      <c r="S108" s="69"/>
      <c r="T108" s="69"/>
      <c r="U108" s="69"/>
      <c r="V108" s="69"/>
      <c r="W108" s="69"/>
      <c r="X108" s="69"/>
      <c r="Y108" s="633"/>
      <c r="Z108" s="637">
        <f t="shared" si="2"/>
        <v>10500.000000000002</v>
      </c>
      <c r="AA108" s="298">
        <f t="shared" si="3"/>
        <v>160500</v>
      </c>
    </row>
    <row r="109" spans="1:27" ht="15.5" x14ac:dyDescent="0.35">
      <c r="A109" s="76"/>
      <c r="B109" s="76"/>
      <c r="C109" s="76"/>
      <c r="D109" s="76"/>
      <c r="E109" s="76"/>
      <c r="F109" s="75"/>
      <c r="G109" s="75" t="s">
        <v>1137</v>
      </c>
      <c r="H109" s="69"/>
      <c r="I109" s="74">
        <v>150000</v>
      </c>
      <c r="J109" s="69"/>
      <c r="K109" s="69" t="s">
        <v>1062</v>
      </c>
      <c r="L109" s="75" t="s">
        <v>1063</v>
      </c>
      <c r="M109" s="75" t="s">
        <v>1120</v>
      </c>
      <c r="N109" s="75">
        <v>2003168077</v>
      </c>
      <c r="O109" s="75"/>
      <c r="P109" s="69"/>
      <c r="Q109" s="69" t="s">
        <v>1065</v>
      </c>
      <c r="R109" s="69" t="s">
        <v>1066</v>
      </c>
      <c r="S109" s="69"/>
      <c r="T109" s="69"/>
      <c r="U109" s="69"/>
      <c r="V109" s="69"/>
      <c r="W109" s="69"/>
      <c r="X109" s="69"/>
      <c r="Y109" s="633"/>
      <c r="Z109" s="637">
        <f t="shared" si="2"/>
        <v>10500.000000000002</v>
      </c>
      <c r="AA109" s="298">
        <f t="shared" si="3"/>
        <v>160500</v>
      </c>
    </row>
    <row r="110" spans="1:27" ht="15.5" x14ac:dyDescent="0.35">
      <c r="A110" s="76"/>
      <c r="B110" s="76"/>
      <c r="C110" s="76"/>
      <c r="D110" s="76"/>
      <c r="E110" s="76"/>
      <c r="F110" s="75"/>
      <c r="G110" s="75" t="s">
        <v>1138</v>
      </c>
      <c r="H110" s="69"/>
      <c r="I110" s="74">
        <v>150000</v>
      </c>
      <c r="J110" s="69"/>
      <c r="K110" s="69" t="s">
        <v>1062</v>
      </c>
      <c r="L110" s="75" t="s">
        <v>1063</v>
      </c>
      <c r="M110" s="75" t="s">
        <v>1120</v>
      </c>
      <c r="N110" s="75">
        <v>2006240231</v>
      </c>
      <c r="O110" s="75"/>
      <c r="P110" s="69"/>
      <c r="Q110" s="69" t="s">
        <v>1065</v>
      </c>
      <c r="R110" s="69" t="s">
        <v>1066</v>
      </c>
      <c r="S110" s="69"/>
      <c r="T110" s="69"/>
      <c r="U110" s="69"/>
      <c r="V110" s="69"/>
      <c r="W110" s="69"/>
      <c r="X110" s="69"/>
      <c r="Y110" s="116" t="s">
        <v>1094</v>
      </c>
      <c r="Z110" s="637">
        <f t="shared" si="2"/>
        <v>10500.000000000002</v>
      </c>
      <c r="AA110" s="298">
        <f t="shared" si="3"/>
        <v>160500</v>
      </c>
    </row>
    <row r="111" spans="1:27" ht="15.5" x14ac:dyDescent="0.35">
      <c r="A111" s="76"/>
      <c r="B111" s="76"/>
      <c r="C111" s="76"/>
      <c r="D111" s="76"/>
      <c r="E111" s="76"/>
      <c r="F111" s="75"/>
      <c r="G111" s="75" t="s">
        <v>1139</v>
      </c>
      <c r="H111" s="69"/>
      <c r="I111" s="74">
        <v>150000</v>
      </c>
      <c r="J111" s="69"/>
      <c r="K111" s="69" t="s">
        <v>1062</v>
      </c>
      <c r="L111" s="75" t="s">
        <v>1063</v>
      </c>
      <c r="M111" s="75" t="s">
        <v>1120</v>
      </c>
      <c r="N111" s="75">
        <v>2006240230</v>
      </c>
      <c r="O111" s="75"/>
      <c r="P111" s="69"/>
      <c r="Q111" s="69" t="s">
        <v>1065</v>
      </c>
      <c r="R111" s="69" t="s">
        <v>1066</v>
      </c>
      <c r="S111" s="69"/>
      <c r="T111" s="69"/>
      <c r="U111" s="69"/>
      <c r="V111" s="69"/>
      <c r="W111" s="69"/>
      <c r="X111" s="69"/>
      <c r="Y111" s="633"/>
      <c r="Z111" s="637">
        <f t="shared" si="2"/>
        <v>10500.000000000002</v>
      </c>
      <c r="AA111" s="298">
        <f t="shared" si="3"/>
        <v>160500</v>
      </c>
    </row>
    <row r="112" spans="1:27" ht="15.5" x14ac:dyDescent="0.35">
      <c r="A112" s="76"/>
      <c r="B112" s="76"/>
      <c r="C112" s="76"/>
      <c r="D112" s="76"/>
      <c r="E112" s="76"/>
      <c r="F112" s="75"/>
      <c r="G112" s="75" t="s">
        <v>1140</v>
      </c>
      <c r="H112" s="69"/>
      <c r="I112" s="74">
        <v>200000</v>
      </c>
      <c r="J112" s="69"/>
      <c r="K112" s="69" t="s">
        <v>1062</v>
      </c>
      <c r="L112" s="75" t="s">
        <v>1063</v>
      </c>
      <c r="M112" s="75" t="s">
        <v>1141</v>
      </c>
      <c r="N112" s="75">
        <v>2008261270</v>
      </c>
      <c r="O112" s="75"/>
      <c r="P112" s="69"/>
      <c r="Q112" s="69" t="s">
        <v>1065</v>
      </c>
      <c r="R112" s="69" t="s">
        <v>1066</v>
      </c>
      <c r="S112" s="69"/>
      <c r="T112" s="69"/>
      <c r="U112" s="69"/>
      <c r="V112" s="69"/>
      <c r="W112" s="69"/>
      <c r="X112" s="69"/>
      <c r="Y112" s="633"/>
      <c r="Z112" s="637">
        <f t="shared" si="2"/>
        <v>14000.000000000002</v>
      </c>
      <c r="AA112" s="298">
        <f t="shared" si="3"/>
        <v>214000</v>
      </c>
    </row>
    <row r="113" spans="1:27" ht="15.5" x14ac:dyDescent="0.35">
      <c r="A113" s="76"/>
      <c r="B113" s="76"/>
      <c r="C113" s="76"/>
      <c r="D113" s="76"/>
      <c r="E113" s="76"/>
      <c r="F113" s="75"/>
      <c r="G113" s="75" t="s">
        <v>1142</v>
      </c>
      <c r="H113" s="69"/>
      <c r="I113" s="74">
        <v>200000</v>
      </c>
      <c r="J113" s="69"/>
      <c r="K113" s="69" t="s">
        <v>933</v>
      </c>
      <c r="L113" s="75" t="s">
        <v>1063</v>
      </c>
      <c r="M113" s="75" t="s">
        <v>1143</v>
      </c>
      <c r="N113" s="75" t="s">
        <v>1144</v>
      </c>
      <c r="O113" s="75"/>
      <c r="P113" s="69"/>
      <c r="Q113" s="69" t="s">
        <v>1071</v>
      </c>
      <c r="R113" s="69" t="s">
        <v>1066</v>
      </c>
      <c r="S113" s="69"/>
      <c r="T113" s="69"/>
      <c r="U113" s="69"/>
      <c r="V113" s="69"/>
      <c r="W113" s="69"/>
      <c r="X113" s="69"/>
      <c r="Y113" s="633"/>
      <c r="Z113" s="637">
        <f t="shared" si="2"/>
        <v>14000.000000000002</v>
      </c>
      <c r="AA113" s="298">
        <f t="shared" si="3"/>
        <v>214000</v>
      </c>
    </row>
    <row r="114" spans="1:27" ht="15.5" x14ac:dyDescent="0.35">
      <c r="A114" s="76"/>
      <c r="B114" s="76"/>
      <c r="C114" s="76"/>
      <c r="D114" s="76"/>
      <c r="E114" s="76"/>
      <c r="F114" s="75"/>
      <c r="G114" s="95" t="s">
        <v>994</v>
      </c>
      <c r="H114" s="86"/>
      <c r="I114" s="87">
        <f>SUM(I95:I113)</f>
        <v>3000000</v>
      </c>
      <c r="J114" s="69"/>
      <c r="K114" s="69"/>
      <c r="L114" s="75"/>
      <c r="M114" s="75"/>
      <c r="N114" s="75"/>
      <c r="O114" s="75"/>
      <c r="P114" s="69"/>
      <c r="Q114" s="69"/>
      <c r="R114" s="69"/>
      <c r="S114" s="69"/>
      <c r="T114" s="69"/>
      <c r="U114" s="69"/>
      <c r="V114" s="69"/>
      <c r="W114" s="69"/>
      <c r="X114" s="69"/>
      <c r="Y114" s="633"/>
      <c r="Z114" s="637">
        <f t="shared" si="2"/>
        <v>210000.00000000003</v>
      </c>
      <c r="AA114" s="300">
        <f t="shared" si="3"/>
        <v>3210000</v>
      </c>
    </row>
    <row r="115" spans="1:27" ht="15.5" x14ac:dyDescent="0.35">
      <c r="A115" s="64"/>
      <c r="B115" s="64"/>
      <c r="C115" s="64"/>
      <c r="D115" s="64"/>
      <c r="E115" s="64"/>
      <c r="F115" s="96"/>
      <c r="G115" s="96" t="s">
        <v>1145</v>
      </c>
      <c r="H115" s="64"/>
      <c r="I115" s="67"/>
      <c r="J115" s="64"/>
      <c r="K115" s="64"/>
      <c r="L115" s="68"/>
      <c r="M115" s="97"/>
      <c r="N115" s="68"/>
      <c r="O115" s="68"/>
      <c r="P115" s="64"/>
      <c r="Q115" s="64"/>
      <c r="R115" s="64"/>
      <c r="S115" s="64"/>
      <c r="T115" s="64"/>
      <c r="U115" s="64"/>
      <c r="V115" s="64"/>
      <c r="W115" s="64"/>
      <c r="X115" s="64"/>
      <c r="Y115" s="115"/>
      <c r="Z115" s="637">
        <f t="shared" si="2"/>
        <v>0</v>
      </c>
      <c r="AA115" s="297">
        <f t="shared" si="3"/>
        <v>0</v>
      </c>
    </row>
    <row r="116" spans="1:27" ht="15.5" x14ac:dyDescent="0.35">
      <c r="A116" s="76"/>
      <c r="B116" s="76"/>
      <c r="C116" s="76"/>
      <c r="D116" s="76"/>
      <c r="E116" s="76"/>
      <c r="F116" s="69"/>
      <c r="G116" s="69" t="s">
        <v>1146</v>
      </c>
      <c r="H116" s="69"/>
      <c r="I116" s="74">
        <v>200000</v>
      </c>
      <c r="J116" s="69"/>
      <c r="K116" s="69" t="s">
        <v>1147</v>
      </c>
      <c r="L116" s="75" t="s">
        <v>1063</v>
      </c>
      <c r="M116" s="79" t="s">
        <v>1148</v>
      </c>
      <c r="N116" s="75" t="s">
        <v>1149</v>
      </c>
      <c r="O116" s="75"/>
      <c r="P116" s="69"/>
      <c r="Q116" s="69" t="s">
        <v>1065</v>
      </c>
      <c r="R116" s="69" t="s">
        <v>1066</v>
      </c>
      <c r="S116" s="69"/>
      <c r="T116" s="69"/>
      <c r="U116" s="69"/>
      <c r="V116" s="69"/>
      <c r="W116" s="69"/>
      <c r="X116" s="69"/>
      <c r="Y116" s="633"/>
      <c r="Z116" s="637">
        <f t="shared" si="2"/>
        <v>14000.000000000002</v>
      </c>
      <c r="AA116" s="298">
        <f t="shared" si="3"/>
        <v>214000</v>
      </c>
    </row>
    <row r="117" spans="1:27" ht="15.5" x14ac:dyDescent="0.35">
      <c r="A117" s="76"/>
      <c r="B117" s="76"/>
      <c r="C117" s="76"/>
      <c r="D117" s="76"/>
      <c r="E117" s="76"/>
      <c r="F117" s="69"/>
      <c r="G117" s="69" t="s">
        <v>1150</v>
      </c>
      <c r="H117" s="69"/>
      <c r="I117" s="74">
        <v>200000</v>
      </c>
      <c r="J117" s="69"/>
      <c r="K117" s="69" t="s">
        <v>1076</v>
      </c>
      <c r="L117" s="75" t="s">
        <v>1063</v>
      </c>
      <c r="M117" s="79" t="s">
        <v>1151</v>
      </c>
      <c r="N117" s="75" t="s">
        <v>1152</v>
      </c>
      <c r="O117" s="75"/>
      <c r="P117" s="69"/>
      <c r="Q117" s="69" t="s">
        <v>1063</v>
      </c>
      <c r="R117" s="69" t="s">
        <v>1066</v>
      </c>
      <c r="S117" s="69"/>
      <c r="T117" s="69"/>
      <c r="U117" s="69"/>
      <c r="V117" s="69"/>
      <c r="W117" s="69"/>
      <c r="X117" s="69"/>
      <c r="Y117" s="633"/>
      <c r="Z117" s="637">
        <f t="shared" si="2"/>
        <v>14000.000000000002</v>
      </c>
      <c r="AA117" s="298">
        <f t="shared" si="3"/>
        <v>214000</v>
      </c>
    </row>
    <row r="118" spans="1:27" ht="15.5" x14ac:dyDescent="0.35">
      <c r="A118" s="76"/>
      <c r="B118" s="76"/>
      <c r="C118" s="76"/>
      <c r="D118" s="76"/>
      <c r="E118" s="76"/>
      <c r="F118" s="69"/>
      <c r="G118" s="69" t="s">
        <v>1153</v>
      </c>
      <c r="H118" s="69"/>
      <c r="I118" s="74">
        <v>200000</v>
      </c>
      <c r="J118" s="69"/>
      <c r="K118" s="69" t="s">
        <v>1147</v>
      </c>
      <c r="L118" s="75" t="s">
        <v>1063</v>
      </c>
      <c r="M118" s="79" t="s">
        <v>1148</v>
      </c>
      <c r="N118" s="75" t="s">
        <v>1154</v>
      </c>
      <c r="O118" s="75"/>
      <c r="P118" s="69"/>
      <c r="Q118" s="69" t="s">
        <v>1065</v>
      </c>
      <c r="R118" s="69" t="s">
        <v>1066</v>
      </c>
      <c r="S118" s="69"/>
      <c r="T118" s="69"/>
      <c r="U118" s="69"/>
      <c r="V118" s="69"/>
      <c r="W118" s="69"/>
      <c r="X118" s="69"/>
      <c r="Y118" s="633"/>
      <c r="Z118" s="637">
        <f t="shared" si="2"/>
        <v>14000.000000000002</v>
      </c>
      <c r="AA118" s="298">
        <f t="shared" si="3"/>
        <v>214000</v>
      </c>
    </row>
    <row r="119" spans="1:27" ht="15.5" x14ac:dyDescent="0.35">
      <c r="A119" s="76"/>
      <c r="B119" s="76"/>
      <c r="C119" s="76"/>
      <c r="D119" s="76"/>
      <c r="E119" s="76"/>
      <c r="F119" s="69"/>
      <c r="G119" s="69" t="s">
        <v>1155</v>
      </c>
      <c r="H119" s="69"/>
      <c r="I119" s="74">
        <v>200000</v>
      </c>
      <c r="J119" s="69"/>
      <c r="K119" s="69" t="s">
        <v>1076</v>
      </c>
      <c r="L119" s="75" t="s">
        <v>1063</v>
      </c>
      <c r="M119" s="79" t="s">
        <v>1151</v>
      </c>
      <c r="N119" s="75" t="s">
        <v>1156</v>
      </c>
      <c r="O119" s="75"/>
      <c r="P119" s="69"/>
      <c r="Q119" s="69" t="s">
        <v>1063</v>
      </c>
      <c r="R119" s="69" t="s">
        <v>1066</v>
      </c>
      <c r="S119" s="69"/>
      <c r="T119" s="69"/>
      <c r="U119" s="69"/>
      <c r="V119" s="69"/>
      <c r="W119" s="69"/>
      <c r="X119" s="69"/>
      <c r="Y119" s="633"/>
      <c r="Z119" s="637">
        <f t="shared" si="2"/>
        <v>14000.000000000002</v>
      </c>
      <c r="AA119" s="298">
        <f t="shared" si="3"/>
        <v>214000</v>
      </c>
    </row>
    <row r="120" spans="1:27" ht="15.5" x14ac:dyDescent="0.35">
      <c r="A120" s="76"/>
      <c r="B120" s="76"/>
      <c r="C120" s="76"/>
      <c r="D120" s="76"/>
      <c r="E120" s="76"/>
      <c r="F120" s="69"/>
      <c r="G120" s="69" t="s">
        <v>1157</v>
      </c>
      <c r="H120" s="69"/>
      <c r="I120" s="74">
        <v>200000</v>
      </c>
      <c r="J120" s="69"/>
      <c r="K120" s="69" t="s">
        <v>1147</v>
      </c>
      <c r="L120" s="75" t="s">
        <v>1063</v>
      </c>
      <c r="M120" s="79" t="s">
        <v>1148</v>
      </c>
      <c r="N120" s="75" t="s">
        <v>1158</v>
      </c>
      <c r="O120" s="75"/>
      <c r="P120" s="69"/>
      <c r="Q120" s="69" t="s">
        <v>1065</v>
      </c>
      <c r="R120" s="69" t="s">
        <v>1066</v>
      </c>
      <c r="S120" s="69"/>
      <c r="T120" s="69"/>
      <c r="U120" s="69"/>
      <c r="V120" s="69"/>
      <c r="W120" s="69"/>
      <c r="X120" s="69"/>
      <c r="Y120" s="633"/>
      <c r="Z120" s="637">
        <f t="shared" si="2"/>
        <v>14000.000000000002</v>
      </c>
      <c r="AA120" s="298">
        <f t="shared" si="3"/>
        <v>214000</v>
      </c>
    </row>
    <row r="121" spans="1:27" ht="15.5" x14ac:dyDescent="0.35">
      <c r="A121" s="76"/>
      <c r="B121" s="76"/>
      <c r="C121" s="76"/>
      <c r="D121" s="76"/>
      <c r="E121" s="76"/>
      <c r="F121" s="69"/>
      <c r="G121" s="69" t="s">
        <v>1159</v>
      </c>
      <c r="H121" s="69"/>
      <c r="I121" s="74">
        <v>200000</v>
      </c>
      <c r="J121" s="69"/>
      <c r="K121" s="69" t="s">
        <v>1076</v>
      </c>
      <c r="L121" s="75" t="s">
        <v>1063</v>
      </c>
      <c r="M121" s="79" t="s">
        <v>1151</v>
      </c>
      <c r="N121" s="75" t="s">
        <v>1160</v>
      </c>
      <c r="O121" s="75"/>
      <c r="P121" s="69"/>
      <c r="Q121" s="69" t="s">
        <v>1063</v>
      </c>
      <c r="R121" s="69" t="s">
        <v>1066</v>
      </c>
      <c r="S121" s="69"/>
      <c r="T121" s="69"/>
      <c r="U121" s="69"/>
      <c r="V121" s="69"/>
      <c r="W121" s="69"/>
      <c r="X121" s="69"/>
      <c r="Y121" s="633"/>
      <c r="Z121" s="637">
        <f t="shared" si="2"/>
        <v>14000.000000000002</v>
      </c>
      <c r="AA121" s="298">
        <f t="shared" si="3"/>
        <v>214000</v>
      </c>
    </row>
    <row r="122" spans="1:27" ht="15.5" x14ac:dyDescent="0.35">
      <c r="A122" s="76"/>
      <c r="B122" s="76"/>
      <c r="C122" s="76"/>
      <c r="D122" s="76"/>
      <c r="E122" s="76"/>
      <c r="F122" s="69"/>
      <c r="G122" s="95" t="s">
        <v>994</v>
      </c>
      <c r="H122" s="69"/>
      <c r="I122" s="87">
        <f>SUM(I116:I121)</f>
        <v>1200000</v>
      </c>
      <c r="J122" s="69"/>
      <c r="K122" s="69"/>
      <c r="L122" s="75"/>
      <c r="M122" s="79"/>
      <c r="N122" s="75"/>
      <c r="O122" s="75"/>
      <c r="P122" s="69"/>
      <c r="Q122" s="69"/>
      <c r="R122" s="69"/>
      <c r="S122" s="69"/>
      <c r="T122" s="69"/>
      <c r="U122" s="69"/>
      <c r="V122" s="69"/>
      <c r="W122" s="69"/>
      <c r="X122" s="69"/>
      <c r="Y122" s="633"/>
      <c r="Z122" s="637">
        <f t="shared" si="2"/>
        <v>84000.000000000015</v>
      </c>
      <c r="AA122" s="300">
        <f t="shared" si="3"/>
        <v>1284000</v>
      </c>
    </row>
    <row r="123" spans="1:27" ht="15.5" x14ac:dyDescent="0.35">
      <c r="A123" s="64"/>
      <c r="B123" s="64"/>
      <c r="C123" s="64"/>
      <c r="D123" s="64"/>
      <c r="E123" s="64"/>
      <c r="F123" s="96"/>
      <c r="G123" s="96" t="s">
        <v>1161</v>
      </c>
      <c r="H123" s="64"/>
      <c r="I123" s="67"/>
      <c r="J123" s="64"/>
      <c r="K123" s="64"/>
      <c r="L123" s="68"/>
      <c r="M123" s="97"/>
      <c r="N123" s="68"/>
      <c r="O123" s="68"/>
      <c r="P123" s="64"/>
      <c r="Q123" s="64"/>
      <c r="R123" s="64"/>
      <c r="S123" s="64"/>
      <c r="T123" s="64"/>
      <c r="U123" s="64"/>
      <c r="V123" s="64"/>
      <c r="W123" s="64"/>
      <c r="X123" s="64"/>
      <c r="Y123" s="115"/>
      <c r="Z123" s="637">
        <f t="shared" si="2"/>
        <v>0</v>
      </c>
      <c r="AA123" s="297">
        <f t="shared" si="3"/>
        <v>0</v>
      </c>
    </row>
    <row r="124" spans="1:27" ht="15.5" x14ac:dyDescent="0.35">
      <c r="A124" s="76"/>
      <c r="B124" s="76"/>
      <c r="C124" s="76"/>
      <c r="D124" s="76"/>
      <c r="E124" s="76"/>
      <c r="F124" s="79"/>
      <c r="G124" s="79" t="s">
        <v>1162</v>
      </c>
      <c r="H124" s="69"/>
      <c r="I124" s="74">
        <v>40000</v>
      </c>
      <c r="J124" s="69"/>
      <c r="K124" s="69" t="s">
        <v>1163</v>
      </c>
      <c r="L124" s="75" t="s">
        <v>1082</v>
      </c>
      <c r="M124" s="75" t="s">
        <v>1082</v>
      </c>
      <c r="N124" s="75" t="s">
        <v>1082</v>
      </c>
      <c r="O124" s="75"/>
      <c r="P124" s="69"/>
      <c r="Q124" s="75" t="s">
        <v>1082</v>
      </c>
      <c r="R124" s="69" t="s">
        <v>1164</v>
      </c>
      <c r="S124" s="69"/>
      <c r="T124" s="69"/>
      <c r="U124" s="69"/>
      <c r="V124" s="69"/>
      <c r="W124" s="69"/>
      <c r="X124" s="69"/>
      <c r="Y124" s="121"/>
      <c r="Z124" s="637">
        <f t="shared" si="2"/>
        <v>2800.0000000000005</v>
      </c>
      <c r="AA124" s="298">
        <f t="shared" si="3"/>
        <v>42800</v>
      </c>
    </row>
    <row r="125" spans="1:27" ht="15.5" x14ac:dyDescent="0.35">
      <c r="A125" s="76"/>
      <c r="B125" s="76"/>
      <c r="C125" s="76"/>
      <c r="D125" s="76"/>
      <c r="E125" s="76"/>
      <c r="F125" s="79"/>
      <c r="G125" s="79" t="s">
        <v>1165</v>
      </c>
      <c r="H125" s="69"/>
      <c r="I125" s="74">
        <v>40000</v>
      </c>
      <c r="J125" s="69"/>
      <c r="K125" s="69" t="s">
        <v>1163</v>
      </c>
      <c r="L125" s="75" t="s">
        <v>1082</v>
      </c>
      <c r="M125" s="75" t="s">
        <v>1082</v>
      </c>
      <c r="N125" s="75" t="s">
        <v>1082</v>
      </c>
      <c r="O125" s="75"/>
      <c r="P125" s="69"/>
      <c r="Q125" s="75" t="s">
        <v>1082</v>
      </c>
      <c r="R125" s="69" t="s">
        <v>1164</v>
      </c>
      <c r="S125" s="69"/>
      <c r="T125" s="69"/>
      <c r="U125" s="69"/>
      <c r="V125" s="69"/>
      <c r="W125" s="69"/>
      <c r="X125" s="69"/>
      <c r="Y125" s="121"/>
      <c r="Z125" s="637">
        <f t="shared" si="2"/>
        <v>2800.0000000000005</v>
      </c>
      <c r="AA125" s="298">
        <f t="shared" si="3"/>
        <v>42800</v>
      </c>
    </row>
    <row r="126" spans="1:27" ht="15.5" x14ac:dyDescent="0.35">
      <c r="A126" s="76"/>
      <c r="B126" s="76"/>
      <c r="C126" s="76"/>
      <c r="D126" s="76"/>
      <c r="E126" s="76"/>
      <c r="F126" s="79"/>
      <c r="G126" s="79" t="s">
        <v>1166</v>
      </c>
      <c r="H126" s="69"/>
      <c r="I126" s="74">
        <v>40000</v>
      </c>
      <c r="J126" s="69"/>
      <c r="K126" s="69" t="s">
        <v>1163</v>
      </c>
      <c r="L126" s="75" t="s">
        <v>1082</v>
      </c>
      <c r="M126" s="75" t="s">
        <v>1082</v>
      </c>
      <c r="N126" s="75" t="s">
        <v>1082</v>
      </c>
      <c r="O126" s="75"/>
      <c r="P126" s="69"/>
      <c r="Q126" s="75" t="s">
        <v>1082</v>
      </c>
      <c r="R126" s="69" t="s">
        <v>1164</v>
      </c>
      <c r="S126" s="69"/>
      <c r="T126" s="69"/>
      <c r="U126" s="69"/>
      <c r="V126" s="69"/>
      <c r="W126" s="69"/>
      <c r="X126" s="69"/>
      <c r="Y126" s="121"/>
      <c r="Z126" s="637">
        <f t="shared" si="2"/>
        <v>2800.0000000000005</v>
      </c>
      <c r="AA126" s="298">
        <f t="shared" si="3"/>
        <v>42800</v>
      </c>
    </row>
    <row r="127" spans="1:27" ht="15.5" x14ac:dyDescent="0.35">
      <c r="A127" s="76"/>
      <c r="B127" s="76"/>
      <c r="C127" s="76"/>
      <c r="D127" s="76"/>
      <c r="E127" s="76"/>
      <c r="F127" s="79"/>
      <c r="G127" s="79" t="s">
        <v>1167</v>
      </c>
      <c r="H127" s="69"/>
      <c r="I127" s="74">
        <v>40000</v>
      </c>
      <c r="J127" s="69"/>
      <c r="K127" s="69" t="s">
        <v>1163</v>
      </c>
      <c r="L127" s="75" t="s">
        <v>1082</v>
      </c>
      <c r="M127" s="75" t="s">
        <v>1082</v>
      </c>
      <c r="N127" s="75" t="s">
        <v>1082</v>
      </c>
      <c r="O127" s="75"/>
      <c r="P127" s="69"/>
      <c r="Q127" s="75" t="s">
        <v>1082</v>
      </c>
      <c r="R127" s="69" t="s">
        <v>1164</v>
      </c>
      <c r="S127" s="69"/>
      <c r="T127" s="69"/>
      <c r="U127" s="69"/>
      <c r="V127" s="69"/>
      <c r="W127" s="69"/>
      <c r="X127" s="69"/>
      <c r="Y127" s="121"/>
      <c r="Z127" s="637">
        <f t="shared" si="2"/>
        <v>2800.0000000000005</v>
      </c>
      <c r="AA127" s="298">
        <f t="shared" si="3"/>
        <v>42800</v>
      </c>
    </row>
    <row r="128" spans="1:27" ht="15.5" x14ac:dyDescent="0.35">
      <c r="A128" s="76"/>
      <c r="B128" s="76"/>
      <c r="C128" s="76"/>
      <c r="D128" s="76"/>
      <c r="E128" s="76"/>
      <c r="F128" s="79"/>
      <c r="G128" s="95" t="s">
        <v>994</v>
      </c>
      <c r="H128" s="69"/>
      <c r="I128" s="87">
        <f>SUM(I124:I127)</f>
        <v>160000</v>
      </c>
      <c r="J128" s="69"/>
      <c r="K128" s="69"/>
      <c r="L128" s="75"/>
      <c r="M128" s="75"/>
      <c r="N128" s="75"/>
      <c r="O128" s="75"/>
      <c r="P128" s="69"/>
      <c r="Q128" s="75"/>
      <c r="R128" s="69"/>
      <c r="S128" s="69"/>
      <c r="T128" s="69"/>
      <c r="U128" s="69"/>
      <c r="V128" s="69"/>
      <c r="W128" s="69"/>
      <c r="X128" s="69"/>
      <c r="Y128" s="121"/>
      <c r="Z128" s="637">
        <f t="shared" si="2"/>
        <v>11200.000000000002</v>
      </c>
      <c r="AA128" s="300">
        <f t="shared" si="3"/>
        <v>171200</v>
      </c>
    </row>
    <row r="129" spans="1:27" ht="15.5" x14ac:dyDescent="0.35">
      <c r="A129" s="64"/>
      <c r="B129" s="64"/>
      <c r="C129" s="64"/>
      <c r="D129" s="64"/>
      <c r="E129" s="64"/>
      <c r="F129" s="66"/>
      <c r="G129" s="66" t="s">
        <v>1168</v>
      </c>
      <c r="H129" s="64"/>
      <c r="I129" s="67"/>
      <c r="J129" s="64"/>
      <c r="K129" s="64"/>
      <c r="L129" s="68"/>
      <c r="M129" s="68"/>
      <c r="N129" s="68"/>
      <c r="O129" s="68"/>
      <c r="P129" s="64"/>
      <c r="Q129" s="64"/>
      <c r="R129" s="68"/>
      <c r="S129" s="64"/>
      <c r="T129" s="64"/>
      <c r="U129" s="64"/>
      <c r="V129" s="64"/>
      <c r="W129" s="64"/>
      <c r="X129" s="64"/>
      <c r="Y129" s="115"/>
      <c r="Z129" s="637">
        <f t="shared" si="2"/>
        <v>0</v>
      </c>
      <c r="AA129" s="297">
        <f t="shared" si="3"/>
        <v>0</v>
      </c>
    </row>
    <row r="130" spans="1:27" ht="15.5" x14ac:dyDescent="0.35">
      <c r="A130" s="69"/>
      <c r="B130" s="69"/>
      <c r="C130" s="69"/>
      <c r="D130" s="69"/>
      <c r="E130" s="69"/>
      <c r="F130" s="79"/>
      <c r="G130" s="79" t="s">
        <v>1169</v>
      </c>
      <c r="H130" s="69"/>
      <c r="I130" s="74">
        <v>60000</v>
      </c>
      <c r="J130" s="69"/>
      <c r="K130" s="69" t="s">
        <v>1170</v>
      </c>
      <c r="L130" s="75">
        <v>2014</v>
      </c>
      <c r="M130" s="75" t="s">
        <v>1171</v>
      </c>
      <c r="N130" s="75">
        <v>73004263</v>
      </c>
      <c r="O130" s="75"/>
      <c r="P130" s="69"/>
      <c r="Q130" s="69" t="s">
        <v>1071</v>
      </c>
      <c r="R130" s="75" t="s">
        <v>1066</v>
      </c>
      <c r="S130" s="69"/>
      <c r="T130" s="69"/>
      <c r="U130" s="69"/>
      <c r="V130" s="69"/>
      <c r="W130" s="69"/>
      <c r="X130" s="69"/>
      <c r="Y130" s="116"/>
      <c r="Z130" s="637">
        <f t="shared" si="2"/>
        <v>4200</v>
      </c>
      <c r="AA130" s="298">
        <f t="shared" si="3"/>
        <v>64200</v>
      </c>
    </row>
    <row r="131" spans="1:27" ht="15.5" x14ac:dyDescent="0.35">
      <c r="A131" s="69"/>
      <c r="B131" s="69"/>
      <c r="C131" s="69"/>
      <c r="D131" s="69"/>
      <c r="E131" s="69"/>
      <c r="F131" s="79"/>
      <c r="G131" s="79" t="s">
        <v>1172</v>
      </c>
      <c r="H131" s="69"/>
      <c r="I131" s="74">
        <v>60000</v>
      </c>
      <c r="J131" s="69"/>
      <c r="K131" s="69" t="s">
        <v>1170</v>
      </c>
      <c r="L131" s="75">
        <v>2014</v>
      </c>
      <c r="M131" s="75" t="s">
        <v>1171</v>
      </c>
      <c r="N131" s="75">
        <v>73004258</v>
      </c>
      <c r="O131" s="75"/>
      <c r="P131" s="69"/>
      <c r="Q131" s="69" t="s">
        <v>1071</v>
      </c>
      <c r="R131" s="75" t="s">
        <v>1066</v>
      </c>
      <c r="S131" s="69"/>
      <c r="T131" s="69"/>
      <c r="U131" s="69"/>
      <c r="V131" s="69"/>
      <c r="W131" s="69"/>
      <c r="X131" s="69"/>
      <c r="Y131" s="633"/>
      <c r="Z131" s="637">
        <f t="shared" si="2"/>
        <v>4200</v>
      </c>
      <c r="AA131" s="298">
        <f t="shared" si="3"/>
        <v>64200</v>
      </c>
    </row>
    <row r="132" spans="1:27" ht="15.5" x14ac:dyDescent="0.35">
      <c r="A132" s="69"/>
      <c r="B132" s="69"/>
      <c r="C132" s="69"/>
      <c r="D132" s="69"/>
      <c r="E132" s="69"/>
      <c r="F132" s="69"/>
      <c r="G132" s="69" t="s">
        <v>1173</v>
      </c>
      <c r="H132" s="69"/>
      <c r="I132" s="74">
        <v>60000</v>
      </c>
      <c r="J132" s="69"/>
      <c r="K132" s="69" t="s">
        <v>1174</v>
      </c>
      <c r="L132" s="75" t="s">
        <v>1082</v>
      </c>
      <c r="M132" s="75" t="s">
        <v>1082</v>
      </c>
      <c r="N132" s="75" t="s">
        <v>1082</v>
      </c>
      <c r="O132" s="75"/>
      <c r="P132" s="69"/>
      <c r="Q132" s="69" t="s">
        <v>1175</v>
      </c>
      <c r="R132" s="75" t="s">
        <v>1176</v>
      </c>
      <c r="S132" s="69"/>
      <c r="T132" s="69"/>
      <c r="U132" s="69"/>
      <c r="V132" s="69"/>
      <c r="W132" s="69"/>
      <c r="X132" s="69"/>
      <c r="Y132" s="633"/>
      <c r="Z132" s="637">
        <f t="shared" si="2"/>
        <v>4200</v>
      </c>
      <c r="AA132" s="298">
        <f t="shared" si="3"/>
        <v>64200</v>
      </c>
    </row>
    <row r="133" spans="1:27" ht="15.5" x14ac:dyDescent="0.35">
      <c r="A133" s="69"/>
      <c r="B133" s="69"/>
      <c r="C133" s="69"/>
      <c r="D133" s="69"/>
      <c r="E133" s="69"/>
      <c r="F133" s="69"/>
      <c r="G133" s="69" t="s">
        <v>1177</v>
      </c>
      <c r="H133" s="69"/>
      <c r="I133" s="74">
        <v>60000</v>
      </c>
      <c r="J133" s="69"/>
      <c r="K133" s="69" t="s">
        <v>1174</v>
      </c>
      <c r="L133" s="75" t="s">
        <v>1082</v>
      </c>
      <c r="M133" s="75" t="s">
        <v>1082</v>
      </c>
      <c r="N133" s="75" t="s">
        <v>1082</v>
      </c>
      <c r="O133" s="75"/>
      <c r="P133" s="69"/>
      <c r="Q133" s="69" t="s">
        <v>1175</v>
      </c>
      <c r="R133" s="75" t="s">
        <v>1176</v>
      </c>
      <c r="S133" s="69"/>
      <c r="T133" s="69"/>
      <c r="U133" s="69"/>
      <c r="V133" s="69"/>
      <c r="W133" s="69"/>
      <c r="X133" s="69"/>
      <c r="Y133" s="633"/>
      <c r="Z133" s="637">
        <f t="shared" si="2"/>
        <v>4200</v>
      </c>
      <c r="AA133" s="298">
        <f t="shared" si="3"/>
        <v>64200</v>
      </c>
    </row>
    <row r="134" spans="1:27" ht="15.5" x14ac:dyDescent="0.35">
      <c r="A134" s="69"/>
      <c r="B134" s="69"/>
      <c r="C134" s="69"/>
      <c r="D134" s="69"/>
      <c r="E134" s="69"/>
      <c r="F134" s="69"/>
      <c r="G134" s="69" t="s">
        <v>1178</v>
      </c>
      <c r="H134" s="69"/>
      <c r="I134" s="74">
        <v>60000</v>
      </c>
      <c r="J134" s="69"/>
      <c r="K134" s="69" t="s">
        <v>1174</v>
      </c>
      <c r="L134" s="75" t="s">
        <v>1082</v>
      </c>
      <c r="M134" s="75" t="s">
        <v>1082</v>
      </c>
      <c r="N134" s="75" t="s">
        <v>1082</v>
      </c>
      <c r="O134" s="75"/>
      <c r="P134" s="69"/>
      <c r="Q134" s="69" t="s">
        <v>1175</v>
      </c>
      <c r="R134" s="75" t="s">
        <v>1176</v>
      </c>
      <c r="S134" s="69"/>
      <c r="T134" s="69"/>
      <c r="U134" s="69"/>
      <c r="V134" s="69"/>
      <c r="W134" s="69"/>
      <c r="X134" s="69"/>
      <c r="Y134" s="633"/>
      <c r="Z134" s="637">
        <f t="shared" ref="Z134:Z197" si="4">I134*Z$4</f>
        <v>4200</v>
      </c>
      <c r="AA134" s="298">
        <f t="shared" ref="AA134:AA197" si="5">I134+Z134</f>
        <v>64200</v>
      </c>
    </row>
    <row r="135" spans="1:27" ht="15.5" x14ac:dyDescent="0.35">
      <c r="A135" s="69"/>
      <c r="B135" s="69"/>
      <c r="C135" s="69"/>
      <c r="D135" s="69"/>
      <c r="E135" s="69"/>
      <c r="F135" s="69"/>
      <c r="G135" s="69" t="s">
        <v>1179</v>
      </c>
      <c r="H135" s="69"/>
      <c r="I135" s="74">
        <v>60000</v>
      </c>
      <c r="J135" s="69"/>
      <c r="K135" s="69" t="s">
        <v>1174</v>
      </c>
      <c r="L135" s="75" t="s">
        <v>1082</v>
      </c>
      <c r="M135" s="75" t="s">
        <v>1082</v>
      </c>
      <c r="N135" s="75" t="s">
        <v>1082</v>
      </c>
      <c r="O135" s="75"/>
      <c r="P135" s="69"/>
      <c r="Q135" s="69" t="s">
        <v>1175</v>
      </c>
      <c r="R135" s="75" t="s">
        <v>1176</v>
      </c>
      <c r="S135" s="69"/>
      <c r="T135" s="69"/>
      <c r="U135" s="69"/>
      <c r="V135" s="69"/>
      <c r="W135" s="69"/>
      <c r="X135" s="69"/>
      <c r="Y135" s="633"/>
      <c r="Z135" s="637">
        <f t="shared" si="4"/>
        <v>4200</v>
      </c>
      <c r="AA135" s="298">
        <f t="shared" si="5"/>
        <v>64200</v>
      </c>
    </row>
    <row r="136" spans="1:27" ht="15.5" x14ac:dyDescent="0.35">
      <c r="A136" s="69"/>
      <c r="B136" s="69"/>
      <c r="C136" s="69"/>
      <c r="D136" s="69"/>
      <c r="E136" s="69"/>
      <c r="F136" s="69"/>
      <c r="G136" s="69" t="s">
        <v>1180</v>
      </c>
      <c r="H136" s="69"/>
      <c r="I136" s="74">
        <v>60000</v>
      </c>
      <c r="J136" s="69"/>
      <c r="K136" s="69" t="s">
        <v>1174</v>
      </c>
      <c r="L136" s="75" t="s">
        <v>1082</v>
      </c>
      <c r="M136" s="75" t="s">
        <v>1082</v>
      </c>
      <c r="N136" s="75" t="s">
        <v>1082</v>
      </c>
      <c r="O136" s="75"/>
      <c r="P136" s="69"/>
      <c r="Q136" s="69" t="s">
        <v>1175</v>
      </c>
      <c r="R136" s="75" t="s">
        <v>1176</v>
      </c>
      <c r="S136" s="69"/>
      <c r="T136" s="69"/>
      <c r="U136" s="69"/>
      <c r="V136" s="69"/>
      <c r="W136" s="69"/>
      <c r="X136" s="69"/>
      <c r="Y136" s="633"/>
      <c r="Z136" s="637">
        <f t="shared" si="4"/>
        <v>4200</v>
      </c>
      <c r="AA136" s="298">
        <f t="shared" si="5"/>
        <v>64200</v>
      </c>
    </row>
    <row r="137" spans="1:27" ht="15.5" x14ac:dyDescent="0.35">
      <c r="A137" s="69"/>
      <c r="B137" s="69"/>
      <c r="C137" s="69"/>
      <c r="D137" s="69"/>
      <c r="E137" s="69"/>
      <c r="F137" s="69"/>
      <c r="G137" s="69" t="s">
        <v>1181</v>
      </c>
      <c r="H137" s="69"/>
      <c r="I137" s="74">
        <v>60000</v>
      </c>
      <c r="J137" s="69"/>
      <c r="K137" s="69" t="s">
        <v>1174</v>
      </c>
      <c r="L137" s="75" t="s">
        <v>1082</v>
      </c>
      <c r="M137" s="75" t="s">
        <v>1082</v>
      </c>
      <c r="N137" s="75" t="s">
        <v>1082</v>
      </c>
      <c r="O137" s="75"/>
      <c r="P137" s="69"/>
      <c r="Q137" s="69" t="s">
        <v>1175</v>
      </c>
      <c r="R137" s="75" t="s">
        <v>1176</v>
      </c>
      <c r="S137" s="69"/>
      <c r="T137" s="69"/>
      <c r="U137" s="69"/>
      <c r="V137" s="69"/>
      <c r="W137" s="69"/>
      <c r="X137" s="69"/>
      <c r="Y137" s="633"/>
      <c r="Z137" s="637">
        <f t="shared" si="4"/>
        <v>4200</v>
      </c>
      <c r="AA137" s="298">
        <f t="shared" si="5"/>
        <v>64200</v>
      </c>
    </row>
    <row r="138" spans="1:27" ht="15.5" x14ac:dyDescent="0.35">
      <c r="A138" s="69"/>
      <c r="B138" s="69"/>
      <c r="C138" s="69"/>
      <c r="D138" s="69"/>
      <c r="E138" s="69"/>
      <c r="F138" s="69"/>
      <c r="G138" s="69" t="s">
        <v>1182</v>
      </c>
      <c r="H138" s="69"/>
      <c r="I138" s="74">
        <v>60000</v>
      </c>
      <c r="J138" s="69"/>
      <c r="K138" s="69" t="s">
        <v>1174</v>
      </c>
      <c r="L138" s="75" t="s">
        <v>1082</v>
      </c>
      <c r="M138" s="75" t="s">
        <v>1082</v>
      </c>
      <c r="N138" s="75" t="s">
        <v>1082</v>
      </c>
      <c r="O138" s="75"/>
      <c r="P138" s="69"/>
      <c r="Q138" s="69" t="s">
        <v>1175</v>
      </c>
      <c r="R138" s="75" t="s">
        <v>1176</v>
      </c>
      <c r="S138" s="69"/>
      <c r="T138" s="69"/>
      <c r="U138" s="69"/>
      <c r="V138" s="69"/>
      <c r="W138" s="69"/>
      <c r="X138" s="69"/>
      <c r="Y138" s="633"/>
      <c r="Z138" s="637">
        <f t="shared" si="4"/>
        <v>4200</v>
      </c>
      <c r="AA138" s="298">
        <f t="shared" si="5"/>
        <v>64200</v>
      </c>
    </row>
    <row r="139" spans="1:27" ht="15.5" x14ac:dyDescent="0.35">
      <c r="A139" s="69"/>
      <c r="B139" s="69"/>
      <c r="C139" s="69"/>
      <c r="D139" s="69"/>
      <c r="E139" s="69"/>
      <c r="F139" s="69"/>
      <c r="G139" s="69" t="s">
        <v>1183</v>
      </c>
      <c r="H139" s="69"/>
      <c r="I139" s="74">
        <v>60000</v>
      </c>
      <c r="J139" s="69"/>
      <c r="K139" s="69" t="s">
        <v>1174</v>
      </c>
      <c r="L139" s="75" t="s">
        <v>1082</v>
      </c>
      <c r="M139" s="75" t="s">
        <v>1082</v>
      </c>
      <c r="N139" s="75" t="s">
        <v>1082</v>
      </c>
      <c r="O139" s="75"/>
      <c r="P139" s="69"/>
      <c r="Q139" s="69" t="s">
        <v>1175</v>
      </c>
      <c r="R139" s="75" t="s">
        <v>1176</v>
      </c>
      <c r="S139" s="69"/>
      <c r="T139" s="69"/>
      <c r="U139" s="69"/>
      <c r="V139" s="69"/>
      <c r="W139" s="69"/>
      <c r="X139" s="69"/>
      <c r="Y139" s="633"/>
      <c r="Z139" s="637">
        <f t="shared" si="4"/>
        <v>4200</v>
      </c>
      <c r="AA139" s="298">
        <f t="shared" si="5"/>
        <v>64200</v>
      </c>
    </row>
    <row r="140" spans="1:27" ht="15.5" x14ac:dyDescent="0.35">
      <c r="A140" s="69"/>
      <c r="B140" s="69"/>
      <c r="C140" s="69"/>
      <c r="D140" s="69"/>
      <c r="E140" s="69"/>
      <c r="F140" s="69"/>
      <c r="G140" s="69" t="s">
        <v>1184</v>
      </c>
      <c r="H140" s="69"/>
      <c r="I140" s="74">
        <v>60000</v>
      </c>
      <c r="J140" s="69"/>
      <c r="K140" s="69" t="s">
        <v>1174</v>
      </c>
      <c r="L140" s="75" t="s">
        <v>1082</v>
      </c>
      <c r="M140" s="75" t="s">
        <v>1082</v>
      </c>
      <c r="N140" s="75" t="s">
        <v>1082</v>
      </c>
      <c r="O140" s="75"/>
      <c r="P140" s="69"/>
      <c r="Q140" s="69" t="s">
        <v>1175</v>
      </c>
      <c r="R140" s="75" t="s">
        <v>1176</v>
      </c>
      <c r="S140" s="69"/>
      <c r="T140" s="69"/>
      <c r="U140" s="69"/>
      <c r="V140" s="69"/>
      <c r="W140" s="69"/>
      <c r="X140" s="69"/>
      <c r="Y140" s="633"/>
      <c r="Z140" s="637">
        <f t="shared" si="4"/>
        <v>4200</v>
      </c>
      <c r="AA140" s="298">
        <f t="shared" si="5"/>
        <v>64200</v>
      </c>
    </row>
    <row r="141" spans="1:27" ht="15.5" x14ac:dyDescent="0.35">
      <c r="A141" s="69"/>
      <c r="B141" s="69"/>
      <c r="C141" s="69"/>
      <c r="D141" s="69"/>
      <c r="E141" s="69"/>
      <c r="F141" s="69"/>
      <c r="G141" s="69" t="s">
        <v>1185</v>
      </c>
      <c r="H141" s="69"/>
      <c r="I141" s="74">
        <v>60000</v>
      </c>
      <c r="J141" s="69"/>
      <c r="K141" s="69" t="s">
        <v>1174</v>
      </c>
      <c r="L141" s="75" t="s">
        <v>1082</v>
      </c>
      <c r="M141" s="75" t="s">
        <v>1082</v>
      </c>
      <c r="N141" s="75" t="s">
        <v>1082</v>
      </c>
      <c r="O141" s="75"/>
      <c r="P141" s="69"/>
      <c r="Q141" s="69" t="s">
        <v>1175</v>
      </c>
      <c r="R141" s="75" t="s">
        <v>1176</v>
      </c>
      <c r="S141" s="69"/>
      <c r="T141" s="69"/>
      <c r="U141" s="69"/>
      <c r="V141" s="69"/>
      <c r="W141" s="69"/>
      <c r="X141" s="69"/>
      <c r="Y141" s="633"/>
      <c r="Z141" s="637">
        <f t="shared" si="4"/>
        <v>4200</v>
      </c>
      <c r="AA141" s="298">
        <f t="shared" si="5"/>
        <v>64200</v>
      </c>
    </row>
    <row r="142" spans="1:27" ht="15.5" x14ac:dyDescent="0.35">
      <c r="A142" s="69"/>
      <c r="B142" s="69"/>
      <c r="C142" s="69"/>
      <c r="D142" s="69"/>
      <c r="E142" s="69"/>
      <c r="F142" s="69"/>
      <c r="G142" s="69" t="s">
        <v>1186</v>
      </c>
      <c r="H142" s="69"/>
      <c r="I142" s="74">
        <v>60000</v>
      </c>
      <c r="J142" s="69"/>
      <c r="K142" s="69" t="s">
        <v>1174</v>
      </c>
      <c r="L142" s="75" t="s">
        <v>1082</v>
      </c>
      <c r="M142" s="75" t="s">
        <v>1082</v>
      </c>
      <c r="N142" s="75" t="s">
        <v>1082</v>
      </c>
      <c r="O142" s="75"/>
      <c r="P142" s="69"/>
      <c r="Q142" s="69" t="s">
        <v>1175</v>
      </c>
      <c r="R142" s="75" t="s">
        <v>1176</v>
      </c>
      <c r="S142" s="69"/>
      <c r="T142" s="69"/>
      <c r="U142" s="69"/>
      <c r="V142" s="69"/>
      <c r="W142" s="69"/>
      <c r="X142" s="69"/>
      <c r="Y142" s="633"/>
      <c r="Z142" s="637">
        <f t="shared" si="4"/>
        <v>4200</v>
      </c>
      <c r="AA142" s="298">
        <f t="shared" si="5"/>
        <v>64200</v>
      </c>
    </row>
    <row r="143" spans="1:27" ht="15.5" x14ac:dyDescent="0.35">
      <c r="A143" s="69"/>
      <c r="B143" s="69"/>
      <c r="C143" s="69"/>
      <c r="D143" s="69"/>
      <c r="E143" s="69"/>
      <c r="F143" s="69"/>
      <c r="G143" s="69" t="s">
        <v>1187</v>
      </c>
      <c r="H143" s="69"/>
      <c r="I143" s="74">
        <v>60000</v>
      </c>
      <c r="J143" s="69"/>
      <c r="K143" s="69" t="s">
        <v>1174</v>
      </c>
      <c r="L143" s="75" t="s">
        <v>1082</v>
      </c>
      <c r="M143" s="75" t="s">
        <v>1082</v>
      </c>
      <c r="N143" s="75" t="s">
        <v>1082</v>
      </c>
      <c r="O143" s="75"/>
      <c r="P143" s="69"/>
      <c r="Q143" s="69" t="s">
        <v>1175</v>
      </c>
      <c r="R143" s="75" t="s">
        <v>1176</v>
      </c>
      <c r="S143" s="69"/>
      <c r="T143" s="69"/>
      <c r="U143" s="69"/>
      <c r="V143" s="69"/>
      <c r="W143" s="69"/>
      <c r="X143" s="69"/>
      <c r="Y143" s="633"/>
      <c r="Z143" s="637">
        <f t="shared" si="4"/>
        <v>4200</v>
      </c>
      <c r="AA143" s="298">
        <f t="shared" si="5"/>
        <v>64200</v>
      </c>
    </row>
    <row r="144" spans="1:27" ht="15.5" x14ac:dyDescent="0.35">
      <c r="A144" s="69"/>
      <c r="B144" s="69"/>
      <c r="C144" s="69"/>
      <c r="D144" s="69"/>
      <c r="E144" s="69"/>
      <c r="F144" s="69"/>
      <c r="G144" s="69" t="s">
        <v>1188</v>
      </c>
      <c r="H144" s="69"/>
      <c r="I144" s="74">
        <v>60000</v>
      </c>
      <c r="J144" s="69"/>
      <c r="K144" s="69" t="s">
        <v>1174</v>
      </c>
      <c r="L144" s="75" t="s">
        <v>1082</v>
      </c>
      <c r="M144" s="75" t="s">
        <v>1082</v>
      </c>
      <c r="N144" s="75" t="s">
        <v>1082</v>
      </c>
      <c r="O144" s="75"/>
      <c r="P144" s="69"/>
      <c r="Q144" s="69" t="s">
        <v>1175</v>
      </c>
      <c r="R144" s="75" t="s">
        <v>1176</v>
      </c>
      <c r="S144" s="69"/>
      <c r="T144" s="69"/>
      <c r="U144" s="69"/>
      <c r="V144" s="69"/>
      <c r="W144" s="69"/>
      <c r="X144" s="69"/>
      <c r="Y144" s="633"/>
      <c r="Z144" s="637">
        <f t="shared" si="4"/>
        <v>4200</v>
      </c>
      <c r="AA144" s="298">
        <f t="shared" si="5"/>
        <v>64200</v>
      </c>
    </row>
    <row r="145" spans="1:27" ht="15.5" x14ac:dyDescent="0.35">
      <c r="A145" s="69"/>
      <c r="B145" s="69"/>
      <c r="C145" s="69"/>
      <c r="D145" s="69"/>
      <c r="E145" s="69"/>
      <c r="F145" s="69"/>
      <c r="G145" s="69" t="s">
        <v>1189</v>
      </c>
      <c r="H145" s="69"/>
      <c r="I145" s="74">
        <v>60000</v>
      </c>
      <c r="J145" s="69"/>
      <c r="K145" s="69" t="s">
        <v>1174</v>
      </c>
      <c r="L145" s="75" t="s">
        <v>1082</v>
      </c>
      <c r="M145" s="75" t="s">
        <v>1082</v>
      </c>
      <c r="N145" s="75" t="s">
        <v>1082</v>
      </c>
      <c r="O145" s="75"/>
      <c r="P145" s="69"/>
      <c r="Q145" s="69" t="s">
        <v>1175</v>
      </c>
      <c r="R145" s="75" t="s">
        <v>1176</v>
      </c>
      <c r="S145" s="69"/>
      <c r="T145" s="69"/>
      <c r="U145" s="69"/>
      <c r="V145" s="69"/>
      <c r="W145" s="69"/>
      <c r="X145" s="69"/>
      <c r="Y145" s="633"/>
      <c r="Z145" s="637">
        <f t="shared" si="4"/>
        <v>4200</v>
      </c>
      <c r="AA145" s="298">
        <f t="shared" si="5"/>
        <v>64200</v>
      </c>
    </row>
    <row r="146" spans="1:27" ht="15.5" x14ac:dyDescent="0.35">
      <c r="A146" s="69"/>
      <c r="B146" s="69"/>
      <c r="C146" s="69"/>
      <c r="D146" s="69"/>
      <c r="E146" s="69"/>
      <c r="F146" s="69"/>
      <c r="G146" s="69" t="s">
        <v>1013</v>
      </c>
      <c r="H146" s="69"/>
      <c r="I146" s="74">
        <v>60000</v>
      </c>
      <c r="J146" s="69"/>
      <c r="K146" s="69" t="s">
        <v>1174</v>
      </c>
      <c r="L146" s="75" t="s">
        <v>1082</v>
      </c>
      <c r="M146" s="75" t="s">
        <v>1082</v>
      </c>
      <c r="N146" s="75" t="s">
        <v>1082</v>
      </c>
      <c r="O146" s="75"/>
      <c r="P146" s="69"/>
      <c r="Q146" s="69" t="s">
        <v>1175</v>
      </c>
      <c r="R146" s="75" t="s">
        <v>1176</v>
      </c>
      <c r="S146" s="69"/>
      <c r="T146" s="69"/>
      <c r="U146" s="69"/>
      <c r="V146" s="69"/>
      <c r="W146" s="69"/>
      <c r="X146" s="69"/>
      <c r="Y146" s="633"/>
      <c r="Z146" s="637">
        <f t="shared" si="4"/>
        <v>4200</v>
      </c>
      <c r="AA146" s="298">
        <f t="shared" si="5"/>
        <v>64200</v>
      </c>
    </row>
    <row r="147" spans="1:27" ht="15.5" x14ac:dyDescent="0.35">
      <c r="A147" s="69"/>
      <c r="B147" s="69"/>
      <c r="C147" s="69"/>
      <c r="D147" s="69"/>
      <c r="E147" s="69"/>
      <c r="F147" s="69"/>
      <c r="G147" s="69" t="s">
        <v>1017</v>
      </c>
      <c r="H147" s="69"/>
      <c r="I147" s="74">
        <v>60000</v>
      </c>
      <c r="J147" s="69"/>
      <c r="K147" s="69" t="s">
        <v>1174</v>
      </c>
      <c r="L147" s="75" t="s">
        <v>1082</v>
      </c>
      <c r="M147" s="75" t="s">
        <v>1082</v>
      </c>
      <c r="N147" s="75" t="s">
        <v>1082</v>
      </c>
      <c r="O147" s="75"/>
      <c r="P147" s="69"/>
      <c r="Q147" s="69" t="s">
        <v>1175</v>
      </c>
      <c r="R147" s="75" t="s">
        <v>1176</v>
      </c>
      <c r="S147" s="69"/>
      <c r="T147" s="69"/>
      <c r="U147" s="69"/>
      <c r="V147" s="69"/>
      <c r="W147" s="69"/>
      <c r="X147" s="69"/>
      <c r="Y147" s="633"/>
      <c r="Z147" s="637">
        <f t="shared" si="4"/>
        <v>4200</v>
      </c>
      <c r="AA147" s="298">
        <f t="shared" si="5"/>
        <v>64200</v>
      </c>
    </row>
    <row r="148" spans="1:27" ht="15.5" x14ac:dyDescent="0.35">
      <c r="A148" s="69"/>
      <c r="B148" s="69"/>
      <c r="C148" s="69"/>
      <c r="D148" s="69"/>
      <c r="E148" s="69"/>
      <c r="F148" s="69"/>
      <c r="G148" s="69" t="s">
        <v>1020</v>
      </c>
      <c r="H148" s="69"/>
      <c r="I148" s="74">
        <v>60000</v>
      </c>
      <c r="J148" s="69"/>
      <c r="K148" s="69" t="s">
        <v>1174</v>
      </c>
      <c r="L148" s="75" t="s">
        <v>1082</v>
      </c>
      <c r="M148" s="75" t="s">
        <v>1082</v>
      </c>
      <c r="N148" s="75" t="s">
        <v>1082</v>
      </c>
      <c r="O148" s="75"/>
      <c r="P148" s="69"/>
      <c r="Q148" s="69" t="s">
        <v>1175</v>
      </c>
      <c r="R148" s="75" t="s">
        <v>1176</v>
      </c>
      <c r="S148" s="69"/>
      <c r="T148" s="69"/>
      <c r="U148" s="69"/>
      <c r="V148" s="69"/>
      <c r="W148" s="69"/>
      <c r="X148" s="69"/>
      <c r="Y148" s="633"/>
      <c r="Z148" s="637">
        <f t="shared" si="4"/>
        <v>4200</v>
      </c>
      <c r="AA148" s="298">
        <f t="shared" si="5"/>
        <v>64200</v>
      </c>
    </row>
    <row r="149" spans="1:27" ht="15.5" x14ac:dyDescent="0.35">
      <c r="A149" s="69"/>
      <c r="B149" s="69"/>
      <c r="C149" s="69"/>
      <c r="D149" s="69"/>
      <c r="E149" s="69"/>
      <c r="F149" s="69"/>
      <c r="G149" s="69" t="s">
        <v>1023</v>
      </c>
      <c r="H149" s="69"/>
      <c r="I149" s="74">
        <v>60000</v>
      </c>
      <c r="J149" s="69"/>
      <c r="K149" s="69" t="s">
        <v>1174</v>
      </c>
      <c r="L149" s="75" t="s">
        <v>1082</v>
      </c>
      <c r="M149" s="75" t="s">
        <v>1082</v>
      </c>
      <c r="N149" s="75" t="s">
        <v>1082</v>
      </c>
      <c r="O149" s="75"/>
      <c r="P149" s="69"/>
      <c r="Q149" s="69" t="s">
        <v>1175</v>
      </c>
      <c r="R149" s="75" t="s">
        <v>1176</v>
      </c>
      <c r="S149" s="69"/>
      <c r="T149" s="69"/>
      <c r="U149" s="69"/>
      <c r="V149" s="69"/>
      <c r="W149" s="69"/>
      <c r="X149" s="69"/>
      <c r="Y149" s="633"/>
      <c r="Z149" s="637">
        <f t="shared" si="4"/>
        <v>4200</v>
      </c>
      <c r="AA149" s="298">
        <f t="shared" si="5"/>
        <v>64200</v>
      </c>
    </row>
    <row r="150" spans="1:27" ht="15.5" x14ac:dyDescent="0.35">
      <c r="A150" s="69"/>
      <c r="B150" s="69"/>
      <c r="C150" s="69"/>
      <c r="D150" s="69"/>
      <c r="E150" s="69"/>
      <c r="F150" s="69"/>
      <c r="G150" s="69" t="s">
        <v>1026</v>
      </c>
      <c r="H150" s="69"/>
      <c r="I150" s="74">
        <v>60000</v>
      </c>
      <c r="J150" s="69"/>
      <c r="K150" s="69" t="s">
        <v>1174</v>
      </c>
      <c r="L150" s="75" t="s">
        <v>1082</v>
      </c>
      <c r="M150" s="75" t="s">
        <v>1082</v>
      </c>
      <c r="N150" s="75" t="s">
        <v>1082</v>
      </c>
      <c r="O150" s="75"/>
      <c r="P150" s="69"/>
      <c r="Q150" s="69" t="s">
        <v>1175</v>
      </c>
      <c r="R150" s="75" t="s">
        <v>1176</v>
      </c>
      <c r="S150" s="69"/>
      <c r="T150" s="69"/>
      <c r="U150" s="69"/>
      <c r="V150" s="69"/>
      <c r="W150" s="69"/>
      <c r="X150" s="69"/>
      <c r="Y150" s="633"/>
      <c r="Z150" s="637">
        <f t="shared" si="4"/>
        <v>4200</v>
      </c>
      <c r="AA150" s="298">
        <f t="shared" si="5"/>
        <v>64200</v>
      </c>
    </row>
    <row r="151" spans="1:27" ht="15.5" x14ac:dyDescent="0.35">
      <c r="A151" s="69"/>
      <c r="B151" s="69"/>
      <c r="C151" s="69"/>
      <c r="D151" s="69"/>
      <c r="E151" s="69"/>
      <c r="F151" s="69"/>
      <c r="G151" s="69" t="s">
        <v>1028</v>
      </c>
      <c r="H151" s="69"/>
      <c r="I151" s="74">
        <v>60000</v>
      </c>
      <c r="J151" s="69"/>
      <c r="K151" s="69" t="s">
        <v>1174</v>
      </c>
      <c r="L151" s="75" t="s">
        <v>1082</v>
      </c>
      <c r="M151" s="75" t="s">
        <v>1082</v>
      </c>
      <c r="N151" s="75" t="s">
        <v>1082</v>
      </c>
      <c r="O151" s="75"/>
      <c r="P151" s="69"/>
      <c r="Q151" s="69" t="s">
        <v>1175</v>
      </c>
      <c r="R151" s="75" t="s">
        <v>1176</v>
      </c>
      <c r="S151" s="69"/>
      <c r="T151" s="69"/>
      <c r="U151" s="69"/>
      <c r="V151" s="69"/>
      <c r="W151" s="69"/>
      <c r="X151" s="69"/>
      <c r="Y151" s="633"/>
      <c r="Z151" s="637">
        <f t="shared" si="4"/>
        <v>4200</v>
      </c>
      <c r="AA151" s="298">
        <f t="shared" si="5"/>
        <v>64200</v>
      </c>
    </row>
    <row r="152" spans="1:27" ht="15.5" x14ac:dyDescent="0.35">
      <c r="A152" s="69"/>
      <c r="B152" s="69"/>
      <c r="C152" s="69"/>
      <c r="D152" s="69"/>
      <c r="E152" s="69"/>
      <c r="F152" s="69"/>
      <c r="G152" s="69" t="s">
        <v>1031</v>
      </c>
      <c r="H152" s="69"/>
      <c r="I152" s="74">
        <v>60000</v>
      </c>
      <c r="J152" s="69"/>
      <c r="K152" s="69" t="s">
        <v>1174</v>
      </c>
      <c r="L152" s="75" t="s">
        <v>1082</v>
      </c>
      <c r="M152" s="75" t="s">
        <v>1082</v>
      </c>
      <c r="N152" s="75" t="s">
        <v>1082</v>
      </c>
      <c r="O152" s="75"/>
      <c r="P152" s="69"/>
      <c r="Q152" s="69" t="s">
        <v>1175</v>
      </c>
      <c r="R152" s="75" t="s">
        <v>1176</v>
      </c>
      <c r="S152" s="69"/>
      <c r="T152" s="69"/>
      <c r="U152" s="69"/>
      <c r="V152" s="69"/>
      <c r="W152" s="69"/>
      <c r="X152" s="69"/>
      <c r="Y152" s="633"/>
      <c r="Z152" s="637">
        <f t="shared" si="4"/>
        <v>4200</v>
      </c>
      <c r="AA152" s="298">
        <f t="shared" si="5"/>
        <v>64200</v>
      </c>
    </row>
    <row r="153" spans="1:27" ht="15.5" x14ac:dyDescent="0.35">
      <c r="A153" s="69"/>
      <c r="B153" s="69"/>
      <c r="C153" s="69"/>
      <c r="D153" s="69"/>
      <c r="E153" s="69"/>
      <c r="F153" s="69"/>
      <c r="G153" s="69" t="s">
        <v>1036</v>
      </c>
      <c r="H153" s="69"/>
      <c r="I153" s="74">
        <v>60000</v>
      </c>
      <c r="J153" s="69"/>
      <c r="K153" s="69" t="s">
        <v>1174</v>
      </c>
      <c r="L153" s="75" t="s">
        <v>1082</v>
      </c>
      <c r="M153" s="75" t="s">
        <v>1082</v>
      </c>
      <c r="N153" s="75" t="s">
        <v>1082</v>
      </c>
      <c r="O153" s="75"/>
      <c r="P153" s="69"/>
      <c r="Q153" s="69" t="s">
        <v>1175</v>
      </c>
      <c r="R153" s="75" t="s">
        <v>1176</v>
      </c>
      <c r="S153" s="69"/>
      <c r="T153" s="69"/>
      <c r="U153" s="69"/>
      <c r="V153" s="69"/>
      <c r="W153" s="69"/>
      <c r="X153" s="69"/>
      <c r="Y153" s="633"/>
      <c r="Z153" s="637">
        <f t="shared" si="4"/>
        <v>4200</v>
      </c>
      <c r="AA153" s="298">
        <f t="shared" si="5"/>
        <v>64200</v>
      </c>
    </row>
    <row r="154" spans="1:27" ht="15.5" x14ac:dyDescent="0.35">
      <c r="A154" s="69"/>
      <c r="B154" s="69"/>
      <c r="C154" s="69"/>
      <c r="D154" s="69"/>
      <c r="E154" s="69"/>
      <c r="F154" s="69"/>
      <c r="G154" s="69" t="s">
        <v>1039</v>
      </c>
      <c r="H154" s="69"/>
      <c r="I154" s="74">
        <v>60000</v>
      </c>
      <c r="J154" s="69"/>
      <c r="K154" s="69" t="s">
        <v>1174</v>
      </c>
      <c r="L154" s="75" t="s">
        <v>1082</v>
      </c>
      <c r="M154" s="75" t="s">
        <v>1082</v>
      </c>
      <c r="N154" s="75" t="s">
        <v>1082</v>
      </c>
      <c r="O154" s="75"/>
      <c r="P154" s="69"/>
      <c r="Q154" s="69" t="s">
        <v>1175</v>
      </c>
      <c r="R154" s="75" t="s">
        <v>1176</v>
      </c>
      <c r="S154" s="69"/>
      <c r="T154" s="69"/>
      <c r="U154" s="69"/>
      <c r="V154" s="69"/>
      <c r="W154" s="69"/>
      <c r="X154" s="69"/>
      <c r="Y154" s="633"/>
      <c r="Z154" s="637">
        <f t="shared" si="4"/>
        <v>4200</v>
      </c>
      <c r="AA154" s="298">
        <f t="shared" si="5"/>
        <v>64200</v>
      </c>
    </row>
    <row r="155" spans="1:27" ht="15.5" x14ac:dyDescent="0.35">
      <c r="A155" s="69"/>
      <c r="B155" s="69"/>
      <c r="C155" s="69"/>
      <c r="D155" s="69"/>
      <c r="E155" s="69"/>
      <c r="F155" s="69"/>
      <c r="G155" s="69" t="s">
        <v>1042</v>
      </c>
      <c r="H155" s="69"/>
      <c r="I155" s="74">
        <v>60000</v>
      </c>
      <c r="J155" s="69"/>
      <c r="K155" s="69" t="s">
        <v>1174</v>
      </c>
      <c r="L155" s="75" t="s">
        <v>1082</v>
      </c>
      <c r="M155" s="75" t="s">
        <v>1082</v>
      </c>
      <c r="N155" s="75" t="s">
        <v>1082</v>
      </c>
      <c r="O155" s="75"/>
      <c r="P155" s="69"/>
      <c r="Q155" s="69" t="s">
        <v>1175</v>
      </c>
      <c r="R155" s="75" t="s">
        <v>1176</v>
      </c>
      <c r="S155" s="69"/>
      <c r="T155" s="69"/>
      <c r="U155" s="69"/>
      <c r="V155" s="69"/>
      <c r="W155" s="69"/>
      <c r="X155" s="69"/>
      <c r="Y155" s="633"/>
      <c r="Z155" s="637">
        <f t="shared" si="4"/>
        <v>4200</v>
      </c>
      <c r="AA155" s="298">
        <f t="shared" si="5"/>
        <v>64200</v>
      </c>
    </row>
    <row r="156" spans="1:27" ht="15.5" x14ac:dyDescent="0.35">
      <c r="A156" s="69"/>
      <c r="B156" s="69"/>
      <c r="C156" s="69"/>
      <c r="D156" s="69"/>
      <c r="E156" s="69"/>
      <c r="F156" s="69"/>
      <c r="G156" s="69" t="s">
        <v>1045</v>
      </c>
      <c r="H156" s="69"/>
      <c r="I156" s="74">
        <v>60000</v>
      </c>
      <c r="J156" s="69"/>
      <c r="K156" s="69" t="s">
        <v>1174</v>
      </c>
      <c r="L156" s="75" t="s">
        <v>1082</v>
      </c>
      <c r="M156" s="75" t="s">
        <v>1082</v>
      </c>
      <c r="N156" s="75" t="s">
        <v>1082</v>
      </c>
      <c r="O156" s="75"/>
      <c r="P156" s="69"/>
      <c r="Q156" s="69" t="s">
        <v>1175</v>
      </c>
      <c r="R156" s="75" t="s">
        <v>1176</v>
      </c>
      <c r="S156" s="69"/>
      <c r="T156" s="69"/>
      <c r="U156" s="69"/>
      <c r="V156" s="69"/>
      <c r="W156" s="69"/>
      <c r="X156" s="69"/>
      <c r="Y156" s="633"/>
      <c r="Z156" s="637">
        <f t="shared" si="4"/>
        <v>4200</v>
      </c>
      <c r="AA156" s="298">
        <f t="shared" si="5"/>
        <v>64200</v>
      </c>
    </row>
    <row r="157" spans="1:27" ht="15.5" x14ac:dyDescent="0.35">
      <c r="A157" s="69"/>
      <c r="B157" s="69"/>
      <c r="C157" s="69"/>
      <c r="D157" s="69"/>
      <c r="E157" s="69"/>
      <c r="F157" s="69"/>
      <c r="G157" s="69" t="s">
        <v>1048</v>
      </c>
      <c r="H157" s="69"/>
      <c r="I157" s="74">
        <v>60000</v>
      </c>
      <c r="J157" s="69"/>
      <c r="K157" s="69" t="s">
        <v>1174</v>
      </c>
      <c r="L157" s="75" t="s">
        <v>1082</v>
      </c>
      <c r="M157" s="75" t="s">
        <v>1082</v>
      </c>
      <c r="N157" s="75" t="s">
        <v>1082</v>
      </c>
      <c r="O157" s="75"/>
      <c r="P157" s="69"/>
      <c r="Q157" s="69" t="s">
        <v>1175</v>
      </c>
      <c r="R157" s="75" t="s">
        <v>1176</v>
      </c>
      <c r="S157" s="69"/>
      <c r="T157" s="69"/>
      <c r="U157" s="69"/>
      <c r="V157" s="69"/>
      <c r="W157" s="69"/>
      <c r="X157" s="69"/>
      <c r="Y157" s="633"/>
      <c r="Z157" s="637">
        <f t="shared" si="4"/>
        <v>4200</v>
      </c>
      <c r="AA157" s="298">
        <f t="shared" si="5"/>
        <v>64200</v>
      </c>
    </row>
    <row r="158" spans="1:27" ht="15.5" x14ac:dyDescent="0.35">
      <c r="A158" s="69"/>
      <c r="B158" s="69"/>
      <c r="C158" s="69"/>
      <c r="D158" s="69"/>
      <c r="E158" s="69"/>
      <c r="F158" s="69"/>
      <c r="G158" s="69" t="s">
        <v>1051</v>
      </c>
      <c r="H158" s="69"/>
      <c r="I158" s="74">
        <v>60000</v>
      </c>
      <c r="J158" s="69"/>
      <c r="K158" s="69" t="s">
        <v>1174</v>
      </c>
      <c r="L158" s="75" t="s">
        <v>1082</v>
      </c>
      <c r="M158" s="75" t="s">
        <v>1082</v>
      </c>
      <c r="N158" s="75" t="s">
        <v>1082</v>
      </c>
      <c r="O158" s="75"/>
      <c r="P158" s="69"/>
      <c r="Q158" s="69" t="s">
        <v>1175</v>
      </c>
      <c r="R158" s="75" t="s">
        <v>1176</v>
      </c>
      <c r="S158" s="69"/>
      <c r="T158" s="69"/>
      <c r="U158" s="69"/>
      <c r="V158" s="69"/>
      <c r="W158" s="69"/>
      <c r="X158" s="69"/>
      <c r="Y158" s="633"/>
      <c r="Z158" s="637">
        <f t="shared" si="4"/>
        <v>4200</v>
      </c>
      <c r="AA158" s="298">
        <f t="shared" si="5"/>
        <v>64200</v>
      </c>
    </row>
    <row r="159" spans="1:27" ht="15.5" x14ac:dyDescent="0.35">
      <c r="A159" s="69"/>
      <c r="B159" s="69"/>
      <c r="C159" s="69"/>
      <c r="D159" s="69"/>
      <c r="E159" s="69"/>
      <c r="F159" s="69"/>
      <c r="G159" s="69" t="s">
        <v>1054</v>
      </c>
      <c r="H159" s="69"/>
      <c r="I159" s="74">
        <v>60000</v>
      </c>
      <c r="J159" s="69"/>
      <c r="K159" s="69" t="s">
        <v>1174</v>
      </c>
      <c r="L159" s="75" t="s">
        <v>1082</v>
      </c>
      <c r="M159" s="75" t="s">
        <v>1082</v>
      </c>
      <c r="N159" s="75" t="s">
        <v>1082</v>
      </c>
      <c r="O159" s="75"/>
      <c r="P159" s="69"/>
      <c r="Q159" s="69" t="s">
        <v>1175</v>
      </c>
      <c r="R159" s="75" t="s">
        <v>1176</v>
      </c>
      <c r="S159" s="69"/>
      <c r="T159" s="69"/>
      <c r="U159" s="69"/>
      <c r="V159" s="69"/>
      <c r="W159" s="69"/>
      <c r="X159" s="69"/>
      <c r="Y159" s="633"/>
      <c r="Z159" s="637">
        <f t="shared" si="4"/>
        <v>4200</v>
      </c>
      <c r="AA159" s="298">
        <f t="shared" si="5"/>
        <v>64200</v>
      </c>
    </row>
    <row r="160" spans="1:27" ht="15.5" x14ac:dyDescent="0.35">
      <c r="A160" s="69"/>
      <c r="B160" s="69"/>
      <c r="C160" s="69"/>
      <c r="D160" s="69"/>
      <c r="E160" s="69"/>
      <c r="F160" s="69"/>
      <c r="G160" s="69" t="s">
        <v>1057</v>
      </c>
      <c r="H160" s="69"/>
      <c r="I160" s="74">
        <v>60000</v>
      </c>
      <c r="J160" s="69"/>
      <c r="K160" s="69" t="s">
        <v>1174</v>
      </c>
      <c r="L160" s="75" t="s">
        <v>1082</v>
      </c>
      <c r="M160" s="75" t="s">
        <v>1082</v>
      </c>
      <c r="N160" s="75" t="s">
        <v>1082</v>
      </c>
      <c r="O160" s="75"/>
      <c r="P160" s="69"/>
      <c r="Q160" s="69" t="s">
        <v>1175</v>
      </c>
      <c r="R160" s="75" t="s">
        <v>1176</v>
      </c>
      <c r="S160" s="69"/>
      <c r="T160" s="69"/>
      <c r="U160" s="69"/>
      <c r="V160" s="69"/>
      <c r="W160" s="69"/>
      <c r="X160" s="69"/>
      <c r="Y160" s="633"/>
      <c r="Z160" s="637">
        <f t="shared" si="4"/>
        <v>4200</v>
      </c>
      <c r="AA160" s="298">
        <f t="shared" si="5"/>
        <v>64200</v>
      </c>
    </row>
    <row r="161" spans="1:27" ht="15.5" x14ac:dyDescent="0.35">
      <c r="A161" s="69"/>
      <c r="B161" s="69"/>
      <c r="C161" s="69"/>
      <c r="D161" s="69"/>
      <c r="E161" s="69"/>
      <c r="F161" s="69"/>
      <c r="G161" s="86" t="s">
        <v>994</v>
      </c>
      <c r="H161" s="86"/>
      <c r="I161" s="87">
        <f>SUM(I130:I160)</f>
        <v>1860000</v>
      </c>
      <c r="J161" s="69"/>
      <c r="K161" s="69"/>
      <c r="L161" s="75"/>
      <c r="M161" s="75"/>
      <c r="N161" s="75"/>
      <c r="O161" s="75"/>
      <c r="P161" s="69"/>
      <c r="Q161" s="69"/>
      <c r="R161" s="75"/>
      <c r="S161" s="69"/>
      <c r="T161" s="69"/>
      <c r="U161" s="69"/>
      <c r="V161" s="69"/>
      <c r="W161" s="69"/>
      <c r="X161" s="69"/>
      <c r="Y161" s="633"/>
      <c r="Z161" s="637">
        <f t="shared" si="4"/>
        <v>130200.00000000001</v>
      </c>
      <c r="AA161" s="300">
        <f t="shared" si="5"/>
        <v>1990200</v>
      </c>
    </row>
    <row r="162" spans="1:27" ht="15.5" x14ac:dyDescent="0.35">
      <c r="A162" s="64"/>
      <c r="B162" s="64"/>
      <c r="C162" s="64"/>
      <c r="D162" s="64"/>
      <c r="E162" s="64"/>
      <c r="F162" s="66"/>
      <c r="G162" s="66" t="s">
        <v>1190</v>
      </c>
      <c r="H162" s="64"/>
      <c r="I162" s="67"/>
      <c r="J162" s="64"/>
      <c r="K162" s="64"/>
      <c r="L162" s="68"/>
      <c r="M162" s="68"/>
      <c r="N162" s="68"/>
      <c r="O162" s="68"/>
      <c r="P162" s="64"/>
      <c r="Q162" s="64"/>
      <c r="R162" s="68"/>
      <c r="S162" s="64"/>
      <c r="T162" s="64"/>
      <c r="U162" s="64"/>
      <c r="V162" s="64"/>
      <c r="W162" s="64"/>
      <c r="X162" s="64"/>
      <c r="Y162" s="115"/>
      <c r="Z162" s="637">
        <f t="shared" si="4"/>
        <v>0</v>
      </c>
      <c r="AA162" s="297">
        <f t="shared" si="5"/>
        <v>0</v>
      </c>
    </row>
    <row r="163" spans="1:27" ht="15.5" x14ac:dyDescent="0.35">
      <c r="A163" s="76"/>
      <c r="B163" s="76"/>
      <c r="C163" s="76"/>
      <c r="D163" s="76"/>
      <c r="E163" s="76"/>
      <c r="F163" s="79"/>
      <c r="G163" s="79" t="s">
        <v>1191</v>
      </c>
      <c r="H163" s="69"/>
      <c r="I163" s="74">
        <v>200000</v>
      </c>
      <c r="J163" s="69"/>
      <c r="K163" s="69"/>
      <c r="L163" s="69"/>
      <c r="M163" s="69"/>
      <c r="N163" s="69"/>
      <c r="O163" s="75"/>
      <c r="P163" s="69"/>
      <c r="Q163" s="69"/>
      <c r="R163" s="69"/>
      <c r="S163" s="69"/>
      <c r="T163" s="69"/>
      <c r="U163" s="69"/>
      <c r="V163" s="69"/>
      <c r="W163" s="69"/>
      <c r="X163" s="69"/>
      <c r="Y163" s="121"/>
      <c r="Z163" s="637">
        <f t="shared" si="4"/>
        <v>14000.000000000002</v>
      </c>
      <c r="AA163" s="298">
        <f t="shared" si="5"/>
        <v>214000</v>
      </c>
    </row>
    <row r="164" spans="1:27" ht="15.5" x14ac:dyDescent="0.35">
      <c r="A164" s="76"/>
      <c r="B164" s="76"/>
      <c r="C164" s="76"/>
      <c r="D164" s="76"/>
      <c r="E164" s="76"/>
      <c r="F164" s="79"/>
      <c r="G164" s="86" t="s">
        <v>994</v>
      </c>
      <c r="H164" s="69"/>
      <c r="I164" s="87">
        <f>SUM(I163)</f>
        <v>200000</v>
      </c>
      <c r="J164" s="69"/>
      <c r="K164" s="69"/>
      <c r="L164" s="69"/>
      <c r="M164" s="69"/>
      <c r="N164" s="69"/>
      <c r="O164" s="75"/>
      <c r="P164" s="69"/>
      <c r="Q164" s="69"/>
      <c r="R164" s="69"/>
      <c r="S164" s="69"/>
      <c r="T164" s="69"/>
      <c r="U164" s="69"/>
      <c r="V164" s="69"/>
      <c r="W164" s="69"/>
      <c r="X164" s="69"/>
      <c r="Y164" s="121"/>
      <c r="Z164" s="637">
        <f t="shared" si="4"/>
        <v>14000.000000000002</v>
      </c>
      <c r="AA164" s="300">
        <f t="shared" si="5"/>
        <v>214000</v>
      </c>
    </row>
    <row r="165" spans="1:27" ht="15.5" x14ac:dyDescent="0.35">
      <c r="A165" s="64"/>
      <c r="B165" s="64"/>
      <c r="C165" s="64"/>
      <c r="D165" s="64"/>
      <c r="E165" s="64"/>
      <c r="F165" s="66"/>
      <c r="G165" s="66" t="s">
        <v>1192</v>
      </c>
      <c r="H165" s="64"/>
      <c r="I165" s="67"/>
      <c r="J165" s="64"/>
      <c r="K165" s="64"/>
      <c r="L165" s="64"/>
      <c r="M165" s="64"/>
      <c r="N165" s="64"/>
      <c r="O165" s="68"/>
      <c r="P165" s="64"/>
      <c r="Q165" s="64"/>
      <c r="R165" s="64"/>
      <c r="S165" s="64"/>
      <c r="T165" s="64"/>
      <c r="U165" s="64"/>
      <c r="V165" s="64"/>
      <c r="W165" s="64"/>
      <c r="X165" s="64"/>
      <c r="Y165" s="115"/>
      <c r="Z165" s="637">
        <f t="shared" si="4"/>
        <v>0</v>
      </c>
      <c r="AA165" s="297">
        <f t="shared" si="5"/>
        <v>0</v>
      </c>
    </row>
    <row r="166" spans="1:27" ht="15.5" x14ac:dyDescent="0.35">
      <c r="A166" s="76"/>
      <c r="B166" s="76"/>
      <c r="C166" s="76"/>
      <c r="D166" s="76"/>
      <c r="E166" s="76"/>
      <c r="F166" s="79"/>
      <c r="G166" s="79" t="s">
        <v>1193</v>
      </c>
      <c r="H166" s="69"/>
      <c r="I166" s="74">
        <v>200000</v>
      </c>
      <c r="J166" s="69"/>
      <c r="K166" s="69"/>
      <c r="L166" s="69"/>
      <c r="M166" s="69"/>
      <c r="N166" s="69"/>
      <c r="O166" s="75"/>
      <c r="P166" s="69"/>
      <c r="Q166" s="69"/>
      <c r="R166" s="69"/>
      <c r="S166" s="69"/>
      <c r="T166" s="69"/>
      <c r="U166" s="69"/>
      <c r="V166" s="69"/>
      <c r="W166" s="69"/>
      <c r="X166" s="69"/>
      <c r="Y166" s="121"/>
      <c r="Z166" s="637">
        <f t="shared" si="4"/>
        <v>14000.000000000002</v>
      </c>
      <c r="AA166" s="298">
        <f t="shared" si="5"/>
        <v>214000</v>
      </c>
    </row>
    <row r="167" spans="1:27" ht="15.5" x14ac:dyDescent="0.35">
      <c r="A167" s="76"/>
      <c r="B167" s="76"/>
      <c r="C167" s="76"/>
      <c r="D167" s="76"/>
      <c r="E167" s="76"/>
      <c r="F167" s="79"/>
      <c r="G167" s="86" t="s">
        <v>994</v>
      </c>
      <c r="H167" s="69"/>
      <c r="I167" s="87">
        <f>SUM(I166)</f>
        <v>200000</v>
      </c>
      <c r="J167" s="69"/>
      <c r="K167" s="69"/>
      <c r="L167" s="69"/>
      <c r="M167" s="69"/>
      <c r="N167" s="69"/>
      <c r="O167" s="75"/>
      <c r="P167" s="69"/>
      <c r="Q167" s="69"/>
      <c r="R167" s="69"/>
      <c r="S167" s="69"/>
      <c r="T167" s="69"/>
      <c r="U167" s="69"/>
      <c r="V167" s="69"/>
      <c r="W167" s="69"/>
      <c r="X167" s="69"/>
      <c r="Y167" s="121"/>
      <c r="Z167" s="637">
        <f t="shared" si="4"/>
        <v>14000.000000000002</v>
      </c>
      <c r="AA167" s="300">
        <f t="shared" si="5"/>
        <v>214000</v>
      </c>
    </row>
    <row r="168" spans="1:27" ht="15.5" x14ac:dyDescent="0.35">
      <c r="A168" s="64"/>
      <c r="B168" s="64"/>
      <c r="C168" s="64"/>
      <c r="D168" s="64"/>
      <c r="E168" s="64"/>
      <c r="F168" s="66"/>
      <c r="G168" s="66" t="s">
        <v>1194</v>
      </c>
      <c r="H168" s="64"/>
      <c r="I168" s="67"/>
      <c r="J168" s="64"/>
      <c r="K168" s="64"/>
      <c r="L168" s="68"/>
      <c r="M168" s="68"/>
      <c r="N168" s="68"/>
      <c r="O168" s="68"/>
      <c r="P168" s="64"/>
      <c r="Q168" s="64"/>
      <c r="R168" s="68"/>
      <c r="S168" s="64"/>
      <c r="T168" s="64"/>
      <c r="U168" s="64"/>
      <c r="V168" s="64"/>
      <c r="W168" s="64"/>
      <c r="X168" s="64"/>
      <c r="Y168" s="115"/>
      <c r="Z168" s="637">
        <f t="shared" si="4"/>
        <v>0</v>
      </c>
      <c r="AA168" s="297">
        <f t="shared" si="5"/>
        <v>0</v>
      </c>
    </row>
    <row r="169" spans="1:27" ht="15.5" x14ac:dyDescent="0.35">
      <c r="A169" s="69"/>
      <c r="B169" s="69"/>
      <c r="C169" s="69"/>
      <c r="D169" s="69"/>
      <c r="E169" s="69"/>
      <c r="F169" s="79"/>
      <c r="G169" s="79" t="s">
        <v>1195</v>
      </c>
      <c r="H169" s="69"/>
      <c r="I169" s="74">
        <v>250000</v>
      </c>
      <c r="J169" s="69"/>
      <c r="K169" s="69" t="s">
        <v>1062</v>
      </c>
      <c r="L169" t="s">
        <v>1063</v>
      </c>
      <c r="M169" s="75" t="s">
        <v>1196</v>
      </c>
      <c r="N169" s="75">
        <v>2008252116</v>
      </c>
      <c r="O169" s="75"/>
      <c r="P169" s="69"/>
      <c r="Q169" s="69" t="s">
        <v>1063</v>
      </c>
      <c r="R169" s="69" t="s">
        <v>1063</v>
      </c>
      <c r="S169" s="69"/>
      <c r="T169" s="69"/>
      <c r="U169" s="69"/>
      <c r="V169" s="69"/>
      <c r="W169" s="69"/>
      <c r="X169" s="69"/>
      <c r="Y169" s="116"/>
      <c r="Z169" s="637">
        <f t="shared" si="4"/>
        <v>17500</v>
      </c>
      <c r="AA169" s="298">
        <f t="shared" si="5"/>
        <v>267500</v>
      </c>
    </row>
    <row r="170" spans="1:27" ht="15.5" x14ac:dyDescent="0.35">
      <c r="A170" s="69"/>
      <c r="B170" s="69"/>
      <c r="C170" s="69"/>
      <c r="D170" s="69"/>
      <c r="E170" s="69"/>
      <c r="F170" s="79"/>
      <c r="G170" s="79" t="s">
        <v>1197</v>
      </c>
      <c r="H170" s="69"/>
      <c r="I170" s="74">
        <v>250000</v>
      </c>
      <c r="J170" s="69"/>
      <c r="K170" s="69" t="s">
        <v>1062</v>
      </c>
      <c r="L170" s="42" t="s">
        <v>1063</v>
      </c>
      <c r="M170" s="75" t="s">
        <v>1198</v>
      </c>
      <c r="N170" s="75">
        <v>2008255020</v>
      </c>
      <c r="O170" s="75"/>
      <c r="P170" s="69"/>
      <c r="Q170" s="69" t="s">
        <v>1063</v>
      </c>
      <c r="R170" s="69" t="s">
        <v>1063</v>
      </c>
      <c r="S170" s="69"/>
      <c r="T170" s="69"/>
      <c r="U170" s="69"/>
      <c r="V170" s="69"/>
      <c r="W170" s="69"/>
      <c r="X170" s="69"/>
      <c r="Y170" s="116"/>
      <c r="Z170" s="637">
        <f t="shared" si="4"/>
        <v>17500</v>
      </c>
      <c r="AA170" s="298">
        <f t="shared" si="5"/>
        <v>267500</v>
      </c>
    </row>
    <row r="171" spans="1:27" ht="15.5" x14ac:dyDescent="0.35">
      <c r="A171" s="69"/>
      <c r="B171" s="69"/>
      <c r="C171" s="69"/>
      <c r="D171" s="69"/>
      <c r="E171" s="69"/>
      <c r="F171" s="79"/>
      <c r="G171" s="79" t="s">
        <v>1199</v>
      </c>
      <c r="H171" s="69"/>
      <c r="I171" s="74">
        <v>250000</v>
      </c>
      <c r="J171" s="69"/>
      <c r="K171" s="69" t="s">
        <v>1062</v>
      </c>
      <c r="L171" s="42" t="s">
        <v>1063</v>
      </c>
      <c r="M171" s="75" t="s">
        <v>1198</v>
      </c>
      <c r="N171" s="75">
        <v>2008255019</v>
      </c>
      <c r="O171" s="75"/>
      <c r="P171" s="69"/>
      <c r="Q171" s="69" t="s">
        <v>1063</v>
      </c>
      <c r="R171" s="69" t="s">
        <v>1063</v>
      </c>
      <c r="S171" s="69"/>
      <c r="T171" s="69"/>
      <c r="U171" s="69"/>
      <c r="V171" s="69"/>
      <c r="W171" s="69"/>
      <c r="X171" s="69"/>
      <c r="Y171" s="116"/>
      <c r="Z171" s="637">
        <f t="shared" si="4"/>
        <v>17500</v>
      </c>
      <c r="AA171" s="298">
        <f t="shared" si="5"/>
        <v>267500</v>
      </c>
    </row>
    <row r="172" spans="1:27" ht="15.5" x14ac:dyDescent="0.35">
      <c r="A172" s="69"/>
      <c r="B172" s="69"/>
      <c r="C172" s="69"/>
      <c r="D172" s="69"/>
      <c r="E172" s="69"/>
      <c r="F172" s="79"/>
      <c r="G172" s="79" t="s">
        <v>1200</v>
      </c>
      <c r="H172" s="69"/>
      <c r="I172" s="74">
        <v>100000</v>
      </c>
      <c r="J172" s="69"/>
      <c r="K172" s="69" t="s">
        <v>1201</v>
      </c>
      <c r="L172" s="42" t="s">
        <v>1063</v>
      </c>
      <c r="M172" s="75" t="s">
        <v>1202</v>
      </c>
      <c r="N172" s="75">
        <v>5846134</v>
      </c>
      <c r="O172" s="75"/>
      <c r="P172" s="69"/>
      <c r="Q172" s="69" t="s">
        <v>1063</v>
      </c>
      <c r="R172" s="69" t="s">
        <v>1063</v>
      </c>
      <c r="S172" s="69"/>
      <c r="T172" s="69"/>
      <c r="U172" s="69"/>
      <c r="V172" s="69"/>
      <c r="W172" s="69"/>
      <c r="X172" s="69"/>
      <c r="Y172" s="116"/>
      <c r="Z172" s="637">
        <f t="shared" si="4"/>
        <v>7000.0000000000009</v>
      </c>
      <c r="AA172" s="298">
        <f t="shared" si="5"/>
        <v>107000</v>
      </c>
    </row>
    <row r="173" spans="1:27" ht="15.5" x14ac:dyDescent="0.35">
      <c r="A173" s="69"/>
      <c r="B173" s="69"/>
      <c r="C173" s="69"/>
      <c r="D173" s="69"/>
      <c r="E173" s="69"/>
      <c r="F173" s="79"/>
      <c r="G173" s="79" t="s">
        <v>1203</v>
      </c>
      <c r="H173" s="69"/>
      <c r="I173" s="74">
        <v>100000</v>
      </c>
      <c r="J173" s="69"/>
      <c r="K173" s="69" t="s">
        <v>1201</v>
      </c>
      <c r="L173" s="42" t="s">
        <v>1063</v>
      </c>
      <c r="M173" s="75" t="s">
        <v>1202</v>
      </c>
      <c r="N173" s="75">
        <v>5843179</v>
      </c>
      <c r="O173" s="75"/>
      <c r="P173" s="69"/>
      <c r="Q173" s="69" t="s">
        <v>1063</v>
      </c>
      <c r="R173" s="69" t="s">
        <v>1063</v>
      </c>
      <c r="S173" s="69"/>
      <c r="T173" s="69"/>
      <c r="U173" s="69"/>
      <c r="V173" s="69"/>
      <c r="W173" s="69"/>
      <c r="X173" s="69"/>
      <c r="Y173" s="116"/>
      <c r="Z173" s="637">
        <f t="shared" si="4"/>
        <v>7000.0000000000009</v>
      </c>
      <c r="AA173" s="298">
        <f t="shared" si="5"/>
        <v>107000</v>
      </c>
    </row>
    <row r="174" spans="1:27" ht="15.5" x14ac:dyDescent="0.35">
      <c r="A174" s="69"/>
      <c r="B174" s="69"/>
      <c r="C174" s="69"/>
      <c r="D174" s="69"/>
      <c r="E174" s="69"/>
      <c r="F174" s="79"/>
      <c r="G174" s="93" t="s">
        <v>994</v>
      </c>
      <c r="H174" s="86"/>
      <c r="I174" s="87">
        <f>SUM(I169:I173)</f>
        <v>950000</v>
      </c>
      <c r="J174" s="69"/>
      <c r="K174" s="69"/>
      <c r="L174" s="42"/>
      <c r="M174" s="75"/>
      <c r="N174" s="75"/>
      <c r="O174" s="75"/>
      <c r="P174" s="69"/>
      <c r="Q174" s="69"/>
      <c r="R174" s="69"/>
      <c r="S174" s="69"/>
      <c r="T174" s="69"/>
      <c r="U174" s="69"/>
      <c r="V174" s="69"/>
      <c r="W174" s="69"/>
      <c r="X174" s="69"/>
      <c r="Y174" s="116"/>
      <c r="Z174" s="637">
        <f t="shared" si="4"/>
        <v>66500</v>
      </c>
      <c r="AA174" s="300">
        <f t="shared" si="5"/>
        <v>1016500</v>
      </c>
    </row>
    <row r="175" spans="1:27" ht="15.5" x14ac:dyDescent="0.35">
      <c r="A175" s="64"/>
      <c r="B175" s="64"/>
      <c r="C175" s="64"/>
      <c r="D175" s="64"/>
      <c r="E175" s="64"/>
      <c r="F175" s="66"/>
      <c r="G175" s="66" t="s">
        <v>1204</v>
      </c>
      <c r="H175" s="64"/>
      <c r="I175" s="67"/>
      <c r="J175" s="64"/>
      <c r="K175" s="64"/>
      <c r="L175" s="98"/>
      <c r="M175" s="68"/>
      <c r="N175" s="68"/>
      <c r="O175" s="68"/>
      <c r="P175" s="64"/>
      <c r="Q175" s="64"/>
      <c r="R175" s="68"/>
      <c r="S175" s="64"/>
      <c r="T175" s="64"/>
      <c r="U175" s="64"/>
      <c r="V175" s="64"/>
      <c r="W175" s="64"/>
      <c r="X175" s="64"/>
      <c r="Y175" s="115"/>
      <c r="Z175" s="637">
        <f t="shared" si="4"/>
        <v>0</v>
      </c>
      <c r="AA175" s="297">
        <f t="shared" si="5"/>
        <v>0</v>
      </c>
    </row>
    <row r="176" spans="1:27" ht="15.5" x14ac:dyDescent="0.35">
      <c r="A176" s="69"/>
      <c r="B176" s="69"/>
      <c r="C176" s="69"/>
      <c r="D176" s="69"/>
      <c r="E176" s="69"/>
      <c r="F176" s="79"/>
      <c r="G176" s="79" t="s">
        <v>1205</v>
      </c>
      <c r="H176" s="69"/>
      <c r="I176" s="74">
        <v>500000</v>
      </c>
      <c r="J176" s="69"/>
      <c r="K176" s="69" t="s">
        <v>1206</v>
      </c>
      <c r="L176" s="42" t="s">
        <v>1063</v>
      </c>
      <c r="M176" s="75" t="s">
        <v>1207</v>
      </c>
      <c r="N176" s="75" t="s">
        <v>1082</v>
      </c>
      <c r="O176" s="75"/>
      <c r="P176" s="69"/>
      <c r="Q176" s="75" t="s">
        <v>1082</v>
      </c>
      <c r="R176" s="75" t="s">
        <v>1082</v>
      </c>
      <c r="S176" s="69"/>
      <c r="T176" s="69"/>
      <c r="U176" s="69"/>
      <c r="V176" s="69"/>
      <c r="W176" s="69"/>
      <c r="X176" s="69"/>
      <c r="Y176" s="116"/>
      <c r="Z176" s="637">
        <f t="shared" si="4"/>
        <v>35000</v>
      </c>
      <c r="AA176" s="298">
        <f t="shared" si="5"/>
        <v>535000</v>
      </c>
    </row>
    <row r="177" spans="1:27" ht="15.5" x14ac:dyDescent="0.35">
      <c r="A177" s="69"/>
      <c r="B177" s="69"/>
      <c r="C177" s="69"/>
      <c r="D177" s="69"/>
      <c r="E177" s="69"/>
      <c r="F177" s="79"/>
      <c r="G177" s="79" t="s">
        <v>1208</v>
      </c>
      <c r="H177" s="69"/>
      <c r="I177" s="74">
        <v>300000</v>
      </c>
      <c r="J177" s="69"/>
      <c r="K177" s="69" t="s">
        <v>1062</v>
      </c>
      <c r="L177" s="42" t="s">
        <v>1063</v>
      </c>
      <c r="M177" s="75" t="s">
        <v>1209</v>
      </c>
      <c r="N177" s="75">
        <v>2003167211</v>
      </c>
      <c r="O177" s="75"/>
      <c r="P177" s="69"/>
      <c r="Q177" s="69" t="s">
        <v>1063</v>
      </c>
      <c r="R177" s="69" t="s">
        <v>1063</v>
      </c>
      <c r="S177" s="69"/>
      <c r="T177" s="69"/>
      <c r="U177" s="69"/>
      <c r="V177" s="69"/>
      <c r="W177" s="69"/>
      <c r="X177" s="69"/>
      <c r="Y177" s="116"/>
      <c r="Z177" s="637">
        <f t="shared" si="4"/>
        <v>21000.000000000004</v>
      </c>
      <c r="AA177" s="298">
        <f t="shared" si="5"/>
        <v>321000</v>
      </c>
    </row>
    <row r="178" spans="1:27" ht="15.5" x14ac:dyDescent="0.35">
      <c r="A178" s="69"/>
      <c r="B178" s="69"/>
      <c r="C178" s="69"/>
      <c r="D178" s="69"/>
      <c r="E178" s="69"/>
      <c r="F178" s="79"/>
      <c r="G178" s="79" t="s">
        <v>1210</v>
      </c>
      <c r="H178" s="69"/>
      <c r="I178" s="74">
        <v>300000</v>
      </c>
      <c r="J178" s="69"/>
      <c r="K178" s="69" t="s">
        <v>1062</v>
      </c>
      <c r="L178" s="42" t="s">
        <v>1063</v>
      </c>
      <c r="M178" s="75" t="s">
        <v>1211</v>
      </c>
      <c r="N178" s="75">
        <v>2003167212</v>
      </c>
      <c r="O178" s="75"/>
      <c r="P178" s="69"/>
      <c r="Q178" s="69" t="s">
        <v>1063</v>
      </c>
      <c r="R178" s="69" t="s">
        <v>1063</v>
      </c>
      <c r="S178" s="69"/>
      <c r="T178" s="69"/>
      <c r="U178" s="69"/>
      <c r="V178" s="69"/>
      <c r="W178" s="69"/>
      <c r="X178" s="69"/>
      <c r="Y178" s="116"/>
      <c r="Z178" s="637">
        <f t="shared" si="4"/>
        <v>21000.000000000004</v>
      </c>
      <c r="AA178" s="298">
        <f t="shared" si="5"/>
        <v>321000</v>
      </c>
    </row>
    <row r="179" spans="1:27" ht="15.5" x14ac:dyDescent="0.35">
      <c r="A179" s="69"/>
      <c r="B179" s="69"/>
      <c r="C179" s="69"/>
      <c r="D179" s="69"/>
      <c r="E179" s="69"/>
      <c r="F179" s="79"/>
      <c r="G179" s="93" t="s">
        <v>994</v>
      </c>
      <c r="H179" s="69"/>
      <c r="I179" s="87">
        <f>SUM(I176:I178)</f>
        <v>1100000</v>
      </c>
      <c r="J179" s="69"/>
      <c r="K179" s="69"/>
      <c r="L179" s="42"/>
      <c r="M179" s="75"/>
      <c r="N179" s="75"/>
      <c r="O179" s="75"/>
      <c r="P179" s="69"/>
      <c r="Q179" s="69"/>
      <c r="R179" s="69"/>
      <c r="S179" s="69"/>
      <c r="T179" s="69"/>
      <c r="U179" s="69"/>
      <c r="V179" s="69"/>
      <c r="W179" s="69"/>
      <c r="X179" s="69"/>
      <c r="Y179" s="116"/>
      <c r="Z179" s="637">
        <f t="shared" si="4"/>
        <v>77000.000000000015</v>
      </c>
      <c r="AA179" s="300">
        <f t="shared" si="5"/>
        <v>1177000</v>
      </c>
    </row>
    <row r="180" spans="1:27" ht="15.5" x14ac:dyDescent="0.35">
      <c r="A180" s="64"/>
      <c r="B180" s="64"/>
      <c r="C180" s="64"/>
      <c r="D180" s="64"/>
      <c r="E180" s="64"/>
      <c r="F180" s="96"/>
      <c r="G180" s="96" t="s">
        <v>1212</v>
      </c>
      <c r="H180" s="64"/>
      <c r="I180" s="67"/>
      <c r="J180" s="64"/>
      <c r="K180" s="64"/>
      <c r="L180" s="68"/>
      <c r="M180" s="68"/>
      <c r="N180" s="68"/>
      <c r="O180" s="68"/>
      <c r="P180" s="64"/>
      <c r="Q180" s="64"/>
      <c r="R180" s="68"/>
      <c r="S180" s="64"/>
      <c r="T180" s="64"/>
      <c r="U180" s="64"/>
      <c r="V180" s="64"/>
      <c r="W180" s="64"/>
      <c r="X180" s="64"/>
      <c r="Y180" s="115"/>
      <c r="Z180" s="637">
        <f t="shared" si="4"/>
        <v>0</v>
      </c>
      <c r="AA180" s="297">
        <f t="shared" si="5"/>
        <v>0</v>
      </c>
    </row>
    <row r="181" spans="1:27" ht="15.5" x14ac:dyDescent="0.35">
      <c r="A181" s="76"/>
      <c r="B181" s="76"/>
      <c r="C181" s="76"/>
      <c r="D181" s="76"/>
      <c r="E181" s="76"/>
      <c r="F181" s="79"/>
      <c r="G181" s="79" t="s">
        <v>1213</v>
      </c>
      <c r="H181" s="69"/>
      <c r="I181" s="74">
        <v>400000</v>
      </c>
      <c r="J181" s="69"/>
      <c r="K181" s="69" t="s">
        <v>1214</v>
      </c>
      <c r="L181" s="75" t="s">
        <v>1063</v>
      </c>
      <c r="M181" s="79" t="s">
        <v>1215</v>
      </c>
      <c r="N181" s="75" t="s">
        <v>1216</v>
      </c>
      <c r="O181" s="75"/>
      <c r="P181" s="69"/>
      <c r="Q181" s="69" t="s">
        <v>1217</v>
      </c>
      <c r="R181" s="69" t="s">
        <v>1066</v>
      </c>
      <c r="S181" s="69"/>
      <c r="T181" s="69"/>
      <c r="U181" s="69"/>
      <c r="V181" s="69"/>
      <c r="W181" s="69"/>
      <c r="X181" s="69"/>
      <c r="Y181" s="121"/>
      <c r="Z181" s="637">
        <f t="shared" si="4"/>
        <v>28000.000000000004</v>
      </c>
      <c r="AA181" s="298">
        <f t="shared" si="5"/>
        <v>428000</v>
      </c>
    </row>
    <row r="182" spans="1:27" ht="15.5" x14ac:dyDescent="0.35">
      <c r="A182" s="76"/>
      <c r="B182" s="76"/>
      <c r="C182" s="76"/>
      <c r="D182" s="76"/>
      <c r="E182" s="76"/>
      <c r="F182" s="79"/>
      <c r="G182" s="79" t="s">
        <v>1218</v>
      </c>
      <c r="H182" s="69"/>
      <c r="I182" s="74">
        <v>400000</v>
      </c>
      <c r="J182" s="69"/>
      <c r="K182" s="69" t="s">
        <v>1214</v>
      </c>
      <c r="L182" s="75" t="s">
        <v>1063</v>
      </c>
      <c r="M182" s="79" t="s">
        <v>1215</v>
      </c>
      <c r="N182" s="75" t="s">
        <v>1219</v>
      </c>
      <c r="O182" s="75"/>
      <c r="P182" s="69"/>
      <c r="Q182" s="69" t="s">
        <v>1217</v>
      </c>
      <c r="R182" s="69" t="s">
        <v>1066</v>
      </c>
      <c r="S182" s="69"/>
      <c r="T182" s="69"/>
      <c r="U182" s="69"/>
      <c r="V182" s="69"/>
      <c r="W182" s="69"/>
      <c r="X182" s="69"/>
      <c r="Y182" s="121"/>
      <c r="Z182" s="637">
        <f t="shared" si="4"/>
        <v>28000.000000000004</v>
      </c>
      <c r="AA182" s="298">
        <f t="shared" si="5"/>
        <v>428000</v>
      </c>
    </row>
    <row r="183" spans="1:27" ht="15.5" x14ac:dyDescent="0.35">
      <c r="A183" s="76"/>
      <c r="B183" s="76"/>
      <c r="C183" s="76"/>
      <c r="D183" s="76"/>
      <c r="E183" s="76"/>
      <c r="F183" s="79"/>
      <c r="G183" s="79" t="s">
        <v>1220</v>
      </c>
      <c r="H183" s="69"/>
      <c r="I183" s="74">
        <v>400000</v>
      </c>
      <c r="J183" s="69"/>
      <c r="K183" s="69" t="s">
        <v>1214</v>
      </c>
      <c r="L183" s="75" t="s">
        <v>1063</v>
      </c>
      <c r="M183" s="79" t="s">
        <v>1215</v>
      </c>
      <c r="N183" s="77" t="s">
        <v>1221</v>
      </c>
      <c r="O183" s="75"/>
      <c r="P183" s="69"/>
      <c r="Q183" s="69" t="s">
        <v>1217</v>
      </c>
      <c r="R183" s="69" t="s">
        <v>1066</v>
      </c>
      <c r="S183" s="69"/>
      <c r="T183" s="69"/>
      <c r="U183" s="69"/>
      <c r="V183" s="69"/>
      <c r="W183" s="69"/>
      <c r="X183" s="69"/>
      <c r="Y183" s="121"/>
      <c r="Z183" s="637">
        <f t="shared" si="4"/>
        <v>28000.000000000004</v>
      </c>
      <c r="AA183" s="298">
        <f t="shared" si="5"/>
        <v>428000</v>
      </c>
    </row>
    <row r="184" spans="1:27" ht="15.5" x14ac:dyDescent="0.35">
      <c r="A184" s="76"/>
      <c r="B184" s="76"/>
      <c r="C184" s="76"/>
      <c r="D184" s="76"/>
      <c r="E184" s="76"/>
      <c r="F184" s="79"/>
      <c r="G184" s="93" t="s">
        <v>994</v>
      </c>
      <c r="H184" s="69"/>
      <c r="I184" s="87">
        <f>SUM(I181:I183)</f>
        <v>1200000</v>
      </c>
      <c r="J184" s="69"/>
      <c r="K184" s="69"/>
      <c r="L184" s="75"/>
      <c r="M184" s="79"/>
      <c r="N184" s="77"/>
      <c r="O184" s="75"/>
      <c r="P184" s="69"/>
      <c r="Q184" s="69"/>
      <c r="R184" s="69"/>
      <c r="S184" s="69"/>
      <c r="T184" s="69"/>
      <c r="U184" s="69"/>
      <c r="V184" s="69"/>
      <c r="W184" s="69"/>
      <c r="X184" s="69"/>
      <c r="Y184" s="121"/>
      <c r="Z184" s="637">
        <f t="shared" si="4"/>
        <v>84000.000000000015</v>
      </c>
      <c r="AA184" s="300">
        <f t="shared" si="5"/>
        <v>1284000</v>
      </c>
    </row>
    <row r="185" spans="1:27" ht="15.5" x14ac:dyDescent="0.35">
      <c r="A185" s="64"/>
      <c r="B185" s="64"/>
      <c r="C185" s="64"/>
      <c r="D185" s="64"/>
      <c r="E185" s="64"/>
      <c r="F185" s="96"/>
      <c r="G185" s="96" t="s">
        <v>1212</v>
      </c>
      <c r="H185" s="64"/>
      <c r="I185" s="67"/>
      <c r="J185" s="64"/>
      <c r="K185" s="64"/>
      <c r="L185" s="68"/>
      <c r="M185" s="97"/>
      <c r="N185" s="99"/>
      <c r="O185" s="68"/>
      <c r="P185" s="64"/>
      <c r="Q185" s="64"/>
      <c r="R185" s="64"/>
      <c r="S185" s="64"/>
      <c r="T185" s="64"/>
      <c r="U185" s="64"/>
      <c r="V185" s="64"/>
      <c r="W185" s="64"/>
      <c r="X185" s="64"/>
      <c r="Y185" s="115"/>
      <c r="Z185" s="637">
        <f t="shared" si="4"/>
        <v>0</v>
      </c>
      <c r="AA185" s="297">
        <f t="shared" si="5"/>
        <v>0</v>
      </c>
    </row>
    <row r="186" spans="1:27" ht="15.5" x14ac:dyDescent="0.35">
      <c r="A186" s="76"/>
      <c r="B186" s="76"/>
      <c r="C186" s="76"/>
      <c r="D186" s="76"/>
      <c r="E186" s="76"/>
      <c r="F186" s="79"/>
      <c r="G186" s="79" t="s">
        <v>1213</v>
      </c>
      <c r="H186" s="69"/>
      <c r="I186" s="74">
        <v>400000</v>
      </c>
      <c r="J186" s="69"/>
      <c r="K186" s="69" t="s">
        <v>1214</v>
      </c>
      <c r="L186" s="75" t="s">
        <v>1063</v>
      </c>
      <c r="M186" s="79" t="s">
        <v>1222</v>
      </c>
      <c r="N186" s="77" t="s">
        <v>1223</v>
      </c>
      <c r="O186" s="75"/>
      <c r="P186" s="69"/>
      <c r="Q186" s="69" t="s">
        <v>1217</v>
      </c>
      <c r="R186" s="69" t="s">
        <v>1066</v>
      </c>
      <c r="S186" s="69"/>
      <c r="T186" s="69"/>
      <c r="U186" s="69"/>
      <c r="V186" s="69"/>
      <c r="W186" s="69"/>
      <c r="X186" s="69"/>
      <c r="Y186" s="121"/>
      <c r="Z186" s="637">
        <f t="shared" si="4"/>
        <v>28000.000000000004</v>
      </c>
      <c r="AA186" s="298">
        <f t="shared" si="5"/>
        <v>428000</v>
      </c>
    </row>
    <row r="187" spans="1:27" ht="15.5" x14ac:dyDescent="0.35">
      <c r="A187" s="76"/>
      <c r="B187" s="76"/>
      <c r="C187" s="76"/>
      <c r="D187" s="76"/>
      <c r="E187" s="76"/>
      <c r="F187" s="79"/>
      <c r="G187" s="79" t="s">
        <v>1218</v>
      </c>
      <c r="H187" s="69"/>
      <c r="I187" s="74">
        <v>400000</v>
      </c>
      <c r="J187" s="69"/>
      <c r="K187" s="69" t="s">
        <v>1214</v>
      </c>
      <c r="L187" s="75" t="s">
        <v>1063</v>
      </c>
      <c r="M187" s="79" t="s">
        <v>1224</v>
      </c>
      <c r="N187" s="77" t="s">
        <v>1225</v>
      </c>
      <c r="O187" s="75"/>
      <c r="P187" s="69"/>
      <c r="Q187" s="69" t="s">
        <v>1226</v>
      </c>
      <c r="R187" s="69" t="s">
        <v>1227</v>
      </c>
      <c r="S187" s="69"/>
      <c r="T187" s="69"/>
      <c r="U187" s="69"/>
      <c r="V187" s="69"/>
      <c r="W187" s="69"/>
      <c r="X187" s="69"/>
      <c r="Y187" s="121"/>
      <c r="Z187" s="637">
        <f t="shared" si="4"/>
        <v>28000.000000000004</v>
      </c>
      <c r="AA187" s="298">
        <f t="shared" si="5"/>
        <v>428000</v>
      </c>
    </row>
    <row r="188" spans="1:27" ht="15.5" x14ac:dyDescent="0.35">
      <c r="A188" s="76"/>
      <c r="B188" s="76"/>
      <c r="C188" s="76"/>
      <c r="D188" s="76"/>
      <c r="E188" s="76"/>
      <c r="F188" s="79"/>
      <c r="G188" s="93" t="s">
        <v>994</v>
      </c>
      <c r="H188" s="69"/>
      <c r="I188" s="87">
        <f>SUM(I186:I187)</f>
        <v>800000</v>
      </c>
      <c r="J188" s="69"/>
      <c r="K188" s="69"/>
      <c r="L188" s="75"/>
      <c r="M188" s="79"/>
      <c r="N188" s="77"/>
      <c r="O188" s="75"/>
      <c r="P188" s="69"/>
      <c r="Q188" s="69"/>
      <c r="R188" s="69"/>
      <c r="S188" s="69"/>
      <c r="T188" s="69"/>
      <c r="U188" s="69"/>
      <c r="V188" s="69"/>
      <c r="W188" s="69"/>
      <c r="X188" s="69"/>
      <c r="Y188" s="121"/>
      <c r="Z188" s="637">
        <f t="shared" si="4"/>
        <v>56000.000000000007</v>
      </c>
      <c r="AA188" s="300">
        <f t="shared" si="5"/>
        <v>856000</v>
      </c>
    </row>
    <row r="189" spans="1:27" ht="15.5" x14ac:dyDescent="0.35">
      <c r="A189" s="64"/>
      <c r="B189" s="64"/>
      <c r="C189" s="64"/>
      <c r="D189" s="64"/>
      <c r="E189" s="64"/>
      <c r="F189" s="96"/>
      <c r="G189" s="96" t="s">
        <v>1228</v>
      </c>
      <c r="H189" s="64"/>
      <c r="I189" s="67"/>
      <c r="J189" s="64"/>
      <c r="K189" s="64"/>
      <c r="L189" s="68"/>
      <c r="M189" s="68"/>
      <c r="N189" s="68"/>
      <c r="O189" s="68"/>
      <c r="P189" s="64"/>
      <c r="Q189" s="64"/>
      <c r="R189" s="68"/>
      <c r="S189" s="64"/>
      <c r="T189" s="64"/>
      <c r="U189" s="64"/>
      <c r="V189" s="64"/>
      <c r="W189" s="64"/>
      <c r="X189" s="64"/>
      <c r="Y189" s="115"/>
      <c r="Z189" s="637">
        <f t="shared" si="4"/>
        <v>0</v>
      </c>
      <c r="AA189" s="297">
        <f t="shared" si="5"/>
        <v>0</v>
      </c>
    </row>
    <row r="190" spans="1:27" ht="15.5" x14ac:dyDescent="0.35">
      <c r="A190" s="69"/>
      <c r="B190" s="69"/>
      <c r="C190" s="69"/>
      <c r="D190" s="69"/>
      <c r="E190" s="69"/>
      <c r="F190" s="79"/>
      <c r="G190" s="79" t="s">
        <v>1229</v>
      </c>
      <c r="H190" s="69"/>
      <c r="I190" s="74">
        <v>200000</v>
      </c>
      <c r="J190" s="69"/>
      <c r="K190" s="69" t="s">
        <v>1230</v>
      </c>
      <c r="L190" s="75" t="s">
        <v>1063</v>
      </c>
      <c r="M190" s="75" t="s">
        <v>1231</v>
      </c>
      <c r="N190" s="75" t="s">
        <v>1063</v>
      </c>
      <c r="O190" s="75"/>
      <c r="P190" s="69"/>
      <c r="Q190" s="69"/>
      <c r="R190" s="75"/>
      <c r="S190" s="69"/>
      <c r="T190" s="69"/>
      <c r="U190" s="69"/>
      <c r="V190" s="69"/>
      <c r="W190" s="69"/>
      <c r="X190" s="69"/>
      <c r="Y190" s="116"/>
      <c r="Z190" s="637">
        <f t="shared" si="4"/>
        <v>14000.000000000002</v>
      </c>
      <c r="AA190" s="298">
        <f t="shared" si="5"/>
        <v>214000</v>
      </c>
    </row>
    <row r="191" spans="1:27" ht="15.5" x14ac:dyDescent="0.35">
      <c r="A191" s="69"/>
      <c r="B191" s="69"/>
      <c r="C191" s="69"/>
      <c r="D191" s="69"/>
      <c r="E191" s="69"/>
      <c r="F191" s="79"/>
      <c r="G191" s="79" t="s">
        <v>1232</v>
      </c>
      <c r="H191" s="69"/>
      <c r="I191" s="74">
        <v>200000</v>
      </c>
      <c r="J191" s="69"/>
      <c r="K191" s="69" t="s">
        <v>1230</v>
      </c>
      <c r="L191" s="75" t="s">
        <v>1063</v>
      </c>
      <c r="M191" s="75" t="s">
        <v>1231</v>
      </c>
      <c r="N191" s="75" t="s">
        <v>1063</v>
      </c>
      <c r="O191" s="75"/>
      <c r="P191" s="69"/>
      <c r="Q191" s="69"/>
      <c r="R191" s="75"/>
      <c r="S191" s="69"/>
      <c r="T191" s="69"/>
      <c r="U191" s="69"/>
      <c r="V191" s="69"/>
      <c r="W191" s="69"/>
      <c r="X191" s="69"/>
      <c r="Y191" s="116"/>
      <c r="Z191" s="637">
        <f t="shared" si="4"/>
        <v>14000.000000000002</v>
      </c>
      <c r="AA191" s="298">
        <f t="shared" si="5"/>
        <v>214000</v>
      </c>
    </row>
    <row r="192" spans="1:27" ht="15.5" x14ac:dyDescent="0.35">
      <c r="A192" s="69"/>
      <c r="B192" s="69"/>
      <c r="C192" s="69"/>
      <c r="D192" s="69"/>
      <c r="E192" s="69"/>
      <c r="F192" s="79"/>
      <c r="G192" s="93" t="s">
        <v>994</v>
      </c>
      <c r="H192" s="69"/>
      <c r="I192" s="87">
        <f>SUM(I190:I191)</f>
        <v>400000</v>
      </c>
      <c r="J192" s="69"/>
      <c r="K192" s="69"/>
      <c r="L192" s="75"/>
      <c r="M192" s="75"/>
      <c r="N192" s="75"/>
      <c r="O192" s="75"/>
      <c r="P192" s="69"/>
      <c r="Q192" s="69"/>
      <c r="R192" s="75"/>
      <c r="S192" s="69"/>
      <c r="T192" s="69"/>
      <c r="U192" s="69"/>
      <c r="V192" s="69"/>
      <c r="W192" s="69"/>
      <c r="X192" s="69"/>
      <c r="Y192" s="116"/>
      <c r="Z192" s="637">
        <f t="shared" si="4"/>
        <v>28000.000000000004</v>
      </c>
      <c r="AA192" s="300">
        <f t="shared" si="5"/>
        <v>428000</v>
      </c>
    </row>
    <row r="193" spans="1:27" ht="15.5" x14ac:dyDescent="0.35">
      <c r="A193" s="64"/>
      <c r="B193" s="64"/>
      <c r="C193" s="64"/>
      <c r="D193" s="64"/>
      <c r="E193" s="64"/>
      <c r="F193" s="96"/>
      <c r="G193" s="96" t="s">
        <v>1233</v>
      </c>
      <c r="H193" s="64"/>
      <c r="I193" s="67"/>
      <c r="J193" s="64"/>
      <c r="K193" s="64"/>
      <c r="L193" s="68"/>
      <c r="M193" s="68"/>
      <c r="N193" s="68"/>
      <c r="O193" s="68"/>
      <c r="P193" s="64"/>
      <c r="Q193" s="64"/>
      <c r="R193" s="68"/>
      <c r="S193" s="64"/>
      <c r="T193" s="64"/>
      <c r="U193" s="64"/>
      <c r="V193" s="64"/>
      <c r="W193" s="64"/>
      <c r="X193" s="64"/>
      <c r="Y193" s="115"/>
      <c r="Z193" s="637">
        <f t="shared" si="4"/>
        <v>0</v>
      </c>
      <c r="AA193" s="297">
        <f t="shared" si="5"/>
        <v>0</v>
      </c>
    </row>
    <row r="194" spans="1:27" ht="15.5" x14ac:dyDescent="0.35">
      <c r="A194" s="69"/>
      <c r="B194" s="69"/>
      <c r="C194" s="69"/>
      <c r="D194" s="69"/>
      <c r="E194" s="69"/>
      <c r="F194" s="79"/>
      <c r="G194" s="79" t="s">
        <v>1234</v>
      </c>
      <c r="H194" s="69"/>
      <c r="I194" s="74">
        <v>200000</v>
      </c>
      <c r="J194" s="69"/>
      <c r="K194" s="69" t="s">
        <v>1230</v>
      </c>
      <c r="L194" s="75" t="s">
        <v>1063</v>
      </c>
      <c r="M194" s="75" t="s">
        <v>1231</v>
      </c>
      <c r="N194" s="75" t="s">
        <v>1063</v>
      </c>
      <c r="O194" s="75"/>
      <c r="P194" s="69"/>
      <c r="Q194" s="69"/>
      <c r="R194" s="75"/>
      <c r="S194" s="69"/>
      <c r="T194" s="69"/>
      <c r="U194" s="69"/>
      <c r="V194" s="69"/>
      <c r="W194" s="69"/>
      <c r="X194" s="69"/>
      <c r="Y194" s="116"/>
      <c r="Z194" s="637">
        <f t="shared" si="4"/>
        <v>14000.000000000002</v>
      </c>
      <c r="AA194" s="298">
        <f t="shared" si="5"/>
        <v>214000</v>
      </c>
    </row>
    <row r="195" spans="1:27" ht="15.5" x14ac:dyDescent="0.35">
      <c r="A195" s="69"/>
      <c r="B195" s="69"/>
      <c r="C195" s="69"/>
      <c r="D195" s="69"/>
      <c r="E195" s="69"/>
      <c r="F195" s="79"/>
      <c r="G195" s="93" t="s">
        <v>994</v>
      </c>
      <c r="H195" s="69"/>
      <c r="I195" s="87">
        <f>SUM(I194)</f>
        <v>200000</v>
      </c>
      <c r="J195" s="69"/>
      <c r="K195" s="69"/>
      <c r="L195" s="75"/>
      <c r="M195" s="75"/>
      <c r="N195" s="75"/>
      <c r="O195" s="75"/>
      <c r="P195" s="69"/>
      <c r="Q195" s="69"/>
      <c r="R195" s="75"/>
      <c r="S195" s="69"/>
      <c r="T195" s="69"/>
      <c r="U195" s="69"/>
      <c r="V195" s="69"/>
      <c r="W195" s="69"/>
      <c r="X195" s="69"/>
      <c r="Y195" s="116"/>
      <c r="Z195" s="637">
        <f t="shared" si="4"/>
        <v>14000.000000000002</v>
      </c>
      <c r="AA195" s="300">
        <f t="shared" si="5"/>
        <v>214000</v>
      </c>
    </row>
    <row r="196" spans="1:27" ht="15.5" x14ac:dyDescent="0.35">
      <c r="A196" s="64"/>
      <c r="B196" s="64"/>
      <c r="C196" s="64"/>
      <c r="D196" s="64"/>
      <c r="E196" s="64"/>
      <c r="F196" s="96"/>
      <c r="G196" s="96" t="s">
        <v>1235</v>
      </c>
      <c r="H196" s="64"/>
      <c r="I196" s="67"/>
      <c r="J196" s="64"/>
      <c r="K196" s="64"/>
      <c r="L196" s="68"/>
      <c r="M196" s="68"/>
      <c r="N196" s="68"/>
      <c r="O196" s="68"/>
      <c r="P196" s="64"/>
      <c r="Q196" s="64"/>
      <c r="R196" s="68"/>
      <c r="S196" s="64"/>
      <c r="T196" s="64"/>
      <c r="U196" s="64"/>
      <c r="V196" s="64"/>
      <c r="W196" s="64"/>
      <c r="X196" s="64"/>
      <c r="Y196" s="115"/>
      <c r="Z196" s="637">
        <f t="shared" si="4"/>
        <v>0</v>
      </c>
      <c r="AA196" s="297">
        <f t="shared" si="5"/>
        <v>0</v>
      </c>
    </row>
    <row r="197" spans="1:27" ht="15.5" x14ac:dyDescent="0.35">
      <c r="A197" s="76"/>
      <c r="B197" s="76"/>
      <c r="C197" s="76"/>
      <c r="D197" s="76"/>
      <c r="E197" s="76"/>
      <c r="F197" s="79"/>
      <c r="G197" s="79" t="s">
        <v>1236</v>
      </c>
      <c r="H197" s="69"/>
      <c r="I197" s="74">
        <v>400000</v>
      </c>
      <c r="J197" s="69"/>
      <c r="K197" s="69" t="s">
        <v>980</v>
      </c>
      <c r="L197" s="69" t="s">
        <v>980</v>
      </c>
      <c r="M197" s="69" t="s">
        <v>980</v>
      </c>
      <c r="N197" s="69"/>
      <c r="O197" s="75"/>
      <c r="P197" s="69"/>
      <c r="Q197" s="69"/>
      <c r="R197" s="69"/>
      <c r="S197" s="69"/>
      <c r="T197" s="69"/>
      <c r="U197" s="69"/>
      <c r="V197" s="69"/>
      <c r="W197" s="69"/>
      <c r="X197" s="69"/>
      <c r="Y197" s="121"/>
      <c r="Z197" s="637">
        <f t="shared" si="4"/>
        <v>28000.000000000004</v>
      </c>
      <c r="AA197" s="298">
        <f t="shared" si="5"/>
        <v>428000</v>
      </c>
    </row>
    <row r="198" spans="1:27" ht="15.5" x14ac:dyDescent="0.35">
      <c r="A198" s="100"/>
      <c r="B198" s="100"/>
      <c r="C198" s="100"/>
      <c r="D198" s="100"/>
      <c r="E198" s="100"/>
      <c r="F198" s="101"/>
      <c r="G198" s="93" t="s">
        <v>994</v>
      </c>
      <c r="H198" s="69"/>
      <c r="I198" s="87">
        <f>SUM(I197)</f>
        <v>400000</v>
      </c>
      <c r="J198" s="102"/>
      <c r="K198" s="102"/>
      <c r="L198" s="102"/>
      <c r="M198" s="102"/>
      <c r="N198" s="102"/>
      <c r="O198" s="88"/>
      <c r="P198" s="102"/>
      <c r="Q198" s="102"/>
      <c r="R198" s="102"/>
      <c r="S198" s="102"/>
      <c r="T198" s="102"/>
      <c r="U198" s="102"/>
      <c r="V198" s="102"/>
      <c r="W198" s="102"/>
      <c r="X198" s="102"/>
      <c r="Y198" s="100"/>
      <c r="Z198" s="637">
        <f t="shared" ref="Z198:Z199" si="6">I198*Z$4</f>
        <v>28000.000000000004</v>
      </c>
      <c r="AA198" s="300">
        <f t="shared" ref="AA198:AA199" si="7">I198+Z198</f>
        <v>428000</v>
      </c>
    </row>
    <row r="199" spans="1:27" x14ac:dyDescent="0.35">
      <c r="G199" s="20" t="s">
        <v>894</v>
      </c>
      <c r="H199" s="20"/>
      <c r="I199" s="103">
        <f>SUM(I5:I197)/2</f>
        <v>40720000</v>
      </c>
      <c r="Z199" s="637">
        <f t="shared" si="6"/>
        <v>2850400.0000000005</v>
      </c>
      <c r="AA199" s="445">
        <f t="shared" si="7"/>
        <v>43570400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AA201"/>
  <sheetViews>
    <sheetView topLeftCell="G104" zoomScale="80" zoomScaleNormal="80" workbookViewId="0">
      <selection activeCell="G104" sqref="G104"/>
    </sheetView>
  </sheetViews>
  <sheetFormatPr defaultRowHeight="14.5" x14ac:dyDescent="0.35"/>
  <cols>
    <col min="1" max="1" width="20.81640625" hidden="1" customWidth="1"/>
    <col min="2" max="2" width="19.08984375" hidden="1" customWidth="1"/>
    <col min="3" max="3" width="0" hidden="1" customWidth="1"/>
    <col min="4" max="4" width="17.453125" hidden="1" customWidth="1"/>
    <col min="5" max="6" width="17.08984375" hidden="1" customWidth="1"/>
    <col min="7" max="7" width="107.1796875" customWidth="1"/>
    <col min="8" max="8" width="27.54296875" hidden="1" customWidth="1"/>
    <col min="9" max="9" width="27.54296875" style="104" hidden="1" customWidth="1"/>
    <col min="10" max="10" width="28.08984375" hidden="1" customWidth="1"/>
    <col min="11" max="11" width="42.453125" hidden="1" customWidth="1"/>
    <col min="12" max="12" width="34.08984375" hidden="1" customWidth="1"/>
    <col min="13" max="13" width="28.08984375" hidden="1" customWidth="1"/>
    <col min="14" max="14" width="28.453125" hidden="1" customWidth="1"/>
    <col min="15" max="15" width="16.453125" hidden="1" customWidth="1"/>
    <col min="16" max="16" width="25.54296875" hidden="1" customWidth="1"/>
    <col min="17" max="17" width="23.08984375" hidden="1" customWidth="1"/>
    <col min="18" max="18" width="23" hidden="1" customWidth="1"/>
    <col min="19" max="24" width="0" hidden="1" customWidth="1"/>
    <col min="25" max="25" width="27.1796875" hidden="1" customWidth="1"/>
    <col min="26" max="26" width="15.453125" style="42" hidden="1" customWidth="1"/>
    <col min="27" max="27" width="27.5429687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3" t="s">
        <v>902</v>
      </c>
      <c r="AA1" s="47"/>
    </row>
    <row r="2" spans="1:27" ht="43.5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/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3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 t="s">
        <v>907</v>
      </c>
      <c r="G3" s="57" t="s">
        <v>1237</v>
      </c>
      <c r="H3" s="55"/>
      <c r="I3" s="58"/>
      <c r="J3" s="59"/>
      <c r="K3" s="60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2"/>
      <c r="AA3" s="58"/>
    </row>
    <row r="4" spans="1:27" ht="15.5" x14ac:dyDescent="0.35">
      <c r="A4" s="64"/>
      <c r="B4" s="64"/>
      <c r="C4" s="64"/>
      <c r="D4" s="64"/>
      <c r="E4" s="64"/>
      <c r="F4" s="66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115"/>
      <c r="Z4" s="636">
        <v>7.0000000000000007E-2</v>
      </c>
      <c r="AA4" s="67"/>
    </row>
    <row r="5" spans="1:27" ht="15.5" x14ac:dyDescent="0.35">
      <c r="A5" s="69"/>
      <c r="B5" s="69"/>
      <c r="C5" s="69"/>
      <c r="D5" s="69"/>
      <c r="E5" s="69"/>
      <c r="F5" s="73" t="s">
        <v>1239</v>
      </c>
      <c r="G5" s="69" t="s">
        <v>1240</v>
      </c>
      <c r="H5" s="69"/>
      <c r="I5" s="74">
        <v>650000</v>
      </c>
      <c r="J5" s="69"/>
      <c r="K5" s="69" t="s">
        <v>933</v>
      </c>
      <c r="L5" s="75">
        <v>2009</v>
      </c>
      <c r="M5" s="75" t="s">
        <v>1241</v>
      </c>
      <c r="N5" s="75" t="s">
        <v>1242</v>
      </c>
      <c r="O5" s="75" t="s">
        <v>1242</v>
      </c>
      <c r="P5" s="69" t="s">
        <v>937</v>
      </c>
      <c r="Q5" s="69" t="s">
        <v>967</v>
      </c>
      <c r="R5" s="75" t="s">
        <v>1011</v>
      </c>
      <c r="S5" s="69"/>
      <c r="T5" s="69"/>
      <c r="U5" s="69"/>
      <c r="V5" s="69"/>
      <c r="W5" s="69"/>
      <c r="X5" s="69" t="s">
        <v>940</v>
      </c>
      <c r="Y5" s="116" t="s">
        <v>1243</v>
      </c>
      <c r="Z5" s="637">
        <f>I5*Z$4</f>
        <v>45500.000000000007</v>
      </c>
      <c r="AA5" s="74">
        <f>I5+Z5</f>
        <v>695500</v>
      </c>
    </row>
    <row r="6" spans="1:27" ht="15.5" x14ac:dyDescent="0.35">
      <c r="A6" s="76"/>
      <c r="B6" s="77"/>
      <c r="C6" s="77"/>
      <c r="D6" s="77"/>
      <c r="E6" s="77"/>
      <c r="F6" s="81" t="s">
        <v>1244</v>
      </c>
      <c r="G6" s="69" t="s">
        <v>1245</v>
      </c>
      <c r="H6" s="69"/>
      <c r="I6" s="74">
        <v>600000</v>
      </c>
      <c r="J6" s="69"/>
      <c r="K6" s="69" t="s">
        <v>933</v>
      </c>
      <c r="L6" s="75">
        <v>2009</v>
      </c>
      <c r="M6" s="75" t="s">
        <v>942</v>
      </c>
      <c r="N6" s="79" t="s">
        <v>1246</v>
      </c>
      <c r="O6" s="75" t="s">
        <v>1246</v>
      </c>
      <c r="P6" s="69" t="s">
        <v>937</v>
      </c>
      <c r="Q6" s="69" t="s">
        <v>938</v>
      </c>
      <c r="R6" s="75" t="s">
        <v>1011</v>
      </c>
      <c r="S6" s="69"/>
      <c r="T6" s="69"/>
      <c r="U6" s="69"/>
      <c r="V6" s="69"/>
      <c r="W6" s="69"/>
      <c r="X6" s="69" t="s">
        <v>940</v>
      </c>
      <c r="Y6" s="633"/>
      <c r="Z6" s="637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76"/>
      <c r="B7" s="76"/>
      <c r="C7" s="76"/>
      <c r="D7" s="76"/>
      <c r="E7" s="76"/>
      <c r="F7" s="69"/>
      <c r="G7" s="69" t="s">
        <v>1247</v>
      </c>
      <c r="H7" s="69"/>
      <c r="I7" s="74">
        <v>600000</v>
      </c>
      <c r="J7" s="69"/>
      <c r="K7" s="69" t="s">
        <v>933</v>
      </c>
      <c r="L7" s="75">
        <v>2009</v>
      </c>
      <c r="M7" s="75" t="s">
        <v>942</v>
      </c>
      <c r="N7" s="80" t="s">
        <v>1248</v>
      </c>
      <c r="O7" s="75" t="s">
        <v>1249</v>
      </c>
      <c r="P7" s="69" t="s">
        <v>937</v>
      </c>
      <c r="Q7" s="69" t="s">
        <v>938</v>
      </c>
      <c r="R7" s="75" t="s">
        <v>1011</v>
      </c>
      <c r="S7" s="69"/>
      <c r="T7" s="69"/>
      <c r="U7" s="69"/>
      <c r="V7" s="69"/>
      <c r="W7" s="69"/>
      <c r="X7" s="69" t="s">
        <v>940</v>
      </c>
      <c r="Y7" s="633"/>
      <c r="Z7" s="637">
        <f t="shared" si="0"/>
        <v>42000.000000000007</v>
      </c>
      <c r="AA7" s="74">
        <f t="shared" si="1"/>
        <v>642000</v>
      </c>
    </row>
    <row r="8" spans="1:27" ht="15.5" x14ac:dyDescent="0.35">
      <c r="A8" s="76"/>
      <c r="B8" s="76"/>
      <c r="C8" s="76"/>
      <c r="D8" s="76"/>
      <c r="E8" s="76"/>
      <c r="F8" s="81"/>
      <c r="G8" s="69" t="s">
        <v>1250</v>
      </c>
      <c r="H8" s="69"/>
      <c r="I8" s="74">
        <v>600000</v>
      </c>
      <c r="J8" s="69"/>
      <c r="K8" s="69" t="s">
        <v>933</v>
      </c>
      <c r="L8" s="75">
        <v>2009</v>
      </c>
      <c r="M8" s="75" t="s">
        <v>942</v>
      </c>
      <c r="N8" s="80" t="s">
        <v>1251</v>
      </c>
      <c r="O8" s="75" t="s">
        <v>1251</v>
      </c>
      <c r="P8" s="69" t="s">
        <v>937</v>
      </c>
      <c r="Q8" s="69" t="s">
        <v>938</v>
      </c>
      <c r="R8" s="75" t="s">
        <v>1011</v>
      </c>
      <c r="S8" s="69"/>
      <c r="T8" s="69"/>
      <c r="U8" s="69"/>
      <c r="V8" s="69"/>
      <c r="W8" s="69"/>
      <c r="X8" s="69" t="s">
        <v>940</v>
      </c>
      <c r="Y8" s="633"/>
      <c r="Z8" s="637">
        <f t="shared" si="0"/>
        <v>42000.000000000007</v>
      </c>
      <c r="AA8" s="74">
        <f t="shared" si="1"/>
        <v>642000</v>
      </c>
    </row>
    <row r="9" spans="1:27" ht="15.5" x14ac:dyDescent="0.35">
      <c r="A9" s="76"/>
      <c r="B9" s="76"/>
      <c r="C9" s="76"/>
      <c r="D9" s="76"/>
      <c r="E9" s="76"/>
      <c r="F9" s="81" t="s">
        <v>1252</v>
      </c>
      <c r="G9" s="69" t="s">
        <v>1253</v>
      </c>
      <c r="H9" s="69"/>
      <c r="I9" s="74">
        <v>600000</v>
      </c>
      <c r="J9" s="69"/>
      <c r="K9" s="69" t="s">
        <v>933</v>
      </c>
      <c r="L9" s="75">
        <v>2009</v>
      </c>
      <c r="M9" s="75" t="s">
        <v>942</v>
      </c>
      <c r="N9" s="80" t="s">
        <v>1249</v>
      </c>
      <c r="O9" s="75" t="s">
        <v>1248</v>
      </c>
      <c r="P9" s="69" t="s">
        <v>937</v>
      </c>
      <c r="Q9" s="69" t="s">
        <v>938</v>
      </c>
      <c r="R9" s="75" t="s">
        <v>1011</v>
      </c>
      <c r="S9" s="69"/>
      <c r="T9" s="69"/>
      <c r="U9" s="69"/>
      <c r="V9" s="69"/>
      <c r="W9" s="69"/>
      <c r="X9" s="69" t="s">
        <v>940</v>
      </c>
      <c r="Y9" s="633"/>
      <c r="Z9" s="637">
        <f t="shared" si="0"/>
        <v>42000.000000000007</v>
      </c>
      <c r="AA9" s="74">
        <f t="shared" si="1"/>
        <v>642000</v>
      </c>
    </row>
    <row r="10" spans="1:27" ht="15.5" x14ac:dyDescent="0.35">
      <c r="A10" s="76"/>
      <c r="B10" s="76"/>
      <c r="C10" s="76"/>
      <c r="D10" s="76"/>
      <c r="E10" s="76"/>
      <c r="F10" s="81" t="s">
        <v>1254</v>
      </c>
      <c r="G10" s="69" t="s">
        <v>1255</v>
      </c>
      <c r="H10" s="69"/>
      <c r="I10" s="74">
        <v>600000</v>
      </c>
      <c r="J10" s="69"/>
      <c r="K10" s="69" t="s">
        <v>933</v>
      </c>
      <c r="L10" s="75">
        <v>2009</v>
      </c>
      <c r="M10" s="75" t="s">
        <v>942</v>
      </c>
      <c r="N10" s="75" t="s">
        <v>1256</v>
      </c>
      <c r="O10" s="75" t="s">
        <v>1256</v>
      </c>
      <c r="P10" s="69" t="s">
        <v>937</v>
      </c>
      <c r="Q10" s="69" t="s">
        <v>938</v>
      </c>
      <c r="R10" s="75" t="s">
        <v>1011</v>
      </c>
      <c r="S10" s="69"/>
      <c r="T10" s="69"/>
      <c r="U10" s="69"/>
      <c r="V10" s="69"/>
      <c r="W10" s="69"/>
      <c r="X10" s="69" t="s">
        <v>940</v>
      </c>
      <c r="Y10" s="633"/>
      <c r="Z10" s="637">
        <f t="shared" si="0"/>
        <v>42000.000000000007</v>
      </c>
      <c r="AA10" s="74">
        <f t="shared" si="1"/>
        <v>642000</v>
      </c>
    </row>
    <row r="11" spans="1:27" ht="15.5" x14ac:dyDescent="0.35">
      <c r="A11" s="76"/>
      <c r="B11" s="76"/>
      <c r="C11" s="76"/>
      <c r="D11" s="76"/>
      <c r="E11" s="76"/>
      <c r="F11" s="81" t="s">
        <v>1257</v>
      </c>
      <c r="G11" s="69" t="s">
        <v>1258</v>
      </c>
      <c r="H11" s="69"/>
      <c r="I11" s="74">
        <v>600000</v>
      </c>
      <c r="J11" s="69"/>
      <c r="K11" s="69" t="s">
        <v>933</v>
      </c>
      <c r="L11" s="75">
        <v>2009</v>
      </c>
      <c r="M11" s="75" t="s">
        <v>942</v>
      </c>
      <c r="N11" s="75" t="s">
        <v>1259</v>
      </c>
      <c r="O11" s="75" t="s">
        <v>1259</v>
      </c>
      <c r="P11" s="69" t="s">
        <v>937</v>
      </c>
      <c r="Q11" s="69" t="s">
        <v>938</v>
      </c>
      <c r="R11" s="75" t="s">
        <v>1011</v>
      </c>
      <c r="S11" s="69"/>
      <c r="T11" s="69"/>
      <c r="U11" s="69"/>
      <c r="V11" s="69"/>
      <c r="W11" s="69"/>
      <c r="X11" s="69" t="s">
        <v>940</v>
      </c>
      <c r="Y11" s="633"/>
      <c r="Z11" s="637">
        <f t="shared" si="0"/>
        <v>42000.000000000007</v>
      </c>
      <c r="AA11" s="74">
        <f t="shared" si="1"/>
        <v>642000</v>
      </c>
    </row>
    <row r="12" spans="1:27" ht="15.5" x14ac:dyDescent="0.35">
      <c r="A12" s="76"/>
      <c r="B12" s="76"/>
      <c r="C12" s="76"/>
      <c r="D12" s="76"/>
      <c r="E12" s="76"/>
      <c r="F12" s="81" t="s">
        <v>1260</v>
      </c>
      <c r="G12" s="69" t="s">
        <v>1261</v>
      </c>
      <c r="H12" s="69"/>
      <c r="I12" s="74">
        <v>600000</v>
      </c>
      <c r="J12" s="69"/>
      <c r="K12" s="69" t="s">
        <v>933</v>
      </c>
      <c r="L12" s="75">
        <v>2009</v>
      </c>
      <c r="M12" s="75" t="s">
        <v>942</v>
      </c>
      <c r="N12" s="75" t="s">
        <v>1262</v>
      </c>
      <c r="O12" s="75" t="s">
        <v>1262</v>
      </c>
      <c r="P12" s="69" t="s">
        <v>937</v>
      </c>
      <c r="Q12" s="69" t="s">
        <v>938</v>
      </c>
      <c r="R12" s="75" t="s">
        <v>1011</v>
      </c>
      <c r="S12" s="69"/>
      <c r="T12" s="69"/>
      <c r="U12" s="69"/>
      <c r="V12" s="69"/>
      <c r="W12" s="69"/>
      <c r="X12" s="69" t="s">
        <v>940</v>
      </c>
      <c r="Y12" s="633"/>
      <c r="Z12" s="637">
        <f t="shared" si="0"/>
        <v>42000.000000000007</v>
      </c>
      <c r="AA12" s="74">
        <f t="shared" si="1"/>
        <v>642000</v>
      </c>
    </row>
    <row r="13" spans="1:27" ht="15.5" x14ac:dyDescent="0.35">
      <c r="A13" s="76"/>
      <c r="B13" s="76"/>
      <c r="C13" s="76"/>
      <c r="D13" s="76"/>
      <c r="E13" s="76"/>
      <c r="F13" s="81" t="s">
        <v>1263</v>
      </c>
      <c r="G13" s="69" t="s">
        <v>1264</v>
      </c>
      <c r="H13" s="69"/>
      <c r="I13" s="74">
        <v>650000</v>
      </c>
      <c r="J13" s="69"/>
      <c r="K13" s="69" t="s">
        <v>933</v>
      </c>
      <c r="L13" s="75">
        <v>2009</v>
      </c>
      <c r="M13" s="75" t="s">
        <v>1241</v>
      </c>
      <c r="N13" s="75" t="s">
        <v>1265</v>
      </c>
      <c r="O13" s="75" t="s">
        <v>1265</v>
      </c>
      <c r="P13" s="69" t="s">
        <v>937</v>
      </c>
      <c r="Q13" s="69" t="s">
        <v>967</v>
      </c>
      <c r="R13" s="75" t="s">
        <v>1011</v>
      </c>
      <c r="S13" s="69"/>
      <c r="T13" s="69"/>
      <c r="U13" s="69"/>
      <c r="V13" s="69"/>
      <c r="W13" s="69"/>
      <c r="X13" s="69" t="s">
        <v>940</v>
      </c>
      <c r="Y13" s="633"/>
      <c r="Z13" s="637">
        <f t="shared" si="0"/>
        <v>45500.000000000007</v>
      </c>
      <c r="AA13" s="74">
        <f t="shared" si="1"/>
        <v>695500</v>
      </c>
    </row>
    <row r="14" spans="1:27" ht="15.5" x14ac:dyDescent="0.35">
      <c r="A14" s="76"/>
      <c r="B14" s="76"/>
      <c r="C14" s="76"/>
      <c r="D14" s="76"/>
      <c r="E14" s="76"/>
      <c r="F14" s="73" t="s">
        <v>1266</v>
      </c>
      <c r="G14" s="69" t="s">
        <v>1267</v>
      </c>
      <c r="H14" s="69"/>
      <c r="I14" s="74">
        <v>600000</v>
      </c>
      <c r="J14" s="69"/>
      <c r="K14" s="69" t="s">
        <v>933</v>
      </c>
      <c r="L14" s="75">
        <v>2009</v>
      </c>
      <c r="M14" s="75" t="s">
        <v>942</v>
      </c>
      <c r="N14" s="75" t="s">
        <v>1268</v>
      </c>
      <c r="O14" s="75" t="s">
        <v>1269</v>
      </c>
      <c r="P14" s="69" t="s">
        <v>937</v>
      </c>
      <c r="Q14" s="69" t="s">
        <v>938</v>
      </c>
      <c r="R14" s="75" t="s">
        <v>1011</v>
      </c>
      <c r="S14" s="69"/>
      <c r="T14" s="69"/>
      <c r="U14" s="69"/>
      <c r="V14" s="69"/>
      <c r="W14" s="69"/>
      <c r="X14" s="69" t="s">
        <v>940</v>
      </c>
      <c r="Y14" s="633"/>
      <c r="Z14" s="637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76"/>
      <c r="C15" s="76"/>
      <c r="D15" s="76"/>
      <c r="E15" s="76"/>
      <c r="F15" s="81" t="s">
        <v>1270</v>
      </c>
      <c r="G15" s="69" t="s">
        <v>1271</v>
      </c>
      <c r="H15" s="69"/>
      <c r="I15" s="74">
        <v>600000</v>
      </c>
      <c r="J15" s="69"/>
      <c r="K15" s="69" t="s">
        <v>933</v>
      </c>
      <c r="L15" s="75">
        <v>2009</v>
      </c>
      <c r="M15" s="75" t="s">
        <v>942</v>
      </c>
      <c r="N15" s="75" t="s">
        <v>1272</v>
      </c>
      <c r="O15" s="75" t="s">
        <v>1272</v>
      </c>
      <c r="P15" s="69" t="s">
        <v>937</v>
      </c>
      <c r="Q15" s="69" t="s">
        <v>938</v>
      </c>
      <c r="R15" s="75" t="s">
        <v>1011</v>
      </c>
      <c r="S15" s="69"/>
      <c r="T15" s="69"/>
      <c r="U15" s="69"/>
      <c r="V15" s="69"/>
      <c r="W15" s="69"/>
      <c r="X15" s="69" t="s">
        <v>940</v>
      </c>
      <c r="Y15" s="633"/>
      <c r="Z15" s="637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76"/>
      <c r="C16" s="76"/>
      <c r="D16" s="76"/>
      <c r="E16" s="76"/>
      <c r="F16" s="81" t="s">
        <v>1273</v>
      </c>
      <c r="G16" s="69" t="s">
        <v>1274</v>
      </c>
      <c r="H16" s="69"/>
      <c r="I16" s="74">
        <v>600000</v>
      </c>
      <c r="J16" s="69"/>
      <c r="K16" s="69" t="s">
        <v>933</v>
      </c>
      <c r="L16" s="75">
        <v>2009</v>
      </c>
      <c r="M16" s="75" t="s">
        <v>942</v>
      </c>
      <c r="N16" s="75" t="s">
        <v>1262</v>
      </c>
      <c r="O16" s="75" t="s">
        <v>1268</v>
      </c>
      <c r="P16" s="69" t="s">
        <v>937</v>
      </c>
      <c r="Q16" s="69" t="s">
        <v>938</v>
      </c>
      <c r="R16" s="75" t="s">
        <v>1011</v>
      </c>
      <c r="S16" s="69"/>
      <c r="T16" s="69"/>
      <c r="U16" s="69"/>
      <c r="V16" s="69"/>
      <c r="W16" s="69"/>
      <c r="X16" s="69" t="s">
        <v>940</v>
      </c>
      <c r="Y16" s="633"/>
      <c r="Z16" s="637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76"/>
      <c r="C17" s="76"/>
      <c r="D17" s="76"/>
      <c r="E17" s="76"/>
      <c r="F17" s="73" t="s">
        <v>1275</v>
      </c>
      <c r="G17" s="69" t="s">
        <v>1276</v>
      </c>
      <c r="H17" s="69"/>
      <c r="I17" s="74">
        <v>600000</v>
      </c>
      <c r="J17" s="69"/>
      <c r="K17" s="69" t="s">
        <v>933</v>
      </c>
      <c r="L17" s="75">
        <v>2009</v>
      </c>
      <c r="M17" s="75" t="s">
        <v>942</v>
      </c>
      <c r="N17" s="75" t="s">
        <v>1277</v>
      </c>
      <c r="O17" s="75" t="s">
        <v>1277</v>
      </c>
      <c r="P17" s="69" t="s">
        <v>937</v>
      </c>
      <c r="Q17" s="69" t="s">
        <v>938</v>
      </c>
      <c r="R17" s="75" t="s">
        <v>1011</v>
      </c>
      <c r="S17" s="69"/>
      <c r="T17" s="69"/>
      <c r="U17" s="69"/>
      <c r="V17" s="69"/>
      <c r="W17" s="69"/>
      <c r="X17" s="69" t="s">
        <v>940</v>
      </c>
      <c r="Y17" s="633"/>
      <c r="Z17" s="637">
        <f t="shared" si="0"/>
        <v>42000.000000000007</v>
      </c>
      <c r="AA17" s="74">
        <f t="shared" si="1"/>
        <v>642000</v>
      </c>
    </row>
    <row r="18" spans="1:27" ht="15.5" x14ac:dyDescent="0.35">
      <c r="A18" s="76"/>
      <c r="B18" s="76"/>
      <c r="C18" s="76"/>
      <c r="D18" s="76"/>
      <c r="E18" s="76"/>
      <c r="F18" s="73" t="s">
        <v>1278</v>
      </c>
      <c r="G18" s="69" t="s">
        <v>1279</v>
      </c>
      <c r="H18" s="69"/>
      <c r="I18" s="74">
        <v>600000</v>
      </c>
      <c r="J18" s="69"/>
      <c r="K18" s="69" t="s">
        <v>933</v>
      </c>
      <c r="L18" s="75">
        <v>2009</v>
      </c>
      <c r="M18" s="75" t="s">
        <v>942</v>
      </c>
      <c r="N18" s="75" t="s">
        <v>1280</v>
      </c>
      <c r="O18" s="75" t="s">
        <v>1280</v>
      </c>
      <c r="P18" s="69" t="s">
        <v>937</v>
      </c>
      <c r="Q18" s="69" t="s">
        <v>938</v>
      </c>
      <c r="R18" s="75" t="s">
        <v>1011</v>
      </c>
      <c r="S18" s="69"/>
      <c r="T18" s="69"/>
      <c r="U18" s="69"/>
      <c r="V18" s="69"/>
      <c r="W18" s="69"/>
      <c r="X18" s="69" t="s">
        <v>940</v>
      </c>
      <c r="Y18" s="633"/>
      <c r="Z18" s="637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76"/>
      <c r="C19" s="76"/>
      <c r="D19" s="76"/>
      <c r="E19" s="76"/>
      <c r="F19" s="73" t="s">
        <v>1281</v>
      </c>
      <c r="G19" s="69" t="s">
        <v>1282</v>
      </c>
      <c r="H19" s="69"/>
      <c r="I19" s="74">
        <v>600000</v>
      </c>
      <c r="J19" s="69"/>
      <c r="K19" s="69" t="s">
        <v>933</v>
      </c>
      <c r="L19" s="75">
        <v>2009</v>
      </c>
      <c r="M19" s="75" t="s">
        <v>942</v>
      </c>
      <c r="N19" s="75" t="s">
        <v>1283</v>
      </c>
      <c r="O19" s="75" t="s">
        <v>1283</v>
      </c>
      <c r="P19" s="69" t="s">
        <v>937</v>
      </c>
      <c r="Q19" s="69" t="s">
        <v>938</v>
      </c>
      <c r="R19" s="75" t="s">
        <v>1011</v>
      </c>
      <c r="S19" s="69"/>
      <c r="T19" s="69"/>
      <c r="U19" s="69"/>
      <c r="V19" s="69"/>
      <c r="W19" s="69"/>
      <c r="X19" s="69" t="s">
        <v>940</v>
      </c>
      <c r="Y19" s="633"/>
      <c r="Z19" s="637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76"/>
      <c r="C20" s="76"/>
      <c r="D20" s="76"/>
      <c r="E20" s="76"/>
      <c r="F20" s="73" t="s">
        <v>1284</v>
      </c>
      <c r="G20" s="69" t="s">
        <v>1285</v>
      </c>
      <c r="H20" s="69"/>
      <c r="I20" s="74">
        <v>600000</v>
      </c>
      <c r="J20" s="69"/>
      <c r="K20" s="69" t="s">
        <v>933</v>
      </c>
      <c r="L20" s="75">
        <v>2009</v>
      </c>
      <c r="M20" s="75" t="s">
        <v>942</v>
      </c>
      <c r="N20" s="75" t="s">
        <v>1286</v>
      </c>
      <c r="O20" s="75" t="s">
        <v>1286</v>
      </c>
      <c r="P20" s="69" t="s">
        <v>937</v>
      </c>
      <c r="Q20" s="69" t="s">
        <v>938</v>
      </c>
      <c r="R20" s="75" t="s">
        <v>1011</v>
      </c>
      <c r="S20" s="69"/>
      <c r="T20" s="69"/>
      <c r="U20" s="69"/>
      <c r="V20" s="69"/>
      <c r="W20" s="69"/>
      <c r="X20" s="69" t="s">
        <v>940</v>
      </c>
      <c r="Y20" s="633"/>
      <c r="Z20" s="637">
        <f t="shared" si="0"/>
        <v>42000.000000000007</v>
      </c>
      <c r="AA20" s="74">
        <f t="shared" si="1"/>
        <v>642000</v>
      </c>
    </row>
    <row r="21" spans="1:27" ht="15.5" x14ac:dyDescent="0.35">
      <c r="A21" s="76"/>
      <c r="B21" s="76"/>
      <c r="C21" s="76"/>
      <c r="D21" s="76"/>
      <c r="E21" s="76"/>
      <c r="F21" s="81" t="s">
        <v>1287</v>
      </c>
      <c r="G21" s="69" t="s">
        <v>1288</v>
      </c>
      <c r="H21" s="69"/>
      <c r="I21" s="74">
        <v>650000</v>
      </c>
      <c r="J21" s="69"/>
      <c r="K21" s="69" t="s">
        <v>933</v>
      </c>
      <c r="L21" s="75">
        <v>2009</v>
      </c>
      <c r="M21" s="75" t="s">
        <v>1241</v>
      </c>
      <c r="N21" s="75" t="s">
        <v>1289</v>
      </c>
      <c r="O21" s="75" t="s">
        <v>1289</v>
      </c>
      <c r="P21" s="69" t="s">
        <v>937</v>
      </c>
      <c r="Q21" s="69" t="s">
        <v>967</v>
      </c>
      <c r="R21" s="75" t="s">
        <v>1011</v>
      </c>
      <c r="S21" s="69"/>
      <c r="T21" s="69"/>
      <c r="U21" s="69"/>
      <c r="V21" s="69"/>
      <c r="W21" s="69"/>
      <c r="X21" s="69" t="s">
        <v>940</v>
      </c>
      <c r="Y21" s="121" t="s">
        <v>1290</v>
      </c>
      <c r="Z21" s="637">
        <f t="shared" si="0"/>
        <v>45500.000000000007</v>
      </c>
      <c r="AA21" s="74">
        <f t="shared" si="1"/>
        <v>695500</v>
      </c>
    </row>
    <row r="22" spans="1:27" ht="15.5" x14ac:dyDescent="0.35">
      <c r="A22" s="76"/>
      <c r="B22" s="76"/>
      <c r="C22" s="76"/>
      <c r="D22" s="76"/>
      <c r="E22" s="76"/>
      <c r="F22" s="73" t="s">
        <v>1291</v>
      </c>
      <c r="G22" s="69" t="s">
        <v>1292</v>
      </c>
      <c r="H22" s="69"/>
      <c r="I22" s="74">
        <v>650000</v>
      </c>
      <c r="J22" s="69"/>
      <c r="K22" s="69" t="s">
        <v>933</v>
      </c>
      <c r="L22" s="75">
        <v>2009</v>
      </c>
      <c r="M22" s="75" t="s">
        <v>1241</v>
      </c>
      <c r="N22" s="75" t="s">
        <v>1293</v>
      </c>
      <c r="O22" s="75" t="s">
        <v>1293</v>
      </c>
      <c r="P22" s="69" t="s">
        <v>937</v>
      </c>
      <c r="Q22" s="69" t="s">
        <v>967</v>
      </c>
      <c r="R22" s="75" t="s">
        <v>1011</v>
      </c>
      <c r="S22" s="69"/>
      <c r="T22" s="69"/>
      <c r="U22" s="69"/>
      <c r="V22" s="69"/>
      <c r="W22" s="69"/>
      <c r="X22" s="69" t="s">
        <v>940</v>
      </c>
      <c r="Y22" s="121" t="s">
        <v>1290</v>
      </c>
      <c r="Z22" s="637">
        <f t="shared" si="0"/>
        <v>45500.000000000007</v>
      </c>
      <c r="AA22" s="74">
        <f t="shared" si="1"/>
        <v>695500</v>
      </c>
    </row>
    <row r="23" spans="1:27" ht="15.5" x14ac:dyDescent="0.35">
      <c r="A23" s="76"/>
      <c r="B23" s="76"/>
      <c r="C23" s="76"/>
      <c r="D23" s="76"/>
      <c r="E23" s="76"/>
      <c r="F23" s="69"/>
      <c r="G23" s="69" t="s">
        <v>1294</v>
      </c>
      <c r="H23" s="69"/>
      <c r="I23" s="74">
        <v>600000</v>
      </c>
      <c r="J23" s="69"/>
      <c r="K23" s="69" t="s">
        <v>933</v>
      </c>
      <c r="L23" s="75">
        <v>2009</v>
      </c>
      <c r="M23" s="75" t="s">
        <v>1241</v>
      </c>
      <c r="N23" s="75" t="s">
        <v>1295</v>
      </c>
      <c r="O23" s="75" t="s">
        <v>1295</v>
      </c>
      <c r="P23" s="69" t="s">
        <v>937</v>
      </c>
      <c r="Q23" s="69" t="s">
        <v>967</v>
      </c>
      <c r="R23" s="75" t="s">
        <v>1011</v>
      </c>
      <c r="S23" s="69"/>
      <c r="T23" s="69"/>
      <c r="U23" s="69"/>
      <c r="V23" s="69"/>
      <c r="W23" s="69"/>
      <c r="X23" s="69" t="s">
        <v>940</v>
      </c>
      <c r="Y23" s="121" t="s">
        <v>1290</v>
      </c>
      <c r="Z23" s="637">
        <f t="shared" si="0"/>
        <v>42000.000000000007</v>
      </c>
      <c r="AA23" s="74">
        <f t="shared" si="1"/>
        <v>642000</v>
      </c>
    </row>
    <row r="24" spans="1:27" ht="15.5" x14ac:dyDescent="0.35">
      <c r="A24" s="76"/>
      <c r="B24" s="76"/>
      <c r="C24" s="76"/>
      <c r="D24" s="76"/>
      <c r="E24" s="76"/>
      <c r="F24" s="73" t="s">
        <v>1296</v>
      </c>
      <c r="G24" s="69" t="s">
        <v>1297</v>
      </c>
      <c r="H24" s="69"/>
      <c r="I24" s="74">
        <v>650000</v>
      </c>
      <c r="J24" s="69"/>
      <c r="K24" s="69" t="s">
        <v>933</v>
      </c>
      <c r="L24" s="75">
        <v>2009</v>
      </c>
      <c r="M24" s="75" t="s">
        <v>1241</v>
      </c>
      <c r="N24" s="75" t="s">
        <v>1298</v>
      </c>
      <c r="O24" s="75" t="s">
        <v>1299</v>
      </c>
      <c r="P24" s="69" t="s">
        <v>937</v>
      </c>
      <c r="Q24" s="69" t="s">
        <v>967</v>
      </c>
      <c r="R24" s="75" t="s">
        <v>1011</v>
      </c>
      <c r="S24" s="69"/>
      <c r="T24" s="69"/>
      <c r="U24" s="69"/>
      <c r="V24" s="69"/>
      <c r="W24" s="69"/>
      <c r="X24" s="69" t="s">
        <v>940</v>
      </c>
      <c r="Y24" s="121" t="s">
        <v>1290</v>
      </c>
      <c r="Z24" s="637">
        <f t="shared" si="0"/>
        <v>45500.000000000007</v>
      </c>
      <c r="AA24" s="74">
        <f t="shared" si="1"/>
        <v>695500</v>
      </c>
    </row>
    <row r="25" spans="1:27" ht="15.5" x14ac:dyDescent="0.35">
      <c r="A25" s="76"/>
      <c r="B25" s="76"/>
      <c r="C25" s="76"/>
      <c r="D25" s="76"/>
      <c r="E25" s="76"/>
      <c r="F25" s="69"/>
      <c r="G25" s="69" t="s">
        <v>1300</v>
      </c>
      <c r="H25" s="69"/>
      <c r="I25" s="74">
        <v>600000</v>
      </c>
      <c r="J25" s="69"/>
      <c r="K25" s="69" t="s">
        <v>933</v>
      </c>
      <c r="L25" s="75">
        <v>2009</v>
      </c>
      <c r="M25" s="75" t="s">
        <v>942</v>
      </c>
      <c r="N25" s="75" t="s">
        <v>1301</v>
      </c>
      <c r="O25" s="75" t="s">
        <v>1301</v>
      </c>
      <c r="P25" s="69" t="s">
        <v>937</v>
      </c>
      <c r="Q25" s="69" t="s">
        <v>938</v>
      </c>
      <c r="R25" s="75" t="s">
        <v>1011</v>
      </c>
      <c r="S25" s="69"/>
      <c r="T25" s="69"/>
      <c r="U25" s="69"/>
      <c r="V25" s="69"/>
      <c r="W25" s="69"/>
      <c r="X25" s="69" t="s">
        <v>940</v>
      </c>
      <c r="Y25" s="121"/>
      <c r="Z25" s="637">
        <f t="shared" si="0"/>
        <v>42000.000000000007</v>
      </c>
      <c r="AA25" s="74">
        <f t="shared" si="1"/>
        <v>642000</v>
      </c>
    </row>
    <row r="26" spans="1:27" ht="15.5" x14ac:dyDescent="0.35">
      <c r="A26" s="76"/>
      <c r="B26" s="76"/>
      <c r="C26" s="76"/>
      <c r="D26" s="76"/>
      <c r="E26" s="76"/>
      <c r="F26" s="73" t="s">
        <v>1302</v>
      </c>
      <c r="G26" s="69" t="s">
        <v>1303</v>
      </c>
      <c r="H26" s="69"/>
      <c r="I26" s="74">
        <v>600000</v>
      </c>
      <c r="J26" s="69"/>
      <c r="K26" s="69" t="s">
        <v>933</v>
      </c>
      <c r="L26" s="75">
        <v>2009</v>
      </c>
      <c r="M26" s="75" t="s">
        <v>942</v>
      </c>
      <c r="N26" s="75" t="s">
        <v>1304</v>
      </c>
      <c r="O26" s="75" t="s">
        <v>1304</v>
      </c>
      <c r="P26" s="69" t="s">
        <v>937</v>
      </c>
      <c r="Q26" s="69" t="s">
        <v>938</v>
      </c>
      <c r="R26" s="75" t="s">
        <v>1011</v>
      </c>
      <c r="S26" s="69"/>
      <c r="T26" s="69"/>
      <c r="U26" s="69"/>
      <c r="V26" s="69"/>
      <c r="W26" s="69"/>
      <c r="X26" s="69" t="s">
        <v>940</v>
      </c>
      <c r="Y26" s="121"/>
      <c r="Z26" s="637">
        <f t="shared" si="0"/>
        <v>42000.000000000007</v>
      </c>
      <c r="AA26" s="74">
        <f t="shared" si="1"/>
        <v>642000</v>
      </c>
    </row>
    <row r="27" spans="1:27" ht="15.5" x14ac:dyDescent="0.35">
      <c r="A27" s="76"/>
      <c r="B27" s="76"/>
      <c r="C27" s="76"/>
      <c r="D27" s="76"/>
      <c r="E27" s="76"/>
      <c r="F27" s="73" t="s">
        <v>1305</v>
      </c>
      <c r="G27" s="69" t="s">
        <v>1306</v>
      </c>
      <c r="H27" s="69"/>
      <c r="I27" s="74">
        <v>600000</v>
      </c>
      <c r="J27" s="69"/>
      <c r="K27" s="69" t="s">
        <v>933</v>
      </c>
      <c r="L27" s="75">
        <v>2009</v>
      </c>
      <c r="M27" s="75" t="s">
        <v>942</v>
      </c>
      <c r="N27" s="75" t="s">
        <v>1307</v>
      </c>
      <c r="O27" s="75" t="s">
        <v>1307</v>
      </c>
      <c r="P27" s="69" t="s">
        <v>937</v>
      </c>
      <c r="Q27" s="69" t="s">
        <v>938</v>
      </c>
      <c r="R27" s="75" t="s">
        <v>1011</v>
      </c>
      <c r="S27" s="69"/>
      <c r="T27" s="69"/>
      <c r="U27" s="69"/>
      <c r="V27" s="69"/>
      <c r="W27" s="69"/>
      <c r="X27" s="69" t="s">
        <v>940</v>
      </c>
      <c r="Y27" s="121"/>
      <c r="Z27" s="637">
        <f t="shared" si="0"/>
        <v>42000.000000000007</v>
      </c>
      <c r="AA27" s="74">
        <f t="shared" si="1"/>
        <v>642000</v>
      </c>
    </row>
    <row r="28" spans="1:27" ht="15.5" x14ac:dyDescent="0.35">
      <c r="A28" s="76"/>
      <c r="B28" s="76"/>
      <c r="C28" s="76"/>
      <c r="D28" s="76"/>
      <c r="E28" s="76"/>
      <c r="F28" s="81" t="s">
        <v>1308</v>
      </c>
      <c r="G28" s="69" t="s">
        <v>1309</v>
      </c>
      <c r="H28" s="69"/>
      <c r="I28" s="74">
        <v>600000</v>
      </c>
      <c r="J28" s="69"/>
      <c r="K28" s="69" t="s">
        <v>933</v>
      </c>
      <c r="L28" s="75">
        <v>2009</v>
      </c>
      <c r="M28" s="75" t="s">
        <v>942</v>
      </c>
      <c r="N28" s="75" t="s">
        <v>1310</v>
      </c>
      <c r="O28" s="75" t="s">
        <v>1310</v>
      </c>
      <c r="P28" s="69" t="s">
        <v>937</v>
      </c>
      <c r="Q28" s="69" t="s">
        <v>938</v>
      </c>
      <c r="R28" s="75" t="s">
        <v>1011</v>
      </c>
      <c r="S28" s="69"/>
      <c r="T28" s="69"/>
      <c r="U28" s="69"/>
      <c r="V28" s="69"/>
      <c r="W28" s="69"/>
      <c r="X28" s="69" t="s">
        <v>940</v>
      </c>
      <c r="Y28" s="121"/>
      <c r="Z28" s="637">
        <f t="shared" si="0"/>
        <v>42000.000000000007</v>
      </c>
      <c r="AA28" s="74">
        <f t="shared" si="1"/>
        <v>642000</v>
      </c>
    </row>
    <row r="29" spans="1:27" ht="15.5" x14ac:dyDescent="0.35">
      <c r="A29" s="76"/>
      <c r="B29" s="76"/>
      <c r="C29" s="76"/>
      <c r="D29" s="76"/>
      <c r="E29" s="76"/>
      <c r="F29" s="81" t="s">
        <v>1311</v>
      </c>
      <c r="G29" s="69" t="s">
        <v>1312</v>
      </c>
      <c r="H29" s="69"/>
      <c r="I29" s="74">
        <v>600000</v>
      </c>
      <c r="J29" s="69"/>
      <c r="K29" s="69" t="s">
        <v>933</v>
      </c>
      <c r="L29" s="75">
        <v>2009</v>
      </c>
      <c r="M29" s="75" t="s">
        <v>942</v>
      </c>
      <c r="N29" s="75" t="s">
        <v>1313</v>
      </c>
      <c r="O29" s="75" t="s">
        <v>1313</v>
      </c>
      <c r="P29" s="69" t="s">
        <v>937</v>
      </c>
      <c r="Q29" s="69" t="s">
        <v>938</v>
      </c>
      <c r="R29" s="75" t="s">
        <v>1011</v>
      </c>
      <c r="S29" s="69"/>
      <c r="T29" s="69"/>
      <c r="U29" s="69"/>
      <c r="V29" s="69"/>
      <c r="W29" s="69"/>
      <c r="X29" s="69" t="s">
        <v>940</v>
      </c>
      <c r="Y29" s="121"/>
      <c r="Z29" s="637">
        <f t="shared" si="0"/>
        <v>42000.000000000007</v>
      </c>
      <c r="AA29" s="74">
        <f t="shared" si="1"/>
        <v>642000</v>
      </c>
    </row>
    <row r="30" spans="1:27" ht="15.5" x14ac:dyDescent="0.35">
      <c r="A30" s="76"/>
      <c r="B30" s="76"/>
      <c r="C30" s="76"/>
      <c r="D30" s="76"/>
      <c r="E30" s="76"/>
      <c r="F30" s="81" t="s">
        <v>1314</v>
      </c>
      <c r="G30" s="69" t="s">
        <v>1315</v>
      </c>
      <c r="H30" s="69"/>
      <c r="I30" s="74">
        <v>600000</v>
      </c>
      <c r="J30" s="69"/>
      <c r="K30" s="69" t="s">
        <v>933</v>
      </c>
      <c r="L30" s="75">
        <v>2009</v>
      </c>
      <c r="M30" s="75" t="s">
        <v>942</v>
      </c>
      <c r="N30" s="75" t="s">
        <v>1316</v>
      </c>
      <c r="O30" s="75" t="s">
        <v>1317</v>
      </c>
      <c r="P30" s="69" t="s">
        <v>937</v>
      </c>
      <c r="Q30" s="69" t="s">
        <v>938</v>
      </c>
      <c r="R30" s="75" t="s">
        <v>1011</v>
      </c>
      <c r="S30" s="69"/>
      <c r="T30" s="69"/>
      <c r="U30" s="69"/>
      <c r="V30" s="69"/>
      <c r="W30" s="69"/>
      <c r="X30" s="69" t="s">
        <v>940</v>
      </c>
      <c r="Y30" s="121"/>
      <c r="Z30" s="637">
        <f t="shared" si="0"/>
        <v>42000.000000000007</v>
      </c>
      <c r="AA30" s="74">
        <f t="shared" si="1"/>
        <v>642000</v>
      </c>
    </row>
    <row r="31" spans="1:27" ht="15.5" x14ac:dyDescent="0.35">
      <c r="A31" s="76"/>
      <c r="B31" s="76"/>
      <c r="C31" s="76"/>
      <c r="D31" s="76"/>
      <c r="E31" s="76"/>
      <c r="F31" s="81" t="s">
        <v>1318</v>
      </c>
      <c r="G31" s="69" t="s">
        <v>1319</v>
      </c>
      <c r="H31" s="69"/>
      <c r="I31" s="74">
        <v>600000</v>
      </c>
      <c r="J31" s="69"/>
      <c r="K31" s="69" t="s">
        <v>933</v>
      </c>
      <c r="L31" s="75">
        <v>2009</v>
      </c>
      <c r="M31" s="75" t="s">
        <v>942</v>
      </c>
      <c r="N31" s="75" t="s">
        <v>1320</v>
      </c>
      <c r="O31" s="75" t="s">
        <v>1321</v>
      </c>
      <c r="P31" s="69" t="s">
        <v>937</v>
      </c>
      <c r="Q31" s="69" t="s">
        <v>938</v>
      </c>
      <c r="R31" s="75" t="s">
        <v>1011</v>
      </c>
      <c r="S31" s="69"/>
      <c r="T31" s="69"/>
      <c r="U31" s="69"/>
      <c r="V31" s="69"/>
      <c r="W31" s="69"/>
      <c r="X31" s="69" t="s">
        <v>940</v>
      </c>
      <c r="Y31" s="121"/>
      <c r="Z31" s="637">
        <f t="shared" si="0"/>
        <v>42000.000000000007</v>
      </c>
      <c r="AA31" s="74">
        <f t="shared" si="1"/>
        <v>642000</v>
      </c>
    </row>
    <row r="32" spans="1:27" ht="15.5" x14ac:dyDescent="0.35">
      <c r="A32" s="76"/>
      <c r="B32" s="76"/>
      <c r="C32" s="76"/>
      <c r="D32" s="76"/>
      <c r="E32" s="76"/>
      <c r="F32" s="81" t="s">
        <v>1322</v>
      </c>
      <c r="G32" s="69" t="s">
        <v>1323</v>
      </c>
      <c r="H32" s="69"/>
      <c r="I32" s="74">
        <v>650000</v>
      </c>
      <c r="J32" s="69"/>
      <c r="K32" s="69" t="s">
        <v>933</v>
      </c>
      <c r="L32" s="75">
        <v>2009</v>
      </c>
      <c r="M32" s="75" t="s">
        <v>1241</v>
      </c>
      <c r="N32" s="75" t="s">
        <v>1299</v>
      </c>
      <c r="O32" s="75" t="s">
        <v>1298</v>
      </c>
      <c r="P32" s="69" t="s">
        <v>937</v>
      </c>
      <c r="Q32" s="69" t="s">
        <v>967</v>
      </c>
      <c r="R32" s="75" t="s">
        <v>1011</v>
      </c>
      <c r="S32" s="69"/>
      <c r="T32" s="69"/>
      <c r="U32" s="69"/>
      <c r="V32" s="69"/>
      <c r="W32" s="69"/>
      <c r="X32" s="69" t="s">
        <v>940</v>
      </c>
      <c r="Y32" s="121"/>
      <c r="Z32" s="637">
        <f t="shared" si="0"/>
        <v>45500.000000000007</v>
      </c>
      <c r="AA32" s="74">
        <f t="shared" si="1"/>
        <v>695500</v>
      </c>
    </row>
    <row r="33" spans="1:27" ht="15.5" x14ac:dyDescent="0.35">
      <c r="A33" s="76"/>
      <c r="B33" s="76"/>
      <c r="C33" s="76"/>
      <c r="D33" s="76"/>
      <c r="E33" s="76"/>
      <c r="F33" s="81" t="s">
        <v>1324</v>
      </c>
      <c r="G33" s="69" t="s">
        <v>1325</v>
      </c>
      <c r="H33" s="69"/>
      <c r="I33" s="74">
        <v>600000</v>
      </c>
      <c r="J33" s="69"/>
      <c r="K33" s="69" t="s">
        <v>933</v>
      </c>
      <c r="L33" s="75">
        <v>2009</v>
      </c>
      <c r="M33" s="75" t="s">
        <v>942</v>
      </c>
      <c r="N33" s="75" t="s">
        <v>1326</v>
      </c>
      <c r="O33" s="75" t="s">
        <v>1326</v>
      </c>
      <c r="P33" s="69" t="s">
        <v>937</v>
      </c>
      <c r="Q33" s="69" t="s">
        <v>938</v>
      </c>
      <c r="R33" s="75" t="s">
        <v>1011</v>
      </c>
      <c r="S33" s="69"/>
      <c r="T33" s="69"/>
      <c r="U33" s="69"/>
      <c r="V33" s="69"/>
      <c r="W33" s="69"/>
      <c r="X33" s="69" t="s">
        <v>940</v>
      </c>
      <c r="Y33" s="121"/>
      <c r="Z33" s="637">
        <f t="shared" si="0"/>
        <v>42000.000000000007</v>
      </c>
      <c r="AA33" s="74">
        <f t="shared" si="1"/>
        <v>642000</v>
      </c>
    </row>
    <row r="34" spans="1:27" ht="15.5" x14ac:dyDescent="0.35">
      <c r="A34" s="76"/>
      <c r="B34" s="76"/>
      <c r="C34" s="76"/>
      <c r="D34" s="76"/>
      <c r="E34" s="76"/>
      <c r="F34" s="81" t="s">
        <v>1327</v>
      </c>
      <c r="G34" s="69" t="s">
        <v>1328</v>
      </c>
      <c r="H34" s="69"/>
      <c r="I34" s="74">
        <v>600000</v>
      </c>
      <c r="J34" s="69"/>
      <c r="K34" s="69" t="s">
        <v>933</v>
      </c>
      <c r="L34" s="75">
        <v>2009</v>
      </c>
      <c r="M34" s="75" t="s">
        <v>942</v>
      </c>
      <c r="N34" s="75" t="s">
        <v>1329</v>
      </c>
      <c r="O34" s="75" t="s">
        <v>1329</v>
      </c>
      <c r="P34" s="69" t="s">
        <v>937</v>
      </c>
      <c r="Q34" s="69" t="s">
        <v>938</v>
      </c>
      <c r="R34" s="75" t="s">
        <v>1011</v>
      </c>
      <c r="S34" s="69"/>
      <c r="T34" s="69"/>
      <c r="U34" s="69"/>
      <c r="V34" s="69"/>
      <c r="W34" s="69"/>
      <c r="X34" s="69" t="s">
        <v>940</v>
      </c>
      <c r="Y34" s="121"/>
      <c r="Z34" s="637">
        <f t="shared" si="0"/>
        <v>42000.000000000007</v>
      </c>
      <c r="AA34" s="74">
        <f t="shared" si="1"/>
        <v>642000</v>
      </c>
    </row>
    <row r="35" spans="1:27" ht="15.5" x14ac:dyDescent="0.35">
      <c r="A35" s="76"/>
      <c r="B35" s="76"/>
      <c r="C35" s="76"/>
      <c r="D35" s="76"/>
      <c r="E35" s="76"/>
      <c r="F35" s="81" t="s">
        <v>1330</v>
      </c>
      <c r="G35" s="69" t="s">
        <v>1331</v>
      </c>
      <c r="H35" s="69"/>
      <c r="I35" s="74">
        <v>600000</v>
      </c>
      <c r="J35" s="69"/>
      <c r="K35" s="69" t="s">
        <v>933</v>
      </c>
      <c r="L35" s="75">
        <v>2009</v>
      </c>
      <c r="M35" s="75" t="s">
        <v>942</v>
      </c>
      <c r="N35" s="75" t="s">
        <v>1332</v>
      </c>
      <c r="O35" s="75" t="s">
        <v>1332</v>
      </c>
      <c r="P35" s="69" t="s">
        <v>937</v>
      </c>
      <c r="Q35" s="69" t="s">
        <v>938</v>
      </c>
      <c r="R35" s="75" t="s">
        <v>1011</v>
      </c>
      <c r="S35" s="69"/>
      <c r="T35" s="69"/>
      <c r="U35" s="69"/>
      <c r="V35" s="69"/>
      <c r="W35" s="69"/>
      <c r="X35" s="69" t="s">
        <v>940</v>
      </c>
      <c r="Y35" s="121"/>
      <c r="Z35" s="637">
        <f t="shared" si="0"/>
        <v>42000.000000000007</v>
      </c>
      <c r="AA35" s="74">
        <f t="shared" si="1"/>
        <v>642000</v>
      </c>
    </row>
    <row r="36" spans="1:27" ht="15.5" x14ac:dyDescent="0.35">
      <c r="A36" s="76"/>
      <c r="B36" s="76"/>
      <c r="C36" s="76"/>
      <c r="D36" s="76"/>
      <c r="E36" s="76"/>
      <c r="F36" s="73" t="s">
        <v>1333</v>
      </c>
      <c r="G36" s="69" t="s">
        <v>1334</v>
      </c>
      <c r="H36" s="69"/>
      <c r="I36" s="74">
        <v>600000</v>
      </c>
      <c r="J36" s="69"/>
      <c r="K36" s="69" t="s">
        <v>933</v>
      </c>
      <c r="L36" s="75">
        <v>2009</v>
      </c>
      <c r="M36" s="75" t="s">
        <v>942</v>
      </c>
      <c r="N36" s="75" t="s">
        <v>1335</v>
      </c>
      <c r="O36" s="75" t="s">
        <v>1335</v>
      </c>
      <c r="P36" s="69" t="s">
        <v>937</v>
      </c>
      <c r="Q36" s="69" t="s">
        <v>938</v>
      </c>
      <c r="R36" s="75" t="s">
        <v>1011</v>
      </c>
      <c r="S36" s="69"/>
      <c r="T36" s="69"/>
      <c r="U36" s="69"/>
      <c r="V36" s="69"/>
      <c r="W36" s="69"/>
      <c r="X36" s="69" t="s">
        <v>940</v>
      </c>
      <c r="Y36" s="121"/>
      <c r="Z36" s="637">
        <f t="shared" si="0"/>
        <v>42000.000000000007</v>
      </c>
      <c r="AA36" s="74">
        <f t="shared" si="1"/>
        <v>642000</v>
      </c>
    </row>
    <row r="37" spans="1:27" ht="15.5" x14ac:dyDescent="0.35">
      <c r="A37" s="76"/>
      <c r="B37" s="76"/>
      <c r="C37" s="76"/>
      <c r="D37" s="76"/>
      <c r="E37" s="76"/>
      <c r="F37" s="69"/>
      <c r="G37" s="69" t="s">
        <v>1336</v>
      </c>
      <c r="H37" s="69"/>
      <c r="I37" s="74">
        <v>600000</v>
      </c>
      <c r="J37" s="69"/>
      <c r="K37" s="69" t="s">
        <v>933</v>
      </c>
      <c r="L37" s="75">
        <v>2009</v>
      </c>
      <c r="M37" s="75" t="s">
        <v>942</v>
      </c>
      <c r="N37" s="75" t="s">
        <v>1337</v>
      </c>
      <c r="O37" s="75" t="s">
        <v>1337</v>
      </c>
      <c r="P37" s="69" t="s">
        <v>937</v>
      </c>
      <c r="Q37" s="69" t="s">
        <v>938</v>
      </c>
      <c r="R37" s="75" t="s">
        <v>1011</v>
      </c>
      <c r="S37" s="69"/>
      <c r="T37" s="69"/>
      <c r="U37" s="69"/>
      <c r="V37" s="69"/>
      <c r="W37" s="69"/>
      <c r="X37" s="69" t="s">
        <v>940</v>
      </c>
      <c r="Y37" s="121"/>
      <c r="Z37" s="637">
        <f t="shared" si="0"/>
        <v>42000.000000000007</v>
      </c>
      <c r="AA37" s="74">
        <f t="shared" si="1"/>
        <v>642000</v>
      </c>
    </row>
    <row r="38" spans="1:27" ht="15.5" x14ac:dyDescent="0.35">
      <c r="A38" s="76"/>
      <c r="B38" s="76"/>
      <c r="C38" s="76"/>
      <c r="D38" s="76"/>
      <c r="E38" s="76"/>
      <c r="F38" s="73" t="s">
        <v>1338</v>
      </c>
      <c r="G38" s="69" t="s">
        <v>1339</v>
      </c>
      <c r="H38" s="69"/>
      <c r="I38" s="74">
        <v>600000</v>
      </c>
      <c r="J38" s="69"/>
      <c r="K38" s="69" t="s">
        <v>933</v>
      </c>
      <c r="L38" s="75">
        <v>2009</v>
      </c>
      <c r="M38" s="75" t="s">
        <v>942</v>
      </c>
      <c r="N38" s="75" t="s">
        <v>1340</v>
      </c>
      <c r="O38" s="75" t="s">
        <v>1340</v>
      </c>
      <c r="P38" s="69" t="s">
        <v>937</v>
      </c>
      <c r="Q38" s="69" t="s">
        <v>938</v>
      </c>
      <c r="R38" s="75" t="s">
        <v>1011</v>
      </c>
      <c r="S38" s="69"/>
      <c r="T38" s="69"/>
      <c r="U38" s="69"/>
      <c r="V38" s="69"/>
      <c r="W38" s="69"/>
      <c r="X38" s="69" t="s">
        <v>940</v>
      </c>
      <c r="Y38" s="121"/>
      <c r="Z38" s="637">
        <f t="shared" si="0"/>
        <v>42000.000000000007</v>
      </c>
      <c r="AA38" s="74">
        <f t="shared" si="1"/>
        <v>642000</v>
      </c>
    </row>
    <row r="39" spans="1:27" ht="15.5" x14ac:dyDescent="0.35">
      <c r="A39" s="76"/>
      <c r="B39" s="76"/>
      <c r="C39" s="76"/>
      <c r="D39" s="76"/>
      <c r="E39" s="76"/>
      <c r="F39" s="81" t="s">
        <v>1341</v>
      </c>
      <c r="G39" s="69" t="s">
        <v>1342</v>
      </c>
      <c r="H39" s="69"/>
      <c r="I39" s="74">
        <v>600000</v>
      </c>
      <c r="J39" s="69"/>
      <c r="K39" s="69" t="s">
        <v>933</v>
      </c>
      <c r="L39" s="75">
        <v>2009</v>
      </c>
      <c r="M39" s="75" t="s">
        <v>942</v>
      </c>
      <c r="N39" s="75" t="s">
        <v>1343</v>
      </c>
      <c r="O39" s="75" t="s">
        <v>1343</v>
      </c>
      <c r="P39" s="69" t="s">
        <v>937</v>
      </c>
      <c r="Q39" s="69" t="s">
        <v>938</v>
      </c>
      <c r="R39" s="75" t="s">
        <v>1011</v>
      </c>
      <c r="S39" s="69"/>
      <c r="T39" s="69"/>
      <c r="U39" s="69"/>
      <c r="V39" s="69"/>
      <c r="W39" s="69"/>
      <c r="X39" s="69" t="s">
        <v>940</v>
      </c>
      <c r="Y39" s="121"/>
      <c r="Z39" s="637">
        <f t="shared" si="0"/>
        <v>42000.000000000007</v>
      </c>
      <c r="AA39" s="74">
        <f t="shared" si="1"/>
        <v>642000</v>
      </c>
    </row>
    <row r="40" spans="1:27" ht="15.5" x14ac:dyDescent="0.35">
      <c r="A40" s="76"/>
      <c r="B40" s="76"/>
      <c r="C40" s="76"/>
      <c r="D40" s="76"/>
      <c r="E40" s="76"/>
      <c r="F40" s="73" t="s">
        <v>1344</v>
      </c>
      <c r="G40" s="69" t="s">
        <v>1345</v>
      </c>
      <c r="H40" s="69"/>
      <c r="I40" s="74">
        <v>650000</v>
      </c>
      <c r="J40" s="69"/>
      <c r="K40" s="69" t="s">
        <v>933</v>
      </c>
      <c r="L40" s="75">
        <v>2009</v>
      </c>
      <c r="M40" s="75" t="s">
        <v>1241</v>
      </c>
      <c r="N40" s="75" t="s">
        <v>1346</v>
      </c>
      <c r="O40" s="75" t="s">
        <v>1346</v>
      </c>
      <c r="P40" s="69" t="s">
        <v>937</v>
      </c>
      <c r="Q40" s="69" t="s">
        <v>967</v>
      </c>
      <c r="R40" s="75" t="s">
        <v>1011</v>
      </c>
      <c r="S40" s="69"/>
      <c r="T40" s="69"/>
      <c r="U40" s="69"/>
      <c r="V40" s="69"/>
      <c r="W40" s="69"/>
      <c r="X40" s="69" t="s">
        <v>940</v>
      </c>
      <c r="Y40" s="121" t="s">
        <v>1243</v>
      </c>
      <c r="Z40" s="637">
        <f t="shared" si="0"/>
        <v>45500.000000000007</v>
      </c>
      <c r="AA40" s="74">
        <f t="shared" si="1"/>
        <v>695500</v>
      </c>
    </row>
    <row r="41" spans="1:27" ht="15.5" x14ac:dyDescent="0.35">
      <c r="A41" s="76"/>
      <c r="B41" s="76"/>
      <c r="C41" s="76"/>
      <c r="D41" s="76"/>
      <c r="E41" s="76"/>
      <c r="F41" s="73"/>
      <c r="G41" s="86" t="s">
        <v>994</v>
      </c>
      <c r="H41" s="86"/>
      <c r="I41" s="87">
        <f>SUM(I5:I40)</f>
        <v>21950000</v>
      </c>
      <c r="J41" s="69"/>
      <c r="K41" s="69"/>
      <c r="L41" s="75"/>
      <c r="M41" s="75"/>
      <c r="N41" s="75"/>
      <c r="O41" s="75"/>
      <c r="P41" s="69"/>
      <c r="Q41" s="69"/>
      <c r="R41" s="75"/>
      <c r="S41" s="69"/>
      <c r="T41" s="69"/>
      <c r="U41" s="69"/>
      <c r="V41" s="69"/>
      <c r="W41" s="69"/>
      <c r="X41" s="69"/>
      <c r="Y41" s="121"/>
      <c r="Z41" s="637">
        <f t="shared" si="0"/>
        <v>1536500.0000000002</v>
      </c>
      <c r="AA41" s="87">
        <f t="shared" si="1"/>
        <v>23486500</v>
      </c>
    </row>
    <row r="42" spans="1:27" ht="15.5" x14ac:dyDescent="0.35">
      <c r="A42" s="64"/>
      <c r="B42" s="64"/>
      <c r="C42" s="64"/>
      <c r="D42" s="64"/>
      <c r="E42" s="64"/>
      <c r="F42" s="89"/>
      <c r="G42" s="89" t="s">
        <v>1347</v>
      </c>
      <c r="H42" s="64"/>
      <c r="I42" s="67"/>
      <c r="J42" s="64"/>
      <c r="K42" s="64"/>
      <c r="L42" s="68"/>
      <c r="M42" s="68"/>
      <c r="N42" s="68"/>
      <c r="O42" s="68"/>
      <c r="P42" s="64"/>
      <c r="Q42" s="64"/>
      <c r="R42" s="68"/>
      <c r="S42" s="64"/>
      <c r="T42" s="64"/>
      <c r="U42" s="64"/>
      <c r="V42" s="64"/>
      <c r="W42" s="64"/>
      <c r="X42" s="64"/>
      <c r="Y42" s="115"/>
      <c r="Z42" s="637">
        <f t="shared" si="0"/>
        <v>0</v>
      </c>
      <c r="AA42" s="67">
        <f t="shared" si="1"/>
        <v>0</v>
      </c>
    </row>
    <row r="43" spans="1:27" ht="15.5" x14ac:dyDescent="0.35">
      <c r="A43" s="76"/>
      <c r="B43" s="76"/>
      <c r="C43" s="76"/>
      <c r="D43" s="76"/>
      <c r="E43" s="76"/>
      <c r="F43" s="79"/>
      <c r="G43" s="79" t="s">
        <v>1348</v>
      </c>
      <c r="H43" s="69"/>
      <c r="I43" s="74">
        <v>150000</v>
      </c>
      <c r="J43" s="69"/>
      <c r="K43" s="69" t="s">
        <v>1098</v>
      </c>
      <c r="L43" s="75" t="s">
        <v>1063</v>
      </c>
      <c r="M43" s="79" t="s">
        <v>1349</v>
      </c>
      <c r="N43" s="79" t="s">
        <v>1350</v>
      </c>
      <c r="O43" s="75"/>
      <c r="P43" s="69"/>
      <c r="Q43" s="69" t="s">
        <v>1063</v>
      </c>
      <c r="R43" s="69" t="s">
        <v>1066</v>
      </c>
      <c r="S43" s="69"/>
      <c r="T43" s="69"/>
      <c r="U43" s="69"/>
      <c r="V43" s="69"/>
      <c r="W43" s="69"/>
      <c r="X43" s="69"/>
      <c r="Y43" s="121" t="s">
        <v>1094</v>
      </c>
      <c r="Z43" s="637">
        <f t="shared" si="0"/>
        <v>10500.000000000002</v>
      </c>
      <c r="AA43" s="74">
        <f t="shared" si="1"/>
        <v>160500</v>
      </c>
    </row>
    <row r="44" spans="1:27" ht="15.5" x14ac:dyDescent="0.35">
      <c r="A44" s="76"/>
      <c r="B44" s="76"/>
      <c r="C44" s="76"/>
      <c r="D44" s="76"/>
      <c r="E44" s="76"/>
      <c r="F44" s="79"/>
      <c r="G44" s="79" t="s">
        <v>1351</v>
      </c>
      <c r="H44" s="69"/>
      <c r="I44" s="74">
        <v>150000</v>
      </c>
      <c r="J44" s="69"/>
      <c r="K44" s="69" t="s">
        <v>1098</v>
      </c>
      <c r="L44" s="75" t="s">
        <v>1063</v>
      </c>
      <c r="M44" s="79" t="s">
        <v>1352</v>
      </c>
      <c r="N44" s="79" t="s">
        <v>1353</v>
      </c>
      <c r="O44" s="75"/>
      <c r="P44" s="69"/>
      <c r="Q44" s="69" t="s">
        <v>1065</v>
      </c>
      <c r="R44" s="69" t="s">
        <v>1066</v>
      </c>
      <c r="S44" s="69"/>
      <c r="T44" s="69"/>
      <c r="U44" s="69"/>
      <c r="V44" s="69"/>
      <c r="W44" s="69"/>
      <c r="X44" s="69"/>
      <c r="Y44" s="633"/>
      <c r="Z44" s="637">
        <f t="shared" si="0"/>
        <v>10500.000000000002</v>
      </c>
      <c r="AA44" s="74">
        <f t="shared" si="1"/>
        <v>160500</v>
      </c>
    </row>
    <row r="45" spans="1:27" ht="15.5" x14ac:dyDescent="0.35">
      <c r="A45" s="76"/>
      <c r="B45" s="76"/>
      <c r="C45" s="76"/>
      <c r="D45" s="76"/>
      <c r="E45" s="76"/>
      <c r="F45" s="79"/>
      <c r="G45" s="79" t="s">
        <v>1354</v>
      </c>
      <c r="H45" s="69"/>
      <c r="I45" s="74">
        <v>150000</v>
      </c>
      <c r="J45" s="69"/>
      <c r="K45" s="69" t="s">
        <v>1098</v>
      </c>
      <c r="L45" s="75" t="s">
        <v>1063</v>
      </c>
      <c r="M45" s="79" t="s">
        <v>1355</v>
      </c>
      <c r="N45" s="79" t="s">
        <v>1356</v>
      </c>
      <c r="O45" s="75"/>
      <c r="P45" s="69"/>
      <c r="Q45" s="69" t="s">
        <v>1065</v>
      </c>
      <c r="R45" s="69" t="s">
        <v>1066</v>
      </c>
      <c r="S45" s="69"/>
      <c r="T45" s="69"/>
      <c r="U45" s="69"/>
      <c r="V45" s="69"/>
      <c r="W45" s="69"/>
      <c r="X45" s="69"/>
      <c r="Y45" s="633"/>
      <c r="Z45" s="637">
        <f t="shared" si="0"/>
        <v>10500.000000000002</v>
      </c>
      <c r="AA45" s="74">
        <f t="shared" si="1"/>
        <v>160500</v>
      </c>
    </row>
    <row r="46" spans="1:27" ht="15.5" x14ac:dyDescent="0.35">
      <c r="A46" s="76"/>
      <c r="B46" s="76"/>
      <c r="C46" s="76"/>
      <c r="D46" s="76"/>
      <c r="E46" s="76"/>
      <c r="F46" s="79"/>
      <c r="G46" s="79" t="s">
        <v>1357</v>
      </c>
      <c r="H46" s="69"/>
      <c r="I46" s="74">
        <v>150000</v>
      </c>
      <c r="J46" s="69"/>
      <c r="K46" s="69" t="s">
        <v>1098</v>
      </c>
      <c r="L46" s="75" t="s">
        <v>1063</v>
      </c>
      <c r="M46" s="79" t="s">
        <v>1355</v>
      </c>
      <c r="N46" s="77" t="s">
        <v>1358</v>
      </c>
      <c r="O46" s="75"/>
      <c r="P46" s="69"/>
      <c r="Q46" s="69" t="s">
        <v>1065</v>
      </c>
      <c r="R46" s="69" t="s">
        <v>1066</v>
      </c>
      <c r="S46" s="69"/>
      <c r="T46" s="69"/>
      <c r="U46" s="69"/>
      <c r="V46" s="69"/>
      <c r="W46" s="69"/>
      <c r="X46" s="69"/>
      <c r="Y46" s="633"/>
      <c r="Z46" s="637">
        <f t="shared" si="0"/>
        <v>10500.000000000002</v>
      </c>
      <c r="AA46" s="74">
        <f t="shared" si="1"/>
        <v>160500</v>
      </c>
    </row>
    <row r="47" spans="1:27" ht="15.5" x14ac:dyDescent="0.35">
      <c r="A47" s="76"/>
      <c r="B47" s="76"/>
      <c r="C47" s="76"/>
      <c r="D47" s="76"/>
      <c r="E47" s="76"/>
      <c r="F47" s="79"/>
      <c r="G47" s="79" t="s">
        <v>1359</v>
      </c>
      <c r="H47" s="69"/>
      <c r="I47" s="74">
        <v>150000</v>
      </c>
      <c r="J47" s="69"/>
      <c r="K47" s="69" t="s">
        <v>1098</v>
      </c>
      <c r="L47" s="75" t="s">
        <v>1063</v>
      </c>
      <c r="M47" s="79" t="s">
        <v>1355</v>
      </c>
      <c r="N47" s="75" t="s">
        <v>1360</v>
      </c>
      <c r="O47" s="75"/>
      <c r="P47" s="69"/>
      <c r="Q47" s="69" t="s">
        <v>1065</v>
      </c>
      <c r="R47" s="69" t="s">
        <v>1066</v>
      </c>
      <c r="S47" s="69"/>
      <c r="T47" s="69"/>
      <c r="U47" s="69"/>
      <c r="V47" s="69"/>
      <c r="W47" s="69"/>
      <c r="X47" s="69"/>
      <c r="Y47" s="633"/>
      <c r="Z47" s="637">
        <f t="shared" si="0"/>
        <v>10500.000000000002</v>
      </c>
      <c r="AA47" s="74">
        <f t="shared" si="1"/>
        <v>160500</v>
      </c>
    </row>
    <row r="48" spans="1:27" ht="15.5" x14ac:dyDescent="0.35">
      <c r="A48" s="76"/>
      <c r="B48" s="76"/>
      <c r="C48" s="76"/>
      <c r="D48" s="76"/>
      <c r="E48" s="76"/>
      <c r="F48" s="79"/>
      <c r="G48" s="79" t="s">
        <v>1361</v>
      </c>
      <c r="H48" s="69"/>
      <c r="I48" s="74">
        <v>150000</v>
      </c>
      <c r="J48" s="69"/>
      <c r="K48" s="69" t="s">
        <v>1098</v>
      </c>
      <c r="L48" s="75" t="s">
        <v>1063</v>
      </c>
      <c r="M48" s="79" t="s">
        <v>1355</v>
      </c>
      <c r="N48" s="75" t="s">
        <v>1362</v>
      </c>
      <c r="O48" s="75"/>
      <c r="P48" s="69"/>
      <c r="Q48" s="69" t="s">
        <v>1065</v>
      </c>
      <c r="R48" s="69" t="s">
        <v>1066</v>
      </c>
      <c r="S48" s="69"/>
      <c r="T48" s="69"/>
      <c r="U48" s="69"/>
      <c r="V48" s="69"/>
      <c r="W48" s="69"/>
      <c r="X48" s="69"/>
      <c r="Y48" s="116" t="s">
        <v>1094</v>
      </c>
      <c r="Z48" s="637">
        <f t="shared" si="0"/>
        <v>10500.000000000002</v>
      </c>
      <c r="AA48" s="74">
        <f t="shared" si="1"/>
        <v>160500</v>
      </c>
    </row>
    <row r="49" spans="1:27" ht="15.5" x14ac:dyDescent="0.35">
      <c r="A49" s="76"/>
      <c r="B49" s="76"/>
      <c r="C49" s="76"/>
      <c r="D49" s="76"/>
      <c r="E49" s="76"/>
      <c r="F49" s="79"/>
      <c r="G49" s="79" t="s">
        <v>1363</v>
      </c>
      <c r="H49" s="69"/>
      <c r="I49" s="74">
        <v>150000</v>
      </c>
      <c r="J49" s="69"/>
      <c r="K49" s="69" t="s">
        <v>1098</v>
      </c>
      <c r="L49" s="75" t="s">
        <v>1063</v>
      </c>
      <c r="M49" s="79" t="s">
        <v>1355</v>
      </c>
      <c r="N49" s="75" t="s">
        <v>1364</v>
      </c>
      <c r="O49" s="75"/>
      <c r="P49" s="69"/>
      <c r="Q49" s="69" t="s">
        <v>1065</v>
      </c>
      <c r="R49" s="69" t="s">
        <v>1066</v>
      </c>
      <c r="S49" s="69"/>
      <c r="T49" s="69"/>
      <c r="U49" s="69"/>
      <c r="V49" s="69"/>
      <c r="W49" s="69"/>
      <c r="X49" s="69"/>
      <c r="Y49" s="633"/>
      <c r="Z49" s="637">
        <f t="shared" si="0"/>
        <v>10500.000000000002</v>
      </c>
      <c r="AA49" s="74">
        <f t="shared" si="1"/>
        <v>160500</v>
      </c>
    </row>
    <row r="50" spans="1:27" ht="15.5" x14ac:dyDescent="0.35">
      <c r="A50" s="76"/>
      <c r="B50" s="76"/>
      <c r="C50" s="76"/>
      <c r="D50" s="76"/>
      <c r="E50" s="76"/>
      <c r="F50" s="79"/>
      <c r="G50" s="79" t="s">
        <v>1365</v>
      </c>
      <c r="H50" s="69"/>
      <c r="I50" s="74">
        <v>150000</v>
      </c>
      <c r="J50" s="69"/>
      <c r="K50" s="69" t="s">
        <v>1098</v>
      </c>
      <c r="L50" s="75" t="s">
        <v>1063</v>
      </c>
      <c r="M50" s="79" t="s">
        <v>1355</v>
      </c>
      <c r="N50" s="75" t="s">
        <v>1366</v>
      </c>
      <c r="O50" s="75"/>
      <c r="P50" s="69"/>
      <c r="Q50" s="69" t="s">
        <v>1065</v>
      </c>
      <c r="R50" s="69" t="s">
        <v>1066</v>
      </c>
      <c r="S50" s="69"/>
      <c r="T50" s="69"/>
      <c r="U50" s="69"/>
      <c r="V50" s="69"/>
      <c r="W50" s="69"/>
      <c r="X50" s="69"/>
      <c r="Y50" s="633"/>
      <c r="Z50" s="637">
        <f t="shared" si="0"/>
        <v>10500.000000000002</v>
      </c>
      <c r="AA50" s="74">
        <f t="shared" si="1"/>
        <v>160500</v>
      </c>
    </row>
    <row r="51" spans="1:27" ht="15.5" x14ac:dyDescent="0.35">
      <c r="A51" s="76"/>
      <c r="B51" s="76"/>
      <c r="C51" s="76"/>
      <c r="D51" s="76"/>
      <c r="E51" s="76"/>
      <c r="F51" s="79"/>
      <c r="G51" s="79" t="s">
        <v>1367</v>
      </c>
      <c r="H51" s="69"/>
      <c r="I51" s="74">
        <v>150000</v>
      </c>
      <c r="J51" s="69"/>
      <c r="K51" s="69" t="s">
        <v>1098</v>
      </c>
      <c r="L51" s="75" t="s">
        <v>1063</v>
      </c>
      <c r="M51" s="79" t="s">
        <v>1355</v>
      </c>
      <c r="N51" s="77" t="s">
        <v>1368</v>
      </c>
      <c r="O51" s="75"/>
      <c r="P51" s="69"/>
      <c r="Q51" s="69" t="s">
        <v>1065</v>
      </c>
      <c r="R51" s="69" t="s">
        <v>1066</v>
      </c>
      <c r="S51" s="69"/>
      <c r="T51" s="69"/>
      <c r="U51" s="69"/>
      <c r="V51" s="69"/>
      <c r="W51" s="69"/>
      <c r="X51" s="69"/>
      <c r="Y51" s="116" t="s">
        <v>1067</v>
      </c>
      <c r="Z51" s="637">
        <f t="shared" si="0"/>
        <v>10500.000000000002</v>
      </c>
      <c r="AA51" s="74">
        <f t="shared" si="1"/>
        <v>160500</v>
      </c>
    </row>
    <row r="52" spans="1:27" ht="15.5" x14ac:dyDescent="0.35">
      <c r="A52" s="76"/>
      <c r="B52" s="76"/>
      <c r="C52" s="76"/>
      <c r="D52" s="76"/>
      <c r="E52" s="76"/>
      <c r="F52" s="79"/>
      <c r="G52" s="79" t="s">
        <v>1369</v>
      </c>
      <c r="H52" s="69"/>
      <c r="I52" s="74">
        <v>150000</v>
      </c>
      <c r="J52" s="69"/>
      <c r="K52" s="69" t="s">
        <v>1098</v>
      </c>
      <c r="L52" s="75" t="s">
        <v>1063</v>
      </c>
      <c r="M52" s="79" t="s">
        <v>1355</v>
      </c>
      <c r="N52" s="75" t="s">
        <v>1370</v>
      </c>
      <c r="O52" s="75"/>
      <c r="P52" s="69"/>
      <c r="Q52" s="69" t="s">
        <v>1065</v>
      </c>
      <c r="R52" s="69" t="s">
        <v>1066</v>
      </c>
      <c r="S52" s="69"/>
      <c r="T52" s="69"/>
      <c r="U52" s="69"/>
      <c r="V52" s="69"/>
      <c r="W52" s="69"/>
      <c r="X52" s="69"/>
      <c r="Y52" s="633"/>
      <c r="Z52" s="637">
        <f t="shared" si="0"/>
        <v>10500.000000000002</v>
      </c>
      <c r="AA52" s="74">
        <f t="shared" si="1"/>
        <v>160500</v>
      </c>
    </row>
    <row r="53" spans="1:27" ht="15.5" x14ac:dyDescent="0.35">
      <c r="A53" s="76"/>
      <c r="B53" s="76"/>
      <c r="C53" s="76"/>
      <c r="D53" s="76"/>
      <c r="E53" s="76"/>
      <c r="F53" s="79"/>
      <c r="G53" s="79" t="s">
        <v>1371</v>
      </c>
      <c r="H53" s="69"/>
      <c r="I53" s="74">
        <v>150000</v>
      </c>
      <c r="J53" s="69"/>
      <c r="K53" s="69" t="s">
        <v>1098</v>
      </c>
      <c r="L53" s="75" t="s">
        <v>1063</v>
      </c>
      <c r="M53" s="79" t="s">
        <v>1355</v>
      </c>
      <c r="N53" s="75" t="s">
        <v>1372</v>
      </c>
      <c r="O53" s="75"/>
      <c r="P53" s="69"/>
      <c r="Q53" s="69" t="s">
        <v>1065</v>
      </c>
      <c r="R53" s="69" t="s">
        <v>1066</v>
      </c>
      <c r="S53" s="69"/>
      <c r="T53" s="69"/>
      <c r="U53" s="69"/>
      <c r="V53" s="69"/>
      <c r="W53" s="69"/>
      <c r="X53" s="69"/>
      <c r="Y53" s="633"/>
      <c r="Z53" s="637">
        <f t="shared" si="0"/>
        <v>10500.000000000002</v>
      </c>
      <c r="AA53" s="74">
        <f t="shared" si="1"/>
        <v>160500</v>
      </c>
    </row>
    <row r="54" spans="1:27" ht="15.5" x14ac:dyDescent="0.35">
      <c r="A54" s="76"/>
      <c r="B54" s="76"/>
      <c r="C54" s="76"/>
      <c r="D54" s="76"/>
      <c r="E54" s="76"/>
      <c r="F54" s="79"/>
      <c r="G54" s="79" t="s">
        <v>1373</v>
      </c>
      <c r="H54" s="69"/>
      <c r="I54" s="74">
        <v>150000</v>
      </c>
      <c r="J54" s="69"/>
      <c r="K54" s="69" t="s">
        <v>1098</v>
      </c>
      <c r="L54" s="75" t="s">
        <v>1063</v>
      </c>
      <c r="M54" s="79" t="s">
        <v>1355</v>
      </c>
      <c r="N54" s="75" t="s">
        <v>1374</v>
      </c>
      <c r="O54" s="75"/>
      <c r="P54" s="69"/>
      <c r="Q54" s="69" t="s">
        <v>1065</v>
      </c>
      <c r="R54" s="69" t="s">
        <v>1066</v>
      </c>
      <c r="S54" s="69"/>
      <c r="T54" s="69"/>
      <c r="U54" s="69"/>
      <c r="V54" s="69"/>
      <c r="W54" s="69"/>
      <c r="X54" s="69"/>
      <c r="Y54" s="116" t="s">
        <v>1094</v>
      </c>
      <c r="Z54" s="637">
        <f t="shared" si="0"/>
        <v>10500.000000000002</v>
      </c>
      <c r="AA54" s="74">
        <f t="shared" si="1"/>
        <v>160500</v>
      </c>
    </row>
    <row r="55" spans="1:27" ht="15.5" x14ac:dyDescent="0.35">
      <c r="A55" s="76"/>
      <c r="B55" s="76"/>
      <c r="C55" s="76"/>
      <c r="D55" s="76"/>
      <c r="E55" s="76"/>
      <c r="F55" s="79"/>
      <c r="G55" s="79" t="s">
        <v>1375</v>
      </c>
      <c r="H55" s="69"/>
      <c r="I55" s="74">
        <v>150000</v>
      </c>
      <c r="J55" s="69"/>
      <c r="K55" s="69" t="s">
        <v>1098</v>
      </c>
      <c r="L55" s="75" t="s">
        <v>1063</v>
      </c>
      <c r="M55" s="79" t="s">
        <v>1355</v>
      </c>
      <c r="N55" s="75" t="s">
        <v>1376</v>
      </c>
      <c r="O55" s="75"/>
      <c r="P55" s="69"/>
      <c r="Q55" s="69" t="s">
        <v>1065</v>
      </c>
      <c r="R55" s="69" t="s">
        <v>1066</v>
      </c>
      <c r="S55" s="69"/>
      <c r="T55" s="69"/>
      <c r="U55" s="69"/>
      <c r="V55" s="69"/>
      <c r="W55" s="69"/>
      <c r="X55" s="69"/>
      <c r="Y55" s="633"/>
      <c r="Z55" s="637">
        <f t="shared" si="0"/>
        <v>10500.000000000002</v>
      </c>
      <c r="AA55" s="74">
        <f t="shared" si="1"/>
        <v>160500</v>
      </c>
    </row>
    <row r="56" spans="1:27" ht="15.5" x14ac:dyDescent="0.35">
      <c r="A56" s="76"/>
      <c r="B56" s="76"/>
      <c r="C56" s="76"/>
      <c r="D56" s="76"/>
      <c r="E56" s="76"/>
      <c r="F56" s="79"/>
      <c r="G56" s="79" t="s">
        <v>1377</v>
      </c>
      <c r="H56" s="69"/>
      <c r="I56" s="74">
        <v>150000</v>
      </c>
      <c r="J56" s="69"/>
      <c r="K56" s="69" t="s">
        <v>1098</v>
      </c>
      <c r="L56" s="75" t="s">
        <v>1063</v>
      </c>
      <c r="M56" s="79" t="s">
        <v>1355</v>
      </c>
      <c r="N56" s="75" t="s">
        <v>1378</v>
      </c>
      <c r="O56" s="75"/>
      <c r="P56" s="69"/>
      <c r="Q56" s="69" t="s">
        <v>1065</v>
      </c>
      <c r="R56" s="69" t="s">
        <v>1066</v>
      </c>
      <c r="S56" s="69"/>
      <c r="T56" s="69"/>
      <c r="U56" s="69"/>
      <c r="V56" s="69"/>
      <c r="W56" s="69"/>
      <c r="X56" s="69"/>
      <c r="Y56" s="633"/>
      <c r="Z56" s="637">
        <f t="shared" si="0"/>
        <v>10500.000000000002</v>
      </c>
      <c r="AA56" s="74">
        <f t="shared" si="1"/>
        <v>160500</v>
      </c>
    </row>
    <row r="57" spans="1:27" ht="15.5" x14ac:dyDescent="0.35">
      <c r="A57" s="76"/>
      <c r="B57" s="76"/>
      <c r="C57" s="76"/>
      <c r="D57" s="76"/>
      <c r="E57" s="76"/>
      <c r="F57" s="79"/>
      <c r="G57" s="79" t="s">
        <v>1379</v>
      </c>
      <c r="H57" s="69"/>
      <c r="I57" s="74">
        <v>150000</v>
      </c>
      <c r="J57" s="69"/>
      <c r="K57" s="69" t="s">
        <v>1098</v>
      </c>
      <c r="L57" s="75" t="s">
        <v>1063</v>
      </c>
      <c r="M57" s="79" t="s">
        <v>1355</v>
      </c>
      <c r="N57" s="75" t="s">
        <v>1380</v>
      </c>
      <c r="O57" s="75"/>
      <c r="P57" s="69"/>
      <c r="Q57" s="69" t="s">
        <v>1065</v>
      </c>
      <c r="R57" s="69" t="s">
        <v>1066</v>
      </c>
      <c r="S57" s="69"/>
      <c r="T57" s="69"/>
      <c r="U57" s="69"/>
      <c r="V57" s="69"/>
      <c r="W57" s="69"/>
      <c r="X57" s="69"/>
      <c r="Y57" s="116" t="s">
        <v>1094</v>
      </c>
      <c r="Z57" s="637">
        <f t="shared" si="0"/>
        <v>10500.000000000002</v>
      </c>
      <c r="AA57" s="74">
        <f t="shared" si="1"/>
        <v>160500</v>
      </c>
    </row>
    <row r="58" spans="1:27" ht="15.5" x14ac:dyDescent="0.35">
      <c r="A58" s="76"/>
      <c r="B58" s="76"/>
      <c r="C58" s="76"/>
      <c r="D58" s="76"/>
      <c r="E58" s="76"/>
      <c r="F58" s="79"/>
      <c r="G58" s="79" t="s">
        <v>1381</v>
      </c>
      <c r="H58" s="69"/>
      <c r="I58" s="74">
        <v>150000</v>
      </c>
      <c r="J58" s="69"/>
      <c r="K58" s="69" t="s">
        <v>1098</v>
      </c>
      <c r="L58" s="75" t="s">
        <v>1063</v>
      </c>
      <c r="M58" s="79" t="s">
        <v>1355</v>
      </c>
      <c r="N58" s="75" t="s">
        <v>1382</v>
      </c>
      <c r="O58" s="75"/>
      <c r="P58" s="69"/>
      <c r="Q58" s="69" t="s">
        <v>1065</v>
      </c>
      <c r="R58" s="69" t="s">
        <v>1066</v>
      </c>
      <c r="S58" s="69"/>
      <c r="T58" s="69"/>
      <c r="U58" s="69"/>
      <c r="V58" s="69"/>
      <c r="W58" s="69"/>
      <c r="X58" s="69"/>
      <c r="Y58" s="633"/>
      <c r="Z58" s="637">
        <f t="shared" si="0"/>
        <v>10500.000000000002</v>
      </c>
      <c r="AA58" s="74">
        <f t="shared" si="1"/>
        <v>160500</v>
      </c>
    </row>
    <row r="59" spans="1:27" ht="15.5" x14ac:dyDescent="0.35">
      <c r="A59" s="76"/>
      <c r="B59" s="76"/>
      <c r="C59" s="76"/>
      <c r="D59" s="76"/>
      <c r="E59" s="76"/>
      <c r="F59" s="79"/>
      <c r="G59" s="79" t="s">
        <v>1383</v>
      </c>
      <c r="H59" s="69"/>
      <c r="I59" s="74">
        <v>150000</v>
      </c>
      <c r="J59" s="69"/>
      <c r="K59" s="69" t="s">
        <v>1098</v>
      </c>
      <c r="L59" s="75" t="s">
        <v>1063</v>
      </c>
      <c r="M59" s="79" t="s">
        <v>1355</v>
      </c>
      <c r="N59" s="75" t="s">
        <v>1384</v>
      </c>
      <c r="O59" s="75"/>
      <c r="P59" s="69"/>
      <c r="Q59" s="69" t="s">
        <v>1065</v>
      </c>
      <c r="R59" s="69" t="s">
        <v>1066</v>
      </c>
      <c r="S59" s="69"/>
      <c r="T59" s="69"/>
      <c r="U59" s="69"/>
      <c r="V59" s="69"/>
      <c r="W59" s="69"/>
      <c r="X59" s="69"/>
      <c r="Y59" s="633"/>
      <c r="Z59" s="637">
        <f t="shared" si="0"/>
        <v>10500.000000000002</v>
      </c>
      <c r="AA59" s="74">
        <f t="shared" si="1"/>
        <v>160500</v>
      </c>
    </row>
    <row r="60" spans="1:27" ht="15.5" x14ac:dyDescent="0.35">
      <c r="A60" s="76"/>
      <c r="B60" s="76"/>
      <c r="C60" s="76"/>
      <c r="D60" s="76"/>
      <c r="E60" s="76"/>
      <c r="F60" s="79"/>
      <c r="G60" s="79" t="s">
        <v>1385</v>
      </c>
      <c r="H60" s="69"/>
      <c r="I60" s="74">
        <v>150000</v>
      </c>
      <c r="J60" s="69"/>
      <c r="K60" s="69" t="s">
        <v>1098</v>
      </c>
      <c r="L60" s="75" t="s">
        <v>1063</v>
      </c>
      <c r="M60" s="79" t="s">
        <v>1349</v>
      </c>
      <c r="N60" s="77" t="s">
        <v>1386</v>
      </c>
      <c r="O60" s="75"/>
      <c r="P60" s="69"/>
      <c r="Q60" s="69" t="s">
        <v>1063</v>
      </c>
      <c r="R60" s="69" t="s">
        <v>1066</v>
      </c>
      <c r="S60" s="69"/>
      <c r="T60" s="69"/>
      <c r="U60" s="69"/>
      <c r="V60" s="69"/>
      <c r="W60" s="69"/>
      <c r="X60" s="69"/>
      <c r="Y60" s="116" t="s">
        <v>1067</v>
      </c>
      <c r="Z60" s="637">
        <f t="shared" si="0"/>
        <v>10500.000000000002</v>
      </c>
      <c r="AA60" s="74">
        <f t="shared" si="1"/>
        <v>160500</v>
      </c>
    </row>
    <row r="61" spans="1:27" ht="15.5" x14ac:dyDescent="0.35">
      <c r="A61" s="76"/>
      <c r="B61" s="76"/>
      <c r="C61" s="76"/>
      <c r="D61" s="76"/>
      <c r="E61" s="76"/>
      <c r="F61" s="79"/>
      <c r="G61" s="79" t="s">
        <v>1387</v>
      </c>
      <c r="H61" s="69"/>
      <c r="I61" s="74">
        <v>150000</v>
      </c>
      <c r="J61" s="69"/>
      <c r="K61" s="69" t="s">
        <v>1098</v>
      </c>
      <c r="L61" s="75" t="s">
        <v>1063</v>
      </c>
      <c r="M61" s="79" t="s">
        <v>1352</v>
      </c>
      <c r="N61" s="75">
        <v>3508682</v>
      </c>
      <c r="O61" s="75"/>
      <c r="P61" s="69"/>
      <c r="Q61" s="69" t="s">
        <v>1065</v>
      </c>
      <c r="R61" s="69" t="s">
        <v>1066</v>
      </c>
      <c r="S61" s="69"/>
      <c r="T61" s="69"/>
      <c r="U61" s="69"/>
      <c r="V61" s="69"/>
      <c r="W61" s="69"/>
      <c r="X61" s="69"/>
      <c r="Y61" s="633"/>
      <c r="Z61" s="637">
        <f t="shared" si="0"/>
        <v>10500.000000000002</v>
      </c>
      <c r="AA61" s="74">
        <f t="shared" si="1"/>
        <v>160500</v>
      </c>
    </row>
    <row r="62" spans="1:27" ht="15.5" x14ac:dyDescent="0.35">
      <c r="A62" s="76"/>
      <c r="B62" s="76"/>
      <c r="C62" s="76"/>
      <c r="D62" s="76"/>
      <c r="E62" s="76"/>
      <c r="F62" s="79"/>
      <c r="G62" s="79" t="s">
        <v>1388</v>
      </c>
      <c r="H62" s="69"/>
      <c r="I62" s="74">
        <v>150000</v>
      </c>
      <c r="J62" s="69"/>
      <c r="K62" s="69" t="s">
        <v>1098</v>
      </c>
      <c r="L62" s="75" t="s">
        <v>1063</v>
      </c>
      <c r="M62" s="79" t="s">
        <v>1355</v>
      </c>
      <c r="N62" s="75" t="s">
        <v>1389</v>
      </c>
      <c r="O62" s="75"/>
      <c r="P62" s="69"/>
      <c r="Q62" s="69" t="s">
        <v>1065</v>
      </c>
      <c r="R62" s="69" t="s">
        <v>1066</v>
      </c>
      <c r="S62" s="69"/>
      <c r="T62" s="69"/>
      <c r="U62" s="69"/>
      <c r="V62" s="69"/>
      <c r="W62" s="69"/>
      <c r="X62" s="69"/>
      <c r="Y62" s="633"/>
      <c r="Z62" s="637">
        <f t="shared" si="0"/>
        <v>10500.000000000002</v>
      </c>
      <c r="AA62" s="74">
        <f t="shared" si="1"/>
        <v>160500</v>
      </c>
    </row>
    <row r="63" spans="1:27" ht="15.5" x14ac:dyDescent="0.35">
      <c r="A63" s="76"/>
      <c r="B63" s="76"/>
      <c r="C63" s="76"/>
      <c r="D63" s="76"/>
      <c r="E63" s="76"/>
      <c r="F63" s="79"/>
      <c r="G63" s="79" t="s">
        <v>1390</v>
      </c>
      <c r="H63" s="69"/>
      <c r="I63" s="74">
        <v>150000</v>
      </c>
      <c r="J63" s="69"/>
      <c r="K63" s="69" t="s">
        <v>1098</v>
      </c>
      <c r="L63" s="75" t="s">
        <v>1063</v>
      </c>
      <c r="M63" s="79" t="s">
        <v>1355</v>
      </c>
      <c r="N63" s="75" t="s">
        <v>1391</v>
      </c>
      <c r="O63" s="75"/>
      <c r="P63" s="69"/>
      <c r="Q63" s="69" t="s">
        <v>1065</v>
      </c>
      <c r="R63" s="69" t="s">
        <v>1066</v>
      </c>
      <c r="S63" s="69"/>
      <c r="T63" s="69"/>
      <c r="U63" s="69"/>
      <c r="V63" s="69"/>
      <c r="W63" s="69"/>
      <c r="X63" s="69"/>
      <c r="Y63" s="633"/>
      <c r="Z63" s="637">
        <f t="shared" si="0"/>
        <v>10500.000000000002</v>
      </c>
      <c r="AA63" s="74">
        <f t="shared" si="1"/>
        <v>160500</v>
      </c>
    </row>
    <row r="64" spans="1:27" ht="15.5" x14ac:dyDescent="0.35">
      <c r="A64" s="76"/>
      <c r="B64" s="76"/>
      <c r="C64" s="76"/>
      <c r="D64" s="76"/>
      <c r="E64" s="76"/>
      <c r="F64" s="79"/>
      <c r="G64" s="79" t="s">
        <v>1392</v>
      </c>
      <c r="H64" s="69"/>
      <c r="I64" s="74">
        <v>150000</v>
      </c>
      <c r="J64" s="69"/>
      <c r="K64" s="69" t="s">
        <v>1098</v>
      </c>
      <c r="L64" s="75" t="s">
        <v>1063</v>
      </c>
      <c r="M64" s="79" t="s">
        <v>1355</v>
      </c>
      <c r="N64" s="75" t="s">
        <v>1393</v>
      </c>
      <c r="O64" s="75"/>
      <c r="P64" s="69"/>
      <c r="Q64" s="69" t="s">
        <v>1065</v>
      </c>
      <c r="R64" s="69" t="s">
        <v>1066</v>
      </c>
      <c r="S64" s="69"/>
      <c r="T64" s="69"/>
      <c r="U64" s="69"/>
      <c r="V64" s="69"/>
      <c r="W64" s="69"/>
      <c r="X64" s="69"/>
      <c r="Y64" s="633"/>
      <c r="Z64" s="637">
        <f t="shared" si="0"/>
        <v>10500.000000000002</v>
      </c>
      <c r="AA64" s="74">
        <f t="shared" si="1"/>
        <v>160500</v>
      </c>
    </row>
    <row r="65" spans="1:27" ht="15.5" x14ac:dyDescent="0.35">
      <c r="A65" s="76"/>
      <c r="B65" s="76"/>
      <c r="C65" s="76"/>
      <c r="D65" s="76"/>
      <c r="E65" s="76"/>
      <c r="F65" s="79"/>
      <c r="G65" s="79" t="s">
        <v>1394</v>
      </c>
      <c r="H65" s="69"/>
      <c r="I65" s="74">
        <v>150000</v>
      </c>
      <c r="J65" s="69"/>
      <c r="K65" s="69" t="s">
        <v>1098</v>
      </c>
      <c r="L65" s="75" t="s">
        <v>1063</v>
      </c>
      <c r="M65" s="79" t="s">
        <v>1355</v>
      </c>
      <c r="N65" s="75" t="s">
        <v>1395</v>
      </c>
      <c r="O65" s="75"/>
      <c r="P65" s="69"/>
      <c r="Q65" s="69" t="s">
        <v>1065</v>
      </c>
      <c r="R65" s="69" t="s">
        <v>1066</v>
      </c>
      <c r="S65" s="69"/>
      <c r="T65" s="69"/>
      <c r="U65" s="69"/>
      <c r="V65" s="69"/>
      <c r="W65" s="69"/>
      <c r="X65" s="69"/>
      <c r="Y65" s="116" t="s">
        <v>1067</v>
      </c>
      <c r="Z65" s="637">
        <f t="shared" si="0"/>
        <v>10500.000000000002</v>
      </c>
      <c r="AA65" s="74">
        <f t="shared" si="1"/>
        <v>160500</v>
      </c>
    </row>
    <row r="66" spans="1:27" ht="15.5" x14ac:dyDescent="0.35">
      <c r="A66" s="76"/>
      <c r="B66" s="76"/>
      <c r="C66" s="76"/>
      <c r="D66" s="76"/>
      <c r="E66" s="76"/>
      <c r="F66" s="79"/>
      <c r="G66" s="79" t="s">
        <v>1396</v>
      </c>
      <c r="H66" s="69"/>
      <c r="I66" s="74">
        <v>150000</v>
      </c>
      <c r="J66" s="69"/>
      <c r="K66" s="69" t="s">
        <v>1098</v>
      </c>
      <c r="L66" s="75" t="s">
        <v>1063</v>
      </c>
      <c r="M66" s="79" t="s">
        <v>1355</v>
      </c>
      <c r="N66" s="75" t="s">
        <v>1397</v>
      </c>
      <c r="O66" s="75"/>
      <c r="P66" s="69"/>
      <c r="Q66" s="69" t="s">
        <v>1065</v>
      </c>
      <c r="R66" s="69" t="s">
        <v>1066</v>
      </c>
      <c r="S66" s="69"/>
      <c r="T66" s="69"/>
      <c r="U66" s="69"/>
      <c r="V66" s="69"/>
      <c r="W66" s="69"/>
      <c r="X66" s="69"/>
      <c r="Y66" s="633"/>
      <c r="Z66" s="637">
        <f t="shared" si="0"/>
        <v>10500.000000000002</v>
      </c>
      <c r="AA66" s="74">
        <f t="shared" si="1"/>
        <v>160500</v>
      </c>
    </row>
    <row r="67" spans="1:27" ht="15.5" x14ac:dyDescent="0.35">
      <c r="A67" s="76"/>
      <c r="B67" s="76"/>
      <c r="C67" s="76"/>
      <c r="D67" s="76"/>
      <c r="E67" s="76"/>
      <c r="F67" s="79"/>
      <c r="G67" s="79" t="s">
        <v>1398</v>
      </c>
      <c r="H67" s="69"/>
      <c r="I67" s="74">
        <v>150000</v>
      </c>
      <c r="J67" s="69"/>
      <c r="K67" s="69" t="s">
        <v>1098</v>
      </c>
      <c r="L67" s="75" t="s">
        <v>1063</v>
      </c>
      <c r="M67" s="79" t="s">
        <v>1355</v>
      </c>
      <c r="N67" s="75" t="s">
        <v>1399</v>
      </c>
      <c r="O67" s="75"/>
      <c r="P67" s="69"/>
      <c r="Q67" s="69" t="s">
        <v>1065</v>
      </c>
      <c r="R67" s="69" t="s">
        <v>1066</v>
      </c>
      <c r="S67" s="69"/>
      <c r="T67" s="69"/>
      <c r="U67" s="69"/>
      <c r="V67" s="69"/>
      <c r="W67" s="69"/>
      <c r="X67" s="69"/>
      <c r="Y67" s="633"/>
      <c r="Z67" s="637">
        <f t="shared" si="0"/>
        <v>10500.000000000002</v>
      </c>
      <c r="AA67" s="74">
        <f t="shared" si="1"/>
        <v>160500</v>
      </c>
    </row>
    <row r="68" spans="1:27" ht="15.5" x14ac:dyDescent="0.35">
      <c r="A68" s="76"/>
      <c r="B68" s="76"/>
      <c r="C68" s="76"/>
      <c r="D68" s="76"/>
      <c r="E68" s="76"/>
      <c r="F68" s="79"/>
      <c r="G68" s="79" t="s">
        <v>1400</v>
      </c>
      <c r="H68" s="69"/>
      <c r="I68" s="74">
        <v>150000</v>
      </c>
      <c r="J68" s="69"/>
      <c r="K68" s="69" t="s">
        <v>1098</v>
      </c>
      <c r="L68" s="75" t="s">
        <v>1063</v>
      </c>
      <c r="M68" s="79" t="s">
        <v>1355</v>
      </c>
      <c r="N68" s="75" t="s">
        <v>1401</v>
      </c>
      <c r="O68" s="75"/>
      <c r="P68" s="69"/>
      <c r="Q68" s="69" t="s">
        <v>1065</v>
      </c>
      <c r="R68" s="69" t="s">
        <v>1066</v>
      </c>
      <c r="S68" s="69"/>
      <c r="T68" s="69"/>
      <c r="U68" s="69"/>
      <c r="V68" s="69"/>
      <c r="W68" s="69"/>
      <c r="X68" s="69"/>
      <c r="Y68" s="116" t="s">
        <v>1094</v>
      </c>
      <c r="Z68" s="637">
        <f t="shared" si="0"/>
        <v>10500.000000000002</v>
      </c>
      <c r="AA68" s="74">
        <f t="shared" si="1"/>
        <v>160500</v>
      </c>
    </row>
    <row r="69" spans="1:27" ht="15.5" x14ac:dyDescent="0.35">
      <c r="A69" s="76"/>
      <c r="B69" s="76"/>
      <c r="C69" s="76"/>
      <c r="D69" s="76"/>
      <c r="E69" s="76"/>
      <c r="F69" s="79"/>
      <c r="G69" s="79" t="s">
        <v>1402</v>
      </c>
      <c r="H69" s="69"/>
      <c r="I69" s="74">
        <v>150000</v>
      </c>
      <c r="J69" s="69"/>
      <c r="K69" s="69" t="s">
        <v>1098</v>
      </c>
      <c r="L69" s="75" t="s">
        <v>1063</v>
      </c>
      <c r="M69" s="79" t="s">
        <v>1355</v>
      </c>
      <c r="N69" s="75" t="s">
        <v>1403</v>
      </c>
      <c r="O69" s="75"/>
      <c r="P69" s="69"/>
      <c r="Q69" s="69" t="s">
        <v>1065</v>
      </c>
      <c r="R69" s="69" t="s">
        <v>1066</v>
      </c>
      <c r="S69" s="69"/>
      <c r="T69" s="69"/>
      <c r="U69" s="69"/>
      <c r="V69" s="69"/>
      <c r="W69" s="69"/>
      <c r="X69" s="69"/>
      <c r="Y69" s="633"/>
      <c r="Z69" s="637">
        <f t="shared" si="0"/>
        <v>10500.000000000002</v>
      </c>
      <c r="AA69" s="74">
        <f t="shared" si="1"/>
        <v>160500</v>
      </c>
    </row>
    <row r="70" spans="1:27" ht="15.5" x14ac:dyDescent="0.35">
      <c r="A70" s="76"/>
      <c r="B70" s="76"/>
      <c r="C70" s="76"/>
      <c r="D70" s="76"/>
      <c r="E70" s="76"/>
      <c r="F70" s="79"/>
      <c r="G70" s="79" t="s">
        <v>1404</v>
      </c>
      <c r="H70" s="69"/>
      <c r="I70" s="74">
        <v>150000</v>
      </c>
      <c r="J70" s="69"/>
      <c r="K70" s="69" t="s">
        <v>1098</v>
      </c>
      <c r="L70" s="75" t="s">
        <v>1063</v>
      </c>
      <c r="M70" s="79" t="s">
        <v>1355</v>
      </c>
      <c r="N70" s="75" t="s">
        <v>1405</v>
      </c>
      <c r="O70" s="75"/>
      <c r="P70" s="69"/>
      <c r="Q70" s="69" t="s">
        <v>1065</v>
      </c>
      <c r="R70" s="69" t="s">
        <v>1066</v>
      </c>
      <c r="S70" s="69"/>
      <c r="T70" s="69"/>
      <c r="U70" s="69"/>
      <c r="V70" s="69"/>
      <c r="W70" s="69"/>
      <c r="X70" s="69"/>
      <c r="Y70" s="633"/>
      <c r="Z70" s="637">
        <f t="shared" ref="Z70:Z133" si="2">I70*Z$4</f>
        <v>10500.000000000002</v>
      </c>
      <c r="AA70" s="74">
        <f t="shared" ref="AA70:AA133" si="3">I70+Z70</f>
        <v>160500</v>
      </c>
    </row>
    <row r="71" spans="1:27" ht="15.5" x14ac:dyDescent="0.35">
      <c r="A71" s="76"/>
      <c r="B71" s="76"/>
      <c r="C71" s="76"/>
      <c r="D71" s="76"/>
      <c r="E71" s="76"/>
      <c r="F71" s="79"/>
      <c r="G71" s="79" t="s">
        <v>1406</v>
      </c>
      <c r="H71" s="69"/>
      <c r="I71" s="74">
        <v>150000</v>
      </c>
      <c r="J71" s="69"/>
      <c r="K71" s="69" t="s">
        <v>1098</v>
      </c>
      <c r="L71" s="75" t="s">
        <v>1063</v>
      </c>
      <c r="M71" s="79" t="s">
        <v>1355</v>
      </c>
      <c r="N71" s="75" t="s">
        <v>1407</v>
      </c>
      <c r="O71" s="75"/>
      <c r="P71" s="69"/>
      <c r="Q71" s="69" t="s">
        <v>1065</v>
      </c>
      <c r="R71" s="69" t="s">
        <v>1066</v>
      </c>
      <c r="S71" s="69"/>
      <c r="T71" s="69"/>
      <c r="U71" s="69"/>
      <c r="V71" s="69"/>
      <c r="W71" s="69"/>
      <c r="X71" s="69"/>
      <c r="Y71" s="116" t="s">
        <v>1094</v>
      </c>
      <c r="Z71" s="637">
        <f t="shared" si="2"/>
        <v>10500.000000000002</v>
      </c>
      <c r="AA71" s="74">
        <f t="shared" si="3"/>
        <v>160500</v>
      </c>
    </row>
    <row r="72" spans="1:27" ht="15.5" x14ac:dyDescent="0.35">
      <c r="A72" s="76"/>
      <c r="B72" s="76"/>
      <c r="C72" s="76"/>
      <c r="D72" s="76"/>
      <c r="E72" s="76"/>
      <c r="F72" s="79"/>
      <c r="G72" s="79" t="s">
        <v>1408</v>
      </c>
      <c r="H72" s="69"/>
      <c r="I72" s="74">
        <v>150000</v>
      </c>
      <c r="J72" s="69"/>
      <c r="K72" s="69" t="s">
        <v>1098</v>
      </c>
      <c r="L72" s="75" t="s">
        <v>1063</v>
      </c>
      <c r="M72" s="79" t="s">
        <v>1355</v>
      </c>
      <c r="N72" s="75" t="s">
        <v>1409</v>
      </c>
      <c r="O72" s="75"/>
      <c r="P72" s="69"/>
      <c r="Q72" s="69" t="s">
        <v>1065</v>
      </c>
      <c r="R72" s="69" t="s">
        <v>1066</v>
      </c>
      <c r="S72" s="69"/>
      <c r="T72" s="69"/>
      <c r="U72" s="69"/>
      <c r="V72" s="69"/>
      <c r="W72" s="69"/>
      <c r="X72" s="69"/>
      <c r="Y72" s="633"/>
      <c r="Z72" s="637">
        <f t="shared" si="2"/>
        <v>10500.000000000002</v>
      </c>
      <c r="AA72" s="74">
        <f t="shared" si="3"/>
        <v>160500</v>
      </c>
    </row>
    <row r="73" spans="1:27" ht="15.5" x14ac:dyDescent="0.35">
      <c r="A73" s="76"/>
      <c r="B73" s="76"/>
      <c r="C73" s="76"/>
      <c r="D73" s="76"/>
      <c r="E73" s="76"/>
      <c r="F73" s="79"/>
      <c r="G73" s="79" t="s">
        <v>1410</v>
      </c>
      <c r="H73" s="69"/>
      <c r="I73" s="74">
        <v>150000</v>
      </c>
      <c r="J73" s="69"/>
      <c r="K73" s="69" t="s">
        <v>1098</v>
      </c>
      <c r="L73" s="75" t="s">
        <v>1063</v>
      </c>
      <c r="M73" s="79" t="s">
        <v>1355</v>
      </c>
      <c r="N73" s="75" t="s">
        <v>1411</v>
      </c>
      <c r="O73" s="75"/>
      <c r="P73" s="69"/>
      <c r="Q73" s="69" t="s">
        <v>1065</v>
      </c>
      <c r="R73" s="69" t="s">
        <v>1066</v>
      </c>
      <c r="S73" s="69"/>
      <c r="T73" s="69"/>
      <c r="U73" s="69"/>
      <c r="V73" s="69"/>
      <c r="W73" s="69"/>
      <c r="X73" s="69"/>
      <c r="Y73" s="633"/>
      <c r="Z73" s="637">
        <f t="shared" si="2"/>
        <v>10500.000000000002</v>
      </c>
      <c r="AA73" s="74">
        <f t="shared" si="3"/>
        <v>160500</v>
      </c>
    </row>
    <row r="74" spans="1:27" ht="15.5" x14ac:dyDescent="0.35">
      <c r="A74" s="76"/>
      <c r="B74" s="76"/>
      <c r="C74" s="76"/>
      <c r="D74" s="76"/>
      <c r="E74" s="76"/>
      <c r="F74" s="79"/>
      <c r="G74" s="79" t="s">
        <v>1412</v>
      </c>
      <c r="H74" s="69"/>
      <c r="I74" s="74">
        <v>150000</v>
      </c>
      <c r="J74" s="69"/>
      <c r="K74" s="69" t="s">
        <v>1098</v>
      </c>
      <c r="L74" s="75" t="s">
        <v>1063</v>
      </c>
      <c r="M74" s="79" t="s">
        <v>1355</v>
      </c>
      <c r="N74" s="75" t="s">
        <v>1413</v>
      </c>
      <c r="O74" s="75"/>
      <c r="P74" s="69"/>
      <c r="Q74" s="69" t="s">
        <v>1065</v>
      </c>
      <c r="R74" s="69" t="s">
        <v>1066</v>
      </c>
      <c r="S74" s="69"/>
      <c r="T74" s="69"/>
      <c r="U74" s="69"/>
      <c r="V74" s="69"/>
      <c r="W74" s="69"/>
      <c r="X74" s="69"/>
      <c r="Y74" s="116" t="s">
        <v>1067</v>
      </c>
      <c r="Z74" s="637">
        <f t="shared" si="2"/>
        <v>10500.000000000002</v>
      </c>
      <c r="AA74" s="74">
        <f t="shared" si="3"/>
        <v>160500</v>
      </c>
    </row>
    <row r="75" spans="1:27" ht="15.5" x14ac:dyDescent="0.35">
      <c r="A75" s="76"/>
      <c r="B75" s="76"/>
      <c r="C75" s="76"/>
      <c r="D75" s="76"/>
      <c r="E75" s="76"/>
      <c r="F75" s="79"/>
      <c r="G75" s="79" t="s">
        <v>1414</v>
      </c>
      <c r="H75" s="69"/>
      <c r="I75" s="74">
        <v>150000</v>
      </c>
      <c r="J75" s="69"/>
      <c r="K75" s="69" t="s">
        <v>1098</v>
      </c>
      <c r="L75" s="75" t="s">
        <v>1063</v>
      </c>
      <c r="M75" s="79" t="s">
        <v>1355</v>
      </c>
      <c r="N75" s="75" t="s">
        <v>1415</v>
      </c>
      <c r="O75" s="75"/>
      <c r="P75" s="69"/>
      <c r="Q75" s="69" t="s">
        <v>1065</v>
      </c>
      <c r="R75" s="69" t="s">
        <v>1066</v>
      </c>
      <c r="S75" s="69"/>
      <c r="T75" s="69"/>
      <c r="U75" s="69"/>
      <c r="V75" s="69"/>
      <c r="W75" s="69"/>
      <c r="X75" s="69"/>
      <c r="Y75" s="633"/>
      <c r="Z75" s="637">
        <f t="shared" si="2"/>
        <v>10500.000000000002</v>
      </c>
      <c r="AA75" s="74">
        <f t="shared" si="3"/>
        <v>160500</v>
      </c>
    </row>
    <row r="76" spans="1:27" ht="15.5" x14ac:dyDescent="0.35">
      <c r="A76" s="76"/>
      <c r="B76" s="76"/>
      <c r="C76" s="76"/>
      <c r="D76" s="76"/>
      <c r="E76" s="76"/>
      <c r="F76" s="79"/>
      <c r="G76" s="79" t="s">
        <v>1416</v>
      </c>
      <c r="H76" s="69"/>
      <c r="I76" s="74">
        <v>150000</v>
      </c>
      <c r="J76" s="69"/>
      <c r="K76" s="69" t="s">
        <v>1098</v>
      </c>
      <c r="L76" s="75" t="s">
        <v>1063</v>
      </c>
      <c r="M76" s="79" t="s">
        <v>1355</v>
      </c>
      <c r="N76" s="75" t="s">
        <v>1417</v>
      </c>
      <c r="O76" s="75"/>
      <c r="P76" s="69"/>
      <c r="Q76" s="69" t="s">
        <v>1065</v>
      </c>
      <c r="R76" s="69" t="s">
        <v>1066</v>
      </c>
      <c r="S76" s="69"/>
      <c r="T76" s="69"/>
      <c r="U76" s="69"/>
      <c r="V76" s="69"/>
      <c r="W76" s="69"/>
      <c r="X76" s="69"/>
      <c r="Y76" s="633"/>
      <c r="Z76" s="637">
        <f t="shared" si="2"/>
        <v>10500.000000000002</v>
      </c>
      <c r="AA76" s="74">
        <f t="shared" si="3"/>
        <v>160500</v>
      </c>
    </row>
    <row r="77" spans="1:27" ht="15.5" x14ac:dyDescent="0.35">
      <c r="A77" s="76"/>
      <c r="B77" s="76"/>
      <c r="C77" s="76"/>
      <c r="D77" s="76"/>
      <c r="E77" s="76"/>
      <c r="F77" s="79"/>
      <c r="G77" s="79" t="s">
        <v>1418</v>
      </c>
      <c r="H77" s="69"/>
      <c r="I77" s="74">
        <v>150000</v>
      </c>
      <c r="J77" s="69"/>
      <c r="K77" s="69" t="s">
        <v>1098</v>
      </c>
      <c r="L77" s="75" t="s">
        <v>1063</v>
      </c>
      <c r="M77" s="79" t="s">
        <v>1355</v>
      </c>
      <c r="N77" s="75" t="s">
        <v>1419</v>
      </c>
      <c r="O77" s="75"/>
      <c r="P77" s="69"/>
      <c r="Q77" s="69" t="s">
        <v>1065</v>
      </c>
      <c r="R77" s="69" t="s">
        <v>1066</v>
      </c>
      <c r="S77" s="69"/>
      <c r="T77" s="69"/>
      <c r="U77" s="69"/>
      <c r="V77" s="69"/>
      <c r="W77" s="69"/>
      <c r="X77" s="69"/>
      <c r="Y77" s="116" t="s">
        <v>1094</v>
      </c>
      <c r="Z77" s="637">
        <f t="shared" si="2"/>
        <v>10500.000000000002</v>
      </c>
      <c r="AA77" s="74">
        <f t="shared" si="3"/>
        <v>160500</v>
      </c>
    </row>
    <row r="78" spans="1:27" ht="15.5" x14ac:dyDescent="0.35">
      <c r="A78" s="76"/>
      <c r="B78" s="76"/>
      <c r="C78" s="76"/>
      <c r="D78" s="76"/>
      <c r="E78" s="76"/>
      <c r="F78" s="79"/>
      <c r="G78" s="79" t="s">
        <v>1420</v>
      </c>
      <c r="H78" s="69"/>
      <c r="I78" s="74">
        <v>150000</v>
      </c>
      <c r="J78" s="69"/>
      <c r="K78" s="69" t="s">
        <v>1098</v>
      </c>
      <c r="L78" s="75" t="s">
        <v>1063</v>
      </c>
      <c r="M78" s="79" t="s">
        <v>1355</v>
      </c>
      <c r="N78" s="75" t="s">
        <v>1421</v>
      </c>
      <c r="O78" s="75"/>
      <c r="P78" s="69"/>
      <c r="Q78" s="69" t="s">
        <v>1065</v>
      </c>
      <c r="R78" s="69" t="s">
        <v>1066</v>
      </c>
      <c r="S78" s="69"/>
      <c r="T78" s="69"/>
      <c r="U78" s="69"/>
      <c r="V78" s="69"/>
      <c r="W78" s="69"/>
      <c r="X78" s="69"/>
      <c r="Y78" s="633"/>
      <c r="Z78" s="637">
        <f t="shared" si="2"/>
        <v>10500.000000000002</v>
      </c>
      <c r="AA78" s="74">
        <f t="shared" si="3"/>
        <v>160500</v>
      </c>
    </row>
    <row r="79" spans="1:27" ht="15.5" x14ac:dyDescent="0.35">
      <c r="A79" s="76"/>
      <c r="B79" s="76"/>
      <c r="C79" s="76"/>
      <c r="D79" s="76"/>
      <c r="E79" s="76"/>
      <c r="F79" s="79"/>
      <c r="G79" s="79" t="s">
        <v>1422</v>
      </c>
      <c r="H79" s="69"/>
      <c r="I79" s="74">
        <v>150000</v>
      </c>
      <c r="J79" s="69"/>
      <c r="K79" s="69" t="s">
        <v>1098</v>
      </c>
      <c r="L79" s="75" t="s">
        <v>1063</v>
      </c>
      <c r="M79" s="79" t="s">
        <v>1355</v>
      </c>
      <c r="N79" s="75" t="s">
        <v>1423</v>
      </c>
      <c r="O79" s="75"/>
      <c r="P79" s="69"/>
      <c r="Q79" s="69" t="s">
        <v>1065</v>
      </c>
      <c r="R79" s="69" t="s">
        <v>1066</v>
      </c>
      <c r="S79" s="69"/>
      <c r="T79" s="69"/>
      <c r="U79" s="69"/>
      <c r="V79" s="69"/>
      <c r="W79" s="69"/>
      <c r="X79" s="69"/>
      <c r="Y79" s="633"/>
      <c r="Z79" s="637">
        <f t="shared" si="2"/>
        <v>10500.000000000002</v>
      </c>
      <c r="AA79" s="74">
        <f t="shared" si="3"/>
        <v>160500</v>
      </c>
    </row>
    <row r="80" spans="1:27" ht="15.5" x14ac:dyDescent="0.35">
      <c r="A80" s="76"/>
      <c r="B80" s="76"/>
      <c r="C80" s="76"/>
      <c r="D80" s="76"/>
      <c r="E80" s="76"/>
      <c r="F80" s="79"/>
      <c r="G80" s="79" t="s">
        <v>1424</v>
      </c>
      <c r="H80" s="69"/>
      <c r="I80" s="74">
        <v>150000</v>
      </c>
      <c r="J80" s="69"/>
      <c r="K80" s="69" t="s">
        <v>1098</v>
      </c>
      <c r="L80" s="75" t="s">
        <v>1063</v>
      </c>
      <c r="M80" s="79" t="s">
        <v>1349</v>
      </c>
      <c r="N80" s="79" t="s">
        <v>1425</v>
      </c>
      <c r="O80" s="75"/>
      <c r="P80" s="69"/>
      <c r="Q80" s="69" t="s">
        <v>1063</v>
      </c>
      <c r="R80" s="69" t="s">
        <v>1066</v>
      </c>
      <c r="S80" s="69"/>
      <c r="T80" s="69"/>
      <c r="U80" s="69"/>
      <c r="V80" s="69"/>
      <c r="W80" s="69"/>
      <c r="X80" s="69"/>
      <c r="Y80" s="116" t="s">
        <v>1094</v>
      </c>
      <c r="Z80" s="637">
        <f t="shared" si="2"/>
        <v>10500.000000000002</v>
      </c>
      <c r="AA80" s="74">
        <f t="shared" si="3"/>
        <v>160500</v>
      </c>
    </row>
    <row r="81" spans="1:27" ht="15.5" x14ac:dyDescent="0.35">
      <c r="A81" s="76"/>
      <c r="B81" s="76"/>
      <c r="C81" s="76"/>
      <c r="D81" s="76"/>
      <c r="E81" s="76"/>
      <c r="F81" s="79"/>
      <c r="G81" s="79" t="s">
        <v>1426</v>
      </c>
      <c r="H81" s="69"/>
      <c r="I81" s="74">
        <v>150000</v>
      </c>
      <c r="J81" s="69"/>
      <c r="K81" s="69" t="s">
        <v>1098</v>
      </c>
      <c r="L81" s="75" t="s">
        <v>1063</v>
      </c>
      <c r="M81" s="79" t="s">
        <v>1352</v>
      </c>
      <c r="N81" s="79" t="s">
        <v>1427</v>
      </c>
      <c r="O81" s="75"/>
      <c r="P81" s="69"/>
      <c r="Q81" s="69" t="s">
        <v>1065</v>
      </c>
      <c r="R81" s="69" t="s">
        <v>1066</v>
      </c>
      <c r="S81" s="69"/>
      <c r="T81" s="69"/>
      <c r="U81" s="69"/>
      <c r="V81" s="69"/>
      <c r="W81" s="69"/>
      <c r="X81" s="69"/>
      <c r="Y81" s="633"/>
      <c r="Z81" s="637">
        <f t="shared" si="2"/>
        <v>10500.000000000002</v>
      </c>
      <c r="AA81" s="74">
        <f t="shared" si="3"/>
        <v>160500</v>
      </c>
    </row>
    <row r="82" spans="1:27" ht="15.5" x14ac:dyDescent="0.35">
      <c r="A82" s="76"/>
      <c r="B82" s="76"/>
      <c r="C82" s="76"/>
      <c r="D82" s="76"/>
      <c r="E82" s="76"/>
      <c r="F82" s="79"/>
      <c r="G82" s="79" t="s">
        <v>1428</v>
      </c>
      <c r="H82" s="69"/>
      <c r="I82" s="74">
        <v>150000</v>
      </c>
      <c r="J82" s="69"/>
      <c r="K82" s="69" t="s">
        <v>1098</v>
      </c>
      <c r="L82" s="75" t="s">
        <v>1063</v>
      </c>
      <c r="M82" s="79" t="s">
        <v>1355</v>
      </c>
      <c r="N82" s="75" t="s">
        <v>1429</v>
      </c>
      <c r="O82" s="75"/>
      <c r="P82" s="69"/>
      <c r="Q82" s="69" t="s">
        <v>1065</v>
      </c>
      <c r="R82" s="69" t="s">
        <v>1066</v>
      </c>
      <c r="S82" s="69"/>
      <c r="T82" s="69"/>
      <c r="U82" s="69"/>
      <c r="V82" s="69"/>
      <c r="W82" s="69"/>
      <c r="X82" s="69"/>
      <c r="Y82" s="633"/>
      <c r="Z82" s="637">
        <f t="shared" si="2"/>
        <v>10500.000000000002</v>
      </c>
      <c r="AA82" s="74">
        <f t="shared" si="3"/>
        <v>160500</v>
      </c>
    </row>
    <row r="83" spans="1:27" ht="15.5" x14ac:dyDescent="0.35">
      <c r="A83" s="76"/>
      <c r="B83" s="76"/>
      <c r="C83" s="76"/>
      <c r="D83" s="76"/>
      <c r="E83" s="76"/>
      <c r="F83" s="79"/>
      <c r="G83" s="79" t="s">
        <v>1430</v>
      </c>
      <c r="H83" s="69"/>
      <c r="I83" s="74">
        <v>150000</v>
      </c>
      <c r="J83" s="69"/>
      <c r="K83" s="69" t="s">
        <v>1098</v>
      </c>
      <c r="L83" s="75" t="s">
        <v>1063</v>
      </c>
      <c r="M83" s="79" t="s">
        <v>1355</v>
      </c>
      <c r="N83" s="75" t="s">
        <v>1431</v>
      </c>
      <c r="O83" s="75"/>
      <c r="P83" s="69"/>
      <c r="Q83" s="69" t="s">
        <v>1065</v>
      </c>
      <c r="R83" s="69" t="s">
        <v>1066</v>
      </c>
      <c r="S83" s="69"/>
      <c r="T83" s="69"/>
      <c r="U83" s="69"/>
      <c r="V83" s="69"/>
      <c r="W83" s="69"/>
      <c r="X83" s="69"/>
      <c r="Y83" s="633"/>
      <c r="Z83" s="637">
        <f t="shared" si="2"/>
        <v>10500.000000000002</v>
      </c>
      <c r="AA83" s="74">
        <f t="shared" si="3"/>
        <v>160500</v>
      </c>
    </row>
    <row r="84" spans="1:27" ht="15.5" x14ac:dyDescent="0.35">
      <c r="A84" s="76"/>
      <c r="B84" s="76"/>
      <c r="C84" s="76"/>
      <c r="D84" s="76"/>
      <c r="E84" s="76"/>
      <c r="F84" s="79"/>
      <c r="G84" s="79" t="s">
        <v>1432</v>
      </c>
      <c r="H84" s="69"/>
      <c r="I84" s="74">
        <v>150000</v>
      </c>
      <c r="J84" s="69"/>
      <c r="K84" s="69" t="s">
        <v>1098</v>
      </c>
      <c r="L84" s="75" t="s">
        <v>1063</v>
      </c>
      <c r="M84" s="79" t="s">
        <v>1355</v>
      </c>
      <c r="N84" s="75" t="s">
        <v>1433</v>
      </c>
      <c r="O84" s="75"/>
      <c r="P84" s="69"/>
      <c r="Q84" s="69" t="s">
        <v>1065</v>
      </c>
      <c r="R84" s="69" t="s">
        <v>1066</v>
      </c>
      <c r="S84" s="69"/>
      <c r="T84" s="69"/>
      <c r="U84" s="69"/>
      <c r="V84" s="69"/>
      <c r="W84" s="69"/>
      <c r="X84" s="69"/>
      <c r="Y84" s="633"/>
      <c r="Z84" s="637">
        <f t="shared" si="2"/>
        <v>10500.000000000002</v>
      </c>
      <c r="AA84" s="74">
        <f t="shared" si="3"/>
        <v>160500</v>
      </c>
    </row>
    <row r="85" spans="1:27" ht="15.5" x14ac:dyDescent="0.35">
      <c r="A85" s="76"/>
      <c r="B85" s="76"/>
      <c r="C85" s="76"/>
      <c r="D85" s="76"/>
      <c r="E85" s="76"/>
      <c r="F85" s="79"/>
      <c r="G85" s="93" t="s">
        <v>994</v>
      </c>
      <c r="H85" s="86"/>
      <c r="I85" s="87">
        <f>SUM(I43:I84)</f>
        <v>6300000</v>
      </c>
      <c r="J85" s="69"/>
      <c r="K85" s="69"/>
      <c r="L85" s="75"/>
      <c r="M85" s="79"/>
      <c r="N85" s="75"/>
      <c r="O85" s="75"/>
      <c r="P85" s="69"/>
      <c r="Q85" s="69"/>
      <c r="R85" s="69"/>
      <c r="S85" s="69"/>
      <c r="T85" s="69"/>
      <c r="U85" s="69"/>
      <c r="V85" s="69"/>
      <c r="W85" s="69"/>
      <c r="X85" s="69"/>
      <c r="Y85" s="633"/>
      <c r="Z85" s="637">
        <f t="shared" si="2"/>
        <v>441000.00000000006</v>
      </c>
      <c r="AA85" s="87">
        <f t="shared" si="3"/>
        <v>6741000</v>
      </c>
    </row>
    <row r="86" spans="1:27" ht="15.5" x14ac:dyDescent="0.35">
      <c r="A86" s="64"/>
      <c r="B86" s="64"/>
      <c r="C86" s="64"/>
      <c r="D86" s="64"/>
      <c r="E86" s="64"/>
      <c r="F86" s="96"/>
      <c r="G86" s="96" t="s">
        <v>1145</v>
      </c>
      <c r="H86" s="64"/>
      <c r="I86" s="67"/>
      <c r="J86" s="64"/>
      <c r="K86" s="64"/>
      <c r="L86" s="68"/>
      <c r="M86" s="97"/>
      <c r="N86" s="68"/>
      <c r="O86" s="68"/>
      <c r="P86" s="64"/>
      <c r="Q86" s="64"/>
      <c r="R86" s="64"/>
      <c r="S86" s="64"/>
      <c r="T86" s="64"/>
      <c r="U86" s="64"/>
      <c r="V86" s="64"/>
      <c r="W86" s="64"/>
      <c r="X86" s="64"/>
      <c r="Y86" s="115"/>
      <c r="Z86" s="637">
        <f t="shared" si="2"/>
        <v>0</v>
      </c>
      <c r="AA86" s="67">
        <f t="shared" si="3"/>
        <v>0</v>
      </c>
    </row>
    <row r="87" spans="1:27" ht="15.5" x14ac:dyDescent="0.35">
      <c r="A87" s="76"/>
      <c r="B87" s="76"/>
      <c r="C87" s="76"/>
      <c r="D87" s="76"/>
      <c r="E87" s="76"/>
      <c r="F87" s="69"/>
      <c r="G87" s="69" t="s">
        <v>1434</v>
      </c>
      <c r="H87" s="69"/>
      <c r="I87" s="74">
        <v>200000</v>
      </c>
      <c r="J87" s="69"/>
      <c r="K87" s="69" t="s">
        <v>1147</v>
      </c>
      <c r="L87" s="75" t="s">
        <v>1063</v>
      </c>
      <c r="M87" s="79" t="s">
        <v>1148</v>
      </c>
      <c r="N87" s="75" t="s">
        <v>1435</v>
      </c>
      <c r="O87" s="75"/>
      <c r="P87" s="69"/>
      <c r="Q87" s="69" t="s">
        <v>1065</v>
      </c>
      <c r="R87" s="69" t="s">
        <v>1436</v>
      </c>
      <c r="S87" s="69"/>
      <c r="T87" s="69"/>
      <c r="U87" s="69"/>
      <c r="V87" s="69"/>
      <c r="W87" s="69"/>
      <c r="X87" s="69"/>
      <c r="Y87" s="633"/>
      <c r="Z87" s="637">
        <f t="shared" si="2"/>
        <v>14000.000000000002</v>
      </c>
      <c r="AA87" s="74">
        <f t="shared" si="3"/>
        <v>214000</v>
      </c>
    </row>
    <row r="88" spans="1:27" ht="15.5" x14ac:dyDescent="0.35">
      <c r="A88" s="76"/>
      <c r="B88" s="76"/>
      <c r="C88" s="76"/>
      <c r="D88" s="76"/>
      <c r="E88" s="76"/>
      <c r="F88" s="69"/>
      <c r="G88" s="69" t="s">
        <v>1434</v>
      </c>
      <c r="H88" s="69"/>
      <c r="I88" s="74">
        <v>200000</v>
      </c>
      <c r="J88" s="69"/>
      <c r="K88" s="69" t="s">
        <v>1147</v>
      </c>
      <c r="L88" s="75" t="s">
        <v>1063</v>
      </c>
      <c r="M88" s="79" t="s">
        <v>1148</v>
      </c>
      <c r="N88" s="75" t="s">
        <v>1437</v>
      </c>
      <c r="O88" s="75"/>
      <c r="P88" s="69"/>
      <c r="Q88" s="69" t="s">
        <v>1065</v>
      </c>
      <c r="R88" s="69" t="s">
        <v>1436</v>
      </c>
      <c r="S88" s="69"/>
      <c r="T88" s="69"/>
      <c r="U88" s="69"/>
      <c r="V88" s="69"/>
      <c r="W88" s="69"/>
      <c r="X88" s="69"/>
      <c r="Y88" s="633"/>
      <c r="Z88" s="637">
        <f t="shared" si="2"/>
        <v>14000.000000000002</v>
      </c>
      <c r="AA88" s="74">
        <f t="shared" si="3"/>
        <v>214000</v>
      </c>
    </row>
    <row r="89" spans="1:27" ht="15.5" x14ac:dyDescent="0.35">
      <c r="A89" s="76"/>
      <c r="B89" s="76"/>
      <c r="C89" s="76"/>
      <c r="D89" s="76"/>
      <c r="E89" s="76"/>
      <c r="F89" s="69"/>
      <c r="G89" s="69" t="s">
        <v>1438</v>
      </c>
      <c r="H89" s="69"/>
      <c r="I89" s="74">
        <v>200000</v>
      </c>
      <c r="J89" s="69"/>
      <c r="K89" s="69" t="s">
        <v>1098</v>
      </c>
      <c r="L89" s="75" t="s">
        <v>1063</v>
      </c>
      <c r="M89" s="79" t="s">
        <v>1439</v>
      </c>
      <c r="N89" s="75">
        <v>900191</v>
      </c>
      <c r="O89" s="75"/>
      <c r="P89" s="69"/>
      <c r="Q89" s="69" t="s">
        <v>1063</v>
      </c>
      <c r="R89" s="69" t="s">
        <v>1436</v>
      </c>
      <c r="S89" s="69"/>
      <c r="T89" s="69"/>
      <c r="U89" s="69"/>
      <c r="V89" s="69"/>
      <c r="W89" s="69"/>
      <c r="X89" s="69"/>
      <c r="Y89" s="633"/>
      <c r="Z89" s="637">
        <f t="shared" si="2"/>
        <v>14000.000000000002</v>
      </c>
      <c r="AA89" s="74">
        <f t="shared" si="3"/>
        <v>214000</v>
      </c>
    </row>
    <row r="90" spans="1:27" ht="15.5" x14ac:dyDescent="0.35">
      <c r="A90" s="76"/>
      <c r="B90" s="76"/>
      <c r="C90" s="76"/>
      <c r="D90" s="76"/>
      <c r="E90" s="76"/>
      <c r="F90" s="69"/>
      <c r="G90" s="69" t="s">
        <v>1440</v>
      </c>
      <c r="H90" s="69"/>
      <c r="I90" s="74">
        <v>150000</v>
      </c>
      <c r="J90" s="69"/>
      <c r="K90" s="69" t="s">
        <v>1147</v>
      </c>
      <c r="L90" s="75" t="s">
        <v>1063</v>
      </c>
      <c r="M90" s="79" t="s">
        <v>1441</v>
      </c>
      <c r="N90" s="75" t="s">
        <v>1442</v>
      </c>
      <c r="O90" s="75"/>
      <c r="P90" s="69"/>
      <c r="Q90" s="69" t="s">
        <v>1065</v>
      </c>
      <c r="R90" s="69" t="s">
        <v>1436</v>
      </c>
      <c r="S90" s="69"/>
      <c r="T90" s="69"/>
      <c r="U90" s="69"/>
      <c r="V90" s="69"/>
      <c r="W90" s="69"/>
      <c r="X90" s="69"/>
      <c r="Y90" s="633"/>
      <c r="Z90" s="637">
        <f t="shared" si="2"/>
        <v>10500.000000000002</v>
      </c>
      <c r="AA90" s="74">
        <f t="shared" si="3"/>
        <v>160500</v>
      </c>
    </row>
    <row r="91" spans="1:27" ht="15.5" x14ac:dyDescent="0.35">
      <c r="A91" s="76"/>
      <c r="B91" s="76"/>
      <c r="C91" s="76"/>
      <c r="D91" s="76"/>
      <c r="E91" s="76"/>
      <c r="F91" s="69"/>
      <c r="G91" s="69" t="s">
        <v>1443</v>
      </c>
      <c r="H91" s="69"/>
      <c r="I91" s="74">
        <v>150000</v>
      </c>
      <c r="J91" s="69"/>
      <c r="K91" s="69" t="s">
        <v>1147</v>
      </c>
      <c r="L91" s="75" t="s">
        <v>1063</v>
      </c>
      <c r="M91" s="79" t="s">
        <v>1148</v>
      </c>
      <c r="N91" s="75" t="s">
        <v>1444</v>
      </c>
      <c r="O91" s="75"/>
      <c r="P91" s="69"/>
      <c r="Q91" s="69" t="s">
        <v>1065</v>
      </c>
      <c r="R91" s="69" t="s">
        <v>1066</v>
      </c>
      <c r="S91" s="69"/>
      <c r="T91" s="69"/>
      <c r="U91" s="69"/>
      <c r="V91" s="69"/>
      <c r="W91" s="69"/>
      <c r="X91" s="69"/>
      <c r="Y91" s="633"/>
      <c r="Z91" s="637">
        <f t="shared" si="2"/>
        <v>10500.000000000002</v>
      </c>
      <c r="AA91" s="74">
        <f t="shared" si="3"/>
        <v>160500</v>
      </c>
    </row>
    <row r="92" spans="1:27" ht="15.5" x14ac:dyDescent="0.35">
      <c r="A92" s="76"/>
      <c r="B92" s="76"/>
      <c r="C92" s="76"/>
      <c r="D92" s="76"/>
      <c r="E92" s="76"/>
      <c r="F92" s="69"/>
      <c r="G92" s="69" t="s">
        <v>1445</v>
      </c>
      <c r="H92" s="69"/>
      <c r="I92" s="74">
        <v>150000</v>
      </c>
      <c r="J92" s="69"/>
      <c r="K92" s="69" t="s">
        <v>1147</v>
      </c>
      <c r="L92" s="75" t="s">
        <v>1063</v>
      </c>
      <c r="M92" s="79" t="s">
        <v>1441</v>
      </c>
      <c r="N92" s="75" t="s">
        <v>1063</v>
      </c>
      <c r="O92" s="75"/>
      <c r="P92" s="69"/>
      <c r="Q92" s="69" t="s">
        <v>1065</v>
      </c>
      <c r="R92" s="69" t="s">
        <v>1066</v>
      </c>
      <c r="S92" s="69"/>
      <c r="T92" s="69"/>
      <c r="U92" s="69"/>
      <c r="V92" s="69"/>
      <c r="W92" s="69"/>
      <c r="X92" s="69"/>
      <c r="Y92" s="633"/>
      <c r="Z92" s="637">
        <f t="shared" si="2"/>
        <v>10500.000000000002</v>
      </c>
      <c r="AA92" s="74">
        <f t="shared" si="3"/>
        <v>160500</v>
      </c>
    </row>
    <row r="93" spans="1:27" ht="15.5" x14ac:dyDescent="0.35">
      <c r="A93" s="76"/>
      <c r="B93" s="76"/>
      <c r="C93" s="76"/>
      <c r="D93" s="76"/>
      <c r="E93" s="76"/>
      <c r="F93" s="69"/>
      <c r="G93" s="69" t="s">
        <v>1446</v>
      </c>
      <c r="H93" s="69"/>
      <c r="I93" s="74">
        <v>150000</v>
      </c>
      <c r="J93" s="69"/>
      <c r="K93" s="69" t="s">
        <v>1147</v>
      </c>
      <c r="L93" s="75" t="s">
        <v>1063</v>
      </c>
      <c r="M93" s="79" t="s">
        <v>1441</v>
      </c>
      <c r="N93" s="75" t="s">
        <v>1447</v>
      </c>
      <c r="O93" s="75"/>
      <c r="P93" s="69"/>
      <c r="Q93" s="69" t="s">
        <v>1065</v>
      </c>
      <c r="R93" s="69" t="s">
        <v>1066</v>
      </c>
      <c r="S93" s="69"/>
      <c r="T93" s="69"/>
      <c r="U93" s="69"/>
      <c r="V93" s="69"/>
      <c r="W93" s="69"/>
      <c r="X93" s="69"/>
      <c r="Y93" s="633"/>
      <c r="Z93" s="637">
        <f t="shared" si="2"/>
        <v>10500.000000000002</v>
      </c>
      <c r="AA93" s="74">
        <f t="shared" si="3"/>
        <v>160500</v>
      </c>
    </row>
    <row r="94" spans="1:27" ht="15.5" x14ac:dyDescent="0.35">
      <c r="A94" s="76"/>
      <c r="B94" s="76"/>
      <c r="C94" s="76"/>
      <c r="D94" s="76"/>
      <c r="E94" s="76"/>
      <c r="F94" s="69"/>
      <c r="G94" s="69" t="s">
        <v>1448</v>
      </c>
      <c r="H94" s="69"/>
      <c r="I94" s="74">
        <v>150000</v>
      </c>
      <c r="J94" s="69"/>
      <c r="K94" s="69" t="s">
        <v>1147</v>
      </c>
      <c r="L94" s="75" t="s">
        <v>1063</v>
      </c>
      <c r="M94" s="79" t="s">
        <v>1441</v>
      </c>
      <c r="N94" s="75" t="s">
        <v>1449</v>
      </c>
      <c r="O94" s="75"/>
      <c r="P94" s="69"/>
      <c r="Q94" s="69" t="s">
        <v>1065</v>
      </c>
      <c r="R94" s="69" t="s">
        <v>1066</v>
      </c>
      <c r="S94" s="69"/>
      <c r="T94" s="69"/>
      <c r="U94" s="69"/>
      <c r="V94" s="69"/>
      <c r="W94" s="69"/>
      <c r="X94" s="69"/>
      <c r="Y94" s="633"/>
      <c r="Z94" s="637">
        <f t="shared" si="2"/>
        <v>10500.000000000002</v>
      </c>
      <c r="AA94" s="74">
        <f t="shared" si="3"/>
        <v>160500</v>
      </c>
    </row>
    <row r="95" spans="1:27" ht="15.5" x14ac:dyDescent="0.35">
      <c r="A95" s="76"/>
      <c r="B95" s="76"/>
      <c r="C95" s="76"/>
      <c r="D95" s="76"/>
      <c r="E95" s="76"/>
      <c r="F95" s="69"/>
      <c r="G95" s="69" t="s">
        <v>1450</v>
      </c>
      <c r="H95" s="69"/>
      <c r="I95" s="74">
        <v>150000</v>
      </c>
      <c r="J95" s="69"/>
      <c r="K95" s="69" t="s">
        <v>1147</v>
      </c>
      <c r="L95" s="75" t="s">
        <v>1063</v>
      </c>
      <c r="M95" s="79" t="s">
        <v>1441</v>
      </c>
      <c r="N95" s="75" t="s">
        <v>1451</v>
      </c>
      <c r="O95" s="75"/>
      <c r="P95" s="69"/>
      <c r="Q95" s="69" t="s">
        <v>1065</v>
      </c>
      <c r="R95" s="69" t="s">
        <v>1066</v>
      </c>
      <c r="S95" s="69"/>
      <c r="T95" s="69"/>
      <c r="U95" s="69"/>
      <c r="V95" s="69"/>
      <c r="W95" s="69"/>
      <c r="X95" s="69"/>
      <c r="Y95" s="633"/>
      <c r="Z95" s="637">
        <f t="shared" si="2"/>
        <v>10500.000000000002</v>
      </c>
      <c r="AA95" s="74">
        <f t="shared" si="3"/>
        <v>160500</v>
      </c>
    </row>
    <row r="96" spans="1:27" ht="15.5" x14ac:dyDescent="0.35">
      <c r="A96" s="76"/>
      <c r="B96" s="76"/>
      <c r="C96" s="76"/>
      <c r="D96" s="76"/>
      <c r="E96" s="76"/>
      <c r="F96" s="69"/>
      <c r="G96" s="69" t="s">
        <v>1452</v>
      </c>
      <c r="H96" s="69"/>
      <c r="I96" s="74">
        <v>150000</v>
      </c>
      <c r="J96" s="69"/>
      <c r="K96" s="69" t="s">
        <v>1147</v>
      </c>
      <c r="L96" s="75" t="s">
        <v>1063</v>
      </c>
      <c r="M96" s="79" t="s">
        <v>1453</v>
      </c>
      <c r="N96" s="75" t="s">
        <v>1454</v>
      </c>
      <c r="O96" s="75"/>
      <c r="P96" s="69"/>
      <c r="Q96" s="69" t="s">
        <v>1065</v>
      </c>
      <c r="R96" s="69" t="s">
        <v>1066</v>
      </c>
      <c r="S96" s="69"/>
      <c r="T96" s="69"/>
      <c r="U96" s="69"/>
      <c r="V96" s="69"/>
      <c r="W96" s="69"/>
      <c r="X96" s="69"/>
      <c r="Y96" s="633"/>
      <c r="Z96" s="637">
        <f t="shared" si="2"/>
        <v>10500.000000000002</v>
      </c>
      <c r="AA96" s="74">
        <f t="shared" si="3"/>
        <v>160500</v>
      </c>
    </row>
    <row r="97" spans="1:27" ht="15.5" x14ac:dyDescent="0.35">
      <c r="A97" s="76"/>
      <c r="B97" s="76"/>
      <c r="C97" s="76"/>
      <c r="D97" s="76"/>
      <c r="E97" s="76"/>
      <c r="F97" s="69"/>
      <c r="G97" s="69" t="s">
        <v>1452</v>
      </c>
      <c r="H97" s="69"/>
      <c r="I97" s="74">
        <v>150000</v>
      </c>
      <c r="J97" s="69"/>
      <c r="K97" s="69" t="s">
        <v>1147</v>
      </c>
      <c r="L97" s="75" t="s">
        <v>1063</v>
      </c>
      <c r="M97" s="79" t="s">
        <v>1441</v>
      </c>
      <c r="N97" s="75" t="s">
        <v>1455</v>
      </c>
      <c r="O97" s="75"/>
      <c r="P97" s="69"/>
      <c r="Q97" s="69" t="s">
        <v>1065</v>
      </c>
      <c r="R97" s="69" t="s">
        <v>1066</v>
      </c>
      <c r="S97" s="69"/>
      <c r="T97" s="69"/>
      <c r="U97" s="69"/>
      <c r="V97" s="69"/>
      <c r="W97" s="69"/>
      <c r="X97" s="69"/>
      <c r="Y97" s="633"/>
      <c r="Z97" s="637">
        <f t="shared" si="2"/>
        <v>10500.000000000002</v>
      </c>
      <c r="AA97" s="74">
        <f t="shared" si="3"/>
        <v>160500</v>
      </c>
    </row>
    <row r="98" spans="1:27" ht="15.5" x14ac:dyDescent="0.35">
      <c r="A98" s="76"/>
      <c r="B98" s="76"/>
      <c r="C98" s="76"/>
      <c r="D98" s="76"/>
      <c r="E98" s="76"/>
      <c r="F98" s="69"/>
      <c r="G98" s="69" t="s">
        <v>1456</v>
      </c>
      <c r="H98" s="69"/>
      <c r="I98" s="74">
        <v>150000</v>
      </c>
      <c r="J98" s="69"/>
      <c r="K98" s="69" t="s">
        <v>1147</v>
      </c>
      <c r="L98" s="75" t="s">
        <v>1063</v>
      </c>
      <c r="M98" s="79" t="s">
        <v>1441</v>
      </c>
      <c r="N98" s="75" t="s">
        <v>1457</v>
      </c>
      <c r="O98" s="75"/>
      <c r="P98" s="69"/>
      <c r="Q98" s="69" t="s">
        <v>1065</v>
      </c>
      <c r="R98" s="69" t="s">
        <v>1066</v>
      </c>
      <c r="S98" s="69"/>
      <c r="T98" s="69"/>
      <c r="U98" s="69"/>
      <c r="V98" s="69"/>
      <c r="W98" s="69"/>
      <c r="X98" s="69"/>
      <c r="Y98" s="633"/>
      <c r="Z98" s="637">
        <f t="shared" si="2"/>
        <v>10500.000000000002</v>
      </c>
      <c r="AA98" s="74">
        <f t="shared" si="3"/>
        <v>160500</v>
      </c>
    </row>
    <row r="99" spans="1:27" ht="15.5" x14ac:dyDescent="0.35">
      <c r="A99" s="76"/>
      <c r="B99" s="76"/>
      <c r="C99" s="76"/>
      <c r="D99" s="76"/>
      <c r="E99" s="76"/>
      <c r="F99" s="69"/>
      <c r="G99" s="69" t="s">
        <v>1458</v>
      </c>
      <c r="H99" s="69"/>
      <c r="I99" s="74">
        <v>150000</v>
      </c>
      <c r="J99" s="69"/>
      <c r="K99" s="69" t="s">
        <v>1147</v>
      </c>
      <c r="L99" s="75" t="s">
        <v>1063</v>
      </c>
      <c r="M99" s="79" t="s">
        <v>1441</v>
      </c>
      <c r="N99" s="75" t="s">
        <v>1459</v>
      </c>
      <c r="O99" s="75"/>
      <c r="P99" s="69"/>
      <c r="Q99" s="69" t="s">
        <v>1065</v>
      </c>
      <c r="R99" s="69" t="s">
        <v>1066</v>
      </c>
      <c r="S99" s="69"/>
      <c r="T99" s="69"/>
      <c r="U99" s="69"/>
      <c r="V99" s="69"/>
      <c r="W99" s="69"/>
      <c r="X99" s="69"/>
      <c r="Y99" s="633"/>
      <c r="Z99" s="637">
        <f t="shared" si="2"/>
        <v>10500.000000000002</v>
      </c>
      <c r="AA99" s="74">
        <f t="shared" si="3"/>
        <v>160500</v>
      </c>
    </row>
    <row r="100" spans="1:27" ht="15.5" x14ac:dyDescent="0.35">
      <c r="A100" s="76"/>
      <c r="B100" s="76"/>
      <c r="C100" s="76"/>
      <c r="D100" s="76"/>
      <c r="E100" s="76"/>
      <c r="F100" s="69"/>
      <c r="G100" s="69" t="s">
        <v>1460</v>
      </c>
      <c r="H100" s="69"/>
      <c r="I100" s="74">
        <v>150000</v>
      </c>
      <c r="J100" s="69"/>
      <c r="K100" s="69" t="s">
        <v>1147</v>
      </c>
      <c r="L100" s="75" t="s">
        <v>1063</v>
      </c>
      <c r="M100" s="79" t="s">
        <v>1453</v>
      </c>
      <c r="N100" s="75" t="s">
        <v>1461</v>
      </c>
      <c r="O100" s="75"/>
      <c r="P100" s="69"/>
      <c r="Q100" s="69" t="s">
        <v>1065</v>
      </c>
      <c r="R100" s="69" t="s">
        <v>1066</v>
      </c>
      <c r="S100" s="69"/>
      <c r="T100" s="69"/>
      <c r="U100" s="69"/>
      <c r="V100" s="69"/>
      <c r="W100" s="69"/>
      <c r="X100" s="69"/>
      <c r="Y100" s="633"/>
      <c r="Z100" s="637">
        <f t="shared" si="2"/>
        <v>10500.000000000002</v>
      </c>
      <c r="AA100" s="74">
        <f t="shared" si="3"/>
        <v>160500</v>
      </c>
    </row>
    <row r="101" spans="1:27" ht="15.5" x14ac:dyDescent="0.35">
      <c r="A101" s="76"/>
      <c r="B101" s="76"/>
      <c r="C101" s="76"/>
      <c r="D101" s="76"/>
      <c r="E101" s="76"/>
      <c r="F101" s="69"/>
      <c r="G101" s="69" t="s">
        <v>1460</v>
      </c>
      <c r="H101" s="69"/>
      <c r="I101" s="74">
        <v>150000</v>
      </c>
      <c r="J101" s="69"/>
      <c r="K101" s="69" t="s">
        <v>1147</v>
      </c>
      <c r="L101" s="75" t="s">
        <v>1063</v>
      </c>
      <c r="M101" s="79" t="s">
        <v>1441</v>
      </c>
      <c r="N101" s="75" t="s">
        <v>1447</v>
      </c>
      <c r="O101" s="75"/>
      <c r="P101" s="69"/>
      <c r="Q101" s="69" t="s">
        <v>1065</v>
      </c>
      <c r="R101" s="69" t="s">
        <v>1066</v>
      </c>
      <c r="S101" s="69"/>
      <c r="T101" s="69"/>
      <c r="U101" s="69"/>
      <c r="V101" s="69"/>
      <c r="W101" s="69"/>
      <c r="X101" s="69"/>
      <c r="Y101" s="633"/>
      <c r="Z101" s="637">
        <f t="shared" si="2"/>
        <v>10500.000000000002</v>
      </c>
      <c r="AA101" s="74">
        <f t="shared" si="3"/>
        <v>160500</v>
      </c>
    </row>
    <row r="102" spans="1:27" ht="15.5" x14ac:dyDescent="0.35">
      <c r="A102" s="76"/>
      <c r="B102" s="76"/>
      <c r="C102" s="76"/>
      <c r="D102" s="76"/>
      <c r="E102" s="76"/>
      <c r="F102" s="69"/>
      <c r="G102" s="69" t="s">
        <v>1462</v>
      </c>
      <c r="H102" s="69"/>
      <c r="I102" s="74">
        <v>150000</v>
      </c>
      <c r="J102" s="69"/>
      <c r="K102" s="69" t="s">
        <v>1147</v>
      </c>
      <c r="L102" s="75" t="s">
        <v>1063</v>
      </c>
      <c r="M102" s="79" t="s">
        <v>1441</v>
      </c>
      <c r="N102" s="75" t="s">
        <v>1463</v>
      </c>
      <c r="O102" s="75"/>
      <c r="P102" s="69"/>
      <c r="Q102" s="69" t="s">
        <v>1065</v>
      </c>
      <c r="R102" s="69" t="s">
        <v>1066</v>
      </c>
      <c r="S102" s="69"/>
      <c r="T102" s="69"/>
      <c r="U102" s="69"/>
      <c r="V102" s="69"/>
      <c r="W102" s="69"/>
      <c r="X102" s="69"/>
      <c r="Y102" s="633"/>
      <c r="Z102" s="637">
        <f t="shared" si="2"/>
        <v>10500.000000000002</v>
      </c>
      <c r="AA102" s="74">
        <f t="shared" si="3"/>
        <v>160500</v>
      </c>
    </row>
    <row r="103" spans="1:27" ht="15.5" x14ac:dyDescent="0.35">
      <c r="A103" s="76"/>
      <c r="B103" s="76"/>
      <c r="C103" s="76"/>
      <c r="D103" s="76"/>
      <c r="E103" s="76"/>
      <c r="F103" s="69"/>
      <c r="G103" s="69" t="s">
        <v>1464</v>
      </c>
      <c r="H103" s="69"/>
      <c r="I103" s="74">
        <v>150000</v>
      </c>
      <c r="J103" s="69"/>
      <c r="K103" s="69" t="s">
        <v>1147</v>
      </c>
      <c r="L103" s="75" t="s">
        <v>1063</v>
      </c>
      <c r="M103" s="79" t="s">
        <v>1441</v>
      </c>
      <c r="N103" s="75" t="s">
        <v>1465</v>
      </c>
      <c r="O103" s="75"/>
      <c r="P103" s="69"/>
      <c r="Q103" s="69" t="s">
        <v>1065</v>
      </c>
      <c r="R103" s="69" t="s">
        <v>1066</v>
      </c>
      <c r="S103" s="69"/>
      <c r="T103" s="69"/>
      <c r="U103" s="69"/>
      <c r="V103" s="69"/>
      <c r="W103" s="69"/>
      <c r="X103" s="69"/>
      <c r="Y103" s="633"/>
      <c r="Z103" s="637">
        <f t="shared" si="2"/>
        <v>10500.000000000002</v>
      </c>
      <c r="AA103" s="74">
        <f t="shared" si="3"/>
        <v>160500</v>
      </c>
    </row>
    <row r="104" spans="1:27" ht="15.5" x14ac:dyDescent="0.35">
      <c r="A104" s="76"/>
      <c r="B104" s="76"/>
      <c r="C104" s="76"/>
      <c r="D104" s="76"/>
      <c r="E104" s="76"/>
      <c r="F104" s="69"/>
      <c r="G104" s="69" t="s">
        <v>1466</v>
      </c>
      <c r="H104" s="69"/>
      <c r="I104" s="74">
        <v>150000</v>
      </c>
      <c r="J104" s="69"/>
      <c r="K104" s="69" t="s">
        <v>1147</v>
      </c>
      <c r="L104" s="75" t="s">
        <v>1063</v>
      </c>
      <c r="M104" s="79" t="s">
        <v>1453</v>
      </c>
      <c r="N104" s="75" t="s">
        <v>1063</v>
      </c>
      <c r="O104" s="75"/>
      <c r="P104" s="69"/>
      <c r="Q104" s="69" t="s">
        <v>1065</v>
      </c>
      <c r="R104" s="69" t="s">
        <v>1066</v>
      </c>
      <c r="S104" s="69"/>
      <c r="T104" s="69"/>
      <c r="U104" s="69"/>
      <c r="V104" s="69"/>
      <c r="W104" s="69"/>
      <c r="X104" s="69"/>
      <c r="Y104" s="633"/>
      <c r="Z104" s="637">
        <f t="shared" si="2"/>
        <v>10500.000000000002</v>
      </c>
      <c r="AA104" s="74">
        <f t="shared" si="3"/>
        <v>160500</v>
      </c>
    </row>
    <row r="105" spans="1:27" ht="15.5" x14ac:dyDescent="0.35">
      <c r="A105" s="76"/>
      <c r="B105" s="76"/>
      <c r="C105" s="76"/>
      <c r="D105" s="76"/>
      <c r="E105" s="76"/>
      <c r="F105" s="69"/>
      <c r="G105" s="69" t="s">
        <v>1466</v>
      </c>
      <c r="H105" s="69"/>
      <c r="I105" s="74">
        <v>150000</v>
      </c>
      <c r="J105" s="69"/>
      <c r="K105" s="69" t="s">
        <v>1147</v>
      </c>
      <c r="L105" s="75" t="s">
        <v>1063</v>
      </c>
      <c r="M105" s="79" t="s">
        <v>1441</v>
      </c>
      <c r="N105" s="75" t="s">
        <v>1467</v>
      </c>
      <c r="O105" s="75"/>
      <c r="P105" s="69"/>
      <c r="Q105" s="69" t="s">
        <v>1065</v>
      </c>
      <c r="R105" s="69" t="s">
        <v>1066</v>
      </c>
      <c r="S105" s="69"/>
      <c r="T105" s="69"/>
      <c r="U105" s="69"/>
      <c r="V105" s="69"/>
      <c r="W105" s="69"/>
      <c r="X105" s="69"/>
      <c r="Y105" s="633"/>
      <c r="Z105" s="637">
        <f t="shared" si="2"/>
        <v>10500.000000000002</v>
      </c>
      <c r="AA105" s="74">
        <f t="shared" si="3"/>
        <v>160500</v>
      </c>
    </row>
    <row r="106" spans="1:27" ht="15.5" x14ac:dyDescent="0.35">
      <c r="A106" s="76"/>
      <c r="B106" s="76"/>
      <c r="C106" s="76"/>
      <c r="D106" s="76"/>
      <c r="E106" s="76"/>
      <c r="F106" s="69"/>
      <c r="G106" s="69" t="s">
        <v>1468</v>
      </c>
      <c r="H106" s="69"/>
      <c r="I106" s="74">
        <v>150000</v>
      </c>
      <c r="J106" s="69"/>
      <c r="K106" s="69" t="s">
        <v>1147</v>
      </c>
      <c r="L106" s="75" t="s">
        <v>1063</v>
      </c>
      <c r="M106" s="79" t="s">
        <v>1441</v>
      </c>
      <c r="N106" s="75" t="s">
        <v>1469</v>
      </c>
      <c r="O106" s="75"/>
      <c r="P106" s="69"/>
      <c r="Q106" s="69" t="s">
        <v>1065</v>
      </c>
      <c r="R106" s="69" t="s">
        <v>1066</v>
      </c>
      <c r="S106" s="69"/>
      <c r="T106" s="69"/>
      <c r="U106" s="69"/>
      <c r="V106" s="69"/>
      <c r="W106" s="69"/>
      <c r="X106" s="69"/>
      <c r="Y106" s="633"/>
      <c r="Z106" s="637">
        <f t="shared" si="2"/>
        <v>10500.000000000002</v>
      </c>
      <c r="AA106" s="74">
        <f t="shared" si="3"/>
        <v>160500</v>
      </c>
    </row>
    <row r="107" spans="1:27" ht="15.5" x14ac:dyDescent="0.35">
      <c r="A107" s="76"/>
      <c r="B107" s="76"/>
      <c r="C107" s="76"/>
      <c r="D107" s="76"/>
      <c r="E107" s="76"/>
      <c r="F107" s="69"/>
      <c r="G107" s="69" t="s">
        <v>1470</v>
      </c>
      <c r="H107" s="69"/>
      <c r="I107" s="74">
        <v>200000</v>
      </c>
      <c r="J107" s="69"/>
      <c r="K107" s="69" t="s">
        <v>1147</v>
      </c>
      <c r="L107" s="75" t="s">
        <v>1063</v>
      </c>
      <c r="M107" s="79" t="s">
        <v>1148</v>
      </c>
      <c r="N107" s="75" t="s">
        <v>1471</v>
      </c>
      <c r="O107" s="75"/>
      <c r="P107" s="69"/>
      <c r="Q107" s="69" t="s">
        <v>1065</v>
      </c>
      <c r="R107" s="69" t="s">
        <v>1066</v>
      </c>
      <c r="S107" s="69"/>
      <c r="T107" s="69"/>
      <c r="U107" s="69"/>
      <c r="V107" s="69"/>
      <c r="W107" s="69"/>
      <c r="X107" s="69"/>
      <c r="Y107" s="633"/>
      <c r="Z107" s="637">
        <f t="shared" si="2"/>
        <v>14000.000000000002</v>
      </c>
      <c r="AA107" s="74">
        <f t="shared" si="3"/>
        <v>214000</v>
      </c>
    </row>
    <row r="108" spans="1:27" ht="15.5" x14ac:dyDescent="0.35">
      <c r="A108" s="76"/>
      <c r="B108" s="76"/>
      <c r="C108" s="76"/>
      <c r="D108" s="76"/>
      <c r="E108" s="76"/>
      <c r="F108" s="69"/>
      <c r="G108" s="69" t="s">
        <v>1472</v>
      </c>
      <c r="H108" s="69"/>
      <c r="I108" s="74">
        <v>200000</v>
      </c>
      <c r="J108" s="69"/>
      <c r="K108" s="69" t="s">
        <v>1098</v>
      </c>
      <c r="L108" s="75" t="s">
        <v>1063</v>
      </c>
      <c r="M108" s="79" t="s">
        <v>1439</v>
      </c>
      <c r="N108" s="77" t="s">
        <v>1473</v>
      </c>
      <c r="O108" s="75"/>
      <c r="P108" s="69"/>
      <c r="Q108" s="69" t="s">
        <v>1065</v>
      </c>
      <c r="R108" s="69" t="s">
        <v>1066</v>
      </c>
      <c r="S108" s="69"/>
      <c r="T108" s="69"/>
      <c r="U108" s="69"/>
      <c r="V108" s="69"/>
      <c r="W108" s="69"/>
      <c r="X108" s="69"/>
      <c r="Y108" s="633"/>
      <c r="Z108" s="637">
        <f t="shared" si="2"/>
        <v>14000.000000000002</v>
      </c>
      <c r="AA108" s="74">
        <f t="shared" si="3"/>
        <v>214000</v>
      </c>
    </row>
    <row r="109" spans="1:27" ht="15.5" x14ac:dyDescent="0.35">
      <c r="A109" s="76"/>
      <c r="B109" s="76"/>
      <c r="C109" s="76"/>
      <c r="D109" s="76"/>
      <c r="E109" s="76"/>
      <c r="F109" s="69"/>
      <c r="G109" s="69" t="s">
        <v>1474</v>
      </c>
      <c r="H109" s="69"/>
      <c r="I109" s="74">
        <v>200000</v>
      </c>
      <c r="J109" s="69"/>
      <c r="K109" s="69" t="s">
        <v>1147</v>
      </c>
      <c r="L109" s="75" t="s">
        <v>1063</v>
      </c>
      <c r="M109" s="79" t="s">
        <v>1148</v>
      </c>
      <c r="N109" s="75" t="s">
        <v>1475</v>
      </c>
      <c r="O109" s="75"/>
      <c r="P109" s="69"/>
      <c r="Q109" s="69" t="s">
        <v>1065</v>
      </c>
      <c r="R109" s="69" t="s">
        <v>1066</v>
      </c>
      <c r="S109" s="69"/>
      <c r="T109" s="69"/>
      <c r="U109" s="69"/>
      <c r="V109" s="69"/>
      <c r="W109" s="69"/>
      <c r="X109" s="69"/>
      <c r="Y109" s="633"/>
      <c r="Z109" s="637">
        <f t="shared" si="2"/>
        <v>14000.000000000002</v>
      </c>
      <c r="AA109" s="74">
        <f t="shared" si="3"/>
        <v>214000</v>
      </c>
    </row>
    <row r="110" spans="1:27" ht="15.5" x14ac:dyDescent="0.35">
      <c r="A110" s="76"/>
      <c r="B110" s="76"/>
      <c r="C110" s="76"/>
      <c r="D110" s="76"/>
      <c r="E110" s="76"/>
      <c r="F110" s="69"/>
      <c r="G110" s="69" t="s">
        <v>1476</v>
      </c>
      <c r="H110" s="69"/>
      <c r="I110" s="74">
        <v>200000</v>
      </c>
      <c r="J110" s="69"/>
      <c r="K110" s="69" t="s">
        <v>1098</v>
      </c>
      <c r="L110" s="75" t="s">
        <v>1063</v>
      </c>
      <c r="M110" s="79" t="s">
        <v>1439</v>
      </c>
      <c r="N110" s="77" t="s">
        <v>1477</v>
      </c>
      <c r="O110" s="75"/>
      <c r="P110" s="69"/>
      <c r="Q110" s="69" t="s">
        <v>1065</v>
      </c>
      <c r="R110" s="69" t="s">
        <v>1066</v>
      </c>
      <c r="S110" s="69"/>
      <c r="T110" s="69"/>
      <c r="U110" s="69"/>
      <c r="V110" s="69"/>
      <c r="W110" s="69"/>
      <c r="X110" s="69"/>
      <c r="Y110" s="633"/>
      <c r="Z110" s="637">
        <f t="shared" si="2"/>
        <v>14000.000000000002</v>
      </c>
      <c r="AA110" s="74">
        <f t="shared" si="3"/>
        <v>214000</v>
      </c>
    </row>
    <row r="111" spans="1:27" ht="15.5" x14ac:dyDescent="0.35">
      <c r="A111" s="76"/>
      <c r="B111" s="76"/>
      <c r="C111" s="76"/>
      <c r="D111" s="76"/>
      <c r="E111" s="76"/>
      <c r="F111" s="69"/>
      <c r="G111" s="69" t="s">
        <v>1478</v>
      </c>
      <c r="H111" s="69"/>
      <c r="I111" s="74">
        <v>150000</v>
      </c>
      <c r="J111" s="69"/>
      <c r="K111" s="69" t="s">
        <v>1147</v>
      </c>
      <c r="L111" s="75" t="s">
        <v>1063</v>
      </c>
      <c r="M111" s="79" t="s">
        <v>1148</v>
      </c>
      <c r="N111" s="75" t="s">
        <v>1479</v>
      </c>
      <c r="O111" s="75"/>
      <c r="P111" s="69"/>
      <c r="Q111" s="69" t="s">
        <v>1065</v>
      </c>
      <c r="R111" s="69" t="s">
        <v>1066</v>
      </c>
      <c r="S111" s="69"/>
      <c r="T111" s="69"/>
      <c r="U111" s="69"/>
      <c r="V111" s="69"/>
      <c r="W111" s="69"/>
      <c r="X111" s="69"/>
      <c r="Y111" s="633"/>
      <c r="Z111" s="637">
        <f t="shared" si="2"/>
        <v>10500.000000000002</v>
      </c>
      <c r="AA111" s="74">
        <f t="shared" si="3"/>
        <v>160500</v>
      </c>
    </row>
    <row r="112" spans="1:27" ht="15.5" x14ac:dyDescent="0.35">
      <c r="A112" s="76"/>
      <c r="B112" s="76"/>
      <c r="C112" s="76"/>
      <c r="D112" s="76"/>
      <c r="E112" s="76"/>
      <c r="F112" s="69"/>
      <c r="G112" s="69" t="s">
        <v>1480</v>
      </c>
      <c r="H112" s="69"/>
      <c r="I112" s="74">
        <v>150000</v>
      </c>
      <c r="J112" s="69"/>
      <c r="K112" s="69" t="s">
        <v>1098</v>
      </c>
      <c r="L112" s="75" t="s">
        <v>1063</v>
      </c>
      <c r="M112" s="79" t="s">
        <v>1439</v>
      </c>
      <c r="N112" s="77" t="s">
        <v>1481</v>
      </c>
      <c r="O112" s="75"/>
      <c r="P112" s="69"/>
      <c r="Q112" s="69" t="s">
        <v>1065</v>
      </c>
      <c r="R112" s="69" t="s">
        <v>1066</v>
      </c>
      <c r="S112" s="69"/>
      <c r="T112" s="69"/>
      <c r="U112" s="69"/>
      <c r="V112" s="69"/>
      <c r="W112" s="69"/>
      <c r="X112" s="69"/>
      <c r="Y112" s="633"/>
      <c r="Z112" s="637">
        <f t="shared" si="2"/>
        <v>10500.000000000002</v>
      </c>
      <c r="AA112" s="74">
        <f t="shared" si="3"/>
        <v>160500</v>
      </c>
    </row>
    <row r="113" spans="1:27" ht="15.5" x14ac:dyDescent="0.35">
      <c r="A113" s="76"/>
      <c r="B113" s="76"/>
      <c r="C113" s="76"/>
      <c r="D113" s="76"/>
      <c r="E113" s="76"/>
      <c r="F113" s="69"/>
      <c r="G113" s="69" t="s">
        <v>1482</v>
      </c>
      <c r="H113" s="69"/>
      <c r="I113" s="74">
        <v>200000</v>
      </c>
      <c r="J113" s="69"/>
      <c r="K113" s="69" t="s">
        <v>1147</v>
      </c>
      <c r="L113" s="75" t="s">
        <v>1063</v>
      </c>
      <c r="M113" s="79" t="s">
        <v>1148</v>
      </c>
      <c r="N113" s="75" t="s">
        <v>1483</v>
      </c>
      <c r="O113" s="75"/>
      <c r="P113" s="69"/>
      <c r="Q113" s="69" t="s">
        <v>1065</v>
      </c>
      <c r="R113" s="69" t="s">
        <v>1066</v>
      </c>
      <c r="S113" s="69"/>
      <c r="T113" s="69"/>
      <c r="U113" s="69"/>
      <c r="V113" s="69"/>
      <c r="W113" s="69"/>
      <c r="X113" s="69"/>
      <c r="Y113" s="633"/>
      <c r="Z113" s="637">
        <f t="shared" si="2"/>
        <v>14000.000000000002</v>
      </c>
      <c r="AA113" s="74">
        <f t="shared" si="3"/>
        <v>214000</v>
      </c>
    </row>
    <row r="114" spans="1:27" ht="15.5" x14ac:dyDescent="0.35">
      <c r="A114" s="76"/>
      <c r="B114" s="76"/>
      <c r="C114" s="76"/>
      <c r="D114" s="76"/>
      <c r="E114" s="76"/>
      <c r="F114" s="69"/>
      <c r="G114" s="69" t="s">
        <v>1484</v>
      </c>
      <c r="H114" s="69"/>
      <c r="I114" s="74">
        <v>200000</v>
      </c>
      <c r="J114" s="69"/>
      <c r="K114" s="69" t="s">
        <v>1098</v>
      </c>
      <c r="L114" s="75" t="s">
        <v>1063</v>
      </c>
      <c r="M114" s="79" t="s">
        <v>1439</v>
      </c>
      <c r="N114" s="77" t="s">
        <v>1485</v>
      </c>
      <c r="O114" s="75"/>
      <c r="P114" s="69"/>
      <c r="Q114" s="69" t="s">
        <v>1065</v>
      </c>
      <c r="R114" s="69" t="s">
        <v>1066</v>
      </c>
      <c r="S114" s="69"/>
      <c r="T114" s="69"/>
      <c r="U114" s="69"/>
      <c r="V114" s="69"/>
      <c r="W114" s="69"/>
      <c r="X114" s="69"/>
      <c r="Y114" s="633"/>
      <c r="Z114" s="637">
        <f t="shared" si="2"/>
        <v>14000.000000000002</v>
      </c>
      <c r="AA114" s="74">
        <f t="shared" si="3"/>
        <v>214000</v>
      </c>
    </row>
    <row r="115" spans="1:27" ht="15.5" x14ac:dyDescent="0.35">
      <c r="A115" s="76"/>
      <c r="B115" s="76"/>
      <c r="C115" s="76"/>
      <c r="D115" s="76"/>
      <c r="E115" s="76"/>
      <c r="F115" s="69"/>
      <c r="G115" s="69" t="s">
        <v>1486</v>
      </c>
      <c r="H115" s="69"/>
      <c r="I115" s="74">
        <v>150000</v>
      </c>
      <c r="J115" s="69"/>
      <c r="K115" s="69" t="s">
        <v>1147</v>
      </c>
      <c r="L115" s="75" t="s">
        <v>1063</v>
      </c>
      <c r="M115" s="79" t="s">
        <v>1453</v>
      </c>
      <c r="N115" s="75" t="s">
        <v>1487</v>
      </c>
      <c r="O115" s="75"/>
      <c r="P115" s="69"/>
      <c r="Q115" s="69" t="s">
        <v>1065</v>
      </c>
      <c r="R115" s="69" t="s">
        <v>1066</v>
      </c>
      <c r="S115" s="69"/>
      <c r="T115" s="69"/>
      <c r="U115" s="69"/>
      <c r="V115" s="69"/>
      <c r="W115" s="69"/>
      <c r="X115" s="69"/>
      <c r="Y115" s="633"/>
      <c r="Z115" s="637">
        <f t="shared" si="2"/>
        <v>10500.000000000002</v>
      </c>
      <c r="AA115" s="74">
        <f t="shared" si="3"/>
        <v>160500</v>
      </c>
    </row>
    <row r="116" spans="1:27" ht="15.5" x14ac:dyDescent="0.35">
      <c r="A116" s="76"/>
      <c r="B116" s="76"/>
      <c r="C116" s="76"/>
      <c r="D116" s="76"/>
      <c r="E116" s="76"/>
      <c r="F116" s="69"/>
      <c r="G116" s="69" t="s">
        <v>1486</v>
      </c>
      <c r="H116" s="69"/>
      <c r="I116" s="74">
        <v>150000</v>
      </c>
      <c r="J116" s="69"/>
      <c r="K116" s="69" t="s">
        <v>1147</v>
      </c>
      <c r="L116" s="75" t="s">
        <v>1063</v>
      </c>
      <c r="M116" s="79" t="s">
        <v>1441</v>
      </c>
      <c r="N116" s="75" t="s">
        <v>1488</v>
      </c>
      <c r="O116" s="75"/>
      <c r="P116" s="69"/>
      <c r="Q116" s="69" t="s">
        <v>1065</v>
      </c>
      <c r="R116" s="69" t="s">
        <v>1066</v>
      </c>
      <c r="S116" s="69"/>
      <c r="T116" s="69"/>
      <c r="U116" s="69"/>
      <c r="V116" s="69"/>
      <c r="W116" s="69"/>
      <c r="X116" s="69"/>
      <c r="Y116" s="633"/>
      <c r="Z116" s="637">
        <f t="shared" si="2"/>
        <v>10500.000000000002</v>
      </c>
      <c r="AA116" s="74">
        <f t="shared" si="3"/>
        <v>160500</v>
      </c>
    </row>
    <row r="117" spans="1:27" ht="15.5" x14ac:dyDescent="0.35">
      <c r="A117" s="76"/>
      <c r="B117" s="76"/>
      <c r="C117" s="76"/>
      <c r="D117" s="76"/>
      <c r="E117" s="76"/>
      <c r="F117" s="69"/>
      <c r="G117" s="69" t="s">
        <v>1489</v>
      </c>
      <c r="H117" s="69"/>
      <c r="I117" s="74">
        <v>150000</v>
      </c>
      <c r="J117" s="69"/>
      <c r="K117" s="69" t="s">
        <v>1147</v>
      </c>
      <c r="L117" s="75" t="s">
        <v>1063</v>
      </c>
      <c r="M117" s="79" t="s">
        <v>1441</v>
      </c>
      <c r="N117" s="75" t="s">
        <v>1490</v>
      </c>
      <c r="O117" s="75"/>
      <c r="P117" s="69"/>
      <c r="Q117" s="69" t="s">
        <v>1065</v>
      </c>
      <c r="R117" s="69" t="s">
        <v>1066</v>
      </c>
      <c r="S117" s="69"/>
      <c r="T117" s="69"/>
      <c r="U117" s="69"/>
      <c r="V117" s="69"/>
      <c r="W117" s="69"/>
      <c r="X117" s="69"/>
      <c r="Y117" s="633"/>
      <c r="Z117" s="637">
        <f t="shared" si="2"/>
        <v>10500.000000000002</v>
      </c>
      <c r="AA117" s="74">
        <f t="shared" si="3"/>
        <v>160500</v>
      </c>
    </row>
    <row r="118" spans="1:27" ht="15.5" x14ac:dyDescent="0.35">
      <c r="A118" s="76"/>
      <c r="B118" s="76"/>
      <c r="C118" s="76"/>
      <c r="D118" s="76"/>
      <c r="E118" s="76"/>
      <c r="F118" s="69"/>
      <c r="G118" s="69" t="s">
        <v>1491</v>
      </c>
      <c r="H118" s="69"/>
      <c r="I118" s="74">
        <v>150000</v>
      </c>
      <c r="J118" s="69"/>
      <c r="K118" s="69" t="s">
        <v>1147</v>
      </c>
      <c r="L118" s="75" t="s">
        <v>1063</v>
      </c>
      <c r="M118" s="79" t="s">
        <v>1441</v>
      </c>
      <c r="N118" s="75" t="s">
        <v>1492</v>
      </c>
      <c r="O118" s="75"/>
      <c r="P118" s="69"/>
      <c r="Q118" s="69" t="s">
        <v>1065</v>
      </c>
      <c r="R118" s="69" t="s">
        <v>1066</v>
      </c>
      <c r="S118" s="69"/>
      <c r="T118" s="69"/>
      <c r="U118" s="69"/>
      <c r="V118" s="69"/>
      <c r="W118" s="69"/>
      <c r="X118" s="69"/>
      <c r="Y118" s="633"/>
      <c r="Z118" s="637">
        <f t="shared" si="2"/>
        <v>10500.000000000002</v>
      </c>
      <c r="AA118" s="74">
        <f t="shared" si="3"/>
        <v>160500</v>
      </c>
    </row>
    <row r="119" spans="1:27" ht="15.5" x14ac:dyDescent="0.35">
      <c r="A119" s="76"/>
      <c r="B119" s="76"/>
      <c r="C119" s="76"/>
      <c r="D119" s="76"/>
      <c r="E119" s="76"/>
      <c r="F119" s="69"/>
      <c r="G119" s="69" t="s">
        <v>1493</v>
      </c>
      <c r="H119" s="69"/>
      <c r="I119" s="74">
        <v>150000</v>
      </c>
      <c r="J119" s="69"/>
      <c r="K119" s="69" t="s">
        <v>1147</v>
      </c>
      <c r="L119" s="75" t="s">
        <v>1063</v>
      </c>
      <c r="M119" s="79" t="s">
        <v>1441</v>
      </c>
      <c r="N119" s="75" t="s">
        <v>1494</v>
      </c>
      <c r="O119" s="75"/>
      <c r="P119" s="69"/>
      <c r="Q119" s="69" t="s">
        <v>1065</v>
      </c>
      <c r="R119" s="69" t="s">
        <v>1066</v>
      </c>
      <c r="S119" s="69"/>
      <c r="T119" s="69"/>
      <c r="U119" s="69"/>
      <c r="V119" s="69"/>
      <c r="W119" s="69"/>
      <c r="X119" s="69"/>
      <c r="Y119" s="633"/>
      <c r="Z119" s="637">
        <f t="shared" si="2"/>
        <v>10500.000000000002</v>
      </c>
      <c r="AA119" s="74">
        <f t="shared" si="3"/>
        <v>160500</v>
      </c>
    </row>
    <row r="120" spans="1:27" ht="15.5" x14ac:dyDescent="0.35">
      <c r="A120" s="76"/>
      <c r="B120" s="76"/>
      <c r="C120" s="76"/>
      <c r="D120" s="76"/>
      <c r="E120" s="76"/>
      <c r="F120" s="69"/>
      <c r="G120" s="69" t="s">
        <v>1495</v>
      </c>
      <c r="H120" s="69"/>
      <c r="I120" s="74">
        <v>150000</v>
      </c>
      <c r="J120" s="69"/>
      <c r="K120" s="69" t="s">
        <v>1147</v>
      </c>
      <c r="L120" s="75" t="s">
        <v>1063</v>
      </c>
      <c r="M120" s="79" t="s">
        <v>1441</v>
      </c>
      <c r="N120" s="75" t="s">
        <v>1496</v>
      </c>
      <c r="O120" s="75"/>
      <c r="P120" s="69"/>
      <c r="Q120" s="69" t="s">
        <v>1065</v>
      </c>
      <c r="R120" s="69" t="s">
        <v>1066</v>
      </c>
      <c r="S120" s="69"/>
      <c r="T120" s="69"/>
      <c r="U120" s="69"/>
      <c r="V120" s="69"/>
      <c r="W120" s="69"/>
      <c r="X120" s="69"/>
      <c r="Y120" s="633"/>
      <c r="Z120" s="637">
        <f t="shared" si="2"/>
        <v>10500.000000000002</v>
      </c>
      <c r="AA120" s="74">
        <f t="shared" si="3"/>
        <v>160500</v>
      </c>
    </row>
    <row r="121" spans="1:27" ht="15.5" x14ac:dyDescent="0.35">
      <c r="A121" s="76"/>
      <c r="B121" s="76"/>
      <c r="C121" s="76"/>
      <c r="D121" s="76"/>
      <c r="E121" s="76"/>
      <c r="F121" s="69"/>
      <c r="G121" s="69" t="s">
        <v>1497</v>
      </c>
      <c r="H121" s="69"/>
      <c r="I121" s="74">
        <v>150000</v>
      </c>
      <c r="J121" s="69"/>
      <c r="K121" s="69" t="s">
        <v>1147</v>
      </c>
      <c r="L121" s="75" t="s">
        <v>1063</v>
      </c>
      <c r="M121" s="79" t="s">
        <v>1441</v>
      </c>
      <c r="N121" s="75" t="s">
        <v>1498</v>
      </c>
      <c r="O121" s="75"/>
      <c r="P121" s="69"/>
      <c r="Q121" s="69" t="s">
        <v>1065</v>
      </c>
      <c r="R121" s="69" t="s">
        <v>1066</v>
      </c>
      <c r="S121" s="69"/>
      <c r="T121" s="69"/>
      <c r="U121" s="69"/>
      <c r="V121" s="69"/>
      <c r="W121" s="69"/>
      <c r="X121" s="69"/>
      <c r="Y121" s="633"/>
      <c r="Z121" s="637">
        <f t="shared" si="2"/>
        <v>10500.000000000002</v>
      </c>
      <c r="AA121" s="74">
        <f t="shared" si="3"/>
        <v>160500</v>
      </c>
    </row>
    <row r="122" spans="1:27" ht="15.5" x14ac:dyDescent="0.35">
      <c r="A122" s="76"/>
      <c r="B122" s="76"/>
      <c r="C122" s="76"/>
      <c r="D122" s="76"/>
      <c r="E122" s="76"/>
      <c r="F122" s="69"/>
      <c r="G122" s="69" t="s">
        <v>1499</v>
      </c>
      <c r="H122" s="69"/>
      <c r="I122" s="74">
        <v>150000</v>
      </c>
      <c r="J122" s="69"/>
      <c r="K122" s="69" t="s">
        <v>1147</v>
      </c>
      <c r="L122" s="75" t="s">
        <v>1063</v>
      </c>
      <c r="M122" s="79" t="s">
        <v>1453</v>
      </c>
      <c r="N122" s="75" t="s">
        <v>1063</v>
      </c>
      <c r="O122" s="75"/>
      <c r="P122" s="69"/>
      <c r="Q122" s="69" t="s">
        <v>1065</v>
      </c>
      <c r="R122" s="69" t="s">
        <v>1066</v>
      </c>
      <c r="S122" s="69"/>
      <c r="T122" s="69"/>
      <c r="U122" s="69"/>
      <c r="V122" s="69"/>
      <c r="W122" s="69"/>
      <c r="X122" s="69"/>
      <c r="Y122" s="633"/>
      <c r="Z122" s="637">
        <f t="shared" si="2"/>
        <v>10500.000000000002</v>
      </c>
      <c r="AA122" s="74">
        <f t="shared" si="3"/>
        <v>160500</v>
      </c>
    </row>
    <row r="123" spans="1:27" ht="15.5" x14ac:dyDescent="0.35">
      <c r="A123" s="76"/>
      <c r="B123" s="76"/>
      <c r="C123" s="76"/>
      <c r="D123" s="76"/>
      <c r="E123" s="76"/>
      <c r="F123" s="69"/>
      <c r="G123" s="69" t="s">
        <v>1499</v>
      </c>
      <c r="H123" s="69"/>
      <c r="I123" s="74">
        <v>150000</v>
      </c>
      <c r="J123" s="69"/>
      <c r="K123" s="69" t="s">
        <v>1147</v>
      </c>
      <c r="L123" s="75" t="s">
        <v>1063</v>
      </c>
      <c r="M123" s="79" t="s">
        <v>1441</v>
      </c>
      <c r="N123" s="75" t="s">
        <v>1500</v>
      </c>
      <c r="O123" s="75"/>
      <c r="P123" s="69"/>
      <c r="Q123" s="69" t="s">
        <v>1065</v>
      </c>
      <c r="R123" s="69" t="s">
        <v>1066</v>
      </c>
      <c r="S123" s="69"/>
      <c r="T123" s="69"/>
      <c r="U123" s="69"/>
      <c r="V123" s="69"/>
      <c r="W123" s="69"/>
      <c r="X123" s="69"/>
      <c r="Y123" s="633"/>
      <c r="Z123" s="637">
        <f t="shared" si="2"/>
        <v>10500.000000000002</v>
      </c>
      <c r="AA123" s="74">
        <f t="shared" si="3"/>
        <v>160500</v>
      </c>
    </row>
    <row r="124" spans="1:27" ht="15.5" x14ac:dyDescent="0.35">
      <c r="A124" s="76"/>
      <c r="B124" s="76"/>
      <c r="C124" s="76"/>
      <c r="D124" s="76"/>
      <c r="E124" s="76"/>
      <c r="F124" s="69"/>
      <c r="G124" s="69" t="s">
        <v>1501</v>
      </c>
      <c r="H124" s="69"/>
      <c r="I124" s="74">
        <v>150000</v>
      </c>
      <c r="J124" s="69"/>
      <c r="K124" s="69" t="s">
        <v>1147</v>
      </c>
      <c r="L124" s="75" t="s">
        <v>1063</v>
      </c>
      <c r="M124" s="79" t="s">
        <v>1441</v>
      </c>
      <c r="N124" s="75" t="s">
        <v>1502</v>
      </c>
      <c r="O124" s="75"/>
      <c r="P124" s="69"/>
      <c r="Q124" s="69" t="s">
        <v>1065</v>
      </c>
      <c r="R124" s="69" t="s">
        <v>1066</v>
      </c>
      <c r="S124" s="69"/>
      <c r="T124" s="69"/>
      <c r="U124" s="69"/>
      <c r="V124" s="69"/>
      <c r="W124" s="69"/>
      <c r="X124" s="69"/>
      <c r="Y124" s="633"/>
      <c r="Z124" s="637">
        <f t="shared" si="2"/>
        <v>10500.000000000002</v>
      </c>
      <c r="AA124" s="74">
        <f t="shared" si="3"/>
        <v>160500</v>
      </c>
    </row>
    <row r="125" spans="1:27" ht="15.5" x14ac:dyDescent="0.35">
      <c r="A125" s="76"/>
      <c r="B125" s="76"/>
      <c r="C125" s="76"/>
      <c r="D125" s="76"/>
      <c r="E125" s="76"/>
      <c r="F125" s="69"/>
      <c r="G125" s="69" t="s">
        <v>1503</v>
      </c>
      <c r="H125" s="69"/>
      <c r="I125" s="74">
        <v>150000</v>
      </c>
      <c r="J125" s="69"/>
      <c r="K125" s="69" t="s">
        <v>1147</v>
      </c>
      <c r="L125" s="75" t="s">
        <v>1063</v>
      </c>
      <c r="M125" s="79" t="s">
        <v>1441</v>
      </c>
      <c r="N125" s="75" t="s">
        <v>1504</v>
      </c>
      <c r="O125" s="75"/>
      <c r="P125" s="69"/>
      <c r="Q125" s="69" t="s">
        <v>1065</v>
      </c>
      <c r="R125" s="69" t="s">
        <v>1066</v>
      </c>
      <c r="S125" s="69"/>
      <c r="T125" s="69"/>
      <c r="U125" s="69"/>
      <c r="V125" s="69"/>
      <c r="W125" s="69"/>
      <c r="X125" s="69"/>
      <c r="Y125" s="633"/>
      <c r="Z125" s="637">
        <f t="shared" si="2"/>
        <v>10500.000000000002</v>
      </c>
      <c r="AA125" s="74">
        <f t="shared" si="3"/>
        <v>160500</v>
      </c>
    </row>
    <row r="126" spans="1:27" ht="15.5" x14ac:dyDescent="0.35">
      <c r="A126" s="76"/>
      <c r="B126" s="76"/>
      <c r="C126" s="76"/>
      <c r="D126" s="76"/>
      <c r="E126" s="76"/>
      <c r="F126" s="69"/>
      <c r="G126" s="69" t="s">
        <v>1505</v>
      </c>
      <c r="H126" s="69"/>
      <c r="I126" s="74">
        <v>150000</v>
      </c>
      <c r="J126" s="69"/>
      <c r="K126" s="69" t="s">
        <v>1147</v>
      </c>
      <c r="L126" s="75" t="s">
        <v>1063</v>
      </c>
      <c r="M126" s="79" t="s">
        <v>1441</v>
      </c>
      <c r="N126" s="75" t="s">
        <v>1063</v>
      </c>
      <c r="O126" s="75"/>
      <c r="P126" s="69"/>
      <c r="Q126" s="69" t="s">
        <v>1065</v>
      </c>
      <c r="R126" s="69" t="s">
        <v>1066</v>
      </c>
      <c r="S126" s="69"/>
      <c r="T126" s="69"/>
      <c r="U126" s="69"/>
      <c r="V126" s="69"/>
      <c r="W126" s="69"/>
      <c r="X126" s="69"/>
      <c r="Y126" s="633"/>
      <c r="Z126" s="637">
        <f t="shared" si="2"/>
        <v>10500.000000000002</v>
      </c>
      <c r="AA126" s="74">
        <f t="shared" si="3"/>
        <v>160500</v>
      </c>
    </row>
    <row r="127" spans="1:27" ht="15.5" x14ac:dyDescent="0.35">
      <c r="A127" s="76"/>
      <c r="B127" s="76"/>
      <c r="C127" s="76"/>
      <c r="D127" s="76"/>
      <c r="E127" s="76"/>
      <c r="F127" s="69"/>
      <c r="G127" s="69" t="s">
        <v>1505</v>
      </c>
      <c r="H127" s="69"/>
      <c r="I127" s="74">
        <v>150000</v>
      </c>
      <c r="J127" s="69"/>
      <c r="K127" s="69" t="s">
        <v>1147</v>
      </c>
      <c r="L127" s="75" t="s">
        <v>1063</v>
      </c>
      <c r="M127" s="79" t="s">
        <v>1453</v>
      </c>
      <c r="N127" s="75" t="s">
        <v>1063</v>
      </c>
      <c r="O127" s="75"/>
      <c r="P127" s="69"/>
      <c r="Q127" s="69" t="s">
        <v>1065</v>
      </c>
      <c r="R127" s="69" t="s">
        <v>1066</v>
      </c>
      <c r="S127" s="69"/>
      <c r="T127" s="69"/>
      <c r="U127" s="69"/>
      <c r="V127" s="69"/>
      <c r="W127" s="69"/>
      <c r="X127" s="69"/>
      <c r="Y127" s="633"/>
      <c r="Z127" s="637">
        <f t="shared" si="2"/>
        <v>10500.000000000002</v>
      </c>
      <c r="AA127" s="74">
        <f t="shared" si="3"/>
        <v>160500</v>
      </c>
    </row>
    <row r="128" spans="1:27" ht="15.5" x14ac:dyDescent="0.35">
      <c r="A128" s="76"/>
      <c r="B128" s="76"/>
      <c r="C128" s="76"/>
      <c r="D128" s="76"/>
      <c r="E128" s="76"/>
      <c r="F128" s="69"/>
      <c r="G128" s="69" t="s">
        <v>1506</v>
      </c>
      <c r="H128" s="69"/>
      <c r="I128" s="74">
        <v>150000</v>
      </c>
      <c r="J128" s="69"/>
      <c r="K128" s="69" t="s">
        <v>1147</v>
      </c>
      <c r="L128" s="75" t="s">
        <v>1063</v>
      </c>
      <c r="M128" s="79" t="s">
        <v>1441</v>
      </c>
      <c r="N128" s="75" t="s">
        <v>1507</v>
      </c>
      <c r="O128" s="75"/>
      <c r="P128" s="69"/>
      <c r="Q128" s="69" t="s">
        <v>1065</v>
      </c>
      <c r="R128" s="69" t="s">
        <v>1066</v>
      </c>
      <c r="S128" s="69"/>
      <c r="T128" s="69"/>
      <c r="U128" s="69"/>
      <c r="V128" s="69"/>
      <c r="W128" s="69"/>
      <c r="X128" s="69"/>
      <c r="Y128" s="633"/>
      <c r="Z128" s="637">
        <f t="shared" si="2"/>
        <v>10500.000000000002</v>
      </c>
      <c r="AA128" s="74">
        <f t="shared" si="3"/>
        <v>160500</v>
      </c>
    </row>
    <row r="129" spans="1:27" ht="15.5" x14ac:dyDescent="0.35">
      <c r="A129" s="76"/>
      <c r="B129" s="76"/>
      <c r="C129" s="76"/>
      <c r="D129" s="76"/>
      <c r="E129" s="76"/>
      <c r="F129" s="69"/>
      <c r="G129" s="69" t="s">
        <v>1508</v>
      </c>
      <c r="H129" s="69"/>
      <c r="I129" s="74">
        <v>150000</v>
      </c>
      <c r="J129" s="69"/>
      <c r="K129" s="69" t="s">
        <v>1147</v>
      </c>
      <c r="L129" s="75" t="s">
        <v>1063</v>
      </c>
      <c r="M129" s="79" t="s">
        <v>1441</v>
      </c>
      <c r="N129" s="75" t="s">
        <v>1455</v>
      </c>
      <c r="O129" s="75"/>
      <c r="P129" s="69"/>
      <c r="Q129" s="69" t="s">
        <v>1065</v>
      </c>
      <c r="R129" s="69" t="s">
        <v>1066</v>
      </c>
      <c r="S129" s="69"/>
      <c r="T129" s="69"/>
      <c r="U129" s="69"/>
      <c r="V129" s="69"/>
      <c r="W129" s="69"/>
      <c r="X129" s="69"/>
      <c r="Y129" s="633"/>
      <c r="Z129" s="637">
        <f t="shared" si="2"/>
        <v>10500.000000000002</v>
      </c>
      <c r="AA129" s="74">
        <f t="shared" si="3"/>
        <v>160500</v>
      </c>
    </row>
    <row r="130" spans="1:27" ht="15.5" x14ac:dyDescent="0.35">
      <c r="A130" s="76"/>
      <c r="B130" s="76"/>
      <c r="C130" s="76"/>
      <c r="D130" s="76"/>
      <c r="E130" s="76"/>
      <c r="F130" s="69"/>
      <c r="G130" s="69" t="s">
        <v>1509</v>
      </c>
      <c r="H130" s="69"/>
      <c r="I130" s="74">
        <v>150000</v>
      </c>
      <c r="J130" s="69"/>
      <c r="K130" s="69" t="s">
        <v>1147</v>
      </c>
      <c r="L130" s="75" t="s">
        <v>1063</v>
      </c>
      <c r="M130" s="79" t="s">
        <v>1441</v>
      </c>
      <c r="N130" s="75" t="s">
        <v>1510</v>
      </c>
      <c r="O130" s="75"/>
      <c r="P130" s="69"/>
      <c r="Q130" s="69" t="s">
        <v>1065</v>
      </c>
      <c r="R130" s="69" t="s">
        <v>1066</v>
      </c>
      <c r="S130" s="69"/>
      <c r="T130" s="69"/>
      <c r="U130" s="69"/>
      <c r="V130" s="69"/>
      <c r="W130" s="69"/>
      <c r="X130" s="69"/>
      <c r="Y130" s="633"/>
      <c r="Z130" s="637">
        <f t="shared" si="2"/>
        <v>10500.000000000002</v>
      </c>
      <c r="AA130" s="74">
        <f t="shared" si="3"/>
        <v>160500</v>
      </c>
    </row>
    <row r="131" spans="1:27" ht="15.5" x14ac:dyDescent="0.35">
      <c r="A131" s="76"/>
      <c r="B131" s="76"/>
      <c r="C131" s="76"/>
      <c r="D131" s="76"/>
      <c r="E131" s="76"/>
      <c r="F131" s="69"/>
      <c r="G131" s="69" t="s">
        <v>1509</v>
      </c>
      <c r="H131" s="69"/>
      <c r="I131" s="74">
        <v>150000</v>
      </c>
      <c r="J131" s="69"/>
      <c r="K131" s="69" t="s">
        <v>1147</v>
      </c>
      <c r="L131" s="75" t="s">
        <v>1063</v>
      </c>
      <c r="M131" s="79" t="s">
        <v>1441</v>
      </c>
      <c r="N131" s="75" t="s">
        <v>1510</v>
      </c>
      <c r="O131" s="75"/>
      <c r="P131" s="69"/>
      <c r="Q131" s="69" t="s">
        <v>1065</v>
      </c>
      <c r="R131" s="69" t="s">
        <v>1066</v>
      </c>
      <c r="S131" s="69"/>
      <c r="T131" s="69"/>
      <c r="U131" s="69"/>
      <c r="V131" s="69"/>
      <c r="W131" s="69"/>
      <c r="X131" s="69"/>
      <c r="Y131" s="633"/>
      <c r="Z131" s="637">
        <f t="shared" si="2"/>
        <v>10500.000000000002</v>
      </c>
      <c r="AA131" s="74">
        <f t="shared" si="3"/>
        <v>160500</v>
      </c>
    </row>
    <row r="132" spans="1:27" ht="15.5" x14ac:dyDescent="0.35">
      <c r="A132" s="76"/>
      <c r="B132" s="76"/>
      <c r="C132" s="76"/>
      <c r="D132" s="76"/>
      <c r="E132" s="76"/>
      <c r="F132" s="69"/>
      <c r="G132" s="69" t="s">
        <v>1511</v>
      </c>
      <c r="H132" s="69"/>
      <c r="I132" s="74">
        <v>150000</v>
      </c>
      <c r="J132" s="69"/>
      <c r="K132" s="69" t="s">
        <v>1147</v>
      </c>
      <c r="L132" s="75" t="s">
        <v>1063</v>
      </c>
      <c r="M132" s="79" t="s">
        <v>1512</v>
      </c>
      <c r="N132" s="75" t="s">
        <v>1510</v>
      </c>
      <c r="O132" s="75"/>
      <c r="P132" s="69"/>
      <c r="Q132" s="69"/>
      <c r="R132" s="69"/>
      <c r="S132" s="69"/>
      <c r="T132" s="69"/>
      <c r="U132" s="69"/>
      <c r="V132" s="69"/>
      <c r="W132" s="69"/>
      <c r="X132" s="69"/>
      <c r="Y132" s="633"/>
      <c r="Z132" s="637">
        <f t="shared" si="2"/>
        <v>10500.000000000002</v>
      </c>
      <c r="AA132" s="74">
        <f t="shared" si="3"/>
        <v>160500</v>
      </c>
    </row>
    <row r="133" spans="1:27" ht="15.5" x14ac:dyDescent="0.35">
      <c r="A133" s="76"/>
      <c r="B133" s="76"/>
      <c r="C133" s="76"/>
      <c r="D133" s="76"/>
      <c r="E133" s="76"/>
      <c r="F133" s="69"/>
      <c r="G133" s="69" t="s">
        <v>1513</v>
      </c>
      <c r="H133" s="69"/>
      <c r="I133" s="74">
        <v>200000</v>
      </c>
      <c r="J133" s="69"/>
      <c r="K133" s="69" t="s">
        <v>1147</v>
      </c>
      <c r="L133" s="75" t="s">
        <v>1063</v>
      </c>
      <c r="M133" s="79" t="s">
        <v>1148</v>
      </c>
      <c r="N133" s="75" t="s">
        <v>1514</v>
      </c>
      <c r="O133" s="75"/>
      <c r="P133" s="69"/>
      <c r="Q133" s="69"/>
      <c r="R133" s="69"/>
      <c r="S133" s="69"/>
      <c r="T133" s="69"/>
      <c r="U133" s="69"/>
      <c r="V133" s="69"/>
      <c r="W133" s="69"/>
      <c r="X133" s="69"/>
      <c r="Y133" s="633"/>
      <c r="Z133" s="637">
        <f t="shared" si="2"/>
        <v>14000.000000000002</v>
      </c>
      <c r="AA133" s="74">
        <f t="shared" si="3"/>
        <v>214000</v>
      </c>
    </row>
    <row r="134" spans="1:27" ht="15.5" x14ac:dyDescent="0.35">
      <c r="A134" s="76"/>
      <c r="B134" s="76"/>
      <c r="C134" s="76"/>
      <c r="D134" s="76"/>
      <c r="E134" s="76"/>
      <c r="F134" s="69"/>
      <c r="G134" s="69" t="s">
        <v>1513</v>
      </c>
      <c r="H134" s="69"/>
      <c r="I134" s="74">
        <v>200000</v>
      </c>
      <c r="J134" s="69"/>
      <c r="K134" s="69" t="s">
        <v>1147</v>
      </c>
      <c r="L134" s="75" t="s">
        <v>1063</v>
      </c>
      <c r="M134" s="79" t="s">
        <v>1148</v>
      </c>
      <c r="N134" s="75" t="s">
        <v>1515</v>
      </c>
      <c r="O134" s="75"/>
      <c r="P134" s="69"/>
      <c r="Q134" s="69"/>
      <c r="R134" s="69"/>
      <c r="S134" s="69"/>
      <c r="T134" s="69"/>
      <c r="U134" s="69"/>
      <c r="V134" s="69"/>
      <c r="W134" s="69"/>
      <c r="X134" s="69"/>
      <c r="Y134" s="633"/>
      <c r="Z134" s="637">
        <f t="shared" ref="Z134:Z197" si="4">I134*Z$4</f>
        <v>14000.000000000002</v>
      </c>
      <c r="AA134" s="74">
        <f t="shared" ref="AA134:AA197" si="5">I134+Z134</f>
        <v>214000</v>
      </c>
    </row>
    <row r="135" spans="1:27" ht="15.5" x14ac:dyDescent="0.35">
      <c r="A135" s="76"/>
      <c r="B135" s="76"/>
      <c r="C135" s="76"/>
      <c r="D135" s="76"/>
      <c r="E135" s="76"/>
      <c r="F135" s="69"/>
      <c r="G135" s="69" t="s">
        <v>1516</v>
      </c>
      <c r="H135" s="69"/>
      <c r="I135" s="74">
        <v>200000</v>
      </c>
      <c r="J135" s="69"/>
      <c r="K135" s="69" t="s">
        <v>1098</v>
      </c>
      <c r="L135" s="75" t="s">
        <v>1063</v>
      </c>
      <c r="M135" s="79" t="s">
        <v>1439</v>
      </c>
      <c r="N135" s="77" t="s">
        <v>1517</v>
      </c>
      <c r="O135" s="75"/>
      <c r="P135" s="69"/>
      <c r="Q135" s="69"/>
      <c r="R135" s="69"/>
      <c r="S135" s="69"/>
      <c r="T135" s="69"/>
      <c r="U135" s="69"/>
      <c r="V135" s="69"/>
      <c r="W135" s="69"/>
      <c r="X135" s="69"/>
      <c r="Y135" s="633"/>
      <c r="Z135" s="637">
        <f t="shared" si="4"/>
        <v>14000.000000000002</v>
      </c>
      <c r="AA135" s="74">
        <f t="shared" si="5"/>
        <v>214000</v>
      </c>
    </row>
    <row r="136" spans="1:27" ht="15.5" x14ac:dyDescent="0.35">
      <c r="A136" s="76"/>
      <c r="B136" s="76"/>
      <c r="C136" s="76"/>
      <c r="D136" s="76"/>
      <c r="E136" s="76"/>
      <c r="F136" s="69"/>
      <c r="G136" s="86" t="s">
        <v>994</v>
      </c>
      <c r="H136" s="86"/>
      <c r="I136" s="87">
        <f>SUM(I87:I135)</f>
        <v>7950000</v>
      </c>
      <c r="J136" s="69"/>
      <c r="K136" s="69"/>
      <c r="L136" s="75"/>
      <c r="M136" s="79"/>
      <c r="N136" s="77"/>
      <c r="O136" s="75"/>
      <c r="P136" s="69"/>
      <c r="Q136" s="69"/>
      <c r="R136" s="69"/>
      <c r="S136" s="69"/>
      <c r="T136" s="69"/>
      <c r="U136" s="69"/>
      <c r="V136" s="69"/>
      <c r="W136" s="69"/>
      <c r="X136" s="69"/>
      <c r="Y136" s="633"/>
      <c r="Z136" s="637">
        <f t="shared" si="4"/>
        <v>556500</v>
      </c>
      <c r="AA136" s="87">
        <f t="shared" si="5"/>
        <v>8506500</v>
      </c>
    </row>
    <row r="137" spans="1:27" ht="15.5" x14ac:dyDescent="0.35">
      <c r="A137" s="64"/>
      <c r="B137" s="64"/>
      <c r="C137" s="64"/>
      <c r="D137" s="64"/>
      <c r="E137" s="64"/>
      <c r="F137" s="96"/>
      <c r="G137" s="96" t="s">
        <v>1161</v>
      </c>
      <c r="H137" s="64"/>
      <c r="I137" s="67"/>
      <c r="J137" s="64"/>
      <c r="K137" s="64"/>
      <c r="L137" s="68"/>
      <c r="M137" s="97"/>
      <c r="N137" s="68"/>
      <c r="O137" s="68"/>
      <c r="P137" s="64"/>
      <c r="Q137" s="64"/>
      <c r="R137" s="64"/>
      <c r="S137" s="64"/>
      <c r="T137" s="64"/>
      <c r="U137" s="64"/>
      <c r="V137" s="64"/>
      <c r="W137" s="64"/>
      <c r="X137" s="64"/>
      <c r="Y137" s="115"/>
      <c r="Z137" s="637">
        <f t="shared" si="4"/>
        <v>0</v>
      </c>
      <c r="AA137" s="67">
        <f t="shared" si="5"/>
        <v>0</v>
      </c>
    </row>
    <row r="138" spans="1:27" ht="15.5" x14ac:dyDescent="0.35">
      <c r="A138" s="76"/>
      <c r="B138" s="76"/>
      <c r="C138" s="76"/>
      <c r="D138" s="76"/>
      <c r="E138" s="76"/>
      <c r="F138" s="79"/>
      <c r="G138" s="79" t="s">
        <v>1518</v>
      </c>
      <c r="H138" s="69"/>
      <c r="I138" s="74">
        <v>40000</v>
      </c>
      <c r="J138" s="69"/>
      <c r="K138" s="69" t="s">
        <v>1163</v>
      </c>
      <c r="L138" s="69" t="s">
        <v>1063</v>
      </c>
      <c r="M138" s="69" t="s">
        <v>1063</v>
      </c>
      <c r="N138" s="69" t="s">
        <v>1519</v>
      </c>
      <c r="O138" s="75"/>
      <c r="P138" s="69"/>
      <c r="Q138" s="75" t="s">
        <v>1520</v>
      </c>
      <c r="R138" s="75" t="s">
        <v>1164</v>
      </c>
      <c r="S138" s="69"/>
      <c r="T138" s="69"/>
      <c r="U138" s="69"/>
      <c r="V138" s="69"/>
      <c r="W138" s="69"/>
      <c r="X138" s="69" t="s">
        <v>940</v>
      </c>
      <c r="Y138" s="121"/>
      <c r="Z138" s="637">
        <f t="shared" si="4"/>
        <v>2800.0000000000005</v>
      </c>
      <c r="AA138" s="74">
        <f t="shared" si="5"/>
        <v>42800</v>
      </c>
    </row>
    <row r="139" spans="1:27" ht="15.5" x14ac:dyDescent="0.35">
      <c r="A139" s="76"/>
      <c r="B139" s="76"/>
      <c r="C139" s="76"/>
      <c r="D139" s="76"/>
      <c r="E139" s="76"/>
      <c r="F139" s="79"/>
      <c r="G139" s="79" t="s">
        <v>1521</v>
      </c>
      <c r="H139" s="69"/>
      <c r="I139" s="74">
        <v>40000</v>
      </c>
      <c r="J139" s="69"/>
      <c r="K139" s="69" t="s">
        <v>1163</v>
      </c>
      <c r="L139" s="69" t="s">
        <v>1063</v>
      </c>
      <c r="M139" s="69" t="s">
        <v>1063</v>
      </c>
      <c r="N139" s="69" t="s">
        <v>1522</v>
      </c>
      <c r="O139" s="75"/>
      <c r="P139" s="69"/>
      <c r="Q139" s="75" t="s">
        <v>1520</v>
      </c>
      <c r="R139" s="75" t="s">
        <v>1164</v>
      </c>
      <c r="S139" s="69"/>
      <c r="T139" s="69"/>
      <c r="U139" s="69"/>
      <c r="V139" s="69"/>
      <c r="W139" s="69"/>
      <c r="X139" s="69"/>
      <c r="Y139" s="121"/>
      <c r="Z139" s="637">
        <f t="shared" si="4"/>
        <v>2800.0000000000005</v>
      </c>
      <c r="AA139" s="74">
        <f t="shared" si="5"/>
        <v>42800</v>
      </c>
    </row>
    <row r="140" spans="1:27" ht="15.5" x14ac:dyDescent="0.35">
      <c r="A140" s="76"/>
      <c r="B140" s="76"/>
      <c r="C140" s="76"/>
      <c r="D140" s="76"/>
      <c r="E140" s="76"/>
      <c r="F140" s="79"/>
      <c r="G140" s="79" t="s">
        <v>1523</v>
      </c>
      <c r="H140" s="69"/>
      <c r="I140" s="74">
        <v>40000</v>
      </c>
      <c r="J140" s="69"/>
      <c r="K140" s="69" t="s">
        <v>1163</v>
      </c>
      <c r="L140" s="69" t="s">
        <v>1063</v>
      </c>
      <c r="M140" s="69" t="s">
        <v>1063</v>
      </c>
      <c r="N140" s="69" t="s">
        <v>1524</v>
      </c>
      <c r="O140" s="75"/>
      <c r="P140" s="69"/>
      <c r="Q140" s="75" t="s">
        <v>1520</v>
      </c>
      <c r="R140" s="75" t="s">
        <v>1164</v>
      </c>
      <c r="S140" s="69"/>
      <c r="T140" s="69"/>
      <c r="U140" s="69"/>
      <c r="V140" s="105"/>
      <c r="W140" s="69"/>
      <c r="X140" s="69"/>
      <c r="Y140" s="121"/>
      <c r="Z140" s="637">
        <f t="shared" si="4"/>
        <v>2800.0000000000005</v>
      </c>
      <c r="AA140" s="74">
        <f t="shared" si="5"/>
        <v>42800</v>
      </c>
    </row>
    <row r="141" spans="1:27" ht="15.5" x14ac:dyDescent="0.35">
      <c r="A141" s="76"/>
      <c r="B141" s="76"/>
      <c r="C141" s="76"/>
      <c r="D141" s="76"/>
      <c r="E141" s="76"/>
      <c r="F141" s="79"/>
      <c r="G141" s="86" t="s">
        <v>994</v>
      </c>
      <c r="H141" s="69"/>
      <c r="I141" s="87">
        <f>SUM(I138:I140)</f>
        <v>120000</v>
      </c>
      <c r="J141" s="69"/>
      <c r="K141" s="69"/>
      <c r="L141" s="69"/>
      <c r="M141" s="69"/>
      <c r="N141" s="69"/>
      <c r="O141" s="75"/>
      <c r="P141" s="69"/>
      <c r="Q141" s="75"/>
      <c r="R141" s="75"/>
      <c r="S141" s="69"/>
      <c r="T141" s="69"/>
      <c r="U141" s="69"/>
      <c r="V141" s="105"/>
      <c r="W141" s="69"/>
      <c r="X141" s="69"/>
      <c r="Y141" s="121"/>
      <c r="Z141" s="637">
        <f t="shared" si="4"/>
        <v>8400</v>
      </c>
      <c r="AA141" s="87">
        <f t="shared" si="5"/>
        <v>128400</v>
      </c>
    </row>
    <row r="142" spans="1:27" ht="15.5" x14ac:dyDescent="0.35">
      <c r="A142" s="64"/>
      <c r="B142" s="64"/>
      <c r="C142" s="64"/>
      <c r="D142" s="64"/>
      <c r="E142" s="64"/>
      <c r="F142" s="66"/>
      <c r="G142" s="66" t="s">
        <v>1168</v>
      </c>
      <c r="H142" s="64"/>
      <c r="I142" s="67"/>
      <c r="J142" s="64"/>
      <c r="K142" s="64"/>
      <c r="L142" s="68"/>
      <c r="M142" s="68"/>
      <c r="N142" s="68"/>
      <c r="O142" s="68"/>
      <c r="P142" s="64"/>
      <c r="Q142" s="64"/>
      <c r="R142" s="68"/>
      <c r="S142" s="64"/>
      <c r="T142" s="64"/>
      <c r="U142" s="64"/>
      <c r="V142" s="64"/>
      <c r="W142" s="64"/>
      <c r="X142" s="64"/>
      <c r="Y142" s="115"/>
      <c r="Z142" s="637">
        <f t="shared" si="4"/>
        <v>0</v>
      </c>
      <c r="AA142" s="67">
        <f t="shared" si="5"/>
        <v>0</v>
      </c>
    </row>
    <row r="143" spans="1:27" ht="15.5" x14ac:dyDescent="0.35">
      <c r="A143" s="69"/>
      <c r="B143" s="69"/>
      <c r="C143" s="69"/>
      <c r="D143" s="69"/>
      <c r="E143" s="69"/>
      <c r="F143" s="69"/>
      <c r="G143" s="69" t="s">
        <v>1525</v>
      </c>
      <c r="H143" s="69"/>
      <c r="I143" s="74">
        <v>60000</v>
      </c>
      <c r="J143" s="69"/>
      <c r="K143" s="69" t="s">
        <v>1526</v>
      </c>
      <c r="L143" s="75" t="s">
        <v>1522</v>
      </c>
      <c r="M143" s="75" t="s">
        <v>1522</v>
      </c>
      <c r="N143" s="75" t="s">
        <v>1522</v>
      </c>
      <c r="O143" s="75"/>
      <c r="P143" s="69"/>
      <c r="Q143" s="69" t="s">
        <v>1175</v>
      </c>
      <c r="R143" s="75" t="s">
        <v>1176</v>
      </c>
      <c r="S143" s="69"/>
      <c r="T143" s="69"/>
      <c r="U143" s="69"/>
      <c r="V143" s="69"/>
      <c r="W143" s="69"/>
      <c r="X143" s="69"/>
      <c r="Y143" s="116"/>
      <c r="Z143" s="637">
        <f t="shared" si="4"/>
        <v>4200</v>
      </c>
      <c r="AA143" s="74">
        <f t="shared" si="5"/>
        <v>64200</v>
      </c>
    </row>
    <row r="144" spans="1:27" ht="15.5" x14ac:dyDescent="0.35">
      <c r="A144" s="69"/>
      <c r="B144" s="69"/>
      <c r="C144" s="69"/>
      <c r="D144" s="69"/>
      <c r="E144" s="69"/>
      <c r="F144" s="69"/>
      <c r="G144" s="69" t="s">
        <v>1527</v>
      </c>
      <c r="H144" s="69"/>
      <c r="I144" s="74">
        <v>60000</v>
      </c>
      <c r="J144" s="69"/>
      <c r="K144" s="69" t="s">
        <v>1526</v>
      </c>
      <c r="L144" s="75" t="s">
        <v>1522</v>
      </c>
      <c r="M144" s="75" t="s">
        <v>1522</v>
      </c>
      <c r="N144" s="75" t="s">
        <v>1522</v>
      </c>
      <c r="O144" s="75"/>
      <c r="P144" s="69"/>
      <c r="Q144" s="69" t="s">
        <v>1175</v>
      </c>
      <c r="R144" s="75" t="s">
        <v>1176</v>
      </c>
      <c r="S144" s="69"/>
      <c r="T144" s="69"/>
      <c r="U144" s="69"/>
      <c r="V144" s="69"/>
      <c r="W144" s="69"/>
      <c r="X144" s="69"/>
      <c r="Y144" s="633"/>
      <c r="Z144" s="637">
        <f t="shared" si="4"/>
        <v>4200</v>
      </c>
      <c r="AA144" s="74">
        <f t="shared" si="5"/>
        <v>64200</v>
      </c>
    </row>
    <row r="145" spans="1:27" ht="15.5" x14ac:dyDescent="0.35">
      <c r="A145" s="69"/>
      <c r="B145" s="69"/>
      <c r="C145" s="69"/>
      <c r="D145" s="69"/>
      <c r="E145" s="69"/>
      <c r="F145" s="69"/>
      <c r="G145" s="69" t="s">
        <v>1528</v>
      </c>
      <c r="H145" s="69"/>
      <c r="I145" s="74">
        <v>60000</v>
      </c>
      <c r="J145" s="69"/>
      <c r="K145" s="69" t="s">
        <v>1526</v>
      </c>
      <c r="L145" s="75" t="s">
        <v>1522</v>
      </c>
      <c r="M145" s="75" t="s">
        <v>1522</v>
      </c>
      <c r="N145" s="75" t="s">
        <v>1522</v>
      </c>
      <c r="O145" s="75"/>
      <c r="P145" s="69"/>
      <c r="Q145" s="69" t="s">
        <v>1175</v>
      </c>
      <c r="R145" s="75" t="s">
        <v>1176</v>
      </c>
      <c r="S145" s="69"/>
      <c r="T145" s="69"/>
      <c r="U145" s="69"/>
      <c r="V145" s="69"/>
      <c r="W145" s="69"/>
      <c r="X145" s="69"/>
      <c r="Y145" s="633"/>
      <c r="Z145" s="637">
        <f t="shared" si="4"/>
        <v>4200</v>
      </c>
      <c r="AA145" s="74">
        <f t="shared" si="5"/>
        <v>64200</v>
      </c>
    </row>
    <row r="146" spans="1:27" ht="15.5" x14ac:dyDescent="0.35">
      <c r="A146" s="69"/>
      <c r="B146" s="69"/>
      <c r="C146" s="69"/>
      <c r="D146" s="69"/>
      <c r="E146" s="69"/>
      <c r="F146" s="69"/>
      <c r="G146" s="69" t="s">
        <v>1529</v>
      </c>
      <c r="H146" s="69"/>
      <c r="I146" s="74">
        <v>60000</v>
      </c>
      <c r="J146" s="69"/>
      <c r="K146" s="69" t="s">
        <v>1526</v>
      </c>
      <c r="L146" s="75" t="s">
        <v>1522</v>
      </c>
      <c r="M146" s="75" t="s">
        <v>1522</v>
      </c>
      <c r="N146" s="75" t="s">
        <v>1522</v>
      </c>
      <c r="O146" s="75"/>
      <c r="P146" s="69"/>
      <c r="Q146" s="69" t="s">
        <v>1175</v>
      </c>
      <c r="R146" s="75" t="s">
        <v>1176</v>
      </c>
      <c r="S146" s="69"/>
      <c r="T146" s="69"/>
      <c r="U146" s="69"/>
      <c r="V146" s="69"/>
      <c r="W146" s="69"/>
      <c r="X146" s="69"/>
      <c r="Y146" s="633"/>
      <c r="Z146" s="637">
        <f t="shared" si="4"/>
        <v>4200</v>
      </c>
      <c r="AA146" s="74">
        <f t="shared" si="5"/>
        <v>64200</v>
      </c>
    </row>
    <row r="147" spans="1:27" ht="15.5" x14ac:dyDescent="0.35">
      <c r="A147" s="69"/>
      <c r="B147" s="69"/>
      <c r="C147" s="69"/>
      <c r="D147" s="69"/>
      <c r="E147" s="69"/>
      <c r="F147" s="69"/>
      <c r="G147" s="69" t="s">
        <v>1530</v>
      </c>
      <c r="H147" s="69"/>
      <c r="I147" s="74">
        <v>60000</v>
      </c>
      <c r="J147" s="69"/>
      <c r="K147" s="69" t="s">
        <v>1526</v>
      </c>
      <c r="L147" s="75" t="s">
        <v>1522</v>
      </c>
      <c r="M147" s="75" t="s">
        <v>1522</v>
      </c>
      <c r="N147" s="75" t="s">
        <v>1522</v>
      </c>
      <c r="O147" s="75"/>
      <c r="P147" s="69"/>
      <c r="Q147" s="69" t="s">
        <v>1175</v>
      </c>
      <c r="R147" s="75" t="s">
        <v>1176</v>
      </c>
      <c r="S147" s="69"/>
      <c r="T147" s="69"/>
      <c r="U147" s="69"/>
      <c r="V147" s="69"/>
      <c r="W147" s="69"/>
      <c r="X147" s="69"/>
      <c r="Y147" s="633"/>
      <c r="Z147" s="637">
        <f t="shared" si="4"/>
        <v>4200</v>
      </c>
      <c r="AA147" s="74">
        <f t="shared" si="5"/>
        <v>64200</v>
      </c>
    </row>
    <row r="148" spans="1:27" ht="15.5" x14ac:dyDescent="0.35">
      <c r="A148" s="69"/>
      <c r="B148" s="69"/>
      <c r="C148" s="69"/>
      <c r="D148" s="69"/>
      <c r="E148" s="69"/>
      <c r="F148" s="69"/>
      <c r="G148" s="69" t="s">
        <v>1531</v>
      </c>
      <c r="H148" s="69"/>
      <c r="I148" s="74">
        <v>60000</v>
      </c>
      <c r="J148" s="69"/>
      <c r="K148" s="69" t="s">
        <v>1526</v>
      </c>
      <c r="L148" s="75" t="s">
        <v>1522</v>
      </c>
      <c r="M148" s="75" t="s">
        <v>1522</v>
      </c>
      <c r="N148" s="75" t="s">
        <v>1522</v>
      </c>
      <c r="O148" s="75"/>
      <c r="P148" s="69"/>
      <c r="Q148" s="69" t="s">
        <v>1175</v>
      </c>
      <c r="R148" s="75" t="s">
        <v>1176</v>
      </c>
      <c r="S148" s="69"/>
      <c r="T148" s="69"/>
      <c r="U148" s="69"/>
      <c r="V148" s="69"/>
      <c r="W148" s="69"/>
      <c r="X148" s="69"/>
      <c r="Y148" s="633"/>
      <c r="Z148" s="637">
        <f t="shared" si="4"/>
        <v>4200</v>
      </c>
      <c r="AA148" s="74">
        <f t="shared" si="5"/>
        <v>64200</v>
      </c>
    </row>
    <row r="149" spans="1:27" ht="15.5" x14ac:dyDescent="0.35">
      <c r="A149" s="69"/>
      <c r="B149" s="69"/>
      <c r="C149" s="69"/>
      <c r="D149" s="69"/>
      <c r="E149" s="69"/>
      <c r="F149" s="69"/>
      <c r="G149" s="69" t="s">
        <v>1532</v>
      </c>
      <c r="H149" s="69"/>
      <c r="I149" s="74">
        <v>60000</v>
      </c>
      <c r="J149" s="69"/>
      <c r="K149" s="69" t="s">
        <v>1526</v>
      </c>
      <c r="L149" s="75" t="s">
        <v>1522</v>
      </c>
      <c r="M149" s="75" t="s">
        <v>1522</v>
      </c>
      <c r="N149" s="75" t="s">
        <v>1522</v>
      </c>
      <c r="O149" s="75"/>
      <c r="P149" s="69"/>
      <c r="Q149" s="69" t="s">
        <v>1175</v>
      </c>
      <c r="R149" s="75" t="s">
        <v>1176</v>
      </c>
      <c r="S149" s="69"/>
      <c r="T149" s="69"/>
      <c r="U149" s="69"/>
      <c r="V149" s="69"/>
      <c r="W149" s="69"/>
      <c r="X149" s="69"/>
      <c r="Y149" s="633"/>
      <c r="Z149" s="637">
        <f t="shared" si="4"/>
        <v>4200</v>
      </c>
      <c r="AA149" s="74">
        <f t="shared" si="5"/>
        <v>64200</v>
      </c>
    </row>
    <row r="150" spans="1:27" ht="15.5" x14ac:dyDescent="0.35">
      <c r="A150" s="69"/>
      <c r="B150" s="69"/>
      <c r="C150" s="69"/>
      <c r="D150" s="69"/>
      <c r="E150" s="69"/>
      <c r="F150" s="69"/>
      <c r="G150" s="69" t="s">
        <v>1533</v>
      </c>
      <c r="H150" s="69"/>
      <c r="I150" s="74">
        <v>60000</v>
      </c>
      <c r="J150" s="69"/>
      <c r="K150" s="69" t="s">
        <v>1526</v>
      </c>
      <c r="L150" s="75" t="s">
        <v>1522</v>
      </c>
      <c r="M150" s="75" t="s">
        <v>1522</v>
      </c>
      <c r="N150" s="75" t="s">
        <v>1522</v>
      </c>
      <c r="O150" s="75"/>
      <c r="P150" s="69"/>
      <c r="Q150" s="69" t="s">
        <v>1175</v>
      </c>
      <c r="R150" s="75" t="s">
        <v>1176</v>
      </c>
      <c r="S150" s="69"/>
      <c r="T150" s="69"/>
      <c r="U150" s="69"/>
      <c r="V150" s="69"/>
      <c r="W150" s="69"/>
      <c r="X150" s="69"/>
      <c r="Y150" s="633"/>
      <c r="Z150" s="637">
        <f t="shared" si="4"/>
        <v>4200</v>
      </c>
      <c r="AA150" s="74">
        <f t="shared" si="5"/>
        <v>64200</v>
      </c>
    </row>
    <row r="151" spans="1:27" ht="15.5" x14ac:dyDescent="0.35">
      <c r="A151" s="69"/>
      <c r="B151" s="69"/>
      <c r="C151" s="69"/>
      <c r="D151" s="69"/>
      <c r="E151" s="69"/>
      <c r="F151" s="69"/>
      <c r="G151" s="69" t="s">
        <v>1534</v>
      </c>
      <c r="H151" s="69"/>
      <c r="I151" s="74">
        <v>60000</v>
      </c>
      <c r="J151" s="69"/>
      <c r="K151" s="69" t="s">
        <v>1526</v>
      </c>
      <c r="L151" s="75" t="s">
        <v>1522</v>
      </c>
      <c r="M151" s="75" t="s">
        <v>1522</v>
      </c>
      <c r="N151" s="75" t="s">
        <v>1522</v>
      </c>
      <c r="O151" s="75"/>
      <c r="P151" s="69"/>
      <c r="Q151" s="69" t="s">
        <v>1175</v>
      </c>
      <c r="R151" s="75" t="s">
        <v>1176</v>
      </c>
      <c r="S151" s="69"/>
      <c r="T151" s="69"/>
      <c r="U151" s="69"/>
      <c r="V151" s="69"/>
      <c r="W151" s="69"/>
      <c r="X151" s="69"/>
      <c r="Y151" s="633"/>
      <c r="Z151" s="637">
        <f t="shared" si="4"/>
        <v>4200</v>
      </c>
      <c r="AA151" s="74">
        <f t="shared" si="5"/>
        <v>64200</v>
      </c>
    </row>
    <row r="152" spans="1:27" ht="15.5" x14ac:dyDescent="0.35">
      <c r="A152" s="69"/>
      <c r="B152" s="69"/>
      <c r="C152" s="69"/>
      <c r="D152" s="69"/>
      <c r="E152" s="69"/>
      <c r="F152" s="69"/>
      <c r="G152" s="69" t="s">
        <v>1535</v>
      </c>
      <c r="H152" s="69"/>
      <c r="I152" s="74">
        <v>60000</v>
      </c>
      <c r="J152" s="69"/>
      <c r="K152" s="69" t="s">
        <v>1526</v>
      </c>
      <c r="L152" s="75" t="s">
        <v>1522</v>
      </c>
      <c r="M152" s="75" t="s">
        <v>1522</v>
      </c>
      <c r="N152" s="75" t="s">
        <v>1522</v>
      </c>
      <c r="O152" s="75"/>
      <c r="P152" s="69"/>
      <c r="Q152" s="69" t="s">
        <v>1175</v>
      </c>
      <c r="R152" s="75" t="s">
        <v>1176</v>
      </c>
      <c r="S152" s="69"/>
      <c r="T152" s="69"/>
      <c r="U152" s="69"/>
      <c r="V152" s="69"/>
      <c r="W152" s="69"/>
      <c r="X152" s="69"/>
      <c r="Y152" s="633"/>
      <c r="Z152" s="637">
        <f t="shared" si="4"/>
        <v>4200</v>
      </c>
      <c r="AA152" s="74">
        <f t="shared" si="5"/>
        <v>64200</v>
      </c>
    </row>
    <row r="153" spans="1:27" ht="15.5" x14ac:dyDescent="0.35">
      <c r="A153" s="69"/>
      <c r="B153" s="69"/>
      <c r="C153" s="69"/>
      <c r="D153" s="69"/>
      <c r="E153" s="69"/>
      <c r="F153" s="69"/>
      <c r="G153" s="69" t="s">
        <v>1536</v>
      </c>
      <c r="H153" s="69"/>
      <c r="I153" s="74">
        <v>60000</v>
      </c>
      <c r="J153" s="69"/>
      <c r="K153" s="69" t="s">
        <v>1526</v>
      </c>
      <c r="L153" s="75" t="s">
        <v>1522</v>
      </c>
      <c r="M153" s="75" t="s">
        <v>1522</v>
      </c>
      <c r="N153" s="75" t="s">
        <v>1522</v>
      </c>
      <c r="O153" s="75"/>
      <c r="P153" s="69"/>
      <c r="Q153" s="69" t="s">
        <v>1175</v>
      </c>
      <c r="R153" s="75" t="s">
        <v>1176</v>
      </c>
      <c r="S153" s="69"/>
      <c r="T153" s="69"/>
      <c r="U153" s="69"/>
      <c r="V153" s="69"/>
      <c r="W153" s="69"/>
      <c r="X153" s="69"/>
      <c r="Y153" s="633"/>
      <c r="Z153" s="637">
        <f t="shared" si="4"/>
        <v>4200</v>
      </c>
      <c r="AA153" s="74">
        <f t="shared" si="5"/>
        <v>64200</v>
      </c>
    </row>
    <row r="154" spans="1:27" ht="15.5" x14ac:dyDescent="0.35">
      <c r="A154" s="69"/>
      <c r="B154" s="69"/>
      <c r="C154" s="69"/>
      <c r="D154" s="69"/>
      <c r="E154" s="69"/>
      <c r="F154" s="69"/>
      <c r="G154" s="69" t="s">
        <v>1537</v>
      </c>
      <c r="H154" s="69"/>
      <c r="I154" s="74">
        <v>60000</v>
      </c>
      <c r="J154" s="69"/>
      <c r="K154" s="69" t="s">
        <v>1526</v>
      </c>
      <c r="L154" s="75" t="s">
        <v>1522</v>
      </c>
      <c r="M154" s="75" t="s">
        <v>1522</v>
      </c>
      <c r="N154" s="75" t="s">
        <v>1522</v>
      </c>
      <c r="O154" s="75"/>
      <c r="P154" s="69"/>
      <c r="Q154" s="69" t="s">
        <v>1175</v>
      </c>
      <c r="R154" s="75" t="s">
        <v>1176</v>
      </c>
      <c r="S154" s="69"/>
      <c r="T154" s="69"/>
      <c r="U154" s="69"/>
      <c r="V154" s="69"/>
      <c r="W154" s="69"/>
      <c r="X154" s="69"/>
      <c r="Y154" s="633"/>
      <c r="Z154" s="637">
        <f t="shared" si="4"/>
        <v>4200</v>
      </c>
      <c r="AA154" s="74">
        <f t="shared" si="5"/>
        <v>64200</v>
      </c>
    </row>
    <row r="155" spans="1:27" ht="15.5" x14ac:dyDescent="0.35">
      <c r="A155" s="69"/>
      <c r="B155" s="69"/>
      <c r="C155" s="69"/>
      <c r="D155" s="69"/>
      <c r="E155" s="69"/>
      <c r="F155" s="69"/>
      <c r="G155" s="69" t="s">
        <v>1538</v>
      </c>
      <c r="H155" s="69"/>
      <c r="I155" s="74">
        <v>60000</v>
      </c>
      <c r="J155" s="69"/>
      <c r="K155" s="69" t="s">
        <v>1526</v>
      </c>
      <c r="L155" s="75" t="s">
        <v>1522</v>
      </c>
      <c r="M155" s="75" t="s">
        <v>1522</v>
      </c>
      <c r="N155" s="75" t="s">
        <v>1522</v>
      </c>
      <c r="O155" s="75"/>
      <c r="P155" s="69"/>
      <c r="Q155" s="69" t="s">
        <v>1175</v>
      </c>
      <c r="R155" s="75" t="s">
        <v>1176</v>
      </c>
      <c r="S155" s="69"/>
      <c r="T155" s="69"/>
      <c r="U155" s="69"/>
      <c r="V155" s="69"/>
      <c r="W155" s="69"/>
      <c r="X155" s="69"/>
      <c r="Y155" s="633"/>
      <c r="Z155" s="637">
        <f t="shared" si="4"/>
        <v>4200</v>
      </c>
      <c r="AA155" s="74">
        <f t="shared" si="5"/>
        <v>64200</v>
      </c>
    </row>
    <row r="156" spans="1:27" ht="15.5" x14ac:dyDescent="0.35">
      <c r="A156" s="69"/>
      <c r="B156" s="69"/>
      <c r="C156" s="69"/>
      <c r="D156" s="69"/>
      <c r="E156" s="69"/>
      <c r="F156" s="69"/>
      <c r="G156" s="69" t="s">
        <v>1539</v>
      </c>
      <c r="H156" s="69"/>
      <c r="I156" s="74">
        <v>60000</v>
      </c>
      <c r="J156" s="69"/>
      <c r="K156" s="69" t="s">
        <v>1526</v>
      </c>
      <c r="L156" s="75" t="s">
        <v>1522</v>
      </c>
      <c r="M156" s="75" t="s">
        <v>1522</v>
      </c>
      <c r="N156" s="75" t="s">
        <v>1522</v>
      </c>
      <c r="O156" s="75"/>
      <c r="P156" s="69"/>
      <c r="Q156" s="69" t="s">
        <v>1175</v>
      </c>
      <c r="R156" s="75" t="s">
        <v>1176</v>
      </c>
      <c r="S156" s="69"/>
      <c r="T156" s="69"/>
      <c r="U156" s="69"/>
      <c r="V156" s="69"/>
      <c r="W156" s="69"/>
      <c r="X156" s="69"/>
      <c r="Y156" s="633"/>
      <c r="Z156" s="637">
        <f t="shared" si="4"/>
        <v>4200</v>
      </c>
      <c r="AA156" s="74">
        <f t="shared" si="5"/>
        <v>64200</v>
      </c>
    </row>
    <row r="157" spans="1:27" ht="15.5" x14ac:dyDescent="0.35">
      <c r="A157" s="69"/>
      <c r="B157" s="69"/>
      <c r="C157" s="69"/>
      <c r="D157" s="69"/>
      <c r="E157" s="69"/>
      <c r="F157" s="69"/>
      <c r="G157" s="69" t="s">
        <v>1540</v>
      </c>
      <c r="H157" s="69"/>
      <c r="I157" s="74">
        <v>60000</v>
      </c>
      <c r="J157" s="69"/>
      <c r="K157" s="69" t="s">
        <v>1526</v>
      </c>
      <c r="L157" s="75" t="s">
        <v>1522</v>
      </c>
      <c r="M157" s="75" t="s">
        <v>1522</v>
      </c>
      <c r="N157" s="75" t="s">
        <v>1522</v>
      </c>
      <c r="O157" s="75"/>
      <c r="P157" s="69"/>
      <c r="Q157" s="69" t="s">
        <v>1175</v>
      </c>
      <c r="R157" s="75" t="s">
        <v>1176</v>
      </c>
      <c r="S157" s="69"/>
      <c r="T157" s="69"/>
      <c r="U157" s="69"/>
      <c r="V157" s="69"/>
      <c r="W157" s="69"/>
      <c r="X157" s="69"/>
      <c r="Y157" s="633"/>
      <c r="Z157" s="637">
        <f t="shared" si="4"/>
        <v>4200</v>
      </c>
      <c r="AA157" s="74">
        <f t="shared" si="5"/>
        <v>64200</v>
      </c>
    </row>
    <row r="158" spans="1:27" ht="15.5" x14ac:dyDescent="0.35">
      <c r="A158" s="69"/>
      <c r="B158" s="69"/>
      <c r="C158" s="69"/>
      <c r="D158" s="69"/>
      <c r="E158" s="69"/>
      <c r="F158" s="69"/>
      <c r="G158" s="69" t="s">
        <v>1541</v>
      </c>
      <c r="H158" s="69"/>
      <c r="I158" s="74">
        <v>60000</v>
      </c>
      <c r="J158" s="69"/>
      <c r="K158" s="69" t="s">
        <v>1526</v>
      </c>
      <c r="L158" s="75" t="s">
        <v>1522</v>
      </c>
      <c r="M158" s="75" t="s">
        <v>1522</v>
      </c>
      <c r="N158" s="75" t="s">
        <v>1522</v>
      </c>
      <c r="O158" s="75"/>
      <c r="P158" s="69"/>
      <c r="Q158" s="69" t="s">
        <v>1175</v>
      </c>
      <c r="R158" s="75" t="s">
        <v>1176</v>
      </c>
      <c r="S158" s="69"/>
      <c r="T158" s="69"/>
      <c r="U158" s="69"/>
      <c r="V158" s="69"/>
      <c r="W158" s="69"/>
      <c r="X158" s="69"/>
      <c r="Y158" s="633"/>
      <c r="Z158" s="637">
        <f t="shared" si="4"/>
        <v>4200</v>
      </c>
      <c r="AA158" s="74">
        <f t="shared" si="5"/>
        <v>64200</v>
      </c>
    </row>
    <row r="159" spans="1:27" ht="15.5" x14ac:dyDescent="0.35">
      <c r="A159" s="69"/>
      <c r="B159" s="69"/>
      <c r="C159" s="69"/>
      <c r="D159" s="69"/>
      <c r="E159" s="69"/>
      <c r="F159" s="69"/>
      <c r="G159" s="69" t="s">
        <v>1542</v>
      </c>
      <c r="H159" s="69"/>
      <c r="I159" s="74">
        <v>60000</v>
      </c>
      <c r="J159" s="69"/>
      <c r="K159" s="69" t="s">
        <v>1526</v>
      </c>
      <c r="L159" s="75" t="s">
        <v>1522</v>
      </c>
      <c r="M159" s="75" t="s">
        <v>1522</v>
      </c>
      <c r="N159" s="75" t="s">
        <v>1522</v>
      </c>
      <c r="O159" s="75"/>
      <c r="P159" s="69"/>
      <c r="Q159" s="69" t="s">
        <v>1175</v>
      </c>
      <c r="R159" s="75" t="s">
        <v>1176</v>
      </c>
      <c r="S159" s="69"/>
      <c r="T159" s="69"/>
      <c r="U159" s="69"/>
      <c r="V159" s="69"/>
      <c r="W159" s="69"/>
      <c r="X159" s="69"/>
      <c r="Y159" s="633"/>
      <c r="Z159" s="637">
        <f t="shared" si="4"/>
        <v>4200</v>
      </c>
      <c r="AA159" s="74">
        <f t="shared" si="5"/>
        <v>64200</v>
      </c>
    </row>
    <row r="160" spans="1:27" ht="15.5" x14ac:dyDescent="0.35">
      <c r="A160" s="69"/>
      <c r="B160" s="69"/>
      <c r="C160" s="69"/>
      <c r="D160" s="69"/>
      <c r="E160" s="69"/>
      <c r="F160" s="69"/>
      <c r="G160" s="69" t="s">
        <v>1543</v>
      </c>
      <c r="H160" s="69"/>
      <c r="I160" s="74">
        <v>60000</v>
      </c>
      <c r="J160" s="69"/>
      <c r="K160" s="69" t="s">
        <v>1526</v>
      </c>
      <c r="L160" s="75" t="s">
        <v>1522</v>
      </c>
      <c r="M160" s="75" t="s">
        <v>1522</v>
      </c>
      <c r="N160" s="75" t="s">
        <v>1522</v>
      </c>
      <c r="O160" s="75"/>
      <c r="P160" s="69"/>
      <c r="Q160" s="69" t="s">
        <v>1175</v>
      </c>
      <c r="R160" s="75" t="s">
        <v>1176</v>
      </c>
      <c r="S160" s="69"/>
      <c r="T160" s="69"/>
      <c r="U160" s="69"/>
      <c r="V160" s="69"/>
      <c r="W160" s="69"/>
      <c r="X160" s="69"/>
      <c r="Y160" s="633"/>
      <c r="Z160" s="637">
        <f t="shared" si="4"/>
        <v>4200</v>
      </c>
      <c r="AA160" s="74">
        <f t="shared" si="5"/>
        <v>64200</v>
      </c>
    </row>
    <row r="161" spans="1:27" ht="15.5" x14ac:dyDescent="0.35">
      <c r="A161" s="69"/>
      <c r="B161" s="69"/>
      <c r="C161" s="69"/>
      <c r="D161" s="69"/>
      <c r="E161" s="69"/>
      <c r="F161" s="69"/>
      <c r="G161" s="69" t="s">
        <v>1544</v>
      </c>
      <c r="H161" s="69"/>
      <c r="I161" s="74">
        <v>60000</v>
      </c>
      <c r="J161" s="69"/>
      <c r="K161" s="69" t="s">
        <v>1526</v>
      </c>
      <c r="L161" s="75" t="s">
        <v>1522</v>
      </c>
      <c r="M161" s="75" t="s">
        <v>1522</v>
      </c>
      <c r="N161" s="75" t="s">
        <v>1522</v>
      </c>
      <c r="O161" s="75"/>
      <c r="P161" s="69"/>
      <c r="Q161" s="69" t="s">
        <v>1175</v>
      </c>
      <c r="R161" s="75" t="s">
        <v>1176</v>
      </c>
      <c r="S161" s="69"/>
      <c r="T161" s="69"/>
      <c r="U161" s="69"/>
      <c r="V161" s="69"/>
      <c r="W161" s="69"/>
      <c r="X161" s="69"/>
      <c r="Y161" s="116"/>
      <c r="Z161" s="637">
        <f t="shared" si="4"/>
        <v>4200</v>
      </c>
      <c r="AA161" s="74">
        <f t="shared" si="5"/>
        <v>64200</v>
      </c>
    </row>
    <row r="162" spans="1:27" ht="15.5" x14ac:dyDescent="0.35">
      <c r="A162" s="69"/>
      <c r="B162" s="69"/>
      <c r="C162" s="69"/>
      <c r="D162" s="69"/>
      <c r="E162" s="69"/>
      <c r="F162" s="69"/>
      <c r="G162" s="69" t="s">
        <v>1545</v>
      </c>
      <c r="H162" s="69"/>
      <c r="I162" s="74">
        <v>60000</v>
      </c>
      <c r="J162" s="69"/>
      <c r="K162" s="69" t="s">
        <v>1526</v>
      </c>
      <c r="L162" s="75" t="s">
        <v>1522</v>
      </c>
      <c r="M162" s="75" t="s">
        <v>1522</v>
      </c>
      <c r="N162" s="75" t="s">
        <v>1522</v>
      </c>
      <c r="O162" s="75"/>
      <c r="P162" s="69"/>
      <c r="Q162" s="69" t="s">
        <v>1175</v>
      </c>
      <c r="R162" s="75" t="s">
        <v>1176</v>
      </c>
      <c r="S162" s="69"/>
      <c r="T162" s="69"/>
      <c r="U162" s="69"/>
      <c r="V162" s="69"/>
      <c r="W162" s="69"/>
      <c r="X162" s="69"/>
      <c r="Y162" s="116"/>
      <c r="Z162" s="637">
        <f t="shared" si="4"/>
        <v>4200</v>
      </c>
      <c r="AA162" s="74">
        <f t="shared" si="5"/>
        <v>64200</v>
      </c>
    </row>
    <row r="163" spans="1:27" ht="15.5" x14ac:dyDescent="0.35">
      <c r="A163" s="69"/>
      <c r="B163" s="69"/>
      <c r="C163" s="69"/>
      <c r="D163" s="69"/>
      <c r="E163" s="69"/>
      <c r="F163" s="69"/>
      <c r="G163" s="69" t="s">
        <v>1546</v>
      </c>
      <c r="H163" s="69"/>
      <c r="I163" s="74">
        <v>60000</v>
      </c>
      <c r="J163" s="69"/>
      <c r="K163" s="69" t="s">
        <v>1526</v>
      </c>
      <c r="L163" s="75" t="s">
        <v>1522</v>
      </c>
      <c r="M163" s="75" t="s">
        <v>1522</v>
      </c>
      <c r="N163" s="75" t="s">
        <v>1522</v>
      </c>
      <c r="O163" s="75"/>
      <c r="P163" s="69"/>
      <c r="Q163" s="69" t="s">
        <v>1175</v>
      </c>
      <c r="R163" s="75" t="s">
        <v>1176</v>
      </c>
      <c r="S163" s="69"/>
      <c r="T163" s="69"/>
      <c r="U163" s="69"/>
      <c r="V163" s="69"/>
      <c r="W163" s="69"/>
      <c r="X163" s="69"/>
      <c r="Y163" s="116"/>
      <c r="Z163" s="637">
        <f t="shared" si="4"/>
        <v>4200</v>
      </c>
      <c r="AA163" s="74">
        <f t="shared" si="5"/>
        <v>64200</v>
      </c>
    </row>
    <row r="164" spans="1:27" ht="15.5" x14ac:dyDescent="0.35">
      <c r="A164" s="69"/>
      <c r="B164" s="69"/>
      <c r="C164" s="69"/>
      <c r="D164" s="69"/>
      <c r="E164" s="69"/>
      <c r="F164" s="69"/>
      <c r="G164" s="69" t="s">
        <v>1547</v>
      </c>
      <c r="H164" s="69"/>
      <c r="I164" s="74">
        <v>60000</v>
      </c>
      <c r="J164" s="69"/>
      <c r="K164" s="69" t="s">
        <v>1526</v>
      </c>
      <c r="L164" s="75" t="s">
        <v>1522</v>
      </c>
      <c r="M164" s="75" t="s">
        <v>1522</v>
      </c>
      <c r="N164" s="75" t="s">
        <v>1522</v>
      </c>
      <c r="O164" s="75"/>
      <c r="P164" s="69"/>
      <c r="Q164" s="69" t="s">
        <v>1175</v>
      </c>
      <c r="R164" s="75" t="s">
        <v>1176</v>
      </c>
      <c r="S164" s="69"/>
      <c r="T164" s="69"/>
      <c r="U164" s="69"/>
      <c r="V164" s="69"/>
      <c r="W164" s="69"/>
      <c r="X164" s="69"/>
      <c r="Y164" s="116"/>
      <c r="Z164" s="637">
        <f t="shared" si="4"/>
        <v>4200</v>
      </c>
      <c r="AA164" s="74">
        <f t="shared" si="5"/>
        <v>64200</v>
      </c>
    </row>
    <row r="165" spans="1:27" ht="15.5" x14ac:dyDescent="0.35">
      <c r="A165" s="69"/>
      <c r="B165" s="69"/>
      <c r="C165" s="69"/>
      <c r="D165" s="69"/>
      <c r="E165" s="69"/>
      <c r="F165" s="69"/>
      <c r="G165" s="69" t="s">
        <v>1548</v>
      </c>
      <c r="H165" s="69"/>
      <c r="I165" s="74">
        <v>60000</v>
      </c>
      <c r="J165" s="69"/>
      <c r="K165" s="69" t="s">
        <v>1526</v>
      </c>
      <c r="L165" s="75" t="s">
        <v>1522</v>
      </c>
      <c r="M165" s="75" t="s">
        <v>1522</v>
      </c>
      <c r="N165" s="75" t="s">
        <v>1522</v>
      </c>
      <c r="O165" s="75"/>
      <c r="P165" s="69"/>
      <c r="Q165" s="69" t="s">
        <v>1175</v>
      </c>
      <c r="R165" s="75" t="s">
        <v>1176</v>
      </c>
      <c r="S165" s="69"/>
      <c r="T165" s="69"/>
      <c r="U165" s="69"/>
      <c r="V165" s="69"/>
      <c r="W165" s="69"/>
      <c r="X165" s="69"/>
      <c r="Y165" s="116"/>
      <c r="Z165" s="637">
        <f t="shared" si="4"/>
        <v>4200</v>
      </c>
      <c r="AA165" s="74">
        <f t="shared" si="5"/>
        <v>64200</v>
      </c>
    </row>
    <row r="166" spans="1:27" ht="15.5" x14ac:dyDescent="0.35">
      <c r="A166" s="69"/>
      <c r="B166" s="69"/>
      <c r="C166" s="69"/>
      <c r="D166" s="69"/>
      <c r="E166" s="69"/>
      <c r="F166" s="69"/>
      <c r="G166" s="69" t="s">
        <v>1549</v>
      </c>
      <c r="H166" s="69"/>
      <c r="I166" s="74">
        <v>60000</v>
      </c>
      <c r="J166" s="69"/>
      <c r="K166" s="69" t="s">
        <v>1526</v>
      </c>
      <c r="L166" s="75" t="s">
        <v>1522</v>
      </c>
      <c r="M166" s="75" t="s">
        <v>1522</v>
      </c>
      <c r="N166" s="75" t="s">
        <v>1522</v>
      </c>
      <c r="O166" s="75"/>
      <c r="P166" s="69"/>
      <c r="Q166" s="69" t="s">
        <v>1175</v>
      </c>
      <c r="R166" s="75" t="s">
        <v>1176</v>
      </c>
      <c r="S166" s="69"/>
      <c r="T166" s="69"/>
      <c r="U166" s="69"/>
      <c r="V166" s="69"/>
      <c r="W166" s="69"/>
      <c r="X166" s="69"/>
      <c r="Y166" s="116"/>
      <c r="Z166" s="637">
        <f t="shared" si="4"/>
        <v>4200</v>
      </c>
      <c r="AA166" s="74">
        <f t="shared" si="5"/>
        <v>64200</v>
      </c>
    </row>
    <row r="167" spans="1:27" ht="15.5" x14ac:dyDescent="0.35">
      <c r="A167" s="69"/>
      <c r="B167" s="69"/>
      <c r="C167" s="69"/>
      <c r="D167" s="69"/>
      <c r="E167" s="69"/>
      <c r="F167" s="69"/>
      <c r="G167" s="69" t="s">
        <v>1550</v>
      </c>
      <c r="H167" s="69"/>
      <c r="I167" s="74">
        <v>60000</v>
      </c>
      <c r="J167" s="69"/>
      <c r="K167" s="69" t="s">
        <v>1526</v>
      </c>
      <c r="L167" s="75" t="s">
        <v>1522</v>
      </c>
      <c r="M167" s="75" t="s">
        <v>1522</v>
      </c>
      <c r="N167" s="75" t="s">
        <v>1522</v>
      </c>
      <c r="O167" s="75"/>
      <c r="P167" s="69"/>
      <c r="Q167" s="69" t="s">
        <v>1175</v>
      </c>
      <c r="R167" s="75" t="s">
        <v>1176</v>
      </c>
      <c r="S167" s="69"/>
      <c r="T167" s="69"/>
      <c r="U167" s="69"/>
      <c r="V167" s="69"/>
      <c r="W167" s="69"/>
      <c r="X167" s="69"/>
      <c r="Y167" s="116"/>
      <c r="Z167" s="637">
        <f t="shared" si="4"/>
        <v>4200</v>
      </c>
      <c r="AA167" s="74">
        <f t="shared" si="5"/>
        <v>64200</v>
      </c>
    </row>
    <row r="168" spans="1:27" ht="15.5" x14ac:dyDescent="0.35">
      <c r="A168" s="69"/>
      <c r="B168" s="69"/>
      <c r="C168" s="69"/>
      <c r="D168" s="69"/>
      <c r="E168" s="69"/>
      <c r="F168" s="69"/>
      <c r="G168" s="69" t="s">
        <v>1551</v>
      </c>
      <c r="H168" s="69"/>
      <c r="I168" s="74">
        <v>60000</v>
      </c>
      <c r="J168" s="69"/>
      <c r="K168" s="69" t="s">
        <v>1526</v>
      </c>
      <c r="L168" s="75" t="s">
        <v>1522</v>
      </c>
      <c r="M168" s="75" t="s">
        <v>1522</v>
      </c>
      <c r="N168" s="75" t="s">
        <v>1522</v>
      </c>
      <c r="O168" s="75"/>
      <c r="P168" s="69"/>
      <c r="Q168" s="69" t="s">
        <v>1175</v>
      </c>
      <c r="R168" s="75" t="s">
        <v>1176</v>
      </c>
      <c r="S168" s="69"/>
      <c r="T168" s="69"/>
      <c r="U168" s="69"/>
      <c r="V168" s="69"/>
      <c r="W168" s="69"/>
      <c r="X168" s="69"/>
      <c r="Y168" s="116"/>
      <c r="Z168" s="637">
        <f t="shared" si="4"/>
        <v>4200</v>
      </c>
      <c r="AA168" s="74">
        <f t="shared" si="5"/>
        <v>64200</v>
      </c>
    </row>
    <row r="169" spans="1:27" ht="15.5" x14ac:dyDescent="0.35">
      <c r="A169" s="69"/>
      <c r="B169" s="69"/>
      <c r="C169" s="69"/>
      <c r="D169" s="69"/>
      <c r="E169" s="69"/>
      <c r="F169" s="69"/>
      <c r="G169" s="69" t="s">
        <v>1552</v>
      </c>
      <c r="H169" s="69"/>
      <c r="I169" s="74">
        <v>60000</v>
      </c>
      <c r="J169" s="69"/>
      <c r="K169" s="69" t="s">
        <v>1526</v>
      </c>
      <c r="L169" s="75" t="s">
        <v>1522</v>
      </c>
      <c r="M169" s="75" t="s">
        <v>1522</v>
      </c>
      <c r="N169" s="75" t="s">
        <v>1522</v>
      </c>
      <c r="O169" s="75"/>
      <c r="P169" s="69"/>
      <c r="Q169" s="69" t="s">
        <v>1175</v>
      </c>
      <c r="R169" s="75" t="s">
        <v>1176</v>
      </c>
      <c r="S169" s="69"/>
      <c r="T169" s="69"/>
      <c r="U169" s="69"/>
      <c r="V169" s="69"/>
      <c r="W169" s="69"/>
      <c r="X169" s="69"/>
      <c r="Y169" s="116"/>
      <c r="Z169" s="637">
        <f t="shared" si="4"/>
        <v>4200</v>
      </c>
      <c r="AA169" s="74">
        <f t="shared" si="5"/>
        <v>64200</v>
      </c>
    </row>
    <row r="170" spans="1:27" ht="15.5" x14ac:dyDescent="0.35">
      <c r="A170" s="69"/>
      <c r="B170" s="69"/>
      <c r="C170" s="69"/>
      <c r="D170" s="69"/>
      <c r="E170" s="69"/>
      <c r="F170" s="69"/>
      <c r="G170" s="69" t="s">
        <v>1553</v>
      </c>
      <c r="H170" s="69"/>
      <c r="I170" s="74">
        <v>60000</v>
      </c>
      <c r="J170" s="69"/>
      <c r="K170" s="69" t="s">
        <v>1526</v>
      </c>
      <c r="L170" s="75" t="s">
        <v>1522</v>
      </c>
      <c r="M170" s="75" t="s">
        <v>1522</v>
      </c>
      <c r="N170" s="75" t="s">
        <v>1522</v>
      </c>
      <c r="O170" s="75"/>
      <c r="P170" s="69"/>
      <c r="Q170" s="69" t="s">
        <v>1175</v>
      </c>
      <c r="R170" s="75" t="s">
        <v>1176</v>
      </c>
      <c r="S170" s="69"/>
      <c r="T170" s="69"/>
      <c r="U170" s="69"/>
      <c r="V170" s="69"/>
      <c r="W170" s="69"/>
      <c r="X170" s="69"/>
      <c r="Y170" s="116"/>
      <c r="Z170" s="637">
        <f t="shared" si="4"/>
        <v>4200</v>
      </c>
      <c r="AA170" s="74">
        <f t="shared" si="5"/>
        <v>64200</v>
      </c>
    </row>
    <row r="171" spans="1:27" ht="15.5" x14ac:dyDescent="0.35">
      <c r="A171" s="69"/>
      <c r="B171" s="69"/>
      <c r="C171" s="69"/>
      <c r="D171" s="69"/>
      <c r="E171" s="69"/>
      <c r="F171" s="69"/>
      <c r="G171" s="69" t="s">
        <v>1554</v>
      </c>
      <c r="H171" s="69"/>
      <c r="I171" s="74">
        <v>60000</v>
      </c>
      <c r="J171" s="69"/>
      <c r="K171" s="69" t="s">
        <v>1170</v>
      </c>
      <c r="L171" s="75">
        <v>2014</v>
      </c>
      <c r="M171" s="75" t="s">
        <v>1171</v>
      </c>
      <c r="N171" s="75">
        <v>73004281</v>
      </c>
      <c r="O171" s="75"/>
      <c r="P171" s="69"/>
      <c r="Q171" s="69" t="s">
        <v>1071</v>
      </c>
      <c r="R171" s="75" t="s">
        <v>1066</v>
      </c>
      <c r="S171" s="69"/>
      <c r="T171" s="69"/>
      <c r="U171" s="69"/>
      <c r="V171" s="69"/>
      <c r="W171" s="69"/>
      <c r="X171" s="69"/>
      <c r="Y171" s="116" t="s">
        <v>1555</v>
      </c>
      <c r="Z171" s="637">
        <f t="shared" si="4"/>
        <v>4200</v>
      </c>
      <c r="AA171" s="74">
        <f t="shared" si="5"/>
        <v>64200</v>
      </c>
    </row>
    <row r="172" spans="1:27" ht="15.5" x14ac:dyDescent="0.35">
      <c r="A172" s="69"/>
      <c r="B172" s="69"/>
      <c r="C172" s="69"/>
      <c r="D172" s="69"/>
      <c r="E172" s="69"/>
      <c r="F172" s="69"/>
      <c r="G172" s="69" t="s">
        <v>1556</v>
      </c>
      <c r="H172" s="69"/>
      <c r="I172" s="74">
        <v>60000</v>
      </c>
      <c r="J172" s="69"/>
      <c r="K172" s="69" t="s">
        <v>1170</v>
      </c>
      <c r="L172" s="75">
        <v>2014</v>
      </c>
      <c r="M172" s="75" t="s">
        <v>1171</v>
      </c>
      <c r="N172" s="75">
        <v>73004284</v>
      </c>
      <c r="O172" s="75"/>
      <c r="P172" s="69"/>
      <c r="Q172" s="69" t="s">
        <v>1071</v>
      </c>
      <c r="R172" s="75" t="s">
        <v>1066</v>
      </c>
      <c r="S172" s="69"/>
      <c r="T172" s="69"/>
      <c r="U172" s="69"/>
      <c r="V172" s="69"/>
      <c r="W172" s="69"/>
      <c r="X172" s="69"/>
      <c r="Y172" s="116" t="s">
        <v>1555</v>
      </c>
      <c r="Z172" s="637">
        <f t="shared" si="4"/>
        <v>4200</v>
      </c>
      <c r="AA172" s="74">
        <f t="shared" si="5"/>
        <v>64200</v>
      </c>
    </row>
    <row r="173" spans="1:27" ht="15.5" x14ac:dyDescent="0.35">
      <c r="A173" s="69"/>
      <c r="B173" s="69"/>
      <c r="C173" s="69"/>
      <c r="D173" s="69"/>
      <c r="E173" s="69"/>
      <c r="F173" s="69"/>
      <c r="G173" s="69" t="s">
        <v>1557</v>
      </c>
      <c r="H173" s="69"/>
      <c r="I173" s="74">
        <v>60000</v>
      </c>
      <c r="J173" s="69"/>
      <c r="K173" s="69" t="s">
        <v>1170</v>
      </c>
      <c r="L173" s="75">
        <v>2014</v>
      </c>
      <c r="M173" s="75" t="s">
        <v>1171</v>
      </c>
      <c r="N173" s="75">
        <v>73004257</v>
      </c>
      <c r="O173" s="75"/>
      <c r="P173" s="69"/>
      <c r="Q173" s="69" t="s">
        <v>1071</v>
      </c>
      <c r="R173" s="75" t="s">
        <v>1066</v>
      </c>
      <c r="S173" s="69"/>
      <c r="T173" s="69"/>
      <c r="U173" s="69"/>
      <c r="V173" s="69"/>
      <c r="W173" s="69"/>
      <c r="X173" s="69"/>
      <c r="Y173" s="116" t="s">
        <v>1555</v>
      </c>
      <c r="Z173" s="637">
        <f t="shared" si="4"/>
        <v>4200</v>
      </c>
      <c r="AA173" s="74">
        <f t="shared" si="5"/>
        <v>64200</v>
      </c>
    </row>
    <row r="174" spans="1:27" ht="15.5" x14ac:dyDescent="0.35">
      <c r="A174" s="64"/>
      <c r="B174" s="64"/>
      <c r="C174" s="64"/>
      <c r="D174" s="64"/>
      <c r="E174" s="64"/>
      <c r="F174" s="66"/>
      <c r="G174" s="69" t="s">
        <v>1557</v>
      </c>
      <c r="H174" s="64"/>
      <c r="I174" s="74">
        <v>60000</v>
      </c>
      <c r="J174" s="64"/>
      <c r="K174" s="64"/>
      <c r="L174" s="68"/>
      <c r="M174" s="68"/>
      <c r="N174" s="68"/>
      <c r="O174" s="68"/>
      <c r="P174" s="64"/>
      <c r="Q174" s="64"/>
      <c r="R174" s="68"/>
      <c r="S174" s="64"/>
      <c r="T174" s="64"/>
      <c r="U174" s="64"/>
      <c r="V174" s="64"/>
      <c r="W174" s="64"/>
      <c r="X174" s="64"/>
      <c r="Y174" s="115"/>
      <c r="Z174" s="637">
        <f t="shared" si="4"/>
        <v>4200</v>
      </c>
      <c r="AA174" s="74">
        <f t="shared" si="5"/>
        <v>64200</v>
      </c>
    </row>
    <row r="175" spans="1:27" ht="15.5" x14ac:dyDescent="0.35">
      <c r="A175" s="76"/>
      <c r="B175" s="76"/>
      <c r="C175" s="76"/>
      <c r="D175" s="76"/>
      <c r="E175" s="76"/>
      <c r="F175" s="79"/>
      <c r="G175" s="93" t="s">
        <v>994</v>
      </c>
      <c r="H175" s="86"/>
      <c r="I175" s="87">
        <f>SUM(I143:I174)</f>
        <v>1920000</v>
      </c>
      <c r="J175" s="69"/>
      <c r="K175" s="69"/>
      <c r="L175" s="69"/>
      <c r="M175" s="69"/>
      <c r="N175" s="69"/>
      <c r="O175" s="75"/>
      <c r="P175" s="69"/>
      <c r="Q175" s="69"/>
      <c r="R175" s="69"/>
      <c r="S175" s="69"/>
      <c r="T175" s="69"/>
      <c r="U175" s="69"/>
      <c r="V175" s="69"/>
      <c r="W175" s="69"/>
      <c r="X175" s="69"/>
      <c r="Y175" s="121"/>
      <c r="Z175" s="637">
        <f t="shared" si="4"/>
        <v>134400</v>
      </c>
      <c r="AA175" s="87">
        <f t="shared" si="5"/>
        <v>2054400</v>
      </c>
    </row>
    <row r="176" spans="1:27" ht="15.5" x14ac:dyDescent="0.35">
      <c r="A176" s="64"/>
      <c r="B176" s="64"/>
      <c r="C176" s="64"/>
      <c r="D176" s="64"/>
      <c r="E176" s="64"/>
      <c r="F176" s="96"/>
      <c r="G176" s="96" t="s">
        <v>1558</v>
      </c>
      <c r="H176" s="64"/>
      <c r="I176" s="67"/>
      <c r="J176" s="64"/>
      <c r="K176" s="64"/>
      <c r="L176" s="68"/>
      <c r="M176" s="97"/>
      <c r="N176" s="68"/>
      <c r="O176" s="68"/>
      <c r="P176" s="64"/>
      <c r="Q176" s="64"/>
      <c r="R176" s="64"/>
      <c r="S176" s="64"/>
      <c r="T176" s="64"/>
      <c r="U176" s="64"/>
      <c r="V176" s="64"/>
      <c r="W176" s="64"/>
      <c r="X176" s="64"/>
      <c r="Y176" s="115"/>
      <c r="Z176" s="637">
        <f t="shared" si="4"/>
        <v>0</v>
      </c>
      <c r="AA176" s="67">
        <f t="shared" si="5"/>
        <v>0</v>
      </c>
    </row>
    <row r="177" spans="1:27" ht="15.5" x14ac:dyDescent="0.35">
      <c r="A177" s="76"/>
      <c r="B177" s="76"/>
      <c r="C177" s="76"/>
      <c r="D177" s="76"/>
      <c r="E177" s="76"/>
      <c r="F177" s="79"/>
      <c r="G177" s="79" t="s">
        <v>1559</v>
      </c>
      <c r="H177" s="69" t="s">
        <v>1560</v>
      </c>
      <c r="I177" s="74">
        <v>200000</v>
      </c>
      <c r="J177" s="75" t="s">
        <v>1082</v>
      </c>
      <c r="K177" s="75" t="s">
        <v>1082</v>
      </c>
      <c r="L177" s="75" t="s">
        <v>1082</v>
      </c>
      <c r="M177" s="75"/>
      <c r="N177" s="69"/>
      <c r="O177" s="69"/>
      <c r="P177" s="69"/>
      <c r="Q177" s="69"/>
      <c r="R177" s="69"/>
      <c r="S177" s="69"/>
      <c r="T177" s="69"/>
      <c r="U177" s="69"/>
      <c r="V177" s="69"/>
      <c r="W177" s="76"/>
      <c r="X177" s="69"/>
      <c r="Y177" s="121"/>
      <c r="Z177" s="637">
        <f t="shared" si="4"/>
        <v>14000.000000000002</v>
      </c>
      <c r="AA177" s="74">
        <f t="shared" si="5"/>
        <v>214000</v>
      </c>
    </row>
    <row r="178" spans="1:27" ht="15.5" x14ac:dyDescent="0.35">
      <c r="A178" s="76"/>
      <c r="B178" s="76"/>
      <c r="C178" s="76"/>
      <c r="D178" s="76"/>
      <c r="E178" s="76"/>
      <c r="F178" s="79"/>
      <c r="G178" s="79" t="s">
        <v>1561</v>
      </c>
      <c r="H178" s="69" t="s">
        <v>1562</v>
      </c>
      <c r="I178" s="74">
        <v>200000</v>
      </c>
      <c r="J178" s="75" t="s">
        <v>1082</v>
      </c>
      <c r="K178" s="75" t="s">
        <v>1563</v>
      </c>
      <c r="L178" s="75" t="s">
        <v>1082</v>
      </c>
      <c r="M178" s="75"/>
      <c r="N178" s="69"/>
      <c r="O178" s="69"/>
      <c r="P178" s="69"/>
      <c r="Q178" s="69"/>
      <c r="R178" s="69"/>
      <c r="S178" s="69"/>
      <c r="T178" s="69"/>
      <c r="U178" s="69"/>
      <c r="V178" s="69"/>
      <c r="W178" s="76"/>
      <c r="X178" s="69"/>
      <c r="Y178" s="121"/>
      <c r="Z178" s="637">
        <f t="shared" si="4"/>
        <v>14000.000000000002</v>
      </c>
      <c r="AA178" s="74">
        <f t="shared" si="5"/>
        <v>214000</v>
      </c>
    </row>
    <row r="179" spans="1:27" ht="15.5" x14ac:dyDescent="0.35">
      <c r="A179" s="76"/>
      <c r="B179" s="76"/>
      <c r="C179" s="76"/>
      <c r="D179" s="76"/>
      <c r="E179" s="76"/>
      <c r="F179" s="79"/>
      <c r="G179" s="79" t="s">
        <v>1561</v>
      </c>
      <c r="H179" s="69" t="s">
        <v>1562</v>
      </c>
      <c r="I179" s="74">
        <v>200000</v>
      </c>
      <c r="J179" s="75" t="s">
        <v>1082</v>
      </c>
      <c r="K179" s="75" t="s">
        <v>1564</v>
      </c>
      <c r="L179" s="75" t="s">
        <v>1082</v>
      </c>
      <c r="Z179" s="637">
        <f t="shared" si="4"/>
        <v>14000.000000000002</v>
      </c>
      <c r="AA179" s="74">
        <f t="shared" si="5"/>
        <v>214000</v>
      </c>
    </row>
    <row r="180" spans="1:27" ht="15.5" x14ac:dyDescent="0.35">
      <c r="A180" s="76"/>
      <c r="B180" s="76"/>
      <c r="C180" s="76"/>
      <c r="D180" s="76"/>
      <c r="E180" s="76"/>
      <c r="F180" s="79"/>
      <c r="G180" s="79" t="s">
        <v>1565</v>
      </c>
      <c r="H180" s="69" t="s">
        <v>1566</v>
      </c>
      <c r="I180" s="74">
        <v>200000</v>
      </c>
      <c r="J180" s="75" t="s">
        <v>1082</v>
      </c>
      <c r="K180" s="79" t="s">
        <v>1567</v>
      </c>
      <c r="L180" s="75" t="s">
        <v>1568</v>
      </c>
      <c r="M180" s="75"/>
      <c r="N180" s="69"/>
      <c r="O180" s="69"/>
      <c r="P180" s="69"/>
      <c r="Q180" s="69"/>
      <c r="R180" s="69"/>
      <c r="S180" s="69"/>
      <c r="T180" s="69"/>
      <c r="U180" s="69"/>
      <c r="V180" s="69"/>
      <c r="W180" s="76"/>
      <c r="X180" s="69"/>
      <c r="Y180" s="121"/>
      <c r="Z180" s="637">
        <f t="shared" si="4"/>
        <v>14000.000000000002</v>
      </c>
      <c r="AA180" s="74">
        <f t="shared" si="5"/>
        <v>214000</v>
      </c>
    </row>
    <row r="181" spans="1:27" ht="15.5" x14ac:dyDescent="0.35">
      <c r="A181" s="76"/>
      <c r="B181" s="76"/>
      <c r="C181" s="76"/>
      <c r="D181" s="76"/>
      <c r="E181" s="76"/>
      <c r="F181" s="79"/>
      <c r="G181" s="79" t="s">
        <v>1569</v>
      </c>
      <c r="H181" s="69" t="s">
        <v>1570</v>
      </c>
      <c r="I181" s="74">
        <v>200000</v>
      </c>
      <c r="J181" s="75" t="s">
        <v>1063</v>
      </c>
      <c r="K181" s="79" t="s">
        <v>1063</v>
      </c>
      <c r="L181" s="75" t="s">
        <v>1571</v>
      </c>
      <c r="M181" s="75"/>
      <c r="N181" s="69"/>
      <c r="O181" s="69"/>
      <c r="P181" s="69"/>
      <c r="Q181" s="69"/>
      <c r="R181" s="69"/>
      <c r="S181" s="69"/>
      <c r="T181" s="69"/>
      <c r="U181" s="69"/>
      <c r="V181" s="69"/>
      <c r="W181" s="76"/>
      <c r="X181" s="69"/>
      <c r="Y181" s="121"/>
      <c r="Z181" s="637">
        <f t="shared" si="4"/>
        <v>14000.000000000002</v>
      </c>
      <c r="AA181" s="74">
        <f t="shared" si="5"/>
        <v>214000</v>
      </c>
    </row>
    <row r="182" spans="1:27" ht="15.5" x14ac:dyDescent="0.35">
      <c r="A182" s="76"/>
      <c r="B182" s="76"/>
      <c r="C182" s="76"/>
      <c r="D182" s="76"/>
      <c r="E182" s="76"/>
      <c r="F182" s="79"/>
      <c r="G182" s="93" t="s">
        <v>994</v>
      </c>
      <c r="H182" s="69"/>
      <c r="I182" s="87">
        <f>SUM(I177:I181)</f>
        <v>1000000</v>
      </c>
      <c r="J182" s="75"/>
      <c r="K182" s="79"/>
      <c r="L182" s="75"/>
      <c r="M182" s="75"/>
      <c r="N182" s="69"/>
      <c r="O182" s="69"/>
      <c r="P182" s="69"/>
      <c r="Q182" s="69"/>
      <c r="R182" s="69"/>
      <c r="S182" s="69"/>
      <c r="T182" s="69"/>
      <c r="U182" s="69"/>
      <c r="V182" s="69"/>
      <c r="W182" s="76"/>
      <c r="X182" s="69"/>
      <c r="Y182" s="121"/>
      <c r="Z182" s="637">
        <f t="shared" si="4"/>
        <v>70000</v>
      </c>
      <c r="AA182" s="87">
        <f t="shared" si="5"/>
        <v>1070000</v>
      </c>
    </row>
    <row r="183" spans="1:27" ht="15.5" x14ac:dyDescent="0.35">
      <c r="A183" s="64"/>
      <c r="B183" s="64"/>
      <c r="C183" s="64"/>
      <c r="D183" s="64"/>
      <c r="E183" s="64"/>
      <c r="F183" s="66"/>
      <c r="G183" s="66" t="s">
        <v>1572</v>
      </c>
      <c r="H183" s="64"/>
      <c r="I183" s="67"/>
      <c r="J183" s="64"/>
      <c r="K183" s="64"/>
      <c r="L183" s="68"/>
      <c r="M183" s="68"/>
      <c r="N183" s="68"/>
      <c r="O183" s="68"/>
      <c r="P183" s="64"/>
      <c r="Q183" s="64"/>
      <c r="R183" s="68"/>
      <c r="S183" s="64"/>
      <c r="T183" s="64"/>
      <c r="U183" s="64"/>
      <c r="V183" s="64"/>
      <c r="W183" s="64"/>
      <c r="X183" s="64"/>
      <c r="Y183" s="115"/>
      <c r="Z183" s="637">
        <f t="shared" si="4"/>
        <v>0</v>
      </c>
      <c r="AA183" s="67">
        <f t="shared" si="5"/>
        <v>0</v>
      </c>
    </row>
    <row r="184" spans="1:27" ht="15.5" x14ac:dyDescent="0.35">
      <c r="A184" s="69"/>
      <c r="B184" s="69"/>
      <c r="C184" s="69"/>
      <c r="D184" s="69"/>
      <c r="E184" s="69"/>
      <c r="F184" s="69"/>
      <c r="G184" s="69" t="s">
        <v>1573</v>
      </c>
      <c r="H184" s="69" t="s">
        <v>1098</v>
      </c>
      <c r="I184" s="74">
        <v>250000</v>
      </c>
      <c r="J184" s="69" t="s">
        <v>1063</v>
      </c>
      <c r="K184" s="69" t="s">
        <v>1574</v>
      </c>
      <c r="L184" s="75">
        <v>150617</v>
      </c>
      <c r="M184" s="75"/>
      <c r="N184" s="75"/>
      <c r="O184" s="75"/>
      <c r="P184" s="69"/>
      <c r="Q184" s="69" t="s">
        <v>1575</v>
      </c>
      <c r="R184" s="75" t="s">
        <v>1066</v>
      </c>
      <c r="S184" s="69"/>
      <c r="T184" s="69"/>
      <c r="U184" s="69"/>
      <c r="V184" s="69"/>
      <c r="W184" s="69"/>
      <c r="X184" s="69"/>
      <c r="Y184" s="116"/>
      <c r="Z184" s="637">
        <f t="shared" si="4"/>
        <v>17500</v>
      </c>
      <c r="AA184" s="74">
        <f t="shared" si="5"/>
        <v>267500</v>
      </c>
    </row>
    <row r="185" spans="1:27" ht="15.5" x14ac:dyDescent="0.35">
      <c r="A185" s="69"/>
      <c r="B185" s="69"/>
      <c r="C185" s="69"/>
      <c r="D185" s="69"/>
      <c r="E185" s="69"/>
      <c r="F185" s="69"/>
      <c r="G185" s="69" t="s">
        <v>1576</v>
      </c>
      <c r="H185" s="69" t="s">
        <v>1062</v>
      </c>
      <c r="I185" s="74">
        <v>10000</v>
      </c>
      <c r="J185" s="69" t="s">
        <v>1063</v>
      </c>
      <c r="K185" s="69" t="s">
        <v>1577</v>
      </c>
      <c r="L185" s="75">
        <v>2009078020</v>
      </c>
      <c r="M185" s="75"/>
      <c r="N185" s="75"/>
      <c r="O185" s="75"/>
      <c r="P185" s="69"/>
      <c r="Q185" s="69"/>
      <c r="R185" s="75" t="s">
        <v>1066</v>
      </c>
      <c r="S185" s="69"/>
      <c r="T185" s="69"/>
      <c r="U185" s="69"/>
      <c r="V185" s="69"/>
      <c r="W185" s="69"/>
      <c r="X185" s="69"/>
      <c r="Y185" s="116"/>
      <c r="Z185" s="637">
        <f t="shared" si="4"/>
        <v>700.00000000000011</v>
      </c>
      <c r="AA185" s="74">
        <f t="shared" si="5"/>
        <v>10700</v>
      </c>
    </row>
    <row r="186" spans="1:27" ht="15.5" x14ac:dyDescent="0.35">
      <c r="A186" s="69"/>
      <c r="B186" s="69"/>
      <c r="C186" s="69"/>
      <c r="D186" s="69"/>
      <c r="E186" s="69"/>
      <c r="F186" s="69"/>
      <c r="G186" s="69" t="s">
        <v>1578</v>
      </c>
      <c r="H186" s="69" t="s">
        <v>1579</v>
      </c>
      <c r="I186" s="74">
        <v>100000</v>
      </c>
      <c r="J186" s="69" t="s">
        <v>1063</v>
      </c>
      <c r="K186" s="69" t="s">
        <v>1580</v>
      </c>
      <c r="L186" s="75" t="s">
        <v>1510</v>
      </c>
      <c r="M186" s="75"/>
      <c r="N186" s="75"/>
      <c r="O186" s="75"/>
      <c r="P186" s="69"/>
      <c r="Q186" s="69"/>
      <c r="R186" s="75"/>
      <c r="S186" s="69"/>
      <c r="T186" s="69"/>
      <c r="U186" s="69"/>
      <c r="V186" s="69"/>
      <c r="W186" s="69"/>
      <c r="X186" s="69"/>
      <c r="Y186" s="116"/>
      <c r="Z186" s="637">
        <f t="shared" si="4"/>
        <v>7000.0000000000009</v>
      </c>
      <c r="AA186" s="74">
        <f t="shared" si="5"/>
        <v>107000</v>
      </c>
    </row>
    <row r="187" spans="1:27" ht="15.5" x14ac:dyDescent="0.35">
      <c r="A187" s="69"/>
      <c r="B187" s="69"/>
      <c r="C187" s="69"/>
      <c r="D187" s="69"/>
      <c r="E187" s="69"/>
      <c r="F187" s="69"/>
      <c r="G187" s="69" t="s">
        <v>1581</v>
      </c>
      <c r="H187" s="69" t="s">
        <v>1579</v>
      </c>
      <c r="I187" s="74">
        <v>100000</v>
      </c>
      <c r="J187" s="69" t="s">
        <v>1063</v>
      </c>
      <c r="K187" s="69" t="s">
        <v>1580</v>
      </c>
      <c r="L187" s="75" t="s">
        <v>1510</v>
      </c>
      <c r="M187" s="75"/>
      <c r="N187" s="75"/>
      <c r="O187" s="75"/>
      <c r="P187" s="69"/>
      <c r="Q187" s="69"/>
      <c r="R187" s="75"/>
      <c r="S187" s="69"/>
      <c r="T187" s="69"/>
      <c r="U187" s="69"/>
      <c r="V187" s="69"/>
      <c r="W187" s="69"/>
      <c r="X187" s="69"/>
      <c r="Y187" s="116"/>
      <c r="Z187" s="637">
        <f t="shared" si="4"/>
        <v>7000.0000000000009</v>
      </c>
      <c r="AA187" s="74">
        <f t="shared" si="5"/>
        <v>107000</v>
      </c>
    </row>
    <row r="188" spans="1:27" ht="15.5" x14ac:dyDescent="0.35">
      <c r="A188" s="69"/>
      <c r="B188" s="69"/>
      <c r="C188" s="69"/>
      <c r="D188" s="69"/>
      <c r="E188" s="69"/>
      <c r="F188" s="69"/>
      <c r="G188" s="93" t="s">
        <v>994</v>
      </c>
      <c r="H188" s="86"/>
      <c r="I188" s="87">
        <f>SUM(I184:I187)</f>
        <v>460000</v>
      </c>
      <c r="J188" s="69"/>
      <c r="K188" s="69"/>
      <c r="L188" s="75"/>
      <c r="M188" s="75"/>
      <c r="N188" s="75"/>
      <c r="O188" s="75"/>
      <c r="P188" s="69"/>
      <c r="Q188" s="69"/>
      <c r="R188" s="75"/>
      <c r="S188" s="69"/>
      <c r="T188" s="69"/>
      <c r="U188" s="69"/>
      <c r="V188" s="69"/>
      <c r="W188" s="69"/>
      <c r="X188" s="69"/>
      <c r="Y188" s="116"/>
      <c r="Z188" s="637">
        <f t="shared" si="4"/>
        <v>32200.000000000004</v>
      </c>
      <c r="AA188" s="87">
        <f t="shared" si="5"/>
        <v>492200</v>
      </c>
    </row>
    <row r="189" spans="1:27" ht="15.5" x14ac:dyDescent="0.35">
      <c r="A189" s="64"/>
      <c r="B189" s="64"/>
      <c r="C189" s="64"/>
      <c r="D189" s="64"/>
      <c r="E189" s="64"/>
      <c r="F189" s="96"/>
      <c r="G189" s="96" t="s">
        <v>1582</v>
      </c>
      <c r="H189" s="64"/>
      <c r="I189" s="67"/>
      <c r="J189" s="64"/>
      <c r="K189" s="64"/>
      <c r="L189" s="68"/>
      <c r="M189" s="68"/>
      <c r="N189" s="68"/>
      <c r="O189" s="68"/>
      <c r="P189" s="64"/>
      <c r="Q189" s="64"/>
      <c r="R189" s="68"/>
      <c r="S189" s="64"/>
      <c r="T189" s="64"/>
      <c r="U189" s="64"/>
      <c r="V189" s="64"/>
      <c r="W189" s="64"/>
      <c r="X189" s="64"/>
      <c r="Y189" s="115"/>
      <c r="Z189" s="637">
        <f t="shared" si="4"/>
        <v>0</v>
      </c>
      <c r="AA189" s="67">
        <f t="shared" si="5"/>
        <v>0</v>
      </c>
    </row>
    <row r="190" spans="1:27" s="94" customFormat="1" ht="15.5" x14ac:dyDescent="0.35">
      <c r="A190" s="69"/>
      <c r="B190" s="69"/>
      <c r="C190" s="69"/>
      <c r="D190" s="69"/>
      <c r="E190" s="69"/>
      <c r="F190" s="79"/>
      <c r="G190" s="79" t="s">
        <v>1583</v>
      </c>
      <c r="H190" s="69" t="s">
        <v>1214</v>
      </c>
      <c r="I190" s="74">
        <v>400000</v>
      </c>
      <c r="J190" s="69" t="s">
        <v>1063</v>
      </c>
      <c r="K190" s="69" t="s">
        <v>1584</v>
      </c>
      <c r="L190" s="75" t="s">
        <v>1585</v>
      </c>
      <c r="M190" s="75"/>
      <c r="N190" s="75"/>
      <c r="O190" s="75"/>
      <c r="P190" s="69"/>
      <c r="Q190" s="69" t="s">
        <v>1586</v>
      </c>
      <c r="R190" s="75" t="s">
        <v>1066</v>
      </c>
      <c r="S190" s="69"/>
      <c r="T190" s="69"/>
      <c r="U190" s="69"/>
      <c r="V190" s="69"/>
      <c r="W190" s="69"/>
      <c r="X190" s="69"/>
      <c r="Y190" s="116"/>
      <c r="Z190" s="637">
        <f t="shared" si="4"/>
        <v>28000.000000000004</v>
      </c>
      <c r="AA190" s="74">
        <f t="shared" si="5"/>
        <v>428000</v>
      </c>
    </row>
    <row r="191" spans="1:27" s="94" customFormat="1" ht="15.5" x14ac:dyDescent="0.35">
      <c r="A191" s="69"/>
      <c r="B191" s="69"/>
      <c r="C191" s="69"/>
      <c r="D191" s="69"/>
      <c r="E191" s="69"/>
      <c r="F191" s="79"/>
      <c r="G191" s="79" t="s">
        <v>1587</v>
      </c>
      <c r="H191" s="69" t="s">
        <v>1214</v>
      </c>
      <c r="I191" s="74">
        <v>400000</v>
      </c>
      <c r="J191" s="69" t="s">
        <v>1063</v>
      </c>
      <c r="K191" s="69" t="s">
        <v>1584</v>
      </c>
      <c r="L191" s="75" t="s">
        <v>1588</v>
      </c>
      <c r="M191" s="75"/>
      <c r="N191" s="75"/>
      <c r="O191" s="75"/>
      <c r="P191" s="69"/>
      <c r="Q191" s="69" t="s">
        <v>1586</v>
      </c>
      <c r="R191" s="75" t="s">
        <v>1066</v>
      </c>
      <c r="S191" s="69"/>
      <c r="T191" s="69"/>
      <c r="U191" s="69"/>
      <c r="V191" s="69"/>
      <c r="W191" s="69"/>
      <c r="X191" s="69"/>
      <c r="Y191" s="116"/>
      <c r="Z191" s="637">
        <f t="shared" si="4"/>
        <v>28000.000000000004</v>
      </c>
      <c r="AA191" s="74">
        <f t="shared" si="5"/>
        <v>428000</v>
      </c>
    </row>
    <row r="192" spans="1:27" ht="15.5" x14ac:dyDescent="0.35">
      <c r="A192" s="76"/>
      <c r="B192" s="76"/>
      <c r="C192" s="76"/>
      <c r="D192" s="76"/>
      <c r="E192" s="76"/>
      <c r="F192" s="79"/>
      <c r="G192" s="79" t="s">
        <v>1589</v>
      </c>
      <c r="H192" s="69" t="s">
        <v>980</v>
      </c>
      <c r="I192" s="74">
        <v>400000</v>
      </c>
      <c r="J192" s="69" t="s">
        <v>980</v>
      </c>
      <c r="K192" s="69" t="s">
        <v>980</v>
      </c>
      <c r="L192" s="69" t="s">
        <v>980</v>
      </c>
      <c r="M192" s="69"/>
      <c r="N192" s="75"/>
      <c r="O192" s="75"/>
      <c r="P192" s="69"/>
      <c r="Q192" s="69" t="s">
        <v>1586</v>
      </c>
      <c r="R192" s="75" t="s">
        <v>1066</v>
      </c>
      <c r="S192" s="69"/>
      <c r="T192" s="69"/>
      <c r="U192" s="69"/>
      <c r="V192" s="69"/>
      <c r="W192" s="69"/>
      <c r="X192" s="69"/>
      <c r="Y192" s="121"/>
      <c r="Z192" s="637">
        <f t="shared" si="4"/>
        <v>28000.000000000004</v>
      </c>
      <c r="AA192" s="74">
        <f t="shared" si="5"/>
        <v>428000</v>
      </c>
    </row>
    <row r="193" spans="1:27" ht="15.5" x14ac:dyDescent="0.35">
      <c r="A193" s="76"/>
      <c r="B193" s="76"/>
      <c r="C193" s="76"/>
      <c r="D193" s="76"/>
      <c r="E193" s="76"/>
      <c r="F193" s="79"/>
      <c r="G193" s="93" t="s">
        <v>994</v>
      </c>
      <c r="H193" s="69"/>
      <c r="I193" s="87">
        <f>SUM(I190:I192)</f>
        <v>1200000</v>
      </c>
      <c r="J193" s="69"/>
      <c r="K193" s="69"/>
      <c r="L193" s="69"/>
      <c r="M193" s="69"/>
      <c r="N193" s="75"/>
      <c r="O193" s="75"/>
      <c r="P193" s="69"/>
      <c r="Q193" s="69"/>
      <c r="R193" s="75"/>
      <c r="S193" s="69"/>
      <c r="T193" s="69"/>
      <c r="U193" s="69"/>
      <c r="V193" s="69"/>
      <c r="W193" s="69"/>
      <c r="X193" s="69"/>
      <c r="Y193" s="121"/>
      <c r="Z193" s="637">
        <f t="shared" si="4"/>
        <v>84000.000000000015</v>
      </c>
      <c r="AA193" s="87">
        <f t="shared" si="5"/>
        <v>1284000</v>
      </c>
    </row>
    <row r="194" spans="1:27" ht="15.5" x14ac:dyDescent="0.35">
      <c r="A194" s="64"/>
      <c r="B194" s="64"/>
      <c r="C194" s="64"/>
      <c r="D194" s="64"/>
      <c r="E194" s="64"/>
      <c r="F194" s="96"/>
      <c r="G194" s="96" t="s">
        <v>1590</v>
      </c>
      <c r="H194" s="64"/>
      <c r="I194" s="67"/>
      <c r="J194" s="64"/>
      <c r="K194" s="64"/>
      <c r="L194" s="68"/>
      <c r="M194" s="68"/>
      <c r="N194" s="68"/>
      <c r="O194" s="68"/>
      <c r="P194" s="64"/>
      <c r="Q194" s="64"/>
      <c r="R194" s="68"/>
      <c r="S194" s="64"/>
      <c r="T194" s="64"/>
      <c r="U194" s="64"/>
      <c r="V194" s="64"/>
      <c r="W194" s="64"/>
      <c r="X194" s="64"/>
      <c r="Y194" s="115"/>
      <c r="Z194" s="637">
        <f t="shared" si="4"/>
        <v>0</v>
      </c>
      <c r="AA194" s="67">
        <f t="shared" si="5"/>
        <v>0</v>
      </c>
    </row>
    <row r="195" spans="1:27" s="94" customFormat="1" ht="15.5" x14ac:dyDescent="0.35">
      <c r="A195" s="69"/>
      <c r="B195" s="69"/>
      <c r="C195" s="69"/>
      <c r="D195" s="69"/>
      <c r="E195" s="69"/>
      <c r="F195" s="79"/>
      <c r="G195" s="79" t="s">
        <v>1591</v>
      </c>
      <c r="H195" s="69" t="s">
        <v>1230</v>
      </c>
      <c r="I195" s="74">
        <v>200000</v>
      </c>
      <c r="J195" s="69" t="s">
        <v>1063</v>
      </c>
      <c r="K195" s="69" t="s">
        <v>1592</v>
      </c>
      <c r="L195" s="75" t="s">
        <v>1063</v>
      </c>
      <c r="M195" s="75"/>
      <c r="N195" s="75"/>
      <c r="O195" s="75"/>
      <c r="P195" s="69"/>
      <c r="Q195" s="69" t="s">
        <v>1063</v>
      </c>
      <c r="R195" s="75" t="s">
        <v>1593</v>
      </c>
      <c r="S195" s="69"/>
      <c r="T195" s="69"/>
      <c r="U195" s="69"/>
      <c r="V195" s="69"/>
      <c r="W195" s="69"/>
      <c r="X195" s="69"/>
      <c r="Y195" s="116"/>
      <c r="Z195" s="637">
        <f t="shared" si="4"/>
        <v>14000.000000000002</v>
      </c>
      <c r="AA195" s="74">
        <f t="shared" si="5"/>
        <v>214000</v>
      </c>
    </row>
    <row r="196" spans="1:27" ht="15.5" x14ac:dyDescent="0.35">
      <c r="A196" s="69"/>
      <c r="B196" s="69"/>
      <c r="C196" s="69"/>
      <c r="D196" s="69"/>
      <c r="E196" s="69"/>
      <c r="F196" s="79"/>
      <c r="G196" s="79" t="s">
        <v>1594</v>
      </c>
      <c r="H196" s="69" t="s">
        <v>1230</v>
      </c>
      <c r="I196" s="74">
        <v>200000</v>
      </c>
      <c r="J196" s="69" t="s">
        <v>1063</v>
      </c>
      <c r="K196" s="69" t="s">
        <v>1592</v>
      </c>
      <c r="L196" s="75" t="s">
        <v>1063</v>
      </c>
      <c r="M196" s="75"/>
      <c r="N196" s="75"/>
      <c r="O196" s="75"/>
      <c r="P196" s="69"/>
      <c r="Q196" s="69" t="s">
        <v>1063</v>
      </c>
      <c r="R196" s="75" t="s">
        <v>1593</v>
      </c>
      <c r="S196" s="69"/>
      <c r="T196" s="69"/>
      <c r="U196" s="69"/>
      <c r="V196" s="69"/>
      <c r="W196" s="69"/>
      <c r="X196" s="69"/>
      <c r="Y196" s="116"/>
      <c r="Z196" s="637">
        <f t="shared" si="4"/>
        <v>14000.000000000002</v>
      </c>
      <c r="AA196" s="74">
        <f t="shared" si="5"/>
        <v>214000</v>
      </c>
    </row>
    <row r="197" spans="1:27" ht="15.5" x14ac:dyDescent="0.35">
      <c r="A197" s="69"/>
      <c r="B197" s="69"/>
      <c r="C197" s="69"/>
      <c r="D197" s="69"/>
      <c r="E197" s="69"/>
      <c r="F197" s="79"/>
      <c r="G197" s="93" t="s">
        <v>994</v>
      </c>
      <c r="H197" s="69"/>
      <c r="I197" s="87">
        <f>SUM(I195:I196)</f>
        <v>400000</v>
      </c>
      <c r="J197" s="69"/>
      <c r="K197" s="69"/>
      <c r="L197" s="75"/>
      <c r="M197" s="75"/>
      <c r="N197" s="75"/>
      <c r="O197" s="75"/>
      <c r="P197" s="69"/>
      <c r="Q197" s="69"/>
      <c r="R197" s="75"/>
      <c r="S197" s="69"/>
      <c r="T197" s="69"/>
      <c r="U197" s="69"/>
      <c r="V197" s="69"/>
      <c r="W197" s="69"/>
      <c r="X197" s="69"/>
      <c r="Y197" s="116"/>
      <c r="Z197" s="637">
        <f t="shared" si="4"/>
        <v>28000.000000000004</v>
      </c>
      <c r="AA197" s="87">
        <f t="shared" si="5"/>
        <v>428000</v>
      </c>
    </row>
    <row r="198" spans="1:27" ht="15.5" x14ac:dyDescent="0.35">
      <c r="A198" s="69"/>
      <c r="B198" s="69"/>
      <c r="C198" s="69"/>
      <c r="D198" s="64"/>
      <c r="E198" s="64"/>
      <c r="F198" s="96"/>
      <c r="G198" s="96" t="s">
        <v>1235</v>
      </c>
      <c r="H198" s="64"/>
      <c r="I198" s="67"/>
      <c r="J198" s="64" t="s">
        <v>1595</v>
      </c>
      <c r="K198" s="64"/>
      <c r="L198" s="68"/>
      <c r="M198" s="68"/>
      <c r="N198" s="68"/>
      <c r="O198" s="68"/>
      <c r="P198" s="64"/>
      <c r="Q198" s="64"/>
      <c r="R198" s="68"/>
      <c r="S198" s="64"/>
      <c r="T198" s="64"/>
      <c r="U198" s="64"/>
      <c r="V198" s="64"/>
      <c r="W198" s="64"/>
      <c r="X198" s="64"/>
      <c r="Y198" s="115"/>
      <c r="Z198" s="637">
        <f t="shared" ref="Z198:Z201" si="6">I198*Z$4</f>
        <v>0</v>
      </c>
      <c r="AA198" s="67">
        <f t="shared" ref="AA198:AA201" si="7">I198+Z198</f>
        <v>0</v>
      </c>
    </row>
    <row r="199" spans="1:27" ht="15.5" x14ac:dyDescent="0.35">
      <c r="A199" s="76"/>
      <c r="B199" s="76"/>
      <c r="C199" s="76"/>
      <c r="D199" s="76"/>
      <c r="E199" s="76"/>
      <c r="F199" s="79"/>
      <c r="G199" s="79" t="s">
        <v>1596</v>
      </c>
      <c r="H199" s="69"/>
      <c r="I199" s="74">
        <v>400000</v>
      </c>
      <c r="J199" s="69" t="s">
        <v>1063</v>
      </c>
      <c r="K199" s="69"/>
      <c r="L199" s="69"/>
      <c r="M199" s="69"/>
      <c r="N199" s="69"/>
      <c r="O199" s="75"/>
      <c r="P199" s="69"/>
      <c r="Q199" s="69"/>
      <c r="R199" s="69"/>
      <c r="S199" s="69"/>
      <c r="T199" s="69"/>
      <c r="U199" s="69"/>
      <c r="V199" s="69"/>
      <c r="W199" s="69"/>
      <c r="X199" s="69"/>
      <c r="Y199" s="121"/>
      <c r="Z199" s="637">
        <f t="shared" si="6"/>
        <v>28000.000000000004</v>
      </c>
      <c r="AA199" s="74">
        <f t="shared" si="7"/>
        <v>428000</v>
      </c>
    </row>
    <row r="200" spans="1:27" ht="15.5" x14ac:dyDescent="0.35">
      <c r="A200" s="100"/>
      <c r="B200" s="100"/>
      <c r="C200" s="100"/>
      <c r="D200" s="100"/>
      <c r="E200" s="100"/>
      <c r="F200" s="101"/>
      <c r="G200" s="93" t="s">
        <v>994</v>
      </c>
      <c r="H200" s="86"/>
      <c r="I200" s="87">
        <f>SUM(I199)</f>
        <v>400000</v>
      </c>
      <c r="J200" s="102"/>
      <c r="K200" s="102"/>
      <c r="L200" s="102"/>
      <c r="M200" s="102"/>
      <c r="N200" s="102"/>
      <c r="O200" s="88"/>
      <c r="P200" s="102"/>
      <c r="Q200" s="102"/>
      <c r="R200" s="102"/>
      <c r="S200" s="102"/>
      <c r="T200" s="102"/>
      <c r="U200" s="102"/>
      <c r="V200" s="102"/>
      <c r="W200" s="102"/>
      <c r="X200" s="102"/>
      <c r="Y200" s="100"/>
      <c r="Z200" s="637">
        <f t="shared" si="6"/>
        <v>28000.000000000004</v>
      </c>
      <c r="AA200" s="87">
        <f t="shared" si="7"/>
        <v>428000</v>
      </c>
    </row>
    <row r="201" spans="1:27" ht="15.5" x14ac:dyDescent="0.35">
      <c r="G201" s="93" t="s">
        <v>894</v>
      </c>
      <c r="H201" s="86"/>
      <c r="I201" s="87">
        <f>SUM(I5:I200)/2</f>
        <v>41700000</v>
      </c>
      <c r="Z201" s="637">
        <f t="shared" si="6"/>
        <v>2919000.0000000005</v>
      </c>
      <c r="AA201" s="87">
        <f t="shared" si="7"/>
        <v>44619000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AA106"/>
  <sheetViews>
    <sheetView topLeftCell="G1" workbookViewId="0">
      <selection activeCell="AA2" sqref="AA2"/>
    </sheetView>
  </sheetViews>
  <sheetFormatPr defaultRowHeight="14.5" x14ac:dyDescent="0.35"/>
  <cols>
    <col min="1" max="1" width="20.81640625" hidden="1" customWidth="1"/>
    <col min="2" max="2" width="19.08984375" hidden="1" customWidth="1"/>
    <col min="3" max="3" width="0" hidden="1" customWidth="1"/>
    <col min="4" max="4" width="17.453125" hidden="1" customWidth="1"/>
    <col min="5" max="6" width="17.08984375" hidden="1" customWidth="1"/>
    <col min="7" max="7" width="91.1796875" customWidth="1"/>
    <col min="8" max="8" width="27.54296875" hidden="1" customWidth="1"/>
    <col min="9" max="9" width="27.54296875" style="104" hidden="1" customWidth="1"/>
    <col min="10" max="10" width="28.08984375" hidden="1" customWidth="1"/>
    <col min="11" max="11" width="42.453125" hidden="1" customWidth="1"/>
    <col min="12" max="12" width="34.08984375" hidden="1" customWidth="1"/>
    <col min="13" max="13" width="18.81640625" hidden="1" customWidth="1"/>
    <col min="14" max="14" width="28.453125" hidden="1" customWidth="1"/>
    <col min="15" max="15" width="16.453125" hidden="1" customWidth="1"/>
    <col min="16" max="16" width="25.54296875" hidden="1" customWidth="1"/>
    <col min="17" max="17" width="23.08984375" hidden="1" customWidth="1"/>
    <col min="18" max="18" width="23" hidden="1" customWidth="1"/>
    <col min="19" max="24" width="0" hidden="1" customWidth="1"/>
    <col min="25" max="25" width="27.1796875" hidden="1" customWidth="1"/>
    <col min="26" max="26" width="14.1796875" style="42" hidden="1" customWidth="1"/>
    <col min="27" max="27" width="27.5429687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3" t="s">
        <v>902</v>
      </c>
      <c r="AA1" s="281"/>
    </row>
    <row r="2" spans="1:27" ht="43.5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3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/>
      <c r="G3" s="57" t="s">
        <v>1597</v>
      </c>
      <c r="H3" s="55"/>
      <c r="I3" s="58"/>
      <c r="J3" s="59"/>
      <c r="K3" s="60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2"/>
      <c r="AA3" s="635"/>
    </row>
    <row r="4" spans="1:27" ht="15.5" x14ac:dyDescent="0.35">
      <c r="A4" s="64"/>
      <c r="B4" s="64"/>
      <c r="C4" s="64"/>
      <c r="D4" s="64"/>
      <c r="E4" s="64"/>
      <c r="F4" s="66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115"/>
      <c r="Z4" s="636">
        <v>7.0000000000000007E-2</v>
      </c>
      <c r="AA4" s="297"/>
    </row>
    <row r="5" spans="1:27" ht="15.5" x14ac:dyDescent="0.35">
      <c r="A5" s="69"/>
      <c r="B5" s="69"/>
      <c r="C5" s="69"/>
      <c r="D5" s="69"/>
      <c r="E5" s="69"/>
      <c r="F5" s="73" t="s">
        <v>1598</v>
      </c>
      <c r="G5" s="69" t="s">
        <v>1599</v>
      </c>
      <c r="H5" s="69"/>
      <c r="I5" s="74">
        <v>650000</v>
      </c>
      <c r="J5" s="69"/>
      <c r="K5" s="69" t="s">
        <v>933</v>
      </c>
      <c r="L5" s="75">
        <v>2004</v>
      </c>
      <c r="M5" s="75" t="s">
        <v>1600</v>
      </c>
      <c r="N5" s="75" t="s">
        <v>1601</v>
      </c>
      <c r="O5" s="75" t="s">
        <v>1601</v>
      </c>
      <c r="P5" s="69" t="s">
        <v>937</v>
      </c>
      <c r="Q5" s="69" t="s">
        <v>1010</v>
      </c>
      <c r="R5" s="75" t="s">
        <v>1602</v>
      </c>
      <c r="S5" s="69"/>
      <c r="T5" s="69"/>
      <c r="U5" s="69"/>
      <c r="V5" s="69"/>
      <c r="W5" s="69"/>
      <c r="X5" s="69" t="s">
        <v>940</v>
      </c>
      <c r="Y5" s="116" t="s">
        <v>1290</v>
      </c>
      <c r="Z5" s="637">
        <f>I5*Z$4</f>
        <v>45500.000000000007</v>
      </c>
      <c r="AA5" s="298">
        <f>I5+Z5</f>
        <v>695500</v>
      </c>
    </row>
    <row r="6" spans="1:27" ht="15.5" x14ac:dyDescent="0.35">
      <c r="A6" s="76"/>
      <c r="B6" s="77"/>
      <c r="C6" s="77"/>
      <c r="D6" s="77"/>
      <c r="E6" s="77"/>
      <c r="F6" s="81" t="s">
        <v>1603</v>
      </c>
      <c r="G6" s="69" t="s">
        <v>1604</v>
      </c>
      <c r="H6" s="69"/>
      <c r="I6" s="74">
        <v>600000</v>
      </c>
      <c r="J6" s="69"/>
      <c r="K6" s="69" t="s">
        <v>933</v>
      </c>
      <c r="L6" s="75">
        <v>2004</v>
      </c>
      <c r="M6" s="75" t="s">
        <v>1605</v>
      </c>
      <c r="N6" s="79" t="s">
        <v>1606</v>
      </c>
      <c r="O6" s="75" t="s">
        <v>1606</v>
      </c>
      <c r="P6" s="69" t="s">
        <v>937</v>
      </c>
      <c r="Q6" s="69" t="s">
        <v>938</v>
      </c>
      <c r="R6" s="75" t="s">
        <v>1602</v>
      </c>
      <c r="S6" s="69"/>
      <c r="T6" s="69"/>
      <c r="U6" s="69"/>
      <c r="V6" s="69"/>
      <c r="W6" s="69"/>
      <c r="X6" s="69" t="s">
        <v>940</v>
      </c>
      <c r="Y6" s="633"/>
      <c r="Z6" s="637">
        <f t="shared" ref="Z6:Z69" si="0">I6*Z$4</f>
        <v>42000.000000000007</v>
      </c>
      <c r="AA6" s="298">
        <f t="shared" ref="AA6:AA69" si="1">I6+Z6</f>
        <v>642000</v>
      </c>
    </row>
    <row r="7" spans="1:27" ht="15.5" x14ac:dyDescent="0.35">
      <c r="A7" s="76"/>
      <c r="B7" s="76"/>
      <c r="C7" s="76"/>
      <c r="D7" s="76"/>
      <c r="E7" s="76"/>
      <c r="F7" s="81" t="s">
        <v>1607</v>
      </c>
      <c r="G7" s="69" t="s">
        <v>1608</v>
      </c>
      <c r="H7" s="69"/>
      <c r="I7" s="74">
        <v>600000</v>
      </c>
      <c r="J7" s="69"/>
      <c r="K7" s="69" t="s">
        <v>933</v>
      </c>
      <c r="L7" s="75">
        <v>2004</v>
      </c>
      <c r="M7" s="75" t="s">
        <v>1605</v>
      </c>
      <c r="N7" s="80" t="s">
        <v>1609</v>
      </c>
      <c r="O7" s="75" t="s">
        <v>1610</v>
      </c>
      <c r="P7" s="69" t="s">
        <v>937</v>
      </c>
      <c r="Q7" s="69" t="s">
        <v>938</v>
      </c>
      <c r="R7" s="75" t="s">
        <v>1602</v>
      </c>
      <c r="S7" s="69"/>
      <c r="T7" s="69"/>
      <c r="U7" s="69"/>
      <c r="V7" s="69"/>
      <c r="W7" s="69"/>
      <c r="X7" s="69" t="s">
        <v>940</v>
      </c>
      <c r="Y7" s="633"/>
      <c r="Z7" s="637">
        <f t="shared" si="0"/>
        <v>42000.000000000007</v>
      </c>
      <c r="AA7" s="298">
        <f t="shared" si="1"/>
        <v>642000</v>
      </c>
    </row>
    <row r="8" spans="1:27" ht="15.5" x14ac:dyDescent="0.35">
      <c r="A8" s="76"/>
      <c r="B8" s="76"/>
      <c r="C8" s="76"/>
      <c r="D8" s="76"/>
      <c r="E8" s="76"/>
      <c r="F8" s="81" t="s">
        <v>1611</v>
      </c>
      <c r="G8" s="69" t="s">
        <v>1612</v>
      </c>
      <c r="H8" s="69"/>
      <c r="I8" s="74">
        <v>600000</v>
      </c>
      <c r="J8" s="69"/>
      <c r="K8" s="69" t="s">
        <v>933</v>
      </c>
      <c r="L8" s="75">
        <v>2004</v>
      </c>
      <c r="M8" s="75" t="s">
        <v>1605</v>
      </c>
      <c r="N8" s="80" t="s">
        <v>1613</v>
      </c>
      <c r="O8" s="75" t="s">
        <v>1614</v>
      </c>
      <c r="P8" s="69" t="s">
        <v>937</v>
      </c>
      <c r="Q8" s="69" t="s">
        <v>938</v>
      </c>
      <c r="R8" s="75" t="s">
        <v>1602</v>
      </c>
      <c r="S8" s="69"/>
      <c r="T8" s="69"/>
      <c r="U8" s="69"/>
      <c r="V8" s="69"/>
      <c r="W8" s="69"/>
      <c r="X8" s="69" t="s">
        <v>940</v>
      </c>
      <c r="Y8" s="633"/>
      <c r="Z8" s="637">
        <f t="shared" si="0"/>
        <v>42000.000000000007</v>
      </c>
      <c r="AA8" s="298">
        <f t="shared" si="1"/>
        <v>642000</v>
      </c>
    </row>
    <row r="9" spans="1:27" ht="15.5" x14ac:dyDescent="0.35">
      <c r="A9" s="76"/>
      <c r="B9" s="76"/>
      <c r="C9" s="76"/>
      <c r="D9" s="76"/>
      <c r="E9" s="76"/>
      <c r="F9" s="81" t="s">
        <v>1615</v>
      </c>
      <c r="G9" s="69" t="s">
        <v>1616</v>
      </c>
      <c r="H9" s="69"/>
      <c r="I9" s="74">
        <v>600000</v>
      </c>
      <c r="J9" s="69"/>
      <c r="K9" s="69" t="s">
        <v>933</v>
      </c>
      <c r="L9" s="75">
        <v>2004</v>
      </c>
      <c r="M9" s="75" t="s">
        <v>1605</v>
      </c>
      <c r="N9" s="80" t="s">
        <v>1617</v>
      </c>
      <c r="O9" s="75" t="s">
        <v>1618</v>
      </c>
      <c r="P9" s="69" t="s">
        <v>937</v>
      </c>
      <c r="Q9" s="69" t="s">
        <v>938</v>
      </c>
      <c r="R9" s="75" t="s">
        <v>1602</v>
      </c>
      <c r="S9" s="69"/>
      <c r="T9" s="69"/>
      <c r="U9" s="69"/>
      <c r="V9" s="69"/>
      <c r="W9" s="69"/>
      <c r="X9" s="69" t="s">
        <v>940</v>
      </c>
      <c r="Y9" s="633"/>
      <c r="Z9" s="637">
        <f t="shared" si="0"/>
        <v>42000.000000000007</v>
      </c>
      <c r="AA9" s="298">
        <f t="shared" si="1"/>
        <v>642000</v>
      </c>
    </row>
    <row r="10" spans="1:27" ht="15.5" x14ac:dyDescent="0.35">
      <c r="A10" s="76"/>
      <c r="B10" s="76"/>
      <c r="C10" s="76"/>
      <c r="D10" s="76"/>
      <c r="E10" s="76"/>
      <c r="F10" s="81" t="s">
        <v>1619</v>
      </c>
      <c r="G10" s="69" t="s">
        <v>1620</v>
      </c>
      <c r="H10" s="69"/>
      <c r="I10" s="74">
        <v>600000</v>
      </c>
      <c r="J10" s="69"/>
      <c r="K10" s="69" t="s">
        <v>933</v>
      </c>
      <c r="L10" s="75">
        <v>2004</v>
      </c>
      <c r="M10" s="75" t="s">
        <v>1605</v>
      </c>
      <c r="N10" s="75" t="s">
        <v>1621</v>
      </c>
      <c r="O10" s="75" t="s">
        <v>1621</v>
      </c>
      <c r="P10" s="69" t="s">
        <v>937</v>
      </c>
      <c r="Q10" s="69" t="s">
        <v>938</v>
      </c>
      <c r="R10" s="75" t="s">
        <v>1602</v>
      </c>
      <c r="S10" s="69"/>
      <c r="T10" s="69"/>
      <c r="U10" s="69"/>
      <c r="V10" s="69"/>
      <c r="W10" s="69"/>
      <c r="X10" s="69" t="s">
        <v>940</v>
      </c>
      <c r="Y10" s="633"/>
      <c r="Z10" s="637">
        <f t="shared" si="0"/>
        <v>42000.000000000007</v>
      </c>
      <c r="AA10" s="298">
        <f t="shared" si="1"/>
        <v>642000</v>
      </c>
    </row>
    <row r="11" spans="1:27" ht="15.5" x14ac:dyDescent="0.35">
      <c r="A11" s="76"/>
      <c r="B11" s="76"/>
      <c r="C11" s="76"/>
      <c r="D11" s="76"/>
      <c r="E11" s="76"/>
      <c r="F11" s="81" t="s">
        <v>1622</v>
      </c>
      <c r="G11" s="69" t="s">
        <v>1623</v>
      </c>
      <c r="H11" s="69"/>
      <c r="I11" s="74">
        <v>600000</v>
      </c>
      <c r="J11" s="69"/>
      <c r="K11" s="69" t="s">
        <v>933</v>
      </c>
      <c r="L11" s="75">
        <v>2004</v>
      </c>
      <c r="M11" s="75" t="s">
        <v>1605</v>
      </c>
      <c r="N11" s="75" t="s">
        <v>1624</v>
      </c>
      <c r="O11" s="75" t="s">
        <v>1624</v>
      </c>
      <c r="P11" s="69" t="s">
        <v>937</v>
      </c>
      <c r="Q11" s="69" t="s">
        <v>938</v>
      </c>
      <c r="R11" s="75" t="s">
        <v>1602</v>
      </c>
      <c r="S11" s="69"/>
      <c r="T11" s="69"/>
      <c r="U11" s="69"/>
      <c r="V11" s="69"/>
      <c r="W11" s="69"/>
      <c r="X11" s="69" t="s">
        <v>940</v>
      </c>
      <c r="Y11" s="633"/>
      <c r="Z11" s="637">
        <f t="shared" si="0"/>
        <v>42000.000000000007</v>
      </c>
      <c r="AA11" s="298">
        <f t="shared" si="1"/>
        <v>642000</v>
      </c>
    </row>
    <row r="12" spans="1:27" ht="15.5" x14ac:dyDescent="0.35">
      <c r="A12" s="76"/>
      <c r="B12" s="76"/>
      <c r="C12" s="76"/>
      <c r="D12" s="76"/>
      <c r="E12" s="76"/>
      <c r="F12" s="81" t="s">
        <v>1625</v>
      </c>
      <c r="G12" s="69" t="s">
        <v>1626</v>
      </c>
      <c r="H12" s="69"/>
      <c r="I12" s="74">
        <v>600000</v>
      </c>
      <c r="J12" s="69"/>
      <c r="K12" s="69" t="s">
        <v>933</v>
      </c>
      <c r="L12" s="75">
        <v>2004</v>
      </c>
      <c r="M12" s="75" t="s">
        <v>1605</v>
      </c>
      <c r="N12" s="75" t="s">
        <v>1627</v>
      </c>
      <c r="O12" s="75" t="s">
        <v>1613</v>
      </c>
      <c r="P12" s="69" t="s">
        <v>937</v>
      </c>
      <c r="Q12" s="69" t="s">
        <v>938</v>
      </c>
      <c r="R12" s="75" t="s">
        <v>1602</v>
      </c>
      <c r="S12" s="69"/>
      <c r="T12" s="69"/>
      <c r="U12" s="69"/>
      <c r="V12" s="69"/>
      <c r="W12" s="69"/>
      <c r="X12" s="69" t="s">
        <v>940</v>
      </c>
      <c r="Y12" s="633"/>
      <c r="Z12" s="637">
        <f t="shared" si="0"/>
        <v>42000.000000000007</v>
      </c>
      <c r="AA12" s="298">
        <f t="shared" si="1"/>
        <v>642000</v>
      </c>
    </row>
    <row r="13" spans="1:27" ht="15.5" x14ac:dyDescent="0.35">
      <c r="A13" s="76"/>
      <c r="B13" s="76"/>
      <c r="C13" s="76"/>
      <c r="D13" s="76"/>
      <c r="E13" s="76"/>
      <c r="F13" s="81" t="s">
        <v>1628</v>
      </c>
      <c r="G13" s="69" t="s">
        <v>1629</v>
      </c>
      <c r="H13" s="69"/>
      <c r="I13" s="74">
        <v>650000</v>
      </c>
      <c r="J13" s="69"/>
      <c r="K13" s="69" t="s">
        <v>933</v>
      </c>
      <c r="L13" s="75">
        <v>2004</v>
      </c>
      <c r="M13" s="75" t="s">
        <v>1600</v>
      </c>
      <c r="N13" s="75" t="s">
        <v>1630</v>
      </c>
      <c r="O13" s="75" t="s">
        <v>1630</v>
      </c>
      <c r="P13" s="69" t="s">
        <v>937</v>
      </c>
      <c r="Q13" s="69" t="s">
        <v>1010</v>
      </c>
      <c r="R13" s="75" t="s">
        <v>1602</v>
      </c>
      <c r="S13" s="69"/>
      <c r="T13" s="69"/>
      <c r="U13" s="69"/>
      <c r="V13" s="69"/>
      <c r="W13" s="69"/>
      <c r="X13" s="69" t="s">
        <v>940</v>
      </c>
      <c r="Y13" s="633"/>
      <c r="Z13" s="637">
        <f t="shared" si="0"/>
        <v>45500.000000000007</v>
      </c>
      <c r="AA13" s="298">
        <f t="shared" si="1"/>
        <v>695500</v>
      </c>
    </row>
    <row r="14" spans="1:27" ht="15.5" x14ac:dyDescent="0.35">
      <c r="A14" s="76"/>
      <c r="B14" s="76"/>
      <c r="C14" s="76"/>
      <c r="D14" s="76"/>
      <c r="E14" s="76"/>
      <c r="F14" s="81" t="s">
        <v>1631</v>
      </c>
      <c r="G14" s="69" t="s">
        <v>1632</v>
      </c>
      <c r="H14" s="69"/>
      <c r="I14" s="74">
        <v>600000</v>
      </c>
      <c r="J14" s="69"/>
      <c r="K14" s="69" t="s">
        <v>933</v>
      </c>
      <c r="L14" s="75">
        <v>2004</v>
      </c>
      <c r="M14" s="75" t="s">
        <v>1605</v>
      </c>
      <c r="N14" s="75" t="s">
        <v>1633</v>
      </c>
      <c r="O14" s="75" t="s">
        <v>1633</v>
      </c>
      <c r="P14" s="69" t="s">
        <v>937</v>
      </c>
      <c r="Q14" s="69" t="s">
        <v>938</v>
      </c>
      <c r="R14" s="75" t="s">
        <v>1602</v>
      </c>
      <c r="S14" s="69"/>
      <c r="T14" s="69"/>
      <c r="U14" s="69"/>
      <c r="V14" s="69"/>
      <c r="W14" s="69"/>
      <c r="X14" s="69" t="s">
        <v>940</v>
      </c>
      <c r="Y14" s="633"/>
      <c r="Z14" s="637">
        <f t="shared" si="0"/>
        <v>42000.000000000007</v>
      </c>
      <c r="AA14" s="298">
        <f t="shared" si="1"/>
        <v>642000</v>
      </c>
    </row>
    <row r="15" spans="1:27" ht="15.5" x14ac:dyDescent="0.35">
      <c r="A15" s="76"/>
      <c r="B15" s="76"/>
      <c r="C15" s="76"/>
      <c r="D15" s="76"/>
      <c r="E15" s="76"/>
      <c r="F15" s="81" t="s">
        <v>1634</v>
      </c>
      <c r="G15" s="69" t="s">
        <v>1635</v>
      </c>
      <c r="H15" s="69"/>
      <c r="I15" s="74">
        <v>600000</v>
      </c>
      <c r="J15" s="69"/>
      <c r="K15" s="69" t="s">
        <v>933</v>
      </c>
      <c r="L15" s="75">
        <v>2004</v>
      </c>
      <c r="M15" s="75" t="s">
        <v>1605</v>
      </c>
      <c r="N15" s="75" t="s">
        <v>1618</v>
      </c>
      <c r="O15" s="75" t="s">
        <v>1617</v>
      </c>
      <c r="P15" s="69" t="s">
        <v>937</v>
      </c>
      <c r="Q15" s="69" t="s">
        <v>938</v>
      </c>
      <c r="R15" s="75" t="s">
        <v>1602</v>
      </c>
      <c r="S15" s="69"/>
      <c r="T15" s="69"/>
      <c r="U15" s="69"/>
      <c r="V15" s="69"/>
      <c r="W15" s="69"/>
      <c r="X15" s="69" t="s">
        <v>940</v>
      </c>
      <c r="Y15" s="633"/>
      <c r="Z15" s="637">
        <f t="shared" si="0"/>
        <v>42000.000000000007</v>
      </c>
      <c r="AA15" s="298">
        <f t="shared" si="1"/>
        <v>642000</v>
      </c>
    </row>
    <row r="16" spans="1:27" ht="15.5" x14ac:dyDescent="0.35">
      <c r="A16" s="76"/>
      <c r="B16" s="76"/>
      <c r="C16" s="76"/>
      <c r="D16" s="76"/>
      <c r="E16" s="76"/>
      <c r="F16" s="81" t="s">
        <v>1636</v>
      </c>
      <c r="G16" s="69" t="s">
        <v>1637</v>
      </c>
      <c r="H16" s="69"/>
      <c r="I16" s="74">
        <v>600000</v>
      </c>
      <c r="J16" s="69"/>
      <c r="K16" s="69" t="s">
        <v>933</v>
      </c>
      <c r="L16" s="75">
        <v>2004</v>
      </c>
      <c r="M16" s="75" t="s">
        <v>1605</v>
      </c>
      <c r="N16" s="75" t="s">
        <v>1638</v>
      </c>
      <c r="O16" s="75" t="s">
        <v>1627</v>
      </c>
      <c r="P16" s="69" t="s">
        <v>937</v>
      </c>
      <c r="Q16" s="69" t="s">
        <v>938</v>
      </c>
      <c r="R16" s="75" t="s">
        <v>1602</v>
      </c>
      <c r="S16" s="69"/>
      <c r="T16" s="69"/>
      <c r="U16" s="69"/>
      <c r="V16" s="69"/>
      <c r="W16" s="69"/>
      <c r="X16" s="69" t="s">
        <v>940</v>
      </c>
      <c r="Y16" s="633"/>
      <c r="Z16" s="637">
        <f t="shared" si="0"/>
        <v>42000.000000000007</v>
      </c>
      <c r="AA16" s="298">
        <f t="shared" si="1"/>
        <v>642000</v>
      </c>
    </row>
    <row r="17" spans="1:27" ht="15.5" x14ac:dyDescent="0.35">
      <c r="A17" s="76"/>
      <c r="B17" s="76"/>
      <c r="C17" s="76"/>
      <c r="D17" s="76"/>
      <c r="E17" s="76"/>
      <c r="F17" s="81" t="s">
        <v>1639</v>
      </c>
      <c r="G17" s="69" t="s">
        <v>1640</v>
      </c>
      <c r="H17" s="69"/>
      <c r="I17" s="74">
        <v>600000</v>
      </c>
      <c r="J17" s="69"/>
      <c r="K17" s="69" t="s">
        <v>933</v>
      </c>
      <c r="L17" s="75">
        <v>2004</v>
      </c>
      <c r="M17" s="75" t="s">
        <v>1605</v>
      </c>
      <c r="N17" s="75" t="s">
        <v>1614</v>
      </c>
      <c r="O17" s="75" t="s">
        <v>1609</v>
      </c>
      <c r="P17" s="69" t="s">
        <v>937</v>
      </c>
      <c r="Q17" s="69" t="s">
        <v>938</v>
      </c>
      <c r="R17" s="75" t="s">
        <v>1602</v>
      </c>
      <c r="S17" s="69"/>
      <c r="T17" s="69"/>
      <c r="U17" s="69"/>
      <c r="V17" s="69"/>
      <c r="W17" s="69"/>
      <c r="X17" s="69" t="s">
        <v>940</v>
      </c>
      <c r="Y17" s="633"/>
      <c r="Z17" s="637">
        <f t="shared" si="0"/>
        <v>42000.000000000007</v>
      </c>
      <c r="AA17" s="298">
        <f t="shared" si="1"/>
        <v>642000</v>
      </c>
    </row>
    <row r="18" spans="1:27" ht="15.5" x14ac:dyDescent="0.35">
      <c r="A18" s="76"/>
      <c r="B18" s="76"/>
      <c r="C18" s="76"/>
      <c r="D18" s="76"/>
      <c r="E18" s="76"/>
      <c r="F18" s="81" t="s">
        <v>1641</v>
      </c>
      <c r="G18" s="69" t="s">
        <v>1642</v>
      </c>
      <c r="H18" s="69"/>
      <c r="I18" s="74">
        <v>600000</v>
      </c>
      <c r="J18" s="69"/>
      <c r="K18" s="69" t="s">
        <v>933</v>
      </c>
      <c r="L18" s="75">
        <v>2004</v>
      </c>
      <c r="M18" s="75" t="s">
        <v>1605</v>
      </c>
      <c r="N18" s="75" t="s">
        <v>1643</v>
      </c>
      <c r="O18" s="75" t="s">
        <v>1643</v>
      </c>
      <c r="P18" s="69" t="s">
        <v>937</v>
      </c>
      <c r="Q18" s="69" t="s">
        <v>938</v>
      </c>
      <c r="R18" s="75" t="s">
        <v>1602</v>
      </c>
      <c r="S18" s="69"/>
      <c r="T18" s="69"/>
      <c r="U18" s="69"/>
      <c r="V18" s="69"/>
      <c r="W18" s="69"/>
      <c r="X18" s="69" t="s">
        <v>940</v>
      </c>
      <c r="Y18" s="633"/>
      <c r="Z18" s="637">
        <f t="shared" si="0"/>
        <v>42000.000000000007</v>
      </c>
      <c r="AA18" s="298">
        <f t="shared" si="1"/>
        <v>642000</v>
      </c>
    </row>
    <row r="19" spans="1:27" ht="15.5" x14ac:dyDescent="0.35">
      <c r="A19" s="76"/>
      <c r="B19" s="76"/>
      <c r="C19" s="76"/>
      <c r="D19" s="76"/>
      <c r="E19" s="76"/>
      <c r="F19" s="81" t="s">
        <v>1644</v>
      </c>
      <c r="G19" s="69" t="s">
        <v>1645</v>
      </c>
      <c r="H19" s="69"/>
      <c r="I19" s="74">
        <v>600000</v>
      </c>
      <c r="J19" s="69"/>
      <c r="K19" s="69" t="s">
        <v>933</v>
      </c>
      <c r="L19" s="75">
        <v>2004</v>
      </c>
      <c r="M19" s="75" t="s">
        <v>1605</v>
      </c>
      <c r="N19" s="75" t="s">
        <v>1646</v>
      </c>
      <c r="O19" s="75" t="s">
        <v>1646</v>
      </c>
      <c r="P19" s="69" t="s">
        <v>937</v>
      </c>
      <c r="Q19" s="69" t="s">
        <v>938</v>
      </c>
      <c r="R19" s="75" t="s">
        <v>1602</v>
      </c>
      <c r="S19" s="69"/>
      <c r="T19" s="69"/>
      <c r="U19" s="69"/>
      <c r="V19" s="69"/>
      <c r="W19" s="69"/>
      <c r="X19" s="69" t="s">
        <v>940</v>
      </c>
      <c r="Y19" s="633"/>
      <c r="Z19" s="637">
        <f t="shared" si="0"/>
        <v>42000.000000000007</v>
      </c>
      <c r="AA19" s="298">
        <f t="shared" si="1"/>
        <v>642000</v>
      </c>
    </row>
    <row r="20" spans="1:27" ht="15.5" x14ac:dyDescent="0.35">
      <c r="A20" s="76"/>
      <c r="B20" s="76"/>
      <c r="C20" s="76"/>
      <c r="D20" s="76"/>
      <c r="E20" s="76"/>
      <c r="F20" s="81" t="s">
        <v>1647</v>
      </c>
      <c r="G20" s="69" t="s">
        <v>1648</v>
      </c>
      <c r="H20" s="69"/>
      <c r="I20" s="74">
        <v>600000</v>
      </c>
      <c r="J20" s="69"/>
      <c r="K20" s="69" t="s">
        <v>933</v>
      </c>
      <c r="L20" s="75">
        <v>2004</v>
      </c>
      <c r="M20" s="75" t="s">
        <v>1605</v>
      </c>
      <c r="N20" s="75" t="s">
        <v>1610</v>
      </c>
      <c r="O20" s="75" t="s">
        <v>1638</v>
      </c>
      <c r="P20" s="69" t="s">
        <v>937</v>
      </c>
      <c r="Q20" s="69" t="s">
        <v>938</v>
      </c>
      <c r="R20" s="75" t="s">
        <v>1602</v>
      </c>
      <c r="S20" s="69"/>
      <c r="T20" s="69"/>
      <c r="U20" s="69"/>
      <c r="V20" s="69"/>
      <c r="W20" s="69"/>
      <c r="X20" s="69" t="s">
        <v>940</v>
      </c>
      <c r="Y20" s="633"/>
      <c r="Z20" s="637">
        <f t="shared" si="0"/>
        <v>42000.000000000007</v>
      </c>
      <c r="AA20" s="298">
        <f t="shared" si="1"/>
        <v>642000</v>
      </c>
    </row>
    <row r="21" spans="1:27" ht="15.5" x14ac:dyDescent="0.35">
      <c r="A21" s="76"/>
      <c r="B21" s="76"/>
      <c r="C21" s="76"/>
      <c r="D21" s="76"/>
      <c r="E21" s="76"/>
      <c r="F21" s="73" t="s">
        <v>1649</v>
      </c>
      <c r="G21" s="69" t="s">
        <v>1650</v>
      </c>
      <c r="H21" s="69"/>
      <c r="I21" s="74">
        <v>650000</v>
      </c>
      <c r="J21" s="69"/>
      <c r="K21" s="69" t="s">
        <v>933</v>
      </c>
      <c r="L21" s="75">
        <v>2007</v>
      </c>
      <c r="M21" s="75" t="s">
        <v>1600</v>
      </c>
      <c r="N21" s="75" t="s">
        <v>1651</v>
      </c>
      <c r="O21" s="75" t="s">
        <v>1651</v>
      </c>
      <c r="P21" s="69" t="s">
        <v>937</v>
      </c>
      <c r="Q21" s="69" t="s">
        <v>1010</v>
      </c>
      <c r="R21" s="75" t="s">
        <v>1602</v>
      </c>
      <c r="S21" s="69"/>
      <c r="T21" s="69"/>
      <c r="U21" s="69"/>
      <c r="V21" s="69"/>
      <c r="W21" s="69"/>
      <c r="X21" s="69" t="s">
        <v>940</v>
      </c>
      <c r="Y21" s="121" t="s">
        <v>1290</v>
      </c>
      <c r="Z21" s="637">
        <f t="shared" si="0"/>
        <v>45500.000000000007</v>
      </c>
      <c r="AA21" s="298">
        <f t="shared" si="1"/>
        <v>695500</v>
      </c>
    </row>
    <row r="22" spans="1:27" ht="15.5" x14ac:dyDescent="0.35">
      <c r="A22" s="76"/>
      <c r="B22" s="76"/>
      <c r="C22" s="76"/>
      <c r="D22" s="76"/>
      <c r="E22" s="76"/>
      <c r="F22" s="73"/>
      <c r="G22" s="86" t="s">
        <v>994</v>
      </c>
      <c r="H22" s="86"/>
      <c r="I22" s="87">
        <f>SUM(I5:I21)</f>
        <v>10350000</v>
      </c>
      <c r="J22" s="69"/>
      <c r="K22" s="69"/>
      <c r="L22" s="75"/>
      <c r="M22" s="75"/>
      <c r="N22" s="75"/>
      <c r="O22" s="75"/>
      <c r="P22" s="69"/>
      <c r="Q22" s="69"/>
      <c r="R22" s="75"/>
      <c r="S22" s="69"/>
      <c r="T22" s="69"/>
      <c r="U22" s="69"/>
      <c r="V22" s="69"/>
      <c r="W22" s="69"/>
      <c r="X22" s="69"/>
      <c r="Y22" s="121"/>
      <c r="Z22" s="637">
        <f t="shared" si="0"/>
        <v>724500.00000000012</v>
      </c>
      <c r="AA22" s="300">
        <f t="shared" si="1"/>
        <v>11074500</v>
      </c>
    </row>
    <row r="23" spans="1:27" ht="15.5" x14ac:dyDescent="0.35">
      <c r="A23" s="64"/>
      <c r="B23" s="64"/>
      <c r="C23" s="64"/>
      <c r="D23" s="64"/>
      <c r="E23" s="64"/>
      <c r="F23" s="64"/>
      <c r="G23" s="89" t="s">
        <v>1347</v>
      </c>
      <c r="H23" s="64"/>
      <c r="I23" s="67"/>
      <c r="J23" s="64"/>
      <c r="K23" s="64"/>
      <c r="L23" s="68"/>
      <c r="M23" s="68"/>
      <c r="N23" s="68"/>
      <c r="O23" s="68"/>
      <c r="P23" s="64"/>
      <c r="Q23" s="64"/>
      <c r="R23" s="68"/>
      <c r="S23" s="64"/>
      <c r="T23" s="64"/>
      <c r="U23" s="64"/>
      <c r="V23" s="64"/>
      <c r="W23" s="64"/>
      <c r="X23" s="64"/>
      <c r="Y23" s="115"/>
      <c r="Z23" s="637">
        <f t="shared" si="0"/>
        <v>0</v>
      </c>
      <c r="AA23" s="297">
        <f t="shared" si="1"/>
        <v>0</v>
      </c>
    </row>
    <row r="24" spans="1:27" ht="15.5" x14ac:dyDescent="0.35">
      <c r="A24" s="76"/>
      <c r="B24" s="76"/>
      <c r="C24" s="76"/>
      <c r="D24" s="76"/>
      <c r="E24" s="76"/>
      <c r="F24" s="76"/>
      <c r="G24" s="79" t="s">
        <v>1652</v>
      </c>
      <c r="H24" s="69"/>
      <c r="I24" s="74">
        <v>200000</v>
      </c>
      <c r="J24" s="69"/>
      <c r="K24" s="69" t="s">
        <v>1062</v>
      </c>
      <c r="L24" s="75" t="s">
        <v>1063</v>
      </c>
      <c r="M24" s="79" t="s">
        <v>1120</v>
      </c>
      <c r="N24" s="79" t="s">
        <v>1653</v>
      </c>
      <c r="O24" s="75"/>
      <c r="P24" s="69"/>
      <c r="Q24" s="69" t="s">
        <v>1065</v>
      </c>
      <c r="R24" s="69" t="s">
        <v>1066</v>
      </c>
      <c r="S24" s="69"/>
      <c r="T24" s="69"/>
      <c r="U24" s="69"/>
      <c r="V24" s="69"/>
      <c r="W24" s="69"/>
      <c r="X24" s="69"/>
      <c r="Y24" s="121" t="s">
        <v>1654</v>
      </c>
      <c r="Z24" s="637">
        <f t="shared" si="0"/>
        <v>14000.000000000002</v>
      </c>
      <c r="AA24" s="298">
        <f t="shared" si="1"/>
        <v>214000</v>
      </c>
    </row>
    <row r="25" spans="1:27" ht="15.5" x14ac:dyDescent="0.35">
      <c r="A25" s="76"/>
      <c r="B25" s="76"/>
      <c r="C25" s="76"/>
      <c r="D25" s="76"/>
      <c r="E25" s="76"/>
      <c r="F25" s="76"/>
      <c r="G25" s="79" t="s">
        <v>1655</v>
      </c>
      <c r="H25" s="69"/>
      <c r="I25" s="74">
        <v>200000</v>
      </c>
      <c r="J25" s="69"/>
      <c r="K25" s="69" t="s">
        <v>1062</v>
      </c>
      <c r="L25" s="75" t="s">
        <v>1063</v>
      </c>
      <c r="M25" s="79" t="s">
        <v>1656</v>
      </c>
      <c r="N25" s="79" t="s">
        <v>1657</v>
      </c>
      <c r="O25" s="75"/>
      <c r="P25" s="69"/>
      <c r="Q25" s="69" t="s">
        <v>1065</v>
      </c>
      <c r="R25" s="69" t="s">
        <v>1066</v>
      </c>
      <c r="S25" s="69"/>
      <c r="T25" s="69"/>
      <c r="U25" s="69"/>
      <c r="V25" s="69"/>
      <c r="W25" s="69"/>
      <c r="X25" s="69"/>
      <c r="Y25" s="633"/>
      <c r="Z25" s="637">
        <f t="shared" si="0"/>
        <v>14000.000000000002</v>
      </c>
      <c r="AA25" s="298">
        <f t="shared" si="1"/>
        <v>214000</v>
      </c>
    </row>
    <row r="26" spans="1:27" ht="15.5" x14ac:dyDescent="0.35">
      <c r="A26" s="76"/>
      <c r="B26" s="76"/>
      <c r="C26" s="76"/>
      <c r="D26" s="76"/>
      <c r="E26" s="76"/>
      <c r="F26" s="76"/>
      <c r="G26" s="79" t="s">
        <v>1658</v>
      </c>
      <c r="H26" s="69"/>
      <c r="I26" s="74">
        <v>150000</v>
      </c>
      <c r="J26" s="69"/>
      <c r="K26" s="69" t="s">
        <v>1062</v>
      </c>
      <c r="L26" s="75" t="s">
        <v>1063</v>
      </c>
      <c r="M26" s="79" t="s">
        <v>1120</v>
      </c>
      <c r="N26" s="79" t="s">
        <v>1659</v>
      </c>
      <c r="O26" s="75"/>
      <c r="P26" s="69"/>
      <c r="Q26" s="69" t="s">
        <v>1065</v>
      </c>
      <c r="R26" s="69" t="s">
        <v>1066</v>
      </c>
      <c r="S26" s="69"/>
      <c r="T26" s="69"/>
      <c r="U26" s="69"/>
      <c r="V26" s="69"/>
      <c r="W26" s="69"/>
      <c r="X26" s="69"/>
      <c r="Y26" s="633"/>
      <c r="Z26" s="637">
        <f t="shared" si="0"/>
        <v>10500.000000000002</v>
      </c>
      <c r="AA26" s="298">
        <f t="shared" si="1"/>
        <v>160500</v>
      </c>
    </row>
    <row r="27" spans="1:27" ht="15.5" x14ac:dyDescent="0.35">
      <c r="A27" s="76"/>
      <c r="B27" s="76"/>
      <c r="C27" s="76"/>
      <c r="D27" s="76"/>
      <c r="E27" s="76"/>
      <c r="F27" s="76"/>
      <c r="G27" s="79" t="s">
        <v>1660</v>
      </c>
      <c r="H27" s="69"/>
      <c r="I27" s="74">
        <v>200000</v>
      </c>
      <c r="J27" s="69"/>
      <c r="K27" s="69" t="s">
        <v>1123</v>
      </c>
      <c r="L27" s="75" t="s">
        <v>1063</v>
      </c>
      <c r="M27" s="79" t="s">
        <v>1661</v>
      </c>
      <c r="N27" s="77" t="s">
        <v>1662</v>
      </c>
      <c r="O27" s="75"/>
      <c r="P27" s="69"/>
      <c r="Q27" s="69" t="s">
        <v>1063</v>
      </c>
      <c r="R27" s="69" t="s">
        <v>1066</v>
      </c>
      <c r="S27" s="69"/>
      <c r="T27" s="69"/>
      <c r="U27" s="69"/>
      <c r="V27" s="69"/>
      <c r="W27" s="69"/>
      <c r="X27" s="69"/>
      <c r="Y27" s="633"/>
      <c r="Z27" s="637">
        <f t="shared" si="0"/>
        <v>14000.000000000002</v>
      </c>
      <c r="AA27" s="298">
        <f t="shared" si="1"/>
        <v>214000</v>
      </c>
    </row>
    <row r="28" spans="1:27" ht="15.5" x14ac:dyDescent="0.35">
      <c r="A28" s="76"/>
      <c r="B28" s="76"/>
      <c r="C28" s="76"/>
      <c r="D28" s="76"/>
      <c r="E28" s="76"/>
      <c r="F28" s="76"/>
      <c r="G28" s="79" t="s">
        <v>1663</v>
      </c>
      <c r="H28" s="69"/>
      <c r="I28" s="74">
        <v>150000</v>
      </c>
      <c r="J28" s="69"/>
      <c r="K28" s="69" t="s">
        <v>1062</v>
      </c>
      <c r="L28" s="75" t="s">
        <v>1063</v>
      </c>
      <c r="M28" s="79" t="s">
        <v>1120</v>
      </c>
      <c r="N28" s="75">
        <v>2004125045</v>
      </c>
      <c r="O28" s="75"/>
      <c r="P28" s="69"/>
      <c r="Q28" s="69" t="s">
        <v>1065</v>
      </c>
      <c r="R28" s="69" t="s">
        <v>1066</v>
      </c>
      <c r="S28" s="69"/>
      <c r="T28" s="69"/>
      <c r="U28" s="69"/>
      <c r="V28" s="69"/>
      <c r="W28" s="69"/>
      <c r="X28" s="69"/>
      <c r="Y28" s="116" t="s">
        <v>1094</v>
      </c>
      <c r="Z28" s="637">
        <f t="shared" si="0"/>
        <v>10500.000000000002</v>
      </c>
      <c r="AA28" s="298">
        <f t="shared" si="1"/>
        <v>160500</v>
      </c>
    </row>
    <row r="29" spans="1:27" ht="15.5" x14ac:dyDescent="0.35">
      <c r="A29" s="76"/>
      <c r="B29" s="76"/>
      <c r="C29" s="76"/>
      <c r="D29" s="76"/>
      <c r="E29" s="76"/>
      <c r="F29" s="76"/>
      <c r="G29" s="79" t="s">
        <v>1664</v>
      </c>
      <c r="H29" s="69"/>
      <c r="I29" s="74">
        <v>150000</v>
      </c>
      <c r="J29" s="69"/>
      <c r="K29" s="69" t="s">
        <v>1062</v>
      </c>
      <c r="L29" s="75" t="s">
        <v>1063</v>
      </c>
      <c r="M29" s="79" t="s">
        <v>1120</v>
      </c>
      <c r="N29" s="75">
        <v>2004125040</v>
      </c>
      <c r="O29" s="75"/>
      <c r="P29" s="69"/>
      <c r="Q29" s="69" t="s">
        <v>1065</v>
      </c>
      <c r="R29" s="69" t="s">
        <v>1066</v>
      </c>
      <c r="S29" s="69"/>
      <c r="T29" s="69"/>
      <c r="U29" s="69"/>
      <c r="V29" s="69"/>
      <c r="W29" s="69"/>
      <c r="X29" s="69"/>
      <c r="Y29" s="633"/>
      <c r="Z29" s="637">
        <f t="shared" si="0"/>
        <v>10500.000000000002</v>
      </c>
      <c r="AA29" s="298">
        <f t="shared" si="1"/>
        <v>160500</v>
      </c>
    </row>
    <row r="30" spans="1:27" ht="15.5" x14ac:dyDescent="0.35">
      <c r="A30" s="76"/>
      <c r="B30" s="76"/>
      <c r="C30" s="76"/>
      <c r="D30" s="76"/>
      <c r="E30" s="76"/>
      <c r="F30" s="76"/>
      <c r="G30" s="79" t="s">
        <v>1665</v>
      </c>
      <c r="H30" s="69"/>
      <c r="I30" s="74">
        <v>150000</v>
      </c>
      <c r="J30" s="69"/>
      <c r="K30" s="69" t="s">
        <v>1062</v>
      </c>
      <c r="L30" s="75" t="s">
        <v>1063</v>
      </c>
      <c r="M30" s="79" t="s">
        <v>1120</v>
      </c>
      <c r="N30" s="75">
        <v>2004125054</v>
      </c>
      <c r="O30" s="75"/>
      <c r="P30" s="69"/>
      <c r="Q30" s="69" t="s">
        <v>1065</v>
      </c>
      <c r="R30" s="69" t="s">
        <v>1066</v>
      </c>
      <c r="S30" s="69"/>
      <c r="T30" s="69"/>
      <c r="U30" s="69"/>
      <c r="V30" s="69"/>
      <c r="W30" s="69"/>
      <c r="X30" s="69"/>
      <c r="Y30" s="633"/>
      <c r="Z30" s="637">
        <f t="shared" si="0"/>
        <v>10500.000000000002</v>
      </c>
      <c r="AA30" s="298">
        <f t="shared" si="1"/>
        <v>160500</v>
      </c>
    </row>
    <row r="31" spans="1:27" ht="15.5" x14ac:dyDescent="0.35">
      <c r="A31" s="76"/>
      <c r="B31" s="76"/>
      <c r="C31" s="76"/>
      <c r="D31" s="76"/>
      <c r="E31" s="76"/>
      <c r="F31" s="76"/>
      <c r="G31" s="79" t="s">
        <v>1666</v>
      </c>
      <c r="H31" s="69"/>
      <c r="I31" s="74">
        <v>150000</v>
      </c>
      <c r="J31" s="69"/>
      <c r="K31" s="69" t="s">
        <v>1062</v>
      </c>
      <c r="L31" s="75" t="s">
        <v>1063</v>
      </c>
      <c r="M31" s="79" t="s">
        <v>1120</v>
      </c>
      <c r="N31" s="75">
        <v>2004125036</v>
      </c>
      <c r="O31" s="75"/>
      <c r="P31" s="69"/>
      <c r="Q31" s="69" t="s">
        <v>1065</v>
      </c>
      <c r="R31" s="69" t="s">
        <v>1066</v>
      </c>
      <c r="S31" s="69"/>
      <c r="T31" s="69"/>
      <c r="U31" s="69"/>
      <c r="V31" s="69"/>
      <c r="W31" s="69"/>
      <c r="X31" s="69"/>
      <c r="Y31" s="116" t="s">
        <v>1094</v>
      </c>
      <c r="Z31" s="637">
        <f t="shared" si="0"/>
        <v>10500.000000000002</v>
      </c>
      <c r="AA31" s="298">
        <f t="shared" si="1"/>
        <v>160500</v>
      </c>
    </row>
    <row r="32" spans="1:27" ht="15.5" x14ac:dyDescent="0.35">
      <c r="A32" s="76"/>
      <c r="B32" s="76"/>
      <c r="C32" s="76"/>
      <c r="D32" s="76"/>
      <c r="E32" s="76"/>
      <c r="F32" s="76"/>
      <c r="G32" s="79" t="s">
        <v>1667</v>
      </c>
      <c r="H32" s="69"/>
      <c r="I32" s="74">
        <v>150000</v>
      </c>
      <c r="J32" s="69"/>
      <c r="K32" s="69" t="s">
        <v>1062</v>
      </c>
      <c r="L32" s="75" t="s">
        <v>1063</v>
      </c>
      <c r="M32" s="79" t="s">
        <v>1120</v>
      </c>
      <c r="N32" s="77" t="s">
        <v>1668</v>
      </c>
      <c r="O32" s="75"/>
      <c r="P32" s="69"/>
      <c r="Q32" s="69" t="s">
        <v>1065</v>
      </c>
      <c r="R32" s="69" t="s">
        <v>1066</v>
      </c>
      <c r="S32" s="69"/>
      <c r="T32" s="69"/>
      <c r="U32" s="69"/>
      <c r="V32" s="69"/>
      <c r="W32" s="69"/>
      <c r="X32" s="69"/>
      <c r="Y32" s="633"/>
      <c r="Z32" s="637">
        <f t="shared" si="0"/>
        <v>10500.000000000002</v>
      </c>
      <c r="AA32" s="298">
        <f t="shared" si="1"/>
        <v>160500</v>
      </c>
    </row>
    <row r="33" spans="1:27" ht="15.5" x14ac:dyDescent="0.35">
      <c r="A33" s="76"/>
      <c r="B33" s="76"/>
      <c r="C33" s="76"/>
      <c r="D33" s="76"/>
      <c r="E33" s="76"/>
      <c r="F33" s="76"/>
      <c r="G33" s="79" t="s">
        <v>1669</v>
      </c>
      <c r="H33" s="69"/>
      <c r="I33" s="74">
        <v>150000</v>
      </c>
      <c r="J33" s="69"/>
      <c r="K33" s="69" t="s">
        <v>1062</v>
      </c>
      <c r="L33" s="75" t="s">
        <v>1063</v>
      </c>
      <c r="M33" s="79" t="s">
        <v>1120</v>
      </c>
      <c r="N33" s="75">
        <v>2004125044</v>
      </c>
      <c r="O33" s="75"/>
      <c r="P33" s="69"/>
      <c r="Q33" s="69" t="s">
        <v>1065</v>
      </c>
      <c r="R33" s="69" t="s">
        <v>1066</v>
      </c>
      <c r="S33" s="69"/>
      <c r="T33" s="69"/>
      <c r="U33" s="69"/>
      <c r="V33" s="69"/>
      <c r="W33" s="69"/>
      <c r="X33" s="69"/>
      <c r="Y33" s="633"/>
      <c r="Z33" s="637">
        <f t="shared" si="0"/>
        <v>10500.000000000002</v>
      </c>
      <c r="AA33" s="298">
        <f t="shared" si="1"/>
        <v>160500</v>
      </c>
    </row>
    <row r="34" spans="1:27" ht="15.5" x14ac:dyDescent="0.35">
      <c r="A34" s="76"/>
      <c r="B34" s="76"/>
      <c r="C34" s="76"/>
      <c r="D34" s="76"/>
      <c r="E34" s="76"/>
      <c r="F34" s="76"/>
      <c r="G34" s="79" t="s">
        <v>1670</v>
      </c>
      <c r="H34" s="69"/>
      <c r="I34" s="74">
        <v>150000</v>
      </c>
      <c r="J34" s="69"/>
      <c r="K34" s="69" t="s">
        <v>1671</v>
      </c>
      <c r="L34" s="42" t="s">
        <v>1063</v>
      </c>
      <c r="M34" s="75" t="s">
        <v>1672</v>
      </c>
      <c r="N34" s="75" t="s">
        <v>1673</v>
      </c>
      <c r="O34" s="75"/>
      <c r="P34" s="69"/>
      <c r="Q34" s="69" t="s">
        <v>1071</v>
      </c>
      <c r="R34" s="69" t="s">
        <v>1066</v>
      </c>
      <c r="S34" s="69"/>
      <c r="T34" s="69"/>
      <c r="U34" s="69"/>
      <c r="V34" s="69"/>
      <c r="W34" s="69"/>
      <c r="X34" s="69"/>
      <c r="Y34" s="633"/>
      <c r="Z34" s="637">
        <f t="shared" si="0"/>
        <v>10500.000000000002</v>
      </c>
      <c r="AA34" s="298">
        <f t="shared" si="1"/>
        <v>160500</v>
      </c>
    </row>
    <row r="35" spans="1:27" ht="15.5" x14ac:dyDescent="0.35">
      <c r="A35" s="76"/>
      <c r="B35" s="76"/>
      <c r="C35" s="76"/>
      <c r="D35" s="76"/>
      <c r="E35" s="76"/>
      <c r="F35" s="76"/>
      <c r="G35" s="79" t="s">
        <v>1674</v>
      </c>
      <c r="H35" s="69"/>
      <c r="I35" s="74">
        <v>150000</v>
      </c>
      <c r="J35" s="69"/>
      <c r="K35" s="83" t="s">
        <v>1671</v>
      </c>
      <c r="L35" s="91" t="s">
        <v>1063</v>
      </c>
      <c r="M35" s="91" t="s">
        <v>1672</v>
      </c>
      <c r="N35" s="75" t="s">
        <v>1675</v>
      </c>
      <c r="O35" s="75"/>
      <c r="P35" s="69"/>
      <c r="Q35" s="69" t="s">
        <v>1226</v>
      </c>
      <c r="R35" s="69" t="s">
        <v>1066</v>
      </c>
      <c r="S35" s="69"/>
      <c r="T35" s="69"/>
      <c r="U35" s="69"/>
      <c r="V35" s="69"/>
      <c r="W35" s="69"/>
      <c r="X35" s="69"/>
      <c r="Y35" s="633"/>
      <c r="Z35" s="637">
        <f t="shared" si="0"/>
        <v>10500.000000000002</v>
      </c>
      <c r="AA35" s="298">
        <f t="shared" si="1"/>
        <v>160500</v>
      </c>
    </row>
    <row r="36" spans="1:27" ht="15.5" x14ac:dyDescent="0.35">
      <c r="A36" s="76"/>
      <c r="B36" s="76"/>
      <c r="C36" s="76"/>
      <c r="D36" s="76"/>
      <c r="E36" s="76"/>
      <c r="F36" s="76"/>
      <c r="G36" s="79" t="s">
        <v>1676</v>
      </c>
      <c r="H36" s="69"/>
      <c r="I36" s="74">
        <v>200000</v>
      </c>
      <c r="J36" s="69"/>
      <c r="K36" s="69" t="s">
        <v>1062</v>
      </c>
      <c r="L36" s="75" t="s">
        <v>1063</v>
      </c>
      <c r="M36" s="79" t="s">
        <v>1120</v>
      </c>
      <c r="N36" s="75">
        <v>2004125047</v>
      </c>
      <c r="O36" s="75"/>
      <c r="P36" s="69"/>
      <c r="Q36" s="69" t="s">
        <v>1065</v>
      </c>
      <c r="R36" s="69" t="s">
        <v>1066</v>
      </c>
      <c r="S36" s="69"/>
      <c r="T36" s="69"/>
      <c r="U36" s="69"/>
      <c r="V36" s="69"/>
      <c r="W36" s="69"/>
      <c r="X36" s="69"/>
      <c r="Y36" s="116" t="s">
        <v>1067</v>
      </c>
      <c r="Z36" s="637">
        <f t="shared" si="0"/>
        <v>14000.000000000002</v>
      </c>
      <c r="AA36" s="298">
        <f t="shared" si="1"/>
        <v>214000</v>
      </c>
    </row>
    <row r="37" spans="1:27" ht="15.5" x14ac:dyDescent="0.35">
      <c r="A37" s="76"/>
      <c r="B37" s="76"/>
      <c r="C37" s="76"/>
      <c r="D37" s="76"/>
      <c r="E37" s="76"/>
      <c r="F37" s="76"/>
      <c r="G37" s="79" t="s">
        <v>1677</v>
      </c>
      <c r="H37" s="69"/>
      <c r="I37" s="74">
        <v>150000</v>
      </c>
      <c r="J37" s="69"/>
      <c r="K37" s="69" t="s">
        <v>1062</v>
      </c>
      <c r="L37" s="75" t="s">
        <v>1063</v>
      </c>
      <c r="M37" s="79" t="s">
        <v>1120</v>
      </c>
      <c r="N37" s="75">
        <v>2004125038</v>
      </c>
      <c r="O37" s="75"/>
      <c r="P37" s="69"/>
      <c r="Q37" s="69" t="s">
        <v>1065</v>
      </c>
      <c r="R37" s="69" t="s">
        <v>1066</v>
      </c>
      <c r="S37" s="69"/>
      <c r="T37" s="69"/>
      <c r="U37" s="69"/>
      <c r="V37" s="69"/>
      <c r="W37" s="69"/>
      <c r="X37" s="69"/>
      <c r="Y37" s="633"/>
      <c r="Z37" s="637">
        <f t="shared" si="0"/>
        <v>10500.000000000002</v>
      </c>
      <c r="AA37" s="298">
        <f t="shared" si="1"/>
        <v>160500</v>
      </c>
    </row>
    <row r="38" spans="1:27" ht="15.5" x14ac:dyDescent="0.35">
      <c r="A38" s="76"/>
      <c r="B38" s="76"/>
      <c r="C38" s="76"/>
      <c r="D38" s="76"/>
      <c r="E38" s="76"/>
      <c r="F38" s="76"/>
      <c r="G38" s="79" t="s">
        <v>1678</v>
      </c>
      <c r="H38" s="69"/>
      <c r="I38" s="74">
        <v>150000</v>
      </c>
      <c r="J38" s="69"/>
      <c r="K38" s="69" t="s">
        <v>1062</v>
      </c>
      <c r="L38" s="75" t="s">
        <v>1063</v>
      </c>
      <c r="M38" s="79" t="s">
        <v>1120</v>
      </c>
      <c r="N38" s="75">
        <v>2004125043</v>
      </c>
      <c r="O38" s="75"/>
      <c r="P38" s="69"/>
      <c r="Q38" s="69" t="s">
        <v>1065</v>
      </c>
      <c r="R38" s="69" t="s">
        <v>1066</v>
      </c>
      <c r="S38" s="69"/>
      <c r="T38" s="69"/>
      <c r="U38" s="69"/>
      <c r="V38" s="69"/>
      <c r="W38" s="69"/>
      <c r="X38" s="69"/>
      <c r="Y38" s="633"/>
      <c r="Z38" s="637">
        <f t="shared" si="0"/>
        <v>10500.000000000002</v>
      </c>
      <c r="AA38" s="298">
        <f t="shared" si="1"/>
        <v>160500</v>
      </c>
    </row>
    <row r="39" spans="1:27" ht="15.5" x14ac:dyDescent="0.35">
      <c r="A39" s="76"/>
      <c r="B39" s="76"/>
      <c r="C39" s="76"/>
      <c r="D39" s="76"/>
      <c r="E39" s="76"/>
      <c r="F39" s="76"/>
      <c r="G39" s="79" t="s">
        <v>1679</v>
      </c>
      <c r="H39" s="69"/>
      <c r="I39" s="74">
        <v>200000</v>
      </c>
      <c r="J39" s="69"/>
      <c r="K39" s="69" t="s">
        <v>1062</v>
      </c>
      <c r="L39" s="75" t="s">
        <v>1063</v>
      </c>
      <c r="M39" s="79" t="s">
        <v>1120</v>
      </c>
      <c r="N39" s="75">
        <v>2004125039</v>
      </c>
      <c r="O39" s="75"/>
      <c r="P39" s="69"/>
      <c r="Q39" s="69" t="s">
        <v>1065</v>
      </c>
      <c r="R39" s="69" t="s">
        <v>1066</v>
      </c>
      <c r="S39" s="69"/>
      <c r="T39" s="69"/>
      <c r="U39" s="69"/>
      <c r="V39" s="69"/>
      <c r="W39" s="69"/>
      <c r="X39" s="69"/>
      <c r="Y39" s="116" t="s">
        <v>1680</v>
      </c>
      <c r="Z39" s="637">
        <f t="shared" si="0"/>
        <v>14000.000000000002</v>
      </c>
      <c r="AA39" s="298">
        <f t="shared" si="1"/>
        <v>214000</v>
      </c>
    </row>
    <row r="40" spans="1:27" ht="15.5" x14ac:dyDescent="0.35">
      <c r="A40" s="76"/>
      <c r="B40" s="76"/>
      <c r="C40" s="76"/>
      <c r="D40" s="76"/>
      <c r="E40" s="76"/>
      <c r="F40" s="76"/>
      <c r="G40" s="79" t="s">
        <v>1681</v>
      </c>
      <c r="H40" s="69"/>
      <c r="I40" s="74">
        <v>150000</v>
      </c>
      <c r="J40" s="69"/>
      <c r="K40" s="69" t="s">
        <v>1062</v>
      </c>
      <c r="L40" s="75" t="s">
        <v>1063</v>
      </c>
      <c r="M40" s="79" t="s">
        <v>1120</v>
      </c>
      <c r="N40" s="75">
        <v>2004125041</v>
      </c>
      <c r="O40" s="75"/>
      <c r="P40" s="69"/>
      <c r="Q40" s="69" t="s">
        <v>1065</v>
      </c>
      <c r="R40" s="69" t="s">
        <v>1066</v>
      </c>
      <c r="S40" s="69"/>
      <c r="T40" s="69"/>
      <c r="U40" s="69"/>
      <c r="V40" s="69"/>
      <c r="W40" s="69"/>
      <c r="X40" s="69"/>
      <c r="Y40" s="633"/>
      <c r="Z40" s="637">
        <f t="shared" si="0"/>
        <v>10500.000000000002</v>
      </c>
      <c r="AA40" s="298">
        <f t="shared" si="1"/>
        <v>160500</v>
      </c>
    </row>
    <row r="41" spans="1:27" ht="15.5" x14ac:dyDescent="0.35">
      <c r="A41" s="76"/>
      <c r="B41" s="76"/>
      <c r="C41" s="76"/>
      <c r="D41" s="76"/>
      <c r="E41" s="76"/>
      <c r="F41" s="76"/>
      <c r="G41" s="79" t="s">
        <v>1682</v>
      </c>
      <c r="H41" s="69"/>
      <c r="I41" s="74">
        <v>150000</v>
      </c>
      <c r="J41" s="69"/>
      <c r="K41" s="69" t="s">
        <v>1062</v>
      </c>
      <c r="L41" s="75" t="s">
        <v>1063</v>
      </c>
      <c r="M41" s="79" t="s">
        <v>1120</v>
      </c>
      <c r="N41" s="75">
        <v>2004125035</v>
      </c>
      <c r="O41" s="75"/>
      <c r="P41" s="69"/>
      <c r="Q41" s="69" t="s">
        <v>1065</v>
      </c>
      <c r="R41" s="69" t="s">
        <v>1066</v>
      </c>
      <c r="S41" s="69"/>
      <c r="T41" s="69"/>
      <c r="U41" s="69"/>
      <c r="V41" s="69"/>
      <c r="W41" s="69"/>
      <c r="X41" s="69"/>
      <c r="Y41" s="633"/>
      <c r="Z41" s="637">
        <f t="shared" si="0"/>
        <v>10500.000000000002</v>
      </c>
      <c r="AA41" s="298">
        <f t="shared" si="1"/>
        <v>160500</v>
      </c>
    </row>
    <row r="42" spans="1:27" ht="15.5" x14ac:dyDescent="0.35">
      <c r="A42" s="76"/>
      <c r="B42" s="76"/>
      <c r="C42" s="76"/>
      <c r="D42" s="76"/>
      <c r="E42" s="76"/>
      <c r="F42" s="76"/>
      <c r="G42" s="79" t="s">
        <v>1683</v>
      </c>
      <c r="H42" s="69"/>
      <c r="I42" s="74">
        <v>150000</v>
      </c>
      <c r="J42" s="69"/>
      <c r="K42" s="69" t="s">
        <v>1671</v>
      </c>
      <c r="L42" s="75" t="s">
        <v>1063</v>
      </c>
      <c r="M42" s="79" t="s">
        <v>1672</v>
      </c>
      <c r="N42" s="75" t="s">
        <v>1684</v>
      </c>
      <c r="O42" s="75"/>
      <c r="P42" s="69"/>
      <c r="Q42" s="90" t="s">
        <v>1226</v>
      </c>
      <c r="R42" s="69" t="s">
        <v>1066</v>
      </c>
      <c r="S42" s="69"/>
      <c r="T42" s="69"/>
      <c r="U42" s="69"/>
      <c r="V42" s="69"/>
      <c r="W42" s="69"/>
      <c r="X42" s="69"/>
      <c r="Y42" s="633"/>
      <c r="Z42" s="637">
        <f t="shared" si="0"/>
        <v>10500.000000000002</v>
      </c>
      <c r="AA42" s="298">
        <f t="shared" si="1"/>
        <v>160500</v>
      </c>
    </row>
    <row r="43" spans="1:27" ht="15.5" x14ac:dyDescent="0.35">
      <c r="A43" s="76"/>
      <c r="B43" s="76"/>
      <c r="C43" s="76"/>
      <c r="D43" s="76"/>
      <c r="E43" s="76"/>
      <c r="F43" s="76"/>
      <c r="G43" s="79" t="s">
        <v>1685</v>
      </c>
      <c r="H43" s="69"/>
      <c r="I43" s="74">
        <v>150000</v>
      </c>
      <c r="J43" s="69"/>
      <c r="K43" s="69" t="s">
        <v>1062</v>
      </c>
      <c r="L43" s="75" t="s">
        <v>1063</v>
      </c>
      <c r="M43" s="79" t="s">
        <v>1120</v>
      </c>
      <c r="N43" s="75">
        <v>2004125050</v>
      </c>
      <c r="O43" s="75"/>
      <c r="P43" s="69"/>
      <c r="Q43" s="69" t="s">
        <v>1065</v>
      </c>
      <c r="R43" s="69" t="s">
        <v>1066</v>
      </c>
      <c r="S43" s="69"/>
      <c r="T43" s="69"/>
      <c r="U43" s="69"/>
      <c r="V43" s="69"/>
      <c r="W43" s="69"/>
      <c r="X43" s="69"/>
      <c r="Y43" s="116" t="s">
        <v>1094</v>
      </c>
      <c r="Z43" s="637">
        <f t="shared" si="0"/>
        <v>10500.000000000002</v>
      </c>
      <c r="AA43" s="298">
        <f t="shared" si="1"/>
        <v>160500</v>
      </c>
    </row>
    <row r="44" spans="1:27" ht="15.5" x14ac:dyDescent="0.35">
      <c r="A44" s="76"/>
      <c r="B44" s="76"/>
      <c r="C44" s="76"/>
      <c r="D44" s="76"/>
      <c r="E44" s="76"/>
      <c r="F44" s="76"/>
      <c r="G44" s="79" t="s">
        <v>1686</v>
      </c>
      <c r="H44" s="69"/>
      <c r="I44" s="74">
        <v>150000</v>
      </c>
      <c r="J44" s="69"/>
      <c r="K44" s="69" t="s">
        <v>1062</v>
      </c>
      <c r="L44" s="75" t="s">
        <v>1063</v>
      </c>
      <c r="M44" s="79" t="s">
        <v>1120</v>
      </c>
      <c r="N44" s="75">
        <v>2004125049</v>
      </c>
      <c r="O44" s="75"/>
      <c r="P44" s="69"/>
      <c r="Q44" s="69" t="s">
        <v>1065</v>
      </c>
      <c r="R44" s="69" t="s">
        <v>1066</v>
      </c>
      <c r="S44" s="69"/>
      <c r="T44" s="69"/>
      <c r="U44" s="69"/>
      <c r="V44" s="69"/>
      <c r="W44" s="69"/>
      <c r="X44" s="69"/>
      <c r="Y44" s="633"/>
      <c r="Z44" s="637">
        <f t="shared" si="0"/>
        <v>10500.000000000002</v>
      </c>
      <c r="AA44" s="298">
        <f t="shared" si="1"/>
        <v>160500</v>
      </c>
    </row>
    <row r="45" spans="1:27" ht="15.5" x14ac:dyDescent="0.35">
      <c r="A45" s="76"/>
      <c r="B45" s="76"/>
      <c r="C45" s="76"/>
      <c r="D45" s="76"/>
      <c r="E45" s="76"/>
      <c r="F45" s="76"/>
      <c r="G45" s="79" t="s">
        <v>1687</v>
      </c>
      <c r="H45" s="69"/>
      <c r="I45" s="74">
        <v>200000</v>
      </c>
      <c r="J45" s="69"/>
      <c r="K45" s="69" t="s">
        <v>1062</v>
      </c>
      <c r="L45" s="75" t="s">
        <v>1063</v>
      </c>
      <c r="M45" s="79" t="s">
        <v>1120</v>
      </c>
      <c r="N45" s="75">
        <v>2002352064</v>
      </c>
      <c r="O45" s="75"/>
      <c r="P45" s="69"/>
      <c r="Q45" s="69" t="s">
        <v>1065</v>
      </c>
      <c r="R45" s="69" t="s">
        <v>1066</v>
      </c>
      <c r="S45" s="69"/>
      <c r="T45" s="69"/>
      <c r="U45" s="69"/>
      <c r="V45" s="69"/>
      <c r="W45" s="69"/>
      <c r="X45" s="69"/>
      <c r="Y45" s="633"/>
      <c r="Z45" s="637">
        <f t="shared" si="0"/>
        <v>14000.000000000002</v>
      </c>
      <c r="AA45" s="298">
        <f t="shared" si="1"/>
        <v>214000</v>
      </c>
    </row>
    <row r="46" spans="1:27" ht="15.5" x14ac:dyDescent="0.35">
      <c r="A46" s="76"/>
      <c r="B46" s="76"/>
      <c r="C46" s="76"/>
      <c r="D46" s="76"/>
      <c r="E46" s="76"/>
      <c r="F46" s="76"/>
      <c r="G46" s="79" t="s">
        <v>1688</v>
      </c>
      <c r="H46" s="69"/>
      <c r="I46" s="74">
        <v>200000</v>
      </c>
      <c r="J46" s="69"/>
      <c r="K46" s="69" t="s">
        <v>1062</v>
      </c>
      <c r="L46" s="75" t="s">
        <v>1063</v>
      </c>
      <c r="M46" s="79" t="s">
        <v>1656</v>
      </c>
      <c r="N46" s="75">
        <v>2004156154</v>
      </c>
      <c r="O46" s="75"/>
      <c r="P46" s="69"/>
      <c r="Q46" s="69" t="s">
        <v>1065</v>
      </c>
      <c r="R46" s="69" t="s">
        <v>1066</v>
      </c>
      <c r="S46" s="69"/>
      <c r="T46" s="69"/>
      <c r="U46" s="69"/>
      <c r="V46" s="69"/>
      <c r="W46" s="69"/>
      <c r="X46" s="69"/>
      <c r="Y46" s="633"/>
      <c r="Z46" s="637">
        <f t="shared" si="0"/>
        <v>14000.000000000002</v>
      </c>
      <c r="AA46" s="298">
        <f t="shared" si="1"/>
        <v>214000</v>
      </c>
    </row>
    <row r="47" spans="1:27" ht="15.5" x14ac:dyDescent="0.35">
      <c r="A47" s="76"/>
      <c r="B47" s="76"/>
      <c r="C47" s="76"/>
      <c r="D47" s="76"/>
      <c r="E47" s="76"/>
      <c r="F47" s="76"/>
      <c r="G47" s="79" t="s">
        <v>1689</v>
      </c>
      <c r="H47" s="69"/>
      <c r="I47" s="74">
        <v>150000</v>
      </c>
      <c r="J47" s="69"/>
      <c r="K47" s="83" t="s">
        <v>1671</v>
      </c>
      <c r="L47" s="75" t="s">
        <v>1063</v>
      </c>
      <c r="M47" s="75" t="s">
        <v>1672</v>
      </c>
      <c r="N47" s="75" t="s">
        <v>1690</v>
      </c>
      <c r="O47" s="75"/>
      <c r="P47" s="69"/>
      <c r="Q47" s="69" t="s">
        <v>1071</v>
      </c>
      <c r="R47" s="69" t="s">
        <v>1066</v>
      </c>
      <c r="S47" s="69"/>
      <c r="T47" s="69"/>
      <c r="U47" s="69"/>
      <c r="V47" s="69"/>
      <c r="W47" s="69"/>
      <c r="X47" s="69"/>
      <c r="Y47" s="633"/>
      <c r="Z47" s="637">
        <f t="shared" si="0"/>
        <v>10500.000000000002</v>
      </c>
      <c r="AA47" s="298">
        <f t="shared" si="1"/>
        <v>160500</v>
      </c>
    </row>
    <row r="48" spans="1:27" ht="15.5" x14ac:dyDescent="0.35">
      <c r="A48" s="76"/>
      <c r="B48" s="76"/>
      <c r="C48" s="76"/>
      <c r="D48" s="76"/>
      <c r="E48" s="76"/>
      <c r="F48" s="76"/>
      <c r="G48" s="79" t="s">
        <v>1691</v>
      </c>
      <c r="H48" s="69"/>
      <c r="I48" s="74">
        <v>150000</v>
      </c>
      <c r="J48" s="69"/>
      <c r="K48" s="69" t="s">
        <v>1123</v>
      </c>
      <c r="L48" s="91" t="s">
        <v>1063</v>
      </c>
      <c r="M48" s="91" t="s">
        <v>1692</v>
      </c>
      <c r="N48" s="75" t="s">
        <v>1693</v>
      </c>
      <c r="O48" s="75"/>
      <c r="P48" s="69"/>
      <c r="Q48" s="69" t="s">
        <v>1063</v>
      </c>
      <c r="R48" s="69" t="s">
        <v>1066</v>
      </c>
      <c r="S48" s="69"/>
      <c r="T48" s="69"/>
      <c r="U48" s="69"/>
      <c r="V48" s="69"/>
      <c r="W48" s="69"/>
      <c r="X48" s="69"/>
      <c r="Y48" s="633"/>
      <c r="Z48" s="637">
        <f t="shared" si="0"/>
        <v>10500.000000000002</v>
      </c>
      <c r="AA48" s="298">
        <f t="shared" si="1"/>
        <v>160500</v>
      </c>
    </row>
    <row r="49" spans="1:27" ht="15.5" x14ac:dyDescent="0.35">
      <c r="A49" s="76"/>
      <c r="B49" s="76"/>
      <c r="C49" s="76"/>
      <c r="D49" s="76"/>
      <c r="E49" s="76"/>
      <c r="F49" s="76"/>
      <c r="G49" s="93" t="s">
        <v>994</v>
      </c>
      <c r="H49" s="86"/>
      <c r="I49" s="87">
        <f>SUM(I24:I48)</f>
        <v>4100000</v>
      </c>
      <c r="J49" s="69"/>
      <c r="K49" s="69"/>
      <c r="L49" s="91"/>
      <c r="M49" s="91"/>
      <c r="N49" s="75"/>
      <c r="O49" s="75"/>
      <c r="P49" s="69"/>
      <c r="Q49" s="69"/>
      <c r="R49" s="69"/>
      <c r="S49" s="69"/>
      <c r="T49" s="69"/>
      <c r="U49" s="69"/>
      <c r="V49" s="69"/>
      <c r="W49" s="69"/>
      <c r="X49" s="69"/>
      <c r="Y49" s="633"/>
      <c r="Z49" s="637">
        <f t="shared" si="0"/>
        <v>287000</v>
      </c>
      <c r="AA49" s="300">
        <f t="shared" si="1"/>
        <v>4387000</v>
      </c>
    </row>
    <row r="50" spans="1:27" ht="15.5" x14ac:dyDescent="0.35">
      <c r="A50" s="64"/>
      <c r="B50" s="64"/>
      <c r="C50" s="64"/>
      <c r="D50" s="64"/>
      <c r="E50" s="64"/>
      <c r="F50" s="64"/>
      <c r="G50" s="96" t="s">
        <v>1145</v>
      </c>
      <c r="H50" s="64"/>
      <c r="I50" s="67"/>
      <c r="J50" s="64"/>
      <c r="K50" s="64"/>
      <c r="L50" s="68"/>
      <c r="M50" s="97"/>
      <c r="N50" s="68"/>
      <c r="O50" s="68"/>
      <c r="P50" s="64"/>
      <c r="Q50" s="64"/>
      <c r="R50" s="64"/>
      <c r="S50" s="64"/>
      <c r="T50" s="64"/>
      <c r="U50" s="64"/>
      <c r="V50" s="64"/>
      <c r="W50" s="64"/>
      <c r="X50" s="64"/>
      <c r="Y50" s="115"/>
      <c r="Z50" s="637">
        <f t="shared" si="0"/>
        <v>0</v>
      </c>
      <c r="AA50" s="297">
        <f t="shared" si="1"/>
        <v>0</v>
      </c>
    </row>
    <row r="51" spans="1:27" ht="15.5" x14ac:dyDescent="0.35">
      <c r="A51" s="76"/>
      <c r="B51" s="76"/>
      <c r="C51" s="76"/>
      <c r="D51" s="76"/>
      <c r="E51" s="76"/>
      <c r="F51" s="76"/>
      <c r="G51" s="69" t="s">
        <v>1694</v>
      </c>
      <c r="H51" s="69"/>
      <c r="I51" s="74">
        <v>200000</v>
      </c>
      <c r="J51" s="69"/>
      <c r="K51" s="69" t="s">
        <v>1147</v>
      </c>
      <c r="L51" s="75" t="s">
        <v>1063</v>
      </c>
      <c r="M51" s="79" t="s">
        <v>1695</v>
      </c>
      <c r="N51" s="75" t="s">
        <v>1696</v>
      </c>
      <c r="O51" s="75"/>
      <c r="P51" s="69"/>
      <c r="Q51" s="69" t="s">
        <v>1065</v>
      </c>
      <c r="R51" s="69" t="s">
        <v>1697</v>
      </c>
      <c r="S51" s="69"/>
      <c r="T51" s="69"/>
      <c r="U51" s="69"/>
      <c r="V51" s="69"/>
      <c r="W51" s="69"/>
      <c r="X51" s="69"/>
      <c r="Y51" s="633"/>
      <c r="Z51" s="637">
        <f t="shared" si="0"/>
        <v>14000.000000000002</v>
      </c>
      <c r="AA51" s="298">
        <f t="shared" si="1"/>
        <v>214000</v>
      </c>
    </row>
    <row r="52" spans="1:27" ht="15.5" x14ac:dyDescent="0.35">
      <c r="A52" s="76"/>
      <c r="B52" s="76"/>
      <c r="C52" s="76"/>
      <c r="D52" s="76"/>
      <c r="E52" s="76"/>
      <c r="F52" s="76"/>
      <c r="G52" s="69" t="s">
        <v>1698</v>
      </c>
      <c r="H52" s="69"/>
      <c r="I52" s="74">
        <v>150000</v>
      </c>
      <c r="J52" s="69"/>
      <c r="K52" s="69" t="s">
        <v>1147</v>
      </c>
      <c r="L52" s="75" t="s">
        <v>1063</v>
      </c>
      <c r="M52" s="79" t="s">
        <v>1453</v>
      </c>
      <c r="N52" s="75" t="s">
        <v>1699</v>
      </c>
      <c r="O52" s="75"/>
      <c r="P52" s="69"/>
      <c r="Q52" s="69" t="s">
        <v>1065</v>
      </c>
      <c r="R52" s="69" t="s">
        <v>1697</v>
      </c>
      <c r="S52" s="69"/>
      <c r="T52" s="69"/>
      <c r="U52" s="69"/>
      <c r="V52" s="69"/>
      <c r="W52" s="69"/>
      <c r="X52" s="69"/>
      <c r="Y52" s="633"/>
      <c r="Z52" s="637">
        <f t="shared" si="0"/>
        <v>10500.000000000002</v>
      </c>
      <c r="AA52" s="298">
        <f t="shared" si="1"/>
        <v>160500</v>
      </c>
    </row>
    <row r="53" spans="1:27" ht="15.5" x14ac:dyDescent="0.35">
      <c r="A53" s="76"/>
      <c r="B53" s="76"/>
      <c r="C53" s="76"/>
      <c r="D53" s="76"/>
      <c r="E53" s="76"/>
      <c r="F53" s="76"/>
      <c r="G53" s="69" t="s">
        <v>1700</v>
      </c>
      <c r="H53" s="69"/>
      <c r="I53" s="74">
        <v>150000</v>
      </c>
      <c r="J53" s="69"/>
      <c r="K53" s="69" t="s">
        <v>1147</v>
      </c>
      <c r="L53" s="75" t="s">
        <v>1063</v>
      </c>
      <c r="M53" s="79" t="s">
        <v>1453</v>
      </c>
      <c r="N53" s="75" t="s">
        <v>1701</v>
      </c>
      <c r="O53" s="75"/>
      <c r="P53" s="69"/>
      <c r="Q53" s="69" t="s">
        <v>1065</v>
      </c>
      <c r="R53" s="69" t="s">
        <v>1697</v>
      </c>
      <c r="S53" s="69"/>
      <c r="T53" s="69"/>
      <c r="U53" s="69"/>
      <c r="V53" s="69"/>
      <c r="W53" s="69"/>
      <c r="X53" s="69"/>
      <c r="Y53" s="633"/>
      <c r="Z53" s="637">
        <f t="shared" si="0"/>
        <v>10500.000000000002</v>
      </c>
      <c r="AA53" s="298">
        <f t="shared" si="1"/>
        <v>160500</v>
      </c>
    </row>
    <row r="54" spans="1:27" ht="15.5" x14ac:dyDescent="0.35">
      <c r="A54" s="76"/>
      <c r="B54" s="76"/>
      <c r="C54" s="76"/>
      <c r="D54" s="76"/>
      <c r="E54" s="76"/>
      <c r="F54" s="76"/>
      <c r="G54" s="69" t="s">
        <v>1702</v>
      </c>
      <c r="H54" s="69"/>
      <c r="I54" s="74">
        <v>150000</v>
      </c>
      <c r="J54" s="69"/>
      <c r="K54" s="69" t="s">
        <v>1147</v>
      </c>
      <c r="L54" s="75" t="s">
        <v>1063</v>
      </c>
      <c r="M54" s="79" t="s">
        <v>1453</v>
      </c>
      <c r="N54" s="75" t="s">
        <v>1703</v>
      </c>
      <c r="O54" s="75"/>
      <c r="P54" s="69"/>
      <c r="Q54" s="69" t="s">
        <v>1065</v>
      </c>
      <c r="R54" s="69" t="s">
        <v>1697</v>
      </c>
      <c r="S54" s="69"/>
      <c r="T54" s="69"/>
      <c r="U54" s="69"/>
      <c r="V54" s="69"/>
      <c r="W54" s="69"/>
      <c r="X54" s="69"/>
      <c r="Y54" s="633"/>
      <c r="Z54" s="637">
        <f t="shared" si="0"/>
        <v>10500.000000000002</v>
      </c>
      <c r="AA54" s="298">
        <f t="shared" si="1"/>
        <v>160500</v>
      </c>
    </row>
    <row r="55" spans="1:27" ht="15.5" x14ac:dyDescent="0.35">
      <c r="A55" s="76"/>
      <c r="B55" s="76"/>
      <c r="C55" s="76"/>
      <c r="D55" s="76"/>
      <c r="E55" s="76"/>
      <c r="F55" s="76"/>
      <c r="G55" s="69" t="s">
        <v>1704</v>
      </c>
      <c r="H55" s="69"/>
      <c r="I55" s="74">
        <v>150000</v>
      </c>
      <c r="J55" s="69"/>
      <c r="K55" s="69" t="s">
        <v>1147</v>
      </c>
      <c r="L55" s="75" t="s">
        <v>1063</v>
      </c>
      <c r="M55" s="79" t="s">
        <v>1453</v>
      </c>
      <c r="N55" s="75" t="s">
        <v>1705</v>
      </c>
      <c r="O55" s="75"/>
      <c r="P55" s="69"/>
      <c r="Q55" s="69" t="s">
        <v>1065</v>
      </c>
      <c r="R55" s="69" t="s">
        <v>1697</v>
      </c>
      <c r="S55" s="69"/>
      <c r="T55" s="69"/>
      <c r="U55" s="69"/>
      <c r="V55" s="69"/>
      <c r="W55" s="69"/>
      <c r="X55" s="69"/>
      <c r="Y55" s="633"/>
      <c r="Z55" s="637">
        <f t="shared" si="0"/>
        <v>10500.000000000002</v>
      </c>
      <c r="AA55" s="298">
        <f t="shared" si="1"/>
        <v>160500</v>
      </c>
    </row>
    <row r="56" spans="1:27" ht="15.5" x14ac:dyDescent="0.35">
      <c r="A56" s="76"/>
      <c r="B56" s="76"/>
      <c r="C56" s="76"/>
      <c r="D56" s="76"/>
      <c r="E56" s="76"/>
      <c r="F56" s="76"/>
      <c r="G56" s="69" t="s">
        <v>1706</v>
      </c>
      <c r="H56" s="69"/>
      <c r="I56" s="74">
        <v>150000</v>
      </c>
      <c r="J56" s="69"/>
      <c r="K56" s="69" t="s">
        <v>1147</v>
      </c>
      <c r="L56" s="75" t="s">
        <v>1063</v>
      </c>
      <c r="M56" s="79" t="s">
        <v>1453</v>
      </c>
      <c r="N56" s="75" t="s">
        <v>1707</v>
      </c>
      <c r="O56" s="75"/>
      <c r="P56" s="69"/>
      <c r="Q56" s="69" t="s">
        <v>1065</v>
      </c>
      <c r="R56" s="69" t="s">
        <v>1697</v>
      </c>
      <c r="S56" s="69"/>
      <c r="T56" s="69"/>
      <c r="U56" s="69"/>
      <c r="V56" s="69"/>
      <c r="W56" s="69"/>
      <c r="X56" s="69"/>
      <c r="Y56" s="633"/>
      <c r="Z56" s="637">
        <f t="shared" si="0"/>
        <v>10500.000000000002</v>
      </c>
      <c r="AA56" s="298">
        <f t="shared" si="1"/>
        <v>160500</v>
      </c>
    </row>
    <row r="57" spans="1:27" ht="15.5" x14ac:dyDescent="0.35">
      <c r="A57" s="76"/>
      <c r="B57" s="76"/>
      <c r="C57" s="76"/>
      <c r="D57" s="76"/>
      <c r="E57" s="76"/>
      <c r="F57" s="76"/>
      <c r="G57" s="69" t="s">
        <v>1708</v>
      </c>
      <c r="H57" s="69"/>
      <c r="I57" s="74">
        <v>150000</v>
      </c>
      <c r="J57" s="69"/>
      <c r="K57" s="69" t="s">
        <v>1147</v>
      </c>
      <c r="L57" s="75" t="s">
        <v>1063</v>
      </c>
      <c r="M57" s="79" t="s">
        <v>1453</v>
      </c>
      <c r="N57" s="75" t="s">
        <v>1709</v>
      </c>
      <c r="O57" s="75"/>
      <c r="P57" s="69"/>
      <c r="Q57" s="69" t="s">
        <v>1065</v>
      </c>
      <c r="R57" s="69" t="s">
        <v>1697</v>
      </c>
      <c r="S57" s="69"/>
      <c r="T57" s="69"/>
      <c r="U57" s="69"/>
      <c r="V57" s="69"/>
      <c r="W57" s="69"/>
      <c r="X57" s="69"/>
      <c r="Y57" s="633"/>
      <c r="Z57" s="637">
        <f t="shared" si="0"/>
        <v>10500.000000000002</v>
      </c>
      <c r="AA57" s="298">
        <f t="shared" si="1"/>
        <v>160500</v>
      </c>
    </row>
    <row r="58" spans="1:27" ht="15.5" x14ac:dyDescent="0.35">
      <c r="A58" s="76"/>
      <c r="B58" s="76"/>
      <c r="C58" s="76"/>
      <c r="D58" s="76"/>
      <c r="E58" s="76"/>
      <c r="F58" s="76"/>
      <c r="G58" s="69" t="s">
        <v>1710</v>
      </c>
      <c r="H58" s="69"/>
      <c r="I58" s="74">
        <v>200000</v>
      </c>
      <c r="J58" s="69"/>
      <c r="K58" s="69" t="s">
        <v>1147</v>
      </c>
      <c r="L58" s="75" t="s">
        <v>1063</v>
      </c>
      <c r="M58" s="79" t="s">
        <v>1453</v>
      </c>
      <c r="N58" s="75" t="s">
        <v>1711</v>
      </c>
      <c r="O58" s="75"/>
      <c r="P58" s="69"/>
      <c r="Q58" s="69" t="s">
        <v>1065</v>
      </c>
      <c r="R58" s="69" t="s">
        <v>1697</v>
      </c>
      <c r="S58" s="69"/>
      <c r="T58" s="69"/>
      <c r="U58" s="69"/>
      <c r="V58" s="69"/>
      <c r="W58" s="69"/>
      <c r="X58" s="69"/>
      <c r="Y58" s="633"/>
      <c r="Z58" s="637">
        <f t="shared" si="0"/>
        <v>14000.000000000002</v>
      </c>
      <c r="AA58" s="298">
        <f t="shared" si="1"/>
        <v>214000</v>
      </c>
    </row>
    <row r="59" spans="1:27" ht="15.5" x14ac:dyDescent="0.35">
      <c r="A59" s="76"/>
      <c r="B59" s="76"/>
      <c r="C59" s="76"/>
      <c r="D59" s="76"/>
      <c r="E59" s="76"/>
      <c r="F59" s="76"/>
      <c r="G59" s="93" t="s">
        <v>994</v>
      </c>
      <c r="H59" s="86"/>
      <c r="I59" s="87">
        <f>SUM(I51:I58)</f>
        <v>1300000</v>
      </c>
      <c r="J59" s="69"/>
      <c r="K59" s="69"/>
      <c r="L59" s="75"/>
      <c r="M59" s="79"/>
      <c r="N59" s="75"/>
      <c r="O59" s="75"/>
      <c r="P59" s="69"/>
      <c r="Q59" s="69"/>
      <c r="R59" s="69"/>
      <c r="S59" s="69"/>
      <c r="T59" s="69"/>
      <c r="U59" s="69"/>
      <c r="V59" s="69"/>
      <c r="W59" s="69"/>
      <c r="X59" s="69"/>
      <c r="Y59" s="633"/>
      <c r="Z59" s="637">
        <f t="shared" si="0"/>
        <v>91000.000000000015</v>
      </c>
      <c r="AA59" s="300">
        <f t="shared" si="1"/>
        <v>1391000</v>
      </c>
    </row>
    <row r="60" spans="1:27" ht="15.5" x14ac:dyDescent="0.35">
      <c r="A60" s="64"/>
      <c r="B60" s="64"/>
      <c r="C60" s="64"/>
      <c r="D60" s="64"/>
      <c r="E60" s="64"/>
      <c r="F60" s="64"/>
      <c r="G60" s="96" t="s">
        <v>1161</v>
      </c>
      <c r="H60" s="64"/>
      <c r="I60" s="67"/>
      <c r="J60" s="64"/>
      <c r="K60" s="64"/>
      <c r="L60" s="68"/>
      <c r="M60" s="97"/>
      <c r="N60" s="68"/>
      <c r="O60" s="68"/>
      <c r="P60" s="64"/>
      <c r="Q60" s="64"/>
      <c r="R60" s="64"/>
      <c r="S60" s="64"/>
      <c r="T60" s="64"/>
      <c r="U60" s="64"/>
      <c r="V60" s="64"/>
      <c r="W60" s="64"/>
      <c r="X60" s="64"/>
      <c r="Y60" s="115"/>
      <c r="Z60" s="637">
        <f t="shared" si="0"/>
        <v>0</v>
      </c>
      <c r="AA60" s="297">
        <f t="shared" si="1"/>
        <v>0</v>
      </c>
    </row>
    <row r="61" spans="1:27" ht="15.5" x14ac:dyDescent="0.35">
      <c r="A61" s="76"/>
      <c r="B61" s="76"/>
      <c r="C61" s="76"/>
      <c r="D61" s="76"/>
      <c r="E61" s="76"/>
      <c r="F61" s="76"/>
      <c r="G61" s="79" t="s">
        <v>1712</v>
      </c>
      <c r="H61" s="69"/>
      <c r="I61" s="74">
        <v>40000</v>
      </c>
      <c r="J61" s="69"/>
      <c r="K61" s="69" t="s">
        <v>1082</v>
      </c>
      <c r="L61" s="69" t="s">
        <v>1082</v>
      </c>
      <c r="M61" s="69" t="s">
        <v>1082</v>
      </c>
      <c r="N61" s="69" t="s">
        <v>1082</v>
      </c>
      <c r="O61" s="75"/>
      <c r="P61" s="69"/>
      <c r="Q61" s="75"/>
      <c r="R61" s="75" t="s">
        <v>1164</v>
      </c>
      <c r="S61" s="69"/>
      <c r="T61" s="69"/>
      <c r="U61" s="69"/>
      <c r="V61" s="69"/>
      <c r="W61" s="69"/>
      <c r="X61" s="69" t="s">
        <v>940</v>
      </c>
      <c r="Y61" s="121"/>
      <c r="Z61" s="637">
        <f t="shared" si="0"/>
        <v>2800.0000000000005</v>
      </c>
      <c r="AA61" s="298">
        <f t="shared" si="1"/>
        <v>42800</v>
      </c>
    </row>
    <row r="62" spans="1:27" ht="15.5" x14ac:dyDescent="0.35">
      <c r="A62" s="76"/>
      <c r="B62" s="76"/>
      <c r="C62" s="76"/>
      <c r="D62" s="76"/>
      <c r="E62" s="76"/>
      <c r="F62" s="76"/>
      <c r="G62" s="79" t="s">
        <v>1713</v>
      </c>
      <c r="H62" s="69"/>
      <c r="I62" s="74">
        <v>40000</v>
      </c>
      <c r="J62" s="69"/>
      <c r="K62" s="69" t="s">
        <v>1082</v>
      </c>
      <c r="L62" s="69" t="s">
        <v>1082</v>
      </c>
      <c r="M62" s="69" t="s">
        <v>1082</v>
      </c>
      <c r="N62" s="69" t="s">
        <v>1082</v>
      </c>
      <c r="O62" s="75"/>
      <c r="P62" s="69"/>
      <c r="Q62" s="75"/>
      <c r="R62" s="75" t="s">
        <v>1164</v>
      </c>
      <c r="S62" s="69"/>
      <c r="T62" s="69"/>
      <c r="U62" s="69"/>
      <c r="V62" s="105"/>
      <c r="W62" s="69"/>
      <c r="X62" s="69" t="s">
        <v>940</v>
      </c>
      <c r="Y62" s="121"/>
      <c r="Z62" s="637">
        <f t="shared" si="0"/>
        <v>2800.0000000000005</v>
      </c>
      <c r="AA62" s="298">
        <f t="shared" si="1"/>
        <v>42800</v>
      </c>
    </row>
    <row r="63" spans="1:27" ht="15.5" x14ac:dyDescent="0.35">
      <c r="A63" s="76"/>
      <c r="B63" s="76"/>
      <c r="C63" s="76"/>
      <c r="D63" s="76"/>
      <c r="E63" s="76"/>
      <c r="F63" s="76"/>
      <c r="G63" s="93" t="s">
        <v>994</v>
      </c>
      <c r="H63" s="69"/>
      <c r="I63" s="87">
        <f>SUM(I61:I62)</f>
        <v>80000</v>
      </c>
      <c r="J63" s="69"/>
      <c r="K63" s="69"/>
      <c r="L63" s="69"/>
      <c r="M63" s="69"/>
      <c r="N63" s="69"/>
      <c r="O63" s="75"/>
      <c r="P63" s="69"/>
      <c r="Q63" s="75"/>
      <c r="R63" s="75"/>
      <c r="S63" s="69"/>
      <c r="T63" s="69"/>
      <c r="U63" s="69"/>
      <c r="V63" s="105"/>
      <c r="W63" s="69"/>
      <c r="X63" s="69"/>
      <c r="Y63" s="121"/>
      <c r="Z63" s="637">
        <f t="shared" si="0"/>
        <v>5600.0000000000009</v>
      </c>
      <c r="AA63" s="300">
        <f t="shared" si="1"/>
        <v>85600</v>
      </c>
    </row>
    <row r="64" spans="1:27" ht="15.5" x14ac:dyDescent="0.35">
      <c r="A64" s="64"/>
      <c r="B64" s="64"/>
      <c r="C64" s="64"/>
      <c r="D64" s="64"/>
      <c r="E64" s="64"/>
      <c r="F64" s="64"/>
      <c r="G64" s="66" t="s">
        <v>1168</v>
      </c>
      <c r="H64" s="64"/>
      <c r="I64" s="67"/>
      <c r="J64" s="64"/>
      <c r="K64" s="64"/>
      <c r="L64" s="68"/>
      <c r="M64" s="68"/>
      <c r="N64" s="68"/>
      <c r="O64" s="68"/>
      <c r="P64" s="64"/>
      <c r="Q64" s="64"/>
      <c r="R64" s="68"/>
      <c r="S64" s="64"/>
      <c r="T64" s="64"/>
      <c r="U64" s="64"/>
      <c r="V64" s="64"/>
      <c r="W64" s="64"/>
      <c r="X64" s="64"/>
      <c r="Y64" s="115"/>
      <c r="Z64" s="637">
        <f t="shared" si="0"/>
        <v>0</v>
      </c>
      <c r="AA64" s="297">
        <f t="shared" si="1"/>
        <v>0</v>
      </c>
    </row>
    <row r="65" spans="1:27" ht="15.5" x14ac:dyDescent="0.35">
      <c r="A65" s="69"/>
      <c r="B65" s="69"/>
      <c r="C65" s="69"/>
      <c r="D65" s="69"/>
      <c r="E65" s="69"/>
      <c r="F65" s="69"/>
      <c r="G65" s="69" t="s">
        <v>1714</v>
      </c>
      <c r="H65" s="69"/>
      <c r="I65" s="74">
        <v>60000</v>
      </c>
      <c r="J65" s="69"/>
      <c r="K65" s="69" t="s">
        <v>1715</v>
      </c>
      <c r="L65" s="75">
        <v>2014</v>
      </c>
      <c r="M65" s="75" t="s">
        <v>1716</v>
      </c>
      <c r="N65" s="75" t="s">
        <v>1717</v>
      </c>
      <c r="O65" s="75"/>
      <c r="P65" s="69"/>
      <c r="Q65" s="69"/>
      <c r="R65" s="75"/>
      <c r="S65" s="69"/>
      <c r="T65" s="69"/>
      <c r="U65" s="69"/>
      <c r="V65" s="69"/>
      <c r="W65" s="69"/>
      <c r="X65" s="69"/>
      <c r="Y65" s="116"/>
      <c r="Z65" s="637">
        <f t="shared" si="0"/>
        <v>4200</v>
      </c>
      <c r="AA65" s="298">
        <f t="shared" si="1"/>
        <v>64200</v>
      </c>
    </row>
    <row r="66" spans="1:27" ht="15.5" x14ac:dyDescent="0.35">
      <c r="A66" s="69"/>
      <c r="B66" s="69"/>
      <c r="C66" s="69"/>
      <c r="D66" s="69"/>
      <c r="E66" s="69"/>
      <c r="F66" s="69"/>
      <c r="G66" s="69" t="s">
        <v>1718</v>
      </c>
      <c r="H66" s="69"/>
      <c r="I66" s="74">
        <v>60000</v>
      </c>
      <c r="J66" s="69"/>
      <c r="K66" s="69" t="s">
        <v>1715</v>
      </c>
      <c r="L66" s="75">
        <v>2014</v>
      </c>
      <c r="M66" s="75" t="s">
        <v>1716</v>
      </c>
      <c r="N66" s="75" t="s">
        <v>1719</v>
      </c>
      <c r="O66" s="75"/>
      <c r="P66" s="69"/>
      <c r="Q66" s="69"/>
      <c r="R66" s="75"/>
      <c r="S66" s="69"/>
      <c r="T66" s="69"/>
      <c r="U66" s="69"/>
      <c r="V66" s="69"/>
      <c r="W66" s="69"/>
      <c r="X66" s="69"/>
      <c r="Y66" s="633"/>
      <c r="Z66" s="637">
        <f t="shared" si="0"/>
        <v>4200</v>
      </c>
      <c r="AA66" s="298">
        <f t="shared" si="1"/>
        <v>64200</v>
      </c>
    </row>
    <row r="67" spans="1:27" ht="15.5" x14ac:dyDescent="0.35">
      <c r="A67" s="69"/>
      <c r="B67" s="69"/>
      <c r="C67" s="69"/>
      <c r="D67" s="69"/>
      <c r="E67" s="69"/>
      <c r="F67" s="69"/>
      <c r="G67" s="69" t="s">
        <v>1720</v>
      </c>
      <c r="H67" s="69"/>
      <c r="I67" s="74">
        <v>60000</v>
      </c>
      <c r="J67" s="69"/>
      <c r="K67" s="69" t="s">
        <v>1715</v>
      </c>
      <c r="L67" s="75">
        <v>2014</v>
      </c>
      <c r="M67" s="75" t="s">
        <v>1716</v>
      </c>
      <c r="N67" s="75" t="s">
        <v>1721</v>
      </c>
      <c r="O67" s="75"/>
      <c r="P67" s="69"/>
      <c r="Q67" s="69"/>
      <c r="R67" s="75"/>
      <c r="S67" s="69"/>
      <c r="T67" s="69"/>
      <c r="U67" s="69"/>
      <c r="V67" s="69"/>
      <c r="W67" s="69"/>
      <c r="X67" s="69"/>
      <c r="Y67" s="633"/>
      <c r="Z67" s="637">
        <f t="shared" si="0"/>
        <v>4200</v>
      </c>
      <c r="AA67" s="298">
        <f t="shared" si="1"/>
        <v>64200</v>
      </c>
    </row>
    <row r="68" spans="1:27" ht="15.5" x14ac:dyDescent="0.35">
      <c r="A68" s="69"/>
      <c r="B68" s="69"/>
      <c r="C68" s="69"/>
      <c r="D68" s="69"/>
      <c r="E68" s="69"/>
      <c r="F68" s="69"/>
      <c r="G68" s="69" t="s">
        <v>1722</v>
      </c>
      <c r="H68" s="69"/>
      <c r="I68" s="74">
        <v>60000</v>
      </c>
      <c r="J68" s="69"/>
      <c r="K68" s="69" t="s">
        <v>1715</v>
      </c>
      <c r="L68" s="75">
        <v>2014</v>
      </c>
      <c r="M68" s="75" t="s">
        <v>1716</v>
      </c>
      <c r="N68" s="75" t="s">
        <v>1723</v>
      </c>
      <c r="O68" s="75"/>
      <c r="P68" s="69"/>
      <c r="Q68" s="69"/>
      <c r="R68" s="75"/>
      <c r="S68" s="69"/>
      <c r="T68" s="69"/>
      <c r="U68" s="69"/>
      <c r="V68" s="69"/>
      <c r="W68" s="69"/>
      <c r="X68" s="69"/>
      <c r="Y68" s="633"/>
      <c r="Z68" s="637">
        <f t="shared" si="0"/>
        <v>4200</v>
      </c>
      <c r="AA68" s="298">
        <f t="shared" si="1"/>
        <v>64200</v>
      </c>
    </row>
    <row r="69" spans="1:27" ht="15.5" x14ac:dyDescent="0.35">
      <c r="A69" s="69"/>
      <c r="B69" s="69"/>
      <c r="C69" s="69"/>
      <c r="D69" s="69"/>
      <c r="E69" s="69"/>
      <c r="F69" s="69"/>
      <c r="G69" s="69" t="s">
        <v>1724</v>
      </c>
      <c r="H69" s="69"/>
      <c r="I69" s="74">
        <v>60000</v>
      </c>
      <c r="J69" s="69"/>
      <c r="K69" s="69" t="s">
        <v>1715</v>
      </c>
      <c r="L69" s="75">
        <v>2014</v>
      </c>
      <c r="M69" s="75" t="s">
        <v>1716</v>
      </c>
      <c r="N69" s="75" t="s">
        <v>1725</v>
      </c>
      <c r="O69" s="75"/>
      <c r="P69" s="69"/>
      <c r="Q69" s="69"/>
      <c r="R69" s="75"/>
      <c r="S69" s="69"/>
      <c r="T69" s="69"/>
      <c r="U69" s="69"/>
      <c r="V69" s="69"/>
      <c r="W69" s="69"/>
      <c r="X69" s="69"/>
      <c r="Y69" s="633"/>
      <c r="Z69" s="637">
        <f t="shared" si="0"/>
        <v>4200</v>
      </c>
      <c r="AA69" s="298">
        <f t="shared" si="1"/>
        <v>64200</v>
      </c>
    </row>
    <row r="70" spans="1:27" ht="15.5" x14ac:dyDescent="0.35">
      <c r="A70" s="69"/>
      <c r="B70" s="69"/>
      <c r="C70" s="69"/>
      <c r="D70" s="69"/>
      <c r="E70" s="69"/>
      <c r="F70" s="69"/>
      <c r="G70" s="69" t="s">
        <v>1726</v>
      </c>
      <c r="H70" s="69"/>
      <c r="I70" s="74">
        <v>60000</v>
      </c>
      <c r="J70" s="69"/>
      <c r="K70" s="69" t="s">
        <v>1715</v>
      </c>
      <c r="L70" s="75">
        <v>2014</v>
      </c>
      <c r="M70" s="75" t="s">
        <v>1716</v>
      </c>
      <c r="N70" s="75" t="s">
        <v>1727</v>
      </c>
      <c r="O70" s="75"/>
      <c r="P70" s="69"/>
      <c r="Q70" s="69"/>
      <c r="R70" s="75"/>
      <c r="S70" s="69"/>
      <c r="T70" s="69"/>
      <c r="U70" s="69"/>
      <c r="V70" s="69"/>
      <c r="W70" s="69"/>
      <c r="X70" s="69"/>
      <c r="Y70" s="633"/>
      <c r="Z70" s="637">
        <f t="shared" ref="Z70:Z106" si="2">I70*Z$4</f>
        <v>4200</v>
      </c>
      <c r="AA70" s="298">
        <f t="shared" ref="AA70:AA106" si="3">I70+Z70</f>
        <v>64200</v>
      </c>
    </row>
    <row r="71" spans="1:27" ht="15.5" x14ac:dyDescent="0.35">
      <c r="A71" s="69"/>
      <c r="B71" s="69"/>
      <c r="C71" s="69"/>
      <c r="D71" s="69"/>
      <c r="E71" s="69"/>
      <c r="F71" s="69"/>
      <c r="G71" s="69" t="s">
        <v>1728</v>
      </c>
      <c r="H71" s="69"/>
      <c r="I71" s="74">
        <v>60000</v>
      </c>
      <c r="J71" s="69"/>
      <c r="K71" s="69" t="s">
        <v>1715</v>
      </c>
      <c r="L71" s="75">
        <v>2014</v>
      </c>
      <c r="M71" s="75" t="s">
        <v>1716</v>
      </c>
      <c r="N71" s="75" t="s">
        <v>1729</v>
      </c>
      <c r="O71" s="75"/>
      <c r="P71" s="69"/>
      <c r="Q71" s="69"/>
      <c r="R71" s="75"/>
      <c r="S71" s="69"/>
      <c r="T71" s="69"/>
      <c r="U71" s="69"/>
      <c r="V71" s="69"/>
      <c r="W71" s="69"/>
      <c r="X71" s="69"/>
      <c r="Y71" s="633"/>
      <c r="Z71" s="637">
        <f t="shared" si="2"/>
        <v>4200</v>
      </c>
      <c r="AA71" s="298">
        <f t="shared" si="3"/>
        <v>64200</v>
      </c>
    </row>
    <row r="72" spans="1:27" ht="15.5" x14ac:dyDescent="0.35">
      <c r="A72" s="69"/>
      <c r="B72" s="69"/>
      <c r="C72" s="69"/>
      <c r="D72" s="69"/>
      <c r="E72" s="69"/>
      <c r="F72" s="69"/>
      <c r="G72" s="69" t="s">
        <v>1730</v>
      </c>
      <c r="H72" s="69"/>
      <c r="I72" s="74">
        <v>60000</v>
      </c>
      <c r="J72" s="69"/>
      <c r="K72" s="69" t="s">
        <v>1715</v>
      </c>
      <c r="L72" s="75">
        <v>2014</v>
      </c>
      <c r="M72" s="75" t="s">
        <v>1716</v>
      </c>
      <c r="N72" s="75" t="s">
        <v>1731</v>
      </c>
      <c r="O72" s="75"/>
      <c r="P72" s="69"/>
      <c r="Q72" s="69"/>
      <c r="R72" s="75"/>
      <c r="S72" s="69"/>
      <c r="T72" s="69"/>
      <c r="U72" s="69"/>
      <c r="V72" s="69"/>
      <c r="W72" s="69"/>
      <c r="X72" s="69"/>
      <c r="Y72" s="633"/>
      <c r="Z72" s="637">
        <f t="shared" si="2"/>
        <v>4200</v>
      </c>
      <c r="AA72" s="298">
        <f t="shared" si="3"/>
        <v>64200</v>
      </c>
    </row>
    <row r="73" spans="1:27" ht="15.5" x14ac:dyDescent="0.35">
      <c r="A73" s="69"/>
      <c r="B73" s="69"/>
      <c r="C73" s="69"/>
      <c r="D73" s="69"/>
      <c r="E73" s="69"/>
      <c r="F73" s="69"/>
      <c r="G73" s="69" t="s">
        <v>1732</v>
      </c>
      <c r="H73" s="69"/>
      <c r="I73" s="74">
        <v>60000</v>
      </c>
      <c r="J73" s="69"/>
      <c r="K73" s="69" t="s">
        <v>1715</v>
      </c>
      <c r="L73" s="75">
        <v>2014</v>
      </c>
      <c r="M73" s="75" t="s">
        <v>1716</v>
      </c>
      <c r="N73" s="75" t="s">
        <v>1733</v>
      </c>
      <c r="O73" s="75"/>
      <c r="P73" s="69"/>
      <c r="Q73" s="69"/>
      <c r="R73" s="75"/>
      <c r="S73" s="69"/>
      <c r="T73" s="69"/>
      <c r="U73" s="69"/>
      <c r="V73" s="69"/>
      <c r="W73" s="69"/>
      <c r="X73" s="69"/>
      <c r="Y73" s="633"/>
      <c r="Z73" s="637">
        <f t="shared" si="2"/>
        <v>4200</v>
      </c>
      <c r="AA73" s="298">
        <f t="shared" si="3"/>
        <v>64200</v>
      </c>
    </row>
    <row r="74" spans="1:27" ht="15.5" x14ac:dyDescent="0.35">
      <c r="A74" s="69"/>
      <c r="B74" s="69"/>
      <c r="C74" s="69"/>
      <c r="D74" s="69"/>
      <c r="E74" s="69"/>
      <c r="F74" s="69"/>
      <c r="G74" s="69" t="s">
        <v>1734</v>
      </c>
      <c r="H74" s="69"/>
      <c r="I74" s="74">
        <v>60000</v>
      </c>
      <c r="J74" s="69"/>
      <c r="K74" s="69" t="s">
        <v>1715</v>
      </c>
      <c r="L74" s="75">
        <v>2014</v>
      </c>
      <c r="M74" s="75" t="s">
        <v>1716</v>
      </c>
      <c r="N74" s="75" t="s">
        <v>1735</v>
      </c>
      <c r="O74" s="75"/>
      <c r="P74" s="69"/>
      <c r="Q74" s="69"/>
      <c r="R74" s="75"/>
      <c r="S74" s="69"/>
      <c r="T74" s="69"/>
      <c r="U74" s="69"/>
      <c r="V74" s="69"/>
      <c r="W74" s="69"/>
      <c r="X74" s="69"/>
      <c r="Y74" s="633"/>
      <c r="Z74" s="637">
        <f t="shared" si="2"/>
        <v>4200</v>
      </c>
      <c r="AA74" s="298">
        <f t="shared" si="3"/>
        <v>64200</v>
      </c>
    </row>
    <row r="75" spans="1:27" ht="15.5" x14ac:dyDescent="0.35">
      <c r="A75" s="69"/>
      <c r="B75" s="69"/>
      <c r="C75" s="69"/>
      <c r="D75" s="69"/>
      <c r="E75" s="69"/>
      <c r="F75" s="69"/>
      <c r="G75" s="69" t="s">
        <v>1736</v>
      </c>
      <c r="H75" s="69"/>
      <c r="I75" s="74">
        <v>60000</v>
      </c>
      <c r="J75" s="69"/>
      <c r="K75" s="69" t="s">
        <v>1715</v>
      </c>
      <c r="L75" s="75">
        <v>2014</v>
      </c>
      <c r="M75" s="75" t="s">
        <v>1716</v>
      </c>
      <c r="N75" s="75" t="s">
        <v>1737</v>
      </c>
      <c r="O75" s="75"/>
      <c r="P75" s="69"/>
      <c r="Q75" s="69"/>
      <c r="R75" s="75"/>
      <c r="S75" s="69"/>
      <c r="T75" s="69"/>
      <c r="U75" s="69"/>
      <c r="V75" s="69"/>
      <c r="W75" s="69"/>
      <c r="X75" s="69"/>
      <c r="Y75" s="633"/>
      <c r="Z75" s="637">
        <f t="shared" si="2"/>
        <v>4200</v>
      </c>
      <c r="AA75" s="298">
        <f t="shared" si="3"/>
        <v>64200</v>
      </c>
    </row>
    <row r="76" spans="1:27" ht="15.5" x14ac:dyDescent="0.35">
      <c r="A76" s="69"/>
      <c r="B76" s="69"/>
      <c r="C76" s="69"/>
      <c r="D76" s="69"/>
      <c r="E76" s="69"/>
      <c r="F76" s="69"/>
      <c r="G76" s="69" t="s">
        <v>1738</v>
      </c>
      <c r="H76" s="69"/>
      <c r="I76" s="74">
        <v>60000</v>
      </c>
      <c r="J76" s="69"/>
      <c r="K76" s="69" t="s">
        <v>1715</v>
      </c>
      <c r="L76" s="75">
        <v>2014</v>
      </c>
      <c r="M76" s="75" t="s">
        <v>1716</v>
      </c>
      <c r="N76" s="75" t="s">
        <v>1739</v>
      </c>
      <c r="O76" s="75"/>
      <c r="P76" s="69"/>
      <c r="Q76" s="69"/>
      <c r="R76" s="75"/>
      <c r="S76" s="69"/>
      <c r="T76" s="69"/>
      <c r="U76" s="69"/>
      <c r="V76" s="69"/>
      <c r="W76" s="69"/>
      <c r="X76" s="69"/>
      <c r="Y76" s="633"/>
      <c r="Z76" s="637">
        <f t="shared" si="2"/>
        <v>4200</v>
      </c>
      <c r="AA76" s="298">
        <f t="shared" si="3"/>
        <v>64200</v>
      </c>
    </row>
    <row r="77" spans="1:27" ht="15.5" x14ac:dyDescent="0.35">
      <c r="A77" s="69"/>
      <c r="B77" s="69"/>
      <c r="C77" s="69"/>
      <c r="D77" s="69"/>
      <c r="E77" s="69"/>
      <c r="F77" s="69"/>
      <c r="G77" s="69" t="s">
        <v>1740</v>
      </c>
      <c r="H77" s="69"/>
      <c r="I77" s="74">
        <v>60000</v>
      </c>
      <c r="J77" s="69"/>
      <c r="K77" s="69" t="s">
        <v>1715</v>
      </c>
      <c r="L77" s="75">
        <v>2014</v>
      </c>
      <c r="M77" s="75" t="s">
        <v>1716</v>
      </c>
      <c r="N77" s="75" t="s">
        <v>1741</v>
      </c>
      <c r="O77" s="75"/>
      <c r="P77" s="69"/>
      <c r="Q77" s="69"/>
      <c r="R77" s="75"/>
      <c r="S77" s="69"/>
      <c r="T77" s="69"/>
      <c r="U77" s="69"/>
      <c r="V77" s="69"/>
      <c r="W77" s="69"/>
      <c r="X77" s="69"/>
      <c r="Y77" s="633"/>
      <c r="Z77" s="637">
        <f t="shared" si="2"/>
        <v>4200</v>
      </c>
      <c r="AA77" s="298">
        <f t="shared" si="3"/>
        <v>64200</v>
      </c>
    </row>
    <row r="78" spans="1:27" ht="15.5" x14ac:dyDescent="0.35">
      <c r="A78" s="69"/>
      <c r="B78" s="69"/>
      <c r="C78" s="69"/>
      <c r="D78" s="69"/>
      <c r="E78" s="69"/>
      <c r="F78" s="69"/>
      <c r="G78" s="69" t="s">
        <v>1742</v>
      </c>
      <c r="H78" s="69"/>
      <c r="I78" s="74">
        <v>60000</v>
      </c>
      <c r="J78" s="69"/>
      <c r="K78" s="69" t="s">
        <v>1715</v>
      </c>
      <c r="L78" s="75">
        <v>2014</v>
      </c>
      <c r="M78" s="75" t="s">
        <v>1716</v>
      </c>
      <c r="N78" s="75" t="s">
        <v>1743</v>
      </c>
      <c r="O78" s="75"/>
      <c r="P78" s="69"/>
      <c r="Q78" s="69"/>
      <c r="R78" s="75"/>
      <c r="S78" s="69"/>
      <c r="T78" s="69"/>
      <c r="U78" s="69"/>
      <c r="V78" s="69"/>
      <c r="W78" s="69"/>
      <c r="X78" s="69"/>
      <c r="Y78" s="633"/>
      <c r="Z78" s="637">
        <f t="shared" si="2"/>
        <v>4200</v>
      </c>
      <c r="AA78" s="298">
        <f t="shared" si="3"/>
        <v>64200</v>
      </c>
    </row>
    <row r="79" spans="1:27" ht="15.5" x14ac:dyDescent="0.35">
      <c r="A79" s="69"/>
      <c r="B79" s="69"/>
      <c r="C79" s="69"/>
      <c r="D79" s="69"/>
      <c r="E79" s="69"/>
      <c r="F79" s="69"/>
      <c r="G79" s="69" t="s">
        <v>1744</v>
      </c>
      <c r="H79" s="69"/>
      <c r="I79" s="74">
        <v>60000</v>
      </c>
      <c r="J79" s="69"/>
      <c r="K79" s="69" t="s">
        <v>1170</v>
      </c>
      <c r="L79" s="75">
        <v>2014</v>
      </c>
      <c r="M79" s="75" t="s">
        <v>1171</v>
      </c>
      <c r="N79" s="75">
        <v>73004278</v>
      </c>
      <c r="O79" s="75"/>
      <c r="P79" s="69"/>
      <c r="Q79" s="69"/>
      <c r="R79" s="75"/>
      <c r="S79" s="69"/>
      <c r="T79" s="69"/>
      <c r="U79" s="69"/>
      <c r="V79" s="69"/>
      <c r="W79" s="69"/>
      <c r="X79" s="69"/>
      <c r="Y79" s="116" t="s">
        <v>1745</v>
      </c>
      <c r="Z79" s="637">
        <f t="shared" si="2"/>
        <v>4200</v>
      </c>
      <c r="AA79" s="298">
        <f t="shared" si="3"/>
        <v>64200</v>
      </c>
    </row>
    <row r="80" spans="1:27" ht="15.5" x14ac:dyDescent="0.35">
      <c r="A80" s="69"/>
      <c r="B80" s="69"/>
      <c r="C80" s="69"/>
      <c r="D80" s="69"/>
      <c r="E80" s="69"/>
      <c r="F80" s="69"/>
      <c r="G80" s="69" t="s">
        <v>1746</v>
      </c>
      <c r="H80" s="69"/>
      <c r="I80" s="74">
        <v>60000</v>
      </c>
      <c r="J80" s="69"/>
      <c r="K80" s="69" t="s">
        <v>1170</v>
      </c>
      <c r="L80" s="75">
        <v>2015</v>
      </c>
      <c r="M80" s="75" t="s">
        <v>1747</v>
      </c>
      <c r="N80" s="75">
        <v>73004283</v>
      </c>
      <c r="O80" s="75"/>
      <c r="P80" s="69"/>
      <c r="Q80" s="69"/>
      <c r="R80" s="75"/>
      <c r="S80" s="69"/>
      <c r="T80" s="69"/>
      <c r="U80" s="69"/>
      <c r="V80" s="69"/>
      <c r="W80" s="69"/>
      <c r="X80" s="69"/>
      <c r="Y80" s="116" t="s">
        <v>1745</v>
      </c>
      <c r="Z80" s="637">
        <f t="shared" si="2"/>
        <v>4200</v>
      </c>
      <c r="AA80" s="298">
        <f t="shared" si="3"/>
        <v>64200</v>
      </c>
    </row>
    <row r="81" spans="1:27" ht="15.5" x14ac:dyDescent="0.35">
      <c r="A81" s="69"/>
      <c r="B81" s="69"/>
      <c r="C81" s="69"/>
      <c r="D81" s="69"/>
      <c r="E81" s="69"/>
      <c r="F81" s="69"/>
      <c r="G81" s="86" t="s">
        <v>994</v>
      </c>
      <c r="H81" s="86"/>
      <c r="I81" s="87">
        <f>SUM(I65:I80)</f>
        <v>960000</v>
      </c>
      <c r="J81" s="69"/>
      <c r="K81" s="69"/>
      <c r="L81" s="75"/>
      <c r="M81" s="75"/>
      <c r="N81" s="75"/>
      <c r="O81" s="75"/>
      <c r="P81" s="69"/>
      <c r="Q81" s="69"/>
      <c r="R81" s="75"/>
      <c r="S81" s="69"/>
      <c r="T81" s="69"/>
      <c r="U81" s="69"/>
      <c r="V81" s="69"/>
      <c r="W81" s="69"/>
      <c r="X81" s="69"/>
      <c r="Y81" s="116"/>
      <c r="Z81" s="637">
        <f t="shared" si="2"/>
        <v>67200</v>
      </c>
      <c r="AA81" s="300">
        <f t="shared" si="3"/>
        <v>1027200</v>
      </c>
    </row>
    <row r="82" spans="1:27" ht="15.5" x14ac:dyDescent="0.35">
      <c r="A82" s="64"/>
      <c r="B82" s="64"/>
      <c r="C82" s="64"/>
      <c r="D82" s="64"/>
      <c r="E82" s="64"/>
      <c r="F82" s="64"/>
      <c r="G82" s="66" t="s">
        <v>1748</v>
      </c>
      <c r="H82" s="64"/>
      <c r="I82" s="67"/>
      <c r="J82" s="64"/>
      <c r="K82" s="64"/>
      <c r="L82" s="68"/>
      <c r="M82" s="68"/>
      <c r="N82" s="68"/>
      <c r="O82" s="68"/>
      <c r="P82" s="64"/>
      <c r="Q82" s="64"/>
      <c r="R82" s="68"/>
      <c r="S82" s="64"/>
      <c r="T82" s="64"/>
      <c r="U82" s="64"/>
      <c r="V82" s="64"/>
      <c r="W82" s="64"/>
      <c r="X82" s="64"/>
      <c r="Y82" s="115"/>
      <c r="Z82" s="637">
        <f t="shared" si="2"/>
        <v>0</v>
      </c>
      <c r="AA82" s="297">
        <f t="shared" si="3"/>
        <v>0</v>
      </c>
    </row>
    <row r="83" spans="1:27" ht="15.5" x14ac:dyDescent="0.35">
      <c r="A83" s="76"/>
      <c r="B83" s="76"/>
      <c r="C83" s="76"/>
      <c r="D83" s="76"/>
      <c r="E83" s="76"/>
      <c r="F83" s="76"/>
      <c r="G83" s="79" t="s">
        <v>1749</v>
      </c>
      <c r="H83" s="69"/>
      <c r="I83" s="74">
        <v>200000</v>
      </c>
      <c r="J83" s="69"/>
      <c r="K83" s="69"/>
      <c r="L83" s="69"/>
      <c r="M83" s="69"/>
      <c r="N83" s="69"/>
      <c r="O83" s="75"/>
      <c r="P83" s="69"/>
      <c r="Q83" s="69"/>
      <c r="R83" s="69"/>
      <c r="S83" s="69"/>
      <c r="T83" s="69"/>
      <c r="U83" s="69"/>
      <c r="V83" s="69"/>
      <c r="W83" s="69"/>
      <c r="X83" s="69"/>
      <c r="Y83" s="121"/>
      <c r="Z83" s="637">
        <f t="shared" si="2"/>
        <v>14000.000000000002</v>
      </c>
      <c r="AA83" s="298">
        <f t="shared" si="3"/>
        <v>214000</v>
      </c>
    </row>
    <row r="84" spans="1:27" ht="15.5" x14ac:dyDescent="0.35">
      <c r="A84" s="76"/>
      <c r="B84" s="76"/>
      <c r="C84" s="76"/>
      <c r="D84" s="76"/>
      <c r="E84" s="76"/>
      <c r="F84" s="76"/>
      <c r="G84" s="86" t="s">
        <v>994</v>
      </c>
      <c r="H84" s="69"/>
      <c r="I84" s="87">
        <f>SUM(I83)</f>
        <v>200000</v>
      </c>
      <c r="J84" s="69"/>
      <c r="K84" s="69"/>
      <c r="L84" s="69"/>
      <c r="M84" s="69"/>
      <c r="N84" s="69"/>
      <c r="O84" s="75"/>
      <c r="P84" s="69"/>
      <c r="Q84" s="69"/>
      <c r="R84" s="69"/>
      <c r="S84" s="69"/>
      <c r="T84" s="69"/>
      <c r="U84" s="69"/>
      <c r="V84" s="69"/>
      <c r="W84" s="69"/>
      <c r="X84" s="69"/>
      <c r="Y84" s="121"/>
      <c r="Z84" s="637">
        <f t="shared" si="2"/>
        <v>14000.000000000002</v>
      </c>
      <c r="AA84" s="300">
        <f t="shared" si="3"/>
        <v>214000</v>
      </c>
    </row>
    <row r="85" spans="1:27" ht="15.5" x14ac:dyDescent="0.35">
      <c r="A85" s="64"/>
      <c r="B85" s="64"/>
      <c r="C85" s="64"/>
      <c r="D85" s="64"/>
      <c r="E85" s="64"/>
      <c r="F85" s="64"/>
      <c r="G85" s="96" t="s">
        <v>1558</v>
      </c>
      <c r="H85" s="64"/>
      <c r="I85" s="67"/>
      <c r="J85" s="64"/>
      <c r="K85" s="64"/>
      <c r="L85" s="68"/>
      <c r="M85" s="97"/>
      <c r="N85" s="68"/>
      <c r="O85" s="68"/>
      <c r="P85" s="64"/>
      <c r="Q85" s="64"/>
      <c r="R85" s="64"/>
      <c r="S85" s="64"/>
      <c r="T85" s="64"/>
      <c r="U85" s="64"/>
      <c r="V85" s="64"/>
      <c r="W85" s="64"/>
      <c r="X85" s="64"/>
      <c r="Y85" s="115"/>
      <c r="Z85" s="637">
        <f t="shared" si="2"/>
        <v>0</v>
      </c>
      <c r="AA85" s="297">
        <f t="shared" si="3"/>
        <v>0</v>
      </c>
    </row>
    <row r="86" spans="1:27" ht="15.5" x14ac:dyDescent="0.35">
      <c r="A86" s="76"/>
      <c r="B86" s="76"/>
      <c r="C86" s="76"/>
      <c r="D86" s="76"/>
      <c r="E86" s="76"/>
      <c r="F86" s="76"/>
      <c r="G86" s="79" t="s">
        <v>1559</v>
      </c>
      <c r="H86" s="69"/>
      <c r="I86" s="74">
        <v>200000</v>
      </c>
      <c r="J86" s="69"/>
      <c r="K86" s="69" t="s">
        <v>1560</v>
      </c>
      <c r="L86" s="75" t="s">
        <v>1082</v>
      </c>
      <c r="M86" s="75" t="s">
        <v>1082</v>
      </c>
      <c r="N86" s="75" t="s">
        <v>1082</v>
      </c>
      <c r="O86" s="75"/>
      <c r="P86" s="69"/>
      <c r="Q86" s="69"/>
      <c r="R86" s="69"/>
      <c r="S86" s="69"/>
      <c r="T86" s="69"/>
      <c r="U86" s="69"/>
      <c r="V86" s="69"/>
      <c r="W86" s="69"/>
      <c r="X86" s="69"/>
      <c r="Y86" s="121"/>
      <c r="Z86" s="637">
        <f t="shared" si="2"/>
        <v>14000.000000000002</v>
      </c>
      <c r="AA86" s="298">
        <f t="shared" si="3"/>
        <v>214000</v>
      </c>
    </row>
    <row r="87" spans="1:27" ht="15.5" x14ac:dyDescent="0.35">
      <c r="A87" s="76"/>
      <c r="B87" s="76"/>
      <c r="C87" s="76"/>
      <c r="D87" s="76"/>
      <c r="E87" s="76"/>
      <c r="F87" s="76"/>
      <c r="G87" s="79" t="s">
        <v>1561</v>
      </c>
      <c r="H87" s="69"/>
      <c r="I87" s="74">
        <v>200000</v>
      </c>
      <c r="J87" s="69"/>
      <c r="K87" s="69" t="s">
        <v>1562</v>
      </c>
      <c r="L87" s="75" t="s">
        <v>1082</v>
      </c>
      <c r="M87" s="75" t="s">
        <v>1563</v>
      </c>
      <c r="N87" s="75" t="s">
        <v>1082</v>
      </c>
      <c r="O87" s="75"/>
      <c r="P87" s="69"/>
      <c r="Q87" s="69"/>
      <c r="R87" s="69"/>
      <c r="S87" s="69"/>
      <c r="T87" s="69"/>
      <c r="U87" s="69"/>
      <c r="V87" s="69"/>
      <c r="W87" s="69"/>
      <c r="X87" s="69"/>
      <c r="Y87" s="121"/>
      <c r="Z87" s="637">
        <f t="shared" si="2"/>
        <v>14000.000000000002</v>
      </c>
      <c r="AA87" s="298">
        <f t="shared" si="3"/>
        <v>214000</v>
      </c>
    </row>
    <row r="88" spans="1:27" ht="15.5" x14ac:dyDescent="0.35">
      <c r="A88" s="76"/>
      <c r="B88" s="76"/>
      <c r="C88" s="76"/>
      <c r="D88" s="76"/>
      <c r="E88" s="76"/>
      <c r="F88" s="76"/>
      <c r="G88" s="79" t="s">
        <v>1565</v>
      </c>
      <c r="H88" s="69"/>
      <c r="I88" s="74">
        <v>200000</v>
      </c>
      <c r="J88" s="69"/>
      <c r="K88" s="69" t="s">
        <v>1566</v>
      </c>
      <c r="L88" s="75" t="s">
        <v>1082</v>
      </c>
      <c r="M88" s="79" t="s">
        <v>1567</v>
      </c>
      <c r="N88" s="75" t="s">
        <v>1750</v>
      </c>
      <c r="O88" s="75"/>
      <c r="P88" s="69"/>
      <c r="Q88" s="69"/>
      <c r="R88" s="69"/>
      <c r="S88" s="69"/>
      <c r="T88" s="69"/>
      <c r="U88" s="69"/>
      <c r="V88" s="69"/>
      <c r="W88" s="69"/>
      <c r="X88" s="69"/>
      <c r="Y88" s="121"/>
      <c r="Z88" s="637">
        <f t="shared" si="2"/>
        <v>14000.000000000002</v>
      </c>
      <c r="AA88" s="298">
        <f t="shared" si="3"/>
        <v>214000</v>
      </c>
    </row>
    <row r="89" spans="1:27" ht="15.5" x14ac:dyDescent="0.35">
      <c r="A89" s="76"/>
      <c r="B89" s="76"/>
      <c r="C89" s="76"/>
      <c r="D89" s="76"/>
      <c r="E89" s="76"/>
      <c r="F89" s="76"/>
      <c r="G89" s="79" t="s">
        <v>1569</v>
      </c>
      <c r="H89" s="69"/>
      <c r="I89" s="74">
        <v>200000</v>
      </c>
      <c r="J89" s="69"/>
      <c r="K89" s="69" t="s">
        <v>1570</v>
      </c>
      <c r="L89" s="75" t="s">
        <v>1063</v>
      </c>
      <c r="M89" s="79" t="s">
        <v>1063</v>
      </c>
      <c r="N89" s="75" t="s">
        <v>1571</v>
      </c>
      <c r="O89" s="75"/>
      <c r="P89" s="69"/>
      <c r="Q89" s="69"/>
      <c r="R89" s="69"/>
      <c r="S89" s="69"/>
      <c r="T89" s="69"/>
      <c r="U89" s="69"/>
      <c r="V89" s="69"/>
      <c r="W89" s="69"/>
      <c r="X89" s="69"/>
      <c r="Y89" s="121"/>
      <c r="Z89" s="637">
        <f t="shared" si="2"/>
        <v>14000.000000000002</v>
      </c>
      <c r="AA89" s="298">
        <f t="shared" si="3"/>
        <v>214000</v>
      </c>
    </row>
    <row r="90" spans="1:27" ht="15.5" x14ac:dyDescent="0.35">
      <c r="A90" s="76"/>
      <c r="B90" s="76"/>
      <c r="C90" s="76"/>
      <c r="D90" s="76"/>
      <c r="E90" s="76"/>
      <c r="F90" s="76"/>
      <c r="G90" s="86" t="s">
        <v>994</v>
      </c>
      <c r="H90" s="69"/>
      <c r="I90" s="87">
        <f>SUM(I86:I89)</f>
        <v>800000</v>
      </c>
      <c r="J90" s="69"/>
      <c r="K90" s="69"/>
      <c r="L90" s="75"/>
      <c r="M90" s="79"/>
      <c r="N90" s="75"/>
      <c r="O90" s="75"/>
      <c r="P90" s="69"/>
      <c r="Q90" s="69"/>
      <c r="R90" s="69"/>
      <c r="S90" s="69"/>
      <c r="T90" s="69"/>
      <c r="U90" s="69"/>
      <c r="V90" s="69"/>
      <c r="W90" s="69"/>
      <c r="X90" s="69"/>
      <c r="Y90" s="121"/>
      <c r="Z90" s="637">
        <f t="shared" si="2"/>
        <v>56000.000000000007</v>
      </c>
      <c r="AA90" s="300">
        <f t="shared" si="3"/>
        <v>856000</v>
      </c>
    </row>
    <row r="91" spans="1:27" ht="15.5" x14ac:dyDescent="0.35">
      <c r="A91" s="64"/>
      <c r="B91" s="64"/>
      <c r="C91" s="64"/>
      <c r="D91" s="64"/>
      <c r="E91" s="64"/>
      <c r="F91" s="64"/>
      <c r="G91" s="66" t="s">
        <v>1572</v>
      </c>
      <c r="H91" s="64"/>
      <c r="I91" s="67"/>
      <c r="J91" s="64"/>
      <c r="K91" s="64"/>
      <c r="L91" s="68"/>
      <c r="M91" s="68"/>
      <c r="N91" s="68"/>
      <c r="O91" s="68"/>
      <c r="P91" s="64"/>
      <c r="Q91" s="64"/>
      <c r="R91" s="68"/>
      <c r="S91" s="64"/>
      <c r="T91" s="64"/>
      <c r="U91" s="64"/>
      <c r="V91" s="64"/>
      <c r="W91" s="64"/>
      <c r="X91" s="64"/>
      <c r="Y91" s="115"/>
      <c r="Z91" s="637">
        <f t="shared" si="2"/>
        <v>0</v>
      </c>
      <c r="AA91" s="297">
        <f t="shared" si="3"/>
        <v>0</v>
      </c>
    </row>
    <row r="92" spans="1:27" ht="15.5" x14ac:dyDescent="0.35">
      <c r="A92" s="69"/>
      <c r="B92" s="69"/>
      <c r="C92" s="69"/>
      <c r="D92" s="69"/>
      <c r="E92" s="69"/>
      <c r="F92" s="69"/>
      <c r="G92" s="69" t="s">
        <v>1751</v>
      </c>
      <c r="H92" s="69"/>
      <c r="I92" s="74">
        <v>300000</v>
      </c>
      <c r="J92" s="69"/>
      <c r="K92" s="69" t="s">
        <v>1062</v>
      </c>
      <c r="L92" s="75" t="s">
        <v>1063</v>
      </c>
      <c r="M92" s="75" t="s">
        <v>1209</v>
      </c>
      <c r="N92" s="75">
        <v>2004125052</v>
      </c>
      <c r="O92" s="75"/>
      <c r="P92" s="69"/>
      <c r="Q92" s="69"/>
      <c r="R92" s="75"/>
      <c r="S92" s="69"/>
      <c r="T92" s="69"/>
      <c r="U92" s="69"/>
      <c r="V92" s="69"/>
      <c r="W92" s="69"/>
      <c r="X92" s="69"/>
      <c r="Y92" s="116"/>
      <c r="Z92" s="637">
        <f t="shared" si="2"/>
        <v>21000.000000000004</v>
      </c>
      <c r="AA92" s="298">
        <f t="shared" si="3"/>
        <v>321000</v>
      </c>
    </row>
    <row r="93" spans="1:27" ht="15.5" x14ac:dyDescent="0.35">
      <c r="A93" s="69"/>
      <c r="B93" s="69"/>
      <c r="C93" s="69"/>
      <c r="D93" s="69"/>
      <c r="E93" s="69"/>
      <c r="F93" s="69"/>
      <c r="G93" s="69" t="s">
        <v>1752</v>
      </c>
      <c r="H93" s="69"/>
      <c r="I93" s="74">
        <v>300000</v>
      </c>
      <c r="J93" s="69"/>
      <c r="K93" s="69" t="s">
        <v>1062</v>
      </c>
      <c r="L93" s="75" t="s">
        <v>1063</v>
      </c>
      <c r="M93" s="75" t="s">
        <v>1211</v>
      </c>
      <c r="N93" s="75">
        <v>2004125051</v>
      </c>
      <c r="O93" s="75"/>
      <c r="P93" s="69"/>
      <c r="Q93" s="69"/>
      <c r="R93" s="75"/>
      <c r="S93" s="69"/>
      <c r="T93" s="69"/>
      <c r="U93" s="69"/>
      <c r="V93" s="69"/>
      <c r="W93" s="69"/>
      <c r="X93" s="69"/>
      <c r="Y93" s="116"/>
      <c r="Z93" s="637">
        <f t="shared" si="2"/>
        <v>21000.000000000004</v>
      </c>
      <c r="AA93" s="298">
        <f t="shared" si="3"/>
        <v>321000</v>
      </c>
    </row>
    <row r="94" spans="1:27" ht="15.5" x14ac:dyDescent="0.35">
      <c r="A94" s="69"/>
      <c r="B94" s="69"/>
      <c r="C94" s="69"/>
      <c r="D94" s="69"/>
      <c r="E94" s="69"/>
      <c r="F94" s="69"/>
      <c r="G94" s="69" t="s">
        <v>1753</v>
      </c>
      <c r="H94" s="69"/>
      <c r="I94" s="74">
        <v>500000</v>
      </c>
      <c r="J94" s="69"/>
      <c r="K94" s="69" t="s">
        <v>1206</v>
      </c>
      <c r="L94" s="75" t="s">
        <v>1063</v>
      </c>
      <c r="M94" s="75" t="s">
        <v>1207</v>
      </c>
      <c r="N94" s="75" t="s">
        <v>1754</v>
      </c>
      <c r="O94" s="75"/>
      <c r="P94" s="69"/>
      <c r="Q94" s="69"/>
      <c r="R94" s="75"/>
      <c r="S94" s="69"/>
      <c r="T94" s="69"/>
      <c r="U94" s="69"/>
      <c r="V94" s="69"/>
      <c r="W94" s="69"/>
      <c r="X94" s="69"/>
      <c r="Y94" s="116"/>
      <c r="Z94" s="637">
        <f t="shared" si="2"/>
        <v>35000</v>
      </c>
      <c r="AA94" s="298">
        <f t="shared" si="3"/>
        <v>535000</v>
      </c>
    </row>
    <row r="95" spans="1:27" ht="15.5" x14ac:dyDescent="0.35">
      <c r="A95" s="69"/>
      <c r="B95" s="69"/>
      <c r="C95" s="69"/>
      <c r="D95" s="69"/>
      <c r="E95" s="69"/>
      <c r="F95" s="69"/>
      <c r="G95" s="69" t="s">
        <v>1755</v>
      </c>
      <c r="H95" s="69"/>
      <c r="I95" s="74">
        <v>300000</v>
      </c>
      <c r="J95" s="69"/>
      <c r="K95" s="69" t="s">
        <v>1756</v>
      </c>
      <c r="L95" s="75" t="s">
        <v>1063</v>
      </c>
      <c r="M95" s="75" t="s">
        <v>1757</v>
      </c>
      <c r="N95" s="75" t="s">
        <v>1063</v>
      </c>
      <c r="O95" s="75"/>
      <c r="P95" s="69"/>
      <c r="Q95" s="69"/>
      <c r="R95" s="75"/>
      <c r="S95" s="69"/>
      <c r="T95" s="69"/>
      <c r="U95" s="69"/>
      <c r="V95" s="69"/>
      <c r="W95" s="69"/>
      <c r="X95" s="69"/>
      <c r="Y95" s="116"/>
      <c r="Z95" s="637">
        <f t="shared" si="2"/>
        <v>21000.000000000004</v>
      </c>
      <c r="AA95" s="298">
        <f t="shared" si="3"/>
        <v>321000</v>
      </c>
    </row>
    <row r="96" spans="1:27" ht="15.5" x14ac:dyDescent="0.35">
      <c r="A96" s="69"/>
      <c r="B96" s="69"/>
      <c r="C96" s="69"/>
      <c r="D96" s="69"/>
      <c r="E96" s="69"/>
      <c r="F96" s="69"/>
      <c r="G96" s="86" t="s">
        <v>994</v>
      </c>
      <c r="H96" s="86"/>
      <c r="I96" s="87">
        <f>SUM(I92:I95)</f>
        <v>1400000</v>
      </c>
      <c r="J96" s="69"/>
      <c r="K96" s="69"/>
      <c r="L96" s="75"/>
      <c r="M96" s="75"/>
      <c r="N96" s="75"/>
      <c r="O96" s="75"/>
      <c r="P96" s="69"/>
      <c r="Q96" s="69"/>
      <c r="R96" s="75"/>
      <c r="S96" s="69"/>
      <c r="T96" s="69"/>
      <c r="U96" s="69"/>
      <c r="V96" s="69"/>
      <c r="W96" s="69"/>
      <c r="X96" s="69"/>
      <c r="Y96" s="116"/>
      <c r="Z96" s="637">
        <f t="shared" si="2"/>
        <v>98000.000000000015</v>
      </c>
      <c r="AA96" s="300">
        <f t="shared" si="3"/>
        <v>1498000</v>
      </c>
    </row>
    <row r="97" spans="1:27" ht="15.5" x14ac:dyDescent="0.35">
      <c r="A97" s="64"/>
      <c r="B97" s="64"/>
      <c r="C97" s="64"/>
      <c r="D97" s="64"/>
      <c r="E97" s="64"/>
      <c r="F97" s="64"/>
      <c r="G97" s="96" t="s">
        <v>1582</v>
      </c>
      <c r="H97" s="64"/>
      <c r="I97" s="67"/>
      <c r="J97" s="64"/>
      <c r="K97" s="64"/>
      <c r="L97" s="68"/>
      <c r="M97" s="68"/>
      <c r="N97" s="68"/>
      <c r="O97" s="68"/>
      <c r="P97" s="64"/>
      <c r="Q97" s="64"/>
      <c r="R97" s="68"/>
      <c r="S97" s="64"/>
      <c r="T97" s="64"/>
      <c r="U97" s="64"/>
      <c r="V97" s="64"/>
      <c r="W97" s="64"/>
      <c r="X97" s="64"/>
      <c r="Y97" s="115"/>
      <c r="Z97" s="637">
        <f t="shared" si="2"/>
        <v>0</v>
      </c>
      <c r="AA97" s="297">
        <f t="shared" si="3"/>
        <v>0</v>
      </c>
    </row>
    <row r="98" spans="1:27" ht="15.5" x14ac:dyDescent="0.35">
      <c r="A98" s="76"/>
      <c r="B98" s="76"/>
      <c r="C98" s="76"/>
      <c r="D98" s="76"/>
      <c r="E98" s="76"/>
      <c r="F98" s="76"/>
      <c r="G98" s="79" t="s">
        <v>1758</v>
      </c>
      <c r="H98" s="69"/>
      <c r="I98" s="74">
        <v>400000</v>
      </c>
      <c r="J98" s="69"/>
      <c r="K98" s="69" t="s">
        <v>1214</v>
      </c>
      <c r="L98" s="69" t="s">
        <v>1063</v>
      </c>
      <c r="M98" s="69" t="s">
        <v>1759</v>
      </c>
      <c r="N98" s="75" t="s">
        <v>1760</v>
      </c>
      <c r="O98" s="75"/>
      <c r="P98" s="69"/>
      <c r="Q98" s="69" t="s">
        <v>1761</v>
      </c>
      <c r="R98" s="69" t="s">
        <v>1066</v>
      </c>
      <c r="S98" s="69"/>
      <c r="T98" s="69"/>
      <c r="U98" s="69"/>
      <c r="V98" s="69"/>
      <c r="W98" s="69"/>
      <c r="X98" s="69"/>
      <c r="Y98" s="121"/>
      <c r="Z98" s="637">
        <f t="shared" si="2"/>
        <v>28000.000000000004</v>
      </c>
      <c r="AA98" s="298">
        <f t="shared" si="3"/>
        <v>428000</v>
      </c>
    </row>
    <row r="99" spans="1:27" ht="15.5" x14ac:dyDescent="0.35">
      <c r="A99" s="76"/>
      <c r="B99" s="76"/>
      <c r="C99" s="76"/>
      <c r="D99" s="76"/>
      <c r="E99" s="76"/>
      <c r="F99" s="76"/>
      <c r="G99" s="86" t="s">
        <v>994</v>
      </c>
      <c r="H99" s="69"/>
      <c r="I99" s="87">
        <f>SUM(I98)</f>
        <v>400000</v>
      </c>
      <c r="J99" s="69"/>
      <c r="K99" s="69"/>
      <c r="L99" s="69"/>
      <c r="M99" s="69"/>
      <c r="N99" s="75"/>
      <c r="O99" s="75"/>
      <c r="P99" s="69"/>
      <c r="Q99" s="69"/>
      <c r="R99" s="69"/>
      <c r="S99" s="69"/>
      <c r="T99" s="69"/>
      <c r="U99" s="69"/>
      <c r="V99" s="69"/>
      <c r="W99" s="69"/>
      <c r="X99" s="69"/>
      <c r="Y99" s="121"/>
      <c r="Z99" s="637">
        <f t="shared" si="2"/>
        <v>28000.000000000004</v>
      </c>
      <c r="AA99" s="300">
        <f t="shared" si="3"/>
        <v>428000</v>
      </c>
    </row>
    <row r="100" spans="1:27" ht="15.5" x14ac:dyDescent="0.35">
      <c r="A100" s="64"/>
      <c r="B100" s="64"/>
      <c r="C100" s="64"/>
      <c r="D100" s="64"/>
      <c r="E100" s="64"/>
      <c r="F100" s="64"/>
      <c r="G100" s="96" t="s">
        <v>1590</v>
      </c>
      <c r="H100" s="64"/>
      <c r="I100" s="67"/>
      <c r="J100" s="64"/>
      <c r="K100" s="64"/>
      <c r="L100" s="68"/>
      <c r="M100" s="68"/>
      <c r="N100" s="68"/>
      <c r="O100" s="68"/>
      <c r="P100" s="64"/>
      <c r="Q100" s="64"/>
      <c r="R100" s="68"/>
      <c r="S100" s="64"/>
      <c r="T100" s="64"/>
      <c r="U100" s="64"/>
      <c r="V100" s="64"/>
      <c r="W100" s="64"/>
      <c r="X100" s="64"/>
      <c r="Y100" s="115"/>
      <c r="Z100" s="637">
        <f t="shared" si="2"/>
        <v>0</v>
      </c>
      <c r="AA100" s="297">
        <f t="shared" si="3"/>
        <v>0</v>
      </c>
    </row>
    <row r="101" spans="1:27" ht="15.5" x14ac:dyDescent="0.35">
      <c r="A101" s="69"/>
      <c r="B101" s="69"/>
      <c r="C101" s="69"/>
      <c r="D101" s="69"/>
      <c r="E101" s="69"/>
      <c r="F101" s="69"/>
      <c r="G101" s="79" t="s">
        <v>1762</v>
      </c>
      <c r="H101" s="69"/>
      <c r="I101" s="74">
        <v>200000</v>
      </c>
      <c r="J101" s="69"/>
      <c r="K101" s="69" t="s">
        <v>1230</v>
      </c>
      <c r="L101" s="75" t="s">
        <v>1063</v>
      </c>
      <c r="M101" s="75" t="s">
        <v>1763</v>
      </c>
      <c r="N101" s="75" t="s">
        <v>1063</v>
      </c>
      <c r="O101" s="75"/>
      <c r="P101" s="69"/>
      <c r="Q101" s="75" t="s">
        <v>1063</v>
      </c>
      <c r="R101" s="75" t="s">
        <v>1063</v>
      </c>
      <c r="S101" s="69"/>
      <c r="T101" s="69"/>
      <c r="U101" s="69"/>
      <c r="V101" s="69"/>
      <c r="W101" s="69"/>
      <c r="X101" s="69"/>
      <c r="Y101" s="116"/>
      <c r="Z101" s="637">
        <f t="shared" si="2"/>
        <v>14000.000000000002</v>
      </c>
      <c r="AA101" s="298">
        <f t="shared" si="3"/>
        <v>214000</v>
      </c>
    </row>
    <row r="102" spans="1:27" ht="15.5" x14ac:dyDescent="0.35">
      <c r="A102" s="69"/>
      <c r="B102" s="69"/>
      <c r="C102" s="69"/>
      <c r="D102" s="69"/>
      <c r="E102" s="69"/>
      <c r="F102" s="69"/>
      <c r="G102" s="86" t="s">
        <v>994</v>
      </c>
      <c r="H102" s="69"/>
      <c r="I102" s="87">
        <f>SUM(I101)</f>
        <v>200000</v>
      </c>
      <c r="J102" s="69"/>
      <c r="K102" s="69"/>
      <c r="L102" s="75"/>
      <c r="M102" s="75"/>
      <c r="N102" s="75"/>
      <c r="O102" s="75"/>
      <c r="P102" s="69"/>
      <c r="Q102" s="75"/>
      <c r="R102" s="75"/>
      <c r="S102" s="69"/>
      <c r="T102" s="69"/>
      <c r="U102" s="69"/>
      <c r="V102" s="69"/>
      <c r="W102" s="69"/>
      <c r="X102" s="69"/>
      <c r="Y102" s="116"/>
      <c r="Z102" s="637">
        <f t="shared" si="2"/>
        <v>14000.000000000002</v>
      </c>
      <c r="AA102" s="300">
        <f t="shared" si="3"/>
        <v>214000</v>
      </c>
    </row>
    <row r="103" spans="1:27" ht="15.5" x14ac:dyDescent="0.35">
      <c r="A103" s="69"/>
      <c r="B103" s="69"/>
      <c r="C103" s="69"/>
      <c r="D103" s="64"/>
      <c r="E103" s="64"/>
      <c r="F103" s="64"/>
      <c r="G103" s="96" t="s">
        <v>1235</v>
      </c>
      <c r="H103" s="64"/>
      <c r="I103" s="67"/>
      <c r="J103" s="64"/>
      <c r="K103" s="64"/>
      <c r="L103" s="68"/>
      <c r="M103" s="68"/>
      <c r="N103" s="68"/>
      <c r="O103" s="68"/>
      <c r="P103" s="64"/>
      <c r="Q103" s="64"/>
      <c r="R103" s="68"/>
      <c r="S103" s="64"/>
      <c r="T103" s="64"/>
      <c r="U103" s="64"/>
      <c r="V103" s="64"/>
      <c r="W103" s="64"/>
      <c r="X103" s="64"/>
      <c r="Y103" s="115"/>
      <c r="Z103" s="637">
        <f t="shared" si="2"/>
        <v>0</v>
      </c>
      <c r="AA103" s="297">
        <f t="shared" si="3"/>
        <v>0</v>
      </c>
    </row>
    <row r="104" spans="1:27" ht="15.5" x14ac:dyDescent="0.35">
      <c r="A104" s="76"/>
      <c r="B104" s="76"/>
      <c r="C104" s="76"/>
      <c r="D104" s="76"/>
      <c r="E104" s="76"/>
      <c r="F104" s="76"/>
      <c r="G104" s="79" t="s">
        <v>1764</v>
      </c>
      <c r="H104" s="69"/>
      <c r="I104" s="74">
        <v>400000</v>
      </c>
      <c r="J104" s="69"/>
      <c r="K104" s="69" t="s">
        <v>1765</v>
      </c>
      <c r="L104" s="69" t="s">
        <v>1765</v>
      </c>
      <c r="M104" s="69" t="s">
        <v>1765</v>
      </c>
      <c r="N104" s="69" t="s">
        <v>1765</v>
      </c>
      <c r="O104" s="75"/>
      <c r="P104" s="69"/>
      <c r="Q104" s="69" t="s">
        <v>1063</v>
      </c>
      <c r="R104" s="69" t="s">
        <v>1766</v>
      </c>
      <c r="S104" s="69"/>
      <c r="T104" s="69"/>
      <c r="U104" s="69"/>
      <c r="V104" s="69"/>
      <c r="W104" s="69"/>
      <c r="X104" s="69"/>
      <c r="Y104" s="121"/>
      <c r="Z104" s="637">
        <f t="shared" si="2"/>
        <v>28000.000000000004</v>
      </c>
      <c r="AA104" s="298">
        <f t="shared" si="3"/>
        <v>428000</v>
      </c>
    </row>
    <row r="105" spans="1:27" ht="15.5" x14ac:dyDescent="0.35">
      <c r="A105" s="100"/>
      <c r="B105" s="100"/>
      <c r="C105" s="100"/>
      <c r="D105" s="100"/>
      <c r="E105" s="100"/>
      <c r="F105" s="100"/>
      <c r="G105" s="93" t="s">
        <v>994</v>
      </c>
      <c r="H105" s="86"/>
      <c r="I105" s="87">
        <f>SUM(I104)</f>
        <v>400000</v>
      </c>
      <c r="J105" s="102"/>
      <c r="K105" s="102"/>
      <c r="L105" s="102"/>
      <c r="M105" s="102"/>
      <c r="N105" s="102"/>
      <c r="O105" s="88"/>
      <c r="P105" s="102"/>
      <c r="Q105" s="102"/>
      <c r="R105" s="102"/>
      <c r="S105" s="102"/>
      <c r="T105" s="102"/>
      <c r="U105" s="102"/>
      <c r="V105" s="102"/>
      <c r="W105" s="102"/>
      <c r="X105" s="102"/>
      <c r="Y105" s="100"/>
      <c r="Z105" s="637">
        <f t="shared" si="2"/>
        <v>28000.000000000004</v>
      </c>
      <c r="AA105" s="300">
        <f t="shared" si="3"/>
        <v>428000</v>
      </c>
    </row>
    <row r="106" spans="1:27" ht="15.5" x14ac:dyDescent="0.35">
      <c r="G106" s="93" t="s">
        <v>894</v>
      </c>
      <c r="H106" s="69"/>
      <c r="I106" s="87">
        <f>SUM(I5:I105)/2</f>
        <v>20190000</v>
      </c>
      <c r="Z106" s="637">
        <f t="shared" si="2"/>
        <v>1413300.0000000002</v>
      </c>
      <c r="AA106" s="300">
        <f t="shared" si="3"/>
        <v>21603300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AB113"/>
  <sheetViews>
    <sheetView topLeftCell="G1" workbookViewId="0">
      <selection activeCell="AB3" sqref="AB3"/>
    </sheetView>
  </sheetViews>
  <sheetFormatPr defaultColWidth="15.453125" defaultRowHeight="15.5" x14ac:dyDescent="0.35"/>
  <cols>
    <col min="1" max="1" width="16.1796875" style="100" hidden="1" customWidth="1"/>
    <col min="2" max="2" width="21.1796875" style="100" hidden="1" customWidth="1"/>
    <col min="3" max="3" width="16.08984375" style="100" hidden="1" customWidth="1"/>
    <col min="4" max="4" width="22.81640625" style="100" hidden="1" customWidth="1"/>
    <col min="5" max="6" width="43" style="100" hidden="1" customWidth="1"/>
    <col min="7" max="7" width="65.08984375" style="100" customWidth="1"/>
    <col min="8" max="8" width="29.81640625" style="100" hidden="1" customWidth="1"/>
    <col min="9" max="9" width="29.81640625" style="135" hidden="1" customWidth="1"/>
    <col min="10" max="10" width="15.81640625" style="100" hidden="1" customWidth="1"/>
    <col min="11" max="11" width="21.81640625" style="100" hidden="1" customWidth="1"/>
    <col min="12" max="12" width="19" style="100" hidden="1" customWidth="1"/>
    <col min="13" max="13" width="21.08984375" style="100" hidden="1" customWidth="1"/>
    <col min="14" max="15" width="19.08984375" style="100" hidden="1" customWidth="1"/>
    <col min="16" max="16" width="24.453125" style="100" hidden="1" customWidth="1"/>
    <col min="17" max="17" width="21.54296875" style="100" hidden="1" customWidth="1"/>
    <col min="18" max="18" width="20.08984375" style="100" hidden="1" customWidth="1"/>
    <col min="19" max="19" width="0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5" width="30.81640625" style="100" hidden="1" customWidth="1"/>
    <col min="26" max="26" width="0" style="100" hidden="1" customWidth="1"/>
    <col min="27" max="27" width="23.08984375" style="135" customWidth="1"/>
    <col min="28" max="16384" width="15.453125" style="100"/>
  </cols>
  <sheetData>
    <row r="1" spans="1:28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8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8" x14ac:dyDescent="0.35">
      <c r="A3" s="106"/>
      <c r="B3" s="106"/>
      <c r="C3" s="106"/>
      <c r="D3" s="107"/>
      <c r="E3" s="57"/>
      <c r="F3" s="106"/>
      <c r="G3" s="106" t="s">
        <v>1767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3"/>
      <c r="AA3" s="108"/>
    </row>
    <row r="4" spans="1:28" x14ac:dyDescent="0.35">
      <c r="A4" s="64"/>
      <c r="B4" s="64"/>
      <c r="C4" s="64"/>
      <c r="D4" s="64"/>
      <c r="E4" s="64"/>
      <c r="F4" s="66"/>
      <c r="G4" s="66" t="s">
        <v>1238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Z4" s="638">
        <v>7.0000000000000007E-2</v>
      </c>
      <c r="AA4" s="67"/>
    </row>
    <row r="5" spans="1:28" x14ac:dyDescent="0.35">
      <c r="A5" s="69"/>
      <c r="B5" s="77" t="s">
        <v>1768</v>
      </c>
      <c r="C5" s="77" t="s">
        <v>214</v>
      </c>
      <c r="D5" s="77" t="s">
        <v>1769</v>
      </c>
      <c r="E5" s="77" t="s">
        <v>1770</v>
      </c>
      <c r="F5" s="73" t="s">
        <v>1771</v>
      </c>
      <c r="G5" s="69" t="s">
        <v>1772</v>
      </c>
      <c r="H5" s="69"/>
      <c r="I5" s="74">
        <v>600000</v>
      </c>
      <c r="J5" s="69"/>
      <c r="K5" s="69" t="s">
        <v>1671</v>
      </c>
      <c r="L5" s="75" t="s">
        <v>1063</v>
      </c>
      <c r="M5" s="75" t="s">
        <v>1063</v>
      </c>
      <c r="N5" s="75"/>
      <c r="O5" s="75"/>
      <c r="P5" s="69" t="s">
        <v>1773</v>
      </c>
      <c r="Q5" s="69" t="s">
        <v>1059</v>
      </c>
      <c r="R5" s="75" t="s">
        <v>1011</v>
      </c>
      <c r="S5" s="69"/>
      <c r="T5" s="69"/>
      <c r="U5" s="69"/>
      <c r="V5" s="69"/>
      <c r="W5" s="69"/>
      <c r="X5" s="116" t="s">
        <v>940</v>
      </c>
      <c r="Y5" s="116" t="s">
        <v>1774</v>
      </c>
      <c r="Z5" s="639">
        <f>I5*Z$4</f>
        <v>42000.000000000007</v>
      </c>
      <c r="AA5" s="74">
        <f>I5+Z5</f>
        <v>642000</v>
      </c>
    </row>
    <row r="6" spans="1:28" x14ac:dyDescent="0.35">
      <c r="A6" s="69"/>
      <c r="B6" s="77"/>
      <c r="C6" s="77"/>
      <c r="D6" s="77"/>
      <c r="E6" s="77"/>
      <c r="F6" s="69"/>
      <c r="G6" s="69" t="s">
        <v>1775</v>
      </c>
      <c r="H6" s="69"/>
      <c r="I6" s="74">
        <v>600000</v>
      </c>
      <c r="J6" s="69"/>
      <c r="K6" s="69" t="s">
        <v>1671</v>
      </c>
      <c r="L6" s="75" t="s">
        <v>1063</v>
      </c>
      <c r="M6" s="75" t="s">
        <v>1063</v>
      </c>
      <c r="N6" s="75" t="s">
        <v>1776</v>
      </c>
      <c r="O6" s="75"/>
      <c r="P6" s="69" t="s">
        <v>1773</v>
      </c>
      <c r="Q6" s="69" t="s">
        <v>1059</v>
      </c>
      <c r="R6" s="75" t="s">
        <v>1011</v>
      </c>
      <c r="S6" s="69"/>
      <c r="T6" s="69"/>
      <c r="U6" s="69"/>
      <c r="V6" s="69"/>
      <c r="W6" s="69"/>
      <c r="X6" s="116" t="s">
        <v>940</v>
      </c>
      <c r="Y6" s="116" t="s">
        <v>1774</v>
      </c>
      <c r="Z6" s="639">
        <f t="shared" ref="Z6:Z69" si="0">I6*Z$4</f>
        <v>42000.000000000007</v>
      </c>
      <c r="AA6" s="74">
        <f t="shared" ref="AA6:AA69" si="1">I6+Z6</f>
        <v>642000</v>
      </c>
    </row>
    <row r="7" spans="1:28" x14ac:dyDescent="0.35">
      <c r="A7" s="69"/>
      <c r="B7" s="77"/>
      <c r="C7" s="77"/>
      <c r="D7" s="77"/>
      <c r="E7" s="77"/>
      <c r="F7" s="73" t="s">
        <v>1777</v>
      </c>
      <c r="G7" s="69" t="s">
        <v>1778</v>
      </c>
      <c r="H7" s="69"/>
      <c r="I7" s="74">
        <v>650000</v>
      </c>
      <c r="J7" s="69"/>
      <c r="K7" s="69" t="s">
        <v>1671</v>
      </c>
      <c r="L7" s="75" t="s">
        <v>1063</v>
      </c>
      <c r="M7" s="75" t="s">
        <v>1063</v>
      </c>
      <c r="N7" s="75" t="s">
        <v>1779</v>
      </c>
      <c r="O7" s="75"/>
      <c r="P7" s="69" t="s">
        <v>1773</v>
      </c>
      <c r="Q7" s="69" t="s">
        <v>1780</v>
      </c>
      <c r="R7" s="75" t="s">
        <v>1011</v>
      </c>
      <c r="S7" s="69"/>
      <c r="T7" s="69"/>
      <c r="U7" s="69"/>
      <c r="V7" s="69"/>
      <c r="W7" s="69"/>
      <c r="X7" s="116" t="s">
        <v>940</v>
      </c>
      <c r="Y7" s="116"/>
      <c r="Z7" s="639">
        <f t="shared" si="0"/>
        <v>45500.000000000007</v>
      </c>
      <c r="AA7" s="74">
        <f t="shared" si="1"/>
        <v>695500</v>
      </c>
    </row>
    <row r="8" spans="1:28" x14ac:dyDescent="0.35">
      <c r="A8" s="69"/>
      <c r="B8" s="77"/>
      <c r="C8" s="77"/>
      <c r="D8" s="77"/>
      <c r="E8" s="77"/>
      <c r="F8" s="81" t="s">
        <v>1781</v>
      </c>
      <c r="G8" s="69" t="s">
        <v>1782</v>
      </c>
      <c r="H8" s="69"/>
      <c r="I8" s="74">
        <v>650000</v>
      </c>
      <c r="J8" s="69"/>
      <c r="K8" s="69" t="s">
        <v>1671</v>
      </c>
      <c r="L8" s="75" t="s">
        <v>1063</v>
      </c>
      <c r="M8" s="75" t="s">
        <v>1063</v>
      </c>
      <c r="N8" s="75" t="s">
        <v>1783</v>
      </c>
      <c r="O8" s="75"/>
      <c r="P8" s="69" t="s">
        <v>1773</v>
      </c>
      <c r="Q8" s="69" t="s">
        <v>1784</v>
      </c>
      <c r="R8" s="75" t="s">
        <v>1011</v>
      </c>
      <c r="S8" s="69"/>
      <c r="T8" s="69"/>
      <c r="U8" s="69"/>
      <c r="V8" s="69"/>
      <c r="W8" s="69"/>
      <c r="X8" s="116" t="s">
        <v>940</v>
      </c>
      <c r="Y8" s="116"/>
      <c r="Z8" s="639">
        <f t="shared" si="0"/>
        <v>45500.000000000007</v>
      </c>
      <c r="AA8" s="74">
        <f t="shared" si="1"/>
        <v>695500</v>
      </c>
    </row>
    <row r="9" spans="1:28" x14ac:dyDescent="0.35">
      <c r="A9" s="69"/>
      <c r="B9" s="77"/>
      <c r="C9" s="77"/>
      <c r="D9" s="77"/>
      <c r="E9" s="77"/>
      <c r="F9" s="81" t="s">
        <v>1785</v>
      </c>
      <c r="G9" s="69" t="s">
        <v>1786</v>
      </c>
      <c r="H9" s="69"/>
      <c r="I9" s="74">
        <v>650000</v>
      </c>
      <c r="J9" s="69"/>
      <c r="K9" s="69" t="s">
        <v>1671</v>
      </c>
      <c r="L9" s="75" t="s">
        <v>1063</v>
      </c>
      <c r="M9" s="75" t="s">
        <v>1063</v>
      </c>
      <c r="N9" s="75" t="s">
        <v>1787</v>
      </c>
      <c r="O9" s="75"/>
      <c r="P9" s="69" t="s">
        <v>1773</v>
      </c>
      <c r="Q9" s="69" t="s">
        <v>1780</v>
      </c>
      <c r="R9" s="75" t="s">
        <v>1011</v>
      </c>
      <c r="S9" s="69"/>
      <c r="T9" s="69"/>
      <c r="U9" s="69"/>
      <c r="V9" s="69"/>
      <c r="W9" s="69"/>
      <c r="X9" s="116" t="s">
        <v>940</v>
      </c>
      <c r="Y9" s="116"/>
      <c r="Z9" s="639">
        <f t="shared" si="0"/>
        <v>45500.000000000007</v>
      </c>
      <c r="AA9" s="74">
        <f t="shared" si="1"/>
        <v>695500</v>
      </c>
    </row>
    <row r="10" spans="1:28" x14ac:dyDescent="0.35">
      <c r="A10" s="69"/>
      <c r="B10" s="77"/>
      <c r="C10" s="77"/>
      <c r="D10" s="77"/>
      <c r="E10" s="77"/>
      <c r="F10" s="81" t="s">
        <v>1788</v>
      </c>
      <c r="G10" s="69" t="s">
        <v>1789</v>
      </c>
      <c r="H10" s="69"/>
      <c r="I10" s="74">
        <v>600000</v>
      </c>
      <c r="J10" s="69"/>
      <c r="K10" s="69" t="s">
        <v>1671</v>
      </c>
      <c r="L10" s="75" t="s">
        <v>1063</v>
      </c>
      <c r="M10" s="75" t="s">
        <v>1063</v>
      </c>
      <c r="N10" s="75" t="s">
        <v>1790</v>
      </c>
      <c r="O10" s="75"/>
      <c r="P10" s="69" t="s">
        <v>1773</v>
      </c>
      <c r="Q10" s="69" t="s">
        <v>1059</v>
      </c>
      <c r="R10" s="75" t="s">
        <v>1011</v>
      </c>
      <c r="S10" s="69"/>
      <c r="T10" s="69"/>
      <c r="U10" s="69"/>
      <c r="V10" s="69"/>
      <c r="W10" s="69"/>
      <c r="X10" s="116" t="s">
        <v>940</v>
      </c>
      <c r="Y10" s="116" t="s">
        <v>1774</v>
      </c>
      <c r="Z10" s="639">
        <f t="shared" si="0"/>
        <v>42000.000000000007</v>
      </c>
      <c r="AA10" s="74">
        <f t="shared" si="1"/>
        <v>642000</v>
      </c>
    </row>
    <row r="11" spans="1:28" x14ac:dyDescent="0.35">
      <c r="A11" s="69"/>
      <c r="B11" s="77"/>
      <c r="C11" s="77"/>
      <c r="D11" s="77"/>
      <c r="E11" s="77"/>
      <c r="F11" s="69"/>
      <c r="G11" s="69" t="s">
        <v>1791</v>
      </c>
      <c r="H11" s="69"/>
      <c r="I11" s="74">
        <v>600000</v>
      </c>
      <c r="J11" s="69"/>
      <c r="K11" s="69" t="s">
        <v>1671</v>
      </c>
      <c r="L11" s="75" t="s">
        <v>1063</v>
      </c>
      <c r="M11" s="75" t="s">
        <v>1063</v>
      </c>
      <c r="N11" s="75" t="s">
        <v>1792</v>
      </c>
      <c r="O11" s="75"/>
      <c r="P11" s="69" t="s">
        <v>1773</v>
      </c>
      <c r="Q11" s="69" t="s">
        <v>1059</v>
      </c>
      <c r="R11" s="75" t="s">
        <v>1011</v>
      </c>
      <c r="S11" s="69"/>
      <c r="T11" s="69"/>
      <c r="U11" s="69"/>
      <c r="V11" s="69"/>
      <c r="W11" s="69"/>
      <c r="X11" s="116" t="s">
        <v>940</v>
      </c>
      <c r="Y11" s="116" t="s">
        <v>1774</v>
      </c>
      <c r="Z11" s="639">
        <f t="shared" si="0"/>
        <v>42000.000000000007</v>
      </c>
      <c r="AA11" s="74">
        <f t="shared" si="1"/>
        <v>642000</v>
      </c>
      <c r="AB11" s="100" t="s">
        <v>1793</v>
      </c>
    </row>
    <row r="12" spans="1:28" x14ac:dyDescent="0.35">
      <c r="A12" s="69"/>
      <c r="B12" s="77"/>
      <c r="C12" s="77"/>
      <c r="D12" s="77"/>
      <c r="E12" s="77"/>
      <c r="F12" s="81" t="s">
        <v>1794</v>
      </c>
      <c r="G12" s="69" t="s">
        <v>1795</v>
      </c>
      <c r="H12" s="69"/>
      <c r="I12" s="74">
        <v>650000</v>
      </c>
      <c r="J12" s="69"/>
      <c r="K12" s="69" t="s">
        <v>1671</v>
      </c>
      <c r="L12" s="75" t="s">
        <v>1063</v>
      </c>
      <c r="M12" s="75" t="s">
        <v>1063</v>
      </c>
      <c r="N12" s="75" t="s">
        <v>1796</v>
      </c>
      <c r="O12" s="75"/>
      <c r="P12" s="69" t="s">
        <v>1773</v>
      </c>
      <c r="Q12" s="69" t="s">
        <v>1784</v>
      </c>
      <c r="R12" s="75" t="s">
        <v>1011</v>
      </c>
      <c r="S12" s="69"/>
      <c r="T12" s="69"/>
      <c r="U12" s="69"/>
      <c r="V12" s="69"/>
      <c r="W12" s="69"/>
      <c r="X12" s="116" t="s">
        <v>940</v>
      </c>
      <c r="Y12" s="116"/>
      <c r="Z12" s="639">
        <f t="shared" si="0"/>
        <v>45500.000000000007</v>
      </c>
      <c r="AA12" s="74">
        <f t="shared" si="1"/>
        <v>695500</v>
      </c>
    </row>
    <row r="13" spans="1:28" x14ac:dyDescent="0.35">
      <c r="A13" s="69"/>
      <c r="B13" s="77"/>
      <c r="C13" s="77"/>
      <c r="D13" s="77"/>
      <c r="E13" s="77"/>
      <c r="F13" s="81" t="s">
        <v>1797</v>
      </c>
      <c r="G13" s="69" t="s">
        <v>1798</v>
      </c>
      <c r="H13" s="69"/>
      <c r="I13" s="74">
        <v>600000</v>
      </c>
      <c r="J13" s="69"/>
      <c r="K13" s="69" t="s">
        <v>1671</v>
      </c>
      <c r="L13" s="75" t="s">
        <v>1063</v>
      </c>
      <c r="M13" s="75" t="s">
        <v>1063</v>
      </c>
      <c r="N13" s="75" t="s">
        <v>1799</v>
      </c>
      <c r="O13" s="75"/>
      <c r="P13" s="69" t="s">
        <v>1773</v>
      </c>
      <c r="Q13" s="69" t="s">
        <v>1059</v>
      </c>
      <c r="R13" s="75" t="s">
        <v>1011</v>
      </c>
      <c r="S13" s="69"/>
      <c r="T13" s="69"/>
      <c r="U13" s="69"/>
      <c r="V13" s="69"/>
      <c r="W13" s="69"/>
      <c r="X13" s="116" t="s">
        <v>940</v>
      </c>
      <c r="Y13" s="116" t="s">
        <v>1774</v>
      </c>
      <c r="Z13" s="639">
        <f t="shared" si="0"/>
        <v>42000.000000000007</v>
      </c>
      <c r="AA13" s="74">
        <f t="shared" si="1"/>
        <v>642000</v>
      </c>
    </row>
    <row r="14" spans="1:28" x14ac:dyDescent="0.35">
      <c r="A14" s="69"/>
      <c r="B14" s="77"/>
      <c r="C14" s="77"/>
      <c r="D14" s="77"/>
      <c r="E14" s="77"/>
      <c r="F14" s="81" t="s">
        <v>1800</v>
      </c>
      <c r="G14" s="69" t="s">
        <v>1801</v>
      </c>
      <c r="H14" s="69"/>
      <c r="I14" s="74">
        <v>650000</v>
      </c>
      <c r="J14" s="69"/>
      <c r="K14" s="69" t="s">
        <v>1671</v>
      </c>
      <c r="L14" s="75" t="s">
        <v>1063</v>
      </c>
      <c r="M14" s="75" t="s">
        <v>1063</v>
      </c>
      <c r="N14" s="75" t="s">
        <v>1802</v>
      </c>
      <c r="O14" s="75"/>
      <c r="P14" s="69" t="s">
        <v>1773</v>
      </c>
      <c r="Q14" s="69" t="s">
        <v>1780</v>
      </c>
      <c r="R14" s="75" t="s">
        <v>1011</v>
      </c>
      <c r="S14" s="69"/>
      <c r="T14" s="69"/>
      <c r="U14" s="69"/>
      <c r="V14" s="69"/>
      <c r="W14" s="69"/>
      <c r="X14" s="116" t="s">
        <v>940</v>
      </c>
      <c r="Y14" s="116"/>
      <c r="Z14" s="639">
        <f t="shared" si="0"/>
        <v>45500.000000000007</v>
      </c>
      <c r="AA14" s="74">
        <f t="shared" si="1"/>
        <v>695500</v>
      </c>
    </row>
    <row r="15" spans="1:28" x14ac:dyDescent="0.35">
      <c r="A15" s="69"/>
      <c r="B15" s="77"/>
      <c r="C15" s="77"/>
      <c r="D15" s="77"/>
      <c r="E15" s="77"/>
      <c r="F15" s="73" t="s">
        <v>1803</v>
      </c>
      <c r="G15" s="83" t="s">
        <v>1804</v>
      </c>
      <c r="H15" s="69"/>
      <c r="I15" s="74">
        <v>600000</v>
      </c>
      <c r="J15" s="69"/>
      <c r="K15" s="69" t="s">
        <v>1671</v>
      </c>
      <c r="L15" s="75" t="s">
        <v>1063</v>
      </c>
      <c r="M15" s="75" t="s">
        <v>1063</v>
      </c>
      <c r="N15" s="75" t="s">
        <v>1805</v>
      </c>
      <c r="O15" s="75"/>
      <c r="P15" s="69" t="s">
        <v>1773</v>
      </c>
      <c r="Q15" s="69" t="s">
        <v>1780</v>
      </c>
      <c r="R15" s="75" t="s">
        <v>1011</v>
      </c>
      <c r="S15" s="69"/>
      <c r="T15" s="69"/>
      <c r="U15" s="69"/>
      <c r="V15" s="69"/>
      <c r="W15" s="69"/>
      <c r="X15" s="116" t="s">
        <v>940</v>
      </c>
      <c r="Y15" s="116" t="s">
        <v>1774</v>
      </c>
      <c r="Z15" s="639">
        <f t="shared" si="0"/>
        <v>42000.000000000007</v>
      </c>
      <c r="AA15" s="74">
        <f t="shared" si="1"/>
        <v>642000</v>
      </c>
    </row>
    <row r="16" spans="1:28" x14ac:dyDescent="0.35">
      <c r="A16" s="69"/>
      <c r="B16" s="77"/>
      <c r="C16" s="77"/>
      <c r="D16" s="77"/>
      <c r="E16" s="77"/>
      <c r="F16" s="73"/>
      <c r="G16" s="85" t="s">
        <v>994</v>
      </c>
      <c r="H16" s="86"/>
      <c r="I16" s="87">
        <f>SUM(I5:I15)</f>
        <v>6850000</v>
      </c>
      <c r="J16" s="69"/>
      <c r="K16" s="69"/>
      <c r="L16" s="75"/>
      <c r="M16" s="75"/>
      <c r="N16" s="75"/>
      <c r="O16" s="75"/>
      <c r="P16" s="69"/>
      <c r="Q16" s="69"/>
      <c r="R16" s="75"/>
      <c r="S16" s="69"/>
      <c r="T16" s="69"/>
      <c r="U16" s="69"/>
      <c r="V16" s="69"/>
      <c r="W16" s="69"/>
      <c r="X16" s="116"/>
      <c r="Y16" s="116"/>
      <c r="Z16" s="639">
        <f t="shared" si="0"/>
        <v>479500.00000000006</v>
      </c>
      <c r="AA16" s="87">
        <f t="shared" si="1"/>
        <v>7329500</v>
      </c>
    </row>
    <row r="17" spans="1:27" x14ac:dyDescent="0.35">
      <c r="A17" s="64"/>
      <c r="B17" s="99"/>
      <c r="C17" s="99"/>
      <c r="D17" s="99"/>
      <c r="E17" s="99"/>
      <c r="F17" s="66"/>
      <c r="G17" s="66" t="s">
        <v>1806</v>
      </c>
      <c r="H17" s="64"/>
      <c r="I17" s="67"/>
      <c r="J17" s="64"/>
      <c r="K17" s="64"/>
      <c r="L17" s="68"/>
      <c r="M17" s="68"/>
      <c r="N17" s="68"/>
      <c r="O17" s="68"/>
      <c r="P17" s="64"/>
      <c r="Q17" s="64"/>
      <c r="R17" s="68"/>
      <c r="S17" s="64"/>
      <c r="T17" s="64"/>
      <c r="U17" s="64"/>
      <c r="V17" s="64"/>
      <c r="W17" s="64"/>
      <c r="X17" s="115"/>
      <c r="Y17" s="115"/>
      <c r="Z17" s="639">
        <f t="shared" si="0"/>
        <v>0</v>
      </c>
      <c r="AA17" s="67">
        <f t="shared" si="1"/>
        <v>0</v>
      </c>
    </row>
    <row r="18" spans="1:27" x14ac:dyDescent="0.35">
      <c r="A18" s="69"/>
      <c r="B18" s="69"/>
      <c r="C18" s="69"/>
      <c r="D18" s="69"/>
      <c r="E18" s="69"/>
      <c r="F18" s="81" t="s">
        <v>1807</v>
      </c>
      <c r="G18" s="69" t="s">
        <v>1808</v>
      </c>
      <c r="H18" s="69"/>
      <c r="I18" s="74">
        <v>650000</v>
      </c>
      <c r="J18" s="69"/>
      <c r="K18" s="69" t="s">
        <v>1562</v>
      </c>
      <c r="L18" s="75">
        <v>2001</v>
      </c>
      <c r="M18" s="75" t="s">
        <v>1809</v>
      </c>
      <c r="N18" s="75" t="s">
        <v>1810</v>
      </c>
      <c r="O18" s="75"/>
      <c r="P18" s="69" t="s">
        <v>1811</v>
      </c>
      <c r="Q18" s="69" t="s">
        <v>1812</v>
      </c>
      <c r="R18" s="75" t="s">
        <v>1813</v>
      </c>
      <c r="S18" s="69"/>
      <c r="T18" s="69"/>
      <c r="U18" s="69"/>
      <c r="V18" s="69"/>
      <c r="W18" s="69"/>
      <c r="X18" s="116" t="s">
        <v>940</v>
      </c>
      <c r="Y18" s="116"/>
      <c r="Z18" s="639">
        <f t="shared" si="0"/>
        <v>45500.000000000007</v>
      </c>
      <c r="AA18" s="74">
        <f t="shared" si="1"/>
        <v>695500</v>
      </c>
    </row>
    <row r="19" spans="1:27" x14ac:dyDescent="0.35">
      <c r="A19" s="69"/>
      <c r="B19" s="69"/>
      <c r="C19" s="69"/>
      <c r="D19" s="69"/>
      <c r="E19" s="69"/>
      <c r="F19" s="81" t="s">
        <v>1814</v>
      </c>
      <c r="G19" s="69" t="s">
        <v>1815</v>
      </c>
      <c r="H19" s="69"/>
      <c r="I19" s="74">
        <v>650000</v>
      </c>
      <c r="J19" s="69"/>
      <c r="K19" s="69" t="s">
        <v>1562</v>
      </c>
      <c r="L19" s="75">
        <v>2001</v>
      </c>
      <c r="M19" s="75" t="s">
        <v>1809</v>
      </c>
      <c r="N19" s="75" t="s">
        <v>1816</v>
      </c>
      <c r="O19" s="75"/>
      <c r="P19" s="69" t="s">
        <v>1811</v>
      </c>
      <c r="Q19" s="69" t="s">
        <v>1812</v>
      </c>
      <c r="R19" s="75" t="s">
        <v>1813</v>
      </c>
      <c r="S19" s="69"/>
      <c r="T19" s="69"/>
      <c r="U19" s="69"/>
      <c r="V19" s="69"/>
      <c r="W19" s="69"/>
      <c r="X19" s="116" t="s">
        <v>940</v>
      </c>
      <c r="Y19" s="116"/>
      <c r="Z19" s="639">
        <f t="shared" si="0"/>
        <v>45500.000000000007</v>
      </c>
      <c r="AA19" s="74">
        <f t="shared" si="1"/>
        <v>695500</v>
      </c>
    </row>
    <row r="20" spans="1:27" x14ac:dyDescent="0.35">
      <c r="A20" s="69"/>
      <c r="B20" s="69"/>
      <c r="C20" s="69"/>
      <c r="D20" s="69"/>
      <c r="E20" s="69"/>
      <c r="F20" s="69"/>
      <c r="G20" s="69" t="s">
        <v>1817</v>
      </c>
      <c r="H20" s="69"/>
      <c r="I20" s="74">
        <v>650000</v>
      </c>
      <c r="J20" s="69"/>
      <c r="K20" s="69" t="s">
        <v>1562</v>
      </c>
      <c r="L20" s="75">
        <v>2001</v>
      </c>
      <c r="M20" s="75" t="s">
        <v>1809</v>
      </c>
      <c r="N20" s="75" t="s">
        <v>1818</v>
      </c>
      <c r="O20" s="75"/>
      <c r="P20" s="69" t="s">
        <v>1811</v>
      </c>
      <c r="Q20" s="69" t="s">
        <v>1812</v>
      </c>
      <c r="R20" s="75" t="s">
        <v>1813</v>
      </c>
      <c r="S20" s="69"/>
      <c r="T20" s="69"/>
      <c r="U20" s="69"/>
      <c r="V20" s="69"/>
      <c r="W20" s="69"/>
      <c r="X20" s="116" t="s">
        <v>940</v>
      </c>
      <c r="Y20" s="116"/>
      <c r="Z20" s="639">
        <f t="shared" si="0"/>
        <v>45500.000000000007</v>
      </c>
      <c r="AA20" s="74">
        <f t="shared" si="1"/>
        <v>695500</v>
      </c>
    </row>
    <row r="21" spans="1:27" x14ac:dyDescent="0.35">
      <c r="A21" s="69"/>
      <c r="B21" s="69"/>
      <c r="C21" s="69"/>
      <c r="D21" s="69"/>
      <c r="E21" s="69"/>
      <c r="F21" s="73" t="s">
        <v>1819</v>
      </c>
      <c r="G21" s="69" t="s">
        <v>1820</v>
      </c>
      <c r="H21" s="69"/>
      <c r="I21" s="74">
        <v>650000</v>
      </c>
      <c r="J21" s="69"/>
      <c r="K21" s="69" t="s">
        <v>1821</v>
      </c>
      <c r="L21" s="75" t="s">
        <v>1063</v>
      </c>
      <c r="M21" s="75" t="s">
        <v>1822</v>
      </c>
      <c r="N21" s="75" t="s">
        <v>1063</v>
      </c>
      <c r="O21" s="75"/>
      <c r="P21" s="69" t="s">
        <v>937</v>
      </c>
      <c r="Q21" s="69" t="s">
        <v>1812</v>
      </c>
      <c r="R21" s="75" t="s">
        <v>1823</v>
      </c>
      <c r="S21" s="69"/>
      <c r="T21" s="69"/>
      <c r="U21" s="69"/>
      <c r="V21" s="69"/>
      <c r="W21" s="69"/>
      <c r="X21" s="116" t="s">
        <v>940</v>
      </c>
      <c r="Y21" s="116"/>
      <c r="Z21" s="639">
        <f t="shared" si="0"/>
        <v>45500.000000000007</v>
      </c>
      <c r="AA21" s="74">
        <f t="shared" si="1"/>
        <v>695500</v>
      </c>
    </row>
    <row r="22" spans="1:27" x14ac:dyDescent="0.35">
      <c r="A22" s="69"/>
      <c r="B22" s="69"/>
      <c r="C22" s="69"/>
      <c r="D22" s="69"/>
      <c r="E22" s="69"/>
      <c r="F22" s="69"/>
      <c r="G22" s="69" t="s">
        <v>1824</v>
      </c>
      <c r="H22" s="69"/>
      <c r="I22" s="74">
        <v>650000</v>
      </c>
      <c r="J22" s="69"/>
      <c r="K22" s="69" t="s">
        <v>1821</v>
      </c>
      <c r="L22" s="75" t="s">
        <v>1063</v>
      </c>
      <c r="M22" s="75" t="s">
        <v>1822</v>
      </c>
      <c r="N22" s="75" t="s">
        <v>1063</v>
      </c>
      <c r="O22" s="75"/>
      <c r="P22" s="69" t="s">
        <v>937</v>
      </c>
      <c r="Q22" s="69" t="s">
        <v>1812</v>
      </c>
      <c r="R22" s="75" t="s">
        <v>1823</v>
      </c>
      <c r="S22" s="69"/>
      <c r="T22" s="69"/>
      <c r="U22" s="69"/>
      <c r="V22" s="69"/>
      <c r="W22" s="69"/>
      <c r="X22" s="116" t="s">
        <v>940</v>
      </c>
      <c r="Y22" s="116"/>
      <c r="Z22" s="639">
        <f t="shared" si="0"/>
        <v>45500.000000000007</v>
      </c>
      <c r="AA22" s="74">
        <f t="shared" si="1"/>
        <v>695500</v>
      </c>
    </row>
    <row r="23" spans="1:27" x14ac:dyDescent="0.35">
      <c r="A23" s="69"/>
      <c r="B23" s="69"/>
      <c r="C23" s="69"/>
      <c r="D23" s="69"/>
      <c r="E23" s="69"/>
      <c r="F23" s="69"/>
      <c r="G23" s="69" t="s">
        <v>1825</v>
      </c>
      <c r="H23" s="69"/>
      <c r="I23" s="74">
        <v>650000</v>
      </c>
      <c r="J23" s="69"/>
      <c r="K23" s="69" t="s">
        <v>1821</v>
      </c>
      <c r="L23" s="75" t="s">
        <v>1063</v>
      </c>
      <c r="M23" s="75" t="s">
        <v>1822</v>
      </c>
      <c r="N23" s="75" t="s">
        <v>1063</v>
      </c>
      <c r="O23" s="75"/>
      <c r="P23" s="69" t="s">
        <v>937</v>
      </c>
      <c r="Q23" s="69" t="s">
        <v>1812</v>
      </c>
      <c r="R23" s="75" t="s">
        <v>1823</v>
      </c>
      <c r="S23" s="69"/>
      <c r="T23" s="69"/>
      <c r="U23" s="69"/>
      <c r="V23" s="69"/>
      <c r="W23" s="69"/>
      <c r="X23" s="116" t="s">
        <v>940</v>
      </c>
      <c r="Y23" s="116"/>
      <c r="Z23" s="639">
        <f t="shared" si="0"/>
        <v>45500.000000000007</v>
      </c>
      <c r="AA23" s="74">
        <f t="shared" si="1"/>
        <v>695500</v>
      </c>
    </row>
    <row r="24" spans="1:27" x14ac:dyDescent="0.35">
      <c r="A24" s="69"/>
      <c r="B24" s="69"/>
      <c r="C24" s="69"/>
      <c r="D24" s="69"/>
      <c r="E24" s="69"/>
      <c r="F24" s="73" t="s">
        <v>1826</v>
      </c>
      <c r="G24" s="69" t="s">
        <v>1827</v>
      </c>
      <c r="H24" s="69"/>
      <c r="I24" s="74">
        <v>650000</v>
      </c>
      <c r="J24" s="69"/>
      <c r="K24" s="69" t="s">
        <v>1821</v>
      </c>
      <c r="L24" s="75" t="s">
        <v>1063</v>
      </c>
      <c r="M24" s="75" t="s">
        <v>1822</v>
      </c>
      <c r="N24" s="75" t="s">
        <v>1063</v>
      </c>
      <c r="O24" s="75"/>
      <c r="P24" s="69" t="s">
        <v>937</v>
      </c>
      <c r="Q24" s="69" t="s">
        <v>1812</v>
      </c>
      <c r="R24" s="75" t="s">
        <v>1823</v>
      </c>
      <c r="S24" s="69"/>
      <c r="T24" s="69"/>
      <c r="U24" s="69"/>
      <c r="V24" s="69"/>
      <c r="W24" s="69"/>
      <c r="X24" s="116" t="s">
        <v>940</v>
      </c>
      <c r="Y24" s="116"/>
      <c r="Z24" s="639">
        <f t="shared" si="0"/>
        <v>45500.000000000007</v>
      </c>
      <c r="AA24" s="74">
        <f t="shared" si="1"/>
        <v>695500</v>
      </c>
    </row>
    <row r="25" spans="1:27" x14ac:dyDescent="0.35">
      <c r="A25" s="69"/>
      <c r="B25" s="69"/>
      <c r="C25" s="69"/>
      <c r="D25" s="69"/>
      <c r="E25" s="69"/>
      <c r="F25" s="69"/>
      <c r="G25" s="69" t="s">
        <v>1828</v>
      </c>
      <c r="H25" s="69"/>
      <c r="I25" s="74">
        <v>650000</v>
      </c>
      <c r="J25" s="69"/>
      <c r="K25" s="69" t="s">
        <v>1821</v>
      </c>
      <c r="L25" s="75" t="s">
        <v>1063</v>
      </c>
      <c r="M25" s="75" t="s">
        <v>1822</v>
      </c>
      <c r="N25" s="75" t="s">
        <v>1063</v>
      </c>
      <c r="O25" s="75"/>
      <c r="P25" s="69" t="s">
        <v>937</v>
      </c>
      <c r="Q25" s="69" t="s">
        <v>1812</v>
      </c>
      <c r="R25" s="75" t="s">
        <v>1823</v>
      </c>
      <c r="S25" s="69"/>
      <c r="T25" s="69"/>
      <c r="U25" s="69"/>
      <c r="V25" s="69"/>
      <c r="W25" s="69"/>
      <c r="X25" s="116" t="s">
        <v>940</v>
      </c>
      <c r="Y25" s="116"/>
      <c r="Z25" s="639">
        <f t="shared" si="0"/>
        <v>45500.000000000007</v>
      </c>
      <c r="AA25" s="74">
        <f t="shared" si="1"/>
        <v>695500</v>
      </c>
    </row>
    <row r="26" spans="1:27" x14ac:dyDescent="0.35">
      <c r="A26" s="69"/>
      <c r="B26" s="69"/>
      <c r="C26" s="69"/>
      <c r="D26" s="69"/>
      <c r="E26" s="69"/>
      <c r="F26" s="69"/>
      <c r="G26" s="86" t="s">
        <v>994</v>
      </c>
      <c r="H26" s="86"/>
      <c r="I26" s="87">
        <f>SUM(I18:I25)</f>
        <v>5200000</v>
      </c>
      <c r="J26" s="69"/>
      <c r="K26" s="69"/>
      <c r="L26" s="75"/>
      <c r="M26" s="75"/>
      <c r="N26" s="75"/>
      <c r="O26" s="75"/>
      <c r="P26" s="69"/>
      <c r="Q26" s="69"/>
      <c r="R26" s="75"/>
      <c r="S26" s="69"/>
      <c r="T26" s="69"/>
      <c r="U26" s="69"/>
      <c r="V26" s="69"/>
      <c r="W26" s="69"/>
      <c r="X26" s="116"/>
      <c r="Y26" s="116"/>
      <c r="Z26" s="639">
        <f t="shared" si="0"/>
        <v>364000.00000000006</v>
      </c>
      <c r="AA26" s="87">
        <f t="shared" si="1"/>
        <v>5564000</v>
      </c>
    </row>
    <row r="27" spans="1:27" x14ac:dyDescent="0.35">
      <c r="A27" s="64"/>
      <c r="B27" s="64"/>
      <c r="C27" s="64"/>
      <c r="D27" s="64"/>
      <c r="E27" s="64"/>
      <c r="F27" s="64"/>
      <c r="G27" s="66" t="s">
        <v>1829</v>
      </c>
      <c r="H27" s="64"/>
      <c r="I27" s="67"/>
      <c r="J27" s="64"/>
      <c r="K27" s="64"/>
      <c r="L27" s="68"/>
      <c r="M27" s="68"/>
      <c r="N27" s="68"/>
      <c r="O27" s="68"/>
      <c r="P27" s="64"/>
      <c r="Q27" s="64"/>
      <c r="R27" s="68"/>
      <c r="S27" s="64"/>
      <c r="T27" s="64"/>
      <c r="U27" s="64"/>
      <c r="V27" s="64"/>
      <c r="W27" s="64"/>
      <c r="X27" s="115"/>
      <c r="Y27" s="115"/>
      <c r="Z27" s="639">
        <f t="shared" si="0"/>
        <v>0</v>
      </c>
      <c r="AA27" s="67">
        <f t="shared" si="1"/>
        <v>0</v>
      </c>
    </row>
    <row r="28" spans="1:27" x14ac:dyDescent="0.35">
      <c r="A28" s="69"/>
      <c r="B28" s="69"/>
      <c r="C28" s="69"/>
      <c r="D28" s="69"/>
      <c r="E28" s="69"/>
      <c r="F28" s="69"/>
      <c r="G28" s="69" t="s">
        <v>1830</v>
      </c>
      <c r="H28" s="69"/>
      <c r="I28" s="74">
        <v>40000</v>
      </c>
      <c r="J28" s="69"/>
      <c r="K28" s="69"/>
      <c r="L28" s="75"/>
      <c r="M28" s="75"/>
      <c r="N28" s="75"/>
      <c r="O28" s="75"/>
      <c r="P28" s="69"/>
      <c r="Q28" s="69"/>
      <c r="R28" s="75"/>
      <c r="S28" s="69"/>
      <c r="T28" s="69"/>
      <c r="U28" s="69"/>
      <c r="V28" s="69"/>
      <c r="W28" s="69"/>
      <c r="X28" s="116" t="s">
        <v>940</v>
      </c>
      <c r="Y28" s="116"/>
      <c r="Z28" s="639">
        <f t="shared" si="0"/>
        <v>2800.0000000000005</v>
      </c>
      <c r="AA28" s="74">
        <f t="shared" si="1"/>
        <v>42800</v>
      </c>
    </row>
    <row r="29" spans="1:27" x14ac:dyDescent="0.35">
      <c r="A29" s="69"/>
      <c r="B29" s="69"/>
      <c r="C29" s="69"/>
      <c r="D29" s="69"/>
      <c r="E29" s="69"/>
      <c r="F29" s="69"/>
      <c r="G29" s="69" t="s">
        <v>1831</v>
      </c>
      <c r="H29" s="69"/>
      <c r="I29" s="74">
        <v>40000</v>
      </c>
      <c r="J29" s="69"/>
      <c r="K29" s="69"/>
      <c r="L29" s="75"/>
      <c r="M29" s="75"/>
      <c r="N29" s="75"/>
      <c r="O29" s="75"/>
      <c r="P29" s="69"/>
      <c r="Q29" s="69"/>
      <c r="R29" s="75"/>
      <c r="S29" s="69"/>
      <c r="T29" s="69"/>
      <c r="U29" s="69"/>
      <c r="V29" s="69"/>
      <c r="W29" s="69"/>
      <c r="X29" s="116" t="s">
        <v>940</v>
      </c>
      <c r="Y29" s="116"/>
      <c r="Z29" s="639">
        <f t="shared" si="0"/>
        <v>2800.0000000000005</v>
      </c>
      <c r="AA29" s="74">
        <f t="shared" si="1"/>
        <v>42800</v>
      </c>
    </row>
    <row r="30" spans="1:27" x14ac:dyDescent="0.35">
      <c r="A30" s="69"/>
      <c r="B30" s="69"/>
      <c r="C30" s="69"/>
      <c r="D30" s="69"/>
      <c r="E30" s="69"/>
      <c r="F30" s="69"/>
      <c r="G30" s="69" t="s">
        <v>1832</v>
      </c>
      <c r="H30" s="69"/>
      <c r="I30" s="74">
        <v>40000</v>
      </c>
      <c r="J30" s="69"/>
      <c r="K30" s="69"/>
      <c r="L30" s="75"/>
      <c r="M30" s="75"/>
      <c r="N30" s="75"/>
      <c r="O30" s="75"/>
      <c r="P30" s="69"/>
      <c r="Q30" s="69"/>
      <c r="R30" s="75"/>
      <c r="S30" s="69"/>
      <c r="T30" s="69"/>
      <c r="U30" s="69"/>
      <c r="V30" s="69"/>
      <c r="W30" s="69"/>
      <c r="X30" s="116" t="s">
        <v>940</v>
      </c>
      <c r="Y30" s="116"/>
      <c r="Z30" s="639">
        <f t="shared" si="0"/>
        <v>2800.0000000000005</v>
      </c>
      <c r="AA30" s="74">
        <f t="shared" si="1"/>
        <v>42800</v>
      </c>
    </row>
    <row r="31" spans="1:27" x14ac:dyDescent="0.35">
      <c r="A31" s="69"/>
      <c r="B31" s="69"/>
      <c r="C31" s="69"/>
      <c r="D31" s="69"/>
      <c r="E31" s="69"/>
      <c r="F31" s="69"/>
      <c r="G31" s="86" t="s">
        <v>994</v>
      </c>
      <c r="H31" s="86"/>
      <c r="I31" s="87">
        <f>SUM(I28:I30)</f>
        <v>120000</v>
      </c>
      <c r="J31" s="69"/>
      <c r="K31" s="69"/>
      <c r="L31" s="75"/>
      <c r="M31" s="75"/>
      <c r="N31" s="75"/>
      <c r="O31" s="75"/>
      <c r="P31" s="69"/>
      <c r="Q31" s="69"/>
      <c r="R31" s="75"/>
      <c r="S31" s="69"/>
      <c r="T31" s="69"/>
      <c r="U31" s="69"/>
      <c r="V31" s="69"/>
      <c r="W31" s="69"/>
      <c r="X31" s="116"/>
      <c r="Y31" s="116"/>
      <c r="Z31" s="639">
        <f t="shared" si="0"/>
        <v>8400</v>
      </c>
      <c r="AA31" s="87">
        <f t="shared" si="1"/>
        <v>128400</v>
      </c>
    </row>
    <row r="32" spans="1:27" x14ac:dyDescent="0.35">
      <c r="A32" s="64"/>
      <c r="B32" s="64"/>
      <c r="C32" s="64"/>
      <c r="D32" s="64"/>
      <c r="E32" s="64"/>
      <c r="F32" s="64"/>
      <c r="G32" s="66" t="s">
        <v>1833</v>
      </c>
      <c r="H32" s="64"/>
      <c r="I32" s="67"/>
      <c r="J32" s="64"/>
      <c r="K32" s="64"/>
      <c r="L32" s="68"/>
      <c r="M32" s="68"/>
      <c r="N32" s="68"/>
      <c r="O32" s="68"/>
      <c r="P32" s="64"/>
      <c r="Q32" s="64"/>
      <c r="R32" s="68"/>
      <c r="S32" s="64"/>
      <c r="T32" s="64"/>
      <c r="U32" s="64"/>
      <c r="V32" s="64"/>
      <c r="W32" s="64"/>
      <c r="X32" s="115"/>
      <c r="Y32" s="115"/>
      <c r="Z32" s="639">
        <f t="shared" si="0"/>
        <v>0</v>
      </c>
      <c r="AA32" s="67">
        <f t="shared" si="1"/>
        <v>0</v>
      </c>
    </row>
    <row r="33" spans="1:27" x14ac:dyDescent="0.35">
      <c r="A33" s="69"/>
      <c r="B33" s="69"/>
      <c r="C33" s="69"/>
      <c r="D33" s="69"/>
      <c r="E33" s="69"/>
      <c r="F33" s="69"/>
      <c r="G33" s="69" t="s">
        <v>1834</v>
      </c>
      <c r="H33" s="69"/>
      <c r="I33" s="74">
        <v>30000</v>
      </c>
      <c r="J33" s="69"/>
      <c r="K33" s="69"/>
      <c r="L33" s="75"/>
      <c r="M33" s="75"/>
      <c r="N33" s="75"/>
      <c r="O33" s="75"/>
      <c r="P33" s="69"/>
      <c r="Q33" s="69"/>
      <c r="R33" s="75"/>
      <c r="S33" s="69"/>
      <c r="T33" s="69"/>
      <c r="U33" s="69"/>
      <c r="V33" s="69"/>
      <c r="W33" s="69"/>
      <c r="X33" s="116"/>
      <c r="Y33" s="116"/>
      <c r="Z33" s="639">
        <f t="shared" si="0"/>
        <v>2100</v>
      </c>
      <c r="AA33" s="74">
        <f t="shared" si="1"/>
        <v>32100</v>
      </c>
    </row>
    <row r="34" spans="1:27" x14ac:dyDescent="0.35">
      <c r="A34" s="69"/>
      <c r="B34" s="69"/>
      <c r="C34" s="69"/>
      <c r="D34" s="69"/>
      <c r="E34" s="69"/>
      <c r="F34" s="69"/>
      <c r="G34" s="69" t="s">
        <v>1835</v>
      </c>
      <c r="H34" s="69"/>
      <c r="I34" s="74">
        <v>30000</v>
      </c>
      <c r="J34" s="69"/>
      <c r="K34" s="69"/>
      <c r="L34" s="75"/>
      <c r="M34" s="75"/>
      <c r="N34" s="75"/>
      <c r="O34" s="75"/>
      <c r="P34" s="69"/>
      <c r="Q34" s="69"/>
      <c r="R34" s="75"/>
      <c r="S34" s="69"/>
      <c r="T34" s="69"/>
      <c r="U34" s="69"/>
      <c r="V34" s="69"/>
      <c r="W34" s="69"/>
      <c r="X34" s="116"/>
      <c r="Y34" s="116"/>
      <c r="Z34" s="639">
        <f t="shared" si="0"/>
        <v>2100</v>
      </c>
      <c r="AA34" s="74">
        <f t="shared" si="1"/>
        <v>32100</v>
      </c>
    </row>
    <row r="35" spans="1:27" x14ac:dyDescent="0.35">
      <c r="A35" s="69"/>
      <c r="B35" s="69"/>
      <c r="C35" s="69"/>
      <c r="D35" s="69"/>
      <c r="E35" s="69" t="s">
        <v>790</v>
      </c>
      <c r="F35" s="69"/>
      <c r="G35" s="69" t="s">
        <v>1836</v>
      </c>
      <c r="H35" s="69"/>
      <c r="I35" s="74">
        <v>40000</v>
      </c>
      <c r="J35" s="69"/>
      <c r="K35" s="69"/>
      <c r="L35" s="75"/>
      <c r="M35" s="75"/>
      <c r="N35" s="75"/>
      <c r="O35" s="75"/>
      <c r="P35" s="69"/>
      <c r="Q35" s="69"/>
      <c r="R35" s="75"/>
      <c r="S35" s="69"/>
      <c r="T35" s="69"/>
      <c r="U35" s="69"/>
      <c r="V35" s="69"/>
      <c r="W35" s="69"/>
      <c r="X35" s="116"/>
      <c r="Y35" s="116"/>
      <c r="Z35" s="639">
        <f t="shared" si="0"/>
        <v>2800.0000000000005</v>
      </c>
      <c r="AA35" s="74">
        <f t="shared" si="1"/>
        <v>42800</v>
      </c>
    </row>
    <row r="36" spans="1:27" x14ac:dyDescent="0.35">
      <c r="A36" s="69"/>
      <c r="B36" s="69"/>
      <c r="C36" s="69"/>
      <c r="D36" s="69"/>
      <c r="E36" s="69"/>
      <c r="F36" s="69"/>
      <c r="G36" s="69" t="s">
        <v>1837</v>
      </c>
      <c r="H36" s="69"/>
      <c r="I36" s="74">
        <v>30000</v>
      </c>
      <c r="J36" s="69"/>
      <c r="K36" s="69"/>
      <c r="L36" s="75"/>
      <c r="M36" s="75"/>
      <c r="N36" s="75"/>
      <c r="O36" s="75"/>
      <c r="P36" s="69"/>
      <c r="Q36" s="69"/>
      <c r="R36" s="75"/>
      <c r="S36" s="69"/>
      <c r="T36" s="69"/>
      <c r="U36" s="69"/>
      <c r="V36" s="69"/>
      <c r="W36" s="69"/>
      <c r="X36" s="116"/>
      <c r="Y36" s="116"/>
      <c r="Z36" s="639">
        <f t="shared" si="0"/>
        <v>2100</v>
      </c>
      <c r="AA36" s="74">
        <f t="shared" si="1"/>
        <v>32100</v>
      </c>
    </row>
    <row r="37" spans="1:27" x14ac:dyDescent="0.35">
      <c r="A37" s="69"/>
      <c r="B37" s="69"/>
      <c r="C37" s="69"/>
      <c r="D37" s="69"/>
      <c r="E37" s="69"/>
      <c r="F37" s="69"/>
      <c r="G37" s="69" t="s">
        <v>1838</v>
      </c>
      <c r="H37" s="69"/>
      <c r="I37" s="74">
        <v>30000</v>
      </c>
      <c r="J37" s="69"/>
      <c r="K37" s="69"/>
      <c r="L37" s="75"/>
      <c r="M37" s="75"/>
      <c r="N37" s="75"/>
      <c r="O37" s="75"/>
      <c r="P37" s="69"/>
      <c r="Q37" s="69"/>
      <c r="R37" s="75"/>
      <c r="S37" s="69"/>
      <c r="T37" s="69"/>
      <c r="U37" s="69"/>
      <c r="V37" s="69"/>
      <c r="W37" s="69"/>
      <c r="X37" s="116"/>
      <c r="Y37" s="116"/>
      <c r="Z37" s="639">
        <f t="shared" si="0"/>
        <v>2100</v>
      </c>
      <c r="AA37" s="74">
        <f t="shared" si="1"/>
        <v>32100</v>
      </c>
    </row>
    <row r="38" spans="1:27" x14ac:dyDescent="0.35">
      <c r="A38" s="69"/>
      <c r="B38" s="69"/>
      <c r="C38" s="69"/>
      <c r="D38" s="69"/>
      <c r="E38" s="69"/>
      <c r="F38" s="69"/>
      <c r="G38" s="69" t="s">
        <v>1839</v>
      </c>
      <c r="H38" s="69"/>
      <c r="I38" s="74">
        <v>40000</v>
      </c>
      <c r="J38" s="69"/>
      <c r="K38" s="69"/>
      <c r="L38" s="75"/>
      <c r="M38" s="75"/>
      <c r="N38" s="75"/>
      <c r="O38" s="75"/>
      <c r="P38" s="69"/>
      <c r="Q38" s="69"/>
      <c r="R38" s="75"/>
      <c r="S38" s="69"/>
      <c r="T38" s="69"/>
      <c r="U38" s="69"/>
      <c r="V38" s="69"/>
      <c r="W38" s="69"/>
      <c r="X38" s="116"/>
      <c r="Y38" s="116"/>
      <c r="Z38" s="639">
        <f t="shared" si="0"/>
        <v>2800.0000000000005</v>
      </c>
      <c r="AA38" s="74">
        <f t="shared" si="1"/>
        <v>42800</v>
      </c>
    </row>
    <row r="39" spans="1:27" x14ac:dyDescent="0.35">
      <c r="A39" s="69"/>
      <c r="B39" s="69"/>
      <c r="C39" s="69"/>
      <c r="D39" s="69"/>
      <c r="E39" s="69"/>
      <c r="F39" s="69"/>
      <c r="G39" s="69" t="s">
        <v>1840</v>
      </c>
      <c r="H39" s="69"/>
      <c r="I39" s="74">
        <v>30000</v>
      </c>
      <c r="J39" s="69"/>
      <c r="K39" s="69"/>
      <c r="L39" s="75"/>
      <c r="M39" s="75"/>
      <c r="N39" s="75"/>
      <c r="O39" s="75"/>
      <c r="P39" s="69"/>
      <c r="Q39" s="69"/>
      <c r="R39" s="75"/>
      <c r="S39" s="69"/>
      <c r="T39" s="69"/>
      <c r="U39" s="69"/>
      <c r="V39" s="69"/>
      <c r="W39" s="69"/>
      <c r="X39" s="116"/>
      <c r="Y39" s="116"/>
      <c r="Z39" s="639">
        <f t="shared" si="0"/>
        <v>2100</v>
      </c>
      <c r="AA39" s="74">
        <f t="shared" si="1"/>
        <v>32100</v>
      </c>
    </row>
    <row r="40" spans="1:27" x14ac:dyDescent="0.35">
      <c r="A40" s="69"/>
      <c r="B40" s="69"/>
      <c r="C40" s="69"/>
      <c r="D40" s="69"/>
      <c r="E40" s="69"/>
      <c r="F40" s="69"/>
      <c r="G40" s="69" t="s">
        <v>1841</v>
      </c>
      <c r="H40" s="69"/>
      <c r="I40" s="74">
        <v>30000</v>
      </c>
      <c r="J40" s="69"/>
      <c r="K40" s="69"/>
      <c r="L40" s="75"/>
      <c r="M40" s="75"/>
      <c r="N40" s="75"/>
      <c r="O40" s="75"/>
      <c r="P40" s="69"/>
      <c r="Q40" s="69"/>
      <c r="R40" s="75"/>
      <c r="S40" s="69"/>
      <c r="T40" s="69"/>
      <c r="U40" s="69"/>
      <c r="V40" s="69"/>
      <c r="W40" s="69"/>
      <c r="X40" s="116"/>
      <c r="Y40" s="116"/>
      <c r="Z40" s="639">
        <f t="shared" si="0"/>
        <v>2100</v>
      </c>
      <c r="AA40" s="74">
        <f t="shared" si="1"/>
        <v>32100</v>
      </c>
    </row>
    <row r="41" spans="1:27" x14ac:dyDescent="0.35">
      <c r="A41" s="69"/>
      <c r="B41" s="69"/>
      <c r="C41" s="69"/>
      <c r="D41" s="69"/>
      <c r="E41" s="69"/>
      <c r="F41" s="69"/>
      <c r="G41" s="86" t="s">
        <v>994</v>
      </c>
      <c r="H41" s="86"/>
      <c r="I41" s="87">
        <f>SUM(I33:I40)</f>
        <v>260000</v>
      </c>
      <c r="J41" s="69"/>
      <c r="K41" s="69"/>
      <c r="L41" s="75"/>
      <c r="M41" s="75"/>
      <c r="N41" s="75"/>
      <c r="O41" s="75"/>
      <c r="P41" s="69"/>
      <c r="Q41" s="69"/>
      <c r="R41" s="75"/>
      <c r="S41" s="69"/>
      <c r="T41" s="69"/>
      <c r="U41" s="69"/>
      <c r="V41" s="69"/>
      <c r="W41" s="69"/>
      <c r="X41" s="116"/>
      <c r="Y41" s="116"/>
      <c r="Z41" s="639">
        <f t="shared" si="0"/>
        <v>18200</v>
      </c>
      <c r="AA41" s="87">
        <f t="shared" si="1"/>
        <v>278200</v>
      </c>
    </row>
    <row r="42" spans="1:27" x14ac:dyDescent="0.35">
      <c r="A42" s="64"/>
      <c r="B42" s="64"/>
      <c r="C42" s="64"/>
      <c r="D42" s="64"/>
      <c r="E42" s="64"/>
      <c r="F42" s="64"/>
      <c r="G42" s="66" t="s">
        <v>1842</v>
      </c>
      <c r="H42" s="64"/>
      <c r="I42" s="67"/>
      <c r="J42" s="64"/>
      <c r="K42" s="64"/>
      <c r="L42" s="68"/>
      <c r="M42" s="64"/>
      <c r="N42" s="68"/>
      <c r="O42" s="68"/>
      <c r="P42" s="64"/>
      <c r="Q42" s="64"/>
      <c r="R42" s="64"/>
      <c r="S42" s="64"/>
      <c r="T42" s="64"/>
      <c r="U42" s="64"/>
      <c r="V42" s="64"/>
      <c r="W42" s="64"/>
      <c r="X42" s="115"/>
      <c r="Y42" s="115"/>
      <c r="Z42" s="639">
        <f t="shared" si="0"/>
        <v>0</v>
      </c>
      <c r="AA42" s="67">
        <f t="shared" si="1"/>
        <v>0</v>
      </c>
    </row>
    <row r="43" spans="1:27" x14ac:dyDescent="0.35">
      <c r="A43" s="76"/>
      <c r="B43" s="76"/>
      <c r="C43" s="76"/>
      <c r="D43" s="76"/>
      <c r="E43" s="76"/>
      <c r="F43" s="76"/>
      <c r="G43" s="117" t="s">
        <v>1843</v>
      </c>
      <c r="H43" s="76"/>
      <c r="I43" s="118">
        <v>20000000</v>
      </c>
      <c r="J43" s="76"/>
      <c r="K43" s="76" t="s">
        <v>1844</v>
      </c>
      <c r="L43" s="119">
        <v>2002</v>
      </c>
      <c r="M43" s="76" t="s">
        <v>1845</v>
      </c>
      <c r="N43" s="120" t="s">
        <v>1846</v>
      </c>
      <c r="O43" s="119"/>
      <c r="P43" s="76"/>
      <c r="Q43" s="76"/>
      <c r="R43" s="76"/>
      <c r="S43" s="76"/>
      <c r="T43" s="76"/>
      <c r="U43" s="76"/>
      <c r="V43" s="76"/>
      <c r="W43" s="76"/>
      <c r="X43" s="121"/>
      <c r="Y43" s="121"/>
      <c r="Z43" s="639">
        <f t="shared" si="0"/>
        <v>1400000.0000000002</v>
      </c>
      <c r="AA43" s="118">
        <f t="shared" si="1"/>
        <v>21400000</v>
      </c>
    </row>
    <row r="44" spans="1:27" x14ac:dyDescent="0.35">
      <c r="A44" s="76"/>
      <c r="B44" s="76"/>
      <c r="C44" s="76"/>
      <c r="D44" s="76"/>
      <c r="E44" s="76"/>
      <c r="F44" s="76"/>
      <c r="G44" s="117" t="s">
        <v>1847</v>
      </c>
      <c r="H44" s="76"/>
      <c r="I44" s="118">
        <v>20000000</v>
      </c>
      <c r="J44" s="76"/>
      <c r="K44" s="76" t="s">
        <v>1844</v>
      </c>
      <c r="L44" s="119">
        <v>2002</v>
      </c>
      <c r="M44" s="76" t="s">
        <v>1845</v>
      </c>
      <c r="N44" s="120" t="s">
        <v>1848</v>
      </c>
      <c r="O44" s="119"/>
      <c r="P44" s="76"/>
      <c r="Q44" s="76"/>
      <c r="R44" s="76"/>
      <c r="S44" s="76"/>
      <c r="T44" s="76"/>
      <c r="U44" s="76"/>
      <c r="V44" s="76"/>
      <c r="W44" s="76"/>
      <c r="X44" s="121"/>
      <c r="Y44" s="121"/>
      <c r="Z44" s="639">
        <f t="shared" si="0"/>
        <v>1400000.0000000002</v>
      </c>
      <c r="AA44" s="118">
        <f t="shared" si="1"/>
        <v>21400000</v>
      </c>
    </row>
    <row r="45" spans="1:27" x14ac:dyDescent="0.35">
      <c r="A45" s="76"/>
      <c r="B45" s="76"/>
      <c r="C45" s="76"/>
      <c r="D45" s="76"/>
      <c r="E45" s="76"/>
      <c r="F45" s="76"/>
      <c r="G45" s="117" t="s">
        <v>1849</v>
      </c>
      <c r="H45" s="76"/>
      <c r="I45" s="118">
        <v>20000000</v>
      </c>
      <c r="J45" s="76"/>
      <c r="K45" s="76" t="s">
        <v>1844</v>
      </c>
      <c r="L45" s="119">
        <v>2002</v>
      </c>
      <c r="M45" s="76"/>
      <c r="N45" s="120" t="s">
        <v>1850</v>
      </c>
      <c r="O45" s="119"/>
      <c r="P45" s="76"/>
      <c r="Q45" s="122"/>
      <c r="R45" s="119"/>
      <c r="S45" s="76"/>
      <c r="T45" s="76"/>
      <c r="U45" s="76"/>
      <c r="V45" s="76"/>
      <c r="W45" s="76"/>
      <c r="X45" s="121"/>
      <c r="Y45" s="121"/>
      <c r="Z45" s="639">
        <f t="shared" si="0"/>
        <v>1400000.0000000002</v>
      </c>
      <c r="AA45" s="118">
        <f t="shared" si="1"/>
        <v>21400000</v>
      </c>
    </row>
    <row r="46" spans="1:27" x14ac:dyDescent="0.35">
      <c r="A46" s="76"/>
      <c r="B46" s="76"/>
      <c r="C46" s="76"/>
      <c r="D46" s="76"/>
      <c r="E46" s="76"/>
      <c r="F46" s="76"/>
      <c r="G46" s="86" t="s">
        <v>994</v>
      </c>
      <c r="H46" s="123"/>
      <c r="I46" s="124">
        <f>SUM(I43:I45)</f>
        <v>60000000</v>
      </c>
      <c r="J46" s="76"/>
      <c r="K46" s="76"/>
      <c r="L46" s="119"/>
      <c r="M46" s="76"/>
      <c r="N46" s="120"/>
      <c r="O46" s="119"/>
      <c r="P46" s="76"/>
      <c r="Q46" s="122"/>
      <c r="R46" s="119"/>
      <c r="S46" s="76"/>
      <c r="T46" s="76"/>
      <c r="U46" s="76"/>
      <c r="V46" s="76"/>
      <c r="W46" s="76"/>
      <c r="X46" s="121"/>
      <c r="Y46" s="121"/>
      <c r="Z46" s="639">
        <f t="shared" si="0"/>
        <v>4200000</v>
      </c>
      <c r="AA46" s="124">
        <f t="shared" si="1"/>
        <v>64200000</v>
      </c>
    </row>
    <row r="47" spans="1:27" x14ac:dyDescent="0.35">
      <c r="A47" s="64"/>
      <c r="B47" s="64"/>
      <c r="C47" s="64"/>
      <c r="D47" s="64"/>
      <c r="E47" s="64"/>
      <c r="F47" s="64"/>
      <c r="G47" s="66" t="s">
        <v>1851</v>
      </c>
      <c r="H47" s="64"/>
      <c r="I47" s="67"/>
      <c r="J47" s="64"/>
      <c r="K47" s="64"/>
      <c r="L47" s="68"/>
      <c r="M47" s="68"/>
      <c r="N47" s="68"/>
      <c r="O47" s="68"/>
      <c r="P47" s="64"/>
      <c r="Q47" s="125"/>
      <c r="R47" s="68"/>
      <c r="S47" s="64"/>
      <c r="T47" s="64"/>
      <c r="U47" s="64"/>
      <c r="V47" s="64"/>
      <c r="W47" s="64"/>
      <c r="X47" s="115"/>
      <c r="Y47" s="115"/>
      <c r="Z47" s="639">
        <f t="shared" si="0"/>
        <v>0</v>
      </c>
      <c r="AA47" s="67">
        <f t="shared" si="1"/>
        <v>0</v>
      </c>
    </row>
    <row r="48" spans="1:27" x14ac:dyDescent="0.35">
      <c r="A48" s="69"/>
      <c r="B48" s="69"/>
      <c r="C48" s="69"/>
      <c r="D48" s="69"/>
      <c r="E48" s="69"/>
      <c r="F48" s="69"/>
      <c r="G48" s="117" t="s">
        <v>1852</v>
      </c>
      <c r="H48" s="69"/>
      <c r="I48" s="74"/>
      <c r="J48" s="69"/>
      <c r="K48" s="76"/>
      <c r="L48" s="119"/>
      <c r="M48" s="75"/>
      <c r="N48" s="119"/>
      <c r="O48" s="75"/>
      <c r="P48" s="69"/>
      <c r="Q48" s="126"/>
      <c r="R48" s="75"/>
      <c r="S48" s="69"/>
      <c r="T48" s="69"/>
      <c r="U48" s="69"/>
      <c r="V48" s="69"/>
      <c r="W48" s="69"/>
      <c r="X48" s="116"/>
      <c r="Y48" s="116"/>
      <c r="Z48" s="639">
        <f t="shared" si="0"/>
        <v>0</v>
      </c>
      <c r="AA48" s="74">
        <f t="shared" si="1"/>
        <v>0</v>
      </c>
    </row>
    <row r="49" spans="1:27" x14ac:dyDescent="0.35">
      <c r="A49" s="64"/>
      <c r="B49" s="64"/>
      <c r="C49" s="64"/>
      <c r="D49" s="64"/>
      <c r="E49" s="64"/>
      <c r="F49" s="64"/>
      <c r="G49" s="66" t="s">
        <v>1853</v>
      </c>
      <c r="H49" s="64"/>
      <c r="I49" s="67"/>
      <c r="J49" s="64"/>
      <c r="K49" s="64"/>
      <c r="L49" s="68"/>
      <c r="M49" s="68"/>
      <c r="N49" s="68"/>
      <c r="O49" s="68"/>
      <c r="P49" s="64"/>
      <c r="Q49" s="125"/>
      <c r="R49" s="68"/>
      <c r="S49" s="64"/>
      <c r="T49" s="64"/>
      <c r="U49" s="64"/>
      <c r="V49" s="64"/>
      <c r="W49" s="64"/>
      <c r="X49" s="115"/>
      <c r="Y49" s="115"/>
      <c r="Z49" s="639">
        <f t="shared" si="0"/>
        <v>0</v>
      </c>
      <c r="AA49" s="67">
        <f t="shared" si="1"/>
        <v>0</v>
      </c>
    </row>
    <row r="50" spans="1:27" x14ac:dyDescent="0.35">
      <c r="A50" s="76"/>
      <c r="B50" s="76"/>
      <c r="C50" s="76"/>
      <c r="D50" s="76"/>
      <c r="E50" s="76"/>
      <c r="F50" s="76"/>
      <c r="G50" s="117" t="s">
        <v>1852</v>
      </c>
      <c r="H50" s="76"/>
      <c r="I50" s="118"/>
      <c r="J50" s="76"/>
      <c r="K50" s="76"/>
      <c r="L50" s="119"/>
      <c r="M50" s="119"/>
      <c r="N50" s="120"/>
      <c r="O50" s="119"/>
      <c r="P50" s="76"/>
      <c r="Q50" s="122"/>
      <c r="R50" s="119"/>
      <c r="S50" s="76"/>
      <c r="T50" s="76"/>
      <c r="U50" s="76"/>
      <c r="V50" s="76"/>
      <c r="W50" s="76"/>
      <c r="X50" s="121"/>
      <c r="Y50" s="121"/>
      <c r="Z50" s="639">
        <f t="shared" si="0"/>
        <v>0</v>
      </c>
      <c r="AA50" s="118">
        <f t="shared" si="1"/>
        <v>0</v>
      </c>
    </row>
    <row r="51" spans="1:27" x14ac:dyDescent="0.35">
      <c r="A51" s="64"/>
      <c r="B51" s="64"/>
      <c r="C51" s="64"/>
      <c r="D51" s="64"/>
      <c r="E51" s="64"/>
      <c r="F51" s="64"/>
      <c r="G51" s="96" t="s">
        <v>1161</v>
      </c>
      <c r="H51" s="64"/>
      <c r="I51" s="67"/>
      <c r="J51" s="64"/>
      <c r="K51" s="64"/>
      <c r="L51" s="68"/>
      <c r="M51" s="68"/>
      <c r="N51" s="127"/>
      <c r="O51" s="68"/>
      <c r="P51" s="64"/>
      <c r="Q51" s="125"/>
      <c r="R51" s="68"/>
      <c r="S51" s="64"/>
      <c r="T51" s="64"/>
      <c r="U51" s="64"/>
      <c r="V51" s="64"/>
      <c r="W51" s="64"/>
      <c r="X51" s="115"/>
      <c r="Y51" s="115"/>
      <c r="Z51" s="639">
        <f t="shared" si="0"/>
        <v>0</v>
      </c>
      <c r="AA51" s="67">
        <f t="shared" si="1"/>
        <v>0</v>
      </c>
    </row>
    <row r="52" spans="1:27" x14ac:dyDescent="0.35">
      <c r="A52" s="76"/>
      <c r="B52" s="76"/>
      <c r="C52" s="76"/>
      <c r="D52" s="76"/>
      <c r="E52" s="76"/>
      <c r="F52" s="76"/>
      <c r="G52" s="117" t="s">
        <v>1854</v>
      </c>
      <c r="H52" s="76"/>
      <c r="I52" s="118">
        <v>40000</v>
      </c>
      <c r="J52" s="76"/>
      <c r="K52" s="76" t="s">
        <v>1671</v>
      </c>
      <c r="L52" s="119" t="s">
        <v>1063</v>
      </c>
      <c r="M52" s="119" t="s">
        <v>1855</v>
      </c>
      <c r="N52" s="120" t="s">
        <v>1856</v>
      </c>
      <c r="O52" s="119"/>
      <c r="P52" s="76" t="s">
        <v>1575</v>
      </c>
      <c r="Q52" s="122" t="s">
        <v>1857</v>
      </c>
      <c r="R52" s="119" t="s">
        <v>1858</v>
      </c>
      <c r="S52" s="76"/>
      <c r="T52" s="76"/>
      <c r="U52" s="76"/>
      <c r="V52" s="76"/>
      <c r="W52" s="76"/>
      <c r="X52" s="121"/>
      <c r="Y52" s="121"/>
      <c r="Z52" s="639">
        <f t="shared" si="0"/>
        <v>2800.0000000000005</v>
      </c>
      <c r="AA52" s="118">
        <f t="shared" si="1"/>
        <v>42800</v>
      </c>
    </row>
    <row r="53" spans="1:27" x14ac:dyDescent="0.35">
      <c r="A53" s="76"/>
      <c r="B53" s="76"/>
      <c r="C53" s="76"/>
      <c r="D53" s="76"/>
      <c r="E53" s="76"/>
      <c r="F53" s="76"/>
      <c r="G53" s="117" t="s">
        <v>1859</v>
      </c>
      <c r="H53" s="76"/>
      <c r="I53" s="118">
        <v>40000</v>
      </c>
      <c r="J53" s="76"/>
      <c r="K53" s="76" t="s">
        <v>1671</v>
      </c>
      <c r="L53" s="119" t="s">
        <v>1063</v>
      </c>
      <c r="M53" s="119" t="s">
        <v>1855</v>
      </c>
      <c r="N53" s="120" t="s">
        <v>1856</v>
      </c>
      <c r="O53" s="119"/>
      <c r="P53" s="76" t="s">
        <v>1575</v>
      </c>
      <c r="Q53" s="122" t="s">
        <v>1857</v>
      </c>
      <c r="R53" s="119" t="s">
        <v>1858</v>
      </c>
      <c r="S53" s="76"/>
      <c r="T53" s="76"/>
      <c r="U53" s="76"/>
      <c r="V53" s="76"/>
      <c r="W53" s="76"/>
      <c r="X53" s="121"/>
      <c r="Y53" s="121"/>
      <c r="Z53" s="639">
        <f t="shared" si="0"/>
        <v>2800.0000000000005</v>
      </c>
      <c r="AA53" s="118">
        <f t="shared" si="1"/>
        <v>42800</v>
      </c>
    </row>
    <row r="54" spans="1:27" x14ac:dyDescent="0.35">
      <c r="A54" s="76"/>
      <c r="B54" s="76"/>
      <c r="C54" s="76"/>
      <c r="D54" s="76"/>
      <c r="E54" s="76"/>
      <c r="F54" s="76"/>
      <c r="G54" s="86" t="s">
        <v>994</v>
      </c>
      <c r="H54" s="123"/>
      <c r="I54" s="124">
        <f>SUM(I52:I53)</f>
        <v>80000</v>
      </c>
      <c r="J54" s="76"/>
      <c r="K54" s="76"/>
      <c r="L54" s="119"/>
      <c r="M54" s="119"/>
      <c r="N54" s="120"/>
      <c r="O54" s="119"/>
      <c r="P54" s="76"/>
      <c r="Q54" s="122"/>
      <c r="R54" s="119"/>
      <c r="S54" s="76"/>
      <c r="T54" s="76"/>
      <c r="U54" s="76"/>
      <c r="V54" s="76"/>
      <c r="W54" s="76"/>
      <c r="X54" s="121"/>
      <c r="Y54" s="121"/>
      <c r="Z54" s="639">
        <f t="shared" si="0"/>
        <v>5600.0000000000009</v>
      </c>
      <c r="AA54" s="124">
        <f t="shared" si="1"/>
        <v>85600</v>
      </c>
    </row>
    <row r="55" spans="1:27" x14ac:dyDescent="0.35">
      <c r="A55" s="64"/>
      <c r="B55" s="64"/>
      <c r="C55" s="64"/>
      <c r="D55" s="64"/>
      <c r="E55" s="64"/>
      <c r="F55" s="64"/>
      <c r="G55" s="66" t="s">
        <v>1860</v>
      </c>
      <c r="H55" s="64"/>
      <c r="I55" s="67"/>
      <c r="J55" s="64"/>
      <c r="K55" s="64"/>
      <c r="L55" s="68"/>
      <c r="M55" s="68"/>
      <c r="N55" s="68"/>
      <c r="O55" s="68"/>
      <c r="P55" s="64"/>
      <c r="Q55" s="125"/>
      <c r="R55" s="68"/>
      <c r="S55" s="64"/>
      <c r="T55" s="64"/>
      <c r="U55" s="64"/>
      <c r="V55" s="64"/>
      <c r="W55" s="64"/>
      <c r="X55" s="115"/>
      <c r="Y55" s="115"/>
      <c r="Z55" s="639">
        <f t="shared" si="0"/>
        <v>0</v>
      </c>
      <c r="AA55" s="67">
        <f t="shared" si="1"/>
        <v>0</v>
      </c>
    </row>
    <row r="56" spans="1:27" x14ac:dyDescent="0.35">
      <c r="A56" s="76"/>
      <c r="B56" s="76"/>
      <c r="C56" s="76"/>
      <c r="D56" s="76"/>
      <c r="E56" s="76"/>
      <c r="F56" s="76"/>
      <c r="G56" s="76" t="s">
        <v>1852</v>
      </c>
      <c r="H56" s="76"/>
      <c r="I56" s="118"/>
      <c r="J56" s="76"/>
      <c r="K56" s="76"/>
      <c r="L56" s="117"/>
      <c r="M56" s="119"/>
      <c r="N56" s="117"/>
      <c r="O56" s="119"/>
      <c r="P56" s="76"/>
      <c r="Q56" s="122"/>
      <c r="R56" s="119"/>
      <c r="S56" s="76"/>
      <c r="T56" s="76"/>
      <c r="U56" s="76"/>
      <c r="V56" s="76"/>
      <c r="W56" s="76"/>
      <c r="X56" s="121"/>
      <c r="Y56" s="121"/>
      <c r="Z56" s="639">
        <f t="shared" si="0"/>
        <v>0</v>
      </c>
      <c r="AA56" s="118">
        <f t="shared" si="1"/>
        <v>0</v>
      </c>
    </row>
    <row r="57" spans="1:27" x14ac:dyDescent="0.35">
      <c r="A57" s="64"/>
      <c r="B57" s="64"/>
      <c r="C57" s="64"/>
      <c r="D57" s="64"/>
      <c r="E57" s="64"/>
      <c r="F57" s="64"/>
      <c r="G57" s="66" t="s">
        <v>1861</v>
      </c>
      <c r="H57" s="64"/>
      <c r="I57" s="67"/>
      <c r="J57" s="64"/>
      <c r="K57" s="64"/>
      <c r="L57" s="97"/>
      <c r="M57" s="68"/>
      <c r="N57" s="97"/>
      <c r="O57" s="68"/>
      <c r="P57" s="64"/>
      <c r="Q57" s="125"/>
      <c r="R57" s="68"/>
      <c r="S57" s="64"/>
      <c r="T57" s="64"/>
      <c r="U57" s="64"/>
      <c r="V57" s="64"/>
      <c r="W57" s="64"/>
      <c r="X57" s="115"/>
      <c r="Y57" s="115"/>
      <c r="Z57" s="639">
        <f t="shared" si="0"/>
        <v>0</v>
      </c>
      <c r="AA57" s="67">
        <f t="shared" si="1"/>
        <v>0</v>
      </c>
    </row>
    <row r="58" spans="1:27" x14ac:dyDescent="0.35">
      <c r="A58" s="76"/>
      <c r="B58" s="76"/>
      <c r="C58" s="76"/>
      <c r="D58" s="76"/>
      <c r="E58" s="76"/>
      <c r="F58" s="76"/>
      <c r="G58" s="76" t="s">
        <v>1862</v>
      </c>
      <c r="H58" s="76"/>
      <c r="I58" s="118">
        <v>150000</v>
      </c>
      <c r="J58" s="76"/>
      <c r="K58" s="76" t="s">
        <v>1671</v>
      </c>
      <c r="L58" s="117" t="s">
        <v>1063</v>
      </c>
      <c r="M58" s="119" t="s">
        <v>1863</v>
      </c>
      <c r="N58" s="117" t="s">
        <v>1063</v>
      </c>
      <c r="O58" s="119"/>
      <c r="P58" s="76"/>
      <c r="Q58" s="122" t="s">
        <v>1226</v>
      </c>
      <c r="R58" s="119" t="s">
        <v>1066</v>
      </c>
      <c r="S58" s="76"/>
      <c r="T58" s="76"/>
      <c r="U58" s="76"/>
      <c r="V58" s="76"/>
      <c r="W58" s="76"/>
      <c r="X58" s="121"/>
      <c r="Y58" s="121"/>
      <c r="Z58" s="639">
        <f t="shared" si="0"/>
        <v>10500.000000000002</v>
      </c>
      <c r="AA58" s="118">
        <f t="shared" si="1"/>
        <v>160500</v>
      </c>
    </row>
    <row r="59" spans="1:27" x14ac:dyDescent="0.35">
      <c r="A59" s="76"/>
      <c r="B59" s="76"/>
      <c r="C59" s="76"/>
      <c r="D59" s="76"/>
      <c r="E59" s="76"/>
      <c r="F59" s="76"/>
      <c r="G59" s="76" t="s">
        <v>1864</v>
      </c>
      <c r="H59" s="76"/>
      <c r="I59" s="118">
        <v>150000</v>
      </c>
      <c r="J59" s="76"/>
      <c r="K59" s="76" t="s">
        <v>1671</v>
      </c>
      <c r="L59" s="117" t="s">
        <v>1063</v>
      </c>
      <c r="M59" s="119" t="s">
        <v>1865</v>
      </c>
      <c r="N59" s="117" t="s">
        <v>1866</v>
      </c>
      <c r="O59" s="119"/>
      <c r="P59" s="76"/>
      <c r="Q59" s="122" t="s">
        <v>1226</v>
      </c>
      <c r="R59" s="119" t="s">
        <v>1066</v>
      </c>
      <c r="S59" s="76"/>
      <c r="T59" s="76"/>
      <c r="U59" s="76"/>
      <c r="V59" s="76"/>
      <c r="W59" s="76"/>
      <c r="X59" s="121"/>
      <c r="Y59" s="121"/>
      <c r="Z59" s="639">
        <f t="shared" si="0"/>
        <v>10500.000000000002</v>
      </c>
      <c r="AA59" s="118">
        <f t="shared" si="1"/>
        <v>160500</v>
      </c>
    </row>
    <row r="60" spans="1:27" x14ac:dyDescent="0.35">
      <c r="A60" s="76"/>
      <c r="B60" s="76"/>
      <c r="C60" s="76"/>
      <c r="D60" s="76"/>
      <c r="E60" s="76"/>
      <c r="F60" s="76"/>
      <c r="G60" s="76" t="s">
        <v>1867</v>
      </c>
      <c r="H60" s="76"/>
      <c r="I60" s="118">
        <v>150000</v>
      </c>
      <c r="J60" s="76"/>
      <c r="K60" s="76" t="s">
        <v>1671</v>
      </c>
      <c r="L60" s="117" t="s">
        <v>1063</v>
      </c>
      <c r="M60" s="119" t="s">
        <v>1868</v>
      </c>
      <c r="N60" s="117" t="s">
        <v>1869</v>
      </c>
      <c r="O60" s="119"/>
      <c r="P60" s="76"/>
      <c r="Q60" s="122" t="s">
        <v>1226</v>
      </c>
      <c r="R60" s="119" t="s">
        <v>1066</v>
      </c>
      <c r="S60" s="76"/>
      <c r="T60" s="76"/>
      <c r="U60" s="76"/>
      <c r="V60" s="76"/>
      <c r="W60" s="76"/>
      <c r="X60" s="121"/>
      <c r="Y60" s="121"/>
      <c r="Z60" s="639">
        <f t="shared" si="0"/>
        <v>10500.000000000002</v>
      </c>
      <c r="AA60" s="118">
        <f t="shared" si="1"/>
        <v>160500</v>
      </c>
    </row>
    <row r="61" spans="1:27" x14ac:dyDescent="0.35">
      <c r="A61" s="76"/>
      <c r="B61" s="76"/>
      <c r="C61" s="76"/>
      <c r="D61" s="76"/>
      <c r="E61" s="76"/>
      <c r="F61" s="76"/>
      <c r="G61" s="76" t="s">
        <v>1870</v>
      </c>
      <c r="H61" s="76"/>
      <c r="I61" s="118">
        <v>150000</v>
      </c>
      <c r="J61" s="76"/>
      <c r="K61" s="76" t="s">
        <v>1671</v>
      </c>
      <c r="L61" s="117" t="s">
        <v>1063</v>
      </c>
      <c r="M61" s="119" t="s">
        <v>1871</v>
      </c>
      <c r="N61" s="117" t="s">
        <v>1872</v>
      </c>
      <c r="O61" s="119"/>
      <c r="P61" s="76"/>
      <c r="Q61" s="122" t="s">
        <v>1226</v>
      </c>
      <c r="R61" s="119" t="s">
        <v>1066</v>
      </c>
      <c r="S61" s="76"/>
      <c r="T61" s="76"/>
      <c r="U61" s="76"/>
      <c r="V61" s="76"/>
      <c r="W61" s="76"/>
      <c r="X61" s="121"/>
      <c r="Y61" s="121"/>
      <c r="Z61" s="639">
        <f t="shared" si="0"/>
        <v>10500.000000000002</v>
      </c>
      <c r="AA61" s="118">
        <f t="shared" si="1"/>
        <v>160500</v>
      </c>
    </row>
    <row r="62" spans="1:27" x14ac:dyDescent="0.35">
      <c r="A62" s="76"/>
      <c r="B62" s="76"/>
      <c r="C62" s="76"/>
      <c r="D62" s="76"/>
      <c r="E62" s="76"/>
      <c r="F62" s="76"/>
      <c r="G62" s="76" t="s">
        <v>1873</v>
      </c>
      <c r="H62" s="76"/>
      <c r="I62" s="118">
        <v>150000</v>
      </c>
      <c r="J62" s="76"/>
      <c r="K62" s="76" t="s">
        <v>1671</v>
      </c>
      <c r="L62" s="117" t="s">
        <v>1063</v>
      </c>
      <c r="M62" s="119" t="s">
        <v>1871</v>
      </c>
      <c r="N62" s="117" t="s">
        <v>1874</v>
      </c>
      <c r="O62" s="119"/>
      <c r="P62" s="76"/>
      <c r="Q62" s="122" t="s">
        <v>1226</v>
      </c>
      <c r="R62" s="119" t="s">
        <v>1066</v>
      </c>
      <c r="S62" s="76"/>
      <c r="T62" s="76"/>
      <c r="U62" s="76"/>
      <c r="V62" s="76"/>
      <c r="W62" s="76"/>
      <c r="X62" s="121"/>
      <c r="Y62" s="121"/>
      <c r="Z62" s="639">
        <f t="shared" si="0"/>
        <v>10500.000000000002</v>
      </c>
      <c r="AA62" s="118">
        <f t="shared" si="1"/>
        <v>160500</v>
      </c>
    </row>
    <row r="63" spans="1:27" x14ac:dyDescent="0.35">
      <c r="A63" s="76"/>
      <c r="B63" s="76"/>
      <c r="C63" s="76"/>
      <c r="D63" s="76"/>
      <c r="E63" s="76"/>
      <c r="F63" s="76"/>
      <c r="G63" s="76" t="s">
        <v>1875</v>
      </c>
      <c r="H63" s="76"/>
      <c r="I63" s="118">
        <v>150000</v>
      </c>
      <c r="J63" s="76"/>
      <c r="K63" s="76" t="s">
        <v>1671</v>
      </c>
      <c r="L63" s="117" t="s">
        <v>1063</v>
      </c>
      <c r="M63" s="119" t="s">
        <v>1876</v>
      </c>
      <c r="N63" s="117" t="s">
        <v>1877</v>
      </c>
      <c r="O63" s="119"/>
      <c r="P63" s="76"/>
      <c r="Q63" s="122" t="s">
        <v>1226</v>
      </c>
      <c r="R63" s="119" t="s">
        <v>1066</v>
      </c>
      <c r="S63" s="76"/>
      <c r="T63" s="76"/>
      <c r="U63" s="76"/>
      <c r="V63" s="76"/>
      <c r="W63" s="76"/>
      <c r="X63" s="121"/>
      <c r="Y63" s="121"/>
      <c r="Z63" s="639">
        <f t="shared" si="0"/>
        <v>10500.000000000002</v>
      </c>
      <c r="AA63" s="118">
        <f t="shared" si="1"/>
        <v>160500</v>
      </c>
    </row>
    <row r="64" spans="1:27" x14ac:dyDescent="0.35">
      <c r="A64" s="76"/>
      <c r="B64" s="76"/>
      <c r="C64" s="76"/>
      <c r="D64" s="76"/>
      <c r="E64" s="76"/>
      <c r="F64" s="76"/>
      <c r="G64" s="76" t="s">
        <v>1878</v>
      </c>
      <c r="H64" s="76"/>
      <c r="I64" s="118">
        <v>150000</v>
      </c>
      <c r="J64" s="76"/>
      <c r="K64" s="76" t="s">
        <v>1671</v>
      </c>
      <c r="L64" s="117" t="s">
        <v>1063</v>
      </c>
      <c r="M64" s="119" t="s">
        <v>1879</v>
      </c>
      <c r="N64" s="117" t="s">
        <v>1880</v>
      </c>
      <c r="O64" s="119"/>
      <c r="P64" s="76"/>
      <c r="Q64" s="122" t="s">
        <v>1226</v>
      </c>
      <c r="R64" s="119" t="s">
        <v>1066</v>
      </c>
      <c r="S64" s="76"/>
      <c r="T64" s="76"/>
      <c r="U64" s="76"/>
      <c r="V64" s="76"/>
      <c r="W64" s="76"/>
      <c r="X64" s="121"/>
      <c r="Y64" s="121"/>
      <c r="Z64" s="639">
        <f t="shared" si="0"/>
        <v>10500.000000000002</v>
      </c>
      <c r="AA64" s="118">
        <f t="shared" si="1"/>
        <v>160500</v>
      </c>
    </row>
    <row r="65" spans="1:27" x14ac:dyDescent="0.35">
      <c r="A65" s="76"/>
      <c r="B65" s="76"/>
      <c r="C65" s="76"/>
      <c r="D65" s="76"/>
      <c r="E65" s="76"/>
      <c r="F65" s="76"/>
      <c r="G65" s="76" t="s">
        <v>1881</v>
      </c>
      <c r="H65" s="76"/>
      <c r="I65" s="118">
        <v>150000</v>
      </c>
      <c r="J65" s="76"/>
      <c r="K65" s="76" t="s">
        <v>1671</v>
      </c>
      <c r="L65" s="117" t="s">
        <v>1063</v>
      </c>
      <c r="M65" s="119" t="s">
        <v>1863</v>
      </c>
      <c r="N65" s="117" t="s">
        <v>1882</v>
      </c>
      <c r="O65" s="119"/>
      <c r="P65" s="76"/>
      <c r="Q65" s="122" t="s">
        <v>1226</v>
      </c>
      <c r="R65" s="119" t="s">
        <v>1066</v>
      </c>
      <c r="S65" s="76"/>
      <c r="T65" s="76"/>
      <c r="U65" s="76"/>
      <c r="V65" s="76"/>
      <c r="W65" s="76"/>
      <c r="X65" s="121"/>
      <c r="Y65" s="121"/>
      <c r="Z65" s="639">
        <f t="shared" si="0"/>
        <v>10500.000000000002</v>
      </c>
      <c r="AA65" s="118">
        <f t="shared" si="1"/>
        <v>160500</v>
      </c>
    </row>
    <row r="66" spans="1:27" x14ac:dyDescent="0.35">
      <c r="A66" s="76"/>
      <c r="B66" s="76"/>
      <c r="C66" s="76"/>
      <c r="D66" s="76"/>
      <c r="E66" s="76"/>
      <c r="F66" s="76"/>
      <c r="G66" s="76" t="s">
        <v>1883</v>
      </c>
      <c r="H66" s="76"/>
      <c r="I66" s="118">
        <v>150000</v>
      </c>
      <c r="J66" s="76"/>
      <c r="K66" s="76" t="s">
        <v>1671</v>
      </c>
      <c r="L66" s="117" t="s">
        <v>1063</v>
      </c>
      <c r="M66" s="119" t="s">
        <v>1863</v>
      </c>
      <c r="N66" s="117" t="s">
        <v>1884</v>
      </c>
      <c r="O66" s="119"/>
      <c r="P66" s="76"/>
      <c r="Q66" s="122" t="s">
        <v>1226</v>
      </c>
      <c r="R66" s="119" t="s">
        <v>1066</v>
      </c>
      <c r="S66" s="76"/>
      <c r="T66" s="76"/>
      <c r="U66" s="76"/>
      <c r="V66" s="76"/>
      <c r="W66" s="76"/>
      <c r="X66" s="121"/>
      <c r="Y66" s="121"/>
      <c r="Z66" s="639">
        <f t="shared" si="0"/>
        <v>10500.000000000002</v>
      </c>
      <c r="AA66" s="118">
        <f t="shared" si="1"/>
        <v>160500</v>
      </c>
    </row>
    <row r="67" spans="1:27" x14ac:dyDescent="0.35">
      <c r="A67" s="76"/>
      <c r="B67" s="76"/>
      <c r="C67" s="76"/>
      <c r="D67" s="76"/>
      <c r="E67" s="76"/>
      <c r="F67" s="76"/>
      <c r="G67" s="76" t="s">
        <v>1885</v>
      </c>
      <c r="H67" s="76"/>
      <c r="I67" s="118">
        <v>150000</v>
      </c>
      <c r="J67" s="76"/>
      <c r="K67" s="76" t="s">
        <v>1671</v>
      </c>
      <c r="L67" s="117" t="s">
        <v>1063</v>
      </c>
      <c r="M67" s="119" t="s">
        <v>1865</v>
      </c>
      <c r="N67" s="117" t="s">
        <v>1510</v>
      </c>
      <c r="O67" s="119"/>
      <c r="P67" s="76"/>
      <c r="Q67" s="122" t="s">
        <v>1226</v>
      </c>
      <c r="R67" s="119" t="s">
        <v>1066</v>
      </c>
      <c r="S67" s="76"/>
      <c r="T67" s="76"/>
      <c r="U67" s="76"/>
      <c r="V67" s="76"/>
      <c r="W67" s="76"/>
      <c r="X67" s="121"/>
      <c r="Y67" s="121"/>
      <c r="Z67" s="639">
        <f t="shared" si="0"/>
        <v>10500.000000000002</v>
      </c>
      <c r="AA67" s="118">
        <f t="shared" si="1"/>
        <v>160500</v>
      </c>
    </row>
    <row r="68" spans="1:27" x14ac:dyDescent="0.35">
      <c r="A68" s="76"/>
      <c r="B68" s="76"/>
      <c r="C68" s="76"/>
      <c r="D68" s="76"/>
      <c r="E68" s="76"/>
      <c r="F68" s="76"/>
      <c r="G68" s="76" t="s">
        <v>1886</v>
      </c>
      <c r="H68" s="76"/>
      <c r="I68" s="118">
        <v>150000</v>
      </c>
      <c r="J68" s="76"/>
      <c r="K68" s="76" t="s">
        <v>1671</v>
      </c>
      <c r="L68" s="117" t="s">
        <v>1063</v>
      </c>
      <c r="M68" s="119" t="s">
        <v>1868</v>
      </c>
      <c r="N68" s="117" t="s">
        <v>1887</v>
      </c>
      <c r="O68" s="119"/>
      <c r="P68" s="76"/>
      <c r="Q68" s="122" t="s">
        <v>1226</v>
      </c>
      <c r="R68" s="119" t="s">
        <v>1066</v>
      </c>
      <c r="S68" s="76"/>
      <c r="T68" s="76"/>
      <c r="U68" s="76"/>
      <c r="V68" s="76"/>
      <c r="W68" s="76"/>
      <c r="X68" s="121"/>
      <c r="Y68" s="121"/>
      <c r="Z68" s="639">
        <f t="shared" si="0"/>
        <v>10500.000000000002</v>
      </c>
      <c r="AA68" s="118">
        <f t="shared" si="1"/>
        <v>160500</v>
      </c>
    </row>
    <row r="69" spans="1:27" x14ac:dyDescent="0.35">
      <c r="A69" s="76"/>
      <c r="B69" s="76"/>
      <c r="C69" s="76"/>
      <c r="D69" s="76"/>
      <c r="E69" s="76"/>
      <c r="F69" s="76"/>
      <c r="G69" s="76" t="s">
        <v>1888</v>
      </c>
      <c r="H69" s="76"/>
      <c r="I69" s="118">
        <v>150000</v>
      </c>
      <c r="J69" s="76"/>
      <c r="K69" s="76" t="s">
        <v>1671</v>
      </c>
      <c r="L69" s="117" t="s">
        <v>1063</v>
      </c>
      <c r="M69" s="119" t="s">
        <v>1871</v>
      </c>
      <c r="N69" s="117" t="s">
        <v>1889</v>
      </c>
      <c r="O69" s="119"/>
      <c r="P69" s="76"/>
      <c r="Q69" s="122" t="s">
        <v>1226</v>
      </c>
      <c r="R69" s="119" t="s">
        <v>1066</v>
      </c>
      <c r="S69" s="76"/>
      <c r="T69" s="76"/>
      <c r="U69" s="76"/>
      <c r="V69" s="76"/>
      <c r="W69" s="76"/>
      <c r="X69" s="121"/>
      <c r="Y69" s="121"/>
      <c r="Z69" s="639">
        <f t="shared" si="0"/>
        <v>10500.000000000002</v>
      </c>
      <c r="AA69" s="118">
        <f t="shared" si="1"/>
        <v>160500</v>
      </c>
    </row>
    <row r="70" spans="1:27" x14ac:dyDescent="0.35">
      <c r="A70" s="76"/>
      <c r="B70" s="76"/>
      <c r="C70" s="76"/>
      <c r="D70" s="76"/>
      <c r="E70" s="76"/>
      <c r="F70" s="76"/>
      <c r="G70" s="76" t="s">
        <v>1890</v>
      </c>
      <c r="H70" s="76"/>
      <c r="I70" s="118">
        <v>150000</v>
      </c>
      <c r="J70" s="76"/>
      <c r="K70" s="76" t="s">
        <v>1671</v>
      </c>
      <c r="L70" s="117" t="s">
        <v>1063</v>
      </c>
      <c r="M70" s="119" t="s">
        <v>1871</v>
      </c>
      <c r="N70" s="117" t="s">
        <v>1891</v>
      </c>
      <c r="O70" s="119"/>
      <c r="P70" s="76"/>
      <c r="Q70" s="122" t="s">
        <v>1226</v>
      </c>
      <c r="R70" s="119" t="s">
        <v>1066</v>
      </c>
      <c r="S70" s="76"/>
      <c r="T70" s="76"/>
      <c r="U70" s="76"/>
      <c r="V70" s="76"/>
      <c r="W70" s="76"/>
      <c r="X70" s="121"/>
      <c r="Y70" s="121"/>
      <c r="Z70" s="639">
        <f t="shared" ref="Z70:Z113" si="2">I70*Z$4</f>
        <v>10500.000000000002</v>
      </c>
      <c r="AA70" s="118">
        <f t="shared" ref="AA70:AA113" si="3">I70+Z70</f>
        <v>160500</v>
      </c>
    </row>
    <row r="71" spans="1:27" x14ac:dyDescent="0.35">
      <c r="A71" s="76"/>
      <c r="B71" s="76"/>
      <c r="C71" s="76"/>
      <c r="D71" s="76"/>
      <c r="E71" s="76"/>
      <c r="F71" s="76"/>
      <c r="G71" s="76" t="s">
        <v>1892</v>
      </c>
      <c r="H71" s="76"/>
      <c r="I71" s="118">
        <v>150000</v>
      </c>
      <c r="J71" s="76"/>
      <c r="K71" s="76" t="s">
        <v>1671</v>
      </c>
      <c r="L71" s="117" t="s">
        <v>1063</v>
      </c>
      <c r="M71" s="119" t="s">
        <v>1876</v>
      </c>
      <c r="N71" s="117" t="s">
        <v>1893</v>
      </c>
      <c r="O71" s="119"/>
      <c r="P71" s="76"/>
      <c r="Q71" s="122" t="s">
        <v>1226</v>
      </c>
      <c r="R71" s="119" t="s">
        <v>1066</v>
      </c>
      <c r="S71" s="76"/>
      <c r="T71" s="76"/>
      <c r="U71" s="76"/>
      <c r="V71" s="76"/>
      <c r="W71" s="76"/>
      <c r="X71" s="121"/>
      <c r="Y71" s="121"/>
      <c r="Z71" s="639">
        <f t="shared" si="2"/>
        <v>10500.000000000002</v>
      </c>
      <c r="AA71" s="118">
        <f t="shared" si="3"/>
        <v>160500</v>
      </c>
    </row>
    <row r="72" spans="1:27" x14ac:dyDescent="0.35">
      <c r="A72" s="76"/>
      <c r="B72" s="76"/>
      <c r="C72" s="76"/>
      <c r="D72" s="76"/>
      <c r="E72" s="76"/>
      <c r="F72" s="76"/>
      <c r="G72" s="76" t="s">
        <v>1894</v>
      </c>
      <c r="H72" s="76"/>
      <c r="I72" s="118">
        <v>150000</v>
      </c>
      <c r="J72" s="76"/>
      <c r="K72" s="76" t="s">
        <v>1671</v>
      </c>
      <c r="L72" s="117" t="s">
        <v>1063</v>
      </c>
      <c r="M72" s="119" t="s">
        <v>1879</v>
      </c>
      <c r="N72" s="117" t="s">
        <v>1895</v>
      </c>
      <c r="O72" s="119"/>
      <c r="P72" s="76"/>
      <c r="Q72" s="122" t="s">
        <v>1226</v>
      </c>
      <c r="R72" s="119" t="s">
        <v>1066</v>
      </c>
      <c r="S72" s="76"/>
      <c r="T72" s="76"/>
      <c r="U72" s="76"/>
      <c r="V72" s="76"/>
      <c r="W72" s="76"/>
      <c r="X72" s="121"/>
      <c r="Y72" s="121"/>
      <c r="Z72" s="639">
        <f t="shared" si="2"/>
        <v>10500.000000000002</v>
      </c>
      <c r="AA72" s="118">
        <f t="shared" si="3"/>
        <v>160500</v>
      </c>
    </row>
    <row r="73" spans="1:27" x14ac:dyDescent="0.35">
      <c r="A73" s="69"/>
      <c r="B73" s="69"/>
      <c r="C73" s="69"/>
      <c r="D73" s="69"/>
      <c r="E73" s="69"/>
      <c r="F73" s="69"/>
      <c r="G73" s="69" t="s">
        <v>1896</v>
      </c>
      <c r="H73" s="69"/>
      <c r="I73" s="118">
        <v>150000</v>
      </c>
      <c r="J73" s="69"/>
      <c r="K73" s="76" t="s">
        <v>1671</v>
      </c>
      <c r="L73" s="117" t="s">
        <v>1063</v>
      </c>
      <c r="M73" s="75" t="s">
        <v>1863</v>
      </c>
      <c r="N73" s="75" t="s">
        <v>1897</v>
      </c>
      <c r="O73" s="75"/>
      <c r="P73" s="69"/>
      <c r="Q73" s="122" t="s">
        <v>1226</v>
      </c>
      <c r="R73" s="119" t="s">
        <v>1066</v>
      </c>
      <c r="S73" s="69"/>
      <c r="T73" s="69"/>
      <c r="U73" s="69"/>
      <c r="V73" s="69"/>
      <c r="W73" s="69"/>
      <c r="X73" s="121"/>
      <c r="Y73" s="121"/>
      <c r="Z73" s="639">
        <f t="shared" si="2"/>
        <v>10500.000000000002</v>
      </c>
      <c r="AA73" s="118">
        <f t="shared" si="3"/>
        <v>160500</v>
      </c>
    </row>
    <row r="74" spans="1:27" x14ac:dyDescent="0.35">
      <c r="A74" s="69"/>
      <c r="B74" s="69"/>
      <c r="C74" s="69"/>
      <c r="D74" s="69"/>
      <c r="E74" s="69"/>
      <c r="F74" s="69"/>
      <c r="G74" s="86" t="s">
        <v>994</v>
      </c>
      <c r="H74" s="86"/>
      <c r="I74" s="124">
        <f>SUM(I58:I73)</f>
        <v>2400000</v>
      </c>
      <c r="J74" s="69"/>
      <c r="K74" s="76"/>
      <c r="L74" s="117"/>
      <c r="M74" s="75"/>
      <c r="N74" s="75"/>
      <c r="O74" s="75"/>
      <c r="P74" s="69"/>
      <c r="Q74" s="122"/>
      <c r="R74" s="119"/>
      <c r="S74" s="69"/>
      <c r="T74" s="69"/>
      <c r="U74" s="69"/>
      <c r="V74" s="69"/>
      <c r="W74" s="69"/>
      <c r="X74" s="121"/>
      <c r="Y74" s="121"/>
      <c r="Z74" s="639">
        <f t="shared" si="2"/>
        <v>168000.00000000003</v>
      </c>
      <c r="AA74" s="124">
        <f t="shared" si="3"/>
        <v>2568000</v>
      </c>
    </row>
    <row r="75" spans="1:27" x14ac:dyDescent="0.35">
      <c r="A75" s="64"/>
      <c r="B75" s="64"/>
      <c r="C75" s="64"/>
      <c r="D75" s="64"/>
      <c r="E75" s="64"/>
      <c r="F75" s="64"/>
      <c r="G75" s="89" t="s">
        <v>1898</v>
      </c>
      <c r="H75" s="64"/>
      <c r="I75" s="67"/>
      <c r="J75" s="64"/>
      <c r="K75" s="64"/>
      <c r="L75" s="68"/>
      <c r="M75" s="68"/>
      <c r="N75" s="68"/>
      <c r="O75" s="68"/>
      <c r="P75" s="64"/>
      <c r="Q75" s="64"/>
      <c r="R75" s="68"/>
      <c r="S75" s="64"/>
      <c r="T75" s="64"/>
      <c r="U75" s="64"/>
      <c r="V75" s="64"/>
      <c r="W75" s="64"/>
      <c r="X75" s="115"/>
      <c r="Y75" s="115"/>
      <c r="Z75" s="639">
        <f t="shared" si="2"/>
        <v>0</v>
      </c>
      <c r="AA75" s="67">
        <f t="shared" si="3"/>
        <v>0</v>
      </c>
    </row>
    <row r="76" spans="1:27" x14ac:dyDescent="0.35">
      <c r="A76" s="76"/>
      <c r="B76" s="76"/>
      <c r="C76" s="76"/>
      <c r="D76" s="76"/>
      <c r="E76" s="76"/>
      <c r="F76" s="76"/>
      <c r="G76" s="79" t="s">
        <v>1899</v>
      </c>
      <c r="H76" s="76"/>
      <c r="I76" s="118">
        <v>150000</v>
      </c>
      <c r="J76" s="76"/>
      <c r="K76" s="76" t="s">
        <v>1900</v>
      </c>
      <c r="L76" s="119"/>
      <c r="M76" s="119" t="s">
        <v>1901</v>
      </c>
      <c r="N76" s="128" t="s">
        <v>1902</v>
      </c>
      <c r="O76" s="119"/>
      <c r="P76" s="76"/>
      <c r="Q76" s="76"/>
      <c r="R76" s="75" t="s">
        <v>1903</v>
      </c>
      <c r="S76" s="76"/>
      <c r="T76" s="76"/>
      <c r="U76" s="76"/>
      <c r="V76" s="76"/>
      <c r="W76" s="76"/>
      <c r="X76" s="121"/>
      <c r="Y76" s="121"/>
      <c r="Z76" s="639">
        <f t="shared" si="2"/>
        <v>10500.000000000002</v>
      </c>
      <c r="AA76" s="118">
        <f t="shared" si="3"/>
        <v>160500</v>
      </c>
    </row>
    <row r="77" spans="1:27" x14ac:dyDescent="0.35">
      <c r="A77" s="76"/>
      <c r="B77" s="76"/>
      <c r="C77" s="76"/>
      <c r="D77" s="76"/>
      <c r="E77" s="76"/>
      <c r="F77" s="76"/>
      <c r="G77" s="79" t="s">
        <v>1904</v>
      </c>
      <c r="H77" s="76"/>
      <c r="I77" s="118">
        <v>150000</v>
      </c>
      <c r="J77" s="76"/>
      <c r="K77" s="76" t="s">
        <v>1900</v>
      </c>
      <c r="L77" s="119"/>
      <c r="M77" s="119" t="s">
        <v>1901</v>
      </c>
      <c r="N77" s="128" t="s">
        <v>1905</v>
      </c>
      <c r="O77" s="119"/>
      <c r="P77" s="76"/>
      <c r="Q77" s="76"/>
      <c r="R77" s="75" t="s">
        <v>1903</v>
      </c>
      <c r="S77" s="76"/>
      <c r="T77" s="76"/>
      <c r="U77" s="76"/>
      <c r="V77" s="76"/>
      <c r="W77" s="76"/>
      <c r="X77" s="121"/>
      <c r="Y77" s="121"/>
      <c r="Z77" s="639">
        <f t="shared" si="2"/>
        <v>10500.000000000002</v>
      </c>
      <c r="AA77" s="118">
        <f t="shared" si="3"/>
        <v>160500</v>
      </c>
    </row>
    <row r="78" spans="1:27" x14ac:dyDescent="0.35">
      <c r="A78" s="76"/>
      <c r="B78" s="76"/>
      <c r="C78" s="76"/>
      <c r="D78" s="76"/>
      <c r="E78" s="76"/>
      <c r="F78" s="76"/>
      <c r="G78" s="79" t="s">
        <v>1906</v>
      </c>
      <c r="H78" s="76"/>
      <c r="I78" s="118">
        <v>150000</v>
      </c>
      <c r="J78" s="76"/>
      <c r="K78" s="76" t="s">
        <v>1907</v>
      </c>
      <c r="L78" s="119"/>
      <c r="M78" s="119" t="s">
        <v>1908</v>
      </c>
      <c r="N78" s="119">
        <v>182658</v>
      </c>
      <c r="O78" s="119"/>
      <c r="P78" s="76"/>
      <c r="Q78" s="76" t="s">
        <v>1065</v>
      </c>
      <c r="R78" s="119" t="s">
        <v>1909</v>
      </c>
      <c r="S78" s="76"/>
      <c r="T78" s="76"/>
      <c r="U78" s="76"/>
      <c r="V78" s="76"/>
      <c r="W78" s="76"/>
      <c r="X78" s="121"/>
      <c r="Y78" s="121"/>
      <c r="Z78" s="639">
        <f t="shared" si="2"/>
        <v>10500.000000000002</v>
      </c>
      <c r="AA78" s="118">
        <f t="shared" si="3"/>
        <v>160500</v>
      </c>
    </row>
    <row r="79" spans="1:27" x14ac:dyDescent="0.35">
      <c r="A79" s="76"/>
      <c r="B79" s="76"/>
      <c r="C79" s="76"/>
      <c r="D79" s="76"/>
      <c r="E79" s="76"/>
      <c r="F79" s="76"/>
      <c r="G79" s="79" t="s">
        <v>1910</v>
      </c>
      <c r="H79" s="76"/>
      <c r="I79" s="118">
        <v>150000</v>
      </c>
      <c r="J79" s="76"/>
      <c r="K79" s="76" t="s">
        <v>1907</v>
      </c>
      <c r="L79" s="119"/>
      <c r="M79" s="119" t="s">
        <v>1908</v>
      </c>
      <c r="N79" s="119">
        <v>182641</v>
      </c>
      <c r="O79" s="119"/>
      <c r="P79" s="76"/>
      <c r="Q79" s="76" t="s">
        <v>1065</v>
      </c>
      <c r="R79" s="119" t="s">
        <v>1909</v>
      </c>
      <c r="S79" s="76"/>
      <c r="T79" s="76"/>
      <c r="U79" s="76"/>
      <c r="V79" s="76"/>
      <c r="W79" s="76"/>
      <c r="X79" s="121"/>
      <c r="Y79" s="121"/>
      <c r="Z79" s="639">
        <f t="shared" si="2"/>
        <v>10500.000000000002</v>
      </c>
      <c r="AA79" s="118">
        <f t="shared" si="3"/>
        <v>160500</v>
      </c>
    </row>
    <row r="80" spans="1:27" x14ac:dyDescent="0.35">
      <c r="A80" s="76"/>
      <c r="B80" s="76"/>
      <c r="C80" s="76"/>
      <c r="D80" s="76"/>
      <c r="E80" s="76"/>
      <c r="F80" s="76"/>
      <c r="G80" s="79" t="s">
        <v>1911</v>
      </c>
      <c r="H80" s="76"/>
      <c r="I80" s="118">
        <v>150000</v>
      </c>
      <c r="J80" s="76"/>
      <c r="K80" s="76" t="s">
        <v>1900</v>
      </c>
      <c r="L80" s="119"/>
      <c r="M80" s="119" t="s">
        <v>1912</v>
      </c>
      <c r="N80" s="129" t="s">
        <v>1913</v>
      </c>
      <c r="O80" s="119"/>
      <c r="P80" s="76"/>
      <c r="Q80" s="76"/>
      <c r="R80" s="119"/>
      <c r="S80" s="76"/>
      <c r="T80" s="76"/>
      <c r="U80" s="76"/>
      <c r="V80" s="76"/>
      <c r="W80" s="76"/>
      <c r="X80" s="121"/>
      <c r="Y80" s="121"/>
      <c r="Z80" s="639">
        <f t="shared" si="2"/>
        <v>10500.000000000002</v>
      </c>
      <c r="AA80" s="118">
        <f t="shared" si="3"/>
        <v>160500</v>
      </c>
    </row>
    <row r="81" spans="1:27" x14ac:dyDescent="0.35">
      <c r="A81" s="76"/>
      <c r="B81" s="76"/>
      <c r="C81" s="76"/>
      <c r="D81" s="76"/>
      <c r="E81" s="76"/>
      <c r="F81" s="76"/>
      <c r="G81" s="79" t="s">
        <v>1914</v>
      </c>
      <c r="H81" s="76"/>
      <c r="I81" s="118">
        <v>150000</v>
      </c>
      <c r="J81" s="76"/>
      <c r="K81" s="76" t="s">
        <v>1907</v>
      </c>
      <c r="L81" s="119"/>
      <c r="M81" s="119" t="s">
        <v>1908</v>
      </c>
      <c r="N81" s="119">
        <v>182638</v>
      </c>
      <c r="O81" s="119"/>
      <c r="P81" s="76"/>
      <c r="Q81" s="76" t="s">
        <v>1065</v>
      </c>
      <c r="R81" s="119" t="s">
        <v>1909</v>
      </c>
      <c r="S81" s="76"/>
      <c r="T81" s="76"/>
      <c r="U81" s="76"/>
      <c r="V81" s="76"/>
      <c r="W81" s="76"/>
      <c r="X81" s="121"/>
      <c r="Y81" s="121"/>
      <c r="Z81" s="639">
        <f t="shared" si="2"/>
        <v>10500.000000000002</v>
      </c>
      <c r="AA81" s="118">
        <f t="shared" si="3"/>
        <v>160500</v>
      </c>
    </row>
    <row r="82" spans="1:27" x14ac:dyDescent="0.35">
      <c r="A82" s="76"/>
      <c r="B82" s="76"/>
      <c r="C82" s="76"/>
      <c r="D82" s="76"/>
      <c r="E82" s="76"/>
      <c r="F82" s="76"/>
      <c r="G82" s="79" t="s">
        <v>1915</v>
      </c>
      <c r="H82" s="76"/>
      <c r="I82" s="118">
        <v>150000</v>
      </c>
      <c r="J82" s="76"/>
      <c r="K82" s="76" t="s">
        <v>1907</v>
      </c>
      <c r="L82" s="119"/>
      <c r="M82" s="119" t="s">
        <v>1908</v>
      </c>
      <c r="N82" s="119">
        <v>182685</v>
      </c>
      <c r="O82" s="119"/>
      <c r="P82" s="76"/>
      <c r="Q82" s="76" t="s">
        <v>1065</v>
      </c>
      <c r="R82" s="119" t="s">
        <v>1909</v>
      </c>
      <c r="S82" s="76"/>
      <c r="T82" s="76"/>
      <c r="U82" s="76"/>
      <c r="V82" s="76"/>
      <c r="W82" s="76"/>
      <c r="X82" s="121"/>
      <c r="Y82" s="121"/>
      <c r="Z82" s="639">
        <f t="shared" si="2"/>
        <v>10500.000000000002</v>
      </c>
      <c r="AA82" s="118">
        <f t="shared" si="3"/>
        <v>160500</v>
      </c>
    </row>
    <row r="83" spans="1:27" x14ac:dyDescent="0.35">
      <c r="A83" s="76"/>
      <c r="B83" s="76"/>
      <c r="C83" s="76"/>
      <c r="D83" s="76"/>
      <c r="E83" s="76"/>
      <c r="F83" s="76"/>
      <c r="G83" s="79" t="s">
        <v>1916</v>
      </c>
      <c r="H83" s="76"/>
      <c r="I83" s="118">
        <v>150000</v>
      </c>
      <c r="J83" s="76"/>
      <c r="K83" s="76" t="s">
        <v>1900</v>
      </c>
      <c r="L83" s="119"/>
      <c r="M83" s="119" t="s">
        <v>1912</v>
      </c>
      <c r="N83" s="119" t="s">
        <v>1917</v>
      </c>
      <c r="O83" s="119"/>
      <c r="P83" s="76"/>
      <c r="Q83" s="76"/>
      <c r="R83" s="119"/>
      <c r="S83" s="76"/>
      <c r="T83" s="76"/>
      <c r="U83" s="76"/>
      <c r="V83" s="76"/>
      <c r="W83" s="76"/>
      <c r="X83" s="121"/>
      <c r="Y83" s="121"/>
      <c r="Z83" s="639">
        <f t="shared" si="2"/>
        <v>10500.000000000002</v>
      </c>
      <c r="AA83" s="118">
        <f t="shared" si="3"/>
        <v>160500</v>
      </c>
    </row>
    <row r="84" spans="1:27" x14ac:dyDescent="0.35">
      <c r="A84" s="76"/>
      <c r="B84" s="76"/>
      <c r="C84" s="76"/>
      <c r="D84" s="76"/>
      <c r="E84" s="76"/>
      <c r="F84" s="76"/>
      <c r="G84" s="79" t="s">
        <v>1918</v>
      </c>
      <c r="H84" s="76"/>
      <c r="I84" s="118">
        <v>150000</v>
      </c>
      <c r="J84" s="76"/>
      <c r="K84" s="76" t="s">
        <v>1907</v>
      </c>
      <c r="L84" s="119"/>
      <c r="M84" s="119" t="s">
        <v>1908</v>
      </c>
      <c r="N84" s="119">
        <v>182670</v>
      </c>
      <c r="O84" s="119"/>
      <c r="P84" s="76"/>
      <c r="Q84" s="76" t="s">
        <v>1065</v>
      </c>
      <c r="R84" s="119" t="s">
        <v>1909</v>
      </c>
      <c r="S84" s="76"/>
      <c r="T84" s="76"/>
      <c r="U84" s="76"/>
      <c r="V84" s="76"/>
      <c r="W84" s="76"/>
      <c r="X84" s="121"/>
      <c r="Y84" s="121"/>
      <c r="Z84" s="639">
        <f t="shared" si="2"/>
        <v>10500.000000000002</v>
      </c>
      <c r="AA84" s="118">
        <f t="shared" si="3"/>
        <v>160500</v>
      </c>
    </row>
    <row r="85" spans="1:27" x14ac:dyDescent="0.35">
      <c r="A85" s="76"/>
      <c r="B85" s="76"/>
      <c r="C85" s="76"/>
      <c r="D85" s="76"/>
      <c r="E85" s="76"/>
      <c r="F85" s="76"/>
      <c r="G85" s="79" t="s">
        <v>1919</v>
      </c>
      <c r="H85" s="76"/>
      <c r="I85" s="118">
        <v>150000</v>
      </c>
      <c r="J85" s="76"/>
      <c r="K85" s="76" t="s">
        <v>1907</v>
      </c>
      <c r="L85" s="119"/>
      <c r="M85" s="119" t="s">
        <v>1908</v>
      </c>
      <c r="N85" s="119">
        <v>182652</v>
      </c>
      <c r="O85" s="119"/>
      <c r="P85" s="76"/>
      <c r="Q85" s="76" t="s">
        <v>1065</v>
      </c>
      <c r="R85" s="119" t="s">
        <v>1909</v>
      </c>
      <c r="S85" s="76"/>
      <c r="T85" s="76"/>
      <c r="U85" s="76"/>
      <c r="V85" s="76"/>
      <c r="W85" s="76"/>
      <c r="X85" s="121"/>
      <c r="Y85" s="121"/>
      <c r="Z85" s="639">
        <f t="shared" si="2"/>
        <v>10500.000000000002</v>
      </c>
      <c r="AA85" s="118">
        <f t="shared" si="3"/>
        <v>160500</v>
      </c>
    </row>
    <row r="86" spans="1:27" x14ac:dyDescent="0.35">
      <c r="A86" s="76"/>
      <c r="B86" s="76"/>
      <c r="C86" s="76"/>
      <c r="D86" s="76"/>
      <c r="E86" s="76"/>
      <c r="F86" s="76"/>
      <c r="G86" s="79" t="s">
        <v>1920</v>
      </c>
      <c r="H86" s="76"/>
      <c r="I86" s="118">
        <v>150000</v>
      </c>
      <c r="J86" s="76"/>
      <c r="K86" s="76" t="s">
        <v>1147</v>
      </c>
      <c r="L86" s="119"/>
      <c r="M86" s="119" t="s">
        <v>1921</v>
      </c>
      <c r="N86" s="119">
        <v>272177</v>
      </c>
      <c r="O86" s="119"/>
      <c r="P86" s="76"/>
      <c r="Q86" s="76" t="s">
        <v>1065</v>
      </c>
      <c r="R86" s="119" t="s">
        <v>1922</v>
      </c>
      <c r="S86" s="76"/>
      <c r="T86" s="76"/>
      <c r="U86" s="76"/>
      <c r="V86" s="76"/>
      <c r="W86" s="76"/>
      <c r="X86" s="121"/>
      <c r="Y86" s="121"/>
      <c r="Z86" s="639">
        <f t="shared" si="2"/>
        <v>10500.000000000002</v>
      </c>
      <c r="AA86" s="118">
        <f t="shared" si="3"/>
        <v>160500</v>
      </c>
    </row>
    <row r="87" spans="1:27" x14ac:dyDescent="0.35">
      <c r="A87" s="76"/>
      <c r="B87" s="76"/>
      <c r="C87" s="76"/>
      <c r="D87" s="76"/>
      <c r="E87" s="76"/>
      <c r="F87" s="76"/>
      <c r="G87" s="79" t="s">
        <v>1923</v>
      </c>
      <c r="H87" s="76"/>
      <c r="I87" s="118">
        <v>150000</v>
      </c>
      <c r="J87" s="76"/>
      <c r="K87" s="76" t="s">
        <v>1147</v>
      </c>
      <c r="L87" s="119"/>
      <c r="M87" s="119" t="s">
        <v>1921</v>
      </c>
      <c r="N87" s="119">
        <v>268817</v>
      </c>
      <c r="O87" s="119"/>
      <c r="P87" s="76"/>
      <c r="Q87" s="76" t="s">
        <v>1065</v>
      </c>
      <c r="R87" s="119" t="s">
        <v>1922</v>
      </c>
      <c r="S87" s="76"/>
      <c r="T87" s="76"/>
      <c r="U87" s="76"/>
      <c r="V87" s="76"/>
      <c r="W87" s="76"/>
      <c r="X87" s="121"/>
      <c r="Y87" s="121"/>
      <c r="Z87" s="639">
        <f t="shared" si="2"/>
        <v>10500.000000000002</v>
      </c>
      <c r="AA87" s="118">
        <f t="shared" si="3"/>
        <v>160500</v>
      </c>
    </row>
    <row r="88" spans="1:27" x14ac:dyDescent="0.35">
      <c r="A88" s="76"/>
      <c r="B88" s="76"/>
      <c r="C88" s="76"/>
      <c r="D88" s="76"/>
      <c r="E88" s="76"/>
      <c r="F88" s="76"/>
      <c r="G88" s="79" t="s">
        <v>1924</v>
      </c>
      <c r="H88" s="76"/>
      <c r="I88" s="118">
        <v>150000</v>
      </c>
      <c r="J88" s="76"/>
      <c r="K88" s="76" t="s">
        <v>1900</v>
      </c>
      <c r="L88" s="119"/>
      <c r="M88" s="119" t="s">
        <v>1925</v>
      </c>
      <c r="N88" s="128"/>
      <c r="O88" s="119"/>
      <c r="P88" s="76"/>
      <c r="Q88" s="76"/>
      <c r="R88" s="119"/>
      <c r="S88" s="76"/>
      <c r="T88" s="76"/>
      <c r="U88" s="76"/>
      <c r="V88" s="76"/>
      <c r="W88" s="76"/>
      <c r="X88" s="121"/>
      <c r="Y88" s="121"/>
      <c r="Z88" s="639">
        <f t="shared" si="2"/>
        <v>10500.000000000002</v>
      </c>
      <c r="AA88" s="118">
        <f t="shared" si="3"/>
        <v>160500</v>
      </c>
    </row>
    <row r="89" spans="1:27" x14ac:dyDescent="0.35">
      <c r="A89" s="76"/>
      <c r="B89" s="76"/>
      <c r="C89" s="76"/>
      <c r="D89" s="76"/>
      <c r="E89" s="76"/>
      <c r="F89" s="76"/>
      <c r="G89" s="79" t="s">
        <v>1926</v>
      </c>
      <c r="H89" s="76"/>
      <c r="I89" s="118">
        <v>150000</v>
      </c>
      <c r="J89" s="76"/>
      <c r="K89" s="76" t="s">
        <v>1900</v>
      </c>
      <c r="L89" s="119"/>
      <c r="M89" s="119" t="s">
        <v>1927</v>
      </c>
      <c r="N89" s="128"/>
      <c r="O89" s="119"/>
      <c r="P89" s="76"/>
      <c r="Q89" s="76"/>
      <c r="R89" s="119"/>
      <c r="S89" s="76"/>
      <c r="T89" s="76"/>
      <c r="U89" s="76"/>
      <c r="V89" s="76"/>
      <c r="W89" s="76"/>
      <c r="X89" s="121"/>
      <c r="Y89" s="121"/>
      <c r="Z89" s="639">
        <f t="shared" si="2"/>
        <v>10500.000000000002</v>
      </c>
      <c r="AA89" s="118">
        <f t="shared" si="3"/>
        <v>160500</v>
      </c>
    </row>
    <row r="90" spans="1:27" x14ac:dyDescent="0.35">
      <c r="A90" s="76"/>
      <c r="B90" s="76"/>
      <c r="C90" s="76"/>
      <c r="D90" s="76"/>
      <c r="E90" s="76"/>
      <c r="F90" s="76"/>
      <c r="G90" s="79" t="s">
        <v>1928</v>
      </c>
      <c r="H90" s="76"/>
      <c r="I90" s="118">
        <v>150000</v>
      </c>
      <c r="J90" s="76"/>
      <c r="K90" s="76" t="s">
        <v>1147</v>
      </c>
      <c r="L90" s="119"/>
      <c r="M90" s="119" t="s">
        <v>1921</v>
      </c>
      <c r="N90" s="128">
        <v>272219</v>
      </c>
      <c r="O90" s="119"/>
      <c r="P90" s="76"/>
      <c r="Q90" s="76" t="s">
        <v>1065</v>
      </c>
      <c r="R90" s="119" t="s">
        <v>1922</v>
      </c>
      <c r="S90" s="76"/>
      <c r="T90" s="76"/>
      <c r="U90" s="76"/>
      <c r="V90" s="76"/>
      <c r="W90" s="76"/>
      <c r="X90" s="121"/>
      <c r="Y90" s="121"/>
      <c r="Z90" s="639">
        <f t="shared" si="2"/>
        <v>10500.000000000002</v>
      </c>
      <c r="AA90" s="118">
        <f t="shared" si="3"/>
        <v>160500</v>
      </c>
    </row>
    <row r="91" spans="1:27" x14ac:dyDescent="0.35">
      <c r="A91" s="76"/>
      <c r="B91" s="76"/>
      <c r="C91" s="76"/>
      <c r="D91" s="76"/>
      <c r="E91" s="76"/>
      <c r="F91" s="76"/>
      <c r="G91" s="79" t="s">
        <v>1929</v>
      </c>
      <c r="H91" s="76"/>
      <c r="I91" s="118">
        <v>150000</v>
      </c>
      <c r="J91" s="76"/>
      <c r="K91" s="76" t="s">
        <v>1147</v>
      </c>
      <c r="L91" s="119"/>
      <c r="M91" s="119" t="s">
        <v>1921</v>
      </c>
      <c r="N91" s="119">
        <v>268858</v>
      </c>
      <c r="O91" s="119"/>
      <c r="P91" s="76"/>
      <c r="Q91" s="76" t="s">
        <v>1065</v>
      </c>
      <c r="R91" s="119" t="s">
        <v>1922</v>
      </c>
      <c r="S91" s="76"/>
      <c r="T91" s="76"/>
      <c r="U91" s="76"/>
      <c r="V91" s="76"/>
      <c r="W91" s="76"/>
      <c r="X91" s="121"/>
      <c r="Y91" s="121"/>
      <c r="Z91" s="639">
        <f t="shared" si="2"/>
        <v>10500.000000000002</v>
      </c>
      <c r="AA91" s="118">
        <f t="shared" si="3"/>
        <v>160500</v>
      </c>
    </row>
    <row r="92" spans="1:27" x14ac:dyDescent="0.35">
      <c r="A92" s="76"/>
      <c r="B92" s="76"/>
      <c r="C92" s="76"/>
      <c r="D92" s="76"/>
      <c r="E92" s="76"/>
      <c r="F92" s="76"/>
      <c r="G92" s="79" t="s">
        <v>1930</v>
      </c>
      <c r="H92" s="76"/>
      <c r="I92" s="118">
        <v>150000</v>
      </c>
      <c r="J92" s="76"/>
      <c r="K92" s="76"/>
      <c r="L92" s="119"/>
      <c r="M92" s="119"/>
      <c r="N92" s="119"/>
      <c r="O92" s="119"/>
      <c r="P92" s="76"/>
      <c r="Q92" s="76"/>
      <c r="R92" s="75"/>
      <c r="S92" s="76"/>
      <c r="T92" s="76"/>
      <c r="U92" s="76"/>
      <c r="V92" s="76"/>
      <c r="W92" s="76"/>
      <c r="X92" s="121"/>
      <c r="Y92" s="121"/>
      <c r="Z92" s="639">
        <f t="shared" si="2"/>
        <v>10500.000000000002</v>
      </c>
      <c r="AA92" s="118">
        <f t="shared" si="3"/>
        <v>160500</v>
      </c>
    </row>
    <row r="93" spans="1:27" x14ac:dyDescent="0.35">
      <c r="A93" s="76"/>
      <c r="B93" s="76"/>
      <c r="C93" s="76"/>
      <c r="D93" s="76"/>
      <c r="E93" s="76"/>
      <c r="F93" s="76"/>
      <c r="G93" s="93" t="s">
        <v>994</v>
      </c>
      <c r="H93" s="123"/>
      <c r="I93" s="124">
        <f>SUM(I76:I92)</f>
        <v>2550000</v>
      </c>
      <c r="J93" s="76"/>
      <c r="K93" s="76"/>
      <c r="L93" s="119"/>
      <c r="M93" s="119"/>
      <c r="N93" s="119"/>
      <c r="O93" s="119"/>
      <c r="P93" s="76"/>
      <c r="Q93" s="76"/>
      <c r="R93" s="75"/>
      <c r="S93" s="76"/>
      <c r="T93" s="76"/>
      <c r="U93" s="76"/>
      <c r="V93" s="76"/>
      <c r="W93" s="76"/>
      <c r="X93" s="121"/>
      <c r="Y93" s="121"/>
      <c r="Z93" s="639">
        <f t="shared" si="2"/>
        <v>178500.00000000003</v>
      </c>
      <c r="AA93" s="124">
        <f t="shared" si="3"/>
        <v>2728500</v>
      </c>
    </row>
    <row r="94" spans="1:27" x14ac:dyDescent="0.35">
      <c r="A94" s="64"/>
      <c r="B94" s="64"/>
      <c r="C94" s="64"/>
      <c r="D94" s="64"/>
      <c r="E94" s="64"/>
      <c r="F94" s="64"/>
      <c r="G94" s="96" t="s">
        <v>1931</v>
      </c>
      <c r="H94" s="64"/>
      <c r="I94" s="67"/>
      <c r="J94" s="64"/>
      <c r="K94" s="64"/>
      <c r="L94" s="68"/>
      <c r="M94" s="97"/>
      <c r="N94" s="127"/>
      <c r="O94" s="68"/>
      <c r="P94" s="64"/>
      <c r="Q94" s="64"/>
      <c r="R94" s="64"/>
      <c r="S94" s="64"/>
      <c r="T94" s="64"/>
      <c r="U94" s="64"/>
      <c r="V94" s="64"/>
      <c r="W94" s="64"/>
      <c r="X94" s="115"/>
      <c r="Y94" s="115"/>
      <c r="Z94" s="639">
        <f t="shared" si="2"/>
        <v>0</v>
      </c>
      <c r="AA94" s="67">
        <f t="shared" si="3"/>
        <v>0</v>
      </c>
    </row>
    <row r="95" spans="1:27" x14ac:dyDescent="0.35">
      <c r="A95" s="76"/>
      <c r="B95" s="76"/>
      <c r="C95" s="76"/>
      <c r="D95" s="76"/>
      <c r="E95" s="76"/>
      <c r="F95" s="76"/>
      <c r="G95" s="79" t="s">
        <v>1852</v>
      </c>
      <c r="H95" s="69"/>
      <c r="I95" s="74"/>
      <c r="J95" s="69"/>
      <c r="K95" s="69"/>
      <c r="L95" s="75"/>
      <c r="M95" s="79"/>
      <c r="N95" s="80"/>
      <c r="O95" s="75"/>
      <c r="P95" s="69"/>
      <c r="Q95" s="69"/>
      <c r="R95" s="69"/>
      <c r="S95" s="69"/>
      <c r="T95" s="69"/>
      <c r="U95" s="69"/>
      <c r="V95" s="69"/>
      <c r="W95" s="69"/>
      <c r="X95" s="116"/>
      <c r="Y95" s="116"/>
      <c r="Z95" s="639">
        <f t="shared" si="2"/>
        <v>0</v>
      </c>
      <c r="AA95" s="74">
        <f t="shared" si="3"/>
        <v>0</v>
      </c>
    </row>
    <row r="96" spans="1:27" x14ac:dyDescent="0.35">
      <c r="A96" s="64"/>
      <c r="B96" s="64"/>
      <c r="C96" s="64"/>
      <c r="D96" s="64"/>
      <c r="E96" s="64"/>
      <c r="F96" s="64"/>
      <c r="G96" s="66" t="s">
        <v>1932</v>
      </c>
      <c r="H96" s="64"/>
      <c r="I96" s="67"/>
      <c r="J96" s="64"/>
      <c r="K96" s="64"/>
      <c r="L96" s="68"/>
      <c r="M96" s="68"/>
      <c r="N96" s="68"/>
      <c r="O96" s="68"/>
      <c r="P96" s="64"/>
      <c r="Q96" s="64"/>
      <c r="R96" s="68"/>
      <c r="S96" s="64"/>
      <c r="T96" s="64"/>
      <c r="U96" s="64"/>
      <c r="V96" s="64"/>
      <c r="W96" s="64"/>
      <c r="X96" s="115"/>
      <c r="Y96" s="115"/>
      <c r="Z96" s="639">
        <f t="shared" si="2"/>
        <v>0</v>
      </c>
      <c r="AA96" s="67">
        <f t="shared" si="3"/>
        <v>0</v>
      </c>
    </row>
    <row r="97" spans="1:27" x14ac:dyDescent="0.35">
      <c r="A97" s="76"/>
      <c r="B97" s="76"/>
      <c r="C97" s="76"/>
      <c r="D97" s="76"/>
      <c r="E97" s="76"/>
      <c r="F97" s="76"/>
      <c r="G97" s="79" t="s">
        <v>1852</v>
      </c>
      <c r="H97" s="76"/>
      <c r="I97" s="118"/>
      <c r="J97" s="76"/>
      <c r="K97" s="69"/>
      <c r="L97" s="119"/>
      <c r="M97" s="119"/>
      <c r="N97" s="119"/>
      <c r="O97" s="119"/>
      <c r="P97" s="76"/>
      <c r="Q97" s="76"/>
      <c r="R97" s="119"/>
      <c r="S97" s="76"/>
      <c r="T97" s="76"/>
      <c r="U97" s="76"/>
      <c r="V97" s="76"/>
      <c r="W97" s="76"/>
      <c r="X97" s="121"/>
      <c r="Y97" s="121"/>
      <c r="Z97" s="639">
        <f t="shared" si="2"/>
        <v>0</v>
      </c>
      <c r="AA97" s="118">
        <f t="shared" si="3"/>
        <v>0</v>
      </c>
    </row>
    <row r="98" spans="1:27" x14ac:dyDescent="0.35">
      <c r="A98" s="64"/>
      <c r="B98" s="64"/>
      <c r="C98" s="64"/>
      <c r="D98" s="64"/>
      <c r="E98" s="64"/>
      <c r="F98" s="64"/>
      <c r="G98" s="66" t="s">
        <v>1168</v>
      </c>
      <c r="H98" s="64"/>
      <c r="I98" s="67"/>
      <c r="J98" s="64"/>
      <c r="K98" s="64"/>
      <c r="L98" s="68"/>
      <c r="M98" s="68"/>
      <c r="N98" s="68"/>
      <c r="O98" s="68"/>
      <c r="P98" s="64"/>
      <c r="Q98" s="64"/>
      <c r="R98" s="68"/>
      <c r="S98" s="64"/>
      <c r="T98" s="64"/>
      <c r="U98" s="64"/>
      <c r="V98" s="64"/>
      <c r="W98" s="64"/>
      <c r="X98" s="115"/>
      <c r="Y98" s="115"/>
      <c r="Z98" s="639">
        <f t="shared" si="2"/>
        <v>0</v>
      </c>
      <c r="AA98" s="67">
        <f t="shared" si="3"/>
        <v>0</v>
      </c>
    </row>
    <row r="99" spans="1:27" x14ac:dyDescent="0.35">
      <c r="A99" s="76"/>
      <c r="B99" s="76"/>
      <c r="C99" s="76"/>
      <c r="D99" s="76"/>
      <c r="E99" s="76"/>
      <c r="F99" s="76"/>
      <c r="G99" s="79" t="s">
        <v>1933</v>
      </c>
      <c r="H99" s="76"/>
      <c r="I99" s="118">
        <v>60000</v>
      </c>
      <c r="J99" s="76"/>
      <c r="K99" s="69" t="s">
        <v>1934</v>
      </c>
      <c r="L99" s="119"/>
      <c r="M99" s="119" t="s">
        <v>1935</v>
      </c>
      <c r="N99" s="119">
        <v>8514405</v>
      </c>
      <c r="O99" s="119"/>
      <c r="P99" s="76"/>
      <c r="Q99" s="76" t="s">
        <v>1936</v>
      </c>
      <c r="R99" s="119" t="s">
        <v>1066</v>
      </c>
      <c r="S99" s="76"/>
      <c r="T99" s="76"/>
      <c r="U99" s="76"/>
      <c r="V99" s="76"/>
      <c r="W99" s="76"/>
      <c r="X99" s="121"/>
      <c r="Y99" s="121"/>
      <c r="Z99" s="639">
        <f t="shared" si="2"/>
        <v>4200</v>
      </c>
      <c r="AA99" s="118">
        <f t="shared" si="3"/>
        <v>64200</v>
      </c>
    </row>
    <row r="100" spans="1:27" x14ac:dyDescent="0.35">
      <c r="A100" s="76"/>
      <c r="B100" s="76"/>
      <c r="C100" s="76"/>
      <c r="D100" s="76"/>
      <c r="E100" s="76"/>
      <c r="F100" s="76"/>
      <c r="G100" s="79" t="s">
        <v>1933</v>
      </c>
      <c r="H100" s="76"/>
      <c r="I100" s="118">
        <v>60000</v>
      </c>
      <c r="J100" s="76"/>
      <c r="K100" s="69" t="s">
        <v>1937</v>
      </c>
      <c r="L100" s="119"/>
      <c r="M100" s="119"/>
      <c r="N100" s="119"/>
      <c r="O100" s="119"/>
      <c r="P100" s="76"/>
      <c r="Q100" s="76"/>
      <c r="R100" s="119"/>
      <c r="S100" s="76"/>
      <c r="T100" s="76"/>
      <c r="U100" s="76"/>
      <c r="V100" s="76"/>
      <c r="W100" s="76"/>
      <c r="X100" s="121"/>
      <c r="Y100" s="121"/>
      <c r="Z100" s="639">
        <f t="shared" si="2"/>
        <v>4200</v>
      </c>
      <c r="AA100" s="118">
        <f t="shared" si="3"/>
        <v>64200</v>
      </c>
    </row>
    <row r="101" spans="1:27" x14ac:dyDescent="0.35">
      <c r="A101" s="76"/>
      <c r="B101" s="76"/>
      <c r="C101" s="76"/>
      <c r="D101" s="76"/>
      <c r="E101" s="76"/>
      <c r="F101" s="76"/>
      <c r="G101" s="79" t="s">
        <v>1938</v>
      </c>
      <c r="H101" s="76"/>
      <c r="I101" s="118">
        <v>60000</v>
      </c>
      <c r="J101" s="76"/>
      <c r="K101" s="69" t="s">
        <v>1170</v>
      </c>
      <c r="L101" s="119"/>
      <c r="M101" s="119" t="s">
        <v>1939</v>
      </c>
      <c r="N101" s="119">
        <v>73014729</v>
      </c>
      <c r="O101" s="119"/>
      <c r="P101" s="76"/>
      <c r="Q101" s="76" t="s">
        <v>1940</v>
      </c>
      <c r="R101" s="119" t="s">
        <v>1941</v>
      </c>
      <c r="S101" s="76"/>
      <c r="T101" s="76"/>
      <c r="U101" s="76"/>
      <c r="V101" s="76"/>
      <c r="W101" s="76"/>
      <c r="X101" s="121"/>
      <c r="Y101" s="121"/>
      <c r="Z101" s="639">
        <f t="shared" si="2"/>
        <v>4200</v>
      </c>
      <c r="AA101" s="118">
        <f t="shared" si="3"/>
        <v>64200</v>
      </c>
    </row>
    <row r="102" spans="1:27" x14ac:dyDescent="0.35">
      <c r="A102" s="76"/>
      <c r="B102" s="76"/>
      <c r="C102" s="76"/>
      <c r="D102" s="76"/>
      <c r="E102" s="76"/>
      <c r="F102" s="76"/>
      <c r="G102" s="79" t="s">
        <v>1942</v>
      </c>
      <c r="H102" s="76"/>
      <c r="I102" s="118">
        <v>60000</v>
      </c>
      <c r="J102" s="76"/>
      <c r="K102" s="69" t="s">
        <v>1170</v>
      </c>
      <c r="L102" s="119"/>
      <c r="M102" s="119" t="s">
        <v>1939</v>
      </c>
      <c r="N102" s="119">
        <v>73014717</v>
      </c>
      <c r="O102" s="119"/>
      <c r="P102" s="76"/>
      <c r="Q102" s="76" t="s">
        <v>1940</v>
      </c>
      <c r="R102" s="119" t="s">
        <v>1941</v>
      </c>
      <c r="S102" s="76"/>
      <c r="T102" s="76"/>
      <c r="U102" s="76"/>
      <c r="V102" s="76"/>
      <c r="W102" s="76"/>
      <c r="X102" s="121"/>
      <c r="Y102" s="121"/>
      <c r="Z102" s="639">
        <f t="shared" si="2"/>
        <v>4200</v>
      </c>
      <c r="AA102" s="118">
        <f t="shared" si="3"/>
        <v>64200</v>
      </c>
    </row>
    <row r="103" spans="1:27" x14ac:dyDescent="0.35">
      <c r="A103" s="76"/>
      <c r="B103" s="76"/>
      <c r="C103" s="76"/>
      <c r="D103" s="76"/>
      <c r="E103" s="76"/>
      <c r="F103" s="76"/>
      <c r="G103" s="79" t="s">
        <v>1943</v>
      </c>
      <c r="H103" s="76"/>
      <c r="I103" s="118">
        <v>60000</v>
      </c>
      <c r="J103" s="76"/>
      <c r="K103" s="69" t="s">
        <v>1170</v>
      </c>
      <c r="L103" s="119"/>
      <c r="M103" s="119" t="s">
        <v>1939</v>
      </c>
      <c r="N103" s="119">
        <v>73014745</v>
      </c>
      <c r="O103" s="119"/>
      <c r="P103" s="76"/>
      <c r="Q103" s="76" t="s">
        <v>1940</v>
      </c>
      <c r="R103" s="119" t="s">
        <v>1941</v>
      </c>
      <c r="S103" s="76"/>
      <c r="T103" s="76"/>
      <c r="U103" s="76"/>
      <c r="V103" s="76"/>
      <c r="W103" s="76"/>
      <c r="X103" s="121"/>
      <c r="Y103" s="121"/>
      <c r="Z103" s="639">
        <f t="shared" si="2"/>
        <v>4200</v>
      </c>
      <c r="AA103" s="118">
        <f t="shared" si="3"/>
        <v>64200</v>
      </c>
    </row>
    <row r="104" spans="1:27" x14ac:dyDescent="0.35">
      <c r="A104" s="76"/>
      <c r="B104" s="76"/>
      <c r="C104" s="76"/>
      <c r="D104" s="76"/>
      <c r="E104" s="76"/>
      <c r="F104" s="76"/>
      <c r="G104" s="93" t="s">
        <v>994</v>
      </c>
      <c r="H104" s="76"/>
      <c r="I104" s="124">
        <f>SUM(I99:I103)</f>
        <v>300000</v>
      </c>
      <c r="J104" s="76"/>
      <c r="K104" s="69"/>
      <c r="L104" s="119"/>
      <c r="M104" s="119"/>
      <c r="N104" s="119"/>
      <c r="O104" s="119"/>
      <c r="P104" s="76"/>
      <c r="Q104" s="76"/>
      <c r="R104" s="119"/>
      <c r="S104" s="76"/>
      <c r="T104" s="76"/>
      <c r="U104" s="76"/>
      <c r="V104" s="76"/>
      <c r="W104" s="76"/>
      <c r="X104" s="121"/>
      <c r="Y104" s="121"/>
      <c r="Z104" s="639">
        <f t="shared" si="2"/>
        <v>21000.000000000004</v>
      </c>
      <c r="AA104" s="124">
        <f t="shared" si="3"/>
        <v>321000</v>
      </c>
    </row>
    <row r="105" spans="1:27" x14ac:dyDescent="0.35">
      <c r="A105" s="64"/>
      <c r="B105" s="64"/>
      <c r="C105" s="64"/>
      <c r="D105" s="64"/>
      <c r="E105" s="64"/>
      <c r="F105" s="64"/>
      <c r="G105" s="66" t="s">
        <v>1944</v>
      </c>
      <c r="H105" s="64"/>
      <c r="I105" s="67"/>
      <c r="J105" s="64"/>
      <c r="K105" s="64"/>
      <c r="L105" s="68"/>
      <c r="M105" s="68"/>
      <c r="N105" s="68"/>
      <c r="O105" s="68"/>
      <c r="P105" s="64"/>
      <c r="Q105" s="64"/>
      <c r="R105" s="68"/>
      <c r="S105" s="64"/>
      <c r="T105" s="64"/>
      <c r="U105" s="64"/>
      <c r="V105" s="64"/>
      <c r="W105" s="64"/>
      <c r="X105" s="115"/>
      <c r="Y105" s="115"/>
      <c r="Z105" s="639">
        <f t="shared" si="2"/>
        <v>0</v>
      </c>
      <c r="AA105" s="67">
        <f t="shared" si="3"/>
        <v>0</v>
      </c>
    </row>
    <row r="106" spans="1:27" x14ac:dyDescent="0.35">
      <c r="A106" s="76"/>
      <c r="B106" s="76"/>
      <c r="C106" s="76"/>
      <c r="D106" s="76"/>
      <c r="E106" s="76"/>
      <c r="F106" s="76"/>
      <c r="G106" s="79" t="s">
        <v>1852</v>
      </c>
      <c r="H106" s="76"/>
      <c r="I106" s="118"/>
      <c r="J106" s="76"/>
      <c r="K106" s="76"/>
      <c r="L106" s="130"/>
      <c r="M106" s="119"/>
      <c r="N106" s="119"/>
      <c r="O106" s="119"/>
      <c r="P106" s="76"/>
      <c r="Q106" s="76"/>
      <c r="R106" s="119"/>
      <c r="S106" s="76"/>
      <c r="T106" s="76"/>
      <c r="U106" s="76"/>
      <c r="V106" s="76"/>
      <c r="W106" s="76"/>
      <c r="X106" s="121"/>
      <c r="Y106" s="121"/>
      <c r="Z106" s="639">
        <f t="shared" si="2"/>
        <v>0</v>
      </c>
      <c r="AA106" s="118">
        <f t="shared" si="3"/>
        <v>0</v>
      </c>
    </row>
    <row r="107" spans="1:27" x14ac:dyDescent="0.35">
      <c r="A107" s="64"/>
      <c r="B107" s="64"/>
      <c r="C107" s="64"/>
      <c r="D107" s="64"/>
      <c r="E107" s="64"/>
      <c r="F107" s="64"/>
      <c r="G107" s="96" t="s">
        <v>1945</v>
      </c>
      <c r="H107" s="64"/>
      <c r="I107" s="67"/>
      <c r="J107" s="64"/>
      <c r="K107" s="64"/>
      <c r="L107" s="68"/>
      <c r="M107" s="68"/>
      <c r="N107" s="68"/>
      <c r="O107" s="68"/>
      <c r="P107" s="64"/>
      <c r="Q107" s="64"/>
      <c r="R107" s="68"/>
      <c r="S107" s="64"/>
      <c r="T107" s="64"/>
      <c r="U107" s="64"/>
      <c r="V107" s="64"/>
      <c r="W107" s="64"/>
      <c r="X107" s="115"/>
      <c r="Y107" s="115"/>
      <c r="Z107" s="639">
        <f t="shared" si="2"/>
        <v>0</v>
      </c>
      <c r="AA107" s="67">
        <f t="shared" si="3"/>
        <v>0</v>
      </c>
    </row>
    <row r="108" spans="1:27" x14ac:dyDescent="0.35">
      <c r="A108" s="69"/>
      <c r="B108" s="69"/>
      <c r="C108" s="69"/>
      <c r="D108" s="69"/>
      <c r="E108" s="69"/>
      <c r="F108" s="69"/>
      <c r="G108" s="79" t="s">
        <v>1946</v>
      </c>
      <c r="H108" s="69"/>
      <c r="I108" s="74">
        <v>400000</v>
      </c>
      <c r="J108" s="69"/>
      <c r="K108" s="69" t="s">
        <v>1214</v>
      </c>
      <c r="L108" s="75"/>
      <c r="M108" s="75" t="s">
        <v>1947</v>
      </c>
      <c r="N108" s="131" t="s">
        <v>1948</v>
      </c>
      <c r="O108" s="75"/>
      <c r="P108" s="69"/>
      <c r="Q108" s="69" t="s">
        <v>1949</v>
      </c>
      <c r="R108" s="75" t="s">
        <v>1950</v>
      </c>
      <c r="S108" s="69"/>
      <c r="T108" s="69"/>
      <c r="U108" s="69"/>
      <c r="V108" s="69"/>
      <c r="W108" s="69"/>
      <c r="X108" s="116"/>
      <c r="Y108" s="116"/>
      <c r="Z108" s="639">
        <f t="shared" si="2"/>
        <v>28000.000000000004</v>
      </c>
      <c r="AA108" s="74">
        <f t="shared" si="3"/>
        <v>428000</v>
      </c>
    </row>
    <row r="109" spans="1:27" x14ac:dyDescent="0.35">
      <c r="A109" s="69"/>
      <c r="B109" s="69"/>
      <c r="C109" s="69"/>
      <c r="D109" s="69"/>
      <c r="E109" s="69"/>
      <c r="F109" s="69"/>
      <c r="G109" s="93" t="s">
        <v>994</v>
      </c>
      <c r="H109" s="86"/>
      <c r="I109" s="87">
        <f>SUM(I108)</f>
        <v>400000</v>
      </c>
      <c r="J109" s="69"/>
      <c r="K109" s="69"/>
      <c r="L109" s="75"/>
      <c r="M109" s="75"/>
      <c r="N109" s="131"/>
      <c r="O109" s="75"/>
      <c r="P109" s="69"/>
      <c r="Q109" s="69"/>
      <c r="R109" s="75"/>
      <c r="S109" s="69"/>
      <c r="T109" s="69"/>
      <c r="U109" s="69"/>
      <c r="V109" s="69"/>
      <c r="W109" s="69"/>
      <c r="X109" s="116"/>
      <c r="Y109" s="116"/>
      <c r="Z109" s="639">
        <f t="shared" si="2"/>
        <v>28000.000000000004</v>
      </c>
      <c r="AA109" s="87">
        <f t="shared" si="3"/>
        <v>428000</v>
      </c>
    </row>
    <row r="110" spans="1:27" x14ac:dyDescent="0.35">
      <c r="A110" s="64"/>
      <c r="B110" s="64"/>
      <c r="C110" s="64"/>
      <c r="D110" s="64"/>
      <c r="E110" s="64"/>
      <c r="F110" s="64"/>
      <c r="G110" s="96" t="s">
        <v>1590</v>
      </c>
      <c r="H110" s="64"/>
      <c r="I110" s="67"/>
      <c r="J110" s="64"/>
      <c r="K110" s="64"/>
      <c r="L110" s="68"/>
      <c r="M110" s="68"/>
      <c r="N110" s="68"/>
      <c r="O110" s="68"/>
      <c r="P110" s="64"/>
      <c r="Q110" s="64"/>
      <c r="R110" s="68"/>
      <c r="S110" s="64"/>
      <c r="T110" s="64"/>
      <c r="U110" s="64"/>
      <c r="V110" s="64"/>
      <c r="W110" s="64"/>
      <c r="X110" s="115"/>
      <c r="Y110" s="115"/>
      <c r="Z110" s="639">
        <f t="shared" si="2"/>
        <v>0</v>
      </c>
      <c r="AA110" s="67">
        <f t="shared" si="3"/>
        <v>0</v>
      </c>
    </row>
    <row r="111" spans="1:27" x14ac:dyDescent="0.35">
      <c r="A111" s="76"/>
      <c r="B111" s="76"/>
      <c r="C111" s="76"/>
      <c r="D111" s="76"/>
      <c r="E111" s="76"/>
      <c r="F111" s="76"/>
      <c r="G111" s="79" t="s">
        <v>1951</v>
      </c>
      <c r="H111" s="69"/>
      <c r="I111" s="74">
        <v>200000</v>
      </c>
      <c r="J111" s="76"/>
      <c r="K111" s="76" t="s">
        <v>1952</v>
      </c>
      <c r="L111" s="119" t="s">
        <v>1953</v>
      </c>
      <c r="M111" s="119"/>
      <c r="N111" s="119"/>
      <c r="O111" s="119"/>
      <c r="P111" s="76"/>
      <c r="Q111" s="76" t="s">
        <v>1954</v>
      </c>
      <c r="R111" s="119" t="s">
        <v>1955</v>
      </c>
      <c r="S111" s="76"/>
      <c r="T111" s="76"/>
      <c r="U111" s="76"/>
      <c r="V111" s="76"/>
      <c r="W111" s="76"/>
      <c r="X111" s="121"/>
      <c r="Y111" s="121"/>
      <c r="Z111" s="639">
        <f t="shared" si="2"/>
        <v>14000.000000000002</v>
      </c>
      <c r="AA111" s="74">
        <f t="shared" si="3"/>
        <v>214000</v>
      </c>
    </row>
    <row r="112" spans="1:27" x14ac:dyDescent="0.35">
      <c r="G112" s="93" t="s">
        <v>994</v>
      </c>
      <c r="H112" s="132"/>
      <c r="I112" s="133">
        <f>SUM(I111)</f>
        <v>200000</v>
      </c>
      <c r="L112" s="134"/>
      <c r="M112" s="134"/>
      <c r="N112" s="134"/>
      <c r="O112" s="134"/>
      <c r="R112" s="134"/>
      <c r="Z112" s="639">
        <f t="shared" si="2"/>
        <v>14000.000000000002</v>
      </c>
      <c r="AA112" s="133">
        <f t="shared" si="3"/>
        <v>214000</v>
      </c>
    </row>
    <row r="113" spans="7:27" x14ac:dyDescent="0.35">
      <c r="G113" s="93" t="s">
        <v>1956</v>
      </c>
      <c r="H113" s="86"/>
      <c r="I113" s="87">
        <f>SUM(I5:I112)/2</f>
        <v>78360000</v>
      </c>
      <c r="Z113" s="639">
        <f t="shared" si="2"/>
        <v>5485200.0000000009</v>
      </c>
      <c r="AA113" s="87">
        <f t="shared" si="3"/>
        <v>83845200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9"/>
  <sheetViews>
    <sheetView workbookViewId="0">
      <selection activeCell="D22" sqref="D22"/>
    </sheetView>
  </sheetViews>
  <sheetFormatPr defaultRowHeight="14.5" x14ac:dyDescent="0.35"/>
  <cols>
    <col min="1" max="1" width="28.54296875" bestFit="1" customWidth="1"/>
    <col min="2" max="2" width="26.36328125" hidden="1" customWidth="1"/>
    <col min="3" max="3" width="16.08984375" hidden="1" customWidth="1"/>
    <col min="4" max="4" width="17.1796875" customWidth="1"/>
  </cols>
  <sheetData>
    <row r="1" spans="1:4" x14ac:dyDescent="0.35">
      <c r="C1" s="631">
        <v>7.0000000000000007E-2</v>
      </c>
    </row>
    <row r="2" spans="1:4" x14ac:dyDescent="0.35">
      <c r="A2" s="1" t="s">
        <v>335</v>
      </c>
      <c r="B2" t="s">
        <v>799</v>
      </c>
      <c r="C2" t="s">
        <v>24300</v>
      </c>
      <c r="D2" t="s">
        <v>24301</v>
      </c>
    </row>
    <row r="3" spans="1:4" x14ac:dyDescent="0.35">
      <c r="A3" t="s">
        <v>142</v>
      </c>
      <c r="B3" s="28">
        <v>513954.90746909077</v>
      </c>
      <c r="C3" s="28">
        <f>B3*C$1</f>
        <v>35976.84352283636</v>
      </c>
      <c r="D3" s="28">
        <f>B3+C3</f>
        <v>549931.75099192711</v>
      </c>
    </row>
    <row r="4" spans="1:4" x14ac:dyDescent="0.35">
      <c r="A4" t="s">
        <v>4</v>
      </c>
      <c r="B4" s="28">
        <v>513954.90746909077</v>
      </c>
      <c r="C4" s="28">
        <f t="shared" ref="C4:C67" si="0">B4*C$1</f>
        <v>35976.84352283636</v>
      </c>
      <c r="D4" s="28">
        <f t="shared" ref="D4:D67" si="1">B4+C4</f>
        <v>549931.75099192711</v>
      </c>
    </row>
    <row r="5" spans="1:4" x14ac:dyDescent="0.35">
      <c r="A5" t="s">
        <v>174</v>
      </c>
      <c r="B5" s="28">
        <v>513954.90746909077</v>
      </c>
      <c r="C5" s="28">
        <f t="shared" si="0"/>
        <v>35976.84352283636</v>
      </c>
      <c r="D5" s="28">
        <f t="shared" si="1"/>
        <v>549931.75099192711</v>
      </c>
    </row>
    <row r="6" spans="1:4" x14ac:dyDescent="0.35">
      <c r="A6" t="s">
        <v>50</v>
      </c>
      <c r="B6" s="28">
        <v>513954.90746909077</v>
      </c>
      <c r="C6" s="28">
        <f t="shared" si="0"/>
        <v>35976.84352283636</v>
      </c>
      <c r="D6" s="28">
        <f t="shared" si="1"/>
        <v>549931.75099192711</v>
      </c>
    </row>
    <row r="7" spans="1:4" x14ac:dyDescent="0.35">
      <c r="A7" t="s">
        <v>277</v>
      </c>
      <c r="B7" s="28">
        <v>1284887.2686727268</v>
      </c>
      <c r="C7" s="28">
        <f t="shared" si="0"/>
        <v>89942.108807090888</v>
      </c>
      <c r="D7" s="28">
        <f t="shared" si="1"/>
        <v>1374829.3774798177</v>
      </c>
    </row>
    <row r="8" spans="1:4" x14ac:dyDescent="0.35">
      <c r="A8" t="s">
        <v>40</v>
      </c>
      <c r="B8" s="28">
        <v>513954.90746909077</v>
      </c>
      <c r="C8" s="28">
        <f t="shared" si="0"/>
        <v>35976.84352283636</v>
      </c>
      <c r="D8" s="28">
        <f t="shared" si="1"/>
        <v>549931.75099192711</v>
      </c>
    </row>
    <row r="9" spans="1:4" x14ac:dyDescent="0.35">
      <c r="A9" t="s">
        <v>196</v>
      </c>
      <c r="B9" s="28">
        <v>1284887.2686727268</v>
      </c>
      <c r="C9" s="28">
        <f t="shared" si="0"/>
        <v>89942.108807090888</v>
      </c>
      <c r="D9" s="28">
        <f t="shared" si="1"/>
        <v>1374829.3774798177</v>
      </c>
    </row>
    <row r="10" spans="1:4" x14ac:dyDescent="0.35">
      <c r="A10" t="s">
        <v>56</v>
      </c>
      <c r="B10" s="28">
        <v>411163.92597527255</v>
      </c>
      <c r="C10" s="28">
        <f t="shared" si="0"/>
        <v>28781.474818269082</v>
      </c>
      <c r="D10" s="28">
        <f t="shared" si="1"/>
        <v>439945.40079354163</v>
      </c>
    </row>
    <row r="11" spans="1:4" x14ac:dyDescent="0.35">
      <c r="A11" t="s">
        <v>2</v>
      </c>
      <c r="B11" s="28">
        <v>411163.92597527255</v>
      </c>
      <c r="C11" s="28">
        <f t="shared" si="0"/>
        <v>28781.474818269082</v>
      </c>
      <c r="D11" s="28">
        <f t="shared" si="1"/>
        <v>439945.40079354163</v>
      </c>
    </row>
    <row r="12" spans="1:4" x14ac:dyDescent="0.35">
      <c r="A12" t="s">
        <v>72</v>
      </c>
      <c r="B12" s="28">
        <v>411163.92597527255</v>
      </c>
      <c r="C12" s="28">
        <f t="shared" si="0"/>
        <v>28781.474818269082</v>
      </c>
      <c r="D12" s="28">
        <f t="shared" si="1"/>
        <v>439945.40079354163</v>
      </c>
    </row>
    <row r="13" spans="1:4" x14ac:dyDescent="0.35">
      <c r="A13" t="s">
        <v>106</v>
      </c>
      <c r="B13" s="28">
        <v>411163.9259752729</v>
      </c>
      <c r="C13" s="28">
        <f t="shared" si="0"/>
        <v>28781.474818269107</v>
      </c>
      <c r="D13" s="28">
        <f t="shared" si="1"/>
        <v>439945.40079354198</v>
      </c>
    </row>
    <row r="14" spans="1:4" x14ac:dyDescent="0.35">
      <c r="A14" t="s">
        <v>110</v>
      </c>
      <c r="B14" s="28">
        <v>411163.92597527255</v>
      </c>
      <c r="C14" s="28">
        <f t="shared" si="0"/>
        <v>28781.474818269082</v>
      </c>
      <c r="D14" s="28">
        <f t="shared" si="1"/>
        <v>439945.40079354163</v>
      </c>
    </row>
    <row r="15" spans="1:4" x14ac:dyDescent="0.35">
      <c r="A15" t="s">
        <v>73</v>
      </c>
      <c r="B15" s="28">
        <v>411163.92597527255</v>
      </c>
      <c r="C15" s="28">
        <f t="shared" si="0"/>
        <v>28781.474818269082</v>
      </c>
      <c r="D15" s="28">
        <f t="shared" si="1"/>
        <v>439945.40079354163</v>
      </c>
    </row>
    <row r="16" spans="1:4" x14ac:dyDescent="0.35">
      <c r="A16" t="s">
        <v>81</v>
      </c>
      <c r="B16" s="28">
        <v>411163.92597527255</v>
      </c>
      <c r="C16" s="28">
        <f t="shared" si="0"/>
        <v>28781.474818269082</v>
      </c>
      <c r="D16" s="28">
        <f t="shared" si="1"/>
        <v>439945.40079354163</v>
      </c>
    </row>
    <row r="17" spans="1:4" x14ac:dyDescent="0.35">
      <c r="A17" t="s">
        <v>198</v>
      </c>
      <c r="B17" s="28">
        <v>616745.88896290911</v>
      </c>
      <c r="C17" s="28">
        <f t="shared" si="0"/>
        <v>43172.212227403645</v>
      </c>
      <c r="D17" s="28">
        <f t="shared" si="1"/>
        <v>659918.10119031277</v>
      </c>
    </row>
    <row r="18" spans="1:4" x14ac:dyDescent="0.35">
      <c r="A18" t="s">
        <v>112</v>
      </c>
      <c r="B18" s="28">
        <v>513954.90746909077</v>
      </c>
      <c r="C18" s="28">
        <f t="shared" si="0"/>
        <v>35976.84352283636</v>
      </c>
      <c r="D18" s="28">
        <f t="shared" si="1"/>
        <v>549931.75099192711</v>
      </c>
    </row>
    <row r="19" spans="1:4" x14ac:dyDescent="0.35">
      <c r="A19" t="s">
        <v>154</v>
      </c>
      <c r="B19" s="28">
        <v>513954.90746909077</v>
      </c>
      <c r="C19" s="28">
        <f t="shared" si="0"/>
        <v>35976.84352283636</v>
      </c>
      <c r="D19" s="28">
        <f t="shared" si="1"/>
        <v>549931.75099192711</v>
      </c>
    </row>
    <row r="20" spans="1:4" x14ac:dyDescent="0.35">
      <c r="A20" t="s">
        <v>234</v>
      </c>
      <c r="B20" s="28">
        <v>1027909.8149381815</v>
      </c>
      <c r="C20" s="28">
        <f t="shared" si="0"/>
        <v>71953.687045672719</v>
      </c>
      <c r="D20" s="28">
        <f t="shared" si="1"/>
        <v>1099863.5019838542</v>
      </c>
    </row>
    <row r="21" spans="1:4" x14ac:dyDescent="0.35">
      <c r="A21" t="s">
        <v>199</v>
      </c>
      <c r="B21" s="28">
        <v>1284887.2686727268</v>
      </c>
      <c r="C21" s="28">
        <f t="shared" si="0"/>
        <v>89942.108807090888</v>
      </c>
      <c r="D21" s="28">
        <f t="shared" si="1"/>
        <v>1374829.3774798177</v>
      </c>
    </row>
    <row r="22" spans="1:4" x14ac:dyDescent="0.35">
      <c r="A22" t="s">
        <v>219</v>
      </c>
      <c r="B22" s="28">
        <v>1027909.8149381815</v>
      </c>
      <c r="C22" s="28">
        <f t="shared" si="0"/>
        <v>71953.687045672719</v>
      </c>
      <c r="D22" s="28">
        <f t="shared" si="1"/>
        <v>1099863.5019838542</v>
      </c>
    </row>
    <row r="23" spans="1:4" x14ac:dyDescent="0.35">
      <c r="A23" t="s">
        <v>146</v>
      </c>
      <c r="B23" s="28">
        <v>513954.90746909077</v>
      </c>
      <c r="C23" s="28">
        <f t="shared" si="0"/>
        <v>35976.84352283636</v>
      </c>
      <c r="D23" s="28">
        <f t="shared" si="1"/>
        <v>549931.75099192711</v>
      </c>
    </row>
    <row r="24" spans="1:4" x14ac:dyDescent="0.35">
      <c r="A24" t="s">
        <v>125</v>
      </c>
      <c r="B24" s="28">
        <v>1027909.8149381815</v>
      </c>
      <c r="C24" s="28">
        <f t="shared" si="0"/>
        <v>71953.687045672719</v>
      </c>
      <c r="D24" s="28">
        <f t="shared" si="1"/>
        <v>1099863.5019838542</v>
      </c>
    </row>
    <row r="25" spans="1:4" x14ac:dyDescent="0.35">
      <c r="A25" t="s">
        <v>262</v>
      </c>
      <c r="B25" s="28">
        <v>10279098.149381815</v>
      </c>
      <c r="C25" s="28">
        <f t="shared" si="0"/>
        <v>719536.87045672711</v>
      </c>
      <c r="D25" s="28">
        <f t="shared" si="1"/>
        <v>10998635.019838542</v>
      </c>
    </row>
    <row r="26" spans="1:4" x14ac:dyDescent="0.35">
      <c r="A26" t="s">
        <v>259</v>
      </c>
      <c r="B26" s="28">
        <v>10279098.149381815</v>
      </c>
      <c r="C26" s="28">
        <f t="shared" si="0"/>
        <v>719536.87045672711</v>
      </c>
      <c r="D26" s="28">
        <f t="shared" si="1"/>
        <v>10998635.019838542</v>
      </c>
    </row>
    <row r="27" spans="1:4" x14ac:dyDescent="0.35">
      <c r="A27" t="s">
        <v>193</v>
      </c>
      <c r="B27" s="28">
        <v>1027909.8149381815</v>
      </c>
      <c r="C27" s="28">
        <f t="shared" si="0"/>
        <v>71953.687045672719</v>
      </c>
      <c r="D27" s="28">
        <f t="shared" si="1"/>
        <v>1099863.5019838542</v>
      </c>
    </row>
    <row r="28" spans="1:4" x14ac:dyDescent="0.35">
      <c r="A28" t="s">
        <v>186</v>
      </c>
      <c r="B28" s="28">
        <v>1027909.8149381815</v>
      </c>
      <c r="C28" s="28">
        <f t="shared" si="0"/>
        <v>71953.687045672719</v>
      </c>
      <c r="D28" s="28">
        <f t="shared" si="1"/>
        <v>1099863.5019838542</v>
      </c>
    </row>
    <row r="29" spans="1:4" x14ac:dyDescent="0.35">
      <c r="A29" t="s">
        <v>41</v>
      </c>
      <c r="B29" s="28">
        <v>513954.90746909077</v>
      </c>
      <c r="C29" s="28">
        <f t="shared" si="0"/>
        <v>35976.84352283636</v>
      </c>
      <c r="D29" s="28">
        <f t="shared" si="1"/>
        <v>549931.75099192711</v>
      </c>
    </row>
    <row r="30" spans="1:4" x14ac:dyDescent="0.35">
      <c r="A30" t="s">
        <v>120</v>
      </c>
      <c r="B30" s="28">
        <v>513954.90746909077</v>
      </c>
      <c r="C30" s="28">
        <f t="shared" si="0"/>
        <v>35976.84352283636</v>
      </c>
      <c r="D30" s="28">
        <f t="shared" si="1"/>
        <v>549931.75099192711</v>
      </c>
    </row>
    <row r="31" spans="1:4" x14ac:dyDescent="0.35">
      <c r="A31" t="s">
        <v>144</v>
      </c>
      <c r="B31" s="28">
        <v>513954.90746909077</v>
      </c>
      <c r="C31" s="28">
        <f t="shared" si="0"/>
        <v>35976.84352283636</v>
      </c>
      <c r="D31" s="28">
        <f t="shared" si="1"/>
        <v>549931.75099192711</v>
      </c>
    </row>
    <row r="32" spans="1:4" x14ac:dyDescent="0.35">
      <c r="A32" t="s">
        <v>74</v>
      </c>
      <c r="B32" s="28">
        <v>513954.90746909077</v>
      </c>
      <c r="C32" s="28">
        <f t="shared" si="0"/>
        <v>35976.84352283636</v>
      </c>
      <c r="D32" s="28">
        <f t="shared" si="1"/>
        <v>549931.75099192711</v>
      </c>
    </row>
    <row r="33" spans="1:4" x14ac:dyDescent="0.35">
      <c r="A33" t="s">
        <v>38</v>
      </c>
      <c r="B33" s="28">
        <v>513954.90746909077</v>
      </c>
      <c r="C33" s="28">
        <f t="shared" si="0"/>
        <v>35976.84352283636</v>
      </c>
      <c r="D33" s="28">
        <f t="shared" si="1"/>
        <v>549931.75099192711</v>
      </c>
    </row>
    <row r="34" spans="1:4" x14ac:dyDescent="0.35">
      <c r="A34" t="s">
        <v>162</v>
      </c>
      <c r="B34" s="28">
        <v>513954.90746909077</v>
      </c>
      <c r="C34" s="28">
        <f t="shared" si="0"/>
        <v>35976.84352283636</v>
      </c>
      <c r="D34" s="28">
        <f t="shared" si="1"/>
        <v>549931.75099192711</v>
      </c>
    </row>
    <row r="35" spans="1:4" x14ac:dyDescent="0.35">
      <c r="A35" t="s">
        <v>54</v>
      </c>
      <c r="B35" s="28">
        <v>513954.90746909077</v>
      </c>
      <c r="C35" s="28">
        <f t="shared" si="0"/>
        <v>35976.84352283636</v>
      </c>
      <c r="D35" s="28">
        <f t="shared" si="1"/>
        <v>549931.75099192711</v>
      </c>
    </row>
    <row r="36" spans="1:4" x14ac:dyDescent="0.35">
      <c r="A36" t="s">
        <v>202</v>
      </c>
      <c r="B36" s="28">
        <v>10279098.149381815</v>
      </c>
      <c r="C36" s="28">
        <f t="shared" si="0"/>
        <v>719536.87045672711</v>
      </c>
      <c r="D36" s="28">
        <f t="shared" si="1"/>
        <v>10998635.019838542</v>
      </c>
    </row>
    <row r="37" spans="1:4" x14ac:dyDescent="0.35">
      <c r="A37" t="s">
        <v>270</v>
      </c>
      <c r="B37" s="28">
        <v>10279098.149381815</v>
      </c>
      <c r="C37" s="28">
        <f t="shared" si="0"/>
        <v>719536.87045672711</v>
      </c>
      <c r="D37" s="28">
        <f t="shared" si="1"/>
        <v>10998635.019838542</v>
      </c>
    </row>
    <row r="38" spans="1:4" x14ac:dyDescent="0.35">
      <c r="A38" t="s">
        <v>244</v>
      </c>
      <c r="B38" s="28">
        <v>1027909.8149381815</v>
      </c>
      <c r="C38" s="28">
        <f t="shared" si="0"/>
        <v>71953.687045672719</v>
      </c>
      <c r="D38" s="28">
        <f t="shared" si="1"/>
        <v>1099863.5019838542</v>
      </c>
    </row>
    <row r="39" spans="1:4" x14ac:dyDescent="0.35">
      <c r="A39" t="s">
        <v>105</v>
      </c>
      <c r="B39" s="28">
        <v>1027909.8149381815</v>
      </c>
      <c r="C39" s="28">
        <f t="shared" si="0"/>
        <v>71953.687045672719</v>
      </c>
      <c r="D39" s="28">
        <f t="shared" si="1"/>
        <v>1099863.5019838542</v>
      </c>
    </row>
    <row r="40" spans="1:4" x14ac:dyDescent="0.35">
      <c r="A40" t="s">
        <v>68</v>
      </c>
      <c r="B40" s="28">
        <v>513954.90746909077</v>
      </c>
      <c r="C40" s="28">
        <f t="shared" si="0"/>
        <v>35976.84352283636</v>
      </c>
      <c r="D40" s="28">
        <f t="shared" si="1"/>
        <v>549931.75099192711</v>
      </c>
    </row>
    <row r="41" spans="1:4" x14ac:dyDescent="0.35">
      <c r="A41" t="s">
        <v>140</v>
      </c>
      <c r="B41" s="28">
        <v>513954.90746909077</v>
      </c>
      <c r="C41" s="28">
        <f t="shared" si="0"/>
        <v>35976.84352283636</v>
      </c>
      <c r="D41" s="28">
        <f t="shared" si="1"/>
        <v>549931.75099192711</v>
      </c>
    </row>
    <row r="42" spans="1:4" x14ac:dyDescent="0.35">
      <c r="A42" t="s">
        <v>87</v>
      </c>
      <c r="B42" s="28">
        <v>513954.90746909077</v>
      </c>
      <c r="C42" s="28">
        <f t="shared" si="0"/>
        <v>35976.84352283636</v>
      </c>
      <c r="D42" s="28">
        <f t="shared" si="1"/>
        <v>549931.75099192711</v>
      </c>
    </row>
    <row r="43" spans="1:4" x14ac:dyDescent="0.35">
      <c r="A43" t="s">
        <v>80</v>
      </c>
      <c r="B43" s="28">
        <v>513954.90746909077</v>
      </c>
      <c r="C43" s="28">
        <f t="shared" si="0"/>
        <v>35976.84352283636</v>
      </c>
      <c r="D43" s="28">
        <f t="shared" si="1"/>
        <v>549931.75099192711</v>
      </c>
    </row>
    <row r="44" spans="1:4" x14ac:dyDescent="0.35">
      <c r="A44" t="s">
        <v>53</v>
      </c>
      <c r="B44" s="28">
        <v>513954.90746909077</v>
      </c>
      <c r="C44" s="28">
        <f t="shared" si="0"/>
        <v>35976.84352283636</v>
      </c>
      <c r="D44" s="28">
        <f t="shared" si="1"/>
        <v>549931.75099192711</v>
      </c>
    </row>
    <row r="45" spans="1:4" x14ac:dyDescent="0.35">
      <c r="A45" t="s">
        <v>79</v>
      </c>
      <c r="B45" s="28">
        <v>513954.90746909077</v>
      </c>
      <c r="C45" s="28">
        <f t="shared" si="0"/>
        <v>35976.84352283636</v>
      </c>
      <c r="D45" s="28">
        <f t="shared" si="1"/>
        <v>549931.75099192711</v>
      </c>
    </row>
    <row r="46" spans="1:4" x14ac:dyDescent="0.35">
      <c r="A46" t="s">
        <v>281</v>
      </c>
      <c r="B46" s="28">
        <v>513954.90746909077</v>
      </c>
      <c r="C46" s="28">
        <f t="shared" si="0"/>
        <v>35976.84352283636</v>
      </c>
      <c r="D46" s="28">
        <f t="shared" si="1"/>
        <v>549931.75099192711</v>
      </c>
    </row>
    <row r="47" spans="1:4" x14ac:dyDescent="0.35">
      <c r="A47" t="s">
        <v>49</v>
      </c>
      <c r="B47" s="28">
        <v>770932.36120363604</v>
      </c>
      <c r="C47" s="28">
        <f t="shared" si="0"/>
        <v>53965.265284254529</v>
      </c>
      <c r="D47" s="28">
        <f t="shared" si="1"/>
        <v>824897.62648789061</v>
      </c>
    </row>
    <row r="48" spans="1:4" x14ac:dyDescent="0.35">
      <c r="A48" t="s">
        <v>35</v>
      </c>
      <c r="B48" s="28">
        <v>411163.92597527255</v>
      </c>
      <c r="C48" s="28">
        <f t="shared" si="0"/>
        <v>28781.474818269082</v>
      </c>
      <c r="D48" s="28">
        <f t="shared" si="1"/>
        <v>439945.40079354163</v>
      </c>
    </row>
    <row r="49" spans="1:4" x14ac:dyDescent="0.35">
      <c r="A49" t="s">
        <v>230</v>
      </c>
      <c r="B49" s="28">
        <v>1284887.2686727268</v>
      </c>
      <c r="C49" s="28">
        <f t="shared" si="0"/>
        <v>89942.108807090888</v>
      </c>
      <c r="D49" s="28">
        <f t="shared" si="1"/>
        <v>1374829.3774798177</v>
      </c>
    </row>
    <row r="50" spans="1:4" x14ac:dyDescent="0.35">
      <c r="A50" t="s">
        <v>274</v>
      </c>
      <c r="B50" s="28">
        <v>1541864.7224072721</v>
      </c>
      <c r="C50" s="28">
        <f t="shared" si="0"/>
        <v>107930.53056850906</v>
      </c>
      <c r="D50" s="28">
        <f t="shared" si="1"/>
        <v>1649795.2529757812</v>
      </c>
    </row>
    <row r="51" spans="1:4" x14ac:dyDescent="0.35">
      <c r="A51" t="s">
        <v>214</v>
      </c>
      <c r="B51" s="28">
        <v>1027909.8149381815</v>
      </c>
      <c r="C51" s="28">
        <f t="shared" si="0"/>
        <v>71953.687045672719</v>
      </c>
      <c r="D51" s="28">
        <f t="shared" si="1"/>
        <v>1099863.5019838542</v>
      </c>
    </row>
    <row r="52" spans="1:4" x14ac:dyDescent="0.35">
      <c r="A52" t="s">
        <v>109</v>
      </c>
      <c r="B52" s="28">
        <v>411163.92597527255</v>
      </c>
      <c r="C52" s="28">
        <f t="shared" si="0"/>
        <v>28781.474818269082</v>
      </c>
      <c r="D52" s="28">
        <f t="shared" si="1"/>
        <v>439945.40079354163</v>
      </c>
    </row>
    <row r="53" spans="1:4" x14ac:dyDescent="0.35">
      <c r="A53" t="s">
        <v>92</v>
      </c>
      <c r="B53" s="28">
        <v>411163.92597527255</v>
      </c>
      <c r="C53" s="28">
        <f t="shared" si="0"/>
        <v>28781.474818269082</v>
      </c>
      <c r="D53" s="28">
        <f t="shared" si="1"/>
        <v>439945.40079354163</v>
      </c>
    </row>
    <row r="54" spans="1:4" x14ac:dyDescent="0.35">
      <c r="A54" t="s">
        <v>278</v>
      </c>
      <c r="B54" s="28">
        <v>10279098.149381815</v>
      </c>
      <c r="C54" s="28">
        <f t="shared" si="0"/>
        <v>719536.87045672711</v>
      </c>
      <c r="D54" s="28">
        <f t="shared" si="1"/>
        <v>10998635.019838542</v>
      </c>
    </row>
    <row r="55" spans="1:4" x14ac:dyDescent="0.35">
      <c r="A55" t="s">
        <v>251</v>
      </c>
      <c r="B55" s="28">
        <v>2055819.6298763631</v>
      </c>
      <c r="C55" s="28">
        <f t="shared" si="0"/>
        <v>143907.37409134544</v>
      </c>
      <c r="D55" s="28">
        <f t="shared" si="1"/>
        <v>2199727.0039677084</v>
      </c>
    </row>
    <row r="56" spans="1:4" x14ac:dyDescent="0.35">
      <c r="A56" t="s">
        <v>256</v>
      </c>
      <c r="B56" s="28">
        <v>1798842.1761418178</v>
      </c>
      <c r="C56" s="28">
        <f t="shared" si="0"/>
        <v>125918.95232992726</v>
      </c>
      <c r="D56" s="28">
        <f t="shared" si="1"/>
        <v>1924761.1284717452</v>
      </c>
    </row>
    <row r="57" spans="1:4" x14ac:dyDescent="0.35">
      <c r="A57" t="s">
        <v>258</v>
      </c>
      <c r="B57" s="28">
        <v>1284887.2686727268</v>
      </c>
      <c r="C57" s="28">
        <f t="shared" si="0"/>
        <v>89942.108807090888</v>
      </c>
      <c r="D57" s="28">
        <f t="shared" si="1"/>
        <v>1374829.3774798177</v>
      </c>
    </row>
    <row r="58" spans="1:4" x14ac:dyDescent="0.35">
      <c r="A58" t="s">
        <v>239</v>
      </c>
      <c r="B58" s="28">
        <v>770932.36120363604</v>
      </c>
      <c r="C58" s="28">
        <f t="shared" si="0"/>
        <v>53965.265284254529</v>
      </c>
      <c r="D58" s="28">
        <f t="shared" si="1"/>
        <v>824897.62648789061</v>
      </c>
    </row>
    <row r="59" spans="1:4" x14ac:dyDescent="0.35">
      <c r="A59" t="s">
        <v>228</v>
      </c>
      <c r="B59" s="28">
        <v>770932.36120363604</v>
      </c>
      <c r="C59" s="28">
        <f t="shared" si="0"/>
        <v>53965.265284254529</v>
      </c>
      <c r="D59" s="28">
        <f t="shared" si="1"/>
        <v>824897.62648789061</v>
      </c>
    </row>
    <row r="60" spans="1:4" x14ac:dyDescent="0.35">
      <c r="A60" t="s">
        <v>218</v>
      </c>
      <c r="B60" s="28">
        <v>770932.36120363604</v>
      </c>
      <c r="C60" s="28">
        <f t="shared" si="0"/>
        <v>53965.265284254529</v>
      </c>
      <c r="D60" s="28">
        <f t="shared" si="1"/>
        <v>824897.62648789061</v>
      </c>
    </row>
    <row r="61" spans="1:4" x14ac:dyDescent="0.35">
      <c r="A61" t="s">
        <v>130</v>
      </c>
      <c r="B61" s="28">
        <v>513954.90746909077</v>
      </c>
      <c r="C61" s="28">
        <f t="shared" si="0"/>
        <v>35976.84352283636</v>
      </c>
      <c r="D61" s="28">
        <f t="shared" si="1"/>
        <v>549931.75099192711</v>
      </c>
    </row>
    <row r="62" spans="1:4" x14ac:dyDescent="0.35">
      <c r="A62" t="s">
        <v>62</v>
      </c>
      <c r="B62" s="28">
        <v>513954.90746909077</v>
      </c>
      <c r="C62" s="28">
        <f t="shared" si="0"/>
        <v>35976.84352283636</v>
      </c>
      <c r="D62" s="28">
        <f t="shared" si="1"/>
        <v>549931.75099192711</v>
      </c>
    </row>
    <row r="63" spans="1:4" x14ac:dyDescent="0.35">
      <c r="A63" t="s">
        <v>82</v>
      </c>
      <c r="B63" s="28">
        <v>513954.90746909077</v>
      </c>
      <c r="C63" s="28">
        <f t="shared" si="0"/>
        <v>35976.84352283636</v>
      </c>
      <c r="D63" s="28">
        <f t="shared" si="1"/>
        <v>549931.75099192711</v>
      </c>
    </row>
    <row r="64" spans="1:4" x14ac:dyDescent="0.35">
      <c r="A64" t="s">
        <v>153</v>
      </c>
      <c r="B64" s="28">
        <v>770932.36120363604</v>
      </c>
      <c r="C64" s="28">
        <f t="shared" si="0"/>
        <v>53965.265284254529</v>
      </c>
      <c r="D64" s="28">
        <f t="shared" si="1"/>
        <v>824897.62648789061</v>
      </c>
    </row>
    <row r="65" spans="1:4" x14ac:dyDescent="0.35">
      <c r="A65" t="s">
        <v>283</v>
      </c>
      <c r="B65" s="28">
        <v>10279098.149381815</v>
      </c>
      <c r="C65" s="28">
        <f t="shared" si="0"/>
        <v>719536.87045672711</v>
      </c>
      <c r="D65" s="28">
        <f t="shared" si="1"/>
        <v>10998635.019838542</v>
      </c>
    </row>
    <row r="66" spans="1:4" x14ac:dyDescent="0.35">
      <c r="A66" t="s">
        <v>264</v>
      </c>
      <c r="B66" s="28">
        <v>5139549.0746909073</v>
      </c>
      <c r="C66" s="28">
        <f t="shared" si="0"/>
        <v>359768.43522836355</v>
      </c>
      <c r="D66" s="28">
        <f t="shared" si="1"/>
        <v>5499317.5099192709</v>
      </c>
    </row>
    <row r="67" spans="1:4" x14ac:dyDescent="0.35">
      <c r="A67" t="s">
        <v>88</v>
      </c>
      <c r="B67" s="28">
        <v>513954.90746909077</v>
      </c>
      <c r="C67" s="28">
        <f t="shared" si="0"/>
        <v>35976.84352283636</v>
      </c>
      <c r="D67" s="28">
        <f t="shared" si="1"/>
        <v>549931.75099192711</v>
      </c>
    </row>
    <row r="68" spans="1:4" x14ac:dyDescent="0.35">
      <c r="A68" t="s">
        <v>232</v>
      </c>
      <c r="B68" s="28">
        <v>1284887.2686727268</v>
      </c>
      <c r="C68" s="28">
        <f t="shared" ref="C68:C131" si="2">B68*C$1</f>
        <v>89942.108807090888</v>
      </c>
      <c r="D68" s="28">
        <f t="shared" ref="D68:D131" si="3">B68+C68</f>
        <v>1374829.3774798177</v>
      </c>
    </row>
    <row r="69" spans="1:4" x14ac:dyDescent="0.35">
      <c r="A69" t="s">
        <v>268</v>
      </c>
      <c r="B69" s="28">
        <v>2055819.6298763631</v>
      </c>
      <c r="C69" s="28">
        <f t="shared" si="2"/>
        <v>143907.37409134544</v>
      </c>
      <c r="D69" s="28">
        <f t="shared" si="3"/>
        <v>2199727.0039677084</v>
      </c>
    </row>
    <row r="70" spans="1:4" x14ac:dyDescent="0.35">
      <c r="A70" t="s">
        <v>226</v>
      </c>
      <c r="B70" s="28">
        <v>513954.90746909077</v>
      </c>
      <c r="C70" s="28">
        <f t="shared" si="2"/>
        <v>35976.84352283636</v>
      </c>
      <c r="D70" s="28">
        <f t="shared" si="3"/>
        <v>549931.75099192711</v>
      </c>
    </row>
    <row r="71" spans="1:4" x14ac:dyDescent="0.35">
      <c r="A71" t="s">
        <v>201</v>
      </c>
      <c r="B71" s="28">
        <v>1027909.8149381815</v>
      </c>
      <c r="C71" s="28">
        <f t="shared" si="2"/>
        <v>71953.687045672719</v>
      </c>
      <c r="D71" s="28">
        <f t="shared" si="3"/>
        <v>1099863.5019838542</v>
      </c>
    </row>
    <row r="72" spans="1:4" x14ac:dyDescent="0.35">
      <c r="A72" t="s">
        <v>215</v>
      </c>
      <c r="B72" s="28">
        <v>1027909.8149381815</v>
      </c>
      <c r="C72" s="28">
        <f t="shared" si="2"/>
        <v>71953.687045672719</v>
      </c>
      <c r="D72" s="28">
        <f t="shared" si="3"/>
        <v>1099863.5019838542</v>
      </c>
    </row>
    <row r="73" spans="1:4" x14ac:dyDescent="0.35">
      <c r="A73" t="s">
        <v>155</v>
      </c>
      <c r="B73" s="28">
        <v>1027909.8149381815</v>
      </c>
      <c r="C73" s="28">
        <f t="shared" si="2"/>
        <v>71953.687045672719</v>
      </c>
      <c r="D73" s="28">
        <f t="shared" si="3"/>
        <v>1099863.5019838542</v>
      </c>
    </row>
    <row r="74" spans="1:4" x14ac:dyDescent="0.35">
      <c r="A74" t="s">
        <v>138</v>
      </c>
      <c r="B74" s="28">
        <v>513954.90746909077</v>
      </c>
      <c r="C74" s="28">
        <f t="shared" si="2"/>
        <v>35976.84352283636</v>
      </c>
      <c r="D74" s="28">
        <f t="shared" si="3"/>
        <v>549931.75099192711</v>
      </c>
    </row>
    <row r="75" spans="1:4" x14ac:dyDescent="0.35">
      <c r="A75" t="s">
        <v>263</v>
      </c>
      <c r="B75" s="28">
        <v>1027909.8149381815</v>
      </c>
      <c r="C75" s="28">
        <f t="shared" si="2"/>
        <v>71953.687045672719</v>
      </c>
      <c r="D75" s="28">
        <f t="shared" si="3"/>
        <v>1099863.5019838542</v>
      </c>
    </row>
    <row r="76" spans="1:4" x14ac:dyDescent="0.35">
      <c r="A76" t="s">
        <v>180</v>
      </c>
      <c r="B76" s="28">
        <v>513954.90746909077</v>
      </c>
      <c r="C76" s="28">
        <f t="shared" si="2"/>
        <v>35976.84352283636</v>
      </c>
      <c r="D76" s="28">
        <f t="shared" si="3"/>
        <v>549931.75099192711</v>
      </c>
    </row>
    <row r="77" spans="1:4" x14ac:dyDescent="0.35">
      <c r="A77" t="s">
        <v>172</v>
      </c>
      <c r="B77" s="28">
        <v>513954.90746909077</v>
      </c>
      <c r="C77" s="28">
        <f t="shared" si="2"/>
        <v>35976.84352283636</v>
      </c>
      <c r="D77" s="28">
        <f t="shared" si="3"/>
        <v>549931.75099192711</v>
      </c>
    </row>
    <row r="78" spans="1:4" x14ac:dyDescent="0.35">
      <c r="A78" t="s">
        <v>225</v>
      </c>
      <c r="B78" s="28">
        <v>411163.92597527255</v>
      </c>
      <c r="C78" s="28">
        <f t="shared" si="2"/>
        <v>28781.474818269082</v>
      </c>
      <c r="D78" s="28">
        <f t="shared" si="3"/>
        <v>439945.40079354163</v>
      </c>
    </row>
    <row r="79" spans="1:4" x14ac:dyDescent="0.35">
      <c r="A79" t="s">
        <v>280</v>
      </c>
      <c r="B79" s="28">
        <v>3083729.4448145442</v>
      </c>
      <c r="C79" s="28">
        <f t="shared" si="2"/>
        <v>215861.06113701811</v>
      </c>
      <c r="D79" s="28">
        <f t="shared" si="3"/>
        <v>3299590.5059515624</v>
      </c>
    </row>
    <row r="80" spans="1:4" x14ac:dyDescent="0.35">
      <c r="A80" t="s">
        <v>276</v>
      </c>
      <c r="B80" s="28">
        <v>3083729.4448145442</v>
      </c>
      <c r="C80" s="28">
        <f t="shared" si="2"/>
        <v>215861.06113701811</v>
      </c>
      <c r="D80" s="28">
        <f t="shared" si="3"/>
        <v>3299590.5059515624</v>
      </c>
    </row>
    <row r="81" spans="1:4" x14ac:dyDescent="0.35">
      <c r="A81" t="s">
        <v>213</v>
      </c>
      <c r="B81" s="28">
        <v>1284887.2686727268</v>
      </c>
      <c r="C81" s="28">
        <f t="shared" si="2"/>
        <v>89942.108807090888</v>
      </c>
      <c r="D81" s="28">
        <f t="shared" si="3"/>
        <v>1374829.3774798177</v>
      </c>
    </row>
    <row r="82" spans="1:4" x14ac:dyDescent="0.35">
      <c r="A82" t="s">
        <v>246</v>
      </c>
      <c r="B82" s="28">
        <v>1541864.7224072721</v>
      </c>
      <c r="C82" s="28">
        <f t="shared" si="2"/>
        <v>107930.53056850906</v>
      </c>
      <c r="D82" s="28">
        <f t="shared" si="3"/>
        <v>1649795.2529757812</v>
      </c>
    </row>
    <row r="83" spans="1:4" x14ac:dyDescent="0.35">
      <c r="A83" t="s">
        <v>191</v>
      </c>
      <c r="B83" s="28">
        <v>513954.90746909077</v>
      </c>
      <c r="C83" s="28">
        <f t="shared" si="2"/>
        <v>35976.84352283636</v>
      </c>
      <c r="D83" s="28">
        <f t="shared" si="3"/>
        <v>549931.75099192711</v>
      </c>
    </row>
    <row r="84" spans="1:4" x14ac:dyDescent="0.35">
      <c r="A84" t="s">
        <v>273</v>
      </c>
      <c r="B84" s="28">
        <v>770932.36120363604</v>
      </c>
      <c r="C84" s="28">
        <f t="shared" si="2"/>
        <v>53965.265284254529</v>
      </c>
      <c r="D84" s="28">
        <f t="shared" si="3"/>
        <v>824897.62648789061</v>
      </c>
    </row>
    <row r="85" spans="1:4" x14ac:dyDescent="0.35">
      <c r="A85" t="s">
        <v>23</v>
      </c>
      <c r="B85" s="28">
        <v>513954.90746909077</v>
      </c>
      <c r="C85" s="28">
        <f t="shared" si="2"/>
        <v>35976.84352283636</v>
      </c>
      <c r="D85" s="28">
        <f t="shared" si="3"/>
        <v>549931.75099192711</v>
      </c>
    </row>
    <row r="86" spans="1:4" x14ac:dyDescent="0.35">
      <c r="A86" t="s">
        <v>75</v>
      </c>
      <c r="B86" s="28">
        <v>1284887.2686727268</v>
      </c>
      <c r="C86" s="28">
        <f t="shared" si="2"/>
        <v>89942.108807090888</v>
      </c>
      <c r="D86" s="28">
        <f t="shared" si="3"/>
        <v>1374829.3774798177</v>
      </c>
    </row>
    <row r="87" spans="1:4" x14ac:dyDescent="0.35">
      <c r="A87" t="s">
        <v>93</v>
      </c>
      <c r="B87" s="28">
        <v>1284887.2686727268</v>
      </c>
      <c r="C87" s="28">
        <f t="shared" si="2"/>
        <v>89942.108807090888</v>
      </c>
      <c r="D87" s="28">
        <f t="shared" si="3"/>
        <v>1374829.3774798177</v>
      </c>
    </row>
    <row r="88" spans="1:4" x14ac:dyDescent="0.35">
      <c r="A88" t="s">
        <v>224</v>
      </c>
      <c r="B88" s="28">
        <v>411163.92597527255</v>
      </c>
      <c r="C88" s="28">
        <f t="shared" si="2"/>
        <v>28781.474818269082</v>
      </c>
      <c r="D88" s="28">
        <f t="shared" si="3"/>
        <v>439945.40079354163</v>
      </c>
    </row>
    <row r="89" spans="1:4" x14ac:dyDescent="0.35">
      <c r="A89" t="s">
        <v>185</v>
      </c>
      <c r="B89" s="28">
        <v>1284887.2686727268</v>
      </c>
      <c r="C89" s="28">
        <f t="shared" si="2"/>
        <v>89942.108807090888</v>
      </c>
      <c r="D89" s="28">
        <f t="shared" si="3"/>
        <v>1374829.3774798177</v>
      </c>
    </row>
    <row r="90" spans="1:4" x14ac:dyDescent="0.35">
      <c r="A90" t="s">
        <v>102</v>
      </c>
      <c r="B90" s="28">
        <v>513954.90746909077</v>
      </c>
      <c r="C90" s="28">
        <f t="shared" si="2"/>
        <v>35976.84352283636</v>
      </c>
      <c r="D90" s="28">
        <f t="shared" si="3"/>
        <v>549931.75099192711</v>
      </c>
    </row>
    <row r="91" spans="1:4" x14ac:dyDescent="0.35">
      <c r="A91" t="s">
        <v>189</v>
      </c>
      <c r="B91" s="28">
        <v>1284887.2686727268</v>
      </c>
      <c r="C91" s="28">
        <f t="shared" si="2"/>
        <v>89942.108807090888</v>
      </c>
      <c r="D91" s="28">
        <f t="shared" si="3"/>
        <v>1374829.3774798177</v>
      </c>
    </row>
    <row r="92" spans="1:4" x14ac:dyDescent="0.35">
      <c r="A92" t="s">
        <v>206</v>
      </c>
      <c r="B92" s="28">
        <v>513954.90746909077</v>
      </c>
      <c r="C92" s="28">
        <f t="shared" si="2"/>
        <v>35976.84352283636</v>
      </c>
      <c r="D92" s="28">
        <f t="shared" si="3"/>
        <v>549931.75099192711</v>
      </c>
    </row>
    <row r="93" spans="1:4" x14ac:dyDescent="0.35">
      <c r="A93" t="s">
        <v>208</v>
      </c>
      <c r="B93" s="28">
        <v>513954.90746909077</v>
      </c>
      <c r="C93" s="28">
        <f t="shared" si="2"/>
        <v>35976.84352283636</v>
      </c>
      <c r="D93" s="28">
        <f t="shared" si="3"/>
        <v>549931.75099192711</v>
      </c>
    </row>
    <row r="94" spans="1:4" x14ac:dyDescent="0.35">
      <c r="A94" t="s">
        <v>235</v>
      </c>
      <c r="B94" s="28">
        <v>770932.36120363604</v>
      </c>
      <c r="C94" s="28">
        <f t="shared" si="2"/>
        <v>53965.265284254529</v>
      </c>
      <c r="D94" s="28">
        <f t="shared" si="3"/>
        <v>824897.62648789061</v>
      </c>
    </row>
    <row r="95" spans="1:4" x14ac:dyDescent="0.35">
      <c r="A95" t="s">
        <v>39</v>
      </c>
      <c r="B95" s="28">
        <v>513954.90746909077</v>
      </c>
      <c r="C95" s="28">
        <f t="shared" si="2"/>
        <v>35976.84352283636</v>
      </c>
      <c r="D95" s="28">
        <f t="shared" si="3"/>
        <v>549931.75099192711</v>
      </c>
    </row>
    <row r="96" spans="1:4" x14ac:dyDescent="0.35">
      <c r="A96" t="s">
        <v>164</v>
      </c>
      <c r="B96" s="28">
        <v>513954.90746909077</v>
      </c>
      <c r="C96" s="28">
        <f t="shared" si="2"/>
        <v>35976.84352283636</v>
      </c>
      <c r="D96" s="28">
        <f t="shared" si="3"/>
        <v>549931.75099192711</v>
      </c>
    </row>
    <row r="97" spans="1:4" x14ac:dyDescent="0.35">
      <c r="A97" t="s">
        <v>254</v>
      </c>
      <c r="B97" s="28">
        <v>1027909.8149381815</v>
      </c>
      <c r="C97" s="28">
        <f t="shared" si="2"/>
        <v>71953.687045672719</v>
      </c>
      <c r="D97" s="28">
        <f t="shared" si="3"/>
        <v>1099863.5019838542</v>
      </c>
    </row>
    <row r="98" spans="1:4" x14ac:dyDescent="0.35">
      <c r="A98" t="s">
        <v>15</v>
      </c>
      <c r="B98" s="28">
        <v>513954.90746909077</v>
      </c>
      <c r="C98" s="28">
        <f t="shared" si="2"/>
        <v>35976.84352283636</v>
      </c>
      <c r="D98" s="28">
        <f t="shared" si="3"/>
        <v>549931.75099192711</v>
      </c>
    </row>
    <row r="99" spans="1:4" x14ac:dyDescent="0.35">
      <c r="A99" t="s">
        <v>127</v>
      </c>
      <c r="B99" s="28">
        <v>513954.90746909077</v>
      </c>
      <c r="C99" s="28">
        <f t="shared" si="2"/>
        <v>35976.84352283636</v>
      </c>
      <c r="D99" s="28">
        <f t="shared" si="3"/>
        <v>549931.75099192711</v>
      </c>
    </row>
    <row r="100" spans="1:4" x14ac:dyDescent="0.35">
      <c r="A100" t="s">
        <v>161</v>
      </c>
      <c r="B100" s="28">
        <v>513954.90746909077</v>
      </c>
      <c r="C100" s="28">
        <f t="shared" si="2"/>
        <v>35976.84352283636</v>
      </c>
      <c r="D100" s="28">
        <f t="shared" si="3"/>
        <v>549931.75099192711</v>
      </c>
    </row>
    <row r="101" spans="1:4" x14ac:dyDescent="0.35">
      <c r="A101" t="s">
        <v>160</v>
      </c>
      <c r="B101" s="28">
        <v>513954.90746909077</v>
      </c>
      <c r="C101" s="28">
        <f t="shared" si="2"/>
        <v>35976.84352283636</v>
      </c>
      <c r="D101" s="28">
        <f t="shared" si="3"/>
        <v>549931.75099192711</v>
      </c>
    </row>
    <row r="102" spans="1:4" x14ac:dyDescent="0.35">
      <c r="A102" t="s">
        <v>27</v>
      </c>
      <c r="B102" s="28">
        <v>513954.90746909077</v>
      </c>
      <c r="C102" s="28">
        <f t="shared" si="2"/>
        <v>35976.84352283636</v>
      </c>
      <c r="D102" s="28">
        <f t="shared" si="3"/>
        <v>549931.75099192711</v>
      </c>
    </row>
    <row r="103" spans="1:4" x14ac:dyDescent="0.35">
      <c r="A103" t="s">
        <v>243</v>
      </c>
      <c r="B103" s="28">
        <v>513954.90746909077</v>
      </c>
      <c r="C103" s="28">
        <f t="shared" si="2"/>
        <v>35976.84352283636</v>
      </c>
      <c r="D103" s="28">
        <f t="shared" si="3"/>
        <v>549931.75099192711</v>
      </c>
    </row>
    <row r="104" spans="1:4" x14ac:dyDescent="0.35">
      <c r="A104" t="s">
        <v>236</v>
      </c>
      <c r="B104" s="28">
        <v>1284887.2686727268</v>
      </c>
      <c r="C104" s="28">
        <f t="shared" si="2"/>
        <v>89942.108807090888</v>
      </c>
      <c r="D104" s="28">
        <f t="shared" si="3"/>
        <v>1374829.3774798177</v>
      </c>
    </row>
    <row r="105" spans="1:4" x14ac:dyDescent="0.35">
      <c r="A105" t="s">
        <v>177</v>
      </c>
      <c r="B105" s="28">
        <v>51395.490746909069</v>
      </c>
      <c r="C105" s="28">
        <f t="shared" si="2"/>
        <v>3597.6843522836352</v>
      </c>
      <c r="D105" s="28">
        <f t="shared" si="3"/>
        <v>54993.175099192704</v>
      </c>
    </row>
    <row r="106" spans="1:4" x14ac:dyDescent="0.35">
      <c r="A106" t="s">
        <v>159</v>
      </c>
      <c r="B106" s="28">
        <v>1027909.8149381815</v>
      </c>
      <c r="C106" s="28">
        <f t="shared" si="2"/>
        <v>71953.687045672719</v>
      </c>
      <c r="D106" s="28">
        <f t="shared" si="3"/>
        <v>1099863.5019838542</v>
      </c>
    </row>
    <row r="107" spans="1:4" x14ac:dyDescent="0.35">
      <c r="A107" t="s">
        <v>240</v>
      </c>
      <c r="B107" s="28">
        <v>1027909.8149381815</v>
      </c>
      <c r="C107" s="28">
        <f t="shared" si="2"/>
        <v>71953.687045672719</v>
      </c>
      <c r="D107" s="28">
        <f t="shared" si="3"/>
        <v>1099863.5019838542</v>
      </c>
    </row>
    <row r="108" spans="1:4" x14ac:dyDescent="0.35">
      <c r="A108" t="s">
        <v>220</v>
      </c>
      <c r="B108" s="28">
        <v>1284887.2686727268</v>
      </c>
      <c r="C108" s="28">
        <f t="shared" si="2"/>
        <v>89942.108807090888</v>
      </c>
      <c r="D108" s="28">
        <f t="shared" si="3"/>
        <v>1374829.3774798177</v>
      </c>
    </row>
    <row r="109" spans="1:4" x14ac:dyDescent="0.35">
      <c r="A109" t="s">
        <v>30</v>
      </c>
      <c r="B109" s="28">
        <v>1027909.8149381815</v>
      </c>
      <c r="C109" s="28">
        <f t="shared" si="2"/>
        <v>71953.687045672719</v>
      </c>
      <c r="D109" s="28">
        <f t="shared" si="3"/>
        <v>1099863.5019838542</v>
      </c>
    </row>
    <row r="110" spans="1:4" x14ac:dyDescent="0.35">
      <c r="A110" t="s">
        <v>269</v>
      </c>
      <c r="B110" s="28">
        <v>10279098.149381815</v>
      </c>
      <c r="C110" s="28">
        <f t="shared" si="2"/>
        <v>719536.87045672711</v>
      </c>
      <c r="D110" s="28">
        <f t="shared" si="3"/>
        <v>10998635.019838542</v>
      </c>
    </row>
    <row r="111" spans="1:4" x14ac:dyDescent="0.35">
      <c r="A111" t="s">
        <v>237</v>
      </c>
      <c r="B111" s="28">
        <v>1284887.2686727268</v>
      </c>
      <c r="C111" s="28">
        <f t="shared" si="2"/>
        <v>89942.108807090888</v>
      </c>
      <c r="D111" s="28">
        <f t="shared" si="3"/>
        <v>1374829.3774798177</v>
      </c>
    </row>
    <row r="112" spans="1:4" x14ac:dyDescent="0.35">
      <c r="A112" t="s">
        <v>197</v>
      </c>
      <c r="B112" s="28">
        <v>770932.36120363604</v>
      </c>
      <c r="C112" s="28">
        <f t="shared" si="2"/>
        <v>53965.265284254529</v>
      </c>
      <c r="D112" s="28">
        <f t="shared" si="3"/>
        <v>824897.62648789061</v>
      </c>
    </row>
    <row r="113" spans="1:4" x14ac:dyDescent="0.35">
      <c r="A113" t="s">
        <v>137</v>
      </c>
      <c r="B113" s="28">
        <v>513954.90746909077</v>
      </c>
      <c r="C113" s="28">
        <f t="shared" si="2"/>
        <v>35976.84352283636</v>
      </c>
      <c r="D113" s="28">
        <f t="shared" si="3"/>
        <v>549931.75099192711</v>
      </c>
    </row>
    <row r="114" spans="1:4" x14ac:dyDescent="0.35">
      <c r="A114" t="s">
        <v>195</v>
      </c>
      <c r="B114" s="28">
        <v>1284887.2686727268</v>
      </c>
      <c r="C114" s="28">
        <f t="shared" si="2"/>
        <v>89942.108807090888</v>
      </c>
      <c r="D114" s="28">
        <f t="shared" si="3"/>
        <v>1374829.3774798177</v>
      </c>
    </row>
    <row r="115" spans="1:4" x14ac:dyDescent="0.35">
      <c r="A115" t="s">
        <v>249</v>
      </c>
      <c r="B115" s="28">
        <v>770932.36120363604</v>
      </c>
      <c r="C115" s="28">
        <f t="shared" si="2"/>
        <v>53965.265284254529</v>
      </c>
      <c r="D115" s="28">
        <f t="shared" si="3"/>
        <v>824897.62648789061</v>
      </c>
    </row>
    <row r="116" spans="1:4" x14ac:dyDescent="0.35">
      <c r="A116" t="s">
        <v>245</v>
      </c>
      <c r="B116" s="28">
        <v>10279098.149381815</v>
      </c>
      <c r="C116" s="28">
        <f t="shared" si="2"/>
        <v>719536.87045672711</v>
      </c>
      <c r="D116" s="28">
        <f t="shared" si="3"/>
        <v>10998635.019838542</v>
      </c>
    </row>
    <row r="117" spans="1:4" x14ac:dyDescent="0.35">
      <c r="A117" t="s">
        <v>135</v>
      </c>
      <c r="B117" s="28">
        <v>513954.90746909077</v>
      </c>
      <c r="C117" s="28">
        <f t="shared" si="2"/>
        <v>35976.84352283636</v>
      </c>
      <c r="D117" s="28">
        <f t="shared" si="3"/>
        <v>549931.75099192711</v>
      </c>
    </row>
    <row r="118" spans="1:4" x14ac:dyDescent="0.35">
      <c r="A118" t="s">
        <v>158</v>
      </c>
      <c r="B118" s="28">
        <v>513954.90746909077</v>
      </c>
      <c r="C118" s="28">
        <f t="shared" si="2"/>
        <v>35976.84352283636</v>
      </c>
      <c r="D118" s="28">
        <f t="shared" si="3"/>
        <v>549931.75099192711</v>
      </c>
    </row>
    <row r="119" spans="1:4" x14ac:dyDescent="0.35">
      <c r="A119" t="s">
        <v>211</v>
      </c>
      <c r="B119" s="28">
        <v>1284887.2686727268</v>
      </c>
      <c r="C119" s="28">
        <f t="shared" si="2"/>
        <v>89942.108807090888</v>
      </c>
      <c r="D119" s="28">
        <f t="shared" si="3"/>
        <v>1374829.3774798177</v>
      </c>
    </row>
    <row r="120" spans="1:4" x14ac:dyDescent="0.35">
      <c r="A120" t="s">
        <v>111</v>
      </c>
      <c r="B120" s="28">
        <v>513954.90746909077</v>
      </c>
      <c r="C120" s="28">
        <f t="shared" si="2"/>
        <v>35976.84352283636</v>
      </c>
      <c r="D120" s="28">
        <f t="shared" si="3"/>
        <v>549931.75099192711</v>
      </c>
    </row>
    <row r="121" spans="1:4" x14ac:dyDescent="0.35">
      <c r="A121" t="s">
        <v>241</v>
      </c>
      <c r="B121" s="28">
        <v>770932.36120363604</v>
      </c>
      <c r="C121" s="28">
        <f t="shared" si="2"/>
        <v>53965.265284254529</v>
      </c>
      <c r="D121" s="28">
        <f t="shared" si="3"/>
        <v>824897.62648789061</v>
      </c>
    </row>
    <row r="122" spans="1:4" x14ac:dyDescent="0.35">
      <c r="A122" t="s">
        <v>216</v>
      </c>
      <c r="B122" s="28">
        <v>1027909.8149381815</v>
      </c>
      <c r="C122" s="28">
        <f t="shared" si="2"/>
        <v>71953.687045672719</v>
      </c>
      <c r="D122" s="28">
        <f t="shared" si="3"/>
        <v>1099863.5019838542</v>
      </c>
    </row>
    <row r="123" spans="1:4" x14ac:dyDescent="0.35">
      <c r="A123" t="s">
        <v>187</v>
      </c>
      <c r="B123" s="28">
        <v>770932.36120363604</v>
      </c>
      <c r="C123" s="28">
        <f t="shared" si="2"/>
        <v>53965.265284254529</v>
      </c>
      <c r="D123" s="28">
        <f t="shared" si="3"/>
        <v>824897.62648789061</v>
      </c>
    </row>
    <row r="124" spans="1:4" x14ac:dyDescent="0.35">
      <c r="A124" t="s">
        <v>260</v>
      </c>
      <c r="B124" s="28">
        <v>1027909.8149381815</v>
      </c>
      <c r="C124" s="28">
        <f t="shared" si="2"/>
        <v>71953.687045672719</v>
      </c>
      <c r="D124" s="28">
        <f t="shared" si="3"/>
        <v>1099863.5019838542</v>
      </c>
    </row>
    <row r="125" spans="1:4" x14ac:dyDescent="0.35">
      <c r="A125" t="s">
        <v>275</v>
      </c>
      <c r="B125" s="28">
        <v>1284887.2686727268</v>
      </c>
      <c r="C125" s="28">
        <f t="shared" si="2"/>
        <v>89942.108807090888</v>
      </c>
      <c r="D125" s="28">
        <f t="shared" si="3"/>
        <v>1374829.3774798177</v>
      </c>
    </row>
    <row r="126" spans="1:4" x14ac:dyDescent="0.35">
      <c r="A126" t="s">
        <v>217</v>
      </c>
      <c r="B126" s="28">
        <v>770932.36120363604</v>
      </c>
      <c r="C126" s="28">
        <f t="shared" si="2"/>
        <v>53965.265284254529</v>
      </c>
      <c r="D126" s="28">
        <f t="shared" si="3"/>
        <v>824897.62648789061</v>
      </c>
    </row>
    <row r="127" spans="1:4" x14ac:dyDescent="0.35">
      <c r="A127" t="s">
        <v>205</v>
      </c>
      <c r="B127" s="28">
        <v>513954.90746909077</v>
      </c>
      <c r="C127" s="28">
        <f t="shared" si="2"/>
        <v>35976.84352283636</v>
      </c>
      <c r="D127" s="28">
        <f t="shared" si="3"/>
        <v>549931.75099192711</v>
      </c>
    </row>
    <row r="128" spans="1:4" x14ac:dyDescent="0.35">
      <c r="A128" t="s">
        <v>255</v>
      </c>
      <c r="B128" s="28">
        <v>10279098.149381815</v>
      </c>
      <c r="C128" s="28">
        <f t="shared" si="2"/>
        <v>719536.87045672711</v>
      </c>
      <c r="D128" s="28">
        <f t="shared" si="3"/>
        <v>10998635.019838542</v>
      </c>
    </row>
    <row r="129" spans="1:4" x14ac:dyDescent="0.35">
      <c r="A129" t="s">
        <v>284</v>
      </c>
      <c r="B129" s="28">
        <v>10279098.149381815</v>
      </c>
      <c r="C129" s="28">
        <f t="shared" si="2"/>
        <v>719536.87045672711</v>
      </c>
      <c r="D129" s="28">
        <f t="shared" si="3"/>
        <v>10998635.019838542</v>
      </c>
    </row>
    <row r="130" spans="1:4" x14ac:dyDescent="0.35">
      <c r="A130" t="s">
        <v>57</v>
      </c>
      <c r="B130" s="28">
        <v>770932.36120363604</v>
      </c>
      <c r="C130" s="28">
        <f t="shared" si="2"/>
        <v>53965.265284254529</v>
      </c>
      <c r="D130" s="28">
        <f t="shared" si="3"/>
        <v>824897.62648789061</v>
      </c>
    </row>
    <row r="131" spans="1:4" x14ac:dyDescent="0.35">
      <c r="A131" t="s">
        <v>200</v>
      </c>
      <c r="B131" s="28">
        <v>513954.90746909077</v>
      </c>
      <c r="C131" s="28">
        <f t="shared" si="2"/>
        <v>35976.84352283636</v>
      </c>
      <c r="D131" s="28">
        <f t="shared" si="3"/>
        <v>549931.75099192711</v>
      </c>
    </row>
    <row r="132" spans="1:4" x14ac:dyDescent="0.35">
      <c r="A132" t="s">
        <v>119</v>
      </c>
      <c r="B132" s="28">
        <v>513954.90746909077</v>
      </c>
      <c r="C132" s="28">
        <f t="shared" ref="C132:C194" si="4">B132*C$1</f>
        <v>35976.84352283636</v>
      </c>
      <c r="D132" s="28">
        <f t="shared" ref="D132:D194" si="5">B132+C132</f>
        <v>549931.75099192711</v>
      </c>
    </row>
    <row r="133" spans="1:4" x14ac:dyDescent="0.35">
      <c r="A133" t="s">
        <v>118</v>
      </c>
      <c r="B133" s="28">
        <v>513954.90746909077</v>
      </c>
      <c r="C133" s="28">
        <f t="shared" si="4"/>
        <v>35976.84352283636</v>
      </c>
      <c r="D133" s="28">
        <f t="shared" si="5"/>
        <v>549931.75099192711</v>
      </c>
    </row>
    <row r="134" spans="1:4" x14ac:dyDescent="0.35">
      <c r="A134" t="s">
        <v>124</v>
      </c>
      <c r="B134" s="28">
        <v>513954.90746909077</v>
      </c>
      <c r="C134" s="28">
        <f t="shared" si="4"/>
        <v>35976.84352283636</v>
      </c>
      <c r="D134" s="28">
        <f t="shared" si="5"/>
        <v>549931.75099192711</v>
      </c>
    </row>
    <row r="135" spans="1:4" x14ac:dyDescent="0.35">
      <c r="A135" t="s">
        <v>29</v>
      </c>
      <c r="B135" s="28">
        <v>513954.90746909077</v>
      </c>
      <c r="C135" s="28">
        <f t="shared" si="4"/>
        <v>35976.84352283636</v>
      </c>
      <c r="D135" s="28">
        <f t="shared" si="5"/>
        <v>549931.75099192711</v>
      </c>
    </row>
    <row r="136" spans="1:4" x14ac:dyDescent="0.35">
      <c r="A136" t="s">
        <v>152</v>
      </c>
      <c r="B136" s="28">
        <v>513954.90746909077</v>
      </c>
      <c r="C136" s="28">
        <f t="shared" si="4"/>
        <v>35976.84352283636</v>
      </c>
      <c r="D136" s="28">
        <f t="shared" si="5"/>
        <v>549931.75099192711</v>
      </c>
    </row>
    <row r="137" spans="1:4" x14ac:dyDescent="0.35">
      <c r="A137" t="s">
        <v>188</v>
      </c>
      <c r="B137" s="28">
        <v>513954.90746909077</v>
      </c>
      <c r="C137" s="28">
        <f t="shared" si="4"/>
        <v>35976.84352283636</v>
      </c>
      <c r="D137" s="28">
        <f t="shared" si="5"/>
        <v>549931.75099192711</v>
      </c>
    </row>
    <row r="138" spans="1:4" x14ac:dyDescent="0.35">
      <c r="A138" t="s">
        <v>113</v>
      </c>
      <c r="B138" s="28">
        <v>513954.90746909077</v>
      </c>
      <c r="C138" s="28">
        <f t="shared" si="4"/>
        <v>35976.84352283636</v>
      </c>
      <c r="D138" s="28">
        <f t="shared" si="5"/>
        <v>549931.75099192711</v>
      </c>
    </row>
    <row r="139" spans="1:4" x14ac:dyDescent="0.35">
      <c r="A139" t="s">
        <v>168</v>
      </c>
      <c r="B139" s="28">
        <v>513954.90746909077</v>
      </c>
      <c r="C139" s="28">
        <f t="shared" si="4"/>
        <v>35976.84352283636</v>
      </c>
      <c r="D139" s="28">
        <f t="shared" si="5"/>
        <v>549931.75099192711</v>
      </c>
    </row>
    <row r="140" spans="1:4" x14ac:dyDescent="0.35">
      <c r="A140" t="s">
        <v>229</v>
      </c>
      <c r="B140" s="28">
        <v>1284887.2686727268</v>
      </c>
      <c r="C140" s="28">
        <f t="shared" si="4"/>
        <v>89942.108807090888</v>
      </c>
      <c r="D140" s="28">
        <f t="shared" si="5"/>
        <v>1374829.3774798177</v>
      </c>
    </row>
    <row r="141" spans="1:4" x14ac:dyDescent="0.35">
      <c r="A141" t="s">
        <v>173</v>
      </c>
      <c r="B141" s="28">
        <v>513954.90746909077</v>
      </c>
      <c r="C141" s="28">
        <f t="shared" si="4"/>
        <v>35976.84352283636</v>
      </c>
      <c r="D141" s="28">
        <f t="shared" si="5"/>
        <v>549931.75099192711</v>
      </c>
    </row>
    <row r="142" spans="1:4" x14ac:dyDescent="0.35">
      <c r="A142" t="s">
        <v>210</v>
      </c>
      <c r="B142" s="28">
        <v>513954.90746909077</v>
      </c>
      <c r="C142" s="28">
        <f t="shared" si="4"/>
        <v>35976.84352283636</v>
      </c>
      <c r="D142" s="28">
        <f t="shared" si="5"/>
        <v>549931.75099192711</v>
      </c>
    </row>
    <row r="143" spans="1:4" x14ac:dyDescent="0.35">
      <c r="A143" t="s">
        <v>267</v>
      </c>
      <c r="B143" s="28">
        <v>1284887.2686727268</v>
      </c>
      <c r="C143" s="28">
        <f t="shared" si="4"/>
        <v>89942.108807090888</v>
      </c>
      <c r="D143" s="28">
        <f t="shared" si="5"/>
        <v>1374829.3774798177</v>
      </c>
    </row>
    <row r="144" spans="1:4" x14ac:dyDescent="0.35">
      <c r="A144" t="s">
        <v>238</v>
      </c>
      <c r="B144" s="28">
        <v>1027909.8149381815</v>
      </c>
      <c r="C144" s="28">
        <f t="shared" si="4"/>
        <v>71953.687045672719</v>
      </c>
      <c r="D144" s="28">
        <f t="shared" si="5"/>
        <v>1099863.5019838542</v>
      </c>
    </row>
    <row r="145" spans="1:4" x14ac:dyDescent="0.35">
      <c r="A145" t="s">
        <v>222</v>
      </c>
      <c r="B145" s="28">
        <v>1541864.7224072721</v>
      </c>
      <c r="C145" s="28">
        <f t="shared" si="4"/>
        <v>107930.53056850906</v>
      </c>
      <c r="D145" s="28">
        <f t="shared" si="5"/>
        <v>1649795.2529757812</v>
      </c>
    </row>
    <row r="146" spans="1:4" x14ac:dyDescent="0.35">
      <c r="A146" t="s">
        <v>257</v>
      </c>
      <c r="B146" s="28">
        <v>1027909.8149381815</v>
      </c>
      <c r="C146" s="28">
        <f t="shared" si="4"/>
        <v>71953.687045672719</v>
      </c>
      <c r="D146" s="28">
        <f t="shared" si="5"/>
        <v>1099863.5019838542</v>
      </c>
    </row>
    <row r="147" spans="1:4" x14ac:dyDescent="0.35">
      <c r="A147" t="s">
        <v>167</v>
      </c>
      <c r="B147" s="28">
        <v>770932.36120363604</v>
      </c>
      <c r="C147" s="28">
        <f t="shared" si="4"/>
        <v>53965.265284254529</v>
      </c>
      <c r="D147" s="28">
        <f t="shared" si="5"/>
        <v>824897.62648789061</v>
      </c>
    </row>
    <row r="148" spans="1:4" x14ac:dyDescent="0.35">
      <c r="A148" t="s">
        <v>250</v>
      </c>
      <c r="B148" s="28">
        <v>1541864.7224072721</v>
      </c>
      <c r="C148" s="28">
        <f t="shared" si="4"/>
        <v>107930.53056850906</v>
      </c>
      <c r="D148" s="28">
        <f t="shared" si="5"/>
        <v>1649795.2529757812</v>
      </c>
    </row>
    <row r="149" spans="1:4" x14ac:dyDescent="0.35">
      <c r="A149" t="s">
        <v>265</v>
      </c>
      <c r="B149" s="28">
        <v>1541864.7224072721</v>
      </c>
      <c r="C149" s="28">
        <f t="shared" si="4"/>
        <v>107930.53056850906</v>
      </c>
      <c r="D149" s="28">
        <f t="shared" si="5"/>
        <v>1649795.2529757812</v>
      </c>
    </row>
    <row r="150" spans="1:4" x14ac:dyDescent="0.35">
      <c r="A150" t="s">
        <v>64</v>
      </c>
      <c r="B150" s="28">
        <v>411163.92597527255</v>
      </c>
      <c r="C150" s="28">
        <f t="shared" si="4"/>
        <v>28781.474818269082</v>
      </c>
      <c r="D150" s="28">
        <f t="shared" si="5"/>
        <v>439945.40079354163</v>
      </c>
    </row>
    <row r="151" spans="1:4" x14ac:dyDescent="0.35">
      <c r="A151" t="s">
        <v>83</v>
      </c>
      <c r="B151" s="28">
        <v>513954.90746909077</v>
      </c>
      <c r="C151" s="28">
        <f t="shared" si="4"/>
        <v>35976.84352283636</v>
      </c>
      <c r="D151" s="28">
        <f t="shared" si="5"/>
        <v>549931.75099192711</v>
      </c>
    </row>
    <row r="152" spans="1:4" x14ac:dyDescent="0.35">
      <c r="A152" t="s">
        <v>84</v>
      </c>
      <c r="B152" s="28">
        <v>770932.36120363604</v>
      </c>
      <c r="C152" s="28">
        <f t="shared" si="4"/>
        <v>53965.265284254529</v>
      </c>
      <c r="D152" s="28">
        <f t="shared" si="5"/>
        <v>824897.62648789061</v>
      </c>
    </row>
    <row r="153" spans="1:4" x14ac:dyDescent="0.35">
      <c r="A153" t="s">
        <v>166</v>
      </c>
      <c r="B153" s="28">
        <v>770932.36120363604</v>
      </c>
      <c r="C153" s="28">
        <f t="shared" si="4"/>
        <v>53965.265284254529</v>
      </c>
      <c r="D153" s="28">
        <f t="shared" si="5"/>
        <v>824897.62648789061</v>
      </c>
    </row>
    <row r="154" spans="1:4" x14ac:dyDescent="0.35">
      <c r="A154" t="s">
        <v>10</v>
      </c>
      <c r="B154" s="28">
        <v>513954.90746909077</v>
      </c>
      <c r="C154" s="28">
        <f t="shared" si="4"/>
        <v>35976.84352283636</v>
      </c>
      <c r="D154" s="28">
        <f t="shared" si="5"/>
        <v>549931.75099192711</v>
      </c>
    </row>
    <row r="155" spans="1:4" x14ac:dyDescent="0.35">
      <c r="A155" t="s">
        <v>94</v>
      </c>
      <c r="B155" s="28">
        <v>513954.90746909077</v>
      </c>
      <c r="C155" s="28">
        <f t="shared" si="4"/>
        <v>35976.84352283636</v>
      </c>
      <c r="D155" s="28">
        <f t="shared" si="5"/>
        <v>549931.75099192711</v>
      </c>
    </row>
    <row r="156" spans="1:4" x14ac:dyDescent="0.35">
      <c r="A156" t="s">
        <v>184</v>
      </c>
      <c r="B156" s="28">
        <v>11222819.313192453</v>
      </c>
      <c r="C156" s="28">
        <f t="shared" si="4"/>
        <v>785597.35192347178</v>
      </c>
      <c r="D156" s="28">
        <f t="shared" si="5"/>
        <v>12008416.665115925</v>
      </c>
    </row>
    <row r="157" spans="1:4" x14ac:dyDescent="0.35">
      <c r="A157" t="s">
        <v>221</v>
      </c>
      <c r="B157" s="28">
        <v>1027909.8149381815</v>
      </c>
      <c r="C157" s="28">
        <f t="shared" si="4"/>
        <v>71953.687045672719</v>
      </c>
      <c r="D157" s="28">
        <f t="shared" si="5"/>
        <v>1099863.5019838542</v>
      </c>
    </row>
    <row r="158" spans="1:4" x14ac:dyDescent="0.35">
      <c r="A158" t="s">
        <v>272</v>
      </c>
      <c r="B158" s="28">
        <v>770932.36120363604</v>
      </c>
      <c r="C158" s="28">
        <f t="shared" si="4"/>
        <v>53965.265284254529</v>
      </c>
      <c r="D158" s="28">
        <f t="shared" si="5"/>
        <v>824897.62648789061</v>
      </c>
    </row>
    <row r="159" spans="1:4" x14ac:dyDescent="0.35">
      <c r="A159" t="s">
        <v>121</v>
      </c>
      <c r="B159" s="28">
        <v>411163.92597527255</v>
      </c>
      <c r="C159" s="28">
        <f t="shared" si="4"/>
        <v>28781.474818269082</v>
      </c>
      <c r="D159" s="28">
        <f t="shared" si="5"/>
        <v>439945.40079354163</v>
      </c>
    </row>
    <row r="160" spans="1:4" x14ac:dyDescent="0.35">
      <c r="A160" t="s">
        <v>20</v>
      </c>
      <c r="B160" s="28">
        <v>411163.92597527255</v>
      </c>
      <c r="C160" s="28">
        <f t="shared" si="4"/>
        <v>28781.474818269082</v>
      </c>
      <c r="D160" s="28">
        <f t="shared" si="5"/>
        <v>439945.40079354163</v>
      </c>
    </row>
    <row r="161" spans="1:4" x14ac:dyDescent="0.35">
      <c r="A161" t="s">
        <v>252</v>
      </c>
      <c r="B161" s="28">
        <v>1284887.2686727268</v>
      </c>
      <c r="C161" s="28">
        <f t="shared" si="4"/>
        <v>89942.108807090888</v>
      </c>
      <c r="D161" s="28">
        <f t="shared" si="5"/>
        <v>1374829.3774798177</v>
      </c>
    </row>
    <row r="162" spans="1:4" x14ac:dyDescent="0.35">
      <c r="A162" t="s">
        <v>37</v>
      </c>
      <c r="B162" s="28">
        <v>770932.36120363604</v>
      </c>
      <c r="C162" s="28">
        <f t="shared" si="4"/>
        <v>53965.265284254529</v>
      </c>
      <c r="D162" s="28">
        <f t="shared" si="5"/>
        <v>824897.62648789061</v>
      </c>
    </row>
    <row r="163" spans="1:4" x14ac:dyDescent="0.35">
      <c r="A163" t="s">
        <v>59</v>
      </c>
      <c r="B163" s="28">
        <v>513954.90746909077</v>
      </c>
      <c r="C163" s="28">
        <f t="shared" si="4"/>
        <v>35976.84352283636</v>
      </c>
      <c r="D163" s="28">
        <f t="shared" si="5"/>
        <v>549931.75099192711</v>
      </c>
    </row>
    <row r="164" spans="1:4" x14ac:dyDescent="0.35">
      <c r="A164" t="s">
        <v>248</v>
      </c>
      <c r="B164" s="28">
        <v>770932.36120363604</v>
      </c>
      <c r="C164" s="28">
        <f t="shared" si="4"/>
        <v>53965.265284254529</v>
      </c>
      <c r="D164" s="28">
        <f t="shared" si="5"/>
        <v>824897.62648789061</v>
      </c>
    </row>
    <row r="165" spans="1:4" x14ac:dyDescent="0.35">
      <c r="A165" t="s">
        <v>203</v>
      </c>
      <c r="B165" s="28">
        <v>513954.90746909077</v>
      </c>
      <c r="C165" s="28">
        <f t="shared" si="4"/>
        <v>35976.84352283636</v>
      </c>
      <c r="D165" s="28">
        <f t="shared" si="5"/>
        <v>549931.75099192711</v>
      </c>
    </row>
    <row r="166" spans="1:4" x14ac:dyDescent="0.35">
      <c r="A166" t="s">
        <v>86</v>
      </c>
      <c r="B166" s="28">
        <v>513954.90746909077</v>
      </c>
      <c r="C166" s="28">
        <f t="shared" si="4"/>
        <v>35976.84352283636</v>
      </c>
      <c r="D166" s="28">
        <f t="shared" si="5"/>
        <v>549931.75099192711</v>
      </c>
    </row>
    <row r="167" spans="1:4" x14ac:dyDescent="0.35">
      <c r="A167" t="s">
        <v>28</v>
      </c>
      <c r="B167" s="28">
        <v>513954.90746909077</v>
      </c>
      <c r="C167" s="28">
        <f t="shared" si="4"/>
        <v>35976.84352283636</v>
      </c>
      <c r="D167" s="28">
        <f t="shared" si="5"/>
        <v>549931.75099192711</v>
      </c>
    </row>
    <row r="168" spans="1:4" x14ac:dyDescent="0.35">
      <c r="A168" t="s">
        <v>31</v>
      </c>
      <c r="B168" s="28">
        <v>513954.90746909077</v>
      </c>
      <c r="C168" s="28">
        <f t="shared" si="4"/>
        <v>35976.84352283636</v>
      </c>
      <c r="D168" s="28">
        <f t="shared" si="5"/>
        <v>549931.75099192711</v>
      </c>
    </row>
    <row r="169" spans="1:4" x14ac:dyDescent="0.35">
      <c r="A169" t="s">
        <v>163</v>
      </c>
      <c r="B169" s="28">
        <v>513954.90746909077</v>
      </c>
      <c r="C169" s="28">
        <f t="shared" si="4"/>
        <v>35976.84352283636</v>
      </c>
      <c r="D169" s="28">
        <f t="shared" si="5"/>
        <v>549931.75099192711</v>
      </c>
    </row>
    <row r="170" spans="1:4" x14ac:dyDescent="0.35">
      <c r="A170" t="s">
        <v>149</v>
      </c>
      <c r="B170" s="28">
        <v>513954.90746909077</v>
      </c>
      <c r="C170" s="28">
        <f t="shared" si="4"/>
        <v>35976.84352283636</v>
      </c>
      <c r="D170" s="28">
        <f t="shared" si="5"/>
        <v>549931.75099192711</v>
      </c>
    </row>
    <row r="171" spans="1:4" x14ac:dyDescent="0.35">
      <c r="A171" t="s">
        <v>33</v>
      </c>
      <c r="B171" s="28">
        <v>513954.90746909077</v>
      </c>
      <c r="C171" s="28">
        <f t="shared" si="4"/>
        <v>35976.84352283636</v>
      </c>
      <c r="D171" s="28">
        <f t="shared" si="5"/>
        <v>549931.75099192711</v>
      </c>
    </row>
    <row r="172" spans="1:4" x14ac:dyDescent="0.35">
      <c r="A172" t="s">
        <v>48</v>
      </c>
      <c r="B172" s="28">
        <v>513954.90746909077</v>
      </c>
      <c r="C172" s="28">
        <f t="shared" si="4"/>
        <v>35976.84352283636</v>
      </c>
      <c r="D172" s="28">
        <f t="shared" si="5"/>
        <v>549931.75099192711</v>
      </c>
    </row>
    <row r="173" spans="1:4" x14ac:dyDescent="0.35">
      <c r="A173" t="s">
        <v>126</v>
      </c>
      <c r="B173" s="28">
        <v>411163.92597527255</v>
      </c>
      <c r="C173" s="28">
        <f t="shared" si="4"/>
        <v>28781.474818269082</v>
      </c>
      <c r="D173" s="28">
        <f t="shared" si="5"/>
        <v>439945.40079354163</v>
      </c>
    </row>
    <row r="174" spans="1:4" x14ac:dyDescent="0.35">
      <c r="A174" t="s">
        <v>16</v>
      </c>
      <c r="B174" s="28">
        <v>411163.92597527255</v>
      </c>
      <c r="C174" s="28">
        <f t="shared" si="4"/>
        <v>28781.474818269082</v>
      </c>
      <c r="D174" s="28">
        <f t="shared" si="5"/>
        <v>439945.40079354163</v>
      </c>
    </row>
    <row r="175" spans="1:4" x14ac:dyDescent="0.35">
      <c r="A175" t="s">
        <v>107</v>
      </c>
      <c r="B175" s="28">
        <v>411163.92597527255</v>
      </c>
      <c r="C175" s="28">
        <f t="shared" si="4"/>
        <v>28781.474818269082</v>
      </c>
      <c r="D175" s="28">
        <f t="shared" si="5"/>
        <v>439945.40079354163</v>
      </c>
    </row>
    <row r="176" spans="1:4" x14ac:dyDescent="0.35">
      <c r="A176" t="s">
        <v>117</v>
      </c>
      <c r="B176" s="28">
        <v>411163.92597527255</v>
      </c>
      <c r="C176" s="28">
        <f t="shared" si="4"/>
        <v>28781.474818269082</v>
      </c>
      <c r="D176" s="28">
        <f t="shared" si="5"/>
        <v>439945.40079354163</v>
      </c>
    </row>
    <row r="177" spans="1:4" x14ac:dyDescent="0.35">
      <c r="A177" t="s">
        <v>151</v>
      </c>
      <c r="B177" s="28">
        <v>411163.92597527255</v>
      </c>
      <c r="C177" s="28">
        <f t="shared" si="4"/>
        <v>28781.474818269082</v>
      </c>
      <c r="D177" s="28">
        <f t="shared" si="5"/>
        <v>439945.40079354163</v>
      </c>
    </row>
    <row r="178" spans="1:4" x14ac:dyDescent="0.35">
      <c r="A178" t="s">
        <v>192</v>
      </c>
      <c r="B178" s="28">
        <v>411163.92597527255</v>
      </c>
      <c r="C178" s="28">
        <f t="shared" si="4"/>
        <v>28781.474818269082</v>
      </c>
      <c r="D178" s="28">
        <f t="shared" si="5"/>
        <v>439945.40079354163</v>
      </c>
    </row>
    <row r="179" spans="1:4" x14ac:dyDescent="0.35">
      <c r="A179" t="s">
        <v>90</v>
      </c>
      <c r="B179" s="28">
        <v>411163.92597527255</v>
      </c>
      <c r="C179" s="28">
        <f t="shared" si="4"/>
        <v>28781.474818269082</v>
      </c>
      <c r="D179" s="28">
        <f t="shared" si="5"/>
        <v>439945.40079354163</v>
      </c>
    </row>
    <row r="180" spans="1:4" x14ac:dyDescent="0.35">
      <c r="A180" t="s">
        <v>190</v>
      </c>
      <c r="B180" s="28">
        <v>411163.92597527255</v>
      </c>
      <c r="C180" s="28">
        <f t="shared" si="4"/>
        <v>28781.474818269082</v>
      </c>
      <c r="D180" s="28">
        <f t="shared" si="5"/>
        <v>439945.40079354163</v>
      </c>
    </row>
    <row r="181" spans="1:4" x14ac:dyDescent="0.35">
      <c r="A181" t="s">
        <v>32</v>
      </c>
      <c r="B181" s="28">
        <v>411163.92597527255</v>
      </c>
      <c r="C181" s="28">
        <f t="shared" si="4"/>
        <v>28781.474818269082</v>
      </c>
      <c r="D181" s="28">
        <f t="shared" si="5"/>
        <v>439945.40079354163</v>
      </c>
    </row>
    <row r="182" spans="1:4" x14ac:dyDescent="0.35">
      <c r="A182" t="s">
        <v>91</v>
      </c>
      <c r="B182" s="28">
        <v>411163.92597527255</v>
      </c>
      <c r="C182" s="28">
        <f t="shared" si="4"/>
        <v>28781.474818269082</v>
      </c>
      <c r="D182" s="28">
        <f t="shared" si="5"/>
        <v>439945.40079354163</v>
      </c>
    </row>
    <row r="183" spans="1:4" x14ac:dyDescent="0.35">
      <c r="A183" t="s">
        <v>253</v>
      </c>
      <c r="B183" s="28">
        <v>770932.36120363604</v>
      </c>
      <c r="C183" s="28">
        <f t="shared" si="4"/>
        <v>53965.265284254529</v>
      </c>
      <c r="D183" s="28">
        <f t="shared" si="5"/>
        <v>824897.62648789061</v>
      </c>
    </row>
    <row r="184" spans="1:4" x14ac:dyDescent="0.35">
      <c r="A184" t="s">
        <v>171</v>
      </c>
      <c r="B184" s="28">
        <v>513954.90746909077</v>
      </c>
      <c r="C184" s="28">
        <f t="shared" si="4"/>
        <v>35976.84352283636</v>
      </c>
      <c r="D184" s="28">
        <f t="shared" si="5"/>
        <v>549931.75099192711</v>
      </c>
    </row>
    <row r="185" spans="1:4" x14ac:dyDescent="0.35">
      <c r="A185" t="s">
        <v>11</v>
      </c>
      <c r="B185" s="28">
        <v>411163.92597527255</v>
      </c>
      <c r="C185" s="28">
        <f t="shared" si="4"/>
        <v>28781.474818269082</v>
      </c>
      <c r="D185" s="28">
        <f t="shared" si="5"/>
        <v>439945.40079354163</v>
      </c>
    </row>
    <row r="186" spans="1:4" x14ac:dyDescent="0.35">
      <c r="A186" t="s">
        <v>143</v>
      </c>
      <c r="B186" s="28">
        <v>770932.36120363604</v>
      </c>
      <c r="C186" s="28">
        <f t="shared" si="4"/>
        <v>53965.265284254529</v>
      </c>
      <c r="D186" s="28">
        <f t="shared" si="5"/>
        <v>824897.62648789061</v>
      </c>
    </row>
    <row r="187" spans="1:4" x14ac:dyDescent="0.35">
      <c r="A187" t="s">
        <v>169</v>
      </c>
      <c r="B187" s="28">
        <v>513954.90746909077</v>
      </c>
      <c r="C187" s="28">
        <f t="shared" si="4"/>
        <v>35976.84352283636</v>
      </c>
      <c r="D187" s="28">
        <f t="shared" si="5"/>
        <v>549931.75099192711</v>
      </c>
    </row>
    <row r="188" spans="1:4" x14ac:dyDescent="0.35">
      <c r="A188" t="s">
        <v>157</v>
      </c>
      <c r="B188" s="28">
        <v>770932.36120363604</v>
      </c>
      <c r="C188" s="28">
        <f t="shared" si="4"/>
        <v>53965.265284254529</v>
      </c>
      <c r="D188" s="28">
        <f t="shared" si="5"/>
        <v>824897.62648789061</v>
      </c>
    </row>
    <row r="189" spans="1:4" x14ac:dyDescent="0.35">
      <c r="A189" t="s">
        <v>271</v>
      </c>
      <c r="B189" s="28">
        <v>770932.36120363604</v>
      </c>
      <c r="C189" s="28">
        <f t="shared" si="4"/>
        <v>53965.265284254529</v>
      </c>
      <c r="D189" s="28">
        <f t="shared" si="5"/>
        <v>824897.62648789061</v>
      </c>
    </row>
    <row r="190" spans="1:4" x14ac:dyDescent="0.35">
      <c r="A190" t="s">
        <v>242</v>
      </c>
      <c r="B190" s="28">
        <v>1284887.2686727268</v>
      </c>
      <c r="C190" s="28">
        <f t="shared" si="4"/>
        <v>89942.108807090888</v>
      </c>
      <c r="D190" s="28">
        <f t="shared" si="5"/>
        <v>1374829.3774798177</v>
      </c>
    </row>
    <row r="191" spans="1:4" x14ac:dyDescent="0.35">
      <c r="A191" t="s">
        <v>233</v>
      </c>
      <c r="B191" s="28">
        <v>12077940.325523632</v>
      </c>
      <c r="C191" s="28">
        <f t="shared" si="4"/>
        <v>845455.82278665435</v>
      </c>
      <c r="D191" s="28">
        <f t="shared" si="5"/>
        <v>12923396.148310285</v>
      </c>
    </row>
    <row r="192" spans="1:4" x14ac:dyDescent="0.35">
      <c r="A192" t="s">
        <v>176</v>
      </c>
      <c r="B192" s="28">
        <v>513954.90746909077</v>
      </c>
      <c r="C192" s="28">
        <f t="shared" si="4"/>
        <v>35976.84352283636</v>
      </c>
      <c r="D192" s="28">
        <f t="shared" si="5"/>
        <v>549931.75099192711</v>
      </c>
    </row>
    <row r="193" spans="1:4" x14ac:dyDescent="0.35">
      <c r="A193" t="s">
        <v>785</v>
      </c>
      <c r="B193" s="28">
        <v>440651390.25694203</v>
      </c>
      <c r="C193" s="28">
        <f t="shared" si="4"/>
        <v>30845597.317985944</v>
      </c>
      <c r="D193" s="28">
        <f t="shared" si="5"/>
        <v>471496987.57492799</v>
      </c>
    </row>
    <row r="194" spans="1:4" x14ac:dyDescent="0.35">
      <c r="A194" t="s">
        <v>786</v>
      </c>
      <c r="B194" s="28">
        <v>522350847.9866876</v>
      </c>
      <c r="C194" s="28">
        <f t="shared" si="4"/>
        <v>36564559.359068133</v>
      </c>
      <c r="D194" s="28">
        <f t="shared" si="5"/>
        <v>558915407.3457557</v>
      </c>
    </row>
    <row r="195" spans="1:4" ht="15" thickBot="1" x14ac:dyDescent="0.4"/>
    <row r="196" spans="1:4" ht="15.5" thickTop="1" thickBot="1" x14ac:dyDescent="0.4">
      <c r="A196" s="26" t="s">
        <v>336</v>
      </c>
      <c r="B196" s="35">
        <f>SUM(B3:B195)</f>
        <v>1229712042.0597074</v>
      </c>
      <c r="C196" s="35">
        <f t="shared" ref="C196:D196" si="6">SUM(C3:C195)</f>
        <v>86079842.94417949</v>
      </c>
      <c r="D196" s="35">
        <f t="shared" si="6"/>
        <v>1315791885.0038872</v>
      </c>
    </row>
    <row r="197" spans="1:4" ht="15" thickTop="1" x14ac:dyDescent="0.35"/>
    <row r="198" spans="1:4" x14ac:dyDescent="0.35">
      <c r="A198" s="6"/>
    </row>
    <row r="199" spans="1:4" x14ac:dyDescent="0.35">
      <c r="A199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AA144"/>
  <sheetViews>
    <sheetView topLeftCell="AA1" workbookViewId="0">
      <selection activeCell="AF18" sqref="AF18"/>
    </sheetView>
  </sheetViews>
  <sheetFormatPr defaultRowHeight="14.5" x14ac:dyDescent="0.35"/>
  <cols>
    <col min="1" max="1" width="20.81640625" hidden="1" customWidth="1"/>
    <col min="2" max="2" width="19.08984375" hidden="1" customWidth="1"/>
    <col min="3" max="3" width="0" hidden="1" customWidth="1"/>
    <col min="4" max="4" width="17.453125" hidden="1" customWidth="1"/>
    <col min="5" max="6" width="17.08984375" hidden="1" customWidth="1"/>
    <col min="7" max="7" width="95.26953125" customWidth="1"/>
    <col min="8" max="8" width="35.1796875" hidden="1" customWidth="1"/>
    <col min="9" max="9" width="35.1796875" style="104" hidden="1" customWidth="1"/>
    <col min="10" max="10" width="28.08984375" hidden="1" customWidth="1"/>
    <col min="11" max="11" width="21.81640625" hidden="1" customWidth="1"/>
    <col min="12" max="12" width="16.1796875" hidden="1" customWidth="1"/>
    <col min="13" max="13" width="25.54296875" hidden="1" customWidth="1"/>
    <col min="14" max="14" width="19.1796875" hidden="1" customWidth="1"/>
    <col min="15" max="15" width="16.453125" hidden="1" customWidth="1"/>
    <col min="16" max="16" width="48.08984375" hidden="1" customWidth="1"/>
    <col min="17" max="17" width="16.1796875" hidden="1" customWidth="1"/>
    <col min="18" max="18" width="25.7265625" hidden="1" customWidth="1"/>
    <col min="19" max="19" width="0" hidden="1" customWidth="1"/>
    <col min="20" max="20" width="27.08984375" hidden="1" customWidth="1"/>
    <col min="21" max="21" width="21.08984375" hidden="1" customWidth="1"/>
    <col min="22" max="22" width="43.54296875" hidden="1" customWidth="1"/>
    <col min="23" max="23" width="24.7265625" hidden="1" customWidth="1"/>
    <col min="24" max="24" width="22.81640625" hidden="1" customWidth="1"/>
    <col min="25" max="25" width="27.1796875" hidden="1" customWidth="1"/>
    <col min="26" max="26" width="13.36328125" hidden="1" customWidth="1"/>
    <col min="27" max="27" width="18.63281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29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55"/>
      <c r="B3" s="136" t="s">
        <v>1957</v>
      </c>
      <c r="C3" s="136" t="s">
        <v>1958</v>
      </c>
      <c r="D3" s="136" t="s">
        <v>1959</v>
      </c>
      <c r="E3" s="136" t="s">
        <v>1960</v>
      </c>
      <c r="F3" s="57"/>
      <c r="G3" s="57" t="s">
        <v>1961</v>
      </c>
      <c r="H3" s="55"/>
      <c r="I3" s="58"/>
      <c r="J3" s="59"/>
      <c r="K3" s="60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"/>
      <c r="AA3" s="58"/>
    </row>
    <row r="4" spans="1:27" ht="15.5" x14ac:dyDescent="0.35">
      <c r="A4" s="64"/>
      <c r="B4" s="64"/>
      <c r="C4" s="64"/>
      <c r="D4" s="64"/>
      <c r="E4" s="64"/>
      <c r="F4" s="66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64"/>
      <c r="Z4" s="631">
        <v>7.0000000000000007E-2</v>
      </c>
      <c r="AA4" s="67"/>
    </row>
    <row r="5" spans="1:27" ht="15.5" x14ac:dyDescent="0.35">
      <c r="A5" s="69"/>
      <c r="B5" s="69"/>
      <c r="C5" s="69"/>
      <c r="D5" s="69"/>
      <c r="E5" s="69"/>
      <c r="F5" s="81" t="s">
        <v>1962</v>
      </c>
      <c r="G5" s="69" t="s">
        <v>1963</v>
      </c>
      <c r="H5" s="69"/>
      <c r="I5" s="74">
        <v>650000</v>
      </c>
      <c r="J5" s="69"/>
      <c r="K5" s="69" t="s">
        <v>933</v>
      </c>
      <c r="L5" s="75">
        <v>2008</v>
      </c>
      <c r="M5" s="75" t="s">
        <v>1964</v>
      </c>
      <c r="N5" s="75" t="s">
        <v>1965</v>
      </c>
      <c r="O5" s="75" t="s">
        <v>1965</v>
      </c>
      <c r="P5" s="69" t="s">
        <v>937</v>
      </c>
      <c r="Q5" s="69" t="s">
        <v>967</v>
      </c>
      <c r="R5" s="69" t="s">
        <v>1602</v>
      </c>
      <c r="S5" s="69"/>
      <c r="T5" s="69"/>
      <c r="U5" s="69"/>
      <c r="V5" s="69"/>
      <c r="W5" s="69"/>
      <c r="X5" s="69" t="s">
        <v>940</v>
      </c>
      <c r="Y5" s="116" t="s">
        <v>1085</v>
      </c>
      <c r="Z5" s="637">
        <f>I5*Z$4</f>
        <v>45500.000000000007</v>
      </c>
      <c r="AA5" s="74">
        <f>I5+Z5</f>
        <v>695500</v>
      </c>
    </row>
    <row r="6" spans="1:27" ht="15.5" x14ac:dyDescent="0.35">
      <c r="A6" s="76"/>
      <c r="B6" s="77"/>
      <c r="C6" s="77"/>
      <c r="D6" s="77"/>
      <c r="E6" s="77"/>
      <c r="F6" s="81" t="s">
        <v>1966</v>
      </c>
      <c r="G6" s="79" t="s">
        <v>1967</v>
      </c>
      <c r="H6" s="69"/>
      <c r="I6" s="74">
        <v>600000</v>
      </c>
      <c r="J6" s="69"/>
      <c r="K6" s="69" t="s">
        <v>933</v>
      </c>
      <c r="L6" s="75">
        <v>2008</v>
      </c>
      <c r="M6" s="75" t="s">
        <v>1964</v>
      </c>
      <c r="N6" s="79" t="s">
        <v>1968</v>
      </c>
      <c r="O6" s="75" t="s">
        <v>1969</v>
      </c>
      <c r="P6" s="69" t="s">
        <v>937</v>
      </c>
      <c r="Q6" s="69" t="s">
        <v>938</v>
      </c>
      <c r="R6" s="69" t="s">
        <v>1602</v>
      </c>
      <c r="S6" s="69"/>
      <c r="T6" s="69"/>
      <c r="U6" s="69"/>
      <c r="V6" s="69"/>
      <c r="W6" s="69"/>
      <c r="X6" s="69" t="s">
        <v>940</v>
      </c>
      <c r="Y6" s="116" t="s">
        <v>1970</v>
      </c>
      <c r="Z6" s="637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76"/>
      <c r="B7" s="76"/>
      <c r="C7" s="76"/>
      <c r="D7" s="76"/>
      <c r="E7" s="76"/>
      <c r="F7" s="81" t="s">
        <v>1971</v>
      </c>
      <c r="G7" s="79" t="s">
        <v>1972</v>
      </c>
      <c r="H7" s="69"/>
      <c r="I7" s="74">
        <v>600000</v>
      </c>
      <c r="J7" s="69"/>
      <c r="K7" s="69" t="s">
        <v>933</v>
      </c>
      <c r="L7" s="75">
        <v>2008</v>
      </c>
      <c r="M7" s="75" t="s">
        <v>1964</v>
      </c>
      <c r="N7" s="80" t="s">
        <v>1973</v>
      </c>
      <c r="O7" s="75" t="s">
        <v>1973</v>
      </c>
      <c r="P7" s="69" t="s">
        <v>937</v>
      </c>
      <c r="Q7" s="69" t="s">
        <v>938</v>
      </c>
      <c r="R7" s="69" t="s">
        <v>1602</v>
      </c>
      <c r="S7" s="69"/>
      <c r="T7" s="69"/>
      <c r="U7" s="69"/>
      <c r="V7" s="69"/>
      <c r="W7" s="69"/>
      <c r="X7" s="69" t="s">
        <v>940</v>
      </c>
      <c r="Y7" s="116" t="s">
        <v>1970</v>
      </c>
      <c r="Z7" s="637">
        <f t="shared" si="0"/>
        <v>42000.000000000007</v>
      </c>
      <c r="AA7" s="74">
        <f t="shared" si="1"/>
        <v>642000</v>
      </c>
    </row>
    <row r="8" spans="1:27" ht="15.5" x14ac:dyDescent="0.35">
      <c r="A8" s="76"/>
      <c r="B8" s="76"/>
      <c r="C8" s="76"/>
      <c r="D8" s="76"/>
      <c r="E8" s="76"/>
      <c r="F8" s="81" t="s">
        <v>1974</v>
      </c>
      <c r="G8" s="79" t="s">
        <v>1975</v>
      </c>
      <c r="H8" s="69"/>
      <c r="I8" s="74">
        <v>600000</v>
      </c>
      <c r="J8" s="69"/>
      <c r="K8" s="69" t="s">
        <v>933</v>
      </c>
      <c r="L8" s="75">
        <v>2008</v>
      </c>
      <c r="M8" s="75" t="s">
        <v>1964</v>
      </c>
      <c r="N8" s="80" t="s">
        <v>1976</v>
      </c>
      <c r="O8" s="75" t="s">
        <v>1976</v>
      </c>
      <c r="P8" s="69" t="s">
        <v>937</v>
      </c>
      <c r="Q8" s="69" t="s">
        <v>938</v>
      </c>
      <c r="R8" s="69" t="s">
        <v>1602</v>
      </c>
      <c r="S8" s="69"/>
      <c r="T8" s="69"/>
      <c r="U8" s="69"/>
      <c r="V8" s="69"/>
      <c r="W8" s="69"/>
      <c r="X8" s="69" t="s">
        <v>940</v>
      </c>
      <c r="Y8" s="116" t="s">
        <v>1970</v>
      </c>
      <c r="Z8" s="637">
        <f t="shared" si="0"/>
        <v>42000.000000000007</v>
      </c>
      <c r="AA8" s="74">
        <f t="shared" si="1"/>
        <v>642000</v>
      </c>
    </row>
    <row r="9" spans="1:27" ht="15.5" x14ac:dyDescent="0.35">
      <c r="A9" s="76"/>
      <c r="B9" s="76"/>
      <c r="C9" s="76"/>
      <c r="D9" s="76"/>
      <c r="E9" s="76"/>
      <c r="F9" s="81" t="s">
        <v>1977</v>
      </c>
      <c r="G9" s="79" t="s">
        <v>1978</v>
      </c>
      <c r="H9" s="69"/>
      <c r="I9" s="74">
        <v>600000</v>
      </c>
      <c r="J9" s="69"/>
      <c r="K9" s="69" t="s">
        <v>933</v>
      </c>
      <c r="L9" s="75">
        <v>2008</v>
      </c>
      <c r="M9" s="75" t="s">
        <v>1964</v>
      </c>
      <c r="N9" s="80" t="s">
        <v>1979</v>
      </c>
      <c r="O9" s="75" t="s">
        <v>1979</v>
      </c>
      <c r="P9" s="69" t="s">
        <v>937</v>
      </c>
      <c r="Q9" s="69" t="s">
        <v>938</v>
      </c>
      <c r="R9" s="69" t="s">
        <v>1602</v>
      </c>
      <c r="S9" s="69"/>
      <c r="T9" s="69"/>
      <c r="U9" s="69"/>
      <c r="V9" s="69"/>
      <c r="W9" s="69"/>
      <c r="X9" s="69" t="s">
        <v>940</v>
      </c>
      <c r="Y9" s="116" t="s">
        <v>1970</v>
      </c>
      <c r="Z9" s="637">
        <f t="shared" si="0"/>
        <v>42000.000000000007</v>
      </c>
      <c r="AA9" s="74">
        <f t="shared" si="1"/>
        <v>642000</v>
      </c>
    </row>
    <row r="10" spans="1:27" ht="15.5" x14ac:dyDescent="0.35">
      <c r="A10" s="76"/>
      <c r="B10" s="76"/>
      <c r="C10" s="76"/>
      <c r="D10" s="76"/>
      <c r="E10" s="76"/>
      <c r="F10" s="81" t="s">
        <v>1980</v>
      </c>
      <c r="G10" s="79" t="s">
        <v>1981</v>
      </c>
      <c r="H10" s="69"/>
      <c r="I10" s="74">
        <v>600000</v>
      </c>
      <c r="J10" s="69"/>
      <c r="K10" s="69" t="s">
        <v>933</v>
      </c>
      <c r="L10" s="75">
        <v>2008</v>
      </c>
      <c r="M10" s="75" t="s">
        <v>1964</v>
      </c>
      <c r="N10" s="75" t="s">
        <v>1982</v>
      </c>
      <c r="O10" s="75" t="s">
        <v>1983</v>
      </c>
      <c r="P10" s="69" t="s">
        <v>937</v>
      </c>
      <c r="Q10" s="69" t="s">
        <v>938</v>
      </c>
      <c r="R10" s="69" t="s">
        <v>1602</v>
      </c>
      <c r="S10" s="69"/>
      <c r="T10" s="69"/>
      <c r="U10" s="69"/>
      <c r="V10" s="69"/>
      <c r="W10" s="69"/>
      <c r="X10" s="69" t="s">
        <v>940</v>
      </c>
      <c r="Y10" s="116" t="s">
        <v>1970</v>
      </c>
      <c r="Z10" s="637">
        <f t="shared" si="0"/>
        <v>42000.000000000007</v>
      </c>
      <c r="AA10" s="74">
        <f t="shared" si="1"/>
        <v>642000</v>
      </c>
    </row>
    <row r="11" spans="1:27" ht="15.5" x14ac:dyDescent="0.35">
      <c r="A11" s="76"/>
      <c r="B11" s="76"/>
      <c r="C11" s="76"/>
      <c r="D11" s="76"/>
      <c r="E11" s="76"/>
      <c r="F11" s="81" t="s">
        <v>1984</v>
      </c>
      <c r="G11" s="79" t="s">
        <v>1985</v>
      </c>
      <c r="H11" s="69"/>
      <c r="I11" s="74">
        <v>600000</v>
      </c>
      <c r="J11" s="69"/>
      <c r="K11" s="69" t="s">
        <v>933</v>
      </c>
      <c r="L11" s="75">
        <v>2008</v>
      </c>
      <c r="M11" s="75" t="s">
        <v>1964</v>
      </c>
      <c r="N11" s="75" t="s">
        <v>1986</v>
      </c>
      <c r="O11" s="75" t="s">
        <v>1986</v>
      </c>
      <c r="P11" s="69" t="s">
        <v>937</v>
      </c>
      <c r="Q11" s="69" t="s">
        <v>938</v>
      </c>
      <c r="R11" s="69" t="s">
        <v>1602</v>
      </c>
      <c r="S11" s="69"/>
      <c r="T11" s="69"/>
      <c r="U11" s="69"/>
      <c r="V11" s="69"/>
      <c r="W11" s="69"/>
      <c r="X11" s="69" t="s">
        <v>940</v>
      </c>
      <c r="Y11" s="116" t="s">
        <v>1970</v>
      </c>
      <c r="Z11" s="637">
        <f t="shared" si="0"/>
        <v>42000.000000000007</v>
      </c>
      <c r="AA11" s="74">
        <f t="shared" si="1"/>
        <v>642000</v>
      </c>
    </row>
    <row r="12" spans="1:27" ht="15.5" x14ac:dyDescent="0.35">
      <c r="A12" s="76"/>
      <c r="B12" s="76"/>
      <c r="C12" s="76"/>
      <c r="D12" s="76"/>
      <c r="E12" s="76"/>
      <c r="F12" s="81" t="s">
        <v>1987</v>
      </c>
      <c r="G12" s="79" t="s">
        <v>1988</v>
      </c>
      <c r="H12" s="69"/>
      <c r="I12" s="74">
        <v>600000</v>
      </c>
      <c r="J12" s="69"/>
      <c r="K12" s="69" t="s">
        <v>933</v>
      </c>
      <c r="L12" s="75">
        <v>2008</v>
      </c>
      <c r="M12" s="75" t="s">
        <v>1964</v>
      </c>
      <c r="N12" s="75" t="s">
        <v>1982</v>
      </c>
      <c r="O12" s="75" t="s">
        <v>1983</v>
      </c>
      <c r="P12" s="69" t="s">
        <v>937</v>
      </c>
      <c r="Q12" s="69" t="s">
        <v>938</v>
      </c>
      <c r="R12" s="69" t="s">
        <v>1602</v>
      </c>
      <c r="S12" s="69"/>
      <c r="T12" s="69"/>
      <c r="U12" s="69"/>
      <c r="V12" s="69"/>
      <c r="W12" s="69"/>
      <c r="X12" s="69" t="s">
        <v>940</v>
      </c>
      <c r="Y12" s="116" t="s">
        <v>1970</v>
      </c>
      <c r="Z12" s="637">
        <f t="shared" si="0"/>
        <v>42000.000000000007</v>
      </c>
      <c r="AA12" s="74">
        <f t="shared" si="1"/>
        <v>642000</v>
      </c>
    </row>
    <row r="13" spans="1:27" ht="15.5" x14ac:dyDescent="0.35">
      <c r="A13" s="76"/>
      <c r="B13" s="76"/>
      <c r="C13" s="76"/>
      <c r="D13" s="76"/>
      <c r="E13" s="76"/>
      <c r="F13" s="81" t="s">
        <v>1989</v>
      </c>
      <c r="G13" s="79" t="s">
        <v>1990</v>
      </c>
      <c r="H13" s="69"/>
      <c r="I13" s="74">
        <v>650000</v>
      </c>
      <c r="J13" s="69"/>
      <c r="K13" s="69" t="s">
        <v>933</v>
      </c>
      <c r="L13" s="75">
        <v>2008</v>
      </c>
      <c r="M13" s="75" t="s">
        <v>1964</v>
      </c>
      <c r="N13" s="75" t="s">
        <v>1991</v>
      </c>
      <c r="O13" s="75" t="s">
        <v>1992</v>
      </c>
      <c r="P13" s="69" t="s">
        <v>937</v>
      </c>
      <c r="Q13" s="69" t="s">
        <v>967</v>
      </c>
      <c r="R13" s="69" t="s">
        <v>1602</v>
      </c>
      <c r="S13" s="69"/>
      <c r="T13" s="69"/>
      <c r="U13" s="69"/>
      <c r="V13" s="69"/>
      <c r="W13" s="69"/>
      <c r="X13" s="69" t="s">
        <v>940</v>
      </c>
      <c r="Y13" s="116" t="s">
        <v>1243</v>
      </c>
      <c r="Z13" s="637">
        <f t="shared" si="0"/>
        <v>45500.000000000007</v>
      </c>
      <c r="AA13" s="74">
        <f t="shared" si="1"/>
        <v>695500</v>
      </c>
    </row>
    <row r="14" spans="1:27" ht="15.5" x14ac:dyDescent="0.35">
      <c r="A14" s="76"/>
      <c r="B14" s="76"/>
      <c r="C14" s="76"/>
      <c r="D14" s="76"/>
      <c r="E14" s="76"/>
      <c r="F14" s="81" t="s">
        <v>1993</v>
      </c>
      <c r="G14" s="79" t="s">
        <v>1994</v>
      </c>
      <c r="H14" s="69"/>
      <c r="I14" s="74">
        <v>600000</v>
      </c>
      <c r="J14" s="69"/>
      <c r="K14" s="69" t="s">
        <v>933</v>
      </c>
      <c r="L14" s="75">
        <v>2008</v>
      </c>
      <c r="M14" s="75" t="s">
        <v>1964</v>
      </c>
      <c r="N14" s="75" t="s">
        <v>1995</v>
      </c>
      <c r="O14" s="75" t="s">
        <v>1995</v>
      </c>
      <c r="P14" s="69" t="s">
        <v>937</v>
      </c>
      <c r="Q14" s="69" t="s">
        <v>938</v>
      </c>
      <c r="R14" s="69" t="s">
        <v>1602</v>
      </c>
      <c r="S14" s="69"/>
      <c r="T14" s="69"/>
      <c r="U14" s="69"/>
      <c r="V14" s="69"/>
      <c r="W14" s="69"/>
      <c r="X14" s="69" t="s">
        <v>940</v>
      </c>
      <c r="Y14" s="116" t="s">
        <v>1970</v>
      </c>
      <c r="Z14" s="637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76"/>
      <c r="C15" s="76"/>
      <c r="D15" s="76"/>
      <c r="E15" s="76"/>
      <c r="F15" s="81" t="s">
        <v>1996</v>
      </c>
      <c r="G15" s="79" t="s">
        <v>1997</v>
      </c>
      <c r="H15" s="69"/>
      <c r="I15" s="74">
        <v>600000</v>
      </c>
      <c r="J15" s="69"/>
      <c r="K15" s="69" t="s">
        <v>933</v>
      </c>
      <c r="L15" s="75">
        <v>2008</v>
      </c>
      <c r="M15" s="75" t="s">
        <v>1964</v>
      </c>
      <c r="N15" s="75" t="s">
        <v>1998</v>
      </c>
      <c r="O15" s="75" t="s">
        <v>1998</v>
      </c>
      <c r="P15" s="69" t="s">
        <v>937</v>
      </c>
      <c r="Q15" s="69" t="s">
        <v>938</v>
      </c>
      <c r="R15" s="69" t="s">
        <v>1602</v>
      </c>
      <c r="S15" s="69"/>
      <c r="T15" s="69"/>
      <c r="U15" s="69"/>
      <c r="V15" s="69"/>
      <c r="W15" s="69"/>
      <c r="X15" s="69" t="s">
        <v>940</v>
      </c>
      <c r="Y15" s="116" t="s">
        <v>1970</v>
      </c>
      <c r="Z15" s="637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76"/>
      <c r="C16" s="76"/>
      <c r="D16" s="76"/>
      <c r="E16" s="76"/>
      <c r="F16" s="81" t="s">
        <v>1999</v>
      </c>
      <c r="G16" s="79" t="s">
        <v>2000</v>
      </c>
      <c r="H16" s="69"/>
      <c r="I16" s="74">
        <v>600000</v>
      </c>
      <c r="J16" s="69"/>
      <c r="K16" s="69" t="s">
        <v>933</v>
      </c>
      <c r="L16" s="75">
        <v>2008</v>
      </c>
      <c r="M16" s="75" t="s">
        <v>1964</v>
      </c>
      <c r="N16" s="75" t="s">
        <v>2001</v>
      </c>
      <c r="O16" s="75" t="s">
        <v>2001</v>
      </c>
      <c r="P16" s="69" t="s">
        <v>937</v>
      </c>
      <c r="Q16" s="69" t="s">
        <v>938</v>
      </c>
      <c r="R16" s="69" t="s">
        <v>1602</v>
      </c>
      <c r="S16" s="69"/>
      <c r="T16" s="69"/>
      <c r="U16" s="69"/>
      <c r="V16" s="69"/>
      <c r="W16" s="69"/>
      <c r="X16" s="69" t="s">
        <v>940</v>
      </c>
      <c r="Y16" s="116" t="s">
        <v>1970</v>
      </c>
      <c r="Z16" s="637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76"/>
      <c r="C17" s="76"/>
      <c r="D17" s="76"/>
      <c r="E17" s="76"/>
      <c r="F17" s="81" t="s">
        <v>2002</v>
      </c>
      <c r="G17" s="79" t="s">
        <v>2003</v>
      </c>
      <c r="H17" s="69"/>
      <c r="I17" s="74">
        <v>600000</v>
      </c>
      <c r="J17" s="69"/>
      <c r="K17" s="69" t="s">
        <v>933</v>
      </c>
      <c r="L17" s="75">
        <v>2008</v>
      </c>
      <c r="M17" s="75" t="s">
        <v>1964</v>
      </c>
      <c r="N17" s="75" t="s">
        <v>2004</v>
      </c>
      <c r="O17" s="75" t="s">
        <v>2004</v>
      </c>
      <c r="P17" s="69" t="s">
        <v>937</v>
      </c>
      <c r="Q17" s="69" t="s">
        <v>938</v>
      </c>
      <c r="R17" s="69" t="s">
        <v>1602</v>
      </c>
      <c r="S17" s="69"/>
      <c r="T17" s="69"/>
      <c r="U17" s="69"/>
      <c r="V17" s="69"/>
      <c r="W17" s="69"/>
      <c r="X17" s="69" t="s">
        <v>940</v>
      </c>
      <c r="Y17" s="116" t="s">
        <v>1970</v>
      </c>
      <c r="Z17" s="637">
        <f t="shared" si="0"/>
        <v>42000.000000000007</v>
      </c>
      <c r="AA17" s="74">
        <f t="shared" si="1"/>
        <v>642000</v>
      </c>
    </row>
    <row r="18" spans="1:27" ht="15.5" x14ac:dyDescent="0.35">
      <c r="A18" s="76"/>
      <c r="B18" s="76"/>
      <c r="C18" s="76"/>
      <c r="D18" s="76"/>
      <c r="E18" s="76"/>
      <c r="F18" s="81" t="s">
        <v>2005</v>
      </c>
      <c r="G18" s="79" t="s">
        <v>2006</v>
      </c>
      <c r="H18" s="69"/>
      <c r="I18" s="74">
        <v>600000</v>
      </c>
      <c r="J18" s="69"/>
      <c r="K18" s="69" t="s">
        <v>933</v>
      </c>
      <c r="L18" s="75">
        <v>2008</v>
      </c>
      <c r="M18" s="75" t="s">
        <v>1964</v>
      </c>
      <c r="N18" s="75" t="s">
        <v>2007</v>
      </c>
      <c r="O18" s="75" t="s">
        <v>2007</v>
      </c>
      <c r="P18" s="69" t="s">
        <v>937</v>
      </c>
      <c r="Q18" s="69" t="s">
        <v>938</v>
      </c>
      <c r="R18" s="69" t="s">
        <v>1602</v>
      </c>
      <c r="S18" s="69"/>
      <c r="T18" s="69"/>
      <c r="U18" s="69"/>
      <c r="V18" s="69"/>
      <c r="W18" s="69"/>
      <c r="X18" s="69" t="s">
        <v>940</v>
      </c>
      <c r="Y18" s="116" t="s">
        <v>1970</v>
      </c>
      <c r="Z18" s="637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76"/>
      <c r="C19" s="76"/>
      <c r="D19" s="76"/>
      <c r="E19" s="76"/>
      <c r="F19" s="81" t="s">
        <v>2008</v>
      </c>
      <c r="G19" s="79" t="s">
        <v>2009</v>
      </c>
      <c r="H19" s="69"/>
      <c r="I19" s="74">
        <v>600000</v>
      </c>
      <c r="J19" s="69"/>
      <c r="K19" s="69" t="s">
        <v>933</v>
      </c>
      <c r="L19" s="75">
        <v>2008</v>
      </c>
      <c r="M19" s="75" t="s">
        <v>1964</v>
      </c>
      <c r="N19" s="75" t="s">
        <v>2010</v>
      </c>
      <c r="O19" s="75" t="s">
        <v>2010</v>
      </c>
      <c r="P19" s="69" t="s">
        <v>937</v>
      </c>
      <c r="Q19" s="69" t="s">
        <v>938</v>
      </c>
      <c r="R19" s="69" t="s">
        <v>1602</v>
      </c>
      <c r="S19" s="69"/>
      <c r="T19" s="69"/>
      <c r="U19" s="69"/>
      <c r="V19" s="69"/>
      <c r="W19" s="69"/>
      <c r="X19" s="69" t="s">
        <v>940</v>
      </c>
      <c r="Y19" s="116" t="s">
        <v>1970</v>
      </c>
      <c r="Z19" s="637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76"/>
      <c r="C20" s="76"/>
      <c r="D20" s="76"/>
      <c r="E20" s="76"/>
      <c r="F20" s="81" t="s">
        <v>2011</v>
      </c>
      <c r="G20" s="79" t="s">
        <v>2012</v>
      </c>
      <c r="H20" s="69"/>
      <c r="I20" s="74">
        <v>600000</v>
      </c>
      <c r="J20" s="69"/>
      <c r="K20" s="69" t="s">
        <v>933</v>
      </c>
      <c r="L20" s="75">
        <v>2008</v>
      </c>
      <c r="M20" s="75" t="s">
        <v>1964</v>
      </c>
      <c r="N20" s="75" t="s">
        <v>2013</v>
      </c>
      <c r="O20" s="75" t="s">
        <v>2013</v>
      </c>
      <c r="P20" s="69" t="s">
        <v>937</v>
      </c>
      <c r="Q20" s="69" t="s">
        <v>938</v>
      </c>
      <c r="R20" s="69" t="s">
        <v>1602</v>
      </c>
      <c r="S20" s="69"/>
      <c r="T20" s="69"/>
      <c r="U20" s="69"/>
      <c r="V20" s="69"/>
      <c r="W20" s="69"/>
      <c r="X20" s="69" t="s">
        <v>940</v>
      </c>
      <c r="Y20" s="116" t="s">
        <v>1970</v>
      </c>
      <c r="Z20" s="637">
        <f t="shared" si="0"/>
        <v>42000.000000000007</v>
      </c>
      <c r="AA20" s="74">
        <f t="shared" si="1"/>
        <v>642000</v>
      </c>
    </row>
    <row r="21" spans="1:27" ht="15.5" x14ac:dyDescent="0.35">
      <c r="A21" s="76"/>
      <c r="B21" s="76"/>
      <c r="C21" s="76"/>
      <c r="D21" s="76"/>
      <c r="E21" s="76"/>
      <c r="F21" s="79"/>
      <c r="G21" s="79" t="s">
        <v>2014</v>
      </c>
      <c r="H21" s="69"/>
      <c r="I21" s="74">
        <v>650000</v>
      </c>
      <c r="J21" s="69"/>
      <c r="K21" s="69" t="s">
        <v>933</v>
      </c>
      <c r="L21" s="75">
        <v>2008</v>
      </c>
      <c r="M21" s="75" t="s">
        <v>1964</v>
      </c>
      <c r="N21" s="75" t="s">
        <v>2015</v>
      </c>
      <c r="O21" s="75" t="s">
        <v>2015</v>
      </c>
      <c r="P21" s="69" t="s">
        <v>937</v>
      </c>
      <c r="Q21" s="69" t="s">
        <v>967</v>
      </c>
      <c r="R21" s="69" t="s">
        <v>1602</v>
      </c>
      <c r="S21" s="69"/>
      <c r="T21" s="69"/>
      <c r="U21" s="69"/>
      <c r="V21" s="69"/>
      <c r="W21" s="69"/>
      <c r="X21" s="69" t="s">
        <v>940</v>
      </c>
      <c r="Y21" s="116" t="s">
        <v>1243</v>
      </c>
      <c r="Z21" s="637">
        <f t="shared" si="0"/>
        <v>45500.000000000007</v>
      </c>
      <c r="AA21" s="74">
        <f t="shared" si="1"/>
        <v>695500</v>
      </c>
    </row>
    <row r="22" spans="1:27" ht="15.5" x14ac:dyDescent="0.35">
      <c r="A22" s="76"/>
      <c r="B22" s="76"/>
      <c r="C22" s="76"/>
      <c r="D22" s="76"/>
      <c r="E22" s="76"/>
      <c r="F22" s="81" t="s">
        <v>2016</v>
      </c>
      <c r="G22" s="79" t="s">
        <v>2017</v>
      </c>
      <c r="H22" s="69"/>
      <c r="I22" s="74">
        <v>600000</v>
      </c>
      <c r="J22" s="69"/>
      <c r="K22" s="69" t="s">
        <v>933</v>
      </c>
      <c r="L22" s="75">
        <v>2008</v>
      </c>
      <c r="M22" s="75" t="s">
        <v>1964</v>
      </c>
      <c r="N22" s="75" t="s">
        <v>2018</v>
      </c>
      <c r="O22" s="75" t="s">
        <v>2019</v>
      </c>
      <c r="P22" s="69" t="s">
        <v>937</v>
      </c>
      <c r="Q22" s="69" t="s">
        <v>967</v>
      </c>
      <c r="R22" s="69" t="s">
        <v>1602</v>
      </c>
      <c r="S22" s="69"/>
      <c r="T22" s="69"/>
      <c r="U22" s="69"/>
      <c r="V22" s="69"/>
      <c r="W22" s="69"/>
      <c r="X22" s="69" t="s">
        <v>940</v>
      </c>
      <c r="Y22" s="116" t="s">
        <v>1970</v>
      </c>
      <c r="Z22" s="637">
        <f t="shared" si="0"/>
        <v>42000.000000000007</v>
      </c>
      <c r="AA22" s="74">
        <f t="shared" si="1"/>
        <v>642000</v>
      </c>
    </row>
    <row r="23" spans="1:27" ht="15.5" x14ac:dyDescent="0.35">
      <c r="A23" s="76"/>
      <c r="B23" s="76"/>
      <c r="C23" s="76"/>
      <c r="D23" s="76"/>
      <c r="E23" s="76"/>
      <c r="F23" s="81" t="s">
        <v>2020</v>
      </c>
      <c r="G23" s="79" t="s">
        <v>2021</v>
      </c>
      <c r="H23" s="69"/>
      <c r="I23" s="74">
        <v>650000</v>
      </c>
      <c r="J23" s="69"/>
      <c r="K23" s="69" t="s">
        <v>933</v>
      </c>
      <c r="L23" s="75">
        <v>2008</v>
      </c>
      <c r="M23" s="75" t="s">
        <v>1964</v>
      </c>
      <c r="N23" s="75" t="s">
        <v>2022</v>
      </c>
      <c r="O23" s="75" t="s">
        <v>2023</v>
      </c>
      <c r="P23" s="69" t="s">
        <v>937</v>
      </c>
      <c r="Q23" s="69" t="s">
        <v>967</v>
      </c>
      <c r="R23" s="69" t="s">
        <v>1602</v>
      </c>
      <c r="S23" s="69"/>
      <c r="T23" s="69"/>
      <c r="U23" s="69"/>
      <c r="V23" s="69"/>
      <c r="W23" s="69"/>
      <c r="X23" s="69" t="s">
        <v>940</v>
      </c>
      <c r="Y23" s="116" t="s">
        <v>2024</v>
      </c>
      <c r="Z23" s="637">
        <f t="shared" si="0"/>
        <v>45500.000000000007</v>
      </c>
      <c r="AA23" s="74">
        <f t="shared" si="1"/>
        <v>695500</v>
      </c>
    </row>
    <row r="24" spans="1:27" ht="15.5" x14ac:dyDescent="0.35">
      <c r="A24" s="76"/>
      <c r="B24" s="76"/>
      <c r="C24" s="76"/>
      <c r="D24" s="76"/>
      <c r="E24" s="76"/>
      <c r="F24" s="81" t="s">
        <v>2025</v>
      </c>
      <c r="G24" s="79" t="s">
        <v>2026</v>
      </c>
      <c r="H24" s="69"/>
      <c r="I24" s="74">
        <v>650000</v>
      </c>
      <c r="J24" s="69"/>
      <c r="K24" s="69" t="s">
        <v>933</v>
      </c>
      <c r="L24" s="75">
        <v>2008</v>
      </c>
      <c r="M24" s="75" t="s">
        <v>1964</v>
      </c>
      <c r="N24" s="75" t="s">
        <v>1992</v>
      </c>
      <c r="O24" s="75" t="s">
        <v>1991</v>
      </c>
      <c r="P24" s="69" t="s">
        <v>937</v>
      </c>
      <c r="Q24" s="69" t="s">
        <v>967</v>
      </c>
      <c r="R24" s="69" t="s">
        <v>1602</v>
      </c>
      <c r="S24" s="69"/>
      <c r="T24" s="69"/>
      <c r="U24" s="69"/>
      <c r="V24" s="69"/>
      <c r="W24" s="69"/>
      <c r="X24" s="69" t="s">
        <v>940</v>
      </c>
      <c r="Y24" s="116" t="s">
        <v>1243</v>
      </c>
      <c r="Z24" s="637">
        <f t="shared" si="0"/>
        <v>45500.000000000007</v>
      </c>
      <c r="AA24" s="74">
        <f t="shared" si="1"/>
        <v>695500</v>
      </c>
    </row>
    <row r="25" spans="1:27" ht="15.5" x14ac:dyDescent="0.35">
      <c r="A25" s="76"/>
      <c r="B25" s="76"/>
      <c r="C25" s="76"/>
      <c r="D25" s="76"/>
      <c r="E25" s="76"/>
      <c r="F25" s="81" t="s">
        <v>2027</v>
      </c>
      <c r="G25" s="79" t="s">
        <v>2028</v>
      </c>
      <c r="H25" s="69"/>
      <c r="I25" s="74">
        <v>600000</v>
      </c>
      <c r="J25" s="69"/>
      <c r="K25" s="69" t="s">
        <v>933</v>
      </c>
      <c r="L25" s="75">
        <v>2008</v>
      </c>
      <c r="M25" s="75" t="s">
        <v>1964</v>
      </c>
      <c r="N25" s="75" t="s">
        <v>2029</v>
      </c>
      <c r="O25" s="75" t="s">
        <v>2029</v>
      </c>
      <c r="P25" s="69" t="s">
        <v>937</v>
      </c>
      <c r="Q25" s="69" t="s">
        <v>938</v>
      </c>
      <c r="R25" s="69" t="s">
        <v>1602</v>
      </c>
      <c r="S25" s="69"/>
      <c r="T25" s="69"/>
      <c r="U25" s="69"/>
      <c r="V25" s="69"/>
      <c r="W25" s="69"/>
      <c r="X25" s="69" t="s">
        <v>940</v>
      </c>
      <c r="Y25" s="116" t="s">
        <v>1970</v>
      </c>
      <c r="Z25" s="637">
        <f t="shared" si="0"/>
        <v>42000.000000000007</v>
      </c>
      <c r="AA25" s="74">
        <f t="shared" si="1"/>
        <v>642000</v>
      </c>
    </row>
    <row r="26" spans="1:27" ht="15.5" x14ac:dyDescent="0.35">
      <c r="A26" s="76"/>
      <c r="B26" s="76"/>
      <c r="C26" s="76"/>
      <c r="D26" s="76"/>
      <c r="E26" s="76"/>
      <c r="F26" s="81" t="s">
        <v>2030</v>
      </c>
      <c r="G26" s="79" t="s">
        <v>2031</v>
      </c>
      <c r="H26" s="69"/>
      <c r="I26" s="74">
        <v>600000</v>
      </c>
      <c r="J26" s="69"/>
      <c r="K26" s="69" t="s">
        <v>933</v>
      </c>
      <c r="L26" s="75">
        <v>2008</v>
      </c>
      <c r="M26" s="75" t="s">
        <v>1964</v>
      </c>
      <c r="N26" s="75" t="s">
        <v>2032</v>
      </c>
      <c r="O26" s="75" t="s">
        <v>2032</v>
      </c>
      <c r="P26" s="69" t="s">
        <v>937</v>
      </c>
      <c r="Q26" s="69" t="s">
        <v>938</v>
      </c>
      <c r="R26" s="69" t="s">
        <v>1602</v>
      </c>
      <c r="S26" s="69"/>
      <c r="T26" s="69"/>
      <c r="U26" s="69"/>
      <c r="V26" s="69"/>
      <c r="W26" s="69"/>
      <c r="X26" s="69" t="s">
        <v>940</v>
      </c>
      <c r="Y26" s="116" t="s">
        <v>1970</v>
      </c>
      <c r="Z26" s="637">
        <f t="shared" si="0"/>
        <v>42000.000000000007</v>
      </c>
      <c r="AA26" s="74">
        <f t="shared" si="1"/>
        <v>642000</v>
      </c>
    </row>
    <row r="27" spans="1:27" ht="15.5" x14ac:dyDescent="0.35">
      <c r="A27" s="76"/>
      <c r="B27" s="76"/>
      <c r="C27" s="76"/>
      <c r="D27" s="76"/>
      <c r="E27" s="76"/>
      <c r="F27" s="81" t="s">
        <v>2033</v>
      </c>
      <c r="G27" s="79" t="s">
        <v>2034</v>
      </c>
      <c r="H27" s="69"/>
      <c r="I27" s="74">
        <v>600000</v>
      </c>
      <c r="J27" s="69"/>
      <c r="K27" s="69" t="s">
        <v>933</v>
      </c>
      <c r="L27" s="75">
        <v>2008</v>
      </c>
      <c r="M27" s="75" t="s">
        <v>1964</v>
      </c>
      <c r="N27" s="75" t="s">
        <v>2035</v>
      </c>
      <c r="O27" s="75" t="s">
        <v>2035</v>
      </c>
      <c r="P27" s="69" t="s">
        <v>937</v>
      </c>
      <c r="Q27" s="69" t="s">
        <v>938</v>
      </c>
      <c r="R27" s="69" t="s">
        <v>1602</v>
      </c>
      <c r="S27" s="69"/>
      <c r="T27" s="69"/>
      <c r="U27" s="69"/>
      <c r="V27" s="69"/>
      <c r="W27" s="69"/>
      <c r="X27" s="69" t="s">
        <v>940</v>
      </c>
      <c r="Y27" s="116" t="s">
        <v>1970</v>
      </c>
      <c r="Z27" s="637">
        <f t="shared" si="0"/>
        <v>42000.000000000007</v>
      </c>
      <c r="AA27" s="74">
        <f t="shared" si="1"/>
        <v>642000</v>
      </c>
    </row>
    <row r="28" spans="1:27" ht="15.5" x14ac:dyDescent="0.35">
      <c r="A28" s="76"/>
      <c r="B28" s="76"/>
      <c r="C28" s="76"/>
      <c r="D28" s="76"/>
      <c r="E28" s="76"/>
      <c r="F28" s="81" t="s">
        <v>2036</v>
      </c>
      <c r="G28" s="79" t="s">
        <v>2037</v>
      </c>
      <c r="H28" s="69"/>
      <c r="I28" s="74">
        <v>600000</v>
      </c>
      <c r="J28" s="69"/>
      <c r="K28" s="69" t="s">
        <v>933</v>
      </c>
      <c r="L28" s="75">
        <v>2008</v>
      </c>
      <c r="M28" s="75" t="s">
        <v>1964</v>
      </c>
      <c r="N28" s="75" t="s">
        <v>2038</v>
      </c>
      <c r="O28" s="75" t="s">
        <v>2038</v>
      </c>
      <c r="P28" s="69" t="s">
        <v>937</v>
      </c>
      <c r="Q28" s="69" t="s">
        <v>938</v>
      </c>
      <c r="R28" s="69" t="s">
        <v>1602</v>
      </c>
      <c r="S28" s="69"/>
      <c r="T28" s="69"/>
      <c r="U28" s="69"/>
      <c r="V28" s="69"/>
      <c r="W28" s="69"/>
      <c r="X28" s="69" t="s">
        <v>940</v>
      </c>
      <c r="Y28" s="116" t="s">
        <v>1970</v>
      </c>
      <c r="Z28" s="637">
        <f t="shared" si="0"/>
        <v>42000.000000000007</v>
      </c>
      <c r="AA28" s="74">
        <f t="shared" si="1"/>
        <v>642000</v>
      </c>
    </row>
    <row r="29" spans="1:27" ht="15.5" x14ac:dyDescent="0.35">
      <c r="A29" s="76"/>
      <c r="B29" s="76"/>
      <c r="C29" s="76"/>
      <c r="D29" s="76"/>
      <c r="E29" s="76"/>
      <c r="F29" s="81" t="s">
        <v>2039</v>
      </c>
      <c r="G29" s="79" t="s">
        <v>2040</v>
      </c>
      <c r="H29" s="69"/>
      <c r="I29" s="74">
        <v>600000</v>
      </c>
      <c r="J29" s="69"/>
      <c r="K29" s="69" t="s">
        <v>933</v>
      </c>
      <c r="L29" s="75">
        <v>2008</v>
      </c>
      <c r="M29" s="75" t="s">
        <v>1964</v>
      </c>
      <c r="N29" s="75" t="s">
        <v>2041</v>
      </c>
      <c r="O29" s="75" t="s">
        <v>2041</v>
      </c>
      <c r="P29" s="69" t="s">
        <v>937</v>
      </c>
      <c r="Q29" s="69" t="s">
        <v>938</v>
      </c>
      <c r="R29" s="69" t="s">
        <v>1602</v>
      </c>
      <c r="S29" s="69"/>
      <c r="T29" s="69"/>
      <c r="U29" s="69"/>
      <c r="V29" s="69"/>
      <c r="W29" s="69"/>
      <c r="X29" s="69" t="s">
        <v>940</v>
      </c>
      <c r="Y29" s="116" t="s">
        <v>1970</v>
      </c>
      <c r="Z29" s="637">
        <f t="shared" si="0"/>
        <v>42000.000000000007</v>
      </c>
      <c r="AA29" s="74">
        <f t="shared" si="1"/>
        <v>642000</v>
      </c>
    </row>
    <row r="30" spans="1:27" ht="15.5" x14ac:dyDescent="0.35">
      <c r="A30" s="76"/>
      <c r="B30" s="76"/>
      <c r="C30" s="76"/>
      <c r="D30" s="76"/>
      <c r="E30" s="76"/>
      <c r="F30" s="79"/>
      <c r="G30" s="79" t="s">
        <v>2042</v>
      </c>
      <c r="H30" s="69"/>
      <c r="I30" s="74">
        <v>600000</v>
      </c>
      <c r="J30" s="69"/>
      <c r="K30" s="69" t="s">
        <v>933</v>
      </c>
      <c r="L30" s="75">
        <v>2008</v>
      </c>
      <c r="M30" s="75" t="s">
        <v>1964</v>
      </c>
      <c r="N30" s="75" t="s">
        <v>2043</v>
      </c>
      <c r="O30" s="75" t="s">
        <v>2043</v>
      </c>
      <c r="P30" s="69" t="s">
        <v>937</v>
      </c>
      <c r="Q30" s="69" t="s">
        <v>938</v>
      </c>
      <c r="R30" s="69" t="s">
        <v>1602</v>
      </c>
      <c r="S30" s="69"/>
      <c r="T30" s="69"/>
      <c r="U30" s="69"/>
      <c r="V30" s="69"/>
      <c r="W30" s="69"/>
      <c r="X30" s="69" t="s">
        <v>940</v>
      </c>
      <c r="Y30" s="116" t="s">
        <v>1970</v>
      </c>
      <c r="Z30" s="637">
        <f t="shared" si="0"/>
        <v>42000.000000000007</v>
      </c>
      <c r="AA30" s="74">
        <f t="shared" si="1"/>
        <v>642000</v>
      </c>
    </row>
    <row r="31" spans="1:27" ht="15.5" x14ac:dyDescent="0.35">
      <c r="A31" s="76"/>
      <c r="B31" s="76"/>
      <c r="C31" s="76"/>
      <c r="D31" s="76"/>
      <c r="E31" s="76"/>
      <c r="F31" s="81" t="s">
        <v>2044</v>
      </c>
      <c r="G31" s="79" t="s">
        <v>2045</v>
      </c>
      <c r="H31" s="69"/>
      <c r="I31" s="74">
        <v>600000</v>
      </c>
      <c r="J31" s="69"/>
      <c r="K31" s="69" t="s">
        <v>933</v>
      </c>
      <c r="L31" s="75">
        <v>2008</v>
      </c>
      <c r="M31" s="75" t="s">
        <v>1964</v>
      </c>
      <c r="N31" s="75" t="s">
        <v>2046</v>
      </c>
      <c r="O31" s="75" t="s">
        <v>2046</v>
      </c>
      <c r="P31" s="69" t="s">
        <v>937</v>
      </c>
      <c r="Q31" s="69" t="s">
        <v>938</v>
      </c>
      <c r="R31" s="69" t="s">
        <v>1602</v>
      </c>
      <c r="S31" s="69"/>
      <c r="T31" s="69"/>
      <c r="U31" s="69"/>
      <c r="V31" s="69"/>
      <c r="W31" s="69"/>
      <c r="X31" s="69" t="s">
        <v>940</v>
      </c>
      <c r="Y31" s="116" t="s">
        <v>1970</v>
      </c>
      <c r="Z31" s="637">
        <f t="shared" si="0"/>
        <v>42000.000000000007</v>
      </c>
      <c r="AA31" s="74">
        <f t="shared" si="1"/>
        <v>642000</v>
      </c>
    </row>
    <row r="32" spans="1:27" ht="15.5" x14ac:dyDescent="0.35">
      <c r="A32" s="76"/>
      <c r="B32" s="76"/>
      <c r="C32" s="76"/>
      <c r="D32" s="76"/>
      <c r="E32" s="76"/>
      <c r="F32" s="79"/>
      <c r="G32" s="79" t="s">
        <v>2047</v>
      </c>
      <c r="H32" s="69"/>
      <c r="I32" s="74">
        <v>650000</v>
      </c>
      <c r="J32" s="69"/>
      <c r="K32" s="69" t="s">
        <v>933</v>
      </c>
      <c r="L32" s="75">
        <v>2008</v>
      </c>
      <c r="M32" s="75" t="s">
        <v>1964</v>
      </c>
      <c r="N32" s="75" t="s">
        <v>2048</v>
      </c>
      <c r="O32" s="75" t="s">
        <v>2048</v>
      </c>
      <c r="P32" s="69" t="s">
        <v>937</v>
      </c>
      <c r="Q32" s="69" t="s">
        <v>967</v>
      </c>
      <c r="R32" s="69" t="s">
        <v>1602</v>
      </c>
      <c r="S32" s="69"/>
      <c r="T32" s="69"/>
      <c r="U32" s="69"/>
      <c r="V32" s="69"/>
      <c r="W32" s="69"/>
      <c r="X32" s="69" t="s">
        <v>940</v>
      </c>
      <c r="Y32" s="116" t="s">
        <v>1243</v>
      </c>
      <c r="Z32" s="637">
        <f t="shared" si="0"/>
        <v>45500.000000000007</v>
      </c>
      <c r="AA32" s="74">
        <f t="shared" si="1"/>
        <v>695500</v>
      </c>
    </row>
    <row r="33" spans="1:27" ht="15.5" x14ac:dyDescent="0.35">
      <c r="A33" s="76"/>
      <c r="B33" s="76"/>
      <c r="C33" s="76"/>
      <c r="D33" s="76"/>
      <c r="E33" s="76"/>
      <c r="F33" s="81" t="s">
        <v>2049</v>
      </c>
      <c r="G33" s="79" t="s">
        <v>2050</v>
      </c>
      <c r="H33" s="69"/>
      <c r="I33" s="74">
        <v>600000</v>
      </c>
      <c r="J33" s="69"/>
      <c r="K33" s="69" t="s">
        <v>933</v>
      </c>
      <c r="L33" s="75">
        <v>2008</v>
      </c>
      <c r="M33" s="75" t="s">
        <v>1964</v>
      </c>
      <c r="N33" s="75" t="s">
        <v>2051</v>
      </c>
      <c r="O33" s="75" t="s">
        <v>2051</v>
      </c>
      <c r="P33" s="69" t="s">
        <v>937</v>
      </c>
      <c r="Q33" s="69" t="s">
        <v>938</v>
      </c>
      <c r="R33" s="69" t="s">
        <v>1602</v>
      </c>
      <c r="S33" s="69"/>
      <c r="T33" s="69"/>
      <c r="U33" s="69"/>
      <c r="V33" s="69"/>
      <c r="W33" s="69"/>
      <c r="X33" s="69" t="s">
        <v>940</v>
      </c>
      <c r="Y33" s="116" t="s">
        <v>1970</v>
      </c>
      <c r="Z33" s="637">
        <f t="shared" si="0"/>
        <v>42000.000000000007</v>
      </c>
      <c r="AA33" s="74">
        <f t="shared" si="1"/>
        <v>642000</v>
      </c>
    </row>
    <row r="34" spans="1:27" ht="15.5" x14ac:dyDescent="0.35">
      <c r="A34" s="76"/>
      <c r="B34" s="76"/>
      <c r="C34" s="76"/>
      <c r="D34" s="76"/>
      <c r="E34" s="76"/>
      <c r="F34" s="81" t="s">
        <v>2052</v>
      </c>
      <c r="G34" s="79" t="s">
        <v>2053</v>
      </c>
      <c r="H34" s="69"/>
      <c r="I34" s="74">
        <v>600000</v>
      </c>
      <c r="J34" s="69"/>
      <c r="K34" s="69" t="s">
        <v>933</v>
      </c>
      <c r="L34" s="75">
        <v>2008</v>
      </c>
      <c r="M34" s="75" t="s">
        <v>1964</v>
      </c>
      <c r="N34" s="75" t="s">
        <v>2054</v>
      </c>
      <c r="O34" s="75" t="s">
        <v>2054</v>
      </c>
      <c r="P34" s="69" t="s">
        <v>937</v>
      </c>
      <c r="Q34" s="69" t="s">
        <v>938</v>
      </c>
      <c r="R34" s="69" t="s">
        <v>1602</v>
      </c>
      <c r="S34" s="69"/>
      <c r="T34" s="69"/>
      <c r="U34" s="69"/>
      <c r="V34" s="69"/>
      <c r="W34" s="69"/>
      <c r="X34" s="69" t="s">
        <v>940</v>
      </c>
      <c r="Y34" s="116" t="s">
        <v>1970</v>
      </c>
      <c r="Z34" s="637">
        <f t="shared" si="0"/>
        <v>42000.000000000007</v>
      </c>
      <c r="AA34" s="74">
        <f t="shared" si="1"/>
        <v>642000</v>
      </c>
    </row>
    <row r="35" spans="1:27" ht="15.5" x14ac:dyDescent="0.35">
      <c r="A35" s="76"/>
      <c r="B35" s="76"/>
      <c r="C35" s="76"/>
      <c r="D35" s="76"/>
      <c r="E35" s="76"/>
      <c r="F35" s="81" t="s">
        <v>2055</v>
      </c>
      <c r="G35" s="79" t="s">
        <v>2056</v>
      </c>
      <c r="H35" s="69"/>
      <c r="I35" s="74">
        <v>600000</v>
      </c>
      <c r="J35" s="69"/>
      <c r="K35" s="69" t="s">
        <v>933</v>
      </c>
      <c r="L35" s="75">
        <v>2008</v>
      </c>
      <c r="M35" s="75" t="s">
        <v>1964</v>
      </c>
      <c r="N35" s="75" t="s">
        <v>2057</v>
      </c>
      <c r="O35" s="75" t="s">
        <v>2057</v>
      </c>
      <c r="P35" s="69" t="s">
        <v>937</v>
      </c>
      <c r="Q35" s="69" t="s">
        <v>938</v>
      </c>
      <c r="R35" s="69" t="s">
        <v>1602</v>
      </c>
      <c r="S35" s="69"/>
      <c r="T35" s="69"/>
      <c r="U35" s="69"/>
      <c r="V35" s="69"/>
      <c r="W35" s="69"/>
      <c r="X35" s="69" t="s">
        <v>940</v>
      </c>
      <c r="Y35" s="116" t="s">
        <v>1970</v>
      </c>
      <c r="Z35" s="637">
        <f t="shared" si="0"/>
        <v>42000.000000000007</v>
      </c>
      <c r="AA35" s="74">
        <f t="shared" si="1"/>
        <v>642000</v>
      </c>
    </row>
    <row r="36" spans="1:27" ht="15.5" x14ac:dyDescent="0.35">
      <c r="A36" s="76"/>
      <c r="B36" s="76"/>
      <c r="C36" s="76"/>
      <c r="D36" s="76"/>
      <c r="E36" s="76"/>
      <c r="F36" s="81" t="s">
        <v>2058</v>
      </c>
      <c r="G36" s="79" t="s">
        <v>2059</v>
      </c>
      <c r="H36" s="69"/>
      <c r="I36" s="74">
        <v>600000</v>
      </c>
      <c r="J36" s="69"/>
      <c r="K36" s="69" t="s">
        <v>933</v>
      </c>
      <c r="L36" s="75">
        <v>2008</v>
      </c>
      <c r="M36" s="75" t="s">
        <v>1964</v>
      </c>
      <c r="N36" s="75" t="s">
        <v>2060</v>
      </c>
      <c r="O36" s="75" t="s">
        <v>2060</v>
      </c>
      <c r="P36" s="69" t="s">
        <v>937</v>
      </c>
      <c r="Q36" s="69" t="s">
        <v>938</v>
      </c>
      <c r="R36" s="69" t="s">
        <v>1602</v>
      </c>
      <c r="S36" s="69"/>
      <c r="T36" s="69"/>
      <c r="U36" s="69"/>
      <c r="V36" s="69"/>
      <c r="W36" s="69"/>
      <c r="X36" s="69" t="s">
        <v>940</v>
      </c>
      <c r="Y36" s="116" t="s">
        <v>1970</v>
      </c>
      <c r="Z36" s="637">
        <f t="shared" si="0"/>
        <v>42000.000000000007</v>
      </c>
      <c r="AA36" s="74">
        <f t="shared" si="1"/>
        <v>642000</v>
      </c>
    </row>
    <row r="37" spans="1:27" ht="15.5" x14ac:dyDescent="0.35">
      <c r="A37" s="76"/>
      <c r="B37" s="76"/>
      <c r="C37" s="76"/>
      <c r="D37" s="76"/>
      <c r="E37" s="76"/>
      <c r="F37" s="81" t="s">
        <v>2061</v>
      </c>
      <c r="G37" s="79" t="s">
        <v>2062</v>
      </c>
      <c r="H37" s="69"/>
      <c r="I37" s="74">
        <v>600000</v>
      </c>
      <c r="J37" s="69"/>
      <c r="K37" s="69" t="s">
        <v>933</v>
      </c>
      <c r="L37" s="75">
        <v>2008</v>
      </c>
      <c r="M37" s="75" t="s">
        <v>1964</v>
      </c>
      <c r="N37" s="75" t="s">
        <v>2063</v>
      </c>
      <c r="O37" s="75" t="s">
        <v>2063</v>
      </c>
      <c r="P37" s="69" t="s">
        <v>937</v>
      </c>
      <c r="Q37" s="69" t="s">
        <v>938</v>
      </c>
      <c r="R37" s="69" t="s">
        <v>1602</v>
      </c>
      <c r="S37" s="69"/>
      <c r="T37" s="69"/>
      <c r="U37" s="69"/>
      <c r="V37" s="69"/>
      <c r="W37" s="69"/>
      <c r="X37" s="69" t="s">
        <v>940</v>
      </c>
      <c r="Y37" s="116" t="s">
        <v>1970</v>
      </c>
      <c r="Z37" s="637">
        <f t="shared" si="0"/>
        <v>42000.000000000007</v>
      </c>
      <c r="AA37" s="74">
        <f t="shared" si="1"/>
        <v>642000</v>
      </c>
    </row>
    <row r="38" spans="1:27" ht="15.5" x14ac:dyDescent="0.35">
      <c r="A38" s="76"/>
      <c r="B38" s="76"/>
      <c r="C38" s="76"/>
      <c r="D38" s="76"/>
      <c r="E38" s="76"/>
      <c r="F38" s="81" t="s">
        <v>2064</v>
      </c>
      <c r="G38" s="79" t="s">
        <v>2065</v>
      </c>
      <c r="H38" s="69"/>
      <c r="I38" s="74">
        <v>600000</v>
      </c>
      <c r="J38" s="69"/>
      <c r="K38" s="69" t="s">
        <v>933</v>
      </c>
      <c r="L38" s="75">
        <v>2008</v>
      </c>
      <c r="M38" s="75" t="s">
        <v>1964</v>
      </c>
      <c r="N38" s="75" t="s">
        <v>2066</v>
      </c>
      <c r="O38" s="75" t="s">
        <v>2066</v>
      </c>
      <c r="P38" s="69" t="s">
        <v>937</v>
      </c>
      <c r="Q38" s="69" t="s">
        <v>938</v>
      </c>
      <c r="R38" s="69" t="s">
        <v>1602</v>
      </c>
      <c r="S38" s="69"/>
      <c r="T38" s="69"/>
      <c r="U38" s="69"/>
      <c r="V38" s="69"/>
      <c r="W38" s="69"/>
      <c r="X38" s="69" t="s">
        <v>940</v>
      </c>
      <c r="Y38" s="116" t="s">
        <v>1970</v>
      </c>
      <c r="Z38" s="637">
        <f t="shared" si="0"/>
        <v>42000.000000000007</v>
      </c>
      <c r="AA38" s="74">
        <f t="shared" si="1"/>
        <v>642000</v>
      </c>
    </row>
    <row r="39" spans="1:27" ht="15.5" x14ac:dyDescent="0.35">
      <c r="A39" s="76"/>
      <c r="B39" s="76"/>
      <c r="C39" s="76"/>
      <c r="D39" s="76"/>
      <c r="E39" s="76"/>
      <c r="F39" s="81" t="s">
        <v>2067</v>
      </c>
      <c r="G39" s="79" t="s">
        <v>2068</v>
      </c>
      <c r="H39" s="69"/>
      <c r="I39" s="74">
        <v>600000</v>
      </c>
      <c r="J39" s="69"/>
      <c r="K39" s="69" t="s">
        <v>933</v>
      </c>
      <c r="L39" s="75">
        <v>2008</v>
      </c>
      <c r="M39" s="75" t="s">
        <v>1964</v>
      </c>
      <c r="N39" s="75" t="s">
        <v>2069</v>
      </c>
      <c r="O39" s="75" t="s">
        <v>2069</v>
      </c>
      <c r="P39" s="69" t="s">
        <v>937</v>
      </c>
      <c r="Q39" s="69" t="s">
        <v>938</v>
      </c>
      <c r="R39" s="69" t="s">
        <v>1602</v>
      </c>
      <c r="S39" s="69"/>
      <c r="T39" s="69"/>
      <c r="U39" s="69"/>
      <c r="V39" s="69"/>
      <c r="W39" s="69"/>
      <c r="X39" s="69" t="s">
        <v>940</v>
      </c>
      <c r="Y39" s="116" t="s">
        <v>1970</v>
      </c>
      <c r="Z39" s="637">
        <f t="shared" si="0"/>
        <v>42000.000000000007</v>
      </c>
      <c r="AA39" s="74">
        <f t="shared" si="1"/>
        <v>642000</v>
      </c>
    </row>
    <row r="40" spans="1:27" ht="15.5" x14ac:dyDescent="0.35">
      <c r="A40" s="76"/>
      <c r="B40" s="76"/>
      <c r="C40" s="76"/>
      <c r="D40" s="76"/>
      <c r="E40" s="76"/>
      <c r="F40" s="81" t="s">
        <v>2070</v>
      </c>
      <c r="G40" s="79" t="s">
        <v>2071</v>
      </c>
      <c r="H40" s="69"/>
      <c r="I40" s="74">
        <v>650000</v>
      </c>
      <c r="J40" s="69"/>
      <c r="K40" s="69" t="s">
        <v>933</v>
      </c>
      <c r="L40" s="75">
        <v>2008</v>
      </c>
      <c r="M40" s="75" t="s">
        <v>1964</v>
      </c>
      <c r="N40" s="75" t="s">
        <v>2072</v>
      </c>
      <c r="O40" s="75" t="s">
        <v>2072</v>
      </c>
      <c r="P40" s="69" t="s">
        <v>937</v>
      </c>
      <c r="Q40" s="69" t="s">
        <v>967</v>
      </c>
      <c r="R40" s="69" t="s">
        <v>1602</v>
      </c>
      <c r="S40" s="69"/>
      <c r="T40" s="69"/>
      <c r="U40" s="69"/>
      <c r="V40" s="69"/>
      <c r="W40" s="69"/>
      <c r="X40" s="69" t="s">
        <v>940</v>
      </c>
      <c r="Y40" s="116" t="s">
        <v>2024</v>
      </c>
      <c r="Z40" s="637">
        <f t="shared" si="0"/>
        <v>45500.000000000007</v>
      </c>
      <c r="AA40" s="74">
        <f t="shared" si="1"/>
        <v>695500</v>
      </c>
    </row>
    <row r="41" spans="1:27" ht="15.5" x14ac:dyDescent="0.35">
      <c r="A41" s="76"/>
      <c r="B41" s="76"/>
      <c r="C41" s="76"/>
      <c r="D41" s="76"/>
      <c r="E41" s="76"/>
      <c r="F41" s="81"/>
      <c r="G41" s="93" t="s">
        <v>994</v>
      </c>
      <c r="H41" s="86"/>
      <c r="I41" s="87">
        <f>SUM(I5:I40)</f>
        <v>21950000</v>
      </c>
      <c r="J41" s="69"/>
      <c r="K41" s="69"/>
      <c r="L41" s="75"/>
      <c r="M41" s="75"/>
      <c r="N41" s="75"/>
      <c r="O41" s="75"/>
      <c r="P41" s="69"/>
      <c r="Q41" s="69"/>
      <c r="R41" s="69"/>
      <c r="S41" s="69"/>
      <c r="T41" s="69"/>
      <c r="U41" s="69"/>
      <c r="V41" s="69"/>
      <c r="W41" s="69"/>
      <c r="X41" s="69"/>
      <c r="Y41" s="116"/>
      <c r="Z41" s="637">
        <f t="shared" si="0"/>
        <v>1536500.0000000002</v>
      </c>
      <c r="AA41" s="87">
        <f t="shared" si="1"/>
        <v>23486500</v>
      </c>
    </row>
    <row r="42" spans="1:27" ht="15.5" x14ac:dyDescent="0.35">
      <c r="A42" s="64"/>
      <c r="B42" s="64"/>
      <c r="C42" s="64"/>
      <c r="D42" s="64"/>
      <c r="E42" s="64"/>
      <c r="F42" s="64"/>
      <c r="G42" s="96" t="s">
        <v>1145</v>
      </c>
      <c r="H42" s="64"/>
      <c r="I42" s="67"/>
      <c r="J42" s="64"/>
      <c r="K42" s="64"/>
      <c r="L42" s="68"/>
      <c r="M42" s="97"/>
      <c r="N42" s="68"/>
      <c r="O42" s="68"/>
      <c r="P42" s="64"/>
      <c r="Q42" s="64"/>
      <c r="R42" s="64"/>
      <c r="S42" s="64"/>
      <c r="T42" s="64"/>
      <c r="U42" s="64"/>
      <c r="V42" s="64"/>
      <c r="W42" s="64"/>
      <c r="X42" s="64"/>
      <c r="Y42" s="116"/>
      <c r="Z42" s="637">
        <f t="shared" si="0"/>
        <v>0</v>
      </c>
      <c r="AA42" s="67">
        <f t="shared" si="1"/>
        <v>0</v>
      </c>
    </row>
    <row r="43" spans="1:27" ht="15.5" x14ac:dyDescent="0.35">
      <c r="A43" s="76"/>
      <c r="B43" s="76"/>
      <c r="C43" s="76"/>
      <c r="D43" s="76"/>
      <c r="E43" s="76"/>
      <c r="F43" s="76"/>
      <c r="G43" s="69" t="s">
        <v>2073</v>
      </c>
      <c r="H43" s="69"/>
      <c r="I43" s="74">
        <v>200000</v>
      </c>
      <c r="J43" s="69"/>
      <c r="K43" s="69" t="s">
        <v>1062</v>
      </c>
      <c r="L43" s="75" t="s">
        <v>1063</v>
      </c>
      <c r="M43" s="69" t="s">
        <v>2074</v>
      </c>
      <c r="N43" s="75">
        <v>2006300196</v>
      </c>
      <c r="O43" s="75"/>
      <c r="P43" s="69"/>
      <c r="Q43" s="69" t="s">
        <v>1065</v>
      </c>
      <c r="R43" s="69" t="s">
        <v>1066</v>
      </c>
      <c r="S43" s="69"/>
      <c r="T43" s="69"/>
      <c r="U43" s="69"/>
      <c r="V43" s="69"/>
      <c r="W43" s="69"/>
      <c r="X43" s="69"/>
      <c r="Y43" s="116"/>
      <c r="Z43" s="637">
        <f t="shared" si="0"/>
        <v>14000.000000000002</v>
      </c>
      <c r="AA43" s="74">
        <f t="shared" si="1"/>
        <v>214000</v>
      </c>
    </row>
    <row r="44" spans="1:27" ht="15.5" x14ac:dyDescent="0.35">
      <c r="A44" s="76"/>
      <c r="B44" s="76"/>
      <c r="C44" s="76"/>
      <c r="D44" s="76"/>
      <c r="E44" s="76"/>
      <c r="F44" s="76"/>
      <c r="G44" s="79" t="s">
        <v>2075</v>
      </c>
      <c r="H44" s="69"/>
      <c r="I44" s="74">
        <v>200000</v>
      </c>
      <c r="J44" s="69"/>
      <c r="K44" s="69" t="s">
        <v>1062</v>
      </c>
      <c r="L44" s="75" t="s">
        <v>1063</v>
      </c>
      <c r="M44" s="69" t="s">
        <v>2076</v>
      </c>
      <c r="N44" s="75">
        <v>2006290268</v>
      </c>
      <c r="O44" s="75"/>
      <c r="P44" s="69"/>
      <c r="Q44" s="69" t="s">
        <v>1065</v>
      </c>
      <c r="R44" s="69" t="s">
        <v>1066</v>
      </c>
      <c r="S44" s="69"/>
      <c r="T44" s="69"/>
      <c r="U44" s="69"/>
      <c r="V44" s="69"/>
      <c r="W44" s="69"/>
      <c r="X44" s="69"/>
      <c r="Y44" s="116"/>
      <c r="Z44" s="637">
        <f t="shared" si="0"/>
        <v>14000.000000000002</v>
      </c>
      <c r="AA44" s="74">
        <f t="shared" si="1"/>
        <v>214000</v>
      </c>
    </row>
    <row r="45" spans="1:27" ht="15.5" x14ac:dyDescent="0.35">
      <c r="A45" s="76"/>
      <c r="B45" s="76"/>
      <c r="C45" s="76"/>
      <c r="D45" s="76"/>
      <c r="E45" s="76"/>
      <c r="F45" s="76"/>
      <c r="G45" s="79" t="s">
        <v>2077</v>
      </c>
      <c r="H45" s="69"/>
      <c r="I45" s="74">
        <v>200000</v>
      </c>
      <c r="J45" s="69"/>
      <c r="K45" s="69" t="s">
        <v>1076</v>
      </c>
      <c r="L45" s="75" t="s">
        <v>1063</v>
      </c>
      <c r="M45" s="79" t="s">
        <v>1151</v>
      </c>
      <c r="N45" s="75" t="s">
        <v>2078</v>
      </c>
      <c r="O45" s="75"/>
      <c r="P45" s="69"/>
      <c r="Q45" s="69" t="s">
        <v>1063</v>
      </c>
      <c r="R45" s="69" t="s">
        <v>1066</v>
      </c>
      <c r="S45" s="69"/>
      <c r="T45" s="69"/>
      <c r="U45" s="69"/>
      <c r="V45" s="69"/>
      <c r="W45" s="69"/>
      <c r="X45" s="69"/>
      <c r="Y45" s="116"/>
      <c r="Z45" s="637">
        <f t="shared" si="0"/>
        <v>14000.000000000002</v>
      </c>
      <c r="AA45" s="74">
        <f t="shared" si="1"/>
        <v>214000</v>
      </c>
    </row>
    <row r="46" spans="1:27" ht="15.5" x14ac:dyDescent="0.35">
      <c r="A46" s="76"/>
      <c r="B46" s="76"/>
      <c r="C46" s="76"/>
      <c r="D46" s="76"/>
      <c r="E46" s="76"/>
      <c r="F46" s="76"/>
      <c r="G46" s="79" t="s">
        <v>2079</v>
      </c>
      <c r="H46" s="69"/>
      <c r="I46" s="74">
        <v>150000</v>
      </c>
      <c r="J46" s="69"/>
      <c r="K46" s="69" t="s">
        <v>1062</v>
      </c>
      <c r="L46" s="91" t="s">
        <v>1063</v>
      </c>
      <c r="M46" s="75" t="s">
        <v>1074</v>
      </c>
      <c r="N46" s="75">
        <v>2006290272</v>
      </c>
      <c r="O46" s="75"/>
      <c r="P46" s="69"/>
      <c r="Q46" s="69" t="s">
        <v>1065</v>
      </c>
      <c r="R46" s="69" t="s">
        <v>1066</v>
      </c>
      <c r="S46" s="69"/>
      <c r="T46" s="69"/>
      <c r="U46" s="69"/>
      <c r="V46" s="69"/>
      <c r="W46" s="69"/>
      <c r="X46" s="69"/>
      <c r="Y46" s="116"/>
      <c r="Z46" s="637">
        <f t="shared" si="0"/>
        <v>10500.000000000002</v>
      </c>
      <c r="AA46" s="74">
        <f t="shared" si="1"/>
        <v>160500</v>
      </c>
    </row>
    <row r="47" spans="1:27" ht="15.5" x14ac:dyDescent="0.35">
      <c r="A47" s="76"/>
      <c r="B47" s="76"/>
      <c r="C47" s="76"/>
      <c r="D47" s="76"/>
      <c r="E47" s="76"/>
      <c r="F47" s="76"/>
      <c r="G47" s="79" t="s">
        <v>2080</v>
      </c>
      <c r="H47" s="69"/>
      <c r="I47" s="74">
        <v>150000</v>
      </c>
      <c r="J47" s="69"/>
      <c r="K47" s="69" t="s">
        <v>1062</v>
      </c>
      <c r="L47" s="75" t="s">
        <v>1063</v>
      </c>
      <c r="M47" s="79" t="s">
        <v>1074</v>
      </c>
      <c r="N47" s="75">
        <v>2006292326</v>
      </c>
      <c r="O47" s="75"/>
      <c r="P47" s="69"/>
      <c r="Q47" s="69" t="s">
        <v>1065</v>
      </c>
      <c r="R47" s="69" t="s">
        <v>1066</v>
      </c>
      <c r="S47" s="69"/>
      <c r="T47" s="69"/>
      <c r="U47" s="69"/>
      <c r="V47" s="69"/>
      <c r="W47" s="69"/>
      <c r="X47" s="69"/>
      <c r="Y47" s="116"/>
      <c r="Z47" s="637">
        <f t="shared" si="0"/>
        <v>10500.000000000002</v>
      </c>
      <c r="AA47" s="74">
        <f t="shared" si="1"/>
        <v>160500</v>
      </c>
    </row>
    <row r="48" spans="1:27" ht="15.5" x14ac:dyDescent="0.35">
      <c r="A48" s="76"/>
      <c r="B48" s="76"/>
      <c r="C48" s="76"/>
      <c r="D48" s="76"/>
      <c r="E48" s="76"/>
      <c r="F48" s="76"/>
      <c r="G48" s="79" t="s">
        <v>2081</v>
      </c>
      <c r="H48" s="69"/>
      <c r="I48" s="74">
        <v>150000</v>
      </c>
      <c r="J48" s="69"/>
      <c r="K48" s="69" t="s">
        <v>1062</v>
      </c>
      <c r="L48" s="75" t="s">
        <v>1063</v>
      </c>
      <c r="M48" s="79" t="s">
        <v>1074</v>
      </c>
      <c r="N48" s="75">
        <v>2006292318</v>
      </c>
      <c r="O48" s="75"/>
      <c r="P48" s="69"/>
      <c r="Q48" s="69" t="s">
        <v>1065</v>
      </c>
      <c r="R48" s="69" t="s">
        <v>1066</v>
      </c>
      <c r="S48" s="69"/>
      <c r="T48" s="69"/>
      <c r="U48" s="69"/>
      <c r="V48" s="69"/>
      <c r="W48" s="69"/>
      <c r="X48" s="69"/>
      <c r="Y48" s="116"/>
      <c r="Z48" s="637">
        <f t="shared" si="0"/>
        <v>10500.000000000002</v>
      </c>
      <c r="AA48" s="74">
        <f t="shared" si="1"/>
        <v>160500</v>
      </c>
    </row>
    <row r="49" spans="1:27" ht="15.5" x14ac:dyDescent="0.35">
      <c r="A49" s="76"/>
      <c r="B49" s="76"/>
      <c r="C49" s="76"/>
      <c r="D49" s="76"/>
      <c r="E49" s="76"/>
      <c r="F49" s="76"/>
      <c r="G49" s="79" t="s">
        <v>2082</v>
      </c>
      <c r="H49" s="69"/>
      <c r="I49" s="74">
        <v>150000</v>
      </c>
      <c r="J49" s="69"/>
      <c r="K49" s="69" t="s">
        <v>1062</v>
      </c>
      <c r="L49" s="75" t="s">
        <v>1063</v>
      </c>
      <c r="M49" s="79" t="s">
        <v>1074</v>
      </c>
      <c r="N49" s="75">
        <v>2006292322</v>
      </c>
      <c r="O49" s="75"/>
      <c r="P49" s="69"/>
      <c r="Q49" s="69" t="s">
        <v>1065</v>
      </c>
      <c r="R49" s="69" t="s">
        <v>1066</v>
      </c>
      <c r="S49" s="69"/>
      <c r="T49" s="69"/>
      <c r="U49" s="69"/>
      <c r="V49" s="69"/>
      <c r="W49" s="69"/>
      <c r="X49" s="69"/>
      <c r="Y49" s="116"/>
      <c r="Z49" s="637">
        <f t="shared" si="0"/>
        <v>10500.000000000002</v>
      </c>
      <c r="AA49" s="74">
        <f t="shared" si="1"/>
        <v>160500</v>
      </c>
    </row>
    <row r="50" spans="1:27" ht="15.5" x14ac:dyDescent="0.35">
      <c r="A50" s="76"/>
      <c r="B50" s="76"/>
      <c r="C50" s="76"/>
      <c r="D50" s="76"/>
      <c r="E50" s="76"/>
      <c r="F50" s="76"/>
      <c r="G50" s="79" t="s">
        <v>2083</v>
      </c>
      <c r="H50" s="69"/>
      <c r="I50" s="74">
        <v>150000</v>
      </c>
      <c r="J50" s="69"/>
      <c r="K50" s="69" t="s">
        <v>1062</v>
      </c>
      <c r="L50" s="75" t="s">
        <v>1063</v>
      </c>
      <c r="M50" s="79" t="s">
        <v>1074</v>
      </c>
      <c r="N50" s="75">
        <v>2006290266</v>
      </c>
      <c r="O50" s="75"/>
      <c r="P50" s="69"/>
      <c r="Q50" s="69" t="s">
        <v>1065</v>
      </c>
      <c r="R50" s="69" t="s">
        <v>1066</v>
      </c>
      <c r="S50" s="69"/>
      <c r="T50" s="69"/>
      <c r="U50" s="69"/>
      <c r="V50" s="69"/>
      <c r="W50" s="69"/>
      <c r="X50" s="69"/>
      <c r="Y50" s="116"/>
      <c r="Z50" s="637">
        <f t="shared" si="0"/>
        <v>10500.000000000002</v>
      </c>
      <c r="AA50" s="74">
        <f t="shared" si="1"/>
        <v>160500</v>
      </c>
    </row>
    <row r="51" spans="1:27" ht="15.5" x14ac:dyDescent="0.35">
      <c r="A51" s="76"/>
      <c r="B51" s="76"/>
      <c r="C51" s="76"/>
      <c r="D51" s="76"/>
      <c r="E51" s="76"/>
      <c r="F51" s="76"/>
      <c r="G51" s="79" t="s">
        <v>2084</v>
      </c>
      <c r="H51" s="69"/>
      <c r="I51" s="74">
        <v>150000</v>
      </c>
      <c r="J51" s="69"/>
      <c r="K51" s="69" t="s">
        <v>1062</v>
      </c>
      <c r="L51" s="75" t="s">
        <v>1063</v>
      </c>
      <c r="M51" s="79" t="s">
        <v>1074</v>
      </c>
      <c r="N51" s="75">
        <v>2006292323</v>
      </c>
      <c r="O51" s="75"/>
      <c r="P51" s="69"/>
      <c r="Q51" s="69" t="s">
        <v>1065</v>
      </c>
      <c r="R51" s="69" t="s">
        <v>1066</v>
      </c>
      <c r="S51" s="69"/>
      <c r="T51" s="69"/>
      <c r="U51" s="69"/>
      <c r="V51" s="69"/>
      <c r="W51" s="69"/>
      <c r="X51" s="69"/>
      <c r="Y51" s="116"/>
      <c r="Z51" s="637">
        <f t="shared" si="0"/>
        <v>10500.000000000002</v>
      </c>
      <c r="AA51" s="74">
        <f t="shared" si="1"/>
        <v>160500</v>
      </c>
    </row>
    <row r="52" spans="1:27" ht="15.5" x14ac:dyDescent="0.35">
      <c r="A52" s="76"/>
      <c r="B52" s="76"/>
      <c r="C52" s="76"/>
      <c r="D52" s="76"/>
      <c r="E52" s="76"/>
      <c r="F52" s="76"/>
      <c r="G52" s="79" t="s">
        <v>2085</v>
      </c>
      <c r="H52" s="69"/>
      <c r="I52" s="74">
        <v>150000</v>
      </c>
      <c r="J52" s="69"/>
      <c r="K52" s="69" t="s">
        <v>1062</v>
      </c>
      <c r="L52" s="75" t="s">
        <v>1063</v>
      </c>
      <c r="M52" s="79" t="s">
        <v>1074</v>
      </c>
      <c r="N52" s="75">
        <v>2006292327</v>
      </c>
      <c r="O52" s="75"/>
      <c r="P52" s="69"/>
      <c r="Q52" s="69" t="s">
        <v>1065</v>
      </c>
      <c r="R52" s="69" t="s">
        <v>1066</v>
      </c>
      <c r="S52" s="69"/>
      <c r="T52" s="69"/>
      <c r="U52" s="69"/>
      <c r="V52" s="69"/>
      <c r="W52" s="69"/>
      <c r="X52" s="69"/>
      <c r="Y52" s="116"/>
      <c r="Z52" s="637">
        <f t="shared" si="0"/>
        <v>10500.000000000002</v>
      </c>
      <c r="AA52" s="74">
        <f t="shared" si="1"/>
        <v>160500</v>
      </c>
    </row>
    <row r="53" spans="1:27" ht="15.5" x14ac:dyDescent="0.35">
      <c r="A53" s="76"/>
      <c r="B53" s="76"/>
      <c r="C53" s="76"/>
      <c r="D53" s="76"/>
      <c r="E53" s="76"/>
      <c r="F53" s="76"/>
      <c r="G53" s="79" t="s">
        <v>2086</v>
      </c>
      <c r="H53" s="69"/>
      <c r="I53" s="74">
        <v>150000</v>
      </c>
      <c r="J53" s="69"/>
      <c r="K53" s="69" t="s">
        <v>1062</v>
      </c>
      <c r="L53" s="75" t="s">
        <v>1063</v>
      </c>
      <c r="M53" s="79" t="s">
        <v>1074</v>
      </c>
      <c r="N53" s="75">
        <v>2006292316</v>
      </c>
      <c r="O53" s="75"/>
      <c r="P53" s="69"/>
      <c r="Q53" s="69" t="s">
        <v>1065</v>
      </c>
      <c r="R53" s="69" t="s">
        <v>1066</v>
      </c>
      <c r="S53" s="69"/>
      <c r="T53" s="69"/>
      <c r="U53" s="69"/>
      <c r="V53" s="69"/>
      <c r="W53" s="69"/>
      <c r="X53" s="69"/>
      <c r="Y53" s="116"/>
      <c r="Z53" s="637">
        <f t="shared" si="0"/>
        <v>10500.000000000002</v>
      </c>
      <c r="AA53" s="74">
        <f t="shared" si="1"/>
        <v>160500</v>
      </c>
    </row>
    <row r="54" spans="1:27" ht="15.5" x14ac:dyDescent="0.35">
      <c r="A54" s="76"/>
      <c r="B54" s="76"/>
      <c r="C54" s="76"/>
      <c r="D54" s="76"/>
      <c r="E54" s="76"/>
      <c r="F54" s="76"/>
      <c r="G54" s="79" t="s">
        <v>2087</v>
      </c>
      <c r="H54" s="69"/>
      <c r="I54" s="74">
        <v>150000</v>
      </c>
      <c r="J54" s="69"/>
      <c r="K54" s="69" t="s">
        <v>1062</v>
      </c>
      <c r="L54" s="75" t="s">
        <v>1063</v>
      </c>
      <c r="M54" s="79" t="s">
        <v>1074</v>
      </c>
      <c r="N54" s="75">
        <v>2006292308</v>
      </c>
      <c r="O54" s="75"/>
      <c r="P54" s="69"/>
      <c r="Q54" s="69" t="s">
        <v>1065</v>
      </c>
      <c r="R54" s="69" t="s">
        <v>1066</v>
      </c>
      <c r="S54" s="69"/>
      <c r="T54" s="69"/>
      <c r="U54" s="69"/>
      <c r="V54" s="69"/>
      <c r="W54" s="69"/>
      <c r="X54" s="69"/>
      <c r="Y54" s="116"/>
      <c r="Z54" s="637">
        <f t="shared" si="0"/>
        <v>10500.000000000002</v>
      </c>
      <c r="AA54" s="74">
        <f t="shared" si="1"/>
        <v>160500</v>
      </c>
    </row>
    <row r="55" spans="1:27" ht="15.5" x14ac:dyDescent="0.35">
      <c r="A55" s="76"/>
      <c r="B55" s="76"/>
      <c r="C55" s="76"/>
      <c r="D55" s="76"/>
      <c r="E55" s="76"/>
      <c r="F55" s="76"/>
      <c r="G55" s="79" t="s">
        <v>2088</v>
      </c>
      <c r="H55" s="69"/>
      <c r="I55" s="74">
        <v>150000</v>
      </c>
      <c r="J55" s="69"/>
      <c r="K55" s="69" t="s">
        <v>1062</v>
      </c>
      <c r="L55" s="75" t="s">
        <v>1063</v>
      </c>
      <c r="M55" s="79" t="s">
        <v>1074</v>
      </c>
      <c r="N55" s="75">
        <v>2006292320</v>
      </c>
      <c r="O55" s="75"/>
      <c r="P55" s="69"/>
      <c r="Q55" s="69" t="s">
        <v>1065</v>
      </c>
      <c r="R55" s="69" t="s">
        <v>1066</v>
      </c>
      <c r="S55" s="69"/>
      <c r="T55" s="69"/>
      <c r="U55" s="69"/>
      <c r="V55" s="69"/>
      <c r="W55" s="69"/>
      <c r="X55" s="69"/>
      <c r="Y55" s="116"/>
      <c r="Z55" s="637">
        <f t="shared" si="0"/>
        <v>10500.000000000002</v>
      </c>
      <c r="AA55" s="74">
        <f t="shared" si="1"/>
        <v>160500</v>
      </c>
    </row>
    <row r="56" spans="1:27" ht="15.5" x14ac:dyDescent="0.35">
      <c r="A56" s="76"/>
      <c r="B56" s="76"/>
      <c r="C56" s="76"/>
      <c r="D56" s="76"/>
      <c r="E56" s="76"/>
      <c r="F56" s="76"/>
      <c r="G56" s="79" t="s">
        <v>2089</v>
      </c>
      <c r="H56" s="69"/>
      <c r="I56" s="74">
        <v>150000</v>
      </c>
      <c r="J56" s="69"/>
      <c r="K56" s="69" t="s">
        <v>1062</v>
      </c>
      <c r="L56" s="75" t="s">
        <v>1063</v>
      </c>
      <c r="M56" s="79" t="s">
        <v>1074</v>
      </c>
      <c r="N56" s="75">
        <v>2006292317</v>
      </c>
      <c r="O56" s="75"/>
      <c r="P56" s="69"/>
      <c r="Q56" s="69" t="s">
        <v>1065</v>
      </c>
      <c r="R56" s="69" t="s">
        <v>1066</v>
      </c>
      <c r="S56" s="69"/>
      <c r="T56" s="69"/>
      <c r="U56" s="69"/>
      <c r="V56" s="69"/>
      <c r="W56" s="69"/>
      <c r="X56" s="69"/>
      <c r="Y56" s="116"/>
      <c r="Z56" s="637">
        <f t="shared" si="0"/>
        <v>10500.000000000002</v>
      </c>
      <c r="AA56" s="74">
        <f t="shared" si="1"/>
        <v>160500</v>
      </c>
    </row>
    <row r="57" spans="1:27" ht="15.5" x14ac:dyDescent="0.35">
      <c r="A57" s="76"/>
      <c r="B57" s="76"/>
      <c r="C57" s="76"/>
      <c r="D57" s="76"/>
      <c r="E57" s="76"/>
      <c r="F57" s="76"/>
      <c r="G57" s="79" t="s">
        <v>2090</v>
      </c>
      <c r="H57" s="69"/>
      <c r="I57" s="74">
        <v>150000</v>
      </c>
      <c r="J57" s="69"/>
      <c r="K57" s="69" t="s">
        <v>1062</v>
      </c>
      <c r="L57" s="75" t="s">
        <v>1063</v>
      </c>
      <c r="M57" s="79" t="s">
        <v>1074</v>
      </c>
      <c r="N57" s="75">
        <v>2006290274</v>
      </c>
      <c r="O57" s="75"/>
      <c r="P57" s="69"/>
      <c r="Q57" s="69" t="s">
        <v>1065</v>
      </c>
      <c r="R57" s="69" t="s">
        <v>1066</v>
      </c>
      <c r="S57" s="69"/>
      <c r="T57" s="69"/>
      <c r="U57" s="69"/>
      <c r="V57" s="69"/>
      <c r="W57" s="69"/>
      <c r="X57" s="69"/>
      <c r="Y57" s="116"/>
      <c r="Z57" s="637">
        <f t="shared" si="0"/>
        <v>10500.000000000002</v>
      </c>
      <c r="AA57" s="74">
        <f t="shared" si="1"/>
        <v>160500</v>
      </c>
    </row>
    <row r="58" spans="1:27" ht="15.5" x14ac:dyDescent="0.35">
      <c r="A58" s="76"/>
      <c r="B58" s="76"/>
      <c r="C58" s="76"/>
      <c r="D58" s="76"/>
      <c r="E58" s="76"/>
      <c r="F58" s="76"/>
      <c r="G58" s="79" t="s">
        <v>2091</v>
      </c>
      <c r="H58" s="69"/>
      <c r="I58" s="74">
        <v>150000</v>
      </c>
      <c r="J58" s="69"/>
      <c r="K58" s="69" t="s">
        <v>1062</v>
      </c>
      <c r="L58" s="75" t="s">
        <v>1063</v>
      </c>
      <c r="M58" s="79" t="s">
        <v>1074</v>
      </c>
      <c r="N58" s="75">
        <v>2006292309</v>
      </c>
      <c r="O58" s="75"/>
      <c r="P58" s="69"/>
      <c r="Q58" s="69" t="s">
        <v>1065</v>
      </c>
      <c r="R58" s="69" t="s">
        <v>1066</v>
      </c>
      <c r="S58" s="69"/>
      <c r="T58" s="69"/>
      <c r="U58" s="69"/>
      <c r="V58" s="69"/>
      <c r="W58" s="69"/>
      <c r="X58" s="69"/>
      <c r="Y58" s="116"/>
      <c r="Z58" s="637">
        <f t="shared" si="0"/>
        <v>10500.000000000002</v>
      </c>
      <c r="AA58" s="74">
        <f t="shared" si="1"/>
        <v>160500</v>
      </c>
    </row>
    <row r="59" spans="1:27" ht="15.5" x14ac:dyDescent="0.35">
      <c r="A59" s="76"/>
      <c r="B59" s="76"/>
      <c r="C59" s="76"/>
      <c r="D59" s="76"/>
      <c r="E59" s="76"/>
      <c r="F59" s="76"/>
      <c r="G59" s="79" t="s">
        <v>2092</v>
      </c>
      <c r="H59" s="69"/>
      <c r="I59" s="74">
        <v>150000</v>
      </c>
      <c r="J59" s="69"/>
      <c r="K59" s="69" t="s">
        <v>1062</v>
      </c>
      <c r="L59" s="75" t="s">
        <v>1063</v>
      </c>
      <c r="M59" s="79" t="s">
        <v>1074</v>
      </c>
      <c r="N59" s="75">
        <v>2006292315</v>
      </c>
      <c r="O59" s="75"/>
      <c r="P59" s="69"/>
      <c r="Q59" s="69" t="s">
        <v>1065</v>
      </c>
      <c r="R59" s="69" t="s">
        <v>1066</v>
      </c>
      <c r="S59" s="69"/>
      <c r="T59" s="69"/>
      <c r="U59" s="69"/>
      <c r="V59" s="69"/>
      <c r="W59" s="69"/>
      <c r="X59" s="69"/>
      <c r="Y59" s="116"/>
      <c r="Z59" s="637">
        <f t="shared" si="0"/>
        <v>10500.000000000002</v>
      </c>
      <c r="AA59" s="74">
        <f t="shared" si="1"/>
        <v>160500</v>
      </c>
    </row>
    <row r="60" spans="1:27" ht="15.5" x14ac:dyDescent="0.35">
      <c r="A60" s="76"/>
      <c r="B60" s="76"/>
      <c r="C60" s="76"/>
      <c r="D60" s="76"/>
      <c r="E60" s="76"/>
      <c r="F60" s="76"/>
      <c r="G60" s="79" t="s">
        <v>2093</v>
      </c>
      <c r="H60" s="69"/>
      <c r="I60" s="74">
        <v>150000</v>
      </c>
      <c r="J60" s="69"/>
      <c r="K60" s="69" t="s">
        <v>1062</v>
      </c>
      <c r="L60" s="75" t="s">
        <v>1063</v>
      </c>
      <c r="M60" s="79" t="s">
        <v>1074</v>
      </c>
      <c r="N60" s="75">
        <v>2006292310</v>
      </c>
      <c r="O60" s="75"/>
      <c r="P60" s="69"/>
      <c r="Q60" s="69" t="s">
        <v>1065</v>
      </c>
      <c r="R60" s="69" t="s">
        <v>1066</v>
      </c>
      <c r="S60" s="69"/>
      <c r="T60" s="69"/>
      <c r="U60" s="69"/>
      <c r="V60" s="69"/>
      <c r="W60" s="69"/>
      <c r="X60" s="69"/>
      <c r="Y60" s="116"/>
      <c r="Z60" s="637">
        <f t="shared" si="0"/>
        <v>10500.000000000002</v>
      </c>
      <c r="AA60" s="74">
        <f t="shared" si="1"/>
        <v>160500</v>
      </c>
    </row>
    <row r="61" spans="1:27" ht="15.5" x14ac:dyDescent="0.35">
      <c r="A61" s="76"/>
      <c r="B61" s="76"/>
      <c r="C61" s="76"/>
      <c r="D61" s="76"/>
      <c r="E61" s="76"/>
      <c r="F61" s="76"/>
      <c r="G61" s="79" t="s">
        <v>2094</v>
      </c>
      <c r="H61" s="69"/>
      <c r="I61" s="74">
        <v>200000</v>
      </c>
      <c r="J61" s="69"/>
      <c r="K61" s="69" t="s">
        <v>1062</v>
      </c>
      <c r="L61" s="75" t="s">
        <v>1063</v>
      </c>
      <c r="M61" s="79" t="s">
        <v>1074</v>
      </c>
      <c r="N61" s="75">
        <v>2006292319</v>
      </c>
      <c r="O61" s="75"/>
      <c r="P61" s="69"/>
      <c r="Q61" s="69" t="s">
        <v>1065</v>
      </c>
      <c r="R61" s="69" t="s">
        <v>1066</v>
      </c>
      <c r="S61" s="69"/>
      <c r="T61" s="69"/>
      <c r="U61" s="69"/>
      <c r="V61" s="69"/>
      <c r="W61" s="69"/>
      <c r="X61" s="69"/>
      <c r="Y61" s="116"/>
      <c r="Z61" s="637">
        <f t="shared" si="0"/>
        <v>14000.000000000002</v>
      </c>
      <c r="AA61" s="74">
        <f t="shared" si="1"/>
        <v>214000</v>
      </c>
    </row>
    <row r="62" spans="1:27" ht="15.5" x14ac:dyDescent="0.35">
      <c r="A62" s="76"/>
      <c r="B62" s="76"/>
      <c r="C62" s="76"/>
      <c r="D62" s="76"/>
      <c r="E62" s="76"/>
      <c r="F62" s="76"/>
      <c r="G62" s="79" t="s">
        <v>2095</v>
      </c>
      <c r="H62" s="69"/>
      <c r="I62" s="74">
        <v>150000</v>
      </c>
      <c r="J62" s="69"/>
      <c r="K62" s="69" t="s">
        <v>1062</v>
      </c>
      <c r="L62" s="75" t="s">
        <v>1063</v>
      </c>
      <c r="M62" s="79" t="s">
        <v>1074</v>
      </c>
      <c r="N62" s="75" t="s">
        <v>1522</v>
      </c>
      <c r="O62" s="75"/>
      <c r="P62" s="69"/>
      <c r="Q62" s="69" t="s">
        <v>1065</v>
      </c>
      <c r="R62" s="69" t="s">
        <v>1066</v>
      </c>
      <c r="S62" s="69"/>
      <c r="T62" s="69"/>
      <c r="U62" s="69"/>
      <c r="V62" s="69"/>
      <c r="W62" s="69"/>
      <c r="X62" s="69"/>
      <c r="Y62" s="116"/>
      <c r="Z62" s="637">
        <f t="shared" si="0"/>
        <v>10500.000000000002</v>
      </c>
      <c r="AA62" s="74">
        <f t="shared" si="1"/>
        <v>160500</v>
      </c>
    </row>
    <row r="63" spans="1:27" ht="15.5" x14ac:dyDescent="0.35">
      <c r="A63" s="76"/>
      <c r="B63" s="76"/>
      <c r="C63" s="76"/>
      <c r="D63" s="76"/>
      <c r="E63" s="76"/>
      <c r="F63" s="76"/>
      <c r="G63" s="79" t="s">
        <v>2096</v>
      </c>
      <c r="H63" s="69"/>
      <c r="I63" s="74">
        <v>150000</v>
      </c>
      <c r="J63" s="69"/>
      <c r="K63" s="69" t="s">
        <v>1522</v>
      </c>
      <c r="L63" s="75" t="s">
        <v>1063</v>
      </c>
      <c r="M63" s="79" t="s">
        <v>2097</v>
      </c>
      <c r="N63" s="75" t="s">
        <v>1522</v>
      </c>
      <c r="O63" s="75"/>
      <c r="P63" s="69"/>
      <c r="Q63" s="69" t="s">
        <v>1522</v>
      </c>
      <c r="R63" s="69" t="s">
        <v>1522</v>
      </c>
      <c r="S63" s="69"/>
      <c r="T63" s="69"/>
      <c r="U63" s="69"/>
      <c r="V63" s="69"/>
      <c r="W63" s="69"/>
      <c r="X63" s="69"/>
      <c r="Y63" s="116"/>
      <c r="Z63" s="637">
        <f t="shared" si="0"/>
        <v>10500.000000000002</v>
      </c>
      <c r="AA63" s="74">
        <f t="shared" si="1"/>
        <v>160500</v>
      </c>
    </row>
    <row r="64" spans="1:27" ht="15.5" x14ac:dyDescent="0.35">
      <c r="A64" s="76"/>
      <c r="B64" s="76"/>
      <c r="C64" s="76"/>
      <c r="D64" s="76"/>
      <c r="E64" s="76"/>
      <c r="F64" s="76"/>
      <c r="G64" s="79" t="s">
        <v>2098</v>
      </c>
      <c r="H64" s="69"/>
      <c r="I64" s="74">
        <v>200000</v>
      </c>
      <c r="J64" s="69"/>
      <c r="K64" s="69" t="s">
        <v>1062</v>
      </c>
      <c r="L64" s="75" t="s">
        <v>1063</v>
      </c>
      <c r="M64" s="79" t="s">
        <v>2099</v>
      </c>
      <c r="N64" s="75" t="s">
        <v>1522</v>
      </c>
      <c r="O64" s="75"/>
      <c r="P64" s="69"/>
      <c r="Q64" s="69" t="s">
        <v>1522</v>
      </c>
      <c r="R64" s="69" t="s">
        <v>1522</v>
      </c>
      <c r="S64" s="69"/>
      <c r="T64" s="69"/>
      <c r="U64" s="69"/>
      <c r="V64" s="69"/>
      <c r="W64" s="69"/>
      <c r="X64" s="69"/>
      <c r="Y64" s="116"/>
      <c r="Z64" s="637">
        <f t="shared" si="0"/>
        <v>14000.000000000002</v>
      </c>
      <c r="AA64" s="74">
        <f t="shared" si="1"/>
        <v>214000</v>
      </c>
    </row>
    <row r="65" spans="1:27" ht="15.5" x14ac:dyDescent="0.35">
      <c r="A65" s="76"/>
      <c r="B65" s="76"/>
      <c r="C65" s="76"/>
      <c r="D65" s="76"/>
      <c r="E65" s="76"/>
      <c r="F65" s="76"/>
      <c r="G65" s="79" t="s">
        <v>2100</v>
      </c>
      <c r="H65" s="69"/>
      <c r="I65" s="74">
        <v>200000</v>
      </c>
      <c r="J65" s="69"/>
      <c r="K65" s="69" t="s">
        <v>1062</v>
      </c>
      <c r="L65" s="75" t="s">
        <v>1063</v>
      </c>
      <c r="M65" s="79" t="s">
        <v>1074</v>
      </c>
      <c r="N65" s="75" t="s">
        <v>1522</v>
      </c>
      <c r="O65" s="75"/>
      <c r="P65" s="69"/>
      <c r="Q65" s="69" t="s">
        <v>1522</v>
      </c>
      <c r="R65" s="69" t="s">
        <v>1522</v>
      </c>
      <c r="S65" s="69"/>
      <c r="T65" s="69"/>
      <c r="U65" s="69"/>
      <c r="V65" s="69"/>
      <c r="W65" s="69"/>
      <c r="X65" s="69"/>
      <c r="Y65" s="116"/>
      <c r="Z65" s="637">
        <f t="shared" si="0"/>
        <v>14000.000000000002</v>
      </c>
      <c r="AA65" s="74">
        <f t="shared" si="1"/>
        <v>214000</v>
      </c>
    </row>
    <row r="66" spans="1:27" ht="15.5" x14ac:dyDescent="0.35">
      <c r="A66" s="76"/>
      <c r="B66" s="76"/>
      <c r="C66" s="76"/>
      <c r="D66" s="76"/>
      <c r="E66" s="76"/>
      <c r="F66" s="76"/>
      <c r="G66" s="79" t="s">
        <v>2101</v>
      </c>
      <c r="H66" s="69"/>
      <c r="I66" s="74">
        <v>200000</v>
      </c>
      <c r="J66" s="69"/>
      <c r="K66" s="69" t="s">
        <v>1522</v>
      </c>
      <c r="L66" s="75" t="s">
        <v>1063</v>
      </c>
      <c r="M66" s="79" t="s">
        <v>2097</v>
      </c>
      <c r="N66" s="75" t="s">
        <v>1522</v>
      </c>
      <c r="O66" s="75"/>
      <c r="P66" s="69"/>
      <c r="Q66" s="69" t="s">
        <v>1522</v>
      </c>
      <c r="R66" s="69" t="s">
        <v>1522</v>
      </c>
      <c r="S66" s="69"/>
      <c r="T66" s="69"/>
      <c r="U66" s="69"/>
      <c r="V66" s="69"/>
      <c r="W66" s="69"/>
      <c r="X66" s="69"/>
      <c r="Y66" s="116"/>
      <c r="Z66" s="637">
        <f t="shared" si="0"/>
        <v>14000.000000000002</v>
      </c>
      <c r="AA66" s="74">
        <f t="shared" si="1"/>
        <v>214000</v>
      </c>
    </row>
    <row r="67" spans="1:27" ht="15.5" x14ac:dyDescent="0.35">
      <c r="A67" s="76"/>
      <c r="B67" s="76"/>
      <c r="C67" s="76"/>
      <c r="D67" s="76"/>
      <c r="E67" s="76"/>
      <c r="F67" s="76"/>
      <c r="G67" s="79" t="s">
        <v>2102</v>
      </c>
      <c r="H67" s="69"/>
      <c r="I67" s="74">
        <v>200000</v>
      </c>
      <c r="J67" s="69"/>
      <c r="K67" s="69" t="s">
        <v>1076</v>
      </c>
      <c r="L67" s="75" t="s">
        <v>1063</v>
      </c>
      <c r="M67" s="79" t="s">
        <v>1151</v>
      </c>
      <c r="N67" s="75" t="s">
        <v>2103</v>
      </c>
      <c r="O67" s="75"/>
      <c r="P67" s="69"/>
      <c r="Q67" s="69" t="s">
        <v>1063</v>
      </c>
      <c r="R67" s="69" t="s">
        <v>1063</v>
      </c>
      <c r="S67" s="69"/>
      <c r="T67" s="69"/>
      <c r="U67" s="69"/>
      <c r="V67" s="69"/>
      <c r="W67" s="69"/>
      <c r="X67" s="69"/>
      <c r="Y67" s="116"/>
      <c r="Z67" s="637">
        <f t="shared" si="0"/>
        <v>14000.000000000002</v>
      </c>
      <c r="AA67" s="74">
        <f t="shared" si="1"/>
        <v>214000</v>
      </c>
    </row>
    <row r="68" spans="1:27" ht="15.5" x14ac:dyDescent="0.35">
      <c r="A68" s="76"/>
      <c r="B68" s="76"/>
      <c r="C68" s="76"/>
      <c r="D68" s="76"/>
      <c r="E68" s="76"/>
      <c r="F68" s="76"/>
      <c r="G68" s="79" t="s">
        <v>2104</v>
      </c>
      <c r="H68" s="69"/>
      <c r="I68" s="74">
        <v>200000</v>
      </c>
      <c r="J68" s="69"/>
      <c r="K68" s="69" t="s">
        <v>1062</v>
      </c>
      <c r="L68" s="75" t="s">
        <v>1063</v>
      </c>
      <c r="M68" s="79" t="s">
        <v>1074</v>
      </c>
      <c r="N68" s="75">
        <v>2006292324</v>
      </c>
      <c r="O68" s="75"/>
      <c r="P68" s="69"/>
      <c r="Q68" s="69" t="s">
        <v>1065</v>
      </c>
      <c r="R68" s="69" t="s">
        <v>1066</v>
      </c>
      <c r="S68" s="69"/>
      <c r="T68" s="69"/>
      <c r="U68" s="69"/>
      <c r="V68" s="69"/>
      <c r="W68" s="69"/>
      <c r="X68" s="69"/>
      <c r="Y68" s="116"/>
      <c r="Z68" s="637">
        <f t="shared" si="0"/>
        <v>14000.000000000002</v>
      </c>
      <c r="AA68" s="74">
        <f t="shared" si="1"/>
        <v>214000</v>
      </c>
    </row>
    <row r="69" spans="1:27" ht="15.5" x14ac:dyDescent="0.35">
      <c r="A69" s="76"/>
      <c r="B69" s="76"/>
      <c r="C69" s="76"/>
      <c r="D69" s="76"/>
      <c r="E69" s="76"/>
      <c r="F69" s="76"/>
      <c r="G69" s="79" t="s">
        <v>2105</v>
      </c>
      <c r="H69" s="69"/>
      <c r="I69" s="74">
        <v>150000</v>
      </c>
      <c r="J69" s="69"/>
      <c r="K69" s="69" t="s">
        <v>1062</v>
      </c>
      <c r="L69" s="75" t="s">
        <v>1063</v>
      </c>
      <c r="M69" s="79" t="s">
        <v>1074</v>
      </c>
      <c r="N69" s="75">
        <v>2006292263</v>
      </c>
      <c r="O69" s="75"/>
      <c r="P69" s="69"/>
      <c r="Q69" s="69" t="s">
        <v>1065</v>
      </c>
      <c r="R69" s="69" t="s">
        <v>1066</v>
      </c>
      <c r="S69" s="69"/>
      <c r="T69" s="69"/>
      <c r="U69" s="69"/>
      <c r="V69" s="69"/>
      <c r="W69" s="69"/>
      <c r="X69" s="69"/>
      <c r="Y69" s="116"/>
      <c r="Z69" s="637">
        <f t="shared" si="0"/>
        <v>10500.000000000002</v>
      </c>
      <c r="AA69" s="74">
        <f t="shared" si="1"/>
        <v>160500</v>
      </c>
    </row>
    <row r="70" spans="1:27" ht="15.5" x14ac:dyDescent="0.35">
      <c r="A70" s="76"/>
      <c r="B70" s="76"/>
      <c r="C70" s="76"/>
      <c r="D70" s="76"/>
      <c r="E70" s="76"/>
      <c r="F70" s="76"/>
      <c r="G70" s="79" t="s">
        <v>2106</v>
      </c>
      <c r="H70" s="69"/>
      <c r="I70" s="74">
        <v>150000</v>
      </c>
      <c r="J70" s="69"/>
      <c r="K70" s="69" t="s">
        <v>1062</v>
      </c>
      <c r="L70" s="75" t="s">
        <v>1063</v>
      </c>
      <c r="M70" s="79" t="s">
        <v>1074</v>
      </c>
      <c r="N70" s="75">
        <v>2006292313</v>
      </c>
      <c r="O70" s="75"/>
      <c r="P70" s="69"/>
      <c r="Q70" s="69" t="s">
        <v>1065</v>
      </c>
      <c r="R70" s="69" t="s">
        <v>1066</v>
      </c>
      <c r="S70" s="69"/>
      <c r="T70" s="69"/>
      <c r="U70" s="69"/>
      <c r="V70" s="69"/>
      <c r="W70" s="69"/>
      <c r="X70" s="69"/>
      <c r="Y70" s="116"/>
      <c r="Z70" s="637">
        <f t="shared" ref="Z70:Z133" si="2">I70*Z$4</f>
        <v>10500.000000000002</v>
      </c>
      <c r="AA70" s="74">
        <f t="shared" ref="AA70:AA133" si="3">I70+Z70</f>
        <v>160500</v>
      </c>
    </row>
    <row r="71" spans="1:27" ht="15.5" x14ac:dyDescent="0.35">
      <c r="A71" s="76"/>
      <c r="B71" s="76"/>
      <c r="C71" s="76"/>
      <c r="D71" s="76"/>
      <c r="E71" s="76"/>
      <c r="F71" s="76"/>
      <c r="G71" s="79" t="s">
        <v>2107</v>
      </c>
      <c r="H71" s="69"/>
      <c r="I71" s="74">
        <v>150000</v>
      </c>
      <c r="J71" s="69"/>
      <c r="K71" s="69" t="s">
        <v>1062</v>
      </c>
      <c r="L71" s="75" t="s">
        <v>1063</v>
      </c>
      <c r="M71" s="79" t="s">
        <v>1074</v>
      </c>
      <c r="N71" s="75">
        <v>2006290269</v>
      </c>
      <c r="O71" s="75"/>
      <c r="P71" s="69"/>
      <c r="Q71" s="69" t="s">
        <v>1065</v>
      </c>
      <c r="R71" s="69" t="s">
        <v>1066</v>
      </c>
      <c r="S71" s="69"/>
      <c r="T71" s="69"/>
      <c r="U71" s="69"/>
      <c r="V71" s="69"/>
      <c r="W71" s="69"/>
      <c r="X71" s="69"/>
      <c r="Y71" s="116"/>
      <c r="Z71" s="637">
        <f t="shared" si="2"/>
        <v>10500.000000000002</v>
      </c>
      <c r="AA71" s="74">
        <f t="shared" si="3"/>
        <v>160500</v>
      </c>
    </row>
    <row r="72" spans="1:27" ht="15.5" x14ac:dyDescent="0.35">
      <c r="A72" s="76"/>
      <c r="B72" s="76"/>
      <c r="C72" s="76"/>
      <c r="D72" s="76"/>
      <c r="E72" s="76"/>
      <c r="F72" s="76"/>
      <c r="G72" s="79" t="s">
        <v>2108</v>
      </c>
      <c r="H72" s="69"/>
      <c r="I72" s="74">
        <v>150000</v>
      </c>
      <c r="J72" s="69"/>
      <c r="K72" s="69" t="s">
        <v>1062</v>
      </c>
      <c r="L72" s="75" t="s">
        <v>1063</v>
      </c>
      <c r="M72" s="79" t="s">
        <v>1074</v>
      </c>
      <c r="N72" s="75">
        <v>2006292314</v>
      </c>
      <c r="O72" s="75"/>
      <c r="P72" s="69"/>
      <c r="Q72" s="69" t="s">
        <v>1065</v>
      </c>
      <c r="R72" s="69" t="s">
        <v>1066</v>
      </c>
      <c r="S72" s="69"/>
      <c r="T72" s="69"/>
      <c r="U72" s="69"/>
      <c r="V72" s="69"/>
      <c r="W72" s="69"/>
      <c r="X72" s="69"/>
      <c r="Y72" s="116"/>
      <c r="Z72" s="637">
        <f t="shared" si="2"/>
        <v>10500.000000000002</v>
      </c>
      <c r="AA72" s="74">
        <f t="shared" si="3"/>
        <v>160500</v>
      </c>
    </row>
    <row r="73" spans="1:27" ht="15.5" x14ac:dyDescent="0.35">
      <c r="A73" s="76"/>
      <c r="B73" s="76"/>
      <c r="C73" s="76"/>
      <c r="D73" s="76"/>
      <c r="E73" s="76"/>
      <c r="F73" s="76"/>
      <c r="G73" s="79" t="s">
        <v>2109</v>
      </c>
      <c r="H73" s="69"/>
      <c r="I73" s="74">
        <v>150000</v>
      </c>
      <c r="J73" s="69"/>
      <c r="K73" s="69" t="s">
        <v>1062</v>
      </c>
      <c r="L73" s="75" t="s">
        <v>1063</v>
      </c>
      <c r="M73" s="79" t="s">
        <v>1074</v>
      </c>
      <c r="N73" s="75">
        <v>2006290270</v>
      </c>
      <c r="O73" s="75"/>
      <c r="P73" s="69"/>
      <c r="Q73" s="69" t="s">
        <v>1065</v>
      </c>
      <c r="R73" s="69" t="s">
        <v>1066</v>
      </c>
      <c r="S73" s="69"/>
      <c r="T73" s="69"/>
      <c r="U73" s="69"/>
      <c r="V73" s="69"/>
      <c r="W73" s="69"/>
      <c r="X73" s="69"/>
      <c r="Y73" s="116"/>
      <c r="Z73" s="637">
        <f t="shared" si="2"/>
        <v>10500.000000000002</v>
      </c>
      <c r="AA73" s="74">
        <f t="shared" si="3"/>
        <v>160500</v>
      </c>
    </row>
    <row r="74" spans="1:27" ht="15.5" x14ac:dyDescent="0.35">
      <c r="A74" s="76"/>
      <c r="B74" s="76"/>
      <c r="C74" s="76"/>
      <c r="D74" s="76"/>
      <c r="E74" s="76"/>
      <c r="F74" s="76"/>
      <c r="G74" s="79" t="s">
        <v>2110</v>
      </c>
      <c r="H74" s="69"/>
      <c r="I74" s="74">
        <v>150000</v>
      </c>
      <c r="J74" s="69"/>
      <c r="K74" s="69" t="s">
        <v>1062</v>
      </c>
      <c r="L74" s="75" t="s">
        <v>1063</v>
      </c>
      <c r="M74" s="79" t="s">
        <v>1074</v>
      </c>
      <c r="N74" s="75">
        <v>2006290273</v>
      </c>
      <c r="O74" s="75"/>
      <c r="P74" s="69"/>
      <c r="Q74" s="69" t="s">
        <v>1065</v>
      </c>
      <c r="R74" s="69" t="s">
        <v>1066</v>
      </c>
      <c r="S74" s="69"/>
      <c r="T74" s="69"/>
      <c r="U74" s="69"/>
      <c r="V74" s="69"/>
      <c r="W74" s="69"/>
      <c r="X74" s="69"/>
      <c r="Y74" s="116"/>
      <c r="Z74" s="637">
        <f t="shared" si="2"/>
        <v>10500.000000000002</v>
      </c>
      <c r="AA74" s="74">
        <f t="shared" si="3"/>
        <v>160500</v>
      </c>
    </row>
    <row r="75" spans="1:27" ht="15.5" x14ac:dyDescent="0.35">
      <c r="A75" s="76"/>
      <c r="B75" s="76"/>
      <c r="C75" s="76"/>
      <c r="D75" s="76"/>
      <c r="E75" s="76"/>
      <c r="F75" s="76"/>
      <c r="G75" s="79" t="s">
        <v>2045</v>
      </c>
      <c r="H75" s="69"/>
      <c r="I75" s="74">
        <v>150000</v>
      </c>
      <c r="J75" s="69"/>
      <c r="K75" s="69" t="s">
        <v>1062</v>
      </c>
      <c r="L75" s="75" t="s">
        <v>1063</v>
      </c>
      <c r="M75" s="79" t="s">
        <v>1074</v>
      </c>
      <c r="N75" s="75">
        <v>2006292328</v>
      </c>
      <c r="O75" s="75"/>
      <c r="P75" s="69"/>
      <c r="Q75" s="69" t="s">
        <v>1065</v>
      </c>
      <c r="R75" s="69" t="s">
        <v>1066</v>
      </c>
      <c r="S75" s="69"/>
      <c r="T75" s="69"/>
      <c r="U75" s="69"/>
      <c r="V75" s="69"/>
      <c r="W75" s="69"/>
      <c r="X75" s="69"/>
      <c r="Y75" s="116"/>
      <c r="Z75" s="637">
        <f t="shared" si="2"/>
        <v>10500.000000000002</v>
      </c>
      <c r="AA75" s="74">
        <f t="shared" si="3"/>
        <v>160500</v>
      </c>
    </row>
    <row r="76" spans="1:27" ht="15.5" x14ac:dyDescent="0.35">
      <c r="A76" s="76"/>
      <c r="B76" s="76"/>
      <c r="C76" s="76"/>
      <c r="D76" s="76"/>
      <c r="E76" s="76"/>
      <c r="F76" s="76"/>
      <c r="G76" s="79" t="s">
        <v>2111</v>
      </c>
      <c r="H76" s="69"/>
      <c r="I76" s="74">
        <v>200000</v>
      </c>
      <c r="J76" s="69"/>
      <c r="K76" s="69" t="s">
        <v>1062</v>
      </c>
      <c r="L76" s="75" t="s">
        <v>1063</v>
      </c>
      <c r="M76" s="79" t="s">
        <v>1074</v>
      </c>
      <c r="N76" s="75">
        <v>2006290267</v>
      </c>
      <c r="O76" s="75"/>
      <c r="P76" s="69"/>
      <c r="Q76" s="69" t="s">
        <v>1065</v>
      </c>
      <c r="R76" s="69" t="s">
        <v>1066</v>
      </c>
      <c r="S76" s="69"/>
      <c r="T76" s="69"/>
      <c r="U76" s="69"/>
      <c r="V76" s="69"/>
      <c r="W76" s="69"/>
      <c r="X76" s="69"/>
      <c r="Y76" s="116"/>
      <c r="Z76" s="637">
        <f t="shared" si="2"/>
        <v>14000.000000000002</v>
      </c>
      <c r="AA76" s="74">
        <f t="shared" si="3"/>
        <v>214000</v>
      </c>
    </row>
    <row r="77" spans="1:27" ht="15.5" x14ac:dyDescent="0.35">
      <c r="A77" s="76"/>
      <c r="B77" s="76"/>
      <c r="C77" s="76"/>
      <c r="D77" s="76"/>
      <c r="E77" s="76"/>
      <c r="F77" s="76"/>
      <c r="G77" s="79" t="s">
        <v>2112</v>
      </c>
      <c r="H77" s="69"/>
      <c r="I77" s="74">
        <v>150000</v>
      </c>
      <c r="J77" s="69"/>
      <c r="K77" s="69" t="s">
        <v>1062</v>
      </c>
      <c r="L77" s="75" t="s">
        <v>1063</v>
      </c>
      <c r="M77" s="79" t="s">
        <v>1074</v>
      </c>
      <c r="N77" s="75">
        <v>2006290265</v>
      </c>
      <c r="O77" s="75"/>
      <c r="P77" s="69"/>
      <c r="Q77" s="69" t="s">
        <v>1065</v>
      </c>
      <c r="R77" s="69" t="s">
        <v>1066</v>
      </c>
      <c r="S77" s="69"/>
      <c r="T77" s="69"/>
      <c r="U77" s="69"/>
      <c r="V77" s="69"/>
      <c r="W77" s="69"/>
      <c r="X77" s="69"/>
      <c r="Y77" s="116"/>
      <c r="Z77" s="637">
        <f t="shared" si="2"/>
        <v>10500.000000000002</v>
      </c>
      <c r="AA77" s="74">
        <f t="shared" si="3"/>
        <v>160500</v>
      </c>
    </row>
    <row r="78" spans="1:27" ht="15.5" x14ac:dyDescent="0.35">
      <c r="A78" s="76"/>
      <c r="B78" s="76"/>
      <c r="C78" s="76"/>
      <c r="D78" s="76"/>
      <c r="E78" s="76"/>
      <c r="F78" s="76"/>
      <c r="G78" s="79" t="s">
        <v>2113</v>
      </c>
      <c r="H78" s="69"/>
      <c r="I78" s="74">
        <v>150000</v>
      </c>
      <c r="J78" s="69"/>
      <c r="K78" s="69" t="s">
        <v>1062</v>
      </c>
      <c r="L78" s="75" t="s">
        <v>1063</v>
      </c>
      <c r="M78" s="79" t="s">
        <v>1074</v>
      </c>
      <c r="N78" s="75">
        <v>2006292305</v>
      </c>
      <c r="O78" s="75"/>
      <c r="P78" s="69"/>
      <c r="Q78" s="69" t="s">
        <v>1065</v>
      </c>
      <c r="R78" s="69" t="s">
        <v>1066</v>
      </c>
      <c r="S78" s="69"/>
      <c r="T78" s="69"/>
      <c r="U78" s="69"/>
      <c r="V78" s="69"/>
      <c r="W78" s="69"/>
      <c r="X78" s="69"/>
      <c r="Y78" s="116"/>
      <c r="Z78" s="637">
        <f t="shared" si="2"/>
        <v>10500.000000000002</v>
      </c>
      <c r="AA78" s="74">
        <f t="shared" si="3"/>
        <v>160500</v>
      </c>
    </row>
    <row r="79" spans="1:27" ht="15.5" x14ac:dyDescent="0.35">
      <c r="A79" s="76"/>
      <c r="B79" s="76"/>
      <c r="C79" s="76"/>
      <c r="D79" s="76"/>
      <c r="E79" s="76"/>
      <c r="F79" s="76"/>
      <c r="G79" s="79" t="s">
        <v>2114</v>
      </c>
      <c r="H79" s="69"/>
      <c r="I79" s="74">
        <v>150000</v>
      </c>
      <c r="J79" s="69"/>
      <c r="K79" s="69" t="s">
        <v>1062</v>
      </c>
      <c r="L79" s="75" t="s">
        <v>1063</v>
      </c>
      <c r="M79" s="79" t="s">
        <v>1074</v>
      </c>
      <c r="N79" s="75">
        <v>2006292321</v>
      </c>
      <c r="O79" s="75"/>
      <c r="P79" s="69"/>
      <c r="Q79" s="69" t="s">
        <v>1065</v>
      </c>
      <c r="R79" s="69" t="s">
        <v>1066</v>
      </c>
      <c r="S79" s="69"/>
      <c r="T79" s="69"/>
      <c r="U79" s="69"/>
      <c r="V79" s="69"/>
      <c r="W79" s="69"/>
      <c r="X79" s="69"/>
      <c r="Y79" s="116"/>
      <c r="Z79" s="637">
        <f t="shared" si="2"/>
        <v>10500.000000000002</v>
      </c>
      <c r="AA79" s="74">
        <f t="shared" si="3"/>
        <v>160500</v>
      </c>
    </row>
    <row r="80" spans="1:27" ht="15.5" x14ac:dyDescent="0.35">
      <c r="A80" s="76"/>
      <c r="B80" s="76"/>
      <c r="C80" s="76"/>
      <c r="D80" s="76"/>
      <c r="E80" s="76"/>
      <c r="F80" s="76"/>
      <c r="G80" s="79" t="s">
        <v>2115</v>
      </c>
      <c r="H80" s="69"/>
      <c r="I80" s="74">
        <v>150000</v>
      </c>
      <c r="J80" s="69"/>
      <c r="K80" s="69" t="s">
        <v>1062</v>
      </c>
      <c r="L80" s="75" t="s">
        <v>1063</v>
      </c>
      <c r="M80" s="79" t="s">
        <v>1074</v>
      </c>
      <c r="N80" s="75">
        <v>2006292306</v>
      </c>
      <c r="O80" s="75"/>
      <c r="P80" s="69"/>
      <c r="Q80" s="69" t="s">
        <v>1065</v>
      </c>
      <c r="R80" s="69" t="s">
        <v>1066</v>
      </c>
      <c r="S80" s="69"/>
      <c r="T80" s="69"/>
      <c r="U80" s="69"/>
      <c r="V80" s="69"/>
      <c r="W80" s="69"/>
      <c r="X80" s="69"/>
      <c r="Y80" s="116"/>
      <c r="Z80" s="637">
        <f t="shared" si="2"/>
        <v>10500.000000000002</v>
      </c>
      <c r="AA80" s="74">
        <f t="shared" si="3"/>
        <v>160500</v>
      </c>
    </row>
    <row r="81" spans="1:27" ht="15.5" x14ac:dyDescent="0.35">
      <c r="A81" s="76"/>
      <c r="B81" s="76"/>
      <c r="C81" s="76"/>
      <c r="D81" s="76"/>
      <c r="E81" s="76"/>
      <c r="F81" s="76"/>
      <c r="G81" s="79" t="s">
        <v>2116</v>
      </c>
      <c r="H81" s="69"/>
      <c r="I81" s="74">
        <v>150000</v>
      </c>
      <c r="J81" s="69"/>
      <c r="K81" s="69" t="s">
        <v>1062</v>
      </c>
      <c r="L81" s="75" t="s">
        <v>1063</v>
      </c>
      <c r="M81" s="79" t="s">
        <v>1074</v>
      </c>
      <c r="N81" s="75">
        <v>2006292311</v>
      </c>
      <c r="O81" s="75"/>
      <c r="P81" s="69"/>
      <c r="Q81" s="69" t="s">
        <v>1065</v>
      </c>
      <c r="R81" s="69" t="s">
        <v>1066</v>
      </c>
      <c r="S81" s="69"/>
      <c r="T81" s="69"/>
      <c r="U81" s="69"/>
      <c r="V81" s="69"/>
      <c r="W81" s="69"/>
      <c r="X81" s="69"/>
      <c r="Y81" s="116"/>
      <c r="Z81" s="637">
        <f t="shared" si="2"/>
        <v>10500.000000000002</v>
      </c>
      <c r="AA81" s="74">
        <f t="shared" si="3"/>
        <v>160500</v>
      </c>
    </row>
    <row r="82" spans="1:27" ht="15.5" x14ac:dyDescent="0.35">
      <c r="A82" s="76"/>
      <c r="B82" s="76"/>
      <c r="C82" s="76"/>
      <c r="D82" s="76"/>
      <c r="E82" s="76"/>
      <c r="F82" s="76"/>
      <c r="G82" s="79" t="s">
        <v>2117</v>
      </c>
      <c r="H82" s="69"/>
      <c r="I82" s="74">
        <v>150000</v>
      </c>
      <c r="J82" s="69"/>
      <c r="K82" s="69" t="s">
        <v>1062</v>
      </c>
      <c r="L82" s="75" t="s">
        <v>1063</v>
      </c>
      <c r="M82" s="79" t="s">
        <v>1074</v>
      </c>
      <c r="N82" s="75">
        <v>2006290264</v>
      </c>
      <c r="O82" s="75"/>
      <c r="P82" s="69"/>
      <c r="Q82" s="69" t="s">
        <v>1065</v>
      </c>
      <c r="R82" s="69" t="s">
        <v>1066</v>
      </c>
      <c r="S82" s="69"/>
      <c r="T82" s="69"/>
      <c r="U82" s="69"/>
      <c r="V82" s="69"/>
      <c r="W82" s="69"/>
      <c r="X82" s="69"/>
      <c r="Y82" s="116"/>
      <c r="Z82" s="637">
        <f t="shared" si="2"/>
        <v>10500.000000000002</v>
      </c>
      <c r="AA82" s="74">
        <f t="shared" si="3"/>
        <v>160500</v>
      </c>
    </row>
    <row r="83" spans="1:27" ht="15.5" x14ac:dyDescent="0.35">
      <c r="A83" s="76"/>
      <c r="B83" s="76"/>
      <c r="C83" s="76"/>
      <c r="D83" s="76"/>
      <c r="E83" s="76"/>
      <c r="F83" s="76"/>
      <c r="G83" s="79" t="s">
        <v>2118</v>
      </c>
      <c r="H83" s="69"/>
      <c r="I83" s="74">
        <v>150000</v>
      </c>
      <c r="J83" s="69"/>
      <c r="K83" s="69" t="s">
        <v>1062</v>
      </c>
      <c r="L83" s="75" t="s">
        <v>1063</v>
      </c>
      <c r="M83" s="79" t="s">
        <v>1074</v>
      </c>
      <c r="N83" s="75">
        <v>2006290271</v>
      </c>
      <c r="O83" s="75"/>
      <c r="P83" s="69"/>
      <c r="Q83" s="69" t="s">
        <v>1065</v>
      </c>
      <c r="R83" s="69" t="s">
        <v>1066</v>
      </c>
      <c r="S83" s="69"/>
      <c r="T83" s="69"/>
      <c r="U83" s="69"/>
      <c r="V83" s="69"/>
      <c r="W83" s="69"/>
      <c r="X83" s="69"/>
      <c r="Y83" s="116"/>
      <c r="Z83" s="637">
        <f t="shared" si="2"/>
        <v>10500.000000000002</v>
      </c>
      <c r="AA83" s="74">
        <f t="shared" si="3"/>
        <v>160500</v>
      </c>
    </row>
    <row r="84" spans="1:27" ht="15.5" x14ac:dyDescent="0.35">
      <c r="A84" s="76"/>
      <c r="B84" s="76"/>
      <c r="C84" s="76"/>
      <c r="D84" s="76"/>
      <c r="E84" s="76"/>
      <c r="F84" s="76"/>
      <c r="G84" s="79" t="s">
        <v>2119</v>
      </c>
      <c r="H84" s="69"/>
      <c r="I84" s="74">
        <v>200000</v>
      </c>
      <c r="J84" s="69"/>
      <c r="K84" s="69" t="s">
        <v>1062</v>
      </c>
      <c r="L84" s="75" t="s">
        <v>1063</v>
      </c>
      <c r="M84" s="79" t="s">
        <v>1074</v>
      </c>
      <c r="N84" s="75">
        <v>2006292307</v>
      </c>
      <c r="O84" s="75"/>
      <c r="P84" s="69"/>
      <c r="Q84" s="69" t="s">
        <v>1065</v>
      </c>
      <c r="R84" s="69" t="s">
        <v>1066</v>
      </c>
      <c r="S84" s="69"/>
      <c r="T84" s="69"/>
      <c r="U84" s="69"/>
      <c r="V84" s="69"/>
      <c r="W84" s="69"/>
      <c r="X84" s="69"/>
      <c r="Y84" s="116"/>
      <c r="Z84" s="637">
        <f t="shared" si="2"/>
        <v>14000.000000000002</v>
      </c>
      <c r="AA84" s="74">
        <f t="shared" si="3"/>
        <v>214000</v>
      </c>
    </row>
    <row r="85" spans="1:27" ht="15.5" x14ac:dyDescent="0.35">
      <c r="A85" s="76"/>
      <c r="B85" s="76"/>
      <c r="C85" s="76"/>
      <c r="D85" s="76"/>
      <c r="E85" s="76"/>
      <c r="F85" s="76"/>
      <c r="G85" s="79" t="s">
        <v>2120</v>
      </c>
      <c r="H85" s="69"/>
      <c r="I85" s="74">
        <v>200000</v>
      </c>
      <c r="J85" s="69"/>
      <c r="K85" s="69" t="s">
        <v>1062</v>
      </c>
      <c r="L85" s="75" t="s">
        <v>1063</v>
      </c>
      <c r="M85" s="79" t="s">
        <v>2099</v>
      </c>
      <c r="N85" s="75">
        <v>2006300198</v>
      </c>
      <c r="O85" s="75"/>
      <c r="P85" s="69"/>
      <c r="Q85" s="69" t="s">
        <v>1065</v>
      </c>
      <c r="R85" s="69" t="s">
        <v>1066</v>
      </c>
      <c r="S85" s="69"/>
      <c r="T85" s="69"/>
      <c r="U85" s="69"/>
      <c r="V85" s="69"/>
      <c r="W85" s="69"/>
      <c r="X85" s="69"/>
      <c r="Y85" s="116"/>
      <c r="Z85" s="637">
        <f t="shared" si="2"/>
        <v>14000.000000000002</v>
      </c>
      <c r="AA85" s="74">
        <f t="shared" si="3"/>
        <v>214000</v>
      </c>
    </row>
    <row r="86" spans="1:27" ht="15.5" x14ac:dyDescent="0.35">
      <c r="A86" s="76"/>
      <c r="B86" s="76"/>
      <c r="C86" s="76"/>
      <c r="D86" s="76"/>
      <c r="E86" s="76"/>
      <c r="F86" s="76"/>
      <c r="G86" s="79" t="s">
        <v>2121</v>
      </c>
      <c r="H86" s="69"/>
      <c r="I86" s="74">
        <v>200000</v>
      </c>
      <c r="J86" s="69"/>
      <c r="K86" s="69" t="s">
        <v>1076</v>
      </c>
      <c r="L86" s="75" t="s">
        <v>1063</v>
      </c>
      <c r="M86" s="79" t="s">
        <v>1151</v>
      </c>
      <c r="N86" s="75" t="s">
        <v>2122</v>
      </c>
      <c r="O86" s="75"/>
      <c r="P86" s="69"/>
      <c r="Q86" s="69" t="s">
        <v>1065</v>
      </c>
      <c r="R86" s="69" t="s">
        <v>1066</v>
      </c>
      <c r="S86" s="69"/>
      <c r="T86" s="69"/>
      <c r="U86" s="69"/>
      <c r="V86" s="69"/>
      <c r="W86" s="69"/>
      <c r="X86" s="69"/>
      <c r="Y86" s="116"/>
      <c r="Z86" s="637">
        <f t="shared" si="2"/>
        <v>14000.000000000002</v>
      </c>
      <c r="AA86" s="74">
        <f t="shared" si="3"/>
        <v>214000</v>
      </c>
    </row>
    <row r="87" spans="1:27" ht="15.5" x14ac:dyDescent="0.35">
      <c r="A87" s="76"/>
      <c r="B87" s="76"/>
      <c r="C87" s="76"/>
      <c r="D87" s="76"/>
      <c r="E87" s="76"/>
      <c r="F87" s="76"/>
      <c r="G87" s="93" t="s">
        <v>994</v>
      </c>
      <c r="H87" s="86"/>
      <c r="I87" s="87">
        <f>SUM(I43:I86)</f>
        <v>7250000</v>
      </c>
      <c r="J87" s="69"/>
      <c r="K87" s="69"/>
      <c r="L87" s="75"/>
      <c r="M87" s="79"/>
      <c r="N87" s="75"/>
      <c r="O87" s="75"/>
      <c r="P87" s="69"/>
      <c r="Q87" s="69"/>
      <c r="R87" s="69"/>
      <c r="S87" s="69"/>
      <c r="T87" s="69"/>
      <c r="U87" s="69"/>
      <c r="V87" s="69"/>
      <c r="W87" s="69"/>
      <c r="X87" s="69"/>
      <c r="Y87" s="116"/>
      <c r="Z87" s="637">
        <f t="shared" si="2"/>
        <v>507500.00000000006</v>
      </c>
      <c r="AA87" s="87">
        <f t="shared" si="3"/>
        <v>7757500</v>
      </c>
    </row>
    <row r="88" spans="1:27" ht="15.5" x14ac:dyDescent="0.35">
      <c r="A88" s="64"/>
      <c r="B88" s="64"/>
      <c r="C88" s="64"/>
      <c r="D88" s="64"/>
      <c r="E88" s="64"/>
      <c r="F88" s="64"/>
      <c r="G88" s="96" t="s">
        <v>1161</v>
      </c>
      <c r="H88" s="64"/>
      <c r="I88" s="67"/>
      <c r="J88" s="64"/>
      <c r="K88" s="64"/>
      <c r="L88" s="68"/>
      <c r="M88" s="97"/>
      <c r="N88" s="68"/>
      <c r="O88" s="68"/>
      <c r="P88" s="64"/>
      <c r="Q88" s="64"/>
      <c r="R88" s="64"/>
      <c r="S88" s="64"/>
      <c r="T88" s="64"/>
      <c r="U88" s="64"/>
      <c r="V88" s="64"/>
      <c r="W88" s="64"/>
      <c r="X88" s="64"/>
      <c r="Y88" s="116"/>
      <c r="Z88" s="637">
        <f t="shared" si="2"/>
        <v>0</v>
      </c>
      <c r="AA88" s="67">
        <f t="shared" si="3"/>
        <v>0</v>
      </c>
    </row>
    <row r="89" spans="1:27" ht="15.5" x14ac:dyDescent="0.35">
      <c r="A89" s="76"/>
      <c r="B89" s="76"/>
      <c r="C89" s="76"/>
      <c r="D89" s="76"/>
      <c r="E89" s="76"/>
      <c r="F89" s="76"/>
      <c r="G89" s="69" t="s">
        <v>1963</v>
      </c>
      <c r="H89" s="69"/>
      <c r="I89" s="74">
        <v>40000</v>
      </c>
      <c r="J89" s="69"/>
      <c r="K89" s="69" t="s">
        <v>1163</v>
      </c>
      <c r="L89" s="75" t="s">
        <v>1063</v>
      </c>
      <c r="M89" s="75" t="s">
        <v>1510</v>
      </c>
      <c r="N89" s="75" t="s">
        <v>2123</v>
      </c>
      <c r="O89" s="75"/>
      <c r="P89" s="69"/>
      <c r="Q89" s="75" t="s">
        <v>1520</v>
      </c>
      <c r="R89" s="69" t="s">
        <v>1164</v>
      </c>
      <c r="S89" s="69"/>
      <c r="T89" s="69"/>
      <c r="U89" s="69"/>
      <c r="V89" s="69"/>
      <c r="W89" s="69"/>
      <c r="X89" s="69"/>
      <c r="Y89" s="116"/>
      <c r="Z89" s="637">
        <f t="shared" si="2"/>
        <v>2800.0000000000005</v>
      </c>
      <c r="AA89" s="74">
        <f t="shared" si="3"/>
        <v>42800</v>
      </c>
    </row>
    <row r="90" spans="1:27" ht="15.5" x14ac:dyDescent="0.35">
      <c r="A90" s="76"/>
      <c r="B90" s="76"/>
      <c r="C90" s="76"/>
      <c r="D90" s="76"/>
      <c r="E90" s="76"/>
      <c r="F90" s="76"/>
      <c r="G90" s="69" t="s">
        <v>2021</v>
      </c>
      <c r="H90" s="69"/>
      <c r="I90" s="74">
        <v>40000</v>
      </c>
      <c r="J90" s="69"/>
      <c r="K90" s="75" t="s">
        <v>1522</v>
      </c>
      <c r="L90" s="75" t="s">
        <v>1522</v>
      </c>
      <c r="M90" s="75" t="s">
        <v>1522</v>
      </c>
      <c r="N90" s="75" t="s">
        <v>1522</v>
      </c>
      <c r="O90" s="75"/>
      <c r="P90" s="69"/>
      <c r="Q90" s="75" t="s">
        <v>1522</v>
      </c>
      <c r="R90" s="69" t="s">
        <v>1164</v>
      </c>
      <c r="S90" s="69"/>
      <c r="T90" s="69"/>
      <c r="U90" s="69"/>
      <c r="V90" s="69"/>
      <c r="W90" s="69"/>
      <c r="X90" s="69"/>
      <c r="Y90" s="116"/>
      <c r="Z90" s="637">
        <f t="shared" si="2"/>
        <v>2800.0000000000005</v>
      </c>
      <c r="AA90" s="74">
        <f t="shared" si="3"/>
        <v>42800</v>
      </c>
    </row>
    <row r="91" spans="1:27" ht="15.5" x14ac:dyDescent="0.35">
      <c r="A91" s="76"/>
      <c r="B91" s="76"/>
      <c r="C91" s="76"/>
      <c r="D91" s="76"/>
      <c r="E91" s="76"/>
      <c r="F91" s="76"/>
      <c r="G91" s="69" t="s">
        <v>2071</v>
      </c>
      <c r="H91" s="69"/>
      <c r="I91" s="74">
        <v>40000</v>
      </c>
      <c r="J91" s="69"/>
      <c r="K91" s="69" t="s">
        <v>1765</v>
      </c>
      <c r="L91" s="69" t="s">
        <v>1765</v>
      </c>
      <c r="M91" s="69" t="s">
        <v>1765</v>
      </c>
      <c r="N91" s="69" t="s">
        <v>1765</v>
      </c>
      <c r="O91" s="75"/>
      <c r="P91" s="69"/>
      <c r="Q91" s="69" t="s">
        <v>1765</v>
      </c>
      <c r="R91" s="69" t="s">
        <v>1164</v>
      </c>
      <c r="S91" s="69"/>
      <c r="T91" s="69"/>
      <c r="U91" s="69"/>
      <c r="V91" s="105"/>
      <c r="W91" s="69"/>
      <c r="X91" s="69"/>
      <c r="Y91" s="116"/>
      <c r="Z91" s="637">
        <f t="shared" si="2"/>
        <v>2800.0000000000005</v>
      </c>
      <c r="AA91" s="74">
        <f t="shared" si="3"/>
        <v>42800</v>
      </c>
    </row>
    <row r="92" spans="1:27" ht="15.5" x14ac:dyDescent="0.35">
      <c r="A92" s="76"/>
      <c r="B92" s="76"/>
      <c r="C92" s="76"/>
      <c r="D92" s="76"/>
      <c r="E92" s="76"/>
      <c r="F92" s="76"/>
      <c r="G92" s="93" t="s">
        <v>994</v>
      </c>
      <c r="H92" s="69"/>
      <c r="I92" s="87">
        <f>SUM(I89:I91)</f>
        <v>120000</v>
      </c>
      <c r="J92" s="69"/>
      <c r="K92" s="69"/>
      <c r="L92" s="69"/>
      <c r="M92" s="69"/>
      <c r="N92" s="69"/>
      <c r="O92" s="75"/>
      <c r="P92" s="69"/>
      <c r="Q92" s="69"/>
      <c r="R92" s="69"/>
      <c r="S92" s="69"/>
      <c r="T92" s="69"/>
      <c r="U92" s="69"/>
      <c r="V92" s="105"/>
      <c r="W92" s="69"/>
      <c r="X92" s="69"/>
      <c r="Y92" s="116"/>
      <c r="Z92" s="637">
        <f t="shared" si="2"/>
        <v>8400</v>
      </c>
      <c r="AA92" s="87">
        <f t="shared" si="3"/>
        <v>128400</v>
      </c>
    </row>
    <row r="93" spans="1:27" ht="15.5" x14ac:dyDescent="0.35">
      <c r="A93" s="64"/>
      <c r="B93" s="64"/>
      <c r="C93" s="64"/>
      <c r="D93" s="64"/>
      <c r="E93" s="64"/>
      <c r="F93" s="64"/>
      <c r="G93" s="66" t="s">
        <v>1168</v>
      </c>
      <c r="H93" s="64"/>
      <c r="I93" s="67"/>
      <c r="J93" s="64"/>
      <c r="K93" s="64"/>
      <c r="L93" s="68"/>
      <c r="M93" s="68"/>
      <c r="N93" s="68"/>
      <c r="O93" s="68"/>
      <c r="P93" s="64"/>
      <c r="Q93" s="64"/>
      <c r="R93" s="68"/>
      <c r="S93" s="64"/>
      <c r="T93" s="64"/>
      <c r="U93" s="64"/>
      <c r="V93" s="64"/>
      <c r="W93" s="64"/>
      <c r="X93" s="64"/>
      <c r="Y93" s="116"/>
      <c r="Z93" s="637">
        <f t="shared" si="2"/>
        <v>0</v>
      </c>
      <c r="AA93" s="67">
        <f t="shared" si="3"/>
        <v>0</v>
      </c>
    </row>
    <row r="94" spans="1:27" ht="15.5" x14ac:dyDescent="0.35">
      <c r="A94" s="69"/>
      <c r="B94" s="69"/>
      <c r="C94" s="69"/>
      <c r="D94" s="69"/>
      <c r="E94" s="69"/>
      <c r="F94" s="69"/>
      <c r="G94" s="79" t="s">
        <v>2124</v>
      </c>
      <c r="H94" s="69"/>
      <c r="I94" s="74">
        <v>60000</v>
      </c>
      <c r="J94" s="69"/>
      <c r="K94" s="69" t="s">
        <v>2125</v>
      </c>
      <c r="L94" s="75">
        <v>2014</v>
      </c>
      <c r="M94" s="75" t="s">
        <v>2126</v>
      </c>
      <c r="N94" s="75" t="s">
        <v>2127</v>
      </c>
      <c r="O94" s="75"/>
      <c r="P94" s="69"/>
      <c r="Q94" s="69" t="s">
        <v>1175</v>
      </c>
      <c r="R94" s="75" t="s">
        <v>1176</v>
      </c>
      <c r="S94" s="69"/>
      <c r="T94" s="69"/>
      <c r="U94" s="69"/>
      <c r="V94" s="69"/>
      <c r="W94" s="69"/>
      <c r="X94" s="69"/>
      <c r="Y94" s="116"/>
      <c r="Z94" s="637">
        <f t="shared" si="2"/>
        <v>4200</v>
      </c>
      <c r="AA94" s="74">
        <f t="shared" si="3"/>
        <v>64200</v>
      </c>
    </row>
    <row r="95" spans="1:27" ht="15.5" x14ac:dyDescent="0.35">
      <c r="A95" s="69"/>
      <c r="B95" s="69"/>
      <c r="C95" s="69"/>
      <c r="D95" s="69"/>
      <c r="E95" s="69"/>
      <c r="F95" s="69"/>
      <c r="G95" s="79" t="s">
        <v>2128</v>
      </c>
      <c r="H95" s="69"/>
      <c r="I95" s="74">
        <v>60000</v>
      </c>
      <c r="J95" s="69"/>
      <c r="K95" s="69" t="s">
        <v>2125</v>
      </c>
      <c r="L95" s="75">
        <v>2014</v>
      </c>
      <c r="M95" s="75" t="s">
        <v>2126</v>
      </c>
      <c r="N95" s="75" t="s">
        <v>2129</v>
      </c>
      <c r="O95" s="75"/>
      <c r="P95" s="69"/>
      <c r="Q95" s="69" t="s">
        <v>1175</v>
      </c>
      <c r="R95" s="75" t="s">
        <v>1176</v>
      </c>
      <c r="S95" s="69"/>
      <c r="T95" s="69"/>
      <c r="U95" s="69"/>
      <c r="V95" s="69"/>
      <c r="W95" s="69"/>
      <c r="X95" s="69"/>
      <c r="Y95" s="116"/>
      <c r="Z95" s="637">
        <f t="shared" si="2"/>
        <v>4200</v>
      </c>
      <c r="AA95" s="74">
        <f t="shared" si="3"/>
        <v>64200</v>
      </c>
    </row>
    <row r="96" spans="1:27" ht="15.5" x14ac:dyDescent="0.35">
      <c r="A96" s="69"/>
      <c r="B96" s="69"/>
      <c r="C96" s="69"/>
      <c r="D96" s="69"/>
      <c r="E96" s="69"/>
      <c r="F96" s="69"/>
      <c r="G96" s="79" t="s">
        <v>2130</v>
      </c>
      <c r="H96" s="69"/>
      <c r="I96" s="74">
        <v>60000</v>
      </c>
      <c r="J96" s="69"/>
      <c r="K96" s="69" t="s">
        <v>2125</v>
      </c>
      <c r="L96" s="75">
        <v>2014</v>
      </c>
      <c r="M96" s="75" t="s">
        <v>2126</v>
      </c>
      <c r="N96" s="75" t="s">
        <v>2131</v>
      </c>
      <c r="O96" s="75"/>
      <c r="P96" s="69"/>
      <c r="Q96" s="69" t="s">
        <v>1175</v>
      </c>
      <c r="R96" s="75" t="s">
        <v>1176</v>
      </c>
      <c r="S96" s="69"/>
      <c r="T96" s="69"/>
      <c r="U96" s="69"/>
      <c r="V96" s="69"/>
      <c r="W96" s="69"/>
      <c r="X96" s="69"/>
      <c r="Y96" s="116"/>
      <c r="Z96" s="637">
        <f t="shared" si="2"/>
        <v>4200</v>
      </c>
      <c r="AA96" s="74">
        <f t="shared" si="3"/>
        <v>64200</v>
      </c>
    </row>
    <row r="97" spans="1:27" ht="15.5" x14ac:dyDescent="0.35">
      <c r="A97" s="69"/>
      <c r="B97" s="69"/>
      <c r="C97" s="69"/>
      <c r="D97" s="69"/>
      <c r="E97" s="69"/>
      <c r="F97" s="69"/>
      <c r="G97" s="79" t="s">
        <v>2132</v>
      </c>
      <c r="H97" s="69"/>
      <c r="I97" s="74">
        <v>60000</v>
      </c>
      <c r="J97" s="69"/>
      <c r="K97" s="69" t="s">
        <v>2125</v>
      </c>
      <c r="L97" s="75">
        <v>2014</v>
      </c>
      <c r="M97" s="75" t="s">
        <v>2126</v>
      </c>
      <c r="N97" s="75" t="s">
        <v>2133</v>
      </c>
      <c r="O97" s="75"/>
      <c r="P97" s="69"/>
      <c r="Q97" s="69" t="s">
        <v>1175</v>
      </c>
      <c r="R97" s="75" t="s">
        <v>1176</v>
      </c>
      <c r="S97" s="69"/>
      <c r="T97" s="69"/>
      <c r="U97" s="69"/>
      <c r="V97" s="69"/>
      <c r="W97" s="69"/>
      <c r="X97" s="69"/>
      <c r="Y97" s="116"/>
      <c r="Z97" s="637">
        <f t="shared" si="2"/>
        <v>4200</v>
      </c>
      <c r="AA97" s="74">
        <f t="shared" si="3"/>
        <v>64200</v>
      </c>
    </row>
    <row r="98" spans="1:27" ht="15.5" x14ac:dyDescent="0.35">
      <c r="A98" s="69"/>
      <c r="B98" s="69"/>
      <c r="C98" s="69"/>
      <c r="D98" s="69"/>
      <c r="E98" s="69"/>
      <c r="F98" s="69"/>
      <c r="G98" s="79" t="s">
        <v>2134</v>
      </c>
      <c r="H98" s="69"/>
      <c r="I98" s="74">
        <v>60000</v>
      </c>
      <c r="J98" s="69"/>
      <c r="K98" s="69" t="s">
        <v>2125</v>
      </c>
      <c r="L98" s="75">
        <v>2014</v>
      </c>
      <c r="M98" s="75" t="s">
        <v>2126</v>
      </c>
      <c r="N98" s="75" t="s">
        <v>2135</v>
      </c>
      <c r="O98" s="75"/>
      <c r="P98" s="69"/>
      <c r="Q98" s="69" t="s">
        <v>1175</v>
      </c>
      <c r="R98" s="75" t="s">
        <v>1176</v>
      </c>
      <c r="S98" s="69"/>
      <c r="T98" s="69"/>
      <c r="U98" s="69"/>
      <c r="V98" s="69"/>
      <c r="W98" s="69"/>
      <c r="X98" s="69"/>
      <c r="Y98" s="116"/>
      <c r="Z98" s="637">
        <f t="shared" si="2"/>
        <v>4200</v>
      </c>
      <c r="AA98" s="74">
        <f t="shared" si="3"/>
        <v>64200</v>
      </c>
    </row>
    <row r="99" spans="1:27" ht="15.5" x14ac:dyDescent="0.35">
      <c r="A99" s="69"/>
      <c r="B99" s="69"/>
      <c r="C99" s="69"/>
      <c r="D99" s="69"/>
      <c r="E99" s="69"/>
      <c r="F99" s="69"/>
      <c r="G99" s="79" t="s">
        <v>2136</v>
      </c>
      <c r="H99" s="69"/>
      <c r="I99" s="74">
        <v>60000</v>
      </c>
      <c r="J99" s="69"/>
      <c r="K99" s="69" t="s">
        <v>2125</v>
      </c>
      <c r="L99" s="75">
        <v>2014</v>
      </c>
      <c r="M99" s="75" t="s">
        <v>2126</v>
      </c>
      <c r="N99" s="75" t="s">
        <v>2137</v>
      </c>
      <c r="O99" s="75"/>
      <c r="P99" s="69"/>
      <c r="Q99" s="69" t="s">
        <v>1175</v>
      </c>
      <c r="R99" s="75" t="s">
        <v>1176</v>
      </c>
      <c r="S99" s="69"/>
      <c r="T99" s="69"/>
      <c r="U99" s="69"/>
      <c r="V99" s="69"/>
      <c r="W99" s="69"/>
      <c r="X99" s="69"/>
      <c r="Y99" s="116"/>
      <c r="Z99" s="637">
        <f t="shared" si="2"/>
        <v>4200</v>
      </c>
      <c r="AA99" s="74">
        <f t="shared" si="3"/>
        <v>64200</v>
      </c>
    </row>
    <row r="100" spans="1:27" ht="15.5" x14ac:dyDescent="0.35">
      <c r="A100" s="69"/>
      <c r="B100" s="69"/>
      <c r="C100" s="69"/>
      <c r="D100" s="69"/>
      <c r="E100" s="69"/>
      <c r="F100" s="69"/>
      <c r="G100" s="79" t="s">
        <v>2138</v>
      </c>
      <c r="H100" s="69"/>
      <c r="I100" s="74">
        <v>60000</v>
      </c>
      <c r="J100" s="69"/>
      <c r="K100" s="69" t="s">
        <v>2125</v>
      </c>
      <c r="L100" s="75">
        <v>2014</v>
      </c>
      <c r="M100" s="75" t="s">
        <v>2126</v>
      </c>
      <c r="N100" s="75" t="s">
        <v>2139</v>
      </c>
      <c r="O100" s="75"/>
      <c r="P100" s="69"/>
      <c r="Q100" s="69" t="s">
        <v>1175</v>
      </c>
      <c r="R100" s="75" t="s">
        <v>1176</v>
      </c>
      <c r="S100" s="69"/>
      <c r="T100" s="69"/>
      <c r="U100" s="69"/>
      <c r="V100" s="69"/>
      <c r="W100" s="69"/>
      <c r="X100" s="69"/>
      <c r="Y100" s="116"/>
      <c r="Z100" s="637">
        <f t="shared" si="2"/>
        <v>4200</v>
      </c>
      <c r="AA100" s="74">
        <f t="shared" si="3"/>
        <v>64200</v>
      </c>
    </row>
    <row r="101" spans="1:27" ht="15.5" x14ac:dyDescent="0.35">
      <c r="A101" s="69"/>
      <c r="B101" s="69"/>
      <c r="C101" s="69"/>
      <c r="D101" s="69"/>
      <c r="E101" s="69"/>
      <c r="F101" s="69"/>
      <c r="G101" s="79" t="s">
        <v>2140</v>
      </c>
      <c r="H101" s="69"/>
      <c r="I101" s="74">
        <v>60000</v>
      </c>
      <c r="J101" s="69"/>
      <c r="K101" s="69" t="s">
        <v>2125</v>
      </c>
      <c r="L101" s="75">
        <v>2014</v>
      </c>
      <c r="M101" s="75" t="s">
        <v>2126</v>
      </c>
      <c r="N101" s="75" t="s">
        <v>2141</v>
      </c>
      <c r="O101" s="75"/>
      <c r="P101" s="69"/>
      <c r="Q101" s="69" t="s">
        <v>1175</v>
      </c>
      <c r="R101" s="75" t="s">
        <v>1176</v>
      </c>
      <c r="S101" s="69"/>
      <c r="T101" s="69"/>
      <c r="U101" s="69"/>
      <c r="V101" s="69"/>
      <c r="W101" s="69"/>
      <c r="X101" s="69"/>
      <c r="Y101" s="116"/>
      <c r="Z101" s="637">
        <f t="shared" si="2"/>
        <v>4200</v>
      </c>
      <c r="AA101" s="74">
        <f t="shared" si="3"/>
        <v>64200</v>
      </c>
    </row>
    <row r="102" spans="1:27" ht="15.5" x14ac:dyDescent="0.35">
      <c r="A102" s="69"/>
      <c r="B102" s="69"/>
      <c r="C102" s="69"/>
      <c r="D102" s="69"/>
      <c r="E102" s="69"/>
      <c r="F102" s="69"/>
      <c r="G102" s="79" t="s">
        <v>2142</v>
      </c>
      <c r="H102" s="69"/>
      <c r="I102" s="74">
        <v>60000</v>
      </c>
      <c r="J102" s="69"/>
      <c r="K102" s="69" t="s">
        <v>2125</v>
      </c>
      <c r="L102" s="75">
        <v>2014</v>
      </c>
      <c r="M102" s="75" t="s">
        <v>2126</v>
      </c>
      <c r="N102" s="75" t="s">
        <v>2143</v>
      </c>
      <c r="O102" s="75"/>
      <c r="P102" s="69"/>
      <c r="Q102" s="69" t="s">
        <v>1175</v>
      </c>
      <c r="R102" s="75" t="s">
        <v>1176</v>
      </c>
      <c r="S102" s="69"/>
      <c r="T102" s="69"/>
      <c r="U102" s="69"/>
      <c r="V102" s="69"/>
      <c r="W102" s="69"/>
      <c r="X102" s="69"/>
      <c r="Y102" s="116"/>
      <c r="Z102" s="637">
        <f t="shared" si="2"/>
        <v>4200</v>
      </c>
      <c r="AA102" s="74">
        <f t="shared" si="3"/>
        <v>64200</v>
      </c>
    </row>
    <row r="103" spans="1:27" ht="15.5" x14ac:dyDescent="0.35">
      <c r="A103" s="69"/>
      <c r="B103" s="69"/>
      <c r="C103" s="69"/>
      <c r="D103" s="69"/>
      <c r="E103" s="69"/>
      <c r="F103" s="69"/>
      <c r="G103" s="79" t="s">
        <v>2144</v>
      </c>
      <c r="H103" s="69"/>
      <c r="I103" s="74">
        <v>60000</v>
      </c>
      <c r="J103" s="69"/>
      <c r="K103" s="69" t="s">
        <v>2125</v>
      </c>
      <c r="L103" s="75">
        <v>2014</v>
      </c>
      <c r="M103" s="75" t="s">
        <v>2126</v>
      </c>
      <c r="N103" s="75" t="s">
        <v>2145</v>
      </c>
      <c r="O103" s="75"/>
      <c r="P103" s="69"/>
      <c r="Q103" s="69" t="s">
        <v>1175</v>
      </c>
      <c r="R103" s="75" t="s">
        <v>1176</v>
      </c>
      <c r="S103" s="69"/>
      <c r="T103" s="69"/>
      <c r="U103" s="69"/>
      <c r="V103" s="69"/>
      <c r="W103" s="69"/>
      <c r="X103" s="69"/>
      <c r="Y103" s="116"/>
      <c r="Z103" s="637">
        <f t="shared" si="2"/>
        <v>4200</v>
      </c>
      <c r="AA103" s="74">
        <f t="shared" si="3"/>
        <v>64200</v>
      </c>
    </row>
    <row r="104" spans="1:27" ht="15.5" x14ac:dyDescent="0.35">
      <c r="A104" s="69"/>
      <c r="B104" s="69"/>
      <c r="C104" s="69"/>
      <c r="D104" s="69"/>
      <c r="E104" s="69"/>
      <c r="F104" s="69"/>
      <c r="G104" s="79" t="s">
        <v>2146</v>
      </c>
      <c r="H104" s="69"/>
      <c r="I104" s="74">
        <v>60000</v>
      </c>
      <c r="J104" s="69"/>
      <c r="K104" s="69" t="s">
        <v>2125</v>
      </c>
      <c r="L104" s="75">
        <v>2014</v>
      </c>
      <c r="M104" s="75" t="s">
        <v>2126</v>
      </c>
      <c r="N104" s="75" t="s">
        <v>2147</v>
      </c>
      <c r="O104" s="75"/>
      <c r="P104" s="69"/>
      <c r="Q104" s="69" t="s">
        <v>1175</v>
      </c>
      <c r="R104" s="75" t="s">
        <v>1176</v>
      </c>
      <c r="S104" s="69"/>
      <c r="T104" s="69"/>
      <c r="U104" s="69"/>
      <c r="V104" s="69"/>
      <c r="W104" s="69"/>
      <c r="X104" s="69"/>
      <c r="Y104" s="116"/>
      <c r="Z104" s="637">
        <f t="shared" si="2"/>
        <v>4200</v>
      </c>
      <c r="AA104" s="74">
        <f t="shared" si="3"/>
        <v>64200</v>
      </c>
    </row>
    <row r="105" spans="1:27" ht="15.5" x14ac:dyDescent="0.35">
      <c r="A105" s="69"/>
      <c r="B105" s="69"/>
      <c r="C105" s="69"/>
      <c r="D105" s="69"/>
      <c r="E105" s="69"/>
      <c r="F105" s="69"/>
      <c r="G105" s="79" t="s">
        <v>2148</v>
      </c>
      <c r="H105" s="69"/>
      <c r="I105" s="74">
        <v>60000</v>
      </c>
      <c r="J105" s="69"/>
      <c r="K105" s="69" t="s">
        <v>2125</v>
      </c>
      <c r="L105" s="75">
        <v>2014</v>
      </c>
      <c r="M105" s="75" t="s">
        <v>2126</v>
      </c>
      <c r="N105" s="75" t="s">
        <v>2149</v>
      </c>
      <c r="O105" s="75"/>
      <c r="P105" s="69"/>
      <c r="Q105" s="69" t="s">
        <v>1175</v>
      </c>
      <c r="R105" s="75" t="s">
        <v>1176</v>
      </c>
      <c r="S105" s="69"/>
      <c r="T105" s="69"/>
      <c r="U105" s="69"/>
      <c r="V105" s="69"/>
      <c r="W105" s="69"/>
      <c r="X105" s="69"/>
      <c r="Y105" s="116"/>
      <c r="Z105" s="637">
        <f t="shared" si="2"/>
        <v>4200</v>
      </c>
      <c r="AA105" s="74">
        <f t="shared" si="3"/>
        <v>64200</v>
      </c>
    </row>
    <row r="106" spans="1:27" ht="15.5" x14ac:dyDescent="0.35">
      <c r="A106" s="69"/>
      <c r="B106" s="69"/>
      <c r="C106" s="69"/>
      <c r="D106" s="69"/>
      <c r="E106" s="69"/>
      <c r="F106" s="69"/>
      <c r="G106" s="79" t="s">
        <v>2150</v>
      </c>
      <c r="H106" s="69"/>
      <c r="I106" s="74">
        <v>60000</v>
      </c>
      <c r="J106" s="69"/>
      <c r="K106" s="69" t="s">
        <v>2125</v>
      </c>
      <c r="L106" s="75">
        <v>2014</v>
      </c>
      <c r="M106" s="75" t="s">
        <v>2126</v>
      </c>
      <c r="N106" s="75" t="s">
        <v>2151</v>
      </c>
      <c r="O106" s="75"/>
      <c r="P106" s="69"/>
      <c r="Q106" s="69" t="s">
        <v>1175</v>
      </c>
      <c r="R106" s="75" t="s">
        <v>1176</v>
      </c>
      <c r="S106" s="69"/>
      <c r="T106" s="69"/>
      <c r="U106" s="69"/>
      <c r="V106" s="69"/>
      <c r="W106" s="69"/>
      <c r="X106" s="69"/>
      <c r="Y106" s="116"/>
      <c r="Z106" s="637">
        <f t="shared" si="2"/>
        <v>4200</v>
      </c>
      <c r="AA106" s="74">
        <f t="shared" si="3"/>
        <v>64200</v>
      </c>
    </row>
    <row r="107" spans="1:27" ht="15.5" x14ac:dyDescent="0.35">
      <c r="A107" s="69"/>
      <c r="B107" s="69"/>
      <c r="C107" s="69"/>
      <c r="D107" s="69"/>
      <c r="E107" s="69"/>
      <c r="F107" s="69"/>
      <c r="G107" s="79" t="s">
        <v>2152</v>
      </c>
      <c r="H107" s="69"/>
      <c r="I107" s="74">
        <v>60000</v>
      </c>
      <c r="J107" s="69"/>
      <c r="K107" s="69" t="s">
        <v>2125</v>
      </c>
      <c r="L107" s="75">
        <v>2014</v>
      </c>
      <c r="M107" s="75" t="s">
        <v>2126</v>
      </c>
      <c r="N107" s="75" t="s">
        <v>2153</v>
      </c>
      <c r="O107" s="75"/>
      <c r="P107" s="69"/>
      <c r="Q107" s="69" t="s">
        <v>1175</v>
      </c>
      <c r="R107" s="75" t="s">
        <v>1176</v>
      </c>
      <c r="S107" s="69"/>
      <c r="T107" s="69"/>
      <c r="U107" s="69"/>
      <c r="V107" s="69"/>
      <c r="W107" s="69"/>
      <c r="X107" s="69"/>
      <c r="Y107" s="116"/>
      <c r="Z107" s="637">
        <f t="shared" si="2"/>
        <v>4200</v>
      </c>
      <c r="AA107" s="74">
        <f t="shared" si="3"/>
        <v>64200</v>
      </c>
    </row>
    <row r="108" spans="1:27" ht="15.5" x14ac:dyDescent="0.35">
      <c r="A108" s="69"/>
      <c r="B108" s="69"/>
      <c r="C108" s="69"/>
      <c r="D108" s="69"/>
      <c r="E108" s="69"/>
      <c r="F108" s="69"/>
      <c r="G108" s="79" t="s">
        <v>2154</v>
      </c>
      <c r="H108" s="69"/>
      <c r="I108" s="74">
        <v>60000</v>
      </c>
      <c r="J108" s="69"/>
      <c r="K108" s="69" t="s">
        <v>2125</v>
      </c>
      <c r="L108" s="75">
        <v>2014</v>
      </c>
      <c r="M108" s="75" t="s">
        <v>2126</v>
      </c>
      <c r="N108" s="75" t="s">
        <v>2155</v>
      </c>
      <c r="O108" s="75"/>
      <c r="P108" s="69"/>
      <c r="Q108" s="69" t="s">
        <v>1175</v>
      </c>
      <c r="R108" s="75" t="s">
        <v>1176</v>
      </c>
      <c r="S108" s="69"/>
      <c r="T108" s="69"/>
      <c r="U108" s="69"/>
      <c r="V108" s="69"/>
      <c r="W108" s="69"/>
      <c r="X108" s="69"/>
      <c r="Y108" s="116"/>
      <c r="Z108" s="637">
        <f t="shared" si="2"/>
        <v>4200</v>
      </c>
      <c r="AA108" s="74">
        <f t="shared" si="3"/>
        <v>64200</v>
      </c>
    </row>
    <row r="109" spans="1:27" ht="15.5" x14ac:dyDescent="0.35">
      <c r="A109" s="69"/>
      <c r="B109" s="69"/>
      <c r="C109" s="69"/>
      <c r="D109" s="69"/>
      <c r="E109" s="69"/>
      <c r="F109" s="69"/>
      <c r="G109" s="79" t="s">
        <v>2156</v>
      </c>
      <c r="H109" s="69"/>
      <c r="I109" s="74">
        <v>60000</v>
      </c>
      <c r="J109" s="69"/>
      <c r="K109" s="69" t="s">
        <v>2125</v>
      </c>
      <c r="L109" s="75">
        <v>2014</v>
      </c>
      <c r="M109" s="75" t="s">
        <v>2126</v>
      </c>
      <c r="N109" s="75" t="s">
        <v>2157</v>
      </c>
      <c r="O109" s="75"/>
      <c r="P109" s="69"/>
      <c r="Q109" s="69" t="s">
        <v>1175</v>
      </c>
      <c r="R109" s="75" t="s">
        <v>1176</v>
      </c>
      <c r="S109" s="69"/>
      <c r="T109" s="69"/>
      <c r="U109" s="69"/>
      <c r="V109" s="69"/>
      <c r="W109" s="69"/>
      <c r="X109" s="69"/>
      <c r="Y109" s="116"/>
      <c r="Z109" s="637">
        <f t="shared" si="2"/>
        <v>4200</v>
      </c>
      <c r="AA109" s="74">
        <f t="shared" si="3"/>
        <v>64200</v>
      </c>
    </row>
    <row r="110" spans="1:27" ht="15.5" x14ac:dyDescent="0.35">
      <c r="A110" s="69"/>
      <c r="B110" s="69"/>
      <c r="C110" s="69"/>
      <c r="D110" s="69"/>
      <c r="E110" s="69"/>
      <c r="F110" s="69"/>
      <c r="G110" s="79" t="s">
        <v>2158</v>
      </c>
      <c r="H110" s="69"/>
      <c r="I110" s="74">
        <v>60000</v>
      </c>
      <c r="J110" s="69"/>
      <c r="K110" s="69" t="s">
        <v>2125</v>
      </c>
      <c r="L110" s="75">
        <v>2014</v>
      </c>
      <c r="M110" s="75" t="s">
        <v>2126</v>
      </c>
      <c r="N110" s="75" t="s">
        <v>2159</v>
      </c>
      <c r="O110" s="75"/>
      <c r="P110" s="69"/>
      <c r="Q110" s="69" t="s">
        <v>1175</v>
      </c>
      <c r="R110" s="75" t="s">
        <v>1176</v>
      </c>
      <c r="S110" s="69"/>
      <c r="T110" s="69"/>
      <c r="U110" s="69"/>
      <c r="V110" s="69"/>
      <c r="W110" s="69"/>
      <c r="X110" s="69"/>
      <c r="Y110" s="116"/>
      <c r="Z110" s="637">
        <f t="shared" si="2"/>
        <v>4200</v>
      </c>
      <c r="AA110" s="74">
        <f t="shared" si="3"/>
        <v>64200</v>
      </c>
    </row>
    <row r="111" spans="1:27" ht="15.5" x14ac:dyDescent="0.35">
      <c r="A111" s="69"/>
      <c r="B111" s="69"/>
      <c r="C111" s="69"/>
      <c r="D111" s="69"/>
      <c r="E111" s="69"/>
      <c r="F111" s="69"/>
      <c r="G111" s="79" t="s">
        <v>2160</v>
      </c>
      <c r="H111" s="69"/>
      <c r="I111" s="74">
        <v>60000</v>
      </c>
      <c r="J111" s="69"/>
      <c r="K111" s="69" t="s">
        <v>2125</v>
      </c>
      <c r="L111" s="75">
        <v>2014</v>
      </c>
      <c r="M111" s="75" t="s">
        <v>2126</v>
      </c>
      <c r="N111" s="75" t="s">
        <v>2161</v>
      </c>
      <c r="O111" s="75"/>
      <c r="P111" s="69"/>
      <c r="Q111" s="69" t="s">
        <v>1175</v>
      </c>
      <c r="R111" s="75" t="s">
        <v>1176</v>
      </c>
      <c r="S111" s="69"/>
      <c r="T111" s="69"/>
      <c r="U111" s="69"/>
      <c r="V111" s="69"/>
      <c r="W111" s="69"/>
      <c r="X111" s="69"/>
      <c r="Y111" s="116"/>
      <c r="Z111" s="637">
        <f t="shared" si="2"/>
        <v>4200</v>
      </c>
      <c r="AA111" s="74">
        <f t="shared" si="3"/>
        <v>64200</v>
      </c>
    </row>
    <row r="112" spans="1:27" ht="15.5" x14ac:dyDescent="0.35">
      <c r="A112" s="69"/>
      <c r="B112" s="69"/>
      <c r="C112" s="69"/>
      <c r="D112" s="69"/>
      <c r="E112" s="69"/>
      <c r="F112" s="69"/>
      <c r="G112" s="79" t="s">
        <v>2162</v>
      </c>
      <c r="H112" s="69"/>
      <c r="I112" s="74">
        <v>60000</v>
      </c>
      <c r="J112" s="69"/>
      <c r="K112" s="69" t="s">
        <v>2125</v>
      </c>
      <c r="L112" s="75">
        <v>2014</v>
      </c>
      <c r="M112" s="75" t="s">
        <v>2126</v>
      </c>
      <c r="N112" s="75" t="s">
        <v>2163</v>
      </c>
      <c r="O112" s="75"/>
      <c r="P112" s="69"/>
      <c r="Q112" s="69" t="s">
        <v>1175</v>
      </c>
      <c r="R112" s="75" t="s">
        <v>1176</v>
      </c>
      <c r="S112" s="69"/>
      <c r="T112" s="69"/>
      <c r="U112" s="69"/>
      <c r="V112" s="69"/>
      <c r="W112" s="69"/>
      <c r="X112" s="69"/>
      <c r="Y112" s="116"/>
      <c r="Z112" s="637">
        <f t="shared" si="2"/>
        <v>4200</v>
      </c>
      <c r="AA112" s="74">
        <f t="shared" si="3"/>
        <v>64200</v>
      </c>
    </row>
    <row r="113" spans="1:27" ht="15.5" x14ac:dyDescent="0.35">
      <c r="A113" s="69"/>
      <c r="B113" s="69"/>
      <c r="C113" s="69"/>
      <c r="D113" s="69"/>
      <c r="E113" s="69"/>
      <c r="F113" s="69"/>
      <c r="G113" s="79" t="s">
        <v>2164</v>
      </c>
      <c r="H113" s="69"/>
      <c r="I113" s="74">
        <v>60000</v>
      </c>
      <c r="J113" s="69"/>
      <c r="K113" s="69" t="s">
        <v>2125</v>
      </c>
      <c r="L113" s="75">
        <v>2014</v>
      </c>
      <c r="M113" s="75" t="s">
        <v>2126</v>
      </c>
      <c r="N113" s="75" t="s">
        <v>2165</v>
      </c>
      <c r="O113" s="75"/>
      <c r="P113" s="69"/>
      <c r="Q113" s="69" t="s">
        <v>1175</v>
      </c>
      <c r="R113" s="75" t="s">
        <v>1176</v>
      </c>
      <c r="S113" s="69"/>
      <c r="T113" s="69"/>
      <c r="U113" s="69"/>
      <c r="V113" s="69"/>
      <c r="W113" s="69"/>
      <c r="X113" s="69"/>
      <c r="Y113" s="116"/>
      <c r="Z113" s="637">
        <f t="shared" si="2"/>
        <v>4200</v>
      </c>
      <c r="AA113" s="74">
        <f t="shared" si="3"/>
        <v>64200</v>
      </c>
    </row>
    <row r="114" spans="1:27" ht="15.5" x14ac:dyDescent="0.35">
      <c r="A114" s="69"/>
      <c r="B114" s="69"/>
      <c r="C114" s="69"/>
      <c r="D114" s="69"/>
      <c r="E114" s="69"/>
      <c r="F114" s="69"/>
      <c r="G114" s="79" t="s">
        <v>2045</v>
      </c>
      <c r="H114" s="69"/>
      <c r="I114" s="74">
        <v>60000</v>
      </c>
      <c r="J114" s="69"/>
      <c r="K114" s="69" t="s">
        <v>2125</v>
      </c>
      <c r="L114" s="75">
        <v>2014</v>
      </c>
      <c r="M114" s="75" t="s">
        <v>2126</v>
      </c>
      <c r="N114" s="75" t="s">
        <v>2166</v>
      </c>
      <c r="O114" s="75"/>
      <c r="P114" s="69"/>
      <c r="Q114" s="69" t="s">
        <v>1175</v>
      </c>
      <c r="R114" s="75" t="s">
        <v>1176</v>
      </c>
      <c r="S114" s="69"/>
      <c r="T114" s="69"/>
      <c r="U114" s="69"/>
      <c r="V114" s="69"/>
      <c r="W114" s="69"/>
      <c r="X114" s="69"/>
      <c r="Y114" s="116"/>
      <c r="Z114" s="637">
        <f t="shared" si="2"/>
        <v>4200</v>
      </c>
      <c r="AA114" s="74">
        <f t="shared" si="3"/>
        <v>64200</v>
      </c>
    </row>
    <row r="115" spans="1:27" ht="15.5" x14ac:dyDescent="0.35">
      <c r="A115" s="69"/>
      <c r="B115" s="69"/>
      <c r="C115" s="69"/>
      <c r="D115" s="69"/>
      <c r="E115" s="69"/>
      <c r="F115" s="69"/>
      <c r="G115" s="79" t="s">
        <v>2167</v>
      </c>
      <c r="H115" s="69"/>
      <c r="I115" s="74">
        <v>60000</v>
      </c>
      <c r="J115" s="69"/>
      <c r="K115" s="69" t="s">
        <v>2125</v>
      </c>
      <c r="L115" s="75">
        <v>2014</v>
      </c>
      <c r="M115" s="75" t="s">
        <v>2126</v>
      </c>
      <c r="N115" s="75" t="s">
        <v>2168</v>
      </c>
      <c r="O115" s="75"/>
      <c r="P115" s="69"/>
      <c r="Q115" s="69" t="s">
        <v>1175</v>
      </c>
      <c r="R115" s="75" t="s">
        <v>1176</v>
      </c>
      <c r="S115" s="69"/>
      <c r="T115" s="69"/>
      <c r="U115" s="69"/>
      <c r="V115" s="69"/>
      <c r="W115" s="69"/>
      <c r="X115" s="69"/>
      <c r="Y115" s="116"/>
      <c r="Z115" s="637">
        <f t="shared" si="2"/>
        <v>4200</v>
      </c>
      <c r="AA115" s="74">
        <f t="shared" si="3"/>
        <v>64200</v>
      </c>
    </row>
    <row r="116" spans="1:27" ht="15.5" x14ac:dyDescent="0.35">
      <c r="A116" s="69"/>
      <c r="B116" s="69"/>
      <c r="C116" s="69"/>
      <c r="D116" s="69"/>
      <c r="E116" s="69"/>
      <c r="F116" s="69"/>
      <c r="G116" s="79" t="s">
        <v>2169</v>
      </c>
      <c r="H116" s="69"/>
      <c r="I116" s="74">
        <v>60000</v>
      </c>
      <c r="J116" s="69"/>
      <c r="K116" s="69" t="s">
        <v>2125</v>
      </c>
      <c r="L116" s="75">
        <v>2014</v>
      </c>
      <c r="M116" s="75" t="s">
        <v>2126</v>
      </c>
      <c r="N116" s="75" t="s">
        <v>2170</v>
      </c>
      <c r="O116" s="75"/>
      <c r="P116" s="69"/>
      <c r="Q116" s="69"/>
      <c r="R116" s="75"/>
      <c r="S116" s="69"/>
      <c r="T116" s="69"/>
      <c r="U116" s="69"/>
      <c r="V116" s="69"/>
      <c r="W116" s="69"/>
      <c r="X116" s="69"/>
      <c r="Y116" s="116"/>
      <c r="Z116" s="637">
        <f t="shared" si="2"/>
        <v>4200</v>
      </c>
      <c r="AA116" s="74">
        <f t="shared" si="3"/>
        <v>64200</v>
      </c>
    </row>
    <row r="117" spans="1:27" ht="15.5" x14ac:dyDescent="0.35">
      <c r="A117" s="69"/>
      <c r="B117" s="69"/>
      <c r="C117" s="69"/>
      <c r="D117" s="69"/>
      <c r="E117" s="69"/>
      <c r="F117" s="69"/>
      <c r="G117" s="79" t="s">
        <v>2171</v>
      </c>
      <c r="H117" s="69"/>
      <c r="I117" s="74">
        <v>60000</v>
      </c>
      <c r="J117" s="69"/>
      <c r="K117" s="69" t="s">
        <v>2125</v>
      </c>
      <c r="L117" s="75">
        <v>2014</v>
      </c>
      <c r="M117" s="75" t="s">
        <v>2126</v>
      </c>
      <c r="N117" s="75" t="s">
        <v>2172</v>
      </c>
      <c r="O117" s="75"/>
      <c r="P117" s="69"/>
      <c r="Q117" s="69"/>
      <c r="R117" s="75"/>
      <c r="S117" s="69"/>
      <c r="T117" s="69"/>
      <c r="U117" s="69"/>
      <c r="V117" s="69"/>
      <c r="W117" s="69"/>
      <c r="X117" s="69"/>
      <c r="Y117" s="116"/>
      <c r="Z117" s="637">
        <f t="shared" si="2"/>
        <v>4200</v>
      </c>
      <c r="AA117" s="74">
        <f t="shared" si="3"/>
        <v>64200</v>
      </c>
    </row>
    <row r="118" spans="1:27" ht="15.5" x14ac:dyDescent="0.35">
      <c r="A118" s="69"/>
      <c r="B118" s="69"/>
      <c r="C118" s="69"/>
      <c r="D118" s="69"/>
      <c r="E118" s="69"/>
      <c r="F118" s="69"/>
      <c r="G118" s="79" t="s">
        <v>2173</v>
      </c>
      <c r="H118" s="69"/>
      <c r="I118" s="74">
        <v>60000</v>
      </c>
      <c r="J118" s="69"/>
      <c r="K118" s="69" t="s">
        <v>2125</v>
      </c>
      <c r="L118" s="75">
        <v>2014</v>
      </c>
      <c r="M118" s="75" t="s">
        <v>2126</v>
      </c>
      <c r="N118" s="75" t="s">
        <v>2174</v>
      </c>
      <c r="O118" s="75"/>
      <c r="P118" s="69"/>
      <c r="Q118" s="69"/>
      <c r="R118" s="75"/>
      <c r="S118" s="69"/>
      <c r="T118" s="69"/>
      <c r="U118" s="69"/>
      <c r="V118" s="69"/>
      <c r="W118" s="69"/>
      <c r="X118" s="69"/>
      <c r="Y118" s="116"/>
      <c r="Z118" s="637">
        <f t="shared" si="2"/>
        <v>4200</v>
      </c>
      <c r="AA118" s="74">
        <f t="shared" si="3"/>
        <v>64200</v>
      </c>
    </row>
    <row r="119" spans="1:27" ht="15.5" x14ac:dyDescent="0.35">
      <c r="A119" s="69"/>
      <c r="B119" s="69"/>
      <c r="C119" s="69"/>
      <c r="D119" s="69"/>
      <c r="E119" s="69"/>
      <c r="F119" s="69"/>
      <c r="G119" s="79" t="s">
        <v>2175</v>
      </c>
      <c r="H119" s="69"/>
      <c r="I119" s="74">
        <v>60000</v>
      </c>
      <c r="J119" s="69"/>
      <c r="K119" s="69" t="s">
        <v>2125</v>
      </c>
      <c r="L119" s="75">
        <v>2014</v>
      </c>
      <c r="M119" s="75" t="s">
        <v>2126</v>
      </c>
      <c r="N119" s="75" t="s">
        <v>2176</v>
      </c>
      <c r="O119" s="75"/>
      <c r="P119" s="69"/>
      <c r="Q119" s="69"/>
      <c r="R119" s="75"/>
      <c r="S119" s="69"/>
      <c r="T119" s="69"/>
      <c r="U119" s="69"/>
      <c r="V119" s="69"/>
      <c r="W119" s="69"/>
      <c r="X119" s="69"/>
      <c r="Y119" s="116"/>
      <c r="Z119" s="637">
        <f t="shared" si="2"/>
        <v>4200</v>
      </c>
      <c r="AA119" s="74">
        <f t="shared" si="3"/>
        <v>64200</v>
      </c>
    </row>
    <row r="120" spans="1:27" ht="15.5" x14ac:dyDescent="0.35">
      <c r="A120" s="69"/>
      <c r="B120" s="69"/>
      <c r="C120" s="69"/>
      <c r="D120" s="69"/>
      <c r="E120" s="69"/>
      <c r="F120" s="69"/>
      <c r="G120" s="79" t="s">
        <v>2177</v>
      </c>
      <c r="H120" s="69"/>
      <c r="I120" s="74">
        <v>60000</v>
      </c>
      <c r="J120" s="69"/>
      <c r="K120" s="69" t="s">
        <v>2125</v>
      </c>
      <c r="L120" s="75">
        <v>2014</v>
      </c>
      <c r="M120" s="75" t="s">
        <v>2126</v>
      </c>
      <c r="N120" s="75" t="s">
        <v>2178</v>
      </c>
      <c r="O120" s="75"/>
      <c r="P120" s="69"/>
      <c r="Q120" s="69"/>
      <c r="R120" s="75"/>
      <c r="S120" s="69"/>
      <c r="T120" s="69"/>
      <c r="U120" s="69"/>
      <c r="V120" s="69"/>
      <c r="W120" s="69"/>
      <c r="X120" s="69"/>
      <c r="Y120" s="116"/>
      <c r="Z120" s="637">
        <f t="shared" si="2"/>
        <v>4200</v>
      </c>
      <c r="AA120" s="74">
        <f t="shared" si="3"/>
        <v>64200</v>
      </c>
    </row>
    <row r="121" spans="1:27" ht="15.5" x14ac:dyDescent="0.35">
      <c r="A121" s="69"/>
      <c r="B121" s="69"/>
      <c r="C121" s="69"/>
      <c r="D121" s="69"/>
      <c r="E121" s="69"/>
      <c r="F121" s="69"/>
      <c r="G121" s="79" t="s">
        <v>2179</v>
      </c>
      <c r="H121" s="69"/>
      <c r="I121" s="74">
        <v>60000</v>
      </c>
      <c r="J121" s="69"/>
      <c r="K121" s="69" t="s">
        <v>2125</v>
      </c>
      <c r="L121" s="75">
        <v>2014</v>
      </c>
      <c r="M121" s="75" t="s">
        <v>2126</v>
      </c>
      <c r="N121" s="75" t="s">
        <v>2180</v>
      </c>
      <c r="O121" s="75"/>
      <c r="P121" s="69"/>
      <c r="Q121" s="69"/>
      <c r="R121" s="75"/>
      <c r="S121" s="69"/>
      <c r="T121" s="69"/>
      <c r="U121" s="69"/>
      <c r="V121" s="69"/>
      <c r="W121" s="69"/>
      <c r="X121" s="69"/>
      <c r="Y121" s="116"/>
      <c r="Z121" s="637">
        <f t="shared" si="2"/>
        <v>4200</v>
      </c>
      <c r="AA121" s="74">
        <f t="shared" si="3"/>
        <v>64200</v>
      </c>
    </row>
    <row r="122" spans="1:27" ht="15.5" x14ac:dyDescent="0.35">
      <c r="A122" s="69"/>
      <c r="B122" s="69"/>
      <c r="C122" s="69"/>
      <c r="D122" s="69"/>
      <c r="E122" s="69"/>
      <c r="F122" s="69"/>
      <c r="G122" s="79" t="s">
        <v>2181</v>
      </c>
      <c r="H122" s="69"/>
      <c r="I122" s="74">
        <v>60000</v>
      </c>
      <c r="J122" s="69"/>
      <c r="K122" s="69" t="s">
        <v>2182</v>
      </c>
      <c r="L122" s="75" t="s">
        <v>1063</v>
      </c>
      <c r="M122" s="75" t="s">
        <v>2183</v>
      </c>
      <c r="N122" s="75">
        <v>7749241</v>
      </c>
      <c r="O122" s="75"/>
      <c r="P122" s="69"/>
      <c r="Q122" s="69"/>
      <c r="R122" s="75"/>
      <c r="S122" s="69"/>
      <c r="T122" s="69"/>
      <c r="U122" s="69"/>
      <c r="V122" s="69"/>
      <c r="W122" s="69"/>
      <c r="X122" s="69"/>
      <c r="Y122" s="116" t="s">
        <v>2184</v>
      </c>
      <c r="Z122" s="637">
        <f t="shared" si="2"/>
        <v>4200</v>
      </c>
      <c r="AA122" s="74">
        <f t="shared" si="3"/>
        <v>64200</v>
      </c>
    </row>
    <row r="123" spans="1:27" ht="15.5" x14ac:dyDescent="0.35">
      <c r="A123" s="69"/>
      <c r="B123" s="69"/>
      <c r="C123" s="69"/>
      <c r="D123" s="69"/>
      <c r="E123" s="69"/>
      <c r="F123" s="69"/>
      <c r="G123" s="79" t="s">
        <v>2185</v>
      </c>
      <c r="H123" s="69"/>
      <c r="I123" s="74">
        <v>60000</v>
      </c>
      <c r="J123" s="69"/>
      <c r="K123" s="69" t="s">
        <v>2182</v>
      </c>
      <c r="L123" s="75" t="s">
        <v>1063</v>
      </c>
      <c r="M123" s="75" t="s">
        <v>2183</v>
      </c>
      <c r="N123" s="75">
        <v>7749240</v>
      </c>
      <c r="O123" s="75"/>
      <c r="P123" s="69"/>
      <c r="Q123" s="69"/>
      <c r="R123" s="75"/>
      <c r="S123" s="69"/>
      <c r="T123" s="69"/>
      <c r="U123" s="69"/>
      <c r="V123" s="69"/>
      <c r="W123" s="69"/>
      <c r="X123" s="69"/>
      <c r="Y123" s="116" t="s">
        <v>2184</v>
      </c>
      <c r="Z123" s="637">
        <f t="shared" si="2"/>
        <v>4200</v>
      </c>
      <c r="AA123" s="74">
        <f t="shared" si="3"/>
        <v>64200</v>
      </c>
    </row>
    <row r="124" spans="1:27" ht="15.5" x14ac:dyDescent="0.35">
      <c r="A124" s="69"/>
      <c r="B124" s="69"/>
      <c r="C124" s="69"/>
      <c r="D124" s="69"/>
      <c r="E124" s="69"/>
      <c r="F124" s="69"/>
      <c r="G124" s="79" t="s">
        <v>2186</v>
      </c>
      <c r="H124" s="69"/>
      <c r="I124" s="74">
        <v>60000</v>
      </c>
      <c r="J124" s="69"/>
      <c r="K124" s="69" t="s">
        <v>2182</v>
      </c>
      <c r="L124" s="75" t="s">
        <v>1063</v>
      </c>
      <c r="M124" s="75" t="s">
        <v>2183</v>
      </c>
      <c r="N124" s="75">
        <v>7749257</v>
      </c>
      <c r="O124" s="75"/>
      <c r="P124" s="69"/>
      <c r="Q124" s="69"/>
      <c r="R124" s="75"/>
      <c r="S124" s="69"/>
      <c r="T124" s="69"/>
      <c r="U124" s="69"/>
      <c r="V124" s="69"/>
      <c r="W124" s="69"/>
      <c r="X124" s="69"/>
      <c r="Y124" s="116" t="s">
        <v>2184</v>
      </c>
      <c r="Z124" s="637">
        <f t="shared" si="2"/>
        <v>4200</v>
      </c>
      <c r="AA124" s="74">
        <f t="shared" si="3"/>
        <v>64200</v>
      </c>
    </row>
    <row r="125" spans="1:27" ht="15.5" x14ac:dyDescent="0.35">
      <c r="A125" s="69"/>
      <c r="B125" s="69"/>
      <c r="C125" s="69"/>
      <c r="D125" s="69"/>
      <c r="E125" s="69"/>
      <c r="F125" s="69"/>
      <c r="G125" s="79" t="s">
        <v>2187</v>
      </c>
      <c r="H125" s="69"/>
      <c r="I125" s="74">
        <v>60000</v>
      </c>
      <c r="J125" s="69"/>
      <c r="K125" s="69" t="s">
        <v>2182</v>
      </c>
      <c r="L125" s="75" t="s">
        <v>1063</v>
      </c>
      <c r="M125" s="75" t="s">
        <v>2183</v>
      </c>
      <c r="N125" s="75">
        <v>7749263</v>
      </c>
      <c r="O125" s="75"/>
      <c r="P125" s="69"/>
      <c r="Q125" s="69"/>
      <c r="R125" s="75"/>
      <c r="S125" s="69"/>
      <c r="T125" s="69"/>
      <c r="U125" s="69"/>
      <c r="V125" s="69"/>
      <c r="W125" s="69"/>
      <c r="X125" s="69"/>
      <c r="Y125" s="116" t="s">
        <v>2184</v>
      </c>
      <c r="Z125" s="637">
        <f t="shared" si="2"/>
        <v>4200</v>
      </c>
      <c r="AA125" s="74">
        <f t="shared" si="3"/>
        <v>64200</v>
      </c>
    </row>
    <row r="126" spans="1:27" ht="15.5" x14ac:dyDescent="0.35">
      <c r="A126" s="69"/>
      <c r="B126" s="69"/>
      <c r="C126" s="69"/>
      <c r="D126" s="69"/>
      <c r="E126" s="69"/>
      <c r="F126" s="69"/>
      <c r="G126" s="79" t="s">
        <v>2188</v>
      </c>
      <c r="H126" s="69"/>
      <c r="I126" s="74">
        <v>60000</v>
      </c>
      <c r="J126" s="69"/>
      <c r="K126" s="69" t="s">
        <v>2182</v>
      </c>
      <c r="L126" s="75" t="s">
        <v>1063</v>
      </c>
      <c r="M126" s="75" t="s">
        <v>2183</v>
      </c>
      <c r="N126" s="75">
        <v>7749266</v>
      </c>
      <c r="O126" s="75"/>
      <c r="P126" s="69"/>
      <c r="Q126" s="69"/>
      <c r="R126" s="75"/>
      <c r="S126" s="69"/>
      <c r="T126" s="69"/>
      <c r="U126" s="69"/>
      <c r="V126" s="69"/>
      <c r="W126" s="69"/>
      <c r="X126" s="69"/>
      <c r="Y126" s="116" t="s">
        <v>2184</v>
      </c>
      <c r="Z126" s="637">
        <f t="shared" si="2"/>
        <v>4200</v>
      </c>
      <c r="AA126" s="74">
        <f t="shared" si="3"/>
        <v>64200</v>
      </c>
    </row>
    <row r="127" spans="1:27" ht="15.5" x14ac:dyDescent="0.35">
      <c r="A127" s="69"/>
      <c r="B127" s="69"/>
      <c r="C127" s="69"/>
      <c r="D127" s="69"/>
      <c r="E127" s="69"/>
      <c r="F127" s="69"/>
      <c r="G127" s="79" t="s">
        <v>2189</v>
      </c>
      <c r="H127" s="69"/>
      <c r="I127" s="74">
        <v>60000</v>
      </c>
      <c r="J127" s="69"/>
      <c r="K127" s="69" t="s">
        <v>2182</v>
      </c>
      <c r="L127" s="75" t="s">
        <v>1063</v>
      </c>
      <c r="M127" s="75" t="s">
        <v>2183</v>
      </c>
      <c r="N127" s="75">
        <v>7749254</v>
      </c>
      <c r="O127" s="75"/>
      <c r="P127" s="69"/>
      <c r="Q127" s="69"/>
      <c r="R127" s="75"/>
      <c r="S127" s="69"/>
      <c r="T127" s="69"/>
      <c r="U127" s="69"/>
      <c r="V127" s="69"/>
      <c r="W127" s="69"/>
      <c r="X127" s="69"/>
      <c r="Y127" s="116" t="s">
        <v>2184</v>
      </c>
      <c r="Z127" s="637">
        <f t="shared" si="2"/>
        <v>4200</v>
      </c>
      <c r="AA127" s="74">
        <f t="shared" si="3"/>
        <v>64200</v>
      </c>
    </row>
    <row r="128" spans="1:27" ht="15.5" x14ac:dyDescent="0.35">
      <c r="A128" s="69"/>
      <c r="B128" s="69"/>
      <c r="C128" s="69"/>
      <c r="D128" s="69"/>
      <c r="E128" s="69"/>
      <c r="F128" s="69"/>
      <c r="G128" s="79" t="s">
        <v>2190</v>
      </c>
      <c r="H128" s="69"/>
      <c r="I128" s="74">
        <v>60000</v>
      </c>
      <c r="J128" s="69"/>
      <c r="K128" s="69" t="s">
        <v>2191</v>
      </c>
      <c r="L128" s="75" t="s">
        <v>1063</v>
      </c>
      <c r="M128" s="75" t="s">
        <v>2192</v>
      </c>
      <c r="N128" s="75" t="s">
        <v>1063</v>
      </c>
      <c r="O128" s="75"/>
      <c r="P128" s="69"/>
      <c r="Q128" s="69"/>
      <c r="R128" s="75"/>
      <c r="S128" s="69"/>
      <c r="T128" s="69"/>
      <c r="U128" s="69"/>
      <c r="V128" s="69"/>
      <c r="W128" s="69"/>
      <c r="X128" s="69"/>
      <c r="Y128" s="116" t="s">
        <v>2193</v>
      </c>
      <c r="Z128" s="637">
        <f t="shared" si="2"/>
        <v>4200</v>
      </c>
      <c r="AA128" s="74">
        <f t="shared" si="3"/>
        <v>64200</v>
      </c>
    </row>
    <row r="129" spans="1:27" ht="15.5" x14ac:dyDescent="0.35">
      <c r="A129" s="69"/>
      <c r="B129" s="69"/>
      <c r="C129" s="69"/>
      <c r="D129" s="69"/>
      <c r="E129" s="69"/>
      <c r="F129" s="69"/>
      <c r="G129" s="79" t="s">
        <v>2190</v>
      </c>
      <c r="H129" s="69"/>
      <c r="I129" s="74">
        <v>60000</v>
      </c>
      <c r="J129" s="69"/>
      <c r="K129" s="69" t="s">
        <v>2194</v>
      </c>
      <c r="L129" s="75" t="s">
        <v>1063</v>
      </c>
      <c r="M129" s="75" t="s">
        <v>2195</v>
      </c>
      <c r="N129" s="75">
        <v>93551467</v>
      </c>
      <c r="O129" s="75"/>
      <c r="P129" s="69"/>
      <c r="Q129" s="69"/>
      <c r="R129" s="75"/>
      <c r="S129" s="69"/>
      <c r="T129" s="69"/>
      <c r="U129" s="69"/>
      <c r="V129" s="69"/>
      <c r="W129" s="69"/>
      <c r="X129" s="69"/>
      <c r="Y129" s="115"/>
      <c r="Z129" s="637">
        <f t="shared" si="2"/>
        <v>4200</v>
      </c>
      <c r="AA129" s="74">
        <f t="shared" si="3"/>
        <v>64200</v>
      </c>
    </row>
    <row r="130" spans="1:27" ht="15.5" x14ac:dyDescent="0.35">
      <c r="A130" s="69"/>
      <c r="B130" s="69"/>
      <c r="C130" s="69"/>
      <c r="D130" s="69"/>
      <c r="E130" s="69"/>
      <c r="F130" s="69"/>
      <c r="G130" s="79" t="s">
        <v>2190</v>
      </c>
      <c r="H130" s="69"/>
      <c r="I130" s="74">
        <v>60000</v>
      </c>
      <c r="J130" s="69"/>
      <c r="K130" s="69" t="s">
        <v>2194</v>
      </c>
      <c r="L130" s="75" t="s">
        <v>1063</v>
      </c>
      <c r="M130" s="75" t="s">
        <v>2196</v>
      </c>
      <c r="N130" s="75">
        <v>93551474</v>
      </c>
      <c r="O130" s="75"/>
      <c r="P130" s="69"/>
      <c r="Q130" s="69"/>
      <c r="R130" s="75"/>
      <c r="S130" s="69"/>
      <c r="T130" s="69"/>
      <c r="U130" s="69"/>
      <c r="V130" s="69"/>
      <c r="W130" s="69"/>
      <c r="X130" s="69"/>
      <c r="Y130" s="115"/>
      <c r="Z130" s="637">
        <f t="shared" si="2"/>
        <v>4200</v>
      </c>
      <c r="AA130" s="74">
        <f t="shared" si="3"/>
        <v>64200</v>
      </c>
    </row>
    <row r="131" spans="1:27" ht="15.5" x14ac:dyDescent="0.35">
      <c r="A131" s="69"/>
      <c r="B131" s="69"/>
      <c r="C131" s="69"/>
      <c r="D131" s="69"/>
      <c r="E131" s="69"/>
      <c r="F131" s="69"/>
      <c r="G131" s="93" t="s">
        <v>994</v>
      </c>
      <c r="H131" s="86"/>
      <c r="I131" s="87">
        <f>SUM(I94:I130)</f>
        <v>2220000</v>
      </c>
      <c r="J131" s="69"/>
      <c r="K131" s="69"/>
      <c r="L131" s="75"/>
      <c r="M131" s="75"/>
      <c r="N131" s="75"/>
      <c r="O131" s="75"/>
      <c r="P131" s="69"/>
      <c r="Q131" s="69"/>
      <c r="R131" s="75"/>
      <c r="S131" s="69"/>
      <c r="T131" s="69"/>
      <c r="U131" s="69"/>
      <c r="V131" s="69"/>
      <c r="W131" s="69"/>
      <c r="X131" s="69"/>
      <c r="Y131" s="115"/>
      <c r="Z131" s="637">
        <f t="shared" si="2"/>
        <v>155400.00000000003</v>
      </c>
      <c r="AA131" s="87">
        <f t="shared" si="3"/>
        <v>2375400</v>
      </c>
    </row>
    <row r="132" spans="1:27" ht="15.5" x14ac:dyDescent="0.35">
      <c r="A132" s="64"/>
      <c r="B132" s="64"/>
      <c r="C132" s="64"/>
      <c r="D132" s="64"/>
      <c r="E132" s="64"/>
      <c r="F132" s="64"/>
      <c r="G132" s="66" t="s">
        <v>1572</v>
      </c>
      <c r="H132" s="64"/>
      <c r="I132" s="67"/>
      <c r="J132" s="64"/>
      <c r="K132" s="64"/>
      <c r="L132" s="68"/>
      <c r="M132" s="68"/>
      <c r="N132" s="68"/>
      <c r="O132" s="68"/>
      <c r="P132" s="64"/>
      <c r="Q132" s="64"/>
      <c r="R132" s="68"/>
      <c r="S132" s="64"/>
      <c r="T132" s="64"/>
      <c r="U132" s="64"/>
      <c r="V132" s="64"/>
      <c r="W132" s="64"/>
      <c r="X132" s="64"/>
      <c r="Y132" s="116"/>
      <c r="Z132" s="637">
        <f t="shared" si="2"/>
        <v>0</v>
      </c>
      <c r="AA132" s="67">
        <f t="shared" si="3"/>
        <v>0</v>
      </c>
    </row>
    <row r="133" spans="1:27" ht="15.5" x14ac:dyDescent="0.35">
      <c r="A133" s="69"/>
      <c r="B133" s="69"/>
      <c r="C133" s="69"/>
      <c r="D133" s="69"/>
      <c r="E133" s="69"/>
      <c r="F133" s="69"/>
      <c r="G133" s="79" t="s">
        <v>2197</v>
      </c>
      <c r="H133" s="69"/>
      <c r="I133" s="74">
        <v>100000</v>
      </c>
      <c r="J133" s="69"/>
      <c r="K133" s="69" t="s">
        <v>2198</v>
      </c>
      <c r="L133" s="75" t="s">
        <v>1522</v>
      </c>
      <c r="M133" s="75" t="s">
        <v>2199</v>
      </c>
      <c r="N133" s="75" t="s">
        <v>1522</v>
      </c>
      <c r="O133" s="75"/>
      <c r="P133" s="69"/>
      <c r="Q133" s="69" t="s">
        <v>1063</v>
      </c>
      <c r="R133" s="75" t="s">
        <v>1063</v>
      </c>
      <c r="S133" s="69"/>
      <c r="T133" s="69"/>
      <c r="U133" s="69"/>
      <c r="V133" s="69"/>
      <c r="W133" s="69"/>
      <c r="X133" s="69"/>
      <c r="Y133" s="116"/>
      <c r="Z133" s="637">
        <f t="shared" si="2"/>
        <v>7000.0000000000009</v>
      </c>
      <c r="AA133" s="74">
        <f t="shared" si="3"/>
        <v>107000</v>
      </c>
    </row>
    <row r="134" spans="1:27" ht="15.5" x14ac:dyDescent="0.35">
      <c r="A134" s="69"/>
      <c r="B134" s="69"/>
      <c r="C134" s="69"/>
      <c r="D134" s="69"/>
      <c r="E134" s="69"/>
      <c r="F134" s="69"/>
      <c r="G134" s="79" t="s">
        <v>2200</v>
      </c>
      <c r="H134" s="69"/>
      <c r="I134" s="74">
        <v>100000</v>
      </c>
      <c r="J134" s="69"/>
      <c r="K134" s="69" t="s">
        <v>2198</v>
      </c>
      <c r="L134" s="75" t="s">
        <v>1522</v>
      </c>
      <c r="M134" s="75" t="s">
        <v>2199</v>
      </c>
      <c r="N134" s="75" t="s">
        <v>1522</v>
      </c>
      <c r="O134" s="75"/>
      <c r="P134" s="69"/>
      <c r="Q134" s="69" t="s">
        <v>1063</v>
      </c>
      <c r="R134" s="75" t="s">
        <v>1063</v>
      </c>
      <c r="S134" s="69"/>
      <c r="T134" s="69"/>
      <c r="U134" s="69"/>
      <c r="V134" s="69"/>
      <c r="W134" s="69"/>
      <c r="X134" s="69"/>
      <c r="Y134" s="116"/>
      <c r="Z134" s="637">
        <f t="shared" ref="Z134:Z144" si="4">I134*Z$4</f>
        <v>7000.0000000000009</v>
      </c>
      <c r="AA134" s="74">
        <f t="shared" ref="AA134:AA144" si="5">I134+Z134</f>
        <v>107000</v>
      </c>
    </row>
    <row r="135" spans="1:27" ht="15.5" x14ac:dyDescent="0.35">
      <c r="A135" s="69"/>
      <c r="B135" s="69"/>
      <c r="C135" s="69"/>
      <c r="D135" s="69"/>
      <c r="E135" s="69"/>
      <c r="F135" s="69"/>
      <c r="G135" s="93" t="s">
        <v>994</v>
      </c>
      <c r="H135" s="69"/>
      <c r="I135" s="87">
        <f>SUM(I133:I134)</f>
        <v>200000</v>
      </c>
      <c r="J135" s="69"/>
      <c r="K135" s="69"/>
      <c r="L135" s="75"/>
      <c r="M135" s="75"/>
      <c r="N135" s="75"/>
      <c r="O135" s="75"/>
      <c r="P135" s="69"/>
      <c r="Q135" s="69"/>
      <c r="R135" s="75"/>
      <c r="S135" s="69"/>
      <c r="T135" s="69"/>
      <c r="U135" s="69"/>
      <c r="V135" s="69"/>
      <c r="W135" s="69"/>
      <c r="X135" s="69"/>
      <c r="Y135" s="116"/>
      <c r="Z135" s="637">
        <f t="shared" si="4"/>
        <v>14000.000000000002</v>
      </c>
      <c r="AA135" s="87">
        <f t="shared" si="5"/>
        <v>214000</v>
      </c>
    </row>
    <row r="136" spans="1:27" ht="15.5" x14ac:dyDescent="0.35">
      <c r="A136" s="64"/>
      <c r="B136" s="64"/>
      <c r="C136" s="64"/>
      <c r="D136" s="64"/>
      <c r="E136" s="64"/>
      <c r="F136" s="64"/>
      <c r="G136" s="96" t="s">
        <v>1582</v>
      </c>
      <c r="H136" s="64"/>
      <c r="I136" s="67"/>
      <c r="J136" s="64"/>
      <c r="K136" s="64"/>
      <c r="L136" s="68"/>
      <c r="M136" s="68"/>
      <c r="N136" s="68"/>
      <c r="O136" s="68"/>
      <c r="P136" s="64"/>
      <c r="Q136" s="64"/>
      <c r="R136" s="68"/>
      <c r="S136" s="64"/>
      <c r="T136" s="64"/>
      <c r="U136" s="64"/>
      <c r="V136" s="64"/>
      <c r="W136" s="64"/>
      <c r="X136" s="64"/>
      <c r="Y136" s="116"/>
      <c r="Z136" s="637">
        <f t="shared" si="4"/>
        <v>0</v>
      </c>
      <c r="AA136" s="67">
        <f t="shared" si="5"/>
        <v>0</v>
      </c>
    </row>
    <row r="137" spans="1:27" ht="15.5" x14ac:dyDescent="0.35">
      <c r="A137" s="76"/>
      <c r="B137" s="76"/>
      <c r="C137" s="76"/>
      <c r="D137" s="76"/>
      <c r="E137" s="76"/>
      <c r="F137" s="76"/>
      <c r="G137" s="79" t="s">
        <v>2201</v>
      </c>
      <c r="H137" s="69"/>
      <c r="I137" s="74">
        <v>400000</v>
      </c>
      <c r="J137" s="69"/>
      <c r="K137" s="69" t="s">
        <v>1214</v>
      </c>
      <c r="L137" s="75" t="s">
        <v>1063</v>
      </c>
      <c r="M137" s="79" t="s">
        <v>2202</v>
      </c>
      <c r="N137" s="75" t="s">
        <v>2203</v>
      </c>
      <c r="O137" s="75"/>
      <c r="P137" s="69"/>
      <c r="Q137" s="69" t="s">
        <v>1217</v>
      </c>
      <c r="R137" s="69" t="s">
        <v>1066</v>
      </c>
      <c r="S137" s="69"/>
      <c r="T137" s="69"/>
      <c r="U137" s="69"/>
      <c r="V137" s="69"/>
      <c r="W137" s="69"/>
      <c r="X137" s="69"/>
      <c r="Y137" s="116"/>
      <c r="Z137" s="637">
        <f t="shared" si="4"/>
        <v>28000.000000000004</v>
      </c>
      <c r="AA137" s="74">
        <f t="shared" si="5"/>
        <v>428000</v>
      </c>
    </row>
    <row r="138" spans="1:27" ht="15.5" x14ac:dyDescent="0.35">
      <c r="A138" s="76"/>
      <c r="B138" s="76"/>
      <c r="C138" s="76"/>
      <c r="D138" s="76"/>
      <c r="E138" s="76"/>
      <c r="F138" s="76"/>
      <c r="G138" s="79" t="s">
        <v>2204</v>
      </c>
      <c r="H138" s="69"/>
      <c r="I138" s="74">
        <v>400000</v>
      </c>
      <c r="J138" s="69"/>
      <c r="K138" s="69" t="s">
        <v>1214</v>
      </c>
      <c r="L138" s="75" t="s">
        <v>1063</v>
      </c>
      <c r="M138" s="79" t="s">
        <v>2205</v>
      </c>
      <c r="N138" s="75" t="s">
        <v>2206</v>
      </c>
      <c r="O138" s="75"/>
      <c r="P138" s="69"/>
      <c r="Q138" s="69" t="s">
        <v>1217</v>
      </c>
      <c r="R138" s="69" t="s">
        <v>1066</v>
      </c>
      <c r="S138" s="69"/>
      <c r="T138" s="69"/>
      <c r="U138" s="69"/>
      <c r="V138" s="69"/>
      <c r="W138" s="69"/>
      <c r="X138" s="69"/>
      <c r="Y138" s="116"/>
      <c r="Z138" s="637">
        <f t="shared" si="4"/>
        <v>28000.000000000004</v>
      </c>
      <c r="AA138" s="74">
        <f t="shared" si="5"/>
        <v>428000</v>
      </c>
    </row>
    <row r="139" spans="1:27" ht="15.5" x14ac:dyDescent="0.35">
      <c r="A139" s="76"/>
      <c r="B139" s="76"/>
      <c r="C139" s="76"/>
      <c r="D139" s="76"/>
      <c r="E139" s="76"/>
      <c r="F139" s="76"/>
      <c r="G139" s="93" t="s">
        <v>994</v>
      </c>
      <c r="H139" s="69"/>
      <c r="I139" s="74">
        <f>SUM(I137:I138)</f>
        <v>800000</v>
      </c>
      <c r="J139" s="69"/>
      <c r="K139" s="69"/>
      <c r="L139" s="75"/>
      <c r="M139" s="79"/>
      <c r="N139" s="75"/>
      <c r="O139" s="75"/>
      <c r="P139" s="69"/>
      <c r="Q139" s="69"/>
      <c r="R139" s="69"/>
      <c r="S139" s="69"/>
      <c r="T139" s="69"/>
      <c r="U139" s="69"/>
      <c r="V139" s="69"/>
      <c r="W139" s="69"/>
      <c r="X139" s="69"/>
      <c r="Y139" s="116"/>
      <c r="Z139" s="637">
        <f t="shared" si="4"/>
        <v>56000.000000000007</v>
      </c>
      <c r="AA139" s="74">
        <f t="shared" si="5"/>
        <v>856000</v>
      </c>
    </row>
    <row r="140" spans="1:27" ht="15.5" x14ac:dyDescent="0.35">
      <c r="A140" s="64"/>
      <c r="B140" s="64"/>
      <c r="C140" s="64"/>
      <c r="D140" s="64"/>
      <c r="E140" s="64"/>
      <c r="F140" s="64"/>
      <c r="G140" s="96" t="s">
        <v>1590</v>
      </c>
      <c r="H140" s="64"/>
      <c r="I140" s="67"/>
      <c r="J140" s="64"/>
      <c r="K140" s="64"/>
      <c r="L140" s="68"/>
      <c r="M140" s="68"/>
      <c r="N140" s="68"/>
      <c r="O140" s="68"/>
      <c r="P140" s="64"/>
      <c r="Q140" s="64"/>
      <c r="R140" s="68"/>
      <c r="S140" s="64"/>
      <c r="T140" s="64"/>
      <c r="U140" s="64"/>
      <c r="V140" s="64"/>
      <c r="W140" s="64"/>
      <c r="X140" s="64"/>
      <c r="Y140" s="116"/>
      <c r="Z140" s="637">
        <f t="shared" si="4"/>
        <v>0</v>
      </c>
      <c r="AA140" s="67">
        <f t="shared" si="5"/>
        <v>0</v>
      </c>
    </row>
    <row r="141" spans="1:27" ht="15.5" x14ac:dyDescent="0.35">
      <c r="A141" s="69"/>
      <c r="B141" s="69"/>
      <c r="C141" s="69"/>
      <c r="D141" s="69"/>
      <c r="E141" s="69"/>
      <c r="F141" s="69"/>
      <c r="G141" s="79" t="s">
        <v>2207</v>
      </c>
      <c r="H141" s="69"/>
      <c r="I141" s="74">
        <v>200000</v>
      </c>
      <c r="J141" s="69"/>
      <c r="K141" s="69"/>
      <c r="L141" s="75"/>
      <c r="M141" s="75"/>
      <c r="N141" s="75"/>
      <c r="O141" s="75"/>
      <c r="P141" s="69"/>
      <c r="Q141" s="69"/>
      <c r="R141" s="75"/>
      <c r="S141" s="69"/>
      <c r="T141" s="69"/>
      <c r="U141" s="69"/>
      <c r="V141" s="69"/>
      <c r="W141" s="69"/>
      <c r="X141" s="69"/>
      <c r="Y141" s="116"/>
      <c r="Z141" s="637">
        <f t="shared" si="4"/>
        <v>14000.000000000002</v>
      </c>
      <c r="AA141" s="74">
        <f t="shared" si="5"/>
        <v>214000</v>
      </c>
    </row>
    <row r="142" spans="1:27" ht="15.5" x14ac:dyDescent="0.35">
      <c r="A142" s="69"/>
      <c r="B142" s="69"/>
      <c r="C142" s="69"/>
      <c r="D142" s="69"/>
      <c r="E142" s="69"/>
      <c r="F142" s="69"/>
      <c r="G142" s="79" t="s">
        <v>2208</v>
      </c>
      <c r="H142" s="69"/>
      <c r="I142" s="74">
        <v>200000</v>
      </c>
      <c r="J142" s="69"/>
      <c r="K142" s="69"/>
      <c r="L142" s="75"/>
      <c r="M142" s="75"/>
      <c r="N142" s="75"/>
      <c r="O142" s="75"/>
      <c r="P142" s="69"/>
      <c r="Q142" s="69"/>
      <c r="R142" s="75"/>
      <c r="S142" s="69"/>
      <c r="T142" s="69"/>
      <c r="U142" s="69"/>
      <c r="V142" s="69"/>
      <c r="W142" s="69"/>
      <c r="X142" s="69"/>
      <c r="Y142" s="116"/>
      <c r="Z142" s="637">
        <f t="shared" si="4"/>
        <v>14000.000000000002</v>
      </c>
      <c r="AA142" s="74">
        <f t="shared" si="5"/>
        <v>214000</v>
      </c>
    </row>
    <row r="143" spans="1:27" ht="15.5" x14ac:dyDescent="0.35">
      <c r="G143" s="93" t="s">
        <v>994</v>
      </c>
      <c r="H143" s="69"/>
      <c r="I143" s="87">
        <f>SUM(I141:I142)</f>
        <v>400000</v>
      </c>
      <c r="Z143" s="637">
        <f t="shared" si="4"/>
        <v>28000.000000000004</v>
      </c>
      <c r="AA143" s="87">
        <f t="shared" si="5"/>
        <v>428000</v>
      </c>
    </row>
    <row r="144" spans="1:27" ht="15.5" x14ac:dyDescent="0.35">
      <c r="G144" s="93" t="s">
        <v>894</v>
      </c>
      <c r="H144" s="69"/>
      <c r="I144" s="87">
        <f>SUM(I5:I143)/2</f>
        <v>32940000</v>
      </c>
      <c r="Z144" s="637">
        <f t="shared" si="4"/>
        <v>2305800</v>
      </c>
      <c r="AA144" s="87">
        <f t="shared" si="5"/>
        <v>35245800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Z59"/>
  <sheetViews>
    <sheetView topLeftCell="F1" workbookViewId="0">
      <selection activeCell="Z2" sqref="Z2"/>
    </sheetView>
  </sheetViews>
  <sheetFormatPr defaultRowHeight="14.5" x14ac:dyDescent="0.35"/>
  <cols>
    <col min="1" max="2" width="0" hidden="1" customWidth="1"/>
    <col min="3" max="3" width="17.81640625" hidden="1" customWidth="1"/>
    <col min="4" max="4" width="22.1796875" hidden="1" customWidth="1"/>
    <col min="5" max="5" width="15.7265625" hidden="1" customWidth="1"/>
    <col min="6" max="6" width="76.90625" customWidth="1"/>
    <col min="7" max="7" width="23.453125" hidden="1" customWidth="1"/>
    <col min="8" max="8" width="23.453125" style="104" hidden="1" customWidth="1"/>
    <col min="9" max="9" width="0" hidden="1" customWidth="1"/>
    <col min="10" max="10" width="33.08984375" hidden="1" customWidth="1"/>
    <col min="11" max="11" width="15.08984375" hidden="1" customWidth="1"/>
    <col min="12" max="12" width="16" hidden="1" customWidth="1"/>
    <col min="13" max="13" width="37" hidden="1" customWidth="1"/>
    <col min="14" max="14" width="0" hidden="1" customWidth="1"/>
    <col min="15" max="15" width="16.81640625" hidden="1" customWidth="1"/>
    <col min="16" max="16" width="21.54296875" hidden="1" customWidth="1"/>
    <col min="17" max="17" width="23.7265625" hidden="1" customWidth="1"/>
    <col min="18" max="23" width="0" hidden="1" customWidth="1"/>
    <col min="24" max="24" width="33.54296875" hidden="1" customWidth="1"/>
    <col min="25" max="25" width="12.1796875" style="42" hidden="1" customWidth="1"/>
    <col min="26" max="26" width="23.45312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3" t="s">
        <v>902</v>
      </c>
      <c r="Z1" s="47"/>
    </row>
    <row r="2" spans="1:26" ht="43.5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3"/>
      <c r="Z2" s="634" t="s">
        <v>24303</v>
      </c>
    </row>
    <row r="3" spans="1:26" ht="15.5" x14ac:dyDescent="0.35">
      <c r="A3" s="55"/>
      <c r="B3" s="55"/>
      <c r="C3" s="55"/>
      <c r="D3" s="55"/>
      <c r="E3" s="56"/>
      <c r="F3" s="57" t="s">
        <v>2209</v>
      </c>
      <c r="G3" s="55"/>
      <c r="H3" s="58"/>
      <c r="I3" s="59"/>
      <c r="J3" s="55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59"/>
      <c r="W3" s="63"/>
      <c r="X3" s="632"/>
      <c r="Z3" s="58"/>
    </row>
    <row r="4" spans="1:26" ht="15.5" x14ac:dyDescent="0.35">
      <c r="A4" s="64"/>
      <c r="B4" s="64"/>
      <c r="C4" s="64"/>
      <c r="D4" s="64"/>
      <c r="E4" s="64"/>
      <c r="F4" s="66" t="s">
        <v>2210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115"/>
      <c r="Y4" s="636">
        <v>7.0000000000000007E-2</v>
      </c>
      <c r="Z4" s="67"/>
    </row>
    <row r="5" spans="1:26" ht="15.5" x14ac:dyDescent="0.35">
      <c r="A5" s="76"/>
      <c r="B5" s="77"/>
      <c r="C5" s="77"/>
      <c r="D5" s="77"/>
      <c r="E5" s="77"/>
      <c r="F5" s="79" t="s">
        <v>2211</v>
      </c>
      <c r="G5" s="69"/>
      <c r="H5" s="74">
        <v>600000</v>
      </c>
      <c r="I5" s="69"/>
      <c r="J5" s="69" t="s">
        <v>2212</v>
      </c>
      <c r="K5" s="75" t="s">
        <v>1063</v>
      </c>
      <c r="L5" s="79" t="s">
        <v>2213</v>
      </c>
      <c r="M5" s="79" t="s">
        <v>2214</v>
      </c>
      <c r="N5" s="75"/>
      <c r="O5" s="69" t="s">
        <v>2215</v>
      </c>
      <c r="P5" s="69" t="s">
        <v>2216</v>
      </c>
      <c r="Q5" s="69" t="s">
        <v>1602</v>
      </c>
      <c r="R5" s="69"/>
      <c r="S5" s="69"/>
      <c r="T5" s="69"/>
      <c r="U5" s="69"/>
      <c r="V5" s="69"/>
      <c r="W5" s="69" t="s">
        <v>940</v>
      </c>
      <c r="X5" s="121"/>
      <c r="Y5" s="637">
        <f>H5*Y$4</f>
        <v>42000.000000000007</v>
      </c>
      <c r="Z5" s="74">
        <f>H5+Y5</f>
        <v>642000</v>
      </c>
    </row>
    <row r="6" spans="1:26" ht="15.5" x14ac:dyDescent="0.35">
      <c r="A6" s="76"/>
      <c r="B6" s="76"/>
      <c r="C6" s="76"/>
      <c r="D6" s="76"/>
      <c r="E6" s="76"/>
      <c r="F6" s="79" t="s">
        <v>2217</v>
      </c>
      <c r="G6" s="69"/>
      <c r="H6" s="74">
        <v>600000</v>
      </c>
      <c r="I6" s="69"/>
      <c r="J6" s="69" t="s">
        <v>2212</v>
      </c>
      <c r="K6" s="75" t="s">
        <v>1063</v>
      </c>
      <c r="L6" s="75" t="s">
        <v>2218</v>
      </c>
      <c r="M6" s="80" t="s">
        <v>2219</v>
      </c>
      <c r="N6" s="75"/>
      <c r="O6" s="69" t="s">
        <v>2215</v>
      </c>
      <c r="P6" s="69" t="s">
        <v>2216</v>
      </c>
      <c r="Q6" s="69" t="s">
        <v>1602</v>
      </c>
      <c r="R6" s="69"/>
      <c r="S6" s="69"/>
      <c r="T6" s="69"/>
      <c r="U6" s="69"/>
      <c r="V6" s="69"/>
      <c r="W6" s="69" t="s">
        <v>940</v>
      </c>
      <c r="X6" s="121"/>
      <c r="Y6" s="637">
        <f t="shared" ref="Y6:Y59" si="0">H6*Y$4</f>
        <v>42000.000000000007</v>
      </c>
      <c r="Z6" s="74">
        <f t="shared" ref="Z6:Z59" si="1">H6+Y6</f>
        <v>642000</v>
      </c>
    </row>
    <row r="7" spans="1:26" ht="15.5" x14ac:dyDescent="0.35">
      <c r="A7" s="76"/>
      <c r="B7" s="76"/>
      <c r="C7" s="76"/>
      <c r="D7" s="76"/>
      <c r="E7" s="76"/>
      <c r="F7" s="79" t="s">
        <v>2220</v>
      </c>
      <c r="G7" s="69"/>
      <c r="H7" s="74">
        <v>600000</v>
      </c>
      <c r="I7" s="69"/>
      <c r="J7" s="69" t="s">
        <v>2212</v>
      </c>
      <c r="K7" s="75" t="s">
        <v>1063</v>
      </c>
      <c r="L7" s="75" t="s">
        <v>2218</v>
      </c>
      <c r="M7" s="80" t="s">
        <v>2221</v>
      </c>
      <c r="N7" s="75"/>
      <c r="O7" s="69" t="s">
        <v>2215</v>
      </c>
      <c r="P7" s="69" t="s">
        <v>2216</v>
      </c>
      <c r="Q7" s="69" t="s">
        <v>1602</v>
      </c>
      <c r="R7" s="69"/>
      <c r="S7" s="69"/>
      <c r="T7" s="69"/>
      <c r="U7" s="69"/>
      <c r="V7" s="69"/>
      <c r="W7" s="69" t="s">
        <v>940</v>
      </c>
      <c r="X7" s="121"/>
      <c r="Y7" s="637">
        <f t="shared" si="0"/>
        <v>42000.000000000007</v>
      </c>
      <c r="Z7" s="74">
        <f t="shared" si="1"/>
        <v>642000</v>
      </c>
    </row>
    <row r="8" spans="1:26" ht="15.5" x14ac:dyDescent="0.35">
      <c r="A8" s="76"/>
      <c r="B8" s="76"/>
      <c r="C8" s="76"/>
      <c r="D8" s="76"/>
      <c r="E8" s="76"/>
      <c r="F8" s="79" t="s">
        <v>2222</v>
      </c>
      <c r="G8" s="69"/>
      <c r="H8" s="74">
        <v>600000</v>
      </c>
      <c r="I8" s="69"/>
      <c r="J8" s="69" t="s">
        <v>2212</v>
      </c>
      <c r="K8" s="75" t="s">
        <v>1063</v>
      </c>
      <c r="L8" s="75" t="s">
        <v>2218</v>
      </c>
      <c r="M8" s="80" t="s">
        <v>2223</v>
      </c>
      <c r="N8" s="75"/>
      <c r="O8" s="69" t="s">
        <v>2215</v>
      </c>
      <c r="P8" s="69" t="s">
        <v>2216</v>
      </c>
      <c r="Q8" s="69" t="s">
        <v>1602</v>
      </c>
      <c r="R8" s="69"/>
      <c r="S8" s="69"/>
      <c r="T8" s="69"/>
      <c r="U8" s="69"/>
      <c r="V8" s="69"/>
      <c r="W8" s="69" t="s">
        <v>940</v>
      </c>
      <c r="X8" s="121"/>
      <c r="Y8" s="637">
        <f t="shared" si="0"/>
        <v>42000.000000000007</v>
      </c>
      <c r="Z8" s="74">
        <f t="shared" si="1"/>
        <v>642000</v>
      </c>
    </row>
    <row r="9" spans="1:26" ht="15.5" x14ac:dyDescent="0.35">
      <c r="A9" s="76"/>
      <c r="B9" s="76"/>
      <c r="C9" s="76"/>
      <c r="D9" s="76"/>
      <c r="E9" s="76"/>
      <c r="F9" s="79" t="s">
        <v>2224</v>
      </c>
      <c r="G9" s="69"/>
      <c r="H9" s="74">
        <v>650000</v>
      </c>
      <c r="I9" s="69"/>
      <c r="J9" s="69" t="s">
        <v>2212</v>
      </c>
      <c r="K9" s="75" t="s">
        <v>1063</v>
      </c>
      <c r="L9" s="79" t="s">
        <v>2225</v>
      </c>
      <c r="M9" s="75" t="s">
        <v>2226</v>
      </c>
      <c r="N9" s="75"/>
      <c r="O9" s="69" t="s">
        <v>2215</v>
      </c>
      <c r="P9" s="69" t="s">
        <v>2227</v>
      </c>
      <c r="Q9" s="69" t="s">
        <v>1602</v>
      </c>
      <c r="R9" s="69"/>
      <c r="S9" s="69"/>
      <c r="T9" s="69"/>
      <c r="U9" s="69"/>
      <c r="V9" s="69"/>
      <c r="W9" s="69" t="s">
        <v>940</v>
      </c>
      <c r="X9" s="121"/>
      <c r="Y9" s="637">
        <f t="shared" si="0"/>
        <v>45500.000000000007</v>
      </c>
      <c r="Z9" s="74">
        <f t="shared" si="1"/>
        <v>695500</v>
      </c>
    </row>
    <row r="10" spans="1:26" ht="15.5" x14ac:dyDescent="0.35">
      <c r="A10" s="76"/>
      <c r="B10" s="76"/>
      <c r="C10" s="76"/>
      <c r="D10" s="76"/>
      <c r="E10" s="76"/>
      <c r="F10" s="79" t="s">
        <v>2228</v>
      </c>
      <c r="G10" s="69"/>
      <c r="H10" s="74">
        <v>650000</v>
      </c>
      <c r="I10" s="69"/>
      <c r="J10" s="69" t="s">
        <v>2212</v>
      </c>
      <c r="K10" s="75" t="s">
        <v>1063</v>
      </c>
      <c r="L10" s="79" t="s">
        <v>2225</v>
      </c>
      <c r="M10" s="75" t="s">
        <v>2229</v>
      </c>
      <c r="N10" s="75"/>
      <c r="O10" s="69" t="s">
        <v>2215</v>
      </c>
      <c r="P10" s="69" t="s">
        <v>2216</v>
      </c>
      <c r="Q10" s="69" t="s">
        <v>1602</v>
      </c>
      <c r="R10" s="69"/>
      <c r="S10" s="69"/>
      <c r="T10" s="69"/>
      <c r="U10" s="69"/>
      <c r="V10" s="69"/>
      <c r="W10" s="69" t="s">
        <v>940</v>
      </c>
      <c r="X10" s="121"/>
      <c r="Y10" s="637">
        <f t="shared" si="0"/>
        <v>45500.000000000007</v>
      </c>
      <c r="Z10" s="74">
        <f t="shared" si="1"/>
        <v>695500</v>
      </c>
    </row>
    <row r="11" spans="1:26" ht="15.5" x14ac:dyDescent="0.35">
      <c r="A11" s="76"/>
      <c r="B11" s="76"/>
      <c r="C11" s="76"/>
      <c r="D11" s="76"/>
      <c r="E11" s="76"/>
      <c r="F11" s="79" t="s">
        <v>2230</v>
      </c>
      <c r="G11" s="69"/>
      <c r="H11" s="74">
        <v>650000</v>
      </c>
      <c r="I11" s="69"/>
      <c r="J11" s="69" t="s">
        <v>2212</v>
      </c>
      <c r="K11" s="75" t="s">
        <v>1063</v>
      </c>
      <c r="L11" s="79" t="s">
        <v>2225</v>
      </c>
      <c r="M11" s="75" t="s">
        <v>2231</v>
      </c>
      <c r="N11" s="75"/>
      <c r="O11" s="69" t="s">
        <v>2215</v>
      </c>
      <c r="P11" s="69" t="s">
        <v>2216</v>
      </c>
      <c r="Q11" s="69" t="s">
        <v>1602</v>
      </c>
      <c r="R11" s="69"/>
      <c r="S11" s="69"/>
      <c r="T11" s="69"/>
      <c r="U11" s="69"/>
      <c r="V11" s="69"/>
      <c r="W11" s="69" t="s">
        <v>940</v>
      </c>
      <c r="X11" s="121"/>
      <c r="Y11" s="637">
        <f t="shared" si="0"/>
        <v>45500.000000000007</v>
      </c>
      <c r="Z11" s="74">
        <f t="shared" si="1"/>
        <v>695500</v>
      </c>
    </row>
    <row r="12" spans="1:26" ht="15.5" x14ac:dyDescent="0.35">
      <c r="A12" s="76"/>
      <c r="B12" s="76"/>
      <c r="C12" s="76"/>
      <c r="D12" s="76"/>
      <c r="E12" s="76"/>
      <c r="F12" s="79" t="s">
        <v>2232</v>
      </c>
      <c r="G12" s="69"/>
      <c r="H12" s="74">
        <v>600000</v>
      </c>
      <c r="I12" s="69"/>
      <c r="J12" s="69" t="s">
        <v>2212</v>
      </c>
      <c r="K12" s="75" t="s">
        <v>1063</v>
      </c>
      <c r="L12" s="79" t="s">
        <v>2218</v>
      </c>
      <c r="M12" s="75" t="s">
        <v>2233</v>
      </c>
      <c r="N12" s="75"/>
      <c r="O12" s="69" t="s">
        <v>2215</v>
      </c>
      <c r="P12" s="69" t="s">
        <v>2216</v>
      </c>
      <c r="Q12" s="69" t="s">
        <v>1602</v>
      </c>
      <c r="R12" s="69"/>
      <c r="S12" s="69"/>
      <c r="T12" s="69"/>
      <c r="U12" s="69"/>
      <c r="V12" s="69"/>
      <c r="W12" s="69" t="s">
        <v>940</v>
      </c>
      <c r="X12" s="121"/>
      <c r="Y12" s="637">
        <f t="shared" si="0"/>
        <v>42000.000000000007</v>
      </c>
      <c r="Z12" s="74">
        <f t="shared" si="1"/>
        <v>642000</v>
      </c>
    </row>
    <row r="13" spans="1:26" ht="15.5" x14ac:dyDescent="0.35">
      <c r="A13" s="76"/>
      <c r="B13" s="76"/>
      <c r="C13" s="76"/>
      <c r="D13" s="76"/>
      <c r="E13" s="76"/>
      <c r="F13" s="79" t="s">
        <v>2234</v>
      </c>
      <c r="G13" s="69"/>
      <c r="H13" s="74">
        <v>600000</v>
      </c>
      <c r="I13" s="69"/>
      <c r="J13" s="69" t="s">
        <v>2212</v>
      </c>
      <c r="K13" s="75" t="s">
        <v>1063</v>
      </c>
      <c r="L13" s="79" t="s">
        <v>2218</v>
      </c>
      <c r="M13" s="75" t="s">
        <v>2235</v>
      </c>
      <c r="N13" s="75"/>
      <c r="O13" s="69" t="s">
        <v>2215</v>
      </c>
      <c r="P13" s="69" t="s">
        <v>2216</v>
      </c>
      <c r="Q13" s="69" t="s">
        <v>1602</v>
      </c>
      <c r="R13" s="69"/>
      <c r="S13" s="69"/>
      <c r="T13" s="69"/>
      <c r="U13" s="69"/>
      <c r="V13" s="69"/>
      <c r="W13" s="69" t="s">
        <v>940</v>
      </c>
      <c r="X13" s="121"/>
      <c r="Y13" s="637">
        <f t="shared" si="0"/>
        <v>42000.000000000007</v>
      </c>
      <c r="Z13" s="74">
        <f t="shared" si="1"/>
        <v>642000</v>
      </c>
    </row>
    <row r="14" spans="1:26" ht="15.5" x14ac:dyDescent="0.35">
      <c r="A14" s="76"/>
      <c r="B14" s="76"/>
      <c r="C14" s="76"/>
      <c r="D14" s="76"/>
      <c r="E14" s="76"/>
      <c r="F14" s="79" t="s">
        <v>2236</v>
      </c>
      <c r="G14" s="69"/>
      <c r="H14" s="74">
        <v>600000</v>
      </c>
      <c r="I14" s="69"/>
      <c r="J14" s="69" t="s">
        <v>2212</v>
      </c>
      <c r="K14" s="75" t="s">
        <v>1063</v>
      </c>
      <c r="L14" s="79" t="s">
        <v>2218</v>
      </c>
      <c r="M14" s="75" t="s">
        <v>2237</v>
      </c>
      <c r="N14" s="75"/>
      <c r="O14" s="69" t="s">
        <v>2215</v>
      </c>
      <c r="P14" s="69" t="s">
        <v>2216</v>
      </c>
      <c r="Q14" s="69" t="s">
        <v>1602</v>
      </c>
      <c r="R14" s="69"/>
      <c r="S14" s="69"/>
      <c r="T14" s="69"/>
      <c r="U14" s="69"/>
      <c r="V14" s="69"/>
      <c r="W14" s="69" t="s">
        <v>940</v>
      </c>
      <c r="X14" s="121"/>
      <c r="Y14" s="637">
        <f t="shared" si="0"/>
        <v>42000.000000000007</v>
      </c>
      <c r="Z14" s="74">
        <f t="shared" si="1"/>
        <v>642000</v>
      </c>
    </row>
    <row r="15" spans="1:26" ht="15.5" x14ac:dyDescent="0.35">
      <c r="A15" s="76"/>
      <c r="B15" s="76"/>
      <c r="C15" s="76"/>
      <c r="D15" s="76"/>
      <c r="E15" s="76"/>
      <c r="F15" s="79" t="s">
        <v>2238</v>
      </c>
      <c r="G15" s="69"/>
      <c r="H15" s="74">
        <v>600000</v>
      </c>
      <c r="I15" s="69"/>
      <c r="J15" s="69" t="s">
        <v>2212</v>
      </c>
      <c r="K15" s="75" t="s">
        <v>1063</v>
      </c>
      <c r="L15" s="79" t="s">
        <v>2213</v>
      </c>
      <c r="M15" s="75" t="s">
        <v>2239</v>
      </c>
      <c r="N15" s="75"/>
      <c r="O15" s="69" t="s">
        <v>2215</v>
      </c>
      <c r="P15" s="69" t="s">
        <v>2216</v>
      </c>
      <c r="Q15" s="69" t="s">
        <v>1602</v>
      </c>
      <c r="R15" s="69"/>
      <c r="S15" s="69"/>
      <c r="T15" s="69"/>
      <c r="U15" s="69"/>
      <c r="V15" s="69"/>
      <c r="W15" s="69" t="s">
        <v>940</v>
      </c>
      <c r="X15" s="121"/>
      <c r="Y15" s="637">
        <f t="shared" si="0"/>
        <v>42000.000000000007</v>
      </c>
      <c r="Z15" s="74">
        <f t="shared" si="1"/>
        <v>642000</v>
      </c>
    </row>
    <row r="16" spans="1:26" ht="15.5" x14ac:dyDescent="0.35">
      <c r="A16" s="76"/>
      <c r="B16" s="76"/>
      <c r="C16" s="76"/>
      <c r="D16" s="76"/>
      <c r="E16" s="76"/>
      <c r="F16" s="79" t="s">
        <v>2240</v>
      </c>
      <c r="G16" s="69"/>
      <c r="H16" s="74">
        <v>600000</v>
      </c>
      <c r="I16" s="69"/>
      <c r="J16" s="69" t="s">
        <v>1147</v>
      </c>
      <c r="K16" s="75" t="s">
        <v>1063</v>
      </c>
      <c r="L16" s="79" t="s">
        <v>2241</v>
      </c>
      <c r="M16" s="75" t="s">
        <v>2242</v>
      </c>
      <c r="N16" s="75"/>
      <c r="O16" s="69" t="s">
        <v>2215</v>
      </c>
      <c r="P16" s="69" t="s">
        <v>2216</v>
      </c>
      <c r="Q16" s="69" t="s">
        <v>1602</v>
      </c>
      <c r="R16" s="69"/>
      <c r="S16" s="69"/>
      <c r="T16" s="69"/>
      <c r="U16" s="69"/>
      <c r="V16" s="69"/>
      <c r="W16" s="69" t="s">
        <v>940</v>
      </c>
      <c r="X16" s="121"/>
      <c r="Y16" s="637">
        <f t="shared" si="0"/>
        <v>42000.000000000007</v>
      </c>
      <c r="Z16" s="74">
        <f t="shared" si="1"/>
        <v>642000</v>
      </c>
    </row>
    <row r="17" spans="1:26" ht="15.5" x14ac:dyDescent="0.35">
      <c r="A17" s="76"/>
      <c r="B17" s="76"/>
      <c r="C17" s="76"/>
      <c r="D17" s="76"/>
      <c r="E17" s="76"/>
      <c r="F17" s="79" t="s">
        <v>2243</v>
      </c>
      <c r="G17" s="69"/>
      <c r="H17" s="74">
        <v>600000</v>
      </c>
      <c r="I17" s="69"/>
      <c r="J17" s="69" t="s">
        <v>1147</v>
      </c>
      <c r="K17" s="75" t="s">
        <v>1063</v>
      </c>
      <c r="L17" s="79" t="s">
        <v>2241</v>
      </c>
      <c r="M17" s="75" t="s">
        <v>2244</v>
      </c>
      <c r="N17" s="75"/>
      <c r="O17" s="69" t="s">
        <v>2215</v>
      </c>
      <c r="P17" s="69" t="s">
        <v>2216</v>
      </c>
      <c r="Q17" s="69" t="s">
        <v>1602</v>
      </c>
      <c r="R17" s="69"/>
      <c r="S17" s="69"/>
      <c r="T17" s="69"/>
      <c r="U17" s="69"/>
      <c r="V17" s="69"/>
      <c r="W17" s="69" t="s">
        <v>940</v>
      </c>
      <c r="X17" s="121"/>
      <c r="Y17" s="637">
        <f t="shared" si="0"/>
        <v>42000.000000000007</v>
      </c>
      <c r="Z17" s="74">
        <f t="shared" si="1"/>
        <v>642000</v>
      </c>
    </row>
    <row r="18" spans="1:26" ht="15.5" x14ac:dyDescent="0.35">
      <c r="A18" s="76"/>
      <c r="B18" s="76"/>
      <c r="C18" s="76"/>
      <c r="D18" s="76"/>
      <c r="E18" s="76"/>
      <c r="F18" s="93" t="s">
        <v>994</v>
      </c>
      <c r="G18" s="86"/>
      <c r="H18" s="87">
        <f>SUM(H5:H17)</f>
        <v>7950000</v>
      </c>
      <c r="I18" s="69"/>
      <c r="J18" s="69"/>
      <c r="K18" s="75"/>
      <c r="L18" s="79"/>
      <c r="M18" s="75"/>
      <c r="N18" s="75"/>
      <c r="O18" s="69"/>
      <c r="P18" s="69"/>
      <c r="Q18" s="69"/>
      <c r="R18" s="69"/>
      <c r="S18" s="69"/>
      <c r="T18" s="69"/>
      <c r="U18" s="69"/>
      <c r="V18" s="69"/>
      <c r="W18" s="69"/>
      <c r="X18" s="121"/>
      <c r="Y18" s="637">
        <f t="shared" si="0"/>
        <v>556500</v>
      </c>
      <c r="Z18" s="87">
        <f t="shared" si="1"/>
        <v>8506500</v>
      </c>
    </row>
    <row r="19" spans="1:26" ht="15.5" x14ac:dyDescent="0.35">
      <c r="A19" s="64"/>
      <c r="B19" s="64"/>
      <c r="C19" s="64"/>
      <c r="D19" s="64"/>
      <c r="E19" s="64"/>
      <c r="F19" s="89" t="s">
        <v>2245</v>
      </c>
      <c r="G19" s="64"/>
      <c r="H19" s="67"/>
      <c r="I19" s="64"/>
      <c r="J19" s="64"/>
      <c r="K19" s="68"/>
      <c r="L19" s="68"/>
      <c r="M19" s="68"/>
      <c r="N19" s="68"/>
      <c r="O19" s="64"/>
      <c r="P19" s="64"/>
      <c r="Q19" s="68"/>
      <c r="R19" s="64"/>
      <c r="S19" s="64"/>
      <c r="T19" s="64"/>
      <c r="U19" s="64"/>
      <c r="V19" s="64"/>
      <c r="W19" s="64"/>
      <c r="X19" s="115"/>
      <c r="Y19" s="637">
        <f t="shared" si="0"/>
        <v>0</v>
      </c>
      <c r="Z19" s="67">
        <f t="shared" si="1"/>
        <v>0</v>
      </c>
    </row>
    <row r="20" spans="1:26" ht="15.5" x14ac:dyDescent="0.35">
      <c r="A20" s="76"/>
      <c r="B20" s="76"/>
      <c r="C20" s="76"/>
      <c r="D20" s="76"/>
      <c r="E20" s="76"/>
      <c r="F20" s="79" t="s">
        <v>2246</v>
      </c>
      <c r="G20" s="69"/>
      <c r="H20" s="74">
        <v>150000</v>
      </c>
      <c r="I20" s="69"/>
      <c r="J20" s="69" t="s">
        <v>1062</v>
      </c>
      <c r="K20" s="75" t="s">
        <v>1063</v>
      </c>
      <c r="L20" s="79" t="s">
        <v>2099</v>
      </c>
      <c r="M20" s="75">
        <v>2004303161</v>
      </c>
      <c r="N20" s="75"/>
      <c r="O20" s="69" t="s">
        <v>1575</v>
      </c>
      <c r="P20" s="69" t="s">
        <v>1226</v>
      </c>
      <c r="Q20" s="69" t="s">
        <v>1066</v>
      </c>
      <c r="R20" s="69"/>
      <c r="S20" s="69"/>
      <c r="T20" s="69"/>
      <c r="U20" s="69"/>
      <c r="V20" s="69"/>
      <c r="W20" s="69" t="s">
        <v>940</v>
      </c>
      <c r="X20" s="115"/>
      <c r="Y20" s="637">
        <f t="shared" si="0"/>
        <v>10500.000000000002</v>
      </c>
      <c r="Z20" s="74">
        <f t="shared" si="1"/>
        <v>160500</v>
      </c>
    </row>
    <row r="21" spans="1:26" ht="15.5" x14ac:dyDescent="0.35">
      <c r="A21" s="76"/>
      <c r="B21" s="76"/>
      <c r="C21" s="76"/>
      <c r="D21" s="76"/>
      <c r="E21" s="76"/>
      <c r="F21" s="79" t="s">
        <v>2247</v>
      </c>
      <c r="G21" s="69"/>
      <c r="H21" s="74">
        <v>150000</v>
      </c>
      <c r="I21" s="69"/>
      <c r="J21" s="69" t="s">
        <v>2248</v>
      </c>
      <c r="K21" s="75" t="s">
        <v>1063</v>
      </c>
      <c r="L21" s="79" t="s">
        <v>2249</v>
      </c>
      <c r="M21" s="75" t="s">
        <v>2250</v>
      </c>
      <c r="N21" s="75"/>
      <c r="O21" s="69" t="s">
        <v>1575</v>
      </c>
      <c r="P21" s="69" t="s">
        <v>1226</v>
      </c>
      <c r="Q21" s="69" t="s">
        <v>1066</v>
      </c>
      <c r="R21" s="69"/>
      <c r="S21" s="69"/>
      <c r="T21" s="69"/>
      <c r="U21" s="69"/>
      <c r="V21" s="69"/>
      <c r="W21" s="69"/>
      <c r="X21" s="115"/>
      <c r="Y21" s="637">
        <f t="shared" si="0"/>
        <v>10500.000000000002</v>
      </c>
      <c r="Z21" s="74">
        <f t="shared" si="1"/>
        <v>160500</v>
      </c>
    </row>
    <row r="22" spans="1:26" ht="15.5" x14ac:dyDescent="0.35">
      <c r="A22" s="76"/>
      <c r="B22" s="76"/>
      <c r="C22" s="76"/>
      <c r="D22" s="76"/>
      <c r="E22" s="76"/>
      <c r="F22" s="79" t="s">
        <v>2251</v>
      </c>
      <c r="G22" s="69"/>
      <c r="H22" s="74">
        <v>150000</v>
      </c>
      <c r="I22" s="69"/>
      <c r="J22" s="69" t="s">
        <v>1671</v>
      </c>
      <c r="K22" s="75" t="s">
        <v>1063</v>
      </c>
      <c r="L22" s="79" t="s">
        <v>2252</v>
      </c>
      <c r="M22" s="77" t="s">
        <v>2253</v>
      </c>
      <c r="N22" s="75"/>
      <c r="O22" s="69" t="s">
        <v>1575</v>
      </c>
      <c r="P22" s="69" t="s">
        <v>1226</v>
      </c>
      <c r="Q22" s="69" t="s">
        <v>1066</v>
      </c>
      <c r="R22" s="69"/>
      <c r="S22" s="69"/>
      <c r="T22" s="69"/>
      <c r="U22" s="69"/>
      <c r="V22" s="69"/>
      <c r="W22" s="69"/>
      <c r="X22" s="115"/>
      <c r="Y22" s="637">
        <f t="shared" si="0"/>
        <v>10500.000000000002</v>
      </c>
      <c r="Z22" s="74">
        <f t="shared" si="1"/>
        <v>160500</v>
      </c>
    </row>
    <row r="23" spans="1:26" ht="15.5" x14ac:dyDescent="0.35">
      <c r="A23" s="76"/>
      <c r="B23" s="76"/>
      <c r="C23" s="76"/>
      <c r="D23" s="76"/>
      <c r="E23" s="76"/>
      <c r="F23" s="79" t="s">
        <v>2254</v>
      </c>
      <c r="G23" s="69"/>
      <c r="H23" s="74">
        <v>150000</v>
      </c>
      <c r="I23" s="69"/>
      <c r="J23" s="69" t="s">
        <v>1671</v>
      </c>
      <c r="K23" s="75" t="s">
        <v>1063</v>
      </c>
      <c r="L23" s="79" t="s">
        <v>2255</v>
      </c>
      <c r="M23" s="75">
        <v>190520</v>
      </c>
      <c r="N23" s="75"/>
      <c r="O23" s="69" t="s">
        <v>1575</v>
      </c>
      <c r="P23" s="69" t="s">
        <v>1226</v>
      </c>
      <c r="Q23" s="69" t="s">
        <v>1066</v>
      </c>
      <c r="R23" s="69"/>
      <c r="S23" s="69"/>
      <c r="T23" s="69"/>
      <c r="U23" s="69"/>
      <c r="V23" s="69"/>
      <c r="W23" s="69"/>
      <c r="X23" s="121" t="s">
        <v>993</v>
      </c>
      <c r="Y23" s="637">
        <f t="shared" si="0"/>
        <v>10500.000000000002</v>
      </c>
      <c r="Z23" s="74">
        <f t="shared" si="1"/>
        <v>160500</v>
      </c>
    </row>
    <row r="24" spans="1:26" ht="15.5" x14ac:dyDescent="0.35">
      <c r="A24" s="76"/>
      <c r="B24" s="76"/>
      <c r="C24" s="76"/>
      <c r="D24" s="76"/>
      <c r="E24" s="76"/>
      <c r="F24" s="79" t="s">
        <v>2256</v>
      </c>
      <c r="G24" s="69"/>
      <c r="H24" s="74">
        <v>150000</v>
      </c>
      <c r="I24" s="69"/>
      <c r="J24" s="69" t="s">
        <v>1671</v>
      </c>
      <c r="K24" s="75" t="s">
        <v>1063</v>
      </c>
      <c r="L24" s="79" t="s">
        <v>2257</v>
      </c>
      <c r="M24" s="75" t="s">
        <v>2258</v>
      </c>
      <c r="N24" s="75"/>
      <c r="O24" s="69" t="s">
        <v>1575</v>
      </c>
      <c r="P24" s="69" t="s">
        <v>1226</v>
      </c>
      <c r="Q24" s="69" t="s">
        <v>1066</v>
      </c>
      <c r="R24" s="69"/>
      <c r="S24" s="69"/>
      <c r="T24" s="69"/>
      <c r="U24" s="69"/>
      <c r="V24" s="69"/>
      <c r="W24" s="69"/>
      <c r="X24" s="121" t="s">
        <v>993</v>
      </c>
      <c r="Y24" s="637">
        <f t="shared" si="0"/>
        <v>10500.000000000002</v>
      </c>
      <c r="Z24" s="74">
        <f t="shared" si="1"/>
        <v>160500</v>
      </c>
    </row>
    <row r="25" spans="1:26" ht="15.5" x14ac:dyDescent="0.35">
      <c r="A25" s="76"/>
      <c r="B25" s="76"/>
      <c r="C25" s="76"/>
      <c r="D25" s="76"/>
      <c r="E25" s="76"/>
      <c r="F25" s="79" t="s">
        <v>2259</v>
      </c>
      <c r="G25" s="69"/>
      <c r="H25" s="74">
        <v>150000</v>
      </c>
      <c r="I25" s="69"/>
      <c r="J25" s="69" t="s">
        <v>1671</v>
      </c>
      <c r="K25" s="75" t="s">
        <v>1063</v>
      </c>
      <c r="L25" s="79" t="s">
        <v>1865</v>
      </c>
      <c r="M25" s="75">
        <v>136843</v>
      </c>
      <c r="N25" s="75"/>
      <c r="O25" s="69" t="s">
        <v>1575</v>
      </c>
      <c r="P25" s="69" t="s">
        <v>1226</v>
      </c>
      <c r="Q25" s="69" t="s">
        <v>1066</v>
      </c>
      <c r="R25" s="69"/>
      <c r="S25" s="69"/>
      <c r="T25" s="69"/>
      <c r="U25" s="69"/>
      <c r="V25" s="69"/>
      <c r="W25" s="69"/>
      <c r="X25" s="121" t="s">
        <v>993</v>
      </c>
      <c r="Y25" s="637">
        <f t="shared" si="0"/>
        <v>10500.000000000002</v>
      </c>
      <c r="Z25" s="74">
        <f t="shared" si="1"/>
        <v>160500</v>
      </c>
    </row>
    <row r="26" spans="1:26" ht="15.5" x14ac:dyDescent="0.35">
      <c r="A26" s="76"/>
      <c r="B26" s="76"/>
      <c r="C26" s="76"/>
      <c r="D26" s="76"/>
      <c r="E26" s="76"/>
      <c r="F26" s="79" t="s">
        <v>2260</v>
      </c>
      <c r="G26" s="69"/>
      <c r="H26" s="74">
        <v>200000</v>
      </c>
      <c r="I26" s="69"/>
      <c r="J26" s="69" t="s">
        <v>1671</v>
      </c>
      <c r="K26" s="75" t="s">
        <v>1063</v>
      </c>
      <c r="L26" s="79" t="s">
        <v>1865</v>
      </c>
      <c r="M26" s="75">
        <v>136833</v>
      </c>
      <c r="N26" s="75"/>
      <c r="O26" s="69" t="s">
        <v>1575</v>
      </c>
      <c r="P26" s="69" t="s">
        <v>1226</v>
      </c>
      <c r="Q26" s="69" t="s">
        <v>1066</v>
      </c>
      <c r="R26" s="69"/>
      <c r="S26" s="69"/>
      <c r="T26" s="69"/>
      <c r="U26" s="69"/>
      <c r="V26" s="69"/>
      <c r="W26" s="69"/>
      <c r="X26" s="121" t="s">
        <v>993</v>
      </c>
      <c r="Y26" s="637">
        <f t="shared" si="0"/>
        <v>14000.000000000002</v>
      </c>
      <c r="Z26" s="74">
        <f t="shared" si="1"/>
        <v>214000</v>
      </c>
    </row>
    <row r="27" spans="1:26" ht="15.5" x14ac:dyDescent="0.35">
      <c r="A27" s="76"/>
      <c r="B27" s="76"/>
      <c r="C27" s="76"/>
      <c r="D27" s="76"/>
      <c r="E27" s="76"/>
      <c r="F27" s="79" t="s">
        <v>2261</v>
      </c>
      <c r="G27" s="69"/>
      <c r="H27" s="74">
        <v>200000</v>
      </c>
      <c r="I27" s="69"/>
      <c r="J27" s="69" t="s">
        <v>1671</v>
      </c>
      <c r="K27" s="75" t="s">
        <v>1063</v>
      </c>
      <c r="L27" s="79" t="s">
        <v>2262</v>
      </c>
      <c r="M27" s="77" t="s">
        <v>2263</v>
      </c>
      <c r="N27" s="75"/>
      <c r="O27" s="69" t="s">
        <v>1575</v>
      </c>
      <c r="P27" s="69" t="s">
        <v>2264</v>
      </c>
      <c r="Q27" s="69" t="s">
        <v>1066</v>
      </c>
      <c r="R27" s="69"/>
      <c r="S27" s="69"/>
      <c r="T27" s="69"/>
      <c r="U27" s="69"/>
      <c r="V27" s="69"/>
      <c r="W27" s="69"/>
      <c r="X27" s="115"/>
      <c r="Y27" s="637">
        <f t="shared" si="0"/>
        <v>14000.000000000002</v>
      </c>
      <c r="Z27" s="74">
        <f t="shared" si="1"/>
        <v>214000</v>
      </c>
    </row>
    <row r="28" spans="1:26" ht="15.5" x14ac:dyDescent="0.35">
      <c r="A28" s="76"/>
      <c r="B28" s="76"/>
      <c r="C28" s="76"/>
      <c r="D28" s="76"/>
      <c r="E28" s="76"/>
      <c r="F28" s="79" t="s">
        <v>2265</v>
      </c>
      <c r="G28" s="69"/>
      <c r="H28" s="74">
        <v>200000</v>
      </c>
      <c r="I28" s="69"/>
      <c r="J28" s="69" t="s">
        <v>1671</v>
      </c>
      <c r="K28" s="75" t="s">
        <v>1063</v>
      </c>
      <c r="L28" s="79" t="s">
        <v>2266</v>
      </c>
      <c r="M28" s="75">
        <v>190650</v>
      </c>
      <c r="N28" s="75"/>
      <c r="O28" s="69" t="s">
        <v>1575</v>
      </c>
      <c r="P28" s="69" t="s">
        <v>1226</v>
      </c>
      <c r="Q28" s="69" t="s">
        <v>1066</v>
      </c>
      <c r="R28" s="69"/>
      <c r="S28" s="69"/>
      <c r="T28" s="69"/>
      <c r="U28" s="69"/>
      <c r="V28" s="69"/>
      <c r="W28" s="69"/>
      <c r="X28" s="115"/>
      <c r="Y28" s="637">
        <f t="shared" si="0"/>
        <v>14000.000000000002</v>
      </c>
      <c r="Z28" s="74">
        <f t="shared" si="1"/>
        <v>214000</v>
      </c>
    </row>
    <row r="29" spans="1:26" ht="15.5" x14ac:dyDescent="0.35">
      <c r="A29" s="76"/>
      <c r="B29" s="76"/>
      <c r="C29" s="76"/>
      <c r="D29" s="76"/>
      <c r="E29" s="76"/>
      <c r="F29" s="79" t="s">
        <v>2267</v>
      </c>
      <c r="G29" s="69"/>
      <c r="H29" s="74">
        <v>200000</v>
      </c>
      <c r="I29" s="69"/>
      <c r="J29" s="69" t="s">
        <v>1671</v>
      </c>
      <c r="K29" s="75" t="s">
        <v>1063</v>
      </c>
      <c r="L29" s="79" t="s">
        <v>1865</v>
      </c>
      <c r="M29" s="75">
        <v>136837</v>
      </c>
      <c r="N29" s="75"/>
      <c r="O29" s="69" t="s">
        <v>1575</v>
      </c>
      <c r="P29" s="69" t="s">
        <v>1226</v>
      </c>
      <c r="Q29" s="69" t="s">
        <v>1066</v>
      </c>
      <c r="R29" s="69"/>
      <c r="S29" s="69"/>
      <c r="T29" s="69"/>
      <c r="U29" s="69"/>
      <c r="V29" s="69"/>
      <c r="W29" s="69"/>
      <c r="X29" s="121" t="s">
        <v>993</v>
      </c>
      <c r="Y29" s="637">
        <f t="shared" si="0"/>
        <v>14000.000000000002</v>
      </c>
      <c r="Z29" s="74">
        <f t="shared" si="1"/>
        <v>214000</v>
      </c>
    </row>
    <row r="30" spans="1:26" ht="15.5" x14ac:dyDescent="0.35">
      <c r="A30" s="76"/>
      <c r="B30" s="76"/>
      <c r="C30" s="76"/>
      <c r="D30" s="76"/>
      <c r="E30" s="76"/>
      <c r="F30" s="79" t="s">
        <v>2268</v>
      </c>
      <c r="G30" s="69"/>
      <c r="H30" s="74">
        <v>200000</v>
      </c>
      <c r="I30" s="69"/>
      <c r="J30" s="69" t="s">
        <v>1671</v>
      </c>
      <c r="K30" s="75" t="s">
        <v>1063</v>
      </c>
      <c r="L30" s="79" t="s">
        <v>2262</v>
      </c>
      <c r="M30" s="137" t="s">
        <v>2269</v>
      </c>
      <c r="N30" s="75"/>
      <c r="O30" s="69" t="s">
        <v>1575</v>
      </c>
      <c r="P30" s="69" t="s">
        <v>1226</v>
      </c>
      <c r="Q30" s="69" t="s">
        <v>1066</v>
      </c>
      <c r="R30" s="69"/>
      <c r="S30" s="69"/>
      <c r="T30" s="69"/>
      <c r="U30" s="69"/>
      <c r="V30" s="69"/>
      <c r="W30" s="69"/>
      <c r="X30" s="115"/>
      <c r="Y30" s="637">
        <f t="shared" si="0"/>
        <v>14000.000000000002</v>
      </c>
      <c r="Z30" s="74">
        <f t="shared" si="1"/>
        <v>214000</v>
      </c>
    </row>
    <row r="31" spans="1:26" ht="15.5" x14ac:dyDescent="0.35">
      <c r="A31" s="76"/>
      <c r="B31" s="76"/>
      <c r="C31" s="76"/>
      <c r="D31" s="76"/>
      <c r="E31" s="76"/>
      <c r="F31" s="79" t="s">
        <v>2270</v>
      </c>
      <c r="G31" s="69"/>
      <c r="H31" s="74">
        <v>150000</v>
      </c>
      <c r="I31" s="69"/>
      <c r="J31" s="69" t="s">
        <v>1671</v>
      </c>
      <c r="K31" s="75" t="s">
        <v>1063</v>
      </c>
      <c r="L31" s="79" t="s">
        <v>1865</v>
      </c>
      <c r="M31" s="75">
        <v>136834</v>
      </c>
      <c r="N31" s="75"/>
      <c r="O31" s="69" t="s">
        <v>1575</v>
      </c>
      <c r="P31" s="69" t="s">
        <v>1226</v>
      </c>
      <c r="Q31" s="69" t="s">
        <v>1066</v>
      </c>
      <c r="R31" s="69"/>
      <c r="S31" s="69"/>
      <c r="T31" s="69"/>
      <c r="U31" s="69"/>
      <c r="V31" s="69"/>
      <c r="W31" s="69"/>
      <c r="X31" s="121" t="s">
        <v>993</v>
      </c>
      <c r="Y31" s="637">
        <f t="shared" si="0"/>
        <v>10500.000000000002</v>
      </c>
      <c r="Z31" s="74">
        <f t="shared" si="1"/>
        <v>160500</v>
      </c>
    </row>
    <row r="32" spans="1:26" ht="15.5" x14ac:dyDescent="0.35">
      <c r="A32" s="76"/>
      <c r="B32" s="76"/>
      <c r="C32" s="76"/>
      <c r="D32" s="76"/>
      <c r="E32" s="76"/>
      <c r="F32" s="79" t="s">
        <v>2271</v>
      </c>
      <c r="G32" s="69"/>
      <c r="H32" s="74">
        <v>150000</v>
      </c>
      <c r="I32" s="69"/>
      <c r="J32" s="69" t="s">
        <v>1671</v>
      </c>
      <c r="K32" s="75" t="s">
        <v>1063</v>
      </c>
      <c r="L32" s="79" t="s">
        <v>1865</v>
      </c>
      <c r="M32" s="75" t="s">
        <v>2272</v>
      </c>
      <c r="N32" s="75"/>
      <c r="O32" s="69" t="s">
        <v>1575</v>
      </c>
      <c r="P32" s="69" t="s">
        <v>1226</v>
      </c>
      <c r="Q32" s="69" t="s">
        <v>1066</v>
      </c>
      <c r="R32" s="69"/>
      <c r="S32" s="69"/>
      <c r="T32" s="69"/>
      <c r="U32" s="69"/>
      <c r="V32" s="69"/>
      <c r="W32" s="69"/>
      <c r="X32" s="121" t="s">
        <v>993</v>
      </c>
      <c r="Y32" s="637">
        <f t="shared" si="0"/>
        <v>10500.000000000002</v>
      </c>
      <c r="Z32" s="74">
        <f t="shared" si="1"/>
        <v>160500</v>
      </c>
    </row>
    <row r="33" spans="1:26" ht="15.5" x14ac:dyDescent="0.35">
      <c r="A33" s="76"/>
      <c r="B33" s="76"/>
      <c r="C33" s="76"/>
      <c r="D33" s="76"/>
      <c r="E33" s="76"/>
      <c r="F33" s="79" t="s">
        <v>2273</v>
      </c>
      <c r="G33" s="69"/>
      <c r="H33" s="74">
        <v>150000</v>
      </c>
      <c r="I33" s="69"/>
      <c r="J33" s="69" t="s">
        <v>1671</v>
      </c>
      <c r="K33" s="75" t="s">
        <v>1063</v>
      </c>
      <c r="L33" s="79" t="s">
        <v>2257</v>
      </c>
      <c r="M33" s="75" t="s">
        <v>2274</v>
      </c>
      <c r="N33" s="75"/>
      <c r="O33" s="69" t="s">
        <v>1575</v>
      </c>
      <c r="P33" s="69" t="s">
        <v>1226</v>
      </c>
      <c r="Q33" s="69" t="s">
        <v>1066</v>
      </c>
      <c r="R33" s="69"/>
      <c r="S33" s="69"/>
      <c r="T33" s="69"/>
      <c r="U33" s="69"/>
      <c r="V33" s="69"/>
      <c r="W33" s="69"/>
      <c r="X33" s="115"/>
      <c r="Y33" s="637">
        <f t="shared" si="0"/>
        <v>10500.000000000002</v>
      </c>
      <c r="Z33" s="74">
        <f t="shared" si="1"/>
        <v>160500</v>
      </c>
    </row>
    <row r="34" spans="1:26" ht="15.5" x14ac:dyDescent="0.35">
      <c r="A34" s="76"/>
      <c r="B34" s="76"/>
      <c r="C34" s="76"/>
      <c r="D34" s="76"/>
      <c r="E34" s="76"/>
      <c r="F34" s="79" t="s">
        <v>2275</v>
      </c>
      <c r="G34" s="69"/>
      <c r="H34" s="74">
        <v>150000</v>
      </c>
      <c r="I34" s="69"/>
      <c r="J34" s="69" t="s">
        <v>1671</v>
      </c>
      <c r="K34" s="75" t="s">
        <v>1063</v>
      </c>
      <c r="L34" s="79" t="s">
        <v>2276</v>
      </c>
      <c r="M34" s="75" t="s">
        <v>2277</v>
      </c>
      <c r="N34" s="75"/>
      <c r="O34" s="69" t="s">
        <v>1575</v>
      </c>
      <c r="P34" s="69" t="s">
        <v>1226</v>
      </c>
      <c r="Q34" s="69" t="s">
        <v>1066</v>
      </c>
      <c r="R34" s="69"/>
      <c r="S34" s="69"/>
      <c r="T34" s="69"/>
      <c r="U34" s="69"/>
      <c r="V34" s="69"/>
      <c r="W34" s="69"/>
      <c r="X34" s="115"/>
      <c r="Y34" s="637">
        <f t="shared" si="0"/>
        <v>10500.000000000002</v>
      </c>
      <c r="Z34" s="74">
        <f t="shared" si="1"/>
        <v>160500</v>
      </c>
    </row>
    <row r="35" spans="1:26" ht="15.5" x14ac:dyDescent="0.35">
      <c r="A35" s="76"/>
      <c r="B35" s="76"/>
      <c r="C35" s="76"/>
      <c r="D35" s="76"/>
      <c r="E35" s="76"/>
      <c r="F35" s="79" t="s">
        <v>2278</v>
      </c>
      <c r="G35" s="69"/>
      <c r="H35" s="74">
        <v>150000</v>
      </c>
      <c r="I35" s="69"/>
      <c r="J35" s="69" t="s">
        <v>2248</v>
      </c>
      <c r="K35" s="75" t="s">
        <v>1063</v>
      </c>
      <c r="L35" s="79" t="s">
        <v>2249</v>
      </c>
      <c r="M35" s="75" t="s">
        <v>2279</v>
      </c>
      <c r="N35" s="75"/>
      <c r="O35" s="69" t="s">
        <v>1575</v>
      </c>
      <c r="P35" s="69" t="s">
        <v>1226</v>
      </c>
      <c r="Q35" s="69" t="s">
        <v>1066</v>
      </c>
      <c r="R35" s="69"/>
      <c r="S35" s="69"/>
      <c r="T35" s="69"/>
      <c r="U35" s="69"/>
      <c r="V35" s="69"/>
      <c r="W35" s="69"/>
      <c r="X35" s="115"/>
      <c r="Y35" s="637">
        <f t="shared" si="0"/>
        <v>10500.000000000002</v>
      </c>
      <c r="Z35" s="74">
        <f t="shared" si="1"/>
        <v>160500</v>
      </c>
    </row>
    <row r="36" spans="1:26" ht="15.5" x14ac:dyDescent="0.35">
      <c r="A36" s="76"/>
      <c r="B36" s="76"/>
      <c r="C36" s="76"/>
      <c r="D36" s="76"/>
      <c r="E36" s="76"/>
      <c r="F36" s="79" t="s">
        <v>2280</v>
      </c>
      <c r="G36" s="69"/>
      <c r="H36" s="74">
        <v>150000</v>
      </c>
      <c r="I36" s="69"/>
      <c r="J36" s="69" t="s">
        <v>1671</v>
      </c>
      <c r="K36" s="75" t="s">
        <v>1063</v>
      </c>
      <c r="L36" s="79" t="s">
        <v>2252</v>
      </c>
      <c r="M36" s="137" t="s">
        <v>2281</v>
      </c>
      <c r="N36" s="75"/>
      <c r="O36" s="69" t="s">
        <v>1575</v>
      </c>
      <c r="P36" s="69" t="s">
        <v>1226</v>
      </c>
      <c r="Q36" s="69" t="s">
        <v>1066</v>
      </c>
      <c r="R36" s="69"/>
      <c r="S36" s="69"/>
      <c r="T36" s="69"/>
      <c r="U36" s="69"/>
      <c r="V36" s="69"/>
      <c r="W36" s="69"/>
      <c r="X36" s="115"/>
      <c r="Y36" s="637">
        <f t="shared" si="0"/>
        <v>10500.000000000002</v>
      </c>
      <c r="Z36" s="74">
        <f t="shared" si="1"/>
        <v>160500</v>
      </c>
    </row>
    <row r="37" spans="1:26" ht="15.5" x14ac:dyDescent="0.35">
      <c r="A37" s="76"/>
      <c r="B37" s="76"/>
      <c r="C37" s="76"/>
      <c r="D37" s="76"/>
      <c r="E37" s="76"/>
      <c r="F37" s="79" t="s">
        <v>2282</v>
      </c>
      <c r="G37" s="69"/>
      <c r="H37" s="74">
        <v>150000</v>
      </c>
      <c r="I37" s="69"/>
      <c r="J37" s="69" t="s">
        <v>1147</v>
      </c>
      <c r="K37" s="75" t="s">
        <v>1063</v>
      </c>
      <c r="L37" s="79" t="s">
        <v>2283</v>
      </c>
      <c r="M37" s="75" t="s">
        <v>1063</v>
      </c>
      <c r="N37" s="75"/>
      <c r="O37" s="69" t="s">
        <v>1575</v>
      </c>
      <c r="P37" s="69" t="s">
        <v>1226</v>
      </c>
      <c r="Q37" s="69" t="s">
        <v>1066</v>
      </c>
      <c r="R37" s="69"/>
      <c r="S37" s="69"/>
      <c r="T37" s="69"/>
      <c r="U37" s="69"/>
      <c r="V37" s="69"/>
      <c r="W37" s="69"/>
      <c r="X37" s="121" t="s">
        <v>1745</v>
      </c>
      <c r="Y37" s="637">
        <f t="shared" si="0"/>
        <v>10500.000000000002</v>
      </c>
      <c r="Z37" s="74">
        <f t="shared" si="1"/>
        <v>160500</v>
      </c>
    </row>
    <row r="38" spans="1:26" ht="15.5" x14ac:dyDescent="0.35">
      <c r="A38" s="76"/>
      <c r="B38" s="76"/>
      <c r="C38" s="76"/>
      <c r="D38" s="76"/>
      <c r="E38" s="76"/>
      <c r="F38" s="79" t="s">
        <v>2284</v>
      </c>
      <c r="G38" s="69"/>
      <c r="H38" s="74">
        <v>150000</v>
      </c>
      <c r="I38" s="69"/>
      <c r="J38" s="69" t="s">
        <v>2285</v>
      </c>
      <c r="K38" s="75" t="s">
        <v>1063</v>
      </c>
      <c r="L38" s="79" t="s">
        <v>2286</v>
      </c>
      <c r="M38" s="75" t="s">
        <v>2287</v>
      </c>
      <c r="N38" s="75"/>
      <c r="O38" s="69" t="s">
        <v>1575</v>
      </c>
      <c r="P38" s="69" t="s">
        <v>1071</v>
      </c>
      <c r="Q38" s="69" t="s">
        <v>1066</v>
      </c>
      <c r="R38" s="69"/>
      <c r="S38" s="69"/>
      <c r="T38" s="69"/>
      <c r="U38" s="69"/>
      <c r="V38" s="69"/>
      <c r="W38" s="69"/>
      <c r="X38" s="115"/>
      <c r="Y38" s="637">
        <f t="shared" si="0"/>
        <v>10500.000000000002</v>
      </c>
      <c r="Z38" s="74">
        <f t="shared" si="1"/>
        <v>160500</v>
      </c>
    </row>
    <row r="39" spans="1:26" ht="15.5" x14ac:dyDescent="0.35">
      <c r="A39" s="76"/>
      <c r="B39" s="76"/>
      <c r="C39" s="76"/>
      <c r="D39" s="76"/>
      <c r="E39" s="76"/>
      <c r="F39" s="79" t="s">
        <v>2288</v>
      </c>
      <c r="G39" s="69"/>
      <c r="H39" s="74">
        <v>150000</v>
      </c>
      <c r="I39" s="69"/>
      <c r="J39" s="69" t="s">
        <v>1147</v>
      </c>
      <c r="K39" s="75" t="s">
        <v>1063</v>
      </c>
      <c r="L39" s="79" t="s">
        <v>2283</v>
      </c>
      <c r="M39" s="75" t="s">
        <v>1063</v>
      </c>
      <c r="N39" s="75"/>
      <c r="O39" s="69" t="s">
        <v>1575</v>
      </c>
      <c r="P39" s="69" t="s">
        <v>1226</v>
      </c>
      <c r="Q39" s="69" t="s">
        <v>1066</v>
      </c>
      <c r="R39" s="69"/>
      <c r="S39" s="69"/>
      <c r="T39" s="69"/>
      <c r="U39" s="69"/>
      <c r="V39" s="69"/>
      <c r="W39" s="69"/>
      <c r="X39" s="121" t="s">
        <v>1745</v>
      </c>
      <c r="Y39" s="637">
        <f t="shared" si="0"/>
        <v>10500.000000000002</v>
      </c>
      <c r="Z39" s="74">
        <f t="shared" si="1"/>
        <v>160500</v>
      </c>
    </row>
    <row r="40" spans="1:26" ht="15.5" x14ac:dyDescent="0.35">
      <c r="A40" s="76"/>
      <c r="B40" s="76"/>
      <c r="C40" s="76"/>
      <c r="D40" s="76"/>
      <c r="E40" s="76"/>
      <c r="F40" s="79" t="s">
        <v>2289</v>
      </c>
      <c r="G40" s="69"/>
      <c r="H40" s="74">
        <v>150000</v>
      </c>
      <c r="I40" s="69"/>
      <c r="J40" s="69" t="s">
        <v>2285</v>
      </c>
      <c r="K40" s="75" t="s">
        <v>1063</v>
      </c>
      <c r="L40" s="79" t="s">
        <v>2286</v>
      </c>
      <c r="M40" s="75" t="s">
        <v>2290</v>
      </c>
      <c r="N40" s="75"/>
      <c r="O40" s="69" t="s">
        <v>1575</v>
      </c>
      <c r="P40" s="69" t="s">
        <v>1071</v>
      </c>
      <c r="Q40" s="69" t="s">
        <v>1066</v>
      </c>
      <c r="R40" s="69"/>
      <c r="S40" s="69"/>
      <c r="T40" s="69"/>
      <c r="U40" s="69"/>
      <c r="V40" s="69"/>
      <c r="W40" s="69"/>
      <c r="X40" s="115"/>
      <c r="Y40" s="637">
        <f t="shared" si="0"/>
        <v>10500.000000000002</v>
      </c>
      <c r="Z40" s="74">
        <f t="shared" si="1"/>
        <v>160500</v>
      </c>
    </row>
    <row r="41" spans="1:26" ht="15.5" x14ac:dyDescent="0.35">
      <c r="A41" s="76"/>
      <c r="B41" s="76"/>
      <c r="C41" s="76"/>
      <c r="D41" s="76"/>
      <c r="E41" s="76"/>
      <c r="F41" s="93" t="s">
        <v>994</v>
      </c>
      <c r="G41" s="69"/>
      <c r="H41" s="87">
        <f>SUM(H20:H40)</f>
        <v>3400000</v>
      </c>
      <c r="I41" s="69"/>
      <c r="J41" s="69"/>
      <c r="K41" s="75"/>
      <c r="L41" s="79"/>
      <c r="M41" s="75"/>
      <c r="N41" s="75"/>
      <c r="O41" s="69"/>
      <c r="P41" s="69"/>
      <c r="Q41" s="69"/>
      <c r="R41" s="69"/>
      <c r="S41" s="69"/>
      <c r="T41" s="69"/>
      <c r="U41" s="69"/>
      <c r="V41" s="69"/>
      <c r="W41" s="69"/>
      <c r="X41" s="115"/>
      <c r="Y41" s="637">
        <f t="shared" si="0"/>
        <v>238000.00000000003</v>
      </c>
      <c r="Z41" s="87">
        <f t="shared" si="1"/>
        <v>3638000</v>
      </c>
    </row>
    <row r="42" spans="1:26" ht="15.5" x14ac:dyDescent="0.35">
      <c r="A42" s="64"/>
      <c r="B42" s="64"/>
      <c r="C42" s="64"/>
      <c r="D42" s="64"/>
      <c r="E42" s="64"/>
      <c r="F42" s="96" t="s">
        <v>1161</v>
      </c>
      <c r="G42" s="64"/>
      <c r="H42" s="67"/>
      <c r="I42" s="64"/>
      <c r="J42" s="64"/>
      <c r="K42" s="68"/>
      <c r="L42" s="97"/>
      <c r="M42" s="68"/>
      <c r="N42" s="68"/>
      <c r="O42" s="64"/>
      <c r="P42" s="64"/>
      <c r="Q42" s="64"/>
      <c r="R42" s="64"/>
      <c r="S42" s="64"/>
      <c r="T42" s="64"/>
      <c r="U42" s="64"/>
      <c r="V42" s="64"/>
      <c r="W42" s="64"/>
      <c r="X42" s="115"/>
      <c r="Y42" s="637">
        <f t="shared" si="0"/>
        <v>0</v>
      </c>
      <c r="Z42" s="67">
        <f t="shared" si="1"/>
        <v>0</v>
      </c>
    </row>
    <row r="43" spans="1:26" ht="15.5" x14ac:dyDescent="0.35">
      <c r="A43" s="76"/>
      <c r="B43" s="76"/>
      <c r="C43" s="76"/>
      <c r="D43" s="76"/>
      <c r="E43" s="76"/>
      <c r="F43" s="79" t="s">
        <v>2291</v>
      </c>
      <c r="G43" s="69"/>
      <c r="H43" s="74">
        <v>35000000</v>
      </c>
      <c r="I43" s="69"/>
      <c r="J43" s="69"/>
      <c r="K43" s="75"/>
      <c r="L43" s="79"/>
      <c r="M43" s="75"/>
      <c r="N43" s="75"/>
      <c r="O43" s="69"/>
      <c r="P43" s="69"/>
      <c r="Q43" s="69"/>
      <c r="R43" s="69"/>
      <c r="S43" s="69"/>
      <c r="T43" s="69"/>
      <c r="U43" s="69"/>
      <c r="V43" s="69"/>
      <c r="W43" s="69"/>
      <c r="X43" s="121"/>
      <c r="Y43" s="637">
        <f t="shared" si="0"/>
        <v>2450000.0000000005</v>
      </c>
      <c r="Z43" s="74">
        <f t="shared" si="1"/>
        <v>37450000</v>
      </c>
    </row>
    <row r="44" spans="1:26" ht="15.5" x14ac:dyDescent="0.35">
      <c r="A44" s="76"/>
      <c r="B44" s="76"/>
      <c r="C44" s="76"/>
      <c r="D44" s="76"/>
      <c r="E44" s="76"/>
      <c r="F44" s="79" t="s">
        <v>2292</v>
      </c>
      <c r="G44" s="69"/>
      <c r="H44" s="74">
        <v>35000000</v>
      </c>
      <c r="I44" s="69"/>
      <c r="J44" s="69"/>
      <c r="K44" s="75"/>
      <c r="L44" s="79"/>
      <c r="M44" s="75"/>
      <c r="N44" s="75"/>
      <c r="O44" s="69"/>
      <c r="P44" s="69"/>
      <c r="Q44" s="69"/>
      <c r="R44" s="69"/>
      <c r="S44" s="69"/>
      <c r="T44" s="69"/>
      <c r="U44" s="105"/>
      <c r="V44" s="69"/>
      <c r="W44" s="69"/>
      <c r="X44" s="121"/>
      <c r="Y44" s="637">
        <f t="shared" si="0"/>
        <v>2450000.0000000005</v>
      </c>
      <c r="Z44" s="74">
        <f t="shared" si="1"/>
        <v>37450000</v>
      </c>
    </row>
    <row r="45" spans="1:26" s="1" customFormat="1" ht="15.5" x14ac:dyDescent="0.35">
      <c r="A45" s="123"/>
      <c r="B45" s="123"/>
      <c r="C45" s="123"/>
      <c r="D45" s="123"/>
      <c r="E45" s="123"/>
      <c r="F45" s="93" t="s">
        <v>994</v>
      </c>
      <c r="G45" s="86"/>
      <c r="H45" s="87">
        <f>SUM(H43:H44)</f>
        <v>70000000</v>
      </c>
      <c r="I45" s="86"/>
      <c r="J45" s="86"/>
      <c r="K45" s="95"/>
      <c r="L45" s="93"/>
      <c r="M45" s="95"/>
      <c r="N45" s="95"/>
      <c r="O45" s="86"/>
      <c r="P45" s="86"/>
      <c r="Q45" s="86"/>
      <c r="R45" s="86"/>
      <c r="S45" s="86"/>
      <c r="T45" s="86"/>
      <c r="U45" s="138"/>
      <c r="V45" s="86"/>
      <c r="W45" s="86"/>
      <c r="X45" s="292"/>
      <c r="Y45" s="637">
        <f t="shared" si="0"/>
        <v>4900000.0000000009</v>
      </c>
      <c r="Z45" s="87">
        <f t="shared" si="1"/>
        <v>74900000</v>
      </c>
    </row>
    <row r="46" spans="1:26" ht="15.5" x14ac:dyDescent="0.35">
      <c r="A46" s="64"/>
      <c r="B46" s="64"/>
      <c r="C46" s="64"/>
      <c r="D46" s="64"/>
      <c r="E46" s="64"/>
      <c r="F46" s="66" t="s">
        <v>1168</v>
      </c>
      <c r="G46" s="64"/>
      <c r="H46" s="67"/>
      <c r="I46" s="64"/>
      <c r="J46" s="64"/>
      <c r="K46" s="68"/>
      <c r="L46" s="68"/>
      <c r="M46" s="68"/>
      <c r="N46" s="68"/>
      <c r="O46" s="64"/>
      <c r="P46" s="64"/>
      <c r="Q46" s="68"/>
      <c r="R46" s="64"/>
      <c r="S46" s="64"/>
      <c r="T46" s="64"/>
      <c r="U46" s="64"/>
      <c r="V46" s="64"/>
      <c r="W46" s="64"/>
      <c r="X46" s="115"/>
      <c r="Y46" s="637">
        <f t="shared" si="0"/>
        <v>0</v>
      </c>
      <c r="Z46" s="67">
        <f t="shared" si="1"/>
        <v>0</v>
      </c>
    </row>
    <row r="47" spans="1:26" ht="15.5" x14ac:dyDescent="0.35">
      <c r="A47" s="69"/>
      <c r="B47" s="69"/>
      <c r="C47" s="69"/>
      <c r="D47" s="69"/>
      <c r="E47" s="69"/>
      <c r="F47" s="69" t="s">
        <v>2293</v>
      </c>
      <c r="G47" s="69"/>
      <c r="H47" s="74">
        <v>60000</v>
      </c>
      <c r="I47" s="69"/>
      <c r="J47" s="69" t="s">
        <v>1170</v>
      </c>
      <c r="K47" s="75">
        <v>2014</v>
      </c>
      <c r="L47" s="75" t="s">
        <v>1171</v>
      </c>
      <c r="M47" s="75">
        <v>73014713</v>
      </c>
      <c r="N47" s="75"/>
      <c r="O47" s="69"/>
      <c r="P47" s="69"/>
      <c r="Q47" s="75"/>
      <c r="R47" s="69"/>
      <c r="S47" s="69"/>
      <c r="T47" s="69"/>
      <c r="U47" s="69"/>
      <c r="V47" s="69"/>
      <c r="W47" s="69"/>
      <c r="X47" s="116" t="s">
        <v>2294</v>
      </c>
      <c r="Y47" s="637">
        <f t="shared" si="0"/>
        <v>4200</v>
      </c>
      <c r="Z47" s="74">
        <f t="shared" si="1"/>
        <v>64200</v>
      </c>
    </row>
    <row r="48" spans="1:26" ht="15.5" x14ac:dyDescent="0.35">
      <c r="A48" s="69"/>
      <c r="B48" s="69"/>
      <c r="C48" s="69"/>
      <c r="D48" s="69"/>
      <c r="E48" s="69"/>
      <c r="F48" s="69" t="s">
        <v>2295</v>
      </c>
      <c r="G48" s="69"/>
      <c r="H48" s="74">
        <v>60000</v>
      </c>
      <c r="I48" s="69"/>
      <c r="J48" s="69" t="s">
        <v>1170</v>
      </c>
      <c r="K48" s="75">
        <v>2014</v>
      </c>
      <c r="L48" s="75" t="s">
        <v>1747</v>
      </c>
      <c r="M48" s="75">
        <v>73014725</v>
      </c>
      <c r="N48" s="75"/>
      <c r="O48" s="69"/>
      <c r="P48" s="69"/>
      <c r="Q48" s="75"/>
      <c r="R48" s="69"/>
      <c r="S48" s="69"/>
      <c r="T48" s="69"/>
      <c r="U48" s="69"/>
      <c r="V48" s="69"/>
      <c r="W48" s="69"/>
      <c r="X48" s="116" t="s">
        <v>2294</v>
      </c>
      <c r="Y48" s="637">
        <f t="shared" si="0"/>
        <v>4200</v>
      </c>
      <c r="Z48" s="74">
        <f t="shared" si="1"/>
        <v>64200</v>
      </c>
    </row>
    <row r="49" spans="1:26" ht="15.5" x14ac:dyDescent="0.35">
      <c r="A49" s="69"/>
      <c r="B49" s="69"/>
      <c r="C49" s="69"/>
      <c r="D49" s="69"/>
      <c r="E49" s="69"/>
      <c r="F49" s="93" t="s">
        <v>994</v>
      </c>
      <c r="G49" s="69"/>
      <c r="H49" s="87">
        <f>SUM(H47:H48)</f>
        <v>120000</v>
      </c>
      <c r="I49" s="69"/>
      <c r="J49" s="69"/>
      <c r="K49" s="75"/>
      <c r="L49" s="75"/>
      <c r="M49" s="75"/>
      <c r="N49" s="75"/>
      <c r="O49" s="69"/>
      <c r="P49" s="69"/>
      <c r="Q49" s="75"/>
      <c r="R49" s="69"/>
      <c r="S49" s="69"/>
      <c r="T49" s="69"/>
      <c r="U49" s="69"/>
      <c r="V49" s="69"/>
      <c r="W49" s="69"/>
      <c r="X49" s="116"/>
      <c r="Y49" s="637">
        <f t="shared" si="0"/>
        <v>8400</v>
      </c>
      <c r="Z49" s="87">
        <f t="shared" si="1"/>
        <v>128400</v>
      </c>
    </row>
    <row r="50" spans="1:26" ht="15.5" x14ac:dyDescent="0.35">
      <c r="A50" s="64"/>
      <c r="B50" s="64"/>
      <c r="C50" s="64"/>
      <c r="D50" s="64"/>
      <c r="E50" s="64"/>
      <c r="F50" s="66" t="s">
        <v>1748</v>
      </c>
      <c r="G50" s="64"/>
      <c r="H50" s="67"/>
      <c r="I50" s="64"/>
      <c r="J50" s="64"/>
      <c r="K50" s="68"/>
      <c r="L50" s="68"/>
      <c r="M50" s="68"/>
      <c r="N50" s="68"/>
      <c r="O50" s="64"/>
      <c r="P50" s="64"/>
      <c r="Q50" s="68"/>
      <c r="R50" s="64"/>
      <c r="S50" s="64"/>
      <c r="T50" s="64"/>
      <c r="U50" s="64"/>
      <c r="V50" s="64"/>
      <c r="W50" s="64"/>
      <c r="X50" s="115"/>
      <c r="Y50" s="637">
        <f t="shared" si="0"/>
        <v>0</v>
      </c>
      <c r="Z50" s="67">
        <f t="shared" si="1"/>
        <v>0</v>
      </c>
    </row>
    <row r="51" spans="1:26" ht="15.5" x14ac:dyDescent="0.35">
      <c r="A51" s="76"/>
      <c r="B51" s="76"/>
      <c r="C51" s="76"/>
      <c r="D51" s="76"/>
      <c r="E51" s="76"/>
      <c r="F51" s="79" t="s">
        <v>2296</v>
      </c>
      <c r="G51" s="69"/>
      <c r="H51" s="74">
        <v>200000</v>
      </c>
      <c r="I51" s="69"/>
      <c r="J51" s="69"/>
      <c r="K51" s="75"/>
      <c r="L51" s="79"/>
      <c r="M51" s="75"/>
      <c r="N51" s="75"/>
      <c r="O51" s="69"/>
      <c r="P51" s="69"/>
      <c r="Q51" s="69"/>
      <c r="R51" s="69"/>
      <c r="S51" s="69"/>
      <c r="T51" s="69"/>
      <c r="U51" s="69"/>
      <c r="V51" s="69"/>
      <c r="W51" s="69"/>
      <c r="X51" s="121"/>
      <c r="Y51" s="637">
        <f t="shared" si="0"/>
        <v>14000.000000000002</v>
      </c>
      <c r="Z51" s="74">
        <f t="shared" si="1"/>
        <v>214000</v>
      </c>
    </row>
    <row r="52" spans="1:26" ht="15.5" x14ac:dyDescent="0.35">
      <c r="A52" s="76"/>
      <c r="B52" s="76"/>
      <c r="C52" s="76"/>
      <c r="D52" s="76"/>
      <c r="E52" s="76"/>
      <c r="F52" s="93" t="s">
        <v>994</v>
      </c>
      <c r="G52" s="69"/>
      <c r="H52" s="87">
        <f>SUM(H51)</f>
        <v>200000</v>
      </c>
      <c r="I52" s="69"/>
      <c r="J52" s="69"/>
      <c r="K52" s="75"/>
      <c r="L52" s="79"/>
      <c r="M52" s="75"/>
      <c r="N52" s="75"/>
      <c r="O52" s="69"/>
      <c r="P52" s="69"/>
      <c r="Q52" s="69"/>
      <c r="R52" s="69"/>
      <c r="S52" s="69"/>
      <c r="T52" s="69"/>
      <c r="U52" s="69"/>
      <c r="V52" s="69"/>
      <c r="W52" s="69"/>
      <c r="X52" s="121"/>
      <c r="Y52" s="637">
        <f t="shared" si="0"/>
        <v>14000.000000000002</v>
      </c>
      <c r="Z52" s="87">
        <f t="shared" si="1"/>
        <v>214000</v>
      </c>
    </row>
    <row r="53" spans="1:26" ht="15.5" x14ac:dyDescent="0.35">
      <c r="A53" s="64"/>
      <c r="B53" s="64"/>
      <c r="C53" s="64"/>
      <c r="D53" s="64"/>
      <c r="E53" s="64"/>
      <c r="F53" s="66" t="s">
        <v>1572</v>
      </c>
      <c r="G53" s="64"/>
      <c r="H53" s="67"/>
      <c r="I53" s="64"/>
      <c r="J53" s="64"/>
      <c r="K53" s="68"/>
      <c r="L53" s="68"/>
      <c r="M53" s="68"/>
      <c r="N53" s="68"/>
      <c r="O53" s="64"/>
      <c r="P53" s="64"/>
      <c r="Q53" s="68"/>
      <c r="R53" s="64"/>
      <c r="S53" s="64"/>
      <c r="T53" s="64"/>
      <c r="U53" s="64"/>
      <c r="V53" s="64"/>
      <c r="W53" s="64"/>
      <c r="X53" s="115"/>
      <c r="Y53" s="637">
        <f t="shared" si="0"/>
        <v>0</v>
      </c>
      <c r="Z53" s="67">
        <f t="shared" si="1"/>
        <v>0</v>
      </c>
    </row>
    <row r="54" spans="1:26" ht="15.5" x14ac:dyDescent="0.35">
      <c r="A54" s="69"/>
      <c r="B54" s="69"/>
      <c r="C54" s="69"/>
      <c r="D54" s="69"/>
      <c r="E54" s="69"/>
      <c r="F54" s="69" t="s">
        <v>2297</v>
      </c>
      <c r="G54" s="69"/>
      <c r="H54" s="74">
        <v>850000</v>
      </c>
      <c r="I54" s="69"/>
      <c r="J54" s="69"/>
      <c r="K54" s="75"/>
      <c r="L54" s="75"/>
      <c r="M54" s="75"/>
      <c r="N54" s="75"/>
      <c r="O54" s="69"/>
      <c r="P54" s="69"/>
      <c r="Q54" s="75"/>
      <c r="R54" s="69"/>
      <c r="S54" s="69"/>
      <c r="T54" s="69"/>
      <c r="U54" s="69"/>
      <c r="V54" s="69"/>
      <c r="W54" s="69"/>
      <c r="X54" s="116"/>
      <c r="Y54" s="637">
        <f t="shared" si="0"/>
        <v>59500.000000000007</v>
      </c>
      <c r="Z54" s="74">
        <f t="shared" si="1"/>
        <v>909500</v>
      </c>
    </row>
    <row r="55" spans="1:26" ht="15.5" x14ac:dyDescent="0.35">
      <c r="A55" s="69"/>
      <c r="B55" s="69"/>
      <c r="C55" s="69"/>
      <c r="D55" s="69"/>
      <c r="E55" s="69"/>
      <c r="F55" s="93" t="s">
        <v>994</v>
      </c>
      <c r="G55" s="69"/>
      <c r="H55" s="87">
        <f>SUM(H54)</f>
        <v>850000</v>
      </c>
      <c r="I55" s="69"/>
      <c r="J55" s="69"/>
      <c r="K55" s="75"/>
      <c r="L55" s="75"/>
      <c r="M55" s="75"/>
      <c r="N55" s="75"/>
      <c r="O55" s="69"/>
      <c r="P55" s="69"/>
      <c r="Q55" s="75"/>
      <c r="R55" s="69"/>
      <c r="S55" s="69"/>
      <c r="T55" s="69"/>
      <c r="U55" s="69"/>
      <c r="V55" s="69"/>
      <c r="W55" s="69"/>
      <c r="X55" s="116"/>
      <c r="Y55" s="637">
        <f t="shared" si="0"/>
        <v>59500.000000000007</v>
      </c>
      <c r="Z55" s="87">
        <f t="shared" si="1"/>
        <v>909500</v>
      </c>
    </row>
    <row r="56" spans="1:26" ht="15.5" x14ac:dyDescent="0.35">
      <c r="A56" s="64"/>
      <c r="B56" s="64"/>
      <c r="C56" s="64"/>
      <c r="D56" s="64"/>
      <c r="E56" s="64"/>
      <c r="F56" s="96" t="s">
        <v>1582</v>
      </c>
      <c r="G56" s="64"/>
      <c r="H56" s="67"/>
      <c r="I56" s="64"/>
      <c r="J56" s="64"/>
      <c r="K56" s="68"/>
      <c r="L56" s="68"/>
      <c r="M56" s="68"/>
      <c r="N56" s="68"/>
      <c r="O56" s="64"/>
      <c r="P56" s="64"/>
      <c r="Q56" s="68"/>
      <c r="R56" s="64"/>
      <c r="S56" s="64"/>
      <c r="T56" s="64"/>
      <c r="U56" s="64"/>
      <c r="V56" s="64"/>
      <c r="W56" s="64"/>
      <c r="X56" s="115"/>
      <c r="Y56" s="637">
        <f t="shared" si="0"/>
        <v>0</v>
      </c>
      <c r="Z56" s="67">
        <f t="shared" si="1"/>
        <v>0</v>
      </c>
    </row>
    <row r="57" spans="1:26" ht="15.5" x14ac:dyDescent="0.35">
      <c r="A57" s="76"/>
      <c r="B57" s="76"/>
      <c r="C57" s="76"/>
      <c r="D57" s="76"/>
      <c r="E57" s="76"/>
      <c r="F57" s="79" t="s">
        <v>2298</v>
      </c>
      <c r="G57" s="69"/>
      <c r="H57" s="74">
        <v>400000</v>
      </c>
      <c r="I57" s="69"/>
      <c r="J57" s="69" t="s">
        <v>2299</v>
      </c>
      <c r="K57" s="75">
        <v>2014</v>
      </c>
      <c r="L57" s="79" t="s">
        <v>2300</v>
      </c>
      <c r="M57" s="75" t="s">
        <v>2301</v>
      </c>
      <c r="N57" s="75"/>
      <c r="O57" s="69"/>
      <c r="P57" s="69" t="s">
        <v>2302</v>
      </c>
      <c r="Q57" s="69" t="s">
        <v>2303</v>
      </c>
      <c r="R57" s="69"/>
      <c r="S57" s="69"/>
      <c r="T57" s="69"/>
      <c r="U57" s="69"/>
      <c r="V57" s="69"/>
      <c r="W57" s="69"/>
      <c r="X57" s="121"/>
      <c r="Y57" s="637">
        <f t="shared" si="0"/>
        <v>28000.000000000004</v>
      </c>
      <c r="Z57" s="74">
        <f t="shared" si="1"/>
        <v>428000</v>
      </c>
    </row>
    <row r="58" spans="1:26" ht="15.5" x14ac:dyDescent="0.35">
      <c r="A58" s="76"/>
      <c r="B58" s="76"/>
      <c r="C58" s="76"/>
      <c r="D58" s="76"/>
      <c r="E58" s="76"/>
      <c r="F58" s="93" t="s">
        <v>994</v>
      </c>
      <c r="G58" s="69"/>
      <c r="H58" s="87">
        <f>SUM(H57)</f>
        <v>400000</v>
      </c>
      <c r="I58" s="69"/>
      <c r="J58" s="69"/>
      <c r="K58" s="75"/>
      <c r="L58" s="79"/>
      <c r="M58" s="75"/>
      <c r="N58" s="75"/>
      <c r="O58" s="69"/>
      <c r="P58" s="69"/>
      <c r="Q58" s="69"/>
      <c r="R58" s="69"/>
      <c r="S58" s="69"/>
      <c r="T58" s="69"/>
      <c r="U58" s="69"/>
      <c r="V58" s="69"/>
      <c r="W58" s="69" t="s">
        <v>940</v>
      </c>
      <c r="X58" s="121"/>
      <c r="Y58" s="637">
        <f t="shared" si="0"/>
        <v>28000.000000000004</v>
      </c>
      <c r="Z58" s="87">
        <f t="shared" si="1"/>
        <v>428000</v>
      </c>
    </row>
    <row r="59" spans="1:26" ht="15.5" x14ac:dyDescent="0.35">
      <c r="F59" s="93" t="s">
        <v>894</v>
      </c>
      <c r="G59" s="69"/>
      <c r="H59" s="87">
        <f>SUM(H5:H58)/2</f>
        <v>82920000</v>
      </c>
      <c r="Y59" s="637">
        <f t="shared" si="0"/>
        <v>5804400.0000000009</v>
      </c>
      <c r="Z59" s="87">
        <f t="shared" si="1"/>
        <v>88724400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AA60"/>
  <sheetViews>
    <sheetView topLeftCell="F1" workbookViewId="0">
      <selection activeCell="Z1" sqref="I1:Z1048576"/>
    </sheetView>
  </sheetViews>
  <sheetFormatPr defaultRowHeight="14.5" x14ac:dyDescent="0.35"/>
  <cols>
    <col min="1" max="1" width="20.54296875" hidden="1" customWidth="1"/>
    <col min="2" max="2" width="20.7265625" hidden="1" customWidth="1"/>
    <col min="3" max="3" width="0" hidden="1" customWidth="1"/>
    <col min="4" max="4" width="40.1796875" hidden="1" customWidth="1"/>
    <col min="5" max="5" width="26.08984375" hidden="1" customWidth="1"/>
    <col min="6" max="6" width="82.90625" customWidth="1"/>
    <col min="7" max="7" width="26.1796875" hidden="1" customWidth="1"/>
    <col min="8" max="8" width="27.26953125" hidden="1" customWidth="1"/>
    <col min="9" max="9" width="28.81640625" style="104" hidden="1" customWidth="1"/>
    <col min="10" max="10" width="24.453125" hidden="1" customWidth="1"/>
    <col min="11" max="11" width="40.54296875" hidden="1" customWidth="1"/>
    <col min="12" max="12" width="35.7265625" hidden="1" customWidth="1"/>
    <col min="13" max="13" width="38.1796875" hidden="1" customWidth="1"/>
    <col min="14" max="14" width="50.54296875" hidden="1" customWidth="1"/>
    <col min="15" max="15" width="24.7265625" hidden="1" customWidth="1"/>
    <col min="16" max="16" width="36.1796875" hidden="1" customWidth="1"/>
    <col min="17" max="17" width="30.81640625" hidden="1" customWidth="1"/>
    <col min="18" max="18" width="23" hidden="1" customWidth="1"/>
    <col min="19" max="19" width="0" hidden="1" customWidth="1"/>
    <col min="20" max="20" width="28.1796875" hidden="1" customWidth="1"/>
    <col min="21" max="21" width="21" hidden="1" customWidth="1"/>
    <col min="22" max="22" width="27.1796875" hidden="1" customWidth="1"/>
    <col min="23" max="23" width="22.7265625" hidden="1" customWidth="1"/>
    <col min="24" max="24" width="0" hidden="1" customWidth="1"/>
    <col min="25" max="25" width="25.81640625" hidden="1" customWidth="1"/>
    <col min="26" max="26" width="9.81640625" hidden="1" customWidth="1"/>
    <col min="27" max="27" width="28.81640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29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51" t="s">
        <v>907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 t="s">
        <v>2304</v>
      </c>
      <c r="G3" s="57"/>
      <c r="H3" s="55"/>
      <c r="I3" s="58"/>
      <c r="J3" s="59"/>
      <c r="K3" s="60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"/>
      <c r="AA3" s="58"/>
    </row>
    <row r="4" spans="1:27" ht="15.5" x14ac:dyDescent="0.35">
      <c r="A4" s="64"/>
      <c r="B4" s="64"/>
      <c r="C4" s="64"/>
      <c r="D4" s="64"/>
      <c r="E4" s="64"/>
      <c r="F4" s="66" t="s">
        <v>2210</v>
      </c>
      <c r="G4" s="66"/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64"/>
      <c r="Z4" s="631">
        <v>7.0000000000000007E-2</v>
      </c>
      <c r="AA4" s="67"/>
    </row>
    <row r="5" spans="1:27" ht="15.5" x14ac:dyDescent="0.35">
      <c r="A5" s="69"/>
      <c r="B5" s="69"/>
      <c r="C5" s="69"/>
      <c r="D5" s="69"/>
      <c r="E5" s="69"/>
      <c r="F5" s="69" t="s">
        <v>2305</v>
      </c>
      <c r="G5" s="69"/>
      <c r="H5" s="69"/>
      <c r="I5" s="74">
        <v>650000</v>
      </c>
      <c r="J5" s="69"/>
      <c r="K5" s="69" t="s">
        <v>1147</v>
      </c>
      <c r="L5" s="75" t="s">
        <v>1063</v>
      </c>
      <c r="M5" s="75" t="s">
        <v>2306</v>
      </c>
      <c r="N5" s="75" t="s">
        <v>2307</v>
      </c>
      <c r="O5" s="75" t="s">
        <v>1063</v>
      </c>
      <c r="P5" s="69" t="s">
        <v>1773</v>
      </c>
      <c r="Q5" s="69" t="s">
        <v>2308</v>
      </c>
      <c r="R5" s="75" t="s">
        <v>1011</v>
      </c>
      <c r="S5" s="69"/>
      <c r="T5" s="69"/>
      <c r="U5" s="69"/>
      <c r="V5" s="69"/>
      <c r="W5" s="69"/>
      <c r="X5" s="69" t="s">
        <v>940</v>
      </c>
      <c r="Y5" s="116"/>
      <c r="Z5" s="637">
        <f>I5*Z$4</f>
        <v>45500.000000000007</v>
      </c>
      <c r="AA5" s="74">
        <f>I5+Z5</f>
        <v>695500</v>
      </c>
    </row>
    <row r="6" spans="1:27" ht="15.5" x14ac:dyDescent="0.35">
      <c r="A6" s="76"/>
      <c r="B6" s="77"/>
      <c r="C6" s="77"/>
      <c r="D6" s="77"/>
      <c r="E6" s="77"/>
      <c r="F6" s="69" t="s">
        <v>2309</v>
      </c>
      <c r="G6" s="69"/>
      <c r="H6" s="69"/>
      <c r="I6" s="74">
        <v>600000</v>
      </c>
      <c r="J6" s="69"/>
      <c r="K6" s="69" t="s">
        <v>1671</v>
      </c>
      <c r="L6" s="75" t="s">
        <v>1063</v>
      </c>
      <c r="M6" s="75" t="s">
        <v>2218</v>
      </c>
      <c r="N6" s="79" t="s">
        <v>2310</v>
      </c>
      <c r="O6" s="75" t="s">
        <v>1063</v>
      </c>
      <c r="P6" s="69" t="s">
        <v>1773</v>
      </c>
      <c r="Q6" s="69" t="s">
        <v>1812</v>
      </c>
      <c r="R6" s="69" t="s">
        <v>1011</v>
      </c>
      <c r="S6" s="69"/>
      <c r="T6" s="69"/>
      <c r="U6" s="69"/>
      <c r="V6" s="69"/>
      <c r="W6" s="69"/>
      <c r="X6" s="69" t="s">
        <v>940</v>
      </c>
      <c r="Y6" s="121"/>
      <c r="Z6" s="637">
        <f t="shared" ref="Z6:Z60" si="0">I6*Z$4</f>
        <v>42000.000000000007</v>
      </c>
      <c r="AA6" s="74">
        <f t="shared" ref="AA6:AA60" si="1">I6+Z6</f>
        <v>642000</v>
      </c>
    </row>
    <row r="7" spans="1:27" ht="15.5" x14ac:dyDescent="0.35">
      <c r="A7" s="76"/>
      <c r="B7" s="76"/>
      <c r="C7" s="76"/>
      <c r="D7" s="76"/>
      <c r="E7" s="76"/>
      <c r="F7" s="69" t="s">
        <v>2311</v>
      </c>
      <c r="G7" s="69"/>
      <c r="H7" s="69"/>
      <c r="I7" s="74">
        <v>600000</v>
      </c>
      <c r="J7" s="69"/>
      <c r="K7" s="69" t="s">
        <v>1671</v>
      </c>
      <c r="L7" s="75" t="s">
        <v>1063</v>
      </c>
      <c r="M7" s="75" t="s">
        <v>2218</v>
      </c>
      <c r="N7" s="80" t="s">
        <v>2312</v>
      </c>
      <c r="O7" s="75" t="s">
        <v>1063</v>
      </c>
      <c r="P7" s="69" t="s">
        <v>1773</v>
      </c>
      <c r="Q7" s="69" t="s">
        <v>1812</v>
      </c>
      <c r="R7" s="69" t="s">
        <v>1011</v>
      </c>
      <c r="S7" s="69"/>
      <c r="T7" s="69"/>
      <c r="U7" s="69"/>
      <c r="V7" s="69"/>
      <c r="W7" s="69"/>
      <c r="X7" s="69" t="s">
        <v>940</v>
      </c>
      <c r="Y7" s="121"/>
      <c r="Z7" s="637">
        <f t="shared" si="0"/>
        <v>42000.000000000007</v>
      </c>
      <c r="AA7" s="74">
        <f t="shared" si="1"/>
        <v>642000</v>
      </c>
    </row>
    <row r="8" spans="1:27" ht="15.5" x14ac:dyDescent="0.35">
      <c r="A8" s="76"/>
      <c r="B8" s="76"/>
      <c r="C8" s="76"/>
      <c r="D8" s="76"/>
      <c r="E8" s="76"/>
      <c r="F8" s="69" t="s">
        <v>2313</v>
      </c>
      <c r="G8" s="69"/>
      <c r="H8" s="69"/>
      <c r="I8" s="74">
        <v>650000</v>
      </c>
      <c r="J8" s="69"/>
      <c r="K8" s="69" t="s">
        <v>1147</v>
      </c>
      <c r="L8" s="75" t="s">
        <v>1063</v>
      </c>
      <c r="M8" s="75" t="s">
        <v>2306</v>
      </c>
      <c r="N8" s="80" t="s">
        <v>2314</v>
      </c>
      <c r="O8" s="75" t="s">
        <v>1063</v>
      </c>
      <c r="P8" s="69" t="s">
        <v>1773</v>
      </c>
      <c r="Q8" s="69" t="s">
        <v>2308</v>
      </c>
      <c r="R8" s="69" t="s">
        <v>1011</v>
      </c>
      <c r="S8" s="69"/>
      <c r="T8" s="69"/>
      <c r="U8" s="69"/>
      <c r="V8" s="69"/>
      <c r="W8" s="69"/>
      <c r="X8" s="69" t="s">
        <v>940</v>
      </c>
      <c r="Y8" s="121"/>
      <c r="Z8" s="637">
        <f t="shared" si="0"/>
        <v>45500.000000000007</v>
      </c>
      <c r="AA8" s="74">
        <f t="shared" si="1"/>
        <v>695500</v>
      </c>
    </row>
    <row r="9" spans="1:27" ht="15.5" x14ac:dyDescent="0.35">
      <c r="A9" s="76"/>
      <c r="B9" s="76"/>
      <c r="C9" s="76"/>
      <c r="D9" s="76"/>
      <c r="E9" s="76"/>
      <c r="F9" s="69" t="s">
        <v>2315</v>
      </c>
      <c r="G9" s="69"/>
      <c r="H9" s="69"/>
      <c r="I9" s="74">
        <v>600000</v>
      </c>
      <c r="J9" s="69"/>
      <c r="K9" s="69" t="s">
        <v>1671</v>
      </c>
      <c r="L9" s="75" t="s">
        <v>1063</v>
      </c>
      <c r="M9" s="75" t="s">
        <v>2218</v>
      </c>
      <c r="N9" s="80" t="s">
        <v>2316</v>
      </c>
      <c r="O9" s="75" t="s">
        <v>1063</v>
      </c>
      <c r="P9" s="69" t="s">
        <v>1773</v>
      </c>
      <c r="Q9" s="69" t="s">
        <v>1812</v>
      </c>
      <c r="R9" s="69" t="s">
        <v>1011</v>
      </c>
      <c r="S9" s="69"/>
      <c r="T9" s="69"/>
      <c r="U9" s="69"/>
      <c r="V9" s="69"/>
      <c r="W9" s="69"/>
      <c r="X9" s="69" t="s">
        <v>940</v>
      </c>
      <c r="Y9" s="121"/>
      <c r="Z9" s="637">
        <f t="shared" si="0"/>
        <v>42000.000000000007</v>
      </c>
      <c r="AA9" s="74">
        <f t="shared" si="1"/>
        <v>642000</v>
      </c>
    </row>
    <row r="10" spans="1:27" ht="15.5" x14ac:dyDescent="0.35">
      <c r="A10" s="76"/>
      <c r="B10" s="76"/>
      <c r="C10" s="76"/>
      <c r="D10" s="76"/>
      <c r="E10" s="76"/>
      <c r="F10" s="69" t="s">
        <v>2317</v>
      </c>
      <c r="G10" s="69"/>
      <c r="H10" s="69"/>
      <c r="I10" s="74">
        <v>650000</v>
      </c>
      <c r="J10" s="69"/>
      <c r="K10" s="69" t="s">
        <v>1671</v>
      </c>
      <c r="L10" s="75" t="s">
        <v>1063</v>
      </c>
      <c r="M10" s="75" t="s">
        <v>2318</v>
      </c>
      <c r="N10" s="75" t="s">
        <v>2319</v>
      </c>
      <c r="O10" s="75" t="s">
        <v>1063</v>
      </c>
      <c r="P10" s="69" t="s">
        <v>1773</v>
      </c>
      <c r="Q10" s="69" t="s">
        <v>2308</v>
      </c>
      <c r="R10" s="69" t="s">
        <v>1011</v>
      </c>
      <c r="S10" s="69"/>
      <c r="T10" s="69"/>
      <c r="U10" s="69"/>
      <c r="V10" s="69"/>
      <c r="W10" s="69"/>
      <c r="X10" s="69" t="s">
        <v>940</v>
      </c>
      <c r="Y10" s="121"/>
      <c r="Z10" s="637">
        <f t="shared" si="0"/>
        <v>45500.000000000007</v>
      </c>
      <c r="AA10" s="74">
        <f t="shared" si="1"/>
        <v>695500</v>
      </c>
    </row>
    <row r="11" spans="1:27" ht="15.5" x14ac:dyDescent="0.35">
      <c r="A11" s="76"/>
      <c r="B11" s="76"/>
      <c r="C11" s="76"/>
      <c r="D11" s="76"/>
      <c r="E11" s="76"/>
      <c r="F11" s="69" t="s">
        <v>2320</v>
      </c>
      <c r="G11" s="69"/>
      <c r="H11" s="69"/>
      <c r="I11" s="74">
        <v>650000</v>
      </c>
      <c r="J11" s="69"/>
      <c r="K11" s="69" t="s">
        <v>1671</v>
      </c>
      <c r="L11" s="75" t="s">
        <v>1063</v>
      </c>
      <c r="M11" s="75" t="s">
        <v>2318</v>
      </c>
      <c r="N11" s="75" t="s">
        <v>2321</v>
      </c>
      <c r="O11" s="75" t="s">
        <v>1063</v>
      </c>
      <c r="P11" s="69" t="s">
        <v>1773</v>
      </c>
      <c r="Q11" s="69" t="s">
        <v>2308</v>
      </c>
      <c r="R11" s="69" t="s">
        <v>1011</v>
      </c>
      <c r="S11" s="69"/>
      <c r="T11" s="69"/>
      <c r="U11" s="69"/>
      <c r="V11" s="69"/>
      <c r="W11" s="69"/>
      <c r="X11" s="69" t="s">
        <v>940</v>
      </c>
      <c r="Y11" s="121"/>
      <c r="Z11" s="637">
        <f t="shared" si="0"/>
        <v>45500.000000000007</v>
      </c>
      <c r="AA11" s="74">
        <f t="shared" si="1"/>
        <v>695500</v>
      </c>
    </row>
    <row r="12" spans="1:27" ht="15.5" x14ac:dyDescent="0.35">
      <c r="A12" s="76"/>
      <c r="B12" s="76"/>
      <c r="C12" s="76"/>
      <c r="D12" s="76"/>
      <c r="E12" s="76"/>
      <c r="F12" s="69" t="s">
        <v>2322</v>
      </c>
      <c r="G12" s="69"/>
      <c r="H12" s="69"/>
      <c r="I12" s="74">
        <v>650000</v>
      </c>
      <c r="J12" s="69"/>
      <c r="K12" s="69" t="s">
        <v>1671</v>
      </c>
      <c r="L12" s="75" t="s">
        <v>1063</v>
      </c>
      <c r="M12" s="75" t="s">
        <v>2318</v>
      </c>
      <c r="N12" s="75" t="s">
        <v>2323</v>
      </c>
      <c r="O12" s="75" t="s">
        <v>1063</v>
      </c>
      <c r="P12" s="69" t="s">
        <v>1773</v>
      </c>
      <c r="Q12" s="69" t="s">
        <v>2308</v>
      </c>
      <c r="R12" s="69" t="s">
        <v>1011</v>
      </c>
      <c r="S12" s="69"/>
      <c r="T12" s="69"/>
      <c r="U12" s="69"/>
      <c r="V12" s="69"/>
      <c r="W12" s="69"/>
      <c r="X12" s="69" t="s">
        <v>940</v>
      </c>
      <c r="Y12" s="121"/>
      <c r="Z12" s="637">
        <f t="shared" si="0"/>
        <v>45500.000000000007</v>
      </c>
      <c r="AA12" s="74">
        <f t="shared" si="1"/>
        <v>695500</v>
      </c>
    </row>
    <row r="13" spans="1:27" ht="15.5" x14ac:dyDescent="0.35">
      <c r="A13" s="76"/>
      <c r="B13" s="76"/>
      <c r="C13" s="76"/>
      <c r="D13" s="76"/>
      <c r="E13" s="76"/>
      <c r="F13" s="69" t="s">
        <v>2324</v>
      </c>
      <c r="G13" s="69"/>
      <c r="H13" s="69"/>
      <c r="I13" s="74">
        <v>600000</v>
      </c>
      <c r="J13" s="69"/>
      <c r="K13" s="69" t="s">
        <v>1671</v>
      </c>
      <c r="L13" s="75" t="s">
        <v>1063</v>
      </c>
      <c r="M13" s="75" t="s">
        <v>2218</v>
      </c>
      <c r="N13" s="75" t="s">
        <v>2325</v>
      </c>
      <c r="O13" s="75" t="s">
        <v>1063</v>
      </c>
      <c r="P13" s="69" t="s">
        <v>1773</v>
      </c>
      <c r="Q13" s="69" t="s">
        <v>1812</v>
      </c>
      <c r="R13" s="69" t="s">
        <v>1011</v>
      </c>
      <c r="S13" s="69"/>
      <c r="T13" s="69"/>
      <c r="U13" s="69"/>
      <c r="V13" s="69"/>
      <c r="W13" s="69"/>
      <c r="X13" s="69" t="s">
        <v>940</v>
      </c>
      <c r="Y13" s="121"/>
      <c r="Z13" s="637">
        <f t="shared" si="0"/>
        <v>42000.000000000007</v>
      </c>
      <c r="AA13" s="74">
        <f t="shared" si="1"/>
        <v>642000</v>
      </c>
    </row>
    <row r="14" spans="1:27" ht="15.5" x14ac:dyDescent="0.35">
      <c r="A14" s="76"/>
      <c r="B14" s="76"/>
      <c r="C14" s="76"/>
      <c r="D14" s="76"/>
      <c r="E14" s="76"/>
      <c r="F14" s="69" t="s">
        <v>2326</v>
      </c>
      <c r="G14" s="69"/>
      <c r="H14" s="69"/>
      <c r="I14" s="74">
        <v>600000</v>
      </c>
      <c r="J14" s="69"/>
      <c r="K14" s="69" t="s">
        <v>2018</v>
      </c>
      <c r="L14" s="69" t="s">
        <v>2018</v>
      </c>
      <c r="M14" s="69" t="s">
        <v>2018</v>
      </c>
      <c r="N14" s="69" t="s">
        <v>2018</v>
      </c>
      <c r="O14" s="69" t="s">
        <v>1063</v>
      </c>
      <c r="P14" s="69" t="s">
        <v>2018</v>
      </c>
      <c r="Q14" s="69" t="s">
        <v>2018</v>
      </c>
      <c r="R14" s="69" t="s">
        <v>2018</v>
      </c>
      <c r="S14" s="69"/>
      <c r="T14" s="69"/>
      <c r="U14" s="69"/>
      <c r="V14" s="69"/>
      <c r="W14" s="69"/>
      <c r="X14" s="69" t="s">
        <v>940</v>
      </c>
      <c r="Y14" s="121"/>
      <c r="Z14" s="637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76"/>
      <c r="C15" s="76"/>
      <c r="D15" s="76"/>
      <c r="E15" s="76"/>
      <c r="F15" s="69" t="s">
        <v>2327</v>
      </c>
      <c r="G15" s="69"/>
      <c r="H15" s="69"/>
      <c r="I15" s="74">
        <v>600000</v>
      </c>
      <c r="J15" s="69"/>
      <c r="K15" s="69" t="s">
        <v>1671</v>
      </c>
      <c r="L15" s="75" t="s">
        <v>1063</v>
      </c>
      <c r="M15" s="75" t="s">
        <v>2218</v>
      </c>
      <c r="N15" s="75" t="s">
        <v>2328</v>
      </c>
      <c r="O15" s="75" t="s">
        <v>1063</v>
      </c>
      <c r="P15" s="69" t="s">
        <v>1773</v>
      </c>
      <c r="Q15" s="69" t="s">
        <v>1812</v>
      </c>
      <c r="R15" s="69" t="s">
        <v>1011</v>
      </c>
      <c r="S15" s="69"/>
      <c r="T15" s="69"/>
      <c r="U15" s="69"/>
      <c r="V15" s="69"/>
      <c r="W15" s="69"/>
      <c r="X15" s="69" t="s">
        <v>940</v>
      </c>
      <c r="Y15" s="121"/>
      <c r="Z15" s="637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76"/>
      <c r="C16" s="76"/>
      <c r="D16" s="76"/>
      <c r="E16" s="76"/>
      <c r="F16" s="69" t="s">
        <v>2329</v>
      </c>
      <c r="G16" s="69"/>
      <c r="H16" s="69"/>
      <c r="I16" s="74">
        <v>600000</v>
      </c>
      <c r="J16" s="69"/>
      <c r="K16" s="69" t="s">
        <v>1671</v>
      </c>
      <c r="L16" s="75" t="s">
        <v>1063</v>
      </c>
      <c r="M16" s="75"/>
      <c r="N16" s="75" t="s">
        <v>2330</v>
      </c>
      <c r="O16" s="75" t="s">
        <v>1063</v>
      </c>
      <c r="P16" s="69" t="s">
        <v>1773</v>
      </c>
      <c r="Q16" s="69" t="s">
        <v>1812</v>
      </c>
      <c r="R16" s="69" t="s">
        <v>1011</v>
      </c>
      <c r="S16" s="69"/>
      <c r="T16" s="69"/>
      <c r="U16" s="69"/>
      <c r="V16" s="69"/>
      <c r="W16" s="69"/>
      <c r="X16" s="69" t="s">
        <v>940</v>
      </c>
      <c r="Y16" s="121"/>
      <c r="Z16" s="637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76"/>
      <c r="C17" s="76"/>
      <c r="D17" s="76"/>
      <c r="E17" s="76"/>
      <c r="F17" s="86" t="s">
        <v>994</v>
      </c>
      <c r="G17" s="86"/>
      <c r="H17" s="86"/>
      <c r="I17" s="87">
        <f>SUM(I5:I16)</f>
        <v>7450000</v>
      </c>
      <c r="J17" s="69"/>
      <c r="K17" s="69"/>
      <c r="L17" s="75"/>
      <c r="M17" s="75"/>
      <c r="N17" s="75"/>
      <c r="O17" s="75"/>
      <c r="P17" s="69"/>
      <c r="Q17" s="69"/>
      <c r="R17" s="69"/>
      <c r="S17" s="69"/>
      <c r="T17" s="69"/>
      <c r="U17" s="69"/>
      <c r="V17" s="69"/>
      <c r="W17" s="69"/>
      <c r="X17" s="69"/>
      <c r="Y17" s="121"/>
      <c r="Z17" s="637">
        <f t="shared" si="0"/>
        <v>521500.00000000006</v>
      </c>
      <c r="AA17" s="87">
        <f t="shared" si="1"/>
        <v>7971500</v>
      </c>
    </row>
    <row r="18" spans="1:27" ht="15.5" x14ac:dyDescent="0.35">
      <c r="A18" s="64"/>
      <c r="B18" s="64"/>
      <c r="C18" s="64"/>
      <c r="D18" s="64"/>
      <c r="E18" s="64"/>
      <c r="F18" s="89" t="s">
        <v>1347</v>
      </c>
      <c r="G18" s="89"/>
      <c r="H18" s="64"/>
      <c r="I18" s="67"/>
      <c r="J18" s="64"/>
      <c r="K18" s="64"/>
      <c r="L18" s="68"/>
      <c r="M18" s="68"/>
      <c r="N18" s="68"/>
      <c r="O18" s="68"/>
      <c r="P18" s="64"/>
      <c r="Q18" s="64"/>
      <c r="R18" s="68"/>
      <c r="S18" s="64"/>
      <c r="T18" s="64"/>
      <c r="U18" s="64"/>
      <c r="V18" s="64"/>
      <c r="W18" s="64"/>
      <c r="X18" s="64"/>
      <c r="Y18" s="115"/>
      <c r="Z18" s="637">
        <f t="shared" si="0"/>
        <v>0</v>
      </c>
      <c r="AA18" s="67">
        <f t="shared" si="1"/>
        <v>0</v>
      </c>
    </row>
    <row r="19" spans="1:27" ht="15.5" x14ac:dyDescent="0.35">
      <c r="A19" s="76"/>
      <c r="B19" s="76"/>
      <c r="C19" s="76"/>
      <c r="D19" s="76"/>
      <c r="E19" s="76"/>
      <c r="F19" s="79" t="s">
        <v>2331</v>
      </c>
      <c r="G19" s="79"/>
      <c r="H19" s="69"/>
      <c r="I19" s="74">
        <v>200000</v>
      </c>
      <c r="J19" s="69"/>
      <c r="K19" s="69" t="s">
        <v>1062</v>
      </c>
      <c r="L19" s="75" t="s">
        <v>1082</v>
      </c>
      <c r="M19" s="79" t="s">
        <v>2099</v>
      </c>
      <c r="N19" s="75">
        <v>2004322163</v>
      </c>
      <c r="O19" s="75"/>
      <c r="P19" s="75"/>
      <c r="Q19" s="75" t="s">
        <v>1065</v>
      </c>
      <c r="R19" s="75" t="s">
        <v>2332</v>
      </c>
      <c r="S19" s="69"/>
      <c r="T19" s="69"/>
      <c r="U19" s="69"/>
      <c r="V19" s="69"/>
      <c r="W19" s="69"/>
      <c r="X19" s="69"/>
      <c r="Y19" s="121" t="s">
        <v>2333</v>
      </c>
      <c r="Z19" s="637">
        <f t="shared" si="0"/>
        <v>14000.000000000002</v>
      </c>
      <c r="AA19" s="74">
        <f t="shared" si="1"/>
        <v>214000</v>
      </c>
    </row>
    <row r="20" spans="1:27" ht="15.5" x14ac:dyDescent="0.35">
      <c r="A20" s="76"/>
      <c r="B20" s="76"/>
      <c r="C20" s="76"/>
      <c r="D20" s="76"/>
      <c r="E20" s="76"/>
      <c r="F20" s="79" t="s">
        <v>2334</v>
      </c>
      <c r="G20" s="79"/>
      <c r="H20" s="69"/>
      <c r="I20" s="74">
        <v>200000</v>
      </c>
      <c r="J20" s="69"/>
      <c r="K20" s="69" t="s">
        <v>1062</v>
      </c>
      <c r="L20" s="75" t="s">
        <v>1082</v>
      </c>
      <c r="M20" s="79" t="s">
        <v>2335</v>
      </c>
      <c r="N20" s="75">
        <v>2004322162</v>
      </c>
      <c r="O20" s="75"/>
      <c r="P20" s="75"/>
      <c r="Q20" s="75" t="s">
        <v>1065</v>
      </c>
      <c r="R20" s="75" t="s">
        <v>2332</v>
      </c>
      <c r="S20" s="69"/>
      <c r="T20" s="69"/>
      <c r="U20" s="69"/>
      <c r="V20" s="69"/>
      <c r="W20" s="69"/>
      <c r="X20" s="69"/>
      <c r="Y20" s="115"/>
      <c r="Z20" s="637">
        <f t="shared" si="0"/>
        <v>14000.000000000002</v>
      </c>
      <c r="AA20" s="74">
        <f t="shared" si="1"/>
        <v>214000</v>
      </c>
    </row>
    <row r="21" spans="1:27" ht="15.5" x14ac:dyDescent="0.35">
      <c r="A21" s="76"/>
      <c r="B21" s="76"/>
      <c r="C21" s="76"/>
      <c r="D21" s="76"/>
      <c r="E21" s="76"/>
      <c r="F21" s="86" t="s">
        <v>994</v>
      </c>
      <c r="G21" s="79"/>
      <c r="H21" s="69"/>
      <c r="I21" s="87">
        <f>SUM(I19:I20)</f>
        <v>400000</v>
      </c>
      <c r="J21" s="69"/>
      <c r="K21" s="69"/>
      <c r="L21" s="75"/>
      <c r="M21" s="79"/>
      <c r="N21" s="75"/>
      <c r="O21" s="75"/>
      <c r="P21" s="75"/>
      <c r="Q21" s="75"/>
      <c r="R21" s="75"/>
      <c r="S21" s="69"/>
      <c r="T21" s="69"/>
      <c r="U21" s="69"/>
      <c r="V21" s="69"/>
      <c r="W21" s="69"/>
      <c r="X21" s="69"/>
      <c r="Y21" s="115"/>
      <c r="Z21" s="637">
        <f t="shared" si="0"/>
        <v>28000.000000000004</v>
      </c>
      <c r="AA21" s="87">
        <f t="shared" si="1"/>
        <v>428000</v>
      </c>
    </row>
    <row r="22" spans="1:27" s="139" customFormat="1" ht="15.5" x14ac:dyDescent="0.35">
      <c r="A22" s="64"/>
      <c r="B22" s="64"/>
      <c r="C22" s="64"/>
      <c r="D22" s="64"/>
      <c r="E22" s="64"/>
      <c r="F22" s="96" t="s">
        <v>1145</v>
      </c>
      <c r="G22" s="96"/>
      <c r="H22" s="64"/>
      <c r="I22" s="67"/>
      <c r="J22" s="64"/>
      <c r="K22" s="64"/>
      <c r="L22" s="68"/>
      <c r="M22" s="97"/>
      <c r="N22" s="68"/>
      <c r="O22" s="68"/>
      <c r="P22" s="64"/>
      <c r="Q22" s="64"/>
      <c r="R22" s="64"/>
      <c r="S22" s="64"/>
      <c r="T22" s="64"/>
      <c r="U22" s="64"/>
      <c r="V22" s="64"/>
      <c r="W22" s="64"/>
      <c r="X22" s="64"/>
      <c r="Y22" s="115"/>
      <c r="Z22" s="637">
        <f t="shared" si="0"/>
        <v>0</v>
      </c>
      <c r="AA22" s="67">
        <f t="shared" si="1"/>
        <v>0</v>
      </c>
    </row>
    <row r="23" spans="1:27" ht="15.5" x14ac:dyDescent="0.35">
      <c r="A23" s="76"/>
      <c r="B23" s="76"/>
      <c r="C23" s="76"/>
      <c r="D23" s="76"/>
      <c r="E23" s="76"/>
      <c r="F23" s="69" t="s">
        <v>2336</v>
      </c>
      <c r="G23" s="69"/>
      <c r="H23" s="69"/>
      <c r="I23" s="74">
        <v>200000</v>
      </c>
      <c r="J23" s="69"/>
      <c r="K23" s="69" t="s">
        <v>1671</v>
      </c>
      <c r="L23" s="75" t="s">
        <v>1063</v>
      </c>
      <c r="M23" s="75" t="s">
        <v>2337</v>
      </c>
      <c r="N23" s="79" t="s">
        <v>2338</v>
      </c>
      <c r="O23" s="75"/>
      <c r="P23" s="69"/>
      <c r="Q23" s="69" t="s">
        <v>1063</v>
      </c>
      <c r="R23" s="69" t="s">
        <v>2339</v>
      </c>
      <c r="S23" s="69"/>
      <c r="T23" s="69"/>
      <c r="U23" s="69"/>
      <c r="V23" s="69"/>
      <c r="W23" s="69"/>
      <c r="X23" s="69"/>
      <c r="Y23" s="633"/>
      <c r="Z23" s="637">
        <f t="shared" si="0"/>
        <v>14000.000000000002</v>
      </c>
      <c r="AA23" s="74">
        <f t="shared" si="1"/>
        <v>214000</v>
      </c>
    </row>
    <row r="24" spans="1:27" ht="15.5" x14ac:dyDescent="0.35">
      <c r="A24" s="76"/>
      <c r="B24" s="76"/>
      <c r="C24" s="76"/>
      <c r="D24" s="76"/>
      <c r="E24" s="76"/>
      <c r="F24" s="69" t="s">
        <v>2340</v>
      </c>
      <c r="G24" s="69"/>
      <c r="H24" s="69"/>
      <c r="I24" s="74">
        <v>200000</v>
      </c>
      <c r="J24" s="69"/>
      <c r="K24" s="69" t="s">
        <v>933</v>
      </c>
      <c r="L24" s="75" t="s">
        <v>1063</v>
      </c>
      <c r="M24" s="79" t="s">
        <v>2341</v>
      </c>
      <c r="N24" s="75">
        <v>501430</v>
      </c>
      <c r="O24" s="75"/>
      <c r="P24" s="69"/>
      <c r="Q24" s="69" t="s">
        <v>1063</v>
      </c>
      <c r="R24" s="69" t="s">
        <v>2339</v>
      </c>
      <c r="S24" s="69"/>
      <c r="T24" s="69"/>
      <c r="U24" s="69"/>
      <c r="V24" s="69"/>
      <c r="W24" s="69"/>
      <c r="X24" s="69"/>
      <c r="Y24" s="633"/>
      <c r="Z24" s="637">
        <f t="shared" si="0"/>
        <v>14000.000000000002</v>
      </c>
      <c r="AA24" s="74">
        <f t="shared" si="1"/>
        <v>214000</v>
      </c>
    </row>
    <row r="25" spans="1:27" ht="15.5" x14ac:dyDescent="0.35">
      <c r="A25" s="76"/>
      <c r="B25" s="76"/>
      <c r="C25" s="76"/>
      <c r="D25" s="76"/>
      <c r="E25" s="76"/>
      <c r="F25" s="69" t="s">
        <v>2340</v>
      </c>
      <c r="G25" s="69"/>
      <c r="H25" s="69"/>
      <c r="I25" s="74">
        <v>200000</v>
      </c>
      <c r="J25" s="69"/>
      <c r="K25" s="69" t="s">
        <v>1123</v>
      </c>
      <c r="L25" s="75" t="s">
        <v>1063</v>
      </c>
      <c r="M25" s="79" t="s">
        <v>2342</v>
      </c>
      <c r="N25" s="75">
        <v>9101456</v>
      </c>
      <c r="O25" s="75"/>
      <c r="P25" s="69"/>
      <c r="Q25" s="69" t="s">
        <v>1063</v>
      </c>
      <c r="R25" s="69" t="s">
        <v>2339</v>
      </c>
      <c r="S25" s="69"/>
      <c r="T25" s="69"/>
      <c r="U25" s="69"/>
      <c r="V25" s="69"/>
      <c r="W25" s="69"/>
      <c r="X25" s="69"/>
      <c r="Y25" s="633"/>
      <c r="Z25" s="637">
        <f t="shared" si="0"/>
        <v>14000.000000000002</v>
      </c>
      <c r="AA25" s="74">
        <f t="shared" si="1"/>
        <v>214000</v>
      </c>
    </row>
    <row r="26" spans="1:27" ht="15.5" x14ac:dyDescent="0.35">
      <c r="A26" s="76"/>
      <c r="B26" s="76"/>
      <c r="C26" s="76"/>
      <c r="D26" s="76"/>
      <c r="E26" s="76"/>
      <c r="F26" s="69" t="s">
        <v>2343</v>
      </c>
      <c r="G26" s="69"/>
      <c r="H26" s="69"/>
      <c r="I26" s="74">
        <v>150000</v>
      </c>
      <c r="J26" s="69"/>
      <c r="K26" s="69" t="s">
        <v>1671</v>
      </c>
      <c r="L26" s="75" t="s">
        <v>1063</v>
      </c>
      <c r="M26" s="79" t="s">
        <v>1865</v>
      </c>
      <c r="N26" s="75" t="s">
        <v>1063</v>
      </c>
      <c r="O26" s="75"/>
      <c r="P26" s="69"/>
      <c r="Q26" s="69" t="s">
        <v>1063</v>
      </c>
      <c r="R26" s="69" t="s">
        <v>2339</v>
      </c>
      <c r="S26" s="69"/>
      <c r="T26" s="69"/>
      <c r="U26" s="69"/>
      <c r="V26" s="69"/>
      <c r="W26" s="69"/>
      <c r="X26" s="69"/>
      <c r="Y26" s="633"/>
      <c r="Z26" s="637">
        <f t="shared" si="0"/>
        <v>10500.000000000002</v>
      </c>
      <c r="AA26" s="74">
        <f t="shared" si="1"/>
        <v>160500</v>
      </c>
    </row>
    <row r="27" spans="1:27" ht="15.5" x14ac:dyDescent="0.35">
      <c r="A27" s="76"/>
      <c r="B27" s="76"/>
      <c r="C27" s="76"/>
      <c r="D27" s="76"/>
      <c r="E27" s="76"/>
      <c r="F27" s="69" t="s">
        <v>2344</v>
      </c>
      <c r="G27" s="69"/>
      <c r="H27" s="69"/>
      <c r="I27" s="74">
        <v>150000</v>
      </c>
      <c r="J27" s="69"/>
      <c r="K27" s="69" t="s">
        <v>1671</v>
      </c>
      <c r="L27" s="75" t="s">
        <v>1063</v>
      </c>
      <c r="M27" s="79" t="s">
        <v>1865</v>
      </c>
      <c r="N27" s="75" t="s">
        <v>1063</v>
      </c>
      <c r="O27" s="75"/>
      <c r="P27" s="69"/>
      <c r="Q27" s="69" t="s">
        <v>1063</v>
      </c>
      <c r="R27" s="69" t="s">
        <v>2339</v>
      </c>
      <c r="S27" s="69"/>
      <c r="T27" s="69"/>
      <c r="U27" s="69"/>
      <c r="V27" s="69"/>
      <c r="W27" s="69"/>
      <c r="X27" s="69"/>
      <c r="Y27" s="633"/>
      <c r="Z27" s="637">
        <f t="shared" si="0"/>
        <v>10500.000000000002</v>
      </c>
      <c r="AA27" s="74">
        <f t="shared" si="1"/>
        <v>160500</v>
      </c>
    </row>
    <row r="28" spans="1:27" ht="15.5" x14ac:dyDescent="0.35">
      <c r="A28" s="76"/>
      <c r="B28" s="76"/>
      <c r="C28" s="76"/>
      <c r="D28" s="76"/>
      <c r="E28" s="76"/>
      <c r="F28" s="69" t="s">
        <v>2345</v>
      </c>
      <c r="G28" s="69"/>
      <c r="H28" s="69"/>
      <c r="I28" s="74">
        <v>200000</v>
      </c>
      <c r="J28" s="69"/>
      <c r="K28" s="69" t="s">
        <v>1671</v>
      </c>
      <c r="L28" s="75" t="s">
        <v>1063</v>
      </c>
      <c r="M28" s="75" t="s">
        <v>2337</v>
      </c>
      <c r="N28" s="137" t="s">
        <v>2346</v>
      </c>
      <c r="O28" s="75"/>
      <c r="P28" s="69"/>
      <c r="Q28" s="69" t="s">
        <v>1063</v>
      </c>
      <c r="R28" s="69" t="s">
        <v>2339</v>
      </c>
      <c r="S28" s="69"/>
      <c r="T28" s="69"/>
      <c r="U28" s="69"/>
      <c r="V28" s="69"/>
      <c r="W28" s="69"/>
      <c r="X28" s="69"/>
      <c r="Y28" s="633"/>
      <c r="Z28" s="637">
        <f t="shared" si="0"/>
        <v>14000.000000000002</v>
      </c>
      <c r="AA28" s="74">
        <f t="shared" si="1"/>
        <v>214000</v>
      </c>
    </row>
    <row r="29" spans="1:27" ht="15.5" x14ac:dyDescent="0.35">
      <c r="A29" s="76"/>
      <c r="B29" s="76"/>
      <c r="C29" s="76"/>
      <c r="D29" s="76"/>
      <c r="E29" s="76"/>
      <c r="F29" s="69" t="s">
        <v>2347</v>
      </c>
      <c r="G29" s="69"/>
      <c r="H29" s="69"/>
      <c r="I29" s="74">
        <v>150000</v>
      </c>
      <c r="J29" s="69"/>
      <c r="K29" s="69" t="s">
        <v>1671</v>
      </c>
      <c r="L29" s="75" t="s">
        <v>1063</v>
      </c>
      <c r="M29" s="79" t="s">
        <v>1865</v>
      </c>
      <c r="N29" s="75" t="s">
        <v>1063</v>
      </c>
      <c r="O29" s="75"/>
      <c r="P29" s="69"/>
      <c r="Q29" s="69" t="s">
        <v>1063</v>
      </c>
      <c r="R29" s="69" t="s">
        <v>2339</v>
      </c>
      <c r="S29" s="69"/>
      <c r="T29" s="69"/>
      <c r="U29" s="69"/>
      <c r="V29" s="69"/>
      <c r="W29" s="69"/>
      <c r="X29" s="69"/>
      <c r="Y29" s="633"/>
      <c r="Z29" s="637">
        <f t="shared" si="0"/>
        <v>10500.000000000002</v>
      </c>
      <c r="AA29" s="74">
        <f t="shared" si="1"/>
        <v>160500</v>
      </c>
    </row>
    <row r="30" spans="1:27" ht="15.5" x14ac:dyDescent="0.35">
      <c r="A30" s="76"/>
      <c r="B30" s="76"/>
      <c r="C30" s="76"/>
      <c r="D30" s="76"/>
      <c r="E30" s="76"/>
      <c r="F30" s="69" t="s">
        <v>2348</v>
      </c>
      <c r="G30" s="69"/>
      <c r="H30" s="69"/>
      <c r="I30" s="74">
        <v>200000</v>
      </c>
      <c r="J30" s="69"/>
      <c r="K30" s="69" t="s">
        <v>1671</v>
      </c>
      <c r="L30" s="75" t="s">
        <v>1063</v>
      </c>
      <c r="M30" s="79" t="s">
        <v>1865</v>
      </c>
      <c r="N30" s="75" t="s">
        <v>1063</v>
      </c>
      <c r="O30" s="75"/>
      <c r="P30" s="69"/>
      <c r="Q30" s="69" t="s">
        <v>1063</v>
      </c>
      <c r="R30" s="69" t="s">
        <v>2339</v>
      </c>
      <c r="S30" s="69"/>
      <c r="T30" s="69"/>
      <c r="U30" s="69"/>
      <c r="V30" s="69"/>
      <c r="W30" s="69"/>
      <c r="X30" s="69"/>
      <c r="Y30" s="633"/>
      <c r="Z30" s="637">
        <f t="shared" si="0"/>
        <v>14000.000000000002</v>
      </c>
      <c r="AA30" s="74">
        <f t="shared" si="1"/>
        <v>214000</v>
      </c>
    </row>
    <row r="31" spans="1:27" ht="15.5" x14ac:dyDescent="0.35">
      <c r="A31" s="76"/>
      <c r="B31" s="76"/>
      <c r="C31" s="76"/>
      <c r="D31" s="76"/>
      <c r="E31" s="76"/>
      <c r="F31" s="69" t="s">
        <v>2349</v>
      </c>
      <c r="G31" s="69"/>
      <c r="H31" s="69"/>
      <c r="I31" s="74">
        <v>200000</v>
      </c>
      <c r="J31" s="69"/>
      <c r="K31" s="69" t="s">
        <v>1671</v>
      </c>
      <c r="L31" s="75" t="s">
        <v>1063</v>
      </c>
      <c r="M31" s="79" t="s">
        <v>2350</v>
      </c>
      <c r="N31" s="77" t="s">
        <v>2351</v>
      </c>
      <c r="O31" s="75"/>
      <c r="P31" s="69"/>
      <c r="Q31" s="69" t="s">
        <v>1063</v>
      </c>
      <c r="R31" s="69" t="s">
        <v>2339</v>
      </c>
      <c r="S31" s="69"/>
      <c r="T31" s="69"/>
      <c r="U31" s="69"/>
      <c r="V31" s="69"/>
      <c r="W31" s="69"/>
      <c r="X31" s="69"/>
      <c r="Y31" s="633"/>
      <c r="Z31" s="637">
        <f t="shared" si="0"/>
        <v>14000.000000000002</v>
      </c>
      <c r="AA31" s="74">
        <f t="shared" si="1"/>
        <v>214000</v>
      </c>
    </row>
    <row r="32" spans="1:27" ht="15.5" x14ac:dyDescent="0.35">
      <c r="A32" s="76"/>
      <c r="B32" s="76"/>
      <c r="C32" s="76"/>
      <c r="D32" s="76"/>
      <c r="E32" s="76"/>
      <c r="F32" s="69" t="s">
        <v>2352</v>
      </c>
      <c r="G32" s="69"/>
      <c r="H32" s="69"/>
      <c r="I32" s="74">
        <v>200000</v>
      </c>
      <c r="J32" s="69"/>
      <c r="K32" s="69" t="s">
        <v>1671</v>
      </c>
      <c r="L32" s="75" t="s">
        <v>1063</v>
      </c>
      <c r="M32" s="79" t="s">
        <v>2337</v>
      </c>
      <c r="N32" s="77" t="s">
        <v>2353</v>
      </c>
      <c r="O32" s="75"/>
      <c r="P32" s="69"/>
      <c r="Q32" s="69" t="s">
        <v>1063</v>
      </c>
      <c r="R32" s="69" t="s">
        <v>2339</v>
      </c>
      <c r="S32" s="69"/>
      <c r="T32" s="69"/>
      <c r="U32" s="69"/>
      <c r="V32" s="69"/>
      <c r="W32" s="69"/>
      <c r="X32" s="69"/>
      <c r="Y32" s="633"/>
      <c r="Z32" s="637">
        <f t="shared" si="0"/>
        <v>14000.000000000002</v>
      </c>
      <c r="AA32" s="74">
        <f t="shared" si="1"/>
        <v>214000</v>
      </c>
    </row>
    <row r="33" spans="1:27" ht="15.5" x14ac:dyDescent="0.35">
      <c r="A33" s="76"/>
      <c r="B33" s="76"/>
      <c r="C33" s="76"/>
      <c r="D33" s="76"/>
      <c r="E33" s="76"/>
      <c r="F33" s="69" t="s">
        <v>2354</v>
      </c>
      <c r="G33" s="69"/>
      <c r="H33" s="69"/>
      <c r="I33" s="74">
        <v>200000</v>
      </c>
      <c r="J33" s="69"/>
      <c r="K33" s="69" t="s">
        <v>1671</v>
      </c>
      <c r="L33" s="75" t="s">
        <v>1063</v>
      </c>
      <c r="M33" s="79" t="s">
        <v>1865</v>
      </c>
      <c r="N33" s="75" t="s">
        <v>1063</v>
      </c>
      <c r="O33" s="75"/>
      <c r="P33" s="69"/>
      <c r="Q33" s="69" t="s">
        <v>1063</v>
      </c>
      <c r="R33" s="69" t="s">
        <v>2339</v>
      </c>
      <c r="S33" s="69"/>
      <c r="T33" s="69"/>
      <c r="U33" s="69"/>
      <c r="V33" s="69"/>
      <c r="W33" s="69"/>
      <c r="X33" s="69"/>
      <c r="Y33" s="633"/>
      <c r="Z33" s="637">
        <f t="shared" si="0"/>
        <v>14000.000000000002</v>
      </c>
      <c r="AA33" s="74">
        <f t="shared" si="1"/>
        <v>214000</v>
      </c>
    </row>
    <row r="34" spans="1:27" ht="15.5" x14ac:dyDescent="0.35">
      <c r="A34" s="76"/>
      <c r="B34" s="76"/>
      <c r="C34" s="76"/>
      <c r="D34" s="76"/>
      <c r="E34" s="76"/>
      <c r="F34" s="69" t="s">
        <v>2355</v>
      </c>
      <c r="G34" s="69"/>
      <c r="H34" s="69"/>
      <c r="I34" s="74">
        <v>200000</v>
      </c>
      <c r="J34" s="69"/>
      <c r="K34" s="69" t="s">
        <v>1671</v>
      </c>
      <c r="L34" s="75" t="s">
        <v>1063</v>
      </c>
      <c r="M34" s="79" t="s">
        <v>2337</v>
      </c>
      <c r="N34" s="137" t="s">
        <v>2356</v>
      </c>
      <c r="O34" s="75"/>
      <c r="P34" s="69"/>
      <c r="Q34" s="69" t="s">
        <v>1063</v>
      </c>
      <c r="R34" s="69" t="s">
        <v>2339</v>
      </c>
      <c r="S34" s="69"/>
      <c r="T34" s="69"/>
      <c r="U34" s="69"/>
      <c r="V34" s="69"/>
      <c r="W34" s="69"/>
      <c r="X34" s="69"/>
      <c r="Y34" s="633"/>
      <c r="Z34" s="637">
        <f t="shared" si="0"/>
        <v>14000.000000000002</v>
      </c>
      <c r="AA34" s="74">
        <f t="shared" si="1"/>
        <v>214000</v>
      </c>
    </row>
    <row r="35" spans="1:27" ht="15.5" x14ac:dyDescent="0.35">
      <c r="A35" s="76"/>
      <c r="B35" s="76"/>
      <c r="C35" s="76"/>
      <c r="D35" s="76"/>
      <c r="E35" s="76"/>
      <c r="F35" s="69" t="s">
        <v>2357</v>
      </c>
      <c r="G35" s="69"/>
      <c r="H35" s="69"/>
      <c r="I35" s="74">
        <v>200000</v>
      </c>
      <c r="J35" s="69"/>
      <c r="K35" s="69" t="s">
        <v>1671</v>
      </c>
      <c r="L35" s="75" t="s">
        <v>1063</v>
      </c>
      <c r="M35" s="79" t="s">
        <v>1865</v>
      </c>
      <c r="N35" s="75" t="s">
        <v>1063</v>
      </c>
      <c r="O35" s="75"/>
      <c r="P35" s="69"/>
      <c r="Q35" s="69" t="s">
        <v>1063</v>
      </c>
      <c r="R35" s="69" t="s">
        <v>2339</v>
      </c>
      <c r="S35" s="69"/>
      <c r="T35" s="69"/>
      <c r="U35" s="69"/>
      <c r="V35" s="69"/>
      <c r="W35" s="69"/>
      <c r="X35" s="69"/>
      <c r="Y35" s="633"/>
      <c r="Z35" s="637">
        <f t="shared" si="0"/>
        <v>14000.000000000002</v>
      </c>
      <c r="AA35" s="74">
        <f t="shared" si="1"/>
        <v>214000</v>
      </c>
    </row>
    <row r="36" spans="1:27" ht="15.5" x14ac:dyDescent="0.35">
      <c r="A36" s="76"/>
      <c r="B36" s="76"/>
      <c r="C36" s="76"/>
      <c r="D36" s="76"/>
      <c r="E36" s="76"/>
      <c r="F36" s="69" t="s">
        <v>2358</v>
      </c>
      <c r="G36" s="69"/>
      <c r="H36" s="69"/>
      <c r="I36" s="74">
        <v>200000</v>
      </c>
      <c r="J36" s="69"/>
      <c r="K36" s="69" t="s">
        <v>1671</v>
      </c>
      <c r="L36" s="75" t="s">
        <v>1063</v>
      </c>
      <c r="M36" s="75" t="s">
        <v>2350</v>
      </c>
      <c r="N36" s="77" t="s">
        <v>2359</v>
      </c>
      <c r="O36" s="75"/>
      <c r="P36" s="69"/>
      <c r="Q36" s="69" t="s">
        <v>1063</v>
      </c>
      <c r="R36" s="69" t="s">
        <v>2339</v>
      </c>
      <c r="S36" s="69"/>
      <c r="T36" s="69"/>
      <c r="U36" s="69"/>
      <c r="V36" s="69"/>
      <c r="W36" s="69"/>
      <c r="X36" s="69"/>
      <c r="Y36" s="633"/>
      <c r="Z36" s="637">
        <f t="shared" si="0"/>
        <v>14000.000000000002</v>
      </c>
      <c r="AA36" s="74">
        <f t="shared" si="1"/>
        <v>214000</v>
      </c>
    </row>
    <row r="37" spans="1:27" ht="15.5" x14ac:dyDescent="0.35">
      <c r="A37" s="76"/>
      <c r="B37" s="76"/>
      <c r="C37" s="76"/>
      <c r="D37" s="76"/>
      <c r="E37" s="76"/>
      <c r="F37" s="69" t="s">
        <v>2360</v>
      </c>
      <c r="G37" s="69"/>
      <c r="H37" s="69"/>
      <c r="I37" s="74">
        <v>200000</v>
      </c>
      <c r="J37" s="69"/>
      <c r="K37" s="69" t="s">
        <v>1671</v>
      </c>
      <c r="L37" s="75" t="s">
        <v>1063</v>
      </c>
      <c r="M37" s="79" t="s">
        <v>2337</v>
      </c>
      <c r="N37" s="137" t="s">
        <v>2361</v>
      </c>
      <c r="O37" s="75"/>
      <c r="P37" s="69"/>
      <c r="Q37" s="69" t="s">
        <v>1063</v>
      </c>
      <c r="R37" s="69" t="s">
        <v>2339</v>
      </c>
      <c r="S37" s="69"/>
      <c r="T37" s="69"/>
      <c r="U37" s="69"/>
      <c r="V37" s="69"/>
      <c r="W37" s="69"/>
      <c r="X37" s="69"/>
      <c r="Y37" s="633"/>
      <c r="Z37" s="637">
        <f t="shared" si="0"/>
        <v>14000.000000000002</v>
      </c>
      <c r="AA37" s="74">
        <f t="shared" si="1"/>
        <v>214000</v>
      </c>
    </row>
    <row r="38" spans="1:27" ht="15.5" x14ac:dyDescent="0.35">
      <c r="A38" s="76"/>
      <c r="B38" s="76"/>
      <c r="C38" s="76"/>
      <c r="D38" s="76"/>
      <c r="E38" s="76"/>
      <c r="F38" s="69" t="s">
        <v>2362</v>
      </c>
      <c r="G38" s="69"/>
      <c r="H38" s="69"/>
      <c r="I38" s="74">
        <v>150000</v>
      </c>
      <c r="J38" s="69"/>
      <c r="K38" s="69" t="s">
        <v>1671</v>
      </c>
      <c r="L38" s="75" t="s">
        <v>1063</v>
      </c>
      <c r="M38" s="79" t="s">
        <v>1865</v>
      </c>
      <c r="N38" s="75" t="s">
        <v>1063</v>
      </c>
      <c r="O38" s="75"/>
      <c r="P38" s="69"/>
      <c r="Q38" s="69" t="s">
        <v>1063</v>
      </c>
      <c r="R38" s="69" t="s">
        <v>2339</v>
      </c>
      <c r="S38" s="69"/>
      <c r="T38" s="69"/>
      <c r="U38" s="69"/>
      <c r="V38" s="69"/>
      <c r="W38" s="69"/>
      <c r="X38" s="69"/>
      <c r="Y38" s="633"/>
      <c r="Z38" s="637">
        <f t="shared" si="0"/>
        <v>10500.000000000002</v>
      </c>
      <c r="AA38" s="74">
        <f t="shared" si="1"/>
        <v>160500</v>
      </c>
    </row>
    <row r="39" spans="1:27" ht="15.5" x14ac:dyDescent="0.35">
      <c r="A39" s="76"/>
      <c r="B39" s="76"/>
      <c r="C39" s="76"/>
      <c r="D39" s="76"/>
      <c r="E39" s="76"/>
      <c r="F39" s="69" t="s">
        <v>2363</v>
      </c>
      <c r="G39" s="69"/>
      <c r="H39" s="69"/>
      <c r="I39" s="74">
        <v>150000</v>
      </c>
      <c r="J39" s="69"/>
      <c r="K39" s="69" t="s">
        <v>1671</v>
      </c>
      <c r="L39" s="75" t="s">
        <v>1063</v>
      </c>
      <c r="M39" s="79" t="s">
        <v>2364</v>
      </c>
      <c r="N39" s="75" t="s">
        <v>1063</v>
      </c>
      <c r="O39" s="75"/>
      <c r="P39" s="69"/>
      <c r="Q39" s="69" t="s">
        <v>1063</v>
      </c>
      <c r="R39" s="69" t="s">
        <v>2339</v>
      </c>
      <c r="S39" s="69"/>
      <c r="T39" s="69"/>
      <c r="U39" s="69"/>
      <c r="V39" s="69"/>
      <c r="W39" s="69"/>
      <c r="X39" s="69"/>
      <c r="Y39" s="633"/>
      <c r="Z39" s="637">
        <f t="shared" si="0"/>
        <v>10500.000000000002</v>
      </c>
      <c r="AA39" s="74">
        <f t="shared" si="1"/>
        <v>160500</v>
      </c>
    </row>
    <row r="40" spans="1:27" ht="15.5" x14ac:dyDescent="0.35">
      <c r="A40" s="76"/>
      <c r="B40" s="76"/>
      <c r="C40" s="76"/>
      <c r="D40" s="76"/>
      <c r="E40" s="76"/>
      <c r="F40" s="69" t="s">
        <v>2365</v>
      </c>
      <c r="G40" s="69"/>
      <c r="H40" s="69"/>
      <c r="I40" s="74">
        <v>150000</v>
      </c>
      <c r="J40" s="69"/>
      <c r="K40" s="69" t="s">
        <v>1671</v>
      </c>
      <c r="L40" s="75" t="s">
        <v>1063</v>
      </c>
      <c r="M40" s="79" t="s">
        <v>2366</v>
      </c>
      <c r="N40" s="75" t="s">
        <v>1063</v>
      </c>
      <c r="O40" s="75"/>
      <c r="P40" s="69"/>
      <c r="Q40" s="69" t="s">
        <v>1063</v>
      </c>
      <c r="R40" s="69" t="s">
        <v>2339</v>
      </c>
      <c r="S40" s="69"/>
      <c r="T40" s="69"/>
      <c r="U40" s="69"/>
      <c r="V40" s="69"/>
      <c r="W40" s="69"/>
      <c r="X40" s="69"/>
      <c r="Y40" s="633"/>
      <c r="Z40" s="637">
        <f t="shared" si="0"/>
        <v>10500.000000000002</v>
      </c>
      <c r="AA40" s="74">
        <f t="shared" si="1"/>
        <v>160500</v>
      </c>
    </row>
    <row r="41" spans="1:27" ht="15.5" x14ac:dyDescent="0.35">
      <c r="A41" s="76"/>
      <c r="B41" s="76"/>
      <c r="C41" s="76"/>
      <c r="D41" s="76"/>
      <c r="E41" s="76"/>
      <c r="F41" s="69" t="s">
        <v>2367</v>
      </c>
      <c r="G41" s="69"/>
      <c r="H41" s="69"/>
      <c r="I41" s="74">
        <v>150000</v>
      </c>
      <c r="J41" s="69"/>
      <c r="K41" s="69" t="s">
        <v>1671</v>
      </c>
      <c r="L41" s="75" t="s">
        <v>1063</v>
      </c>
      <c r="M41" s="79" t="s">
        <v>2368</v>
      </c>
      <c r="N41" s="75" t="s">
        <v>1063</v>
      </c>
      <c r="O41" s="75"/>
      <c r="P41" s="69"/>
      <c r="Q41" s="69" t="s">
        <v>1063</v>
      </c>
      <c r="R41" s="69" t="s">
        <v>2339</v>
      </c>
      <c r="S41" s="69"/>
      <c r="T41" s="69"/>
      <c r="U41" s="69"/>
      <c r="V41" s="69"/>
      <c r="W41" s="69"/>
      <c r="X41" s="69"/>
      <c r="Y41" s="633"/>
      <c r="Z41" s="637">
        <f t="shared" si="0"/>
        <v>10500.000000000002</v>
      </c>
      <c r="AA41" s="74">
        <f t="shared" si="1"/>
        <v>160500</v>
      </c>
    </row>
    <row r="42" spans="1:27" ht="15.5" x14ac:dyDescent="0.35">
      <c r="A42" s="76"/>
      <c r="B42" s="76"/>
      <c r="C42" s="76"/>
      <c r="D42" s="76"/>
      <c r="E42" s="76"/>
      <c r="F42" s="86" t="s">
        <v>994</v>
      </c>
      <c r="G42" s="86"/>
      <c r="H42" s="86"/>
      <c r="I42" s="87">
        <f>SUM(I23:I41)</f>
        <v>3450000</v>
      </c>
      <c r="J42" s="69"/>
      <c r="K42" s="69"/>
      <c r="L42" s="75"/>
      <c r="M42" s="79"/>
      <c r="N42" s="75"/>
      <c r="O42" s="75"/>
      <c r="P42" s="69"/>
      <c r="Q42" s="69"/>
      <c r="R42" s="69"/>
      <c r="S42" s="69"/>
      <c r="T42" s="69"/>
      <c r="U42" s="69"/>
      <c r="V42" s="69"/>
      <c r="W42" s="69"/>
      <c r="X42" s="69"/>
      <c r="Y42" s="633"/>
      <c r="Z42" s="637">
        <f t="shared" si="0"/>
        <v>241500.00000000003</v>
      </c>
      <c r="AA42" s="87">
        <f t="shared" si="1"/>
        <v>3691500</v>
      </c>
    </row>
    <row r="43" spans="1:27" ht="15.5" x14ac:dyDescent="0.35">
      <c r="A43" s="64"/>
      <c r="B43" s="64"/>
      <c r="C43" s="64"/>
      <c r="D43" s="64"/>
      <c r="E43" s="64"/>
      <c r="F43" s="96" t="s">
        <v>1161</v>
      </c>
      <c r="G43" s="96"/>
      <c r="H43" s="64"/>
      <c r="I43" s="67"/>
      <c r="J43" s="64"/>
      <c r="K43" s="64"/>
      <c r="L43" s="68"/>
      <c r="M43" s="97"/>
      <c r="N43" s="68"/>
      <c r="O43" s="68"/>
      <c r="P43" s="64"/>
      <c r="Q43" s="64"/>
      <c r="R43" s="64"/>
      <c r="S43" s="64"/>
      <c r="T43" s="64"/>
      <c r="U43" s="64"/>
      <c r="V43" s="64"/>
      <c r="W43" s="64"/>
      <c r="X43" s="64"/>
      <c r="Y43" s="115"/>
      <c r="Z43" s="637">
        <f t="shared" si="0"/>
        <v>0</v>
      </c>
      <c r="AA43" s="67">
        <f t="shared" si="1"/>
        <v>0</v>
      </c>
    </row>
    <row r="44" spans="1:27" ht="15.5" x14ac:dyDescent="0.35">
      <c r="A44" s="76"/>
      <c r="B44" s="76"/>
      <c r="C44" s="76"/>
      <c r="D44" s="76"/>
      <c r="E44" s="76"/>
      <c r="F44" s="69" t="s">
        <v>2369</v>
      </c>
      <c r="G44" s="69"/>
      <c r="H44" s="69"/>
      <c r="I44" s="74">
        <v>40000</v>
      </c>
      <c r="J44" s="69"/>
      <c r="K44" s="69" t="s">
        <v>2370</v>
      </c>
      <c r="L44" s="75" t="s">
        <v>1063</v>
      </c>
      <c r="M44" s="75" t="s">
        <v>2371</v>
      </c>
      <c r="N44" s="75" t="s">
        <v>2372</v>
      </c>
      <c r="O44" s="75"/>
      <c r="P44" s="69"/>
      <c r="Q44" s="69" t="s">
        <v>1063</v>
      </c>
      <c r="R44" s="69" t="s">
        <v>2373</v>
      </c>
      <c r="S44" s="69"/>
      <c r="T44" s="69"/>
      <c r="U44" s="69"/>
      <c r="V44" s="69"/>
      <c r="W44" s="69"/>
      <c r="X44" s="69" t="s">
        <v>940</v>
      </c>
      <c r="Y44" s="121"/>
      <c r="Z44" s="637">
        <f t="shared" si="0"/>
        <v>2800.0000000000005</v>
      </c>
      <c r="AA44" s="74">
        <f t="shared" si="1"/>
        <v>42800</v>
      </c>
    </row>
    <row r="45" spans="1:27" ht="15.5" x14ac:dyDescent="0.35">
      <c r="A45" s="76"/>
      <c r="B45" s="76"/>
      <c r="C45" s="76"/>
      <c r="D45" s="76"/>
      <c r="E45" s="76"/>
      <c r="F45" s="69" t="s">
        <v>2374</v>
      </c>
      <c r="G45" s="69"/>
      <c r="H45" s="69"/>
      <c r="I45" s="74">
        <v>40000</v>
      </c>
      <c r="J45" s="69"/>
      <c r="K45" s="69" t="s">
        <v>1082</v>
      </c>
      <c r="L45" s="69" t="s">
        <v>1082</v>
      </c>
      <c r="M45" s="69" t="s">
        <v>1082</v>
      </c>
      <c r="N45" s="69" t="s">
        <v>1082</v>
      </c>
      <c r="O45" s="75"/>
      <c r="P45" s="69"/>
      <c r="Q45" s="69" t="s">
        <v>1082</v>
      </c>
      <c r="R45" s="69" t="s">
        <v>2373</v>
      </c>
      <c r="S45" s="69"/>
      <c r="T45" s="69"/>
      <c r="U45" s="69"/>
      <c r="V45" s="69"/>
      <c r="W45" s="69"/>
      <c r="X45" s="69" t="s">
        <v>940</v>
      </c>
      <c r="Y45" s="121"/>
      <c r="Z45" s="637">
        <f t="shared" si="0"/>
        <v>2800.0000000000005</v>
      </c>
      <c r="AA45" s="74">
        <f t="shared" si="1"/>
        <v>42800</v>
      </c>
    </row>
    <row r="46" spans="1:27" ht="15.5" x14ac:dyDescent="0.35">
      <c r="A46" s="76"/>
      <c r="B46" s="76"/>
      <c r="C46" s="76"/>
      <c r="D46" s="76"/>
      <c r="E46" s="76"/>
      <c r="F46" s="69" t="s">
        <v>2375</v>
      </c>
      <c r="G46" s="69"/>
      <c r="H46" s="69"/>
      <c r="I46" s="74">
        <v>40000</v>
      </c>
      <c r="J46" s="69"/>
      <c r="K46" s="69" t="s">
        <v>1082</v>
      </c>
      <c r="L46" s="69" t="s">
        <v>1082</v>
      </c>
      <c r="M46" s="69" t="s">
        <v>1082</v>
      </c>
      <c r="N46" s="69" t="s">
        <v>1082</v>
      </c>
      <c r="O46" s="75"/>
      <c r="P46" s="69"/>
      <c r="Q46" s="69" t="s">
        <v>1082</v>
      </c>
      <c r="R46" s="69" t="s">
        <v>2373</v>
      </c>
      <c r="S46" s="69"/>
      <c r="T46" s="69"/>
      <c r="U46" s="69"/>
      <c r="V46" s="105"/>
      <c r="W46" s="69"/>
      <c r="X46" s="69" t="s">
        <v>940</v>
      </c>
      <c r="Y46" s="121"/>
      <c r="Z46" s="637">
        <f t="shared" si="0"/>
        <v>2800.0000000000005</v>
      </c>
      <c r="AA46" s="74">
        <f t="shared" si="1"/>
        <v>42800</v>
      </c>
    </row>
    <row r="47" spans="1:27" ht="15.5" x14ac:dyDescent="0.35">
      <c r="A47" s="76"/>
      <c r="B47" s="76"/>
      <c r="C47" s="76"/>
      <c r="D47" s="76"/>
      <c r="E47" s="76"/>
      <c r="F47" s="86" t="s">
        <v>994</v>
      </c>
      <c r="G47" s="69"/>
      <c r="H47" s="69"/>
      <c r="I47" s="87">
        <f>SUM(I44:I46)</f>
        <v>120000</v>
      </c>
      <c r="J47" s="69"/>
      <c r="K47" s="69"/>
      <c r="L47" s="69"/>
      <c r="M47" s="69"/>
      <c r="N47" s="69"/>
      <c r="O47" s="75"/>
      <c r="P47" s="69"/>
      <c r="Q47" s="69"/>
      <c r="R47" s="69"/>
      <c r="S47" s="69"/>
      <c r="T47" s="69"/>
      <c r="U47" s="69"/>
      <c r="V47" s="105"/>
      <c r="W47" s="69"/>
      <c r="X47" s="69"/>
      <c r="Y47" s="121"/>
      <c r="Z47" s="637">
        <f t="shared" si="0"/>
        <v>8400</v>
      </c>
      <c r="AA47" s="87">
        <f t="shared" si="1"/>
        <v>128400</v>
      </c>
    </row>
    <row r="48" spans="1:27" ht="15.5" x14ac:dyDescent="0.35">
      <c r="A48" s="64"/>
      <c r="B48" s="64"/>
      <c r="C48" s="64"/>
      <c r="D48" s="64"/>
      <c r="E48" s="64"/>
      <c r="F48" s="66" t="s">
        <v>1168</v>
      </c>
      <c r="G48" s="66"/>
      <c r="H48" s="64"/>
      <c r="I48" s="67"/>
      <c r="J48" s="64"/>
      <c r="K48" s="64"/>
      <c r="L48" s="68"/>
      <c r="M48" s="68"/>
      <c r="N48" s="68"/>
      <c r="O48" s="68"/>
      <c r="P48" s="64"/>
      <c r="Q48" s="64"/>
      <c r="R48" s="68"/>
      <c r="S48" s="64"/>
      <c r="T48" s="64"/>
      <c r="U48" s="64"/>
      <c r="V48" s="64"/>
      <c r="W48" s="64"/>
      <c r="X48" s="64"/>
      <c r="Y48" s="115"/>
      <c r="Z48" s="637">
        <f t="shared" si="0"/>
        <v>0</v>
      </c>
      <c r="AA48" s="67">
        <f t="shared" si="1"/>
        <v>0</v>
      </c>
    </row>
    <row r="49" spans="1:27" ht="15.5" x14ac:dyDescent="0.35">
      <c r="A49" s="69"/>
      <c r="B49" s="69"/>
      <c r="C49" s="69"/>
      <c r="D49" s="69"/>
      <c r="E49" s="69"/>
      <c r="F49" s="69" t="s">
        <v>2376</v>
      </c>
      <c r="G49" s="69"/>
      <c r="H49" s="69"/>
      <c r="I49" s="74">
        <v>60000</v>
      </c>
      <c r="J49" s="69"/>
      <c r="K49" s="69" t="s">
        <v>1170</v>
      </c>
      <c r="L49" s="75">
        <v>2014</v>
      </c>
      <c r="M49" s="75" t="s">
        <v>1171</v>
      </c>
      <c r="N49" s="75">
        <v>73014714</v>
      </c>
      <c r="O49" s="75"/>
      <c r="P49" s="69"/>
      <c r="Q49" s="69" t="s">
        <v>1071</v>
      </c>
      <c r="R49" s="75" t="s">
        <v>1066</v>
      </c>
      <c r="S49" s="69"/>
      <c r="T49" s="69"/>
      <c r="U49" s="69"/>
      <c r="V49" s="69"/>
      <c r="W49" s="69"/>
      <c r="X49" s="69"/>
      <c r="Y49" s="116" t="s">
        <v>2377</v>
      </c>
      <c r="Z49" s="637">
        <f t="shared" si="0"/>
        <v>4200</v>
      </c>
      <c r="AA49" s="74">
        <f t="shared" si="1"/>
        <v>64200</v>
      </c>
    </row>
    <row r="50" spans="1:27" ht="15.5" x14ac:dyDescent="0.35">
      <c r="A50" s="69"/>
      <c r="B50" s="69"/>
      <c r="C50" s="69"/>
      <c r="D50" s="69"/>
      <c r="E50" s="69"/>
      <c r="F50" s="69" t="s">
        <v>2378</v>
      </c>
      <c r="G50" s="69"/>
      <c r="H50" s="69"/>
      <c r="I50" s="74">
        <v>60000</v>
      </c>
      <c r="J50" s="69"/>
      <c r="K50" s="69" t="s">
        <v>1170</v>
      </c>
      <c r="L50" s="75">
        <v>2014</v>
      </c>
      <c r="M50" s="75" t="s">
        <v>1171</v>
      </c>
      <c r="N50" s="75">
        <v>73004245</v>
      </c>
      <c r="O50" s="75"/>
      <c r="P50" s="69"/>
      <c r="Q50" s="69" t="s">
        <v>1071</v>
      </c>
      <c r="R50" s="75" t="s">
        <v>1066</v>
      </c>
      <c r="S50" s="69"/>
      <c r="T50" s="69"/>
      <c r="U50" s="69"/>
      <c r="V50" s="69"/>
      <c r="W50" s="69"/>
      <c r="X50" s="69"/>
      <c r="Y50" s="116" t="s">
        <v>2377</v>
      </c>
      <c r="Z50" s="637">
        <f t="shared" si="0"/>
        <v>4200</v>
      </c>
      <c r="AA50" s="74">
        <f t="shared" si="1"/>
        <v>64200</v>
      </c>
    </row>
    <row r="51" spans="1:27" ht="15.5" x14ac:dyDescent="0.35">
      <c r="A51" s="69"/>
      <c r="B51" s="69"/>
      <c r="C51" s="69"/>
      <c r="D51" s="69"/>
      <c r="E51" s="69"/>
      <c r="F51" s="69" t="s">
        <v>2379</v>
      </c>
      <c r="G51" s="69"/>
      <c r="H51" s="69"/>
      <c r="I51" s="74">
        <v>60000</v>
      </c>
      <c r="J51" s="69"/>
      <c r="K51" s="69" t="s">
        <v>1170</v>
      </c>
      <c r="L51" s="75">
        <v>2014</v>
      </c>
      <c r="M51" s="75" t="s">
        <v>1171</v>
      </c>
      <c r="N51" s="75">
        <v>73014702</v>
      </c>
      <c r="O51" s="75"/>
      <c r="P51" s="69"/>
      <c r="Q51" s="69" t="s">
        <v>1071</v>
      </c>
      <c r="R51" s="75" t="s">
        <v>1066</v>
      </c>
      <c r="S51" s="69"/>
      <c r="T51" s="69"/>
      <c r="U51" s="69"/>
      <c r="V51" s="69"/>
      <c r="W51" s="69"/>
      <c r="X51" s="69"/>
      <c r="Y51" s="116" t="s">
        <v>2377</v>
      </c>
      <c r="Z51" s="637">
        <f t="shared" si="0"/>
        <v>4200</v>
      </c>
      <c r="AA51" s="74">
        <f t="shared" si="1"/>
        <v>64200</v>
      </c>
    </row>
    <row r="52" spans="1:27" ht="15.5" x14ac:dyDescent="0.35">
      <c r="A52" s="69"/>
      <c r="B52" s="69"/>
      <c r="C52" s="69"/>
      <c r="D52" s="69"/>
      <c r="E52" s="69"/>
      <c r="F52" s="69" t="s">
        <v>2380</v>
      </c>
      <c r="G52" s="69"/>
      <c r="H52" s="69"/>
      <c r="I52" s="74">
        <v>60000</v>
      </c>
      <c r="J52" s="69"/>
      <c r="K52" s="69" t="s">
        <v>2182</v>
      </c>
      <c r="L52" s="75" t="s">
        <v>1063</v>
      </c>
      <c r="M52" s="75" t="s">
        <v>2381</v>
      </c>
      <c r="N52" s="75" t="s">
        <v>1063</v>
      </c>
      <c r="O52" s="75"/>
      <c r="P52" s="69"/>
      <c r="Q52" s="69" t="s">
        <v>1063</v>
      </c>
      <c r="R52" s="69" t="s">
        <v>1063</v>
      </c>
      <c r="S52" s="69"/>
      <c r="T52" s="69"/>
      <c r="U52" s="69"/>
      <c r="V52" s="69"/>
      <c r="W52" s="69"/>
      <c r="X52" s="69"/>
      <c r="Y52" s="116"/>
      <c r="Z52" s="637">
        <f t="shared" si="0"/>
        <v>4200</v>
      </c>
      <c r="AA52" s="74">
        <f t="shared" si="1"/>
        <v>64200</v>
      </c>
    </row>
    <row r="53" spans="1:27" ht="15.5" x14ac:dyDescent="0.35">
      <c r="A53" s="69"/>
      <c r="B53" s="69"/>
      <c r="C53" s="69"/>
      <c r="D53" s="69"/>
      <c r="E53" s="69"/>
      <c r="F53" s="86" t="s">
        <v>994</v>
      </c>
      <c r="G53" s="69"/>
      <c r="H53" s="69"/>
      <c r="I53" s="87">
        <f>SUM(I49:I52)</f>
        <v>240000</v>
      </c>
      <c r="J53" s="69"/>
      <c r="K53" s="69"/>
      <c r="L53" s="75"/>
      <c r="M53" s="75"/>
      <c r="N53" s="75"/>
      <c r="O53" s="75"/>
      <c r="P53" s="69"/>
      <c r="Q53" s="69"/>
      <c r="R53" s="69"/>
      <c r="S53" s="69"/>
      <c r="T53" s="69"/>
      <c r="U53" s="69"/>
      <c r="V53" s="69"/>
      <c r="W53" s="69"/>
      <c r="X53" s="69"/>
      <c r="Y53" s="116"/>
      <c r="Z53" s="637">
        <f t="shared" si="0"/>
        <v>16800</v>
      </c>
      <c r="AA53" s="87">
        <f t="shared" si="1"/>
        <v>256800</v>
      </c>
    </row>
    <row r="54" spans="1:27" ht="15.5" x14ac:dyDescent="0.35">
      <c r="A54" s="64"/>
      <c r="B54" s="64"/>
      <c r="C54" s="64"/>
      <c r="D54" s="64"/>
      <c r="E54" s="64"/>
      <c r="F54" s="66" t="s">
        <v>1748</v>
      </c>
      <c r="G54" s="66"/>
      <c r="H54" s="64"/>
      <c r="I54" s="67"/>
      <c r="J54" s="64"/>
      <c r="K54" s="64"/>
      <c r="L54" s="68"/>
      <c r="M54" s="68"/>
      <c r="N54" s="68"/>
      <c r="O54" s="68"/>
      <c r="P54" s="64"/>
      <c r="Q54" s="64"/>
      <c r="R54" s="68"/>
      <c r="S54" s="64"/>
      <c r="T54" s="64"/>
      <c r="U54" s="64"/>
      <c r="V54" s="64"/>
      <c r="W54" s="64"/>
      <c r="X54" s="64"/>
      <c r="Y54" s="115"/>
      <c r="Z54" s="637">
        <f t="shared" si="0"/>
        <v>0</v>
      </c>
      <c r="AA54" s="67">
        <f t="shared" si="1"/>
        <v>0</v>
      </c>
    </row>
    <row r="55" spans="1:27" ht="15.5" x14ac:dyDescent="0.35">
      <c r="A55" s="76"/>
      <c r="B55" s="76"/>
      <c r="C55" s="76"/>
      <c r="D55" s="76"/>
      <c r="E55" s="76"/>
      <c r="F55" s="79" t="s">
        <v>2382</v>
      </c>
      <c r="G55" s="79"/>
      <c r="H55" s="69"/>
      <c r="I55" s="74">
        <v>200000</v>
      </c>
      <c r="J55" s="69"/>
      <c r="K55" s="69" t="s">
        <v>980</v>
      </c>
      <c r="L55" s="69" t="s">
        <v>980</v>
      </c>
      <c r="M55" s="69" t="s">
        <v>980</v>
      </c>
      <c r="N55" s="69" t="s">
        <v>980</v>
      </c>
      <c r="O55" s="75"/>
      <c r="P55" s="69"/>
      <c r="Q55" s="69"/>
      <c r="R55" s="69"/>
      <c r="S55" s="69"/>
      <c r="T55" s="69"/>
      <c r="U55" s="69"/>
      <c r="V55" s="69"/>
      <c r="W55" s="69"/>
      <c r="X55" s="69"/>
      <c r="Y55" s="121"/>
      <c r="Z55" s="637">
        <f t="shared" si="0"/>
        <v>14000.000000000002</v>
      </c>
      <c r="AA55" s="74">
        <f t="shared" si="1"/>
        <v>214000</v>
      </c>
    </row>
    <row r="56" spans="1:27" ht="15.5" x14ac:dyDescent="0.35">
      <c r="A56" s="76"/>
      <c r="B56" s="76"/>
      <c r="C56" s="76"/>
      <c r="D56" s="76"/>
      <c r="E56" s="76"/>
      <c r="F56" s="86" t="s">
        <v>994</v>
      </c>
      <c r="G56" s="79"/>
      <c r="H56" s="69"/>
      <c r="I56" s="74">
        <f>SUM(I55)</f>
        <v>200000</v>
      </c>
      <c r="J56" s="69"/>
      <c r="K56" s="69"/>
      <c r="L56" s="69"/>
      <c r="M56" s="69"/>
      <c r="N56" s="69"/>
      <c r="O56" s="75"/>
      <c r="P56" s="69"/>
      <c r="Q56" s="69"/>
      <c r="R56" s="69"/>
      <c r="S56" s="69"/>
      <c r="T56" s="69"/>
      <c r="U56" s="69"/>
      <c r="V56" s="69"/>
      <c r="W56" s="69"/>
      <c r="X56" s="69"/>
      <c r="Y56" s="121"/>
      <c r="Z56" s="637">
        <f t="shared" si="0"/>
        <v>14000.000000000002</v>
      </c>
      <c r="AA56" s="74">
        <f t="shared" si="1"/>
        <v>214000</v>
      </c>
    </row>
    <row r="57" spans="1:27" ht="15.5" x14ac:dyDescent="0.35">
      <c r="A57" s="64"/>
      <c r="B57" s="64"/>
      <c r="C57" s="64"/>
      <c r="D57" s="64"/>
      <c r="E57" s="64"/>
      <c r="F57" s="96" t="s">
        <v>1582</v>
      </c>
      <c r="G57" s="96"/>
      <c r="H57" s="64"/>
      <c r="I57" s="67"/>
      <c r="J57" s="64"/>
      <c r="K57" s="64"/>
      <c r="L57" s="68"/>
      <c r="M57" s="68"/>
      <c r="N57" s="68"/>
      <c r="O57" s="68"/>
      <c r="P57" s="64"/>
      <c r="Q57" s="64"/>
      <c r="R57" s="68"/>
      <c r="S57" s="64"/>
      <c r="T57" s="64"/>
      <c r="U57" s="64"/>
      <c r="V57" s="64"/>
      <c r="W57" s="64"/>
      <c r="X57" s="64"/>
      <c r="Y57" s="115"/>
      <c r="Z57" s="637">
        <f t="shared" si="0"/>
        <v>0</v>
      </c>
      <c r="AA57" s="67">
        <f t="shared" si="1"/>
        <v>0</v>
      </c>
    </row>
    <row r="58" spans="1:27" ht="15.5" x14ac:dyDescent="0.35">
      <c r="A58" s="76"/>
      <c r="B58" s="76"/>
      <c r="C58" s="76"/>
      <c r="D58" s="76"/>
      <c r="E58" s="76"/>
      <c r="F58" s="79" t="s">
        <v>2383</v>
      </c>
      <c r="G58" s="79"/>
      <c r="H58" s="69"/>
      <c r="I58" s="74">
        <v>400000</v>
      </c>
      <c r="J58" s="69"/>
      <c r="K58" s="69" t="s">
        <v>1214</v>
      </c>
      <c r="L58" s="75" t="s">
        <v>1063</v>
      </c>
      <c r="M58" s="79" t="s">
        <v>2384</v>
      </c>
      <c r="N58" s="75" t="s">
        <v>2385</v>
      </c>
      <c r="O58" s="75"/>
      <c r="P58" s="69"/>
      <c r="Q58" s="69" t="s">
        <v>2386</v>
      </c>
      <c r="R58" s="69" t="s">
        <v>2387</v>
      </c>
      <c r="S58" s="69"/>
      <c r="T58" s="69"/>
      <c r="U58" s="69"/>
      <c r="V58" s="69"/>
      <c r="W58" s="69"/>
      <c r="X58" s="69"/>
      <c r="Y58" s="121"/>
      <c r="Z58" s="637">
        <f t="shared" si="0"/>
        <v>28000.000000000004</v>
      </c>
      <c r="AA58" s="74">
        <f t="shared" si="1"/>
        <v>428000</v>
      </c>
    </row>
    <row r="59" spans="1:27" ht="15.5" x14ac:dyDescent="0.35">
      <c r="F59" s="86" t="s">
        <v>994</v>
      </c>
      <c r="G59" s="93"/>
      <c r="H59" s="86"/>
      <c r="I59" s="87">
        <f>SUM(I58)</f>
        <v>400000</v>
      </c>
      <c r="Z59" s="637">
        <f t="shared" si="0"/>
        <v>28000.000000000004</v>
      </c>
      <c r="AA59" s="87">
        <f t="shared" si="1"/>
        <v>428000</v>
      </c>
    </row>
    <row r="60" spans="1:27" ht="15.5" x14ac:dyDescent="0.35">
      <c r="F60" s="86" t="s">
        <v>894</v>
      </c>
      <c r="G60" s="93"/>
      <c r="H60" s="86"/>
      <c r="I60" s="87">
        <f>SUM(I5:I59)/2</f>
        <v>12260000</v>
      </c>
      <c r="Z60" s="637">
        <f t="shared" si="0"/>
        <v>858200.00000000012</v>
      </c>
      <c r="AA60" s="87">
        <f t="shared" si="1"/>
        <v>13118200</v>
      </c>
    </row>
  </sheetData>
  <mergeCells count="7">
    <mergeCell ref="Y1:Y2"/>
    <mergeCell ref="A1:E1"/>
    <mergeCell ref="F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Y73"/>
  <sheetViews>
    <sheetView topLeftCell="F1" workbookViewId="0">
      <selection activeCell="Y2" sqref="Y2"/>
    </sheetView>
  </sheetViews>
  <sheetFormatPr defaultRowHeight="14.5" x14ac:dyDescent="0.35"/>
  <cols>
    <col min="1" max="1" width="28.453125" hidden="1" customWidth="1"/>
    <col min="2" max="2" width="21" hidden="1" customWidth="1"/>
    <col min="3" max="3" width="18.08984375" hidden="1" customWidth="1"/>
    <col min="4" max="5" width="53.453125" hidden="1" customWidth="1"/>
    <col min="6" max="6" width="62.81640625" customWidth="1"/>
    <col min="7" max="7" width="36.7265625" hidden="1" customWidth="1"/>
    <col min="8" max="8" width="36.7265625" style="104" hidden="1" customWidth="1"/>
    <col min="9" max="9" width="31" hidden="1" customWidth="1"/>
    <col min="10" max="10" width="27.7265625" hidden="1" customWidth="1"/>
    <col min="11" max="11" width="18.7265625" hidden="1" customWidth="1"/>
    <col min="12" max="12" width="21.453125" hidden="1" customWidth="1"/>
    <col min="13" max="13" width="20.54296875" hidden="1" customWidth="1"/>
    <col min="14" max="14" width="26.1796875" hidden="1" customWidth="1"/>
    <col min="15" max="15" width="32.453125" hidden="1" customWidth="1"/>
    <col min="16" max="16" width="31.7265625" hidden="1" customWidth="1"/>
    <col min="17" max="17" width="19.08984375" hidden="1" customWidth="1"/>
    <col min="18" max="18" width="20.1796875" hidden="1" customWidth="1"/>
    <col min="19" max="19" width="32.453125" hidden="1" customWidth="1"/>
    <col min="20" max="20" width="30.54296875" hidden="1" customWidth="1"/>
    <col min="21" max="21" width="32" hidden="1" customWidth="1"/>
    <col min="22" max="22" width="41.08984375" hidden="1" customWidth="1"/>
    <col min="23" max="23" width="31.1796875" hidden="1" customWidth="1"/>
    <col min="24" max="24" width="14" hidden="1" customWidth="1"/>
    <col min="25" max="25" width="36.7265625" style="104" customWidth="1"/>
  </cols>
  <sheetData>
    <row r="1" spans="1:25" x14ac:dyDescent="0.35">
      <c r="A1" s="665" t="s">
        <v>895</v>
      </c>
      <c r="B1" s="665"/>
      <c r="C1" s="665"/>
      <c r="D1" s="666"/>
      <c r="E1" s="4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29" x14ac:dyDescent="0.35">
      <c r="A2" s="49" t="s">
        <v>903</v>
      </c>
      <c r="B2" s="49" t="s">
        <v>904</v>
      </c>
      <c r="C2" s="49" t="s">
        <v>905</v>
      </c>
      <c r="D2" s="50" t="s">
        <v>2388</v>
      </c>
      <c r="E2" s="51" t="s">
        <v>907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2389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2390</v>
      </c>
      <c r="V2" s="51" t="s">
        <v>925</v>
      </c>
      <c r="W2" s="674"/>
      <c r="Y2" s="634" t="s">
        <v>24303</v>
      </c>
    </row>
    <row r="3" spans="1:25" x14ac:dyDescent="0.35">
      <c r="A3" s="55"/>
      <c r="B3" s="55"/>
      <c r="C3" s="55"/>
      <c r="D3" s="56"/>
      <c r="E3" s="59"/>
      <c r="F3" s="59" t="s">
        <v>2391</v>
      </c>
      <c r="G3" s="55"/>
      <c r="H3" s="58"/>
      <c r="I3" s="59"/>
      <c r="J3" s="55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59"/>
      <c r="W3" s="63"/>
      <c r="Y3" s="58"/>
    </row>
    <row r="4" spans="1:25" ht="15.5" x14ac:dyDescent="0.35">
      <c r="A4" s="98"/>
      <c r="B4" s="98"/>
      <c r="C4" s="98"/>
      <c r="D4" s="98"/>
      <c r="E4" s="66"/>
      <c r="F4" s="66" t="s">
        <v>2392</v>
      </c>
      <c r="G4" s="98"/>
      <c r="H4" s="140"/>
      <c r="I4" s="98"/>
      <c r="J4" s="98"/>
      <c r="K4" s="141"/>
      <c r="L4" s="98"/>
      <c r="M4" s="142"/>
      <c r="N4" s="142"/>
      <c r="O4" s="98"/>
      <c r="P4" s="98"/>
      <c r="Q4" s="98"/>
      <c r="R4" s="98"/>
      <c r="S4" s="98"/>
      <c r="T4" s="98"/>
      <c r="U4" s="98"/>
      <c r="V4" s="98"/>
      <c r="W4" s="143"/>
      <c r="X4" s="631">
        <v>7.0000000000000007E-2</v>
      </c>
      <c r="Y4" s="140"/>
    </row>
    <row r="5" spans="1:25" ht="15.5" x14ac:dyDescent="0.35">
      <c r="B5" s="76"/>
      <c r="C5" s="76"/>
      <c r="D5" s="76"/>
      <c r="E5" s="144"/>
      <c r="F5" s="144" t="s">
        <v>2393</v>
      </c>
      <c r="G5" s="76"/>
      <c r="H5" s="118">
        <v>600000</v>
      </c>
      <c r="I5" s="76"/>
      <c r="J5" s="76" t="s">
        <v>2394</v>
      </c>
      <c r="K5" s="145">
        <v>2007</v>
      </c>
      <c r="L5" s="146" t="s">
        <v>2395</v>
      </c>
      <c r="M5" s="147" t="s">
        <v>2396</v>
      </c>
      <c r="N5" s="147" t="s">
        <v>1575</v>
      </c>
      <c r="O5" s="76" t="s">
        <v>937</v>
      </c>
      <c r="P5" s="76">
        <v>1250</v>
      </c>
      <c r="Q5" s="145">
        <v>12</v>
      </c>
      <c r="R5" s="76"/>
      <c r="S5" s="76"/>
      <c r="T5" s="76" t="s">
        <v>2397</v>
      </c>
      <c r="U5" s="76"/>
      <c r="V5" s="76" t="s">
        <v>940</v>
      </c>
      <c r="W5" s="243" t="s">
        <v>1290</v>
      </c>
      <c r="X5" s="637">
        <f>H5*X$4</f>
        <v>42000.000000000007</v>
      </c>
      <c r="Y5" s="118">
        <f>H5+X5</f>
        <v>642000</v>
      </c>
    </row>
    <row r="6" spans="1:25" ht="15.5" x14ac:dyDescent="0.35">
      <c r="A6" s="42"/>
      <c r="B6" s="76"/>
      <c r="C6" s="76"/>
      <c r="D6" s="76"/>
      <c r="E6" s="73" t="s">
        <v>2398</v>
      </c>
      <c r="F6" s="148" t="s">
        <v>2399</v>
      </c>
      <c r="G6" s="76"/>
      <c r="H6" s="118">
        <v>600000</v>
      </c>
      <c r="I6" s="76"/>
      <c r="J6" s="76" t="s">
        <v>2400</v>
      </c>
      <c r="K6" s="76" t="s">
        <v>2400</v>
      </c>
      <c r="L6" s="76" t="s">
        <v>2400</v>
      </c>
      <c r="M6" s="145" t="s">
        <v>2400</v>
      </c>
      <c r="N6" s="147" t="s">
        <v>1575</v>
      </c>
      <c r="O6" s="76" t="s">
        <v>937</v>
      </c>
      <c r="P6" s="122" t="s">
        <v>2400</v>
      </c>
      <c r="Q6" s="76" t="s">
        <v>2400</v>
      </c>
      <c r="R6" s="76"/>
      <c r="S6" s="76"/>
      <c r="T6" s="119" t="s">
        <v>2400</v>
      </c>
      <c r="U6" s="76"/>
      <c r="V6" s="76" t="s">
        <v>940</v>
      </c>
      <c r="W6" s="243" t="s">
        <v>1243</v>
      </c>
      <c r="X6" s="637">
        <f t="shared" ref="X6:X69" si="0">H6*X$4</f>
        <v>42000.000000000007</v>
      </c>
      <c r="Y6" s="118">
        <f t="shared" ref="Y6:Y69" si="1">H6+X6</f>
        <v>642000</v>
      </c>
    </row>
    <row r="7" spans="1:25" ht="15.5" x14ac:dyDescent="0.35">
      <c r="A7" s="42"/>
      <c r="B7" s="76"/>
      <c r="C7" s="76"/>
      <c r="D7" s="76"/>
      <c r="E7" s="81" t="s">
        <v>2401</v>
      </c>
      <c r="F7" s="144" t="s">
        <v>2402</v>
      </c>
      <c r="G7" s="76"/>
      <c r="H7" s="118">
        <v>650000</v>
      </c>
      <c r="I7" s="76"/>
      <c r="J7" s="76" t="s">
        <v>1123</v>
      </c>
      <c r="K7" s="145" t="s">
        <v>1063</v>
      </c>
      <c r="L7" s="146" t="s">
        <v>2403</v>
      </c>
      <c r="M7" s="147" t="s">
        <v>2404</v>
      </c>
      <c r="N7" s="145" t="s">
        <v>1575</v>
      </c>
      <c r="O7" s="76" t="s">
        <v>937</v>
      </c>
      <c r="P7" s="76">
        <v>2000</v>
      </c>
      <c r="Q7" s="145">
        <v>12</v>
      </c>
      <c r="R7" s="76"/>
      <c r="S7" s="76"/>
      <c r="T7" s="76" t="s">
        <v>1575</v>
      </c>
      <c r="U7" s="76" t="s">
        <v>2405</v>
      </c>
      <c r="V7" s="76" t="s">
        <v>940</v>
      </c>
      <c r="W7" s="243" t="s">
        <v>2406</v>
      </c>
      <c r="X7" s="637">
        <f t="shared" si="0"/>
        <v>45500.000000000007</v>
      </c>
      <c r="Y7" s="118">
        <f t="shared" si="1"/>
        <v>695500</v>
      </c>
    </row>
    <row r="8" spans="1:25" ht="15.5" x14ac:dyDescent="0.35">
      <c r="A8" s="42"/>
      <c r="B8" s="76"/>
      <c r="C8" s="76"/>
      <c r="D8" s="76"/>
      <c r="E8" s="144"/>
      <c r="F8" s="144" t="s">
        <v>2407</v>
      </c>
      <c r="G8" s="76"/>
      <c r="H8" s="118">
        <v>600000</v>
      </c>
      <c r="I8" s="76"/>
      <c r="J8" s="76" t="s">
        <v>1123</v>
      </c>
      <c r="K8" s="145" t="s">
        <v>1063</v>
      </c>
      <c r="L8" s="146" t="s">
        <v>2408</v>
      </c>
      <c r="M8" s="147" t="s">
        <v>2409</v>
      </c>
      <c r="N8" s="145" t="s">
        <v>1575</v>
      </c>
      <c r="O8" s="76" t="s">
        <v>937</v>
      </c>
      <c r="P8" s="76">
        <v>800</v>
      </c>
      <c r="Q8" s="145">
        <v>12</v>
      </c>
      <c r="R8" s="76"/>
      <c r="S8" s="76"/>
      <c r="T8" s="76" t="s">
        <v>1575</v>
      </c>
      <c r="U8" s="76"/>
      <c r="V8" s="76" t="s">
        <v>940</v>
      </c>
      <c r="W8" s="243" t="s">
        <v>1290</v>
      </c>
      <c r="X8" s="637">
        <f t="shared" si="0"/>
        <v>42000.000000000007</v>
      </c>
      <c r="Y8" s="118">
        <f t="shared" si="1"/>
        <v>642000</v>
      </c>
    </row>
    <row r="9" spans="1:25" ht="15.5" x14ac:dyDescent="0.35">
      <c r="A9" s="42"/>
      <c r="B9" s="76"/>
      <c r="C9" s="76"/>
      <c r="D9" s="76"/>
      <c r="E9" s="81" t="s">
        <v>2410</v>
      </c>
      <c r="F9" s="144" t="s">
        <v>2411</v>
      </c>
      <c r="G9" s="76"/>
      <c r="H9" s="118">
        <v>600000</v>
      </c>
      <c r="I9" s="76"/>
      <c r="J9" s="76" t="s">
        <v>2400</v>
      </c>
      <c r="K9" s="76" t="s">
        <v>2400</v>
      </c>
      <c r="L9" s="76" t="s">
        <v>2400</v>
      </c>
      <c r="M9" s="145" t="s">
        <v>2400</v>
      </c>
      <c r="N9" s="145" t="s">
        <v>1575</v>
      </c>
      <c r="O9" s="76" t="s">
        <v>937</v>
      </c>
      <c r="P9" s="122" t="s">
        <v>2400</v>
      </c>
      <c r="Q9" s="76" t="s">
        <v>2400</v>
      </c>
      <c r="R9" s="76"/>
      <c r="S9" s="76"/>
      <c r="T9" s="76" t="s">
        <v>2400</v>
      </c>
      <c r="U9" s="76"/>
      <c r="V9" s="76" t="s">
        <v>940</v>
      </c>
      <c r="W9" s="243" t="s">
        <v>1290</v>
      </c>
      <c r="X9" s="637">
        <f t="shared" si="0"/>
        <v>42000.000000000007</v>
      </c>
      <c r="Y9" s="118">
        <f t="shared" si="1"/>
        <v>642000</v>
      </c>
    </row>
    <row r="10" spans="1:25" ht="15.5" x14ac:dyDescent="0.35">
      <c r="A10" s="42"/>
      <c r="B10" s="76"/>
      <c r="C10" s="76"/>
      <c r="D10" s="76"/>
      <c r="E10" s="81" t="s">
        <v>2412</v>
      </c>
      <c r="F10" s="144" t="s">
        <v>2413</v>
      </c>
      <c r="G10" s="76"/>
      <c r="H10" s="118">
        <v>600000</v>
      </c>
      <c r="I10" s="76"/>
      <c r="J10" s="76" t="s">
        <v>2400</v>
      </c>
      <c r="K10" s="76" t="s">
        <v>2400</v>
      </c>
      <c r="L10" s="76" t="s">
        <v>2400</v>
      </c>
      <c r="M10" s="145" t="s">
        <v>2400</v>
      </c>
      <c r="N10" s="145" t="s">
        <v>1575</v>
      </c>
      <c r="O10" s="76" t="s">
        <v>937</v>
      </c>
      <c r="P10" s="122" t="s">
        <v>2400</v>
      </c>
      <c r="Q10" s="76" t="s">
        <v>2400</v>
      </c>
      <c r="R10" s="76"/>
      <c r="S10" s="76"/>
      <c r="T10" s="76" t="s">
        <v>2400</v>
      </c>
      <c r="U10" s="76"/>
      <c r="V10" s="76" t="s">
        <v>940</v>
      </c>
      <c r="W10" s="243" t="s">
        <v>1290</v>
      </c>
      <c r="X10" s="637">
        <f t="shared" si="0"/>
        <v>42000.000000000007</v>
      </c>
      <c r="Y10" s="118">
        <f t="shared" si="1"/>
        <v>642000</v>
      </c>
    </row>
    <row r="11" spans="1:25" ht="15.5" x14ac:dyDescent="0.35">
      <c r="A11" s="42"/>
      <c r="B11" s="76"/>
      <c r="C11" s="76"/>
      <c r="D11" s="76"/>
      <c r="E11" s="81" t="s">
        <v>2414</v>
      </c>
      <c r="F11" s="144" t="s">
        <v>2415</v>
      </c>
      <c r="G11" s="76"/>
      <c r="H11" s="118">
        <v>650000</v>
      </c>
      <c r="I11" s="76"/>
      <c r="J11" s="76" t="s">
        <v>1123</v>
      </c>
      <c r="K11" s="145" t="s">
        <v>1063</v>
      </c>
      <c r="L11" s="76" t="s">
        <v>2403</v>
      </c>
      <c r="M11" s="145">
        <v>1065</v>
      </c>
      <c r="N11" s="145" t="s">
        <v>1575</v>
      </c>
      <c r="O11" s="76" t="s">
        <v>937</v>
      </c>
      <c r="P11" s="76">
        <v>2000</v>
      </c>
      <c r="Q11" s="145">
        <v>12</v>
      </c>
      <c r="R11" s="76"/>
      <c r="S11" s="76"/>
      <c r="T11" s="76" t="s">
        <v>1575</v>
      </c>
      <c r="U11" s="149"/>
      <c r="V11" s="76" t="s">
        <v>940</v>
      </c>
      <c r="W11" s="243" t="s">
        <v>2416</v>
      </c>
      <c r="X11" s="637">
        <f t="shared" si="0"/>
        <v>45500.000000000007</v>
      </c>
      <c r="Y11" s="118">
        <f t="shared" si="1"/>
        <v>695500</v>
      </c>
    </row>
    <row r="12" spans="1:25" ht="15.5" x14ac:dyDescent="0.35">
      <c r="A12" s="42"/>
      <c r="B12" s="76"/>
      <c r="C12" s="76"/>
      <c r="D12" s="76"/>
      <c r="E12" s="144"/>
      <c r="F12" s="144" t="s">
        <v>2417</v>
      </c>
      <c r="G12" s="76"/>
      <c r="H12" s="118">
        <v>600000</v>
      </c>
      <c r="I12" s="76"/>
      <c r="J12" s="76" t="s">
        <v>1123</v>
      </c>
      <c r="K12" s="145" t="s">
        <v>1063</v>
      </c>
      <c r="L12" s="76" t="s">
        <v>2418</v>
      </c>
      <c r="M12" s="145">
        <v>1066</v>
      </c>
      <c r="N12" s="145" t="s">
        <v>1575</v>
      </c>
      <c r="O12" s="76" t="s">
        <v>937</v>
      </c>
      <c r="P12" s="76">
        <v>800</v>
      </c>
      <c r="Q12" s="145">
        <v>12</v>
      </c>
      <c r="R12" s="76"/>
      <c r="S12" s="76"/>
      <c r="T12" s="76" t="s">
        <v>1575</v>
      </c>
      <c r="U12" s="76"/>
      <c r="V12" s="76" t="s">
        <v>940</v>
      </c>
      <c r="W12" s="243" t="s">
        <v>1290</v>
      </c>
      <c r="X12" s="637">
        <f t="shared" si="0"/>
        <v>42000.000000000007</v>
      </c>
      <c r="Y12" s="118">
        <f t="shared" si="1"/>
        <v>642000</v>
      </c>
    </row>
    <row r="13" spans="1:25" ht="15.5" x14ac:dyDescent="0.35">
      <c r="A13" s="42"/>
      <c r="B13" s="76"/>
      <c r="C13" s="76"/>
      <c r="D13" s="76"/>
      <c r="E13" s="73" t="s">
        <v>2419</v>
      </c>
      <c r="F13" s="144" t="s">
        <v>2420</v>
      </c>
      <c r="G13" s="76"/>
      <c r="H13" s="118">
        <v>650000</v>
      </c>
      <c r="I13" s="76"/>
      <c r="J13" s="76" t="s">
        <v>1123</v>
      </c>
      <c r="K13" s="145" t="s">
        <v>1063</v>
      </c>
      <c r="L13" s="76" t="s">
        <v>2421</v>
      </c>
      <c r="M13" s="145">
        <v>1068</v>
      </c>
      <c r="N13" s="145" t="s">
        <v>1575</v>
      </c>
      <c r="O13" s="76" t="s">
        <v>937</v>
      </c>
      <c r="P13" s="76">
        <v>2000</v>
      </c>
      <c r="Q13" s="145">
        <v>12</v>
      </c>
      <c r="R13" s="76"/>
      <c r="S13" s="76"/>
      <c r="T13" s="76" t="s">
        <v>1575</v>
      </c>
      <c r="U13" s="150" t="s">
        <v>2422</v>
      </c>
      <c r="V13" s="76" t="s">
        <v>940</v>
      </c>
      <c r="W13" s="243" t="s">
        <v>2406</v>
      </c>
      <c r="X13" s="637">
        <f t="shared" si="0"/>
        <v>45500.000000000007</v>
      </c>
      <c r="Y13" s="118">
        <f t="shared" si="1"/>
        <v>695500</v>
      </c>
    </row>
    <row r="14" spans="1:25" ht="15.5" x14ac:dyDescent="0.35">
      <c r="A14" s="42"/>
      <c r="B14" s="76"/>
      <c r="C14" s="76"/>
      <c r="D14" s="76"/>
      <c r="E14" s="144"/>
      <c r="F14" s="144" t="s">
        <v>2423</v>
      </c>
      <c r="G14" s="76"/>
      <c r="H14" s="118">
        <v>600000</v>
      </c>
      <c r="I14" s="76"/>
      <c r="J14" s="76" t="s">
        <v>1123</v>
      </c>
      <c r="K14" s="145" t="s">
        <v>1063</v>
      </c>
      <c r="L14" s="76" t="s">
        <v>2424</v>
      </c>
      <c r="M14" s="145">
        <v>10738</v>
      </c>
      <c r="N14" s="145" t="s">
        <v>1575</v>
      </c>
      <c r="O14" s="76" t="s">
        <v>937</v>
      </c>
      <c r="P14" s="76">
        <v>1250</v>
      </c>
      <c r="Q14" s="145">
        <v>12</v>
      </c>
      <c r="R14" s="76"/>
      <c r="S14" s="76"/>
      <c r="T14" s="76" t="s">
        <v>1575</v>
      </c>
      <c r="U14" s="76"/>
      <c r="V14" s="76" t="s">
        <v>940</v>
      </c>
      <c r="W14" s="243" t="s">
        <v>1243</v>
      </c>
      <c r="X14" s="637">
        <f t="shared" si="0"/>
        <v>42000.000000000007</v>
      </c>
      <c r="Y14" s="118">
        <f t="shared" si="1"/>
        <v>642000</v>
      </c>
    </row>
    <row r="15" spans="1:25" ht="15.5" x14ac:dyDescent="0.35">
      <c r="A15" s="42"/>
      <c r="B15" s="76"/>
      <c r="C15" s="76"/>
      <c r="D15" s="76"/>
      <c r="E15" s="144"/>
      <c r="F15" s="144" t="s">
        <v>2425</v>
      </c>
      <c r="G15" s="76"/>
      <c r="H15" s="118">
        <v>600000</v>
      </c>
      <c r="I15" s="76"/>
      <c r="J15" s="76" t="s">
        <v>2400</v>
      </c>
      <c r="K15" s="145" t="s">
        <v>2400</v>
      </c>
      <c r="L15" s="76" t="s">
        <v>2400</v>
      </c>
      <c r="M15" s="145" t="s">
        <v>2400</v>
      </c>
      <c r="N15" s="145" t="s">
        <v>1575</v>
      </c>
      <c r="O15" s="76" t="s">
        <v>937</v>
      </c>
      <c r="P15" s="122" t="s">
        <v>2400</v>
      </c>
      <c r="Q15" s="145" t="s">
        <v>2400</v>
      </c>
      <c r="R15" s="76"/>
      <c r="S15" s="76"/>
      <c r="T15" s="76" t="s">
        <v>2400</v>
      </c>
      <c r="U15" s="76"/>
      <c r="V15" s="76" t="s">
        <v>940</v>
      </c>
      <c r="W15" s="243" t="s">
        <v>1290</v>
      </c>
      <c r="X15" s="637">
        <f t="shared" si="0"/>
        <v>42000.000000000007</v>
      </c>
      <c r="Y15" s="118">
        <f t="shared" si="1"/>
        <v>642000</v>
      </c>
    </row>
    <row r="16" spans="1:25" ht="15.5" x14ac:dyDescent="0.35">
      <c r="A16" s="42"/>
      <c r="B16" s="76"/>
      <c r="C16" s="76"/>
      <c r="D16" s="76"/>
      <c r="E16" s="81" t="s">
        <v>2426</v>
      </c>
      <c r="F16" s="144" t="s">
        <v>2427</v>
      </c>
      <c r="G16" s="76"/>
      <c r="H16" s="118">
        <v>650000</v>
      </c>
      <c r="I16" s="76"/>
      <c r="J16" s="76" t="s">
        <v>2394</v>
      </c>
      <c r="K16" s="145">
        <v>2007</v>
      </c>
      <c r="L16" s="76" t="s">
        <v>2428</v>
      </c>
      <c r="M16" s="145" t="s">
        <v>2429</v>
      </c>
      <c r="N16" s="145" t="s">
        <v>1575</v>
      </c>
      <c r="O16" s="76" t="s">
        <v>937</v>
      </c>
      <c r="P16" s="76">
        <v>1250</v>
      </c>
      <c r="Q16" s="145">
        <v>12</v>
      </c>
      <c r="R16" s="76"/>
      <c r="S16" s="76"/>
      <c r="T16" s="76" t="s">
        <v>2397</v>
      </c>
      <c r="U16" s="76"/>
      <c r="V16" s="76" t="s">
        <v>940</v>
      </c>
      <c r="W16" s="243" t="s">
        <v>2416</v>
      </c>
      <c r="X16" s="637">
        <f t="shared" si="0"/>
        <v>45500.000000000007</v>
      </c>
      <c r="Y16" s="118">
        <f t="shared" si="1"/>
        <v>695500</v>
      </c>
    </row>
    <row r="17" spans="1:25" ht="15.5" x14ac:dyDescent="0.35">
      <c r="A17" s="42"/>
      <c r="B17" s="76"/>
      <c r="C17" s="76"/>
      <c r="D17" s="76"/>
      <c r="E17" s="81"/>
      <c r="F17" s="151" t="s">
        <v>994</v>
      </c>
      <c r="G17" s="123"/>
      <c r="H17" s="124">
        <f>SUM(H5:H16)</f>
        <v>7400000</v>
      </c>
      <c r="I17" s="76"/>
      <c r="J17" s="76"/>
      <c r="K17" s="145"/>
      <c r="L17" s="76"/>
      <c r="M17" s="145"/>
      <c r="N17" s="145"/>
      <c r="O17" s="76"/>
      <c r="P17" s="76"/>
      <c r="Q17" s="145"/>
      <c r="R17" s="76"/>
      <c r="S17" s="76"/>
      <c r="T17" s="76"/>
      <c r="U17" s="76"/>
      <c r="V17" s="76"/>
      <c r="W17" s="243"/>
      <c r="X17" s="637">
        <f t="shared" si="0"/>
        <v>518000.00000000006</v>
      </c>
      <c r="Y17" s="124">
        <f t="shared" si="1"/>
        <v>7918000</v>
      </c>
    </row>
    <row r="18" spans="1:25" ht="15.5" x14ac:dyDescent="0.35">
      <c r="A18" s="98"/>
      <c r="B18" s="98"/>
      <c r="C18" s="98"/>
      <c r="D18" s="98"/>
      <c r="E18" s="98"/>
      <c r="F18" s="66" t="s">
        <v>1842</v>
      </c>
      <c r="G18" s="98"/>
      <c r="H18" s="140"/>
      <c r="I18" s="98"/>
      <c r="J18" s="152"/>
      <c r="K18" s="142"/>
      <c r="L18" s="98"/>
      <c r="M18" s="98"/>
      <c r="N18" s="98"/>
      <c r="O18" s="98"/>
      <c r="P18" s="98"/>
      <c r="Q18" s="142"/>
      <c r="R18" s="98"/>
      <c r="S18" s="98"/>
      <c r="T18" s="98"/>
      <c r="U18" s="98"/>
      <c r="V18" s="98"/>
      <c r="W18" s="243"/>
      <c r="X18" s="637">
        <f t="shared" si="0"/>
        <v>0</v>
      </c>
      <c r="Y18" s="140">
        <f t="shared" si="1"/>
        <v>0</v>
      </c>
    </row>
    <row r="19" spans="1:25" ht="15.5" x14ac:dyDescent="0.35">
      <c r="A19" s="42"/>
      <c r="B19" s="42"/>
      <c r="C19" s="42"/>
      <c r="D19" s="42"/>
      <c r="E19" s="42"/>
      <c r="F19" s="117" t="s">
        <v>1575</v>
      </c>
      <c r="G19" s="153"/>
      <c r="H19" s="154"/>
      <c r="I19" s="153"/>
      <c r="J19" s="144" t="s">
        <v>1575</v>
      </c>
      <c r="K19" s="145" t="s">
        <v>1575</v>
      </c>
      <c r="L19" s="147"/>
      <c r="M19" s="155" t="s">
        <v>1575</v>
      </c>
      <c r="N19" s="76"/>
      <c r="O19" s="76"/>
      <c r="P19" s="122" t="s">
        <v>1575</v>
      </c>
      <c r="Q19" s="145" t="s">
        <v>1575</v>
      </c>
      <c r="R19" s="76"/>
      <c r="S19" s="76"/>
      <c r="T19" s="153"/>
      <c r="U19" s="153"/>
      <c r="V19" s="42" t="s">
        <v>940</v>
      </c>
      <c r="W19" s="243"/>
      <c r="X19" s="637">
        <f t="shared" si="0"/>
        <v>0</v>
      </c>
      <c r="Y19" s="154">
        <f t="shared" si="1"/>
        <v>0</v>
      </c>
    </row>
    <row r="20" spans="1:25" ht="15.5" x14ac:dyDescent="0.35">
      <c r="A20" s="42"/>
      <c r="B20" s="42"/>
      <c r="C20" s="42"/>
      <c r="D20" s="42"/>
      <c r="E20" s="42"/>
      <c r="F20" s="117" t="s">
        <v>1575</v>
      </c>
      <c r="G20" s="153"/>
      <c r="H20" s="154"/>
      <c r="I20" s="153"/>
      <c r="J20" s="156" t="s">
        <v>1575</v>
      </c>
      <c r="K20" s="145" t="s">
        <v>1575</v>
      </c>
      <c r="L20" s="76"/>
      <c r="M20" s="155" t="s">
        <v>1575</v>
      </c>
      <c r="N20" s="76"/>
      <c r="O20" s="76"/>
      <c r="P20" s="122" t="s">
        <v>1575</v>
      </c>
      <c r="Q20" s="145" t="s">
        <v>1575</v>
      </c>
      <c r="R20" s="76"/>
      <c r="S20" s="76"/>
      <c r="T20" s="153"/>
      <c r="U20" s="153"/>
      <c r="V20" s="42" t="s">
        <v>940</v>
      </c>
      <c r="W20" s="243"/>
      <c r="X20" s="637">
        <f t="shared" si="0"/>
        <v>0</v>
      </c>
      <c r="Y20" s="154">
        <f t="shared" si="1"/>
        <v>0</v>
      </c>
    </row>
    <row r="21" spans="1:25" ht="15.5" x14ac:dyDescent="0.35">
      <c r="A21" s="98"/>
      <c r="B21" s="98"/>
      <c r="C21" s="98"/>
      <c r="D21" s="98"/>
      <c r="E21" s="98"/>
      <c r="F21" s="66" t="s">
        <v>2430</v>
      </c>
      <c r="G21" s="157"/>
      <c r="H21" s="158"/>
      <c r="I21" s="157"/>
      <c r="J21" s="152"/>
      <c r="K21" s="159"/>
      <c r="L21" s="64"/>
      <c r="M21" s="159"/>
      <c r="N21" s="64"/>
      <c r="O21" s="64"/>
      <c r="P21" s="125"/>
      <c r="Q21" s="159"/>
      <c r="R21" s="64"/>
      <c r="S21" s="64"/>
      <c r="T21" s="157"/>
      <c r="U21" s="157"/>
      <c r="V21" s="157"/>
      <c r="W21" s="243"/>
      <c r="X21" s="637">
        <f t="shared" si="0"/>
        <v>0</v>
      </c>
      <c r="Y21" s="158">
        <f t="shared" si="1"/>
        <v>0</v>
      </c>
    </row>
    <row r="22" spans="1:25" ht="15.5" x14ac:dyDescent="0.35">
      <c r="A22" s="42"/>
      <c r="B22" s="42"/>
      <c r="C22" s="42"/>
      <c r="D22" s="42"/>
      <c r="E22" s="42"/>
      <c r="F22" s="76" t="s">
        <v>1575</v>
      </c>
      <c r="G22" s="153"/>
      <c r="H22" s="154"/>
      <c r="I22" s="153"/>
      <c r="J22" s="156" t="s">
        <v>1575</v>
      </c>
      <c r="K22" s="145" t="s">
        <v>1575</v>
      </c>
      <c r="L22" s="76"/>
      <c r="M22" s="160" t="s">
        <v>1575</v>
      </c>
      <c r="N22" s="76"/>
      <c r="O22" s="76"/>
      <c r="P22" s="122"/>
      <c r="Q22" s="145" t="s">
        <v>1575</v>
      </c>
      <c r="R22" s="76"/>
      <c r="S22" s="76"/>
      <c r="T22" s="153"/>
      <c r="U22" s="153"/>
      <c r="V22" s="153"/>
      <c r="W22" s="243"/>
      <c r="X22" s="637">
        <f t="shared" si="0"/>
        <v>0</v>
      </c>
      <c r="Y22" s="154">
        <f t="shared" si="1"/>
        <v>0</v>
      </c>
    </row>
    <row r="23" spans="1:25" ht="15.5" x14ac:dyDescent="0.35">
      <c r="A23" s="42"/>
      <c r="B23" s="42"/>
      <c r="C23" s="42"/>
      <c r="D23" s="42"/>
      <c r="E23" s="42"/>
      <c r="F23" s="76" t="s">
        <v>1575</v>
      </c>
      <c r="G23" s="153"/>
      <c r="H23" s="154"/>
      <c r="I23" s="153"/>
      <c r="J23" s="156" t="s">
        <v>1575</v>
      </c>
      <c r="K23" s="145" t="s">
        <v>1575</v>
      </c>
      <c r="L23" s="76"/>
      <c r="M23" s="160" t="s">
        <v>1575</v>
      </c>
      <c r="N23" s="76"/>
      <c r="O23" s="76"/>
      <c r="P23" s="122"/>
      <c r="Q23" s="145" t="s">
        <v>1575</v>
      </c>
      <c r="R23" s="76"/>
      <c r="S23" s="76"/>
      <c r="T23" s="153"/>
      <c r="U23" s="153"/>
      <c r="V23" s="153"/>
      <c r="W23" s="243"/>
      <c r="X23" s="637">
        <f t="shared" si="0"/>
        <v>0</v>
      </c>
      <c r="Y23" s="154">
        <f t="shared" si="1"/>
        <v>0</v>
      </c>
    </row>
    <row r="24" spans="1:25" ht="15.5" x14ac:dyDescent="0.35">
      <c r="A24" s="98"/>
      <c r="B24" s="98"/>
      <c r="C24" s="98"/>
      <c r="D24" s="98"/>
      <c r="E24" s="98"/>
      <c r="F24" s="66" t="s">
        <v>1853</v>
      </c>
      <c r="G24" s="157"/>
      <c r="H24" s="158"/>
      <c r="I24" s="157"/>
      <c r="J24" s="152"/>
      <c r="K24" s="159"/>
      <c r="L24" s="64"/>
      <c r="M24" s="159"/>
      <c r="N24" s="64"/>
      <c r="O24" s="64"/>
      <c r="P24" s="125"/>
      <c r="Q24" s="159"/>
      <c r="R24" s="64"/>
      <c r="S24" s="64"/>
      <c r="T24" s="157"/>
      <c r="U24" s="157"/>
      <c r="V24" s="157"/>
      <c r="W24" s="243"/>
      <c r="X24" s="637">
        <f t="shared" si="0"/>
        <v>0</v>
      </c>
      <c r="Y24" s="158">
        <f t="shared" si="1"/>
        <v>0</v>
      </c>
    </row>
    <row r="25" spans="1:25" ht="15.5" x14ac:dyDescent="0.35">
      <c r="A25" s="42"/>
      <c r="B25" s="42"/>
      <c r="C25" s="42"/>
      <c r="D25" s="42"/>
      <c r="E25" s="42"/>
      <c r="F25" s="76" t="s">
        <v>1575</v>
      </c>
      <c r="G25" s="153"/>
      <c r="H25" s="154"/>
      <c r="I25" s="153"/>
      <c r="J25" s="156" t="s">
        <v>1575</v>
      </c>
      <c r="K25" s="145" t="s">
        <v>1575</v>
      </c>
      <c r="L25" s="76"/>
      <c r="M25" s="161" t="s">
        <v>1575</v>
      </c>
      <c r="N25" s="76"/>
      <c r="O25" s="76"/>
      <c r="P25" s="122"/>
      <c r="Q25" s="145"/>
      <c r="R25" s="76"/>
      <c r="S25" s="76"/>
      <c r="T25" s="153"/>
      <c r="U25" s="153"/>
      <c r="V25" s="153"/>
      <c r="W25" s="243"/>
      <c r="X25" s="637">
        <f t="shared" si="0"/>
        <v>0</v>
      </c>
      <c r="Y25" s="154">
        <f t="shared" si="1"/>
        <v>0</v>
      </c>
    </row>
    <row r="26" spans="1:25" ht="15.5" x14ac:dyDescent="0.35">
      <c r="A26" s="42"/>
      <c r="B26" s="42"/>
      <c r="C26" s="42"/>
      <c r="D26" s="42"/>
      <c r="E26" s="42"/>
      <c r="F26" s="76" t="s">
        <v>1575</v>
      </c>
      <c r="G26" s="153"/>
      <c r="H26" s="154"/>
      <c r="I26" s="153"/>
      <c r="J26" s="156" t="s">
        <v>1575</v>
      </c>
      <c r="K26" s="145" t="s">
        <v>1575</v>
      </c>
      <c r="L26" s="76"/>
      <c r="M26" s="162" t="s">
        <v>1575</v>
      </c>
      <c r="N26" s="76"/>
      <c r="O26" s="76"/>
      <c r="P26" s="122"/>
      <c r="Q26" s="145"/>
      <c r="R26" s="76"/>
      <c r="S26" s="76"/>
      <c r="T26" s="153"/>
      <c r="U26" s="153"/>
      <c r="V26" s="153"/>
      <c r="W26" s="243"/>
      <c r="X26" s="637">
        <f t="shared" si="0"/>
        <v>0</v>
      </c>
      <c r="Y26" s="154">
        <f t="shared" si="1"/>
        <v>0</v>
      </c>
    </row>
    <row r="27" spans="1:25" ht="15.5" x14ac:dyDescent="0.35">
      <c r="A27" s="98"/>
      <c r="B27" s="98"/>
      <c r="C27" s="98"/>
      <c r="D27" s="98"/>
      <c r="E27" s="98"/>
      <c r="F27" s="66" t="s">
        <v>1860</v>
      </c>
      <c r="G27" s="157"/>
      <c r="H27" s="158"/>
      <c r="I27" s="157"/>
      <c r="J27" s="152"/>
      <c r="K27" s="159"/>
      <c r="L27" s="64"/>
      <c r="M27" s="159"/>
      <c r="N27" s="64"/>
      <c r="O27" s="64"/>
      <c r="P27" s="125"/>
      <c r="Q27" s="159"/>
      <c r="R27" s="64"/>
      <c r="S27" s="64"/>
      <c r="T27" s="157"/>
      <c r="U27" s="157"/>
      <c r="V27" s="157"/>
      <c r="W27" s="243"/>
      <c r="X27" s="637">
        <f t="shared" si="0"/>
        <v>0</v>
      </c>
      <c r="Y27" s="158">
        <f t="shared" si="1"/>
        <v>0</v>
      </c>
    </row>
    <row r="28" spans="1:25" ht="15.5" x14ac:dyDescent="0.35">
      <c r="A28" s="42"/>
      <c r="B28" s="42"/>
      <c r="C28" s="42"/>
      <c r="D28" s="42"/>
      <c r="E28" s="42"/>
      <c r="F28" s="76" t="s">
        <v>1575</v>
      </c>
      <c r="G28" s="153"/>
      <c r="H28" s="154"/>
      <c r="I28" s="153"/>
      <c r="J28" s="156" t="s">
        <v>1575</v>
      </c>
      <c r="K28" s="155" t="s">
        <v>1575</v>
      </c>
      <c r="L28" s="76"/>
      <c r="M28" s="155" t="s">
        <v>1575</v>
      </c>
      <c r="N28" s="76"/>
      <c r="O28" s="76"/>
      <c r="P28" s="122"/>
      <c r="Q28" s="145"/>
      <c r="R28" s="76"/>
      <c r="S28" s="76"/>
      <c r="T28" s="153"/>
      <c r="U28" s="153"/>
      <c r="V28" s="153"/>
      <c r="W28" s="243"/>
      <c r="X28" s="637">
        <f t="shared" si="0"/>
        <v>0</v>
      </c>
      <c r="Y28" s="154">
        <f t="shared" si="1"/>
        <v>0</v>
      </c>
    </row>
    <row r="29" spans="1:25" ht="15.5" x14ac:dyDescent="0.35">
      <c r="A29" s="42"/>
      <c r="B29" s="42"/>
      <c r="C29" s="42"/>
      <c r="D29" s="42"/>
      <c r="E29" s="42"/>
      <c r="F29" s="76" t="s">
        <v>1575</v>
      </c>
      <c r="G29" s="153"/>
      <c r="H29" s="154"/>
      <c r="I29" s="153"/>
      <c r="J29" s="156" t="s">
        <v>1575</v>
      </c>
      <c r="K29" s="155" t="s">
        <v>1575</v>
      </c>
      <c r="L29" s="76"/>
      <c r="M29" s="155" t="s">
        <v>1575</v>
      </c>
      <c r="N29" s="76"/>
      <c r="O29" s="76"/>
      <c r="P29" s="122"/>
      <c r="Q29" s="145"/>
      <c r="R29" s="76"/>
      <c r="S29" s="76"/>
      <c r="T29" s="153"/>
      <c r="U29" s="153"/>
      <c r="V29" s="153"/>
      <c r="W29" s="243"/>
      <c r="X29" s="637">
        <f t="shared" si="0"/>
        <v>0</v>
      </c>
      <c r="Y29" s="154">
        <f t="shared" si="1"/>
        <v>0</v>
      </c>
    </row>
    <row r="30" spans="1:25" ht="15.5" x14ac:dyDescent="0.35">
      <c r="A30" s="98"/>
      <c r="B30" s="64"/>
      <c r="C30" s="64"/>
      <c r="D30" s="64"/>
      <c r="E30" s="64"/>
      <c r="F30" s="89" t="s">
        <v>1145</v>
      </c>
      <c r="G30" s="64"/>
      <c r="H30" s="67"/>
      <c r="I30" s="64"/>
      <c r="J30" s="152"/>
      <c r="K30" s="159"/>
      <c r="L30" s="64"/>
      <c r="M30" s="159"/>
      <c r="N30" s="159"/>
      <c r="O30" s="64"/>
      <c r="P30" s="64"/>
      <c r="Q30" s="159"/>
      <c r="R30" s="64"/>
      <c r="S30" s="64"/>
      <c r="T30" s="64"/>
      <c r="U30" s="64"/>
      <c r="V30" s="64"/>
      <c r="W30" s="243"/>
      <c r="X30" s="637">
        <f t="shared" si="0"/>
        <v>0</v>
      </c>
      <c r="Y30" s="67">
        <f t="shared" si="1"/>
        <v>0</v>
      </c>
    </row>
    <row r="31" spans="1:25" ht="15.5" x14ac:dyDescent="0.35">
      <c r="A31" s="42"/>
      <c r="B31" s="76"/>
      <c r="C31" s="76"/>
      <c r="D31" s="76"/>
      <c r="E31" s="76"/>
      <c r="F31" s="144" t="s">
        <v>2431</v>
      </c>
      <c r="G31" s="76"/>
      <c r="H31" s="118">
        <v>150000</v>
      </c>
      <c r="I31" s="76"/>
      <c r="J31" s="76" t="s">
        <v>1123</v>
      </c>
      <c r="K31" s="163" t="s">
        <v>1063</v>
      </c>
      <c r="L31" s="76" t="s">
        <v>2432</v>
      </c>
      <c r="M31" s="145" t="s">
        <v>2433</v>
      </c>
      <c r="N31" s="145"/>
      <c r="O31" s="76"/>
      <c r="P31" s="76"/>
      <c r="Q31" s="145"/>
      <c r="R31" s="76"/>
      <c r="S31" s="76"/>
      <c r="T31" s="76"/>
      <c r="U31" s="76"/>
      <c r="V31" s="76"/>
      <c r="W31" s="243"/>
      <c r="X31" s="637">
        <f t="shared" si="0"/>
        <v>10500.000000000002</v>
      </c>
      <c r="Y31" s="118">
        <f t="shared" si="1"/>
        <v>160500</v>
      </c>
    </row>
    <row r="32" spans="1:25" ht="15.5" x14ac:dyDescent="0.35">
      <c r="A32" s="42"/>
      <c r="B32" s="76"/>
      <c r="C32" s="76"/>
      <c r="D32" s="76"/>
      <c r="E32" s="76"/>
      <c r="F32" s="144" t="s">
        <v>2434</v>
      </c>
      <c r="G32" s="76"/>
      <c r="H32" s="118">
        <v>150000</v>
      </c>
      <c r="I32" s="76"/>
      <c r="J32" s="76" t="s">
        <v>1123</v>
      </c>
      <c r="K32" s="163" t="s">
        <v>1063</v>
      </c>
      <c r="L32" s="76" t="s">
        <v>2432</v>
      </c>
      <c r="M32" s="145" t="s">
        <v>2435</v>
      </c>
      <c r="N32" s="145"/>
      <c r="O32" s="76"/>
      <c r="P32" s="76"/>
      <c r="Q32" s="145"/>
      <c r="R32" s="76"/>
      <c r="S32" s="76"/>
      <c r="T32" s="76"/>
      <c r="U32" s="76"/>
      <c r="V32" s="76"/>
      <c r="W32" s="243"/>
      <c r="X32" s="637">
        <f t="shared" si="0"/>
        <v>10500.000000000002</v>
      </c>
      <c r="Y32" s="118">
        <f t="shared" si="1"/>
        <v>160500</v>
      </c>
    </row>
    <row r="33" spans="1:25" ht="15.5" x14ac:dyDescent="0.35">
      <c r="A33" s="42"/>
      <c r="B33" s="76"/>
      <c r="C33" s="76"/>
      <c r="D33" s="76"/>
      <c r="E33" s="76"/>
      <c r="F33" s="144" t="s">
        <v>2436</v>
      </c>
      <c r="G33" s="76"/>
      <c r="H33" s="118">
        <v>150000</v>
      </c>
      <c r="I33" s="76"/>
      <c r="J33" s="76" t="s">
        <v>1671</v>
      </c>
      <c r="K33" s="163" t="s">
        <v>1063</v>
      </c>
      <c r="L33" s="76" t="s">
        <v>1063</v>
      </c>
      <c r="M33" s="145" t="s">
        <v>2437</v>
      </c>
      <c r="N33" s="145"/>
      <c r="O33" s="76"/>
      <c r="P33" s="76"/>
      <c r="Q33" s="145"/>
      <c r="R33" s="76"/>
      <c r="S33" s="76"/>
      <c r="T33" s="76"/>
      <c r="U33" s="76"/>
      <c r="V33" s="76"/>
      <c r="W33" s="243"/>
      <c r="X33" s="637">
        <f t="shared" si="0"/>
        <v>10500.000000000002</v>
      </c>
      <c r="Y33" s="118">
        <f t="shared" si="1"/>
        <v>160500</v>
      </c>
    </row>
    <row r="34" spans="1:25" ht="15.5" x14ac:dyDescent="0.35">
      <c r="A34" s="42"/>
      <c r="B34" s="76"/>
      <c r="C34" s="76"/>
      <c r="D34" s="76"/>
      <c r="E34" s="76"/>
      <c r="F34" s="144" t="s">
        <v>2438</v>
      </c>
      <c r="G34" s="76"/>
      <c r="H34" s="118">
        <v>200000</v>
      </c>
      <c r="I34" s="76"/>
      <c r="J34" s="76" t="s">
        <v>1123</v>
      </c>
      <c r="K34" s="163" t="s">
        <v>1063</v>
      </c>
      <c r="L34" s="76" t="s">
        <v>2439</v>
      </c>
      <c r="M34" s="145" t="s">
        <v>2440</v>
      </c>
      <c r="N34" s="145"/>
      <c r="O34" s="76"/>
      <c r="P34" s="76"/>
      <c r="Q34" s="145"/>
      <c r="R34" s="76"/>
      <c r="S34" s="76"/>
      <c r="T34" s="76"/>
      <c r="U34" s="76"/>
      <c r="V34" s="76"/>
      <c r="W34" s="243"/>
      <c r="X34" s="637">
        <f t="shared" si="0"/>
        <v>14000.000000000002</v>
      </c>
      <c r="Y34" s="118">
        <f t="shared" si="1"/>
        <v>214000</v>
      </c>
    </row>
    <row r="35" spans="1:25" ht="15.5" x14ac:dyDescent="0.35">
      <c r="A35" s="42"/>
      <c r="B35" s="76"/>
      <c r="C35" s="76"/>
      <c r="D35" s="76"/>
      <c r="E35" s="76"/>
      <c r="F35" s="144" t="s">
        <v>2441</v>
      </c>
      <c r="G35" s="76"/>
      <c r="H35" s="118">
        <v>200000</v>
      </c>
      <c r="I35" s="76"/>
      <c r="J35" s="76" t="s">
        <v>1123</v>
      </c>
      <c r="K35" s="163" t="s">
        <v>1063</v>
      </c>
      <c r="L35" s="76" t="s">
        <v>2442</v>
      </c>
      <c r="M35" s="145">
        <v>9501169</v>
      </c>
      <c r="N35" s="145"/>
      <c r="O35" s="76"/>
      <c r="P35" s="76"/>
      <c r="Q35" s="145"/>
      <c r="R35" s="76"/>
      <c r="S35" s="76"/>
      <c r="T35" s="76"/>
      <c r="U35" s="76"/>
      <c r="V35" s="76"/>
      <c r="W35" s="243"/>
      <c r="X35" s="637">
        <f t="shared" si="0"/>
        <v>14000.000000000002</v>
      </c>
      <c r="Y35" s="118">
        <f t="shared" si="1"/>
        <v>214000</v>
      </c>
    </row>
    <row r="36" spans="1:25" ht="15.5" x14ac:dyDescent="0.35">
      <c r="A36" s="42"/>
      <c r="B36" s="76"/>
      <c r="C36" s="76"/>
      <c r="D36" s="76"/>
      <c r="E36" s="76"/>
      <c r="F36" s="144" t="s">
        <v>2443</v>
      </c>
      <c r="G36" s="76"/>
      <c r="H36" s="118">
        <v>150000</v>
      </c>
      <c r="I36" s="76"/>
      <c r="J36" s="76" t="s">
        <v>1123</v>
      </c>
      <c r="K36" s="163" t="s">
        <v>1063</v>
      </c>
      <c r="L36" s="76" t="s">
        <v>2432</v>
      </c>
      <c r="M36" s="145" t="s">
        <v>2444</v>
      </c>
      <c r="N36" s="145"/>
      <c r="O36" s="76"/>
      <c r="P36" s="76"/>
      <c r="Q36" s="145"/>
      <c r="R36" s="76"/>
      <c r="S36" s="76"/>
      <c r="T36" s="76"/>
      <c r="U36" s="76"/>
      <c r="V36" s="76"/>
      <c r="W36" s="243"/>
      <c r="X36" s="637">
        <f t="shared" si="0"/>
        <v>10500.000000000002</v>
      </c>
      <c r="Y36" s="118">
        <f t="shared" si="1"/>
        <v>160500</v>
      </c>
    </row>
    <row r="37" spans="1:25" ht="15.5" x14ac:dyDescent="0.35">
      <c r="A37" s="42"/>
      <c r="B37" s="76"/>
      <c r="C37" s="76"/>
      <c r="D37" s="76"/>
      <c r="E37" s="76"/>
      <c r="F37" s="144" t="s">
        <v>2445</v>
      </c>
      <c r="G37" s="76"/>
      <c r="H37" s="118">
        <v>200000</v>
      </c>
      <c r="I37" s="76"/>
      <c r="J37" s="76" t="s">
        <v>1123</v>
      </c>
      <c r="K37" s="163" t="s">
        <v>1063</v>
      </c>
      <c r="L37" s="76" t="s">
        <v>2446</v>
      </c>
      <c r="M37" s="145" t="s">
        <v>2447</v>
      </c>
      <c r="N37" s="145"/>
      <c r="O37" s="76"/>
      <c r="P37" s="76"/>
      <c r="Q37" s="145"/>
      <c r="R37" s="76"/>
      <c r="S37" s="76"/>
      <c r="T37" s="76"/>
      <c r="U37" s="76"/>
      <c r="V37" s="76"/>
      <c r="W37" s="243"/>
      <c r="X37" s="637">
        <f t="shared" si="0"/>
        <v>14000.000000000002</v>
      </c>
      <c r="Y37" s="118">
        <f t="shared" si="1"/>
        <v>214000</v>
      </c>
    </row>
    <row r="38" spans="1:25" ht="15.5" x14ac:dyDescent="0.35">
      <c r="A38" s="42"/>
      <c r="B38" s="76"/>
      <c r="C38" s="76"/>
      <c r="D38" s="76"/>
      <c r="E38" s="76"/>
      <c r="F38" s="144" t="s">
        <v>2445</v>
      </c>
      <c r="G38" s="76"/>
      <c r="H38" s="118">
        <v>200000</v>
      </c>
      <c r="I38" s="76"/>
      <c r="J38" s="76" t="s">
        <v>1123</v>
      </c>
      <c r="K38" s="163" t="s">
        <v>1063</v>
      </c>
      <c r="L38" s="76" t="s">
        <v>2446</v>
      </c>
      <c r="M38" s="145" t="s">
        <v>2448</v>
      </c>
      <c r="N38" s="145"/>
      <c r="O38" s="76"/>
      <c r="P38" s="76"/>
      <c r="Q38" s="145"/>
      <c r="R38" s="76"/>
      <c r="S38" s="76"/>
      <c r="T38" s="76"/>
      <c r="U38" s="76"/>
      <c r="V38" s="76"/>
      <c r="W38" s="243"/>
      <c r="X38" s="637">
        <f t="shared" si="0"/>
        <v>14000.000000000002</v>
      </c>
      <c r="Y38" s="118">
        <f t="shared" si="1"/>
        <v>214000</v>
      </c>
    </row>
    <row r="39" spans="1:25" ht="15.5" x14ac:dyDescent="0.35">
      <c r="A39" s="42"/>
      <c r="B39" s="76"/>
      <c r="C39" s="76"/>
      <c r="D39" s="76"/>
      <c r="E39" s="76"/>
      <c r="F39" s="144" t="s">
        <v>2449</v>
      </c>
      <c r="G39" s="76"/>
      <c r="H39" s="118">
        <v>150000</v>
      </c>
      <c r="I39" s="76"/>
      <c r="J39" s="76" t="s">
        <v>1123</v>
      </c>
      <c r="K39" s="163" t="s">
        <v>1063</v>
      </c>
      <c r="L39" s="76" t="s">
        <v>2432</v>
      </c>
      <c r="M39" s="145" t="s">
        <v>2450</v>
      </c>
      <c r="N39" s="145"/>
      <c r="O39" s="76"/>
      <c r="P39" s="76"/>
      <c r="Q39" s="145"/>
      <c r="R39" s="76"/>
      <c r="S39" s="76"/>
      <c r="T39" s="76"/>
      <c r="U39" s="76"/>
      <c r="V39" s="76"/>
      <c r="W39" s="243"/>
      <c r="X39" s="637">
        <f t="shared" si="0"/>
        <v>10500.000000000002</v>
      </c>
      <c r="Y39" s="118">
        <f t="shared" si="1"/>
        <v>160500</v>
      </c>
    </row>
    <row r="40" spans="1:25" ht="15.5" x14ac:dyDescent="0.35">
      <c r="A40" s="42"/>
      <c r="B40" s="76"/>
      <c r="C40" s="76"/>
      <c r="D40" s="76"/>
      <c r="E40" s="76"/>
      <c r="F40" s="144" t="s">
        <v>2451</v>
      </c>
      <c r="G40" s="76"/>
      <c r="H40" s="118">
        <v>150000</v>
      </c>
      <c r="I40" s="76"/>
      <c r="J40" s="76" t="s">
        <v>1123</v>
      </c>
      <c r="K40" s="163" t="s">
        <v>1063</v>
      </c>
      <c r="L40" s="76" t="s">
        <v>2432</v>
      </c>
      <c r="M40" s="145" t="s">
        <v>2452</v>
      </c>
      <c r="N40" s="145"/>
      <c r="O40" s="76"/>
      <c r="P40" s="76"/>
      <c r="Q40" s="145"/>
      <c r="R40" s="76"/>
      <c r="S40" s="76"/>
      <c r="T40" s="76"/>
      <c r="U40" s="76"/>
      <c r="V40" s="76"/>
      <c r="W40" s="243"/>
      <c r="X40" s="637">
        <f t="shared" si="0"/>
        <v>10500.000000000002</v>
      </c>
      <c r="Y40" s="118">
        <f t="shared" si="1"/>
        <v>160500</v>
      </c>
    </row>
    <row r="41" spans="1:25" ht="15.5" x14ac:dyDescent="0.35">
      <c r="A41" s="42"/>
      <c r="B41" s="76"/>
      <c r="C41" s="76"/>
      <c r="D41" s="76"/>
      <c r="E41" s="76"/>
      <c r="F41" s="144" t="s">
        <v>2453</v>
      </c>
      <c r="G41" s="76"/>
      <c r="H41" s="118">
        <v>150000</v>
      </c>
      <c r="I41" s="76"/>
      <c r="J41" s="76" t="s">
        <v>1123</v>
      </c>
      <c r="K41" s="163" t="s">
        <v>1063</v>
      </c>
      <c r="L41" s="76" t="s">
        <v>2432</v>
      </c>
      <c r="M41" s="145" t="s">
        <v>2454</v>
      </c>
      <c r="N41" s="145"/>
      <c r="O41" s="76"/>
      <c r="P41" s="76"/>
      <c r="Q41" s="145"/>
      <c r="R41" s="76"/>
      <c r="S41" s="76"/>
      <c r="T41" s="76"/>
      <c r="U41" s="76"/>
      <c r="V41" s="76"/>
      <c r="W41" s="243"/>
      <c r="X41" s="637">
        <f t="shared" si="0"/>
        <v>10500.000000000002</v>
      </c>
      <c r="Y41" s="118">
        <f t="shared" si="1"/>
        <v>160500</v>
      </c>
    </row>
    <row r="42" spans="1:25" ht="15.5" x14ac:dyDescent="0.35">
      <c r="A42" s="42"/>
      <c r="B42" s="76"/>
      <c r="C42" s="76"/>
      <c r="D42" s="76"/>
      <c r="E42" s="76"/>
      <c r="F42" s="144" t="s">
        <v>2455</v>
      </c>
      <c r="G42" s="76"/>
      <c r="H42" s="118">
        <v>200000</v>
      </c>
      <c r="I42" s="76"/>
      <c r="J42" s="76" t="s">
        <v>1123</v>
      </c>
      <c r="K42" s="163" t="s">
        <v>1063</v>
      </c>
      <c r="L42" s="76" t="s">
        <v>2442</v>
      </c>
      <c r="M42" s="145">
        <v>9501159</v>
      </c>
      <c r="N42" s="145"/>
      <c r="O42" s="76"/>
      <c r="P42" s="76"/>
      <c r="Q42" s="145"/>
      <c r="R42" s="76"/>
      <c r="S42" s="76"/>
      <c r="T42" s="76"/>
      <c r="U42" s="76"/>
      <c r="V42" s="76"/>
      <c r="W42" s="243"/>
      <c r="X42" s="637">
        <f t="shared" si="0"/>
        <v>14000.000000000002</v>
      </c>
      <c r="Y42" s="118">
        <f t="shared" si="1"/>
        <v>214000</v>
      </c>
    </row>
    <row r="43" spans="1:25" ht="15.5" x14ac:dyDescent="0.35">
      <c r="A43" s="42"/>
      <c r="B43" s="76"/>
      <c r="C43" s="76"/>
      <c r="D43" s="76"/>
      <c r="E43" s="76"/>
      <c r="F43" s="144" t="s">
        <v>2456</v>
      </c>
      <c r="G43" s="76"/>
      <c r="H43" s="118">
        <v>200000</v>
      </c>
      <c r="I43" s="76"/>
      <c r="J43" s="76" t="s">
        <v>1123</v>
      </c>
      <c r="K43" s="163" t="s">
        <v>1063</v>
      </c>
      <c r="L43" s="76" t="s">
        <v>2439</v>
      </c>
      <c r="M43" s="145" t="s">
        <v>2457</v>
      </c>
      <c r="N43" s="145"/>
      <c r="O43" s="76"/>
      <c r="P43" s="76"/>
      <c r="Q43" s="145"/>
      <c r="R43" s="76"/>
      <c r="S43" s="76"/>
      <c r="T43" s="76"/>
      <c r="U43" s="76"/>
      <c r="V43" s="76"/>
      <c r="W43" s="243"/>
      <c r="X43" s="637">
        <f t="shared" si="0"/>
        <v>14000.000000000002</v>
      </c>
      <c r="Y43" s="118">
        <f t="shared" si="1"/>
        <v>214000</v>
      </c>
    </row>
    <row r="44" spans="1:25" ht="15.5" x14ac:dyDescent="0.35">
      <c r="A44" s="42"/>
      <c r="B44" s="42"/>
      <c r="C44" s="42"/>
      <c r="D44" s="42"/>
      <c r="E44" s="42"/>
      <c r="F44" s="76" t="s">
        <v>2458</v>
      </c>
      <c r="G44" s="42"/>
      <c r="H44" s="118">
        <v>150000</v>
      </c>
      <c r="I44" s="42"/>
      <c r="J44" s="42" t="s">
        <v>1123</v>
      </c>
      <c r="K44" s="164" t="s">
        <v>1063</v>
      </c>
      <c r="L44" s="76" t="s">
        <v>2432</v>
      </c>
      <c r="M44" s="145" t="s">
        <v>2459</v>
      </c>
      <c r="N44" s="42"/>
      <c r="O44" s="165"/>
      <c r="P44" s="42"/>
      <c r="Q44" s="43"/>
      <c r="R44" s="42"/>
      <c r="S44" s="42"/>
      <c r="T44" s="42"/>
      <c r="U44" s="42"/>
      <c r="V44" s="42"/>
      <c r="W44" s="243"/>
      <c r="X44" s="637">
        <f t="shared" si="0"/>
        <v>10500.000000000002</v>
      </c>
      <c r="Y44" s="118">
        <f t="shared" si="1"/>
        <v>160500</v>
      </c>
    </row>
    <row r="45" spans="1:25" ht="15.5" x14ac:dyDescent="0.35">
      <c r="A45" s="42"/>
      <c r="B45" s="42"/>
      <c r="C45" s="42"/>
      <c r="D45" s="42"/>
      <c r="E45" s="42"/>
      <c r="F45" s="76" t="s">
        <v>2460</v>
      </c>
      <c r="G45" s="42"/>
      <c r="H45" s="118">
        <v>150000</v>
      </c>
      <c r="I45" s="42"/>
      <c r="J45" s="42" t="s">
        <v>1671</v>
      </c>
      <c r="K45" s="164" t="s">
        <v>1063</v>
      </c>
      <c r="L45" s="76" t="s">
        <v>1063</v>
      </c>
      <c r="M45" s="145" t="s">
        <v>2461</v>
      </c>
      <c r="N45" s="42"/>
      <c r="O45" s="42"/>
      <c r="P45" s="42"/>
      <c r="Q45" s="43"/>
      <c r="R45" s="42"/>
      <c r="S45" s="42"/>
      <c r="T45" s="42"/>
      <c r="U45" s="42"/>
      <c r="V45" s="42"/>
      <c r="W45" s="368"/>
      <c r="X45" s="637">
        <f t="shared" si="0"/>
        <v>10500.000000000002</v>
      </c>
      <c r="Y45" s="118">
        <f t="shared" si="1"/>
        <v>160500</v>
      </c>
    </row>
    <row r="46" spans="1:25" ht="15.5" x14ac:dyDescent="0.35">
      <c r="A46" s="42"/>
      <c r="B46" s="42"/>
      <c r="C46" s="42"/>
      <c r="D46" s="42"/>
      <c r="E46" s="42"/>
      <c r="F46" s="76" t="s">
        <v>2462</v>
      </c>
      <c r="G46" s="42"/>
      <c r="H46" s="118">
        <v>150000</v>
      </c>
      <c r="I46" s="42"/>
      <c r="J46" s="42" t="s">
        <v>1123</v>
      </c>
      <c r="K46" s="164" t="s">
        <v>1063</v>
      </c>
      <c r="L46" s="76" t="s">
        <v>2432</v>
      </c>
      <c r="M46" s="145" t="s">
        <v>2463</v>
      </c>
      <c r="N46" s="42"/>
      <c r="O46" s="42"/>
      <c r="P46" s="42"/>
      <c r="Q46" s="43"/>
      <c r="R46" s="42"/>
      <c r="S46" s="42"/>
      <c r="T46" s="42"/>
      <c r="U46" s="42"/>
      <c r="V46" s="42"/>
      <c r="W46" s="243"/>
      <c r="X46" s="637">
        <f t="shared" si="0"/>
        <v>10500.000000000002</v>
      </c>
      <c r="Y46" s="118">
        <f t="shared" si="1"/>
        <v>160500</v>
      </c>
    </row>
    <row r="47" spans="1:25" ht="15.5" x14ac:dyDescent="0.35">
      <c r="A47" s="42"/>
      <c r="B47" s="42"/>
      <c r="C47" s="42"/>
      <c r="D47" s="42"/>
      <c r="E47" s="42"/>
      <c r="F47" s="123" t="s">
        <v>994</v>
      </c>
      <c r="G47" s="20"/>
      <c r="H47" s="124">
        <f>SUM(H31:H46)</f>
        <v>2700000</v>
      </c>
      <c r="I47" s="42"/>
      <c r="J47" s="42"/>
      <c r="K47" s="164"/>
      <c r="L47" s="76"/>
      <c r="M47" s="145"/>
      <c r="N47" s="42"/>
      <c r="O47" s="42"/>
      <c r="P47" s="42"/>
      <c r="Q47" s="43"/>
      <c r="R47" s="42"/>
      <c r="S47" s="42"/>
      <c r="T47" s="42"/>
      <c r="U47" s="42"/>
      <c r="V47" s="42"/>
      <c r="W47" s="243"/>
      <c r="X47" s="637">
        <f t="shared" si="0"/>
        <v>189000.00000000003</v>
      </c>
      <c r="Y47" s="124">
        <f t="shared" si="1"/>
        <v>2889000</v>
      </c>
    </row>
    <row r="48" spans="1:25" ht="15.5" x14ac:dyDescent="0.35">
      <c r="A48" s="98"/>
      <c r="B48" s="98"/>
      <c r="C48" s="98"/>
      <c r="D48" s="98"/>
      <c r="E48" s="98"/>
      <c r="F48" s="66" t="s">
        <v>2464</v>
      </c>
      <c r="G48" s="98"/>
      <c r="H48" s="140"/>
      <c r="I48" s="98"/>
      <c r="J48" s="98"/>
      <c r="K48" s="64"/>
      <c r="L48" s="64"/>
      <c r="M48" s="159"/>
      <c r="N48" s="98"/>
      <c r="O48" s="98"/>
      <c r="P48" s="98"/>
      <c r="Q48" s="142"/>
      <c r="R48" s="98"/>
      <c r="S48" s="98"/>
      <c r="T48" s="98"/>
      <c r="U48" s="98"/>
      <c r="V48" s="98"/>
      <c r="W48" s="243"/>
      <c r="X48" s="637">
        <f t="shared" si="0"/>
        <v>0</v>
      </c>
      <c r="Y48" s="140">
        <f t="shared" si="1"/>
        <v>0</v>
      </c>
    </row>
    <row r="49" spans="1:25" ht="15.5" x14ac:dyDescent="0.35">
      <c r="A49" s="143"/>
      <c r="B49" s="143"/>
      <c r="C49" s="143"/>
      <c r="D49" s="143"/>
      <c r="E49" s="143"/>
      <c r="F49" s="69" t="s">
        <v>1575</v>
      </c>
      <c r="G49" s="143"/>
      <c r="H49" s="166"/>
      <c r="I49" s="143"/>
      <c r="J49" s="143"/>
      <c r="K49" s="69"/>
      <c r="L49" s="69"/>
      <c r="M49" s="167"/>
      <c r="N49" s="143"/>
      <c r="O49" s="143"/>
      <c r="P49" s="143"/>
      <c r="Q49" s="168"/>
      <c r="R49" s="143"/>
      <c r="S49" s="143"/>
      <c r="T49" s="143"/>
      <c r="U49" s="143"/>
      <c r="V49" s="69"/>
      <c r="W49" s="243"/>
      <c r="X49" s="637">
        <f t="shared" si="0"/>
        <v>0</v>
      </c>
      <c r="Y49" s="166">
        <f t="shared" si="1"/>
        <v>0</v>
      </c>
    </row>
    <row r="50" spans="1:25" ht="15.5" x14ac:dyDescent="0.35">
      <c r="A50" s="98"/>
      <c r="B50" s="98"/>
      <c r="C50" s="98"/>
      <c r="D50" s="98"/>
      <c r="E50" s="98"/>
      <c r="F50" s="66" t="s">
        <v>1168</v>
      </c>
      <c r="G50" s="98"/>
      <c r="H50" s="140"/>
      <c r="I50" s="98"/>
      <c r="J50" s="98"/>
      <c r="K50" s="64"/>
      <c r="L50" s="64"/>
      <c r="M50" s="159"/>
      <c r="N50" s="98"/>
      <c r="O50" s="98"/>
      <c r="P50" s="98"/>
      <c r="Q50" s="142"/>
      <c r="R50" s="98"/>
      <c r="S50" s="98"/>
      <c r="T50" s="98"/>
      <c r="U50" s="98"/>
      <c r="V50" s="64"/>
      <c r="W50" s="243"/>
      <c r="X50" s="637">
        <f t="shared" si="0"/>
        <v>0</v>
      </c>
      <c r="Y50" s="140">
        <f t="shared" si="1"/>
        <v>0</v>
      </c>
    </row>
    <row r="51" spans="1:25" ht="15.5" x14ac:dyDescent="0.35">
      <c r="A51" s="42"/>
      <c r="B51" s="42"/>
      <c r="C51" s="42"/>
      <c r="D51" s="42"/>
      <c r="E51" s="42"/>
      <c r="F51" s="76" t="s">
        <v>2465</v>
      </c>
      <c r="G51" s="42"/>
      <c r="H51" s="169">
        <v>60000</v>
      </c>
      <c r="I51" s="42"/>
      <c r="J51" s="42" t="s">
        <v>1170</v>
      </c>
      <c r="K51" s="76">
        <v>2014</v>
      </c>
      <c r="L51" s="76" t="s">
        <v>1171</v>
      </c>
      <c r="M51" s="145">
        <v>73014738</v>
      </c>
      <c r="N51" s="42"/>
      <c r="O51" s="42"/>
      <c r="P51" s="42"/>
      <c r="Q51" s="43"/>
      <c r="R51" s="42"/>
      <c r="S51" s="42"/>
      <c r="T51" s="42"/>
      <c r="U51" s="42"/>
      <c r="V51" s="76"/>
      <c r="W51" s="243" t="s">
        <v>1555</v>
      </c>
      <c r="X51" s="637">
        <f t="shared" si="0"/>
        <v>4200</v>
      </c>
      <c r="Y51" s="169">
        <f t="shared" si="1"/>
        <v>64200</v>
      </c>
    </row>
    <row r="52" spans="1:25" ht="15.5" x14ac:dyDescent="0.35">
      <c r="A52" s="42"/>
      <c r="B52" s="42"/>
      <c r="C52" s="42"/>
      <c r="D52" s="42"/>
      <c r="E52" s="42"/>
      <c r="F52" s="76" t="s">
        <v>2466</v>
      </c>
      <c r="G52" s="42"/>
      <c r="H52" s="169">
        <v>60000</v>
      </c>
      <c r="I52" s="42"/>
      <c r="J52" s="42" t="s">
        <v>1170</v>
      </c>
      <c r="K52" s="76">
        <v>2014</v>
      </c>
      <c r="L52" s="76" t="s">
        <v>1171</v>
      </c>
      <c r="M52" s="145">
        <v>73014708</v>
      </c>
      <c r="N52" s="42"/>
      <c r="O52" s="42"/>
      <c r="P52" s="42"/>
      <c r="Q52" s="43"/>
      <c r="R52" s="42"/>
      <c r="S52" s="42"/>
      <c r="T52" s="42"/>
      <c r="U52" s="42"/>
      <c r="V52" s="76"/>
      <c r="W52" s="243" t="s">
        <v>1555</v>
      </c>
      <c r="X52" s="637">
        <f t="shared" si="0"/>
        <v>4200</v>
      </c>
      <c r="Y52" s="169">
        <f t="shared" si="1"/>
        <v>64200</v>
      </c>
    </row>
    <row r="53" spans="1:25" ht="15.5" x14ac:dyDescent="0.35">
      <c r="A53" s="42"/>
      <c r="B53" s="42"/>
      <c r="C53" s="42"/>
      <c r="D53" s="42"/>
      <c r="E53" s="42"/>
      <c r="F53" s="123" t="s">
        <v>994</v>
      </c>
      <c r="G53" s="42"/>
      <c r="H53" s="103">
        <f>SUM(H51:H52)</f>
        <v>120000</v>
      </c>
      <c r="I53" s="42"/>
      <c r="J53" s="42"/>
      <c r="K53" s="76"/>
      <c r="L53" s="76"/>
      <c r="M53" s="145"/>
      <c r="N53" s="42"/>
      <c r="O53" s="42"/>
      <c r="P53" s="42"/>
      <c r="Q53" s="43"/>
      <c r="R53" s="42"/>
      <c r="S53" s="42"/>
      <c r="T53" s="42"/>
      <c r="U53" s="42"/>
      <c r="V53" s="76"/>
      <c r="W53" s="243"/>
      <c r="X53" s="637">
        <f t="shared" si="0"/>
        <v>8400</v>
      </c>
      <c r="Y53" s="103">
        <f t="shared" si="1"/>
        <v>128400</v>
      </c>
    </row>
    <row r="54" spans="1:25" ht="15.5" x14ac:dyDescent="0.35">
      <c r="A54" s="98"/>
      <c r="B54" s="98"/>
      <c r="C54" s="98"/>
      <c r="D54" s="98"/>
      <c r="E54" s="98"/>
      <c r="F54" s="66" t="s">
        <v>1944</v>
      </c>
      <c r="G54" s="98"/>
      <c r="H54" s="140"/>
      <c r="I54" s="98"/>
      <c r="J54" s="98"/>
      <c r="K54" s="64"/>
      <c r="L54" s="64"/>
      <c r="M54" s="159"/>
      <c r="N54" s="98"/>
      <c r="O54" s="98"/>
      <c r="P54" s="98"/>
      <c r="Q54" s="142"/>
      <c r="R54" s="98"/>
      <c r="S54" s="98"/>
      <c r="T54" s="98"/>
      <c r="U54" s="98"/>
      <c r="V54" s="64"/>
      <c r="W54" s="243"/>
      <c r="X54" s="637">
        <f t="shared" si="0"/>
        <v>0</v>
      </c>
      <c r="Y54" s="140">
        <f t="shared" si="1"/>
        <v>0</v>
      </c>
    </row>
    <row r="55" spans="1:25" ht="15.5" x14ac:dyDescent="0.35">
      <c r="A55" s="42"/>
      <c r="B55" s="42"/>
      <c r="C55" s="42"/>
      <c r="D55" s="42"/>
      <c r="E55" s="42"/>
      <c r="F55" s="76" t="s">
        <v>2467</v>
      </c>
      <c r="G55" s="42"/>
      <c r="H55" s="169">
        <v>250000</v>
      </c>
      <c r="I55" s="42"/>
      <c r="J55" s="42" t="s">
        <v>2468</v>
      </c>
      <c r="K55" s="122" t="s">
        <v>1063</v>
      </c>
      <c r="L55" s="76" t="s">
        <v>2469</v>
      </c>
      <c r="M55" s="145" t="s">
        <v>2470</v>
      </c>
      <c r="N55" s="42"/>
      <c r="O55" s="42"/>
      <c r="P55" s="42"/>
      <c r="Q55" s="43"/>
      <c r="R55" s="42"/>
      <c r="S55" s="42"/>
      <c r="T55" s="42"/>
      <c r="U55" s="42"/>
      <c r="V55" s="76"/>
      <c r="W55" s="243"/>
      <c r="X55" s="637">
        <f t="shared" si="0"/>
        <v>17500</v>
      </c>
      <c r="Y55" s="169">
        <f t="shared" si="1"/>
        <v>267500</v>
      </c>
    </row>
    <row r="56" spans="1:25" ht="15.5" x14ac:dyDescent="0.35">
      <c r="A56" s="42"/>
      <c r="B56" s="42"/>
      <c r="C56" s="42"/>
      <c r="D56" s="42"/>
      <c r="E56" s="42"/>
      <c r="F56" s="76" t="s">
        <v>2471</v>
      </c>
      <c r="G56" s="42"/>
      <c r="H56" s="169">
        <v>250000</v>
      </c>
      <c r="I56" s="42"/>
      <c r="J56" s="42" t="s">
        <v>2468</v>
      </c>
      <c r="K56" s="76">
        <v>2014</v>
      </c>
      <c r="L56" s="76" t="s">
        <v>2472</v>
      </c>
      <c r="M56" s="145" t="s">
        <v>2473</v>
      </c>
      <c r="N56" s="42"/>
      <c r="O56" s="42"/>
      <c r="P56" s="42"/>
      <c r="Q56" s="43"/>
      <c r="R56" s="42"/>
      <c r="S56" s="42"/>
      <c r="T56" s="42"/>
      <c r="U56" s="42"/>
      <c r="V56" s="76"/>
      <c r="W56" s="243"/>
      <c r="X56" s="637">
        <f t="shared" si="0"/>
        <v>17500</v>
      </c>
      <c r="Y56" s="169">
        <f t="shared" si="1"/>
        <v>267500</v>
      </c>
    </row>
    <row r="57" spans="1:25" ht="15.5" x14ac:dyDescent="0.35">
      <c r="A57" s="42"/>
      <c r="B57" s="42"/>
      <c r="C57" s="42"/>
      <c r="D57" s="42"/>
      <c r="E57" s="42"/>
      <c r="F57" s="76" t="s">
        <v>2474</v>
      </c>
      <c r="G57" s="42"/>
      <c r="H57" s="169">
        <v>250000</v>
      </c>
      <c r="I57" s="42"/>
      <c r="J57" s="42" t="s">
        <v>2468</v>
      </c>
      <c r="K57" s="76">
        <v>2014</v>
      </c>
      <c r="L57" s="76" t="s">
        <v>2472</v>
      </c>
      <c r="M57" s="145" t="s">
        <v>2475</v>
      </c>
      <c r="N57" s="42"/>
      <c r="O57" s="42"/>
      <c r="P57" s="42"/>
      <c r="Q57" s="43"/>
      <c r="R57" s="42"/>
      <c r="S57" s="42"/>
      <c r="T57" s="42"/>
      <c r="U57" s="42"/>
      <c r="V57" s="76"/>
      <c r="W57" s="243"/>
      <c r="X57" s="637">
        <f t="shared" si="0"/>
        <v>17500</v>
      </c>
      <c r="Y57" s="169">
        <f t="shared" si="1"/>
        <v>267500</v>
      </c>
    </row>
    <row r="58" spans="1:25" ht="15.5" x14ac:dyDescent="0.35">
      <c r="A58" s="42"/>
      <c r="B58" s="42"/>
      <c r="C58" s="42"/>
      <c r="D58" s="42"/>
      <c r="E58" s="42"/>
      <c r="F58" s="76" t="s">
        <v>2476</v>
      </c>
      <c r="G58" s="42"/>
      <c r="H58" s="169">
        <v>500000</v>
      </c>
      <c r="I58" s="42"/>
      <c r="J58" s="42" t="s">
        <v>2477</v>
      </c>
      <c r="K58" s="76">
        <v>2015</v>
      </c>
      <c r="L58" s="76" t="s">
        <v>1063</v>
      </c>
      <c r="M58" s="145">
        <v>40233527</v>
      </c>
      <c r="N58" s="42"/>
      <c r="O58" s="42"/>
      <c r="P58" s="42"/>
      <c r="Q58" s="43"/>
      <c r="R58" s="42"/>
      <c r="S58" s="42"/>
      <c r="T58" s="42"/>
      <c r="U58" s="42"/>
      <c r="V58" s="76"/>
      <c r="W58" s="243"/>
      <c r="X58" s="637">
        <f t="shared" si="0"/>
        <v>35000</v>
      </c>
      <c r="Y58" s="169">
        <f t="shared" si="1"/>
        <v>535000</v>
      </c>
    </row>
    <row r="59" spans="1:25" ht="15.5" x14ac:dyDescent="0.35">
      <c r="A59" s="42"/>
      <c r="B59" s="42"/>
      <c r="C59" s="42"/>
      <c r="D59" s="42"/>
      <c r="E59" s="42"/>
      <c r="F59" s="123" t="s">
        <v>994</v>
      </c>
      <c r="G59" s="42"/>
      <c r="H59" s="169">
        <f>SUM(H55:H58)</f>
        <v>1250000</v>
      </c>
      <c r="I59" s="42"/>
      <c r="J59" s="42"/>
      <c r="K59" s="76"/>
      <c r="L59" s="76"/>
      <c r="M59" s="145"/>
      <c r="N59" s="42"/>
      <c r="O59" s="42"/>
      <c r="P59" s="42"/>
      <c r="Q59" s="43"/>
      <c r="R59" s="42"/>
      <c r="S59" s="42"/>
      <c r="T59" s="42"/>
      <c r="U59" s="42"/>
      <c r="V59" s="76"/>
      <c r="W59" s="243"/>
      <c r="X59" s="637">
        <f t="shared" si="0"/>
        <v>87500.000000000015</v>
      </c>
      <c r="Y59" s="169">
        <f t="shared" si="1"/>
        <v>1337500</v>
      </c>
    </row>
    <row r="60" spans="1:25" ht="15.5" x14ac:dyDescent="0.35">
      <c r="A60" s="98"/>
      <c r="B60" s="98"/>
      <c r="C60" s="98"/>
      <c r="D60" s="98"/>
      <c r="E60" s="98"/>
      <c r="F60" s="66" t="s">
        <v>1748</v>
      </c>
      <c r="G60" s="98"/>
      <c r="H60" s="140"/>
      <c r="I60" s="98"/>
      <c r="J60" s="98"/>
      <c r="K60" s="64"/>
      <c r="L60" s="64"/>
      <c r="M60" s="159"/>
      <c r="N60" s="98"/>
      <c r="O60" s="98"/>
      <c r="P60" s="98"/>
      <c r="Q60" s="142"/>
      <c r="R60" s="98"/>
      <c r="S60" s="98"/>
      <c r="T60" s="98"/>
      <c r="U60" s="98"/>
      <c r="V60" s="64"/>
      <c r="W60" s="243"/>
      <c r="X60" s="637">
        <f t="shared" si="0"/>
        <v>0</v>
      </c>
      <c r="Y60" s="140">
        <f t="shared" si="1"/>
        <v>0</v>
      </c>
    </row>
    <row r="61" spans="1:25" ht="15.5" x14ac:dyDescent="0.35">
      <c r="A61" s="143"/>
      <c r="B61" s="143"/>
      <c r="C61" s="143"/>
      <c r="D61" s="143"/>
      <c r="E61" s="143"/>
      <c r="F61" s="69" t="s">
        <v>2478</v>
      </c>
      <c r="G61" s="143"/>
      <c r="H61" s="166">
        <v>100000</v>
      </c>
      <c r="I61" s="143"/>
      <c r="J61" s="143"/>
      <c r="K61" s="69"/>
      <c r="L61" s="69"/>
      <c r="M61" s="167"/>
      <c r="N61" s="143"/>
      <c r="O61" s="143"/>
      <c r="P61" s="143"/>
      <c r="Q61" s="168"/>
      <c r="R61" s="143"/>
      <c r="S61" s="143"/>
      <c r="T61" s="143"/>
      <c r="U61" s="143"/>
      <c r="V61" s="69"/>
      <c r="W61" s="243"/>
      <c r="X61" s="637">
        <f t="shared" si="0"/>
        <v>7000.0000000000009</v>
      </c>
      <c r="Y61" s="166">
        <f t="shared" si="1"/>
        <v>107000</v>
      </c>
    </row>
    <row r="62" spans="1:25" ht="15.5" x14ac:dyDescent="0.35">
      <c r="A62" s="143"/>
      <c r="B62" s="143"/>
      <c r="C62" s="143"/>
      <c r="D62" s="143"/>
      <c r="E62" s="143"/>
      <c r="F62" s="69" t="s">
        <v>2479</v>
      </c>
      <c r="G62" s="143"/>
      <c r="H62" s="166">
        <v>100000</v>
      </c>
      <c r="I62" s="143"/>
      <c r="J62" s="143"/>
      <c r="K62" s="69"/>
      <c r="L62" s="69"/>
      <c r="M62" s="167"/>
      <c r="N62" s="143"/>
      <c r="O62" s="143"/>
      <c r="P62" s="143"/>
      <c r="Q62" s="168"/>
      <c r="R62" s="143"/>
      <c r="S62" s="143"/>
      <c r="T62" s="143"/>
      <c r="U62" s="143"/>
      <c r="V62" s="69"/>
      <c r="W62" s="243"/>
      <c r="X62" s="637">
        <f t="shared" si="0"/>
        <v>7000.0000000000009</v>
      </c>
      <c r="Y62" s="166">
        <f t="shared" si="1"/>
        <v>107000</v>
      </c>
    </row>
    <row r="63" spans="1:25" ht="15.5" x14ac:dyDescent="0.35">
      <c r="A63" s="143"/>
      <c r="B63" s="143"/>
      <c r="C63" s="143"/>
      <c r="D63" s="143"/>
      <c r="E63" s="143"/>
      <c r="F63" s="69" t="s">
        <v>2480</v>
      </c>
      <c r="G63" s="143"/>
      <c r="H63" s="166">
        <v>100000</v>
      </c>
      <c r="I63" s="143"/>
      <c r="J63" s="143"/>
      <c r="K63" s="69"/>
      <c r="L63" s="69"/>
      <c r="M63" s="167"/>
      <c r="N63" s="143"/>
      <c r="O63" s="143"/>
      <c r="P63" s="143"/>
      <c r="Q63" s="168"/>
      <c r="R63" s="143"/>
      <c r="S63" s="143"/>
      <c r="T63" s="143"/>
      <c r="U63" s="143"/>
      <c r="V63" s="69"/>
      <c r="W63" s="243"/>
      <c r="X63" s="637">
        <f t="shared" si="0"/>
        <v>7000.0000000000009</v>
      </c>
      <c r="Y63" s="166">
        <f t="shared" si="1"/>
        <v>107000</v>
      </c>
    </row>
    <row r="64" spans="1:25" ht="15.5" x14ac:dyDescent="0.35">
      <c r="A64" s="143"/>
      <c r="B64" s="143"/>
      <c r="C64" s="143"/>
      <c r="D64" s="143"/>
      <c r="E64" s="143"/>
      <c r="F64" s="123" t="s">
        <v>994</v>
      </c>
      <c r="G64" s="143"/>
      <c r="H64" s="170">
        <f>SUM(H61:H63)</f>
        <v>300000</v>
      </c>
      <c r="I64" s="143"/>
      <c r="J64" s="143"/>
      <c r="K64" s="69"/>
      <c r="L64" s="69"/>
      <c r="M64" s="167"/>
      <c r="N64" s="143"/>
      <c r="O64" s="143"/>
      <c r="P64" s="143"/>
      <c r="Q64" s="168"/>
      <c r="R64" s="143"/>
      <c r="S64" s="143"/>
      <c r="T64" s="143"/>
      <c r="U64" s="143"/>
      <c r="V64" s="69"/>
      <c r="W64" s="243"/>
      <c r="X64" s="637">
        <f t="shared" si="0"/>
        <v>21000.000000000004</v>
      </c>
      <c r="Y64" s="170">
        <f t="shared" si="1"/>
        <v>321000</v>
      </c>
    </row>
    <row r="65" spans="1:25" ht="15.5" x14ac:dyDescent="0.35">
      <c r="A65" s="98"/>
      <c r="B65" s="64"/>
      <c r="C65" s="64"/>
      <c r="D65" s="64"/>
      <c r="E65" s="64"/>
      <c r="F65" s="171" t="s">
        <v>1582</v>
      </c>
      <c r="G65" s="64"/>
      <c r="H65" s="67"/>
      <c r="I65" s="64"/>
      <c r="J65" s="64"/>
      <c r="K65" s="159"/>
      <c r="L65" s="64"/>
      <c r="M65" s="159"/>
      <c r="N65" s="159"/>
      <c r="O65" s="64"/>
      <c r="P65" s="64"/>
      <c r="Q65" s="159"/>
      <c r="R65" s="64"/>
      <c r="S65" s="64"/>
      <c r="T65" s="64"/>
      <c r="U65" s="64"/>
      <c r="V65" s="98"/>
      <c r="W65" s="243"/>
      <c r="X65" s="637">
        <f t="shared" si="0"/>
        <v>0</v>
      </c>
      <c r="Y65" s="67">
        <f t="shared" si="1"/>
        <v>0</v>
      </c>
    </row>
    <row r="66" spans="1:25" ht="15.5" x14ac:dyDescent="0.35">
      <c r="A66" s="42"/>
      <c r="B66" s="76"/>
      <c r="C66" s="76"/>
      <c r="D66" s="76"/>
      <c r="E66" s="76"/>
      <c r="F66" s="144" t="s">
        <v>2481</v>
      </c>
      <c r="G66" s="76"/>
      <c r="H66" s="118">
        <v>400000</v>
      </c>
      <c r="I66" s="76"/>
      <c r="J66" s="76" t="s">
        <v>2482</v>
      </c>
      <c r="K66" s="145" t="s">
        <v>1063</v>
      </c>
      <c r="L66" s="76" t="s">
        <v>2483</v>
      </c>
      <c r="M66" s="145">
        <v>6475</v>
      </c>
      <c r="N66" s="145"/>
      <c r="O66" s="76"/>
      <c r="P66" s="76"/>
      <c r="Q66" s="145"/>
      <c r="R66" s="76"/>
      <c r="S66" s="76"/>
      <c r="T66" s="76"/>
      <c r="U66" s="76"/>
      <c r="V66" s="42"/>
      <c r="W66" s="243"/>
      <c r="X66" s="637">
        <f t="shared" si="0"/>
        <v>28000.000000000004</v>
      </c>
      <c r="Y66" s="118">
        <f t="shared" si="1"/>
        <v>428000</v>
      </c>
    </row>
    <row r="67" spans="1:25" ht="15.5" x14ac:dyDescent="0.35">
      <c r="A67" s="42"/>
      <c r="B67" s="76"/>
      <c r="C67" s="76"/>
      <c r="D67" s="76"/>
      <c r="E67" s="76"/>
      <c r="F67" s="144" t="s">
        <v>2484</v>
      </c>
      <c r="G67" s="76"/>
      <c r="H67" s="118">
        <v>400000</v>
      </c>
      <c r="I67" s="76"/>
      <c r="J67" s="76" t="s">
        <v>2482</v>
      </c>
      <c r="K67" s="145" t="s">
        <v>1063</v>
      </c>
      <c r="L67" s="76" t="s">
        <v>2485</v>
      </c>
      <c r="M67" s="145" t="s">
        <v>2486</v>
      </c>
      <c r="N67" s="145"/>
      <c r="O67" s="76"/>
      <c r="P67" s="76"/>
      <c r="Q67" s="145"/>
      <c r="R67" s="76"/>
      <c r="S67" s="76"/>
      <c r="T67" s="76"/>
      <c r="U67" s="76"/>
      <c r="V67" s="42"/>
      <c r="W67" s="243"/>
      <c r="X67" s="637">
        <f t="shared" si="0"/>
        <v>28000.000000000004</v>
      </c>
      <c r="Y67" s="118">
        <f t="shared" si="1"/>
        <v>428000</v>
      </c>
    </row>
    <row r="68" spans="1:25" ht="15.5" x14ac:dyDescent="0.35">
      <c r="A68" s="42"/>
      <c r="B68" s="76"/>
      <c r="C68" s="76"/>
      <c r="D68" s="76"/>
      <c r="E68" s="76"/>
      <c r="F68" s="144" t="s">
        <v>2487</v>
      </c>
      <c r="G68" s="76"/>
      <c r="H68" s="118">
        <v>400000</v>
      </c>
      <c r="I68" s="76"/>
      <c r="J68" s="76" t="s">
        <v>2488</v>
      </c>
      <c r="K68" s="145" t="s">
        <v>1063</v>
      </c>
      <c r="L68" s="76" t="s">
        <v>2489</v>
      </c>
      <c r="M68" s="145" t="s">
        <v>2490</v>
      </c>
      <c r="N68" s="145"/>
      <c r="O68" s="76"/>
      <c r="P68" s="76"/>
      <c r="Q68" s="145"/>
      <c r="R68" s="76"/>
      <c r="S68" s="76"/>
      <c r="T68" s="76"/>
      <c r="U68" s="76"/>
      <c r="V68" s="42"/>
      <c r="W68" s="243"/>
      <c r="X68" s="637">
        <f t="shared" si="0"/>
        <v>28000.000000000004</v>
      </c>
      <c r="Y68" s="118">
        <f t="shared" si="1"/>
        <v>428000</v>
      </c>
    </row>
    <row r="69" spans="1:25" ht="15.5" x14ac:dyDescent="0.35">
      <c r="A69" s="42"/>
      <c r="B69" s="76"/>
      <c r="C69" s="76"/>
      <c r="D69" s="76"/>
      <c r="E69" s="76"/>
      <c r="F69" s="123" t="s">
        <v>994</v>
      </c>
      <c r="G69" s="123"/>
      <c r="H69" s="124">
        <f>SUM(H66:H68)</f>
        <v>1200000</v>
      </c>
      <c r="I69" s="76"/>
      <c r="J69" s="76"/>
      <c r="K69" s="145"/>
      <c r="L69" s="76"/>
      <c r="M69" s="145"/>
      <c r="N69" s="145"/>
      <c r="O69" s="76"/>
      <c r="P69" s="76"/>
      <c r="Q69" s="145"/>
      <c r="R69" s="76"/>
      <c r="S69" s="76"/>
      <c r="T69" s="76"/>
      <c r="U69" s="76"/>
      <c r="V69" s="42"/>
      <c r="W69" s="243"/>
      <c r="X69" s="637">
        <f t="shared" si="0"/>
        <v>84000.000000000015</v>
      </c>
      <c r="Y69" s="124">
        <f t="shared" si="1"/>
        <v>1284000</v>
      </c>
    </row>
    <row r="70" spans="1:25" ht="15.5" x14ac:dyDescent="0.35">
      <c r="A70" s="98"/>
      <c r="B70" s="64"/>
      <c r="C70" s="64"/>
      <c r="D70" s="64"/>
      <c r="E70" s="64"/>
      <c r="F70" s="171" t="s">
        <v>1590</v>
      </c>
      <c r="G70" s="64"/>
      <c r="H70" s="67"/>
      <c r="I70" s="64"/>
      <c r="J70" s="64"/>
      <c r="K70" s="159"/>
      <c r="L70" s="64"/>
      <c r="M70" s="159"/>
      <c r="N70" s="159"/>
      <c r="O70" s="64"/>
      <c r="P70" s="64"/>
      <c r="Q70" s="159"/>
      <c r="R70" s="64"/>
      <c r="S70" s="64"/>
      <c r="T70" s="64"/>
      <c r="U70" s="64"/>
      <c r="V70" s="98"/>
      <c r="W70" s="243"/>
      <c r="X70" s="637">
        <f t="shared" ref="X70:X73" si="2">H70*X$4</f>
        <v>0</v>
      </c>
      <c r="Y70" s="67">
        <f t="shared" ref="Y70:Y73" si="3">H70+X70</f>
        <v>0</v>
      </c>
    </row>
    <row r="71" spans="1:25" ht="15.5" x14ac:dyDescent="0.35">
      <c r="A71" s="42"/>
      <c r="B71" s="76"/>
      <c r="C71" s="76"/>
      <c r="D71" s="76"/>
      <c r="E71" s="76"/>
      <c r="F71" s="144" t="s">
        <v>2491</v>
      </c>
      <c r="G71" s="76"/>
      <c r="H71" s="118">
        <v>200000</v>
      </c>
      <c r="I71" s="76"/>
      <c r="J71" s="76" t="s">
        <v>2492</v>
      </c>
      <c r="K71" s="145" t="s">
        <v>2493</v>
      </c>
      <c r="L71" s="76" t="s">
        <v>1063</v>
      </c>
      <c r="M71" s="145" t="s">
        <v>1063</v>
      </c>
      <c r="N71" s="145"/>
      <c r="O71" s="76"/>
      <c r="P71" s="76"/>
      <c r="Q71" s="145"/>
      <c r="R71" s="76"/>
      <c r="S71" s="76"/>
      <c r="T71" s="76"/>
      <c r="U71" s="76"/>
      <c r="V71" s="42"/>
      <c r="W71" s="243"/>
      <c r="X71" s="637">
        <f t="shared" si="2"/>
        <v>14000.000000000002</v>
      </c>
      <c r="Y71" s="118">
        <f t="shared" si="3"/>
        <v>214000</v>
      </c>
    </row>
    <row r="72" spans="1:25" ht="15.5" x14ac:dyDescent="0.35">
      <c r="F72" s="123" t="s">
        <v>994</v>
      </c>
      <c r="G72" s="123"/>
      <c r="H72" s="124">
        <f>SUM(H71)</f>
        <v>200000</v>
      </c>
      <c r="X72" s="637">
        <f t="shared" si="2"/>
        <v>14000.000000000002</v>
      </c>
      <c r="Y72" s="124">
        <f t="shared" si="3"/>
        <v>214000</v>
      </c>
    </row>
    <row r="73" spans="1:25" ht="15.5" x14ac:dyDescent="0.35">
      <c r="F73" s="123" t="s">
        <v>894</v>
      </c>
      <c r="G73" s="123"/>
      <c r="H73" s="124">
        <f>SUM(H5:H72)/2</f>
        <v>13170000</v>
      </c>
      <c r="X73" s="637">
        <f t="shared" si="2"/>
        <v>921900.00000000012</v>
      </c>
      <c r="Y73" s="124">
        <f t="shared" si="3"/>
        <v>14091900</v>
      </c>
    </row>
  </sheetData>
  <mergeCells count="7">
    <mergeCell ref="W1:W2"/>
    <mergeCell ref="A1:D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Z92"/>
  <sheetViews>
    <sheetView topLeftCell="F1" workbookViewId="0">
      <selection activeCell="Z18" sqref="Z18"/>
    </sheetView>
  </sheetViews>
  <sheetFormatPr defaultRowHeight="14.5" x14ac:dyDescent="0.35"/>
  <cols>
    <col min="1" max="1" width="20.81640625" hidden="1" customWidth="1"/>
    <col min="2" max="2" width="19.08984375" hidden="1" customWidth="1"/>
    <col min="3" max="3" width="0" hidden="1" customWidth="1"/>
    <col min="4" max="4" width="17.453125" hidden="1" customWidth="1"/>
    <col min="5" max="5" width="17.08984375" hidden="1" customWidth="1"/>
    <col min="6" max="6" width="96.08984375" customWidth="1"/>
    <col min="7" max="7" width="27.54296875" hidden="1" customWidth="1"/>
    <col min="8" max="8" width="27.54296875" style="104" hidden="1" customWidth="1"/>
    <col min="9" max="9" width="28.08984375" hidden="1" customWidth="1"/>
    <col min="10" max="10" width="22.1796875" hidden="1" customWidth="1"/>
    <col min="11" max="11" width="34.08984375" hidden="1" customWidth="1"/>
    <col min="12" max="12" width="24.81640625" hidden="1" customWidth="1"/>
    <col min="13" max="13" width="29" hidden="1" customWidth="1"/>
    <col min="14" max="14" width="16.453125" hidden="1" customWidth="1"/>
    <col min="15" max="15" width="25.54296875" hidden="1" customWidth="1"/>
    <col min="16" max="16" width="23.08984375" hidden="1" customWidth="1"/>
    <col min="17" max="17" width="23" hidden="1" customWidth="1"/>
    <col min="18" max="23" width="0" hidden="1" customWidth="1"/>
    <col min="24" max="24" width="43.1796875" hidden="1" customWidth="1"/>
    <col min="25" max="25" width="9.81640625" hidden="1" customWidth="1"/>
    <col min="26" max="26" width="27.5429687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43.5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ht="15.5" x14ac:dyDescent="0.35">
      <c r="A3" s="55"/>
      <c r="B3" s="55"/>
      <c r="C3" s="55"/>
      <c r="D3" s="55"/>
      <c r="E3" s="56"/>
      <c r="F3" s="57" t="s">
        <v>2495</v>
      </c>
      <c r="G3" s="55"/>
      <c r="H3" s="58"/>
      <c r="I3" s="59"/>
      <c r="J3" s="60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59"/>
      <c r="W3" s="63"/>
      <c r="X3" s="63"/>
      <c r="Z3" s="58"/>
    </row>
    <row r="4" spans="1:26" ht="15.5" x14ac:dyDescent="0.35">
      <c r="A4" s="64"/>
      <c r="B4" s="64"/>
      <c r="C4" s="64"/>
      <c r="D4" s="64"/>
      <c r="E4" s="64"/>
      <c r="F4" s="66" t="s">
        <v>2210</v>
      </c>
      <c r="G4" s="64"/>
      <c r="H4" s="67"/>
      <c r="I4" s="64"/>
      <c r="J4" s="64"/>
      <c r="K4" s="68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Y4" s="631">
        <v>7.0000000000000007E-2</v>
      </c>
      <c r="Z4" s="67"/>
    </row>
    <row r="5" spans="1:26" ht="15.5" x14ac:dyDescent="0.35">
      <c r="A5" s="76"/>
      <c r="B5" s="77"/>
      <c r="C5" s="77"/>
      <c r="D5" s="77"/>
      <c r="E5" s="77"/>
      <c r="F5" s="69" t="s">
        <v>2496</v>
      </c>
      <c r="G5" s="69"/>
      <c r="H5" s="74">
        <v>600000</v>
      </c>
      <c r="I5" s="69"/>
      <c r="J5" s="69" t="s">
        <v>2497</v>
      </c>
      <c r="K5" s="75" t="s">
        <v>1063</v>
      </c>
      <c r="L5" s="75" t="s">
        <v>2498</v>
      </c>
      <c r="M5" s="79" t="s">
        <v>2499</v>
      </c>
      <c r="N5" s="75" t="s">
        <v>1063</v>
      </c>
      <c r="O5" s="69" t="s">
        <v>1773</v>
      </c>
      <c r="P5" s="69" t="s">
        <v>1812</v>
      </c>
      <c r="Q5" s="75" t="s">
        <v>2500</v>
      </c>
      <c r="R5" s="69"/>
      <c r="S5" s="69"/>
      <c r="T5" s="69"/>
      <c r="U5" s="69"/>
      <c r="V5" s="69"/>
      <c r="W5" s="69"/>
      <c r="X5" s="116" t="s">
        <v>2501</v>
      </c>
      <c r="Y5" s="637">
        <f>H5*Y$4</f>
        <v>42000.000000000007</v>
      </c>
      <c r="Z5" s="74">
        <f>H5+Y5</f>
        <v>642000</v>
      </c>
    </row>
    <row r="6" spans="1:26" ht="15.5" x14ac:dyDescent="0.35">
      <c r="A6" s="76"/>
      <c r="B6" s="76"/>
      <c r="C6" s="76"/>
      <c r="D6" s="76"/>
      <c r="E6" s="76"/>
      <c r="F6" s="69" t="s">
        <v>2502</v>
      </c>
      <c r="G6" s="69"/>
      <c r="H6" s="74">
        <v>650000</v>
      </c>
      <c r="I6" s="69"/>
      <c r="J6" s="69" t="s">
        <v>2497</v>
      </c>
      <c r="K6" s="75" t="s">
        <v>1063</v>
      </c>
      <c r="L6" s="75" t="s">
        <v>2503</v>
      </c>
      <c r="M6" s="80">
        <v>108554</v>
      </c>
      <c r="N6" s="75" t="s">
        <v>1063</v>
      </c>
      <c r="O6" s="69" t="s">
        <v>1773</v>
      </c>
      <c r="P6" s="69" t="s">
        <v>967</v>
      </c>
      <c r="Q6" s="75" t="s">
        <v>2500</v>
      </c>
      <c r="R6" s="69"/>
      <c r="S6" s="69"/>
      <c r="T6" s="69"/>
      <c r="U6" s="69"/>
      <c r="V6" s="69"/>
      <c r="W6" s="69"/>
      <c r="X6" s="116" t="s">
        <v>2501</v>
      </c>
      <c r="Y6" s="637">
        <f t="shared" ref="Y6:Y69" si="0">H6*Y$4</f>
        <v>45500.000000000007</v>
      </c>
      <c r="Z6" s="74">
        <f t="shared" ref="Z6:Z69" si="1">H6+Y6</f>
        <v>695500</v>
      </c>
    </row>
    <row r="7" spans="1:26" ht="15.5" x14ac:dyDescent="0.35">
      <c r="A7" s="76"/>
      <c r="B7" s="76"/>
      <c r="C7" s="76"/>
      <c r="D7" s="76"/>
      <c r="E7" s="76"/>
      <c r="F7" s="79" t="s">
        <v>2504</v>
      </c>
      <c r="G7" s="69"/>
      <c r="H7" s="74">
        <v>600000</v>
      </c>
      <c r="I7" s="69"/>
      <c r="J7" s="69" t="s">
        <v>2497</v>
      </c>
      <c r="K7" s="75"/>
      <c r="L7" s="75"/>
      <c r="M7" s="80"/>
      <c r="N7" s="75"/>
      <c r="O7" s="69"/>
      <c r="P7" s="69" t="s">
        <v>1812</v>
      </c>
      <c r="Q7" s="75" t="s">
        <v>2500</v>
      </c>
      <c r="R7" s="69"/>
      <c r="S7" s="69"/>
      <c r="T7" s="69"/>
      <c r="U7" s="69"/>
      <c r="V7" s="69"/>
      <c r="W7" s="69"/>
      <c r="X7" s="633"/>
      <c r="Y7" s="637">
        <f t="shared" si="0"/>
        <v>42000.000000000007</v>
      </c>
      <c r="Z7" s="74">
        <f t="shared" si="1"/>
        <v>642000</v>
      </c>
    </row>
    <row r="8" spans="1:26" ht="15.5" x14ac:dyDescent="0.35">
      <c r="A8" s="76"/>
      <c r="B8" s="76"/>
      <c r="C8" s="76"/>
      <c r="D8" s="76"/>
      <c r="E8" s="76"/>
      <c r="F8" s="79" t="s">
        <v>2505</v>
      </c>
      <c r="G8" s="69"/>
      <c r="H8" s="74">
        <v>600000</v>
      </c>
      <c r="I8" s="69"/>
      <c r="J8" s="69" t="s">
        <v>2497</v>
      </c>
      <c r="K8" s="75" t="s">
        <v>1063</v>
      </c>
      <c r="L8" s="75" t="s">
        <v>2498</v>
      </c>
      <c r="M8" s="75">
        <v>9204130492</v>
      </c>
      <c r="N8" s="75" t="s">
        <v>1063</v>
      </c>
      <c r="O8" s="69" t="s">
        <v>1773</v>
      </c>
      <c r="P8" s="69" t="s">
        <v>1812</v>
      </c>
      <c r="Q8" s="75" t="s">
        <v>2500</v>
      </c>
      <c r="R8" s="69"/>
      <c r="S8" s="69"/>
      <c r="T8" s="69"/>
      <c r="U8" s="69"/>
      <c r="V8" s="69"/>
      <c r="W8" s="69"/>
      <c r="X8" s="116" t="s">
        <v>2333</v>
      </c>
      <c r="Y8" s="637">
        <f t="shared" si="0"/>
        <v>42000.000000000007</v>
      </c>
      <c r="Z8" s="74">
        <f t="shared" si="1"/>
        <v>642000</v>
      </c>
    </row>
    <row r="9" spans="1:26" ht="15.5" x14ac:dyDescent="0.35">
      <c r="A9" s="76"/>
      <c r="B9" s="76"/>
      <c r="C9" s="76"/>
      <c r="D9" s="76"/>
      <c r="E9" s="76"/>
      <c r="F9" s="79" t="s">
        <v>2506</v>
      </c>
      <c r="G9" s="69"/>
      <c r="H9" s="74">
        <v>600000</v>
      </c>
      <c r="I9" s="69"/>
      <c r="J9" s="69" t="s">
        <v>2497</v>
      </c>
      <c r="K9" s="75" t="s">
        <v>957</v>
      </c>
      <c r="L9" s="75" t="s">
        <v>2498</v>
      </c>
      <c r="M9" s="75" t="s">
        <v>957</v>
      </c>
      <c r="N9" s="75" t="s">
        <v>957</v>
      </c>
      <c r="O9" s="75" t="s">
        <v>957</v>
      </c>
      <c r="P9" s="69" t="s">
        <v>1812</v>
      </c>
      <c r="Q9" s="75" t="s">
        <v>2500</v>
      </c>
      <c r="R9" s="69"/>
      <c r="S9" s="69"/>
      <c r="T9" s="69"/>
      <c r="U9" s="69"/>
      <c r="V9" s="69"/>
      <c r="W9" s="69"/>
      <c r="X9" s="116" t="s">
        <v>2333</v>
      </c>
      <c r="Y9" s="637">
        <f t="shared" si="0"/>
        <v>42000.000000000007</v>
      </c>
      <c r="Z9" s="74">
        <f t="shared" si="1"/>
        <v>642000</v>
      </c>
    </row>
    <row r="10" spans="1:26" ht="15.5" x14ac:dyDescent="0.35">
      <c r="A10" s="76"/>
      <c r="B10" s="76"/>
      <c r="C10" s="76"/>
      <c r="D10" s="76"/>
      <c r="E10" s="76"/>
      <c r="F10" s="79" t="s">
        <v>2507</v>
      </c>
      <c r="G10" s="69"/>
      <c r="H10" s="74">
        <v>600000</v>
      </c>
      <c r="I10" s="69"/>
      <c r="J10" s="69" t="s">
        <v>2497</v>
      </c>
      <c r="K10" s="75" t="s">
        <v>957</v>
      </c>
      <c r="L10" s="75" t="s">
        <v>957</v>
      </c>
      <c r="M10" s="75" t="s">
        <v>957</v>
      </c>
      <c r="N10" s="75" t="s">
        <v>957</v>
      </c>
      <c r="O10" s="75" t="s">
        <v>957</v>
      </c>
      <c r="P10" s="69" t="s">
        <v>1812</v>
      </c>
      <c r="Q10" s="75" t="s">
        <v>2500</v>
      </c>
      <c r="R10" s="69"/>
      <c r="S10" s="69"/>
      <c r="T10" s="69"/>
      <c r="U10" s="69"/>
      <c r="V10" s="69"/>
      <c r="W10" s="69"/>
      <c r="X10" s="116" t="s">
        <v>2501</v>
      </c>
      <c r="Y10" s="637">
        <f t="shared" si="0"/>
        <v>42000.000000000007</v>
      </c>
      <c r="Z10" s="74">
        <f t="shared" si="1"/>
        <v>642000</v>
      </c>
    </row>
    <row r="11" spans="1:26" ht="15.5" x14ac:dyDescent="0.35">
      <c r="A11" s="76"/>
      <c r="B11" s="76"/>
      <c r="C11" s="76"/>
      <c r="D11" s="76"/>
      <c r="E11" s="76"/>
      <c r="F11" s="79" t="s">
        <v>2507</v>
      </c>
      <c r="G11" s="69"/>
      <c r="H11" s="74">
        <v>600000</v>
      </c>
      <c r="I11" s="69"/>
      <c r="J11" s="69" t="s">
        <v>2497</v>
      </c>
      <c r="K11" s="75" t="s">
        <v>957</v>
      </c>
      <c r="L11" s="75" t="s">
        <v>957</v>
      </c>
      <c r="M11" s="75" t="s">
        <v>957</v>
      </c>
      <c r="N11" s="75" t="s">
        <v>957</v>
      </c>
      <c r="O11" s="75" t="s">
        <v>957</v>
      </c>
      <c r="P11" s="69" t="s">
        <v>1812</v>
      </c>
      <c r="Q11" s="75" t="s">
        <v>2500</v>
      </c>
      <c r="R11" s="69"/>
      <c r="S11" s="69"/>
      <c r="T11" s="69"/>
      <c r="U11" s="69"/>
      <c r="V11" s="69"/>
      <c r="W11" s="69"/>
      <c r="X11" s="116" t="s">
        <v>2501</v>
      </c>
      <c r="Y11" s="637">
        <f t="shared" si="0"/>
        <v>42000.000000000007</v>
      </c>
      <c r="Z11" s="74">
        <f t="shared" si="1"/>
        <v>642000</v>
      </c>
    </row>
    <row r="12" spans="1:26" ht="15.5" x14ac:dyDescent="0.35">
      <c r="A12" s="76"/>
      <c r="B12" s="76"/>
      <c r="C12" s="76"/>
      <c r="D12" s="76"/>
      <c r="E12" s="76"/>
      <c r="F12" s="79" t="s">
        <v>2508</v>
      </c>
      <c r="G12" s="69"/>
      <c r="H12" s="74">
        <v>650000</v>
      </c>
      <c r="I12" s="69"/>
      <c r="J12" s="69" t="s">
        <v>2497</v>
      </c>
      <c r="K12" s="75" t="s">
        <v>1063</v>
      </c>
      <c r="L12" s="75" t="s">
        <v>2503</v>
      </c>
      <c r="M12" s="75" t="s">
        <v>2509</v>
      </c>
      <c r="N12" s="75" t="s">
        <v>1063</v>
      </c>
      <c r="O12" s="69" t="s">
        <v>1773</v>
      </c>
      <c r="P12" s="69" t="s">
        <v>967</v>
      </c>
      <c r="Q12" s="75" t="s">
        <v>2500</v>
      </c>
      <c r="R12" s="69"/>
      <c r="S12" s="69"/>
      <c r="T12" s="69"/>
      <c r="U12" s="69"/>
      <c r="V12" s="69"/>
      <c r="W12" s="69"/>
      <c r="X12" s="633"/>
      <c r="Y12" s="637">
        <f t="shared" si="0"/>
        <v>45500.000000000007</v>
      </c>
      <c r="Z12" s="74">
        <f t="shared" si="1"/>
        <v>695500</v>
      </c>
    </row>
    <row r="13" spans="1:26" ht="15.5" x14ac:dyDescent="0.35">
      <c r="A13" s="76"/>
      <c r="B13" s="76"/>
      <c r="C13" s="76"/>
      <c r="D13" s="76"/>
      <c r="E13" s="76"/>
      <c r="F13" s="79" t="s">
        <v>2510</v>
      </c>
      <c r="G13" s="69"/>
      <c r="H13" s="74">
        <v>600000</v>
      </c>
      <c r="I13" s="69"/>
      <c r="J13" s="69" t="s">
        <v>2497</v>
      </c>
      <c r="K13" s="75" t="s">
        <v>1063</v>
      </c>
      <c r="L13" s="75" t="s">
        <v>2498</v>
      </c>
      <c r="M13" s="75">
        <v>9204070492</v>
      </c>
      <c r="N13" s="75" t="s">
        <v>1063</v>
      </c>
      <c r="O13" s="69" t="s">
        <v>1773</v>
      </c>
      <c r="P13" s="69" t="s">
        <v>1812</v>
      </c>
      <c r="Q13" s="75" t="s">
        <v>2500</v>
      </c>
      <c r="R13" s="69"/>
      <c r="S13" s="69"/>
      <c r="T13" s="69"/>
      <c r="U13" s="69"/>
      <c r="V13" s="69"/>
      <c r="W13" s="69"/>
      <c r="X13" s="116" t="s">
        <v>2333</v>
      </c>
      <c r="Y13" s="637">
        <f t="shared" si="0"/>
        <v>42000.000000000007</v>
      </c>
      <c r="Z13" s="74">
        <f t="shared" si="1"/>
        <v>642000</v>
      </c>
    </row>
    <row r="14" spans="1:26" ht="15.5" x14ac:dyDescent="0.35">
      <c r="A14" s="76"/>
      <c r="B14" s="76"/>
      <c r="C14" s="76"/>
      <c r="D14" s="76"/>
      <c r="E14" s="76"/>
      <c r="F14" s="79" t="s">
        <v>2511</v>
      </c>
      <c r="G14" s="69"/>
      <c r="H14" s="74">
        <v>600000</v>
      </c>
      <c r="I14" s="69"/>
      <c r="J14" s="69" t="s">
        <v>2497</v>
      </c>
      <c r="K14" s="75" t="s">
        <v>1063</v>
      </c>
      <c r="L14" s="75" t="s">
        <v>2498</v>
      </c>
      <c r="M14" s="75">
        <v>9204080492</v>
      </c>
      <c r="N14" s="75" t="s">
        <v>1063</v>
      </c>
      <c r="O14" s="69" t="s">
        <v>1773</v>
      </c>
      <c r="P14" s="69" t="s">
        <v>1812</v>
      </c>
      <c r="Q14" s="75" t="s">
        <v>2500</v>
      </c>
      <c r="R14" s="69"/>
      <c r="S14" s="69"/>
      <c r="T14" s="69"/>
      <c r="U14" s="69"/>
      <c r="V14" s="69"/>
      <c r="W14" s="69"/>
      <c r="X14" s="116" t="s">
        <v>2333</v>
      </c>
      <c r="Y14" s="637">
        <f t="shared" si="0"/>
        <v>42000.000000000007</v>
      </c>
      <c r="Z14" s="74">
        <f t="shared" si="1"/>
        <v>642000</v>
      </c>
    </row>
    <row r="15" spans="1:26" ht="15.5" x14ac:dyDescent="0.35">
      <c r="A15" s="76"/>
      <c r="B15" s="76"/>
      <c r="C15" s="76"/>
      <c r="D15" s="76"/>
      <c r="E15" s="76"/>
      <c r="F15" s="79" t="s">
        <v>2512</v>
      </c>
      <c r="G15" s="69"/>
      <c r="H15" s="74">
        <v>600000</v>
      </c>
      <c r="I15" s="69"/>
      <c r="J15" s="69" t="s">
        <v>2497</v>
      </c>
      <c r="K15" s="75" t="s">
        <v>1063</v>
      </c>
      <c r="L15" s="75" t="s">
        <v>1063</v>
      </c>
      <c r="M15" s="75">
        <v>9204110492</v>
      </c>
      <c r="N15" s="75" t="s">
        <v>1063</v>
      </c>
      <c r="O15" s="69" t="s">
        <v>1773</v>
      </c>
      <c r="P15" s="69" t="s">
        <v>1812</v>
      </c>
      <c r="Q15" s="75" t="s">
        <v>2500</v>
      </c>
      <c r="R15" s="69"/>
      <c r="S15" s="69"/>
      <c r="T15" s="69"/>
      <c r="U15" s="69"/>
      <c r="V15" s="69"/>
      <c r="W15" s="69"/>
      <c r="X15" s="116" t="s">
        <v>2501</v>
      </c>
      <c r="Y15" s="637">
        <f t="shared" si="0"/>
        <v>42000.000000000007</v>
      </c>
      <c r="Z15" s="74">
        <f t="shared" si="1"/>
        <v>642000</v>
      </c>
    </row>
    <row r="16" spans="1:26" ht="15.5" x14ac:dyDescent="0.35">
      <c r="A16" s="76"/>
      <c r="B16" s="76"/>
      <c r="C16" s="76"/>
      <c r="D16" s="76"/>
      <c r="E16" s="76"/>
      <c r="F16" s="79" t="s">
        <v>2513</v>
      </c>
      <c r="G16" s="69"/>
      <c r="H16" s="74">
        <v>650000</v>
      </c>
      <c r="I16" s="69"/>
      <c r="J16" s="69" t="s">
        <v>2497</v>
      </c>
      <c r="K16" s="75" t="s">
        <v>1063</v>
      </c>
      <c r="L16" s="75" t="s">
        <v>2503</v>
      </c>
      <c r="M16" s="75">
        <v>1085569202</v>
      </c>
      <c r="N16" s="75" t="s">
        <v>1063</v>
      </c>
      <c r="O16" s="69" t="s">
        <v>1773</v>
      </c>
      <c r="P16" s="69" t="s">
        <v>967</v>
      </c>
      <c r="Q16" s="75" t="s">
        <v>2500</v>
      </c>
      <c r="R16" s="69"/>
      <c r="S16" s="69"/>
      <c r="T16" s="69"/>
      <c r="U16" s="69"/>
      <c r="V16" s="69"/>
      <c r="W16" s="69"/>
      <c r="X16" s="116" t="s">
        <v>2501</v>
      </c>
      <c r="Y16" s="637">
        <f t="shared" si="0"/>
        <v>45500.000000000007</v>
      </c>
      <c r="Z16" s="74">
        <f t="shared" si="1"/>
        <v>695500</v>
      </c>
    </row>
    <row r="17" spans="1:26" ht="15.5" x14ac:dyDescent="0.35">
      <c r="A17" s="76"/>
      <c r="B17" s="76"/>
      <c r="C17" s="76"/>
      <c r="D17" s="76"/>
      <c r="E17" s="76"/>
      <c r="F17" s="79" t="s">
        <v>2514</v>
      </c>
      <c r="G17" s="69"/>
      <c r="H17" s="74">
        <v>600000</v>
      </c>
      <c r="I17" s="69"/>
      <c r="J17" s="69" t="s">
        <v>2497</v>
      </c>
      <c r="K17" s="75" t="s">
        <v>1063</v>
      </c>
      <c r="L17" s="75" t="s">
        <v>2498</v>
      </c>
      <c r="M17" s="75">
        <v>9205212005</v>
      </c>
      <c r="N17" s="75" t="s">
        <v>1063</v>
      </c>
      <c r="O17" s="69" t="s">
        <v>1773</v>
      </c>
      <c r="P17" s="69" t="s">
        <v>1812</v>
      </c>
      <c r="Q17" s="75" t="s">
        <v>2500</v>
      </c>
      <c r="R17" s="69"/>
      <c r="S17" s="69"/>
      <c r="T17" s="69"/>
      <c r="U17" s="69"/>
      <c r="V17" s="69"/>
      <c r="W17" s="69"/>
      <c r="X17" s="116" t="s">
        <v>2501</v>
      </c>
      <c r="Y17" s="637">
        <f t="shared" si="0"/>
        <v>42000.000000000007</v>
      </c>
      <c r="Z17" s="74">
        <f t="shared" si="1"/>
        <v>642000</v>
      </c>
    </row>
    <row r="18" spans="1:26" ht="15.5" x14ac:dyDescent="0.35">
      <c r="A18" s="76"/>
      <c r="B18" s="76"/>
      <c r="C18" s="76"/>
      <c r="D18" s="76"/>
      <c r="E18" s="76"/>
      <c r="F18" s="79" t="s">
        <v>2515</v>
      </c>
      <c r="G18" s="69"/>
      <c r="H18" s="74">
        <v>600000</v>
      </c>
      <c r="I18" s="69"/>
      <c r="J18" s="69" t="s">
        <v>2497</v>
      </c>
      <c r="K18" s="75" t="s">
        <v>1063</v>
      </c>
      <c r="L18" s="75" t="s">
        <v>2498</v>
      </c>
      <c r="M18" s="75">
        <v>9204060492</v>
      </c>
      <c r="N18" s="75" t="s">
        <v>1063</v>
      </c>
      <c r="O18" s="69" t="s">
        <v>1773</v>
      </c>
      <c r="P18" s="69" t="s">
        <v>1812</v>
      </c>
      <c r="Q18" s="75" t="s">
        <v>2500</v>
      </c>
      <c r="R18" s="69"/>
      <c r="S18" s="69"/>
      <c r="T18" s="69"/>
      <c r="U18" s="69"/>
      <c r="V18" s="69"/>
      <c r="W18" s="69"/>
      <c r="X18" s="116" t="s">
        <v>2501</v>
      </c>
      <c r="Y18" s="637">
        <f t="shared" si="0"/>
        <v>42000.000000000007</v>
      </c>
      <c r="Z18" s="74">
        <f t="shared" si="1"/>
        <v>642000</v>
      </c>
    </row>
    <row r="19" spans="1:26" ht="15.5" x14ac:dyDescent="0.35">
      <c r="A19" s="76"/>
      <c r="B19" s="76"/>
      <c r="C19" s="76"/>
      <c r="D19" s="76"/>
      <c r="E19" s="76"/>
      <c r="F19" s="69" t="s">
        <v>2516</v>
      </c>
      <c r="G19" s="69"/>
      <c r="H19" s="74">
        <v>600000</v>
      </c>
      <c r="I19" s="69"/>
      <c r="J19" s="69" t="s">
        <v>2497</v>
      </c>
      <c r="K19" s="75" t="s">
        <v>2517</v>
      </c>
      <c r="L19" s="75" t="s">
        <v>1063</v>
      </c>
      <c r="M19" s="75" t="s">
        <v>2518</v>
      </c>
      <c r="N19" s="75" t="s">
        <v>1063</v>
      </c>
      <c r="O19" s="69" t="s">
        <v>937</v>
      </c>
      <c r="P19" s="69" t="s">
        <v>1812</v>
      </c>
      <c r="Q19" s="75" t="s">
        <v>2500</v>
      </c>
      <c r="R19" s="69"/>
      <c r="S19" s="69"/>
      <c r="T19" s="69"/>
      <c r="U19" s="69"/>
      <c r="V19" s="69"/>
      <c r="W19" s="69"/>
      <c r="X19" s="116" t="s">
        <v>993</v>
      </c>
      <c r="Y19" s="637">
        <f t="shared" si="0"/>
        <v>42000.000000000007</v>
      </c>
      <c r="Z19" s="74">
        <f t="shared" si="1"/>
        <v>642000</v>
      </c>
    </row>
    <row r="20" spans="1:26" ht="15.5" x14ac:dyDescent="0.35">
      <c r="A20" s="76"/>
      <c r="B20" s="76"/>
      <c r="C20" s="76"/>
      <c r="D20" s="76"/>
      <c r="E20" s="76"/>
      <c r="F20" s="69" t="s">
        <v>2519</v>
      </c>
      <c r="G20" s="69"/>
      <c r="H20" s="74">
        <v>600000</v>
      </c>
      <c r="I20" s="69"/>
      <c r="J20" s="69" t="s">
        <v>2497</v>
      </c>
      <c r="K20" s="75" t="s">
        <v>957</v>
      </c>
      <c r="L20" s="75" t="s">
        <v>957</v>
      </c>
      <c r="M20" s="75" t="s">
        <v>957</v>
      </c>
      <c r="N20" s="75" t="s">
        <v>957</v>
      </c>
      <c r="O20" s="75" t="s">
        <v>957</v>
      </c>
      <c r="P20" s="69" t="s">
        <v>1812</v>
      </c>
      <c r="Q20" s="75" t="s">
        <v>2500</v>
      </c>
      <c r="R20" s="69"/>
      <c r="S20" s="69"/>
      <c r="T20" s="69"/>
      <c r="U20" s="69"/>
      <c r="V20" s="69"/>
      <c r="W20" s="69"/>
      <c r="X20" s="121" t="s">
        <v>2501</v>
      </c>
      <c r="Y20" s="637">
        <f t="shared" si="0"/>
        <v>42000.000000000007</v>
      </c>
      <c r="Z20" s="74">
        <f t="shared" si="1"/>
        <v>642000</v>
      </c>
    </row>
    <row r="21" spans="1:26" ht="15.5" x14ac:dyDescent="0.35">
      <c r="A21" s="76"/>
      <c r="B21" s="76"/>
      <c r="C21" s="76"/>
      <c r="D21" s="76"/>
      <c r="E21" s="76"/>
      <c r="F21" s="69" t="s">
        <v>2520</v>
      </c>
      <c r="G21" s="69"/>
      <c r="H21" s="74">
        <v>600000</v>
      </c>
      <c r="I21" s="69"/>
      <c r="J21" s="69" t="s">
        <v>2497</v>
      </c>
      <c r="K21" s="88" t="s">
        <v>1063</v>
      </c>
      <c r="L21" s="79" t="s">
        <v>2498</v>
      </c>
      <c r="M21" s="75">
        <v>9204020492</v>
      </c>
      <c r="N21" s="75" t="s">
        <v>1063</v>
      </c>
      <c r="O21" s="69" t="s">
        <v>1773</v>
      </c>
      <c r="P21" s="69" t="s">
        <v>1812</v>
      </c>
      <c r="Q21" s="75" t="s">
        <v>2500</v>
      </c>
      <c r="R21" s="69"/>
      <c r="S21" s="69"/>
      <c r="T21" s="69"/>
      <c r="U21" s="69"/>
      <c r="V21" s="69"/>
      <c r="W21" s="69"/>
      <c r="X21" s="116" t="s">
        <v>2501</v>
      </c>
      <c r="Y21" s="637">
        <f t="shared" si="0"/>
        <v>42000.000000000007</v>
      </c>
      <c r="Z21" s="74">
        <f t="shared" si="1"/>
        <v>642000</v>
      </c>
    </row>
    <row r="22" spans="1:26" ht="15.5" x14ac:dyDescent="0.35">
      <c r="A22" s="76"/>
      <c r="B22" s="76"/>
      <c r="C22" s="76"/>
      <c r="D22" s="76"/>
      <c r="E22" s="76"/>
      <c r="F22" s="69" t="s">
        <v>2521</v>
      </c>
      <c r="G22" s="69"/>
      <c r="H22" s="74">
        <v>600000</v>
      </c>
      <c r="I22" s="69"/>
      <c r="J22" s="69" t="s">
        <v>2497</v>
      </c>
      <c r="K22" s="75" t="s">
        <v>1063</v>
      </c>
      <c r="L22" s="79" t="s">
        <v>1063</v>
      </c>
      <c r="M22" s="75">
        <v>9204030492</v>
      </c>
      <c r="N22" s="75" t="s">
        <v>1063</v>
      </c>
      <c r="O22" s="69" t="s">
        <v>1773</v>
      </c>
      <c r="P22" s="69" t="s">
        <v>1812</v>
      </c>
      <c r="Q22" s="75" t="s">
        <v>2500</v>
      </c>
      <c r="R22" s="69"/>
      <c r="S22" s="69"/>
      <c r="T22" s="69"/>
      <c r="U22" s="69"/>
      <c r="V22" s="69"/>
      <c r="W22" s="69"/>
      <c r="X22" s="116" t="s">
        <v>2501</v>
      </c>
      <c r="Y22" s="637">
        <f t="shared" si="0"/>
        <v>42000.000000000007</v>
      </c>
      <c r="Z22" s="74">
        <f t="shared" si="1"/>
        <v>642000</v>
      </c>
    </row>
    <row r="23" spans="1:26" ht="15.5" x14ac:dyDescent="0.35">
      <c r="A23" s="76"/>
      <c r="B23" s="76"/>
      <c r="C23" s="76"/>
      <c r="D23" s="76"/>
      <c r="E23" s="76"/>
      <c r="F23" s="86" t="s">
        <v>994</v>
      </c>
      <c r="G23" s="86"/>
      <c r="H23" s="87">
        <f>SUM(H5:H22)</f>
        <v>10950000</v>
      </c>
      <c r="I23" s="69"/>
      <c r="J23" s="69"/>
      <c r="K23" s="75"/>
      <c r="L23" s="79"/>
      <c r="M23" s="75"/>
      <c r="N23" s="75"/>
      <c r="O23" s="69"/>
      <c r="P23" s="69"/>
      <c r="Q23" s="75"/>
      <c r="R23" s="69"/>
      <c r="S23" s="69"/>
      <c r="T23" s="69"/>
      <c r="U23" s="69"/>
      <c r="V23" s="69"/>
      <c r="W23" s="69"/>
      <c r="X23" s="116"/>
      <c r="Y23" s="637">
        <f t="shared" si="0"/>
        <v>766500.00000000012</v>
      </c>
      <c r="Z23" s="87">
        <f t="shared" si="1"/>
        <v>11716500</v>
      </c>
    </row>
    <row r="24" spans="1:26" ht="15.5" x14ac:dyDescent="0.35">
      <c r="A24" s="64"/>
      <c r="B24" s="64"/>
      <c r="C24" s="64"/>
      <c r="D24" s="64"/>
      <c r="E24" s="64"/>
      <c r="F24" s="96" t="s">
        <v>1145</v>
      </c>
      <c r="G24" s="64"/>
      <c r="H24" s="67"/>
      <c r="I24" s="64"/>
      <c r="J24" s="64"/>
      <c r="K24" s="68"/>
      <c r="L24" s="97"/>
      <c r="M24" s="68"/>
      <c r="N24" s="68"/>
      <c r="O24" s="64"/>
      <c r="P24" s="64"/>
      <c r="Q24" s="64"/>
      <c r="R24" s="64"/>
      <c r="S24" s="64"/>
      <c r="T24" s="64"/>
      <c r="U24" s="64"/>
      <c r="V24" s="64"/>
      <c r="W24" s="64"/>
      <c r="X24" s="115"/>
      <c r="Y24" s="637">
        <f t="shared" si="0"/>
        <v>0</v>
      </c>
      <c r="Z24" s="67">
        <f t="shared" si="1"/>
        <v>0</v>
      </c>
    </row>
    <row r="25" spans="1:26" s="94" customFormat="1" ht="15.5" x14ac:dyDescent="0.35">
      <c r="A25" s="69"/>
      <c r="B25" s="69"/>
      <c r="C25" s="69"/>
      <c r="D25" s="69"/>
      <c r="E25" s="69"/>
      <c r="F25" s="79" t="s">
        <v>2522</v>
      </c>
      <c r="G25" s="69"/>
      <c r="H25" s="74">
        <v>150000</v>
      </c>
      <c r="I25" s="69"/>
      <c r="J25" s="69" t="s">
        <v>1062</v>
      </c>
      <c r="K25" s="75" t="s">
        <v>1063</v>
      </c>
      <c r="L25" s="79" t="s">
        <v>1064</v>
      </c>
      <c r="M25" s="75">
        <v>3132660059</v>
      </c>
      <c r="N25" s="75"/>
      <c r="O25" s="69"/>
      <c r="P25" s="69" t="s">
        <v>1065</v>
      </c>
      <c r="Q25" s="69" t="s">
        <v>1066</v>
      </c>
      <c r="R25" s="69"/>
      <c r="S25" s="69"/>
      <c r="T25" s="69"/>
      <c r="U25" s="69"/>
      <c r="V25" s="69"/>
      <c r="W25" s="69"/>
      <c r="X25" s="116"/>
      <c r="Y25" s="637">
        <f t="shared" si="0"/>
        <v>10500.000000000002</v>
      </c>
      <c r="Z25" s="74">
        <f t="shared" si="1"/>
        <v>160500</v>
      </c>
    </row>
    <row r="26" spans="1:26" s="94" customFormat="1" ht="15.5" x14ac:dyDescent="0.35">
      <c r="A26" s="69"/>
      <c r="B26" s="69"/>
      <c r="C26" s="69"/>
      <c r="D26" s="69"/>
      <c r="E26" s="69"/>
      <c r="F26" s="79" t="s">
        <v>2523</v>
      </c>
      <c r="G26" s="69"/>
      <c r="H26" s="74">
        <v>150000</v>
      </c>
      <c r="I26" s="69"/>
      <c r="J26" s="69" t="s">
        <v>2524</v>
      </c>
      <c r="K26" s="75" t="s">
        <v>1063</v>
      </c>
      <c r="L26" s="79" t="s">
        <v>1099</v>
      </c>
      <c r="M26" s="75">
        <v>2150182</v>
      </c>
      <c r="N26" s="75"/>
      <c r="O26" s="69"/>
      <c r="P26" s="69" t="s">
        <v>1065</v>
      </c>
      <c r="Q26" s="69" t="s">
        <v>1066</v>
      </c>
      <c r="R26" s="69"/>
      <c r="S26" s="69"/>
      <c r="T26" s="69"/>
      <c r="U26" s="69"/>
      <c r="V26" s="69"/>
      <c r="W26" s="69"/>
      <c r="X26" s="116"/>
      <c r="Y26" s="637">
        <f t="shared" si="0"/>
        <v>10500.000000000002</v>
      </c>
      <c r="Z26" s="74">
        <f t="shared" si="1"/>
        <v>160500</v>
      </c>
    </row>
    <row r="27" spans="1:26" s="94" customFormat="1" ht="15.5" x14ac:dyDescent="0.35">
      <c r="A27" s="69"/>
      <c r="B27" s="69"/>
      <c r="C27" s="69"/>
      <c r="D27" s="69"/>
      <c r="E27" s="69"/>
      <c r="F27" s="69" t="s">
        <v>2525</v>
      </c>
      <c r="G27" s="69"/>
      <c r="H27" s="74">
        <v>150000</v>
      </c>
      <c r="I27" s="69"/>
      <c r="J27" s="69" t="s">
        <v>1062</v>
      </c>
      <c r="K27" s="75" t="s">
        <v>1063</v>
      </c>
      <c r="L27" s="79" t="s">
        <v>1064</v>
      </c>
      <c r="M27" s="75">
        <v>1121310588</v>
      </c>
      <c r="N27" s="75"/>
      <c r="O27" s="69"/>
      <c r="P27" s="69" t="s">
        <v>1065</v>
      </c>
      <c r="Q27" s="69" t="s">
        <v>1066</v>
      </c>
      <c r="R27" s="69"/>
      <c r="S27" s="69"/>
      <c r="T27" s="69"/>
      <c r="U27" s="69"/>
      <c r="V27" s="69"/>
      <c r="W27" s="69"/>
      <c r="X27" s="116"/>
      <c r="Y27" s="637">
        <f t="shared" si="0"/>
        <v>10500.000000000002</v>
      </c>
      <c r="Z27" s="74">
        <f t="shared" si="1"/>
        <v>160500</v>
      </c>
    </row>
    <row r="28" spans="1:26" s="94" customFormat="1" ht="15.5" x14ac:dyDescent="0.35">
      <c r="A28" s="69"/>
      <c r="B28" s="69"/>
      <c r="C28" s="69"/>
      <c r="D28" s="69"/>
      <c r="E28" s="69"/>
      <c r="F28" s="69" t="s">
        <v>2526</v>
      </c>
      <c r="G28" s="69"/>
      <c r="H28" s="74">
        <v>150000</v>
      </c>
      <c r="I28" s="69"/>
      <c r="J28" s="69" t="s">
        <v>2524</v>
      </c>
      <c r="K28" s="75" t="s">
        <v>1063</v>
      </c>
      <c r="L28" s="79" t="s">
        <v>1099</v>
      </c>
      <c r="M28" s="75">
        <v>2150175</v>
      </c>
      <c r="N28" s="75"/>
      <c r="O28" s="69"/>
      <c r="P28" s="69" t="s">
        <v>1065</v>
      </c>
      <c r="Q28" s="69" t="s">
        <v>1066</v>
      </c>
      <c r="R28" s="69"/>
      <c r="S28" s="69"/>
      <c r="T28" s="69"/>
      <c r="U28" s="69"/>
      <c r="V28" s="69"/>
      <c r="W28" s="69"/>
      <c r="X28" s="116"/>
      <c r="Y28" s="637">
        <f t="shared" si="0"/>
        <v>10500.000000000002</v>
      </c>
      <c r="Z28" s="74">
        <f t="shared" si="1"/>
        <v>160500</v>
      </c>
    </row>
    <row r="29" spans="1:26" s="94" customFormat="1" ht="15.5" x14ac:dyDescent="0.35">
      <c r="A29" s="69"/>
      <c r="B29" s="69"/>
      <c r="C29" s="69"/>
      <c r="D29" s="69"/>
      <c r="E29" s="69"/>
      <c r="F29" s="69" t="s">
        <v>2527</v>
      </c>
      <c r="G29" s="69"/>
      <c r="H29" s="74">
        <v>150000</v>
      </c>
      <c r="I29" s="69"/>
      <c r="J29" s="69" t="s">
        <v>1062</v>
      </c>
      <c r="K29" s="75" t="s">
        <v>1063</v>
      </c>
      <c r="L29" s="79" t="s">
        <v>1064</v>
      </c>
      <c r="M29" s="75">
        <v>313266061</v>
      </c>
      <c r="N29" s="75"/>
      <c r="O29" s="69"/>
      <c r="P29" s="69" t="s">
        <v>1065</v>
      </c>
      <c r="Q29" s="69" t="s">
        <v>1066</v>
      </c>
      <c r="R29" s="69"/>
      <c r="S29" s="69"/>
      <c r="T29" s="69"/>
      <c r="U29" s="69"/>
      <c r="V29" s="69"/>
      <c r="W29" s="69"/>
      <c r="X29" s="116"/>
      <c r="Y29" s="637">
        <f t="shared" si="0"/>
        <v>10500.000000000002</v>
      </c>
      <c r="Z29" s="74">
        <f t="shared" si="1"/>
        <v>160500</v>
      </c>
    </row>
    <row r="30" spans="1:26" s="94" customFormat="1" ht="15.5" x14ac:dyDescent="0.35">
      <c r="A30" s="69"/>
      <c r="B30" s="69"/>
      <c r="C30" s="69"/>
      <c r="D30" s="69"/>
      <c r="E30" s="69"/>
      <c r="F30" s="69" t="s">
        <v>2528</v>
      </c>
      <c r="G30" s="69"/>
      <c r="H30" s="74">
        <v>150000</v>
      </c>
      <c r="I30" s="69"/>
      <c r="J30" s="69" t="s">
        <v>2524</v>
      </c>
      <c r="K30" s="75" t="s">
        <v>1063</v>
      </c>
      <c r="L30" s="79" t="s">
        <v>1099</v>
      </c>
      <c r="M30" s="75">
        <v>2150173</v>
      </c>
      <c r="N30" s="75"/>
      <c r="O30" s="69"/>
      <c r="P30" s="69" t="s">
        <v>1065</v>
      </c>
      <c r="Q30" s="69" t="s">
        <v>1066</v>
      </c>
      <c r="R30" s="69"/>
      <c r="S30" s="69"/>
      <c r="T30" s="69"/>
      <c r="U30" s="69"/>
      <c r="V30" s="69"/>
      <c r="W30" s="69"/>
      <c r="X30" s="116"/>
      <c r="Y30" s="637">
        <f t="shared" si="0"/>
        <v>10500.000000000002</v>
      </c>
      <c r="Z30" s="74">
        <f t="shared" si="1"/>
        <v>160500</v>
      </c>
    </row>
    <row r="31" spans="1:26" s="94" customFormat="1" ht="15.5" x14ac:dyDescent="0.35">
      <c r="A31" s="69"/>
      <c r="B31" s="69"/>
      <c r="C31" s="69"/>
      <c r="D31" s="69"/>
      <c r="E31" s="69"/>
      <c r="F31" s="69" t="s">
        <v>2529</v>
      </c>
      <c r="G31" s="69"/>
      <c r="H31" s="74">
        <v>200000</v>
      </c>
      <c r="I31" s="69"/>
      <c r="J31" s="69" t="s">
        <v>1062</v>
      </c>
      <c r="K31" s="75" t="s">
        <v>1063</v>
      </c>
      <c r="L31" s="79" t="s">
        <v>1064</v>
      </c>
      <c r="M31" s="75" t="s">
        <v>2530</v>
      </c>
      <c r="N31" s="75"/>
      <c r="O31" s="69"/>
      <c r="P31" s="69" t="s">
        <v>1065</v>
      </c>
      <c r="Q31" s="69" t="s">
        <v>1066</v>
      </c>
      <c r="R31" s="69"/>
      <c r="S31" s="69"/>
      <c r="T31" s="69"/>
      <c r="U31" s="69"/>
      <c r="V31" s="69"/>
      <c r="W31" s="69"/>
      <c r="X31" s="116"/>
      <c r="Y31" s="637">
        <f t="shared" si="0"/>
        <v>14000.000000000002</v>
      </c>
      <c r="Z31" s="74">
        <f t="shared" si="1"/>
        <v>214000</v>
      </c>
    </row>
    <row r="32" spans="1:26" s="94" customFormat="1" ht="15.5" x14ac:dyDescent="0.35">
      <c r="A32" s="69"/>
      <c r="B32" s="69"/>
      <c r="C32" s="69"/>
      <c r="D32" s="69"/>
      <c r="E32" s="69"/>
      <c r="F32" s="69" t="s">
        <v>2531</v>
      </c>
      <c r="G32" s="69"/>
      <c r="H32" s="74">
        <v>200000</v>
      </c>
      <c r="I32" s="69"/>
      <c r="J32" s="75" t="s">
        <v>2530</v>
      </c>
      <c r="K32" s="75" t="s">
        <v>2530</v>
      </c>
      <c r="L32" s="75" t="s">
        <v>2530</v>
      </c>
      <c r="M32" s="75" t="s">
        <v>2530</v>
      </c>
      <c r="N32" s="75"/>
      <c r="O32" s="69"/>
      <c r="P32" s="75" t="s">
        <v>2530</v>
      </c>
      <c r="Q32" s="69" t="s">
        <v>1066</v>
      </c>
      <c r="R32" s="69"/>
      <c r="S32" s="69"/>
      <c r="T32" s="69"/>
      <c r="U32" s="69"/>
      <c r="V32" s="69"/>
      <c r="W32" s="69"/>
      <c r="X32" s="116"/>
      <c r="Y32" s="637">
        <f t="shared" si="0"/>
        <v>14000.000000000002</v>
      </c>
      <c r="Z32" s="74">
        <f t="shared" si="1"/>
        <v>214000</v>
      </c>
    </row>
    <row r="33" spans="1:26" s="94" customFormat="1" ht="15.5" x14ac:dyDescent="0.35">
      <c r="A33" s="69"/>
      <c r="B33" s="69"/>
      <c r="C33" s="69"/>
      <c r="D33" s="69"/>
      <c r="E33" s="69"/>
      <c r="F33" s="79" t="s">
        <v>2532</v>
      </c>
      <c r="G33" s="69"/>
      <c r="H33" s="74">
        <v>150000</v>
      </c>
      <c r="I33" s="69"/>
      <c r="J33" s="69" t="s">
        <v>1062</v>
      </c>
      <c r="K33" s="75" t="s">
        <v>1063</v>
      </c>
      <c r="L33" s="79" t="s">
        <v>1064</v>
      </c>
      <c r="M33" s="75">
        <v>3132660067</v>
      </c>
      <c r="N33" s="75"/>
      <c r="O33" s="69"/>
      <c r="P33" s="69" t="s">
        <v>1065</v>
      </c>
      <c r="Q33" s="69" t="s">
        <v>1066</v>
      </c>
      <c r="R33" s="69"/>
      <c r="S33" s="69"/>
      <c r="T33" s="69"/>
      <c r="U33" s="69"/>
      <c r="V33" s="69"/>
      <c r="W33" s="69"/>
      <c r="X33" s="116"/>
      <c r="Y33" s="637">
        <f t="shared" si="0"/>
        <v>10500.000000000002</v>
      </c>
      <c r="Z33" s="74">
        <f t="shared" si="1"/>
        <v>160500</v>
      </c>
    </row>
    <row r="34" spans="1:26" ht="15.5" x14ac:dyDescent="0.35">
      <c r="A34" s="76"/>
      <c r="B34" s="76"/>
      <c r="C34" s="76"/>
      <c r="D34" s="76"/>
      <c r="E34" s="76"/>
      <c r="F34" s="79" t="s">
        <v>2533</v>
      </c>
      <c r="G34" s="69"/>
      <c r="H34" s="74">
        <v>150000</v>
      </c>
      <c r="I34" s="69"/>
      <c r="J34" s="69" t="s">
        <v>2524</v>
      </c>
      <c r="K34" s="75" t="s">
        <v>1063</v>
      </c>
      <c r="L34" s="79" t="s">
        <v>1099</v>
      </c>
      <c r="M34" s="75">
        <v>2150180</v>
      </c>
      <c r="N34" s="75"/>
      <c r="O34" s="69"/>
      <c r="P34" s="69" t="s">
        <v>1065</v>
      </c>
      <c r="Q34" s="69" t="s">
        <v>1066</v>
      </c>
      <c r="R34" s="69"/>
      <c r="S34" s="69"/>
      <c r="T34" s="69"/>
      <c r="U34" s="69"/>
      <c r="V34" s="69"/>
      <c r="W34" s="69"/>
      <c r="X34" s="633"/>
      <c r="Y34" s="637">
        <f t="shared" si="0"/>
        <v>10500.000000000002</v>
      </c>
      <c r="Z34" s="74">
        <f t="shared" si="1"/>
        <v>160500</v>
      </c>
    </row>
    <row r="35" spans="1:26" ht="15.5" x14ac:dyDescent="0.35">
      <c r="A35" s="76"/>
      <c r="B35" s="76"/>
      <c r="C35" s="76"/>
      <c r="D35" s="76"/>
      <c r="E35" s="76"/>
      <c r="F35" s="79" t="s">
        <v>2534</v>
      </c>
      <c r="G35" s="69"/>
      <c r="H35" s="74">
        <v>150000</v>
      </c>
      <c r="I35" s="69"/>
      <c r="J35" s="69" t="s">
        <v>1062</v>
      </c>
      <c r="K35" s="75" t="s">
        <v>1063</v>
      </c>
      <c r="L35" s="79" t="s">
        <v>1064</v>
      </c>
      <c r="M35" s="75">
        <v>3132660064</v>
      </c>
      <c r="N35" s="75"/>
      <c r="O35" s="69"/>
      <c r="P35" s="69" t="s">
        <v>1065</v>
      </c>
      <c r="Q35" s="69" t="s">
        <v>1066</v>
      </c>
      <c r="R35" s="69"/>
      <c r="S35" s="69"/>
      <c r="T35" s="69"/>
      <c r="U35" s="69"/>
      <c r="V35" s="69"/>
      <c r="W35" s="69"/>
      <c r="X35" s="633"/>
      <c r="Y35" s="637">
        <f t="shared" si="0"/>
        <v>10500.000000000002</v>
      </c>
      <c r="Z35" s="74">
        <f t="shared" si="1"/>
        <v>160500</v>
      </c>
    </row>
    <row r="36" spans="1:26" ht="15.5" x14ac:dyDescent="0.35">
      <c r="A36" s="76"/>
      <c r="B36" s="76"/>
      <c r="C36" s="76"/>
      <c r="D36" s="76"/>
      <c r="E36" s="76"/>
      <c r="F36" s="79" t="s">
        <v>2535</v>
      </c>
      <c r="G36" s="69"/>
      <c r="H36" s="74">
        <v>150000</v>
      </c>
      <c r="I36" s="69"/>
      <c r="J36" s="69" t="s">
        <v>1671</v>
      </c>
      <c r="K36" s="91" t="s">
        <v>1063</v>
      </c>
      <c r="L36" s="75" t="s">
        <v>1672</v>
      </c>
      <c r="M36" s="75" t="s">
        <v>2536</v>
      </c>
      <c r="N36" s="75"/>
      <c r="O36" s="69"/>
      <c r="P36" s="69" t="s">
        <v>1065</v>
      </c>
      <c r="Q36" s="69" t="s">
        <v>1066</v>
      </c>
      <c r="R36" s="69"/>
      <c r="S36" s="69"/>
      <c r="T36" s="69"/>
      <c r="U36" s="69"/>
      <c r="V36" s="69"/>
      <c r="W36" s="69"/>
      <c r="X36" s="633"/>
      <c r="Y36" s="637">
        <f t="shared" si="0"/>
        <v>10500.000000000002</v>
      </c>
      <c r="Z36" s="74">
        <f t="shared" si="1"/>
        <v>160500</v>
      </c>
    </row>
    <row r="37" spans="1:26" ht="15.5" x14ac:dyDescent="0.35">
      <c r="A37" s="76"/>
      <c r="B37" s="76"/>
      <c r="C37" s="76"/>
      <c r="D37" s="76"/>
      <c r="E37" s="76"/>
      <c r="F37" s="79" t="s">
        <v>2537</v>
      </c>
      <c r="G37" s="69"/>
      <c r="H37" s="74">
        <v>150000</v>
      </c>
      <c r="I37" s="69"/>
      <c r="J37" s="69" t="s">
        <v>1062</v>
      </c>
      <c r="K37" s="75" t="s">
        <v>1063</v>
      </c>
      <c r="L37" s="79" t="s">
        <v>1064</v>
      </c>
      <c r="M37" s="75">
        <v>3132660065</v>
      </c>
      <c r="N37" s="75"/>
      <c r="O37" s="69"/>
      <c r="P37" s="69" t="s">
        <v>1065</v>
      </c>
      <c r="Q37" s="69" t="s">
        <v>1066</v>
      </c>
      <c r="R37" s="69"/>
      <c r="S37" s="69"/>
      <c r="T37" s="69"/>
      <c r="U37" s="69"/>
      <c r="V37" s="69"/>
      <c r="W37" s="69"/>
      <c r="X37" s="633"/>
      <c r="Y37" s="637">
        <f t="shared" si="0"/>
        <v>10500.000000000002</v>
      </c>
      <c r="Z37" s="74">
        <f t="shared" si="1"/>
        <v>160500</v>
      </c>
    </row>
    <row r="38" spans="1:26" ht="15.5" x14ac:dyDescent="0.35">
      <c r="A38" s="76"/>
      <c r="B38" s="76"/>
      <c r="C38" s="76"/>
      <c r="D38" s="76"/>
      <c r="E38" s="76"/>
      <c r="F38" s="79" t="s">
        <v>2538</v>
      </c>
      <c r="G38" s="69"/>
      <c r="H38" s="74">
        <v>150000</v>
      </c>
      <c r="I38" s="69"/>
      <c r="J38" s="69" t="s">
        <v>1671</v>
      </c>
      <c r="K38" s="91" t="s">
        <v>1063</v>
      </c>
      <c r="L38" s="75" t="s">
        <v>1672</v>
      </c>
      <c r="M38" s="75" t="s">
        <v>2539</v>
      </c>
      <c r="N38" s="75"/>
      <c r="O38" s="69"/>
      <c r="P38" s="69" t="s">
        <v>1065</v>
      </c>
      <c r="Q38" s="69" t="s">
        <v>1066</v>
      </c>
      <c r="R38" s="69"/>
      <c r="S38" s="69"/>
      <c r="T38" s="69"/>
      <c r="U38" s="69"/>
      <c r="V38" s="69"/>
      <c r="W38" s="69"/>
      <c r="X38" s="633"/>
      <c r="Y38" s="637">
        <f t="shared" si="0"/>
        <v>10500.000000000002</v>
      </c>
      <c r="Z38" s="74">
        <f t="shared" si="1"/>
        <v>160500</v>
      </c>
    </row>
    <row r="39" spans="1:26" ht="15.5" x14ac:dyDescent="0.35">
      <c r="A39" s="76"/>
      <c r="B39" s="76"/>
      <c r="C39" s="76"/>
      <c r="D39" s="76"/>
      <c r="E39" s="76"/>
      <c r="F39" s="79" t="s">
        <v>2540</v>
      </c>
      <c r="G39" s="69"/>
      <c r="H39" s="74">
        <v>150000</v>
      </c>
      <c r="I39" s="69"/>
      <c r="J39" s="69" t="s">
        <v>1062</v>
      </c>
      <c r="K39" s="75" t="s">
        <v>1063</v>
      </c>
      <c r="L39" s="79" t="s">
        <v>1064</v>
      </c>
      <c r="M39" s="75">
        <v>3132660070</v>
      </c>
      <c r="N39" s="75"/>
      <c r="O39" s="69"/>
      <c r="P39" s="69" t="s">
        <v>1065</v>
      </c>
      <c r="Q39" s="69" t="s">
        <v>1066</v>
      </c>
      <c r="R39" s="69"/>
      <c r="S39" s="69"/>
      <c r="T39" s="69"/>
      <c r="U39" s="69"/>
      <c r="V39" s="69"/>
      <c r="W39" s="69"/>
      <c r="X39" s="633"/>
      <c r="Y39" s="637">
        <f t="shared" si="0"/>
        <v>10500.000000000002</v>
      </c>
      <c r="Z39" s="74">
        <f t="shared" si="1"/>
        <v>160500</v>
      </c>
    </row>
    <row r="40" spans="1:26" ht="15.5" x14ac:dyDescent="0.35">
      <c r="A40" s="76"/>
      <c r="B40" s="76"/>
      <c r="C40" s="76"/>
      <c r="D40" s="76"/>
      <c r="E40" s="76"/>
      <c r="F40" s="79" t="s">
        <v>2541</v>
      </c>
      <c r="G40" s="69"/>
      <c r="H40" s="74">
        <v>150000</v>
      </c>
      <c r="I40" s="69"/>
      <c r="J40" s="69" t="s">
        <v>1671</v>
      </c>
      <c r="K40" s="91" t="s">
        <v>1063</v>
      </c>
      <c r="L40" s="75" t="s">
        <v>1672</v>
      </c>
      <c r="M40" s="75" t="s">
        <v>2542</v>
      </c>
      <c r="N40" s="75"/>
      <c r="O40" s="69"/>
      <c r="P40" s="69" t="s">
        <v>1065</v>
      </c>
      <c r="Q40" s="69" t="s">
        <v>1066</v>
      </c>
      <c r="R40" s="69"/>
      <c r="S40" s="69"/>
      <c r="T40" s="69"/>
      <c r="U40" s="69"/>
      <c r="V40" s="69"/>
      <c r="W40" s="69"/>
      <c r="X40" s="633" t="s">
        <v>2543</v>
      </c>
      <c r="Y40" s="637">
        <f t="shared" si="0"/>
        <v>10500.000000000002</v>
      </c>
      <c r="Z40" s="74">
        <f t="shared" si="1"/>
        <v>160500</v>
      </c>
    </row>
    <row r="41" spans="1:26" ht="15.5" x14ac:dyDescent="0.35">
      <c r="A41" s="76"/>
      <c r="B41" s="76"/>
      <c r="C41" s="76"/>
      <c r="D41" s="76"/>
      <c r="E41" s="76"/>
      <c r="F41" s="79" t="s">
        <v>2544</v>
      </c>
      <c r="G41" s="69"/>
      <c r="H41" s="74">
        <v>150000</v>
      </c>
      <c r="I41" s="69"/>
      <c r="J41" s="69" t="s">
        <v>1062</v>
      </c>
      <c r="K41" s="75" t="s">
        <v>1063</v>
      </c>
      <c r="L41" s="75" t="s">
        <v>1064</v>
      </c>
      <c r="M41" s="75">
        <v>3132660072</v>
      </c>
      <c r="N41" s="75"/>
      <c r="O41" s="69"/>
      <c r="P41" s="69" t="s">
        <v>1065</v>
      </c>
      <c r="Q41" s="69" t="s">
        <v>1066</v>
      </c>
      <c r="R41" s="69"/>
      <c r="S41" s="69"/>
      <c r="T41" s="69"/>
      <c r="U41" s="69"/>
      <c r="V41" s="69"/>
      <c r="W41" s="69"/>
      <c r="X41" s="633"/>
      <c r="Y41" s="637">
        <f t="shared" si="0"/>
        <v>10500.000000000002</v>
      </c>
      <c r="Z41" s="74">
        <f t="shared" si="1"/>
        <v>160500</v>
      </c>
    </row>
    <row r="42" spans="1:26" ht="15.5" x14ac:dyDescent="0.35">
      <c r="A42" s="76"/>
      <c r="B42" s="76"/>
      <c r="C42" s="76"/>
      <c r="D42" s="76"/>
      <c r="E42" s="76"/>
      <c r="F42" s="79" t="s">
        <v>2545</v>
      </c>
      <c r="G42" s="69"/>
      <c r="H42" s="74">
        <v>200000</v>
      </c>
      <c r="I42" s="69"/>
      <c r="J42" s="69" t="s">
        <v>1062</v>
      </c>
      <c r="K42" s="75" t="s">
        <v>1063</v>
      </c>
      <c r="L42" s="75" t="s">
        <v>2546</v>
      </c>
      <c r="M42" s="75">
        <v>3132660066</v>
      </c>
      <c r="N42" s="75"/>
      <c r="O42" s="69"/>
      <c r="P42" s="69" t="s">
        <v>1065</v>
      </c>
      <c r="Q42" s="69" t="s">
        <v>1066</v>
      </c>
      <c r="R42" s="69"/>
      <c r="S42" s="69"/>
      <c r="T42" s="69"/>
      <c r="U42" s="69"/>
      <c r="V42" s="69"/>
      <c r="W42" s="69"/>
      <c r="X42" s="633"/>
      <c r="Y42" s="637">
        <f t="shared" si="0"/>
        <v>14000.000000000002</v>
      </c>
      <c r="Z42" s="74">
        <f t="shared" si="1"/>
        <v>214000</v>
      </c>
    </row>
    <row r="43" spans="1:26" ht="15.5" x14ac:dyDescent="0.35">
      <c r="A43" s="76"/>
      <c r="B43" s="76"/>
      <c r="C43" s="76"/>
      <c r="D43" s="76"/>
      <c r="E43" s="76"/>
      <c r="F43" s="79" t="s">
        <v>2547</v>
      </c>
      <c r="G43" s="69"/>
      <c r="H43" s="74">
        <v>200000</v>
      </c>
      <c r="I43" s="69"/>
      <c r="J43" s="69" t="s">
        <v>1123</v>
      </c>
      <c r="K43" s="75" t="s">
        <v>1063</v>
      </c>
      <c r="L43" s="75" t="s">
        <v>2548</v>
      </c>
      <c r="M43" s="75" t="s">
        <v>1063</v>
      </c>
      <c r="N43" s="75"/>
      <c r="O43" s="69"/>
      <c r="P43" s="69" t="s">
        <v>1063</v>
      </c>
      <c r="Q43" s="69" t="s">
        <v>1066</v>
      </c>
      <c r="R43" s="69"/>
      <c r="S43" s="69"/>
      <c r="T43" s="69"/>
      <c r="U43" s="69"/>
      <c r="V43" s="69"/>
      <c r="W43" s="69"/>
      <c r="X43" s="633"/>
      <c r="Y43" s="637">
        <f t="shared" si="0"/>
        <v>14000.000000000002</v>
      </c>
      <c r="Z43" s="74">
        <f t="shared" si="1"/>
        <v>214000</v>
      </c>
    </row>
    <row r="44" spans="1:26" ht="15.5" x14ac:dyDescent="0.35">
      <c r="A44" s="76"/>
      <c r="B44" s="76"/>
      <c r="C44" s="76"/>
      <c r="D44" s="76"/>
      <c r="E44" s="76"/>
      <c r="F44" s="79" t="s">
        <v>2549</v>
      </c>
      <c r="G44" s="69"/>
      <c r="H44" s="74">
        <v>150000</v>
      </c>
      <c r="I44" s="69"/>
      <c r="J44" s="69" t="s">
        <v>1062</v>
      </c>
      <c r="K44" s="75" t="s">
        <v>1063</v>
      </c>
      <c r="L44" s="75" t="s">
        <v>1064</v>
      </c>
      <c r="M44" s="75">
        <v>3132660068</v>
      </c>
      <c r="N44" s="75"/>
      <c r="O44" s="69"/>
      <c r="P44" s="69" t="s">
        <v>1065</v>
      </c>
      <c r="Q44" s="69" t="s">
        <v>1066</v>
      </c>
      <c r="R44" s="69"/>
      <c r="S44" s="69"/>
      <c r="T44" s="69"/>
      <c r="U44" s="69"/>
      <c r="V44" s="69"/>
      <c r="W44" s="69"/>
      <c r="X44" s="633"/>
      <c r="Y44" s="637">
        <f t="shared" si="0"/>
        <v>10500.000000000002</v>
      </c>
      <c r="Z44" s="74">
        <f t="shared" si="1"/>
        <v>160500</v>
      </c>
    </row>
    <row r="45" spans="1:26" ht="15.5" x14ac:dyDescent="0.35">
      <c r="A45" s="76"/>
      <c r="B45" s="76"/>
      <c r="C45" s="76"/>
      <c r="D45" s="76"/>
      <c r="E45" s="76"/>
      <c r="F45" s="79" t="s">
        <v>2550</v>
      </c>
      <c r="G45" s="69"/>
      <c r="H45" s="74">
        <v>150000</v>
      </c>
      <c r="I45" s="69"/>
      <c r="J45" s="69" t="s">
        <v>1062</v>
      </c>
      <c r="K45" s="75" t="s">
        <v>1063</v>
      </c>
      <c r="L45" s="75" t="s">
        <v>1064</v>
      </c>
      <c r="M45" s="75">
        <v>3132660063</v>
      </c>
      <c r="N45" s="75"/>
      <c r="O45" s="69"/>
      <c r="P45" s="69" t="s">
        <v>1065</v>
      </c>
      <c r="Q45" s="69" t="s">
        <v>1066</v>
      </c>
      <c r="R45" s="69"/>
      <c r="S45" s="69"/>
      <c r="T45" s="69"/>
      <c r="U45" s="69"/>
      <c r="V45" s="69"/>
      <c r="W45" s="69"/>
      <c r="X45" s="633"/>
      <c r="Y45" s="637">
        <f t="shared" si="0"/>
        <v>10500.000000000002</v>
      </c>
      <c r="Z45" s="74">
        <f t="shared" si="1"/>
        <v>160500</v>
      </c>
    </row>
    <row r="46" spans="1:26" ht="15.5" x14ac:dyDescent="0.35">
      <c r="A46" s="76"/>
      <c r="B46" s="76"/>
      <c r="C46" s="76"/>
      <c r="D46" s="76"/>
      <c r="E46" s="76"/>
      <c r="F46" s="69" t="s">
        <v>2551</v>
      </c>
      <c r="G46" s="69"/>
      <c r="H46" s="74">
        <v>150000</v>
      </c>
      <c r="I46" s="69"/>
      <c r="J46" s="69" t="s">
        <v>1062</v>
      </c>
      <c r="K46" s="75" t="s">
        <v>1063</v>
      </c>
      <c r="L46" s="75" t="s">
        <v>2546</v>
      </c>
      <c r="M46" s="75">
        <v>3132660062</v>
      </c>
      <c r="N46" s="75"/>
      <c r="O46" s="69"/>
      <c r="P46" s="69" t="s">
        <v>1065</v>
      </c>
      <c r="Q46" s="69" t="s">
        <v>1066</v>
      </c>
      <c r="R46" s="69"/>
      <c r="S46" s="69"/>
      <c r="T46" s="69"/>
      <c r="U46" s="69"/>
      <c r="V46" s="69"/>
      <c r="W46" s="69"/>
      <c r="X46" s="633"/>
      <c r="Y46" s="637">
        <f t="shared" si="0"/>
        <v>10500.000000000002</v>
      </c>
      <c r="Z46" s="74">
        <f t="shared" si="1"/>
        <v>160500</v>
      </c>
    </row>
    <row r="47" spans="1:26" ht="15.5" x14ac:dyDescent="0.35">
      <c r="A47" s="76"/>
      <c r="B47" s="76"/>
      <c r="C47" s="76"/>
      <c r="D47" s="76"/>
      <c r="E47" s="76"/>
      <c r="F47" s="69" t="s">
        <v>2552</v>
      </c>
      <c r="G47" s="69"/>
      <c r="H47" s="74">
        <v>150000</v>
      </c>
      <c r="I47" s="69"/>
      <c r="J47" s="69" t="s">
        <v>1062</v>
      </c>
      <c r="K47" s="75" t="s">
        <v>1063</v>
      </c>
      <c r="L47" s="75" t="s">
        <v>2553</v>
      </c>
      <c r="M47" s="75">
        <v>3132660073</v>
      </c>
      <c r="N47" s="75"/>
      <c r="O47" s="69"/>
      <c r="P47" s="69" t="s">
        <v>1065</v>
      </c>
      <c r="Q47" s="69" t="s">
        <v>1066</v>
      </c>
      <c r="R47" s="69"/>
      <c r="S47" s="69"/>
      <c r="T47" s="69"/>
      <c r="U47" s="69"/>
      <c r="V47" s="69"/>
      <c r="W47" s="69"/>
      <c r="X47" s="633"/>
      <c r="Y47" s="637">
        <f t="shared" si="0"/>
        <v>10500.000000000002</v>
      </c>
      <c r="Z47" s="74">
        <f t="shared" si="1"/>
        <v>160500</v>
      </c>
    </row>
    <row r="48" spans="1:26" ht="15.5" x14ac:dyDescent="0.35">
      <c r="A48" s="76"/>
      <c r="B48" s="76"/>
      <c r="C48" s="76"/>
      <c r="D48" s="76"/>
      <c r="E48" s="76"/>
      <c r="F48" s="69" t="s">
        <v>2554</v>
      </c>
      <c r="G48" s="69"/>
      <c r="H48" s="74">
        <v>150000</v>
      </c>
      <c r="I48" s="69"/>
      <c r="J48" s="69" t="s">
        <v>2555</v>
      </c>
      <c r="K48" s="75" t="s">
        <v>1063</v>
      </c>
      <c r="L48" s="79" t="s">
        <v>1672</v>
      </c>
      <c r="M48" s="75" t="s">
        <v>2556</v>
      </c>
      <c r="N48" s="75"/>
      <c r="O48" s="69"/>
      <c r="P48" s="69" t="s">
        <v>1065</v>
      </c>
      <c r="Q48" s="69" t="s">
        <v>1066</v>
      </c>
      <c r="R48" s="69"/>
      <c r="S48" s="69"/>
      <c r="T48" s="69"/>
      <c r="U48" s="69"/>
      <c r="V48" s="69"/>
      <c r="W48" s="69"/>
      <c r="X48" s="633" t="s">
        <v>2543</v>
      </c>
      <c r="Y48" s="637">
        <f t="shared" si="0"/>
        <v>10500.000000000002</v>
      </c>
      <c r="Z48" s="74">
        <f t="shared" si="1"/>
        <v>160500</v>
      </c>
    </row>
    <row r="49" spans="1:26" ht="15.5" x14ac:dyDescent="0.35">
      <c r="A49" s="76"/>
      <c r="B49" s="76"/>
      <c r="C49" s="76"/>
      <c r="D49" s="76"/>
      <c r="E49" s="76"/>
      <c r="F49" s="69" t="s">
        <v>2557</v>
      </c>
      <c r="G49" s="69"/>
      <c r="H49" s="74">
        <v>150000</v>
      </c>
      <c r="I49" s="69"/>
      <c r="J49" s="69" t="s">
        <v>2558</v>
      </c>
      <c r="K49" s="75" t="s">
        <v>1063</v>
      </c>
      <c r="L49" s="79" t="s">
        <v>2559</v>
      </c>
      <c r="M49" s="75" t="s">
        <v>2560</v>
      </c>
      <c r="N49" s="75"/>
      <c r="O49" s="69"/>
      <c r="P49" s="69" t="s">
        <v>1065</v>
      </c>
      <c r="Q49" s="69" t="s">
        <v>1066</v>
      </c>
      <c r="R49" s="69"/>
      <c r="S49" s="69"/>
      <c r="T49" s="69"/>
      <c r="U49" s="69"/>
      <c r="V49" s="69"/>
      <c r="W49" s="69"/>
      <c r="X49" s="633"/>
      <c r="Y49" s="637">
        <f t="shared" si="0"/>
        <v>10500.000000000002</v>
      </c>
      <c r="Z49" s="74">
        <f t="shared" si="1"/>
        <v>160500</v>
      </c>
    </row>
    <row r="50" spans="1:26" ht="15.5" x14ac:dyDescent="0.35">
      <c r="A50" s="76"/>
      <c r="B50" s="76"/>
      <c r="C50" s="76"/>
      <c r="D50" s="76"/>
      <c r="E50" s="76"/>
      <c r="F50" s="86" t="s">
        <v>994</v>
      </c>
      <c r="G50" s="86"/>
      <c r="H50" s="87">
        <f>SUM(H25:H49)</f>
        <v>3950000</v>
      </c>
      <c r="I50" s="69"/>
      <c r="J50" s="69"/>
      <c r="K50" s="75"/>
      <c r="L50" s="79"/>
      <c r="M50" s="75"/>
      <c r="N50" s="75"/>
      <c r="O50" s="69"/>
      <c r="P50" s="69"/>
      <c r="Q50" s="69"/>
      <c r="R50" s="69"/>
      <c r="S50" s="69"/>
      <c r="T50" s="69"/>
      <c r="U50" s="69"/>
      <c r="V50" s="69"/>
      <c r="W50" s="69"/>
      <c r="X50" s="633"/>
      <c r="Y50" s="637">
        <f t="shared" si="0"/>
        <v>276500</v>
      </c>
      <c r="Z50" s="87">
        <f t="shared" si="1"/>
        <v>4226500</v>
      </c>
    </row>
    <row r="51" spans="1:26" ht="15.5" x14ac:dyDescent="0.35">
      <c r="A51" s="64"/>
      <c r="B51" s="64"/>
      <c r="C51" s="64"/>
      <c r="D51" s="64"/>
      <c r="E51" s="64"/>
      <c r="F51" s="96" t="s">
        <v>1161</v>
      </c>
      <c r="G51" s="64"/>
      <c r="H51" s="67"/>
      <c r="I51" s="64"/>
      <c r="J51" s="64"/>
      <c r="K51" s="68"/>
      <c r="L51" s="97"/>
      <c r="M51" s="68"/>
      <c r="N51" s="68"/>
      <c r="O51" s="64"/>
      <c r="P51" s="64"/>
      <c r="Q51" s="64"/>
      <c r="R51" s="64"/>
      <c r="S51" s="64"/>
      <c r="T51" s="64"/>
      <c r="U51" s="64"/>
      <c r="V51" s="64"/>
      <c r="W51" s="64"/>
      <c r="X51" s="115"/>
      <c r="Y51" s="637">
        <f t="shared" si="0"/>
        <v>0</v>
      </c>
      <c r="Z51" s="67">
        <f t="shared" si="1"/>
        <v>0</v>
      </c>
    </row>
    <row r="52" spans="1:26" ht="15.5" x14ac:dyDescent="0.35">
      <c r="A52" s="76"/>
      <c r="B52" s="76"/>
      <c r="C52" s="76"/>
      <c r="D52" s="76"/>
      <c r="E52" s="76"/>
      <c r="F52" s="79" t="s">
        <v>2561</v>
      </c>
      <c r="G52" s="69" t="s">
        <v>2530</v>
      </c>
      <c r="H52" s="74">
        <v>40000</v>
      </c>
      <c r="I52" s="69" t="s">
        <v>2530</v>
      </c>
      <c r="J52" s="69" t="s">
        <v>2530</v>
      </c>
      <c r="K52" s="69" t="s">
        <v>2530</v>
      </c>
      <c r="L52" s="69" t="s">
        <v>2530</v>
      </c>
      <c r="M52" s="69" t="s">
        <v>2530</v>
      </c>
      <c r="N52" s="75"/>
      <c r="O52" s="69"/>
      <c r="P52" s="75"/>
      <c r="Q52" s="69" t="s">
        <v>2373</v>
      </c>
      <c r="R52" s="69"/>
      <c r="S52" s="69"/>
      <c r="T52" s="69"/>
      <c r="U52" s="69"/>
      <c r="V52" s="69"/>
      <c r="W52" s="69"/>
      <c r="X52" s="121"/>
      <c r="Y52" s="637">
        <f t="shared" si="0"/>
        <v>2800.0000000000005</v>
      </c>
      <c r="Z52" s="74">
        <f t="shared" si="1"/>
        <v>42800</v>
      </c>
    </row>
    <row r="53" spans="1:26" ht="15.5" x14ac:dyDescent="0.35">
      <c r="A53" s="76"/>
      <c r="B53" s="76"/>
      <c r="C53" s="76"/>
      <c r="D53" s="76"/>
      <c r="E53" s="76"/>
      <c r="F53" s="79" t="s">
        <v>2562</v>
      </c>
      <c r="G53" s="69" t="s">
        <v>2530</v>
      </c>
      <c r="H53" s="74">
        <v>40000</v>
      </c>
      <c r="I53" s="69" t="s">
        <v>2530</v>
      </c>
      <c r="J53" s="69" t="s">
        <v>2530</v>
      </c>
      <c r="K53" s="69" t="s">
        <v>2530</v>
      </c>
      <c r="L53" s="69" t="s">
        <v>2530</v>
      </c>
      <c r="M53" s="69" t="s">
        <v>2530</v>
      </c>
      <c r="N53" s="75"/>
      <c r="O53" s="69"/>
      <c r="P53" s="75"/>
      <c r="Q53" s="69" t="s">
        <v>2373</v>
      </c>
      <c r="R53" s="69"/>
      <c r="S53" s="69"/>
      <c r="T53" s="69"/>
      <c r="U53" s="69"/>
      <c r="V53" s="69"/>
      <c r="W53" s="69"/>
      <c r="X53" s="121"/>
      <c r="Y53" s="637">
        <f t="shared" si="0"/>
        <v>2800.0000000000005</v>
      </c>
      <c r="Z53" s="74">
        <f t="shared" si="1"/>
        <v>42800</v>
      </c>
    </row>
    <row r="54" spans="1:26" ht="15.5" x14ac:dyDescent="0.35">
      <c r="A54" s="76"/>
      <c r="B54" s="76"/>
      <c r="C54" s="76"/>
      <c r="D54" s="76"/>
      <c r="E54" s="76"/>
      <c r="F54" s="93" t="s">
        <v>994</v>
      </c>
      <c r="G54" s="86"/>
      <c r="H54" s="87">
        <f>SUM(H52:H53)</f>
        <v>80000</v>
      </c>
      <c r="I54" s="69"/>
      <c r="J54" s="69"/>
      <c r="K54" s="69"/>
      <c r="L54" s="69"/>
      <c r="M54" s="69"/>
      <c r="N54" s="75"/>
      <c r="O54" s="69"/>
      <c r="P54" s="75"/>
      <c r="Q54" s="69"/>
      <c r="R54" s="69"/>
      <c r="S54" s="69"/>
      <c r="T54" s="69"/>
      <c r="U54" s="69"/>
      <c r="V54" s="69"/>
      <c r="W54" s="69"/>
      <c r="X54" s="121"/>
      <c r="Y54" s="637">
        <f t="shared" si="0"/>
        <v>5600.0000000000009</v>
      </c>
      <c r="Z54" s="87">
        <f t="shared" si="1"/>
        <v>85600</v>
      </c>
    </row>
    <row r="55" spans="1:26" ht="15.5" x14ac:dyDescent="0.35">
      <c r="A55" s="64"/>
      <c r="B55" s="64"/>
      <c r="C55" s="64"/>
      <c r="D55" s="64"/>
      <c r="E55" s="64"/>
      <c r="F55" s="66" t="s">
        <v>1168</v>
      </c>
      <c r="G55" s="64"/>
      <c r="H55" s="67"/>
      <c r="I55" s="64"/>
      <c r="J55" s="64"/>
      <c r="K55" s="68"/>
      <c r="L55" s="68"/>
      <c r="M55" s="68"/>
      <c r="N55" s="68"/>
      <c r="O55" s="64"/>
      <c r="P55" s="64"/>
      <c r="Q55" s="68"/>
      <c r="R55" s="64"/>
      <c r="S55" s="64"/>
      <c r="T55" s="64"/>
      <c r="U55" s="64"/>
      <c r="V55" s="64"/>
      <c r="W55" s="64"/>
      <c r="X55" s="115"/>
      <c r="Y55" s="637">
        <f t="shared" si="0"/>
        <v>0</v>
      </c>
      <c r="Z55" s="67">
        <f t="shared" si="1"/>
        <v>0</v>
      </c>
    </row>
    <row r="56" spans="1:26" ht="15.5" x14ac:dyDescent="0.35">
      <c r="A56" s="69"/>
      <c r="B56" s="69"/>
      <c r="C56" s="69"/>
      <c r="D56" s="69"/>
      <c r="E56" s="69"/>
      <c r="F56" s="69" t="s">
        <v>2520</v>
      </c>
      <c r="G56" s="69"/>
      <c r="H56" s="74">
        <v>60000</v>
      </c>
      <c r="I56" s="69"/>
      <c r="J56" s="69" t="s">
        <v>2563</v>
      </c>
      <c r="K56" s="75">
        <v>2014</v>
      </c>
      <c r="L56" s="75" t="s">
        <v>2126</v>
      </c>
      <c r="M56" s="75" t="s">
        <v>2564</v>
      </c>
      <c r="N56" s="75"/>
      <c r="O56" s="69"/>
      <c r="P56" s="69" t="s">
        <v>2565</v>
      </c>
      <c r="Q56" s="75" t="s">
        <v>1176</v>
      </c>
      <c r="R56" s="69"/>
      <c r="S56" s="69"/>
      <c r="T56" s="69"/>
      <c r="U56" s="69"/>
      <c r="V56" s="69"/>
      <c r="W56" s="69"/>
      <c r="X56" s="116"/>
      <c r="Y56" s="637">
        <f t="shared" si="0"/>
        <v>4200</v>
      </c>
      <c r="Z56" s="74">
        <f t="shared" si="1"/>
        <v>64200</v>
      </c>
    </row>
    <row r="57" spans="1:26" ht="15.5" x14ac:dyDescent="0.35">
      <c r="A57" s="69"/>
      <c r="B57" s="69"/>
      <c r="C57" s="69"/>
      <c r="D57" s="69"/>
      <c r="E57" s="69"/>
      <c r="F57" s="69" t="s">
        <v>2519</v>
      </c>
      <c r="G57" s="69"/>
      <c r="H57" s="74">
        <v>60000</v>
      </c>
      <c r="I57" s="69"/>
      <c r="J57" s="69" t="s">
        <v>2563</v>
      </c>
      <c r="K57" s="75">
        <v>2014</v>
      </c>
      <c r="L57" s="75" t="s">
        <v>2126</v>
      </c>
      <c r="M57" s="75" t="s">
        <v>2566</v>
      </c>
      <c r="N57" s="75"/>
      <c r="O57" s="69"/>
      <c r="P57" s="69" t="s">
        <v>2565</v>
      </c>
      <c r="Q57" s="75" t="s">
        <v>1176</v>
      </c>
      <c r="R57" s="69"/>
      <c r="S57" s="69"/>
      <c r="T57" s="69"/>
      <c r="U57" s="69"/>
      <c r="V57" s="69"/>
      <c r="W57" s="69"/>
      <c r="X57" s="633"/>
      <c r="Y57" s="637">
        <f t="shared" si="0"/>
        <v>4200</v>
      </c>
      <c r="Z57" s="74">
        <f t="shared" si="1"/>
        <v>64200</v>
      </c>
    </row>
    <row r="58" spans="1:26" ht="15.5" x14ac:dyDescent="0.35">
      <c r="A58" s="69"/>
      <c r="B58" s="69"/>
      <c r="C58" s="69"/>
      <c r="D58" s="69"/>
      <c r="E58" s="69"/>
      <c r="F58" s="79" t="s">
        <v>2567</v>
      </c>
      <c r="G58" s="69"/>
      <c r="H58" s="74">
        <v>60000</v>
      </c>
      <c r="I58" s="69"/>
      <c r="J58" s="69" t="s">
        <v>2563</v>
      </c>
      <c r="K58" s="75">
        <v>2014</v>
      </c>
      <c r="L58" s="75" t="s">
        <v>2126</v>
      </c>
      <c r="M58" s="75" t="s">
        <v>2568</v>
      </c>
      <c r="N58" s="75"/>
      <c r="O58" s="69"/>
      <c r="P58" s="69" t="s">
        <v>2565</v>
      </c>
      <c r="Q58" s="75" t="s">
        <v>1176</v>
      </c>
      <c r="R58" s="69"/>
      <c r="S58" s="69"/>
      <c r="T58" s="69"/>
      <c r="U58" s="69"/>
      <c r="V58" s="69"/>
      <c r="W58" s="69"/>
      <c r="X58" s="633"/>
      <c r="Y58" s="637">
        <f t="shared" si="0"/>
        <v>4200</v>
      </c>
      <c r="Z58" s="74">
        <f t="shared" si="1"/>
        <v>64200</v>
      </c>
    </row>
    <row r="59" spans="1:26" ht="15.5" x14ac:dyDescent="0.35">
      <c r="A59" s="69"/>
      <c r="B59" s="69"/>
      <c r="C59" s="69"/>
      <c r="D59" s="69"/>
      <c r="E59" s="69"/>
      <c r="F59" s="79" t="s">
        <v>2515</v>
      </c>
      <c r="G59" s="69"/>
      <c r="H59" s="74">
        <v>60000</v>
      </c>
      <c r="I59" s="69"/>
      <c r="J59" s="69" t="s">
        <v>2563</v>
      </c>
      <c r="K59" s="75">
        <v>2014</v>
      </c>
      <c r="L59" s="75" t="s">
        <v>2126</v>
      </c>
      <c r="M59" s="75" t="s">
        <v>2569</v>
      </c>
      <c r="N59" s="75"/>
      <c r="O59" s="69"/>
      <c r="P59" s="69" t="s">
        <v>2565</v>
      </c>
      <c r="Q59" s="75" t="s">
        <v>1176</v>
      </c>
      <c r="R59" s="69"/>
      <c r="S59" s="69"/>
      <c r="T59" s="69"/>
      <c r="U59" s="69"/>
      <c r="V59" s="69"/>
      <c r="W59" s="69"/>
      <c r="X59" s="633"/>
      <c r="Y59" s="637">
        <f t="shared" si="0"/>
        <v>4200</v>
      </c>
      <c r="Z59" s="74">
        <f t="shared" si="1"/>
        <v>64200</v>
      </c>
    </row>
    <row r="60" spans="1:26" ht="15.5" x14ac:dyDescent="0.35">
      <c r="A60" s="69"/>
      <c r="B60" s="69"/>
      <c r="C60" s="69"/>
      <c r="D60" s="69"/>
      <c r="E60" s="69"/>
      <c r="F60" s="79" t="s">
        <v>2570</v>
      </c>
      <c r="G60" s="69"/>
      <c r="H60" s="74">
        <v>60000</v>
      </c>
      <c r="I60" s="69"/>
      <c r="J60" s="69" t="s">
        <v>2563</v>
      </c>
      <c r="K60" s="75">
        <v>2014</v>
      </c>
      <c r="L60" s="75" t="s">
        <v>2126</v>
      </c>
      <c r="M60" s="75" t="s">
        <v>2571</v>
      </c>
      <c r="N60" s="75"/>
      <c r="O60" s="69"/>
      <c r="P60" s="69" t="s">
        <v>2565</v>
      </c>
      <c r="Q60" s="75" t="s">
        <v>1176</v>
      </c>
      <c r="R60" s="69"/>
      <c r="S60" s="69"/>
      <c r="T60" s="69"/>
      <c r="U60" s="69"/>
      <c r="V60" s="69"/>
      <c r="W60" s="69"/>
      <c r="X60" s="633"/>
      <c r="Y60" s="637">
        <f t="shared" si="0"/>
        <v>4200</v>
      </c>
      <c r="Z60" s="74">
        <f t="shared" si="1"/>
        <v>64200</v>
      </c>
    </row>
    <row r="61" spans="1:26" ht="15.5" x14ac:dyDescent="0.35">
      <c r="A61" s="69"/>
      <c r="B61" s="69"/>
      <c r="C61" s="69"/>
      <c r="D61" s="69"/>
      <c r="E61" s="69"/>
      <c r="F61" s="79" t="s">
        <v>2510</v>
      </c>
      <c r="G61" s="69"/>
      <c r="H61" s="74">
        <v>60000</v>
      </c>
      <c r="I61" s="69"/>
      <c r="J61" s="69" t="s">
        <v>2563</v>
      </c>
      <c r="K61" s="75">
        <v>2014</v>
      </c>
      <c r="L61" s="75" t="s">
        <v>2126</v>
      </c>
      <c r="M61" s="75" t="s">
        <v>2572</v>
      </c>
      <c r="N61" s="75"/>
      <c r="O61" s="69"/>
      <c r="P61" s="69" t="s">
        <v>2565</v>
      </c>
      <c r="Q61" s="75" t="s">
        <v>1176</v>
      </c>
      <c r="R61" s="69"/>
      <c r="S61" s="69"/>
      <c r="T61" s="69"/>
      <c r="U61" s="69"/>
      <c r="V61" s="69"/>
      <c r="W61" s="69"/>
      <c r="X61" s="633"/>
      <c r="Y61" s="637">
        <f t="shared" si="0"/>
        <v>4200</v>
      </c>
      <c r="Z61" s="74">
        <f t="shared" si="1"/>
        <v>64200</v>
      </c>
    </row>
    <row r="62" spans="1:26" ht="15.5" x14ac:dyDescent="0.35">
      <c r="A62" s="69"/>
      <c r="B62" s="69"/>
      <c r="C62" s="69"/>
      <c r="D62" s="69"/>
      <c r="E62" s="69"/>
      <c r="F62" s="79" t="s">
        <v>2511</v>
      </c>
      <c r="G62" s="69"/>
      <c r="H62" s="74">
        <v>60000</v>
      </c>
      <c r="I62" s="69"/>
      <c r="J62" s="69" t="s">
        <v>2563</v>
      </c>
      <c r="K62" s="75">
        <v>2014</v>
      </c>
      <c r="L62" s="75" t="s">
        <v>2126</v>
      </c>
      <c r="M62" s="75" t="s">
        <v>2573</v>
      </c>
      <c r="N62" s="75"/>
      <c r="O62" s="69"/>
      <c r="P62" s="69" t="s">
        <v>2565</v>
      </c>
      <c r="Q62" s="75" t="s">
        <v>1176</v>
      </c>
      <c r="R62" s="69"/>
      <c r="S62" s="69"/>
      <c r="T62" s="69"/>
      <c r="U62" s="69"/>
      <c r="V62" s="69"/>
      <c r="W62" s="69"/>
      <c r="X62" s="633"/>
      <c r="Y62" s="637">
        <f t="shared" si="0"/>
        <v>4200</v>
      </c>
      <c r="Z62" s="74">
        <f t="shared" si="1"/>
        <v>64200</v>
      </c>
    </row>
    <row r="63" spans="1:26" ht="15.5" x14ac:dyDescent="0.35">
      <c r="A63" s="69"/>
      <c r="B63" s="69"/>
      <c r="C63" s="69"/>
      <c r="D63" s="69"/>
      <c r="E63" s="69"/>
      <c r="F63" s="79" t="s">
        <v>2574</v>
      </c>
      <c r="G63" s="69"/>
      <c r="H63" s="74">
        <v>60000</v>
      </c>
      <c r="I63" s="69"/>
      <c r="J63" s="69" t="s">
        <v>2563</v>
      </c>
      <c r="K63" s="75">
        <v>2014</v>
      </c>
      <c r="L63" s="75" t="s">
        <v>2126</v>
      </c>
      <c r="M63" s="75" t="s">
        <v>2575</v>
      </c>
      <c r="N63" s="75"/>
      <c r="O63" s="69"/>
      <c r="P63" s="69" t="s">
        <v>2565</v>
      </c>
      <c r="Q63" s="75" t="s">
        <v>1176</v>
      </c>
      <c r="R63" s="69"/>
      <c r="S63" s="69"/>
      <c r="T63" s="69"/>
      <c r="U63" s="69"/>
      <c r="V63" s="69"/>
      <c r="W63" s="69"/>
      <c r="X63" s="633"/>
      <c r="Y63" s="637">
        <f t="shared" si="0"/>
        <v>4200</v>
      </c>
      <c r="Z63" s="74">
        <f t="shared" si="1"/>
        <v>64200</v>
      </c>
    </row>
    <row r="64" spans="1:26" ht="15.5" x14ac:dyDescent="0.35">
      <c r="A64" s="69"/>
      <c r="B64" s="69"/>
      <c r="C64" s="69"/>
      <c r="D64" s="69"/>
      <c r="E64" s="69"/>
      <c r="F64" s="79" t="s">
        <v>2505</v>
      </c>
      <c r="G64" s="69"/>
      <c r="H64" s="74">
        <v>60000</v>
      </c>
      <c r="I64" s="69"/>
      <c r="J64" s="69" t="s">
        <v>2563</v>
      </c>
      <c r="K64" s="75">
        <v>2014</v>
      </c>
      <c r="L64" s="75" t="s">
        <v>2126</v>
      </c>
      <c r="M64" s="75" t="s">
        <v>2576</v>
      </c>
      <c r="N64" s="75"/>
      <c r="O64" s="69"/>
      <c r="P64" s="69" t="s">
        <v>2565</v>
      </c>
      <c r="Q64" s="75" t="s">
        <v>1176</v>
      </c>
      <c r="R64" s="69"/>
      <c r="S64" s="69"/>
      <c r="T64" s="69"/>
      <c r="U64" s="69"/>
      <c r="V64" s="69"/>
      <c r="W64" s="69"/>
      <c r="X64" s="633"/>
      <c r="Y64" s="637">
        <f t="shared" si="0"/>
        <v>4200</v>
      </c>
      <c r="Z64" s="74">
        <f t="shared" si="1"/>
        <v>64200</v>
      </c>
    </row>
    <row r="65" spans="1:26" ht="15.5" x14ac:dyDescent="0.35">
      <c r="A65" s="69"/>
      <c r="B65" s="69"/>
      <c r="C65" s="69"/>
      <c r="D65" s="69"/>
      <c r="E65" s="69"/>
      <c r="F65" s="79" t="s">
        <v>2507</v>
      </c>
      <c r="G65" s="69"/>
      <c r="H65" s="74">
        <v>60000</v>
      </c>
      <c r="I65" s="69"/>
      <c r="J65" s="69" t="s">
        <v>2563</v>
      </c>
      <c r="K65" s="75">
        <v>2014</v>
      </c>
      <c r="L65" s="75" t="s">
        <v>2126</v>
      </c>
      <c r="M65" s="75" t="s">
        <v>2577</v>
      </c>
      <c r="N65" s="75"/>
      <c r="O65" s="69"/>
      <c r="P65" s="69" t="s">
        <v>2565</v>
      </c>
      <c r="Q65" s="75" t="s">
        <v>1176</v>
      </c>
      <c r="R65" s="69"/>
      <c r="S65" s="69"/>
      <c r="T65" s="69"/>
      <c r="U65" s="69"/>
      <c r="V65" s="69"/>
      <c r="W65" s="69"/>
      <c r="X65" s="633"/>
      <c r="Y65" s="637">
        <f t="shared" si="0"/>
        <v>4200</v>
      </c>
      <c r="Z65" s="74">
        <f t="shared" si="1"/>
        <v>64200</v>
      </c>
    </row>
    <row r="66" spans="1:26" ht="15.5" x14ac:dyDescent="0.35">
      <c r="A66" s="69"/>
      <c r="B66" s="69"/>
      <c r="C66" s="69"/>
      <c r="D66" s="69"/>
      <c r="E66" s="69"/>
      <c r="F66" s="69" t="s">
        <v>2578</v>
      </c>
      <c r="G66" s="69"/>
      <c r="H66" s="74">
        <v>60000</v>
      </c>
      <c r="I66" s="69"/>
      <c r="J66" s="69" t="s">
        <v>2191</v>
      </c>
      <c r="K66" s="75" t="s">
        <v>1063</v>
      </c>
      <c r="L66" s="75" t="s">
        <v>2192</v>
      </c>
      <c r="M66" s="75">
        <v>84859148</v>
      </c>
      <c r="N66" s="75"/>
      <c r="O66" s="69"/>
      <c r="P66" s="69" t="s">
        <v>2565</v>
      </c>
      <c r="Q66" s="75" t="s">
        <v>1176</v>
      </c>
      <c r="R66" s="69"/>
      <c r="S66" s="69"/>
      <c r="T66" s="69"/>
      <c r="U66" s="69"/>
      <c r="V66" s="69"/>
      <c r="W66" s="69"/>
      <c r="X66" s="633"/>
      <c r="Y66" s="637">
        <f t="shared" si="0"/>
        <v>4200</v>
      </c>
      <c r="Z66" s="74">
        <f t="shared" si="1"/>
        <v>64200</v>
      </c>
    </row>
    <row r="67" spans="1:26" ht="15.5" x14ac:dyDescent="0.35">
      <c r="A67" s="69"/>
      <c r="B67" s="69"/>
      <c r="C67" s="69"/>
      <c r="D67" s="69"/>
      <c r="E67" s="69"/>
      <c r="F67" s="69" t="s">
        <v>2579</v>
      </c>
      <c r="G67" s="69"/>
      <c r="H67" s="74">
        <v>60000</v>
      </c>
      <c r="I67" s="69"/>
      <c r="J67" s="69" t="s">
        <v>2563</v>
      </c>
      <c r="K67" s="75">
        <v>2014</v>
      </c>
      <c r="L67" s="75" t="s">
        <v>2126</v>
      </c>
      <c r="M67" s="75" t="s">
        <v>2580</v>
      </c>
      <c r="N67" s="75"/>
      <c r="O67" s="69"/>
      <c r="P67" s="69" t="s">
        <v>2565</v>
      </c>
      <c r="Q67" s="75" t="s">
        <v>1176</v>
      </c>
      <c r="R67" s="69"/>
      <c r="S67" s="69"/>
      <c r="T67" s="69"/>
      <c r="U67" s="69"/>
      <c r="V67" s="69"/>
      <c r="W67" s="69"/>
      <c r="X67" s="633"/>
      <c r="Y67" s="637">
        <f t="shared" si="0"/>
        <v>4200</v>
      </c>
      <c r="Z67" s="74">
        <f t="shared" si="1"/>
        <v>64200</v>
      </c>
    </row>
    <row r="68" spans="1:26" ht="15.5" x14ac:dyDescent="0.35">
      <c r="A68" s="69"/>
      <c r="B68" s="69"/>
      <c r="C68" s="69"/>
      <c r="D68" s="69"/>
      <c r="E68" s="69"/>
      <c r="F68" s="69" t="s">
        <v>2496</v>
      </c>
      <c r="G68" s="69"/>
      <c r="H68" s="74">
        <v>60000</v>
      </c>
      <c r="I68" s="69"/>
      <c r="J68" s="69" t="s">
        <v>2563</v>
      </c>
      <c r="K68" s="75">
        <v>2014</v>
      </c>
      <c r="L68" s="75" t="s">
        <v>2126</v>
      </c>
      <c r="M68" s="75" t="s">
        <v>2581</v>
      </c>
      <c r="N68" s="75"/>
      <c r="O68" s="69"/>
      <c r="P68" s="69" t="s">
        <v>2565</v>
      </c>
      <c r="Q68" s="75" t="s">
        <v>1176</v>
      </c>
      <c r="R68" s="69"/>
      <c r="S68" s="69"/>
      <c r="T68" s="69"/>
      <c r="U68" s="69"/>
      <c r="V68" s="69"/>
      <c r="W68" s="69"/>
      <c r="X68" s="633"/>
      <c r="Y68" s="637">
        <f t="shared" si="0"/>
        <v>4200</v>
      </c>
      <c r="Z68" s="74">
        <f t="shared" si="1"/>
        <v>64200</v>
      </c>
    </row>
    <row r="69" spans="1:26" ht="15.5" x14ac:dyDescent="0.35">
      <c r="A69" s="69"/>
      <c r="B69" s="69"/>
      <c r="C69" s="69"/>
      <c r="D69" s="69"/>
      <c r="E69" s="69"/>
      <c r="F69" s="79" t="s">
        <v>2512</v>
      </c>
      <c r="G69" s="69"/>
      <c r="H69" s="74">
        <v>60000</v>
      </c>
      <c r="I69" s="69"/>
      <c r="J69" s="69" t="s">
        <v>2563</v>
      </c>
      <c r="K69" s="75">
        <v>2014</v>
      </c>
      <c r="L69" s="75" t="s">
        <v>2126</v>
      </c>
      <c r="M69" s="75" t="s">
        <v>2582</v>
      </c>
      <c r="N69" s="75"/>
      <c r="O69" s="69"/>
      <c r="P69" s="69" t="s">
        <v>2565</v>
      </c>
      <c r="Q69" s="75" t="s">
        <v>1176</v>
      </c>
      <c r="R69" s="69"/>
      <c r="S69" s="69"/>
      <c r="T69" s="69"/>
      <c r="U69" s="69"/>
      <c r="V69" s="69"/>
      <c r="W69" s="69"/>
      <c r="X69" s="633"/>
      <c r="Y69" s="637">
        <f t="shared" si="0"/>
        <v>4200</v>
      </c>
      <c r="Z69" s="74">
        <f t="shared" si="1"/>
        <v>64200</v>
      </c>
    </row>
    <row r="70" spans="1:26" ht="15.5" x14ac:dyDescent="0.35">
      <c r="A70" s="69"/>
      <c r="B70" s="69"/>
      <c r="C70" s="69"/>
      <c r="D70" s="69"/>
      <c r="E70" s="69"/>
      <c r="F70" s="79" t="s">
        <v>2583</v>
      </c>
      <c r="G70" s="69"/>
      <c r="H70" s="74">
        <v>60000</v>
      </c>
      <c r="I70" s="69"/>
      <c r="J70" s="69" t="s">
        <v>1170</v>
      </c>
      <c r="K70" s="75">
        <v>2014</v>
      </c>
      <c r="L70" s="75" t="s">
        <v>1171</v>
      </c>
      <c r="M70" s="75">
        <v>73004236</v>
      </c>
      <c r="N70" s="75"/>
      <c r="O70" s="69"/>
      <c r="P70" s="69" t="s">
        <v>1071</v>
      </c>
      <c r="Q70" s="75" t="s">
        <v>1066</v>
      </c>
      <c r="R70" s="69"/>
      <c r="S70" s="69"/>
      <c r="T70" s="69"/>
      <c r="U70" s="69"/>
      <c r="V70" s="69"/>
      <c r="W70" s="69"/>
      <c r="X70" s="633"/>
      <c r="Y70" s="637">
        <f t="shared" ref="Y70:Y92" si="2">H70*Y$4</f>
        <v>4200</v>
      </c>
      <c r="Z70" s="74">
        <f t="shared" ref="Z70:Z92" si="3">H70+Y70</f>
        <v>64200</v>
      </c>
    </row>
    <row r="71" spans="1:26" ht="15.5" x14ac:dyDescent="0.35">
      <c r="A71" s="69"/>
      <c r="B71" s="69"/>
      <c r="C71" s="69"/>
      <c r="D71" s="69"/>
      <c r="E71" s="69"/>
      <c r="F71" s="79" t="s">
        <v>2584</v>
      </c>
      <c r="G71" s="69"/>
      <c r="H71" s="74">
        <v>60000</v>
      </c>
      <c r="I71" s="69"/>
      <c r="J71" s="69" t="s">
        <v>1170</v>
      </c>
      <c r="K71" s="75">
        <v>2014</v>
      </c>
      <c r="L71" s="75" t="s">
        <v>1747</v>
      </c>
      <c r="M71" s="75">
        <v>73004227</v>
      </c>
      <c r="N71" s="75"/>
      <c r="O71" s="69"/>
      <c r="P71" s="69" t="s">
        <v>1071</v>
      </c>
      <c r="Q71" s="75" t="s">
        <v>1066</v>
      </c>
      <c r="R71" s="69"/>
      <c r="S71" s="69"/>
      <c r="T71" s="69"/>
      <c r="U71" s="69"/>
      <c r="V71" s="69"/>
      <c r="W71" s="69"/>
      <c r="X71" s="633"/>
      <c r="Y71" s="637">
        <f t="shared" si="2"/>
        <v>4200</v>
      </c>
      <c r="Z71" s="74">
        <f t="shared" si="3"/>
        <v>64200</v>
      </c>
    </row>
    <row r="72" spans="1:26" ht="15.5" x14ac:dyDescent="0.35">
      <c r="A72" s="69"/>
      <c r="B72" s="69"/>
      <c r="C72" s="69"/>
      <c r="D72" s="69"/>
      <c r="E72" s="69"/>
      <c r="F72" s="93" t="s">
        <v>994</v>
      </c>
      <c r="G72" s="86"/>
      <c r="H72" s="87">
        <f>SUM(H56:H71)</f>
        <v>960000</v>
      </c>
      <c r="I72" s="69"/>
      <c r="J72" s="69"/>
      <c r="K72" s="75"/>
      <c r="L72" s="75"/>
      <c r="M72" s="75"/>
      <c r="N72" s="75"/>
      <c r="O72" s="69"/>
      <c r="P72" s="69"/>
      <c r="Q72" s="75"/>
      <c r="R72" s="69"/>
      <c r="S72" s="69"/>
      <c r="T72" s="69"/>
      <c r="U72" s="69"/>
      <c r="V72" s="69"/>
      <c r="W72" s="69"/>
      <c r="X72" s="633"/>
      <c r="Y72" s="637">
        <f t="shared" si="2"/>
        <v>67200</v>
      </c>
      <c r="Z72" s="87">
        <f t="shared" si="3"/>
        <v>1027200</v>
      </c>
    </row>
    <row r="73" spans="1:26" ht="15.5" x14ac:dyDescent="0.35">
      <c r="A73" s="64"/>
      <c r="B73" s="64"/>
      <c r="C73" s="64"/>
      <c r="D73" s="64"/>
      <c r="E73" s="64"/>
      <c r="F73" s="66" t="s">
        <v>1748</v>
      </c>
      <c r="G73" s="64"/>
      <c r="H73" s="67"/>
      <c r="I73" s="64"/>
      <c r="J73" s="64"/>
      <c r="K73" s="68"/>
      <c r="L73" s="68"/>
      <c r="M73" s="68"/>
      <c r="N73" s="68"/>
      <c r="O73" s="64"/>
      <c r="P73" s="64"/>
      <c r="Q73" s="68"/>
      <c r="R73" s="64"/>
      <c r="S73" s="64"/>
      <c r="T73" s="64"/>
      <c r="U73" s="64"/>
      <c r="V73" s="64"/>
      <c r="W73" s="64"/>
      <c r="X73" s="115"/>
      <c r="Y73" s="637">
        <f t="shared" si="2"/>
        <v>0</v>
      </c>
      <c r="Z73" s="67">
        <f t="shared" si="3"/>
        <v>0</v>
      </c>
    </row>
    <row r="74" spans="1:26" ht="15.5" x14ac:dyDescent="0.35">
      <c r="A74" s="76"/>
      <c r="B74" s="76"/>
      <c r="C74" s="76"/>
      <c r="D74" s="76"/>
      <c r="E74" s="76"/>
      <c r="F74" s="79" t="s">
        <v>2585</v>
      </c>
      <c r="G74" s="69"/>
      <c r="H74" s="74">
        <v>200000</v>
      </c>
      <c r="I74" s="69"/>
      <c r="J74" s="69"/>
      <c r="K74" s="69"/>
      <c r="L74" s="69"/>
      <c r="M74" s="69"/>
      <c r="N74" s="75"/>
      <c r="O74" s="69"/>
      <c r="P74" s="69"/>
      <c r="Q74" s="69"/>
      <c r="R74" s="69"/>
      <c r="S74" s="69"/>
      <c r="T74" s="69"/>
      <c r="U74" s="69"/>
      <c r="V74" s="69"/>
      <c r="W74" s="69"/>
      <c r="X74" s="121"/>
      <c r="Y74" s="637">
        <f t="shared" si="2"/>
        <v>14000.000000000002</v>
      </c>
      <c r="Z74" s="74">
        <f t="shared" si="3"/>
        <v>214000</v>
      </c>
    </row>
    <row r="75" spans="1:26" ht="15.5" x14ac:dyDescent="0.35">
      <c r="A75" s="76"/>
      <c r="B75" s="76"/>
      <c r="C75" s="76"/>
      <c r="D75" s="76"/>
      <c r="E75" s="76"/>
      <c r="F75" s="93" t="s">
        <v>994</v>
      </c>
      <c r="G75" s="86"/>
      <c r="H75" s="87">
        <f>SUM(H74)</f>
        <v>200000</v>
      </c>
      <c r="I75" s="69"/>
      <c r="J75" s="69"/>
      <c r="K75" s="69"/>
      <c r="L75" s="69"/>
      <c r="M75" s="69"/>
      <c r="N75" s="75"/>
      <c r="O75" s="69"/>
      <c r="P75" s="69"/>
      <c r="Q75" s="69"/>
      <c r="R75" s="69"/>
      <c r="S75" s="69"/>
      <c r="T75" s="69"/>
      <c r="U75" s="69"/>
      <c r="V75" s="69"/>
      <c r="W75" s="69"/>
      <c r="X75" s="121"/>
      <c r="Y75" s="637">
        <f t="shared" si="2"/>
        <v>14000.000000000002</v>
      </c>
      <c r="Z75" s="87">
        <f t="shared" si="3"/>
        <v>214000</v>
      </c>
    </row>
    <row r="76" spans="1:26" ht="15.5" x14ac:dyDescent="0.35">
      <c r="A76" s="64"/>
      <c r="B76" s="64"/>
      <c r="C76" s="64"/>
      <c r="D76" s="64"/>
      <c r="E76" s="64"/>
      <c r="F76" s="96" t="s">
        <v>1558</v>
      </c>
      <c r="G76" s="64"/>
      <c r="H76" s="67"/>
      <c r="I76" s="64"/>
      <c r="J76" s="64"/>
      <c r="K76" s="68"/>
      <c r="L76" s="97"/>
      <c r="M76" s="68"/>
      <c r="N76" s="68"/>
      <c r="O76" s="64"/>
      <c r="P76" s="64"/>
      <c r="Q76" s="64"/>
      <c r="R76" s="64"/>
      <c r="S76" s="64"/>
      <c r="T76" s="64"/>
      <c r="U76" s="64"/>
      <c r="V76" s="64"/>
      <c r="W76" s="64"/>
      <c r="X76" s="115"/>
      <c r="Y76" s="637">
        <f t="shared" si="2"/>
        <v>0</v>
      </c>
      <c r="Z76" s="67">
        <f t="shared" si="3"/>
        <v>0</v>
      </c>
    </row>
    <row r="77" spans="1:26" ht="15.5" x14ac:dyDescent="0.35">
      <c r="A77" s="76"/>
      <c r="B77" s="76"/>
      <c r="C77" s="76"/>
      <c r="D77" s="76"/>
      <c r="E77" s="76"/>
      <c r="F77" s="79" t="s">
        <v>2585</v>
      </c>
      <c r="G77" s="69"/>
      <c r="H77" s="74">
        <v>200000</v>
      </c>
      <c r="I77" s="69"/>
      <c r="J77" s="69"/>
      <c r="K77" s="75"/>
      <c r="L77" s="75"/>
      <c r="M77" s="75"/>
      <c r="N77" s="75"/>
      <c r="O77" s="69"/>
      <c r="P77" s="69"/>
      <c r="Q77" s="69"/>
      <c r="R77" s="69"/>
      <c r="S77" s="69"/>
      <c r="T77" s="69"/>
      <c r="U77" s="69"/>
      <c r="V77" s="69"/>
      <c r="W77" s="69"/>
      <c r="X77" s="121"/>
      <c r="Y77" s="637">
        <f t="shared" si="2"/>
        <v>14000.000000000002</v>
      </c>
      <c r="Z77" s="74">
        <f t="shared" si="3"/>
        <v>214000</v>
      </c>
    </row>
    <row r="78" spans="1:26" ht="15.5" x14ac:dyDescent="0.35">
      <c r="A78" s="76"/>
      <c r="B78" s="76"/>
      <c r="C78" s="76"/>
      <c r="D78" s="76"/>
      <c r="E78" s="76"/>
      <c r="F78" s="93" t="s">
        <v>994</v>
      </c>
      <c r="G78" s="69"/>
      <c r="H78" s="87">
        <f>SUM(H77)</f>
        <v>200000</v>
      </c>
      <c r="I78" s="69"/>
      <c r="J78" s="69"/>
      <c r="K78" s="75"/>
      <c r="L78" s="75"/>
      <c r="M78" s="75"/>
      <c r="N78" s="75"/>
      <c r="O78" s="69"/>
      <c r="P78" s="69"/>
      <c r="Q78" s="69"/>
      <c r="R78" s="69"/>
      <c r="S78" s="69"/>
      <c r="T78" s="69"/>
      <c r="U78" s="69"/>
      <c r="V78" s="69"/>
      <c r="W78" s="69"/>
      <c r="X78" s="121"/>
      <c r="Y78" s="637">
        <f t="shared" si="2"/>
        <v>14000.000000000002</v>
      </c>
      <c r="Z78" s="87">
        <f t="shared" si="3"/>
        <v>214000</v>
      </c>
    </row>
    <row r="79" spans="1:26" ht="15.5" x14ac:dyDescent="0.35">
      <c r="A79" s="64"/>
      <c r="B79" s="64"/>
      <c r="C79" s="64"/>
      <c r="D79" s="64"/>
      <c r="E79" s="64"/>
      <c r="F79" s="66" t="s">
        <v>1572</v>
      </c>
      <c r="G79" s="64"/>
      <c r="H79" s="67"/>
      <c r="I79" s="64"/>
      <c r="J79" s="64"/>
      <c r="K79" s="68"/>
      <c r="L79" s="68"/>
      <c r="M79" s="68"/>
      <c r="N79" s="68"/>
      <c r="O79" s="64"/>
      <c r="P79" s="64"/>
      <c r="Q79" s="68"/>
      <c r="R79" s="64"/>
      <c r="S79" s="64"/>
      <c r="T79" s="64"/>
      <c r="U79" s="64"/>
      <c r="V79" s="64"/>
      <c r="W79" s="64"/>
      <c r="X79" s="115"/>
      <c r="Y79" s="637">
        <f t="shared" si="2"/>
        <v>0</v>
      </c>
      <c r="Z79" s="67">
        <f t="shared" si="3"/>
        <v>0</v>
      </c>
    </row>
    <row r="80" spans="1:26" ht="15.5" x14ac:dyDescent="0.35">
      <c r="A80" s="69"/>
      <c r="B80" s="69"/>
      <c r="C80" s="69"/>
      <c r="D80" s="69"/>
      <c r="E80" s="69"/>
      <c r="F80" s="69" t="s">
        <v>2586</v>
      </c>
      <c r="G80" s="69"/>
      <c r="H80" s="74">
        <v>250000</v>
      </c>
      <c r="I80" s="69"/>
      <c r="J80" s="69" t="s">
        <v>2587</v>
      </c>
      <c r="K80" s="75" t="s">
        <v>1063</v>
      </c>
      <c r="L80" s="75" t="s">
        <v>2469</v>
      </c>
      <c r="M80" s="75" t="s">
        <v>2588</v>
      </c>
      <c r="N80" s="75"/>
      <c r="O80" s="69"/>
      <c r="P80" s="69" t="s">
        <v>1063</v>
      </c>
      <c r="Q80" s="75" t="s">
        <v>2589</v>
      </c>
      <c r="R80" s="69"/>
      <c r="S80" s="69"/>
      <c r="T80" s="69"/>
      <c r="U80" s="69"/>
      <c r="V80" s="69"/>
      <c r="W80" s="69"/>
      <c r="X80" s="116" t="s">
        <v>2590</v>
      </c>
      <c r="Y80" s="637">
        <f t="shared" si="2"/>
        <v>17500</v>
      </c>
      <c r="Z80" s="74">
        <f t="shared" si="3"/>
        <v>267500</v>
      </c>
    </row>
    <row r="81" spans="1:26" ht="15.5" x14ac:dyDescent="0.35">
      <c r="A81" s="69"/>
      <c r="B81" s="69"/>
      <c r="C81" s="69"/>
      <c r="D81" s="69"/>
      <c r="E81" s="69"/>
      <c r="F81" s="69" t="s">
        <v>2586</v>
      </c>
      <c r="G81" s="69"/>
      <c r="H81" s="74">
        <v>250000</v>
      </c>
      <c r="I81" s="69"/>
      <c r="J81" s="69" t="s">
        <v>2587</v>
      </c>
      <c r="K81" s="75" t="s">
        <v>1063</v>
      </c>
      <c r="L81" s="75" t="s">
        <v>2591</v>
      </c>
      <c r="M81" s="75" t="s">
        <v>2592</v>
      </c>
      <c r="N81" s="75"/>
      <c r="O81" s="69"/>
      <c r="P81" s="69" t="s">
        <v>1063</v>
      </c>
      <c r="Q81" s="75" t="s">
        <v>2589</v>
      </c>
      <c r="R81" s="69"/>
      <c r="S81" s="69"/>
      <c r="T81" s="69"/>
      <c r="U81" s="69"/>
      <c r="V81" s="69"/>
      <c r="W81" s="69"/>
      <c r="X81" s="116" t="s">
        <v>2590</v>
      </c>
      <c r="Y81" s="637">
        <f t="shared" si="2"/>
        <v>17500</v>
      </c>
      <c r="Z81" s="74">
        <f t="shared" si="3"/>
        <v>267500</v>
      </c>
    </row>
    <row r="82" spans="1:26" ht="15.5" x14ac:dyDescent="0.35">
      <c r="A82" s="69"/>
      <c r="B82" s="69"/>
      <c r="C82" s="69"/>
      <c r="D82" s="69"/>
      <c r="E82" s="69"/>
      <c r="F82" s="69" t="s">
        <v>2586</v>
      </c>
      <c r="G82" s="69"/>
      <c r="H82" s="74">
        <v>250000</v>
      </c>
      <c r="I82" s="69"/>
      <c r="J82" s="69" t="s">
        <v>2587</v>
      </c>
      <c r="K82" s="75" t="s">
        <v>1063</v>
      </c>
      <c r="L82" s="75" t="s">
        <v>2593</v>
      </c>
      <c r="M82" s="75" t="s">
        <v>2594</v>
      </c>
      <c r="N82" s="75"/>
      <c r="O82" s="69"/>
      <c r="P82" s="69" t="s">
        <v>1063</v>
      </c>
      <c r="Q82" s="75" t="s">
        <v>2589</v>
      </c>
      <c r="R82" s="69"/>
      <c r="S82" s="69"/>
      <c r="T82" s="69"/>
      <c r="U82" s="69"/>
      <c r="V82" s="69"/>
      <c r="W82" s="69"/>
      <c r="X82" s="116" t="s">
        <v>2590</v>
      </c>
      <c r="Y82" s="637">
        <f t="shared" si="2"/>
        <v>17500</v>
      </c>
      <c r="Z82" s="74">
        <f t="shared" si="3"/>
        <v>267500</v>
      </c>
    </row>
    <row r="83" spans="1:26" ht="15.5" x14ac:dyDescent="0.35">
      <c r="A83" s="69"/>
      <c r="B83" s="69"/>
      <c r="C83" s="69"/>
      <c r="D83" s="69"/>
      <c r="E83" s="69"/>
      <c r="F83" s="69" t="s">
        <v>2586</v>
      </c>
      <c r="G83" s="69"/>
      <c r="H83" s="74">
        <v>250000</v>
      </c>
      <c r="I83" s="69"/>
      <c r="J83" s="69" t="s">
        <v>2587</v>
      </c>
      <c r="K83" s="75" t="s">
        <v>1063</v>
      </c>
      <c r="L83" s="75" t="s">
        <v>2595</v>
      </c>
      <c r="M83" s="75" t="s">
        <v>2596</v>
      </c>
      <c r="N83" s="75"/>
      <c r="O83" s="69"/>
      <c r="P83" s="69" t="s">
        <v>1063</v>
      </c>
      <c r="Q83" s="75" t="s">
        <v>2589</v>
      </c>
      <c r="R83" s="69"/>
      <c r="S83" s="69"/>
      <c r="T83" s="69"/>
      <c r="U83" s="69"/>
      <c r="V83" s="69"/>
      <c r="W83" s="69"/>
      <c r="X83" s="116" t="s">
        <v>2590</v>
      </c>
      <c r="Y83" s="637">
        <f t="shared" si="2"/>
        <v>17500</v>
      </c>
      <c r="Z83" s="74">
        <f t="shared" si="3"/>
        <v>267500</v>
      </c>
    </row>
    <row r="84" spans="1:26" ht="15.5" x14ac:dyDescent="0.35">
      <c r="A84" s="69"/>
      <c r="B84" s="69"/>
      <c r="C84" s="69"/>
      <c r="D84" s="69"/>
      <c r="E84" s="69"/>
      <c r="F84" s="93" t="s">
        <v>994</v>
      </c>
      <c r="G84" s="69"/>
      <c r="H84" s="87">
        <f>SUM(H80:H83)</f>
        <v>1000000</v>
      </c>
      <c r="I84" s="69"/>
      <c r="J84" s="69"/>
      <c r="K84" s="75"/>
      <c r="L84" s="75"/>
      <c r="M84" s="75"/>
      <c r="N84" s="75"/>
      <c r="O84" s="69"/>
      <c r="P84" s="69"/>
      <c r="Q84" s="75"/>
      <c r="R84" s="69"/>
      <c r="S84" s="69"/>
      <c r="T84" s="69"/>
      <c r="U84" s="69"/>
      <c r="V84" s="69"/>
      <c r="W84" s="69"/>
      <c r="X84" s="116"/>
      <c r="Y84" s="637">
        <f t="shared" si="2"/>
        <v>70000</v>
      </c>
      <c r="Z84" s="87">
        <f t="shared" si="3"/>
        <v>1070000</v>
      </c>
    </row>
    <row r="85" spans="1:26" ht="15.5" x14ac:dyDescent="0.35">
      <c r="A85" s="64"/>
      <c r="B85" s="64"/>
      <c r="C85" s="64"/>
      <c r="D85" s="64"/>
      <c r="E85" s="64"/>
      <c r="F85" s="96" t="s">
        <v>1582</v>
      </c>
      <c r="G85" s="64"/>
      <c r="H85" s="67"/>
      <c r="I85" s="64"/>
      <c r="J85" s="64"/>
      <c r="K85" s="68"/>
      <c r="L85" s="68"/>
      <c r="M85" s="68"/>
      <c r="N85" s="68"/>
      <c r="O85" s="64"/>
      <c r="P85" s="64"/>
      <c r="Q85" s="68"/>
      <c r="R85" s="64"/>
      <c r="S85" s="64"/>
      <c r="T85" s="64"/>
      <c r="U85" s="64"/>
      <c r="V85" s="64"/>
      <c r="W85" s="64"/>
      <c r="X85" s="115"/>
      <c r="Y85" s="637">
        <f t="shared" si="2"/>
        <v>0</v>
      </c>
      <c r="Z85" s="67">
        <f t="shared" si="3"/>
        <v>0</v>
      </c>
    </row>
    <row r="86" spans="1:26" ht="15.5" x14ac:dyDescent="0.35">
      <c r="A86" s="76"/>
      <c r="B86" s="76"/>
      <c r="C86" s="76"/>
      <c r="D86" s="76"/>
      <c r="E86" s="76"/>
      <c r="F86" s="79" t="s">
        <v>2597</v>
      </c>
      <c r="G86" s="69"/>
      <c r="H86" s="74">
        <v>400000</v>
      </c>
      <c r="I86" s="69"/>
      <c r="J86" s="69" t="s">
        <v>2598</v>
      </c>
      <c r="K86" s="75" t="s">
        <v>1063</v>
      </c>
      <c r="L86" s="79" t="s">
        <v>2599</v>
      </c>
      <c r="M86" s="75" t="s">
        <v>2600</v>
      </c>
      <c r="N86" s="75"/>
      <c r="O86" s="69"/>
      <c r="P86" s="69" t="s">
        <v>1226</v>
      </c>
      <c r="Q86" s="69" t="s">
        <v>2601</v>
      </c>
      <c r="R86" s="69"/>
      <c r="S86" s="69"/>
      <c r="T86" s="69"/>
      <c r="U86" s="69"/>
      <c r="V86" s="69"/>
      <c r="W86" s="69"/>
      <c r="X86" s="121"/>
      <c r="Y86" s="637">
        <f t="shared" si="2"/>
        <v>28000.000000000004</v>
      </c>
      <c r="Z86" s="74">
        <f t="shared" si="3"/>
        <v>428000</v>
      </c>
    </row>
    <row r="87" spans="1:26" ht="15.5" x14ac:dyDescent="0.35">
      <c r="A87" s="76"/>
      <c r="B87" s="76"/>
      <c r="C87" s="76"/>
      <c r="D87" s="76"/>
      <c r="E87" s="76"/>
      <c r="F87" s="79" t="s">
        <v>2597</v>
      </c>
      <c r="G87" s="69"/>
      <c r="H87" s="74">
        <v>400000</v>
      </c>
      <c r="I87" s="69"/>
      <c r="J87" s="69" t="s">
        <v>2602</v>
      </c>
      <c r="K87" s="75" t="s">
        <v>1063</v>
      </c>
      <c r="L87" s="75" t="s">
        <v>1063</v>
      </c>
      <c r="M87" s="75" t="s">
        <v>1063</v>
      </c>
      <c r="N87" s="75"/>
      <c r="O87" s="69"/>
      <c r="P87" s="69" t="s">
        <v>1226</v>
      </c>
      <c r="Q87" s="69" t="s">
        <v>2603</v>
      </c>
      <c r="R87" s="69"/>
      <c r="S87" s="69"/>
      <c r="T87" s="69"/>
      <c r="U87" s="69"/>
      <c r="V87" s="69"/>
      <c r="W87" s="69"/>
      <c r="X87" s="121"/>
      <c r="Y87" s="637">
        <f t="shared" si="2"/>
        <v>28000.000000000004</v>
      </c>
      <c r="Z87" s="74">
        <f t="shared" si="3"/>
        <v>428000</v>
      </c>
    </row>
    <row r="88" spans="1:26" ht="15.5" x14ac:dyDescent="0.35">
      <c r="A88" s="76"/>
      <c r="B88" s="76"/>
      <c r="C88" s="76"/>
      <c r="D88" s="76"/>
      <c r="E88" s="76"/>
      <c r="F88" s="93" t="s">
        <v>994</v>
      </c>
      <c r="G88" s="86"/>
      <c r="H88" s="87">
        <f>SUM(H86:H87)</f>
        <v>800000</v>
      </c>
      <c r="I88" s="69"/>
      <c r="J88" s="69"/>
      <c r="K88" s="75"/>
      <c r="L88" s="75"/>
      <c r="M88" s="75"/>
      <c r="N88" s="75"/>
      <c r="O88" s="69"/>
      <c r="P88" s="69"/>
      <c r="Q88" s="69"/>
      <c r="R88" s="69"/>
      <c r="S88" s="69"/>
      <c r="T88" s="69"/>
      <c r="U88" s="69"/>
      <c r="V88" s="69"/>
      <c r="W88" s="69"/>
      <c r="X88" s="121"/>
      <c r="Y88" s="637">
        <f t="shared" si="2"/>
        <v>56000.000000000007</v>
      </c>
      <c r="Z88" s="87">
        <f t="shared" si="3"/>
        <v>856000</v>
      </c>
    </row>
    <row r="89" spans="1:26" ht="15.5" x14ac:dyDescent="0.35">
      <c r="A89" s="64"/>
      <c r="B89" s="64"/>
      <c r="C89" s="64"/>
      <c r="D89" s="64"/>
      <c r="E89" s="64"/>
      <c r="F89" s="96" t="s">
        <v>1590</v>
      </c>
      <c r="G89" s="64"/>
      <c r="H89" s="67"/>
      <c r="I89" s="64"/>
      <c r="J89" s="64"/>
      <c r="K89" s="68"/>
      <c r="L89" s="68"/>
      <c r="M89" s="68"/>
      <c r="N89" s="68"/>
      <c r="O89" s="64"/>
      <c r="P89" s="64"/>
      <c r="Q89" s="68"/>
      <c r="R89" s="64"/>
      <c r="S89" s="64"/>
      <c r="T89" s="64"/>
      <c r="U89" s="64"/>
      <c r="V89" s="64"/>
      <c r="W89" s="64"/>
      <c r="X89" s="115"/>
      <c r="Y89" s="637">
        <f t="shared" si="2"/>
        <v>0</v>
      </c>
      <c r="Z89" s="67">
        <f t="shared" si="3"/>
        <v>0</v>
      </c>
    </row>
    <row r="90" spans="1:26" ht="15.5" x14ac:dyDescent="0.35">
      <c r="A90" s="69"/>
      <c r="B90" s="69"/>
      <c r="C90" s="69"/>
      <c r="D90" s="69"/>
      <c r="E90" s="69"/>
      <c r="F90" s="79" t="s">
        <v>2604</v>
      </c>
      <c r="G90" s="69"/>
      <c r="H90" s="74">
        <v>200000</v>
      </c>
      <c r="I90" s="69"/>
      <c r="J90" s="69" t="s">
        <v>1063</v>
      </c>
      <c r="K90" s="69" t="s">
        <v>1063</v>
      </c>
      <c r="L90" s="69" t="s">
        <v>2605</v>
      </c>
      <c r="M90" s="69" t="s">
        <v>1063</v>
      </c>
      <c r="N90" s="75"/>
      <c r="O90" s="69"/>
      <c r="P90" s="69" t="s">
        <v>1063</v>
      </c>
      <c r="Q90" s="75" t="s">
        <v>2606</v>
      </c>
      <c r="R90" s="69"/>
      <c r="S90" s="69"/>
      <c r="T90" s="69"/>
      <c r="U90" s="69"/>
      <c r="V90" s="69"/>
      <c r="W90" s="69"/>
      <c r="X90" s="116"/>
      <c r="Y90" s="637">
        <f t="shared" si="2"/>
        <v>14000.000000000002</v>
      </c>
      <c r="Z90" s="74">
        <f t="shared" si="3"/>
        <v>214000</v>
      </c>
    </row>
    <row r="91" spans="1:26" ht="15.5" x14ac:dyDescent="0.35">
      <c r="F91" s="93" t="s">
        <v>994</v>
      </c>
      <c r="G91" s="86"/>
      <c r="H91" s="87">
        <f>SUM(H90)</f>
        <v>200000</v>
      </c>
      <c r="Y91" s="637">
        <f t="shared" si="2"/>
        <v>14000.000000000002</v>
      </c>
      <c r="Z91" s="87">
        <f t="shared" si="3"/>
        <v>214000</v>
      </c>
    </row>
    <row r="92" spans="1:26" ht="15.5" x14ac:dyDescent="0.35">
      <c r="F92" s="93" t="s">
        <v>894</v>
      </c>
      <c r="G92" s="86"/>
      <c r="H92" s="87">
        <f>SUM(H5:H91)/2</f>
        <v>18340000</v>
      </c>
      <c r="Y92" s="637">
        <f t="shared" si="2"/>
        <v>1283800.0000000002</v>
      </c>
      <c r="Z92" s="87">
        <f t="shared" si="3"/>
        <v>19623800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Z191"/>
  <sheetViews>
    <sheetView topLeftCell="G1" workbookViewId="0">
      <selection activeCell="Y1" sqref="I1:Y1048576"/>
    </sheetView>
  </sheetViews>
  <sheetFormatPr defaultColWidth="14.7265625" defaultRowHeight="15.5" x14ac:dyDescent="0.35"/>
  <cols>
    <col min="1" max="1" width="13.54296875" style="100" hidden="1" customWidth="1"/>
    <col min="2" max="2" width="21.54296875" style="100" hidden="1" customWidth="1"/>
    <col min="3" max="3" width="13.81640625" style="100" hidden="1" customWidth="1"/>
    <col min="4" max="4" width="27.7265625" style="100" hidden="1" customWidth="1"/>
    <col min="5" max="6" width="25.08984375" style="100" hidden="1" customWidth="1"/>
    <col min="7" max="7" width="77.81640625" style="100" customWidth="1"/>
    <col min="8" max="8" width="4.6328125" style="100" hidden="1" customWidth="1"/>
    <col min="9" max="9" width="28.08984375" style="135" hidden="1" customWidth="1"/>
    <col min="10" max="10" width="15.36328125" style="100" hidden="1" customWidth="1"/>
    <col min="11" max="11" width="17.54296875" style="100" hidden="1" customWidth="1"/>
    <col min="12" max="12" width="28.81640625" style="100" hidden="1" customWidth="1"/>
    <col min="13" max="14" width="19.08984375" style="100" hidden="1" customWidth="1"/>
    <col min="15" max="15" width="24.453125" style="100" hidden="1" customWidth="1"/>
    <col min="16" max="16" width="21.54296875" style="100" hidden="1" customWidth="1"/>
    <col min="17" max="17" width="26.08984375" style="100" hidden="1" customWidth="1"/>
    <col min="18" max="18" width="12.5429687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29.54296875" style="100" hidden="1" customWidth="1"/>
    <col min="23" max="24" width="24.54296875" style="100" hidden="1" customWidth="1"/>
    <col min="25" max="25" width="0" style="76" hidden="1" customWidth="1"/>
    <col min="26" max="26" width="28.08984375" style="135" customWidth="1"/>
    <col min="27" max="16384" width="14.7265625" style="100"/>
  </cols>
  <sheetData>
    <row r="1" spans="1:26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3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910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3"/>
      <c r="Z2" s="634" t="s">
        <v>24303</v>
      </c>
    </row>
    <row r="3" spans="1:26" x14ac:dyDescent="0.35">
      <c r="A3" s="106"/>
      <c r="B3" s="106"/>
      <c r="C3" s="106"/>
      <c r="D3" s="106"/>
      <c r="E3" s="107"/>
      <c r="F3" s="57"/>
      <c r="G3" s="57" t="s">
        <v>2607</v>
      </c>
      <c r="H3" s="106"/>
      <c r="I3" s="172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640"/>
      <c r="Z3" s="172"/>
    </row>
    <row r="4" spans="1:26" x14ac:dyDescent="0.35">
      <c r="A4" s="64"/>
      <c r="B4" s="64"/>
      <c r="C4" s="64"/>
      <c r="D4" s="64"/>
      <c r="E4" s="64"/>
      <c r="F4" s="66"/>
      <c r="G4" s="66" t="s">
        <v>1238</v>
      </c>
      <c r="H4" s="64"/>
      <c r="I4" s="67"/>
      <c r="J4" s="64"/>
      <c r="K4" s="173"/>
      <c r="L4" s="64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115"/>
      <c r="Y4" s="641">
        <v>7.0000000000000007E-2</v>
      </c>
      <c r="Z4" s="67"/>
    </row>
    <row r="5" spans="1:26" x14ac:dyDescent="0.35">
      <c r="A5" s="76"/>
      <c r="B5" s="77"/>
      <c r="C5" s="77"/>
      <c r="D5" s="77"/>
      <c r="E5" s="77"/>
      <c r="F5" s="73" t="s">
        <v>2608</v>
      </c>
      <c r="G5" s="117" t="s">
        <v>2609</v>
      </c>
      <c r="H5" s="76"/>
      <c r="I5" s="118">
        <v>600000</v>
      </c>
      <c r="J5" s="76" t="s">
        <v>1671</v>
      </c>
      <c r="K5" s="145" t="s">
        <v>1063</v>
      </c>
      <c r="L5" s="174" t="s">
        <v>2318</v>
      </c>
      <c r="M5" s="119" t="s">
        <v>2610</v>
      </c>
      <c r="N5" s="119"/>
      <c r="O5" s="76"/>
      <c r="P5" s="76" t="s">
        <v>1812</v>
      </c>
      <c r="Q5" s="76" t="s">
        <v>1011</v>
      </c>
      <c r="R5" s="76"/>
      <c r="S5" s="76"/>
      <c r="T5" s="76"/>
      <c r="U5" s="76"/>
      <c r="V5" s="76"/>
      <c r="W5" s="76" t="s">
        <v>940</v>
      </c>
      <c r="X5" s="121" t="s">
        <v>993</v>
      </c>
      <c r="Y5" s="639">
        <f>I5*Y$4</f>
        <v>42000.000000000007</v>
      </c>
      <c r="Z5" s="118">
        <f t="shared" ref="Z5:Z36" si="0">I5+Y5</f>
        <v>642000</v>
      </c>
    </row>
    <row r="6" spans="1:26" x14ac:dyDescent="0.35">
      <c r="A6" s="76"/>
      <c r="B6" s="76"/>
      <c r="C6" s="76"/>
      <c r="D6" s="76"/>
      <c r="E6" s="76"/>
      <c r="F6" s="117"/>
      <c r="G6" s="117" t="s">
        <v>2611</v>
      </c>
      <c r="H6" s="76"/>
      <c r="I6" s="118">
        <v>600000</v>
      </c>
      <c r="J6" s="76" t="s">
        <v>1671</v>
      </c>
      <c r="K6" s="145" t="s">
        <v>1063</v>
      </c>
      <c r="L6" s="174" t="s">
        <v>2218</v>
      </c>
      <c r="M6" s="119" t="s">
        <v>2612</v>
      </c>
      <c r="N6" s="119"/>
      <c r="O6" s="76"/>
      <c r="P6" s="76" t="s">
        <v>1812</v>
      </c>
      <c r="Q6" s="76" t="s">
        <v>1011</v>
      </c>
      <c r="R6" s="76"/>
      <c r="S6" s="76"/>
      <c r="T6" s="76"/>
      <c r="U6" s="76"/>
      <c r="V6" s="76"/>
      <c r="W6" s="76" t="s">
        <v>940</v>
      </c>
      <c r="X6" s="121" t="s">
        <v>993</v>
      </c>
      <c r="Y6" s="639">
        <f t="shared" ref="Y6:Y69" si="1">I6*Y$4</f>
        <v>42000.000000000007</v>
      </c>
      <c r="Z6" s="118">
        <f t="shared" si="0"/>
        <v>642000</v>
      </c>
    </row>
    <row r="7" spans="1:26" x14ac:dyDescent="0.35">
      <c r="A7" s="76"/>
      <c r="B7" s="76"/>
      <c r="C7" s="76"/>
      <c r="D7" s="76"/>
      <c r="E7" s="76"/>
      <c r="F7" s="73" t="s">
        <v>2613</v>
      </c>
      <c r="G7" s="117" t="s">
        <v>2614</v>
      </c>
      <c r="H7" s="76"/>
      <c r="I7" s="118">
        <v>650000</v>
      </c>
      <c r="J7" s="76" t="s">
        <v>1671</v>
      </c>
      <c r="K7" s="145" t="s">
        <v>1063</v>
      </c>
      <c r="L7" s="174" t="s">
        <v>2318</v>
      </c>
      <c r="M7" s="119" t="s">
        <v>2615</v>
      </c>
      <c r="N7" s="119"/>
      <c r="O7" s="76"/>
      <c r="P7" s="76" t="s">
        <v>2308</v>
      </c>
      <c r="Q7" s="76" t="s">
        <v>1011</v>
      </c>
      <c r="R7" s="76"/>
      <c r="S7" s="76"/>
      <c r="T7" s="76"/>
      <c r="U7" s="76"/>
      <c r="V7" s="76"/>
      <c r="W7" s="76" t="s">
        <v>940</v>
      </c>
      <c r="X7" s="633"/>
      <c r="Y7" s="639">
        <f t="shared" si="1"/>
        <v>45500.000000000007</v>
      </c>
      <c r="Z7" s="118">
        <f t="shared" si="0"/>
        <v>695500</v>
      </c>
    </row>
    <row r="8" spans="1:26" x14ac:dyDescent="0.35">
      <c r="A8" s="76"/>
      <c r="B8" s="76"/>
      <c r="C8" s="76"/>
      <c r="D8" s="76"/>
      <c r="E8" s="76"/>
      <c r="F8" s="81" t="s">
        <v>2616</v>
      </c>
      <c r="G8" s="117" t="s">
        <v>2617</v>
      </c>
      <c r="H8" s="76"/>
      <c r="I8" s="118">
        <v>650000</v>
      </c>
      <c r="J8" s="76" t="s">
        <v>1671</v>
      </c>
      <c r="K8" s="145" t="s">
        <v>1063</v>
      </c>
      <c r="L8" s="174" t="s">
        <v>2318</v>
      </c>
      <c r="M8" s="119" t="s">
        <v>2618</v>
      </c>
      <c r="N8" s="119"/>
      <c r="O8" s="76"/>
      <c r="P8" s="76" t="s">
        <v>2308</v>
      </c>
      <c r="Q8" s="76" t="s">
        <v>1011</v>
      </c>
      <c r="R8" s="76"/>
      <c r="S8" s="76"/>
      <c r="T8" s="76"/>
      <c r="U8" s="76"/>
      <c r="V8" s="76"/>
      <c r="W8" s="76" t="s">
        <v>940</v>
      </c>
      <c r="X8" s="121" t="s">
        <v>993</v>
      </c>
      <c r="Y8" s="639">
        <f t="shared" si="1"/>
        <v>45500.000000000007</v>
      </c>
      <c r="Z8" s="118">
        <f t="shared" si="0"/>
        <v>695500</v>
      </c>
    </row>
    <row r="9" spans="1:26" x14ac:dyDescent="0.35">
      <c r="A9" s="76"/>
      <c r="B9" s="76"/>
      <c r="C9" s="76"/>
      <c r="D9" s="76"/>
      <c r="E9" s="76"/>
      <c r="F9" s="81" t="s">
        <v>2619</v>
      </c>
      <c r="G9" s="117" t="s">
        <v>2620</v>
      </c>
      <c r="H9" s="76"/>
      <c r="I9" s="118">
        <v>650000</v>
      </c>
      <c r="J9" s="76" t="s">
        <v>1671</v>
      </c>
      <c r="K9" s="145" t="s">
        <v>1063</v>
      </c>
      <c r="L9" s="174" t="s">
        <v>2318</v>
      </c>
      <c r="M9" s="119" t="s">
        <v>2621</v>
      </c>
      <c r="N9" s="119"/>
      <c r="O9" s="76"/>
      <c r="P9" s="76" t="s">
        <v>2308</v>
      </c>
      <c r="Q9" s="76" t="s">
        <v>1011</v>
      </c>
      <c r="R9" s="76"/>
      <c r="S9" s="76"/>
      <c r="T9" s="76"/>
      <c r="U9" s="76"/>
      <c r="V9" s="76"/>
      <c r="W9" s="76" t="s">
        <v>940</v>
      </c>
      <c r="X9" s="121" t="s">
        <v>993</v>
      </c>
      <c r="Y9" s="639">
        <f t="shared" si="1"/>
        <v>45500.000000000007</v>
      </c>
      <c r="Z9" s="118">
        <f t="shared" si="0"/>
        <v>695500</v>
      </c>
    </row>
    <row r="10" spans="1:26" x14ac:dyDescent="0.35">
      <c r="A10" s="76"/>
      <c r="B10" s="76"/>
      <c r="C10" s="76"/>
      <c r="D10" s="76"/>
      <c r="E10" s="76"/>
      <c r="F10" s="81" t="s">
        <v>2622</v>
      </c>
      <c r="G10" s="117" t="s">
        <v>2623</v>
      </c>
      <c r="H10" s="76"/>
      <c r="I10" s="118">
        <v>600000</v>
      </c>
      <c r="J10" s="76" t="s">
        <v>1671</v>
      </c>
      <c r="K10" s="145" t="s">
        <v>1063</v>
      </c>
      <c r="L10" s="174" t="s">
        <v>2318</v>
      </c>
      <c r="M10" s="119" t="s">
        <v>2624</v>
      </c>
      <c r="N10" s="119"/>
      <c r="O10" s="76"/>
      <c r="P10" s="76" t="s">
        <v>1812</v>
      </c>
      <c r="Q10" s="76" t="s">
        <v>1011</v>
      </c>
      <c r="R10" s="76"/>
      <c r="S10" s="76"/>
      <c r="T10" s="76"/>
      <c r="U10" s="76"/>
      <c r="V10" s="76"/>
      <c r="W10" s="76" t="s">
        <v>940</v>
      </c>
      <c r="X10" s="121" t="s">
        <v>993</v>
      </c>
      <c r="Y10" s="639">
        <f t="shared" si="1"/>
        <v>42000.000000000007</v>
      </c>
      <c r="Z10" s="118">
        <f t="shared" si="0"/>
        <v>642000</v>
      </c>
    </row>
    <row r="11" spans="1:26" x14ac:dyDescent="0.35">
      <c r="A11" s="76"/>
      <c r="B11" s="76"/>
      <c r="C11" s="76"/>
      <c r="D11" s="76"/>
      <c r="E11" s="76"/>
      <c r="F11" s="73" t="s">
        <v>2625</v>
      </c>
      <c r="G11" s="117" t="s">
        <v>2626</v>
      </c>
      <c r="H11" s="76"/>
      <c r="I11" s="118">
        <v>600000</v>
      </c>
      <c r="J11" s="76" t="s">
        <v>1671</v>
      </c>
      <c r="K11" s="145" t="s">
        <v>1063</v>
      </c>
      <c r="L11" s="174" t="s">
        <v>2318</v>
      </c>
      <c r="M11" s="119" t="s">
        <v>2627</v>
      </c>
      <c r="N11" s="119"/>
      <c r="O11" s="76"/>
      <c r="P11" s="76" t="s">
        <v>1812</v>
      </c>
      <c r="Q11" s="76" t="s">
        <v>1011</v>
      </c>
      <c r="R11" s="76"/>
      <c r="S11" s="76"/>
      <c r="T11" s="76"/>
      <c r="U11" s="76"/>
      <c r="V11" s="76"/>
      <c r="W11" s="76" t="s">
        <v>940</v>
      </c>
      <c r="X11" s="121" t="s">
        <v>993</v>
      </c>
      <c r="Y11" s="639">
        <f t="shared" si="1"/>
        <v>42000.000000000007</v>
      </c>
      <c r="Z11" s="118">
        <f t="shared" si="0"/>
        <v>642000</v>
      </c>
    </row>
    <row r="12" spans="1:26" s="132" customFormat="1" x14ac:dyDescent="0.35">
      <c r="A12" s="123"/>
      <c r="B12" s="123"/>
      <c r="C12" s="123"/>
      <c r="D12" s="123"/>
      <c r="E12" s="123"/>
      <c r="F12" s="175"/>
      <c r="G12" s="176" t="s">
        <v>2628</v>
      </c>
      <c r="H12" s="123"/>
      <c r="I12" s="124">
        <f>SUM(I5:I11)</f>
        <v>4350000</v>
      </c>
      <c r="J12" s="123"/>
      <c r="K12" s="177"/>
      <c r="L12" s="178"/>
      <c r="M12" s="179"/>
      <c r="N12" s="179"/>
      <c r="O12" s="123"/>
      <c r="P12" s="123"/>
      <c r="Q12" s="123"/>
      <c r="R12" s="123"/>
      <c r="S12" s="123"/>
      <c r="T12" s="123"/>
      <c r="U12" s="123"/>
      <c r="V12" s="123"/>
      <c r="W12" s="123"/>
      <c r="X12" s="292"/>
      <c r="Y12" s="639">
        <f t="shared" si="1"/>
        <v>304500</v>
      </c>
      <c r="Z12" s="124">
        <f t="shared" si="0"/>
        <v>4654500</v>
      </c>
    </row>
    <row r="13" spans="1:26" x14ac:dyDescent="0.35">
      <c r="A13" s="64"/>
      <c r="B13" s="64"/>
      <c r="C13" s="64"/>
      <c r="D13" s="64"/>
      <c r="E13" s="64"/>
      <c r="F13" s="96"/>
      <c r="G13" s="96" t="s">
        <v>2629</v>
      </c>
      <c r="H13" s="64"/>
      <c r="I13" s="67"/>
      <c r="J13" s="64"/>
      <c r="K13" s="159"/>
      <c r="L13" s="180"/>
      <c r="M13" s="68"/>
      <c r="N13" s="68"/>
      <c r="O13" s="64"/>
      <c r="P13" s="64"/>
      <c r="Q13" s="64"/>
      <c r="R13" s="64"/>
      <c r="S13" s="64"/>
      <c r="T13" s="64"/>
      <c r="U13" s="64"/>
      <c r="V13" s="64"/>
      <c r="W13" s="64"/>
      <c r="X13" s="115"/>
      <c r="Y13" s="639">
        <f t="shared" si="1"/>
        <v>0</v>
      </c>
      <c r="Z13" s="67">
        <f t="shared" si="0"/>
        <v>0</v>
      </c>
    </row>
    <row r="14" spans="1:26" x14ac:dyDescent="0.35">
      <c r="A14" s="76"/>
      <c r="B14" s="76"/>
      <c r="C14" s="76"/>
      <c r="D14" s="76"/>
      <c r="E14" s="76"/>
      <c r="F14" s="117"/>
      <c r="G14" s="117" t="s">
        <v>2630</v>
      </c>
      <c r="H14" s="76"/>
      <c r="I14" s="118">
        <v>100000</v>
      </c>
      <c r="J14" s="76"/>
      <c r="K14" s="145"/>
      <c r="L14" s="174"/>
      <c r="M14" s="119"/>
      <c r="N14" s="119"/>
      <c r="O14" s="76"/>
      <c r="P14" s="76"/>
      <c r="Q14" s="76"/>
      <c r="R14" s="76"/>
      <c r="S14" s="76"/>
      <c r="T14" s="76"/>
      <c r="U14" s="76"/>
      <c r="V14" s="76"/>
      <c r="W14" s="76"/>
      <c r="X14" s="121"/>
      <c r="Y14" s="639">
        <f t="shared" si="1"/>
        <v>7000.0000000000009</v>
      </c>
      <c r="Z14" s="118">
        <f t="shared" si="0"/>
        <v>107000</v>
      </c>
    </row>
    <row r="15" spans="1:26" x14ac:dyDescent="0.35">
      <c r="A15" s="76"/>
      <c r="B15" s="76"/>
      <c r="C15" s="76"/>
      <c r="D15" s="76"/>
      <c r="E15" s="76"/>
      <c r="F15" s="117"/>
      <c r="G15" s="117" t="s">
        <v>2631</v>
      </c>
      <c r="H15" s="76"/>
      <c r="I15" s="118">
        <v>100000</v>
      </c>
      <c r="J15" s="76"/>
      <c r="K15" s="145"/>
      <c r="L15" s="174"/>
      <c r="M15" s="119"/>
      <c r="N15" s="119"/>
      <c r="O15" s="76"/>
      <c r="P15" s="76"/>
      <c r="Q15" s="76"/>
      <c r="R15" s="76"/>
      <c r="S15" s="76"/>
      <c r="T15" s="76"/>
      <c r="U15" s="76"/>
      <c r="V15" s="76"/>
      <c r="W15" s="76"/>
      <c r="X15" s="121"/>
      <c r="Y15" s="639">
        <f t="shared" si="1"/>
        <v>7000.0000000000009</v>
      </c>
      <c r="Z15" s="118">
        <f t="shared" si="0"/>
        <v>107000</v>
      </c>
    </row>
    <row r="16" spans="1:26" x14ac:dyDescent="0.35">
      <c r="A16" s="76"/>
      <c r="B16" s="76"/>
      <c r="C16" s="76"/>
      <c r="D16" s="76"/>
      <c r="E16" s="76"/>
      <c r="F16" s="117"/>
      <c r="G16" s="176" t="s">
        <v>2628</v>
      </c>
      <c r="H16" s="76"/>
      <c r="I16" s="124">
        <f>SUM(I14:I15)</f>
        <v>200000</v>
      </c>
      <c r="J16" s="76"/>
      <c r="K16" s="145"/>
      <c r="L16" s="174"/>
      <c r="M16" s="119"/>
      <c r="N16" s="119"/>
      <c r="O16" s="76"/>
      <c r="P16" s="76"/>
      <c r="Q16" s="76"/>
      <c r="R16" s="76"/>
      <c r="S16" s="76"/>
      <c r="T16" s="76"/>
      <c r="U16" s="76"/>
      <c r="V16" s="76"/>
      <c r="W16" s="76"/>
      <c r="X16" s="121"/>
      <c r="Y16" s="639">
        <f t="shared" si="1"/>
        <v>14000.000000000002</v>
      </c>
      <c r="Z16" s="124">
        <f t="shared" si="0"/>
        <v>214000</v>
      </c>
    </row>
    <row r="17" spans="1:26" s="181" customFormat="1" x14ac:dyDescent="0.35">
      <c r="A17" s="64"/>
      <c r="B17" s="64"/>
      <c r="C17" s="64"/>
      <c r="D17" s="64"/>
      <c r="E17" s="64"/>
      <c r="F17" s="96"/>
      <c r="G17" s="96" t="s">
        <v>1829</v>
      </c>
      <c r="H17" s="64"/>
      <c r="I17" s="67"/>
      <c r="J17" s="64"/>
      <c r="K17" s="159"/>
      <c r="L17" s="180"/>
      <c r="M17" s="68"/>
      <c r="N17" s="68"/>
      <c r="O17" s="64"/>
      <c r="P17" s="64"/>
      <c r="Q17" s="64"/>
      <c r="R17" s="64"/>
      <c r="S17" s="64"/>
      <c r="T17" s="64"/>
      <c r="U17" s="64"/>
      <c r="V17" s="64"/>
      <c r="W17" s="64"/>
      <c r="X17" s="115"/>
      <c r="Y17" s="639">
        <f t="shared" si="1"/>
        <v>0</v>
      </c>
      <c r="Z17" s="67">
        <f t="shared" si="0"/>
        <v>0</v>
      </c>
    </row>
    <row r="18" spans="1:26" x14ac:dyDescent="0.35">
      <c r="A18" s="76"/>
      <c r="B18" s="76"/>
      <c r="C18" s="76"/>
      <c r="D18" s="76"/>
      <c r="E18" s="76"/>
      <c r="F18" s="117"/>
      <c r="G18" s="117" t="s">
        <v>2632</v>
      </c>
      <c r="H18" s="76"/>
      <c r="I18" s="118">
        <v>30000</v>
      </c>
      <c r="J18" s="76"/>
      <c r="K18" s="145"/>
      <c r="L18" s="174"/>
      <c r="M18" s="119"/>
      <c r="N18" s="119"/>
      <c r="O18" s="76"/>
      <c r="P18" s="76"/>
      <c r="Q18" s="76"/>
      <c r="R18" s="76"/>
      <c r="S18" s="76"/>
      <c r="T18" s="76"/>
      <c r="U18" s="76"/>
      <c r="V18" s="76"/>
      <c r="W18" s="76"/>
      <c r="X18" s="121"/>
      <c r="Y18" s="639">
        <f t="shared" si="1"/>
        <v>2100</v>
      </c>
      <c r="Z18" s="118">
        <f t="shared" si="0"/>
        <v>32100</v>
      </c>
    </row>
    <row r="19" spans="1:26" x14ac:dyDescent="0.35">
      <c r="A19" s="76"/>
      <c r="B19" s="76"/>
      <c r="C19" s="76"/>
      <c r="D19" s="76"/>
      <c r="E19" s="76"/>
      <c r="F19" s="117"/>
      <c r="G19" s="117" t="s">
        <v>2633</v>
      </c>
      <c r="H19" s="76"/>
      <c r="I19" s="118">
        <v>30000</v>
      </c>
      <c r="J19" s="76"/>
      <c r="K19" s="145"/>
      <c r="L19" s="174"/>
      <c r="M19" s="119"/>
      <c r="N19" s="119"/>
      <c r="O19" s="76"/>
      <c r="P19" s="76"/>
      <c r="Q19" s="76"/>
      <c r="R19" s="76"/>
      <c r="S19" s="76"/>
      <c r="T19" s="76"/>
      <c r="U19" s="76"/>
      <c r="V19" s="76"/>
      <c r="W19" s="76"/>
      <c r="X19" s="121"/>
      <c r="Y19" s="639">
        <f t="shared" si="1"/>
        <v>2100</v>
      </c>
      <c r="Z19" s="118">
        <f t="shared" si="0"/>
        <v>32100</v>
      </c>
    </row>
    <row r="20" spans="1:26" x14ac:dyDescent="0.35">
      <c r="A20" s="76"/>
      <c r="B20" s="76"/>
      <c r="C20" s="76"/>
      <c r="D20" s="76"/>
      <c r="E20" s="76"/>
      <c r="F20" s="117"/>
      <c r="G20" s="117" t="s">
        <v>2634</v>
      </c>
      <c r="H20" s="76"/>
      <c r="I20" s="118">
        <v>40000</v>
      </c>
      <c r="J20" s="76"/>
      <c r="K20" s="145"/>
      <c r="L20" s="174"/>
      <c r="M20" s="119"/>
      <c r="N20" s="119"/>
      <c r="O20" s="76"/>
      <c r="P20" s="76"/>
      <c r="Q20" s="76"/>
      <c r="R20" s="76"/>
      <c r="S20" s="76"/>
      <c r="T20" s="76"/>
      <c r="U20" s="76"/>
      <c r="V20" s="76"/>
      <c r="W20" s="76"/>
      <c r="X20" s="121"/>
      <c r="Y20" s="639">
        <f t="shared" si="1"/>
        <v>2800.0000000000005</v>
      </c>
      <c r="Z20" s="118">
        <f t="shared" si="0"/>
        <v>42800</v>
      </c>
    </row>
    <row r="21" spans="1:26" x14ac:dyDescent="0.35">
      <c r="A21" s="76"/>
      <c r="B21" s="76"/>
      <c r="C21" s="76"/>
      <c r="D21" s="76"/>
      <c r="E21" s="76"/>
      <c r="F21" s="117"/>
      <c r="G21" s="117" t="s">
        <v>2635</v>
      </c>
      <c r="H21" s="76"/>
      <c r="I21" s="118">
        <v>30000</v>
      </c>
      <c r="J21" s="76"/>
      <c r="K21" s="145"/>
      <c r="L21" s="174"/>
      <c r="M21" s="119"/>
      <c r="N21" s="119"/>
      <c r="O21" s="76"/>
      <c r="P21" s="76"/>
      <c r="Q21" s="76"/>
      <c r="R21" s="76"/>
      <c r="S21" s="76"/>
      <c r="T21" s="76"/>
      <c r="U21" s="76"/>
      <c r="V21" s="76"/>
      <c r="W21" s="76"/>
      <c r="X21" s="121"/>
      <c r="Y21" s="639">
        <f t="shared" si="1"/>
        <v>2100</v>
      </c>
      <c r="Z21" s="118">
        <f t="shared" si="0"/>
        <v>32100</v>
      </c>
    </row>
    <row r="22" spans="1:26" x14ac:dyDescent="0.35">
      <c r="A22" s="76"/>
      <c r="B22" s="76"/>
      <c r="C22" s="76"/>
      <c r="D22" s="76"/>
      <c r="E22" s="76"/>
      <c r="F22" s="117"/>
      <c r="G22" s="117" t="s">
        <v>2636</v>
      </c>
      <c r="H22" s="76"/>
      <c r="I22" s="118">
        <v>30000</v>
      </c>
      <c r="J22" s="76"/>
      <c r="K22" s="145"/>
      <c r="L22" s="174"/>
      <c r="M22" s="119"/>
      <c r="N22" s="119"/>
      <c r="O22" s="76"/>
      <c r="P22" s="76"/>
      <c r="Q22" s="76"/>
      <c r="R22" s="76"/>
      <c r="S22" s="76"/>
      <c r="T22" s="76"/>
      <c r="U22" s="76"/>
      <c r="V22" s="76"/>
      <c r="W22" s="76"/>
      <c r="X22" s="121"/>
      <c r="Y22" s="639">
        <f t="shared" si="1"/>
        <v>2100</v>
      </c>
      <c r="Z22" s="118">
        <f t="shared" si="0"/>
        <v>32100</v>
      </c>
    </row>
    <row r="23" spans="1:26" x14ac:dyDescent="0.35">
      <c r="A23" s="76"/>
      <c r="B23" s="76"/>
      <c r="C23" s="76"/>
      <c r="D23" s="76"/>
      <c r="E23" s="76"/>
      <c r="F23" s="117"/>
      <c r="G23" s="117" t="s">
        <v>2637</v>
      </c>
      <c r="H23" s="76"/>
      <c r="I23" s="118">
        <v>40000</v>
      </c>
      <c r="J23" s="76"/>
      <c r="K23" s="145"/>
      <c r="L23" s="174"/>
      <c r="M23" s="119"/>
      <c r="N23" s="119"/>
      <c r="O23" s="76"/>
      <c r="P23" s="76"/>
      <c r="Q23" s="76"/>
      <c r="R23" s="76"/>
      <c r="S23" s="76"/>
      <c r="T23" s="76"/>
      <c r="U23" s="76"/>
      <c r="V23" s="76"/>
      <c r="W23" s="76"/>
      <c r="X23" s="121"/>
      <c r="Y23" s="639">
        <f t="shared" si="1"/>
        <v>2800.0000000000005</v>
      </c>
      <c r="Z23" s="118">
        <f t="shared" si="0"/>
        <v>42800</v>
      </c>
    </row>
    <row r="24" spans="1:26" x14ac:dyDescent="0.35">
      <c r="A24" s="76"/>
      <c r="B24" s="76"/>
      <c r="C24" s="76"/>
      <c r="D24" s="76"/>
      <c r="E24" s="76"/>
      <c r="F24" s="117"/>
      <c r="G24" s="176" t="s">
        <v>2628</v>
      </c>
      <c r="H24" s="76"/>
      <c r="I24" s="124">
        <f>SUM(I18:I23)</f>
        <v>200000</v>
      </c>
      <c r="J24" s="76"/>
      <c r="K24" s="145"/>
      <c r="L24" s="174"/>
      <c r="M24" s="119"/>
      <c r="N24" s="119"/>
      <c r="O24" s="76"/>
      <c r="P24" s="76"/>
      <c r="Q24" s="76"/>
      <c r="R24" s="76"/>
      <c r="S24" s="76"/>
      <c r="T24" s="76"/>
      <c r="U24" s="76"/>
      <c r="V24" s="76"/>
      <c r="W24" s="76"/>
      <c r="X24" s="121"/>
      <c r="Y24" s="639">
        <f t="shared" si="1"/>
        <v>14000.000000000002</v>
      </c>
      <c r="Z24" s="124">
        <f t="shared" si="0"/>
        <v>214000</v>
      </c>
    </row>
    <row r="25" spans="1:26" s="181" customFormat="1" x14ac:dyDescent="0.35">
      <c r="A25" s="64"/>
      <c r="B25" s="64"/>
      <c r="C25" s="64"/>
      <c r="D25" s="64"/>
      <c r="E25" s="64"/>
      <c r="F25" s="96"/>
      <c r="G25" s="96" t="s">
        <v>1833</v>
      </c>
      <c r="H25" s="64"/>
      <c r="I25" s="67"/>
      <c r="J25" s="64"/>
      <c r="K25" s="159"/>
      <c r="L25" s="180"/>
      <c r="M25" s="68"/>
      <c r="N25" s="68"/>
      <c r="O25" s="64"/>
      <c r="P25" s="64"/>
      <c r="Q25" s="64"/>
      <c r="R25" s="64"/>
      <c r="S25" s="64"/>
      <c r="T25" s="64"/>
      <c r="U25" s="64"/>
      <c r="V25" s="64"/>
      <c r="W25" s="64"/>
      <c r="X25" s="115"/>
      <c r="Y25" s="639">
        <f t="shared" si="1"/>
        <v>0</v>
      </c>
      <c r="Z25" s="67">
        <f t="shared" si="0"/>
        <v>0</v>
      </c>
    </row>
    <row r="26" spans="1:26" x14ac:dyDescent="0.35">
      <c r="A26" s="76"/>
      <c r="B26" s="76"/>
      <c r="C26" s="76"/>
      <c r="D26" s="76"/>
      <c r="E26" s="76"/>
      <c r="F26" s="117"/>
      <c r="G26" s="117" t="s">
        <v>2638</v>
      </c>
      <c r="H26" s="76"/>
      <c r="I26" s="118">
        <v>150000</v>
      </c>
      <c r="J26" s="76"/>
      <c r="K26" s="145"/>
      <c r="L26" s="174"/>
      <c r="M26" s="119"/>
      <c r="N26" s="119"/>
      <c r="O26" s="76"/>
      <c r="P26" s="76"/>
      <c r="Q26" s="76"/>
      <c r="R26" s="76"/>
      <c r="S26" s="76"/>
      <c r="T26" s="76"/>
      <c r="U26" s="76"/>
      <c r="V26" s="76"/>
      <c r="W26" s="76"/>
      <c r="X26" s="121"/>
      <c r="Y26" s="639">
        <f t="shared" si="1"/>
        <v>10500.000000000002</v>
      </c>
      <c r="Z26" s="118">
        <f t="shared" si="0"/>
        <v>160500</v>
      </c>
    </row>
    <row r="27" spans="1:26" x14ac:dyDescent="0.35">
      <c r="A27" s="76"/>
      <c r="B27" s="76"/>
      <c r="C27" s="76"/>
      <c r="D27" s="76"/>
      <c r="E27" s="76"/>
      <c r="F27" s="117"/>
      <c r="G27" s="117" t="s">
        <v>2639</v>
      </c>
      <c r="H27" s="76"/>
      <c r="I27" s="118">
        <v>30000</v>
      </c>
      <c r="J27" s="76"/>
      <c r="K27" s="145"/>
      <c r="L27" s="174"/>
      <c r="M27" s="119"/>
      <c r="N27" s="119"/>
      <c r="O27" s="76"/>
      <c r="P27" s="76"/>
      <c r="Q27" s="76"/>
      <c r="R27" s="76"/>
      <c r="S27" s="76"/>
      <c r="T27" s="76"/>
      <c r="U27" s="76"/>
      <c r="V27" s="76"/>
      <c r="W27" s="76"/>
      <c r="X27" s="121"/>
      <c r="Y27" s="639">
        <f t="shared" si="1"/>
        <v>2100</v>
      </c>
      <c r="Z27" s="118">
        <f t="shared" si="0"/>
        <v>32100</v>
      </c>
    </row>
    <row r="28" spans="1:26" x14ac:dyDescent="0.35">
      <c r="A28" s="76"/>
      <c r="B28" s="76"/>
      <c r="C28" s="76"/>
      <c r="D28" s="76"/>
      <c r="E28" s="76"/>
      <c r="F28" s="117"/>
      <c r="G28" s="117" t="s">
        <v>2640</v>
      </c>
      <c r="H28" s="76"/>
      <c r="I28" s="118">
        <v>30000</v>
      </c>
      <c r="J28" s="76"/>
      <c r="K28" s="145"/>
      <c r="L28" s="174"/>
      <c r="M28" s="119"/>
      <c r="N28" s="119"/>
      <c r="O28" s="76"/>
      <c r="P28" s="76"/>
      <c r="Q28" s="76"/>
      <c r="R28" s="76"/>
      <c r="S28" s="76"/>
      <c r="T28" s="76"/>
      <c r="U28" s="76"/>
      <c r="V28" s="76"/>
      <c r="W28" s="76"/>
      <c r="X28" s="121"/>
      <c r="Y28" s="639">
        <f t="shared" si="1"/>
        <v>2100</v>
      </c>
      <c r="Z28" s="118">
        <f t="shared" si="0"/>
        <v>32100</v>
      </c>
    </row>
    <row r="29" spans="1:26" x14ac:dyDescent="0.35">
      <c r="A29" s="76"/>
      <c r="B29" s="76"/>
      <c r="C29" s="76"/>
      <c r="D29" s="76"/>
      <c r="E29" s="76"/>
      <c r="F29" s="117"/>
      <c r="G29" s="117" t="s">
        <v>2641</v>
      </c>
      <c r="H29" s="76"/>
      <c r="I29" s="118">
        <v>40000</v>
      </c>
      <c r="J29" s="76"/>
      <c r="K29" s="145"/>
      <c r="L29" s="174"/>
      <c r="M29" s="119"/>
      <c r="N29" s="119"/>
      <c r="O29" s="76"/>
      <c r="P29" s="76"/>
      <c r="Q29" s="76"/>
      <c r="R29" s="76"/>
      <c r="S29" s="76"/>
      <c r="T29" s="76"/>
      <c r="U29" s="76"/>
      <c r="V29" s="76"/>
      <c r="W29" s="76"/>
      <c r="X29" s="121"/>
      <c r="Y29" s="639">
        <f t="shared" si="1"/>
        <v>2800.0000000000005</v>
      </c>
      <c r="Z29" s="118">
        <f t="shared" si="0"/>
        <v>42800</v>
      </c>
    </row>
    <row r="30" spans="1:26" x14ac:dyDescent="0.35">
      <c r="A30" s="76"/>
      <c r="B30" s="76"/>
      <c r="C30" s="76"/>
      <c r="D30" s="76"/>
      <c r="E30" s="76"/>
      <c r="F30" s="117"/>
      <c r="G30" s="117" t="s">
        <v>2642</v>
      </c>
      <c r="H30" s="76"/>
      <c r="I30" s="118">
        <v>30000</v>
      </c>
      <c r="J30" s="76"/>
      <c r="K30" s="145"/>
      <c r="L30" s="174"/>
      <c r="M30" s="119"/>
      <c r="N30" s="119"/>
      <c r="O30" s="76"/>
      <c r="P30" s="76"/>
      <c r="Q30" s="76"/>
      <c r="R30" s="76"/>
      <c r="S30" s="76"/>
      <c r="T30" s="76"/>
      <c r="U30" s="76"/>
      <c r="V30" s="76"/>
      <c r="W30" s="76"/>
      <c r="X30" s="121"/>
      <c r="Y30" s="639">
        <f t="shared" si="1"/>
        <v>2100</v>
      </c>
      <c r="Z30" s="118">
        <f t="shared" si="0"/>
        <v>32100</v>
      </c>
    </row>
    <row r="31" spans="1:26" x14ac:dyDescent="0.35">
      <c r="A31" s="76"/>
      <c r="B31" s="76"/>
      <c r="C31" s="76"/>
      <c r="D31" s="76"/>
      <c r="E31" s="76" t="s">
        <v>790</v>
      </c>
      <c r="F31" s="117"/>
      <c r="G31" s="117" t="s">
        <v>2643</v>
      </c>
      <c r="H31" s="76"/>
      <c r="I31" s="118">
        <v>30000</v>
      </c>
      <c r="J31" s="76"/>
      <c r="K31" s="145"/>
      <c r="L31" s="174"/>
      <c r="M31" s="119"/>
      <c r="N31" s="119"/>
      <c r="O31" s="76"/>
      <c r="P31" s="76"/>
      <c r="Q31" s="76"/>
      <c r="R31" s="76"/>
      <c r="S31" s="76"/>
      <c r="T31" s="76"/>
      <c r="U31" s="76"/>
      <c r="V31" s="76"/>
      <c r="W31" s="76"/>
      <c r="X31" s="121"/>
      <c r="Y31" s="639">
        <f t="shared" si="1"/>
        <v>2100</v>
      </c>
      <c r="Z31" s="118">
        <f t="shared" si="0"/>
        <v>32100</v>
      </c>
    </row>
    <row r="32" spans="1:26" x14ac:dyDescent="0.35">
      <c r="A32" s="76"/>
      <c r="B32" s="76"/>
      <c r="C32" s="76"/>
      <c r="D32" s="76"/>
      <c r="E32" s="76"/>
      <c r="F32" s="117"/>
      <c r="G32" s="117" t="s">
        <v>2644</v>
      </c>
      <c r="H32" s="76"/>
      <c r="I32" s="118">
        <v>30000</v>
      </c>
      <c r="J32" s="76"/>
      <c r="K32" s="145"/>
      <c r="L32" s="174"/>
      <c r="M32" s="119"/>
      <c r="N32" s="119"/>
      <c r="O32" s="76"/>
      <c r="P32" s="76"/>
      <c r="Q32" s="76"/>
      <c r="R32" s="76"/>
      <c r="S32" s="76"/>
      <c r="T32" s="76"/>
      <c r="U32" s="76"/>
      <c r="V32" s="76"/>
      <c r="W32" s="76"/>
      <c r="X32" s="121"/>
      <c r="Y32" s="639">
        <f t="shared" si="1"/>
        <v>2100</v>
      </c>
      <c r="Z32" s="118">
        <f t="shared" si="0"/>
        <v>32100</v>
      </c>
    </row>
    <row r="33" spans="1:26" x14ac:dyDescent="0.35">
      <c r="A33" s="76"/>
      <c r="B33" s="76"/>
      <c r="C33" s="76"/>
      <c r="D33" s="76"/>
      <c r="E33" s="76"/>
      <c r="F33" s="117"/>
      <c r="G33" s="117" t="s">
        <v>2645</v>
      </c>
      <c r="H33" s="76"/>
      <c r="I33" s="118">
        <v>90000</v>
      </c>
      <c r="J33" s="76"/>
      <c r="K33" s="145"/>
      <c r="L33" s="174"/>
      <c r="M33" s="119"/>
      <c r="N33" s="119"/>
      <c r="O33" s="76"/>
      <c r="P33" s="76"/>
      <c r="Q33" s="76"/>
      <c r="R33" s="76"/>
      <c r="S33" s="76"/>
      <c r="T33" s="76"/>
      <c r="U33" s="76"/>
      <c r="V33" s="76"/>
      <c r="W33" s="76"/>
      <c r="X33" s="121"/>
      <c r="Y33" s="639">
        <f t="shared" si="1"/>
        <v>6300.0000000000009</v>
      </c>
      <c r="Z33" s="118">
        <f t="shared" si="0"/>
        <v>96300</v>
      </c>
    </row>
    <row r="34" spans="1:26" x14ac:dyDescent="0.35">
      <c r="A34" s="76"/>
      <c r="B34" s="76"/>
      <c r="C34" s="76"/>
      <c r="D34" s="76"/>
      <c r="E34" s="76"/>
      <c r="F34" s="117"/>
      <c r="G34" s="117" t="s">
        <v>2646</v>
      </c>
      <c r="H34" s="76"/>
      <c r="I34" s="118">
        <v>90000</v>
      </c>
      <c r="J34" s="76"/>
      <c r="K34" s="145"/>
      <c r="L34" s="174"/>
      <c r="M34" s="119"/>
      <c r="N34" s="119"/>
      <c r="O34" s="76"/>
      <c r="P34" s="76"/>
      <c r="Q34" s="76"/>
      <c r="R34" s="76"/>
      <c r="S34" s="76"/>
      <c r="T34" s="76"/>
      <c r="U34" s="76"/>
      <c r="V34" s="76"/>
      <c r="W34" s="76"/>
      <c r="X34" s="121"/>
      <c r="Y34" s="639">
        <f t="shared" si="1"/>
        <v>6300.0000000000009</v>
      </c>
      <c r="Z34" s="118">
        <f t="shared" si="0"/>
        <v>96300</v>
      </c>
    </row>
    <row r="35" spans="1:26" x14ac:dyDescent="0.35">
      <c r="A35" s="76"/>
      <c r="B35" s="76"/>
      <c r="C35" s="76"/>
      <c r="D35" s="76"/>
      <c r="E35" s="76"/>
      <c r="F35" s="117"/>
      <c r="G35" s="117" t="s">
        <v>2647</v>
      </c>
      <c r="H35" s="76"/>
      <c r="I35" s="118">
        <v>50000</v>
      </c>
      <c r="J35" s="76"/>
      <c r="K35" s="145"/>
      <c r="L35" s="174"/>
      <c r="M35" s="119"/>
      <c r="N35" s="119"/>
      <c r="O35" s="76"/>
      <c r="P35" s="76"/>
      <c r="Q35" s="76"/>
      <c r="R35" s="76"/>
      <c r="S35" s="76"/>
      <c r="T35" s="76"/>
      <c r="U35" s="76"/>
      <c r="V35" s="76"/>
      <c r="W35" s="76"/>
      <c r="X35" s="121"/>
      <c r="Y35" s="639">
        <f t="shared" si="1"/>
        <v>3500.0000000000005</v>
      </c>
      <c r="Z35" s="118">
        <f t="shared" si="0"/>
        <v>53500</v>
      </c>
    </row>
    <row r="36" spans="1:26" x14ac:dyDescent="0.35">
      <c r="A36" s="76"/>
      <c r="B36" s="76"/>
      <c r="C36" s="76"/>
      <c r="D36" s="76"/>
      <c r="E36" s="76"/>
      <c r="F36" s="117"/>
      <c r="G36" s="117" t="s">
        <v>2648</v>
      </c>
      <c r="H36" s="76"/>
      <c r="I36" s="118">
        <v>150000</v>
      </c>
      <c r="J36" s="76"/>
      <c r="K36" s="145"/>
      <c r="L36" s="174"/>
      <c r="M36" s="119"/>
      <c r="N36" s="119"/>
      <c r="O36" s="76"/>
      <c r="P36" s="76"/>
      <c r="Q36" s="76"/>
      <c r="R36" s="76"/>
      <c r="S36" s="76"/>
      <c r="T36" s="76"/>
      <c r="U36" s="76"/>
      <c r="V36" s="76"/>
      <c r="W36" s="76"/>
      <c r="X36" s="121"/>
      <c r="Y36" s="639">
        <f t="shared" si="1"/>
        <v>10500.000000000002</v>
      </c>
      <c r="Z36" s="118">
        <f t="shared" si="0"/>
        <v>160500</v>
      </c>
    </row>
    <row r="37" spans="1:26" x14ac:dyDescent="0.35">
      <c r="A37" s="76"/>
      <c r="B37" s="76"/>
      <c r="C37" s="76"/>
      <c r="D37" s="76"/>
      <c r="E37" s="76"/>
      <c r="F37" s="117"/>
      <c r="G37" s="117" t="s">
        <v>2649</v>
      </c>
      <c r="H37" s="76"/>
      <c r="I37" s="118">
        <v>30000</v>
      </c>
      <c r="J37" s="76"/>
      <c r="K37" s="145"/>
      <c r="L37" s="174"/>
      <c r="M37" s="119"/>
      <c r="N37" s="119"/>
      <c r="O37" s="76"/>
      <c r="P37" s="76"/>
      <c r="Q37" s="76"/>
      <c r="R37" s="76"/>
      <c r="S37" s="76"/>
      <c r="T37" s="76"/>
      <c r="U37" s="76"/>
      <c r="V37" s="76"/>
      <c r="W37" s="76"/>
      <c r="X37" s="121"/>
      <c r="Y37" s="639">
        <f t="shared" si="1"/>
        <v>2100</v>
      </c>
      <c r="Z37" s="118">
        <f t="shared" ref="Z37:Z68" si="2">I37+Y37</f>
        <v>32100</v>
      </c>
    </row>
    <row r="38" spans="1:26" x14ac:dyDescent="0.35">
      <c r="A38" s="76"/>
      <c r="B38" s="76"/>
      <c r="C38" s="76"/>
      <c r="D38" s="76"/>
      <c r="E38" s="76"/>
      <c r="F38" s="117"/>
      <c r="G38" s="117" t="s">
        <v>2650</v>
      </c>
      <c r="H38" s="76"/>
      <c r="I38" s="118">
        <v>30000</v>
      </c>
      <c r="J38" s="76"/>
      <c r="K38" s="145"/>
      <c r="L38" s="174"/>
      <c r="M38" s="119"/>
      <c r="N38" s="119"/>
      <c r="O38" s="76"/>
      <c r="P38" s="76"/>
      <c r="Q38" s="76"/>
      <c r="R38" s="76"/>
      <c r="S38" s="76"/>
      <c r="T38" s="76"/>
      <c r="U38" s="76"/>
      <c r="V38" s="76"/>
      <c r="W38" s="76"/>
      <c r="X38" s="121"/>
      <c r="Y38" s="639">
        <f t="shared" si="1"/>
        <v>2100</v>
      </c>
      <c r="Z38" s="118">
        <f t="shared" si="2"/>
        <v>32100</v>
      </c>
    </row>
    <row r="39" spans="1:26" x14ac:dyDescent="0.35">
      <c r="A39" s="76"/>
      <c r="B39" s="76"/>
      <c r="C39" s="76"/>
      <c r="D39" s="76"/>
      <c r="E39" s="76"/>
      <c r="F39" s="117"/>
      <c r="G39" s="117" t="s">
        <v>2651</v>
      </c>
      <c r="H39" s="76"/>
      <c r="I39" s="118">
        <v>40000</v>
      </c>
      <c r="J39" s="76"/>
      <c r="K39" s="145"/>
      <c r="L39" s="174"/>
      <c r="M39" s="119"/>
      <c r="N39" s="119"/>
      <c r="O39" s="76"/>
      <c r="P39" s="76"/>
      <c r="Q39" s="76"/>
      <c r="R39" s="76"/>
      <c r="S39" s="76"/>
      <c r="T39" s="76"/>
      <c r="U39" s="76"/>
      <c r="V39" s="76"/>
      <c r="W39" s="76"/>
      <c r="X39" s="121"/>
      <c r="Y39" s="639">
        <f t="shared" si="1"/>
        <v>2800.0000000000005</v>
      </c>
      <c r="Z39" s="118">
        <f t="shared" si="2"/>
        <v>42800</v>
      </c>
    </row>
    <row r="40" spans="1:26" x14ac:dyDescent="0.35">
      <c r="A40" s="76"/>
      <c r="B40" s="76"/>
      <c r="C40" s="76"/>
      <c r="D40" s="76"/>
      <c r="E40" s="76"/>
      <c r="F40" s="117"/>
      <c r="G40" s="117" t="s">
        <v>2652</v>
      </c>
      <c r="H40" s="76"/>
      <c r="I40" s="118">
        <v>30000</v>
      </c>
      <c r="J40" s="76"/>
      <c r="K40" s="145"/>
      <c r="L40" s="174"/>
      <c r="M40" s="119"/>
      <c r="N40" s="119"/>
      <c r="O40" s="76"/>
      <c r="P40" s="76"/>
      <c r="Q40" s="76"/>
      <c r="R40" s="76"/>
      <c r="S40" s="76"/>
      <c r="T40" s="76"/>
      <c r="U40" s="76"/>
      <c r="V40" s="76"/>
      <c r="W40" s="76"/>
      <c r="X40" s="121"/>
      <c r="Y40" s="639">
        <f t="shared" si="1"/>
        <v>2100</v>
      </c>
      <c r="Z40" s="118">
        <f t="shared" si="2"/>
        <v>32100</v>
      </c>
    </row>
    <row r="41" spans="1:26" x14ac:dyDescent="0.35">
      <c r="A41" s="76"/>
      <c r="B41" s="76"/>
      <c r="C41" s="76"/>
      <c r="D41" s="76"/>
      <c r="E41" s="76"/>
      <c r="F41" s="117"/>
      <c r="G41" s="117" t="s">
        <v>2653</v>
      </c>
      <c r="H41" s="76"/>
      <c r="I41" s="118">
        <v>30000</v>
      </c>
      <c r="J41" s="76"/>
      <c r="K41" s="145"/>
      <c r="L41" s="174"/>
      <c r="M41" s="119"/>
      <c r="N41" s="119"/>
      <c r="O41" s="76"/>
      <c r="P41" s="76"/>
      <c r="Q41" s="76"/>
      <c r="R41" s="76"/>
      <c r="S41" s="76"/>
      <c r="T41" s="76"/>
      <c r="U41" s="76"/>
      <c r="V41" s="76"/>
      <c r="W41" s="76"/>
      <c r="X41" s="121"/>
      <c r="Y41" s="639">
        <f t="shared" si="1"/>
        <v>2100</v>
      </c>
      <c r="Z41" s="118">
        <f t="shared" si="2"/>
        <v>32100</v>
      </c>
    </row>
    <row r="42" spans="1:26" x14ac:dyDescent="0.35">
      <c r="A42" s="76"/>
      <c r="B42" s="76"/>
      <c r="C42" s="76"/>
      <c r="D42" s="76"/>
      <c r="E42" s="76"/>
      <c r="F42" s="117"/>
      <c r="G42" s="117" t="s">
        <v>2654</v>
      </c>
      <c r="H42" s="76"/>
      <c r="I42" s="118">
        <v>30000</v>
      </c>
      <c r="J42" s="76"/>
      <c r="K42" s="145"/>
      <c r="L42" s="174"/>
      <c r="M42" s="119"/>
      <c r="N42" s="119"/>
      <c r="O42" s="76"/>
      <c r="P42" s="76"/>
      <c r="Q42" s="76"/>
      <c r="R42" s="76"/>
      <c r="S42" s="76"/>
      <c r="T42" s="76"/>
      <c r="U42" s="76"/>
      <c r="V42" s="76"/>
      <c r="W42" s="76"/>
      <c r="X42" s="121"/>
      <c r="Y42" s="639">
        <f t="shared" si="1"/>
        <v>2100</v>
      </c>
      <c r="Z42" s="118">
        <f t="shared" si="2"/>
        <v>32100</v>
      </c>
    </row>
    <row r="43" spans="1:26" x14ac:dyDescent="0.35">
      <c r="A43" s="76"/>
      <c r="B43" s="76"/>
      <c r="C43" s="76"/>
      <c r="D43" s="76"/>
      <c r="E43" s="76"/>
      <c r="F43" s="117"/>
      <c r="G43" s="117" t="s">
        <v>2655</v>
      </c>
      <c r="H43" s="76"/>
      <c r="I43" s="118">
        <v>90000</v>
      </c>
      <c r="J43" s="76"/>
      <c r="K43" s="145"/>
      <c r="L43" s="174"/>
      <c r="M43" s="119"/>
      <c r="N43" s="119"/>
      <c r="O43" s="76"/>
      <c r="P43" s="76"/>
      <c r="Q43" s="76"/>
      <c r="R43" s="76"/>
      <c r="S43" s="76"/>
      <c r="T43" s="76"/>
      <c r="U43" s="76"/>
      <c r="V43" s="76"/>
      <c r="W43" s="76"/>
      <c r="X43" s="121"/>
      <c r="Y43" s="639">
        <f t="shared" si="1"/>
        <v>6300.0000000000009</v>
      </c>
      <c r="Z43" s="118">
        <f t="shared" si="2"/>
        <v>96300</v>
      </c>
    </row>
    <row r="44" spans="1:26" x14ac:dyDescent="0.35">
      <c r="A44" s="76"/>
      <c r="B44" s="76"/>
      <c r="C44" s="76"/>
      <c r="D44" s="76"/>
      <c r="E44" s="76"/>
      <c r="F44" s="117"/>
      <c r="G44" s="117" t="s">
        <v>2646</v>
      </c>
      <c r="H44" s="76"/>
      <c r="I44" s="118">
        <v>90000</v>
      </c>
      <c r="J44" s="76"/>
      <c r="K44" s="145"/>
      <c r="L44" s="174"/>
      <c r="M44" s="119"/>
      <c r="N44" s="119"/>
      <c r="O44" s="76"/>
      <c r="P44" s="76"/>
      <c r="Q44" s="76"/>
      <c r="R44" s="76"/>
      <c r="S44" s="76"/>
      <c r="T44" s="76"/>
      <c r="U44" s="76"/>
      <c r="V44" s="76"/>
      <c r="W44" s="76"/>
      <c r="X44" s="121"/>
      <c r="Y44" s="639">
        <f t="shared" si="1"/>
        <v>6300.0000000000009</v>
      </c>
      <c r="Z44" s="118">
        <f t="shared" si="2"/>
        <v>96300</v>
      </c>
    </row>
    <row r="45" spans="1:26" x14ac:dyDescent="0.35">
      <c r="A45" s="76"/>
      <c r="B45" s="76"/>
      <c r="C45" s="76"/>
      <c r="D45" s="76"/>
      <c r="E45" s="76"/>
      <c r="F45" s="117"/>
      <c r="G45" s="117" t="s">
        <v>2656</v>
      </c>
      <c r="H45" s="76"/>
      <c r="I45" s="118">
        <v>50000</v>
      </c>
      <c r="J45" s="76"/>
      <c r="K45" s="145"/>
      <c r="L45" s="174"/>
      <c r="M45" s="119"/>
      <c r="N45" s="119"/>
      <c r="O45" s="76"/>
      <c r="P45" s="76"/>
      <c r="Q45" s="76"/>
      <c r="R45" s="76"/>
      <c r="S45" s="76"/>
      <c r="T45" s="76"/>
      <c r="U45" s="76"/>
      <c r="V45" s="76"/>
      <c r="W45" s="76"/>
      <c r="X45" s="121"/>
      <c r="Y45" s="639">
        <f t="shared" si="1"/>
        <v>3500.0000000000005</v>
      </c>
      <c r="Z45" s="118">
        <f t="shared" si="2"/>
        <v>53500</v>
      </c>
    </row>
    <row r="46" spans="1:26" s="132" customFormat="1" x14ac:dyDescent="0.35">
      <c r="A46" s="123"/>
      <c r="B46" s="123"/>
      <c r="C46" s="123"/>
      <c r="D46" s="123"/>
      <c r="E46" s="123"/>
      <c r="F46" s="176"/>
      <c r="G46" s="176" t="s">
        <v>2628</v>
      </c>
      <c r="H46" s="123"/>
      <c r="I46" s="124">
        <f>SUM(I26:I45)</f>
        <v>1140000</v>
      </c>
      <c r="J46" s="123"/>
      <c r="K46" s="177"/>
      <c r="L46" s="178"/>
      <c r="M46" s="179"/>
      <c r="N46" s="179"/>
      <c r="O46" s="123"/>
      <c r="P46" s="123"/>
      <c r="Q46" s="123"/>
      <c r="R46" s="123"/>
      <c r="S46" s="123"/>
      <c r="T46" s="123"/>
      <c r="U46" s="123"/>
      <c r="V46" s="123"/>
      <c r="W46" s="123"/>
      <c r="X46" s="292"/>
      <c r="Y46" s="639">
        <f t="shared" si="1"/>
        <v>79800.000000000015</v>
      </c>
      <c r="Z46" s="124">
        <f t="shared" si="2"/>
        <v>1219800</v>
      </c>
    </row>
    <row r="47" spans="1:26" x14ac:dyDescent="0.35">
      <c r="A47" s="64"/>
      <c r="B47" s="64"/>
      <c r="C47" s="64"/>
      <c r="D47" s="64"/>
      <c r="E47" s="64"/>
      <c r="F47" s="66"/>
      <c r="G47" s="66" t="s">
        <v>1842</v>
      </c>
      <c r="H47" s="64"/>
      <c r="I47" s="67"/>
      <c r="J47" s="64"/>
      <c r="K47" s="159"/>
      <c r="L47" s="64"/>
      <c r="M47" s="68"/>
      <c r="N47" s="68"/>
      <c r="O47" s="64"/>
      <c r="P47" s="64"/>
      <c r="Q47" s="68"/>
      <c r="R47" s="64"/>
      <c r="S47" s="64"/>
      <c r="T47" s="64"/>
      <c r="U47" s="64"/>
      <c r="V47" s="64"/>
      <c r="W47" s="64"/>
      <c r="X47" s="115"/>
      <c r="Y47" s="639">
        <f t="shared" si="1"/>
        <v>0</v>
      </c>
      <c r="Z47" s="67">
        <f t="shared" si="2"/>
        <v>0</v>
      </c>
    </row>
    <row r="48" spans="1:26" x14ac:dyDescent="0.35">
      <c r="A48" s="76"/>
      <c r="B48" s="76"/>
      <c r="C48" s="76"/>
      <c r="D48" s="76"/>
      <c r="E48" s="76"/>
      <c r="F48" s="73" t="s">
        <v>2657</v>
      </c>
      <c r="G48" s="117" t="s">
        <v>2658</v>
      </c>
      <c r="H48" s="76"/>
      <c r="I48" s="118">
        <v>36500000</v>
      </c>
      <c r="J48" s="76" t="s">
        <v>2659</v>
      </c>
      <c r="K48" s="76">
        <v>1985</v>
      </c>
      <c r="L48" s="145" t="s">
        <v>2660</v>
      </c>
      <c r="M48" s="76">
        <v>28540</v>
      </c>
      <c r="N48" s="119"/>
      <c r="O48" s="76"/>
      <c r="P48" s="122"/>
      <c r="Q48" s="119"/>
      <c r="R48" s="76"/>
      <c r="S48" s="76"/>
      <c r="T48" s="76"/>
      <c r="U48" s="76"/>
      <c r="V48" s="76"/>
      <c r="W48" s="76"/>
      <c r="X48" s="121"/>
      <c r="Y48" s="639">
        <f t="shared" si="1"/>
        <v>2555000.0000000005</v>
      </c>
      <c r="Z48" s="118">
        <f t="shared" si="2"/>
        <v>39055000</v>
      </c>
    </row>
    <row r="49" spans="1:26" x14ac:dyDescent="0.35">
      <c r="A49" s="76"/>
      <c r="B49" s="76"/>
      <c r="C49" s="76"/>
      <c r="D49" s="76"/>
      <c r="E49" s="76"/>
      <c r="F49" s="81" t="s">
        <v>2661</v>
      </c>
      <c r="G49" s="183" t="s">
        <v>2662</v>
      </c>
      <c r="H49" s="76"/>
      <c r="I49" s="118">
        <v>36500000</v>
      </c>
      <c r="J49" s="76" t="s">
        <v>2659</v>
      </c>
      <c r="K49" s="76">
        <v>1985</v>
      </c>
      <c r="L49" s="145" t="s">
        <v>2660</v>
      </c>
      <c r="M49" s="76">
        <v>28541</v>
      </c>
      <c r="N49" s="119"/>
      <c r="O49" s="76"/>
      <c r="P49" s="122"/>
      <c r="Q49" s="119"/>
      <c r="R49" s="76"/>
      <c r="S49" s="76"/>
      <c r="T49" s="76"/>
      <c r="U49" s="76"/>
      <c r="V49" s="76"/>
      <c r="W49" s="76"/>
      <c r="X49" s="121"/>
      <c r="Y49" s="639">
        <f t="shared" si="1"/>
        <v>2555000.0000000005</v>
      </c>
      <c r="Z49" s="118">
        <f t="shared" si="2"/>
        <v>39055000</v>
      </c>
    </row>
    <row r="50" spans="1:26" x14ac:dyDescent="0.35">
      <c r="A50" s="76"/>
      <c r="B50" s="76"/>
      <c r="C50" s="76"/>
      <c r="D50" s="76"/>
      <c r="E50" s="76"/>
      <c r="F50" s="81"/>
      <c r="G50" s="176" t="s">
        <v>2628</v>
      </c>
      <c r="H50" s="76"/>
      <c r="I50" s="124">
        <f>SUM(I48:I49)</f>
        <v>73000000</v>
      </c>
      <c r="J50" s="76"/>
      <c r="K50" s="76"/>
      <c r="L50" s="145"/>
      <c r="M50" s="76"/>
      <c r="N50" s="119"/>
      <c r="O50" s="76"/>
      <c r="P50" s="122"/>
      <c r="Q50" s="119"/>
      <c r="R50" s="76"/>
      <c r="S50" s="76"/>
      <c r="T50" s="76"/>
      <c r="U50" s="76"/>
      <c r="V50" s="76"/>
      <c r="W50" s="76"/>
      <c r="X50" s="121"/>
      <c r="Y50" s="639">
        <f t="shared" si="1"/>
        <v>5110000.0000000009</v>
      </c>
      <c r="Z50" s="124">
        <f t="shared" si="2"/>
        <v>78110000</v>
      </c>
    </row>
    <row r="51" spans="1:26" x14ac:dyDescent="0.35">
      <c r="A51" s="64"/>
      <c r="B51" s="64"/>
      <c r="C51" s="64"/>
      <c r="D51" s="64"/>
      <c r="E51" s="64"/>
      <c r="F51" s="66"/>
      <c r="G51" s="184" t="s">
        <v>1851</v>
      </c>
      <c r="H51" s="64"/>
      <c r="I51" s="67"/>
      <c r="J51" s="64"/>
      <c r="K51" s="159"/>
      <c r="L51" s="64"/>
      <c r="M51" s="68"/>
      <c r="N51" s="68"/>
      <c r="O51" s="64"/>
      <c r="P51" s="125"/>
      <c r="Q51" s="68"/>
      <c r="R51" s="64"/>
      <c r="S51" s="64"/>
      <c r="T51" s="64"/>
      <c r="U51" s="64"/>
      <c r="V51" s="64"/>
      <c r="W51" s="64"/>
      <c r="X51" s="115"/>
      <c r="Y51" s="639">
        <f t="shared" si="1"/>
        <v>0</v>
      </c>
      <c r="Z51" s="67">
        <f t="shared" si="2"/>
        <v>0</v>
      </c>
    </row>
    <row r="52" spans="1:26" x14ac:dyDescent="0.35">
      <c r="A52" s="69"/>
      <c r="B52" s="69"/>
      <c r="C52" s="69"/>
      <c r="D52" s="69"/>
      <c r="E52" s="69"/>
      <c r="F52" s="185"/>
      <c r="G52" s="185" t="s">
        <v>2663</v>
      </c>
      <c r="H52" s="69"/>
      <c r="I52" s="74">
        <v>3000000</v>
      </c>
      <c r="J52" s="69" t="s">
        <v>2664</v>
      </c>
      <c r="K52" s="186" t="s">
        <v>2665</v>
      </c>
      <c r="L52" s="186"/>
      <c r="M52" s="69" t="s">
        <v>2666</v>
      </c>
      <c r="N52" s="75"/>
      <c r="O52" s="69"/>
      <c r="P52" s="126"/>
      <c r="Q52" s="75"/>
      <c r="R52" s="69"/>
      <c r="S52" s="69"/>
      <c r="T52" s="69"/>
      <c r="U52" s="69"/>
      <c r="V52" s="69"/>
      <c r="W52" s="69"/>
      <c r="X52" s="116"/>
      <c r="Y52" s="639">
        <f t="shared" si="1"/>
        <v>210000.00000000003</v>
      </c>
      <c r="Z52" s="74">
        <f t="shared" si="2"/>
        <v>3210000</v>
      </c>
    </row>
    <row r="53" spans="1:26" x14ac:dyDescent="0.35">
      <c r="A53" s="69"/>
      <c r="B53" s="69"/>
      <c r="C53" s="69"/>
      <c r="D53" s="69"/>
      <c r="E53" s="69"/>
      <c r="F53" s="185"/>
      <c r="G53" s="185" t="s">
        <v>2667</v>
      </c>
      <c r="H53" s="69"/>
      <c r="I53" s="74">
        <v>3000000</v>
      </c>
      <c r="J53" s="69" t="s">
        <v>2664</v>
      </c>
      <c r="K53" s="186" t="s">
        <v>2665</v>
      </c>
      <c r="L53" s="186"/>
      <c r="M53" s="69" t="s">
        <v>2668</v>
      </c>
      <c r="N53" s="75"/>
      <c r="O53" s="69"/>
      <c r="P53" s="126"/>
      <c r="Q53" s="75"/>
      <c r="R53" s="69"/>
      <c r="S53" s="69"/>
      <c r="T53" s="69"/>
      <c r="U53" s="69"/>
      <c r="V53" s="69"/>
      <c r="W53" s="69"/>
      <c r="X53" s="116"/>
      <c r="Y53" s="639">
        <f t="shared" si="1"/>
        <v>210000.00000000003</v>
      </c>
      <c r="Z53" s="74">
        <f t="shared" si="2"/>
        <v>3210000</v>
      </c>
    </row>
    <row r="54" spans="1:26" x14ac:dyDescent="0.35">
      <c r="A54" s="69"/>
      <c r="B54" s="69"/>
      <c r="C54" s="69"/>
      <c r="D54" s="69"/>
      <c r="E54" s="69"/>
      <c r="F54" s="185"/>
      <c r="G54" s="176" t="s">
        <v>2628</v>
      </c>
      <c r="H54" s="69"/>
      <c r="I54" s="87">
        <f>SUM(I52:I53)</f>
        <v>6000000</v>
      </c>
      <c r="J54" s="69"/>
      <c r="K54" s="186"/>
      <c r="L54" s="186"/>
      <c r="M54" s="69"/>
      <c r="N54" s="75"/>
      <c r="O54" s="69"/>
      <c r="P54" s="126"/>
      <c r="Q54" s="75"/>
      <c r="R54" s="69"/>
      <c r="S54" s="69"/>
      <c r="T54" s="69"/>
      <c r="U54" s="69"/>
      <c r="V54" s="69"/>
      <c r="W54" s="69"/>
      <c r="X54" s="116"/>
      <c r="Y54" s="639">
        <f t="shared" si="1"/>
        <v>420000.00000000006</v>
      </c>
      <c r="Z54" s="87">
        <f t="shared" si="2"/>
        <v>6420000</v>
      </c>
    </row>
    <row r="55" spans="1:26" x14ac:dyDescent="0.35">
      <c r="A55" s="64"/>
      <c r="B55" s="64"/>
      <c r="C55" s="64"/>
      <c r="D55" s="64"/>
      <c r="E55" s="64"/>
      <c r="F55" s="66"/>
      <c r="G55" s="66" t="s">
        <v>1161</v>
      </c>
      <c r="H55" s="64"/>
      <c r="I55" s="67"/>
      <c r="J55" s="64"/>
      <c r="K55" s="159"/>
      <c r="L55" s="64"/>
      <c r="M55" s="127"/>
      <c r="N55" s="68"/>
      <c r="O55" s="64"/>
      <c r="P55" s="125"/>
      <c r="Q55" s="68"/>
      <c r="R55" s="64"/>
      <c r="S55" s="64"/>
      <c r="T55" s="64"/>
      <c r="U55" s="64"/>
      <c r="V55" s="64"/>
      <c r="W55" s="64"/>
      <c r="X55" s="115"/>
      <c r="Y55" s="639">
        <f t="shared" si="1"/>
        <v>0</v>
      </c>
      <c r="Z55" s="67">
        <f t="shared" si="2"/>
        <v>0</v>
      </c>
    </row>
    <row r="56" spans="1:26" s="102" customFormat="1" x14ac:dyDescent="0.35">
      <c r="A56" s="69"/>
      <c r="B56" s="69"/>
      <c r="C56" s="69"/>
      <c r="D56" s="69"/>
      <c r="E56" s="69"/>
      <c r="F56" s="69"/>
      <c r="G56" s="69" t="s">
        <v>2669</v>
      </c>
      <c r="H56" s="69"/>
      <c r="I56" s="74">
        <v>13500</v>
      </c>
      <c r="J56" s="69" t="s">
        <v>1844</v>
      </c>
      <c r="K56" s="69" t="s">
        <v>1510</v>
      </c>
      <c r="L56" s="69" t="s">
        <v>1510</v>
      </c>
      <c r="M56" s="69" t="s">
        <v>1510</v>
      </c>
      <c r="N56" s="75"/>
      <c r="O56" s="69"/>
      <c r="P56" s="126"/>
      <c r="Q56" s="75"/>
      <c r="R56" s="69"/>
      <c r="S56" s="69"/>
      <c r="T56" s="69"/>
      <c r="U56" s="69"/>
      <c r="V56" s="69"/>
      <c r="W56" s="69"/>
      <c r="X56" s="116"/>
      <c r="Y56" s="639">
        <f t="shared" si="1"/>
        <v>945.00000000000011</v>
      </c>
      <c r="Z56" s="74">
        <f t="shared" si="2"/>
        <v>14445</v>
      </c>
    </row>
    <row r="57" spans="1:26" s="102" customFormat="1" x14ac:dyDescent="0.35">
      <c r="A57" s="69"/>
      <c r="B57" s="69"/>
      <c r="C57" s="69"/>
      <c r="D57" s="69"/>
      <c r="E57" s="69"/>
      <c r="F57" s="69"/>
      <c r="G57" s="69" t="s">
        <v>2670</v>
      </c>
      <c r="H57" s="69"/>
      <c r="I57" s="74">
        <v>13500</v>
      </c>
      <c r="J57" s="69" t="s">
        <v>1844</v>
      </c>
      <c r="K57" s="69" t="s">
        <v>1510</v>
      </c>
      <c r="L57" s="69" t="s">
        <v>1510</v>
      </c>
      <c r="M57" s="69" t="s">
        <v>1510</v>
      </c>
      <c r="N57" s="75"/>
      <c r="O57" s="69"/>
      <c r="P57" s="126"/>
      <c r="Q57" s="75"/>
      <c r="R57" s="69"/>
      <c r="S57" s="69"/>
      <c r="T57" s="69"/>
      <c r="U57" s="69"/>
      <c r="V57" s="69"/>
      <c r="W57" s="69"/>
      <c r="X57" s="116"/>
      <c r="Y57" s="639">
        <f t="shared" si="1"/>
        <v>945.00000000000011</v>
      </c>
      <c r="Z57" s="74">
        <f t="shared" si="2"/>
        <v>14445</v>
      </c>
    </row>
    <row r="58" spans="1:26" s="102" customFormat="1" x14ac:dyDescent="0.35">
      <c r="A58" s="69"/>
      <c r="B58" s="69"/>
      <c r="C58" s="69"/>
      <c r="D58" s="69"/>
      <c r="E58" s="69"/>
      <c r="F58" s="69"/>
      <c r="G58" s="69" t="s">
        <v>2671</v>
      </c>
      <c r="H58" s="69"/>
      <c r="I58" s="74">
        <v>13500</v>
      </c>
      <c r="J58" s="69" t="s">
        <v>1844</v>
      </c>
      <c r="K58" s="69" t="s">
        <v>1510</v>
      </c>
      <c r="L58" s="69" t="s">
        <v>1510</v>
      </c>
      <c r="M58" s="69" t="s">
        <v>1510</v>
      </c>
      <c r="N58" s="75"/>
      <c r="O58" s="69"/>
      <c r="P58" s="126"/>
      <c r="Q58" s="75"/>
      <c r="R58" s="69"/>
      <c r="S58" s="69"/>
      <c r="T58" s="69"/>
      <c r="U58" s="69"/>
      <c r="V58" s="69"/>
      <c r="W58" s="69"/>
      <c r="X58" s="116"/>
      <c r="Y58" s="639">
        <f t="shared" si="1"/>
        <v>945.00000000000011</v>
      </c>
      <c r="Z58" s="74">
        <f t="shared" si="2"/>
        <v>14445</v>
      </c>
    </row>
    <row r="59" spans="1:26" s="102" customFormat="1" x14ac:dyDescent="0.35">
      <c r="A59" s="69"/>
      <c r="B59" s="69"/>
      <c r="C59" s="69"/>
      <c r="D59" s="69"/>
      <c r="E59" s="69"/>
      <c r="F59" s="69"/>
      <c r="G59" s="69" t="s">
        <v>2672</v>
      </c>
      <c r="H59" s="69"/>
      <c r="I59" s="74">
        <v>13500</v>
      </c>
      <c r="J59" s="69" t="s">
        <v>2673</v>
      </c>
      <c r="K59" s="69" t="s">
        <v>1510</v>
      </c>
      <c r="L59" s="69" t="s">
        <v>1510</v>
      </c>
      <c r="M59" s="69" t="s">
        <v>1510</v>
      </c>
      <c r="N59" s="75"/>
      <c r="O59" s="69"/>
      <c r="P59" s="126"/>
      <c r="Q59" s="75"/>
      <c r="R59" s="69"/>
      <c r="S59" s="69"/>
      <c r="T59" s="69"/>
      <c r="U59" s="69"/>
      <c r="V59" s="69"/>
      <c r="W59" s="69"/>
      <c r="X59" s="116"/>
      <c r="Y59" s="639">
        <f t="shared" si="1"/>
        <v>945.00000000000011</v>
      </c>
      <c r="Z59" s="74">
        <f t="shared" si="2"/>
        <v>14445</v>
      </c>
    </row>
    <row r="60" spans="1:26" s="102" customFormat="1" x14ac:dyDescent="0.35">
      <c r="A60" s="69"/>
      <c r="B60" s="69"/>
      <c r="C60" s="69"/>
      <c r="D60" s="69"/>
      <c r="E60" s="69"/>
      <c r="F60" s="69"/>
      <c r="G60" s="69" t="s">
        <v>2674</v>
      </c>
      <c r="H60" s="69"/>
      <c r="I60" s="74">
        <v>13500</v>
      </c>
      <c r="J60" s="69" t="s">
        <v>2673</v>
      </c>
      <c r="K60" s="69" t="s">
        <v>1510</v>
      </c>
      <c r="L60" s="69" t="s">
        <v>1510</v>
      </c>
      <c r="M60" s="69" t="s">
        <v>1510</v>
      </c>
      <c r="N60" s="75"/>
      <c r="O60" s="69"/>
      <c r="P60" s="126"/>
      <c r="Q60" s="75"/>
      <c r="R60" s="69"/>
      <c r="S60" s="69"/>
      <c r="T60" s="69"/>
      <c r="U60" s="69"/>
      <c r="V60" s="69"/>
      <c r="W60" s="69"/>
      <c r="X60" s="116"/>
      <c r="Y60" s="639">
        <f t="shared" si="1"/>
        <v>945.00000000000011</v>
      </c>
      <c r="Z60" s="74">
        <f t="shared" si="2"/>
        <v>14445</v>
      </c>
    </row>
    <row r="61" spans="1:26" s="102" customFormat="1" x14ac:dyDescent="0.35">
      <c r="A61" s="69"/>
      <c r="B61" s="69"/>
      <c r="C61" s="69"/>
      <c r="D61" s="69"/>
      <c r="E61" s="69"/>
      <c r="F61" s="69"/>
      <c r="G61" s="69" t="s">
        <v>2675</v>
      </c>
      <c r="H61" s="69"/>
      <c r="I61" s="74">
        <v>13500</v>
      </c>
      <c r="J61" s="69" t="s">
        <v>2673</v>
      </c>
      <c r="K61" s="69" t="s">
        <v>1510</v>
      </c>
      <c r="L61" s="69" t="s">
        <v>1510</v>
      </c>
      <c r="M61" s="69" t="s">
        <v>1510</v>
      </c>
      <c r="N61" s="75"/>
      <c r="O61" s="69"/>
      <c r="P61" s="126"/>
      <c r="Q61" s="75"/>
      <c r="R61" s="69"/>
      <c r="S61" s="69"/>
      <c r="T61" s="69"/>
      <c r="U61" s="69"/>
      <c r="V61" s="69"/>
      <c r="W61" s="69"/>
      <c r="X61" s="116"/>
      <c r="Y61" s="639">
        <f t="shared" si="1"/>
        <v>945.00000000000011</v>
      </c>
      <c r="Z61" s="74">
        <f t="shared" si="2"/>
        <v>14445</v>
      </c>
    </row>
    <row r="62" spans="1:26" x14ac:dyDescent="0.35">
      <c r="A62" s="76"/>
      <c r="B62" s="76"/>
      <c r="C62" s="76"/>
      <c r="D62" s="76"/>
      <c r="E62" s="76"/>
      <c r="F62" s="117"/>
      <c r="G62" s="117" t="s">
        <v>2676</v>
      </c>
      <c r="H62" s="76"/>
      <c r="I62" s="118">
        <v>30000</v>
      </c>
      <c r="J62" s="76" t="s">
        <v>1082</v>
      </c>
      <c r="K62" s="76" t="s">
        <v>1082</v>
      </c>
      <c r="L62" s="76" t="s">
        <v>1082</v>
      </c>
      <c r="M62" s="76" t="s">
        <v>1082</v>
      </c>
      <c r="N62" s="119"/>
      <c r="O62" s="76"/>
      <c r="P62" s="122"/>
      <c r="Q62" s="119"/>
      <c r="R62" s="76"/>
      <c r="S62" s="76"/>
      <c r="T62" s="76"/>
      <c r="U62" s="76"/>
      <c r="V62" s="76"/>
      <c r="W62" s="76"/>
      <c r="X62" s="121"/>
      <c r="Y62" s="639">
        <f t="shared" si="1"/>
        <v>2100</v>
      </c>
      <c r="Z62" s="118">
        <f t="shared" si="2"/>
        <v>32100</v>
      </c>
    </row>
    <row r="63" spans="1:26" x14ac:dyDescent="0.35">
      <c r="A63" s="76"/>
      <c r="B63" s="76"/>
      <c r="C63" s="76"/>
      <c r="D63" s="76"/>
      <c r="E63" s="76"/>
      <c r="F63" s="117"/>
      <c r="G63" s="117" t="s">
        <v>2677</v>
      </c>
      <c r="H63" s="76"/>
      <c r="I63" s="118">
        <v>30000</v>
      </c>
      <c r="J63" s="76" t="s">
        <v>1082</v>
      </c>
      <c r="K63" s="76" t="s">
        <v>1082</v>
      </c>
      <c r="L63" s="76" t="s">
        <v>1082</v>
      </c>
      <c r="M63" s="76" t="s">
        <v>1082</v>
      </c>
      <c r="N63" s="119"/>
      <c r="O63" s="76"/>
      <c r="P63" s="122"/>
      <c r="Q63" s="119"/>
      <c r="R63" s="76"/>
      <c r="S63" s="76"/>
      <c r="T63" s="76"/>
      <c r="U63" s="76"/>
      <c r="V63" s="76"/>
      <c r="W63" s="76"/>
      <c r="X63" s="121"/>
      <c r="Y63" s="639">
        <f t="shared" si="1"/>
        <v>2100</v>
      </c>
      <c r="Z63" s="118">
        <f t="shared" si="2"/>
        <v>32100</v>
      </c>
    </row>
    <row r="64" spans="1:26" x14ac:dyDescent="0.35">
      <c r="A64" s="76"/>
      <c r="B64" s="76"/>
      <c r="C64" s="76"/>
      <c r="D64" s="76"/>
      <c r="E64" s="76"/>
      <c r="F64" s="117"/>
      <c r="G64" s="176" t="s">
        <v>2628</v>
      </c>
      <c r="H64" s="76"/>
      <c r="I64" s="124">
        <f>SUM(I56:I63)</f>
        <v>141000</v>
      </c>
      <c r="J64" s="76"/>
      <c r="K64" s="76"/>
      <c r="L64" s="76"/>
      <c r="M64" s="76"/>
      <c r="N64" s="119"/>
      <c r="O64" s="76"/>
      <c r="P64" s="122"/>
      <c r="Q64" s="119"/>
      <c r="R64" s="76"/>
      <c r="S64" s="76"/>
      <c r="T64" s="76"/>
      <c r="U64" s="76"/>
      <c r="V64" s="76"/>
      <c r="W64" s="76"/>
      <c r="X64" s="121"/>
      <c r="Y64" s="639">
        <f t="shared" si="1"/>
        <v>9870.0000000000018</v>
      </c>
      <c r="Z64" s="124">
        <f t="shared" si="2"/>
        <v>150870</v>
      </c>
    </row>
    <row r="65" spans="1:26" x14ac:dyDescent="0.35">
      <c r="A65" s="64"/>
      <c r="B65" s="64"/>
      <c r="C65" s="64"/>
      <c r="D65" s="64"/>
      <c r="E65" s="64"/>
      <c r="F65" s="66"/>
      <c r="G65" s="66" t="s">
        <v>2678</v>
      </c>
      <c r="H65" s="64"/>
      <c r="I65" s="67"/>
      <c r="J65" s="64"/>
      <c r="K65" s="159"/>
      <c r="L65" s="64"/>
      <c r="M65" s="127"/>
      <c r="N65" s="68"/>
      <c r="O65" s="64"/>
      <c r="P65" s="125"/>
      <c r="Q65" s="68"/>
      <c r="R65" s="64"/>
      <c r="S65" s="64"/>
      <c r="T65" s="64"/>
      <c r="U65" s="64"/>
      <c r="V65" s="64"/>
      <c r="W65" s="64"/>
      <c r="X65" s="115"/>
      <c r="Y65" s="639">
        <f t="shared" si="1"/>
        <v>0</v>
      </c>
      <c r="Z65" s="67">
        <f t="shared" si="2"/>
        <v>0</v>
      </c>
    </row>
    <row r="66" spans="1:26" x14ac:dyDescent="0.35">
      <c r="A66" s="76"/>
      <c r="B66" s="76"/>
      <c r="C66" s="76"/>
      <c r="D66" s="76"/>
      <c r="E66" s="76"/>
      <c r="F66" s="69"/>
      <c r="G66" s="69" t="s">
        <v>2679</v>
      </c>
      <c r="H66" s="69"/>
      <c r="I66" s="74">
        <v>20000</v>
      </c>
      <c r="J66" s="69" t="s">
        <v>2659</v>
      </c>
      <c r="K66" s="69" t="s">
        <v>1510</v>
      </c>
      <c r="L66" s="69" t="s">
        <v>1510</v>
      </c>
      <c r="M66" s="69" t="s">
        <v>1510</v>
      </c>
      <c r="N66" s="119"/>
      <c r="O66" s="76"/>
      <c r="P66" s="122"/>
      <c r="Q66" s="119"/>
      <c r="R66" s="76"/>
      <c r="S66" s="76"/>
      <c r="T66" s="76"/>
      <c r="U66" s="76"/>
      <c r="V66" s="76"/>
      <c r="W66" s="76"/>
      <c r="X66" s="121"/>
      <c r="Y66" s="639">
        <f t="shared" si="1"/>
        <v>1400.0000000000002</v>
      </c>
      <c r="Z66" s="74">
        <f t="shared" si="2"/>
        <v>21400</v>
      </c>
    </row>
    <row r="67" spans="1:26" x14ac:dyDescent="0.35">
      <c r="A67" s="76"/>
      <c r="B67" s="76"/>
      <c r="C67" s="76"/>
      <c r="D67" s="76"/>
      <c r="E67" s="76"/>
      <c r="F67" s="69"/>
      <c r="G67" s="69" t="s">
        <v>2680</v>
      </c>
      <c r="H67" s="69"/>
      <c r="I67" s="74">
        <v>20000</v>
      </c>
      <c r="J67" s="69" t="s">
        <v>2659</v>
      </c>
      <c r="K67" s="69" t="s">
        <v>1510</v>
      </c>
      <c r="L67" s="69" t="s">
        <v>1510</v>
      </c>
      <c r="M67" s="69" t="s">
        <v>1510</v>
      </c>
      <c r="N67" s="119"/>
      <c r="O67" s="76"/>
      <c r="P67" s="122"/>
      <c r="Q67" s="119"/>
      <c r="R67" s="76"/>
      <c r="S67" s="76"/>
      <c r="T67" s="76"/>
      <c r="U67" s="76"/>
      <c r="V67" s="76"/>
      <c r="W67" s="76"/>
      <c r="X67" s="121"/>
      <c r="Y67" s="639">
        <f t="shared" si="1"/>
        <v>1400.0000000000002</v>
      </c>
      <c r="Z67" s="74">
        <f t="shared" si="2"/>
        <v>21400</v>
      </c>
    </row>
    <row r="68" spans="1:26" x14ac:dyDescent="0.35">
      <c r="A68" s="76"/>
      <c r="B68" s="76"/>
      <c r="C68" s="76"/>
      <c r="D68" s="76"/>
      <c r="E68" s="76"/>
      <c r="F68" s="69"/>
      <c r="G68" s="69" t="s">
        <v>2681</v>
      </c>
      <c r="H68" s="69"/>
      <c r="I68" s="74">
        <v>20000</v>
      </c>
      <c r="J68" s="69" t="s">
        <v>2659</v>
      </c>
      <c r="K68" s="69" t="s">
        <v>1510</v>
      </c>
      <c r="L68" s="69" t="s">
        <v>1510</v>
      </c>
      <c r="M68" s="69" t="s">
        <v>1510</v>
      </c>
      <c r="N68" s="119"/>
      <c r="O68" s="76"/>
      <c r="P68" s="122"/>
      <c r="Q68" s="119"/>
      <c r="R68" s="76"/>
      <c r="S68" s="76"/>
      <c r="T68" s="76"/>
      <c r="U68" s="76"/>
      <c r="V68" s="76"/>
      <c r="W68" s="76"/>
      <c r="X68" s="121"/>
      <c r="Y68" s="639">
        <f t="shared" si="1"/>
        <v>1400.0000000000002</v>
      </c>
      <c r="Z68" s="74">
        <f t="shared" si="2"/>
        <v>21400</v>
      </c>
    </row>
    <row r="69" spans="1:26" x14ac:dyDescent="0.35">
      <c r="A69" s="76"/>
      <c r="B69" s="76"/>
      <c r="C69" s="76"/>
      <c r="D69" s="76"/>
      <c r="E69" s="76"/>
      <c r="F69" s="69"/>
      <c r="G69" s="69" t="s">
        <v>2682</v>
      </c>
      <c r="H69" s="69"/>
      <c r="I69" s="74">
        <v>20000</v>
      </c>
      <c r="J69" s="69" t="s">
        <v>2683</v>
      </c>
      <c r="K69" s="69" t="s">
        <v>1510</v>
      </c>
      <c r="L69" s="69" t="s">
        <v>1510</v>
      </c>
      <c r="M69" s="69" t="s">
        <v>1510</v>
      </c>
      <c r="N69" s="119"/>
      <c r="O69" s="76"/>
      <c r="P69" s="122"/>
      <c r="Q69" s="119"/>
      <c r="R69" s="76"/>
      <c r="S69" s="76"/>
      <c r="T69" s="76"/>
      <c r="U69" s="76"/>
      <c r="V69" s="76"/>
      <c r="W69" s="76"/>
      <c r="X69" s="121"/>
      <c r="Y69" s="639">
        <f t="shared" si="1"/>
        <v>1400.0000000000002</v>
      </c>
      <c r="Z69" s="74">
        <f t="shared" ref="Z69:Z100" si="3">I69+Y69</f>
        <v>21400</v>
      </c>
    </row>
    <row r="70" spans="1:26" x14ac:dyDescent="0.35">
      <c r="A70" s="76"/>
      <c r="B70" s="76"/>
      <c r="C70" s="76"/>
      <c r="D70" s="76"/>
      <c r="E70" s="76"/>
      <c r="F70" s="69"/>
      <c r="G70" s="69" t="s">
        <v>2684</v>
      </c>
      <c r="H70" s="69"/>
      <c r="I70" s="74">
        <v>20000</v>
      </c>
      <c r="J70" s="69" t="s">
        <v>2683</v>
      </c>
      <c r="K70" s="69" t="s">
        <v>1510</v>
      </c>
      <c r="L70" s="69" t="s">
        <v>1510</v>
      </c>
      <c r="M70" s="69" t="s">
        <v>1510</v>
      </c>
      <c r="N70" s="119"/>
      <c r="O70" s="76"/>
      <c r="P70" s="122"/>
      <c r="Q70" s="119"/>
      <c r="R70" s="76"/>
      <c r="S70" s="76"/>
      <c r="T70" s="76"/>
      <c r="U70" s="76"/>
      <c r="V70" s="76"/>
      <c r="W70" s="76"/>
      <c r="X70" s="121"/>
      <c r="Y70" s="639">
        <f t="shared" ref="Y70:Y133" si="4">I70*Y$4</f>
        <v>1400.0000000000002</v>
      </c>
      <c r="Z70" s="74">
        <f t="shared" si="3"/>
        <v>21400</v>
      </c>
    </row>
    <row r="71" spans="1:26" x14ac:dyDescent="0.35">
      <c r="A71" s="76"/>
      <c r="B71" s="76"/>
      <c r="C71" s="76"/>
      <c r="D71" s="76"/>
      <c r="E71" s="76"/>
      <c r="F71" s="69"/>
      <c r="G71" s="69" t="s">
        <v>2685</v>
      </c>
      <c r="H71" s="69"/>
      <c r="I71" s="74">
        <v>20000</v>
      </c>
      <c r="J71" s="69" t="s">
        <v>2683</v>
      </c>
      <c r="K71" s="69" t="s">
        <v>1510</v>
      </c>
      <c r="L71" s="69" t="s">
        <v>1510</v>
      </c>
      <c r="M71" s="69" t="s">
        <v>1510</v>
      </c>
      <c r="N71" s="119"/>
      <c r="O71" s="76"/>
      <c r="P71" s="122"/>
      <c r="Q71" s="119"/>
      <c r="R71" s="76"/>
      <c r="S71" s="76"/>
      <c r="T71" s="76"/>
      <c r="U71" s="76"/>
      <c r="V71" s="76"/>
      <c r="W71" s="76"/>
      <c r="X71" s="121"/>
      <c r="Y71" s="639">
        <f t="shared" si="4"/>
        <v>1400.0000000000002</v>
      </c>
      <c r="Z71" s="74">
        <f t="shared" si="3"/>
        <v>21400</v>
      </c>
    </row>
    <row r="72" spans="1:26" x14ac:dyDescent="0.35">
      <c r="A72" s="76"/>
      <c r="B72" s="76"/>
      <c r="C72" s="76"/>
      <c r="D72" s="76"/>
      <c r="E72" s="76"/>
      <c r="F72" s="69"/>
      <c r="G72" s="69" t="s">
        <v>2686</v>
      </c>
      <c r="H72" s="69"/>
      <c r="I72" s="74">
        <v>20000</v>
      </c>
      <c r="J72" s="69" t="s">
        <v>2659</v>
      </c>
      <c r="K72" s="69" t="s">
        <v>1510</v>
      </c>
      <c r="L72" s="69" t="s">
        <v>1510</v>
      </c>
      <c r="M72" s="69" t="s">
        <v>1510</v>
      </c>
      <c r="N72" s="119"/>
      <c r="O72" s="76"/>
      <c r="P72" s="122"/>
      <c r="Q72" s="119"/>
      <c r="R72" s="76"/>
      <c r="S72" s="76"/>
      <c r="T72" s="76"/>
      <c r="U72" s="76"/>
      <c r="V72" s="76"/>
      <c r="W72" s="76"/>
      <c r="X72" s="121"/>
      <c r="Y72" s="639">
        <f t="shared" si="4"/>
        <v>1400.0000000000002</v>
      </c>
      <c r="Z72" s="74">
        <f t="shared" si="3"/>
        <v>21400</v>
      </c>
    </row>
    <row r="73" spans="1:26" x14ac:dyDescent="0.35">
      <c r="A73" s="76"/>
      <c r="B73" s="76"/>
      <c r="C73" s="76"/>
      <c r="D73" s="76"/>
      <c r="E73" s="76"/>
      <c r="F73" s="69"/>
      <c r="G73" s="69" t="s">
        <v>2687</v>
      </c>
      <c r="H73" s="69"/>
      <c r="I73" s="74">
        <v>20000</v>
      </c>
      <c r="J73" s="69" t="s">
        <v>2659</v>
      </c>
      <c r="K73" s="69" t="s">
        <v>1510</v>
      </c>
      <c r="L73" s="69" t="s">
        <v>1510</v>
      </c>
      <c r="M73" s="69" t="s">
        <v>1510</v>
      </c>
      <c r="N73" s="119"/>
      <c r="O73" s="76"/>
      <c r="P73" s="122"/>
      <c r="Q73" s="119"/>
      <c r="R73" s="76"/>
      <c r="S73" s="76"/>
      <c r="T73" s="76"/>
      <c r="U73" s="76"/>
      <c r="V73" s="76"/>
      <c r="W73" s="76"/>
      <c r="X73" s="121"/>
      <c r="Y73" s="639">
        <f t="shared" si="4"/>
        <v>1400.0000000000002</v>
      </c>
      <c r="Z73" s="74">
        <f t="shared" si="3"/>
        <v>21400</v>
      </c>
    </row>
    <row r="74" spans="1:26" x14ac:dyDescent="0.35">
      <c r="A74" s="76"/>
      <c r="B74" s="76"/>
      <c r="C74" s="76"/>
      <c r="D74" s="76"/>
      <c r="E74" s="76"/>
      <c r="F74" s="69"/>
      <c r="G74" s="69" t="s">
        <v>2688</v>
      </c>
      <c r="H74" s="69"/>
      <c r="I74" s="74">
        <v>20000</v>
      </c>
      <c r="J74" s="69" t="s">
        <v>2659</v>
      </c>
      <c r="K74" s="69" t="s">
        <v>1510</v>
      </c>
      <c r="L74" s="69" t="s">
        <v>1510</v>
      </c>
      <c r="M74" s="69" t="s">
        <v>1510</v>
      </c>
      <c r="N74" s="119"/>
      <c r="O74" s="76"/>
      <c r="P74" s="122"/>
      <c r="Q74" s="119"/>
      <c r="R74" s="76"/>
      <c r="S74" s="76"/>
      <c r="T74" s="76"/>
      <c r="U74" s="76"/>
      <c r="V74" s="76"/>
      <c r="W74" s="76"/>
      <c r="X74" s="121"/>
      <c r="Y74" s="639">
        <f t="shared" si="4"/>
        <v>1400.0000000000002</v>
      </c>
      <c r="Z74" s="74">
        <f t="shared" si="3"/>
        <v>21400</v>
      </c>
    </row>
    <row r="75" spans="1:26" x14ac:dyDescent="0.35">
      <c r="A75" s="76"/>
      <c r="B75" s="76"/>
      <c r="C75" s="76"/>
      <c r="D75" s="76"/>
      <c r="E75" s="76"/>
      <c r="F75" s="69"/>
      <c r="G75" s="69" t="s">
        <v>2689</v>
      </c>
      <c r="H75" s="69"/>
      <c r="I75" s="74">
        <v>20000</v>
      </c>
      <c r="J75" s="69" t="s">
        <v>2673</v>
      </c>
      <c r="K75" s="69" t="s">
        <v>1510</v>
      </c>
      <c r="L75" s="69" t="s">
        <v>1510</v>
      </c>
      <c r="M75" s="69" t="s">
        <v>1510</v>
      </c>
      <c r="N75" s="119"/>
      <c r="O75" s="76"/>
      <c r="P75" s="122"/>
      <c r="Q75" s="119"/>
      <c r="R75" s="76"/>
      <c r="S75" s="76"/>
      <c r="T75" s="76"/>
      <c r="U75" s="76"/>
      <c r="V75" s="76"/>
      <c r="W75" s="76"/>
      <c r="X75" s="121"/>
      <c r="Y75" s="639">
        <f t="shared" si="4"/>
        <v>1400.0000000000002</v>
      </c>
      <c r="Z75" s="74">
        <f t="shared" si="3"/>
        <v>21400</v>
      </c>
    </row>
    <row r="76" spans="1:26" x14ac:dyDescent="0.35">
      <c r="A76" s="76"/>
      <c r="B76" s="76"/>
      <c r="C76" s="76"/>
      <c r="D76" s="76"/>
      <c r="E76" s="76"/>
      <c r="F76" s="69"/>
      <c r="G76" s="69" t="s">
        <v>2690</v>
      </c>
      <c r="H76" s="69"/>
      <c r="I76" s="74">
        <v>20000</v>
      </c>
      <c r="J76" s="69" t="s">
        <v>2673</v>
      </c>
      <c r="K76" s="69" t="s">
        <v>1510</v>
      </c>
      <c r="L76" s="69" t="s">
        <v>1510</v>
      </c>
      <c r="M76" s="69" t="s">
        <v>1510</v>
      </c>
      <c r="N76" s="119"/>
      <c r="O76" s="76"/>
      <c r="P76" s="122"/>
      <c r="Q76" s="119"/>
      <c r="R76" s="76"/>
      <c r="S76" s="76"/>
      <c r="T76" s="76"/>
      <c r="U76" s="76"/>
      <c r="V76" s="76"/>
      <c r="W76" s="76"/>
      <c r="X76" s="121"/>
      <c r="Y76" s="639">
        <f t="shared" si="4"/>
        <v>1400.0000000000002</v>
      </c>
      <c r="Z76" s="74">
        <f t="shared" si="3"/>
        <v>21400</v>
      </c>
    </row>
    <row r="77" spans="1:26" x14ac:dyDescent="0.35">
      <c r="A77" s="76"/>
      <c r="B77" s="76"/>
      <c r="C77" s="76"/>
      <c r="D77" s="76"/>
      <c r="E77" s="76"/>
      <c r="F77" s="69"/>
      <c r="G77" s="69" t="s">
        <v>2691</v>
      </c>
      <c r="H77" s="69"/>
      <c r="I77" s="74">
        <v>20000</v>
      </c>
      <c r="J77" s="69" t="s">
        <v>2673</v>
      </c>
      <c r="K77" s="69" t="s">
        <v>1510</v>
      </c>
      <c r="L77" s="69" t="s">
        <v>1510</v>
      </c>
      <c r="M77" s="69" t="s">
        <v>1510</v>
      </c>
      <c r="N77" s="119"/>
      <c r="O77" s="76"/>
      <c r="P77" s="122"/>
      <c r="Q77" s="119"/>
      <c r="R77" s="76"/>
      <c r="S77" s="76"/>
      <c r="T77" s="76"/>
      <c r="U77" s="76"/>
      <c r="V77" s="76"/>
      <c r="W77" s="76"/>
      <c r="X77" s="121"/>
      <c r="Y77" s="639">
        <f t="shared" si="4"/>
        <v>1400.0000000000002</v>
      </c>
      <c r="Z77" s="74">
        <f t="shared" si="3"/>
        <v>21400</v>
      </c>
    </row>
    <row r="78" spans="1:26" x14ac:dyDescent="0.35">
      <c r="A78" s="76"/>
      <c r="B78" s="76"/>
      <c r="C78" s="76"/>
      <c r="D78" s="76"/>
      <c r="E78" s="76"/>
      <c r="F78" s="69"/>
      <c r="G78" s="176" t="s">
        <v>2628</v>
      </c>
      <c r="H78" s="69"/>
      <c r="I78" s="87">
        <f>SUM(I66:I77)</f>
        <v>240000</v>
      </c>
      <c r="J78" s="69"/>
      <c r="K78" s="69"/>
      <c r="L78" s="69"/>
      <c r="M78" s="69"/>
      <c r="N78" s="119"/>
      <c r="O78" s="76"/>
      <c r="P78" s="122"/>
      <c r="Q78" s="119"/>
      <c r="R78" s="76"/>
      <c r="S78" s="76"/>
      <c r="T78" s="76"/>
      <c r="U78" s="76"/>
      <c r="V78" s="76"/>
      <c r="W78" s="76"/>
      <c r="X78" s="121"/>
      <c r="Y78" s="639">
        <f t="shared" si="4"/>
        <v>16800</v>
      </c>
      <c r="Z78" s="87">
        <f t="shared" si="3"/>
        <v>256800</v>
      </c>
    </row>
    <row r="79" spans="1:26" x14ac:dyDescent="0.35">
      <c r="A79" s="64"/>
      <c r="B79" s="64"/>
      <c r="C79" s="64"/>
      <c r="D79" s="64"/>
      <c r="E79" s="64"/>
      <c r="F79" s="66"/>
      <c r="G79" s="66" t="s">
        <v>2692</v>
      </c>
      <c r="H79" s="64"/>
      <c r="I79" s="67"/>
      <c r="J79" s="64"/>
      <c r="K79" s="159"/>
      <c r="L79" s="64"/>
      <c r="M79" s="127"/>
      <c r="N79" s="68"/>
      <c r="O79" s="64"/>
      <c r="P79" s="125"/>
      <c r="Q79" s="68"/>
      <c r="R79" s="64"/>
      <c r="S79" s="64"/>
      <c r="T79" s="64"/>
      <c r="U79" s="64"/>
      <c r="V79" s="64"/>
      <c r="W79" s="64"/>
      <c r="X79" s="115"/>
      <c r="Y79" s="639">
        <f t="shared" si="4"/>
        <v>0</v>
      </c>
      <c r="Z79" s="67">
        <f t="shared" si="3"/>
        <v>0</v>
      </c>
    </row>
    <row r="80" spans="1:26" x14ac:dyDescent="0.35">
      <c r="A80" s="76"/>
      <c r="B80" s="76"/>
      <c r="C80" s="76"/>
      <c r="D80" s="76"/>
      <c r="E80" s="76"/>
      <c r="F80" s="117"/>
      <c r="G80" s="117" t="s">
        <v>2693</v>
      </c>
      <c r="H80" s="76"/>
      <c r="I80" s="118">
        <v>70000</v>
      </c>
      <c r="J80" s="76"/>
      <c r="K80" s="145"/>
      <c r="L80" s="76"/>
      <c r="M80" s="120"/>
      <c r="N80" s="119"/>
      <c r="O80" s="76"/>
      <c r="P80" s="122"/>
      <c r="Q80" s="119"/>
      <c r="R80" s="76"/>
      <c r="S80" s="76"/>
      <c r="T80" s="76"/>
      <c r="U80" s="76"/>
      <c r="V80" s="76"/>
      <c r="W80" s="76"/>
      <c r="X80" s="121"/>
      <c r="Y80" s="639">
        <f t="shared" si="4"/>
        <v>4900.0000000000009</v>
      </c>
      <c r="Z80" s="118">
        <f t="shared" si="3"/>
        <v>74900</v>
      </c>
    </row>
    <row r="81" spans="1:26" x14ac:dyDescent="0.35">
      <c r="A81" s="76"/>
      <c r="B81" s="76"/>
      <c r="C81" s="76"/>
      <c r="D81" s="76"/>
      <c r="E81" s="76"/>
      <c r="F81" s="117"/>
      <c r="G81" s="117" t="s">
        <v>2694</v>
      </c>
      <c r="H81" s="76"/>
      <c r="I81" s="118">
        <v>60000</v>
      </c>
      <c r="J81" s="76"/>
      <c r="K81" s="145"/>
      <c r="L81" s="76"/>
      <c r="M81" s="120"/>
      <c r="N81" s="119"/>
      <c r="O81" s="76"/>
      <c r="P81" s="122"/>
      <c r="Q81" s="119"/>
      <c r="R81" s="76"/>
      <c r="S81" s="76"/>
      <c r="T81" s="76"/>
      <c r="U81" s="76"/>
      <c r="V81" s="76"/>
      <c r="W81" s="76"/>
      <c r="X81" s="121"/>
      <c r="Y81" s="639">
        <f t="shared" si="4"/>
        <v>4200</v>
      </c>
      <c r="Z81" s="118">
        <f t="shared" si="3"/>
        <v>64200</v>
      </c>
    </row>
    <row r="82" spans="1:26" x14ac:dyDescent="0.35">
      <c r="A82" s="76"/>
      <c r="B82" s="76"/>
      <c r="C82" s="76"/>
      <c r="D82" s="76"/>
      <c r="E82" s="76"/>
      <c r="F82" s="117"/>
      <c r="G82" s="117" t="s">
        <v>2695</v>
      </c>
      <c r="H82" s="76"/>
      <c r="I82" s="118">
        <v>70000</v>
      </c>
      <c r="J82" s="76"/>
      <c r="K82" s="145"/>
      <c r="L82" s="76"/>
      <c r="M82" s="120"/>
      <c r="N82" s="119"/>
      <c r="O82" s="76"/>
      <c r="P82" s="122"/>
      <c r="Q82" s="119"/>
      <c r="R82" s="76"/>
      <c r="S82" s="76"/>
      <c r="T82" s="76"/>
      <c r="U82" s="76"/>
      <c r="V82" s="76"/>
      <c r="W82" s="76"/>
      <c r="X82" s="121"/>
      <c r="Y82" s="639">
        <f t="shared" si="4"/>
        <v>4900.0000000000009</v>
      </c>
      <c r="Z82" s="118">
        <f t="shared" si="3"/>
        <v>74900</v>
      </c>
    </row>
    <row r="83" spans="1:26" x14ac:dyDescent="0.35">
      <c r="A83" s="76"/>
      <c r="B83" s="76"/>
      <c r="C83" s="76"/>
      <c r="D83" s="76"/>
      <c r="E83" s="76"/>
      <c r="F83" s="117"/>
      <c r="G83" s="117" t="s">
        <v>2696</v>
      </c>
      <c r="H83" s="76"/>
      <c r="I83" s="118">
        <v>60000</v>
      </c>
      <c r="J83" s="76"/>
      <c r="K83" s="145"/>
      <c r="L83" s="76"/>
      <c r="M83" s="120"/>
      <c r="N83" s="119"/>
      <c r="O83" s="76"/>
      <c r="P83" s="122"/>
      <c r="Q83" s="119"/>
      <c r="R83" s="76"/>
      <c r="S83" s="76"/>
      <c r="T83" s="76"/>
      <c r="U83" s="76"/>
      <c r="V83" s="76"/>
      <c r="W83" s="76"/>
      <c r="X83" s="121"/>
      <c r="Y83" s="639">
        <f t="shared" si="4"/>
        <v>4200</v>
      </c>
      <c r="Z83" s="118">
        <f t="shared" si="3"/>
        <v>64200</v>
      </c>
    </row>
    <row r="84" spans="1:26" x14ac:dyDescent="0.35">
      <c r="A84" s="76"/>
      <c r="B84" s="76"/>
      <c r="C84" s="76"/>
      <c r="D84" s="76"/>
      <c r="E84" s="76"/>
      <c r="F84" s="117"/>
      <c r="G84" s="176" t="s">
        <v>2628</v>
      </c>
      <c r="H84" s="76"/>
      <c r="I84" s="124">
        <f>SUM(I80:I83)</f>
        <v>260000</v>
      </c>
      <c r="J84" s="76"/>
      <c r="K84" s="145"/>
      <c r="L84" s="76"/>
      <c r="M84" s="120"/>
      <c r="N84" s="119"/>
      <c r="O84" s="76"/>
      <c r="P84" s="122"/>
      <c r="Q84" s="119"/>
      <c r="R84" s="76"/>
      <c r="S84" s="76"/>
      <c r="T84" s="76"/>
      <c r="U84" s="76"/>
      <c r="V84" s="76"/>
      <c r="W84" s="76"/>
      <c r="X84" s="121"/>
      <c r="Y84" s="639">
        <f t="shared" si="4"/>
        <v>18200</v>
      </c>
      <c r="Z84" s="124">
        <f t="shared" si="3"/>
        <v>278200</v>
      </c>
    </row>
    <row r="85" spans="1:26" x14ac:dyDescent="0.35">
      <c r="A85" s="64"/>
      <c r="B85" s="64"/>
      <c r="C85" s="64"/>
      <c r="D85" s="64"/>
      <c r="E85" s="64"/>
      <c r="F85" s="89"/>
      <c r="G85" s="89" t="s">
        <v>2697</v>
      </c>
      <c r="H85" s="64"/>
      <c r="I85" s="67"/>
      <c r="J85" s="64"/>
      <c r="K85" s="159"/>
      <c r="L85" s="64"/>
      <c r="M85" s="68"/>
      <c r="N85" s="68"/>
      <c r="O85" s="64"/>
      <c r="P85" s="64"/>
      <c r="Q85" s="68"/>
      <c r="R85" s="64"/>
      <c r="S85" s="64"/>
      <c r="T85" s="64"/>
      <c r="U85" s="64"/>
      <c r="V85" s="64"/>
      <c r="W85" s="64"/>
      <c r="X85" s="115"/>
      <c r="Y85" s="639">
        <f t="shared" si="4"/>
        <v>0</v>
      </c>
      <c r="Z85" s="67">
        <f t="shared" si="3"/>
        <v>0</v>
      </c>
    </row>
    <row r="86" spans="1:26" x14ac:dyDescent="0.35">
      <c r="A86" s="76"/>
      <c r="B86" s="76"/>
      <c r="C86" s="76"/>
      <c r="D86" s="76"/>
      <c r="E86" s="76"/>
      <c r="F86" s="73"/>
      <c r="G86" s="117" t="s">
        <v>2698</v>
      </c>
      <c r="H86" s="76"/>
      <c r="I86" s="118">
        <v>150000</v>
      </c>
      <c r="J86" s="76" t="s">
        <v>1062</v>
      </c>
      <c r="K86" s="163" t="s">
        <v>1063</v>
      </c>
      <c r="L86" s="76" t="s">
        <v>1064</v>
      </c>
      <c r="M86" s="119">
        <v>3132940157</v>
      </c>
      <c r="N86" s="119"/>
      <c r="O86" s="76"/>
      <c r="P86" s="76" t="s">
        <v>1065</v>
      </c>
      <c r="Q86" s="119" t="s">
        <v>1066</v>
      </c>
      <c r="R86" s="76"/>
      <c r="S86" s="76"/>
      <c r="T86" s="76"/>
      <c r="U86" s="76"/>
      <c r="V86" s="76"/>
      <c r="W86" s="76"/>
      <c r="X86" s="121"/>
      <c r="Y86" s="639">
        <f t="shared" si="4"/>
        <v>10500.000000000002</v>
      </c>
      <c r="Z86" s="118">
        <f t="shared" si="3"/>
        <v>160500</v>
      </c>
    </row>
    <row r="87" spans="1:26" x14ac:dyDescent="0.35">
      <c r="A87" s="76"/>
      <c r="B87" s="76"/>
      <c r="C87" s="76"/>
      <c r="D87" s="76"/>
      <c r="E87" s="76"/>
      <c r="F87" s="81"/>
      <c r="G87" s="117" t="s">
        <v>2699</v>
      </c>
      <c r="H87" s="76"/>
      <c r="I87" s="118">
        <v>150000</v>
      </c>
      <c r="J87" s="76" t="s">
        <v>1671</v>
      </c>
      <c r="K87" s="163" t="s">
        <v>1063</v>
      </c>
      <c r="L87" s="76" t="s">
        <v>2700</v>
      </c>
      <c r="M87" s="119" t="s">
        <v>2701</v>
      </c>
      <c r="N87" s="119"/>
      <c r="O87" s="76"/>
      <c r="P87" s="76"/>
      <c r="Q87" s="119"/>
      <c r="R87" s="76"/>
      <c r="S87" s="76"/>
      <c r="T87" s="76"/>
      <c r="U87" s="76"/>
      <c r="V87" s="76"/>
      <c r="W87" s="76"/>
      <c r="X87" s="121"/>
      <c r="Y87" s="639">
        <f t="shared" si="4"/>
        <v>10500.000000000002</v>
      </c>
      <c r="Z87" s="118">
        <f t="shared" si="3"/>
        <v>160500</v>
      </c>
    </row>
    <row r="88" spans="1:26" x14ac:dyDescent="0.35">
      <c r="A88" s="76"/>
      <c r="B88" s="76"/>
      <c r="C88" s="76"/>
      <c r="D88" s="76"/>
      <c r="E88" s="76"/>
      <c r="F88" s="81"/>
      <c r="G88" s="117" t="s">
        <v>2702</v>
      </c>
      <c r="H88" s="76"/>
      <c r="I88" s="118">
        <v>150000</v>
      </c>
      <c r="J88" s="76" t="s">
        <v>1671</v>
      </c>
      <c r="K88" s="163" t="s">
        <v>1063</v>
      </c>
      <c r="L88" s="76" t="s">
        <v>2700</v>
      </c>
      <c r="M88" s="119" t="s">
        <v>2703</v>
      </c>
      <c r="N88" s="119"/>
      <c r="O88" s="76"/>
      <c r="P88" s="76"/>
      <c r="Q88" s="119"/>
      <c r="R88" s="76"/>
      <c r="S88" s="76"/>
      <c r="T88" s="76"/>
      <c r="U88" s="76"/>
      <c r="V88" s="76"/>
      <c r="W88" s="76"/>
      <c r="X88" s="121"/>
      <c r="Y88" s="639">
        <f t="shared" si="4"/>
        <v>10500.000000000002</v>
      </c>
      <c r="Z88" s="118">
        <f t="shared" si="3"/>
        <v>160500</v>
      </c>
    </row>
    <row r="89" spans="1:26" x14ac:dyDescent="0.35">
      <c r="A89" s="76"/>
      <c r="B89" s="76"/>
      <c r="C89" s="76"/>
      <c r="D89" s="76"/>
      <c r="E89" s="76"/>
      <c r="F89" s="81"/>
      <c r="G89" s="117" t="s">
        <v>2704</v>
      </c>
      <c r="H89" s="76"/>
      <c r="I89" s="118">
        <v>150000</v>
      </c>
      <c r="J89" s="76" t="s">
        <v>1671</v>
      </c>
      <c r="K89" s="163" t="s">
        <v>1063</v>
      </c>
      <c r="L89" s="76" t="s">
        <v>1063</v>
      </c>
      <c r="M89" s="119" t="s">
        <v>2705</v>
      </c>
      <c r="N89" s="119"/>
      <c r="O89" s="76"/>
      <c r="P89" s="76"/>
      <c r="Q89" s="119"/>
      <c r="R89" s="76"/>
      <c r="S89" s="76"/>
      <c r="T89" s="76"/>
      <c r="U89" s="76"/>
      <c r="V89" s="76"/>
      <c r="W89" s="76"/>
      <c r="X89" s="121"/>
      <c r="Y89" s="639">
        <f t="shared" si="4"/>
        <v>10500.000000000002</v>
      </c>
      <c r="Z89" s="118">
        <f t="shared" si="3"/>
        <v>160500</v>
      </c>
    </row>
    <row r="90" spans="1:26" x14ac:dyDescent="0.35">
      <c r="A90" s="76"/>
      <c r="B90" s="76"/>
      <c r="C90" s="76"/>
      <c r="D90" s="76"/>
      <c r="E90" s="76"/>
      <c r="F90" s="117"/>
      <c r="G90" s="117" t="s">
        <v>2706</v>
      </c>
      <c r="H90" s="76"/>
      <c r="I90" s="118">
        <v>150000</v>
      </c>
      <c r="J90" s="76" t="s">
        <v>1062</v>
      </c>
      <c r="K90" s="163" t="s">
        <v>1063</v>
      </c>
      <c r="L90" s="76" t="s">
        <v>1064</v>
      </c>
      <c r="M90" s="119">
        <v>3132940155</v>
      </c>
      <c r="N90" s="119"/>
      <c r="O90" s="76"/>
      <c r="P90" s="76"/>
      <c r="Q90" s="119"/>
      <c r="R90" s="76"/>
      <c r="S90" s="76"/>
      <c r="T90" s="76"/>
      <c r="U90" s="76"/>
      <c r="V90" s="76"/>
      <c r="W90" s="76"/>
      <c r="X90" s="121"/>
      <c r="Y90" s="639">
        <f t="shared" si="4"/>
        <v>10500.000000000002</v>
      </c>
      <c r="Z90" s="118">
        <f t="shared" si="3"/>
        <v>160500</v>
      </c>
    </row>
    <row r="91" spans="1:26" x14ac:dyDescent="0.35">
      <c r="A91" s="76"/>
      <c r="B91" s="76"/>
      <c r="C91" s="76"/>
      <c r="D91" s="76"/>
      <c r="E91" s="76"/>
      <c r="F91" s="117"/>
      <c r="G91" s="117" t="s">
        <v>2707</v>
      </c>
      <c r="H91" s="76"/>
      <c r="I91" s="118">
        <v>150000</v>
      </c>
      <c r="J91" s="76" t="s">
        <v>1671</v>
      </c>
      <c r="K91" s="163" t="s">
        <v>1063</v>
      </c>
      <c r="L91" s="76" t="s">
        <v>2700</v>
      </c>
      <c r="M91" s="128" t="s">
        <v>2708</v>
      </c>
      <c r="N91" s="119"/>
      <c r="O91" s="76"/>
      <c r="P91" s="76"/>
      <c r="Q91" s="119"/>
      <c r="R91" s="76"/>
      <c r="S91" s="76"/>
      <c r="T91" s="76"/>
      <c r="U91" s="76"/>
      <c r="V91" s="76"/>
      <c r="W91" s="76"/>
      <c r="X91" s="121"/>
      <c r="Y91" s="639">
        <f t="shared" si="4"/>
        <v>10500.000000000002</v>
      </c>
      <c r="Z91" s="118">
        <f t="shared" si="3"/>
        <v>160500</v>
      </c>
    </row>
    <row r="92" spans="1:26" x14ac:dyDescent="0.35">
      <c r="A92" s="76"/>
      <c r="B92" s="76"/>
      <c r="C92" s="76"/>
      <c r="D92" s="76"/>
      <c r="E92" s="76"/>
      <c r="F92" s="117"/>
      <c r="G92" s="117" t="s">
        <v>2709</v>
      </c>
      <c r="H92" s="76"/>
      <c r="I92" s="118">
        <v>150000</v>
      </c>
      <c r="J92" s="76" t="s">
        <v>1671</v>
      </c>
      <c r="K92" s="163" t="s">
        <v>1063</v>
      </c>
      <c r="L92" s="76" t="s">
        <v>2700</v>
      </c>
      <c r="M92" s="128" t="s">
        <v>2710</v>
      </c>
      <c r="N92" s="119"/>
      <c r="O92" s="76"/>
      <c r="P92" s="76"/>
      <c r="Q92" s="119"/>
      <c r="R92" s="76"/>
      <c r="S92" s="76"/>
      <c r="T92" s="76"/>
      <c r="U92" s="76"/>
      <c r="V92" s="76"/>
      <c r="W92" s="76"/>
      <c r="X92" s="121"/>
      <c r="Y92" s="639">
        <f t="shared" si="4"/>
        <v>10500.000000000002</v>
      </c>
      <c r="Z92" s="118">
        <f t="shared" si="3"/>
        <v>160500</v>
      </c>
    </row>
    <row r="93" spans="1:26" x14ac:dyDescent="0.35">
      <c r="A93" s="76"/>
      <c r="B93" s="76"/>
      <c r="C93" s="76"/>
      <c r="D93" s="76"/>
      <c r="E93" s="76"/>
      <c r="F93" s="117"/>
      <c r="G93" s="117" t="s">
        <v>2711</v>
      </c>
      <c r="H93" s="76"/>
      <c r="I93" s="118">
        <v>150000</v>
      </c>
      <c r="J93" s="76" t="s">
        <v>1671</v>
      </c>
      <c r="K93" s="163" t="s">
        <v>1063</v>
      </c>
      <c r="L93" s="76" t="s">
        <v>1063</v>
      </c>
      <c r="M93" s="119" t="s">
        <v>2712</v>
      </c>
      <c r="N93" s="119"/>
      <c r="O93" s="76"/>
      <c r="P93" s="76"/>
      <c r="Q93" s="119"/>
      <c r="R93" s="76"/>
      <c r="S93" s="76"/>
      <c r="T93" s="76"/>
      <c r="U93" s="76"/>
      <c r="V93" s="76"/>
      <c r="W93" s="76"/>
      <c r="X93" s="121"/>
      <c r="Y93" s="639">
        <f t="shared" si="4"/>
        <v>10500.000000000002</v>
      </c>
      <c r="Z93" s="118">
        <f t="shared" si="3"/>
        <v>160500</v>
      </c>
    </row>
    <row r="94" spans="1:26" x14ac:dyDescent="0.35">
      <c r="A94" s="76"/>
      <c r="B94" s="76"/>
      <c r="C94" s="76"/>
      <c r="D94" s="76"/>
      <c r="E94" s="76"/>
      <c r="F94" s="117"/>
      <c r="G94" s="117" t="s">
        <v>2713</v>
      </c>
      <c r="H94" s="76"/>
      <c r="I94" s="118">
        <v>200000</v>
      </c>
      <c r="J94" s="76" t="s">
        <v>1671</v>
      </c>
      <c r="K94" s="163" t="s">
        <v>1063</v>
      </c>
      <c r="L94" s="76" t="s">
        <v>2714</v>
      </c>
      <c r="M94" s="119">
        <v>8601139</v>
      </c>
      <c r="N94" s="119"/>
      <c r="O94" s="76"/>
      <c r="P94" s="76"/>
      <c r="Q94" s="119"/>
      <c r="R94" s="76"/>
      <c r="S94" s="76"/>
      <c r="T94" s="76"/>
      <c r="U94" s="76"/>
      <c r="V94" s="76"/>
      <c r="W94" s="69"/>
      <c r="X94" s="116"/>
      <c r="Y94" s="639">
        <f t="shared" si="4"/>
        <v>14000.000000000002</v>
      </c>
      <c r="Z94" s="118">
        <f t="shared" si="3"/>
        <v>214000</v>
      </c>
    </row>
    <row r="95" spans="1:26" x14ac:dyDescent="0.35">
      <c r="A95" s="76"/>
      <c r="B95" s="76"/>
      <c r="C95" s="76"/>
      <c r="D95" s="76"/>
      <c r="E95" s="76"/>
      <c r="F95" s="117"/>
      <c r="G95" s="117" t="s">
        <v>2715</v>
      </c>
      <c r="H95" s="76"/>
      <c r="I95" s="118">
        <v>200000</v>
      </c>
      <c r="J95" s="76" t="s">
        <v>1671</v>
      </c>
      <c r="K95" s="163" t="s">
        <v>1063</v>
      </c>
      <c r="L95" s="76" t="s">
        <v>2716</v>
      </c>
      <c r="M95" s="119" t="s">
        <v>2717</v>
      </c>
      <c r="N95" s="119"/>
      <c r="O95" s="76"/>
      <c r="P95" s="76"/>
      <c r="Q95" s="119"/>
      <c r="R95" s="76"/>
      <c r="S95" s="76"/>
      <c r="T95" s="76"/>
      <c r="U95" s="76"/>
      <c r="V95" s="76"/>
      <c r="W95" s="76"/>
      <c r="X95" s="121"/>
      <c r="Y95" s="639">
        <f t="shared" si="4"/>
        <v>14000.000000000002</v>
      </c>
      <c r="Z95" s="118">
        <f t="shared" si="3"/>
        <v>214000</v>
      </c>
    </row>
    <row r="96" spans="1:26" x14ac:dyDescent="0.35">
      <c r="A96" s="76"/>
      <c r="B96" s="76"/>
      <c r="C96" s="76"/>
      <c r="D96" s="76"/>
      <c r="E96" s="76"/>
      <c r="F96" s="117"/>
      <c r="G96" s="117" t="s">
        <v>2718</v>
      </c>
      <c r="H96" s="76"/>
      <c r="I96" s="118">
        <v>200000</v>
      </c>
      <c r="J96" s="76" t="s">
        <v>1671</v>
      </c>
      <c r="K96" s="163" t="s">
        <v>1063</v>
      </c>
      <c r="L96" s="76" t="s">
        <v>2700</v>
      </c>
      <c r="M96" s="187" t="s">
        <v>2719</v>
      </c>
      <c r="N96" s="119"/>
      <c r="O96" s="76"/>
      <c r="P96" s="76"/>
      <c r="Q96" s="119"/>
      <c r="R96" s="76"/>
      <c r="S96" s="76"/>
      <c r="T96" s="76"/>
      <c r="U96" s="76"/>
      <c r="V96" s="76"/>
      <c r="W96" s="76"/>
      <c r="X96" s="121"/>
      <c r="Y96" s="639">
        <f t="shared" si="4"/>
        <v>14000.000000000002</v>
      </c>
      <c r="Z96" s="118">
        <f t="shared" si="3"/>
        <v>214000</v>
      </c>
    </row>
    <row r="97" spans="1:26" x14ac:dyDescent="0.35">
      <c r="A97" s="76"/>
      <c r="B97" s="76"/>
      <c r="C97" s="76"/>
      <c r="D97" s="76"/>
      <c r="E97" s="76"/>
      <c r="F97" s="117"/>
      <c r="G97" s="117" t="s">
        <v>2720</v>
      </c>
      <c r="H97" s="76"/>
      <c r="I97" s="118">
        <v>200000</v>
      </c>
      <c r="J97" s="76" t="s">
        <v>1671</v>
      </c>
      <c r="K97" s="163" t="s">
        <v>1063</v>
      </c>
      <c r="L97" s="76" t="s">
        <v>2721</v>
      </c>
      <c r="M97" s="119" t="s">
        <v>2722</v>
      </c>
      <c r="N97" s="119"/>
      <c r="O97" s="76"/>
      <c r="P97" s="76"/>
      <c r="Q97" s="119"/>
      <c r="R97" s="76"/>
      <c r="S97" s="76"/>
      <c r="T97" s="76"/>
      <c r="U97" s="76"/>
      <c r="V97" s="76"/>
      <c r="W97" s="76"/>
      <c r="X97" s="121"/>
      <c r="Y97" s="639">
        <f t="shared" si="4"/>
        <v>14000.000000000002</v>
      </c>
      <c r="Z97" s="118">
        <f t="shared" si="3"/>
        <v>214000</v>
      </c>
    </row>
    <row r="98" spans="1:26" x14ac:dyDescent="0.35">
      <c r="A98" s="76"/>
      <c r="B98" s="76"/>
      <c r="C98" s="76"/>
      <c r="D98" s="76"/>
      <c r="E98" s="76"/>
      <c r="F98" s="117"/>
      <c r="G98" s="117" t="s">
        <v>2723</v>
      </c>
      <c r="H98" s="76"/>
      <c r="I98" s="118">
        <v>200000</v>
      </c>
      <c r="J98" s="76" t="s">
        <v>1671</v>
      </c>
      <c r="K98" s="163" t="s">
        <v>1063</v>
      </c>
      <c r="L98" s="76" t="s">
        <v>2724</v>
      </c>
      <c r="M98" s="119" t="s">
        <v>2725</v>
      </c>
      <c r="N98" s="119"/>
      <c r="O98" s="76"/>
      <c r="P98" s="76"/>
      <c r="Q98" s="119"/>
      <c r="R98" s="76"/>
      <c r="S98" s="76"/>
      <c r="T98" s="76"/>
      <c r="U98" s="76"/>
      <c r="V98" s="76"/>
      <c r="W98" s="76"/>
      <c r="X98" s="121"/>
      <c r="Y98" s="639">
        <f t="shared" si="4"/>
        <v>14000.000000000002</v>
      </c>
      <c r="Z98" s="118">
        <f t="shared" si="3"/>
        <v>214000</v>
      </c>
    </row>
    <row r="99" spans="1:26" x14ac:dyDescent="0.35">
      <c r="A99" s="76"/>
      <c r="B99" s="76"/>
      <c r="C99" s="76"/>
      <c r="D99" s="76"/>
      <c r="E99" s="76"/>
      <c r="F99" s="117"/>
      <c r="G99" s="117" t="s">
        <v>2726</v>
      </c>
      <c r="H99" s="76"/>
      <c r="I99" s="118">
        <v>200000</v>
      </c>
      <c r="J99" s="76" t="s">
        <v>1671</v>
      </c>
      <c r="K99" s="163" t="s">
        <v>1063</v>
      </c>
      <c r="L99" s="76" t="s">
        <v>2727</v>
      </c>
      <c r="M99" s="128" t="s">
        <v>2728</v>
      </c>
      <c r="N99" s="119"/>
      <c r="O99" s="76"/>
      <c r="P99" s="76"/>
      <c r="Q99" s="119"/>
      <c r="R99" s="76"/>
      <c r="S99" s="76"/>
      <c r="T99" s="76"/>
      <c r="U99" s="76"/>
      <c r="V99" s="76"/>
      <c r="W99" s="76"/>
      <c r="X99" s="121"/>
      <c r="Y99" s="639">
        <f t="shared" si="4"/>
        <v>14000.000000000002</v>
      </c>
      <c r="Z99" s="118">
        <f t="shared" si="3"/>
        <v>214000</v>
      </c>
    </row>
    <row r="100" spans="1:26" x14ac:dyDescent="0.35">
      <c r="A100" s="76"/>
      <c r="B100" s="76"/>
      <c r="C100" s="76"/>
      <c r="D100" s="76"/>
      <c r="E100" s="76"/>
      <c r="F100" s="117"/>
      <c r="G100" s="117" t="s">
        <v>2729</v>
      </c>
      <c r="H100" s="76"/>
      <c r="I100" s="118">
        <v>200000</v>
      </c>
      <c r="J100" s="76" t="s">
        <v>1062</v>
      </c>
      <c r="K100" s="163" t="s">
        <v>1063</v>
      </c>
      <c r="L100" s="76" t="s">
        <v>1064</v>
      </c>
      <c r="M100" s="119">
        <v>3132940158</v>
      </c>
      <c r="N100" s="119"/>
      <c r="O100" s="76"/>
      <c r="P100" s="76"/>
      <c r="Q100" s="119"/>
      <c r="R100" s="76"/>
      <c r="S100" s="76"/>
      <c r="T100" s="76"/>
      <c r="U100" s="76"/>
      <c r="V100" s="76"/>
      <c r="W100" s="76"/>
      <c r="X100" s="121"/>
      <c r="Y100" s="639">
        <f t="shared" si="4"/>
        <v>14000.000000000002</v>
      </c>
      <c r="Z100" s="118">
        <f t="shared" si="3"/>
        <v>214000</v>
      </c>
    </row>
    <row r="101" spans="1:26" x14ac:dyDescent="0.35">
      <c r="A101" s="76"/>
      <c r="B101" s="76"/>
      <c r="C101" s="76"/>
      <c r="D101" s="76"/>
      <c r="E101" s="76"/>
      <c r="F101" s="117"/>
      <c r="G101" s="117" t="s">
        <v>2730</v>
      </c>
      <c r="H101" s="76"/>
      <c r="I101" s="118">
        <v>200000</v>
      </c>
      <c r="J101" s="76" t="s">
        <v>1671</v>
      </c>
      <c r="K101" s="163" t="s">
        <v>1063</v>
      </c>
      <c r="L101" s="76" t="s">
        <v>2727</v>
      </c>
      <c r="M101" s="187" t="s">
        <v>2731</v>
      </c>
      <c r="N101" s="119"/>
      <c r="O101" s="76"/>
      <c r="P101" s="76"/>
      <c r="Q101" s="119"/>
      <c r="R101" s="76"/>
      <c r="S101" s="76"/>
      <c r="T101" s="76"/>
      <c r="U101" s="76"/>
      <c r="V101" s="76"/>
      <c r="W101" s="76"/>
      <c r="X101" s="121"/>
      <c r="Y101" s="639">
        <f t="shared" si="4"/>
        <v>14000.000000000002</v>
      </c>
      <c r="Z101" s="118">
        <f t="shared" ref="Z101:Z132" si="5">I101+Y101</f>
        <v>214000</v>
      </c>
    </row>
    <row r="102" spans="1:26" x14ac:dyDescent="0.35">
      <c r="A102" s="76"/>
      <c r="B102" s="76"/>
      <c r="C102" s="76"/>
      <c r="D102" s="76"/>
      <c r="E102" s="76"/>
      <c r="F102" s="117"/>
      <c r="G102" s="117" t="s">
        <v>2730</v>
      </c>
      <c r="H102" s="76"/>
      <c r="I102" s="118">
        <v>200000</v>
      </c>
      <c r="J102" s="76" t="s">
        <v>1671</v>
      </c>
      <c r="K102" s="163" t="s">
        <v>1063</v>
      </c>
      <c r="L102" s="76" t="s">
        <v>2727</v>
      </c>
      <c r="M102" s="187" t="s">
        <v>2732</v>
      </c>
      <c r="N102" s="119"/>
      <c r="O102" s="76"/>
      <c r="P102" s="76"/>
      <c r="Q102" s="119"/>
      <c r="R102" s="76"/>
      <c r="S102" s="76"/>
      <c r="T102" s="76"/>
      <c r="U102" s="76"/>
      <c r="V102" s="76"/>
      <c r="W102" s="76"/>
      <c r="X102" s="121"/>
      <c r="Y102" s="639">
        <f t="shared" si="4"/>
        <v>14000.000000000002</v>
      </c>
      <c r="Z102" s="118">
        <f t="shared" si="5"/>
        <v>214000</v>
      </c>
    </row>
    <row r="103" spans="1:26" x14ac:dyDescent="0.35">
      <c r="A103" s="76"/>
      <c r="B103" s="76"/>
      <c r="C103" s="76"/>
      <c r="D103" s="76"/>
      <c r="E103" s="76"/>
      <c r="F103" s="117"/>
      <c r="G103" s="117" t="s">
        <v>2733</v>
      </c>
      <c r="H103" s="76"/>
      <c r="I103" s="118">
        <v>200000</v>
      </c>
      <c r="J103" s="76" t="s">
        <v>1671</v>
      </c>
      <c r="K103" s="163" t="s">
        <v>1063</v>
      </c>
      <c r="L103" s="76" t="s">
        <v>2727</v>
      </c>
      <c r="M103" s="187" t="s">
        <v>2734</v>
      </c>
      <c r="N103" s="119"/>
      <c r="O103" s="76"/>
      <c r="P103" s="76"/>
      <c r="Q103" s="119"/>
      <c r="R103" s="76"/>
      <c r="S103" s="76"/>
      <c r="T103" s="76"/>
      <c r="U103" s="76"/>
      <c r="V103" s="76"/>
      <c r="W103" s="76"/>
      <c r="X103" s="121"/>
      <c r="Y103" s="639">
        <f t="shared" si="4"/>
        <v>14000.000000000002</v>
      </c>
      <c r="Z103" s="118">
        <f t="shared" si="5"/>
        <v>214000</v>
      </c>
    </row>
    <row r="104" spans="1:26" x14ac:dyDescent="0.35">
      <c r="A104" s="76"/>
      <c r="B104" s="76"/>
      <c r="C104" s="76"/>
      <c r="D104" s="76"/>
      <c r="E104" s="76"/>
      <c r="F104" s="117"/>
      <c r="G104" s="117" t="s">
        <v>2735</v>
      </c>
      <c r="H104" s="76"/>
      <c r="I104" s="118">
        <v>200000</v>
      </c>
      <c r="J104" s="76" t="s">
        <v>1671</v>
      </c>
      <c r="K104" s="163" t="s">
        <v>1063</v>
      </c>
      <c r="L104" s="76" t="s">
        <v>2721</v>
      </c>
      <c r="M104" s="187" t="s">
        <v>2736</v>
      </c>
      <c r="N104" s="119"/>
      <c r="O104" s="76"/>
      <c r="P104" s="76"/>
      <c r="Q104" s="119"/>
      <c r="R104" s="76"/>
      <c r="S104" s="76"/>
      <c r="T104" s="76"/>
      <c r="U104" s="76"/>
      <c r="V104" s="76"/>
      <c r="W104" s="76"/>
      <c r="X104" s="121"/>
      <c r="Y104" s="639">
        <f t="shared" si="4"/>
        <v>14000.000000000002</v>
      </c>
      <c r="Z104" s="118">
        <f t="shared" si="5"/>
        <v>214000</v>
      </c>
    </row>
    <row r="105" spans="1:26" x14ac:dyDescent="0.35">
      <c r="A105" s="76"/>
      <c r="B105" s="76"/>
      <c r="C105" s="76"/>
      <c r="D105" s="76"/>
      <c r="E105" s="76"/>
      <c r="F105" s="117"/>
      <c r="G105" s="117" t="s">
        <v>2737</v>
      </c>
      <c r="H105" s="76"/>
      <c r="I105" s="118">
        <v>200000</v>
      </c>
      <c r="J105" s="76" t="s">
        <v>1671</v>
      </c>
      <c r="K105" s="163" t="s">
        <v>1063</v>
      </c>
      <c r="L105" s="76" t="s">
        <v>2738</v>
      </c>
      <c r="M105" s="187" t="s">
        <v>2739</v>
      </c>
      <c r="N105" s="119"/>
      <c r="O105" s="76"/>
      <c r="P105" s="76"/>
      <c r="Q105" s="119"/>
      <c r="R105" s="76"/>
      <c r="S105" s="76"/>
      <c r="T105" s="76"/>
      <c r="U105" s="76"/>
      <c r="V105" s="76"/>
      <c r="W105" s="76"/>
      <c r="X105" s="121"/>
      <c r="Y105" s="639">
        <f t="shared" si="4"/>
        <v>14000.000000000002</v>
      </c>
      <c r="Z105" s="118">
        <f t="shared" si="5"/>
        <v>214000</v>
      </c>
    </row>
    <row r="106" spans="1:26" x14ac:dyDescent="0.35">
      <c r="A106" s="76"/>
      <c r="B106" s="76"/>
      <c r="C106" s="76"/>
      <c r="D106" s="76"/>
      <c r="E106" s="76"/>
      <c r="F106" s="117"/>
      <c r="G106" s="117" t="s">
        <v>2737</v>
      </c>
      <c r="H106" s="76"/>
      <c r="I106" s="118">
        <v>200000</v>
      </c>
      <c r="J106" s="76" t="s">
        <v>1671</v>
      </c>
      <c r="K106" s="163" t="s">
        <v>1063</v>
      </c>
      <c r="L106" s="76" t="s">
        <v>2738</v>
      </c>
      <c r="M106" s="187" t="s">
        <v>2740</v>
      </c>
      <c r="N106" s="119"/>
      <c r="O106" s="76"/>
      <c r="P106" s="76"/>
      <c r="Q106" s="119"/>
      <c r="R106" s="76"/>
      <c r="S106" s="76"/>
      <c r="T106" s="76"/>
      <c r="U106" s="76"/>
      <c r="V106" s="76"/>
      <c r="W106" s="76"/>
      <c r="X106" s="121"/>
      <c r="Y106" s="639">
        <f t="shared" si="4"/>
        <v>14000.000000000002</v>
      </c>
      <c r="Z106" s="118">
        <f t="shared" si="5"/>
        <v>214000</v>
      </c>
    </row>
    <row r="107" spans="1:26" x14ac:dyDescent="0.35">
      <c r="A107" s="76"/>
      <c r="B107" s="76"/>
      <c r="C107" s="76"/>
      <c r="D107" s="76"/>
      <c r="E107" s="76"/>
      <c r="F107" s="117"/>
      <c r="G107" s="117" t="s">
        <v>2741</v>
      </c>
      <c r="H107" s="76"/>
      <c r="I107" s="118">
        <v>200000</v>
      </c>
      <c r="J107" s="76" t="s">
        <v>1671</v>
      </c>
      <c r="K107" s="163" t="s">
        <v>1063</v>
      </c>
      <c r="L107" s="76" t="s">
        <v>2714</v>
      </c>
      <c r="M107" s="119">
        <v>8601126</v>
      </c>
      <c r="N107" s="119"/>
      <c r="O107" s="76"/>
      <c r="P107" s="76"/>
      <c r="Q107" s="119"/>
      <c r="R107" s="76"/>
      <c r="S107" s="76"/>
      <c r="T107" s="76"/>
      <c r="U107" s="76"/>
      <c r="V107" s="76"/>
      <c r="W107" s="76"/>
      <c r="X107" s="121"/>
      <c r="Y107" s="639">
        <f t="shared" si="4"/>
        <v>14000.000000000002</v>
      </c>
      <c r="Z107" s="118">
        <f t="shared" si="5"/>
        <v>214000</v>
      </c>
    </row>
    <row r="108" spans="1:26" x14ac:dyDescent="0.35">
      <c r="A108" s="76"/>
      <c r="B108" s="76"/>
      <c r="C108" s="76"/>
      <c r="D108" s="76"/>
      <c r="E108" s="76"/>
      <c r="F108" s="117"/>
      <c r="G108" s="117" t="s">
        <v>2742</v>
      </c>
      <c r="H108" s="76"/>
      <c r="I108" s="118">
        <v>200000</v>
      </c>
      <c r="J108" s="76" t="s">
        <v>1671</v>
      </c>
      <c r="K108" s="163" t="s">
        <v>1063</v>
      </c>
      <c r="L108" s="76" t="s">
        <v>2716</v>
      </c>
      <c r="M108" s="119" t="s">
        <v>2743</v>
      </c>
      <c r="N108" s="119"/>
      <c r="O108" s="76"/>
      <c r="P108" s="76"/>
      <c r="Q108" s="119"/>
      <c r="R108" s="76"/>
      <c r="S108" s="76"/>
      <c r="T108" s="76"/>
      <c r="U108" s="76"/>
      <c r="V108" s="76"/>
      <c r="W108" s="76"/>
      <c r="X108" s="121"/>
      <c r="Y108" s="639">
        <f t="shared" si="4"/>
        <v>14000.000000000002</v>
      </c>
      <c r="Z108" s="118">
        <f t="shared" si="5"/>
        <v>214000</v>
      </c>
    </row>
    <row r="109" spans="1:26" x14ac:dyDescent="0.35">
      <c r="A109" s="76"/>
      <c r="B109" s="76"/>
      <c r="C109" s="76"/>
      <c r="D109" s="76"/>
      <c r="E109" s="76"/>
      <c r="F109" s="117"/>
      <c r="G109" s="117" t="s">
        <v>2744</v>
      </c>
      <c r="H109" s="76"/>
      <c r="I109" s="118">
        <v>200000</v>
      </c>
      <c r="J109" s="76" t="s">
        <v>1671</v>
      </c>
      <c r="K109" s="163" t="s">
        <v>1063</v>
      </c>
      <c r="L109" s="76" t="s">
        <v>2727</v>
      </c>
      <c r="M109" s="187" t="s">
        <v>2745</v>
      </c>
      <c r="N109" s="119"/>
      <c r="O109" s="76"/>
      <c r="P109" s="76"/>
      <c r="Q109" s="119"/>
      <c r="R109" s="76"/>
      <c r="S109" s="76"/>
      <c r="T109" s="76"/>
      <c r="U109" s="76"/>
      <c r="V109" s="76"/>
      <c r="W109" s="76"/>
      <c r="X109" s="121"/>
      <c r="Y109" s="639">
        <f t="shared" si="4"/>
        <v>14000.000000000002</v>
      </c>
      <c r="Z109" s="118">
        <f t="shared" si="5"/>
        <v>214000</v>
      </c>
    </row>
    <row r="110" spans="1:26" x14ac:dyDescent="0.35">
      <c r="A110" s="76"/>
      <c r="B110" s="76"/>
      <c r="C110" s="76"/>
      <c r="D110" s="76"/>
      <c r="E110" s="76"/>
      <c r="F110" s="117"/>
      <c r="G110" s="117" t="s">
        <v>2746</v>
      </c>
      <c r="H110" s="76"/>
      <c r="I110" s="118">
        <v>200000</v>
      </c>
      <c r="J110" s="76" t="s">
        <v>1671</v>
      </c>
      <c r="K110" s="163" t="s">
        <v>1063</v>
      </c>
      <c r="L110" s="76" t="s">
        <v>2727</v>
      </c>
      <c r="M110" s="187" t="s">
        <v>2747</v>
      </c>
      <c r="N110" s="119"/>
      <c r="O110" s="76"/>
      <c r="P110" s="76"/>
      <c r="Q110" s="119"/>
      <c r="R110" s="76"/>
      <c r="S110" s="76"/>
      <c r="T110" s="76"/>
      <c r="U110" s="76"/>
      <c r="V110" s="76"/>
      <c r="W110" s="76"/>
      <c r="X110" s="121"/>
      <c r="Y110" s="639">
        <f t="shared" si="4"/>
        <v>14000.000000000002</v>
      </c>
      <c r="Z110" s="118">
        <f t="shared" si="5"/>
        <v>214000</v>
      </c>
    </row>
    <row r="111" spans="1:26" x14ac:dyDescent="0.35">
      <c r="A111" s="76"/>
      <c r="B111" s="76"/>
      <c r="C111" s="76"/>
      <c r="D111" s="76"/>
      <c r="E111" s="76"/>
      <c r="F111" s="117"/>
      <c r="G111" s="117" t="s">
        <v>2748</v>
      </c>
      <c r="H111" s="76"/>
      <c r="I111" s="118">
        <v>200000</v>
      </c>
      <c r="J111" s="76" t="s">
        <v>1671</v>
      </c>
      <c r="K111" s="163" t="s">
        <v>1063</v>
      </c>
      <c r="L111" s="76" t="s">
        <v>2721</v>
      </c>
      <c r="M111" s="119" t="s">
        <v>2749</v>
      </c>
      <c r="N111" s="119"/>
      <c r="O111" s="76"/>
      <c r="P111" s="76"/>
      <c r="Q111" s="119"/>
      <c r="R111" s="76"/>
      <c r="S111" s="76"/>
      <c r="T111" s="76"/>
      <c r="U111" s="76"/>
      <c r="V111" s="76"/>
      <c r="W111" s="76"/>
      <c r="X111" s="121"/>
      <c r="Y111" s="639">
        <f t="shared" si="4"/>
        <v>14000.000000000002</v>
      </c>
      <c r="Z111" s="118">
        <f t="shared" si="5"/>
        <v>214000</v>
      </c>
    </row>
    <row r="112" spans="1:26" x14ac:dyDescent="0.35">
      <c r="A112" s="76"/>
      <c r="B112" s="76"/>
      <c r="C112" s="76"/>
      <c r="D112" s="76"/>
      <c r="E112" s="76"/>
      <c r="F112" s="117"/>
      <c r="G112" s="117" t="s">
        <v>2750</v>
      </c>
      <c r="H112" s="76"/>
      <c r="I112" s="118">
        <v>150000</v>
      </c>
      <c r="J112" s="76" t="s">
        <v>1062</v>
      </c>
      <c r="K112" s="163" t="s">
        <v>1063</v>
      </c>
      <c r="L112" s="76" t="s">
        <v>1064</v>
      </c>
      <c r="M112" s="119">
        <v>3132940160</v>
      </c>
      <c r="N112" s="119"/>
      <c r="O112" s="76"/>
      <c r="P112" s="76"/>
      <c r="Q112" s="119"/>
      <c r="R112" s="76"/>
      <c r="S112" s="76"/>
      <c r="T112" s="76"/>
      <c r="U112" s="76"/>
      <c r="V112" s="76"/>
      <c r="W112" s="76"/>
      <c r="X112" s="121"/>
      <c r="Y112" s="639">
        <f t="shared" si="4"/>
        <v>10500.000000000002</v>
      </c>
      <c r="Z112" s="118">
        <f t="shared" si="5"/>
        <v>160500</v>
      </c>
    </row>
    <row r="113" spans="1:26" x14ac:dyDescent="0.35">
      <c r="A113" s="76"/>
      <c r="B113" s="76"/>
      <c r="C113" s="76"/>
      <c r="D113" s="76"/>
      <c r="E113" s="76"/>
      <c r="F113" s="117"/>
      <c r="G113" s="117" t="s">
        <v>2751</v>
      </c>
      <c r="H113" s="76"/>
      <c r="I113" s="118">
        <v>150000</v>
      </c>
      <c r="J113" s="76" t="s">
        <v>1671</v>
      </c>
      <c r="K113" s="163" t="s">
        <v>1063</v>
      </c>
      <c r="L113" s="76" t="s">
        <v>2727</v>
      </c>
      <c r="M113" s="119" t="s">
        <v>1510</v>
      </c>
      <c r="N113" s="119"/>
      <c r="O113" s="76"/>
      <c r="P113" s="76"/>
      <c r="Q113" s="119"/>
      <c r="R113" s="76"/>
      <c r="S113" s="76"/>
      <c r="T113" s="76"/>
      <c r="U113" s="76"/>
      <c r="V113" s="76"/>
      <c r="W113" s="76"/>
      <c r="X113" s="121"/>
      <c r="Y113" s="639">
        <f t="shared" si="4"/>
        <v>10500.000000000002</v>
      </c>
      <c r="Z113" s="118">
        <f t="shared" si="5"/>
        <v>160500</v>
      </c>
    </row>
    <row r="114" spans="1:26" x14ac:dyDescent="0.35">
      <c r="A114" s="76"/>
      <c r="B114" s="76"/>
      <c r="C114" s="76"/>
      <c r="D114" s="76"/>
      <c r="E114" s="76"/>
      <c r="F114" s="117"/>
      <c r="G114" s="117" t="s">
        <v>2752</v>
      </c>
      <c r="H114" s="76"/>
      <c r="I114" s="118">
        <v>150000</v>
      </c>
      <c r="J114" s="76" t="s">
        <v>1671</v>
      </c>
      <c r="K114" s="163" t="s">
        <v>1063</v>
      </c>
      <c r="L114" s="76" t="s">
        <v>2727</v>
      </c>
      <c r="M114" s="187" t="s">
        <v>2753</v>
      </c>
      <c r="N114" s="119"/>
      <c r="O114" s="76"/>
      <c r="P114" s="76"/>
      <c r="Q114" s="119"/>
      <c r="R114" s="76"/>
      <c r="S114" s="76"/>
      <c r="T114" s="76"/>
      <c r="U114" s="76"/>
      <c r="V114" s="76"/>
      <c r="W114" s="76"/>
      <c r="X114" s="121"/>
      <c r="Y114" s="639">
        <f t="shared" si="4"/>
        <v>10500.000000000002</v>
      </c>
      <c r="Z114" s="118">
        <f t="shared" si="5"/>
        <v>160500</v>
      </c>
    </row>
    <row r="115" spans="1:26" x14ac:dyDescent="0.35">
      <c r="A115" s="76"/>
      <c r="B115" s="76"/>
      <c r="C115" s="76"/>
      <c r="F115" s="117"/>
      <c r="G115" s="117" t="s">
        <v>2754</v>
      </c>
      <c r="H115" s="76"/>
      <c r="I115" s="118">
        <v>150000</v>
      </c>
      <c r="J115" s="76" t="s">
        <v>1671</v>
      </c>
      <c r="K115" s="163" t="s">
        <v>1063</v>
      </c>
      <c r="L115" s="76" t="s">
        <v>1063</v>
      </c>
      <c r="M115" s="119" t="s">
        <v>1510</v>
      </c>
      <c r="N115" s="119"/>
      <c r="O115" s="76"/>
      <c r="P115" s="76"/>
      <c r="Q115" s="119"/>
      <c r="R115" s="76"/>
      <c r="S115" s="76"/>
      <c r="T115" s="76"/>
      <c r="U115" s="76"/>
      <c r="V115" s="76"/>
      <c r="W115" s="76"/>
      <c r="X115" s="121"/>
      <c r="Y115" s="639">
        <f t="shared" si="4"/>
        <v>10500.000000000002</v>
      </c>
      <c r="Z115" s="118">
        <f t="shared" si="5"/>
        <v>160500</v>
      </c>
    </row>
    <row r="116" spans="1:26" x14ac:dyDescent="0.35">
      <c r="A116" s="76"/>
      <c r="B116" s="76"/>
      <c r="C116" s="76"/>
      <c r="D116" s="76"/>
      <c r="E116" s="76"/>
      <c r="F116" s="117"/>
      <c r="G116" s="117" t="s">
        <v>2755</v>
      </c>
      <c r="H116" s="76"/>
      <c r="I116" s="118">
        <v>150000</v>
      </c>
      <c r="J116" s="76" t="s">
        <v>1062</v>
      </c>
      <c r="K116" s="163" t="s">
        <v>1063</v>
      </c>
      <c r="L116" s="76" t="s">
        <v>1064</v>
      </c>
      <c r="M116" s="119">
        <v>3132940161</v>
      </c>
      <c r="N116" s="119"/>
      <c r="O116" s="76"/>
      <c r="P116" s="76"/>
      <c r="Q116" s="119"/>
      <c r="R116" s="76"/>
      <c r="S116" s="76"/>
      <c r="T116" s="76"/>
      <c r="U116" s="76"/>
      <c r="V116" s="76"/>
      <c r="W116" s="76"/>
      <c r="X116" s="121"/>
      <c r="Y116" s="639">
        <f t="shared" si="4"/>
        <v>10500.000000000002</v>
      </c>
      <c r="Z116" s="118">
        <f t="shared" si="5"/>
        <v>160500</v>
      </c>
    </row>
    <row r="117" spans="1:26" x14ac:dyDescent="0.35">
      <c r="A117" s="76"/>
      <c r="B117" s="76"/>
      <c r="C117" s="76"/>
      <c r="D117" s="76"/>
      <c r="E117" s="76"/>
      <c r="F117" s="117"/>
      <c r="G117" s="117" t="s">
        <v>2756</v>
      </c>
      <c r="H117" s="76"/>
      <c r="I117" s="118">
        <v>150000</v>
      </c>
      <c r="J117" s="76" t="s">
        <v>1671</v>
      </c>
      <c r="K117" s="163" t="s">
        <v>1063</v>
      </c>
      <c r="L117" s="76" t="s">
        <v>2727</v>
      </c>
      <c r="M117" s="187" t="s">
        <v>2757</v>
      </c>
      <c r="N117" s="119"/>
      <c r="O117" s="76"/>
      <c r="P117" s="76"/>
      <c r="Q117" s="119"/>
      <c r="R117" s="76"/>
      <c r="S117" s="76"/>
      <c r="T117" s="76"/>
      <c r="U117" s="76"/>
      <c r="V117" s="76"/>
      <c r="W117" s="76"/>
      <c r="X117" s="121"/>
      <c r="Y117" s="639">
        <f t="shared" si="4"/>
        <v>10500.000000000002</v>
      </c>
      <c r="Z117" s="118">
        <f t="shared" si="5"/>
        <v>160500</v>
      </c>
    </row>
    <row r="118" spans="1:26" x14ac:dyDescent="0.35">
      <c r="A118" s="76"/>
      <c r="B118" s="76"/>
      <c r="C118" s="76"/>
      <c r="D118" s="76"/>
      <c r="E118" s="76"/>
      <c r="F118" s="117"/>
      <c r="G118" s="117" t="s">
        <v>2758</v>
      </c>
      <c r="H118" s="76"/>
      <c r="I118" s="118">
        <v>150000</v>
      </c>
      <c r="J118" s="76" t="s">
        <v>1671</v>
      </c>
      <c r="K118" s="163" t="s">
        <v>1063</v>
      </c>
      <c r="L118" s="76" t="s">
        <v>2727</v>
      </c>
      <c r="M118" s="187" t="s">
        <v>2759</v>
      </c>
      <c r="N118" s="119"/>
      <c r="O118" s="76"/>
      <c r="P118" s="76"/>
      <c r="Q118" s="119"/>
      <c r="R118" s="76"/>
      <c r="S118" s="76"/>
      <c r="T118" s="76"/>
      <c r="U118" s="76"/>
      <c r="V118" s="76"/>
      <c r="W118" s="76"/>
      <c r="X118" s="121"/>
      <c r="Y118" s="639">
        <f t="shared" si="4"/>
        <v>10500.000000000002</v>
      </c>
      <c r="Z118" s="118">
        <f t="shared" si="5"/>
        <v>160500</v>
      </c>
    </row>
    <row r="119" spans="1:26" x14ac:dyDescent="0.35">
      <c r="A119" s="76"/>
      <c r="B119" s="76"/>
      <c r="C119" s="76"/>
      <c r="D119" s="76"/>
      <c r="E119" s="76"/>
      <c r="F119" s="117"/>
      <c r="G119" s="117" t="s">
        <v>2760</v>
      </c>
      <c r="H119" s="76"/>
      <c r="I119" s="118">
        <v>150000</v>
      </c>
      <c r="J119" s="76" t="s">
        <v>1671</v>
      </c>
      <c r="K119" s="163" t="s">
        <v>1063</v>
      </c>
      <c r="L119" s="76" t="s">
        <v>1063</v>
      </c>
      <c r="M119" s="187" t="s">
        <v>1510</v>
      </c>
      <c r="N119" s="119"/>
      <c r="O119" s="76"/>
      <c r="P119" s="76"/>
      <c r="Q119" s="119"/>
      <c r="R119" s="76"/>
      <c r="S119" s="76"/>
      <c r="T119" s="76"/>
      <c r="U119" s="76"/>
      <c r="V119" s="76"/>
      <c r="W119" s="76"/>
      <c r="X119" s="121"/>
      <c r="Y119" s="639">
        <f t="shared" si="4"/>
        <v>10500.000000000002</v>
      </c>
      <c r="Z119" s="118">
        <f t="shared" si="5"/>
        <v>160500</v>
      </c>
    </row>
    <row r="120" spans="1:26" x14ac:dyDescent="0.35">
      <c r="A120" s="76"/>
      <c r="B120" s="76"/>
      <c r="C120" s="76"/>
      <c r="D120" s="76"/>
      <c r="E120" s="76"/>
      <c r="F120" s="117"/>
      <c r="G120" s="176" t="s">
        <v>2628</v>
      </c>
      <c r="H120" s="123"/>
      <c r="I120" s="124">
        <f>SUM(I86:I119)</f>
        <v>6000000</v>
      </c>
      <c r="J120" s="76"/>
      <c r="K120" s="163"/>
      <c r="L120" s="76"/>
      <c r="M120" s="187"/>
      <c r="N120" s="119"/>
      <c r="O120" s="76"/>
      <c r="P120" s="76"/>
      <c r="Q120" s="119"/>
      <c r="R120" s="76"/>
      <c r="S120" s="76"/>
      <c r="T120" s="76"/>
      <c r="U120" s="76"/>
      <c r="V120" s="76"/>
      <c r="W120" s="76"/>
      <c r="X120" s="121"/>
      <c r="Y120" s="639">
        <f t="shared" si="4"/>
        <v>420000.00000000006</v>
      </c>
      <c r="Z120" s="124">
        <f t="shared" si="5"/>
        <v>6420000</v>
      </c>
    </row>
    <row r="121" spans="1:26" x14ac:dyDescent="0.35">
      <c r="A121" s="64"/>
      <c r="B121" s="64"/>
      <c r="C121" s="64"/>
      <c r="D121" s="64"/>
      <c r="E121" s="64"/>
      <c r="F121" s="66"/>
      <c r="G121" s="66" t="s">
        <v>2761</v>
      </c>
      <c r="H121" s="64"/>
      <c r="I121" s="67"/>
      <c r="J121" s="64"/>
      <c r="K121" s="188"/>
      <c r="L121" s="64"/>
      <c r="M121" s="68"/>
      <c r="N121" s="68"/>
      <c r="O121" s="64"/>
      <c r="P121" s="64"/>
      <c r="Q121" s="68"/>
      <c r="R121" s="64"/>
      <c r="S121" s="64"/>
      <c r="T121" s="64"/>
      <c r="U121" s="64"/>
      <c r="V121" s="64"/>
      <c r="W121" s="64"/>
      <c r="X121" s="115"/>
      <c r="Y121" s="639">
        <f t="shared" si="4"/>
        <v>0</v>
      </c>
      <c r="Z121" s="67">
        <f t="shared" si="5"/>
        <v>0</v>
      </c>
    </row>
    <row r="122" spans="1:26" x14ac:dyDescent="0.35">
      <c r="A122" s="76"/>
      <c r="B122" s="76"/>
      <c r="C122" s="76"/>
      <c r="D122" s="76"/>
      <c r="E122" s="76"/>
      <c r="F122" s="76"/>
      <c r="G122" s="76" t="s">
        <v>2762</v>
      </c>
      <c r="H122" s="76"/>
      <c r="I122" s="118">
        <v>200000</v>
      </c>
      <c r="J122" s="76" t="s">
        <v>1562</v>
      </c>
      <c r="K122" s="164" t="s">
        <v>1063</v>
      </c>
      <c r="L122" s="76" t="s">
        <v>2763</v>
      </c>
      <c r="M122" s="119" t="s">
        <v>2764</v>
      </c>
      <c r="N122" s="119"/>
      <c r="O122" s="76"/>
      <c r="P122" s="76"/>
      <c r="Q122" s="119"/>
      <c r="R122" s="76"/>
      <c r="S122" s="76"/>
      <c r="T122" s="76"/>
      <c r="U122" s="76"/>
      <c r="V122" s="76"/>
      <c r="W122" s="76"/>
      <c r="X122" s="121" t="s">
        <v>2501</v>
      </c>
      <c r="Y122" s="639">
        <f t="shared" si="4"/>
        <v>14000.000000000002</v>
      </c>
      <c r="Z122" s="118">
        <f t="shared" si="5"/>
        <v>214000</v>
      </c>
    </row>
    <row r="123" spans="1:26" x14ac:dyDescent="0.35">
      <c r="A123" s="76"/>
      <c r="B123" s="76"/>
      <c r="C123" s="76"/>
      <c r="D123" s="76"/>
      <c r="E123" s="76"/>
      <c r="F123" s="76"/>
      <c r="G123" s="76" t="s">
        <v>2765</v>
      </c>
      <c r="H123" s="76"/>
      <c r="I123" s="118">
        <v>200000</v>
      </c>
      <c r="J123" s="76" t="s">
        <v>1562</v>
      </c>
      <c r="K123" s="164" t="s">
        <v>1063</v>
      </c>
      <c r="L123" s="76" t="s">
        <v>2766</v>
      </c>
      <c r="M123" s="119" t="s">
        <v>2767</v>
      </c>
      <c r="N123" s="119"/>
      <c r="O123" s="76"/>
      <c r="P123" s="76"/>
      <c r="Q123" s="119"/>
      <c r="R123" s="76"/>
      <c r="S123" s="76"/>
      <c r="T123" s="76"/>
      <c r="U123" s="76"/>
      <c r="V123" s="76"/>
      <c r="W123" s="76"/>
      <c r="X123" s="633"/>
      <c r="Y123" s="639">
        <f t="shared" si="4"/>
        <v>14000.000000000002</v>
      </c>
      <c r="Z123" s="118">
        <f t="shared" si="5"/>
        <v>214000</v>
      </c>
    </row>
    <row r="124" spans="1:26" x14ac:dyDescent="0.35">
      <c r="A124" s="76"/>
      <c r="B124" s="76"/>
      <c r="C124" s="76"/>
      <c r="D124" s="76"/>
      <c r="E124" s="76"/>
      <c r="F124" s="76"/>
      <c r="G124" s="76" t="s">
        <v>2768</v>
      </c>
      <c r="H124" s="76"/>
      <c r="I124" s="118">
        <v>200000</v>
      </c>
      <c r="J124" s="76" t="s">
        <v>1562</v>
      </c>
      <c r="K124" s="164" t="s">
        <v>1063</v>
      </c>
      <c r="L124" s="76" t="s">
        <v>2769</v>
      </c>
      <c r="M124" s="119" t="s">
        <v>2770</v>
      </c>
      <c r="N124" s="119"/>
      <c r="O124" s="76"/>
      <c r="P124" s="76"/>
      <c r="Q124" s="119"/>
      <c r="R124" s="76"/>
      <c r="S124" s="76"/>
      <c r="T124" s="76"/>
      <c r="U124" s="76"/>
      <c r="V124" s="76"/>
      <c r="W124" s="76"/>
      <c r="X124" s="633"/>
      <c r="Y124" s="639">
        <f t="shared" si="4"/>
        <v>14000.000000000002</v>
      </c>
      <c r="Z124" s="118">
        <f t="shared" si="5"/>
        <v>214000</v>
      </c>
    </row>
    <row r="125" spans="1:26" x14ac:dyDescent="0.35">
      <c r="A125" s="76"/>
      <c r="B125" s="76"/>
      <c r="C125" s="76"/>
      <c r="D125" s="76"/>
      <c r="E125" s="76"/>
      <c r="F125" s="76"/>
      <c r="G125" s="76" t="s">
        <v>2771</v>
      </c>
      <c r="H125" s="76"/>
      <c r="I125" s="118">
        <v>150000</v>
      </c>
      <c r="J125" s="76" t="s">
        <v>1562</v>
      </c>
      <c r="K125" s="164" t="s">
        <v>1063</v>
      </c>
      <c r="L125" s="76" t="s">
        <v>1063</v>
      </c>
      <c r="M125" s="119" t="s">
        <v>2772</v>
      </c>
      <c r="N125" s="119"/>
      <c r="O125" s="76"/>
      <c r="P125" s="76"/>
      <c r="Q125" s="119"/>
      <c r="R125" s="76"/>
      <c r="S125" s="76"/>
      <c r="T125" s="76"/>
      <c r="U125" s="76"/>
      <c r="V125" s="76"/>
      <c r="W125" s="76"/>
      <c r="X125" s="633"/>
      <c r="Y125" s="639">
        <f t="shared" si="4"/>
        <v>10500.000000000002</v>
      </c>
      <c r="Z125" s="118">
        <f t="shared" si="5"/>
        <v>160500</v>
      </c>
    </row>
    <row r="126" spans="1:26" x14ac:dyDescent="0.35">
      <c r="A126" s="76"/>
      <c r="B126" s="76"/>
      <c r="C126" s="76"/>
      <c r="D126" s="76"/>
      <c r="E126" s="76"/>
      <c r="F126" s="76"/>
      <c r="G126" s="76" t="s">
        <v>2773</v>
      </c>
      <c r="H126" s="76"/>
      <c r="I126" s="118">
        <v>150000</v>
      </c>
      <c r="J126" s="76" t="s">
        <v>1562</v>
      </c>
      <c r="K126" s="164" t="s">
        <v>1063</v>
      </c>
      <c r="L126" s="76" t="s">
        <v>1063</v>
      </c>
      <c r="M126" s="119" t="s">
        <v>2774</v>
      </c>
      <c r="N126" s="119"/>
      <c r="O126" s="76"/>
      <c r="P126" s="76"/>
      <c r="Q126" s="119"/>
      <c r="R126" s="76"/>
      <c r="S126" s="76"/>
      <c r="T126" s="76"/>
      <c r="U126" s="76"/>
      <c r="V126" s="76"/>
      <c r="W126" s="76"/>
      <c r="X126" s="633"/>
      <c r="Y126" s="639">
        <f t="shared" si="4"/>
        <v>10500.000000000002</v>
      </c>
      <c r="Z126" s="118">
        <f t="shared" si="5"/>
        <v>160500</v>
      </c>
    </row>
    <row r="127" spans="1:26" x14ac:dyDescent="0.35">
      <c r="A127" s="76"/>
      <c r="B127" s="76"/>
      <c r="C127" s="76"/>
      <c r="D127" s="76"/>
      <c r="E127" s="76"/>
      <c r="F127" s="76"/>
      <c r="G127" s="76" t="s">
        <v>2775</v>
      </c>
      <c r="H127" s="76"/>
      <c r="I127" s="118">
        <v>150000</v>
      </c>
      <c r="J127" s="76" t="s">
        <v>1562</v>
      </c>
      <c r="K127" s="164" t="s">
        <v>1063</v>
      </c>
      <c r="L127" s="76" t="s">
        <v>2776</v>
      </c>
      <c r="M127" s="119" t="s">
        <v>1063</v>
      </c>
      <c r="N127" s="119"/>
      <c r="O127" s="76"/>
      <c r="P127" s="76"/>
      <c r="Q127" s="119"/>
      <c r="R127" s="76"/>
      <c r="S127" s="76"/>
      <c r="T127" s="76"/>
      <c r="U127" s="76"/>
      <c r="V127" s="76"/>
      <c r="W127" s="76"/>
      <c r="X127" s="633"/>
      <c r="Y127" s="639">
        <f t="shared" si="4"/>
        <v>10500.000000000002</v>
      </c>
      <c r="Z127" s="118">
        <f t="shared" si="5"/>
        <v>160500</v>
      </c>
    </row>
    <row r="128" spans="1:26" x14ac:dyDescent="0.35">
      <c r="A128" s="76"/>
      <c r="B128" s="76"/>
      <c r="C128" s="76"/>
      <c r="D128" s="76"/>
      <c r="E128" s="76"/>
      <c r="F128" s="76"/>
      <c r="G128" s="76" t="s">
        <v>2777</v>
      </c>
      <c r="H128" s="76"/>
      <c r="I128" s="118">
        <v>150000</v>
      </c>
      <c r="J128" s="76" t="s">
        <v>1562</v>
      </c>
      <c r="K128" s="164" t="s">
        <v>1063</v>
      </c>
      <c r="L128" s="76" t="s">
        <v>1063</v>
      </c>
      <c r="M128" s="119" t="s">
        <v>2778</v>
      </c>
      <c r="N128" s="119"/>
      <c r="O128" s="76"/>
      <c r="P128" s="76"/>
      <c r="Q128" s="119"/>
      <c r="R128" s="76"/>
      <c r="S128" s="76"/>
      <c r="T128" s="76"/>
      <c r="U128" s="76"/>
      <c r="V128" s="76"/>
      <c r="W128" s="76"/>
      <c r="X128" s="633"/>
      <c r="Y128" s="639">
        <f t="shared" si="4"/>
        <v>10500.000000000002</v>
      </c>
      <c r="Z128" s="118">
        <f t="shared" si="5"/>
        <v>160500</v>
      </c>
    </row>
    <row r="129" spans="1:26" x14ac:dyDescent="0.35">
      <c r="A129" s="76"/>
      <c r="B129" s="76"/>
      <c r="C129" s="76"/>
      <c r="D129" s="76"/>
      <c r="E129" s="76"/>
      <c r="F129" s="76"/>
      <c r="G129" s="76" t="s">
        <v>2779</v>
      </c>
      <c r="H129" s="76"/>
      <c r="I129" s="118">
        <v>150000</v>
      </c>
      <c r="J129" s="76" t="s">
        <v>1562</v>
      </c>
      <c r="K129" s="164" t="s">
        <v>1063</v>
      </c>
      <c r="L129" s="76" t="s">
        <v>2780</v>
      </c>
      <c r="M129" s="119" t="s">
        <v>1063</v>
      </c>
      <c r="N129" s="119"/>
      <c r="O129" s="76"/>
      <c r="P129" s="76"/>
      <c r="Q129" s="119"/>
      <c r="R129" s="76"/>
      <c r="S129" s="76"/>
      <c r="T129" s="76"/>
      <c r="U129" s="76"/>
      <c r="V129" s="76"/>
      <c r="W129" s="76"/>
      <c r="X129" s="633"/>
      <c r="Y129" s="639">
        <f t="shared" si="4"/>
        <v>10500.000000000002</v>
      </c>
      <c r="Z129" s="118">
        <f t="shared" si="5"/>
        <v>160500</v>
      </c>
    </row>
    <row r="130" spans="1:26" x14ac:dyDescent="0.35">
      <c r="A130" s="76"/>
      <c r="B130" s="76"/>
      <c r="C130" s="76"/>
      <c r="D130" s="76"/>
      <c r="E130" s="76"/>
      <c r="F130" s="76"/>
      <c r="G130" s="76" t="s">
        <v>2781</v>
      </c>
      <c r="H130" s="76"/>
      <c r="I130" s="118">
        <v>150000</v>
      </c>
      <c r="J130" s="76" t="s">
        <v>1562</v>
      </c>
      <c r="K130" s="164" t="s">
        <v>1063</v>
      </c>
      <c r="L130" s="76" t="s">
        <v>2782</v>
      </c>
      <c r="M130" s="119" t="s">
        <v>1063</v>
      </c>
      <c r="N130" s="119"/>
      <c r="O130" s="76"/>
      <c r="P130" s="76"/>
      <c r="Q130" s="119"/>
      <c r="R130" s="76"/>
      <c r="S130" s="76"/>
      <c r="T130" s="76"/>
      <c r="U130" s="76"/>
      <c r="V130" s="76"/>
      <c r="W130" s="76"/>
      <c r="X130" s="633"/>
      <c r="Y130" s="639">
        <f t="shared" si="4"/>
        <v>10500.000000000002</v>
      </c>
      <c r="Z130" s="118">
        <f t="shared" si="5"/>
        <v>160500</v>
      </c>
    </row>
    <row r="131" spans="1:26" x14ac:dyDescent="0.35">
      <c r="A131" s="76"/>
      <c r="B131" s="76"/>
      <c r="C131" s="76"/>
      <c r="D131" s="76"/>
      <c r="E131" s="76"/>
      <c r="F131" s="76"/>
      <c r="G131" s="76" t="s">
        <v>2783</v>
      </c>
      <c r="H131" s="76"/>
      <c r="I131" s="118">
        <v>150000</v>
      </c>
      <c r="J131" s="76" t="s">
        <v>1562</v>
      </c>
      <c r="K131" s="164" t="s">
        <v>1063</v>
      </c>
      <c r="L131" s="76" t="s">
        <v>1063</v>
      </c>
      <c r="M131" s="119" t="s">
        <v>2784</v>
      </c>
      <c r="N131" s="119"/>
      <c r="O131" s="76"/>
      <c r="P131" s="76"/>
      <c r="Q131" s="119"/>
      <c r="R131" s="76"/>
      <c r="S131" s="76"/>
      <c r="T131" s="76"/>
      <c r="U131" s="76"/>
      <c r="V131" s="76"/>
      <c r="W131" s="76"/>
      <c r="X131" s="633"/>
      <c r="Y131" s="639">
        <f t="shared" si="4"/>
        <v>10500.000000000002</v>
      </c>
      <c r="Z131" s="118">
        <f t="shared" si="5"/>
        <v>160500</v>
      </c>
    </row>
    <row r="132" spans="1:26" x14ac:dyDescent="0.35">
      <c r="A132" s="76"/>
      <c r="B132" s="76"/>
      <c r="C132" s="76"/>
      <c r="D132" s="76"/>
      <c r="E132" s="76"/>
      <c r="F132" s="76"/>
      <c r="G132" s="76" t="s">
        <v>2785</v>
      </c>
      <c r="H132" s="76"/>
      <c r="I132" s="118">
        <v>150000</v>
      </c>
      <c r="J132" s="76" t="s">
        <v>1562</v>
      </c>
      <c r="K132" s="164" t="s">
        <v>1063</v>
      </c>
      <c r="L132" s="76" t="s">
        <v>1063</v>
      </c>
      <c r="M132" s="119" t="s">
        <v>2786</v>
      </c>
      <c r="N132" s="119"/>
      <c r="O132" s="76"/>
      <c r="P132" s="76"/>
      <c r="Q132" s="119"/>
      <c r="R132" s="76"/>
      <c r="S132" s="76"/>
      <c r="T132" s="76"/>
      <c r="U132" s="76"/>
      <c r="V132" s="76"/>
      <c r="W132" s="76"/>
      <c r="X132" s="633"/>
      <c r="Y132" s="639">
        <f t="shared" si="4"/>
        <v>10500.000000000002</v>
      </c>
      <c r="Z132" s="118">
        <f t="shared" si="5"/>
        <v>160500</v>
      </c>
    </row>
    <row r="133" spans="1:26" x14ac:dyDescent="0.35">
      <c r="A133" s="76"/>
      <c r="B133" s="76"/>
      <c r="C133" s="76"/>
      <c r="D133" s="76"/>
      <c r="E133" s="76"/>
      <c r="F133" s="76"/>
      <c r="G133" s="76" t="s">
        <v>2787</v>
      </c>
      <c r="H133" s="76"/>
      <c r="I133" s="118">
        <v>150000</v>
      </c>
      <c r="J133" s="76" t="s">
        <v>1562</v>
      </c>
      <c r="K133" s="164" t="s">
        <v>1063</v>
      </c>
      <c r="L133" s="76" t="s">
        <v>2788</v>
      </c>
      <c r="M133" s="119" t="s">
        <v>2789</v>
      </c>
      <c r="N133" s="119"/>
      <c r="O133" s="76"/>
      <c r="P133" s="76"/>
      <c r="Q133" s="119"/>
      <c r="R133" s="76"/>
      <c r="S133" s="76"/>
      <c r="T133" s="76"/>
      <c r="U133" s="76"/>
      <c r="V133" s="76"/>
      <c r="W133" s="76"/>
      <c r="X133" s="633"/>
      <c r="Y133" s="639">
        <f t="shared" si="4"/>
        <v>10500.000000000002</v>
      </c>
      <c r="Z133" s="118">
        <f t="shared" ref="Z133:Z164" si="6">I133+Y133</f>
        <v>160500</v>
      </c>
    </row>
    <row r="134" spans="1:26" x14ac:dyDescent="0.35">
      <c r="A134" s="76"/>
      <c r="B134" s="76"/>
      <c r="C134" s="76"/>
      <c r="D134" s="76"/>
      <c r="E134" s="76"/>
      <c r="F134" s="76"/>
      <c r="G134" s="76" t="s">
        <v>2790</v>
      </c>
      <c r="H134" s="76"/>
      <c r="I134" s="118">
        <v>150000</v>
      </c>
      <c r="J134" s="76" t="s">
        <v>1562</v>
      </c>
      <c r="K134" s="164" t="s">
        <v>1063</v>
      </c>
      <c r="L134" s="76" t="s">
        <v>1063</v>
      </c>
      <c r="M134" s="119" t="s">
        <v>2778</v>
      </c>
      <c r="N134" s="119"/>
      <c r="O134" s="76"/>
      <c r="P134" s="76"/>
      <c r="Q134" s="119"/>
      <c r="R134" s="76"/>
      <c r="S134" s="76"/>
      <c r="T134" s="76"/>
      <c r="U134" s="76"/>
      <c r="V134" s="76"/>
      <c r="W134" s="76"/>
      <c r="X134" s="633"/>
      <c r="Y134" s="639">
        <f t="shared" ref="Y134:Y190" si="7">I134*Y$4</f>
        <v>10500.000000000002</v>
      </c>
      <c r="Z134" s="118">
        <f t="shared" si="6"/>
        <v>160500</v>
      </c>
    </row>
    <row r="135" spans="1:26" x14ac:dyDescent="0.35">
      <c r="A135" s="76"/>
      <c r="B135" s="76"/>
      <c r="C135" s="76"/>
      <c r="D135" s="76"/>
      <c r="E135" s="76"/>
      <c r="F135" s="76"/>
      <c r="G135" s="76" t="s">
        <v>2791</v>
      </c>
      <c r="H135" s="76"/>
      <c r="I135" s="118">
        <v>150000</v>
      </c>
      <c r="J135" s="76" t="s">
        <v>1671</v>
      </c>
      <c r="K135" s="164" t="s">
        <v>1063</v>
      </c>
      <c r="L135" s="76" t="s">
        <v>1124</v>
      </c>
      <c r="M135" s="119" t="s">
        <v>1063</v>
      </c>
      <c r="N135" s="119"/>
      <c r="O135" s="76"/>
      <c r="P135" s="76"/>
      <c r="Q135" s="119"/>
      <c r="R135" s="76"/>
      <c r="S135" s="76"/>
      <c r="T135" s="76"/>
      <c r="U135" s="76"/>
      <c r="V135" s="76"/>
      <c r="W135" s="76"/>
      <c r="X135" s="633"/>
      <c r="Y135" s="639">
        <f t="shared" si="7"/>
        <v>10500.000000000002</v>
      </c>
      <c r="Z135" s="118">
        <f t="shared" si="6"/>
        <v>160500</v>
      </c>
    </row>
    <row r="136" spans="1:26" x14ac:dyDescent="0.35">
      <c r="A136" s="76"/>
      <c r="B136" s="76"/>
      <c r="C136" s="76"/>
      <c r="D136" s="76"/>
      <c r="E136" s="76"/>
      <c r="F136" s="76"/>
      <c r="G136" s="76" t="s">
        <v>2792</v>
      </c>
      <c r="H136" s="76"/>
      <c r="I136" s="118">
        <v>200000</v>
      </c>
      <c r="J136" s="76" t="s">
        <v>1562</v>
      </c>
      <c r="K136" s="164" t="s">
        <v>1063</v>
      </c>
      <c r="L136" s="76" t="s">
        <v>2793</v>
      </c>
      <c r="M136" s="119" t="s">
        <v>2794</v>
      </c>
      <c r="N136" s="119"/>
      <c r="O136" s="76"/>
      <c r="P136" s="76"/>
      <c r="Q136" s="119"/>
      <c r="R136" s="76"/>
      <c r="S136" s="76"/>
      <c r="T136" s="76"/>
      <c r="U136" s="76"/>
      <c r="V136" s="76"/>
      <c r="W136" s="76"/>
      <c r="X136" s="121" t="s">
        <v>2501</v>
      </c>
      <c r="Y136" s="639">
        <f t="shared" si="7"/>
        <v>14000.000000000002</v>
      </c>
      <c r="Z136" s="118">
        <f t="shared" si="6"/>
        <v>214000</v>
      </c>
    </row>
    <row r="137" spans="1:26" x14ac:dyDescent="0.35">
      <c r="A137" s="76"/>
      <c r="B137" s="76"/>
      <c r="C137" s="76"/>
      <c r="D137" s="76"/>
      <c r="E137" s="76"/>
      <c r="F137" s="76"/>
      <c r="G137" s="76" t="s">
        <v>2795</v>
      </c>
      <c r="H137" s="76"/>
      <c r="I137" s="118">
        <v>200000</v>
      </c>
      <c r="J137" s="76" t="s">
        <v>1562</v>
      </c>
      <c r="K137" s="164" t="s">
        <v>1063</v>
      </c>
      <c r="L137" s="76" t="s">
        <v>2766</v>
      </c>
      <c r="M137" s="119" t="s">
        <v>2767</v>
      </c>
      <c r="N137" s="119"/>
      <c r="O137" s="76"/>
      <c r="P137" s="76"/>
      <c r="Q137" s="119"/>
      <c r="R137" s="76"/>
      <c r="S137" s="76"/>
      <c r="T137" s="76"/>
      <c r="U137" s="76"/>
      <c r="V137" s="76"/>
      <c r="W137" s="76"/>
      <c r="X137" s="633"/>
      <c r="Y137" s="639">
        <f t="shared" si="7"/>
        <v>14000.000000000002</v>
      </c>
      <c r="Z137" s="118">
        <f t="shared" si="6"/>
        <v>214000</v>
      </c>
    </row>
    <row r="138" spans="1:26" x14ac:dyDescent="0.35">
      <c r="A138" s="76"/>
      <c r="B138" s="76"/>
      <c r="C138" s="76"/>
      <c r="D138" s="76"/>
      <c r="E138" s="76"/>
      <c r="F138" s="76"/>
      <c r="G138" s="76" t="s">
        <v>2796</v>
      </c>
      <c r="H138" s="76"/>
      <c r="I138" s="118">
        <v>200000</v>
      </c>
      <c r="J138" s="76" t="s">
        <v>1562</v>
      </c>
      <c r="K138" s="164" t="s">
        <v>1063</v>
      </c>
      <c r="L138" s="76" t="s">
        <v>2769</v>
      </c>
      <c r="M138" s="119" t="s">
        <v>2770</v>
      </c>
      <c r="N138" s="119"/>
      <c r="O138" s="76"/>
      <c r="P138" s="76"/>
      <c r="Q138" s="119"/>
      <c r="R138" s="76"/>
      <c r="S138" s="76"/>
      <c r="T138" s="76"/>
      <c r="U138" s="76"/>
      <c r="V138" s="76"/>
      <c r="W138" s="76"/>
      <c r="X138" s="633"/>
      <c r="Y138" s="639">
        <f t="shared" si="7"/>
        <v>14000.000000000002</v>
      </c>
      <c r="Z138" s="118">
        <f t="shared" si="6"/>
        <v>214000</v>
      </c>
    </row>
    <row r="139" spans="1:26" x14ac:dyDescent="0.35">
      <c r="A139" s="76"/>
      <c r="B139" s="76"/>
      <c r="C139" s="76"/>
      <c r="D139" s="76"/>
      <c r="E139" s="76"/>
      <c r="F139" s="76"/>
      <c r="G139" s="76" t="s">
        <v>2797</v>
      </c>
      <c r="H139" s="76"/>
      <c r="I139" s="118">
        <v>200000</v>
      </c>
      <c r="J139" s="76" t="s">
        <v>1562</v>
      </c>
      <c r="K139" s="164" t="s">
        <v>1063</v>
      </c>
      <c r="L139" s="76" t="s">
        <v>1063</v>
      </c>
      <c r="M139" s="119" t="s">
        <v>2798</v>
      </c>
      <c r="N139" s="119"/>
      <c r="O139" s="76"/>
      <c r="P139" s="76"/>
      <c r="Q139" s="119"/>
      <c r="R139" s="76"/>
      <c r="S139" s="76"/>
      <c r="T139" s="76"/>
      <c r="U139" s="76"/>
      <c r="V139" s="76"/>
      <c r="W139" s="76"/>
      <c r="X139" s="633"/>
      <c r="Y139" s="639">
        <f t="shared" si="7"/>
        <v>14000.000000000002</v>
      </c>
      <c r="Z139" s="118">
        <f t="shared" si="6"/>
        <v>214000</v>
      </c>
    </row>
    <row r="140" spans="1:26" x14ac:dyDescent="0.35">
      <c r="A140" s="76"/>
      <c r="B140" s="76"/>
      <c r="C140" s="76"/>
      <c r="D140" s="76"/>
      <c r="E140" s="76"/>
      <c r="F140" s="76"/>
      <c r="G140" s="76" t="s">
        <v>2799</v>
      </c>
      <c r="H140" s="76"/>
      <c r="I140" s="118">
        <v>150000</v>
      </c>
      <c r="J140" s="76" t="s">
        <v>1562</v>
      </c>
      <c r="K140" s="164" t="s">
        <v>1063</v>
      </c>
      <c r="L140" s="76" t="s">
        <v>1063</v>
      </c>
      <c r="M140" s="119" t="s">
        <v>2774</v>
      </c>
      <c r="N140" s="119"/>
      <c r="O140" s="76"/>
      <c r="P140" s="76"/>
      <c r="Q140" s="119"/>
      <c r="R140" s="76"/>
      <c r="S140" s="76"/>
      <c r="T140" s="76"/>
      <c r="U140" s="76"/>
      <c r="V140" s="76"/>
      <c r="W140" s="76"/>
      <c r="X140" s="633"/>
      <c r="Y140" s="639">
        <f t="shared" si="7"/>
        <v>10500.000000000002</v>
      </c>
      <c r="Z140" s="118">
        <f t="shared" si="6"/>
        <v>160500</v>
      </c>
    </row>
    <row r="141" spans="1:26" x14ac:dyDescent="0.35">
      <c r="A141" s="76"/>
      <c r="B141" s="76"/>
      <c r="C141" s="76"/>
      <c r="D141" s="76"/>
      <c r="E141" s="76"/>
      <c r="F141" s="76"/>
      <c r="G141" s="76" t="s">
        <v>2800</v>
      </c>
      <c r="H141" s="76"/>
      <c r="I141" s="118">
        <v>150000</v>
      </c>
      <c r="J141" s="76" t="s">
        <v>1562</v>
      </c>
      <c r="K141" s="164" t="s">
        <v>1063</v>
      </c>
      <c r="L141" s="76" t="s">
        <v>2776</v>
      </c>
      <c r="M141" s="119" t="s">
        <v>1063</v>
      </c>
      <c r="N141" s="119"/>
      <c r="O141" s="76"/>
      <c r="P141" s="76"/>
      <c r="Q141" s="119"/>
      <c r="R141" s="76"/>
      <c r="S141" s="76"/>
      <c r="T141" s="76"/>
      <c r="U141" s="76"/>
      <c r="V141" s="76"/>
      <c r="W141" s="76"/>
      <c r="X141" s="633"/>
      <c r="Y141" s="639">
        <f t="shared" si="7"/>
        <v>10500.000000000002</v>
      </c>
      <c r="Z141" s="118">
        <f t="shared" si="6"/>
        <v>160500</v>
      </c>
    </row>
    <row r="142" spans="1:26" x14ac:dyDescent="0.35">
      <c r="A142" s="76"/>
      <c r="B142" s="76"/>
      <c r="C142" s="76"/>
      <c r="D142" s="76"/>
      <c r="E142" s="76"/>
      <c r="F142" s="76"/>
      <c r="G142" s="76" t="s">
        <v>2801</v>
      </c>
      <c r="H142" s="76"/>
      <c r="I142" s="118">
        <v>150000</v>
      </c>
      <c r="J142" s="76" t="s">
        <v>1562</v>
      </c>
      <c r="K142" s="164" t="s">
        <v>1063</v>
      </c>
      <c r="L142" s="76" t="s">
        <v>1063</v>
      </c>
      <c r="M142" s="119" t="s">
        <v>2778</v>
      </c>
      <c r="N142" s="119"/>
      <c r="O142" s="76"/>
      <c r="P142" s="76"/>
      <c r="Q142" s="119"/>
      <c r="R142" s="76"/>
      <c r="S142" s="76"/>
      <c r="T142" s="76"/>
      <c r="U142" s="76"/>
      <c r="V142" s="76"/>
      <c r="W142" s="76"/>
      <c r="X142" s="633"/>
      <c r="Y142" s="639">
        <f t="shared" si="7"/>
        <v>10500.000000000002</v>
      </c>
      <c r="Z142" s="118">
        <f t="shared" si="6"/>
        <v>160500</v>
      </c>
    </row>
    <row r="143" spans="1:26" x14ac:dyDescent="0.35">
      <c r="A143" s="76"/>
      <c r="B143" s="76"/>
      <c r="C143" s="76"/>
      <c r="D143" s="76"/>
      <c r="E143" s="76"/>
      <c r="F143" s="76"/>
      <c r="G143" s="76" t="s">
        <v>2802</v>
      </c>
      <c r="H143" s="76"/>
      <c r="I143" s="118">
        <v>150000</v>
      </c>
      <c r="J143" s="76" t="s">
        <v>1562</v>
      </c>
      <c r="K143" s="164" t="s">
        <v>1063</v>
      </c>
      <c r="L143" s="76" t="s">
        <v>2780</v>
      </c>
      <c r="M143" s="119" t="s">
        <v>1063</v>
      </c>
      <c r="N143" s="119"/>
      <c r="O143" s="76"/>
      <c r="P143" s="76"/>
      <c r="Q143" s="119"/>
      <c r="R143" s="76"/>
      <c r="S143" s="76"/>
      <c r="T143" s="76"/>
      <c r="U143" s="76"/>
      <c r="V143" s="76"/>
      <c r="W143" s="76"/>
      <c r="X143" s="633"/>
      <c r="Y143" s="639">
        <f t="shared" si="7"/>
        <v>10500.000000000002</v>
      </c>
      <c r="Z143" s="118">
        <f t="shared" si="6"/>
        <v>160500</v>
      </c>
    </row>
    <row r="144" spans="1:26" x14ac:dyDescent="0.35">
      <c r="A144" s="76"/>
      <c r="B144" s="76"/>
      <c r="C144" s="76"/>
      <c r="D144" s="76"/>
      <c r="E144" s="76"/>
      <c r="F144" s="76"/>
      <c r="G144" s="76" t="s">
        <v>2803</v>
      </c>
      <c r="H144" s="76"/>
      <c r="I144" s="118">
        <v>150000</v>
      </c>
      <c r="J144" s="76" t="s">
        <v>1562</v>
      </c>
      <c r="K144" s="164" t="s">
        <v>1063</v>
      </c>
      <c r="L144" s="76" t="s">
        <v>2782</v>
      </c>
      <c r="M144" s="119" t="s">
        <v>1063</v>
      </c>
      <c r="N144" s="119"/>
      <c r="O144" s="76"/>
      <c r="P144" s="76"/>
      <c r="Q144" s="119"/>
      <c r="R144" s="76"/>
      <c r="S144" s="76"/>
      <c r="T144" s="76"/>
      <c r="U144" s="76"/>
      <c r="V144" s="76"/>
      <c r="W144" s="76"/>
      <c r="X144" s="633"/>
      <c r="Y144" s="639">
        <f t="shared" si="7"/>
        <v>10500.000000000002</v>
      </c>
      <c r="Z144" s="118">
        <f t="shared" si="6"/>
        <v>160500</v>
      </c>
    </row>
    <row r="145" spans="1:26" x14ac:dyDescent="0.35">
      <c r="A145" s="76"/>
      <c r="B145" s="76"/>
      <c r="C145" s="76"/>
      <c r="D145" s="76"/>
      <c r="E145" s="76"/>
      <c r="F145" s="76"/>
      <c r="G145" s="76" t="s">
        <v>2804</v>
      </c>
      <c r="H145" s="76"/>
      <c r="I145" s="118">
        <v>150000</v>
      </c>
      <c r="J145" s="76" t="s">
        <v>1562</v>
      </c>
      <c r="K145" s="164" t="s">
        <v>1063</v>
      </c>
      <c r="L145" s="76" t="s">
        <v>1063</v>
      </c>
      <c r="M145" s="119" t="s">
        <v>2786</v>
      </c>
      <c r="N145" s="119"/>
      <c r="O145" s="76"/>
      <c r="P145" s="76"/>
      <c r="Q145" s="119"/>
      <c r="R145" s="76"/>
      <c r="S145" s="76"/>
      <c r="T145" s="76"/>
      <c r="U145" s="76"/>
      <c r="V145" s="76"/>
      <c r="W145" s="76"/>
      <c r="X145" s="633"/>
      <c r="Y145" s="639">
        <f t="shared" si="7"/>
        <v>10500.000000000002</v>
      </c>
      <c r="Z145" s="118">
        <f t="shared" si="6"/>
        <v>160500</v>
      </c>
    </row>
    <row r="146" spans="1:26" x14ac:dyDescent="0.35">
      <c r="A146" s="76"/>
      <c r="B146" s="76"/>
      <c r="C146" s="76"/>
      <c r="D146" s="76"/>
      <c r="E146" s="76"/>
      <c r="F146" s="76"/>
      <c r="G146" s="76" t="s">
        <v>2805</v>
      </c>
      <c r="H146" s="76"/>
      <c r="I146" s="118">
        <v>150000</v>
      </c>
      <c r="J146" s="76" t="s">
        <v>1562</v>
      </c>
      <c r="K146" s="164" t="s">
        <v>1063</v>
      </c>
      <c r="L146" s="76" t="s">
        <v>2806</v>
      </c>
      <c r="M146" s="119" t="s">
        <v>1063</v>
      </c>
      <c r="N146" s="119"/>
      <c r="O146" s="76"/>
      <c r="P146" s="76"/>
      <c r="Q146" s="119"/>
      <c r="R146" s="76"/>
      <c r="S146" s="76"/>
      <c r="T146" s="76"/>
      <c r="U146" s="76"/>
      <c r="V146" s="76"/>
      <c r="W146" s="76"/>
      <c r="X146" s="633"/>
      <c r="Y146" s="639">
        <f t="shared" si="7"/>
        <v>10500.000000000002</v>
      </c>
      <c r="Z146" s="118">
        <f t="shared" si="6"/>
        <v>160500</v>
      </c>
    </row>
    <row r="147" spans="1:26" x14ac:dyDescent="0.35">
      <c r="A147" s="76"/>
      <c r="B147" s="76"/>
      <c r="C147" s="76"/>
      <c r="D147" s="76"/>
      <c r="E147" s="76"/>
      <c r="F147" s="76"/>
      <c r="G147" s="76" t="s">
        <v>2807</v>
      </c>
      <c r="H147" s="76"/>
      <c r="I147" s="118">
        <v>150000</v>
      </c>
      <c r="J147" s="76" t="s">
        <v>1562</v>
      </c>
      <c r="K147" s="164" t="s">
        <v>1063</v>
      </c>
      <c r="L147" s="76" t="s">
        <v>2788</v>
      </c>
      <c r="M147" s="119" t="s">
        <v>2789</v>
      </c>
      <c r="N147" s="119"/>
      <c r="O147" s="76"/>
      <c r="P147" s="76"/>
      <c r="Q147" s="119"/>
      <c r="R147" s="76"/>
      <c r="S147" s="76"/>
      <c r="T147" s="76"/>
      <c r="U147" s="76"/>
      <c r="V147" s="76"/>
      <c r="W147" s="76"/>
      <c r="X147" s="633"/>
      <c r="Y147" s="639">
        <f t="shared" si="7"/>
        <v>10500.000000000002</v>
      </c>
      <c r="Z147" s="118">
        <f t="shared" si="6"/>
        <v>160500</v>
      </c>
    </row>
    <row r="148" spans="1:26" x14ac:dyDescent="0.35">
      <c r="A148" s="76"/>
      <c r="B148" s="76"/>
      <c r="C148" s="76"/>
      <c r="D148" s="76"/>
      <c r="E148" s="76"/>
      <c r="F148" s="76"/>
      <c r="G148" s="76" t="s">
        <v>2808</v>
      </c>
      <c r="H148" s="76"/>
      <c r="I148" s="118">
        <v>150000</v>
      </c>
      <c r="J148" s="76" t="s">
        <v>1562</v>
      </c>
      <c r="K148" s="164" t="s">
        <v>1063</v>
      </c>
      <c r="L148" s="76" t="s">
        <v>1063</v>
      </c>
      <c r="M148" s="119" t="s">
        <v>2778</v>
      </c>
      <c r="N148" s="119"/>
      <c r="O148" s="76"/>
      <c r="P148" s="76"/>
      <c r="Q148" s="119"/>
      <c r="R148" s="76"/>
      <c r="S148" s="76"/>
      <c r="T148" s="76"/>
      <c r="U148" s="76"/>
      <c r="V148" s="76"/>
      <c r="W148" s="76"/>
      <c r="X148" s="633"/>
      <c r="Y148" s="639">
        <f t="shared" si="7"/>
        <v>10500.000000000002</v>
      </c>
      <c r="Z148" s="118">
        <f t="shared" si="6"/>
        <v>160500</v>
      </c>
    </row>
    <row r="149" spans="1:26" x14ac:dyDescent="0.35">
      <c r="A149" s="76"/>
      <c r="B149" s="76"/>
      <c r="C149" s="76"/>
      <c r="D149" s="76"/>
      <c r="E149" s="76"/>
      <c r="F149" s="76"/>
      <c r="G149" s="76" t="s">
        <v>2809</v>
      </c>
      <c r="H149" s="76"/>
      <c r="I149" s="118">
        <v>150000</v>
      </c>
      <c r="J149" s="76" t="s">
        <v>1671</v>
      </c>
      <c r="K149" s="164" t="s">
        <v>1063</v>
      </c>
      <c r="L149" s="76" t="s">
        <v>1124</v>
      </c>
      <c r="M149" s="119" t="s">
        <v>1063</v>
      </c>
      <c r="N149" s="119"/>
      <c r="O149" s="76"/>
      <c r="P149" s="76"/>
      <c r="Q149" s="119"/>
      <c r="R149" s="76"/>
      <c r="S149" s="76"/>
      <c r="T149" s="76"/>
      <c r="U149" s="76"/>
      <c r="V149" s="76"/>
      <c r="W149" s="76"/>
      <c r="X149" s="633"/>
      <c r="Y149" s="639">
        <f t="shared" si="7"/>
        <v>10500.000000000002</v>
      </c>
      <c r="Z149" s="118">
        <f t="shared" si="6"/>
        <v>160500</v>
      </c>
    </row>
    <row r="150" spans="1:26" x14ac:dyDescent="0.35">
      <c r="A150" s="76"/>
      <c r="B150" s="76"/>
      <c r="C150" s="76"/>
      <c r="D150" s="76"/>
      <c r="E150" s="76"/>
      <c r="F150" s="76"/>
      <c r="G150" s="123" t="s">
        <v>2628</v>
      </c>
      <c r="H150" s="123"/>
      <c r="I150" s="124">
        <f>SUM(I122:I149)</f>
        <v>4550000</v>
      </c>
      <c r="J150" s="76"/>
      <c r="K150" s="164"/>
      <c r="L150" s="76"/>
      <c r="M150" s="119"/>
      <c r="N150" s="119"/>
      <c r="O150" s="76"/>
      <c r="P150" s="76"/>
      <c r="Q150" s="119"/>
      <c r="R150" s="76"/>
      <c r="S150" s="76"/>
      <c r="T150" s="76"/>
      <c r="U150" s="76"/>
      <c r="V150" s="76"/>
      <c r="W150" s="76"/>
      <c r="X150" s="633"/>
      <c r="Y150" s="639">
        <f t="shared" si="7"/>
        <v>318500.00000000006</v>
      </c>
      <c r="Z150" s="124">
        <f t="shared" si="6"/>
        <v>4868500</v>
      </c>
    </row>
    <row r="151" spans="1:26" x14ac:dyDescent="0.35">
      <c r="A151" s="64"/>
      <c r="B151" s="64"/>
      <c r="C151" s="64"/>
      <c r="D151" s="64"/>
      <c r="E151" s="64"/>
      <c r="F151" s="66"/>
      <c r="G151" s="66" t="s">
        <v>2810</v>
      </c>
      <c r="H151" s="64"/>
      <c r="I151" s="67"/>
      <c r="J151" s="64"/>
      <c r="K151" s="188"/>
      <c r="L151" s="64"/>
      <c r="M151" s="68"/>
      <c r="N151" s="68"/>
      <c r="O151" s="64"/>
      <c r="P151" s="64"/>
      <c r="Q151" s="68"/>
      <c r="R151" s="64"/>
      <c r="S151" s="64"/>
      <c r="T151" s="64"/>
      <c r="U151" s="64"/>
      <c r="V151" s="64"/>
      <c r="W151" s="64"/>
      <c r="X151" s="115"/>
      <c r="Y151" s="639">
        <f t="shared" si="7"/>
        <v>0</v>
      </c>
      <c r="Z151" s="67">
        <f t="shared" si="6"/>
        <v>0</v>
      </c>
    </row>
    <row r="152" spans="1:26" x14ac:dyDescent="0.35">
      <c r="A152" s="76"/>
      <c r="B152" s="76"/>
      <c r="C152" s="76"/>
      <c r="D152" s="76"/>
      <c r="E152" s="76"/>
      <c r="F152" s="76"/>
      <c r="G152" s="76" t="s">
        <v>2811</v>
      </c>
      <c r="H152" s="76"/>
      <c r="I152" s="118">
        <v>150000</v>
      </c>
      <c r="J152" s="76" t="s">
        <v>1671</v>
      </c>
      <c r="K152" s="164" t="s">
        <v>1063</v>
      </c>
      <c r="L152" s="76" t="s">
        <v>2812</v>
      </c>
      <c r="M152" s="119" t="s">
        <v>2813</v>
      </c>
      <c r="N152" s="119"/>
      <c r="O152" s="76"/>
      <c r="P152" s="76"/>
      <c r="Q152" s="119"/>
      <c r="R152" s="76"/>
      <c r="S152" s="76"/>
      <c r="T152" s="76"/>
      <c r="U152" s="76"/>
      <c r="V152" s="76"/>
      <c r="W152" s="76"/>
      <c r="X152" s="633"/>
      <c r="Y152" s="639">
        <f t="shared" si="7"/>
        <v>10500.000000000002</v>
      </c>
      <c r="Z152" s="118">
        <f t="shared" si="6"/>
        <v>160500</v>
      </c>
    </row>
    <row r="153" spans="1:26" x14ac:dyDescent="0.35">
      <c r="A153" s="76"/>
      <c r="B153" s="76"/>
      <c r="C153" s="76"/>
      <c r="D153" s="76"/>
      <c r="E153" s="76"/>
      <c r="F153" s="76"/>
      <c r="G153" s="76" t="s">
        <v>2814</v>
      </c>
      <c r="H153" s="76"/>
      <c r="I153" s="118">
        <v>150000</v>
      </c>
      <c r="J153" s="76" t="s">
        <v>1671</v>
      </c>
      <c r="K153" s="164" t="s">
        <v>1063</v>
      </c>
      <c r="L153" s="76" t="s">
        <v>2815</v>
      </c>
      <c r="M153" s="119">
        <v>244682</v>
      </c>
      <c r="N153" s="119"/>
      <c r="O153" s="76"/>
      <c r="P153" s="76"/>
      <c r="Q153" s="119"/>
      <c r="R153" s="76"/>
      <c r="S153" s="76"/>
      <c r="T153" s="76"/>
      <c r="U153" s="76"/>
      <c r="V153" s="76"/>
      <c r="W153" s="76"/>
      <c r="X153" s="633"/>
      <c r="Y153" s="639">
        <f t="shared" si="7"/>
        <v>10500.000000000002</v>
      </c>
      <c r="Z153" s="118">
        <f t="shared" si="6"/>
        <v>160500</v>
      </c>
    </row>
    <row r="154" spans="1:26" x14ac:dyDescent="0.35">
      <c r="A154" s="76"/>
      <c r="B154" s="76"/>
      <c r="C154" s="76"/>
      <c r="D154" s="76"/>
      <c r="E154" s="76"/>
      <c r="F154" s="76"/>
      <c r="G154" s="76" t="s">
        <v>2816</v>
      </c>
      <c r="H154" s="76"/>
      <c r="I154" s="118">
        <v>200000</v>
      </c>
      <c r="J154" s="76" t="s">
        <v>2817</v>
      </c>
      <c r="K154" s="164" t="s">
        <v>1063</v>
      </c>
      <c r="L154" s="76" t="s">
        <v>1063</v>
      </c>
      <c r="M154" s="119" t="s">
        <v>2818</v>
      </c>
      <c r="N154" s="119"/>
      <c r="O154" s="76"/>
      <c r="P154" s="76"/>
      <c r="Q154" s="119"/>
      <c r="R154" s="76"/>
      <c r="S154" s="76"/>
      <c r="T154" s="76"/>
      <c r="U154" s="76"/>
      <c r="V154" s="76"/>
      <c r="W154" s="76"/>
      <c r="X154" s="121" t="s">
        <v>2501</v>
      </c>
      <c r="Y154" s="639">
        <f t="shared" si="7"/>
        <v>14000.000000000002</v>
      </c>
      <c r="Z154" s="118">
        <f t="shared" si="6"/>
        <v>214000</v>
      </c>
    </row>
    <row r="155" spans="1:26" x14ac:dyDescent="0.35">
      <c r="A155" s="76"/>
      <c r="B155" s="76"/>
      <c r="C155" s="76"/>
      <c r="D155" s="76"/>
      <c r="E155" s="76"/>
      <c r="F155" s="76"/>
      <c r="G155" s="76" t="s">
        <v>2819</v>
      </c>
      <c r="H155" s="76"/>
      <c r="I155" s="118">
        <v>200000</v>
      </c>
      <c r="J155" s="76" t="s">
        <v>1062</v>
      </c>
      <c r="K155" s="164" t="s">
        <v>1063</v>
      </c>
      <c r="L155" s="76" t="s">
        <v>1064</v>
      </c>
      <c r="M155" s="119" t="s">
        <v>1063</v>
      </c>
      <c r="N155" s="119"/>
      <c r="O155" s="76"/>
      <c r="P155" s="76"/>
      <c r="Q155" s="119"/>
      <c r="R155" s="76"/>
      <c r="S155" s="76"/>
      <c r="T155" s="76"/>
      <c r="U155" s="76"/>
      <c r="V155" s="76"/>
      <c r="W155" s="76"/>
      <c r="X155" s="633"/>
      <c r="Y155" s="639">
        <f t="shared" si="7"/>
        <v>14000.000000000002</v>
      </c>
      <c r="Z155" s="118">
        <f t="shared" si="6"/>
        <v>214000</v>
      </c>
    </row>
    <row r="156" spans="1:26" x14ac:dyDescent="0.35">
      <c r="A156" s="76"/>
      <c r="B156" s="76"/>
      <c r="C156" s="76"/>
      <c r="D156" s="76"/>
      <c r="E156" s="76"/>
      <c r="F156" s="76"/>
      <c r="G156" s="76" t="s">
        <v>2820</v>
      </c>
      <c r="H156" s="76"/>
      <c r="I156" s="118">
        <v>200000</v>
      </c>
      <c r="J156" s="76" t="s">
        <v>2817</v>
      </c>
      <c r="K156" s="164" t="s">
        <v>1063</v>
      </c>
      <c r="L156" s="76" t="s">
        <v>1063</v>
      </c>
      <c r="M156" s="119" t="s">
        <v>2821</v>
      </c>
      <c r="N156" s="119"/>
      <c r="O156" s="76"/>
      <c r="P156" s="76"/>
      <c r="Q156" s="119"/>
      <c r="R156" s="76"/>
      <c r="S156" s="76"/>
      <c r="T156" s="76"/>
      <c r="U156" s="76"/>
      <c r="V156" s="76"/>
      <c r="W156" s="76"/>
      <c r="X156" s="633"/>
      <c r="Y156" s="639">
        <f t="shared" si="7"/>
        <v>14000.000000000002</v>
      </c>
      <c r="Z156" s="118">
        <f t="shared" si="6"/>
        <v>214000</v>
      </c>
    </row>
    <row r="157" spans="1:26" x14ac:dyDescent="0.35">
      <c r="A157" s="76"/>
      <c r="B157" s="76"/>
      <c r="C157" s="76"/>
      <c r="D157" s="76"/>
      <c r="E157" s="76"/>
      <c r="F157" s="76"/>
      <c r="G157" s="76" t="s">
        <v>2822</v>
      </c>
      <c r="H157" s="76"/>
      <c r="I157" s="118">
        <v>200000</v>
      </c>
      <c r="J157" s="76" t="s">
        <v>1671</v>
      </c>
      <c r="K157" s="164" t="s">
        <v>1063</v>
      </c>
      <c r="L157" s="76" t="s">
        <v>1063</v>
      </c>
      <c r="M157" s="187" t="s">
        <v>2823</v>
      </c>
      <c r="N157" s="119"/>
      <c r="O157" s="76"/>
      <c r="P157" s="76"/>
      <c r="Q157" s="119"/>
      <c r="R157" s="76"/>
      <c r="S157" s="76"/>
      <c r="T157" s="76"/>
      <c r="U157" s="76"/>
      <c r="V157" s="76"/>
      <c r="W157" s="76"/>
      <c r="X157" s="633"/>
      <c r="Y157" s="639">
        <f t="shared" si="7"/>
        <v>14000.000000000002</v>
      </c>
      <c r="Z157" s="118">
        <f t="shared" si="6"/>
        <v>214000</v>
      </c>
    </row>
    <row r="158" spans="1:26" x14ac:dyDescent="0.35">
      <c r="A158" s="76"/>
      <c r="B158" s="76"/>
      <c r="C158" s="76"/>
      <c r="D158" s="76"/>
      <c r="E158" s="76"/>
      <c r="F158" s="76"/>
      <c r="G158" s="123" t="s">
        <v>2628</v>
      </c>
      <c r="H158" s="76"/>
      <c r="I158" s="124">
        <f>SUM(I152:I157)</f>
        <v>1100000</v>
      </c>
      <c r="J158" s="76"/>
      <c r="K158" s="164"/>
      <c r="L158" s="76"/>
      <c r="M158" s="187"/>
      <c r="N158" s="119"/>
      <c r="O158" s="76"/>
      <c r="P158" s="76"/>
      <c r="Q158" s="119"/>
      <c r="R158" s="76"/>
      <c r="S158" s="76"/>
      <c r="T158" s="76"/>
      <c r="U158" s="76"/>
      <c r="V158" s="76"/>
      <c r="W158" s="76"/>
      <c r="X158" s="633"/>
      <c r="Y158" s="639">
        <f t="shared" si="7"/>
        <v>77000.000000000015</v>
      </c>
      <c r="Z158" s="124">
        <f t="shared" si="6"/>
        <v>1177000</v>
      </c>
    </row>
    <row r="159" spans="1:26" x14ac:dyDescent="0.35">
      <c r="A159" s="64"/>
      <c r="B159" s="64"/>
      <c r="C159" s="64"/>
      <c r="D159" s="64"/>
      <c r="E159" s="64"/>
      <c r="F159" s="66"/>
      <c r="G159" s="66" t="s">
        <v>1168</v>
      </c>
      <c r="H159" s="64"/>
      <c r="I159" s="67"/>
      <c r="J159" s="64"/>
      <c r="K159" s="64"/>
      <c r="L159" s="64"/>
      <c r="M159" s="68"/>
      <c r="N159" s="68"/>
      <c r="O159" s="64"/>
      <c r="P159" s="64"/>
      <c r="Q159" s="68"/>
      <c r="R159" s="64"/>
      <c r="S159" s="64"/>
      <c r="T159" s="64"/>
      <c r="U159" s="64"/>
      <c r="V159" s="64"/>
      <c r="W159" s="64"/>
      <c r="X159" s="115"/>
      <c r="Y159" s="639">
        <f t="shared" si="7"/>
        <v>0</v>
      </c>
      <c r="Z159" s="67">
        <f t="shared" si="6"/>
        <v>0</v>
      </c>
    </row>
    <row r="160" spans="1:26" x14ac:dyDescent="0.35">
      <c r="A160" s="76"/>
      <c r="B160" s="76"/>
      <c r="C160" s="76"/>
      <c r="D160" s="76"/>
      <c r="E160" s="76"/>
      <c r="F160" s="76"/>
      <c r="G160" s="76" t="s">
        <v>2824</v>
      </c>
      <c r="H160" s="76"/>
      <c r="I160" s="118">
        <v>60000</v>
      </c>
      <c r="J160" s="76" t="s">
        <v>1170</v>
      </c>
      <c r="K160" s="76">
        <v>2014</v>
      </c>
      <c r="L160" s="76" t="s">
        <v>1171</v>
      </c>
      <c r="M160" s="119">
        <v>73004240</v>
      </c>
      <c r="N160" s="119"/>
      <c r="O160" s="76"/>
      <c r="P160" s="76"/>
      <c r="Q160" s="119"/>
      <c r="R160" s="76"/>
      <c r="S160" s="76"/>
      <c r="T160" s="76"/>
      <c r="U160" s="76"/>
      <c r="V160" s="76"/>
      <c r="W160" s="76"/>
      <c r="X160" s="121"/>
      <c r="Y160" s="639">
        <f t="shared" si="7"/>
        <v>4200</v>
      </c>
      <c r="Z160" s="118">
        <f t="shared" si="6"/>
        <v>64200</v>
      </c>
    </row>
    <row r="161" spans="1:26" x14ac:dyDescent="0.35">
      <c r="A161" s="76"/>
      <c r="B161" s="76"/>
      <c r="C161" s="76"/>
      <c r="D161" s="76"/>
      <c r="E161" s="76"/>
      <c r="F161" s="76"/>
      <c r="G161" s="76" t="s">
        <v>2825</v>
      </c>
      <c r="H161" s="76"/>
      <c r="I161" s="118">
        <v>60000</v>
      </c>
      <c r="J161" s="76" t="s">
        <v>1170</v>
      </c>
      <c r="K161" s="76">
        <v>2014</v>
      </c>
      <c r="L161" s="76" t="s">
        <v>1171</v>
      </c>
      <c r="M161" s="119">
        <v>73004285</v>
      </c>
      <c r="N161" s="119"/>
      <c r="O161" s="76"/>
      <c r="P161" s="76"/>
      <c r="Q161" s="119"/>
      <c r="R161" s="76"/>
      <c r="S161" s="76"/>
      <c r="T161" s="76"/>
      <c r="U161" s="76"/>
      <c r="V161" s="76"/>
      <c r="W161" s="76"/>
      <c r="X161" s="121"/>
      <c r="Y161" s="639">
        <f t="shared" si="7"/>
        <v>4200</v>
      </c>
      <c r="Z161" s="118">
        <f t="shared" si="6"/>
        <v>64200</v>
      </c>
    </row>
    <row r="162" spans="1:26" x14ac:dyDescent="0.35">
      <c r="A162" s="76"/>
      <c r="B162" s="76"/>
      <c r="C162" s="76"/>
      <c r="D162" s="76"/>
      <c r="E162" s="76"/>
      <c r="F162" s="76"/>
      <c r="G162" s="76" t="s">
        <v>2826</v>
      </c>
      <c r="H162" s="76"/>
      <c r="I162" s="118">
        <v>60000</v>
      </c>
      <c r="J162" s="76" t="s">
        <v>2182</v>
      </c>
      <c r="K162" s="122" t="s">
        <v>1063</v>
      </c>
      <c r="L162" s="76" t="s">
        <v>1063</v>
      </c>
      <c r="M162" s="119">
        <v>54123062</v>
      </c>
      <c r="N162" s="119"/>
      <c r="O162" s="76"/>
      <c r="P162" s="76"/>
      <c r="Q162" s="119"/>
      <c r="R162" s="76"/>
      <c r="S162" s="76"/>
      <c r="T162" s="76"/>
      <c r="U162" s="76"/>
      <c r="V162" s="76"/>
      <c r="W162" s="76"/>
      <c r="X162" s="121"/>
      <c r="Y162" s="639">
        <f t="shared" si="7"/>
        <v>4200</v>
      </c>
      <c r="Z162" s="118">
        <f t="shared" si="6"/>
        <v>64200</v>
      </c>
    </row>
    <row r="163" spans="1:26" x14ac:dyDescent="0.35">
      <c r="A163" s="76"/>
      <c r="B163" s="76"/>
      <c r="C163" s="76"/>
      <c r="D163" s="76"/>
      <c r="E163" s="76"/>
      <c r="F163" s="76"/>
      <c r="G163" s="76" t="s">
        <v>2827</v>
      </c>
      <c r="H163" s="76"/>
      <c r="I163" s="118">
        <v>60000</v>
      </c>
      <c r="J163" s="76" t="s">
        <v>2828</v>
      </c>
      <c r="K163" s="122" t="s">
        <v>1063</v>
      </c>
      <c r="L163" s="76" t="s">
        <v>1063</v>
      </c>
      <c r="M163" s="119" t="s">
        <v>1063</v>
      </c>
      <c r="N163" s="119"/>
      <c r="O163" s="76"/>
      <c r="P163" s="76"/>
      <c r="Q163" s="119"/>
      <c r="R163" s="76"/>
      <c r="S163" s="76"/>
      <c r="T163" s="76"/>
      <c r="U163" s="76"/>
      <c r="V163" s="76"/>
      <c r="W163" s="76"/>
      <c r="X163" s="121"/>
      <c r="Y163" s="639">
        <f t="shared" si="7"/>
        <v>4200</v>
      </c>
      <c r="Z163" s="118">
        <f t="shared" si="6"/>
        <v>64200</v>
      </c>
    </row>
    <row r="164" spans="1:26" x14ac:dyDescent="0.35">
      <c r="A164" s="76"/>
      <c r="B164" s="76"/>
      <c r="C164" s="76"/>
      <c r="D164" s="76"/>
      <c r="E164" s="76"/>
      <c r="F164" s="76"/>
      <c r="G164" s="76" t="s">
        <v>2829</v>
      </c>
      <c r="H164" s="76"/>
      <c r="I164" s="118">
        <v>60000</v>
      </c>
      <c r="J164" s="76" t="s">
        <v>2828</v>
      </c>
      <c r="K164" s="122" t="s">
        <v>1063</v>
      </c>
      <c r="L164" s="76" t="s">
        <v>1063</v>
      </c>
      <c r="M164" s="119" t="s">
        <v>1063</v>
      </c>
      <c r="N164" s="119"/>
      <c r="O164" s="76"/>
      <c r="P164" s="76"/>
      <c r="Q164" s="119"/>
      <c r="R164" s="76"/>
      <c r="S164" s="76"/>
      <c r="T164" s="76"/>
      <c r="U164" s="76"/>
      <c r="V164" s="76"/>
      <c r="W164" s="76"/>
      <c r="X164" s="121"/>
      <c r="Y164" s="639">
        <f t="shared" si="7"/>
        <v>4200</v>
      </c>
      <c r="Z164" s="118">
        <f t="shared" si="6"/>
        <v>64200</v>
      </c>
    </row>
    <row r="165" spans="1:26" x14ac:dyDescent="0.35">
      <c r="A165" s="76"/>
      <c r="B165" s="76"/>
      <c r="C165" s="76"/>
      <c r="D165" s="76"/>
      <c r="E165" s="76"/>
      <c r="F165" s="76"/>
      <c r="G165" s="76" t="s">
        <v>2830</v>
      </c>
      <c r="H165" s="76"/>
      <c r="I165" s="118">
        <v>60000</v>
      </c>
      <c r="J165" s="76" t="s">
        <v>1147</v>
      </c>
      <c r="K165" s="122" t="s">
        <v>1063</v>
      </c>
      <c r="L165" s="76" t="s">
        <v>1063</v>
      </c>
      <c r="M165" s="187" t="s">
        <v>2831</v>
      </c>
      <c r="N165" s="119"/>
      <c r="O165" s="76"/>
      <c r="P165" s="76"/>
      <c r="Q165" s="119"/>
      <c r="R165" s="76"/>
      <c r="S165" s="76"/>
      <c r="T165" s="76"/>
      <c r="U165" s="76"/>
      <c r="V165" s="76"/>
      <c r="W165" s="76"/>
      <c r="X165" s="121"/>
      <c r="Y165" s="639">
        <f t="shared" si="7"/>
        <v>4200</v>
      </c>
      <c r="Z165" s="118">
        <f t="shared" ref="Z165:Z196" si="8">I165+Y165</f>
        <v>64200</v>
      </c>
    </row>
    <row r="166" spans="1:26" x14ac:dyDescent="0.35">
      <c r="A166" s="76"/>
      <c r="B166" s="76"/>
      <c r="C166" s="76"/>
      <c r="D166" s="76"/>
      <c r="E166" s="76"/>
      <c r="F166" s="76"/>
      <c r="G166" s="76" t="s">
        <v>2832</v>
      </c>
      <c r="H166" s="76"/>
      <c r="I166" s="118">
        <v>60000</v>
      </c>
      <c r="J166" s="76" t="s">
        <v>1147</v>
      </c>
      <c r="K166" s="122" t="s">
        <v>1063</v>
      </c>
      <c r="L166" s="76" t="s">
        <v>1063</v>
      </c>
      <c r="M166" s="187" t="s">
        <v>2833</v>
      </c>
      <c r="N166" s="119"/>
      <c r="O166" s="76"/>
      <c r="P166" s="76"/>
      <c r="Q166" s="119"/>
      <c r="R166" s="76"/>
      <c r="S166" s="76"/>
      <c r="T166" s="76"/>
      <c r="U166" s="76"/>
      <c r="V166" s="76"/>
      <c r="W166" s="76"/>
      <c r="X166" s="121"/>
      <c r="Y166" s="639">
        <f t="shared" si="7"/>
        <v>4200</v>
      </c>
      <c r="Z166" s="118">
        <f t="shared" si="8"/>
        <v>64200</v>
      </c>
    </row>
    <row r="167" spans="1:26" x14ac:dyDescent="0.35">
      <c r="A167" s="76"/>
      <c r="B167" s="76"/>
      <c r="C167" s="76"/>
      <c r="D167" s="76"/>
      <c r="E167" s="76"/>
      <c r="F167" s="76"/>
      <c r="G167" s="76" t="s">
        <v>2834</v>
      </c>
      <c r="H167" s="76"/>
      <c r="I167" s="118">
        <v>60000</v>
      </c>
      <c r="J167" s="76" t="s">
        <v>1147</v>
      </c>
      <c r="K167" s="122" t="s">
        <v>1063</v>
      </c>
      <c r="L167" s="76" t="s">
        <v>1063</v>
      </c>
      <c r="M167" s="187" t="s">
        <v>2835</v>
      </c>
      <c r="N167" s="119"/>
      <c r="O167" s="76"/>
      <c r="P167" s="76"/>
      <c r="Q167" s="119"/>
      <c r="R167" s="76"/>
      <c r="S167" s="76"/>
      <c r="T167" s="76"/>
      <c r="U167" s="76"/>
      <c r="V167" s="76"/>
      <c r="W167" s="76"/>
      <c r="X167" s="121"/>
      <c r="Y167" s="639">
        <f t="shared" si="7"/>
        <v>4200</v>
      </c>
      <c r="Z167" s="118">
        <f t="shared" si="8"/>
        <v>64200</v>
      </c>
    </row>
    <row r="168" spans="1:26" x14ac:dyDescent="0.35">
      <c r="A168" s="76"/>
      <c r="B168" s="76"/>
      <c r="C168" s="76"/>
      <c r="D168" s="76"/>
      <c r="E168" s="76"/>
      <c r="F168" s="76"/>
      <c r="G168" s="76" t="s">
        <v>2836</v>
      </c>
      <c r="H168" s="76"/>
      <c r="I168" s="118">
        <v>60000</v>
      </c>
      <c r="J168" s="76" t="s">
        <v>1147</v>
      </c>
      <c r="K168" s="122" t="s">
        <v>1063</v>
      </c>
      <c r="L168" s="76" t="s">
        <v>1063</v>
      </c>
      <c r="M168" s="119" t="s">
        <v>2837</v>
      </c>
      <c r="N168" s="119"/>
      <c r="O168" s="76"/>
      <c r="P168" s="76"/>
      <c r="Q168" s="119"/>
      <c r="R168" s="76"/>
      <c r="S168" s="76"/>
      <c r="T168" s="76"/>
      <c r="U168" s="76"/>
      <c r="V168" s="76"/>
      <c r="W168" s="76"/>
      <c r="X168" s="121"/>
      <c r="Y168" s="639">
        <f t="shared" si="7"/>
        <v>4200</v>
      </c>
      <c r="Z168" s="118">
        <f t="shared" si="8"/>
        <v>64200</v>
      </c>
    </row>
    <row r="169" spans="1:26" x14ac:dyDescent="0.35">
      <c r="A169" s="76"/>
      <c r="B169" s="76"/>
      <c r="C169" s="76"/>
      <c r="D169" s="76"/>
      <c r="E169" s="76"/>
      <c r="F169" s="76"/>
      <c r="G169" s="76" t="s">
        <v>2838</v>
      </c>
      <c r="H169" s="76"/>
      <c r="I169" s="118">
        <v>60000</v>
      </c>
      <c r="J169" s="76" t="s">
        <v>2839</v>
      </c>
      <c r="K169" s="122" t="s">
        <v>1063</v>
      </c>
      <c r="L169" s="76" t="s">
        <v>1063</v>
      </c>
      <c r="M169" s="119">
        <v>49737630</v>
      </c>
      <c r="N169" s="119"/>
      <c r="O169" s="76"/>
      <c r="P169" s="76"/>
      <c r="Q169" s="119"/>
      <c r="R169" s="76"/>
      <c r="S169" s="76"/>
      <c r="T169" s="76"/>
      <c r="U169" s="76"/>
      <c r="V169" s="76"/>
      <c r="W169" s="76"/>
      <c r="X169" s="121"/>
      <c r="Y169" s="639">
        <f t="shared" si="7"/>
        <v>4200</v>
      </c>
      <c r="Z169" s="118">
        <f t="shared" si="8"/>
        <v>64200</v>
      </c>
    </row>
    <row r="170" spans="1:26" x14ac:dyDescent="0.35">
      <c r="A170" s="76"/>
      <c r="B170" s="76"/>
      <c r="C170" s="76"/>
      <c r="D170" s="76"/>
      <c r="E170" s="76"/>
      <c r="F170" s="76"/>
      <c r="G170" s="76" t="s">
        <v>2840</v>
      </c>
      <c r="H170" s="76"/>
      <c r="I170" s="118">
        <v>60000</v>
      </c>
      <c r="J170" s="76" t="s">
        <v>2841</v>
      </c>
      <c r="K170" s="122" t="s">
        <v>1063</v>
      </c>
      <c r="L170" s="76" t="s">
        <v>1063</v>
      </c>
      <c r="M170" s="187" t="s">
        <v>2842</v>
      </c>
      <c r="N170" s="119"/>
      <c r="O170" s="76"/>
      <c r="P170" s="76"/>
      <c r="Q170" s="119"/>
      <c r="R170" s="76"/>
      <c r="S170" s="76"/>
      <c r="T170" s="76"/>
      <c r="U170" s="76"/>
      <c r="V170" s="76"/>
      <c r="W170" s="76"/>
      <c r="X170" s="121" t="s">
        <v>1067</v>
      </c>
      <c r="Y170" s="639">
        <f t="shared" si="7"/>
        <v>4200</v>
      </c>
      <c r="Z170" s="118">
        <f t="shared" si="8"/>
        <v>64200</v>
      </c>
    </row>
    <row r="171" spans="1:26" x14ac:dyDescent="0.35">
      <c r="A171" s="76"/>
      <c r="B171" s="76"/>
      <c r="C171" s="76"/>
      <c r="D171" s="76"/>
      <c r="E171" s="76"/>
      <c r="F171" s="76"/>
      <c r="G171" s="76" t="s">
        <v>2843</v>
      </c>
      <c r="H171" s="76"/>
      <c r="I171" s="118">
        <v>60000</v>
      </c>
      <c r="J171" s="76" t="s">
        <v>2841</v>
      </c>
      <c r="K171" s="122" t="s">
        <v>1063</v>
      </c>
      <c r="L171" s="76" t="s">
        <v>1063</v>
      </c>
      <c r="M171" s="187" t="s">
        <v>2844</v>
      </c>
      <c r="N171" s="119"/>
      <c r="O171" s="76"/>
      <c r="P171" s="76"/>
      <c r="Q171" s="119"/>
      <c r="R171" s="76"/>
      <c r="S171" s="76"/>
      <c r="T171" s="76"/>
      <c r="U171" s="76"/>
      <c r="V171" s="76"/>
      <c r="W171" s="76"/>
      <c r="X171" s="633"/>
      <c r="Y171" s="639">
        <f t="shared" si="7"/>
        <v>4200</v>
      </c>
      <c r="Z171" s="118">
        <f t="shared" si="8"/>
        <v>64200</v>
      </c>
    </row>
    <row r="172" spans="1:26" x14ac:dyDescent="0.35">
      <c r="A172" s="76"/>
      <c r="B172" s="76"/>
      <c r="C172" s="76"/>
      <c r="D172" s="76"/>
      <c r="E172" s="76"/>
      <c r="F172" s="76"/>
      <c r="G172" s="76" t="s">
        <v>2845</v>
      </c>
      <c r="H172" s="76"/>
      <c r="I172" s="118">
        <v>60000</v>
      </c>
      <c r="J172" s="76" t="s">
        <v>2841</v>
      </c>
      <c r="K172" s="122" t="s">
        <v>1063</v>
      </c>
      <c r="L172" s="76" t="s">
        <v>1063</v>
      </c>
      <c r="M172" s="187" t="s">
        <v>2846</v>
      </c>
      <c r="N172" s="119"/>
      <c r="O172" s="76"/>
      <c r="P172" s="76"/>
      <c r="Q172" s="119"/>
      <c r="R172" s="76"/>
      <c r="S172" s="76"/>
      <c r="T172" s="76"/>
      <c r="U172" s="76"/>
      <c r="V172" s="76"/>
      <c r="W172" s="76"/>
      <c r="X172" s="633"/>
      <c r="Y172" s="639">
        <f t="shared" si="7"/>
        <v>4200</v>
      </c>
      <c r="Z172" s="118">
        <f t="shared" si="8"/>
        <v>64200</v>
      </c>
    </row>
    <row r="173" spans="1:26" x14ac:dyDescent="0.35">
      <c r="A173" s="76"/>
      <c r="B173" s="76"/>
      <c r="C173" s="76"/>
      <c r="D173" s="76"/>
      <c r="E173" s="76"/>
      <c r="F173" s="76"/>
      <c r="G173" s="76" t="s">
        <v>2847</v>
      </c>
      <c r="H173" s="76"/>
      <c r="I173" s="118">
        <v>60000</v>
      </c>
      <c r="J173" s="76" t="s">
        <v>2839</v>
      </c>
      <c r="K173" s="122" t="s">
        <v>1063</v>
      </c>
      <c r="L173" s="76" t="s">
        <v>1063</v>
      </c>
      <c r="M173" s="119">
        <v>59322744</v>
      </c>
      <c r="N173" s="119"/>
      <c r="O173" s="76"/>
      <c r="P173" s="76"/>
      <c r="Q173" s="119"/>
      <c r="R173" s="76"/>
      <c r="S173" s="76"/>
      <c r="T173" s="76"/>
      <c r="U173" s="76"/>
      <c r="V173" s="76"/>
      <c r="W173" s="76"/>
      <c r="X173" s="633"/>
      <c r="Y173" s="639">
        <f t="shared" si="7"/>
        <v>4200</v>
      </c>
      <c r="Z173" s="118">
        <f t="shared" si="8"/>
        <v>64200</v>
      </c>
    </row>
    <row r="174" spans="1:26" x14ac:dyDescent="0.35">
      <c r="A174" s="76"/>
      <c r="B174" s="76"/>
      <c r="C174" s="76"/>
      <c r="D174" s="76"/>
      <c r="E174" s="76"/>
      <c r="F174" s="76"/>
      <c r="G174" s="123" t="s">
        <v>2628</v>
      </c>
      <c r="H174" s="123"/>
      <c r="I174" s="124">
        <f>SUM(I160:I173)</f>
        <v>840000</v>
      </c>
      <c r="J174" s="76"/>
      <c r="K174" s="122"/>
      <c r="L174" s="76"/>
      <c r="M174" s="119"/>
      <c r="N174" s="119"/>
      <c r="O174" s="76"/>
      <c r="P174" s="76"/>
      <c r="Q174" s="119"/>
      <c r="R174" s="76"/>
      <c r="S174" s="76"/>
      <c r="T174" s="76"/>
      <c r="U174" s="76"/>
      <c r="V174" s="76"/>
      <c r="W174" s="76"/>
      <c r="X174" s="633"/>
      <c r="Y174" s="639">
        <f t="shared" si="7"/>
        <v>58800.000000000007</v>
      </c>
      <c r="Z174" s="124">
        <f t="shared" si="8"/>
        <v>898800</v>
      </c>
    </row>
    <row r="175" spans="1:26" x14ac:dyDescent="0.35">
      <c r="A175" s="64"/>
      <c r="B175" s="64"/>
      <c r="C175" s="64"/>
      <c r="D175" s="64"/>
      <c r="E175" s="64"/>
      <c r="F175" s="66"/>
      <c r="G175" s="66" t="s">
        <v>1748</v>
      </c>
      <c r="H175" s="64"/>
      <c r="I175" s="67"/>
      <c r="J175" s="64"/>
      <c r="K175" s="64"/>
      <c r="L175" s="64"/>
      <c r="M175" s="68"/>
      <c r="N175" s="68"/>
      <c r="O175" s="64"/>
      <c r="P175" s="64"/>
      <c r="Q175" s="68"/>
      <c r="R175" s="64"/>
      <c r="S175" s="64"/>
      <c r="T175" s="64"/>
      <c r="U175" s="64"/>
      <c r="V175" s="64"/>
      <c r="W175" s="64"/>
      <c r="X175" s="115"/>
      <c r="Y175" s="639">
        <f t="shared" si="7"/>
        <v>0</v>
      </c>
      <c r="Z175" s="67">
        <f t="shared" si="8"/>
        <v>0</v>
      </c>
    </row>
    <row r="176" spans="1:26" x14ac:dyDescent="0.35">
      <c r="A176" s="76"/>
      <c r="B176" s="76"/>
      <c r="C176" s="76"/>
      <c r="D176" s="76"/>
      <c r="E176" s="76"/>
      <c r="F176" s="76"/>
      <c r="G176" s="76" t="s">
        <v>2848</v>
      </c>
      <c r="H176" s="69"/>
      <c r="I176" s="74">
        <v>100000</v>
      </c>
      <c r="J176" s="76" t="s">
        <v>2849</v>
      </c>
      <c r="K176" s="76" t="s">
        <v>1063</v>
      </c>
      <c r="L176" s="76" t="s">
        <v>2850</v>
      </c>
      <c r="M176" s="119" t="s">
        <v>1063</v>
      </c>
      <c r="N176" s="119"/>
      <c r="O176" s="76"/>
      <c r="P176" s="76"/>
      <c r="Q176" s="119"/>
      <c r="R176" s="76"/>
      <c r="S176" s="76"/>
      <c r="T176" s="76"/>
      <c r="U176" s="76"/>
      <c r="V176" s="76"/>
      <c r="W176" s="76"/>
      <c r="X176" s="121"/>
      <c r="Y176" s="639">
        <f t="shared" si="7"/>
        <v>7000.0000000000009</v>
      </c>
      <c r="Z176" s="74">
        <f t="shared" si="8"/>
        <v>107000</v>
      </c>
    </row>
    <row r="177" spans="1:26" x14ac:dyDescent="0.35">
      <c r="A177" s="76"/>
      <c r="B177" s="76"/>
      <c r="C177" s="76"/>
      <c r="D177" s="76"/>
      <c r="E177" s="76"/>
      <c r="F177" s="76"/>
      <c r="G177" s="76" t="s">
        <v>2851</v>
      </c>
      <c r="H177" s="76"/>
      <c r="I177" s="74">
        <v>100000</v>
      </c>
      <c r="J177" s="76" t="s">
        <v>2852</v>
      </c>
      <c r="K177" s="76" t="s">
        <v>1063</v>
      </c>
      <c r="L177" s="76" t="s">
        <v>1063</v>
      </c>
      <c r="M177" s="119" t="s">
        <v>1063</v>
      </c>
      <c r="N177" s="119"/>
      <c r="O177" s="76"/>
      <c r="P177" s="76"/>
      <c r="Q177" s="119"/>
      <c r="R177" s="76"/>
      <c r="S177" s="76"/>
      <c r="T177" s="76"/>
      <c r="U177" s="76"/>
      <c r="V177" s="76"/>
      <c r="W177" s="76"/>
      <c r="X177" s="121"/>
      <c r="Y177" s="639">
        <f t="shared" si="7"/>
        <v>7000.0000000000009</v>
      </c>
      <c r="Z177" s="74">
        <f t="shared" si="8"/>
        <v>107000</v>
      </c>
    </row>
    <row r="178" spans="1:26" x14ac:dyDescent="0.35">
      <c r="A178" s="76"/>
      <c r="B178" s="76"/>
      <c r="C178" s="76"/>
      <c r="D178" s="76"/>
      <c r="E178" s="76"/>
      <c r="F178" s="76"/>
      <c r="G178" s="76" t="s">
        <v>2853</v>
      </c>
      <c r="H178" s="76"/>
      <c r="I178" s="74">
        <v>100000</v>
      </c>
      <c r="J178" s="76" t="s">
        <v>2854</v>
      </c>
      <c r="K178" s="76" t="s">
        <v>1063</v>
      </c>
      <c r="L178" s="76" t="s">
        <v>1063</v>
      </c>
      <c r="M178" s="119" t="s">
        <v>1063</v>
      </c>
      <c r="N178" s="119"/>
      <c r="O178" s="76"/>
      <c r="P178" s="76"/>
      <c r="Q178" s="119"/>
      <c r="R178" s="76"/>
      <c r="S178" s="76"/>
      <c r="T178" s="76"/>
      <c r="U178" s="76"/>
      <c r="V178" s="76"/>
      <c r="W178" s="76"/>
      <c r="X178" s="121"/>
      <c r="Y178" s="639">
        <f t="shared" si="7"/>
        <v>7000.0000000000009</v>
      </c>
      <c r="Z178" s="74">
        <f t="shared" si="8"/>
        <v>107000</v>
      </c>
    </row>
    <row r="179" spans="1:26" x14ac:dyDescent="0.35">
      <c r="A179" s="76"/>
      <c r="B179" s="76"/>
      <c r="C179" s="76"/>
      <c r="D179" s="76"/>
      <c r="E179" s="76"/>
      <c r="F179" s="76"/>
      <c r="G179" s="76" t="s">
        <v>2855</v>
      </c>
      <c r="H179" s="76"/>
      <c r="I179" s="74">
        <v>100000</v>
      </c>
      <c r="J179" s="76" t="s">
        <v>1063</v>
      </c>
      <c r="K179" s="76" t="s">
        <v>1063</v>
      </c>
      <c r="L179" s="76" t="s">
        <v>1063</v>
      </c>
      <c r="M179" s="119" t="s">
        <v>1063</v>
      </c>
      <c r="N179" s="119"/>
      <c r="O179" s="76"/>
      <c r="P179" s="76"/>
      <c r="Q179" s="119"/>
      <c r="R179" s="76"/>
      <c r="S179" s="76"/>
      <c r="T179" s="76"/>
      <c r="U179" s="76"/>
      <c r="V179" s="76"/>
      <c r="W179" s="76"/>
      <c r="X179" s="121"/>
      <c r="Y179" s="639">
        <f t="shared" si="7"/>
        <v>7000.0000000000009</v>
      </c>
      <c r="Z179" s="74">
        <f t="shared" si="8"/>
        <v>107000</v>
      </c>
    </row>
    <row r="180" spans="1:26" x14ac:dyDescent="0.35">
      <c r="A180" s="76"/>
      <c r="B180" s="76"/>
      <c r="C180" s="76"/>
      <c r="D180" s="76"/>
      <c r="E180" s="76"/>
      <c r="F180" s="76"/>
      <c r="G180" s="123" t="s">
        <v>2628</v>
      </c>
      <c r="H180" s="123"/>
      <c r="I180" s="87">
        <f>SUM(I176:I179)</f>
        <v>400000</v>
      </c>
      <c r="J180" s="76"/>
      <c r="K180" s="76"/>
      <c r="L180" s="76"/>
      <c r="M180" s="119"/>
      <c r="N180" s="119"/>
      <c r="O180" s="76"/>
      <c r="P180" s="76"/>
      <c r="Q180" s="119"/>
      <c r="R180" s="76"/>
      <c r="S180" s="76"/>
      <c r="T180" s="76"/>
      <c r="U180" s="76"/>
      <c r="V180" s="76"/>
      <c r="W180" s="76"/>
      <c r="X180" s="121"/>
      <c r="Y180" s="639">
        <f t="shared" si="7"/>
        <v>28000.000000000004</v>
      </c>
      <c r="Z180" s="87">
        <f t="shared" si="8"/>
        <v>428000</v>
      </c>
    </row>
    <row r="181" spans="1:26" x14ac:dyDescent="0.35">
      <c r="A181" s="64"/>
      <c r="B181" s="64"/>
      <c r="C181" s="64"/>
      <c r="D181" s="64"/>
      <c r="E181" s="64"/>
      <c r="F181" s="66"/>
      <c r="G181" s="66" t="s">
        <v>1572</v>
      </c>
      <c r="H181" s="64"/>
      <c r="I181" s="67"/>
      <c r="J181" s="64"/>
      <c r="K181" s="64"/>
      <c r="L181" s="64"/>
      <c r="M181" s="68"/>
      <c r="N181" s="68"/>
      <c r="O181" s="64"/>
      <c r="P181" s="64"/>
      <c r="Q181" s="68"/>
      <c r="R181" s="64"/>
      <c r="S181" s="64"/>
      <c r="T181" s="64"/>
      <c r="U181" s="64"/>
      <c r="V181" s="64"/>
      <c r="W181" s="64"/>
      <c r="X181" s="115"/>
      <c r="Y181" s="639">
        <f t="shared" si="7"/>
        <v>0</v>
      </c>
      <c r="Z181" s="67">
        <f t="shared" si="8"/>
        <v>0</v>
      </c>
    </row>
    <row r="182" spans="1:26" x14ac:dyDescent="0.35">
      <c r="A182" s="76"/>
      <c r="B182" s="76"/>
      <c r="C182" s="76"/>
      <c r="D182" s="76"/>
      <c r="E182" s="76"/>
      <c r="F182" s="76"/>
      <c r="G182" s="76" t="s">
        <v>2856</v>
      </c>
      <c r="H182" s="76"/>
      <c r="I182" s="118">
        <v>250000</v>
      </c>
      <c r="J182" s="76" t="s">
        <v>1062</v>
      </c>
      <c r="K182" s="76" t="s">
        <v>1063</v>
      </c>
      <c r="L182" s="76" t="s">
        <v>1081</v>
      </c>
      <c r="M182" s="76" t="s">
        <v>2857</v>
      </c>
      <c r="N182" s="119"/>
      <c r="O182" s="76"/>
      <c r="P182" s="76"/>
      <c r="Q182" s="119"/>
      <c r="R182" s="76"/>
      <c r="S182" s="76"/>
      <c r="T182" s="76"/>
      <c r="U182" s="76"/>
      <c r="V182" s="76"/>
      <c r="W182" s="76"/>
      <c r="X182" s="121"/>
      <c r="Y182" s="639">
        <f t="shared" si="7"/>
        <v>17500</v>
      </c>
      <c r="Z182" s="118">
        <f t="shared" si="8"/>
        <v>267500</v>
      </c>
    </row>
    <row r="183" spans="1:26" x14ac:dyDescent="0.35">
      <c r="A183" s="76"/>
      <c r="B183" s="76"/>
      <c r="C183" s="76"/>
      <c r="D183" s="76"/>
      <c r="E183" s="76"/>
      <c r="F183" s="76"/>
      <c r="G183" s="76" t="s">
        <v>2858</v>
      </c>
      <c r="H183" s="76"/>
      <c r="I183" s="118">
        <v>100000</v>
      </c>
      <c r="J183" s="76" t="s">
        <v>1562</v>
      </c>
      <c r="K183" s="76" t="s">
        <v>1063</v>
      </c>
      <c r="L183" s="76" t="s">
        <v>2859</v>
      </c>
      <c r="M183" s="76" t="s">
        <v>2860</v>
      </c>
      <c r="N183" s="119"/>
      <c r="O183" s="76"/>
      <c r="P183" s="76"/>
      <c r="Q183" s="119"/>
      <c r="R183" s="76"/>
      <c r="S183" s="76"/>
      <c r="T183" s="76"/>
      <c r="U183" s="76"/>
      <c r="V183" s="76"/>
      <c r="W183" s="76"/>
      <c r="X183" s="121"/>
      <c r="Y183" s="639">
        <f t="shared" si="7"/>
        <v>7000.0000000000009</v>
      </c>
      <c r="Z183" s="118">
        <f t="shared" si="8"/>
        <v>107000</v>
      </c>
    </row>
    <row r="184" spans="1:26" x14ac:dyDescent="0.35">
      <c r="A184" s="76"/>
      <c r="B184" s="76"/>
      <c r="C184" s="76"/>
      <c r="D184" s="76"/>
      <c r="E184" s="76"/>
      <c r="F184" s="76"/>
      <c r="G184" s="76" t="s">
        <v>2861</v>
      </c>
      <c r="H184" s="76"/>
      <c r="I184" s="118">
        <v>500000</v>
      </c>
      <c r="J184" s="76" t="s">
        <v>1063</v>
      </c>
      <c r="K184" s="76" t="s">
        <v>1063</v>
      </c>
      <c r="L184" s="76" t="s">
        <v>1063</v>
      </c>
      <c r="M184" s="76" t="s">
        <v>1063</v>
      </c>
      <c r="N184" s="119"/>
      <c r="O184" s="76"/>
      <c r="P184" s="76"/>
      <c r="Q184" s="119"/>
      <c r="R184" s="76"/>
      <c r="S184" s="76"/>
      <c r="T184" s="76"/>
      <c r="U184" s="76"/>
      <c r="V184" s="76"/>
      <c r="W184" s="76"/>
      <c r="X184" s="121"/>
      <c r="Y184" s="639">
        <f t="shared" si="7"/>
        <v>35000</v>
      </c>
      <c r="Z184" s="118">
        <f t="shared" si="8"/>
        <v>535000</v>
      </c>
    </row>
    <row r="185" spans="1:26" x14ac:dyDescent="0.35">
      <c r="A185" s="76"/>
      <c r="B185" s="76"/>
      <c r="C185" s="76"/>
      <c r="D185" s="76"/>
      <c r="E185" s="76"/>
      <c r="F185" s="76"/>
      <c r="G185" s="123" t="s">
        <v>2628</v>
      </c>
      <c r="H185" s="76"/>
      <c r="I185" s="124">
        <f>SUM(I182:I184)</f>
        <v>850000</v>
      </c>
      <c r="J185" s="76"/>
      <c r="K185" s="76"/>
      <c r="L185" s="76"/>
      <c r="M185" s="76"/>
      <c r="N185" s="119"/>
      <c r="O185" s="76"/>
      <c r="P185" s="76"/>
      <c r="Q185" s="119"/>
      <c r="R185" s="76"/>
      <c r="S185" s="76"/>
      <c r="T185" s="76"/>
      <c r="U185" s="76"/>
      <c r="V185" s="76"/>
      <c r="W185" s="76"/>
      <c r="X185" s="121"/>
      <c r="Y185" s="639">
        <f t="shared" si="7"/>
        <v>59500.000000000007</v>
      </c>
      <c r="Z185" s="124">
        <f t="shared" si="8"/>
        <v>909500</v>
      </c>
    </row>
    <row r="186" spans="1:26" x14ac:dyDescent="0.35">
      <c r="A186" s="64"/>
      <c r="B186" s="64"/>
      <c r="C186" s="64"/>
      <c r="D186" s="64"/>
      <c r="E186" s="64"/>
      <c r="F186" s="96"/>
      <c r="G186" s="96" t="s">
        <v>1945</v>
      </c>
      <c r="H186" s="64"/>
      <c r="I186" s="67"/>
      <c r="J186" s="64"/>
      <c r="K186" s="159"/>
      <c r="L186" s="64"/>
      <c r="M186" s="68"/>
      <c r="N186" s="68"/>
      <c r="O186" s="64"/>
      <c r="P186" s="64"/>
      <c r="Q186" s="68"/>
      <c r="R186" s="64"/>
      <c r="S186" s="64"/>
      <c r="T186" s="64"/>
      <c r="U186" s="64"/>
      <c r="V186" s="64"/>
      <c r="W186" s="64"/>
      <c r="X186" s="115"/>
      <c r="Y186" s="639">
        <f t="shared" si="7"/>
        <v>0</v>
      </c>
      <c r="Z186" s="67">
        <f t="shared" si="8"/>
        <v>0</v>
      </c>
    </row>
    <row r="187" spans="1:26" x14ac:dyDescent="0.35">
      <c r="A187" s="69"/>
      <c r="B187" s="69"/>
      <c r="C187" s="69"/>
      <c r="D187" s="69"/>
      <c r="E187" s="69"/>
      <c r="F187" s="76"/>
      <c r="G187" s="76" t="s">
        <v>2862</v>
      </c>
      <c r="H187" s="69"/>
      <c r="I187" s="74">
        <v>400000</v>
      </c>
      <c r="J187" s="76" t="s">
        <v>1214</v>
      </c>
      <c r="K187" s="76" t="s">
        <v>1063</v>
      </c>
      <c r="L187" s="76" t="s">
        <v>2863</v>
      </c>
      <c r="M187" s="76" t="s">
        <v>2864</v>
      </c>
      <c r="N187" s="119"/>
      <c r="O187" s="69"/>
      <c r="P187" s="69"/>
      <c r="Q187" s="75" t="s">
        <v>1066</v>
      </c>
      <c r="R187" s="69"/>
      <c r="S187" s="69"/>
      <c r="T187" s="69"/>
      <c r="U187" s="69"/>
      <c r="V187" s="69"/>
      <c r="W187" s="69"/>
      <c r="X187" s="116"/>
      <c r="Y187" s="639">
        <f t="shared" si="7"/>
        <v>28000.000000000004</v>
      </c>
      <c r="Z187" s="74">
        <f t="shared" si="8"/>
        <v>428000</v>
      </c>
    </row>
    <row r="188" spans="1:26" x14ac:dyDescent="0.35">
      <c r="A188" s="69"/>
      <c r="B188" s="69"/>
      <c r="C188" s="69"/>
      <c r="D188" s="69"/>
      <c r="E188" s="69"/>
      <c r="F188" s="76"/>
      <c r="G188" s="76" t="s">
        <v>2865</v>
      </c>
      <c r="H188" s="69"/>
      <c r="I188" s="74">
        <v>400000</v>
      </c>
      <c r="J188" s="76" t="s">
        <v>1214</v>
      </c>
      <c r="K188" s="76" t="s">
        <v>1063</v>
      </c>
      <c r="L188" s="76" t="s">
        <v>2866</v>
      </c>
      <c r="M188" s="76" t="s">
        <v>2867</v>
      </c>
      <c r="N188" s="119"/>
      <c r="O188" s="69"/>
      <c r="P188" s="69"/>
      <c r="Q188" s="75" t="s">
        <v>1227</v>
      </c>
      <c r="R188" s="69"/>
      <c r="S188" s="69"/>
      <c r="T188" s="69"/>
      <c r="U188" s="69"/>
      <c r="V188" s="69"/>
      <c r="W188" s="69"/>
      <c r="X188" s="116"/>
      <c r="Y188" s="639">
        <f t="shared" si="7"/>
        <v>28000.000000000004</v>
      </c>
      <c r="Z188" s="74">
        <f t="shared" si="8"/>
        <v>428000</v>
      </c>
    </row>
    <row r="189" spans="1:26" x14ac:dyDescent="0.35">
      <c r="A189" s="69"/>
      <c r="B189" s="69"/>
      <c r="C189" s="69"/>
      <c r="D189" s="69"/>
      <c r="E189" s="69"/>
      <c r="F189" s="76"/>
      <c r="G189" s="76" t="s">
        <v>2865</v>
      </c>
      <c r="H189" s="69"/>
      <c r="I189" s="74">
        <v>400000</v>
      </c>
      <c r="J189" s="76" t="s">
        <v>1214</v>
      </c>
      <c r="K189" s="76" t="s">
        <v>1063</v>
      </c>
      <c r="L189" s="76" t="s">
        <v>2868</v>
      </c>
      <c r="M189" s="76" t="s">
        <v>2869</v>
      </c>
      <c r="N189" s="119"/>
      <c r="O189" s="69"/>
      <c r="P189" s="69"/>
      <c r="Q189" s="75"/>
      <c r="R189" s="69"/>
      <c r="S189" s="69"/>
      <c r="T189" s="69"/>
      <c r="U189" s="69"/>
      <c r="V189" s="69"/>
      <c r="W189" s="69"/>
      <c r="X189" s="116"/>
      <c r="Y189" s="639">
        <f t="shared" si="7"/>
        <v>28000.000000000004</v>
      </c>
      <c r="Z189" s="74">
        <f t="shared" si="8"/>
        <v>428000</v>
      </c>
    </row>
    <row r="190" spans="1:26" x14ac:dyDescent="0.35">
      <c r="G190" s="189" t="s">
        <v>2628</v>
      </c>
      <c r="H190" s="190"/>
      <c r="I190" s="191">
        <f>SUM(I187:I189)</f>
        <v>1200000</v>
      </c>
      <c r="Y190" s="639">
        <f t="shared" si="7"/>
        <v>84000.000000000015</v>
      </c>
      <c r="Z190" s="191">
        <f t="shared" si="8"/>
        <v>1284000</v>
      </c>
    </row>
    <row r="191" spans="1:26" s="132" customFormat="1" x14ac:dyDescent="0.35">
      <c r="A191" s="86"/>
      <c r="B191" s="86"/>
      <c r="C191" s="86"/>
      <c r="D191" s="86"/>
      <c r="E191" s="86"/>
      <c r="F191" s="123"/>
      <c r="G191" s="123" t="s">
        <v>894</v>
      </c>
      <c r="H191" s="86"/>
      <c r="I191" s="87">
        <f>SUM(I5:I190)/2</f>
        <v>100471000</v>
      </c>
      <c r="J191" s="123"/>
      <c r="K191" s="123"/>
      <c r="L191" s="123"/>
      <c r="M191" s="123"/>
      <c r="N191" s="179"/>
      <c r="O191" s="86"/>
      <c r="P191" s="86"/>
      <c r="Q191" s="95"/>
      <c r="R191" s="86"/>
      <c r="S191" s="86"/>
      <c r="T191" s="86"/>
      <c r="U191" s="86"/>
      <c r="V191" s="86"/>
      <c r="W191" s="86"/>
      <c r="X191" s="285"/>
      <c r="Y191" s="639">
        <f>I191*Y$4</f>
        <v>7032970.0000000009</v>
      </c>
      <c r="Z191" s="87">
        <f t="shared" si="8"/>
        <v>107503970</v>
      </c>
    </row>
  </sheetData>
  <mergeCells count="7">
    <mergeCell ref="X1:X2"/>
    <mergeCell ref="A1:E1"/>
    <mergeCell ref="G1:H1"/>
    <mergeCell ref="J1:N1"/>
    <mergeCell ref="O1:Q1"/>
    <mergeCell ref="R1:S1"/>
    <mergeCell ref="T1:W1"/>
  </mergeCells>
  <pageMargins left="0.7" right="0.7" top="0.75" bottom="0.75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AA182"/>
  <sheetViews>
    <sheetView topLeftCell="F1" workbookViewId="0">
      <selection activeCell="H1" sqref="H1:Z1048576"/>
    </sheetView>
  </sheetViews>
  <sheetFormatPr defaultColWidth="15.7265625" defaultRowHeight="15.5" x14ac:dyDescent="0.35"/>
  <cols>
    <col min="1" max="1" width="16.1796875" style="100" hidden="1" customWidth="1"/>
    <col min="2" max="2" width="22.08984375" style="100" hidden="1" customWidth="1"/>
    <col min="3" max="3" width="28.7265625" style="100" hidden="1" customWidth="1"/>
    <col min="4" max="4" width="24" style="100" hidden="1" customWidth="1"/>
    <col min="5" max="5" width="28" style="100" hidden="1" customWidth="1"/>
    <col min="6" max="6" width="86.08984375" style="100" customWidth="1"/>
    <col min="7" max="7" width="29.81640625" style="100" hidden="1" customWidth="1"/>
    <col min="8" max="8" width="29.81640625" style="135" hidden="1" customWidth="1"/>
    <col min="9" max="9" width="15.81640625" style="100" hidden="1" customWidth="1"/>
    <col min="10" max="10" width="29.1796875" style="100" hidden="1" customWidth="1"/>
    <col min="11" max="11" width="17.54296875" style="100" hidden="1" customWidth="1"/>
    <col min="12" max="12" width="27" style="100" hidden="1" customWidth="1"/>
    <col min="13" max="13" width="22.1796875" style="100" hidden="1" customWidth="1"/>
    <col min="14" max="14" width="19.08984375" style="100" hidden="1" customWidth="1"/>
    <col min="15" max="15" width="24.453125" style="100" hidden="1" customWidth="1"/>
    <col min="16" max="16" width="21.54296875" style="100" hidden="1" customWidth="1"/>
    <col min="17" max="17" width="20.08984375" style="100" hidden="1" customWidth="1"/>
    <col min="18" max="18" width="12.54296875" style="100" hidden="1" customWidth="1"/>
    <col min="19" max="19" width="14.45312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33" style="100" hidden="1" customWidth="1"/>
    <col min="24" max="24" width="31.453125" style="100" hidden="1" customWidth="1"/>
    <col min="25" max="26" width="0" style="100" hidden="1" customWidth="1"/>
    <col min="27" max="27" width="29.81640625" style="135" customWidth="1"/>
    <col min="28" max="16384" width="15.7265625" style="100"/>
  </cols>
  <sheetData>
    <row r="1" spans="1:27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AA2" s="634" t="s">
        <v>24303</v>
      </c>
    </row>
    <row r="3" spans="1:27" x14ac:dyDescent="0.35">
      <c r="A3" s="106"/>
      <c r="B3" s="106"/>
      <c r="C3" s="106"/>
      <c r="D3" s="107"/>
      <c r="E3" s="57" t="s">
        <v>2870</v>
      </c>
      <c r="F3" s="106"/>
      <c r="G3" s="57"/>
      <c r="H3" s="108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AA3" s="108"/>
    </row>
    <row r="4" spans="1:27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Z4" s="638">
        <v>7.0000000000000007E-2</v>
      </c>
      <c r="AA4" s="67"/>
    </row>
    <row r="5" spans="1:27" x14ac:dyDescent="0.35">
      <c r="A5" s="76"/>
      <c r="B5" s="77" t="s">
        <v>2871</v>
      </c>
      <c r="C5" s="77" t="s">
        <v>2872</v>
      </c>
      <c r="D5" s="77" t="s">
        <v>2873</v>
      </c>
      <c r="E5" s="77" t="s">
        <v>2874</v>
      </c>
      <c r="F5" s="79" t="s">
        <v>2875</v>
      </c>
      <c r="G5" s="69" t="s">
        <v>2249</v>
      </c>
      <c r="H5" s="74">
        <v>600000</v>
      </c>
      <c r="I5" s="69" t="s">
        <v>2249</v>
      </c>
      <c r="J5" s="69" t="s">
        <v>2394</v>
      </c>
      <c r="K5" s="69" t="s">
        <v>2249</v>
      </c>
      <c r="L5" s="79" t="s">
        <v>2876</v>
      </c>
      <c r="M5" s="80" t="s">
        <v>2877</v>
      </c>
      <c r="N5" s="69" t="s">
        <v>2249</v>
      </c>
      <c r="O5" s="69" t="s">
        <v>937</v>
      </c>
      <c r="P5" s="69" t="s">
        <v>938</v>
      </c>
      <c r="Q5" s="69" t="s">
        <v>2878</v>
      </c>
      <c r="R5" s="69" t="s">
        <v>2249</v>
      </c>
      <c r="S5" s="69" t="s">
        <v>2879</v>
      </c>
      <c r="T5" s="69" t="s">
        <v>2249</v>
      </c>
      <c r="U5" s="69" t="s">
        <v>2249</v>
      </c>
      <c r="V5" s="69" t="s">
        <v>2249</v>
      </c>
      <c r="W5" s="116" t="s">
        <v>940</v>
      </c>
      <c r="X5" s="76"/>
      <c r="Z5" s="639">
        <f>H5*Z$4</f>
        <v>42000.000000000007</v>
      </c>
      <c r="AA5" s="74">
        <f>H5+Z5</f>
        <v>642000</v>
      </c>
    </row>
    <row r="6" spans="1:27" x14ac:dyDescent="0.35">
      <c r="A6" s="76"/>
      <c r="B6" s="76"/>
      <c r="C6" s="76"/>
      <c r="D6" s="76"/>
      <c r="E6" s="76"/>
      <c r="F6" s="79" t="s">
        <v>2880</v>
      </c>
      <c r="G6" s="69" t="s">
        <v>2249</v>
      </c>
      <c r="H6" s="74">
        <v>600000</v>
      </c>
      <c r="I6" s="69" t="s">
        <v>2249</v>
      </c>
      <c r="J6" s="69" t="s">
        <v>2394</v>
      </c>
      <c r="K6" s="69" t="s">
        <v>2249</v>
      </c>
      <c r="L6" s="79" t="s">
        <v>2876</v>
      </c>
      <c r="M6" s="80" t="s">
        <v>2881</v>
      </c>
      <c r="N6" s="69" t="s">
        <v>2249</v>
      </c>
      <c r="O6" s="69" t="s">
        <v>937</v>
      </c>
      <c r="P6" s="69" t="s">
        <v>938</v>
      </c>
      <c r="Q6" s="69" t="s">
        <v>2882</v>
      </c>
      <c r="R6" s="69" t="s">
        <v>2249</v>
      </c>
      <c r="S6" s="69" t="s">
        <v>2879</v>
      </c>
      <c r="T6" s="69" t="s">
        <v>2249</v>
      </c>
      <c r="U6" s="69" t="s">
        <v>2249</v>
      </c>
      <c r="V6" s="69" t="s">
        <v>2249</v>
      </c>
      <c r="W6" s="116" t="s">
        <v>940</v>
      </c>
      <c r="X6" s="76"/>
      <c r="Z6" s="639">
        <f t="shared" ref="Z6:Z69" si="0">H6*Z$4</f>
        <v>42000.000000000007</v>
      </c>
      <c r="AA6" s="74">
        <f t="shared" ref="AA6:AA69" si="1">H6+Z6</f>
        <v>642000</v>
      </c>
    </row>
    <row r="7" spans="1:27" x14ac:dyDescent="0.35">
      <c r="A7" s="76"/>
      <c r="B7" s="76"/>
      <c r="C7" s="76"/>
      <c r="D7" s="76"/>
      <c r="E7" s="76"/>
      <c r="F7" s="79" t="s">
        <v>2883</v>
      </c>
      <c r="G7" s="69" t="s">
        <v>2249</v>
      </c>
      <c r="H7" s="74">
        <v>600000</v>
      </c>
      <c r="I7" s="69" t="s">
        <v>2249</v>
      </c>
      <c r="J7" s="69" t="s">
        <v>1123</v>
      </c>
      <c r="K7" s="69" t="s">
        <v>2249</v>
      </c>
      <c r="L7" s="79" t="s">
        <v>2884</v>
      </c>
      <c r="M7" s="80">
        <v>2441</v>
      </c>
      <c r="N7" s="69" t="s">
        <v>2249</v>
      </c>
      <c r="O7" s="69" t="s">
        <v>937</v>
      </c>
      <c r="P7" s="69" t="s">
        <v>2308</v>
      </c>
      <c r="Q7" s="69" t="s">
        <v>2882</v>
      </c>
      <c r="R7" s="69" t="s">
        <v>2249</v>
      </c>
      <c r="S7" s="69" t="s">
        <v>2879</v>
      </c>
      <c r="T7" s="69" t="s">
        <v>2249</v>
      </c>
      <c r="U7" s="69" t="s">
        <v>2249</v>
      </c>
      <c r="V7" s="69" t="s">
        <v>2249</v>
      </c>
      <c r="W7" s="116" t="s">
        <v>940</v>
      </c>
      <c r="X7" s="76"/>
      <c r="Z7" s="639">
        <f t="shared" si="0"/>
        <v>42000.000000000007</v>
      </c>
      <c r="AA7" s="74">
        <f t="shared" si="1"/>
        <v>642000</v>
      </c>
    </row>
    <row r="8" spans="1:27" x14ac:dyDescent="0.35">
      <c r="A8" s="76"/>
      <c r="B8" s="76"/>
      <c r="C8" s="76"/>
      <c r="D8" s="76"/>
      <c r="E8" s="76"/>
      <c r="F8" s="79" t="s">
        <v>2885</v>
      </c>
      <c r="G8" s="69" t="s">
        <v>2249</v>
      </c>
      <c r="H8" s="74">
        <v>650000</v>
      </c>
      <c r="I8" s="69" t="s">
        <v>2249</v>
      </c>
      <c r="J8" s="69" t="s">
        <v>1123</v>
      </c>
      <c r="K8" s="69" t="s">
        <v>2249</v>
      </c>
      <c r="L8" s="79" t="s">
        <v>2421</v>
      </c>
      <c r="M8" s="80">
        <v>2077</v>
      </c>
      <c r="N8" s="69" t="s">
        <v>2249</v>
      </c>
      <c r="O8" s="69" t="s">
        <v>937</v>
      </c>
      <c r="P8" s="69" t="s">
        <v>1010</v>
      </c>
      <c r="Q8" s="69" t="s">
        <v>2882</v>
      </c>
      <c r="R8" s="69" t="s">
        <v>2249</v>
      </c>
      <c r="S8" s="69" t="s">
        <v>2879</v>
      </c>
      <c r="T8" s="69" t="s">
        <v>2249</v>
      </c>
      <c r="U8" s="69" t="s">
        <v>2249</v>
      </c>
      <c r="V8" s="69" t="s">
        <v>2249</v>
      </c>
      <c r="W8" s="116" t="s">
        <v>940</v>
      </c>
      <c r="X8" s="76"/>
      <c r="Z8" s="639">
        <f t="shared" si="0"/>
        <v>45500.000000000007</v>
      </c>
      <c r="AA8" s="74">
        <f t="shared" si="1"/>
        <v>695500</v>
      </c>
    </row>
    <row r="9" spans="1:27" x14ac:dyDescent="0.35">
      <c r="A9" s="76"/>
      <c r="B9" s="76"/>
      <c r="C9" s="76"/>
      <c r="D9" s="76"/>
      <c r="E9" s="76"/>
      <c r="F9" s="79" t="s">
        <v>2886</v>
      </c>
      <c r="G9" s="69" t="s">
        <v>2249</v>
      </c>
      <c r="H9" s="74">
        <v>600000</v>
      </c>
      <c r="I9" s="69" t="s">
        <v>2249</v>
      </c>
      <c r="J9" s="69" t="s">
        <v>2887</v>
      </c>
      <c r="K9" s="69" t="s">
        <v>2249</v>
      </c>
      <c r="L9" s="69" t="s">
        <v>2887</v>
      </c>
      <c r="M9" s="69" t="s">
        <v>2887</v>
      </c>
      <c r="N9" s="69" t="s">
        <v>2249</v>
      </c>
      <c r="O9" s="69" t="s">
        <v>937</v>
      </c>
      <c r="P9" s="69" t="s">
        <v>2887</v>
      </c>
      <c r="Q9" s="69" t="s">
        <v>2887</v>
      </c>
      <c r="R9" s="69" t="s">
        <v>2249</v>
      </c>
      <c r="S9" s="69" t="s">
        <v>2879</v>
      </c>
      <c r="T9" s="69" t="s">
        <v>2249</v>
      </c>
      <c r="U9" s="69" t="s">
        <v>2249</v>
      </c>
      <c r="V9" s="69" t="s">
        <v>2249</v>
      </c>
      <c r="W9" s="116" t="s">
        <v>940</v>
      </c>
      <c r="X9" s="76"/>
      <c r="Z9" s="639">
        <f t="shared" si="0"/>
        <v>42000.000000000007</v>
      </c>
      <c r="AA9" s="74">
        <f t="shared" si="1"/>
        <v>642000</v>
      </c>
    </row>
    <row r="10" spans="1:27" x14ac:dyDescent="0.35">
      <c r="A10" s="76"/>
      <c r="B10" s="76"/>
      <c r="C10" s="76"/>
      <c r="D10" s="76"/>
      <c r="E10" s="76"/>
      <c r="F10" s="79" t="s">
        <v>2888</v>
      </c>
      <c r="G10" s="69" t="s">
        <v>2249</v>
      </c>
      <c r="H10" s="74">
        <v>600000</v>
      </c>
      <c r="I10" s="69" t="s">
        <v>2249</v>
      </c>
      <c r="J10" s="69" t="s">
        <v>1123</v>
      </c>
      <c r="K10" s="75">
        <v>2007</v>
      </c>
      <c r="L10" s="79" t="s">
        <v>2889</v>
      </c>
      <c r="M10" s="80" t="s">
        <v>2890</v>
      </c>
      <c r="N10" s="69" t="s">
        <v>2249</v>
      </c>
      <c r="O10" s="69" t="s">
        <v>937</v>
      </c>
      <c r="P10" s="69" t="s">
        <v>938</v>
      </c>
      <c r="Q10" s="69" t="s">
        <v>2882</v>
      </c>
      <c r="R10" s="69" t="s">
        <v>2249</v>
      </c>
      <c r="S10" s="69" t="s">
        <v>2879</v>
      </c>
      <c r="T10" s="69" t="s">
        <v>2249</v>
      </c>
      <c r="U10" s="69" t="s">
        <v>2249</v>
      </c>
      <c r="V10" s="69" t="s">
        <v>2249</v>
      </c>
      <c r="W10" s="116" t="s">
        <v>940</v>
      </c>
      <c r="X10" s="76"/>
      <c r="Z10" s="639">
        <f t="shared" si="0"/>
        <v>42000.000000000007</v>
      </c>
      <c r="AA10" s="74">
        <f t="shared" si="1"/>
        <v>642000</v>
      </c>
    </row>
    <row r="11" spans="1:27" x14ac:dyDescent="0.35">
      <c r="A11" s="76"/>
      <c r="B11" s="76"/>
      <c r="C11" s="76"/>
      <c r="D11" s="76"/>
      <c r="E11" s="76"/>
      <c r="F11" s="79" t="s">
        <v>2891</v>
      </c>
      <c r="G11" s="69" t="s">
        <v>2249</v>
      </c>
      <c r="H11" s="74">
        <v>650000</v>
      </c>
      <c r="I11" s="69" t="s">
        <v>2249</v>
      </c>
      <c r="J11" s="69" t="s">
        <v>1123</v>
      </c>
      <c r="K11" s="69" t="s">
        <v>2249</v>
      </c>
      <c r="L11" s="79" t="s">
        <v>2421</v>
      </c>
      <c r="M11" s="80">
        <v>2080</v>
      </c>
      <c r="N11" s="69" t="s">
        <v>2249</v>
      </c>
      <c r="O11" s="69" t="s">
        <v>937</v>
      </c>
      <c r="P11" s="69" t="s">
        <v>1010</v>
      </c>
      <c r="Q11" s="69" t="s">
        <v>2882</v>
      </c>
      <c r="R11" s="69" t="s">
        <v>2249</v>
      </c>
      <c r="S11" s="69" t="s">
        <v>2879</v>
      </c>
      <c r="T11" s="69" t="s">
        <v>2249</v>
      </c>
      <c r="U11" s="69" t="s">
        <v>2249</v>
      </c>
      <c r="V11" s="69" t="s">
        <v>2249</v>
      </c>
      <c r="W11" s="116" t="s">
        <v>940</v>
      </c>
      <c r="X11" s="76"/>
      <c r="Z11" s="639">
        <f t="shared" si="0"/>
        <v>45500.000000000007</v>
      </c>
      <c r="AA11" s="74">
        <f t="shared" si="1"/>
        <v>695500</v>
      </c>
    </row>
    <row r="12" spans="1:27" x14ac:dyDescent="0.35">
      <c r="A12" s="76"/>
      <c r="B12" s="76"/>
      <c r="C12" s="76"/>
      <c r="D12" s="76"/>
      <c r="E12" s="76"/>
      <c r="F12" s="79" t="s">
        <v>2892</v>
      </c>
      <c r="G12" s="69" t="s">
        <v>2249</v>
      </c>
      <c r="H12" s="74">
        <v>600000</v>
      </c>
      <c r="I12" s="69" t="s">
        <v>2249</v>
      </c>
      <c r="J12" s="69" t="s">
        <v>933</v>
      </c>
      <c r="K12" s="75">
        <v>2007</v>
      </c>
      <c r="L12" s="79" t="s">
        <v>2893</v>
      </c>
      <c r="M12" s="80" t="s">
        <v>2894</v>
      </c>
      <c r="N12" s="69" t="s">
        <v>2249</v>
      </c>
      <c r="O12" s="69" t="s">
        <v>937</v>
      </c>
      <c r="P12" s="69" t="s">
        <v>938</v>
      </c>
      <c r="Q12" s="69" t="s">
        <v>2882</v>
      </c>
      <c r="R12" s="69" t="s">
        <v>2249</v>
      </c>
      <c r="S12" s="69" t="s">
        <v>2879</v>
      </c>
      <c r="T12" s="69" t="s">
        <v>2249</v>
      </c>
      <c r="U12" s="69" t="s">
        <v>2249</v>
      </c>
      <c r="V12" s="69" t="s">
        <v>2249</v>
      </c>
      <c r="W12" s="116" t="s">
        <v>940</v>
      </c>
      <c r="X12" s="76"/>
      <c r="Z12" s="639">
        <f t="shared" si="0"/>
        <v>42000.000000000007</v>
      </c>
      <c r="AA12" s="74">
        <f t="shared" si="1"/>
        <v>642000</v>
      </c>
    </row>
    <row r="13" spans="1:27" x14ac:dyDescent="0.35">
      <c r="A13" s="76"/>
      <c r="B13" s="76"/>
      <c r="C13" s="76"/>
      <c r="D13" s="76"/>
      <c r="E13" s="76"/>
      <c r="F13" s="79" t="s">
        <v>2895</v>
      </c>
      <c r="G13" s="69" t="s">
        <v>2249</v>
      </c>
      <c r="H13" s="74">
        <v>600000</v>
      </c>
      <c r="I13" s="69" t="s">
        <v>2249</v>
      </c>
      <c r="J13" s="69" t="s">
        <v>933</v>
      </c>
      <c r="K13" s="75">
        <v>2007</v>
      </c>
      <c r="L13" s="79" t="s">
        <v>2893</v>
      </c>
      <c r="M13" s="80" t="s">
        <v>2896</v>
      </c>
      <c r="N13" s="69" t="s">
        <v>2249</v>
      </c>
      <c r="O13" s="69" t="s">
        <v>937</v>
      </c>
      <c r="P13" s="69" t="s">
        <v>938</v>
      </c>
      <c r="Q13" s="69" t="s">
        <v>2882</v>
      </c>
      <c r="R13" s="69" t="s">
        <v>2249</v>
      </c>
      <c r="S13" s="69" t="s">
        <v>2879</v>
      </c>
      <c r="T13" s="69" t="s">
        <v>2249</v>
      </c>
      <c r="U13" s="69" t="s">
        <v>2249</v>
      </c>
      <c r="V13" s="69" t="s">
        <v>2249</v>
      </c>
      <c r="W13" s="116" t="s">
        <v>940</v>
      </c>
      <c r="X13" s="76"/>
      <c r="Z13" s="639">
        <f t="shared" si="0"/>
        <v>42000.000000000007</v>
      </c>
      <c r="AA13" s="74">
        <f t="shared" si="1"/>
        <v>642000</v>
      </c>
    </row>
    <row r="14" spans="1:27" x14ac:dyDescent="0.35">
      <c r="A14" s="76"/>
      <c r="B14" s="76"/>
      <c r="C14" s="76"/>
      <c r="D14" s="76"/>
      <c r="E14" s="76"/>
      <c r="F14" s="79" t="s">
        <v>2897</v>
      </c>
      <c r="G14" s="69" t="s">
        <v>2249</v>
      </c>
      <c r="H14" s="74">
        <v>650000</v>
      </c>
      <c r="I14" s="69" t="s">
        <v>2249</v>
      </c>
      <c r="J14" s="69" t="s">
        <v>1123</v>
      </c>
      <c r="K14" s="69" t="s">
        <v>2249</v>
      </c>
      <c r="L14" s="79" t="s">
        <v>2898</v>
      </c>
      <c r="M14" s="80">
        <v>2083</v>
      </c>
      <c r="N14" s="69" t="s">
        <v>2249</v>
      </c>
      <c r="O14" s="69" t="s">
        <v>937</v>
      </c>
      <c r="P14" s="69" t="s">
        <v>1010</v>
      </c>
      <c r="Q14" s="69" t="s">
        <v>2882</v>
      </c>
      <c r="R14" s="69" t="s">
        <v>2249</v>
      </c>
      <c r="S14" s="69" t="s">
        <v>2879</v>
      </c>
      <c r="T14" s="69" t="s">
        <v>2249</v>
      </c>
      <c r="U14" s="69" t="s">
        <v>2249</v>
      </c>
      <c r="V14" s="69" t="s">
        <v>2249</v>
      </c>
      <c r="W14" s="116" t="s">
        <v>940</v>
      </c>
      <c r="X14" s="76"/>
      <c r="Z14" s="639">
        <f t="shared" si="0"/>
        <v>45500.000000000007</v>
      </c>
      <c r="AA14" s="74">
        <f t="shared" si="1"/>
        <v>695500</v>
      </c>
    </row>
    <row r="15" spans="1:27" x14ac:dyDescent="0.35">
      <c r="A15" s="76"/>
      <c r="B15" s="76"/>
      <c r="C15" s="76"/>
      <c r="D15" s="76"/>
      <c r="E15" s="76"/>
      <c r="F15" s="79" t="s">
        <v>2899</v>
      </c>
      <c r="G15" s="69" t="s">
        <v>2249</v>
      </c>
      <c r="H15" s="74">
        <v>600000</v>
      </c>
      <c r="I15" s="69" t="s">
        <v>2249</v>
      </c>
      <c r="J15" s="69" t="s">
        <v>1123</v>
      </c>
      <c r="K15" s="69" t="s">
        <v>2249</v>
      </c>
      <c r="L15" s="79" t="s">
        <v>2900</v>
      </c>
      <c r="M15" s="80">
        <v>2081</v>
      </c>
      <c r="N15" s="69" t="s">
        <v>2249</v>
      </c>
      <c r="O15" s="69" t="s">
        <v>937</v>
      </c>
      <c r="P15" s="69" t="s">
        <v>938</v>
      </c>
      <c r="Q15" s="69" t="s">
        <v>2882</v>
      </c>
      <c r="R15" s="69" t="s">
        <v>2249</v>
      </c>
      <c r="S15" s="69" t="s">
        <v>2879</v>
      </c>
      <c r="T15" s="69" t="s">
        <v>2249</v>
      </c>
      <c r="U15" s="69" t="s">
        <v>2249</v>
      </c>
      <c r="V15" s="69" t="s">
        <v>2249</v>
      </c>
      <c r="W15" s="116" t="s">
        <v>940</v>
      </c>
      <c r="X15" s="76"/>
      <c r="Z15" s="639">
        <f t="shared" si="0"/>
        <v>42000.000000000007</v>
      </c>
      <c r="AA15" s="74">
        <f t="shared" si="1"/>
        <v>642000</v>
      </c>
    </row>
    <row r="16" spans="1:27" x14ac:dyDescent="0.35">
      <c r="A16" s="76"/>
      <c r="B16" s="76"/>
      <c r="C16" s="76"/>
      <c r="D16" s="76"/>
      <c r="E16" s="76"/>
      <c r="F16" s="79" t="s">
        <v>2901</v>
      </c>
      <c r="G16" s="69" t="s">
        <v>2249</v>
      </c>
      <c r="H16" s="74">
        <v>600000</v>
      </c>
      <c r="I16" s="69" t="s">
        <v>2249</v>
      </c>
      <c r="J16" s="69" t="s">
        <v>2249</v>
      </c>
      <c r="K16" s="69" t="s">
        <v>2249</v>
      </c>
      <c r="L16" s="69" t="s">
        <v>2249</v>
      </c>
      <c r="M16" s="69" t="s">
        <v>2249</v>
      </c>
      <c r="N16" s="69" t="s">
        <v>2249</v>
      </c>
      <c r="O16" s="69" t="s">
        <v>2249</v>
      </c>
      <c r="P16" s="69" t="s">
        <v>2249</v>
      </c>
      <c r="Q16" s="69" t="s">
        <v>2249</v>
      </c>
      <c r="R16" s="69" t="s">
        <v>2249</v>
      </c>
      <c r="S16" s="69" t="s">
        <v>2879</v>
      </c>
      <c r="T16" s="69" t="s">
        <v>2249</v>
      </c>
      <c r="U16" s="69" t="s">
        <v>2249</v>
      </c>
      <c r="V16" s="69" t="s">
        <v>2249</v>
      </c>
      <c r="W16" s="116" t="s">
        <v>940</v>
      </c>
      <c r="X16" s="76"/>
      <c r="Z16" s="639">
        <f t="shared" si="0"/>
        <v>42000.000000000007</v>
      </c>
      <c r="AA16" s="74">
        <f t="shared" si="1"/>
        <v>642000</v>
      </c>
    </row>
    <row r="17" spans="1:27" x14ac:dyDescent="0.35">
      <c r="A17" s="76"/>
      <c r="B17" s="76"/>
      <c r="C17" s="76"/>
      <c r="D17" s="76"/>
      <c r="E17" s="76"/>
      <c r="F17" s="79" t="s">
        <v>2902</v>
      </c>
      <c r="G17" s="69" t="s">
        <v>2249</v>
      </c>
      <c r="H17" s="74">
        <v>600000</v>
      </c>
      <c r="I17" s="69" t="s">
        <v>2249</v>
      </c>
      <c r="J17" s="69" t="s">
        <v>2249</v>
      </c>
      <c r="K17" s="69" t="s">
        <v>2249</v>
      </c>
      <c r="L17" s="69" t="s">
        <v>2249</v>
      </c>
      <c r="M17" s="69" t="s">
        <v>2249</v>
      </c>
      <c r="N17" s="69" t="s">
        <v>2249</v>
      </c>
      <c r="O17" s="69" t="s">
        <v>2249</v>
      </c>
      <c r="P17" s="69" t="s">
        <v>2249</v>
      </c>
      <c r="Q17" s="69" t="s">
        <v>2249</v>
      </c>
      <c r="R17" s="69" t="s">
        <v>2249</v>
      </c>
      <c r="S17" s="69" t="s">
        <v>2879</v>
      </c>
      <c r="T17" s="69" t="s">
        <v>2249</v>
      </c>
      <c r="U17" s="69" t="s">
        <v>2249</v>
      </c>
      <c r="V17" s="69" t="s">
        <v>2249</v>
      </c>
      <c r="W17" s="116" t="s">
        <v>940</v>
      </c>
      <c r="X17" s="76"/>
      <c r="Z17" s="639">
        <f t="shared" si="0"/>
        <v>42000.000000000007</v>
      </c>
      <c r="AA17" s="74">
        <f t="shared" si="1"/>
        <v>642000</v>
      </c>
    </row>
    <row r="18" spans="1:27" x14ac:dyDescent="0.35">
      <c r="A18" s="76"/>
      <c r="B18" s="76"/>
      <c r="C18" s="76"/>
      <c r="D18" s="76"/>
      <c r="E18" s="76"/>
      <c r="F18" s="79" t="s">
        <v>2903</v>
      </c>
      <c r="G18" s="69" t="s">
        <v>2249</v>
      </c>
      <c r="H18" s="74">
        <v>600000</v>
      </c>
      <c r="I18" s="69" t="s">
        <v>2249</v>
      </c>
      <c r="J18" s="69" t="s">
        <v>933</v>
      </c>
      <c r="K18" s="75"/>
      <c r="L18" s="79" t="s">
        <v>2900</v>
      </c>
      <c r="M18" s="80" t="s">
        <v>2904</v>
      </c>
      <c r="N18" s="69" t="s">
        <v>2249</v>
      </c>
      <c r="O18" s="69" t="s">
        <v>937</v>
      </c>
      <c r="P18" s="69" t="s">
        <v>938</v>
      </c>
      <c r="Q18" s="69" t="s">
        <v>2882</v>
      </c>
      <c r="R18" s="69" t="s">
        <v>2249</v>
      </c>
      <c r="S18" s="69" t="s">
        <v>2879</v>
      </c>
      <c r="T18" s="69" t="s">
        <v>2249</v>
      </c>
      <c r="U18" s="69" t="s">
        <v>2249</v>
      </c>
      <c r="V18" s="69" t="s">
        <v>2249</v>
      </c>
      <c r="W18" s="116" t="s">
        <v>940</v>
      </c>
      <c r="X18" s="76"/>
      <c r="Z18" s="639">
        <f t="shared" si="0"/>
        <v>42000.000000000007</v>
      </c>
      <c r="AA18" s="74">
        <f t="shared" si="1"/>
        <v>642000</v>
      </c>
    </row>
    <row r="19" spans="1:27" x14ac:dyDescent="0.35">
      <c r="A19" s="76"/>
      <c r="B19" s="76"/>
      <c r="C19" s="76"/>
      <c r="D19" s="76"/>
      <c r="E19" s="76"/>
      <c r="F19" s="79" t="s">
        <v>2905</v>
      </c>
      <c r="G19" s="69" t="s">
        <v>2249</v>
      </c>
      <c r="H19" s="74">
        <v>600000</v>
      </c>
      <c r="I19" s="69" t="s">
        <v>2249</v>
      </c>
      <c r="J19" s="69" t="s">
        <v>2394</v>
      </c>
      <c r="K19" s="75"/>
      <c r="L19" s="79" t="s">
        <v>2876</v>
      </c>
      <c r="M19" s="80" t="s">
        <v>2906</v>
      </c>
      <c r="N19" s="69" t="s">
        <v>2249</v>
      </c>
      <c r="O19" s="69" t="s">
        <v>937</v>
      </c>
      <c r="P19" s="69" t="s">
        <v>938</v>
      </c>
      <c r="Q19" s="69" t="s">
        <v>2878</v>
      </c>
      <c r="R19" s="69" t="s">
        <v>2249</v>
      </c>
      <c r="S19" s="69" t="s">
        <v>2879</v>
      </c>
      <c r="T19" s="69" t="s">
        <v>2249</v>
      </c>
      <c r="U19" s="69" t="s">
        <v>2249</v>
      </c>
      <c r="V19" s="69" t="s">
        <v>2249</v>
      </c>
      <c r="W19" s="116" t="s">
        <v>940</v>
      </c>
      <c r="X19" s="76"/>
      <c r="Z19" s="639">
        <f t="shared" si="0"/>
        <v>42000.000000000007</v>
      </c>
      <c r="AA19" s="74">
        <f t="shared" si="1"/>
        <v>642000</v>
      </c>
    </row>
    <row r="20" spans="1:27" x14ac:dyDescent="0.35">
      <c r="A20" s="76"/>
      <c r="B20" s="76"/>
      <c r="C20" s="76"/>
      <c r="D20" s="76"/>
      <c r="E20" s="76"/>
      <c r="F20" s="93" t="s">
        <v>994</v>
      </c>
      <c r="G20" s="86"/>
      <c r="H20" s="87">
        <f>SUM(H5:H19)</f>
        <v>9150000</v>
      </c>
      <c r="I20" s="69"/>
      <c r="J20" s="69"/>
      <c r="K20" s="75"/>
      <c r="L20" s="79"/>
      <c r="M20" s="80"/>
      <c r="N20" s="69"/>
      <c r="O20" s="69"/>
      <c r="P20" s="69"/>
      <c r="Q20" s="69"/>
      <c r="R20" s="69"/>
      <c r="S20" s="69"/>
      <c r="T20" s="69"/>
      <c r="U20" s="69"/>
      <c r="V20" s="69"/>
      <c r="W20" s="116"/>
      <c r="X20" s="76"/>
      <c r="Z20" s="639">
        <f t="shared" si="0"/>
        <v>640500.00000000012</v>
      </c>
      <c r="AA20" s="87">
        <f t="shared" si="1"/>
        <v>9790500</v>
      </c>
    </row>
    <row r="21" spans="1:27" x14ac:dyDescent="0.35">
      <c r="A21" s="64"/>
      <c r="B21" s="64"/>
      <c r="C21" s="64"/>
      <c r="D21" s="64"/>
      <c r="E21" s="64"/>
      <c r="F21" s="96" t="s">
        <v>2907</v>
      </c>
      <c r="G21" s="64"/>
      <c r="H21" s="67"/>
      <c r="I21" s="64"/>
      <c r="J21" s="64"/>
      <c r="K21" s="68"/>
      <c r="L21" s="97"/>
      <c r="M21" s="127"/>
      <c r="N21" s="68"/>
      <c r="O21" s="64"/>
      <c r="P21" s="64"/>
      <c r="Q21" s="64"/>
      <c r="R21" s="64"/>
      <c r="S21" s="64"/>
      <c r="T21" s="64"/>
      <c r="U21" s="64"/>
      <c r="V21" s="64"/>
      <c r="W21" s="115"/>
      <c r="X21" s="64"/>
      <c r="Z21" s="639">
        <f t="shared" si="0"/>
        <v>0</v>
      </c>
      <c r="AA21" s="67">
        <f t="shared" si="1"/>
        <v>0</v>
      </c>
    </row>
    <row r="22" spans="1:27" ht="18" customHeight="1" x14ac:dyDescent="0.35">
      <c r="A22" s="76"/>
      <c r="B22" s="76"/>
      <c r="C22" s="76"/>
      <c r="D22" s="76"/>
      <c r="E22" s="76"/>
      <c r="F22" s="79" t="s">
        <v>2908</v>
      </c>
      <c r="G22" s="69"/>
      <c r="H22" s="74">
        <v>250000</v>
      </c>
      <c r="I22" s="69"/>
      <c r="J22" s="69" t="s">
        <v>1123</v>
      </c>
      <c r="K22" s="75">
        <v>1996</v>
      </c>
      <c r="L22" s="79" t="s">
        <v>2909</v>
      </c>
      <c r="M22" s="80" t="s">
        <v>2910</v>
      </c>
      <c r="N22" s="75"/>
      <c r="O22" s="69"/>
      <c r="P22" s="69" t="s">
        <v>1010</v>
      </c>
      <c r="Q22" s="69" t="s">
        <v>2911</v>
      </c>
      <c r="R22" s="69"/>
      <c r="S22" s="69"/>
      <c r="T22" s="69"/>
      <c r="U22" s="69"/>
      <c r="V22" s="69"/>
      <c r="W22" s="116"/>
      <c r="X22" s="76"/>
      <c r="Z22" s="639">
        <f t="shared" si="0"/>
        <v>17500</v>
      </c>
      <c r="AA22" s="74">
        <f t="shared" si="1"/>
        <v>267500</v>
      </c>
    </row>
    <row r="23" spans="1:27" x14ac:dyDescent="0.35">
      <c r="A23" s="76"/>
      <c r="B23" s="76"/>
      <c r="C23" s="76"/>
      <c r="D23" s="76"/>
      <c r="E23" s="76"/>
      <c r="F23" s="79" t="s">
        <v>2912</v>
      </c>
      <c r="G23" s="69"/>
      <c r="H23" s="74">
        <v>250000</v>
      </c>
      <c r="I23" s="69"/>
      <c r="J23" s="69" t="s">
        <v>1123</v>
      </c>
      <c r="K23" s="75">
        <v>1996</v>
      </c>
      <c r="L23" s="79" t="s">
        <v>2909</v>
      </c>
      <c r="M23" s="80" t="s">
        <v>2913</v>
      </c>
      <c r="N23" s="75"/>
      <c r="O23" s="69"/>
      <c r="P23" s="69" t="s">
        <v>1010</v>
      </c>
      <c r="Q23" s="69" t="s">
        <v>2911</v>
      </c>
      <c r="R23" s="69"/>
      <c r="S23" s="69"/>
      <c r="T23" s="69"/>
      <c r="U23" s="69"/>
      <c r="V23" s="69"/>
      <c r="W23" s="116"/>
      <c r="X23" s="76"/>
      <c r="Z23" s="639">
        <f t="shared" si="0"/>
        <v>17500</v>
      </c>
      <c r="AA23" s="74">
        <f t="shared" si="1"/>
        <v>267500</v>
      </c>
    </row>
    <row r="24" spans="1:27" x14ac:dyDescent="0.35">
      <c r="A24" s="76"/>
      <c r="B24" s="76"/>
      <c r="C24" s="76"/>
      <c r="D24" s="76"/>
      <c r="E24" s="76"/>
      <c r="F24" s="79" t="s">
        <v>2914</v>
      </c>
      <c r="G24" s="69"/>
      <c r="H24" s="74">
        <v>250000</v>
      </c>
      <c r="I24" s="69"/>
      <c r="J24" s="69" t="s">
        <v>1123</v>
      </c>
      <c r="K24" s="75">
        <v>1996</v>
      </c>
      <c r="L24" s="79" t="s">
        <v>2909</v>
      </c>
      <c r="M24" s="80" t="s">
        <v>2915</v>
      </c>
      <c r="N24" s="75"/>
      <c r="O24" s="69"/>
      <c r="P24" s="69" t="s">
        <v>1010</v>
      </c>
      <c r="Q24" s="69" t="s">
        <v>2911</v>
      </c>
      <c r="R24" s="69"/>
      <c r="S24" s="69"/>
      <c r="T24" s="69"/>
      <c r="U24" s="69"/>
      <c r="V24" s="69"/>
      <c r="W24" s="116"/>
      <c r="X24" s="76"/>
      <c r="Z24" s="639">
        <f t="shared" si="0"/>
        <v>17500</v>
      </c>
      <c r="AA24" s="74">
        <f t="shared" si="1"/>
        <v>267500</v>
      </c>
    </row>
    <row r="25" spans="1:27" ht="18" customHeight="1" x14ac:dyDescent="0.35">
      <c r="A25" s="76"/>
      <c r="B25" s="76"/>
      <c r="C25" s="76"/>
      <c r="D25" s="76"/>
      <c r="E25" s="76"/>
      <c r="F25" s="79" t="s">
        <v>2916</v>
      </c>
      <c r="G25" s="69"/>
      <c r="H25" s="74">
        <v>250000</v>
      </c>
      <c r="I25" s="69"/>
      <c r="J25" s="69" t="s">
        <v>1123</v>
      </c>
      <c r="K25" s="75">
        <v>1996</v>
      </c>
      <c r="L25" s="79" t="s">
        <v>2909</v>
      </c>
      <c r="M25" s="80" t="s">
        <v>2917</v>
      </c>
      <c r="N25" s="75"/>
      <c r="O25" s="69"/>
      <c r="P25" s="69" t="s">
        <v>1010</v>
      </c>
      <c r="Q25" s="69" t="s">
        <v>2911</v>
      </c>
      <c r="R25" s="69"/>
      <c r="S25" s="69"/>
      <c r="T25" s="69"/>
      <c r="U25" s="69"/>
      <c r="V25" s="69"/>
      <c r="W25" s="116"/>
      <c r="X25" s="76"/>
      <c r="Z25" s="639">
        <f t="shared" si="0"/>
        <v>17500</v>
      </c>
      <c r="AA25" s="74">
        <f t="shared" si="1"/>
        <v>267500</v>
      </c>
    </row>
    <row r="26" spans="1:27" x14ac:dyDescent="0.35">
      <c r="A26" s="76"/>
      <c r="B26" s="76"/>
      <c r="C26" s="76"/>
      <c r="D26" s="76"/>
      <c r="E26" s="76"/>
      <c r="F26" s="79" t="s">
        <v>2918</v>
      </c>
      <c r="G26" s="69"/>
      <c r="H26" s="74">
        <v>250000</v>
      </c>
      <c r="I26" s="69"/>
      <c r="J26" s="69" t="s">
        <v>1123</v>
      </c>
      <c r="K26" s="75">
        <v>1996</v>
      </c>
      <c r="L26" s="79" t="s">
        <v>2909</v>
      </c>
      <c r="M26" s="80" t="s">
        <v>2919</v>
      </c>
      <c r="N26" s="75"/>
      <c r="O26" s="69"/>
      <c r="P26" s="69" t="s">
        <v>1010</v>
      </c>
      <c r="Q26" s="69" t="s">
        <v>2911</v>
      </c>
      <c r="R26" s="69"/>
      <c r="S26" s="69"/>
      <c r="T26" s="69"/>
      <c r="U26" s="69"/>
      <c r="V26" s="69"/>
      <c r="W26" s="116"/>
      <c r="X26" s="76"/>
      <c r="Z26" s="639">
        <f t="shared" si="0"/>
        <v>17500</v>
      </c>
      <c r="AA26" s="74">
        <f t="shared" si="1"/>
        <v>267500</v>
      </c>
    </row>
    <row r="27" spans="1:27" x14ac:dyDescent="0.35">
      <c r="A27" s="76"/>
      <c r="B27" s="76"/>
      <c r="C27" s="76"/>
      <c r="D27" s="76"/>
      <c r="E27" s="76"/>
      <c r="F27" s="79" t="s">
        <v>2920</v>
      </c>
      <c r="G27" s="69"/>
      <c r="H27" s="74">
        <v>250000</v>
      </c>
      <c r="I27" s="69"/>
      <c r="J27" s="69" t="s">
        <v>1123</v>
      </c>
      <c r="K27" s="75">
        <v>1996</v>
      </c>
      <c r="L27" s="79" t="s">
        <v>2909</v>
      </c>
      <c r="M27" s="80" t="s">
        <v>2921</v>
      </c>
      <c r="N27" s="75"/>
      <c r="O27" s="69"/>
      <c r="P27" s="69" t="s">
        <v>1010</v>
      </c>
      <c r="Q27" s="69" t="s">
        <v>2911</v>
      </c>
      <c r="R27" s="69"/>
      <c r="S27" s="69"/>
      <c r="T27" s="69"/>
      <c r="U27" s="69"/>
      <c r="V27" s="69"/>
      <c r="W27" s="116"/>
      <c r="X27" s="76"/>
      <c r="Z27" s="639">
        <f t="shared" si="0"/>
        <v>17500</v>
      </c>
      <c r="AA27" s="74">
        <f t="shared" si="1"/>
        <v>267500</v>
      </c>
    </row>
    <row r="28" spans="1:27" ht="18" customHeight="1" x14ac:dyDescent="0.35">
      <c r="A28" s="76"/>
      <c r="B28" s="76"/>
      <c r="C28" s="76"/>
      <c r="D28" s="76"/>
      <c r="E28" s="76"/>
      <c r="F28" s="79" t="s">
        <v>2922</v>
      </c>
      <c r="G28" s="69"/>
      <c r="H28" s="74">
        <v>250000</v>
      </c>
      <c r="I28" s="69"/>
      <c r="J28" s="69" t="s">
        <v>1123</v>
      </c>
      <c r="K28" s="75">
        <v>1996</v>
      </c>
      <c r="L28" s="79" t="s">
        <v>2909</v>
      </c>
      <c r="M28" s="80" t="s">
        <v>2923</v>
      </c>
      <c r="N28" s="75"/>
      <c r="O28" s="69"/>
      <c r="P28" s="69" t="s">
        <v>1010</v>
      </c>
      <c r="Q28" s="69" t="s">
        <v>2911</v>
      </c>
      <c r="R28" s="69"/>
      <c r="S28" s="69"/>
      <c r="T28" s="69"/>
      <c r="U28" s="69"/>
      <c r="V28" s="69"/>
      <c r="W28" s="116"/>
      <c r="X28" s="76"/>
      <c r="Z28" s="639">
        <f t="shared" si="0"/>
        <v>17500</v>
      </c>
      <c r="AA28" s="74">
        <f t="shared" si="1"/>
        <v>267500</v>
      </c>
    </row>
    <row r="29" spans="1:27" x14ac:dyDescent="0.35">
      <c r="A29" s="76"/>
      <c r="B29" s="76"/>
      <c r="C29" s="76"/>
      <c r="D29" s="76"/>
      <c r="E29" s="76"/>
      <c r="F29" s="79" t="s">
        <v>2924</v>
      </c>
      <c r="G29" s="69"/>
      <c r="H29" s="74">
        <v>250000</v>
      </c>
      <c r="I29" s="69"/>
      <c r="J29" s="69" t="s">
        <v>1123</v>
      </c>
      <c r="K29" s="75">
        <v>1996</v>
      </c>
      <c r="L29" s="79" t="s">
        <v>2909</v>
      </c>
      <c r="M29" s="80" t="s">
        <v>2925</v>
      </c>
      <c r="N29" s="75"/>
      <c r="O29" s="69"/>
      <c r="P29" s="69" t="s">
        <v>1010</v>
      </c>
      <c r="Q29" s="69" t="s">
        <v>2911</v>
      </c>
      <c r="R29" s="69"/>
      <c r="S29" s="69"/>
      <c r="T29" s="69"/>
      <c r="U29" s="69"/>
      <c r="V29" s="69"/>
      <c r="W29" s="116"/>
      <c r="X29" s="76"/>
      <c r="Z29" s="639">
        <f t="shared" si="0"/>
        <v>17500</v>
      </c>
      <c r="AA29" s="74">
        <f t="shared" si="1"/>
        <v>267500</v>
      </c>
    </row>
    <row r="30" spans="1:27" x14ac:dyDescent="0.35">
      <c r="A30" s="76"/>
      <c r="B30" s="76"/>
      <c r="C30" s="76"/>
      <c r="D30" s="76"/>
      <c r="E30" s="76"/>
      <c r="F30" s="79" t="s">
        <v>2926</v>
      </c>
      <c r="G30" s="69"/>
      <c r="H30" s="74">
        <v>250000</v>
      </c>
      <c r="I30" s="69"/>
      <c r="J30" s="69" t="s">
        <v>1123</v>
      </c>
      <c r="K30" s="75">
        <v>1996</v>
      </c>
      <c r="L30" s="79" t="s">
        <v>2909</v>
      </c>
      <c r="M30" s="80" t="s">
        <v>2927</v>
      </c>
      <c r="N30" s="75"/>
      <c r="O30" s="69"/>
      <c r="P30" s="69" t="s">
        <v>1010</v>
      </c>
      <c r="Q30" s="69" t="s">
        <v>2911</v>
      </c>
      <c r="R30" s="69"/>
      <c r="S30" s="69"/>
      <c r="T30" s="69"/>
      <c r="U30" s="69"/>
      <c r="V30" s="69"/>
      <c r="W30" s="116"/>
      <c r="X30" s="76"/>
      <c r="Z30" s="639">
        <f t="shared" si="0"/>
        <v>17500</v>
      </c>
      <c r="AA30" s="74">
        <f t="shared" si="1"/>
        <v>267500</v>
      </c>
    </row>
    <row r="31" spans="1:27" ht="18" customHeight="1" x14ac:dyDescent="0.35">
      <c r="A31" s="76"/>
      <c r="B31" s="76"/>
      <c r="C31" s="76"/>
      <c r="D31" s="76"/>
      <c r="E31" s="76"/>
      <c r="F31" s="79" t="s">
        <v>2928</v>
      </c>
      <c r="G31" s="69"/>
      <c r="H31" s="74">
        <v>250000</v>
      </c>
      <c r="I31" s="69"/>
      <c r="J31" s="69" t="s">
        <v>1123</v>
      </c>
      <c r="K31" s="75">
        <v>1996</v>
      </c>
      <c r="L31" s="79" t="s">
        <v>2909</v>
      </c>
      <c r="M31" s="80" t="s">
        <v>2929</v>
      </c>
      <c r="N31" s="75"/>
      <c r="O31" s="69"/>
      <c r="P31" s="69" t="s">
        <v>1010</v>
      </c>
      <c r="Q31" s="69" t="s">
        <v>2911</v>
      </c>
      <c r="R31" s="69"/>
      <c r="S31" s="69"/>
      <c r="T31" s="69"/>
      <c r="U31" s="69"/>
      <c r="V31" s="69"/>
      <c r="W31" s="116"/>
      <c r="X31" s="76"/>
      <c r="Z31" s="639">
        <f t="shared" si="0"/>
        <v>17500</v>
      </c>
      <c r="AA31" s="74">
        <f t="shared" si="1"/>
        <v>267500</v>
      </c>
    </row>
    <row r="32" spans="1:27" x14ac:dyDescent="0.35">
      <c r="A32" s="76"/>
      <c r="B32" s="76"/>
      <c r="C32" s="76"/>
      <c r="D32" s="76"/>
      <c r="E32" s="76"/>
      <c r="F32" s="79" t="s">
        <v>2930</v>
      </c>
      <c r="G32" s="69"/>
      <c r="H32" s="74">
        <v>250000</v>
      </c>
      <c r="I32" s="69"/>
      <c r="J32" s="69" t="s">
        <v>1123</v>
      </c>
      <c r="K32" s="75">
        <v>1996</v>
      </c>
      <c r="L32" s="79" t="s">
        <v>2909</v>
      </c>
      <c r="M32" s="80" t="s">
        <v>2931</v>
      </c>
      <c r="N32" s="75"/>
      <c r="O32" s="69"/>
      <c r="P32" s="69" t="s">
        <v>1010</v>
      </c>
      <c r="Q32" s="69" t="s">
        <v>2911</v>
      </c>
      <c r="R32" s="69"/>
      <c r="S32" s="69"/>
      <c r="T32" s="69"/>
      <c r="U32" s="69"/>
      <c r="V32" s="69"/>
      <c r="W32" s="116"/>
      <c r="X32" s="76"/>
      <c r="Z32" s="639">
        <f t="shared" si="0"/>
        <v>17500</v>
      </c>
      <c r="AA32" s="74">
        <f t="shared" si="1"/>
        <v>267500</v>
      </c>
    </row>
    <row r="33" spans="1:27" x14ac:dyDescent="0.35">
      <c r="A33" s="76"/>
      <c r="B33" s="76"/>
      <c r="C33" s="76"/>
      <c r="D33" s="76"/>
      <c r="E33" s="76"/>
      <c r="F33" s="79" t="s">
        <v>2932</v>
      </c>
      <c r="G33" s="69"/>
      <c r="H33" s="74">
        <v>250000</v>
      </c>
      <c r="I33" s="69"/>
      <c r="J33" s="69" t="s">
        <v>1123</v>
      </c>
      <c r="K33" s="75">
        <v>1996</v>
      </c>
      <c r="L33" s="79" t="s">
        <v>2909</v>
      </c>
      <c r="M33" s="80" t="s">
        <v>2933</v>
      </c>
      <c r="N33" s="75"/>
      <c r="O33" s="69"/>
      <c r="P33" s="69" t="s">
        <v>1010</v>
      </c>
      <c r="Q33" s="69" t="s">
        <v>2911</v>
      </c>
      <c r="R33" s="69"/>
      <c r="S33" s="69"/>
      <c r="T33" s="69"/>
      <c r="U33" s="69"/>
      <c r="V33" s="69"/>
      <c r="W33" s="116"/>
      <c r="X33" s="76"/>
      <c r="Z33" s="639">
        <f t="shared" si="0"/>
        <v>17500</v>
      </c>
      <c r="AA33" s="74">
        <f t="shared" si="1"/>
        <v>267500</v>
      </c>
    </row>
    <row r="34" spans="1:27" x14ac:dyDescent="0.35">
      <c r="A34" s="76"/>
      <c r="B34" s="76"/>
      <c r="C34" s="76"/>
      <c r="D34" s="76"/>
      <c r="E34" s="76"/>
      <c r="F34" s="79" t="s">
        <v>2934</v>
      </c>
      <c r="G34" s="69"/>
      <c r="H34" s="74">
        <v>250000</v>
      </c>
      <c r="I34" s="69"/>
      <c r="J34" s="69" t="s">
        <v>1123</v>
      </c>
      <c r="K34" s="75">
        <v>1996</v>
      </c>
      <c r="L34" s="79" t="s">
        <v>2909</v>
      </c>
      <c r="M34" s="80" t="s">
        <v>2935</v>
      </c>
      <c r="N34" s="75"/>
      <c r="O34" s="69"/>
      <c r="P34" s="69"/>
      <c r="Q34" s="69" t="s">
        <v>2911</v>
      </c>
      <c r="R34" s="69"/>
      <c r="S34" s="69"/>
      <c r="T34" s="69"/>
      <c r="U34" s="69"/>
      <c r="V34" s="69"/>
      <c r="W34" s="116"/>
      <c r="X34" s="76"/>
      <c r="Z34" s="639">
        <f t="shared" si="0"/>
        <v>17500</v>
      </c>
      <c r="AA34" s="74">
        <f t="shared" si="1"/>
        <v>267500</v>
      </c>
    </row>
    <row r="35" spans="1:27" x14ac:dyDescent="0.35">
      <c r="A35" s="76"/>
      <c r="B35" s="76"/>
      <c r="C35" s="76"/>
      <c r="D35" s="76"/>
      <c r="E35" s="76"/>
      <c r="F35" s="79" t="s">
        <v>2936</v>
      </c>
      <c r="G35" s="69"/>
      <c r="H35" s="74">
        <v>250000</v>
      </c>
      <c r="I35" s="69"/>
      <c r="J35" s="69" t="s">
        <v>1123</v>
      </c>
      <c r="K35" s="75">
        <v>1996</v>
      </c>
      <c r="L35" s="79" t="s">
        <v>2909</v>
      </c>
      <c r="M35" s="80" t="s">
        <v>2937</v>
      </c>
      <c r="N35" s="75"/>
      <c r="O35" s="69"/>
      <c r="P35" s="69"/>
      <c r="Q35" s="69" t="s">
        <v>2911</v>
      </c>
      <c r="R35" s="69"/>
      <c r="S35" s="69"/>
      <c r="T35" s="69"/>
      <c r="U35" s="69"/>
      <c r="V35" s="69"/>
      <c r="W35" s="116"/>
      <c r="X35" s="76"/>
      <c r="Z35" s="639">
        <f t="shared" si="0"/>
        <v>17500</v>
      </c>
      <c r="AA35" s="74">
        <f t="shared" si="1"/>
        <v>267500</v>
      </c>
    </row>
    <row r="36" spans="1:27" x14ac:dyDescent="0.35">
      <c r="A36" s="76"/>
      <c r="B36" s="76"/>
      <c r="C36" s="76"/>
      <c r="D36" s="76"/>
      <c r="E36" s="76"/>
      <c r="F36" s="79" t="s">
        <v>2938</v>
      </c>
      <c r="G36" s="69"/>
      <c r="H36" s="74">
        <v>250000</v>
      </c>
      <c r="I36" s="69"/>
      <c r="J36" s="69" t="s">
        <v>1123</v>
      </c>
      <c r="K36" s="75">
        <v>1996</v>
      </c>
      <c r="L36" s="79" t="s">
        <v>2909</v>
      </c>
      <c r="M36" s="80" t="s">
        <v>2939</v>
      </c>
      <c r="N36" s="75"/>
      <c r="O36" s="69"/>
      <c r="P36" s="69"/>
      <c r="Q36" s="69" t="s">
        <v>2911</v>
      </c>
      <c r="R36" s="69"/>
      <c r="S36" s="69"/>
      <c r="T36" s="69"/>
      <c r="U36" s="69"/>
      <c r="V36" s="69"/>
      <c r="W36" s="116"/>
      <c r="X36" s="76"/>
      <c r="Z36" s="639">
        <f t="shared" si="0"/>
        <v>17500</v>
      </c>
      <c r="AA36" s="74">
        <f t="shared" si="1"/>
        <v>267500</v>
      </c>
    </row>
    <row r="37" spans="1:27" x14ac:dyDescent="0.35">
      <c r="A37" s="76"/>
      <c r="B37" s="76"/>
      <c r="C37" s="76"/>
      <c r="D37" s="76"/>
      <c r="E37" s="76"/>
      <c r="F37" s="79" t="s">
        <v>2940</v>
      </c>
      <c r="G37" s="69"/>
      <c r="H37" s="74">
        <v>250000</v>
      </c>
      <c r="I37" s="69"/>
      <c r="J37" s="69" t="s">
        <v>1123</v>
      </c>
      <c r="K37" s="75">
        <v>1996</v>
      </c>
      <c r="L37" s="79" t="s">
        <v>2909</v>
      </c>
      <c r="M37" s="80" t="s">
        <v>2941</v>
      </c>
      <c r="N37" s="75"/>
      <c r="O37" s="69"/>
      <c r="P37" s="69"/>
      <c r="Q37" s="69" t="s">
        <v>2911</v>
      </c>
      <c r="R37" s="69"/>
      <c r="S37" s="69"/>
      <c r="T37" s="69"/>
      <c r="U37" s="69"/>
      <c r="V37" s="69"/>
      <c r="W37" s="116"/>
      <c r="X37" s="76"/>
      <c r="Z37" s="639">
        <f t="shared" si="0"/>
        <v>17500</v>
      </c>
      <c r="AA37" s="74">
        <f t="shared" si="1"/>
        <v>267500</v>
      </c>
    </row>
    <row r="38" spans="1:27" x14ac:dyDescent="0.35">
      <c r="A38" s="76"/>
      <c r="B38" s="76"/>
      <c r="C38" s="76"/>
      <c r="D38" s="76"/>
      <c r="E38" s="76"/>
      <c r="F38" s="79" t="s">
        <v>2942</v>
      </c>
      <c r="G38" s="69"/>
      <c r="H38" s="74">
        <v>250000</v>
      </c>
      <c r="I38" s="69"/>
      <c r="J38" s="69"/>
      <c r="K38" s="75"/>
      <c r="L38" s="79"/>
      <c r="M38" s="80"/>
      <c r="N38" s="75"/>
      <c r="O38" s="69"/>
      <c r="P38" s="69"/>
      <c r="Q38" s="69"/>
      <c r="R38" s="69"/>
      <c r="S38" s="69"/>
      <c r="T38" s="69"/>
      <c r="U38" s="69"/>
      <c r="V38" s="69"/>
      <c r="W38" s="116"/>
      <c r="X38" s="76"/>
      <c r="Z38" s="639">
        <f t="shared" si="0"/>
        <v>17500</v>
      </c>
      <c r="AA38" s="74">
        <f t="shared" si="1"/>
        <v>267500</v>
      </c>
    </row>
    <row r="39" spans="1:27" x14ac:dyDescent="0.35">
      <c r="A39" s="76"/>
      <c r="B39" s="76"/>
      <c r="C39" s="76"/>
      <c r="D39" s="76"/>
      <c r="E39" s="76"/>
      <c r="F39" s="79" t="s">
        <v>2943</v>
      </c>
      <c r="G39" s="69"/>
      <c r="H39" s="74">
        <v>250000</v>
      </c>
      <c r="I39" s="69"/>
      <c r="J39" s="69"/>
      <c r="K39" s="75"/>
      <c r="L39" s="79"/>
      <c r="M39" s="80"/>
      <c r="N39" s="75"/>
      <c r="O39" s="69"/>
      <c r="P39" s="69"/>
      <c r="Q39" s="69"/>
      <c r="R39" s="69"/>
      <c r="S39" s="69"/>
      <c r="T39" s="69"/>
      <c r="U39" s="69"/>
      <c r="V39" s="69"/>
      <c r="W39" s="116"/>
      <c r="X39" s="76"/>
      <c r="Z39" s="639">
        <f t="shared" si="0"/>
        <v>17500</v>
      </c>
      <c r="AA39" s="74">
        <f t="shared" si="1"/>
        <v>267500</v>
      </c>
    </row>
    <row r="40" spans="1:27" x14ac:dyDescent="0.35">
      <c r="A40" s="76"/>
      <c r="B40" s="76"/>
      <c r="C40" s="76"/>
      <c r="D40" s="76"/>
      <c r="E40" s="76"/>
      <c r="F40" s="79" t="s">
        <v>2944</v>
      </c>
      <c r="G40" s="69"/>
      <c r="H40" s="74">
        <v>250000</v>
      </c>
      <c r="I40" s="69"/>
      <c r="J40" s="69"/>
      <c r="K40" s="75"/>
      <c r="L40" s="79"/>
      <c r="M40" s="80"/>
      <c r="N40" s="75"/>
      <c r="O40" s="69"/>
      <c r="P40" s="69"/>
      <c r="Q40" s="69"/>
      <c r="R40" s="69"/>
      <c r="S40" s="69"/>
      <c r="T40" s="69"/>
      <c r="U40" s="69"/>
      <c r="V40" s="69"/>
      <c r="W40" s="116"/>
      <c r="X40" s="76"/>
      <c r="Z40" s="639">
        <f t="shared" si="0"/>
        <v>17500</v>
      </c>
      <c r="AA40" s="74">
        <f t="shared" si="1"/>
        <v>267500</v>
      </c>
    </row>
    <row r="41" spans="1:27" x14ac:dyDescent="0.35">
      <c r="A41" s="76"/>
      <c r="B41" s="76"/>
      <c r="C41" s="76"/>
      <c r="D41" s="76"/>
      <c r="E41" s="76"/>
      <c r="F41" s="79" t="s">
        <v>2943</v>
      </c>
      <c r="G41" s="69"/>
      <c r="H41" s="74">
        <v>250000</v>
      </c>
      <c r="I41" s="69"/>
      <c r="J41" s="69"/>
      <c r="K41" s="75"/>
      <c r="L41" s="79"/>
      <c r="M41" s="80"/>
      <c r="N41" s="75"/>
      <c r="O41" s="69"/>
      <c r="P41" s="69"/>
      <c r="Q41" s="69"/>
      <c r="R41" s="69"/>
      <c r="S41" s="69"/>
      <c r="T41" s="69"/>
      <c r="U41" s="69"/>
      <c r="V41" s="69"/>
      <c r="W41" s="116"/>
      <c r="X41" s="76"/>
      <c r="Z41" s="639">
        <f t="shared" si="0"/>
        <v>17500</v>
      </c>
      <c r="AA41" s="74">
        <f t="shared" si="1"/>
        <v>267500</v>
      </c>
    </row>
    <row r="42" spans="1:27" x14ac:dyDescent="0.35">
      <c r="A42" s="76"/>
      <c r="B42" s="76"/>
      <c r="C42" s="76"/>
      <c r="D42" s="76"/>
      <c r="E42" s="76"/>
      <c r="F42" s="93" t="s">
        <v>994</v>
      </c>
      <c r="G42" s="86"/>
      <c r="H42" s="87">
        <f>SUM(H22:H41)</f>
        <v>5000000</v>
      </c>
      <c r="I42" s="69"/>
      <c r="J42" s="69"/>
      <c r="K42" s="75"/>
      <c r="L42" s="79"/>
      <c r="M42" s="80"/>
      <c r="N42" s="75"/>
      <c r="O42" s="69"/>
      <c r="P42" s="69"/>
      <c r="Q42" s="69"/>
      <c r="R42" s="69"/>
      <c r="S42" s="69"/>
      <c r="T42" s="69"/>
      <c r="U42" s="69"/>
      <c r="V42" s="69"/>
      <c r="W42" s="116"/>
      <c r="X42" s="76"/>
      <c r="Z42" s="639">
        <f t="shared" si="0"/>
        <v>350000.00000000006</v>
      </c>
      <c r="AA42" s="87">
        <f t="shared" si="1"/>
        <v>5350000</v>
      </c>
    </row>
    <row r="43" spans="1:27" s="181" customFormat="1" x14ac:dyDescent="0.35">
      <c r="A43" s="64"/>
      <c r="B43" s="64"/>
      <c r="C43" s="64"/>
      <c r="D43" s="64"/>
      <c r="E43" s="64"/>
      <c r="F43" s="96" t="s">
        <v>2945</v>
      </c>
      <c r="G43" s="64"/>
      <c r="H43" s="67"/>
      <c r="I43" s="64"/>
      <c r="J43" s="64"/>
      <c r="K43" s="68"/>
      <c r="L43" s="97"/>
      <c r="M43" s="127"/>
      <c r="N43" s="68"/>
      <c r="O43" s="64"/>
      <c r="P43" s="64"/>
      <c r="Q43" s="64"/>
      <c r="R43" s="64"/>
      <c r="S43" s="64"/>
      <c r="T43" s="64"/>
      <c r="U43" s="64"/>
      <c r="V43" s="64"/>
      <c r="W43" s="115"/>
      <c r="X43" s="64"/>
      <c r="Z43" s="639">
        <f t="shared" si="0"/>
        <v>0</v>
      </c>
      <c r="AA43" s="67">
        <f t="shared" si="1"/>
        <v>0</v>
      </c>
    </row>
    <row r="44" spans="1:27" x14ac:dyDescent="0.35">
      <c r="A44" s="76"/>
      <c r="B44" s="76"/>
      <c r="C44" s="76"/>
      <c r="D44" s="76"/>
      <c r="E44" s="76"/>
      <c r="F44" s="79" t="s">
        <v>2946</v>
      </c>
      <c r="G44" s="69"/>
      <c r="H44" s="74">
        <v>50000</v>
      </c>
      <c r="I44" s="69"/>
      <c r="J44" s="69" t="s">
        <v>1123</v>
      </c>
      <c r="K44" s="75">
        <v>1996</v>
      </c>
      <c r="L44" s="79" t="s">
        <v>2909</v>
      </c>
      <c r="M44" s="80" t="s">
        <v>2947</v>
      </c>
      <c r="N44" s="75"/>
      <c r="O44" s="69"/>
      <c r="P44" s="69"/>
      <c r="Q44" s="69" t="s">
        <v>2911</v>
      </c>
      <c r="R44" s="69"/>
      <c r="S44" s="69"/>
      <c r="T44" s="69"/>
      <c r="U44" s="69"/>
      <c r="V44" s="69"/>
      <c r="W44" s="116"/>
      <c r="X44" s="76"/>
      <c r="Z44" s="639">
        <f t="shared" si="0"/>
        <v>3500.0000000000005</v>
      </c>
      <c r="AA44" s="74">
        <f t="shared" si="1"/>
        <v>53500</v>
      </c>
    </row>
    <row r="45" spans="1:27" x14ac:dyDescent="0.35">
      <c r="A45" s="76"/>
      <c r="B45" s="76"/>
      <c r="C45" s="76"/>
      <c r="D45" s="76"/>
      <c r="E45" s="76"/>
      <c r="F45" s="79" t="s">
        <v>2948</v>
      </c>
      <c r="G45" s="69"/>
      <c r="H45" s="74">
        <v>50000</v>
      </c>
      <c r="I45" s="69"/>
      <c r="J45" s="69" t="s">
        <v>1123</v>
      </c>
      <c r="K45" s="75">
        <v>1996</v>
      </c>
      <c r="L45" s="79" t="s">
        <v>2909</v>
      </c>
      <c r="M45" s="80" t="s">
        <v>2949</v>
      </c>
      <c r="N45" s="75"/>
      <c r="O45" s="69"/>
      <c r="P45" s="69"/>
      <c r="Q45" s="69" t="s">
        <v>2911</v>
      </c>
      <c r="R45" s="69"/>
      <c r="S45" s="69"/>
      <c r="T45" s="69"/>
      <c r="U45" s="69"/>
      <c r="V45" s="69"/>
      <c r="W45" s="116"/>
      <c r="X45" s="76"/>
      <c r="Z45" s="639">
        <f t="shared" si="0"/>
        <v>3500.0000000000005</v>
      </c>
      <c r="AA45" s="74">
        <f t="shared" si="1"/>
        <v>53500</v>
      </c>
    </row>
    <row r="46" spans="1:27" x14ac:dyDescent="0.35">
      <c r="A46" s="76"/>
      <c r="B46" s="76"/>
      <c r="C46" s="76"/>
      <c r="D46" s="76"/>
      <c r="E46" s="76"/>
      <c r="F46" s="79" t="s">
        <v>2950</v>
      </c>
      <c r="G46" s="69"/>
      <c r="H46" s="74">
        <v>50000</v>
      </c>
      <c r="I46" s="69"/>
      <c r="J46" s="69" t="s">
        <v>1123</v>
      </c>
      <c r="K46" s="75">
        <v>1996</v>
      </c>
      <c r="L46" s="79" t="s">
        <v>2909</v>
      </c>
      <c r="M46" s="80" t="s">
        <v>2951</v>
      </c>
      <c r="N46" s="75"/>
      <c r="O46" s="69"/>
      <c r="P46" s="69"/>
      <c r="Q46" s="69" t="s">
        <v>2911</v>
      </c>
      <c r="R46" s="69"/>
      <c r="S46" s="69"/>
      <c r="T46" s="69"/>
      <c r="U46" s="69"/>
      <c r="V46" s="69"/>
      <c r="W46" s="116"/>
      <c r="X46" s="76"/>
      <c r="Z46" s="639">
        <f t="shared" si="0"/>
        <v>3500.0000000000005</v>
      </c>
      <c r="AA46" s="74">
        <f t="shared" si="1"/>
        <v>53500</v>
      </c>
    </row>
    <row r="47" spans="1:27" x14ac:dyDescent="0.35">
      <c r="A47" s="76"/>
      <c r="B47" s="76"/>
      <c r="C47" s="76"/>
      <c r="D47" s="76"/>
      <c r="E47" s="76"/>
      <c r="F47" s="79" t="s">
        <v>2952</v>
      </c>
      <c r="G47" s="69"/>
      <c r="H47" s="74">
        <v>50000</v>
      </c>
      <c r="I47" s="69"/>
      <c r="J47" s="69"/>
      <c r="K47" s="75"/>
      <c r="L47" s="79"/>
      <c r="M47" s="80"/>
      <c r="N47" s="75"/>
      <c r="O47" s="69"/>
      <c r="P47" s="69"/>
      <c r="Q47" s="69"/>
      <c r="R47" s="69"/>
      <c r="S47" s="69"/>
      <c r="T47" s="69"/>
      <c r="U47" s="69"/>
      <c r="V47" s="69"/>
      <c r="W47" s="116"/>
      <c r="X47" s="76"/>
      <c r="Z47" s="639">
        <f t="shared" si="0"/>
        <v>3500.0000000000005</v>
      </c>
      <c r="AA47" s="74">
        <f t="shared" si="1"/>
        <v>53500</v>
      </c>
    </row>
    <row r="48" spans="1:27" x14ac:dyDescent="0.35">
      <c r="A48" s="76"/>
      <c r="B48" s="76"/>
      <c r="C48" s="76"/>
      <c r="D48" s="76"/>
      <c r="E48" s="76"/>
      <c r="F48" s="79" t="s">
        <v>2953</v>
      </c>
      <c r="G48" s="69"/>
      <c r="H48" s="74">
        <v>50000</v>
      </c>
      <c r="I48" s="69"/>
      <c r="J48" s="69"/>
      <c r="K48" s="75"/>
      <c r="L48" s="79"/>
      <c r="M48" s="80"/>
      <c r="N48" s="75"/>
      <c r="O48" s="69"/>
      <c r="P48" s="69"/>
      <c r="Q48" s="69"/>
      <c r="R48" s="69"/>
      <c r="S48" s="69"/>
      <c r="T48" s="69"/>
      <c r="U48" s="69"/>
      <c r="V48" s="69"/>
      <c r="W48" s="116"/>
      <c r="X48" s="76"/>
      <c r="Z48" s="639">
        <f t="shared" si="0"/>
        <v>3500.0000000000005</v>
      </c>
      <c r="AA48" s="74">
        <f t="shared" si="1"/>
        <v>53500</v>
      </c>
    </row>
    <row r="49" spans="1:27" x14ac:dyDescent="0.35">
      <c r="A49" s="76"/>
      <c r="B49" s="76"/>
      <c r="C49" s="76"/>
      <c r="D49" s="76"/>
      <c r="E49" s="76"/>
      <c r="F49" s="93" t="s">
        <v>994</v>
      </c>
      <c r="G49" s="69"/>
      <c r="H49" s="87">
        <f>SUM(H44:H48)</f>
        <v>250000</v>
      </c>
      <c r="I49" s="69"/>
      <c r="J49" s="69"/>
      <c r="K49" s="75"/>
      <c r="L49" s="79"/>
      <c r="M49" s="80"/>
      <c r="N49" s="75"/>
      <c r="O49" s="69"/>
      <c r="P49" s="69"/>
      <c r="Q49" s="69"/>
      <c r="R49" s="69"/>
      <c r="S49" s="69"/>
      <c r="T49" s="69"/>
      <c r="U49" s="69"/>
      <c r="V49" s="69"/>
      <c r="W49" s="116"/>
      <c r="X49" s="76"/>
      <c r="Z49" s="639">
        <f t="shared" si="0"/>
        <v>17500</v>
      </c>
      <c r="AA49" s="87">
        <f t="shared" si="1"/>
        <v>267500</v>
      </c>
    </row>
    <row r="50" spans="1:27" s="181" customFormat="1" x14ac:dyDescent="0.35">
      <c r="A50" s="64"/>
      <c r="B50" s="64"/>
      <c r="C50" s="64"/>
      <c r="D50" s="64"/>
      <c r="E50" s="64"/>
      <c r="F50" s="96" t="s">
        <v>1833</v>
      </c>
      <c r="G50" s="64"/>
      <c r="H50" s="67"/>
      <c r="I50" s="64"/>
      <c r="J50" s="64"/>
      <c r="K50" s="68"/>
      <c r="L50" s="97"/>
      <c r="M50" s="127"/>
      <c r="N50" s="68"/>
      <c r="O50" s="64"/>
      <c r="P50" s="64"/>
      <c r="Q50" s="64"/>
      <c r="R50" s="64"/>
      <c r="S50" s="64"/>
      <c r="T50" s="64"/>
      <c r="U50" s="64"/>
      <c r="V50" s="64"/>
      <c r="W50" s="115"/>
      <c r="X50" s="64"/>
      <c r="Z50" s="639">
        <f t="shared" si="0"/>
        <v>0</v>
      </c>
      <c r="AA50" s="67">
        <f t="shared" si="1"/>
        <v>0</v>
      </c>
    </row>
    <row r="51" spans="1:27" x14ac:dyDescent="0.35">
      <c r="A51" s="76"/>
      <c r="B51" s="76"/>
      <c r="C51" s="76"/>
      <c r="D51" s="76"/>
      <c r="E51" s="76"/>
      <c r="F51" s="79" t="s">
        <v>2954</v>
      </c>
      <c r="G51" s="69"/>
      <c r="H51" s="74">
        <v>110000</v>
      </c>
      <c r="I51" s="69"/>
      <c r="J51" s="69"/>
      <c r="K51" s="75"/>
      <c r="L51" s="79"/>
      <c r="M51" s="80"/>
      <c r="N51" s="75"/>
      <c r="O51" s="69"/>
      <c r="P51" s="69"/>
      <c r="Q51" s="69"/>
      <c r="R51" s="69"/>
      <c r="S51" s="69"/>
      <c r="T51" s="69"/>
      <c r="U51" s="69"/>
      <c r="V51" s="69"/>
      <c r="W51" s="116"/>
      <c r="X51" s="76"/>
      <c r="Z51" s="639">
        <f t="shared" si="0"/>
        <v>7700.0000000000009</v>
      </c>
      <c r="AA51" s="74">
        <f t="shared" si="1"/>
        <v>117700</v>
      </c>
    </row>
    <row r="52" spans="1:27" x14ac:dyDescent="0.35">
      <c r="A52" s="76"/>
      <c r="B52" s="76"/>
      <c r="C52" s="76"/>
      <c r="D52" s="76"/>
      <c r="E52" s="76"/>
      <c r="F52" s="79" t="s">
        <v>2955</v>
      </c>
      <c r="G52" s="69"/>
      <c r="H52" s="74">
        <v>110000</v>
      </c>
      <c r="I52" s="69"/>
      <c r="J52" s="69"/>
      <c r="K52" s="75"/>
      <c r="L52" s="79"/>
      <c r="M52" s="80"/>
      <c r="N52" s="75"/>
      <c r="O52" s="69"/>
      <c r="P52" s="69"/>
      <c r="Q52" s="69"/>
      <c r="R52" s="69"/>
      <c r="S52" s="69"/>
      <c r="T52" s="69"/>
      <c r="U52" s="69"/>
      <c r="V52" s="69"/>
      <c r="W52" s="116"/>
      <c r="X52" s="76"/>
      <c r="Z52" s="639">
        <f t="shared" si="0"/>
        <v>7700.0000000000009</v>
      </c>
      <c r="AA52" s="74">
        <f t="shared" si="1"/>
        <v>117700</v>
      </c>
    </row>
    <row r="53" spans="1:27" x14ac:dyDescent="0.35">
      <c r="A53" s="76"/>
      <c r="B53" s="76"/>
      <c r="C53" s="76"/>
      <c r="D53" s="76"/>
      <c r="E53" s="76"/>
      <c r="F53" s="93" t="s">
        <v>994</v>
      </c>
      <c r="G53" s="69"/>
      <c r="H53" s="87">
        <f>SUM(H51:H52)</f>
        <v>220000</v>
      </c>
      <c r="I53" s="69"/>
      <c r="J53" s="69"/>
      <c r="K53" s="75"/>
      <c r="L53" s="79"/>
      <c r="M53" s="80"/>
      <c r="N53" s="75"/>
      <c r="O53" s="69"/>
      <c r="P53" s="69"/>
      <c r="Q53" s="69"/>
      <c r="R53" s="69"/>
      <c r="S53" s="69"/>
      <c r="T53" s="69"/>
      <c r="U53" s="69"/>
      <c r="V53" s="69"/>
      <c r="W53" s="116"/>
      <c r="X53" s="76"/>
      <c r="Z53" s="639">
        <f t="shared" si="0"/>
        <v>15400.000000000002</v>
      </c>
      <c r="AA53" s="87">
        <f t="shared" si="1"/>
        <v>235400</v>
      </c>
    </row>
    <row r="54" spans="1:27" x14ac:dyDescent="0.35">
      <c r="A54" s="64"/>
      <c r="B54" s="64"/>
      <c r="C54" s="64"/>
      <c r="D54" s="64"/>
      <c r="E54" s="64"/>
      <c r="F54" s="66" t="s">
        <v>1842</v>
      </c>
      <c r="G54" s="64"/>
      <c r="H54" s="67"/>
      <c r="I54" s="64"/>
      <c r="J54" s="64"/>
      <c r="K54" s="68"/>
      <c r="L54" s="68"/>
      <c r="M54" s="68"/>
      <c r="N54" s="68"/>
      <c r="O54" s="64"/>
      <c r="P54" s="64"/>
      <c r="Q54" s="68"/>
      <c r="R54" s="64"/>
      <c r="S54" s="64"/>
      <c r="T54" s="64"/>
      <c r="U54" s="64"/>
      <c r="V54" s="64"/>
      <c r="W54" s="115"/>
      <c r="X54" s="64"/>
      <c r="Z54" s="639">
        <f t="shared" si="0"/>
        <v>0</v>
      </c>
      <c r="AA54" s="67">
        <f t="shared" si="1"/>
        <v>0</v>
      </c>
    </row>
    <row r="55" spans="1:27" x14ac:dyDescent="0.35">
      <c r="A55" s="76"/>
      <c r="B55" s="76"/>
      <c r="C55" s="76"/>
      <c r="D55" s="76"/>
      <c r="E55" s="76"/>
      <c r="F55" s="117" t="s">
        <v>2956</v>
      </c>
      <c r="G55" s="76"/>
      <c r="H55" s="118">
        <v>36750000</v>
      </c>
      <c r="I55" s="76"/>
      <c r="J55" s="76" t="s">
        <v>1147</v>
      </c>
      <c r="K55" s="119">
        <v>1996</v>
      </c>
      <c r="L55" s="119"/>
      <c r="M55" s="120">
        <v>29730</v>
      </c>
      <c r="N55" s="119"/>
      <c r="O55" s="76"/>
      <c r="P55" s="122"/>
      <c r="Q55" s="119"/>
      <c r="R55" s="76"/>
      <c r="S55" s="76"/>
      <c r="T55" s="76"/>
      <c r="U55" s="76"/>
      <c r="V55" s="76"/>
      <c r="W55" s="121"/>
      <c r="X55" s="76"/>
      <c r="Z55" s="639">
        <f t="shared" si="0"/>
        <v>2572500.0000000005</v>
      </c>
      <c r="AA55" s="118">
        <f t="shared" si="1"/>
        <v>39322500</v>
      </c>
    </row>
    <row r="56" spans="1:27" x14ac:dyDescent="0.35">
      <c r="A56" s="76"/>
      <c r="B56" s="76"/>
      <c r="C56" s="76"/>
      <c r="D56" s="76"/>
      <c r="E56" s="76"/>
      <c r="F56" s="117" t="s">
        <v>2957</v>
      </c>
      <c r="G56" s="76"/>
      <c r="H56" s="118">
        <v>36750000</v>
      </c>
      <c r="I56" s="76"/>
      <c r="J56" s="76" t="s">
        <v>1147</v>
      </c>
      <c r="K56" s="119">
        <v>1996</v>
      </c>
      <c r="L56" s="119"/>
      <c r="M56" s="120">
        <v>29729</v>
      </c>
      <c r="N56" s="119"/>
      <c r="O56" s="76"/>
      <c r="P56" s="122"/>
      <c r="Q56" s="119"/>
      <c r="R56" s="76"/>
      <c r="S56" s="76"/>
      <c r="T56" s="76"/>
      <c r="U56" s="76"/>
      <c r="V56" s="76"/>
      <c r="W56" s="121"/>
      <c r="X56" s="76"/>
      <c r="Z56" s="639">
        <f t="shared" si="0"/>
        <v>2572500.0000000005</v>
      </c>
      <c r="AA56" s="118">
        <f t="shared" si="1"/>
        <v>39322500</v>
      </c>
    </row>
    <row r="57" spans="1:27" x14ac:dyDescent="0.35">
      <c r="A57" s="76"/>
      <c r="B57" s="76"/>
      <c r="C57" s="76"/>
      <c r="D57" s="76"/>
      <c r="E57" s="76"/>
      <c r="F57" s="93" t="s">
        <v>994</v>
      </c>
      <c r="G57" s="76"/>
      <c r="H57" s="124">
        <f>SUM(H55:H56)</f>
        <v>73500000</v>
      </c>
      <c r="I57" s="76"/>
      <c r="J57" s="76"/>
      <c r="K57" s="119"/>
      <c r="L57" s="119"/>
      <c r="M57" s="120"/>
      <c r="N57" s="119"/>
      <c r="O57" s="76"/>
      <c r="P57" s="122"/>
      <c r="Q57" s="119"/>
      <c r="R57" s="76"/>
      <c r="S57" s="76"/>
      <c r="T57" s="76"/>
      <c r="U57" s="76"/>
      <c r="V57" s="76"/>
      <c r="W57" s="121"/>
      <c r="X57" s="76"/>
      <c r="Z57" s="639">
        <f t="shared" si="0"/>
        <v>5145000.0000000009</v>
      </c>
      <c r="AA57" s="124">
        <f t="shared" si="1"/>
        <v>78645000</v>
      </c>
    </row>
    <row r="58" spans="1:27" s="181" customFormat="1" x14ac:dyDescent="0.35">
      <c r="A58" s="64"/>
      <c r="B58" s="64"/>
      <c r="C58" s="64"/>
      <c r="D58" s="64"/>
      <c r="E58" s="64"/>
      <c r="F58" s="96" t="s">
        <v>2958</v>
      </c>
      <c r="G58" s="64"/>
      <c r="H58" s="67"/>
      <c r="I58" s="64"/>
      <c r="J58" s="64"/>
      <c r="K58" s="68"/>
      <c r="L58" s="68"/>
      <c r="M58" s="127"/>
      <c r="N58" s="68"/>
      <c r="O58" s="64"/>
      <c r="P58" s="125"/>
      <c r="Q58" s="68"/>
      <c r="R58" s="64"/>
      <c r="S58" s="64"/>
      <c r="T58" s="64"/>
      <c r="U58" s="64"/>
      <c r="V58" s="64"/>
      <c r="W58" s="115"/>
      <c r="X58" s="64"/>
      <c r="Z58" s="639">
        <f t="shared" si="0"/>
        <v>0</v>
      </c>
      <c r="AA58" s="67">
        <f t="shared" si="1"/>
        <v>0</v>
      </c>
    </row>
    <row r="59" spans="1:27" x14ac:dyDescent="0.35">
      <c r="A59" s="76"/>
      <c r="B59" s="76"/>
      <c r="C59" s="76"/>
      <c r="D59" s="76"/>
      <c r="E59" s="76"/>
      <c r="F59" s="117" t="s">
        <v>1852</v>
      </c>
      <c r="G59" s="117" t="s">
        <v>1852</v>
      </c>
      <c r="H59" s="192"/>
      <c r="I59" s="117" t="s">
        <v>1852</v>
      </c>
      <c r="J59" s="117" t="s">
        <v>1852</v>
      </c>
      <c r="K59" s="117" t="s">
        <v>1852</v>
      </c>
      <c r="L59" s="117" t="s">
        <v>1852</v>
      </c>
      <c r="M59" s="117" t="s">
        <v>1852</v>
      </c>
      <c r="N59" s="117" t="s">
        <v>1852</v>
      </c>
      <c r="O59" s="117" t="s">
        <v>1852</v>
      </c>
      <c r="P59" s="117" t="s">
        <v>1852</v>
      </c>
      <c r="Q59" s="117" t="s">
        <v>1852</v>
      </c>
      <c r="R59" s="117" t="s">
        <v>1852</v>
      </c>
      <c r="S59" s="117" t="s">
        <v>1852</v>
      </c>
      <c r="T59" s="117" t="s">
        <v>1852</v>
      </c>
      <c r="U59" s="117" t="s">
        <v>1852</v>
      </c>
      <c r="V59" s="117" t="s">
        <v>1852</v>
      </c>
      <c r="W59" s="117" t="s">
        <v>1852</v>
      </c>
      <c r="X59" s="117" t="s">
        <v>1852</v>
      </c>
      <c r="Z59" s="639">
        <f t="shared" si="0"/>
        <v>0</v>
      </c>
      <c r="AA59" s="192">
        <f t="shared" si="1"/>
        <v>0</v>
      </c>
    </row>
    <row r="60" spans="1:27" x14ac:dyDescent="0.35">
      <c r="A60" s="76"/>
      <c r="B60" s="76"/>
      <c r="C60" s="76"/>
      <c r="D60" s="76"/>
      <c r="E60" s="76"/>
      <c r="F60" s="117"/>
      <c r="G60" s="76"/>
      <c r="H60" s="118"/>
      <c r="I60" s="76"/>
      <c r="J60" s="76"/>
      <c r="K60" s="119"/>
      <c r="L60" s="119"/>
      <c r="M60" s="120"/>
      <c r="N60" s="119"/>
      <c r="O60" s="76"/>
      <c r="P60" s="122"/>
      <c r="Q60" s="119"/>
      <c r="R60" s="76"/>
      <c r="S60" s="76"/>
      <c r="T60" s="76"/>
      <c r="U60" s="76"/>
      <c r="V60" s="76"/>
      <c r="W60" s="121"/>
      <c r="X60" s="76"/>
      <c r="Z60" s="639">
        <f t="shared" si="0"/>
        <v>0</v>
      </c>
      <c r="AA60" s="118">
        <f t="shared" si="1"/>
        <v>0</v>
      </c>
    </row>
    <row r="61" spans="1:27" x14ac:dyDescent="0.35">
      <c r="A61" s="64"/>
      <c r="B61" s="64"/>
      <c r="C61" s="64"/>
      <c r="D61" s="64"/>
      <c r="E61" s="64"/>
      <c r="F61" s="66" t="s">
        <v>1851</v>
      </c>
      <c r="G61" s="64"/>
      <c r="H61" s="67"/>
      <c r="I61" s="64"/>
      <c r="J61" s="64"/>
      <c r="K61" s="68"/>
      <c r="L61" s="68"/>
      <c r="M61" s="68"/>
      <c r="N61" s="68"/>
      <c r="O61" s="64"/>
      <c r="P61" s="125"/>
      <c r="Q61" s="68"/>
      <c r="R61" s="64"/>
      <c r="S61" s="64"/>
      <c r="T61" s="64"/>
      <c r="U61" s="64"/>
      <c r="V61" s="64"/>
      <c r="W61" s="115"/>
      <c r="X61" s="64"/>
      <c r="Z61" s="639">
        <f t="shared" si="0"/>
        <v>0</v>
      </c>
      <c r="AA61" s="67">
        <f t="shared" si="1"/>
        <v>0</v>
      </c>
    </row>
    <row r="62" spans="1:27" x14ac:dyDescent="0.35">
      <c r="A62" s="69"/>
      <c r="B62" s="69"/>
      <c r="C62" s="69"/>
      <c r="D62" s="69"/>
      <c r="E62" s="69"/>
      <c r="F62" s="186" t="s">
        <v>2959</v>
      </c>
      <c r="G62" s="69"/>
      <c r="H62" s="74">
        <v>3000000</v>
      </c>
      <c r="I62" s="69"/>
      <c r="J62" s="186" t="s">
        <v>1147</v>
      </c>
      <c r="K62" s="75"/>
      <c r="L62" s="75"/>
      <c r="M62" s="75"/>
      <c r="N62" s="75"/>
      <c r="O62" s="69"/>
      <c r="P62" s="126"/>
      <c r="Q62" s="75"/>
      <c r="R62" s="69"/>
      <c r="S62" s="69"/>
      <c r="T62" s="69"/>
      <c r="U62" s="69"/>
      <c r="V62" s="69"/>
      <c r="W62" s="116"/>
      <c r="X62" s="116" t="s">
        <v>1510</v>
      </c>
      <c r="Z62" s="639">
        <f t="shared" si="0"/>
        <v>210000.00000000003</v>
      </c>
      <c r="AA62" s="74">
        <f t="shared" si="1"/>
        <v>3210000</v>
      </c>
    </row>
    <row r="63" spans="1:27" x14ac:dyDescent="0.35">
      <c r="A63" s="76"/>
      <c r="B63" s="76"/>
      <c r="C63" s="76"/>
      <c r="D63" s="76"/>
      <c r="E63" s="76"/>
      <c r="F63" s="186" t="s">
        <v>2960</v>
      </c>
      <c r="G63" s="76"/>
      <c r="H63" s="74">
        <v>3000000</v>
      </c>
      <c r="I63" s="76"/>
      <c r="J63" s="186" t="s">
        <v>1147</v>
      </c>
      <c r="K63" s="119"/>
      <c r="L63" s="119"/>
      <c r="M63" s="119"/>
      <c r="N63" s="119"/>
      <c r="O63" s="76"/>
      <c r="P63" s="122"/>
      <c r="Q63" s="119"/>
      <c r="R63" s="76"/>
      <c r="S63" s="76"/>
      <c r="T63" s="76"/>
      <c r="U63" s="76"/>
      <c r="V63" s="76"/>
      <c r="W63" s="116"/>
      <c r="X63" s="116" t="s">
        <v>1510</v>
      </c>
      <c r="Z63" s="639">
        <f t="shared" si="0"/>
        <v>210000.00000000003</v>
      </c>
      <c r="AA63" s="74">
        <f t="shared" si="1"/>
        <v>3210000</v>
      </c>
    </row>
    <row r="64" spans="1:27" x14ac:dyDescent="0.35">
      <c r="A64" s="76"/>
      <c r="B64" s="76"/>
      <c r="C64" s="76"/>
      <c r="D64" s="76"/>
      <c r="E64" s="76"/>
      <c r="F64" s="93" t="s">
        <v>994</v>
      </c>
      <c r="G64" s="76"/>
      <c r="H64" s="124">
        <f>SUM(H62:H63)</f>
        <v>6000000</v>
      </c>
      <c r="I64" s="76"/>
      <c r="J64" s="186"/>
      <c r="K64" s="119"/>
      <c r="L64" s="119"/>
      <c r="M64" s="119"/>
      <c r="N64" s="119"/>
      <c r="O64" s="76"/>
      <c r="P64" s="122"/>
      <c r="Q64" s="119"/>
      <c r="R64" s="76"/>
      <c r="S64" s="76"/>
      <c r="T64" s="76"/>
      <c r="U64" s="76"/>
      <c r="V64" s="76"/>
      <c r="W64" s="116"/>
      <c r="X64" s="116"/>
      <c r="Z64" s="639">
        <f t="shared" si="0"/>
        <v>420000.00000000006</v>
      </c>
      <c r="AA64" s="124">
        <f t="shared" si="1"/>
        <v>6420000</v>
      </c>
    </row>
    <row r="65" spans="1:27" x14ac:dyDescent="0.35">
      <c r="A65" s="64"/>
      <c r="B65" s="64"/>
      <c r="C65" s="64"/>
      <c r="D65" s="64"/>
      <c r="E65" s="64"/>
      <c r="F65" s="66" t="s">
        <v>1860</v>
      </c>
      <c r="G65" s="64"/>
      <c r="H65" s="67"/>
      <c r="I65" s="64"/>
      <c r="J65" s="64"/>
      <c r="K65" s="68"/>
      <c r="L65" s="68"/>
      <c r="M65" s="68"/>
      <c r="N65" s="68"/>
      <c r="O65" s="64"/>
      <c r="P65" s="125"/>
      <c r="Q65" s="68"/>
      <c r="R65" s="64"/>
      <c r="S65" s="64"/>
      <c r="T65" s="64"/>
      <c r="U65" s="64"/>
      <c r="V65" s="64"/>
      <c r="W65" s="115"/>
      <c r="X65" s="115"/>
      <c r="Z65" s="639">
        <f t="shared" si="0"/>
        <v>0</v>
      </c>
      <c r="AA65" s="67">
        <f t="shared" si="1"/>
        <v>0</v>
      </c>
    </row>
    <row r="66" spans="1:27" x14ac:dyDescent="0.35">
      <c r="A66" s="76"/>
      <c r="B66" s="76"/>
      <c r="C66" s="76"/>
      <c r="D66" s="76"/>
      <c r="E66" s="76"/>
      <c r="F66" s="76" t="s">
        <v>1852</v>
      </c>
      <c r="G66" s="76" t="s">
        <v>1852</v>
      </c>
      <c r="H66" s="118"/>
      <c r="I66" s="76" t="s">
        <v>1852</v>
      </c>
      <c r="J66" s="76" t="s">
        <v>1852</v>
      </c>
      <c r="K66" s="76" t="s">
        <v>1852</v>
      </c>
      <c r="L66" s="76" t="s">
        <v>1852</v>
      </c>
      <c r="M66" s="76" t="s">
        <v>1852</v>
      </c>
      <c r="N66" s="76" t="s">
        <v>1852</v>
      </c>
      <c r="O66" s="76" t="s">
        <v>1852</v>
      </c>
      <c r="P66" s="76" t="s">
        <v>1852</v>
      </c>
      <c r="Q66" s="76" t="s">
        <v>1852</v>
      </c>
      <c r="R66" s="76" t="s">
        <v>1852</v>
      </c>
      <c r="S66" s="76" t="s">
        <v>1852</v>
      </c>
      <c r="T66" s="76" t="s">
        <v>1852</v>
      </c>
      <c r="U66" s="76" t="s">
        <v>1852</v>
      </c>
      <c r="V66" s="76" t="s">
        <v>1852</v>
      </c>
      <c r="W66" s="76" t="s">
        <v>1852</v>
      </c>
      <c r="X66" s="76" t="s">
        <v>1852</v>
      </c>
      <c r="Z66" s="639">
        <f t="shared" si="0"/>
        <v>0</v>
      </c>
      <c r="AA66" s="118">
        <f t="shared" si="1"/>
        <v>0</v>
      </c>
    </row>
    <row r="67" spans="1:27" x14ac:dyDescent="0.35">
      <c r="A67" s="69"/>
      <c r="B67" s="69"/>
      <c r="C67" s="69"/>
      <c r="D67" s="69"/>
      <c r="E67" s="69"/>
      <c r="F67" s="69"/>
      <c r="G67" s="69"/>
      <c r="H67" s="74"/>
      <c r="I67" s="69"/>
      <c r="J67" s="69"/>
      <c r="K67" s="75"/>
      <c r="L67" s="75"/>
      <c r="M67" s="75"/>
      <c r="N67" s="75"/>
      <c r="O67" s="69"/>
      <c r="P67" s="69"/>
      <c r="Q67" s="75"/>
      <c r="R67" s="69"/>
      <c r="S67" s="69"/>
      <c r="T67" s="69"/>
      <c r="U67" s="69"/>
      <c r="V67" s="69"/>
      <c r="W67" s="121"/>
      <c r="X67" s="121"/>
      <c r="Z67" s="639">
        <f t="shared" si="0"/>
        <v>0</v>
      </c>
      <c r="AA67" s="74">
        <f t="shared" si="1"/>
        <v>0</v>
      </c>
    </row>
    <row r="68" spans="1:27" x14ac:dyDescent="0.35">
      <c r="A68" s="64"/>
      <c r="B68" s="64"/>
      <c r="C68" s="64"/>
      <c r="D68" s="64"/>
      <c r="E68" s="64"/>
      <c r="F68" s="89" t="s">
        <v>2961</v>
      </c>
      <c r="G68" s="64"/>
      <c r="H68" s="67"/>
      <c r="I68" s="64"/>
      <c r="J68" s="64"/>
      <c r="K68" s="68"/>
      <c r="L68" s="68"/>
      <c r="M68" s="68"/>
      <c r="N68" s="68"/>
      <c r="O68" s="64"/>
      <c r="P68" s="64"/>
      <c r="Q68" s="68"/>
      <c r="R68" s="64"/>
      <c r="S68" s="64"/>
      <c r="T68" s="64"/>
      <c r="U68" s="64"/>
      <c r="V68" s="64"/>
      <c r="W68" s="115"/>
      <c r="X68" s="115"/>
      <c r="Z68" s="639">
        <f t="shared" si="0"/>
        <v>0</v>
      </c>
      <c r="AA68" s="67">
        <f t="shared" si="1"/>
        <v>0</v>
      </c>
    </row>
    <row r="69" spans="1:27" x14ac:dyDescent="0.35">
      <c r="A69" s="76"/>
      <c r="B69" s="76"/>
      <c r="C69" s="76"/>
      <c r="D69" s="76"/>
      <c r="E69" s="76"/>
      <c r="F69" s="79" t="s">
        <v>2962</v>
      </c>
      <c r="G69" s="76"/>
      <c r="H69" s="118">
        <v>150000</v>
      </c>
      <c r="I69" s="76"/>
      <c r="J69" s="76" t="s">
        <v>2963</v>
      </c>
      <c r="K69" s="130"/>
      <c r="L69" s="119" t="s">
        <v>2964</v>
      </c>
      <c r="M69" s="119"/>
      <c r="N69" s="119"/>
      <c r="O69" s="76"/>
      <c r="P69" s="76"/>
      <c r="Q69" s="119"/>
      <c r="R69" s="76"/>
      <c r="S69" s="76"/>
      <c r="T69" s="76"/>
      <c r="U69" s="76"/>
      <c r="V69" s="76"/>
      <c r="W69" s="121"/>
      <c r="X69" s="121"/>
      <c r="Z69" s="639">
        <f t="shared" si="0"/>
        <v>10500.000000000002</v>
      </c>
      <c r="AA69" s="118">
        <f t="shared" si="1"/>
        <v>160500</v>
      </c>
    </row>
    <row r="70" spans="1:27" x14ac:dyDescent="0.35">
      <c r="A70" s="76"/>
      <c r="B70" s="76"/>
      <c r="C70" s="76"/>
      <c r="D70" s="76"/>
      <c r="E70" s="76"/>
      <c r="F70" s="79" t="s">
        <v>2965</v>
      </c>
      <c r="G70" s="76"/>
      <c r="H70" s="118">
        <v>150000</v>
      </c>
      <c r="I70" s="76"/>
      <c r="J70" s="76" t="s">
        <v>2963</v>
      </c>
      <c r="K70" s="130"/>
      <c r="L70" s="119" t="s">
        <v>2966</v>
      </c>
      <c r="M70" s="119" t="s">
        <v>2967</v>
      </c>
      <c r="N70" s="119"/>
      <c r="O70" s="76"/>
      <c r="P70" s="76" t="s">
        <v>1071</v>
      </c>
      <c r="Q70" s="119" t="s">
        <v>2968</v>
      </c>
      <c r="R70" s="76"/>
      <c r="S70" s="76"/>
      <c r="T70" s="76"/>
      <c r="U70" s="76"/>
      <c r="V70" s="76"/>
      <c r="W70" s="121"/>
      <c r="X70" s="121"/>
      <c r="Z70" s="639">
        <f t="shared" ref="Z70:Z133" si="2">H70*Z$4</f>
        <v>10500.000000000002</v>
      </c>
      <c r="AA70" s="118">
        <f t="shared" ref="AA70:AA133" si="3">H70+Z70</f>
        <v>160500</v>
      </c>
    </row>
    <row r="71" spans="1:27" x14ac:dyDescent="0.35">
      <c r="A71" s="76"/>
      <c r="B71" s="76"/>
      <c r="C71" s="76"/>
      <c r="D71" s="76"/>
      <c r="E71" s="76"/>
      <c r="F71" s="79" t="s">
        <v>2969</v>
      </c>
      <c r="G71" s="76"/>
      <c r="H71" s="118">
        <v>150000</v>
      </c>
      <c r="I71" s="76"/>
      <c r="J71" s="76" t="s">
        <v>2963</v>
      </c>
      <c r="K71" s="130"/>
      <c r="L71" s="119" t="s">
        <v>2966</v>
      </c>
      <c r="M71" s="119" t="s">
        <v>2970</v>
      </c>
      <c r="N71" s="119"/>
      <c r="O71" s="76"/>
      <c r="P71" s="76" t="s">
        <v>1071</v>
      </c>
      <c r="Q71" s="119" t="s">
        <v>2968</v>
      </c>
      <c r="R71" s="76"/>
      <c r="S71" s="76"/>
      <c r="T71" s="76"/>
      <c r="U71" s="76"/>
      <c r="V71" s="76"/>
      <c r="W71" s="121"/>
      <c r="X71" s="121"/>
      <c r="Z71" s="639">
        <f t="shared" si="2"/>
        <v>10500.000000000002</v>
      </c>
      <c r="AA71" s="118">
        <f t="shared" si="3"/>
        <v>160500</v>
      </c>
    </row>
    <row r="72" spans="1:27" x14ac:dyDescent="0.35">
      <c r="A72" s="76"/>
      <c r="B72" s="76"/>
      <c r="C72" s="76"/>
      <c r="D72" s="76"/>
      <c r="E72" s="76"/>
      <c r="F72" s="79" t="s">
        <v>2971</v>
      </c>
      <c r="G72" s="76"/>
      <c r="H72" s="118">
        <v>150000</v>
      </c>
      <c r="I72" s="76"/>
      <c r="J72" s="76" t="s">
        <v>2963</v>
      </c>
      <c r="K72" s="130"/>
      <c r="L72" s="119" t="s">
        <v>2966</v>
      </c>
      <c r="M72" s="119" t="s">
        <v>2972</v>
      </c>
      <c r="N72" s="119"/>
      <c r="O72" s="76"/>
      <c r="P72" s="76" t="s">
        <v>1071</v>
      </c>
      <c r="Q72" s="119" t="s">
        <v>2968</v>
      </c>
      <c r="R72" s="76"/>
      <c r="S72" s="76"/>
      <c r="T72" s="76"/>
      <c r="U72" s="76"/>
      <c r="V72" s="76"/>
      <c r="W72" s="121"/>
      <c r="X72" s="121"/>
      <c r="Z72" s="639">
        <f t="shared" si="2"/>
        <v>10500.000000000002</v>
      </c>
      <c r="AA72" s="118">
        <f t="shared" si="3"/>
        <v>160500</v>
      </c>
    </row>
    <row r="73" spans="1:27" x14ac:dyDescent="0.35">
      <c r="A73" s="76"/>
      <c r="B73" s="76"/>
      <c r="C73" s="76"/>
      <c r="D73" s="76"/>
      <c r="E73" s="76"/>
      <c r="F73" s="79" t="s">
        <v>2973</v>
      </c>
      <c r="G73" s="76"/>
      <c r="H73" s="118">
        <v>150000</v>
      </c>
      <c r="I73" s="76"/>
      <c r="J73" s="76" t="s">
        <v>2963</v>
      </c>
      <c r="K73" s="130"/>
      <c r="L73" s="119" t="s">
        <v>2964</v>
      </c>
      <c r="M73" s="119"/>
      <c r="N73" s="119"/>
      <c r="O73" s="76"/>
      <c r="P73" s="76"/>
      <c r="Q73" s="119"/>
      <c r="R73" s="76"/>
      <c r="S73" s="76"/>
      <c r="T73" s="76"/>
      <c r="U73" s="76"/>
      <c r="V73" s="76"/>
      <c r="W73" s="121"/>
      <c r="X73" s="121"/>
      <c r="Z73" s="639">
        <f t="shared" si="2"/>
        <v>10500.000000000002</v>
      </c>
      <c r="AA73" s="118">
        <f t="shared" si="3"/>
        <v>160500</v>
      </c>
    </row>
    <row r="74" spans="1:27" x14ac:dyDescent="0.35">
      <c r="A74" s="69"/>
      <c r="B74" s="69"/>
      <c r="C74" s="69"/>
      <c r="D74" s="69"/>
      <c r="E74" s="69"/>
      <c r="F74" s="79" t="s">
        <v>2974</v>
      </c>
      <c r="G74" s="69"/>
      <c r="H74" s="118">
        <v>150000</v>
      </c>
      <c r="I74" s="69"/>
      <c r="J74" s="76" t="s">
        <v>2963</v>
      </c>
      <c r="K74" s="193"/>
      <c r="L74" s="119" t="s">
        <v>2975</v>
      </c>
      <c r="M74" s="75" t="s">
        <v>2976</v>
      </c>
      <c r="N74" s="75"/>
      <c r="O74" s="69"/>
      <c r="P74" s="76" t="s">
        <v>2977</v>
      </c>
      <c r="Q74" s="75"/>
      <c r="R74" s="69"/>
      <c r="S74" s="69"/>
      <c r="T74" s="69"/>
      <c r="U74" s="69"/>
      <c r="V74" s="69"/>
      <c r="W74" s="116"/>
      <c r="X74" s="116"/>
      <c r="Z74" s="639">
        <f t="shared" si="2"/>
        <v>10500.000000000002</v>
      </c>
      <c r="AA74" s="118">
        <f t="shared" si="3"/>
        <v>160500</v>
      </c>
    </row>
    <row r="75" spans="1:27" x14ac:dyDescent="0.35">
      <c r="A75" s="76"/>
      <c r="B75" s="76"/>
      <c r="C75" s="76"/>
      <c r="D75" s="76"/>
      <c r="E75" s="76"/>
      <c r="F75" s="79" t="s">
        <v>2978</v>
      </c>
      <c r="G75" s="76"/>
      <c r="H75" s="118">
        <v>150000</v>
      </c>
      <c r="I75" s="76"/>
      <c r="J75" s="76" t="s">
        <v>2963</v>
      </c>
      <c r="K75" s="130"/>
      <c r="L75" s="119" t="s">
        <v>2979</v>
      </c>
      <c r="M75" s="119" t="s">
        <v>2980</v>
      </c>
      <c r="N75" s="119"/>
      <c r="O75" s="76"/>
      <c r="P75" s="76" t="s">
        <v>1071</v>
      </c>
      <c r="Q75" s="75" t="s">
        <v>2981</v>
      </c>
      <c r="R75" s="76"/>
      <c r="S75" s="76"/>
      <c r="T75" s="76"/>
      <c r="U75" s="76"/>
      <c r="V75" s="76"/>
      <c r="W75" s="121"/>
      <c r="X75" s="121"/>
      <c r="Z75" s="639">
        <f t="shared" si="2"/>
        <v>10500.000000000002</v>
      </c>
      <c r="AA75" s="118">
        <f t="shared" si="3"/>
        <v>160500</v>
      </c>
    </row>
    <row r="76" spans="1:27" x14ac:dyDescent="0.35">
      <c r="A76" s="76"/>
      <c r="B76" s="76"/>
      <c r="C76" s="76"/>
      <c r="D76" s="76"/>
      <c r="E76" s="76"/>
      <c r="F76" s="79" t="s">
        <v>2982</v>
      </c>
      <c r="G76" s="76"/>
      <c r="H76" s="118">
        <v>150000</v>
      </c>
      <c r="I76" s="76"/>
      <c r="J76" s="76" t="s">
        <v>2963</v>
      </c>
      <c r="K76" s="119"/>
      <c r="L76" s="119" t="s">
        <v>2964</v>
      </c>
      <c r="M76" s="119"/>
      <c r="N76" s="119"/>
      <c r="O76" s="76"/>
      <c r="P76" s="76"/>
      <c r="Q76" s="75"/>
      <c r="R76" s="76"/>
      <c r="S76" s="76"/>
      <c r="T76" s="76"/>
      <c r="U76" s="76"/>
      <c r="V76" s="76"/>
      <c r="W76" s="121"/>
      <c r="X76" s="121"/>
      <c r="Z76" s="639">
        <f t="shared" si="2"/>
        <v>10500.000000000002</v>
      </c>
      <c r="AA76" s="118">
        <f t="shared" si="3"/>
        <v>160500</v>
      </c>
    </row>
    <row r="77" spans="1:27" x14ac:dyDescent="0.35">
      <c r="A77" s="76"/>
      <c r="B77" s="76"/>
      <c r="C77" s="76"/>
      <c r="D77" s="76"/>
      <c r="E77" s="76"/>
      <c r="F77" s="79" t="s">
        <v>2983</v>
      </c>
      <c r="G77" s="76"/>
      <c r="H77" s="118">
        <v>150000</v>
      </c>
      <c r="I77" s="76"/>
      <c r="J77" s="76" t="s">
        <v>2963</v>
      </c>
      <c r="K77" s="130"/>
      <c r="L77" s="119" t="s">
        <v>2975</v>
      </c>
      <c r="M77" s="119" t="s">
        <v>2984</v>
      </c>
      <c r="N77" s="119"/>
      <c r="O77" s="76"/>
      <c r="P77" s="76" t="s">
        <v>2977</v>
      </c>
      <c r="Q77" s="75"/>
      <c r="R77" s="76"/>
      <c r="S77" s="76"/>
      <c r="T77" s="76"/>
      <c r="U77" s="76"/>
      <c r="V77" s="76"/>
      <c r="W77" s="121"/>
      <c r="X77" s="121"/>
      <c r="Z77" s="639">
        <f t="shared" si="2"/>
        <v>10500.000000000002</v>
      </c>
      <c r="AA77" s="118">
        <f t="shared" si="3"/>
        <v>160500</v>
      </c>
    </row>
    <row r="78" spans="1:27" x14ac:dyDescent="0.35">
      <c r="A78" s="76"/>
      <c r="B78" s="76"/>
      <c r="C78" s="76"/>
      <c r="D78" s="76"/>
      <c r="E78" s="76"/>
      <c r="F78" s="79" t="s">
        <v>2985</v>
      </c>
      <c r="G78" s="76"/>
      <c r="H78" s="118">
        <v>150000</v>
      </c>
      <c r="I78" s="76"/>
      <c r="J78" s="76" t="s">
        <v>2963</v>
      </c>
      <c r="K78" s="119"/>
      <c r="L78" s="119" t="s">
        <v>2964</v>
      </c>
      <c r="M78" s="119"/>
      <c r="N78" s="119"/>
      <c r="O78" s="76"/>
      <c r="P78" s="76"/>
      <c r="Q78" s="75"/>
      <c r="R78" s="76"/>
      <c r="S78" s="76"/>
      <c r="T78" s="76"/>
      <c r="U78" s="76"/>
      <c r="V78" s="76"/>
      <c r="W78" s="116"/>
      <c r="X78" s="116"/>
      <c r="Z78" s="639">
        <f t="shared" si="2"/>
        <v>10500.000000000002</v>
      </c>
      <c r="AA78" s="118">
        <f t="shared" si="3"/>
        <v>160500</v>
      </c>
    </row>
    <row r="79" spans="1:27" x14ac:dyDescent="0.35">
      <c r="A79" s="69"/>
      <c r="B79" s="69"/>
      <c r="C79" s="69"/>
      <c r="D79" s="69"/>
      <c r="E79" s="69"/>
      <c r="F79" s="79" t="s">
        <v>2986</v>
      </c>
      <c r="G79" s="69"/>
      <c r="H79" s="118">
        <v>150000</v>
      </c>
      <c r="I79" s="69"/>
      <c r="J79" s="76" t="s">
        <v>2963</v>
      </c>
      <c r="K79" s="130"/>
      <c r="L79" s="119" t="s">
        <v>2987</v>
      </c>
      <c r="M79" s="75">
        <v>9602931</v>
      </c>
      <c r="N79" s="75"/>
      <c r="O79" s="69"/>
      <c r="P79" s="76"/>
      <c r="Q79" s="75" t="s">
        <v>2968</v>
      </c>
      <c r="R79" s="69"/>
      <c r="S79" s="69"/>
      <c r="T79" s="69"/>
      <c r="U79" s="69"/>
      <c r="V79" s="69"/>
      <c r="W79" s="116"/>
      <c r="X79" s="116"/>
      <c r="Z79" s="639">
        <f t="shared" si="2"/>
        <v>10500.000000000002</v>
      </c>
      <c r="AA79" s="118">
        <f t="shared" si="3"/>
        <v>160500</v>
      </c>
    </row>
    <row r="80" spans="1:27" x14ac:dyDescent="0.35">
      <c r="A80" s="69"/>
      <c r="B80" s="69"/>
      <c r="C80" s="69"/>
      <c r="D80" s="69"/>
      <c r="E80" s="69"/>
      <c r="F80" s="79" t="s">
        <v>2988</v>
      </c>
      <c r="G80" s="76"/>
      <c r="H80" s="118">
        <v>150000</v>
      </c>
      <c r="I80" s="76"/>
      <c r="J80" s="76" t="s">
        <v>2963</v>
      </c>
      <c r="K80" s="119"/>
      <c r="L80" s="119" t="s">
        <v>2989</v>
      </c>
      <c r="M80" s="119">
        <v>9603543</v>
      </c>
      <c r="N80" s="75"/>
      <c r="O80" s="69"/>
      <c r="P80" s="76"/>
      <c r="Q80" s="75" t="s">
        <v>2968</v>
      </c>
      <c r="R80" s="69"/>
      <c r="S80" s="69"/>
      <c r="T80" s="69"/>
      <c r="U80" s="69"/>
      <c r="V80" s="69"/>
      <c r="W80" s="116"/>
      <c r="X80" s="116" t="s">
        <v>2990</v>
      </c>
      <c r="Z80" s="639">
        <f t="shared" si="2"/>
        <v>10500.000000000002</v>
      </c>
      <c r="AA80" s="118">
        <f t="shared" si="3"/>
        <v>160500</v>
      </c>
    </row>
    <row r="81" spans="1:27" x14ac:dyDescent="0.35">
      <c r="A81" s="76"/>
      <c r="B81" s="76"/>
      <c r="C81" s="76"/>
      <c r="D81" s="76"/>
      <c r="E81" s="76"/>
      <c r="F81" s="79" t="s">
        <v>2991</v>
      </c>
      <c r="G81" s="76"/>
      <c r="H81" s="118">
        <v>150000</v>
      </c>
      <c r="I81" s="76"/>
      <c r="J81" s="76" t="s">
        <v>2963</v>
      </c>
      <c r="K81" s="130"/>
      <c r="L81" s="119" t="s">
        <v>2964</v>
      </c>
      <c r="M81" s="119"/>
      <c r="N81" s="119"/>
      <c r="O81" s="76"/>
      <c r="P81" s="76"/>
      <c r="Q81" s="119"/>
      <c r="R81" s="76"/>
      <c r="S81" s="76"/>
      <c r="T81" s="76"/>
      <c r="U81" s="76"/>
      <c r="V81" s="76"/>
      <c r="W81" s="121"/>
      <c r="X81" s="121"/>
      <c r="Z81" s="639">
        <f t="shared" si="2"/>
        <v>10500.000000000002</v>
      </c>
      <c r="AA81" s="118">
        <f t="shared" si="3"/>
        <v>160500</v>
      </c>
    </row>
    <row r="82" spans="1:27" x14ac:dyDescent="0.35">
      <c r="A82" s="76"/>
      <c r="B82" s="76"/>
      <c r="C82" s="76"/>
      <c r="D82" s="76"/>
      <c r="E82" s="76"/>
      <c r="F82" s="79" t="s">
        <v>2992</v>
      </c>
      <c r="G82" s="76"/>
      <c r="H82" s="118">
        <v>150000</v>
      </c>
      <c r="I82" s="76"/>
      <c r="J82" s="76" t="s">
        <v>2963</v>
      </c>
      <c r="K82" s="130"/>
      <c r="L82" s="119" t="s">
        <v>2966</v>
      </c>
      <c r="M82" s="119" t="s">
        <v>2993</v>
      </c>
      <c r="N82" s="119"/>
      <c r="O82" s="76"/>
      <c r="P82" s="76" t="s">
        <v>1071</v>
      </c>
      <c r="Q82" s="119" t="s">
        <v>2968</v>
      </c>
      <c r="R82" s="76"/>
      <c r="S82" s="76"/>
      <c r="T82" s="76"/>
      <c r="U82" s="76"/>
      <c r="V82" s="76"/>
      <c r="W82" s="121"/>
      <c r="X82" s="121"/>
      <c r="Z82" s="639">
        <f t="shared" si="2"/>
        <v>10500.000000000002</v>
      </c>
      <c r="AA82" s="118">
        <f t="shared" si="3"/>
        <v>160500</v>
      </c>
    </row>
    <row r="83" spans="1:27" x14ac:dyDescent="0.35">
      <c r="A83" s="76"/>
      <c r="B83" s="76"/>
      <c r="C83" s="76"/>
      <c r="D83" s="76"/>
      <c r="E83" s="76"/>
      <c r="F83" s="79" t="s">
        <v>2994</v>
      </c>
      <c r="G83" s="76"/>
      <c r="H83" s="118">
        <v>150000</v>
      </c>
      <c r="I83" s="76"/>
      <c r="J83" s="76" t="s">
        <v>2963</v>
      </c>
      <c r="K83" s="130"/>
      <c r="L83" s="119" t="s">
        <v>2966</v>
      </c>
      <c r="M83" s="119" t="s">
        <v>2995</v>
      </c>
      <c r="N83" s="119"/>
      <c r="O83" s="76"/>
      <c r="P83" s="76" t="s">
        <v>1071</v>
      </c>
      <c r="Q83" s="119" t="s">
        <v>2968</v>
      </c>
      <c r="R83" s="76"/>
      <c r="S83" s="76"/>
      <c r="T83" s="76"/>
      <c r="U83" s="76"/>
      <c r="V83" s="76"/>
      <c r="W83" s="121"/>
      <c r="X83" s="121"/>
      <c r="Z83" s="639">
        <f t="shared" si="2"/>
        <v>10500.000000000002</v>
      </c>
      <c r="AA83" s="118">
        <f t="shared" si="3"/>
        <v>160500</v>
      </c>
    </row>
    <row r="84" spans="1:27" x14ac:dyDescent="0.35">
      <c r="A84" s="76"/>
      <c r="B84" s="76"/>
      <c r="C84" s="76"/>
      <c r="D84" s="76"/>
      <c r="E84" s="76"/>
      <c r="F84" s="79" t="s">
        <v>2996</v>
      </c>
      <c r="G84" s="76"/>
      <c r="H84" s="118">
        <v>150000</v>
      </c>
      <c r="I84" s="76"/>
      <c r="J84" s="76" t="s">
        <v>2963</v>
      </c>
      <c r="K84" s="130"/>
      <c r="L84" s="119" t="s">
        <v>2966</v>
      </c>
      <c r="M84" s="119" t="s">
        <v>2997</v>
      </c>
      <c r="N84" s="119"/>
      <c r="O84" s="76"/>
      <c r="P84" s="76" t="s">
        <v>1071</v>
      </c>
      <c r="Q84" s="119" t="s">
        <v>2968</v>
      </c>
      <c r="R84" s="76"/>
      <c r="S84" s="76"/>
      <c r="T84" s="76"/>
      <c r="U84" s="76"/>
      <c r="V84" s="76"/>
      <c r="W84" s="121"/>
      <c r="X84" s="121"/>
      <c r="Z84" s="639">
        <f t="shared" si="2"/>
        <v>10500.000000000002</v>
      </c>
      <c r="AA84" s="118">
        <f t="shared" si="3"/>
        <v>160500</v>
      </c>
    </row>
    <row r="85" spans="1:27" x14ac:dyDescent="0.35">
      <c r="A85" s="76"/>
      <c r="B85" s="76"/>
      <c r="C85" s="76"/>
      <c r="D85" s="76"/>
      <c r="E85" s="76"/>
      <c r="F85" s="79" t="s">
        <v>2998</v>
      </c>
      <c r="G85" s="76"/>
      <c r="H85" s="118">
        <v>150000</v>
      </c>
      <c r="I85" s="76"/>
      <c r="J85" s="76" t="s">
        <v>2963</v>
      </c>
      <c r="K85" s="130"/>
      <c r="L85" s="119" t="s">
        <v>2964</v>
      </c>
      <c r="M85" s="119"/>
      <c r="N85" s="119"/>
      <c r="O85" s="76"/>
      <c r="P85" s="76"/>
      <c r="Q85" s="119"/>
      <c r="R85" s="76"/>
      <c r="S85" s="76"/>
      <c r="T85" s="76"/>
      <c r="U85" s="76"/>
      <c r="V85" s="76"/>
      <c r="W85" s="121"/>
      <c r="X85" s="121"/>
      <c r="Z85" s="639">
        <f t="shared" si="2"/>
        <v>10500.000000000002</v>
      </c>
      <c r="AA85" s="118">
        <f t="shared" si="3"/>
        <v>160500</v>
      </c>
    </row>
    <row r="86" spans="1:27" x14ac:dyDescent="0.35">
      <c r="A86" s="69"/>
      <c r="B86" s="69"/>
      <c r="C86" s="69"/>
      <c r="D86" s="69"/>
      <c r="E86" s="69"/>
      <c r="F86" s="79" t="s">
        <v>2999</v>
      </c>
      <c r="G86" s="69"/>
      <c r="H86" s="118">
        <v>150000</v>
      </c>
      <c r="I86" s="69"/>
      <c r="J86" s="76" t="s">
        <v>2963</v>
      </c>
      <c r="K86" s="193"/>
      <c r="L86" s="119" t="s">
        <v>2975</v>
      </c>
      <c r="M86" s="75" t="s">
        <v>3000</v>
      </c>
      <c r="N86" s="75"/>
      <c r="O86" s="69"/>
      <c r="P86" s="76" t="s">
        <v>2977</v>
      </c>
      <c r="Q86" s="75"/>
      <c r="R86" s="69"/>
      <c r="S86" s="69"/>
      <c r="T86" s="69"/>
      <c r="U86" s="69"/>
      <c r="V86" s="69"/>
      <c r="W86" s="116"/>
      <c r="X86" s="116"/>
      <c r="Z86" s="639">
        <f t="shared" si="2"/>
        <v>10500.000000000002</v>
      </c>
      <c r="AA86" s="118">
        <f t="shared" si="3"/>
        <v>160500</v>
      </c>
    </row>
    <row r="87" spans="1:27" x14ac:dyDescent="0.35">
      <c r="A87" s="76"/>
      <c r="B87" s="76"/>
      <c r="C87" s="76"/>
      <c r="D87" s="76"/>
      <c r="E87" s="76"/>
      <c r="F87" s="79" t="s">
        <v>3001</v>
      </c>
      <c r="G87" s="76"/>
      <c r="H87" s="118">
        <v>150000</v>
      </c>
      <c r="I87" s="76"/>
      <c r="J87" s="76" t="s">
        <v>2963</v>
      </c>
      <c r="K87" s="130"/>
      <c r="L87" s="119" t="s">
        <v>2979</v>
      </c>
      <c r="M87" s="119" t="s">
        <v>3002</v>
      </c>
      <c r="N87" s="119"/>
      <c r="O87" s="76"/>
      <c r="P87" s="76" t="s">
        <v>1071</v>
      </c>
      <c r="Q87" s="75" t="s">
        <v>2981</v>
      </c>
      <c r="R87" s="76"/>
      <c r="S87" s="76"/>
      <c r="T87" s="76"/>
      <c r="U87" s="76"/>
      <c r="V87" s="76"/>
      <c r="W87" s="121"/>
      <c r="X87" s="121"/>
      <c r="Z87" s="639">
        <f t="shared" si="2"/>
        <v>10500.000000000002</v>
      </c>
      <c r="AA87" s="118">
        <f t="shared" si="3"/>
        <v>160500</v>
      </c>
    </row>
    <row r="88" spans="1:27" x14ac:dyDescent="0.35">
      <c r="A88" s="76"/>
      <c r="B88" s="76"/>
      <c r="C88" s="76"/>
      <c r="D88" s="76"/>
      <c r="E88" s="76"/>
      <c r="F88" s="79" t="s">
        <v>3003</v>
      </c>
      <c r="G88" s="76"/>
      <c r="H88" s="118">
        <v>150000</v>
      </c>
      <c r="I88" s="76"/>
      <c r="J88" s="76" t="s">
        <v>2963</v>
      </c>
      <c r="K88" s="119"/>
      <c r="L88" s="119" t="s">
        <v>2964</v>
      </c>
      <c r="M88" s="119"/>
      <c r="N88" s="119"/>
      <c r="O88" s="76"/>
      <c r="P88" s="76"/>
      <c r="Q88" s="75"/>
      <c r="R88" s="76"/>
      <c r="S88" s="76"/>
      <c r="T88" s="76"/>
      <c r="U88" s="76"/>
      <c r="V88" s="76"/>
      <c r="W88" s="121"/>
      <c r="X88" s="121"/>
      <c r="Z88" s="639">
        <f t="shared" si="2"/>
        <v>10500.000000000002</v>
      </c>
      <c r="AA88" s="118">
        <f t="shared" si="3"/>
        <v>160500</v>
      </c>
    </row>
    <row r="89" spans="1:27" x14ac:dyDescent="0.35">
      <c r="A89" s="76"/>
      <c r="B89" s="76"/>
      <c r="C89" s="76"/>
      <c r="D89" s="76"/>
      <c r="E89" s="76"/>
      <c r="F89" s="79" t="s">
        <v>3004</v>
      </c>
      <c r="G89" s="76"/>
      <c r="H89" s="118">
        <v>150000</v>
      </c>
      <c r="I89" s="76"/>
      <c r="J89" s="76" t="s">
        <v>2963</v>
      </c>
      <c r="K89" s="130"/>
      <c r="L89" s="119" t="s">
        <v>2975</v>
      </c>
      <c r="M89" s="119" t="s">
        <v>3005</v>
      </c>
      <c r="N89" s="119"/>
      <c r="O89" s="76"/>
      <c r="P89" s="76" t="s">
        <v>2977</v>
      </c>
      <c r="Q89" s="75"/>
      <c r="R89" s="76"/>
      <c r="S89" s="76"/>
      <c r="T89" s="76"/>
      <c r="U89" s="76"/>
      <c r="V89" s="76"/>
      <c r="W89" s="121"/>
      <c r="X89" s="121"/>
      <c r="Z89" s="639">
        <f t="shared" si="2"/>
        <v>10500.000000000002</v>
      </c>
      <c r="AA89" s="118">
        <f t="shared" si="3"/>
        <v>160500</v>
      </c>
    </row>
    <row r="90" spans="1:27" x14ac:dyDescent="0.35">
      <c r="A90" s="76"/>
      <c r="B90" s="76"/>
      <c r="C90" s="76"/>
      <c r="D90" s="76"/>
      <c r="E90" s="76"/>
      <c r="F90" s="79" t="s">
        <v>3006</v>
      </c>
      <c r="G90" s="76"/>
      <c r="H90" s="118">
        <v>150000</v>
      </c>
      <c r="I90" s="76"/>
      <c r="J90" s="76" t="s">
        <v>2963</v>
      </c>
      <c r="K90" s="119"/>
      <c r="L90" s="119" t="s">
        <v>2964</v>
      </c>
      <c r="M90" s="119"/>
      <c r="N90" s="119"/>
      <c r="O90" s="76"/>
      <c r="P90" s="76"/>
      <c r="Q90" s="75"/>
      <c r="R90" s="76"/>
      <c r="S90" s="76"/>
      <c r="T90" s="76"/>
      <c r="U90" s="76"/>
      <c r="V90" s="76"/>
      <c r="W90" s="116"/>
      <c r="X90" s="116"/>
      <c r="Z90" s="639">
        <f t="shared" si="2"/>
        <v>10500.000000000002</v>
      </c>
      <c r="AA90" s="118">
        <f t="shared" si="3"/>
        <v>160500</v>
      </c>
    </row>
    <row r="91" spans="1:27" x14ac:dyDescent="0.35">
      <c r="A91" s="69"/>
      <c r="B91" s="69"/>
      <c r="C91" s="69"/>
      <c r="D91" s="69"/>
      <c r="E91" s="69"/>
      <c r="F91" s="79" t="s">
        <v>3007</v>
      </c>
      <c r="G91" s="69"/>
      <c r="H91" s="118">
        <v>150000</v>
      </c>
      <c r="I91" s="69"/>
      <c r="J91" s="76" t="s">
        <v>2963</v>
      </c>
      <c r="K91" s="130"/>
      <c r="L91" s="119" t="s">
        <v>2987</v>
      </c>
      <c r="M91" s="75">
        <v>9603123</v>
      </c>
      <c r="N91" s="75"/>
      <c r="O91" s="69"/>
      <c r="P91" s="76"/>
      <c r="Q91" s="75" t="s">
        <v>2968</v>
      </c>
      <c r="R91" s="69"/>
      <c r="S91" s="69"/>
      <c r="T91" s="69"/>
      <c r="U91" s="69"/>
      <c r="V91" s="69"/>
      <c r="W91" s="116"/>
      <c r="X91" s="116"/>
      <c r="Z91" s="639">
        <f t="shared" si="2"/>
        <v>10500.000000000002</v>
      </c>
      <c r="AA91" s="118">
        <f t="shared" si="3"/>
        <v>160500</v>
      </c>
    </row>
    <row r="92" spans="1:27" x14ac:dyDescent="0.35">
      <c r="A92" s="69"/>
      <c r="B92" s="69"/>
      <c r="C92" s="69"/>
      <c r="D92" s="69"/>
      <c r="E92" s="69"/>
      <c r="F92" s="79" t="s">
        <v>3008</v>
      </c>
      <c r="G92" s="76"/>
      <c r="H92" s="118">
        <v>150000</v>
      </c>
      <c r="I92" s="76"/>
      <c r="J92" s="76" t="s">
        <v>2963</v>
      </c>
      <c r="K92" s="119"/>
      <c r="L92" s="119" t="s">
        <v>2989</v>
      </c>
      <c r="M92" s="119">
        <v>9603547</v>
      </c>
      <c r="N92" s="75"/>
      <c r="O92" s="69"/>
      <c r="P92" s="76"/>
      <c r="Q92" s="75" t="s">
        <v>2968</v>
      </c>
      <c r="R92" s="69"/>
      <c r="S92" s="69"/>
      <c r="T92" s="69"/>
      <c r="U92" s="69"/>
      <c r="V92" s="69"/>
      <c r="W92" s="116"/>
      <c r="X92" s="116" t="s">
        <v>2990</v>
      </c>
      <c r="Z92" s="639">
        <f t="shared" si="2"/>
        <v>10500.000000000002</v>
      </c>
      <c r="AA92" s="118">
        <f t="shared" si="3"/>
        <v>160500</v>
      </c>
    </row>
    <row r="93" spans="1:27" x14ac:dyDescent="0.35">
      <c r="A93" s="76"/>
      <c r="B93" s="76"/>
      <c r="C93" s="76"/>
      <c r="D93" s="76"/>
      <c r="E93" s="76"/>
      <c r="F93" s="79" t="s">
        <v>3009</v>
      </c>
      <c r="G93" s="76"/>
      <c r="H93" s="118">
        <v>150000</v>
      </c>
      <c r="I93" s="76"/>
      <c r="J93" s="76" t="s">
        <v>2963</v>
      </c>
      <c r="K93" s="130"/>
      <c r="L93" s="119" t="s">
        <v>2975</v>
      </c>
      <c r="M93" s="119" t="s">
        <v>3010</v>
      </c>
      <c r="N93" s="119"/>
      <c r="O93" s="76"/>
      <c r="P93" s="76" t="s">
        <v>2977</v>
      </c>
      <c r="Q93" s="119"/>
      <c r="R93" s="76"/>
      <c r="S93" s="76"/>
      <c r="T93" s="76"/>
      <c r="U93" s="76"/>
      <c r="V93" s="76"/>
      <c r="W93" s="121"/>
      <c r="X93" s="121"/>
      <c r="Z93" s="639">
        <f t="shared" si="2"/>
        <v>10500.000000000002</v>
      </c>
      <c r="AA93" s="118">
        <f t="shared" si="3"/>
        <v>160500</v>
      </c>
    </row>
    <row r="94" spans="1:27" x14ac:dyDescent="0.35">
      <c r="A94" s="76"/>
      <c r="B94" s="76"/>
      <c r="C94" s="76"/>
      <c r="D94" s="76"/>
      <c r="E94" s="76"/>
      <c r="F94" s="79" t="s">
        <v>3011</v>
      </c>
      <c r="G94" s="76"/>
      <c r="H94" s="118">
        <v>150000</v>
      </c>
      <c r="I94" s="76"/>
      <c r="J94" s="76" t="s">
        <v>2963</v>
      </c>
      <c r="K94" s="130"/>
      <c r="L94" s="119" t="s">
        <v>2987</v>
      </c>
      <c r="M94" s="119">
        <v>9603127</v>
      </c>
      <c r="N94" s="119"/>
      <c r="O94" s="76"/>
      <c r="P94" s="76"/>
      <c r="Q94" s="75" t="s">
        <v>2968</v>
      </c>
      <c r="R94" s="76"/>
      <c r="S94" s="76"/>
      <c r="T94" s="76"/>
      <c r="U94" s="76"/>
      <c r="V94" s="76"/>
      <c r="W94" s="121"/>
      <c r="X94" s="121"/>
      <c r="Z94" s="639">
        <f t="shared" si="2"/>
        <v>10500.000000000002</v>
      </c>
      <c r="AA94" s="118">
        <f t="shared" si="3"/>
        <v>160500</v>
      </c>
    </row>
    <row r="95" spans="1:27" x14ac:dyDescent="0.35">
      <c r="A95" s="76"/>
      <c r="B95" s="76"/>
      <c r="C95" s="76"/>
      <c r="D95" s="76"/>
      <c r="E95" s="76"/>
      <c r="F95" s="79" t="s">
        <v>3012</v>
      </c>
      <c r="G95" s="76"/>
      <c r="H95" s="118">
        <v>150000</v>
      </c>
      <c r="I95" s="76"/>
      <c r="J95" s="76" t="s">
        <v>2963</v>
      </c>
      <c r="K95" s="119"/>
      <c r="L95" s="119" t="s">
        <v>2987</v>
      </c>
      <c r="M95" s="119">
        <v>9603122</v>
      </c>
      <c r="N95" s="119"/>
      <c r="O95" s="76"/>
      <c r="P95" s="76"/>
      <c r="Q95" s="75" t="s">
        <v>2968</v>
      </c>
      <c r="R95" s="76"/>
      <c r="S95" s="76"/>
      <c r="T95" s="76"/>
      <c r="U95" s="76"/>
      <c r="V95" s="76"/>
      <c r="W95" s="121"/>
      <c r="X95" s="121" t="s">
        <v>2990</v>
      </c>
      <c r="Z95" s="639">
        <f t="shared" si="2"/>
        <v>10500.000000000002</v>
      </c>
      <c r="AA95" s="118">
        <f t="shared" si="3"/>
        <v>160500</v>
      </c>
    </row>
    <row r="96" spans="1:27" x14ac:dyDescent="0.35">
      <c r="A96" s="76"/>
      <c r="B96" s="76"/>
      <c r="C96" s="76"/>
      <c r="D96" s="76"/>
      <c r="E96" s="76"/>
      <c r="F96" s="79" t="s">
        <v>3013</v>
      </c>
      <c r="G96" s="76"/>
      <c r="H96" s="118">
        <v>150000</v>
      </c>
      <c r="I96" s="76"/>
      <c r="J96" s="76" t="s">
        <v>3014</v>
      </c>
      <c r="K96" s="130" t="s">
        <v>3015</v>
      </c>
      <c r="L96" s="119" t="s">
        <v>3016</v>
      </c>
      <c r="M96" s="119">
        <v>66823180</v>
      </c>
      <c r="N96" s="119"/>
      <c r="O96" s="76"/>
      <c r="P96" s="76" t="s">
        <v>3017</v>
      </c>
      <c r="Q96" s="119" t="s">
        <v>3018</v>
      </c>
      <c r="R96" s="76"/>
      <c r="S96" s="76"/>
      <c r="T96" s="76"/>
      <c r="U96" s="76"/>
      <c r="V96" s="76"/>
      <c r="W96" s="121"/>
      <c r="X96" s="121"/>
      <c r="Z96" s="639">
        <f t="shared" si="2"/>
        <v>10500.000000000002</v>
      </c>
      <c r="AA96" s="118">
        <f t="shared" si="3"/>
        <v>160500</v>
      </c>
    </row>
    <row r="97" spans="1:27" x14ac:dyDescent="0.35">
      <c r="A97" s="69"/>
      <c r="B97" s="69"/>
      <c r="C97" s="69"/>
      <c r="D97" s="69"/>
      <c r="E97" s="69"/>
      <c r="F97" s="79" t="s">
        <v>3019</v>
      </c>
      <c r="G97" s="69"/>
      <c r="H97" s="118">
        <v>150000</v>
      </c>
      <c r="I97" s="69"/>
      <c r="J97" s="76" t="s">
        <v>3014</v>
      </c>
      <c r="K97" s="130" t="s">
        <v>3015</v>
      </c>
      <c r="L97" s="119" t="s">
        <v>3016</v>
      </c>
      <c r="M97" s="75">
        <v>66823172</v>
      </c>
      <c r="N97" s="75"/>
      <c r="O97" s="69"/>
      <c r="P97" s="76" t="s">
        <v>3017</v>
      </c>
      <c r="Q97" s="119" t="s">
        <v>3018</v>
      </c>
      <c r="R97" s="69"/>
      <c r="S97" s="69"/>
      <c r="T97" s="69"/>
      <c r="U97" s="69"/>
      <c r="V97" s="69"/>
      <c r="W97" s="116"/>
      <c r="X97" s="116"/>
      <c r="Z97" s="639">
        <f t="shared" si="2"/>
        <v>10500.000000000002</v>
      </c>
      <c r="AA97" s="118">
        <f t="shared" si="3"/>
        <v>160500</v>
      </c>
    </row>
    <row r="98" spans="1:27" x14ac:dyDescent="0.35">
      <c r="A98" s="76"/>
      <c r="B98" s="76"/>
      <c r="C98" s="76"/>
      <c r="D98" s="76"/>
      <c r="E98" s="76"/>
      <c r="F98" s="79" t="s">
        <v>3020</v>
      </c>
      <c r="G98" s="76"/>
      <c r="H98" s="118">
        <v>150000</v>
      </c>
      <c r="I98" s="76"/>
      <c r="J98" s="76" t="s">
        <v>1562</v>
      </c>
      <c r="K98" s="130"/>
      <c r="L98" s="119" t="s">
        <v>3021</v>
      </c>
      <c r="M98" s="119" t="s">
        <v>3022</v>
      </c>
      <c r="N98" s="119"/>
      <c r="O98" s="76"/>
      <c r="P98" s="76" t="s">
        <v>1071</v>
      </c>
      <c r="Q98" s="75" t="s">
        <v>3023</v>
      </c>
      <c r="R98" s="76"/>
      <c r="S98" s="76"/>
      <c r="T98" s="76"/>
      <c r="U98" s="76"/>
      <c r="V98" s="76"/>
      <c r="W98" s="121"/>
      <c r="X98" s="121"/>
      <c r="Z98" s="639">
        <f t="shared" si="2"/>
        <v>10500.000000000002</v>
      </c>
      <c r="AA98" s="118">
        <f t="shared" si="3"/>
        <v>160500</v>
      </c>
    </row>
    <row r="99" spans="1:27" x14ac:dyDescent="0.35">
      <c r="A99" s="76"/>
      <c r="B99" s="76"/>
      <c r="C99" s="76"/>
      <c r="D99" s="76"/>
      <c r="E99" s="76"/>
      <c r="F99" s="79" t="s">
        <v>3024</v>
      </c>
      <c r="G99" s="76"/>
      <c r="H99" s="118">
        <v>150000</v>
      </c>
      <c r="I99" s="76"/>
      <c r="J99" s="76" t="s">
        <v>1562</v>
      </c>
      <c r="K99" s="119"/>
      <c r="L99" s="119" t="s">
        <v>3025</v>
      </c>
      <c r="M99" s="119" t="s">
        <v>3026</v>
      </c>
      <c r="N99" s="119"/>
      <c r="O99" s="76"/>
      <c r="P99" s="76"/>
      <c r="Q99" s="75" t="s">
        <v>1066</v>
      </c>
      <c r="R99" s="76"/>
      <c r="S99" s="76"/>
      <c r="T99" s="76"/>
      <c r="U99" s="76"/>
      <c r="V99" s="76"/>
      <c r="W99" s="121"/>
      <c r="X99" s="121"/>
      <c r="Z99" s="639">
        <f t="shared" si="2"/>
        <v>10500.000000000002</v>
      </c>
      <c r="AA99" s="118">
        <f t="shared" si="3"/>
        <v>160500</v>
      </c>
    </row>
    <row r="100" spans="1:27" x14ac:dyDescent="0.35">
      <c r="A100" s="76"/>
      <c r="B100" s="76"/>
      <c r="C100" s="76"/>
      <c r="D100" s="76"/>
      <c r="E100" s="76"/>
      <c r="F100" s="79" t="s">
        <v>3027</v>
      </c>
      <c r="G100" s="76"/>
      <c r="H100" s="118">
        <v>150000</v>
      </c>
      <c r="I100" s="76"/>
      <c r="J100" s="76" t="s">
        <v>1562</v>
      </c>
      <c r="K100" s="130"/>
      <c r="L100" s="119" t="s">
        <v>3028</v>
      </c>
      <c r="M100" s="119" t="s">
        <v>3029</v>
      </c>
      <c r="N100" s="119"/>
      <c r="O100" s="76"/>
      <c r="P100" s="76" t="s">
        <v>1071</v>
      </c>
      <c r="Q100" s="75" t="s">
        <v>3030</v>
      </c>
      <c r="R100" s="76"/>
      <c r="S100" s="76"/>
      <c r="T100" s="76"/>
      <c r="U100" s="76"/>
      <c r="V100" s="76"/>
      <c r="W100" s="121"/>
      <c r="X100" s="121"/>
      <c r="Z100" s="639">
        <f t="shared" si="2"/>
        <v>10500.000000000002</v>
      </c>
      <c r="AA100" s="118">
        <f t="shared" si="3"/>
        <v>160500</v>
      </c>
    </row>
    <row r="101" spans="1:27" x14ac:dyDescent="0.35">
      <c r="A101" s="76"/>
      <c r="B101" s="76"/>
      <c r="C101" s="76"/>
      <c r="D101" s="76"/>
      <c r="E101" s="76"/>
      <c r="F101" s="79" t="s">
        <v>3031</v>
      </c>
      <c r="G101" s="76"/>
      <c r="H101" s="118">
        <v>150000</v>
      </c>
      <c r="I101" s="76"/>
      <c r="J101" s="76" t="s">
        <v>1562</v>
      </c>
      <c r="K101" s="119"/>
      <c r="L101" s="119" t="s">
        <v>2769</v>
      </c>
      <c r="M101" s="119" t="s">
        <v>3032</v>
      </c>
      <c r="N101" s="119"/>
      <c r="O101" s="76"/>
      <c r="P101" s="76" t="s">
        <v>3033</v>
      </c>
      <c r="Q101" s="75" t="s">
        <v>3030</v>
      </c>
      <c r="R101" s="76"/>
      <c r="S101" s="76"/>
      <c r="T101" s="76"/>
      <c r="U101" s="76"/>
      <c r="V101" s="76"/>
      <c r="W101" s="116"/>
      <c r="X101" s="116"/>
      <c r="Z101" s="639">
        <f t="shared" si="2"/>
        <v>10500.000000000002</v>
      </c>
      <c r="AA101" s="118">
        <f t="shared" si="3"/>
        <v>160500</v>
      </c>
    </row>
    <row r="102" spans="1:27" x14ac:dyDescent="0.35">
      <c r="A102" s="76"/>
      <c r="B102" s="76"/>
      <c r="C102" s="76"/>
      <c r="D102" s="76"/>
      <c r="E102" s="76"/>
      <c r="F102" s="79" t="s">
        <v>3034</v>
      </c>
      <c r="G102" s="76"/>
      <c r="H102" s="118">
        <v>150000</v>
      </c>
      <c r="I102" s="76"/>
      <c r="J102" s="76" t="s">
        <v>1562</v>
      </c>
      <c r="K102" s="119"/>
      <c r="L102" s="119" t="s">
        <v>3035</v>
      </c>
      <c r="M102" s="119" t="s">
        <v>3036</v>
      </c>
      <c r="N102" s="119"/>
      <c r="O102" s="76"/>
      <c r="P102" s="76"/>
      <c r="Q102" s="75" t="s">
        <v>1066</v>
      </c>
      <c r="R102" s="76"/>
      <c r="S102" s="76"/>
      <c r="T102" s="76"/>
      <c r="U102" s="76"/>
      <c r="V102" s="76"/>
      <c r="W102" s="116"/>
      <c r="X102" s="116"/>
      <c r="Z102" s="639">
        <f t="shared" si="2"/>
        <v>10500.000000000002</v>
      </c>
      <c r="AA102" s="118">
        <f t="shared" si="3"/>
        <v>160500</v>
      </c>
    </row>
    <row r="103" spans="1:27" x14ac:dyDescent="0.35">
      <c r="A103" s="69"/>
      <c r="B103" s="69"/>
      <c r="C103" s="69"/>
      <c r="D103" s="69"/>
      <c r="E103" s="69"/>
      <c r="F103" s="79" t="s">
        <v>3034</v>
      </c>
      <c r="G103" s="69"/>
      <c r="H103" s="118">
        <v>150000</v>
      </c>
      <c r="I103" s="69"/>
      <c r="J103" s="76" t="s">
        <v>1562</v>
      </c>
      <c r="K103" s="130"/>
      <c r="L103" s="119" t="s">
        <v>3035</v>
      </c>
      <c r="M103" s="75" t="s">
        <v>3037</v>
      </c>
      <c r="N103" s="75"/>
      <c r="O103" s="69"/>
      <c r="P103" s="76"/>
      <c r="Q103" s="75" t="s">
        <v>1066</v>
      </c>
      <c r="R103" s="69"/>
      <c r="S103" s="69"/>
      <c r="T103" s="69"/>
      <c r="U103" s="69"/>
      <c r="V103" s="69"/>
      <c r="W103" s="116"/>
      <c r="X103" s="116"/>
      <c r="Z103" s="639">
        <f t="shared" si="2"/>
        <v>10500.000000000002</v>
      </c>
      <c r="AA103" s="118">
        <f t="shared" si="3"/>
        <v>160500</v>
      </c>
    </row>
    <row r="104" spans="1:27" x14ac:dyDescent="0.35">
      <c r="A104" s="69"/>
      <c r="B104" s="69"/>
      <c r="C104" s="69"/>
      <c r="D104" s="69"/>
      <c r="E104" s="69"/>
      <c r="F104" s="79" t="s">
        <v>3038</v>
      </c>
      <c r="G104" s="76"/>
      <c r="H104" s="118">
        <v>150000</v>
      </c>
      <c r="I104" s="76"/>
      <c r="J104" s="76" t="s">
        <v>1147</v>
      </c>
      <c r="K104" s="119"/>
      <c r="L104" s="119" t="s">
        <v>1921</v>
      </c>
      <c r="M104" s="119">
        <v>149104</v>
      </c>
      <c r="N104" s="75"/>
      <c r="O104" s="69"/>
      <c r="P104" s="76" t="s">
        <v>1065</v>
      </c>
      <c r="Q104" s="75" t="s">
        <v>1922</v>
      </c>
      <c r="R104" s="69"/>
      <c r="S104" s="69"/>
      <c r="T104" s="69"/>
      <c r="U104" s="69"/>
      <c r="V104" s="69"/>
      <c r="W104" s="116"/>
      <c r="X104" s="116"/>
      <c r="Z104" s="639">
        <f t="shared" si="2"/>
        <v>10500.000000000002</v>
      </c>
      <c r="AA104" s="118">
        <f t="shared" si="3"/>
        <v>160500</v>
      </c>
    </row>
    <row r="105" spans="1:27" x14ac:dyDescent="0.35">
      <c r="A105" s="76"/>
      <c r="B105" s="76"/>
      <c r="C105" s="76"/>
      <c r="D105" s="76"/>
      <c r="E105" s="76"/>
      <c r="F105" s="79" t="s">
        <v>3039</v>
      </c>
      <c r="G105" s="76"/>
      <c r="H105" s="118">
        <v>150000</v>
      </c>
      <c r="I105" s="76"/>
      <c r="J105" s="76" t="s">
        <v>1147</v>
      </c>
      <c r="K105" s="130"/>
      <c r="L105" s="119" t="s">
        <v>3040</v>
      </c>
      <c r="M105" s="119"/>
      <c r="N105" s="119"/>
      <c r="O105" s="76"/>
      <c r="P105" s="76"/>
      <c r="Q105" s="75"/>
      <c r="R105" s="76"/>
      <c r="S105" s="76"/>
      <c r="T105" s="76"/>
      <c r="U105" s="76"/>
      <c r="V105" s="76"/>
      <c r="W105" s="121"/>
      <c r="X105" s="121"/>
      <c r="Z105" s="639">
        <f t="shared" si="2"/>
        <v>10500.000000000002</v>
      </c>
      <c r="AA105" s="118">
        <f t="shared" si="3"/>
        <v>160500</v>
      </c>
    </row>
    <row r="106" spans="1:27" x14ac:dyDescent="0.35">
      <c r="A106" s="76"/>
      <c r="B106" s="76"/>
      <c r="C106" s="76"/>
      <c r="D106" s="76"/>
      <c r="E106" s="76"/>
      <c r="F106" s="79" t="s">
        <v>3039</v>
      </c>
      <c r="G106" s="69"/>
      <c r="H106" s="118">
        <v>150000</v>
      </c>
      <c r="I106" s="69"/>
      <c r="J106" s="76" t="s">
        <v>1147</v>
      </c>
      <c r="K106" s="119"/>
      <c r="L106" s="119" t="s">
        <v>3041</v>
      </c>
      <c r="M106" s="75" t="s">
        <v>3042</v>
      </c>
      <c r="N106" s="119"/>
      <c r="O106" s="76"/>
      <c r="P106" s="76" t="s">
        <v>1071</v>
      </c>
      <c r="Q106" s="75" t="s">
        <v>3043</v>
      </c>
      <c r="R106" s="76"/>
      <c r="S106" s="76"/>
      <c r="T106" s="76"/>
      <c r="U106" s="76"/>
      <c r="V106" s="76"/>
      <c r="W106" s="121"/>
      <c r="X106" s="121"/>
      <c r="Z106" s="639">
        <f t="shared" si="2"/>
        <v>10500.000000000002</v>
      </c>
      <c r="AA106" s="118">
        <f t="shared" si="3"/>
        <v>160500</v>
      </c>
    </row>
    <row r="107" spans="1:27" x14ac:dyDescent="0.35">
      <c r="A107" s="76"/>
      <c r="B107" s="76"/>
      <c r="C107" s="76"/>
      <c r="D107" s="76"/>
      <c r="E107" s="76"/>
      <c r="F107" s="79" t="s">
        <v>3044</v>
      </c>
      <c r="G107" s="76"/>
      <c r="H107" s="118">
        <v>150000</v>
      </c>
      <c r="I107" s="76"/>
      <c r="J107" s="76" t="s">
        <v>3045</v>
      </c>
      <c r="K107" s="130"/>
      <c r="L107" s="119" t="s">
        <v>3046</v>
      </c>
      <c r="M107" s="119"/>
      <c r="N107" s="119"/>
      <c r="O107" s="76"/>
      <c r="P107" s="76"/>
      <c r="Q107" s="75"/>
      <c r="R107" s="76"/>
      <c r="S107" s="76"/>
      <c r="T107" s="76"/>
      <c r="U107" s="76"/>
      <c r="V107" s="76"/>
      <c r="W107" s="116"/>
      <c r="X107" s="116"/>
      <c r="Z107" s="639">
        <f t="shared" si="2"/>
        <v>10500.000000000002</v>
      </c>
      <c r="AA107" s="118">
        <f t="shared" si="3"/>
        <v>160500</v>
      </c>
    </row>
    <row r="108" spans="1:27" x14ac:dyDescent="0.35">
      <c r="A108" s="69"/>
      <c r="B108" s="69"/>
      <c r="C108" s="69"/>
      <c r="D108" s="69"/>
      <c r="E108" s="69"/>
      <c r="F108" s="79" t="s">
        <v>3047</v>
      </c>
      <c r="G108" s="76"/>
      <c r="H108" s="118">
        <v>150000</v>
      </c>
      <c r="I108" s="76"/>
      <c r="J108" s="76" t="s">
        <v>3048</v>
      </c>
      <c r="K108" s="119"/>
      <c r="L108" s="119" t="s">
        <v>1575</v>
      </c>
      <c r="M108" s="75"/>
      <c r="N108" s="75"/>
      <c r="O108" s="69"/>
      <c r="P108" s="76"/>
      <c r="Q108" s="75"/>
      <c r="R108" s="69"/>
      <c r="S108" s="69"/>
      <c r="T108" s="69"/>
      <c r="U108" s="69"/>
      <c r="V108" s="69"/>
      <c r="W108" s="116"/>
      <c r="X108" s="116"/>
      <c r="Z108" s="639">
        <f t="shared" si="2"/>
        <v>10500.000000000002</v>
      </c>
      <c r="AA108" s="118">
        <f t="shared" si="3"/>
        <v>160500</v>
      </c>
    </row>
    <row r="109" spans="1:27" x14ac:dyDescent="0.35">
      <c r="A109" s="76"/>
      <c r="B109" s="76"/>
      <c r="C109" s="76"/>
      <c r="D109" s="76"/>
      <c r="E109" s="76"/>
      <c r="F109" s="79" t="s">
        <v>3049</v>
      </c>
      <c r="G109" s="76"/>
      <c r="H109" s="118">
        <v>150000</v>
      </c>
      <c r="I109" s="76"/>
      <c r="J109" s="76" t="s">
        <v>1575</v>
      </c>
      <c r="K109" s="130"/>
      <c r="L109" s="119" t="s">
        <v>1575</v>
      </c>
      <c r="M109" s="119"/>
      <c r="N109" s="119"/>
      <c r="O109" s="76"/>
      <c r="P109" s="76"/>
      <c r="Q109" s="75"/>
      <c r="R109" s="76"/>
      <c r="S109" s="76"/>
      <c r="T109" s="76"/>
      <c r="U109" s="76"/>
      <c r="V109" s="76"/>
      <c r="W109" s="121"/>
      <c r="X109" s="121"/>
      <c r="Z109" s="639">
        <f t="shared" si="2"/>
        <v>10500.000000000002</v>
      </c>
      <c r="AA109" s="118">
        <f t="shared" si="3"/>
        <v>160500</v>
      </c>
    </row>
    <row r="110" spans="1:27" x14ac:dyDescent="0.35">
      <c r="A110" s="76"/>
      <c r="B110" s="76"/>
      <c r="C110" s="76"/>
      <c r="D110" s="76"/>
      <c r="E110" s="76"/>
      <c r="F110" s="79" t="s">
        <v>3050</v>
      </c>
      <c r="G110" s="69"/>
      <c r="H110" s="118">
        <v>150000</v>
      </c>
      <c r="I110" s="69"/>
      <c r="J110" s="76" t="s">
        <v>3051</v>
      </c>
      <c r="K110" s="119"/>
      <c r="L110" s="119" t="s">
        <v>3052</v>
      </c>
      <c r="M110" s="80"/>
      <c r="N110" s="75"/>
      <c r="O110" s="69"/>
      <c r="P110" s="76"/>
      <c r="Q110" s="75"/>
      <c r="R110" s="69"/>
      <c r="S110" s="69"/>
      <c r="T110" s="69"/>
      <c r="U110" s="69"/>
      <c r="V110" s="69"/>
      <c r="W110" s="116"/>
      <c r="X110" s="116"/>
      <c r="Z110" s="639">
        <f t="shared" si="2"/>
        <v>10500.000000000002</v>
      </c>
      <c r="AA110" s="118">
        <f t="shared" si="3"/>
        <v>160500</v>
      </c>
    </row>
    <row r="111" spans="1:27" x14ac:dyDescent="0.35">
      <c r="A111" s="76"/>
      <c r="B111" s="76"/>
      <c r="C111" s="76"/>
      <c r="D111" s="76"/>
      <c r="E111" s="76"/>
      <c r="F111" s="79" t="s">
        <v>3053</v>
      </c>
      <c r="G111" s="69"/>
      <c r="H111" s="118">
        <v>150000</v>
      </c>
      <c r="I111" s="69"/>
      <c r="J111" s="76" t="s">
        <v>3051</v>
      </c>
      <c r="K111" s="130"/>
      <c r="L111" s="119" t="s">
        <v>3054</v>
      </c>
      <c r="M111" s="80"/>
      <c r="N111" s="75"/>
      <c r="O111" s="69"/>
      <c r="P111" s="69"/>
      <c r="Q111" s="75"/>
      <c r="R111" s="69"/>
      <c r="S111" s="69"/>
      <c r="T111" s="69"/>
      <c r="U111" s="69"/>
      <c r="V111" s="69"/>
      <c r="W111" s="116"/>
      <c r="X111" s="116"/>
      <c r="Z111" s="639">
        <f t="shared" si="2"/>
        <v>10500.000000000002</v>
      </c>
      <c r="AA111" s="118">
        <f t="shared" si="3"/>
        <v>160500</v>
      </c>
    </row>
    <row r="112" spans="1:27" x14ac:dyDescent="0.35">
      <c r="A112" s="76"/>
      <c r="B112" s="76"/>
      <c r="C112" s="76"/>
      <c r="D112" s="76"/>
      <c r="E112" s="76"/>
      <c r="F112" s="79" t="s">
        <v>3055</v>
      </c>
      <c r="G112" s="69"/>
      <c r="H112" s="118">
        <v>150000</v>
      </c>
      <c r="I112" s="69"/>
      <c r="J112" s="76" t="s">
        <v>1123</v>
      </c>
      <c r="K112" s="119"/>
      <c r="L112" s="119" t="s">
        <v>3056</v>
      </c>
      <c r="M112" s="80" t="s">
        <v>3057</v>
      </c>
      <c r="N112" s="75"/>
      <c r="O112" s="69"/>
      <c r="P112" s="69" t="s">
        <v>1071</v>
      </c>
      <c r="Q112" s="75" t="s">
        <v>3058</v>
      </c>
      <c r="R112" s="69"/>
      <c r="S112" s="69"/>
      <c r="T112" s="69"/>
      <c r="U112" s="69"/>
      <c r="V112" s="69"/>
      <c r="W112" s="116"/>
      <c r="X112" s="116"/>
      <c r="Z112" s="639">
        <f t="shared" si="2"/>
        <v>10500.000000000002</v>
      </c>
      <c r="AA112" s="118">
        <f t="shared" si="3"/>
        <v>160500</v>
      </c>
    </row>
    <row r="113" spans="1:27" x14ac:dyDescent="0.35">
      <c r="A113" s="76"/>
      <c r="B113" s="76"/>
      <c r="C113" s="76"/>
      <c r="D113" s="76"/>
      <c r="E113" s="76"/>
      <c r="F113" s="79" t="s">
        <v>3059</v>
      </c>
      <c r="G113" s="69"/>
      <c r="H113" s="118">
        <v>150000</v>
      </c>
      <c r="I113" s="69"/>
      <c r="J113" s="76" t="s">
        <v>1671</v>
      </c>
      <c r="K113" s="130"/>
      <c r="L113" s="119" t="s">
        <v>3060</v>
      </c>
      <c r="M113" s="80" t="s">
        <v>3061</v>
      </c>
      <c r="N113" s="75"/>
      <c r="O113" s="69"/>
      <c r="P113" s="69"/>
      <c r="Q113" s="75" t="s">
        <v>1903</v>
      </c>
      <c r="R113" s="69"/>
      <c r="S113" s="69"/>
      <c r="T113" s="69"/>
      <c r="U113" s="69"/>
      <c r="V113" s="69"/>
      <c r="W113" s="116"/>
      <c r="X113" s="116"/>
      <c r="Z113" s="639">
        <f t="shared" si="2"/>
        <v>10500.000000000002</v>
      </c>
      <c r="AA113" s="118">
        <f t="shared" si="3"/>
        <v>160500</v>
      </c>
    </row>
    <row r="114" spans="1:27" x14ac:dyDescent="0.35">
      <c r="A114" s="76"/>
      <c r="B114" s="76"/>
      <c r="C114" s="76"/>
      <c r="D114" s="76"/>
      <c r="E114" s="76"/>
      <c r="F114" s="79" t="s">
        <v>3062</v>
      </c>
      <c r="G114" s="69"/>
      <c r="H114" s="118">
        <v>150000</v>
      </c>
      <c r="I114" s="69"/>
      <c r="J114" s="76" t="s">
        <v>1671</v>
      </c>
      <c r="K114" s="119"/>
      <c r="L114" s="119" t="s">
        <v>3063</v>
      </c>
      <c r="M114" s="80" t="s">
        <v>3064</v>
      </c>
      <c r="N114" s="75"/>
      <c r="O114" s="69"/>
      <c r="P114" s="69"/>
      <c r="Q114" s="75" t="s">
        <v>3065</v>
      </c>
      <c r="R114" s="69"/>
      <c r="S114" s="69"/>
      <c r="T114" s="69"/>
      <c r="U114" s="69"/>
      <c r="V114" s="69"/>
      <c r="W114" s="116"/>
      <c r="X114" s="116"/>
      <c r="Z114" s="639">
        <f t="shared" si="2"/>
        <v>10500.000000000002</v>
      </c>
      <c r="AA114" s="118">
        <f t="shared" si="3"/>
        <v>160500</v>
      </c>
    </row>
    <row r="115" spans="1:27" x14ac:dyDescent="0.35">
      <c r="A115" s="76"/>
      <c r="B115" s="76"/>
      <c r="C115" s="76"/>
      <c r="D115" s="76"/>
      <c r="E115" s="76"/>
      <c r="F115" s="79" t="s">
        <v>3066</v>
      </c>
      <c r="G115" s="69"/>
      <c r="H115" s="118">
        <v>150000</v>
      </c>
      <c r="I115" s="69"/>
      <c r="J115" s="76" t="s">
        <v>933</v>
      </c>
      <c r="K115" s="130"/>
      <c r="L115" s="119" t="s">
        <v>3067</v>
      </c>
      <c r="M115" s="80" t="s">
        <v>3068</v>
      </c>
      <c r="N115" s="75"/>
      <c r="O115" s="69"/>
      <c r="P115" s="69" t="s">
        <v>1071</v>
      </c>
      <c r="Q115" s="75" t="s">
        <v>3058</v>
      </c>
      <c r="R115" s="69"/>
      <c r="S115" s="69"/>
      <c r="T115" s="69"/>
      <c r="U115" s="69"/>
      <c r="V115" s="69"/>
      <c r="W115" s="116"/>
      <c r="X115" s="116"/>
      <c r="Z115" s="639">
        <f t="shared" si="2"/>
        <v>10500.000000000002</v>
      </c>
      <c r="AA115" s="118">
        <f t="shared" si="3"/>
        <v>160500</v>
      </c>
    </row>
    <row r="116" spans="1:27" x14ac:dyDescent="0.35">
      <c r="A116" s="76"/>
      <c r="B116" s="76"/>
      <c r="C116" s="76"/>
      <c r="D116" s="76"/>
      <c r="E116" s="76"/>
      <c r="F116" s="79" t="s">
        <v>3069</v>
      </c>
      <c r="G116" s="69"/>
      <c r="H116" s="118">
        <v>150000</v>
      </c>
      <c r="I116" s="69"/>
      <c r="J116" s="76" t="s">
        <v>1671</v>
      </c>
      <c r="K116" s="119"/>
      <c r="L116" s="119" t="s">
        <v>3060</v>
      </c>
      <c r="M116" s="194" t="s">
        <v>3070</v>
      </c>
      <c r="N116" s="75"/>
      <c r="O116" s="69"/>
      <c r="P116" s="69"/>
      <c r="Q116" s="75" t="s">
        <v>1903</v>
      </c>
      <c r="R116" s="69"/>
      <c r="S116" s="69"/>
      <c r="T116" s="69"/>
      <c r="U116" s="69"/>
      <c r="V116" s="69"/>
      <c r="W116" s="116"/>
      <c r="X116" s="116"/>
      <c r="Z116" s="639">
        <f t="shared" si="2"/>
        <v>10500.000000000002</v>
      </c>
      <c r="AA116" s="118">
        <f t="shared" si="3"/>
        <v>160500</v>
      </c>
    </row>
    <row r="117" spans="1:27" x14ac:dyDescent="0.35">
      <c r="A117" s="76"/>
      <c r="B117" s="76"/>
      <c r="C117" s="76"/>
      <c r="D117" s="76"/>
      <c r="E117" s="76"/>
      <c r="F117" s="79" t="s">
        <v>3071</v>
      </c>
      <c r="G117" s="69"/>
      <c r="H117" s="118">
        <v>150000</v>
      </c>
      <c r="I117" s="69"/>
      <c r="J117" s="76" t="s">
        <v>1123</v>
      </c>
      <c r="K117" s="75"/>
      <c r="L117" s="79" t="s">
        <v>3072</v>
      </c>
      <c r="M117" s="80">
        <v>9602831</v>
      </c>
      <c r="N117" s="75"/>
      <c r="O117" s="69"/>
      <c r="P117" s="69"/>
      <c r="Q117" s="69" t="s">
        <v>2968</v>
      </c>
      <c r="R117" s="69"/>
      <c r="S117" s="69"/>
      <c r="T117" s="69"/>
      <c r="U117" s="69"/>
      <c r="V117" s="69"/>
      <c r="W117" s="116"/>
      <c r="X117" s="116"/>
      <c r="Z117" s="639">
        <f t="shared" si="2"/>
        <v>10500.000000000002</v>
      </c>
      <c r="AA117" s="118">
        <f t="shared" si="3"/>
        <v>160500</v>
      </c>
    </row>
    <row r="118" spans="1:27" x14ac:dyDescent="0.35">
      <c r="A118" s="76"/>
      <c r="B118" s="76"/>
      <c r="C118" s="76"/>
      <c r="D118" s="76"/>
      <c r="E118" s="76"/>
      <c r="F118" s="79" t="s">
        <v>3073</v>
      </c>
      <c r="G118" s="69"/>
      <c r="H118" s="118">
        <v>150000</v>
      </c>
      <c r="I118" s="69"/>
      <c r="J118" s="69" t="s">
        <v>2963</v>
      </c>
      <c r="K118" s="75"/>
      <c r="L118" s="79" t="s">
        <v>3074</v>
      </c>
      <c r="M118" s="80">
        <v>9603703</v>
      </c>
      <c r="N118" s="75"/>
      <c r="O118" s="69"/>
      <c r="P118" s="69"/>
      <c r="Q118" s="69" t="s">
        <v>2968</v>
      </c>
      <c r="R118" s="69"/>
      <c r="S118" s="69"/>
      <c r="T118" s="69"/>
      <c r="U118" s="69"/>
      <c r="V118" s="69"/>
      <c r="W118" s="116"/>
      <c r="X118" s="116"/>
      <c r="Z118" s="639">
        <f t="shared" si="2"/>
        <v>10500.000000000002</v>
      </c>
      <c r="AA118" s="118">
        <f t="shared" si="3"/>
        <v>160500</v>
      </c>
    </row>
    <row r="119" spans="1:27" x14ac:dyDescent="0.35">
      <c r="A119" s="76"/>
      <c r="B119" s="76"/>
      <c r="C119" s="76"/>
      <c r="D119" s="76"/>
      <c r="E119" s="76"/>
      <c r="F119" s="79" t="s">
        <v>3075</v>
      </c>
      <c r="G119" s="69"/>
      <c r="H119" s="118">
        <v>150000</v>
      </c>
      <c r="I119" s="69"/>
      <c r="J119" s="69" t="s">
        <v>2963</v>
      </c>
      <c r="K119" s="75"/>
      <c r="L119" s="79" t="s">
        <v>3076</v>
      </c>
      <c r="M119" s="80" t="s">
        <v>3077</v>
      </c>
      <c r="N119" s="75"/>
      <c r="O119" s="69"/>
      <c r="P119" s="69" t="s">
        <v>1071</v>
      </c>
      <c r="Q119" s="69" t="s">
        <v>3058</v>
      </c>
      <c r="R119" s="69"/>
      <c r="S119" s="69"/>
      <c r="T119" s="69"/>
      <c r="U119" s="69"/>
      <c r="V119" s="69"/>
      <c r="W119" s="116"/>
      <c r="X119" s="116"/>
      <c r="Z119" s="639">
        <f t="shared" si="2"/>
        <v>10500.000000000002</v>
      </c>
      <c r="AA119" s="118">
        <f t="shared" si="3"/>
        <v>160500</v>
      </c>
    </row>
    <row r="120" spans="1:27" x14ac:dyDescent="0.35">
      <c r="A120" s="76"/>
      <c r="B120" s="76"/>
      <c r="C120" s="76"/>
      <c r="D120" s="76"/>
      <c r="E120" s="76"/>
      <c r="F120" s="79" t="s">
        <v>3078</v>
      </c>
      <c r="G120" s="69"/>
      <c r="H120" s="118">
        <v>150000</v>
      </c>
      <c r="I120" s="69"/>
      <c r="J120" s="69" t="s">
        <v>2963</v>
      </c>
      <c r="K120" s="75"/>
      <c r="L120" s="79" t="s">
        <v>3079</v>
      </c>
      <c r="M120" s="80" t="s">
        <v>3080</v>
      </c>
      <c r="N120" s="75"/>
      <c r="O120" s="69"/>
      <c r="P120" s="69" t="s">
        <v>1071</v>
      </c>
      <c r="Q120" s="69" t="s">
        <v>3081</v>
      </c>
      <c r="R120" s="69"/>
      <c r="S120" s="69"/>
      <c r="T120" s="69"/>
      <c r="U120" s="69"/>
      <c r="V120" s="69"/>
      <c r="W120" s="116"/>
      <c r="X120" s="116"/>
      <c r="Z120" s="639">
        <f t="shared" si="2"/>
        <v>10500.000000000002</v>
      </c>
      <c r="AA120" s="118">
        <f t="shared" si="3"/>
        <v>160500</v>
      </c>
    </row>
    <row r="121" spans="1:27" x14ac:dyDescent="0.35">
      <c r="A121" s="76"/>
      <c r="B121" s="76"/>
      <c r="C121" s="76"/>
      <c r="D121" s="76"/>
      <c r="E121" s="76"/>
      <c r="F121" s="79" t="s">
        <v>3082</v>
      </c>
      <c r="G121" s="69"/>
      <c r="H121" s="118">
        <v>150000</v>
      </c>
      <c r="I121" s="69"/>
      <c r="J121" s="76" t="s">
        <v>1671</v>
      </c>
      <c r="K121" s="119"/>
      <c r="L121" s="119" t="s">
        <v>3060</v>
      </c>
      <c r="M121" s="194" t="s">
        <v>3083</v>
      </c>
      <c r="N121" s="75"/>
      <c r="O121" s="69"/>
      <c r="P121" s="69"/>
      <c r="Q121" s="75" t="s">
        <v>1903</v>
      </c>
      <c r="R121" s="69"/>
      <c r="S121" s="69"/>
      <c r="T121" s="69"/>
      <c r="U121" s="69"/>
      <c r="V121" s="69"/>
      <c r="W121" s="116"/>
      <c r="X121" s="116"/>
      <c r="Z121" s="639">
        <f t="shared" si="2"/>
        <v>10500.000000000002</v>
      </c>
      <c r="AA121" s="118">
        <f t="shared" si="3"/>
        <v>160500</v>
      </c>
    </row>
    <row r="122" spans="1:27" x14ac:dyDescent="0.35">
      <c r="A122" s="76"/>
      <c r="B122" s="76"/>
      <c r="C122" s="76"/>
      <c r="D122" s="76"/>
      <c r="E122" s="76"/>
      <c r="F122" s="79" t="s">
        <v>3084</v>
      </c>
      <c r="G122" s="69"/>
      <c r="H122" s="118">
        <v>150000</v>
      </c>
      <c r="I122" s="69"/>
      <c r="J122" s="76" t="s">
        <v>1671</v>
      </c>
      <c r="K122" s="119"/>
      <c r="L122" s="119" t="s">
        <v>3085</v>
      </c>
      <c r="M122" s="80" t="s">
        <v>3086</v>
      </c>
      <c r="N122" s="75"/>
      <c r="O122" s="69"/>
      <c r="P122" s="69" t="s">
        <v>1071</v>
      </c>
      <c r="Q122" s="75"/>
      <c r="R122" s="69"/>
      <c r="S122" s="69"/>
      <c r="T122" s="69"/>
      <c r="U122" s="69"/>
      <c r="V122" s="69"/>
      <c r="W122" s="116"/>
      <c r="X122" s="116"/>
      <c r="Z122" s="639">
        <f t="shared" si="2"/>
        <v>10500.000000000002</v>
      </c>
      <c r="AA122" s="118">
        <f t="shared" si="3"/>
        <v>160500</v>
      </c>
    </row>
    <row r="123" spans="1:27" x14ac:dyDescent="0.35">
      <c r="A123" s="76"/>
      <c r="B123" s="76"/>
      <c r="C123" s="76"/>
      <c r="D123" s="76"/>
      <c r="E123" s="76"/>
      <c r="F123" s="79" t="s">
        <v>3087</v>
      </c>
      <c r="G123" s="69"/>
      <c r="H123" s="118">
        <v>150000</v>
      </c>
      <c r="I123" s="69"/>
      <c r="J123" s="69" t="s">
        <v>2963</v>
      </c>
      <c r="K123" s="75"/>
      <c r="L123" s="79" t="s">
        <v>3056</v>
      </c>
      <c r="M123" s="80" t="s">
        <v>3088</v>
      </c>
      <c r="N123" s="75"/>
      <c r="O123" s="69"/>
      <c r="P123" s="69" t="s">
        <v>1071</v>
      </c>
      <c r="Q123" s="69" t="s">
        <v>3058</v>
      </c>
      <c r="R123" s="69"/>
      <c r="S123" s="69"/>
      <c r="T123" s="69"/>
      <c r="U123" s="69"/>
      <c r="V123" s="69"/>
      <c r="W123" s="116"/>
      <c r="X123" s="116"/>
      <c r="Z123" s="639">
        <f t="shared" si="2"/>
        <v>10500.000000000002</v>
      </c>
      <c r="AA123" s="118">
        <f t="shared" si="3"/>
        <v>160500</v>
      </c>
    </row>
    <row r="124" spans="1:27" x14ac:dyDescent="0.35">
      <c r="A124" s="76"/>
      <c r="B124" s="76"/>
      <c r="C124" s="76"/>
      <c r="D124" s="76"/>
      <c r="E124" s="76"/>
      <c r="F124" s="79" t="s">
        <v>3089</v>
      </c>
      <c r="G124" s="69"/>
      <c r="H124" s="118">
        <v>150000</v>
      </c>
      <c r="I124" s="69"/>
      <c r="J124" s="76" t="s">
        <v>1671</v>
      </c>
      <c r="K124" s="119"/>
      <c r="L124" s="119" t="s">
        <v>3060</v>
      </c>
      <c r="M124" s="194" t="s">
        <v>3090</v>
      </c>
      <c r="N124" s="75"/>
      <c r="O124" s="69"/>
      <c r="P124" s="69"/>
      <c r="Q124" s="75" t="s">
        <v>1903</v>
      </c>
      <c r="R124" s="69"/>
      <c r="S124" s="69"/>
      <c r="T124" s="69"/>
      <c r="U124" s="69"/>
      <c r="V124" s="69"/>
      <c r="W124" s="116"/>
      <c r="X124" s="116"/>
      <c r="Z124" s="639">
        <f t="shared" si="2"/>
        <v>10500.000000000002</v>
      </c>
      <c r="AA124" s="118">
        <f t="shared" si="3"/>
        <v>160500</v>
      </c>
    </row>
    <row r="125" spans="1:27" x14ac:dyDescent="0.35">
      <c r="A125" s="76"/>
      <c r="B125" s="76"/>
      <c r="C125" s="76"/>
      <c r="D125" s="76"/>
      <c r="E125" s="76"/>
      <c r="F125" s="79" t="s">
        <v>3091</v>
      </c>
      <c r="G125" s="69"/>
      <c r="H125" s="118">
        <v>150000</v>
      </c>
      <c r="I125" s="69"/>
      <c r="J125" s="69" t="s">
        <v>2963</v>
      </c>
      <c r="K125" s="75"/>
      <c r="L125" s="79" t="s">
        <v>3056</v>
      </c>
      <c r="M125" s="80" t="s">
        <v>3092</v>
      </c>
      <c r="N125" s="75"/>
      <c r="O125" s="69"/>
      <c r="P125" s="69" t="s">
        <v>1071</v>
      </c>
      <c r="Q125" s="69" t="s">
        <v>3058</v>
      </c>
      <c r="R125" s="69"/>
      <c r="S125" s="69"/>
      <c r="T125" s="69"/>
      <c r="U125" s="69"/>
      <c r="V125" s="69"/>
      <c r="W125" s="116"/>
      <c r="X125" s="116"/>
      <c r="Z125" s="639">
        <f t="shared" si="2"/>
        <v>10500.000000000002</v>
      </c>
      <c r="AA125" s="118">
        <f t="shared" si="3"/>
        <v>160500</v>
      </c>
    </row>
    <row r="126" spans="1:27" x14ac:dyDescent="0.35">
      <c r="A126" s="76"/>
      <c r="B126" s="76"/>
      <c r="C126" s="76"/>
      <c r="D126" s="76"/>
      <c r="E126" s="76"/>
      <c r="F126" s="79" t="s">
        <v>3093</v>
      </c>
      <c r="G126" s="69"/>
      <c r="H126" s="118">
        <v>150000</v>
      </c>
      <c r="I126" s="69"/>
      <c r="J126" s="76" t="s">
        <v>1671</v>
      </c>
      <c r="K126" s="119"/>
      <c r="L126" s="119" t="s">
        <v>3060</v>
      </c>
      <c r="M126" s="194" t="s">
        <v>3094</v>
      </c>
      <c r="N126" s="75"/>
      <c r="O126" s="69"/>
      <c r="P126" s="69"/>
      <c r="Q126" s="75" t="s">
        <v>1903</v>
      </c>
      <c r="R126" s="69"/>
      <c r="S126" s="69"/>
      <c r="T126" s="69"/>
      <c r="U126" s="69"/>
      <c r="V126" s="69"/>
      <c r="W126" s="116"/>
      <c r="X126" s="116"/>
      <c r="Z126" s="639">
        <f t="shared" si="2"/>
        <v>10500.000000000002</v>
      </c>
      <c r="AA126" s="118">
        <f t="shared" si="3"/>
        <v>160500</v>
      </c>
    </row>
    <row r="127" spans="1:27" x14ac:dyDescent="0.35">
      <c r="A127" s="76"/>
      <c r="B127" s="76"/>
      <c r="C127" s="76"/>
      <c r="D127" s="76"/>
      <c r="E127" s="76"/>
      <c r="F127" s="79" t="s">
        <v>3095</v>
      </c>
      <c r="G127" s="69"/>
      <c r="H127" s="118">
        <v>150000</v>
      </c>
      <c r="I127" s="69"/>
      <c r="J127" s="69" t="s">
        <v>2963</v>
      </c>
      <c r="K127" s="75"/>
      <c r="L127" s="79" t="s">
        <v>3076</v>
      </c>
      <c r="M127" s="80" t="s">
        <v>3096</v>
      </c>
      <c r="N127" s="75"/>
      <c r="O127" s="69"/>
      <c r="P127" s="69" t="s">
        <v>1071</v>
      </c>
      <c r="Q127" s="69" t="s">
        <v>3058</v>
      </c>
      <c r="R127" s="69"/>
      <c r="S127" s="69"/>
      <c r="T127" s="69"/>
      <c r="U127" s="69"/>
      <c r="V127" s="69"/>
      <c r="W127" s="116"/>
      <c r="X127" s="116"/>
      <c r="Z127" s="639">
        <f t="shared" si="2"/>
        <v>10500.000000000002</v>
      </c>
      <c r="AA127" s="118">
        <f t="shared" si="3"/>
        <v>160500</v>
      </c>
    </row>
    <row r="128" spans="1:27" x14ac:dyDescent="0.35">
      <c r="A128" s="76"/>
      <c r="B128" s="76"/>
      <c r="C128" s="76"/>
      <c r="D128" s="76"/>
      <c r="E128" s="76"/>
      <c r="F128" s="79" t="s">
        <v>3097</v>
      </c>
      <c r="G128" s="69"/>
      <c r="H128" s="118">
        <v>150000</v>
      </c>
      <c r="I128" s="69"/>
      <c r="J128" s="76" t="s">
        <v>2963</v>
      </c>
      <c r="K128" s="75"/>
      <c r="L128" s="79" t="s">
        <v>2446</v>
      </c>
      <c r="M128" s="80" t="s">
        <v>3098</v>
      </c>
      <c r="N128" s="75"/>
      <c r="O128" s="69"/>
      <c r="P128" s="69"/>
      <c r="Q128" s="69" t="s">
        <v>3065</v>
      </c>
      <c r="R128" s="69"/>
      <c r="S128" s="69"/>
      <c r="T128" s="69"/>
      <c r="U128" s="69"/>
      <c r="V128" s="69"/>
      <c r="W128" s="116"/>
      <c r="X128" s="116"/>
      <c r="Z128" s="639">
        <f t="shared" si="2"/>
        <v>10500.000000000002</v>
      </c>
      <c r="AA128" s="118">
        <f t="shared" si="3"/>
        <v>160500</v>
      </c>
    </row>
    <row r="129" spans="1:27" x14ac:dyDescent="0.35">
      <c r="A129" s="76"/>
      <c r="B129" s="76"/>
      <c r="C129" s="76"/>
      <c r="D129" s="76"/>
      <c r="E129" s="76"/>
      <c r="F129" s="79" t="s">
        <v>3099</v>
      </c>
      <c r="G129" s="69"/>
      <c r="H129" s="118">
        <v>150000</v>
      </c>
      <c r="I129" s="69"/>
      <c r="J129" s="76" t="s">
        <v>1671</v>
      </c>
      <c r="K129" s="119"/>
      <c r="L129" s="119" t="s">
        <v>3060</v>
      </c>
      <c r="M129" s="194" t="s">
        <v>3100</v>
      </c>
      <c r="N129" s="75"/>
      <c r="O129" s="69"/>
      <c r="P129" s="69"/>
      <c r="Q129" s="75" t="s">
        <v>1903</v>
      </c>
      <c r="R129" s="69"/>
      <c r="S129" s="69"/>
      <c r="T129" s="69"/>
      <c r="U129" s="69"/>
      <c r="V129" s="69"/>
      <c r="W129" s="116"/>
      <c r="X129" s="116"/>
      <c r="Z129" s="639">
        <f t="shared" si="2"/>
        <v>10500.000000000002</v>
      </c>
      <c r="AA129" s="118">
        <f t="shared" si="3"/>
        <v>160500</v>
      </c>
    </row>
    <row r="130" spans="1:27" x14ac:dyDescent="0.35">
      <c r="A130" s="76"/>
      <c r="B130" s="76"/>
      <c r="C130" s="76"/>
      <c r="D130" s="76"/>
      <c r="E130" s="76"/>
      <c r="F130" s="79" t="s">
        <v>3101</v>
      </c>
      <c r="G130" s="69"/>
      <c r="H130" s="118">
        <v>150000</v>
      </c>
      <c r="I130" s="69"/>
      <c r="J130" s="76" t="s">
        <v>1123</v>
      </c>
      <c r="K130" s="119"/>
      <c r="L130" s="119" t="s">
        <v>3056</v>
      </c>
      <c r="M130" s="80" t="s">
        <v>3102</v>
      </c>
      <c r="N130" s="75"/>
      <c r="O130" s="69"/>
      <c r="P130" s="69" t="s">
        <v>1071</v>
      </c>
      <c r="Q130" s="75" t="s">
        <v>3058</v>
      </c>
      <c r="R130" s="69"/>
      <c r="S130" s="69"/>
      <c r="T130" s="69"/>
      <c r="U130" s="69"/>
      <c r="V130" s="69"/>
      <c r="W130" s="116"/>
      <c r="X130" s="116"/>
      <c r="Z130" s="639">
        <f t="shared" si="2"/>
        <v>10500.000000000002</v>
      </c>
      <c r="AA130" s="118">
        <f t="shared" si="3"/>
        <v>160500</v>
      </c>
    </row>
    <row r="131" spans="1:27" x14ac:dyDescent="0.35">
      <c r="A131" s="76"/>
      <c r="B131" s="76"/>
      <c r="C131" s="76"/>
      <c r="D131" s="76"/>
      <c r="E131" s="76"/>
      <c r="F131" s="79" t="s">
        <v>3103</v>
      </c>
      <c r="G131" s="69"/>
      <c r="H131" s="118">
        <v>150000</v>
      </c>
      <c r="I131" s="69"/>
      <c r="J131" s="76" t="s">
        <v>1671</v>
      </c>
      <c r="K131" s="130"/>
      <c r="L131" s="119" t="s">
        <v>3060</v>
      </c>
      <c r="M131" s="80" t="s">
        <v>3104</v>
      </c>
      <c r="N131" s="75"/>
      <c r="O131" s="69"/>
      <c r="P131" s="69"/>
      <c r="Q131" s="75" t="s">
        <v>1903</v>
      </c>
      <c r="R131" s="69"/>
      <c r="S131" s="69"/>
      <c r="T131" s="69"/>
      <c r="U131" s="69"/>
      <c r="V131" s="69"/>
      <c r="W131" s="116"/>
      <c r="X131" s="116"/>
      <c r="Z131" s="639">
        <f t="shared" si="2"/>
        <v>10500.000000000002</v>
      </c>
      <c r="AA131" s="118">
        <f t="shared" si="3"/>
        <v>160500</v>
      </c>
    </row>
    <row r="132" spans="1:27" x14ac:dyDescent="0.35">
      <c r="A132" s="76"/>
      <c r="B132" s="76"/>
      <c r="C132" s="76"/>
      <c r="D132" s="76"/>
      <c r="E132" s="76"/>
      <c r="F132" s="79" t="s">
        <v>3105</v>
      </c>
      <c r="G132" s="69"/>
      <c r="H132" s="118">
        <v>150000</v>
      </c>
      <c r="I132" s="69"/>
      <c r="J132" s="76" t="s">
        <v>1671</v>
      </c>
      <c r="K132" s="119"/>
      <c r="L132" s="119" t="s">
        <v>3085</v>
      </c>
      <c r="M132" s="80" t="s">
        <v>3106</v>
      </c>
      <c r="N132" s="75"/>
      <c r="O132" s="69"/>
      <c r="P132" s="69" t="s">
        <v>1071</v>
      </c>
      <c r="Q132" s="75"/>
      <c r="R132" s="69"/>
      <c r="S132" s="69"/>
      <c r="T132" s="69"/>
      <c r="U132" s="69"/>
      <c r="V132" s="69"/>
      <c r="W132" s="116"/>
      <c r="X132" s="116"/>
      <c r="Z132" s="639">
        <f t="shared" si="2"/>
        <v>10500.000000000002</v>
      </c>
      <c r="AA132" s="118">
        <f t="shared" si="3"/>
        <v>160500</v>
      </c>
    </row>
    <row r="133" spans="1:27" x14ac:dyDescent="0.35">
      <c r="A133" s="76"/>
      <c r="B133" s="76"/>
      <c r="C133" s="76"/>
      <c r="D133" s="76"/>
      <c r="E133" s="76"/>
      <c r="F133" s="79" t="s">
        <v>3107</v>
      </c>
      <c r="G133" s="69"/>
      <c r="H133" s="118">
        <v>150000</v>
      </c>
      <c r="I133" s="69"/>
      <c r="J133" s="69" t="s">
        <v>2963</v>
      </c>
      <c r="K133" s="75"/>
      <c r="L133" s="79" t="s">
        <v>3056</v>
      </c>
      <c r="M133" s="80" t="s">
        <v>3108</v>
      </c>
      <c r="N133" s="75"/>
      <c r="O133" s="69"/>
      <c r="P133" s="69" t="s">
        <v>1071</v>
      </c>
      <c r="Q133" s="69" t="s">
        <v>3058</v>
      </c>
      <c r="R133" s="69"/>
      <c r="S133" s="69"/>
      <c r="T133" s="69"/>
      <c r="U133" s="69"/>
      <c r="V133" s="69"/>
      <c r="W133" s="116"/>
      <c r="X133" s="116"/>
      <c r="Z133" s="639">
        <f t="shared" si="2"/>
        <v>10500.000000000002</v>
      </c>
      <c r="AA133" s="118">
        <f t="shared" si="3"/>
        <v>160500</v>
      </c>
    </row>
    <row r="134" spans="1:27" x14ac:dyDescent="0.35">
      <c r="A134" s="76"/>
      <c r="B134" s="76"/>
      <c r="C134" s="76"/>
      <c r="D134" s="76"/>
      <c r="E134" s="76"/>
      <c r="F134" s="79" t="s">
        <v>3109</v>
      </c>
      <c r="G134" s="69"/>
      <c r="H134" s="118">
        <v>150000</v>
      </c>
      <c r="I134" s="69"/>
      <c r="J134" s="76" t="s">
        <v>1671</v>
      </c>
      <c r="K134" s="119"/>
      <c r="L134" s="119" t="s">
        <v>3060</v>
      </c>
      <c r="M134" s="194" t="s">
        <v>3110</v>
      </c>
      <c r="N134" s="75"/>
      <c r="O134" s="69"/>
      <c r="P134" s="69"/>
      <c r="Q134" s="75" t="s">
        <v>1903</v>
      </c>
      <c r="R134" s="69"/>
      <c r="S134" s="69"/>
      <c r="T134" s="69"/>
      <c r="U134" s="69"/>
      <c r="V134" s="69"/>
      <c r="W134" s="116"/>
      <c r="X134" s="116"/>
      <c r="Z134" s="639">
        <f t="shared" ref="Z134:Z182" si="4">H134*Z$4</f>
        <v>10500.000000000002</v>
      </c>
      <c r="AA134" s="118">
        <f t="shared" ref="AA134:AA182" si="5">H134+Z134</f>
        <v>160500</v>
      </c>
    </row>
    <row r="135" spans="1:27" x14ac:dyDescent="0.35">
      <c r="A135" s="76"/>
      <c r="B135" s="76"/>
      <c r="C135" s="76"/>
      <c r="D135" s="76"/>
      <c r="E135" s="76"/>
      <c r="F135" s="79" t="s">
        <v>3111</v>
      </c>
      <c r="G135" s="69"/>
      <c r="H135" s="118">
        <v>150000</v>
      </c>
      <c r="I135" s="69"/>
      <c r="J135" s="76" t="s">
        <v>1123</v>
      </c>
      <c r="K135" s="75"/>
      <c r="L135" s="79" t="s">
        <v>3072</v>
      </c>
      <c r="M135" s="80">
        <v>9602829</v>
      </c>
      <c r="N135" s="75"/>
      <c r="O135" s="69"/>
      <c r="P135" s="69"/>
      <c r="Q135" s="69" t="s">
        <v>2968</v>
      </c>
      <c r="R135" s="69"/>
      <c r="S135" s="69"/>
      <c r="T135" s="69"/>
      <c r="U135" s="69"/>
      <c r="V135" s="69"/>
      <c r="W135" s="116"/>
      <c r="X135" s="116"/>
      <c r="Z135" s="639">
        <f t="shared" si="4"/>
        <v>10500.000000000002</v>
      </c>
      <c r="AA135" s="118">
        <f t="shared" si="5"/>
        <v>160500</v>
      </c>
    </row>
    <row r="136" spans="1:27" x14ac:dyDescent="0.35">
      <c r="A136" s="76"/>
      <c r="B136" s="76"/>
      <c r="C136" s="76"/>
      <c r="D136" s="76"/>
      <c r="E136" s="76"/>
      <c r="F136" s="79" t="s">
        <v>3112</v>
      </c>
      <c r="G136" s="69"/>
      <c r="H136" s="118">
        <v>150000</v>
      </c>
      <c r="I136" s="69"/>
      <c r="J136" s="69" t="s">
        <v>2963</v>
      </c>
      <c r="K136" s="75"/>
      <c r="L136" s="79" t="s">
        <v>3074</v>
      </c>
      <c r="M136" s="80">
        <v>9603704</v>
      </c>
      <c r="N136" s="75"/>
      <c r="O136" s="69"/>
      <c r="P136" s="69"/>
      <c r="Q136" s="69" t="s">
        <v>2968</v>
      </c>
      <c r="R136" s="69"/>
      <c r="S136" s="69"/>
      <c r="T136" s="69"/>
      <c r="U136" s="69"/>
      <c r="V136" s="69"/>
      <c r="W136" s="116"/>
      <c r="X136" s="116"/>
      <c r="Z136" s="639">
        <f t="shared" si="4"/>
        <v>10500.000000000002</v>
      </c>
      <c r="AA136" s="118">
        <f t="shared" si="5"/>
        <v>160500</v>
      </c>
    </row>
    <row r="137" spans="1:27" x14ac:dyDescent="0.35">
      <c r="A137" s="76"/>
      <c r="B137" s="76"/>
      <c r="C137" s="76"/>
      <c r="D137" s="76"/>
      <c r="E137" s="76"/>
      <c r="F137" s="79" t="s">
        <v>3113</v>
      </c>
      <c r="G137" s="69"/>
      <c r="H137" s="118">
        <v>150000</v>
      </c>
      <c r="I137" s="69"/>
      <c r="J137" s="69" t="s">
        <v>2963</v>
      </c>
      <c r="K137" s="75"/>
      <c r="L137" s="79" t="s">
        <v>3076</v>
      </c>
      <c r="M137" s="80" t="s">
        <v>3114</v>
      </c>
      <c r="N137" s="75"/>
      <c r="O137" s="69"/>
      <c r="P137" s="69" t="s">
        <v>1071</v>
      </c>
      <c r="Q137" s="69" t="s">
        <v>3058</v>
      </c>
      <c r="R137" s="69"/>
      <c r="S137" s="69"/>
      <c r="T137" s="69"/>
      <c r="U137" s="69"/>
      <c r="V137" s="69"/>
      <c r="W137" s="116"/>
      <c r="X137" s="116"/>
      <c r="Z137" s="639">
        <f t="shared" si="4"/>
        <v>10500.000000000002</v>
      </c>
      <c r="AA137" s="118">
        <f t="shared" si="5"/>
        <v>160500</v>
      </c>
    </row>
    <row r="138" spans="1:27" x14ac:dyDescent="0.35">
      <c r="A138" s="76"/>
      <c r="B138" s="76"/>
      <c r="C138" s="76"/>
      <c r="D138" s="76"/>
      <c r="E138" s="76"/>
      <c r="F138" s="79" t="s">
        <v>3115</v>
      </c>
      <c r="G138" s="69"/>
      <c r="H138" s="118">
        <v>150000</v>
      </c>
      <c r="I138" s="69"/>
      <c r="J138" s="69" t="s">
        <v>2963</v>
      </c>
      <c r="K138" s="75"/>
      <c r="L138" s="79" t="s">
        <v>3079</v>
      </c>
      <c r="M138" s="80" t="s">
        <v>3116</v>
      </c>
      <c r="N138" s="75"/>
      <c r="O138" s="69"/>
      <c r="P138" s="69" t="s">
        <v>1071</v>
      </c>
      <c r="Q138" s="69" t="s">
        <v>3081</v>
      </c>
      <c r="R138" s="69"/>
      <c r="S138" s="69"/>
      <c r="T138" s="69"/>
      <c r="U138" s="69"/>
      <c r="V138" s="69"/>
      <c r="W138" s="116"/>
      <c r="X138" s="116"/>
      <c r="Z138" s="639">
        <f t="shared" si="4"/>
        <v>10500.000000000002</v>
      </c>
      <c r="AA138" s="118">
        <f t="shared" si="5"/>
        <v>160500</v>
      </c>
    </row>
    <row r="139" spans="1:27" x14ac:dyDescent="0.35">
      <c r="A139" s="76"/>
      <c r="B139" s="76"/>
      <c r="C139" s="76"/>
      <c r="D139" s="76"/>
      <c r="E139" s="76"/>
      <c r="F139" s="79" t="s">
        <v>3117</v>
      </c>
      <c r="G139" s="69"/>
      <c r="H139" s="118">
        <v>150000</v>
      </c>
      <c r="I139" s="69"/>
      <c r="J139" s="76" t="s">
        <v>1671</v>
      </c>
      <c r="K139" s="119"/>
      <c r="L139" s="119" t="s">
        <v>3060</v>
      </c>
      <c r="M139" s="194" t="s">
        <v>3118</v>
      </c>
      <c r="N139" s="75"/>
      <c r="O139" s="69"/>
      <c r="P139" s="69"/>
      <c r="Q139" s="75" t="s">
        <v>1903</v>
      </c>
      <c r="R139" s="69"/>
      <c r="S139" s="69"/>
      <c r="T139" s="69"/>
      <c r="U139" s="69"/>
      <c r="V139" s="69"/>
      <c r="W139" s="116"/>
      <c r="X139" s="116"/>
      <c r="Z139" s="639">
        <f t="shared" si="4"/>
        <v>10500.000000000002</v>
      </c>
      <c r="AA139" s="118">
        <f t="shared" si="5"/>
        <v>160500</v>
      </c>
    </row>
    <row r="140" spans="1:27" x14ac:dyDescent="0.35">
      <c r="A140" s="76"/>
      <c r="B140" s="76"/>
      <c r="C140" s="76"/>
      <c r="D140" s="76"/>
      <c r="E140" s="76"/>
      <c r="F140" s="79" t="s">
        <v>3119</v>
      </c>
      <c r="G140" s="69"/>
      <c r="H140" s="118">
        <v>150000</v>
      </c>
      <c r="I140" s="69"/>
      <c r="J140" s="76" t="s">
        <v>1671</v>
      </c>
      <c r="K140" s="119"/>
      <c r="L140" s="119" t="s">
        <v>3063</v>
      </c>
      <c r="M140" s="80" t="s">
        <v>3120</v>
      </c>
      <c r="N140" s="75"/>
      <c r="O140" s="69"/>
      <c r="P140" s="69"/>
      <c r="Q140" s="75" t="s">
        <v>3065</v>
      </c>
      <c r="R140" s="69"/>
      <c r="S140" s="69"/>
      <c r="T140" s="69"/>
      <c r="U140" s="69"/>
      <c r="V140" s="69"/>
      <c r="W140" s="116"/>
      <c r="X140" s="116"/>
      <c r="Z140" s="639">
        <f t="shared" si="4"/>
        <v>10500.000000000002</v>
      </c>
      <c r="AA140" s="118">
        <f t="shared" si="5"/>
        <v>160500</v>
      </c>
    </row>
    <row r="141" spans="1:27" x14ac:dyDescent="0.35">
      <c r="A141" s="76"/>
      <c r="B141" s="76"/>
      <c r="C141" s="76"/>
      <c r="D141" s="76"/>
      <c r="E141" s="76"/>
      <c r="F141" s="79" t="s">
        <v>3121</v>
      </c>
      <c r="G141" s="69"/>
      <c r="H141" s="118">
        <v>150000</v>
      </c>
      <c r="I141" s="69"/>
      <c r="J141" s="76" t="s">
        <v>933</v>
      </c>
      <c r="K141" s="130"/>
      <c r="L141" s="119" t="s">
        <v>3067</v>
      </c>
      <c r="M141" s="80" t="s">
        <v>3122</v>
      </c>
      <c r="N141" s="75"/>
      <c r="O141" s="69"/>
      <c r="P141" s="69" t="s">
        <v>1071</v>
      </c>
      <c r="Q141" s="75" t="s">
        <v>3058</v>
      </c>
      <c r="R141" s="69"/>
      <c r="S141" s="69"/>
      <c r="T141" s="69"/>
      <c r="U141" s="69"/>
      <c r="V141" s="69"/>
      <c r="W141" s="116"/>
      <c r="X141" s="116"/>
      <c r="Z141" s="639">
        <f t="shared" si="4"/>
        <v>10500.000000000002</v>
      </c>
      <c r="AA141" s="118">
        <f t="shared" si="5"/>
        <v>160500</v>
      </c>
    </row>
    <row r="142" spans="1:27" x14ac:dyDescent="0.35">
      <c r="A142" s="76"/>
      <c r="B142" s="76"/>
      <c r="C142" s="76"/>
      <c r="D142" s="76"/>
      <c r="E142" s="76"/>
      <c r="F142" s="79" t="s">
        <v>3123</v>
      </c>
      <c r="G142" s="69"/>
      <c r="H142" s="118">
        <v>150000</v>
      </c>
      <c r="I142" s="69"/>
      <c r="J142" s="76" t="s">
        <v>1671</v>
      </c>
      <c r="K142" s="119"/>
      <c r="L142" s="119" t="s">
        <v>3060</v>
      </c>
      <c r="M142" s="194" t="s">
        <v>3124</v>
      </c>
      <c r="N142" s="75"/>
      <c r="O142" s="69"/>
      <c r="P142" s="69"/>
      <c r="Q142" s="75" t="s">
        <v>1903</v>
      </c>
      <c r="R142" s="69"/>
      <c r="S142" s="69"/>
      <c r="T142" s="69"/>
      <c r="U142" s="69"/>
      <c r="V142" s="69"/>
      <c r="W142" s="116"/>
      <c r="X142" s="116"/>
      <c r="Z142" s="639">
        <f t="shared" si="4"/>
        <v>10500.000000000002</v>
      </c>
      <c r="AA142" s="118">
        <f t="shared" si="5"/>
        <v>160500</v>
      </c>
    </row>
    <row r="143" spans="1:27" x14ac:dyDescent="0.35">
      <c r="A143" s="76"/>
      <c r="B143" s="76"/>
      <c r="C143" s="76"/>
      <c r="D143" s="76"/>
      <c r="E143" s="76"/>
      <c r="F143" s="79" t="s">
        <v>3055</v>
      </c>
      <c r="G143" s="69"/>
      <c r="H143" s="118">
        <v>150000</v>
      </c>
      <c r="I143" s="69"/>
      <c r="J143" s="76" t="s">
        <v>1123</v>
      </c>
      <c r="K143" s="119"/>
      <c r="L143" s="119" t="s">
        <v>3056</v>
      </c>
      <c r="M143" s="80" t="s">
        <v>3125</v>
      </c>
      <c r="N143" s="75"/>
      <c r="O143" s="69"/>
      <c r="P143" s="69" t="s">
        <v>1071</v>
      </c>
      <c r="Q143" s="75" t="s">
        <v>3058</v>
      </c>
      <c r="R143" s="69"/>
      <c r="S143" s="69"/>
      <c r="T143" s="69"/>
      <c r="U143" s="69"/>
      <c r="V143" s="69"/>
      <c r="W143" s="116"/>
      <c r="X143" s="116"/>
      <c r="Z143" s="639">
        <f t="shared" si="4"/>
        <v>10500.000000000002</v>
      </c>
      <c r="AA143" s="118">
        <f t="shared" si="5"/>
        <v>160500</v>
      </c>
    </row>
    <row r="144" spans="1:27" x14ac:dyDescent="0.35">
      <c r="A144" s="76"/>
      <c r="B144" s="76"/>
      <c r="C144" s="76"/>
      <c r="D144" s="76"/>
      <c r="E144" s="76"/>
      <c r="F144" s="79" t="s">
        <v>3059</v>
      </c>
      <c r="G144" s="69"/>
      <c r="H144" s="118">
        <v>150000</v>
      </c>
      <c r="I144" s="69"/>
      <c r="J144" s="76" t="s">
        <v>1671</v>
      </c>
      <c r="K144" s="130"/>
      <c r="L144" s="119" t="s">
        <v>3060</v>
      </c>
      <c r="M144" s="80" t="s">
        <v>3126</v>
      </c>
      <c r="N144" s="75"/>
      <c r="O144" s="69"/>
      <c r="P144" s="69"/>
      <c r="Q144" s="75" t="s">
        <v>1903</v>
      </c>
      <c r="R144" s="69"/>
      <c r="S144" s="69"/>
      <c r="T144" s="69"/>
      <c r="U144" s="69"/>
      <c r="V144" s="69"/>
      <c r="W144" s="116"/>
      <c r="X144" s="116"/>
      <c r="Z144" s="639">
        <f t="shared" si="4"/>
        <v>10500.000000000002</v>
      </c>
      <c r="AA144" s="118">
        <f t="shared" si="5"/>
        <v>160500</v>
      </c>
    </row>
    <row r="145" spans="1:27" x14ac:dyDescent="0.35">
      <c r="A145" s="76"/>
      <c r="B145" s="76"/>
      <c r="C145" s="76"/>
      <c r="D145" s="76"/>
      <c r="E145" s="76"/>
      <c r="F145" s="79" t="s">
        <v>3050</v>
      </c>
      <c r="G145" s="69"/>
      <c r="H145" s="118">
        <v>150000</v>
      </c>
      <c r="I145" s="69"/>
      <c r="J145" s="76" t="s">
        <v>3051</v>
      </c>
      <c r="K145" s="119"/>
      <c r="L145" s="119" t="s">
        <v>3052</v>
      </c>
      <c r="M145" s="80"/>
      <c r="N145" s="75"/>
      <c r="O145" s="69"/>
      <c r="P145" s="76"/>
      <c r="Q145" s="75"/>
      <c r="R145" s="69"/>
      <c r="S145" s="69"/>
      <c r="T145" s="69"/>
      <c r="U145" s="69"/>
      <c r="V145" s="69"/>
      <c r="W145" s="116"/>
      <c r="X145" s="116"/>
      <c r="Z145" s="639">
        <f t="shared" si="4"/>
        <v>10500.000000000002</v>
      </c>
      <c r="AA145" s="118">
        <f t="shared" si="5"/>
        <v>160500</v>
      </c>
    </row>
    <row r="146" spans="1:27" x14ac:dyDescent="0.35">
      <c r="A146" s="76"/>
      <c r="B146" s="76"/>
      <c r="C146" s="76"/>
      <c r="D146" s="76"/>
      <c r="E146" s="76"/>
      <c r="F146" s="79" t="s">
        <v>3053</v>
      </c>
      <c r="G146" s="69"/>
      <c r="H146" s="118">
        <v>150000</v>
      </c>
      <c r="I146" s="69"/>
      <c r="J146" s="76" t="s">
        <v>3051</v>
      </c>
      <c r="K146" s="130"/>
      <c r="L146" s="119" t="s">
        <v>3054</v>
      </c>
      <c r="M146" s="80"/>
      <c r="N146" s="75"/>
      <c r="O146" s="69"/>
      <c r="P146" s="69"/>
      <c r="Q146" s="75"/>
      <c r="R146" s="69"/>
      <c r="S146" s="69"/>
      <c r="T146" s="69"/>
      <c r="U146" s="69"/>
      <c r="V146" s="69"/>
      <c r="W146" s="116"/>
      <c r="X146" s="116"/>
      <c r="Z146" s="639">
        <f t="shared" si="4"/>
        <v>10500.000000000002</v>
      </c>
      <c r="AA146" s="118">
        <f t="shared" si="5"/>
        <v>160500</v>
      </c>
    </row>
    <row r="147" spans="1:27" x14ac:dyDescent="0.35">
      <c r="A147" s="76"/>
      <c r="B147" s="76"/>
      <c r="C147" s="76"/>
      <c r="D147" s="76"/>
      <c r="E147" s="76"/>
      <c r="F147" s="79" t="s">
        <v>3127</v>
      </c>
      <c r="G147" s="69"/>
      <c r="H147" s="118">
        <v>150000</v>
      </c>
      <c r="I147" s="69"/>
      <c r="J147" s="69"/>
      <c r="K147" s="75"/>
      <c r="L147" s="79"/>
      <c r="M147" s="80"/>
      <c r="N147" s="75"/>
      <c r="O147" s="69"/>
      <c r="P147" s="69"/>
      <c r="Q147" s="69"/>
      <c r="R147" s="69"/>
      <c r="S147" s="69"/>
      <c r="T147" s="69"/>
      <c r="U147" s="69"/>
      <c r="V147" s="69"/>
      <c r="W147" s="116"/>
      <c r="X147" s="116"/>
      <c r="Z147" s="639">
        <f t="shared" si="4"/>
        <v>10500.000000000002</v>
      </c>
      <c r="AA147" s="118">
        <f t="shared" si="5"/>
        <v>160500</v>
      </c>
    </row>
    <row r="148" spans="1:27" x14ac:dyDescent="0.35">
      <c r="A148" s="76"/>
      <c r="B148" s="76"/>
      <c r="C148" s="76"/>
      <c r="D148" s="76"/>
      <c r="E148" s="76"/>
      <c r="F148" s="93" t="s">
        <v>994</v>
      </c>
      <c r="G148" s="86"/>
      <c r="H148" s="87">
        <f>SUM(H69:H147)</f>
        <v>11850000</v>
      </c>
      <c r="I148" s="69"/>
      <c r="J148" s="69"/>
      <c r="K148" s="75"/>
      <c r="L148" s="79"/>
      <c r="M148" s="80"/>
      <c r="N148" s="75"/>
      <c r="O148" s="69"/>
      <c r="P148" s="69"/>
      <c r="Q148" s="69"/>
      <c r="R148" s="69"/>
      <c r="S148" s="69"/>
      <c r="T148" s="69"/>
      <c r="U148" s="69"/>
      <c r="V148" s="69"/>
      <c r="W148" s="116"/>
      <c r="X148" s="116"/>
      <c r="Z148" s="639">
        <f t="shared" si="4"/>
        <v>829500.00000000012</v>
      </c>
      <c r="AA148" s="87">
        <f t="shared" si="5"/>
        <v>12679500</v>
      </c>
    </row>
    <row r="149" spans="1:27" x14ac:dyDescent="0.35">
      <c r="A149" s="64"/>
      <c r="B149" s="64"/>
      <c r="C149" s="64"/>
      <c r="D149" s="64"/>
      <c r="E149" s="64"/>
      <c r="F149" s="96" t="s">
        <v>1931</v>
      </c>
      <c r="G149" s="64"/>
      <c r="H149" s="67"/>
      <c r="I149" s="64"/>
      <c r="J149" s="64"/>
      <c r="K149" s="68"/>
      <c r="L149" s="97"/>
      <c r="M149" s="127"/>
      <c r="N149" s="68"/>
      <c r="O149" s="64"/>
      <c r="P149" s="64"/>
      <c r="Q149" s="64"/>
      <c r="R149" s="64"/>
      <c r="S149" s="64"/>
      <c r="T149" s="64"/>
      <c r="U149" s="64"/>
      <c r="V149" s="64"/>
      <c r="W149" s="115"/>
      <c r="X149" s="115"/>
      <c r="Z149" s="639">
        <f t="shared" si="4"/>
        <v>0</v>
      </c>
      <c r="AA149" s="67">
        <f t="shared" si="5"/>
        <v>0</v>
      </c>
    </row>
    <row r="150" spans="1:27" x14ac:dyDescent="0.35">
      <c r="A150" s="76"/>
      <c r="B150" s="76"/>
      <c r="C150" s="76"/>
      <c r="D150" s="76"/>
      <c r="E150" s="76"/>
      <c r="F150" s="79" t="s">
        <v>1852</v>
      </c>
      <c r="G150" s="69"/>
      <c r="H150" s="74"/>
      <c r="I150" s="69"/>
      <c r="J150" s="69"/>
      <c r="K150" s="75"/>
      <c r="L150" s="79"/>
      <c r="M150" s="80"/>
      <c r="N150" s="75"/>
      <c r="O150" s="69"/>
      <c r="P150" s="69"/>
      <c r="Q150" s="69"/>
      <c r="R150" s="69"/>
      <c r="S150" s="69"/>
      <c r="T150" s="69"/>
      <c r="U150" s="69"/>
      <c r="V150" s="69"/>
      <c r="W150" s="116"/>
      <c r="X150" s="116"/>
      <c r="Z150" s="639">
        <f t="shared" si="4"/>
        <v>0</v>
      </c>
      <c r="AA150" s="74">
        <f t="shared" si="5"/>
        <v>0</v>
      </c>
    </row>
    <row r="151" spans="1:27" x14ac:dyDescent="0.35">
      <c r="A151" s="76"/>
      <c r="B151" s="76"/>
      <c r="C151" s="76"/>
      <c r="D151" s="76"/>
      <c r="E151" s="76"/>
      <c r="F151" s="79"/>
      <c r="G151" s="69"/>
      <c r="H151" s="74"/>
      <c r="I151" s="69"/>
      <c r="J151" s="69"/>
      <c r="K151" s="75"/>
      <c r="L151" s="79"/>
      <c r="M151" s="80"/>
      <c r="N151" s="75"/>
      <c r="O151" s="69"/>
      <c r="P151" s="69"/>
      <c r="Q151" s="69"/>
      <c r="R151" s="69"/>
      <c r="S151" s="69"/>
      <c r="T151" s="69"/>
      <c r="U151" s="69"/>
      <c r="V151" s="69"/>
      <c r="W151" s="116"/>
      <c r="X151" s="116"/>
      <c r="Z151" s="639">
        <f t="shared" si="4"/>
        <v>0</v>
      </c>
      <c r="AA151" s="74">
        <f t="shared" si="5"/>
        <v>0</v>
      </c>
    </row>
    <row r="152" spans="1:27" x14ac:dyDescent="0.35">
      <c r="A152" s="64"/>
      <c r="B152" s="64"/>
      <c r="C152" s="64"/>
      <c r="D152" s="64"/>
      <c r="E152" s="64"/>
      <c r="F152" s="66" t="s">
        <v>1932</v>
      </c>
      <c r="G152" s="64"/>
      <c r="H152" s="67"/>
      <c r="I152" s="64"/>
      <c r="J152" s="64"/>
      <c r="K152" s="68"/>
      <c r="L152" s="68"/>
      <c r="M152" s="68"/>
      <c r="N152" s="68"/>
      <c r="O152" s="64"/>
      <c r="P152" s="64"/>
      <c r="Q152" s="68"/>
      <c r="R152" s="64"/>
      <c r="S152" s="64"/>
      <c r="T152" s="64"/>
      <c r="U152" s="64"/>
      <c r="V152" s="64"/>
      <c r="W152" s="115"/>
      <c r="X152" s="115"/>
      <c r="Z152" s="639">
        <f t="shared" si="4"/>
        <v>0</v>
      </c>
      <c r="AA152" s="67">
        <f t="shared" si="5"/>
        <v>0</v>
      </c>
    </row>
    <row r="153" spans="1:27" x14ac:dyDescent="0.35">
      <c r="A153" s="76"/>
      <c r="B153" s="76"/>
      <c r="C153" s="76"/>
      <c r="D153" s="76"/>
      <c r="E153" s="76"/>
      <c r="F153" s="79" t="s">
        <v>1852</v>
      </c>
      <c r="G153" s="76"/>
      <c r="H153" s="118"/>
      <c r="I153" s="76"/>
      <c r="J153" s="69"/>
      <c r="K153" s="119"/>
      <c r="L153" s="119"/>
      <c r="M153" s="119"/>
      <c r="N153" s="119"/>
      <c r="O153" s="76"/>
      <c r="P153" s="76"/>
      <c r="Q153" s="119"/>
      <c r="R153" s="76"/>
      <c r="S153" s="76"/>
      <c r="T153" s="76"/>
      <c r="U153" s="76"/>
      <c r="V153" s="76"/>
      <c r="W153" s="121"/>
      <c r="X153" s="121"/>
      <c r="Z153" s="639">
        <f t="shared" si="4"/>
        <v>0</v>
      </c>
      <c r="AA153" s="118">
        <f t="shared" si="5"/>
        <v>0</v>
      </c>
    </row>
    <row r="154" spans="1:27" x14ac:dyDescent="0.35">
      <c r="A154" s="76"/>
      <c r="B154" s="76"/>
      <c r="C154" s="76"/>
      <c r="D154" s="76"/>
      <c r="E154" s="76"/>
      <c r="F154" s="79"/>
      <c r="G154" s="76"/>
      <c r="H154" s="118"/>
      <c r="I154" s="76"/>
      <c r="J154" s="69"/>
      <c r="K154" s="119"/>
      <c r="L154" s="119"/>
      <c r="M154" s="119"/>
      <c r="N154" s="119"/>
      <c r="O154" s="76"/>
      <c r="P154" s="76"/>
      <c r="Q154" s="119"/>
      <c r="R154" s="76"/>
      <c r="S154" s="76"/>
      <c r="T154" s="76"/>
      <c r="U154" s="76"/>
      <c r="V154" s="76"/>
      <c r="W154" s="121"/>
      <c r="X154" s="121"/>
      <c r="Z154" s="639">
        <f t="shared" si="4"/>
        <v>0</v>
      </c>
      <c r="AA154" s="118">
        <f t="shared" si="5"/>
        <v>0</v>
      </c>
    </row>
    <row r="155" spans="1:27" x14ac:dyDescent="0.35">
      <c r="A155" s="64"/>
      <c r="B155" s="64"/>
      <c r="C155" s="64"/>
      <c r="D155" s="64"/>
      <c r="E155" s="64"/>
      <c r="F155" s="66" t="s">
        <v>1168</v>
      </c>
      <c r="G155" s="64"/>
      <c r="H155" s="67"/>
      <c r="I155" s="64"/>
      <c r="J155" s="64"/>
      <c r="K155" s="68"/>
      <c r="L155" s="68"/>
      <c r="M155" s="68"/>
      <c r="N155" s="68"/>
      <c r="O155" s="64"/>
      <c r="P155" s="64"/>
      <c r="Q155" s="68"/>
      <c r="R155" s="64"/>
      <c r="S155" s="64"/>
      <c r="T155" s="64"/>
      <c r="U155" s="64"/>
      <c r="V155" s="64"/>
      <c r="W155" s="115"/>
      <c r="X155" s="115"/>
      <c r="Z155" s="639">
        <f t="shared" si="4"/>
        <v>0</v>
      </c>
      <c r="AA155" s="67">
        <f t="shared" si="5"/>
        <v>0</v>
      </c>
    </row>
    <row r="156" spans="1:27" x14ac:dyDescent="0.35">
      <c r="A156" s="76"/>
      <c r="B156" s="76"/>
      <c r="C156" s="76"/>
      <c r="D156" s="76"/>
      <c r="E156" s="76"/>
      <c r="F156" s="79" t="s">
        <v>3128</v>
      </c>
      <c r="G156" s="76"/>
      <c r="H156" s="118">
        <v>60000</v>
      </c>
      <c r="I156" s="76"/>
      <c r="J156" s="69" t="s">
        <v>2558</v>
      </c>
      <c r="K156" s="119"/>
      <c r="L156" s="119" t="s">
        <v>3129</v>
      </c>
      <c r="M156" s="119" t="s">
        <v>3130</v>
      </c>
      <c r="N156" s="119"/>
      <c r="O156" s="76"/>
      <c r="P156" s="76" t="s">
        <v>3131</v>
      </c>
      <c r="Q156" s="119" t="s">
        <v>3132</v>
      </c>
      <c r="R156" s="76"/>
      <c r="S156" s="76"/>
      <c r="T156" s="76"/>
      <c r="U156" s="76"/>
      <c r="V156" s="76"/>
      <c r="W156" s="121"/>
      <c r="X156" s="121" t="s">
        <v>3133</v>
      </c>
      <c r="Z156" s="639">
        <f t="shared" si="4"/>
        <v>4200</v>
      </c>
      <c r="AA156" s="118">
        <f t="shared" si="5"/>
        <v>64200</v>
      </c>
    </row>
    <row r="157" spans="1:27" x14ac:dyDescent="0.35">
      <c r="A157" s="76"/>
      <c r="B157" s="76"/>
      <c r="C157" s="76"/>
      <c r="D157" s="76"/>
      <c r="E157" s="76"/>
      <c r="F157" s="79" t="s">
        <v>3134</v>
      </c>
      <c r="G157" s="76"/>
      <c r="H157" s="118">
        <v>60000</v>
      </c>
      <c r="I157" s="76"/>
      <c r="J157" s="69" t="s">
        <v>1170</v>
      </c>
      <c r="K157" s="119">
        <v>2015</v>
      </c>
      <c r="L157" s="119" t="s">
        <v>1171</v>
      </c>
      <c r="M157" s="119">
        <v>73037573</v>
      </c>
      <c r="N157" s="119"/>
      <c r="O157" s="76"/>
      <c r="P157" s="76" t="s">
        <v>1071</v>
      </c>
      <c r="Q157" s="119" t="s">
        <v>3135</v>
      </c>
      <c r="R157" s="76"/>
      <c r="S157" s="76"/>
      <c r="T157" s="76"/>
      <c r="U157" s="76"/>
      <c r="V157" s="76"/>
      <c r="W157" s="121"/>
      <c r="X157" s="121"/>
      <c r="Z157" s="639">
        <f t="shared" si="4"/>
        <v>4200</v>
      </c>
      <c r="AA157" s="118">
        <f t="shared" si="5"/>
        <v>64200</v>
      </c>
    </row>
    <row r="158" spans="1:27" x14ac:dyDescent="0.35">
      <c r="A158" s="76"/>
      <c r="B158" s="76"/>
      <c r="C158" s="76"/>
      <c r="D158" s="76"/>
      <c r="E158" s="76"/>
      <c r="F158" s="79" t="s">
        <v>3134</v>
      </c>
      <c r="G158" s="76"/>
      <c r="H158" s="118">
        <v>60000</v>
      </c>
      <c r="I158" s="76"/>
      <c r="J158" s="69" t="s">
        <v>1170</v>
      </c>
      <c r="K158" s="119">
        <v>2015</v>
      </c>
      <c r="L158" s="119" t="s">
        <v>1171</v>
      </c>
      <c r="M158" s="119">
        <v>73037599</v>
      </c>
      <c r="N158" s="119"/>
      <c r="O158" s="76"/>
      <c r="P158" s="76" t="s">
        <v>1071</v>
      </c>
      <c r="Q158" s="119" t="s">
        <v>3135</v>
      </c>
      <c r="R158" s="76"/>
      <c r="S158" s="76"/>
      <c r="T158" s="76"/>
      <c r="U158" s="76"/>
      <c r="V158" s="76"/>
      <c r="W158" s="121"/>
      <c r="X158" s="121"/>
      <c r="Z158" s="639">
        <f t="shared" si="4"/>
        <v>4200</v>
      </c>
      <c r="AA158" s="118">
        <f t="shared" si="5"/>
        <v>64200</v>
      </c>
    </row>
    <row r="159" spans="1:27" x14ac:dyDescent="0.35">
      <c r="A159" s="76"/>
      <c r="B159" s="76"/>
      <c r="C159" s="76"/>
      <c r="D159" s="76"/>
      <c r="E159" s="76"/>
      <c r="F159" s="79" t="s">
        <v>3136</v>
      </c>
      <c r="G159" s="76"/>
      <c r="H159" s="118">
        <v>60000</v>
      </c>
      <c r="I159" s="76"/>
      <c r="J159" s="69" t="s">
        <v>2841</v>
      </c>
      <c r="K159" s="119"/>
      <c r="L159" s="119" t="s">
        <v>3137</v>
      </c>
      <c r="M159" s="119">
        <v>3514515019195</v>
      </c>
      <c r="N159" s="119"/>
      <c r="O159" s="76"/>
      <c r="P159" s="76" t="s">
        <v>3138</v>
      </c>
      <c r="Q159" s="119" t="s">
        <v>3139</v>
      </c>
      <c r="R159" s="76"/>
      <c r="S159" s="76"/>
      <c r="T159" s="76"/>
      <c r="U159" s="76"/>
      <c r="V159" s="76"/>
      <c r="W159" s="121"/>
      <c r="X159" s="121"/>
      <c r="Z159" s="639">
        <f t="shared" si="4"/>
        <v>4200</v>
      </c>
      <c r="AA159" s="118">
        <f t="shared" si="5"/>
        <v>64200</v>
      </c>
    </row>
    <row r="160" spans="1:27" x14ac:dyDescent="0.35">
      <c r="A160" s="76"/>
      <c r="B160" s="76"/>
      <c r="C160" s="76"/>
      <c r="D160" s="76"/>
      <c r="E160" s="76"/>
      <c r="F160" s="79" t="s">
        <v>3136</v>
      </c>
      <c r="G160" s="76"/>
      <c r="H160" s="118">
        <v>60000</v>
      </c>
      <c r="I160" s="76"/>
      <c r="J160" s="69" t="s">
        <v>2841</v>
      </c>
      <c r="K160" s="119"/>
      <c r="L160" s="119" t="s">
        <v>3137</v>
      </c>
      <c r="M160" s="119">
        <v>351405000715</v>
      </c>
      <c r="N160" s="119"/>
      <c r="O160" s="76"/>
      <c r="P160" s="76" t="s">
        <v>3138</v>
      </c>
      <c r="Q160" s="119" t="s">
        <v>3139</v>
      </c>
      <c r="R160" s="76"/>
      <c r="S160" s="76"/>
      <c r="T160" s="76"/>
      <c r="U160" s="76"/>
      <c r="V160" s="76"/>
      <c r="W160" s="121"/>
      <c r="X160" s="121"/>
      <c r="Z160" s="639">
        <f t="shared" si="4"/>
        <v>4200</v>
      </c>
      <c r="AA160" s="118">
        <f t="shared" si="5"/>
        <v>64200</v>
      </c>
    </row>
    <row r="161" spans="1:27" x14ac:dyDescent="0.35">
      <c r="A161" s="76"/>
      <c r="B161" s="76"/>
      <c r="C161" s="76"/>
      <c r="D161" s="76"/>
      <c r="E161" s="76"/>
      <c r="F161" s="79" t="s">
        <v>3140</v>
      </c>
      <c r="G161" s="76"/>
      <c r="H161" s="118">
        <v>60000</v>
      </c>
      <c r="I161" s="76"/>
      <c r="J161" s="69" t="s">
        <v>2841</v>
      </c>
      <c r="K161" s="119"/>
      <c r="L161" s="119" t="s">
        <v>3137</v>
      </c>
      <c r="M161" s="119">
        <v>3514315058583</v>
      </c>
      <c r="N161" s="119"/>
      <c r="O161" s="76"/>
      <c r="P161" s="76" t="s">
        <v>3138</v>
      </c>
      <c r="Q161" s="119" t="s">
        <v>3139</v>
      </c>
      <c r="R161" s="76"/>
      <c r="S161" s="76"/>
      <c r="T161" s="76"/>
      <c r="U161" s="76"/>
      <c r="V161" s="76"/>
      <c r="W161" s="121"/>
      <c r="X161" s="121"/>
      <c r="Z161" s="639">
        <f t="shared" si="4"/>
        <v>4200</v>
      </c>
      <c r="AA161" s="118">
        <f t="shared" si="5"/>
        <v>64200</v>
      </c>
    </row>
    <row r="162" spans="1:27" x14ac:dyDescent="0.35">
      <c r="A162" s="76"/>
      <c r="B162" s="76"/>
      <c r="C162" s="76"/>
      <c r="D162" s="76"/>
      <c r="E162" s="76"/>
      <c r="F162" s="79" t="s">
        <v>3140</v>
      </c>
      <c r="G162" s="76"/>
      <c r="H162" s="118">
        <v>60000</v>
      </c>
      <c r="I162" s="76"/>
      <c r="J162" s="69" t="s">
        <v>2841</v>
      </c>
      <c r="K162" s="119"/>
      <c r="L162" s="119" t="s">
        <v>3137</v>
      </c>
      <c r="M162" s="119" t="s">
        <v>3141</v>
      </c>
      <c r="N162" s="119"/>
      <c r="O162" s="76"/>
      <c r="P162" s="76" t="s">
        <v>3138</v>
      </c>
      <c r="Q162" s="119" t="s">
        <v>3139</v>
      </c>
      <c r="R162" s="76"/>
      <c r="S162" s="76"/>
      <c r="T162" s="76"/>
      <c r="U162" s="76"/>
      <c r="V162" s="76"/>
      <c r="W162" s="121"/>
      <c r="X162" s="121"/>
      <c r="Z162" s="639">
        <f t="shared" si="4"/>
        <v>4200</v>
      </c>
      <c r="AA162" s="118">
        <f t="shared" si="5"/>
        <v>64200</v>
      </c>
    </row>
    <row r="163" spans="1:27" x14ac:dyDescent="0.35">
      <c r="A163" s="76"/>
      <c r="B163" s="76"/>
      <c r="C163" s="76"/>
      <c r="D163" s="76"/>
      <c r="E163" s="76"/>
      <c r="F163" s="79" t="s">
        <v>3142</v>
      </c>
      <c r="G163" s="76"/>
      <c r="H163" s="118">
        <v>60000</v>
      </c>
      <c r="I163" s="76"/>
      <c r="J163" s="69" t="s">
        <v>2558</v>
      </c>
      <c r="K163" s="119">
        <v>1996</v>
      </c>
      <c r="L163" s="119" t="s">
        <v>3129</v>
      </c>
      <c r="M163" s="119" t="s">
        <v>3143</v>
      </c>
      <c r="N163" s="119"/>
      <c r="O163" s="76"/>
      <c r="P163" s="76" t="s">
        <v>3144</v>
      </c>
      <c r="Q163" s="119" t="s">
        <v>3132</v>
      </c>
      <c r="R163" s="76"/>
      <c r="S163" s="76"/>
      <c r="T163" s="76"/>
      <c r="U163" s="76"/>
      <c r="V163" s="76"/>
      <c r="W163" s="121"/>
      <c r="X163" s="121"/>
      <c r="Z163" s="639">
        <f t="shared" si="4"/>
        <v>4200</v>
      </c>
      <c r="AA163" s="118">
        <f t="shared" si="5"/>
        <v>64200</v>
      </c>
    </row>
    <row r="164" spans="1:27" x14ac:dyDescent="0.35">
      <c r="A164" s="76"/>
      <c r="B164" s="76"/>
      <c r="C164" s="76"/>
      <c r="D164" s="76"/>
      <c r="E164" s="76"/>
      <c r="F164" s="93" t="s">
        <v>994</v>
      </c>
      <c r="G164" s="123"/>
      <c r="H164" s="124">
        <f>SUM(H156:H163)</f>
        <v>480000</v>
      </c>
      <c r="I164" s="76"/>
      <c r="J164" s="69"/>
      <c r="K164" s="119"/>
      <c r="L164" s="119"/>
      <c r="M164" s="119"/>
      <c r="N164" s="119"/>
      <c r="O164" s="76"/>
      <c r="P164" s="76"/>
      <c r="Q164" s="119"/>
      <c r="R164" s="76"/>
      <c r="S164" s="76"/>
      <c r="T164" s="76"/>
      <c r="U164" s="76"/>
      <c r="V164" s="76"/>
      <c r="W164" s="121"/>
      <c r="X164" s="121"/>
      <c r="Z164" s="639">
        <f t="shared" si="4"/>
        <v>33600</v>
      </c>
      <c r="AA164" s="124">
        <f t="shared" si="5"/>
        <v>513600</v>
      </c>
    </row>
    <row r="165" spans="1:27" x14ac:dyDescent="0.35">
      <c r="A165" s="64"/>
      <c r="B165" s="64"/>
      <c r="C165" s="64"/>
      <c r="D165" s="64"/>
      <c r="E165" s="64"/>
      <c r="F165" s="66" t="s">
        <v>1748</v>
      </c>
      <c r="G165" s="64"/>
      <c r="H165" s="67"/>
      <c r="I165" s="64"/>
      <c r="J165" s="64"/>
      <c r="K165" s="68"/>
      <c r="L165" s="68"/>
      <c r="M165" s="68"/>
      <c r="N165" s="68"/>
      <c r="O165" s="64"/>
      <c r="P165" s="64"/>
      <c r="Q165" s="68"/>
      <c r="R165" s="64"/>
      <c r="S165" s="64"/>
      <c r="T165" s="64"/>
      <c r="U165" s="64"/>
      <c r="V165" s="64"/>
      <c r="W165" s="115"/>
      <c r="X165" s="115"/>
      <c r="Z165" s="639">
        <f t="shared" si="4"/>
        <v>0</v>
      </c>
      <c r="AA165" s="67">
        <f t="shared" si="5"/>
        <v>0</v>
      </c>
    </row>
    <row r="166" spans="1:27" x14ac:dyDescent="0.35">
      <c r="A166" s="76"/>
      <c r="B166" s="76"/>
      <c r="C166" s="76"/>
      <c r="D166" s="76"/>
      <c r="E166" s="76"/>
      <c r="F166" s="79" t="s">
        <v>3145</v>
      </c>
      <c r="G166" s="69"/>
      <c r="H166" s="74">
        <v>200000</v>
      </c>
      <c r="I166" s="69"/>
      <c r="J166" s="76"/>
      <c r="K166" s="75">
        <v>1996</v>
      </c>
      <c r="L166" s="119" t="s">
        <v>3146</v>
      </c>
      <c r="M166" s="119"/>
      <c r="N166" s="119" t="s">
        <v>3147</v>
      </c>
      <c r="O166" s="76"/>
      <c r="P166" s="76"/>
      <c r="Q166" s="119"/>
      <c r="R166" s="76"/>
      <c r="S166" s="76"/>
      <c r="T166" s="76"/>
      <c r="U166" s="76"/>
      <c r="V166" s="76"/>
      <c r="W166" s="116"/>
      <c r="X166" s="116"/>
      <c r="Z166" s="639">
        <f t="shared" si="4"/>
        <v>14000.000000000002</v>
      </c>
      <c r="AA166" s="74">
        <f t="shared" si="5"/>
        <v>214000</v>
      </c>
    </row>
    <row r="167" spans="1:27" x14ac:dyDescent="0.35">
      <c r="A167" s="76"/>
      <c r="B167" s="76"/>
      <c r="C167" s="76"/>
      <c r="D167" s="76"/>
      <c r="E167" s="76"/>
      <c r="F167" s="93" t="s">
        <v>994</v>
      </c>
      <c r="G167" s="76"/>
      <c r="H167" s="124">
        <f>SUM(H166)</f>
        <v>200000</v>
      </c>
      <c r="I167" s="76"/>
      <c r="J167" s="69"/>
      <c r="K167" s="119"/>
      <c r="L167" s="119"/>
      <c r="M167" s="119"/>
      <c r="N167" s="119"/>
      <c r="O167" s="76"/>
      <c r="P167" s="76"/>
      <c r="Q167" s="119"/>
      <c r="R167" s="76"/>
      <c r="S167" s="76"/>
      <c r="T167" s="76"/>
      <c r="U167" s="76"/>
      <c r="V167" s="76"/>
      <c r="W167" s="121"/>
      <c r="X167" s="121"/>
      <c r="Z167" s="639">
        <f t="shared" si="4"/>
        <v>14000.000000000002</v>
      </c>
      <c r="AA167" s="124">
        <f t="shared" si="5"/>
        <v>214000</v>
      </c>
    </row>
    <row r="168" spans="1:27" x14ac:dyDescent="0.35">
      <c r="A168" s="64"/>
      <c r="B168" s="64"/>
      <c r="C168" s="64"/>
      <c r="D168" s="64"/>
      <c r="E168" s="64"/>
      <c r="F168" s="66" t="s">
        <v>1944</v>
      </c>
      <c r="G168" s="64"/>
      <c r="H168" s="67"/>
      <c r="I168" s="64"/>
      <c r="J168" s="64"/>
      <c r="K168" s="68"/>
      <c r="L168" s="68"/>
      <c r="M168" s="68"/>
      <c r="N168" s="68"/>
      <c r="O168" s="64"/>
      <c r="P168" s="64"/>
      <c r="Q168" s="68"/>
      <c r="R168" s="64"/>
      <c r="S168" s="64"/>
      <c r="T168" s="64"/>
      <c r="U168" s="64"/>
      <c r="V168" s="64"/>
      <c r="W168" s="115"/>
      <c r="X168" s="115"/>
      <c r="Z168" s="639">
        <f t="shared" si="4"/>
        <v>0</v>
      </c>
      <c r="AA168" s="67">
        <f t="shared" si="5"/>
        <v>0</v>
      </c>
    </row>
    <row r="169" spans="1:27" x14ac:dyDescent="0.35">
      <c r="A169" s="76"/>
      <c r="B169" s="76"/>
      <c r="C169" s="76"/>
      <c r="D169" s="76"/>
      <c r="E169" s="76"/>
      <c r="F169" s="79" t="s">
        <v>3148</v>
      </c>
      <c r="G169" s="76"/>
      <c r="H169" s="118">
        <v>300000</v>
      </c>
      <c r="I169" s="76"/>
      <c r="J169" s="76"/>
      <c r="K169" s="130"/>
      <c r="L169" s="119"/>
      <c r="M169" s="119"/>
      <c r="N169" s="119"/>
      <c r="O169" s="76"/>
      <c r="P169" s="76"/>
      <c r="Q169" s="119"/>
      <c r="R169" s="76"/>
      <c r="S169" s="76"/>
      <c r="T169" s="76"/>
      <c r="U169" s="76"/>
      <c r="V169" s="76"/>
      <c r="W169" s="121"/>
      <c r="X169" s="121"/>
      <c r="Z169" s="639">
        <f t="shared" si="4"/>
        <v>21000.000000000004</v>
      </c>
      <c r="AA169" s="118">
        <f t="shared" si="5"/>
        <v>321000</v>
      </c>
    </row>
    <row r="170" spans="1:27" x14ac:dyDescent="0.35">
      <c r="A170" s="76"/>
      <c r="B170" s="76"/>
      <c r="C170" s="76"/>
      <c r="D170" s="76"/>
      <c r="E170" s="76"/>
      <c r="F170" s="79" t="s">
        <v>3149</v>
      </c>
      <c r="G170" s="76"/>
      <c r="H170" s="118">
        <v>250000</v>
      </c>
      <c r="I170" s="76"/>
      <c r="J170" s="76"/>
      <c r="K170" s="130"/>
      <c r="L170" s="119"/>
      <c r="M170" s="119"/>
      <c r="N170" s="119"/>
      <c r="O170" s="76"/>
      <c r="P170" s="76"/>
      <c r="Q170" s="119"/>
      <c r="R170" s="76"/>
      <c r="S170" s="76"/>
      <c r="T170" s="76"/>
      <c r="U170" s="76"/>
      <c r="V170" s="76"/>
      <c r="W170" s="121"/>
      <c r="X170" s="121"/>
      <c r="Z170" s="639">
        <f t="shared" si="4"/>
        <v>17500</v>
      </c>
      <c r="AA170" s="118">
        <f t="shared" si="5"/>
        <v>267500</v>
      </c>
    </row>
    <row r="171" spans="1:27" x14ac:dyDescent="0.35">
      <c r="A171" s="69"/>
      <c r="B171" s="69"/>
      <c r="C171" s="69"/>
      <c r="D171" s="69"/>
      <c r="E171" s="69"/>
      <c r="F171" s="93" t="s">
        <v>994</v>
      </c>
      <c r="G171" s="69"/>
      <c r="H171" s="87">
        <f>SUM(H169:H170)</f>
        <v>550000</v>
      </c>
      <c r="I171" s="69"/>
      <c r="J171" s="76"/>
      <c r="K171" s="193"/>
      <c r="L171" s="119"/>
      <c r="M171" s="75"/>
      <c r="N171" s="75"/>
      <c r="O171" s="69"/>
      <c r="P171" s="76"/>
      <c r="Q171" s="75"/>
      <c r="R171" s="69"/>
      <c r="S171" s="69"/>
      <c r="T171" s="69"/>
      <c r="U171" s="69"/>
      <c r="V171" s="69"/>
      <c r="W171" s="116"/>
      <c r="X171" s="116"/>
      <c r="Z171" s="639">
        <f t="shared" si="4"/>
        <v>38500.000000000007</v>
      </c>
      <c r="AA171" s="87">
        <f t="shared" si="5"/>
        <v>588500</v>
      </c>
    </row>
    <row r="172" spans="1:27" x14ac:dyDescent="0.35">
      <c r="A172" s="64"/>
      <c r="B172" s="64"/>
      <c r="C172" s="64"/>
      <c r="D172" s="64"/>
      <c r="E172" s="64"/>
      <c r="F172" s="96" t="s">
        <v>1945</v>
      </c>
      <c r="G172" s="64"/>
      <c r="H172" s="67"/>
      <c r="I172" s="64"/>
      <c r="J172" s="64"/>
      <c r="K172" s="68"/>
      <c r="L172" s="68"/>
      <c r="M172" s="68"/>
      <c r="N172" s="68"/>
      <c r="O172" s="64"/>
      <c r="P172" s="64"/>
      <c r="Q172" s="68"/>
      <c r="R172" s="64"/>
      <c r="S172" s="64"/>
      <c r="T172" s="64"/>
      <c r="U172" s="64"/>
      <c r="V172" s="64"/>
      <c r="W172" s="115"/>
      <c r="X172" s="115"/>
      <c r="Z172" s="639">
        <f t="shared" si="4"/>
        <v>0</v>
      </c>
      <c r="AA172" s="67">
        <f t="shared" si="5"/>
        <v>0</v>
      </c>
    </row>
    <row r="173" spans="1:27" x14ac:dyDescent="0.35">
      <c r="A173" s="69"/>
      <c r="B173" s="69"/>
      <c r="C173" s="69"/>
      <c r="D173" s="69"/>
      <c r="E173" s="69"/>
      <c r="F173" s="79" t="s">
        <v>3150</v>
      </c>
      <c r="G173" s="69"/>
      <c r="H173" s="74">
        <v>400000</v>
      </c>
      <c r="I173" s="69"/>
      <c r="J173" s="69" t="s">
        <v>1147</v>
      </c>
      <c r="K173" s="75"/>
      <c r="L173" s="75" t="s">
        <v>3151</v>
      </c>
      <c r="M173" s="131"/>
      <c r="N173" s="75">
        <v>380</v>
      </c>
      <c r="O173" s="69"/>
      <c r="P173" s="69" t="s">
        <v>3152</v>
      </c>
      <c r="Q173" s="75" t="s">
        <v>1066</v>
      </c>
      <c r="R173" s="69"/>
      <c r="S173" s="69"/>
      <c r="T173" s="69"/>
      <c r="U173" s="69"/>
      <c r="V173" s="69"/>
      <c r="W173" s="116"/>
      <c r="X173" s="116"/>
      <c r="Z173" s="639">
        <f t="shared" si="4"/>
        <v>28000.000000000004</v>
      </c>
      <c r="AA173" s="74">
        <f t="shared" si="5"/>
        <v>428000</v>
      </c>
    </row>
    <row r="174" spans="1:27" x14ac:dyDescent="0.35">
      <c r="A174" s="69"/>
      <c r="B174" s="69"/>
      <c r="C174" s="69"/>
      <c r="D174" s="69"/>
      <c r="E174" s="69"/>
      <c r="F174" s="79" t="s">
        <v>3153</v>
      </c>
      <c r="G174" s="69"/>
      <c r="H174" s="74">
        <v>400000</v>
      </c>
      <c r="I174" s="69"/>
      <c r="J174" s="69" t="s">
        <v>1214</v>
      </c>
      <c r="K174" s="75"/>
      <c r="L174" s="75" t="s">
        <v>3154</v>
      </c>
      <c r="M174" s="75" t="s">
        <v>3155</v>
      </c>
      <c r="N174" s="75"/>
      <c r="O174" s="69"/>
      <c r="P174" s="69" t="s">
        <v>2386</v>
      </c>
      <c r="Q174" s="75" t="s">
        <v>1066</v>
      </c>
      <c r="R174" s="69"/>
      <c r="S174" s="69"/>
      <c r="T174" s="69"/>
      <c r="U174" s="69"/>
      <c r="V174" s="69"/>
      <c r="W174" s="116"/>
      <c r="X174" s="116"/>
      <c r="Z174" s="639">
        <f t="shared" si="4"/>
        <v>28000.000000000004</v>
      </c>
      <c r="AA174" s="74">
        <f t="shared" si="5"/>
        <v>428000</v>
      </c>
    </row>
    <row r="175" spans="1:27" x14ac:dyDescent="0.35">
      <c r="A175" s="69"/>
      <c r="B175" s="69"/>
      <c r="C175" s="69"/>
      <c r="D175" s="69"/>
      <c r="E175" s="69"/>
      <c r="F175" s="79" t="s">
        <v>3156</v>
      </c>
      <c r="G175" s="69"/>
      <c r="H175" s="74">
        <v>400000</v>
      </c>
      <c r="I175" s="69"/>
      <c r="J175" s="69" t="s">
        <v>3157</v>
      </c>
      <c r="K175" s="75"/>
      <c r="L175" s="75" t="s">
        <v>3158</v>
      </c>
      <c r="M175" s="131" t="s">
        <v>3159</v>
      </c>
      <c r="N175" s="75"/>
      <c r="O175" s="69"/>
      <c r="P175" s="69" t="s">
        <v>3160</v>
      </c>
      <c r="Q175" s="75" t="s">
        <v>3161</v>
      </c>
      <c r="R175" s="69"/>
      <c r="S175" s="69"/>
      <c r="T175" s="69"/>
      <c r="U175" s="69"/>
      <c r="V175" s="69"/>
      <c r="W175" s="116"/>
      <c r="X175" s="116"/>
      <c r="Z175" s="639">
        <f t="shared" si="4"/>
        <v>28000.000000000004</v>
      </c>
      <c r="AA175" s="74">
        <f t="shared" si="5"/>
        <v>428000</v>
      </c>
    </row>
    <row r="176" spans="1:27" x14ac:dyDescent="0.35">
      <c r="A176" s="69"/>
      <c r="B176" s="69"/>
      <c r="C176" s="69"/>
      <c r="D176" s="69"/>
      <c r="E176" s="69"/>
      <c r="F176" s="93" t="s">
        <v>994</v>
      </c>
      <c r="G176" s="69"/>
      <c r="H176" s="87">
        <f>SUM(H173:H175)</f>
        <v>1200000</v>
      </c>
      <c r="I176" s="69"/>
      <c r="J176" s="69"/>
      <c r="K176" s="75"/>
      <c r="L176" s="75"/>
      <c r="M176" s="131"/>
      <c r="N176" s="75"/>
      <c r="O176" s="69"/>
      <c r="P176" s="69"/>
      <c r="Q176" s="75"/>
      <c r="R176" s="69"/>
      <c r="S176" s="69"/>
      <c r="T176" s="69"/>
      <c r="U176" s="69"/>
      <c r="V176" s="69"/>
      <c r="W176" s="116"/>
      <c r="X176" s="116"/>
      <c r="Z176" s="639">
        <f t="shared" si="4"/>
        <v>84000.000000000015</v>
      </c>
      <c r="AA176" s="87">
        <f t="shared" si="5"/>
        <v>1284000</v>
      </c>
    </row>
    <row r="177" spans="1:27" x14ac:dyDescent="0.35">
      <c r="A177" s="64"/>
      <c r="B177" s="64"/>
      <c r="C177" s="64"/>
      <c r="D177" s="64"/>
      <c r="E177" s="64"/>
      <c r="F177" s="96" t="s">
        <v>1590</v>
      </c>
      <c r="G177" s="64"/>
      <c r="H177" s="67"/>
      <c r="I177" s="64"/>
      <c r="J177" s="64"/>
      <c r="K177" s="68"/>
      <c r="L177" s="68"/>
      <c r="M177" s="68"/>
      <c r="N177" s="68"/>
      <c r="O177" s="64"/>
      <c r="P177" s="64"/>
      <c r="Q177" s="68"/>
      <c r="R177" s="64"/>
      <c r="S177" s="64"/>
      <c r="T177" s="64"/>
      <c r="U177" s="64"/>
      <c r="V177" s="64"/>
      <c r="W177" s="115"/>
      <c r="X177" s="115"/>
      <c r="Z177" s="639">
        <f t="shared" si="4"/>
        <v>0</v>
      </c>
      <c r="AA177" s="67">
        <f t="shared" si="5"/>
        <v>0</v>
      </c>
    </row>
    <row r="178" spans="1:27" x14ac:dyDescent="0.35">
      <c r="A178" s="76"/>
      <c r="B178" s="76"/>
      <c r="C178" s="76"/>
      <c r="D178" s="76"/>
      <c r="E178" s="76"/>
      <c r="F178" s="76" t="s">
        <v>3162</v>
      </c>
      <c r="G178" s="76"/>
      <c r="H178" s="118">
        <v>200000</v>
      </c>
      <c r="I178" s="76"/>
      <c r="J178" s="76" t="s">
        <v>1230</v>
      </c>
      <c r="K178" s="119"/>
      <c r="L178" s="119" t="s">
        <v>3163</v>
      </c>
      <c r="M178" s="119" t="s">
        <v>3164</v>
      </c>
      <c r="N178" s="119"/>
      <c r="O178" s="76"/>
      <c r="P178" s="76"/>
      <c r="Q178" s="119"/>
      <c r="R178" s="76"/>
      <c r="S178" s="76"/>
      <c r="T178" s="76"/>
      <c r="U178" s="76"/>
      <c r="V178" s="76"/>
      <c r="W178" s="121"/>
      <c r="X178" s="121"/>
      <c r="Z178" s="639">
        <f t="shared" si="4"/>
        <v>14000.000000000002</v>
      </c>
      <c r="AA178" s="118">
        <f t="shared" si="5"/>
        <v>214000</v>
      </c>
    </row>
    <row r="179" spans="1:27" x14ac:dyDescent="0.35">
      <c r="B179" s="76"/>
      <c r="C179" s="76"/>
      <c r="D179" s="76"/>
      <c r="E179" s="76"/>
      <c r="F179" s="76" t="s">
        <v>3165</v>
      </c>
      <c r="G179" s="76"/>
      <c r="H179" s="118">
        <v>200000</v>
      </c>
      <c r="I179" s="76"/>
      <c r="J179" s="76" t="s">
        <v>3166</v>
      </c>
      <c r="K179" s="76"/>
      <c r="L179" s="76" t="s">
        <v>3167</v>
      </c>
      <c r="M179" s="76"/>
      <c r="N179" s="76"/>
      <c r="O179" s="76"/>
      <c r="P179" s="76" t="s">
        <v>3168</v>
      </c>
      <c r="Q179" s="76"/>
      <c r="R179" s="76"/>
      <c r="S179" s="76"/>
      <c r="T179" s="76"/>
      <c r="U179" s="76"/>
      <c r="V179" s="76"/>
      <c r="W179" s="121"/>
      <c r="X179" s="121"/>
      <c r="Z179" s="639">
        <f t="shared" si="4"/>
        <v>14000.000000000002</v>
      </c>
      <c r="AA179" s="118">
        <f t="shared" si="5"/>
        <v>214000</v>
      </c>
    </row>
    <row r="180" spans="1:27" x14ac:dyDescent="0.35">
      <c r="B180" s="76"/>
      <c r="C180" s="76"/>
      <c r="D180" s="76"/>
      <c r="E180" s="76"/>
      <c r="F180" s="76" t="s">
        <v>3169</v>
      </c>
      <c r="G180" s="76"/>
      <c r="H180" s="118">
        <v>200000</v>
      </c>
      <c r="I180" s="76"/>
      <c r="J180" s="76" t="s">
        <v>1230</v>
      </c>
      <c r="K180" s="76"/>
      <c r="L180" s="76" t="s">
        <v>3170</v>
      </c>
      <c r="M180" s="76" t="s">
        <v>3171</v>
      </c>
      <c r="N180" s="76"/>
      <c r="O180" s="76"/>
      <c r="P180" s="76"/>
      <c r="Q180" s="76"/>
      <c r="R180" s="76"/>
      <c r="S180" s="76"/>
      <c r="T180" s="76"/>
      <c r="U180" s="76"/>
      <c r="V180" s="76"/>
      <c r="W180" s="121"/>
      <c r="X180" s="121"/>
      <c r="Z180" s="639">
        <f t="shared" si="4"/>
        <v>14000.000000000002</v>
      </c>
      <c r="AA180" s="118">
        <f t="shared" si="5"/>
        <v>214000</v>
      </c>
    </row>
    <row r="181" spans="1:27" x14ac:dyDescent="0.35">
      <c r="F181" s="93" t="s">
        <v>994</v>
      </c>
      <c r="G181" s="69"/>
      <c r="H181" s="87">
        <f>SUM(H178:H180)</f>
        <v>600000</v>
      </c>
      <c r="Z181" s="639">
        <f t="shared" si="4"/>
        <v>42000.000000000007</v>
      </c>
      <c r="AA181" s="87">
        <f t="shared" si="5"/>
        <v>642000</v>
      </c>
    </row>
    <row r="182" spans="1:27" x14ac:dyDescent="0.35">
      <c r="F182" s="93" t="s">
        <v>894</v>
      </c>
      <c r="G182" s="69"/>
      <c r="H182" s="87">
        <f>SUM(H5:H181)/2</f>
        <v>109000000</v>
      </c>
      <c r="Z182" s="639">
        <f t="shared" si="4"/>
        <v>7630000.0000000009</v>
      </c>
      <c r="AA182" s="87">
        <f t="shared" si="5"/>
        <v>116630000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AA187"/>
  <sheetViews>
    <sheetView topLeftCell="F1" workbookViewId="0">
      <selection activeCell="Z1" sqref="H1:Z1048576"/>
    </sheetView>
  </sheetViews>
  <sheetFormatPr defaultColWidth="15.7265625" defaultRowHeight="15.5" x14ac:dyDescent="0.35"/>
  <cols>
    <col min="1" max="1" width="14.453125" style="100" hidden="1" customWidth="1"/>
    <col min="2" max="2" width="35.7265625" style="100" hidden="1" customWidth="1"/>
    <col min="3" max="3" width="19.54296875" style="100" hidden="1" customWidth="1"/>
    <col min="4" max="4" width="21.54296875" style="100" hidden="1" customWidth="1"/>
    <col min="5" max="5" width="31.453125" style="100" hidden="1" customWidth="1"/>
    <col min="6" max="6" width="69.6328125" style="100" customWidth="1"/>
    <col min="7" max="7" width="23.7265625" style="100" hidden="1" customWidth="1"/>
    <col min="8" max="8" width="23.7265625" style="135" hidden="1" customWidth="1"/>
    <col min="9" max="9" width="14.453125" style="100" hidden="1" customWidth="1"/>
    <col min="10" max="10" width="17.08984375" style="100" hidden="1" customWidth="1"/>
    <col min="11" max="11" width="16" style="100" hidden="1" customWidth="1"/>
    <col min="12" max="12" width="26.7265625" style="100" hidden="1" customWidth="1"/>
    <col min="13" max="14" width="17.7265625" style="100" hidden="1" customWidth="1"/>
    <col min="15" max="15" width="22.81640625" style="100" hidden="1" customWidth="1"/>
    <col min="16" max="16" width="16.1796875" style="100" hidden="1" customWidth="1"/>
    <col min="17" max="17" width="15.453125" style="100" hidden="1" customWidth="1"/>
    <col min="18" max="18" width="10.453125" style="100" hidden="1" customWidth="1"/>
    <col min="19" max="19" width="15.54296875" style="100" hidden="1" customWidth="1"/>
    <col min="20" max="20" width="24.453125" style="100" hidden="1" customWidth="1"/>
    <col min="21" max="21" width="40.54296875" style="100" hidden="1" customWidth="1"/>
    <col min="22" max="22" width="26.453125" style="100" hidden="1" customWidth="1"/>
    <col min="23" max="23" width="30" style="100" hidden="1" customWidth="1"/>
    <col min="24" max="24" width="31" style="100" hidden="1" customWidth="1"/>
    <col min="25" max="26" width="0" style="100" hidden="1" customWidth="1"/>
    <col min="27" max="27" width="23.7265625" style="135" customWidth="1"/>
    <col min="28" max="16384" width="15.7265625" style="100"/>
  </cols>
  <sheetData>
    <row r="1" spans="1:27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AA1" s="47"/>
    </row>
    <row r="2" spans="1:27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195" t="s">
        <v>924</v>
      </c>
      <c r="W2" s="51" t="s">
        <v>925</v>
      </c>
      <c r="X2" s="674"/>
      <c r="AA2" s="634" t="s">
        <v>24303</v>
      </c>
    </row>
    <row r="3" spans="1:27" x14ac:dyDescent="0.35">
      <c r="A3" s="106"/>
      <c r="B3" s="106"/>
      <c r="C3" s="106"/>
      <c r="D3" s="107"/>
      <c r="E3" s="57" t="s">
        <v>3172</v>
      </c>
      <c r="F3" s="106"/>
      <c r="G3" s="57"/>
      <c r="H3" s="108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AA3" s="108"/>
    </row>
    <row r="4" spans="1:27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Z4" s="638">
        <v>7.0000000000000007E-2</v>
      </c>
      <c r="AA4" s="67"/>
    </row>
    <row r="5" spans="1:27" x14ac:dyDescent="0.35">
      <c r="A5" s="143"/>
      <c r="B5" s="196" t="s">
        <v>3173</v>
      </c>
      <c r="C5" s="196" t="s">
        <v>3174</v>
      </c>
      <c r="D5" s="196" t="s">
        <v>3175</v>
      </c>
      <c r="E5" s="196" t="s">
        <v>3176</v>
      </c>
      <c r="F5" s="143" t="s">
        <v>3177</v>
      </c>
      <c r="G5" s="69" t="s">
        <v>2249</v>
      </c>
      <c r="H5" s="74">
        <v>600000</v>
      </c>
      <c r="I5" s="69" t="s">
        <v>2249</v>
      </c>
      <c r="J5" s="69" t="s">
        <v>2394</v>
      </c>
      <c r="K5" s="75">
        <v>2009</v>
      </c>
      <c r="L5" s="75" t="s">
        <v>3178</v>
      </c>
      <c r="M5" s="75" t="s">
        <v>3179</v>
      </c>
      <c r="N5" s="69" t="s">
        <v>2249</v>
      </c>
      <c r="O5" s="69" t="s">
        <v>937</v>
      </c>
      <c r="P5" s="69" t="s">
        <v>967</v>
      </c>
      <c r="Q5" s="75" t="s">
        <v>2882</v>
      </c>
      <c r="R5" s="69"/>
      <c r="S5" s="69" t="s">
        <v>2879</v>
      </c>
      <c r="T5" s="69" t="s">
        <v>2249</v>
      </c>
      <c r="U5" s="69" t="s">
        <v>2249</v>
      </c>
      <c r="V5" s="69" t="s">
        <v>2249</v>
      </c>
      <c r="W5" s="116" t="s">
        <v>940</v>
      </c>
      <c r="X5" s="76"/>
      <c r="Z5" s="639">
        <f>H5*Z$4</f>
        <v>42000.000000000007</v>
      </c>
      <c r="AA5" s="74">
        <f>H5+Z5</f>
        <v>642000</v>
      </c>
    </row>
    <row r="6" spans="1:27" x14ac:dyDescent="0.35">
      <c r="A6" s="143"/>
      <c r="B6" s="143"/>
      <c r="C6" s="143"/>
      <c r="D6" s="143"/>
      <c r="E6" s="143"/>
      <c r="F6" s="143" t="s">
        <v>3180</v>
      </c>
      <c r="G6" s="69" t="s">
        <v>2249</v>
      </c>
      <c r="H6" s="74">
        <v>600000</v>
      </c>
      <c r="I6" s="69" t="s">
        <v>2249</v>
      </c>
      <c r="J6" s="69" t="s">
        <v>2394</v>
      </c>
      <c r="K6" s="75">
        <v>2009</v>
      </c>
      <c r="L6" s="75" t="s">
        <v>3181</v>
      </c>
      <c r="M6" s="75" t="s">
        <v>3182</v>
      </c>
      <c r="N6" s="69" t="s">
        <v>2249</v>
      </c>
      <c r="O6" s="69" t="s">
        <v>937</v>
      </c>
      <c r="P6" s="69" t="s">
        <v>938</v>
      </c>
      <c r="Q6" s="75" t="s">
        <v>2882</v>
      </c>
      <c r="R6" s="69"/>
      <c r="S6" s="69" t="s">
        <v>2879</v>
      </c>
      <c r="T6" s="69" t="s">
        <v>2249</v>
      </c>
      <c r="U6" s="69" t="s">
        <v>2249</v>
      </c>
      <c r="V6" s="69" t="s">
        <v>2249</v>
      </c>
      <c r="W6" s="116" t="s">
        <v>940</v>
      </c>
      <c r="X6" s="76"/>
      <c r="Z6" s="639">
        <f t="shared" ref="Z6:Z69" si="0">H6*Z$4</f>
        <v>42000.000000000007</v>
      </c>
      <c r="AA6" s="74">
        <f t="shared" ref="AA6:AA69" si="1">H6+Z6</f>
        <v>642000</v>
      </c>
    </row>
    <row r="7" spans="1:27" x14ac:dyDescent="0.35">
      <c r="A7" s="143"/>
      <c r="B7" s="143"/>
      <c r="C7" s="143"/>
      <c r="D7" s="143"/>
      <c r="E7" s="143"/>
      <c r="F7" s="143" t="s">
        <v>3183</v>
      </c>
      <c r="G7" s="69" t="s">
        <v>2249</v>
      </c>
      <c r="H7" s="74">
        <v>600000</v>
      </c>
      <c r="I7" s="69" t="s">
        <v>2249</v>
      </c>
      <c r="J7" s="69" t="s">
        <v>2394</v>
      </c>
      <c r="K7" s="75">
        <v>2009</v>
      </c>
      <c r="L7" s="75" t="s">
        <v>3181</v>
      </c>
      <c r="M7" s="75" t="s">
        <v>3184</v>
      </c>
      <c r="N7" s="69" t="s">
        <v>2249</v>
      </c>
      <c r="O7" s="69" t="s">
        <v>937</v>
      </c>
      <c r="P7" s="69" t="s">
        <v>938</v>
      </c>
      <c r="Q7" s="75" t="s">
        <v>2882</v>
      </c>
      <c r="R7" s="69"/>
      <c r="S7" s="69" t="s">
        <v>2879</v>
      </c>
      <c r="T7" s="69" t="s">
        <v>2249</v>
      </c>
      <c r="U7" s="69" t="s">
        <v>2249</v>
      </c>
      <c r="V7" s="69" t="s">
        <v>2249</v>
      </c>
      <c r="W7" s="116" t="s">
        <v>940</v>
      </c>
      <c r="X7" s="76"/>
      <c r="Z7" s="639">
        <f t="shared" si="0"/>
        <v>42000.000000000007</v>
      </c>
      <c r="AA7" s="74">
        <f t="shared" si="1"/>
        <v>642000</v>
      </c>
    </row>
    <row r="8" spans="1:27" x14ac:dyDescent="0.35">
      <c r="A8" s="143"/>
      <c r="B8" s="143"/>
      <c r="C8" s="143"/>
      <c r="D8" s="143"/>
      <c r="E8" s="143"/>
      <c r="F8" s="143" t="s">
        <v>3185</v>
      </c>
      <c r="G8" s="69" t="s">
        <v>2249</v>
      </c>
      <c r="H8" s="74">
        <v>600000</v>
      </c>
      <c r="I8" s="69" t="s">
        <v>2249</v>
      </c>
      <c r="J8" s="69" t="s">
        <v>2394</v>
      </c>
      <c r="K8" s="75">
        <v>2009</v>
      </c>
      <c r="L8" s="75" t="s">
        <v>3181</v>
      </c>
      <c r="M8" s="75" t="s">
        <v>3186</v>
      </c>
      <c r="N8" s="69" t="s">
        <v>2249</v>
      </c>
      <c r="O8" s="69" t="s">
        <v>937</v>
      </c>
      <c r="P8" s="69" t="s">
        <v>938</v>
      </c>
      <c r="Q8" s="75" t="s">
        <v>2882</v>
      </c>
      <c r="R8" s="69"/>
      <c r="S8" s="69" t="s">
        <v>2879</v>
      </c>
      <c r="T8" s="69" t="s">
        <v>2249</v>
      </c>
      <c r="U8" s="69" t="s">
        <v>2249</v>
      </c>
      <c r="V8" s="69" t="s">
        <v>2249</v>
      </c>
      <c r="W8" s="116" t="s">
        <v>940</v>
      </c>
      <c r="X8" s="76"/>
      <c r="Z8" s="639">
        <f t="shared" si="0"/>
        <v>42000.000000000007</v>
      </c>
      <c r="AA8" s="74">
        <f t="shared" si="1"/>
        <v>642000</v>
      </c>
    </row>
    <row r="9" spans="1:27" x14ac:dyDescent="0.35">
      <c r="A9" s="143"/>
      <c r="B9" s="143"/>
      <c r="C9" s="143"/>
      <c r="D9" s="143"/>
      <c r="E9" s="143"/>
      <c r="F9" s="143" t="s">
        <v>3187</v>
      </c>
      <c r="G9" s="69" t="s">
        <v>2249</v>
      </c>
      <c r="H9" s="74">
        <v>600000</v>
      </c>
      <c r="I9" s="69" t="s">
        <v>2249</v>
      </c>
      <c r="J9" s="69" t="s">
        <v>2394</v>
      </c>
      <c r="K9" s="75">
        <v>2009</v>
      </c>
      <c r="L9" s="75" t="s">
        <v>3181</v>
      </c>
      <c r="M9" s="75" t="s">
        <v>3188</v>
      </c>
      <c r="N9" s="69" t="s">
        <v>2249</v>
      </c>
      <c r="O9" s="69" t="s">
        <v>937</v>
      </c>
      <c r="P9" s="69" t="s">
        <v>938</v>
      </c>
      <c r="Q9" s="75" t="s">
        <v>2882</v>
      </c>
      <c r="R9" s="69"/>
      <c r="S9" s="69" t="s">
        <v>2879</v>
      </c>
      <c r="T9" s="69" t="s">
        <v>2249</v>
      </c>
      <c r="U9" s="69" t="s">
        <v>2249</v>
      </c>
      <c r="V9" s="69" t="s">
        <v>2249</v>
      </c>
      <c r="W9" s="116" t="s">
        <v>940</v>
      </c>
      <c r="X9" s="76"/>
      <c r="Z9" s="639">
        <f t="shared" si="0"/>
        <v>42000.000000000007</v>
      </c>
      <c r="AA9" s="74">
        <f t="shared" si="1"/>
        <v>642000</v>
      </c>
    </row>
    <row r="10" spans="1:27" x14ac:dyDescent="0.35">
      <c r="A10" s="143"/>
      <c r="B10" s="143"/>
      <c r="C10" s="143"/>
      <c r="D10" s="143"/>
      <c r="E10" s="143"/>
      <c r="F10" s="143" t="s">
        <v>3189</v>
      </c>
      <c r="G10" s="69" t="s">
        <v>2249</v>
      </c>
      <c r="H10" s="74">
        <v>600000</v>
      </c>
      <c r="I10" s="69" t="s">
        <v>2249</v>
      </c>
      <c r="J10" s="69" t="s">
        <v>2394</v>
      </c>
      <c r="K10" s="75">
        <v>2009</v>
      </c>
      <c r="L10" s="75" t="s">
        <v>3181</v>
      </c>
      <c r="M10" s="75" t="s">
        <v>3190</v>
      </c>
      <c r="N10" s="69" t="s">
        <v>2249</v>
      </c>
      <c r="O10" s="69" t="s">
        <v>937</v>
      </c>
      <c r="P10" s="69" t="s">
        <v>938</v>
      </c>
      <c r="Q10" s="75" t="s">
        <v>2882</v>
      </c>
      <c r="R10" s="69"/>
      <c r="S10" s="69" t="s">
        <v>2879</v>
      </c>
      <c r="T10" s="69" t="s">
        <v>2249</v>
      </c>
      <c r="U10" s="69" t="s">
        <v>2249</v>
      </c>
      <c r="V10" s="69" t="s">
        <v>2249</v>
      </c>
      <c r="W10" s="116" t="s">
        <v>940</v>
      </c>
      <c r="X10" s="76"/>
      <c r="Z10" s="639">
        <f t="shared" si="0"/>
        <v>42000.000000000007</v>
      </c>
      <c r="AA10" s="74">
        <f t="shared" si="1"/>
        <v>642000</v>
      </c>
    </row>
    <row r="11" spans="1:27" x14ac:dyDescent="0.35">
      <c r="A11" s="143"/>
      <c r="B11" s="143"/>
      <c r="C11" s="143"/>
      <c r="D11" s="143"/>
      <c r="E11" s="143"/>
      <c r="F11" s="143" t="s">
        <v>3191</v>
      </c>
      <c r="G11" s="69" t="s">
        <v>2249</v>
      </c>
      <c r="H11" s="74">
        <v>650000</v>
      </c>
      <c r="I11" s="69" t="s">
        <v>2249</v>
      </c>
      <c r="J11" s="69" t="s">
        <v>2394</v>
      </c>
      <c r="K11" s="75">
        <v>2009</v>
      </c>
      <c r="L11" s="75" t="s">
        <v>3181</v>
      </c>
      <c r="M11" s="75" t="s">
        <v>3192</v>
      </c>
      <c r="N11" s="69" t="s">
        <v>2249</v>
      </c>
      <c r="O11" s="69" t="s">
        <v>937</v>
      </c>
      <c r="P11" s="69" t="s">
        <v>938</v>
      </c>
      <c r="Q11" s="75" t="s">
        <v>2882</v>
      </c>
      <c r="R11" s="69"/>
      <c r="S11" s="69" t="s">
        <v>2879</v>
      </c>
      <c r="T11" s="69" t="s">
        <v>2249</v>
      </c>
      <c r="U11" s="69" t="s">
        <v>2249</v>
      </c>
      <c r="V11" s="69" t="s">
        <v>2249</v>
      </c>
      <c r="W11" s="116" t="s">
        <v>940</v>
      </c>
      <c r="X11" s="76"/>
      <c r="Z11" s="639">
        <f t="shared" si="0"/>
        <v>45500.000000000007</v>
      </c>
      <c r="AA11" s="74">
        <f t="shared" si="1"/>
        <v>695500</v>
      </c>
    </row>
    <row r="12" spans="1:27" x14ac:dyDescent="0.35">
      <c r="A12" s="143"/>
      <c r="B12" s="143"/>
      <c r="C12" s="143"/>
      <c r="D12" s="143"/>
      <c r="E12" s="143"/>
      <c r="F12" s="143" t="s">
        <v>3193</v>
      </c>
      <c r="G12" s="69" t="s">
        <v>2249</v>
      </c>
      <c r="H12" s="74">
        <v>600000</v>
      </c>
      <c r="I12" s="69" t="s">
        <v>2249</v>
      </c>
      <c r="J12" s="69" t="s">
        <v>2394</v>
      </c>
      <c r="K12" s="75">
        <v>2009</v>
      </c>
      <c r="L12" s="75" t="s">
        <v>3181</v>
      </c>
      <c r="M12" s="75" t="s">
        <v>3194</v>
      </c>
      <c r="N12" s="69" t="s">
        <v>2249</v>
      </c>
      <c r="O12" s="69" t="s">
        <v>937</v>
      </c>
      <c r="P12" s="69" t="s">
        <v>938</v>
      </c>
      <c r="Q12" s="75" t="s">
        <v>2882</v>
      </c>
      <c r="R12" s="69"/>
      <c r="S12" s="69" t="s">
        <v>2879</v>
      </c>
      <c r="T12" s="69" t="s">
        <v>2249</v>
      </c>
      <c r="U12" s="69" t="s">
        <v>2249</v>
      </c>
      <c r="V12" s="69" t="s">
        <v>2249</v>
      </c>
      <c r="W12" s="116" t="s">
        <v>940</v>
      </c>
      <c r="X12" s="76"/>
      <c r="Z12" s="639">
        <f t="shared" si="0"/>
        <v>42000.000000000007</v>
      </c>
      <c r="AA12" s="74">
        <f t="shared" si="1"/>
        <v>642000</v>
      </c>
    </row>
    <row r="13" spans="1:27" x14ac:dyDescent="0.35">
      <c r="A13" s="143"/>
      <c r="B13" s="143"/>
      <c r="C13" s="143"/>
      <c r="D13" s="143"/>
      <c r="E13" s="143"/>
      <c r="F13" s="143" t="s">
        <v>3195</v>
      </c>
      <c r="G13" s="69" t="s">
        <v>2249</v>
      </c>
      <c r="H13" s="74">
        <v>650000</v>
      </c>
      <c r="I13" s="69" t="s">
        <v>2249</v>
      </c>
      <c r="J13" s="69" t="s">
        <v>2394</v>
      </c>
      <c r="K13" s="75">
        <v>2009</v>
      </c>
      <c r="L13" s="75" t="s">
        <v>3178</v>
      </c>
      <c r="M13" s="75" t="s">
        <v>3196</v>
      </c>
      <c r="N13" s="69" t="s">
        <v>2249</v>
      </c>
      <c r="O13" s="69" t="s">
        <v>937</v>
      </c>
      <c r="P13" s="69" t="s">
        <v>967</v>
      </c>
      <c r="Q13" s="75" t="s">
        <v>2882</v>
      </c>
      <c r="R13" s="69"/>
      <c r="S13" s="69" t="s">
        <v>2879</v>
      </c>
      <c r="T13" s="69" t="s">
        <v>2249</v>
      </c>
      <c r="U13" s="69" t="s">
        <v>2249</v>
      </c>
      <c r="V13" s="69" t="s">
        <v>2249</v>
      </c>
      <c r="W13" s="116" t="s">
        <v>940</v>
      </c>
      <c r="X13" s="76"/>
      <c r="Z13" s="639">
        <f t="shared" si="0"/>
        <v>45500.000000000007</v>
      </c>
      <c r="AA13" s="74">
        <f t="shared" si="1"/>
        <v>695500</v>
      </c>
    </row>
    <row r="14" spans="1:27" x14ac:dyDescent="0.35">
      <c r="A14" s="143"/>
      <c r="B14" s="143"/>
      <c r="C14" s="143"/>
      <c r="D14" s="143"/>
      <c r="E14" s="143"/>
      <c r="F14" s="143" t="s">
        <v>3197</v>
      </c>
      <c r="G14" s="69" t="s">
        <v>2249</v>
      </c>
      <c r="H14" s="74">
        <v>650000</v>
      </c>
      <c r="I14" s="69" t="s">
        <v>2249</v>
      </c>
      <c r="J14" s="69" t="s">
        <v>2394</v>
      </c>
      <c r="K14" s="75">
        <v>2009</v>
      </c>
      <c r="L14" s="75" t="s">
        <v>3181</v>
      </c>
      <c r="M14" s="75" t="s">
        <v>3198</v>
      </c>
      <c r="N14" s="69" t="s">
        <v>2249</v>
      </c>
      <c r="O14" s="69" t="s">
        <v>937</v>
      </c>
      <c r="P14" s="69" t="s">
        <v>938</v>
      </c>
      <c r="Q14" s="75" t="s">
        <v>2882</v>
      </c>
      <c r="R14" s="69"/>
      <c r="S14" s="69" t="s">
        <v>2879</v>
      </c>
      <c r="T14" s="69" t="s">
        <v>2249</v>
      </c>
      <c r="U14" s="69" t="s">
        <v>2249</v>
      </c>
      <c r="V14" s="69" t="s">
        <v>2249</v>
      </c>
      <c r="W14" s="116" t="s">
        <v>940</v>
      </c>
      <c r="X14" s="76"/>
      <c r="Z14" s="639">
        <f t="shared" si="0"/>
        <v>45500.000000000007</v>
      </c>
      <c r="AA14" s="74">
        <f t="shared" si="1"/>
        <v>695500</v>
      </c>
    </row>
    <row r="15" spans="1:27" x14ac:dyDescent="0.35">
      <c r="A15" s="42"/>
      <c r="B15" s="42"/>
      <c r="C15" s="42"/>
      <c r="D15" s="42"/>
      <c r="E15" s="42"/>
      <c r="F15" s="143" t="s">
        <v>3199</v>
      </c>
      <c r="G15" s="69" t="s">
        <v>2249</v>
      </c>
      <c r="H15" s="74">
        <v>600000</v>
      </c>
      <c r="I15" s="69" t="s">
        <v>2249</v>
      </c>
      <c r="J15" s="69" t="s">
        <v>2394</v>
      </c>
      <c r="K15" s="75">
        <v>2009</v>
      </c>
      <c r="L15" s="79" t="s">
        <v>3181</v>
      </c>
      <c r="M15" s="79" t="s">
        <v>3200</v>
      </c>
      <c r="N15" s="69" t="s">
        <v>2249</v>
      </c>
      <c r="O15" s="69" t="s">
        <v>937</v>
      </c>
      <c r="P15" s="69" t="s">
        <v>938</v>
      </c>
      <c r="Q15" s="75" t="s">
        <v>2882</v>
      </c>
      <c r="R15" s="69"/>
      <c r="S15" s="69" t="s">
        <v>2879</v>
      </c>
      <c r="T15" s="69" t="s">
        <v>2249</v>
      </c>
      <c r="U15" s="69" t="s">
        <v>2249</v>
      </c>
      <c r="V15" s="69" t="s">
        <v>2249</v>
      </c>
      <c r="W15" s="116" t="s">
        <v>940</v>
      </c>
      <c r="X15" s="76"/>
      <c r="Z15" s="639">
        <f t="shared" si="0"/>
        <v>42000.000000000007</v>
      </c>
      <c r="AA15" s="74">
        <f t="shared" si="1"/>
        <v>642000</v>
      </c>
    </row>
    <row r="16" spans="1:27" x14ac:dyDescent="0.35">
      <c r="A16" s="42"/>
      <c r="B16" s="42"/>
      <c r="C16" s="42"/>
      <c r="D16" s="42"/>
      <c r="E16" s="42"/>
      <c r="F16" s="143" t="s">
        <v>3201</v>
      </c>
      <c r="G16" s="69" t="s">
        <v>2249</v>
      </c>
      <c r="H16" s="74">
        <v>600000</v>
      </c>
      <c r="I16" s="69" t="s">
        <v>2249</v>
      </c>
      <c r="J16" s="69" t="s">
        <v>2394</v>
      </c>
      <c r="K16" s="75">
        <v>2009</v>
      </c>
      <c r="L16" s="75" t="s">
        <v>3181</v>
      </c>
      <c r="M16" s="79" t="s">
        <v>3202</v>
      </c>
      <c r="N16" s="69" t="s">
        <v>2249</v>
      </c>
      <c r="O16" s="69" t="s">
        <v>937</v>
      </c>
      <c r="P16" s="69" t="s">
        <v>938</v>
      </c>
      <c r="Q16" s="75" t="s">
        <v>2882</v>
      </c>
      <c r="R16" s="69"/>
      <c r="S16" s="69" t="s">
        <v>2879</v>
      </c>
      <c r="T16" s="69" t="s">
        <v>2249</v>
      </c>
      <c r="U16" s="69" t="s">
        <v>2249</v>
      </c>
      <c r="V16" s="69" t="s">
        <v>2249</v>
      </c>
      <c r="W16" s="116" t="s">
        <v>940</v>
      </c>
      <c r="X16" s="76"/>
      <c r="Z16" s="639">
        <f t="shared" si="0"/>
        <v>42000.000000000007</v>
      </c>
      <c r="AA16" s="74">
        <f t="shared" si="1"/>
        <v>642000</v>
      </c>
    </row>
    <row r="17" spans="1:27" x14ac:dyDescent="0.35">
      <c r="A17" s="42"/>
      <c r="B17" s="42"/>
      <c r="C17" s="42"/>
      <c r="D17" s="42"/>
      <c r="E17" s="42"/>
      <c r="F17" s="143" t="s">
        <v>3203</v>
      </c>
      <c r="G17" s="69" t="s">
        <v>2249</v>
      </c>
      <c r="H17" s="74">
        <v>600000</v>
      </c>
      <c r="I17" s="69" t="s">
        <v>2249</v>
      </c>
      <c r="J17" s="69" t="s">
        <v>2394</v>
      </c>
      <c r="K17" s="75">
        <v>2009</v>
      </c>
      <c r="L17" s="79" t="s">
        <v>3181</v>
      </c>
      <c r="M17" s="79" t="s">
        <v>3204</v>
      </c>
      <c r="N17" s="69" t="s">
        <v>2249</v>
      </c>
      <c r="O17" s="69" t="s">
        <v>937</v>
      </c>
      <c r="P17" s="69" t="s">
        <v>938</v>
      </c>
      <c r="Q17" s="75" t="s">
        <v>2882</v>
      </c>
      <c r="R17" s="69"/>
      <c r="S17" s="69" t="s">
        <v>2879</v>
      </c>
      <c r="T17" s="69" t="s">
        <v>2249</v>
      </c>
      <c r="U17" s="69" t="s">
        <v>2249</v>
      </c>
      <c r="V17" s="69" t="s">
        <v>2249</v>
      </c>
      <c r="W17" s="116" t="s">
        <v>940</v>
      </c>
      <c r="X17" s="76"/>
      <c r="Z17" s="639">
        <f t="shared" si="0"/>
        <v>42000.000000000007</v>
      </c>
      <c r="AA17" s="74">
        <f t="shared" si="1"/>
        <v>642000</v>
      </c>
    </row>
    <row r="18" spans="1:27" x14ac:dyDescent="0.35">
      <c r="A18" s="42"/>
      <c r="B18" s="42"/>
      <c r="C18" s="42"/>
      <c r="D18" s="42"/>
      <c r="E18" s="42"/>
      <c r="F18" s="143" t="s">
        <v>3205</v>
      </c>
      <c r="G18" s="69" t="s">
        <v>2249</v>
      </c>
      <c r="H18" s="74">
        <v>600000</v>
      </c>
      <c r="I18" s="69" t="s">
        <v>2249</v>
      </c>
      <c r="J18" s="69" t="s">
        <v>2394</v>
      </c>
      <c r="K18" s="75">
        <v>2009</v>
      </c>
      <c r="L18" s="75" t="s">
        <v>3181</v>
      </c>
      <c r="M18" s="79" t="s">
        <v>3206</v>
      </c>
      <c r="N18" s="69" t="s">
        <v>2249</v>
      </c>
      <c r="O18" s="69" t="s">
        <v>937</v>
      </c>
      <c r="P18" s="69" t="s">
        <v>938</v>
      </c>
      <c r="Q18" s="75" t="s">
        <v>2882</v>
      </c>
      <c r="R18" s="69"/>
      <c r="S18" s="69" t="s">
        <v>2879</v>
      </c>
      <c r="T18" s="69" t="s">
        <v>2249</v>
      </c>
      <c r="U18" s="69" t="s">
        <v>2249</v>
      </c>
      <c r="V18" s="69" t="s">
        <v>2249</v>
      </c>
      <c r="W18" s="116" t="s">
        <v>940</v>
      </c>
      <c r="X18" s="76"/>
      <c r="Z18" s="639">
        <f t="shared" si="0"/>
        <v>42000.000000000007</v>
      </c>
      <c r="AA18" s="74">
        <f t="shared" si="1"/>
        <v>642000</v>
      </c>
    </row>
    <row r="19" spans="1:27" x14ac:dyDescent="0.35">
      <c r="A19" s="42"/>
      <c r="B19" s="42"/>
      <c r="C19" s="42"/>
      <c r="D19" s="42"/>
      <c r="E19" s="42"/>
      <c r="F19" s="143" t="s">
        <v>3207</v>
      </c>
      <c r="G19" s="69" t="s">
        <v>2249</v>
      </c>
      <c r="H19" s="74">
        <v>600000</v>
      </c>
      <c r="I19" s="69" t="s">
        <v>2249</v>
      </c>
      <c r="J19" s="69" t="s">
        <v>2394</v>
      </c>
      <c r="K19" s="75">
        <v>2009</v>
      </c>
      <c r="L19" s="79" t="s">
        <v>3181</v>
      </c>
      <c r="M19" s="79" t="s">
        <v>3208</v>
      </c>
      <c r="N19" s="69" t="s">
        <v>2249</v>
      </c>
      <c r="O19" s="69" t="s">
        <v>937</v>
      </c>
      <c r="P19" s="69" t="s">
        <v>938</v>
      </c>
      <c r="Q19" s="75" t="s">
        <v>2882</v>
      </c>
      <c r="R19" s="69"/>
      <c r="S19" s="69" t="s">
        <v>2879</v>
      </c>
      <c r="T19" s="69" t="s">
        <v>2249</v>
      </c>
      <c r="U19" s="69" t="s">
        <v>2249</v>
      </c>
      <c r="V19" s="69" t="s">
        <v>2249</v>
      </c>
      <c r="W19" s="116" t="s">
        <v>940</v>
      </c>
      <c r="X19" s="76"/>
      <c r="Z19" s="639">
        <f t="shared" si="0"/>
        <v>42000.000000000007</v>
      </c>
      <c r="AA19" s="74">
        <f t="shared" si="1"/>
        <v>642000</v>
      </c>
    </row>
    <row r="20" spans="1:27" x14ac:dyDescent="0.35">
      <c r="A20" s="42"/>
      <c r="B20" s="42"/>
      <c r="C20" s="42"/>
      <c r="D20" s="42"/>
      <c r="E20" s="42"/>
      <c r="F20" s="143" t="s">
        <v>3209</v>
      </c>
      <c r="G20" s="69" t="s">
        <v>2249</v>
      </c>
      <c r="H20" s="74">
        <v>600000</v>
      </c>
      <c r="I20" s="69" t="s">
        <v>2249</v>
      </c>
      <c r="J20" s="69" t="s">
        <v>2394</v>
      </c>
      <c r="K20" s="75">
        <v>2009</v>
      </c>
      <c r="L20" s="75" t="s">
        <v>3181</v>
      </c>
      <c r="M20" s="79" t="s">
        <v>3210</v>
      </c>
      <c r="N20" s="69" t="s">
        <v>2249</v>
      </c>
      <c r="O20" s="69" t="s">
        <v>937</v>
      </c>
      <c r="P20" s="69" t="s">
        <v>938</v>
      </c>
      <c r="Q20" s="75" t="s">
        <v>2882</v>
      </c>
      <c r="R20" s="69"/>
      <c r="S20" s="69" t="s">
        <v>2879</v>
      </c>
      <c r="T20" s="69" t="s">
        <v>2249</v>
      </c>
      <c r="U20" s="69" t="s">
        <v>2249</v>
      </c>
      <c r="V20" s="69" t="s">
        <v>2249</v>
      </c>
      <c r="W20" s="116" t="s">
        <v>940</v>
      </c>
      <c r="X20" s="76"/>
      <c r="Z20" s="639">
        <f t="shared" si="0"/>
        <v>42000.000000000007</v>
      </c>
      <c r="AA20" s="74">
        <f t="shared" si="1"/>
        <v>642000</v>
      </c>
    </row>
    <row r="21" spans="1:27" x14ac:dyDescent="0.35">
      <c r="A21" s="42"/>
      <c r="B21" s="42"/>
      <c r="C21" s="42"/>
      <c r="D21" s="42"/>
      <c r="E21" s="42"/>
      <c r="F21" s="143" t="s">
        <v>3211</v>
      </c>
      <c r="G21" s="69" t="s">
        <v>2249</v>
      </c>
      <c r="H21" s="74">
        <v>600000</v>
      </c>
      <c r="I21" s="69" t="s">
        <v>2249</v>
      </c>
      <c r="J21" s="69" t="s">
        <v>2394</v>
      </c>
      <c r="K21" s="75">
        <v>2009</v>
      </c>
      <c r="L21" s="79" t="s">
        <v>3178</v>
      </c>
      <c r="M21" s="79" t="s">
        <v>3212</v>
      </c>
      <c r="N21" s="69" t="s">
        <v>2249</v>
      </c>
      <c r="O21" s="69" t="s">
        <v>937</v>
      </c>
      <c r="P21" s="69" t="s">
        <v>967</v>
      </c>
      <c r="Q21" s="75" t="s">
        <v>2882</v>
      </c>
      <c r="R21" s="69"/>
      <c r="S21" s="69" t="s">
        <v>2879</v>
      </c>
      <c r="T21" s="69" t="s">
        <v>2249</v>
      </c>
      <c r="U21" s="69" t="s">
        <v>2249</v>
      </c>
      <c r="V21" s="69" t="s">
        <v>2249</v>
      </c>
      <c r="W21" s="116" t="s">
        <v>940</v>
      </c>
      <c r="X21" s="76"/>
      <c r="Z21" s="639">
        <f t="shared" si="0"/>
        <v>42000.000000000007</v>
      </c>
      <c r="AA21" s="74">
        <f t="shared" si="1"/>
        <v>642000</v>
      </c>
    </row>
    <row r="22" spans="1:27" x14ac:dyDescent="0.35">
      <c r="A22" s="42"/>
      <c r="B22" s="42"/>
      <c r="C22" s="42"/>
      <c r="D22" s="42"/>
      <c r="E22" s="42"/>
      <c r="F22" s="143" t="s">
        <v>3213</v>
      </c>
      <c r="G22" s="69" t="s">
        <v>2249</v>
      </c>
      <c r="H22" s="74">
        <v>600000</v>
      </c>
      <c r="I22" s="69" t="s">
        <v>2249</v>
      </c>
      <c r="J22" s="69" t="s">
        <v>2394</v>
      </c>
      <c r="K22" s="75">
        <v>2009</v>
      </c>
      <c r="L22" s="79" t="s">
        <v>3178</v>
      </c>
      <c r="M22" s="79" t="s">
        <v>3214</v>
      </c>
      <c r="N22" s="69" t="s">
        <v>2249</v>
      </c>
      <c r="O22" s="69" t="s">
        <v>937</v>
      </c>
      <c r="P22" s="69" t="s">
        <v>967</v>
      </c>
      <c r="Q22" s="75" t="s">
        <v>2882</v>
      </c>
      <c r="R22" s="69"/>
      <c r="S22" s="69" t="s">
        <v>2879</v>
      </c>
      <c r="T22" s="69" t="s">
        <v>2249</v>
      </c>
      <c r="U22" s="69" t="s">
        <v>2249</v>
      </c>
      <c r="V22" s="69" t="s">
        <v>2249</v>
      </c>
      <c r="W22" s="116" t="s">
        <v>940</v>
      </c>
      <c r="X22" s="76"/>
      <c r="Z22" s="639">
        <f t="shared" si="0"/>
        <v>42000.000000000007</v>
      </c>
      <c r="AA22" s="74">
        <f t="shared" si="1"/>
        <v>642000</v>
      </c>
    </row>
    <row r="23" spans="1:27" x14ac:dyDescent="0.35">
      <c r="A23" s="42"/>
      <c r="B23" s="42"/>
      <c r="C23" s="42"/>
      <c r="D23" s="42"/>
      <c r="E23" s="42"/>
      <c r="F23" s="143" t="s">
        <v>3215</v>
      </c>
      <c r="G23" s="69" t="s">
        <v>2249</v>
      </c>
      <c r="H23" s="74">
        <v>600000</v>
      </c>
      <c r="I23" s="69" t="s">
        <v>2249</v>
      </c>
      <c r="J23" s="69" t="s">
        <v>2394</v>
      </c>
      <c r="K23" s="75">
        <v>2009</v>
      </c>
      <c r="L23" s="79" t="s">
        <v>3178</v>
      </c>
      <c r="M23" s="79" t="s">
        <v>3216</v>
      </c>
      <c r="N23" s="69" t="s">
        <v>2249</v>
      </c>
      <c r="O23" s="69" t="s">
        <v>937</v>
      </c>
      <c r="P23" s="69" t="s">
        <v>967</v>
      </c>
      <c r="Q23" s="75" t="s">
        <v>2882</v>
      </c>
      <c r="R23" s="69"/>
      <c r="S23" s="69" t="s">
        <v>2879</v>
      </c>
      <c r="T23" s="69" t="s">
        <v>2249</v>
      </c>
      <c r="U23" s="69" t="s">
        <v>2249</v>
      </c>
      <c r="V23" s="69" t="s">
        <v>2249</v>
      </c>
      <c r="W23" s="116" t="s">
        <v>940</v>
      </c>
      <c r="X23" s="76"/>
      <c r="Z23" s="639">
        <f t="shared" si="0"/>
        <v>42000.000000000007</v>
      </c>
      <c r="AA23" s="74">
        <f t="shared" si="1"/>
        <v>642000</v>
      </c>
    </row>
    <row r="24" spans="1:27" x14ac:dyDescent="0.35">
      <c r="A24" s="42"/>
      <c r="B24" s="42"/>
      <c r="C24" s="42"/>
      <c r="D24" s="42"/>
      <c r="E24" s="42"/>
      <c r="F24" s="143" t="s">
        <v>3217</v>
      </c>
      <c r="G24" s="69" t="s">
        <v>2249</v>
      </c>
      <c r="H24" s="74">
        <v>600000</v>
      </c>
      <c r="I24" s="69" t="s">
        <v>2249</v>
      </c>
      <c r="J24" s="69" t="s">
        <v>2394</v>
      </c>
      <c r="K24" s="75">
        <v>2009</v>
      </c>
      <c r="L24" s="79" t="s">
        <v>3178</v>
      </c>
      <c r="M24" s="80" t="s">
        <v>3218</v>
      </c>
      <c r="N24" s="69" t="s">
        <v>2249</v>
      </c>
      <c r="O24" s="69" t="s">
        <v>937</v>
      </c>
      <c r="P24" s="69" t="s">
        <v>967</v>
      </c>
      <c r="Q24" s="75" t="s">
        <v>2882</v>
      </c>
      <c r="R24" s="69"/>
      <c r="S24" s="69" t="s">
        <v>2879</v>
      </c>
      <c r="T24" s="69" t="s">
        <v>2249</v>
      </c>
      <c r="U24" s="69" t="s">
        <v>2249</v>
      </c>
      <c r="V24" s="69" t="s">
        <v>2249</v>
      </c>
      <c r="W24" s="116" t="s">
        <v>940</v>
      </c>
      <c r="X24" s="76"/>
      <c r="Z24" s="639">
        <f t="shared" si="0"/>
        <v>42000.000000000007</v>
      </c>
      <c r="AA24" s="74">
        <f t="shared" si="1"/>
        <v>642000</v>
      </c>
    </row>
    <row r="25" spans="1:27" x14ac:dyDescent="0.35">
      <c r="A25" s="42"/>
      <c r="B25" s="42"/>
      <c r="C25" s="42"/>
      <c r="D25" s="42"/>
      <c r="E25" s="42"/>
      <c r="F25" s="197" t="s">
        <v>3219</v>
      </c>
      <c r="G25" s="69" t="s">
        <v>2249</v>
      </c>
      <c r="H25" s="74">
        <v>600000</v>
      </c>
      <c r="I25" s="69" t="s">
        <v>2249</v>
      </c>
      <c r="J25" s="69" t="s">
        <v>2394</v>
      </c>
      <c r="K25" s="75">
        <v>2009</v>
      </c>
      <c r="L25" s="75" t="s">
        <v>3181</v>
      </c>
      <c r="M25" s="80" t="s">
        <v>3204</v>
      </c>
      <c r="N25" s="69" t="s">
        <v>2249</v>
      </c>
      <c r="O25" s="69" t="s">
        <v>937</v>
      </c>
      <c r="P25" s="76" t="s">
        <v>938</v>
      </c>
      <c r="Q25" s="75" t="s">
        <v>2882</v>
      </c>
      <c r="R25" s="69"/>
      <c r="S25" s="69" t="s">
        <v>2879</v>
      </c>
      <c r="T25" s="69" t="s">
        <v>2249</v>
      </c>
      <c r="U25" s="69" t="s">
        <v>2249</v>
      </c>
      <c r="V25" s="69" t="s">
        <v>2249</v>
      </c>
      <c r="W25" s="116" t="s">
        <v>940</v>
      </c>
      <c r="X25" s="76"/>
      <c r="Z25" s="639">
        <f t="shared" si="0"/>
        <v>42000.000000000007</v>
      </c>
      <c r="AA25" s="74">
        <f t="shared" si="1"/>
        <v>642000</v>
      </c>
    </row>
    <row r="26" spans="1:27" x14ac:dyDescent="0.35">
      <c r="A26" s="42"/>
      <c r="B26" s="42"/>
      <c r="C26" s="42"/>
      <c r="D26" s="42"/>
      <c r="E26" s="42"/>
      <c r="F26" s="197" t="s">
        <v>3220</v>
      </c>
      <c r="G26" s="69" t="s">
        <v>2249</v>
      </c>
      <c r="H26" s="74">
        <v>600000</v>
      </c>
      <c r="I26" s="69" t="s">
        <v>2249</v>
      </c>
      <c r="J26" s="69" t="s">
        <v>2394</v>
      </c>
      <c r="K26" s="75">
        <v>2010</v>
      </c>
      <c r="L26" s="75" t="s">
        <v>3178</v>
      </c>
      <c r="M26" s="80" t="s">
        <v>3221</v>
      </c>
      <c r="N26" s="69" t="s">
        <v>2249</v>
      </c>
      <c r="O26" s="69" t="s">
        <v>937</v>
      </c>
      <c r="P26" s="76" t="s">
        <v>967</v>
      </c>
      <c r="Q26" s="75" t="s">
        <v>2882</v>
      </c>
      <c r="R26" s="69"/>
      <c r="S26" s="69" t="s">
        <v>2879</v>
      </c>
      <c r="T26" s="69" t="s">
        <v>2249</v>
      </c>
      <c r="U26" s="69" t="s">
        <v>2249</v>
      </c>
      <c r="V26" s="69" t="s">
        <v>2249</v>
      </c>
      <c r="W26" s="116" t="s">
        <v>940</v>
      </c>
      <c r="X26" s="76"/>
      <c r="Z26" s="639">
        <f t="shared" si="0"/>
        <v>42000.000000000007</v>
      </c>
      <c r="AA26" s="74">
        <f t="shared" si="1"/>
        <v>642000</v>
      </c>
    </row>
    <row r="27" spans="1:27" x14ac:dyDescent="0.35">
      <c r="A27" s="42"/>
      <c r="B27" s="42"/>
      <c r="C27" s="42"/>
      <c r="D27" s="42"/>
      <c r="E27" s="42"/>
      <c r="F27" s="197" t="s">
        <v>3222</v>
      </c>
      <c r="G27" s="69" t="s">
        <v>2249</v>
      </c>
      <c r="H27" s="74">
        <v>600000</v>
      </c>
      <c r="I27" s="69" t="s">
        <v>2249</v>
      </c>
      <c r="J27" s="69" t="s">
        <v>2394</v>
      </c>
      <c r="K27" s="75">
        <v>2010</v>
      </c>
      <c r="L27" s="75" t="s">
        <v>3181</v>
      </c>
      <c r="M27" s="80" t="s">
        <v>3223</v>
      </c>
      <c r="N27" s="69" t="s">
        <v>2249</v>
      </c>
      <c r="O27" s="69" t="s">
        <v>937</v>
      </c>
      <c r="P27" s="76" t="s">
        <v>938</v>
      </c>
      <c r="Q27" s="75" t="s">
        <v>2882</v>
      </c>
      <c r="R27" s="69"/>
      <c r="S27" s="69" t="s">
        <v>2879</v>
      </c>
      <c r="T27" s="69" t="s">
        <v>2249</v>
      </c>
      <c r="U27" s="69" t="s">
        <v>2249</v>
      </c>
      <c r="V27" s="69" t="s">
        <v>2249</v>
      </c>
      <c r="W27" s="116" t="s">
        <v>940</v>
      </c>
      <c r="X27" s="76"/>
      <c r="Z27" s="639">
        <f t="shared" si="0"/>
        <v>42000.000000000007</v>
      </c>
      <c r="AA27" s="74">
        <f t="shared" si="1"/>
        <v>642000</v>
      </c>
    </row>
    <row r="28" spans="1:27" x14ac:dyDescent="0.35">
      <c r="A28" s="42"/>
      <c r="B28" s="42"/>
      <c r="C28" s="42"/>
      <c r="D28" s="42"/>
      <c r="E28" s="42"/>
      <c r="F28" s="197" t="s">
        <v>3224</v>
      </c>
      <c r="G28" s="69" t="s">
        <v>2249</v>
      </c>
      <c r="H28" s="74">
        <v>600000</v>
      </c>
      <c r="I28" s="69" t="s">
        <v>2249</v>
      </c>
      <c r="J28" s="69" t="s">
        <v>2394</v>
      </c>
      <c r="K28" s="75">
        <v>2010</v>
      </c>
      <c r="L28" s="75" t="s">
        <v>3181</v>
      </c>
      <c r="M28" s="80" t="s">
        <v>3225</v>
      </c>
      <c r="N28" s="69" t="s">
        <v>2249</v>
      </c>
      <c r="O28" s="69" t="s">
        <v>937</v>
      </c>
      <c r="P28" s="76" t="s">
        <v>938</v>
      </c>
      <c r="Q28" s="75" t="s">
        <v>2882</v>
      </c>
      <c r="R28" s="69"/>
      <c r="S28" s="69" t="s">
        <v>2879</v>
      </c>
      <c r="T28" s="69" t="s">
        <v>2249</v>
      </c>
      <c r="U28" s="69" t="s">
        <v>2249</v>
      </c>
      <c r="V28" s="69" t="s">
        <v>2249</v>
      </c>
      <c r="W28" s="116" t="s">
        <v>940</v>
      </c>
      <c r="X28" s="76"/>
      <c r="Z28" s="639">
        <f t="shared" si="0"/>
        <v>42000.000000000007</v>
      </c>
      <c r="AA28" s="74">
        <f t="shared" si="1"/>
        <v>642000</v>
      </c>
    </row>
    <row r="29" spans="1:27" x14ac:dyDescent="0.35">
      <c r="A29" s="42"/>
      <c r="B29" s="42"/>
      <c r="C29" s="42"/>
      <c r="D29" s="42"/>
      <c r="E29" s="42"/>
      <c r="F29" s="197" t="s">
        <v>3226</v>
      </c>
      <c r="G29" s="69" t="s">
        <v>2249</v>
      </c>
      <c r="H29" s="74">
        <v>600000</v>
      </c>
      <c r="I29" s="69" t="s">
        <v>2249</v>
      </c>
      <c r="J29" s="69" t="s">
        <v>2394</v>
      </c>
      <c r="K29" s="75">
        <v>2010</v>
      </c>
      <c r="L29" s="75" t="s">
        <v>3181</v>
      </c>
      <c r="M29" s="80" t="s">
        <v>3227</v>
      </c>
      <c r="N29" s="69" t="s">
        <v>2249</v>
      </c>
      <c r="O29" s="69" t="s">
        <v>937</v>
      </c>
      <c r="P29" s="76" t="s">
        <v>938</v>
      </c>
      <c r="Q29" s="75" t="s">
        <v>2882</v>
      </c>
      <c r="R29" s="69"/>
      <c r="S29" s="69" t="s">
        <v>2879</v>
      </c>
      <c r="T29" s="69" t="s">
        <v>2249</v>
      </c>
      <c r="U29" s="69" t="s">
        <v>2249</v>
      </c>
      <c r="V29" s="69" t="s">
        <v>2249</v>
      </c>
      <c r="W29" s="116" t="s">
        <v>940</v>
      </c>
      <c r="X29" s="76"/>
      <c r="Z29" s="639">
        <f t="shared" si="0"/>
        <v>42000.000000000007</v>
      </c>
      <c r="AA29" s="74">
        <f t="shared" si="1"/>
        <v>642000</v>
      </c>
    </row>
    <row r="30" spans="1:27" x14ac:dyDescent="0.35">
      <c r="A30" s="42"/>
      <c r="B30" s="42"/>
      <c r="C30" s="42"/>
      <c r="D30" s="42"/>
      <c r="E30" s="42"/>
      <c r="F30" s="197" t="s">
        <v>3228</v>
      </c>
      <c r="G30" s="69" t="s">
        <v>2249</v>
      </c>
      <c r="H30" s="74">
        <v>600000</v>
      </c>
      <c r="I30" s="69" t="s">
        <v>2249</v>
      </c>
      <c r="J30" s="69" t="s">
        <v>2394</v>
      </c>
      <c r="K30" s="75">
        <v>2010</v>
      </c>
      <c r="L30" s="75" t="s">
        <v>3181</v>
      </c>
      <c r="M30" s="80" t="s">
        <v>3229</v>
      </c>
      <c r="N30" s="69" t="s">
        <v>2249</v>
      </c>
      <c r="O30" s="69" t="s">
        <v>937</v>
      </c>
      <c r="P30" s="76" t="s">
        <v>938</v>
      </c>
      <c r="Q30" s="75" t="s">
        <v>2882</v>
      </c>
      <c r="R30" s="69"/>
      <c r="S30" s="69" t="s">
        <v>2879</v>
      </c>
      <c r="T30" s="69" t="s">
        <v>2249</v>
      </c>
      <c r="U30" s="69" t="s">
        <v>2249</v>
      </c>
      <c r="V30" s="69" t="s">
        <v>2249</v>
      </c>
      <c r="W30" s="116" t="s">
        <v>940</v>
      </c>
      <c r="X30" s="76"/>
      <c r="Z30" s="639">
        <f t="shared" si="0"/>
        <v>42000.000000000007</v>
      </c>
      <c r="AA30" s="74">
        <f t="shared" si="1"/>
        <v>642000</v>
      </c>
    </row>
    <row r="31" spans="1:27" x14ac:dyDescent="0.35">
      <c r="A31" s="42"/>
      <c r="B31" s="42"/>
      <c r="C31" s="42"/>
      <c r="D31" s="42"/>
      <c r="E31" s="42"/>
      <c r="F31" s="197" t="s">
        <v>3230</v>
      </c>
      <c r="G31" s="69" t="s">
        <v>2249</v>
      </c>
      <c r="H31" s="74">
        <v>600000</v>
      </c>
      <c r="I31" s="69" t="s">
        <v>2249</v>
      </c>
      <c r="J31" s="69" t="s">
        <v>2394</v>
      </c>
      <c r="K31" s="75">
        <v>2010</v>
      </c>
      <c r="L31" s="75" t="s">
        <v>3181</v>
      </c>
      <c r="M31" s="80" t="s">
        <v>3231</v>
      </c>
      <c r="N31" s="69" t="s">
        <v>2249</v>
      </c>
      <c r="O31" s="69" t="s">
        <v>937</v>
      </c>
      <c r="P31" s="76" t="s">
        <v>938</v>
      </c>
      <c r="Q31" s="75" t="s">
        <v>2882</v>
      </c>
      <c r="R31" s="69"/>
      <c r="S31" s="69" t="s">
        <v>2879</v>
      </c>
      <c r="T31" s="69" t="s">
        <v>2249</v>
      </c>
      <c r="U31" s="69" t="s">
        <v>2249</v>
      </c>
      <c r="V31" s="69" t="s">
        <v>2249</v>
      </c>
      <c r="W31" s="116" t="s">
        <v>940</v>
      </c>
      <c r="X31" s="76"/>
      <c r="Z31" s="639">
        <f t="shared" si="0"/>
        <v>42000.000000000007</v>
      </c>
      <c r="AA31" s="74">
        <f t="shared" si="1"/>
        <v>642000</v>
      </c>
    </row>
    <row r="32" spans="1:27" x14ac:dyDescent="0.35">
      <c r="A32" s="42"/>
      <c r="B32" s="42"/>
      <c r="C32" s="42"/>
      <c r="D32" s="42"/>
      <c r="E32" s="42"/>
      <c r="F32" s="197" t="s">
        <v>3232</v>
      </c>
      <c r="G32" s="69" t="s">
        <v>2249</v>
      </c>
      <c r="H32" s="74">
        <v>600000</v>
      </c>
      <c r="I32" s="69" t="s">
        <v>2249</v>
      </c>
      <c r="J32" s="69" t="s">
        <v>2394</v>
      </c>
      <c r="K32" s="75">
        <v>2010</v>
      </c>
      <c r="L32" s="75" t="s">
        <v>3181</v>
      </c>
      <c r="M32" s="80" t="s">
        <v>3233</v>
      </c>
      <c r="N32" s="69" t="s">
        <v>2249</v>
      </c>
      <c r="O32" s="69" t="s">
        <v>937</v>
      </c>
      <c r="P32" s="76" t="s">
        <v>938</v>
      </c>
      <c r="Q32" s="75" t="s">
        <v>2882</v>
      </c>
      <c r="R32" s="69"/>
      <c r="S32" s="69" t="s">
        <v>2879</v>
      </c>
      <c r="T32" s="69" t="s">
        <v>2249</v>
      </c>
      <c r="U32" s="69" t="s">
        <v>2249</v>
      </c>
      <c r="V32" s="69" t="s">
        <v>2249</v>
      </c>
      <c r="W32" s="116" t="s">
        <v>940</v>
      </c>
      <c r="X32" s="76"/>
      <c r="Z32" s="639">
        <f t="shared" si="0"/>
        <v>42000.000000000007</v>
      </c>
      <c r="AA32" s="74">
        <f t="shared" si="1"/>
        <v>642000</v>
      </c>
    </row>
    <row r="33" spans="1:27" x14ac:dyDescent="0.35">
      <c r="A33" s="42"/>
      <c r="B33" s="42"/>
      <c r="C33" s="42"/>
      <c r="D33" s="42"/>
      <c r="E33" s="42"/>
      <c r="F33" s="197" t="s">
        <v>3234</v>
      </c>
      <c r="G33" s="69" t="s">
        <v>2249</v>
      </c>
      <c r="H33" s="74">
        <v>600000</v>
      </c>
      <c r="I33" s="69" t="s">
        <v>2249</v>
      </c>
      <c r="J33" s="69" t="s">
        <v>2394</v>
      </c>
      <c r="K33" s="75">
        <v>2010</v>
      </c>
      <c r="L33" s="75" t="s">
        <v>3181</v>
      </c>
      <c r="M33" s="80" t="s">
        <v>3235</v>
      </c>
      <c r="N33" s="69" t="s">
        <v>2249</v>
      </c>
      <c r="O33" s="69" t="s">
        <v>937</v>
      </c>
      <c r="P33" s="76" t="s">
        <v>938</v>
      </c>
      <c r="Q33" s="75" t="s">
        <v>2882</v>
      </c>
      <c r="R33" s="69"/>
      <c r="S33" s="69" t="s">
        <v>2879</v>
      </c>
      <c r="T33" s="69" t="s">
        <v>2249</v>
      </c>
      <c r="U33" s="69" t="s">
        <v>2249</v>
      </c>
      <c r="V33" s="69" t="s">
        <v>2249</v>
      </c>
      <c r="W33" s="116" t="s">
        <v>940</v>
      </c>
      <c r="X33" s="76"/>
      <c r="Z33" s="639">
        <f t="shared" si="0"/>
        <v>42000.000000000007</v>
      </c>
      <c r="AA33" s="74">
        <f t="shared" si="1"/>
        <v>642000</v>
      </c>
    </row>
    <row r="34" spans="1:27" x14ac:dyDescent="0.35">
      <c r="A34" s="42"/>
      <c r="B34" s="42"/>
      <c r="C34" s="42"/>
      <c r="D34" s="42"/>
      <c r="E34" s="42"/>
      <c r="F34" s="197" t="s">
        <v>3236</v>
      </c>
      <c r="G34" s="69" t="s">
        <v>2249</v>
      </c>
      <c r="H34" s="74">
        <v>600000</v>
      </c>
      <c r="I34" s="69" t="s">
        <v>2249</v>
      </c>
      <c r="J34" s="69" t="s">
        <v>2394</v>
      </c>
      <c r="K34" s="75">
        <v>2010</v>
      </c>
      <c r="L34" s="75" t="s">
        <v>3178</v>
      </c>
      <c r="M34" s="80" t="s">
        <v>3237</v>
      </c>
      <c r="N34" s="69" t="s">
        <v>2249</v>
      </c>
      <c r="O34" s="69" t="s">
        <v>937</v>
      </c>
      <c r="P34" s="76" t="s">
        <v>967</v>
      </c>
      <c r="Q34" s="75" t="s">
        <v>2882</v>
      </c>
      <c r="R34" s="69"/>
      <c r="S34" s="69" t="s">
        <v>2879</v>
      </c>
      <c r="T34" s="69" t="s">
        <v>2249</v>
      </c>
      <c r="U34" s="69" t="s">
        <v>2249</v>
      </c>
      <c r="V34" s="69" t="s">
        <v>2249</v>
      </c>
      <c r="W34" s="116" t="s">
        <v>940</v>
      </c>
      <c r="X34" s="76"/>
      <c r="Z34" s="639">
        <f t="shared" si="0"/>
        <v>42000.000000000007</v>
      </c>
      <c r="AA34" s="74">
        <f t="shared" si="1"/>
        <v>642000</v>
      </c>
    </row>
    <row r="35" spans="1:27" x14ac:dyDescent="0.35">
      <c r="A35" s="42"/>
      <c r="B35" s="42"/>
      <c r="C35" s="42"/>
      <c r="D35" s="42"/>
      <c r="E35" s="42"/>
      <c r="F35" s="197" t="s">
        <v>3238</v>
      </c>
      <c r="G35" s="69" t="s">
        <v>2249</v>
      </c>
      <c r="H35" s="74">
        <v>600000</v>
      </c>
      <c r="I35" s="69" t="s">
        <v>2249</v>
      </c>
      <c r="J35" s="69" t="s">
        <v>2394</v>
      </c>
      <c r="K35" s="75">
        <v>2010</v>
      </c>
      <c r="L35" s="75" t="s">
        <v>3181</v>
      </c>
      <c r="M35" s="80" t="s">
        <v>3239</v>
      </c>
      <c r="N35" s="69" t="s">
        <v>2249</v>
      </c>
      <c r="O35" s="69" t="s">
        <v>937</v>
      </c>
      <c r="P35" s="76" t="s">
        <v>938</v>
      </c>
      <c r="Q35" s="75" t="s">
        <v>2882</v>
      </c>
      <c r="R35" s="69"/>
      <c r="S35" s="69" t="s">
        <v>2879</v>
      </c>
      <c r="T35" s="69" t="s">
        <v>2249</v>
      </c>
      <c r="U35" s="69" t="s">
        <v>2249</v>
      </c>
      <c r="V35" s="69" t="s">
        <v>2249</v>
      </c>
      <c r="W35" s="116" t="s">
        <v>940</v>
      </c>
      <c r="X35" s="76"/>
      <c r="Z35" s="639">
        <f t="shared" si="0"/>
        <v>42000.000000000007</v>
      </c>
      <c r="AA35" s="74">
        <f t="shared" si="1"/>
        <v>642000</v>
      </c>
    </row>
    <row r="36" spans="1:27" x14ac:dyDescent="0.35">
      <c r="A36" s="42"/>
      <c r="B36" s="42"/>
      <c r="C36" s="42"/>
      <c r="D36" s="42"/>
      <c r="E36" s="42"/>
      <c r="F36" s="197" t="s">
        <v>3240</v>
      </c>
      <c r="G36" s="69" t="s">
        <v>2249</v>
      </c>
      <c r="H36" s="74">
        <v>600000</v>
      </c>
      <c r="I36" s="69" t="s">
        <v>2249</v>
      </c>
      <c r="J36" s="69" t="s">
        <v>2394</v>
      </c>
      <c r="K36" s="75">
        <v>2010</v>
      </c>
      <c r="L36" s="75" t="s">
        <v>3181</v>
      </c>
      <c r="M36" s="80" t="s">
        <v>3241</v>
      </c>
      <c r="N36" s="69" t="s">
        <v>2249</v>
      </c>
      <c r="O36" s="69" t="s">
        <v>937</v>
      </c>
      <c r="P36" s="76" t="s">
        <v>938</v>
      </c>
      <c r="Q36" s="75" t="s">
        <v>2882</v>
      </c>
      <c r="R36" s="69"/>
      <c r="S36" s="69" t="s">
        <v>2879</v>
      </c>
      <c r="T36" s="69" t="s">
        <v>2249</v>
      </c>
      <c r="U36" s="69" t="s">
        <v>2249</v>
      </c>
      <c r="V36" s="69" t="s">
        <v>2249</v>
      </c>
      <c r="W36" s="116" t="s">
        <v>940</v>
      </c>
      <c r="X36" s="76"/>
      <c r="Z36" s="639">
        <f t="shared" si="0"/>
        <v>42000.000000000007</v>
      </c>
      <c r="AA36" s="74">
        <f t="shared" si="1"/>
        <v>642000</v>
      </c>
    </row>
    <row r="37" spans="1:27" x14ac:dyDescent="0.35">
      <c r="A37" s="42"/>
      <c r="B37" s="42"/>
      <c r="C37" s="42"/>
      <c r="D37" s="42"/>
      <c r="E37" s="42"/>
      <c r="F37" s="197" t="s">
        <v>3242</v>
      </c>
      <c r="G37" s="69" t="s">
        <v>2249</v>
      </c>
      <c r="H37" s="74">
        <v>600000</v>
      </c>
      <c r="I37" s="69" t="s">
        <v>2249</v>
      </c>
      <c r="J37" s="69" t="s">
        <v>2394</v>
      </c>
      <c r="K37" s="75">
        <v>2010</v>
      </c>
      <c r="L37" s="75" t="s">
        <v>3181</v>
      </c>
      <c r="M37" s="80" t="s">
        <v>3243</v>
      </c>
      <c r="N37" s="69" t="s">
        <v>2249</v>
      </c>
      <c r="O37" s="69" t="s">
        <v>937</v>
      </c>
      <c r="P37" s="76" t="s">
        <v>938</v>
      </c>
      <c r="Q37" s="75" t="s">
        <v>2882</v>
      </c>
      <c r="R37" s="69"/>
      <c r="S37" s="69" t="s">
        <v>2879</v>
      </c>
      <c r="T37" s="69" t="s">
        <v>2249</v>
      </c>
      <c r="U37" s="69" t="s">
        <v>2249</v>
      </c>
      <c r="V37" s="69" t="s">
        <v>2249</v>
      </c>
      <c r="W37" s="116" t="s">
        <v>940</v>
      </c>
      <c r="X37" s="76"/>
      <c r="Z37" s="639">
        <f t="shared" si="0"/>
        <v>42000.000000000007</v>
      </c>
      <c r="AA37" s="74">
        <f t="shared" si="1"/>
        <v>642000</v>
      </c>
    </row>
    <row r="38" spans="1:27" x14ac:dyDescent="0.35">
      <c r="A38" s="42"/>
      <c r="B38" s="42"/>
      <c r="C38" s="42"/>
      <c r="D38" s="42"/>
      <c r="E38" s="42"/>
      <c r="F38" s="197" t="s">
        <v>3244</v>
      </c>
      <c r="G38" s="69" t="s">
        <v>2249</v>
      </c>
      <c r="H38" s="74">
        <v>600000</v>
      </c>
      <c r="I38" s="69" t="s">
        <v>2249</v>
      </c>
      <c r="J38" s="69" t="s">
        <v>2394</v>
      </c>
      <c r="K38" s="75">
        <v>2010</v>
      </c>
      <c r="L38" s="75" t="s">
        <v>3181</v>
      </c>
      <c r="M38" s="80" t="s">
        <v>3245</v>
      </c>
      <c r="N38" s="69" t="s">
        <v>2249</v>
      </c>
      <c r="O38" s="69" t="s">
        <v>937</v>
      </c>
      <c r="P38" s="76" t="s">
        <v>938</v>
      </c>
      <c r="Q38" s="75" t="s">
        <v>2882</v>
      </c>
      <c r="R38" s="69"/>
      <c r="S38" s="69" t="s">
        <v>2879</v>
      </c>
      <c r="T38" s="69" t="s">
        <v>2249</v>
      </c>
      <c r="U38" s="69" t="s">
        <v>2249</v>
      </c>
      <c r="V38" s="69" t="s">
        <v>2249</v>
      </c>
      <c r="W38" s="116" t="s">
        <v>940</v>
      </c>
      <c r="X38" s="76"/>
      <c r="Z38" s="639">
        <f t="shared" si="0"/>
        <v>42000.000000000007</v>
      </c>
      <c r="AA38" s="74">
        <f t="shared" si="1"/>
        <v>642000</v>
      </c>
    </row>
    <row r="39" spans="1:27" x14ac:dyDescent="0.35">
      <c r="A39" s="42"/>
      <c r="B39" s="42"/>
      <c r="C39" s="42"/>
      <c r="D39" s="42"/>
      <c r="E39" s="42"/>
      <c r="F39" s="197" t="s">
        <v>3246</v>
      </c>
      <c r="G39" s="69" t="s">
        <v>2249</v>
      </c>
      <c r="H39" s="74">
        <v>600000</v>
      </c>
      <c r="I39" s="69" t="s">
        <v>2249</v>
      </c>
      <c r="J39" s="69" t="s">
        <v>2394</v>
      </c>
      <c r="K39" s="75">
        <v>2010</v>
      </c>
      <c r="L39" s="75" t="s">
        <v>3181</v>
      </c>
      <c r="M39" s="80" t="s">
        <v>3247</v>
      </c>
      <c r="N39" s="69" t="s">
        <v>2249</v>
      </c>
      <c r="O39" s="69" t="s">
        <v>937</v>
      </c>
      <c r="P39" s="76" t="s">
        <v>938</v>
      </c>
      <c r="Q39" s="75" t="s">
        <v>2882</v>
      </c>
      <c r="R39" s="69"/>
      <c r="S39" s="69" t="s">
        <v>2879</v>
      </c>
      <c r="T39" s="69" t="s">
        <v>2249</v>
      </c>
      <c r="U39" s="69" t="s">
        <v>2249</v>
      </c>
      <c r="V39" s="69" t="s">
        <v>2249</v>
      </c>
      <c r="W39" s="116" t="s">
        <v>940</v>
      </c>
      <c r="X39" s="76"/>
      <c r="Z39" s="639">
        <f t="shared" si="0"/>
        <v>42000.000000000007</v>
      </c>
      <c r="AA39" s="74">
        <f t="shared" si="1"/>
        <v>642000</v>
      </c>
    </row>
    <row r="40" spans="1:27" x14ac:dyDescent="0.35">
      <c r="A40" s="42"/>
      <c r="B40" s="42"/>
      <c r="C40" s="42"/>
      <c r="D40" s="42"/>
      <c r="E40" s="42"/>
      <c r="F40" s="197" t="s">
        <v>3248</v>
      </c>
      <c r="G40" s="69" t="s">
        <v>2249</v>
      </c>
      <c r="H40" s="74">
        <v>600000</v>
      </c>
      <c r="I40" s="69" t="s">
        <v>2249</v>
      </c>
      <c r="J40" s="69" t="s">
        <v>2394</v>
      </c>
      <c r="K40" s="75">
        <v>2010</v>
      </c>
      <c r="L40" s="75" t="s">
        <v>3181</v>
      </c>
      <c r="M40" s="80" t="s">
        <v>3249</v>
      </c>
      <c r="N40" s="69" t="s">
        <v>2249</v>
      </c>
      <c r="O40" s="69" t="s">
        <v>937</v>
      </c>
      <c r="P40" s="76" t="s">
        <v>938</v>
      </c>
      <c r="Q40" s="75" t="s">
        <v>2882</v>
      </c>
      <c r="R40" s="69"/>
      <c r="S40" s="69" t="s">
        <v>2879</v>
      </c>
      <c r="T40" s="69" t="s">
        <v>2249</v>
      </c>
      <c r="U40" s="69" t="s">
        <v>2249</v>
      </c>
      <c r="V40" s="69" t="s">
        <v>2249</v>
      </c>
      <c r="W40" s="116" t="s">
        <v>940</v>
      </c>
      <c r="X40" s="76"/>
      <c r="Z40" s="639">
        <f t="shared" si="0"/>
        <v>42000.000000000007</v>
      </c>
      <c r="AA40" s="74">
        <f t="shared" si="1"/>
        <v>642000</v>
      </c>
    </row>
    <row r="41" spans="1:27" x14ac:dyDescent="0.35">
      <c r="A41" s="42"/>
      <c r="B41" s="42"/>
      <c r="C41" s="42"/>
      <c r="D41" s="42"/>
      <c r="E41" s="42"/>
      <c r="F41" s="197" t="s">
        <v>3250</v>
      </c>
      <c r="G41" s="69" t="s">
        <v>2249</v>
      </c>
      <c r="H41" s="74">
        <v>600000</v>
      </c>
      <c r="I41" s="69" t="s">
        <v>2249</v>
      </c>
      <c r="J41" s="69" t="s">
        <v>2394</v>
      </c>
      <c r="K41" s="75">
        <v>2010</v>
      </c>
      <c r="L41" s="75" t="s">
        <v>3181</v>
      </c>
      <c r="M41" s="80" t="s">
        <v>3251</v>
      </c>
      <c r="N41" s="69" t="s">
        <v>2249</v>
      </c>
      <c r="O41" s="69" t="s">
        <v>937</v>
      </c>
      <c r="P41" s="76" t="s">
        <v>938</v>
      </c>
      <c r="Q41" s="75" t="s">
        <v>2882</v>
      </c>
      <c r="R41" s="69"/>
      <c r="S41" s="69" t="s">
        <v>2879</v>
      </c>
      <c r="T41" s="69" t="s">
        <v>2249</v>
      </c>
      <c r="U41" s="69" t="s">
        <v>2249</v>
      </c>
      <c r="V41" s="69" t="s">
        <v>2249</v>
      </c>
      <c r="W41" s="116" t="s">
        <v>940</v>
      </c>
      <c r="X41" s="76"/>
      <c r="Z41" s="639">
        <f t="shared" si="0"/>
        <v>42000.000000000007</v>
      </c>
      <c r="AA41" s="74">
        <f t="shared" si="1"/>
        <v>642000</v>
      </c>
    </row>
    <row r="42" spans="1:27" x14ac:dyDescent="0.35">
      <c r="A42" s="42"/>
      <c r="B42" s="42"/>
      <c r="C42" s="42"/>
      <c r="D42" s="42"/>
      <c r="E42" s="42"/>
      <c r="F42" s="197" t="s">
        <v>3252</v>
      </c>
      <c r="G42" s="69" t="s">
        <v>2249</v>
      </c>
      <c r="H42" s="74">
        <v>600000</v>
      </c>
      <c r="I42" s="69" t="s">
        <v>2249</v>
      </c>
      <c r="J42" s="69" t="s">
        <v>2394</v>
      </c>
      <c r="K42" s="75">
        <v>2010</v>
      </c>
      <c r="L42" s="75" t="s">
        <v>3178</v>
      </c>
      <c r="M42" s="80" t="s">
        <v>3253</v>
      </c>
      <c r="N42" s="69" t="s">
        <v>2249</v>
      </c>
      <c r="O42" s="69" t="s">
        <v>937</v>
      </c>
      <c r="P42" s="76" t="s">
        <v>967</v>
      </c>
      <c r="Q42" s="75" t="s">
        <v>2882</v>
      </c>
      <c r="R42" s="69"/>
      <c r="S42" s="69" t="s">
        <v>2879</v>
      </c>
      <c r="T42" s="69" t="s">
        <v>2249</v>
      </c>
      <c r="U42" s="69" t="s">
        <v>2249</v>
      </c>
      <c r="V42" s="69" t="s">
        <v>2249</v>
      </c>
      <c r="W42" s="116" t="s">
        <v>940</v>
      </c>
      <c r="X42" s="76"/>
      <c r="Z42" s="639">
        <f t="shared" si="0"/>
        <v>42000.000000000007</v>
      </c>
      <c r="AA42" s="74">
        <f t="shared" si="1"/>
        <v>642000</v>
      </c>
    </row>
    <row r="43" spans="1:27" x14ac:dyDescent="0.35">
      <c r="A43" s="42"/>
      <c r="B43" s="42"/>
      <c r="C43" s="42"/>
      <c r="D43" s="42"/>
      <c r="E43" s="42"/>
      <c r="F43" s="198" t="s">
        <v>994</v>
      </c>
      <c r="G43" s="86"/>
      <c r="H43" s="87">
        <f>SUM(H5:H42)</f>
        <v>22950000</v>
      </c>
      <c r="I43" s="69"/>
      <c r="J43" s="69"/>
      <c r="K43" s="75"/>
      <c r="L43" s="75"/>
      <c r="M43" s="80"/>
      <c r="N43" s="75"/>
      <c r="O43" s="69"/>
      <c r="P43" s="76"/>
      <c r="Q43" s="75"/>
      <c r="R43" s="69"/>
      <c r="S43" s="69"/>
      <c r="T43" s="69"/>
      <c r="U43" s="69"/>
      <c r="V43" s="69"/>
      <c r="W43" s="116"/>
      <c r="X43" s="76"/>
      <c r="Z43" s="639">
        <f t="shared" si="0"/>
        <v>1606500.0000000002</v>
      </c>
      <c r="AA43" s="87">
        <f t="shared" si="1"/>
        <v>24556500</v>
      </c>
    </row>
    <row r="44" spans="1:27" x14ac:dyDescent="0.35">
      <c r="A44" s="98"/>
      <c r="B44" s="98"/>
      <c r="C44" s="98"/>
      <c r="D44" s="98"/>
      <c r="E44" s="98"/>
      <c r="F44" s="98" t="s">
        <v>1842</v>
      </c>
      <c r="G44" s="64"/>
      <c r="H44" s="67"/>
      <c r="I44" s="64"/>
      <c r="J44" s="64"/>
      <c r="K44" s="68"/>
      <c r="L44" s="64"/>
      <c r="M44" s="68"/>
      <c r="N44" s="68"/>
      <c r="O44" s="64"/>
      <c r="P44" s="64"/>
      <c r="Q44" s="64"/>
      <c r="R44" s="64"/>
      <c r="S44" s="64"/>
      <c r="T44" s="64"/>
      <c r="U44" s="64"/>
      <c r="V44" s="64"/>
      <c r="W44" s="115"/>
      <c r="X44" s="64"/>
      <c r="Z44" s="639">
        <f t="shared" si="0"/>
        <v>0</v>
      </c>
      <c r="AA44" s="67">
        <f t="shared" si="1"/>
        <v>0</v>
      </c>
    </row>
    <row r="45" spans="1:27" x14ac:dyDescent="0.35">
      <c r="A45" s="42"/>
      <c r="B45" s="42"/>
      <c r="C45" s="42"/>
      <c r="D45" s="42"/>
      <c r="E45" s="42"/>
      <c r="F45" s="199" t="s">
        <v>3254</v>
      </c>
      <c r="G45" s="76"/>
      <c r="H45" s="118">
        <v>36500000</v>
      </c>
      <c r="I45" s="76"/>
      <c r="J45" s="76" t="s">
        <v>1147</v>
      </c>
      <c r="K45" s="119">
        <v>2007</v>
      </c>
      <c r="L45" s="76" t="s">
        <v>3255</v>
      </c>
      <c r="M45" s="120">
        <v>30758</v>
      </c>
      <c r="N45" s="119"/>
      <c r="O45" s="76"/>
      <c r="P45" s="76"/>
      <c r="Q45" s="76"/>
      <c r="R45" s="76"/>
      <c r="S45" s="76"/>
      <c r="T45" s="76"/>
      <c r="U45" s="76"/>
      <c r="V45" s="76"/>
      <c r="W45" s="121"/>
      <c r="X45" s="76"/>
      <c r="Z45" s="639">
        <f t="shared" si="0"/>
        <v>2555000.0000000005</v>
      </c>
      <c r="AA45" s="118">
        <f t="shared" si="1"/>
        <v>39055000</v>
      </c>
    </row>
    <row r="46" spans="1:27" x14ac:dyDescent="0.35">
      <c r="A46" s="42"/>
      <c r="B46" s="42"/>
      <c r="C46" s="42"/>
      <c r="D46" s="42"/>
      <c r="E46" s="42"/>
      <c r="F46" s="199" t="s">
        <v>3256</v>
      </c>
      <c r="G46" s="76"/>
      <c r="H46" s="118">
        <v>36500000</v>
      </c>
      <c r="I46" s="76"/>
      <c r="J46" s="76" t="s">
        <v>1147</v>
      </c>
      <c r="K46" s="119">
        <v>2007</v>
      </c>
      <c r="L46" s="76" t="s">
        <v>3255</v>
      </c>
      <c r="M46" s="120">
        <v>30759</v>
      </c>
      <c r="N46" s="119"/>
      <c r="O46" s="76"/>
      <c r="P46" s="76"/>
      <c r="Q46" s="76"/>
      <c r="R46" s="76"/>
      <c r="S46" s="76"/>
      <c r="T46" s="76"/>
      <c r="U46" s="76"/>
      <c r="V46" s="76"/>
      <c r="W46" s="121"/>
      <c r="X46" s="76"/>
      <c r="Z46" s="639">
        <f t="shared" si="0"/>
        <v>2555000.0000000005</v>
      </c>
      <c r="AA46" s="118">
        <f t="shared" si="1"/>
        <v>39055000</v>
      </c>
    </row>
    <row r="47" spans="1:27" x14ac:dyDescent="0.35">
      <c r="A47" s="42"/>
      <c r="B47" s="42"/>
      <c r="C47" s="42"/>
      <c r="D47" s="42"/>
      <c r="E47" s="42"/>
      <c r="F47" s="199" t="s">
        <v>3257</v>
      </c>
      <c r="G47" s="76"/>
      <c r="H47" s="118">
        <v>36500000</v>
      </c>
      <c r="I47" s="76"/>
      <c r="J47" s="76" t="s">
        <v>1147</v>
      </c>
      <c r="K47" s="119">
        <v>2007</v>
      </c>
      <c r="L47" s="76" t="s">
        <v>3255</v>
      </c>
      <c r="M47" s="120">
        <v>30880</v>
      </c>
      <c r="N47" s="119"/>
      <c r="O47" s="76"/>
      <c r="P47" s="122"/>
      <c r="Q47" s="119"/>
      <c r="R47" s="76"/>
      <c r="S47" s="76"/>
      <c r="T47" s="76"/>
      <c r="U47" s="76"/>
      <c r="V47" s="76"/>
      <c r="W47" s="121"/>
      <c r="X47" s="76"/>
      <c r="Z47" s="639">
        <f t="shared" si="0"/>
        <v>2555000.0000000005</v>
      </c>
      <c r="AA47" s="118">
        <f t="shared" si="1"/>
        <v>39055000</v>
      </c>
    </row>
    <row r="48" spans="1:27" x14ac:dyDescent="0.35">
      <c r="A48" s="42"/>
      <c r="B48" s="42"/>
      <c r="C48" s="42"/>
      <c r="D48" s="42"/>
      <c r="E48" s="42"/>
      <c r="F48" s="200" t="s">
        <v>994</v>
      </c>
      <c r="G48" s="123"/>
      <c r="H48" s="124">
        <f>SUM(H45:H47)</f>
        <v>109500000</v>
      </c>
      <c r="I48" s="76"/>
      <c r="J48" s="76"/>
      <c r="K48" s="119"/>
      <c r="L48" s="119"/>
      <c r="M48" s="119"/>
      <c r="N48" s="119"/>
      <c r="O48" s="76"/>
      <c r="P48" s="122"/>
      <c r="Q48" s="119"/>
      <c r="R48" s="76"/>
      <c r="S48" s="76"/>
      <c r="T48" s="76"/>
      <c r="U48" s="76"/>
      <c r="V48" s="76"/>
      <c r="W48" s="121"/>
      <c r="X48" s="76"/>
      <c r="Z48" s="639">
        <f t="shared" si="0"/>
        <v>7665000.0000000009</v>
      </c>
      <c r="AA48" s="124">
        <f t="shared" si="1"/>
        <v>117165000</v>
      </c>
    </row>
    <row r="49" spans="1:27" x14ac:dyDescent="0.35">
      <c r="A49" s="98"/>
      <c r="B49" s="98"/>
      <c r="C49" s="98"/>
      <c r="D49" s="98"/>
      <c r="E49" s="98"/>
      <c r="F49" s="98" t="s">
        <v>1851</v>
      </c>
      <c r="G49" s="64"/>
      <c r="H49" s="67"/>
      <c r="I49" s="64"/>
      <c r="J49" s="64"/>
      <c r="K49" s="68"/>
      <c r="L49" s="68"/>
      <c r="M49" s="68"/>
      <c r="N49" s="68"/>
      <c r="O49" s="64"/>
      <c r="P49" s="125"/>
      <c r="Q49" s="68"/>
      <c r="R49" s="64"/>
      <c r="S49" s="64"/>
      <c r="T49" s="64"/>
      <c r="U49" s="64"/>
      <c r="V49" s="64"/>
      <c r="W49" s="115"/>
      <c r="X49" s="64"/>
      <c r="Z49" s="639">
        <f t="shared" si="0"/>
        <v>0</v>
      </c>
      <c r="AA49" s="67">
        <f t="shared" si="1"/>
        <v>0</v>
      </c>
    </row>
    <row r="50" spans="1:27" x14ac:dyDescent="0.35">
      <c r="A50" s="143"/>
      <c r="B50" s="143"/>
      <c r="C50" s="143"/>
      <c r="D50" s="143"/>
      <c r="E50" s="143"/>
      <c r="F50" s="199" t="s">
        <v>3258</v>
      </c>
      <c r="G50" s="69"/>
      <c r="H50" s="74">
        <v>3000000</v>
      </c>
      <c r="I50" s="69"/>
      <c r="J50" s="76" t="s">
        <v>3259</v>
      </c>
      <c r="K50" s="119">
        <v>2009</v>
      </c>
      <c r="L50" s="75"/>
      <c r="M50" s="119" t="s">
        <v>3260</v>
      </c>
      <c r="N50" s="75"/>
      <c r="O50" s="69"/>
      <c r="P50" s="126"/>
      <c r="Q50" s="75"/>
      <c r="R50" s="69"/>
      <c r="S50" s="69"/>
      <c r="T50" s="69"/>
      <c r="U50" s="69"/>
      <c r="V50" s="69"/>
      <c r="W50" s="116"/>
      <c r="X50" s="76"/>
      <c r="Z50" s="639">
        <f t="shared" si="0"/>
        <v>210000.00000000003</v>
      </c>
      <c r="AA50" s="74">
        <f t="shared" si="1"/>
        <v>3210000</v>
      </c>
    </row>
    <row r="51" spans="1:27" x14ac:dyDescent="0.35">
      <c r="A51" s="42"/>
      <c r="B51" s="42"/>
      <c r="C51" s="42"/>
      <c r="D51" s="42"/>
      <c r="E51" s="42"/>
      <c r="F51" s="199" t="s">
        <v>3261</v>
      </c>
      <c r="G51" s="76"/>
      <c r="H51" s="74">
        <v>3000000</v>
      </c>
      <c r="I51" s="76"/>
      <c r="J51" s="76" t="s">
        <v>3259</v>
      </c>
      <c r="K51" s="119">
        <v>2009</v>
      </c>
      <c r="L51" s="119"/>
      <c r="M51" s="119" t="s">
        <v>3262</v>
      </c>
      <c r="N51" s="119"/>
      <c r="O51" s="76"/>
      <c r="P51" s="122"/>
      <c r="Q51" s="119"/>
      <c r="R51" s="76"/>
      <c r="S51" s="76"/>
      <c r="T51" s="76"/>
      <c r="U51" s="76"/>
      <c r="V51" s="76"/>
      <c r="W51" s="121"/>
      <c r="X51" s="76"/>
      <c r="Z51" s="639">
        <f t="shared" si="0"/>
        <v>210000.00000000003</v>
      </c>
      <c r="AA51" s="74">
        <f t="shared" si="1"/>
        <v>3210000</v>
      </c>
    </row>
    <row r="52" spans="1:27" x14ac:dyDescent="0.35">
      <c r="A52" s="42"/>
      <c r="B52" s="42"/>
      <c r="C52" s="42"/>
      <c r="D52" s="42"/>
      <c r="E52" s="42"/>
      <c r="F52" s="199" t="s">
        <v>3263</v>
      </c>
      <c r="G52" s="76"/>
      <c r="H52" s="74">
        <v>3000000</v>
      </c>
      <c r="I52" s="76"/>
      <c r="J52" s="76" t="s">
        <v>3259</v>
      </c>
      <c r="K52" s="119">
        <v>2009</v>
      </c>
      <c r="L52" s="119"/>
      <c r="M52" s="119" t="s">
        <v>3264</v>
      </c>
      <c r="N52" s="119"/>
      <c r="O52" s="76"/>
      <c r="P52" s="122"/>
      <c r="Q52" s="119"/>
      <c r="R52" s="76"/>
      <c r="S52" s="76"/>
      <c r="T52" s="76"/>
      <c r="U52" s="76"/>
      <c r="V52" s="76"/>
      <c r="W52" s="121"/>
      <c r="X52" s="76"/>
      <c r="Z52" s="639">
        <f t="shared" si="0"/>
        <v>210000.00000000003</v>
      </c>
      <c r="AA52" s="74">
        <f t="shared" si="1"/>
        <v>3210000</v>
      </c>
    </row>
    <row r="53" spans="1:27" x14ac:dyDescent="0.35">
      <c r="A53" s="42"/>
      <c r="B53" s="42"/>
      <c r="C53" s="42"/>
      <c r="D53" s="42"/>
      <c r="E53" s="42"/>
      <c r="F53" s="200" t="s">
        <v>994</v>
      </c>
      <c r="G53" s="123"/>
      <c r="H53" s="124">
        <f>SUM(H50:H52)</f>
        <v>9000000</v>
      </c>
      <c r="I53" s="76"/>
      <c r="J53" s="76"/>
      <c r="K53" s="119"/>
      <c r="L53" s="119"/>
      <c r="M53" s="119"/>
      <c r="N53" s="119"/>
      <c r="O53" s="76"/>
      <c r="P53" s="122"/>
      <c r="Q53" s="119"/>
      <c r="R53" s="76"/>
      <c r="S53" s="76"/>
      <c r="T53" s="76"/>
      <c r="U53" s="76"/>
      <c r="V53" s="76"/>
      <c r="W53" s="121"/>
      <c r="X53" s="76"/>
      <c r="Z53" s="639">
        <f t="shared" si="0"/>
        <v>630000.00000000012</v>
      </c>
      <c r="AA53" s="124">
        <f t="shared" si="1"/>
        <v>9630000</v>
      </c>
    </row>
    <row r="54" spans="1:27" x14ac:dyDescent="0.35">
      <c r="A54" s="98"/>
      <c r="B54" s="98"/>
      <c r="C54" s="98"/>
      <c r="D54" s="98"/>
      <c r="E54" s="98"/>
      <c r="F54" s="98" t="s">
        <v>1860</v>
      </c>
      <c r="G54" s="64"/>
      <c r="H54" s="67"/>
      <c r="I54" s="64"/>
      <c r="J54" s="64"/>
      <c r="K54" s="68"/>
      <c r="L54" s="68"/>
      <c r="M54" s="68"/>
      <c r="N54" s="68"/>
      <c r="O54" s="64"/>
      <c r="P54" s="125"/>
      <c r="Q54" s="68"/>
      <c r="R54" s="64"/>
      <c r="S54" s="64"/>
      <c r="T54" s="64"/>
      <c r="U54" s="64"/>
      <c r="V54" s="64"/>
      <c r="W54" s="115"/>
      <c r="X54" s="64"/>
      <c r="Z54" s="639">
        <f t="shared" si="0"/>
        <v>0</v>
      </c>
      <c r="AA54" s="67">
        <f t="shared" si="1"/>
        <v>0</v>
      </c>
    </row>
    <row r="55" spans="1:27" x14ac:dyDescent="0.35">
      <c r="A55" s="42"/>
      <c r="B55" s="42"/>
      <c r="C55" s="42"/>
      <c r="D55" s="42"/>
      <c r="E55" s="42"/>
      <c r="F55" s="42" t="s">
        <v>1852</v>
      </c>
      <c r="G55" s="76"/>
      <c r="H55" s="118"/>
      <c r="I55" s="76"/>
      <c r="J55" s="76"/>
      <c r="K55" s="117"/>
      <c r="L55" s="119"/>
      <c r="M55" s="117"/>
      <c r="N55" s="119"/>
      <c r="O55" s="76"/>
      <c r="P55" s="122"/>
      <c r="Q55" s="119"/>
      <c r="R55" s="76"/>
      <c r="S55" s="76"/>
      <c r="T55" s="76"/>
      <c r="U55" s="76"/>
      <c r="V55" s="76"/>
      <c r="W55" s="121"/>
      <c r="X55" s="76"/>
      <c r="Z55" s="639">
        <f t="shared" si="0"/>
        <v>0</v>
      </c>
      <c r="AA55" s="118">
        <f t="shared" si="1"/>
        <v>0</v>
      </c>
    </row>
    <row r="56" spans="1:27" x14ac:dyDescent="0.35">
      <c r="A56" s="143"/>
      <c r="B56" s="143"/>
      <c r="C56" s="143"/>
      <c r="D56" s="143"/>
      <c r="E56" s="143"/>
      <c r="F56" s="143"/>
      <c r="G56" s="69"/>
      <c r="H56" s="74"/>
      <c r="I56" s="69"/>
      <c r="J56" s="69"/>
      <c r="K56" s="75"/>
      <c r="L56" s="75"/>
      <c r="M56" s="75"/>
      <c r="N56" s="75"/>
      <c r="O56" s="69"/>
      <c r="P56" s="69"/>
      <c r="Q56" s="75"/>
      <c r="R56" s="69"/>
      <c r="S56" s="69"/>
      <c r="T56" s="69"/>
      <c r="U56" s="69"/>
      <c r="V56" s="69"/>
      <c r="W56" s="121"/>
      <c r="X56" s="76"/>
      <c r="Z56" s="639">
        <f t="shared" si="0"/>
        <v>0</v>
      </c>
      <c r="AA56" s="74">
        <f t="shared" si="1"/>
        <v>0</v>
      </c>
    </row>
    <row r="57" spans="1:27" x14ac:dyDescent="0.35">
      <c r="A57" s="98"/>
      <c r="B57" s="98"/>
      <c r="C57" s="98"/>
      <c r="D57" s="98"/>
      <c r="E57" s="98"/>
      <c r="F57" s="201" t="s">
        <v>2961</v>
      </c>
      <c r="G57" s="64"/>
      <c r="H57" s="67"/>
      <c r="I57" s="64"/>
      <c r="J57" s="64"/>
      <c r="K57" s="68"/>
      <c r="L57" s="68"/>
      <c r="M57" s="68"/>
      <c r="N57" s="68"/>
      <c r="O57" s="64"/>
      <c r="P57" s="64"/>
      <c r="Q57" s="68"/>
      <c r="R57" s="64"/>
      <c r="S57" s="64"/>
      <c r="T57" s="64"/>
      <c r="U57" s="64"/>
      <c r="V57" s="64"/>
      <c r="W57" s="115"/>
      <c r="X57" s="64"/>
      <c r="Z57" s="639">
        <f t="shared" si="0"/>
        <v>0</v>
      </c>
      <c r="AA57" s="67">
        <f t="shared" si="1"/>
        <v>0</v>
      </c>
    </row>
    <row r="58" spans="1:27" x14ac:dyDescent="0.35">
      <c r="A58" s="42"/>
      <c r="B58" s="42"/>
      <c r="C58" s="42"/>
      <c r="D58" s="42"/>
      <c r="E58" s="42"/>
      <c r="F58" s="197" t="s">
        <v>3265</v>
      </c>
      <c r="G58" s="76"/>
      <c r="H58" s="118">
        <v>200000</v>
      </c>
      <c r="I58" s="76"/>
      <c r="J58" s="76" t="s">
        <v>1062</v>
      </c>
      <c r="K58" s="130"/>
      <c r="L58" s="119" t="s">
        <v>1074</v>
      </c>
      <c r="M58" s="128">
        <v>2008261269</v>
      </c>
      <c r="N58" s="119"/>
      <c r="O58" s="76"/>
      <c r="P58" s="76"/>
      <c r="Q58" s="119" t="s">
        <v>1066</v>
      </c>
      <c r="R58" s="76"/>
      <c r="S58" s="76"/>
      <c r="T58" s="76"/>
      <c r="U58" s="76"/>
      <c r="V58" s="76"/>
      <c r="W58" s="121"/>
      <c r="X58" s="76"/>
      <c r="Z58" s="639">
        <f t="shared" si="0"/>
        <v>14000.000000000002</v>
      </c>
      <c r="AA58" s="118">
        <f t="shared" si="1"/>
        <v>214000</v>
      </c>
    </row>
    <row r="59" spans="1:27" x14ac:dyDescent="0.35">
      <c r="A59" s="42"/>
      <c r="B59" s="42"/>
      <c r="C59" s="42"/>
      <c r="D59" s="42"/>
      <c r="E59" s="42"/>
      <c r="F59" s="197" t="s">
        <v>3266</v>
      </c>
      <c r="G59" s="76"/>
      <c r="H59" s="118">
        <v>200000</v>
      </c>
      <c r="I59" s="76"/>
      <c r="J59" s="76" t="s">
        <v>1062</v>
      </c>
      <c r="K59" s="130"/>
      <c r="L59" s="119" t="s">
        <v>3267</v>
      </c>
      <c r="M59" s="119">
        <v>2008277254</v>
      </c>
      <c r="N59" s="119"/>
      <c r="O59" s="76"/>
      <c r="P59" s="76"/>
      <c r="Q59" s="119" t="s">
        <v>1066</v>
      </c>
      <c r="R59" s="76"/>
      <c r="S59" s="76"/>
      <c r="T59" s="76"/>
      <c r="U59" s="76"/>
      <c r="V59" s="76"/>
      <c r="W59" s="121"/>
      <c r="X59" s="76"/>
      <c r="Z59" s="639">
        <f t="shared" si="0"/>
        <v>14000.000000000002</v>
      </c>
      <c r="AA59" s="118">
        <f t="shared" si="1"/>
        <v>214000</v>
      </c>
    </row>
    <row r="60" spans="1:27" x14ac:dyDescent="0.35">
      <c r="A60" s="42"/>
      <c r="B60" s="42"/>
      <c r="C60" s="42"/>
      <c r="D60" s="42"/>
      <c r="E60" s="42"/>
      <c r="F60" s="197" t="s">
        <v>3268</v>
      </c>
      <c r="G60" s="76"/>
      <c r="H60" s="118">
        <v>200000</v>
      </c>
      <c r="I60" s="76"/>
      <c r="J60" s="76" t="s">
        <v>3269</v>
      </c>
      <c r="K60" s="130"/>
      <c r="L60" s="119" t="s">
        <v>3270</v>
      </c>
      <c r="M60" s="119" t="s">
        <v>3271</v>
      </c>
      <c r="N60" s="119"/>
      <c r="O60" s="76"/>
      <c r="P60" s="76" t="s">
        <v>1071</v>
      </c>
      <c r="Q60" s="119" t="s">
        <v>3272</v>
      </c>
      <c r="R60" s="76"/>
      <c r="S60" s="76"/>
      <c r="T60" s="76"/>
      <c r="U60" s="76"/>
      <c r="V60" s="76"/>
      <c r="W60" s="121"/>
      <c r="X60" s="76"/>
      <c r="Z60" s="639">
        <f t="shared" si="0"/>
        <v>14000.000000000002</v>
      </c>
      <c r="AA60" s="118">
        <f t="shared" si="1"/>
        <v>214000</v>
      </c>
    </row>
    <row r="61" spans="1:27" x14ac:dyDescent="0.35">
      <c r="A61" s="42"/>
      <c r="B61" s="42"/>
      <c r="C61" s="42"/>
      <c r="D61" s="42"/>
      <c r="E61" s="42"/>
      <c r="F61" s="197" t="s">
        <v>3273</v>
      </c>
      <c r="G61" s="76"/>
      <c r="H61" s="118">
        <v>200000</v>
      </c>
      <c r="I61" s="76"/>
      <c r="J61" s="76" t="s">
        <v>3274</v>
      </c>
      <c r="K61" s="130"/>
      <c r="L61" s="119" t="s">
        <v>1151</v>
      </c>
      <c r="M61" s="128" t="s">
        <v>3275</v>
      </c>
      <c r="N61" s="119"/>
      <c r="O61" s="76"/>
      <c r="P61" s="76"/>
      <c r="Q61" s="119" t="s">
        <v>1066</v>
      </c>
      <c r="R61" s="76"/>
      <c r="S61" s="76"/>
      <c r="T61" s="76"/>
      <c r="U61" s="76"/>
      <c r="V61" s="76"/>
      <c r="W61" s="121"/>
      <c r="X61" s="76"/>
      <c r="Z61" s="639">
        <f t="shared" si="0"/>
        <v>14000.000000000002</v>
      </c>
      <c r="AA61" s="118">
        <f t="shared" si="1"/>
        <v>214000</v>
      </c>
    </row>
    <row r="62" spans="1:27" x14ac:dyDescent="0.35">
      <c r="A62" s="42"/>
      <c r="B62" s="42"/>
      <c r="C62" s="42"/>
      <c r="D62" s="42"/>
      <c r="E62" s="42"/>
      <c r="F62" s="197" t="s">
        <v>3276</v>
      </c>
      <c r="G62" s="76"/>
      <c r="H62" s="118">
        <v>200000</v>
      </c>
      <c r="I62" s="76"/>
      <c r="J62" s="76" t="s">
        <v>1062</v>
      </c>
      <c r="K62" s="130"/>
      <c r="L62" s="119" t="s">
        <v>1074</v>
      </c>
      <c r="M62" s="128">
        <v>2008276497</v>
      </c>
      <c r="N62" s="119"/>
      <c r="O62" s="76"/>
      <c r="P62" s="76"/>
      <c r="Q62" s="119" t="s">
        <v>1066</v>
      </c>
      <c r="R62" s="76"/>
      <c r="S62" s="76"/>
      <c r="T62" s="76"/>
      <c r="U62" s="76"/>
      <c r="V62" s="76"/>
      <c r="W62" s="121"/>
      <c r="X62" s="76"/>
      <c r="Z62" s="639">
        <f t="shared" si="0"/>
        <v>14000.000000000002</v>
      </c>
      <c r="AA62" s="118">
        <f t="shared" si="1"/>
        <v>214000</v>
      </c>
    </row>
    <row r="63" spans="1:27" x14ac:dyDescent="0.35">
      <c r="A63" s="42"/>
      <c r="B63" s="42"/>
      <c r="C63" s="42"/>
      <c r="D63" s="42"/>
      <c r="E63" s="42"/>
      <c r="F63" s="197" t="s">
        <v>3277</v>
      </c>
      <c r="G63" s="76"/>
      <c r="H63" s="118">
        <v>200000</v>
      </c>
      <c r="I63" s="76"/>
      <c r="J63" s="76" t="s">
        <v>1062</v>
      </c>
      <c r="K63" s="130"/>
      <c r="L63" s="119" t="s">
        <v>3278</v>
      </c>
      <c r="M63" s="119">
        <v>2009229239</v>
      </c>
      <c r="N63" s="119"/>
      <c r="O63" s="76"/>
      <c r="P63" s="76"/>
      <c r="Q63" s="119" t="s">
        <v>1066</v>
      </c>
      <c r="R63" s="76"/>
      <c r="S63" s="76"/>
      <c r="T63" s="76"/>
      <c r="U63" s="76"/>
      <c r="V63" s="76"/>
      <c r="W63" s="121"/>
      <c r="X63" s="76"/>
      <c r="Z63" s="639">
        <f t="shared" si="0"/>
        <v>14000.000000000002</v>
      </c>
      <c r="AA63" s="118">
        <f t="shared" si="1"/>
        <v>214000</v>
      </c>
    </row>
    <row r="64" spans="1:27" x14ac:dyDescent="0.35">
      <c r="A64" s="42"/>
      <c r="B64" s="42"/>
      <c r="C64" s="42"/>
      <c r="D64" s="42"/>
      <c r="E64" s="42"/>
      <c r="F64" s="197" t="s">
        <v>3279</v>
      </c>
      <c r="G64" s="76"/>
      <c r="H64" s="118">
        <v>200000</v>
      </c>
      <c r="I64" s="76"/>
      <c r="J64" s="76" t="s">
        <v>1062</v>
      </c>
      <c r="K64" s="130"/>
      <c r="L64" s="119" t="s">
        <v>1074</v>
      </c>
      <c r="M64" s="128">
        <v>2009203320</v>
      </c>
      <c r="N64" s="119"/>
      <c r="O64" s="76"/>
      <c r="P64" s="76"/>
      <c r="Q64" s="119" t="s">
        <v>1066</v>
      </c>
      <c r="R64" s="76"/>
      <c r="S64" s="76"/>
      <c r="T64" s="76"/>
      <c r="U64" s="76"/>
      <c r="V64" s="76"/>
      <c r="W64" s="121"/>
      <c r="X64" s="76"/>
      <c r="Z64" s="639">
        <f t="shared" si="0"/>
        <v>14000.000000000002</v>
      </c>
      <c r="AA64" s="118">
        <f t="shared" si="1"/>
        <v>214000</v>
      </c>
    </row>
    <row r="65" spans="1:27" x14ac:dyDescent="0.35">
      <c r="A65" s="42"/>
      <c r="B65" s="42"/>
      <c r="C65" s="42"/>
      <c r="D65" s="42"/>
      <c r="E65" s="42"/>
      <c r="F65" s="197" t="s">
        <v>3280</v>
      </c>
      <c r="G65" s="76"/>
      <c r="H65" s="118">
        <v>200000</v>
      </c>
      <c r="I65" s="76"/>
      <c r="J65" s="76" t="s">
        <v>1062</v>
      </c>
      <c r="K65" s="130"/>
      <c r="L65" s="119" t="s">
        <v>3267</v>
      </c>
      <c r="M65" s="119">
        <v>2009203272</v>
      </c>
      <c r="N65" s="119"/>
      <c r="O65" s="76"/>
      <c r="P65" s="76"/>
      <c r="Q65" s="119" t="s">
        <v>1066</v>
      </c>
      <c r="R65" s="76"/>
      <c r="S65" s="76"/>
      <c r="T65" s="76"/>
      <c r="U65" s="76"/>
      <c r="V65" s="76"/>
      <c r="W65" s="121"/>
      <c r="X65" s="76"/>
      <c r="Z65" s="639">
        <f t="shared" si="0"/>
        <v>14000.000000000002</v>
      </c>
      <c r="AA65" s="118">
        <f t="shared" si="1"/>
        <v>214000</v>
      </c>
    </row>
    <row r="66" spans="1:27" x14ac:dyDescent="0.35">
      <c r="A66" s="42"/>
      <c r="B66" s="42"/>
      <c r="C66" s="42"/>
      <c r="D66" s="42"/>
      <c r="E66" s="42"/>
      <c r="F66" s="197" t="s">
        <v>3281</v>
      </c>
      <c r="G66" s="76"/>
      <c r="H66" s="118">
        <v>200000</v>
      </c>
      <c r="I66" s="76"/>
      <c r="J66" s="76" t="s">
        <v>3269</v>
      </c>
      <c r="K66" s="130"/>
      <c r="L66" s="119" t="s">
        <v>3270</v>
      </c>
      <c r="M66" s="119" t="s">
        <v>3282</v>
      </c>
      <c r="N66" s="119"/>
      <c r="O66" s="76"/>
      <c r="P66" s="76" t="s">
        <v>1065</v>
      </c>
      <c r="Q66" s="119" t="s">
        <v>3283</v>
      </c>
      <c r="R66" s="76"/>
      <c r="S66" s="76"/>
      <c r="T66" s="76"/>
      <c r="U66" s="76"/>
      <c r="V66" s="76"/>
      <c r="W66" s="121"/>
      <c r="X66" s="76"/>
      <c r="Z66" s="639">
        <f t="shared" si="0"/>
        <v>14000.000000000002</v>
      </c>
      <c r="AA66" s="118">
        <f t="shared" si="1"/>
        <v>214000</v>
      </c>
    </row>
    <row r="67" spans="1:27" x14ac:dyDescent="0.35">
      <c r="A67" s="42"/>
      <c r="B67" s="42"/>
      <c r="C67" s="42"/>
      <c r="D67" s="42"/>
      <c r="E67" s="42"/>
      <c r="F67" s="197" t="s">
        <v>3284</v>
      </c>
      <c r="G67" s="76"/>
      <c r="H67" s="118">
        <v>200000</v>
      </c>
      <c r="I67" s="76"/>
      <c r="J67" s="76" t="s">
        <v>3274</v>
      </c>
      <c r="K67" s="130"/>
      <c r="L67" s="119" t="s">
        <v>1151</v>
      </c>
      <c r="M67" s="128" t="s">
        <v>3285</v>
      </c>
      <c r="N67" s="119"/>
      <c r="O67" s="76"/>
      <c r="P67" s="76"/>
      <c r="Q67" s="119" t="s">
        <v>1066</v>
      </c>
      <c r="R67" s="76"/>
      <c r="S67" s="76"/>
      <c r="T67" s="76"/>
      <c r="U67" s="76"/>
      <c r="V67" s="76"/>
      <c r="W67" s="121"/>
      <c r="X67" s="76"/>
      <c r="Z67" s="639">
        <f t="shared" si="0"/>
        <v>14000.000000000002</v>
      </c>
      <c r="AA67" s="118">
        <f t="shared" si="1"/>
        <v>214000</v>
      </c>
    </row>
    <row r="68" spans="1:27" x14ac:dyDescent="0.35">
      <c r="A68" s="42"/>
      <c r="B68" s="42"/>
      <c r="C68" s="42"/>
      <c r="D68" s="42"/>
      <c r="E68" s="42"/>
      <c r="F68" s="197" t="s">
        <v>3286</v>
      </c>
      <c r="G68" s="76"/>
      <c r="H68" s="118">
        <v>200000</v>
      </c>
      <c r="I68" s="76"/>
      <c r="J68" s="76" t="s">
        <v>1575</v>
      </c>
      <c r="K68" s="130"/>
      <c r="L68" s="119" t="s">
        <v>1575</v>
      </c>
      <c r="M68" s="119" t="s">
        <v>1575</v>
      </c>
      <c r="N68" s="119"/>
      <c r="O68" s="76"/>
      <c r="P68" s="76"/>
      <c r="Q68" s="119"/>
      <c r="R68" s="76"/>
      <c r="S68" s="76"/>
      <c r="T68" s="76"/>
      <c r="U68" s="76"/>
      <c r="V68" s="76"/>
      <c r="W68" s="121"/>
      <c r="X68" s="76"/>
      <c r="Z68" s="639">
        <f t="shared" si="0"/>
        <v>14000.000000000002</v>
      </c>
      <c r="AA68" s="118">
        <f t="shared" si="1"/>
        <v>214000</v>
      </c>
    </row>
    <row r="69" spans="1:27" x14ac:dyDescent="0.35">
      <c r="A69" s="42"/>
      <c r="B69" s="42"/>
      <c r="C69" s="42"/>
      <c r="D69" s="42"/>
      <c r="E69" s="42"/>
      <c r="F69" s="197" t="s">
        <v>3287</v>
      </c>
      <c r="G69" s="76"/>
      <c r="H69" s="118">
        <v>200000</v>
      </c>
      <c r="I69" s="76"/>
      <c r="J69" s="76" t="s">
        <v>1062</v>
      </c>
      <c r="K69" s="119"/>
      <c r="L69" s="119" t="s">
        <v>1074</v>
      </c>
      <c r="M69" s="128">
        <v>2009233322</v>
      </c>
      <c r="N69" s="119"/>
      <c r="O69" s="76"/>
      <c r="P69" s="76"/>
      <c r="Q69" s="75" t="s">
        <v>1066</v>
      </c>
      <c r="R69" s="76"/>
      <c r="S69" s="76"/>
      <c r="T69" s="76"/>
      <c r="U69" s="76"/>
      <c r="V69" s="76"/>
      <c r="W69" s="121"/>
      <c r="X69" s="76"/>
      <c r="Z69" s="639">
        <f t="shared" si="0"/>
        <v>14000.000000000002</v>
      </c>
      <c r="AA69" s="118">
        <f t="shared" si="1"/>
        <v>214000</v>
      </c>
    </row>
    <row r="70" spans="1:27" x14ac:dyDescent="0.35">
      <c r="A70" s="42"/>
      <c r="B70" s="42"/>
      <c r="C70" s="42"/>
      <c r="D70" s="42"/>
      <c r="E70" s="42"/>
      <c r="F70" s="197" t="s">
        <v>3288</v>
      </c>
      <c r="G70" s="76"/>
      <c r="H70" s="118">
        <v>200000</v>
      </c>
      <c r="I70" s="76"/>
      <c r="J70" s="76" t="s">
        <v>1062</v>
      </c>
      <c r="K70" s="130"/>
      <c r="L70" s="119" t="s">
        <v>1074</v>
      </c>
      <c r="M70" s="128">
        <v>2008276500</v>
      </c>
      <c r="N70" s="119"/>
      <c r="O70" s="76"/>
      <c r="P70" s="76"/>
      <c r="Q70" s="119" t="s">
        <v>1066</v>
      </c>
      <c r="R70" s="76"/>
      <c r="S70" s="76"/>
      <c r="T70" s="76"/>
      <c r="U70" s="76"/>
      <c r="V70" s="76"/>
      <c r="W70" s="121"/>
      <c r="X70" s="76"/>
      <c r="Z70" s="639">
        <f t="shared" ref="Z70:Z133" si="2">H70*Z$4</f>
        <v>14000.000000000002</v>
      </c>
      <c r="AA70" s="118">
        <f t="shared" ref="AA70:AA133" si="3">H70+Z70</f>
        <v>214000</v>
      </c>
    </row>
    <row r="71" spans="1:27" x14ac:dyDescent="0.35">
      <c r="A71" s="42"/>
      <c r="B71" s="42"/>
      <c r="C71" s="42"/>
      <c r="D71" s="42"/>
      <c r="E71" s="42"/>
      <c r="F71" s="197" t="s">
        <v>3289</v>
      </c>
      <c r="G71" s="76"/>
      <c r="H71" s="118">
        <v>200000</v>
      </c>
      <c r="I71" s="76"/>
      <c r="J71" s="76" t="s">
        <v>1062</v>
      </c>
      <c r="K71" s="130"/>
      <c r="L71" s="119" t="s">
        <v>3278</v>
      </c>
      <c r="M71" s="119">
        <v>2009229240</v>
      </c>
      <c r="N71" s="119"/>
      <c r="O71" s="76"/>
      <c r="P71" s="76"/>
      <c r="Q71" s="119" t="s">
        <v>1066</v>
      </c>
      <c r="R71" s="76"/>
      <c r="S71" s="76"/>
      <c r="T71" s="76"/>
      <c r="U71" s="76"/>
      <c r="V71" s="76"/>
      <c r="W71" s="121"/>
      <c r="X71" s="76"/>
      <c r="Z71" s="639">
        <f t="shared" si="2"/>
        <v>14000.000000000002</v>
      </c>
      <c r="AA71" s="118">
        <f t="shared" si="3"/>
        <v>214000</v>
      </c>
    </row>
    <row r="72" spans="1:27" x14ac:dyDescent="0.35">
      <c r="A72" s="42"/>
      <c r="B72" s="42"/>
      <c r="C72" s="42"/>
      <c r="D72" s="42"/>
      <c r="E72" s="42"/>
      <c r="F72" s="197" t="s">
        <v>3290</v>
      </c>
      <c r="G72" s="76"/>
      <c r="H72" s="118">
        <v>200000</v>
      </c>
      <c r="I72" s="76"/>
      <c r="J72" s="76" t="s">
        <v>1062</v>
      </c>
      <c r="K72" s="130"/>
      <c r="L72" s="119" t="s">
        <v>1074</v>
      </c>
      <c r="M72" s="128">
        <v>2008276502</v>
      </c>
      <c r="N72" s="119"/>
      <c r="O72" s="76"/>
      <c r="P72" s="76"/>
      <c r="Q72" s="119" t="s">
        <v>1066</v>
      </c>
      <c r="R72" s="76"/>
      <c r="S72" s="76"/>
      <c r="T72" s="76"/>
      <c r="U72" s="76"/>
      <c r="V72" s="76"/>
      <c r="W72" s="121"/>
      <c r="X72" s="76"/>
      <c r="Z72" s="639">
        <f t="shared" si="2"/>
        <v>14000.000000000002</v>
      </c>
      <c r="AA72" s="118">
        <f t="shared" si="3"/>
        <v>214000</v>
      </c>
    </row>
    <row r="73" spans="1:27" x14ac:dyDescent="0.35">
      <c r="A73" s="42"/>
      <c r="B73" s="42"/>
      <c r="C73" s="42"/>
      <c r="D73" s="42"/>
      <c r="E73" s="42"/>
      <c r="F73" s="197" t="s">
        <v>3291</v>
      </c>
      <c r="G73" s="76"/>
      <c r="H73" s="118">
        <v>200000</v>
      </c>
      <c r="I73" s="76"/>
      <c r="J73" s="76" t="s">
        <v>1062</v>
      </c>
      <c r="K73" s="130"/>
      <c r="L73" s="119" t="s">
        <v>3267</v>
      </c>
      <c r="M73" s="119">
        <v>2008277255</v>
      </c>
      <c r="N73" s="119"/>
      <c r="O73" s="76"/>
      <c r="P73" s="76"/>
      <c r="Q73" s="119" t="s">
        <v>1066</v>
      </c>
      <c r="R73" s="76"/>
      <c r="S73" s="76"/>
      <c r="T73" s="76"/>
      <c r="U73" s="76"/>
      <c r="V73" s="76"/>
      <c r="W73" s="121"/>
      <c r="X73" s="76"/>
      <c r="Z73" s="639">
        <f t="shared" si="2"/>
        <v>14000.000000000002</v>
      </c>
      <c r="AA73" s="118">
        <f t="shared" si="3"/>
        <v>214000</v>
      </c>
    </row>
    <row r="74" spans="1:27" x14ac:dyDescent="0.35">
      <c r="A74" s="42"/>
      <c r="B74" s="42"/>
      <c r="C74" s="42"/>
      <c r="D74" s="42"/>
      <c r="E74" s="42"/>
      <c r="F74" s="197" t="s">
        <v>3292</v>
      </c>
      <c r="G74" s="76"/>
      <c r="H74" s="118">
        <v>200000</v>
      </c>
      <c r="I74" s="76"/>
      <c r="J74" s="76" t="s">
        <v>3269</v>
      </c>
      <c r="K74" s="130"/>
      <c r="L74" s="119" t="s">
        <v>3270</v>
      </c>
      <c r="M74" s="119" t="s">
        <v>3293</v>
      </c>
      <c r="N74" s="119"/>
      <c r="O74" s="76"/>
      <c r="P74" s="76" t="s">
        <v>1065</v>
      </c>
      <c r="Q74" s="119" t="s">
        <v>3283</v>
      </c>
      <c r="R74" s="76"/>
      <c r="S74" s="76"/>
      <c r="T74" s="76"/>
      <c r="U74" s="76"/>
      <c r="V74" s="76"/>
      <c r="W74" s="121"/>
      <c r="X74" s="76"/>
      <c r="Z74" s="639">
        <f t="shared" si="2"/>
        <v>14000.000000000002</v>
      </c>
      <c r="AA74" s="118">
        <f t="shared" si="3"/>
        <v>214000</v>
      </c>
    </row>
    <row r="75" spans="1:27" x14ac:dyDescent="0.35">
      <c r="A75" s="42"/>
      <c r="B75" s="42"/>
      <c r="C75" s="42"/>
      <c r="D75" s="42"/>
      <c r="E75" s="42"/>
      <c r="F75" s="197" t="s">
        <v>3294</v>
      </c>
      <c r="G75" s="76"/>
      <c r="H75" s="118">
        <v>200000</v>
      </c>
      <c r="I75" s="76"/>
      <c r="J75" s="76" t="s">
        <v>3274</v>
      </c>
      <c r="K75" s="130"/>
      <c r="L75" s="119" t="s">
        <v>1151</v>
      </c>
      <c r="M75" s="128" t="s">
        <v>3295</v>
      </c>
      <c r="N75" s="119"/>
      <c r="O75" s="76"/>
      <c r="P75" s="76"/>
      <c r="Q75" s="119" t="s">
        <v>1066</v>
      </c>
      <c r="R75" s="76"/>
      <c r="S75" s="76"/>
      <c r="T75" s="76"/>
      <c r="U75" s="76"/>
      <c r="V75" s="76"/>
      <c r="W75" s="121"/>
      <c r="X75" s="76"/>
      <c r="Z75" s="639">
        <f t="shared" si="2"/>
        <v>14000.000000000002</v>
      </c>
      <c r="AA75" s="118">
        <f t="shared" si="3"/>
        <v>214000</v>
      </c>
    </row>
    <row r="76" spans="1:27" x14ac:dyDescent="0.35">
      <c r="A76" s="42"/>
      <c r="B76" s="42"/>
      <c r="C76" s="42"/>
      <c r="D76" s="42"/>
      <c r="E76" s="42"/>
      <c r="F76" s="197" t="s">
        <v>3286</v>
      </c>
      <c r="G76" s="76"/>
      <c r="H76" s="118">
        <v>200000</v>
      </c>
      <c r="I76" s="76"/>
      <c r="J76" s="76" t="s">
        <v>1575</v>
      </c>
      <c r="K76" s="130"/>
      <c r="L76" s="119" t="s">
        <v>1575</v>
      </c>
      <c r="M76" s="119" t="s">
        <v>1575</v>
      </c>
      <c r="N76" s="119"/>
      <c r="O76" s="76"/>
      <c r="P76" s="76"/>
      <c r="Q76" s="119"/>
      <c r="R76" s="76"/>
      <c r="S76" s="76"/>
      <c r="T76" s="76"/>
      <c r="U76" s="76"/>
      <c r="V76" s="76"/>
      <c r="W76" s="121"/>
      <c r="X76" s="76"/>
      <c r="Z76" s="639">
        <f t="shared" si="2"/>
        <v>14000.000000000002</v>
      </c>
      <c r="AA76" s="118">
        <f t="shared" si="3"/>
        <v>214000</v>
      </c>
    </row>
    <row r="77" spans="1:27" x14ac:dyDescent="0.35">
      <c r="A77" s="42"/>
      <c r="B77" s="42"/>
      <c r="C77" s="42"/>
      <c r="D77" s="42"/>
      <c r="E77" s="42"/>
      <c r="F77" s="197" t="s">
        <v>3296</v>
      </c>
      <c r="G77" s="76"/>
      <c r="H77" s="118">
        <v>200000</v>
      </c>
      <c r="I77" s="76"/>
      <c r="J77" s="76" t="s">
        <v>1062</v>
      </c>
      <c r="K77" s="130"/>
      <c r="L77" s="119" t="s">
        <v>3297</v>
      </c>
      <c r="M77" s="119">
        <v>2008270306</v>
      </c>
      <c r="N77" s="119"/>
      <c r="O77" s="76"/>
      <c r="P77" s="76"/>
      <c r="Q77" s="75" t="s">
        <v>1066</v>
      </c>
      <c r="R77" s="76"/>
      <c r="S77" s="76"/>
      <c r="T77" s="76"/>
      <c r="U77" s="76"/>
      <c r="V77" s="76"/>
      <c r="W77" s="121"/>
      <c r="X77" s="76"/>
      <c r="Z77" s="639">
        <f t="shared" si="2"/>
        <v>14000.000000000002</v>
      </c>
      <c r="AA77" s="118">
        <f t="shared" si="3"/>
        <v>214000</v>
      </c>
    </row>
    <row r="78" spans="1:27" x14ac:dyDescent="0.35">
      <c r="A78" s="42"/>
      <c r="B78" s="42"/>
      <c r="C78" s="42"/>
      <c r="D78" s="42"/>
      <c r="E78" s="42"/>
      <c r="F78" s="197" t="s">
        <v>3298</v>
      </c>
      <c r="G78" s="76"/>
      <c r="H78" s="118">
        <v>200000</v>
      </c>
      <c r="I78" s="76"/>
      <c r="J78" s="76" t="s">
        <v>1062</v>
      </c>
      <c r="K78" s="130"/>
      <c r="L78" s="119" t="s">
        <v>3297</v>
      </c>
      <c r="M78" s="119">
        <v>2008270305</v>
      </c>
      <c r="N78" s="119"/>
      <c r="O78" s="76"/>
      <c r="P78" s="76"/>
      <c r="Q78" s="75" t="s">
        <v>1066</v>
      </c>
      <c r="R78" s="76"/>
      <c r="S78" s="76"/>
      <c r="T78" s="76"/>
      <c r="U78" s="76"/>
      <c r="V78" s="76"/>
      <c r="W78" s="121"/>
      <c r="X78" s="76"/>
      <c r="Z78" s="639">
        <f t="shared" si="2"/>
        <v>14000.000000000002</v>
      </c>
      <c r="AA78" s="118">
        <f t="shared" si="3"/>
        <v>214000</v>
      </c>
    </row>
    <row r="79" spans="1:27" x14ac:dyDescent="0.35">
      <c r="A79" s="42"/>
      <c r="B79" s="42"/>
      <c r="C79" s="42"/>
      <c r="D79" s="42"/>
      <c r="E79" s="42"/>
      <c r="F79" s="197" t="s">
        <v>3299</v>
      </c>
      <c r="G79" s="76"/>
      <c r="H79" s="118">
        <v>200000</v>
      </c>
      <c r="I79" s="76"/>
      <c r="J79" s="76" t="s">
        <v>1062</v>
      </c>
      <c r="K79" s="130"/>
      <c r="L79" s="119" t="s">
        <v>3297</v>
      </c>
      <c r="M79" s="128">
        <v>2008270307</v>
      </c>
      <c r="N79" s="119"/>
      <c r="O79" s="76"/>
      <c r="P79" s="76"/>
      <c r="Q79" s="75" t="s">
        <v>1066</v>
      </c>
      <c r="R79" s="76"/>
      <c r="S79" s="76"/>
      <c r="T79" s="76"/>
      <c r="U79" s="76"/>
      <c r="V79" s="76"/>
      <c r="W79" s="121"/>
      <c r="X79" s="76"/>
      <c r="Z79" s="639">
        <f t="shared" si="2"/>
        <v>14000.000000000002</v>
      </c>
      <c r="AA79" s="118">
        <f t="shared" si="3"/>
        <v>214000</v>
      </c>
    </row>
    <row r="80" spans="1:27" x14ac:dyDescent="0.35">
      <c r="A80" s="42"/>
      <c r="B80" s="42"/>
      <c r="C80" s="42"/>
      <c r="D80" s="42"/>
      <c r="E80" s="42"/>
      <c r="F80" s="197" t="s">
        <v>3300</v>
      </c>
      <c r="G80" s="76"/>
      <c r="H80" s="118">
        <v>150000</v>
      </c>
      <c r="I80" s="76"/>
      <c r="J80" s="76" t="s">
        <v>1062</v>
      </c>
      <c r="K80" s="130"/>
      <c r="L80" s="119" t="s">
        <v>3301</v>
      </c>
      <c r="M80" s="128">
        <v>2008121459</v>
      </c>
      <c r="N80" s="119"/>
      <c r="O80" s="76"/>
      <c r="P80" s="76" t="s">
        <v>1226</v>
      </c>
      <c r="Q80" s="119" t="s">
        <v>3302</v>
      </c>
      <c r="R80" s="76"/>
      <c r="S80" s="76"/>
      <c r="T80" s="76"/>
      <c r="U80" s="76"/>
      <c r="V80" s="76"/>
      <c r="W80" s="121"/>
      <c r="X80" s="76"/>
      <c r="Z80" s="639">
        <f t="shared" si="2"/>
        <v>10500.000000000002</v>
      </c>
      <c r="AA80" s="118">
        <f t="shared" si="3"/>
        <v>160500</v>
      </c>
    </row>
    <row r="81" spans="1:27" x14ac:dyDescent="0.35">
      <c r="A81" s="42"/>
      <c r="B81" s="42"/>
      <c r="C81" s="42"/>
      <c r="D81" s="42"/>
      <c r="E81" s="42"/>
      <c r="F81" s="197" t="s">
        <v>3303</v>
      </c>
      <c r="G81" s="76"/>
      <c r="H81" s="118">
        <v>150000</v>
      </c>
      <c r="I81" s="76"/>
      <c r="J81" s="76" t="s">
        <v>1062</v>
      </c>
      <c r="K81" s="119"/>
      <c r="L81" s="119" t="s">
        <v>3301</v>
      </c>
      <c r="M81" s="128">
        <v>2009110396</v>
      </c>
      <c r="N81" s="119"/>
      <c r="O81" s="76"/>
      <c r="P81" s="76" t="s">
        <v>1226</v>
      </c>
      <c r="Q81" s="119" t="s">
        <v>3302</v>
      </c>
      <c r="R81" s="76"/>
      <c r="S81" s="76"/>
      <c r="T81" s="76"/>
      <c r="U81" s="76"/>
      <c r="V81" s="76"/>
      <c r="W81" s="121"/>
      <c r="X81" s="76"/>
      <c r="Z81" s="639">
        <f t="shared" si="2"/>
        <v>10500.000000000002</v>
      </c>
      <c r="AA81" s="118">
        <f t="shared" si="3"/>
        <v>160500</v>
      </c>
    </row>
    <row r="82" spans="1:27" x14ac:dyDescent="0.35">
      <c r="A82" s="42"/>
      <c r="B82" s="42"/>
      <c r="C82" s="42"/>
      <c r="D82" s="42"/>
      <c r="E82" s="42"/>
      <c r="F82" s="197" t="s">
        <v>3304</v>
      </c>
      <c r="G82" s="76"/>
      <c r="H82" s="118">
        <v>150000</v>
      </c>
      <c r="I82" s="76"/>
      <c r="J82" s="76" t="s">
        <v>1062</v>
      </c>
      <c r="K82" s="130"/>
      <c r="L82" s="119" t="s">
        <v>1074</v>
      </c>
      <c r="M82" s="119">
        <v>2008276504</v>
      </c>
      <c r="N82" s="119"/>
      <c r="O82" s="76"/>
      <c r="P82" s="76"/>
      <c r="Q82" s="75" t="s">
        <v>1066</v>
      </c>
      <c r="R82" s="76"/>
      <c r="S82" s="76"/>
      <c r="T82" s="76"/>
      <c r="U82" s="76"/>
      <c r="V82" s="76"/>
      <c r="W82" s="121"/>
      <c r="X82" s="76"/>
      <c r="Z82" s="639">
        <f t="shared" si="2"/>
        <v>10500.000000000002</v>
      </c>
      <c r="AA82" s="118">
        <f t="shared" si="3"/>
        <v>160500</v>
      </c>
    </row>
    <row r="83" spans="1:27" x14ac:dyDescent="0.35">
      <c r="A83" s="42"/>
      <c r="B83" s="42"/>
      <c r="C83" s="42"/>
      <c r="D83" s="42"/>
      <c r="E83" s="42"/>
      <c r="F83" s="197" t="s">
        <v>3305</v>
      </c>
      <c r="G83" s="76"/>
      <c r="H83" s="118">
        <v>150000</v>
      </c>
      <c r="I83" s="76"/>
      <c r="J83" s="76" t="s">
        <v>1062</v>
      </c>
      <c r="K83" s="130"/>
      <c r="L83" s="119" t="s">
        <v>3301</v>
      </c>
      <c r="M83" s="119">
        <v>2008274381</v>
      </c>
      <c r="N83" s="119"/>
      <c r="O83" s="76"/>
      <c r="P83" s="76" t="s">
        <v>1226</v>
      </c>
      <c r="Q83" s="119" t="s">
        <v>3302</v>
      </c>
      <c r="R83" s="76"/>
      <c r="S83" s="76"/>
      <c r="T83" s="76"/>
      <c r="U83" s="76"/>
      <c r="V83" s="76"/>
      <c r="W83" s="121"/>
      <c r="X83" s="76"/>
      <c r="Z83" s="639">
        <f t="shared" si="2"/>
        <v>10500.000000000002</v>
      </c>
      <c r="AA83" s="118">
        <f t="shared" si="3"/>
        <v>160500</v>
      </c>
    </row>
    <row r="84" spans="1:27" x14ac:dyDescent="0.35">
      <c r="A84" s="42"/>
      <c r="B84" s="42"/>
      <c r="C84" s="42"/>
      <c r="D84" s="42"/>
      <c r="E84" s="42"/>
      <c r="F84" s="197" t="s">
        <v>3306</v>
      </c>
      <c r="G84" s="76"/>
      <c r="H84" s="118">
        <v>150000</v>
      </c>
      <c r="I84" s="76"/>
      <c r="J84" s="76" t="s">
        <v>1062</v>
      </c>
      <c r="K84" s="130"/>
      <c r="L84" s="119" t="s">
        <v>3301</v>
      </c>
      <c r="M84" s="128">
        <v>2008255407</v>
      </c>
      <c r="N84" s="119"/>
      <c r="O84" s="76"/>
      <c r="P84" s="76" t="s">
        <v>1226</v>
      </c>
      <c r="Q84" s="119" t="s">
        <v>3302</v>
      </c>
      <c r="R84" s="76"/>
      <c r="S84" s="76"/>
      <c r="T84" s="76"/>
      <c r="U84" s="76"/>
      <c r="V84" s="76"/>
      <c r="W84" s="121"/>
      <c r="X84" s="76"/>
      <c r="Z84" s="639">
        <f t="shared" si="2"/>
        <v>10500.000000000002</v>
      </c>
      <c r="AA84" s="118">
        <f t="shared" si="3"/>
        <v>160500</v>
      </c>
    </row>
    <row r="85" spans="1:27" x14ac:dyDescent="0.35">
      <c r="A85" s="143"/>
      <c r="B85" s="143"/>
      <c r="C85" s="143"/>
      <c r="D85" s="143"/>
      <c r="E85" s="143"/>
      <c r="F85" s="197" t="s">
        <v>3307</v>
      </c>
      <c r="G85" s="76"/>
      <c r="H85" s="118">
        <v>150000</v>
      </c>
      <c r="I85" s="76"/>
      <c r="J85" s="76" t="s">
        <v>1062</v>
      </c>
      <c r="K85" s="119"/>
      <c r="L85" s="119" t="s">
        <v>3301</v>
      </c>
      <c r="M85" s="128">
        <v>2008039391</v>
      </c>
      <c r="N85" s="119"/>
      <c r="O85" s="76"/>
      <c r="P85" s="76" t="s">
        <v>1226</v>
      </c>
      <c r="Q85" s="119" t="s">
        <v>3302</v>
      </c>
      <c r="R85" s="69"/>
      <c r="S85" s="69"/>
      <c r="T85" s="69"/>
      <c r="U85" s="69"/>
      <c r="V85" s="69"/>
      <c r="W85" s="116"/>
      <c r="X85" s="76"/>
      <c r="Z85" s="639">
        <f t="shared" si="2"/>
        <v>10500.000000000002</v>
      </c>
      <c r="AA85" s="118">
        <f t="shared" si="3"/>
        <v>160500</v>
      </c>
    </row>
    <row r="86" spans="1:27" x14ac:dyDescent="0.35">
      <c r="A86" s="42"/>
      <c r="B86" s="42"/>
      <c r="C86" s="42"/>
      <c r="D86" s="42"/>
      <c r="E86" s="42"/>
      <c r="F86" s="197" t="s">
        <v>3308</v>
      </c>
      <c r="G86" s="76"/>
      <c r="H86" s="118">
        <v>150000</v>
      </c>
      <c r="I86" s="76"/>
      <c r="J86" s="76" t="s">
        <v>1062</v>
      </c>
      <c r="K86" s="119"/>
      <c r="L86" s="119" t="s">
        <v>3301</v>
      </c>
      <c r="M86" s="128">
        <v>2009110397</v>
      </c>
      <c r="N86" s="119"/>
      <c r="O86" s="76"/>
      <c r="P86" s="76" t="s">
        <v>1226</v>
      </c>
      <c r="Q86" s="119" t="s">
        <v>3302</v>
      </c>
      <c r="R86" s="76"/>
      <c r="S86" s="76"/>
      <c r="T86" s="76"/>
      <c r="U86" s="76"/>
      <c r="V86" s="76"/>
      <c r="W86" s="121"/>
      <c r="X86" s="76"/>
      <c r="Z86" s="639">
        <f t="shared" si="2"/>
        <v>10500.000000000002</v>
      </c>
      <c r="AA86" s="118">
        <f t="shared" si="3"/>
        <v>160500</v>
      </c>
    </row>
    <row r="87" spans="1:27" x14ac:dyDescent="0.35">
      <c r="A87" s="42"/>
      <c r="B87" s="42"/>
      <c r="C87" s="42"/>
      <c r="D87" s="42"/>
      <c r="E87" s="42"/>
      <c r="F87" s="197" t="s">
        <v>3309</v>
      </c>
      <c r="G87" s="76"/>
      <c r="H87" s="118">
        <v>150000</v>
      </c>
      <c r="I87" s="76"/>
      <c r="J87" s="76" t="s">
        <v>1062</v>
      </c>
      <c r="K87" s="130"/>
      <c r="L87" s="119" t="s">
        <v>3301</v>
      </c>
      <c r="M87" s="128">
        <v>2008274382</v>
      </c>
      <c r="N87" s="119"/>
      <c r="O87" s="76"/>
      <c r="P87" s="76" t="s">
        <v>1226</v>
      </c>
      <c r="Q87" s="119" t="s">
        <v>3302</v>
      </c>
      <c r="R87" s="76"/>
      <c r="S87" s="76"/>
      <c r="T87" s="76"/>
      <c r="U87" s="76"/>
      <c r="V87" s="76"/>
      <c r="W87" s="121"/>
      <c r="X87" s="76"/>
      <c r="Z87" s="639">
        <f t="shared" si="2"/>
        <v>10500.000000000002</v>
      </c>
      <c r="AA87" s="118">
        <f t="shared" si="3"/>
        <v>160500</v>
      </c>
    </row>
    <row r="88" spans="1:27" x14ac:dyDescent="0.35">
      <c r="A88" s="143"/>
      <c r="B88" s="143"/>
      <c r="C88" s="143"/>
      <c r="D88" s="143"/>
      <c r="E88" s="143"/>
      <c r="F88" s="197" t="s">
        <v>3310</v>
      </c>
      <c r="G88" s="76"/>
      <c r="H88" s="118">
        <v>150000</v>
      </c>
      <c r="I88" s="76"/>
      <c r="J88" s="76" t="s">
        <v>1062</v>
      </c>
      <c r="K88" s="119"/>
      <c r="L88" s="119" t="s">
        <v>3301</v>
      </c>
      <c r="M88" s="128">
        <v>2009190391</v>
      </c>
      <c r="N88" s="119"/>
      <c r="O88" s="76"/>
      <c r="P88" s="76" t="s">
        <v>1226</v>
      </c>
      <c r="Q88" s="119" t="s">
        <v>3302</v>
      </c>
      <c r="R88" s="69"/>
      <c r="S88" s="69"/>
      <c r="T88" s="69"/>
      <c r="U88" s="69"/>
      <c r="V88" s="69"/>
      <c r="W88" s="116"/>
      <c r="X88" s="76"/>
      <c r="Z88" s="639">
        <f t="shared" si="2"/>
        <v>10500.000000000002</v>
      </c>
      <c r="AA88" s="118">
        <f t="shared" si="3"/>
        <v>160500</v>
      </c>
    </row>
    <row r="89" spans="1:27" x14ac:dyDescent="0.35">
      <c r="A89" s="42"/>
      <c r="B89" s="42"/>
      <c r="C89" s="42"/>
      <c r="D89" s="42"/>
      <c r="E89" s="42"/>
      <c r="F89" s="197" t="s">
        <v>3311</v>
      </c>
      <c r="G89" s="76"/>
      <c r="H89" s="118">
        <v>150000</v>
      </c>
      <c r="I89" s="76"/>
      <c r="J89" s="76" t="s">
        <v>1062</v>
      </c>
      <c r="K89" s="119"/>
      <c r="L89" s="119" t="s">
        <v>3301</v>
      </c>
      <c r="M89" s="128">
        <v>2008141410</v>
      </c>
      <c r="N89" s="119"/>
      <c r="O89" s="76"/>
      <c r="P89" s="76" t="s">
        <v>1226</v>
      </c>
      <c r="Q89" s="119" t="s">
        <v>3302</v>
      </c>
      <c r="R89" s="76"/>
      <c r="S89" s="76"/>
      <c r="T89" s="76"/>
      <c r="U89" s="76"/>
      <c r="V89" s="76"/>
      <c r="W89" s="121"/>
      <c r="X89" s="76"/>
      <c r="Z89" s="639">
        <f t="shared" si="2"/>
        <v>10500.000000000002</v>
      </c>
      <c r="AA89" s="118">
        <f t="shared" si="3"/>
        <v>160500</v>
      </c>
    </row>
    <row r="90" spans="1:27" x14ac:dyDescent="0.35">
      <c r="A90" s="42"/>
      <c r="B90" s="42"/>
      <c r="C90" s="42"/>
      <c r="D90" s="42"/>
      <c r="E90" s="42"/>
      <c r="F90" s="197" t="s">
        <v>3312</v>
      </c>
      <c r="G90" s="76"/>
      <c r="H90" s="118">
        <v>150000</v>
      </c>
      <c r="I90" s="76"/>
      <c r="J90" s="76" t="s">
        <v>1062</v>
      </c>
      <c r="K90" s="130"/>
      <c r="L90" s="119" t="s">
        <v>3301</v>
      </c>
      <c r="M90" s="128">
        <v>2009110399</v>
      </c>
      <c r="N90" s="119"/>
      <c r="O90" s="76"/>
      <c r="P90" s="76" t="s">
        <v>1226</v>
      </c>
      <c r="Q90" s="119" t="s">
        <v>3302</v>
      </c>
      <c r="R90" s="76"/>
      <c r="S90" s="76"/>
      <c r="T90" s="76"/>
      <c r="U90" s="76"/>
      <c r="V90" s="76"/>
      <c r="W90" s="121"/>
      <c r="X90" s="76"/>
      <c r="Z90" s="639">
        <f t="shared" si="2"/>
        <v>10500.000000000002</v>
      </c>
      <c r="AA90" s="118">
        <f t="shared" si="3"/>
        <v>160500</v>
      </c>
    </row>
    <row r="91" spans="1:27" x14ac:dyDescent="0.35">
      <c r="A91" s="143"/>
      <c r="B91" s="143"/>
      <c r="C91" s="143"/>
      <c r="D91" s="143"/>
      <c r="E91" s="143"/>
      <c r="F91" s="197" t="s">
        <v>3313</v>
      </c>
      <c r="G91" s="76"/>
      <c r="H91" s="118">
        <v>150000</v>
      </c>
      <c r="I91" s="76"/>
      <c r="J91" s="76" t="s">
        <v>1062</v>
      </c>
      <c r="K91" s="119"/>
      <c r="L91" s="119" t="s">
        <v>3301</v>
      </c>
      <c r="M91" s="128">
        <v>2008269526</v>
      </c>
      <c r="N91" s="119"/>
      <c r="O91" s="76"/>
      <c r="P91" s="76" t="s">
        <v>1226</v>
      </c>
      <c r="Q91" s="119" t="s">
        <v>3302</v>
      </c>
      <c r="R91" s="69"/>
      <c r="S91" s="69"/>
      <c r="T91" s="69"/>
      <c r="U91" s="69"/>
      <c r="V91" s="69"/>
      <c r="W91" s="116"/>
      <c r="X91" s="76"/>
      <c r="Z91" s="639">
        <f t="shared" si="2"/>
        <v>10500.000000000002</v>
      </c>
      <c r="AA91" s="118">
        <f t="shared" si="3"/>
        <v>160500</v>
      </c>
    </row>
    <row r="92" spans="1:27" x14ac:dyDescent="0.35">
      <c r="A92" s="42"/>
      <c r="B92" s="42"/>
      <c r="C92" s="42"/>
      <c r="D92" s="42"/>
      <c r="E92" s="42"/>
      <c r="F92" s="197" t="s">
        <v>3314</v>
      </c>
      <c r="G92" s="76"/>
      <c r="H92" s="118">
        <v>150000</v>
      </c>
      <c r="I92" s="76"/>
      <c r="J92" s="76" t="s">
        <v>1062</v>
      </c>
      <c r="K92" s="119"/>
      <c r="L92" s="119" t="s">
        <v>3301</v>
      </c>
      <c r="M92" s="128">
        <v>2009110395</v>
      </c>
      <c r="N92" s="119"/>
      <c r="O92" s="76"/>
      <c r="P92" s="76" t="s">
        <v>1226</v>
      </c>
      <c r="Q92" s="119" t="s">
        <v>3302</v>
      </c>
      <c r="R92" s="76"/>
      <c r="S92" s="76"/>
      <c r="T92" s="76"/>
      <c r="U92" s="76"/>
      <c r="V92" s="76"/>
      <c r="W92" s="121"/>
      <c r="X92" s="76"/>
      <c r="Z92" s="639">
        <f t="shared" si="2"/>
        <v>10500.000000000002</v>
      </c>
      <c r="AA92" s="118">
        <f t="shared" si="3"/>
        <v>160500</v>
      </c>
    </row>
    <row r="93" spans="1:27" x14ac:dyDescent="0.35">
      <c r="A93" s="42"/>
      <c r="B93" s="42"/>
      <c r="C93" s="42"/>
      <c r="D93" s="42"/>
      <c r="E93" s="42"/>
      <c r="F93" s="197" t="s">
        <v>3315</v>
      </c>
      <c r="G93" s="76"/>
      <c r="H93" s="118">
        <v>150000</v>
      </c>
      <c r="I93" s="76"/>
      <c r="J93" s="76" t="s">
        <v>1062</v>
      </c>
      <c r="K93" s="130"/>
      <c r="L93" s="119" t="s">
        <v>3301</v>
      </c>
      <c r="M93" s="128">
        <v>2008255419</v>
      </c>
      <c r="N93" s="119"/>
      <c r="O93" s="76"/>
      <c r="P93" s="76" t="s">
        <v>1226</v>
      </c>
      <c r="Q93" s="119" t="s">
        <v>3302</v>
      </c>
      <c r="R93" s="76"/>
      <c r="S93" s="76"/>
      <c r="T93" s="76"/>
      <c r="U93" s="76"/>
      <c r="V93" s="76"/>
      <c r="W93" s="121"/>
      <c r="X93" s="76"/>
      <c r="Z93" s="639">
        <f t="shared" si="2"/>
        <v>10500.000000000002</v>
      </c>
      <c r="AA93" s="118">
        <f t="shared" si="3"/>
        <v>160500</v>
      </c>
    </row>
    <row r="94" spans="1:27" x14ac:dyDescent="0.35">
      <c r="A94" s="143"/>
      <c r="B94" s="143"/>
      <c r="C94" s="143"/>
      <c r="D94" s="143"/>
      <c r="E94" s="143"/>
      <c r="F94" s="197" t="s">
        <v>3316</v>
      </c>
      <c r="G94" s="76"/>
      <c r="H94" s="118">
        <v>150000</v>
      </c>
      <c r="I94" s="76"/>
      <c r="J94" s="76" t="s">
        <v>1062</v>
      </c>
      <c r="K94" s="119"/>
      <c r="L94" s="119" t="s">
        <v>3301</v>
      </c>
      <c r="M94" s="128">
        <v>2008255421</v>
      </c>
      <c r="N94" s="119"/>
      <c r="O94" s="76"/>
      <c r="P94" s="76" t="s">
        <v>1226</v>
      </c>
      <c r="Q94" s="119" t="s">
        <v>3302</v>
      </c>
      <c r="R94" s="69"/>
      <c r="S94" s="69"/>
      <c r="T94" s="69"/>
      <c r="U94" s="69"/>
      <c r="V94" s="69"/>
      <c r="W94" s="116"/>
      <c r="X94" s="76"/>
      <c r="Z94" s="639">
        <f t="shared" si="2"/>
        <v>10500.000000000002</v>
      </c>
      <c r="AA94" s="118">
        <f t="shared" si="3"/>
        <v>160500</v>
      </c>
    </row>
    <row r="95" spans="1:27" x14ac:dyDescent="0.35">
      <c r="A95" s="42"/>
      <c r="B95" s="42"/>
      <c r="C95" s="42"/>
      <c r="D95" s="42"/>
      <c r="E95" s="42"/>
      <c r="F95" s="197" t="s">
        <v>3317</v>
      </c>
      <c r="G95" s="76"/>
      <c r="H95" s="118">
        <v>150000</v>
      </c>
      <c r="I95" s="76"/>
      <c r="J95" s="76" t="s">
        <v>1062</v>
      </c>
      <c r="K95" s="119"/>
      <c r="L95" s="119" t="s">
        <v>3301</v>
      </c>
      <c r="M95" s="128">
        <v>2008255418</v>
      </c>
      <c r="N95" s="119"/>
      <c r="O95" s="76"/>
      <c r="P95" s="76" t="s">
        <v>1226</v>
      </c>
      <c r="Q95" s="119" t="s">
        <v>3302</v>
      </c>
      <c r="R95" s="76"/>
      <c r="S95" s="76"/>
      <c r="T95" s="76"/>
      <c r="U95" s="76"/>
      <c r="V95" s="76"/>
      <c r="W95" s="121"/>
      <c r="X95" s="76"/>
      <c r="Z95" s="639">
        <f t="shared" si="2"/>
        <v>10500.000000000002</v>
      </c>
      <c r="AA95" s="118">
        <f t="shared" si="3"/>
        <v>160500</v>
      </c>
    </row>
    <row r="96" spans="1:27" x14ac:dyDescent="0.35">
      <c r="A96" s="42"/>
      <c r="B96" s="42"/>
      <c r="C96" s="42"/>
      <c r="D96" s="42"/>
      <c r="E96" s="42"/>
      <c r="F96" s="197" t="s">
        <v>3318</v>
      </c>
      <c r="G96" s="76"/>
      <c r="H96" s="118">
        <v>150000</v>
      </c>
      <c r="I96" s="76"/>
      <c r="J96" s="76" t="s">
        <v>1062</v>
      </c>
      <c r="K96" s="130"/>
      <c r="L96" s="119" t="s">
        <v>1074</v>
      </c>
      <c r="M96" s="119">
        <v>2008276505</v>
      </c>
      <c r="N96" s="119"/>
      <c r="O96" s="76"/>
      <c r="P96" s="76"/>
      <c r="Q96" s="119" t="s">
        <v>1066</v>
      </c>
      <c r="R96" s="76"/>
      <c r="S96" s="76"/>
      <c r="T96" s="76"/>
      <c r="U96" s="76"/>
      <c r="V96" s="76"/>
      <c r="W96" s="121"/>
      <c r="X96" s="76"/>
      <c r="Z96" s="639">
        <f t="shared" si="2"/>
        <v>10500.000000000002</v>
      </c>
      <c r="AA96" s="118">
        <f t="shared" si="3"/>
        <v>160500</v>
      </c>
    </row>
    <row r="97" spans="1:27" x14ac:dyDescent="0.35">
      <c r="A97" s="42"/>
      <c r="B97" s="42"/>
      <c r="C97" s="42"/>
      <c r="D97" s="42"/>
      <c r="E97" s="42"/>
      <c r="F97" s="197" t="s">
        <v>3319</v>
      </c>
      <c r="G97" s="76"/>
      <c r="H97" s="118">
        <v>150000</v>
      </c>
      <c r="I97" s="76"/>
      <c r="J97" s="76" t="s">
        <v>1062</v>
      </c>
      <c r="K97" s="119"/>
      <c r="L97" s="119" t="s">
        <v>3301</v>
      </c>
      <c r="M97" s="128">
        <v>2008255417</v>
      </c>
      <c r="N97" s="119"/>
      <c r="O97" s="76"/>
      <c r="P97" s="76" t="s">
        <v>1226</v>
      </c>
      <c r="Q97" s="119" t="s">
        <v>3302</v>
      </c>
      <c r="R97" s="76"/>
      <c r="S97" s="76"/>
      <c r="T97" s="76"/>
      <c r="U97" s="76"/>
      <c r="V97" s="76"/>
      <c r="W97" s="121"/>
      <c r="X97" s="76"/>
      <c r="Z97" s="639">
        <f t="shared" si="2"/>
        <v>10500.000000000002</v>
      </c>
      <c r="AA97" s="118">
        <f t="shared" si="3"/>
        <v>160500</v>
      </c>
    </row>
    <row r="98" spans="1:27" x14ac:dyDescent="0.35">
      <c r="A98" s="42"/>
      <c r="B98" s="42"/>
      <c r="C98" s="42"/>
      <c r="D98" s="42"/>
      <c r="E98" s="42"/>
      <c r="F98" s="197" t="s">
        <v>3320</v>
      </c>
      <c r="G98" s="76"/>
      <c r="H98" s="118">
        <v>150000</v>
      </c>
      <c r="I98" s="76"/>
      <c r="J98" s="76" t="s">
        <v>1062</v>
      </c>
      <c r="K98" s="130"/>
      <c r="L98" s="119" t="s">
        <v>3301</v>
      </c>
      <c r="M98" s="128">
        <v>2008274380</v>
      </c>
      <c r="N98" s="119"/>
      <c r="O98" s="76"/>
      <c r="P98" s="76" t="s">
        <v>1226</v>
      </c>
      <c r="Q98" s="119" t="s">
        <v>3302</v>
      </c>
      <c r="R98" s="76"/>
      <c r="S98" s="76"/>
      <c r="T98" s="76"/>
      <c r="U98" s="76"/>
      <c r="V98" s="76"/>
      <c r="W98" s="121"/>
      <c r="X98" s="76"/>
      <c r="Z98" s="639">
        <f t="shared" si="2"/>
        <v>10500.000000000002</v>
      </c>
      <c r="AA98" s="118">
        <f t="shared" si="3"/>
        <v>160500</v>
      </c>
    </row>
    <row r="99" spans="1:27" x14ac:dyDescent="0.35">
      <c r="A99" s="42"/>
      <c r="B99" s="42"/>
      <c r="C99" s="42"/>
      <c r="D99" s="42"/>
      <c r="E99" s="42"/>
      <c r="F99" s="197" t="s">
        <v>3321</v>
      </c>
      <c r="G99" s="76"/>
      <c r="H99" s="118">
        <v>150000</v>
      </c>
      <c r="I99" s="76"/>
      <c r="J99" s="76" t="s">
        <v>1062</v>
      </c>
      <c r="K99" s="130"/>
      <c r="L99" s="119" t="s">
        <v>3301</v>
      </c>
      <c r="M99" s="128">
        <v>2009110398</v>
      </c>
      <c r="N99" s="119"/>
      <c r="O99" s="76"/>
      <c r="P99" s="76" t="s">
        <v>1226</v>
      </c>
      <c r="Q99" s="119" t="s">
        <v>3302</v>
      </c>
      <c r="R99" s="76"/>
      <c r="S99" s="76"/>
      <c r="T99" s="76"/>
      <c r="U99" s="76"/>
      <c r="V99" s="76"/>
      <c r="W99" s="121"/>
      <c r="X99" s="76"/>
      <c r="Z99" s="639">
        <f t="shared" si="2"/>
        <v>10500.000000000002</v>
      </c>
      <c r="AA99" s="118">
        <f t="shared" si="3"/>
        <v>160500</v>
      </c>
    </row>
    <row r="100" spans="1:27" x14ac:dyDescent="0.35">
      <c r="A100" s="42"/>
      <c r="B100" s="42"/>
      <c r="C100" s="42"/>
      <c r="D100" s="42"/>
      <c r="E100" s="42"/>
      <c r="F100" s="197" t="s">
        <v>3322</v>
      </c>
      <c r="G100" s="76"/>
      <c r="H100" s="118">
        <v>150000</v>
      </c>
      <c r="I100" s="76"/>
      <c r="J100" s="76" t="s">
        <v>1062</v>
      </c>
      <c r="K100" s="130"/>
      <c r="L100" s="119" t="s">
        <v>3301</v>
      </c>
      <c r="M100" s="119">
        <v>2009190376</v>
      </c>
      <c r="N100" s="119"/>
      <c r="O100" s="76"/>
      <c r="P100" s="76" t="s">
        <v>1226</v>
      </c>
      <c r="Q100" s="119" t="s">
        <v>3302</v>
      </c>
      <c r="R100" s="76"/>
      <c r="S100" s="76"/>
      <c r="T100" s="76"/>
      <c r="U100" s="76"/>
      <c r="V100" s="76"/>
      <c r="W100" s="121"/>
      <c r="X100" s="76"/>
      <c r="Z100" s="639">
        <f t="shared" si="2"/>
        <v>10500.000000000002</v>
      </c>
      <c r="AA100" s="118">
        <f t="shared" si="3"/>
        <v>160500</v>
      </c>
    </row>
    <row r="101" spans="1:27" x14ac:dyDescent="0.35">
      <c r="A101" s="42"/>
      <c r="B101" s="42"/>
      <c r="C101" s="42"/>
      <c r="D101" s="42"/>
      <c r="E101" s="42"/>
      <c r="F101" s="197" t="s">
        <v>3323</v>
      </c>
      <c r="G101" s="76"/>
      <c r="H101" s="118">
        <v>150000</v>
      </c>
      <c r="I101" s="76"/>
      <c r="J101" s="76" t="s">
        <v>1062</v>
      </c>
      <c r="K101" s="130"/>
      <c r="L101" s="119" t="s">
        <v>3301</v>
      </c>
      <c r="M101" s="119">
        <v>2008255422</v>
      </c>
      <c r="N101" s="119"/>
      <c r="O101" s="76"/>
      <c r="P101" s="76" t="s">
        <v>1226</v>
      </c>
      <c r="Q101" s="119" t="s">
        <v>3302</v>
      </c>
      <c r="R101" s="76"/>
      <c r="S101" s="76"/>
      <c r="T101" s="76"/>
      <c r="U101" s="76"/>
      <c r="V101" s="76"/>
      <c r="W101" s="121"/>
      <c r="X101" s="76"/>
      <c r="Z101" s="639">
        <f t="shared" si="2"/>
        <v>10500.000000000002</v>
      </c>
      <c r="AA101" s="118">
        <f t="shared" si="3"/>
        <v>160500</v>
      </c>
    </row>
    <row r="102" spans="1:27" x14ac:dyDescent="0.35">
      <c r="A102" s="42"/>
      <c r="B102" s="42"/>
      <c r="C102" s="42"/>
      <c r="D102" s="42"/>
      <c r="E102" s="42"/>
      <c r="F102" s="197" t="s">
        <v>3324</v>
      </c>
      <c r="G102" s="76"/>
      <c r="H102" s="118">
        <v>150000</v>
      </c>
      <c r="I102" s="76"/>
      <c r="J102" s="76" t="s">
        <v>1062</v>
      </c>
      <c r="K102" s="130"/>
      <c r="L102" s="119" t="s">
        <v>3301</v>
      </c>
      <c r="M102" s="119">
        <v>2008121458</v>
      </c>
      <c r="N102" s="119"/>
      <c r="O102" s="76"/>
      <c r="P102" s="76" t="s">
        <v>1226</v>
      </c>
      <c r="Q102" s="119" t="s">
        <v>3302</v>
      </c>
      <c r="R102" s="76"/>
      <c r="S102" s="76"/>
      <c r="T102" s="76"/>
      <c r="U102" s="76"/>
      <c r="V102" s="76"/>
      <c r="W102" s="121"/>
      <c r="X102" s="76"/>
      <c r="Z102" s="639">
        <f t="shared" si="2"/>
        <v>10500.000000000002</v>
      </c>
      <c r="AA102" s="118">
        <f t="shared" si="3"/>
        <v>160500</v>
      </c>
    </row>
    <row r="103" spans="1:27" x14ac:dyDescent="0.35">
      <c r="A103" s="42"/>
      <c r="B103" s="42"/>
      <c r="C103" s="42"/>
      <c r="D103" s="42"/>
      <c r="E103" s="42"/>
      <c r="F103" s="197" t="s">
        <v>3325</v>
      </c>
      <c r="G103" s="76"/>
      <c r="H103" s="118">
        <v>150000</v>
      </c>
      <c r="I103" s="76"/>
      <c r="J103" s="76" t="s">
        <v>1098</v>
      </c>
      <c r="K103" s="130"/>
      <c r="L103" s="119" t="s">
        <v>3326</v>
      </c>
      <c r="M103" s="119" t="s">
        <v>3327</v>
      </c>
      <c r="N103" s="119"/>
      <c r="O103" s="76"/>
      <c r="P103" s="76"/>
      <c r="Q103" s="75"/>
      <c r="R103" s="76"/>
      <c r="S103" s="76"/>
      <c r="T103" s="76"/>
      <c r="U103" s="76"/>
      <c r="V103" s="76"/>
      <c r="W103" s="121"/>
      <c r="X103" s="76"/>
      <c r="Z103" s="639">
        <f t="shared" si="2"/>
        <v>10500.000000000002</v>
      </c>
      <c r="AA103" s="118">
        <f t="shared" si="3"/>
        <v>160500</v>
      </c>
    </row>
    <row r="104" spans="1:27" x14ac:dyDescent="0.35">
      <c r="A104" s="42"/>
      <c r="B104" s="42"/>
      <c r="C104" s="42"/>
      <c r="D104" s="42"/>
      <c r="E104" s="42"/>
      <c r="F104" s="197" t="s">
        <v>3328</v>
      </c>
      <c r="G104" s="76"/>
      <c r="H104" s="118">
        <v>150000</v>
      </c>
      <c r="I104" s="76"/>
      <c r="J104" s="76" t="s">
        <v>2524</v>
      </c>
      <c r="K104" s="130"/>
      <c r="L104" s="119" t="s">
        <v>3329</v>
      </c>
      <c r="M104" s="119" t="s">
        <v>3330</v>
      </c>
      <c r="N104" s="119"/>
      <c r="O104" s="76"/>
      <c r="P104" s="76"/>
      <c r="Q104" s="75" t="s">
        <v>3331</v>
      </c>
      <c r="R104" s="76"/>
      <c r="S104" s="76"/>
      <c r="T104" s="76"/>
      <c r="U104" s="76"/>
      <c r="V104" s="76"/>
      <c r="W104" s="121"/>
      <c r="X104" s="76"/>
      <c r="Z104" s="639">
        <f t="shared" si="2"/>
        <v>10500.000000000002</v>
      </c>
      <c r="AA104" s="118">
        <f t="shared" si="3"/>
        <v>160500</v>
      </c>
    </row>
    <row r="105" spans="1:27" x14ac:dyDescent="0.35">
      <c r="A105" s="42"/>
      <c r="B105" s="42"/>
      <c r="C105" s="42"/>
      <c r="D105" s="42"/>
      <c r="E105" s="42"/>
      <c r="F105" s="197" t="s">
        <v>3332</v>
      </c>
      <c r="G105" s="76"/>
      <c r="H105" s="118">
        <v>150000</v>
      </c>
      <c r="I105" s="76"/>
      <c r="J105" s="76" t="s">
        <v>1062</v>
      </c>
      <c r="K105" s="130"/>
      <c r="L105" s="119" t="s">
        <v>3301</v>
      </c>
      <c r="M105" s="119">
        <v>2009190379</v>
      </c>
      <c r="N105" s="119"/>
      <c r="O105" s="76"/>
      <c r="P105" s="76" t="s">
        <v>1226</v>
      </c>
      <c r="Q105" s="119" t="s">
        <v>3302</v>
      </c>
      <c r="R105" s="76"/>
      <c r="S105" s="76"/>
      <c r="T105" s="76"/>
      <c r="U105" s="76"/>
      <c r="V105" s="76"/>
      <c r="W105" s="121"/>
      <c r="X105" s="76"/>
      <c r="Z105" s="639">
        <f t="shared" si="2"/>
        <v>10500.000000000002</v>
      </c>
      <c r="AA105" s="118">
        <f t="shared" si="3"/>
        <v>160500</v>
      </c>
    </row>
    <row r="106" spans="1:27" x14ac:dyDescent="0.35">
      <c r="A106" s="42"/>
      <c r="B106" s="42"/>
      <c r="C106" s="42"/>
      <c r="D106" s="42"/>
      <c r="E106" s="42"/>
      <c r="F106" s="197" t="s">
        <v>3333</v>
      </c>
      <c r="G106" s="76"/>
      <c r="H106" s="118">
        <v>150000</v>
      </c>
      <c r="I106" s="76"/>
      <c r="J106" s="76" t="s">
        <v>2524</v>
      </c>
      <c r="K106" s="130"/>
      <c r="L106" s="119" t="s">
        <v>3329</v>
      </c>
      <c r="M106" s="100" t="s">
        <v>3334</v>
      </c>
      <c r="N106" s="119"/>
      <c r="O106" s="76"/>
      <c r="P106" s="76"/>
      <c r="Q106" s="75" t="s">
        <v>3331</v>
      </c>
      <c r="R106" s="76"/>
      <c r="S106" s="76"/>
      <c r="T106" s="76"/>
      <c r="U106" s="76"/>
      <c r="V106" s="76"/>
      <c r="W106" s="121"/>
      <c r="X106" s="76"/>
      <c r="Z106" s="639">
        <f t="shared" si="2"/>
        <v>10500.000000000002</v>
      </c>
      <c r="AA106" s="118">
        <f t="shared" si="3"/>
        <v>160500</v>
      </c>
    </row>
    <row r="107" spans="1:27" x14ac:dyDescent="0.35">
      <c r="A107" s="42"/>
      <c r="B107" s="42"/>
      <c r="C107" s="42"/>
      <c r="D107" s="42"/>
      <c r="E107" s="42"/>
      <c r="F107" s="197" t="s">
        <v>3335</v>
      </c>
      <c r="G107" s="76"/>
      <c r="H107" s="118">
        <v>150000</v>
      </c>
      <c r="I107" s="76"/>
      <c r="J107" s="76" t="s">
        <v>1062</v>
      </c>
      <c r="K107" s="130"/>
      <c r="L107" s="119" t="s">
        <v>3301</v>
      </c>
      <c r="M107" s="119">
        <v>2009190382</v>
      </c>
      <c r="N107" s="119"/>
      <c r="O107" s="76"/>
      <c r="P107" s="76" t="s">
        <v>1226</v>
      </c>
      <c r="Q107" s="119" t="s">
        <v>3302</v>
      </c>
      <c r="R107" s="76"/>
      <c r="S107" s="76"/>
      <c r="T107" s="76"/>
      <c r="U107" s="76"/>
      <c r="V107" s="76"/>
      <c r="W107" s="121"/>
      <c r="X107" s="76"/>
      <c r="Z107" s="639">
        <f t="shared" si="2"/>
        <v>10500.000000000002</v>
      </c>
      <c r="AA107" s="118">
        <f t="shared" si="3"/>
        <v>160500</v>
      </c>
    </row>
    <row r="108" spans="1:27" x14ac:dyDescent="0.35">
      <c r="A108" s="42"/>
      <c r="B108" s="42"/>
      <c r="C108" s="42"/>
      <c r="D108" s="42"/>
      <c r="E108" s="42"/>
      <c r="F108" s="197" t="s">
        <v>3336</v>
      </c>
      <c r="G108" s="76"/>
      <c r="H108" s="118">
        <v>150000</v>
      </c>
      <c r="I108" s="76"/>
      <c r="J108" s="76" t="s">
        <v>1062</v>
      </c>
      <c r="K108" s="130"/>
      <c r="L108" s="119" t="s">
        <v>3301</v>
      </c>
      <c r="M108" s="119">
        <v>2009190389</v>
      </c>
      <c r="N108" s="119"/>
      <c r="O108" s="76"/>
      <c r="P108" s="76" t="s">
        <v>1226</v>
      </c>
      <c r="Q108" s="119" t="s">
        <v>3302</v>
      </c>
      <c r="R108" s="76"/>
      <c r="S108" s="76"/>
      <c r="T108" s="76"/>
      <c r="U108" s="76"/>
      <c r="V108" s="76"/>
      <c r="W108" s="121"/>
      <c r="X108" s="76"/>
      <c r="Z108" s="639">
        <f t="shared" si="2"/>
        <v>10500.000000000002</v>
      </c>
      <c r="AA108" s="118">
        <f t="shared" si="3"/>
        <v>160500</v>
      </c>
    </row>
    <row r="109" spans="1:27" x14ac:dyDescent="0.35">
      <c r="A109" s="42"/>
      <c r="B109" s="42"/>
      <c r="C109" s="42"/>
      <c r="D109" s="42"/>
      <c r="E109" s="42"/>
      <c r="F109" s="197" t="s">
        <v>3337</v>
      </c>
      <c r="G109" s="76"/>
      <c r="H109" s="118">
        <v>150000</v>
      </c>
      <c r="I109" s="76"/>
      <c r="J109" s="76" t="s">
        <v>1062</v>
      </c>
      <c r="K109" s="130"/>
      <c r="L109" s="119" t="s">
        <v>3301</v>
      </c>
      <c r="M109" s="119">
        <v>2009190380</v>
      </c>
      <c r="N109" s="119"/>
      <c r="O109" s="76"/>
      <c r="P109" s="76" t="s">
        <v>1226</v>
      </c>
      <c r="Q109" s="119" t="s">
        <v>3302</v>
      </c>
      <c r="R109" s="76"/>
      <c r="S109" s="76"/>
      <c r="T109" s="76"/>
      <c r="U109" s="76"/>
      <c r="V109" s="76"/>
      <c r="W109" s="121"/>
      <c r="X109" s="76"/>
      <c r="Z109" s="639">
        <f t="shared" si="2"/>
        <v>10500.000000000002</v>
      </c>
      <c r="AA109" s="118">
        <f t="shared" si="3"/>
        <v>160500</v>
      </c>
    </row>
    <row r="110" spans="1:27" x14ac:dyDescent="0.35">
      <c r="A110" s="42"/>
      <c r="B110" s="42"/>
      <c r="C110" s="42"/>
      <c r="D110" s="42"/>
      <c r="E110" s="42"/>
      <c r="F110" s="197" t="s">
        <v>3338</v>
      </c>
      <c r="G110" s="76"/>
      <c r="H110" s="118">
        <v>150000</v>
      </c>
      <c r="I110" s="76"/>
      <c r="J110" s="76" t="s">
        <v>1062</v>
      </c>
      <c r="K110" s="130"/>
      <c r="L110" s="119" t="s">
        <v>3301</v>
      </c>
      <c r="M110" s="119">
        <v>2009190383</v>
      </c>
      <c r="N110" s="119"/>
      <c r="O110" s="76"/>
      <c r="P110" s="76" t="s">
        <v>1226</v>
      </c>
      <c r="Q110" s="119" t="s">
        <v>3302</v>
      </c>
      <c r="R110" s="76"/>
      <c r="S110" s="76"/>
      <c r="T110" s="76"/>
      <c r="U110" s="76"/>
      <c r="V110" s="76"/>
      <c r="W110" s="121"/>
      <c r="X110" s="76"/>
      <c r="Z110" s="639">
        <f t="shared" si="2"/>
        <v>10500.000000000002</v>
      </c>
      <c r="AA110" s="118">
        <f t="shared" si="3"/>
        <v>160500</v>
      </c>
    </row>
    <row r="111" spans="1:27" x14ac:dyDescent="0.35">
      <c r="A111" s="42"/>
      <c r="B111" s="42"/>
      <c r="C111" s="42"/>
      <c r="D111" s="42"/>
      <c r="E111" s="42"/>
      <c r="F111" s="197" t="s">
        <v>3339</v>
      </c>
      <c r="G111" s="76"/>
      <c r="H111" s="118">
        <v>150000</v>
      </c>
      <c r="I111" s="76"/>
      <c r="J111" s="76" t="s">
        <v>1062</v>
      </c>
      <c r="K111" s="130"/>
      <c r="L111" s="119" t="s">
        <v>3301</v>
      </c>
      <c r="M111" s="119">
        <v>2009190386</v>
      </c>
      <c r="N111" s="119"/>
      <c r="O111" s="76"/>
      <c r="P111" s="76" t="s">
        <v>1226</v>
      </c>
      <c r="Q111" s="119" t="s">
        <v>3302</v>
      </c>
      <c r="R111" s="76"/>
      <c r="S111" s="76"/>
      <c r="T111" s="76"/>
      <c r="U111" s="76"/>
      <c r="V111" s="76"/>
      <c r="W111" s="121"/>
      <c r="X111" s="76"/>
      <c r="Z111" s="639">
        <f t="shared" si="2"/>
        <v>10500.000000000002</v>
      </c>
      <c r="AA111" s="118">
        <f t="shared" si="3"/>
        <v>160500</v>
      </c>
    </row>
    <row r="112" spans="1:27" x14ac:dyDescent="0.35">
      <c r="A112" s="42"/>
      <c r="B112" s="42"/>
      <c r="C112" s="42"/>
      <c r="D112" s="42"/>
      <c r="E112" s="42"/>
      <c r="F112" s="197" t="s">
        <v>3340</v>
      </c>
      <c r="G112" s="76"/>
      <c r="H112" s="118">
        <v>150000</v>
      </c>
      <c r="I112" s="76"/>
      <c r="J112" s="76" t="s">
        <v>1062</v>
      </c>
      <c r="K112" s="130"/>
      <c r="L112" s="119" t="s">
        <v>3301</v>
      </c>
      <c r="M112" s="119">
        <v>2009190378</v>
      </c>
      <c r="N112" s="119"/>
      <c r="O112" s="76"/>
      <c r="P112" s="76" t="s">
        <v>1226</v>
      </c>
      <c r="Q112" s="119" t="s">
        <v>3302</v>
      </c>
      <c r="R112" s="76"/>
      <c r="S112" s="76"/>
      <c r="T112" s="76"/>
      <c r="U112" s="76"/>
      <c r="V112" s="76"/>
      <c r="W112" s="121"/>
      <c r="X112" s="76"/>
      <c r="Z112" s="639">
        <f t="shared" si="2"/>
        <v>10500.000000000002</v>
      </c>
      <c r="AA112" s="118">
        <f t="shared" si="3"/>
        <v>160500</v>
      </c>
    </row>
    <row r="113" spans="1:27" x14ac:dyDescent="0.35">
      <c r="A113" s="42"/>
      <c r="B113" s="42"/>
      <c r="C113" s="42"/>
      <c r="D113" s="42"/>
      <c r="E113" s="42"/>
      <c r="F113" s="197" t="s">
        <v>3341</v>
      </c>
      <c r="G113" s="76"/>
      <c r="H113" s="118">
        <v>150000</v>
      </c>
      <c r="I113" s="76"/>
      <c r="J113" s="76" t="s">
        <v>1062</v>
      </c>
      <c r="K113" s="130"/>
      <c r="L113" s="119" t="s">
        <v>3301</v>
      </c>
      <c r="M113" s="119">
        <v>2009190390</v>
      </c>
      <c r="N113" s="119"/>
      <c r="O113" s="76"/>
      <c r="P113" s="76" t="s">
        <v>1226</v>
      </c>
      <c r="Q113" s="119" t="s">
        <v>3302</v>
      </c>
      <c r="R113" s="76"/>
      <c r="S113" s="76"/>
      <c r="T113" s="76"/>
      <c r="U113" s="76"/>
      <c r="V113" s="76"/>
      <c r="W113" s="121"/>
      <c r="X113" s="76"/>
      <c r="Z113" s="639">
        <f t="shared" si="2"/>
        <v>10500.000000000002</v>
      </c>
      <c r="AA113" s="118">
        <f t="shared" si="3"/>
        <v>160500</v>
      </c>
    </row>
    <row r="114" spans="1:27" x14ac:dyDescent="0.35">
      <c r="A114" s="42"/>
      <c r="B114" s="42"/>
      <c r="C114" s="42"/>
      <c r="D114" s="42"/>
      <c r="E114" s="42"/>
      <c r="F114" s="197" t="s">
        <v>3342</v>
      </c>
      <c r="G114" s="76"/>
      <c r="H114" s="118">
        <v>150000</v>
      </c>
      <c r="I114" s="76"/>
      <c r="J114" s="76" t="s">
        <v>1062</v>
      </c>
      <c r="K114" s="130"/>
      <c r="L114" s="119" t="s">
        <v>3301</v>
      </c>
      <c r="M114" s="119">
        <v>2009190387</v>
      </c>
      <c r="N114" s="119"/>
      <c r="O114" s="76"/>
      <c r="P114" s="76" t="s">
        <v>1226</v>
      </c>
      <c r="Q114" s="119" t="s">
        <v>3302</v>
      </c>
      <c r="R114" s="76"/>
      <c r="S114" s="76"/>
      <c r="T114" s="76"/>
      <c r="U114" s="76"/>
      <c r="V114" s="76"/>
      <c r="W114" s="121"/>
      <c r="X114" s="76"/>
      <c r="Z114" s="639">
        <f t="shared" si="2"/>
        <v>10500.000000000002</v>
      </c>
      <c r="AA114" s="118">
        <f t="shared" si="3"/>
        <v>160500</v>
      </c>
    </row>
    <row r="115" spans="1:27" x14ac:dyDescent="0.35">
      <c r="A115" s="42"/>
      <c r="B115" s="42"/>
      <c r="C115" s="42"/>
      <c r="D115" s="42"/>
      <c r="E115" s="42"/>
      <c r="F115" s="197" t="s">
        <v>3343</v>
      </c>
      <c r="G115" s="76"/>
      <c r="H115" s="118">
        <v>150000</v>
      </c>
      <c r="I115" s="76"/>
      <c r="J115" s="76" t="s">
        <v>1062</v>
      </c>
      <c r="K115" s="130"/>
      <c r="L115" s="119" t="s">
        <v>3301</v>
      </c>
      <c r="M115" s="119">
        <v>2009190375</v>
      </c>
      <c r="N115" s="119"/>
      <c r="O115" s="76"/>
      <c r="P115" s="76" t="s">
        <v>1226</v>
      </c>
      <c r="Q115" s="119" t="s">
        <v>3302</v>
      </c>
      <c r="R115" s="76"/>
      <c r="S115" s="76"/>
      <c r="T115" s="76"/>
      <c r="U115" s="76"/>
      <c r="V115" s="76"/>
      <c r="W115" s="121"/>
      <c r="X115" s="76"/>
      <c r="Z115" s="639">
        <f t="shared" si="2"/>
        <v>10500.000000000002</v>
      </c>
      <c r="AA115" s="118">
        <f t="shared" si="3"/>
        <v>160500</v>
      </c>
    </row>
    <row r="116" spans="1:27" x14ac:dyDescent="0.35">
      <c r="A116" s="42"/>
      <c r="B116" s="42"/>
      <c r="C116" s="42"/>
      <c r="D116" s="42"/>
      <c r="E116" s="42"/>
      <c r="F116" s="197" t="s">
        <v>3344</v>
      </c>
      <c r="G116" s="76"/>
      <c r="H116" s="118">
        <v>150000</v>
      </c>
      <c r="I116" s="76"/>
      <c r="J116" s="76" t="s">
        <v>2524</v>
      </c>
      <c r="K116" s="130"/>
      <c r="L116" s="119" t="s">
        <v>3329</v>
      </c>
      <c r="M116" s="119" t="s">
        <v>3345</v>
      </c>
      <c r="N116" s="119"/>
      <c r="O116" s="76"/>
      <c r="P116" s="76"/>
      <c r="Q116" s="75" t="s">
        <v>3331</v>
      </c>
      <c r="R116" s="76"/>
      <c r="S116" s="76"/>
      <c r="T116" s="76"/>
      <c r="U116" s="76"/>
      <c r="V116" s="76"/>
      <c r="W116" s="121"/>
      <c r="X116" s="76"/>
      <c r="Z116" s="639">
        <f t="shared" si="2"/>
        <v>10500.000000000002</v>
      </c>
      <c r="AA116" s="118">
        <f t="shared" si="3"/>
        <v>160500</v>
      </c>
    </row>
    <row r="117" spans="1:27" x14ac:dyDescent="0.35">
      <c r="A117" s="42"/>
      <c r="B117" s="42"/>
      <c r="C117" s="42"/>
      <c r="D117" s="42"/>
      <c r="E117" s="42"/>
      <c r="F117" s="197" t="s">
        <v>3346</v>
      </c>
      <c r="G117" s="76"/>
      <c r="H117" s="118">
        <v>150000</v>
      </c>
      <c r="I117" s="76"/>
      <c r="J117" s="76" t="s">
        <v>1062</v>
      </c>
      <c r="K117" s="130"/>
      <c r="L117" s="119" t="s">
        <v>3301</v>
      </c>
      <c r="M117" s="119">
        <v>2009190385</v>
      </c>
      <c r="N117" s="119"/>
      <c r="O117" s="76"/>
      <c r="P117" s="76" t="s">
        <v>1226</v>
      </c>
      <c r="Q117" s="119" t="s">
        <v>3302</v>
      </c>
      <c r="R117" s="76"/>
      <c r="S117" s="76"/>
      <c r="T117" s="76"/>
      <c r="U117" s="76"/>
      <c r="V117" s="76"/>
      <c r="W117" s="121"/>
      <c r="X117" s="76"/>
      <c r="Z117" s="639">
        <f t="shared" si="2"/>
        <v>10500.000000000002</v>
      </c>
      <c r="AA117" s="118">
        <f t="shared" si="3"/>
        <v>160500</v>
      </c>
    </row>
    <row r="118" spans="1:27" x14ac:dyDescent="0.35">
      <c r="A118" s="42"/>
      <c r="B118" s="42"/>
      <c r="C118" s="42"/>
      <c r="D118" s="42"/>
      <c r="E118" s="42"/>
      <c r="F118" s="197" t="s">
        <v>3347</v>
      </c>
      <c r="G118" s="76"/>
      <c r="H118" s="118">
        <v>150000</v>
      </c>
      <c r="I118" s="76"/>
      <c r="J118" s="76" t="s">
        <v>2524</v>
      </c>
      <c r="K118" s="130"/>
      <c r="L118" s="119" t="s">
        <v>3329</v>
      </c>
      <c r="M118" s="119" t="s">
        <v>3348</v>
      </c>
      <c r="N118" s="119"/>
      <c r="O118" s="76"/>
      <c r="P118" s="76"/>
      <c r="Q118" s="75" t="s">
        <v>3331</v>
      </c>
      <c r="R118" s="76"/>
      <c r="S118" s="76"/>
      <c r="T118" s="76"/>
      <c r="U118" s="76"/>
      <c r="V118" s="76"/>
      <c r="W118" s="121"/>
      <c r="X118" s="76"/>
      <c r="Z118" s="639">
        <f t="shared" si="2"/>
        <v>10500.000000000002</v>
      </c>
      <c r="AA118" s="118">
        <f t="shared" si="3"/>
        <v>160500</v>
      </c>
    </row>
    <row r="119" spans="1:27" x14ac:dyDescent="0.35">
      <c r="A119" s="42"/>
      <c r="B119" s="42"/>
      <c r="C119" s="42"/>
      <c r="D119" s="42"/>
      <c r="E119" s="42"/>
      <c r="F119" s="197" t="s">
        <v>3347</v>
      </c>
      <c r="G119" s="76"/>
      <c r="H119" s="118">
        <v>150000</v>
      </c>
      <c r="I119" s="76"/>
      <c r="J119" s="76" t="s">
        <v>1062</v>
      </c>
      <c r="K119" s="130"/>
      <c r="L119" s="119" t="s">
        <v>3301</v>
      </c>
      <c r="M119" s="119">
        <v>2009190388</v>
      </c>
      <c r="N119" s="119"/>
      <c r="O119" s="76"/>
      <c r="P119" s="76" t="s">
        <v>1226</v>
      </c>
      <c r="Q119" s="119" t="s">
        <v>3302</v>
      </c>
      <c r="R119" s="76"/>
      <c r="S119" s="76"/>
      <c r="T119" s="76"/>
      <c r="U119" s="76"/>
      <c r="V119" s="76"/>
      <c r="W119" s="121"/>
      <c r="X119" s="76"/>
      <c r="Z119" s="639">
        <f t="shared" si="2"/>
        <v>10500.000000000002</v>
      </c>
      <c r="AA119" s="118">
        <f t="shared" si="3"/>
        <v>160500</v>
      </c>
    </row>
    <row r="120" spans="1:27" x14ac:dyDescent="0.35">
      <c r="A120" s="42"/>
      <c r="B120" s="42"/>
      <c r="C120" s="42"/>
      <c r="D120" s="42"/>
      <c r="E120" s="42"/>
      <c r="F120" s="197" t="s">
        <v>3349</v>
      </c>
      <c r="G120" s="76"/>
      <c r="H120" s="118">
        <v>150000</v>
      </c>
      <c r="I120" s="76"/>
      <c r="J120" s="76" t="s">
        <v>1062</v>
      </c>
      <c r="K120" s="130"/>
      <c r="L120" s="119" t="s">
        <v>1074</v>
      </c>
      <c r="M120" s="119">
        <v>2009190275</v>
      </c>
      <c r="N120" s="119"/>
      <c r="O120" s="76"/>
      <c r="P120" s="76"/>
      <c r="Q120" s="75" t="s">
        <v>1066</v>
      </c>
      <c r="R120" s="76"/>
      <c r="S120" s="76"/>
      <c r="T120" s="76"/>
      <c r="U120" s="76"/>
      <c r="V120" s="76"/>
      <c r="W120" s="121"/>
      <c r="X120" s="76"/>
      <c r="Z120" s="639">
        <f t="shared" si="2"/>
        <v>10500.000000000002</v>
      </c>
      <c r="AA120" s="118">
        <f t="shared" si="3"/>
        <v>160500</v>
      </c>
    </row>
    <row r="121" spans="1:27" x14ac:dyDescent="0.35">
      <c r="A121" s="42"/>
      <c r="B121" s="42"/>
      <c r="C121" s="42"/>
      <c r="D121" s="42"/>
      <c r="E121" s="42"/>
      <c r="F121" s="197" t="s">
        <v>3350</v>
      </c>
      <c r="G121" s="76"/>
      <c r="H121" s="118">
        <v>150000</v>
      </c>
      <c r="I121" s="76"/>
      <c r="J121" s="76" t="s">
        <v>1062</v>
      </c>
      <c r="K121" s="130"/>
      <c r="L121" s="119" t="s">
        <v>3301</v>
      </c>
      <c r="M121" s="119">
        <v>2009190377</v>
      </c>
      <c r="N121" s="119"/>
      <c r="O121" s="76"/>
      <c r="P121" s="76" t="s">
        <v>1226</v>
      </c>
      <c r="Q121" s="119" t="s">
        <v>3302</v>
      </c>
      <c r="R121" s="76"/>
      <c r="S121" s="76"/>
      <c r="T121" s="76"/>
      <c r="U121" s="76"/>
      <c r="V121" s="76"/>
      <c r="W121" s="121"/>
      <c r="X121" s="76"/>
      <c r="Z121" s="639">
        <f t="shared" si="2"/>
        <v>10500.000000000002</v>
      </c>
      <c r="AA121" s="118">
        <f t="shared" si="3"/>
        <v>160500</v>
      </c>
    </row>
    <row r="122" spans="1:27" x14ac:dyDescent="0.35">
      <c r="A122" s="42"/>
      <c r="B122" s="42"/>
      <c r="C122" s="42"/>
      <c r="D122" s="42"/>
      <c r="E122" s="42"/>
      <c r="F122" s="197" t="s">
        <v>3351</v>
      </c>
      <c r="G122" s="76"/>
      <c r="H122" s="118">
        <v>150000</v>
      </c>
      <c r="I122" s="76"/>
      <c r="J122" s="76" t="s">
        <v>1062</v>
      </c>
      <c r="K122" s="130"/>
      <c r="L122" s="119" t="s">
        <v>3301</v>
      </c>
      <c r="M122" s="119">
        <v>2008255423</v>
      </c>
      <c r="N122" s="119"/>
      <c r="O122" s="76"/>
      <c r="P122" s="76" t="s">
        <v>1226</v>
      </c>
      <c r="Q122" s="119" t="s">
        <v>3302</v>
      </c>
      <c r="R122" s="76"/>
      <c r="S122" s="76"/>
      <c r="T122" s="76"/>
      <c r="U122" s="76"/>
      <c r="V122" s="76"/>
      <c r="W122" s="121"/>
      <c r="X122" s="76"/>
      <c r="Z122" s="639">
        <f t="shared" si="2"/>
        <v>10500.000000000002</v>
      </c>
      <c r="AA122" s="118">
        <f t="shared" si="3"/>
        <v>160500</v>
      </c>
    </row>
    <row r="123" spans="1:27" x14ac:dyDescent="0.35">
      <c r="A123" s="42"/>
      <c r="B123" s="42"/>
      <c r="C123" s="42"/>
      <c r="D123" s="42"/>
      <c r="E123" s="42"/>
      <c r="F123" s="197" t="s">
        <v>3352</v>
      </c>
      <c r="G123" s="76"/>
      <c r="H123" s="118">
        <v>150000</v>
      </c>
      <c r="I123" s="76"/>
      <c r="J123" s="76" t="s">
        <v>1062</v>
      </c>
      <c r="K123" s="130"/>
      <c r="L123" s="119" t="s">
        <v>3301</v>
      </c>
      <c r="M123" s="119">
        <v>2009190384</v>
      </c>
      <c r="N123" s="119"/>
      <c r="O123" s="76"/>
      <c r="P123" s="76" t="s">
        <v>1226</v>
      </c>
      <c r="Q123" s="119" t="s">
        <v>3302</v>
      </c>
      <c r="R123" s="76"/>
      <c r="S123" s="76"/>
      <c r="T123" s="76"/>
      <c r="U123" s="76"/>
      <c r="V123" s="76"/>
      <c r="W123" s="121"/>
      <c r="X123" s="76"/>
      <c r="Z123" s="639">
        <f t="shared" si="2"/>
        <v>10500.000000000002</v>
      </c>
      <c r="AA123" s="118">
        <f t="shared" si="3"/>
        <v>160500</v>
      </c>
    </row>
    <row r="124" spans="1:27" x14ac:dyDescent="0.35">
      <c r="A124" s="42"/>
      <c r="B124" s="42"/>
      <c r="C124" s="42"/>
      <c r="D124" s="42"/>
      <c r="E124" s="42"/>
      <c r="F124" s="197" t="s">
        <v>3353</v>
      </c>
      <c r="G124" s="76"/>
      <c r="H124" s="118">
        <v>150000</v>
      </c>
      <c r="I124" s="76"/>
      <c r="J124" s="76" t="s">
        <v>1147</v>
      </c>
      <c r="K124" s="130"/>
      <c r="L124" s="119" t="s">
        <v>1695</v>
      </c>
      <c r="M124" s="119" t="s">
        <v>3354</v>
      </c>
      <c r="N124" s="119"/>
      <c r="O124" s="76"/>
      <c r="P124" s="76" t="s">
        <v>3033</v>
      </c>
      <c r="Q124" s="75" t="s">
        <v>3302</v>
      </c>
      <c r="R124" s="76"/>
      <c r="S124" s="76"/>
      <c r="T124" s="76"/>
      <c r="U124" s="76"/>
      <c r="V124" s="76"/>
      <c r="W124" s="121"/>
      <c r="X124" s="76"/>
      <c r="Z124" s="639">
        <f t="shared" si="2"/>
        <v>10500.000000000002</v>
      </c>
      <c r="AA124" s="118">
        <f t="shared" si="3"/>
        <v>160500</v>
      </c>
    </row>
    <row r="125" spans="1:27" x14ac:dyDescent="0.35">
      <c r="A125" s="42"/>
      <c r="B125" s="42"/>
      <c r="C125" s="42"/>
      <c r="D125" s="42"/>
      <c r="E125" s="42"/>
      <c r="F125" s="197" t="s">
        <v>3355</v>
      </c>
      <c r="G125" s="76"/>
      <c r="H125" s="118">
        <v>150000</v>
      </c>
      <c r="I125" s="76"/>
      <c r="J125" s="76" t="s">
        <v>3274</v>
      </c>
      <c r="K125" s="130"/>
      <c r="L125" s="119" t="s">
        <v>1151</v>
      </c>
      <c r="M125" s="119" t="s">
        <v>3356</v>
      </c>
      <c r="N125" s="119"/>
      <c r="O125" s="76"/>
      <c r="P125" s="76"/>
      <c r="Q125" s="75" t="s">
        <v>1066</v>
      </c>
      <c r="R125" s="76"/>
      <c r="S125" s="76"/>
      <c r="T125" s="76"/>
      <c r="U125" s="76"/>
      <c r="V125" s="76"/>
      <c r="W125" s="121"/>
      <c r="X125" s="76"/>
      <c r="Z125" s="639">
        <f t="shared" si="2"/>
        <v>10500.000000000002</v>
      </c>
      <c r="AA125" s="118">
        <f t="shared" si="3"/>
        <v>160500</v>
      </c>
    </row>
    <row r="126" spans="1:27" x14ac:dyDescent="0.35">
      <c r="A126" s="42"/>
      <c r="B126" s="42"/>
      <c r="C126" s="42"/>
      <c r="D126" s="42"/>
      <c r="E126" s="42"/>
      <c r="F126" s="197" t="s">
        <v>3353</v>
      </c>
      <c r="G126" s="76"/>
      <c r="H126" s="118">
        <v>150000</v>
      </c>
      <c r="I126" s="76"/>
      <c r="J126" s="76" t="s">
        <v>1147</v>
      </c>
      <c r="K126" s="130"/>
      <c r="L126" s="119" t="s">
        <v>1695</v>
      </c>
      <c r="M126" s="119" t="s">
        <v>3357</v>
      </c>
      <c r="N126" s="119"/>
      <c r="O126" s="76"/>
      <c r="P126" s="76" t="s">
        <v>3033</v>
      </c>
      <c r="Q126" s="75" t="s">
        <v>3302</v>
      </c>
      <c r="R126" s="76"/>
      <c r="S126" s="76"/>
      <c r="T126" s="76"/>
      <c r="U126" s="76"/>
      <c r="V126" s="76"/>
      <c r="W126" s="121"/>
      <c r="X126" s="76"/>
      <c r="Z126" s="639">
        <f t="shared" si="2"/>
        <v>10500.000000000002</v>
      </c>
      <c r="AA126" s="118">
        <f t="shared" si="3"/>
        <v>160500</v>
      </c>
    </row>
    <row r="127" spans="1:27" x14ac:dyDescent="0.35">
      <c r="A127" s="42"/>
      <c r="B127" s="42"/>
      <c r="C127" s="42"/>
      <c r="D127" s="42"/>
      <c r="E127" s="42"/>
      <c r="F127" s="197" t="s">
        <v>3355</v>
      </c>
      <c r="G127" s="76"/>
      <c r="H127" s="118">
        <v>150000</v>
      </c>
      <c r="I127" s="76"/>
      <c r="J127" s="76" t="s">
        <v>3274</v>
      </c>
      <c r="K127" s="130"/>
      <c r="L127" s="119" t="s">
        <v>1151</v>
      </c>
      <c r="M127" s="119" t="s">
        <v>3358</v>
      </c>
      <c r="N127" s="119"/>
      <c r="O127" s="76"/>
      <c r="P127" s="76"/>
      <c r="Q127" s="75" t="s">
        <v>1066</v>
      </c>
      <c r="R127" s="76"/>
      <c r="S127" s="76"/>
      <c r="T127" s="76"/>
      <c r="U127" s="76"/>
      <c r="V127" s="76"/>
      <c r="W127" s="121"/>
      <c r="X127" s="76"/>
      <c r="Z127" s="639">
        <f t="shared" si="2"/>
        <v>10500.000000000002</v>
      </c>
      <c r="AA127" s="118">
        <f t="shared" si="3"/>
        <v>160500</v>
      </c>
    </row>
    <row r="128" spans="1:27" x14ac:dyDescent="0.35">
      <c r="A128" s="42"/>
      <c r="B128" s="42"/>
      <c r="C128" s="42"/>
      <c r="D128" s="42"/>
      <c r="E128" s="42"/>
      <c r="F128" s="197" t="s">
        <v>3353</v>
      </c>
      <c r="G128" s="76"/>
      <c r="H128" s="118">
        <v>150000</v>
      </c>
      <c r="I128" s="76"/>
      <c r="J128" s="76" t="s">
        <v>1147</v>
      </c>
      <c r="K128" s="130"/>
      <c r="L128" s="119" t="s">
        <v>1695</v>
      </c>
      <c r="M128" s="119" t="s">
        <v>3359</v>
      </c>
      <c r="N128" s="119"/>
      <c r="O128" s="76"/>
      <c r="P128" s="76" t="s">
        <v>3033</v>
      </c>
      <c r="Q128" s="75" t="s">
        <v>3302</v>
      </c>
      <c r="R128" s="76"/>
      <c r="S128" s="76"/>
      <c r="T128" s="76"/>
      <c r="U128" s="76"/>
      <c r="V128" s="76"/>
      <c r="W128" s="121"/>
      <c r="X128" s="76"/>
      <c r="Z128" s="639">
        <f t="shared" si="2"/>
        <v>10500.000000000002</v>
      </c>
      <c r="AA128" s="118">
        <f t="shared" si="3"/>
        <v>160500</v>
      </c>
    </row>
    <row r="129" spans="1:27" x14ac:dyDescent="0.35">
      <c r="A129" s="42"/>
      <c r="B129" s="42"/>
      <c r="C129" s="42"/>
      <c r="D129" s="42"/>
      <c r="E129" s="42"/>
      <c r="F129" s="197" t="s">
        <v>3355</v>
      </c>
      <c r="G129" s="76"/>
      <c r="H129" s="118">
        <v>150000</v>
      </c>
      <c r="I129" s="76"/>
      <c r="J129" s="76" t="s">
        <v>3274</v>
      </c>
      <c r="K129" s="130"/>
      <c r="L129" s="119" t="s">
        <v>1151</v>
      </c>
      <c r="M129" s="119" t="s">
        <v>3360</v>
      </c>
      <c r="N129" s="119"/>
      <c r="O129" s="76"/>
      <c r="P129" s="76"/>
      <c r="Q129" s="75" t="s">
        <v>1066</v>
      </c>
      <c r="R129" s="76"/>
      <c r="S129" s="76"/>
      <c r="T129" s="76"/>
      <c r="U129" s="76"/>
      <c r="V129" s="76"/>
      <c r="W129" s="121"/>
      <c r="X129" s="76"/>
      <c r="Z129" s="639">
        <f t="shared" si="2"/>
        <v>10500.000000000002</v>
      </c>
      <c r="AA129" s="118">
        <f t="shared" si="3"/>
        <v>160500</v>
      </c>
    </row>
    <row r="130" spans="1:27" x14ac:dyDescent="0.35">
      <c r="A130" s="42"/>
      <c r="B130" s="42"/>
      <c r="C130" s="42"/>
      <c r="D130" s="42"/>
      <c r="E130" s="42"/>
      <c r="F130" s="197" t="s">
        <v>3361</v>
      </c>
      <c r="G130" s="76"/>
      <c r="H130" s="118">
        <v>150000</v>
      </c>
      <c r="I130" s="76"/>
      <c r="J130" s="76"/>
      <c r="K130" s="130"/>
      <c r="L130" s="119"/>
      <c r="M130" s="119"/>
      <c r="N130" s="119"/>
      <c r="O130" s="76"/>
      <c r="P130" s="76"/>
      <c r="Q130" s="75"/>
      <c r="R130" s="76"/>
      <c r="S130" s="76"/>
      <c r="T130" s="76"/>
      <c r="U130" s="76"/>
      <c r="V130" s="76"/>
      <c r="W130" s="121"/>
      <c r="X130" s="76"/>
      <c r="Z130" s="639">
        <f t="shared" si="2"/>
        <v>10500.000000000002</v>
      </c>
      <c r="AA130" s="118">
        <f t="shared" si="3"/>
        <v>160500</v>
      </c>
    </row>
    <row r="131" spans="1:27" x14ac:dyDescent="0.35">
      <c r="A131" s="42"/>
      <c r="B131" s="42"/>
      <c r="C131" s="42"/>
      <c r="D131" s="42"/>
      <c r="E131" s="42"/>
      <c r="F131" s="198" t="s">
        <v>994</v>
      </c>
      <c r="G131" s="123"/>
      <c r="H131" s="124">
        <f>SUM(H58:H130)</f>
        <v>12050000</v>
      </c>
      <c r="I131" s="76"/>
      <c r="J131" s="76"/>
      <c r="K131" s="119"/>
      <c r="L131" s="119"/>
      <c r="M131" s="119"/>
      <c r="N131" s="119"/>
      <c r="O131" s="76"/>
      <c r="P131" s="76"/>
      <c r="Q131" s="75"/>
      <c r="R131" s="76"/>
      <c r="S131" s="76"/>
      <c r="T131" s="76"/>
      <c r="U131" s="76"/>
      <c r="V131" s="76"/>
      <c r="W131" s="121"/>
      <c r="X131" s="76"/>
      <c r="Z131" s="639">
        <f t="shared" si="2"/>
        <v>843500.00000000012</v>
      </c>
      <c r="AA131" s="124">
        <f t="shared" si="3"/>
        <v>12893500</v>
      </c>
    </row>
    <row r="132" spans="1:27" x14ac:dyDescent="0.35">
      <c r="A132" s="98"/>
      <c r="B132" s="98"/>
      <c r="C132" s="98"/>
      <c r="D132" s="98"/>
      <c r="E132" s="98"/>
      <c r="F132" s="202" t="s">
        <v>1931</v>
      </c>
      <c r="G132" s="64"/>
      <c r="H132" s="67"/>
      <c r="I132" s="64"/>
      <c r="J132" s="64"/>
      <c r="K132" s="68"/>
      <c r="L132" s="97"/>
      <c r="M132" s="127"/>
      <c r="N132" s="68"/>
      <c r="O132" s="64"/>
      <c r="P132" s="64"/>
      <c r="Q132" s="64"/>
      <c r="R132" s="64"/>
      <c r="S132" s="64"/>
      <c r="T132" s="64"/>
      <c r="U132" s="64"/>
      <c r="V132" s="64"/>
      <c r="W132" s="115"/>
      <c r="X132" s="64"/>
      <c r="Z132" s="639">
        <f t="shared" si="2"/>
        <v>0</v>
      </c>
      <c r="AA132" s="67">
        <f t="shared" si="3"/>
        <v>0</v>
      </c>
    </row>
    <row r="133" spans="1:27" x14ac:dyDescent="0.35">
      <c r="A133" s="42"/>
      <c r="B133" s="42"/>
      <c r="C133" s="42"/>
      <c r="D133" s="42"/>
      <c r="E133" s="42"/>
      <c r="F133" s="197" t="s">
        <v>3362</v>
      </c>
      <c r="G133" s="69"/>
      <c r="H133" s="74">
        <v>800000</v>
      </c>
      <c r="I133" s="69"/>
      <c r="J133" s="69" t="s">
        <v>3363</v>
      </c>
      <c r="K133" s="75"/>
      <c r="L133" s="79" t="s">
        <v>3364</v>
      </c>
      <c r="M133" s="80">
        <v>223280009</v>
      </c>
      <c r="N133" s="75"/>
      <c r="O133" s="69"/>
      <c r="P133" s="69"/>
      <c r="Q133" s="69"/>
      <c r="R133" s="69"/>
      <c r="S133" s="69"/>
      <c r="T133" s="69"/>
      <c r="U133" s="69"/>
      <c r="V133" s="69"/>
      <c r="W133" s="116"/>
      <c r="X133" s="76"/>
      <c r="Z133" s="639">
        <f t="shared" si="2"/>
        <v>56000.000000000007</v>
      </c>
      <c r="AA133" s="74">
        <f t="shared" si="3"/>
        <v>856000</v>
      </c>
    </row>
    <row r="134" spans="1:27" x14ac:dyDescent="0.35">
      <c r="A134" s="42"/>
      <c r="B134" s="42"/>
      <c r="C134" s="42"/>
      <c r="D134" s="42"/>
      <c r="E134" s="42"/>
      <c r="F134" s="198" t="s">
        <v>994</v>
      </c>
      <c r="G134" s="69"/>
      <c r="H134" s="87">
        <f>SUM(H133)</f>
        <v>800000</v>
      </c>
      <c r="I134" s="69"/>
      <c r="J134" s="69"/>
      <c r="K134" s="75"/>
      <c r="L134" s="79"/>
      <c r="M134" s="80"/>
      <c r="N134" s="75"/>
      <c r="O134" s="69"/>
      <c r="P134" s="69"/>
      <c r="Q134" s="69"/>
      <c r="R134" s="69"/>
      <c r="S134" s="69"/>
      <c r="T134" s="69"/>
      <c r="U134" s="69"/>
      <c r="V134" s="69"/>
      <c r="W134" s="116"/>
      <c r="X134" s="76"/>
      <c r="Z134" s="639">
        <f t="shared" ref="Z134:Z171" si="4">H134*Z$4</f>
        <v>56000.000000000007</v>
      </c>
      <c r="AA134" s="87">
        <f t="shared" ref="AA134:AA171" si="5">H134+Z134</f>
        <v>856000</v>
      </c>
    </row>
    <row r="135" spans="1:27" x14ac:dyDescent="0.35">
      <c r="A135" s="98"/>
      <c r="B135" s="98"/>
      <c r="C135" s="98"/>
      <c r="D135" s="98"/>
      <c r="E135" s="98"/>
      <c r="F135" s="98" t="s">
        <v>1932</v>
      </c>
      <c r="G135" s="64"/>
      <c r="H135" s="67"/>
      <c r="I135" s="64"/>
      <c r="J135" s="64"/>
      <c r="K135" s="68"/>
      <c r="L135" s="68"/>
      <c r="M135" s="68"/>
      <c r="N135" s="68"/>
      <c r="O135" s="64"/>
      <c r="P135" s="64"/>
      <c r="Q135" s="68"/>
      <c r="R135" s="64"/>
      <c r="S135" s="64"/>
      <c r="T135" s="64"/>
      <c r="U135" s="64"/>
      <c r="V135" s="64"/>
      <c r="W135" s="115"/>
      <c r="X135" s="64"/>
      <c r="Z135" s="639">
        <f t="shared" si="4"/>
        <v>0</v>
      </c>
      <c r="AA135" s="67">
        <f t="shared" si="5"/>
        <v>0</v>
      </c>
    </row>
    <row r="136" spans="1:27" x14ac:dyDescent="0.35">
      <c r="A136" s="42"/>
      <c r="B136" s="42"/>
      <c r="C136" s="42"/>
      <c r="D136" s="42"/>
      <c r="E136" s="42"/>
      <c r="F136" s="197" t="s">
        <v>3365</v>
      </c>
      <c r="G136" s="76"/>
      <c r="H136" s="118">
        <v>300000</v>
      </c>
      <c r="I136" s="76"/>
      <c r="J136" s="69" t="s">
        <v>1147</v>
      </c>
      <c r="K136" s="119">
        <v>2009</v>
      </c>
      <c r="L136" s="119" t="s">
        <v>3366</v>
      </c>
      <c r="M136" s="119">
        <v>200910328120007</v>
      </c>
      <c r="N136" s="119"/>
      <c r="O136" s="76"/>
      <c r="P136" s="76" t="s">
        <v>3367</v>
      </c>
      <c r="Q136" s="119" t="s">
        <v>1011</v>
      </c>
      <c r="R136" s="76"/>
      <c r="S136" s="76"/>
      <c r="T136" s="76"/>
      <c r="U136" s="76"/>
      <c r="V136" s="76"/>
      <c r="W136" s="121"/>
      <c r="X136" s="76"/>
      <c r="Z136" s="639">
        <f t="shared" si="4"/>
        <v>21000.000000000004</v>
      </c>
      <c r="AA136" s="118">
        <f t="shared" si="5"/>
        <v>321000</v>
      </c>
    </row>
    <row r="137" spans="1:27" x14ac:dyDescent="0.35">
      <c r="A137" s="42"/>
      <c r="B137" s="42"/>
      <c r="C137" s="42"/>
      <c r="D137" s="42"/>
      <c r="E137" s="42"/>
      <c r="F137" s="197" t="s">
        <v>3365</v>
      </c>
      <c r="G137" s="76"/>
      <c r="H137" s="118">
        <v>300000</v>
      </c>
      <c r="I137" s="76"/>
      <c r="J137" s="69" t="s">
        <v>1147</v>
      </c>
      <c r="K137" s="119">
        <v>2009</v>
      </c>
      <c r="L137" s="119" t="s">
        <v>3368</v>
      </c>
      <c r="M137" s="119">
        <v>200910328120007</v>
      </c>
      <c r="N137" s="119"/>
      <c r="O137" s="76"/>
      <c r="P137" s="76" t="s">
        <v>3367</v>
      </c>
      <c r="Q137" s="119" t="s">
        <v>1011</v>
      </c>
      <c r="R137" s="76"/>
      <c r="S137" s="76"/>
      <c r="T137" s="76"/>
      <c r="U137" s="76"/>
      <c r="V137" s="76"/>
      <c r="W137" s="121"/>
      <c r="X137" s="76"/>
      <c r="Z137" s="639">
        <f t="shared" si="4"/>
        <v>21000.000000000004</v>
      </c>
      <c r="AA137" s="118">
        <f t="shared" si="5"/>
        <v>321000</v>
      </c>
    </row>
    <row r="138" spans="1:27" x14ac:dyDescent="0.35">
      <c r="A138" s="42"/>
      <c r="B138" s="42"/>
      <c r="C138" s="42"/>
      <c r="D138" s="42"/>
      <c r="E138" s="42"/>
      <c r="F138" s="197" t="s">
        <v>3369</v>
      </c>
      <c r="G138" s="76"/>
      <c r="H138" s="118">
        <v>300000</v>
      </c>
      <c r="I138" s="76"/>
      <c r="J138" s="69" t="s">
        <v>1147</v>
      </c>
      <c r="K138" s="119">
        <v>2007</v>
      </c>
      <c r="L138" s="119" t="s">
        <v>3370</v>
      </c>
      <c r="M138" s="119">
        <v>20072282390004</v>
      </c>
      <c r="N138" s="119"/>
      <c r="O138" s="76"/>
      <c r="P138" s="76" t="s">
        <v>1812</v>
      </c>
      <c r="Q138" s="119" t="s">
        <v>1011</v>
      </c>
      <c r="R138" s="76"/>
      <c r="S138" s="76"/>
      <c r="T138" s="76"/>
      <c r="U138" s="76"/>
      <c r="V138" s="76"/>
      <c r="W138" s="121"/>
      <c r="X138" s="76"/>
      <c r="Z138" s="639">
        <f t="shared" si="4"/>
        <v>21000.000000000004</v>
      </c>
      <c r="AA138" s="118">
        <f t="shared" si="5"/>
        <v>321000</v>
      </c>
    </row>
    <row r="139" spans="1:27" x14ac:dyDescent="0.35">
      <c r="A139" s="42"/>
      <c r="B139" s="42"/>
      <c r="C139" s="42"/>
      <c r="D139" s="42"/>
      <c r="E139" s="42"/>
      <c r="F139" s="198" t="s">
        <v>994</v>
      </c>
      <c r="G139" s="76"/>
      <c r="H139" s="124">
        <f>SUM(H136:H138)</f>
        <v>900000</v>
      </c>
      <c r="I139" s="76"/>
      <c r="J139" s="69"/>
      <c r="K139" s="119"/>
      <c r="L139" s="119"/>
      <c r="M139" s="119"/>
      <c r="N139" s="119"/>
      <c r="O139" s="76"/>
      <c r="P139" s="76"/>
      <c r="Q139" s="119"/>
      <c r="R139" s="76"/>
      <c r="S139" s="76"/>
      <c r="T139" s="76"/>
      <c r="U139" s="76"/>
      <c r="V139" s="76"/>
      <c r="W139" s="121"/>
      <c r="X139" s="76"/>
      <c r="Z139" s="639">
        <f t="shared" si="4"/>
        <v>63000.000000000007</v>
      </c>
      <c r="AA139" s="124">
        <f t="shared" si="5"/>
        <v>963000</v>
      </c>
    </row>
    <row r="140" spans="1:27" x14ac:dyDescent="0.35">
      <c r="A140" s="98"/>
      <c r="B140" s="98"/>
      <c r="C140" s="98"/>
      <c r="D140" s="98"/>
      <c r="E140" s="98"/>
      <c r="F140" s="98" t="s">
        <v>1168</v>
      </c>
      <c r="G140" s="64"/>
      <c r="H140" s="67"/>
      <c r="I140" s="64"/>
      <c r="J140" s="64"/>
      <c r="K140" s="68"/>
      <c r="L140" s="68"/>
      <c r="M140" s="68"/>
      <c r="N140" s="68"/>
      <c r="O140" s="64"/>
      <c r="P140" s="64"/>
      <c r="Q140" s="68"/>
      <c r="R140" s="64"/>
      <c r="S140" s="64"/>
      <c r="T140" s="64"/>
      <c r="U140" s="64"/>
      <c r="V140" s="64"/>
      <c r="W140" s="115"/>
      <c r="X140" s="64"/>
      <c r="Z140" s="639">
        <f t="shared" si="4"/>
        <v>0</v>
      </c>
      <c r="AA140" s="67">
        <f t="shared" si="5"/>
        <v>0</v>
      </c>
    </row>
    <row r="141" spans="1:27" x14ac:dyDescent="0.35">
      <c r="A141" s="42"/>
      <c r="B141" s="42"/>
      <c r="C141" s="42"/>
      <c r="D141" s="42"/>
      <c r="E141" s="42"/>
      <c r="F141" s="197" t="s">
        <v>3371</v>
      </c>
      <c r="G141" s="76"/>
      <c r="H141" s="118">
        <v>60000</v>
      </c>
      <c r="I141" s="76"/>
      <c r="J141" s="69" t="s">
        <v>2839</v>
      </c>
      <c r="K141" s="119"/>
      <c r="L141" s="119" t="s">
        <v>3372</v>
      </c>
      <c r="M141" s="119">
        <v>95953537</v>
      </c>
      <c r="N141" s="119"/>
      <c r="O141" s="76"/>
      <c r="P141" s="76" t="s">
        <v>1936</v>
      </c>
      <c r="Q141" s="119" t="s">
        <v>3373</v>
      </c>
      <c r="R141" s="76"/>
      <c r="S141" s="76"/>
      <c r="T141" s="76"/>
      <c r="U141" s="76"/>
      <c r="V141" s="76"/>
      <c r="W141" s="121"/>
      <c r="X141" s="76"/>
      <c r="Z141" s="639">
        <f t="shared" si="4"/>
        <v>4200</v>
      </c>
      <c r="AA141" s="118">
        <f t="shared" si="5"/>
        <v>64200</v>
      </c>
    </row>
    <row r="142" spans="1:27" x14ac:dyDescent="0.35">
      <c r="A142" s="42"/>
      <c r="B142" s="42"/>
      <c r="C142" s="42"/>
      <c r="D142" s="42"/>
      <c r="E142" s="42"/>
      <c r="F142" s="197" t="s">
        <v>3374</v>
      </c>
      <c r="G142" s="76"/>
      <c r="H142" s="118">
        <v>60000</v>
      </c>
      <c r="I142" s="76"/>
      <c r="J142" s="69" t="s">
        <v>2839</v>
      </c>
      <c r="K142" s="119"/>
      <c r="L142" s="119" t="s">
        <v>3372</v>
      </c>
      <c r="M142" s="119">
        <v>95246977</v>
      </c>
      <c r="N142" s="119"/>
      <c r="O142" s="76"/>
      <c r="P142" s="76" t="s">
        <v>1936</v>
      </c>
      <c r="Q142" s="119" t="s">
        <v>3375</v>
      </c>
      <c r="R142" s="76"/>
      <c r="S142" s="76"/>
      <c r="T142" s="76"/>
      <c r="U142" s="76"/>
      <c r="V142" s="76"/>
      <c r="W142" s="121"/>
      <c r="X142" s="76"/>
      <c r="Z142" s="639">
        <f t="shared" si="4"/>
        <v>4200</v>
      </c>
      <c r="AA142" s="118">
        <f t="shared" si="5"/>
        <v>64200</v>
      </c>
    </row>
    <row r="143" spans="1:27" x14ac:dyDescent="0.35">
      <c r="A143" s="42"/>
      <c r="B143" s="42"/>
      <c r="C143" s="42"/>
      <c r="D143" s="42"/>
      <c r="E143" s="42"/>
      <c r="F143" s="197" t="s">
        <v>3376</v>
      </c>
      <c r="G143" s="76"/>
      <c r="H143" s="118">
        <v>60000</v>
      </c>
      <c r="I143" s="76"/>
      <c r="J143" s="69" t="s">
        <v>2839</v>
      </c>
      <c r="K143" s="119"/>
      <c r="L143" s="119" t="s">
        <v>3372</v>
      </c>
      <c r="M143" s="119">
        <v>96025459</v>
      </c>
      <c r="N143" s="119"/>
      <c r="O143" s="76"/>
      <c r="P143" s="76" t="s">
        <v>1936</v>
      </c>
      <c r="Q143" s="119" t="s">
        <v>3377</v>
      </c>
      <c r="R143" s="76"/>
      <c r="S143" s="76"/>
      <c r="T143" s="76"/>
      <c r="U143" s="76"/>
      <c r="V143" s="76"/>
      <c r="W143" s="121"/>
      <c r="X143" s="76"/>
      <c r="Z143" s="639">
        <f t="shared" si="4"/>
        <v>4200</v>
      </c>
      <c r="AA143" s="118">
        <f t="shared" si="5"/>
        <v>64200</v>
      </c>
    </row>
    <row r="144" spans="1:27" x14ac:dyDescent="0.35">
      <c r="A144" s="42"/>
      <c r="B144" s="42"/>
      <c r="C144" s="42"/>
      <c r="D144" s="42"/>
      <c r="E144" s="42"/>
      <c r="F144" s="198" t="s">
        <v>994</v>
      </c>
      <c r="G144" s="76"/>
      <c r="H144" s="124">
        <f>SUM(H141:H143)</f>
        <v>180000</v>
      </c>
      <c r="I144" s="76"/>
      <c r="J144" s="69"/>
      <c r="K144" s="119"/>
      <c r="L144" s="119"/>
      <c r="M144" s="119"/>
      <c r="N144" s="119"/>
      <c r="O144" s="76"/>
      <c r="P144" s="76"/>
      <c r="Q144" s="119"/>
      <c r="R144" s="76"/>
      <c r="S144" s="76"/>
      <c r="T144" s="76"/>
      <c r="U144" s="76"/>
      <c r="V144" s="76"/>
      <c r="W144" s="121"/>
      <c r="X144" s="76"/>
      <c r="Z144" s="639">
        <f t="shared" si="4"/>
        <v>12600.000000000002</v>
      </c>
      <c r="AA144" s="124">
        <f t="shared" si="5"/>
        <v>192600</v>
      </c>
    </row>
    <row r="145" spans="1:27" x14ac:dyDescent="0.35">
      <c r="A145" s="98"/>
      <c r="B145" s="98"/>
      <c r="C145" s="98"/>
      <c r="D145" s="98"/>
      <c r="E145" s="98"/>
      <c r="F145" s="98" t="s">
        <v>1748</v>
      </c>
      <c r="G145" s="64"/>
      <c r="H145" s="67"/>
      <c r="I145" s="64"/>
      <c r="J145" s="64"/>
      <c r="K145" s="68"/>
      <c r="L145" s="68"/>
      <c r="M145" s="68"/>
      <c r="N145" s="68"/>
      <c r="O145" s="64"/>
      <c r="P145" s="64"/>
      <c r="Q145" s="68"/>
      <c r="R145" s="64"/>
      <c r="S145" s="64"/>
      <c r="T145" s="64"/>
      <c r="U145" s="64"/>
      <c r="V145" s="64"/>
      <c r="W145" s="115"/>
      <c r="X145" s="64"/>
      <c r="Z145" s="639">
        <f t="shared" si="4"/>
        <v>0</v>
      </c>
      <c r="AA145" s="67">
        <f t="shared" si="5"/>
        <v>0</v>
      </c>
    </row>
    <row r="146" spans="1:27" x14ac:dyDescent="0.35">
      <c r="A146" s="42"/>
      <c r="B146" s="42"/>
      <c r="C146" s="42"/>
      <c r="D146" s="42"/>
      <c r="E146" s="42"/>
      <c r="F146" s="197" t="s">
        <v>3378</v>
      </c>
      <c r="G146" s="76"/>
      <c r="H146" s="118">
        <v>200000</v>
      </c>
      <c r="I146" s="76"/>
      <c r="J146" s="76"/>
      <c r="K146" s="130"/>
      <c r="L146" s="119"/>
      <c r="M146" s="119"/>
      <c r="N146" s="119"/>
      <c r="O146" s="76"/>
      <c r="P146" s="76"/>
      <c r="Q146" s="119"/>
      <c r="R146" s="76"/>
      <c r="S146" s="76"/>
      <c r="T146" s="76"/>
      <c r="U146" s="76"/>
      <c r="V146" s="76"/>
      <c r="W146" s="121"/>
      <c r="X146" s="76"/>
      <c r="Z146" s="639">
        <f t="shared" si="4"/>
        <v>14000.000000000002</v>
      </c>
      <c r="AA146" s="118">
        <f t="shared" si="5"/>
        <v>214000</v>
      </c>
    </row>
    <row r="147" spans="1:27" x14ac:dyDescent="0.35">
      <c r="A147" s="42"/>
      <c r="B147" s="42"/>
      <c r="C147" s="42"/>
      <c r="D147" s="42"/>
      <c r="E147" s="42"/>
      <c r="F147" s="198" t="s">
        <v>994</v>
      </c>
      <c r="G147" s="76"/>
      <c r="H147" s="124">
        <f>SUM(H146)</f>
        <v>200000</v>
      </c>
      <c r="I147" s="76"/>
      <c r="J147" s="69"/>
      <c r="K147" s="119"/>
      <c r="L147" s="119"/>
      <c r="M147" s="119"/>
      <c r="N147" s="119"/>
      <c r="O147" s="76"/>
      <c r="P147" s="76"/>
      <c r="Q147" s="119"/>
      <c r="R147" s="76"/>
      <c r="S147" s="76"/>
      <c r="T147" s="76"/>
      <c r="U147" s="76"/>
      <c r="V147" s="76"/>
      <c r="W147" s="121"/>
      <c r="X147" s="76"/>
      <c r="Z147" s="639">
        <f t="shared" si="4"/>
        <v>14000.000000000002</v>
      </c>
      <c r="AA147" s="124">
        <f t="shared" si="5"/>
        <v>214000</v>
      </c>
    </row>
    <row r="148" spans="1:27" x14ac:dyDescent="0.35">
      <c r="A148" s="98"/>
      <c r="B148" s="98"/>
      <c r="C148" s="98"/>
      <c r="D148" s="98"/>
      <c r="E148" s="98"/>
      <c r="F148" s="98" t="s">
        <v>1944</v>
      </c>
      <c r="G148" s="64"/>
      <c r="H148" s="67"/>
      <c r="I148" s="64"/>
      <c r="J148" s="64"/>
      <c r="K148" s="68"/>
      <c r="L148" s="68"/>
      <c r="M148" s="68"/>
      <c r="N148" s="68"/>
      <c r="O148" s="64"/>
      <c r="P148" s="64"/>
      <c r="Q148" s="68"/>
      <c r="R148" s="64"/>
      <c r="S148" s="64"/>
      <c r="T148" s="64"/>
      <c r="U148" s="64"/>
      <c r="V148" s="64"/>
      <c r="W148" s="115"/>
      <c r="X148" s="64"/>
      <c r="Z148" s="639">
        <f t="shared" si="4"/>
        <v>0</v>
      </c>
      <c r="AA148" s="67">
        <f t="shared" si="5"/>
        <v>0</v>
      </c>
    </row>
    <row r="149" spans="1:27" x14ac:dyDescent="0.35">
      <c r="A149" s="42"/>
      <c r="B149" s="42"/>
      <c r="C149" s="42"/>
      <c r="D149" s="42"/>
      <c r="E149" s="42"/>
      <c r="F149" s="197" t="s">
        <v>3379</v>
      </c>
      <c r="G149" s="76"/>
      <c r="H149" s="118">
        <v>100000</v>
      </c>
      <c r="I149" s="76"/>
      <c r="J149" s="76" t="s">
        <v>3380</v>
      </c>
      <c r="K149" s="130"/>
      <c r="L149" s="119" t="s">
        <v>3381</v>
      </c>
      <c r="M149" s="119" t="s">
        <v>3382</v>
      </c>
      <c r="N149" s="119"/>
      <c r="O149" s="76"/>
      <c r="P149" s="76" t="s">
        <v>1071</v>
      </c>
      <c r="Q149" s="119" t="s">
        <v>3383</v>
      </c>
      <c r="R149" s="76"/>
      <c r="S149" s="76"/>
      <c r="T149" s="76"/>
      <c r="U149" s="76"/>
      <c r="V149" s="76"/>
      <c r="W149" s="121"/>
      <c r="X149" s="76"/>
      <c r="Z149" s="639">
        <f t="shared" si="4"/>
        <v>7000.0000000000009</v>
      </c>
      <c r="AA149" s="118">
        <f t="shared" si="5"/>
        <v>107000</v>
      </c>
    </row>
    <row r="150" spans="1:27" x14ac:dyDescent="0.35">
      <c r="A150" s="42"/>
      <c r="B150" s="42"/>
      <c r="C150" s="42"/>
      <c r="D150" s="42"/>
      <c r="E150" s="42"/>
      <c r="F150" s="197" t="s">
        <v>3384</v>
      </c>
      <c r="G150" s="76"/>
      <c r="H150" s="118">
        <v>100000</v>
      </c>
      <c r="I150" s="76"/>
      <c r="J150" s="76" t="s">
        <v>3380</v>
      </c>
      <c r="K150" s="130"/>
      <c r="L150" s="119" t="s">
        <v>3381</v>
      </c>
      <c r="M150" s="119" t="s">
        <v>3382</v>
      </c>
      <c r="N150" s="119"/>
      <c r="O150" s="76"/>
      <c r="P150" s="76" t="s">
        <v>1071</v>
      </c>
      <c r="Q150" s="119" t="s">
        <v>3383</v>
      </c>
      <c r="R150" s="76"/>
      <c r="S150" s="76"/>
      <c r="T150" s="76"/>
      <c r="U150" s="76"/>
      <c r="V150" s="76"/>
      <c r="W150" s="121"/>
      <c r="X150" s="76"/>
      <c r="Z150" s="639">
        <f t="shared" si="4"/>
        <v>7000.0000000000009</v>
      </c>
      <c r="AA150" s="118">
        <f t="shared" si="5"/>
        <v>107000</v>
      </c>
    </row>
    <row r="151" spans="1:27" x14ac:dyDescent="0.35">
      <c r="A151" s="42"/>
      <c r="B151" s="42"/>
      <c r="C151" s="42"/>
      <c r="D151" s="42"/>
      <c r="E151" s="42"/>
      <c r="F151" s="197" t="s">
        <v>3385</v>
      </c>
      <c r="G151" s="76"/>
      <c r="H151" s="118">
        <v>100000</v>
      </c>
      <c r="I151" s="76"/>
      <c r="J151" s="76" t="s">
        <v>3380</v>
      </c>
      <c r="K151" s="130"/>
      <c r="L151" s="119" t="s">
        <v>3381</v>
      </c>
      <c r="M151" s="119" t="s">
        <v>3382</v>
      </c>
      <c r="N151" s="119"/>
      <c r="O151" s="76"/>
      <c r="P151" s="76" t="s">
        <v>1071</v>
      </c>
      <c r="Q151" s="119" t="s">
        <v>3383</v>
      </c>
      <c r="R151" s="76"/>
      <c r="S151" s="76"/>
      <c r="T151" s="76"/>
      <c r="U151" s="76"/>
      <c r="V151" s="76"/>
      <c r="W151" s="121"/>
      <c r="X151" s="76"/>
      <c r="Z151" s="639">
        <f t="shared" si="4"/>
        <v>7000.0000000000009</v>
      </c>
      <c r="AA151" s="118">
        <f t="shared" si="5"/>
        <v>107000</v>
      </c>
    </row>
    <row r="152" spans="1:27" x14ac:dyDescent="0.35">
      <c r="A152" s="42"/>
      <c r="B152" s="42"/>
      <c r="C152" s="42"/>
      <c r="D152" s="42"/>
      <c r="E152" s="42"/>
      <c r="F152" s="197" t="s">
        <v>3386</v>
      </c>
      <c r="G152" s="76"/>
      <c r="H152" s="118">
        <v>250000</v>
      </c>
      <c r="I152" s="76"/>
      <c r="J152" s="76" t="s">
        <v>1062</v>
      </c>
      <c r="K152" s="130"/>
      <c r="L152" s="119" t="s">
        <v>1081</v>
      </c>
      <c r="M152" s="119"/>
      <c r="N152" s="119"/>
      <c r="O152" s="76"/>
      <c r="P152" s="76"/>
      <c r="Q152" s="119" t="s">
        <v>1066</v>
      </c>
      <c r="R152" s="76"/>
      <c r="S152" s="76"/>
      <c r="T152" s="76"/>
      <c r="U152" s="76"/>
      <c r="V152" s="76"/>
      <c r="W152" s="121"/>
      <c r="X152" s="76"/>
      <c r="Z152" s="639">
        <f t="shared" si="4"/>
        <v>17500</v>
      </c>
      <c r="AA152" s="118">
        <f t="shared" si="5"/>
        <v>267500</v>
      </c>
    </row>
    <row r="153" spans="1:27" x14ac:dyDescent="0.35">
      <c r="A153" s="42"/>
      <c r="B153" s="42"/>
      <c r="C153" s="42"/>
      <c r="D153" s="42"/>
      <c r="E153" s="42"/>
      <c r="F153" s="197" t="s">
        <v>3387</v>
      </c>
      <c r="G153" s="76"/>
      <c r="H153" s="118">
        <v>100000</v>
      </c>
      <c r="I153" s="76"/>
      <c r="J153" s="76"/>
      <c r="K153" s="130"/>
      <c r="L153" s="119"/>
      <c r="M153" s="119"/>
      <c r="N153" s="119"/>
      <c r="O153" s="76"/>
      <c r="P153" s="76"/>
      <c r="Q153" s="119"/>
      <c r="R153" s="76"/>
      <c r="S153" s="76"/>
      <c r="T153" s="76"/>
      <c r="U153" s="76"/>
      <c r="V153" s="76"/>
      <c r="W153" s="121"/>
      <c r="X153" s="76"/>
      <c r="Z153" s="639">
        <f t="shared" si="4"/>
        <v>7000.0000000000009</v>
      </c>
      <c r="AA153" s="118">
        <f t="shared" si="5"/>
        <v>107000</v>
      </c>
    </row>
    <row r="154" spans="1:27" x14ac:dyDescent="0.35">
      <c r="A154" s="42"/>
      <c r="B154" s="42"/>
      <c r="C154" s="42"/>
      <c r="D154" s="42"/>
      <c r="E154" s="42"/>
      <c r="F154" s="197" t="s">
        <v>3388</v>
      </c>
      <c r="G154" s="76"/>
      <c r="H154" s="118">
        <v>100000</v>
      </c>
      <c r="I154" s="76"/>
      <c r="J154" s="76" t="s">
        <v>3389</v>
      </c>
      <c r="K154" s="130"/>
      <c r="L154" s="119" t="s">
        <v>3390</v>
      </c>
      <c r="M154" s="119"/>
      <c r="N154" s="119"/>
      <c r="O154" s="76"/>
      <c r="P154" s="76"/>
      <c r="Q154" s="119"/>
      <c r="R154" s="76"/>
      <c r="S154" s="76"/>
      <c r="T154" s="76"/>
      <c r="U154" s="76"/>
      <c r="V154" s="76"/>
      <c r="W154" s="121"/>
      <c r="X154" s="76"/>
      <c r="Z154" s="639">
        <f t="shared" si="4"/>
        <v>7000.0000000000009</v>
      </c>
      <c r="AA154" s="118">
        <f t="shared" si="5"/>
        <v>107000</v>
      </c>
    </row>
    <row r="155" spans="1:27" x14ac:dyDescent="0.35">
      <c r="A155" s="42"/>
      <c r="B155" s="42"/>
      <c r="C155" s="42"/>
      <c r="D155" s="42"/>
      <c r="E155" s="42"/>
      <c r="F155" s="197" t="s">
        <v>3391</v>
      </c>
      <c r="G155" s="76"/>
      <c r="H155" s="118">
        <v>100000</v>
      </c>
      <c r="I155" s="76"/>
      <c r="J155" s="76" t="s">
        <v>3380</v>
      </c>
      <c r="K155" s="130"/>
      <c r="L155" s="119" t="s">
        <v>3381</v>
      </c>
      <c r="M155" s="119" t="s">
        <v>3382</v>
      </c>
      <c r="N155" s="119"/>
      <c r="O155" s="76"/>
      <c r="P155" s="76" t="s">
        <v>1071</v>
      </c>
      <c r="Q155" s="119" t="s">
        <v>3383</v>
      </c>
      <c r="R155" s="76"/>
      <c r="S155" s="76"/>
      <c r="T155" s="76"/>
      <c r="U155" s="76"/>
      <c r="V155" s="76"/>
      <c r="W155" s="121"/>
      <c r="X155" s="76"/>
      <c r="Z155" s="639">
        <f t="shared" si="4"/>
        <v>7000.0000000000009</v>
      </c>
      <c r="AA155" s="118">
        <f t="shared" si="5"/>
        <v>107000</v>
      </c>
    </row>
    <row r="156" spans="1:27" x14ac:dyDescent="0.35">
      <c r="A156" s="42"/>
      <c r="B156" s="42"/>
      <c r="C156" s="42"/>
      <c r="D156" s="42"/>
      <c r="E156" s="42"/>
      <c r="F156" s="197" t="s">
        <v>3392</v>
      </c>
      <c r="G156" s="76"/>
      <c r="H156" s="118">
        <v>100000</v>
      </c>
      <c r="I156" s="76"/>
      <c r="J156" s="76" t="s">
        <v>1062</v>
      </c>
      <c r="K156" s="130"/>
      <c r="L156" s="119" t="s">
        <v>1577</v>
      </c>
      <c r="M156" s="119">
        <v>112110040</v>
      </c>
      <c r="N156" s="119"/>
      <c r="O156" s="76"/>
      <c r="P156" s="76"/>
      <c r="Q156" s="119" t="s">
        <v>3393</v>
      </c>
      <c r="R156" s="76"/>
      <c r="S156" s="76"/>
      <c r="T156" s="76"/>
      <c r="U156" s="76"/>
      <c r="V156" s="76"/>
      <c r="W156" s="121"/>
      <c r="X156" s="76"/>
      <c r="Z156" s="639">
        <f t="shared" si="4"/>
        <v>7000.0000000000009</v>
      </c>
      <c r="AA156" s="118">
        <f t="shared" si="5"/>
        <v>107000</v>
      </c>
    </row>
    <row r="157" spans="1:27" x14ac:dyDescent="0.35">
      <c r="A157" s="42"/>
      <c r="B157" s="42"/>
      <c r="C157" s="42"/>
      <c r="D157" s="42"/>
      <c r="E157" s="42"/>
      <c r="F157" s="197" t="s">
        <v>3394</v>
      </c>
      <c r="G157" s="76"/>
      <c r="H157" s="118">
        <v>100000</v>
      </c>
      <c r="I157" s="76"/>
      <c r="J157" s="76" t="s">
        <v>1062</v>
      </c>
      <c r="K157" s="130"/>
      <c r="L157" s="119" t="s">
        <v>1196</v>
      </c>
      <c r="M157" s="119">
        <v>2008268139</v>
      </c>
      <c r="N157" s="119"/>
      <c r="O157" s="76"/>
      <c r="P157" s="76"/>
      <c r="Q157" s="119" t="s">
        <v>2603</v>
      </c>
      <c r="R157" s="76"/>
      <c r="S157" s="76"/>
      <c r="T157" s="76"/>
      <c r="U157" s="76"/>
      <c r="V157" s="76"/>
      <c r="W157" s="121"/>
      <c r="X157" s="76"/>
      <c r="Z157" s="639">
        <f t="shared" si="4"/>
        <v>7000.0000000000009</v>
      </c>
      <c r="AA157" s="118">
        <f t="shared" si="5"/>
        <v>107000</v>
      </c>
    </row>
    <row r="158" spans="1:27" x14ac:dyDescent="0.35">
      <c r="A158" s="42"/>
      <c r="B158" s="42"/>
      <c r="C158" s="42"/>
      <c r="D158" s="42"/>
      <c r="E158" s="42"/>
      <c r="F158" s="197" t="s">
        <v>3395</v>
      </c>
      <c r="G158" s="76"/>
      <c r="H158" s="118">
        <v>300000</v>
      </c>
      <c r="I158" s="76"/>
      <c r="J158" s="76" t="s">
        <v>1062</v>
      </c>
      <c r="K158" s="130"/>
      <c r="L158" s="119" t="s">
        <v>1198</v>
      </c>
      <c r="M158" s="119">
        <v>2008274020</v>
      </c>
      <c r="N158" s="119"/>
      <c r="O158" s="76"/>
      <c r="P158" s="76" t="s">
        <v>1226</v>
      </c>
      <c r="Q158" s="119" t="s">
        <v>1066</v>
      </c>
      <c r="R158" s="76"/>
      <c r="S158" s="76"/>
      <c r="T158" s="76"/>
      <c r="U158" s="76"/>
      <c r="V158" s="76"/>
      <c r="W158" s="121"/>
      <c r="X158" s="76"/>
      <c r="Z158" s="639">
        <f t="shared" si="4"/>
        <v>21000.000000000004</v>
      </c>
      <c r="AA158" s="118">
        <f t="shared" si="5"/>
        <v>321000</v>
      </c>
    </row>
    <row r="159" spans="1:27" x14ac:dyDescent="0.35">
      <c r="A159" s="42"/>
      <c r="B159" s="42"/>
      <c r="C159" s="42"/>
      <c r="D159" s="42"/>
      <c r="E159" s="42"/>
      <c r="F159" s="197" t="s">
        <v>3395</v>
      </c>
      <c r="G159" s="76"/>
      <c r="H159" s="118">
        <v>300000</v>
      </c>
      <c r="I159" s="76"/>
      <c r="J159" s="76" t="s">
        <v>1062</v>
      </c>
      <c r="K159" s="130"/>
      <c r="L159" s="119" t="s">
        <v>1198</v>
      </c>
      <c r="M159" s="119">
        <v>2008274019</v>
      </c>
      <c r="N159" s="119"/>
      <c r="O159" s="76"/>
      <c r="P159" s="76" t="s">
        <v>1226</v>
      </c>
      <c r="Q159" s="119" t="s">
        <v>1066</v>
      </c>
      <c r="R159" s="76"/>
      <c r="S159" s="76"/>
      <c r="T159" s="76"/>
      <c r="U159" s="76"/>
      <c r="V159" s="76"/>
      <c r="W159" s="121"/>
      <c r="X159" s="76"/>
      <c r="Z159" s="639">
        <f t="shared" si="4"/>
        <v>21000.000000000004</v>
      </c>
      <c r="AA159" s="118">
        <f t="shared" si="5"/>
        <v>321000</v>
      </c>
    </row>
    <row r="160" spans="1:27" x14ac:dyDescent="0.35">
      <c r="A160" s="42"/>
      <c r="B160" s="42"/>
      <c r="C160" s="42"/>
      <c r="D160" s="42"/>
      <c r="E160" s="42"/>
      <c r="F160" s="198" t="s">
        <v>994</v>
      </c>
      <c r="G160" s="76"/>
      <c r="H160" s="124">
        <f>SUM(H149:H159)</f>
        <v>1650000</v>
      </c>
      <c r="I160" s="76"/>
      <c r="J160" s="76"/>
      <c r="K160" s="130"/>
      <c r="L160" s="119"/>
      <c r="M160" s="119"/>
      <c r="N160" s="119"/>
      <c r="O160" s="76"/>
      <c r="P160" s="76"/>
      <c r="Q160" s="119"/>
      <c r="R160" s="76"/>
      <c r="S160" s="76"/>
      <c r="T160" s="76"/>
      <c r="U160" s="76"/>
      <c r="V160" s="76"/>
      <c r="W160" s="121"/>
      <c r="X160" s="76"/>
      <c r="Z160" s="639">
        <f t="shared" si="4"/>
        <v>115500.00000000001</v>
      </c>
      <c r="AA160" s="124">
        <f t="shared" si="5"/>
        <v>1765500</v>
      </c>
    </row>
    <row r="161" spans="1:27" x14ac:dyDescent="0.35">
      <c r="A161" s="98"/>
      <c r="B161" s="98"/>
      <c r="C161" s="98"/>
      <c r="D161" s="98"/>
      <c r="E161" s="98"/>
      <c r="F161" s="202" t="s">
        <v>1945</v>
      </c>
      <c r="G161" s="64"/>
      <c r="H161" s="67"/>
      <c r="I161" s="64"/>
      <c r="J161" s="64"/>
      <c r="K161" s="68"/>
      <c r="L161" s="68"/>
      <c r="M161" s="68"/>
      <c r="N161" s="68"/>
      <c r="O161" s="64"/>
      <c r="P161" s="64"/>
      <c r="Q161" s="68"/>
      <c r="R161" s="64"/>
      <c r="S161" s="64"/>
      <c r="T161" s="64"/>
      <c r="U161" s="64"/>
      <c r="V161" s="64"/>
      <c r="W161" s="115"/>
      <c r="X161" s="64"/>
      <c r="Z161" s="639">
        <f t="shared" si="4"/>
        <v>0</v>
      </c>
      <c r="AA161" s="67">
        <f t="shared" si="5"/>
        <v>0</v>
      </c>
    </row>
    <row r="162" spans="1:27" x14ac:dyDescent="0.35">
      <c r="A162" s="143"/>
      <c r="B162" s="143"/>
      <c r="C162" s="143"/>
      <c r="D162" s="143"/>
      <c r="E162" s="143"/>
      <c r="F162" s="197" t="s">
        <v>3396</v>
      </c>
      <c r="G162" s="69"/>
      <c r="H162" s="74">
        <v>400000</v>
      </c>
      <c r="I162" s="69"/>
      <c r="J162" s="69"/>
      <c r="K162" s="75"/>
      <c r="L162" s="75"/>
      <c r="M162" s="131"/>
      <c r="N162" s="75"/>
      <c r="O162" s="69"/>
      <c r="P162" s="69"/>
      <c r="Q162" s="75"/>
      <c r="R162" s="69"/>
      <c r="S162" s="69"/>
      <c r="T162" s="69"/>
      <c r="U162" s="69"/>
      <c r="V162" s="69"/>
      <c r="W162" s="116"/>
      <c r="X162" s="76"/>
      <c r="Z162" s="639">
        <f t="shared" si="4"/>
        <v>28000.000000000004</v>
      </c>
      <c r="AA162" s="74">
        <f t="shared" si="5"/>
        <v>428000</v>
      </c>
    </row>
    <row r="163" spans="1:27" x14ac:dyDescent="0.35">
      <c r="A163" s="143"/>
      <c r="B163" s="143"/>
      <c r="C163" s="143"/>
      <c r="D163" s="143"/>
      <c r="E163" s="143"/>
      <c r="F163" s="197" t="s">
        <v>3397</v>
      </c>
      <c r="G163" s="69"/>
      <c r="H163" s="74">
        <v>400000</v>
      </c>
      <c r="I163" s="69"/>
      <c r="J163" s="69"/>
      <c r="K163" s="75"/>
      <c r="L163" s="75"/>
      <c r="M163" s="75"/>
      <c r="N163" s="75"/>
      <c r="O163" s="69"/>
      <c r="P163" s="69"/>
      <c r="Q163" s="75"/>
      <c r="R163" s="69"/>
      <c r="S163" s="69"/>
      <c r="T163" s="69"/>
      <c r="U163" s="69"/>
      <c r="V163" s="69"/>
      <c r="W163" s="116"/>
      <c r="X163" s="76"/>
      <c r="Z163" s="639">
        <f t="shared" si="4"/>
        <v>28000.000000000004</v>
      </c>
      <c r="AA163" s="74">
        <f t="shared" si="5"/>
        <v>428000</v>
      </c>
    </row>
    <row r="164" spans="1:27" x14ac:dyDescent="0.35">
      <c r="A164" s="143"/>
      <c r="B164" s="143"/>
      <c r="C164" s="143"/>
      <c r="D164" s="143"/>
      <c r="E164" s="143"/>
      <c r="F164" s="197" t="s">
        <v>3398</v>
      </c>
      <c r="G164" s="69"/>
      <c r="H164" s="74">
        <v>400000</v>
      </c>
      <c r="I164" s="69"/>
      <c r="J164" s="69" t="s">
        <v>1214</v>
      </c>
      <c r="K164" s="75"/>
      <c r="L164" s="75" t="s">
        <v>3399</v>
      </c>
      <c r="M164" s="75" t="s">
        <v>3400</v>
      </c>
      <c r="N164" s="75"/>
      <c r="O164" s="69"/>
      <c r="P164" s="69" t="s">
        <v>1761</v>
      </c>
      <c r="Q164" s="75" t="s">
        <v>1066</v>
      </c>
      <c r="R164" s="69"/>
      <c r="S164" s="69"/>
      <c r="T164" s="69"/>
      <c r="U164" s="69"/>
      <c r="V164" s="69"/>
      <c r="W164" s="116"/>
      <c r="X164" s="76"/>
      <c r="Z164" s="639">
        <f t="shared" si="4"/>
        <v>28000.000000000004</v>
      </c>
      <c r="AA164" s="74">
        <f t="shared" si="5"/>
        <v>428000</v>
      </c>
    </row>
    <row r="165" spans="1:27" x14ac:dyDescent="0.35">
      <c r="A165" s="143"/>
      <c r="B165" s="143"/>
      <c r="C165" s="143"/>
      <c r="D165" s="143"/>
      <c r="E165" s="143"/>
      <c r="F165" s="197" t="s">
        <v>3401</v>
      </c>
      <c r="G165" s="69"/>
      <c r="H165" s="74">
        <v>400000</v>
      </c>
      <c r="I165" s="69"/>
      <c r="J165" s="69" t="s">
        <v>1214</v>
      </c>
      <c r="K165" s="75"/>
      <c r="L165" s="75" t="s">
        <v>3399</v>
      </c>
      <c r="M165" s="75" t="s">
        <v>3402</v>
      </c>
      <c r="N165" s="75"/>
      <c r="O165" s="69"/>
      <c r="P165" s="69" t="s">
        <v>1761</v>
      </c>
      <c r="Q165" s="75" t="s">
        <v>1066</v>
      </c>
      <c r="R165" s="69"/>
      <c r="S165" s="69"/>
      <c r="T165" s="69"/>
      <c r="U165" s="69"/>
      <c r="V165" s="69"/>
      <c r="W165" s="116"/>
      <c r="X165" s="76"/>
      <c r="Z165" s="639">
        <f t="shared" si="4"/>
        <v>28000.000000000004</v>
      </c>
      <c r="AA165" s="74">
        <f t="shared" si="5"/>
        <v>428000</v>
      </c>
    </row>
    <row r="166" spans="1:27" x14ac:dyDescent="0.35">
      <c r="A166" s="143"/>
      <c r="B166" s="143"/>
      <c r="C166" s="143"/>
      <c r="D166" s="143"/>
      <c r="E166" s="143"/>
      <c r="F166" s="198" t="s">
        <v>994</v>
      </c>
      <c r="G166" s="86"/>
      <c r="H166" s="87">
        <f>SUM(H162:H165)</f>
        <v>1600000</v>
      </c>
      <c r="I166" s="69"/>
      <c r="J166" s="69"/>
      <c r="K166" s="75"/>
      <c r="L166" s="75"/>
      <c r="M166" s="75"/>
      <c r="N166" s="75"/>
      <c r="O166" s="69"/>
      <c r="P166" s="69"/>
      <c r="Q166" s="75"/>
      <c r="R166" s="69"/>
      <c r="S166" s="69"/>
      <c r="T166" s="69"/>
      <c r="U166" s="69"/>
      <c r="V166" s="69"/>
      <c r="W166" s="116"/>
      <c r="X166" s="76"/>
      <c r="Z166" s="639">
        <f t="shared" si="4"/>
        <v>112000.00000000001</v>
      </c>
      <c r="AA166" s="87">
        <f t="shared" si="5"/>
        <v>1712000</v>
      </c>
    </row>
    <row r="167" spans="1:27" x14ac:dyDescent="0.35">
      <c r="A167" s="143"/>
      <c r="B167" s="143"/>
      <c r="C167" s="143"/>
      <c r="D167" s="143"/>
      <c r="E167" s="143"/>
      <c r="F167" s="197"/>
      <c r="G167" s="69"/>
      <c r="H167" s="74"/>
      <c r="I167" s="69"/>
      <c r="J167" s="69"/>
      <c r="K167" s="75"/>
      <c r="L167" s="75"/>
      <c r="M167" s="75"/>
      <c r="N167" s="75"/>
      <c r="O167" s="69"/>
      <c r="P167" s="69"/>
      <c r="Q167" s="75"/>
      <c r="R167" s="69"/>
      <c r="S167" s="69"/>
      <c r="T167" s="69"/>
      <c r="U167" s="69"/>
      <c r="V167" s="69"/>
      <c r="W167" s="116"/>
      <c r="X167" s="76"/>
      <c r="Z167" s="639">
        <f t="shared" si="4"/>
        <v>0</v>
      </c>
      <c r="AA167" s="74">
        <f t="shared" si="5"/>
        <v>0</v>
      </c>
    </row>
    <row r="168" spans="1:27" x14ac:dyDescent="0.35">
      <c r="A168" s="98"/>
      <c r="B168" s="98"/>
      <c r="C168" s="98"/>
      <c r="D168" s="98"/>
      <c r="E168" s="98"/>
      <c r="F168" s="202" t="s">
        <v>1590</v>
      </c>
      <c r="G168" s="64"/>
      <c r="H168" s="67"/>
      <c r="I168" s="64"/>
      <c r="J168" s="64"/>
      <c r="K168" s="68"/>
      <c r="L168" s="68"/>
      <c r="M168" s="68"/>
      <c r="N168" s="68"/>
      <c r="O168" s="64"/>
      <c r="P168" s="64"/>
      <c r="Q168" s="68"/>
      <c r="R168" s="64"/>
      <c r="S168" s="64"/>
      <c r="T168" s="64"/>
      <c r="U168" s="64"/>
      <c r="V168" s="64"/>
      <c r="W168" s="115"/>
      <c r="X168" s="64"/>
      <c r="Z168" s="639">
        <f t="shared" si="4"/>
        <v>0</v>
      </c>
      <c r="AA168" s="67">
        <f t="shared" si="5"/>
        <v>0</v>
      </c>
    </row>
    <row r="169" spans="1:27" x14ac:dyDescent="0.35">
      <c r="A169" s="42"/>
      <c r="B169" s="42"/>
      <c r="C169" s="42"/>
      <c r="D169" s="42"/>
      <c r="E169" s="42"/>
      <c r="F169" s="42" t="s">
        <v>3403</v>
      </c>
      <c r="G169" s="76"/>
      <c r="H169" s="118">
        <v>400000</v>
      </c>
      <c r="I169" s="76"/>
      <c r="J169" s="76" t="s">
        <v>1230</v>
      </c>
      <c r="K169" s="119"/>
      <c r="L169" s="119" t="s">
        <v>3404</v>
      </c>
      <c r="M169" s="119" t="s">
        <v>3405</v>
      </c>
      <c r="N169" s="119"/>
      <c r="O169" s="76"/>
      <c r="P169" s="76"/>
      <c r="Q169" s="119"/>
      <c r="R169" s="76"/>
      <c r="S169" s="76"/>
      <c r="T169" s="76"/>
      <c r="U169" s="76"/>
      <c r="V169" s="76"/>
      <c r="W169" s="121"/>
      <c r="X169" s="76"/>
      <c r="Z169" s="639">
        <f t="shared" si="4"/>
        <v>28000.000000000004</v>
      </c>
      <c r="AA169" s="118">
        <f t="shared" si="5"/>
        <v>428000</v>
      </c>
    </row>
    <row r="170" spans="1:27" x14ac:dyDescent="0.35">
      <c r="A170" s="42"/>
      <c r="B170" s="42"/>
      <c r="C170" s="42"/>
      <c r="D170" s="42"/>
      <c r="E170" s="42"/>
      <c r="F170" s="198" t="s">
        <v>994</v>
      </c>
      <c r="G170" s="76"/>
      <c r="H170" s="124">
        <f>SUM(H169)</f>
        <v>400000</v>
      </c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121"/>
      <c r="X170" s="76"/>
      <c r="Z170" s="639">
        <f t="shared" si="4"/>
        <v>28000.000000000004</v>
      </c>
      <c r="AA170" s="124">
        <f t="shared" si="5"/>
        <v>428000</v>
      </c>
    </row>
    <row r="171" spans="1:27" x14ac:dyDescent="0.35">
      <c r="A171" s="42"/>
      <c r="B171" s="42"/>
      <c r="C171" s="42"/>
      <c r="D171" s="42"/>
      <c r="E171" s="42"/>
      <c r="F171" s="20" t="s">
        <v>894</v>
      </c>
      <c r="G171" s="76"/>
      <c r="H171" s="124">
        <f>SUM(H5:H170)/2</f>
        <v>159230000</v>
      </c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121"/>
      <c r="X171" s="76"/>
      <c r="Z171" s="639">
        <f t="shared" si="4"/>
        <v>11146100.000000002</v>
      </c>
      <c r="AA171" s="124">
        <f t="shared" si="5"/>
        <v>170376100</v>
      </c>
    </row>
    <row r="172" spans="1:27" x14ac:dyDescent="0.35">
      <c r="A172"/>
      <c r="B172"/>
      <c r="C172"/>
      <c r="D172"/>
      <c r="E172"/>
      <c r="F172"/>
    </row>
    <row r="173" spans="1:27" x14ac:dyDescent="0.35">
      <c r="A173"/>
      <c r="B173"/>
      <c r="C173"/>
      <c r="D173"/>
      <c r="E173"/>
      <c r="F173"/>
    </row>
    <row r="174" spans="1:27" x14ac:dyDescent="0.35">
      <c r="A174"/>
      <c r="B174"/>
      <c r="C174"/>
      <c r="D174"/>
      <c r="E174"/>
      <c r="F174"/>
    </row>
    <row r="175" spans="1:27" x14ac:dyDescent="0.35">
      <c r="A175"/>
      <c r="B175"/>
      <c r="C175"/>
      <c r="D175"/>
      <c r="E175"/>
      <c r="F175"/>
    </row>
    <row r="176" spans="1:27" x14ac:dyDescent="0.35">
      <c r="A176"/>
      <c r="B176"/>
      <c r="C176"/>
      <c r="D176"/>
      <c r="E176"/>
      <c r="F176"/>
    </row>
    <row r="177" spans="1:6" x14ac:dyDescent="0.35">
      <c r="A177"/>
      <c r="B177"/>
      <c r="C177"/>
      <c r="D177"/>
      <c r="E177"/>
      <c r="F177"/>
    </row>
    <row r="178" spans="1:6" x14ac:dyDescent="0.35">
      <c r="A178"/>
      <c r="B178"/>
      <c r="C178"/>
      <c r="D178"/>
      <c r="E178"/>
      <c r="F178"/>
    </row>
    <row r="179" spans="1:6" x14ac:dyDescent="0.35">
      <c r="A179"/>
      <c r="B179"/>
      <c r="C179"/>
      <c r="D179"/>
      <c r="E179"/>
      <c r="F179"/>
    </row>
    <row r="180" spans="1:6" x14ac:dyDescent="0.35">
      <c r="A180"/>
      <c r="B180"/>
      <c r="C180"/>
      <c r="D180"/>
      <c r="E180"/>
      <c r="F180"/>
    </row>
    <row r="181" spans="1:6" x14ac:dyDescent="0.35">
      <c r="A181"/>
      <c r="B181"/>
      <c r="C181"/>
      <c r="D181"/>
      <c r="E181"/>
      <c r="F181"/>
    </row>
    <row r="182" spans="1:6" x14ac:dyDescent="0.35">
      <c r="A182"/>
      <c r="B182"/>
      <c r="C182"/>
      <c r="D182"/>
      <c r="E182"/>
      <c r="F182"/>
    </row>
    <row r="183" spans="1:6" x14ac:dyDescent="0.35">
      <c r="A183"/>
      <c r="B183"/>
      <c r="C183"/>
      <c r="D183"/>
      <c r="E183"/>
      <c r="F183"/>
    </row>
    <row r="184" spans="1:6" x14ac:dyDescent="0.35">
      <c r="A184"/>
      <c r="B184"/>
      <c r="C184"/>
      <c r="D184"/>
      <c r="E184"/>
      <c r="F184"/>
    </row>
    <row r="185" spans="1:6" x14ac:dyDescent="0.35">
      <c r="A185"/>
      <c r="B185"/>
      <c r="C185"/>
      <c r="D185"/>
      <c r="E185"/>
      <c r="F185"/>
    </row>
    <row r="186" spans="1:6" x14ac:dyDescent="0.35">
      <c r="A186"/>
      <c r="B186"/>
      <c r="C186"/>
      <c r="D186"/>
      <c r="E186"/>
      <c r="F186"/>
    </row>
    <row r="187" spans="1:6" x14ac:dyDescent="0.35">
      <c r="A187"/>
      <c r="B187"/>
      <c r="C187"/>
      <c r="D187"/>
      <c r="E187"/>
      <c r="F187"/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AD171"/>
  <sheetViews>
    <sheetView topLeftCell="G1" workbookViewId="0">
      <selection activeCell="AD15" sqref="AD15"/>
    </sheetView>
  </sheetViews>
  <sheetFormatPr defaultColWidth="9.08984375" defaultRowHeight="15.5" x14ac:dyDescent="0.35"/>
  <cols>
    <col min="1" max="1" width="16.1796875" style="100" hidden="1" customWidth="1"/>
    <col min="2" max="2" width="43.1796875" style="100" hidden="1" customWidth="1"/>
    <col min="3" max="3" width="14.81640625" style="100" hidden="1" customWidth="1"/>
    <col min="4" max="4" width="22.7265625" style="100" hidden="1" customWidth="1"/>
    <col min="5" max="5" width="34.453125" style="100" hidden="1" customWidth="1"/>
    <col min="6" max="6" width="26.81640625" style="100" hidden="1" customWidth="1"/>
    <col min="7" max="7" width="76.81640625" style="100" customWidth="1"/>
    <col min="8" max="8" width="29.54296875" style="100" hidden="1" customWidth="1"/>
    <col min="9" max="9" width="29.54296875" style="135" hidden="1" customWidth="1"/>
    <col min="10" max="10" width="15.81640625" style="100" hidden="1" customWidth="1"/>
    <col min="11" max="11" width="31.1796875" style="100" hidden="1" customWidth="1"/>
    <col min="12" max="12" width="17.54296875" style="100" hidden="1" customWidth="1"/>
    <col min="13" max="13" width="31.453125" style="100" hidden="1" customWidth="1"/>
    <col min="14" max="14" width="18.7265625" style="100" hidden="1" customWidth="1"/>
    <col min="15" max="15" width="19.08984375" style="100" hidden="1" customWidth="1"/>
    <col min="16" max="16" width="17.453125" style="100" hidden="1" customWidth="1"/>
    <col min="17" max="17" width="21.54296875" style="100" hidden="1" customWidth="1"/>
    <col min="18" max="18" width="33.08984375" style="100" hidden="1" customWidth="1"/>
    <col min="19" max="19" width="10.5429687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5" width="19.81640625" style="100" hidden="1" customWidth="1"/>
    <col min="26" max="28" width="0" style="100" hidden="1" customWidth="1"/>
    <col min="29" max="29" width="14.54296875" style="100" hidden="1" customWidth="1"/>
    <col min="30" max="30" width="29.54296875" style="135" customWidth="1"/>
    <col min="31" max="16384" width="9.08984375" style="100"/>
  </cols>
  <sheetData>
    <row r="1" spans="1:30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D1" s="47"/>
    </row>
    <row r="2" spans="1:30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3406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D2" s="634" t="s">
        <v>24303</v>
      </c>
    </row>
    <row r="3" spans="1:30" x14ac:dyDescent="0.35">
      <c r="A3" s="106"/>
      <c r="B3" s="106"/>
      <c r="C3" s="106"/>
      <c r="D3" s="107"/>
      <c r="E3" s="57" t="s">
        <v>3407</v>
      </c>
      <c r="F3" s="57"/>
      <c r="G3" s="106"/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D3" s="108"/>
    </row>
    <row r="4" spans="1:30" x14ac:dyDescent="0.35">
      <c r="A4" s="64"/>
      <c r="B4" s="64"/>
      <c r="C4" s="64"/>
      <c r="D4" s="64"/>
      <c r="E4" s="64"/>
      <c r="F4" s="64"/>
      <c r="G4" s="66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AC4" s="638">
        <v>7.0000000000000007E-2</v>
      </c>
      <c r="AD4" s="67"/>
    </row>
    <row r="5" spans="1:30" x14ac:dyDescent="0.35">
      <c r="A5" s="69"/>
      <c r="B5" s="77" t="s">
        <v>3408</v>
      </c>
      <c r="C5" s="77" t="s">
        <v>27</v>
      </c>
      <c r="D5" s="77" t="s">
        <v>3409</v>
      </c>
      <c r="E5" s="77" t="s">
        <v>3410</v>
      </c>
      <c r="F5" s="69"/>
      <c r="G5" s="69" t="s">
        <v>3411</v>
      </c>
      <c r="H5" s="69"/>
      <c r="I5" s="74">
        <v>600000</v>
      </c>
      <c r="J5" s="69"/>
      <c r="K5" s="69"/>
      <c r="L5" s="75"/>
      <c r="M5" s="75"/>
      <c r="N5" s="75"/>
      <c r="O5" s="75"/>
      <c r="P5" s="69"/>
      <c r="Q5" s="69"/>
      <c r="R5" s="75"/>
      <c r="S5" s="69"/>
      <c r="T5" s="69"/>
      <c r="U5" s="69"/>
      <c r="V5" s="69"/>
      <c r="W5" s="69"/>
      <c r="X5" s="116"/>
      <c r="Y5" s="76"/>
      <c r="AC5" s="639">
        <f>I5*AC$4</f>
        <v>42000.000000000007</v>
      </c>
      <c r="AD5" s="74">
        <f>I5+AC5</f>
        <v>642000</v>
      </c>
    </row>
    <row r="6" spans="1:30" x14ac:dyDescent="0.35">
      <c r="A6" s="69"/>
      <c r="B6" s="69"/>
      <c r="C6" s="69"/>
      <c r="D6" s="69"/>
      <c r="E6" s="69"/>
      <c r="F6" s="69"/>
      <c r="G6" s="69" t="s">
        <v>3412</v>
      </c>
      <c r="H6" s="69"/>
      <c r="I6" s="74">
        <v>600000</v>
      </c>
      <c r="J6" s="69"/>
      <c r="K6" s="69" t="s">
        <v>933</v>
      </c>
      <c r="L6" s="75">
        <v>2008</v>
      </c>
      <c r="M6" s="75" t="s">
        <v>3178</v>
      </c>
      <c r="N6" s="75"/>
      <c r="O6" s="75" t="s">
        <v>3413</v>
      </c>
      <c r="P6" s="69" t="s">
        <v>937</v>
      </c>
      <c r="Q6" s="69" t="s">
        <v>967</v>
      </c>
      <c r="R6" s="75" t="s">
        <v>2882</v>
      </c>
      <c r="S6" s="69"/>
      <c r="T6" s="69"/>
      <c r="U6" s="69"/>
      <c r="V6" s="69"/>
      <c r="W6" s="69"/>
      <c r="X6" s="116"/>
      <c r="Y6" s="76"/>
      <c r="AC6" s="639">
        <f t="shared" ref="AC6:AC69" si="0">I6*AC$4</f>
        <v>42000.000000000007</v>
      </c>
      <c r="AD6" s="74">
        <f t="shared" ref="AD6:AD69" si="1">I6+AC6</f>
        <v>642000</v>
      </c>
    </row>
    <row r="7" spans="1:30" x14ac:dyDescent="0.35">
      <c r="A7" s="69"/>
      <c r="B7" s="69"/>
      <c r="C7" s="69"/>
      <c r="D7" s="69"/>
      <c r="E7" s="69"/>
      <c r="F7" s="69"/>
      <c r="G7" s="69" t="s">
        <v>3414</v>
      </c>
      <c r="H7" s="69"/>
      <c r="I7" s="74">
        <v>600000</v>
      </c>
      <c r="J7" s="69"/>
      <c r="K7" s="69" t="s">
        <v>933</v>
      </c>
      <c r="L7" s="75">
        <v>2008</v>
      </c>
      <c r="M7" s="75" t="s">
        <v>3181</v>
      </c>
      <c r="N7" s="75"/>
      <c r="O7" s="75" t="s">
        <v>3415</v>
      </c>
      <c r="P7" s="69" t="s">
        <v>937</v>
      </c>
      <c r="Q7" s="69" t="s">
        <v>938</v>
      </c>
      <c r="R7" s="75" t="s">
        <v>2882</v>
      </c>
      <c r="S7" s="69"/>
      <c r="T7" s="69"/>
      <c r="U7" s="69"/>
      <c r="V7" s="69"/>
      <c r="W7" s="69"/>
      <c r="X7" s="116"/>
      <c r="Y7" s="76"/>
      <c r="AC7" s="639">
        <f t="shared" si="0"/>
        <v>42000.000000000007</v>
      </c>
      <c r="AD7" s="74">
        <f t="shared" si="1"/>
        <v>642000</v>
      </c>
    </row>
    <row r="8" spans="1:30" x14ac:dyDescent="0.35">
      <c r="A8" s="69"/>
      <c r="B8" s="69"/>
      <c r="C8" s="69"/>
      <c r="D8" s="69"/>
      <c r="E8" s="69"/>
      <c r="F8" s="69"/>
      <c r="G8" s="69" t="s">
        <v>3416</v>
      </c>
      <c r="H8" s="69"/>
      <c r="I8" s="74">
        <v>600000</v>
      </c>
      <c r="J8" s="69"/>
      <c r="K8" s="69" t="s">
        <v>933</v>
      </c>
      <c r="L8" s="75">
        <v>2008</v>
      </c>
      <c r="M8" s="75" t="s">
        <v>3181</v>
      </c>
      <c r="N8" s="75"/>
      <c r="O8" s="75" t="s">
        <v>3417</v>
      </c>
      <c r="P8" s="69" t="s">
        <v>937</v>
      </c>
      <c r="Q8" s="69" t="s">
        <v>938</v>
      </c>
      <c r="R8" s="75" t="s">
        <v>2882</v>
      </c>
      <c r="S8" s="69"/>
      <c r="T8" s="69"/>
      <c r="U8" s="69"/>
      <c r="V8" s="69"/>
      <c r="W8" s="69"/>
      <c r="X8" s="116"/>
      <c r="Y8" s="76"/>
      <c r="AC8" s="639">
        <f t="shared" si="0"/>
        <v>42000.000000000007</v>
      </c>
      <c r="AD8" s="74">
        <f t="shared" si="1"/>
        <v>642000</v>
      </c>
    </row>
    <row r="9" spans="1:30" x14ac:dyDescent="0.35">
      <c r="A9" s="69"/>
      <c r="B9" s="69"/>
      <c r="C9" s="69"/>
      <c r="D9" s="69"/>
      <c r="E9" s="69"/>
      <c r="F9" s="69"/>
      <c r="G9" s="69" t="s">
        <v>3418</v>
      </c>
      <c r="H9" s="69"/>
      <c r="I9" s="74">
        <v>600000</v>
      </c>
      <c r="J9" s="69"/>
      <c r="K9" s="69" t="s">
        <v>933</v>
      </c>
      <c r="L9" s="75">
        <v>2008</v>
      </c>
      <c r="M9" s="75" t="s">
        <v>3181</v>
      </c>
      <c r="N9" s="75"/>
      <c r="O9" s="75" t="s">
        <v>3419</v>
      </c>
      <c r="P9" s="69" t="s">
        <v>937</v>
      </c>
      <c r="Q9" s="69" t="s">
        <v>938</v>
      </c>
      <c r="R9" s="75" t="s">
        <v>2882</v>
      </c>
      <c r="S9" s="69"/>
      <c r="T9" s="69"/>
      <c r="U9" s="69"/>
      <c r="V9" s="69"/>
      <c r="W9" s="69"/>
      <c r="X9" s="116"/>
      <c r="Y9" s="76"/>
      <c r="AC9" s="639">
        <f t="shared" si="0"/>
        <v>42000.000000000007</v>
      </c>
      <c r="AD9" s="74">
        <f t="shared" si="1"/>
        <v>642000</v>
      </c>
    </row>
    <row r="10" spans="1:30" x14ac:dyDescent="0.35">
      <c r="A10" s="69"/>
      <c r="B10" s="69"/>
      <c r="C10" s="69"/>
      <c r="D10" s="69"/>
      <c r="E10" s="69"/>
      <c r="F10" s="69"/>
      <c r="G10" s="69" t="s">
        <v>3420</v>
      </c>
      <c r="H10" s="69"/>
      <c r="I10" s="74">
        <v>600000</v>
      </c>
      <c r="J10" s="69"/>
      <c r="K10" s="69" t="s">
        <v>933</v>
      </c>
      <c r="L10" s="75">
        <v>2008</v>
      </c>
      <c r="M10" s="75" t="s">
        <v>3181</v>
      </c>
      <c r="N10" s="75"/>
      <c r="O10" s="75" t="s">
        <v>3421</v>
      </c>
      <c r="P10" s="69" t="s">
        <v>937</v>
      </c>
      <c r="Q10" s="69" t="s">
        <v>938</v>
      </c>
      <c r="R10" s="75" t="s">
        <v>2882</v>
      </c>
      <c r="S10" s="69"/>
      <c r="T10" s="69"/>
      <c r="U10" s="69"/>
      <c r="V10" s="69"/>
      <c r="W10" s="69"/>
      <c r="X10" s="116"/>
      <c r="Y10" s="76"/>
      <c r="AC10" s="639">
        <f t="shared" si="0"/>
        <v>42000.000000000007</v>
      </c>
      <c r="AD10" s="74">
        <f t="shared" si="1"/>
        <v>642000</v>
      </c>
    </row>
    <row r="11" spans="1:30" x14ac:dyDescent="0.35">
      <c r="A11" s="69"/>
      <c r="B11" s="69"/>
      <c r="C11" s="69"/>
      <c r="D11" s="69"/>
      <c r="E11" s="69"/>
      <c r="F11" s="69"/>
      <c r="G11" s="69" t="s">
        <v>3422</v>
      </c>
      <c r="H11" s="69"/>
      <c r="I11" s="74">
        <v>600000</v>
      </c>
      <c r="J11" s="69"/>
      <c r="K11" s="69" t="s">
        <v>933</v>
      </c>
      <c r="L11" s="75">
        <v>2008</v>
      </c>
      <c r="M11" s="75" t="s">
        <v>3181</v>
      </c>
      <c r="N11" s="75"/>
      <c r="O11" s="75" t="s">
        <v>3423</v>
      </c>
      <c r="P11" s="69" t="s">
        <v>937</v>
      </c>
      <c r="Q11" s="69" t="s">
        <v>938</v>
      </c>
      <c r="R11" s="75" t="s">
        <v>2882</v>
      </c>
      <c r="S11" s="69"/>
      <c r="T11" s="69"/>
      <c r="U11" s="69"/>
      <c r="V11" s="69"/>
      <c r="W11" s="69"/>
      <c r="X11" s="116"/>
      <c r="Y11" s="76"/>
      <c r="AC11" s="639">
        <f t="shared" si="0"/>
        <v>42000.000000000007</v>
      </c>
      <c r="AD11" s="74">
        <f t="shared" si="1"/>
        <v>642000</v>
      </c>
    </row>
    <row r="12" spans="1:30" x14ac:dyDescent="0.35">
      <c r="A12" s="69"/>
      <c r="B12" s="69"/>
      <c r="C12" s="69"/>
      <c r="D12" s="69"/>
      <c r="E12" s="69"/>
      <c r="F12" s="69"/>
      <c r="G12" s="69" t="s">
        <v>3424</v>
      </c>
      <c r="H12" s="69"/>
      <c r="I12" s="74">
        <v>600000</v>
      </c>
      <c r="J12" s="69"/>
      <c r="K12" s="69" t="s">
        <v>933</v>
      </c>
      <c r="L12" s="75">
        <v>2008</v>
      </c>
      <c r="M12" s="75" t="s">
        <v>3181</v>
      </c>
      <c r="N12" s="75"/>
      <c r="O12" s="75" t="s">
        <v>3425</v>
      </c>
      <c r="P12" s="69" t="s">
        <v>937</v>
      </c>
      <c r="Q12" s="69" t="s">
        <v>938</v>
      </c>
      <c r="R12" s="75" t="s">
        <v>2882</v>
      </c>
      <c r="S12" s="69"/>
      <c r="T12" s="69"/>
      <c r="U12" s="69"/>
      <c r="V12" s="69"/>
      <c r="W12" s="69"/>
      <c r="X12" s="116"/>
      <c r="Y12" s="76"/>
      <c r="AC12" s="639">
        <f t="shared" si="0"/>
        <v>42000.000000000007</v>
      </c>
      <c r="AD12" s="74">
        <f t="shared" si="1"/>
        <v>642000</v>
      </c>
    </row>
    <row r="13" spans="1:30" x14ac:dyDescent="0.35">
      <c r="A13" s="69"/>
      <c r="B13" s="69"/>
      <c r="C13" s="69"/>
      <c r="D13" s="69"/>
      <c r="E13" s="69"/>
      <c r="F13" s="69"/>
      <c r="G13" s="69" t="s">
        <v>3426</v>
      </c>
      <c r="H13" s="69"/>
      <c r="I13" s="74">
        <v>600000</v>
      </c>
      <c r="J13" s="69"/>
      <c r="K13" s="69" t="s">
        <v>933</v>
      </c>
      <c r="L13" s="75">
        <v>2008</v>
      </c>
      <c r="M13" s="75" t="s">
        <v>3181</v>
      </c>
      <c r="N13" s="75"/>
      <c r="O13" s="75" t="s">
        <v>3427</v>
      </c>
      <c r="P13" s="69" t="s">
        <v>937</v>
      </c>
      <c r="Q13" s="69" t="s">
        <v>938</v>
      </c>
      <c r="R13" s="75" t="s">
        <v>2882</v>
      </c>
      <c r="S13" s="69"/>
      <c r="T13" s="69"/>
      <c r="U13" s="69"/>
      <c r="V13" s="69"/>
      <c r="W13" s="69"/>
      <c r="X13" s="116"/>
      <c r="Y13" s="76"/>
      <c r="AC13" s="639">
        <f t="shared" si="0"/>
        <v>42000.000000000007</v>
      </c>
      <c r="AD13" s="74">
        <f t="shared" si="1"/>
        <v>642000</v>
      </c>
    </row>
    <row r="14" spans="1:30" x14ac:dyDescent="0.35">
      <c r="A14" s="69"/>
      <c r="B14" s="69"/>
      <c r="C14" s="69"/>
      <c r="D14" s="69"/>
      <c r="E14" s="69"/>
      <c r="F14" s="76"/>
      <c r="G14" s="69" t="s">
        <v>3428</v>
      </c>
      <c r="H14" s="69"/>
      <c r="I14" s="74">
        <v>650000</v>
      </c>
      <c r="J14" s="69"/>
      <c r="K14" s="69" t="s">
        <v>933</v>
      </c>
      <c r="L14" s="75">
        <v>2008</v>
      </c>
      <c r="M14" s="75" t="s">
        <v>3178</v>
      </c>
      <c r="N14" s="75"/>
      <c r="O14" s="75" t="s">
        <v>3429</v>
      </c>
      <c r="P14" s="69" t="s">
        <v>937</v>
      </c>
      <c r="Q14" s="69" t="s">
        <v>967</v>
      </c>
      <c r="R14" s="75" t="s">
        <v>2882</v>
      </c>
      <c r="S14" s="69"/>
      <c r="T14" s="69"/>
      <c r="U14" s="69"/>
      <c r="V14" s="69"/>
      <c r="W14" s="69"/>
      <c r="X14" s="116"/>
      <c r="Y14" s="76"/>
      <c r="AC14" s="639">
        <f t="shared" si="0"/>
        <v>45500.000000000007</v>
      </c>
      <c r="AD14" s="74">
        <f t="shared" si="1"/>
        <v>695500</v>
      </c>
    </row>
    <row r="15" spans="1:30" x14ac:dyDescent="0.35">
      <c r="A15" s="76"/>
      <c r="B15" s="76"/>
      <c r="C15" s="76"/>
      <c r="D15" s="76"/>
      <c r="E15" s="76"/>
      <c r="F15" s="76"/>
      <c r="G15" s="69" t="s">
        <v>3430</v>
      </c>
      <c r="H15" s="69"/>
      <c r="I15" s="74">
        <v>600000</v>
      </c>
      <c r="J15" s="69"/>
      <c r="K15" s="69" t="s">
        <v>933</v>
      </c>
      <c r="L15" s="75">
        <v>2008</v>
      </c>
      <c r="M15" s="75" t="s">
        <v>3181</v>
      </c>
      <c r="N15" s="79"/>
      <c r="O15" s="75" t="s">
        <v>3431</v>
      </c>
      <c r="P15" s="69" t="s">
        <v>937</v>
      </c>
      <c r="Q15" s="69" t="s">
        <v>938</v>
      </c>
      <c r="R15" s="75" t="s">
        <v>2882</v>
      </c>
      <c r="S15" s="69"/>
      <c r="T15" s="69"/>
      <c r="U15" s="69"/>
      <c r="V15" s="69"/>
      <c r="W15" s="69"/>
      <c r="X15" s="116"/>
      <c r="Y15" s="76"/>
      <c r="AC15" s="639">
        <f t="shared" si="0"/>
        <v>42000.000000000007</v>
      </c>
      <c r="AD15" s="74">
        <f t="shared" si="1"/>
        <v>642000</v>
      </c>
    </row>
    <row r="16" spans="1:30" x14ac:dyDescent="0.35">
      <c r="A16" s="76"/>
      <c r="B16" s="76"/>
      <c r="C16" s="76"/>
      <c r="D16" s="76"/>
      <c r="E16" s="76"/>
      <c r="F16" s="76"/>
      <c r="G16" s="69" t="s">
        <v>3432</v>
      </c>
      <c r="H16" s="69"/>
      <c r="I16" s="74">
        <v>600000</v>
      </c>
      <c r="J16" s="69"/>
      <c r="K16" s="69" t="s">
        <v>933</v>
      </c>
      <c r="L16" s="75">
        <v>2008</v>
      </c>
      <c r="M16" s="75" t="s">
        <v>3181</v>
      </c>
      <c r="N16" s="79"/>
      <c r="O16" s="75" t="s">
        <v>3433</v>
      </c>
      <c r="P16" s="69" t="s">
        <v>937</v>
      </c>
      <c r="Q16" s="69" t="s">
        <v>938</v>
      </c>
      <c r="R16" s="75" t="s">
        <v>2882</v>
      </c>
      <c r="S16" s="69"/>
      <c r="T16" s="69"/>
      <c r="U16" s="69"/>
      <c r="V16" s="69"/>
      <c r="W16" s="69"/>
      <c r="X16" s="116"/>
      <c r="Y16" s="76"/>
      <c r="AC16" s="639">
        <f t="shared" si="0"/>
        <v>42000.000000000007</v>
      </c>
      <c r="AD16" s="74">
        <f t="shared" si="1"/>
        <v>642000</v>
      </c>
    </row>
    <row r="17" spans="1:30" x14ac:dyDescent="0.35">
      <c r="A17" s="76"/>
      <c r="B17" s="76"/>
      <c r="C17" s="76"/>
      <c r="D17" s="76"/>
      <c r="E17" s="76"/>
      <c r="F17" s="76"/>
      <c r="G17" s="69" t="s">
        <v>3434</v>
      </c>
      <c r="H17" s="69"/>
      <c r="I17" s="74">
        <v>600000</v>
      </c>
      <c r="J17" s="69"/>
      <c r="K17" s="69" t="s">
        <v>933</v>
      </c>
      <c r="L17" s="75">
        <v>2008</v>
      </c>
      <c r="M17" s="75" t="s">
        <v>3181</v>
      </c>
      <c r="N17" s="79"/>
      <c r="O17" s="75" t="s">
        <v>3435</v>
      </c>
      <c r="P17" s="69" t="s">
        <v>937</v>
      </c>
      <c r="Q17" s="69" t="s">
        <v>938</v>
      </c>
      <c r="R17" s="75" t="s">
        <v>2882</v>
      </c>
      <c r="S17" s="69"/>
      <c r="T17" s="69"/>
      <c r="U17" s="69"/>
      <c r="V17" s="69"/>
      <c r="W17" s="69"/>
      <c r="X17" s="116"/>
      <c r="Y17" s="76"/>
      <c r="AC17" s="639">
        <f t="shared" si="0"/>
        <v>42000.000000000007</v>
      </c>
      <c r="AD17" s="74">
        <f t="shared" si="1"/>
        <v>642000</v>
      </c>
    </row>
    <row r="18" spans="1:30" x14ac:dyDescent="0.35">
      <c r="A18" s="76"/>
      <c r="B18" s="76"/>
      <c r="C18" s="76"/>
      <c r="D18" s="76"/>
      <c r="E18" s="76"/>
      <c r="F18" s="76"/>
      <c r="G18" s="69" t="s">
        <v>3436</v>
      </c>
      <c r="H18" s="69"/>
      <c r="I18" s="74">
        <v>600000</v>
      </c>
      <c r="J18" s="69"/>
      <c r="K18" s="69" t="s">
        <v>933</v>
      </c>
      <c r="L18" s="75">
        <v>2008</v>
      </c>
      <c r="M18" s="75" t="s">
        <v>3181</v>
      </c>
      <c r="N18" s="79"/>
      <c r="O18" s="75" t="s">
        <v>3437</v>
      </c>
      <c r="P18" s="69" t="s">
        <v>937</v>
      </c>
      <c r="Q18" s="69" t="s">
        <v>938</v>
      </c>
      <c r="R18" s="75" t="s">
        <v>2882</v>
      </c>
      <c r="S18" s="69"/>
      <c r="T18" s="69"/>
      <c r="U18" s="69"/>
      <c r="V18" s="69"/>
      <c r="W18" s="69"/>
      <c r="X18" s="116"/>
      <c r="Y18" s="76"/>
      <c r="AC18" s="639">
        <f t="shared" si="0"/>
        <v>42000.000000000007</v>
      </c>
      <c r="AD18" s="74">
        <f t="shared" si="1"/>
        <v>642000</v>
      </c>
    </row>
    <row r="19" spans="1:30" x14ac:dyDescent="0.35">
      <c r="A19" s="76"/>
      <c r="B19" s="76"/>
      <c r="C19" s="76"/>
      <c r="D19" s="76"/>
      <c r="E19" s="76"/>
      <c r="F19" s="76"/>
      <c r="G19" s="69" t="s">
        <v>3438</v>
      </c>
      <c r="H19" s="69"/>
      <c r="I19" s="74">
        <v>600000</v>
      </c>
      <c r="J19" s="69"/>
      <c r="K19" s="69" t="s">
        <v>933</v>
      </c>
      <c r="L19" s="75">
        <v>2008</v>
      </c>
      <c r="M19" s="75" t="s">
        <v>3181</v>
      </c>
      <c r="N19" s="79"/>
      <c r="O19" s="75" t="s">
        <v>3439</v>
      </c>
      <c r="P19" s="69" t="s">
        <v>937</v>
      </c>
      <c r="Q19" s="69" t="s">
        <v>938</v>
      </c>
      <c r="R19" s="75" t="s">
        <v>2882</v>
      </c>
      <c r="S19" s="69"/>
      <c r="T19" s="69"/>
      <c r="U19" s="69"/>
      <c r="V19" s="69"/>
      <c r="W19" s="69"/>
      <c r="X19" s="116"/>
      <c r="Y19" s="76"/>
      <c r="AC19" s="639">
        <f t="shared" si="0"/>
        <v>42000.000000000007</v>
      </c>
      <c r="AD19" s="74">
        <f t="shared" si="1"/>
        <v>642000</v>
      </c>
    </row>
    <row r="20" spans="1:30" x14ac:dyDescent="0.35">
      <c r="A20" s="76"/>
      <c r="B20" s="76"/>
      <c r="C20" s="76"/>
      <c r="D20" s="76"/>
      <c r="E20" s="76"/>
      <c r="F20" s="76"/>
      <c r="G20" s="69" t="s">
        <v>3440</v>
      </c>
      <c r="H20" s="69"/>
      <c r="I20" s="74">
        <v>600000</v>
      </c>
      <c r="J20" s="69"/>
      <c r="K20" s="69" t="s">
        <v>933</v>
      </c>
      <c r="L20" s="75">
        <v>2008</v>
      </c>
      <c r="M20" s="75" t="s">
        <v>3181</v>
      </c>
      <c r="N20" s="79"/>
      <c r="O20" s="75" t="s">
        <v>3441</v>
      </c>
      <c r="P20" s="69" t="s">
        <v>937</v>
      </c>
      <c r="Q20" s="69" t="s">
        <v>938</v>
      </c>
      <c r="R20" s="75" t="s">
        <v>2882</v>
      </c>
      <c r="S20" s="69"/>
      <c r="T20" s="69"/>
      <c r="U20" s="69"/>
      <c r="V20" s="69"/>
      <c r="W20" s="69"/>
      <c r="X20" s="116"/>
      <c r="Y20" s="76"/>
      <c r="AC20" s="639">
        <f t="shared" si="0"/>
        <v>42000.000000000007</v>
      </c>
      <c r="AD20" s="74">
        <f t="shared" si="1"/>
        <v>642000</v>
      </c>
    </row>
    <row r="21" spans="1:30" x14ac:dyDescent="0.35">
      <c r="A21" s="76"/>
      <c r="B21" s="76"/>
      <c r="C21" s="76"/>
      <c r="D21" s="76"/>
      <c r="E21" s="76"/>
      <c r="F21" s="76"/>
      <c r="G21" s="69" t="s">
        <v>3442</v>
      </c>
      <c r="H21" s="69"/>
      <c r="I21" s="74">
        <v>600000</v>
      </c>
      <c r="J21" s="69"/>
      <c r="K21" s="69" t="s">
        <v>933</v>
      </c>
      <c r="L21" s="75">
        <v>2008</v>
      </c>
      <c r="M21" s="75" t="s">
        <v>3181</v>
      </c>
      <c r="N21" s="79"/>
      <c r="O21" s="75" t="s">
        <v>3443</v>
      </c>
      <c r="P21" s="69" t="s">
        <v>937</v>
      </c>
      <c r="Q21" s="69" t="s">
        <v>938</v>
      </c>
      <c r="R21" s="75" t="s">
        <v>2882</v>
      </c>
      <c r="S21" s="69"/>
      <c r="T21" s="69"/>
      <c r="U21" s="69"/>
      <c r="V21" s="69"/>
      <c r="W21" s="69"/>
      <c r="X21" s="116"/>
      <c r="Y21" s="76"/>
      <c r="AC21" s="639">
        <f t="shared" si="0"/>
        <v>42000.000000000007</v>
      </c>
      <c r="AD21" s="74">
        <f t="shared" si="1"/>
        <v>642000</v>
      </c>
    </row>
    <row r="22" spans="1:30" x14ac:dyDescent="0.35">
      <c r="A22" s="76"/>
      <c r="B22" s="76"/>
      <c r="C22" s="76"/>
      <c r="D22" s="76"/>
      <c r="E22" s="76"/>
      <c r="F22" s="76"/>
      <c r="G22" s="69" t="s">
        <v>3444</v>
      </c>
      <c r="H22" s="69"/>
      <c r="I22" s="74">
        <v>650000</v>
      </c>
      <c r="J22" s="69"/>
      <c r="K22" s="69" t="s">
        <v>933</v>
      </c>
      <c r="L22" s="75">
        <v>2008</v>
      </c>
      <c r="M22" s="75" t="s">
        <v>3178</v>
      </c>
      <c r="N22" s="79"/>
      <c r="O22" s="75" t="s">
        <v>3445</v>
      </c>
      <c r="P22" s="69" t="s">
        <v>937</v>
      </c>
      <c r="Q22" s="69" t="s">
        <v>967</v>
      </c>
      <c r="R22" s="75" t="s">
        <v>2882</v>
      </c>
      <c r="S22" s="69"/>
      <c r="T22" s="69"/>
      <c r="U22" s="69"/>
      <c r="V22" s="69"/>
      <c r="W22" s="69"/>
      <c r="X22" s="116"/>
      <c r="Y22" s="76"/>
      <c r="AC22" s="639">
        <f t="shared" si="0"/>
        <v>45500.000000000007</v>
      </c>
      <c r="AD22" s="74">
        <f t="shared" si="1"/>
        <v>695500</v>
      </c>
    </row>
    <row r="23" spans="1:30" x14ac:dyDescent="0.35">
      <c r="A23" s="76"/>
      <c r="B23" s="76"/>
      <c r="C23" s="76"/>
      <c r="D23" s="76"/>
      <c r="E23" s="76"/>
      <c r="F23" s="76"/>
      <c r="G23" s="69" t="s">
        <v>3446</v>
      </c>
      <c r="H23" s="69"/>
      <c r="I23" s="74">
        <v>600000</v>
      </c>
      <c r="J23" s="69"/>
      <c r="K23" s="69" t="s">
        <v>933</v>
      </c>
      <c r="L23" s="75">
        <v>2008</v>
      </c>
      <c r="M23" s="75" t="s">
        <v>3178</v>
      </c>
      <c r="N23" s="79"/>
      <c r="O23" s="75" t="s">
        <v>3447</v>
      </c>
      <c r="P23" s="69" t="s">
        <v>937</v>
      </c>
      <c r="Q23" s="69" t="s">
        <v>967</v>
      </c>
      <c r="R23" s="75" t="s">
        <v>2882</v>
      </c>
      <c r="S23" s="69"/>
      <c r="T23" s="69"/>
      <c r="U23" s="69"/>
      <c r="V23" s="69"/>
      <c r="W23" s="69"/>
      <c r="X23" s="116"/>
      <c r="Y23" s="76"/>
      <c r="AC23" s="639">
        <f t="shared" si="0"/>
        <v>42000.000000000007</v>
      </c>
      <c r="AD23" s="74">
        <f t="shared" si="1"/>
        <v>642000</v>
      </c>
    </row>
    <row r="24" spans="1:30" x14ac:dyDescent="0.35">
      <c r="A24" s="76"/>
      <c r="B24" s="76"/>
      <c r="C24" s="76"/>
      <c r="D24" s="76"/>
      <c r="E24" s="76"/>
      <c r="F24" s="76"/>
      <c r="G24" s="69" t="s">
        <v>3448</v>
      </c>
      <c r="H24" s="69"/>
      <c r="I24" s="74">
        <v>600000</v>
      </c>
      <c r="J24" s="69"/>
      <c r="K24" s="69" t="s">
        <v>933</v>
      </c>
      <c r="L24" s="75">
        <v>2008</v>
      </c>
      <c r="M24" s="75" t="s">
        <v>3178</v>
      </c>
      <c r="N24" s="80"/>
      <c r="O24" s="75" t="s">
        <v>3449</v>
      </c>
      <c r="P24" s="69" t="s">
        <v>937</v>
      </c>
      <c r="Q24" s="69" t="s">
        <v>967</v>
      </c>
      <c r="R24" s="75" t="s">
        <v>2882</v>
      </c>
      <c r="S24" s="69"/>
      <c r="T24" s="69"/>
      <c r="U24" s="69"/>
      <c r="V24" s="69"/>
      <c r="W24" s="69"/>
      <c r="X24" s="116"/>
      <c r="Y24" s="76"/>
      <c r="AC24" s="639">
        <f t="shared" si="0"/>
        <v>42000.000000000007</v>
      </c>
      <c r="AD24" s="74">
        <f t="shared" si="1"/>
        <v>642000</v>
      </c>
    </row>
    <row r="25" spans="1:30" x14ac:dyDescent="0.35">
      <c r="A25" s="76"/>
      <c r="B25" s="76"/>
      <c r="C25" s="76"/>
      <c r="D25" s="76"/>
      <c r="E25" s="76"/>
      <c r="F25" s="73" t="s">
        <v>3450</v>
      </c>
      <c r="G25" s="69" t="s">
        <v>3451</v>
      </c>
      <c r="H25" s="69"/>
      <c r="I25" s="74">
        <v>600000</v>
      </c>
      <c r="J25" s="69"/>
      <c r="K25" s="69" t="s">
        <v>933</v>
      </c>
      <c r="L25" s="75">
        <v>2008</v>
      </c>
      <c r="M25" s="75" t="s">
        <v>3178</v>
      </c>
      <c r="N25" s="80"/>
      <c r="O25" s="75" t="s">
        <v>3452</v>
      </c>
      <c r="P25" s="69" t="s">
        <v>937</v>
      </c>
      <c r="Q25" s="69" t="s">
        <v>967</v>
      </c>
      <c r="R25" s="75" t="s">
        <v>2882</v>
      </c>
      <c r="S25" s="69"/>
      <c r="T25" s="69"/>
      <c r="U25" s="69"/>
      <c r="V25" s="69"/>
      <c r="W25" s="116" t="s">
        <v>3453</v>
      </c>
      <c r="X25" s="116"/>
      <c r="Y25" s="76"/>
      <c r="AC25" s="639">
        <f t="shared" si="0"/>
        <v>42000.000000000007</v>
      </c>
      <c r="AD25" s="74">
        <f t="shared" si="1"/>
        <v>642000</v>
      </c>
    </row>
    <row r="26" spans="1:30" x14ac:dyDescent="0.35">
      <c r="A26" s="76"/>
      <c r="B26" s="76"/>
      <c r="C26" s="76"/>
      <c r="D26" s="76"/>
      <c r="E26" s="76"/>
      <c r="F26" s="76"/>
      <c r="G26" s="69" t="s">
        <v>3454</v>
      </c>
      <c r="H26" s="69"/>
      <c r="I26" s="74">
        <v>600000</v>
      </c>
      <c r="J26" s="69"/>
      <c r="K26" s="69"/>
      <c r="L26" s="75"/>
      <c r="M26" s="75"/>
      <c r="N26" s="80"/>
      <c r="O26" s="75"/>
      <c r="P26" s="69"/>
      <c r="Q26" s="69"/>
      <c r="R26" s="75"/>
      <c r="S26" s="69"/>
      <c r="T26" s="69"/>
      <c r="U26" s="69"/>
      <c r="V26" s="69"/>
      <c r="W26" s="116"/>
      <c r="X26" s="116"/>
      <c r="Y26" s="76"/>
      <c r="AC26" s="639">
        <f t="shared" si="0"/>
        <v>42000.000000000007</v>
      </c>
      <c r="AD26" s="74">
        <f t="shared" si="1"/>
        <v>642000</v>
      </c>
    </row>
    <row r="27" spans="1:30" x14ac:dyDescent="0.35">
      <c r="A27" s="76"/>
      <c r="B27" s="76"/>
      <c r="C27" s="76"/>
      <c r="D27" s="76"/>
      <c r="E27" s="76"/>
      <c r="F27" s="76"/>
      <c r="G27" s="69" t="s">
        <v>3455</v>
      </c>
      <c r="H27" s="69"/>
      <c r="I27" s="74">
        <v>600000</v>
      </c>
      <c r="J27" s="69"/>
      <c r="K27" s="69"/>
      <c r="L27" s="75"/>
      <c r="M27" s="75"/>
      <c r="N27" s="80"/>
      <c r="O27" s="75"/>
      <c r="P27" s="69"/>
      <c r="Q27" s="69"/>
      <c r="R27" s="75"/>
      <c r="S27" s="69"/>
      <c r="T27" s="69"/>
      <c r="U27" s="69"/>
      <c r="V27" s="69"/>
      <c r="W27" s="116"/>
      <c r="X27" s="116"/>
      <c r="Y27" s="76"/>
      <c r="AC27" s="639">
        <f t="shared" si="0"/>
        <v>42000.000000000007</v>
      </c>
      <c r="AD27" s="74">
        <f t="shared" si="1"/>
        <v>642000</v>
      </c>
    </row>
    <row r="28" spans="1:30" x14ac:dyDescent="0.35">
      <c r="A28" s="76"/>
      <c r="B28" s="76"/>
      <c r="C28" s="76"/>
      <c r="D28" s="76"/>
      <c r="E28" s="76"/>
      <c r="F28" s="76"/>
      <c r="G28" s="69" t="s">
        <v>3456</v>
      </c>
      <c r="H28" s="69"/>
      <c r="I28" s="74">
        <v>600000</v>
      </c>
      <c r="J28" s="69"/>
      <c r="K28" s="69"/>
      <c r="L28" s="75"/>
      <c r="M28" s="75"/>
      <c r="N28" s="80"/>
      <c r="O28" s="75"/>
      <c r="P28" s="69"/>
      <c r="Q28" s="69"/>
      <c r="R28" s="75"/>
      <c r="S28" s="69"/>
      <c r="T28" s="69"/>
      <c r="U28" s="69"/>
      <c r="V28" s="69"/>
      <c r="W28" s="116"/>
      <c r="X28" s="116"/>
      <c r="Y28" s="76"/>
      <c r="AC28" s="639">
        <f t="shared" si="0"/>
        <v>42000.000000000007</v>
      </c>
      <c r="AD28" s="74">
        <f t="shared" si="1"/>
        <v>642000</v>
      </c>
    </row>
    <row r="29" spans="1:30" x14ac:dyDescent="0.35">
      <c r="A29" s="76"/>
      <c r="B29" s="76"/>
      <c r="C29" s="76"/>
      <c r="D29" s="76"/>
      <c r="E29" s="76"/>
      <c r="F29" s="76"/>
      <c r="G29" s="69" t="s">
        <v>3457</v>
      </c>
      <c r="H29" s="69"/>
      <c r="I29" s="74">
        <v>650000</v>
      </c>
      <c r="J29" s="69"/>
      <c r="K29" s="69"/>
      <c r="L29" s="75"/>
      <c r="M29" s="75"/>
      <c r="N29" s="80"/>
      <c r="O29" s="75"/>
      <c r="P29" s="69"/>
      <c r="Q29" s="69"/>
      <c r="R29" s="75"/>
      <c r="S29" s="69"/>
      <c r="T29" s="69"/>
      <c r="U29" s="69"/>
      <c r="V29" s="69"/>
      <c r="W29" s="116"/>
      <c r="X29" s="116"/>
      <c r="Y29" s="76"/>
      <c r="AC29" s="639">
        <f t="shared" si="0"/>
        <v>45500.000000000007</v>
      </c>
      <c r="AD29" s="74">
        <f t="shared" si="1"/>
        <v>695500</v>
      </c>
    </row>
    <row r="30" spans="1:30" x14ac:dyDescent="0.35">
      <c r="A30" s="76"/>
      <c r="B30" s="76"/>
      <c r="C30" s="76"/>
      <c r="D30" s="76"/>
      <c r="E30" s="76"/>
      <c r="F30" s="76"/>
      <c r="G30" s="69" t="s">
        <v>3458</v>
      </c>
      <c r="H30" s="69"/>
      <c r="I30" s="74">
        <v>600000</v>
      </c>
      <c r="J30" s="69"/>
      <c r="K30" s="69"/>
      <c r="L30" s="75"/>
      <c r="M30" s="75"/>
      <c r="N30" s="80"/>
      <c r="O30" s="75"/>
      <c r="P30" s="69"/>
      <c r="Q30" s="69"/>
      <c r="R30" s="75"/>
      <c r="S30" s="69"/>
      <c r="T30" s="69"/>
      <c r="U30" s="69"/>
      <c r="V30" s="69"/>
      <c r="W30" s="116"/>
      <c r="X30" s="116"/>
      <c r="Y30" s="76"/>
      <c r="AC30" s="639">
        <f t="shared" si="0"/>
        <v>42000.000000000007</v>
      </c>
      <c r="AD30" s="74">
        <f t="shared" si="1"/>
        <v>642000</v>
      </c>
    </row>
    <row r="31" spans="1:30" x14ac:dyDescent="0.35">
      <c r="A31" s="76"/>
      <c r="B31" s="76"/>
      <c r="C31" s="76"/>
      <c r="D31" s="76"/>
      <c r="E31" s="76"/>
      <c r="F31" s="73" t="s">
        <v>3459</v>
      </c>
      <c r="G31" s="69" t="s">
        <v>3460</v>
      </c>
      <c r="H31" s="69"/>
      <c r="I31" s="74">
        <v>600000</v>
      </c>
      <c r="J31" s="69"/>
      <c r="K31" s="69"/>
      <c r="L31" s="75"/>
      <c r="M31" s="75"/>
      <c r="N31" s="80"/>
      <c r="O31" s="75"/>
      <c r="P31" s="69"/>
      <c r="Q31" s="69"/>
      <c r="R31" s="75"/>
      <c r="S31" s="69"/>
      <c r="T31" s="69"/>
      <c r="U31" s="69"/>
      <c r="V31" s="69"/>
      <c r="W31" s="116"/>
      <c r="X31" s="116"/>
      <c r="Y31" s="76"/>
      <c r="AC31" s="639">
        <f t="shared" si="0"/>
        <v>42000.000000000007</v>
      </c>
      <c r="AD31" s="74">
        <f t="shared" si="1"/>
        <v>642000</v>
      </c>
    </row>
    <row r="32" spans="1:30" x14ac:dyDescent="0.35">
      <c r="A32" s="76"/>
      <c r="B32" s="76"/>
      <c r="C32" s="76"/>
      <c r="D32" s="76"/>
      <c r="E32" s="76"/>
      <c r="F32" s="76"/>
      <c r="G32" s="69" t="s">
        <v>3461</v>
      </c>
      <c r="H32" s="69"/>
      <c r="I32" s="74">
        <v>600000</v>
      </c>
      <c r="J32" s="69"/>
      <c r="K32" s="69"/>
      <c r="L32" s="75"/>
      <c r="M32" s="75"/>
      <c r="N32" s="80"/>
      <c r="O32" s="75"/>
      <c r="P32" s="69"/>
      <c r="Q32" s="69"/>
      <c r="R32" s="75"/>
      <c r="S32" s="69"/>
      <c r="T32" s="69"/>
      <c r="U32" s="69"/>
      <c r="V32" s="69"/>
      <c r="W32" s="116"/>
      <c r="X32" s="116"/>
      <c r="Y32" s="76"/>
      <c r="AC32" s="639">
        <f t="shared" si="0"/>
        <v>42000.000000000007</v>
      </c>
      <c r="AD32" s="74">
        <f t="shared" si="1"/>
        <v>642000</v>
      </c>
    </row>
    <row r="33" spans="1:30" x14ac:dyDescent="0.35">
      <c r="A33" s="76"/>
      <c r="B33" s="76"/>
      <c r="C33" s="76"/>
      <c r="D33" s="76"/>
      <c r="E33" s="76"/>
      <c r="F33" s="76"/>
      <c r="G33" s="69" t="s">
        <v>3462</v>
      </c>
      <c r="H33" s="69"/>
      <c r="I33" s="74">
        <v>600000</v>
      </c>
      <c r="J33" s="69"/>
      <c r="K33" s="69"/>
      <c r="L33" s="75"/>
      <c r="M33" s="75"/>
      <c r="N33" s="80"/>
      <c r="O33" s="75"/>
      <c r="P33" s="69"/>
      <c r="Q33" s="69"/>
      <c r="R33" s="75"/>
      <c r="S33" s="69"/>
      <c r="T33" s="69"/>
      <c r="U33" s="69"/>
      <c r="V33" s="69"/>
      <c r="W33" s="116"/>
      <c r="X33" s="116"/>
      <c r="Y33" s="76"/>
      <c r="AC33" s="639">
        <f t="shared" si="0"/>
        <v>42000.000000000007</v>
      </c>
      <c r="AD33" s="74">
        <f t="shared" si="1"/>
        <v>642000</v>
      </c>
    </row>
    <row r="34" spans="1:30" x14ac:dyDescent="0.35">
      <c r="A34" s="76"/>
      <c r="B34" s="76"/>
      <c r="C34" s="76"/>
      <c r="D34" s="76"/>
      <c r="E34" s="76"/>
      <c r="F34" s="76"/>
      <c r="G34" s="69" t="s">
        <v>3463</v>
      </c>
      <c r="H34" s="69"/>
      <c r="I34" s="74">
        <v>600000</v>
      </c>
      <c r="J34" s="69"/>
      <c r="K34" s="69"/>
      <c r="L34" s="75"/>
      <c r="M34" s="75"/>
      <c r="N34" s="80"/>
      <c r="O34" s="75"/>
      <c r="P34" s="69"/>
      <c r="Q34" s="69"/>
      <c r="R34" s="75"/>
      <c r="S34" s="69"/>
      <c r="T34" s="69"/>
      <c r="U34" s="69"/>
      <c r="V34" s="69"/>
      <c r="W34" s="116"/>
      <c r="X34" s="116"/>
      <c r="Y34" s="76"/>
      <c r="AC34" s="639">
        <f t="shared" si="0"/>
        <v>42000.000000000007</v>
      </c>
      <c r="AD34" s="74">
        <f t="shared" si="1"/>
        <v>642000</v>
      </c>
    </row>
    <row r="35" spans="1:30" x14ac:dyDescent="0.35">
      <c r="A35" s="76"/>
      <c r="B35" s="76"/>
      <c r="C35" s="76"/>
      <c r="D35" s="76"/>
      <c r="E35" s="76"/>
      <c r="F35" s="76"/>
      <c r="G35" s="69" t="s">
        <v>3464</v>
      </c>
      <c r="H35" s="69"/>
      <c r="I35" s="74">
        <v>600000</v>
      </c>
      <c r="J35" s="69"/>
      <c r="K35" s="69"/>
      <c r="L35" s="75"/>
      <c r="M35" s="75"/>
      <c r="N35" s="80"/>
      <c r="O35" s="75"/>
      <c r="P35" s="69"/>
      <c r="Q35" s="69"/>
      <c r="R35" s="75"/>
      <c r="S35" s="69"/>
      <c r="T35" s="69"/>
      <c r="U35" s="69"/>
      <c r="V35" s="69"/>
      <c r="W35" s="116"/>
      <c r="X35" s="116"/>
      <c r="Y35" s="76"/>
      <c r="AC35" s="639">
        <f t="shared" si="0"/>
        <v>42000.000000000007</v>
      </c>
      <c r="AD35" s="74">
        <f t="shared" si="1"/>
        <v>642000</v>
      </c>
    </row>
    <row r="36" spans="1:30" x14ac:dyDescent="0.35">
      <c r="A36" s="76"/>
      <c r="B36" s="76"/>
      <c r="C36" s="76"/>
      <c r="D36" s="76"/>
      <c r="E36" s="76"/>
      <c r="F36" s="76"/>
      <c r="G36" s="69" t="s">
        <v>3465</v>
      </c>
      <c r="H36" s="69"/>
      <c r="I36" s="74">
        <v>650000</v>
      </c>
      <c r="J36" s="69"/>
      <c r="K36" s="69"/>
      <c r="L36" s="75"/>
      <c r="M36" s="75"/>
      <c r="N36" s="80"/>
      <c r="O36" s="75"/>
      <c r="P36" s="69"/>
      <c r="Q36" s="69"/>
      <c r="R36" s="75"/>
      <c r="S36" s="69"/>
      <c r="T36" s="69"/>
      <c r="U36" s="69"/>
      <c r="V36" s="69"/>
      <c r="W36" s="116"/>
      <c r="X36" s="116"/>
      <c r="Y36" s="76"/>
      <c r="AC36" s="639">
        <f t="shared" si="0"/>
        <v>45500.000000000007</v>
      </c>
      <c r="AD36" s="74">
        <f t="shared" si="1"/>
        <v>695500</v>
      </c>
    </row>
    <row r="37" spans="1:30" x14ac:dyDescent="0.35">
      <c r="A37" s="76"/>
      <c r="B37" s="76"/>
      <c r="C37" s="76"/>
      <c r="D37" s="76"/>
      <c r="E37" s="76"/>
      <c r="F37" s="76"/>
      <c r="G37" s="69" t="s">
        <v>3466</v>
      </c>
      <c r="H37" s="69"/>
      <c r="I37" s="74">
        <v>600000</v>
      </c>
      <c r="J37" s="69"/>
      <c r="K37" s="69"/>
      <c r="L37" s="75"/>
      <c r="M37" s="75"/>
      <c r="N37" s="80"/>
      <c r="O37" s="75"/>
      <c r="P37" s="69"/>
      <c r="Q37" s="69"/>
      <c r="R37" s="75"/>
      <c r="S37" s="69"/>
      <c r="T37" s="69"/>
      <c r="U37" s="69"/>
      <c r="V37" s="69"/>
      <c r="W37" s="116"/>
      <c r="X37" s="116"/>
      <c r="Y37" s="76"/>
      <c r="AC37" s="639">
        <f t="shared" si="0"/>
        <v>42000.000000000007</v>
      </c>
      <c r="AD37" s="74">
        <f t="shared" si="1"/>
        <v>642000</v>
      </c>
    </row>
    <row r="38" spans="1:30" x14ac:dyDescent="0.35">
      <c r="A38" s="76"/>
      <c r="B38" s="76"/>
      <c r="C38" s="76"/>
      <c r="D38" s="76"/>
      <c r="E38" s="76"/>
      <c r="F38" s="76"/>
      <c r="G38" s="69" t="s">
        <v>3467</v>
      </c>
      <c r="H38" s="69"/>
      <c r="I38" s="74">
        <v>600000</v>
      </c>
      <c r="J38" s="69"/>
      <c r="K38" s="69"/>
      <c r="L38" s="75"/>
      <c r="M38" s="75"/>
      <c r="N38" s="80"/>
      <c r="O38" s="75"/>
      <c r="P38" s="69"/>
      <c r="Q38" s="69"/>
      <c r="R38" s="75"/>
      <c r="S38" s="69"/>
      <c r="T38" s="69"/>
      <c r="U38" s="69"/>
      <c r="V38" s="69"/>
      <c r="W38" s="116"/>
      <c r="X38" s="116"/>
      <c r="Y38" s="76"/>
      <c r="AC38" s="639">
        <f t="shared" si="0"/>
        <v>42000.000000000007</v>
      </c>
      <c r="AD38" s="74">
        <f t="shared" si="1"/>
        <v>642000</v>
      </c>
    </row>
    <row r="39" spans="1:30" x14ac:dyDescent="0.35">
      <c r="A39" s="76"/>
      <c r="B39" s="76"/>
      <c r="C39" s="76"/>
      <c r="D39" s="76"/>
      <c r="E39" s="76"/>
      <c r="F39" s="76"/>
      <c r="G39" s="86" t="s">
        <v>994</v>
      </c>
      <c r="H39" s="86"/>
      <c r="I39" s="87">
        <f>SUM(I5:I38)</f>
        <v>20600000</v>
      </c>
      <c r="J39" s="69"/>
      <c r="K39" s="69"/>
      <c r="L39" s="75"/>
      <c r="M39" s="75"/>
      <c r="N39" s="80"/>
      <c r="O39" s="75"/>
      <c r="P39" s="69"/>
      <c r="Q39" s="69"/>
      <c r="R39" s="75"/>
      <c r="S39" s="69"/>
      <c r="T39" s="69"/>
      <c r="U39" s="69"/>
      <c r="V39" s="69"/>
      <c r="W39" s="116"/>
      <c r="X39" s="116"/>
      <c r="Y39" s="76"/>
      <c r="AC39" s="639">
        <f t="shared" si="0"/>
        <v>1442000.0000000002</v>
      </c>
      <c r="AD39" s="87">
        <f t="shared" si="1"/>
        <v>22042000</v>
      </c>
    </row>
    <row r="40" spans="1:30" x14ac:dyDescent="0.35">
      <c r="A40" s="64"/>
      <c r="B40" s="64"/>
      <c r="C40" s="64"/>
      <c r="D40" s="64"/>
      <c r="E40" s="64"/>
      <c r="F40" s="64"/>
      <c r="G40" s="66" t="s">
        <v>1842</v>
      </c>
      <c r="H40" s="64"/>
      <c r="I40" s="67"/>
      <c r="J40" s="64"/>
      <c r="K40" s="64"/>
      <c r="L40" s="68"/>
      <c r="M40" s="64"/>
      <c r="N40" s="68"/>
      <c r="O40" s="68"/>
      <c r="P40" s="64"/>
      <c r="Q40" s="64"/>
      <c r="R40" s="64"/>
      <c r="S40" s="64"/>
      <c r="T40" s="64"/>
      <c r="U40" s="64"/>
      <c r="V40" s="64"/>
      <c r="W40" s="64"/>
      <c r="X40" s="115"/>
      <c r="Y40" s="64"/>
      <c r="AC40" s="639">
        <f t="shared" si="0"/>
        <v>0</v>
      </c>
      <c r="AD40" s="67">
        <f t="shared" si="1"/>
        <v>0</v>
      </c>
    </row>
    <row r="41" spans="1:30" x14ac:dyDescent="0.35">
      <c r="A41" s="76"/>
      <c r="B41" s="76"/>
      <c r="C41" s="76"/>
      <c r="D41" s="76"/>
      <c r="E41" s="76"/>
      <c r="F41" s="76"/>
      <c r="G41" s="117" t="s">
        <v>3468</v>
      </c>
      <c r="H41" s="76"/>
      <c r="I41" s="118">
        <v>36833333.333333336</v>
      </c>
      <c r="J41" s="76"/>
      <c r="K41" s="76" t="s">
        <v>1147</v>
      </c>
      <c r="L41" s="119">
        <v>1997</v>
      </c>
      <c r="M41" s="76" t="s">
        <v>3469</v>
      </c>
      <c r="N41" s="120">
        <v>29877</v>
      </c>
      <c r="O41" s="119"/>
      <c r="P41" s="76"/>
      <c r="Q41" s="76"/>
      <c r="R41" s="76"/>
      <c r="S41" s="76"/>
      <c r="T41" s="76"/>
      <c r="U41" s="76"/>
      <c r="V41" s="76"/>
      <c r="W41" s="76"/>
      <c r="X41" s="121"/>
      <c r="Y41" s="76"/>
      <c r="AC41" s="639">
        <f t="shared" si="0"/>
        <v>2578333.333333334</v>
      </c>
      <c r="AD41" s="118">
        <f t="shared" si="1"/>
        <v>39411666.666666672</v>
      </c>
    </row>
    <row r="42" spans="1:30" x14ac:dyDescent="0.35">
      <c r="A42" s="76"/>
      <c r="B42" s="76"/>
      <c r="C42" s="76"/>
      <c r="D42" s="76"/>
      <c r="E42" s="76"/>
      <c r="F42" s="76"/>
      <c r="G42" s="117" t="s">
        <v>3470</v>
      </c>
      <c r="H42" s="76"/>
      <c r="I42" s="118">
        <v>36833333.333333336</v>
      </c>
      <c r="J42" s="76"/>
      <c r="K42" s="76" t="s">
        <v>1147</v>
      </c>
      <c r="L42" s="119">
        <v>1997</v>
      </c>
      <c r="M42" s="76" t="s">
        <v>3469</v>
      </c>
      <c r="N42" s="120">
        <v>29876</v>
      </c>
      <c r="O42" s="119"/>
      <c r="P42" s="76"/>
      <c r="Q42" s="76"/>
      <c r="R42" s="76"/>
      <c r="S42" s="76"/>
      <c r="T42" s="76"/>
      <c r="U42" s="76"/>
      <c r="V42" s="76"/>
      <c r="W42" s="76"/>
      <c r="X42" s="121"/>
      <c r="Y42" s="76"/>
      <c r="AC42" s="639">
        <f t="shared" si="0"/>
        <v>2578333.333333334</v>
      </c>
      <c r="AD42" s="118">
        <f t="shared" si="1"/>
        <v>39411666.666666672</v>
      </c>
    </row>
    <row r="43" spans="1:30" x14ac:dyDescent="0.35">
      <c r="A43" s="76"/>
      <c r="B43" s="76"/>
      <c r="C43" s="76"/>
      <c r="D43" s="76"/>
      <c r="E43" s="76"/>
      <c r="F43" s="76"/>
      <c r="G43" s="117" t="s">
        <v>3471</v>
      </c>
      <c r="H43" s="76"/>
      <c r="I43" s="118">
        <v>36833333.333333336</v>
      </c>
      <c r="J43" s="76"/>
      <c r="K43" s="76" t="s">
        <v>1147</v>
      </c>
      <c r="L43" s="119">
        <v>2007</v>
      </c>
      <c r="M43" s="76" t="s">
        <v>3255</v>
      </c>
      <c r="N43" s="120">
        <v>30761</v>
      </c>
      <c r="O43" s="119"/>
      <c r="P43" s="76"/>
      <c r="Q43" s="122"/>
      <c r="R43" s="119"/>
      <c r="S43" s="76"/>
      <c r="T43" s="76"/>
      <c r="U43" s="76"/>
      <c r="V43" s="76"/>
      <c r="W43" s="76"/>
      <c r="X43" s="121"/>
      <c r="Y43" s="76"/>
      <c r="AC43" s="639">
        <f t="shared" si="0"/>
        <v>2578333.333333334</v>
      </c>
      <c r="AD43" s="118">
        <f t="shared" si="1"/>
        <v>39411666.666666672</v>
      </c>
    </row>
    <row r="44" spans="1:30" x14ac:dyDescent="0.35">
      <c r="A44" s="76"/>
      <c r="B44" s="76"/>
      <c r="C44" s="76"/>
      <c r="D44" s="76"/>
      <c r="E44" s="76"/>
      <c r="F44" s="76"/>
      <c r="G44" s="86" t="s">
        <v>994</v>
      </c>
      <c r="H44" s="123"/>
      <c r="I44" s="124">
        <f>SUM(I41:I43)</f>
        <v>110500000</v>
      </c>
      <c r="J44" s="76"/>
      <c r="K44" s="76"/>
      <c r="L44" s="119"/>
      <c r="M44" s="76"/>
      <c r="N44" s="120"/>
      <c r="O44" s="119"/>
      <c r="P44" s="76"/>
      <c r="Q44" s="122"/>
      <c r="R44" s="119"/>
      <c r="S44" s="76"/>
      <c r="T44" s="76"/>
      <c r="U44" s="76"/>
      <c r="V44" s="76"/>
      <c r="W44" s="76"/>
      <c r="X44" s="121"/>
      <c r="Y44" s="76"/>
      <c r="AC44" s="639">
        <f t="shared" si="0"/>
        <v>7735000.0000000009</v>
      </c>
      <c r="AD44" s="124">
        <f t="shared" si="1"/>
        <v>118235000</v>
      </c>
    </row>
    <row r="45" spans="1:30" x14ac:dyDescent="0.35">
      <c r="A45" s="64"/>
      <c r="B45" s="64"/>
      <c r="C45" s="64"/>
      <c r="D45" s="64"/>
      <c r="E45" s="64"/>
      <c r="F45" s="64"/>
      <c r="G45" s="66" t="s">
        <v>3472</v>
      </c>
      <c r="H45" s="64"/>
      <c r="I45" s="67"/>
      <c r="J45" s="64"/>
      <c r="K45" s="64"/>
      <c r="L45" s="68"/>
      <c r="M45" s="68"/>
      <c r="N45" s="68"/>
      <c r="O45" s="68"/>
      <c r="P45" s="64"/>
      <c r="Q45" s="125"/>
      <c r="R45" s="68"/>
      <c r="S45" s="64"/>
      <c r="T45" s="64"/>
      <c r="U45" s="64"/>
      <c r="V45" s="64"/>
      <c r="W45" s="64"/>
      <c r="X45" s="115"/>
      <c r="Y45" s="64"/>
      <c r="AC45" s="639">
        <f t="shared" si="0"/>
        <v>0</v>
      </c>
      <c r="AD45" s="67">
        <f t="shared" si="1"/>
        <v>0</v>
      </c>
    </row>
    <row r="46" spans="1:30" x14ac:dyDescent="0.35">
      <c r="A46" s="69"/>
      <c r="B46" s="69"/>
      <c r="C46" s="69"/>
      <c r="D46" s="69"/>
      <c r="E46" s="69"/>
      <c r="F46" s="69"/>
      <c r="G46" s="117" t="s">
        <v>3473</v>
      </c>
      <c r="H46" s="69"/>
      <c r="I46" s="74">
        <v>3000000</v>
      </c>
      <c r="J46" s="69"/>
      <c r="K46" s="76" t="s">
        <v>1147</v>
      </c>
      <c r="L46" s="119">
        <v>1997</v>
      </c>
      <c r="M46" s="75" t="s">
        <v>3474</v>
      </c>
      <c r="N46" s="119" t="s">
        <v>3475</v>
      </c>
      <c r="O46" s="75"/>
      <c r="P46" s="69"/>
      <c r="Q46" s="126"/>
      <c r="R46" s="75"/>
      <c r="S46" s="69"/>
      <c r="T46" s="69"/>
      <c r="U46" s="69"/>
      <c r="V46" s="69"/>
      <c r="W46" s="69"/>
      <c r="X46" s="116"/>
      <c r="Y46" s="76"/>
      <c r="AC46" s="639">
        <f t="shared" si="0"/>
        <v>210000.00000000003</v>
      </c>
      <c r="AD46" s="74">
        <f t="shared" si="1"/>
        <v>3210000</v>
      </c>
    </row>
    <row r="47" spans="1:30" x14ac:dyDescent="0.35">
      <c r="A47" s="69"/>
      <c r="B47" s="69"/>
      <c r="C47" s="69"/>
      <c r="D47" s="69"/>
      <c r="E47" s="69"/>
      <c r="F47" s="69"/>
      <c r="G47" s="117" t="s">
        <v>3476</v>
      </c>
      <c r="H47" s="69"/>
      <c r="I47" s="74">
        <v>3000000</v>
      </c>
      <c r="J47" s="69"/>
      <c r="K47" s="76" t="s">
        <v>1147</v>
      </c>
      <c r="L47" s="119">
        <v>1997</v>
      </c>
      <c r="M47" s="75" t="s">
        <v>3474</v>
      </c>
      <c r="N47" s="119" t="s">
        <v>3477</v>
      </c>
      <c r="O47" s="75"/>
      <c r="P47" s="69"/>
      <c r="Q47" s="126"/>
      <c r="R47" s="75"/>
      <c r="S47" s="69"/>
      <c r="T47" s="69"/>
      <c r="U47" s="69"/>
      <c r="V47" s="69"/>
      <c r="W47" s="69"/>
      <c r="X47" s="116"/>
      <c r="Y47" s="76"/>
      <c r="AC47" s="639">
        <f t="shared" si="0"/>
        <v>210000.00000000003</v>
      </c>
      <c r="AD47" s="74">
        <f t="shared" si="1"/>
        <v>3210000</v>
      </c>
    </row>
    <row r="48" spans="1:30" x14ac:dyDescent="0.35">
      <c r="A48" s="76"/>
      <c r="B48" s="76"/>
      <c r="C48" s="76"/>
      <c r="D48" s="76"/>
      <c r="E48" s="76"/>
      <c r="F48" s="76"/>
      <c r="G48" s="117" t="s">
        <v>3478</v>
      </c>
      <c r="H48" s="76"/>
      <c r="I48" s="74">
        <v>3000000</v>
      </c>
      <c r="J48" s="76"/>
      <c r="K48" s="76" t="s">
        <v>3479</v>
      </c>
      <c r="L48" s="119">
        <v>2008</v>
      </c>
      <c r="M48" s="119"/>
      <c r="N48" s="119" t="s">
        <v>3480</v>
      </c>
      <c r="O48" s="119"/>
      <c r="P48" s="76"/>
      <c r="Q48" s="122"/>
      <c r="R48" s="119"/>
      <c r="S48" s="76"/>
      <c r="T48" s="76"/>
      <c r="U48" s="76"/>
      <c r="V48" s="76"/>
      <c r="W48" s="76"/>
      <c r="X48" s="121"/>
      <c r="Y48" s="76"/>
      <c r="AC48" s="639">
        <f t="shared" si="0"/>
        <v>210000.00000000003</v>
      </c>
      <c r="AD48" s="74">
        <f t="shared" si="1"/>
        <v>3210000</v>
      </c>
    </row>
    <row r="49" spans="1:30" x14ac:dyDescent="0.35">
      <c r="A49" s="76"/>
      <c r="B49" s="76"/>
      <c r="C49" s="76"/>
      <c r="D49" s="76"/>
      <c r="E49" s="76"/>
      <c r="F49" s="76"/>
      <c r="G49" s="86" t="s">
        <v>994</v>
      </c>
      <c r="H49" s="76"/>
      <c r="I49" s="74">
        <f>SUM(I46:I48)</f>
        <v>9000000</v>
      </c>
      <c r="J49" s="76"/>
      <c r="K49" s="76"/>
      <c r="L49" s="119"/>
      <c r="M49" s="119"/>
      <c r="N49" s="119"/>
      <c r="O49" s="119"/>
      <c r="P49" s="76"/>
      <c r="Q49" s="122"/>
      <c r="R49" s="119"/>
      <c r="S49" s="76"/>
      <c r="T49" s="76"/>
      <c r="U49" s="76"/>
      <c r="V49" s="76"/>
      <c r="W49" s="76"/>
      <c r="X49" s="121"/>
      <c r="Y49" s="76"/>
      <c r="AC49" s="639">
        <f t="shared" si="0"/>
        <v>630000.00000000012</v>
      </c>
      <c r="AD49" s="74">
        <f t="shared" si="1"/>
        <v>9630000</v>
      </c>
    </row>
    <row r="50" spans="1:30" x14ac:dyDescent="0.35">
      <c r="A50" s="64"/>
      <c r="B50" s="64"/>
      <c r="C50" s="64"/>
      <c r="D50" s="64"/>
      <c r="E50" s="64"/>
      <c r="F50" s="64"/>
      <c r="G50" s="66" t="s">
        <v>1860</v>
      </c>
      <c r="H50" s="64"/>
      <c r="I50" s="67"/>
      <c r="J50" s="64"/>
      <c r="K50" s="64"/>
      <c r="L50" s="68"/>
      <c r="M50" s="68"/>
      <c r="N50" s="68"/>
      <c r="O50" s="68"/>
      <c r="P50" s="64"/>
      <c r="Q50" s="125"/>
      <c r="R50" s="68"/>
      <c r="S50" s="64"/>
      <c r="T50" s="64"/>
      <c r="U50" s="64"/>
      <c r="V50" s="64"/>
      <c r="W50" s="64"/>
      <c r="X50" s="115"/>
      <c r="Y50" s="64"/>
      <c r="AC50" s="639">
        <f t="shared" si="0"/>
        <v>0</v>
      </c>
      <c r="AD50" s="67">
        <f t="shared" si="1"/>
        <v>0</v>
      </c>
    </row>
    <row r="51" spans="1:30" x14ac:dyDescent="0.35">
      <c r="A51" s="76"/>
      <c r="B51" s="76"/>
      <c r="C51" s="76"/>
      <c r="D51" s="76"/>
      <c r="E51" s="76"/>
      <c r="F51" s="76"/>
      <c r="G51" s="76" t="s">
        <v>1852</v>
      </c>
      <c r="H51" s="76"/>
      <c r="I51" s="118"/>
      <c r="J51" s="76"/>
      <c r="K51" s="76"/>
      <c r="L51" s="117"/>
      <c r="M51" s="119"/>
      <c r="N51" s="117"/>
      <c r="O51" s="119"/>
      <c r="P51" s="76"/>
      <c r="Q51" s="122"/>
      <c r="R51" s="119"/>
      <c r="S51" s="76"/>
      <c r="T51" s="76"/>
      <c r="U51" s="76"/>
      <c r="V51" s="76"/>
      <c r="W51" s="76"/>
      <c r="X51" s="121"/>
      <c r="Y51" s="76"/>
      <c r="AC51" s="639">
        <f t="shared" si="0"/>
        <v>0</v>
      </c>
      <c r="AD51" s="118">
        <f t="shared" si="1"/>
        <v>0</v>
      </c>
    </row>
    <row r="52" spans="1:30" x14ac:dyDescent="0.35">
      <c r="A52" s="64"/>
      <c r="B52" s="64"/>
      <c r="C52" s="64"/>
      <c r="D52" s="64"/>
      <c r="E52" s="64"/>
      <c r="F52" s="64"/>
      <c r="G52" s="89" t="s">
        <v>2961</v>
      </c>
      <c r="H52" s="64"/>
      <c r="I52" s="67"/>
      <c r="J52" s="64"/>
      <c r="K52" s="64"/>
      <c r="L52" s="68"/>
      <c r="M52" s="68"/>
      <c r="N52" s="68"/>
      <c r="O52" s="68"/>
      <c r="P52" s="64"/>
      <c r="Q52" s="64"/>
      <c r="R52" s="68"/>
      <c r="S52" s="64"/>
      <c r="T52" s="64"/>
      <c r="U52" s="64"/>
      <c r="V52" s="64"/>
      <c r="W52" s="64"/>
      <c r="X52" s="115"/>
      <c r="Y52" s="64"/>
      <c r="AC52" s="639">
        <f t="shared" si="0"/>
        <v>0</v>
      </c>
      <c r="AD52" s="67">
        <f t="shared" si="1"/>
        <v>0</v>
      </c>
    </row>
    <row r="53" spans="1:30" x14ac:dyDescent="0.35">
      <c r="A53" s="76"/>
      <c r="B53" s="76"/>
      <c r="C53" s="76"/>
      <c r="D53" s="76"/>
      <c r="E53" s="76"/>
      <c r="F53" s="76"/>
      <c r="G53" s="79" t="s">
        <v>3481</v>
      </c>
      <c r="H53" s="76"/>
      <c r="I53" s="118">
        <v>200000</v>
      </c>
      <c r="J53" s="76"/>
      <c r="K53" s="76" t="s">
        <v>1123</v>
      </c>
      <c r="L53" s="119"/>
      <c r="M53" s="119" t="s">
        <v>3482</v>
      </c>
      <c r="N53" s="119" t="s">
        <v>3483</v>
      </c>
      <c r="O53" s="119"/>
      <c r="P53" s="76"/>
      <c r="Q53" s="76"/>
      <c r="R53" s="75" t="s">
        <v>3484</v>
      </c>
      <c r="S53" s="76"/>
      <c r="T53" s="76"/>
      <c r="U53" s="76"/>
      <c r="V53" s="76"/>
      <c r="W53" s="76"/>
      <c r="X53" s="121"/>
      <c r="Y53" s="76"/>
      <c r="AC53" s="639">
        <f t="shared" si="0"/>
        <v>14000.000000000002</v>
      </c>
      <c r="AD53" s="118">
        <f t="shared" si="1"/>
        <v>214000</v>
      </c>
    </row>
    <row r="54" spans="1:30" x14ac:dyDescent="0.35">
      <c r="A54" s="76"/>
      <c r="B54" s="76"/>
      <c r="C54" s="76"/>
      <c r="D54" s="76"/>
      <c r="E54" s="76"/>
      <c r="F54" s="76"/>
      <c r="G54" s="79" t="s">
        <v>3485</v>
      </c>
      <c r="H54" s="76"/>
      <c r="I54" s="118">
        <v>200000</v>
      </c>
      <c r="J54" s="76"/>
      <c r="K54" s="76" t="s">
        <v>1123</v>
      </c>
      <c r="L54" s="119"/>
      <c r="M54" s="119" t="s">
        <v>3486</v>
      </c>
      <c r="N54" s="119" t="s">
        <v>3487</v>
      </c>
      <c r="O54" s="119"/>
      <c r="P54" s="76"/>
      <c r="Q54" s="76"/>
      <c r="R54" s="119" t="s">
        <v>2968</v>
      </c>
      <c r="S54" s="76"/>
      <c r="T54" s="76"/>
      <c r="U54" s="76"/>
      <c r="V54" s="76"/>
      <c r="W54" s="76"/>
      <c r="X54" s="121"/>
      <c r="Y54" s="76"/>
      <c r="AC54" s="639">
        <f t="shared" si="0"/>
        <v>14000.000000000002</v>
      </c>
      <c r="AD54" s="118">
        <f t="shared" si="1"/>
        <v>214000</v>
      </c>
    </row>
    <row r="55" spans="1:30" x14ac:dyDescent="0.35">
      <c r="A55" s="76"/>
      <c r="B55" s="76"/>
      <c r="C55" s="76"/>
      <c r="D55" s="76"/>
      <c r="E55" s="76"/>
      <c r="F55" s="76"/>
      <c r="G55" s="79" t="s">
        <v>3488</v>
      </c>
      <c r="H55" s="76"/>
      <c r="I55" s="118">
        <v>200000</v>
      </c>
      <c r="J55" s="76"/>
      <c r="K55" s="76" t="s">
        <v>1123</v>
      </c>
      <c r="L55" s="119"/>
      <c r="M55" s="119" t="s">
        <v>3482</v>
      </c>
      <c r="N55" s="128" t="s">
        <v>3489</v>
      </c>
      <c r="O55" s="119"/>
      <c r="P55" s="76"/>
      <c r="Q55" s="76"/>
      <c r="R55" s="75" t="s">
        <v>3484</v>
      </c>
      <c r="S55" s="76"/>
      <c r="T55" s="76"/>
      <c r="U55" s="76"/>
      <c r="V55" s="76"/>
      <c r="W55" s="76"/>
      <c r="X55" s="121"/>
      <c r="Y55" s="76"/>
      <c r="AC55" s="639">
        <f t="shared" si="0"/>
        <v>14000.000000000002</v>
      </c>
      <c r="AD55" s="118">
        <f t="shared" si="1"/>
        <v>214000</v>
      </c>
    </row>
    <row r="56" spans="1:30" x14ac:dyDescent="0.35">
      <c r="A56" s="76"/>
      <c r="B56" s="76"/>
      <c r="C56" s="76"/>
      <c r="D56" s="76"/>
      <c r="E56" s="76"/>
      <c r="F56" s="76"/>
      <c r="G56" s="79" t="s">
        <v>3490</v>
      </c>
      <c r="H56" s="76"/>
      <c r="I56" s="118">
        <v>200000</v>
      </c>
      <c r="J56" s="76"/>
      <c r="K56" s="76" t="s">
        <v>1123</v>
      </c>
      <c r="L56" s="119"/>
      <c r="M56" s="119" t="s">
        <v>3486</v>
      </c>
      <c r="N56" s="128" t="s">
        <v>3491</v>
      </c>
      <c r="O56" s="119"/>
      <c r="P56" s="76"/>
      <c r="Q56" s="76"/>
      <c r="R56" s="119" t="s">
        <v>2968</v>
      </c>
      <c r="S56" s="76"/>
      <c r="T56" s="76"/>
      <c r="U56" s="76"/>
      <c r="V56" s="76"/>
      <c r="W56" s="76"/>
      <c r="X56" s="121"/>
      <c r="Y56" s="76"/>
      <c r="AC56" s="639">
        <f t="shared" si="0"/>
        <v>14000.000000000002</v>
      </c>
      <c r="AD56" s="118">
        <f t="shared" si="1"/>
        <v>214000</v>
      </c>
    </row>
    <row r="57" spans="1:30" x14ac:dyDescent="0.35">
      <c r="A57" s="76"/>
      <c r="B57" s="76"/>
      <c r="C57" s="76"/>
      <c r="D57" s="76"/>
      <c r="E57" s="76"/>
      <c r="F57" s="76"/>
      <c r="G57" s="79" t="s">
        <v>3492</v>
      </c>
      <c r="H57" s="76"/>
      <c r="I57" s="118">
        <v>200000</v>
      </c>
      <c r="J57" s="76"/>
      <c r="K57" s="76" t="s">
        <v>1123</v>
      </c>
      <c r="L57" s="119"/>
      <c r="M57" s="119" t="s">
        <v>3482</v>
      </c>
      <c r="N57" s="128" t="s">
        <v>3493</v>
      </c>
      <c r="O57" s="119"/>
      <c r="P57" s="76"/>
      <c r="Q57" s="76"/>
      <c r="R57" s="75" t="s">
        <v>3484</v>
      </c>
      <c r="S57" s="76"/>
      <c r="T57" s="76"/>
      <c r="U57" s="76"/>
      <c r="V57" s="76"/>
      <c r="W57" s="76"/>
      <c r="X57" s="121"/>
      <c r="Y57" s="76"/>
      <c r="AC57" s="639">
        <f t="shared" si="0"/>
        <v>14000.000000000002</v>
      </c>
      <c r="AD57" s="118">
        <f t="shared" si="1"/>
        <v>214000</v>
      </c>
    </row>
    <row r="58" spans="1:30" x14ac:dyDescent="0.35">
      <c r="A58" s="76"/>
      <c r="B58" s="76"/>
      <c r="C58" s="76"/>
      <c r="D58" s="76"/>
      <c r="E58" s="76"/>
      <c r="F58" s="76"/>
      <c r="G58" s="79" t="s">
        <v>3494</v>
      </c>
      <c r="H58" s="76"/>
      <c r="I58" s="118">
        <v>200000</v>
      </c>
      <c r="J58" s="76"/>
      <c r="K58" s="76" t="s">
        <v>1123</v>
      </c>
      <c r="L58" s="119"/>
      <c r="M58" s="119" t="s">
        <v>3486</v>
      </c>
      <c r="N58" s="119" t="s">
        <v>3495</v>
      </c>
      <c r="O58" s="119"/>
      <c r="P58" s="76"/>
      <c r="Q58" s="76"/>
      <c r="R58" s="119" t="s">
        <v>2968</v>
      </c>
      <c r="S58" s="76"/>
      <c r="T58" s="76"/>
      <c r="U58" s="76"/>
      <c r="V58" s="76"/>
      <c r="W58" s="76"/>
      <c r="X58" s="121"/>
      <c r="Y58" s="76"/>
      <c r="AC58" s="639">
        <f t="shared" si="0"/>
        <v>14000.000000000002</v>
      </c>
      <c r="AD58" s="118">
        <f t="shared" si="1"/>
        <v>214000</v>
      </c>
    </row>
    <row r="59" spans="1:30" x14ac:dyDescent="0.35">
      <c r="A59" s="76"/>
      <c r="B59" s="76"/>
      <c r="C59" s="76"/>
      <c r="D59" s="76"/>
      <c r="E59" s="76"/>
      <c r="F59" s="76"/>
      <c r="G59" s="79" t="s">
        <v>3496</v>
      </c>
      <c r="H59" s="76"/>
      <c r="I59" s="118">
        <v>150000</v>
      </c>
      <c r="J59" s="76"/>
      <c r="K59" s="76" t="s">
        <v>1123</v>
      </c>
      <c r="L59" s="119"/>
      <c r="M59" s="119" t="s">
        <v>3497</v>
      </c>
      <c r="N59" s="119" t="s">
        <v>3498</v>
      </c>
      <c r="O59" s="119"/>
      <c r="P59" s="76"/>
      <c r="Q59" s="76" t="s">
        <v>1071</v>
      </c>
      <c r="R59" s="119" t="s">
        <v>3081</v>
      </c>
      <c r="S59" s="76"/>
      <c r="T59" s="76"/>
      <c r="U59" s="76"/>
      <c r="V59" s="76"/>
      <c r="W59" s="76"/>
      <c r="X59" s="121"/>
      <c r="Y59" s="76"/>
      <c r="AC59" s="639">
        <f t="shared" si="0"/>
        <v>10500.000000000002</v>
      </c>
      <c r="AD59" s="118">
        <f t="shared" si="1"/>
        <v>160500</v>
      </c>
    </row>
    <row r="60" spans="1:30" x14ac:dyDescent="0.35">
      <c r="A60" s="76"/>
      <c r="B60" s="76"/>
      <c r="C60" s="76"/>
      <c r="D60" s="76"/>
      <c r="E60" s="76"/>
      <c r="F60" s="76"/>
      <c r="G60" s="79" t="s">
        <v>3499</v>
      </c>
      <c r="H60" s="76"/>
      <c r="I60" s="118">
        <v>150000</v>
      </c>
      <c r="J60" s="76"/>
      <c r="K60" s="76" t="s">
        <v>1123</v>
      </c>
      <c r="L60" s="119"/>
      <c r="M60" s="119" t="s">
        <v>2964</v>
      </c>
      <c r="N60" s="129">
        <v>9702246</v>
      </c>
      <c r="O60" s="119"/>
      <c r="P60" s="76"/>
      <c r="Q60" s="76"/>
      <c r="R60" s="75"/>
      <c r="S60" s="76"/>
      <c r="T60" s="76"/>
      <c r="U60" s="76"/>
      <c r="V60" s="76"/>
      <c r="W60" s="76"/>
      <c r="X60" s="121"/>
      <c r="Y60" s="76"/>
      <c r="AC60" s="639">
        <f t="shared" si="0"/>
        <v>10500.000000000002</v>
      </c>
      <c r="AD60" s="118">
        <f t="shared" si="1"/>
        <v>160500</v>
      </c>
    </row>
    <row r="61" spans="1:30" x14ac:dyDescent="0.35">
      <c r="A61" s="76"/>
      <c r="B61" s="76"/>
      <c r="C61" s="76"/>
      <c r="D61" s="76"/>
      <c r="E61" s="76"/>
      <c r="F61" s="76"/>
      <c r="G61" s="79" t="s">
        <v>3500</v>
      </c>
      <c r="H61" s="76"/>
      <c r="I61" s="118">
        <v>150000</v>
      </c>
      <c r="J61" s="76"/>
      <c r="K61" s="76" t="s">
        <v>1123</v>
      </c>
      <c r="L61" s="119"/>
      <c r="M61" s="119" t="s">
        <v>3501</v>
      </c>
      <c r="N61" s="119" t="s">
        <v>3502</v>
      </c>
      <c r="O61" s="119"/>
      <c r="P61" s="76"/>
      <c r="Q61" s="76" t="s">
        <v>3503</v>
      </c>
      <c r="R61" s="119"/>
      <c r="S61" s="76"/>
      <c r="T61" s="76"/>
      <c r="U61" s="76"/>
      <c r="V61" s="76"/>
      <c r="W61" s="76"/>
      <c r="X61" s="121"/>
      <c r="Y61" s="76"/>
      <c r="AC61" s="639">
        <f t="shared" si="0"/>
        <v>10500.000000000002</v>
      </c>
      <c r="AD61" s="118">
        <f t="shared" si="1"/>
        <v>160500</v>
      </c>
    </row>
    <row r="62" spans="1:30" x14ac:dyDescent="0.35">
      <c r="A62" s="76"/>
      <c r="B62" s="76"/>
      <c r="C62" s="76"/>
      <c r="D62" s="76"/>
      <c r="E62" s="76"/>
      <c r="F62" s="76"/>
      <c r="G62" s="79" t="s">
        <v>3504</v>
      </c>
      <c r="H62" s="76"/>
      <c r="I62" s="118">
        <v>150000</v>
      </c>
      <c r="J62" s="76"/>
      <c r="K62" s="76" t="s">
        <v>1123</v>
      </c>
      <c r="L62" s="119"/>
      <c r="M62" s="119" t="s">
        <v>3505</v>
      </c>
      <c r="N62" s="119" t="s">
        <v>3506</v>
      </c>
      <c r="O62" s="119"/>
      <c r="P62" s="76"/>
      <c r="Q62" s="76"/>
      <c r="R62" s="119" t="s">
        <v>3507</v>
      </c>
      <c r="S62" s="76"/>
      <c r="T62" s="76"/>
      <c r="U62" s="76"/>
      <c r="V62" s="76"/>
      <c r="W62" s="76"/>
      <c r="X62" s="121"/>
      <c r="Y62" s="76"/>
      <c r="AC62" s="639">
        <f t="shared" si="0"/>
        <v>10500.000000000002</v>
      </c>
      <c r="AD62" s="118">
        <f t="shared" si="1"/>
        <v>160500</v>
      </c>
    </row>
    <row r="63" spans="1:30" x14ac:dyDescent="0.35">
      <c r="A63" s="76"/>
      <c r="B63" s="76"/>
      <c r="C63" s="76"/>
      <c r="D63" s="76"/>
      <c r="E63" s="76"/>
      <c r="F63" s="76"/>
      <c r="G63" s="79" t="s">
        <v>3508</v>
      </c>
      <c r="H63" s="76"/>
      <c r="I63" s="118">
        <v>150000</v>
      </c>
      <c r="J63" s="76"/>
      <c r="K63" s="76" t="s">
        <v>1123</v>
      </c>
      <c r="L63" s="119"/>
      <c r="M63" s="119" t="s">
        <v>3509</v>
      </c>
      <c r="N63" s="119" t="s">
        <v>3510</v>
      </c>
      <c r="O63" s="119"/>
      <c r="P63" s="76"/>
      <c r="Q63" s="76"/>
      <c r="R63" s="119" t="s">
        <v>2968</v>
      </c>
      <c r="S63" s="76"/>
      <c r="T63" s="76"/>
      <c r="U63" s="76"/>
      <c r="V63" s="76"/>
      <c r="W63" s="76"/>
      <c r="X63" s="121"/>
      <c r="Y63" s="76"/>
      <c r="AC63" s="639">
        <f t="shared" si="0"/>
        <v>10500.000000000002</v>
      </c>
      <c r="AD63" s="118">
        <f t="shared" si="1"/>
        <v>160500</v>
      </c>
    </row>
    <row r="64" spans="1:30" x14ac:dyDescent="0.35">
      <c r="A64" s="76"/>
      <c r="B64" s="76"/>
      <c r="C64" s="76"/>
      <c r="D64" s="76"/>
      <c r="E64" s="76"/>
      <c r="F64" s="76"/>
      <c r="G64" s="79" t="s">
        <v>3511</v>
      </c>
      <c r="H64" s="76"/>
      <c r="I64" s="118">
        <v>150000</v>
      </c>
      <c r="J64" s="76"/>
      <c r="K64" s="76" t="s">
        <v>1123</v>
      </c>
      <c r="L64" s="119"/>
      <c r="M64" s="119" t="s">
        <v>2964</v>
      </c>
      <c r="N64" s="119">
        <v>9702249</v>
      </c>
      <c r="O64" s="119"/>
      <c r="P64" s="76"/>
      <c r="Q64" s="76"/>
      <c r="R64" s="119"/>
      <c r="S64" s="76"/>
      <c r="T64" s="76"/>
      <c r="U64" s="76"/>
      <c r="V64" s="76"/>
      <c r="W64" s="76"/>
      <c r="X64" s="121"/>
      <c r="Y64" s="76"/>
      <c r="AC64" s="639">
        <f t="shared" si="0"/>
        <v>10500.000000000002</v>
      </c>
      <c r="AD64" s="118">
        <f t="shared" si="1"/>
        <v>160500</v>
      </c>
    </row>
    <row r="65" spans="1:30" x14ac:dyDescent="0.35">
      <c r="A65" s="76"/>
      <c r="B65" s="76"/>
      <c r="C65" s="76"/>
      <c r="D65" s="76"/>
      <c r="E65" s="76"/>
      <c r="F65" s="76"/>
      <c r="G65" s="79" t="s">
        <v>3512</v>
      </c>
      <c r="H65" s="76"/>
      <c r="I65" s="118">
        <v>150000</v>
      </c>
      <c r="J65" s="76"/>
      <c r="K65" s="76" t="s">
        <v>1123</v>
      </c>
      <c r="L65" s="119"/>
      <c r="M65" s="119" t="s">
        <v>3074</v>
      </c>
      <c r="N65" s="129">
        <v>9702355</v>
      </c>
      <c r="O65" s="119"/>
      <c r="P65" s="76"/>
      <c r="Q65" s="76"/>
      <c r="R65" s="75" t="s">
        <v>2968</v>
      </c>
      <c r="S65" s="76"/>
      <c r="T65" s="76"/>
      <c r="U65" s="76"/>
      <c r="V65" s="76"/>
      <c r="W65" s="76"/>
      <c r="X65" s="121"/>
      <c r="Y65" s="76"/>
      <c r="AC65" s="639">
        <f t="shared" si="0"/>
        <v>10500.000000000002</v>
      </c>
      <c r="AD65" s="118">
        <f t="shared" si="1"/>
        <v>160500</v>
      </c>
    </row>
    <row r="66" spans="1:30" x14ac:dyDescent="0.35">
      <c r="A66" s="76"/>
      <c r="B66" s="76"/>
      <c r="C66" s="76"/>
      <c r="D66" s="76"/>
      <c r="E66" s="76"/>
      <c r="F66" s="76"/>
      <c r="G66" s="79" t="s">
        <v>3513</v>
      </c>
      <c r="H66" s="76"/>
      <c r="I66" s="118">
        <v>150000</v>
      </c>
      <c r="J66" s="76"/>
      <c r="K66" s="76" t="s">
        <v>1123</v>
      </c>
      <c r="L66" s="119"/>
      <c r="M66" s="119" t="s">
        <v>3514</v>
      </c>
      <c r="N66" s="119">
        <v>9700462</v>
      </c>
      <c r="O66" s="119"/>
      <c r="P66" s="76"/>
      <c r="Q66" s="76"/>
      <c r="R66" s="119" t="s">
        <v>2968</v>
      </c>
      <c r="S66" s="76"/>
      <c r="T66" s="76"/>
      <c r="U66" s="76"/>
      <c r="V66" s="76"/>
      <c r="W66" s="76"/>
      <c r="X66" s="121"/>
      <c r="Y66" s="76"/>
      <c r="AC66" s="639">
        <f t="shared" si="0"/>
        <v>10500.000000000002</v>
      </c>
      <c r="AD66" s="118">
        <f t="shared" si="1"/>
        <v>160500</v>
      </c>
    </row>
    <row r="67" spans="1:30" x14ac:dyDescent="0.35">
      <c r="A67" s="76"/>
      <c r="B67" s="76"/>
      <c r="C67" s="76"/>
      <c r="D67" s="76"/>
      <c r="E67" s="76"/>
      <c r="F67" s="76"/>
      <c r="G67" s="79" t="s">
        <v>3515</v>
      </c>
      <c r="H67" s="76"/>
      <c r="I67" s="118">
        <v>150000</v>
      </c>
      <c r="J67" s="76"/>
      <c r="K67" s="76" t="s">
        <v>1123</v>
      </c>
      <c r="L67" s="119"/>
      <c r="M67" s="119" t="s">
        <v>3516</v>
      </c>
      <c r="N67" s="119" t="s">
        <v>3517</v>
      </c>
      <c r="O67" s="119"/>
      <c r="P67" s="76"/>
      <c r="Q67" s="76" t="s">
        <v>1071</v>
      </c>
      <c r="R67" s="119" t="s">
        <v>3081</v>
      </c>
      <c r="S67" s="76"/>
      <c r="T67" s="76"/>
      <c r="U67" s="76"/>
      <c r="V67" s="76"/>
      <c r="W67" s="76"/>
      <c r="X67" s="121"/>
      <c r="Y67" s="76"/>
      <c r="AC67" s="639">
        <f t="shared" si="0"/>
        <v>10500.000000000002</v>
      </c>
      <c r="AD67" s="118">
        <f t="shared" si="1"/>
        <v>160500</v>
      </c>
    </row>
    <row r="68" spans="1:30" x14ac:dyDescent="0.35">
      <c r="A68" s="76"/>
      <c r="B68" s="76"/>
      <c r="C68" s="76"/>
      <c r="D68" s="76"/>
      <c r="E68" s="76"/>
      <c r="F68" s="76"/>
      <c r="G68" s="79" t="s">
        <v>3518</v>
      </c>
      <c r="H68" s="76"/>
      <c r="I68" s="118">
        <v>150000</v>
      </c>
      <c r="J68" s="76"/>
      <c r="K68" s="76" t="s">
        <v>1123</v>
      </c>
      <c r="L68" s="119"/>
      <c r="M68" s="119" t="s">
        <v>3519</v>
      </c>
      <c r="N68" s="119">
        <v>9700459</v>
      </c>
      <c r="O68" s="119"/>
      <c r="P68" s="76"/>
      <c r="Q68" s="76"/>
      <c r="R68" s="119" t="s">
        <v>2968</v>
      </c>
      <c r="S68" s="76"/>
      <c r="T68" s="76"/>
      <c r="U68" s="76"/>
      <c r="V68" s="76"/>
      <c r="W68" s="76"/>
      <c r="X68" s="121"/>
      <c r="Y68" s="76"/>
      <c r="AC68" s="639">
        <f t="shared" si="0"/>
        <v>10500.000000000002</v>
      </c>
      <c r="AD68" s="118">
        <f t="shared" si="1"/>
        <v>160500</v>
      </c>
    </row>
    <row r="69" spans="1:30" x14ac:dyDescent="0.35">
      <c r="A69" s="76"/>
      <c r="B69" s="76"/>
      <c r="C69" s="76"/>
      <c r="D69" s="76"/>
      <c r="E69" s="76"/>
      <c r="F69" s="76"/>
      <c r="G69" s="79" t="s">
        <v>3520</v>
      </c>
      <c r="H69" s="76"/>
      <c r="I69" s="118">
        <v>150000</v>
      </c>
      <c r="J69" s="76"/>
      <c r="K69" s="76" t="s">
        <v>1123</v>
      </c>
      <c r="L69" s="119"/>
      <c r="M69" s="119" t="s">
        <v>2964</v>
      </c>
      <c r="N69" s="119">
        <v>9702248</v>
      </c>
      <c r="O69" s="119"/>
      <c r="P69" s="76"/>
      <c r="Q69" s="76"/>
      <c r="R69" s="119"/>
      <c r="S69" s="76"/>
      <c r="T69" s="76"/>
      <c r="U69" s="76"/>
      <c r="V69" s="76"/>
      <c r="W69" s="76"/>
      <c r="X69" s="121"/>
      <c r="Y69" s="76"/>
      <c r="AC69" s="639">
        <f t="shared" si="0"/>
        <v>10500.000000000002</v>
      </c>
      <c r="AD69" s="118">
        <f t="shared" si="1"/>
        <v>160500</v>
      </c>
    </row>
    <row r="70" spans="1:30" x14ac:dyDescent="0.35">
      <c r="A70" s="76"/>
      <c r="B70" s="76"/>
      <c r="C70" s="76"/>
      <c r="D70" s="76"/>
      <c r="E70" s="76"/>
      <c r="F70" s="76"/>
      <c r="G70" s="79" t="s">
        <v>3521</v>
      </c>
      <c r="H70" s="76"/>
      <c r="I70" s="118">
        <v>150000</v>
      </c>
      <c r="J70" s="76"/>
      <c r="K70" s="76" t="s">
        <v>1123</v>
      </c>
      <c r="L70" s="119"/>
      <c r="M70" s="119" t="s">
        <v>3522</v>
      </c>
      <c r="N70" s="128" t="s">
        <v>3523</v>
      </c>
      <c r="O70" s="119"/>
      <c r="P70" s="76"/>
      <c r="Q70" s="76" t="s">
        <v>3503</v>
      </c>
      <c r="R70" s="119"/>
      <c r="S70" s="76"/>
      <c r="T70" s="76"/>
      <c r="U70" s="76"/>
      <c r="V70" s="76"/>
      <c r="W70" s="76"/>
      <c r="X70" s="121"/>
      <c r="Y70" s="76"/>
      <c r="AC70" s="639">
        <f t="shared" ref="AC70:AC133" si="2">I70*AC$4</f>
        <v>10500.000000000002</v>
      </c>
      <c r="AD70" s="118">
        <f t="shared" ref="AD70:AD133" si="3">I70+AC70</f>
        <v>160500</v>
      </c>
    </row>
    <row r="71" spans="1:30" x14ac:dyDescent="0.35">
      <c r="A71" s="76"/>
      <c r="B71" s="76"/>
      <c r="C71" s="76"/>
      <c r="D71" s="76"/>
      <c r="E71" s="76"/>
      <c r="F71" s="76"/>
      <c r="G71" s="79" t="s">
        <v>3524</v>
      </c>
      <c r="H71" s="76"/>
      <c r="I71" s="118">
        <v>150000</v>
      </c>
      <c r="J71" s="76"/>
      <c r="K71" s="76" t="s">
        <v>1123</v>
      </c>
      <c r="L71" s="119"/>
      <c r="M71" s="119" t="s">
        <v>3505</v>
      </c>
      <c r="N71" s="128" t="s">
        <v>3525</v>
      </c>
      <c r="O71" s="119"/>
      <c r="P71" s="76"/>
      <c r="Q71" s="76"/>
      <c r="R71" s="119" t="s">
        <v>3507</v>
      </c>
      <c r="S71" s="76"/>
      <c r="T71" s="76"/>
      <c r="U71" s="76"/>
      <c r="V71" s="76"/>
      <c r="W71" s="76"/>
      <c r="X71" s="121"/>
      <c r="Y71" s="76"/>
      <c r="AC71" s="639">
        <f t="shared" si="2"/>
        <v>10500.000000000002</v>
      </c>
      <c r="AD71" s="118">
        <f t="shared" si="3"/>
        <v>160500</v>
      </c>
    </row>
    <row r="72" spans="1:30" x14ac:dyDescent="0.35">
      <c r="A72" s="76"/>
      <c r="B72" s="76"/>
      <c r="C72" s="76"/>
      <c r="D72" s="76"/>
      <c r="E72" s="76"/>
      <c r="F72" s="76"/>
      <c r="G72" s="79" t="s">
        <v>3526</v>
      </c>
      <c r="H72" s="76"/>
      <c r="I72" s="118">
        <v>150000</v>
      </c>
      <c r="J72" s="76"/>
      <c r="K72" s="76" t="s">
        <v>1123</v>
      </c>
      <c r="L72" s="119"/>
      <c r="M72" s="119" t="s">
        <v>2964</v>
      </c>
      <c r="N72" s="128">
        <v>9702247</v>
      </c>
      <c r="O72" s="119"/>
      <c r="P72" s="76"/>
      <c r="Q72" s="76"/>
      <c r="R72" s="119"/>
      <c r="S72" s="76"/>
      <c r="T72" s="76"/>
      <c r="U72" s="76"/>
      <c r="V72" s="76"/>
      <c r="W72" s="76"/>
      <c r="X72" s="121"/>
      <c r="Y72" s="76"/>
      <c r="AC72" s="639">
        <f t="shared" si="2"/>
        <v>10500.000000000002</v>
      </c>
      <c r="AD72" s="118">
        <f t="shared" si="3"/>
        <v>160500</v>
      </c>
    </row>
    <row r="73" spans="1:30" x14ac:dyDescent="0.35">
      <c r="A73" s="76"/>
      <c r="B73" s="76"/>
      <c r="C73" s="76"/>
      <c r="D73" s="76"/>
      <c r="E73" s="76"/>
      <c r="F73" s="76"/>
      <c r="G73" s="79" t="s">
        <v>3527</v>
      </c>
      <c r="H73" s="76"/>
      <c r="I73" s="118">
        <v>150000</v>
      </c>
      <c r="J73" s="76"/>
      <c r="K73" s="76" t="s">
        <v>1123</v>
      </c>
      <c r="L73" s="119"/>
      <c r="M73" s="119" t="s">
        <v>3501</v>
      </c>
      <c r="N73" s="119" t="s">
        <v>3528</v>
      </c>
      <c r="O73" s="119"/>
      <c r="P73" s="76"/>
      <c r="Q73" s="76" t="s">
        <v>3503</v>
      </c>
      <c r="R73" s="119"/>
      <c r="S73" s="76"/>
      <c r="T73" s="76"/>
      <c r="U73" s="76"/>
      <c r="V73" s="76"/>
      <c r="W73" s="76"/>
      <c r="X73" s="121"/>
      <c r="Y73" s="76"/>
      <c r="AC73" s="639">
        <f t="shared" si="2"/>
        <v>10500.000000000002</v>
      </c>
      <c r="AD73" s="118">
        <f t="shared" si="3"/>
        <v>160500</v>
      </c>
    </row>
    <row r="74" spans="1:30" x14ac:dyDescent="0.35">
      <c r="A74" s="76"/>
      <c r="B74" s="76"/>
      <c r="C74" s="76"/>
      <c r="D74" s="76"/>
      <c r="E74" s="76"/>
      <c r="F74" s="76"/>
      <c r="G74" s="79" t="s">
        <v>3529</v>
      </c>
      <c r="H74" s="76"/>
      <c r="I74" s="118">
        <v>150000</v>
      </c>
      <c r="J74" s="76"/>
      <c r="K74" s="76" t="s">
        <v>1123</v>
      </c>
      <c r="L74" s="119"/>
      <c r="M74" s="119" t="s">
        <v>3514</v>
      </c>
      <c r="N74" s="119">
        <v>9700461</v>
      </c>
      <c r="O74" s="119"/>
      <c r="P74" s="76"/>
      <c r="Q74" s="76"/>
      <c r="R74" s="75" t="s">
        <v>2968</v>
      </c>
      <c r="S74" s="76"/>
      <c r="T74" s="76"/>
      <c r="U74" s="76"/>
      <c r="V74" s="76"/>
      <c r="W74" s="76"/>
      <c r="X74" s="121"/>
      <c r="Y74" s="76"/>
      <c r="AC74" s="639">
        <f t="shared" si="2"/>
        <v>10500.000000000002</v>
      </c>
      <c r="AD74" s="118">
        <f t="shared" si="3"/>
        <v>160500</v>
      </c>
    </row>
    <row r="75" spans="1:30" x14ac:dyDescent="0.35">
      <c r="A75" s="76"/>
      <c r="B75" s="76"/>
      <c r="C75" s="76"/>
      <c r="D75" s="76"/>
      <c r="E75" s="76"/>
      <c r="F75" s="76"/>
      <c r="G75" s="79" t="s">
        <v>3530</v>
      </c>
      <c r="H75" s="76"/>
      <c r="I75" s="118">
        <v>150000</v>
      </c>
      <c r="J75" s="76"/>
      <c r="K75" s="76" t="s">
        <v>1123</v>
      </c>
      <c r="L75" s="119"/>
      <c r="M75" s="119" t="s">
        <v>3497</v>
      </c>
      <c r="N75" s="119" t="s">
        <v>3531</v>
      </c>
      <c r="O75" s="119"/>
      <c r="P75" s="76"/>
      <c r="Q75" s="76" t="s">
        <v>1071</v>
      </c>
      <c r="R75" s="119" t="s">
        <v>3081</v>
      </c>
      <c r="S75" s="76"/>
      <c r="T75" s="76"/>
      <c r="U75" s="76"/>
      <c r="V75" s="76"/>
      <c r="W75" s="76"/>
      <c r="X75" s="121"/>
      <c r="Y75" s="76"/>
      <c r="AC75" s="639">
        <f t="shared" si="2"/>
        <v>10500.000000000002</v>
      </c>
      <c r="AD75" s="118">
        <f t="shared" si="3"/>
        <v>160500</v>
      </c>
    </row>
    <row r="76" spans="1:30" x14ac:dyDescent="0.35">
      <c r="A76" s="76"/>
      <c r="B76" s="76"/>
      <c r="C76" s="76"/>
      <c r="D76" s="76"/>
      <c r="E76" s="76"/>
      <c r="F76" s="76"/>
      <c r="G76" s="79" t="s">
        <v>3532</v>
      </c>
      <c r="H76" s="76"/>
      <c r="I76" s="118">
        <v>150000</v>
      </c>
      <c r="J76" s="76"/>
      <c r="K76" s="76" t="s">
        <v>1123</v>
      </c>
      <c r="L76" s="119"/>
      <c r="M76" s="119" t="s">
        <v>2964</v>
      </c>
      <c r="N76" s="129">
        <v>9702241</v>
      </c>
      <c r="O76" s="119"/>
      <c r="P76" s="76"/>
      <c r="Q76" s="76"/>
      <c r="R76" s="75"/>
      <c r="S76" s="76"/>
      <c r="T76" s="76"/>
      <c r="U76" s="76"/>
      <c r="V76" s="76"/>
      <c r="W76" s="76"/>
      <c r="X76" s="121"/>
      <c r="Y76" s="76"/>
      <c r="AC76" s="639">
        <f t="shared" si="2"/>
        <v>10500.000000000002</v>
      </c>
      <c r="AD76" s="118">
        <f t="shared" si="3"/>
        <v>160500</v>
      </c>
    </row>
    <row r="77" spans="1:30" x14ac:dyDescent="0.35">
      <c r="A77" s="76"/>
      <c r="B77" s="76"/>
      <c r="C77" s="76"/>
      <c r="D77" s="76"/>
      <c r="E77" s="76"/>
      <c r="F77" s="76"/>
      <c r="G77" s="79" t="s">
        <v>3533</v>
      </c>
      <c r="H77" s="76"/>
      <c r="I77" s="118">
        <v>150000</v>
      </c>
      <c r="J77" s="76"/>
      <c r="K77" s="76" t="s">
        <v>1123</v>
      </c>
      <c r="L77" s="119"/>
      <c r="M77" s="119" t="s">
        <v>3501</v>
      </c>
      <c r="N77" s="119" t="s">
        <v>3534</v>
      </c>
      <c r="O77" s="119"/>
      <c r="P77" s="76"/>
      <c r="Q77" s="76" t="s">
        <v>3503</v>
      </c>
      <c r="R77" s="119"/>
      <c r="S77" s="76"/>
      <c r="T77" s="76"/>
      <c r="U77" s="76"/>
      <c r="V77" s="76"/>
      <c r="W77" s="76"/>
      <c r="X77" s="121"/>
      <c r="Y77" s="76"/>
      <c r="AC77" s="639">
        <f t="shared" si="2"/>
        <v>10500.000000000002</v>
      </c>
      <c r="AD77" s="118">
        <f t="shared" si="3"/>
        <v>160500</v>
      </c>
    </row>
    <row r="78" spans="1:30" x14ac:dyDescent="0.35">
      <c r="A78" s="76"/>
      <c r="B78" s="76"/>
      <c r="C78" s="76"/>
      <c r="D78" s="76"/>
      <c r="E78" s="76"/>
      <c r="F78" s="76"/>
      <c r="G78" s="79" t="s">
        <v>3535</v>
      </c>
      <c r="H78" s="76"/>
      <c r="I78" s="118">
        <v>150000</v>
      </c>
      <c r="J78" s="76"/>
      <c r="K78" s="76" t="s">
        <v>1123</v>
      </c>
      <c r="L78" s="119"/>
      <c r="M78" s="119" t="s">
        <v>3505</v>
      </c>
      <c r="N78" s="119" t="s">
        <v>3536</v>
      </c>
      <c r="O78" s="119"/>
      <c r="P78" s="76"/>
      <c r="Q78" s="76"/>
      <c r="R78" s="119" t="s">
        <v>3507</v>
      </c>
      <c r="S78" s="76"/>
      <c r="T78" s="76"/>
      <c r="U78" s="76"/>
      <c r="V78" s="76"/>
      <c r="W78" s="76"/>
      <c r="X78" s="121"/>
      <c r="Y78" s="76"/>
      <c r="AC78" s="639">
        <f t="shared" si="2"/>
        <v>10500.000000000002</v>
      </c>
      <c r="AD78" s="118">
        <f t="shared" si="3"/>
        <v>160500</v>
      </c>
    </row>
    <row r="79" spans="1:30" x14ac:dyDescent="0.35">
      <c r="A79" s="76"/>
      <c r="B79" s="76"/>
      <c r="C79" s="76"/>
      <c r="D79" s="76"/>
      <c r="E79" s="76"/>
      <c r="F79" s="76"/>
      <c r="G79" s="79" t="s">
        <v>3537</v>
      </c>
      <c r="H79" s="76"/>
      <c r="I79" s="118">
        <v>150000</v>
      </c>
      <c r="J79" s="76"/>
      <c r="K79" s="76" t="s">
        <v>1123</v>
      </c>
      <c r="L79" s="119"/>
      <c r="M79" s="119" t="s">
        <v>3509</v>
      </c>
      <c r="N79" s="119" t="s">
        <v>3538</v>
      </c>
      <c r="O79" s="119"/>
      <c r="P79" s="76"/>
      <c r="Q79" s="76"/>
      <c r="R79" s="119" t="s">
        <v>2968</v>
      </c>
      <c r="S79" s="76"/>
      <c r="T79" s="76"/>
      <c r="U79" s="76"/>
      <c r="V79" s="76"/>
      <c r="W79" s="76"/>
      <c r="X79" s="121"/>
      <c r="Y79" s="76"/>
      <c r="AC79" s="639">
        <f t="shared" si="2"/>
        <v>10500.000000000002</v>
      </c>
      <c r="AD79" s="118">
        <f t="shared" si="3"/>
        <v>160500</v>
      </c>
    </row>
    <row r="80" spans="1:30" x14ac:dyDescent="0.35">
      <c r="A80" s="76"/>
      <c r="B80" s="76"/>
      <c r="C80" s="76"/>
      <c r="D80" s="76"/>
      <c r="E80" s="76"/>
      <c r="F80" s="76"/>
      <c r="G80" s="79" t="s">
        <v>3539</v>
      </c>
      <c r="H80" s="76"/>
      <c r="I80" s="118">
        <v>150000</v>
      </c>
      <c r="J80" s="76"/>
      <c r="K80" s="76" t="s">
        <v>1123</v>
      </c>
      <c r="L80" s="119"/>
      <c r="M80" s="119" t="s">
        <v>2964</v>
      </c>
      <c r="N80" s="119">
        <v>9702243</v>
      </c>
      <c r="O80" s="119"/>
      <c r="P80" s="76"/>
      <c r="Q80" s="76"/>
      <c r="R80" s="119"/>
      <c r="S80" s="76"/>
      <c r="T80" s="76"/>
      <c r="U80" s="76"/>
      <c r="V80" s="76"/>
      <c r="W80" s="76"/>
      <c r="X80" s="121"/>
      <c r="Y80" s="76"/>
      <c r="AC80" s="639">
        <f t="shared" si="2"/>
        <v>10500.000000000002</v>
      </c>
      <c r="AD80" s="118">
        <f t="shared" si="3"/>
        <v>160500</v>
      </c>
    </row>
    <row r="81" spans="1:30" x14ac:dyDescent="0.35">
      <c r="A81" s="76"/>
      <c r="B81" s="76"/>
      <c r="C81" s="76"/>
      <c r="D81" s="76"/>
      <c r="E81" s="76"/>
      <c r="F81" s="76"/>
      <c r="G81" s="79" t="s">
        <v>3540</v>
      </c>
      <c r="H81" s="76"/>
      <c r="I81" s="118">
        <v>150000</v>
      </c>
      <c r="J81" s="76"/>
      <c r="K81" s="76" t="s">
        <v>1123</v>
      </c>
      <c r="L81" s="119"/>
      <c r="M81" s="119" t="s">
        <v>3074</v>
      </c>
      <c r="N81" s="129">
        <v>9702321</v>
      </c>
      <c r="O81" s="119"/>
      <c r="P81" s="76"/>
      <c r="Q81" s="76"/>
      <c r="R81" s="75" t="s">
        <v>2968</v>
      </c>
      <c r="S81" s="76"/>
      <c r="T81" s="76"/>
      <c r="U81" s="76"/>
      <c r="V81" s="76"/>
      <c r="W81" s="76"/>
      <c r="X81" s="121"/>
      <c r="Y81" s="76"/>
      <c r="AC81" s="639">
        <f t="shared" si="2"/>
        <v>10500.000000000002</v>
      </c>
      <c r="AD81" s="118">
        <f t="shared" si="3"/>
        <v>160500</v>
      </c>
    </row>
    <row r="82" spans="1:30" x14ac:dyDescent="0.35">
      <c r="A82" s="76"/>
      <c r="B82" s="76"/>
      <c r="C82" s="76"/>
      <c r="D82" s="76"/>
      <c r="E82" s="76"/>
      <c r="F82" s="76"/>
      <c r="G82" s="79" t="s">
        <v>3541</v>
      </c>
      <c r="H82" s="76"/>
      <c r="I82" s="118">
        <v>150000</v>
      </c>
      <c r="J82" s="76"/>
      <c r="K82" s="76" t="s">
        <v>1123</v>
      </c>
      <c r="L82" s="119"/>
      <c r="M82" s="119" t="s">
        <v>3514</v>
      </c>
      <c r="N82" s="119">
        <v>9700464</v>
      </c>
      <c r="O82" s="119"/>
      <c r="P82" s="76"/>
      <c r="Q82" s="76"/>
      <c r="R82" s="119" t="s">
        <v>2968</v>
      </c>
      <c r="S82" s="76"/>
      <c r="T82" s="76"/>
      <c r="U82" s="76"/>
      <c r="V82" s="76"/>
      <c r="W82" s="76"/>
      <c r="X82" s="121"/>
      <c r="Y82" s="76"/>
      <c r="AC82" s="639">
        <f t="shared" si="2"/>
        <v>10500.000000000002</v>
      </c>
      <c r="AD82" s="118">
        <f t="shared" si="3"/>
        <v>160500</v>
      </c>
    </row>
    <row r="83" spans="1:30" x14ac:dyDescent="0.35">
      <c r="A83" s="76"/>
      <c r="B83" s="76"/>
      <c r="C83" s="76"/>
      <c r="D83" s="76"/>
      <c r="E83" s="76"/>
      <c r="F83" s="76"/>
      <c r="G83" s="79" t="s">
        <v>3542</v>
      </c>
      <c r="H83" s="76"/>
      <c r="I83" s="118">
        <v>150000</v>
      </c>
      <c r="J83" s="76"/>
      <c r="K83" s="76" t="s">
        <v>1123</v>
      </c>
      <c r="L83" s="119"/>
      <c r="M83" s="119" t="s">
        <v>3516</v>
      </c>
      <c r="N83" s="119" t="s">
        <v>3543</v>
      </c>
      <c r="O83" s="119"/>
      <c r="P83" s="76"/>
      <c r="Q83" s="76" t="s">
        <v>1071</v>
      </c>
      <c r="R83" s="119" t="s">
        <v>3081</v>
      </c>
      <c r="S83" s="76"/>
      <c r="T83" s="76"/>
      <c r="U83" s="76"/>
      <c r="V83" s="76"/>
      <c r="W83" s="76"/>
      <c r="X83" s="121"/>
      <c r="Y83" s="76"/>
      <c r="AC83" s="639">
        <f t="shared" si="2"/>
        <v>10500.000000000002</v>
      </c>
      <c r="AD83" s="118">
        <f t="shared" si="3"/>
        <v>160500</v>
      </c>
    </row>
    <row r="84" spans="1:30" x14ac:dyDescent="0.35">
      <c r="A84" s="76"/>
      <c r="B84" s="76"/>
      <c r="C84" s="76"/>
      <c r="D84" s="76"/>
      <c r="E84" s="76"/>
      <c r="F84" s="76"/>
      <c r="G84" s="79" t="s">
        <v>3544</v>
      </c>
      <c r="H84" s="76"/>
      <c r="I84" s="118">
        <v>150000</v>
      </c>
      <c r="J84" s="76"/>
      <c r="K84" s="76" t="s">
        <v>1123</v>
      </c>
      <c r="L84" s="119"/>
      <c r="M84" s="119" t="s">
        <v>3519</v>
      </c>
      <c r="N84" s="119">
        <v>9700460</v>
      </c>
      <c r="O84" s="119"/>
      <c r="P84" s="76"/>
      <c r="Q84" s="76"/>
      <c r="R84" s="119" t="s">
        <v>2968</v>
      </c>
      <c r="S84" s="76"/>
      <c r="T84" s="76"/>
      <c r="U84" s="76"/>
      <c r="V84" s="76"/>
      <c r="W84" s="76"/>
      <c r="X84" s="121"/>
      <c r="Y84" s="76"/>
      <c r="AC84" s="639">
        <f t="shared" si="2"/>
        <v>10500.000000000002</v>
      </c>
      <c r="AD84" s="118">
        <f t="shared" si="3"/>
        <v>160500</v>
      </c>
    </row>
    <row r="85" spans="1:30" x14ac:dyDescent="0.35">
      <c r="A85" s="76"/>
      <c r="B85" s="76"/>
      <c r="C85" s="76"/>
      <c r="D85" s="76"/>
      <c r="E85" s="76"/>
      <c r="F85" s="76"/>
      <c r="G85" s="79" t="s">
        <v>3545</v>
      </c>
      <c r="H85" s="76"/>
      <c r="I85" s="118">
        <v>150000</v>
      </c>
      <c r="J85" s="76"/>
      <c r="K85" s="76" t="s">
        <v>1123</v>
      </c>
      <c r="L85" s="119"/>
      <c r="M85" s="119" t="s">
        <v>2964</v>
      </c>
      <c r="N85" s="119">
        <v>9702244</v>
      </c>
      <c r="O85" s="119"/>
      <c r="P85" s="76"/>
      <c r="Q85" s="76"/>
      <c r="R85" s="119"/>
      <c r="S85" s="76"/>
      <c r="T85" s="76"/>
      <c r="U85" s="76"/>
      <c r="V85" s="76"/>
      <c r="W85" s="76"/>
      <c r="X85" s="121"/>
      <c r="Y85" s="76"/>
      <c r="AC85" s="639">
        <f t="shared" si="2"/>
        <v>10500.000000000002</v>
      </c>
      <c r="AD85" s="118">
        <f t="shared" si="3"/>
        <v>160500</v>
      </c>
    </row>
    <row r="86" spans="1:30" x14ac:dyDescent="0.35">
      <c r="A86" s="76"/>
      <c r="B86" s="76"/>
      <c r="C86" s="76"/>
      <c r="D86" s="76"/>
      <c r="E86" s="76"/>
      <c r="F86" s="76"/>
      <c r="G86" s="79" t="s">
        <v>3546</v>
      </c>
      <c r="H86" s="76"/>
      <c r="I86" s="118">
        <v>150000</v>
      </c>
      <c r="J86" s="76"/>
      <c r="K86" s="76" t="s">
        <v>1123</v>
      </c>
      <c r="L86" s="119"/>
      <c r="M86" s="119" t="s">
        <v>3522</v>
      </c>
      <c r="N86" s="128" t="s">
        <v>3547</v>
      </c>
      <c r="O86" s="119"/>
      <c r="P86" s="76"/>
      <c r="Q86" s="76" t="s">
        <v>3503</v>
      </c>
      <c r="R86" s="119"/>
      <c r="S86" s="76"/>
      <c r="T86" s="76"/>
      <c r="U86" s="76"/>
      <c r="V86" s="76"/>
      <c r="W86" s="76"/>
      <c r="X86" s="121"/>
      <c r="Y86" s="76"/>
      <c r="AC86" s="639">
        <f t="shared" si="2"/>
        <v>10500.000000000002</v>
      </c>
      <c r="AD86" s="118">
        <f t="shared" si="3"/>
        <v>160500</v>
      </c>
    </row>
    <row r="87" spans="1:30" x14ac:dyDescent="0.35">
      <c r="A87" s="76"/>
      <c r="B87" s="76"/>
      <c r="C87" s="76"/>
      <c r="D87" s="76"/>
      <c r="E87" s="76"/>
      <c r="F87" s="76"/>
      <c r="G87" s="79" t="s">
        <v>3548</v>
      </c>
      <c r="H87" s="76"/>
      <c r="I87" s="118">
        <v>150000</v>
      </c>
      <c r="J87" s="76"/>
      <c r="K87" s="76" t="s">
        <v>1123</v>
      </c>
      <c r="L87" s="119"/>
      <c r="M87" s="119" t="s">
        <v>3505</v>
      </c>
      <c r="N87" s="128" t="s">
        <v>3549</v>
      </c>
      <c r="O87" s="119"/>
      <c r="P87" s="76"/>
      <c r="Q87" s="76"/>
      <c r="R87" s="119" t="s">
        <v>3507</v>
      </c>
      <c r="S87" s="76"/>
      <c r="T87" s="76"/>
      <c r="U87" s="76"/>
      <c r="V87" s="76"/>
      <c r="W87" s="76"/>
      <c r="X87" s="121"/>
      <c r="Y87" s="76"/>
      <c r="AC87" s="639">
        <f t="shared" si="2"/>
        <v>10500.000000000002</v>
      </c>
      <c r="AD87" s="118">
        <f t="shared" si="3"/>
        <v>160500</v>
      </c>
    </row>
    <row r="88" spans="1:30" x14ac:dyDescent="0.35">
      <c r="A88" s="76"/>
      <c r="B88" s="76"/>
      <c r="C88" s="76"/>
      <c r="D88" s="76"/>
      <c r="E88" s="76"/>
      <c r="F88" s="76"/>
      <c r="G88" s="79" t="s">
        <v>3550</v>
      </c>
      <c r="H88" s="76"/>
      <c r="I88" s="118">
        <v>150000</v>
      </c>
      <c r="J88" s="76"/>
      <c r="K88" s="76" t="s">
        <v>1123</v>
      </c>
      <c r="L88" s="119"/>
      <c r="M88" s="119" t="s">
        <v>2964</v>
      </c>
      <c r="N88" s="128">
        <v>9702242</v>
      </c>
      <c r="O88" s="119"/>
      <c r="P88" s="76"/>
      <c r="Q88" s="76"/>
      <c r="R88" s="119"/>
      <c r="S88" s="76"/>
      <c r="T88" s="76"/>
      <c r="U88" s="76"/>
      <c r="V88" s="76"/>
      <c r="W88" s="76"/>
      <c r="X88" s="121"/>
      <c r="Y88" s="76"/>
      <c r="AC88" s="639">
        <f t="shared" si="2"/>
        <v>10500.000000000002</v>
      </c>
      <c r="AD88" s="118">
        <f t="shared" si="3"/>
        <v>160500</v>
      </c>
    </row>
    <row r="89" spans="1:30" x14ac:dyDescent="0.35">
      <c r="A89" s="76"/>
      <c r="B89" s="76"/>
      <c r="C89" s="76"/>
      <c r="D89" s="76"/>
      <c r="E89" s="76"/>
      <c r="F89" s="76"/>
      <c r="G89" s="79" t="s">
        <v>3551</v>
      </c>
      <c r="H89" s="76"/>
      <c r="I89" s="118">
        <v>150000</v>
      </c>
      <c r="J89" s="76"/>
      <c r="K89" s="76" t="s">
        <v>1123</v>
      </c>
      <c r="L89" s="119"/>
      <c r="M89" s="119" t="s">
        <v>3501</v>
      </c>
      <c r="N89" s="119" t="s">
        <v>3552</v>
      </c>
      <c r="O89" s="119"/>
      <c r="P89" s="76"/>
      <c r="Q89" s="76" t="s">
        <v>3503</v>
      </c>
      <c r="R89" s="119"/>
      <c r="S89" s="76"/>
      <c r="T89" s="76"/>
      <c r="U89" s="76"/>
      <c r="V89" s="76"/>
      <c r="W89" s="76"/>
      <c r="X89" s="121"/>
      <c r="Y89" s="76"/>
      <c r="AC89" s="639">
        <f t="shared" si="2"/>
        <v>10500.000000000002</v>
      </c>
      <c r="AD89" s="118">
        <f t="shared" si="3"/>
        <v>160500</v>
      </c>
    </row>
    <row r="90" spans="1:30" x14ac:dyDescent="0.35">
      <c r="A90" s="76"/>
      <c r="B90" s="76"/>
      <c r="C90" s="76"/>
      <c r="D90" s="76"/>
      <c r="E90" s="76"/>
      <c r="F90" s="76"/>
      <c r="G90" s="79" t="s">
        <v>3553</v>
      </c>
      <c r="H90" s="76"/>
      <c r="I90" s="118">
        <v>150000</v>
      </c>
      <c r="J90" s="76"/>
      <c r="K90" s="76" t="s">
        <v>1123</v>
      </c>
      <c r="L90" s="119"/>
      <c r="M90" s="119" t="s">
        <v>3514</v>
      </c>
      <c r="N90" s="119">
        <v>9700463</v>
      </c>
      <c r="O90" s="119"/>
      <c r="P90" s="76"/>
      <c r="Q90" s="76"/>
      <c r="R90" s="75" t="s">
        <v>2968</v>
      </c>
      <c r="S90" s="76"/>
      <c r="T90" s="76"/>
      <c r="U90" s="76"/>
      <c r="V90" s="76"/>
      <c r="W90" s="76"/>
      <c r="X90" s="121"/>
      <c r="Y90" s="76"/>
      <c r="AC90" s="639">
        <f t="shared" si="2"/>
        <v>10500.000000000002</v>
      </c>
      <c r="AD90" s="118">
        <f t="shared" si="3"/>
        <v>160500</v>
      </c>
    </row>
    <row r="91" spans="1:30" x14ac:dyDescent="0.35">
      <c r="A91" s="76"/>
      <c r="B91" s="76"/>
      <c r="C91" s="76"/>
      <c r="D91" s="76"/>
      <c r="E91" s="76"/>
      <c r="F91" s="76"/>
      <c r="G91" s="79" t="s">
        <v>3554</v>
      </c>
      <c r="H91" s="76"/>
      <c r="I91" s="118">
        <v>150000</v>
      </c>
      <c r="J91" s="76"/>
      <c r="K91" s="76" t="s">
        <v>1062</v>
      </c>
      <c r="L91" s="130"/>
      <c r="M91" s="119" t="s">
        <v>1074</v>
      </c>
      <c r="N91" s="128">
        <v>2008113370</v>
      </c>
      <c r="O91" s="119"/>
      <c r="P91" s="76"/>
      <c r="Q91" s="76"/>
      <c r="R91" s="119" t="s">
        <v>1066</v>
      </c>
      <c r="S91" s="76"/>
      <c r="T91" s="76"/>
      <c r="U91" s="76"/>
      <c r="V91" s="76"/>
      <c r="W91" s="76"/>
      <c r="X91" s="121"/>
      <c r="Y91" s="76"/>
      <c r="AC91" s="639">
        <f t="shared" si="2"/>
        <v>10500.000000000002</v>
      </c>
      <c r="AD91" s="118">
        <f t="shared" si="3"/>
        <v>160500</v>
      </c>
    </row>
    <row r="92" spans="1:30" x14ac:dyDescent="0.35">
      <c r="A92" s="76"/>
      <c r="B92" s="76"/>
      <c r="C92" s="76"/>
      <c r="D92" s="76"/>
      <c r="E92" s="76"/>
      <c r="F92" s="76"/>
      <c r="G92" s="79" t="s">
        <v>3555</v>
      </c>
      <c r="H92" s="76"/>
      <c r="I92" s="118">
        <v>150000</v>
      </c>
      <c r="J92" s="76"/>
      <c r="K92" s="76" t="s">
        <v>1062</v>
      </c>
      <c r="L92" s="130"/>
      <c r="M92" s="119" t="s">
        <v>3267</v>
      </c>
      <c r="N92" s="119">
        <v>2008115214</v>
      </c>
      <c r="O92" s="119"/>
      <c r="P92" s="76"/>
      <c r="Q92" s="76"/>
      <c r="R92" s="119" t="s">
        <v>1066</v>
      </c>
      <c r="S92" s="76"/>
      <c r="T92" s="76"/>
      <c r="U92" s="76"/>
      <c r="V92" s="76"/>
      <c r="W92" s="76"/>
      <c r="X92" s="121"/>
      <c r="Y92" s="76"/>
      <c r="AC92" s="639">
        <f t="shared" si="2"/>
        <v>10500.000000000002</v>
      </c>
      <c r="AD92" s="118">
        <f t="shared" si="3"/>
        <v>160500</v>
      </c>
    </row>
    <row r="93" spans="1:30" x14ac:dyDescent="0.35">
      <c r="A93" s="76"/>
      <c r="B93" s="76"/>
      <c r="C93" s="76"/>
      <c r="D93" s="76"/>
      <c r="E93" s="76"/>
      <c r="F93" s="76"/>
      <c r="G93" s="79" t="s">
        <v>3556</v>
      </c>
      <c r="H93" s="76"/>
      <c r="I93" s="118">
        <v>150000</v>
      </c>
      <c r="J93" s="76"/>
      <c r="K93" s="76" t="s">
        <v>3269</v>
      </c>
      <c r="L93" s="130"/>
      <c r="M93" s="119" t="s">
        <v>3270</v>
      </c>
      <c r="N93" s="119" t="s">
        <v>3557</v>
      </c>
      <c r="O93" s="119"/>
      <c r="P93" s="76"/>
      <c r="Q93" s="76" t="s">
        <v>1065</v>
      </c>
      <c r="R93" s="119" t="s">
        <v>3283</v>
      </c>
      <c r="S93" s="76"/>
      <c r="T93" s="76"/>
      <c r="U93" s="76"/>
      <c r="V93" s="76"/>
      <c r="W93" s="76"/>
      <c r="X93" s="121"/>
      <c r="Y93" s="76"/>
      <c r="AC93" s="639">
        <f t="shared" si="2"/>
        <v>10500.000000000002</v>
      </c>
      <c r="AD93" s="118">
        <f t="shared" si="3"/>
        <v>160500</v>
      </c>
    </row>
    <row r="94" spans="1:30" x14ac:dyDescent="0.35">
      <c r="A94" s="76"/>
      <c r="B94" s="76"/>
      <c r="C94" s="76"/>
      <c r="D94" s="76"/>
      <c r="E94" s="76"/>
      <c r="F94" s="76"/>
      <c r="G94" s="79" t="s">
        <v>3558</v>
      </c>
      <c r="H94" s="76"/>
      <c r="I94" s="118">
        <v>150000</v>
      </c>
      <c r="J94" s="76"/>
      <c r="K94" s="76" t="s">
        <v>3274</v>
      </c>
      <c r="L94" s="130"/>
      <c r="M94" s="119" t="s">
        <v>1151</v>
      </c>
      <c r="N94" s="128" t="s">
        <v>3559</v>
      </c>
      <c r="O94" s="119"/>
      <c r="P94" s="76"/>
      <c r="Q94" s="76"/>
      <c r="R94" s="119" t="s">
        <v>1066</v>
      </c>
      <c r="S94" s="76"/>
      <c r="T94" s="76"/>
      <c r="U94" s="76"/>
      <c r="V94" s="76"/>
      <c r="W94" s="76"/>
      <c r="X94" s="121"/>
      <c r="Y94" s="76"/>
      <c r="AC94" s="639">
        <f t="shared" si="2"/>
        <v>10500.000000000002</v>
      </c>
      <c r="AD94" s="118">
        <f t="shared" si="3"/>
        <v>160500</v>
      </c>
    </row>
    <row r="95" spans="1:30" x14ac:dyDescent="0.35">
      <c r="A95" s="76"/>
      <c r="B95" s="76"/>
      <c r="C95" s="76"/>
      <c r="D95" s="76"/>
      <c r="E95" s="76"/>
      <c r="F95" s="76"/>
      <c r="G95" s="79" t="s">
        <v>3560</v>
      </c>
      <c r="H95" s="76"/>
      <c r="I95" s="118">
        <v>150000</v>
      </c>
      <c r="J95" s="76"/>
      <c r="K95" s="76" t="s">
        <v>1062</v>
      </c>
      <c r="L95" s="130"/>
      <c r="M95" s="119" t="s">
        <v>1074</v>
      </c>
      <c r="N95" s="128">
        <v>2008276498</v>
      </c>
      <c r="O95" s="119"/>
      <c r="P95" s="76"/>
      <c r="Q95" s="76"/>
      <c r="R95" s="119" t="s">
        <v>1066</v>
      </c>
      <c r="S95" s="76"/>
      <c r="T95" s="76"/>
      <c r="U95" s="76"/>
      <c r="V95" s="76"/>
      <c r="W95" s="76"/>
      <c r="X95" s="121"/>
      <c r="Y95" s="76"/>
      <c r="AC95" s="639">
        <f t="shared" si="2"/>
        <v>10500.000000000002</v>
      </c>
      <c r="AD95" s="118">
        <f t="shared" si="3"/>
        <v>160500</v>
      </c>
    </row>
    <row r="96" spans="1:30" x14ac:dyDescent="0.35">
      <c r="A96" s="76"/>
      <c r="B96" s="76"/>
      <c r="C96" s="76"/>
      <c r="D96" s="76"/>
      <c r="E96" s="76"/>
      <c r="F96" s="76"/>
      <c r="G96" s="79" t="s">
        <v>3561</v>
      </c>
      <c r="H96" s="76"/>
      <c r="I96" s="118">
        <v>150000</v>
      </c>
      <c r="J96" s="76"/>
      <c r="K96" s="76" t="s">
        <v>1062</v>
      </c>
      <c r="L96" s="130"/>
      <c r="M96" s="119" t="s">
        <v>3267</v>
      </c>
      <c r="N96" s="119">
        <v>2009229238</v>
      </c>
      <c r="O96" s="119"/>
      <c r="P96" s="76"/>
      <c r="Q96" s="76"/>
      <c r="R96" s="119" t="s">
        <v>1066</v>
      </c>
      <c r="S96" s="76"/>
      <c r="T96" s="76"/>
      <c r="U96" s="76"/>
      <c r="V96" s="76"/>
      <c r="W96" s="76"/>
      <c r="X96" s="121"/>
      <c r="Y96" s="76"/>
      <c r="AC96" s="639">
        <f t="shared" si="2"/>
        <v>10500.000000000002</v>
      </c>
      <c r="AD96" s="118">
        <f t="shared" si="3"/>
        <v>160500</v>
      </c>
    </row>
    <row r="97" spans="1:30" x14ac:dyDescent="0.35">
      <c r="A97" s="76"/>
      <c r="B97" s="76"/>
      <c r="C97" s="76"/>
      <c r="D97" s="76"/>
      <c r="E97" s="76"/>
      <c r="F97" s="76"/>
      <c r="G97" s="79" t="s">
        <v>3562</v>
      </c>
      <c r="H97" s="76"/>
      <c r="I97" s="118">
        <v>150000</v>
      </c>
      <c r="J97" s="76"/>
      <c r="K97" s="76" t="s">
        <v>1062</v>
      </c>
      <c r="L97" s="130"/>
      <c r="M97" s="119" t="s">
        <v>1074</v>
      </c>
      <c r="N97" s="128">
        <v>2008276501</v>
      </c>
      <c r="O97" s="119"/>
      <c r="P97" s="76"/>
      <c r="Q97" s="76"/>
      <c r="R97" s="119" t="s">
        <v>1066</v>
      </c>
      <c r="S97" s="76"/>
      <c r="T97" s="76"/>
      <c r="U97" s="76"/>
      <c r="V97" s="76"/>
      <c r="W97" s="76"/>
      <c r="X97" s="121"/>
      <c r="Y97" s="76"/>
      <c r="AC97" s="639">
        <f t="shared" si="2"/>
        <v>10500.000000000002</v>
      </c>
      <c r="AD97" s="118">
        <f t="shared" si="3"/>
        <v>160500</v>
      </c>
    </row>
    <row r="98" spans="1:30" x14ac:dyDescent="0.35">
      <c r="A98" s="76"/>
      <c r="B98" s="76"/>
      <c r="C98" s="76"/>
      <c r="D98" s="76"/>
      <c r="E98" s="76"/>
      <c r="F98" s="76"/>
      <c r="G98" s="79" t="s">
        <v>3563</v>
      </c>
      <c r="H98" s="76"/>
      <c r="I98" s="118">
        <v>150000</v>
      </c>
      <c r="J98" s="76"/>
      <c r="K98" s="76" t="s">
        <v>1062</v>
      </c>
      <c r="L98" s="130"/>
      <c r="M98" s="119" t="s">
        <v>3267</v>
      </c>
      <c r="N98" s="119">
        <v>2009229237</v>
      </c>
      <c r="O98" s="119"/>
      <c r="P98" s="76"/>
      <c r="Q98" s="76"/>
      <c r="R98" s="119" t="s">
        <v>1066</v>
      </c>
      <c r="S98" s="76"/>
      <c r="T98" s="76"/>
      <c r="U98" s="76"/>
      <c r="V98" s="76"/>
      <c r="W98" s="76"/>
      <c r="X98" s="121"/>
      <c r="Y98" s="76"/>
      <c r="AC98" s="639">
        <f t="shared" si="2"/>
        <v>10500.000000000002</v>
      </c>
      <c r="AD98" s="118">
        <f t="shared" si="3"/>
        <v>160500</v>
      </c>
    </row>
    <row r="99" spans="1:30" x14ac:dyDescent="0.35">
      <c r="A99" s="76"/>
      <c r="B99" s="76"/>
      <c r="C99" s="76"/>
      <c r="D99" s="76"/>
      <c r="E99" s="76"/>
      <c r="F99" s="76"/>
      <c r="G99" s="79" t="s">
        <v>3564</v>
      </c>
      <c r="H99" s="76"/>
      <c r="I99" s="118">
        <v>150000</v>
      </c>
      <c r="J99" s="76"/>
      <c r="K99" s="76"/>
      <c r="L99" s="130"/>
      <c r="M99" s="119"/>
      <c r="N99" s="128"/>
      <c r="O99" s="119"/>
      <c r="P99" s="76"/>
      <c r="Q99" s="76"/>
      <c r="R99" s="119"/>
      <c r="S99" s="76"/>
      <c r="T99" s="76"/>
      <c r="U99" s="76"/>
      <c r="V99" s="76"/>
      <c r="W99" s="76"/>
      <c r="X99" s="121"/>
      <c r="Y99" s="76"/>
      <c r="AC99" s="639">
        <f t="shared" si="2"/>
        <v>10500.000000000002</v>
      </c>
      <c r="AD99" s="118">
        <f t="shared" si="3"/>
        <v>160500</v>
      </c>
    </row>
    <row r="100" spans="1:30" x14ac:dyDescent="0.35">
      <c r="A100" s="76"/>
      <c r="B100" s="76"/>
      <c r="C100" s="76"/>
      <c r="D100" s="76"/>
      <c r="E100" s="76"/>
      <c r="F100" s="76"/>
      <c r="G100" s="79" t="s">
        <v>3565</v>
      </c>
      <c r="H100" s="76"/>
      <c r="I100" s="118">
        <v>150000</v>
      </c>
      <c r="J100" s="76"/>
      <c r="K100" s="76" t="s">
        <v>1671</v>
      </c>
      <c r="L100" s="130"/>
      <c r="M100" s="119" t="s">
        <v>3566</v>
      </c>
      <c r="N100" s="128"/>
      <c r="O100" s="119"/>
      <c r="P100" s="76"/>
      <c r="Q100" s="76" t="s">
        <v>3033</v>
      </c>
      <c r="R100" s="119" t="s">
        <v>3567</v>
      </c>
      <c r="S100" s="76"/>
      <c r="T100" s="76"/>
      <c r="U100" s="76"/>
      <c r="V100" s="76"/>
      <c r="W100" s="76"/>
      <c r="X100" s="121"/>
      <c r="Y100" s="76"/>
      <c r="AC100" s="639">
        <f t="shared" si="2"/>
        <v>10500.000000000002</v>
      </c>
      <c r="AD100" s="118">
        <f t="shared" si="3"/>
        <v>160500</v>
      </c>
    </row>
    <row r="101" spans="1:30" x14ac:dyDescent="0.35">
      <c r="A101" s="76"/>
      <c r="B101" s="76"/>
      <c r="C101" s="76"/>
      <c r="D101" s="76"/>
      <c r="E101" s="76"/>
      <c r="F101" s="76"/>
      <c r="G101" s="79" t="s">
        <v>3568</v>
      </c>
      <c r="H101" s="76"/>
      <c r="I101" s="118">
        <v>150000</v>
      </c>
      <c r="J101" s="76"/>
      <c r="K101" s="76" t="s">
        <v>1098</v>
      </c>
      <c r="L101" s="130"/>
      <c r="M101" s="119" t="s">
        <v>3569</v>
      </c>
      <c r="N101" s="119">
        <v>1000389</v>
      </c>
      <c r="O101" s="119"/>
      <c r="P101" s="76"/>
      <c r="Q101" s="76"/>
      <c r="R101" s="119" t="s">
        <v>1066</v>
      </c>
      <c r="S101" s="76"/>
      <c r="T101" s="76"/>
      <c r="U101" s="76"/>
      <c r="V101" s="76"/>
      <c r="W101" s="76"/>
      <c r="X101" s="121"/>
      <c r="Y101" s="76"/>
      <c r="AC101" s="639">
        <f t="shared" si="2"/>
        <v>10500.000000000002</v>
      </c>
      <c r="AD101" s="118">
        <f t="shared" si="3"/>
        <v>160500</v>
      </c>
    </row>
    <row r="102" spans="1:30" x14ac:dyDescent="0.35">
      <c r="A102" s="76"/>
      <c r="B102" s="76"/>
      <c r="C102" s="76"/>
      <c r="D102" s="76"/>
      <c r="E102" s="76"/>
      <c r="F102" s="76"/>
      <c r="G102" s="79" t="s">
        <v>3570</v>
      </c>
      <c r="H102" s="76"/>
      <c r="I102" s="118">
        <v>150000</v>
      </c>
      <c r="J102" s="76"/>
      <c r="K102" s="76" t="s">
        <v>1671</v>
      </c>
      <c r="L102" s="130"/>
      <c r="M102" s="119" t="s">
        <v>3566</v>
      </c>
      <c r="N102" s="128" t="s">
        <v>3571</v>
      </c>
      <c r="O102" s="119"/>
      <c r="P102" s="76"/>
      <c r="Q102" s="76" t="s">
        <v>3033</v>
      </c>
      <c r="R102" s="119" t="s">
        <v>3567</v>
      </c>
      <c r="S102" s="76"/>
      <c r="T102" s="76"/>
      <c r="U102" s="76"/>
      <c r="V102" s="76"/>
      <c r="W102" s="76"/>
      <c r="X102" s="121"/>
      <c r="Y102" s="76"/>
      <c r="AC102" s="639">
        <f t="shared" si="2"/>
        <v>10500.000000000002</v>
      </c>
      <c r="AD102" s="118">
        <f t="shared" si="3"/>
        <v>160500</v>
      </c>
    </row>
    <row r="103" spans="1:30" x14ac:dyDescent="0.35">
      <c r="A103" s="76"/>
      <c r="B103" s="76"/>
      <c r="C103" s="76"/>
      <c r="D103" s="76"/>
      <c r="E103" s="76"/>
      <c r="F103" s="76"/>
      <c r="G103" s="79" t="s">
        <v>3572</v>
      </c>
      <c r="H103" s="76"/>
      <c r="I103" s="118">
        <v>150000</v>
      </c>
      <c r="J103" s="76"/>
      <c r="K103" s="76" t="s">
        <v>1098</v>
      </c>
      <c r="L103" s="130"/>
      <c r="M103" s="119" t="s">
        <v>3569</v>
      </c>
      <c r="N103" s="119">
        <v>1000795</v>
      </c>
      <c r="O103" s="119"/>
      <c r="P103" s="76"/>
      <c r="Q103" s="76"/>
      <c r="R103" s="119" t="s">
        <v>1066</v>
      </c>
      <c r="S103" s="76"/>
      <c r="T103" s="76"/>
      <c r="U103" s="76"/>
      <c r="V103" s="76"/>
      <c r="W103" s="76"/>
      <c r="X103" s="121"/>
      <c r="Y103" s="76"/>
      <c r="AC103" s="639">
        <f t="shared" si="2"/>
        <v>10500.000000000002</v>
      </c>
      <c r="AD103" s="118">
        <f t="shared" si="3"/>
        <v>160500</v>
      </c>
    </row>
    <row r="104" spans="1:30" x14ac:dyDescent="0.35">
      <c r="A104" s="76"/>
      <c r="B104" s="76"/>
      <c r="C104" s="76"/>
      <c r="D104" s="76"/>
      <c r="E104" s="76"/>
      <c r="F104" s="76"/>
      <c r="G104" s="79" t="s">
        <v>3573</v>
      </c>
      <c r="H104" s="76"/>
      <c r="I104" s="118">
        <v>150000</v>
      </c>
      <c r="J104" s="76"/>
      <c r="K104" s="76" t="s">
        <v>1098</v>
      </c>
      <c r="L104" s="130"/>
      <c r="M104" s="119" t="s">
        <v>1349</v>
      </c>
      <c r="N104" s="128" t="s">
        <v>3574</v>
      </c>
      <c r="O104" s="119"/>
      <c r="P104" s="76"/>
      <c r="Q104" s="76"/>
      <c r="R104" s="119" t="s">
        <v>2968</v>
      </c>
      <c r="S104" s="76"/>
      <c r="T104" s="76"/>
      <c r="U104" s="76"/>
      <c r="V104" s="76"/>
      <c r="W104" s="76"/>
      <c r="X104" s="121"/>
      <c r="Y104" s="76"/>
      <c r="AC104" s="639">
        <f t="shared" si="2"/>
        <v>10500.000000000002</v>
      </c>
      <c r="AD104" s="118">
        <f t="shared" si="3"/>
        <v>160500</v>
      </c>
    </row>
    <row r="105" spans="1:30" x14ac:dyDescent="0.35">
      <c r="A105" s="76"/>
      <c r="B105" s="76"/>
      <c r="C105" s="76"/>
      <c r="D105" s="76"/>
      <c r="E105" s="76"/>
      <c r="F105" s="76"/>
      <c r="G105" s="79" t="s">
        <v>3575</v>
      </c>
      <c r="H105" s="76"/>
      <c r="I105" s="118">
        <v>150000</v>
      </c>
      <c r="J105" s="76"/>
      <c r="K105" s="76" t="s">
        <v>1098</v>
      </c>
      <c r="L105" s="130"/>
      <c r="M105" s="119" t="s">
        <v>1349</v>
      </c>
      <c r="N105" s="119" t="s">
        <v>3576</v>
      </c>
      <c r="O105" s="119"/>
      <c r="P105" s="76"/>
      <c r="Q105" s="76"/>
      <c r="R105" s="119" t="s">
        <v>2968</v>
      </c>
      <c r="S105" s="76"/>
      <c r="T105" s="76"/>
      <c r="U105" s="76"/>
      <c r="V105" s="76"/>
      <c r="W105" s="76"/>
      <c r="X105" s="121"/>
      <c r="Y105" s="76"/>
      <c r="AC105" s="639">
        <f t="shared" si="2"/>
        <v>10500.000000000002</v>
      </c>
      <c r="AD105" s="118">
        <f t="shared" si="3"/>
        <v>160500</v>
      </c>
    </row>
    <row r="106" spans="1:30" x14ac:dyDescent="0.35">
      <c r="A106" s="76"/>
      <c r="B106" s="76"/>
      <c r="C106" s="76"/>
      <c r="D106" s="76"/>
      <c r="E106" s="76"/>
      <c r="F106" s="76"/>
      <c r="G106" s="79" t="s">
        <v>3577</v>
      </c>
      <c r="H106" s="76"/>
      <c r="I106" s="118">
        <v>150000</v>
      </c>
      <c r="J106" s="76"/>
      <c r="K106" s="76" t="s">
        <v>1671</v>
      </c>
      <c r="L106" s="130"/>
      <c r="M106" s="119" t="s">
        <v>3566</v>
      </c>
      <c r="N106" s="128" t="s">
        <v>3578</v>
      </c>
      <c r="O106" s="119"/>
      <c r="P106" s="76"/>
      <c r="Q106" s="76" t="s">
        <v>3033</v>
      </c>
      <c r="R106" s="119" t="s">
        <v>3567</v>
      </c>
      <c r="S106" s="76"/>
      <c r="T106" s="76"/>
      <c r="U106" s="76"/>
      <c r="V106" s="76"/>
      <c r="W106" s="76"/>
      <c r="X106" s="121"/>
      <c r="Y106" s="76"/>
      <c r="AC106" s="639">
        <f t="shared" si="2"/>
        <v>10500.000000000002</v>
      </c>
      <c r="AD106" s="118">
        <f t="shared" si="3"/>
        <v>160500</v>
      </c>
    </row>
    <row r="107" spans="1:30" x14ac:dyDescent="0.35">
      <c r="A107" s="76"/>
      <c r="B107" s="76"/>
      <c r="C107" s="76"/>
      <c r="D107" s="76"/>
      <c r="E107" s="76"/>
      <c r="F107" s="76"/>
      <c r="G107" s="79" t="s">
        <v>3579</v>
      </c>
      <c r="H107" s="76"/>
      <c r="I107" s="118">
        <v>150000</v>
      </c>
      <c r="J107" s="76"/>
      <c r="K107" s="76" t="s">
        <v>1098</v>
      </c>
      <c r="L107" s="130"/>
      <c r="M107" s="119" t="s">
        <v>3569</v>
      </c>
      <c r="N107" s="119">
        <v>1000797</v>
      </c>
      <c r="O107" s="119"/>
      <c r="P107" s="76"/>
      <c r="Q107" s="76"/>
      <c r="R107" s="119" t="s">
        <v>1066</v>
      </c>
      <c r="S107" s="76"/>
      <c r="T107" s="76"/>
      <c r="U107" s="76"/>
      <c r="V107" s="76"/>
      <c r="W107" s="76"/>
      <c r="X107" s="121"/>
      <c r="Y107" s="76"/>
      <c r="AC107" s="639">
        <f t="shared" si="2"/>
        <v>10500.000000000002</v>
      </c>
      <c r="AD107" s="118">
        <f t="shared" si="3"/>
        <v>160500</v>
      </c>
    </row>
    <row r="108" spans="1:30" x14ac:dyDescent="0.35">
      <c r="A108" s="76"/>
      <c r="B108" s="76"/>
      <c r="C108" s="76"/>
      <c r="D108" s="76"/>
      <c r="E108" s="76"/>
      <c r="F108" s="76"/>
      <c r="G108" s="79" t="s">
        <v>3580</v>
      </c>
      <c r="H108" s="76"/>
      <c r="I108" s="118">
        <v>150000</v>
      </c>
      <c r="J108" s="76"/>
      <c r="K108" s="76" t="s">
        <v>1098</v>
      </c>
      <c r="L108" s="130"/>
      <c r="M108" s="119" t="s">
        <v>1349</v>
      </c>
      <c r="N108" s="128">
        <v>9402624</v>
      </c>
      <c r="O108" s="119"/>
      <c r="P108" s="76"/>
      <c r="Q108" s="76"/>
      <c r="R108" s="119" t="s">
        <v>2968</v>
      </c>
      <c r="S108" s="76"/>
      <c r="T108" s="76"/>
      <c r="U108" s="76"/>
      <c r="V108" s="76"/>
      <c r="W108" s="76"/>
      <c r="X108" s="121"/>
      <c r="Y108" s="76"/>
      <c r="AC108" s="639">
        <f t="shared" si="2"/>
        <v>10500.000000000002</v>
      </c>
      <c r="AD108" s="118">
        <f t="shared" si="3"/>
        <v>160500</v>
      </c>
    </row>
    <row r="109" spans="1:30" x14ac:dyDescent="0.35">
      <c r="A109" s="76"/>
      <c r="B109" s="76"/>
      <c r="C109" s="76"/>
      <c r="D109" s="76"/>
      <c r="E109" s="76"/>
      <c r="F109" s="76"/>
      <c r="G109" s="79" t="s">
        <v>3581</v>
      </c>
      <c r="H109" s="76"/>
      <c r="I109" s="118">
        <v>150000</v>
      </c>
      <c r="J109" s="76"/>
      <c r="K109" s="76" t="s">
        <v>1098</v>
      </c>
      <c r="L109" s="130"/>
      <c r="M109" s="119" t="s">
        <v>3569</v>
      </c>
      <c r="N109" s="119">
        <v>1000796</v>
      </c>
      <c r="O109" s="119"/>
      <c r="P109" s="76"/>
      <c r="Q109" s="76"/>
      <c r="R109" s="119" t="s">
        <v>1066</v>
      </c>
      <c r="S109" s="76"/>
      <c r="T109" s="76"/>
      <c r="U109" s="76"/>
      <c r="V109" s="76"/>
      <c r="W109" s="76"/>
      <c r="X109" s="121"/>
      <c r="Y109" s="76"/>
      <c r="AC109" s="639">
        <f t="shared" si="2"/>
        <v>10500.000000000002</v>
      </c>
      <c r="AD109" s="118">
        <f t="shared" si="3"/>
        <v>160500</v>
      </c>
    </row>
    <row r="110" spans="1:30" x14ac:dyDescent="0.35">
      <c r="A110" s="76"/>
      <c r="B110" s="76"/>
      <c r="C110" s="76"/>
      <c r="D110" s="76"/>
      <c r="E110" s="76"/>
      <c r="F110" s="76"/>
      <c r="G110" s="79" t="s">
        <v>3582</v>
      </c>
      <c r="H110" s="76"/>
      <c r="I110" s="118">
        <v>150000</v>
      </c>
      <c r="J110" s="76"/>
      <c r="K110" s="76" t="s">
        <v>1671</v>
      </c>
      <c r="L110" s="130"/>
      <c r="M110" s="119" t="s">
        <v>3566</v>
      </c>
      <c r="N110" s="128" t="s">
        <v>3583</v>
      </c>
      <c r="O110" s="119"/>
      <c r="P110" s="76"/>
      <c r="Q110" s="76" t="s">
        <v>3033</v>
      </c>
      <c r="R110" s="119" t="s">
        <v>3567</v>
      </c>
      <c r="S110" s="76"/>
      <c r="T110" s="76"/>
      <c r="U110" s="76"/>
      <c r="V110" s="76"/>
      <c r="W110" s="76"/>
      <c r="X110" s="121"/>
      <c r="Y110" s="76"/>
      <c r="AC110" s="639">
        <f t="shared" si="2"/>
        <v>10500.000000000002</v>
      </c>
      <c r="AD110" s="118">
        <f t="shared" si="3"/>
        <v>160500</v>
      </c>
    </row>
    <row r="111" spans="1:30" x14ac:dyDescent="0.35">
      <c r="A111" s="76"/>
      <c r="B111" s="76"/>
      <c r="C111" s="76"/>
      <c r="D111" s="76"/>
      <c r="E111" s="76"/>
      <c r="F111" s="76"/>
      <c r="G111" s="79" t="s">
        <v>3584</v>
      </c>
      <c r="H111" s="76"/>
      <c r="I111" s="118">
        <v>150000</v>
      </c>
      <c r="J111" s="76"/>
      <c r="K111" s="76" t="s">
        <v>1098</v>
      </c>
      <c r="L111" s="130"/>
      <c r="M111" s="119" t="s">
        <v>3569</v>
      </c>
      <c r="N111" s="119" t="s">
        <v>3585</v>
      </c>
      <c r="O111" s="119"/>
      <c r="P111" s="76"/>
      <c r="Q111" s="76"/>
      <c r="R111" s="119" t="s">
        <v>1066</v>
      </c>
      <c r="S111" s="76"/>
      <c r="T111" s="76"/>
      <c r="U111" s="76"/>
      <c r="V111" s="76"/>
      <c r="W111" s="76"/>
      <c r="X111" s="121"/>
      <c r="Y111" s="76"/>
      <c r="AC111" s="639">
        <f t="shared" si="2"/>
        <v>10500.000000000002</v>
      </c>
      <c r="AD111" s="118">
        <f t="shared" si="3"/>
        <v>160500</v>
      </c>
    </row>
    <row r="112" spans="1:30" x14ac:dyDescent="0.35">
      <c r="A112" s="76"/>
      <c r="B112" s="76"/>
      <c r="C112" s="76"/>
      <c r="D112" s="76"/>
      <c r="E112" s="76"/>
      <c r="F112" s="76"/>
      <c r="G112" s="79" t="s">
        <v>3586</v>
      </c>
      <c r="H112" s="76"/>
      <c r="I112" s="118">
        <v>150000</v>
      </c>
      <c r="J112" s="76"/>
      <c r="K112" s="76" t="s">
        <v>1671</v>
      </c>
      <c r="L112" s="130"/>
      <c r="M112" s="119" t="s">
        <v>3566</v>
      </c>
      <c r="N112" s="128" t="s">
        <v>3587</v>
      </c>
      <c r="O112" s="119"/>
      <c r="P112" s="76"/>
      <c r="Q112" s="76" t="s">
        <v>3033</v>
      </c>
      <c r="R112" s="119" t="s">
        <v>3567</v>
      </c>
      <c r="S112" s="76"/>
      <c r="T112" s="76"/>
      <c r="U112" s="76"/>
      <c r="V112" s="76"/>
      <c r="W112" s="76"/>
      <c r="X112" s="121"/>
      <c r="Y112" s="76"/>
      <c r="AC112" s="639">
        <f t="shared" si="2"/>
        <v>10500.000000000002</v>
      </c>
      <c r="AD112" s="118">
        <f t="shared" si="3"/>
        <v>160500</v>
      </c>
    </row>
    <row r="113" spans="1:30" x14ac:dyDescent="0.35">
      <c r="A113" s="76"/>
      <c r="B113" s="76"/>
      <c r="C113" s="76"/>
      <c r="D113" s="76"/>
      <c r="E113" s="76"/>
      <c r="F113" s="76"/>
      <c r="G113" s="79" t="s">
        <v>3588</v>
      </c>
      <c r="H113" s="76"/>
      <c r="I113" s="118">
        <v>150000</v>
      </c>
      <c r="J113" s="76"/>
      <c r="K113" s="76" t="s">
        <v>1671</v>
      </c>
      <c r="L113" s="130"/>
      <c r="M113" s="119" t="s">
        <v>3566</v>
      </c>
      <c r="N113" s="128" t="s">
        <v>3589</v>
      </c>
      <c r="O113" s="119"/>
      <c r="P113" s="76"/>
      <c r="Q113" s="76" t="s">
        <v>3033</v>
      </c>
      <c r="R113" s="119" t="s">
        <v>3567</v>
      </c>
      <c r="S113" s="76"/>
      <c r="T113" s="76"/>
      <c r="U113" s="76"/>
      <c r="V113" s="76"/>
      <c r="W113" s="76"/>
      <c r="X113" s="121"/>
      <c r="Y113" s="76"/>
      <c r="AC113" s="639">
        <f t="shared" si="2"/>
        <v>10500.000000000002</v>
      </c>
      <c r="AD113" s="118">
        <f t="shared" si="3"/>
        <v>160500</v>
      </c>
    </row>
    <row r="114" spans="1:30" x14ac:dyDescent="0.35">
      <c r="A114" s="76"/>
      <c r="B114" s="76"/>
      <c r="C114" s="76"/>
      <c r="D114" s="76"/>
      <c r="E114" s="76"/>
      <c r="F114" s="76"/>
      <c r="G114" s="79" t="s">
        <v>3590</v>
      </c>
      <c r="H114" s="76"/>
      <c r="I114" s="118">
        <v>150000</v>
      </c>
      <c r="J114" s="76"/>
      <c r="K114" s="76" t="s">
        <v>3591</v>
      </c>
      <c r="L114" s="130"/>
      <c r="M114" s="119" t="s">
        <v>3592</v>
      </c>
      <c r="N114" s="128">
        <v>9102836</v>
      </c>
      <c r="O114" s="119"/>
      <c r="P114" s="76"/>
      <c r="Q114" s="76" t="s">
        <v>3593</v>
      </c>
      <c r="R114" s="119"/>
      <c r="S114" s="76"/>
      <c r="T114" s="76"/>
      <c r="U114" s="76"/>
      <c r="V114" s="76"/>
      <c r="W114" s="76"/>
      <c r="X114" s="121"/>
      <c r="Y114" s="76"/>
      <c r="AC114" s="639">
        <f t="shared" si="2"/>
        <v>10500.000000000002</v>
      </c>
      <c r="AD114" s="118">
        <f t="shared" si="3"/>
        <v>160500</v>
      </c>
    </row>
    <row r="115" spans="1:30" x14ac:dyDescent="0.35">
      <c r="A115" s="76"/>
      <c r="B115" s="76"/>
      <c r="C115" s="76"/>
      <c r="D115" s="76"/>
      <c r="E115" s="76"/>
      <c r="F115" s="76"/>
      <c r="G115" s="79" t="s">
        <v>3594</v>
      </c>
      <c r="H115" s="76"/>
      <c r="I115" s="118">
        <v>150000</v>
      </c>
      <c r="J115" s="76"/>
      <c r="K115" s="76" t="s">
        <v>1671</v>
      </c>
      <c r="L115" s="130"/>
      <c r="M115" s="119" t="s">
        <v>3566</v>
      </c>
      <c r="N115" s="128" t="s">
        <v>3595</v>
      </c>
      <c r="O115" s="119"/>
      <c r="P115" s="76"/>
      <c r="Q115" s="76" t="s">
        <v>3033</v>
      </c>
      <c r="R115" s="119" t="s">
        <v>3567</v>
      </c>
      <c r="S115" s="76"/>
      <c r="T115" s="76"/>
      <c r="U115" s="76"/>
      <c r="V115" s="76"/>
      <c r="W115" s="76"/>
      <c r="X115" s="121"/>
      <c r="Y115" s="76"/>
      <c r="AC115" s="639">
        <f t="shared" si="2"/>
        <v>10500.000000000002</v>
      </c>
      <c r="AD115" s="118">
        <f t="shared" si="3"/>
        <v>160500</v>
      </c>
    </row>
    <row r="116" spans="1:30" x14ac:dyDescent="0.35">
      <c r="A116" s="76"/>
      <c r="B116" s="76"/>
      <c r="C116" s="76"/>
      <c r="D116" s="76"/>
      <c r="E116" s="76"/>
      <c r="F116" s="76"/>
      <c r="G116" s="79" t="s">
        <v>3596</v>
      </c>
      <c r="H116" s="76"/>
      <c r="I116" s="118">
        <v>150000</v>
      </c>
      <c r="J116" s="76"/>
      <c r="K116" s="76" t="s">
        <v>1123</v>
      </c>
      <c r="L116" s="130"/>
      <c r="M116" s="119" t="s">
        <v>3569</v>
      </c>
      <c r="N116" s="119">
        <v>9600417</v>
      </c>
      <c r="O116" s="119"/>
      <c r="P116" s="76"/>
      <c r="Q116" s="76"/>
      <c r="R116" s="119" t="s">
        <v>2968</v>
      </c>
      <c r="S116" s="76"/>
      <c r="T116" s="76"/>
      <c r="U116" s="76"/>
      <c r="V116" s="76"/>
      <c r="W116" s="76"/>
      <c r="X116" s="121"/>
      <c r="Y116" s="76"/>
      <c r="AC116" s="639">
        <f t="shared" si="2"/>
        <v>10500.000000000002</v>
      </c>
      <c r="AD116" s="118">
        <f t="shared" si="3"/>
        <v>160500</v>
      </c>
    </row>
    <row r="117" spans="1:30" x14ac:dyDescent="0.35">
      <c r="A117" s="76"/>
      <c r="B117" s="76"/>
      <c r="C117" s="76"/>
      <c r="D117" s="76"/>
      <c r="E117" s="76"/>
      <c r="F117" s="76"/>
      <c r="G117" s="79" t="s">
        <v>3597</v>
      </c>
      <c r="H117" s="76"/>
      <c r="I117" s="118">
        <v>150000</v>
      </c>
      <c r="J117" s="76"/>
      <c r="K117" s="76" t="s">
        <v>1123</v>
      </c>
      <c r="L117" s="130"/>
      <c r="M117" s="119" t="s">
        <v>1349</v>
      </c>
      <c r="N117" s="128">
        <v>9702033</v>
      </c>
      <c r="O117" s="119"/>
      <c r="P117" s="76"/>
      <c r="Q117" s="76"/>
      <c r="R117" s="119" t="s">
        <v>2968</v>
      </c>
      <c r="S117" s="76"/>
      <c r="T117" s="76"/>
      <c r="U117" s="76"/>
      <c r="V117" s="76"/>
      <c r="W117" s="76"/>
      <c r="X117" s="121"/>
      <c r="Y117" s="76"/>
      <c r="AC117" s="639">
        <f t="shared" si="2"/>
        <v>10500.000000000002</v>
      </c>
      <c r="AD117" s="118">
        <f t="shared" si="3"/>
        <v>160500</v>
      </c>
    </row>
    <row r="118" spans="1:30" x14ac:dyDescent="0.35">
      <c r="A118" s="76"/>
      <c r="B118" s="76"/>
      <c r="C118" s="76"/>
      <c r="D118" s="76"/>
      <c r="E118" s="76"/>
      <c r="F118" s="76"/>
      <c r="G118" s="79" t="s">
        <v>3598</v>
      </c>
      <c r="H118" s="76"/>
      <c r="I118" s="118">
        <v>150000</v>
      </c>
      <c r="J118" s="76"/>
      <c r="K118" s="76" t="s">
        <v>1123</v>
      </c>
      <c r="L118" s="130"/>
      <c r="M118" s="119" t="s">
        <v>1349</v>
      </c>
      <c r="N118" s="119">
        <v>9702034</v>
      </c>
      <c r="O118" s="119"/>
      <c r="P118" s="76"/>
      <c r="Q118" s="76"/>
      <c r="R118" s="119" t="s">
        <v>2968</v>
      </c>
      <c r="S118" s="76"/>
      <c r="T118" s="76"/>
      <c r="U118" s="76"/>
      <c r="V118" s="76"/>
      <c r="W118" s="76"/>
      <c r="X118" s="121"/>
      <c r="Y118" s="76"/>
      <c r="AC118" s="639">
        <f t="shared" si="2"/>
        <v>10500.000000000002</v>
      </c>
      <c r="AD118" s="118">
        <f t="shared" si="3"/>
        <v>160500</v>
      </c>
    </row>
    <row r="119" spans="1:30" x14ac:dyDescent="0.35">
      <c r="A119" s="76"/>
      <c r="B119" s="76"/>
      <c r="C119" s="76"/>
      <c r="D119" s="76"/>
      <c r="E119" s="76"/>
      <c r="F119" s="76"/>
      <c r="G119" s="79" t="s">
        <v>3599</v>
      </c>
      <c r="H119" s="76"/>
      <c r="I119" s="118">
        <v>150000</v>
      </c>
      <c r="J119" s="76"/>
      <c r="K119" s="76" t="s">
        <v>1671</v>
      </c>
      <c r="L119" s="130"/>
      <c r="M119" s="119" t="s">
        <v>3566</v>
      </c>
      <c r="N119" s="128" t="s">
        <v>3600</v>
      </c>
      <c r="O119" s="119"/>
      <c r="P119" s="76"/>
      <c r="Q119" s="76" t="s">
        <v>3033</v>
      </c>
      <c r="R119" s="119" t="s">
        <v>3567</v>
      </c>
      <c r="S119" s="76"/>
      <c r="T119" s="76"/>
      <c r="U119" s="76"/>
      <c r="V119" s="76"/>
      <c r="W119" s="76"/>
      <c r="X119" s="121"/>
      <c r="Y119" s="76"/>
      <c r="AC119" s="639">
        <f t="shared" si="2"/>
        <v>10500.000000000002</v>
      </c>
      <c r="AD119" s="118">
        <f t="shared" si="3"/>
        <v>160500</v>
      </c>
    </row>
    <row r="120" spans="1:30" x14ac:dyDescent="0.35">
      <c r="A120" s="76"/>
      <c r="B120" s="76"/>
      <c r="C120" s="76"/>
      <c r="D120" s="76"/>
      <c r="E120" s="76"/>
      <c r="F120" s="76"/>
      <c r="G120" s="79" t="s">
        <v>3601</v>
      </c>
      <c r="H120" s="76"/>
      <c r="I120" s="118">
        <v>150000</v>
      </c>
      <c r="J120" s="76"/>
      <c r="K120" s="76" t="s">
        <v>1671</v>
      </c>
      <c r="L120" s="119"/>
      <c r="M120" s="119" t="s">
        <v>3566</v>
      </c>
      <c r="N120" s="119" t="s">
        <v>3602</v>
      </c>
      <c r="O120" s="119"/>
      <c r="P120" s="76"/>
      <c r="Q120" s="76" t="s">
        <v>3033</v>
      </c>
      <c r="R120" s="119" t="s">
        <v>3567</v>
      </c>
      <c r="S120" s="76"/>
      <c r="T120" s="76"/>
      <c r="U120" s="76"/>
      <c r="V120" s="76"/>
      <c r="W120" s="76"/>
      <c r="X120" s="121"/>
      <c r="Y120" s="76"/>
      <c r="AC120" s="639">
        <f t="shared" si="2"/>
        <v>10500.000000000002</v>
      </c>
      <c r="AD120" s="118">
        <f t="shared" si="3"/>
        <v>160500</v>
      </c>
    </row>
    <row r="121" spans="1:30" x14ac:dyDescent="0.35">
      <c r="A121" s="76"/>
      <c r="B121" s="76"/>
      <c r="C121" s="76"/>
      <c r="D121" s="76"/>
      <c r="E121" s="76"/>
      <c r="F121" s="76"/>
      <c r="G121" s="79" t="s">
        <v>3603</v>
      </c>
      <c r="H121" s="76"/>
      <c r="I121" s="118">
        <v>150000</v>
      </c>
      <c r="J121" s="76"/>
      <c r="K121" s="76" t="s">
        <v>1671</v>
      </c>
      <c r="L121" s="119"/>
      <c r="M121" s="119" t="s">
        <v>3566</v>
      </c>
      <c r="N121" s="119" t="s">
        <v>3604</v>
      </c>
      <c r="O121" s="119"/>
      <c r="P121" s="76"/>
      <c r="Q121" s="76" t="s">
        <v>3033</v>
      </c>
      <c r="R121" s="119" t="s">
        <v>3567</v>
      </c>
      <c r="S121" s="76"/>
      <c r="T121" s="76"/>
      <c r="U121" s="76"/>
      <c r="V121" s="76"/>
      <c r="W121" s="76"/>
      <c r="X121" s="121"/>
      <c r="Y121" s="76"/>
      <c r="AC121" s="639">
        <f t="shared" si="2"/>
        <v>10500.000000000002</v>
      </c>
      <c r="AD121" s="118">
        <f t="shared" si="3"/>
        <v>160500</v>
      </c>
    </row>
    <row r="122" spans="1:30" x14ac:dyDescent="0.35">
      <c r="A122" s="76"/>
      <c r="B122" s="76"/>
      <c r="C122" s="76"/>
      <c r="D122" s="76"/>
      <c r="E122" s="76"/>
      <c r="F122" s="76"/>
      <c r="G122" s="79" t="s">
        <v>3605</v>
      </c>
      <c r="H122" s="76"/>
      <c r="I122" s="118">
        <v>150000</v>
      </c>
      <c r="J122" s="76"/>
      <c r="K122" s="76"/>
      <c r="L122" s="119"/>
      <c r="M122" s="119"/>
      <c r="N122" s="119"/>
      <c r="O122" s="119"/>
      <c r="P122" s="76"/>
      <c r="Q122" s="76"/>
      <c r="R122" s="119"/>
      <c r="S122" s="76"/>
      <c r="T122" s="76"/>
      <c r="U122" s="76"/>
      <c r="V122" s="76"/>
      <c r="W122" s="76"/>
      <c r="X122" s="121"/>
      <c r="Y122" s="76"/>
      <c r="AC122" s="639">
        <f t="shared" si="2"/>
        <v>10500.000000000002</v>
      </c>
      <c r="AD122" s="118">
        <f t="shared" si="3"/>
        <v>160500</v>
      </c>
    </row>
    <row r="123" spans="1:30" x14ac:dyDescent="0.35">
      <c r="A123" s="76"/>
      <c r="B123" s="76"/>
      <c r="C123" s="76"/>
      <c r="D123" s="76"/>
      <c r="E123" s="76"/>
      <c r="F123" s="76"/>
      <c r="G123" s="79" t="s">
        <v>3606</v>
      </c>
      <c r="H123" s="76"/>
      <c r="I123" s="118">
        <v>150000</v>
      </c>
      <c r="J123" s="76"/>
      <c r="K123" s="76" t="s">
        <v>1147</v>
      </c>
      <c r="L123" s="119"/>
      <c r="M123" s="119" t="s">
        <v>1695</v>
      </c>
      <c r="N123" s="119" t="s">
        <v>3607</v>
      </c>
      <c r="O123" s="119"/>
      <c r="P123" s="76"/>
      <c r="Q123" s="76" t="s">
        <v>3033</v>
      </c>
      <c r="R123" s="119" t="s">
        <v>3302</v>
      </c>
      <c r="S123" s="76"/>
      <c r="T123" s="76"/>
      <c r="U123" s="76"/>
      <c r="V123" s="76"/>
      <c r="W123" s="76"/>
      <c r="X123" s="121"/>
      <c r="Y123" s="76"/>
      <c r="AC123" s="639">
        <f t="shared" si="2"/>
        <v>10500.000000000002</v>
      </c>
      <c r="AD123" s="118">
        <f t="shared" si="3"/>
        <v>160500</v>
      </c>
    </row>
    <row r="124" spans="1:30" x14ac:dyDescent="0.35">
      <c r="A124" s="76"/>
      <c r="B124" s="76"/>
      <c r="C124" s="76"/>
      <c r="D124" s="76"/>
      <c r="E124" s="76"/>
      <c r="F124" s="76"/>
      <c r="G124" s="79" t="s">
        <v>3608</v>
      </c>
      <c r="H124" s="76"/>
      <c r="I124" s="118">
        <v>150000</v>
      </c>
      <c r="J124" s="76"/>
      <c r="K124" s="76" t="s">
        <v>3274</v>
      </c>
      <c r="L124" s="119"/>
      <c r="M124" s="119" t="s">
        <v>1151</v>
      </c>
      <c r="N124" s="119" t="s">
        <v>3609</v>
      </c>
      <c r="O124" s="119"/>
      <c r="P124" s="76"/>
      <c r="Q124" s="76"/>
      <c r="R124" s="119" t="s">
        <v>1066</v>
      </c>
      <c r="S124" s="76"/>
      <c r="T124" s="76"/>
      <c r="U124" s="76"/>
      <c r="V124" s="76"/>
      <c r="W124" s="76"/>
      <c r="X124" s="121"/>
      <c r="Y124" s="76"/>
      <c r="AC124" s="639">
        <f t="shared" si="2"/>
        <v>10500.000000000002</v>
      </c>
      <c r="AD124" s="118">
        <f t="shared" si="3"/>
        <v>160500</v>
      </c>
    </row>
    <row r="125" spans="1:30" x14ac:dyDescent="0.35">
      <c r="A125" s="76"/>
      <c r="B125" s="76"/>
      <c r="C125" s="76"/>
      <c r="D125" s="76"/>
      <c r="E125" s="76"/>
      <c r="F125" s="76"/>
      <c r="G125" s="79" t="s">
        <v>3610</v>
      </c>
      <c r="H125" s="76"/>
      <c r="I125" s="118">
        <v>150000</v>
      </c>
      <c r="J125" s="76"/>
      <c r="K125" s="76" t="s">
        <v>1147</v>
      </c>
      <c r="L125" s="119"/>
      <c r="M125" s="119" t="s">
        <v>1695</v>
      </c>
      <c r="N125" s="119" t="s">
        <v>3611</v>
      </c>
      <c r="O125" s="119"/>
      <c r="P125" s="76"/>
      <c r="Q125" s="76" t="s">
        <v>3033</v>
      </c>
      <c r="R125" s="119" t="s">
        <v>3302</v>
      </c>
      <c r="S125" s="76"/>
      <c r="T125" s="76"/>
      <c r="U125" s="76"/>
      <c r="V125" s="76"/>
      <c r="W125" s="76"/>
      <c r="X125" s="121"/>
      <c r="Y125" s="76"/>
      <c r="AC125" s="639">
        <f t="shared" si="2"/>
        <v>10500.000000000002</v>
      </c>
      <c r="AD125" s="118">
        <f t="shared" si="3"/>
        <v>160500</v>
      </c>
    </row>
    <row r="126" spans="1:30" x14ac:dyDescent="0.35">
      <c r="A126" s="76"/>
      <c r="B126" s="76"/>
      <c r="C126" s="76"/>
      <c r="D126" s="76"/>
      <c r="E126" s="76"/>
      <c r="F126" s="76"/>
      <c r="G126" s="79" t="s">
        <v>3612</v>
      </c>
      <c r="H126" s="76"/>
      <c r="I126" s="118">
        <v>150000</v>
      </c>
      <c r="J126" s="76"/>
      <c r="K126" s="76" t="s">
        <v>3274</v>
      </c>
      <c r="L126" s="119"/>
      <c r="M126" s="119" t="s">
        <v>1151</v>
      </c>
      <c r="N126" s="119" t="s">
        <v>3613</v>
      </c>
      <c r="O126" s="119"/>
      <c r="P126" s="76"/>
      <c r="Q126" s="76"/>
      <c r="R126" s="119" t="s">
        <v>1066</v>
      </c>
      <c r="S126" s="76"/>
      <c r="T126" s="76"/>
      <c r="U126" s="76"/>
      <c r="V126" s="76"/>
      <c r="W126" s="76"/>
      <c r="X126" s="121"/>
      <c r="Y126" s="76"/>
      <c r="AC126" s="639">
        <f t="shared" si="2"/>
        <v>10500.000000000002</v>
      </c>
      <c r="AD126" s="118">
        <f t="shared" si="3"/>
        <v>160500</v>
      </c>
    </row>
    <row r="127" spans="1:30" x14ac:dyDescent="0.35">
      <c r="A127" s="76"/>
      <c r="B127" s="76"/>
      <c r="C127" s="76"/>
      <c r="D127" s="76"/>
      <c r="E127" s="76"/>
      <c r="F127" s="76"/>
      <c r="G127" s="79" t="s">
        <v>3606</v>
      </c>
      <c r="H127" s="76"/>
      <c r="I127" s="118">
        <v>150000</v>
      </c>
      <c r="J127" s="76"/>
      <c r="K127" s="76" t="s">
        <v>1147</v>
      </c>
      <c r="L127" s="119"/>
      <c r="M127" s="119" t="s">
        <v>1695</v>
      </c>
      <c r="N127" s="119" t="s">
        <v>3614</v>
      </c>
      <c r="O127" s="119"/>
      <c r="P127" s="76"/>
      <c r="Q127" s="76" t="s">
        <v>3033</v>
      </c>
      <c r="R127" s="119" t="s">
        <v>3302</v>
      </c>
      <c r="S127" s="76"/>
      <c r="T127" s="76"/>
      <c r="U127" s="76"/>
      <c r="V127" s="76"/>
      <c r="W127" s="76"/>
      <c r="X127" s="121"/>
      <c r="Y127" s="76"/>
      <c r="AC127" s="639">
        <f t="shared" si="2"/>
        <v>10500.000000000002</v>
      </c>
      <c r="AD127" s="118">
        <f t="shared" si="3"/>
        <v>160500</v>
      </c>
    </row>
    <row r="128" spans="1:30" x14ac:dyDescent="0.35">
      <c r="A128" s="76"/>
      <c r="B128" s="76"/>
      <c r="C128" s="76"/>
      <c r="D128" s="76"/>
      <c r="E128" s="76"/>
      <c r="F128" s="76"/>
      <c r="G128" s="79" t="s">
        <v>3608</v>
      </c>
      <c r="H128" s="76"/>
      <c r="I128" s="118">
        <v>150000</v>
      </c>
      <c r="J128" s="76"/>
      <c r="K128" s="76" t="s">
        <v>3274</v>
      </c>
      <c r="L128" s="119"/>
      <c r="M128" s="119" t="s">
        <v>1151</v>
      </c>
      <c r="N128" s="119" t="s">
        <v>3615</v>
      </c>
      <c r="O128" s="119"/>
      <c r="P128" s="76"/>
      <c r="Q128" s="76"/>
      <c r="R128" s="119" t="s">
        <v>1066</v>
      </c>
      <c r="S128" s="76"/>
      <c r="T128" s="76"/>
      <c r="U128" s="76"/>
      <c r="V128" s="76"/>
      <c r="W128" s="76"/>
      <c r="X128" s="121"/>
      <c r="Y128" s="76"/>
      <c r="AC128" s="639">
        <f t="shared" si="2"/>
        <v>10500.000000000002</v>
      </c>
      <c r="AD128" s="118">
        <f t="shared" si="3"/>
        <v>160500</v>
      </c>
    </row>
    <row r="129" spans="1:30" x14ac:dyDescent="0.35">
      <c r="A129" s="76"/>
      <c r="B129" s="76"/>
      <c r="C129" s="76"/>
      <c r="D129" s="76"/>
      <c r="E129" s="76"/>
      <c r="F129" s="76"/>
      <c r="G129" s="79" t="s">
        <v>3616</v>
      </c>
      <c r="H129" s="76"/>
      <c r="I129" s="118">
        <v>150000</v>
      </c>
      <c r="J129" s="76"/>
      <c r="K129" s="76"/>
      <c r="L129" s="119"/>
      <c r="M129" s="119"/>
      <c r="N129" s="119"/>
      <c r="O129" s="119"/>
      <c r="P129" s="76"/>
      <c r="Q129" s="76"/>
      <c r="R129" s="119"/>
      <c r="S129" s="76"/>
      <c r="T129" s="76"/>
      <c r="U129" s="76"/>
      <c r="V129" s="76"/>
      <c r="W129" s="76"/>
      <c r="X129" s="121"/>
      <c r="Y129" s="76"/>
      <c r="AC129" s="639">
        <f t="shared" si="2"/>
        <v>10500.000000000002</v>
      </c>
      <c r="AD129" s="118">
        <f t="shared" si="3"/>
        <v>160500</v>
      </c>
    </row>
    <row r="130" spans="1:30" x14ac:dyDescent="0.35">
      <c r="A130" s="76"/>
      <c r="B130" s="76"/>
      <c r="C130" s="76"/>
      <c r="D130" s="76"/>
      <c r="E130" s="76"/>
      <c r="F130" s="76"/>
      <c r="G130" s="93" t="s">
        <v>994</v>
      </c>
      <c r="H130" s="123"/>
      <c r="I130" s="124">
        <f>SUM(I53:I129)</f>
        <v>11850000</v>
      </c>
      <c r="J130" s="76"/>
      <c r="K130" s="76"/>
      <c r="L130" s="119"/>
      <c r="M130" s="119"/>
      <c r="N130" s="119"/>
      <c r="O130" s="119"/>
      <c r="P130" s="76"/>
      <c r="Q130" s="76"/>
      <c r="R130" s="119"/>
      <c r="S130" s="76"/>
      <c r="T130" s="76"/>
      <c r="U130" s="76"/>
      <c r="V130" s="76"/>
      <c r="W130" s="76"/>
      <c r="X130" s="121"/>
      <c r="Y130" s="76"/>
      <c r="AC130" s="639">
        <f t="shared" si="2"/>
        <v>829500.00000000012</v>
      </c>
      <c r="AD130" s="124">
        <f t="shared" si="3"/>
        <v>12679500</v>
      </c>
    </row>
    <row r="131" spans="1:30" x14ac:dyDescent="0.35">
      <c r="A131" s="64"/>
      <c r="B131" s="64"/>
      <c r="C131" s="64"/>
      <c r="D131" s="64"/>
      <c r="E131" s="64"/>
      <c r="F131" s="64"/>
      <c r="G131" s="96" t="s">
        <v>1931</v>
      </c>
      <c r="H131" s="64"/>
      <c r="I131" s="67"/>
      <c r="J131" s="64"/>
      <c r="K131" s="64"/>
      <c r="L131" s="68"/>
      <c r="M131" s="97"/>
      <c r="N131" s="127"/>
      <c r="O131" s="68"/>
      <c r="P131" s="64"/>
      <c r="Q131" s="64"/>
      <c r="R131" s="64"/>
      <c r="S131" s="64"/>
      <c r="T131" s="64"/>
      <c r="U131" s="64"/>
      <c r="V131" s="64"/>
      <c r="W131" s="64"/>
      <c r="X131" s="115"/>
      <c r="Y131" s="64"/>
      <c r="AC131" s="639">
        <f t="shared" si="2"/>
        <v>0</v>
      </c>
      <c r="AD131" s="67">
        <f t="shared" si="3"/>
        <v>0</v>
      </c>
    </row>
    <row r="132" spans="1:30" x14ac:dyDescent="0.35">
      <c r="A132" s="76"/>
      <c r="B132" s="76"/>
      <c r="C132" s="76"/>
      <c r="D132" s="76"/>
      <c r="E132" s="76"/>
      <c r="F132" s="76"/>
      <c r="G132" s="79" t="s">
        <v>1852</v>
      </c>
      <c r="H132" s="69"/>
      <c r="I132" s="74"/>
      <c r="J132" s="69"/>
      <c r="K132" s="69"/>
      <c r="L132" s="75"/>
      <c r="M132" s="79"/>
      <c r="N132" s="80"/>
      <c r="O132" s="75"/>
      <c r="P132" s="69"/>
      <c r="Q132" s="69"/>
      <c r="R132" s="69"/>
      <c r="S132" s="69"/>
      <c r="T132" s="69"/>
      <c r="U132" s="69"/>
      <c r="V132" s="69"/>
      <c r="W132" s="69"/>
      <c r="X132" s="116"/>
      <c r="Y132" s="76"/>
      <c r="AC132" s="639">
        <f t="shared" si="2"/>
        <v>0</v>
      </c>
      <c r="AD132" s="74">
        <f t="shared" si="3"/>
        <v>0</v>
      </c>
    </row>
    <row r="133" spans="1:30" x14ac:dyDescent="0.35">
      <c r="A133" s="76"/>
      <c r="B133" s="76"/>
      <c r="C133" s="76"/>
      <c r="D133" s="76"/>
      <c r="E133" s="76"/>
      <c r="F133" s="76"/>
      <c r="G133" s="79"/>
      <c r="H133" s="69"/>
      <c r="I133" s="74"/>
      <c r="J133" s="69"/>
      <c r="K133" s="69"/>
      <c r="L133" s="75"/>
      <c r="M133" s="79"/>
      <c r="N133" s="80"/>
      <c r="O133" s="75"/>
      <c r="P133" s="69"/>
      <c r="Q133" s="69"/>
      <c r="R133" s="69"/>
      <c r="S133" s="69"/>
      <c r="T133" s="69"/>
      <c r="U133" s="69"/>
      <c r="V133" s="69"/>
      <c r="W133" s="69"/>
      <c r="X133" s="116"/>
      <c r="Y133" s="76"/>
      <c r="AC133" s="639">
        <f t="shared" si="2"/>
        <v>0</v>
      </c>
      <c r="AD133" s="74">
        <f t="shared" si="3"/>
        <v>0</v>
      </c>
    </row>
    <row r="134" spans="1:30" x14ac:dyDescent="0.35">
      <c r="A134" s="64"/>
      <c r="B134" s="64"/>
      <c r="C134" s="64"/>
      <c r="D134" s="64"/>
      <c r="E134" s="64"/>
      <c r="F134" s="64"/>
      <c r="G134" s="66" t="s">
        <v>1932</v>
      </c>
      <c r="H134" s="64"/>
      <c r="I134" s="67"/>
      <c r="J134" s="64"/>
      <c r="K134" s="64"/>
      <c r="L134" s="68"/>
      <c r="M134" s="68"/>
      <c r="N134" s="68"/>
      <c r="O134" s="68"/>
      <c r="P134" s="64"/>
      <c r="Q134" s="64"/>
      <c r="R134" s="68"/>
      <c r="S134" s="64"/>
      <c r="T134" s="64"/>
      <c r="U134" s="64"/>
      <c r="V134" s="64"/>
      <c r="W134" s="64"/>
      <c r="X134" s="115"/>
      <c r="Y134" s="64"/>
      <c r="AC134" s="639">
        <f t="shared" ref="AC134:AC171" si="4">I134*AC$4</f>
        <v>0</v>
      </c>
      <c r="AD134" s="67">
        <f t="shared" ref="AD134:AD171" si="5">I134+AC134</f>
        <v>0</v>
      </c>
    </row>
    <row r="135" spans="1:30" x14ac:dyDescent="0.35">
      <c r="A135" s="76"/>
      <c r="B135" s="76"/>
      <c r="C135" s="76"/>
      <c r="D135" s="76"/>
      <c r="E135" s="76"/>
      <c r="F135" s="76"/>
      <c r="G135" s="79" t="s">
        <v>1852</v>
      </c>
      <c r="H135" s="76"/>
      <c r="I135" s="118"/>
      <c r="J135" s="76"/>
      <c r="K135" s="69"/>
      <c r="L135" s="119"/>
      <c r="M135" s="119"/>
      <c r="N135" s="119"/>
      <c r="O135" s="119"/>
      <c r="P135" s="76"/>
      <c r="Q135" s="76"/>
      <c r="R135" s="119"/>
      <c r="S135" s="76"/>
      <c r="T135" s="76"/>
      <c r="U135" s="76"/>
      <c r="V135" s="76"/>
      <c r="W135" s="76"/>
      <c r="X135" s="121"/>
      <c r="Y135" s="76"/>
      <c r="AC135" s="639">
        <f t="shared" si="4"/>
        <v>0</v>
      </c>
      <c r="AD135" s="118">
        <f t="shared" si="5"/>
        <v>0</v>
      </c>
    </row>
    <row r="136" spans="1:30" x14ac:dyDescent="0.35">
      <c r="A136" s="76"/>
      <c r="B136" s="76"/>
      <c r="C136" s="76"/>
      <c r="D136" s="76"/>
      <c r="E136" s="76"/>
      <c r="F136" s="76"/>
      <c r="G136" s="79"/>
      <c r="H136" s="76"/>
      <c r="I136" s="118"/>
      <c r="J136" s="76"/>
      <c r="K136" s="69"/>
      <c r="L136" s="119"/>
      <c r="M136" s="119"/>
      <c r="N136" s="119"/>
      <c r="O136" s="119"/>
      <c r="P136" s="76"/>
      <c r="Q136" s="76"/>
      <c r="R136" s="119"/>
      <c r="S136" s="76"/>
      <c r="T136" s="76"/>
      <c r="U136" s="76"/>
      <c r="V136" s="76"/>
      <c r="W136" s="76"/>
      <c r="X136" s="121"/>
      <c r="Y136" s="76"/>
      <c r="AC136" s="639">
        <f t="shared" si="4"/>
        <v>0</v>
      </c>
      <c r="AD136" s="118">
        <f t="shared" si="5"/>
        <v>0</v>
      </c>
    </row>
    <row r="137" spans="1:30" x14ac:dyDescent="0.35">
      <c r="A137" s="64"/>
      <c r="B137" s="64"/>
      <c r="C137" s="64"/>
      <c r="D137" s="64"/>
      <c r="E137" s="64"/>
      <c r="F137" s="64"/>
      <c r="G137" s="66" t="s">
        <v>1168</v>
      </c>
      <c r="H137" s="64"/>
      <c r="I137" s="67"/>
      <c r="J137" s="64"/>
      <c r="K137" s="64"/>
      <c r="L137" s="68"/>
      <c r="M137" s="68"/>
      <c r="N137" s="68"/>
      <c r="O137" s="68"/>
      <c r="P137" s="64"/>
      <c r="Q137" s="64"/>
      <c r="R137" s="68"/>
      <c r="S137" s="64"/>
      <c r="T137" s="64"/>
      <c r="U137" s="64"/>
      <c r="V137" s="64"/>
      <c r="W137" s="64"/>
      <c r="X137" s="115"/>
      <c r="Y137" s="64"/>
      <c r="AC137" s="639">
        <f t="shared" si="4"/>
        <v>0</v>
      </c>
      <c r="AD137" s="67">
        <f t="shared" si="5"/>
        <v>0</v>
      </c>
    </row>
    <row r="138" spans="1:30" x14ac:dyDescent="0.35">
      <c r="A138" s="76"/>
      <c r="B138" s="76"/>
      <c r="C138" s="76"/>
      <c r="D138" s="76"/>
      <c r="E138" s="76"/>
      <c r="F138" s="76"/>
      <c r="G138" s="79" t="s">
        <v>3617</v>
      </c>
      <c r="H138" s="76"/>
      <c r="I138" s="118">
        <v>60000</v>
      </c>
      <c r="J138" s="76"/>
      <c r="K138" s="69" t="s">
        <v>1562</v>
      </c>
      <c r="L138" s="119"/>
      <c r="M138" s="119" t="s">
        <v>3618</v>
      </c>
      <c r="N138" s="119" t="s">
        <v>3619</v>
      </c>
      <c r="O138" s="119"/>
      <c r="P138" s="76"/>
      <c r="Q138" s="76" t="s">
        <v>1936</v>
      </c>
      <c r="R138" s="119" t="s">
        <v>3620</v>
      </c>
      <c r="S138" s="76"/>
      <c r="T138" s="76"/>
      <c r="U138" s="76"/>
      <c r="V138" s="76"/>
      <c r="W138" s="76"/>
      <c r="X138" s="121"/>
      <c r="Y138" s="76"/>
      <c r="AC138" s="639">
        <f t="shared" si="4"/>
        <v>4200</v>
      </c>
      <c r="AD138" s="118">
        <f t="shared" si="5"/>
        <v>64200</v>
      </c>
    </row>
    <row r="139" spans="1:30" x14ac:dyDescent="0.35">
      <c r="A139" s="76"/>
      <c r="B139" s="76"/>
      <c r="C139" s="76"/>
      <c r="D139" s="76"/>
      <c r="E139" s="76"/>
      <c r="F139" s="76"/>
      <c r="G139" s="79" t="s">
        <v>3621</v>
      </c>
      <c r="H139" s="76"/>
      <c r="I139" s="118">
        <v>60000</v>
      </c>
      <c r="J139" s="76"/>
      <c r="K139" s="69" t="s">
        <v>1562</v>
      </c>
      <c r="L139" s="119"/>
      <c r="M139" s="119" t="s">
        <v>3618</v>
      </c>
      <c r="N139" s="119" t="s">
        <v>3622</v>
      </c>
      <c r="O139" s="119"/>
      <c r="P139" s="76"/>
      <c r="Q139" s="76" t="s">
        <v>1936</v>
      </c>
      <c r="R139" s="119" t="s">
        <v>3620</v>
      </c>
      <c r="S139" s="76"/>
      <c r="T139" s="76"/>
      <c r="U139" s="76"/>
      <c r="V139" s="76"/>
      <c r="W139" s="76"/>
      <c r="X139" s="121"/>
      <c r="Y139" s="76"/>
      <c r="AC139" s="639">
        <f t="shared" si="4"/>
        <v>4200</v>
      </c>
      <c r="AD139" s="118">
        <f t="shared" si="5"/>
        <v>64200</v>
      </c>
    </row>
    <row r="140" spans="1:30" x14ac:dyDescent="0.35">
      <c r="A140" s="76"/>
      <c r="B140" s="76"/>
      <c r="C140" s="76"/>
      <c r="D140" s="76"/>
      <c r="E140" s="76"/>
      <c r="F140" s="76"/>
      <c r="G140" s="79" t="s">
        <v>3623</v>
      </c>
      <c r="H140" s="76"/>
      <c r="I140" s="118">
        <v>60000</v>
      </c>
      <c r="J140" s="76"/>
      <c r="K140" s="69" t="s">
        <v>2839</v>
      </c>
      <c r="L140" s="119"/>
      <c r="M140" s="119" t="s">
        <v>3624</v>
      </c>
      <c r="N140" s="119">
        <v>3507533691615</v>
      </c>
      <c r="O140" s="119"/>
      <c r="P140" s="76"/>
      <c r="Q140" s="76" t="s">
        <v>1936</v>
      </c>
      <c r="R140" s="119" t="s">
        <v>1941</v>
      </c>
      <c r="S140" s="76"/>
      <c r="T140" s="76"/>
      <c r="U140" s="76"/>
      <c r="V140" s="76"/>
      <c r="W140" s="76"/>
      <c r="X140" s="121"/>
      <c r="Y140" s="76"/>
      <c r="AC140" s="639">
        <f t="shared" si="4"/>
        <v>4200</v>
      </c>
      <c r="AD140" s="118">
        <f t="shared" si="5"/>
        <v>64200</v>
      </c>
    </row>
    <row r="141" spans="1:30" x14ac:dyDescent="0.35">
      <c r="A141" s="76"/>
      <c r="B141" s="76"/>
      <c r="C141" s="76"/>
      <c r="D141" s="76"/>
      <c r="E141" s="76"/>
      <c r="F141" s="76"/>
      <c r="G141" s="79" t="s">
        <v>3625</v>
      </c>
      <c r="H141" s="76"/>
      <c r="I141" s="118">
        <v>60000</v>
      </c>
      <c r="J141" s="76"/>
      <c r="K141" s="69" t="s">
        <v>2839</v>
      </c>
      <c r="L141" s="119"/>
      <c r="M141" s="119" t="s">
        <v>3624</v>
      </c>
      <c r="N141" s="119">
        <v>3507533691623</v>
      </c>
      <c r="O141" s="119"/>
      <c r="P141" s="76"/>
      <c r="Q141" s="76" t="s">
        <v>1936</v>
      </c>
      <c r="R141" s="119" t="s">
        <v>1941</v>
      </c>
      <c r="S141" s="76"/>
      <c r="T141" s="76"/>
      <c r="U141" s="76"/>
      <c r="V141" s="76"/>
      <c r="W141" s="76"/>
      <c r="X141" s="121"/>
      <c r="Y141" s="76"/>
      <c r="AC141" s="639">
        <f t="shared" si="4"/>
        <v>4200</v>
      </c>
      <c r="AD141" s="118">
        <f t="shared" si="5"/>
        <v>64200</v>
      </c>
    </row>
    <row r="142" spans="1:30" x14ac:dyDescent="0.35">
      <c r="A142" s="76"/>
      <c r="B142" s="76"/>
      <c r="C142" s="76"/>
      <c r="D142" s="76"/>
      <c r="E142" s="76"/>
      <c r="F142" s="76"/>
      <c r="G142" s="79" t="s">
        <v>3626</v>
      </c>
      <c r="H142" s="76"/>
      <c r="I142" s="118">
        <v>60000</v>
      </c>
      <c r="J142" s="76"/>
      <c r="K142" s="69" t="s">
        <v>2839</v>
      </c>
      <c r="L142" s="119"/>
      <c r="M142" s="119" t="s">
        <v>3624</v>
      </c>
      <c r="N142" s="119">
        <v>3507533691631</v>
      </c>
      <c r="O142" s="119"/>
      <c r="P142" s="76"/>
      <c r="Q142" s="76" t="s">
        <v>1936</v>
      </c>
      <c r="R142" s="119" t="s">
        <v>1941</v>
      </c>
      <c r="S142" s="76"/>
      <c r="T142" s="76"/>
      <c r="U142" s="76"/>
      <c r="V142" s="76"/>
      <c r="W142" s="76"/>
      <c r="X142" s="121"/>
      <c r="Y142" s="76"/>
      <c r="AC142" s="639">
        <f t="shared" si="4"/>
        <v>4200</v>
      </c>
      <c r="AD142" s="118">
        <f t="shared" si="5"/>
        <v>64200</v>
      </c>
    </row>
    <row r="143" spans="1:30" x14ac:dyDescent="0.35">
      <c r="A143" s="76"/>
      <c r="B143" s="76"/>
      <c r="C143" s="76"/>
      <c r="D143" s="76"/>
      <c r="E143" s="76"/>
      <c r="F143" s="76"/>
      <c r="G143" s="79" t="s">
        <v>3627</v>
      </c>
      <c r="H143" s="76"/>
      <c r="I143" s="118">
        <v>60000</v>
      </c>
      <c r="J143" s="76"/>
      <c r="K143" s="69" t="s">
        <v>1170</v>
      </c>
      <c r="L143" s="119">
        <v>2014</v>
      </c>
      <c r="M143" s="119" t="s">
        <v>1939</v>
      </c>
      <c r="N143" s="119">
        <v>73004259</v>
      </c>
      <c r="O143" s="119"/>
      <c r="P143" s="76"/>
      <c r="Q143" s="76" t="s">
        <v>1071</v>
      </c>
      <c r="R143" s="119" t="s">
        <v>3628</v>
      </c>
      <c r="S143" s="76"/>
      <c r="T143" s="76"/>
      <c r="U143" s="76"/>
      <c r="V143" s="76"/>
      <c r="W143" s="76"/>
      <c r="X143" s="121"/>
      <c r="Y143" s="76"/>
      <c r="AC143" s="639">
        <f t="shared" si="4"/>
        <v>4200</v>
      </c>
      <c r="AD143" s="118">
        <f t="shared" si="5"/>
        <v>64200</v>
      </c>
    </row>
    <row r="144" spans="1:30" x14ac:dyDescent="0.35">
      <c r="A144" s="76"/>
      <c r="B144" s="76"/>
      <c r="C144" s="76"/>
      <c r="D144" s="76"/>
      <c r="E144" s="76"/>
      <c r="F144" s="76"/>
      <c r="G144" s="79" t="s">
        <v>3629</v>
      </c>
      <c r="H144" s="76"/>
      <c r="I144" s="118">
        <v>60000</v>
      </c>
      <c r="J144" s="76"/>
      <c r="K144" s="69" t="s">
        <v>1170</v>
      </c>
      <c r="L144" s="119">
        <v>2014</v>
      </c>
      <c r="M144" s="119" t="s">
        <v>1939</v>
      </c>
      <c r="N144" s="119">
        <v>73004251</v>
      </c>
      <c r="O144" s="119"/>
      <c r="P144" s="76"/>
      <c r="Q144" s="76" t="s">
        <v>1071</v>
      </c>
      <c r="R144" s="119" t="s">
        <v>3628</v>
      </c>
      <c r="S144" s="76"/>
      <c r="T144" s="76"/>
      <c r="U144" s="76"/>
      <c r="V144" s="76"/>
      <c r="W144" s="76"/>
      <c r="X144" s="121"/>
      <c r="Y144" s="76"/>
      <c r="AC144" s="639">
        <f t="shared" si="4"/>
        <v>4200</v>
      </c>
      <c r="AD144" s="118">
        <f t="shared" si="5"/>
        <v>64200</v>
      </c>
    </row>
    <row r="145" spans="1:30" x14ac:dyDescent="0.35">
      <c r="A145" s="76"/>
      <c r="B145" s="76"/>
      <c r="C145" s="76"/>
      <c r="D145" s="76"/>
      <c r="E145" s="76"/>
      <c r="F145" s="76"/>
      <c r="G145" s="93" t="s">
        <v>994</v>
      </c>
      <c r="H145" s="123"/>
      <c r="I145" s="124">
        <f>SUM(I138:I144)</f>
        <v>420000</v>
      </c>
      <c r="J145" s="76"/>
      <c r="K145" s="69"/>
      <c r="L145" s="119"/>
      <c r="M145" s="119"/>
      <c r="N145" s="119"/>
      <c r="O145" s="119"/>
      <c r="P145" s="76"/>
      <c r="Q145" s="76"/>
      <c r="R145" s="119"/>
      <c r="S145" s="76"/>
      <c r="T145" s="76"/>
      <c r="U145" s="76"/>
      <c r="V145" s="76"/>
      <c r="W145" s="76"/>
      <c r="X145" s="121"/>
      <c r="Y145" s="76"/>
      <c r="AC145" s="639">
        <f t="shared" si="4"/>
        <v>29400.000000000004</v>
      </c>
      <c r="AD145" s="124">
        <f t="shared" si="5"/>
        <v>449400</v>
      </c>
    </row>
    <row r="146" spans="1:30" x14ac:dyDescent="0.35">
      <c r="A146" s="64"/>
      <c r="B146" s="64"/>
      <c r="C146" s="64"/>
      <c r="D146" s="64"/>
      <c r="E146" s="64"/>
      <c r="F146" s="64"/>
      <c r="G146" s="66" t="s">
        <v>1748</v>
      </c>
      <c r="H146" s="64"/>
      <c r="I146" s="67"/>
      <c r="J146" s="64"/>
      <c r="K146" s="64"/>
      <c r="L146" s="68"/>
      <c r="M146" s="68"/>
      <c r="N146" s="68"/>
      <c r="O146" s="68"/>
      <c r="P146" s="64"/>
      <c r="Q146" s="64"/>
      <c r="R146" s="68"/>
      <c r="S146" s="64"/>
      <c r="T146" s="64"/>
      <c r="U146" s="64"/>
      <c r="V146" s="64"/>
      <c r="W146" s="64"/>
      <c r="X146" s="115"/>
      <c r="Y146" s="64"/>
      <c r="AC146" s="639">
        <f t="shared" si="4"/>
        <v>0</v>
      </c>
      <c r="AD146" s="67">
        <f t="shared" si="5"/>
        <v>0</v>
      </c>
    </row>
    <row r="147" spans="1:30" x14ac:dyDescent="0.35">
      <c r="A147" s="76"/>
      <c r="B147" s="76"/>
      <c r="C147" s="76"/>
      <c r="D147" s="76"/>
      <c r="E147" s="76"/>
      <c r="F147" s="76"/>
      <c r="G147" s="79" t="s">
        <v>3630</v>
      </c>
      <c r="H147" s="76"/>
      <c r="I147" s="118">
        <v>100000</v>
      </c>
      <c r="J147" s="76"/>
      <c r="K147" s="76"/>
      <c r="L147" s="130"/>
      <c r="M147" s="119"/>
      <c r="N147" s="119"/>
      <c r="O147" s="119"/>
      <c r="P147" s="76"/>
      <c r="Q147" s="76"/>
      <c r="R147" s="119"/>
      <c r="S147" s="76"/>
      <c r="T147" s="76"/>
      <c r="U147" s="76"/>
      <c r="V147" s="76"/>
      <c r="W147" s="76"/>
      <c r="X147" s="121"/>
      <c r="Y147" s="76"/>
      <c r="AC147" s="639">
        <f t="shared" si="4"/>
        <v>7000.0000000000009</v>
      </c>
      <c r="AD147" s="118">
        <f t="shared" si="5"/>
        <v>107000</v>
      </c>
    </row>
    <row r="148" spans="1:30" x14ac:dyDescent="0.35">
      <c r="A148" s="76"/>
      <c r="B148" s="76"/>
      <c r="C148" s="76"/>
      <c r="D148" s="76"/>
      <c r="E148" s="76"/>
      <c r="F148" s="76"/>
      <c r="G148" s="79" t="s">
        <v>3631</v>
      </c>
      <c r="H148" s="76"/>
      <c r="I148" s="118">
        <v>100000</v>
      </c>
      <c r="J148" s="76"/>
      <c r="K148" s="76" t="s">
        <v>3632</v>
      </c>
      <c r="L148" s="130"/>
      <c r="M148" s="119"/>
      <c r="N148" s="119"/>
      <c r="O148" s="119"/>
      <c r="P148" s="76"/>
      <c r="Q148" s="76"/>
      <c r="R148" s="119"/>
      <c r="S148" s="76"/>
      <c r="T148" s="76"/>
      <c r="U148" s="76"/>
      <c r="V148" s="76"/>
      <c r="W148" s="76"/>
      <c r="X148" s="121"/>
      <c r="Y148" s="76"/>
      <c r="AC148" s="639">
        <f t="shared" si="4"/>
        <v>7000.0000000000009</v>
      </c>
      <c r="AD148" s="118">
        <f t="shared" si="5"/>
        <v>107000</v>
      </c>
    </row>
    <row r="149" spans="1:30" x14ac:dyDescent="0.35">
      <c r="A149" s="76"/>
      <c r="B149" s="76"/>
      <c r="C149" s="76"/>
      <c r="D149" s="76"/>
      <c r="E149" s="76"/>
      <c r="F149" s="76"/>
      <c r="G149" s="79" t="s">
        <v>3631</v>
      </c>
      <c r="H149" s="76"/>
      <c r="I149" s="118">
        <v>100000</v>
      </c>
      <c r="J149" s="76"/>
      <c r="K149" s="76" t="s">
        <v>3632</v>
      </c>
      <c r="L149" s="130"/>
      <c r="M149" s="119"/>
      <c r="N149" s="119"/>
      <c r="O149" s="119"/>
      <c r="P149" s="76"/>
      <c r="Q149" s="76"/>
      <c r="R149" s="119"/>
      <c r="S149" s="76"/>
      <c r="T149" s="76"/>
      <c r="U149" s="76"/>
      <c r="V149" s="76"/>
      <c r="W149" s="76"/>
      <c r="X149" s="121"/>
      <c r="Y149" s="76"/>
      <c r="AC149" s="639">
        <f t="shared" si="4"/>
        <v>7000.0000000000009</v>
      </c>
      <c r="AD149" s="118">
        <f t="shared" si="5"/>
        <v>107000</v>
      </c>
    </row>
    <row r="150" spans="1:30" x14ac:dyDescent="0.35">
      <c r="A150" s="76"/>
      <c r="B150" s="76"/>
      <c r="C150" s="76"/>
      <c r="D150" s="76"/>
      <c r="E150" s="76"/>
      <c r="F150" s="76"/>
      <c r="G150" s="79" t="s">
        <v>3633</v>
      </c>
      <c r="H150" s="76"/>
      <c r="I150" s="118">
        <v>100000</v>
      </c>
      <c r="J150" s="76"/>
      <c r="K150" s="76" t="s">
        <v>3634</v>
      </c>
      <c r="L150" s="130"/>
      <c r="M150" s="119"/>
      <c r="N150" s="119"/>
      <c r="O150" s="119"/>
      <c r="P150" s="76"/>
      <c r="Q150" s="76"/>
      <c r="R150" s="119"/>
      <c r="S150" s="76"/>
      <c r="T150" s="76"/>
      <c r="U150" s="76"/>
      <c r="V150" s="76"/>
      <c r="W150" s="76"/>
      <c r="X150" s="121"/>
      <c r="Y150" s="76"/>
      <c r="AC150" s="639">
        <f t="shared" si="4"/>
        <v>7000.0000000000009</v>
      </c>
      <c r="AD150" s="118">
        <f t="shared" si="5"/>
        <v>107000</v>
      </c>
    </row>
    <row r="151" spans="1:30" x14ac:dyDescent="0.35">
      <c r="A151" s="76"/>
      <c r="B151" s="76"/>
      <c r="C151" s="76"/>
      <c r="D151" s="76"/>
      <c r="E151" s="76"/>
      <c r="F151" s="76"/>
      <c r="G151" s="79" t="s">
        <v>3635</v>
      </c>
      <c r="H151" s="76"/>
      <c r="I151" s="118">
        <v>100000</v>
      </c>
      <c r="J151" s="76"/>
      <c r="K151" s="76" t="s">
        <v>3636</v>
      </c>
      <c r="L151" s="130"/>
      <c r="M151" s="119"/>
      <c r="N151" s="119"/>
      <c r="O151" s="119"/>
      <c r="P151" s="76"/>
      <c r="Q151" s="76"/>
      <c r="R151" s="119"/>
      <c r="S151" s="76"/>
      <c r="T151" s="76"/>
      <c r="U151" s="76"/>
      <c r="V151" s="76"/>
      <c r="W151" s="76"/>
      <c r="X151" s="121"/>
      <c r="Y151" s="76"/>
      <c r="AC151" s="639">
        <f t="shared" si="4"/>
        <v>7000.0000000000009</v>
      </c>
      <c r="AD151" s="118">
        <f t="shared" si="5"/>
        <v>107000</v>
      </c>
    </row>
    <row r="152" spans="1:30" x14ac:dyDescent="0.35">
      <c r="A152" s="76"/>
      <c r="B152" s="76"/>
      <c r="C152" s="76"/>
      <c r="D152" s="76"/>
      <c r="E152" s="76"/>
      <c r="F152" s="76"/>
      <c r="G152" s="93" t="s">
        <v>994</v>
      </c>
      <c r="H152" s="123"/>
      <c r="I152" s="124">
        <f>SUM(I147:I151)</f>
        <v>500000</v>
      </c>
      <c r="J152" s="76"/>
      <c r="K152" s="76"/>
      <c r="L152" s="130"/>
      <c r="M152" s="119"/>
      <c r="N152" s="119"/>
      <c r="O152" s="119"/>
      <c r="P152" s="76"/>
      <c r="Q152" s="76"/>
      <c r="R152" s="119"/>
      <c r="S152" s="76"/>
      <c r="T152" s="76"/>
      <c r="U152" s="76"/>
      <c r="V152" s="76"/>
      <c r="W152" s="76"/>
      <c r="X152" s="121"/>
      <c r="Y152" s="76"/>
      <c r="AC152" s="639">
        <f t="shared" si="4"/>
        <v>35000</v>
      </c>
      <c r="AD152" s="124">
        <f t="shared" si="5"/>
        <v>535000</v>
      </c>
    </row>
    <row r="153" spans="1:30" x14ac:dyDescent="0.35">
      <c r="A153" s="64"/>
      <c r="B153" s="64"/>
      <c r="C153" s="64"/>
      <c r="D153" s="64"/>
      <c r="E153" s="64"/>
      <c r="F153" s="64"/>
      <c r="G153" s="66" t="s">
        <v>1944</v>
      </c>
      <c r="H153" s="64"/>
      <c r="I153" s="67"/>
      <c r="J153" s="64"/>
      <c r="K153" s="64"/>
      <c r="L153" s="68"/>
      <c r="M153" s="68"/>
      <c r="N153" s="68"/>
      <c r="O153" s="68"/>
      <c r="P153" s="64"/>
      <c r="Q153" s="64"/>
      <c r="R153" s="68"/>
      <c r="S153" s="64"/>
      <c r="T153" s="64"/>
      <c r="U153" s="64"/>
      <c r="V153" s="64"/>
      <c r="W153" s="64"/>
      <c r="X153" s="115"/>
      <c r="Y153" s="64"/>
      <c r="AC153" s="639">
        <f t="shared" si="4"/>
        <v>0</v>
      </c>
      <c r="AD153" s="67">
        <f t="shared" si="5"/>
        <v>0</v>
      </c>
    </row>
    <row r="154" spans="1:30" x14ac:dyDescent="0.35">
      <c r="A154" s="76"/>
      <c r="B154" s="76"/>
      <c r="C154" s="76"/>
      <c r="D154" s="76"/>
      <c r="E154" s="76"/>
      <c r="F154" s="76"/>
      <c r="G154" s="79" t="s">
        <v>3637</v>
      </c>
      <c r="H154" s="76"/>
      <c r="I154" s="118">
        <v>100000</v>
      </c>
      <c r="J154" s="76"/>
      <c r="K154" s="76" t="s">
        <v>3380</v>
      </c>
      <c r="L154" s="130"/>
      <c r="M154" s="119" t="s">
        <v>3381</v>
      </c>
      <c r="N154" s="119" t="s">
        <v>3382</v>
      </c>
      <c r="O154" s="119"/>
      <c r="P154" s="76"/>
      <c r="Q154" s="76" t="s">
        <v>1071</v>
      </c>
      <c r="R154" s="119" t="s">
        <v>3383</v>
      </c>
      <c r="S154" s="76"/>
      <c r="T154" s="76"/>
      <c r="U154" s="76"/>
      <c r="V154" s="76"/>
      <c r="W154" s="76"/>
      <c r="X154" s="121"/>
      <c r="Y154" s="76"/>
      <c r="AC154" s="639">
        <f t="shared" si="4"/>
        <v>7000.0000000000009</v>
      </c>
      <c r="AD154" s="118">
        <f t="shared" si="5"/>
        <v>107000</v>
      </c>
    </row>
    <row r="155" spans="1:30" x14ac:dyDescent="0.35">
      <c r="A155" s="76"/>
      <c r="B155" s="76"/>
      <c r="C155" s="76"/>
      <c r="D155" s="76"/>
      <c r="E155" s="76"/>
      <c r="F155" s="76"/>
      <c r="G155" s="79" t="s">
        <v>3638</v>
      </c>
      <c r="H155" s="76"/>
      <c r="I155" s="118">
        <v>250000</v>
      </c>
      <c r="J155" s="76"/>
      <c r="K155" s="76" t="s">
        <v>1062</v>
      </c>
      <c r="L155" s="130"/>
      <c r="M155" s="119" t="s">
        <v>1196</v>
      </c>
      <c r="N155" s="119">
        <v>2008252117</v>
      </c>
      <c r="O155" s="119"/>
      <c r="P155" s="76"/>
      <c r="Q155" s="76"/>
      <c r="R155" s="119" t="s">
        <v>2603</v>
      </c>
      <c r="S155" s="76"/>
      <c r="T155" s="76"/>
      <c r="U155" s="76"/>
      <c r="V155" s="76"/>
      <c r="W155" s="76"/>
      <c r="X155" s="121"/>
      <c r="Y155" s="76"/>
      <c r="AC155" s="639">
        <f t="shared" si="4"/>
        <v>17500</v>
      </c>
      <c r="AD155" s="118">
        <f t="shared" si="5"/>
        <v>267500</v>
      </c>
    </row>
    <row r="156" spans="1:30" x14ac:dyDescent="0.35">
      <c r="A156" s="76"/>
      <c r="B156" s="76"/>
      <c r="C156" s="76"/>
      <c r="D156" s="76"/>
      <c r="E156" s="76"/>
      <c r="F156" s="76"/>
      <c r="G156" s="79" t="s">
        <v>3639</v>
      </c>
      <c r="H156" s="76"/>
      <c r="I156" s="118">
        <v>250000</v>
      </c>
      <c r="J156" s="76"/>
      <c r="K156" s="76" t="s">
        <v>1062</v>
      </c>
      <c r="L156" s="130"/>
      <c r="M156" s="119" t="s">
        <v>1198</v>
      </c>
      <c r="N156" s="119">
        <v>2008113066</v>
      </c>
      <c r="O156" s="119"/>
      <c r="P156" s="76"/>
      <c r="Q156" s="76" t="s">
        <v>1226</v>
      </c>
      <c r="R156" s="119" t="s">
        <v>1066</v>
      </c>
      <c r="S156" s="76"/>
      <c r="T156" s="76"/>
      <c r="U156" s="76"/>
      <c r="V156" s="76"/>
      <c r="W156" s="76"/>
      <c r="X156" s="121"/>
      <c r="Y156" s="76"/>
      <c r="AC156" s="639">
        <f t="shared" si="4"/>
        <v>17500</v>
      </c>
      <c r="AD156" s="118">
        <f t="shared" si="5"/>
        <v>267500</v>
      </c>
    </row>
    <row r="157" spans="1:30" x14ac:dyDescent="0.35">
      <c r="A157" s="76"/>
      <c r="B157" s="76"/>
      <c r="C157" s="76"/>
      <c r="D157" s="76"/>
      <c r="E157" s="76"/>
      <c r="F157" s="76"/>
      <c r="G157" s="79" t="s">
        <v>3639</v>
      </c>
      <c r="H157" s="76"/>
      <c r="I157" s="118">
        <v>250000</v>
      </c>
      <c r="J157" s="76"/>
      <c r="K157" s="76" t="s">
        <v>1062</v>
      </c>
      <c r="L157" s="130"/>
      <c r="M157" s="119" t="s">
        <v>1198</v>
      </c>
      <c r="N157" s="119">
        <v>2008113065</v>
      </c>
      <c r="O157" s="119"/>
      <c r="P157" s="76"/>
      <c r="Q157" s="76" t="s">
        <v>1226</v>
      </c>
      <c r="R157" s="119" t="s">
        <v>1066</v>
      </c>
      <c r="S157" s="76"/>
      <c r="T157" s="76"/>
      <c r="U157" s="76"/>
      <c r="V157" s="76"/>
      <c r="W157" s="76"/>
      <c r="X157" s="121"/>
      <c r="Y157" s="76"/>
      <c r="AC157" s="639">
        <f t="shared" si="4"/>
        <v>17500</v>
      </c>
      <c r="AD157" s="118">
        <f t="shared" si="5"/>
        <v>267500</v>
      </c>
    </row>
    <row r="158" spans="1:30" x14ac:dyDescent="0.35">
      <c r="A158" s="76"/>
      <c r="B158" s="76"/>
      <c r="C158" s="76"/>
      <c r="D158" s="76"/>
      <c r="E158" s="76"/>
      <c r="F158" s="76"/>
      <c r="G158" s="79" t="s">
        <v>3640</v>
      </c>
      <c r="H158" s="76"/>
      <c r="I158" s="118">
        <v>100000</v>
      </c>
      <c r="J158" s="76"/>
      <c r="K158" s="76" t="s">
        <v>3380</v>
      </c>
      <c r="L158" s="130"/>
      <c r="M158" s="119" t="s">
        <v>3381</v>
      </c>
      <c r="N158" s="119" t="s">
        <v>3382</v>
      </c>
      <c r="O158" s="119"/>
      <c r="P158" s="76"/>
      <c r="Q158" s="76" t="s">
        <v>1071</v>
      </c>
      <c r="R158" s="119" t="s">
        <v>3383</v>
      </c>
      <c r="S158" s="76"/>
      <c r="T158" s="76"/>
      <c r="U158" s="76"/>
      <c r="V158" s="76"/>
      <c r="W158" s="76"/>
      <c r="X158" s="121"/>
      <c r="Y158" s="76"/>
      <c r="AC158" s="639">
        <f t="shared" si="4"/>
        <v>7000.0000000000009</v>
      </c>
      <c r="AD158" s="118">
        <f t="shared" si="5"/>
        <v>107000</v>
      </c>
    </row>
    <row r="159" spans="1:30" x14ac:dyDescent="0.35">
      <c r="A159" s="76"/>
      <c r="B159" s="76"/>
      <c r="C159" s="76"/>
      <c r="D159" s="76"/>
      <c r="E159" s="76"/>
      <c r="F159" s="76"/>
      <c r="G159" s="79" t="s">
        <v>3641</v>
      </c>
      <c r="H159" s="76"/>
      <c r="I159" s="118">
        <v>300000</v>
      </c>
      <c r="J159" s="76"/>
      <c r="K159" s="76"/>
      <c r="L159" s="130"/>
      <c r="M159" s="119"/>
      <c r="N159" s="119"/>
      <c r="O159" s="119"/>
      <c r="P159" s="76"/>
      <c r="Q159" s="76"/>
      <c r="R159" s="119"/>
      <c r="S159" s="76"/>
      <c r="T159" s="76"/>
      <c r="U159" s="76"/>
      <c r="V159" s="76"/>
      <c r="W159" s="76"/>
      <c r="X159" s="121"/>
      <c r="Y159" s="76"/>
      <c r="AC159" s="639">
        <f t="shared" si="4"/>
        <v>21000.000000000004</v>
      </c>
      <c r="AD159" s="118">
        <f t="shared" si="5"/>
        <v>321000</v>
      </c>
    </row>
    <row r="160" spans="1:30" x14ac:dyDescent="0.35">
      <c r="A160" s="76"/>
      <c r="B160" s="76"/>
      <c r="C160" s="76"/>
      <c r="D160" s="76"/>
      <c r="E160" s="76"/>
      <c r="F160" s="76"/>
      <c r="G160" s="93" t="s">
        <v>994</v>
      </c>
      <c r="H160" s="123"/>
      <c r="I160" s="124">
        <f>SUM(I154:I159)</f>
        <v>1250000</v>
      </c>
      <c r="J160" s="76"/>
      <c r="K160" s="76"/>
      <c r="L160" s="130"/>
      <c r="M160" s="119"/>
      <c r="N160" s="119"/>
      <c r="O160" s="119"/>
      <c r="P160" s="76"/>
      <c r="Q160" s="76"/>
      <c r="R160" s="119"/>
      <c r="S160" s="76"/>
      <c r="T160" s="76"/>
      <c r="U160" s="76"/>
      <c r="V160" s="76"/>
      <c r="W160" s="76"/>
      <c r="X160" s="121"/>
      <c r="Y160" s="76"/>
      <c r="AC160" s="639">
        <f t="shared" si="4"/>
        <v>87500.000000000015</v>
      </c>
      <c r="AD160" s="124">
        <f t="shared" si="5"/>
        <v>1337500</v>
      </c>
    </row>
    <row r="161" spans="1:30" x14ac:dyDescent="0.35">
      <c r="A161" s="64"/>
      <c r="B161" s="64"/>
      <c r="C161" s="64"/>
      <c r="D161" s="64"/>
      <c r="E161" s="64"/>
      <c r="F161" s="64"/>
      <c r="G161" s="96" t="s">
        <v>1945</v>
      </c>
      <c r="H161" s="64"/>
      <c r="I161" s="67"/>
      <c r="J161" s="64"/>
      <c r="K161" s="64"/>
      <c r="L161" s="68"/>
      <c r="M161" s="68"/>
      <c r="N161" s="68"/>
      <c r="O161" s="68"/>
      <c r="P161" s="64"/>
      <c r="Q161" s="64"/>
      <c r="R161" s="68"/>
      <c r="S161" s="64"/>
      <c r="T161" s="64"/>
      <c r="U161" s="64"/>
      <c r="V161" s="64"/>
      <c r="W161" s="64"/>
      <c r="X161" s="115"/>
      <c r="Y161" s="64"/>
      <c r="AC161" s="639">
        <f t="shared" si="4"/>
        <v>0</v>
      </c>
      <c r="AD161" s="67">
        <f t="shared" si="5"/>
        <v>0</v>
      </c>
    </row>
    <row r="162" spans="1:30" x14ac:dyDescent="0.35">
      <c r="A162" s="69"/>
      <c r="B162" s="69"/>
      <c r="C162" s="69"/>
      <c r="D162" s="69"/>
      <c r="E162" s="69"/>
      <c r="F162" s="69"/>
      <c r="G162" s="79" t="s">
        <v>3642</v>
      </c>
      <c r="H162" s="69"/>
      <c r="I162" s="74">
        <v>400000</v>
      </c>
      <c r="J162" s="69"/>
      <c r="K162" s="69" t="s">
        <v>1214</v>
      </c>
      <c r="L162" s="75"/>
      <c r="M162" s="75" t="s">
        <v>3643</v>
      </c>
      <c r="N162" s="131" t="s">
        <v>3644</v>
      </c>
      <c r="O162" s="75"/>
      <c r="P162" s="69"/>
      <c r="Q162" s="69" t="s">
        <v>3645</v>
      </c>
      <c r="R162" s="75" t="s">
        <v>3646</v>
      </c>
      <c r="S162" s="69"/>
      <c r="T162" s="69"/>
      <c r="U162" s="69"/>
      <c r="V162" s="69"/>
      <c r="W162" s="69"/>
      <c r="X162" s="116"/>
      <c r="Y162" s="76"/>
      <c r="AC162" s="639">
        <f t="shared" si="4"/>
        <v>28000.000000000004</v>
      </c>
      <c r="AD162" s="74">
        <f t="shared" si="5"/>
        <v>428000</v>
      </c>
    </row>
    <row r="163" spans="1:30" x14ac:dyDescent="0.35">
      <c r="A163" s="69"/>
      <c r="B163" s="69"/>
      <c r="C163" s="69"/>
      <c r="D163" s="69"/>
      <c r="E163" s="69"/>
      <c r="F163" s="69"/>
      <c r="G163" s="79" t="s">
        <v>3647</v>
      </c>
      <c r="H163" s="69"/>
      <c r="I163" s="74">
        <v>400000</v>
      </c>
      <c r="J163" s="69"/>
      <c r="K163" s="69" t="s">
        <v>1214</v>
      </c>
      <c r="L163" s="75"/>
      <c r="M163" s="75" t="s">
        <v>3643</v>
      </c>
      <c r="N163" s="131" t="s">
        <v>3648</v>
      </c>
      <c r="O163" s="75"/>
      <c r="P163" s="69"/>
      <c r="Q163" s="69" t="s">
        <v>3645</v>
      </c>
      <c r="R163" s="75" t="s">
        <v>3646</v>
      </c>
      <c r="S163" s="69"/>
      <c r="T163" s="69"/>
      <c r="U163" s="69"/>
      <c r="V163" s="69"/>
      <c r="W163" s="69"/>
      <c r="X163" s="116"/>
      <c r="Y163" s="76"/>
      <c r="AC163" s="639">
        <f t="shared" si="4"/>
        <v>28000.000000000004</v>
      </c>
      <c r="AD163" s="74">
        <f t="shared" si="5"/>
        <v>428000</v>
      </c>
    </row>
    <row r="164" spans="1:30" x14ac:dyDescent="0.35">
      <c r="A164" s="69"/>
      <c r="B164" s="69"/>
      <c r="C164" s="69"/>
      <c r="D164" s="69"/>
      <c r="E164" s="69"/>
      <c r="F164" s="69"/>
      <c r="G164" s="79" t="s">
        <v>3649</v>
      </c>
      <c r="H164" s="69"/>
      <c r="I164" s="74">
        <v>400000</v>
      </c>
      <c r="J164" s="69"/>
      <c r="K164" s="69" t="s">
        <v>1214</v>
      </c>
      <c r="L164" s="75"/>
      <c r="M164" s="75" t="s">
        <v>3650</v>
      </c>
      <c r="N164" s="203">
        <v>1.1295788284653866E-3</v>
      </c>
      <c r="O164" s="75"/>
      <c r="P164" s="69"/>
      <c r="Q164" s="69"/>
      <c r="R164" s="75"/>
      <c r="S164" s="69"/>
      <c r="T164" s="69"/>
      <c r="U164" s="69"/>
      <c r="V164" s="69"/>
      <c r="W164" s="69"/>
      <c r="X164" s="116"/>
      <c r="Y164" s="76"/>
      <c r="AC164" s="639">
        <f t="shared" si="4"/>
        <v>28000.000000000004</v>
      </c>
      <c r="AD164" s="74">
        <f t="shared" si="5"/>
        <v>428000</v>
      </c>
    </row>
    <row r="165" spans="1:30" x14ac:dyDescent="0.35">
      <c r="A165" s="69"/>
      <c r="B165" s="69"/>
      <c r="C165" s="69"/>
      <c r="D165" s="69"/>
      <c r="E165" s="69"/>
      <c r="F165" s="69"/>
      <c r="G165" s="79" t="s">
        <v>3651</v>
      </c>
      <c r="H165" s="69"/>
      <c r="I165" s="74">
        <v>400000</v>
      </c>
      <c r="J165" s="69"/>
      <c r="K165" s="69"/>
      <c r="L165" s="75"/>
      <c r="M165" s="75"/>
      <c r="N165" s="75"/>
      <c r="O165" s="75"/>
      <c r="P165" s="69"/>
      <c r="Q165" s="69"/>
      <c r="R165" s="75"/>
      <c r="S165" s="69"/>
      <c r="T165" s="69"/>
      <c r="U165" s="69"/>
      <c r="V165" s="69"/>
      <c r="W165" s="69"/>
      <c r="X165" s="116"/>
      <c r="Y165" s="76"/>
      <c r="AC165" s="639">
        <f t="shared" si="4"/>
        <v>28000.000000000004</v>
      </c>
      <c r="AD165" s="74">
        <f t="shared" si="5"/>
        <v>428000</v>
      </c>
    </row>
    <row r="166" spans="1:30" x14ac:dyDescent="0.35">
      <c r="A166" s="69"/>
      <c r="B166" s="69"/>
      <c r="C166" s="69"/>
      <c r="D166" s="69"/>
      <c r="E166" s="69"/>
      <c r="F166" s="69"/>
      <c r="G166" s="93" t="s">
        <v>994</v>
      </c>
      <c r="H166" s="86"/>
      <c r="I166" s="87">
        <f>SUM(I162:I165)</f>
        <v>1600000</v>
      </c>
      <c r="J166" s="69"/>
      <c r="K166" s="69"/>
      <c r="L166" s="75"/>
      <c r="M166" s="75"/>
      <c r="N166" s="75"/>
      <c r="O166" s="75"/>
      <c r="P166" s="69"/>
      <c r="Q166" s="69"/>
      <c r="R166" s="75"/>
      <c r="S166" s="69"/>
      <c r="T166" s="69"/>
      <c r="U166" s="69"/>
      <c r="V166" s="69"/>
      <c r="W166" s="69"/>
      <c r="X166" s="116"/>
      <c r="Y166" s="76"/>
      <c r="AC166" s="639">
        <f t="shared" si="4"/>
        <v>112000.00000000001</v>
      </c>
      <c r="AD166" s="87">
        <f t="shared" si="5"/>
        <v>1712000</v>
      </c>
    </row>
    <row r="167" spans="1:30" x14ac:dyDescent="0.35">
      <c r="A167" s="64"/>
      <c r="B167" s="64"/>
      <c r="C167" s="64"/>
      <c r="D167" s="64"/>
      <c r="E167" s="64"/>
      <c r="F167" s="64"/>
      <c r="G167" s="96" t="s">
        <v>1590</v>
      </c>
      <c r="H167" s="64"/>
      <c r="I167" s="67"/>
      <c r="J167" s="64"/>
      <c r="K167" s="64"/>
      <c r="L167" s="68"/>
      <c r="M167" s="68"/>
      <c r="N167" s="68"/>
      <c r="O167" s="68"/>
      <c r="P167" s="64"/>
      <c r="Q167" s="64"/>
      <c r="R167" s="68"/>
      <c r="S167" s="64"/>
      <c r="T167" s="64"/>
      <c r="U167" s="64"/>
      <c r="V167" s="64"/>
      <c r="W167" s="64"/>
      <c r="X167" s="115"/>
      <c r="Y167" s="64"/>
      <c r="AC167" s="639">
        <f>I167*AC$4</f>
        <v>0</v>
      </c>
      <c r="AD167" s="67">
        <f t="shared" si="5"/>
        <v>0</v>
      </c>
    </row>
    <row r="168" spans="1:30" x14ac:dyDescent="0.35">
      <c r="A168" s="76"/>
      <c r="B168" s="76"/>
      <c r="C168" s="76"/>
      <c r="D168" s="76"/>
      <c r="E168" s="76"/>
      <c r="F168" s="76"/>
      <c r="G168" s="76" t="s">
        <v>3652</v>
      </c>
      <c r="H168" s="76"/>
      <c r="I168" s="118">
        <v>200000</v>
      </c>
      <c r="J168" s="76"/>
      <c r="K168" s="76" t="s">
        <v>3653</v>
      </c>
      <c r="L168" s="119"/>
      <c r="M168" s="119" t="s">
        <v>3654</v>
      </c>
      <c r="N168" s="119"/>
      <c r="O168" s="119"/>
      <c r="P168" s="76"/>
      <c r="Q168" s="76" t="s">
        <v>3655</v>
      </c>
      <c r="R168" s="119" t="s">
        <v>3656</v>
      </c>
      <c r="S168" s="76"/>
      <c r="T168" s="76"/>
      <c r="U168" s="76"/>
      <c r="V168" s="76"/>
      <c r="W168" s="76"/>
      <c r="X168" s="121"/>
      <c r="Y168" s="76"/>
      <c r="AC168" s="639">
        <f t="shared" si="4"/>
        <v>14000.000000000002</v>
      </c>
      <c r="AD168" s="118">
        <f t="shared" si="5"/>
        <v>214000</v>
      </c>
    </row>
    <row r="169" spans="1:30" x14ac:dyDescent="0.35">
      <c r="A169" s="76"/>
      <c r="B169" s="76"/>
      <c r="C169" s="76"/>
      <c r="D169" s="76"/>
      <c r="E169" s="76"/>
      <c r="F169" s="76"/>
      <c r="G169" s="76" t="s">
        <v>3657</v>
      </c>
      <c r="H169" s="76"/>
      <c r="I169" s="118">
        <v>200000</v>
      </c>
      <c r="J169" s="76"/>
      <c r="K169" s="76" t="s">
        <v>3653</v>
      </c>
      <c r="L169" s="76"/>
      <c r="M169" s="119" t="s">
        <v>3658</v>
      </c>
      <c r="N169" s="119"/>
      <c r="O169" s="76"/>
      <c r="P169" s="76"/>
      <c r="Q169" s="76" t="s">
        <v>3659</v>
      </c>
      <c r="R169" s="119" t="s">
        <v>3660</v>
      </c>
      <c r="S169" s="76"/>
      <c r="T169" s="76"/>
      <c r="U169" s="76"/>
      <c r="V169" s="76"/>
      <c r="W169" s="76"/>
      <c r="X169" s="121"/>
      <c r="Y169" s="76"/>
      <c r="AC169" s="639">
        <f t="shared" si="4"/>
        <v>14000.000000000002</v>
      </c>
      <c r="AD169" s="118">
        <f t="shared" si="5"/>
        <v>214000</v>
      </c>
    </row>
    <row r="170" spans="1:30" x14ac:dyDescent="0.35">
      <c r="A170" s="76"/>
      <c r="B170" s="76"/>
      <c r="C170" s="76"/>
      <c r="D170" s="76"/>
      <c r="E170" s="76"/>
      <c r="F170" s="76"/>
      <c r="G170" s="123" t="s">
        <v>994</v>
      </c>
      <c r="H170" s="123"/>
      <c r="I170" s="124">
        <f>SUM(I168:I169)</f>
        <v>400000</v>
      </c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121"/>
      <c r="Y170" s="76"/>
      <c r="AC170" s="639">
        <f t="shared" si="4"/>
        <v>28000.000000000004</v>
      </c>
      <c r="AD170" s="124">
        <f t="shared" si="5"/>
        <v>428000</v>
      </c>
    </row>
    <row r="171" spans="1:30" x14ac:dyDescent="0.35">
      <c r="G171" s="123" t="s">
        <v>894</v>
      </c>
      <c r="H171" s="123"/>
      <c r="I171" s="124">
        <f>SUM(I5:I170)/2</f>
        <v>156120000</v>
      </c>
      <c r="AC171" s="639">
        <f t="shared" si="4"/>
        <v>10928400.000000002</v>
      </c>
      <c r="AD171" s="124">
        <f t="shared" si="5"/>
        <v>167048400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AA186"/>
  <sheetViews>
    <sheetView topLeftCell="AA1" workbookViewId="0">
      <selection activeCell="Z1" sqref="I1:Z1048576"/>
    </sheetView>
  </sheetViews>
  <sheetFormatPr defaultRowHeight="14.5" x14ac:dyDescent="0.35"/>
  <cols>
    <col min="1" max="1" width="11.7265625" hidden="1" customWidth="1"/>
    <col min="2" max="2" width="20.54296875" hidden="1" customWidth="1"/>
    <col min="3" max="3" width="8.7265625" hidden="1" customWidth="1"/>
    <col min="4" max="4" width="13.54296875" hidden="1" customWidth="1"/>
    <col min="5" max="5" width="13.81640625" hidden="1" customWidth="1"/>
    <col min="6" max="6" width="22.54296875" hidden="1" customWidth="1"/>
    <col min="7" max="7" width="103.7265625" customWidth="1"/>
    <col min="8" max="8" width="21.81640625" hidden="1" customWidth="1"/>
    <col min="9" max="9" width="23.36328125" style="104" hidden="1" customWidth="1"/>
    <col min="10" max="10" width="11" hidden="1" customWidth="1"/>
    <col min="11" max="11" width="26" hidden="1" customWidth="1"/>
    <col min="12" max="12" width="24.08984375" hidden="1" customWidth="1"/>
    <col min="13" max="13" width="38.81640625" hidden="1" customWidth="1"/>
    <col min="14" max="14" width="24.08984375" style="245" hidden="1" customWidth="1"/>
    <col min="15" max="16" width="24.08984375" hidden="1" customWidth="1"/>
    <col min="17" max="18" width="24.08984375" style="245" hidden="1" customWidth="1"/>
    <col min="19" max="19" width="16.1796875" hidden="1" customWidth="1"/>
    <col min="20" max="20" width="14" hidden="1" customWidth="1"/>
    <col min="21" max="21" width="18.81640625" hidden="1" customWidth="1"/>
    <col min="22" max="22" width="44.81640625" hidden="1" customWidth="1"/>
    <col min="23" max="23" width="15.1796875" hidden="1" customWidth="1"/>
    <col min="24" max="24" width="24" hidden="1" customWidth="1"/>
    <col min="25" max="25" width="41.81640625" hidden="1" customWidth="1"/>
    <col min="26" max="26" width="14.36328125" hidden="1" customWidth="1"/>
    <col min="27" max="27" width="23.36328125" style="104" customWidth="1"/>
  </cols>
  <sheetData>
    <row r="1" spans="1:27" x14ac:dyDescent="0.35">
      <c r="A1" s="665" t="s">
        <v>895</v>
      </c>
      <c r="B1" s="665"/>
      <c r="C1" s="665"/>
      <c r="D1" s="665"/>
      <c r="E1" s="665"/>
      <c r="F1" s="66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205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207" t="s">
        <v>918</v>
      </c>
      <c r="R2" s="207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106"/>
      <c r="B3" s="106"/>
      <c r="C3" s="208"/>
      <c r="D3" s="107"/>
      <c r="E3" s="57" t="s">
        <v>3661</v>
      </c>
      <c r="F3" s="57"/>
      <c r="G3" s="106"/>
      <c r="H3" s="57"/>
      <c r="I3" s="172"/>
      <c r="J3" s="106"/>
      <c r="K3" s="109"/>
      <c r="L3" s="106"/>
      <c r="M3" s="106"/>
      <c r="N3" s="209"/>
      <c r="O3" s="107"/>
      <c r="P3" s="57"/>
      <c r="Q3" s="210"/>
      <c r="R3" s="210"/>
      <c r="S3" s="110"/>
      <c r="T3" s="57"/>
      <c r="U3" s="57"/>
      <c r="V3" s="57"/>
      <c r="W3" s="111"/>
      <c r="X3" s="112"/>
      <c r="Y3" s="112"/>
      <c r="AA3" s="172"/>
    </row>
    <row r="4" spans="1:27" ht="15.5" x14ac:dyDescent="0.35">
      <c r="A4" s="64"/>
      <c r="B4" s="64"/>
      <c r="C4" s="65"/>
      <c r="D4" s="64"/>
      <c r="E4" s="64"/>
      <c r="F4" s="64"/>
      <c r="G4" s="66" t="s">
        <v>2392</v>
      </c>
      <c r="H4" s="64"/>
      <c r="I4" s="211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Z4" s="631">
        <v>7.0000000000000007E-2</v>
      </c>
      <c r="AA4" s="211"/>
    </row>
    <row r="5" spans="1:27" s="94" customFormat="1" ht="15.5" x14ac:dyDescent="0.35">
      <c r="A5" s="69"/>
      <c r="B5" s="77" t="s">
        <v>3662</v>
      </c>
      <c r="C5" s="77" t="s">
        <v>27</v>
      </c>
      <c r="D5" s="77" t="s">
        <v>3663</v>
      </c>
      <c r="E5" s="77" t="s">
        <v>3664</v>
      </c>
      <c r="F5" s="69"/>
      <c r="G5" s="69" t="s">
        <v>3665</v>
      </c>
      <c r="H5" s="116" t="s">
        <v>2249</v>
      </c>
      <c r="I5" s="74">
        <v>600000</v>
      </c>
      <c r="J5" s="116" t="s">
        <v>2249</v>
      </c>
      <c r="K5" s="76" t="s">
        <v>3666</v>
      </c>
      <c r="L5" s="76" t="s">
        <v>3666</v>
      </c>
      <c r="M5" s="76" t="s">
        <v>3666</v>
      </c>
      <c r="N5" s="119" t="s">
        <v>3666</v>
      </c>
      <c r="O5" s="76" t="s">
        <v>3666</v>
      </c>
      <c r="P5" s="76" t="s">
        <v>3666</v>
      </c>
      <c r="Q5" s="76" t="s">
        <v>3666</v>
      </c>
      <c r="R5" s="76" t="s">
        <v>3666</v>
      </c>
      <c r="S5" s="116" t="s">
        <v>2249</v>
      </c>
      <c r="T5" s="76" t="s">
        <v>3667</v>
      </c>
      <c r="U5" s="116" t="s">
        <v>2249</v>
      </c>
      <c r="V5" s="116" t="s">
        <v>2249</v>
      </c>
      <c r="W5" s="116" t="s">
        <v>2249</v>
      </c>
      <c r="X5" s="116" t="s">
        <v>940</v>
      </c>
      <c r="Y5" s="116"/>
      <c r="Z5" s="642">
        <f>I5*Z$4</f>
        <v>42000.000000000007</v>
      </c>
      <c r="AA5" s="74">
        <f>I5+Z5</f>
        <v>642000</v>
      </c>
    </row>
    <row r="6" spans="1:27" ht="15.5" x14ac:dyDescent="0.35">
      <c r="A6" s="69"/>
      <c r="B6" s="196"/>
      <c r="C6" s="212"/>
      <c r="D6" s="196"/>
      <c r="E6" s="196"/>
      <c r="F6" s="69"/>
      <c r="G6" s="69" t="s">
        <v>3668</v>
      </c>
      <c r="H6" s="116" t="s">
        <v>2249</v>
      </c>
      <c r="I6" s="74">
        <v>600000</v>
      </c>
      <c r="J6" s="116" t="s">
        <v>2249</v>
      </c>
      <c r="K6" s="76" t="s">
        <v>3666</v>
      </c>
      <c r="L6" s="76" t="s">
        <v>3666</v>
      </c>
      <c r="M6" s="76" t="s">
        <v>3666</v>
      </c>
      <c r="N6" s="119" t="s">
        <v>3666</v>
      </c>
      <c r="O6" s="76" t="s">
        <v>3666</v>
      </c>
      <c r="P6" s="76" t="s">
        <v>3666</v>
      </c>
      <c r="Q6" s="76" t="s">
        <v>3666</v>
      </c>
      <c r="R6" s="76" t="s">
        <v>3666</v>
      </c>
      <c r="S6" s="116" t="s">
        <v>2249</v>
      </c>
      <c r="T6" s="76" t="s">
        <v>3667</v>
      </c>
      <c r="U6" s="116" t="s">
        <v>2249</v>
      </c>
      <c r="V6" s="116" t="s">
        <v>2249</v>
      </c>
      <c r="W6" s="116" t="s">
        <v>2249</v>
      </c>
      <c r="X6" s="116" t="s">
        <v>940</v>
      </c>
      <c r="Y6" s="121"/>
      <c r="Z6" s="642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69"/>
      <c r="B7" s="69"/>
      <c r="C7" s="213"/>
      <c r="D7" s="69"/>
      <c r="E7" s="69"/>
      <c r="F7" s="69"/>
      <c r="G7" s="69" t="s">
        <v>3669</v>
      </c>
      <c r="H7" s="116" t="s">
        <v>2249</v>
      </c>
      <c r="I7" s="74">
        <v>600000</v>
      </c>
      <c r="J7" s="116" t="s">
        <v>2249</v>
      </c>
      <c r="K7" s="76" t="s">
        <v>3666</v>
      </c>
      <c r="L7" s="76" t="s">
        <v>3666</v>
      </c>
      <c r="M7" s="76" t="s">
        <v>3666</v>
      </c>
      <c r="N7" s="119" t="s">
        <v>3666</v>
      </c>
      <c r="O7" s="76" t="s">
        <v>3666</v>
      </c>
      <c r="P7" s="76" t="s">
        <v>3666</v>
      </c>
      <c r="Q7" s="76" t="s">
        <v>3666</v>
      </c>
      <c r="R7" s="76" t="s">
        <v>3666</v>
      </c>
      <c r="S7" s="116" t="s">
        <v>2249</v>
      </c>
      <c r="T7" s="76" t="s">
        <v>3667</v>
      </c>
      <c r="U7" s="116" t="s">
        <v>2249</v>
      </c>
      <c r="V7" s="116" t="s">
        <v>2249</v>
      </c>
      <c r="W7" s="116" t="s">
        <v>2249</v>
      </c>
      <c r="X7" s="116" t="s">
        <v>940</v>
      </c>
      <c r="Y7" s="121"/>
      <c r="Z7" s="642">
        <f t="shared" si="0"/>
        <v>42000.000000000007</v>
      </c>
      <c r="AA7" s="74">
        <f t="shared" si="1"/>
        <v>642000</v>
      </c>
    </row>
    <row r="8" spans="1:27" ht="15.5" x14ac:dyDescent="0.35">
      <c r="A8" s="69"/>
      <c r="B8" s="69"/>
      <c r="C8" s="213"/>
      <c r="D8" s="69"/>
      <c r="E8" s="69"/>
      <c r="F8" s="69"/>
      <c r="G8" s="69" t="s">
        <v>3670</v>
      </c>
      <c r="H8" s="116" t="s">
        <v>2249</v>
      </c>
      <c r="I8" s="74">
        <v>600000</v>
      </c>
      <c r="J8" s="116" t="s">
        <v>2249</v>
      </c>
      <c r="K8" s="76" t="s">
        <v>3666</v>
      </c>
      <c r="L8" s="76" t="s">
        <v>3666</v>
      </c>
      <c r="M8" s="76" t="s">
        <v>3666</v>
      </c>
      <c r="N8" s="119" t="s">
        <v>3666</v>
      </c>
      <c r="O8" s="76" t="s">
        <v>3666</v>
      </c>
      <c r="P8" s="76" t="s">
        <v>3666</v>
      </c>
      <c r="Q8" s="76" t="s">
        <v>3666</v>
      </c>
      <c r="R8" s="76" t="s">
        <v>3666</v>
      </c>
      <c r="S8" s="116" t="s">
        <v>2249</v>
      </c>
      <c r="T8" s="76" t="s">
        <v>3667</v>
      </c>
      <c r="U8" s="116" t="s">
        <v>2249</v>
      </c>
      <c r="V8" s="116" t="s">
        <v>2249</v>
      </c>
      <c r="W8" s="116" t="s">
        <v>2249</v>
      </c>
      <c r="X8" s="116" t="s">
        <v>940</v>
      </c>
      <c r="Y8" s="121"/>
      <c r="Z8" s="642">
        <f t="shared" si="0"/>
        <v>42000.000000000007</v>
      </c>
      <c r="AA8" s="74">
        <f t="shared" si="1"/>
        <v>642000</v>
      </c>
    </row>
    <row r="9" spans="1:27" ht="15.5" x14ac:dyDescent="0.35">
      <c r="A9" s="69"/>
      <c r="B9" s="69"/>
      <c r="C9" s="213"/>
      <c r="D9" s="69"/>
      <c r="E9" s="69"/>
      <c r="F9" s="69"/>
      <c r="G9" s="69" t="s">
        <v>3671</v>
      </c>
      <c r="H9" s="116" t="s">
        <v>2249</v>
      </c>
      <c r="I9" s="74">
        <v>600000</v>
      </c>
      <c r="J9" s="116" t="s">
        <v>2249</v>
      </c>
      <c r="K9" s="76" t="s">
        <v>3666</v>
      </c>
      <c r="L9" s="76" t="s">
        <v>3666</v>
      </c>
      <c r="M9" s="76" t="s">
        <v>3666</v>
      </c>
      <c r="N9" s="119" t="s">
        <v>3666</v>
      </c>
      <c r="O9" s="76" t="s">
        <v>3666</v>
      </c>
      <c r="P9" s="76" t="s">
        <v>3666</v>
      </c>
      <c r="Q9" s="76" t="s">
        <v>3666</v>
      </c>
      <c r="R9" s="76" t="s">
        <v>3666</v>
      </c>
      <c r="S9" s="116" t="s">
        <v>2249</v>
      </c>
      <c r="T9" s="76" t="s">
        <v>3667</v>
      </c>
      <c r="U9" s="116" t="s">
        <v>2249</v>
      </c>
      <c r="V9" s="116" t="s">
        <v>2249</v>
      </c>
      <c r="W9" s="116" t="s">
        <v>2249</v>
      </c>
      <c r="X9" s="116" t="s">
        <v>940</v>
      </c>
      <c r="Y9" s="121"/>
      <c r="Z9" s="642">
        <f t="shared" si="0"/>
        <v>42000.000000000007</v>
      </c>
      <c r="AA9" s="74">
        <f t="shared" si="1"/>
        <v>642000</v>
      </c>
    </row>
    <row r="10" spans="1:27" ht="15.5" x14ac:dyDescent="0.35">
      <c r="A10" s="69"/>
      <c r="B10" s="69"/>
      <c r="C10" s="213"/>
      <c r="D10" s="69"/>
      <c r="E10" s="69"/>
      <c r="F10" s="69"/>
      <c r="G10" s="69" t="s">
        <v>3672</v>
      </c>
      <c r="H10" s="116" t="s">
        <v>2249</v>
      </c>
      <c r="I10" s="74">
        <v>600000</v>
      </c>
      <c r="J10" s="116" t="s">
        <v>2249</v>
      </c>
      <c r="K10" s="76" t="s">
        <v>3666</v>
      </c>
      <c r="L10" s="76" t="s">
        <v>3666</v>
      </c>
      <c r="M10" s="76" t="s">
        <v>3666</v>
      </c>
      <c r="N10" s="119" t="s">
        <v>3666</v>
      </c>
      <c r="O10" s="76" t="s">
        <v>3666</v>
      </c>
      <c r="P10" s="76" t="s">
        <v>3666</v>
      </c>
      <c r="Q10" s="76" t="s">
        <v>3666</v>
      </c>
      <c r="R10" s="76" t="s">
        <v>3666</v>
      </c>
      <c r="S10" s="116" t="s">
        <v>2249</v>
      </c>
      <c r="T10" s="76" t="s">
        <v>3667</v>
      </c>
      <c r="U10" s="116" t="s">
        <v>2249</v>
      </c>
      <c r="V10" s="116" t="s">
        <v>2249</v>
      </c>
      <c r="W10" s="116" t="s">
        <v>2249</v>
      </c>
      <c r="X10" s="116" t="s">
        <v>940</v>
      </c>
      <c r="Y10" s="121"/>
      <c r="Z10" s="642">
        <f t="shared" si="0"/>
        <v>42000.000000000007</v>
      </c>
      <c r="AA10" s="74">
        <f t="shared" si="1"/>
        <v>642000</v>
      </c>
    </row>
    <row r="11" spans="1:27" ht="15.5" x14ac:dyDescent="0.35">
      <c r="A11" s="69"/>
      <c r="B11" s="69"/>
      <c r="C11" s="213"/>
      <c r="D11" s="69"/>
      <c r="E11" s="69"/>
      <c r="F11" s="69"/>
      <c r="G11" s="69" t="s">
        <v>3673</v>
      </c>
      <c r="H11" s="116" t="s">
        <v>2249</v>
      </c>
      <c r="I11" s="74">
        <v>600000</v>
      </c>
      <c r="J11" s="116" t="s">
        <v>2249</v>
      </c>
      <c r="K11" s="76" t="s">
        <v>3666</v>
      </c>
      <c r="L11" s="76" t="s">
        <v>3666</v>
      </c>
      <c r="M11" s="76" t="s">
        <v>3666</v>
      </c>
      <c r="N11" s="119" t="s">
        <v>3666</v>
      </c>
      <c r="O11" s="76" t="s">
        <v>3666</v>
      </c>
      <c r="P11" s="76" t="s">
        <v>3666</v>
      </c>
      <c r="Q11" s="76" t="s">
        <v>3666</v>
      </c>
      <c r="R11" s="76" t="s">
        <v>3666</v>
      </c>
      <c r="S11" s="116" t="s">
        <v>2249</v>
      </c>
      <c r="T11" s="76" t="s">
        <v>3667</v>
      </c>
      <c r="U11" s="116" t="s">
        <v>2249</v>
      </c>
      <c r="V11" s="116" t="s">
        <v>2249</v>
      </c>
      <c r="W11" s="116" t="s">
        <v>2249</v>
      </c>
      <c r="X11" s="116" t="s">
        <v>940</v>
      </c>
      <c r="Y11" s="121"/>
      <c r="Z11" s="642">
        <f t="shared" si="0"/>
        <v>42000.000000000007</v>
      </c>
      <c r="AA11" s="74">
        <f t="shared" si="1"/>
        <v>642000</v>
      </c>
    </row>
    <row r="12" spans="1:27" ht="15.5" x14ac:dyDescent="0.35">
      <c r="A12" s="69"/>
      <c r="B12" s="69"/>
      <c r="C12" s="213"/>
      <c r="D12" s="69"/>
      <c r="E12" s="69"/>
      <c r="F12" s="69"/>
      <c r="G12" s="69" t="s">
        <v>3674</v>
      </c>
      <c r="H12" s="116" t="s">
        <v>2249</v>
      </c>
      <c r="I12" s="74">
        <v>600000</v>
      </c>
      <c r="J12" s="116" t="s">
        <v>2249</v>
      </c>
      <c r="K12" s="76" t="s">
        <v>3666</v>
      </c>
      <c r="L12" s="76" t="s">
        <v>3666</v>
      </c>
      <c r="M12" s="76" t="s">
        <v>3666</v>
      </c>
      <c r="N12" s="119" t="s">
        <v>3666</v>
      </c>
      <c r="O12" s="76" t="s">
        <v>3666</v>
      </c>
      <c r="P12" s="76" t="s">
        <v>3666</v>
      </c>
      <c r="Q12" s="76" t="s">
        <v>3666</v>
      </c>
      <c r="R12" s="76" t="s">
        <v>3666</v>
      </c>
      <c r="S12" s="116" t="s">
        <v>2249</v>
      </c>
      <c r="T12" s="76" t="s">
        <v>3667</v>
      </c>
      <c r="U12" s="116" t="s">
        <v>2249</v>
      </c>
      <c r="V12" s="116" t="s">
        <v>2249</v>
      </c>
      <c r="W12" s="116" t="s">
        <v>2249</v>
      </c>
      <c r="X12" s="116" t="s">
        <v>940</v>
      </c>
      <c r="Y12" s="121"/>
      <c r="Z12" s="642">
        <f t="shared" si="0"/>
        <v>42000.000000000007</v>
      </c>
      <c r="AA12" s="74">
        <f t="shared" si="1"/>
        <v>642000</v>
      </c>
    </row>
    <row r="13" spans="1:27" ht="15.5" x14ac:dyDescent="0.35">
      <c r="A13" s="69"/>
      <c r="B13" s="69"/>
      <c r="C13" s="213"/>
      <c r="D13" s="69"/>
      <c r="E13" s="69"/>
      <c r="F13" s="69"/>
      <c r="G13" s="69" t="s">
        <v>3675</v>
      </c>
      <c r="H13" s="116" t="s">
        <v>2249</v>
      </c>
      <c r="I13" s="74">
        <v>650000</v>
      </c>
      <c r="J13" s="116" t="s">
        <v>2249</v>
      </c>
      <c r="K13" s="76" t="s">
        <v>3666</v>
      </c>
      <c r="L13" s="76" t="s">
        <v>3666</v>
      </c>
      <c r="M13" s="76" t="s">
        <v>3666</v>
      </c>
      <c r="N13" s="119" t="s">
        <v>3666</v>
      </c>
      <c r="O13" s="76" t="s">
        <v>3666</v>
      </c>
      <c r="P13" s="76" t="s">
        <v>3666</v>
      </c>
      <c r="Q13" s="76" t="s">
        <v>3666</v>
      </c>
      <c r="R13" s="76" t="s">
        <v>3666</v>
      </c>
      <c r="S13" s="116" t="s">
        <v>2249</v>
      </c>
      <c r="T13" s="76" t="s">
        <v>3667</v>
      </c>
      <c r="U13" s="116" t="s">
        <v>2249</v>
      </c>
      <c r="V13" s="116" t="s">
        <v>2249</v>
      </c>
      <c r="W13" s="116" t="s">
        <v>2249</v>
      </c>
      <c r="X13" s="116" t="s">
        <v>940</v>
      </c>
      <c r="Y13" s="121"/>
      <c r="Z13" s="642">
        <f t="shared" si="0"/>
        <v>45500.000000000007</v>
      </c>
      <c r="AA13" s="74">
        <f t="shared" si="1"/>
        <v>695500</v>
      </c>
    </row>
    <row r="14" spans="1:27" ht="15.5" x14ac:dyDescent="0.35">
      <c r="A14" s="69"/>
      <c r="B14" s="69"/>
      <c r="C14" s="213"/>
      <c r="D14" s="69"/>
      <c r="E14" s="69"/>
      <c r="F14" s="69"/>
      <c r="G14" s="69" t="s">
        <v>3676</v>
      </c>
      <c r="H14" s="116" t="s">
        <v>2249</v>
      </c>
      <c r="I14" s="74">
        <v>600000</v>
      </c>
      <c r="J14" s="116" t="s">
        <v>2249</v>
      </c>
      <c r="K14" s="76" t="s">
        <v>3666</v>
      </c>
      <c r="L14" s="76" t="s">
        <v>3666</v>
      </c>
      <c r="M14" s="76" t="s">
        <v>3666</v>
      </c>
      <c r="N14" s="119" t="s">
        <v>3666</v>
      </c>
      <c r="O14" s="76" t="s">
        <v>3666</v>
      </c>
      <c r="P14" s="76" t="s">
        <v>3666</v>
      </c>
      <c r="Q14" s="76" t="s">
        <v>3666</v>
      </c>
      <c r="R14" s="76" t="s">
        <v>3666</v>
      </c>
      <c r="S14" s="116" t="s">
        <v>2249</v>
      </c>
      <c r="T14" s="76" t="s">
        <v>3667</v>
      </c>
      <c r="U14" s="116" t="s">
        <v>2249</v>
      </c>
      <c r="V14" s="116" t="s">
        <v>2249</v>
      </c>
      <c r="W14" s="116" t="s">
        <v>2249</v>
      </c>
      <c r="X14" s="116" t="s">
        <v>940</v>
      </c>
      <c r="Y14" s="121"/>
      <c r="Z14" s="642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76"/>
      <c r="C15" s="214"/>
      <c r="D15" s="76"/>
      <c r="E15" s="76"/>
      <c r="F15" s="69"/>
      <c r="G15" s="69" t="s">
        <v>3677</v>
      </c>
      <c r="H15" s="116" t="s">
        <v>2249</v>
      </c>
      <c r="I15" s="74">
        <v>600000</v>
      </c>
      <c r="J15" s="116" t="s">
        <v>2249</v>
      </c>
      <c r="K15" s="76" t="s">
        <v>3666</v>
      </c>
      <c r="L15" s="76" t="s">
        <v>3666</v>
      </c>
      <c r="M15" s="76" t="s">
        <v>3666</v>
      </c>
      <c r="N15" s="119" t="s">
        <v>3666</v>
      </c>
      <c r="O15" s="76" t="s">
        <v>3666</v>
      </c>
      <c r="P15" s="76" t="s">
        <v>3666</v>
      </c>
      <c r="Q15" s="76" t="s">
        <v>3666</v>
      </c>
      <c r="R15" s="76" t="s">
        <v>3666</v>
      </c>
      <c r="S15" s="116" t="s">
        <v>2249</v>
      </c>
      <c r="T15" s="76" t="s">
        <v>3667</v>
      </c>
      <c r="U15" s="116" t="s">
        <v>2249</v>
      </c>
      <c r="V15" s="116" t="s">
        <v>2249</v>
      </c>
      <c r="W15" s="116" t="s">
        <v>2249</v>
      </c>
      <c r="X15" s="116" t="s">
        <v>940</v>
      </c>
      <c r="Y15" s="121"/>
      <c r="Z15" s="642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76"/>
      <c r="C16" s="214"/>
      <c r="D16" s="76"/>
      <c r="E16" s="76"/>
      <c r="F16" s="69"/>
      <c r="G16" s="69" t="s">
        <v>3678</v>
      </c>
      <c r="H16" s="116" t="s">
        <v>2249</v>
      </c>
      <c r="I16" s="74">
        <v>600000</v>
      </c>
      <c r="J16" s="116" t="s">
        <v>2249</v>
      </c>
      <c r="K16" s="76" t="s">
        <v>3666</v>
      </c>
      <c r="L16" s="76" t="s">
        <v>3666</v>
      </c>
      <c r="M16" s="76" t="s">
        <v>3666</v>
      </c>
      <c r="N16" s="119" t="s">
        <v>3666</v>
      </c>
      <c r="O16" s="76" t="s">
        <v>3666</v>
      </c>
      <c r="P16" s="76" t="s">
        <v>3666</v>
      </c>
      <c r="Q16" s="76" t="s">
        <v>3666</v>
      </c>
      <c r="R16" s="76" t="s">
        <v>3666</v>
      </c>
      <c r="S16" s="116" t="s">
        <v>2249</v>
      </c>
      <c r="T16" s="76" t="s">
        <v>3667</v>
      </c>
      <c r="U16" s="116" t="s">
        <v>2249</v>
      </c>
      <c r="V16" s="116" t="s">
        <v>2249</v>
      </c>
      <c r="W16" s="116" t="s">
        <v>2249</v>
      </c>
      <c r="X16" s="116" t="s">
        <v>940</v>
      </c>
      <c r="Y16" s="121"/>
      <c r="Z16" s="642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76"/>
      <c r="C17" s="214"/>
      <c r="D17" s="76"/>
      <c r="E17" s="76"/>
      <c r="F17" s="73" t="s">
        <v>3679</v>
      </c>
      <c r="G17" s="69" t="s">
        <v>3680</v>
      </c>
      <c r="H17" s="116" t="s">
        <v>2249</v>
      </c>
      <c r="I17" s="74">
        <v>650000</v>
      </c>
      <c r="J17" s="116" t="s">
        <v>2249</v>
      </c>
      <c r="K17" s="76" t="s">
        <v>3666</v>
      </c>
      <c r="L17" s="76" t="s">
        <v>3666</v>
      </c>
      <c r="M17" s="76" t="s">
        <v>3666</v>
      </c>
      <c r="N17" s="119" t="s">
        <v>3666</v>
      </c>
      <c r="O17" s="76" t="s">
        <v>3666</v>
      </c>
      <c r="P17" s="76" t="s">
        <v>3666</v>
      </c>
      <c r="Q17" s="76" t="s">
        <v>3666</v>
      </c>
      <c r="R17" s="76" t="s">
        <v>3666</v>
      </c>
      <c r="S17" s="116" t="s">
        <v>2249</v>
      </c>
      <c r="T17" s="76" t="s">
        <v>3667</v>
      </c>
      <c r="U17" s="116" t="s">
        <v>2249</v>
      </c>
      <c r="V17" s="116" t="s">
        <v>2249</v>
      </c>
      <c r="W17" s="116" t="s">
        <v>2249</v>
      </c>
      <c r="X17" s="116" t="s">
        <v>940</v>
      </c>
      <c r="Y17" s="121"/>
      <c r="Z17" s="642">
        <f t="shared" si="0"/>
        <v>45500.000000000007</v>
      </c>
      <c r="AA17" s="74">
        <f t="shared" si="1"/>
        <v>695500</v>
      </c>
    </row>
    <row r="18" spans="1:27" ht="15.5" x14ac:dyDescent="0.35">
      <c r="A18" s="76"/>
      <c r="B18" s="76"/>
      <c r="C18" s="214"/>
      <c r="D18" s="76"/>
      <c r="E18" s="76"/>
      <c r="F18" s="76"/>
      <c r="G18" s="69" t="s">
        <v>3681</v>
      </c>
      <c r="H18" s="116" t="s">
        <v>2249</v>
      </c>
      <c r="I18" s="74">
        <v>600000</v>
      </c>
      <c r="J18" s="116" t="s">
        <v>2249</v>
      </c>
      <c r="K18" s="76" t="s">
        <v>3666</v>
      </c>
      <c r="L18" s="76" t="s">
        <v>3666</v>
      </c>
      <c r="M18" s="76" t="s">
        <v>3666</v>
      </c>
      <c r="N18" s="119" t="s">
        <v>3666</v>
      </c>
      <c r="O18" s="76" t="s">
        <v>3666</v>
      </c>
      <c r="P18" s="76" t="s">
        <v>3666</v>
      </c>
      <c r="Q18" s="76" t="s">
        <v>3666</v>
      </c>
      <c r="R18" s="76" t="s">
        <v>3666</v>
      </c>
      <c r="S18" s="116" t="s">
        <v>2249</v>
      </c>
      <c r="T18" s="76" t="s">
        <v>3667</v>
      </c>
      <c r="U18" s="116" t="s">
        <v>2249</v>
      </c>
      <c r="V18" s="116" t="s">
        <v>2249</v>
      </c>
      <c r="W18" s="116" t="s">
        <v>2249</v>
      </c>
      <c r="X18" s="116" t="s">
        <v>940</v>
      </c>
      <c r="Y18" s="121"/>
      <c r="Z18" s="642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76"/>
      <c r="C19" s="214"/>
      <c r="D19" s="76"/>
      <c r="E19" s="76"/>
      <c r="F19" s="76"/>
      <c r="G19" s="69" t="s">
        <v>3682</v>
      </c>
      <c r="H19" s="116" t="s">
        <v>2249</v>
      </c>
      <c r="I19" s="74">
        <v>600000</v>
      </c>
      <c r="J19" s="116" t="s">
        <v>2249</v>
      </c>
      <c r="K19" s="76" t="s">
        <v>3666</v>
      </c>
      <c r="L19" s="76" t="s">
        <v>3666</v>
      </c>
      <c r="M19" s="76" t="s">
        <v>3666</v>
      </c>
      <c r="N19" s="119" t="s">
        <v>3666</v>
      </c>
      <c r="O19" s="76" t="s">
        <v>3666</v>
      </c>
      <c r="P19" s="76" t="s">
        <v>3666</v>
      </c>
      <c r="Q19" s="76" t="s">
        <v>3666</v>
      </c>
      <c r="R19" s="76" t="s">
        <v>3666</v>
      </c>
      <c r="S19" s="116" t="s">
        <v>2249</v>
      </c>
      <c r="T19" s="76" t="s">
        <v>3667</v>
      </c>
      <c r="U19" s="116" t="s">
        <v>2249</v>
      </c>
      <c r="V19" s="116" t="s">
        <v>2249</v>
      </c>
      <c r="W19" s="116" t="s">
        <v>2249</v>
      </c>
      <c r="X19" s="116" t="s">
        <v>940</v>
      </c>
      <c r="Y19" s="121"/>
      <c r="Z19" s="642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76"/>
      <c r="C20" s="214"/>
      <c r="D20" s="76"/>
      <c r="E20" s="76"/>
      <c r="F20" s="76"/>
      <c r="G20" s="69" t="s">
        <v>3683</v>
      </c>
      <c r="H20" s="116" t="s">
        <v>2249</v>
      </c>
      <c r="I20" s="74">
        <v>600000</v>
      </c>
      <c r="J20" s="116" t="s">
        <v>2249</v>
      </c>
      <c r="K20" s="76" t="s">
        <v>3666</v>
      </c>
      <c r="L20" s="76" t="s">
        <v>3666</v>
      </c>
      <c r="M20" s="76" t="s">
        <v>3666</v>
      </c>
      <c r="N20" s="119" t="s">
        <v>3666</v>
      </c>
      <c r="O20" s="76" t="s">
        <v>3666</v>
      </c>
      <c r="P20" s="76" t="s">
        <v>3666</v>
      </c>
      <c r="Q20" s="76" t="s">
        <v>3666</v>
      </c>
      <c r="R20" s="76" t="s">
        <v>3666</v>
      </c>
      <c r="S20" s="116" t="s">
        <v>2249</v>
      </c>
      <c r="T20" s="76" t="s">
        <v>3667</v>
      </c>
      <c r="U20" s="116" t="s">
        <v>2249</v>
      </c>
      <c r="V20" s="116" t="s">
        <v>2249</v>
      </c>
      <c r="W20" s="116" t="s">
        <v>2249</v>
      </c>
      <c r="X20" s="116" t="s">
        <v>940</v>
      </c>
      <c r="Y20" s="121"/>
      <c r="Z20" s="642">
        <f t="shared" si="0"/>
        <v>42000.000000000007</v>
      </c>
      <c r="AA20" s="74">
        <f t="shared" si="1"/>
        <v>642000</v>
      </c>
    </row>
    <row r="21" spans="1:27" ht="15.5" x14ac:dyDescent="0.35">
      <c r="A21" s="76"/>
      <c r="B21" s="76"/>
      <c r="C21" s="214"/>
      <c r="D21" s="76"/>
      <c r="E21" s="76"/>
      <c r="F21" s="76"/>
      <c r="G21" s="69" t="s">
        <v>3684</v>
      </c>
      <c r="H21" s="116" t="s">
        <v>2249</v>
      </c>
      <c r="I21" s="74">
        <v>650000</v>
      </c>
      <c r="J21" s="116" t="s">
        <v>2249</v>
      </c>
      <c r="K21" s="76" t="s">
        <v>3666</v>
      </c>
      <c r="L21" s="76" t="s">
        <v>3666</v>
      </c>
      <c r="M21" s="76" t="s">
        <v>3666</v>
      </c>
      <c r="N21" s="119" t="s">
        <v>3666</v>
      </c>
      <c r="O21" s="76" t="s">
        <v>3666</v>
      </c>
      <c r="P21" s="76" t="s">
        <v>3666</v>
      </c>
      <c r="Q21" s="76" t="s">
        <v>3666</v>
      </c>
      <c r="R21" s="76" t="s">
        <v>3666</v>
      </c>
      <c r="S21" s="116" t="s">
        <v>2249</v>
      </c>
      <c r="T21" s="76" t="s">
        <v>3667</v>
      </c>
      <c r="U21" s="116" t="s">
        <v>2249</v>
      </c>
      <c r="V21" s="116" t="s">
        <v>2249</v>
      </c>
      <c r="W21" s="116" t="s">
        <v>2249</v>
      </c>
      <c r="X21" s="116" t="s">
        <v>940</v>
      </c>
      <c r="Y21" s="121"/>
      <c r="Z21" s="642">
        <f t="shared" si="0"/>
        <v>45500.000000000007</v>
      </c>
      <c r="AA21" s="74">
        <f t="shared" si="1"/>
        <v>695500</v>
      </c>
    </row>
    <row r="22" spans="1:27" ht="15.5" x14ac:dyDescent="0.35">
      <c r="A22" s="76"/>
      <c r="B22" s="76"/>
      <c r="C22" s="214"/>
      <c r="D22" s="76"/>
      <c r="E22" s="76"/>
      <c r="F22" s="76"/>
      <c r="G22" s="69" t="s">
        <v>3685</v>
      </c>
      <c r="H22" s="116" t="s">
        <v>2249</v>
      </c>
      <c r="I22" s="74">
        <v>600000</v>
      </c>
      <c r="J22" s="116" t="s">
        <v>2249</v>
      </c>
      <c r="K22" s="76" t="s">
        <v>3666</v>
      </c>
      <c r="L22" s="76" t="s">
        <v>3666</v>
      </c>
      <c r="M22" s="76" t="s">
        <v>3666</v>
      </c>
      <c r="N22" s="119" t="s">
        <v>3666</v>
      </c>
      <c r="O22" s="76" t="s">
        <v>3666</v>
      </c>
      <c r="P22" s="76" t="s">
        <v>3666</v>
      </c>
      <c r="Q22" s="76" t="s">
        <v>3666</v>
      </c>
      <c r="R22" s="76" t="s">
        <v>3666</v>
      </c>
      <c r="S22" s="116" t="s">
        <v>2249</v>
      </c>
      <c r="T22" s="76" t="s">
        <v>3667</v>
      </c>
      <c r="U22" s="116" t="s">
        <v>2249</v>
      </c>
      <c r="V22" s="116" t="s">
        <v>2249</v>
      </c>
      <c r="W22" s="116" t="s">
        <v>2249</v>
      </c>
      <c r="X22" s="116" t="s">
        <v>940</v>
      </c>
      <c r="Y22" s="121"/>
      <c r="Z22" s="642">
        <f t="shared" si="0"/>
        <v>42000.000000000007</v>
      </c>
      <c r="AA22" s="74">
        <f t="shared" si="1"/>
        <v>642000</v>
      </c>
    </row>
    <row r="23" spans="1:27" ht="15.5" x14ac:dyDescent="0.35">
      <c r="A23" s="76"/>
      <c r="B23" s="76"/>
      <c r="C23" s="214"/>
      <c r="D23" s="76"/>
      <c r="E23" s="76"/>
      <c r="F23" s="76"/>
      <c r="G23" s="69" t="s">
        <v>3686</v>
      </c>
      <c r="H23" s="116" t="s">
        <v>2249</v>
      </c>
      <c r="I23" s="74">
        <v>600000</v>
      </c>
      <c r="J23" s="116" t="s">
        <v>2249</v>
      </c>
      <c r="K23" s="76" t="s">
        <v>3666</v>
      </c>
      <c r="L23" s="76" t="s">
        <v>3666</v>
      </c>
      <c r="M23" s="76" t="s">
        <v>3666</v>
      </c>
      <c r="N23" s="119" t="s">
        <v>3666</v>
      </c>
      <c r="O23" s="76" t="s">
        <v>3666</v>
      </c>
      <c r="P23" s="76" t="s">
        <v>3666</v>
      </c>
      <c r="Q23" s="76" t="s">
        <v>3666</v>
      </c>
      <c r="R23" s="76" t="s">
        <v>3666</v>
      </c>
      <c r="S23" s="116" t="s">
        <v>2249</v>
      </c>
      <c r="T23" s="76" t="s">
        <v>3667</v>
      </c>
      <c r="U23" s="116" t="s">
        <v>2249</v>
      </c>
      <c r="V23" s="116" t="s">
        <v>2249</v>
      </c>
      <c r="W23" s="116" t="s">
        <v>2249</v>
      </c>
      <c r="X23" s="116" t="s">
        <v>940</v>
      </c>
      <c r="Y23" s="121"/>
      <c r="Z23" s="642">
        <f t="shared" si="0"/>
        <v>42000.000000000007</v>
      </c>
      <c r="AA23" s="74">
        <f t="shared" si="1"/>
        <v>642000</v>
      </c>
    </row>
    <row r="24" spans="1:27" ht="15.5" x14ac:dyDescent="0.35">
      <c r="A24" s="76"/>
      <c r="B24" s="76"/>
      <c r="C24" s="214"/>
      <c r="D24" s="76"/>
      <c r="E24" s="76"/>
      <c r="F24" s="73" t="s">
        <v>3687</v>
      </c>
      <c r="G24" s="69" t="s">
        <v>3688</v>
      </c>
      <c r="H24" s="116" t="s">
        <v>2249</v>
      </c>
      <c r="I24" s="74">
        <v>650000</v>
      </c>
      <c r="J24" s="116" t="s">
        <v>2249</v>
      </c>
      <c r="K24" s="76" t="s">
        <v>3666</v>
      </c>
      <c r="L24" s="76" t="s">
        <v>3666</v>
      </c>
      <c r="M24" s="76" t="s">
        <v>3666</v>
      </c>
      <c r="N24" s="119" t="s">
        <v>3666</v>
      </c>
      <c r="O24" s="76" t="s">
        <v>3666</v>
      </c>
      <c r="P24" s="76" t="s">
        <v>3666</v>
      </c>
      <c r="Q24" s="76" t="s">
        <v>3666</v>
      </c>
      <c r="R24" s="76" t="s">
        <v>3666</v>
      </c>
      <c r="S24" s="116" t="s">
        <v>2249</v>
      </c>
      <c r="T24" s="76" t="s">
        <v>3667</v>
      </c>
      <c r="U24" s="116" t="s">
        <v>2249</v>
      </c>
      <c r="V24" s="116" t="s">
        <v>2249</v>
      </c>
      <c r="W24" s="116" t="s">
        <v>2249</v>
      </c>
      <c r="X24" s="116" t="s">
        <v>940</v>
      </c>
      <c r="Y24" s="121"/>
      <c r="Z24" s="642">
        <f t="shared" si="0"/>
        <v>45500.000000000007</v>
      </c>
      <c r="AA24" s="74">
        <f t="shared" si="1"/>
        <v>695500</v>
      </c>
    </row>
    <row r="25" spans="1:27" ht="15.5" x14ac:dyDescent="0.35">
      <c r="A25" s="76"/>
      <c r="B25" s="76"/>
      <c r="C25" s="214"/>
      <c r="D25" s="76"/>
      <c r="E25" s="76"/>
      <c r="F25" s="76"/>
      <c r="G25" s="69" t="s">
        <v>3689</v>
      </c>
      <c r="H25" s="116" t="s">
        <v>2249</v>
      </c>
      <c r="I25" s="74">
        <v>600000</v>
      </c>
      <c r="J25" s="116" t="s">
        <v>2249</v>
      </c>
      <c r="K25" s="76" t="s">
        <v>3666</v>
      </c>
      <c r="L25" s="76" t="s">
        <v>3666</v>
      </c>
      <c r="M25" s="76" t="s">
        <v>3666</v>
      </c>
      <c r="N25" s="119" t="s">
        <v>3666</v>
      </c>
      <c r="O25" s="76" t="s">
        <v>3666</v>
      </c>
      <c r="P25" s="76" t="s">
        <v>3666</v>
      </c>
      <c r="Q25" s="76" t="s">
        <v>3666</v>
      </c>
      <c r="R25" s="76" t="s">
        <v>3666</v>
      </c>
      <c r="S25" s="116" t="s">
        <v>2249</v>
      </c>
      <c r="T25" s="76" t="s">
        <v>3667</v>
      </c>
      <c r="U25" s="116" t="s">
        <v>2249</v>
      </c>
      <c r="V25" s="116" t="s">
        <v>2249</v>
      </c>
      <c r="W25" s="116" t="s">
        <v>2249</v>
      </c>
      <c r="X25" s="116" t="s">
        <v>940</v>
      </c>
      <c r="Y25" s="121"/>
      <c r="Z25" s="642">
        <f t="shared" si="0"/>
        <v>42000.000000000007</v>
      </c>
      <c r="AA25" s="74">
        <f t="shared" si="1"/>
        <v>642000</v>
      </c>
    </row>
    <row r="26" spans="1:27" ht="15.5" x14ac:dyDescent="0.35">
      <c r="A26" s="76"/>
      <c r="B26" s="76"/>
      <c r="C26" s="214"/>
      <c r="D26" s="76"/>
      <c r="E26" s="76"/>
      <c r="F26" s="76"/>
      <c r="G26" s="69" t="s">
        <v>3690</v>
      </c>
      <c r="H26" s="116" t="s">
        <v>2249</v>
      </c>
      <c r="I26" s="74">
        <v>600000</v>
      </c>
      <c r="J26" s="116" t="s">
        <v>2249</v>
      </c>
      <c r="K26" s="76" t="s">
        <v>3666</v>
      </c>
      <c r="L26" s="76" t="s">
        <v>3666</v>
      </c>
      <c r="M26" s="76" t="s">
        <v>3666</v>
      </c>
      <c r="N26" s="119" t="s">
        <v>3666</v>
      </c>
      <c r="O26" s="76" t="s">
        <v>3666</v>
      </c>
      <c r="P26" s="76" t="s">
        <v>3666</v>
      </c>
      <c r="Q26" s="76" t="s">
        <v>3666</v>
      </c>
      <c r="R26" s="76" t="s">
        <v>3666</v>
      </c>
      <c r="S26" s="116" t="s">
        <v>2249</v>
      </c>
      <c r="T26" s="76" t="s">
        <v>3667</v>
      </c>
      <c r="U26" s="116" t="s">
        <v>2249</v>
      </c>
      <c r="V26" s="116" t="s">
        <v>2249</v>
      </c>
      <c r="W26" s="116" t="s">
        <v>2249</v>
      </c>
      <c r="X26" s="116" t="s">
        <v>940</v>
      </c>
      <c r="Y26" s="121"/>
      <c r="Z26" s="642">
        <f t="shared" si="0"/>
        <v>42000.000000000007</v>
      </c>
      <c r="AA26" s="74">
        <f t="shared" si="1"/>
        <v>642000</v>
      </c>
    </row>
    <row r="27" spans="1:27" ht="15.5" x14ac:dyDescent="0.35">
      <c r="A27" s="76"/>
      <c r="B27" s="76"/>
      <c r="C27" s="214"/>
      <c r="D27" s="76"/>
      <c r="E27" s="76"/>
      <c r="F27" s="76"/>
      <c r="G27" s="69" t="s">
        <v>3691</v>
      </c>
      <c r="H27" s="116" t="s">
        <v>2249</v>
      </c>
      <c r="I27" s="74">
        <v>600000</v>
      </c>
      <c r="J27" s="116" t="s">
        <v>2249</v>
      </c>
      <c r="K27" s="76" t="s">
        <v>3666</v>
      </c>
      <c r="L27" s="76" t="s">
        <v>3666</v>
      </c>
      <c r="M27" s="76" t="s">
        <v>3666</v>
      </c>
      <c r="N27" s="119" t="s">
        <v>3666</v>
      </c>
      <c r="O27" s="76" t="s">
        <v>3666</v>
      </c>
      <c r="P27" s="76" t="s">
        <v>3666</v>
      </c>
      <c r="Q27" s="76" t="s">
        <v>3666</v>
      </c>
      <c r="R27" s="76" t="s">
        <v>3666</v>
      </c>
      <c r="S27" s="116" t="s">
        <v>2249</v>
      </c>
      <c r="T27" s="76" t="s">
        <v>3667</v>
      </c>
      <c r="U27" s="116" t="s">
        <v>2249</v>
      </c>
      <c r="V27" s="116" t="s">
        <v>2249</v>
      </c>
      <c r="W27" s="116" t="s">
        <v>2249</v>
      </c>
      <c r="X27" s="116" t="s">
        <v>940</v>
      </c>
      <c r="Y27" s="121"/>
      <c r="Z27" s="642">
        <f t="shared" si="0"/>
        <v>42000.000000000007</v>
      </c>
      <c r="AA27" s="74">
        <f t="shared" si="1"/>
        <v>642000</v>
      </c>
    </row>
    <row r="28" spans="1:27" ht="15.5" x14ac:dyDescent="0.35">
      <c r="A28" s="76"/>
      <c r="B28" s="76"/>
      <c r="C28" s="214"/>
      <c r="D28" s="76"/>
      <c r="E28" s="76"/>
      <c r="F28" s="76"/>
      <c r="G28" s="69" t="s">
        <v>3692</v>
      </c>
      <c r="H28" s="116" t="s">
        <v>2249</v>
      </c>
      <c r="I28" s="74">
        <v>600000</v>
      </c>
      <c r="J28" s="116" t="s">
        <v>2249</v>
      </c>
      <c r="K28" s="76" t="s">
        <v>3666</v>
      </c>
      <c r="L28" s="76" t="s">
        <v>3666</v>
      </c>
      <c r="M28" s="76" t="s">
        <v>3666</v>
      </c>
      <c r="N28" s="119" t="s">
        <v>3666</v>
      </c>
      <c r="O28" s="76" t="s">
        <v>3666</v>
      </c>
      <c r="P28" s="76" t="s">
        <v>3666</v>
      </c>
      <c r="Q28" s="76" t="s">
        <v>3666</v>
      </c>
      <c r="R28" s="76" t="s">
        <v>3666</v>
      </c>
      <c r="S28" s="116" t="s">
        <v>2249</v>
      </c>
      <c r="T28" s="76" t="s">
        <v>3667</v>
      </c>
      <c r="U28" s="116" t="s">
        <v>2249</v>
      </c>
      <c r="V28" s="116" t="s">
        <v>2249</v>
      </c>
      <c r="W28" s="116" t="s">
        <v>2249</v>
      </c>
      <c r="X28" s="116" t="s">
        <v>940</v>
      </c>
      <c r="Y28" s="121"/>
      <c r="Z28" s="642">
        <f t="shared" si="0"/>
        <v>42000.000000000007</v>
      </c>
      <c r="AA28" s="74">
        <f t="shared" si="1"/>
        <v>642000</v>
      </c>
    </row>
    <row r="29" spans="1:27" ht="15.5" x14ac:dyDescent="0.35">
      <c r="A29" s="76"/>
      <c r="B29" s="76"/>
      <c r="C29" s="214"/>
      <c r="D29" s="76"/>
      <c r="E29" s="76"/>
      <c r="F29" s="76"/>
      <c r="G29" s="69" t="s">
        <v>3693</v>
      </c>
      <c r="H29" s="116" t="s">
        <v>2249</v>
      </c>
      <c r="I29" s="74">
        <v>600000</v>
      </c>
      <c r="J29" s="116" t="s">
        <v>2249</v>
      </c>
      <c r="K29" s="76" t="s">
        <v>3666</v>
      </c>
      <c r="L29" s="76" t="s">
        <v>3666</v>
      </c>
      <c r="M29" s="76" t="s">
        <v>3666</v>
      </c>
      <c r="N29" s="119" t="s">
        <v>3666</v>
      </c>
      <c r="O29" s="76" t="s">
        <v>3666</v>
      </c>
      <c r="P29" s="76" t="s">
        <v>3666</v>
      </c>
      <c r="Q29" s="76" t="s">
        <v>3666</v>
      </c>
      <c r="R29" s="76" t="s">
        <v>3666</v>
      </c>
      <c r="S29" s="116" t="s">
        <v>2249</v>
      </c>
      <c r="T29" s="76" t="s">
        <v>3667</v>
      </c>
      <c r="U29" s="116" t="s">
        <v>2249</v>
      </c>
      <c r="V29" s="116" t="s">
        <v>2249</v>
      </c>
      <c r="W29" s="116" t="s">
        <v>2249</v>
      </c>
      <c r="X29" s="116" t="s">
        <v>940</v>
      </c>
      <c r="Y29" s="121"/>
      <c r="Z29" s="642">
        <f t="shared" si="0"/>
        <v>42000.000000000007</v>
      </c>
      <c r="AA29" s="74">
        <f t="shared" si="1"/>
        <v>642000</v>
      </c>
    </row>
    <row r="30" spans="1:27" ht="15.5" x14ac:dyDescent="0.35">
      <c r="A30" s="76"/>
      <c r="B30" s="76"/>
      <c r="C30" s="214"/>
      <c r="D30" s="76"/>
      <c r="E30" s="76"/>
      <c r="F30" s="76"/>
      <c r="G30" s="69" t="s">
        <v>3694</v>
      </c>
      <c r="H30" s="116" t="s">
        <v>2249</v>
      </c>
      <c r="I30" s="74">
        <v>600000</v>
      </c>
      <c r="J30" s="116" t="s">
        <v>2249</v>
      </c>
      <c r="K30" s="76" t="s">
        <v>3666</v>
      </c>
      <c r="L30" s="76" t="s">
        <v>3666</v>
      </c>
      <c r="M30" s="76" t="s">
        <v>3666</v>
      </c>
      <c r="N30" s="119" t="s">
        <v>3666</v>
      </c>
      <c r="O30" s="76" t="s">
        <v>3666</v>
      </c>
      <c r="P30" s="76" t="s">
        <v>3666</v>
      </c>
      <c r="Q30" s="76" t="s">
        <v>3666</v>
      </c>
      <c r="R30" s="76" t="s">
        <v>3666</v>
      </c>
      <c r="S30" s="116" t="s">
        <v>2249</v>
      </c>
      <c r="T30" s="76" t="s">
        <v>3667</v>
      </c>
      <c r="U30" s="116" t="s">
        <v>2249</v>
      </c>
      <c r="V30" s="116" t="s">
        <v>2249</v>
      </c>
      <c r="W30" s="116" t="s">
        <v>2249</v>
      </c>
      <c r="X30" s="116" t="s">
        <v>940</v>
      </c>
      <c r="Y30" s="121"/>
      <c r="Z30" s="642">
        <f t="shared" si="0"/>
        <v>42000.000000000007</v>
      </c>
      <c r="AA30" s="74">
        <f t="shared" si="1"/>
        <v>642000</v>
      </c>
    </row>
    <row r="31" spans="1:27" ht="15.5" x14ac:dyDescent="0.35">
      <c r="A31" s="76"/>
      <c r="B31" s="76"/>
      <c r="C31" s="214"/>
      <c r="D31" s="76"/>
      <c r="E31" s="76"/>
      <c r="F31" s="76"/>
      <c r="G31" s="69" t="s">
        <v>3695</v>
      </c>
      <c r="H31" s="116" t="s">
        <v>2249</v>
      </c>
      <c r="I31" s="74">
        <v>600000</v>
      </c>
      <c r="J31" s="116" t="s">
        <v>2249</v>
      </c>
      <c r="K31" s="76" t="s">
        <v>3666</v>
      </c>
      <c r="L31" s="76" t="s">
        <v>3666</v>
      </c>
      <c r="M31" s="76" t="s">
        <v>3666</v>
      </c>
      <c r="N31" s="119" t="s">
        <v>3666</v>
      </c>
      <c r="O31" s="76" t="s">
        <v>3666</v>
      </c>
      <c r="P31" s="76" t="s">
        <v>3666</v>
      </c>
      <c r="Q31" s="76" t="s">
        <v>3666</v>
      </c>
      <c r="R31" s="76" t="s">
        <v>3666</v>
      </c>
      <c r="S31" s="116" t="s">
        <v>2249</v>
      </c>
      <c r="T31" s="76" t="s">
        <v>3667</v>
      </c>
      <c r="U31" s="116" t="s">
        <v>2249</v>
      </c>
      <c r="V31" s="116" t="s">
        <v>2249</v>
      </c>
      <c r="W31" s="116" t="s">
        <v>2249</v>
      </c>
      <c r="X31" s="116" t="s">
        <v>940</v>
      </c>
      <c r="Y31" s="121"/>
      <c r="Z31" s="642">
        <f t="shared" si="0"/>
        <v>42000.000000000007</v>
      </c>
      <c r="AA31" s="74">
        <f t="shared" si="1"/>
        <v>642000</v>
      </c>
    </row>
    <row r="32" spans="1:27" ht="15.5" x14ac:dyDescent="0.35">
      <c r="A32" s="76"/>
      <c r="B32" s="76"/>
      <c r="C32" s="214"/>
      <c r="D32" s="76"/>
      <c r="E32" s="76"/>
      <c r="F32" s="76"/>
      <c r="G32" s="69" t="s">
        <v>3696</v>
      </c>
      <c r="H32" s="116" t="s">
        <v>2249</v>
      </c>
      <c r="I32" s="74">
        <v>650000</v>
      </c>
      <c r="J32" s="116" t="s">
        <v>2249</v>
      </c>
      <c r="K32" s="76" t="s">
        <v>3666</v>
      </c>
      <c r="L32" s="76" t="s">
        <v>3666</v>
      </c>
      <c r="M32" s="76" t="s">
        <v>3666</v>
      </c>
      <c r="N32" s="119" t="s">
        <v>3666</v>
      </c>
      <c r="O32" s="76" t="s">
        <v>3666</v>
      </c>
      <c r="P32" s="76" t="s">
        <v>3666</v>
      </c>
      <c r="Q32" s="76" t="s">
        <v>3666</v>
      </c>
      <c r="R32" s="76" t="s">
        <v>3666</v>
      </c>
      <c r="S32" s="116" t="s">
        <v>2249</v>
      </c>
      <c r="T32" s="76" t="s">
        <v>3667</v>
      </c>
      <c r="U32" s="116" t="s">
        <v>2249</v>
      </c>
      <c r="V32" s="116" t="s">
        <v>2249</v>
      </c>
      <c r="W32" s="116" t="s">
        <v>2249</v>
      </c>
      <c r="X32" s="116" t="s">
        <v>940</v>
      </c>
      <c r="Y32" s="121"/>
      <c r="Z32" s="642">
        <f t="shared" si="0"/>
        <v>45500.000000000007</v>
      </c>
      <c r="AA32" s="74">
        <f t="shared" si="1"/>
        <v>695500</v>
      </c>
    </row>
    <row r="33" spans="1:27" ht="15.5" x14ac:dyDescent="0.35">
      <c r="A33" s="76"/>
      <c r="B33" s="76"/>
      <c r="C33" s="214"/>
      <c r="D33" s="76"/>
      <c r="E33" s="76"/>
      <c r="F33" s="76"/>
      <c r="G33" s="69" t="s">
        <v>3697</v>
      </c>
      <c r="H33" s="116" t="s">
        <v>2249</v>
      </c>
      <c r="I33" s="74">
        <v>600000</v>
      </c>
      <c r="J33" s="116" t="s">
        <v>2249</v>
      </c>
      <c r="K33" s="76" t="s">
        <v>3666</v>
      </c>
      <c r="L33" s="76" t="s">
        <v>3666</v>
      </c>
      <c r="M33" s="76" t="s">
        <v>3666</v>
      </c>
      <c r="N33" s="119" t="s">
        <v>3666</v>
      </c>
      <c r="O33" s="76" t="s">
        <v>3666</v>
      </c>
      <c r="P33" s="76" t="s">
        <v>3666</v>
      </c>
      <c r="Q33" s="76" t="s">
        <v>3666</v>
      </c>
      <c r="R33" s="76" t="s">
        <v>3666</v>
      </c>
      <c r="S33" s="116" t="s">
        <v>2249</v>
      </c>
      <c r="T33" s="76" t="s">
        <v>3667</v>
      </c>
      <c r="U33" s="116" t="s">
        <v>2249</v>
      </c>
      <c r="V33" s="116" t="s">
        <v>2249</v>
      </c>
      <c r="W33" s="116" t="s">
        <v>2249</v>
      </c>
      <c r="X33" s="116" t="s">
        <v>940</v>
      </c>
      <c r="Y33" s="121"/>
      <c r="Z33" s="642">
        <f t="shared" si="0"/>
        <v>42000.000000000007</v>
      </c>
      <c r="AA33" s="74">
        <f t="shared" si="1"/>
        <v>642000</v>
      </c>
    </row>
    <row r="34" spans="1:27" ht="15.5" x14ac:dyDescent="0.35">
      <c r="A34" s="76"/>
      <c r="B34" s="76"/>
      <c r="C34" s="214"/>
      <c r="D34" s="76"/>
      <c r="E34" s="76"/>
      <c r="F34" s="76"/>
      <c r="G34" s="69" t="s">
        <v>3698</v>
      </c>
      <c r="H34" s="116" t="s">
        <v>2249</v>
      </c>
      <c r="I34" s="74">
        <v>600000</v>
      </c>
      <c r="J34" s="116" t="s">
        <v>2249</v>
      </c>
      <c r="K34" s="76" t="s">
        <v>3666</v>
      </c>
      <c r="L34" s="76" t="s">
        <v>3666</v>
      </c>
      <c r="M34" s="76" t="s">
        <v>3666</v>
      </c>
      <c r="N34" s="119" t="s">
        <v>3666</v>
      </c>
      <c r="O34" s="76" t="s">
        <v>3666</v>
      </c>
      <c r="P34" s="76" t="s">
        <v>3666</v>
      </c>
      <c r="Q34" s="76" t="s">
        <v>3666</v>
      </c>
      <c r="R34" s="76" t="s">
        <v>3666</v>
      </c>
      <c r="S34" s="116" t="s">
        <v>2249</v>
      </c>
      <c r="T34" s="76" t="s">
        <v>3667</v>
      </c>
      <c r="U34" s="116" t="s">
        <v>2249</v>
      </c>
      <c r="V34" s="116" t="s">
        <v>2249</v>
      </c>
      <c r="W34" s="116" t="s">
        <v>2249</v>
      </c>
      <c r="X34" s="116" t="s">
        <v>940</v>
      </c>
      <c r="Y34" s="121"/>
      <c r="Z34" s="642">
        <f t="shared" si="0"/>
        <v>42000.000000000007</v>
      </c>
      <c r="AA34" s="74">
        <f t="shared" si="1"/>
        <v>642000</v>
      </c>
    </row>
    <row r="35" spans="1:27" ht="15.5" x14ac:dyDescent="0.35">
      <c r="A35" s="76"/>
      <c r="B35" s="76"/>
      <c r="C35" s="214"/>
      <c r="D35" s="76"/>
      <c r="E35" s="76"/>
      <c r="F35" s="76"/>
      <c r="G35" s="86" t="s">
        <v>994</v>
      </c>
      <c r="H35" s="86"/>
      <c r="I35" s="87">
        <f>SUM(I5:I34)</f>
        <v>18250000</v>
      </c>
      <c r="J35" s="69"/>
      <c r="K35" s="76"/>
      <c r="L35" s="145"/>
      <c r="M35" s="174"/>
      <c r="N35" s="119"/>
      <c r="O35" s="145"/>
      <c r="P35" s="76"/>
      <c r="Q35" s="119"/>
      <c r="R35" s="119"/>
      <c r="S35" s="76"/>
      <c r="T35" s="76"/>
      <c r="U35" s="76"/>
      <c r="V35" s="100"/>
      <c r="W35" s="69"/>
      <c r="X35" s="116"/>
      <c r="Y35" s="121"/>
      <c r="Z35" s="642">
        <f t="shared" si="0"/>
        <v>1277500.0000000002</v>
      </c>
      <c r="AA35" s="87">
        <f t="shared" si="1"/>
        <v>19527500</v>
      </c>
    </row>
    <row r="36" spans="1:27" ht="15.5" x14ac:dyDescent="0.35">
      <c r="A36" s="64"/>
      <c r="B36" s="64"/>
      <c r="C36" s="65"/>
      <c r="D36" s="64"/>
      <c r="E36" s="64"/>
      <c r="F36" s="64"/>
      <c r="G36" s="66" t="s">
        <v>3699</v>
      </c>
      <c r="H36" s="64"/>
      <c r="I36" s="211"/>
      <c r="J36" s="64"/>
      <c r="K36" s="64"/>
      <c r="L36" s="68"/>
      <c r="M36" s="68"/>
      <c r="N36" s="68"/>
      <c r="O36" s="68"/>
      <c r="P36" s="64"/>
      <c r="Q36" s="68"/>
      <c r="R36" s="68"/>
      <c r="S36" s="64"/>
      <c r="T36" s="64"/>
      <c r="U36" s="64"/>
      <c r="V36" s="64"/>
      <c r="W36" s="64"/>
      <c r="X36" s="115"/>
      <c r="Y36" s="115"/>
      <c r="Z36" s="642">
        <f t="shared" si="0"/>
        <v>0</v>
      </c>
      <c r="AA36" s="211">
        <f t="shared" si="1"/>
        <v>0</v>
      </c>
    </row>
    <row r="37" spans="1:27" ht="15.5" x14ac:dyDescent="0.35">
      <c r="A37" s="76"/>
      <c r="B37" s="76"/>
      <c r="C37" s="214"/>
      <c r="D37" s="76"/>
      <c r="E37" s="76"/>
      <c r="F37" s="76"/>
      <c r="G37" s="69" t="s">
        <v>1852</v>
      </c>
      <c r="H37" s="69" t="s">
        <v>1852</v>
      </c>
      <c r="I37" s="74"/>
      <c r="J37" s="69" t="s">
        <v>1852</v>
      </c>
      <c r="K37" s="69" t="s">
        <v>1852</v>
      </c>
      <c r="L37" s="69" t="s">
        <v>1852</v>
      </c>
      <c r="M37" s="69" t="s">
        <v>1852</v>
      </c>
      <c r="N37" s="75" t="s">
        <v>1852</v>
      </c>
      <c r="O37" s="69" t="s">
        <v>1852</v>
      </c>
      <c r="P37" s="69" t="s">
        <v>1852</v>
      </c>
      <c r="Q37" s="69" t="s">
        <v>1852</v>
      </c>
      <c r="R37" s="69" t="s">
        <v>1852</v>
      </c>
      <c r="S37" s="69" t="s">
        <v>1852</v>
      </c>
      <c r="T37" s="69" t="s">
        <v>1852</v>
      </c>
      <c r="U37" s="69" t="s">
        <v>1852</v>
      </c>
      <c r="V37" s="69" t="s">
        <v>1852</v>
      </c>
      <c r="W37" s="69" t="s">
        <v>1852</v>
      </c>
      <c r="X37" s="69" t="s">
        <v>1852</v>
      </c>
      <c r="Y37" s="116" t="s">
        <v>1852</v>
      </c>
      <c r="Z37" s="642">
        <f t="shared" si="0"/>
        <v>0</v>
      </c>
      <c r="AA37" s="74">
        <f t="shared" si="1"/>
        <v>0</v>
      </c>
    </row>
    <row r="38" spans="1:27" ht="15.5" x14ac:dyDescent="0.35">
      <c r="A38" s="76"/>
      <c r="B38" s="76"/>
      <c r="C38" s="214"/>
      <c r="D38" s="76"/>
      <c r="E38" s="76"/>
      <c r="F38" s="76"/>
      <c r="G38" s="69"/>
      <c r="H38" s="69"/>
      <c r="I38" s="74"/>
      <c r="J38" s="69"/>
      <c r="K38" s="69"/>
      <c r="L38" s="69"/>
      <c r="M38" s="69"/>
      <c r="N38" s="75"/>
      <c r="O38" s="69"/>
      <c r="P38" s="69"/>
      <c r="Q38" s="75"/>
      <c r="R38" s="75"/>
      <c r="S38" s="69"/>
      <c r="T38" s="69"/>
      <c r="U38" s="69"/>
      <c r="V38" s="69"/>
      <c r="W38" s="69"/>
      <c r="X38" s="116"/>
      <c r="Y38" s="121"/>
      <c r="Z38" s="642">
        <f t="shared" si="0"/>
        <v>0</v>
      </c>
      <c r="AA38" s="74">
        <f t="shared" si="1"/>
        <v>0</v>
      </c>
    </row>
    <row r="39" spans="1:27" ht="15.5" x14ac:dyDescent="0.35">
      <c r="A39" s="64"/>
      <c r="B39" s="64"/>
      <c r="C39" s="65"/>
      <c r="D39" s="64"/>
      <c r="E39" s="64"/>
      <c r="F39" s="64"/>
      <c r="G39" s="66" t="s">
        <v>1842</v>
      </c>
      <c r="H39" s="64"/>
      <c r="I39" s="211"/>
      <c r="J39" s="64"/>
      <c r="K39" s="64"/>
      <c r="L39" s="68"/>
      <c r="M39" s="68"/>
      <c r="N39" s="68"/>
      <c r="O39" s="68"/>
      <c r="P39" s="64"/>
      <c r="Q39" s="68"/>
      <c r="R39" s="68"/>
      <c r="S39" s="64"/>
      <c r="T39" s="64"/>
      <c r="U39" s="64"/>
      <c r="V39" s="64"/>
      <c r="W39" s="64"/>
      <c r="X39" s="115"/>
      <c r="Y39" s="239"/>
      <c r="Z39" s="642">
        <f t="shared" si="0"/>
        <v>0</v>
      </c>
      <c r="AA39" s="211">
        <f t="shared" si="1"/>
        <v>0</v>
      </c>
    </row>
    <row r="40" spans="1:27" s="94" customFormat="1" ht="15.5" x14ac:dyDescent="0.35">
      <c r="A40" s="69"/>
      <c r="B40" s="69"/>
      <c r="C40" s="213"/>
      <c r="D40" s="69"/>
      <c r="E40" s="69"/>
      <c r="F40" s="69"/>
      <c r="G40" s="69" t="s">
        <v>1852</v>
      </c>
      <c r="H40" s="69" t="s">
        <v>1852</v>
      </c>
      <c r="I40" s="74"/>
      <c r="J40" s="69" t="s">
        <v>1852</v>
      </c>
      <c r="K40" s="69" t="s">
        <v>1852</v>
      </c>
      <c r="L40" s="69" t="s">
        <v>1852</v>
      </c>
      <c r="M40" s="69" t="s">
        <v>1852</v>
      </c>
      <c r="N40" s="75" t="s">
        <v>1852</v>
      </c>
      <c r="O40" s="69" t="s">
        <v>1852</v>
      </c>
      <c r="P40" s="69" t="s">
        <v>1852</v>
      </c>
      <c r="Q40" s="69" t="s">
        <v>1852</v>
      </c>
      <c r="R40" s="69" t="s">
        <v>1852</v>
      </c>
      <c r="S40" s="69" t="s">
        <v>1852</v>
      </c>
      <c r="T40" s="69" t="s">
        <v>1852</v>
      </c>
      <c r="U40" s="69" t="s">
        <v>1852</v>
      </c>
      <c r="V40" s="69" t="s">
        <v>1852</v>
      </c>
      <c r="W40" s="69" t="s">
        <v>1852</v>
      </c>
      <c r="X40" s="69" t="s">
        <v>1852</v>
      </c>
      <c r="Y40" s="116" t="s">
        <v>1852</v>
      </c>
      <c r="Z40" s="642">
        <f t="shared" si="0"/>
        <v>0</v>
      </c>
      <c r="AA40" s="74">
        <f t="shared" si="1"/>
        <v>0</v>
      </c>
    </row>
    <row r="41" spans="1:27" s="94" customFormat="1" ht="15.5" x14ac:dyDescent="0.35">
      <c r="A41" s="69"/>
      <c r="B41" s="69"/>
      <c r="C41" s="213"/>
      <c r="D41" s="69"/>
      <c r="E41" s="69"/>
      <c r="F41" s="69"/>
      <c r="G41" s="69"/>
      <c r="H41" s="69"/>
      <c r="I41" s="74"/>
      <c r="J41" s="69"/>
      <c r="K41" s="69"/>
      <c r="L41" s="75"/>
      <c r="M41" s="75"/>
      <c r="N41" s="75"/>
      <c r="O41" s="75"/>
      <c r="P41" s="69"/>
      <c r="Q41" s="75"/>
      <c r="R41" s="75"/>
      <c r="S41" s="69"/>
      <c r="T41" s="69"/>
      <c r="U41" s="69"/>
      <c r="V41" s="69"/>
      <c r="W41" s="69"/>
      <c r="X41" s="116"/>
      <c r="Y41" s="490"/>
      <c r="Z41" s="642">
        <f t="shared" si="0"/>
        <v>0</v>
      </c>
      <c r="AA41" s="74">
        <f t="shared" si="1"/>
        <v>0</v>
      </c>
    </row>
    <row r="42" spans="1:27" s="94" customFormat="1" ht="15.5" x14ac:dyDescent="0.35">
      <c r="A42" s="64"/>
      <c r="B42" s="64"/>
      <c r="C42" s="65"/>
      <c r="D42" s="64"/>
      <c r="E42" s="64"/>
      <c r="F42" s="64"/>
      <c r="G42" s="66" t="s">
        <v>1161</v>
      </c>
      <c r="H42" s="64"/>
      <c r="I42" s="211"/>
      <c r="J42" s="64"/>
      <c r="K42" s="64"/>
      <c r="L42" s="68"/>
      <c r="M42" s="68"/>
      <c r="N42" s="68"/>
      <c r="O42" s="68"/>
      <c r="P42" s="64"/>
      <c r="Q42" s="68"/>
      <c r="R42" s="68"/>
      <c r="S42" s="64"/>
      <c r="T42" s="64"/>
      <c r="U42" s="64"/>
      <c r="V42" s="64"/>
      <c r="W42" s="64"/>
      <c r="X42" s="115"/>
      <c r="Y42" s="239"/>
      <c r="Z42" s="642">
        <f t="shared" si="0"/>
        <v>0</v>
      </c>
      <c r="AA42" s="211">
        <f t="shared" si="1"/>
        <v>0</v>
      </c>
    </row>
    <row r="43" spans="1:27" s="94" customFormat="1" ht="15.5" x14ac:dyDescent="0.35">
      <c r="A43" s="69"/>
      <c r="B43" s="69"/>
      <c r="C43" s="213"/>
      <c r="D43" s="69"/>
      <c r="E43" s="69"/>
      <c r="F43" s="69"/>
      <c r="G43" s="69" t="s">
        <v>3696</v>
      </c>
      <c r="H43" s="69"/>
      <c r="I43" s="74">
        <v>40000</v>
      </c>
      <c r="J43" s="69"/>
      <c r="K43" s="69"/>
      <c r="L43" s="69" t="s">
        <v>1765</v>
      </c>
      <c r="M43" s="69" t="s">
        <v>1765</v>
      </c>
      <c r="N43" s="75" t="s">
        <v>1765</v>
      </c>
      <c r="O43" s="69" t="s">
        <v>1063</v>
      </c>
      <c r="P43" s="69" t="s">
        <v>1575</v>
      </c>
      <c r="Q43" s="69" t="s">
        <v>1765</v>
      </c>
      <c r="R43" s="69" t="s">
        <v>1765</v>
      </c>
      <c r="S43" s="69"/>
      <c r="T43" s="69"/>
      <c r="U43" s="69"/>
      <c r="V43" s="69"/>
      <c r="W43" s="69"/>
      <c r="X43" s="69"/>
      <c r="Y43" s="116"/>
      <c r="Z43" s="642">
        <f t="shared" si="0"/>
        <v>2800.0000000000005</v>
      </c>
      <c r="AA43" s="74">
        <f t="shared" si="1"/>
        <v>42800</v>
      </c>
    </row>
    <row r="44" spans="1:27" s="94" customFormat="1" ht="15.5" x14ac:dyDescent="0.35">
      <c r="A44" s="69"/>
      <c r="B44" s="69"/>
      <c r="C44" s="213"/>
      <c r="D44" s="69"/>
      <c r="E44" s="69"/>
      <c r="F44" s="69"/>
      <c r="G44" s="86" t="s">
        <v>994</v>
      </c>
      <c r="H44" s="69"/>
      <c r="I44" s="87">
        <f>SUM(I43)</f>
        <v>40000</v>
      </c>
      <c r="J44" s="69"/>
      <c r="K44" s="69"/>
      <c r="L44" s="69"/>
      <c r="M44" s="69"/>
      <c r="N44" s="75"/>
      <c r="O44" s="69"/>
      <c r="P44" s="69"/>
      <c r="Q44" s="75"/>
      <c r="R44" s="75"/>
      <c r="S44" s="69"/>
      <c r="T44" s="69"/>
      <c r="U44" s="69"/>
      <c r="V44" s="69"/>
      <c r="W44" s="69"/>
      <c r="X44" s="116"/>
      <c r="Y44" s="490"/>
      <c r="Z44" s="642">
        <f t="shared" si="0"/>
        <v>2800.0000000000005</v>
      </c>
      <c r="AA44" s="87">
        <f t="shared" si="1"/>
        <v>42800</v>
      </c>
    </row>
    <row r="45" spans="1:27" ht="15.5" x14ac:dyDescent="0.35">
      <c r="A45" s="217"/>
      <c r="B45" s="217"/>
      <c r="C45" s="218"/>
      <c r="D45" s="217"/>
      <c r="E45" s="217"/>
      <c r="F45" s="217"/>
      <c r="G45" s="96" t="s">
        <v>2678</v>
      </c>
      <c r="H45" s="215"/>
      <c r="I45" s="219"/>
      <c r="J45" s="215"/>
      <c r="K45" s="215"/>
      <c r="L45" s="220"/>
      <c r="M45" s="220"/>
      <c r="N45" s="127"/>
      <c r="O45" s="221"/>
      <c r="P45" s="217"/>
      <c r="Q45" s="221"/>
      <c r="R45" s="221"/>
      <c r="S45" s="217"/>
      <c r="T45" s="217"/>
      <c r="U45" s="217"/>
      <c r="V45" s="217"/>
      <c r="W45" s="217"/>
      <c r="X45" s="222"/>
      <c r="Y45" s="239"/>
      <c r="Z45" s="642">
        <f t="shared" si="0"/>
        <v>0</v>
      </c>
      <c r="AA45" s="219">
        <f t="shared" si="1"/>
        <v>0</v>
      </c>
    </row>
    <row r="46" spans="1:27" s="94" customFormat="1" ht="15.5" x14ac:dyDescent="0.35">
      <c r="A46" s="223"/>
      <c r="B46" s="223"/>
      <c r="C46" s="224"/>
      <c r="D46" s="223"/>
      <c r="E46" s="223"/>
      <c r="F46" s="223"/>
      <c r="G46" s="79" t="s">
        <v>1852</v>
      </c>
      <c r="H46" s="79" t="s">
        <v>1852</v>
      </c>
      <c r="I46" s="225"/>
      <c r="J46" s="79" t="s">
        <v>1852</v>
      </c>
      <c r="K46" s="79" t="s">
        <v>1852</v>
      </c>
      <c r="L46" s="79" t="s">
        <v>1852</v>
      </c>
      <c r="M46" s="79" t="s">
        <v>1852</v>
      </c>
      <c r="N46" s="79" t="s">
        <v>1852</v>
      </c>
      <c r="O46" s="79" t="s">
        <v>1852</v>
      </c>
      <c r="P46" s="79" t="s">
        <v>1852</v>
      </c>
      <c r="Q46" s="79" t="s">
        <v>1852</v>
      </c>
      <c r="R46" s="79" t="s">
        <v>1852</v>
      </c>
      <c r="S46" s="79" t="s">
        <v>1852</v>
      </c>
      <c r="T46" s="79" t="s">
        <v>1852</v>
      </c>
      <c r="U46" s="79" t="s">
        <v>1852</v>
      </c>
      <c r="V46" s="79" t="s">
        <v>1852</v>
      </c>
      <c r="W46" s="79" t="s">
        <v>1852</v>
      </c>
      <c r="X46" s="79" t="s">
        <v>1852</v>
      </c>
      <c r="Y46" s="256" t="s">
        <v>1852</v>
      </c>
      <c r="Z46" s="642">
        <f t="shared" si="0"/>
        <v>0</v>
      </c>
      <c r="AA46" s="225">
        <f t="shared" si="1"/>
        <v>0</v>
      </c>
    </row>
    <row r="47" spans="1:27" s="94" customFormat="1" ht="15.5" x14ac:dyDescent="0.35">
      <c r="A47" s="223"/>
      <c r="B47" s="223"/>
      <c r="C47" s="224"/>
      <c r="D47" s="223"/>
      <c r="E47" s="223"/>
      <c r="F47" s="223"/>
      <c r="G47" s="79"/>
      <c r="H47" s="216"/>
      <c r="I47" s="225"/>
      <c r="J47" s="216"/>
      <c r="K47" s="216"/>
      <c r="L47" s="226"/>
      <c r="M47" s="226"/>
      <c r="N47" s="80"/>
      <c r="O47" s="227"/>
      <c r="P47" s="223"/>
      <c r="Q47" s="227"/>
      <c r="R47" s="227"/>
      <c r="S47" s="223"/>
      <c r="T47" s="223"/>
      <c r="U47" s="223"/>
      <c r="V47" s="223"/>
      <c r="W47" s="223"/>
      <c r="X47" s="228"/>
      <c r="Y47" s="490"/>
      <c r="Z47" s="642">
        <f t="shared" si="0"/>
        <v>0</v>
      </c>
      <c r="AA47" s="225">
        <f t="shared" si="1"/>
        <v>0</v>
      </c>
    </row>
    <row r="48" spans="1:27" s="94" customFormat="1" ht="15.5" x14ac:dyDescent="0.35">
      <c r="A48" s="217"/>
      <c r="B48" s="217"/>
      <c r="C48" s="218"/>
      <c r="D48" s="217"/>
      <c r="E48" s="217"/>
      <c r="F48" s="217"/>
      <c r="G48" s="96" t="s">
        <v>1829</v>
      </c>
      <c r="H48" s="215"/>
      <c r="I48" s="219"/>
      <c r="J48" s="215"/>
      <c r="K48" s="215"/>
      <c r="L48" s="220"/>
      <c r="M48" s="220"/>
      <c r="N48" s="127"/>
      <c r="O48" s="221"/>
      <c r="P48" s="217"/>
      <c r="Q48" s="221"/>
      <c r="R48" s="221"/>
      <c r="S48" s="217"/>
      <c r="T48" s="217"/>
      <c r="U48" s="217"/>
      <c r="V48" s="217"/>
      <c r="W48" s="217"/>
      <c r="X48" s="222"/>
      <c r="Y48" s="239"/>
      <c r="Z48" s="642">
        <f t="shared" si="0"/>
        <v>0</v>
      </c>
      <c r="AA48" s="219">
        <f t="shared" si="1"/>
        <v>0</v>
      </c>
    </row>
    <row r="49" spans="1:27" s="94" customFormat="1" ht="15.5" x14ac:dyDescent="0.35">
      <c r="A49" s="223"/>
      <c r="B49" s="223"/>
      <c r="C49" s="224"/>
      <c r="D49" s="223"/>
      <c r="E49" s="223"/>
      <c r="F49" s="223"/>
      <c r="G49" s="79" t="s">
        <v>1852</v>
      </c>
      <c r="H49" s="79" t="s">
        <v>1852</v>
      </c>
      <c r="I49" s="225"/>
      <c r="J49" s="79" t="s">
        <v>1852</v>
      </c>
      <c r="K49" s="79" t="s">
        <v>1852</v>
      </c>
      <c r="L49" s="79" t="s">
        <v>1852</v>
      </c>
      <c r="M49" s="79" t="s">
        <v>1852</v>
      </c>
      <c r="N49" s="79" t="s">
        <v>1852</v>
      </c>
      <c r="O49" s="79" t="s">
        <v>1852</v>
      </c>
      <c r="P49" s="79" t="s">
        <v>1852</v>
      </c>
      <c r="Q49" s="79" t="s">
        <v>1852</v>
      </c>
      <c r="R49" s="79" t="s">
        <v>1852</v>
      </c>
      <c r="S49" s="79" t="s">
        <v>1852</v>
      </c>
      <c r="T49" s="79" t="s">
        <v>1852</v>
      </c>
      <c r="U49" s="79" t="s">
        <v>1852</v>
      </c>
      <c r="V49" s="79" t="s">
        <v>1852</v>
      </c>
      <c r="W49" s="79" t="s">
        <v>1852</v>
      </c>
      <c r="X49" s="79" t="s">
        <v>1852</v>
      </c>
      <c r="Y49" s="256" t="s">
        <v>1852</v>
      </c>
      <c r="Z49" s="642">
        <f t="shared" si="0"/>
        <v>0</v>
      </c>
      <c r="AA49" s="225">
        <f t="shared" si="1"/>
        <v>0</v>
      </c>
    </row>
    <row r="50" spans="1:27" ht="15.5" x14ac:dyDescent="0.35">
      <c r="A50" s="229"/>
      <c r="B50" s="229"/>
      <c r="C50" s="230"/>
      <c r="D50" s="229"/>
      <c r="E50" s="229"/>
      <c r="F50" s="229"/>
      <c r="G50" s="117"/>
      <c r="H50" s="231"/>
      <c r="I50" s="192"/>
      <c r="J50" s="231"/>
      <c r="K50" s="216"/>
      <c r="L50" s="216"/>
      <c r="M50" s="216"/>
      <c r="N50" s="226"/>
      <c r="O50" s="216"/>
      <c r="P50" s="216"/>
      <c r="Q50" s="226"/>
      <c r="R50" s="226"/>
      <c r="S50" s="229"/>
      <c r="T50" s="229"/>
      <c r="U50" s="229"/>
      <c r="V50" s="229"/>
      <c r="W50" s="229"/>
      <c r="X50" s="232"/>
      <c r="Y50" s="286"/>
      <c r="Z50" s="642">
        <f t="shared" si="0"/>
        <v>0</v>
      </c>
      <c r="AA50" s="192">
        <f t="shared" si="1"/>
        <v>0</v>
      </c>
    </row>
    <row r="51" spans="1:27" ht="15.5" x14ac:dyDescent="0.35">
      <c r="A51" s="217"/>
      <c r="B51" s="217"/>
      <c r="C51" s="218"/>
      <c r="D51" s="217"/>
      <c r="E51" s="217"/>
      <c r="F51" s="217"/>
      <c r="G51" s="96" t="s">
        <v>1833</v>
      </c>
      <c r="H51" s="215"/>
      <c r="I51" s="219"/>
      <c r="J51" s="215"/>
      <c r="K51" s="215"/>
      <c r="L51" s="220"/>
      <c r="M51" s="220"/>
      <c r="N51" s="127"/>
      <c r="O51" s="221"/>
      <c r="P51" s="217"/>
      <c r="Q51" s="221"/>
      <c r="R51" s="221"/>
      <c r="S51" s="217"/>
      <c r="T51" s="217"/>
      <c r="U51" s="217"/>
      <c r="V51" s="217"/>
      <c r="W51" s="217"/>
      <c r="X51" s="222"/>
      <c r="Y51" s="239"/>
      <c r="Z51" s="642">
        <f t="shared" si="0"/>
        <v>0</v>
      </c>
      <c r="AA51" s="219">
        <f t="shared" si="1"/>
        <v>0</v>
      </c>
    </row>
    <row r="52" spans="1:27" ht="15.5" x14ac:dyDescent="0.35">
      <c r="A52" s="229"/>
      <c r="B52" s="229"/>
      <c r="C52" s="230"/>
      <c r="D52" s="229"/>
      <c r="E52" s="229"/>
      <c r="F52" s="229"/>
      <c r="G52" s="117" t="s">
        <v>1852</v>
      </c>
      <c r="H52" s="117" t="s">
        <v>1852</v>
      </c>
      <c r="I52" s="192"/>
      <c r="J52" s="117" t="s">
        <v>1852</v>
      </c>
      <c r="K52" s="117" t="s">
        <v>1852</v>
      </c>
      <c r="L52" s="117" t="s">
        <v>1852</v>
      </c>
      <c r="M52" s="117" t="s">
        <v>1852</v>
      </c>
      <c r="N52" s="117" t="s">
        <v>1852</v>
      </c>
      <c r="O52" s="117" t="s">
        <v>1852</v>
      </c>
      <c r="P52" s="117" t="s">
        <v>1852</v>
      </c>
      <c r="Q52" s="117" t="s">
        <v>1852</v>
      </c>
      <c r="R52" s="117" t="s">
        <v>1852</v>
      </c>
      <c r="S52" s="117" t="s">
        <v>1852</v>
      </c>
      <c r="T52" s="117" t="s">
        <v>1852</v>
      </c>
      <c r="U52" s="117" t="s">
        <v>1852</v>
      </c>
      <c r="V52" s="117" t="s">
        <v>1852</v>
      </c>
      <c r="W52" s="117" t="s">
        <v>1852</v>
      </c>
      <c r="X52" s="117" t="s">
        <v>1852</v>
      </c>
      <c r="Y52" s="183" t="s">
        <v>1852</v>
      </c>
      <c r="Z52" s="642">
        <f t="shared" si="0"/>
        <v>0</v>
      </c>
      <c r="AA52" s="192">
        <f t="shared" si="1"/>
        <v>0</v>
      </c>
    </row>
    <row r="53" spans="1:27" ht="15.5" x14ac:dyDescent="0.35">
      <c r="A53" s="229"/>
      <c r="B53" s="229"/>
      <c r="C53" s="230"/>
      <c r="D53" s="229"/>
      <c r="E53" s="229"/>
      <c r="F53" s="229"/>
      <c r="G53" s="69"/>
      <c r="H53" s="231"/>
      <c r="I53" s="74"/>
      <c r="J53" s="231"/>
      <c r="K53" s="231"/>
      <c r="L53" s="231"/>
      <c r="M53" s="231"/>
      <c r="N53" s="233"/>
      <c r="O53" s="231"/>
      <c r="P53" s="231"/>
      <c r="Q53" s="233"/>
      <c r="R53" s="233"/>
      <c r="S53" s="229"/>
      <c r="T53" s="229"/>
      <c r="U53" s="229"/>
      <c r="V53" s="229"/>
      <c r="W53" s="229"/>
      <c r="X53" s="232"/>
      <c r="Y53" s="286"/>
      <c r="Z53" s="642">
        <f t="shared" si="0"/>
        <v>0</v>
      </c>
      <c r="AA53" s="74">
        <f t="shared" si="1"/>
        <v>0</v>
      </c>
    </row>
    <row r="54" spans="1:27" ht="15.5" x14ac:dyDescent="0.35">
      <c r="A54" s="64"/>
      <c r="B54" s="64"/>
      <c r="C54" s="65"/>
      <c r="D54" s="64"/>
      <c r="E54" s="64"/>
      <c r="F54" s="64"/>
      <c r="G54" s="234" t="s">
        <v>1851</v>
      </c>
      <c r="H54" s="215"/>
      <c r="I54" s="235"/>
      <c r="J54" s="215"/>
      <c r="K54" s="215"/>
      <c r="L54" s="220"/>
      <c r="M54" s="220"/>
      <c r="N54" s="220"/>
      <c r="O54" s="68"/>
      <c r="P54" s="64"/>
      <c r="Q54" s="68"/>
      <c r="R54" s="68"/>
      <c r="S54" s="64"/>
      <c r="T54" s="64"/>
      <c r="U54" s="64"/>
      <c r="V54" s="64"/>
      <c r="W54" s="64"/>
      <c r="X54" s="115"/>
      <c r="Y54" s="239"/>
      <c r="Z54" s="642">
        <f t="shared" si="0"/>
        <v>0</v>
      </c>
      <c r="AA54" s="235">
        <f t="shared" si="1"/>
        <v>0</v>
      </c>
    </row>
    <row r="55" spans="1:27" ht="15.5" x14ac:dyDescent="0.35">
      <c r="A55" s="229"/>
      <c r="B55" s="229"/>
      <c r="C55" s="230"/>
      <c r="D55" s="229"/>
      <c r="E55" s="229"/>
      <c r="F55" s="229"/>
      <c r="G55" s="117" t="s">
        <v>1852</v>
      </c>
      <c r="H55" s="117" t="s">
        <v>1852</v>
      </c>
      <c r="I55" s="192"/>
      <c r="J55" s="117" t="s">
        <v>1852</v>
      </c>
      <c r="K55" s="117" t="s">
        <v>1852</v>
      </c>
      <c r="L55" s="117" t="s">
        <v>1852</v>
      </c>
      <c r="M55" s="117" t="s">
        <v>1852</v>
      </c>
      <c r="N55" s="117" t="s">
        <v>1852</v>
      </c>
      <c r="O55" s="117" t="s">
        <v>1852</v>
      </c>
      <c r="P55" s="117" t="s">
        <v>1852</v>
      </c>
      <c r="Q55" s="117" t="s">
        <v>1852</v>
      </c>
      <c r="R55" s="117" t="s">
        <v>1852</v>
      </c>
      <c r="S55" s="117" t="s">
        <v>1852</v>
      </c>
      <c r="T55" s="117" t="s">
        <v>1852</v>
      </c>
      <c r="U55" s="117" t="s">
        <v>1852</v>
      </c>
      <c r="V55" s="117" t="s">
        <v>1852</v>
      </c>
      <c r="W55" s="117" t="s">
        <v>1852</v>
      </c>
      <c r="X55" s="117" t="s">
        <v>1852</v>
      </c>
      <c r="Y55" s="183" t="s">
        <v>1852</v>
      </c>
      <c r="Z55" s="642">
        <f t="shared" si="0"/>
        <v>0</v>
      </c>
      <c r="AA55" s="192">
        <f t="shared" si="1"/>
        <v>0</v>
      </c>
    </row>
    <row r="56" spans="1:27" ht="15.5" x14ac:dyDescent="0.35">
      <c r="A56" s="229"/>
      <c r="B56" s="229"/>
      <c r="C56" s="230"/>
      <c r="D56" s="229"/>
      <c r="E56" s="229"/>
      <c r="F56" s="229"/>
      <c r="G56" s="117"/>
      <c r="H56" s="231"/>
      <c r="I56" s="192"/>
      <c r="J56" s="231"/>
      <c r="K56" s="231"/>
      <c r="L56" s="233"/>
      <c r="M56" s="233"/>
      <c r="N56" s="120"/>
      <c r="O56" s="236"/>
      <c r="P56" s="229"/>
      <c r="Q56" s="236"/>
      <c r="R56" s="236"/>
      <c r="S56" s="229"/>
      <c r="T56" s="229"/>
      <c r="U56" s="229"/>
      <c r="V56" s="229"/>
      <c r="W56" s="229"/>
      <c r="X56" s="232"/>
      <c r="Y56" s="286"/>
      <c r="Z56" s="642">
        <f t="shared" si="0"/>
        <v>0</v>
      </c>
      <c r="AA56" s="192">
        <f t="shared" si="1"/>
        <v>0</v>
      </c>
    </row>
    <row r="57" spans="1:27" ht="15.5" x14ac:dyDescent="0.35">
      <c r="A57" s="64"/>
      <c r="B57" s="64"/>
      <c r="C57" s="65"/>
      <c r="D57" s="64"/>
      <c r="E57" s="64"/>
      <c r="F57" s="64"/>
      <c r="G57" s="234" t="s">
        <v>1853</v>
      </c>
      <c r="H57" s="215"/>
      <c r="I57" s="235"/>
      <c r="J57" s="215"/>
      <c r="K57" s="215"/>
      <c r="L57" s="220"/>
      <c r="M57" s="220"/>
      <c r="N57" s="220"/>
      <c r="O57" s="68"/>
      <c r="P57" s="64"/>
      <c r="Q57" s="68"/>
      <c r="R57" s="68"/>
      <c r="S57" s="64"/>
      <c r="T57" s="64"/>
      <c r="U57" s="64"/>
      <c r="V57" s="64"/>
      <c r="W57" s="64"/>
      <c r="X57" s="115"/>
      <c r="Y57" s="239"/>
      <c r="Z57" s="642">
        <f t="shared" si="0"/>
        <v>0</v>
      </c>
      <c r="AA57" s="235">
        <f t="shared" si="1"/>
        <v>0</v>
      </c>
    </row>
    <row r="58" spans="1:27" ht="15.5" x14ac:dyDescent="0.35">
      <c r="A58" s="229"/>
      <c r="B58" s="229"/>
      <c r="C58" s="230"/>
      <c r="D58" s="229"/>
      <c r="E58" s="229"/>
      <c r="F58" s="229"/>
      <c r="G58" s="69" t="s">
        <v>1852</v>
      </c>
      <c r="H58" s="69" t="s">
        <v>1852</v>
      </c>
      <c r="I58" s="74"/>
      <c r="J58" s="69" t="s">
        <v>1852</v>
      </c>
      <c r="K58" s="69" t="s">
        <v>1852</v>
      </c>
      <c r="L58" s="69" t="s">
        <v>1852</v>
      </c>
      <c r="M58" s="69" t="s">
        <v>1852</v>
      </c>
      <c r="N58" s="75" t="s">
        <v>1852</v>
      </c>
      <c r="O58" s="69" t="s">
        <v>1852</v>
      </c>
      <c r="P58" s="69" t="s">
        <v>1852</v>
      </c>
      <c r="Q58" s="69" t="s">
        <v>1852</v>
      </c>
      <c r="R58" s="69" t="s">
        <v>1852</v>
      </c>
      <c r="S58" s="69" t="s">
        <v>1852</v>
      </c>
      <c r="T58" s="69" t="s">
        <v>1852</v>
      </c>
      <c r="U58" s="69" t="s">
        <v>1852</v>
      </c>
      <c r="V58" s="69" t="s">
        <v>1852</v>
      </c>
      <c r="W58" s="69" t="s">
        <v>1852</v>
      </c>
      <c r="X58" s="69" t="s">
        <v>1852</v>
      </c>
      <c r="Y58" s="116" t="s">
        <v>1852</v>
      </c>
      <c r="Z58" s="642">
        <f t="shared" si="0"/>
        <v>0</v>
      </c>
      <c r="AA58" s="74">
        <f t="shared" si="1"/>
        <v>0</v>
      </c>
    </row>
    <row r="59" spans="1:27" ht="15.5" x14ac:dyDescent="0.35">
      <c r="A59" s="229"/>
      <c r="B59" s="229"/>
      <c r="C59" s="230"/>
      <c r="D59" s="229"/>
      <c r="E59" s="229"/>
      <c r="F59" s="229"/>
      <c r="G59" s="69"/>
      <c r="H59" s="231"/>
      <c r="I59" s="74"/>
      <c r="J59" s="231"/>
      <c r="K59" s="231"/>
      <c r="L59" s="233"/>
      <c r="M59" s="233"/>
      <c r="N59" s="120"/>
      <c r="O59" s="236"/>
      <c r="P59" s="229"/>
      <c r="Q59" s="233"/>
      <c r="R59" s="233"/>
      <c r="S59" s="229"/>
      <c r="T59" s="229"/>
      <c r="U59" s="229"/>
      <c r="V59" s="229"/>
      <c r="W59" s="229"/>
      <c r="X59" s="232"/>
      <c r="Y59" s="286"/>
      <c r="Z59" s="642">
        <f t="shared" si="0"/>
        <v>0</v>
      </c>
      <c r="AA59" s="74">
        <f t="shared" si="1"/>
        <v>0</v>
      </c>
    </row>
    <row r="60" spans="1:27" ht="15.5" x14ac:dyDescent="0.35">
      <c r="A60" s="64"/>
      <c r="B60" s="64"/>
      <c r="C60" s="65"/>
      <c r="D60" s="64"/>
      <c r="E60" s="64"/>
      <c r="F60" s="64"/>
      <c r="G60" s="66" t="s">
        <v>1860</v>
      </c>
      <c r="H60" s="64"/>
      <c r="I60" s="211"/>
      <c r="J60" s="64"/>
      <c r="K60" s="64"/>
      <c r="L60" s="68"/>
      <c r="M60" s="68"/>
      <c r="N60" s="68"/>
      <c r="O60" s="68"/>
      <c r="P60" s="64"/>
      <c r="Q60" s="68"/>
      <c r="R60" s="68"/>
      <c r="S60" s="64"/>
      <c r="T60" s="64"/>
      <c r="U60" s="64"/>
      <c r="V60" s="64"/>
      <c r="W60" s="64"/>
      <c r="X60" s="115"/>
      <c r="Y60" s="239"/>
      <c r="Z60" s="642">
        <f t="shared" si="0"/>
        <v>0</v>
      </c>
      <c r="AA60" s="211">
        <f t="shared" si="1"/>
        <v>0</v>
      </c>
    </row>
    <row r="61" spans="1:27" s="94" customFormat="1" ht="15.5" x14ac:dyDescent="0.35">
      <c r="A61" s="69"/>
      <c r="B61" s="69"/>
      <c r="C61" s="213"/>
      <c r="D61" s="69"/>
      <c r="E61" s="69"/>
      <c r="F61" s="69"/>
      <c r="G61" s="69" t="s">
        <v>1852</v>
      </c>
      <c r="H61" s="69" t="s">
        <v>1852</v>
      </c>
      <c r="I61" s="74"/>
      <c r="J61" s="69" t="s">
        <v>1852</v>
      </c>
      <c r="K61" s="69" t="s">
        <v>1852</v>
      </c>
      <c r="L61" s="69" t="s">
        <v>1852</v>
      </c>
      <c r="M61" s="69" t="s">
        <v>1852</v>
      </c>
      <c r="N61" s="75" t="s">
        <v>1852</v>
      </c>
      <c r="O61" s="69" t="s">
        <v>1852</v>
      </c>
      <c r="P61" s="69" t="s">
        <v>1852</v>
      </c>
      <c r="Q61" s="69" t="s">
        <v>1852</v>
      </c>
      <c r="R61" s="69" t="s">
        <v>1852</v>
      </c>
      <c r="S61" s="69" t="s">
        <v>1852</v>
      </c>
      <c r="T61" s="69" t="s">
        <v>1852</v>
      </c>
      <c r="U61" s="69" t="s">
        <v>1852</v>
      </c>
      <c r="V61" s="69" t="s">
        <v>1852</v>
      </c>
      <c r="W61" s="69" t="s">
        <v>1852</v>
      </c>
      <c r="X61" s="69" t="s">
        <v>1852</v>
      </c>
      <c r="Y61" s="116" t="s">
        <v>1852</v>
      </c>
      <c r="Z61" s="642">
        <f t="shared" si="0"/>
        <v>0</v>
      </c>
      <c r="AA61" s="74">
        <f t="shared" si="1"/>
        <v>0</v>
      </c>
    </row>
    <row r="62" spans="1:27" s="94" customFormat="1" ht="15.5" x14ac:dyDescent="0.35">
      <c r="A62" s="69"/>
      <c r="B62" s="69"/>
      <c r="C62" s="213"/>
      <c r="D62" s="69"/>
      <c r="E62" s="69"/>
      <c r="F62" s="69"/>
      <c r="G62" s="69"/>
      <c r="H62" s="69"/>
      <c r="I62" s="74"/>
      <c r="J62" s="69"/>
      <c r="K62" s="69"/>
      <c r="L62" s="75"/>
      <c r="M62" s="75"/>
      <c r="N62" s="75"/>
      <c r="O62" s="75"/>
      <c r="P62" s="69"/>
      <c r="Q62" s="75"/>
      <c r="R62" s="75"/>
      <c r="S62" s="69"/>
      <c r="T62" s="69"/>
      <c r="U62" s="69"/>
      <c r="V62" s="69"/>
      <c r="W62" s="69"/>
      <c r="X62" s="116"/>
      <c r="Y62" s="490"/>
      <c r="Z62" s="642">
        <f t="shared" si="0"/>
        <v>0</v>
      </c>
      <c r="AA62" s="74">
        <f t="shared" si="1"/>
        <v>0</v>
      </c>
    </row>
    <row r="63" spans="1:27" ht="15.5" x14ac:dyDescent="0.35">
      <c r="A63" s="64"/>
      <c r="B63" s="64"/>
      <c r="C63" s="65"/>
      <c r="D63" s="64"/>
      <c r="E63" s="64"/>
      <c r="F63" s="64"/>
      <c r="G63" s="66" t="s">
        <v>3700</v>
      </c>
      <c r="H63" s="64"/>
      <c r="I63" s="211"/>
      <c r="J63" s="64"/>
      <c r="K63" s="64"/>
      <c r="L63" s="68"/>
      <c r="M63" s="68"/>
      <c r="N63" s="97"/>
      <c r="O63" s="68"/>
      <c r="P63" s="64"/>
      <c r="Q63" s="68"/>
      <c r="R63" s="68"/>
      <c r="S63" s="64"/>
      <c r="T63" s="64"/>
      <c r="U63" s="64"/>
      <c r="V63" s="64"/>
      <c r="W63" s="64"/>
      <c r="X63" s="115"/>
      <c r="Y63" s="239"/>
      <c r="Z63" s="642">
        <f t="shared" si="0"/>
        <v>0</v>
      </c>
      <c r="AA63" s="211">
        <f t="shared" si="1"/>
        <v>0</v>
      </c>
    </row>
    <row r="64" spans="1:27" ht="15.5" x14ac:dyDescent="0.35">
      <c r="A64" s="76"/>
      <c r="B64" s="76"/>
      <c r="C64" s="214"/>
      <c r="D64" s="76"/>
      <c r="E64" s="76"/>
      <c r="F64" s="76"/>
      <c r="G64" s="76" t="s">
        <v>1852</v>
      </c>
      <c r="H64" s="76" t="s">
        <v>1852</v>
      </c>
      <c r="I64" s="118"/>
      <c r="J64" s="76" t="s">
        <v>1852</v>
      </c>
      <c r="K64" s="76" t="s">
        <v>1852</v>
      </c>
      <c r="L64" s="76" t="s">
        <v>1852</v>
      </c>
      <c r="M64" s="76" t="s">
        <v>1852</v>
      </c>
      <c r="N64" s="119" t="s">
        <v>1852</v>
      </c>
      <c r="O64" s="76" t="s">
        <v>1852</v>
      </c>
      <c r="P64" s="76" t="s">
        <v>1852</v>
      </c>
      <c r="Q64" s="76" t="s">
        <v>1852</v>
      </c>
      <c r="R64" s="76" t="s">
        <v>1852</v>
      </c>
      <c r="S64" s="76" t="s">
        <v>1852</v>
      </c>
      <c r="T64" s="76" t="s">
        <v>1852</v>
      </c>
      <c r="U64" s="76" t="s">
        <v>1852</v>
      </c>
      <c r="V64" s="76" t="s">
        <v>1852</v>
      </c>
      <c r="W64" s="76" t="s">
        <v>1852</v>
      </c>
      <c r="X64" s="76" t="s">
        <v>1852</v>
      </c>
      <c r="Y64" s="121" t="s">
        <v>1852</v>
      </c>
      <c r="Z64" s="642">
        <f t="shared" si="0"/>
        <v>0</v>
      </c>
      <c r="AA64" s="118">
        <f t="shared" si="1"/>
        <v>0</v>
      </c>
    </row>
    <row r="65" spans="1:27" ht="15.5" x14ac:dyDescent="0.35">
      <c r="A65" s="76"/>
      <c r="B65" s="76"/>
      <c r="C65" s="214"/>
      <c r="D65" s="76"/>
      <c r="E65" s="76"/>
      <c r="F65" s="76"/>
      <c r="G65" s="76"/>
      <c r="H65" s="76"/>
      <c r="I65" s="118"/>
      <c r="J65" s="76"/>
      <c r="K65" s="76"/>
      <c r="L65" s="76"/>
      <c r="M65" s="76"/>
      <c r="N65" s="119"/>
      <c r="O65" s="76"/>
      <c r="P65" s="76"/>
      <c r="Q65" s="119"/>
      <c r="R65" s="119"/>
      <c r="S65" s="76"/>
      <c r="T65" s="76"/>
      <c r="U65" s="76"/>
      <c r="V65" s="76"/>
      <c r="W65" s="76"/>
      <c r="X65" s="121"/>
      <c r="Y65" s="286"/>
      <c r="Z65" s="642">
        <f t="shared" si="0"/>
        <v>0</v>
      </c>
      <c r="AA65" s="118">
        <f t="shared" si="1"/>
        <v>0</v>
      </c>
    </row>
    <row r="66" spans="1:27" ht="15.5" x14ac:dyDescent="0.35">
      <c r="A66" s="64"/>
      <c r="B66" s="64"/>
      <c r="C66" s="65"/>
      <c r="D66" s="64"/>
      <c r="E66" s="64"/>
      <c r="F66" s="64"/>
      <c r="G66" s="89" t="s">
        <v>2961</v>
      </c>
      <c r="H66" s="64"/>
      <c r="I66" s="237"/>
      <c r="J66" s="64"/>
      <c r="K66" s="64"/>
      <c r="L66" s="68"/>
      <c r="M66" s="68"/>
      <c r="N66" s="68"/>
      <c r="O66" s="68"/>
      <c r="P66" s="64"/>
      <c r="Q66" s="68"/>
      <c r="R66" s="68"/>
      <c r="S66" s="64"/>
      <c r="T66" s="64"/>
      <c r="U66" s="64"/>
      <c r="V66" s="64"/>
      <c r="W66" s="64"/>
      <c r="X66" s="115"/>
      <c r="Y66" s="115"/>
      <c r="Z66" s="642">
        <f t="shared" si="0"/>
        <v>0</v>
      </c>
      <c r="AA66" s="237">
        <f t="shared" si="1"/>
        <v>0</v>
      </c>
    </row>
    <row r="67" spans="1:27" ht="15.5" x14ac:dyDescent="0.35">
      <c r="A67" s="76"/>
      <c r="B67" s="76"/>
      <c r="C67" s="214"/>
      <c r="D67" s="76"/>
      <c r="E67" s="76"/>
      <c r="F67" s="76"/>
      <c r="G67" s="69" t="s">
        <v>3701</v>
      </c>
      <c r="H67" s="76"/>
      <c r="I67" s="74">
        <v>150000</v>
      </c>
      <c r="J67" s="76"/>
      <c r="K67" s="76" t="s">
        <v>1062</v>
      </c>
      <c r="L67" s="119" t="s">
        <v>1063</v>
      </c>
      <c r="M67" s="76" t="s">
        <v>2099</v>
      </c>
      <c r="N67" s="119">
        <v>2006297164</v>
      </c>
      <c r="O67" s="119" t="s">
        <v>1063</v>
      </c>
      <c r="P67" s="76" t="s">
        <v>1575</v>
      </c>
      <c r="Q67" s="119" t="s">
        <v>1063</v>
      </c>
      <c r="R67" s="119" t="s">
        <v>3702</v>
      </c>
      <c r="S67" s="76"/>
      <c r="T67" s="76"/>
      <c r="U67" s="76"/>
      <c r="V67" s="76"/>
      <c r="W67" s="76"/>
      <c r="X67" s="121"/>
      <c r="Y67" s="121"/>
      <c r="Z67" s="642">
        <f t="shared" si="0"/>
        <v>10500.000000000002</v>
      </c>
      <c r="AA67" s="74">
        <f t="shared" si="1"/>
        <v>160500</v>
      </c>
    </row>
    <row r="68" spans="1:27" ht="15.5" x14ac:dyDescent="0.35">
      <c r="A68" s="76"/>
      <c r="B68" s="76"/>
      <c r="C68" s="214"/>
      <c r="D68" s="76"/>
      <c r="E68" s="76"/>
      <c r="F68" s="76"/>
      <c r="G68" s="69" t="s">
        <v>3703</v>
      </c>
      <c r="H68" s="76"/>
      <c r="I68" s="74">
        <v>150000</v>
      </c>
      <c r="J68" s="76"/>
      <c r="K68" s="76" t="s">
        <v>1765</v>
      </c>
      <c r="L68" s="76" t="s">
        <v>1765</v>
      </c>
      <c r="M68" s="76" t="s">
        <v>1765</v>
      </c>
      <c r="N68" s="119" t="s">
        <v>1765</v>
      </c>
      <c r="O68" s="119" t="s">
        <v>1063</v>
      </c>
      <c r="P68" s="76" t="s">
        <v>1575</v>
      </c>
      <c r="Q68" s="119" t="s">
        <v>1765</v>
      </c>
      <c r="R68" s="119" t="s">
        <v>1765</v>
      </c>
      <c r="S68" s="76"/>
      <c r="T68" s="76"/>
      <c r="U68" s="76"/>
      <c r="V68" s="76"/>
      <c r="W68" s="76"/>
      <c r="X68" s="121"/>
      <c r="Y68" s="121"/>
      <c r="Z68" s="642">
        <f t="shared" si="0"/>
        <v>10500.000000000002</v>
      </c>
      <c r="AA68" s="74">
        <f t="shared" si="1"/>
        <v>160500</v>
      </c>
    </row>
    <row r="69" spans="1:27" ht="15.5" x14ac:dyDescent="0.35">
      <c r="A69" s="76"/>
      <c r="B69" s="76"/>
      <c r="C69" s="214"/>
      <c r="D69" s="76"/>
      <c r="E69" s="76"/>
      <c r="F69" s="76"/>
      <c r="G69" s="69" t="s">
        <v>3704</v>
      </c>
      <c r="H69" s="76"/>
      <c r="I69" s="74">
        <v>150000</v>
      </c>
      <c r="J69" s="76"/>
      <c r="K69" s="76" t="s">
        <v>1062</v>
      </c>
      <c r="L69" s="119" t="s">
        <v>1063</v>
      </c>
      <c r="M69" s="76" t="s">
        <v>2099</v>
      </c>
      <c r="N69" s="119" t="s">
        <v>3666</v>
      </c>
      <c r="O69" s="119" t="s">
        <v>1063</v>
      </c>
      <c r="P69" s="76" t="s">
        <v>1575</v>
      </c>
      <c r="Q69" s="119" t="s">
        <v>1063</v>
      </c>
      <c r="R69" s="119" t="s">
        <v>3702</v>
      </c>
      <c r="S69" s="76"/>
      <c r="T69" s="76"/>
      <c r="U69" s="76"/>
      <c r="V69" s="76"/>
      <c r="W69" s="76"/>
      <c r="X69" s="121"/>
      <c r="Y69" s="121"/>
      <c r="Z69" s="642">
        <f t="shared" si="0"/>
        <v>10500.000000000002</v>
      </c>
      <c r="AA69" s="74">
        <f t="shared" si="1"/>
        <v>160500</v>
      </c>
    </row>
    <row r="70" spans="1:27" ht="15.5" x14ac:dyDescent="0.35">
      <c r="A70" s="76"/>
      <c r="B70" s="76"/>
      <c r="C70" s="214"/>
      <c r="D70" s="76"/>
      <c r="E70" s="76"/>
      <c r="F70" s="76"/>
      <c r="G70" s="69" t="s">
        <v>3705</v>
      </c>
      <c r="H70" s="76"/>
      <c r="I70" s="74">
        <v>150000</v>
      </c>
      <c r="J70" s="76"/>
      <c r="K70" s="76" t="s">
        <v>1098</v>
      </c>
      <c r="L70" s="119" t="s">
        <v>1063</v>
      </c>
      <c r="M70" s="76" t="s">
        <v>3329</v>
      </c>
      <c r="N70" s="119">
        <v>4306324</v>
      </c>
      <c r="O70" s="119" t="s">
        <v>1063</v>
      </c>
      <c r="P70" s="76" t="s">
        <v>1575</v>
      </c>
      <c r="Q70" s="119" t="s">
        <v>3033</v>
      </c>
      <c r="R70" s="119" t="s">
        <v>3706</v>
      </c>
      <c r="S70" s="76"/>
      <c r="T70" s="76"/>
      <c r="U70" s="76"/>
      <c r="V70" s="76"/>
      <c r="W70" s="76"/>
      <c r="X70" s="121"/>
      <c r="Y70" s="121"/>
      <c r="Z70" s="642">
        <f t="shared" ref="Z70:Z133" si="2">I70*Z$4</f>
        <v>10500.000000000002</v>
      </c>
      <c r="AA70" s="74">
        <f t="shared" ref="AA70:AA133" si="3">I70+Z70</f>
        <v>160500</v>
      </c>
    </row>
    <row r="71" spans="1:27" ht="15.5" x14ac:dyDescent="0.35">
      <c r="A71" s="76"/>
      <c r="B71" s="76"/>
      <c r="C71" s="214"/>
      <c r="D71" s="76"/>
      <c r="E71" s="76"/>
      <c r="F71" s="76"/>
      <c r="G71" s="69" t="s">
        <v>3707</v>
      </c>
      <c r="H71" s="76"/>
      <c r="I71" s="74">
        <v>150000</v>
      </c>
      <c r="J71" s="76"/>
      <c r="K71" s="76" t="s">
        <v>1765</v>
      </c>
      <c r="L71" s="76" t="s">
        <v>1765</v>
      </c>
      <c r="M71" s="76" t="s">
        <v>1765</v>
      </c>
      <c r="N71" s="119" t="s">
        <v>1765</v>
      </c>
      <c r="O71" s="119" t="s">
        <v>1063</v>
      </c>
      <c r="P71" s="76" t="s">
        <v>1575</v>
      </c>
      <c r="Q71" s="119" t="s">
        <v>1765</v>
      </c>
      <c r="R71" s="119" t="s">
        <v>1765</v>
      </c>
      <c r="S71" s="76"/>
      <c r="T71" s="76"/>
      <c r="U71" s="76"/>
      <c r="V71" s="76"/>
      <c r="W71" s="76"/>
      <c r="X71" s="121"/>
      <c r="Y71" s="121"/>
      <c r="Z71" s="642">
        <f t="shared" si="2"/>
        <v>10500.000000000002</v>
      </c>
      <c r="AA71" s="74">
        <f t="shared" si="3"/>
        <v>160500</v>
      </c>
    </row>
    <row r="72" spans="1:27" ht="15.5" x14ac:dyDescent="0.35">
      <c r="A72" s="76"/>
      <c r="B72" s="76"/>
      <c r="C72" s="214"/>
      <c r="D72" s="76"/>
      <c r="E72" s="76"/>
      <c r="F72" s="76"/>
      <c r="G72" s="69" t="s">
        <v>3708</v>
      </c>
      <c r="H72" s="76"/>
      <c r="I72" s="74">
        <v>150000</v>
      </c>
      <c r="J72" s="76"/>
      <c r="K72" s="76" t="s">
        <v>1062</v>
      </c>
      <c r="L72" s="119" t="s">
        <v>1063</v>
      </c>
      <c r="M72" s="76" t="s">
        <v>1120</v>
      </c>
      <c r="N72" s="119">
        <v>2007150229</v>
      </c>
      <c r="O72" s="119" t="s">
        <v>1063</v>
      </c>
      <c r="P72" s="76" t="s">
        <v>1575</v>
      </c>
      <c r="Q72" s="119" t="s">
        <v>1063</v>
      </c>
      <c r="R72" s="119" t="s">
        <v>3709</v>
      </c>
      <c r="S72" s="76"/>
      <c r="T72" s="76"/>
      <c r="U72" s="76"/>
      <c r="V72" s="76"/>
      <c r="W72" s="76"/>
      <c r="X72" s="121"/>
      <c r="Y72" s="121"/>
      <c r="Z72" s="642">
        <f t="shared" si="2"/>
        <v>10500.000000000002</v>
      </c>
      <c r="AA72" s="74">
        <f t="shared" si="3"/>
        <v>160500</v>
      </c>
    </row>
    <row r="73" spans="1:27" ht="15.5" x14ac:dyDescent="0.35">
      <c r="A73" s="76"/>
      <c r="B73" s="76"/>
      <c r="C73" s="214"/>
      <c r="D73" s="76"/>
      <c r="E73" s="76"/>
      <c r="F73" s="76"/>
      <c r="G73" s="69" t="s">
        <v>3710</v>
      </c>
      <c r="H73" s="76"/>
      <c r="I73" s="74">
        <v>150000</v>
      </c>
      <c r="J73" s="76"/>
      <c r="K73" s="76" t="s">
        <v>1098</v>
      </c>
      <c r="L73" s="119" t="s">
        <v>1063</v>
      </c>
      <c r="M73" s="76" t="s">
        <v>3329</v>
      </c>
      <c r="N73" s="119">
        <v>4806544</v>
      </c>
      <c r="O73" s="119" t="s">
        <v>1063</v>
      </c>
      <c r="P73" s="76" t="s">
        <v>1575</v>
      </c>
      <c r="Q73" s="119" t="s">
        <v>3033</v>
      </c>
      <c r="R73" s="119" t="s">
        <v>3706</v>
      </c>
      <c r="S73" s="76"/>
      <c r="T73" s="76"/>
      <c r="U73" s="76"/>
      <c r="V73" s="76"/>
      <c r="W73" s="76"/>
      <c r="X73" s="121"/>
      <c r="Y73" s="121"/>
      <c r="Z73" s="642">
        <f t="shared" si="2"/>
        <v>10500.000000000002</v>
      </c>
      <c r="AA73" s="74">
        <f t="shared" si="3"/>
        <v>160500</v>
      </c>
    </row>
    <row r="74" spans="1:27" ht="15.5" x14ac:dyDescent="0.35">
      <c r="A74" s="76"/>
      <c r="B74" s="76"/>
      <c r="C74" s="214"/>
      <c r="D74" s="76"/>
      <c r="E74" s="76"/>
      <c r="F74" s="76"/>
      <c r="G74" s="69" t="s">
        <v>3711</v>
      </c>
      <c r="H74" s="76"/>
      <c r="I74" s="74">
        <v>150000</v>
      </c>
      <c r="J74" s="76"/>
      <c r="K74" s="76" t="s">
        <v>1765</v>
      </c>
      <c r="L74" s="76" t="s">
        <v>1765</v>
      </c>
      <c r="M74" s="76" t="s">
        <v>1765</v>
      </c>
      <c r="N74" s="119" t="s">
        <v>1765</v>
      </c>
      <c r="O74" s="119" t="s">
        <v>1063</v>
      </c>
      <c r="P74" s="76" t="s">
        <v>1575</v>
      </c>
      <c r="Q74" s="119" t="s">
        <v>1765</v>
      </c>
      <c r="R74" s="119" t="s">
        <v>1765</v>
      </c>
      <c r="S74" s="76"/>
      <c r="T74" s="76"/>
      <c r="U74" s="76"/>
      <c r="V74" s="76"/>
      <c r="W74" s="76"/>
      <c r="X74" s="121"/>
      <c r="Y74" s="121"/>
      <c r="Z74" s="642">
        <f t="shared" si="2"/>
        <v>10500.000000000002</v>
      </c>
      <c r="AA74" s="74">
        <f t="shared" si="3"/>
        <v>160500</v>
      </c>
    </row>
    <row r="75" spans="1:27" ht="15.5" x14ac:dyDescent="0.35">
      <c r="A75" s="76"/>
      <c r="B75" s="76"/>
      <c r="C75" s="214"/>
      <c r="D75" s="76"/>
      <c r="E75" s="76"/>
      <c r="F75" s="76"/>
      <c r="G75" s="69" t="s">
        <v>3712</v>
      </c>
      <c r="H75" s="76"/>
      <c r="I75" s="74">
        <v>150000</v>
      </c>
      <c r="J75" s="76"/>
      <c r="K75" s="76" t="s">
        <v>1062</v>
      </c>
      <c r="L75" s="119" t="s">
        <v>1063</v>
      </c>
      <c r="M75" s="76" t="s">
        <v>1120</v>
      </c>
      <c r="N75" s="119">
        <v>2007150227</v>
      </c>
      <c r="O75" s="119" t="s">
        <v>1063</v>
      </c>
      <c r="P75" s="76" t="s">
        <v>1575</v>
      </c>
      <c r="Q75" s="119" t="s">
        <v>1063</v>
      </c>
      <c r="R75" s="119" t="s">
        <v>3709</v>
      </c>
      <c r="S75" s="76"/>
      <c r="T75" s="76"/>
      <c r="U75" s="76"/>
      <c r="V75" s="76"/>
      <c r="W75" s="76"/>
      <c r="X75" s="121"/>
      <c r="Y75" s="121"/>
      <c r="Z75" s="642">
        <f t="shared" si="2"/>
        <v>10500.000000000002</v>
      </c>
      <c r="AA75" s="74">
        <f t="shared" si="3"/>
        <v>160500</v>
      </c>
    </row>
    <row r="76" spans="1:27" ht="15.5" x14ac:dyDescent="0.35">
      <c r="A76" s="76"/>
      <c r="B76" s="76"/>
      <c r="C76" s="214"/>
      <c r="D76" s="76"/>
      <c r="E76" s="76"/>
      <c r="F76" s="76"/>
      <c r="G76" s="69" t="s">
        <v>3713</v>
      </c>
      <c r="H76" s="76"/>
      <c r="I76" s="74">
        <v>150000</v>
      </c>
      <c r="J76" s="76"/>
      <c r="K76" s="76" t="s">
        <v>1098</v>
      </c>
      <c r="L76" s="119" t="s">
        <v>1063</v>
      </c>
      <c r="M76" s="76" t="s">
        <v>3329</v>
      </c>
      <c r="N76" s="119">
        <v>4806543</v>
      </c>
      <c r="O76" s="119" t="s">
        <v>1063</v>
      </c>
      <c r="P76" s="76" t="s">
        <v>1575</v>
      </c>
      <c r="Q76" s="119" t="s">
        <v>3033</v>
      </c>
      <c r="R76" s="119" t="s">
        <v>3706</v>
      </c>
      <c r="S76" s="76"/>
      <c r="T76" s="76"/>
      <c r="U76" s="76"/>
      <c r="V76" s="76"/>
      <c r="W76" s="76"/>
      <c r="X76" s="121"/>
      <c r="Y76" s="121"/>
      <c r="Z76" s="642">
        <f t="shared" si="2"/>
        <v>10500.000000000002</v>
      </c>
      <c r="AA76" s="74">
        <f t="shared" si="3"/>
        <v>160500</v>
      </c>
    </row>
    <row r="77" spans="1:27" ht="15.5" x14ac:dyDescent="0.35">
      <c r="A77" s="76"/>
      <c r="B77" s="76"/>
      <c r="C77" s="214"/>
      <c r="D77" s="76"/>
      <c r="E77" s="76"/>
      <c r="F77" s="76"/>
      <c r="G77" s="69" t="s">
        <v>3714</v>
      </c>
      <c r="H77" s="76"/>
      <c r="I77" s="74">
        <v>150000</v>
      </c>
      <c r="J77" s="76"/>
      <c r="K77" s="76" t="s">
        <v>1765</v>
      </c>
      <c r="L77" s="76" t="s">
        <v>1765</v>
      </c>
      <c r="M77" s="76" t="s">
        <v>1765</v>
      </c>
      <c r="N77" s="119" t="s">
        <v>1765</v>
      </c>
      <c r="O77" s="119" t="s">
        <v>1063</v>
      </c>
      <c r="P77" s="76" t="s">
        <v>1575</v>
      </c>
      <c r="Q77" s="119" t="s">
        <v>1765</v>
      </c>
      <c r="R77" s="119" t="s">
        <v>1765</v>
      </c>
      <c r="S77" s="76"/>
      <c r="T77" s="76"/>
      <c r="U77" s="76"/>
      <c r="V77" s="76"/>
      <c r="W77" s="76"/>
      <c r="X77" s="121"/>
      <c r="Y77" s="121"/>
      <c r="Z77" s="642">
        <f t="shared" si="2"/>
        <v>10500.000000000002</v>
      </c>
      <c r="AA77" s="74">
        <f t="shared" si="3"/>
        <v>160500</v>
      </c>
    </row>
    <row r="78" spans="1:27" ht="15.5" x14ac:dyDescent="0.35">
      <c r="A78" s="76"/>
      <c r="B78" s="76"/>
      <c r="C78" s="214"/>
      <c r="D78" s="76"/>
      <c r="E78" s="76"/>
      <c r="F78" s="76"/>
      <c r="G78" s="69" t="s">
        <v>3715</v>
      </c>
      <c r="H78" s="76"/>
      <c r="I78" s="74">
        <v>150000</v>
      </c>
      <c r="J78" s="76"/>
      <c r="K78" s="76" t="s">
        <v>3716</v>
      </c>
      <c r="L78" s="76" t="s">
        <v>1063</v>
      </c>
      <c r="M78" s="76" t="s">
        <v>3717</v>
      </c>
      <c r="N78" s="119">
        <v>9402491</v>
      </c>
      <c r="O78" s="119" t="s">
        <v>1063</v>
      </c>
      <c r="P78" s="76" t="s">
        <v>1575</v>
      </c>
      <c r="Q78" s="119" t="s">
        <v>3718</v>
      </c>
      <c r="R78" s="119" t="s">
        <v>1063</v>
      </c>
      <c r="S78" s="76"/>
      <c r="T78" s="76"/>
      <c r="U78" s="76"/>
      <c r="V78" s="76"/>
      <c r="W78" s="76"/>
      <c r="X78" s="121"/>
      <c r="Y78" s="121"/>
      <c r="Z78" s="642">
        <f t="shared" si="2"/>
        <v>10500.000000000002</v>
      </c>
      <c r="AA78" s="74">
        <f t="shared" si="3"/>
        <v>160500</v>
      </c>
    </row>
    <row r="79" spans="1:27" ht="15.5" x14ac:dyDescent="0.35">
      <c r="A79" s="76"/>
      <c r="B79" s="76"/>
      <c r="C79" s="214"/>
      <c r="D79" s="76"/>
      <c r="E79" s="76"/>
      <c r="F79" s="76"/>
      <c r="G79" s="69" t="s">
        <v>3719</v>
      </c>
      <c r="H79" s="76"/>
      <c r="I79" s="74">
        <v>150000</v>
      </c>
      <c r="J79" s="76"/>
      <c r="K79" s="76" t="s">
        <v>1765</v>
      </c>
      <c r="L79" s="76" t="s">
        <v>1765</v>
      </c>
      <c r="M79" s="76" t="s">
        <v>1765</v>
      </c>
      <c r="N79" s="119" t="s">
        <v>1765</v>
      </c>
      <c r="O79" s="119" t="s">
        <v>1063</v>
      </c>
      <c r="P79" s="76" t="s">
        <v>1575</v>
      </c>
      <c r="Q79" s="119" t="s">
        <v>1765</v>
      </c>
      <c r="R79" s="119" t="s">
        <v>1765</v>
      </c>
      <c r="S79" s="76"/>
      <c r="T79" s="76"/>
      <c r="U79" s="76"/>
      <c r="V79" s="76"/>
      <c r="W79" s="76"/>
      <c r="X79" s="121"/>
      <c r="Y79" s="121"/>
      <c r="Z79" s="642">
        <f t="shared" si="2"/>
        <v>10500.000000000002</v>
      </c>
      <c r="AA79" s="74">
        <f t="shared" si="3"/>
        <v>160500</v>
      </c>
    </row>
    <row r="80" spans="1:27" ht="15.5" x14ac:dyDescent="0.35">
      <c r="A80" s="76"/>
      <c r="B80" s="76"/>
      <c r="C80" s="214"/>
      <c r="D80" s="76"/>
      <c r="E80" s="76"/>
      <c r="F80" s="76"/>
      <c r="G80" s="69" t="s">
        <v>3720</v>
      </c>
      <c r="H80" s="76"/>
      <c r="I80" s="74">
        <v>150000</v>
      </c>
      <c r="J80" s="76"/>
      <c r="K80" s="76" t="s">
        <v>3716</v>
      </c>
      <c r="L80" s="76" t="s">
        <v>1063</v>
      </c>
      <c r="M80" s="76" t="s">
        <v>3721</v>
      </c>
      <c r="N80" s="119">
        <v>9101348</v>
      </c>
      <c r="O80" s="119" t="s">
        <v>1063</v>
      </c>
      <c r="P80" s="76" t="s">
        <v>1575</v>
      </c>
      <c r="Q80" s="119" t="s">
        <v>3718</v>
      </c>
      <c r="R80" s="119" t="s">
        <v>1063</v>
      </c>
      <c r="S80" s="76"/>
      <c r="T80" s="76"/>
      <c r="U80" s="76"/>
      <c r="V80" s="76"/>
      <c r="W80" s="76"/>
      <c r="X80" s="121"/>
      <c r="Y80" s="121"/>
      <c r="Z80" s="642">
        <f t="shared" si="2"/>
        <v>10500.000000000002</v>
      </c>
      <c r="AA80" s="74">
        <f t="shared" si="3"/>
        <v>160500</v>
      </c>
    </row>
    <row r="81" spans="1:27" ht="15.5" x14ac:dyDescent="0.35">
      <c r="A81" s="76"/>
      <c r="B81" s="76"/>
      <c r="C81" s="214"/>
      <c r="D81" s="76"/>
      <c r="E81" s="76"/>
      <c r="F81" s="76"/>
      <c r="G81" s="69" t="s">
        <v>3722</v>
      </c>
      <c r="H81" s="76"/>
      <c r="I81" s="74">
        <v>150000</v>
      </c>
      <c r="J81" s="76"/>
      <c r="K81" s="76" t="s">
        <v>1765</v>
      </c>
      <c r="L81" s="76" t="s">
        <v>1765</v>
      </c>
      <c r="M81" s="76" t="s">
        <v>1765</v>
      </c>
      <c r="N81" s="119" t="s">
        <v>1765</v>
      </c>
      <c r="O81" s="119" t="s">
        <v>1063</v>
      </c>
      <c r="P81" s="76" t="s">
        <v>1575</v>
      </c>
      <c r="Q81" s="119" t="s">
        <v>1765</v>
      </c>
      <c r="R81" s="119" t="s">
        <v>1765</v>
      </c>
      <c r="S81" s="76"/>
      <c r="T81" s="76"/>
      <c r="U81" s="76"/>
      <c r="V81" s="76"/>
      <c r="W81" s="76"/>
      <c r="X81" s="121"/>
      <c r="Y81" s="121"/>
      <c r="Z81" s="642">
        <f t="shared" si="2"/>
        <v>10500.000000000002</v>
      </c>
      <c r="AA81" s="74">
        <f t="shared" si="3"/>
        <v>160500</v>
      </c>
    </row>
    <row r="82" spans="1:27" ht="15.5" x14ac:dyDescent="0.35">
      <c r="A82" s="76"/>
      <c r="B82" s="76"/>
      <c r="C82" s="214"/>
      <c r="D82" s="76"/>
      <c r="E82" s="76"/>
      <c r="F82" s="76"/>
      <c r="G82" s="69" t="s">
        <v>3723</v>
      </c>
      <c r="H82" s="76"/>
      <c r="I82" s="74">
        <v>150000</v>
      </c>
      <c r="J82" s="76"/>
      <c r="K82" s="76" t="s">
        <v>3724</v>
      </c>
      <c r="L82" s="76" t="s">
        <v>1510</v>
      </c>
      <c r="M82" s="76" t="s">
        <v>1510</v>
      </c>
      <c r="N82" s="119">
        <v>763</v>
      </c>
      <c r="O82" s="119" t="s">
        <v>1063</v>
      </c>
      <c r="P82" s="76" t="s">
        <v>1575</v>
      </c>
      <c r="Q82" s="119" t="s">
        <v>1063</v>
      </c>
      <c r="R82" s="119" t="s">
        <v>1066</v>
      </c>
      <c r="S82" s="76"/>
      <c r="T82" s="76"/>
      <c r="U82" s="76"/>
      <c r="V82" s="76"/>
      <c r="W82" s="76"/>
      <c r="X82" s="121"/>
      <c r="Y82" s="121"/>
      <c r="Z82" s="642">
        <f t="shared" si="2"/>
        <v>10500.000000000002</v>
      </c>
      <c r="AA82" s="74">
        <f t="shared" si="3"/>
        <v>160500</v>
      </c>
    </row>
    <row r="83" spans="1:27" ht="15.5" x14ac:dyDescent="0.35">
      <c r="A83" s="76"/>
      <c r="B83" s="76"/>
      <c r="C83" s="214"/>
      <c r="D83" s="76"/>
      <c r="E83" s="76"/>
      <c r="F83" s="76"/>
      <c r="G83" s="69" t="s">
        <v>3725</v>
      </c>
      <c r="H83" s="76"/>
      <c r="I83" s="74">
        <v>150000</v>
      </c>
      <c r="J83" s="76"/>
      <c r="K83" s="76" t="s">
        <v>3726</v>
      </c>
      <c r="L83" s="76" t="s">
        <v>1510</v>
      </c>
      <c r="M83" s="76" t="s">
        <v>3727</v>
      </c>
      <c r="N83" s="119" t="s">
        <v>1510</v>
      </c>
      <c r="O83" s="119" t="s">
        <v>1063</v>
      </c>
      <c r="P83" s="76" t="s">
        <v>1575</v>
      </c>
      <c r="Q83" s="119" t="s">
        <v>1063</v>
      </c>
      <c r="R83" s="119" t="s">
        <v>3065</v>
      </c>
      <c r="S83" s="76"/>
      <c r="T83" s="76"/>
      <c r="U83" s="76"/>
      <c r="V83" s="76"/>
      <c r="W83" s="76"/>
      <c r="X83" s="121"/>
      <c r="Y83" s="121"/>
      <c r="Z83" s="642">
        <f t="shared" si="2"/>
        <v>10500.000000000002</v>
      </c>
      <c r="AA83" s="74">
        <f t="shared" si="3"/>
        <v>160500</v>
      </c>
    </row>
    <row r="84" spans="1:27" ht="15.5" x14ac:dyDescent="0.35">
      <c r="A84" s="76"/>
      <c r="B84" s="76"/>
      <c r="C84" s="214"/>
      <c r="D84" s="76"/>
      <c r="E84" s="76"/>
      <c r="F84" s="76"/>
      <c r="G84" s="69" t="s">
        <v>3728</v>
      </c>
      <c r="H84" s="76"/>
      <c r="I84" s="74">
        <v>150000</v>
      </c>
      <c r="J84" s="76"/>
      <c r="K84" s="76" t="s">
        <v>3716</v>
      </c>
      <c r="L84" s="76" t="s">
        <v>1063</v>
      </c>
      <c r="M84" s="76" t="s">
        <v>3721</v>
      </c>
      <c r="N84" s="119">
        <v>9003210</v>
      </c>
      <c r="O84" s="119" t="s">
        <v>1063</v>
      </c>
      <c r="P84" s="76" t="s">
        <v>1575</v>
      </c>
      <c r="Q84" s="119" t="s">
        <v>3718</v>
      </c>
      <c r="R84" s="119" t="s">
        <v>1063</v>
      </c>
      <c r="S84" s="76"/>
      <c r="T84" s="76"/>
      <c r="U84" s="76"/>
      <c r="V84" s="76"/>
      <c r="W84" s="76"/>
      <c r="X84" s="121"/>
      <c r="Y84" s="121"/>
      <c r="Z84" s="642">
        <f t="shared" si="2"/>
        <v>10500.000000000002</v>
      </c>
      <c r="AA84" s="74">
        <f t="shared" si="3"/>
        <v>160500</v>
      </c>
    </row>
    <row r="85" spans="1:27" ht="15.5" x14ac:dyDescent="0.35">
      <c r="A85" s="76"/>
      <c r="B85" s="76"/>
      <c r="C85" s="214"/>
      <c r="D85" s="76"/>
      <c r="E85" s="76"/>
      <c r="F85" s="76"/>
      <c r="G85" s="69" t="s">
        <v>3729</v>
      </c>
      <c r="H85" s="76"/>
      <c r="I85" s="74">
        <v>150000</v>
      </c>
      <c r="J85" s="76"/>
      <c r="K85" s="76" t="s">
        <v>1765</v>
      </c>
      <c r="L85" s="76" t="s">
        <v>1765</v>
      </c>
      <c r="M85" s="76" t="s">
        <v>1765</v>
      </c>
      <c r="N85" s="119" t="s">
        <v>1765</v>
      </c>
      <c r="O85" s="119" t="s">
        <v>1063</v>
      </c>
      <c r="P85" s="76" t="s">
        <v>1575</v>
      </c>
      <c r="Q85" s="119" t="s">
        <v>1765</v>
      </c>
      <c r="R85" s="119" t="s">
        <v>1765</v>
      </c>
      <c r="S85" s="76"/>
      <c r="T85" s="76"/>
      <c r="U85" s="76"/>
      <c r="V85" s="76"/>
      <c r="W85" s="76"/>
      <c r="X85" s="121"/>
      <c r="Y85" s="121"/>
      <c r="Z85" s="642">
        <f t="shared" si="2"/>
        <v>10500.000000000002</v>
      </c>
      <c r="AA85" s="74">
        <f t="shared" si="3"/>
        <v>160500</v>
      </c>
    </row>
    <row r="86" spans="1:27" ht="15.5" x14ac:dyDescent="0.35">
      <c r="A86" s="76"/>
      <c r="B86" s="76"/>
      <c r="C86" s="214"/>
      <c r="D86" s="76"/>
      <c r="E86" s="76"/>
      <c r="F86" s="76"/>
      <c r="G86" s="69" t="s">
        <v>3730</v>
      </c>
      <c r="H86" s="76"/>
      <c r="I86" s="74">
        <v>150000</v>
      </c>
      <c r="J86" s="76"/>
      <c r="K86" s="76" t="s">
        <v>3716</v>
      </c>
      <c r="L86" s="76" t="s">
        <v>1063</v>
      </c>
      <c r="M86" s="76" t="s">
        <v>3721</v>
      </c>
      <c r="N86" s="119">
        <v>9101374</v>
      </c>
      <c r="O86" s="119" t="s">
        <v>1063</v>
      </c>
      <c r="P86" s="76" t="s">
        <v>1575</v>
      </c>
      <c r="Q86" s="119" t="s">
        <v>3718</v>
      </c>
      <c r="R86" s="119" t="s">
        <v>1063</v>
      </c>
      <c r="S86" s="76"/>
      <c r="T86" s="76"/>
      <c r="U86" s="76"/>
      <c r="V86" s="76"/>
      <c r="W86" s="76"/>
      <c r="X86" s="121"/>
      <c r="Y86" s="121"/>
      <c r="Z86" s="642">
        <f t="shared" si="2"/>
        <v>10500.000000000002</v>
      </c>
      <c r="AA86" s="74">
        <f t="shared" si="3"/>
        <v>160500</v>
      </c>
    </row>
    <row r="87" spans="1:27" ht="15.5" x14ac:dyDescent="0.35">
      <c r="A87" s="76"/>
      <c r="B87" s="76"/>
      <c r="C87" s="214"/>
      <c r="D87" s="76"/>
      <c r="E87" s="76"/>
      <c r="F87" s="76"/>
      <c r="G87" s="69" t="s">
        <v>3731</v>
      </c>
      <c r="H87" s="76"/>
      <c r="I87" s="74">
        <v>150000</v>
      </c>
      <c r="J87" s="76"/>
      <c r="K87" s="76" t="s">
        <v>1765</v>
      </c>
      <c r="L87" s="76" t="s">
        <v>1765</v>
      </c>
      <c r="M87" s="76" t="s">
        <v>1765</v>
      </c>
      <c r="N87" s="119" t="s">
        <v>1765</v>
      </c>
      <c r="O87" s="119" t="s">
        <v>1063</v>
      </c>
      <c r="P87" s="76" t="s">
        <v>1575</v>
      </c>
      <c r="Q87" s="119" t="s">
        <v>1765</v>
      </c>
      <c r="R87" s="119" t="s">
        <v>1765</v>
      </c>
      <c r="S87" s="76"/>
      <c r="T87" s="76"/>
      <c r="U87" s="76"/>
      <c r="V87" s="76"/>
      <c r="W87" s="76"/>
      <c r="X87" s="121"/>
      <c r="Y87" s="121"/>
      <c r="Z87" s="642">
        <f t="shared" si="2"/>
        <v>10500.000000000002</v>
      </c>
      <c r="AA87" s="74">
        <f t="shared" si="3"/>
        <v>160500</v>
      </c>
    </row>
    <row r="88" spans="1:27" ht="15.5" x14ac:dyDescent="0.35">
      <c r="A88" s="76"/>
      <c r="B88" s="76"/>
      <c r="C88" s="214"/>
      <c r="D88" s="76"/>
      <c r="E88" s="76"/>
      <c r="F88" s="76"/>
      <c r="G88" s="69" t="s">
        <v>3732</v>
      </c>
      <c r="H88" s="76"/>
      <c r="I88" s="74">
        <v>200000</v>
      </c>
      <c r="J88" s="76"/>
      <c r="K88" s="76" t="s">
        <v>3716</v>
      </c>
      <c r="L88" s="76" t="s">
        <v>1063</v>
      </c>
      <c r="M88" s="76" t="s">
        <v>3721</v>
      </c>
      <c r="N88" s="119">
        <v>9002850</v>
      </c>
      <c r="O88" s="119" t="s">
        <v>1063</v>
      </c>
      <c r="P88" s="76" t="s">
        <v>1575</v>
      </c>
      <c r="Q88" s="119" t="s">
        <v>3718</v>
      </c>
      <c r="R88" s="119" t="s">
        <v>1063</v>
      </c>
      <c r="S88" s="76"/>
      <c r="T88" s="76"/>
      <c r="U88" s="76"/>
      <c r="V88" s="76"/>
      <c r="W88" s="76"/>
      <c r="X88" s="121"/>
      <c r="Y88" s="121"/>
      <c r="Z88" s="642">
        <f t="shared" si="2"/>
        <v>14000.000000000002</v>
      </c>
      <c r="AA88" s="74">
        <f t="shared" si="3"/>
        <v>214000</v>
      </c>
    </row>
    <row r="89" spans="1:27" ht="15.5" x14ac:dyDescent="0.35">
      <c r="A89" s="76"/>
      <c r="B89" s="76"/>
      <c r="C89" s="214"/>
      <c r="D89" s="76"/>
      <c r="E89" s="76"/>
      <c r="F89" s="76"/>
      <c r="G89" s="69" t="s">
        <v>3733</v>
      </c>
      <c r="H89" s="76"/>
      <c r="I89" s="74">
        <v>200000</v>
      </c>
      <c r="J89" s="76"/>
      <c r="K89" s="76" t="s">
        <v>3716</v>
      </c>
      <c r="L89" s="76" t="s">
        <v>1063</v>
      </c>
      <c r="M89" s="76" t="s">
        <v>2341</v>
      </c>
      <c r="N89" s="119">
        <v>9703080</v>
      </c>
      <c r="O89" s="119" t="s">
        <v>1063</v>
      </c>
      <c r="P89" s="76" t="s">
        <v>1575</v>
      </c>
      <c r="Q89" s="119" t="s">
        <v>1063</v>
      </c>
      <c r="R89" s="119" t="s">
        <v>1063</v>
      </c>
      <c r="S89" s="76"/>
      <c r="T89" s="76"/>
      <c r="U89" s="76"/>
      <c r="V89" s="76"/>
      <c r="W89" s="76"/>
      <c r="X89" s="121"/>
      <c r="Y89" s="121"/>
      <c r="Z89" s="642">
        <f t="shared" si="2"/>
        <v>14000.000000000002</v>
      </c>
      <c r="AA89" s="74">
        <f t="shared" si="3"/>
        <v>214000</v>
      </c>
    </row>
    <row r="90" spans="1:27" ht="15.5" x14ac:dyDescent="0.35">
      <c r="A90" s="76"/>
      <c r="B90" s="76"/>
      <c r="C90" s="214"/>
      <c r="D90" s="76"/>
      <c r="E90" s="76"/>
      <c r="F90" s="76"/>
      <c r="G90" s="69" t="s">
        <v>3734</v>
      </c>
      <c r="H90" s="76"/>
      <c r="I90" s="74">
        <v>200000</v>
      </c>
      <c r="J90" s="76"/>
      <c r="K90" s="76" t="s">
        <v>1765</v>
      </c>
      <c r="L90" s="76" t="s">
        <v>1765</v>
      </c>
      <c r="M90" s="76" t="s">
        <v>1765</v>
      </c>
      <c r="N90" s="119" t="s">
        <v>1765</v>
      </c>
      <c r="O90" s="119" t="s">
        <v>1063</v>
      </c>
      <c r="P90" s="76" t="s">
        <v>1575</v>
      </c>
      <c r="Q90" s="119" t="s">
        <v>1765</v>
      </c>
      <c r="R90" s="119" t="s">
        <v>1765</v>
      </c>
      <c r="S90" s="76"/>
      <c r="T90" s="76"/>
      <c r="U90" s="76"/>
      <c r="V90" s="76"/>
      <c r="W90" s="76"/>
      <c r="X90" s="121"/>
      <c r="Y90" s="121"/>
      <c r="Z90" s="642">
        <f t="shared" si="2"/>
        <v>14000.000000000002</v>
      </c>
      <c r="AA90" s="74">
        <f t="shared" si="3"/>
        <v>214000</v>
      </c>
    </row>
    <row r="91" spans="1:27" ht="15.5" x14ac:dyDescent="0.35">
      <c r="A91" s="76"/>
      <c r="B91" s="76"/>
      <c r="C91" s="214"/>
      <c r="D91" s="76"/>
      <c r="E91" s="76"/>
      <c r="F91" s="76"/>
      <c r="G91" s="69" t="s">
        <v>3735</v>
      </c>
      <c r="H91" s="76"/>
      <c r="I91" s="74">
        <v>150000</v>
      </c>
      <c r="J91" s="76"/>
      <c r="K91" s="76" t="s">
        <v>933</v>
      </c>
      <c r="L91" s="76" t="s">
        <v>1063</v>
      </c>
      <c r="M91" s="76" t="s">
        <v>3717</v>
      </c>
      <c r="N91" s="119" t="s">
        <v>3736</v>
      </c>
      <c r="O91" s="119" t="s">
        <v>1063</v>
      </c>
      <c r="P91" s="76" t="s">
        <v>1575</v>
      </c>
      <c r="Q91" s="119" t="s">
        <v>3718</v>
      </c>
      <c r="R91" s="119" t="s">
        <v>1063</v>
      </c>
      <c r="S91" s="76"/>
      <c r="T91" s="76"/>
      <c r="U91" s="76"/>
      <c r="V91" s="76"/>
      <c r="W91" s="76"/>
      <c r="X91" s="121"/>
      <c r="Y91" s="121"/>
      <c r="Z91" s="642">
        <f t="shared" si="2"/>
        <v>10500.000000000002</v>
      </c>
      <c r="AA91" s="74">
        <f t="shared" si="3"/>
        <v>160500</v>
      </c>
    </row>
    <row r="92" spans="1:27" ht="15.5" x14ac:dyDescent="0.35">
      <c r="A92" s="76"/>
      <c r="B92" s="76"/>
      <c r="C92" s="214"/>
      <c r="D92" s="76"/>
      <c r="E92" s="76"/>
      <c r="F92" s="76"/>
      <c r="G92" s="69" t="s">
        <v>3737</v>
      </c>
      <c r="H92" s="76"/>
      <c r="I92" s="74">
        <v>150000</v>
      </c>
      <c r="J92" s="76"/>
      <c r="K92" s="76" t="s">
        <v>1765</v>
      </c>
      <c r="L92" s="76" t="s">
        <v>1765</v>
      </c>
      <c r="M92" s="76" t="s">
        <v>1765</v>
      </c>
      <c r="N92" s="119" t="s">
        <v>1765</v>
      </c>
      <c r="O92" s="119" t="s">
        <v>1063</v>
      </c>
      <c r="P92" s="76" t="s">
        <v>1575</v>
      </c>
      <c r="Q92" s="119" t="s">
        <v>1765</v>
      </c>
      <c r="R92" s="119" t="s">
        <v>1765</v>
      </c>
      <c r="S92" s="76"/>
      <c r="T92" s="76"/>
      <c r="U92" s="76"/>
      <c r="V92" s="76"/>
      <c r="W92" s="76"/>
      <c r="X92" s="121"/>
      <c r="Y92" s="121"/>
      <c r="Z92" s="642">
        <f t="shared" si="2"/>
        <v>10500.000000000002</v>
      </c>
      <c r="AA92" s="74">
        <f t="shared" si="3"/>
        <v>160500</v>
      </c>
    </row>
    <row r="93" spans="1:27" ht="15.5" x14ac:dyDescent="0.35">
      <c r="A93" s="76"/>
      <c r="B93" s="76"/>
      <c r="C93" s="214"/>
      <c r="D93" s="76"/>
      <c r="E93" s="76"/>
      <c r="F93" s="76"/>
      <c r="G93" s="69" t="s">
        <v>3738</v>
      </c>
      <c r="H93" s="76"/>
      <c r="I93" s="74">
        <v>150000</v>
      </c>
      <c r="J93" s="76"/>
      <c r="K93" s="76" t="s">
        <v>3716</v>
      </c>
      <c r="L93" s="76" t="s">
        <v>1063</v>
      </c>
      <c r="M93" s="76" t="s">
        <v>3592</v>
      </c>
      <c r="N93" s="119" t="s">
        <v>3739</v>
      </c>
      <c r="O93" s="119" t="s">
        <v>1063</v>
      </c>
      <c r="P93" s="76" t="s">
        <v>1575</v>
      </c>
      <c r="Q93" s="119" t="s">
        <v>3718</v>
      </c>
      <c r="R93" s="119" t="s">
        <v>1063</v>
      </c>
      <c r="S93" s="76"/>
      <c r="T93" s="76"/>
      <c r="U93" s="76"/>
      <c r="V93" s="76"/>
      <c r="W93" s="76"/>
      <c r="X93" s="121"/>
      <c r="Y93" s="121"/>
      <c r="Z93" s="642">
        <f t="shared" si="2"/>
        <v>10500.000000000002</v>
      </c>
      <c r="AA93" s="74">
        <f t="shared" si="3"/>
        <v>160500</v>
      </c>
    </row>
    <row r="94" spans="1:27" ht="15.5" x14ac:dyDescent="0.35">
      <c r="A94" s="76"/>
      <c r="B94" s="76"/>
      <c r="C94" s="214"/>
      <c r="D94" s="76"/>
      <c r="E94" s="76"/>
      <c r="F94" s="76"/>
      <c r="G94" s="69" t="s">
        <v>3740</v>
      </c>
      <c r="H94" s="76"/>
      <c r="I94" s="74">
        <v>150000</v>
      </c>
      <c r="J94" s="76"/>
      <c r="K94" s="76" t="s">
        <v>1765</v>
      </c>
      <c r="L94" s="76" t="s">
        <v>1765</v>
      </c>
      <c r="M94" s="76" t="s">
        <v>1765</v>
      </c>
      <c r="N94" s="119" t="s">
        <v>1765</v>
      </c>
      <c r="O94" s="119" t="s">
        <v>1063</v>
      </c>
      <c r="P94" s="76" t="s">
        <v>1575</v>
      </c>
      <c r="Q94" s="119" t="s">
        <v>1765</v>
      </c>
      <c r="R94" s="119" t="s">
        <v>1765</v>
      </c>
      <c r="S94" s="76"/>
      <c r="T94" s="76"/>
      <c r="U94" s="76"/>
      <c r="V94" s="76"/>
      <c r="W94" s="76"/>
      <c r="X94" s="121"/>
      <c r="Y94" s="121"/>
      <c r="Z94" s="642">
        <f t="shared" si="2"/>
        <v>10500.000000000002</v>
      </c>
      <c r="AA94" s="74">
        <f t="shared" si="3"/>
        <v>160500</v>
      </c>
    </row>
    <row r="95" spans="1:27" ht="15.5" x14ac:dyDescent="0.35">
      <c r="A95" s="76"/>
      <c r="B95" s="76"/>
      <c r="C95" s="214"/>
      <c r="D95" s="76"/>
      <c r="E95" s="76"/>
      <c r="F95" s="76"/>
      <c r="G95" s="69" t="s">
        <v>3741</v>
      </c>
      <c r="H95" s="76"/>
      <c r="I95" s="74">
        <v>150000</v>
      </c>
      <c r="J95" s="76"/>
      <c r="K95" s="76" t="s">
        <v>3716</v>
      </c>
      <c r="L95" s="76" t="s">
        <v>1063</v>
      </c>
      <c r="M95" s="76" t="s">
        <v>3592</v>
      </c>
      <c r="N95" s="119">
        <v>8904905</v>
      </c>
      <c r="O95" s="119" t="s">
        <v>1063</v>
      </c>
      <c r="P95" s="76" t="s">
        <v>1575</v>
      </c>
      <c r="Q95" s="119" t="s">
        <v>3718</v>
      </c>
      <c r="R95" s="119" t="s">
        <v>1063</v>
      </c>
      <c r="S95" s="76"/>
      <c r="T95" s="76"/>
      <c r="U95" s="76"/>
      <c r="V95" s="76"/>
      <c r="W95" s="76"/>
      <c r="X95" s="121"/>
      <c r="Y95" s="121"/>
      <c r="Z95" s="642">
        <f t="shared" si="2"/>
        <v>10500.000000000002</v>
      </c>
      <c r="AA95" s="74">
        <f t="shared" si="3"/>
        <v>160500</v>
      </c>
    </row>
    <row r="96" spans="1:27" ht="15.5" x14ac:dyDescent="0.35">
      <c r="A96" s="76"/>
      <c r="B96" s="76"/>
      <c r="C96" s="214"/>
      <c r="D96" s="76"/>
      <c r="E96" s="76"/>
      <c r="F96" s="76"/>
      <c r="G96" s="69" t="s">
        <v>3742</v>
      </c>
      <c r="H96" s="76"/>
      <c r="I96" s="74">
        <v>150000</v>
      </c>
      <c r="J96" s="76"/>
      <c r="K96" s="76" t="s">
        <v>1765</v>
      </c>
      <c r="L96" s="76" t="s">
        <v>1765</v>
      </c>
      <c r="M96" s="76" t="s">
        <v>1765</v>
      </c>
      <c r="N96" s="119" t="s">
        <v>1765</v>
      </c>
      <c r="O96" s="119" t="s">
        <v>1063</v>
      </c>
      <c r="P96" s="76" t="s">
        <v>1575</v>
      </c>
      <c r="Q96" s="119" t="s">
        <v>1765</v>
      </c>
      <c r="R96" s="119" t="s">
        <v>1765</v>
      </c>
      <c r="S96" s="76"/>
      <c r="T96" s="76"/>
      <c r="U96" s="76"/>
      <c r="V96" s="76"/>
      <c r="W96" s="76"/>
      <c r="X96" s="121"/>
      <c r="Y96" s="121"/>
      <c r="Z96" s="642">
        <f t="shared" si="2"/>
        <v>10500.000000000002</v>
      </c>
      <c r="AA96" s="74">
        <f t="shared" si="3"/>
        <v>160500</v>
      </c>
    </row>
    <row r="97" spans="1:27" ht="15.5" x14ac:dyDescent="0.35">
      <c r="A97" s="76"/>
      <c r="B97" s="76"/>
      <c r="C97" s="214"/>
      <c r="D97" s="76"/>
      <c r="E97" s="76"/>
      <c r="F97" s="76"/>
      <c r="G97" s="76" t="s">
        <v>3743</v>
      </c>
      <c r="H97" s="76"/>
      <c r="I97" s="118">
        <v>200000</v>
      </c>
      <c r="J97" s="76"/>
      <c r="K97" s="76" t="s">
        <v>3744</v>
      </c>
      <c r="L97" s="119" t="s">
        <v>1063</v>
      </c>
      <c r="M97" s="76" t="s">
        <v>1510</v>
      </c>
      <c r="N97" s="119" t="s">
        <v>3745</v>
      </c>
      <c r="O97" s="119" t="s">
        <v>1063</v>
      </c>
      <c r="P97" s="76" t="s">
        <v>1575</v>
      </c>
      <c r="Q97" s="119" t="s">
        <v>3746</v>
      </c>
      <c r="R97" s="119" t="s">
        <v>3747</v>
      </c>
      <c r="S97" s="76"/>
      <c r="T97" s="76"/>
      <c r="U97" s="76"/>
      <c r="V97" s="76"/>
      <c r="W97" s="76"/>
      <c r="X97" s="121"/>
      <c r="Y97" s="121"/>
      <c r="Z97" s="642">
        <f t="shared" si="2"/>
        <v>14000.000000000002</v>
      </c>
      <c r="AA97" s="118">
        <f t="shared" si="3"/>
        <v>214000</v>
      </c>
    </row>
    <row r="98" spans="1:27" ht="15.5" x14ac:dyDescent="0.35">
      <c r="A98" s="76"/>
      <c r="B98" s="76"/>
      <c r="C98" s="214"/>
      <c r="D98" s="76"/>
      <c r="E98" s="76"/>
      <c r="F98" s="76"/>
      <c r="G98" s="69" t="s">
        <v>3748</v>
      </c>
      <c r="H98" s="76"/>
      <c r="I98" s="74">
        <v>150000</v>
      </c>
      <c r="J98" s="76"/>
      <c r="K98" s="76" t="s">
        <v>3716</v>
      </c>
      <c r="L98" s="76" t="s">
        <v>1063</v>
      </c>
      <c r="M98" s="76" t="s">
        <v>3592</v>
      </c>
      <c r="N98" s="119" t="s">
        <v>3749</v>
      </c>
      <c r="O98" s="119" t="s">
        <v>1063</v>
      </c>
      <c r="P98" s="76" t="s">
        <v>1575</v>
      </c>
      <c r="Q98" s="119" t="s">
        <v>3718</v>
      </c>
      <c r="R98" s="119" t="s">
        <v>1063</v>
      </c>
      <c r="S98" s="76"/>
      <c r="T98" s="76"/>
      <c r="U98" s="76"/>
      <c r="V98" s="76"/>
      <c r="W98" s="76"/>
      <c r="X98" s="121"/>
      <c r="Y98" s="121"/>
      <c r="Z98" s="642">
        <f t="shared" si="2"/>
        <v>10500.000000000002</v>
      </c>
      <c r="AA98" s="74">
        <f t="shared" si="3"/>
        <v>160500</v>
      </c>
    </row>
    <row r="99" spans="1:27" ht="15.5" x14ac:dyDescent="0.35">
      <c r="A99" s="76"/>
      <c r="B99" s="76"/>
      <c r="C99" s="214"/>
      <c r="D99" s="76"/>
      <c r="E99" s="76"/>
      <c r="F99" s="76"/>
      <c r="G99" s="69" t="s">
        <v>3750</v>
      </c>
      <c r="H99" s="76"/>
      <c r="I99" s="74">
        <v>150000</v>
      </c>
      <c r="J99" s="76"/>
      <c r="K99" s="76" t="s">
        <v>1765</v>
      </c>
      <c r="L99" s="76" t="s">
        <v>1765</v>
      </c>
      <c r="M99" s="76" t="s">
        <v>1765</v>
      </c>
      <c r="N99" s="119" t="s">
        <v>1765</v>
      </c>
      <c r="O99" s="119" t="s">
        <v>1063</v>
      </c>
      <c r="P99" s="76" t="s">
        <v>1575</v>
      </c>
      <c r="Q99" s="119" t="s">
        <v>1765</v>
      </c>
      <c r="R99" s="119" t="s">
        <v>1765</v>
      </c>
      <c r="S99" s="76"/>
      <c r="T99" s="76"/>
      <c r="U99" s="76"/>
      <c r="V99" s="76"/>
      <c r="W99" s="76"/>
      <c r="X99" s="121"/>
      <c r="Y99" s="121"/>
      <c r="Z99" s="642">
        <f t="shared" si="2"/>
        <v>10500.000000000002</v>
      </c>
      <c r="AA99" s="74">
        <f t="shared" si="3"/>
        <v>160500</v>
      </c>
    </row>
    <row r="100" spans="1:27" ht="15.5" x14ac:dyDescent="0.35">
      <c r="A100" s="76"/>
      <c r="B100" s="76"/>
      <c r="C100" s="214"/>
      <c r="D100" s="76"/>
      <c r="E100" s="76"/>
      <c r="F100" s="76"/>
      <c r="G100" s="69" t="s">
        <v>3751</v>
      </c>
      <c r="H100" s="76"/>
      <c r="I100" s="74">
        <v>150000</v>
      </c>
      <c r="J100" s="76"/>
      <c r="K100" s="76" t="s">
        <v>3716</v>
      </c>
      <c r="L100" s="76" t="s">
        <v>1063</v>
      </c>
      <c r="M100" s="76" t="s">
        <v>3721</v>
      </c>
      <c r="N100" s="119">
        <v>9003217</v>
      </c>
      <c r="O100" s="119" t="s">
        <v>1063</v>
      </c>
      <c r="P100" s="76" t="s">
        <v>1575</v>
      </c>
      <c r="Q100" s="119" t="s">
        <v>3718</v>
      </c>
      <c r="R100" s="119" t="s">
        <v>1063</v>
      </c>
      <c r="S100" s="76"/>
      <c r="T100" s="76"/>
      <c r="U100" s="76"/>
      <c r="V100" s="76"/>
      <c r="W100" s="76"/>
      <c r="X100" s="121"/>
      <c r="Y100" s="121"/>
      <c r="Z100" s="642">
        <f t="shared" si="2"/>
        <v>10500.000000000002</v>
      </c>
      <c r="AA100" s="74">
        <f t="shared" si="3"/>
        <v>160500</v>
      </c>
    </row>
    <row r="101" spans="1:27" ht="15.5" x14ac:dyDescent="0.35">
      <c r="A101" s="76"/>
      <c r="B101" s="76"/>
      <c r="C101" s="214"/>
      <c r="D101" s="76"/>
      <c r="E101" s="76"/>
      <c r="F101" s="76"/>
      <c r="G101" s="69" t="s">
        <v>3752</v>
      </c>
      <c r="H101" s="76"/>
      <c r="I101" s="74">
        <v>150000</v>
      </c>
      <c r="J101" s="76"/>
      <c r="K101" s="76" t="s">
        <v>1765</v>
      </c>
      <c r="L101" s="76" t="s">
        <v>1765</v>
      </c>
      <c r="M101" s="76" t="s">
        <v>1765</v>
      </c>
      <c r="N101" s="119" t="s">
        <v>1765</v>
      </c>
      <c r="O101" s="119" t="s">
        <v>1063</v>
      </c>
      <c r="P101" s="76" t="s">
        <v>1575</v>
      </c>
      <c r="Q101" s="119" t="s">
        <v>1765</v>
      </c>
      <c r="R101" s="119" t="s">
        <v>1765</v>
      </c>
      <c r="S101" s="76"/>
      <c r="T101" s="76"/>
      <c r="U101" s="76"/>
      <c r="V101" s="76"/>
      <c r="W101" s="76"/>
      <c r="X101" s="121"/>
      <c r="Y101" s="121"/>
      <c r="Z101" s="642">
        <f t="shared" si="2"/>
        <v>10500.000000000002</v>
      </c>
      <c r="AA101" s="74">
        <f t="shared" si="3"/>
        <v>160500</v>
      </c>
    </row>
    <row r="102" spans="1:27" ht="15.5" x14ac:dyDescent="0.35">
      <c r="A102" s="76"/>
      <c r="B102" s="76"/>
      <c r="C102" s="214"/>
      <c r="D102" s="76"/>
      <c r="E102" s="76"/>
      <c r="F102" s="76"/>
      <c r="G102" s="69" t="s">
        <v>3753</v>
      </c>
      <c r="H102" s="76"/>
      <c r="I102" s="74">
        <v>150000</v>
      </c>
      <c r="J102" s="76"/>
      <c r="K102" s="76" t="s">
        <v>3716</v>
      </c>
      <c r="L102" s="76" t="s">
        <v>1063</v>
      </c>
      <c r="M102" s="76" t="s">
        <v>3721</v>
      </c>
      <c r="N102" s="119">
        <v>9002858</v>
      </c>
      <c r="O102" s="119" t="s">
        <v>1063</v>
      </c>
      <c r="P102" s="76" t="s">
        <v>1575</v>
      </c>
      <c r="Q102" s="119" t="s">
        <v>3718</v>
      </c>
      <c r="R102" s="119" t="s">
        <v>1063</v>
      </c>
      <c r="S102" s="76"/>
      <c r="T102" s="76"/>
      <c r="U102" s="76"/>
      <c r="V102" s="76"/>
      <c r="W102" s="76"/>
      <c r="X102" s="121"/>
      <c r="Y102" s="121"/>
      <c r="Z102" s="642">
        <f t="shared" si="2"/>
        <v>10500.000000000002</v>
      </c>
      <c r="AA102" s="74">
        <f t="shared" si="3"/>
        <v>160500</v>
      </c>
    </row>
    <row r="103" spans="1:27" ht="15.5" x14ac:dyDescent="0.35">
      <c r="A103" s="76"/>
      <c r="B103" s="76"/>
      <c r="C103" s="214"/>
      <c r="D103" s="76"/>
      <c r="E103" s="76"/>
      <c r="F103" s="76"/>
      <c r="G103" s="69" t="s">
        <v>3754</v>
      </c>
      <c r="H103" s="76"/>
      <c r="I103" s="74">
        <v>150000</v>
      </c>
      <c r="J103" s="76"/>
      <c r="K103" s="76" t="s">
        <v>1765</v>
      </c>
      <c r="L103" s="76" t="s">
        <v>1765</v>
      </c>
      <c r="M103" s="76" t="s">
        <v>1765</v>
      </c>
      <c r="N103" s="119" t="s">
        <v>1765</v>
      </c>
      <c r="O103" s="119" t="s">
        <v>1063</v>
      </c>
      <c r="P103" s="76" t="s">
        <v>1575</v>
      </c>
      <c r="Q103" s="119" t="s">
        <v>1765</v>
      </c>
      <c r="R103" s="119" t="s">
        <v>1765</v>
      </c>
      <c r="S103" s="76"/>
      <c r="T103" s="76"/>
      <c r="U103" s="76"/>
      <c r="V103" s="76"/>
      <c r="W103" s="76"/>
      <c r="X103" s="121"/>
      <c r="Y103" s="121"/>
      <c r="Z103" s="642">
        <f t="shared" si="2"/>
        <v>10500.000000000002</v>
      </c>
      <c r="AA103" s="74">
        <f t="shared" si="3"/>
        <v>160500</v>
      </c>
    </row>
    <row r="104" spans="1:27" ht="15.5" x14ac:dyDescent="0.35">
      <c r="A104" s="76"/>
      <c r="B104" s="76"/>
      <c r="C104" s="214"/>
      <c r="D104" s="76"/>
      <c r="E104" s="76"/>
      <c r="F104" s="76"/>
      <c r="G104" s="69" t="s">
        <v>3755</v>
      </c>
      <c r="H104" s="76"/>
      <c r="I104" s="74">
        <v>200000</v>
      </c>
      <c r="J104" s="76"/>
      <c r="K104" s="76" t="s">
        <v>1123</v>
      </c>
      <c r="L104" s="76" t="s">
        <v>1063</v>
      </c>
      <c r="M104" s="76" t="s">
        <v>3717</v>
      </c>
      <c r="N104" s="119">
        <v>9801495</v>
      </c>
      <c r="O104" s="119" t="s">
        <v>1063</v>
      </c>
      <c r="P104" s="76" t="s">
        <v>1575</v>
      </c>
      <c r="Q104" s="119" t="s">
        <v>3718</v>
      </c>
      <c r="R104" s="119" t="s">
        <v>1063</v>
      </c>
      <c r="S104" s="76"/>
      <c r="T104" s="76"/>
      <c r="U104" s="76"/>
      <c r="V104" s="76"/>
      <c r="W104" s="76"/>
      <c r="X104" s="121"/>
      <c r="Y104" s="121"/>
      <c r="Z104" s="642">
        <f t="shared" si="2"/>
        <v>14000.000000000002</v>
      </c>
      <c r="AA104" s="74">
        <f t="shared" si="3"/>
        <v>214000</v>
      </c>
    </row>
    <row r="105" spans="1:27" ht="15.5" x14ac:dyDescent="0.35">
      <c r="A105" s="76"/>
      <c r="B105" s="76"/>
      <c r="C105" s="214"/>
      <c r="D105" s="76"/>
      <c r="E105" s="76"/>
      <c r="F105" s="76"/>
      <c r="G105" s="69" t="s">
        <v>3756</v>
      </c>
      <c r="H105" s="76"/>
      <c r="I105" s="74">
        <v>200000</v>
      </c>
      <c r="J105" s="76"/>
      <c r="K105" s="76" t="s">
        <v>3716</v>
      </c>
      <c r="L105" s="76" t="s">
        <v>1063</v>
      </c>
      <c r="M105" s="76" t="s">
        <v>2341</v>
      </c>
      <c r="N105" s="119">
        <v>9102337</v>
      </c>
      <c r="O105" s="119" t="s">
        <v>1063</v>
      </c>
      <c r="P105" s="76" t="s">
        <v>1575</v>
      </c>
      <c r="Q105" s="119" t="s">
        <v>1063</v>
      </c>
      <c r="R105" s="119" t="s">
        <v>1063</v>
      </c>
      <c r="S105" s="76"/>
      <c r="T105" s="76"/>
      <c r="U105" s="76"/>
      <c r="V105" s="76"/>
      <c r="W105" s="76"/>
      <c r="X105" s="121"/>
      <c r="Y105" s="121"/>
      <c r="Z105" s="642">
        <f t="shared" si="2"/>
        <v>14000.000000000002</v>
      </c>
      <c r="AA105" s="74">
        <f t="shared" si="3"/>
        <v>214000</v>
      </c>
    </row>
    <row r="106" spans="1:27" ht="15.5" x14ac:dyDescent="0.35">
      <c r="A106" s="76"/>
      <c r="B106" s="76"/>
      <c r="C106" s="214"/>
      <c r="D106" s="76"/>
      <c r="E106" s="76"/>
      <c r="F106" s="76"/>
      <c r="G106" s="69" t="s">
        <v>3757</v>
      </c>
      <c r="H106" s="76"/>
      <c r="I106" s="74">
        <v>200000</v>
      </c>
      <c r="J106" s="76"/>
      <c r="K106" s="76" t="s">
        <v>1765</v>
      </c>
      <c r="L106" s="76" t="s">
        <v>1765</v>
      </c>
      <c r="M106" s="76" t="s">
        <v>1765</v>
      </c>
      <c r="N106" s="119" t="s">
        <v>1765</v>
      </c>
      <c r="O106" s="119" t="s">
        <v>1063</v>
      </c>
      <c r="P106" s="76" t="s">
        <v>1575</v>
      </c>
      <c r="Q106" s="119" t="s">
        <v>1765</v>
      </c>
      <c r="R106" s="119" t="s">
        <v>1765</v>
      </c>
      <c r="S106" s="76"/>
      <c r="T106" s="76"/>
      <c r="U106" s="76"/>
      <c r="V106" s="76"/>
      <c r="W106" s="76"/>
      <c r="X106" s="121"/>
      <c r="Y106" s="121"/>
      <c r="Z106" s="642">
        <f t="shared" si="2"/>
        <v>14000.000000000002</v>
      </c>
      <c r="AA106" s="74">
        <f t="shared" si="3"/>
        <v>214000</v>
      </c>
    </row>
    <row r="107" spans="1:27" ht="15.5" x14ac:dyDescent="0.35">
      <c r="A107" s="76"/>
      <c r="B107" s="76"/>
      <c r="C107" s="214"/>
      <c r="D107" s="76"/>
      <c r="E107" s="76"/>
      <c r="F107" s="76"/>
      <c r="G107" s="69" t="s">
        <v>3758</v>
      </c>
      <c r="H107" s="76"/>
      <c r="I107" s="74">
        <v>150000</v>
      </c>
      <c r="J107" s="76"/>
      <c r="K107" s="76" t="s">
        <v>3716</v>
      </c>
      <c r="L107" s="76" t="s">
        <v>1063</v>
      </c>
      <c r="M107" s="76" t="s">
        <v>3721</v>
      </c>
      <c r="N107" s="119">
        <v>9003206</v>
      </c>
      <c r="O107" s="119" t="s">
        <v>1063</v>
      </c>
      <c r="P107" s="76" t="s">
        <v>1575</v>
      </c>
      <c r="Q107" s="119" t="s">
        <v>3718</v>
      </c>
      <c r="R107" s="119" t="s">
        <v>1063</v>
      </c>
      <c r="S107" s="76"/>
      <c r="T107" s="76"/>
      <c r="U107" s="76"/>
      <c r="V107" s="76"/>
      <c r="W107" s="76"/>
      <c r="X107" s="121"/>
      <c r="Y107" s="121"/>
      <c r="Z107" s="642">
        <f t="shared" si="2"/>
        <v>10500.000000000002</v>
      </c>
      <c r="AA107" s="74">
        <f t="shared" si="3"/>
        <v>160500</v>
      </c>
    </row>
    <row r="108" spans="1:27" ht="15.5" x14ac:dyDescent="0.35">
      <c r="A108" s="76"/>
      <c r="B108" s="76"/>
      <c r="C108" s="214"/>
      <c r="D108" s="76"/>
      <c r="E108" s="76"/>
      <c r="F108" s="76"/>
      <c r="G108" s="69" t="s">
        <v>3759</v>
      </c>
      <c r="H108" s="76"/>
      <c r="I108" s="74">
        <v>150000</v>
      </c>
      <c r="J108" s="76"/>
      <c r="K108" s="76" t="s">
        <v>1765</v>
      </c>
      <c r="L108" s="76" t="s">
        <v>1765</v>
      </c>
      <c r="M108" s="76" t="s">
        <v>1765</v>
      </c>
      <c r="N108" s="119" t="s">
        <v>1765</v>
      </c>
      <c r="O108" s="119" t="s">
        <v>1063</v>
      </c>
      <c r="P108" s="76" t="s">
        <v>1575</v>
      </c>
      <c r="Q108" s="119" t="s">
        <v>1765</v>
      </c>
      <c r="R108" s="119" t="s">
        <v>1765</v>
      </c>
      <c r="S108" s="76"/>
      <c r="T108" s="76"/>
      <c r="U108" s="76"/>
      <c r="V108" s="76"/>
      <c r="W108" s="76"/>
      <c r="X108" s="121"/>
      <c r="Y108" s="121"/>
      <c r="Z108" s="642">
        <f t="shared" si="2"/>
        <v>10500.000000000002</v>
      </c>
      <c r="AA108" s="74">
        <f t="shared" si="3"/>
        <v>160500</v>
      </c>
    </row>
    <row r="109" spans="1:27" ht="15.5" x14ac:dyDescent="0.35">
      <c r="A109" s="76"/>
      <c r="B109" s="76"/>
      <c r="C109" s="214"/>
      <c r="D109" s="76"/>
      <c r="E109" s="76"/>
      <c r="F109" s="76"/>
      <c r="G109" s="69" t="s">
        <v>3760</v>
      </c>
      <c r="H109" s="76"/>
      <c r="I109" s="74">
        <v>150000</v>
      </c>
      <c r="J109" s="76"/>
      <c r="K109" s="76" t="s">
        <v>1123</v>
      </c>
      <c r="L109" s="76" t="s">
        <v>1063</v>
      </c>
      <c r="M109" s="76" t="s">
        <v>3717</v>
      </c>
      <c r="N109" s="119">
        <v>9801503</v>
      </c>
      <c r="O109" s="119" t="s">
        <v>1063</v>
      </c>
      <c r="P109" s="76" t="s">
        <v>1575</v>
      </c>
      <c r="Q109" s="119" t="s">
        <v>3718</v>
      </c>
      <c r="R109" s="119" t="s">
        <v>1063</v>
      </c>
      <c r="S109" s="76"/>
      <c r="T109" s="76"/>
      <c r="U109" s="76"/>
      <c r="V109" s="76"/>
      <c r="W109" s="76"/>
      <c r="X109" s="121"/>
      <c r="Y109" s="121"/>
      <c r="Z109" s="642">
        <f t="shared" si="2"/>
        <v>10500.000000000002</v>
      </c>
      <c r="AA109" s="74">
        <f t="shared" si="3"/>
        <v>160500</v>
      </c>
    </row>
    <row r="110" spans="1:27" ht="15.5" x14ac:dyDescent="0.35">
      <c r="A110" s="76"/>
      <c r="B110" s="76"/>
      <c r="C110" s="214"/>
      <c r="D110" s="76"/>
      <c r="E110" s="76"/>
      <c r="F110" s="76"/>
      <c r="G110" s="69" t="s">
        <v>3761</v>
      </c>
      <c r="H110" s="76"/>
      <c r="I110" s="74">
        <v>150000</v>
      </c>
      <c r="J110" s="76"/>
      <c r="K110" s="76" t="s">
        <v>1765</v>
      </c>
      <c r="L110" s="76" t="s">
        <v>1765</v>
      </c>
      <c r="M110" s="76" t="s">
        <v>1765</v>
      </c>
      <c r="N110" s="119" t="s">
        <v>1765</v>
      </c>
      <c r="O110" s="119" t="s">
        <v>1063</v>
      </c>
      <c r="P110" s="76" t="s">
        <v>1575</v>
      </c>
      <c r="Q110" s="119" t="s">
        <v>1765</v>
      </c>
      <c r="R110" s="119" t="s">
        <v>1765</v>
      </c>
      <c r="S110" s="76"/>
      <c r="T110" s="76"/>
      <c r="U110" s="76"/>
      <c r="V110" s="76"/>
      <c r="W110" s="76"/>
      <c r="X110" s="121"/>
      <c r="Y110" s="121"/>
      <c r="Z110" s="642">
        <f t="shared" si="2"/>
        <v>10500.000000000002</v>
      </c>
      <c r="AA110" s="74">
        <f t="shared" si="3"/>
        <v>160500</v>
      </c>
    </row>
    <row r="111" spans="1:27" ht="15.5" x14ac:dyDescent="0.35">
      <c r="A111" s="76"/>
      <c r="B111" s="76"/>
      <c r="C111" s="214"/>
      <c r="D111" s="76"/>
      <c r="E111" s="76"/>
      <c r="F111" s="76"/>
      <c r="G111" s="69" t="s">
        <v>3762</v>
      </c>
      <c r="H111" s="76"/>
      <c r="I111" s="74">
        <v>150000</v>
      </c>
      <c r="J111" s="76"/>
      <c r="K111" s="76" t="s">
        <v>3716</v>
      </c>
      <c r="L111" s="76" t="s">
        <v>1063</v>
      </c>
      <c r="M111" s="76" t="s">
        <v>3721</v>
      </c>
      <c r="N111" s="119">
        <v>9002857</v>
      </c>
      <c r="O111" s="119" t="s">
        <v>1063</v>
      </c>
      <c r="P111" s="76" t="s">
        <v>1575</v>
      </c>
      <c r="Q111" s="119" t="s">
        <v>3718</v>
      </c>
      <c r="R111" s="119" t="s">
        <v>1063</v>
      </c>
      <c r="S111" s="76"/>
      <c r="T111" s="76"/>
      <c r="U111" s="76"/>
      <c r="V111" s="76"/>
      <c r="W111" s="76"/>
      <c r="X111" s="121"/>
      <c r="Y111" s="121"/>
      <c r="Z111" s="642">
        <f t="shared" si="2"/>
        <v>10500.000000000002</v>
      </c>
      <c r="AA111" s="74">
        <f t="shared" si="3"/>
        <v>160500</v>
      </c>
    </row>
    <row r="112" spans="1:27" ht="15.5" x14ac:dyDescent="0.35">
      <c r="A112" s="76"/>
      <c r="B112" s="76"/>
      <c r="C112" s="214"/>
      <c r="D112" s="76"/>
      <c r="E112" s="76"/>
      <c r="F112" s="76"/>
      <c r="G112" s="69" t="s">
        <v>3763</v>
      </c>
      <c r="H112" s="76"/>
      <c r="I112" s="74">
        <v>150000</v>
      </c>
      <c r="J112" s="76"/>
      <c r="K112" s="76" t="s">
        <v>1765</v>
      </c>
      <c r="L112" s="76" t="s">
        <v>1765</v>
      </c>
      <c r="M112" s="76" t="s">
        <v>1765</v>
      </c>
      <c r="N112" s="119" t="s">
        <v>1765</v>
      </c>
      <c r="O112" s="119" t="s">
        <v>1063</v>
      </c>
      <c r="P112" s="76" t="s">
        <v>1575</v>
      </c>
      <c r="Q112" s="119" t="s">
        <v>1765</v>
      </c>
      <c r="R112" s="119" t="s">
        <v>1765</v>
      </c>
      <c r="S112" s="76"/>
      <c r="T112" s="76"/>
      <c r="U112" s="76"/>
      <c r="V112" s="76"/>
      <c r="W112" s="76"/>
      <c r="X112" s="121"/>
      <c r="Y112" s="121"/>
      <c r="Z112" s="642">
        <f t="shared" si="2"/>
        <v>10500.000000000002</v>
      </c>
      <c r="AA112" s="74">
        <f t="shared" si="3"/>
        <v>160500</v>
      </c>
    </row>
    <row r="113" spans="1:27" ht="15.5" x14ac:dyDescent="0.35">
      <c r="A113" s="76"/>
      <c r="B113" s="76"/>
      <c r="C113" s="214"/>
      <c r="D113" s="76"/>
      <c r="E113" s="76"/>
      <c r="F113" s="76"/>
      <c r="G113" s="69" t="s">
        <v>3764</v>
      </c>
      <c r="H113" s="76"/>
      <c r="I113" s="74">
        <v>150000</v>
      </c>
      <c r="J113" s="76"/>
      <c r="K113" s="76" t="s">
        <v>3716</v>
      </c>
      <c r="L113" s="76" t="s">
        <v>1063</v>
      </c>
      <c r="M113" s="76" t="s">
        <v>3721</v>
      </c>
      <c r="N113" s="119">
        <v>9101361</v>
      </c>
      <c r="O113" s="119" t="s">
        <v>1063</v>
      </c>
      <c r="P113" s="76" t="s">
        <v>1575</v>
      </c>
      <c r="Q113" s="119" t="s">
        <v>3718</v>
      </c>
      <c r="R113" s="119" t="s">
        <v>1063</v>
      </c>
      <c r="S113" s="76"/>
      <c r="T113" s="76"/>
      <c r="U113" s="76"/>
      <c r="V113" s="76"/>
      <c r="W113" s="76"/>
      <c r="X113" s="121"/>
      <c r="Y113" s="121"/>
      <c r="Z113" s="642">
        <f t="shared" si="2"/>
        <v>10500.000000000002</v>
      </c>
      <c r="AA113" s="74">
        <f t="shared" si="3"/>
        <v>160500</v>
      </c>
    </row>
    <row r="114" spans="1:27" ht="15.5" x14ac:dyDescent="0.35">
      <c r="A114" s="76"/>
      <c r="B114" s="76"/>
      <c r="C114" s="214"/>
      <c r="D114" s="76"/>
      <c r="E114" s="76"/>
      <c r="F114" s="76"/>
      <c r="G114" s="69" t="s">
        <v>3765</v>
      </c>
      <c r="H114" s="76"/>
      <c r="I114" s="74">
        <v>150000</v>
      </c>
      <c r="J114" s="76"/>
      <c r="K114" s="76" t="s">
        <v>1765</v>
      </c>
      <c r="L114" s="76" t="s">
        <v>1765</v>
      </c>
      <c r="M114" s="76" t="s">
        <v>1765</v>
      </c>
      <c r="N114" s="119" t="s">
        <v>1765</v>
      </c>
      <c r="O114" s="119" t="s">
        <v>1063</v>
      </c>
      <c r="P114" s="76" t="s">
        <v>1575</v>
      </c>
      <c r="Q114" s="119" t="s">
        <v>1765</v>
      </c>
      <c r="R114" s="119" t="s">
        <v>1765</v>
      </c>
      <c r="S114" s="76"/>
      <c r="T114" s="76"/>
      <c r="U114" s="76"/>
      <c r="V114" s="76"/>
      <c r="W114" s="76"/>
      <c r="X114" s="121"/>
      <c r="Y114" s="121"/>
      <c r="Z114" s="642">
        <f t="shared" si="2"/>
        <v>10500.000000000002</v>
      </c>
      <c r="AA114" s="74">
        <f t="shared" si="3"/>
        <v>160500</v>
      </c>
    </row>
    <row r="115" spans="1:27" ht="15.5" x14ac:dyDescent="0.35">
      <c r="A115" s="76"/>
      <c r="B115" s="76"/>
      <c r="C115" s="214"/>
      <c r="D115" s="76"/>
      <c r="E115" s="76"/>
      <c r="F115" s="76"/>
      <c r="G115" s="69" t="s">
        <v>3766</v>
      </c>
      <c r="H115" s="76"/>
      <c r="I115" s="74">
        <v>150000</v>
      </c>
      <c r="J115" s="76"/>
      <c r="K115" s="76" t="s">
        <v>3716</v>
      </c>
      <c r="L115" s="76" t="s">
        <v>1063</v>
      </c>
      <c r="M115" s="76" t="s">
        <v>3721</v>
      </c>
      <c r="N115" s="119">
        <v>9101371</v>
      </c>
      <c r="O115" s="119" t="s">
        <v>1063</v>
      </c>
      <c r="P115" s="76" t="s">
        <v>1575</v>
      </c>
      <c r="Q115" s="119" t="s">
        <v>3718</v>
      </c>
      <c r="R115" s="119" t="s">
        <v>1063</v>
      </c>
      <c r="S115" s="76"/>
      <c r="T115" s="76"/>
      <c r="U115" s="76"/>
      <c r="V115" s="76"/>
      <c r="W115" s="76"/>
      <c r="X115" s="121"/>
      <c r="Y115" s="121"/>
      <c r="Z115" s="642">
        <f t="shared" si="2"/>
        <v>10500.000000000002</v>
      </c>
      <c r="AA115" s="74">
        <f t="shared" si="3"/>
        <v>160500</v>
      </c>
    </row>
    <row r="116" spans="1:27" ht="15.5" x14ac:dyDescent="0.35">
      <c r="A116" s="76"/>
      <c r="B116" s="76"/>
      <c r="C116" s="214"/>
      <c r="D116" s="76"/>
      <c r="E116" s="76"/>
      <c r="F116" s="76"/>
      <c r="G116" s="69" t="s">
        <v>3767</v>
      </c>
      <c r="H116" s="76"/>
      <c r="I116" s="74">
        <v>150000</v>
      </c>
      <c r="J116" s="76"/>
      <c r="K116" s="76" t="s">
        <v>1765</v>
      </c>
      <c r="L116" s="76" t="s">
        <v>1765</v>
      </c>
      <c r="M116" s="76" t="s">
        <v>1765</v>
      </c>
      <c r="N116" s="119" t="s">
        <v>1765</v>
      </c>
      <c r="O116" s="119" t="s">
        <v>1063</v>
      </c>
      <c r="P116" s="76" t="s">
        <v>1575</v>
      </c>
      <c r="Q116" s="119" t="s">
        <v>1765</v>
      </c>
      <c r="R116" s="119" t="s">
        <v>1765</v>
      </c>
      <c r="S116" s="76"/>
      <c r="T116" s="76"/>
      <c r="U116" s="76"/>
      <c r="V116" s="76"/>
      <c r="W116" s="76"/>
      <c r="X116" s="121"/>
      <c r="Y116" s="121"/>
      <c r="Z116" s="642">
        <f t="shared" si="2"/>
        <v>10500.000000000002</v>
      </c>
      <c r="AA116" s="74">
        <f t="shared" si="3"/>
        <v>160500</v>
      </c>
    </row>
    <row r="117" spans="1:27" ht="15.5" x14ac:dyDescent="0.35">
      <c r="A117" s="76"/>
      <c r="B117" s="76"/>
      <c r="C117" s="214"/>
      <c r="D117" s="76"/>
      <c r="E117" s="76"/>
      <c r="F117" s="76"/>
      <c r="G117" s="69" t="s">
        <v>3768</v>
      </c>
      <c r="H117" s="76"/>
      <c r="I117" s="74">
        <v>150000</v>
      </c>
      <c r="J117" s="76"/>
      <c r="K117" s="76" t="s">
        <v>3716</v>
      </c>
      <c r="L117" s="76" t="s">
        <v>1063</v>
      </c>
      <c r="M117" s="76" t="s">
        <v>3721</v>
      </c>
      <c r="N117" s="119">
        <v>9101393</v>
      </c>
      <c r="O117" s="119" t="s">
        <v>1063</v>
      </c>
      <c r="P117" s="76" t="s">
        <v>1575</v>
      </c>
      <c r="Q117" s="119" t="s">
        <v>3718</v>
      </c>
      <c r="R117" s="119" t="s">
        <v>1063</v>
      </c>
      <c r="S117" s="76"/>
      <c r="T117" s="76"/>
      <c r="U117" s="76"/>
      <c r="V117" s="76"/>
      <c r="W117" s="76"/>
      <c r="X117" s="121"/>
      <c r="Y117" s="121"/>
      <c r="Z117" s="642">
        <f t="shared" si="2"/>
        <v>10500.000000000002</v>
      </c>
      <c r="AA117" s="74">
        <f t="shared" si="3"/>
        <v>160500</v>
      </c>
    </row>
    <row r="118" spans="1:27" ht="15.5" x14ac:dyDescent="0.35">
      <c r="A118" s="76"/>
      <c r="B118" s="76"/>
      <c r="C118" s="214"/>
      <c r="D118" s="76"/>
      <c r="E118" s="76"/>
      <c r="F118" s="76"/>
      <c r="G118" s="69" t="s">
        <v>3769</v>
      </c>
      <c r="H118" s="76"/>
      <c r="I118" s="74">
        <v>150000</v>
      </c>
      <c r="J118" s="76"/>
      <c r="K118" s="76" t="s">
        <v>1765</v>
      </c>
      <c r="L118" s="76" t="s">
        <v>1765</v>
      </c>
      <c r="M118" s="76" t="s">
        <v>1765</v>
      </c>
      <c r="N118" s="119" t="s">
        <v>1765</v>
      </c>
      <c r="O118" s="119" t="s">
        <v>1063</v>
      </c>
      <c r="P118" s="76" t="s">
        <v>1575</v>
      </c>
      <c r="Q118" s="119" t="s">
        <v>1765</v>
      </c>
      <c r="R118" s="119" t="s">
        <v>1765</v>
      </c>
      <c r="S118" s="76"/>
      <c r="T118" s="76"/>
      <c r="U118" s="76"/>
      <c r="V118" s="76"/>
      <c r="W118" s="76"/>
      <c r="X118" s="121"/>
      <c r="Y118" s="121"/>
      <c r="Z118" s="642">
        <f t="shared" si="2"/>
        <v>10500.000000000002</v>
      </c>
      <c r="AA118" s="74">
        <f t="shared" si="3"/>
        <v>160500</v>
      </c>
    </row>
    <row r="119" spans="1:27" ht="15.5" x14ac:dyDescent="0.35">
      <c r="A119" s="76"/>
      <c r="B119" s="76"/>
      <c r="C119" s="214"/>
      <c r="D119" s="76"/>
      <c r="E119" s="76"/>
      <c r="F119" s="76"/>
      <c r="G119" s="69" t="s">
        <v>3770</v>
      </c>
      <c r="H119" s="76"/>
      <c r="I119" s="74">
        <v>150000</v>
      </c>
      <c r="J119" s="76"/>
      <c r="K119" s="76" t="s">
        <v>3716</v>
      </c>
      <c r="L119" s="76" t="s">
        <v>1063</v>
      </c>
      <c r="M119" s="76" t="s">
        <v>3721</v>
      </c>
      <c r="N119" s="119">
        <v>9101394</v>
      </c>
      <c r="O119" s="119" t="s">
        <v>1063</v>
      </c>
      <c r="P119" s="76" t="s">
        <v>1575</v>
      </c>
      <c r="Q119" s="119" t="s">
        <v>3718</v>
      </c>
      <c r="R119" s="119" t="s">
        <v>1063</v>
      </c>
      <c r="S119" s="76"/>
      <c r="T119" s="76"/>
      <c r="U119" s="76"/>
      <c r="V119" s="76"/>
      <c r="W119" s="76"/>
      <c r="X119" s="121"/>
      <c r="Y119" s="121"/>
      <c r="Z119" s="642">
        <f t="shared" si="2"/>
        <v>10500.000000000002</v>
      </c>
      <c r="AA119" s="74">
        <f t="shared" si="3"/>
        <v>160500</v>
      </c>
    </row>
    <row r="120" spans="1:27" ht="15.5" x14ac:dyDescent="0.35">
      <c r="A120" s="76"/>
      <c r="B120" s="76"/>
      <c r="C120" s="214"/>
      <c r="D120" s="76"/>
      <c r="E120" s="76"/>
      <c r="F120" s="76"/>
      <c r="G120" s="69" t="s">
        <v>3771</v>
      </c>
      <c r="H120" s="76"/>
      <c r="I120" s="74">
        <v>150000</v>
      </c>
      <c r="J120" s="76"/>
      <c r="K120" s="76" t="s">
        <v>1765</v>
      </c>
      <c r="L120" s="76" t="s">
        <v>1765</v>
      </c>
      <c r="M120" s="76" t="s">
        <v>1765</v>
      </c>
      <c r="N120" s="119" t="s">
        <v>1765</v>
      </c>
      <c r="O120" s="119" t="s">
        <v>1063</v>
      </c>
      <c r="P120" s="76" t="s">
        <v>1575</v>
      </c>
      <c r="Q120" s="119" t="s">
        <v>1765</v>
      </c>
      <c r="R120" s="119" t="s">
        <v>1765</v>
      </c>
      <c r="S120" s="76"/>
      <c r="T120" s="76"/>
      <c r="U120" s="76"/>
      <c r="V120" s="76"/>
      <c r="W120" s="76"/>
      <c r="X120" s="121"/>
      <c r="Y120" s="121"/>
      <c r="Z120" s="642">
        <f t="shared" si="2"/>
        <v>10500.000000000002</v>
      </c>
      <c r="AA120" s="74">
        <f t="shared" si="3"/>
        <v>160500</v>
      </c>
    </row>
    <row r="121" spans="1:27" ht="15.5" x14ac:dyDescent="0.35">
      <c r="A121" s="76"/>
      <c r="B121" s="76"/>
      <c r="C121" s="214"/>
      <c r="D121" s="76"/>
      <c r="E121" s="76"/>
      <c r="F121" s="76"/>
      <c r="G121" s="69" t="s">
        <v>3772</v>
      </c>
      <c r="H121" s="76"/>
      <c r="I121" s="74">
        <v>150000</v>
      </c>
      <c r="J121" s="76"/>
      <c r="K121" s="76" t="s">
        <v>1062</v>
      </c>
      <c r="L121" s="119" t="s">
        <v>1063</v>
      </c>
      <c r="M121" s="76" t="s">
        <v>2099</v>
      </c>
      <c r="N121" s="119">
        <v>2005159003</v>
      </c>
      <c r="O121" s="119" t="s">
        <v>1063</v>
      </c>
      <c r="P121" s="76" t="s">
        <v>1575</v>
      </c>
      <c r="Q121" s="119" t="s">
        <v>1063</v>
      </c>
      <c r="R121" s="119" t="s">
        <v>3702</v>
      </c>
      <c r="S121" s="76"/>
      <c r="T121" s="76"/>
      <c r="U121" s="76"/>
      <c r="V121" s="76"/>
      <c r="W121" s="76"/>
      <c r="X121" s="121"/>
      <c r="Y121" s="121"/>
      <c r="Z121" s="642">
        <f t="shared" si="2"/>
        <v>10500.000000000002</v>
      </c>
      <c r="AA121" s="74">
        <f t="shared" si="3"/>
        <v>160500</v>
      </c>
    </row>
    <row r="122" spans="1:27" ht="15.5" x14ac:dyDescent="0.35">
      <c r="A122" s="76"/>
      <c r="B122" s="76"/>
      <c r="C122" s="214"/>
      <c r="D122" s="76"/>
      <c r="E122" s="76"/>
      <c r="F122" s="76"/>
      <c r="G122" s="69" t="s">
        <v>3773</v>
      </c>
      <c r="H122" s="76"/>
      <c r="I122" s="74">
        <v>150000</v>
      </c>
      <c r="J122" s="76"/>
      <c r="K122" s="76" t="s">
        <v>1765</v>
      </c>
      <c r="L122" s="76" t="s">
        <v>1765</v>
      </c>
      <c r="M122" s="76" t="s">
        <v>1765</v>
      </c>
      <c r="N122" s="119" t="s">
        <v>1765</v>
      </c>
      <c r="O122" s="119" t="s">
        <v>1063</v>
      </c>
      <c r="P122" s="76" t="s">
        <v>1575</v>
      </c>
      <c r="Q122" s="119" t="s">
        <v>1765</v>
      </c>
      <c r="R122" s="119" t="s">
        <v>1765</v>
      </c>
      <c r="S122" s="76"/>
      <c r="T122" s="76"/>
      <c r="U122" s="76"/>
      <c r="V122" s="76"/>
      <c r="W122" s="76"/>
      <c r="X122" s="121"/>
      <c r="Y122" s="121"/>
      <c r="Z122" s="642">
        <f t="shared" si="2"/>
        <v>10500.000000000002</v>
      </c>
      <c r="AA122" s="74">
        <f t="shared" si="3"/>
        <v>160500</v>
      </c>
    </row>
    <row r="123" spans="1:27" ht="15.5" x14ac:dyDescent="0.35">
      <c r="A123" s="76"/>
      <c r="B123" s="76"/>
      <c r="C123" s="214"/>
      <c r="D123" s="76"/>
      <c r="E123" s="76"/>
      <c r="F123" s="76"/>
      <c r="G123" s="69" t="s">
        <v>3774</v>
      </c>
      <c r="H123" s="76"/>
      <c r="I123" s="74">
        <v>150000</v>
      </c>
      <c r="J123" s="76"/>
      <c r="K123" s="76" t="s">
        <v>933</v>
      </c>
      <c r="L123" s="76" t="s">
        <v>1063</v>
      </c>
      <c r="M123" s="76" t="s">
        <v>3717</v>
      </c>
      <c r="N123" s="119" t="s">
        <v>3775</v>
      </c>
      <c r="O123" s="119" t="s">
        <v>1063</v>
      </c>
      <c r="P123" s="76" t="s">
        <v>1575</v>
      </c>
      <c r="Q123" s="119" t="s">
        <v>3718</v>
      </c>
      <c r="R123" s="119" t="s">
        <v>1063</v>
      </c>
      <c r="S123" s="76"/>
      <c r="T123" s="76"/>
      <c r="U123" s="76"/>
      <c r="V123" s="76"/>
      <c r="W123" s="76"/>
      <c r="X123" s="121"/>
      <c r="Y123" s="121"/>
      <c r="Z123" s="642">
        <f t="shared" si="2"/>
        <v>10500.000000000002</v>
      </c>
      <c r="AA123" s="74">
        <f t="shared" si="3"/>
        <v>160500</v>
      </c>
    </row>
    <row r="124" spans="1:27" ht="15.5" x14ac:dyDescent="0.35">
      <c r="A124" s="76"/>
      <c r="B124" s="76"/>
      <c r="C124" s="214"/>
      <c r="D124" s="76"/>
      <c r="E124" s="76"/>
      <c r="F124" s="76"/>
      <c r="G124" s="69" t="s">
        <v>3776</v>
      </c>
      <c r="H124" s="76"/>
      <c r="I124" s="74">
        <v>150000</v>
      </c>
      <c r="J124" s="76"/>
      <c r="K124" s="76" t="s">
        <v>1765</v>
      </c>
      <c r="L124" s="76" t="s">
        <v>1765</v>
      </c>
      <c r="M124" s="76" t="s">
        <v>1765</v>
      </c>
      <c r="N124" s="119" t="s">
        <v>1765</v>
      </c>
      <c r="O124" s="119" t="s">
        <v>1063</v>
      </c>
      <c r="P124" s="76" t="s">
        <v>1575</v>
      </c>
      <c r="Q124" s="119" t="s">
        <v>1765</v>
      </c>
      <c r="R124" s="119" t="s">
        <v>1765</v>
      </c>
      <c r="S124" s="76"/>
      <c r="T124" s="76"/>
      <c r="U124" s="76"/>
      <c r="V124" s="76"/>
      <c r="W124" s="76"/>
      <c r="X124" s="121"/>
      <c r="Y124" s="121"/>
      <c r="Z124" s="642">
        <f t="shared" si="2"/>
        <v>10500.000000000002</v>
      </c>
      <c r="AA124" s="74">
        <f t="shared" si="3"/>
        <v>160500</v>
      </c>
    </row>
    <row r="125" spans="1:27" ht="15.5" x14ac:dyDescent="0.35">
      <c r="A125" s="76"/>
      <c r="B125" s="76"/>
      <c r="C125" s="214"/>
      <c r="D125" s="76"/>
      <c r="E125" s="76"/>
      <c r="F125" s="76"/>
      <c r="G125" s="69" t="s">
        <v>3777</v>
      </c>
      <c r="H125" s="76"/>
      <c r="I125" s="74">
        <v>200000</v>
      </c>
      <c r="J125" s="76"/>
      <c r="K125" s="76" t="s">
        <v>1062</v>
      </c>
      <c r="L125" s="119" t="s">
        <v>1063</v>
      </c>
      <c r="M125" s="76" t="s">
        <v>2099</v>
      </c>
      <c r="N125" s="119">
        <v>2004320122</v>
      </c>
      <c r="O125" s="119" t="s">
        <v>1063</v>
      </c>
      <c r="P125" s="76" t="s">
        <v>1575</v>
      </c>
      <c r="Q125" s="119" t="s">
        <v>1063</v>
      </c>
      <c r="R125" s="119" t="s">
        <v>3702</v>
      </c>
      <c r="S125" s="76"/>
      <c r="T125" s="76"/>
      <c r="U125" s="76"/>
      <c r="V125" s="76"/>
      <c r="W125" s="76"/>
      <c r="X125" s="121"/>
      <c r="Y125" s="121"/>
      <c r="Z125" s="642">
        <f t="shared" si="2"/>
        <v>14000.000000000002</v>
      </c>
      <c r="AA125" s="74">
        <f t="shared" si="3"/>
        <v>214000</v>
      </c>
    </row>
    <row r="126" spans="1:27" ht="15.5" x14ac:dyDescent="0.35">
      <c r="A126" s="76"/>
      <c r="B126" s="76"/>
      <c r="C126" s="214"/>
      <c r="D126" s="76"/>
      <c r="E126" s="76"/>
      <c r="F126" s="76"/>
      <c r="G126" s="69" t="s">
        <v>3778</v>
      </c>
      <c r="H126" s="76"/>
      <c r="I126" s="74">
        <v>200000</v>
      </c>
      <c r="J126" s="76"/>
      <c r="K126" s="76" t="s">
        <v>3716</v>
      </c>
      <c r="L126" s="76" t="s">
        <v>1063</v>
      </c>
      <c r="M126" s="76" t="s">
        <v>2341</v>
      </c>
      <c r="N126" s="119" t="s">
        <v>3779</v>
      </c>
      <c r="O126" s="119" t="s">
        <v>1063</v>
      </c>
      <c r="P126" s="76" t="s">
        <v>1575</v>
      </c>
      <c r="Q126" s="119" t="s">
        <v>1063</v>
      </c>
      <c r="R126" s="119" t="s">
        <v>1063</v>
      </c>
      <c r="S126" s="76"/>
      <c r="T126" s="76"/>
      <c r="U126" s="76"/>
      <c r="V126" s="76"/>
      <c r="W126" s="76"/>
      <c r="X126" s="121"/>
      <c r="Y126" s="121"/>
      <c r="Z126" s="642">
        <f t="shared" si="2"/>
        <v>14000.000000000002</v>
      </c>
      <c r="AA126" s="74">
        <f t="shared" si="3"/>
        <v>214000</v>
      </c>
    </row>
    <row r="127" spans="1:27" ht="15.5" x14ac:dyDescent="0.35">
      <c r="A127" s="76"/>
      <c r="B127" s="76"/>
      <c r="C127" s="214"/>
      <c r="D127" s="76"/>
      <c r="E127" s="76"/>
      <c r="F127" s="76"/>
      <c r="G127" s="69" t="s">
        <v>3780</v>
      </c>
      <c r="H127" s="76"/>
      <c r="I127" s="74">
        <v>200000</v>
      </c>
      <c r="J127" s="76"/>
      <c r="K127" s="76" t="s">
        <v>1765</v>
      </c>
      <c r="L127" s="76" t="s">
        <v>1765</v>
      </c>
      <c r="M127" s="76" t="s">
        <v>1765</v>
      </c>
      <c r="N127" s="119" t="s">
        <v>1765</v>
      </c>
      <c r="O127" s="119" t="s">
        <v>1063</v>
      </c>
      <c r="P127" s="76" t="s">
        <v>1575</v>
      </c>
      <c r="Q127" s="119" t="s">
        <v>1765</v>
      </c>
      <c r="R127" s="119" t="s">
        <v>1765</v>
      </c>
      <c r="S127" s="76"/>
      <c r="T127" s="76"/>
      <c r="U127" s="76"/>
      <c r="V127" s="76"/>
      <c r="W127" s="76"/>
      <c r="X127" s="121"/>
      <c r="Y127" s="121"/>
      <c r="Z127" s="642">
        <f t="shared" si="2"/>
        <v>14000.000000000002</v>
      </c>
      <c r="AA127" s="74">
        <f t="shared" si="3"/>
        <v>214000</v>
      </c>
    </row>
    <row r="128" spans="1:27" ht="15.5" x14ac:dyDescent="0.35">
      <c r="A128" s="76"/>
      <c r="B128" s="76"/>
      <c r="C128" s="214"/>
      <c r="D128" s="76"/>
      <c r="E128" s="76"/>
      <c r="F128" s="76"/>
      <c r="G128" s="69" t="s">
        <v>3781</v>
      </c>
      <c r="H128" s="76"/>
      <c r="I128" s="74">
        <v>150000</v>
      </c>
      <c r="J128" s="76"/>
      <c r="K128" s="76" t="s">
        <v>1062</v>
      </c>
      <c r="L128" s="119" t="s">
        <v>1063</v>
      </c>
      <c r="M128" s="76" t="s">
        <v>1120</v>
      </c>
      <c r="N128" s="119">
        <v>2007150230</v>
      </c>
      <c r="O128" s="119" t="s">
        <v>1063</v>
      </c>
      <c r="P128" s="76" t="s">
        <v>1575</v>
      </c>
      <c r="Q128" s="119" t="s">
        <v>1063</v>
      </c>
      <c r="R128" s="119" t="s">
        <v>3702</v>
      </c>
      <c r="S128" s="76"/>
      <c r="T128" s="76"/>
      <c r="U128" s="76"/>
      <c r="V128" s="76"/>
      <c r="W128" s="76"/>
      <c r="X128" s="121"/>
      <c r="Y128" s="121"/>
      <c r="Z128" s="642">
        <f t="shared" si="2"/>
        <v>10500.000000000002</v>
      </c>
      <c r="AA128" s="74">
        <f t="shared" si="3"/>
        <v>160500</v>
      </c>
    </row>
    <row r="129" spans="1:27" ht="15.5" x14ac:dyDescent="0.35">
      <c r="A129" s="76"/>
      <c r="B129" s="76"/>
      <c r="C129" s="214"/>
      <c r="D129" s="76"/>
      <c r="E129" s="76"/>
      <c r="F129" s="76"/>
      <c r="G129" s="69" t="s">
        <v>3782</v>
      </c>
      <c r="H129" s="76"/>
      <c r="I129" s="74">
        <v>150000</v>
      </c>
      <c r="J129" s="76"/>
      <c r="K129" s="76" t="s">
        <v>1098</v>
      </c>
      <c r="L129" s="119" t="s">
        <v>1063</v>
      </c>
      <c r="M129" s="76" t="s">
        <v>3329</v>
      </c>
      <c r="N129" s="119">
        <v>4806546</v>
      </c>
      <c r="O129" s="119" t="s">
        <v>1063</v>
      </c>
      <c r="P129" s="76" t="s">
        <v>1575</v>
      </c>
      <c r="Q129" s="119" t="s">
        <v>3033</v>
      </c>
      <c r="R129" s="119" t="s">
        <v>3706</v>
      </c>
      <c r="S129" s="76"/>
      <c r="T129" s="76"/>
      <c r="U129" s="76"/>
      <c r="V129" s="76"/>
      <c r="W129" s="76"/>
      <c r="X129" s="121"/>
      <c r="Y129" s="121"/>
      <c r="Z129" s="642">
        <f t="shared" si="2"/>
        <v>10500.000000000002</v>
      </c>
      <c r="AA129" s="74">
        <f t="shared" si="3"/>
        <v>160500</v>
      </c>
    </row>
    <row r="130" spans="1:27" ht="15.5" x14ac:dyDescent="0.35">
      <c r="A130" s="76"/>
      <c r="B130" s="76"/>
      <c r="C130" s="214"/>
      <c r="D130" s="76"/>
      <c r="E130" s="76"/>
      <c r="F130" s="76"/>
      <c r="G130" s="69" t="s">
        <v>3783</v>
      </c>
      <c r="H130" s="76"/>
      <c r="I130" s="74">
        <v>150000</v>
      </c>
      <c r="J130" s="76"/>
      <c r="K130" s="76" t="s">
        <v>1765</v>
      </c>
      <c r="L130" s="76" t="s">
        <v>1765</v>
      </c>
      <c r="M130" s="76" t="s">
        <v>1765</v>
      </c>
      <c r="N130" s="119" t="s">
        <v>1765</v>
      </c>
      <c r="O130" s="119" t="s">
        <v>1063</v>
      </c>
      <c r="P130" s="76" t="s">
        <v>1575</v>
      </c>
      <c r="Q130" s="119" t="s">
        <v>1765</v>
      </c>
      <c r="R130" s="119" t="s">
        <v>1765</v>
      </c>
      <c r="S130" s="76"/>
      <c r="T130" s="76"/>
      <c r="U130" s="76"/>
      <c r="V130" s="76"/>
      <c r="W130" s="76"/>
      <c r="X130" s="121"/>
      <c r="Y130" s="121"/>
      <c r="Z130" s="642">
        <f t="shared" si="2"/>
        <v>10500.000000000002</v>
      </c>
      <c r="AA130" s="74">
        <f t="shared" si="3"/>
        <v>160500</v>
      </c>
    </row>
    <row r="131" spans="1:27" ht="15.5" x14ac:dyDescent="0.35">
      <c r="A131" s="76"/>
      <c r="B131" s="76"/>
      <c r="C131" s="214"/>
      <c r="D131" s="76"/>
      <c r="E131" s="76"/>
      <c r="F131" s="76"/>
      <c r="G131" s="69" t="s">
        <v>3784</v>
      </c>
      <c r="H131" s="76"/>
      <c r="I131" s="74">
        <v>150000</v>
      </c>
      <c r="J131" s="76"/>
      <c r="K131" s="76" t="s">
        <v>1062</v>
      </c>
      <c r="L131" s="119" t="s">
        <v>1063</v>
      </c>
      <c r="M131" s="76" t="s">
        <v>1120</v>
      </c>
      <c r="N131" s="119">
        <v>2007150228</v>
      </c>
      <c r="O131" s="119" t="s">
        <v>1063</v>
      </c>
      <c r="P131" s="76" t="s">
        <v>1575</v>
      </c>
      <c r="Q131" s="119" t="s">
        <v>1063</v>
      </c>
      <c r="R131" s="119" t="s">
        <v>3702</v>
      </c>
      <c r="S131" s="76"/>
      <c r="T131" s="76"/>
      <c r="U131" s="76"/>
      <c r="V131" s="76"/>
      <c r="W131" s="76"/>
      <c r="X131" s="121"/>
      <c r="Y131" s="121"/>
      <c r="Z131" s="642">
        <f t="shared" si="2"/>
        <v>10500.000000000002</v>
      </c>
      <c r="AA131" s="74">
        <f t="shared" si="3"/>
        <v>160500</v>
      </c>
    </row>
    <row r="132" spans="1:27" ht="15.5" x14ac:dyDescent="0.35">
      <c r="A132" s="76"/>
      <c r="B132" s="76"/>
      <c r="C132" s="214"/>
      <c r="D132" s="76"/>
      <c r="E132" s="76"/>
      <c r="F132" s="76"/>
      <c r="G132" s="69" t="s">
        <v>3785</v>
      </c>
      <c r="H132" s="76"/>
      <c r="I132" s="74">
        <v>150000</v>
      </c>
      <c r="J132" s="76"/>
      <c r="K132" s="76" t="s">
        <v>1098</v>
      </c>
      <c r="L132" s="119" t="s">
        <v>1063</v>
      </c>
      <c r="M132" s="76" t="s">
        <v>3329</v>
      </c>
      <c r="N132" s="119">
        <v>4806545</v>
      </c>
      <c r="O132" s="119" t="s">
        <v>1063</v>
      </c>
      <c r="P132" s="76" t="s">
        <v>1575</v>
      </c>
      <c r="Q132" s="119" t="s">
        <v>3033</v>
      </c>
      <c r="R132" s="119" t="s">
        <v>3706</v>
      </c>
      <c r="S132" s="76"/>
      <c r="T132" s="76"/>
      <c r="U132" s="76"/>
      <c r="V132" s="76"/>
      <c r="W132" s="76"/>
      <c r="X132" s="121"/>
      <c r="Y132" s="121"/>
      <c r="Z132" s="642">
        <f t="shared" si="2"/>
        <v>10500.000000000002</v>
      </c>
      <c r="AA132" s="74">
        <f t="shared" si="3"/>
        <v>160500</v>
      </c>
    </row>
    <row r="133" spans="1:27" ht="15.5" x14ac:dyDescent="0.35">
      <c r="A133" s="76"/>
      <c r="B133" s="76"/>
      <c r="C133" s="214"/>
      <c r="D133" s="76"/>
      <c r="E133" s="76"/>
      <c r="F133" s="76"/>
      <c r="G133" s="69" t="s">
        <v>3786</v>
      </c>
      <c r="H133" s="76"/>
      <c r="I133" s="74">
        <v>150000</v>
      </c>
      <c r="J133" s="76"/>
      <c r="K133" s="76" t="s">
        <v>1765</v>
      </c>
      <c r="L133" s="76" t="s">
        <v>1765</v>
      </c>
      <c r="M133" s="76" t="s">
        <v>1765</v>
      </c>
      <c r="N133" s="119" t="s">
        <v>1765</v>
      </c>
      <c r="O133" s="119" t="s">
        <v>1063</v>
      </c>
      <c r="P133" s="76" t="s">
        <v>1575</v>
      </c>
      <c r="Q133" s="119" t="s">
        <v>1765</v>
      </c>
      <c r="R133" s="119" t="s">
        <v>1765</v>
      </c>
      <c r="S133" s="76"/>
      <c r="T133" s="76"/>
      <c r="U133" s="76"/>
      <c r="V133" s="76"/>
      <c r="W133" s="76"/>
      <c r="X133" s="121"/>
      <c r="Y133" s="121"/>
      <c r="Z133" s="642">
        <f t="shared" si="2"/>
        <v>10500.000000000002</v>
      </c>
      <c r="AA133" s="74">
        <f t="shared" si="3"/>
        <v>160500</v>
      </c>
    </row>
    <row r="134" spans="1:27" ht="15.5" x14ac:dyDescent="0.35">
      <c r="A134" s="76"/>
      <c r="B134" s="76"/>
      <c r="C134" s="214"/>
      <c r="D134" s="76"/>
      <c r="E134" s="76"/>
      <c r="F134" s="76"/>
      <c r="G134" s="123" t="s">
        <v>994</v>
      </c>
      <c r="H134" s="123"/>
      <c r="I134" s="124">
        <f>SUM(I67:I133)</f>
        <v>10550000</v>
      </c>
      <c r="J134" s="76"/>
      <c r="K134" s="76"/>
      <c r="L134" s="119"/>
      <c r="M134" s="76"/>
      <c r="N134" s="119"/>
      <c r="O134" s="119"/>
      <c r="P134" s="76"/>
      <c r="Q134" s="119"/>
      <c r="R134" s="119"/>
      <c r="S134" s="76"/>
      <c r="T134" s="76"/>
      <c r="U134" s="76"/>
      <c r="V134" s="76"/>
      <c r="W134" s="76"/>
      <c r="X134" s="121"/>
      <c r="Y134" s="121"/>
      <c r="Z134" s="642">
        <f t="shared" ref="Z134:Z186" si="4">I134*Z$4</f>
        <v>738500.00000000012</v>
      </c>
      <c r="AA134" s="124">
        <f t="shared" ref="AA134:AA186" si="5">I134+Z134</f>
        <v>11288500</v>
      </c>
    </row>
    <row r="135" spans="1:27" ht="15.5" x14ac:dyDescent="0.35">
      <c r="A135" s="64"/>
      <c r="B135" s="64"/>
      <c r="C135" s="65"/>
      <c r="D135" s="64"/>
      <c r="E135" s="64"/>
      <c r="F135" s="64"/>
      <c r="G135" s="66" t="s">
        <v>1931</v>
      </c>
      <c r="H135" s="64"/>
      <c r="I135" s="211"/>
      <c r="J135" s="64"/>
      <c r="K135" s="64"/>
      <c r="L135" s="68"/>
      <c r="M135" s="64"/>
      <c r="N135" s="68"/>
      <c r="O135" s="68"/>
      <c r="P135" s="64"/>
      <c r="Q135" s="68"/>
      <c r="R135" s="68"/>
      <c r="S135" s="64"/>
      <c r="T135" s="64"/>
      <c r="U135" s="64"/>
      <c r="V135" s="64"/>
      <c r="W135" s="64"/>
      <c r="X135" s="115"/>
      <c r="Y135" s="115"/>
      <c r="Z135" s="642">
        <f t="shared" si="4"/>
        <v>0</v>
      </c>
      <c r="AA135" s="211">
        <f t="shared" si="5"/>
        <v>0</v>
      </c>
    </row>
    <row r="136" spans="1:27" ht="15.5" x14ac:dyDescent="0.35">
      <c r="A136" s="76"/>
      <c r="B136" s="76"/>
      <c r="C136" s="214"/>
      <c r="D136" s="76"/>
      <c r="E136" s="76"/>
      <c r="F136" s="76"/>
      <c r="G136" s="76" t="s">
        <v>1852</v>
      </c>
      <c r="H136" s="76"/>
      <c r="I136" s="118"/>
      <c r="J136" s="76"/>
      <c r="K136" s="76"/>
      <c r="L136" s="119"/>
      <c r="M136" s="76"/>
      <c r="N136" s="119"/>
      <c r="O136" s="119"/>
      <c r="P136" s="76"/>
      <c r="Q136" s="119"/>
      <c r="R136" s="119"/>
      <c r="S136" s="76"/>
      <c r="T136" s="76"/>
      <c r="U136" s="76"/>
      <c r="V136" s="76"/>
      <c r="W136" s="76"/>
      <c r="X136" s="121"/>
      <c r="Y136" s="121"/>
      <c r="Z136" s="642">
        <f t="shared" si="4"/>
        <v>0</v>
      </c>
      <c r="AA136" s="118">
        <f t="shared" si="5"/>
        <v>0</v>
      </c>
    </row>
    <row r="137" spans="1:27" ht="15.5" x14ac:dyDescent="0.35">
      <c r="A137" s="76"/>
      <c r="B137" s="76"/>
      <c r="C137" s="214"/>
      <c r="D137" s="76"/>
      <c r="E137" s="76"/>
      <c r="F137" s="76"/>
      <c r="G137" s="76"/>
      <c r="H137" s="76"/>
      <c r="I137" s="118"/>
      <c r="J137" s="76"/>
      <c r="K137" s="76"/>
      <c r="L137" s="76"/>
      <c r="M137" s="76"/>
      <c r="N137" s="119"/>
      <c r="O137" s="76"/>
      <c r="P137" s="76"/>
      <c r="Q137" s="76"/>
      <c r="R137" s="76"/>
      <c r="S137" s="76"/>
      <c r="T137" s="76"/>
      <c r="U137" s="76"/>
      <c r="V137" s="76"/>
      <c r="W137" s="76"/>
      <c r="X137" s="121"/>
      <c r="Y137" s="121"/>
      <c r="Z137" s="642">
        <f t="shared" si="4"/>
        <v>0</v>
      </c>
      <c r="AA137" s="118">
        <f t="shared" si="5"/>
        <v>0</v>
      </c>
    </row>
    <row r="138" spans="1:27" ht="15.5" x14ac:dyDescent="0.35">
      <c r="A138" s="215"/>
      <c r="B138" s="215"/>
      <c r="C138" s="238"/>
      <c r="D138" s="215"/>
      <c r="E138" s="215"/>
      <c r="F138" s="215"/>
      <c r="G138" s="234" t="s">
        <v>1932</v>
      </c>
      <c r="H138" s="215"/>
      <c r="I138" s="235"/>
      <c r="J138" s="215"/>
      <c r="K138" s="215"/>
      <c r="L138" s="220"/>
      <c r="M138" s="215"/>
      <c r="N138" s="220"/>
      <c r="O138" s="220"/>
      <c r="P138" s="215"/>
      <c r="Q138" s="220"/>
      <c r="R138" s="220"/>
      <c r="S138" s="215"/>
      <c r="T138" s="215"/>
      <c r="U138" s="215"/>
      <c r="V138" s="215"/>
      <c r="W138" s="215"/>
      <c r="X138" s="239"/>
      <c r="Y138" s="239"/>
      <c r="Z138" s="642">
        <f t="shared" si="4"/>
        <v>0</v>
      </c>
      <c r="AA138" s="235">
        <f t="shared" si="5"/>
        <v>0</v>
      </c>
    </row>
    <row r="139" spans="1:27" ht="15.5" x14ac:dyDescent="0.35">
      <c r="A139" s="76"/>
      <c r="B139" s="76"/>
      <c r="C139" s="214"/>
      <c r="D139" s="76"/>
      <c r="E139" s="76"/>
      <c r="F139" s="76"/>
      <c r="G139" s="76" t="s">
        <v>1852</v>
      </c>
      <c r="H139" s="76"/>
      <c r="I139" s="118"/>
      <c r="J139" s="76"/>
      <c r="K139" s="76"/>
      <c r="L139" s="119"/>
      <c r="M139" s="76"/>
      <c r="N139" s="119"/>
      <c r="O139" s="119"/>
      <c r="P139" s="76"/>
      <c r="Q139" s="119"/>
      <c r="R139" s="119"/>
      <c r="S139" s="76"/>
      <c r="T139" s="76"/>
      <c r="U139" s="76"/>
      <c r="V139" s="76"/>
      <c r="W139" s="76"/>
      <c r="X139" s="121"/>
      <c r="Y139" s="121"/>
      <c r="Z139" s="642">
        <f t="shared" si="4"/>
        <v>0</v>
      </c>
      <c r="AA139" s="118">
        <f t="shared" si="5"/>
        <v>0</v>
      </c>
    </row>
    <row r="140" spans="1:27" ht="15.5" x14ac:dyDescent="0.35">
      <c r="A140" s="76"/>
      <c r="B140" s="76"/>
      <c r="C140" s="214"/>
      <c r="D140" s="76"/>
      <c r="E140" s="76"/>
      <c r="F140" s="76"/>
      <c r="G140" s="76"/>
      <c r="H140" s="76"/>
      <c r="I140" s="118"/>
      <c r="J140" s="76"/>
      <c r="K140" s="76"/>
      <c r="L140" s="119"/>
      <c r="M140" s="76"/>
      <c r="N140" s="119"/>
      <c r="O140" s="119"/>
      <c r="P140" s="76"/>
      <c r="Q140" s="119"/>
      <c r="R140" s="119"/>
      <c r="S140" s="76"/>
      <c r="T140" s="76"/>
      <c r="U140" s="76"/>
      <c r="V140" s="76"/>
      <c r="W140" s="76"/>
      <c r="X140" s="121"/>
      <c r="Y140" s="121"/>
      <c r="Z140" s="642">
        <f t="shared" si="4"/>
        <v>0</v>
      </c>
      <c r="AA140" s="118">
        <f t="shared" si="5"/>
        <v>0</v>
      </c>
    </row>
    <row r="141" spans="1:27" ht="15.5" x14ac:dyDescent="0.35">
      <c r="A141" s="64"/>
      <c r="B141" s="64"/>
      <c r="C141" s="65"/>
      <c r="D141" s="64"/>
      <c r="E141" s="64"/>
      <c r="F141" s="64"/>
      <c r="G141" s="66" t="s">
        <v>1168</v>
      </c>
      <c r="H141" s="64"/>
      <c r="I141" s="211"/>
      <c r="J141" s="64"/>
      <c r="K141" s="64"/>
      <c r="L141" s="68"/>
      <c r="M141" s="68"/>
      <c r="N141" s="68"/>
      <c r="O141" s="68"/>
      <c r="P141" s="64"/>
      <c r="Q141" s="68"/>
      <c r="R141" s="68"/>
      <c r="S141" s="64"/>
      <c r="T141" s="64"/>
      <c r="U141" s="64"/>
      <c r="V141" s="64"/>
      <c r="W141" s="64"/>
      <c r="X141" s="115"/>
      <c r="Y141" s="115"/>
      <c r="Z141" s="642">
        <f t="shared" si="4"/>
        <v>0</v>
      </c>
      <c r="AA141" s="211">
        <f t="shared" si="5"/>
        <v>0</v>
      </c>
    </row>
    <row r="142" spans="1:27" s="94" customFormat="1" ht="15.5" x14ac:dyDescent="0.35">
      <c r="A142" s="69"/>
      <c r="B142" s="69"/>
      <c r="C142" s="213"/>
      <c r="D142" s="69"/>
      <c r="E142" s="69"/>
      <c r="F142" s="69"/>
      <c r="G142" s="69" t="s">
        <v>3787</v>
      </c>
      <c r="H142" s="69"/>
      <c r="I142" s="74">
        <v>60000</v>
      </c>
      <c r="J142" s="69"/>
      <c r="K142" s="69" t="s">
        <v>3788</v>
      </c>
      <c r="L142" s="75">
        <v>2013</v>
      </c>
      <c r="M142" s="75" t="s">
        <v>1063</v>
      </c>
      <c r="N142" s="75" t="s">
        <v>3789</v>
      </c>
      <c r="O142" s="75" t="s">
        <v>1063</v>
      </c>
      <c r="P142" s="69" t="s">
        <v>1575</v>
      </c>
      <c r="Q142" s="75" t="s">
        <v>1510</v>
      </c>
      <c r="R142" s="75" t="s">
        <v>1510</v>
      </c>
      <c r="S142" s="69"/>
      <c r="T142" s="69"/>
      <c r="U142" s="69"/>
      <c r="V142" s="69"/>
      <c r="W142" s="69"/>
      <c r="X142" s="116"/>
      <c r="Y142" s="116"/>
      <c r="Z142" s="642">
        <f t="shared" si="4"/>
        <v>4200</v>
      </c>
      <c r="AA142" s="74">
        <f t="shared" si="5"/>
        <v>64200</v>
      </c>
    </row>
    <row r="143" spans="1:27" s="94" customFormat="1" ht="15.5" x14ac:dyDescent="0.35">
      <c r="A143" s="69"/>
      <c r="B143" s="69"/>
      <c r="C143" s="213"/>
      <c r="D143" s="69"/>
      <c r="E143" s="69"/>
      <c r="F143" s="69"/>
      <c r="G143" s="69" t="s">
        <v>3790</v>
      </c>
      <c r="H143" s="69"/>
      <c r="I143" s="74">
        <v>60000</v>
      </c>
      <c r="J143" s="69"/>
      <c r="K143" s="69" t="s">
        <v>3788</v>
      </c>
      <c r="L143" s="75">
        <v>2013</v>
      </c>
      <c r="M143" s="75" t="s">
        <v>1063</v>
      </c>
      <c r="N143" s="75" t="s">
        <v>3791</v>
      </c>
      <c r="O143" s="75" t="s">
        <v>1063</v>
      </c>
      <c r="P143" s="69" t="s">
        <v>1575</v>
      </c>
      <c r="Q143" s="75" t="s">
        <v>1510</v>
      </c>
      <c r="R143" s="75" t="s">
        <v>1510</v>
      </c>
      <c r="S143" s="69"/>
      <c r="T143" s="69"/>
      <c r="U143" s="69"/>
      <c r="V143" s="69"/>
      <c r="W143" s="69"/>
      <c r="X143" s="116"/>
      <c r="Y143" s="116"/>
      <c r="Z143" s="642">
        <f t="shared" si="4"/>
        <v>4200</v>
      </c>
      <c r="AA143" s="74">
        <f t="shared" si="5"/>
        <v>64200</v>
      </c>
    </row>
    <row r="144" spans="1:27" s="94" customFormat="1" ht="15.5" x14ac:dyDescent="0.35">
      <c r="A144" s="69"/>
      <c r="B144" s="69"/>
      <c r="C144" s="213"/>
      <c r="D144" s="69"/>
      <c r="E144" s="69"/>
      <c r="F144" s="69"/>
      <c r="G144" s="69" t="s">
        <v>3792</v>
      </c>
      <c r="H144" s="69"/>
      <c r="I144" s="74">
        <v>60000</v>
      </c>
      <c r="J144" s="69"/>
      <c r="K144" s="69" t="s">
        <v>3788</v>
      </c>
      <c r="L144" s="75">
        <v>2013</v>
      </c>
      <c r="M144" s="75" t="s">
        <v>1063</v>
      </c>
      <c r="N144" s="75" t="s">
        <v>3793</v>
      </c>
      <c r="O144" s="75" t="s">
        <v>1063</v>
      </c>
      <c r="P144" s="69" t="s">
        <v>1575</v>
      </c>
      <c r="Q144" s="75" t="s">
        <v>1510</v>
      </c>
      <c r="R144" s="75" t="s">
        <v>1510</v>
      </c>
      <c r="S144" s="69"/>
      <c r="T144" s="69"/>
      <c r="U144" s="69"/>
      <c r="V144" s="69"/>
      <c r="W144" s="69"/>
      <c r="X144" s="116"/>
      <c r="Y144" s="116"/>
      <c r="Z144" s="642">
        <f t="shared" si="4"/>
        <v>4200</v>
      </c>
      <c r="AA144" s="74">
        <f t="shared" si="5"/>
        <v>64200</v>
      </c>
    </row>
    <row r="145" spans="1:27" s="94" customFormat="1" ht="15.5" x14ac:dyDescent="0.35">
      <c r="A145" s="69"/>
      <c r="B145" s="69"/>
      <c r="C145" s="213"/>
      <c r="D145" s="69"/>
      <c r="E145" s="69"/>
      <c r="F145" s="69"/>
      <c r="G145" s="69" t="s">
        <v>3794</v>
      </c>
      <c r="H145" s="69"/>
      <c r="I145" s="74">
        <v>60000</v>
      </c>
      <c r="J145" s="69"/>
      <c r="K145" s="69" t="s">
        <v>3788</v>
      </c>
      <c r="L145" s="75">
        <v>2013</v>
      </c>
      <c r="M145" s="75" t="s">
        <v>1063</v>
      </c>
      <c r="N145" s="75" t="s">
        <v>3795</v>
      </c>
      <c r="O145" s="75" t="s">
        <v>1063</v>
      </c>
      <c r="P145" s="69" t="s">
        <v>1575</v>
      </c>
      <c r="Q145" s="75" t="s">
        <v>1510</v>
      </c>
      <c r="R145" s="75" t="s">
        <v>1510</v>
      </c>
      <c r="S145" s="69"/>
      <c r="T145" s="69"/>
      <c r="U145" s="69"/>
      <c r="V145" s="69"/>
      <c r="W145" s="69"/>
      <c r="X145" s="116"/>
      <c r="Y145" s="116"/>
      <c r="Z145" s="642">
        <f t="shared" si="4"/>
        <v>4200</v>
      </c>
      <c r="AA145" s="74">
        <f t="shared" si="5"/>
        <v>64200</v>
      </c>
    </row>
    <row r="146" spans="1:27" s="94" customFormat="1" ht="15.5" x14ac:dyDescent="0.35">
      <c r="A146" s="69"/>
      <c r="B146" s="69"/>
      <c r="C146" s="213"/>
      <c r="D146" s="69"/>
      <c r="E146" s="69"/>
      <c r="F146" s="69"/>
      <c r="G146" s="69" t="s">
        <v>3796</v>
      </c>
      <c r="H146" s="69"/>
      <c r="I146" s="74">
        <v>60000</v>
      </c>
      <c r="J146" s="69"/>
      <c r="K146" s="69" t="s">
        <v>3788</v>
      </c>
      <c r="L146" s="75" t="s">
        <v>1765</v>
      </c>
      <c r="M146" s="75" t="s">
        <v>1765</v>
      </c>
      <c r="N146" s="75" t="s">
        <v>1765</v>
      </c>
      <c r="O146" s="75" t="s">
        <v>1063</v>
      </c>
      <c r="P146" s="69" t="s">
        <v>1575</v>
      </c>
      <c r="Q146" s="75" t="s">
        <v>1510</v>
      </c>
      <c r="R146" s="75" t="s">
        <v>1510</v>
      </c>
      <c r="S146" s="69"/>
      <c r="T146" s="69"/>
      <c r="U146" s="69"/>
      <c r="V146" s="69"/>
      <c r="W146" s="69"/>
      <c r="X146" s="116"/>
      <c r="Y146" s="116"/>
      <c r="Z146" s="642">
        <f t="shared" si="4"/>
        <v>4200</v>
      </c>
      <c r="AA146" s="74">
        <f t="shared" si="5"/>
        <v>64200</v>
      </c>
    </row>
    <row r="147" spans="1:27" s="94" customFormat="1" ht="15.5" x14ac:dyDescent="0.35">
      <c r="A147" s="69"/>
      <c r="B147" s="69"/>
      <c r="C147" s="213"/>
      <c r="D147" s="69"/>
      <c r="E147" s="69"/>
      <c r="F147" s="69"/>
      <c r="G147" s="69" t="s">
        <v>3797</v>
      </c>
      <c r="H147" s="69"/>
      <c r="I147" s="74">
        <v>60000</v>
      </c>
      <c r="J147" s="69"/>
      <c r="K147" s="69" t="s">
        <v>3788</v>
      </c>
      <c r="L147" s="75" t="s">
        <v>1765</v>
      </c>
      <c r="M147" s="75" t="s">
        <v>1765</v>
      </c>
      <c r="N147" s="75" t="s">
        <v>1765</v>
      </c>
      <c r="O147" s="75" t="s">
        <v>1063</v>
      </c>
      <c r="P147" s="69" t="s">
        <v>1575</v>
      </c>
      <c r="Q147" s="75" t="s">
        <v>1510</v>
      </c>
      <c r="R147" s="75" t="s">
        <v>1510</v>
      </c>
      <c r="S147" s="69"/>
      <c r="T147" s="69"/>
      <c r="U147" s="69"/>
      <c r="V147" s="69"/>
      <c r="W147" s="69"/>
      <c r="X147" s="116"/>
      <c r="Y147" s="116"/>
      <c r="Z147" s="642">
        <f t="shared" si="4"/>
        <v>4200</v>
      </c>
      <c r="AA147" s="74">
        <f t="shared" si="5"/>
        <v>64200</v>
      </c>
    </row>
    <row r="148" spans="1:27" s="94" customFormat="1" ht="15.5" x14ac:dyDescent="0.35">
      <c r="A148" s="69"/>
      <c r="B148" s="69"/>
      <c r="C148" s="213"/>
      <c r="D148" s="69"/>
      <c r="E148" s="69"/>
      <c r="F148" s="69"/>
      <c r="G148" s="69" t="s">
        <v>3798</v>
      </c>
      <c r="H148" s="69"/>
      <c r="I148" s="74">
        <v>60000</v>
      </c>
      <c r="J148" s="69"/>
      <c r="K148" s="69" t="s">
        <v>3788</v>
      </c>
      <c r="L148" s="75">
        <v>2013</v>
      </c>
      <c r="M148" s="75" t="s">
        <v>1063</v>
      </c>
      <c r="N148" s="75" t="s">
        <v>3799</v>
      </c>
      <c r="O148" s="75" t="s">
        <v>1063</v>
      </c>
      <c r="P148" s="69" t="s">
        <v>1575</v>
      </c>
      <c r="Q148" s="75" t="s">
        <v>1510</v>
      </c>
      <c r="R148" s="75" t="s">
        <v>1510</v>
      </c>
      <c r="S148" s="69"/>
      <c r="T148" s="69"/>
      <c r="U148" s="69"/>
      <c r="V148" s="69"/>
      <c r="W148" s="69"/>
      <c r="X148" s="116"/>
      <c r="Y148" s="116"/>
      <c r="Z148" s="642">
        <f t="shared" si="4"/>
        <v>4200</v>
      </c>
      <c r="AA148" s="74">
        <f t="shared" si="5"/>
        <v>64200</v>
      </c>
    </row>
    <row r="149" spans="1:27" s="94" customFormat="1" ht="15.5" x14ac:dyDescent="0.35">
      <c r="A149" s="69"/>
      <c r="B149" s="69"/>
      <c r="C149" s="213"/>
      <c r="D149" s="69"/>
      <c r="E149" s="69"/>
      <c r="F149" s="69"/>
      <c r="G149" s="69" t="s">
        <v>3800</v>
      </c>
      <c r="H149" s="69"/>
      <c r="I149" s="74">
        <v>60000</v>
      </c>
      <c r="J149" s="69"/>
      <c r="K149" s="69" t="s">
        <v>3788</v>
      </c>
      <c r="L149" s="75" t="s">
        <v>1765</v>
      </c>
      <c r="M149" s="75" t="s">
        <v>1765</v>
      </c>
      <c r="N149" s="75" t="s">
        <v>1765</v>
      </c>
      <c r="O149" s="75" t="s">
        <v>1063</v>
      </c>
      <c r="P149" s="69" t="s">
        <v>1575</v>
      </c>
      <c r="Q149" s="75" t="s">
        <v>1510</v>
      </c>
      <c r="R149" s="75" t="s">
        <v>1510</v>
      </c>
      <c r="S149" s="69"/>
      <c r="T149" s="69"/>
      <c r="U149" s="69"/>
      <c r="V149" s="69"/>
      <c r="W149" s="69"/>
      <c r="X149" s="116"/>
      <c r="Y149" s="116"/>
      <c r="Z149" s="642">
        <f t="shared" si="4"/>
        <v>4200</v>
      </c>
      <c r="AA149" s="74">
        <f t="shared" si="5"/>
        <v>64200</v>
      </c>
    </row>
    <row r="150" spans="1:27" s="94" customFormat="1" ht="15.5" x14ac:dyDescent="0.35">
      <c r="A150" s="69"/>
      <c r="B150" s="69"/>
      <c r="C150" s="213"/>
      <c r="D150" s="69"/>
      <c r="E150" s="69"/>
      <c r="F150" s="69"/>
      <c r="G150" s="69" t="s">
        <v>3801</v>
      </c>
      <c r="H150" s="69"/>
      <c r="I150" s="74">
        <v>60000</v>
      </c>
      <c r="J150" s="69"/>
      <c r="K150" s="69" t="s">
        <v>3788</v>
      </c>
      <c r="L150" s="75" t="s">
        <v>1765</v>
      </c>
      <c r="M150" s="75" t="s">
        <v>1765</v>
      </c>
      <c r="N150" s="75" t="s">
        <v>1765</v>
      </c>
      <c r="O150" s="75" t="s">
        <v>1063</v>
      </c>
      <c r="P150" s="69" t="s">
        <v>1575</v>
      </c>
      <c r="Q150" s="75" t="s">
        <v>1510</v>
      </c>
      <c r="R150" s="75" t="s">
        <v>1510</v>
      </c>
      <c r="S150" s="69"/>
      <c r="T150" s="69"/>
      <c r="U150" s="69"/>
      <c r="V150" s="69"/>
      <c r="W150" s="69"/>
      <c r="X150" s="116"/>
      <c r="Y150" s="116"/>
      <c r="Z150" s="642">
        <f t="shared" si="4"/>
        <v>4200</v>
      </c>
      <c r="AA150" s="74">
        <f t="shared" si="5"/>
        <v>64200</v>
      </c>
    </row>
    <row r="151" spans="1:27" s="94" customFormat="1" ht="15.5" x14ac:dyDescent="0.35">
      <c r="A151" s="69"/>
      <c r="B151" s="69"/>
      <c r="C151" s="213"/>
      <c r="D151" s="69"/>
      <c r="E151" s="69"/>
      <c r="F151" s="69"/>
      <c r="G151" s="69" t="s">
        <v>3802</v>
      </c>
      <c r="H151" s="69"/>
      <c r="I151" s="74">
        <v>60000</v>
      </c>
      <c r="J151" s="69"/>
      <c r="K151" s="69" t="s">
        <v>3788</v>
      </c>
      <c r="L151" s="75" t="s">
        <v>1765</v>
      </c>
      <c r="M151" s="75" t="s">
        <v>1765</v>
      </c>
      <c r="N151" s="75" t="s">
        <v>1765</v>
      </c>
      <c r="O151" s="75" t="s">
        <v>1063</v>
      </c>
      <c r="P151" s="69" t="s">
        <v>1575</v>
      </c>
      <c r="Q151" s="75" t="s">
        <v>1510</v>
      </c>
      <c r="R151" s="75" t="s">
        <v>1510</v>
      </c>
      <c r="S151" s="69"/>
      <c r="T151" s="69"/>
      <c r="U151" s="69"/>
      <c r="V151" s="69"/>
      <c r="W151" s="69"/>
      <c r="X151" s="116"/>
      <c r="Y151" s="116"/>
      <c r="Z151" s="642">
        <f t="shared" si="4"/>
        <v>4200</v>
      </c>
      <c r="AA151" s="74">
        <f t="shared" si="5"/>
        <v>64200</v>
      </c>
    </row>
    <row r="152" spans="1:27" s="94" customFormat="1" ht="15.5" x14ac:dyDescent="0.35">
      <c r="A152" s="69"/>
      <c r="B152" s="69"/>
      <c r="C152" s="213"/>
      <c r="D152" s="69"/>
      <c r="E152" s="69"/>
      <c r="F152" s="69"/>
      <c r="G152" s="69" t="s">
        <v>3803</v>
      </c>
      <c r="H152" s="69"/>
      <c r="I152" s="74">
        <v>60000</v>
      </c>
      <c r="J152" s="69"/>
      <c r="K152" s="69" t="s">
        <v>3788</v>
      </c>
      <c r="L152" s="75" t="s">
        <v>1765</v>
      </c>
      <c r="M152" s="75" t="s">
        <v>1765</v>
      </c>
      <c r="N152" s="75" t="s">
        <v>1765</v>
      </c>
      <c r="O152" s="75" t="s">
        <v>1063</v>
      </c>
      <c r="P152" s="69" t="s">
        <v>1575</v>
      </c>
      <c r="Q152" s="75" t="s">
        <v>1510</v>
      </c>
      <c r="R152" s="75" t="s">
        <v>1510</v>
      </c>
      <c r="S152" s="69"/>
      <c r="T152" s="69"/>
      <c r="U152" s="69"/>
      <c r="V152" s="69"/>
      <c r="W152" s="69"/>
      <c r="X152" s="116"/>
      <c r="Y152" s="116"/>
      <c r="Z152" s="642">
        <f t="shared" si="4"/>
        <v>4200</v>
      </c>
      <c r="AA152" s="74">
        <f t="shared" si="5"/>
        <v>64200</v>
      </c>
    </row>
    <row r="153" spans="1:27" s="94" customFormat="1" ht="15.5" x14ac:dyDescent="0.35">
      <c r="A153" s="69"/>
      <c r="B153" s="69"/>
      <c r="C153" s="213"/>
      <c r="D153" s="69"/>
      <c r="E153" s="69"/>
      <c r="F153" s="69"/>
      <c r="G153" s="69" t="s">
        <v>3804</v>
      </c>
      <c r="H153" s="69"/>
      <c r="I153" s="74">
        <v>60000</v>
      </c>
      <c r="J153" s="69"/>
      <c r="K153" s="69" t="s">
        <v>3788</v>
      </c>
      <c r="L153" s="75">
        <v>2013</v>
      </c>
      <c r="M153" s="75" t="s">
        <v>1063</v>
      </c>
      <c r="N153" s="75" t="s">
        <v>3805</v>
      </c>
      <c r="O153" s="75" t="s">
        <v>1063</v>
      </c>
      <c r="P153" s="69" t="s">
        <v>1575</v>
      </c>
      <c r="Q153" s="75" t="s">
        <v>1510</v>
      </c>
      <c r="R153" s="75" t="s">
        <v>1510</v>
      </c>
      <c r="S153" s="69"/>
      <c r="T153" s="69"/>
      <c r="U153" s="69"/>
      <c r="V153" s="69"/>
      <c r="W153" s="69"/>
      <c r="X153" s="116"/>
      <c r="Y153" s="116"/>
      <c r="Z153" s="642">
        <f t="shared" si="4"/>
        <v>4200</v>
      </c>
      <c r="AA153" s="74">
        <f t="shared" si="5"/>
        <v>64200</v>
      </c>
    </row>
    <row r="154" spans="1:27" s="94" customFormat="1" ht="15.5" x14ac:dyDescent="0.35">
      <c r="A154" s="69"/>
      <c r="B154" s="69"/>
      <c r="C154" s="213"/>
      <c r="D154" s="69"/>
      <c r="E154" s="69"/>
      <c r="F154" s="69"/>
      <c r="G154" s="69" t="s">
        <v>3806</v>
      </c>
      <c r="H154" s="69"/>
      <c r="I154" s="74">
        <v>60000</v>
      </c>
      <c r="J154" s="69"/>
      <c r="K154" s="69" t="s">
        <v>3788</v>
      </c>
      <c r="L154" s="75">
        <v>2013</v>
      </c>
      <c r="M154" s="75" t="s">
        <v>1063</v>
      </c>
      <c r="N154" s="75" t="s">
        <v>3807</v>
      </c>
      <c r="O154" s="75" t="s">
        <v>1063</v>
      </c>
      <c r="P154" s="69" t="s">
        <v>1575</v>
      </c>
      <c r="Q154" s="75" t="s">
        <v>1510</v>
      </c>
      <c r="R154" s="75" t="s">
        <v>1510</v>
      </c>
      <c r="S154" s="69"/>
      <c r="T154" s="69"/>
      <c r="U154" s="69"/>
      <c r="V154" s="69"/>
      <c r="W154" s="69"/>
      <c r="X154" s="116"/>
      <c r="Y154" s="116"/>
      <c r="Z154" s="642">
        <f t="shared" si="4"/>
        <v>4200</v>
      </c>
      <c r="AA154" s="74">
        <f t="shared" si="5"/>
        <v>64200</v>
      </c>
    </row>
    <row r="155" spans="1:27" s="94" customFormat="1" ht="15.5" x14ac:dyDescent="0.35">
      <c r="A155" s="69"/>
      <c r="B155" s="69"/>
      <c r="C155" s="213"/>
      <c r="D155" s="69"/>
      <c r="E155" s="69"/>
      <c r="F155" s="69"/>
      <c r="G155" s="69" t="s">
        <v>3808</v>
      </c>
      <c r="H155" s="69"/>
      <c r="I155" s="74">
        <v>60000</v>
      </c>
      <c r="J155" s="69"/>
      <c r="K155" s="69" t="s">
        <v>3788</v>
      </c>
      <c r="L155" s="75" t="s">
        <v>1765</v>
      </c>
      <c r="M155" s="75" t="s">
        <v>1765</v>
      </c>
      <c r="N155" s="75" t="s">
        <v>1765</v>
      </c>
      <c r="O155" s="75" t="s">
        <v>1063</v>
      </c>
      <c r="P155" s="69" t="s">
        <v>1575</v>
      </c>
      <c r="Q155" s="75" t="s">
        <v>1510</v>
      </c>
      <c r="R155" s="75" t="s">
        <v>1510</v>
      </c>
      <c r="S155" s="69"/>
      <c r="T155" s="69"/>
      <c r="U155" s="69"/>
      <c r="V155" s="69"/>
      <c r="W155" s="69"/>
      <c r="X155" s="116"/>
      <c r="Y155" s="116"/>
      <c r="Z155" s="642">
        <f t="shared" si="4"/>
        <v>4200</v>
      </c>
      <c r="AA155" s="74">
        <f t="shared" si="5"/>
        <v>64200</v>
      </c>
    </row>
    <row r="156" spans="1:27" s="94" customFormat="1" ht="15.5" x14ac:dyDescent="0.35">
      <c r="A156" s="69"/>
      <c r="B156" s="69"/>
      <c r="C156" s="213"/>
      <c r="D156" s="69"/>
      <c r="E156" s="69"/>
      <c r="F156" s="69"/>
      <c r="G156" s="69" t="s">
        <v>3809</v>
      </c>
      <c r="H156" s="69"/>
      <c r="I156" s="74">
        <v>60000</v>
      </c>
      <c r="J156" s="69"/>
      <c r="K156" s="69" t="s">
        <v>3788</v>
      </c>
      <c r="L156" s="75">
        <v>2013</v>
      </c>
      <c r="M156" s="75" t="s">
        <v>1063</v>
      </c>
      <c r="N156" s="75" t="s">
        <v>1510</v>
      </c>
      <c r="O156" s="75" t="s">
        <v>1063</v>
      </c>
      <c r="P156" s="69" t="s">
        <v>1575</v>
      </c>
      <c r="Q156" s="75" t="s">
        <v>1510</v>
      </c>
      <c r="R156" s="75" t="s">
        <v>1510</v>
      </c>
      <c r="S156" s="69"/>
      <c r="T156" s="69"/>
      <c r="U156" s="69"/>
      <c r="V156" s="69"/>
      <c r="W156" s="69"/>
      <c r="X156" s="116"/>
      <c r="Y156" s="116"/>
      <c r="Z156" s="642">
        <f t="shared" si="4"/>
        <v>4200</v>
      </c>
      <c r="AA156" s="74">
        <f t="shared" si="5"/>
        <v>64200</v>
      </c>
    </row>
    <row r="157" spans="1:27" s="94" customFormat="1" ht="15.5" x14ac:dyDescent="0.35">
      <c r="A157" s="69"/>
      <c r="B157" s="69"/>
      <c r="C157" s="213"/>
      <c r="D157" s="69"/>
      <c r="E157" s="69"/>
      <c r="F157" s="69"/>
      <c r="G157" s="69" t="s">
        <v>3810</v>
      </c>
      <c r="H157" s="69"/>
      <c r="I157" s="74">
        <v>60000</v>
      </c>
      <c r="J157" s="69"/>
      <c r="K157" s="69" t="s">
        <v>3788</v>
      </c>
      <c r="L157" s="75" t="s">
        <v>1765</v>
      </c>
      <c r="M157" s="75" t="s">
        <v>1765</v>
      </c>
      <c r="N157" s="75" t="s">
        <v>1765</v>
      </c>
      <c r="O157" s="75" t="s">
        <v>1063</v>
      </c>
      <c r="P157" s="69" t="s">
        <v>1575</v>
      </c>
      <c r="Q157" s="75" t="s">
        <v>1510</v>
      </c>
      <c r="R157" s="75" t="s">
        <v>1510</v>
      </c>
      <c r="S157" s="69"/>
      <c r="T157" s="69"/>
      <c r="U157" s="69"/>
      <c r="V157" s="69"/>
      <c r="W157" s="69"/>
      <c r="X157" s="116"/>
      <c r="Y157" s="116"/>
      <c r="Z157" s="642">
        <f t="shared" si="4"/>
        <v>4200</v>
      </c>
      <c r="AA157" s="74">
        <f t="shared" si="5"/>
        <v>64200</v>
      </c>
    </row>
    <row r="158" spans="1:27" s="94" customFormat="1" ht="15.5" x14ac:dyDescent="0.35">
      <c r="A158" s="69"/>
      <c r="B158" s="69"/>
      <c r="C158" s="213"/>
      <c r="D158" s="69"/>
      <c r="E158" s="69"/>
      <c r="F158" s="69"/>
      <c r="G158" s="69" t="s">
        <v>3811</v>
      </c>
      <c r="H158" s="69"/>
      <c r="I158" s="74">
        <v>60000</v>
      </c>
      <c r="J158" s="69"/>
      <c r="K158" s="69" t="s">
        <v>3788</v>
      </c>
      <c r="L158" s="75" t="s">
        <v>1765</v>
      </c>
      <c r="M158" s="75" t="s">
        <v>1765</v>
      </c>
      <c r="N158" s="75" t="s">
        <v>1765</v>
      </c>
      <c r="O158" s="75" t="s">
        <v>1063</v>
      </c>
      <c r="P158" s="69" t="s">
        <v>1575</v>
      </c>
      <c r="Q158" s="75" t="s">
        <v>1510</v>
      </c>
      <c r="R158" s="75" t="s">
        <v>1510</v>
      </c>
      <c r="S158" s="69"/>
      <c r="T158" s="69"/>
      <c r="U158" s="69"/>
      <c r="V158" s="69"/>
      <c r="W158" s="69"/>
      <c r="X158" s="116"/>
      <c r="Y158" s="116"/>
      <c r="Z158" s="642">
        <f t="shared" si="4"/>
        <v>4200</v>
      </c>
      <c r="AA158" s="74">
        <f t="shared" si="5"/>
        <v>64200</v>
      </c>
    </row>
    <row r="159" spans="1:27" s="94" customFormat="1" ht="15.5" x14ac:dyDescent="0.35">
      <c r="A159" s="69"/>
      <c r="B159" s="69"/>
      <c r="C159" s="213"/>
      <c r="D159" s="69"/>
      <c r="E159" s="69"/>
      <c r="F159" s="69"/>
      <c r="G159" s="69" t="s">
        <v>3812</v>
      </c>
      <c r="H159" s="69"/>
      <c r="I159" s="74">
        <v>60000</v>
      </c>
      <c r="J159" s="69"/>
      <c r="K159" s="69" t="s">
        <v>3788</v>
      </c>
      <c r="L159" s="75" t="s">
        <v>1765</v>
      </c>
      <c r="M159" s="75" t="s">
        <v>1765</v>
      </c>
      <c r="N159" s="75" t="s">
        <v>1765</v>
      </c>
      <c r="O159" s="75" t="s">
        <v>1063</v>
      </c>
      <c r="P159" s="69" t="s">
        <v>1575</v>
      </c>
      <c r="Q159" s="75" t="s">
        <v>1510</v>
      </c>
      <c r="R159" s="75" t="s">
        <v>1510</v>
      </c>
      <c r="S159" s="69"/>
      <c r="T159" s="69"/>
      <c r="U159" s="69"/>
      <c r="V159" s="69"/>
      <c r="W159" s="69"/>
      <c r="X159" s="116"/>
      <c r="Y159" s="116"/>
      <c r="Z159" s="642">
        <f t="shared" si="4"/>
        <v>4200</v>
      </c>
      <c r="AA159" s="74">
        <f t="shared" si="5"/>
        <v>64200</v>
      </c>
    </row>
    <row r="160" spans="1:27" s="94" customFormat="1" ht="15.5" x14ac:dyDescent="0.35">
      <c r="A160" s="69"/>
      <c r="B160" s="69"/>
      <c r="C160" s="213"/>
      <c r="D160" s="69"/>
      <c r="E160" s="69"/>
      <c r="F160" s="69"/>
      <c r="G160" s="69" t="s">
        <v>3813</v>
      </c>
      <c r="H160" s="69"/>
      <c r="I160" s="74">
        <v>60000</v>
      </c>
      <c r="J160" s="69"/>
      <c r="K160" s="69" t="s">
        <v>3788</v>
      </c>
      <c r="L160" s="75">
        <v>2013</v>
      </c>
      <c r="M160" s="75" t="s">
        <v>1063</v>
      </c>
      <c r="N160" s="75" t="s">
        <v>1510</v>
      </c>
      <c r="O160" s="75" t="s">
        <v>1063</v>
      </c>
      <c r="P160" s="69" t="s">
        <v>1575</v>
      </c>
      <c r="Q160" s="75" t="s">
        <v>1510</v>
      </c>
      <c r="R160" s="75" t="s">
        <v>1510</v>
      </c>
      <c r="S160" s="69"/>
      <c r="T160" s="69"/>
      <c r="U160" s="69"/>
      <c r="V160" s="69"/>
      <c r="W160" s="69"/>
      <c r="X160" s="116"/>
      <c r="Y160" s="116"/>
      <c r="Z160" s="642">
        <f t="shared" si="4"/>
        <v>4200</v>
      </c>
      <c r="AA160" s="74">
        <f t="shared" si="5"/>
        <v>64200</v>
      </c>
    </row>
    <row r="161" spans="1:27" s="94" customFormat="1" ht="15.5" x14ac:dyDescent="0.35">
      <c r="A161" s="69"/>
      <c r="B161" s="69"/>
      <c r="C161" s="213"/>
      <c r="D161" s="69"/>
      <c r="E161" s="69"/>
      <c r="F161" s="69"/>
      <c r="G161" s="69" t="s">
        <v>3814</v>
      </c>
      <c r="H161" s="69"/>
      <c r="I161" s="74">
        <v>60000</v>
      </c>
      <c r="J161" s="69"/>
      <c r="K161" s="69" t="s">
        <v>3788</v>
      </c>
      <c r="L161" s="75">
        <v>2013</v>
      </c>
      <c r="M161" s="75" t="s">
        <v>1063</v>
      </c>
      <c r="N161" s="75" t="s">
        <v>1510</v>
      </c>
      <c r="O161" s="75" t="s">
        <v>1063</v>
      </c>
      <c r="P161" s="69" t="s">
        <v>1575</v>
      </c>
      <c r="Q161" s="75" t="s">
        <v>1510</v>
      </c>
      <c r="R161" s="75" t="s">
        <v>1510</v>
      </c>
      <c r="S161" s="69"/>
      <c r="T161" s="69"/>
      <c r="U161" s="69"/>
      <c r="V161" s="69"/>
      <c r="W161" s="69"/>
      <c r="X161" s="116"/>
      <c r="Y161" s="116"/>
      <c r="Z161" s="642">
        <f t="shared" si="4"/>
        <v>4200</v>
      </c>
      <c r="AA161" s="74">
        <f t="shared" si="5"/>
        <v>64200</v>
      </c>
    </row>
    <row r="162" spans="1:27" s="94" customFormat="1" ht="15.5" x14ac:dyDescent="0.35">
      <c r="A162" s="69"/>
      <c r="B162" s="69"/>
      <c r="C162" s="213"/>
      <c r="D162" s="69"/>
      <c r="E162" s="69"/>
      <c r="F162" s="69"/>
      <c r="G162" s="69" t="s">
        <v>3815</v>
      </c>
      <c r="H162" s="69"/>
      <c r="I162" s="74">
        <v>60000</v>
      </c>
      <c r="J162" s="69"/>
      <c r="K162" s="69" t="s">
        <v>3788</v>
      </c>
      <c r="L162" s="75">
        <v>2013</v>
      </c>
      <c r="M162" s="75" t="s">
        <v>1063</v>
      </c>
      <c r="N162" s="75" t="s">
        <v>1510</v>
      </c>
      <c r="O162" s="75" t="s">
        <v>1063</v>
      </c>
      <c r="P162" s="69" t="s">
        <v>1575</v>
      </c>
      <c r="Q162" s="75" t="s">
        <v>1510</v>
      </c>
      <c r="R162" s="75" t="s">
        <v>1510</v>
      </c>
      <c r="S162" s="69"/>
      <c r="T162" s="69"/>
      <c r="U162" s="69"/>
      <c r="V162" s="69"/>
      <c r="W162" s="69"/>
      <c r="X162" s="116"/>
      <c r="Y162" s="116"/>
      <c r="Z162" s="642">
        <f t="shared" si="4"/>
        <v>4200</v>
      </c>
      <c r="AA162" s="74">
        <f t="shared" si="5"/>
        <v>64200</v>
      </c>
    </row>
    <row r="163" spans="1:27" s="94" customFormat="1" ht="15.5" x14ac:dyDescent="0.35">
      <c r="A163" s="69"/>
      <c r="B163" s="69"/>
      <c r="C163" s="213"/>
      <c r="D163" s="69"/>
      <c r="E163" s="69"/>
      <c r="F163" s="69"/>
      <c r="G163" s="69" t="s">
        <v>3816</v>
      </c>
      <c r="H163" s="69"/>
      <c r="I163" s="74">
        <v>60000</v>
      </c>
      <c r="J163" s="69"/>
      <c r="K163" s="69" t="s">
        <v>3788</v>
      </c>
      <c r="L163" s="75" t="s">
        <v>1765</v>
      </c>
      <c r="M163" s="75" t="s">
        <v>1765</v>
      </c>
      <c r="N163" s="75" t="s">
        <v>3817</v>
      </c>
      <c r="O163" s="75" t="s">
        <v>1063</v>
      </c>
      <c r="P163" s="69" t="s">
        <v>1575</v>
      </c>
      <c r="Q163" s="75" t="s">
        <v>1510</v>
      </c>
      <c r="R163" s="75" t="s">
        <v>1510</v>
      </c>
      <c r="S163" s="69"/>
      <c r="T163" s="69"/>
      <c r="U163" s="69"/>
      <c r="V163" s="69"/>
      <c r="W163" s="69"/>
      <c r="X163" s="116"/>
      <c r="Y163" s="116"/>
      <c r="Z163" s="642">
        <f t="shared" si="4"/>
        <v>4200</v>
      </c>
      <c r="AA163" s="74">
        <f t="shared" si="5"/>
        <v>64200</v>
      </c>
    </row>
    <row r="164" spans="1:27" s="94" customFormat="1" ht="22" customHeight="1" x14ac:dyDescent="0.35">
      <c r="A164" s="69"/>
      <c r="B164" s="69"/>
      <c r="C164" s="213"/>
      <c r="D164" s="69"/>
      <c r="E164" s="69"/>
      <c r="F164" s="69"/>
      <c r="G164" s="69" t="s">
        <v>3818</v>
      </c>
      <c r="H164" s="69"/>
      <c r="I164" s="74">
        <v>60000</v>
      </c>
      <c r="J164" s="69"/>
      <c r="K164" s="69" t="s">
        <v>3788</v>
      </c>
      <c r="L164" s="75" t="s">
        <v>1765</v>
      </c>
      <c r="M164" s="75" t="s">
        <v>1765</v>
      </c>
      <c r="N164" s="75" t="s">
        <v>1765</v>
      </c>
      <c r="O164" s="75" t="s">
        <v>1063</v>
      </c>
      <c r="P164" s="69" t="s">
        <v>1575</v>
      </c>
      <c r="Q164" s="75" t="s">
        <v>1510</v>
      </c>
      <c r="R164" s="75" t="s">
        <v>1510</v>
      </c>
      <c r="S164" s="69"/>
      <c r="T164" s="69"/>
      <c r="U164" s="69"/>
      <c r="V164" s="69"/>
      <c r="W164" s="69"/>
      <c r="X164" s="116"/>
      <c r="Y164" s="116"/>
      <c r="Z164" s="642">
        <f t="shared" si="4"/>
        <v>4200</v>
      </c>
      <c r="AA164" s="74">
        <f t="shared" si="5"/>
        <v>64200</v>
      </c>
    </row>
    <row r="165" spans="1:27" s="94" customFormat="1" ht="15.5" x14ac:dyDescent="0.35">
      <c r="A165" s="69"/>
      <c r="B165" s="69"/>
      <c r="C165" s="213"/>
      <c r="D165" s="69"/>
      <c r="E165" s="69"/>
      <c r="F165" s="69"/>
      <c r="G165" s="69" t="s">
        <v>3819</v>
      </c>
      <c r="H165" s="69"/>
      <c r="I165" s="74">
        <v>60000</v>
      </c>
      <c r="J165" s="69"/>
      <c r="K165" s="69" t="s">
        <v>3788</v>
      </c>
      <c r="L165" s="75" t="s">
        <v>1765</v>
      </c>
      <c r="M165" s="75" t="s">
        <v>1765</v>
      </c>
      <c r="N165" s="75" t="s">
        <v>1765</v>
      </c>
      <c r="O165" s="75" t="s">
        <v>1063</v>
      </c>
      <c r="P165" s="69" t="s">
        <v>1575</v>
      </c>
      <c r="Q165" s="75" t="s">
        <v>1510</v>
      </c>
      <c r="R165" s="75" t="s">
        <v>1510</v>
      </c>
      <c r="S165" s="69"/>
      <c r="T165" s="69"/>
      <c r="U165" s="69"/>
      <c r="V165" s="69"/>
      <c r="W165" s="69"/>
      <c r="X165" s="116"/>
      <c r="Y165" s="116"/>
      <c r="Z165" s="642">
        <f t="shared" si="4"/>
        <v>4200</v>
      </c>
      <c r="AA165" s="74">
        <f t="shared" si="5"/>
        <v>64200</v>
      </c>
    </row>
    <row r="166" spans="1:27" s="94" customFormat="1" ht="15.5" x14ac:dyDescent="0.35">
      <c r="A166" s="69"/>
      <c r="B166" s="69"/>
      <c r="C166" s="213"/>
      <c r="D166" s="69"/>
      <c r="E166" s="69"/>
      <c r="F166" s="69"/>
      <c r="G166" s="69" t="s">
        <v>3820</v>
      </c>
      <c r="H166" s="69"/>
      <c r="I166" s="74">
        <v>60000</v>
      </c>
      <c r="J166" s="69"/>
      <c r="K166" s="69" t="s">
        <v>2839</v>
      </c>
      <c r="L166" s="75">
        <v>2008</v>
      </c>
      <c r="M166" s="75" t="s">
        <v>3821</v>
      </c>
      <c r="N166" s="75" t="s">
        <v>3822</v>
      </c>
      <c r="O166" s="75" t="s">
        <v>1063</v>
      </c>
      <c r="P166" s="69" t="s">
        <v>1575</v>
      </c>
      <c r="Q166" s="75" t="s">
        <v>3033</v>
      </c>
      <c r="R166" s="75" t="s">
        <v>3823</v>
      </c>
      <c r="S166" s="69"/>
      <c r="T166" s="69"/>
      <c r="U166" s="69"/>
      <c r="V166" s="69"/>
      <c r="W166" s="69"/>
      <c r="X166" s="116"/>
      <c r="Y166" s="116"/>
      <c r="Z166" s="642">
        <f t="shared" si="4"/>
        <v>4200</v>
      </c>
      <c r="AA166" s="74">
        <f t="shared" si="5"/>
        <v>64200</v>
      </c>
    </row>
    <row r="167" spans="1:27" s="94" customFormat="1" ht="15.5" x14ac:dyDescent="0.35">
      <c r="A167" s="69"/>
      <c r="B167" s="69"/>
      <c r="C167" s="213"/>
      <c r="D167" s="69"/>
      <c r="E167" s="69"/>
      <c r="F167" s="69"/>
      <c r="G167" s="69" t="s">
        <v>3820</v>
      </c>
      <c r="H167" s="69"/>
      <c r="I167" s="74">
        <v>60000</v>
      </c>
      <c r="J167" s="69"/>
      <c r="K167" s="69" t="s">
        <v>2839</v>
      </c>
      <c r="L167" s="75">
        <v>2008</v>
      </c>
      <c r="M167" s="75" t="s">
        <v>3821</v>
      </c>
      <c r="N167" s="75" t="s">
        <v>3824</v>
      </c>
      <c r="O167" s="75" t="s">
        <v>1063</v>
      </c>
      <c r="P167" s="69" t="s">
        <v>1575</v>
      </c>
      <c r="Q167" s="75" t="s">
        <v>3033</v>
      </c>
      <c r="R167" s="75" t="s">
        <v>3823</v>
      </c>
      <c r="S167" s="69"/>
      <c r="T167" s="69"/>
      <c r="U167" s="69"/>
      <c r="V167" s="69"/>
      <c r="W167" s="69"/>
      <c r="X167" s="116"/>
      <c r="Y167" s="116"/>
      <c r="Z167" s="642">
        <f t="shared" si="4"/>
        <v>4200</v>
      </c>
      <c r="AA167" s="74">
        <f t="shared" si="5"/>
        <v>64200</v>
      </c>
    </row>
    <row r="168" spans="1:27" s="94" customFormat="1" ht="15.5" x14ac:dyDescent="0.35">
      <c r="A168" s="69"/>
      <c r="B168" s="69"/>
      <c r="C168" s="213"/>
      <c r="D168" s="69"/>
      <c r="E168" s="69"/>
      <c r="F168" s="69"/>
      <c r="G168" s="69" t="s">
        <v>3825</v>
      </c>
      <c r="H168" s="69"/>
      <c r="I168" s="74">
        <v>60000</v>
      </c>
      <c r="J168" s="69"/>
      <c r="K168" s="69" t="s">
        <v>2839</v>
      </c>
      <c r="L168" s="75">
        <v>2008</v>
      </c>
      <c r="M168" s="75" t="s">
        <v>3821</v>
      </c>
      <c r="N168" s="75" t="s">
        <v>3826</v>
      </c>
      <c r="O168" s="75" t="s">
        <v>1063</v>
      </c>
      <c r="P168" s="69" t="s">
        <v>1575</v>
      </c>
      <c r="Q168" s="75" t="s">
        <v>3033</v>
      </c>
      <c r="R168" s="75" t="s">
        <v>3823</v>
      </c>
      <c r="S168" s="69"/>
      <c r="T168" s="69"/>
      <c r="U168" s="69"/>
      <c r="V168" s="69"/>
      <c r="W168" s="69"/>
      <c r="X168" s="116"/>
      <c r="Y168" s="116"/>
      <c r="Z168" s="642">
        <f t="shared" si="4"/>
        <v>4200</v>
      </c>
      <c r="AA168" s="74">
        <f t="shared" si="5"/>
        <v>64200</v>
      </c>
    </row>
    <row r="169" spans="1:27" s="94" customFormat="1" ht="15.5" x14ac:dyDescent="0.35">
      <c r="A169" s="69"/>
      <c r="B169" s="69"/>
      <c r="C169" s="213"/>
      <c r="D169" s="69"/>
      <c r="E169" s="69"/>
      <c r="F169" s="69"/>
      <c r="G169" s="69" t="s">
        <v>3825</v>
      </c>
      <c r="H169" s="69"/>
      <c r="I169" s="74">
        <v>60000</v>
      </c>
      <c r="J169" s="69"/>
      <c r="K169" s="69" t="s">
        <v>2839</v>
      </c>
      <c r="L169" s="75">
        <v>2008</v>
      </c>
      <c r="M169" s="75" t="s">
        <v>3821</v>
      </c>
      <c r="N169" s="75" t="s">
        <v>3827</v>
      </c>
      <c r="O169" s="75" t="s">
        <v>1063</v>
      </c>
      <c r="P169" s="69" t="s">
        <v>1575</v>
      </c>
      <c r="Q169" s="75" t="s">
        <v>3033</v>
      </c>
      <c r="R169" s="75" t="s">
        <v>3823</v>
      </c>
      <c r="S169" s="69"/>
      <c r="T169" s="69"/>
      <c r="U169" s="69"/>
      <c r="V169" s="69"/>
      <c r="W169" s="69"/>
      <c r="X169" s="116"/>
      <c r="Y169" s="116"/>
      <c r="Z169" s="642">
        <f t="shared" si="4"/>
        <v>4200</v>
      </c>
      <c r="AA169" s="74">
        <f t="shared" si="5"/>
        <v>64200</v>
      </c>
    </row>
    <row r="170" spans="1:27" s="94" customFormat="1" ht="15.5" x14ac:dyDescent="0.35">
      <c r="A170" s="69"/>
      <c r="B170" s="69"/>
      <c r="C170" s="213"/>
      <c r="D170" s="69"/>
      <c r="E170" s="69"/>
      <c r="F170" s="69"/>
      <c r="G170" s="69" t="s">
        <v>3828</v>
      </c>
      <c r="H170" s="69"/>
      <c r="I170" s="74">
        <v>60000</v>
      </c>
      <c r="J170" s="69"/>
      <c r="K170" s="69" t="s">
        <v>1170</v>
      </c>
      <c r="L170" s="75">
        <v>2014</v>
      </c>
      <c r="M170" s="75" t="s">
        <v>3829</v>
      </c>
      <c r="N170" s="75">
        <v>73014730</v>
      </c>
      <c r="O170" s="75" t="s">
        <v>1063</v>
      </c>
      <c r="P170" s="69" t="s">
        <v>1575</v>
      </c>
      <c r="Q170" s="75" t="s">
        <v>1071</v>
      </c>
      <c r="R170" s="75" t="s">
        <v>3830</v>
      </c>
      <c r="S170" s="69"/>
      <c r="T170" s="69"/>
      <c r="U170" s="69"/>
      <c r="V170" s="69"/>
      <c r="W170" s="69"/>
      <c r="X170" s="116"/>
      <c r="Y170" s="116"/>
      <c r="Z170" s="642">
        <f t="shared" si="4"/>
        <v>4200</v>
      </c>
      <c r="AA170" s="74">
        <f t="shared" si="5"/>
        <v>64200</v>
      </c>
    </row>
    <row r="171" spans="1:27" s="94" customFormat="1" ht="15.5" x14ac:dyDescent="0.35">
      <c r="A171" s="69"/>
      <c r="B171" s="69"/>
      <c r="C171" s="213"/>
      <c r="D171" s="69"/>
      <c r="E171" s="69"/>
      <c r="F171" s="69"/>
      <c r="G171" s="69" t="s">
        <v>3831</v>
      </c>
      <c r="H171" s="69"/>
      <c r="I171" s="74">
        <v>60000</v>
      </c>
      <c r="J171" s="69"/>
      <c r="K171" s="69" t="s">
        <v>1170</v>
      </c>
      <c r="L171" s="75">
        <v>2014</v>
      </c>
      <c r="M171" s="75" t="s">
        <v>3829</v>
      </c>
      <c r="N171" s="75">
        <v>73014726</v>
      </c>
      <c r="O171" s="75" t="s">
        <v>1063</v>
      </c>
      <c r="P171" s="69" t="s">
        <v>1575</v>
      </c>
      <c r="Q171" s="75" t="s">
        <v>1071</v>
      </c>
      <c r="R171" s="75" t="s">
        <v>3830</v>
      </c>
      <c r="S171" s="69"/>
      <c r="T171" s="69"/>
      <c r="U171" s="69"/>
      <c r="V171" s="69"/>
      <c r="W171" s="69"/>
      <c r="X171" s="116"/>
      <c r="Y171" s="116"/>
      <c r="Z171" s="642">
        <f t="shared" si="4"/>
        <v>4200</v>
      </c>
      <c r="AA171" s="74">
        <f t="shared" si="5"/>
        <v>64200</v>
      </c>
    </row>
    <row r="172" spans="1:27" s="94" customFormat="1" ht="15.5" x14ac:dyDescent="0.35">
      <c r="A172" s="69"/>
      <c r="B172" s="69"/>
      <c r="C172" s="213"/>
      <c r="D172" s="69"/>
      <c r="E172" s="69"/>
      <c r="F172" s="69"/>
      <c r="G172" s="69" t="s">
        <v>3832</v>
      </c>
      <c r="H172" s="69"/>
      <c r="I172" s="74">
        <v>60000</v>
      </c>
      <c r="J172" s="69"/>
      <c r="K172" s="69" t="s">
        <v>1170</v>
      </c>
      <c r="L172" s="75">
        <v>2014</v>
      </c>
      <c r="M172" s="75" t="s">
        <v>3829</v>
      </c>
      <c r="N172" s="75">
        <v>73014730</v>
      </c>
      <c r="O172" s="75" t="s">
        <v>1063</v>
      </c>
      <c r="P172" s="69" t="s">
        <v>1575</v>
      </c>
      <c r="Q172" s="75" t="s">
        <v>1071</v>
      </c>
      <c r="R172" s="75" t="s">
        <v>3830</v>
      </c>
      <c r="S172" s="69"/>
      <c r="T172" s="69"/>
      <c r="U172" s="69"/>
      <c r="V172" s="69"/>
      <c r="W172" s="69"/>
      <c r="X172" s="116"/>
      <c r="Y172" s="116"/>
      <c r="Z172" s="642">
        <f t="shared" si="4"/>
        <v>4200</v>
      </c>
      <c r="AA172" s="74">
        <f t="shared" si="5"/>
        <v>64200</v>
      </c>
    </row>
    <row r="173" spans="1:27" s="94" customFormat="1" ht="15.5" x14ac:dyDescent="0.35">
      <c r="A173" s="69"/>
      <c r="B173" s="69"/>
      <c r="C173" s="213"/>
      <c r="D173" s="69"/>
      <c r="E173" s="69"/>
      <c r="F173" s="69"/>
      <c r="G173" s="86" t="s">
        <v>994</v>
      </c>
      <c r="H173" s="86"/>
      <c r="I173" s="87">
        <f>SUM(I142:I172)</f>
        <v>1860000</v>
      </c>
      <c r="J173" s="69"/>
      <c r="K173" s="69"/>
      <c r="L173" s="75"/>
      <c r="M173" s="75"/>
      <c r="N173" s="75"/>
      <c r="O173" s="75"/>
      <c r="P173" s="69"/>
      <c r="Q173" s="75"/>
      <c r="R173" s="75"/>
      <c r="S173" s="69"/>
      <c r="T173" s="69"/>
      <c r="U173" s="69"/>
      <c r="V173" s="69"/>
      <c r="W173" s="69"/>
      <c r="X173" s="116"/>
      <c r="Y173" s="116"/>
      <c r="Z173" s="642">
        <f t="shared" si="4"/>
        <v>130200.00000000001</v>
      </c>
      <c r="AA173" s="87">
        <f t="shared" si="5"/>
        <v>1990200</v>
      </c>
    </row>
    <row r="174" spans="1:27" ht="13.5" customHeight="1" x14ac:dyDescent="0.35">
      <c r="A174" s="64"/>
      <c r="B174" s="64"/>
      <c r="C174" s="65"/>
      <c r="D174" s="64"/>
      <c r="E174" s="64"/>
      <c r="F174" s="64"/>
      <c r="G174" s="66" t="s">
        <v>1748</v>
      </c>
      <c r="H174" s="64"/>
      <c r="I174" s="211"/>
      <c r="J174" s="64"/>
      <c r="K174" s="64"/>
      <c r="L174" s="68"/>
      <c r="M174" s="68"/>
      <c r="N174" s="68"/>
      <c r="O174" s="68"/>
      <c r="P174" s="64"/>
      <c r="Q174" s="68"/>
      <c r="R174" s="68"/>
      <c r="S174" s="64"/>
      <c r="T174" s="64"/>
      <c r="U174" s="64"/>
      <c r="V174" s="64"/>
      <c r="W174" s="64"/>
      <c r="X174" s="115"/>
      <c r="Y174" s="115"/>
      <c r="Z174" s="642">
        <f t="shared" si="4"/>
        <v>0</v>
      </c>
      <c r="AA174" s="211">
        <f t="shared" si="5"/>
        <v>0</v>
      </c>
    </row>
    <row r="175" spans="1:27" ht="15.5" x14ac:dyDescent="0.35">
      <c r="A175" s="76"/>
      <c r="B175" s="76"/>
      <c r="C175" s="214"/>
      <c r="D175" s="76"/>
      <c r="E175" s="76"/>
      <c r="F175" s="76"/>
      <c r="G175" s="76" t="s">
        <v>1852</v>
      </c>
      <c r="H175" s="76" t="s">
        <v>1852</v>
      </c>
      <c r="I175" s="118"/>
      <c r="J175" s="76" t="s">
        <v>1852</v>
      </c>
      <c r="K175" s="76" t="s">
        <v>1852</v>
      </c>
      <c r="L175" s="76" t="s">
        <v>1852</v>
      </c>
      <c r="M175" s="76" t="s">
        <v>1852</v>
      </c>
      <c r="N175" s="76" t="s">
        <v>1852</v>
      </c>
      <c r="O175" s="76" t="s">
        <v>1852</v>
      </c>
      <c r="P175" s="76" t="s">
        <v>1852</v>
      </c>
      <c r="Q175" s="76" t="s">
        <v>1852</v>
      </c>
      <c r="R175" s="76" t="s">
        <v>1852</v>
      </c>
      <c r="S175" s="76" t="s">
        <v>1852</v>
      </c>
      <c r="T175" s="76" t="s">
        <v>1852</v>
      </c>
      <c r="U175" s="76" t="s">
        <v>1852</v>
      </c>
      <c r="V175" s="76"/>
      <c r="W175" s="76" t="s">
        <v>1852</v>
      </c>
      <c r="X175" s="76" t="s">
        <v>1852</v>
      </c>
      <c r="Y175" s="121" t="s">
        <v>1852</v>
      </c>
      <c r="Z175" s="642">
        <f t="shared" si="4"/>
        <v>0</v>
      </c>
      <c r="AA175" s="118">
        <f t="shared" si="5"/>
        <v>0</v>
      </c>
    </row>
    <row r="176" spans="1:27" ht="15.5" x14ac:dyDescent="0.35">
      <c r="A176" s="76"/>
      <c r="B176" s="76"/>
      <c r="C176" s="214"/>
      <c r="D176" s="76"/>
      <c r="E176" s="76"/>
      <c r="F176" s="76"/>
      <c r="G176" s="76"/>
      <c r="H176" s="76"/>
      <c r="I176" s="118"/>
      <c r="J176" s="76"/>
      <c r="K176" s="76"/>
      <c r="L176" s="119"/>
      <c r="M176" s="130"/>
      <c r="N176" s="119"/>
      <c r="O176" s="119"/>
      <c r="P176" s="76"/>
      <c r="Q176" s="119"/>
      <c r="R176" s="119"/>
      <c r="S176" s="76"/>
      <c r="T176" s="76"/>
      <c r="U176" s="76"/>
      <c r="V176" s="76"/>
      <c r="W176" s="76"/>
      <c r="X176" s="121"/>
      <c r="Y176" s="121"/>
      <c r="Z176" s="642">
        <f t="shared" si="4"/>
        <v>0</v>
      </c>
      <c r="AA176" s="118">
        <f t="shared" si="5"/>
        <v>0</v>
      </c>
    </row>
    <row r="177" spans="1:27" ht="15.5" x14ac:dyDescent="0.35">
      <c r="A177" s="64"/>
      <c r="B177" s="64"/>
      <c r="C177" s="65"/>
      <c r="D177" s="64"/>
      <c r="E177" s="64"/>
      <c r="F177" s="64"/>
      <c r="G177" s="66" t="s">
        <v>1572</v>
      </c>
      <c r="H177" s="64"/>
      <c r="I177" s="211"/>
      <c r="J177" s="64"/>
      <c r="K177" s="64"/>
      <c r="L177" s="68"/>
      <c r="M177" s="68"/>
      <c r="N177" s="68"/>
      <c r="O177" s="68"/>
      <c r="P177" s="64"/>
      <c r="Q177" s="68"/>
      <c r="R177" s="68"/>
      <c r="S177" s="64"/>
      <c r="T177" s="64"/>
      <c r="U177" s="64"/>
      <c r="V177" s="64"/>
      <c r="W177" s="64"/>
      <c r="X177" s="115"/>
      <c r="Y177" s="115"/>
      <c r="Z177" s="642">
        <f t="shared" si="4"/>
        <v>0</v>
      </c>
      <c r="AA177" s="211">
        <f t="shared" si="5"/>
        <v>0</v>
      </c>
    </row>
    <row r="178" spans="1:27" s="100" customFormat="1" ht="15.5" x14ac:dyDescent="0.35">
      <c r="A178" s="76"/>
      <c r="B178" s="76"/>
      <c r="C178" s="76"/>
      <c r="D178" s="76"/>
      <c r="E178" s="76"/>
      <c r="F178" s="79"/>
      <c r="G178" s="76" t="s">
        <v>3833</v>
      </c>
      <c r="H178" s="76"/>
      <c r="I178" s="118">
        <v>600000</v>
      </c>
      <c r="J178" s="76"/>
      <c r="K178" s="130" t="s">
        <v>1765</v>
      </c>
      <c r="L178" s="130" t="s">
        <v>1765</v>
      </c>
      <c r="M178" s="130" t="s">
        <v>1765</v>
      </c>
      <c r="N178" s="130" t="s">
        <v>1765</v>
      </c>
      <c r="O178" s="76" t="s">
        <v>1063</v>
      </c>
      <c r="P178" s="76" t="s">
        <v>1575</v>
      </c>
      <c r="Q178" s="119" t="s">
        <v>1765</v>
      </c>
      <c r="R178" s="119" t="s">
        <v>1765</v>
      </c>
      <c r="S178" s="76"/>
      <c r="T178" s="76"/>
      <c r="U178" s="76"/>
      <c r="V178" s="76"/>
      <c r="W178" s="121"/>
      <c r="X178" s="76"/>
      <c r="Z178" s="642">
        <f t="shared" si="4"/>
        <v>42000.000000000007</v>
      </c>
      <c r="AA178" s="118">
        <f t="shared" si="5"/>
        <v>642000</v>
      </c>
    </row>
    <row r="179" spans="1:27" s="100" customFormat="1" ht="15.5" x14ac:dyDescent="0.35">
      <c r="A179" s="76"/>
      <c r="B179" s="76"/>
      <c r="C179" s="214"/>
      <c r="D179" s="76"/>
      <c r="E179" s="76"/>
      <c r="F179" s="76"/>
      <c r="G179" s="86" t="s">
        <v>994</v>
      </c>
      <c r="H179" s="76"/>
      <c r="I179" s="240">
        <f>SUM(I178)</f>
        <v>600000</v>
      </c>
      <c r="J179" s="76"/>
      <c r="K179" s="42"/>
      <c r="L179" s="241"/>
      <c r="M179" s="42"/>
      <c r="N179" s="242"/>
      <c r="O179" s="242"/>
      <c r="P179" s="42"/>
      <c r="Q179" s="242"/>
      <c r="R179" s="242"/>
      <c r="S179" s="42"/>
      <c r="T179" s="42"/>
      <c r="U179" s="42"/>
      <c r="V179" s="42"/>
      <c r="W179" s="42"/>
      <c r="X179" s="243"/>
      <c r="Y179" s="243"/>
      <c r="Z179" s="642">
        <f t="shared" si="4"/>
        <v>42000.000000000007</v>
      </c>
      <c r="AA179" s="240">
        <f t="shared" si="5"/>
        <v>642000</v>
      </c>
    </row>
    <row r="180" spans="1:27" ht="15.5" x14ac:dyDescent="0.35">
      <c r="A180" s="64"/>
      <c r="B180" s="64"/>
      <c r="C180" s="65"/>
      <c r="D180" s="64"/>
      <c r="E180" s="64"/>
      <c r="F180" s="64"/>
      <c r="G180" s="96" t="s">
        <v>1582</v>
      </c>
      <c r="H180" s="64"/>
      <c r="I180" s="219"/>
      <c r="J180" s="64"/>
      <c r="K180" s="64"/>
      <c r="L180" s="68"/>
      <c r="M180" s="68"/>
      <c r="N180" s="68"/>
      <c r="O180" s="68"/>
      <c r="P180" s="64"/>
      <c r="Q180" s="68"/>
      <c r="R180" s="68"/>
      <c r="S180" s="64"/>
      <c r="T180" s="64"/>
      <c r="U180" s="64"/>
      <c r="V180" s="64"/>
      <c r="W180" s="64"/>
      <c r="X180" s="115"/>
      <c r="Y180" s="115"/>
      <c r="Z180" s="642">
        <f t="shared" si="4"/>
        <v>0</v>
      </c>
      <c r="AA180" s="219">
        <f t="shared" si="5"/>
        <v>0</v>
      </c>
    </row>
    <row r="181" spans="1:27" ht="15.5" x14ac:dyDescent="0.35">
      <c r="A181" s="69"/>
      <c r="B181" s="69"/>
      <c r="C181" s="213"/>
      <c r="D181" s="69"/>
      <c r="E181" s="69"/>
      <c r="F181" s="69"/>
      <c r="G181" s="79" t="s">
        <v>3834</v>
      </c>
      <c r="H181" s="79"/>
      <c r="I181" s="118">
        <v>400000</v>
      </c>
      <c r="J181" s="79"/>
      <c r="K181" s="79" t="s">
        <v>2488</v>
      </c>
      <c r="L181" s="79" t="s">
        <v>3835</v>
      </c>
      <c r="M181" s="79" t="s">
        <v>3836</v>
      </c>
      <c r="N181" s="79" t="s">
        <v>3837</v>
      </c>
      <c r="O181" s="79" t="s">
        <v>1063</v>
      </c>
      <c r="P181" s="79" t="s">
        <v>1575</v>
      </c>
      <c r="Q181" s="79" t="s">
        <v>3838</v>
      </c>
      <c r="R181" s="79" t="s">
        <v>1950</v>
      </c>
      <c r="S181" s="79"/>
      <c r="T181" s="79"/>
      <c r="U181" s="79"/>
      <c r="V181" s="79"/>
      <c r="W181" s="79"/>
      <c r="X181" s="79"/>
      <c r="Y181" s="256"/>
      <c r="Z181" s="642">
        <f t="shared" si="4"/>
        <v>28000.000000000004</v>
      </c>
      <c r="AA181" s="118">
        <f t="shared" si="5"/>
        <v>428000</v>
      </c>
    </row>
    <row r="182" spans="1:27" ht="15.5" x14ac:dyDescent="0.35">
      <c r="A182" s="69"/>
      <c r="B182" s="69"/>
      <c r="C182" s="213"/>
      <c r="D182" s="69"/>
      <c r="E182" s="69"/>
      <c r="F182" s="69"/>
      <c r="G182" s="93" t="s">
        <v>994</v>
      </c>
      <c r="H182" s="86"/>
      <c r="I182" s="240">
        <f>SUM(I181)</f>
        <v>400000</v>
      </c>
      <c r="J182" s="69"/>
      <c r="K182" s="69"/>
      <c r="L182" s="75"/>
      <c r="M182" s="75"/>
      <c r="N182" s="131"/>
      <c r="O182" s="75"/>
      <c r="P182" s="69"/>
      <c r="Q182" s="75"/>
      <c r="R182" s="75"/>
      <c r="S182" s="69"/>
      <c r="T182" s="69"/>
      <c r="U182" s="69"/>
      <c r="V182" s="69"/>
      <c r="W182" s="69"/>
      <c r="X182" s="116"/>
      <c r="Y182" s="121"/>
      <c r="Z182" s="642">
        <f t="shared" si="4"/>
        <v>28000.000000000004</v>
      </c>
      <c r="AA182" s="240">
        <f t="shared" si="5"/>
        <v>428000</v>
      </c>
    </row>
    <row r="183" spans="1:27" ht="15.5" x14ac:dyDescent="0.35">
      <c r="A183" s="64"/>
      <c r="B183" s="64"/>
      <c r="C183" s="65"/>
      <c r="D183" s="64"/>
      <c r="E183" s="64"/>
      <c r="F183" s="64"/>
      <c r="G183" s="96" t="s">
        <v>1590</v>
      </c>
      <c r="H183" s="64"/>
      <c r="I183" s="219"/>
      <c r="J183" s="64"/>
      <c r="K183" s="64"/>
      <c r="L183" s="68"/>
      <c r="M183" s="68"/>
      <c r="N183" s="68"/>
      <c r="O183" s="68"/>
      <c r="P183" s="64"/>
      <c r="Q183" s="68"/>
      <c r="R183" s="68"/>
      <c r="S183" s="64"/>
      <c r="T183" s="64"/>
      <c r="U183" s="64"/>
      <c r="V183" s="64"/>
      <c r="W183" s="64"/>
      <c r="X183" s="115"/>
      <c r="Y183" s="115"/>
      <c r="Z183" s="642">
        <f t="shared" si="4"/>
        <v>0</v>
      </c>
      <c r="AA183" s="219">
        <f t="shared" si="5"/>
        <v>0</v>
      </c>
    </row>
    <row r="184" spans="1:27" ht="15.5" x14ac:dyDescent="0.35">
      <c r="A184" s="76"/>
      <c r="B184" s="76"/>
      <c r="C184" s="214"/>
      <c r="D184" s="76"/>
      <c r="E184" s="76"/>
      <c r="F184" s="73"/>
      <c r="G184" s="117" t="s">
        <v>3839</v>
      </c>
      <c r="H184" s="117"/>
      <c r="I184" s="192">
        <v>200000</v>
      </c>
      <c r="J184" s="117"/>
      <c r="K184" s="117" t="s">
        <v>3840</v>
      </c>
      <c r="L184" s="117" t="s">
        <v>1063</v>
      </c>
      <c r="M184" s="117" t="s">
        <v>3841</v>
      </c>
      <c r="N184" s="117" t="s">
        <v>1063</v>
      </c>
      <c r="O184" s="117" t="s">
        <v>3842</v>
      </c>
      <c r="P184" s="117" t="s">
        <v>1575</v>
      </c>
      <c r="Q184" s="117" t="s">
        <v>3843</v>
      </c>
      <c r="R184" s="117" t="s">
        <v>3844</v>
      </c>
      <c r="S184" s="117"/>
      <c r="T184" s="117"/>
      <c r="U184" s="117"/>
      <c r="V184" s="117"/>
      <c r="W184" s="117"/>
      <c r="X184" s="117"/>
      <c r="Y184" s="183"/>
      <c r="Z184" s="642">
        <f t="shared" si="4"/>
        <v>14000.000000000002</v>
      </c>
      <c r="AA184" s="192">
        <f t="shared" si="5"/>
        <v>214000</v>
      </c>
    </row>
    <row r="185" spans="1:27" ht="15.5" x14ac:dyDescent="0.35">
      <c r="A185" s="76"/>
      <c r="B185" s="76"/>
      <c r="C185" s="214"/>
      <c r="D185" s="76"/>
      <c r="E185" s="76"/>
      <c r="F185" s="76"/>
      <c r="G185" s="176" t="s">
        <v>994</v>
      </c>
      <c r="H185" s="123"/>
      <c r="I185" s="244">
        <f>SUM(I184)</f>
        <v>200000</v>
      </c>
      <c r="J185" s="76"/>
      <c r="K185" s="76"/>
      <c r="L185" s="119"/>
      <c r="M185" s="119"/>
      <c r="N185" s="119"/>
      <c r="O185" s="119"/>
      <c r="P185" s="76"/>
      <c r="Q185" s="119"/>
      <c r="R185" s="119"/>
      <c r="S185" s="76"/>
      <c r="T185" s="76"/>
      <c r="U185" s="76"/>
      <c r="V185" s="76"/>
      <c r="W185" s="76"/>
      <c r="X185" s="121"/>
      <c r="Y185" s="121"/>
      <c r="Z185" s="642">
        <f t="shared" si="4"/>
        <v>14000.000000000002</v>
      </c>
      <c r="AA185" s="244">
        <f t="shared" si="5"/>
        <v>214000</v>
      </c>
    </row>
    <row r="186" spans="1:27" ht="15.5" x14ac:dyDescent="0.35">
      <c r="G186" s="176" t="s">
        <v>894</v>
      </c>
      <c r="H186" s="123"/>
      <c r="I186" s="244">
        <f>SUM(I5:I185)/2</f>
        <v>31900000</v>
      </c>
      <c r="Z186" s="642">
        <f t="shared" si="4"/>
        <v>2233000</v>
      </c>
      <c r="AA186" s="244">
        <f t="shared" si="5"/>
        <v>34133000</v>
      </c>
    </row>
  </sheetData>
  <mergeCells count="7">
    <mergeCell ref="Y1:Y2"/>
    <mergeCell ref="A1:F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C1" sqref="B1:C1048576"/>
    </sheetView>
  </sheetViews>
  <sheetFormatPr defaultRowHeight="14.5" x14ac:dyDescent="0.35"/>
  <cols>
    <col min="1" max="1" width="25.81640625" bestFit="1" customWidth="1"/>
    <col min="2" max="2" width="25.81640625" hidden="1" customWidth="1"/>
    <col min="3" max="3" width="13.26953125" hidden="1" customWidth="1"/>
    <col min="4" max="4" width="14.26953125" bestFit="1" customWidth="1"/>
  </cols>
  <sheetData>
    <row r="1" spans="1:4" x14ac:dyDescent="0.35">
      <c r="B1" t="s">
        <v>799</v>
      </c>
      <c r="C1" s="631">
        <v>7.0000000000000007E-2</v>
      </c>
      <c r="D1" t="s">
        <v>799</v>
      </c>
    </row>
    <row r="2" spans="1:4" x14ac:dyDescent="0.35">
      <c r="A2" s="1" t="s">
        <v>798</v>
      </c>
      <c r="B2" s="28">
        <v>168961221.27552605</v>
      </c>
      <c r="C2" s="28">
        <f>B2*C1</f>
        <v>11827285.489286825</v>
      </c>
      <c r="D2" s="28">
        <f>B2+C2</f>
        <v>180788506.76481289</v>
      </c>
    </row>
    <row r="4" spans="1:4" ht="15" thickBot="1" x14ac:dyDescent="0.4">
      <c r="B4" s="31">
        <f t="shared" ref="B4" si="0">SUM(B2:B3)</f>
        <v>168961221.27552605</v>
      </c>
    </row>
    <row r="5" spans="1:4" ht="15" thickTop="1" x14ac:dyDescent="0.35"/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AA105"/>
  <sheetViews>
    <sheetView topLeftCell="G1" workbookViewId="0">
      <selection activeCell="Z1" sqref="I1:Z1048576"/>
    </sheetView>
  </sheetViews>
  <sheetFormatPr defaultRowHeight="14.5" x14ac:dyDescent="0.35"/>
  <cols>
    <col min="1" max="1" width="11.7265625" hidden="1" customWidth="1"/>
    <col min="2" max="2" width="20.54296875" hidden="1" customWidth="1"/>
    <col min="3" max="3" width="12.7265625" hidden="1" customWidth="1"/>
    <col min="4" max="4" width="15.7265625" hidden="1" customWidth="1"/>
    <col min="5" max="5" width="17.54296875" hidden="1" customWidth="1"/>
    <col min="6" max="6" width="22.54296875" hidden="1" customWidth="1"/>
    <col min="7" max="7" width="94.26953125" customWidth="1"/>
    <col min="8" max="8" width="21.08984375" hidden="1" customWidth="1"/>
    <col min="9" max="9" width="23.7265625" style="104" hidden="1" customWidth="1"/>
    <col min="10" max="10" width="11" hidden="1" customWidth="1"/>
    <col min="11" max="11" width="26" hidden="1" customWidth="1"/>
    <col min="12" max="12" width="24.08984375" style="245" hidden="1" customWidth="1"/>
    <col min="13" max="13" width="38.81640625" hidden="1" customWidth="1"/>
    <col min="14" max="14" width="24.08984375" style="245" hidden="1" customWidth="1"/>
    <col min="15" max="16" width="24.08984375" hidden="1" customWidth="1"/>
    <col min="17" max="18" width="24.08984375" style="245" hidden="1" customWidth="1"/>
    <col min="19" max="19" width="0" hidden="1" customWidth="1"/>
    <col min="20" max="20" width="14" hidden="1" customWidth="1"/>
    <col min="21" max="21" width="18.81640625" hidden="1" customWidth="1"/>
    <col min="22" max="22" width="44.81640625" hidden="1" customWidth="1"/>
    <col min="23" max="23" width="10.08984375" hidden="1" customWidth="1"/>
    <col min="24" max="24" width="24" hidden="1" customWidth="1"/>
    <col min="25" max="25" width="41.81640625" hidden="1" customWidth="1"/>
    <col min="26" max="26" width="12.81640625" style="42" hidden="1" customWidth="1"/>
    <col min="27" max="27" width="23.7265625" style="104" customWidth="1"/>
  </cols>
  <sheetData>
    <row r="1" spans="1:27" x14ac:dyDescent="0.35">
      <c r="A1" s="665" t="s">
        <v>895</v>
      </c>
      <c r="B1" s="665"/>
      <c r="C1" s="665"/>
      <c r="D1" s="665"/>
      <c r="E1" s="665"/>
      <c r="F1" s="66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3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206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207" t="s">
        <v>918</v>
      </c>
      <c r="R2" s="207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3"/>
      <c r="AA2" s="634" t="s">
        <v>24303</v>
      </c>
    </row>
    <row r="3" spans="1:27" ht="15.5" x14ac:dyDescent="0.35">
      <c r="A3" s="106"/>
      <c r="B3" s="106"/>
      <c r="C3" s="208"/>
      <c r="D3" s="107"/>
      <c r="E3" s="57" t="s">
        <v>3845</v>
      </c>
      <c r="F3" s="57"/>
      <c r="G3" s="106"/>
      <c r="H3" s="57"/>
      <c r="I3" s="108"/>
      <c r="J3" s="106"/>
      <c r="K3" s="109"/>
      <c r="L3" s="209"/>
      <c r="M3" s="106"/>
      <c r="N3" s="209"/>
      <c r="O3" s="107"/>
      <c r="P3" s="57"/>
      <c r="Q3" s="210"/>
      <c r="R3" s="210"/>
      <c r="S3" s="110"/>
      <c r="T3" s="57"/>
      <c r="U3" s="57"/>
      <c r="V3" s="57"/>
      <c r="W3" s="111"/>
      <c r="X3" s="112"/>
      <c r="Y3" s="112"/>
      <c r="AA3" s="108"/>
    </row>
    <row r="4" spans="1:27" ht="15.5" x14ac:dyDescent="0.35">
      <c r="A4" s="64"/>
      <c r="B4" s="64"/>
      <c r="C4" s="65"/>
      <c r="D4" s="64"/>
      <c r="E4" s="64"/>
      <c r="F4" s="64"/>
      <c r="G4" s="66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115"/>
      <c r="Z4" s="636">
        <v>7.0000000000000007E-2</v>
      </c>
      <c r="AA4" s="67"/>
    </row>
    <row r="5" spans="1:27" s="94" customFormat="1" ht="15.5" x14ac:dyDescent="0.35">
      <c r="A5" s="69"/>
      <c r="B5" s="77" t="s">
        <v>3846</v>
      </c>
      <c r="C5" s="77" t="s">
        <v>143</v>
      </c>
      <c r="D5" s="77" t="s">
        <v>3847</v>
      </c>
      <c r="E5" s="77" t="s">
        <v>3848</v>
      </c>
      <c r="F5" s="69"/>
      <c r="G5" s="69" t="s">
        <v>3849</v>
      </c>
      <c r="H5" s="69"/>
      <c r="I5" s="74">
        <v>600000</v>
      </c>
      <c r="J5" s="69"/>
      <c r="K5" s="76" t="s">
        <v>3666</v>
      </c>
      <c r="L5" s="119" t="s">
        <v>3666</v>
      </c>
      <c r="M5" s="76" t="s">
        <v>3666</v>
      </c>
      <c r="N5" s="76" t="s">
        <v>3666</v>
      </c>
      <c r="O5" s="76" t="s">
        <v>3666</v>
      </c>
      <c r="P5" s="76" t="s">
        <v>3666</v>
      </c>
      <c r="Q5" s="76" t="s">
        <v>3666</v>
      </c>
      <c r="R5" s="76" t="s">
        <v>3666</v>
      </c>
      <c r="S5" s="76"/>
      <c r="T5" s="76"/>
      <c r="U5" s="76"/>
      <c r="V5" s="246"/>
      <c r="W5" s="69"/>
      <c r="X5" s="116" t="s">
        <v>3850</v>
      </c>
      <c r="Y5" s="116"/>
      <c r="Z5" s="642">
        <f>I5*Z$4</f>
        <v>42000.000000000007</v>
      </c>
      <c r="AA5" s="74">
        <f>I5+Z5</f>
        <v>642000</v>
      </c>
    </row>
    <row r="6" spans="1:27" ht="15.5" x14ac:dyDescent="0.35">
      <c r="A6" s="69"/>
      <c r="B6" s="196"/>
      <c r="C6" s="212"/>
      <c r="D6" s="196"/>
      <c r="E6" s="196"/>
      <c r="F6" s="69"/>
      <c r="G6" s="69" t="s">
        <v>3851</v>
      </c>
      <c r="H6" s="69"/>
      <c r="I6" s="74">
        <v>600000</v>
      </c>
      <c r="J6" s="69"/>
      <c r="K6" s="76" t="s">
        <v>3666</v>
      </c>
      <c r="L6" s="119" t="s">
        <v>3666</v>
      </c>
      <c r="M6" s="76" t="s">
        <v>3666</v>
      </c>
      <c r="N6" s="76" t="s">
        <v>3666</v>
      </c>
      <c r="O6" s="76" t="s">
        <v>3666</v>
      </c>
      <c r="P6" s="76" t="s">
        <v>3666</v>
      </c>
      <c r="Q6" s="76" t="s">
        <v>3666</v>
      </c>
      <c r="R6" s="76" t="s">
        <v>3666</v>
      </c>
      <c r="S6" s="76"/>
      <c r="T6" s="76"/>
      <c r="U6" s="76"/>
      <c r="V6" s="100"/>
      <c r="W6" s="69"/>
      <c r="X6" s="116" t="s">
        <v>3850</v>
      </c>
      <c r="Y6" s="121"/>
      <c r="Z6" s="642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69"/>
      <c r="B7" s="69"/>
      <c r="C7" s="213"/>
      <c r="D7" s="69"/>
      <c r="E7" s="69"/>
      <c r="F7" s="69"/>
      <c r="G7" s="69" t="s">
        <v>3852</v>
      </c>
      <c r="H7" s="69"/>
      <c r="I7" s="74">
        <v>650000</v>
      </c>
      <c r="J7" s="69"/>
      <c r="K7" s="76" t="s">
        <v>3666</v>
      </c>
      <c r="L7" s="119" t="s">
        <v>3666</v>
      </c>
      <c r="M7" s="76" t="s">
        <v>3666</v>
      </c>
      <c r="N7" s="76" t="s">
        <v>3666</v>
      </c>
      <c r="O7" s="76" t="s">
        <v>3666</v>
      </c>
      <c r="P7" s="76" t="s">
        <v>3666</v>
      </c>
      <c r="Q7" s="76" t="s">
        <v>3666</v>
      </c>
      <c r="R7" s="76" t="s">
        <v>3666</v>
      </c>
      <c r="S7" s="76"/>
      <c r="T7" s="76"/>
      <c r="U7" s="76"/>
      <c r="V7" s="100"/>
      <c r="W7" s="69"/>
      <c r="X7" s="116" t="s">
        <v>3850</v>
      </c>
      <c r="Y7" s="121"/>
      <c r="Z7" s="642">
        <f t="shared" si="0"/>
        <v>45500.000000000007</v>
      </c>
      <c r="AA7" s="74">
        <f t="shared" si="1"/>
        <v>695500</v>
      </c>
    </row>
    <row r="8" spans="1:27" ht="15.5" x14ac:dyDescent="0.35">
      <c r="A8" s="69"/>
      <c r="B8" s="69"/>
      <c r="C8" s="213"/>
      <c r="D8" s="69"/>
      <c r="E8" s="69"/>
      <c r="F8" s="69"/>
      <c r="G8" s="69" t="s">
        <v>3853</v>
      </c>
      <c r="H8" s="69"/>
      <c r="I8" s="74">
        <v>600000</v>
      </c>
      <c r="J8" s="69"/>
      <c r="K8" s="76" t="s">
        <v>3666</v>
      </c>
      <c r="L8" s="119" t="s">
        <v>3666</v>
      </c>
      <c r="M8" s="76" t="s">
        <v>3666</v>
      </c>
      <c r="N8" s="76" t="s">
        <v>3666</v>
      </c>
      <c r="O8" s="76" t="s">
        <v>3666</v>
      </c>
      <c r="P8" s="76" t="s">
        <v>3666</v>
      </c>
      <c r="Q8" s="76" t="s">
        <v>3666</v>
      </c>
      <c r="R8" s="76" t="s">
        <v>3666</v>
      </c>
      <c r="S8" s="76"/>
      <c r="T8" s="76"/>
      <c r="U8" s="76"/>
      <c r="V8" s="100"/>
      <c r="W8" s="69"/>
      <c r="X8" s="116" t="s">
        <v>3850</v>
      </c>
      <c r="Y8" s="121"/>
      <c r="Z8" s="642">
        <f t="shared" si="0"/>
        <v>42000.000000000007</v>
      </c>
      <c r="AA8" s="74">
        <f t="shared" si="1"/>
        <v>642000</v>
      </c>
    </row>
    <row r="9" spans="1:27" ht="15.5" x14ac:dyDescent="0.35">
      <c r="A9" s="69"/>
      <c r="B9" s="69"/>
      <c r="C9" s="213"/>
      <c r="D9" s="69"/>
      <c r="E9" s="69"/>
      <c r="F9" s="69"/>
      <c r="G9" s="69" t="s">
        <v>3854</v>
      </c>
      <c r="H9" s="69"/>
      <c r="I9" s="74">
        <v>600000</v>
      </c>
      <c r="J9" s="69"/>
      <c r="K9" s="76" t="s">
        <v>3666</v>
      </c>
      <c r="L9" s="119" t="s">
        <v>3666</v>
      </c>
      <c r="M9" s="76" t="s">
        <v>3666</v>
      </c>
      <c r="N9" s="76" t="s">
        <v>3666</v>
      </c>
      <c r="O9" s="76" t="s">
        <v>3666</v>
      </c>
      <c r="P9" s="76" t="s">
        <v>3666</v>
      </c>
      <c r="Q9" s="76" t="s">
        <v>3666</v>
      </c>
      <c r="R9" s="76" t="s">
        <v>3666</v>
      </c>
      <c r="S9" s="76"/>
      <c r="T9" s="76"/>
      <c r="U9" s="76"/>
      <c r="V9" s="100"/>
      <c r="W9" s="69"/>
      <c r="X9" s="116" t="s">
        <v>3855</v>
      </c>
      <c r="Y9" s="121"/>
      <c r="Z9" s="642">
        <f t="shared" si="0"/>
        <v>42000.000000000007</v>
      </c>
      <c r="AA9" s="74">
        <f t="shared" si="1"/>
        <v>642000</v>
      </c>
    </row>
    <row r="10" spans="1:27" ht="15.5" x14ac:dyDescent="0.35">
      <c r="A10" s="69"/>
      <c r="B10" s="69"/>
      <c r="C10" s="213"/>
      <c r="D10" s="69"/>
      <c r="E10" s="69"/>
      <c r="F10" s="69"/>
      <c r="G10" s="69" t="s">
        <v>3856</v>
      </c>
      <c r="H10" s="69"/>
      <c r="I10" s="74">
        <v>600000</v>
      </c>
      <c r="J10" s="69"/>
      <c r="K10" s="76" t="s">
        <v>3666</v>
      </c>
      <c r="L10" s="119" t="s">
        <v>3666</v>
      </c>
      <c r="M10" s="76" t="s">
        <v>3666</v>
      </c>
      <c r="N10" s="76" t="s">
        <v>3666</v>
      </c>
      <c r="O10" s="76" t="s">
        <v>3666</v>
      </c>
      <c r="P10" s="76" t="s">
        <v>3666</v>
      </c>
      <c r="Q10" s="76" t="s">
        <v>3666</v>
      </c>
      <c r="R10" s="76" t="s">
        <v>3666</v>
      </c>
      <c r="S10" s="76"/>
      <c r="T10" s="76"/>
      <c r="U10" s="76"/>
      <c r="V10" s="100"/>
      <c r="W10" s="69"/>
      <c r="X10" s="116" t="s">
        <v>3850</v>
      </c>
      <c r="Y10" s="121"/>
      <c r="Z10" s="642">
        <f t="shared" si="0"/>
        <v>42000.000000000007</v>
      </c>
      <c r="AA10" s="74">
        <f t="shared" si="1"/>
        <v>642000</v>
      </c>
    </row>
    <row r="11" spans="1:27" ht="15.5" x14ac:dyDescent="0.35">
      <c r="A11" s="69"/>
      <c r="B11" s="69"/>
      <c r="C11" s="213"/>
      <c r="D11" s="69"/>
      <c r="E11" s="69"/>
      <c r="F11" s="69"/>
      <c r="G11" s="69" t="s">
        <v>3857</v>
      </c>
      <c r="H11" s="69"/>
      <c r="I11" s="74">
        <v>600000</v>
      </c>
      <c r="J11" s="69"/>
      <c r="K11" s="76" t="s">
        <v>3666</v>
      </c>
      <c r="L11" s="119" t="s">
        <v>3666</v>
      </c>
      <c r="M11" s="76" t="s">
        <v>3666</v>
      </c>
      <c r="N11" s="76" t="s">
        <v>3666</v>
      </c>
      <c r="O11" s="76" t="s">
        <v>3666</v>
      </c>
      <c r="P11" s="76" t="s">
        <v>3666</v>
      </c>
      <c r="Q11" s="76" t="s">
        <v>3666</v>
      </c>
      <c r="R11" s="76" t="s">
        <v>3666</v>
      </c>
      <c r="S11" s="76"/>
      <c r="T11" s="76"/>
      <c r="U11" s="76"/>
      <c r="V11" s="100"/>
      <c r="W11" s="69"/>
      <c r="X11" s="116" t="s">
        <v>3855</v>
      </c>
      <c r="Y11" s="121"/>
      <c r="Z11" s="642">
        <f t="shared" si="0"/>
        <v>42000.000000000007</v>
      </c>
      <c r="AA11" s="74">
        <f t="shared" si="1"/>
        <v>642000</v>
      </c>
    </row>
    <row r="12" spans="1:27" ht="15.5" x14ac:dyDescent="0.35">
      <c r="A12" s="69"/>
      <c r="B12" s="69"/>
      <c r="C12" s="213"/>
      <c r="D12" s="69"/>
      <c r="E12" s="69"/>
      <c r="F12" s="69"/>
      <c r="G12" s="69" t="s">
        <v>3858</v>
      </c>
      <c r="H12" s="69"/>
      <c r="I12" s="74">
        <v>600000</v>
      </c>
      <c r="J12" s="69"/>
      <c r="K12" s="76" t="s">
        <v>3666</v>
      </c>
      <c r="L12" s="119" t="s">
        <v>3666</v>
      </c>
      <c r="M12" s="76" t="s">
        <v>3666</v>
      </c>
      <c r="N12" s="76" t="s">
        <v>3666</v>
      </c>
      <c r="O12" s="76" t="s">
        <v>3666</v>
      </c>
      <c r="P12" s="76" t="s">
        <v>3666</v>
      </c>
      <c r="Q12" s="76" t="s">
        <v>3666</v>
      </c>
      <c r="R12" s="76" t="s">
        <v>3666</v>
      </c>
      <c r="S12" s="76"/>
      <c r="T12" s="76"/>
      <c r="U12" s="76"/>
      <c r="V12" s="100"/>
      <c r="W12" s="69"/>
      <c r="X12" s="116" t="s">
        <v>3855</v>
      </c>
      <c r="Y12" s="121"/>
      <c r="Z12" s="642">
        <f t="shared" si="0"/>
        <v>42000.000000000007</v>
      </c>
      <c r="AA12" s="74">
        <f t="shared" si="1"/>
        <v>642000</v>
      </c>
    </row>
    <row r="13" spans="1:27" ht="15.5" x14ac:dyDescent="0.35">
      <c r="A13" s="69"/>
      <c r="B13" s="69"/>
      <c r="C13" s="213"/>
      <c r="D13" s="69"/>
      <c r="E13" s="69"/>
      <c r="F13" s="69"/>
      <c r="G13" s="69" t="s">
        <v>3859</v>
      </c>
      <c r="H13" s="69"/>
      <c r="I13" s="74">
        <v>650000</v>
      </c>
      <c r="J13" s="69"/>
      <c r="K13" s="76" t="s">
        <v>3666</v>
      </c>
      <c r="L13" s="119" t="s">
        <v>3666</v>
      </c>
      <c r="M13" s="76" t="s">
        <v>3666</v>
      </c>
      <c r="N13" s="76" t="s">
        <v>3666</v>
      </c>
      <c r="O13" s="76" t="s">
        <v>3666</v>
      </c>
      <c r="P13" s="76" t="s">
        <v>3666</v>
      </c>
      <c r="Q13" s="76" t="s">
        <v>3666</v>
      </c>
      <c r="R13" s="76" t="s">
        <v>3666</v>
      </c>
      <c r="S13" s="76"/>
      <c r="T13" s="76"/>
      <c r="U13" s="76"/>
      <c r="V13" s="100"/>
      <c r="W13" s="69"/>
      <c r="X13" s="116" t="s">
        <v>3850</v>
      </c>
      <c r="Y13" s="121"/>
      <c r="Z13" s="642">
        <f t="shared" si="0"/>
        <v>45500.000000000007</v>
      </c>
      <c r="AA13" s="74">
        <f t="shared" si="1"/>
        <v>695500</v>
      </c>
    </row>
    <row r="14" spans="1:27" ht="15.5" x14ac:dyDescent="0.35">
      <c r="A14" s="69"/>
      <c r="B14" s="69"/>
      <c r="C14" s="213"/>
      <c r="D14" s="69"/>
      <c r="E14" s="69"/>
      <c r="F14" s="69"/>
      <c r="G14" s="69" t="s">
        <v>3860</v>
      </c>
      <c r="H14" s="69"/>
      <c r="I14" s="74">
        <v>600000</v>
      </c>
      <c r="J14" s="69"/>
      <c r="K14" s="76" t="s">
        <v>3666</v>
      </c>
      <c r="L14" s="119" t="s">
        <v>3666</v>
      </c>
      <c r="M14" s="76" t="s">
        <v>3666</v>
      </c>
      <c r="N14" s="76" t="s">
        <v>3666</v>
      </c>
      <c r="O14" s="76" t="s">
        <v>3666</v>
      </c>
      <c r="P14" s="76" t="s">
        <v>3666</v>
      </c>
      <c r="Q14" s="76" t="s">
        <v>3666</v>
      </c>
      <c r="R14" s="76" t="s">
        <v>3666</v>
      </c>
      <c r="S14" s="76"/>
      <c r="T14" s="76"/>
      <c r="U14" s="76"/>
      <c r="V14" s="100"/>
      <c r="W14" s="69"/>
      <c r="X14" s="116" t="s">
        <v>3855</v>
      </c>
      <c r="Y14" s="121"/>
      <c r="Z14" s="642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76"/>
      <c r="C15" s="214"/>
      <c r="D15" s="76"/>
      <c r="E15" s="76"/>
      <c r="F15" s="69"/>
      <c r="G15" s="69" t="s">
        <v>3861</v>
      </c>
      <c r="H15" s="69"/>
      <c r="I15" s="74">
        <v>600000</v>
      </c>
      <c r="J15" s="69"/>
      <c r="K15" s="76" t="s">
        <v>3666</v>
      </c>
      <c r="L15" s="119" t="s">
        <v>3666</v>
      </c>
      <c r="M15" s="76" t="s">
        <v>3666</v>
      </c>
      <c r="N15" s="76" t="s">
        <v>3666</v>
      </c>
      <c r="O15" s="76" t="s">
        <v>3666</v>
      </c>
      <c r="P15" s="76" t="s">
        <v>3666</v>
      </c>
      <c r="Q15" s="76" t="s">
        <v>3666</v>
      </c>
      <c r="R15" s="76" t="s">
        <v>3666</v>
      </c>
      <c r="S15" s="76"/>
      <c r="T15" s="76"/>
      <c r="U15" s="76"/>
      <c r="V15" s="100"/>
      <c r="W15" s="69"/>
      <c r="X15" s="116" t="s">
        <v>3850</v>
      </c>
      <c r="Y15" s="121"/>
      <c r="Z15" s="642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76"/>
      <c r="C16" s="214"/>
      <c r="D16" s="76"/>
      <c r="E16" s="76"/>
      <c r="F16" s="69"/>
      <c r="G16" s="69" t="s">
        <v>3862</v>
      </c>
      <c r="H16" s="69"/>
      <c r="I16" s="74">
        <v>650000</v>
      </c>
      <c r="J16" s="69"/>
      <c r="K16" s="76" t="s">
        <v>3666</v>
      </c>
      <c r="L16" s="119" t="s">
        <v>3666</v>
      </c>
      <c r="M16" s="76" t="s">
        <v>3666</v>
      </c>
      <c r="N16" s="76" t="s">
        <v>3666</v>
      </c>
      <c r="O16" s="76" t="s">
        <v>3666</v>
      </c>
      <c r="P16" s="76" t="s">
        <v>3666</v>
      </c>
      <c r="Q16" s="76" t="s">
        <v>3666</v>
      </c>
      <c r="R16" s="76" t="s">
        <v>3666</v>
      </c>
      <c r="S16" s="76"/>
      <c r="T16" s="76"/>
      <c r="U16" s="76"/>
      <c r="V16" s="100"/>
      <c r="W16" s="69"/>
      <c r="X16" s="116" t="s">
        <v>3850</v>
      </c>
      <c r="Y16" s="121"/>
      <c r="Z16" s="642">
        <f t="shared" si="0"/>
        <v>45500.000000000007</v>
      </c>
      <c r="AA16" s="74">
        <f t="shared" si="1"/>
        <v>695500</v>
      </c>
    </row>
    <row r="17" spans="1:27" ht="15.5" x14ac:dyDescent="0.35">
      <c r="A17" s="76"/>
      <c r="B17" s="76"/>
      <c r="C17" s="214"/>
      <c r="D17" s="76"/>
      <c r="E17" s="76"/>
      <c r="F17" s="69"/>
      <c r="G17" s="69" t="s">
        <v>3863</v>
      </c>
      <c r="H17" s="69"/>
      <c r="I17" s="74">
        <v>600000</v>
      </c>
      <c r="J17" s="69"/>
      <c r="K17" s="76" t="s">
        <v>3666</v>
      </c>
      <c r="L17" s="119" t="s">
        <v>3666</v>
      </c>
      <c r="M17" s="76" t="s">
        <v>3666</v>
      </c>
      <c r="N17" s="76" t="s">
        <v>3666</v>
      </c>
      <c r="O17" s="76" t="s">
        <v>3666</v>
      </c>
      <c r="P17" s="76" t="s">
        <v>3666</v>
      </c>
      <c r="Q17" s="76" t="s">
        <v>3666</v>
      </c>
      <c r="R17" s="76" t="s">
        <v>3666</v>
      </c>
      <c r="S17" s="76"/>
      <c r="T17" s="76"/>
      <c r="U17" s="76"/>
      <c r="V17" s="100"/>
      <c r="W17" s="69"/>
      <c r="X17" s="116" t="s">
        <v>3850</v>
      </c>
      <c r="Y17" s="121"/>
      <c r="Z17" s="642">
        <f t="shared" si="0"/>
        <v>42000.000000000007</v>
      </c>
      <c r="AA17" s="74">
        <f t="shared" si="1"/>
        <v>642000</v>
      </c>
    </row>
    <row r="18" spans="1:27" ht="15.5" x14ac:dyDescent="0.35">
      <c r="A18" s="76"/>
      <c r="B18" s="76"/>
      <c r="C18" s="214"/>
      <c r="D18" s="76"/>
      <c r="E18" s="76"/>
      <c r="F18" s="69"/>
      <c r="G18" s="69" t="s">
        <v>3864</v>
      </c>
      <c r="H18" s="69"/>
      <c r="I18" s="74">
        <v>600000</v>
      </c>
      <c r="J18" s="69"/>
      <c r="K18" s="76" t="s">
        <v>3666</v>
      </c>
      <c r="L18" s="119" t="s">
        <v>3666</v>
      </c>
      <c r="M18" s="76" t="s">
        <v>3666</v>
      </c>
      <c r="N18" s="76" t="s">
        <v>3666</v>
      </c>
      <c r="O18" s="76" t="s">
        <v>3666</v>
      </c>
      <c r="P18" s="76" t="s">
        <v>3666</v>
      </c>
      <c r="Q18" s="76" t="s">
        <v>3666</v>
      </c>
      <c r="R18" s="76" t="s">
        <v>3666</v>
      </c>
      <c r="S18" s="76"/>
      <c r="T18" s="76"/>
      <c r="U18" s="76"/>
      <c r="V18" s="100"/>
      <c r="W18" s="69"/>
      <c r="X18" s="116" t="s">
        <v>3850</v>
      </c>
      <c r="Y18" s="121"/>
      <c r="Z18" s="642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76"/>
      <c r="C19" s="214"/>
      <c r="D19" s="76"/>
      <c r="E19" s="76"/>
      <c r="F19" s="69"/>
      <c r="G19" s="69" t="s">
        <v>3865</v>
      </c>
      <c r="H19" s="69"/>
      <c r="I19" s="74">
        <v>600000</v>
      </c>
      <c r="J19" s="69"/>
      <c r="K19" s="76" t="s">
        <v>3666</v>
      </c>
      <c r="L19" s="119" t="s">
        <v>3666</v>
      </c>
      <c r="M19" s="76" t="s">
        <v>3666</v>
      </c>
      <c r="N19" s="76" t="s">
        <v>3666</v>
      </c>
      <c r="O19" s="76" t="s">
        <v>3666</v>
      </c>
      <c r="P19" s="76" t="s">
        <v>3666</v>
      </c>
      <c r="Q19" s="76" t="s">
        <v>3666</v>
      </c>
      <c r="R19" s="76" t="s">
        <v>3666</v>
      </c>
      <c r="S19" s="76"/>
      <c r="T19" s="76"/>
      <c r="U19" s="76"/>
      <c r="V19" s="100"/>
      <c r="W19" s="69"/>
      <c r="X19" s="116" t="s">
        <v>3855</v>
      </c>
      <c r="Y19" s="121"/>
      <c r="Z19" s="642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76"/>
      <c r="C20" s="214"/>
      <c r="D20" s="76"/>
      <c r="E20" s="76"/>
      <c r="F20" s="76"/>
      <c r="G20" s="86" t="s">
        <v>994</v>
      </c>
      <c r="H20" s="86"/>
      <c r="I20" s="87">
        <f>SUM(I5:I19)</f>
        <v>9150000</v>
      </c>
      <c r="J20" s="69"/>
      <c r="K20" s="76"/>
      <c r="L20" s="119"/>
      <c r="M20" s="174"/>
      <c r="N20" s="119"/>
      <c r="O20" s="145"/>
      <c r="P20" s="76"/>
      <c r="Q20" s="119"/>
      <c r="R20" s="119"/>
      <c r="S20" s="76"/>
      <c r="T20" s="76"/>
      <c r="U20" s="76"/>
      <c r="V20" s="100"/>
      <c r="W20" s="69"/>
      <c r="X20" s="116"/>
      <c r="Y20" s="121"/>
      <c r="Z20" s="642">
        <f t="shared" si="0"/>
        <v>640500.00000000012</v>
      </c>
      <c r="AA20" s="87">
        <f t="shared" si="1"/>
        <v>9790500</v>
      </c>
    </row>
    <row r="21" spans="1:27" ht="15.5" x14ac:dyDescent="0.35">
      <c r="A21" s="64"/>
      <c r="B21" s="64"/>
      <c r="C21" s="65"/>
      <c r="D21" s="64"/>
      <c r="E21" s="64"/>
      <c r="F21" s="64"/>
      <c r="G21" s="66" t="s">
        <v>3699</v>
      </c>
      <c r="H21" s="64"/>
      <c r="I21" s="67"/>
      <c r="J21" s="64"/>
      <c r="K21" s="64"/>
      <c r="L21" s="68"/>
      <c r="M21" s="68"/>
      <c r="N21" s="68"/>
      <c r="O21" s="68"/>
      <c r="P21" s="64"/>
      <c r="Q21" s="68"/>
      <c r="R21" s="68"/>
      <c r="S21" s="64"/>
      <c r="T21" s="64"/>
      <c r="U21" s="64"/>
      <c r="V21" s="64"/>
      <c r="W21" s="64"/>
      <c r="X21" s="115"/>
      <c r="Y21" s="115"/>
      <c r="Z21" s="642">
        <f t="shared" si="0"/>
        <v>0</v>
      </c>
      <c r="AA21" s="67">
        <f t="shared" si="1"/>
        <v>0</v>
      </c>
    </row>
    <row r="22" spans="1:27" ht="15.5" x14ac:dyDescent="0.35">
      <c r="A22" s="76"/>
      <c r="B22" s="76"/>
      <c r="C22" s="214"/>
      <c r="D22" s="76"/>
      <c r="E22" s="76"/>
      <c r="F22" s="76"/>
      <c r="G22" s="69" t="s">
        <v>1852</v>
      </c>
      <c r="H22" s="69" t="s">
        <v>1852</v>
      </c>
      <c r="I22" s="74"/>
      <c r="J22" s="69" t="s">
        <v>1852</v>
      </c>
      <c r="K22" s="69" t="s">
        <v>1852</v>
      </c>
      <c r="L22" s="75" t="s">
        <v>1852</v>
      </c>
      <c r="M22" s="69" t="s">
        <v>1852</v>
      </c>
      <c r="N22" s="69" t="s">
        <v>1852</v>
      </c>
      <c r="O22" s="69" t="s">
        <v>1852</v>
      </c>
      <c r="P22" s="69" t="s">
        <v>1852</v>
      </c>
      <c r="Q22" s="69" t="s">
        <v>1852</v>
      </c>
      <c r="R22" s="69" t="s">
        <v>1852</v>
      </c>
      <c r="S22" s="69" t="s">
        <v>1852</v>
      </c>
      <c r="T22" s="69" t="s">
        <v>1852</v>
      </c>
      <c r="U22" s="69" t="s">
        <v>1852</v>
      </c>
      <c r="V22" s="69" t="s">
        <v>1852</v>
      </c>
      <c r="W22" s="69" t="s">
        <v>1852</v>
      </c>
      <c r="X22" s="69" t="s">
        <v>1852</v>
      </c>
      <c r="Y22" s="116" t="s">
        <v>1852</v>
      </c>
      <c r="Z22" s="642">
        <f t="shared" si="0"/>
        <v>0</v>
      </c>
      <c r="AA22" s="74">
        <f t="shared" si="1"/>
        <v>0</v>
      </c>
    </row>
    <row r="23" spans="1:27" ht="15.5" x14ac:dyDescent="0.35">
      <c r="A23" s="76"/>
      <c r="B23" s="76"/>
      <c r="C23" s="214"/>
      <c r="D23" s="76"/>
      <c r="E23" s="76"/>
      <c r="F23" s="76"/>
      <c r="G23" s="69"/>
      <c r="H23" s="69"/>
      <c r="I23" s="74"/>
      <c r="J23" s="69"/>
      <c r="K23" s="69"/>
      <c r="L23" s="75"/>
      <c r="M23" s="69"/>
      <c r="N23" s="75"/>
      <c r="O23" s="69"/>
      <c r="P23" s="69"/>
      <c r="Q23" s="75"/>
      <c r="R23" s="75"/>
      <c r="S23" s="69"/>
      <c r="T23" s="69"/>
      <c r="U23" s="69"/>
      <c r="V23" s="69"/>
      <c r="W23" s="69"/>
      <c r="X23" s="116"/>
      <c r="Y23" s="121"/>
      <c r="Z23" s="642">
        <f t="shared" si="0"/>
        <v>0</v>
      </c>
      <c r="AA23" s="74">
        <f t="shared" si="1"/>
        <v>0</v>
      </c>
    </row>
    <row r="24" spans="1:27" ht="15.5" x14ac:dyDescent="0.35">
      <c r="A24" s="64"/>
      <c r="B24" s="64"/>
      <c r="C24" s="65"/>
      <c r="D24" s="64"/>
      <c r="E24" s="64"/>
      <c r="F24" s="64"/>
      <c r="G24" s="66" t="s">
        <v>1842</v>
      </c>
      <c r="H24" s="64"/>
      <c r="I24" s="67"/>
      <c r="J24" s="64"/>
      <c r="K24" s="64"/>
      <c r="L24" s="68"/>
      <c r="M24" s="68"/>
      <c r="N24" s="68"/>
      <c r="O24" s="68"/>
      <c r="P24" s="64"/>
      <c r="Q24" s="68"/>
      <c r="R24" s="68"/>
      <c r="S24" s="64"/>
      <c r="T24" s="64"/>
      <c r="U24" s="64"/>
      <c r="V24" s="64"/>
      <c r="W24" s="64"/>
      <c r="X24" s="115"/>
      <c r="Y24" s="239"/>
      <c r="Z24" s="642">
        <f t="shared" si="0"/>
        <v>0</v>
      </c>
      <c r="AA24" s="67">
        <f t="shared" si="1"/>
        <v>0</v>
      </c>
    </row>
    <row r="25" spans="1:27" s="94" customFormat="1" ht="15.5" x14ac:dyDescent="0.35">
      <c r="A25" s="69"/>
      <c r="B25" s="69"/>
      <c r="C25" s="213"/>
      <c r="D25" s="69"/>
      <c r="E25" s="69"/>
      <c r="F25" s="69"/>
      <c r="G25" s="69" t="s">
        <v>1852</v>
      </c>
      <c r="H25" s="69" t="s">
        <v>1852</v>
      </c>
      <c r="I25" s="74"/>
      <c r="J25" s="69" t="s">
        <v>1852</v>
      </c>
      <c r="K25" s="69" t="s">
        <v>1852</v>
      </c>
      <c r="L25" s="75" t="s">
        <v>1852</v>
      </c>
      <c r="M25" s="69" t="s">
        <v>1852</v>
      </c>
      <c r="N25" s="69" t="s">
        <v>1852</v>
      </c>
      <c r="O25" s="69" t="s">
        <v>1852</v>
      </c>
      <c r="P25" s="69" t="s">
        <v>1852</v>
      </c>
      <c r="Q25" s="69" t="s">
        <v>1852</v>
      </c>
      <c r="R25" s="69" t="s">
        <v>1852</v>
      </c>
      <c r="S25" s="69" t="s">
        <v>1852</v>
      </c>
      <c r="T25" s="69" t="s">
        <v>1852</v>
      </c>
      <c r="U25" s="69" t="s">
        <v>1852</v>
      </c>
      <c r="V25" s="69" t="s">
        <v>1852</v>
      </c>
      <c r="W25" s="69" t="s">
        <v>1852</v>
      </c>
      <c r="X25" s="69" t="s">
        <v>1852</v>
      </c>
      <c r="Y25" s="116" t="s">
        <v>1852</v>
      </c>
      <c r="Z25" s="642">
        <f t="shared" si="0"/>
        <v>0</v>
      </c>
      <c r="AA25" s="74">
        <f t="shared" si="1"/>
        <v>0</v>
      </c>
    </row>
    <row r="26" spans="1:27" s="94" customFormat="1" ht="15.5" x14ac:dyDescent="0.35">
      <c r="A26" s="69"/>
      <c r="B26" s="69"/>
      <c r="C26" s="213"/>
      <c r="D26" s="69"/>
      <c r="E26" s="69"/>
      <c r="F26" s="69"/>
      <c r="G26" s="69"/>
      <c r="H26" s="69"/>
      <c r="I26" s="74"/>
      <c r="J26" s="69"/>
      <c r="K26" s="69"/>
      <c r="L26" s="75"/>
      <c r="M26" s="75"/>
      <c r="N26" s="75"/>
      <c r="O26" s="75"/>
      <c r="P26" s="69"/>
      <c r="Q26" s="75"/>
      <c r="R26" s="75"/>
      <c r="S26" s="69"/>
      <c r="T26" s="69"/>
      <c r="U26" s="69"/>
      <c r="V26" s="69"/>
      <c r="W26" s="69"/>
      <c r="X26" s="116"/>
      <c r="Y26" s="490"/>
      <c r="Z26" s="642">
        <f t="shared" si="0"/>
        <v>0</v>
      </c>
      <c r="AA26" s="74">
        <f t="shared" si="1"/>
        <v>0</v>
      </c>
    </row>
    <row r="27" spans="1:27" s="94" customFormat="1" ht="15.5" x14ac:dyDescent="0.35">
      <c r="A27" s="64"/>
      <c r="B27" s="64"/>
      <c r="C27" s="65"/>
      <c r="D27" s="64"/>
      <c r="E27" s="64"/>
      <c r="F27" s="64"/>
      <c r="G27" s="66" t="s">
        <v>1161</v>
      </c>
      <c r="H27" s="64"/>
      <c r="I27" s="67"/>
      <c r="J27" s="64"/>
      <c r="K27" s="64"/>
      <c r="L27" s="68"/>
      <c r="M27" s="68"/>
      <c r="N27" s="68"/>
      <c r="O27" s="68"/>
      <c r="P27" s="64"/>
      <c r="Q27" s="68"/>
      <c r="R27" s="68"/>
      <c r="S27" s="64"/>
      <c r="T27" s="64"/>
      <c r="U27" s="64"/>
      <c r="V27" s="64"/>
      <c r="W27" s="64"/>
      <c r="X27" s="115"/>
      <c r="Y27" s="239"/>
      <c r="Z27" s="642">
        <f t="shared" si="0"/>
        <v>0</v>
      </c>
      <c r="AA27" s="67">
        <f t="shared" si="1"/>
        <v>0</v>
      </c>
    </row>
    <row r="28" spans="1:27" s="94" customFormat="1" ht="15.5" x14ac:dyDescent="0.35">
      <c r="A28" s="69"/>
      <c r="B28" s="69"/>
      <c r="C28" s="213"/>
      <c r="D28" s="69"/>
      <c r="E28" s="69"/>
      <c r="F28" s="69"/>
      <c r="G28" s="69" t="s">
        <v>3859</v>
      </c>
      <c r="H28" s="69"/>
      <c r="I28" s="74">
        <v>40000</v>
      </c>
      <c r="J28" s="69"/>
      <c r="K28" s="69" t="s">
        <v>1765</v>
      </c>
      <c r="L28" s="75" t="s">
        <v>1765</v>
      </c>
      <c r="M28" s="69" t="s">
        <v>1765</v>
      </c>
      <c r="N28" s="69" t="s">
        <v>1765</v>
      </c>
      <c r="O28" s="69" t="s">
        <v>1765</v>
      </c>
      <c r="P28" s="69" t="s">
        <v>1765</v>
      </c>
      <c r="Q28" s="69" t="s">
        <v>1765</v>
      </c>
      <c r="R28" s="69" t="s">
        <v>1765</v>
      </c>
      <c r="S28" s="69"/>
      <c r="T28" s="69"/>
      <c r="U28" s="69"/>
      <c r="V28" s="69"/>
      <c r="W28" s="69"/>
      <c r="X28" s="116"/>
      <c r="Y28" s="490"/>
      <c r="Z28" s="642">
        <f t="shared" si="0"/>
        <v>2800.0000000000005</v>
      </c>
      <c r="AA28" s="74">
        <f t="shared" si="1"/>
        <v>42800</v>
      </c>
    </row>
    <row r="29" spans="1:27" s="94" customFormat="1" ht="15.5" x14ac:dyDescent="0.35">
      <c r="A29" s="69"/>
      <c r="B29" s="69"/>
      <c r="C29" s="213"/>
      <c r="D29" s="69"/>
      <c r="E29" s="69"/>
      <c r="F29" s="69"/>
      <c r="G29" s="86" t="s">
        <v>994</v>
      </c>
      <c r="H29" s="86"/>
      <c r="I29" s="87">
        <f>SUM(I28)</f>
        <v>40000</v>
      </c>
      <c r="J29" s="69"/>
      <c r="K29" s="69"/>
      <c r="L29" s="75"/>
      <c r="M29" s="69"/>
      <c r="N29" s="75"/>
      <c r="O29" s="69"/>
      <c r="P29" s="69"/>
      <c r="Q29" s="75"/>
      <c r="R29" s="75"/>
      <c r="S29" s="69"/>
      <c r="T29" s="69"/>
      <c r="U29" s="69"/>
      <c r="V29" s="69"/>
      <c r="W29" s="69"/>
      <c r="X29" s="116"/>
      <c r="Y29" s="490"/>
      <c r="Z29" s="642">
        <f t="shared" si="0"/>
        <v>2800.0000000000005</v>
      </c>
      <c r="AA29" s="87">
        <f t="shared" si="1"/>
        <v>42800</v>
      </c>
    </row>
    <row r="30" spans="1:27" ht="15.5" x14ac:dyDescent="0.35">
      <c r="A30" s="217"/>
      <c r="B30" s="217"/>
      <c r="C30" s="218"/>
      <c r="D30" s="217"/>
      <c r="E30" s="217"/>
      <c r="F30" s="217"/>
      <c r="G30" s="96" t="s">
        <v>2678</v>
      </c>
      <c r="H30" s="215"/>
      <c r="I30" s="247"/>
      <c r="J30" s="215"/>
      <c r="K30" s="215"/>
      <c r="L30" s="220"/>
      <c r="M30" s="220"/>
      <c r="N30" s="127"/>
      <c r="O30" s="221"/>
      <c r="P30" s="217"/>
      <c r="Q30" s="221"/>
      <c r="R30" s="221"/>
      <c r="S30" s="217"/>
      <c r="T30" s="217"/>
      <c r="U30" s="217"/>
      <c r="V30" s="217"/>
      <c r="W30" s="217"/>
      <c r="X30" s="222"/>
      <c r="Y30" s="239"/>
      <c r="Z30" s="642">
        <f t="shared" si="0"/>
        <v>0</v>
      </c>
      <c r="AA30" s="247">
        <f t="shared" si="1"/>
        <v>0</v>
      </c>
    </row>
    <row r="31" spans="1:27" s="94" customFormat="1" ht="15.5" x14ac:dyDescent="0.35">
      <c r="A31" s="223"/>
      <c r="B31" s="223"/>
      <c r="C31" s="224"/>
      <c r="D31" s="223"/>
      <c r="E31" s="223"/>
      <c r="F31" s="223"/>
      <c r="G31" s="79" t="s">
        <v>1852</v>
      </c>
      <c r="H31" s="79" t="s">
        <v>1852</v>
      </c>
      <c r="I31" s="225"/>
      <c r="J31" s="79" t="s">
        <v>1852</v>
      </c>
      <c r="K31" s="79" t="s">
        <v>1852</v>
      </c>
      <c r="L31" s="79" t="s">
        <v>1852</v>
      </c>
      <c r="M31" s="79" t="s">
        <v>1852</v>
      </c>
      <c r="N31" s="79" t="s">
        <v>1852</v>
      </c>
      <c r="O31" s="79" t="s">
        <v>1852</v>
      </c>
      <c r="P31" s="79" t="s">
        <v>1852</v>
      </c>
      <c r="Q31" s="79" t="s">
        <v>1852</v>
      </c>
      <c r="R31" s="79" t="s">
        <v>1852</v>
      </c>
      <c r="S31" s="79" t="s">
        <v>1852</v>
      </c>
      <c r="T31" s="79" t="s">
        <v>1852</v>
      </c>
      <c r="U31" s="79" t="s">
        <v>1852</v>
      </c>
      <c r="V31" s="79" t="s">
        <v>1852</v>
      </c>
      <c r="W31" s="79" t="s">
        <v>1852</v>
      </c>
      <c r="X31" s="79" t="s">
        <v>1852</v>
      </c>
      <c r="Y31" s="256" t="s">
        <v>1852</v>
      </c>
      <c r="Z31" s="642">
        <f t="shared" si="0"/>
        <v>0</v>
      </c>
      <c r="AA31" s="225">
        <f t="shared" si="1"/>
        <v>0</v>
      </c>
    </row>
    <row r="32" spans="1:27" s="94" customFormat="1" ht="15.5" x14ac:dyDescent="0.35">
      <c r="A32" s="223"/>
      <c r="B32" s="223"/>
      <c r="C32" s="224"/>
      <c r="D32" s="223"/>
      <c r="E32" s="223"/>
      <c r="F32" s="223"/>
      <c r="G32" s="79"/>
      <c r="H32" s="216"/>
      <c r="I32" s="248"/>
      <c r="J32" s="216"/>
      <c r="K32" s="216"/>
      <c r="L32" s="226"/>
      <c r="M32" s="226"/>
      <c r="N32" s="80"/>
      <c r="O32" s="227"/>
      <c r="P32" s="223"/>
      <c r="Q32" s="227"/>
      <c r="R32" s="227"/>
      <c r="S32" s="223"/>
      <c r="T32" s="223"/>
      <c r="U32" s="223"/>
      <c r="V32" s="223"/>
      <c r="W32" s="223"/>
      <c r="X32" s="228"/>
      <c r="Y32" s="490"/>
      <c r="Z32" s="642">
        <f t="shared" si="0"/>
        <v>0</v>
      </c>
      <c r="AA32" s="248">
        <f t="shared" si="1"/>
        <v>0</v>
      </c>
    </row>
    <row r="33" spans="1:27" s="94" customFormat="1" ht="15.5" x14ac:dyDescent="0.35">
      <c r="A33" s="217"/>
      <c r="B33" s="217"/>
      <c r="C33" s="218"/>
      <c r="D33" s="217"/>
      <c r="E33" s="217"/>
      <c r="F33" s="217"/>
      <c r="G33" s="96" t="s">
        <v>1829</v>
      </c>
      <c r="H33" s="215"/>
      <c r="I33" s="247"/>
      <c r="J33" s="215"/>
      <c r="K33" s="215"/>
      <c r="L33" s="220"/>
      <c r="M33" s="220"/>
      <c r="N33" s="127"/>
      <c r="O33" s="221"/>
      <c r="P33" s="217"/>
      <c r="Q33" s="221"/>
      <c r="R33" s="221"/>
      <c r="S33" s="217"/>
      <c r="T33" s="217"/>
      <c r="U33" s="217"/>
      <c r="V33" s="217"/>
      <c r="W33" s="217"/>
      <c r="X33" s="222"/>
      <c r="Y33" s="239"/>
      <c r="Z33" s="642">
        <f t="shared" si="0"/>
        <v>0</v>
      </c>
      <c r="AA33" s="247">
        <f t="shared" si="1"/>
        <v>0</v>
      </c>
    </row>
    <row r="34" spans="1:27" s="94" customFormat="1" ht="15.5" x14ac:dyDescent="0.35">
      <c r="A34" s="223"/>
      <c r="B34" s="223"/>
      <c r="C34" s="224"/>
      <c r="D34" s="223"/>
      <c r="E34" s="223"/>
      <c r="F34" s="223"/>
      <c r="G34" s="79" t="s">
        <v>1852</v>
      </c>
      <c r="H34" s="79" t="s">
        <v>1852</v>
      </c>
      <c r="I34" s="225"/>
      <c r="J34" s="79" t="s">
        <v>1852</v>
      </c>
      <c r="K34" s="79" t="s">
        <v>1852</v>
      </c>
      <c r="L34" s="79" t="s">
        <v>1852</v>
      </c>
      <c r="M34" s="79" t="s">
        <v>1852</v>
      </c>
      <c r="N34" s="79" t="s">
        <v>1852</v>
      </c>
      <c r="O34" s="79" t="s">
        <v>1852</v>
      </c>
      <c r="P34" s="79" t="s">
        <v>1852</v>
      </c>
      <c r="Q34" s="79" t="s">
        <v>1852</v>
      </c>
      <c r="R34" s="79" t="s">
        <v>1852</v>
      </c>
      <c r="S34" s="79" t="s">
        <v>1852</v>
      </c>
      <c r="T34" s="79" t="s">
        <v>1852</v>
      </c>
      <c r="U34" s="79" t="s">
        <v>1852</v>
      </c>
      <c r="V34" s="79" t="s">
        <v>1852</v>
      </c>
      <c r="W34" s="79" t="s">
        <v>1852</v>
      </c>
      <c r="X34" s="79" t="s">
        <v>1852</v>
      </c>
      <c r="Y34" s="256" t="s">
        <v>1852</v>
      </c>
      <c r="Z34" s="642">
        <f t="shared" si="0"/>
        <v>0</v>
      </c>
      <c r="AA34" s="225">
        <f t="shared" si="1"/>
        <v>0</v>
      </c>
    </row>
    <row r="35" spans="1:27" ht="15.5" x14ac:dyDescent="0.35">
      <c r="A35" s="229"/>
      <c r="B35" s="229"/>
      <c r="C35" s="230"/>
      <c r="D35" s="229"/>
      <c r="E35" s="229"/>
      <c r="F35" s="229"/>
      <c r="G35" s="117"/>
      <c r="H35" s="231"/>
      <c r="I35" s="249"/>
      <c r="J35" s="231"/>
      <c r="K35" s="216"/>
      <c r="L35" s="226"/>
      <c r="M35" s="216"/>
      <c r="N35" s="226"/>
      <c r="O35" s="216"/>
      <c r="P35" s="216"/>
      <c r="Q35" s="226"/>
      <c r="R35" s="226"/>
      <c r="S35" s="229"/>
      <c r="T35" s="229"/>
      <c r="U35" s="229"/>
      <c r="V35" s="229"/>
      <c r="W35" s="229"/>
      <c r="X35" s="232"/>
      <c r="Y35" s="286"/>
      <c r="Z35" s="642">
        <f t="shared" si="0"/>
        <v>0</v>
      </c>
      <c r="AA35" s="249">
        <f t="shared" si="1"/>
        <v>0</v>
      </c>
    </row>
    <row r="36" spans="1:27" ht="15.5" x14ac:dyDescent="0.35">
      <c r="A36" s="217"/>
      <c r="B36" s="217"/>
      <c r="C36" s="218"/>
      <c r="D36" s="217"/>
      <c r="E36" s="217"/>
      <c r="F36" s="217"/>
      <c r="G36" s="96" t="s">
        <v>1833</v>
      </c>
      <c r="H36" s="215"/>
      <c r="I36" s="247"/>
      <c r="J36" s="215"/>
      <c r="K36" s="215"/>
      <c r="L36" s="220"/>
      <c r="M36" s="220"/>
      <c r="N36" s="127"/>
      <c r="O36" s="221"/>
      <c r="P36" s="217"/>
      <c r="Q36" s="221"/>
      <c r="R36" s="221"/>
      <c r="S36" s="217"/>
      <c r="T36" s="217"/>
      <c r="U36" s="217"/>
      <c r="V36" s="217"/>
      <c r="W36" s="217"/>
      <c r="X36" s="222"/>
      <c r="Y36" s="239"/>
      <c r="Z36" s="642">
        <f t="shared" si="0"/>
        <v>0</v>
      </c>
      <c r="AA36" s="247">
        <f t="shared" si="1"/>
        <v>0</v>
      </c>
    </row>
    <row r="37" spans="1:27" ht="15.5" x14ac:dyDescent="0.35">
      <c r="A37" s="229"/>
      <c r="B37" s="229"/>
      <c r="C37" s="230"/>
      <c r="D37" s="229"/>
      <c r="E37" s="229"/>
      <c r="F37" s="229"/>
      <c r="G37" s="117" t="s">
        <v>1852</v>
      </c>
      <c r="H37" s="117" t="s">
        <v>1852</v>
      </c>
      <c r="I37" s="192"/>
      <c r="J37" s="117" t="s">
        <v>1852</v>
      </c>
      <c r="K37" s="117" t="s">
        <v>1852</v>
      </c>
      <c r="L37" s="117" t="s">
        <v>1852</v>
      </c>
      <c r="M37" s="117" t="s">
        <v>1852</v>
      </c>
      <c r="N37" s="117" t="s">
        <v>1852</v>
      </c>
      <c r="O37" s="117" t="s">
        <v>1852</v>
      </c>
      <c r="P37" s="117" t="s">
        <v>1852</v>
      </c>
      <c r="Q37" s="117" t="s">
        <v>1852</v>
      </c>
      <c r="R37" s="117" t="s">
        <v>1852</v>
      </c>
      <c r="S37" s="117" t="s">
        <v>1852</v>
      </c>
      <c r="T37" s="117" t="s">
        <v>1852</v>
      </c>
      <c r="U37" s="117" t="s">
        <v>1852</v>
      </c>
      <c r="V37" s="117" t="s">
        <v>1852</v>
      </c>
      <c r="W37" s="117" t="s">
        <v>1852</v>
      </c>
      <c r="X37" s="117" t="s">
        <v>1852</v>
      </c>
      <c r="Y37" s="183" t="s">
        <v>1852</v>
      </c>
      <c r="Z37" s="642">
        <f t="shared" si="0"/>
        <v>0</v>
      </c>
      <c r="AA37" s="192">
        <f t="shared" si="1"/>
        <v>0</v>
      </c>
    </row>
    <row r="38" spans="1:27" ht="15.5" x14ac:dyDescent="0.35">
      <c r="A38" s="229"/>
      <c r="B38" s="229"/>
      <c r="C38" s="230"/>
      <c r="D38" s="229"/>
      <c r="E38" s="229"/>
      <c r="F38" s="229"/>
      <c r="G38" s="69"/>
      <c r="H38" s="231"/>
      <c r="I38" s="249"/>
      <c r="J38" s="231"/>
      <c r="K38" s="231"/>
      <c r="L38" s="233"/>
      <c r="M38" s="231"/>
      <c r="N38" s="233"/>
      <c r="O38" s="231"/>
      <c r="P38" s="231"/>
      <c r="Q38" s="233"/>
      <c r="R38" s="233"/>
      <c r="S38" s="229"/>
      <c r="T38" s="229"/>
      <c r="U38" s="229"/>
      <c r="V38" s="229"/>
      <c r="W38" s="229"/>
      <c r="X38" s="232"/>
      <c r="Y38" s="286"/>
      <c r="Z38" s="642">
        <f t="shared" si="0"/>
        <v>0</v>
      </c>
      <c r="AA38" s="249">
        <f t="shared" si="1"/>
        <v>0</v>
      </c>
    </row>
    <row r="39" spans="1:27" ht="15.5" x14ac:dyDescent="0.35">
      <c r="A39" s="64"/>
      <c r="B39" s="64"/>
      <c r="C39" s="65"/>
      <c r="D39" s="64"/>
      <c r="E39" s="64"/>
      <c r="F39" s="64"/>
      <c r="G39" s="234" t="s">
        <v>1851</v>
      </c>
      <c r="H39" s="215"/>
      <c r="I39" s="247"/>
      <c r="J39" s="215"/>
      <c r="K39" s="215"/>
      <c r="L39" s="220"/>
      <c r="M39" s="220"/>
      <c r="N39" s="220"/>
      <c r="O39" s="68"/>
      <c r="P39" s="64"/>
      <c r="Q39" s="68"/>
      <c r="R39" s="68"/>
      <c r="S39" s="64"/>
      <c r="T39" s="64"/>
      <c r="U39" s="64"/>
      <c r="V39" s="64"/>
      <c r="W39" s="64"/>
      <c r="X39" s="115"/>
      <c r="Y39" s="239"/>
      <c r="Z39" s="642">
        <f t="shared" si="0"/>
        <v>0</v>
      </c>
      <c r="AA39" s="247">
        <f t="shared" si="1"/>
        <v>0</v>
      </c>
    </row>
    <row r="40" spans="1:27" ht="15.5" x14ac:dyDescent="0.35">
      <c r="A40" s="229"/>
      <c r="B40" s="229"/>
      <c r="C40" s="230"/>
      <c r="D40" s="229"/>
      <c r="E40" s="229"/>
      <c r="F40" s="229"/>
      <c r="G40" s="117" t="s">
        <v>1852</v>
      </c>
      <c r="H40" s="117" t="s">
        <v>1852</v>
      </c>
      <c r="I40" s="192"/>
      <c r="J40" s="117" t="s">
        <v>1852</v>
      </c>
      <c r="K40" s="117" t="s">
        <v>1852</v>
      </c>
      <c r="L40" s="117" t="s">
        <v>1852</v>
      </c>
      <c r="M40" s="117" t="s">
        <v>1852</v>
      </c>
      <c r="N40" s="117" t="s">
        <v>1852</v>
      </c>
      <c r="O40" s="117" t="s">
        <v>1852</v>
      </c>
      <c r="P40" s="117" t="s">
        <v>1852</v>
      </c>
      <c r="Q40" s="117" t="s">
        <v>1852</v>
      </c>
      <c r="R40" s="117" t="s">
        <v>1852</v>
      </c>
      <c r="S40" s="117" t="s">
        <v>1852</v>
      </c>
      <c r="T40" s="117" t="s">
        <v>1852</v>
      </c>
      <c r="U40" s="117" t="s">
        <v>1852</v>
      </c>
      <c r="V40" s="117" t="s">
        <v>1852</v>
      </c>
      <c r="W40" s="117" t="s">
        <v>1852</v>
      </c>
      <c r="X40" s="117" t="s">
        <v>1852</v>
      </c>
      <c r="Y40" s="183" t="s">
        <v>1852</v>
      </c>
      <c r="Z40" s="642">
        <f t="shared" si="0"/>
        <v>0</v>
      </c>
      <c r="AA40" s="192">
        <f t="shared" si="1"/>
        <v>0</v>
      </c>
    </row>
    <row r="41" spans="1:27" ht="15.5" x14ac:dyDescent="0.35">
      <c r="A41" s="229"/>
      <c r="B41" s="229"/>
      <c r="C41" s="230"/>
      <c r="D41" s="229"/>
      <c r="E41" s="229"/>
      <c r="F41" s="229"/>
      <c r="G41" s="117"/>
      <c r="H41" s="231"/>
      <c r="I41" s="249"/>
      <c r="J41" s="231"/>
      <c r="K41" s="231"/>
      <c r="L41" s="233"/>
      <c r="M41" s="233"/>
      <c r="N41" s="120"/>
      <c r="O41" s="236"/>
      <c r="P41" s="229"/>
      <c r="Q41" s="236"/>
      <c r="R41" s="236"/>
      <c r="S41" s="229"/>
      <c r="T41" s="229"/>
      <c r="U41" s="229"/>
      <c r="V41" s="229"/>
      <c r="W41" s="229"/>
      <c r="X41" s="232"/>
      <c r="Y41" s="286"/>
      <c r="Z41" s="642">
        <f t="shared" si="0"/>
        <v>0</v>
      </c>
      <c r="AA41" s="249">
        <f t="shared" si="1"/>
        <v>0</v>
      </c>
    </row>
    <row r="42" spans="1:27" ht="15.5" x14ac:dyDescent="0.35">
      <c r="A42" s="64"/>
      <c r="B42" s="64"/>
      <c r="C42" s="65"/>
      <c r="D42" s="64"/>
      <c r="E42" s="64"/>
      <c r="F42" s="64"/>
      <c r="G42" s="234" t="s">
        <v>1853</v>
      </c>
      <c r="H42" s="215"/>
      <c r="I42" s="247"/>
      <c r="J42" s="215"/>
      <c r="K42" s="215"/>
      <c r="L42" s="220"/>
      <c r="M42" s="220"/>
      <c r="N42" s="220"/>
      <c r="O42" s="68"/>
      <c r="P42" s="64"/>
      <c r="Q42" s="68"/>
      <c r="R42" s="68"/>
      <c r="S42" s="64"/>
      <c r="T42" s="64"/>
      <c r="U42" s="64"/>
      <c r="V42" s="64"/>
      <c r="W42" s="64"/>
      <c r="X42" s="115"/>
      <c r="Y42" s="239"/>
      <c r="Z42" s="642">
        <f t="shared" si="0"/>
        <v>0</v>
      </c>
      <c r="AA42" s="247">
        <f t="shared" si="1"/>
        <v>0</v>
      </c>
    </row>
    <row r="43" spans="1:27" ht="15.5" x14ac:dyDescent="0.35">
      <c r="A43" s="229"/>
      <c r="B43" s="229"/>
      <c r="C43" s="230"/>
      <c r="D43" s="229"/>
      <c r="E43" s="229"/>
      <c r="F43" s="229"/>
      <c r="G43" s="69" t="s">
        <v>1852</v>
      </c>
      <c r="H43" s="69" t="s">
        <v>1852</v>
      </c>
      <c r="I43" s="74"/>
      <c r="J43" s="69" t="s">
        <v>1852</v>
      </c>
      <c r="K43" s="69" t="s">
        <v>1852</v>
      </c>
      <c r="L43" s="75" t="s">
        <v>1852</v>
      </c>
      <c r="M43" s="69" t="s">
        <v>1852</v>
      </c>
      <c r="N43" s="69" t="s">
        <v>1852</v>
      </c>
      <c r="O43" s="69" t="s">
        <v>1852</v>
      </c>
      <c r="P43" s="69" t="s">
        <v>1852</v>
      </c>
      <c r="Q43" s="69" t="s">
        <v>1852</v>
      </c>
      <c r="R43" s="69" t="s">
        <v>1852</v>
      </c>
      <c r="S43" s="69" t="s">
        <v>1852</v>
      </c>
      <c r="T43" s="69" t="s">
        <v>1852</v>
      </c>
      <c r="U43" s="69" t="s">
        <v>1852</v>
      </c>
      <c r="V43" s="69" t="s">
        <v>1852</v>
      </c>
      <c r="W43" s="69" t="s">
        <v>1852</v>
      </c>
      <c r="X43" s="69" t="s">
        <v>1852</v>
      </c>
      <c r="Y43" s="116" t="s">
        <v>1852</v>
      </c>
      <c r="Z43" s="642">
        <f t="shared" si="0"/>
        <v>0</v>
      </c>
      <c r="AA43" s="74">
        <f t="shared" si="1"/>
        <v>0</v>
      </c>
    </row>
    <row r="44" spans="1:27" ht="15.5" x14ac:dyDescent="0.35">
      <c r="A44" s="229"/>
      <c r="B44" s="229"/>
      <c r="C44" s="230"/>
      <c r="D44" s="229"/>
      <c r="E44" s="229"/>
      <c r="F44" s="229"/>
      <c r="G44" s="69"/>
      <c r="H44" s="231"/>
      <c r="I44" s="249"/>
      <c r="J44" s="231"/>
      <c r="K44" s="231"/>
      <c r="L44" s="233"/>
      <c r="M44" s="233"/>
      <c r="N44" s="120"/>
      <c r="O44" s="236"/>
      <c r="P44" s="229"/>
      <c r="Q44" s="233"/>
      <c r="R44" s="233"/>
      <c r="S44" s="229"/>
      <c r="T44" s="229"/>
      <c r="U44" s="229"/>
      <c r="V44" s="229"/>
      <c r="W44" s="229"/>
      <c r="X44" s="232"/>
      <c r="Y44" s="286"/>
      <c r="Z44" s="642">
        <f t="shared" si="0"/>
        <v>0</v>
      </c>
      <c r="AA44" s="249">
        <f t="shared" si="1"/>
        <v>0</v>
      </c>
    </row>
    <row r="45" spans="1:27" ht="15.5" x14ac:dyDescent="0.35">
      <c r="A45" s="64"/>
      <c r="B45" s="64"/>
      <c r="C45" s="65"/>
      <c r="D45" s="64"/>
      <c r="E45" s="64"/>
      <c r="F45" s="64"/>
      <c r="G45" s="66" t="s">
        <v>1860</v>
      </c>
      <c r="H45" s="64"/>
      <c r="I45" s="67"/>
      <c r="J45" s="64"/>
      <c r="K45" s="64"/>
      <c r="L45" s="68"/>
      <c r="M45" s="68"/>
      <c r="N45" s="68"/>
      <c r="O45" s="68"/>
      <c r="P45" s="64"/>
      <c r="Q45" s="68"/>
      <c r="R45" s="68"/>
      <c r="S45" s="64"/>
      <c r="T45" s="64"/>
      <c r="U45" s="64"/>
      <c r="V45" s="64"/>
      <c r="W45" s="64"/>
      <c r="X45" s="115"/>
      <c r="Y45" s="239"/>
      <c r="Z45" s="642">
        <f t="shared" si="0"/>
        <v>0</v>
      </c>
      <c r="AA45" s="67">
        <f t="shared" si="1"/>
        <v>0</v>
      </c>
    </row>
    <row r="46" spans="1:27" s="94" customFormat="1" ht="15.5" x14ac:dyDescent="0.35">
      <c r="A46" s="69"/>
      <c r="B46" s="69"/>
      <c r="C46" s="213"/>
      <c r="D46" s="69"/>
      <c r="E46" s="69"/>
      <c r="F46" s="69"/>
      <c r="G46" s="69" t="s">
        <v>1852</v>
      </c>
      <c r="H46" s="69" t="s">
        <v>1852</v>
      </c>
      <c r="I46" s="74"/>
      <c r="J46" s="69" t="s">
        <v>1852</v>
      </c>
      <c r="K46" s="69" t="s">
        <v>1852</v>
      </c>
      <c r="L46" s="75" t="s">
        <v>1852</v>
      </c>
      <c r="M46" s="69" t="s">
        <v>1852</v>
      </c>
      <c r="N46" s="69" t="s">
        <v>1852</v>
      </c>
      <c r="O46" s="69" t="s">
        <v>1852</v>
      </c>
      <c r="P46" s="69" t="s">
        <v>1852</v>
      </c>
      <c r="Q46" s="69" t="s">
        <v>1852</v>
      </c>
      <c r="R46" s="69" t="s">
        <v>1852</v>
      </c>
      <c r="S46" s="69" t="s">
        <v>1852</v>
      </c>
      <c r="T46" s="69" t="s">
        <v>1852</v>
      </c>
      <c r="U46" s="69" t="s">
        <v>1852</v>
      </c>
      <c r="V46" s="69" t="s">
        <v>1852</v>
      </c>
      <c r="W46" s="69" t="s">
        <v>1852</v>
      </c>
      <c r="X46" s="69" t="s">
        <v>1852</v>
      </c>
      <c r="Y46" s="116" t="s">
        <v>1852</v>
      </c>
      <c r="Z46" s="642">
        <f t="shared" si="0"/>
        <v>0</v>
      </c>
      <c r="AA46" s="74">
        <f t="shared" si="1"/>
        <v>0</v>
      </c>
    </row>
    <row r="47" spans="1:27" s="94" customFormat="1" ht="15.5" x14ac:dyDescent="0.35">
      <c r="A47" s="69"/>
      <c r="B47" s="69"/>
      <c r="C47" s="213"/>
      <c r="D47" s="69"/>
      <c r="E47" s="69"/>
      <c r="F47" s="69"/>
      <c r="G47" s="69"/>
      <c r="H47" s="69"/>
      <c r="I47" s="74"/>
      <c r="J47" s="69"/>
      <c r="K47" s="69"/>
      <c r="L47" s="75"/>
      <c r="M47" s="75"/>
      <c r="N47" s="75"/>
      <c r="O47" s="75"/>
      <c r="P47" s="69"/>
      <c r="Q47" s="75"/>
      <c r="R47" s="75"/>
      <c r="S47" s="69"/>
      <c r="T47" s="69"/>
      <c r="U47" s="69"/>
      <c r="V47" s="69"/>
      <c r="W47" s="69"/>
      <c r="X47" s="116"/>
      <c r="Y47" s="490"/>
      <c r="Z47" s="642">
        <f t="shared" si="0"/>
        <v>0</v>
      </c>
      <c r="AA47" s="74">
        <f t="shared" si="1"/>
        <v>0</v>
      </c>
    </row>
    <row r="48" spans="1:27" ht="15.5" x14ac:dyDescent="0.35">
      <c r="A48" s="64"/>
      <c r="B48" s="64"/>
      <c r="C48" s="65"/>
      <c r="D48" s="64"/>
      <c r="E48" s="64"/>
      <c r="F48" s="64"/>
      <c r="G48" s="66" t="s">
        <v>3700</v>
      </c>
      <c r="H48" s="64"/>
      <c r="I48" s="67"/>
      <c r="J48" s="64"/>
      <c r="K48" s="64"/>
      <c r="L48" s="68"/>
      <c r="M48" s="68"/>
      <c r="N48" s="97"/>
      <c r="O48" s="68"/>
      <c r="P48" s="64"/>
      <c r="Q48" s="68"/>
      <c r="R48" s="68"/>
      <c r="S48" s="64"/>
      <c r="T48" s="64"/>
      <c r="U48" s="64"/>
      <c r="V48" s="64"/>
      <c r="W48" s="64"/>
      <c r="X48" s="115"/>
      <c r="Y48" s="239"/>
      <c r="Z48" s="642">
        <f t="shared" si="0"/>
        <v>0</v>
      </c>
      <c r="AA48" s="67">
        <f t="shared" si="1"/>
        <v>0</v>
      </c>
    </row>
    <row r="49" spans="1:27" ht="15.5" x14ac:dyDescent="0.35">
      <c r="A49" s="76"/>
      <c r="B49" s="76"/>
      <c r="C49" s="214"/>
      <c r="D49" s="76"/>
      <c r="E49" s="76"/>
      <c r="F49" s="76"/>
      <c r="G49" s="76" t="s">
        <v>1852</v>
      </c>
      <c r="H49" s="76" t="s">
        <v>1852</v>
      </c>
      <c r="I49" s="118"/>
      <c r="J49" s="76" t="s">
        <v>1852</v>
      </c>
      <c r="K49" s="76" t="s">
        <v>1852</v>
      </c>
      <c r="L49" s="119" t="s">
        <v>1852</v>
      </c>
      <c r="M49" s="76" t="s">
        <v>1852</v>
      </c>
      <c r="N49" s="76" t="s">
        <v>1852</v>
      </c>
      <c r="O49" s="76" t="s">
        <v>1852</v>
      </c>
      <c r="P49" s="76" t="s">
        <v>1852</v>
      </c>
      <c r="Q49" s="76" t="s">
        <v>1852</v>
      </c>
      <c r="R49" s="76" t="s">
        <v>1852</v>
      </c>
      <c r="S49" s="76" t="s">
        <v>1852</v>
      </c>
      <c r="T49" s="76" t="s">
        <v>1852</v>
      </c>
      <c r="U49" s="76" t="s">
        <v>1852</v>
      </c>
      <c r="V49" s="76" t="s">
        <v>1852</v>
      </c>
      <c r="W49" s="76" t="s">
        <v>1852</v>
      </c>
      <c r="X49" s="76" t="s">
        <v>1852</v>
      </c>
      <c r="Y49" s="121" t="s">
        <v>1852</v>
      </c>
      <c r="Z49" s="642">
        <f t="shared" si="0"/>
        <v>0</v>
      </c>
      <c r="AA49" s="118">
        <f t="shared" si="1"/>
        <v>0</v>
      </c>
    </row>
    <row r="50" spans="1:27" ht="15.5" x14ac:dyDescent="0.35">
      <c r="A50" s="76"/>
      <c r="B50" s="76"/>
      <c r="C50" s="214"/>
      <c r="D50" s="76"/>
      <c r="E50" s="76"/>
      <c r="F50" s="76"/>
      <c r="G50" s="76"/>
      <c r="H50" s="76"/>
      <c r="I50" s="118"/>
      <c r="J50" s="76"/>
      <c r="K50" s="76"/>
      <c r="L50" s="119"/>
      <c r="M50" s="76"/>
      <c r="N50" s="119"/>
      <c r="O50" s="76"/>
      <c r="P50" s="76"/>
      <c r="Q50" s="119"/>
      <c r="R50" s="119"/>
      <c r="S50" s="76"/>
      <c r="T50" s="76"/>
      <c r="U50" s="76"/>
      <c r="V50" s="76"/>
      <c r="W50" s="76"/>
      <c r="X50" s="121"/>
      <c r="Y50" s="286"/>
      <c r="Z50" s="642">
        <f t="shared" si="0"/>
        <v>0</v>
      </c>
      <c r="AA50" s="118">
        <f t="shared" si="1"/>
        <v>0</v>
      </c>
    </row>
    <row r="51" spans="1:27" ht="15.5" x14ac:dyDescent="0.35">
      <c r="A51" s="64"/>
      <c r="B51" s="64"/>
      <c r="C51" s="65"/>
      <c r="D51" s="64"/>
      <c r="E51" s="64"/>
      <c r="F51" s="64"/>
      <c r="G51" s="89" t="s">
        <v>2961</v>
      </c>
      <c r="H51" s="64"/>
      <c r="I51" s="67"/>
      <c r="J51" s="64"/>
      <c r="K51" s="64"/>
      <c r="L51" s="68"/>
      <c r="M51" s="68"/>
      <c r="N51" s="68"/>
      <c r="O51" s="68"/>
      <c r="P51" s="64"/>
      <c r="Q51" s="68"/>
      <c r="R51" s="68"/>
      <c r="S51" s="64"/>
      <c r="T51" s="64"/>
      <c r="U51" s="64"/>
      <c r="V51" s="64"/>
      <c r="W51" s="64"/>
      <c r="X51" s="115"/>
      <c r="Y51" s="115"/>
      <c r="Z51" s="642">
        <f t="shared" si="0"/>
        <v>0</v>
      </c>
      <c r="AA51" s="67">
        <f t="shared" si="1"/>
        <v>0</v>
      </c>
    </row>
    <row r="52" spans="1:27" ht="15.5" x14ac:dyDescent="0.35">
      <c r="A52" s="76"/>
      <c r="B52" s="76"/>
      <c r="C52" s="214"/>
      <c r="D52" s="76"/>
      <c r="E52" s="76"/>
      <c r="F52" s="76"/>
      <c r="G52" s="69" t="s">
        <v>3866</v>
      </c>
      <c r="H52" s="76"/>
      <c r="I52" s="118">
        <v>150000</v>
      </c>
      <c r="J52" s="76"/>
      <c r="K52" s="76" t="s">
        <v>1062</v>
      </c>
      <c r="L52" s="119" t="s">
        <v>1063</v>
      </c>
      <c r="M52" s="76" t="s">
        <v>3301</v>
      </c>
      <c r="N52" s="119" t="s">
        <v>3666</v>
      </c>
      <c r="O52" s="119" t="s">
        <v>1063</v>
      </c>
      <c r="P52" s="76" t="s">
        <v>1575</v>
      </c>
      <c r="Q52" s="119" t="s">
        <v>3666</v>
      </c>
      <c r="R52" s="119" t="s">
        <v>3666</v>
      </c>
      <c r="S52" s="76"/>
      <c r="T52" s="76"/>
      <c r="U52" s="76"/>
      <c r="V52" s="76"/>
      <c r="W52" s="76"/>
      <c r="X52" s="121"/>
      <c r="Y52" s="121"/>
      <c r="Z52" s="642">
        <f t="shared" si="0"/>
        <v>10500.000000000002</v>
      </c>
      <c r="AA52" s="118">
        <f t="shared" si="1"/>
        <v>160500</v>
      </c>
    </row>
    <row r="53" spans="1:27" ht="15.5" x14ac:dyDescent="0.35">
      <c r="A53" s="76"/>
      <c r="B53" s="76"/>
      <c r="C53" s="214"/>
      <c r="D53" s="76"/>
      <c r="E53" s="76"/>
      <c r="F53" s="76"/>
      <c r="G53" s="69" t="s">
        <v>3867</v>
      </c>
      <c r="H53" s="76"/>
      <c r="I53" s="118">
        <v>150000</v>
      </c>
      <c r="J53" s="76"/>
      <c r="K53" s="76" t="s">
        <v>1765</v>
      </c>
      <c r="L53" s="119" t="s">
        <v>1765</v>
      </c>
      <c r="M53" s="76" t="s">
        <v>1765</v>
      </c>
      <c r="N53" s="119" t="s">
        <v>1765</v>
      </c>
      <c r="O53" s="119" t="s">
        <v>1063</v>
      </c>
      <c r="P53" s="76" t="s">
        <v>1575</v>
      </c>
      <c r="Q53" s="119" t="s">
        <v>1765</v>
      </c>
      <c r="R53" s="119" t="s">
        <v>1765</v>
      </c>
      <c r="S53" s="76"/>
      <c r="T53" s="76"/>
      <c r="U53" s="76"/>
      <c r="V53" s="76"/>
      <c r="W53" s="76"/>
      <c r="X53" s="121"/>
      <c r="Y53" s="121"/>
      <c r="Z53" s="642">
        <f t="shared" si="0"/>
        <v>10500.000000000002</v>
      </c>
      <c r="AA53" s="118">
        <f t="shared" si="1"/>
        <v>160500</v>
      </c>
    </row>
    <row r="54" spans="1:27" ht="15.5" x14ac:dyDescent="0.35">
      <c r="A54" s="76"/>
      <c r="B54" s="76"/>
      <c r="C54" s="214"/>
      <c r="D54" s="76"/>
      <c r="E54" s="76"/>
      <c r="F54" s="76"/>
      <c r="G54" s="69" t="s">
        <v>3868</v>
      </c>
      <c r="H54" s="76"/>
      <c r="I54" s="118">
        <v>150000</v>
      </c>
      <c r="J54" s="76"/>
      <c r="K54" s="76" t="s">
        <v>1062</v>
      </c>
      <c r="L54" s="119" t="s">
        <v>1063</v>
      </c>
      <c r="M54" s="76" t="s">
        <v>3301</v>
      </c>
      <c r="N54" s="119" t="s">
        <v>3666</v>
      </c>
      <c r="O54" s="119" t="s">
        <v>1063</v>
      </c>
      <c r="P54" s="76" t="s">
        <v>1575</v>
      </c>
      <c r="Q54" s="119" t="s">
        <v>3666</v>
      </c>
      <c r="R54" s="119" t="s">
        <v>3666</v>
      </c>
      <c r="S54" s="76"/>
      <c r="T54" s="76"/>
      <c r="U54" s="76"/>
      <c r="V54" s="76"/>
      <c r="W54" s="76"/>
      <c r="X54" s="121"/>
      <c r="Y54" s="121"/>
      <c r="Z54" s="642">
        <f t="shared" si="0"/>
        <v>10500.000000000002</v>
      </c>
      <c r="AA54" s="118">
        <f t="shared" si="1"/>
        <v>160500</v>
      </c>
    </row>
    <row r="55" spans="1:27" ht="15.5" x14ac:dyDescent="0.35">
      <c r="A55" s="76"/>
      <c r="B55" s="76"/>
      <c r="C55" s="214"/>
      <c r="D55" s="76"/>
      <c r="E55" s="76"/>
      <c r="F55" s="76"/>
      <c r="G55" s="69" t="s">
        <v>3869</v>
      </c>
      <c r="H55" s="76"/>
      <c r="I55" s="118">
        <v>150000</v>
      </c>
      <c r="J55" s="76"/>
      <c r="K55" s="76" t="s">
        <v>1765</v>
      </c>
      <c r="L55" s="119" t="s">
        <v>1765</v>
      </c>
      <c r="M55" s="76" t="s">
        <v>1765</v>
      </c>
      <c r="N55" s="119" t="s">
        <v>1765</v>
      </c>
      <c r="O55" s="119" t="s">
        <v>1063</v>
      </c>
      <c r="P55" s="76" t="s">
        <v>1575</v>
      </c>
      <c r="Q55" s="119" t="s">
        <v>1765</v>
      </c>
      <c r="R55" s="119" t="s">
        <v>1765</v>
      </c>
      <c r="S55" s="76"/>
      <c r="T55" s="76"/>
      <c r="U55" s="76"/>
      <c r="V55" s="76"/>
      <c r="W55" s="76"/>
      <c r="X55" s="121"/>
      <c r="Y55" s="121"/>
      <c r="Z55" s="642">
        <f t="shared" si="0"/>
        <v>10500.000000000002</v>
      </c>
      <c r="AA55" s="118">
        <f t="shared" si="1"/>
        <v>160500</v>
      </c>
    </row>
    <row r="56" spans="1:27" ht="15.5" x14ac:dyDescent="0.35">
      <c r="A56" s="76"/>
      <c r="B56" s="76"/>
      <c r="C56" s="214"/>
      <c r="D56" s="76"/>
      <c r="E56" s="76"/>
      <c r="F56" s="76"/>
      <c r="G56" s="69" t="s">
        <v>3870</v>
      </c>
      <c r="H56" s="76"/>
      <c r="I56" s="118">
        <v>200000</v>
      </c>
      <c r="J56" s="76"/>
      <c r="K56" s="76" t="s">
        <v>1062</v>
      </c>
      <c r="L56" s="119" t="s">
        <v>1063</v>
      </c>
      <c r="M56" s="76" t="s">
        <v>3301</v>
      </c>
      <c r="N56" s="119" t="s">
        <v>3666</v>
      </c>
      <c r="O56" s="119" t="s">
        <v>1063</v>
      </c>
      <c r="P56" s="76" t="s">
        <v>1575</v>
      </c>
      <c r="Q56" s="119" t="s">
        <v>3666</v>
      </c>
      <c r="R56" s="119" t="s">
        <v>3666</v>
      </c>
      <c r="S56" s="76"/>
      <c r="T56" s="76"/>
      <c r="U56" s="76"/>
      <c r="V56" s="76"/>
      <c r="W56" s="76"/>
      <c r="X56" s="121"/>
      <c r="Y56" s="121"/>
      <c r="Z56" s="642">
        <f t="shared" si="0"/>
        <v>14000.000000000002</v>
      </c>
      <c r="AA56" s="118">
        <f t="shared" si="1"/>
        <v>214000</v>
      </c>
    </row>
    <row r="57" spans="1:27" ht="15.5" x14ac:dyDescent="0.35">
      <c r="A57" s="76"/>
      <c r="B57" s="76"/>
      <c r="C57" s="214"/>
      <c r="D57" s="76"/>
      <c r="E57" s="76"/>
      <c r="F57" s="76"/>
      <c r="G57" s="69" t="s">
        <v>3871</v>
      </c>
      <c r="H57" s="76"/>
      <c r="I57" s="118">
        <v>200000</v>
      </c>
      <c r="J57" s="76"/>
      <c r="K57" s="76" t="s">
        <v>1765</v>
      </c>
      <c r="L57" s="119" t="s">
        <v>1765</v>
      </c>
      <c r="M57" s="76" t="s">
        <v>1765</v>
      </c>
      <c r="N57" s="119" t="s">
        <v>1765</v>
      </c>
      <c r="O57" s="119" t="s">
        <v>1063</v>
      </c>
      <c r="P57" s="76" t="s">
        <v>1575</v>
      </c>
      <c r="Q57" s="119" t="s">
        <v>1765</v>
      </c>
      <c r="R57" s="119" t="s">
        <v>1765</v>
      </c>
      <c r="S57" s="76"/>
      <c r="T57" s="76"/>
      <c r="U57" s="76"/>
      <c r="V57" s="76"/>
      <c r="W57" s="76"/>
      <c r="X57" s="121"/>
      <c r="Y57" s="121"/>
      <c r="Z57" s="642">
        <f t="shared" si="0"/>
        <v>14000.000000000002</v>
      </c>
      <c r="AA57" s="118">
        <f t="shared" si="1"/>
        <v>214000</v>
      </c>
    </row>
    <row r="58" spans="1:27" ht="15.5" x14ac:dyDescent="0.35">
      <c r="A58" s="76"/>
      <c r="B58" s="76"/>
      <c r="C58" s="214"/>
      <c r="D58" s="76"/>
      <c r="E58" s="76"/>
      <c r="F58" s="76"/>
      <c r="G58" s="69" t="s">
        <v>3872</v>
      </c>
      <c r="H58" s="76"/>
      <c r="I58" s="118">
        <v>150000</v>
      </c>
      <c r="J58" s="76"/>
      <c r="K58" s="76" t="s">
        <v>1062</v>
      </c>
      <c r="L58" s="119" t="s">
        <v>1063</v>
      </c>
      <c r="M58" s="76" t="s">
        <v>3301</v>
      </c>
      <c r="N58" s="119" t="s">
        <v>3666</v>
      </c>
      <c r="O58" s="119" t="s">
        <v>1063</v>
      </c>
      <c r="P58" s="76" t="s">
        <v>1575</v>
      </c>
      <c r="Q58" s="119" t="s">
        <v>3666</v>
      </c>
      <c r="R58" s="119" t="s">
        <v>3666</v>
      </c>
      <c r="S58" s="76"/>
      <c r="T58" s="76"/>
      <c r="U58" s="76"/>
      <c r="V58" s="76"/>
      <c r="W58" s="76"/>
      <c r="X58" s="121"/>
      <c r="Y58" s="121"/>
      <c r="Z58" s="642">
        <f t="shared" si="0"/>
        <v>10500.000000000002</v>
      </c>
      <c r="AA58" s="118">
        <f t="shared" si="1"/>
        <v>160500</v>
      </c>
    </row>
    <row r="59" spans="1:27" ht="15.5" x14ac:dyDescent="0.35">
      <c r="A59" s="76"/>
      <c r="B59" s="76"/>
      <c r="C59" s="214"/>
      <c r="D59" s="76"/>
      <c r="E59" s="76"/>
      <c r="F59" s="76"/>
      <c r="G59" s="69" t="s">
        <v>3873</v>
      </c>
      <c r="H59" s="76"/>
      <c r="I59" s="118">
        <v>150000</v>
      </c>
      <c r="J59" s="76"/>
      <c r="K59" s="76" t="s">
        <v>1765</v>
      </c>
      <c r="L59" s="119" t="s">
        <v>1765</v>
      </c>
      <c r="M59" s="76" t="s">
        <v>1765</v>
      </c>
      <c r="N59" s="119" t="s">
        <v>1765</v>
      </c>
      <c r="O59" s="119" t="s">
        <v>1063</v>
      </c>
      <c r="P59" s="76" t="s">
        <v>1575</v>
      </c>
      <c r="Q59" s="119" t="s">
        <v>1765</v>
      </c>
      <c r="R59" s="119" t="s">
        <v>1765</v>
      </c>
      <c r="S59" s="76"/>
      <c r="T59" s="76"/>
      <c r="U59" s="76"/>
      <c r="V59" s="76"/>
      <c r="W59" s="76"/>
      <c r="X59" s="121"/>
      <c r="Y59" s="121"/>
      <c r="Z59" s="642">
        <f t="shared" si="0"/>
        <v>10500.000000000002</v>
      </c>
      <c r="AA59" s="118">
        <f t="shared" si="1"/>
        <v>160500</v>
      </c>
    </row>
    <row r="60" spans="1:27" ht="15.5" x14ac:dyDescent="0.35">
      <c r="A60" s="76"/>
      <c r="B60" s="76"/>
      <c r="C60" s="214"/>
      <c r="D60" s="76"/>
      <c r="E60" s="76"/>
      <c r="F60" s="76"/>
      <c r="G60" s="69" t="s">
        <v>3874</v>
      </c>
      <c r="H60" s="76"/>
      <c r="I60" s="118">
        <v>150000</v>
      </c>
      <c r="J60" s="76"/>
      <c r="K60" s="76" t="s">
        <v>1062</v>
      </c>
      <c r="L60" s="119" t="s">
        <v>1063</v>
      </c>
      <c r="M60" s="76" t="s">
        <v>3301</v>
      </c>
      <c r="N60" s="119" t="s">
        <v>3666</v>
      </c>
      <c r="O60" s="119" t="s">
        <v>1063</v>
      </c>
      <c r="P60" s="76" t="s">
        <v>1575</v>
      </c>
      <c r="Q60" s="119" t="s">
        <v>3666</v>
      </c>
      <c r="R60" s="119" t="s">
        <v>3666</v>
      </c>
      <c r="S60" s="76"/>
      <c r="T60" s="76"/>
      <c r="U60" s="76"/>
      <c r="V60" s="76"/>
      <c r="W60" s="76"/>
      <c r="X60" s="121"/>
      <c r="Y60" s="121"/>
      <c r="Z60" s="642">
        <f t="shared" si="0"/>
        <v>10500.000000000002</v>
      </c>
      <c r="AA60" s="118">
        <f t="shared" si="1"/>
        <v>160500</v>
      </c>
    </row>
    <row r="61" spans="1:27" ht="15.5" x14ac:dyDescent="0.35">
      <c r="A61" s="76"/>
      <c r="B61" s="76"/>
      <c r="C61" s="214"/>
      <c r="D61" s="76"/>
      <c r="E61" s="76"/>
      <c r="F61" s="76"/>
      <c r="G61" s="69" t="s">
        <v>3875</v>
      </c>
      <c r="H61" s="76"/>
      <c r="I61" s="118">
        <v>150000</v>
      </c>
      <c r="J61" s="76"/>
      <c r="K61" s="76" t="s">
        <v>1765</v>
      </c>
      <c r="L61" s="119" t="s">
        <v>1765</v>
      </c>
      <c r="M61" s="76" t="s">
        <v>1765</v>
      </c>
      <c r="N61" s="119" t="s">
        <v>1765</v>
      </c>
      <c r="O61" s="119" t="s">
        <v>1063</v>
      </c>
      <c r="P61" s="76" t="s">
        <v>1575</v>
      </c>
      <c r="Q61" s="119" t="s">
        <v>1765</v>
      </c>
      <c r="R61" s="119" t="s">
        <v>1765</v>
      </c>
      <c r="S61" s="76"/>
      <c r="T61" s="76"/>
      <c r="U61" s="76"/>
      <c r="V61" s="76"/>
      <c r="W61" s="76"/>
      <c r="X61" s="121"/>
      <c r="Y61" s="121"/>
      <c r="Z61" s="642">
        <f t="shared" si="0"/>
        <v>10500.000000000002</v>
      </c>
      <c r="AA61" s="118">
        <f t="shared" si="1"/>
        <v>160500</v>
      </c>
    </row>
    <row r="62" spans="1:27" ht="15.5" x14ac:dyDescent="0.35">
      <c r="A62" s="76"/>
      <c r="B62" s="76"/>
      <c r="C62" s="214"/>
      <c r="D62" s="76"/>
      <c r="E62" s="76"/>
      <c r="F62" s="76"/>
      <c r="G62" s="69" t="s">
        <v>3876</v>
      </c>
      <c r="H62" s="76"/>
      <c r="I62" s="118">
        <v>200000</v>
      </c>
      <c r="J62" s="76"/>
      <c r="K62" s="76" t="s">
        <v>3744</v>
      </c>
      <c r="L62" s="119" t="s">
        <v>1063</v>
      </c>
      <c r="M62" s="76" t="s">
        <v>1510</v>
      </c>
      <c r="N62" s="119" t="s">
        <v>3877</v>
      </c>
      <c r="O62" s="119" t="s">
        <v>1063</v>
      </c>
      <c r="P62" s="76" t="s">
        <v>1575</v>
      </c>
      <c r="Q62" s="119" t="s">
        <v>3746</v>
      </c>
      <c r="R62" s="119" t="s">
        <v>3747</v>
      </c>
      <c r="S62" s="76"/>
      <c r="T62" s="76"/>
      <c r="U62" s="76"/>
      <c r="V62" s="76"/>
      <c r="W62" s="76"/>
      <c r="X62" s="121"/>
      <c r="Y62" s="121"/>
      <c r="Z62" s="642">
        <f t="shared" si="0"/>
        <v>14000.000000000002</v>
      </c>
      <c r="AA62" s="118">
        <f t="shared" si="1"/>
        <v>214000</v>
      </c>
    </row>
    <row r="63" spans="1:27" ht="15.5" x14ac:dyDescent="0.35">
      <c r="A63" s="76"/>
      <c r="B63" s="76"/>
      <c r="C63" s="214"/>
      <c r="D63" s="76"/>
      <c r="E63" s="76"/>
      <c r="F63" s="76"/>
      <c r="G63" s="69" t="s">
        <v>3878</v>
      </c>
      <c r="H63" s="76"/>
      <c r="I63" s="118">
        <v>150000</v>
      </c>
      <c r="J63" s="76"/>
      <c r="K63" s="76" t="s">
        <v>1765</v>
      </c>
      <c r="L63" s="119" t="s">
        <v>1765</v>
      </c>
      <c r="M63" s="76" t="s">
        <v>1765</v>
      </c>
      <c r="N63" s="119" t="s">
        <v>1765</v>
      </c>
      <c r="O63" s="119" t="s">
        <v>1063</v>
      </c>
      <c r="P63" s="76" t="s">
        <v>1575</v>
      </c>
      <c r="Q63" s="119" t="s">
        <v>1765</v>
      </c>
      <c r="R63" s="119" t="s">
        <v>1765</v>
      </c>
      <c r="S63" s="76"/>
      <c r="T63" s="76"/>
      <c r="U63" s="76"/>
      <c r="V63" s="76"/>
      <c r="W63" s="76"/>
      <c r="X63" s="121"/>
      <c r="Y63" s="121"/>
      <c r="Z63" s="642">
        <f t="shared" si="0"/>
        <v>10500.000000000002</v>
      </c>
      <c r="AA63" s="118">
        <f t="shared" si="1"/>
        <v>160500</v>
      </c>
    </row>
    <row r="64" spans="1:27" ht="15.5" x14ac:dyDescent="0.35">
      <c r="A64" s="76"/>
      <c r="B64" s="76"/>
      <c r="C64" s="214"/>
      <c r="D64" s="76"/>
      <c r="E64" s="76"/>
      <c r="F64" s="76"/>
      <c r="G64" s="69" t="s">
        <v>3879</v>
      </c>
      <c r="H64" s="76"/>
      <c r="I64" s="118">
        <v>150000</v>
      </c>
      <c r="J64" s="76"/>
      <c r="K64" s="76" t="s">
        <v>1062</v>
      </c>
      <c r="L64" s="119" t="s">
        <v>1063</v>
      </c>
      <c r="M64" s="76" t="s">
        <v>3301</v>
      </c>
      <c r="N64" s="119" t="s">
        <v>3666</v>
      </c>
      <c r="O64" s="119" t="s">
        <v>1063</v>
      </c>
      <c r="P64" s="76" t="s">
        <v>1575</v>
      </c>
      <c r="Q64" s="119" t="s">
        <v>3666</v>
      </c>
      <c r="R64" s="119" t="s">
        <v>3666</v>
      </c>
      <c r="S64" s="76"/>
      <c r="T64" s="76"/>
      <c r="U64" s="76"/>
      <c r="V64" s="76"/>
      <c r="W64" s="76"/>
      <c r="X64" s="121"/>
      <c r="Y64" s="121"/>
      <c r="Z64" s="642">
        <f t="shared" si="0"/>
        <v>10500.000000000002</v>
      </c>
      <c r="AA64" s="118">
        <f t="shared" si="1"/>
        <v>160500</v>
      </c>
    </row>
    <row r="65" spans="1:27" ht="15.5" x14ac:dyDescent="0.35">
      <c r="A65" s="76"/>
      <c r="B65" s="76"/>
      <c r="C65" s="214"/>
      <c r="D65" s="76"/>
      <c r="E65" s="76"/>
      <c r="F65" s="76"/>
      <c r="G65" s="69" t="s">
        <v>3880</v>
      </c>
      <c r="H65" s="76"/>
      <c r="I65" s="118">
        <v>150000</v>
      </c>
      <c r="J65" s="76"/>
      <c r="K65" s="76" t="s">
        <v>1765</v>
      </c>
      <c r="L65" s="119" t="s">
        <v>1765</v>
      </c>
      <c r="M65" s="76" t="s">
        <v>1765</v>
      </c>
      <c r="N65" s="119" t="s">
        <v>1765</v>
      </c>
      <c r="O65" s="119" t="s">
        <v>1063</v>
      </c>
      <c r="P65" s="76" t="s">
        <v>1575</v>
      </c>
      <c r="Q65" s="119" t="s">
        <v>1765</v>
      </c>
      <c r="R65" s="119" t="s">
        <v>1765</v>
      </c>
      <c r="S65" s="76"/>
      <c r="T65" s="76"/>
      <c r="U65" s="76"/>
      <c r="V65" s="76"/>
      <c r="W65" s="76"/>
      <c r="X65" s="121"/>
      <c r="Y65" s="121"/>
      <c r="Z65" s="642">
        <f t="shared" si="0"/>
        <v>10500.000000000002</v>
      </c>
      <c r="AA65" s="118">
        <f t="shared" si="1"/>
        <v>160500</v>
      </c>
    </row>
    <row r="66" spans="1:27" ht="15.5" x14ac:dyDescent="0.35">
      <c r="A66" s="76"/>
      <c r="B66" s="76"/>
      <c r="C66" s="214"/>
      <c r="D66" s="76"/>
      <c r="E66" s="76"/>
      <c r="F66" s="76"/>
      <c r="G66" s="69" t="s">
        <v>3881</v>
      </c>
      <c r="H66" s="76"/>
      <c r="I66" s="118">
        <v>200000</v>
      </c>
      <c r="J66" s="76"/>
      <c r="K66" s="76" t="s">
        <v>1062</v>
      </c>
      <c r="L66" s="119" t="s">
        <v>1063</v>
      </c>
      <c r="M66" s="76" t="s">
        <v>2099</v>
      </c>
      <c r="N66" s="119" t="s">
        <v>1765</v>
      </c>
      <c r="O66" s="119" t="s">
        <v>1063</v>
      </c>
      <c r="P66" s="76" t="s">
        <v>1575</v>
      </c>
      <c r="Q66" s="119" t="s">
        <v>1765</v>
      </c>
      <c r="R66" s="119" t="s">
        <v>1765</v>
      </c>
      <c r="S66" s="76"/>
      <c r="T66" s="76"/>
      <c r="U66" s="76"/>
      <c r="V66" s="76"/>
      <c r="W66" s="76"/>
      <c r="X66" s="121"/>
      <c r="Y66" s="121"/>
      <c r="Z66" s="642">
        <f t="shared" si="0"/>
        <v>14000.000000000002</v>
      </c>
      <c r="AA66" s="118">
        <f t="shared" si="1"/>
        <v>214000</v>
      </c>
    </row>
    <row r="67" spans="1:27" ht="15.5" x14ac:dyDescent="0.35">
      <c r="A67" s="76"/>
      <c r="B67" s="76"/>
      <c r="C67" s="214"/>
      <c r="D67" s="76"/>
      <c r="E67" s="76"/>
      <c r="F67" s="76"/>
      <c r="G67" s="69" t="s">
        <v>3882</v>
      </c>
      <c r="H67" s="76"/>
      <c r="I67" s="118">
        <v>200000</v>
      </c>
      <c r="J67" s="76"/>
      <c r="K67" s="76" t="s">
        <v>1062</v>
      </c>
      <c r="L67" s="119" t="s">
        <v>1063</v>
      </c>
      <c r="M67" s="76" t="s">
        <v>3301</v>
      </c>
      <c r="N67" s="119" t="s">
        <v>3666</v>
      </c>
      <c r="O67" s="119" t="s">
        <v>1063</v>
      </c>
      <c r="P67" s="76" t="s">
        <v>1575</v>
      </c>
      <c r="Q67" s="119" t="s">
        <v>3666</v>
      </c>
      <c r="R67" s="119" t="s">
        <v>3666</v>
      </c>
      <c r="S67" s="76"/>
      <c r="T67" s="76"/>
      <c r="U67" s="76"/>
      <c r="V67" s="76"/>
      <c r="W67" s="76"/>
      <c r="X67" s="121"/>
      <c r="Y67" s="121"/>
      <c r="Z67" s="642">
        <f t="shared" si="0"/>
        <v>14000.000000000002</v>
      </c>
      <c r="AA67" s="118">
        <f t="shared" si="1"/>
        <v>214000</v>
      </c>
    </row>
    <row r="68" spans="1:27" ht="15.5" x14ac:dyDescent="0.35">
      <c r="A68" s="76"/>
      <c r="B68" s="76"/>
      <c r="C68" s="214"/>
      <c r="D68" s="76"/>
      <c r="E68" s="76"/>
      <c r="F68" s="76"/>
      <c r="G68" s="69" t="s">
        <v>3883</v>
      </c>
      <c r="H68" s="76"/>
      <c r="I68" s="118">
        <v>200000</v>
      </c>
      <c r="J68" s="76"/>
      <c r="K68" s="76" t="s">
        <v>1765</v>
      </c>
      <c r="L68" s="119" t="s">
        <v>1765</v>
      </c>
      <c r="M68" s="76" t="s">
        <v>1765</v>
      </c>
      <c r="N68" s="119" t="s">
        <v>1765</v>
      </c>
      <c r="O68" s="119" t="s">
        <v>1063</v>
      </c>
      <c r="P68" s="76" t="s">
        <v>1575</v>
      </c>
      <c r="Q68" s="119" t="s">
        <v>1765</v>
      </c>
      <c r="R68" s="119" t="s">
        <v>1765</v>
      </c>
      <c r="S68" s="76"/>
      <c r="T68" s="76"/>
      <c r="U68" s="76"/>
      <c r="V68" s="76"/>
      <c r="W68" s="76"/>
      <c r="X68" s="121"/>
      <c r="Y68" s="121"/>
      <c r="Z68" s="642">
        <f t="shared" si="0"/>
        <v>14000.000000000002</v>
      </c>
      <c r="AA68" s="118">
        <f t="shared" si="1"/>
        <v>214000</v>
      </c>
    </row>
    <row r="69" spans="1:27" ht="15.5" x14ac:dyDescent="0.35">
      <c r="A69" s="76"/>
      <c r="B69" s="76"/>
      <c r="C69" s="214"/>
      <c r="D69" s="76"/>
      <c r="E69" s="76"/>
      <c r="F69" s="76"/>
      <c r="G69" s="69" t="s">
        <v>3884</v>
      </c>
      <c r="H69" s="76"/>
      <c r="I69" s="118">
        <v>150000</v>
      </c>
      <c r="J69" s="76"/>
      <c r="K69" s="76" t="s">
        <v>1062</v>
      </c>
      <c r="L69" s="119" t="s">
        <v>1063</v>
      </c>
      <c r="M69" s="76" t="s">
        <v>3301</v>
      </c>
      <c r="N69" s="119" t="s">
        <v>3666</v>
      </c>
      <c r="O69" s="119" t="s">
        <v>1063</v>
      </c>
      <c r="P69" s="76" t="s">
        <v>1575</v>
      </c>
      <c r="Q69" s="119" t="s">
        <v>3666</v>
      </c>
      <c r="R69" s="119" t="s">
        <v>3666</v>
      </c>
      <c r="S69" s="76"/>
      <c r="T69" s="76"/>
      <c r="U69" s="76"/>
      <c r="V69" s="76"/>
      <c r="W69" s="76"/>
      <c r="X69" s="121"/>
      <c r="Y69" s="121"/>
      <c r="Z69" s="642">
        <f t="shared" si="0"/>
        <v>10500.000000000002</v>
      </c>
      <c r="AA69" s="118">
        <f t="shared" si="1"/>
        <v>160500</v>
      </c>
    </row>
    <row r="70" spans="1:27" ht="15.5" x14ac:dyDescent="0.35">
      <c r="A70" s="76"/>
      <c r="B70" s="76"/>
      <c r="C70" s="214"/>
      <c r="D70" s="76"/>
      <c r="E70" s="76"/>
      <c r="F70" s="76"/>
      <c r="G70" s="69" t="s">
        <v>3885</v>
      </c>
      <c r="H70" s="76"/>
      <c r="I70" s="118">
        <v>150000</v>
      </c>
      <c r="J70" s="76"/>
      <c r="K70" s="76" t="s">
        <v>1765</v>
      </c>
      <c r="L70" s="119" t="s">
        <v>1765</v>
      </c>
      <c r="M70" s="76" t="s">
        <v>1765</v>
      </c>
      <c r="N70" s="119" t="s">
        <v>1765</v>
      </c>
      <c r="O70" s="119" t="s">
        <v>1063</v>
      </c>
      <c r="P70" s="76" t="s">
        <v>1575</v>
      </c>
      <c r="Q70" s="119" t="s">
        <v>1765</v>
      </c>
      <c r="R70" s="119" t="s">
        <v>1765</v>
      </c>
      <c r="S70" s="76"/>
      <c r="T70" s="76"/>
      <c r="U70" s="76"/>
      <c r="V70" s="76"/>
      <c r="W70" s="76"/>
      <c r="X70" s="121"/>
      <c r="Y70" s="121"/>
      <c r="Z70" s="642">
        <f t="shared" ref="Z70:Z105" si="2">I70*Z$4</f>
        <v>10500.000000000002</v>
      </c>
      <c r="AA70" s="118">
        <f t="shared" ref="AA70:AA105" si="3">I70+Z70</f>
        <v>160500</v>
      </c>
    </row>
    <row r="71" spans="1:27" ht="15.5" x14ac:dyDescent="0.35">
      <c r="A71" s="76"/>
      <c r="B71" s="76"/>
      <c r="C71" s="214"/>
      <c r="D71" s="76"/>
      <c r="E71" s="76"/>
      <c r="F71" s="76"/>
      <c r="G71" s="69" t="s">
        <v>3886</v>
      </c>
      <c r="H71" s="76"/>
      <c r="I71" s="118">
        <v>150000</v>
      </c>
      <c r="J71" s="76"/>
      <c r="K71" s="76" t="s">
        <v>3724</v>
      </c>
      <c r="L71" s="119" t="s">
        <v>1510</v>
      </c>
      <c r="M71" s="76" t="s">
        <v>1510</v>
      </c>
      <c r="N71" s="76" t="s">
        <v>1510</v>
      </c>
      <c r="O71" s="119" t="s">
        <v>1063</v>
      </c>
      <c r="P71" s="76" t="s">
        <v>1575</v>
      </c>
      <c r="Q71" s="119" t="s">
        <v>1063</v>
      </c>
      <c r="R71" s="119" t="s">
        <v>1066</v>
      </c>
      <c r="S71" s="76"/>
      <c r="T71" s="76"/>
      <c r="U71" s="76"/>
      <c r="V71" s="76"/>
      <c r="W71" s="76"/>
      <c r="X71" s="121"/>
      <c r="Y71" s="121"/>
      <c r="Z71" s="642">
        <f t="shared" si="2"/>
        <v>10500.000000000002</v>
      </c>
      <c r="AA71" s="118">
        <f t="shared" si="3"/>
        <v>160500</v>
      </c>
    </row>
    <row r="72" spans="1:27" ht="15.5" x14ac:dyDescent="0.35">
      <c r="A72" s="76"/>
      <c r="B72" s="76"/>
      <c r="C72" s="214"/>
      <c r="D72" s="76"/>
      <c r="E72" s="76"/>
      <c r="F72" s="76"/>
      <c r="G72" s="69" t="s">
        <v>3887</v>
      </c>
      <c r="H72" s="76"/>
      <c r="I72" s="118">
        <v>150000</v>
      </c>
      <c r="J72" s="76"/>
      <c r="K72" s="76" t="s">
        <v>3726</v>
      </c>
      <c r="L72" s="119" t="s">
        <v>1510</v>
      </c>
      <c r="M72" s="76" t="s">
        <v>1510</v>
      </c>
      <c r="N72" s="119" t="s">
        <v>1510</v>
      </c>
      <c r="O72" s="119" t="s">
        <v>1063</v>
      </c>
      <c r="P72" s="76" t="s">
        <v>1575</v>
      </c>
      <c r="Q72" s="119" t="s">
        <v>1063</v>
      </c>
      <c r="R72" s="119" t="s">
        <v>3065</v>
      </c>
      <c r="S72" s="76"/>
      <c r="T72" s="76"/>
      <c r="U72" s="76"/>
      <c r="V72" s="76"/>
      <c r="W72" s="76"/>
      <c r="X72" s="121"/>
      <c r="Y72" s="121"/>
      <c r="Z72" s="642">
        <f t="shared" si="2"/>
        <v>10500.000000000002</v>
      </c>
      <c r="AA72" s="118">
        <f t="shared" si="3"/>
        <v>160500</v>
      </c>
    </row>
    <row r="73" spans="1:27" ht="15.5" x14ac:dyDescent="0.35">
      <c r="A73" s="76"/>
      <c r="B73" s="76"/>
      <c r="C73" s="214"/>
      <c r="D73" s="76"/>
      <c r="E73" s="76"/>
      <c r="F73" s="76"/>
      <c r="G73" s="69" t="s">
        <v>3888</v>
      </c>
      <c r="H73" s="76"/>
      <c r="I73" s="118">
        <v>150000</v>
      </c>
      <c r="J73" s="76"/>
      <c r="K73" s="76" t="s">
        <v>1062</v>
      </c>
      <c r="L73" s="119" t="s">
        <v>1063</v>
      </c>
      <c r="M73" s="76" t="s">
        <v>3301</v>
      </c>
      <c r="N73" s="119" t="s">
        <v>3666</v>
      </c>
      <c r="O73" s="119" t="s">
        <v>1063</v>
      </c>
      <c r="P73" s="76" t="s">
        <v>1575</v>
      </c>
      <c r="Q73" s="119" t="s">
        <v>3666</v>
      </c>
      <c r="R73" s="119" t="s">
        <v>3666</v>
      </c>
      <c r="S73" s="76"/>
      <c r="T73" s="76"/>
      <c r="U73" s="76"/>
      <c r="V73" s="76"/>
      <c r="W73" s="76"/>
      <c r="X73" s="121"/>
      <c r="Y73" s="121"/>
      <c r="Z73" s="642">
        <f t="shared" si="2"/>
        <v>10500.000000000002</v>
      </c>
      <c r="AA73" s="118">
        <f t="shared" si="3"/>
        <v>160500</v>
      </c>
    </row>
    <row r="74" spans="1:27" ht="15.5" x14ac:dyDescent="0.35">
      <c r="A74" s="76"/>
      <c r="B74" s="76"/>
      <c r="C74" s="214"/>
      <c r="D74" s="76"/>
      <c r="E74" s="76"/>
      <c r="F74" s="76"/>
      <c r="G74" s="69" t="s">
        <v>3889</v>
      </c>
      <c r="H74" s="76"/>
      <c r="I74" s="118">
        <v>150000</v>
      </c>
      <c r="J74" s="76"/>
      <c r="K74" s="76" t="s">
        <v>1765</v>
      </c>
      <c r="L74" s="119" t="s">
        <v>1765</v>
      </c>
      <c r="M74" s="76" t="s">
        <v>1765</v>
      </c>
      <c r="N74" s="119" t="s">
        <v>1765</v>
      </c>
      <c r="O74" s="119" t="s">
        <v>1063</v>
      </c>
      <c r="P74" s="76" t="s">
        <v>1575</v>
      </c>
      <c r="Q74" s="119" t="s">
        <v>1765</v>
      </c>
      <c r="R74" s="119" t="s">
        <v>1765</v>
      </c>
      <c r="S74" s="76"/>
      <c r="T74" s="76"/>
      <c r="U74" s="76"/>
      <c r="V74" s="76"/>
      <c r="W74" s="76"/>
      <c r="X74" s="121"/>
      <c r="Y74" s="121"/>
      <c r="Z74" s="642">
        <f t="shared" si="2"/>
        <v>10500.000000000002</v>
      </c>
      <c r="AA74" s="118">
        <f t="shared" si="3"/>
        <v>160500</v>
      </c>
    </row>
    <row r="75" spans="1:27" ht="15.5" x14ac:dyDescent="0.35">
      <c r="A75" s="76"/>
      <c r="B75" s="76"/>
      <c r="C75" s="214"/>
      <c r="D75" s="76"/>
      <c r="E75" s="76"/>
      <c r="F75" s="76"/>
      <c r="G75" s="69" t="s">
        <v>3890</v>
      </c>
      <c r="H75" s="76"/>
      <c r="I75" s="118">
        <v>150000</v>
      </c>
      <c r="J75" s="76"/>
      <c r="K75" s="76" t="s">
        <v>1062</v>
      </c>
      <c r="L75" s="119" t="s">
        <v>1063</v>
      </c>
      <c r="M75" s="76" t="s">
        <v>3301</v>
      </c>
      <c r="N75" s="119" t="s">
        <v>3666</v>
      </c>
      <c r="O75" s="119" t="s">
        <v>1063</v>
      </c>
      <c r="P75" s="76" t="s">
        <v>1575</v>
      </c>
      <c r="Q75" s="119" t="s">
        <v>3666</v>
      </c>
      <c r="R75" s="119" t="s">
        <v>3666</v>
      </c>
      <c r="S75" s="76"/>
      <c r="T75" s="76"/>
      <c r="U75" s="76"/>
      <c r="V75" s="76"/>
      <c r="W75" s="76"/>
      <c r="X75" s="121"/>
      <c r="Y75" s="121"/>
      <c r="Z75" s="642">
        <f t="shared" si="2"/>
        <v>10500.000000000002</v>
      </c>
      <c r="AA75" s="118">
        <f t="shared" si="3"/>
        <v>160500</v>
      </c>
    </row>
    <row r="76" spans="1:27" ht="15.5" x14ac:dyDescent="0.35">
      <c r="A76" s="76"/>
      <c r="B76" s="76"/>
      <c r="C76" s="214"/>
      <c r="D76" s="76"/>
      <c r="E76" s="76"/>
      <c r="F76" s="76"/>
      <c r="G76" s="69" t="s">
        <v>3891</v>
      </c>
      <c r="H76" s="76"/>
      <c r="I76" s="118">
        <v>150000</v>
      </c>
      <c r="J76" s="76"/>
      <c r="K76" s="76" t="s">
        <v>1765</v>
      </c>
      <c r="L76" s="119" t="s">
        <v>1765</v>
      </c>
      <c r="M76" s="76" t="s">
        <v>1765</v>
      </c>
      <c r="N76" s="119" t="s">
        <v>1765</v>
      </c>
      <c r="O76" s="119" t="s">
        <v>1063</v>
      </c>
      <c r="P76" s="76" t="s">
        <v>1575</v>
      </c>
      <c r="Q76" s="119" t="s">
        <v>1765</v>
      </c>
      <c r="R76" s="119" t="s">
        <v>1765</v>
      </c>
      <c r="S76" s="76"/>
      <c r="T76" s="76"/>
      <c r="U76" s="76"/>
      <c r="V76" s="76"/>
      <c r="W76" s="76"/>
      <c r="X76" s="121"/>
      <c r="Y76" s="121"/>
      <c r="Z76" s="642">
        <f t="shared" si="2"/>
        <v>10500.000000000002</v>
      </c>
      <c r="AA76" s="118">
        <f t="shared" si="3"/>
        <v>160500</v>
      </c>
    </row>
    <row r="77" spans="1:27" ht="15.5" x14ac:dyDescent="0.35">
      <c r="A77" s="76"/>
      <c r="B77" s="76"/>
      <c r="C77" s="214"/>
      <c r="D77" s="76"/>
      <c r="E77" s="76"/>
      <c r="F77" s="76"/>
      <c r="G77" s="69" t="s">
        <v>3892</v>
      </c>
      <c r="H77" s="76"/>
      <c r="I77" s="118">
        <v>150000</v>
      </c>
      <c r="J77" s="76"/>
      <c r="K77" s="76" t="s">
        <v>1062</v>
      </c>
      <c r="L77" s="119" t="s">
        <v>1063</v>
      </c>
      <c r="M77" s="76" t="s">
        <v>3301</v>
      </c>
      <c r="N77" s="119" t="s">
        <v>3666</v>
      </c>
      <c r="O77" s="119" t="s">
        <v>1063</v>
      </c>
      <c r="P77" s="76" t="s">
        <v>1575</v>
      </c>
      <c r="Q77" s="119" t="s">
        <v>3666</v>
      </c>
      <c r="R77" s="119" t="s">
        <v>3666</v>
      </c>
      <c r="S77" s="76"/>
      <c r="T77" s="76"/>
      <c r="U77" s="76"/>
      <c r="V77" s="76"/>
      <c r="W77" s="76"/>
      <c r="X77" s="121"/>
      <c r="Y77" s="121"/>
      <c r="Z77" s="642">
        <f t="shared" si="2"/>
        <v>10500.000000000002</v>
      </c>
      <c r="AA77" s="118">
        <f t="shared" si="3"/>
        <v>160500</v>
      </c>
    </row>
    <row r="78" spans="1:27" ht="15.5" x14ac:dyDescent="0.35">
      <c r="A78" s="76"/>
      <c r="B78" s="76"/>
      <c r="C78" s="214"/>
      <c r="D78" s="76"/>
      <c r="E78" s="76"/>
      <c r="F78" s="76"/>
      <c r="G78" s="69" t="s">
        <v>3893</v>
      </c>
      <c r="H78" s="76"/>
      <c r="I78" s="118">
        <v>150000</v>
      </c>
      <c r="J78" s="76"/>
      <c r="K78" s="76" t="s">
        <v>1765</v>
      </c>
      <c r="L78" s="119" t="s">
        <v>1765</v>
      </c>
      <c r="M78" s="76" t="s">
        <v>1765</v>
      </c>
      <c r="N78" s="119" t="s">
        <v>1765</v>
      </c>
      <c r="O78" s="119" t="s">
        <v>1063</v>
      </c>
      <c r="P78" s="76" t="s">
        <v>1575</v>
      </c>
      <c r="Q78" s="119" t="s">
        <v>1765</v>
      </c>
      <c r="R78" s="119" t="s">
        <v>1765</v>
      </c>
      <c r="S78" s="76"/>
      <c r="T78" s="76"/>
      <c r="U78" s="76"/>
      <c r="V78" s="76"/>
      <c r="W78" s="76"/>
      <c r="X78" s="121"/>
      <c r="Y78" s="121"/>
      <c r="Z78" s="642">
        <f t="shared" si="2"/>
        <v>10500.000000000002</v>
      </c>
      <c r="AA78" s="118">
        <f t="shared" si="3"/>
        <v>160500</v>
      </c>
    </row>
    <row r="79" spans="1:27" ht="15.5" x14ac:dyDescent="0.35">
      <c r="A79" s="76"/>
      <c r="B79" s="76"/>
      <c r="C79" s="214"/>
      <c r="D79" s="76"/>
      <c r="E79" s="76"/>
      <c r="F79" s="76"/>
      <c r="G79" s="69" t="s">
        <v>3894</v>
      </c>
      <c r="H79" s="76"/>
      <c r="I79" s="118">
        <v>150000</v>
      </c>
      <c r="J79" s="76"/>
      <c r="K79" s="76" t="s">
        <v>1062</v>
      </c>
      <c r="L79" s="119" t="s">
        <v>1063</v>
      </c>
      <c r="M79" s="76" t="s">
        <v>3301</v>
      </c>
      <c r="N79" s="119" t="s">
        <v>3666</v>
      </c>
      <c r="O79" s="119" t="s">
        <v>1063</v>
      </c>
      <c r="P79" s="76" t="s">
        <v>1575</v>
      </c>
      <c r="Q79" s="119" t="s">
        <v>3666</v>
      </c>
      <c r="R79" s="119" t="s">
        <v>3666</v>
      </c>
      <c r="S79" s="76"/>
      <c r="T79" s="76"/>
      <c r="U79" s="76"/>
      <c r="V79" s="76"/>
      <c r="W79" s="76"/>
      <c r="X79" s="121"/>
      <c r="Y79" s="121"/>
      <c r="Z79" s="642">
        <f t="shared" si="2"/>
        <v>10500.000000000002</v>
      </c>
      <c r="AA79" s="118">
        <f t="shared" si="3"/>
        <v>160500</v>
      </c>
    </row>
    <row r="80" spans="1:27" ht="15.5" x14ac:dyDescent="0.35">
      <c r="A80" s="76"/>
      <c r="B80" s="76"/>
      <c r="C80" s="214"/>
      <c r="D80" s="76"/>
      <c r="E80" s="76"/>
      <c r="F80" s="76"/>
      <c r="G80" s="69" t="s">
        <v>3895</v>
      </c>
      <c r="H80" s="76"/>
      <c r="I80" s="118">
        <v>150000</v>
      </c>
      <c r="J80" s="76"/>
      <c r="K80" s="76" t="s">
        <v>1765</v>
      </c>
      <c r="L80" s="119" t="s">
        <v>1765</v>
      </c>
      <c r="M80" s="76" t="s">
        <v>1765</v>
      </c>
      <c r="N80" s="119" t="s">
        <v>1765</v>
      </c>
      <c r="O80" s="119" t="s">
        <v>1063</v>
      </c>
      <c r="P80" s="76" t="s">
        <v>1575</v>
      </c>
      <c r="Q80" s="119" t="s">
        <v>1765</v>
      </c>
      <c r="R80" s="119" t="s">
        <v>1765</v>
      </c>
      <c r="S80" s="76"/>
      <c r="T80" s="76"/>
      <c r="U80" s="76"/>
      <c r="V80" s="76"/>
      <c r="W80" s="76"/>
      <c r="X80" s="121"/>
      <c r="Y80" s="121"/>
      <c r="Z80" s="642">
        <f t="shared" si="2"/>
        <v>10500.000000000002</v>
      </c>
      <c r="AA80" s="118">
        <f t="shared" si="3"/>
        <v>160500</v>
      </c>
    </row>
    <row r="81" spans="1:27" ht="15.5" x14ac:dyDescent="0.35">
      <c r="A81" s="76"/>
      <c r="F81" s="76"/>
      <c r="G81" s="123" t="s">
        <v>994</v>
      </c>
      <c r="H81" s="123"/>
      <c r="I81" s="124">
        <f>SUM(I52:I80)</f>
        <v>4650000</v>
      </c>
      <c r="J81" s="76"/>
      <c r="K81" s="76"/>
      <c r="L81" s="119"/>
      <c r="M81" s="76"/>
      <c r="N81" s="119"/>
      <c r="O81" s="119"/>
      <c r="P81" s="76"/>
      <c r="Q81" s="119"/>
      <c r="R81" s="119"/>
      <c r="S81" s="76"/>
      <c r="T81" s="76"/>
      <c r="U81" s="76"/>
      <c r="V81" s="76"/>
      <c r="W81" s="76"/>
      <c r="X81" s="121"/>
      <c r="Y81" s="121"/>
      <c r="Z81" s="642">
        <f t="shared" si="2"/>
        <v>325500.00000000006</v>
      </c>
      <c r="AA81" s="124">
        <f t="shared" si="3"/>
        <v>4975500</v>
      </c>
    </row>
    <row r="82" spans="1:27" ht="15.5" x14ac:dyDescent="0.35">
      <c r="A82" s="76"/>
      <c r="B82" s="214"/>
      <c r="C82" s="76"/>
      <c r="D82" s="76"/>
      <c r="F82" s="64"/>
      <c r="G82" s="66" t="s">
        <v>1931</v>
      </c>
      <c r="H82" s="64"/>
      <c r="I82" s="67"/>
      <c r="J82" s="64"/>
      <c r="K82" s="64"/>
      <c r="L82" s="68"/>
      <c r="M82" s="64"/>
      <c r="N82" s="68"/>
      <c r="O82" s="68"/>
      <c r="P82" s="64"/>
      <c r="Q82" s="68"/>
      <c r="R82" s="68"/>
      <c r="S82" s="64"/>
      <c r="T82" s="64"/>
      <c r="U82" s="64"/>
      <c r="V82" s="64"/>
      <c r="W82" s="64"/>
      <c r="X82" s="115"/>
      <c r="Y82" s="115"/>
      <c r="Z82" s="642">
        <f t="shared" si="2"/>
        <v>0</v>
      </c>
      <c r="AA82" s="67">
        <f t="shared" si="3"/>
        <v>0</v>
      </c>
    </row>
    <row r="83" spans="1:27" ht="15.5" x14ac:dyDescent="0.35">
      <c r="A83" s="64"/>
      <c r="B83" s="65"/>
      <c r="C83" s="64"/>
      <c r="D83" s="64"/>
      <c r="F83" s="76"/>
      <c r="G83" s="76" t="s">
        <v>1852</v>
      </c>
      <c r="H83" s="76" t="s">
        <v>1852</v>
      </c>
      <c r="I83" s="118"/>
      <c r="J83" s="76" t="s">
        <v>1852</v>
      </c>
      <c r="K83" s="76" t="s">
        <v>1852</v>
      </c>
      <c r="L83" s="119" t="s">
        <v>1852</v>
      </c>
      <c r="M83" s="76" t="s">
        <v>1852</v>
      </c>
      <c r="N83" s="76" t="s">
        <v>1852</v>
      </c>
      <c r="O83" s="76" t="s">
        <v>1852</v>
      </c>
      <c r="P83" s="76" t="s">
        <v>1852</v>
      </c>
      <c r="Q83" s="76" t="s">
        <v>1852</v>
      </c>
      <c r="R83" s="76" t="s">
        <v>1852</v>
      </c>
      <c r="S83" s="76" t="s">
        <v>1852</v>
      </c>
      <c r="T83" s="76" t="s">
        <v>1852</v>
      </c>
      <c r="U83" s="76" t="s">
        <v>1852</v>
      </c>
      <c r="V83" s="76" t="s">
        <v>1852</v>
      </c>
      <c r="W83" s="76" t="s">
        <v>1852</v>
      </c>
      <c r="X83" s="76" t="s">
        <v>1852</v>
      </c>
      <c r="Y83" s="121" t="s">
        <v>1852</v>
      </c>
      <c r="Z83" s="642">
        <f t="shared" si="2"/>
        <v>0</v>
      </c>
      <c r="AA83" s="118">
        <f t="shared" si="3"/>
        <v>0</v>
      </c>
    </row>
    <row r="84" spans="1:27" ht="15.5" x14ac:dyDescent="0.35">
      <c r="A84" s="76"/>
      <c r="B84" s="214"/>
      <c r="C84" s="76"/>
      <c r="D84" s="76"/>
      <c r="F84" s="76"/>
      <c r="G84" s="76"/>
      <c r="H84" s="76"/>
      <c r="I84" s="118"/>
      <c r="J84" s="76"/>
      <c r="K84" s="76"/>
      <c r="L84" s="119"/>
      <c r="M84" s="76"/>
      <c r="N84" s="119"/>
      <c r="O84" s="76"/>
      <c r="P84" s="76"/>
      <c r="Q84" s="76"/>
      <c r="R84" s="76"/>
      <c r="S84" s="76"/>
      <c r="T84" s="76"/>
      <c r="U84" s="76"/>
      <c r="V84" s="76"/>
      <c r="W84" s="76"/>
      <c r="X84" s="121"/>
      <c r="Y84" s="121"/>
      <c r="Z84" s="642">
        <f t="shared" si="2"/>
        <v>0</v>
      </c>
      <c r="AA84" s="118">
        <f t="shared" si="3"/>
        <v>0</v>
      </c>
    </row>
    <row r="85" spans="1:27" ht="8.5" customHeight="1" x14ac:dyDescent="0.35">
      <c r="A85" s="76"/>
      <c r="B85" s="214"/>
      <c r="C85" s="76"/>
      <c r="D85" s="76"/>
      <c r="E85" s="215"/>
      <c r="F85" s="215"/>
      <c r="G85" s="234" t="s">
        <v>1932</v>
      </c>
      <c r="H85" s="215"/>
      <c r="I85" s="247"/>
      <c r="J85" s="215"/>
      <c r="K85" s="215"/>
      <c r="L85" s="220"/>
      <c r="M85" s="215"/>
      <c r="N85" s="220"/>
      <c r="O85" s="220"/>
      <c r="P85" s="215"/>
      <c r="Q85" s="220"/>
      <c r="R85" s="220"/>
      <c r="S85" s="215"/>
      <c r="T85" s="215"/>
      <c r="U85" s="215"/>
      <c r="V85" s="215"/>
      <c r="W85" s="215"/>
      <c r="X85" s="239"/>
      <c r="Y85" s="239"/>
      <c r="Z85" s="642">
        <f t="shared" si="2"/>
        <v>0</v>
      </c>
      <c r="AA85" s="247">
        <f t="shared" si="3"/>
        <v>0</v>
      </c>
    </row>
    <row r="86" spans="1:27" ht="15.5" x14ac:dyDescent="0.35">
      <c r="A86" s="76"/>
      <c r="B86" s="76"/>
      <c r="C86" s="214"/>
      <c r="D86" s="76"/>
      <c r="E86" s="76"/>
      <c r="F86" s="76"/>
      <c r="G86" s="76" t="s">
        <v>1852</v>
      </c>
      <c r="H86" s="76" t="s">
        <v>1852</v>
      </c>
      <c r="I86" s="118"/>
      <c r="J86" s="76" t="s">
        <v>1852</v>
      </c>
      <c r="K86" s="76" t="s">
        <v>1852</v>
      </c>
      <c r="L86" s="119" t="s">
        <v>1852</v>
      </c>
      <c r="M86" s="76" t="s">
        <v>1852</v>
      </c>
      <c r="N86" s="76" t="s">
        <v>1852</v>
      </c>
      <c r="O86" s="76" t="s">
        <v>1852</v>
      </c>
      <c r="P86" s="76" t="s">
        <v>1852</v>
      </c>
      <c r="Q86" s="76" t="s">
        <v>1852</v>
      </c>
      <c r="R86" s="76" t="s">
        <v>1852</v>
      </c>
      <c r="S86" s="76" t="s">
        <v>1852</v>
      </c>
      <c r="T86" s="76" t="s">
        <v>1852</v>
      </c>
      <c r="U86" s="76" t="s">
        <v>1852</v>
      </c>
      <c r="V86" s="76" t="s">
        <v>1852</v>
      </c>
      <c r="W86" s="76" t="s">
        <v>1852</v>
      </c>
      <c r="X86" s="76" t="s">
        <v>1852</v>
      </c>
      <c r="Y86" s="121" t="s">
        <v>1852</v>
      </c>
      <c r="Z86" s="642">
        <f t="shared" si="2"/>
        <v>0</v>
      </c>
      <c r="AA86" s="118">
        <f t="shared" si="3"/>
        <v>0</v>
      </c>
    </row>
    <row r="87" spans="1:27" ht="15.5" x14ac:dyDescent="0.35">
      <c r="A87" s="76"/>
      <c r="B87" s="76"/>
      <c r="C87" s="214"/>
      <c r="D87" s="76"/>
      <c r="E87" s="76"/>
      <c r="F87" s="76"/>
      <c r="G87" s="76"/>
      <c r="H87" s="76"/>
      <c r="I87" s="118"/>
      <c r="J87" s="76"/>
      <c r="K87" s="76"/>
      <c r="L87" s="119"/>
      <c r="M87" s="76"/>
      <c r="N87" s="119"/>
      <c r="O87" s="119"/>
      <c r="P87" s="76"/>
      <c r="Q87" s="119"/>
      <c r="R87" s="119"/>
      <c r="S87" s="76"/>
      <c r="T87" s="76"/>
      <c r="U87" s="76"/>
      <c r="V87" s="76"/>
      <c r="W87" s="76"/>
      <c r="X87" s="121"/>
      <c r="Y87" s="121"/>
      <c r="Z87" s="642">
        <f t="shared" si="2"/>
        <v>0</v>
      </c>
      <c r="AA87" s="118">
        <f t="shared" si="3"/>
        <v>0</v>
      </c>
    </row>
    <row r="88" spans="1:27" ht="15.5" x14ac:dyDescent="0.35">
      <c r="A88" s="64"/>
      <c r="B88" s="64"/>
      <c r="C88" s="65"/>
      <c r="D88" s="64"/>
      <c r="E88" s="64"/>
      <c r="F88" s="64"/>
      <c r="G88" s="66" t="s">
        <v>1168</v>
      </c>
      <c r="H88" s="64"/>
      <c r="I88" s="67"/>
      <c r="J88" s="64"/>
      <c r="K88" s="64"/>
      <c r="L88" s="68"/>
      <c r="M88" s="68"/>
      <c r="N88" s="68"/>
      <c r="O88" s="68"/>
      <c r="P88" s="64"/>
      <c r="Q88" s="68"/>
      <c r="R88" s="68"/>
      <c r="S88" s="64"/>
      <c r="T88" s="64"/>
      <c r="U88" s="64"/>
      <c r="V88" s="64"/>
      <c r="W88" s="64"/>
      <c r="X88" s="115"/>
      <c r="Y88" s="115"/>
      <c r="Z88" s="642">
        <f t="shared" si="2"/>
        <v>0</v>
      </c>
      <c r="AA88" s="67">
        <f t="shared" si="3"/>
        <v>0</v>
      </c>
    </row>
    <row r="89" spans="1:27" s="94" customFormat="1" ht="15.5" x14ac:dyDescent="0.35">
      <c r="A89" s="69"/>
      <c r="B89" s="69"/>
      <c r="C89" s="213"/>
      <c r="D89" s="69"/>
      <c r="E89" s="69"/>
      <c r="F89" s="69"/>
      <c r="G89" s="69" t="s">
        <v>3896</v>
      </c>
      <c r="H89" s="69"/>
      <c r="I89" s="74">
        <v>60000</v>
      </c>
      <c r="J89" s="69"/>
      <c r="K89" s="69" t="s">
        <v>1170</v>
      </c>
      <c r="L89" s="75">
        <v>2014</v>
      </c>
      <c r="M89" s="75" t="s">
        <v>3829</v>
      </c>
      <c r="N89" s="75">
        <v>73014716</v>
      </c>
      <c r="O89" s="75" t="s">
        <v>1063</v>
      </c>
      <c r="P89" s="69" t="s">
        <v>1575</v>
      </c>
      <c r="Q89" s="75" t="s">
        <v>1071</v>
      </c>
      <c r="R89" s="75" t="s">
        <v>3830</v>
      </c>
      <c r="S89" s="69"/>
      <c r="T89" s="69"/>
      <c r="U89" s="69"/>
      <c r="V89" s="69"/>
      <c r="W89" s="69"/>
      <c r="X89" s="116"/>
      <c r="Y89" s="116"/>
      <c r="Z89" s="642">
        <f t="shared" si="2"/>
        <v>4200</v>
      </c>
      <c r="AA89" s="74">
        <f t="shared" si="3"/>
        <v>64200</v>
      </c>
    </row>
    <row r="90" spans="1:27" s="94" customFormat="1" ht="15.5" x14ac:dyDescent="0.35">
      <c r="A90" s="69"/>
      <c r="B90" s="69"/>
      <c r="C90" s="213"/>
      <c r="D90" s="69"/>
      <c r="E90" s="69"/>
      <c r="F90" s="69"/>
      <c r="G90" s="69" t="s">
        <v>3897</v>
      </c>
      <c r="H90" s="69"/>
      <c r="I90" s="74">
        <v>60000</v>
      </c>
      <c r="J90" s="69"/>
      <c r="K90" s="69" t="s">
        <v>1170</v>
      </c>
      <c r="L90" s="75">
        <v>2014</v>
      </c>
      <c r="M90" s="75" t="s">
        <v>3829</v>
      </c>
      <c r="N90" s="75">
        <v>73014734</v>
      </c>
      <c r="O90" s="75" t="s">
        <v>1063</v>
      </c>
      <c r="P90" s="69" t="s">
        <v>1575</v>
      </c>
      <c r="Q90" s="75" t="s">
        <v>1071</v>
      </c>
      <c r="R90" s="75" t="s">
        <v>3830</v>
      </c>
      <c r="S90" s="69"/>
      <c r="T90" s="69"/>
      <c r="U90" s="69"/>
      <c r="V90" s="69"/>
      <c r="W90" s="69"/>
      <c r="X90" s="116"/>
      <c r="Y90" s="116"/>
      <c r="Z90" s="642">
        <f t="shared" si="2"/>
        <v>4200</v>
      </c>
      <c r="AA90" s="74">
        <f t="shared" si="3"/>
        <v>64200</v>
      </c>
    </row>
    <row r="91" spans="1:27" s="94" customFormat="1" ht="15.5" x14ac:dyDescent="0.35">
      <c r="A91" s="69"/>
      <c r="B91" s="69"/>
      <c r="C91" s="213"/>
      <c r="D91" s="69"/>
      <c r="E91" s="69"/>
      <c r="F91" s="69"/>
      <c r="G91" s="69" t="s">
        <v>3898</v>
      </c>
      <c r="H91" s="69"/>
      <c r="I91" s="74">
        <v>60000</v>
      </c>
      <c r="J91" s="69"/>
      <c r="K91" s="76" t="s">
        <v>1765</v>
      </c>
      <c r="L91" s="119" t="s">
        <v>1765</v>
      </c>
      <c r="M91" s="76" t="s">
        <v>1765</v>
      </c>
      <c r="N91" s="119" t="s">
        <v>1765</v>
      </c>
      <c r="O91" s="119" t="s">
        <v>1063</v>
      </c>
      <c r="P91" s="76" t="s">
        <v>1575</v>
      </c>
      <c r="Q91" s="119" t="s">
        <v>1765</v>
      </c>
      <c r="R91" s="119" t="s">
        <v>1765</v>
      </c>
      <c r="S91" s="69"/>
      <c r="T91" s="69"/>
      <c r="U91" s="69"/>
      <c r="V91" s="69"/>
      <c r="W91" s="69"/>
      <c r="X91" s="116"/>
      <c r="Y91" s="116"/>
      <c r="Z91" s="642">
        <f t="shared" si="2"/>
        <v>4200</v>
      </c>
      <c r="AA91" s="74">
        <f t="shared" si="3"/>
        <v>64200</v>
      </c>
    </row>
    <row r="92" spans="1:27" s="94" customFormat="1" ht="15.5" x14ac:dyDescent="0.35">
      <c r="A92" s="69"/>
      <c r="B92" s="69"/>
      <c r="C92" s="213"/>
      <c r="D92" s="69"/>
      <c r="E92" s="69"/>
      <c r="F92" s="69"/>
      <c r="G92" s="86" t="s">
        <v>994</v>
      </c>
      <c r="H92" s="86"/>
      <c r="I92" s="87">
        <f>SUM(I89:I91)</f>
        <v>180000</v>
      </c>
      <c r="J92" s="69"/>
      <c r="K92" s="69"/>
      <c r="L92" s="75"/>
      <c r="M92" s="75"/>
      <c r="N92" s="75"/>
      <c r="O92" s="75"/>
      <c r="P92" s="69"/>
      <c r="Q92" s="75"/>
      <c r="R92" s="75"/>
      <c r="S92" s="69"/>
      <c r="T92" s="69"/>
      <c r="U92" s="69"/>
      <c r="V92" s="69"/>
      <c r="W92" s="69"/>
      <c r="X92" s="116"/>
      <c r="Y92" s="116"/>
      <c r="Z92" s="642">
        <f t="shared" si="2"/>
        <v>12600.000000000002</v>
      </c>
      <c r="AA92" s="87">
        <f t="shared" si="3"/>
        <v>192600</v>
      </c>
    </row>
    <row r="93" spans="1:27" ht="13.5" customHeight="1" x14ac:dyDescent="0.35">
      <c r="A93" s="64"/>
      <c r="B93" s="64"/>
      <c r="C93" s="65"/>
      <c r="D93" s="64"/>
      <c r="E93" s="64"/>
      <c r="F93" s="64"/>
      <c r="G93" s="66" t="s">
        <v>1748</v>
      </c>
      <c r="H93" s="64"/>
      <c r="I93" s="67"/>
      <c r="J93" s="64"/>
      <c r="K93" s="64"/>
      <c r="L93" s="68"/>
      <c r="M93" s="68"/>
      <c r="N93" s="68"/>
      <c r="O93" s="68"/>
      <c r="P93" s="64"/>
      <c r="Q93" s="68"/>
      <c r="R93" s="68"/>
      <c r="S93" s="64"/>
      <c r="T93" s="64"/>
      <c r="U93" s="64"/>
      <c r="V93" s="64"/>
      <c r="W93" s="64"/>
      <c r="X93" s="115"/>
      <c r="Y93" s="115"/>
      <c r="Z93" s="642">
        <f t="shared" si="2"/>
        <v>0</v>
      </c>
      <c r="AA93" s="67">
        <f t="shared" si="3"/>
        <v>0</v>
      </c>
    </row>
    <row r="94" spans="1:27" ht="15.5" x14ac:dyDescent="0.35">
      <c r="A94" s="76"/>
      <c r="B94" s="76"/>
      <c r="C94" s="214"/>
      <c r="D94" s="76"/>
      <c r="E94" s="76"/>
      <c r="F94" s="76"/>
      <c r="G94" s="76" t="s">
        <v>1852</v>
      </c>
      <c r="H94" s="76" t="s">
        <v>1852</v>
      </c>
      <c r="I94" s="118"/>
      <c r="J94" s="76" t="s">
        <v>1852</v>
      </c>
      <c r="K94" s="76" t="s">
        <v>1852</v>
      </c>
      <c r="L94" s="119" t="s">
        <v>1852</v>
      </c>
      <c r="M94" s="76" t="s">
        <v>1852</v>
      </c>
      <c r="N94" s="76" t="s">
        <v>1852</v>
      </c>
      <c r="O94" s="76" t="s">
        <v>1852</v>
      </c>
      <c r="P94" s="76" t="s">
        <v>1852</v>
      </c>
      <c r="Q94" s="76" t="s">
        <v>1852</v>
      </c>
      <c r="R94" s="76" t="s">
        <v>1852</v>
      </c>
      <c r="S94" s="76" t="s">
        <v>1852</v>
      </c>
      <c r="T94" s="76" t="s">
        <v>1852</v>
      </c>
      <c r="U94" s="76" t="s">
        <v>1852</v>
      </c>
      <c r="V94" s="76" t="s">
        <v>1852</v>
      </c>
      <c r="W94" s="76" t="s">
        <v>1852</v>
      </c>
      <c r="X94" s="76" t="s">
        <v>1852</v>
      </c>
      <c r="Y94" s="121" t="s">
        <v>1852</v>
      </c>
      <c r="Z94" s="642">
        <f t="shared" si="2"/>
        <v>0</v>
      </c>
      <c r="AA94" s="118">
        <f t="shared" si="3"/>
        <v>0</v>
      </c>
    </row>
    <row r="95" spans="1:27" ht="15.5" x14ac:dyDescent="0.35">
      <c r="A95" s="76"/>
      <c r="B95" s="76"/>
      <c r="C95" s="214"/>
      <c r="D95" s="76"/>
      <c r="E95" s="76"/>
      <c r="F95" s="76"/>
      <c r="G95" s="76"/>
      <c r="H95" s="76"/>
      <c r="I95" s="118"/>
      <c r="J95" s="76"/>
      <c r="K95" s="76"/>
      <c r="L95" s="119"/>
      <c r="M95" s="130"/>
      <c r="N95" s="119"/>
      <c r="O95" s="119"/>
      <c r="P95" s="76"/>
      <c r="Q95" s="119"/>
      <c r="R95" s="119"/>
      <c r="S95" s="76"/>
      <c r="T95" s="76"/>
      <c r="U95" s="76"/>
      <c r="V95" s="76"/>
      <c r="W95" s="76"/>
      <c r="X95" s="121"/>
      <c r="Y95" s="121"/>
      <c r="Z95" s="642">
        <f t="shared" si="2"/>
        <v>0</v>
      </c>
      <c r="AA95" s="118">
        <f t="shared" si="3"/>
        <v>0</v>
      </c>
    </row>
    <row r="96" spans="1:27" ht="15.5" x14ac:dyDescent="0.35">
      <c r="A96" s="64"/>
      <c r="B96" s="64"/>
      <c r="C96" s="65"/>
      <c r="D96" s="64"/>
      <c r="E96" s="64"/>
      <c r="F96" s="64"/>
      <c r="G96" s="66" t="s">
        <v>1572</v>
      </c>
      <c r="H96" s="64"/>
      <c r="I96" s="67"/>
      <c r="J96" s="64"/>
      <c r="K96" s="64"/>
      <c r="L96" s="68"/>
      <c r="M96" s="68"/>
      <c r="N96" s="68"/>
      <c r="O96" s="68"/>
      <c r="P96" s="64"/>
      <c r="Q96" s="68"/>
      <c r="R96" s="68"/>
      <c r="S96" s="64"/>
      <c r="T96" s="64"/>
      <c r="U96" s="64"/>
      <c r="V96" s="64"/>
      <c r="W96" s="64"/>
      <c r="X96" s="115"/>
      <c r="Y96" s="115"/>
      <c r="Z96" s="642">
        <f t="shared" si="2"/>
        <v>0</v>
      </c>
      <c r="AA96" s="67">
        <f t="shared" si="3"/>
        <v>0</v>
      </c>
    </row>
    <row r="97" spans="1:27" s="100" customFormat="1" ht="15.5" x14ac:dyDescent="0.35">
      <c r="A97" s="76"/>
      <c r="B97" s="76"/>
      <c r="C97" s="214"/>
      <c r="D97" s="76"/>
      <c r="E97" s="76"/>
      <c r="F97" s="76"/>
      <c r="G97" s="79" t="s">
        <v>1852</v>
      </c>
      <c r="H97" s="79" t="s">
        <v>1852</v>
      </c>
      <c r="I97" s="225"/>
      <c r="J97" s="79" t="s">
        <v>1852</v>
      </c>
      <c r="K97" s="79" t="s">
        <v>1852</v>
      </c>
      <c r="L97" s="79" t="s">
        <v>1852</v>
      </c>
      <c r="M97" s="79" t="s">
        <v>1852</v>
      </c>
      <c r="N97" s="79" t="s">
        <v>1852</v>
      </c>
      <c r="O97" s="79" t="s">
        <v>1852</v>
      </c>
      <c r="P97" s="79" t="s">
        <v>1852</v>
      </c>
      <c r="Q97" s="79" t="s">
        <v>1852</v>
      </c>
      <c r="R97" s="79" t="s">
        <v>1852</v>
      </c>
      <c r="S97" s="79" t="s">
        <v>1852</v>
      </c>
      <c r="T97" s="79" t="s">
        <v>1852</v>
      </c>
      <c r="U97" s="79" t="s">
        <v>1852</v>
      </c>
      <c r="V97" s="79" t="s">
        <v>1852</v>
      </c>
      <c r="W97" s="79" t="s">
        <v>1852</v>
      </c>
      <c r="X97" s="79" t="s">
        <v>1852</v>
      </c>
      <c r="Y97" s="256" t="s">
        <v>1852</v>
      </c>
      <c r="Z97" s="642">
        <f t="shared" si="2"/>
        <v>0</v>
      </c>
      <c r="AA97" s="225">
        <f t="shared" si="3"/>
        <v>0</v>
      </c>
    </row>
    <row r="98" spans="1:27" s="100" customFormat="1" ht="15.5" x14ac:dyDescent="0.35">
      <c r="A98" s="76"/>
      <c r="B98" s="76"/>
      <c r="C98" s="214"/>
      <c r="D98" s="76"/>
      <c r="E98" s="76"/>
      <c r="F98" s="76"/>
      <c r="G98" s="79"/>
      <c r="H98" s="76"/>
      <c r="I98" s="118"/>
      <c r="J98" s="76"/>
      <c r="K98" s="42"/>
      <c r="L98" s="241"/>
      <c r="M98" s="42"/>
      <c r="N98" s="242"/>
      <c r="O98" s="242"/>
      <c r="P98" s="42"/>
      <c r="Q98" s="242"/>
      <c r="R98" s="242"/>
      <c r="S98" s="42"/>
      <c r="T98" s="42"/>
      <c r="U98" s="42"/>
      <c r="V98" s="42"/>
      <c r="W98" s="42"/>
      <c r="X98" s="243"/>
      <c r="Y98" s="243"/>
      <c r="Z98" s="642">
        <f t="shared" si="2"/>
        <v>0</v>
      </c>
      <c r="AA98" s="118">
        <f t="shared" si="3"/>
        <v>0</v>
      </c>
    </row>
    <row r="99" spans="1:27" ht="15.5" x14ac:dyDescent="0.35">
      <c r="A99" s="64"/>
      <c r="B99" s="64"/>
      <c r="C99" s="65"/>
      <c r="D99" s="64"/>
      <c r="E99" s="64"/>
      <c r="F99" s="64"/>
      <c r="G99" s="96" t="s">
        <v>1582</v>
      </c>
      <c r="H99" s="64"/>
      <c r="I99" s="67"/>
      <c r="J99" s="64"/>
      <c r="K99" s="64"/>
      <c r="L99" s="68"/>
      <c r="M99" s="68"/>
      <c r="N99" s="68"/>
      <c r="O99" s="68"/>
      <c r="P99" s="64"/>
      <c r="Q99" s="68"/>
      <c r="R99" s="68"/>
      <c r="S99" s="64"/>
      <c r="T99" s="64"/>
      <c r="U99" s="64"/>
      <c r="V99" s="64"/>
      <c r="W99" s="64"/>
      <c r="X99" s="115"/>
      <c r="Y99" s="115"/>
      <c r="Z99" s="642">
        <f t="shared" si="2"/>
        <v>0</v>
      </c>
      <c r="AA99" s="67">
        <f t="shared" si="3"/>
        <v>0</v>
      </c>
    </row>
    <row r="100" spans="1:27" ht="15.5" x14ac:dyDescent="0.35">
      <c r="A100" s="69"/>
      <c r="B100" s="69"/>
      <c r="C100" s="213"/>
      <c r="D100" s="69"/>
      <c r="E100" s="69"/>
      <c r="F100" s="69"/>
      <c r="G100" s="79" t="s">
        <v>3899</v>
      </c>
      <c r="H100" s="69"/>
      <c r="I100" s="74">
        <v>400000</v>
      </c>
      <c r="J100" s="69"/>
      <c r="K100" s="69" t="s">
        <v>3900</v>
      </c>
      <c r="L100" s="75">
        <v>2018</v>
      </c>
      <c r="M100" s="69" t="s">
        <v>3901</v>
      </c>
      <c r="N100" s="75">
        <v>1812020</v>
      </c>
      <c r="O100" s="69" t="s">
        <v>1063</v>
      </c>
      <c r="P100" s="69" t="s">
        <v>1575</v>
      </c>
      <c r="Q100" s="69" t="s">
        <v>3902</v>
      </c>
      <c r="R100" s="69" t="s">
        <v>3646</v>
      </c>
      <c r="S100" s="69"/>
      <c r="T100" s="69"/>
      <c r="U100" s="69"/>
      <c r="V100" s="69"/>
      <c r="W100" s="69"/>
      <c r="X100" s="116"/>
      <c r="Y100" s="121"/>
      <c r="Z100" s="642">
        <f t="shared" si="2"/>
        <v>28000.000000000004</v>
      </c>
      <c r="AA100" s="74">
        <f t="shared" si="3"/>
        <v>428000</v>
      </c>
    </row>
    <row r="101" spans="1:27" ht="15.5" x14ac:dyDescent="0.35">
      <c r="A101" s="69"/>
      <c r="B101" s="69"/>
      <c r="C101" s="213"/>
      <c r="D101" s="69"/>
      <c r="E101" s="69"/>
      <c r="F101" s="69"/>
      <c r="G101" s="79" t="s">
        <v>994</v>
      </c>
      <c r="H101" s="69"/>
      <c r="I101" s="74">
        <f>SUM(I100)</f>
        <v>400000</v>
      </c>
      <c r="J101" s="69"/>
      <c r="K101" s="69"/>
      <c r="L101" s="75"/>
      <c r="M101" s="75"/>
      <c r="N101" s="131"/>
      <c r="O101" s="75"/>
      <c r="P101" s="69"/>
      <c r="Q101" s="75"/>
      <c r="R101" s="75"/>
      <c r="S101" s="69"/>
      <c r="T101" s="69"/>
      <c r="U101" s="69"/>
      <c r="V101" s="69"/>
      <c r="W101" s="69"/>
      <c r="X101" s="116"/>
      <c r="Y101" s="121"/>
      <c r="Z101" s="642">
        <f t="shared" si="2"/>
        <v>28000.000000000004</v>
      </c>
      <c r="AA101" s="74">
        <f t="shared" si="3"/>
        <v>428000</v>
      </c>
    </row>
    <row r="102" spans="1:27" ht="15.5" x14ac:dyDescent="0.35">
      <c r="A102" s="64"/>
      <c r="B102" s="64"/>
      <c r="C102" s="65"/>
      <c r="D102" s="64"/>
      <c r="E102" s="64"/>
      <c r="F102" s="64"/>
      <c r="G102" s="96" t="s">
        <v>1590</v>
      </c>
      <c r="H102" s="64"/>
      <c r="I102" s="67"/>
      <c r="J102" s="64"/>
      <c r="K102" s="64"/>
      <c r="L102" s="68"/>
      <c r="M102" s="68"/>
      <c r="N102" s="68"/>
      <c r="O102" s="68"/>
      <c r="P102" s="64"/>
      <c r="Q102" s="68"/>
      <c r="R102" s="68"/>
      <c r="S102" s="64"/>
      <c r="T102" s="64"/>
      <c r="U102" s="64"/>
      <c r="V102" s="64"/>
      <c r="W102" s="64"/>
      <c r="X102" s="115"/>
      <c r="Y102" s="115"/>
      <c r="Z102" s="642">
        <f t="shared" si="2"/>
        <v>0</v>
      </c>
      <c r="AA102" s="67">
        <f t="shared" si="3"/>
        <v>0</v>
      </c>
    </row>
    <row r="103" spans="1:27" ht="15.5" x14ac:dyDescent="0.35">
      <c r="A103" s="76"/>
      <c r="B103" s="76"/>
      <c r="C103" s="214"/>
      <c r="D103" s="76"/>
      <c r="E103" s="76"/>
      <c r="F103" s="76"/>
      <c r="G103" s="117" t="s">
        <v>3903</v>
      </c>
      <c r="H103" s="117"/>
      <c r="I103" s="192">
        <v>200000</v>
      </c>
      <c r="J103" s="117"/>
      <c r="K103" s="117" t="s">
        <v>3904</v>
      </c>
      <c r="L103" s="117" t="s">
        <v>1063</v>
      </c>
      <c r="M103" s="117" t="s">
        <v>3905</v>
      </c>
      <c r="N103" s="117" t="s">
        <v>1063</v>
      </c>
      <c r="O103" s="117" t="s">
        <v>3842</v>
      </c>
      <c r="P103" s="117" t="s">
        <v>1575</v>
      </c>
      <c r="Q103" s="117" t="s">
        <v>3906</v>
      </c>
      <c r="R103" s="117" t="s">
        <v>2387</v>
      </c>
      <c r="S103" s="117"/>
      <c r="T103" s="117"/>
      <c r="U103" s="117"/>
      <c r="V103" s="117"/>
      <c r="W103" s="117"/>
      <c r="X103" s="117"/>
      <c r="Y103" s="183"/>
      <c r="Z103" s="642">
        <f t="shared" si="2"/>
        <v>14000.000000000002</v>
      </c>
      <c r="AA103" s="192">
        <f t="shared" si="3"/>
        <v>214000</v>
      </c>
    </row>
    <row r="104" spans="1:27" ht="15.5" x14ac:dyDescent="0.35">
      <c r="A104" s="76"/>
      <c r="B104" s="76"/>
      <c r="C104" s="214"/>
      <c r="D104" s="76"/>
      <c r="E104" s="76"/>
      <c r="F104" s="76"/>
      <c r="G104" s="176" t="s">
        <v>994</v>
      </c>
      <c r="H104" s="123"/>
      <c r="I104" s="124">
        <f>SUM(I103)</f>
        <v>200000</v>
      </c>
      <c r="J104" s="76"/>
      <c r="K104" s="76"/>
      <c r="L104" s="119"/>
      <c r="M104" s="119"/>
      <c r="N104" s="119"/>
      <c r="O104" s="119"/>
      <c r="P104" s="76"/>
      <c r="Q104" s="119"/>
      <c r="R104" s="119"/>
      <c r="S104" s="76"/>
      <c r="T104" s="76"/>
      <c r="U104" s="76"/>
      <c r="V104" s="76"/>
      <c r="W104" s="76"/>
      <c r="X104" s="121"/>
      <c r="Y104" s="121"/>
      <c r="Z104" s="642">
        <f t="shared" si="2"/>
        <v>14000.000000000002</v>
      </c>
      <c r="AA104" s="124">
        <f t="shared" si="3"/>
        <v>214000</v>
      </c>
    </row>
    <row r="105" spans="1:27" ht="15.5" x14ac:dyDescent="0.35">
      <c r="G105" s="176" t="s">
        <v>894</v>
      </c>
      <c r="H105" s="123"/>
      <c r="I105" s="124">
        <f>SUM(I5:I104)</f>
        <v>29240000</v>
      </c>
      <c r="Z105" s="642">
        <f t="shared" si="2"/>
        <v>2046800.0000000002</v>
      </c>
      <c r="AA105" s="124">
        <f t="shared" si="3"/>
        <v>31286800</v>
      </c>
    </row>
  </sheetData>
  <mergeCells count="7">
    <mergeCell ref="Y1:Y2"/>
    <mergeCell ref="A1:F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</sheetPr>
  <dimension ref="A1:AB77"/>
  <sheetViews>
    <sheetView topLeftCell="F1" workbookViewId="0">
      <selection activeCell="AA1" sqref="H1:AA1048576"/>
    </sheetView>
  </sheetViews>
  <sheetFormatPr defaultColWidth="9.08984375" defaultRowHeight="15.5" x14ac:dyDescent="0.35"/>
  <cols>
    <col min="1" max="1" width="16.1796875" style="100" hidden="1" customWidth="1"/>
    <col min="2" max="2" width="22.7265625" style="100" hidden="1" customWidth="1"/>
    <col min="3" max="3" width="19.08984375" style="100" hidden="1" customWidth="1"/>
    <col min="4" max="4" width="25" style="100" hidden="1" customWidth="1"/>
    <col min="5" max="5" width="22.7265625" style="100" hidden="1" customWidth="1"/>
    <col min="6" max="6" width="89.36328125" style="100" customWidth="1"/>
    <col min="7" max="7" width="27.453125" style="100" hidden="1" customWidth="1"/>
    <col min="8" max="8" width="19.6328125" style="135" hidden="1" customWidth="1"/>
    <col min="9" max="9" width="15.81640625" style="100" hidden="1" customWidth="1"/>
    <col min="10" max="10" width="26.1796875" style="100" hidden="1" customWidth="1"/>
    <col min="11" max="11" width="17.54296875" style="100" hidden="1" customWidth="1"/>
    <col min="12" max="12" width="31.453125" style="100" hidden="1" customWidth="1"/>
    <col min="13" max="14" width="19.08984375" style="100" hidden="1" customWidth="1"/>
    <col min="15" max="15" width="24.453125" style="100" hidden="1" customWidth="1"/>
    <col min="16" max="16" width="21.54296875" style="100" hidden="1" customWidth="1"/>
    <col min="17" max="17" width="20.08984375" style="100" hidden="1" customWidth="1"/>
    <col min="18" max="18" width="12.5429687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33" style="100" hidden="1" customWidth="1"/>
    <col min="24" max="24" width="19.81640625" style="100" hidden="1" customWidth="1"/>
    <col min="25" max="26" width="0" style="100" hidden="1" customWidth="1"/>
    <col min="27" max="27" width="14.7265625" style="76" hidden="1" customWidth="1"/>
    <col min="28" max="28" width="19.6328125" style="135" customWidth="1"/>
    <col min="29" max="16384" width="9.08984375" style="100"/>
  </cols>
  <sheetData>
    <row r="1" spans="1:28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AB1" s="47"/>
    </row>
    <row r="2" spans="1:28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AB2" s="634" t="s">
        <v>24303</v>
      </c>
    </row>
    <row r="3" spans="1:28" x14ac:dyDescent="0.35">
      <c r="A3" s="106"/>
      <c r="B3" s="106"/>
      <c r="C3" s="106"/>
      <c r="D3" s="107"/>
      <c r="E3" s="57" t="s">
        <v>3907</v>
      </c>
      <c r="F3" s="106"/>
      <c r="G3" s="57"/>
      <c r="H3" s="108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AB3" s="108"/>
    </row>
    <row r="4" spans="1:28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AA4" s="641">
        <v>7.0000000000000007E-2</v>
      </c>
      <c r="AB4" s="67"/>
    </row>
    <row r="5" spans="1:28" x14ac:dyDescent="0.35">
      <c r="A5" s="69"/>
      <c r="B5" s="77" t="s">
        <v>3908</v>
      </c>
      <c r="C5" s="77" t="s">
        <v>191</v>
      </c>
      <c r="D5" s="77" t="s">
        <v>3909</v>
      </c>
      <c r="E5" s="77" t="s">
        <v>3910</v>
      </c>
      <c r="F5" s="69" t="s">
        <v>3911</v>
      </c>
      <c r="G5" s="69"/>
      <c r="H5" s="74">
        <v>600000</v>
      </c>
      <c r="I5" s="69"/>
      <c r="J5" s="69" t="s">
        <v>933</v>
      </c>
      <c r="K5" s="75">
        <v>1998</v>
      </c>
      <c r="L5" s="75" t="s">
        <v>3912</v>
      </c>
      <c r="M5" s="75" t="s">
        <v>3913</v>
      </c>
      <c r="N5" s="75"/>
      <c r="O5" s="69" t="s">
        <v>937</v>
      </c>
      <c r="P5" s="69" t="s">
        <v>938</v>
      </c>
      <c r="Q5" s="75" t="s">
        <v>2882</v>
      </c>
      <c r="R5" s="69"/>
      <c r="S5" s="69"/>
      <c r="T5" s="69"/>
      <c r="U5" s="69"/>
      <c r="V5" s="69"/>
      <c r="W5" s="116"/>
      <c r="X5" s="76"/>
      <c r="AA5" s="639">
        <f>H5*AA$4</f>
        <v>42000.000000000007</v>
      </c>
      <c r="AB5" s="74">
        <f>H5+AA5</f>
        <v>642000</v>
      </c>
    </row>
    <row r="6" spans="1:28" x14ac:dyDescent="0.35">
      <c r="A6" s="69"/>
      <c r="B6" s="69"/>
      <c r="C6" s="69"/>
      <c r="D6" s="69"/>
      <c r="E6" s="69"/>
      <c r="F6" s="69" t="s">
        <v>3914</v>
      </c>
      <c r="G6" s="69"/>
      <c r="H6" s="74">
        <v>600000</v>
      </c>
      <c r="I6" s="69"/>
      <c r="J6" s="69" t="s">
        <v>933</v>
      </c>
      <c r="K6" s="75">
        <v>1998</v>
      </c>
      <c r="L6" s="75" t="s">
        <v>3912</v>
      </c>
      <c r="M6" s="75" t="s">
        <v>3915</v>
      </c>
      <c r="N6" s="75"/>
      <c r="O6" s="69" t="s">
        <v>937</v>
      </c>
      <c r="P6" s="69" t="s">
        <v>938</v>
      </c>
      <c r="Q6" s="75" t="s">
        <v>2882</v>
      </c>
      <c r="R6" s="69"/>
      <c r="S6" s="69"/>
      <c r="T6" s="69"/>
      <c r="U6" s="69"/>
      <c r="V6" s="69"/>
      <c r="W6" s="116"/>
      <c r="X6" s="76"/>
      <c r="AA6" s="639">
        <f t="shared" ref="AA6:AA69" si="0">H6*AA$4</f>
        <v>42000.000000000007</v>
      </c>
      <c r="AB6" s="74">
        <f t="shared" ref="AB6:AB69" si="1">H6+AA6</f>
        <v>642000</v>
      </c>
    </row>
    <row r="7" spans="1:28" x14ac:dyDescent="0.35">
      <c r="A7" s="69"/>
      <c r="B7" s="69"/>
      <c r="C7" s="69"/>
      <c r="D7" s="69"/>
      <c r="E7" s="69"/>
      <c r="F7" s="69" t="s">
        <v>3916</v>
      </c>
      <c r="G7" s="69"/>
      <c r="H7" s="74">
        <v>650000</v>
      </c>
      <c r="I7" s="69"/>
      <c r="J7" s="69" t="s">
        <v>933</v>
      </c>
      <c r="K7" s="75">
        <v>1998</v>
      </c>
      <c r="L7" s="75" t="s">
        <v>2898</v>
      </c>
      <c r="M7" s="75" t="s">
        <v>3917</v>
      </c>
      <c r="N7" s="75"/>
      <c r="O7" s="69" t="s">
        <v>937</v>
      </c>
      <c r="P7" s="69" t="s">
        <v>1010</v>
      </c>
      <c r="Q7" s="75" t="s">
        <v>2882</v>
      </c>
      <c r="R7" s="69"/>
      <c r="S7" s="69"/>
      <c r="T7" s="69"/>
      <c r="U7" s="69"/>
      <c r="V7" s="69"/>
      <c r="W7" s="116"/>
      <c r="X7" s="76"/>
      <c r="AA7" s="639">
        <f t="shared" si="0"/>
        <v>45500.000000000007</v>
      </c>
      <c r="AB7" s="74">
        <f t="shared" si="1"/>
        <v>695500</v>
      </c>
    </row>
    <row r="8" spans="1:28" x14ac:dyDescent="0.35">
      <c r="A8" s="69"/>
      <c r="B8" s="69"/>
      <c r="C8" s="69"/>
      <c r="D8" s="69"/>
      <c r="E8" s="69"/>
      <c r="F8" s="69" t="s">
        <v>3918</v>
      </c>
      <c r="G8" s="69"/>
      <c r="H8" s="74">
        <v>600000</v>
      </c>
      <c r="I8" s="69"/>
      <c r="J8" s="69" t="s">
        <v>933</v>
      </c>
      <c r="K8" s="75">
        <v>1998</v>
      </c>
      <c r="L8" s="75" t="s">
        <v>3912</v>
      </c>
      <c r="M8" s="75" t="s">
        <v>3919</v>
      </c>
      <c r="N8" s="75"/>
      <c r="O8" s="69" t="s">
        <v>937</v>
      </c>
      <c r="P8" s="69" t="s">
        <v>938</v>
      </c>
      <c r="Q8" s="75" t="s">
        <v>2882</v>
      </c>
      <c r="R8" s="69"/>
      <c r="S8" s="69"/>
      <c r="T8" s="69"/>
      <c r="U8" s="69"/>
      <c r="V8" s="69"/>
      <c r="W8" s="116"/>
      <c r="X8" s="76"/>
      <c r="AA8" s="639">
        <f t="shared" si="0"/>
        <v>42000.000000000007</v>
      </c>
      <c r="AB8" s="74">
        <f t="shared" si="1"/>
        <v>642000</v>
      </c>
    </row>
    <row r="9" spans="1:28" x14ac:dyDescent="0.35">
      <c r="B9" s="69"/>
      <c r="C9" s="69"/>
      <c r="D9" s="69"/>
      <c r="E9" s="69"/>
      <c r="F9" s="69" t="s">
        <v>3920</v>
      </c>
      <c r="G9" s="69"/>
      <c r="H9" s="74">
        <v>600000</v>
      </c>
      <c r="I9" s="69"/>
      <c r="J9" s="69" t="s">
        <v>933</v>
      </c>
      <c r="K9" s="75">
        <v>1998</v>
      </c>
      <c r="L9" s="75" t="s">
        <v>3912</v>
      </c>
      <c r="M9" s="75" t="s">
        <v>3921</v>
      </c>
      <c r="N9" s="75"/>
      <c r="O9" s="69" t="s">
        <v>937</v>
      </c>
      <c r="P9" s="69" t="s">
        <v>938</v>
      </c>
      <c r="Q9" s="75" t="s">
        <v>2882</v>
      </c>
      <c r="R9" s="69"/>
      <c r="S9" s="69"/>
      <c r="T9" s="69"/>
      <c r="U9" s="69"/>
      <c r="V9" s="116" t="s">
        <v>3922</v>
      </c>
      <c r="W9" s="116"/>
      <c r="X9" s="76"/>
      <c r="AA9" s="639">
        <f t="shared" si="0"/>
        <v>42000.000000000007</v>
      </c>
      <c r="AB9" s="74">
        <f t="shared" si="1"/>
        <v>642000</v>
      </c>
    </row>
    <row r="10" spans="1:28" x14ac:dyDescent="0.35">
      <c r="B10" s="69"/>
      <c r="C10" s="69"/>
      <c r="D10" s="69"/>
      <c r="E10" s="69"/>
      <c r="F10" s="86" t="s">
        <v>994</v>
      </c>
      <c r="G10" s="86"/>
      <c r="H10" s="87">
        <f>SUM(H5:H9)</f>
        <v>3050000</v>
      </c>
      <c r="I10" s="69"/>
      <c r="J10" s="69"/>
      <c r="K10" s="75"/>
      <c r="L10" s="75"/>
      <c r="M10" s="75"/>
      <c r="N10" s="75"/>
      <c r="O10" s="69"/>
      <c r="P10" s="69"/>
      <c r="Q10" s="75"/>
      <c r="R10" s="69"/>
      <c r="S10" s="69"/>
      <c r="T10" s="69"/>
      <c r="U10" s="69"/>
      <c r="V10" s="116"/>
      <c r="W10" s="116"/>
      <c r="X10" s="76"/>
      <c r="AA10" s="639">
        <f t="shared" si="0"/>
        <v>213500.00000000003</v>
      </c>
      <c r="AB10" s="87">
        <f t="shared" si="1"/>
        <v>3263500</v>
      </c>
    </row>
    <row r="11" spans="1:28" x14ac:dyDescent="0.35">
      <c r="A11" s="64"/>
      <c r="B11" s="64"/>
      <c r="C11" s="64"/>
      <c r="D11" s="64"/>
      <c r="E11" s="64"/>
      <c r="F11" s="66" t="s">
        <v>2907</v>
      </c>
      <c r="G11" s="64"/>
      <c r="H11" s="67"/>
      <c r="I11" s="64"/>
      <c r="J11" s="64"/>
      <c r="K11" s="68"/>
      <c r="L11" s="68"/>
      <c r="M11" s="68"/>
      <c r="N11" s="68"/>
      <c r="O11" s="64"/>
      <c r="P11" s="64"/>
      <c r="Q11" s="68"/>
      <c r="R11" s="64"/>
      <c r="S11" s="64"/>
      <c r="T11" s="64"/>
      <c r="U11" s="64"/>
      <c r="V11" s="115"/>
      <c r="W11" s="116"/>
      <c r="X11" s="76"/>
      <c r="AA11" s="639">
        <f t="shared" si="0"/>
        <v>0</v>
      </c>
      <c r="AB11" s="67">
        <f t="shared" si="1"/>
        <v>0</v>
      </c>
    </row>
    <row r="12" spans="1:28" x14ac:dyDescent="0.35">
      <c r="A12" s="69"/>
      <c r="B12" s="69"/>
      <c r="C12" s="69"/>
      <c r="D12" s="69"/>
      <c r="E12" s="69"/>
      <c r="F12" s="69" t="s">
        <v>3923</v>
      </c>
      <c r="G12" s="69"/>
      <c r="H12" s="74">
        <v>750000</v>
      </c>
      <c r="I12" s="69"/>
      <c r="J12" s="69" t="s">
        <v>1147</v>
      </c>
      <c r="K12" s="75">
        <v>2010</v>
      </c>
      <c r="L12" s="75" t="s">
        <v>3924</v>
      </c>
      <c r="M12" s="75">
        <v>8327997</v>
      </c>
      <c r="N12" s="75"/>
      <c r="O12" s="69" t="s">
        <v>1811</v>
      </c>
      <c r="P12" s="69" t="s">
        <v>3925</v>
      </c>
      <c r="Q12" s="75" t="s">
        <v>3926</v>
      </c>
      <c r="R12" s="69"/>
      <c r="S12" s="69"/>
      <c r="T12" s="69"/>
      <c r="U12" s="69"/>
      <c r="V12" s="116"/>
      <c r="W12" s="116"/>
      <c r="X12" s="76"/>
      <c r="AA12" s="639">
        <f t="shared" si="0"/>
        <v>52500.000000000007</v>
      </c>
      <c r="AB12" s="74">
        <f t="shared" si="1"/>
        <v>802500</v>
      </c>
    </row>
    <row r="13" spans="1:28" x14ac:dyDescent="0.35">
      <c r="A13" s="69"/>
      <c r="B13" s="69"/>
      <c r="C13" s="69"/>
      <c r="D13" s="69"/>
      <c r="E13" s="69"/>
      <c r="F13" s="69" t="s">
        <v>3927</v>
      </c>
      <c r="G13" s="69"/>
      <c r="H13" s="74">
        <v>750000</v>
      </c>
      <c r="I13" s="69"/>
      <c r="J13" s="69"/>
      <c r="K13" s="75"/>
      <c r="L13" s="75"/>
      <c r="M13" s="75"/>
      <c r="N13" s="75"/>
      <c r="O13" s="69"/>
      <c r="P13" s="69"/>
      <c r="Q13" s="75"/>
      <c r="R13" s="69"/>
      <c r="S13" s="69"/>
      <c r="T13" s="69"/>
      <c r="U13" s="69"/>
      <c r="V13" s="116"/>
      <c r="W13" s="116"/>
      <c r="X13" s="76"/>
      <c r="AA13" s="639">
        <f t="shared" si="0"/>
        <v>52500.000000000007</v>
      </c>
      <c r="AB13" s="74">
        <f t="shared" si="1"/>
        <v>802500</v>
      </c>
    </row>
    <row r="14" spans="1:28" x14ac:dyDescent="0.35">
      <c r="A14" s="69"/>
      <c r="B14" s="69"/>
      <c r="C14" s="69"/>
      <c r="D14" s="69"/>
      <c r="E14" s="69"/>
      <c r="F14" s="69" t="s">
        <v>3928</v>
      </c>
      <c r="G14" s="69"/>
      <c r="H14" s="74">
        <v>750000</v>
      </c>
      <c r="I14" s="69"/>
      <c r="J14" s="69"/>
      <c r="K14" s="75"/>
      <c r="L14" s="75"/>
      <c r="M14" s="75"/>
      <c r="N14" s="75"/>
      <c r="O14" s="69"/>
      <c r="P14" s="69"/>
      <c r="Q14" s="75"/>
      <c r="R14" s="69"/>
      <c r="S14" s="69"/>
      <c r="T14" s="69"/>
      <c r="U14" s="69"/>
      <c r="V14" s="116"/>
      <c r="W14" s="116"/>
      <c r="X14" s="76"/>
      <c r="AA14" s="639">
        <f t="shared" si="0"/>
        <v>52500.000000000007</v>
      </c>
      <c r="AB14" s="74">
        <f t="shared" si="1"/>
        <v>802500</v>
      </c>
    </row>
    <row r="15" spans="1:28" x14ac:dyDescent="0.35">
      <c r="A15" s="69"/>
      <c r="B15" s="69"/>
      <c r="C15" s="69"/>
      <c r="D15" s="69"/>
      <c r="E15" s="69"/>
      <c r="F15" s="69" t="s">
        <v>3929</v>
      </c>
      <c r="G15" s="69"/>
      <c r="H15" s="74">
        <v>250000</v>
      </c>
      <c r="I15" s="69"/>
      <c r="J15" s="69"/>
      <c r="K15" s="75"/>
      <c r="L15" s="75"/>
      <c r="M15" s="75"/>
      <c r="N15" s="75"/>
      <c r="O15" s="69"/>
      <c r="P15" s="69"/>
      <c r="Q15" s="75"/>
      <c r="R15" s="69"/>
      <c r="S15" s="69"/>
      <c r="T15" s="69"/>
      <c r="U15" s="69"/>
      <c r="V15" s="116"/>
      <c r="W15" s="116"/>
      <c r="X15" s="76"/>
      <c r="AA15" s="639">
        <f t="shared" si="0"/>
        <v>17500</v>
      </c>
      <c r="AB15" s="74">
        <f t="shared" si="1"/>
        <v>267500</v>
      </c>
    </row>
    <row r="16" spans="1:28" x14ac:dyDescent="0.35">
      <c r="A16" s="69"/>
      <c r="B16" s="69"/>
      <c r="C16" s="69"/>
      <c r="D16" s="69"/>
      <c r="E16" s="69"/>
      <c r="F16" s="69" t="s">
        <v>3930</v>
      </c>
      <c r="G16" s="69"/>
      <c r="H16" s="74">
        <v>250000</v>
      </c>
      <c r="I16" s="69"/>
      <c r="J16" s="69"/>
      <c r="K16" s="75"/>
      <c r="L16" s="75"/>
      <c r="M16" s="75"/>
      <c r="N16" s="75"/>
      <c r="O16" s="69"/>
      <c r="P16" s="69"/>
      <c r="Q16" s="75"/>
      <c r="R16" s="69"/>
      <c r="S16" s="69"/>
      <c r="T16" s="69"/>
      <c r="U16" s="69"/>
      <c r="V16" s="116"/>
      <c r="W16" s="116"/>
      <c r="X16" s="76"/>
      <c r="AA16" s="639">
        <f t="shared" si="0"/>
        <v>17500</v>
      </c>
      <c r="AB16" s="74">
        <f t="shared" si="1"/>
        <v>267500</v>
      </c>
    </row>
    <row r="17" spans="1:28" x14ac:dyDescent="0.35">
      <c r="A17" s="69"/>
      <c r="B17" s="69"/>
      <c r="C17" s="69"/>
      <c r="D17" s="69"/>
      <c r="E17" s="69"/>
      <c r="F17" s="86" t="s">
        <v>994</v>
      </c>
      <c r="G17" s="86"/>
      <c r="H17" s="87">
        <f>SUM(H12:H16)</f>
        <v>2750000</v>
      </c>
      <c r="I17" s="69"/>
      <c r="J17" s="69"/>
      <c r="K17" s="75"/>
      <c r="L17" s="75"/>
      <c r="M17" s="75"/>
      <c r="N17" s="75"/>
      <c r="O17" s="69"/>
      <c r="P17" s="69"/>
      <c r="Q17" s="75"/>
      <c r="R17" s="69"/>
      <c r="S17" s="69"/>
      <c r="T17" s="69"/>
      <c r="U17" s="69"/>
      <c r="V17" s="116"/>
      <c r="W17" s="116"/>
      <c r="X17" s="76"/>
      <c r="AA17" s="639">
        <f t="shared" si="0"/>
        <v>192500.00000000003</v>
      </c>
      <c r="AB17" s="87">
        <f t="shared" si="1"/>
        <v>2942500</v>
      </c>
    </row>
    <row r="18" spans="1:28" x14ac:dyDescent="0.35">
      <c r="A18" s="64"/>
      <c r="B18" s="64"/>
      <c r="C18" s="64"/>
      <c r="D18" s="64"/>
      <c r="E18" s="64"/>
      <c r="F18" s="66" t="s">
        <v>1833</v>
      </c>
      <c r="G18" s="64"/>
      <c r="H18" s="67"/>
      <c r="I18" s="64"/>
      <c r="J18" s="64"/>
      <c r="K18" s="68"/>
      <c r="L18" s="68"/>
      <c r="M18" s="68"/>
      <c r="N18" s="68"/>
      <c r="O18" s="64"/>
      <c r="P18" s="64"/>
      <c r="Q18" s="68"/>
      <c r="R18" s="64"/>
      <c r="S18" s="64"/>
      <c r="T18" s="64"/>
      <c r="U18" s="64"/>
      <c r="V18" s="116"/>
      <c r="W18" s="116"/>
      <c r="X18" s="76"/>
      <c r="AA18" s="639">
        <f t="shared" si="0"/>
        <v>0</v>
      </c>
      <c r="AB18" s="67">
        <f t="shared" si="1"/>
        <v>0</v>
      </c>
    </row>
    <row r="19" spans="1:28" x14ac:dyDescent="0.35">
      <c r="A19" s="69"/>
      <c r="B19" s="69"/>
      <c r="C19" s="69"/>
      <c r="D19" s="69"/>
      <c r="E19" s="69"/>
      <c r="F19" s="69" t="s">
        <v>3931</v>
      </c>
      <c r="G19" s="69"/>
      <c r="H19" s="74">
        <v>250000</v>
      </c>
      <c r="I19" s="69"/>
      <c r="J19" s="69"/>
      <c r="K19" s="75"/>
      <c r="L19" s="75"/>
      <c r="M19" s="75"/>
      <c r="N19" s="75"/>
      <c r="O19" s="69"/>
      <c r="P19" s="69"/>
      <c r="Q19" s="75"/>
      <c r="R19" s="69"/>
      <c r="S19" s="69"/>
      <c r="T19" s="69"/>
      <c r="U19" s="69"/>
      <c r="V19" s="116"/>
      <c r="W19" s="116"/>
      <c r="X19" s="76"/>
      <c r="AA19" s="639">
        <f t="shared" si="0"/>
        <v>17500</v>
      </c>
      <c r="AB19" s="74">
        <f t="shared" si="1"/>
        <v>267500</v>
      </c>
    </row>
    <row r="20" spans="1:28" x14ac:dyDescent="0.35">
      <c r="A20" s="69"/>
      <c r="B20" s="69"/>
      <c r="C20" s="69"/>
      <c r="D20" s="69"/>
      <c r="E20" s="69"/>
      <c r="F20" s="100" t="s">
        <v>3932</v>
      </c>
      <c r="G20" s="69"/>
      <c r="H20" s="74">
        <v>130000</v>
      </c>
      <c r="I20" s="69"/>
      <c r="J20" s="69"/>
      <c r="K20" s="75"/>
      <c r="L20" s="75"/>
      <c r="M20" s="75"/>
      <c r="N20" s="75"/>
      <c r="O20" s="69"/>
      <c r="P20" s="69"/>
      <c r="Q20" s="75"/>
      <c r="R20" s="69"/>
      <c r="S20" s="69"/>
      <c r="T20" s="69"/>
      <c r="U20" s="69"/>
      <c r="V20" s="116"/>
      <c r="W20" s="116"/>
      <c r="X20" s="76"/>
      <c r="AA20" s="639">
        <f t="shared" si="0"/>
        <v>9100</v>
      </c>
      <c r="AB20" s="74">
        <f t="shared" si="1"/>
        <v>139100</v>
      </c>
    </row>
    <row r="21" spans="1:28" x14ac:dyDescent="0.35">
      <c r="A21" s="69"/>
      <c r="B21" s="69"/>
      <c r="C21" s="69"/>
      <c r="D21" s="69"/>
      <c r="E21" s="69"/>
      <c r="F21" s="132" t="s">
        <v>994</v>
      </c>
      <c r="G21" s="86"/>
      <c r="H21" s="87">
        <f>SUM(H19:H20)</f>
        <v>380000</v>
      </c>
      <c r="I21" s="69"/>
      <c r="J21" s="69"/>
      <c r="K21" s="75"/>
      <c r="L21" s="75"/>
      <c r="M21" s="75"/>
      <c r="N21" s="75"/>
      <c r="O21" s="69"/>
      <c r="P21" s="69"/>
      <c r="Q21" s="75"/>
      <c r="R21" s="69"/>
      <c r="S21" s="69"/>
      <c r="T21" s="69"/>
      <c r="U21" s="69"/>
      <c r="V21" s="116"/>
      <c r="W21" s="116"/>
      <c r="X21" s="76"/>
      <c r="AA21" s="639">
        <f t="shared" si="0"/>
        <v>26600.000000000004</v>
      </c>
      <c r="AB21" s="87">
        <f t="shared" si="1"/>
        <v>406600</v>
      </c>
    </row>
    <row r="22" spans="1:28" x14ac:dyDescent="0.35">
      <c r="A22" s="64"/>
      <c r="B22" s="64"/>
      <c r="C22" s="64"/>
      <c r="D22" s="64"/>
      <c r="E22" s="64"/>
      <c r="F22" s="66" t="s">
        <v>1842</v>
      </c>
      <c r="G22" s="64"/>
      <c r="H22" s="67"/>
      <c r="I22" s="64"/>
      <c r="J22" s="64"/>
      <c r="K22" s="68"/>
      <c r="L22" s="64"/>
      <c r="M22" s="68"/>
      <c r="N22" s="68"/>
      <c r="O22" s="64"/>
      <c r="P22" s="64"/>
      <c r="Q22" s="64"/>
      <c r="R22" s="64"/>
      <c r="S22" s="64"/>
      <c r="T22" s="64"/>
      <c r="U22" s="64"/>
      <c r="V22" s="64"/>
      <c r="W22" s="115"/>
      <c r="X22" s="64"/>
      <c r="AA22" s="639">
        <f t="shared" si="0"/>
        <v>0</v>
      </c>
      <c r="AB22" s="67">
        <f t="shared" si="1"/>
        <v>0</v>
      </c>
    </row>
    <row r="23" spans="1:28" x14ac:dyDescent="0.35">
      <c r="A23" s="69"/>
      <c r="B23" s="69"/>
      <c r="C23" s="69"/>
      <c r="D23" s="69"/>
      <c r="E23" s="69"/>
      <c r="F23" s="117" t="s">
        <v>3933</v>
      </c>
      <c r="G23" s="69"/>
      <c r="H23" s="74">
        <v>26500000</v>
      </c>
      <c r="I23" s="69"/>
      <c r="J23" s="76" t="s">
        <v>3934</v>
      </c>
      <c r="K23" s="119">
        <v>1998</v>
      </c>
      <c r="L23" s="75"/>
      <c r="M23" s="119" t="s">
        <v>3935</v>
      </c>
      <c r="N23" s="75"/>
      <c r="O23" s="69"/>
      <c r="P23" s="126"/>
      <c r="Q23" s="75"/>
      <c r="R23" s="69"/>
      <c r="S23" s="69"/>
      <c r="T23" s="69"/>
      <c r="U23" s="69"/>
      <c r="V23" s="69"/>
      <c r="W23" s="116"/>
      <c r="X23" s="76"/>
      <c r="AA23" s="639">
        <f t="shared" si="0"/>
        <v>1855000.0000000002</v>
      </c>
      <c r="AB23" s="74">
        <f t="shared" si="1"/>
        <v>28355000</v>
      </c>
    </row>
    <row r="24" spans="1:28" x14ac:dyDescent="0.35">
      <c r="A24" s="69"/>
      <c r="B24" s="69"/>
      <c r="C24" s="69"/>
      <c r="D24" s="69"/>
      <c r="E24" s="69"/>
      <c r="F24" s="176" t="s">
        <v>994</v>
      </c>
      <c r="G24" s="86"/>
      <c r="H24" s="87">
        <f>SUM(H23)</f>
        <v>26500000</v>
      </c>
      <c r="I24" s="69"/>
      <c r="J24" s="76"/>
      <c r="K24" s="119"/>
      <c r="L24" s="75"/>
      <c r="M24" s="119"/>
      <c r="N24" s="75"/>
      <c r="O24" s="69"/>
      <c r="P24" s="126"/>
      <c r="Q24" s="75"/>
      <c r="R24" s="69"/>
      <c r="S24" s="69"/>
      <c r="T24" s="69"/>
      <c r="U24" s="69"/>
      <c r="V24" s="69"/>
      <c r="W24" s="116"/>
      <c r="X24" s="76"/>
      <c r="AA24" s="639">
        <f t="shared" si="0"/>
        <v>1855000.0000000002</v>
      </c>
      <c r="AB24" s="87">
        <f t="shared" si="1"/>
        <v>28355000</v>
      </c>
    </row>
    <row r="25" spans="1:28" x14ac:dyDescent="0.35">
      <c r="A25" s="64"/>
      <c r="B25" s="64"/>
      <c r="C25" s="64"/>
      <c r="D25" s="64"/>
      <c r="E25" s="64"/>
      <c r="F25" s="97" t="s">
        <v>2678</v>
      </c>
      <c r="G25" s="64"/>
      <c r="H25" s="67"/>
      <c r="I25" s="64"/>
      <c r="J25" s="64"/>
      <c r="K25" s="68"/>
      <c r="L25" s="68"/>
      <c r="M25" s="68"/>
      <c r="N25" s="68"/>
      <c r="O25" s="64"/>
      <c r="P25" s="125"/>
      <c r="Q25" s="68"/>
      <c r="R25" s="64"/>
      <c r="S25" s="64"/>
      <c r="T25" s="64"/>
      <c r="U25" s="64"/>
      <c r="V25" s="64"/>
      <c r="W25" s="116"/>
      <c r="X25" s="76"/>
      <c r="AA25" s="639">
        <f t="shared" si="0"/>
        <v>0</v>
      </c>
      <c r="AB25" s="67">
        <f t="shared" si="1"/>
        <v>0</v>
      </c>
    </row>
    <row r="26" spans="1:28" x14ac:dyDescent="0.35">
      <c r="A26" s="69"/>
      <c r="B26" s="69"/>
      <c r="C26" s="69"/>
      <c r="D26" s="69"/>
      <c r="E26" s="69"/>
      <c r="F26" s="117" t="s">
        <v>3936</v>
      </c>
      <c r="G26" s="69"/>
      <c r="H26" s="74">
        <v>60000</v>
      </c>
      <c r="I26" s="69"/>
      <c r="J26" s="76" t="s">
        <v>3937</v>
      </c>
      <c r="K26" s="119"/>
      <c r="L26" s="75"/>
      <c r="M26" s="119"/>
      <c r="N26" s="75"/>
      <c r="O26" s="69"/>
      <c r="P26" s="126"/>
      <c r="Q26" s="75"/>
      <c r="R26" s="69"/>
      <c r="S26" s="69"/>
      <c r="T26" s="69"/>
      <c r="U26" s="69"/>
      <c r="V26" s="69"/>
      <c r="W26" s="116"/>
      <c r="X26" s="76"/>
      <c r="AA26" s="639">
        <f t="shared" si="0"/>
        <v>4200</v>
      </c>
      <c r="AB26" s="74">
        <f t="shared" si="1"/>
        <v>64200</v>
      </c>
    </row>
    <row r="27" spans="1:28" x14ac:dyDescent="0.35">
      <c r="A27" s="69"/>
      <c r="B27" s="69"/>
      <c r="C27" s="69"/>
      <c r="D27" s="69"/>
      <c r="E27" s="69"/>
      <c r="F27" s="250" t="s">
        <v>994</v>
      </c>
      <c r="G27" s="86"/>
      <c r="H27" s="87">
        <f>SUM(H26)</f>
        <v>60000</v>
      </c>
      <c r="I27" s="69"/>
      <c r="J27" s="76"/>
      <c r="K27" s="119"/>
      <c r="L27" s="75"/>
      <c r="M27" s="119"/>
      <c r="N27" s="75"/>
      <c r="O27" s="69"/>
      <c r="P27" s="126"/>
      <c r="Q27" s="75"/>
      <c r="R27" s="69"/>
      <c r="S27" s="69"/>
      <c r="T27" s="69"/>
      <c r="U27" s="69"/>
      <c r="V27" s="69"/>
      <c r="W27" s="116"/>
      <c r="X27" s="76"/>
      <c r="AA27" s="639">
        <f t="shared" si="0"/>
        <v>4200</v>
      </c>
      <c r="AB27" s="87">
        <f t="shared" si="1"/>
        <v>64200</v>
      </c>
    </row>
    <row r="28" spans="1:28" x14ac:dyDescent="0.35">
      <c r="A28" s="64"/>
      <c r="B28" s="64"/>
      <c r="C28" s="64"/>
      <c r="D28" s="64"/>
      <c r="E28" s="64"/>
      <c r="F28" s="97" t="s">
        <v>2958</v>
      </c>
      <c r="G28" s="64"/>
      <c r="H28" s="67"/>
      <c r="I28" s="64"/>
      <c r="J28" s="64"/>
      <c r="K28" s="68"/>
      <c r="L28" s="68"/>
      <c r="M28" s="68"/>
      <c r="N28" s="68"/>
      <c r="O28" s="64"/>
      <c r="P28" s="125"/>
      <c r="Q28" s="68"/>
      <c r="R28" s="64"/>
      <c r="S28" s="64"/>
      <c r="T28" s="64"/>
      <c r="U28" s="64"/>
      <c r="V28" s="64"/>
      <c r="W28" s="115"/>
      <c r="X28" s="64"/>
      <c r="AA28" s="639">
        <f t="shared" si="0"/>
        <v>0</v>
      </c>
      <c r="AB28" s="67">
        <f t="shared" si="1"/>
        <v>0</v>
      </c>
    </row>
    <row r="29" spans="1:28" x14ac:dyDescent="0.35">
      <c r="A29" s="69"/>
      <c r="B29" s="69"/>
      <c r="C29" s="69"/>
      <c r="D29" s="69"/>
      <c r="E29" s="69"/>
      <c r="F29" s="117" t="s">
        <v>3938</v>
      </c>
      <c r="G29" s="69"/>
      <c r="H29" s="74">
        <v>40000</v>
      </c>
      <c r="I29" s="69"/>
      <c r="J29" s="76"/>
      <c r="K29" s="119"/>
      <c r="L29" s="75"/>
      <c r="M29" s="119"/>
      <c r="N29" s="75"/>
      <c r="O29" s="69"/>
      <c r="P29" s="126"/>
      <c r="Q29" s="75"/>
      <c r="R29" s="69"/>
      <c r="S29" s="69"/>
      <c r="T29" s="69"/>
      <c r="U29" s="69"/>
      <c r="V29" s="69"/>
      <c r="W29" s="116"/>
      <c r="X29" s="76"/>
      <c r="AA29" s="639">
        <f t="shared" si="0"/>
        <v>2800.0000000000005</v>
      </c>
      <c r="AB29" s="74">
        <f t="shared" si="1"/>
        <v>42800</v>
      </c>
    </row>
    <row r="30" spans="1:28" x14ac:dyDescent="0.35">
      <c r="A30" s="69"/>
      <c r="B30" s="69"/>
      <c r="C30" s="69"/>
      <c r="D30" s="69"/>
      <c r="E30" s="69"/>
      <c r="F30" s="176" t="s">
        <v>994</v>
      </c>
      <c r="G30" s="86"/>
      <c r="H30" s="87">
        <f>SUM(H29)</f>
        <v>40000</v>
      </c>
      <c r="I30" s="69"/>
      <c r="J30" s="76"/>
      <c r="K30" s="119"/>
      <c r="L30" s="75"/>
      <c r="M30" s="119"/>
      <c r="N30" s="75"/>
      <c r="O30" s="69"/>
      <c r="P30" s="126"/>
      <c r="Q30" s="75"/>
      <c r="R30" s="69"/>
      <c r="S30" s="69"/>
      <c r="T30" s="69"/>
      <c r="U30" s="69"/>
      <c r="V30" s="69"/>
      <c r="W30" s="116"/>
      <c r="X30" s="76"/>
      <c r="AA30" s="639">
        <f t="shared" si="0"/>
        <v>2800.0000000000005</v>
      </c>
      <c r="AB30" s="87">
        <f t="shared" si="1"/>
        <v>42800</v>
      </c>
    </row>
    <row r="31" spans="1:28" x14ac:dyDescent="0.35">
      <c r="A31" s="64"/>
      <c r="B31" s="64"/>
      <c r="C31" s="64"/>
      <c r="D31" s="64"/>
      <c r="E31" s="64"/>
      <c r="F31" s="66" t="s">
        <v>1851</v>
      </c>
      <c r="G31" s="64"/>
      <c r="H31" s="67"/>
      <c r="I31" s="64"/>
      <c r="J31" s="64"/>
      <c r="K31" s="68"/>
      <c r="L31" s="68"/>
      <c r="M31" s="68"/>
      <c r="N31" s="68"/>
      <c r="O31" s="64"/>
      <c r="P31" s="125"/>
      <c r="Q31" s="68"/>
      <c r="R31" s="64"/>
      <c r="S31" s="64"/>
      <c r="T31" s="64"/>
      <c r="U31" s="64"/>
      <c r="V31" s="64"/>
      <c r="W31" s="115"/>
      <c r="X31" s="64"/>
      <c r="AA31" s="639">
        <f t="shared" si="0"/>
        <v>0</v>
      </c>
      <c r="AB31" s="67">
        <f t="shared" si="1"/>
        <v>0</v>
      </c>
    </row>
    <row r="32" spans="1:28" x14ac:dyDescent="0.35">
      <c r="A32" s="69"/>
      <c r="B32" s="69"/>
      <c r="C32" s="69"/>
      <c r="D32" s="69"/>
      <c r="E32" s="69"/>
      <c r="F32" s="117" t="s">
        <v>3939</v>
      </c>
      <c r="G32" s="69"/>
      <c r="H32" s="74">
        <v>3000000</v>
      </c>
      <c r="I32" s="69"/>
      <c r="J32" s="76" t="s">
        <v>3940</v>
      </c>
      <c r="K32" s="119">
        <v>1998</v>
      </c>
      <c r="L32" s="75"/>
      <c r="M32" s="119" t="s">
        <v>3941</v>
      </c>
      <c r="N32" s="75"/>
      <c r="O32" s="69"/>
      <c r="P32" s="126"/>
      <c r="Q32" s="75"/>
      <c r="R32" s="69"/>
      <c r="S32" s="69"/>
      <c r="T32" s="69"/>
      <c r="U32" s="69"/>
      <c r="V32" s="69"/>
      <c r="W32" s="116"/>
      <c r="X32" s="76"/>
      <c r="AA32" s="639">
        <f t="shared" si="0"/>
        <v>210000.00000000003</v>
      </c>
      <c r="AB32" s="74">
        <f t="shared" si="1"/>
        <v>3210000</v>
      </c>
    </row>
    <row r="33" spans="1:28" x14ac:dyDescent="0.35">
      <c r="A33" s="76"/>
      <c r="B33" s="76"/>
      <c r="C33" s="76"/>
      <c r="D33" s="76"/>
      <c r="E33" s="76"/>
      <c r="F33" s="117" t="s">
        <v>3942</v>
      </c>
      <c r="G33" s="76"/>
      <c r="H33" s="74">
        <v>3000000</v>
      </c>
      <c r="I33" s="76"/>
      <c r="J33" s="76" t="s">
        <v>3943</v>
      </c>
      <c r="K33" s="119"/>
      <c r="L33" s="119"/>
      <c r="M33" s="119"/>
      <c r="N33" s="119"/>
      <c r="O33" s="76"/>
      <c r="P33" s="122"/>
      <c r="Q33" s="119"/>
      <c r="R33" s="76"/>
      <c r="S33" s="76"/>
      <c r="T33" s="76"/>
      <c r="U33" s="76"/>
      <c r="V33" s="76"/>
      <c r="W33" s="121"/>
      <c r="X33" s="76"/>
      <c r="AA33" s="639">
        <f t="shared" si="0"/>
        <v>210000.00000000003</v>
      </c>
      <c r="AB33" s="74">
        <f t="shared" si="1"/>
        <v>3210000</v>
      </c>
    </row>
    <row r="34" spans="1:28" x14ac:dyDescent="0.35">
      <c r="A34" s="76"/>
      <c r="B34" s="76"/>
      <c r="C34" s="76"/>
      <c r="D34" s="76"/>
      <c r="E34" s="76"/>
      <c r="F34" s="176" t="s">
        <v>994</v>
      </c>
      <c r="G34" s="123"/>
      <c r="H34" s="124">
        <f>SUM(H32:H33)</f>
        <v>6000000</v>
      </c>
      <c r="I34" s="76"/>
      <c r="J34" s="76"/>
      <c r="K34" s="119"/>
      <c r="L34" s="119"/>
      <c r="M34" s="119"/>
      <c r="N34" s="119"/>
      <c r="O34" s="76"/>
      <c r="P34" s="122"/>
      <c r="Q34" s="119"/>
      <c r="R34" s="76"/>
      <c r="S34" s="76"/>
      <c r="T34" s="76"/>
      <c r="U34" s="76"/>
      <c r="V34" s="76"/>
      <c r="W34" s="121"/>
      <c r="X34" s="76"/>
      <c r="AA34" s="639">
        <f t="shared" si="0"/>
        <v>420000.00000000006</v>
      </c>
      <c r="AB34" s="124">
        <f t="shared" si="1"/>
        <v>6420000</v>
      </c>
    </row>
    <row r="35" spans="1:28" x14ac:dyDescent="0.35">
      <c r="A35" s="64"/>
      <c r="B35" s="64"/>
      <c r="C35" s="64"/>
      <c r="D35" s="64"/>
      <c r="E35" s="64"/>
      <c r="F35" s="66" t="s">
        <v>1860</v>
      </c>
      <c r="G35" s="64"/>
      <c r="H35" s="67"/>
      <c r="I35" s="64"/>
      <c r="J35" s="64"/>
      <c r="K35" s="68"/>
      <c r="L35" s="68"/>
      <c r="M35" s="68"/>
      <c r="N35" s="68"/>
      <c r="O35" s="64"/>
      <c r="P35" s="125"/>
      <c r="Q35" s="68"/>
      <c r="R35" s="64"/>
      <c r="S35" s="64"/>
      <c r="T35" s="64"/>
      <c r="U35" s="64"/>
      <c r="V35" s="64"/>
      <c r="W35" s="115"/>
      <c r="X35" s="64"/>
      <c r="AA35" s="639">
        <f t="shared" si="0"/>
        <v>0</v>
      </c>
      <c r="AB35" s="67">
        <f t="shared" si="1"/>
        <v>0</v>
      </c>
    </row>
    <row r="36" spans="1:28" x14ac:dyDescent="0.35">
      <c r="A36" s="76"/>
      <c r="B36" s="76"/>
      <c r="C36" s="76"/>
      <c r="D36" s="76"/>
      <c r="E36" s="76"/>
      <c r="F36" s="76" t="s">
        <v>1852</v>
      </c>
      <c r="G36" s="76"/>
      <c r="H36" s="118"/>
      <c r="I36" s="76"/>
      <c r="J36" s="76"/>
      <c r="K36" s="117"/>
      <c r="L36" s="119"/>
      <c r="M36" s="117"/>
      <c r="N36" s="119"/>
      <c r="O36" s="76"/>
      <c r="P36" s="122"/>
      <c r="Q36" s="119"/>
      <c r="R36" s="76"/>
      <c r="S36" s="76"/>
      <c r="T36" s="76"/>
      <c r="U36" s="76"/>
      <c r="V36" s="76"/>
      <c r="W36" s="121"/>
      <c r="X36" s="76"/>
      <c r="AA36" s="639">
        <f t="shared" si="0"/>
        <v>0</v>
      </c>
      <c r="AB36" s="118">
        <f t="shared" si="1"/>
        <v>0</v>
      </c>
    </row>
    <row r="37" spans="1:28" x14ac:dyDescent="0.35">
      <c r="A37" s="69"/>
      <c r="B37" s="69"/>
      <c r="C37" s="69"/>
      <c r="D37" s="69"/>
      <c r="E37" s="69"/>
      <c r="F37" s="69"/>
      <c r="G37" s="69"/>
      <c r="H37" s="74"/>
      <c r="I37" s="69"/>
      <c r="J37" s="69"/>
      <c r="K37" s="75"/>
      <c r="L37" s="75"/>
      <c r="M37" s="75"/>
      <c r="N37" s="75"/>
      <c r="O37" s="69"/>
      <c r="P37" s="69"/>
      <c r="Q37" s="75"/>
      <c r="R37" s="69"/>
      <c r="S37" s="69"/>
      <c r="T37" s="69"/>
      <c r="U37" s="69"/>
      <c r="V37" s="69"/>
      <c r="W37" s="121"/>
      <c r="X37" s="76"/>
      <c r="AA37" s="639">
        <f t="shared" si="0"/>
        <v>0</v>
      </c>
      <c r="AB37" s="74">
        <f t="shared" si="1"/>
        <v>0</v>
      </c>
    </row>
    <row r="38" spans="1:28" x14ac:dyDescent="0.35">
      <c r="A38" s="64"/>
      <c r="B38" s="64"/>
      <c r="C38" s="64"/>
      <c r="D38" s="64"/>
      <c r="E38" s="64"/>
      <c r="F38" s="89" t="s">
        <v>2961</v>
      </c>
      <c r="G38" s="64"/>
      <c r="H38" s="67"/>
      <c r="I38" s="64"/>
      <c r="J38" s="64"/>
      <c r="K38" s="68"/>
      <c r="L38" s="68"/>
      <c r="M38" s="68"/>
      <c r="N38" s="68"/>
      <c r="O38" s="64"/>
      <c r="P38" s="64"/>
      <c r="Q38" s="68"/>
      <c r="R38" s="64"/>
      <c r="S38" s="64"/>
      <c r="T38" s="64"/>
      <c r="U38" s="64"/>
      <c r="V38" s="64"/>
      <c r="W38" s="115"/>
      <c r="X38" s="64"/>
      <c r="AA38" s="639">
        <f t="shared" si="0"/>
        <v>0</v>
      </c>
      <c r="AB38" s="67">
        <f t="shared" si="1"/>
        <v>0</v>
      </c>
    </row>
    <row r="39" spans="1:28" x14ac:dyDescent="0.35">
      <c r="A39" s="76"/>
      <c r="B39" s="76"/>
      <c r="C39" s="76"/>
      <c r="D39" s="76"/>
      <c r="E39" s="76"/>
      <c r="F39" s="79" t="s">
        <v>3944</v>
      </c>
      <c r="G39" s="76"/>
      <c r="H39" s="118">
        <v>150000</v>
      </c>
      <c r="I39" s="76"/>
      <c r="J39" s="76" t="s">
        <v>1147</v>
      </c>
      <c r="K39" s="130"/>
      <c r="L39" s="119" t="s">
        <v>1921</v>
      </c>
      <c r="M39" s="128">
        <v>261186</v>
      </c>
      <c r="N39" s="119"/>
      <c r="O39" s="76"/>
      <c r="P39" s="76" t="s">
        <v>3033</v>
      </c>
      <c r="Q39" s="119" t="s">
        <v>1922</v>
      </c>
      <c r="R39" s="76"/>
      <c r="S39" s="76"/>
      <c r="T39" s="76"/>
      <c r="U39" s="76"/>
      <c r="V39" s="76"/>
      <c r="W39" s="121"/>
      <c r="X39" s="76"/>
      <c r="AA39" s="639">
        <f t="shared" si="0"/>
        <v>10500.000000000002</v>
      </c>
      <c r="AB39" s="118">
        <f t="shared" si="1"/>
        <v>160500</v>
      </c>
    </row>
    <row r="40" spans="1:28" x14ac:dyDescent="0.35">
      <c r="A40" s="76"/>
      <c r="B40" s="76"/>
      <c r="C40" s="76"/>
      <c r="D40" s="76"/>
      <c r="E40" s="76"/>
      <c r="F40" s="79" t="s">
        <v>3945</v>
      </c>
      <c r="G40" s="76"/>
      <c r="H40" s="118">
        <v>150000</v>
      </c>
      <c r="I40" s="76"/>
      <c r="J40" s="76" t="s">
        <v>1147</v>
      </c>
      <c r="K40" s="130"/>
      <c r="L40" s="119" t="s">
        <v>3946</v>
      </c>
      <c r="M40" s="119">
        <v>259250</v>
      </c>
      <c r="N40" s="119"/>
      <c r="O40" s="76"/>
      <c r="P40" s="76" t="s">
        <v>3033</v>
      </c>
      <c r="Q40" s="119" t="s">
        <v>1922</v>
      </c>
      <c r="R40" s="76"/>
      <c r="S40" s="76"/>
      <c r="T40" s="76"/>
      <c r="U40" s="76"/>
      <c r="V40" s="76"/>
      <c r="W40" s="121"/>
      <c r="X40" s="76"/>
      <c r="AA40" s="639">
        <f t="shared" si="0"/>
        <v>10500.000000000002</v>
      </c>
      <c r="AB40" s="118">
        <f t="shared" si="1"/>
        <v>160500</v>
      </c>
    </row>
    <row r="41" spans="1:28" x14ac:dyDescent="0.35">
      <c r="A41" s="76"/>
      <c r="B41" s="76"/>
      <c r="C41" s="76"/>
      <c r="D41" s="76"/>
      <c r="E41" s="76"/>
      <c r="F41" s="79" t="s">
        <v>3947</v>
      </c>
      <c r="G41" s="76"/>
      <c r="H41" s="118">
        <v>150000</v>
      </c>
      <c r="I41" s="76"/>
      <c r="J41" s="76" t="s">
        <v>1147</v>
      </c>
      <c r="K41" s="130"/>
      <c r="L41" s="119" t="s">
        <v>3948</v>
      </c>
      <c r="M41" s="119" t="s">
        <v>3949</v>
      </c>
      <c r="N41" s="119"/>
      <c r="O41" s="76"/>
      <c r="P41" s="76" t="s">
        <v>3033</v>
      </c>
      <c r="Q41" s="119" t="s">
        <v>3950</v>
      </c>
      <c r="R41" s="76"/>
      <c r="S41" s="76"/>
      <c r="T41" s="76"/>
      <c r="U41" s="76"/>
      <c r="V41" s="76"/>
      <c r="W41" s="121"/>
      <c r="X41" s="76"/>
      <c r="AA41" s="639">
        <f t="shared" si="0"/>
        <v>10500.000000000002</v>
      </c>
      <c r="AB41" s="118">
        <f t="shared" si="1"/>
        <v>160500</v>
      </c>
    </row>
    <row r="42" spans="1:28" x14ac:dyDescent="0.35">
      <c r="A42" s="76"/>
      <c r="B42" s="76"/>
      <c r="C42" s="76"/>
      <c r="D42" s="76"/>
      <c r="E42" s="76"/>
      <c r="F42" s="79" t="s">
        <v>3951</v>
      </c>
      <c r="G42" s="76"/>
      <c r="H42" s="118">
        <v>150000</v>
      </c>
      <c r="I42" s="76"/>
      <c r="J42" s="76" t="s">
        <v>1147</v>
      </c>
      <c r="K42" s="130"/>
      <c r="L42" s="119" t="s">
        <v>3952</v>
      </c>
      <c r="M42" s="128">
        <v>248254</v>
      </c>
      <c r="N42" s="119"/>
      <c r="O42" s="76"/>
      <c r="P42" s="76" t="s">
        <v>3033</v>
      </c>
      <c r="Q42" s="119" t="s">
        <v>3953</v>
      </c>
      <c r="R42" s="76"/>
      <c r="S42" s="76"/>
      <c r="T42" s="76"/>
      <c r="U42" s="76"/>
      <c r="V42" s="76"/>
      <c r="W42" s="121"/>
      <c r="X42" s="76"/>
      <c r="AA42" s="639">
        <f t="shared" si="0"/>
        <v>10500.000000000002</v>
      </c>
      <c r="AB42" s="118">
        <f t="shared" si="1"/>
        <v>160500</v>
      </c>
    </row>
    <row r="43" spans="1:28" x14ac:dyDescent="0.35">
      <c r="A43" s="76"/>
      <c r="B43" s="76"/>
      <c r="C43" s="76"/>
      <c r="D43" s="76"/>
      <c r="E43" s="76"/>
      <c r="F43" s="79" t="s">
        <v>3954</v>
      </c>
      <c r="G43" s="76"/>
      <c r="H43" s="118">
        <v>150000</v>
      </c>
      <c r="I43" s="76"/>
      <c r="J43" s="76" t="s">
        <v>1147</v>
      </c>
      <c r="K43" s="130"/>
      <c r="L43" s="119" t="s">
        <v>3955</v>
      </c>
      <c r="M43" s="128">
        <v>9834</v>
      </c>
      <c r="N43" s="119"/>
      <c r="O43" s="76"/>
      <c r="P43" s="76"/>
      <c r="Q43" s="119" t="s">
        <v>1066</v>
      </c>
      <c r="R43" s="76"/>
      <c r="S43" s="76"/>
      <c r="T43" s="76"/>
      <c r="U43" s="76"/>
      <c r="V43" s="76"/>
      <c r="W43" s="121"/>
      <c r="X43" s="76"/>
      <c r="AA43" s="639">
        <f t="shared" si="0"/>
        <v>10500.000000000002</v>
      </c>
      <c r="AB43" s="118">
        <f t="shared" si="1"/>
        <v>160500</v>
      </c>
    </row>
    <row r="44" spans="1:28" x14ac:dyDescent="0.35">
      <c r="A44" s="76"/>
      <c r="B44" s="76"/>
      <c r="C44" s="76"/>
      <c r="D44" s="76"/>
      <c r="E44" s="76"/>
      <c r="F44" s="79" t="s">
        <v>3954</v>
      </c>
      <c r="G44" s="76"/>
      <c r="H44" s="118">
        <v>150000</v>
      </c>
      <c r="I44" s="76"/>
      <c r="J44" s="76" t="s">
        <v>1147</v>
      </c>
      <c r="K44" s="130"/>
      <c r="L44" s="119" t="s">
        <v>3956</v>
      </c>
      <c r="M44" s="119">
        <v>9844</v>
      </c>
      <c r="N44" s="119"/>
      <c r="O44" s="76"/>
      <c r="P44" s="76"/>
      <c r="Q44" s="119" t="s">
        <v>1066</v>
      </c>
      <c r="R44" s="76"/>
      <c r="S44" s="76"/>
      <c r="T44" s="76"/>
      <c r="U44" s="76"/>
      <c r="V44" s="76"/>
      <c r="W44" s="121"/>
      <c r="X44" s="76"/>
      <c r="AA44" s="639">
        <f t="shared" si="0"/>
        <v>10500.000000000002</v>
      </c>
      <c r="AB44" s="118">
        <f t="shared" si="1"/>
        <v>160500</v>
      </c>
    </row>
    <row r="45" spans="1:28" x14ac:dyDescent="0.35">
      <c r="A45" s="76"/>
      <c r="B45" s="76"/>
      <c r="C45" s="76"/>
      <c r="D45" s="76"/>
      <c r="E45" s="76"/>
      <c r="F45" s="79" t="s">
        <v>3957</v>
      </c>
      <c r="G45" s="76"/>
      <c r="H45" s="118">
        <v>150000</v>
      </c>
      <c r="I45" s="76"/>
      <c r="J45" s="76"/>
      <c r="K45" s="130"/>
      <c r="L45" s="119" t="s">
        <v>3074</v>
      </c>
      <c r="M45" s="128">
        <v>9801775</v>
      </c>
      <c r="N45" s="119"/>
      <c r="O45" s="76"/>
      <c r="P45" s="76"/>
      <c r="Q45" s="119" t="s">
        <v>2968</v>
      </c>
      <c r="R45" s="76"/>
      <c r="S45" s="76"/>
      <c r="T45" s="76"/>
      <c r="U45" s="76"/>
      <c r="V45" s="76"/>
      <c r="W45" s="121"/>
      <c r="X45" s="76"/>
      <c r="AA45" s="639">
        <f t="shared" si="0"/>
        <v>10500.000000000002</v>
      </c>
      <c r="AB45" s="118">
        <f t="shared" si="1"/>
        <v>160500</v>
      </c>
    </row>
    <row r="46" spans="1:28" x14ac:dyDescent="0.35">
      <c r="A46" s="76"/>
      <c r="B46" s="76"/>
      <c r="C46" s="76"/>
      <c r="D46" s="76"/>
      <c r="E46" s="76"/>
      <c r="F46" s="79" t="s">
        <v>3958</v>
      </c>
      <c r="G46" s="76"/>
      <c r="H46" s="118">
        <v>150000</v>
      </c>
      <c r="I46" s="76"/>
      <c r="J46" s="76" t="s">
        <v>1671</v>
      </c>
      <c r="K46" s="130"/>
      <c r="L46" s="119" t="s">
        <v>3566</v>
      </c>
      <c r="M46" s="119" t="s">
        <v>3959</v>
      </c>
      <c r="N46" s="119"/>
      <c r="O46" s="76"/>
      <c r="P46" s="76" t="s">
        <v>1065</v>
      </c>
      <c r="Q46" s="119" t="s">
        <v>3567</v>
      </c>
      <c r="R46" s="76"/>
      <c r="S46" s="76"/>
      <c r="T46" s="76"/>
      <c r="U46" s="76"/>
      <c r="V46" s="76"/>
      <c r="W46" s="121"/>
      <c r="X46" s="76"/>
      <c r="AA46" s="639">
        <f t="shared" si="0"/>
        <v>10500.000000000002</v>
      </c>
      <c r="AB46" s="118">
        <f t="shared" si="1"/>
        <v>160500</v>
      </c>
    </row>
    <row r="47" spans="1:28" x14ac:dyDescent="0.35">
      <c r="A47" s="76"/>
      <c r="B47" s="76"/>
      <c r="C47" s="76"/>
      <c r="D47" s="76"/>
      <c r="E47" s="76"/>
      <c r="F47" s="79" t="s">
        <v>3960</v>
      </c>
      <c r="G47" s="76"/>
      <c r="H47" s="118">
        <v>150000</v>
      </c>
      <c r="I47" s="76"/>
      <c r="J47" s="76"/>
      <c r="K47" s="130"/>
      <c r="L47" s="119" t="s">
        <v>3074</v>
      </c>
      <c r="M47" s="119">
        <v>9801774</v>
      </c>
      <c r="N47" s="119"/>
      <c r="O47" s="76"/>
      <c r="P47" s="76"/>
      <c r="Q47" s="119" t="s">
        <v>2968</v>
      </c>
      <c r="R47" s="76"/>
      <c r="S47" s="76"/>
      <c r="T47" s="76"/>
      <c r="U47" s="76"/>
      <c r="V47" s="76"/>
      <c r="W47" s="121"/>
      <c r="X47" s="76"/>
      <c r="AA47" s="639">
        <f t="shared" si="0"/>
        <v>10500.000000000002</v>
      </c>
      <c r="AB47" s="118">
        <f t="shared" si="1"/>
        <v>160500</v>
      </c>
    </row>
    <row r="48" spans="1:28" x14ac:dyDescent="0.35">
      <c r="A48" s="76"/>
      <c r="B48" s="76"/>
      <c r="C48" s="76"/>
      <c r="D48" s="76"/>
      <c r="E48" s="76"/>
      <c r="F48" s="79" t="s">
        <v>3961</v>
      </c>
      <c r="G48" s="76"/>
      <c r="H48" s="118">
        <v>150000</v>
      </c>
      <c r="I48" s="76"/>
      <c r="J48" s="76" t="s">
        <v>1671</v>
      </c>
      <c r="K48" s="130"/>
      <c r="L48" s="119" t="s">
        <v>3566</v>
      </c>
      <c r="M48" s="128" t="s">
        <v>3962</v>
      </c>
      <c r="N48" s="119"/>
      <c r="O48" s="76"/>
      <c r="P48" s="76" t="s">
        <v>1065</v>
      </c>
      <c r="Q48" s="119" t="s">
        <v>3567</v>
      </c>
      <c r="R48" s="76"/>
      <c r="S48" s="76"/>
      <c r="T48" s="76"/>
      <c r="U48" s="76"/>
      <c r="V48" s="76"/>
      <c r="W48" s="121"/>
      <c r="X48" s="76"/>
      <c r="AA48" s="639">
        <f t="shared" si="0"/>
        <v>10500.000000000002</v>
      </c>
      <c r="AB48" s="118">
        <f t="shared" si="1"/>
        <v>160500</v>
      </c>
    </row>
    <row r="49" spans="1:28" x14ac:dyDescent="0.35">
      <c r="A49" s="76"/>
      <c r="B49" s="76"/>
      <c r="C49" s="76"/>
      <c r="D49" s="76"/>
      <c r="E49" s="76"/>
      <c r="F49" s="79" t="s">
        <v>3963</v>
      </c>
      <c r="G49" s="76"/>
      <c r="H49" s="118">
        <v>150000</v>
      </c>
      <c r="I49" s="76"/>
      <c r="J49" s="76"/>
      <c r="K49" s="130"/>
      <c r="L49" s="119" t="s">
        <v>3074</v>
      </c>
      <c r="M49" s="119">
        <v>9801773</v>
      </c>
      <c r="N49" s="119"/>
      <c r="O49" s="76"/>
      <c r="P49" s="76"/>
      <c r="Q49" s="119" t="s">
        <v>2968</v>
      </c>
      <c r="R49" s="76"/>
      <c r="S49" s="76"/>
      <c r="T49" s="76"/>
      <c r="U49" s="76"/>
      <c r="V49" s="76"/>
      <c r="W49" s="121"/>
      <c r="X49" s="76"/>
      <c r="AA49" s="639">
        <f t="shared" si="0"/>
        <v>10500.000000000002</v>
      </c>
      <c r="AB49" s="118">
        <f t="shared" si="1"/>
        <v>160500</v>
      </c>
    </row>
    <row r="50" spans="1:28" x14ac:dyDescent="0.35">
      <c r="A50" s="76"/>
      <c r="B50" s="76"/>
      <c r="C50" s="76"/>
      <c r="D50" s="76"/>
      <c r="E50" s="76"/>
      <c r="F50" s="79" t="s">
        <v>3964</v>
      </c>
      <c r="G50" s="76"/>
      <c r="H50" s="118">
        <v>150000</v>
      </c>
      <c r="I50" s="76"/>
      <c r="J50" s="76" t="s">
        <v>1671</v>
      </c>
      <c r="K50" s="119"/>
      <c r="L50" s="119" t="s">
        <v>3566</v>
      </c>
      <c r="M50" s="128" t="s">
        <v>3965</v>
      </c>
      <c r="N50" s="119"/>
      <c r="O50" s="76"/>
      <c r="P50" s="76" t="s">
        <v>1065</v>
      </c>
      <c r="Q50" s="119" t="s">
        <v>3567</v>
      </c>
      <c r="R50" s="76"/>
      <c r="S50" s="76"/>
      <c r="T50" s="76"/>
      <c r="U50" s="76"/>
      <c r="V50" s="76"/>
      <c r="W50" s="121"/>
      <c r="X50" s="76"/>
      <c r="AA50" s="639">
        <f t="shared" si="0"/>
        <v>10500.000000000002</v>
      </c>
      <c r="AB50" s="118">
        <f t="shared" si="1"/>
        <v>160500</v>
      </c>
    </row>
    <row r="51" spans="1:28" x14ac:dyDescent="0.35">
      <c r="A51" s="76"/>
      <c r="B51" s="76"/>
      <c r="C51" s="76"/>
      <c r="D51" s="76"/>
      <c r="E51" s="76"/>
      <c r="F51" s="79" t="s">
        <v>3966</v>
      </c>
      <c r="G51" s="76"/>
      <c r="H51" s="118">
        <v>150000</v>
      </c>
      <c r="I51" s="76"/>
      <c r="J51" s="76"/>
      <c r="K51" s="130"/>
      <c r="L51" s="119" t="s">
        <v>3074</v>
      </c>
      <c r="M51" s="128">
        <v>9801772</v>
      </c>
      <c r="N51" s="119"/>
      <c r="O51" s="76"/>
      <c r="P51" s="76"/>
      <c r="Q51" s="119" t="s">
        <v>2968</v>
      </c>
      <c r="R51" s="76"/>
      <c r="S51" s="76"/>
      <c r="T51" s="76"/>
      <c r="U51" s="76"/>
      <c r="V51" s="76"/>
      <c r="W51" s="121"/>
      <c r="X51" s="76"/>
      <c r="AA51" s="639">
        <f t="shared" si="0"/>
        <v>10500.000000000002</v>
      </c>
      <c r="AB51" s="118">
        <f t="shared" si="1"/>
        <v>160500</v>
      </c>
    </row>
    <row r="52" spans="1:28" x14ac:dyDescent="0.35">
      <c r="A52" s="76"/>
      <c r="B52" s="76"/>
      <c r="C52" s="76"/>
      <c r="D52" s="76"/>
      <c r="E52" s="76"/>
      <c r="F52" s="79" t="s">
        <v>3967</v>
      </c>
      <c r="G52" s="76"/>
      <c r="H52" s="118">
        <v>150000</v>
      </c>
      <c r="I52" s="76"/>
      <c r="J52" s="76" t="s">
        <v>1671</v>
      </c>
      <c r="K52" s="130"/>
      <c r="L52" s="119" t="s">
        <v>3566</v>
      </c>
      <c r="M52" s="119" t="s">
        <v>3968</v>
      </c>
      <c r="N52" s="119"/>
      <c r="O52" s="76"/>
      <c r="P52" s="76" t="s">
        <v>1065</v>
      </c>
      <c r="Q52" s="119" t="s">
        <v>3567</v>
      </c>
      <c r="R52" s="76"/>
      <c r="S52" s="76"/>
      <c r="T52" s="76"/>
      <c r="U52" s="76"/>
      <c r="V52" s="76"/>
      <c r="W52" s="121"/>
      <c r="X52" s="76"/>
      <c r="AA52" s="639">
        <f t="shared" si="0"/>
        <v>10500.000000000002</v>
      </c>
      <c r="AB52" s="118">
        <f t="shared" si="1"/>
        <v>160500</v>
      </c>
    </row>
    <row r="53" spans="1:28" x14ac:dyDescent="0.35">
      <c r="A53" s="76"/>
      <c r="B53" s="76"/>
      <c r="C53" s="76"/>
      <c r="D53" s="76"/>
      <c r="E53" s="76"/>
      <c r="F53" s="79" t="s">
        <v>3969</v>
      </c>
      <c r="G53" s="76"/>
      <c r="H53" s="118">
        <v>150000</v>
      </c>
      <c r="I53" s="76"/>
      <c r="J53" s="76"/>
      <c r="K53" s="130"/>
      <c r="L53" s="119" t="s">
        <v>3074</v>
      </c>
      <c r="M53" s="128">
        <v>9801776</v>
      </c>
      <c r="N53" s="119"/>
      <c r="O53" s="76"/>
      <c r="P53" s="76"/>
      <c r="Q53" s="119" t="s">
        <v>2968</v>
      </c>
      <c r="R53" s="76"/>
      <c r="S53" s="76"/>
      <c r="T53" s="76"/>
      <c r="U53" s="76"/>
      <c r="V53" s="76"/>
      <c r="W53" s="121"/>
      <c r="X53" s="76"/>
      <c r="AA53" s="639">
        <f t="shared" si="0"/>
        <v>10500.000000000002</v>
      </c>
      <c r="AB53" s="118">
        <f t="shared" si="1"/>
        <v>160500</v>
      </c>
    </row>
    <row r="54" spans="1:28" x14ac:dyDescent="0.35">
      <c r="A54" s="76"/>
      <c r="B54" s="76"/>
      <c r="C54" s="76"/>
      <c r="D54" s="76"/>
      <c r="E54" s="76"/>
      <c r="F54" s="79" t="s">
        <v>3970</v>
      </c>
      <c r="G54" s="76"/>
      <c r="H54" s="118">
        <v>150000</v>
      </c>
      <c r="I54" s="76"/>
      <c r="J54" s="76" t="s">
        <v>1671</v>
      </c>
      <c r="K54" s="130"/>
      <c r="L54" s="119" t="s">
        <v>3566</v>
      </c>
      <c r="M54" s="119" t="s">
        <v>3971</v>
      </c>
      <c r="N54" s="119"/>
      <c r="O54" s="76"/>
      <c r="P54" s="76" t="s">
        <v>1065</v>
      </c>
      <c r="Q54" s="119" t="s">
        <v>3567</v>
      </c>
      <c r="R54" s="76"/>
      <c r="S54" s="76"/>
      <c r="T54" s="76"/>
      <c r="U54" s="76"/>
      <c r="V54" s="76"/>
      <c r="W54" s="121"/>
      <c r="X54" s="76"/>
      <c r="AA54" s="639">
        <f t="shared" si="0"/>
        <v>10500.000000000002</v>
      </c>
      <c r="AB54" s="118">
        <f t="shared" si="1"/>
        <v>160500</v>
      </c>
    </row>
    <row r="55" spans="1:28" x14ac:dyDescent="0.35">
      <c r="A55" s="76"/>
      <c r="B55" s="76"/>
      <c r="C55" s="76"/>
      <c r="D55" s="76"/>
      <c r="E55" s="76"/>
      <c r="F55" s="79" t="s">
        <v>3972</v>
      </c>
      <c r="G55" s="76"/>
      <c r="H55" s="118">
        <v>150000</v>
      </c>
      <c r="I55" s="76"/>
      <c r="J55" s="76"/>
      <c r="K55" s="130"/>
      <c r="L55" s="119"/>
      <c r="M55" s="119"/>
      <c r="N55" s="119"/>
      <c r="O55" s="76"/>
      <c r="P55" s="76"/>
      <c r="Q55" s="119"/>
      <c r="R55" s="76"/>
      <c r="S55" s="76"/>
      <c r="T55" s="76"/>
      <c r="U55" s="76"/>
      <c r="V55" s="76"/>
      <c r="W55" s="121"/>
      <c r="X55" s="76"/>
      <c r="AA55" s="639">
        <f t="shared" si="0"/>
        <v>10500.000000000002</v>
      </c>
      <c r="AB55" s="118">
        <f t="shared" si="1"/>
        <v>160500</v>
      </c>
    </row>
    <row r="56" spans="1:28" x14ac:dyDescent="0.35">
      <c r="A56" s="76"/>
      <c r="B56" s="76"/>
      <c r="C56" s="76"/>
      <c r="D56" s="76"/>
      <c r="E56" s="76"/>
      <c r="F56" s="93" t="s">
        <v>994</v>
      </c>
      <c r="G56" s="123"/>
      <c r="H56" s="124">
        <f>SUM(H39:H55)</f>
        <v>2550000</v>
      </c>
      <c r="I56" s="76"/>
      <c r="J56" s="76"/>
      <c r="K56" s="130"/>
      <c r="L56" s="119"/>
      <c r="M56" s="119"/>
      <c r="N56" s="119"/>
      <c r="O56" s="76"/>
      <c r="P56" s="76"/>
      <c r="Q56" s="119"/>
      <c r="R56" s="76"/>
      <c r="S56" s="76"/>
      <c r="T56" s="76"/>
      <c r="U56" s="76"/>
      <c r="V56" s="76"/>
      <c r="W56" s="121"/>
      <c r="X56" s="76"/>
      <c r="AA56" s="639">
        <f t="shared" si="0"/>
        <v>178500.00000000003</v>
      </c>
      <c r="AB56" s="124">
        <f t="shared" si="1"/>
        <v>2728500</v>
      </c>
    </row>
    <row r="57" spans="1:28" x14ac:dyDescent="0.35">
      <c r="A57" s="64"/>
      <c r="B57" s="64"/>
      <c r="C57" s="64"/>
      <c r="D57" s="64"/>
      <c r="E57" s="64"/>
      <c r="F57" s="96" t="s">
        <v>1931</v>
      </c>
      <c r="G57" s="64"/>
      <c r="H57" s="67"/>
      <c r="I57" s="64"/>
      <c r="J57" s="64"/>
      <c r="K57" s="68"/>
      <c r="L57" s="97"/>
      <c r="M57" s="127"/>
      <c r="N57" s="68"/>
      <c r="O57" s="64"/>
      <c r="P57" s="64"/>
      <c r="Q57" s="64"/>
      <c r="R57" s="64"/>
      <c r="S57" s="64"/>
      <c r="T57" s="64"/>
      <c r="U57" s="64"/>
      <c r="V57" s="64"/>
      <c r="W57" s="115"/>
      <c r="X57" s="64"/>
      <c r="AA57" s="639">
        <f t="shared" si="0"/>
        <v>0</v>
      </c>
      <c r="AB57" s="67">
        <f t="shared" si="1"/>
        <v>0</v>
      </c>
    </row>
    <row r="58" spans="1:28" x14ac:dyDescent="0.35">
      <c r="A58" s="76"/>
      <c r="B58" s="76"/>
      <c r="C58" s="76"/>
      <c r="D58" s="76"/>
      <c r="E58" s="76"/>
      <c r="F58" s="79" t="s">
        <v>1852</v>
      </c>
      <c r="G58" s="69"/>
      <c r="H58" s="74"/>
      <c r="I58" s="69"/>
      <c r="J58" s="69"/>
      <c r="K58" s="75"/>
      <c r="L58" s="79"/>
      <c r="M58" s="80"/>
      <c r="N58" s="75"/>
      <c r="O58" s="69"/>
      <c r="P58" s="69"/>
      <c r="Q58" s="69"/>
      <c r="R58" s="69"/>
      <c r="S58" s="69"/>
      <c r="T58" s="69"/>
      <c r="U58" s="69"/>
      <c r="V58" s="69"/>
      <c r="W58" s="116"/>
      <c r="X58" s="76"/>
      <c r="AA58" s="639">
        <f t="shared" si="0"/>
        <v>0</v>
      </c>
      <c r="AB58" s="74">
        <f t="shared" si="1"/>
        <v>0</v>
      </c>
    </row>
    <row r="59" spans="1:28" x14ac:dyDescent="0.35">
      <c r="A59" s="76"/>
      <c r="B59" s="76"/>
      <c r="C59" s="76"/>
      <c r="D59" s="76"/>
      <c r="E59" s="76"/>
      <c r="F59" s="79"/>
      <c r="G59" s="69"/>
      <c r="H59" s="74"/>
      <c r="I59" s="69"/>
      <c r="J59" s="69"/>
      <c r="K59" s="75"/>
      <c r="L59" s="79"/>
      <c r="M59" s="80"/>
      <c r="N59" s="75"/>
      <c r="O59" s="69"/>
      <c r="P59" s="69"/>
      <c r="Q59" s="69"/>
      <c r="R59" s="69"/>
      <c r="S59" s="69"/>
      <c r="T59" s="69"/>
      <c r="U59" s="69"/>
      <c r="V59" s="69"/>
      <c r="W59" s="116"/>
      <c r="X59" s="76"/>
      <c r="AA59" s="639">
        <f t="shared" si="0"/>
        <v>0</v>
      </c>
      <c r="AB59" s="74">
        <f t="shared" si="1"/>
        <v>0</v>
      </c>
    </row>
    <row r="60" spans="1:28" x14ac:dyDescent="0.35">
      <c r="A60" s="64"/>
      <c r="B60" s="64"/>
      <c r="C60" s="64"/>
      <c r="D60" s="64"/>
      <c r="E60" s="64"/>
      <c r="F60" s="66" t="s">
        <v>1932</v>
      </c>
      <c r="G60" s="64"/>
      <c r="H60" s="67"/>
      <c r="I60" s="64"/>
      <c r="J60" s="64"/>
      <c r="K60" s="68"/>
      <c r="L60" s="68"/>
      <c r="M60" s="68"/>
      <c r="N60" s="68"/>
      <c r="O60" s="64"/>
      <c r="P60" s="64"/>
      <c r="Q60" s="68"/>
      <c r="R60" s="64"/>
      <c r="S60" s="64"/>
      <c r="T60" s="64"/>
      <c r="U60" s="64"/>
      <c r="V60" s="64"/>
      <c r="W60" s="115"/>
      <c r="X60" s="64"/>
      <c r="AA60" s="639">
        <f t="shared" si="0"/>
        <v>0</v>
      </c>
      <c r="AB60" s="67">
        <f t="shared" si="1"/>
        <v>0</v>
      </c>
    </row>
    <row r="61" spans="1:28" x14ac:dyDescent="0.35">
      <c r="A61" s="76"/>
      <c r="B61" s="76"/>
      <c r="C61" s="76"/>
      <c r="D61" s="76"/>
      <c r="E61" s="76"/>
      <c r="F61" s="79" t="s">
        <v>1852</v>
      </c>
      <c r="G61" s="76"/>
      <c r="H61" s="118"/>
      <c r="I61" s="76"/>
      <c r="J61" s="69"/>
      <c r="K61" s="119"/>
      <c r="L61" s="119"/>
      <c r="M61" s="119"/>
      <c r="N61" s="119"/>
      <c r="O61" s="76"/>
      <c r="P61" s="76"/>
      <c r="Q61" s="119"/>
      <c r="R61" s="76"/>
      <c r="S61" s="76"/>
      <c r="T61" s="76"/>
      <c r="U61" s="76"/>
      <c r="V61" s="76"/>
      <c r="W61" s="121"/>
      <c r="X61" s="76"/>
      <c r="AA61" s="639">
        <f t="shared" si="0"/>
        <v>0</v>
      </c>
      <c r="AB61" s="118">
        <f t="shared" si="1"/>
        <v>0</v>
      </c>
    </row>
    <row r="62" spans="1:28" x14ac:dyDescent="0.35">
      <c r="A62" s="76"/>
      <c r="B62" s="76"/>
      <c r="C62" s="76"/>
      <c r="D62" s="76"/>
      <c r="E62" s="76"/>
      <c r="F62" s="79"/>
      <c r="G62" s="76"/>
      <c r="H62" s="118"/>
      <c r="I62" s="76"/>
      <c r="J62" s="69"/>
      <c r="K62" s="119"/>
      <c r="L62" s="119"/>
      <c r="M62" s="119"/>
      <c r="N62" s="119"/>
      <c r="O62" s="76"/>
      <c r="P62" s="76"/>
      <c r="Q62" s="119"/>
      <c r="R62" s="76"/>
      <c r="S62" s="76"/>
      <c r="T62" s="76"/>
      <c r="U62" s="76"/>
      <c r="V62" s="76"/>
      <c r="W62" s="121"/>
      <c r="X62" s="76"/>
      <c r="AA62" s="639">
        <f t="shared" si="0"/>
        <v>0</v>
      </c>
      <c r="AB62" s="118">
        <f t="shared" si="1"/>
        <v>0</v>
      </c>
    </row>
    <row r="63" spans="1:28" x14ac:dyDescent="0.35">
      <c r="A63" s="64"/>
      <c r="B63" s="64"/>
      <c r="C63" s="64"/>
      <c r="D63" s="64"/>
      <c r="E63" s="64"/>
      <c r="F63" s="66" t="s">
        <v>1168</v>
      </c>
      <c r="G63" s="64"/>
      <c r="H63" s="67"/>
      <c r="I63" s="64"/>
      <c r="J63" s="64"/>
      <c r="K63" s="68"/>
      <c r="L63" s="68"/>
      <c r="M63" s="68"/>
      <c r="N63" s="68"/>
      <c r="O63" s="64"/>
      <c r="P63" s="64"/>
      <c r="Q63" s="68"/>
      <c r="R63" s="64"/>
      <c r="S63" s="64"/>
      <c r="T63" s="64"/>
      <c r="U63" s="64"/>
      <c r="V63" s="64"/>
      <c r="W63" s="115"/>
      <c r="X63" s="64"/>
      <c r="AA63" s="639">
        <f t="shared" si="0"/>
        <v>0</v>
      </c>
      <c r="AB63" s="67">
        <f t="shared" si="1"/>
        <v>0</v>
      </c>
    </row>
    <row r="64" spans="1:28" x14ac:dyDescent="0.35">
      <c r="A64" s="76"/>
      <c r="B64" s="76"/>
      <c r="C64" s="76"/>
      <c r="D64" s="76"/>
      <c r="E64" s="76"/>
      <c r="F64" s="79" t="s">
        <v>3973</v>
      </c>
      <c r="G64" s="76"/>
      <c r="H64" s="118">
        <v>60000</v>
      </c>
      <c r="I64" s="76"/>
      <c r="J64" s="69" t="s">
        <v>1170</v>
      </c>
      <c r="K64" s="119">
        <v>2014</v>
      </c>
      <c r="L64" s="119" t="s">
        <v>1939</v>
      </c>
      <c r="M64" s="119">
        <v>73004239</v>
      </c>
      <c r="N64" s="119"/>
      <c r="O64" s="76"/>
      <c r="P64" s="76" t="s">
        <v>1071</v>
      </c>
      <c r="Q64" s="119" t="s">
        <v>3974</v>
      </c>
      <c r="R64" s="76"/>
      <c r="S64" s="76"/>
      <c r="T64" s="76"/>
      <c r="U64" s="76"/>
      <c r="V64" s="76"/>
      <c r="W64" s="121"/>
      <c r="X64" s="76"/>
      <c r="AA64" s="639">
        <f t="shared" si="0"/>
        <v>4200</v>
      </c>
      <c r="AB64" s="118">
        <f t="shared" si="1"/>
        <v>64200</v>
      </c>
    </row>
    <row r="65" spans="1:28" x14ac:dyDescent="0.35">
      <c r="A65" s="76"/>
      <c r="B65" s="76"/>
      <c r="C65" s="76"/>
      <c r="D65" s="76"/>
      <c r="E65" s="76"/>
      <c r="F65" s="93" t="s">
        <v>994</v>
      </c>
      <c r="G65" s="76"/>
      <c r="H65" s="124">
        <f>SUM(H64)</f>
        <v>60000</v>
      </c>
      <c r="I65" s="76"/>
      <c r="J65" s="69"/>
      <c r="K65" s="119"/>
      <c r="L65" s="119"/>
      <c r="M65" s="119"/>
      <c r="N65" s="119"/>
      <c r="O65" s="76"/>
      <c r="P65" s="76"/>
      <c r="Q65" s="119"/>
      <c r="R65" s="76"/>
      <c r="S65" s="76"/>
      <c r="T65" s="76"/>
      <c r="U65" s="76"/>
      <c r="V65" s="76"/>
      <c r="W65" s="121"/>
      <c r="X65" s="76"/>
      <c r="AA65" s="639">
        <f t="shared" si="0"/>
        <v>4200</v>
      </c>
      <c r="AB65" s="124">
        <f t="shared" si="1"/>
        <v>64200</v>
      </c>
    </row>
    <row r="66" spans="1:28" x14ac:dyDescent="0.35">
      <c r="A66" s="64"/>
      <c r="B66" s="64"/>
      <c r="C66" s="64"/>
      <c r="D66" s="64"/>
      <c r="E66" s="64"/>
      <c r="F66" s="66" t="s">
        <v>1944</v>
      </c>
      <c r="G66" s="64"/>
      <c r="H66" s="67"/>
      <c r="I66" s="64"/>
      <c r="J66" s="64"/>
      <c r="K66" s="68"/>
      <c r="L66" s="68"/>
      <c r="M66" s="68"/>
      <c r="N66" s="68"/>
      <c r="O66" s="64"/>
      <c r="P66" s="64"/>
      <c r="Q66" s="68"/>
      <c r="R66" s="64"/>
      <c r="S66" s="64"/>
      <c r="T66" s="64"/>
      <c r="U66" s="64"/>
      <c r="V66" s="64"/>
      <c r="W66" s="115"/>
      <c r="X66" s="64"/>
      <c r="AA66" s="639">
        <f t="shared" si="0"/>
        <v>0</v>
      </c>
      <c r="AB66" s="67">
        <f t="shared" si="1"/>
        <v>0</v>
      </c>
    </row>
    <row r="67" spans="1:28" x14ac:dyDescent="0.35">
      <c r="A67" s="76"/>
      <c r="B67" s="76"/>
      <c r="C67" s="76"/>
      <c r="D67" s="76"/>
      <c r="E67" s="76"/>
      <c r="F67" s="79" t="s">
        <v>1852</v>
      </c>
      <c r="G67" s="76"/>
      <c r="H67" s="118"/>
      <c r="I67" s="76"/>
      <c r="J67" s="76"/>
      <c r="K67" s="130"/>
      <c r="L67" s="119"/>
      <c r="M67" s="119"/>
      <c r="N67" s="119"/>
      <c r="O67" s="76"/>
      <c r="P67" s="76"/>
      <c r="Q67" s="119"/>
      <c r="R67" s="76"/>
      <c r="S67" s="76"/>
      <c r="T67" s="76"/>
      <c r="U67" s="76"/>
      <c r="V67" s="76"/>
      <c r="W67" s="121"/>
      <c r="X67" s="76"/>
      <c r="AA67" s="639">
        <f t="shared" si="0"/>
        <v>0</v>
      </c>
      <c r="AB67" s="118">
        <f t="shared" si="1"/>
        <v>0</v>
      </c>
    </row>
    <row r="68" spans="1:28" x14ac:dyDescent="0.35">
      <c r="A68" s="76"/>
      <c r="B68" s="76"/>
      <c r="C68" s="76"/>
      <c r="D68" s="76"/>
      <c r="E68" s="76"/>
      <c r="F68" s="79"/>
      <c r="G68" s="76"/>
      <c r="H68" s="118"/>
      <c r="I68" s="76"/>
      <c r="J68" s="76"/>
      <c r="K68" s="130"/>
      <c r="L68" s="119"/>
      <c r="M68" s="119"/>
      <c r="N68" s="119"/>
      <c r="O68" s="76"/>
      <c r="P68" s="76"/>
      <c r="Q68" s="119"/>
      <c r="R68" s="76"/>
      <c r="S68" s="76"/>
      <c r="T68" s="76"/>
      <c r="U68" s="76"/>
      <c r="V68" s="76"/>
      <c r="W68" s="121"/>
      <c r="X68" s="76"/>
      <c r="AA68" s="639">
        <f t="shared" si="0"/>
        <v>0</v>
      </c>
      <c r="AB68" s="118">
        <f t="shared" si="1"/>
        <v>0</v>
      </c>
    </row>
    <row r="69" spans="1:28" x14ac:dyDescent="0.35">
      <c r="A69" s="64"/>
      <c r="B69" s="64"/>
      <c r="C69" s="64"/>
      <c r="D69" s="64"/>
      <c r="E69" s="64"/>
      <c r="F69" s="96" t="s">
        <v>1945</v>
      </c>
      <c r="G69" s="64"/>
      <c r="H69" s="67"/>
      <c r="I69" s="64"/>
      <c r="J69" s="64"/>
      <c r="K69" s="68"/>
      <c r="L69" s="68"/>
      <c r="M69" s="68"/>
      <c r="N69" s="68"/>
      <c r="O69" s="64"/>
      <c r="P69" s="64"/>
      <c r="Q69" s="68"/>
      <c r="R69" s="64"/>
      <c r="S69" s="64"/>
      <c r="T69" s="64"/>
      <c r="U69" s="64"/>
      <c r="V69" s="64"/>
      <c r="W69" s="115"/>
      <c r="X69" s="64"/>
      <c r="AA69" s="639">
        <f t="shared" si="0"/>
        <v>0</v>
      </c>
      <c r="AB69" s="67">
        <f t="shared" si="1"/>
        <v>0</v>
      </c>
    </row>
    <row r="70" spans="1:28" x14ac:dyDescent="0.35">
      <c r="A70" s="69"/>
      <c r="B70" s="69"/>
      <c r="C70" s="69"/>
      <c r="D70" s="69"/>
      <c r="E70" s="69"/>
      <c r="F70" s="79" t="s">
        <v>3975</v>
      </c>
      <c r="G70" s="69"/>
      <c r="H70" s="74">
        <v>400000</v>
      </c>
      <c r="I70" s="69"/>
      <c r="J70" s="69" t="s">
        <v>1214</v>
      </c>
      <c r="K70" s="75"/>
      <c r="L70" s="75" t="s">
        <v>3976</v>
      </c>
      <c r="M70" s="131" t="s">
        <v>3977</v>
      </c>
      <c r="N70" s="75"/>
      <c r="O70" s="69"/>
      <c r="P70" s="69" t="s">
        <v>2386</v>
      </c>
      <c r="Q70" s="75" t="s">
        <v>1066</v>
      </c>
      <c r="R70" s="69"/>
      <c r="S70" s="69"/>
      <c r="T70" s="69"/>
      <c r="U70" s="69"/>
      <c r="V70" s="69"/>
      <c r="W70" s="116"/>
      <c r="X70" s="76"/>
      <c r="AA70" s="639">
        <f t="shared" ref="AA70:AA77" si="2">H70*AA$4</f>
        <v>28000.000000000004</v>
      </c>
      <c r="AB70" s="74">
        <f t="shared" ref="AB70:AB77" si="3">H70+AA70</f>
        <v>428000</v>
      </c>
    </row>
    <row r="71" spans="1:28" x14ac:dyDescent="0.35">
      <c r="A71" s="69"/>
      <c r="B71" s="69"/>
      <c r="C71" s="69"/>
      <c r="D71" s="69"/>
      <c r="E71" s="69"/>
      <c r="F71" s="79" t="s">
        <v>3978</v>
      </c>
      <c r="G71" s="69"/>
      <c r="H71" s="74">
        <v>400000</v>
      </c>
      <c r="I71" s="69"/>
      <c r="J71" s="69"/>
      <c r="K71" s="75"/>
      <c r="L71" s="75"/>
      <c r="M71" s="75"/>
      <c r="N71" s="75"/>
      <c r="O71" s="69"/>
      <c r="P71" s="69"/>
      <c r="Q71" s="75"/>
      <c r="R71" s="69"/>
      <c r="S71" s="69"/>
      <c r="T71" s="69"/>
      <c r="U71" s="69"/>
      <c r="V71" s="69"/>
      <c r="W71" s="116"/>
      <c r="X71" s="76"/>
      <c r="AA71" s="639">
        <f t="shared" si="2"/>
        <v>28000.000000000004</v>
      </c>
      <c r="AB71" s="74">
        <f t="shared" si="3"/>
        <v>428000</v>
      </c>
    </row>
    <row r="72" spans="1:28" x14ac:dyDescent="0.35">
      <c r="A72" s="69"/>
      <c r="B72" s="69"/>
      <c r="C72" s="69"/>
      <c r="D72" s="69"/>
      <c r="E72" s="69"/>
      <c r="F72" s="79" t="s">
        <v>3979</v>
      </c>
      <c r="G72" s="69"/>
      <c r="H72" s="74">
        <v>400000</v>
      </c>
      <c r="I72" s="69"/>
      <c r="J72" s="69" t="s">
        <v>2839</v>
      </c>
      <c r="K72" s="75"/>
      <c r="L72" s="75" t="s">
        <v>3980</v>
      </c>
      <c r="M72" s="75"/>
      <c r="N72" s="75"/>
      <c r="O72" s="69"/>
      <c r="P72" s="69"/>
      <c r="Q72" s="75"/>
      <c r="R72" s="69"/>
      <c r="S72" s="69"/>
      <c r="T72" s="69"/>
      <c r="U72" s="69"/>
      <c r="V72" s="69"/>
      <c r="W72" s="116"/>
      <c r="X72" s="76"/>
      <c r="AA72" s="639">
        <f t="shared" si="2"/>
        <v>28000.000000000004</v>
      </c>
      <c r="AB72" s="74">
        <f t="shared" si="3"/>
        <v>428000</v>
      </c>
    </row>
    <row r="73" spans="1:28" x14ac:dyDescent="0.35">
      <c r="A73" s="69"/>
      <c r="B73" s="69"/>
      <c r="C73" s="69"/>
      <c r="D73" s="69"/>
      <c r="E73" s="69"/>
      <c r="F73" s="93" t="s">
        <v>994</v>
      </c>
      <c r="G73" s="86"/>
      <c r="H73" s="87">
        <f>SUM(H70:H72)</f>
        <v>1200000</v>
      </c>
      <c r="I73" s="69"/>
      <c r="J73" s="69"/>
      <c r="K73" s="75"/>
      <c r="L73" s="75"/>
      <c r="M73" s="75"/>
      <c r="N73" s="75"/>
      <c r="O73" s="69"/>
      <c r="P73" s="69"/>
      <c r="Q73" s="75"/>
      <c r="R73" s="69"/>
      <c r="S73" s="69"/>
      <c r="T73" s="69"/>
      <c r="U73" s="69"/>
      <c r="V73" s="69"/>
      <c r="W73" s="116"/>
      <c r="X73" s="76"/>
      <c r="AA73" s="639">
        <f t="shared" si="2"/>
        <v>84000.000000000015</v>
      </c>
      <c r="AB73" s="87">
        <f t="shared" si="3"/>
        <v>1284000</v>
      </c>
    </row>
    <row r="74" spans="1:28" x14ac:dyDescent="0.35">
      <c r="A74" s="64"/>
      <c r="B74" s="64"/>
      <c r="C74" s="64"/>
      <c r="D74" s="64"/>
      <c r="E74" s="64"/>
      <c r="F74" s="96" t="s">
        <v>1590</v>
      </c>
      <c r="G74" s="64"/>
      <c r="H74" s="67"/>
      <c r="I74" s="64"/>
      <c r="J74" s="64"/>
      <c r="K74" s="68"/>
      <c r="L74" s="68"/>
      <c r="M74" s="68"/>
      <c r="N74" s="68"/>
      <c r="O74" s="64"/>
      <c r="P74" s="64"/>
      <c r="Q74" s="68"/>
      <c r="R74" s="64"/>
      <c r="S74" s="64"/>
      <c r="T74" s="64"/>
      <c r="U74" s="64"/>
      <c r="V74" s="64"/>
      <c r="W74" s="115"/>
      <c r="X74" s="64"/>
      <c r="AA74" s="639">
        <f t="shared" si="2"/>
        <v>0</v>
      </c>
      <c r="AB74" s="67">
        <f t="shared" si="3"/>
        <v>0</v>
      </c>
    </row>
    <row r="75" spans="1:28" x14ac:dyDescent="0.35">
      <c r="A75" s="76"/>
      <c r="B75" s="76"/>
      <c r="C75" s="76"/>
      <c r="D75" s="76"/>
      <c r="E75" s="76"/>
      <c r="F75" s="76" t="s">
        <v>3981</v>
      </c>
      <c r="G75" s="76"/>
      <c r="H75" s="118">
        <v>200000</v>
      </c>
      <c r="I75" s="76"/>
      <c r="J75" s="76" t="s">
        <v>1230</v>
      </c>
      <c r="K75" s="119"/>
      <c r="L75" s="119" t="s">
        <v>3982</v>
      </c>
      <c r="M75" s="119"/>
      <c r="N75" s="119"/>
      <c r="O75" s="76"/>
      <c r="P75" s="76"/>
      <c r="Q75" s="119"/>
      <c r="R75" s="76"/>
      <c r="S75" s="76"/>
      <c r="T75" s="76"/>
      <c r="U75" s="76"/>
      <c r="V75" s="76"/>
      <c r="W75" s="121"/>
      <c r="X75" s="76"/>
      <c r="AA75" s="639">
        <f t="shared" si="2"/>
        <v>14000.000000000002</v>
      </c>
      <c r="AB75" s="118">
        <f t="shared" si="3"/>
        <v>214000</v>
      </c>
    </row>
    <row r="76" spans="1:28" x14ac:dyDescent="0.35">
      <c r="A76" s="76"/>
      <c r="B76" s="76"/>
      <c r="C76" s="76"/>
      <c r="D76" s="76"/>
      <c r="E76" s="76"/>
      <c r="F76" s="123" t="s">
        <v>994</v>
      </c>
      <c r="G76" s="123"/>
      <c r="H76" s="124">
        <f>SUM(H75)</f>
        <v>200000</v>
      </c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121"/>
      <c r="X76" s="76"/>
      <c r="AA76" s="639">
        <f t="shared" si="2"/>
        <v>14000.000000000002</v>
      </c>
      <c r="AB76" s="124">
        <f t="shared" si="3"/>
        <v>214000</v>
      </c>
    </row>
    <row r="77" spans="1:28" x14ac:dyDescent="0.35">
      <c r="F77" s="123" t="s">
        <v>894</v>
      </c>
      <c r="G77" s="123"/>
      <c r="H77" s="124">
        <f>SUM(H5:H76)/2</f>
        <v>42790000</v>
      </c>
      <c r="AA77" s="639">
        <f t="shared" si="2"/>
        <v>2995300.0000000005</v>
      </c>
      <c r="AB77" s="124">
        <f t="shared" si="3"/>
        <v>45785300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pageSetup paperSize="9" orientation="portrait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AB222"/>
  <sheetViews>
    <sheetView topLeftCell="G1" workbookViewId="0">
      <selection activeCell="AA1" sqref="I1:AA1048576"/>
    </sheetView>
  </sheetViews>
  <sheetFormatPr defaultColWidth="21.453125" defaultRowHeight="15.5" x14ac:dyDescent="0.35"/>
  <cols>
    <col min="1" max="1" width="16.1796875" style="100" hidden="1" customWidth="1"/>
    <col min="2" max="6" width="0" style="100" hidden="1" customWidth="1"/>
    <col min="7" max="7" width="80.6328125" style="100" customWidth="1"/>
    <col min="8" max="8" width="26.81640625" style="100" hidden="1" customWidth="1"/>
    <col min="9" max="9" width="26.81640625" style="135" hidden="1" customWidth="1"/>
    <col min="10" max="14" width="0" style="100" hidden="1" customWidth="1"/>
    <col min="15" max="15" width="19.1796875" style="100" hidden="1" customWidth="1"/>
    <col min="16" max="16" width="24.453125" style="100" hidden="1" customWidth="1"/>
    <col min="17" max="18" width="0" style="100" hidden="1" customWidth="1"/>
    <col min="19" max="19" width="13.54296875" style="100" hidden="1" customWidth="1"/>
    <col min="20" max="20" width="14.0898437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7" width="0" style="100" hidden="1" customWidth="1"/>
    <col min="28" max="28" width="26.81640625" style="135" customWidth="1"/>
    <col min="29" max="16384" width="21.453125" style="100"/>
  </cols>
  <sheetData>
    <row r="1" spans="1:28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B1" s="47"/>
    </row>
    <row r="2" spans="1:28" ht="29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B2" s="634" t="s">
        <v>24303</v>
      </c>
    </row>
    <row r="3" spans="1:28" x14ac:dyDescent="0.35">
      <c r="A3" s="106"/>
      <c r="B3" s="106"/>
      <c r="C3" s="106"/>
      <c r="D3" s="107"/>
      <c r="E3" s="57" t="s">
        <v>3983</v>
      </c>
      <c r="F3" s="57"/>
      <c r="G3" s="106"/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B3" s="108"/>
    </row>
    <row r="4" spans="1:28" x14ac:dyDescent="0.35">
      <c r="A4" s="64"/>
      <c r="B4" s="64"/>
      <c r="C4" s="64"/>
      <c r="D4" s="64"/>
      <c r="E4" s="64"/>
      <c r="F4" s="64"/>
      <c r="G4" s="66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AA4" s="638">
        <v>7.0000000000000007E-2</v>
      </c>
      <c r="AB4" s="67"/>
    </row>
    <row r="5" spans="1:28" s="102" customFormat="1" x14ac:dyDescent="0.35">
      <c r="A5" s="69"/>
      <c r="B5" s="77" t="s">
        <v>3984</v>
      </c>
      <c r="C5" s="77" t="s">
        <v>3985</v>
      </c>
      <c r="D5" s="77" t="s">
        <v>3986</v>
      </c>
      <c r="E5" s="77" t="s">
        <v>3987</v>
      </c>
      <c r="F5" s="77"/>
      <c r="G5" s="69" t="s">
        <v>3988</v>
      </c>
      <c r="H5" s="69" t="s">
        <v>2249</v>
      </c>
      <c r="I5" s="74">
        <v>600000</v>
      </c>
      <c r="J5" s="69" t="s">
        <v>2249</v>
      </c>
      <c r="K5" s="69" t="s">
        <v>2394</v>
      </c>
      <c r="L5" s="75">
        <v>2014</v>
      </c>
      <c r="M5" s="75" t="s">
        <v>3989</v>
      </c>
      <c r="N5" s="75" t="s">
        <v>3990</v>
      </c>
      <c r="O5" s="69" t="s">
        <v>2249</v>
      </c>
      <c r="P5" s="69" t="s">
        <v>937</v>
      </c>
      <c r="Q5" s="69" t="s">
        <v>967</v>
      </c>
      <c r="R5" s="75" t="s">
        <v>2882</v>
      </c>
      <c r="S5" s="69" t="s">
        <v>2249</v>
      </c>
      <c r="T5" s="69" t="s">
        <v>2249</v>
      </c>
      <c r="U5" s="69" t="s">
        <v>2249</v>
      </c>
      <c r="V5" s="69" t="s">
        <v>2249</v>
      </c>
      <c r="W5" s="69" t="s">
        <v>2249</v>
      </c>
      <c r="X5" s="69" t="s">
        <v>940</v>
      </c>
      <c r="Y5" s="69"/>
      <c r="AA5" s="644">
        <f>I5*AA$4</f>
        <v>42000.000000000007</v>
      </c>
      <c r="AB5" s="74">
        <f>I5+AA5</f>
        <v>642000</v>
      </c>
    </row>
    <row r="6" spans="1:28" s="102" customFormat="1" x14ac:dyDescent="0.35">
      <c r="A6" s="69"/>
      <c r="B6" s="69"/>
      <c r="C6" s="69"/>
      <c r="D6" s="69"/>
      <c r="E6" s="69"/>
      <c r="F6" s="73" t="s">
        <v>3991</v>
      </c>
      <c r="G6" s="69" t="s">
        <v>3992</v>
      </c>
      <c r="H6" s="69" t="s">
        <v>2249</v>
      </c>
      <c r="I6" s="74">
        <v>600000</v>
      </c>
      <c r="J6" s="69" t="s">
        <v>2249</v>
      </c>
      <c r="K6" s="69" t="s">
        <v>2394</v>
      </c>
      <c r="L6" s="75">
        <v>2014</v>
      </c>
      <c r="M6" s="75" t="s">
        <v>2876</v>
      </c>
      <c r="N6" s="75" t="s">
        <v>3993</v>
      </c>
      <c r="O6" s="69" t="s">
        <v>2249</v>
      </c>
      <c r="P6" s="69" t="s">
        <v>937</v>
      </c>
      <c r="Q6" s="69" t="s">
        <v>938</v>
      </c>
      <c r="R6" s="75" t="s">
        <v>2882</v>
      </c>
      <c r="S6" s="69" t="s">
        <v>2249</v>
      </c>
      <c r="T6" s="69" t="s">
        <v>2249</v>
      </c>
      <c r="U6" s="69" t="s">
        <v>2249</v>
      </c>
      <c r="V6" s="69" t="s">
        <v>2249</v>
      </c>
      <c r="W6" s="69" t="s">
        <v>2249</v>
      </c>
      <c r="X6" s="69" t="s">
        <v>940</v>
      </c>
      <c r="Y6" s="69"/>
      <c r="AA6" s="644">
        <f t="shared" ref="AA6:AA69" si="0">I6*AA$4</f>
        <v>42000.000000000007</v>
      </c>
      <c r="AB6" s="74">
        <f t="shared" ref="AB6:AB69" si="1">I6+AA6</f>
        <v>642000</v>
      </c>
    </row>
    <row r="7" spans="1:28" s="102" customFormat="1" x14ac:dyDescent="0.35">
      <c r="A7" s="69"/>
      <c r="B7" s="69"/>
      <c r="C7" s="69"/>
      <c r="D7" s="69"/>
      <c r="E7" s="69"/>
      <c r="F7" s="69"/>
      <c r="G7" s="69" t="s">
        <v>3994</v>
      </c>
      <c r="H7" s="69" t="s">
        <v>2249</v>
      </c>
      <c r="I7" s="74">
        <v>600000</v>
      </c>
      <c r="J7" s="69" t="s">
        <v>2249</v>
      </c>
      <c r="K7" s="69" t="s">
        <v>2394</v>
      </c>
      <c r="L7" s="75">
        <v>2014</v>
      </c>
      <c r="M7" s="75" t="s">
        <v>2876</v>
      </c>
      <c r="N7" s="75" t="s">
        <v>3995</v>
      </c>
      <c r="O7" s="69" t="s">
        <v>2249</v>
      </c>
      <c r="P7" s="69" t="s">
        <v>937</v>
      </c>
      <c r="Q7" s="69" t="s">
        <v>938</v>
      </c>
      <c r="R7" s="75" t="s">
        <v>2882</v>
      </c>
      <c r="S7" s="69" t="s">
        <v>2249</v>
      </c>
      <c r="T7" s="69" t="s">
        <v>2249</v>
      </c>
      <c r="U7" s="69" t="s">
        <v>2249</v>
      </c>
      <c r="V7" s="69" t="s">
        <v>2249</v>
      </c>
      <c r="W7" s="69" t="s">
        <v>2249</v>
      </c>
      <c r="X7" s="69" t="s">
        <v>940</v>
      </c>
      <c r="Y7" s="69"/>
      <c r="AA7" s="644">
        <f t="shared" si="0"/>
        <v>42000.000000000007</v>
      </c>
      <c r="AB7" s="74">
        <f t="shared" si="1"/>
        <v>642000</v>
      </c>
    </row>
    <row r="8" spans="1:28" s="102" customFormat="1" x14ac:dyDescent="0.35">
      <c r="A8" s="69"/>
      <c r="B8" s="69"/>
      <c r="C8" s="69"/>
      <c r="D8" s="69"/>
      <c r="E8" s="69"/>
      <c r="F8" s="69"/>
      <c r="G8" s="69" t="s">
        <v>3996</v>
      </c>
      <c r="H8" s="69" t="s">
        <v>2249</v>
      </c>
      <c r="I8" s="74">
        <v>600000</v>
      </c>
      <c r="J8" s="69" t="s">
        <v>2249</v>
      </c>
      <c r="K8" s="69" t="s">
        <v>2394</v>
      </c>
      <c r="L8" s="75">
        <v>2014</v>
      </c>
      <c r="M8" s="75" t="s">
        <v>2876</v>
      </c>
      <c r="N8" s="75" t="s">
        <v>3997</v>
      </c>
      <c r="O8" s="69" t="s">
        <v>2249</v>
      </c>
      <c r="P8" s="69" t="s">
        <v>937</v>
      </c>
      <c r="Q8" s="69" t="s">
        <v>938</v>
      </c>
      <c r="R8" s="75" t="s">
        <v>2882</v>
      </c>
      <c r="S8" s="69" t="s">
        <v>2249</v>
      </c>
      <c r="T8" s="69" t="s">
        <v>2249</v>
      </c>
      <c r="U8" s="69" t="s">
        <v>2249</v>
      </c>
      <c r="V8" s="69" t="s">
        <v>2249</v>
      </c>
      <c r="W8" s="69" t="s">
        <v>2249</v>
      </c>
      <c r="X8" s="69" t="s">
        <v>940</v>
      </c>
      <c r="Y8" s="69"/>
      <c r="AA8" s="644">
        <f t="shared" si="0"/>
        <v>42000.000000000007</v>
      </c>
      <c r="AB8" s="74">
        <f t="shared" si="1"/>
        <v>642000</v>
      </c>
    </row>
    <row r="9" spans="1:28" s="102" customFormat="1" x14ac:dyDescent="0.35">
      <c r="A9" s="69"/>
      <c r="B9" s="69"/>
      <c r="C9" s="69"/>
      <c r="D9" s="69"/>
      <c r="E9" s="69"/>
      <c r="F9" s="69"/>
      <c r="G9" s="69" t="s">
        <v>3998</v>
      </c>
      <c r="H9" s="69" t="s">
        <v>2249</v>
      </c>
      <c r="I9" s="74">
        <v>600000</v>
      </c>
      <c r="J9" s="69" t="s">
        <v>2249</v>
      </c>
      <c r="K9" s="69" t="s">
        <v>2394</v>
      </c>
      <c r="L9" s="75">
        <v>2014</v>
      </c>
      <c r="M9" s="75" t="s">
        <v>2876</v>
      </c>
      <c r="N9" s="75" t="s">
        <v>3999</v>
      </c>
      <c r="O9" s="69" t="s">
        <v>2249</v>
      </c>
      <c r="P9" s="69" t="s">
        <v>937</v>
      </c>
      <c r="Q9" s="69" t="s">
        <v>938</v>
      </c>
      <c r="R9" s="75" t="s">
        <v>2882</v>
      </c>
      <c r="S9" s="69" t="s">
        <v>2249</v>
      </c>
      <c r="T9" s="69" t="s">
        <v>2249</v>
      </c>
      <c r="U9" s="69" t="s">
        <v>2249</v>
      </c>
      <c r="V9" s="69" t="s">
        <v>2249</v>
      </c>
      <c r="W9" s="69" t="s">
        <v>2249</v>
      </c>
      <c r="X9" s="69" t="s">
        <v>940</v>
      </c>
      <c r="Y9" s="69"/>
      <c r="AA9" s="644">
        <f t="shared" si="0"/>
        <v>42000.000000000007</v>
      </c>
      <c r="AB9" s="74">
        <f t="shared" si="1"/>
        <v>642000</v>
      </c>
    </row>
    <row r="10" spans="1:28" s="102" customFormat="1" x14ac:dyDescent="0.35">
      <c r="A10" s="69"/>
      <c r="B10" s="69"/>
      <c r="C10" s="69"/>
      <c r="D10" s="69"/>
      <c r="E10" s="69"/>
      <c r="F10" s="69"/>
      <c r="G10" s="69" t="s">
        <v>4000</v>
      </c>
      <c r="H10" s="69" t="s">
        <v>2249</v>
      </c>
      <c r="I10" s="74">
        <v>600000</v>
      </c>
      <c r="J10" s="69" t="s">
        <v>2249</v>
      </c>
      <c r="K10" s="69" t="s">
        <v>2394</v>
      </c>
      <c r="L10" s="75">
        <v>2014</v>
      </c>
      <c r="M10" s="75" t="s">
        <v>2876</v>
      </c>
      <c r="N10" s="75" t="s">
        <v>4001</v>
      </c>
      <c r="O10" s="69" t="s">
        <v>2249</v>
      </c>
      <c r="P10" s="69" t="s">
        <v>937</v>
      </c>
      <c r="Q10" s="69" t="s">
        <v>938</v>
      </c>
      <c r="R10" s="75" t="s">
        <v>2882</v>
      </c>
      <c r="S10" s="69" t="s">
        <v>2249</v>
      </c>
      <c r="T10" s="69" t="s">
        <v>2249</v>
      </c>
      <c r="U10" s="69" t="s">
        <v>2249</v>
      </c>
      <c r="V10" s="69" t="s">
        <v>2249</v>
      </c>
      <c r="W10" s="69" t="s">
        <v>2249</v>
      </c>
      <c r="X10" s="69" t="s">
        <v>940</v>
      </c>
      <c r="Y10" s="69"/>
      <c r="AA10" s="644">
        <f t="shared" si="0"/>
        <v>42000.000000000007</v>
      </c>
      <c r="AB10" s="74">
        <f t="shared" si="1"/>
        <v>642000</v>
      </c>
    </row>
    <row r="11" spans="1:28" s="102" customFormat="1" x14ac:dyDescent="0.35">
      <c r="A11" s="69"/>
      <c r="B11" s="69"/>
      <c r="C11" s="69"/>
      <c r="D11" s="69"/>
      <c r="E11" s="69"/>
      <c r="F11" s="69"/>
      <c r="G11" s="69" t="s">
        <v>4002</v>
      </c>
      <c r="H11" s="69" t="s">
        <v>2249</v>
      </c>
      <c r="I11" s="74">
        <v>600000</v>
      </c>
      <c r="J11" s="69" t="s">
        <v>2249</v>
      </c>
      <c r="K11" s="69" t="s">
        <v>2394</v>
      </c>
      <c r="L11" s="75">
        <v>2014</v>
      </c>
      <c r="M11" s="75" t="s">
        <v>2876</v>
      </c>
      <c r="N11" s="75" t="s">
        <v>4003</v>
      </c>
      <c r="O11" s="69" t="s">
        <v>2249</v>
      </c>
      <c r="P11" s="69" t="s">
        <v>937</v>
      </c>
      <c r="Q11" s="69" t="s">
        <v>938</v>
      </c>
      <c r="R11" s="75" t="s">
        <v>2882</v>
      </c>
      <c r="S11" s="69" t="s">
        <v>2249</v>
      </c>
      <c r="T11" s="69" t="s">
        <v>2249</v>
      </c>
      <c r="U11" s="69" t="s">
        <v>2249</v>
      </c>
      <c r="V11" s="69" t="s">
        <v>2249</v>
      </c>
      <c r="W11" s="69" t="s">
        <v>2249</v>
      </c>
      <c r="X11" s="69" t="s">
        <v>940</v>
      </c>
      <c r="Y11" s="69"/>
      <c r="AA11" s="644">
        <f t="shared" si="0"/>
        <v>42000.000000000007</v>
      </c>
      <c r="AB11" s="74">
        <f t="shared" si="1"/>
        <v>642000</v>
      </c>
    </row>
    <row r="12" spans="1:28" s="102" customFormat="1" x14ac:dyDescent="0.35">
      <c r="A12" s="69"/>
      <c r="B12" s="69"/>
      <c r="C12" s="69"/>
      <c r="D12" s="69"/>
      <c r="E12" s="69"/>
      <c r="F12" s="69"/>
      <c r="G12" s="69" t="s">
        <v>4004</v>
      </c>
      <c r="H12" s="69" t="s">
        <v>2249</v>
      </c>
      <c r="I12" s="74">
        <v>600000</v>
      </c>
      <c r="J12" s="69" t="s">
        <v>2249</v>
      </c>
      <c r="K12" s="69" t="s">
        <v>2394</v>
      </c>
      <c r="L12" s="75">
        <v>2014</v>
      </c>
      <c r="M12" s="75" t="s">
        <v>2876</v>
      </c>
      <c r="N12" s="75" t="s">
        <v>4005</v>
      </c>
      <c r="O12" s="69" t="s">
        <v>2249</v>
      </c>
      <c r="P12" s="69" t="s">
        <v>937</v>
      </c>
      <c r="Q12" s="69" t="s">
        <v>938</v>
      </c>
      <c r="R12" s="75" t="s">
        <v>2882</v>
      </c>
      <c r="S12" s="69" t="s">
        <v>2249</v>
      </c>
      <c r="T12" s="69" t="s">
        <v>2249</v>
      </c>
      <c r="U12" s="69" t="s">
        <v>2249</v>
      </c>
      <c r="V12" s="69" t="s">
        <v>2249</v>
      </c>
      <c r="W12" s="69" t="s">
        <v>2249</v>
      </c>
      <c r="X12" s="69" t="s">
        <v>940</v>
      </c>
      <c r="Y12" s="69"/>
      <c r="AA12" s="644">
        <f t="shared" si="0"/>
        <v>42000.000000000007</v>
      </c>
      <c r="AB12" s="74">
        <f t="shared" si="1"/>
        <v>642000</v>
      </c>
    </row>
    <row r="13" spans="1:28" s="102" customFormat="1" x14ac:dyDescent="0.35">
      <c r="A13" s="69"/>
      <c r="B13" s="69"/>
      <c r="C13" s="69"/>
      <c r="D13" s="69"/>
      <c r="E13" s="69"/>
      <c r="F13" s="69"/>
      <c r="G13" s="69" t="s">
        <v>4006</v>
      </c>
      <c r="H13" s="69" t="s">
        <v>2249</v>
      </c>
      <c r="I13" s="74">
        <v>600000</v>
      </c>
      <c r="J13" s="69" t="s">
        <v>2249</v>
      </c>
      <c r="K13" s="69" t="s">
        <v>2394</v>
      </c>
      <c r="L13" s="75">
        <v>2014</v>
      </c>
      <c r="M13" s="75" t="s">
        <v>3989</v>
      </c>
      <c r="N13" s="75" t="s">
        <v>4007</v>
      </c>
      <c r="O13" s="69" t="s">
        <v>2249</v>
      </c>
      <c r="P13" s="69" t="s">
        <v>937</v>
      </c>
      <c r="Q13" s="69" t="s">
        <v>967</v>
      </c>
      <c r="R13" s="75" t="s">
        <v>2882</v>
      </c>
      <c r="S13" s="69" t="s">
        <v>2249</v>
      </c>
      <c r="T13" s="69" t="s">
        <v>2249</v>
      </c>
      <c r="U13" s="69" t="s">
        <v>2249</v>
      </c>
      <c r="V13" s="69" t="s">
        <v>2249</v>
      </c>
      <c r="W13" s="69" t="s">
        <v>2249</v>
      </c>
      <c r="X13" s="69" t="s">
        <v>940</v>
      </c>
      <c r="Y13" s="69"/>
      <c r="AA13" s="644">
        <f t="shared" si="0"/>
        <v>42000.000000000007</v>
      </c>
      <c r="AB13" s="74">
        <f t="shared" si="1"/>
        <v>642000</v>
      </c>
    </row>
    <row r="14" spans="1:28" s="102" customFormat="1" x14ac:dyDescent="0.35">
      <c r="A14" s="69"/>
      <c r="B14" s="69"/>
      <c r="C14" s="69"/>
      <c r="D14" s="69"/>
      <c r="E14" s="69"/>
      <c r="F14" s="69"/>
      <c r="G14" s="69" t="s">
        <v>4008</v>
      </c>
      <c r="H14" s="69" t="s">
        <v>2249</v>
      </c>
      <c r="I14" s="74">
        <v>600000</v>
      </c>
      <c r="J14" s="69" t="s">
        <v>2249</v>
      </c>
      <c r="K14" s="69" t="s">
        <v>2394</v>
      </c>
      <c r="L14" s="75">
        <v>2014</v>
      </c>
      <c r="M14" s="75" t="s">
        <v>2876</v>
      </c>
      <c r="N14" s="75" t="s">
        <v>4009</v>
      </c>
      <c r="O14" s="69" t="s">
        <v>2249</v>
      </c>
      <c r="P14" s="69" t="s">
        <v>937</v>
      </c>
      <c r="Q14" s="69" t="s">
        <v>938</v>
      </c>
      <c r="R14" s="75" t="s">
        <v>2882</v>
      </c>
      <c r="S14" s="69" t="s">
        <v>2249</v>
      </c>
      <c r="T14" s="69" t="s">
        <v>2249</v>
      </c>
      <c r="U14" s="69" t="s">
        <v>2249</v>
      </c>
      <c r="V14" s="69" t="s">
        <v>2249</v>
      </c>
      <c r="W14" s="69" t="s">
        <v>2249</v>
      </c>
      <c r="X14" s="69" t="s">
        <v>940</v>
      </c>
      <c r="Y14" s="69"/>
      <c r="AA14" s="644">
        <f t="shared" si="0"/>
        <v>42000.000000000007</v>
      </c>
      <c r="AB14" s="74">
        <f t="shared" si="1"/>
        <v>642000</v>
      </c>
    </row>
    <row r="15" spans="1:28" x14ac:dyDescent="0.35">
      <c r="A15" s="76"/>
      <c r="B15" s="76"/>
      <c r="C15" s="76"/>
      <c r="D15" s="76"/>
      <c r="E15" s="76"/>
      <c r="F15" s="76"/>
      <c r="G15" s="69" t="s">
        <v>4010</v>
      </c>
      <c r="H15" s="69" t="s">
        <v>2249</v>
      </c>
      <c r="I15" s="74">
        <v>600000</v>
      </c>
      <c r="J15" s="69" t="s">
        <v>2249</v>
      </c>
      <c r="K15" s="69" t="s">
        <v>2394</v>
      </c>
      <c r="L15" s="75">
        <v>2014</v>
      </c>
      <c r="M15" s="79" t="s">
        <v>2876</v>
      </c>
      <c r="N15" s="79" t="s">
        <v>4011</v>
      </c>
      <c r="O15" s="69" t="s">
        <v>2249</v>
      </c>
      <c r="P15" s="69" t="s">
        <v>937</v>
      </c>
      <c r="Q15" s="69" t="s">
        <v>938</v>
      </c>
      <c r="R15" s="75" t="s">
        <v>2882</v>
      </c>
      <c r="S15" s="69" t="s">
        <v>2249</v>
      </c>
      <c r="T15" s="69" t="s">
        <v>2249</v>
      </c>
      <c r="U15" s="69" t="s">
        <v>2249</v>
      </c>
      <c r="V15" s="69" t="s">
        <v>2249</v>
      </c>
      <c r="W15" s="69" t="s">
        <v>2249</v>
      </c>
      <c r="X15" s="69" t="s">
        <v>940</v>
      </c>
      <c r="Y15" s="76"/>
      <c r="AA15" s="644">
        <f t="shared" si="0"/>
        <v>42000.000000000007</v>
      </c>
      <c r="AB15" s="74">
        <f t="shared" si="1"/>
        <v>642000</v>
      </c>
    </row>
    <row r="16" spans="1:28" x14ac:dyDescent="0.35">
      <c r="A16" s="76"/>
      <c r="B16" s="76"/>
      <c r="C16" s="76"/>
      <c r="D16" s="76"/>
      <c r="E16" s="76"/>
      <c r="F16" s="76"/>
      <c r="G16" s="69" t="s">
        <v>4012</v>
      </c>
      <c r="H16" s="69" t="s">
        <v>2249</v>
      </c>
      <c r="I16" s="74">
        <v>600000</v>
      </c>
      <c r="J16" s="69" t="s">
        <v>2249</v>
      </c>
      <c r="K16" s="69" t="s">
        <v>2394</v>
      </c>
      <c r="L16" s="75">
        <v>2014</v>
      </c>
      <c r="M16" s="75" t="s">
        <v>2876</v>
      </c>
      <c r="N16" s="79" t="s">
        <v>4013</v>
      </c>
      <c r="O16" s="69" t="s">
        <v>2249</v>
      </c>
      <c r="P16" s="69" t="s">
        <v>937</v>
      </c>
      <c r="Q16" s="69" t="s">
        <v>938</v>
      </c>
      <c r="R16" s="75" t="s">
        <v>2882</v>
      </c>
      <c r="S16" s="69" t="s">
        <v>2249</v>
      </c>
      <c r="T16" s="69" t="s">
        <v>2249</v>
      </c>
      <c r="U16" s="69" t="s">
        <v>2249</v>
      </c>
      <c r="V16" s="69" t="s">
        <v>2249</v>
      </c>
      <c r="W16" s="69" t="s">
        <v>2249</v>
      </c>
      <c r="X16" s="69" t="s">
        <v>940</v>
      </c>
      <c r="Y16" s="76"/>
      <c r="AA16" s="644">
        <f t="shared" si="0"/>
        <v>42000.000000000007</v>
      </c>
      <c r="AB16" s="74">
        <f t="shared" si="1"/>
        <v>642000</v>
      </c>
    </row>
    <row r="17" spans="1:28" x14ac:dyDescent="0.35">
      <c r="A17" s="76"/>
      <c r="B17" s="76"/>
      <c r="C17" s="76"/>
      <c r="D17" s="76"/>
      <c r="E17" s="76"/>
      <c r="F17" s="76"/>
      <c r="G17" s="69" t="s">
        <v>4014</v>
      </c>
      <c r="H17" s="69" t="s">
        <v>2249</v>
      </c>
      <c r="I17" s="74">
        <v>600000</v>
      </c>
      <c r="J17" s="69" t="s">
        <v>2249</v>
      </c>
      <c r="K17" s="69" t="s">
        <v>2394</v>
      </c>
      <c r="L17" s="75">
        <v>2014</v>
      </c>
      <c r="M17" s="79" t="s">
        <v>2876</v>
      </c>
      <c r="N17" s="79" t="s">
        <v>4015</v>
      </c>
      <c r="O17" s="69" t="s">
        <v>2249</v>
      </c>
      <c r="P17" s="69" t="s">
        <v>937</v>
      </c>
      <c r="Q17" s="69" t="s">
        <v>938</v>
      </c>
      <c r="R17" s="75" t="s">
        <v>2882</v>
      </c>
      <c r="S17" s="69" t="s">
        <v>2249</v>
      </c>
      <c r="T17" s="69" t="s">
        <v>2249</v>
      </c>
      <c r="U17" s="69" t="s">
        <v>2249</v>
      </c>
      <c r="V17" s="69" t="s">
        <v>2249</v>
      </c>
      <c r="W17" s="69" t="s">
        <v>2249</v>
      </c>
      <c r="X17" s="69" t="s">
        <v>940</v>
      </c>
      <c r="Y17" s="76"/>
      <c r="AA17" s="644">
        <f t="shared" si="0"/>
        <v>42000.000000000007</v>
      </c>
      <c r="AB17" s="74">
        <f t="shared" si="1"/>
        <v>642000</v>
      </c>
    </row>
    <row r="18" spans="1:28" x14ac:dyDescent="0.35">
      <c r="A18" s="76"/>
      <c r="B18" s="76"/>
      <c r="C18" s="76"/>
      <c r="D18" s="76"/>
      <c r="E18" s="76"/>
      <c r="F18" s="76"/>
      <c r="G18" s="69" t="s">
        <v>4016</v>
      </c>
      <c r="H18" s="69" t="s">
        <v>2249</v>
      </c>
      <c r="I18" s="74">
        <v>600000</v>
      </c>
      <c r="J18" s="69" t="s">
        <v>2249</v>
      </c>
      <c r="K18" s="69" t="s">
        <v>2394</v>
      </c>
      <c r="L18" s="75">
        <v>2014</v>
      </c>
      <c r="M18" s="75" t="s">
        <v>2876</v>
      </c>
      <c r="N18" s="79" t="s">
        <v>4017</v>
      </c>
      <c r="O18" s="69" t="s">
        <v>2249</v>
      </c>
      <c r="P18" s="69" t="s">
        <v>937</v>
      </c>
      <c r="Q18" s="69" t="s">
        <v>938</v>
      </c>
      <c r="R18" s="75" t="s">
        <v>2882</v>
      </c>
      <c r="S18" s="69" t="s">
        <v>2249</v>
      </c>
      <c r="T18" s="69" t="s">
        <v>2249</v>
      </c>
      <c r="U18" s="69" t="s">
        <v>2249</v>
      </c>
      <c r="V18" s="69" t="s">
        <v>2249</v>
      </c>
      <c r="W18" s="69" t="s">
        <v>2249</v>
      </c>
      <c r="X18" s="69" t="s">
        <v>940</v>
      </c>
      <c r="Y18" s="76"/>
      <c r="AA18" s="644">
        <f t="shared" si="0"/>
        <v>42000.000000000007</v>
      </c>
      <c r="AB18" s="74">
        <f t="shared" si="1"/>
        <v>642000</v>
      </c>
    </row>
    <row r="19" spans="1:28" x14ac:dyDescent="0.35">
      <c r="A19" s="76"/>
      <c r="B19" s="76"/>
      <c r="C19" s="76"/>
      <c r="D19" s="76"/>
      <c r="E19" s="76"/>
      <c r="F19" s="73" t="s">
        <v>4018</v>
      </c>
      <c r="G19" s="69" t="s">
        <v>4019</v>
      </c>
      <c r="H19" s="69" t="s">
        <v>2249</v>
      </c>
      <c r="I19" s="74">
        <v>600000</v>
      </c>
      <c r="J19" s="69" t="s">
        <v>2249</v>
      </c>
      <c r="K19" s="69" t="s">
        <v>2394</v>
      </c>
      <c r="L19" s="75">
        <v>2014</v>
      </c>
      <c r="M19" s="79" t="s">
        <v>2876</v>
      </c>
      <c r="N19" s="79" t="s">
        <v>4020</v>
      </c>
      <c r="O19" s="69" t="s">
        <v>2249</v>
      </c>
      <c r="P19" s="69" t="s">
        <v>937</v>
      </c>
      <c r="Q19" s="69" t="s">
        <v>938</v>
      </c>
      <c r="R19" s="75" t="s">
        <v>2882</v>
      </c>
      <c r="S19" s="69" t="s">
        <v>2249</v>
      </c>
      <c r="T19" s="69" t="s">
        <v>2249</v>
      </c>
      <c r="U19" s="69" t="s">
        <v>2249</v>
      </c>
      <c r="V19" s="69" t="s">
        <v>2249</v>
      </c>
      <c r="W19" s="69" t="s">
        <v>2249</v>
      </c>
      <c r="X19" s="69" t="s">
        <v>940</v>
      </c>
      <c r="Y19" s="76"/>
      <c r="AA19" s="644">
        <f t="shared" si="0"/>
        <v>42000.000000000007</v>
      </c>
      <c r="AB19" s="74">
        <f t="shared" si="1"/>
        <v>642000</v>
      </c>
    </row>
    <row r="20" spans="1:28" x14ac:dyDescent="0.35">
      <c r="A20" s="76"/>
      <c r="B20" s="76"/>
      <c r="C20" s="76"/>
      <c r="D20" s="76"/>
      <c r="E20" s="76"/>
      <c r="F20" s="76"/>
      <c r="G20" s="69" t="s">
        <v>4021</v>
      </c>
      <c r="H20" s="69" t="s">
        <v>2249</v>
      </c>
      <c r="I20" s="74">
        <v>600000</v>
      </c>
      <c r="J20" s="69" t="s">
        <v>2249</v>
      </c>
      <c r="K20" s="69" t="s">
        <v>2394</v>
      </c>
      <c r="L20" s="75">
        <v>2014</v>
      </c>
      <c r="M20" s="75" t="s">
        <v>2876</v>
      </c>
      <c r="N20" s="79" t="s">
        <v>4022</v>
      </c>
      <c r="O20" s="69" t="s">
        <v>2249</v>
      </c>
      <c r="P20" s="69" t="s">
        <v>937</v>
      </c>
      <c r="Q20" s="69" t="s">
        <v>938</v>
      </c>
      <c r="R20" s="75" t="s">
        <v>2882</v>
      </c>
      <c r="S20" s="69" t="s">
        <v>2249</v>
      </c>
      <c r="T20" s="69" t="s">
        <v>2249</v>
      </c>
      <c r="U20" s="69" t="s">
        <v>2249</v>
      </c>
      <c r="V20" s="69" t="s">
        <v>2249</v>
      </c>
      <c r="W20" s="69" t="s">
        <v>2249</v>
      </c>
      <c r="X20" s="69" t="s">
        <v>940</v>
      </c>
      <c r="Y20" s="76"/>
      <c r="AA20" s="644">
        <f t="shared" si="0"/>
        <v>42000.000000000007</v>
      </c>
      <c r="AB20" s="74">
        <f t="shared" si="1"/>
        <v>642000</v>
      </c>
    </row>
    <row r="21" spans="1:28" x14ac:dyDescent="0.35">
      <c r="A21" s="76"/>
      <c r="B21" s="76"/>
      <c r="C21" s="76"/>
      <c r="D21" s="76"/>
      <c r="E21" s="76"/>
      <c r="F21" s="76"/>
      <c r="G21" s="69" t="s">
        <v>4023</v>
      </c>
      <c r="H21" s="69" t="s">
        <v>2249</v>
      </c>
      <c r="I21" s="74">
        <v>600000</v>
      </c>
      <c r="J21" s="69" t="s">
        <v>2249</v>
      </c>
      <c r="K21" s="69" t="s">
        <v>2394</v>
      </c>
      <c r="L21" s="75">
        <v>2014</v>
      </c>
      <c r="M21" s="79" t="s">
        <v>3989</v>
      </c>
      <c r="N21" s="79" t="s">
        <v>4024</v>
      </c>
      <c r="O21" s="69" t="s">
        <v>2249</v>
      </c>
      <c r="P21" s="69" t="s">
        <v>937</v>
      </c>
      <c r="Q21" s="69" t="s">
        <v>967</v>
      </c>
      <c r="R21" s="75" t="s">
        <v>2882</v>
      </c>
      <c r="S21" s="69" t="s">
        <v>2249</v>
      </c>
      <c r="T21" s="69" t="s">
        <v>2249</v>
      </c>
      <c r="U21" s="69" t="s">
        <v>2249</v>
      </c>
      <c r="V21" s="69" t="s">
        <v>2249</v>
      </c>
      <c r="W21" s="69" t="s">
        <v>2249</v>
      </c>
      <c r="X21" s="69" t="s">
        <v>940</v>
      </c>
      <c r="Y21" s="76"/>
      <c r="AA21" s="644">
        <f t="shared" si="0"/>
        <v>42000.000000000007</v>
      </c>
      <c r="AB21" s="74">
        <f t="shared" si="1"/>
        <v>642000</v>
      </c>
    </row>
    <row r="22" spans="1:28" x14ac:dyDescent="0.35">
      <c r="A22" s="76"/>
      <c r="B22" s="76"/>
      <c r="C22" s="76"/>
      <c r="D22" s="76"/>
      <c r="E22" s="76"/>
      <c r="F22" s="76"/>
      <c r="G22" s="69" t="s">
        <v>4025</v>
      </c>
      <c r="H22" s="69" t="s">
        <v>2249</v>
      </c>
      <c r="I22" s="74">
        <v>600000</v>
      </c>
      <c r="J22" s="69" t="s">
        <v>2249</v>
      </c>
      <c r="K22" s="69" t="s">
        <v>2394</v>
      </c>
      <c r="L22" s="75">
        <v>2014</v>
      </c>
      <c r="M22" s="79" t="s">
        <v>3989</v>
      </c>
      <c r="N22" s="79" t="s">
        <v>4026</v>
      </c>
      <c r="O22" s="69" t="s">
        <v>2249</v>
      </c>
      <c r="P22" s="69" t="s">
        <v>937</v>
      </c>
      <c r="Q22" s="69" t="s">
        <v>967</v>
      </c>
      <c r="R22" s="75" t="s">
        <v>2882</v>
      </c>
      <c r="S22" s="69" t="s">
        <v>2249</v>
      </c>
      <c r="T22" s="69" t="s">
        <v>2249</v>
      </c>
      <c r="U22" s="69" t="s">
        <v>2249</v>
      </c>
      <c r="V22" s="69" t="s">
        <v>2249</v>
      </c>
      <c r="W22" s="69" t="s">
        <v>2249</v>
      </c>
      <c r="X22" s="69" t="s">
        <v>940</v>
      </c>
      <c r="Y22" s="76"/>
      <c r="AA22" s="644">
        <f t="shared" si="0"/>
        <v>42000.000000000007</v>
      </c>
      <c r="AB22" s="74">
        <f t="shared" si="1"/>
        <v>642000</v>
      </c>
    </row>
    <row r="23" spans="1:28" x14ac:dyDescent="0.35">
      <c r="A23" s="76"/>
      <c r="B23" s="76"/>
      <c r="C23" s="76"/>
      <c r="D23" s="76"/>
      <c r="E23" s="76"/>
      <c r="F23" s="76"/>
      <c r="G23" s="69" t="s">
        <v>4027</v>
      </c>
      <c r="H23" s="69" t="s">
        <v>2249</v>
      </c>
      <c r="I23" s="74">
        <v>600000</v>
      </c>
      <c r="J23" s="69" t="s">
        <v>2249</v>
      </c>
      <c r="K23" s="69" t="s">
        <v>2394</v>
      </c>
      <c r="L23" s="75">
        <v>2014</v>
      </c>
      <c r="M23" s="79" t="s">
        <v>3989</v>
      </c>
      <c r="N23" s="79" t="s">
        <v>4028</v>
      </c>
      <c r="O23" s="69" t="s">
        <v>2249</v>
      </c>
      <c r="P23" s="69" t="s">
        <v>937</v>
      </c>
      <c r="Q23" s="69" t="s">
        <v>967</v>
      </c>
      <c r="R23" s="75" t="s">
        <v>2882</v>
      </c>
      <c r="S23" s="69" t="s">
        <v>2249</v>
      </c>
      <c r="T23" s="69" t="s">
        <v>2249</v>
      </c>
      <c r="U23" s="69" t="s">
        <v>2249</v>
      </c>
      <c r="V23" s="69" t="s">
        <v>2249</v>
      </c>
      <c r="W23" s="69" t="s">
        <v>2249</v>
      </c>
      <c r="X23" s="69" t="s">
        <v>940</v>
      </c>
      <c r="Y23" s="76"/>
      <c r="AA23" s="644">
        <f t="shared" si="0"/>
        <v>42000.000000000007</v>
      </c>
      <c r="AB23" s="74">
        <f t="shared" si="1"/>
        <v>642000</v>
      </c>
    </row>
    <row r="24" spans="1:28" x14ac:dyDescent="0.35">
      <c r="A24" s="76"/>
      <c r="B24" s="76"/>
      <c r="C24" s="76"/>
      <c r="D24" s="76"/>
      <c r="E24" s="76"/>
      <c r="F24" s="76"/>
      <c r="G24" s="69" t="s">
        <v>4029</v>
      </c>
      <c r="H24" s="69" t="s">
        <v>2249</v>
      </c>
      <c r="I24" s="74">
        <v>600000</v>
      </c>
      <c r="J24" s="69" t="s">
        <v>2249</v>
      </c>
      <c r="K24" s="69" t="s">
        <v>2394</v>
      </c>
      <c r="L24" s="75">
        <v>2014</v>
      </c>
      <c r="M24" s="79" t="s">
        <v>3989</v>
      </c>
      <c r="N24" s="80" t="s">
        <v>4030</v>
      </c>
      <c r="O24" s="69" t="s">
        <v>2249</v>
      </c>
      <c r="P24" s="69" t="s">
        <v>937</v>
      </c>
      <c r="Q24" s="69" t="s">
        <v>967</v>
      </c>
      <c r="R24" s="75" t="s">
        <v>2882</v>
      </c>
      <c r="S24" s="69" t="s">
        <v>2249</v>
      </c>
      <c r="T24" s="69" t="s">
        <v>2249</v>
      </c>
      <c r="U24" s="69" t="s">
        <v>2249</v>
      </c>
      <c r="V24" s="69" t="s">
        <v>2249</v>
      </c>
      <c r="W24" s="69" t="s">
        <v>2249</v>
      </c>
      <c r="X24" s="69" t="s">
        <v>940</v>
      </c>
      <c r="Y24" s="116" t="s">
        <v>4031</v>
      </c>
      <c r="AA24" s="644">
        <f t="shared" si="0"/>
        <v>42000.000000000007</v>
      </c>
      <c r="AB24" s="74">
        <f t="shared" si="1"/>
        <v>642000</v>
      </c>
    </row>
    <row r="25" spans="1:28" x14ac:dyDescent="0.35">
      <c r="A25" s="76"/>
      <c r="B25" s="76"/>
      <c r="C25" s="76"/>
      <c r="D25" s="76"/>
      <c r="E25" s="76"/>
      <c r="F25" s="76"/>
      <c r="G25" s="86" t="s">
        <v>994</v>
      </c>
      <c r="H25" s="86"/>
      <c r="I25" s="87">
        <f>SUM(I5:I24)</f>
        <v>12000000</v>
      </c>
      <c r="J25" s="69"/>
      <c r="K25" s="69"/>
      <c r="L25" s="75"/>
      <c r="M25" s="79"/>
      <c r="N25" s="80"/>
      <c r="O25" s="69"/>
      <c r="P25" s="69"/>
      <c r="Q25" s="69"/>
      <c r="R25" s="75"/>
      <c r="S25" s="69"/>
      <c r="T25" s="69"/>
      <c r="U25" s="69"/>
      <c r="V25" s="69"/>
      <c r="W25" s="69"/>
      <c r="X25" s="116"/>
      <c r="Y25" s="116"/>
      <c r="AA25" s="644">
        <f t="shared" si="0"/>
        <v>840000.00000000012</v>
      </c>
      <c r="AB25" s="87">
        <f t="shared" si="1"/>
        <v>12840000</v>
      </c>
    </row>
    <row r="26" spans="1:28" s="181" customFormat="1" x14ac:dyDescent="0.35">
      <c r="A26" s="64"/>
      <c r="B26" s="64"/>
      <c r="C26" s="64"/>
      <c r="D26" s="64"/>
      <c r="E26" s="64"/>
      <c r="F26" s="64"/>
      <c r="G26" s="66" t="s">
        <v>1829</v>
      </c>
      <c r="H26" s="64"/>
      <c r="I26" s="67"/>
      <c r="J26" s="64"/>
      <c r="K26" s="64"/>
      <c r="L26" s="68"/>
      <c r="M26" s="97"/>
      <c r="N26" s="127"/>
      <c r="O26" s="68"/>
      <c r="P26" s="64"/>
      <c r="Q26" s="64"/>
      <c r="R26" s="68"/>
      <c r="S26" s="64"/>
      <c r="T26" s="64"/>
      <c r="U26" s="64"/>
      <c r="V26" s="64"/>
      <c r="W26" s="64"/>
      <c r="X26" s="115"/>
      <c r="Y26" s="115"/>
      <c r="AA26" s="644">
        <f t="shared" si="0"/>
        <v>0</v>
      </c>
      <c r="AB26" s="67">
        <f t="shared" si="1"/>
        <v>0</v>
      </c>
    </row>
    <row r="27" spans="1:28" x14ac:dyDescent="0.35">
      <c r="A27" s="76"/>
      <c r="B27" s="76"/>
      <c r="C27" s="76"/>
      <c r="D27" s="76"/>
      <c r="E27" s="76"/>
      <c r="F27" s="76"/>
      <c r="G27" s="117" t="s">
        <v>4032</v>
      </c>
      <c r="H27" s="69"/>
      <c r="I27" s="74">
        <v>80000</v>
      </c>
      <c r="J27" s="69"/>
      <c r="K27" s="69"/>
      <c r="L27" s="75"/>
      <c r="M27" s="79"/>
      <c r="N27" s="80"/>
      <c r="O27" s="75"/>
      <c r="P27" s="69"/>
      <c r="Q27" s="69"/>
      <c r="R27" s="75"/>
      <c r="S27" s="69"/>
      <c r="T27" s="69"/>
      <c r="U27" s="69"/>
      <c r="V27" s="69"/>
      <c r="W27" s="69"/>
      <c r="X27" s="116"/>
      <c r="Y27" s="116"/>
      <c r="AA27" s="644">
        <f t="shared" si="0"/>
        <v>5600.0000000000009</v>
      </c>
      <c r="AB27" s="74">
        <f t="shared" si="1"/>
        <v>85600</v>
      </c>
    </row>
    <row r="28" spans="1:28" x14ac:dyDescent="0.35">
      <c r="A28" s="76"/>
      <c r="B28" s="76"/>
      <c r="C28" s="76"/>
      <c r="D28" s="76"/>
      <c r="E28" s="76"/>
      <c r="F28" s="76"/>
      <c r="G28" s="117" t="s">
        <v>4033</v>
      </c>
      <c r="H28" s="69"/>
      <c r="I28" s="74">
        <v>80000</v>
      </c>
      <c r="J28" s="69"/>
      <c r="K28" s="69"/>
      <c r="L28" s="75"/>
      <c r="M28" s="79"/>
      <c r="N28" s="80"/>
      <c r="O28" s="75"/>
      <c r="P28" s="69"/>
      <c r="Q28" s="69"/>
      <c r="R28" s="75"/>
      <c r="S28" s="69"/>
      <c r="T28" s="69"/>
      <c r="U28" s="69"/>
      <c r="V28" s="69"/>
      <c r="W28" s="69"/>
      <c r="X28" s="116"/>
      <c r="Y28" s="116"/>
      <c r="AA28" s="644">
        <f t="shared" si="0"/>
        <v>5600.0000000000009</v>
      </c>
      <c r="AB28" s="74">
        <f t="shared" si="1"/>
        <v>85600</v>
      </c>
    </row>
    <row r="29" spans="1:28" x14ac:dyDescent="0.35">
      <c r="A29" s="76"/>
      <c r="B29" s="76"/>
      <c r="C29" s="76"/>
      <c r="D29" s="76"/>
      <c r="E29" s="76"/>
      <c r="F29" s="76"/>
      <c r="G29" s="86" t="s">
        <v>994</v>
      </c>
      <c r="H29" s="86"/>
      <c r="I29" s="87">
        <f>SUM(I27:I28)</f>
        <v>160000</v>
      </c>
      <c r="J29" s="69"/>
      <c r="K29" s="69"/>
      <c r="L29" s="75"/>
      <c r="M29" s="79"/>
      <c r="N29" s="80"/>
      <c r="O29" s="75"/>
      <c r="P29" s="69"/>
      <c r="Q29" s="69"/>
      <c r="R29" s="75"/>
      <c r="S29" s="69"/>
      <c r="T29" s="69"/>
      <c r="U29" s="69"/>
      <c r="V29" s="69"/>
      <c r="W29" s="69"/>
      <c r="X29" s="116"/>
      <c r="Y29" s="116"/>
      <c r="AA29" s="644">
        <f t="shared" si="0"/>
        <v>11200.000000000002</v>
      </c>
      <c r="AB29" s="87">
        <f t="shared" si="1"/>
        <v>171200</v>
      </c>
    </row>
    <row r="30" spans="1:28" s="181" customFormat="1" x14ac:dyDescent="0.35">
      <c r="A30" s="64"/>
      <c r="B30" s="64"/>
      <c r="C30" s="64"/>
      <c r="D30" s="64"/>
      <c r="E30" s="64"/>
      <c r="F30" s="64"/>
      <c r="G30" s="66" t="s">
        <v>1833</v>
      </c>
      <c r="H30" s="64"/>
      <c r="I30" s="67"/>
      <c r="J30" s="64"/>
      <c r="K30" s="64"/>
      <c r="L30" s="68"/>
      <c r="M30" s="97"/>
      <c r="N30" s="127"/>
      <c r="O30" s="68"/>
      <c r="P30" s="64"/>
      <c r="Q30" s="64"/>
      <c r="R30" s="68"/>
      <c r="S30" s="64"/>
      <c r="T30" s="64"/>
      <c r="U30" s="64"/>
      <c r="V30" s="64"/>
      <c r="W30" s="64"/>
      <c r="X30" s="115"/>
      <c r="Y30" s="115"/>
      <c r="AA30" s="644">
        <f t="shared" si="0"/>
        <v>0</v>
      </c>
      <c r="AB30" s="67">
        <f t="shared" si="1"/>
        <v>0</v>
      </c>
    </row>
    <row r="31" spans="1:28" x14ac:dyDescent="0.35">
      <c r="A31" s="76"/>
      <c r="B31" s="76"/>
      <c r="C31" s="76"/>
      <c r="D31" s="76"/>
      <c r="E31" s="76"/>
      <c r="F31" s="76"/>
      <c r="G31" s="117" t="s">
        <v>4034</v>
      </c>
      <c r="H31" s="69"/>
      <c r="I31" s="74">
        <v>120000</v>
      </c>
      <c r="J31" s="69"/>
      <c r="K31" s="69"/>
      <c r="L31" s="75"/>
      <c r="M31" s="79"/>
      <c r="N31" s="80"/>
      <c r="O31" s="75"/>
      <c r="P31" s="69"/>
      <c r="Q31" s="69"/>
      <c r="R31" s="75"/>
      <c r="S31" s="69"/>
      <c r="T31" s="69"/>
      <c r="U31" s="69"/>
      <c r="V31" s="69"/>
      <c r="W31" s="69"/>
      <c r="X31" s="116"/>
      <c r="Y31" s="116"/>
      <c r="AA31" s="644">
        <f t="shared" si="0"/>
        <v>8400</v>
      </c>
      <c r="AB31" s="74">
        <f t="shared" si="1"/>
        <v>128400</v>
      </c>
    </row>
    <row r="32" spans="1:28" x14ac:dyDescent="0.35">
      <c r="A32" s="76"/>
      <c r="B32" s="76"/>
      <c r="C32" s="76"/>
      <c r="D32" s="76"/>
      <c r="E32" s="76"/>
      <c r="F32" s="76"/>
      <c r="G32" s="117" t="s">
        <v>4034</v>
      </c>
      <c r="H32" s="69"/>
      <c r="I32" s="74">
        <v>120000</v>
      </c>
      <c r="J32" s="69"/>
      <c r="K32" s="69"/>
      <c r="L32" s="75"/>
      <c r="M32" s="79"/>
      <c r="N32" s="80"/>
      <c r="O32" s="75"/>
      <c r="P32" s="69"/>
      <c r="Q32" s="69"/>
      <c r="R32" s="75"/>
      <c r="S32" s="69"/>
      <c r="T32" s="69"/>
      <c r="U32" s="69"/>
      <c r="V32" s="69"/>
      <c r="W32" s="69"/>
      <c r="X32" s="116"/>
      <c r="Y32" s="116"/>
      <c r="AA32" s="644">
        <f t="shared" si="0"/>
        <v>8400</v>
      </c>
      <c r="AB32" s="74">
        <f t="shared" si="1"/>
        <v>128400</v>
      </c>
    </row>
    <row r="33" spans="1:28" x14ac:dyDescent="0.35">
      <c r="A33" s="76"/>
      <c r="B33" s="76"/>
      <c r="C33" s="76"/>
      <c r="D33" s="76"/>
      <c r="E33" s="76"/>
      <c r="F33" s="76"/>
      <c r="G33" s="176" t="s">
        <v>994</v>
      </c>
      <c r="H33" s="86"/>
      <c r="I33" s="87">
        <f>SUM(I31:I32)</f>
        <v>240000</v>
      </c>
      <c r="J33" s="69"/>
      <c r="K33" s="69"/>
      <c r="L33" s="75"/>
      <c r="M33" s="79"/>
      <c r="N33" s="80"/>
      <c r="O33" s="75"/>
      <c r="P33" s="69"/>
      <c r="Q33" s="69"/>
      <c r="R33" s="75"/>
      <c r="S33" s="69"/>
      <c r="T33" s="69"/>
      <c r="U33" s="69"/>
      <c r="V33" s="69"/>
      <c r="W33" s="69"/>
      <c r="X33" s="116"/>
      <c r="Y33" s="116"/>
      <c r="AA33" s="644">
        <f t="shared" si="0"/>
        <v>16800</v>
      </c>
      <c r="AB33" s="87">
        <f t="shared" si="1"/>
        <v>256800</v>
      </c>
    </row>
    <row r="34" spans="1:28" s="181" customFormat="1" x14ac:dyDescent="0.35">
      <c r="A34" s="64"/>
      <c r="B34" s="64"/>
      <c r="C34" s="64"/>
      <c r="D34" s="64"/>
      <c r="E34" s="64"/>
      <c r="F34" s="64"/>
      <c r="G34" s="66" t="s">
        <v>4035</v>
      </c>
      <c r="H34" s="64"/>
      <c r="I34" s="67"/>
      <c r="J34" s="64"/>
      <c r="K34" s="64"/>
      <c r="L34" s="68"/>
      <c r="M34" s="97"/>
      <c r="N34" s="127"/>
      <c r="O34" s="68"/>
      <c r="P34" s="64"/>
      <c r="Q34" s="64"/>
      <c r="R34" s="68"/>
      <c r="S34" s="64"/>
      <c r="T34" s="64"/>
      <c r="U34" s="64"/>
      <c r="V34" s="64"/>
      <c r="W34" s="64"/>
      <c r="X34" s="115"/>
      <c r="Y34" s="115"/>
      <c r="AA34" s="644">
        <f t="shared" si="0"/>
        <v>0</v>
      </c>
      <c r="AB34" s="67">
        <f t="shared" si="1"/>
        <v>0</v>
      </c>
    </row>
    <row r="35" spans="1:28" x14ac:dyDescent="0.35">
      <c r="A35" s="76"/>
      <c r="B35" s="76"/>
      <c r="C35" s="76"/>
      <c r="D35" s="76"/>
      <c r="E35" s="76"/>
      <c r="F35" s="76"/>
      <c r="G35" s="69" t="s">
        <v>4036</v>
      </c>
      <c r="H35" s="69"/>
      <c r="I35" s="74">
        <v>1100000</v>
      </c>
      <c r="J35" s="69"/>
      <c r="K35" s="69" t="s">
        <v>4037</v>
      </c>
      <c r="L35" s="75" t="s">
        <v>4038</v>
      </c>
      <c r="M35" s="75" t="s">
        <v>4038</v>
      </c>
      <c r="N35" s="75" t="s">
        <v>4038</v>
      </c>
      <c r="O35" s="75" t="s">
        <v>4038</v>
      </c>
      <c r="P35" s="75" t="s">
        <v>4038</v>
      </c>
      <c r="Q35" s="75" t="s">
        <v>4038</v>
      </c>
      <c r="R35" s="75"/>
      <c r="S35" s="69"/>
      <c r="T35" s="69"/>
      <c r="U35" s="69"/>
      <c r="V35" s="69"/>
      <c r="W35" s="69"/>
      <c r="X35" s="116"/>
      <c r="Y35" s="116"/>
      <c r="AA35" s="644">
        <f t="shared" si="0"/>
        <v>77000.000000000015</v>
      </c>
      <c r="AB35" s="74">
        <f t="shared" si="1"/>
        <v>1177000</v>
      </c>
    </row>
    <row r="36" spans="1:28" x14ac:dyDescent="0.35">
      <c r="A36" s="76"/>
      <c r="B36" s="76"/>
      <c r="C36" s="76"/>
      <c r="D36" s="76"/>
      <c r="E36" s="76"/>
      <c r="F36" s="76"/>
      <c r="G36" s="69" t="s">
        <v>4039</v>
      </c>
      <c r="H36" s="69"/>
      <c r="I36" s="74">
        <v>1100000</v>
      </c>
      <c r="J36" s="69"/>
      <c r="K36" s="69" t="s">
        <v>4037</v>
      </c>
      <c r="L36" s="75" t="s">
        <v>4038</v>
      </c>
      <c r="M36" s="75" t="s">
        <v>4038</v>
      </c>
      <c r="N36" s="75" t="s">
        <v>4038</v>
      </c>
      <c r="O36" s="75" t="s">
        <v>4038</v>
      </c>
      <c r="P36" s="75" t="s">
        <v>4038</v>
      </c>
      <c r="Q36" s="75" t="s">
        <v>4038</v>
      </c>
      <c r="R36" s="75"/>
      <c r="S36" s="69"/>
      <c r="T36" s="69"/>
      <c r="U36" s="69"/>
      <c r="V36" s="69"/>
      <c r="W36" s="69"/>
      <c r="X36" s="116"/>
      <c r="Y36" s="116"/>
      <c r="AA36" s="644">
        <f t="shared" si="0"/>
        <v>77000.000000000015</v>
      </c>
      <c r="AB36" s="74">
        <f t="shared" si="1"/>
        <v>1177000</v>
      </c>
    </row>
    <row r="37" spans="1:28" x14ac:dyDescent="0.35">
      <c r="A37" s="76"/>
      <c r="B37" s="76"/>
      <c r="C37" s="76"/>
      <c r="D37" s="76"/>
      <c r="E37" s="76"/>
      <c r="F37" s="76"/>
      <c r="G37" s="69" t="s">
        <v>4040</v>
      </c>
      <c r="H37" s="69"/>
      <c r="I37" s="74">
        <v>1100000</v>
      </c>
      <c r="J37" s="69"/>
      <c r="K37" s="69" t="s">
        <v>4037</v>
      </c>
      <c r="L37" s="75" t="s">
        <v>4038</v>
      </c>
      <c r="M37" s="75" t="s">
        <v>4038</v>
      </c>
      <c r="N37" s="75" t="s">
        <v>4038</v>
      </c>
      <c r="O37" s="75" t="s">
        <v>4038</v>
      </c>
      <c r="P37" s="75" t="s">
        <v>4038</v>
      </c>
      <c r="Q37" s="75" t="s">
        <v>4038</v>
      </c>
      <c r="R37" s="75"/>
      <c r="S37" s="69"/>
      <c r="T37" s="69"/>
      <c r="U37" s="69"/>
      <c r="V37" s="69"/>
      <c r="W37" s="69"/>
      <c r="X37" s="116"/>
      <c r="Y37" s="116"/>
      <c r="AA37" s="644">
        <f t="shared" si="0"/>
        <v>77000.000000000015</v>
      </c>
      <c r="AB37" s="74">
        <f t="shared" si="1"/>
        <v>1177000</v>
      </c>
    </row>
    <row r="38" spans="1:28" x14ac:dyDescent="0.35">
      <c r="A38" s="76"/>
      <c r="B38" s="76"/>
      <c r="C38" s="76"/>
      <c r="D38" s="76"/>
      <c r="E38" s="76"/>
      <c r="F38" s="76"/>
      <c r="G38" s="69" t="s">
        <v>4041</v>
      </c>
      <c r="H38" s="69"/>
      <c r="I38" s="74">
        <v>1100000</v>
      </c>
      <c r="J38" s="69"/>
      <c r="K38" s="69" t="s">
        <v>4037</v>
      </c>
      <c r="L38" s="75" t="s">
        <v>4038</v>
      </c>
      <c r="M38" s="75" t="s">
        <v>4038</v>
      </c>
      <c r="N38" s="75" t="s">
        <v>4038</v>
      </c>
      <c r="O38" s="75" t="s">
        <v>4038</v>
      </c>
      <c r="P38" s="75" t="s">
        <v>4038</v>
      </c>
      <c r="Q38" s="75" t="s">
        <v>4038</v>
      </c>
      <c r="R38" s="75"/>
      <c r="S38" s="69"/>
      <c r="T38" s="69"/>
      <c r="U38" s="69"/>
      <c r="V38" s="69"/>
      <c r="W38" s="69"/>
      <c r="X38" s="116"/>
      <c r="Y38" s="116"/>
      <c r="AA38" s="644">
        <f t="shared" si="0"/>
        <v>77000.000000000015</v>
      </c>
      <c r="AB38" s="74">
        <f t="shared" si="1"/>
        <v>1177000</v>
      </c>
    </row>
    <row r="39" spans="1:28" x14ac:dyDescent="0.35">
      <c r="A39" s="76"/>
      <c r="B39" s="76"/>
      <c r="C39" s="76"/>
      <c r="D39" s="76"/>
      <c r="E39" s="76"/>
      <c r="F39" s="76"/>
      <c r="G39" s="69" t="s">
        <v>4042</v>
      </c>
      <c r="H39" s="69"/>
      <c r="I39" s="74">
        <v>1100000</v>
      </c>
      <c r="J39" s="69"/>
      <c r="K39" s="69" t="s">
        <v>4037</v>
      </c>
      <c r="L39" s="75" t="s">
        <v>4038</v>
      </c>
      <c r="M39" s="75" t="s">
        <v>4038</v>
      </c>
      <c r="N39" s="75" t="s">
        <v>4038</v>
      </c>
      <c r="O39" s="75" t="s">
        <v>4038</v>
      </c>
      <c r="P39" s="75" t="s">
        <v>4038</v>
      </c>
      <c r="Q39" s="75" t="s">
        <v>4038</v>
      </c>
      <c r="R39" s="75"/>
      <c r="S39" s="69"/>
      <c r="T39" s="69"/>
      <c r="U39" s="69"/>
      <c r="V39" s="69"/>
      <c r="W39" s="69"/>
      <c r="X39" s="116"/>
      <c r="Y39" s="116"/>
      <c r="AA39" s="644">
        <f t="shared" si="0"/>
        <v>77000.000000000015</v>
      </c>
      <c r="AB39" s="74">
        <f t="shared" si="1"/>
        <v>1177000</v>
      </c>
    </row>
    <row r="40" spans="1:28" x14ac:dyDescent="0.35">
      <c r="A40" s="76"/>
      <c r="B40" s="76"/>
      <c r="C40" s="76"/>
      <c r="D40" s="76"/>
      <c r="E40" s="76"/>
      <c r="F40" s="76"/>
      <c r="G40" s="69" t="s">
        <v>4043</v>
      </c>
      <c r="H40" s="69"/>
      <c r="I40" s="74">
        <v>1100000</v>
      </c>
      <c r="J40" s="69"/>
      <c r="K40" s="69" t="s">
        <v>4037</v>
      </c>
      <c r="L40" s="75" t="s">
        <v>4038</v>
      </c>
      <c r="M40" s="75" t="s">
        <v>4038</v>
      </c>
      <c r="N40" s="75" t="s">
        <v>4038</v>
      </c>
      <c r="O40" s="75" t="s">
        <v>4038</v>
      </c>
      <c r="P40" s="75" t="s">
        <v>4038</v>
      </c>
      <c r="Q40" s="75" t="s">
        <v>4038</v>
      </c>
      <c r="R40" s="75"/>
      <c r="S40" s="69"/>
      <c r="T40" s="69"/>
      <c r="U40" s="69"/>
      <c r="V40" s="69"/>
      <c r="W40" s="69"/>
      <c r="X40" s="116"/>
      <c r="Y40" s="116"/>
      <c r="AA40" s="644">
        <f t="shared" si="0"/>
        <v>77000.000000000015</v>
      </c>
      <c r="AB40" s="74">
        <f t="shared" si="1"/>
        <v>1177000</v>
      </c>
    </row>
    <row r="41" spans="1:28" x14ac:dyDescent="0.35">
      <c r="A41" s="76"/>
      <c r="B41" s="76"/>
      <c r="C41" s="76"/>
      <c r="D41" s="76"/>
      <c r="E41" s="76"/>
      <c r="F41" s="76"/>
      <c r="G41" s="69" t="s">
        <v>4044</v>
      </c>
      <c r="H41" s="69"/>
      <c r="I41" s="74">
        <v>1100000</v>
      </c>
      <c r="J41" s="69"/>
      <c r="K41" s="69" t="s">
        <v>4037</v>
      </c>
      <c r="L41" s="75" t="s">
        <v>4038</v>
      </c>
      <c r="M41" s="75" t="s">
        <v>4038</v>
      </c>
      <c r="N41" s="75" t="s">
        <v>4038</v>
      </c>
      <c r="O41" s="75" t="s">
        <v>4038</v>
      </c>
      <c r="P41" s="75" t="s">
        <v>4038</v>
      </c>
      <c r="Q41" s="75" t="s">
        <v>4038</v>
      </c>
      <c r="R41" s="75"/>
      <c r="S41" s="69"/>
      <c r="T41" s="69"/>
      <c r="U41" s="69"/>
      <c r="V41" s="69"/>
      <c r="W41" s="69"/>
      <c r="X41" s="116"/>
      <c r="Y41" s="116"/>
      <c r="AA41" s="644">
        <f t="shared" si="0"/>
        <v>77000.000000000015</v>
      </c>
      <c r="AB41" s="74">
        <f t="shared" si="1"/>
        <v>1177000</v>
      </c>
    </row>
    <row r="42" spans="1:28" x14ac:dyDescent="0.35">
      <c r="A42" s="76"/>
      <c r="B42" s="76"/>
      <c r="C42" s="76"/>
      <c r="D42" s="76"/>
      <c r="E42" s="76"/>
      <c r="F42" s="76"/>
      <c r="G42" s="69" t="s">
        <v>4045</v>
      </c>
      <c r="H42" s="69"/>
      <c r="I42" s="74">
        <v>1100000</v>
      </c>
      <c r="J42" s="69"/>
      <c r="K42" s="69" t="s">
        <v>4037</v>
      </c>
      <c r="L42" s="75" t="s">
        <v>4038</v>
      </c>
      <c r="M42" s="75" t="s">
        <v>4038</v>
      </c>
      <c r="N42" s="75" t="s">
        <v>4038</v>
      </c>
      <c r="O42" s="75" t="s">
        <v>4038</v>
      </c>
      <c r="P42" s="75" t="s">
        <v>4038</v>
      </c>
      <c r="Q42" s="75" t="s">
        <v>4038</v>
      </c>
      <c r="R42" s="75"/>
      <c r="S42" s="69"/>
      <c r="T42" s="69"/>
      <c r="U42" s="69"/>
      <c r="V42" s="69"/>
      <c r="W42" s="69"/>
      <c r="X42" s="116"/>
      <c r="Y42" s="116"/>
      <c r="AA42" s="644">
        <f t="shared" si="0"/>
        <v>77000.000000000015</v>
      </c>
      <c r="AB42" s="74">
        <f t="shared" si="1"/>
        <v>1177000</v>
      </c>
    </row>
    <row r="43" spans="1:28" x14ac:dyDescent="0.35">
      <c r="A43" s="76"/>
      <c r="B43" s="76"/>
      <c r="C43" s="76"/>
      <c r="D43" s="76"/>
      <c r="E43" s="76"/>
      <c r="F43" s="76"/>
      <c r="G43" s="69" t="s">
        <v>4046</v>
      </c>
      <c r="H43" s="69"/>
      <c r="I43" s="74">
        <v>1100000</v>
      </c>
      <c r="J43" s="69"/>
      <c r="K43" s="69" t="s">
        <v>4037</v>
      </c>
      <c r="L43" s="75" t="s">
        <v>4038</v>
      </c>
      <c r="M43" s="75" t="s">
        <v>4038</v>
      </c>
      <c r="N43" s="75" t="s">
        <v>4038</v>
      </c>
      <c r="O43" s="75" t="s">
        <v>4038</v>
      </c>
      <c r="P43" s="75" t="s">
        <v>4038</v>
      </c>
      <c r="Q43" s="75" t="s">
        <v>4038</v>
      </c>
      <c r="R43" s="75"/>
      <c r="S43" s="69"/>
      <c r="T43" s="69"/>
      <c r="U43" s="69"/>
      <c r="V43" s="69"/>
      <c r="W43" s="69"/>
      <c r="X43" s="116"/>
      <c r="Y43" s="116"/>
      <c r="AA43" s="644">
        <f t="shared" si="0"/>
        <v>77000.000000000015</v>
      </c>
      <c r="AB43" s="74">
        <f t="shared" si="1"/>
        <v>1177000</v>
      </c>
    </row>
    <row r="44" spans="1:28" x14ac:dyDescent="0.35">
      <c r="A44" s="76"/>
      <c r="B44" s="76"/>
      <c r="C44" s="76"/>
      <c r="D44" s="76"/>
      <c r="E44" s="76"/>
      <c r="F44" s="76"/>
      <c r="G44" s="69" t="s">
        <v>4047</v>
      </c>
      <c r="H44" s="69"/>
      <c r="I44" s="74">
        <v>1100000</v>
      </c>
      <c r="J44" s="69"/>
      <c r="K44" s="69" t="s">
        <v>4037</v>
      </c>
      <c r="L44" s="75" t="s">
        <v>4038</v>
      </c>
      <c r="M44" s="75" t="s">
        <v>4038</v>
      </c>
      <c r="N44" s="75" t="s">
        <v>4038</v>
      </c>
      <c r="O44" s="75" t="s">
        <v>4038</v>
      </c>
      <c r="P44" s="75" t="s">
        <v>4038</v>
      </c>
      <c r="Q44" s="75" t="s">
        <v>4038</v>
      </c>
      <c r="R44" s="75"/>
      <c r="S44" s="69"/>
      <c r="T44" s="69"/>
      <c r="U44" s="69"/>
      <c r="V44" s="69"/>
      <c r="W44" s="69"/>
      <c r="X44" s="116"/>
      <c r="Y44" s="116"/>
      <c r="AA44" s="644">
        <f t="shared" si="0"/>
        <v>77000.000000000015</v>
      </c>
      <c r="AB44" s="74">
        <f t="shared" si="1"/>
        <v>1177000</v>
      </c>
    </row>
    <row r="45" spans="1:28" x14ac:dyDescent="0.35">
      <c r="A45" s="76"/>
      <c r="B45" s="76"/>
      <c r="C45" s="76"/>
      <c r="D45" s="76"/>
      <c r="E45" s="76"/>
      <c r="F45" s="76"/>
      <c r="G45" s="69" t="s">
        <v>4048</v>
      </c>
      <c r="H45" s="69"/>
      <c r="I45" s="74">
        <v>1100000</v>
      </c>
      <c r="J45" s="69"/>
      <c r="K45" s="69" t="s">
        <v>4037</v>
      </c>
      <c r="L45" s="75" t="s">
        <v>4038</v>
      </c>
      <c r="M45" s="75" t="s">
        <v>4038</v>
      </c>
      <c r="N45" s="75" t="s">
        <v>4038</v>
      </c>
      <c r="O45" s="75" t="s">
        <v>4038</v>
      </c>
      <c r="P45" s="75" t="s">
        <v>4038</v>
      </c>
      <c r="Q45" s="75" t="s">
        <v>4038</v>
      </c>
      <c r="R45" s="75"/>
      <c r="S45" s="69"/>
      <c r="T45" s="69"/>
      <c r="U45" s="69"/>
      <c r="V45" s="69"/>
      <c r="W45" s="69"/>
      <c r="X45" s="116"/>
      <c r="Y45" s="116"/>
      <c r="AA45" s="644">
        <f t="shared" si="0"/>
        <v>77000.000000000015</v>
      </c>
      <c r="AB45" s="74">
        <f t="shared" si="1"/>
        <v>1177000</v>
      </c>
    </row>
    <row r="46" spans="1:28" x14ac:dyDescent="0.35">
      <c r="A46" s="76"/>
      <c r="B46" s="76"/>
      <c r="C46" s="76"/>
      <c r="D46" s="76"/>
      <c r="E46" s="76"/>
      <c r="F46" s="76"/>
      <c r="G46" s="69" t="s">
        <v>4049</v>
      </c>
      <c r="H46" s="69"/>
      <c r="I46" s="74">
        <v>1100000</v>
      </c>
      <c r="J46" s="69"/>
      <c r="K46" s="69" t="s">
        <v>4037</v>
      </c>
      <c r="L46" s="75" t="s">
        <v>4038</v>
      </c>
      <c r="M46" s="75" t="s">
        <v>4038</v>
      </c>
      <c r="N46" s="75" t="s">
        <v>4038</v>
      </c>
      <c r="O46" s="75" t="s">
        <v>4038</v>
      </c>
      <c r="P46" s="75" t="s">
        <v>4038</v>
      </c>
      <c r="Q46" s="75" t="s">
        <v>4038</v>
      </c>
      <c r="R46" s="75"/>
      <c r="S46" s="69"/>
      <c r="T46" s="69"/>
      <c r="U46" s="69"/>
      <c r="V46" s="69"/>
      <c r="W46" s="69"/>
      <c r="X46" s="116"/>
      <c r="Y46" s="116"/>
      <c r="AA46" s="644">
        <f t="shared" si="0"/>
        <v>77000.000000000015</v>
      </c>
      <c r="AB46" s="74">
        <f t="shared" si="1"/>
        <v>1177000</v>
      </c>
    </row>
    <row r="47" spans="1:28" x14ac:dyDescent="0.35">
      <c r="A47" s="76"/>
      <c r="B47" s="76"/>
      <c r="C47" s="76"/>
      <c r="D47" s="76"/>
      <c r="E47" s="76"/>
      <c r="F47" s="76"/>
      <c r="G47" s="69" t="s">
        <v>4042</v>
      </c>
      <c r="H47" s="69"/>
      <c r="I47" s="74">
        <v>1100000</v>
      </c>
      <c r="J47" s="69"/>
      <c r="K47" s="69" t="s">
        <v>4037</v>
      </c>
      <c r="L47" s="75" t="s">
        <v>4038</v>
      </c>
      <c r="M47" s="75" t="s">
        <v>4038</v>
      </c>
      <c r="N47" s="75" t="s">
        <v>4038</v>
      </c>
      <c r="O47" s="75" t="s">
        <v>4038</v>
      </c>
      <c r="P47" s="75" t="s">
        <v>4038</v>
      </c>
      <c r="Q47" s="75" t="s">
        <v>4038</v>
      </c>
      <c r="R47" s="75"/>
      <c r="S47" s="69"/>
      <c r="T47" s="69"/>
      <c r="U47" s="69"/>
      <c r="V47" s="69"/>
      <c r="W47" s="69"/>
      <c r="X47" s="116"/>
      <c r="Y47" s="116"/>
      <c r="AA47" s="644">
        <f t="shared" si="0"/>
        <v>77000.000000000015</v>
      </c>
      <c r="AB47" s="74">
        <f t="shared" si="1"/>
        <v>1177000</v>
      </c>
    </row>
    <row r="48" spans="1:28" x14ac:dyDescent="0.35">
      <c r="A48" s="76"/>
      <c r="B48" s="76"/>
      <c r="C48" s="76"/>
      <c r="D48" s="76"/>
      <c r="E48" s="76"/>
      <c r="F48" s="76"/>
      <c r="G48" s="69" t="s">
        <v>4050</v>
      </c>
      <c r="H48" s="69"/>
      <c r="I48" s="74">
        <v>1100000</v>
      </c>
      <c r="J48" s="69"/>
      <c r="K48" s="69" t="s">
        <v>4037</v>
      </c>
      <c r="L48" s="75" t="s">
        <v>4038</v>
      </c>
      <c r="M48" s="75" t="s">
        <v>4038</v>
      </c>
      <c r="N48" s="75" t="s">
        <v>4038</v>
      </c>
      <c r="O48" s="75" t="s">
        <v>4038</v>
      </c>
      <c r="P48" s="75" t="s">
        <v>4038</v>
      </c>
      <c r="Q48" s="75" t="s">
        <v>4038</v>
      </c>
      <c r="R48" s="75"/>
      <c r="S48" s="69"/>
      <c r="T48" s="69"/>
      <c r="U48" s="69"/>
      <c r="V48" s="69"/>
      <c r="W48" s="69"/>
      <c r="X48" s="116"/>
      <c r="Y48" s="116"/>
      <c r="AA48" s="644">
        <f t="shared" si="0"/>
        <v>77000.000000000015</v>
      </c>
      <c r="AB48" s="74">
        <f t="shared" si="1"/>
        <v>1177000</v>
      </c>
    </row>
    <row r="49" spans="1:28" x14ac:dyDescent="0.35">
      <c r="A49" s="76"/>
      <c r="B49" s="76"/>
      <c r="C49" s="76"/>
      <c r="D49" s="76"/>
      <c r="E49" s="76"/>
      <c r="F49" s="76"/>
      <c r="G49" s="69" t="s">
        <v>4051</v>
      </c>
      <c r="H49" s="69"/>
      <c r="I49" s="74">
        <v>1100000</v>
      </c>
      <c r="J49" s="69"/>
      <c r="K49" s="69" t="s">
        <v>4037</v>
      </c>
      <c r="L49" s="75" t="s">
        <v>4038</v>
      </c>
      <c r="M49" s="75" t="s">
        <v>4038</v>
      </c>
      <c r="N49" s="75" t="s">
        <v>4038</v>
      </c>
      <c r="O49" s="75" t="s">
        <v>4038</v>
      </c>
      <c r="P49" s="75" t="s">
        <v>4038</v>
      </c>
      <c r="Q49" s="75" t="s">
        <v>4038</v>
      </c>
      <c r="R49" s="75"/>
      <c r="S49" s="69"/>
      <c r="T49" s="69"/>
      <c r="U49" s="69"/>
      <c r="V49" s="69"/>
      <c r="W49" s="69"/>
      <c r="X49" s="116"/>
      <c r="Y49" s="116"/>
      <c r="AA49" s="644">
        <f t="shared" si="0"/>
        <v>77000.000000000015</v>
      </c>
      <c r="AB49" s="74">
        <f t="shared" si="1"/>
        <v>1177000</v>
      </c>
    </row>
    <row r="50" spans="1:28" x14ac:dyDescent="0.35">
      <c r="A50" s="76"/>
      <c r="B50" s="76"/>
      <c r="C50" s="76"/>
      <c r="D50" s="76"/>
      <c r="E50" s="76"/>
      <c r="F50" s="76"/>
      <c r="G50" s="69" t="s">
        <v>4039</v>
      </c>
      <c r="H50" s="69"/>
      <c r="I50" s="74">
        <v>1100000</v>
      </c>
      <c r="J50" s="69"/>
      <c r="K50" s="69" t="s">
        <v>4037</v>
      </c>
      <c r="L50" s="75" t="s">
        <v>4038</v>
      </c>
      <c r="M50" s="75" t="s">
        <v>4038</v>
      </c>
      <c r="N50" s="75" t="s">
        <v>4038</v>
      </c>
      <c r="O50" s="75" t="s">
        <v>4038</v>
      </c>
      <c r="P50" s="75" t="s">
        <v>4038</v>
      </c>
      <c r="Q50" s="75" t="s">
        <v>4038</v>
      </c>
      <c r="R50" s="75"/>
      <c r="S50" s="69"/>
      <c r="T50" s="69"/>
      <c r="U50" s="69"/>
      <c r="V50" s="69"/>
      <c r="W50" s="69"/>
      <c r="X50" s="116"/>
      <c r="Y50" s="116"/>
      <c r="AA50" s="644">
        <f t="shared" si="0"/>
        <v>77000.000000000015</v>
      </c>
      <c r="AB50" s="74">
        <f t="shared" si="1"/>
        <v>1177000</v>
      </c>
    </row>
    <row r="51" spans="1:28" x14ac:dyDescent="0.35">
      <c r="A51" s="76"/>
      <c r="B51" s="76"/>
      <c r="C51" s="76"/>
      <c r="D51" s="76"/>
      <c r="E51" s="76"/>
      <c r="F51" s="76"/>
      <c r="G51" s="69" t="s">
        <v>4052</v>
      </c>
      <c r="H51" s="69"/>
      <c r="I51" s="74">
        <v>1100000</v>
      </c>
      <c r="J51" s="69"/>
      <c r="K51" s="69" t="s">
        <v>4037</v>
      </c>
      <c r="L51" s="75" t="s">
        <v>4038</v>
      </c>
      <c r="M51" s="75" t="s">
        <v>4038</v>
      </c>
      <c r="N51" s="75" t="s">
        <v>4038</v>
      </c>
      <c r="O51" s="75" t="s">
        <v>4038</v>
      </c>
      <c r="P51" s="75" t="s">
        <v>4038</v>
      </c>
      <c r="Q51" s="75" t="s">
        <v>4038</v>
      </c>
      <c r="R51" s="75"/>
      <c r="S51" s="69"/>
      <c r="T51" s="69"/>
      <c r="U51" s="69"/>
      <c r="V51" s="69"/>
      <c r="W51" s="69"/>
      <c r="X51" s="116"/>
      <c r="Y51" s="116"/>
      <c r="AA51" s="644">
        <f t="shared" si="0"/>
        <v>77000.000000000015</v>
      </c>
      <c r="AB51" s="74">
        <f t="shared" si="1"/>
        <v>1177000</v>
      </c>
    </row>
    <row r="52" spans="1:28" x14ac:dyDescent="0.35">
      <c r="A52" s="76"/>
      <c r="B52" s="76"/>
      <c r="C52" s="76"/>
      <c r="D52" s="76"/>
      <c r="E52" s="76"/>
      <c r="F52" s="76"/>
      <c r="G52" s="69" t="s">
        <v>4053</v>
      </c>
      <c r="H52" s="69"/>
      <c r="I52" s="74">
        <v>1100000</v>
      </c>
      <c r="J52" s="69"/>
      <c r="K52" s="69" t="s">
        <v>4037</v>
      </c>
      <c r="L52" s="75" t="s">
        <v>4038</v>
      </c>
      <c r="M52" s="75" t="s">
        <v>4038</v>
      </c>
      <c r="N52" s="75" t="s">
        <v>4038</v>
      </c>
      <c r="O52" s="75" t="s">
        <v>4038</v>
      </c>
      <c r="P52" s="75" t="s">
        <v>4038</v>
      </c>
      <c r="Q52" s="75" t="s">
        <v>4038</v>
      </c>
      <c r="R52" s="75"/>
      <c r="S52" s="69"/>
      <c r="T52" s="69"/>
      <c r="U52" s="69"/>
      <c r="V52" s="69"/>
      <c r="W52" s="69"/>
      <c r="X52" s="116"/>
      <c r="Y52" s="116"/>
      <c r="AA52" s="644">
        <f t="shared" si="0"/>
        <v>77000.000000000015</v>
      </c>
      <c r="AB52" s="74">
        <f t="shared" si="1"/>
        <v>1177000</v>
      </c>
    </row>
    <row r="53" spans="1:28" x14ac:dyDescent="0.35">
      <c r="A53" s="76"/>
      <c r="B53" s="76"/>
      <c r="C53" s="76"/>
      <c r="D53" s="76"/>
      <c r="E53" s="76"/>
      <c r="F53" s="76"/>
      <c r="G53" s="69" t="s">
        <v>4042</v>
      </c>
      <c r="H53" s="69"/>
      <c r="I53" s="74">
        <v>1100000</v>
      </c>
      <c r="J53" s="69"/>
      <c r="K53" s="69" t="s">
        <v>4037</v>
      </c>
      <c r="L53" s="75" t="s">
        <v>4038</v>
      </c>
      <c r="M53" s="75" t="s">
        <v>4038</v>
      </c>
      <c r="N53" s="75" t="s">
        <v>4038</v>
      </c>
      <c r="O53" s="75" t="s">
        <v>4038</v>
      </c>
      <c r="P53" s="75" t="s">
        <v>4038</v>
      </c>
      <c r="Q53" s="75" t="s">
        <v>4038</v>
      </c>
      <c r="R53" s="75"/>
      <c r="S53" s="69"/>
      <c r="T53" s="69"/>
      <c r="U53" s="69"/>
      <c r="V53" s="69"/>
      <c r="W53" s="69"/>
      <c r="X53" s="116"/>
      <c r="Y53" s="116"/>
      <c r="AA53" s="644">
        <f t="shared" si="0"/>
        <v>77000.000000000015</v>
      </c>
      <c r="AB53" s="74">
        <f t="shared" si="1"/>
        <v>1177000</v>
      </c>
    </row>
    <row r="54" spans="1:28" x14ac:dyDescent="0.35">
      <c r="A54" s="76"/>
      <c r="B54" s="76"/>
      <c r="C54" s="76"/>
      <c r="D54" s="76"/>
      <c r="E54" s="76"/>
      <c r="F54" s="76"/>
      <c r="G54" s="69" t="s">
        <v>4054</v>
      </c>
      <c r="H54" s="69"/>
      <c r="I54" s="74">
        <v>1100000</v>
      </c>
      <c r="J54" s="69"/>
      <c r="K54" s="69" t="s">
        <v>4037</v>
      </c>
      <c r="L54" s="75" t="s">
        <v>4038</v>
      </c>
      <c r="M54" s="75" t="s">
        <v>4038</v>
      </c>
      <c r="N54" s="75" t="s">
        <v>4038</v>
      </c>
      <c r="O54" s="75" t="s">
        <v>4038</v>
      </c>
      <c r="P54" s="75" t="s">
        <v>4038</v>
      </c>
      <c r="Q54" s="75" t="s">
        <v>4038</v>
      </c>
      <c r="R54" s="75"/>
      <c r="S54" s="69"/>
      <c r="T54" s="69"/>
      <c r="U54" s="69"/>
      <c r="V54" s="69"/>
      <c r="W54" s="69"/>
      <c r="X54" s="116"/>
      <c r="Y54" s="116"/>
      <c r="AA54" s="644">
        <f t="shared" si="0"/>
        <v>77000.000000000015</v>
      </c>
      <c r="AB54" s="74">
        <f t="shared" si="1"/>
        <v>1177000</v>
      </c>
    </row>
    <row r="55" spans="1:28" x14ac:dyDescent="0.35">
      <c r="A55" s="76"/>
      <c r="B55" s="76"/>
      <c r="C55" s="76"/>
      <c r="D55" s="76"/>
      <c r="E55" s="76"/>
      <c r="F55" s="76"/>
      <c r="G55" s="69" t="s">
        <v>4055</v>
      </c>
      <c r="H55" s="69"/>
      <c r="I55" s="74">
        <v>1100000</v>
      </c>
      <c r="J55" s="69"/>
      <c r="K55" s="69" t="s">
        <v>4037</v>
      </c>
      <c r="L55" s="75" t="s">
        <v>4038</v>
      </c>
      <c r="M55" s="75" t="s">
        <v>4038</v>
      </c>
      <c r="N55" s="75" t="s">
        <v>4038</v>
      </c>
      <c r="O55" s="75" t="s">
        <v>4038</v>
      </c>
      <c r="P55" s="75" t="s">
        <v>4038</v>
      </c>
      <c r="Q55" s="75" t="s">
        <v>4038</v>
      </c>
      <c r="R55" s="75"/>
      <c r="S55" s="69"/>
      <c r="T55" s="69"/>
      <c r="U55" s="69"/>
      <c r="V55" s="69"/>
      <c r="W55" s="69"/>
      <c r="X55" s="116"/>
      <c r="Y55" s="116"/>
      <c r="AA55" s="644">
        <f t="shared" si="0"/>
        <v>77000.000000000015</v>
      </c>
      <c r="AB55" s="74">
        <f t="shared" si="1"/>
        <v>1177000</v>
      </c>
    </row>
    <row r="56" spans="1:28" x14ac:dyDescent="0.35">
      <c r="A56" s="76"/>
      <c r="B56" s="76"/>
      <c r="C56" s="76"/>
      <c r="D56" s="76"/>
      <c r="E56" s="76"/>
      <c r="F56" s="76"/>
      <c r="G56" s="69" t="s">
        <v>4056</v>
      </c>
      <c r="H56" s="69"/>
      <c r="I56" s="74">
        <v>1100000</v>
      </c>
      <c r="J56" s="69"/>
      <c r="K56" s="69" t="s">
        <v>4037</v>
      </c>
      <c r="L56" s="75" t="s">
        <v>4038</v>
      </c>
      <c r="M56" s="75" t="s">
        <v>4038</v>
      </c>
      <c r="N56" s="75" t="s">
        <v>4038</v>
      </c>
      <c r="O56" s="75" t="s">
        <v>4038</v>
      </c>
      <c r="P56" s="75" t="s">
        <v>4038</v>
      </c>
      <c r="Q56" s="75" t="s">
        <v>4038</v>
      </c>
      <c r="R56" s="75"/>
      <c r="S56" s="69"/>
      <c r="T56" s="69"/>
      <c r="U56" s="69"/>
      <c r="V56" s="69"/>
      <c r="W56" s="69"/>
      <c r="X56" s="116"/>
      <c r="Y56" s="116"/>
      <c r="AA56" s="644">
        <f t="shared" si="0"/>
        <v>77000.000000000015</v>
      </c>
      <c r="AB56" s="74">
        <f t="shared" si="1"/>
        <v>1177000</v>
      </c>
    </row>
    <row r="57" spans="1:28" x14ac:dyDescent="0.35">
      <c r="A57" s="76"/>
      <c r="B57" s="76"/>
      <c r="C57" s="76"/>
      <c r="D57" s="76"/>
      <c r="E57" s="76"/>
      <c r="F57" s="76"/>
      <c r="G57" s="69" t="s">
        <v>4057</v>
      </c>
      <c r="H57" s="69"/>
      <c r="I57" s="74">
        <v>1100000</v>
      </c>
      <c r="J57" s="69"/>
      <c r="K57" s="69" t="s">
        <v>4037</v>
      </c>
      <c r="L57" s="75" t="s">
        <v>4038</v>
      </c>
      <c r="M57" s="75" t="s">
        <v>4038</v>
      </c>
      <c r="N57" s="75" t="s">
        <v>4038</v>
      </c>
      <c r="O57" s="75" t="s">
        <v>4038</v>
      </c>
      <c r="P57" s="75" t="s">
        <v>4038</v>
      </c>
      <c r="Q57" s="75" t="s">
        <v>4038</v>
      </c>
      <c r="R57" s="75"/>
      <c r="S57" s="69"/>
      <c r="T57" s="69"/>
      <c r="U57" s="69"/>
      <c r="V57" s="69"/>
      <c r="W57" s="69"/>
      <c r="X57" s="116"/>
      <c r="Y57" s="116"/>
      <c r="AA57" s="644">
        <f t="shared" si="0"/>
        <v>77000.000000000015</v>
      </c>
      <c r="AB57" s="74">
        <f t="shared" si="1"/>
        <v>1177000</v>
      </c>
    </row>
    <row r="58" spans="1:28" x14ac:dyDescent="0.35">
      <c r="A58" s="76"/>
      <c r="B58" s="76"/>
      <c r="C58" s="76"/>
      <c r="D58" s="76"/>
      <c r="E58" s="76"/>
      <c r="F58" s="76"/>
      <c r="G58" s="69" t="s">
        <v>4058</v>
      </c>
      <c r="H58" s="69"/>
      <c r="I58" s="74">
        <v>1100000</v>
      </c>
      <c r="J58" s="69"/>
      <c r="K58" s="69" t="s">
        <v>4037</v>
      </c>
      <c r="L58" s="75" t="s">
        <v>4038</v>
      </c>
      <c r="M58" s="75" t="s">
        <v>4038</v>
      </c>
      <c r="N58" s="75" t="s">
        <v>4038</v>
      </c>
      <c r="O58" s="75" t="s">
        <v>4038</v>
      </c>
      <c r="P58" s="75" t="s">
        <v>4038</v>
      </c>
      <c r="Q58" s="75" t="s">
        <v>4038</v>
      </c>
      <c r="R58" s="75"/>
      <c r="S58" s="69"/>
      <c r="T58" s="69"/>
      <c r="U58" s="69"/>
      <c r="V58" s="69"/>
      <c r="W58" s="69"/>
      <c r="X58" s="116"/>
      <c r="Y58" s="116"/>
      <c r="AA58" s="644">
        <f t="shared" si="0"/>
        <v>77000.000000000015</v>
      </c>
      <c r="AB58" s="74">
        <f t="shared" si="1"/>
        <v>1177000</v>
      </c>
    </row>
    <row r="59" spans="1:28" x14ac:dyDescent="0.35">
      <c r="A59" s="76"/>
      <c r="B59" s="76"/>
      <c r="C59" s="76"/>
      <c r="D59" s="76"/>
      <c r="E59" s="76"/>
      <c r="F59" s="76"/>
      <c r="G59" s="69" t="s">
        <v>4059</v>
      </c>
      <c r="H59" s="69"/>
      <c r="I59" s="74">
        <v>1100000</v>
      </c>
      <c r="J59" s="69"/>
      <c r="K59" s="69" t="s">
        <v>4037</v>
      </c>
      <c r="L59" s="75" t="s">
        <v>4038</v>
      </c>
      <c r="M59" s="75" t="s">
        <v>4038</v>
      </c>
      <c r="N59" s="75" t="s">
        <v>4038</v>
      </c>
      <c r="O59" s="75" t="s">
        <v>4038</v>
      </c>
      <c r="P59" s="75" t="s">
        <v>4038</v>
      </c>
      <c r="Q59" s="75" t="s">
        <v>4038</v>
      </c>
      <c r="R59" s="75"/>
      <c r="S59" s="69"/>
      <c r="T59" s="69"/>
      <c r="U59" s="69"/>
      <c r="V59" s="69"/>
      <c r="W59" s="69"/>
      <c r="X59" s="116"/>
      <c r="Y59" s="116"/>
      <c r="AA59" s="644">
        <f t="shared" si="0"/>
        <v>77000.000000000015</v>
      </c>
      <c r="AB59" s="74">
        <f t="shared" si="1"/>
        <v>1177000</v>
      </c>
    </row>
    <row r="60" spans="1:28" x14ac:dyDescent="0.35">
      <c r="A60" s="76"/>
      <c r="B60" s="76"/>
      <c r="C60" s="76"/>
      <c r="D60" s="76"/>
      <c r="E60" s="76"/>
      <c r="F60" s="76"/>
      <c r="G60" s="69" t="s">
        <v>4060</v>
      </c>
      <c r="H60" s="69"/>
      <c r="I60" s="74">
        <v>1100000</v>
      </c>
      <c r="J60" s="69"/>
      <c r="K60" s="69" t="s">
        <v>4037</v>
      </c>
      <c r="L60" s="75" t="s">
        <v>4038</v>
      </c>
      <c r="M60" s="75" t="s">
        <v>4038</v>
      </c>
      <c r="N60" s="75" t="s">
        <v>4038</v>
      </c>
      <c r="O60" s="75" t="s">
        <v>4038</v>
      </c>
      <c r="P60" s="75" t="s">
        <v>4038</v>
      </c>
      <c r="Q60" s="75" t="s">
        <v>4038</v>
      </c>
      <c r="R60" s="75"/>
      <c r="S60" s="69"/>
      <c r="T60" s="69"/>
      <c r="U60" s="69"/>
      <c r="V60" s="69"/>
      <c r="W60" s="69"/>
      <c r="X60" s="116"/>
      <c r="Y60" s="116"/>
      <c r="AA60" s="644">
        <f t="shared" si="0"/>
        <v>77000.000000000015</v>
      </c>
      <c r="AB60" s="74">
        <f t="shared" si="1"/>
        <v>1177000</v>
      </c>
    </row>
    <row r="61" spans="1:28" x14ac:dyDescent="0.35">
      <c r="A61" s="76"/>
      <c r="B61" s="76"/>
      <c r="C61" s="76"/>
      <c r="D61" s="76"/>
      <c r="E61" s="76"/>
      <c r="F61" s="76"/>
      <c r="G61" s="69" t="s">
        <v>4042</v>
      </c>
      <c r="H61" s="69"/>
      <c r="I61" s="74">
        <v>1100000</v>
      </c>
      <c r="J61" s="69"/>
      <c r="K61" s="69" t="s">
        <v>4037</v>
      </c>
      <c r="L61" s="75" t="s">
        <v>4038</v>
      </c>
      <c r="M61" s="75" t="s">
        <v>4038</v>
      </c>
      <c r="N61" s="75" t="s">
        <v>4038</v>
      </c>
      <c r="O61" s="75" t="s">
        <v>4038</v>
      </c>
      <c r="P61" s="75" t="s">
        <v>4038</v>
      </c>
      <c r="Q61" s="75" t="s">
        <v>4038</v>
      </c>
      <c r="R61" s="75"/>
      <c r="S61" s="69"/>
      <c r="T61" s="69"/>
      <c r="U61" s="69"/>
      <c r="V61" s="69"/>
      <c r="W61" s="69"/>
      <c r="X61" s="116"/>
      <c r="Y61" s="116"/>
      <c r="AA61" s="644">
        <f t="shared" si="0"/>
        <v>77000.000000000015</v>
      </c>
      <c r="AB61" s="74">
        <f t="shared" si="1"/>
        <v>1177000</v>
      </c>
    </row>
    <row r="62" spans="1:28" x14ac:dyDescent="0.35">
      <c r="A62" s="76"/>
      <c r="B62" s="76"/>
      <c r="C62" s="76"/>
      <c r="D62" s="76"/>
      <c r="E62" s="76"/>
      <c r="F62" s="76"/>
      <c r="G62" s="69" t="s">
        <v>4061</v>
      </c>
      <c r="H62" s="69"/>
      <c r="I62" s="74">
        <v>1100000</v>
      </c>
      <c r="J62" s="69"/>
      <c r="K62" s="69" t="s">
        <v>4037</v>
      </c>
      <c r="L62" s="75" t="s">
        <v>4038</v>
      </c>
      <c r="M62" s="75" t="s">
        <v>4038</v>
      </c>
      <c r="N62" s="75" t="s">
        <v>4038</v>
      </c>
      <c r="O62" s="75" t="s">
        <v>4038</v>
      </c>
      <c r="P62" s="75" t="s">
        <v>4038</v>
      </c>
      <c r="Q62" s="75" t="s">
        <v>4038</v>
      </c>
      <c r="R62" s="75"/>
      <c r="S62" s="69"/>
      <c r="T62" s="69"/>
      <c r="U62" s="69"/>
      <c r="V62" s="69"/>
      <c r="W62" s="69"/>
      <c r="X62" s="116"/>
      <c r="Y62" s="116"/>
      <c r="AA62" s="644">
        <f t="shared" si="0"/>
        <v>77000.000000000015</v>
      </c>
      <c r="AB62" s="74">
        <f t="shared" si="1"/>
        <v>1177000</v>
      </c>
    </row>
    <row r="63" spans="1:28" x14ac:dyDescent="0.35">
      <c r="A63" s="76"/>
      <c r="B63" s="76"/>
      <c r="C63" s="76"/>
      <c r="D63" s="76"/>
      <c r="E63" s="76"/>
      <c r="F63" s="76"/>
      <c r="G63" s="69" t="s">
        <v>4062</v>
      </c>
      <c r="H63" s="69"/>
      <c r="I63" s="74">
        <v>1100000</v>
      </c>
      <c r="J63" s="69"/>
      <c r="K63" s="69" t="s">
        <v>4063</v>
      </c>
      <c r="L63" s="75"/>
      <c r="M63" s="75"/>
      <c r="N63" s="75"/>
      <c r="O63" s="75"/>
      <c r="P63" s="75"/>
      <c r="Q63" s="75"/>
      <c r="R63" s="75"/>
      <c r="S63" s="69"/>
      <c r="T63" s="69"/>
      <c r="U63" s="69"/>
      <c r="V63" s="69"/>
      <c r="W63" s="69"/>
      <c r="X63" s="116"/>
      <c r="Y63" s="116"/>
      <c r="AA63" s="644">
        <f t="shared" si="0"/>
        <v>77000.000000000015</v>
      </c>
      <c r="AB63" s="74">
        <f t="shared" si="1"/>
        <v>1177000</v>
      </c>
    </row>
    <row r="64" spans="1:28" x14ac:dyDescent="0.35">
      <c r="A64" s="76"/>
      <c r="B64" s="76"/>
      <c r="C64" s="76"/>
      <c r="D64" s="76"/>
      <c r="E64" s="76"/>
      <c r="F64" s="76"/>
      <c r="G64" s="69" t="s">
        <v>4064</v>
      </c>
      <c r="H64" s="69"/>
      <c r="I64" s="74">
        <v>1100000</v>
      </c>
      <c r="J64" s="69"/>
      <c r="K64" s="69" t="s">
        <v>4063</v>
      </c>
      <c r="L64" s="75"/>
      <c r="M64" s="75"/>
      <c r="N64" s="75"/>
      <c r="O64" s="75"/>
      <c r="P64" s="75"/>
      <c r="Q64" s="75"/>
      <c r="R64" s="75"/>
      <c r="S64" s="69"/>
      <c r="T64" s="69"/>
      <c r="U64" s="69"/>
      <c r="V64" s="69"/>
      <c r="W64" s="69"/>
      <c r="X64" s="116"/>
      <c r="Y64" s="116"/>
      <c r="AA64" s="644">
        <f t="shared" si="0"/>
        <v>77000.000000000015</v>
      </c>
      <c r="AB64" s="74">
        <f t="shared" si="1"/>
        <v>1177000</v>
      </c>
    </row>
    <row r="65" spans="1:28" x14ac:dyDescent="0.35">
      <c r="A65" s="76"/>
      <c r="B65" s="76"/>
      <c r="C65" s="76"/>
      <c r="D65" s="76"/>
      <c r="E65" s="76"/>
      <c r="F65" s="76"/>
      <c r="G65" s="69" t="s">
        <v>4065</v>
      </c>
      <c r="H65" s="69"/>
      <c r="I65" s="74">
        <v>1100000</v>
      </c>
      <c r="J65" s="69"/>
      <c r="K65" s="69" t="s">
        <v>4063</v>
      </c>
      <c r="L65" s="75"/>
      <c r="M65" s="75"/>
      <c r="N65" s="75"/>
      <c r="O65" s="75"/>
      <c r="P65" s="75"/>
      <c r="Q65" s="75"/>
      <c r="R65" s="75"/>
      <c r="S65" s="69"/>
      <c r="T65" s="69"/>
      <c r="U65" s="69"/>
      <c r="V65" s="69"/>
      <c r="W65" s="69"/>
      <c r="X65" s="116"/>
      <c r="Y65" s="116"/>
      <c r="AA65" s="644">
        <f t="shared" si="0"/>
        <v>77000.000000000015</v>
      </c>
      <c r="AB65" s="74">
        <f t="shared" si="1"/>
        <v>1177000</v>
      </c>
    </row>
    <row r="66" spans="1:28" x14ac:dyDescent="0.35">
      <c r="A66" s="76"/>
      <c r="B66" s="76"/>
      <c r="C66" s="76"/>
      <c r="D66" s="76"/>
      <c r="E66" s="76"/>
      <c r="F66" s="76"/>
      <c r="G66" s="69" t="s">
        <v>4066</v>
      </c>
      <c r="H66" s="69"/>
      <c r="I66" s="74">
        <v>1100000</v>
      </c>
      <c r="J66" s="69"/>
      <c r="K66" s="69" t="s">
        <v>4063</v>
      </c>
      <c r="L66" s="75"/>
      <c r="M66" s="75"/>
      <c r="N66" s="75"/>
      <c r="O66" s="75"/>
      <c r="P66" s="75"/>
      <c r="Q66" s="75"/>
      <c r="R66" s="75"/>
      <c r="S66" s="69"/>
      <c r="T66" s="69"/>
      <c r="U66" s="69"/>
      <c r="V66" s="69"/>
      <c r="W66" s="69"/>
      <c r="X66" s="116"/>
      <c r="Y66" s="116"/>
      <c r="AA66" s="644">
        <f t="shared" si="0"/>
        <v>77000.000000000015</v>
      </c>
      <c r="AB66" s="74">
        <f t="shared" si="1"/>
        <v>1177000</v>
      </c>
    </row>
    <row r="67" spans="1:28" x14ac:dyDescent="0.35">
      <c r="A67" s="76"/>
      <c r="B67" s="76"/>
      <c r="C67" s="76"/>
      <c r="D67" s="76"/>
      <c r="E67" s="76"/>
      <c r="F67" s="76"/>
      <c r="G67" s="69" t="s">
        <v>4067</v>
      </c>
      <c r="H67" s="69"/>
      <c r="I67" s="74">
        <v>1100000</v>
      </c>
      <c r="J67" s="69"/>
      <c r="K67" s="69" t="s">
        <v>4063</v>
      </c>
      <c r="L67" s="75"/>
      <c r="M67" s="75"/>
      <c r="N67" s="75"/>
      <c r="O67" s="75"/>
      <c r="P67" s="75"/>
      <c r="Q67" s="75"/>
      <c r="R67" s="75"/>
      <c r="S67" s="69"/>
      <c r="T67" s="69"/>
      <c r="U67" s="69"/>
      <c r="V67" s="69"/>
      <c r="W67" s="69"/>
      <c r="X67" s="116"/>
      <c r="Y67" s="116"/>
      <c r="AA67" s="644">
        <f t="shared" si="0"/>
        <v>77000.000000000015</v>
      </c>
      <c r="AB67" s="74">
        <f t="shared" si="1"/>
        <v>1177000</v>
      </c>
    </row>
    <row r="68" spans="1:28" x14ac:dyDescent="0.35">
      <c r="A68" s="76"/>
      <c r="B68" s="76"/>
      <c r="C68" s="76"/>
      <c r="D68" s="76"/>
      <c r="E68" s="76"/>
      <c r="F68" s="76"/>
      <c r="G68" s="69" t="s">
        <v>4068</v>
      </c>
      <c r="H68" s="69"/>
      <c r="I68" s="74">
        <v>1100000</v>
      </c>
      <c r="J68" s="69"/>
      <c r="K68" s="69" t="s">
        <v>4063</v>
      </c>
      <c r="L68" s="75"/>
      <c r="M68" s="75"/>
      <c r="N68" s="75"/>
      <c r="O68" s="75"/>
      <c r="P68" s="75"/>
      <c r="Q68" s="75"/>
      <c r="R68" s="75"/>
      <c r="S68" s="69"/>
      <c r="T68" s="69"/>
      <c r="U68" s="69"/>
      <c r="V68" s="69"/>
      <c r="W68" s="69"/>
      <c r="X68" s="116"/>
      <c r="Y68" s="116"/>
      <c r="AA68" s="644">
        <f t="shared" si="0"/>
        <v>77000.000000000015</v>
      </c>
      <c r="AB68" s="74">
        <f t="shared" si="1"/>
        <v>1177000</v>
      </c>
    </row>
    <row r="69" spans="1:28" x14ac:dyDescent="0.35">
      <c r="A69" s="76"/>
      <c r="B69" s="76"/>
      <c r="C69" s="76"/>
      <c r="D69" s="76"/>
      <c r="E69" s="76"/>
      <c r="F69" s="76"/>
      <c r="G69" s="69" t="s">
        <v>4069</v>
      </c>
      <c r="H69" s="69"/>
      <c r="I69" s="74">
        <v>1100000</v>
      </c>
      <c r="J69" s="69"/>
      <c r="K69" s="69" t="s">
        <v>4063</v>
      </c>
      <c r="L69" s="75"/>
      <c r="M69" s="75"/>
      <c r="N69" s="75"/>
      <c r="O69" s="75"/>
      <c r="P69" s="75"/>
      <c r="Q69" s="75"/>
      <c r="R69" s="75"/>
      <c r="S69" s="69"/>
      <c r="T69" s="69"/>
      <c r="U69" s="69"/>
      <c r="V69" s="69"/>
      <c r="W69" s="69"/>
      <c r="X69" s="116"/>
      <c r="Y69" s="116"/>
      <c r="AA69" s="644">
        <f t="shared" si="0"/>
        <v>77000.000000000015</v>
      </c>
      <c r="AB69" s="74">
        <f t="shared" si="1"/>
        <v>1177000</v>
      </c>
    </row>
    <row r="70" spans="1:28" x14ac:dyDescent="0.35">
      <c r="A70" s="76"/>
      <c r="B70" s="76"/>
      <c r="C70" s="76"/>
      <c r="D70" s="76"/>
      <c r="E70" s="76"/>
      <c r="F70" s="76"/>
      <c r="G70" s="69" t="s">
        <v>4070</v>
      </c>
      <c r="H70" s="69"/>
      <c r="I70" s="74">
        <v>1100000</v>
      </c>
      <c r="J70" s="69"/>
      <c r="K70" s="69" t="s">
        <v>4063</v>
      </c>
      <c r="L70" s="75"/>
      <c r="M70" s="75"/>
      <c r="N70" s="75"/>
      <c r="O70" s="75"/>
      <c r="P70" s="75"/>
      <c r="Q70" s="75"/>
      <c r="R70" s="75"/>
      <c r="S70" s="69"/>
      <c r="T70" s="69"/>
      <c r="U70" s="69"/>
      <c r="V70" s="69"/>
      <c r="W70" s="69"/>
      <c r="X70" s="116"/>
      <c r="Y70" s="116"/>
      <c r="AA70" s="644">
        <f t="shared" ref="AA70:AA133" si="2">I70*AA$4</f>
        <v>77000.000000000015</v>
      </c>
      <c r="AB70" s="74">
        <f t="shared" ref="AB70:AB133" si="3">I70+AA70</f>
        <v>1177000</v>
      </c>
    </row>
    <row r="71" spans="1:28" x14ac:dyDescent="0.35">
      <c r="A71" s="76"/>
      <c r="B71" s="76"/>
      <c r="C71" s="76"/>
      <c r="D71" s="76"/>
      <c r="E71" s="76"/>
      <c r="F71" s="76"/>
      <c r="G71" s="69" t="s">
        <v>4071</v>
      </c>
      <c r="H71" s="69"/>
      <c r="I71" s="74">
        <v>1100000</v>
      </c>
      <c r="J71" s="69"/>
      <c r="K71" s="69" t="s">
        <v>4063</v>
      </c>
      <c r="L71" s="75"/>
      <c r="M71" s="75"/>
      <c r="N71" s="75"/>
      <c r="O71" s="75"/>
      <c r="P71" s="75"/>
      <c r="Q71" s="75"/>
      <c r="R71" s="75"/>
      <c r="S71" s="69"/>
      <c r="T71" s="69"/>
      <c r="U71" s="69"/>
      <c r="V71" s="69"/>
      <c r="W71" s="69"/>
      <c r="X71" s="116"/>
      <c r="Y71" s="116"/>
      <c r="AA71" s="644">
        <f t="shared" si="2"/>
        <v>77000.000000000015</v>
      </c>
      <c r="AB71" s="74">
        <f t="shared" si="3"/>
        <v>1177000</v>
      </c>
    </row>
    <row r="72" spans="1:28" x14ac:dyDescent="0.35">
      <c r="A72" s="76"/>
      <c r="B72" s="76"/>
      <c r="C72" s="76"/>
      <c r="D72" s="76"/>
      <c r="E72" s="76"/>
      <c r="F72" s="76"/>
      <c r="G72" s="69" t="s">
        <v>4072</v>
      </c>
      <c r="H72" s="69"/>
      <c r="I72" s="74">
        <v>1100000</v>
      </c>
      <c r="J72" s="69"/>
      <c r="K72" s="69" t="s">
        <v>4063</v>
      </c>
      <c r="L72" s="75"/>
      <c r="M72" s="75" t="s">
        <v>4073</v>
      </c>
      <c r="N72" s="75">
        <v>112016281</v>
      </c>
      <c r="O72" s="75"/>
      <c r="P72" s="75"/>
      <c r="Q72" s="75"/>
      <c r="R72" s="75"/>
      <c r="S72" s="69"/>
      <c r="T72" s="69"/>
      <c r="U72" s="69"/>
      <c r="V72" s="69"/>
      <c r="W72" s="69"/>
      <c r="X72" s="116"/>
      <c r="Y72" s="116"/>
      <c r="AA72" s="644">
        <f t="shared" si="2"/>
        <v>77000.000000000015</v>
      </c>
      <c r="AB72" s="74">
        <f t="shared" si="3"/>
        <v>1177000</v>
      </c>
    </row>
    <row r="73" spans="1:28" x14ac:dyDescent="0.35">
      <c r="A73" s="76"/>
      <c r="B73" s="76"/>
      <c r="C73" s="76"/>
      <c r="D73" s="76"/>
      <c r="E73" s="76"/>
      <c r="F73" s="76"/>
      <c r="G73" s="86" t="s">
        <v>994</v>
      </c>
      <c r="H73" s="86"/>
      <c r="I73" s="87">
        <f>SUM(I35:I72)</f>
        <v>41800000</v>
      </c>
      <c r="J73" s="69"/>
      <c r="K73" s="69"/>
      <c r="L73" s="75"/>
      <c r="M73" s="75"/>
      <c r="N73" s="75"/>
      <c r="O73" s="75"/>
      <c r="P73" s="75"/>
      <c r="Q73" s="75"/>
      <c r="R73" s="75"/>
      <c r="S73" s="69"/>
      <c r="T73" s="69"/>
      <c r="U73" s="69"/>
      <c r="V73" s="69"/>
      <c r="W73" s="69"/>
      <c r="X73" s="116"/>
      <c r="Y73" s="116"/>
      <c r="AA73" s="644">
        <f t="shared" si="2"/>
        <v>2926000.0000000005</v>
      </c>
      <c r="AB73" s="87">
        <f t="shared" si="3"/>
        <v>44726000</v>
      </c>
    </row>
    <row r="74" spans="1:28" x14ac:dyDescent="0.35">
      <c r="A74" s="76"/>
      <c r="B74" s="76"/>
      <c r="C74" s="76"/>
      <c r="D74" s="76"/>
      <c r="E74" s="76"/>
      <c r="F74" s="76"/>
      <c r="G74" s="79"/>
      <c r="H74" s="69"/>
      <c r="I74" s="74"/>
      <c r="J74" s="69"/>
      <c r="K74" s="69" t="s">
        <v>4037</v>
      </c>
      <c r="L74" s="75" t="s">
        <v>4038</v>
      </c>
      <c r="M74" s="75" t="s">
        <v>4038</v>
      </c>
      <c r="N74" s="75" t="s">
        <v>4038</v>
      </c>
      <c r="O74" s="75" t="s">
        <v>4038</v>
      </c>
      <c r="P74" s="75" t="s">
        <v>4038</v>
      </c>
      <c r="Q74" s="75" t="s">
        <v>4038</v>
      </c>
      <c r="R74" s="69"/>
      <c r="S74" s="69"/>
      <c r="T74" s="69"/>
      <c r="U74" s="69"/>
      <c r="V74" s="69"/>
      <c r="W74" s="69"/>
      <c r="X74" s="116"/>
      <c r="Y74" s="76"/>
      <c r="AA74" s="644">
        <f t="shared" si="2"/>
        <v>0</v>
      </c>
      <c r="AB74" s="74">
        <f t="shared" si="3"/>
        <v>0</v>
      </c>
    </row>
    <row r="75" spans="1:28" x14ac:dyDescent="0.35">
      <c r="A75" s="64"/>
      <c r="B75" s="64"/>
      <c r="C75" s="64"/>
      <c r="D75" s="64"/>
      <c r="E75" s="64"/>
      <c r="F75" s="64"/>
      <c r="G75" s="66" t="s">
        <v>1842</v>
      </c>
      <c r="H75" s="64"/>
      <c r="I75" s="67"/>
      <c r="J75" s="64"/>
      <c r="K75" s="64"/>
      <c r="L75" s="68"/>
      <c r="M75" s="68"/>
      <c r="N75" s="68"/>
      <c r="O75" s="68"/>
      <c r="P75" s="64"/>
      <c r="Q75" s="64"/>
      <c r="R75" s="68"/>
      <c r="S75" s="64"/>
      <c r="T75" s="64"/>
      <c r="U75" s="64"/>
      <c r="V75" s="64"/>
      <c r="W75" s="64"/>
      <c r="X75" s="115"/>
      <c r="Y75" s="64"/>
      <c r="AA75" s="644">
        <f t="shared" si="2"/>
        <v>0</v>
      </c>
      <c r="AB75" s="67">
        <f t="shared" si="3"/>
        <v>0</v>
      </c>
    </row>
    <row r="76" spans="1:28" x14ac:dyDescent="0.35">
      <c r="A76" s="76"/>
      <c r="B76" s="76"/>
      <c r="C76" s="76"/>
      <c r="D76" s="76"/>
      <c r="E76" s="76"/>
      <c r="F76" s="76"/>
      <c r="G76" s="117" t="s">
        <v>4074</v>
      </c>
      <c r="H76" s="76"/>
      <c r="I76" s="118">
        <v>36500000</v>
      </c>
      <c r="J76" s="76"/>
      <c r="K76" s="76" t="s">
        <v>4075</v>
      </c>
      <c r="L76" s="119">
        <v>2015</v>
      </c>
      <c r="M76" s="119" t="s">
        <v>3255</v>
      </c>
      <c r="N76" s="120" t="s">
        <v>4076</v>
      </c>
      <c r="O76" s="119"/>
      <c r="P76" s="76"/>
      <c r="Q76" s="122"/>
      <c r="R76" s="119"/>
      <c r="S76" s="76"/>
      <c r="T76" s="76"/>
      <c r="U76" s="76"/>
      <c r="V76" s="76"/>
      <c r="W76" s="76"/>
      <c r="X76" s="121"/>
      <c r="Y76" s="76"/>
      <c r="AA76" s="644">
        <f t="shared" si="2"/>
        <v>2555000.0000000005</v>
      </c>
      <c r="AB76" s="118">
        <f t="shared" si="3"/>
        <v>39055000</v>
      </c>
    </row>
    <row r="77" spans="1:28" x14ac:dyDescent="0.35">
      <c r="A77" s="76"/>
      <c r="B77" s="76"/>
      <c r="C77" s="76"/>
      <c r="D77" s="76"/>
      <c r="E77" s="76"/>
      <c r="F77" s="76"/>
      <c r="G77" s="117" t="s">
        <v>4077</v>
      </c>
      <c r="H77" s="76"/>
      <c r="I77" s="118">
        <v>36500000</v>
      </c>
      <c r="J77" s="76"/>
      <c r="K77" s="76" t="s">
        <v>4075</v>
      </c>
      <c r="L77" s="119">
        <v>2015</v>
      </c>
      <c r="M77" s="119" t="s">
        <v>3255</v>
      </c>
      <c r="N77" s="120" t="s">
        <v>4078</v>
      </c>
      <c r="O77" s="119"/>
      <c r="P77" s="76"/>
      <c r="Q77" s="122"/>
      <c r="R77" s="119"/>
      <c r="S77" s="76"/>
      <c r="T77" s="76"/>
      <c r="U77" s="76"/>
      <c r="V77" s="76"/>
      <c r="W77" s="76"/>
      <c r="X77" s="121"/>
      <c r="Y77" s="76"/>
      <c r="AA77" s="644">
        <f t="shared" si="2"/>
        <v>2555000.0000000005</v>
      </c>
      <c r="AB77" s="118">
        <f t="shared" si="3"/>
        <v>39055000</v>
      </c>
    </row>
    <row r="78" spans="1:28" x14ac:dyDescent="0.35">
      <c r="A78" s="76"/>
      <c r="B78" s="76"/>
      <c r="C78" s="76"/>
      <c r="D78" s="76"/>
      <c r="E78" s="76"/>
      <c r="F78" s="76"/>
      <c r="G78" s="176" t="s">
        <v>994</v>
      </c>
      <c r="H78" s="123"/>
      <c r="I78" s="124">
        <f>SUM(I76:I77)</f>
        <v>73000000</v>
      </c>
      <c r="J78" s="76"/>
      <c r="K78" s="76"/>
      <c r="L78" s="119"/>
      <c r="M78" s="119"/>
      <c r="N78" s="120"/>
      <c r="O78" s="119"/>
      <c r="P78" s="76"/>
      <c r="Q78" s="122"/>
      <c r="R78" s="119"/>
      <c r="S78" s="76"/>
      <c r="T78" s="76"/>
      <c r="U78" s="76"/>
      <c r="V78" s="76"/>
      <c r="W78" s="76"/>
      <c r="X78" s="121"/>
      <c r="Y78" s="76"/>
      <c r="AA78" s="644">
        <f t="shared" si="2"/>
        <v>5110000.0000000009</v>
      </c>
      <c r="AB78" s="124">
        <f t="shared" si="3"/>
        <v>78110000</v>
      </c>
    </row>
    <row r="79" spans="1:28" x14ac:dyDescent="0.35">
      <c r="A79" s="64"/>
      <c r="B79" s="64"/>
      <c r="C79" s="64"/>
      <c r="D79" s="64"/>
      <c r="E79" s="64"/>
      <c r="F79" s="64"/>
      <c r="G79" s="66" t="s">
        <v>1851</v>
      </c>
      <c r="H79" s="64"/>
      <c r="I79" s="67"/>
      <c r="J79" s="64"/>
      <c r="K79" s="64"/>
      <c r="L79" s="68"/>
      <c r="M79" s="68"/>
      <c r="N79" s="68"/>
      <c r="O79" s="68"/>
      <c r="P79" s="64"/>
      <c r="Q79" s="125"/>
      <c r="R79" s="68"/>
      <c r="S79" s="64"/>
      <c r="T79" s="64"/>
      <c r="U79" s="64"/>
      <c r="V79" s="64"/>
      <c r="W79" s="64"/>
      <c r="X79" s="115"/>
      <c r="Y79" s="64"/>
      <c r="AA79" s="644">
        <f t="shared" si="2"/>
        <v>0</v>
      </c>
      <c r="AB79" s="67">
        <f t="shared" si="3"/>
        <v>0</v>
      </c>
    </row>
    <row r="80" spans="1:28" x14ac:dyDescent="0.35">
      <c r="A80" s="69"/>
      <c r="B80" s="69"/>
      <c r="C80" s="69"/>
      <c r="D80" s="69"/>
      <c r="E80" s="69"/>
      <c r="F80" s="69"/>
      <c r="G80" s="117" t="s">
        <v>4079</v>
      </c>
      <c r="H80" s="69"/>
      <c r="I80" s="74">
        <v>3000000</v>
      </c>
      <c r="J80" s="69"/>
      <c r="K80" s="76" t="s">
        <v>2394</v>
      </c>
      <c r="L80" s="119">
        <v>2016</v>
      </c>
      <c r="M80" s="75"/>
      <c r="N80" s="119" t="s">
        <v>4080</v>
      </c>
      <c r="O80" s="75"/>
      <c r="P80" s="69"/>
      <c r="Q80" s="126"/>
      <c r="R80" s="75"/>
      <c r="S80" s="69"/>
      <c r="T80" s="69"/>
      <c r="U80" s="69"/>
      <c r="V80" s="69"/>
      <c r="W80" s="69"/>
      <c r="X80" s="116"/>
      <c r="Y80" s="76"/>
      <c r="AA80" s="644">
        <f t="shared" si="2"/>
        <v>210000.00000000003</v>
      </c>
      <c r="AB80" s="74">
        <f t="shared" si="3"/>
        <v>3210000</v>
      </c>
    </row>
    <row r="81" spans="1:28" x14ac:dyDescent="0.35">
      <c r="A81" s="76"/>
      <c r="B81" s="76"/>
      <c r="C81" s="76"/>
      <c r="D81" s="76"/>
      <c r="E81" s="76"/>
      <c r="F81" s="76"/>
      <c r="G81" s="117" t="s">
        <v>4081</v>
      </c>
      <c r="H81" s="76"/>
      <c r="I81" s="74">
        <v>3000000</v>
      </c>
      <c r="J81" s="76"/>
      <c r="K81" s="76" t="s">
        <v>2394</v>
      </c>
      <c r="L81" s="119">
        <v>2016</v>
      </c>
      <c r="M81" s="119"/>
      <c r="N81" s="119" t="s">
        <v>4082</v>
      </c>
      <c r="O81" s="119"/>
      <c r="P81" s="76"/>
      <c r="Q81" s="122"/>
      <c r="R81" s="119"/>
      <c r="S81" s="76"/>
      <c r="T81" s="76"/>
      <c r="U81" s="76"/>
      <c r="V81" s="76"/>
      <c r="W81" s="76"/>
      <c r="X81" s="121"/>
      <c r="Y81" s="76"/>
      <c r="AA81" s="644">
        <f t="shared" si="2"/>
        <v>210000.00000000003</v>
      </c>
      <c r="AB81" s="74">
        <f t="shared" si="3"/>
        <v>3210000</v>
      </c>
    </row>
    <row r="82" spans="1:28" x14ac:dyDescent="0.35">
      <c r="A82" s="76"/>
      <c r="B82" s="76"/>
      <c r="C82" s="76"/>
      <c r="D82" s="76"/>
      <c r="E82" s="76"/>
      <c r="F82" s="76"/>
      <c r="G82" s="176" t="s">
        <v>994</v>
      </c>
      <c r="H82" s="123"/>
      <c r="I82" s="124">
        <f>SUM(I80:I81)</f>
        <v>6000000</v>
      </c>
      <c r="J82" s="76"/>
      <c r="K82" s="76"/>
      <c r="L82" s="119"/>
      <c r="M82" s="119"/>
      <c r="N82" s="120"/>
      <c r="O82" s="119"/>
      <c r="P82" s="76"/>
      <c r="Q82" s="122"/>
      <c r="R82" s="119"/>
      <c r="S82" s="76"/>
      <c r="T82" s="76"/>
      <c r="U82" s="76"/>
      <c r="V82" s="76"/>
      <c r="W82" s="76"/>
      <c r="X82" s="121"/>
      <c r="Y82" s="121"/>
      <c r="AA82" s="644">
        <f t="shared" si="2"/>
        <v>420000.00000000006</v>
      </c>
      <c r="AB82" s="124">
        <f t="shared" si="3"/>
        <v>6420000</v>
      </c>
    </row>
    <row r="83" spans="1:28" x14ac:dyDescent="0.35">
      <c r="A83" s="64"/>
      <c r="B83" s="64"/>
      <c r="C83" s="64"/>
      <c r="D83" s="64"/>
      <c r="E83" s="64"/>
      <c r="F83" s="64"/>
      <c r="G83" s="66" t="s">
        <v>1860</v>
      </c>
      <c r="H83" s="64"/>
      <c r="I83" s="67"/>
      <c r="J83" s="64"/>
      <c r="K83" s="64"/>
      <c r="L83" s="68"/>
      <c r="M83" s="68"/>
      <c r="N83" s="68"/>
      <c r="O83" s="68"/>
      <c r="P83" s="64"/>
      <c r="Q83" s="125"/>
      <c r="R83" s="68"/>
      <c r="S83" s="64"/>
      <c r="T83" s="64"/>
      <c r="U83" s="64"/>
      <c r="V83" s="64"/>
      <c r="W83" s="64"/>
      <c r="X83" s="115"/>
      <c r="Y83" s="115"/>
      <c r="AA83" s="644">
        <f t="shared" si="2"/>
        <v>0</v>
      </c>
      <c r="AB83" s="67">
        <f t="shared" si="3"/>
        <v>0</v>
      </c>
    </row>
    <row r="84" spans="1:28" x14ac:dyDescent="0.35">
      <c r="A84" s="76"/>
      <c r="B84" s="76"/>
      <c r="C84" s="76"/>
      <c r="D84" s="76"/>
      <c r="E84" s="76"/>
      <c r="F84" s="76"/>
      <c r="G84" s="76" t="s">
        <v>4083</v>
      </c>
      <c r="H84" s="76"/>
      <c r="I84" s="118">
        <v>1600000</v>
      </c>
      <c r="J84" s="76"/>
      <c r="K84" s="76" t="s">
        <v>4084</v>
      </c>
      <c r="L84" s="117" t="s">
        <v>2665</v>
      </c>
      <c r="M84" s="119"/>
      <c r="N84" s="117" t="s">
        <v>4085</v>
      </c>
      <c r="O84" s="119"/>
      <c r="P84" s="76"/>
      <c r="Q84" s="122"/>
      <c r="R84" s="119"/>
      <c r="S84" s="76"/>
      <c r="T84" s="76"/>
      <c r="U84" s="76"/>
      <c r="V84" s="76"/>
      <c r="W84" s="76"/>
      <c r="X84" s="121"/>
      <c r="Y84" s="121"/>
      <c r="AA84" s="644">
        <f t="shared" si="2"/>
        <v>112000.00000000001</v>
      </c>
      <c r="AB84" s="118">
        <f t="shared" si="3"/>
        <v>1712000</v>
      </c>
    </row>
    <row r="85" spans="1:28" x14ac:dyDescent="0.35">
      <c r="A85" s="76"/>
      <c r="B85" s="76"/>
      <c r="C85" s="76"/>
      <c r="D85" s="76"/>
      <c r="E85" s="76"/>
      <c r="F85" s="76"/>
      <c r="G85" s="76" t="s">
        <v>4083</v>
      </c>
      <c r="H85" s="76"/>
      <c r="I85" s="118">
        <v>1600000</v>
      </c>
      <c r="J85" s="76"/>
      <c r="K85" s="76" t="s">
        <v>4084</v>
      </c>
      <c r="L85" s="117" t="s">
        <v>2665</v>
      </c>
      <c r="M85" s="119"/>
      <c r="N85" s="117" t="s">
        <v>4086</v>
      </c>
      <c r="O85" s="119"/>
      <c r="P85" s="76"/>
      <c r="Q85" s="122"/>
      <c r="R85" s="119"/>
      <c r="S85" s="76"/>
      <c r="T85" s="76"/>
      <c r="U85" s="76"/>
      <c r="V85" s="76"/>
      <c r="W85" s="76"/>
      <c r="X85" s="121"/>
      <c r="Y85" s="121"/>
      <c r="AA85" s="644">
        <f t="shared" si="2"/>
        <v>112000.00000000001</v>
      </c>
      <c r="AB85" s="118">
        <f t="shared" si="3"/>
        <v>1712000</v>
      </c>
    </row>
    <row r="86" spans="1:28" x14ac:dyDescent="0.35">
      <c r="A86" s="76"/>
      <c r="B86" s="76"/>
      <c r="C86" s="76"/>
      <c r="D86" s="76"/>
      <c r="E86" s="76"/>
      <c r="F86" s="76"/>
      <c r="G86" s="20" t="s">
        <v>994</v>
      </c>
      <c r="H86" s="123"/>
      <c r="I86" s="124">
        <f>SUM(I84:I85)</f>
        <v>3200000</v>
      </c>
      <c r="J86" s="76"/>
      <c r="K86" s="76"/>
      <c r="L86" s="117"/>
      <c r="M86" s="119"/>
      <c r="N86" s="117"/>
      <c r="O86" s="119"/>
      <c r="P86" s="76"/>
      <c r="Q86" s="122"/>
      <c r="R86" s="119"/>
      <c r="S86" s="76"/>
      <c r="T86" s="76"/>
      <c r="U86" s="76"/>
      <c r="V86" s="76"/>
      <c r="W86" s="76"/>
      <c r="X86" s="121"/>
      <c r="Y86" s="121"/>
      <c r="AA86" s="644">
        <f t="shared" si="2"/>
        <v>224000.00000000003</v>
      </c>
      <c r="AB86" s="124">
        <f t="shared" si="3"/>
        <v>3424000</v>
      </c>
    </row>
    <row r="87" spans="1:28" x14ac:dyDescent="0.35">
      <c r="A87" s="64"/>
      <c r="B87" s="64"/>
      <c r="C87" s="64"/>
      <c r="D87" s="64"/>
      <c r="E87" s="64"/>
      <c r="F87" s="64"/>
      <c r="G87" s="89" t="s">
        <v>2961</v>
      </c>
      <c r="H87" s="64"/>
      <c r="I87" s="67"/>
      <c r="J87" s="64"/>
      <c r="K87" s="64"/>
      <c r="L87" s="68"/>
      <c r="M87" s="68"/>
      <c r="N87" s="68"/>
      <c r="O87" s="68"/>
      <c r="P87" s="64"/>
      <c r="Q87" s="64"/>
      <c r="R87" s="68"/>
      <c r="S87" s="64"/>
      <c r="T87" s="64"/>
      <c r="U87" s="64"/>
      <c r="V87" s="64"/>
      <c r="W87" s="64"/>
      <c r="X87" s="115"/>
      <c r="Y87" s="115"/>
      <c r="AA87" s="644">
        <f t="shared" si="2"/>
        <v>0</v>
      </c>
      <c r="AB87" s="67">
        <f t="shared" si="3"/>
        <v>0</v>
      </c>
    </row>
    <row r="88" spans="1:28" x14ac:dyDescent="0.35">
      <c r="A88" s="76"/>
      <c r="B88" s="76"/>
      <c r="C88" s="76"/>
      <c r="D88" s="76"/>
      <c r="E88" s="76"/>
      <c r="F88" s="76"/>
      <c r="G88" s="79" t="s">
        <v>4087</v>
      </c>
      <c r="H88" s="76"/>
      <c r="I88" s="118">
        <v>200000</v>
      </c>
      <c r="J88" s="76"/>
      <c r="K88" s="76" t="s">
        <v>1062</v>
      </c>
      <c r="L88" s="130"/>
      <c r="M88" s="119" t="s">
        <v>3297</v>
      </c>
      <c r="N88" s="128">
        <v>1160530061</v>
      </c>
      <c r="O88" s="119"/>
      <c r="P88" s="76"/>
      <c r="Q88" s="76" t="s">
        <v>1071</v>
      </c>
      <c r="R88" s="119" t="s">
        <v>4088</v>
      </c>
      <c r="S88" s="76"/>
      <c r="T88" s="76"/>
      <c r="U88" s="76"/>
      <c r="V88" s="76"/>
      <c r="W88" s="76"/>
      <c r="X88" s="121"/>
      <c r="Y88" s="121"/>
      <c r="AA88" s="644">
        <f t="shared" si="2"/>
        <v>14000.000000000002</v>
      </c>
      <c r="AB88" s="118">
        <f t="shared" si="3"/>
        <v>214000</v>
      </c>
    </row>
    <row r="89" spans="1:28" x14ac:dyDescent="0.35">
      <c r="A89" s="76"/>
      <c r="B89" s="76"/>
      <c r="C89" s="76"/>
      <c r="D89" s="76"/>
      <c r="E89" s="76"/>
      <c r="F89" s="76"/>
      <c r="G89" s="79" t="s">
        <v>4087</v>
      </c>
      <c r="H89" s="76"/>
      <c r="I89" s="118">
        <v>200000</v>
      </c>
      <c r="J89" s="76"/>
      <c r="K89" s="76" t="s">
        <v>1062</v>
      </c>
      <c r="L89" s="130"/>
      <c r="M89" s="119" t="s">
        <v>3297</v>
      </c>
      <c r="N89" s="119">
        <v>1160530062</v>
      </c>
      <c r="O89" s="119"/>
      <c r="P89" s="76"/>
      <c r="Q89" s="76" t="s">
        <v>1071</v>
      </c>
      <c r="R89" s="119" t="s">
        <v>4088</v>
      </c>
      <c r="S89" s="76"/>
      <c r="T89" s="76"/>
      <c r="U89" s="76"/>
      <c r="V89" s="76"/>
      <c r="W89" s="76"/>
      <c r="X89" s="121"/>
      <c r="Y89" s="121"/>
      <c r="AA89" s="644">
        <f t="shared" si="2"/>
        <v>14000.000000000002</v>
      </c>
      <c r="AB89" s="118">
        <f t="shared" si="3"/>
        <v>214000</v>
      </c>
    </row>
    <row r="90" spans="1:28" x14ac:dyDescent="0.35">
      <c r="A90" s="76"/>
      <c r="B90" s="76"/>
      <c r="C90" s="76"/>
      <c r="D90" s="76"/>
      <c r="E90" s="76"/>
      <c r="F90" s="76"/>
      <c r="G90" s="79" t="s">
        <v>4089</v>
      </c>
      <c r="H90" s="76"/>
      <c r="I90" s="118">
        <v>200000</v>
      </c>
      <c r="J90" s="76"/>
      <c r="K90" s="76" t="s">
        <v>1562</v>
      </c>
      <c r="L90" s="130"/>
      <c r="M90" s="119" t="s">
        <v>4090</v>
      </c>
      <c r="N90" s="119" t="s">
        <v>4091</v>
      </c>
      <c r="O90" s="119"/>
      <c r="P90" s="76"/>
      <c r="Q90" s="76"/>
      <c r="R90" s="119"/>
      <c r="S90" s="76"/>
      <c r="T90" s="76"/>
      <c r="U90" s="76"/>
      <c r="V90" s="76"/>
      <c r="W90" s="76"/>
      <c r="X90" s="121"/>
      <c r="Y90" s="121"/>
      <c r="AA90" s="644">
        <f t="shared" si="2"/>
        <v>14000.000000000002</v>
      </c>
      <c r="AB90" s="118">
        <f t="shared" si="3"/>
        <v>214000</v>
      </c>
    </row>
    <row r="91" spans="1:28" x14ac:dyDescent="0.35">
      <c r="A91" s="76"/>
      <c r="B91" s="76"/>
      <c r="C91" s="76"/>
      <c r="D91" s="76"/>
      <c r="E91" s="76"/>
      <c r="F91" s="76"/>
      <c r="G91" s="79" t="s">
        <v>4092</v>
      </c>
      <c r="H91" s="76"/>
      <c r="I91" s="118">
        <v>200000</v>
      </c>
      <c r="J91" s="76"/>
      <c r="K91" s="76" t="s">
        <v>1562</v>
      </c>
      <c r="L91" s="130"/>
      <c r="M91" s="119" t="s">
        <v>4090</v>
      </c>
      <c r="N91" s="128" t="s">
        <v>4093</v>
      </c>
      <c r="O91" s="119"/>
      <c r="P91" s="76"/>
      <c r="Q91" s="76"/>
      <c r="R91" s="119"/>
      <c r="S91" s="76"/>
      <c r="T91" s="76"/>
      <c r="U91" s="76"/>
      <c r="V91" s="76"/>
      <c r="W91" s="76"/>
      <c r="X91" s="121"/>
      <c r="Y91" s="121"/>
      <c r="AA91" s="644">
        <f t="shared" si="2"/>
        <v>14000.000000000002</v>
      </c>
      <c r="AB91" s="118">
        <f t="shared" si="3"/>
        <v>214000</v>
      </c>
    </row>
    <row r="92" spans="1:28" x14ac:dyDescent="0.35">
      <c r="A92" s="76"/>
      <c r="B92" s="76"/>
      <c r="C92" s="76"/>
      <c r="D92" s="76"/>
      <c r="E92" s="76"/>
      <c r="F92" s="76"/>
      <c r="G92" s="79" t="s">
        <v>4094</v>
      </c>
      <c r="H92" s="76"/>
      <c r="I92" s="118">
        <v>200000</v>
      </c>
      <c r="J92" s="76"/>
      <c r="K92" s="76" t="s">
        <v>1562</v>
      </c>
      <c r="L92" s="130"/>
      <c r="M92" s="119" t="s">
        <v>4090</v>
      </c>
      <c r="N92" s="128" t="s">
        <v>4095</v>
      </c>
      <c r="O92" s="119"/>
      <c r="P92" s="76"/>
      <c r="Q92" s="76"/>
      <c r="R92" s="119"/>
      <c r="S92" s="76"/>
      <c r="T92" s="76"/>
      <c r="U92" s="76"/>
      <c r="V92" s="76"/>
      <c r="W92" s="76"/>
      <c r="X92" s="121"/>
      <c r="Y92" s="121"/>
      <c r="AA92" s="644">
        <f t="shared" si="2"/>
        <v>14000.000000000002</v>
      </c>
      <c r="AB92" s="118">
        <f t="shared" si="3"/>
        <v>214000</v>
      </c>
    </row>
    <row r="93" spans="1:28" x14ac:dyDescent="0.35">
      <c r="A93" s="76"/>
      <c r="B93" s="76"/>
      <c r="C93" s="76"/>
      <c r="D93" s="76"/>
      <c r="E93" s="76"/>
      <c r="F93" s="76"/>
      <c r="G93" s="79" t="s">
        <v>4096</v>
      </c>
      <c r="H93" s="76"/>
      <c r="I93" s="118">
        <v>200000</v>
      </c>
      <c r="J93" s="76"/>
      <c r="K93" s="76" t="s">
        <v>1062</v>
      </c>
      <c r="L93" s="130"/>
      <c r="M93" s="119" t="s">
        <v>1074</v>
      </c>
      <c r="N93" s="119">
        <v>1160530029</v>
      </c>
      <c r="O93" s="119"/>
      <c r="P93" s="76"/>
      <c r="Q93" s="76" t="s">
        <v>1071</v>
      </c>
      <c r="R93" s="119" t="s">
        <v>4088</v>
      </c>
      <c r="S93" s="76"/>
      <c r="T93" s="76"/>
      <c r="U93" s="76"/>
      <c r="V93" s="76"/>
      <c r="W93" s="76"/>
      <c r="X93" s="121"/>
      <c r="Y93" s="121"/>
      <c r="AA93" s="644">
        <f t="shared" si="2"/>
        <v>14000.000000000002</v>
      </c>
      <c r="AB93" s="118">
        <f t="shared" si="3"/>
        <v>214000</v>
      </c>
    </row>
    <row r="94" spans="1:28" x14ac:dyDescent="0.35">
      <c r="A94" s="76"/>
      <c r="B94" s="76"/>
      <c r="C94" s="76"/>
      <c r="D94" s="76"/>
      <c r="E94" s="76"/>
      <c r="F94" s="76"/>
      <c r="G94" s="79" t="s">
        <v>4097</v>
      </c>
      <c r="H94" s="76"/>
      <c r="I94" s="118">
        <v>200000</v>
      </c>
      <c r="J94" s="76"/>
      <c r="K94" s="76" t="s">
        <v>1062</v>
      </c>
      <c r="L94" s="130"/>
      <c r="M94" s="119" t="s">
        <v>3278</v>
      </c>
      <c r="N94" s="119">
        <v>1160530227</v>
      </c>
      <c r="O94" s="119"/>
      <c r="P94" s="76"/>
      <c r="Q94" s="76"/>
      <c r="R94" s="119" t="s">
        <v>3081</v>
      </c>
      <c r="S94" s="76"/>
      <c r="T94" s="76"/>
      <c r="U94" s="76"/>
      <c r="V94" s="76"/>
      <c r="W94" s="76"/>
      <c r="X94" s="121"/>
      <c r="Y94" s="121"/>
      <c r="AA94" s="644">
        <f t="shared" si="2"/>
        <v>14000.000000000002</v>
      </c>
      <c r="AB94" s="118">
        <f t="shared" si="3"/>
        <v>214000</v>
      </c>
    </row>
    <row r="95" spans="1:28" x14ac:dyDescent="0.35">
      <c r="A95" s="76"/>
      <c r="B95" s="76"/>
      <c r="C95" s="76"/>
      <c r="D95" s="76"/>
      <c r="E95" s="76"/>
      <c r="F95" s="76"/>
      <c r="G95" s="79" t="s">
        <v>4097</v>
      </c>
      <c r="H95" s="76"/>
      <c r="I95" s="118">
        <v>200000</v>
      </c>
      <c r="J95" s="76"/>
      <c r="K95" s="76" t="s">
        <v>1562</v>
      </c>
      <c r="L95" s="119"/>
      <c r="M95" s="119" t="s">
        <v>4090</v>
      </c>
      <c r="N95" s="128" t="s">
        <v>4098</v>
      </c>
      <c r="O95" s="119"/>
      <c r="P95" s="76"/>
      <c r="Q95" s="76"/>
      <c r="R95" s="75"/>
      <c r="S95" s="76"/>
      <c r="T95" s="76"/>
      <c r="U95" s="76"/>
      <c r="V95" s="76"/>
      <c r="W95" s="76"/>
      <c r="X95" s="121"/>
      <c r="Y95" s="121"/>
      <c r="AA95" s="644">
        <f t="shared" si="2"/>
        <v>14000.000000000002</v>
      </c>
      <c r="AB95" s="118">
        <f t="shared" si="3"/>
        <v>214000</v>
      </c>
    </row>
    <row r="96" spans="1:28" x14ac:dyDescent="0.35">
      <c r="A96" s="76"/>
      <c r="B96" s="76"/>
      <c r="C96" s="76"/>
      <c r="D96" s="76"/>
      <c r="E96" s="76"/>
      <c r="F96" s="76"/>
      <c r="G96" s="79" t="s">
        <v>4099</v>
      </c>
      <c r="H96" s="76"/>
      <c r="I96" s="118">
        <v>200000</v>
      </c>
      <c r="J96" s="76"/>
      <c r="K96" s="76" t="s">
        <v>1562</v>
      </c>
      <c r="L96" s="130"/>
      <c r="M96" s="119" t="s">
        <v>4090</v>
      </c>
      <c r="N96" s="119" t="s">
        <v>4100</v>
      </c>
      <c r="O96" s="119"/>
      <c r="P96" s="76"/>
      <c r="Q96" s="76"/>
      <c r="R96" s="75"/>
      <c r="S96" s="76"/>
      <c r="T96" s="76"/>
      <c r="U96" s="76"/>
      <c r="V96" s="76"/>
      <c r="W96" s="76"/>
      <c r="X96" s="121"/>
      <c r="Y96" s="121"/>
      <c r="AA96" s="644">
        <f t="shared" si="2"/>
        <v>14000.000000000002</v>
      </c>
      <c r="AB96" s="118">
        <f t="shared" si="3"/>
        <v>214000</v>
      </c>
    </row>
    <row r="97" spans="1:28" x14ac:dyDescent="0.35">
      <c r="A97" s="76"/>
      <c r="B97" s="76"/>
      <c r="C97" s="76"/>
      <c r="D97" s="76"/>
      <c r="E97" s="76"/>
      <c r="F97" s="76"/>
      <c r="G97" s="79" t="s">
        <v>4101</v>
      </c>
      <c r="H97" s="76"/>
      <c r="I97" s="118">
        <v>200000</v>
      </c>
      <c r="J97" s="76"/>
      <c r="K97" s="76" t="s">
        <v>1562</v>
      </c>
      <c r="L97" s="130"/>
      <c r="M97" s="119" t="s">
        <v>4090</v>
      </c>
      <c r="N97" s="119" t="s">
        <v>4102</v>
      </c>
      <c r="O97" s="119"/>
      <c r="P97" s="76"/>
      <c r="Q97" s="76"/>
      <c r="R97" s="119"/>
      <c r="S97" s="76"/>
      <c r="T97" s="76"/>
      <c r="U97" s="76"/>
      <c r="V97" s="76"/>
      <c r="W97" s="76"/>
      <c r="X97" s="121"/>
      <c r="Y97" s="121"/>
      <c r="AA97" s="644">
        <f t="shared" si="2"/>
        <v>14000.000000000002</v>
      </c>
      <c r="AB97" s="118">
        <f t="shared" si="3"/>
        <v>214000</v>
      </c>
    </row>
    <row r="98" spans="1:28" x14ac:dyDescent="0.35">
      <c r="A98" s="76"/>
      <c r="B98" s="76"/>
      <c r="C98" s="76"/>
      <c r="D98" s="76"/>
      <c r="E98" s="76"/>
      <c r="F98" s="76"/>
      <c r="G98" s="79" t="s">
        <v>4103</v>
      </c>
      <c r="H98" s="76"/>
      <c r="I98" s="118">
        <v>200000</v>
      </c>
      <c r="J98" s="76"/>
      <c r="K98" s="76" t="s">
        <v>1562</v>
      </c>
      <c r="L98" s="130"/>
      <c r="M98" s="119" t="s">
        <v>4090</v>
      </c>
      <c r="N98" s="128" t="s">
        <v>4104</v>
      </c>
      <c r="O98" s="119"/>
      <c r="P98" s="76"/>
      <c r="Q98" s="76"/>
      <c r="R98" s="119"/>
      <c r="S98" s="76"/>
      <c r="T98" s="76"/>
      <c r="U98" s="76"/>
      <c r="V98" s="76"/>
      <c r="W98" s="76"/>
      <c r="X98" s="121"/>
      <c r="Y98" s="121"/>
      <c r="AA98" s="644">
        <f t="shared" si="2"/>
        <v>14000.000000000002</v>
      </c>
      <c r="AB98" s="118">
        <f t="shared" si="3"/>
        <v>214000</v>
      </c>
    </row>
    <row r="99" spans="1:28" x14ac:dyDescent="0.35">
      <c r="A99" s="76"/>
      <c r="B99" s="76"/>
      <c r="C99" s="76"/>
      <c r="D99" s="76"/>
      <c r="E99" s="76"/>
      <c r="F99" s="76"/>
      <c r="G99" s="79" t="s">
        <v>4105</v>
      </c>
      <c r="H99" s="76"/>
      <c r="I99" s="118">
        <v>200000</v>
      </c>
      <c r="J99" s="76"/>
      <c r="K99" s="76" t="s">
        <v>1562</v>
      </c>
      <c r="L99" s="130"/>
      <c r="M99" s="119" t="s">
        <v>4090</v>
      </c>
      <c r="N99" s="128" t="s">
        <v>4106</v>
      </c>
      <c r="O99" s="119"/>
      <c r="P99" s="76"/>
      <c r="Q99" s="76"/>
      <c r="R99" s="119"/>
      <c r="S99" s="76"/>
      <c r="T99" s="76"/>
      <c r="U99" s="76"/>
      <c r="V99" s="76"/>
      <c r="W99" s="76"/>
      <c r="X99" s="121"/>
      <c r="Y99" s="121"/>
      <c r="AA99" s="644">
        <f t="shared" si="2"/>
        <v>14000.000000000002</v>
      </c>
      <c r="AB99" s="118">
        <f t="shared" si="3"/>
        <v>214000</v>
      </c>
    </row>
    <row r="100" spans="1:28" x14ac:dyDescent="0.35">
      <c r="A100" s="76"/>
      <c r="B100" s="76"/>
      <c r="C100" s="76"/>
      <c r="D100" s="76"/>
      <c r="E100" s="76"/>
      <c r="F100" s="76"/>
      <c r="G100" s="79" t="s">
        <v>4107</v>
      </c>
      <c r="H100" s="76"/>
      <c r="I100" s="118">
        <v>200000</v>
      </c>
      <c r="J100" s="76"/>
      <c r="K100" s="76" t="s">
        <v>1062</v>
      </c>
      <c r="L100" s="130"/>
      <c r="M100" s="119" t="s">
        <v>4108</v>
      </c>
      <c r="N100" s="119">
        <v>1160530076</v>
      </c>
      <c r="O100" s="119"/>
      <c r="P100" s="76"/>
      <c r="Q100" s="76" t="s">
        <v>1071</v>
      </c>
      <c r="R100" s="119" t="s">
        <v>1066</v>
      </c>
      <c r="S100" s="76"/>
      <c r="T100" s="76"/>
      <c r="U100" s="76"/>
      <c r="V100" s="76"/>
      <c r="W100" s="76"/>
      <c r="X100" s="121"/>
      <c r="Y100" s="121"/>
      <c r="AA100" s="644">
        <f t="shared" si="2"/>
        <v>14000.000000000002</v>
      </c>
      <c r="AB100" s="118">
        <f t="shared" si="3"/>
        <v>214000</v>
      </c>
    </row>
    <row r="101" spans="1:28" x14ac:dyDescent="0.35">
      <c r="A101" s="76"/>
      <c r="B101" s="76"/>
      <c r="C101" s="76"/>
      <c r="D101" s="76"/>
      <c r="E101" s="76"/>
      <c r="F101" s="76"/>
      <c r="G101" s="79" t="s">
        <v>4109</v>
      </c>
      <c r="H101" s="76"/>
      <c r="I101" s="118">
        <v>200000</v>
      </c>
      <c r="J101" s="76"/>
      <c r="K101" s="76" t="s">
        <v>4110</v>
      </c>
      <c r="L101" s="119"/>
      <c r="M101" s="119" t="s">
        <v>3270</v>
      </c>
      <c r="N101" s="128" t="s">
        <v>4111</v>
      </c>
      <c r="O101" s="119"/>
      <c r="P101" s="76"/>
      <c r="Q101" s="76" t="s">
        <v>1071</v>
      </c>
      <c r="R101" s="75" t="s">
        <v>3058</v>
      </c>
      <c r="S101" s="76"/>
      <c r="T101" s="76"/>
      <c r="U101" s="76"/>
      <c r="V101" s="76"/>
      <c r="W101" s="76"/>
      <c r="X101" s="121"/>
      <c r="Y101" s="121"/>
      <c r="AA101" s="644">
        <f t="shared" si="2"/>
        <v>14000.000000000002</v>
      </c>
      <c r="AB101" s="118">
        <f t="shared" si="3"/>
        <v>214000</v>
      </c>
    </row>
    <row r="102" spans="1:28" x14ac:dyDescent="0.35">
      <c r="A102" s="76"/>
      <c r="B102" s="76"/>
      <c r="C102" s="76"/>
      <c r="D102" s="76"/>
      <c r="E102" s="76"/>
      <c r="F102" s="76"/>
      <c r="G102" s="79" t="s">
        <v>4112</v>
      </c>
      <c r="H102" s="76"/>
      <c r="I102" s="118">
        <v>200000</v>
      </c>
      <c r="J102" s="76"/>
      <c r="K102" s="76" t="s">
        <v>1062</v>
      </c>
      <c r="L102" s="130"/>
      <c r="M102" s="119" t="s">
        <v>3301</v>
      </c>
      <c r="N102" s="119">
        <v>3152110211</v>
      </c>
      <c r="O102" s="119"/>
      <c r="P102" s="76"/>
      <c r="Q102" s="76" t="s">
        <v>1065</v>
      </c>
      <c r="R102" s="75" t="s">
        <v>4113</v>
      </c>
      <c r="S102" s="76"/>
      <c r="T102" s="76"/>
      <c r="U102" s="76"/>
      <c r="V102" s="76"/>
      <c r="W102" s="76"/>
      <c r="X102" s="121"/>
      <c r="Y102" s="121"/>
      <c r="AA102" s="644">
        <f t="shared" si="2"/>
        <v>14000.000000000002</v>
      </c>
      <c r="AB102" s="118">
        <f t="shared" si="3"/>
        <v>214000</v>
      </c>
    </row>
    <row r="103" spans="1:28" x14ac:dyDescent="0.35">
      <c r="A103" s="76"/>
      <c r="B103" s="76"/>
      <c r="C103" s="76"/>
      <c r="D103" s="76"/>
      <c r="E103" s="76"/>
      <c r="F103" s="76"/>
      <c r="G103" s="79" t="s">
        <v>4114</v>
      </c>
      <c r="H103" s="76"/>
      <c r="I103" s="118">
        <v>200000</v>
      </c>
      <c r="J103" s="76"/>
      <c r="K103" s="76" t="s">
        <v>1562</v>
      </c>
      <c r="L103" s="130"/>
      <c r="M103" s="119" t="s">
        <v>4090</v>
      </c>
      <c r="N103" s="119" t="s">
        <v>4115</v>
      </c>
      <c r="O103" s="119"/>
      <c r="P103" s="76"/>
      <c r="Q103" s="76"/>
      <c r="R103" s="119"/>
      <c r="S103" s="76"/>
      <c r="T103" s="76"/>
      <c r="U103" s="76"/>
      <c r="V103" s="76"/>
      <c r="W103" s="76"/>
      <c r="X103" s="121"/>
      <c r="Y103" s="121"/>
      <c r="AA103" s="644">
        <f t="shared" si="2"/>
        <v>14000.000000000002</v>
      </c>
      <c r="AB103" s="118">
        <f t="shared" si="3"/>
        <v>214000</v>
      </c>
    </row>
    <row r="104" spans="1:28" x14ac:dyDescent="0.35">
      <c r="A104" s="76"/>
      <c r="B104" s="76"/>
      <c r="C104" s="76"/>
      <c r="D104" s="76"/>
      <c r="E104" s="76"/>
      <c r="F104" s="76"/>
      <c r="G104" s="79" t="s">
        <v>4116</v>
      </c>
      <c r="H104" s="76"/>
      <c r="I104" s="118">
        <v>200000</v>
      </c>
      <c r="J104" s="76"/>
      <c r="K104" s="76" t="s">
        <v>1562</v>
      </c>
      <c r="L104" s="130"/>
      <c r="M104" s="119" t="s">
        <v>4090</v>
      </c>
      <c r="N104" s="128" t="s">
        <v>4117</v>
      </c>
      <c r="O104" s="119"/>
      <c r="P104" s="76"/>
      <c r="Q104" s="76"/>
      <c r="R104" s="119"/>
      <c r="S104" s="76"/>
      <c r="T104" s="76"/>
      <c r="U104" s="76"/>
      <c r="V104" s="76"/>
      <c r="W104" s="76"/>
      <c r="X104" s="121"/>
      <c r="Y104" s="121"/>
      <c r="AA104" s="644">
        <f t="shared" si="2"/>
        <v>14000.000000000002</v>
      </c>
      <c r="AB104" s="118">
        <f t="shared" si="3"/>
        <v>214000</v>
      </c>
    </row>
    <row r="105" spans="1:28" x14ac:dyDescent="0.35">
      <c r="A105" s="76"/>
      <c r="B105" s="76"/>
      <c r="C105" s="76"/>
      <c r="D105" s="76"/>
      <c r="E105" s="76"/>
      <c r="F105" s="76"/>
      <c r="G105" s="79" t="s">
        <v>4118</v>
      </c>
      <c r="H105" s="76"/>
      <c r="I105" s="118">
        <v>200000</v>
      </c>
      <c r="J105" s="76"/>
      <c r="K105" s="76" t="s">
        <v>1562</v>
      </c>
      <c r="L105" s="130"/>
      <c r="M105" s="119" t="s">
        <v>4090</v>
      </c>
      <c r="N105" s="128" t="s">
        <v>4119</v>
      </c>
      <c r="O105" s="119"/>
      <c r="P105" s="76"/>
      <c r="Q105" s="76"/>
      <c r="R105" s="119"/>
      <c r="S105" s="76"/>
      <c r="T105" s="76"/>
      <c r="U105" s="76"/>
      <c r="V105" s="76"/>
      <c r="W105" s="76"/>
      <c r="X105" s="121"/>
      <c r="Y105" s="121"/>
      <c r="AA105" s="644">
        <f t="shared" si="2"/>
        <v>14000.000000000002</v>
      </c>
      <c r="AB105" s="118">
        <f t="shared" si="3"/>
        <v>214000</v>
      </c>
    </row>
    <row r="106" spans="1:28" x14ac:dyDescent="0.35">
      <c r="A106" s="76"/>
      <c r="B106" s="76"/>
      <c r="C106" s="76"/>
      <c r="D106" s="76"/>
      <c r="E106" s="76"/>
      <c r="F106" s="76"/>
      <c r="G106" s="79" t="s">
        <v>4120</v>
      </c>
      <c r="H106" s="76"/>
      <c r="I106" s="118">
        <v>200000</v>
      </c>
      <c r="J106" s="76"/>
      <c r="K106" s="76" t="s">
        <v>1562</v>
      </c>
      <c r="L106" s="119"/>
      <c r="M106" s="119" t="s">
        <v>4090</v>
      </c>
      <c r="N106" s="128" t="s">
        <v>4121</v>
      </c>
      <c r="O106" s="119"/>
      <c r="P106" s="76"/>
      <c r="Q106" s="76"/>
      <c r="R106" s="75"/>
      <c r="S106" s="76"/>
      <c r="T106" s="76"/>
      <c r="U106" s="76"/>
      <c r="V106" s="76"/>
      <c r="W106" s="76"/>
      <c r="X106" s="121"/>
      <c r="Y106" s="121"/>
      <c r="AA106" s="644">
        <f t="shared" si="2"/>
        <v>14000.000000000002</v>
      </c>
      <c r="AB106" s="118">
        <f t="shared" si="3"/>
        <v>214000</v>
      </c>
    </row>
    <row r="107" spans="1:28" x14ac:dyDescent="0.35">
      <c r="A107" s="76"/>
      <c r="B107" s="76"/>
      <c r="C107" s="76"/>
      <c r="D107" s="76"/>
      <c r="E107" s="76"/>
      <c r="F107" s="76"/>
      <c r="G107" s="79" t="s">
        <v>4122</v>
      </c>
      <c r="H107" s="76"/>
      <c r="I107" s="118">
        <v>200000</v>
      </c>
      <c r="J107" s="76"/>
      <c r="K107" s="76" t="s">
        <v>1562</v>
      </c>
      <c r="L107" s="130"/>
      <c r="M107" s="119" t="s">
        <v>4090</v>
      </c>
      <c r="N107" s="119" t="s">
        <v>4123</v>
      </c>
      <c r="O107" s="119"/>
      <c r="P107" s="76"/>
      <c r="Q107" s="76"/>
      <c r="R107" s="75"/>
      <c r="S107" s="76"/>
      <c r="T107" s="76"/>
      <c r="U107" s="76"/>
      <c r="V107" s="76"/>
      <c r="W107" s="76"/>
      <c r="X107" s="121"/>
      <c r="Y107" s="121"/>
      <c r="AA107" s="644">
        <f t="shared" si="2"/>
        <v>14000.000000000002</v>
      </c>
      <c r="AB107" s="118">
        <f t="shared" si="3"/>
        <v>214000</v>
      </c>
    </row>
    <row r="108" spans="1:28" x14ac:dyDescent="0.35">
      <c r="A108" s="76"/>
      <c r="B108" s="76"/>
      <c r="C108" s="76"/>
      <c r="D108" s="76"/>
      <c r="E108" s="76"/>
      <c r="F108" s="76"/>
      <c r="G108" s="79" t="s">
        <v>4124</v>
      </c>
      <c r="H108" s="76"/>
      <c r="I108" s="118">
        <v>200000</v>
      </c>
      <c r="J108" s="76"/>
      <c r="K108" s="76" t="s">
        <v>1062</v>
      </c>
      <c r="L108" s="130"/>
      <c r="M108" s="119" t="s">
        <v>1074</v>
      </c>
      <c r="N108" s="119">
        <v>1160530027</v>
      </c>
      <c r="O108" s="119"/>
      <c r="P108" s="76"/>
      <c r="Q108" s="76" t="s">
        <v>1071</v>
      </c>
      <c r="R108" s="119" t="s">
        <v>4088</v>
      </c>
      <c r="S108" s="76"/>
      <c r="T108" s="76"/>
      <c r="U108" s="76"/>
      <c r="V108" s="76"/>
      <c r="W108" s="76"/>
      <c r="X108" s="121"/>
      <c r="Y108" s="121"/>
      <c r="AA108" s="644">
        <f t="shared" si="2"/>
        <v>14000.000000000002</v>
      </c>
      <c r="AB108" s="118">
        <f t="shared" si="3"/>
        <v>214000</v>
      </c>
    </row>
    <row r="109" spans="1:28" x14ac:dyDescent="0.35">
      <c r="A109" s="76"/>
      <c r="B109" s="76"/>
      <c r="C109" s="76"/>
      <c r="D109" s="76"/>
      <c r="E109" s="76"/>
      <c r="F109" s="76"/>
      <c r="G109" s="79" t="s">
        <v>4124</v>
      </c>
      <c r="H109" s="76"/>
      <c r="I109" s="118">
        <v>200000</v>
      </c>
      <c r="J109" s="76"/>
      <c r="K109" s="76" t="s">
        <v>1062</v>
      </c>
      <c r="L109" s="130"/>
      <c r="M109" s="119" t="s">
        <v>3301</v>
      </c>
      <c r="N109" s="119">
        <v>3152110212</v>
      </c>
      <c r="O109" s="119"/>
      <c r="P109" s="76"/>
      <c r="Q109" s="76" t="s">
        <v>1065</v>
      </c>
      <c r="R109" s="75" t="s">
        <v>4113</v>
      </c>
      <c r="S109" s="76"/>
      <c r="T109" s="76"/>
      <c r="U109" s="76"/>
      <c r="V109" s="76"/>
      <c r="W109" s="76"/>
      <c r="X109" s="121"/>
      <c r="Y109" s="121"/>
      <c r="AA109" s="644">
        <f t="shared" si="2"/>
        <v>14000.000000000002</v>
      </c>
      <c r="AB109" s="118">
        <f t="shared" si="3"/>
        <v>214000</v>
      </c>
    </row>
    <row r="110" spans="1:28" x14ac:dyDescent="0.35">
      <c r="A110" s="69"/>
      <c r="B110" s="69"/>
      <c r="C110" s="69"/>
      <c r="D110" s="69"/>
      <c r="E110" s="69"/>
      <c r="F110" s="69"/>
      <c r="G110" s="79" t="s">
        <v>4125</v>
      </c>
      <c r="H110" s="76"/>
      <c r="I110" s="118">
        <v>200000</v>
      </c>
      <c r="J110" s="76"/>
      <c r="K110" s="76" t="s">
        <v>1562</v>
      </c>
      <c r="L110" s="119"/>
      <c r="M110" s="119" t="s">
        <v>4090</v>
      </c>
      <c r="N110" s="128" t="s">
        <v>4126</v>
      </c>
      <c r="O110" s="75"/>
      <c r="P110" s="69"/>
      <c r="Q110" s="76"/>
      <c r="R110" s="75"/>
      <c r="S110" s="69"/>
      <c r="T110" s="69"/>
      <c r="U110" s="69"/>
      <c r="V110" s="69"/>
      <c r="W110" s="69"/>
      <c r="X110" s="116"/>
      <c r="Y110" s="116"/>
      <c r="AA110" s="644">
        <f t="shared" si="2"/>
        <v>14000.000000000002</v>
      </c>
      <c r="AB110" s="118">
        <f t="shared" si="3"/>
        <v>214000</v>
      </c>
    </row>
    <row r="111" spans="1:28" x14ac:dyDescent="0.35">
      <c r="A111" s="76"/>
      <c r="B111" s="76"/>
      <c r="C111" s="76"/>
      <c r="D111" s="76"/>
      <c r="E111" s="76"/>
      <c r="F111" s="76"/>
      <c r="G111" s="79" t="s">
        <v>4127</v>
      </c>
      <c r="H111" s="76"/>
      <c r="I111" s="118">
        <v>200000</v>
      </c>
      <c r="J111" s="76"/>
      <c r="K111" s="76" t="s">
        <v>1562</v>
      </c>
      <c r="L111" s="130"/>
      <c r="M111" s="119" t="s">
        <v>4090</v>
      </c>
      <c r="N111" s="119" t="s">
        <v>4128</v>
      </c>
      <c r="O111" s="119"/>
      <c r="P111" s="76"/>
      <c r="Q111" s="76"/>
      <c r="R111" s="119"/>
      <c r="S111" s="76"/>
      <c r="T111" s="76"/>
      <c r="U111" s="76"/>
      <c r="V111" s="76"/>
      <c r="W111" s="76"/>
      <c r="X111" s="121"/>
      <c r="Y111" s="121"/>
      <c r="AA111" s="644">
        <f t="shared" si="2"/>
        <v>14000.000000000002</v>
      </c>
      <c r="AB111" s="118">
        <f t="shared" si="3"/>
        <v>214000</v>
      </c>
    </row>
    <row r="112" spans="1:28" x14ac:dyDescent="0.35">
      <c r="A112" s="76"/>
      <c r="B112" s="76"/>
      <c r="C112" s="76"/>
      <c r="D112" s="76"/>
      <c r="E112" s="76"/>
      <c r="F112" s="76"/>
      <c r="G112" s="79" t="s">
        <v>4129</v>
      </c>
      <c r="H112" s="76"/>
      <c r="I112" s="118">
        <v>200000</v>
      </c>
      <c r="J112" s="76"/>
      <c r="K112" s="76" t="s">
        <v>1562</v>
      </c>
      <c r="L112" s="119"/>
      <c r="M112" s="119" t="s">
        <v>4090</v>
      </c>
      <c r="N112" s="128" t="s">
        <v>4130</v>
      </c>
      <c r="O112" s="119"/>
      <c r="P112" s="76"/>
      <c r="Q112" s="76"/>
      <c r="R112" s="75"/>
      <c r="S112" s="76"/>
      <c r="T112" s="76"/>
      <c r="U112" s="76"/>
      <c r="V112" s="76"/>
      <c r="W112" s="76"/>
      <c r="X112" s="121"/>
      <c r="Y112" s="121"/>
      <c r="AA112" s="644">
        <f t="shared" si="2"/>
        <v>14000.000000000002</v>
      </c>
      <c r="AB112" s="118">
        <f t="shared" si="3"/>
        <v>214000</v>
      </c>
    </row>
    <row r="113" spans="1:28" x14ac:dyDescent="0.35">
      <c r="A113" s="76"/>
      <c r="B113" s="76"/>
      <c r="C113" s="76"/>
      <c r="D113" s="76"/>
      <c r="E113" s="76"/>
      <c r="F113" s="76"/>
      <c r="G113" s="79" t="s">
        <v>4131</v>
      </c>
      <c r="H113" s="76"/>
      <c r="I113" s="118">
        <v>200000</v>
      </c>
      <c r="J113" s="76"/>
      <c r="K113" s="76" t="s">
        <v>1562</v>
      </c>
      <c r="L113" s="130"/>
      <c r="M113" s="119" t="s">
        <v>4090</v>
      </c>
      <c r="N113" s="119" t="s">
        <v>4132</v>
      </c>
      <c r="O113" s="119"/>
      <c r="P113" s="76"/>
      <c r="Q113" s="76"/>
      <c r="R113" s="75"/>
      <c r="S113" s="76"/>
      <c r="T113" s="76"/>
      <c r="U113" s="76"/>
      <c r="V113" s="76"/>
      <c r="W113" s="76"/>
      <c r="X113" s="121"/>
      <c r="Y113" s="121"/>
      <c r="AA113" s="644">
        <f t="shared" si="2"/>
        <v>14000.000000000002</v>
      </c>
      <c r="AB113" s="118">
        <f t="shared" si="3"/>
        <v>214000</v>
      </c>
    </row>
    <row r="114" spans="1:28" x14ac:dyDescent="0.35">
      <c r="A114" s="76"/>
      <c r="B114" s="76"/>
      <c r="C114" s="76"/>
      <c r="D114" s="76"/>
      <c r="E114" s="76"/>
      <c r="F114" s="76"/>
      <c r="G114" s="79" t="s">
        <v>4133</v>
      </c>
      <c r="H114" s="76"/>
      <c r="I114" s="118">
        <v>200000</v>
      </c>
      <c r="J114" s="76"/>
      <c r="K114" s="76" t="s">
        <v>1062</v>
      </c>
      <c r="L114" s="130"/>
      <c r="M114" s="119" t="s">
        <v>4108</v>
      </c>
      <c r="N114" s="119">
        <v>1160530075</v>
      </c>
      <c r="O114" s="119"/>
      <c r="P114" s="76"/>
      <c r="Q114" s="76" t="s">
        <v>1071</v>
      </c>
      <c r="R114" s="119" t="s">
        <v>1066</v>
      </c>
      <c r="S114" s="76"/>
      <c r="T114" s="76"/>
      <c r="U114" s="76"/>
      <c r="V114" s="76"/>
      <c r="W114" s="76"/>
      <c r="X114" s="121"/>
      <c r="Y114" s="121"/>
      <c r="AA114" s="644">
        <f t="shared" si="2"/>
        <v>14000.000000000002</v>
      </c>
      <c r="AB114" s="118">
        <f t="shared" si="3"/>
        <v>214000</v>
      </c>
    </row>
    <row r="115" spans="1:28" x14ac:dyDescent="0.35">
      <c r="A115" s="76"/>
      <c r="B115" s="76"/>
      <c r="C115" s="76"/>
      <c r="D115" s="76"/>
      <c r="E115" s="76"/>
      <c r="F115" s="76"/>
      <c r="G115" s="79" t="s">
        <v>4134</v>
      </c>
      <c r="H115" s="76"/>
      <c r="I115" s="118">
        <v>200000</v>
      </c>
      <c r="J115" s="76"/>
      <c r="K115" s="76" t="s">
        <v>4110</v>
      </c>
      <c r="L115" s="119"/>
      <c r="M115" s="119" t="s">
        <v>3270</v>
      </c>
      <c r="N115" s="128" t="s">
        <v>4135</v>
      </c>
      <c r="O115" s="119"/>
      <c r="P115" s="76"/>
      <c r="Q115" s="76" t="s">
        <v>1071</v>
      </c>
      <c r="R115" s="75" t="s">
        <v>4136</v>
      </c>
      <c r="S115" s="76"/>
      <c r="T115" s="76"/>
      <c r="U115" s="76"/>
      <c r="V115" s="76"/>
      <c r="W115" s="76"/>
      <c r="X115" s="121"/>
      <c r="Y115" s="121"/>
      <c r="AA115" s="644">
        <f t="shared" si="2"/>
        <v>14000.000000000002</v>
      </c>
      <c r="AB115" s="118">
        <f t="shared" si="3"/>
        <v>214000</v>
      </c>
    </row>
    <row r="116" spans="1:28" x14ac:dyDescent="0.35">
      <c r="A116" s="76"/>
      <c r="B116" s="76"/>
      <c r="C116" s="76"/>
      <c r="D116" s="76"/>
      <c r="E116" s="76"/>
      <c r="F116" s="76"/>
      <c r="G116" s="79" t="s">
        <v>4137</v>
      </c>
      <c r="H116" s="76"/>
      <c r="I116" s="118">
        <v>200000</v>
      </c>
      <c r="J116" s="76"/>
      <c r="K116" s="76" t="s">
        <v>1062</v>
      </c>
      <c r="L116" s="130"/>
      <c r="M116" s="119" t="s">
        <v>3301</v>
      </c>
      <c r="N116" s="119">
        <v>3160530246</v>
      </c>
      <c r="O116" s="119"/>
      <c r="P116" s="76"/>
      <c r="Q116" s="76" t="s">
        <v>1065</v>
      </c>
      <c r="R116" s="75" t="s">
        <v>4113</v>
      </c>
      <c r="S116" s="76"/>
      <c r="T116" s="76"/>
      <c r="U116" s="76"/>
      <c r="V116" s="76"/>
      <c r="W116" s="76"/>
      <c r="X116" s="121"/>
      <c r="Y116" s="121"/>
      <c r="AA116" s="644">
        <f t="shared" si="2"/>
        <v>14000.000000000002</v>
      </c>
      <c r="AB116" s="118">
        <f t="shared" si="3"/>
        <v>214000</v>
      </c>
    </row>
    <row r="117" spans="1:28" x14ac:dyDescent="0.35">
      <c r="A117" s="76"/>
      <c r="B117" s="76"/>
      <c r="C117" s="76"/>
      <c r="D117" s="76"/>
      <c r="E117" s="76"/>
      <c r="F117" s="76"/>
      <c r="G117" s="79" t="s">
        <v>4138</v>
      </c>
      <c r="H117" s="76"/>
      <c r="I117" s="118">
        <v>200000</v>
      </c>
      <c r="J117" s="76"/>
      <c r="K117" s="76" t="s">
        <v>1562</v>
      </c>
      <c r="L117" s="130"/>
      <c r="M117" s="119" t="s">
        <v>4090</v>
      </c>
      <c r="N117" s="119" t="s">
        <v>4139</v>
      </c>
      <c r="O117" s="119"/>
      <c r="P117" s="76"/>
      <c r="Q117" s="76"/>
      <c r="R117" s="119"/>
      <c r="S117" s="76"/>
      <c r="T117" s="76"/>
      <c r="U117" s="76"/>
      <c r="V117" s="76"/>
      <c r="W117" s="76"/>
      <c r="X117" s="121"/>
      <c r="Y117" s="121"/>
      <c r="AA117" s="644">
        <f t="shared" si="2"/>
        <v>14000.000000000002</v>
      </c>
      <c r="AB117" s="118">
        <f t="shared" si="3"/>
        <v>214000</v>
      </c>
    </row>
    <row r="118" spans="1:28" x14ac:dyDescent="0.35">
      <c r="A118" s="76"/>
      <c r="B118" s="76"/>
      <c r="C118" s="76"/>
      <c r="D118" s="76"/>
      <c r="E118" s="76"/>
      <c r="F118" s="76"/>
      <c r="G118" s="79" t="s">
        <v>4140</v>
      </c>
      <c r="H118" s="76"/>
      <c r="I118" s="118">
        <v>200000</v>
      </c>
      <c r="J118" s="76"/>
      <c r="K118" s="76" t="s">
        <v>1562</v>
      </c>
      <c r="L118" s="130"/>
      <c r="M118" s="119" t="s">
        <v>4090</v>
      </c>
      <c r="N118" s="128" t="s">
        <v>4141</v>
      </c>
      <c r="O118" s="119"/>
      <c r="P118" s="76"/>
      <c r="Q118" s="76"/>
      <c r="R118" s="119"/>
      <c r="S118" s="76"/>
      <c r="T118" s="76"/>
      <c r="U118" s="76"/>
      <c r="V118" s="76"/>
      <c r="W118" s="76"/>
      <c r="X118" s="121"/>
      <c r="Y118" s="121"/>
      <c r="AA118" s="644">
        <f t="shared" si="2"/>
        <v>14000.000000000002</v>
      </c>
      <c r="AB118" s="118">
        <f t="shared" si="3"/>
        <v>214000</v>
      </c>
    </row>
    <row r="119" spans="1:28" x14ac:dyDescent="0.35">
      <c r="A119" s="76"/>
      <c r="B119" s="76"/>
      <c r="C119" s="76"/>
      <c r="D119" s="76"/>
      <c r="E119" s="76"/>
      <c r="F119" s="76"/>
      <c r="G119" s="79" t="s">
        <v>4142</v>
      </c>
      <c r="H119" s="76"/>
      <c r="I119" s="118">
        <v>200000</v>
      </c>
      <c r="J119" s="76"/>
      <c r="K119" s="76" t="s">
        <v>1562</v>
      </c>
      <c r="L119" s="130"/>
      <c r="M119" s="119" t="s">
        <v>4090</v>
      </c>
      <c r="N119" s="128" t="s">
        <v>4143</v>
      </c>
      <c r="O119" s="119"/>
      <c r="P119" s="76"/>
      <c r="Q119" s="76"/>
      <c r="R119" s="119"/>
      <c r="S119" s="76"/>
      <c r="T119" s="76"/>
      <c r="U119" s="76"/>
      <c r="V119" s="76"/>
      <c r="W119" s="76"/>
      <c r="X119" s="121"/>
      <c r="Y119" s="121"/>
      <c r="AA119" s="644">
        <f t="shared" si="2"/>
        <v>14000.000000000002</v>
      </c>
      <c r="AB119" s="118">
        <f t="shared" si="3"/>
        <v>214000</v>
      </c>
    </row>
    <row r="120" spans="1:28" x14ac:dyDescent="0.35">
      <c r="A120" s="76"/>
      <c r="B120" s="76"/>
      <c r="C120" s="76"/>
      <c r="D120" s="76"/>
      <c r="E120" s="76"/>
      <c r="F120" s="76"/>
      <c r="G120" s="79" t="s">
        <v>4144</v>
      </c>
      <c r="H120" s="76"/>
      <c r="I120" s="118">
        <v>200000</v>
      </c>
      <c r="J120" s="76"/>
      <c r="K120" s="76" t="s">
        <v>1062</v>
      </c>
      <c r="L120" s="130"/>
      <c r="M120" s="119" t="s">
        <v>1074</v>
      </c>
      <c r="N120" s="119">
        <v>1160530028</v>
      </c>
      <c r="O120" s="119"/>
      <c r="P120" s="76"/>
      <c r="Q120" s="76" t="s">
        <v>1071</v>
      </c>
      <c r="R120" s="119" t="s">
        <v>4088</v>
      </c>
      <c r="S120" s="76"/>
      <c r="T120" s="76"/>
      <c r="U120" s="76"/>
      <c r="V120" s="76"/>
      <c r="W120" s="76"/>
      <c r="X120" s="121"/>
      <c r="Y120" s="121"/>
      <c r="AA120" s="644">
        <f t="shared" si="2"/>
        <v>14000.000000000002</v>
      </c>
      <c r="AB120" s="118">
        <f t="shared" si="3"/>
        <v>214000</v>
      </c>
    </row>
    <row r="121" spans="1:28" x14ac:dyDescent="0.35">
      <c r="A121" s="76"/>
      <c r="B121" s="76"/>
      <c r="C121" s="76"/>
      <c r="D121" s="76"/>
      <c r="E121" s="76"/>
      <c r="F121" s="76"/>
      <c r="G121" s="79" t="s">
        <v>4145</v>
      </c>
      <c r="H121" s="76"/>
      <c r="I121" s="118">
        <v>200000</v>
      </c>
      <c r="J121" s="76"/>
      <c r="K121" s="76" t="s">
        <v>1062</v>
      </c>
      <c r="L121" s="130"/>
      <c r="M121" s="119" t="s">
        <v>3278</v>
      </c>
      <c r="N121" s="119">
        <v>1160530228</v>
      </c>
      <c r="O121" s="119"/>
      <c r="P121" s="76"/>
      <c r="Q121" s="76"/>
      <c r="R121" s="119" t="s">
        <v>3081</v>
      </c>
      <c r="S121" s="76"/>
      <c r="T121" s="76"/>
      <c r="U121" s="76"/>
      <c r="V121" s="76"/>
      <c r="W121" s="76"/>
      <c r="X121" s="121"/>
      <c r="Y121" s="121"/>
      <c r="AA121" s="644">
        <f t="shared" si="2"/>
        <v>14000.000000000002</v>
      </c>
      <c r="AB121" s="118">
        <f t="shared" si="3"/>
        <v>214000</v>
      </c>
    </row>
    <row r="122" spans="1:28" x14ac:dyDescent="0.35">
      <c r="A122" s="76"/>
      <c r="B122" s="76"/>
      <c r="C122" s="76"/>
      <c r="D122" s="76"/>
      <c r="E122" s="76"/>
      <c r="F122" s="76"/>
      <c r="G122" s="79" t="s">
        <v>4145</v>
      </c>
      <c r="H122" s="76"/>
      <c r="I122" s="118">
        <v>200000</v>
      </c>
      <c r="J122" s="76"/>
      <c r="K122" s="76" t="s">
        <v>1562</v>
      </c>
      <c r="L122" s="119"/>
      <c r="M122" s="119" t="s">
        <v>4090</v>
      </c>
      <c r="N122" s="128" t="s">
        <v>4146</v>
      </c>
      <c r="O122" s="119"/>
      <c r="P122" s="76"/>
      <c r="Q122" s="76"/>
      <c r="R122" s="75"/>
      <c r="S122" s="76"/>
      <c r="T122" s="76"/>
      <c r="U122" s="76"/>
      <c r="V122" s="76"/>
      <c r="W122" s="76"/>
      <c r="X122" s="121"/>
      <c r="Y122" s="121"/>
      <c r="AA122" s="644">
        <f t="shared" si="2"/>
        <v>14000.000000000002</v>
      </c>
      <c r="AB122" s="118">
        <f t="shared" si="3"/>
        <v>214000</v>
      </c>
    </row>
    <row r="123" spans="1:28" x14ac:dyDescent="0.35">
      <c r="A123" s="76"/>
      <c r="B123" s="76"/>
      <c r="C123" s="76"/>
      <c r="D123" s="76"/>
      <c r="E123" s="76"/>
      <c r="F123" s="76"/>
      <c r="G123" s="79" t="s">
        <v>4147</v>
      </c>
      <c r="H123" s="76"/>
      <c r="I123" s="118">
        <v>200000</v>
      </c>
      <c r="J123" s="76"/>
      <c r="K123" s="76" t="s">
        <v>1562</v>
      </c>
      <c r="L123" s="130"/>
      <c r="M123" s="119" t="s">
        <v>4090</v>
      </c>
      <c r="N123" s="119" t="s">
        <v>4148</v>
      </c>
      <c r="O123" s="119"/>
      <c r="P123" s="76"/>
      <c r="Q123" s="76"/>
      <c r="R123" s="75"/>
      <c r="S123" s="76"/>
      <c r="T123" s="76"/>
      <c r="U123" s="76"/>
      <c r="V123" s="76"/>
      <c r="W123" s="76"/>
      <c r="X123" s="121"/>
      <c r="Y123" s="121"/>
      <c r="AA123" s="644">
        <f t="shared" si="2"/>
        <v>14000.000000000002</v>
      </c>
      <c r="AB123" s="118">
        <f t="shared" si="3"/>
        <v>214000</v>
      </c>
    </row>
    <row r="124" spans="1:28" x14ac:dyDescent="0.35">
      <c r="A124" s="76"/>
      <c r="B124" s="76"/>
      <c r="C124" s="76"/>
      <c r="D124" s="76"/>
      <c r="E124" s="76"/>
      <c r="F124" s="76"/>
      <c r="G124" s="79" t="s">
        <v>4149</v>
      </c>
      <c r="H124" s="76"/>
      <c r="I124" s="118">
        <v>150000</v>
      </c>
      <c r="J124" s="76"/>
      <c r="K124" s="76" t="s">
        <v>1062</v>
      </c>
      <c r="L124" s="130"/>
      <c r="M124" s="119" t="s">
        <v>1074</v>
      </c>
      <c r="N124" s="119">
        <v>1140270181</v>
      </c>
      <c r="O124" s="119"/>
      <c r="P124" s="76"/>
      <c r="Q124" s="76" t="s">
        <v>1071</v>
      </c>
      <c r="R124" s="119" t="s">
        <v>4088</v>
      </c>
      <c r="S124" s="76"/>
      <c r="T124" s="76"/>
      <c r="U124" s="76"/>
      <c r="V124" s="76"/>
      <c r="W124" s="76"/>
      <c r="X124" s="121"/>
      <c r="Y124" s="121"/>
      <c r="AA124" s="644">
        <f t="shared" si="2"/>
        <v>10500.000000000002</v>
      </c>
      <c r="AB124" s="118">
        <f t="shared" si="3"/>
        <v>160500</v>
      </c>
    </row>
    <row r="125" spans="1:28" x14ac:dyDescent="0.35">
      <c r="A125" s="76"/>
      <c r="B125" s="76"/>
      <c r="C125" s="76"/>
      <c r="D125" s="76"/>
      <c r="E125" s="76"/>
      <c r="F125" s="76"/>
      <c r="G125" s="79" t="s">
        <v>4149</v>
      </c>
      <c r="H125" s="76"/>
      <c r="I125" s="118">
        <v>150000</v>
      </c>
      <c r="J125" s="76"/>
      <c r="K125" s="76" t="s">
        <v>1062</v>
      </c>
      <c r="L125" s="130"/>
      <c r="M125" s="119" t="s">
        <v>3301</v>
      </c>
      <c r="N125" s="119">
        <v>3140290023</v>
      </c>
      <c r="O125" s="119"/>
      <c r="P125" s="76"/>
      <c r="Q125" s="76" t="s">
        <v>1065</v>
      </c>
      <c r="R125" s="75" t="s">
        <v>4113</v>
      </c>
      <c r="S125" s="76"/>
      <c r="T125" s="76"/>
      <c r="U125" s="76"/>
      <c r="V125" s="76"/>
      <c r="W125" s="76"/>
      <c r="X125" s="121"/>
      <c r="Y125" s="121"/>
      <c r="AA125" s="644">
        <f t="shared" si="2"/>
        <v>10500.000000000002</v>
      </c>
      <c r="AB125" s="118">
        <f t="shared" si="3"/>
        <v>160500</v>
      </c>
    </row>
    <row r="126" spans="1:28" x14ac:dyDescent="0.35">
      <c r="A126" s="76"/>
      <c r="B126" s="76"/>
      <c r="C126" s="76"/>
      <c r="D126" s="76"/>
      <c r="E126" s="76"/>
      <c r="F126" s="76"/>
      <c r="G126" s="79" t="s">
        <v>4149</v>
      </c>
      <c r="H126" s="76"/>
      <c r="I126" s="118">
        <v>150000</v>
      </c>
      <c r="J126" s="76"/>
      <c r="K126" s="76" t="s">
        <v>1062</v>
      </c>
      <c r="L126" s="130"/>
      <c r="M126" s="119" t="s">
        <v>3301</v>
      </c>
      <c r="N126" s="119">
        <v>3140292207</v>
      </c>
      <c r="O126" s="119"/>
      <c r="P126" s="76"/>
      <c r="Q126" s="76" t="s">
        <v>1065</v>
      </c>
      <c r="R126" s="75" t="s">
        <v>4113</v>
      </c>
      <c r="S126" s="76"/>
      <c r="T126" s="76"/>
      <c r="U126" s="76"/>
      <c r="V126" s="76"/>
      <c r="W126" s="76"/>
      <c r="X126" s="121"/>
      <c r="Y126" s="121"/>
      <c r="AA126" s="644">
        <f t="shared" si="2"/>
        <v>10500.000000000002</v>
      </c>
      <c r="AB126" s="118">
        <f t="shared" si="3"/>
        <v>160500</v>
      </c>
    </row>
    <row r="127" spans="1:28" x14ac:dyDescent="0.35">
      <c r="A127" s="76"/>
      <c r="B127" s="76"/>
      <c r="C127" s="76"/>
      <c r="D127" s="76"/>
      <c r="E127" s="76"/>
      <c r="F127" s="76"/>
      <c r="G127" s="79" t="s">
        <v>4149</v>
      </c>
      <c r="H127" s="76"/>
      <c r="I127" s="118">
        <v>150000</v>
      </c>
      <c r="J127" s="76"/>
      <c r="K127" s="76" t="s">
        <v>1062</v>
      </c>
      <c r="L127" s="130"/>
      <c r="M127" s="119" t="s">
        <v>3301</v>
      </c>
      <c r="N127" s="119">
        <v>3140290031</v>
      </c>
      <c r="O127" s="119"/>
      <c r="P127" s="76"/>
      <c r="Q127" s="76" t="s">
        <v>1065</v>
      </c>
      <c r="R127" s="75" t="s">
        <v>4113</v>
      </c>
      <c r="S127" s="76"/>
      <c r="T127" s="76"/>
      <c r="U127" s="76"/>
      <c r="V127" s="76"/>
      <c r="W127" s="76"/>
      <c r="X127" s="121"/>
      <c r="Y127" s="121"/>
      <c r="AA127" s="644">
        <f t="shared" si="2"/>
        <v>10500.000000000002</v>
      </c>
      <c r="AB127" s="118">
        <f t="shared" si="3"/>
        <v>160500</v>
      </c>
    </row>
    <row r="128" spans="1:28" x14ac:dyDescent="0.35">
      <c r="A128" s="76"/>
      <c r="B128" s="76"/>
      <c r="C128" s="76"/>
      <c r="D128" s="76"/>
      <c r="E128" s="76"/>
      <c r="F128" s="76"/>
      <c r="G128" s="79" t="s">
        <v>4150</v>
      </c>
      <c r="H128" s="76"/>
      <c r="I128" s="118">
        <v>150000</v>
      </c>
      <c r="J128" s="76"/>
      <c r="K128" s="76" t="s">
        <v>1062</v>
      </c>
      <c r="L128" s="130"/>
      <c r="M128" s="119" t="s">
        <v>4151</v>
      </c>
      <c r="N128" s="119">
        <v>1140760246</v>
      </c>
      <c r="O128" s="119"/>
      <c r="P128" s="76"/>
      <c r="Q128" s="76"/>
      <c r="R128" s="75" t="s">
        <v>1066</v>
      </c>
      <c r="S128" s="76"/>
      <c r="T128" s="76"/>
      <c r="U128" s="76"/>
      <c r="V128" s="76"/>
      <c r="W128" s="76"/>
      <c r="X128" s="121"/>
      <c r="Y128" s="121"/>
      <c r="AA128" s="644">
        <f t="shared" si="2"/>
        <v>10500.000000000002</v>
      </c>
      <c r="AB128" s="118">
        <f t="shared" si="3"/>
        <v>160500</v>
      </c>
    </row>
    <row r="129" spans="1:28" x14ac:dyDescent="0.35">
      <c r="A129" s="76"/>
      <c r="B129" s="76"/>
      <c r="C129" s="76"/>
      <c r="D129" s="76"/>
      <c r="E129" s="76"/>
      <c r="F129" s="76"/>
      <c r="G129" s="79" t="s">
        <v>4152</v>
      </c>
      <c r="H129" s="76"/>
      <c r="I129" s="118">
        <v>150000</v>
      </c>
      <c r="J129" s="76"/>
      <c r="K129" s="76" t="s">
        <v>1062</v>
      </c>
      <c r="L129" s="130"/>
      <c r="M129" s="119" t="s">
        <v>3301</v>
      </c>
      <c r="N129" s="119">
        <v>3140290019</v>
      </c>
      <c r="O129" s="119"/>
      <c r="P129" s="76"/>
      <c r="Q129" s="76" t="s">
        <v>1065</v>
      </c>
      <c r="R129" s="75" t="s">
        <v>4113</v>
      </c>
      <c r="S129" s="76"/>
      <c r="T129" s="76"/>
      <c r="U129" s="76"/>
      <c r="V129" s="76"/>
      <c r="W129" s="76"/>
      <c r="X129" s="121"/>
      <c r="Y129" s="121"/>
      <c r="AA129" s="644">
        <f t="shared" si="2"/>
        <v>10500.000000000002</v>
      </c>
      <c r="AB129" s="118">
        <f t="shared" si="3"/>
        <v>160500</v>
      </c>
    </row>
    <row r="130" spans="1:28" x14ac:dyDescent="0.35">
      <c r="A130" s="76"/>
      <c r="B130" s="76"/>
      <c r="C130" s="76"/>
      <c r="D130" s="76"/>
      <c r="E130" s="76"/>
      <c r="F130" s="76"/>
      <c r="G130" s="79" t="s">
        <v>4152</v>
      </c>
      <c r="H130" s="76"/>
      <c r="I130" s="118">
        <v>150000</v>
      </c>
      <c r="J130" s="76"/>
      <c r="K130" s="76" t="s">
        <v>1062</v>
      </c>
      <c r="L130" s="130"/>
      <c r="M130" s="119" t="s">
        <v>3301</v>
      </c>
      <c r="N130" s="119">
        <v>3140290030</v>
      </c>
      <c r="O130" s="119"/>
      <c r="P130" s="76"/>
      <c r="Q130" s="76" t="s">
        <v>1065</v>
      </c>
      <c r="R130" s="75" t="s">
        <v>4113</v>
      </c>
      <c r="S130" s="76"/>
      <c r="T130" s="76"/>
      <c r="U130" s="76"/>
      <c r="V130" s="76"/>
      <c r="W130" s="76"/>
      <c r="X130" s="121"/>
      <c r="Y130" s="121"/>
      <c r="AA130" s="644">
        <f t="shared" si="2"/>
        <v>10500.000000000002</v>
      </c>
      <c r="AB130" s="118">
        <f t="shared" si="3"/>
        <v>160500</v>
      </c>
    </row>
    <row r="131" spans="1:28" x14ac:dyDescent="0.35">
      <c r="A131" s="76"/>
      <c r="B131" s="76"/>
      <c r="C131" s="76"/>
      <c r="D131" s="76"/>
      <c r="E131" s="76"/>
      <c r="F131" s="76"/>
      <c r="G131" s="79" t="s">
        <v>4153</v>
      </c>
      <c r="H131" s="76"/>
      <c r="I131" s="118">
        <v>150000</v>
      </c>
      <c r="J131" s="76"/>
      <c r="K131" s="76" t="s">
        <v>1062</v>
      </c>
      <c r="L131" s="130"/>
      <c r="M131" s="119" t="s">
        <v>3301</v>
      </c>
      <c r="N131" s="119">
        <v>3140290017</v>
      </c>
      <c r="O131" s="119"/>
      <c r="P131" s="76"/>
      <c r="Q131" s="76" t="s">
        <v>1065</v>
      </c>
      <c r="R131" s="75" t="s">
        <v>4113</v>
      </c>
      <c r="S131" s="76"/>
      <c r="T131" s="76"/>
      <c r="U131" s="76"/>
      <c r="V131" s="76"/>
      <c r="W131" s="76"/>
      <c r="X131" s="121"/>
      <c r="Y131" s="121"/>
      <c r="AA131" s="644">
        <f t="shared" si="2"/>
        <v>10500.000000000002</v>
      </c>
      <c r="AB131" s="118">
        <f t="shared" si="3"/>
        <v>160500</v>
      </c>
    </row>
    <row r="132" spans="1:28" x14ac:dyDescent="0.35">
      <c r="A132" s="76"/>
      <c r="B132" s="76"/>
      <c r="C132" s="76"/>
      <c r="D132" s="76"/>
      <c r="E132" s="76"/>
      <c r="F132" s="76"/>
      <c r="G132" s="79" t="s">
        <v>4153</v>
      </c>
      <c r="H132" s="76"/>
      <c r="I132" s="118">
        <v>150000</v>
      </c>
      <c r="J132" s="76"/>
      <c r="K132" s="76" t="s">
        <v>1062</v>
      </c>
      <c r="L132" s="130"/>
      <c r="M132" s="119" t="s">
        <v>3301</v>
      </c>
      <c r="N132" s="119">
        <v>3140290022</v>
      </c>
      <c r="O132" s="119"/>
      <c r="P132" s="76"/>
      <c r="Q132" s="76" t="s">
        <v>1065</v>
      </c>
      <c r="R132" s="75" t="s">
        <v>4113</v>
      </c>
      <c r="S132" s="76"/>
      <c r="T132" s="76"/>
      <c r="U132" s="76"/>
      <c r="V132" s="76"/>
      <c r="W132" s="76"/>
      <c r="X132" s="121"/>
      <c r="Y132" s="121"/>
      <c r="AA132" s="644">
        <f t="shared" si="2"/>
        <v>10500.000000000002</v>
      </c>
      <c r="AB132" s="118">
        <f t="shared" si="3"/>
        <v>160500</v>
      </c>
    </row>
    <row r="133" spans="1:28" x14ac:dyDescent="0.35">
      <c r="A133" s="76"/>
      <c r="B133" s="76"/>
      <c r="C133" s="76"/>
      <c r="D133" s="76"/>
      <c r="E133" s="76"/>
      <c r="F133" s="76"/>
      <c r="G133" s="79" t="s">
        <v>4153</v>
      </c>
      <c r="H133" s="76"/>
      <c r="I133" s="118">
        <v>150000</v>
      </c>
      <c r="J133" s="76"/>
      <c r="K133" s="76" t="s">
        <v>1062</v>
      </c>
      <c r="L133" s="130"/>
      <c r="M133" s="119" t="s">
        <v>3301</v>
      </c>
      <c r="N133" s="119">
        <v>3140290024</v>
      </c>
      <c r="O133" s="119"/>
      <c r="P133" s="76"/>
      <c r="Q133" s="76" t="s">
        <v>1065</v>
      </c>
      <c r="R133" s="75" t="s">
        <v>4113</v>
      </c>
      <c r="S133" s="76"/>
      <c r="T133" s="76"/>
      <c r="U133" s="76"/>
      <c r="V133" s="76"/>
      <c r="W133" s="76"/>
      <c r="X133" s="121"/>
      <c r="Y133" s="121"/>
      <c r="AA133" s="644">
        <f t="shared" si="2"/>
        <v>10500.000000000002</v>
      </c>
      <c r="AB133" s="118">
        <f t="shared" si="3"/>
        <v>160500</v>
      </c>
    </row>
    <row r="134" spans="1:28" x14ac:dyDescent="0.35">
      <c r="A134" s="76"/>
      <c r="B134" s="76"/>
      <c r="C134" s="76"/>
      <c r="D134" s="76"/>
      <c r="E134" s="76"/>
      <c r="F134" s="76"/>
      <c r="G134" s="79" t="s">
        <v>4154</v>
      </c>
      <c r="H134" s="76"/>
      <c r="I134" s="118">
        <v>150000</v>
      </c>
      <c r="J134" s="76"/>
      <c r="K134" s="76" t="s">
        <v>1062</v>
      </c>
      <c r="L134" s="130"/>
      <c r="M134" s="119" t="s">
        <v>3301</v>
      </c>
      <c r="N134" s="119">
        <v>3140290021</v>
      </c>
      <c r="O134" s="119"/>
      <c r="P134" s="76"/>
      <c r="Q134" s="76" t="s">
        <v>1065</v>
      </c>
      <c r="R134" s="75" t="s">
        <v>4113</v>
      </c>
      <c r="S134" s="76"/>
      <c r="T134" s="76"/>
      <c r="U134" s="76"/>
      <c r="V134" s="76"/>
      <c r="W134" s="76"/>
      <c r="X134" s="121"/>
      <c r="Y134" s="121"/>
      <c r="AA134" s="644">
        <f t="shared" ref="AA134:AA197" si="4">I134*AA$4</f>
        <v>10500.000000000002</v>
      </c>
      <c r="AB134" s="118">
        <f t="shared" ref="AB134:AB197" si="5">I134+AA134</f>
        <v>160500</v>
      </c>
    </row>
    <row r="135" spans="1:28" x14ac:dyDescent="0.35">
      <c r="A135" s="76"/>
      <c r="B135" s="76"/>
      <c r="C135" s="76"/>
      <c r="D135" s="76"/>
      <c r="E135" s="76"/>
      <c r="F135" s="76"/>
      <c r="G135" s="79" t="s">
        <v>4154</v>
      </c>
      <c r="H135" s="76"/>
      <c r="I135" s="118">
        <v>150000</v>
      </c>
      <c r="J135" s="76"/>
      <c r="K135" s="76" t="s">
        <v>1062</v>
      </c>
      <c r="L135" s="130"/>
      <c r="M135" s="119" t="s">
        <v>3301</v>
      </c>
      <c r="N135" s="119">
        <v>3140290018</v>
      </c>
      <c r="O135" s="119"/>
      <c r="P135" s="76"/>
      <c r="Q135" s="76" t="s">
        <v>1065</v>
      </c>
      <c r="R135" s="75" t="s">
        <v>4113</v>
      </c>
      <c r="S135" s="76"/>
      <c r="T135" s="76"/>
      <c r="U135" s="76"/>
      <c r="V135" s="76"/>
      <c r="W135" s="76"/>
      <c r="X135" s="121"/>
      <c r="Y135" s="121"/>
      <c r="AA135" s="644">
        <f t="shared" si="4"/>
        <v>10500.000000000002</v>
      </c>
      <c r="AB135" s="118">
        <f t="shared" si="5"/>
        <v>160500</v>
      </c>
    </row>
    <row r="136" spans="1:28" x14ac:dyDescent="0.35">
      <c r="A136" s="76"/>
      <c r="B136" s="76"/>
      <c r="C136" s="76"/>
      <c r="D136" s="76"/>
      <c r="E136" s="76"/>
      <c r="F136" s="76"/>
      <c r="G136" s="79" t="s">
        <v>4154</v>
      </c>
      <c r="H136" s="76"/>
      <c r="I136" s="118">
        <v>150000</v>
      </c>
      <c r="J136" s="76"/>
      <c r="K136" s="76" t="s">
        <v>1062</v>
      </c>
      <c r="L136" s="130"/>
      <c r="M136" s="119" t="s">
        <v>3301</v>
      </c>
      <c r="N136" s="119">
        <v>3140290025</v>
      </c>
      <c r="O136" s="119"/>
      <c r="P136" s="76"/>
      <c r="Q136" s="76" t="s">
        <v>1065</v>
      </c>
      <c r="R136" s="75" t="s">
        <v>4113</v>
      </c>
      <c r="S136" s="76"/>
      <c r="T136" s="76"/>
      <c r="U136" s="76"/>
      <c r="V136" s="76"/>
      <c r="W136" s="76"/>
      <c r="X136" s="121"/>
      <c r="Y136" s="121"/>
      <c r="AA136" s="644">
        <f t="shared" si="4"/>
        <v>10500.000000000002</v>
      </c>
      <c r="AB136" s="118">
        <f t="shared" si="5"/>
        <v>160500</v>
      </c>
    </row>
    <row r="137" spans="1:28" x14ac:dyDescent="0.35">
      <c r="A137" s="76"/>
      <c r="B137" s="76"/>
      <c r="C137" s="76"/>
      <c r="D137" s="76"/>
      <c r="E137" s="76"/>
      <c r="F137" s="76"/>
      <c r="G137" s="79" t="s">
        <v>4155</v>
      </c>
      <c r="H137" s="76"/>
      <c r="I137" s="118">
        <v>150000</v>
      </c>
      <c r="J137" s="76"/>
      <c r="K137" s="76" t="s">
        <v>2524</v>
      </c>
      <c r="L137" s="130"/>
      <c r="M137" s="119" t="s">
        <v>3329</v>
      </c>
      <c r="N137" s="119">
        <v>31088916</v>
      </c>
      <c r="O137" s="119"/>
      <c r="P137" s="76"/>
      <c r="Q137" s="76" t="s">
        <v>3033</v>
      </c>
      <c r="R137" s="75" t="s">
        <v>4156</v>
      </c>
      <c r="S137" s="76"/>
      <c r="T137" s="76"/>
      <c r="U137" s="76"/>
      <c r="V137" s="76"/>
      <c r="W137" s="76"/>
      <c r="X137" s="121"/>
      <c r="Y137" s="121"/>
      <c r="AA137" s="644">
        <f t="shared" si="4"/>
        <v>10500.000000000002</v>
      </c>
      <c r="AB137" s="118">
        <f t="shared" si="5"/>
        <v>160500</v>
      </c>
    </row>
    <row r="138" spans="1:28" x14ac:dyDescent="0.35">
      <c r="A138" s="76"/>
      <c r="B138" s="76"/>
      <c r="C138" s="76"/>
      <c r="D138" s="76"/>
      <c r="E138" s="76"/>
      <c r="F138" s="76"/>
      <c r="G138" s="79" t="s">
        <v>4155</v>
      </c>
      <c r="H138" s="76"/>
      <c r="I138" s="118">
        <v>150000</v>
      </c>
      <c r="J138" s="76"/>
      <c r="K138" s="76" t="s">
        <v>1062</v>
      </c>
      <c r="L138" s="130"/>
      <c r="M138" s="119" t="s">
        <v>4151</v>
      </c>
      <c r="N138" s="119">
        <v>1140280123</v>
      </c>
      <c r="O138" s="119"/>
      <c r="P138" s="76"/>
      <c r="Q138" s="76"/>
      <c r="R138" s="75" t="s">
        <v>1066</v>
      </c>
      <c r="S138" s="76"/>
      <c r="T138" s="76"/>
      <c r="U138" s="76"/>
      <c r="V138" s="76"/>
      <c r="W138" s="76"/>
      <c r="X138" s="121"/>
      <c r="Y138" s="121"/>
      <c r="AA138" s="644">
        <f t="shared" si="4"/>
        <v>10500.000000000002</v>
      </c>
      <c r="AB138" s="118">
        <f t="shared" si="5"/>
        <v>160500</v>
      </c>
    </row>
    <row r="139" spans="1:28" x14ac:dyDescent="0.35">
      <c r="A139" s="76"/>
      <c r="B139" s="76"/>
      <c r="C139" s="76"/>
      <c r="D139" s="76"/>
      <c r="E139" s="76"/>
      <c r="F139" s="76"/>
      <c r="G139" s="79" t="s">
        <v>4155</v>
      </c>
      <c r="H139" s="76"/>
      <c r="I139" s="118">
        <v>150000</v>
      </c>
      <c r="J139" s="76"/>
      <c r="K139" s="76" t="s">
        <v>1062</v>
      </c>
      <c r="L139" s="130"/>
      <c r="M139" s="119" t="s">
        <v>4151</v>
      </c>
      <c r="N139" s="119">
        <v>1140280124</v>
      </c>
      <c r="O139" s="119"/>
      <c r="P139" s="76"/>
      <c r="Q139" s="76"/>
      <c r="R139" s="75" t="s">
        <v>1066</v>
      </c>
      <c r="S139" s="76"/>
      <c r="T139" s="76"/>
      <c r="U139" s="76"/>
      <c r="V139" s="76"/>
      <c r="W139" s="76"/>
      <c r="X139" s="121"/>
      <c r="Y139" s="121"/>
      <c r="AA139" s="644">
        <f t="shared" si="4"/>
        <v>10500.000000000002</v>
      </c>
      <c r="AB139" s="118">
        <f t="shared" si="5"/>
        <v>160500</v>
      </c>
    </row>
    <row r="140" spans="1:28" x14ac:dyDescent="0.35">
      <c r="A140" s="76"/>
      <c r="B140" s="76"/>
      <c r="C140" s="76"/>
      <c r="D140" s="76"/>
      <c r="E140" s="76"/>
      <c r="F140" s="76"/>
      <c r="G140" s="79" t="s">
        <v>4157</v>
      </c>
      <c r="H140" s="76"/>
      <c r="I140" s="118">
        <v>150000</v>
      </c>
      <c r="J140" s="76"/>
      <c r="K140" s="76" t="s">
        <v>1062</v>
      </c>
      <c r="L140" s="130"/>
      <c r="M140" s="119" t="s">
        <v>3301</v>
      </c>
      <c r="N140" s="119">
        <v>3140290026</v>
      </c>
      <c r="O140" s="119"/>
      <c r="P140" s="76"/>
      <c r="Q140" s="76" t="s">
        <v>1065</v>
      </c>
      <c r="R140" s="75" t="s">
        <v>4113</v>
      </c>
      <c r="S140" s="76"/>
      <c r="T140" s="76"/>
      <c r="U140" s="76"/>
      <c r="V140" s="76"/>
      <c r="W140" s="76"/>
      <c r="X140" s="121"/>
      <c r="Y140" s="121"/>
      <c r="AA140" s="644">
        <f t="shared" si="4"/>
        <v>10500.000000000002</v>
      </c>
      <c r="AB140" s="118">
        <f t="shared" si="5"/>
        <v>160500</v>
      </c>
    </row>
    <row r="141" spans="1:28" x14ac:dyDescent="0.35">
      <c r="A141" s="76"/>
      <c r="B141" s="76"/>
      <c r="C141" s="76"/>
      <c r="D141" s="76"/>
      <c r="E141" s="76"/>
      <c r="F141" s="76"/>
      <c r="G141" s="79" t="s">
        <v>4157</v>
      </c>
      <c r="H141" s="76"/>
      <c r="I141" s="118">
        <v>150000</v>
      </c>
      <c r="J141" s="76"/>
      <c r="K141" s="76" t="s">
        <v>1062</v>
      </c>
      <c r="L141" s="130"/>
      <c r="M141" s="119" t="s">
        <v>3301</v>
      </c>
      <c r="N141" s="119">
        <v>3140290016</v>
      </c>
      <c r="O141" s="119"/>
      <c r="P141" s="76"/>
      <c r="Q141" s="76" t="s">
        <v>1065</v>
      </c>
      <c r="R141" s="75" t="s">
        <v>4113</v>
      </c>
      <c r="S141" s="76"/>
      <c r="T141" s="76"/>
      <c r="U141" s="76"/>
      <c r="V141" s="76"/>
      <c r="W141" s="76"/>
      <c r="X141" s="121"/>
      <c r="Y141" s="121"/>
      <c r="AA141" s="644">
        <f t="shared" si="4"/>
        <v>10500.000000000002</v>
      </c>
      <c r="AB141" s="118">
        <f t="shared" si="5"/>
        <v>160500</v>
      </c>
    </row>
    <row r="142" spans="1:28" x14ac:dyDescent="0.35">
      <c r="A142" s="76"/>
      <c r="B142" s="76"/>
      <c r="C142" s="76"/>
      <c r="D142" s="76"/>
      <c r="E142" s="76"/>
      <c r="F142" s="76"/>
      <c r="G142" s="79" t="s">
        <v>4157</v>
      </c>
      <c r="H142" s="76"/>
      <c r="I142" s="118">
        <v>150000</v>
      </c>
      <c r="J142" s="76"/>
      <c r="K142" s="76" t="s">
        <v>1062</v>
      </c>
      <c r="L142" s="130"/>
      <c r="M142" s="119" t="s">
        <v>3301</v>
      </c>
      <c r="N142" s="119">
        <v>3140290029</v>
      </c>
      <c r="O142" s="119"/>
      <c r="P142" s="76"/>
      <c r="Q142" s="76" t="s">
        <v>1065</v>
      </c>
      <c r="R142" s="75" t="s">
        <v>4113</v>
      </c>
      <c r="S142" s="76"/>
      <c r="T142" s="76"/>
      <c r="U142" s="76"/>
      <c r="V142" s="76"/>
      <c r="W142" s="76"/>
      <c r="X142" s="121"/>
      <c r="Y142" s="121"/>
      <c r="AA142" s="644">
        <f t="shared" si="4"/>
        <v>10500.000000000002</v>
      </c>
      <c r="AB142" s="118">
        <f t="shared" si="5"/>
        <v>160500</v>
      </c>
    </row>
    <row r="143" spans="1:28" x14ac:dyDescent="0.35">
      <c r="A143" s="76"/>
      <c r="B143" s="76"/>
      <c r="C143" s="76"/>
      <c r="D143" s="76"/>
      <c r="E143" s="76"/>
      <c r="F143" s="76"/>
      <c r="G143" s="79" t="s">
        <v>4158</v>
      </c>
      <c r="H143" s="76"/>
      <c r="I143" s="118">
        <v>150000</v>
      </c>
      <c r="J143" s="76"/>
      <c r="K143" s="76" t="s">
        <v>1062</v>
      </c>
      <c r="L143" s="130"/>
      <c r="M143" s="119" t="s">
        <v>4151</v>
      </c>
      <c r="N143" s="119">
        <v>1140280126</v>
      </c>
      <c r="O143" s="119"/>
      <c r="P143" s="76"/>
      <c r="Q143" s="76"/>
      <c r="R143" s="75" t="s">
        <v>1066</v>
      </c>
      <c r="S143" s="76"/>
      <c r="T143" s="76"/>
      <c r="U143" s="76"/>
      <c r="V143" s="76"/>
      <c r="W143" s="76"/>
      <c r="X143" s="121"/>
      <c r="Y143" s="121"/>
      <c r="AA143" s="644">
        <f t="shared" si="4"/>
        <v>10500.000000000002</v>
      </c>
      <c r="AB143" s="118">
        <f t="shared" si="5"/>
        <v>160500</v>
      </c>
    </row>
    <row r="144" spans="1:28" x14ac:dyDescent="0.35">
      <c r="A144" s="76"/>
      <c r="B144" s="76"/>
      <c r="C144" s="76"/>
      <c r="D144" s="76"/>
      <c r="E144" s="76"/>
      <c r="F144" s="76"/>
      <c r="G144" s="79" t="s">
        <v>4158</v>
      </c>
      <c r="H144" s="76"/>
      <c r="I144" s="118">
        <v>150000</v>
      </c>
      <c r="J144" s="76"/>
      <c r="K144" s="76" t="s">
        <v>2524</v>
      </c>
      <c r="L144" s="130"/>
      <c r="M144" s="119" t="s">
        <v>3329</v>
      </c>
      <c r="N144" s="119">
        <v>36241627</v>
      </c>
      <c r="O144" s="119"/>
      <c r="P144" s="76"/>
      <c r="Q144" s="76" t="s">
        <v>3033</v>
      </c>
      <c r="R144" s="75" t="s">
        <v>4156</v>
      </c>
      <c r="S144" s="76"/>
      <c r="T144" s="76"/>
      <c r="U144" s="76"/>
      <c r="V144" s="76"/>
      <c r="W144" s="76"/>
      <c r="X144" s="121"/>
      <c r="Y144" s="121"/>
      <c r="AA144" s="644">
        <f t="shared" si="4"/>
        <v>10500.000000000002</v>
      </c>
      <c r="AB144" s="118">
        <f t="shared" si="5"/>
        <v>160500</v>
      </c>
    </row>
    <row r="145" spans="1:28" x14ac:dyDescent="0.35">
      <c r="A145" s="76"/>
      <c r="B145" s="76"/>
      <c r="C145" s="76"/>
      <c r="D145" s="76"/>
      <c r="E145" s="76"/>
      <c r="F145" s="76"/>
      <c r="G145" s="79" t="s">
        <v>4159</v>
      </c>
      <c r="H145" s="76"/>
      <c r="I145" s="118">
        <v>150000</v>
      </c>
      <c r="J145" s="76"/>
      <c r="K145" s="76" t="s">
        <v>1062</v>
      </c>
      <c r="L145" s="130"/>
      <c r="M145" s="119" t="s">
        <v>3301</v>
      </c>
      <c r="N145" s="119">
        <v>3140290013</v>
      </c>
      <c r="O145" s="119"/>
      <c r="P145" s="76"/>
      <c r="Q145" s="76" t="s">
        <v>1065</v>
      </c>
      <c r="R145" s="75" t="s">
        <v>4113</v>
      </c>
      <c r="S145" s="76"/>
      <c r="T145" s="76"/>
      <c r="U145" s="76"/>
      <c r="V145" s="76"/>
      <c r="W145" s="76"/>
      <c r="X145" s="121"/>
      <c r="Y145" s="121"/>
      <c r="AA145" s="644">
        <f t="shared" si="4"/>
        <v>10500.000000000002</v>
      </c>
      <c r="AB145" s="118">
        <f t="shared" si="5"/>
        <v>160500</v>
      </c>
    </row>
    <row r="146" spans="1:28" x14ac:dyDescent="0.35">
      <c r="A146" s="76"/>
      <c r="B146" s="76"/>
      <c r="C146" s="76"/>
      <c r="D146" s="76"/>
      <c r="E146" s="76"/>
      <c r="F146" s="76"/>
      <c r="G146" s="79" t="s">
        <v>4159</v>
      </c>
      <c r="H146" s="76"/>
      <c r="I146" s="118">
        <v>150000</v>
      </c>
      <c r="J146" s="76"/>
      <c r="K146" s="76" t="s">
        <v>1062</v>
      </c>
      <c r="L146" s="130"/>
      <c r="M146" s="119" t="s">
        <v>3301</v>
      </c>
      <c r="N146" s="119">
        <v>3140290012</v>
      </c>
      <c r="O146" s="119"/>
      <c r="P146" s="76"/>
      <c r="Q146" s="76" t="s">
        <v>1065</v>
      </c>
      <c r="R146" s="75" t="s">
        <v>4113</v>
      </c>
      <c r="S146" s="76"/>
      <c r="T146" s="76"/>
      <c r="U146" s="76"/>
      <c r="V146" s="76"/>
      <c r="W146" s="76"/>
      <c r="X146" s="121"/>
      <c r="Y146" s="121"/>
      <c r="AA146" s="644">
        <f t="shared" si="4"/>
        <v>10500.000000000002</v>
      </c>
      <c r="AB146" s="118">
        <f t="shared" si="5"/>
        <v>160500</v>
      </c>
    </row>
    <row r="147" spans="1:28" x14ac:dyDescent="0.35">
      <c r="A147" s="76"/>
      <c r="B147" s="76"/>
      <c r="C147" s="76"/>
      <c r="D147" s="76"/>
      <c r="E147" s="76"/>
      <c r="F147" s="76"/>
      <c r="G147" s="79" t="s">
        <v>4159</v>
      </c>
      <c r="H147" s="76"/>
      <c r="I147" s="118">
        <v>150000</v>
      </c>
      <c r="J147" s="76"/>
      <c r="K147" s="76" t="s">
        <v>1062</v>
      </c>
      <c r="L147" s="130"/>
      <c r="M147" s="119" t="s">
        <v>3301</v>
      </c>
      <c r="N147" s="119">
        <v>3140290014</v>
      </c>
      <c r="O147" s="119"/>
      <c r="P147" s="76"/>
      <c r="Q147" s="76" t="s">
        <v>1065</v>
      </c>
      <c r="R147" s="75" t="s">
        <v>4113</v>
      </c>
      <c r="S147" s="76"/>
      <c r="T147" s="76"/>
      <c r="U147" s="76"/>
      <c r="V147" s="76"/>
      <c r="W147" s="76"/>
      <c r="X147" s="121"/>
      <c r="Y147" s="121"/>
      <c r="AA147" s="644">
        <f t="shared" si="4"/>
        <v>10500.000000000002</v>
      </c>
      <c r="AB147" s="118">
        <f t="shared" si="5"/>
        <v>160500</v>
      </c>
    </row>
    <row r="148" spans="1:28" x14ac:dyDescent="0.35">
      <c r="A148" s="76"/>
      <c r="B148" s="76"/>
      <c r="C148" s="76"/>
      <c r="D148" s="76"/>
      <c r="E148" s="76"/>
      <c r="F148" s="76"/>
      <c r="G148" s="79" t="s">
        <v>4160</v>
      </c>
      <c r="H148" s="76"/>
      <c r="I148" s="118">
        <v>150000</v>
      </c>
      <c r="J148" s="76"/>
      <c r="K148" s="76" t="s">
        <v>1062</v>
      </c>
      <c r="L148" s="130"/>
      <c r="M148" s="119" t="s">
        <v>4151</v>
      </c>
      <c r="N148" s="119">
        <v>1140280125</v>
      </c>
      <c r="O148" s="119"/>
      <c r="P148" s="76"/>
      <c r="Q148" s="76"/>
      <c r="R148" s="75" t="s">
        <v>1066</v>
      </c>
      <c r="S148" s="76"/>
      <c r="T148" s="76"/>
      <c r="U148" s="76"/>
      <c r="V148" s="76"/>
      <c r="W148" s="76"/>
      <c r="X148" s="121"/>
      <c r="Y148" s="121"/>
      <c r="AA148" s="644">
        <f t="shared" si="4"/>
        <v>10500.000000000002</v>
      </c>
      <c r="AB148" s="118">
        <f t="shared" si="5"/>
        <v>160500</v>
      </c>
    </row>
    <row r="149" spans="1:28" x14ac:dyDescent="0.35">
      <c r="A149" s="76"/>
      <c r="B149" s="76"/>
      <c r="C149" s="76"/>
      <c r="D149" s="76"/>
      <c r="E149" s="76"/>
      <c r="F149" s="76"/>
      <c r="G149" s="79" t="s">
        <v>4161</v>
      </c>
      <c r="H149" s="76"/>
      <c r="I149" s="118">
        <v>150000</v>
      </c>
      <c r="J149" s="76"/>
      <c r="K149" s="76" t="s">
        <v>1062</v>
      </c>
      <c r="L149" s="130"/>
      <c r="M149" s="119" t="s">
        <v>1074</v>
      </c>
      <c r="N149" s="119">
        <v>1140270180</v>
      </c>
      <c r="O149" s="119"/>
      <c r="P149" s="76"/>
      <c r="Q149" s="76" t="s">
        <v>1071</v>
      </c>
      <c r="R149" s="119" t="s">
        <v>4088</v>
      </c>
      <c r="S149" s="76"/>
      <c r="T149" s="76"/>
      <c r="U149" s="76"/>
      <c r="V149" s="76"/>
      <c r="W149" s="76"/>
      <c r="X149" s="121"/>
      <c r="Y149" s="121"/>
      <c r="AA149" s="644">
        <f t="shared" si="4"/>
        <v>10500.000000000002</v>
      </c>
      <c r="AB149" s="118">
        <f t="shared" si="5"/>
        <v>160500</v>
      </c>
    </row>
    <row r="150" spans="1:28" x14ac:dyDescent="0.35">
      <c r="A150" s="76"/>
      <c r="B150" s="76"/>
      <c r="C150" s="76"/>
      <c r="D150" s="76"/>
      <c r="E150" s="76"/>
      <c r="F150" s="76"/>
      <c r="G150" s="79" t="s">
        <v>4161</v>
      </c>
      <c r="H150" s="76"/>
      <c r="I150" s="118">
        <v>150000</v>
      </c>
      <c r="J150" s="76"/>
      <c r="K150" s="76" t="s">
        <v>1062</v>
      </c>
      <c r="L150" s="130"/>
      <c r="M150" s="119" t="s">
        <v>3301</v>
      </c>
      <c r="N150" s="119">
        <v>3140290020</v>
      </c>
      <c r="O150" s="119"/>
      <c r="P150" s="76"/>
      <c r="Q150" s="76" t="s">
        <v>1065</v>
      </c>
      <c r="R150" s="75" t="s">
        <v>4113</v>
      </c>
      <c r="S150" s="76"/>
      <c r="T150" s="76"/>
      <c r="U150" s="76"/>
      <c r="V150" s="76"/>
      <c r="W150" s="76"/>
      <c r="X150" s="121"/>
      <c r="Y150" s="121"/>
      <c r="AA150" s="644">
        <f t="shared" si="4"/>
        <v>10500.000000000002</v>
      </c>
      <c r="AB150" s="118">
        <f t="shared" si="5"/>
        <v>160500</v>
      </c>
    </row>
    <row r="151" spans="1:28" x14ac:dyDescent="0.35">
      <c r="A151" s="76"/>
      <c r="B151" s="76"/>
      <c r="C151" s="76"/>
      <c r="D151" s="76"/>
      <c r="E151" s="76"/>
      <c r="F151" s="76"/>
      <c r="G151" s="79" t="s">
        <v>4161</v>
      </c>
      <c r="H151" s="76"/>
      <c r="I151" s="118">
        <v>150000</v>
      </c>
      <c r="J151" s="76"/>
      <c r="K151" s="76" t="s">
        <v>1062</v>
      </c>
      <c r="L151" s="130"/>
      <c r="M151" s="119" t="s">
        <v>3301</v>
      </c>
      <c r="N151" s="119">
        <v>3140290028</v>
      </c>
      <c r="O151" s="119"/>
      <c r="P151" s="76"/>
      <c r="Q151" s="76" t="s">
        <v>1065</v>
      </c>
      <c r="R151" s="75" t="s">
        <v>4113</v>
      </c>
      <c r="S151" s="76"/>
      <c r="T151" s="76"/>
      <c r="U151" s="76"/>
      <c r="V151" s="76"/>
      <c r="W151" s="76"/>
      <c r="X151" s="121"/>
      <c r="Y151" s="121"/>
      <c r="AA151" s="644">
        <f t="shared" si="4"/>
        <v>10500.000000000002</v>
      </c>
      <c r="AB151" s="118">
        <f t="shared" si="5"/>
        <v>160500</v>
      </c>
    </row>
    <row r="152" spans="1:28" x14ac:dyDescent="0.35">
      <c r="A152" s="76"/>
      <c r="B152" s="76"/>
      <c r="C152" s="76"/>
      <c r="D152" s="76"/>
      <c r="E152" s="76"/>
      <c r="F152" s="76"/>
      <c r="G152" s="79" t="s">
        <v>4161</v>
      </c>
      <c r="H152" s="76"/>
      <c r="I152" s="118">
        <v>150000</v>
      </c>
      <c r="J152" s="76"/>
      <c r="K152" s="76" t="s">
        <v>1062</v>
      </c>
      <c r="L152" s="130"/>
      <c r="M152" s="119" t="s">
        <v>3301</v>
      </c>
      <c r="N152" s="119">
        <v>3140290015</v>
      </c>
      <c r="O152" s="119"/>
      <c r="P152" s="76"/>
      <c r="Q152" s="76" t="s">
        <v>1065</v>
      </c>
      <c r="R152" s="75" t="s">
        <v>4113</v>
      </c>
      <c r="S152" s="76"/>
      <c r="T152" s="76"/>
      <c r="U152" s="76"/>
      <c r="V152" s="76"/>
      <c r="W152" s="76"/>
      <c r="X152" s="121"/>
      <c r="Y152" s="121"/>
      <c r="AA152" s="644">
        <f t="shared" si="4"/>
        <v>10500.000000000002</v>
      </c>
      <c r="AB152" s="118">
        <f t="shared" si="5"/>
        <v>160500</v>
      </c>
    </row>
    <row r="153" spans="1:28" x14ac:dyDescent="0.35">
      <c r="A153" s="76"/>
      <c r="B153" s="76"/>
      <c r="C153" s="76"/>
      <c r="D153" s="76"/>
      <c r="E153" s="76"/>
      <c r="F153" s="76"/>
      <c r="G153" s="79" t="s">
        <v>4162</v>
      </c>
      <c r="H153" s="76"/>
      <c r="I153" s="118">
        <v>150000</v>
      </c>
      <c r="J153" s="76"/>
      <c r="K153" s="76"/>
      <c r="L153" s="130"/>
      <c r="M153" s="119"/>
      <c r="N153" s="119"/>
      <c r="O153" s="119"/>
      <c r="P153" s="76"/>
      <c r="Q153" s="76"/>
      <c r="R153" s="75"/>
      <c r="S153" s="76"/>
      <c r="T153" s="76"/>
      <c r="U153" s="76"/>
      <c r="V153" s="76"/>
      <c r="W153" s="76"/>
      <c r="X153" s="121"/>
      <c r="Y153" s="121"/>
      <c r="AA153" s="644">
        <f t="shared" si="4"/>
        <v>10500.000000000002</v>
      </c>
      <c r="AB153" s="118">
        <f t="shared" si="5"/>
        <v>160500</v>
      </c>
    </row>
    <row r="154" spans="1:28" x14ac:dyDescent="0.35">
      <c r="A154" s="76"/>
      <c r="B154" s="76"/>
      <c r="C154" s="76"/>
      <c r="D154" s="76"/>
      <c r="E154" s="76"/>
      <c r="F154" s="76"/>
      <c r="G154" s="79" t="s">
        <v>4163</v>
      </c>
      <c r="H154" s="76"/>
      <c r="I154" s="118">
        <v>150000</v>
      </c>
      <c r="J154" s="76"/>
      <c r="K154" s="76" t="s">
        <v>2524</v>
      </c>
      <c r="L154" s="130"/>
      <c r="M154" s="119" t="s">
        <v>4164</v>
      </c>
      <c r="N154" s="119"/>
      <c r="O154" s="119"/>
      <c r="P154" s="76"/>
      <c r="Q154" s="76"/>
      <c r="R154" s="75"/>
      <c r="S154" s="76"/>
      <c r="T154" s="76"/>
      <c r="U154" s="76"/>
      <c r="V154" s="76"/>
      <c r="W154" s="76"/>
      <c r="X154" s="121"/>
      <c r="Y154" s="121"/>
      <c r="AA154" s="644">
        <f t="shared" si="4"/>
        <v>10500.000000000002</v>
      </c>
      <c r="AB154" s="118">
        <f t="shared" si="5"/>
        <v>160500</v>
      </c>
    </row>
    <row r="155" spans="1:28" x14ac:dyDescent="0.35">
      <c r="A155" s="76"/>
      <c r="B155" s="76"/>
      <c r="C155" s="76"/>
      <c r="D155" s="76"/>
      <c r="E155" s="76"/>
      <c r="F155" s="76"/>
      <c r="G155" s="79" t="s">
        <v>4165</v>
      </c>
      <c r="H155" s="76"/>
      <c r="I155" s="118">
        <v>150000</v>
      </c>
      <c r="J155" s="76"/>
      <c r="K155" s="76" t="s">
        <v>2524</v>
      </c>
      <c r="L155" s="130"/>
      <c r="M155" s="119" t="s">
        <v>4164</v>
      </c>
      <c r="N155" s="119"/>
      <c r="O155" s="119"/>
      <c r="P155" s="76"/>
      <c r="Q155" s="76"/>
      <c r="R155" s="75"/>
      <c r="S155" s="76"/>
      <c r="T155" s="76"/>
      <c r="U155" s="76"/>
      <c r="V155" s="76"/>
      <c r="W155" s="76"/>
      <c r="X155" s="121"/>
      <c r="Y155" s="121"/>
      <c r="AA155" s="644">
        <f t="shared" si="4"/>
        <v>10500.000000000002</v>
      </c>
      <c r="AB155" s="118">
        <f t="shared" si="5"/>
        <v>160500</v>
      </c>
    </row>
    <row r="156" spans="1:28" ht="17.25" customHeight="1" x14ac:dyDescent="0.35">
      <c r="A156" s="76"/>
      <c r="B156" s="76"/>
      <c r="C156" s="76"/>
      <c r="D156" s="76"/>
      <c r="E156" s="76"/>
      <c r="F156" s="76"/>
      <c r="G156" s="93" t="s">
        <v>994</v>
      </c>
      <c r="H156" s="123"/>
      <c r="I156" s="124">
        <f>SUM(I88:I155)</f>
        <v>12000000</v>
      </c>
      <c r="J156" s="76"/>
      <c r="K156" s="76"/>
      <c r="L156" s="130"/>
      <c r="M156" s="119"/>
      <c r="N156" s="119"/>
      <c r="O156" s="119"/>
      <c r="P156" s="76"/>
      <c r="Q156" s="76"/>
      <c r="R156" s="75"/>
      <c r="S156" s="76"/>
      <c r="T156" s="76"/>
      <c r="U156" s="76"/>
      <c r="V156" s="76"/>
      <c r="W156" s="76"/>
      <c r="X156" s="121"/>
      <c r="Y156" s="121"/>
      <c r="AA156" s="644">
        <f t="shared" si="4"/>
        <v>840000.00000000012</v>
      </c>
      <c r="AB156" s="124">
        <f t="shared" si="5"/>
        <v>12840000</v>
      </c>
    </row>
    <row r="157" spans="1:28" x14ac:dyDescent="0.35">
      <c r="A157" s="64"/>
      <c r="B157" s="64"/>
      <c r="C157" s="64"/>
      <c r="D157" s="64"/>
      <c r="E157" s="64"/>
      <c r="F157" s="64"/>
      <c r="G157" s="96" t="s">
        <v>1931</v>
      </c>
      <c r="H157" s="64"/>
      <c r="I157" s="67"/>
      <c r="J157" s="64"/>
      <c r="K157" s="64"/>
      <c r="L157" s="68"/>
      <c r="M157" s="97"/>
      <c r="N157" s="127"/>
      <c r="O157" s="68"/>
      <c r="P157" s="64"/>
      <c r="Q157" s="64"/>
      <c r="R157" s="64"/>
      <c r="S157" s="64"/>
      <c r="T157" s="64"/>
      <c r="U157" s="64"/>
      <c r="V157" s="64"/>
      <c r="W157" s="64"/>
      <c r="X157" s="116"/>
      <c r="Y157" s="116"/>
      <c r="AA157" s="644">
        <f t="shared" si="4"/>
        <v>0</v>
      </c>
      <c r="AB157" s="67">
        <f t="shared" si="5"/>
        <v>0</v>
      </c>
    </row>
    <row r="158" spans="1:28" x14ac:dyDescent="0.35">
      <c r="A158" s="76"/>
      <c r="B158" s="76"/>
      <c r="C158" s="76"/>
      <c r="D158" s="76"/>
      <c r="E158" s="76"/>
      <c r="F158" s="76"/>
      <c r="G158" s="79" t="s">
        <v>4166</v>
      </c>
      <c r="H158" s="69"/>
      <c r="I158" s="74">
        <v>800000</v>
      </c>
      <c r="J158" s="69"/>
      <c r="K158" s="69" t="s">
        <v>3363</v>
      </c>
      <c r="L158" s="75"/>
      <c r="M158" s="79" t="s">
        <v>3364</v>
      </c>
      <c r="N158" s="80">
        <v>538830017</v>
      </c>
      <c r="O158" s="75"/>
      <c r="P158" s="69"/>
      <c r="Q158" s="69"/>
      <c r="R158" s="69"/>
      <c r="S158" s="69"/>
      <c r="T158" s="69"/>
      <c r="U158" s="69"/>
      <c r="V158" s="69"/>
      <c r="W158" s="69"/>
      <c r="X158" s="116"/>
      <c r="Y158" s="116"/>
      <c r="AA158" s="644">
        <f t="shared" si="4"/>
        <v>56000.000000000007</v>
      </c>
      <c r="AB158" s="74">
        <f t="shared" si="5"/>
        <v>856000</v>
      </c>
    </row>
    <row r="159" spans="1:28" x14ac:dyDescent="0.35">
      <c r="A159" s="76"/>
      <c r="B159" s="76"/>
      <c r="C159" s="76"/>
      <c r="D159" s="76"/>
      <c r="E159" s="76"/>
      <c r="F159" s="76"/>
      <c r="G159" s="93" t="s">
        <v>994</v>
      </c>
      <c r="H159" s="86"/>
      <c r="I159" s="87">
        <f>SUM(I158)</f>
        <v>800000</v>
      </c>
      <c r="J159" s="69"/>
      <c r="K159" s="69"/>
      <c r="L159" s="75"/>
      <c r="M159" s="79"/>
      <c r="N159" s="80"/>
      <c r="O159" s="75"/>
      <c r="P159" s="69"/>
      <c r="Q159" s="69"/>
      <c r="R159" s="69"/>
      <c r="S159" s="69"/>
      <c r="T159" s="69"/>
      <c r="U159" s="69"/>
      <c r="V159" s="69"/>
      <c r="W159" s="69"/>
      <c r="X159" s="116"/>
      <c r="Y159" s="116"/>
      <c r="AA159" s="644">
        <f t="shared" si="4"/>
        <v>56000.000000000007</v>
      </c>
      <c r="AB159" s="87">
        <f t="shared" si="5"/>
        <v>856000</v>
      </c>
    </row>
    <row r="160" spans="1:28" x14ac:dyDescent="0.35">
      <c r="A160" s="64"/>
      <c r="B160" s="64"/>
      <c r="C160" s="64"/>
      <c r="D160" s="64"/>
      <c r="E160" s="64"/>
      <c r="F160" s="64"/>
      <c r="G160" s="66" t="s">
        <v>1932</v>
      </c>
      <c r="H160" s="64"/>
      <c r="I160" s="67"/>
      <c r="J160" s="64"/>
      <c r="K160" s="64"/>
      <c r="L160" s="68"/>
      <c r="M160" s="68"/>
      <c r="N160" s="68"/>
      <c r="O160" s="68"/>
      <c r="P160" s="64"/>
      <c r="Q160" s="64"/>
      <c r="R160" s="68"/>
      <c r="S160" s="64"/>
      <c r="T160" s="64"/>
      <c r="U160" s="64"/>
      <c r="V160" s="64"/>
      <c r="W160" s="64"/>
      <c r="X160" s="115"/>
      <c r="Y160" s="115"/>
      <c r="AA160" s="644">
        <f t="shared" si="4"/>
        <v>0</v>
      </c>
      <c r="AB160" s="67">
        <f t="shared" si="5"/>
        <v>0</v>
      </c>
    </row>
    <row r="161" spans="1:28" x14ac:dyDescent="0.35">
      <c r="A161" s="76"/>
      <c r="B161" s="76"/>
      <c r="C161" s="76"/>
      <c r="D161" s="76"/>
      <c r="E161" s="76"/>
      <c r="F161" s="76"/>
      <c r="G161" s="79" t="s">
        <v>1852</v>
      </c>
      <c r="H161" s="76"/>
      <c r="I161" s="118"/>
      <c r="J161" s="76"/>
      <c r="K161" s="69"/>
      <c r="L161" s="119"/>
      <c r="M161" s="119"/>
      <c r="N161" s="119"/>
      <c r="O161" s="119"/>
      <c r="P161" s="76"/>
      <c r="Q161" s="76"/>
      <c r="R161" s="119"/>
      <c r="S161" s="76"/>
      <c r="T161" s="76"/>
      <c r="U161" s="76"/>
      <c r="V161" s="76"/>
      <c r="W161" s="76"/>
      <c r="X161" s="121"/>
      <c r="Y161" s="121"/>
      <c r="AA161" s="644">
        <f t="shared" si="4"/>
        <v>0</v>
      </c>
      <c r="AB161" s="118">
        <f t="shared" si="5"/>
        <v>0</v>
      </c>
    </row>
    <row r="162" spans="1:28" x14ac:dyDescent="0.35">
      <c r="A162" s="76"/>
      <c r="B162" s="76"/>
      <c r="C162" s="76"/>
      <c r="D162" s="76"/>
      <c r="E162" s="76"/>
      <c r="F162" s="76"/>
      <c r="G162" s="79"/>
      <c r="H162" s="76"/>
      <c r="I162" s="118"/>
      <c r="J162" s="76"/>
      <c r="K162" s="69"/>
      <c r="L162" s="119"/>
      <c r="M162" s="119"/>
      <c r="N162" s="119"/>
      <c r="O162" s="119"/>
      <c r="P162" s="76"/>
      <c r="Q162" s="76"/>
      <c r="R162" s="119"/>
      <c r="S162" s="76"/>
      <c r="T162" s="76"/>
      <c r="U162" s="76"/>
      <c r="V162" s="76"/>
      <c r="W162" s="76"/>
      <c r="X162" s="121"/>
      <c r="Y162" s="121"/>
      <c r="AA162" s="644">
        <f t="shared" si="4"/>
        <v>0</v>
      </c>
      <c r="AB162" s="118">
        <f t="shared" si="5"/>
        <v>0</v>
      </c>
    </row>
    <row r="163" spans="1:28" x14ac:dyDescent="0.35">
      <c r="A163" s="64"/>
      <c r="B163" s="64"/>
      <c r="C163" s="64"/>
      <c r="D163" s="64"/>
      <c r="E163" s="64"/>
      <c r="F163" s="64"/>
      <c r="G163" s="66" t="s">
        <v>1168</v>
      </c>
      <c r="H163" s="64"/>
      <c r="I163" s="67"/>
      <c r="J163" s="64"/>
      <c r="K163" s="64"/>
      <c r="L163" s="68"/>
      <c r="M163" s="68"/>
      <c r="N163" s="68"/>
      <c r="O163" s="68"/>
      <c r="P163" s="64"/>
      <c r="Q163" s="64"/>
      <c r="R163" s="68"/>
      <c r="S163" s="64"/>
      <c r="T163" s="64"/>
      <c r="U163" s="64"/>
      <c r="V163" s="64"/>
      <c r="W163" s="64"/>
      <c r="X163" s="115"/>
      <c r="Y163" s="115"/>
      <c r="AA163" s="644">
        <f t="shared" si="4"/>
        <v>0</v>
      </c>
      <c r="AB163" s="67">
        <f t="shared" si="5"/>
        <v>0</v>
      </c>
    </row>
    <row r="164" spans="1:28" x14ac:dyDescent="0.35">
      <c r="A164" s="76"/>
      <c r="B164" s="76"/>
      <c r="C164" s="76"/>
      <c r="D164" s="76"/>
      <c r="E164" s="76"/>
      <c r="F164" s="76"/>
      <c r="G164" s="79" t="s">
        <v>4167</v>
      </c>
      <c r="H164" s="76"/>
      <c r="I164" s="118">
        <v>60000</v>
      </c>
      <c r="J164" s="76"/>
      <c r="K164" s="69" t="s">
        <v>2839</v>
      </c>
      <c r="L164" s="119">
        <v>2015</v>
      </c>
      <c r="M164" s="119" t="s">
        <v>3624</v>
      </c>
      <c r="N164" s="119">
        <v>3507513256223</v>
      </c>
      <c r="O164" s="119"/>
      <c r="P164" s="76"/>
      <c r="Q164" s="76" t="s">
        <v>1936</v>
      </c>
      <c r="R164" s="119" t="s">
        <v>1941</v>
      </c>
      <c r="S164" s="76"/>
      <c r="T164" s="76"/>
      <c r="U164" s="76"/>
      <c r="V164" s="76"/>
      <c r="W164" s="76"/>
      <c r="X164" s="121"/>
      <c r="Y164" s="121"/>
      <c r="AA164" s="644">
        <f t="shared" si="4"/>
        <v>4200</v>
      </c>
      <c r="AB164" s="118">
        <f t="shared" si="5"/>
        <v>64200</v>
      </c>
    </row>
    <row r="165" spans="1:28" x14ac:dyDescent="0.35">
      <c r="A165" s="76"/>
      <c r="B165" s="76"/>
      <c r="C165" s="76"/>
      <c r="D165" s="76"/>
      <c r="E165" s="76"/>
      <c r="F165" s="76"/>
      <c r="G165" s="79" t="s">
        <v>4168</v>
      </c>
      <c r="H165" s="76"/>
      <c r="I165" s="118">
        <v>60000</v>
      </c>
      <c r="J165" s="76"/>
      <c r="K165" s="69" t="s">
        <v>2839</v>
      </c>
      <c r="L165" s="119">
        <v>2015</v>
      </c>
      <c r="M165" s="119" t="s">
        <v>3624</v>
      </c>
      <c r="N165" s="119">
        <v>3507512644510</v>
      </c>
      <c r="O165" s="119"/>
      <c r="P165" s="76"/>
      <c r="Q165" s="76" t="s">
        <v>1936</v>
      </c>
      <c r="R165" s="119" t="s">
        <v>1941</v>
      </c>
      <c r="S165" s="76"/>
      <c r="T165" s="76"/>
      <c r="U165" s="76"/>
      <c r="V165" s="76"/>
      <c r="W165" s="76"/>
      <c r="X165" s="121"/>
      <c r="Y165" s="121"/>
      <c r="AA165" s="644">
        <f t="shared" si="4"/>
        <v>4200</v>
      </c>
      <c r="AB165" s="118">
        <f t="shared" si="5"/>
        <v>64200</v>
      </c>
    </row>
    <row r="166" spans="1:28" x14ac:dyDescent="0.35">
      <c r="A166" s="76"/>
      <c r="B166" s="76"/>
      <c r="C166" s="76"/>
      <c r="D166" s="76"/>
      <c r="E166" s="76"/>
      <c r="F166" s="76"/>
      <c r="G166" s="79" t="s">
        <v>4169</v>
      </c>
      <c r="H166" s="76"/>
      <c r="I166" s="118">
        <v>60000</v>
      </c>
      <c r="J166" s="76"/>
      <c r="K166" s="69" t="s">
        <v>2839</v>
      </c>
      <c r="L166" s="119">
        <v>2014</v>
      </c>
      <c r="M166" s="119" t="s">
        <v>3624</v>
      </c>
      <c r="N166" s="119">
        <v>3507507107333</v>
      </c>
      <c r="O166" s="119"/>
      <c r="P166" s="76"/>
      <c r="Q166" s="76" t="s">
        <v>1936</v>
      </c>
      <c r="R166" s="119" t="s">
        <v>1941</v>
      </c>
      <c r="S166" s="76"/>
      <c r="T166" s="76"/>
      <c r="U166" s="76"/>
      <c r="V166" s="76"/>
      <c r="W166" s="76"/>
      <c r="X166" s="121"/>
      <c r="Y166" s="121"/>
      <c r="AA166" s="644">
        <f t="shared" si="4"/>
        <v>4200</v>
      </c>
      <c r="AB166" s="118">
        <f t="shared" si="5"/>
        <v>64200</v>
      </c>
    </row>
    <row r="167" spans="1:28" x14ac:dyDescent="0.35">
      <c r="A167" s="76"/>
      <c r="B167" s="76"/>
      <c r="C167" s="76"/>
      <c r="D167" s="76"/>
      <c r="E167" s="76"/>
      <c r="F167" s="76"/>
      <c r="G167" s="79" t="s">
        <v>4170</v>
      </c>
      <c r="H167" s="76"/>
      <c r="I167" s="118">
        <v>60000</v>
      </c>
      <c r="J167" s="76"/>
      <c r="K167" s="69" t="s">
        <v>2839</v>
      </c>
      <c r="L167" s="119">
        <v>2014</v>
      </c>
      <c r="M167" s="119" t="s">
        <v>3624</v>
      </c>
      <c r="N167" s="119">
        <v>3507507107325</v>
      </c>
      <c r="O167" s="119"/>
      <c r="P167" s="76"/>
      <c r="Q167" s="76" t="s">
        <v>1936</v>
      </c>
      <c r="R167" s="119" t="s">
        <v>1941</v>
      </c>
      <c r="S167" s="76"/>
      <c r="T167" s="76"/>
      <c r="U167" s="76"/>
      <c r="V167" s="76"/>
      <c r="W167" s="76"/>
      <c r="X167" s="121"/>
      <c r="Y167" s="121"/>
      <c r="AA167" s="644">
        <f t="shared" si="4"/>
        <v>4200</v>
      </c>
      <c r="AB167" s="118">
        <f t="shared" si="5"/>
        <v>64200</v>
      </c>
    </row>
    <row r="168" spans="1:28" x14ac:dyDescent="0.35">
      <c r="A168" s="76"/>
      <c r="B168" s="76"/>
      <c r="C168" s="76"/>
      <c r="D168" s="76"/>
      <c r="E168" s="76"/>
      <c r="F168" s="76"/>
      <c r="G168" s="79" t="s">
        <v>4171</v>
      </c>
      <c r="H168" s="76"/>
      <c r="I168" s="118">
        <v>60000</v>
      </c>
      <c r="J168" s="76"/>
      <c r="K168" s="69" t="s">
        <v>2839</v>
      </c>
      <c r="L168" s="119">
        <v>2013</v>
      </c>
      <c r="M168" s="119" t="s">
        <v>3624</v>
      </c>
      <c r="N168" s="119">
        <v>50617217</v>
      </c>
      <c r="O168" s="119"/>
      <c r="P168" s="76"/>
      <c r="Q168" s="76" t="s">
        <v>1936</v>
      </c>
      <c r="R168" s="119" t="s">
        <v>1941</v>
      </c>
      <c r="S168" s="76"/>
      <c r="T168" s="76"/>
      <c r="U168" s="76"/>
      <c r="V168" s="76"/>
      <c r="W168" s="76"/>
      <c r="X168" s="121"/>
      <c r="Y168" s="121"/>
      <c r="AA168" s="644">
        <f t="shared" si="4"/>
        <v>4200</v>
      </c>
      <c r="AB168" s="118">
        <f t="shared" si="5"/>
        <v>64200</v>
      </c>
    </row>
    <row r="169" spans="1:28" x14ac:dyDescent="0.35">
      <c r="A169" s="76"/>
      <c r="B169" s="76"/>
      <c r="C169" s="76"/>
      <c r="D169" s="76"/>
      <c r="E169" s="76"/>
      <c r="F169" s="76"/>
      <c r="G169" s="79" t="s">
        <v>4172</v>
      </c>
      <c r="H169" s="76"/>
      <c r="I169" s="118">
        <v>60000</v>
      </c>
      <c r="J169" s="76"/>
      <c r="K169" s="69" t="s">
        <v>2839</v>
      </c>
      <c r="L169" s="119">
        <v>2013</v>
      </c>
      <c r="M169" s="119" t="s">
        <v>3624</v>
      </c>
      <c r="N169" s="119">
        <v>50619587</v>
      </c>
      <c r="O169" s="119"/>
      <c r="P169" s="76"/>
      <c r="Q169" s="76" t="s">
        <v>1936</v>
      </c>
      <c r="R169" s="119" t="s">
        <v>1941</v>
      </c>
      <c r="S169" s="76"/>
      <c r="T169" s="76"/>
      <c r="U169" s="76"/>
      <c r="V169" s="76"/>
      <c r="W169" s="76"/>
      <c r="X169" s="121"/>
      <c r="Y169" s="121"/>
      <c r="AA169" s="644">
        <f t="shared" si="4"/>
        <v>4200</v>
      </c>
      <c r="AB169" s="118">
        <f t="shared" si="5"/>
        <v>64200</v>
      </c>
    </row>
    <row r="170" spans="1:28" x14ac:dyDescent="0.35">
      <c r="A170" s="76"/>
      <c r="B170" s="76"/>
      <c r="C170" s="76"/>
      <c r="D170" s="76"/>
      <c r="E170" s="76"/>
      <c r="F170" s="76"/>
      <c r="G170" s="79" t="s">
        <v>4173</v>
      </c>
      <c r="H170" s="76"/>
      <c r="I170" s="118">
        <v>60000</v>
      </c>
      <c r="J170" s="76"/>
      <c r="K170" s="69" t="s">
        <v>2839</v>
      </c>
      <c r="L170" s="119">
        <v>2014</v>
      </c>
      <c r="M170" s="119" t="s">
        <v>3624</v>
      </c>
      <c r="N170" s="119">
        <v>3507508103513</v>
      </c>
      <c r="O170" s="119"/>
      <c r="P170" s="76"/>
      <c r="Q170" s="76" t="s">
        <v>1936</v>
      </c>
      <c r="R170" s="119" t="s">
        <v>1941</v>
      </c>
      <c r="S170" s="76"/>
      <c r="T170" s="76"/>
      <c r="U170" s="76"/>
      <c r="V170" s="76"/>
      <c r="W170" s="76"/>
      <c r="X170" s="121"/>
      <c r="Y170" s="121"/>
      <c r="AA170" s="644">
        <f t="shared" si="4"/>
        <v>4200</v>
      </c>
      <c r="AB170" s="118">
        <f t="shared" si="5"/>
        <v>64200</v>
      </c>
    </row>
    <row r="171" spans="1:28" x14ac:dyDescent="0.35">
      <c r="A171" s="76"/>
      <c r="B171" s="76"/>
      <c r="C171" s="76"/>
      <c r="D171" s="76"/>
      <c r="E171" s="76"/>
      <c r="F171" s="76"/>
      <c r="G171" s="79" t="s">
        <v>4174</v>
      </c>
      <c r="H171" s="76"/>
      <c r="I171" s="118">
        <v>60000</v>
      </c>
      <c r="J171" s="76"/>
      <c r="K171" s="69" t="s">
        <v>2839</v>
      </c>
      <c r="L171" s="119">
        <v>2014</v>
      </c>
      <c r="M171" s="119" t="s">
        <v>3624</v>
      </c>
      <c r="N171" s="119">
        <v>3507508103521</v>
      </c>
      <c r="O171" s="119"/>
      <c r="P171" s="76"/>
      <c r="Q171" s="76" t="s">
        <v>1936</v>
      </c>
      <c r="R171" s="119" t="s">
        <v>1941</v>
      </c>
      <c r="S171" s="76"/>
      <c r="T171" s="76"/>
      <c r="U171" s="76"/>
      <c r="V171" s="76"/>
      <c r="W171" s="76"/>
      <c r="X171" s="121"/>
      <c r="Y171" s="121"/>
      <c r="AA171" s="644">
        <f t="shared" si="4"/>
        <v>4200</v>
      </c>
      <c r="AB171" s="118">
        <f t="shared" si="5"/>
        <v>64200</v>
      </c>
    </row>
    <row r="172" spans="1:28" x14ac:dyDescent="0.35">
      <c r="A172" s="76"/>
      <c r="B172" s="76"/>
      <c r="C172" s="76"/>
      <c r="D172" s="76"/>
      <c r="E172" s="76"/>
      <c r="F172" s="76"/>
      <c r="G172" s="79" t="s">
        <v>4175</v>
      </c>
      <c r="H172" s="76"/>
      <c r="I172" s="118">
        <v>60000</v>
      </c>
      <c r="J172" s="76"/>
      <c r="K172" s="69" t="s">
        <v>2839</v>
      </c>
      <c r="L172" s="119">
        <v>2014</v>
      </c>
      <c r="M172" s="119" t="s">
        <v>3624</v>
      </c>
      <c r="N172" s="119">
        <v>3507507107291</v>
      </c>
      <c r="O172" s="119"/>
      <c r="P172" s="76"/>
      <c r="Q172" s="76" t="s">
        <v>1936</v>
      </c>
      <c r="R172" s="119" t="s">
        <v>1941</v>
      </c>
      <c r="S172" s="76"/>
      <c r="T172" s="76"/>
      <c r="U172" s="76"/>
      <c r="V172" s="76"/>
      <c r="W172" s="76"/>
      <c r="X172" s="121"/>
      <c r="Y172" s="121"/>
      <c r="AA172" s="644">
        <f t="shared" si="4"/>
        <v>4200</v>
      </c>
      <c r="AB172" s="118">
        <f t="shared" si="5"/>
        <v>64200</v>
      </c>
    </row>
    <row r="173" spans="1:28" x14ac:dyDescent="0.35">
      <c r="A173" s="76"/>
      <c r="B173" s="76"/>
      <c r="C173" s="76"/>
      <c r="D173" s="76"/>
      <c r="E173" s="76"/>
      <c r="F173" s="76"/>
      <c r="G173" s="79" t="s">
        <v>4176</v>
      </c>
      <c r="H173" s="76"/>
      <c r="I173" s="118">
        <v>60000</v>
      </c>
      <c r="J173" s="76"/>
      <c r="K173" s="69" t="s">
        <v>2839</v>
      </c>
      <c r="L173" s="119">
        <v>2014</v>
      </c>
      <c r="M173" s="119" t="s">
        <v>3624</v>
      </c>
      <c r="N173" s="119">
        <v>3507507107275</v>
      </c>
      <c r="O173" s="119"/>
      <c r="P173" s="76"/>
      <c r="Q173" s="76" t="s">
        <v>1936</v>
      </c>
      <c r="R173" s="119" t="s">
        <v>1941</v>
      </c>
      <c r="S173" s="76"/>
      <c r="T173" s="76"/>
      <c r="U173" s="76"/>
      <c r="V173" s="76"/>
      <c r="W173" s="76"/>
      <c r="X173" s="121"/>
      <c r="Y173" s="121"/>
      <c r="AA173" s="644">
        <f t="shared" si="4"/>
        <v>4200</v>
      </c>
      <c r="AB173" s="118">
        <f t="shared" si="5"/>
        <v>64200</v>
      </c>
    </row>
    <row r="174" spans="1:28" x14ac:dyDescent="0.35">
      <c r="A174" s="76"/>
      <c r="B174" s="76"/>
      <c r="C174" s="76"/>
      <c r="D174" s="76"/>
      <c r="E174" s="76"/>
      <c r="F174" s="76"/>
      <c r="G174" s="79" t="s">
        <v>4177</v>
      </c>
      <c r="H174" s="76"/>
      <c r="I174" s="118">
        <v>60000</v>
      </c>
      <c r="J174" s="76"/>
      <c r="K174" s="69" t="s">
        <v>2839</v>
      </c>
      <c r="L174" s="119">
        <v>2014</v>
      </c>
      <c r="M174" s="119" t="s">
        <v>3624</v>
      </c>
      <c r="N174" s="119">
        <v>3507507107242</v>
      </c>
      <c r="O174" s="119"/>
      <c r="P174" s="76"/>
      <c r="Q174" s="76" t="s">
        <v>1936</v>
      </c>
      <c r="R174" s="119" t="s">
        <v>1941</v>
      </c>
      <c r="S174" s="76"/>
      <c r="T174" s="76"/>
      <c r="U174" s="76"/>
      <c r="V174" s="76"/>
      <c r="W174" s="76"/>
      <c r="X174" s="121"/>
      <c r="Y174" s="121"/>
      <c r="AA174" s="644">
        <f t="shared" si="4"/>
        <v>4200</v>
      </c>
      <c r="AB174" s="118">
        <f t="shared" si="5"/>
        <v>64200</v>
      </c>
    </row>
    <row r="175" spans="1:28" x14ac:dyDescent="0.35">
      <c r="A175" s="76"/>
      <c r="B175" s="76"/>
      <c r="C175" s="76"/>
      <c r="D175" s="76"/>
      <c r="E175" s="76"/>
      <c r="F175" s="76"/>
      <c r="G175" s="79" t="s">
        <v>4178</v>
      </c>
      <c r="H175" s="76"/>
      <c r="I175" s="118">
        <v>60000</v>
      </c>
      <c r="J175" s="76"/>
      <c r="K175" s="69" t="s">
        <v>2839</v>
      </c>
      <c r="L175" s="119">
        <v>2014</v>
      </c>
      <c r="M175" s="119" t="s">
        <v>3624</v>
      </c>
      <c r="N175" s="119">
        <v>3507507107267</v>
      </c>
      <c r="O175" s="119"/>
      <c r="P175" s="76"/>
      <c r="Q175" s="76" t="s">
        <v>1936</v>
      </c>
      <c r="R175" s="119" t="s">
        <v>1941</v>
      </c>
      <c r="S175" s="76"/>
      <c r="T175" s="76"/>
      <c r="U175" s="76"/>
      <c r="V175" s="76"/>
      <c r="W175" s="76"/>
      <c r="X175" s="121"/>
      <c r="Y175" s="121"/>
      <c r="AA175" s="644">
        <f t="shared" si="4"/>
        <v>4200</v>
      </c>
      <c r="AB175" s="118">
        <f t="shared" si="5"/>
        <v>64200</v>
      </c>
    </row>
    <row r="176" spans="1:28" x14ac:dyDescent="0.35">
      <c r="A176" s="76"/>
      <c r="B176" s="76"/>
      <c r="C176" s="76"/>
      <c r="D176" s="76"/>
      <c r="E176" s="76"/>
      <c r="F176" s="76"/>
      <c r="G176" s="79" t="s">
        <v>4179</v>
      </c>
      <c r="H176" s="76"/>
      <c r="I176" s="118">
        <v>60000</v>
      </c>
      <c r="J176" s="76"/>
      <c r="K176" s="69" t="s">
        <v>2839</v>
      </c>
      <c r="L176" s="119">
        <v>2014</v>
      </c>
      <c r="M176" s="119" t="s">
        <v>3624</v>
      </c>
      <c r="N176" s="119">
        <v>3507507107283</v>
      </c>
      <c r="O176" s="119"/>
      <c r="P176" s="76"/>
      <c r="Q176" s="76" t="s">
        <v>1936</v>
      </c>
      <c r="R176" s="119" t="s">
        <v>1941</v>
      </c>
      <c r="S176" s="76"/>
      <c r="T176" s="76"/>
      <c r="U176" s="76"/>
      <c r="V176" s="76"/>
      <c r="W176" s="76"/>
      <c r="X176" s="121"/>
      <c r="Y176" s="121"/>
      <c r="AA176" s="644">
        <f t="shared" si="4"/>
        <v>4200</v>
      </c>
      <c r="AB176" s="118">
        <f t="shared" si="5"/>
        <v>64200</v>
      </c>
    </row>
    <row r="177" spans="1:28" x14ac:dyDescent="0.35">
      <c r="A177" s="76"/>
      <c r="B177" s="76"/>
      <c r="C177" s="76"/>
      <c r="D177" s="76"/>
      <c r="E177" s="76"/>
      <c r="F177" s="76"/>
      <c r="G177" s="79" t="s">
        <v>4180</v>
      </c>
      <c r="H177" s="76"/>
      <c r="I177" s="118">
        <v>60000</v>
      </c>
      <c r="J177" s="76"/>
      <c r="K177" s="69" t="s">
        <v>2839</v>
      </c>
      <c r="L177" s="119">
        <v>2014</v>
      </c>
      <c r="M177" s="119" t="s">
        <v>3624</v>
      </c>
      <c r="N177" s="119">
        <v>3507507107317</v>
      </c>
      <c r="O177" s="119"/>
      <c r="P177" s="76"/>
      <c r="Q177" s="76" t="s">
        <v>1936</v>
      </c>
      <c r="R177" s="119" t="s">
        <v>1941</v>
      </c>
      <c r="S177" s="76"/>
      <c r="T177" s="76"/>
      <c r="U177" s="76"/>
      <c r="V177" s="76"/>
      <c r="W177" s="76"/>
      <c r="X177" s="121"/>
      <c r="Y177" s="121"/>
      <c r="AA177" s="644">
        <f t="shared" si="4"/>
        <v>4200</v>
      </c>
      <c r="AB177" s="118">
        <f t="shared" si="5"/>
        <v>64200</v>
      </c>
    </row>
    <row r="178" spans="1:28" x14ac:dyDescent="0.35">
      <c r="A178" s="76"/>
      <c r="B178" s="76"/>
      <c r="C178" s="76"/>
      <c r="D178" s="76"/>
      <c r="E178" s="76"/>
      <c r="F178" s="76"/>
      <c r="G178" s="79" t="s">
        <v>4181</v>
      </c>
      <c r="H178" s="76"/>
      <c r="I178" s="118">
        <v>60000</v>
      </c>
      <c r="J178" s="76"/>
      <c r="K178" s="69" t="s">
        <v>2839</v>
      </c>
      <c r="L178" s="119">
        <v>2014</v>
      </c>
      <c r="M178" s="119" t="s">
        <v>3624</v>
      </c>
      <c r="N178" s="119">
        <v>3507507107259</v>
      </c>
      <c r="O178" s="119"/>
      <c r="P178" s="76"/>
      <c r="Q178" s="76" t="s">
        <v>1936</v>
      </c>
      <c r="R178" s="119" t="s">
        <v>1941</v>
      </c>
      <c r="S178" s="76"/>
      <c r="T178" s="76"/>
      <c r="U178" s="76"/>
      <c r="V178" s="76"/>
      <c r="W178" s="76"/>
      <c r="X178" s="121"/>
      <c r="Y178" s="121"/>
      <c r="AA178" s="644">
        <f t="shared" si="4"/>
        <v>4200</v>
      </c>
      <c r="AB178" s="118">
        <f t="shared" si="5"/>
        <v>64200</v>
      </c>
    </row>
    <row r="179" spans="1:28" x14ac:dyDescent="0.35">
      <c r="A179" s="76"/>
      <c r="B179" s="76"/>
      <c r="C179" s="76"/>
      <c r="D179" s="76"/>
      <c r="E179" s="76"/>
      <c r="F179" s="76"/>
      <c r="G179" s="79" t="s">
        <v>4182</v>
      </c>
      <c r="H179" s="76"/>
      <c r="I179" s="118">
        <v>60000</v>
      </c>
      <c r="J179" s="76"/>
      <c r="K179" s="69" t="s">
        <v>2839</v>
      </c>
      <c r="L179" s="119">
        <v>2013</v>
      </c>
      <c r="M179" s="119" t="s">
        <v>3624</v>
      </c>
      <c r="N179" s="119">
        <v>50619585</v>
      </c>
      <c r="O179" s="119"/>
      <c r="P179" s="76"/>
      <c r="Q179" s="76" t="s">
        <v>1936</v>
      </c>
      <c r="R179" s="119" t="s">
        <v>1941</v>
      </c>
      <c r="S179" s="76"/>
      <c r="T179" s="76"/>
      <c r="U179" s="76"/>
      <c r="V179" s="76"/>
      <c r="W179" s="76"/>
      <c r="X179" s="121"/>
      <c r="Y179" s="121"/>
      <c r="AA179" s="644">
        <f t="shared" si="4"/>
        <v>4200</v>
      </c>
      <c r="AB179" s="118">
        <f t="shared" si="5"/>
        <v>64200</v>
      </c>
    </row>
    <row r="180" spans="1:28" x14ac:dyDescent="0.35">
      <c r="A180" s="76"/>
      <c r="B180" s="76"/>
      <c r="C180" s="76"/>
      <c r="D180" s="76"/>
      <c r="E180" s="76"/>
      <c r="F180" s="76"/>
      <c r="G180" s="79" t="s">
        <v>4183</v>
      </c>
      <c r="H180" s="76"/>
      <c r="I180" s="118">
        <v>60000</v>
      </c>
      <c r="J180" s="76"/>
      <c r="K180" s="69" t="s">
        <v>2839</v>
      </c>
      <c r="L180" s="119">
        <v>2013</v>
      </c>
      <c r="M180" s="119" t="s">
        <v>3624</v>
      </c>
      <c r="N180" s="119">
        <v>50619586</v>
      </c>
      <c r="O180" s="119"/>
      <c r="P180" s="76"/>
      <c r="Q180" s="76" t="s">
        <v>1936</v>
      </c>
      <c r="R180" s="119" t="s">
        <v>1941</v>
      </c>
      <c r="S180" s="76"/>
      <c r="T180" s="76"/>
      <c r="U180" s="76"/>
      <c r="V180" s="76"/>
      <c r="W180" s="76"/>
      <c r="X180" s="121"/>
      <c r="Y180" s="121"/>
      <c r="AA180" s="644">
        <f t="shared" si="4"/>
        <v>4200</v>
      </c>
      <c r="AB180" s="118">
        <f t="shared" si="5"/>
        <v>64200</v>
      </c>
    </row>
    <row r="181" spans="1:28" x14ac:dyDescent="0.35">
      <c r="A181" s="76"/>
      <c r="B181" s="76"/>
      <c r="C181" s="76"/>
      <c r="D181" s="76"/>
      <c r="E181" s="76"/>
      <c r="F181" s="76"/>
      <c r="G181" s="79" t="s">
        <v>4184</v>
      </c>
      <c r="H181" s="76"/>
      <c r="I181" s="118">
        <v>60000</v>
      </c>
      <c r="J181" s="76"/>
      <c r="K181" s="69" t="s">
        <v>2839</v>
      </c>
      <c r="L181" s="119">
        <v>2013</v>
      </c>
      <c r="M181" s="119" t="s">
        <v>3624</v>
      </c>
      <c r="N181" s="119">
        <v>50619588</v>
      </c>
      <c r="O181" s="119"/>
      <c r="P181" s="76"/>
      <c r="Q181" s="76" t="s">
        <v>1936</v>
      </c>
      <c r="R181" s="119" t="s">
        <v>1941</v>
      </c>
      <c r="S181" s="76"/>
      <c r="T181" s="76"/>
      <c r="U181" s="76"/>
      <c r="V181" s="76"/>
      <c r="W181" s="76"/>
      <c r="X181" s="121"/>
      <c r="Y181" s="121"/>
      <c r="AA181" s="644">
        <f t="shared" si="4"/>
        <v>4200</v>
      </c>
      <c r="AB181" s="118">
        <f t="shared" si="5"/>
        <v>64200</v>
      </c>
    </row>
    <row r="182" spans="1:28" x14ac:dyDescent="0.35">
      <c r="A182" s="76"/>
      <c r="B182" s="76"/>
      <c r="C182" s="76"/>
      <c r="D182" s="76"/>
      <c r="E182" s="76"/>
      <c r="F182" s="76"/>
      <c r="G182" s="79" t="s">
        <v>4185</v>
      </c>
      <c r="H182" s="76"/>
      <c r="I182" s="118">
        <v>60000</v>
      </c>
      <c r="J182" s="76"/>
      <c r="K182" s="69" t="s">
        <v>2839</v>
      </c>
      <c r="L182" s="119">
        <v>2013</v>
      </c>
      <c r="M182" s="119" t="s">
        <v>3624</v>
      </c>
      <c r="N182" s="119">
        <v>50619589</v>
      </c>
      <c r="O182" s="119"/>
      <c r="P182" s="76"/>
      <c r="Q182" s="76" t="s">
        <v>1936</v>
      </c>
      <c r="R182" s="119" t="s">
        <v>1941</v>
      </c>
      <c r="S182" s="76"/>
      <c r="T182" s="76"/>
      <c r="U182" s="76"/>
      <c r="V182" s="76"/>
      <c r="W182" s="76"/>
      <c r="X182" s="121"/>
      <c r="Y182" s="121"/>
      <c r="AA182" s="644">
        <f t="shared" si="4"/>
        <v>4200</v>
      </c>
      <c r="AB182" s="118">
        <f t="shared" si="5"/>
        <v>64200</v>
      </c>
    </row>
    <row r="183" spans="1:28" x14ac:dyDescent="0.35">
      <c r="A183" s="76"/>
      <c r="B183" s="76"/>
      <c r="C183" s="76"/>
      <c r="D183" s="76"/>
      <c r="E183" s="76"/>
      <c r="F183" s="76"/>
      <c r="G183" s="79" t="s">
        <v>4186</v>
      </c>
      <c r="H183" s="76"/>
      <c r="I183" s="118">
        <v>60000</v>
      </c>
      <c r="J183" s="76"/>
      <c r="K183" s="69" t="s">
        <v>2839</v>
      </c>
      <c r="L183" s="119">
        <v>2014</v>
      </c>
      <c r="M183" s="119" t="s">
        <v>3624</v>
      </c>
      <c r="N183" s="119">
        <v>3507507107309</v>
      </c>
      <c r="O183" s="119"/>
      <c r="P183" s="76"/>
      <c r="Q183" s="76" t="s">
        <v>1936</v>
      </c>
      <c r="R183" s="119" t="s">
        <v>1941</v>
      </c>
      <c r="S183" s="76"/>
      <c r="T183" s="76"/>
      <c r="U183" s="76"/>
      <c r="V183" s="76"/>
      <c r="W183" s="76"/>
      <c r="X183" s="121"/>
      <c r="Y183" s="121"/>
      <c r="AA183" s="644">
        <f t="shared" si="4"/>
        <v>4200</v>
      </c>
      <c r="AB183" s="118">
        <f t="shared" si="5"/>
        <v>64200</v>
      </c>
    </row>
    <row r="184" spans="1:28" x14ac:dyDescent="0.35">
      <c r="A184" s="76"/>
      <c r="B184" s="76"/>
      <c r="C184" s="76"/>
      <c r="D184" s="76"/>
      <c r="E184" s="76"/>
      <c r="F184" s="76"/>
      <c r="G184" s="93" t="s">
        <v>994</v>
      </c>
      <c r="H184" s="123"/>
      <c r="I184" s="124">
        <f>SUM(I164:I183)</f>
        <v>1200000</v>
      </c>
      <c r="J184" s="76"/>
      <c r="K184" s="69"/>
      <c r="L184" s="119"/>
      <c r="M184" s="119"/>
      <c r="N184" s="119"/>
      <c r="O184" s="119"/>
      <c r="P184" s="76"/>
      <c r="Q184" s="76"/>
      <c r="R184" s="119"/>
      <c r="S184" s="76"/>
      <c r="T184" s="76"/>
      <c r="U184" s="76"/>
      <c r="V184" s="76"/>
      <c r="W184" s="76"/>
      <c r="X184" s="121"/>
      <c r="Y184" s="121"/>
      <c r="AA184" s="644">
        <f t="shared" si="4"/>
        <v>84000.000000000015</v>
      </c>
      <c r="AB184" s="124">
        <f t="shared" si="5"/>
        <v>1284000</v>
      </c>
    </row>
    <row r="185" spans="1:28" x14ac:dyDescent="0.35">
      <c r="A185" s="64"/>
      <c r="B185" s="64"/>
      <c r="C185" s="64"/>
      <c r="D185" s="64"/>
      <c r="E185" s="64"/>
      <c r="F185" s="64"/>
      <c r="G185" s="66" t="s">
        <v>1748</v>
      </c>
      <c r="H185" s="64"/>
      <c r="I185" s="67"/>
      <c r="J185" s="64"/>
      <c r="K185" s="64"/>
      <c r="L185" s="68"/>
      <c r="M185" s="68"/>
      <c r="N185" s="68"/>
      <c r="O185" s="68"/>
      <c r="P185" s="64"/>
      <c r="Q185" s="64"/>
      <c r="R185" s="68"/>
      <c r="S185" s="64"/>
      <c r="T185" s="64"/>
      <c r="U185" s="64"/>
      <c r="V185" s="64"/>
      <c r="W185" s="64"/>
      <c r="X185" s="115"/>
      <c r="Y185" s="115"/>
      <c r="AA185" s="644">
        <f t="shared" si="4"/>
        <v>0</v>
      </c>
      <c r="AB185" s="67">
        <f t="shared" si="5"/>
        <v>0</v>
      </c>
    </row>
    <row r="186" spans="1:28" x14ac:dyDescent="0.35">
      <c r="A186" s="76"/>
      <c r="B186" s="76"/>
      <c r="C186" s="76"/>
      <c r="D186" s="76"/>
      <c r="E186" s="76"/>
      <c r="F186" s="76"/>
      <c r="G186" s="79" t="s">
        <v>4187</v>
      </c>
      <c r="H186" s="76"/>
      <c r="I186" s="118">
        <v>100000</v>
      </c>
      <c r="J186" s="76"/>
      <c r="K186" s="76" t="s">
        <v>4188</v>
      </c>
      <c r="L186" s="130"/>
      <c r="M186" s="119"/>
      <c r="N186" s="119"/>
      <c r="O186" s="119"/>
      <c r="P186" s="76"/>
      <c r="Q186" s="76"/>
      <c r="R186" s="119"/>
      <c r="S186" s="76"/>
      <c r="T186" s="76"/>
      <c r="U186" s="76"/>
      <c r="V186" s="76"/>
      <c r="W186" s="76"/>
      <c r="X186" s="121"/>
      <c r="Y186" s="121"/>
      <c r="AA186" s="644">
        <f t="shared" si="4"/>
        <v>7000.0000000000009</v>
      </c>
      <c r="AB186" s="118">
        <f t="shared" si="5"/>
        <v>107000</v>
      </c>
    </row>
    <row r="187" spans="1:28" x14ac:dyDescent="0.35">
      <c r="A187" s="76"/>
      <c r="B187" s="76"/>
      <c r="C187" s="76"/>
      <c r="D187" s="76"/>
      <c r="E187" s="76"/>
      <c r="F187" s="76"/>
      <c r="G187" s="79" t="s">
        <v>4189</v>
      </c>
      <c r="H187" s="76"/>
      <c r="I187" s="118">
        <v>100000</v>
      </c>
      <c r="J187" s="76"/>
      <c r="K187" s="76" t="s">
        <v>1062</v>
      </c>
      <c r="L187" s="130"/>
      <c r="M187" s="119" t="s">
        <v>1198</v>
      </c>
      <c r="N187" s="119">
        <v>3140530155</v>
      </c>
      <c r="O187" s="119"/>
      <c r="P187" s="76"/>
      <c r="Q187" s="76" t="s">
        <v>1065</v>
      </c>
      <c r="R187" s="75" t="s">
        <v>4113</v>
      </c>
      <c r="S187" s="76"/>
      <c r="T187" s="76"/>
      <c r="U187" s="76"/>
      <c r="V187" s="76"/>
      <c r="W187" s="76"/>
      <c r="X187" s="121"/>
      <c r="Y187" s="121"/>
      <c r="AA187" s="644">
        <f t="shared" si="4"/>
        <v>7000.0000000000009</v>
      </c>
      <c r="AB187" s="118">
        <f t="shared" si="5"/>
        <v>107000</v>
      </c>
    </row>
    <row r="188" spans="1:28" x14ac:dyDescent="0.35">
      <c r="A188" s="76"/>
      <c r="B188" s="76"/>
      <c r="C188" s="76"/>
      <c r="D188" s="76"/>
      <c r="E188" s="76"/>
      <c r="F188" s="76"/>
      <c r="G188" s="79" t="s">
        <v>4190</v>
      </c>
      <c r="H188" s="76"/>
      <c r="I188" s="118">
        <v>100000</v>
      </c>
      <c r="J188" s="76"/>
      <c r="K188" s="76" t="s">
        <v>4191</v>
      </c>
      <c r="L188" s="119">
        <v>2015</v>
      </c>
      <c r="M188" s="119" t="s">
        <v>4192</v>
      </c>
      <c r="N188" s="119" t="s">
        <v>4193</v>
      </c>
      <c r="O188" s="119"/>
      <c r="P188" s="76"/>
      <c r="Q188" s="76" t="s">
        <v>3838</v>
      </c>
      <c r="R188" s="75" t="s">
        <v>4194</v>
      </c>
      <c r="S188" s="76"/>
      <c r="T188" s="76"/>
      <c r="U188" s="76"/>
      <c r="V188" s="76"/>
      <c r="W188" s="76"/>
      <c r="X188" s="121"/>
      <c r="Y188" s="121"/>
      <c r="AA188" s="644">
        <f t="shared" si="4"/>
        <v>7000.0000000000009</v>
      </c>
      <c r="AB188" s="118">
        <f t="shared" si="5"/>
        <v>107000</v>
      </c>
    </row>
    <row r="189" spans="1:28" x14ac:dyDescent="0.35">
      <c r="A189" s="76"/>
      <c r="B189" s="76"/>
      <c r="C189" s="76"/>
      <c r="D189" s="76"/>
      <c r="E189" s="76"/>
      <c r="F189" s="76"/>
      <c r="G189" s="79" t="s">
        <v>4195</v>
      </c>
      <c r="H189" s="76"/>
      <c r="I189" s="118">
        <v>100000</v>
      </c>
      <c r="J189" s="76"/>
      <c r="K189" s="76" t="s">
        <v>1062</v>
      </c>
      <c r="L189" s="130"/>
      <c r="M189" s="119" t="s">
        <v>4196</v>
      </c>
      <c r="N189" s="119">
        <v>1160470412</v>
      </c>
      <c r="O189" s="119"/>
      <c r="P189" s="76"/>
      <c r="Q189" s="76" t="s">
        <v>4197</v>
      </c>
      <c r="R189" s="75" t="s">
        <v>4113</v>
      </c>
      <c r="S189" s="76"/>
      <c r="T189" s="76"/>
      <c r="U189" s="76"/>
      <c r="V189" s="76"/>
      <c r="W189" s="76"/>
      <c r="X189" s="121"/>
      <c r="Y189" s="121"/>
      <c r="AA189" s="644">
        <f t="shared" si="4"/>
        <v>7000.0000000000009</v>
      </c>
      <c r="AB189" s="118">
        <f t="shared" si="5"/>
        <v>107000</v>
      </c>
    </row>
    <row r="190" spans="1:28" x14ac:dyDescent="0.35">
      <c r="A190" s="76"/>
      <c r="B190" s="76"/>
      <c r="C190" s="76"/>
      <c r="D190" s="76"/>
      <c r="E190" s="76"/>
      <c r="F190" s="76"/>
      <c r="G190" s="79" t="s">
        <v>4198</v>
      </c>
      <c r="H190" s="76"/>
      <c r="I190" s="118">
        <v>100000</v>
      </c>
      <c r="J190" s="76"/>
      <c r="K190" s="76" t="s">
        <v>4199</v>
      </c>
      <c r="L190" s="130"/>
      <c r="M190" s="119" t="s">
        <v>4200</v>
      </c>
      <c r="N190" s="119" t="s">
        <v>4201</v>
      </c>
      <c r="O190" s="119"/>
      <c r="P190" s="76"/>
      <c r="Q190" s="76"/>
      <c r="R190" s="75"/>
      <c r="S190" s="76"/>
      <c r="T190" s="76"/>
      <c r="U190" s="76"/>
      <c r="V190" s="76"/>
      <c r="W190" s="76"/>
      <c r="X190" s="121"/>
      <c r="Y190" s="121"/>
      <c r="AA190" s="644">
        <f t="shared" si="4"/>
        <v>7000.0000000000009</v>
      </c>
      <c r="AB190" s="118">
        <f t="shared" si="5"/>
        <v>107000</v>
      </c>
    </row>
    <row r="191" spans="1:28" x14ac:dyDescent="0.35">
      <c r="A191" s="76"/>
      <c r="B191" s="76"/>
      <c r="C191" s="76"/>
      <c r="D191" s="76"/>
      <c r="E191" s="76"/>
      <c r="F191" s="76"/>
      <c r="G191" s="79" t="s">
        <v>4202</v>
      </c>
      <c r="H191" s="76"/>
      <c r="I191" s="118">
        <v>250000</v>
      </c>
      <c r="J191" s="76"/>
      <c r="K191" s="76" t="s">
        <v>1765</v>
      </c>
      <c r="L191" s="130"/>
      <c r="M191" s="119"/>
      <c r="N191" s="119"/>
      <c r="O191" s="119"/>
      <c r="P191" s="76"/>
      <c r="Q191" s="76"/>
      <c r="R191" s="75"/>
      <c r="S191" s="76"/>
      <c r="T191" s="76"/>
      <c r="U191" s="76"/>
      <c r="V191" s="76"/>
      <c r="W191" s="76"/>
      <c r="X191" s="121"/>
      <c r="Y191" s="121"/>
      <c r="AA191" s="644">
        <f t="shared" si="4"/>
        <v>17500</v>
      </c>
      <c r="AB191" s="118">
        <f t="shared" si="5"/>
        <v>267500</v>
      </c>
    </row>
    <row r="192" spans="1:28" x14ac:dyDescent="0.35">
      <c r="A192" s="76"/>
      <c r="B192" s="76"/>
      <c r="C192" s="76"/>
      <c r="D192" s="76"/>
      <c r="E192" s="76"/>
      <c r="F192" s="76"/>
      <c r="G192" s="93" t="s">
        <v>994</v>
      </c>
      <c r="H192" s="123"/>
      <c r="I192" s="124">
        <f>SUM(I186:I191)</f>
        <v>750000</v>
      </c>
      <c r="J192" s="76"/>
      <c r="K192" s="76"/>
      <c r="L192" s="130"/>
      <c r="M192" s="119"/>
      <c r="N192" s="119"/>
      <c r="O192" s="119"/>
      <c r="P192" s="76"/>
      <c r="Q192" s="76"/>
      <c r="R192" s="75"/>
      <c r="S192" s="76"/>
      <c r="T192" s="76"/>
      <c r="U192" s="76"/>
      <c r="V192" s="76"/>
      <c r="W192" s="76"/>
      <c r="X192" s="121"/>
      <c r="Y192" s="121"/>
      <c r="AA192" s="644">
        <f t="shared" si="4"/>
        <v>52500.000000000007</v>
      </c>
      <c r="AB192" s="124">
        <f t="shared" si="5"/>
        <v>802500</v>
      </c>
    </row>
    <row r="193" spans="1:28" x14ac:dyDescent="0.35">
      <c r="A193" s="64"/>
      <c r="B193" s="64"/>
      <c r="C193" s="64"/>
      <c r="D193" s="64"/>
      <c r="E193" s="64"/>
      <c r="F193" s="64"/>
      <c r="G193" s="66" t="s">
        <v>1944</v>
      </c>
      <c r="H193" s="64"/>
      <c r="I193" s="67"/>
      <c r="J193" s="64"/>
      <c r="K193" s="64"/>
      <c r="L193" s="68"/>
      <c r="M193" s="68"/>
      <c r="N193" s="68"/>
      <c r="O193" s="68"/>
      <c r="P193" s="64"/>
      <c r="Q193" s="64"/>
      <c r="R193" s="68"/>
      <c r="S193" s="64"/>
      <c r="T193" s="64"/>
      <c r="U193" s="64"/>
      <c r="V193" s="64"/>
      <c r="W193" s="64"/>
      <c r="X193" s="115"/>
      <c r="Y193" s="115"/>
      <c r="AA193" s="644">
        <f t="shared" si="4"/>
        <v>0</v>
      </c>
      <c r="AB193" s="67">
        <f t="shared" si="5"/>
        <v>0</v>
      </c>
    </row>
    <row r="194" spans="1:28" x14ac:dyDescent="0.35">
      <c r="A194" s="76"/>
      <c r="B194" s="76"/>
      <c r="C194" s="76"/>
      <c r="D194" s="76"/>
      <c r="E194" s="76"/>
      <c r="F194" s="76"/>
      <c r="G194" s="79" t="s">
        <v>4203</v>
      </c>
      <c r="H194" s="76"/>
      <c r="I194" s="118">
        <v>100000</v>
      </c>
      <c r="J194" s="76"/>
      <c r="K194" s="76" t="s">
        <v>1062</v>
      </c>
      <c r="L194" s="130"/>
      <c r="M194" s="119" t="s">
        <v>4204</v>
      </c>
      <c r="N194" s="119"/>
      <c r="O194" s="119"/>
      <c r="P194" s="76"/>
      <c r="Q194" s="76"/>
      <c r="R194" s="119" t="s">
        <v>4205</v>
      </c>
      <c r="S194" s="76"/>
      <c r="T194" s="76"/>
      <c r="U194" s="76"/>
      <c r="V194" s="76"/>
      <c r="W194" s="76"/>
      <c r="X194" s="121"/>
      <c r="Y194" s="121"/>
      <c r="AA194" s="644">
        <f t="shared" si="4"/>
        <v>7000.0000000000009</v>
      </c>
      <c r="AB194" s="118">
        <f t="shared" si="5"/>
        <v>107000</v>
      </c>
    </row>
    <row r="195" spans="1:28" x14ac:dyDescent="0.35">
      <c r="A195" s="76"/>
      <c r="B195" s="76"/>
      <c r="C195" s="76"/>
      <c r="D195" s="76"/>
      <c r="E195" s="76"/>
      <c r="F195" s="76"/>
      <c r="G195" s="79" t="s">
        <v>4206</v>
      </c>
      <c r="H195" s="76"/>
      <c r="I195" s="118">
        <v>100000</v>
      </c>
      <c r="J195" s="76"/>
      <c r="K195" s="76" t="s">
        <v>1062</v>
      </c>
      <c r="L195" s="130"/>
      <c r="M195" s="119" t="s">
        <v>4204</v>
      </c>
      <c r="N195" s="119"/>
      <c r="O195" s="119"/>
      <c r="P195" s="76"/>
      <c r="Q195" s="76"/>
      <c r="R195" s="119" t="s">
        <v>4205</v>
      </c>
      <c r="S195" s="76"/>
      <c r="T195" s="76"/>
      <c r="U195" s="76"/>
      <c r="V195" s="76"/>
      <c r="W195" s="76"/>
      <c r="X195" s="121"/>
      <c r="Y195" s="121"/>
      <c r="AA195" s="644">
        <f t="shared" si="4"/>
        <v>7000.0000000000009</v>
      </c>
      <c r="AB195" s="118">
        <f t="shared" si="5"/>
        <v>107000</v>
      </c>
    </row>
    <row r="196" spans="1:28" x14ac:dyDescent="0.35">
      <c r="A196" s="76"/>
      <c r="B196" s="76"/>
      <c r="C196" s="76"/>
      <c r="D196" s="76"/>
      <c r="E196" s="76"/>
      <c r="F196" s="76"/>
      <c r="G196" s="79" t="s">
        <v>4207</v>
      </c>
      <c r="H196" s="76"/>
      <c r="I196" s="118">
        <v>100000</v>
      </c>
      <c r="J196" s="76"/>
      <c r="K196" s="76" t="s">
        <v>1062</v>
      </c>
      <c r="L196" s="130"/>
      <c r="M196" s="119" t="s">
        <v>4204</v>
      </c>
      <c r="N196" s="119"/>
      <c r="O196" s="119"/>
      <c r="P196" s="76"/>
      <c r="Q196" s="76"/>
      <c r="R196" s="119" t="s">
        <v>4205</v>
      </c>
      <c r="S196" s="76"/>
      <c r="T196" s="76"/>
      <c r="U196" s="76"/>
      <c r="V196" s="76"/>
      <c r="W196" s="76"/>
      <c r="X196" s="121"/>
      <c r="Y196" s="121"/>
      <c r="AA196" s="644">
        <f t="shared" si="4"/>
        <v>7000.0000000000009</v>
      </c>
      <c r="AB196" s="118">
        <f t="shared" si="5"/>
        <v>107000</v>
      </c>
    </row>
    <row r="197" spans="1:28" x14ac:dyDescent="0.35">
      <c r="A197" s="76"/>
      <c r="B197" s="76"/>
      <c r="C197" s="76"/>
      <c r="D197" s="76"/>
      <c r="E197" s="76"/>
      <c r="F197" s="76"/>
      <c r="G197" s="79" t="s">
        <v>4208</v>
      </c>
      <c r="H197" s="76"/>
      <c r="I197" s="118">
        <v>100000</v>
      </c>
      <c r="J197" s="76"/>
      <c r="K197" s="76" t="s">
        <v>1062</v>
      </c>
      <c r="L197" s="130"/>
      <c r="M197" s="119" t="s">
        <v>4204</v>
      </c>
      <c r="N197" s="119"/>
      <c r="O197" s="119"/>
      <c r="P197" s="76"/>
      <c r="Q197" s="76"/>
      <c r="R197" s="119" t="s">
        <v>4205</v>
      </c>
      <c r="S197" s="76"/>
      <c r="T197" s="76"/>
      <c r="U197" s="76"/>
      <c r="V197" s="76"/>
      <c r="W197" s="76"/>
      <c r="X197" s="121"/>
      <c r="Y197" s="121"/>
      <c r="AA197" s="644">
        <f t="shared" si="4"/>
        <v>7000.0000000000009</v>
      </c>
      <c r="AB197" s="118">
        <f t="shared" si="5"/>
        <v>107000</v>
      </c>
    </row>
    <row r="198" spans="1:28" x14ac:dyDescent="0.35">
      <c r="A198" s="76"/>
      <c r="B198" s="76"/>
      <c r="C198" s="76"/>
      <c r="D198" s="76"/>
      <c r="E198" s="76"/>
      <c r="F198" s="76"/>
      <c r="G198" s="79" t="s">
        <v>4209</v>
      </c>
      <c r="H198" s="76"/>
      <c r="I198" s="118">
        <v>100000</v>
      </c>
      <c r="J198" s="76"/>
      <c r="K198" s="76" t="s">
        <v>1062</v>
      </c>
      <c r="L198" s="130"/>
      <c r="M198" s="119" t="s">
        <v>4204</v>
      </c>
      <c r="N198" s="119"/>
      <c r="O198" s="119"/>
      <c r="P198" s="76"/>
      <c r="Q198" s="76"/>
      <c r="R198" s="119" t="s">
        <v>4205</v>
      </c>
      <c r="S198" s="76"/>
      <c r="T198" s="76"/>
      <c r="U198" s="76"/>
      <c r="V198" s="76"/>
      <c r="W198" s="76"/>
      <c r="X198" s="121"/>
      <c r="Y198" s="121"/>
      <c r="AA198" s="644">
        <f t="shared" ref="AA198:AA222" si="6">I198*AA$4</f>
        <v>7000.0000000000009</v>
      </c>
      <c r="AB198" s="118">
        <f t="shared" ref="AB198:AB222" si="7">I198+AA198</f>
        <v>107000</v>
      </c>
    </row>
    <row r="199" spans="1:28" x14ac:dyDescent="0.35">
      <c r="A199" s="76"/>
      <c r="B199" s="76"/>
      <c r="C199" s="76"/>
      <c r="D199" s="76"/>
      <c r="E199" s="76"/>
      <c r="F199" s="76"/>
      <c r="G199" s="79" t="s">
        <v>4210</v>
      </c>
      <c r="H199" s="76"/>
      <c r="I199" s="118">
        <v>10000</v>
      </c>
      <c r="J199" s="76"/>
      <c r="K199" s="76" t="s">
        <v>1062</v>
      </c>
      <c r="L199" s="130">
        <v>2014</v>
      </c>
      <c r="M199" s="119" t="s">
        <v>1577</v>
      </c>
      <c r="N199" s="119">
        <v>1150420266</v>
      </c>
      <c r="O199" s="119"/>
      <c r="P199" s="76"/>
      <c r="Q199" s="76"/>
      <c r="R199" s="119" t="s">
        <v>3393</v>
      </c>
      <c r="S199" s="76"/>
      <c r="T199" s="76"/>
      <c r="U199" s="76"/>
      <c r="V199" s="76"/>
      <c r="W199" s="76"/>
      <c r="X199" s="121"/>
      <c r="Y199" s="121"/>
      <c r="AA199" s="644">
        <f t="shared" si="6"/>
        <v>700.00000000000011</v>
      </c>
      <c r="AB199" s="118">
        <f t="shared" si="7"/>
        <v>10700</v>
      </c>
    </row>
    <row r="200" spans="1:28" x14ac:dyDescent="0.35">
      <c r="A200" s="76"/>
      <c r="B200" s="76"/>
      <c r="C200" s="76"/>
      <c r="D200" s="76"/>
      <c r="E200" s="76"/>
      <c r="F200" s="76"/>
      <c r="G200" s="79" t="s">
        <v>4211</v>
      </c>
      <c r="H200" s="76"/>
      <c r="I200" s="118">
        <v>100000</v>
      </c>
      <c r="J200" s="76"/>
      <c r="K200" s="76" t="s">
        <v>1062</v>
      </c>
      <c r="L200" s="130"/>
      <c r="M200" s="119" t="s">
        <v>4212</v>
      </c>
      <c r="N200" s="119">
        <v>1140420267</v>
      </c>
      <c r="O200" s="119"/>
      <c r="P200" s="76"/>
      <c r="Q200" s="76"/>
      <c r="R200" s="119" t="s">
        <v>1066</v>
      </c>
      <c r="S200" s="76"/>
      <c r="T200" s="76"/>
      <c r="U200" s="76"/>
      <c r="V200" s="76"/>
      <c r="W200" s="76"/>
      <c r="X200" s="121"/>
      <c r="Y200" s="121"/>
      <c r="AA200" s="644">
        <f t="shared" si="6"/>
        <v>7000.0000000000009</v>
      </c>
      <c r="AB200" s="118">
        <f t="shared" si="7"/>
        <v>107000</v>
      </c>
    </row>
    <row r="201" spans="1:28" x14ac:dyDescent="0.35">
      <c r="A201" s="76"/>
      <c r="B201" s="76"/>
      <c r="C201" s="76"/>
      <c r="D201" s="76"/>
      <c r="E201" s="76"/>
      <c r="F201" s="76"/>
      <c r="G201" s="79" t="s">
        <v>4213</v>
      </c>
      <c r="H201" s="76"/>
      <c r="I201" s="118">
        <v>100000</v>
      </c>
      <c r="J201" s="76"/>
      <c r="K201" s="76" t="s">
        <v>1062</v>
      </c>
      <c r="L201" s="130"/>
      <c r="M201" s="119" t="s">
        <v>4204</v>
      </c>
      <c r="N201" s="119"/>
      <c r="O201" s="119"/>
      <c r="P201" s="76"/>
      <c r="Q201" s="76"/>
      <c r="R201" s="119" t="s">
        <v>4205</v>
      </c>
      <c r="S201" s="76"/>
      <c r="T201" s="76"/>
      <c r="U201" s="76"/>
      <c r="V201" s="76"/>
      <c r="W201" s="76"/>
      <c r="X201" s="121"/>
      <c r="Y201" s="121"/>
      <c r="AA201" s="644">
        <f t="shared" si="6"/>
        <v>7000.0000000000009</v>
      </c>
      <c r="AB201" s="118">
        <f t="shared" si="7"/>
        <v>107000</v>
      </c>
    </row>
    <row r="202" spans="1:28" x14ac:dyDescent="0.35">
      <c r="A202" s="76"/>
      <c r="B202" s="76"/>
      <c r="C202" s="76"/>
      <c r="D202" s="76"/>
      <c r="E202" s="76"/>
      <c r="F202" s="76"/>
      <c r="G202" s="79" t="s">
        <v>4214</v>
      </c>
      <c r="H202" s="76"/>
      <c r="I202" s="118">
        <v>250000</v>
      </c>
      <c r="J202" s="76"/>
      <c r="K202" s="76" t="s">
        <v>1062</v>
      </c>
      <c r="L202" s="130"/>
      <c r="M202" s="119" t="s">
        <v>4215</v>
      </c>
      <c r="N202" s="119">
        <v>1140420268</v>
      </c>
      <c r="O202" s="119"/>
      <c r="P202" s="76"/>
      <c r="Q202" s="76"/>
      <c r="R202" s="119" t="s">
        <v>3393</v>
      </c>
      <c r="S202" s="76"/>
      <c r="T202" s="76"/>
      <c r="U202" s="76"/>
      <c r="V202" s="76"/>
      <c r="W202" s="76"/>
      <c r="X202" s="121"/>
      <c r="Y202" s="121"/>
      <c r="AA202" s="644">
        <f t="shared" si="6"/>
        <v>17500</v>
      </c>
      <c r="AB202" s="118">
        <f t="shared" si="7"/>
        <v>267500</v>
      </c>
    </row>
    <row r="203" spans="1:28" x14ac:dyDescent="0.35">
      <c r="A203" s="76"/>
      <c r="B203" s="76"/>
      <c r="C203" s="76"/>
      <c r="D203" s="76"/>
      <c r="E203" s="76"/>
      <c r="F203" s="76"/>
      <c r="G203" s="79" t="s">
        <v>4216</v>
      </c>
      <c r="H203" s="76"/>
      <c r="I203" s="118">
        <v>100000</v>
      </c>
      <c r="J203" s="76"/>
      <c r="K203" s="76"/>
      <c r="L203" s="130"/>
      <c r="M203" s="119"/>
      <c r="N203" s="119"/>
      <c r="O203" s="119"/>
      <c r="P203" s="76"/>
      <c r="Q203" s="76"/>
      <c r="R203" s="119"/>
      <c r="S203" s="76"/>
      <c r="T203" s="76"/>
      <c r="U203" s="76"/>
      <c r="V203" s="76"/>
      <c r="W203" s="76"/>
      <c r="X203" s="121"/>
      <c r="Y203" s="121"/>
      <c r="AA203" s="644">
        <f t="shared" si="6"/>
        <v>7000.0000000000009</v>
      </c>
      <c r="AB203" s="118">
        <f t="shared" si="7"/>
        <v>107000</v>
      </c>
    </row>
    <row r="204" spans="1:28" x14ac:dyDescent="0.35">
      <c r="A204" s="76"/>
      <c r="B204" s="76"/>
      <c r="C204" s="76"/>
      <c r="D204" s="76"/>
      <c r="E204" s="76"/>
      <c r="F204" s="76"/>
      <c r="G204" s="79" t="s">
        <v>4217</v>
      </c>
      <c r="H204" s="76"/>
      <c r="I204" s="118">
        <v>250000</v>
      </c>
      <c r="J204" s="76"/>
      <c r="K204" s="76" t="s">
        <v>1062</v>
      </c>
      <c r="L204" s="130"/>
      <c r="M204" s="119" t="s">
        <v>4215</v>
      </c>
      <c r="N204" s="119">
        <v>1160530265</v>
      </c>
      <c r="O204" s="119"/>
      <c r="P204" s="76"/>
      <c r="Q204" s="76"/>
      <c r="R204" s="119" t="s">
        <v>3393</v>
      </c>
      <c r="S204" s="76"/>
      <c r="T204" s="76"/>
      <c r="U204" s="76"/>
      <c r="V204" s="76"/>
      <c r="W204" s="76"/>
      <c r="X204" s="121"/>
      <c r="Y204" s="121"/>
      <c r="AA204" s="644">
        <f t="shared" si="6"/>
        <v>17500</v>
      </c>
      <c r="AB204" s="118">
        <f t="shared" si="7"/>
        <v>267500</v>
      </c>
    </row>
    <row r="205" spans="1:28" x14ac:dyDescent="0.35">
      <c r="A205" s="76"/>
      <c r="B205" s="76"/>
      <c r="C205" s="76"/>
      <c r="D205" s="76"/>
      <c r="E205" s="76"/>
      <c r="F205" s="76"/>
      <c r="G205" s="79" t="s">
        <v>4218</v>
      </c>
      <c r="H205" s="76"/>
      <c r="I205" s="118">
        <v>100000</v>
      </c>
      <c r="J205" s="76"/>
      <c r="K205" s="76" t="s">
        <v>1062</v>
      </c>
      <c r="L205" s="130"/>
      <c r="M205" s="119" t="s">
        <v>4204</v>
      </c>
      <c r="N205" s="119"/>
      <c r="O205" s="119"/>
      <c r="P205" s="76"/>
      <c r="Q205" s="76"/>
      <c r="R205" s="119" t="s">
        <v>4205</v>
      </c>
      <c r="S205" s="76"/>
      <c r="T205" s="76"/>
      <c r="U205" s="76"/>
      <c r="V205" s="76"/>
      <c r="W205" s="76"/>
      <c r="X205" s="121"/>
      <c r="Y205" s="121"/>
      <c r="AA205" s="644">
        <f t="shared" si="6"/>
        <v>7000.0000000000009</v>
      </c>
      <c r="AB205" s="118">
        <f t="shared" si="7"/>
        <v>107000</v>
      </c>
    </row>
    <row r="206" spans="1:28" x14ac:dyDescent="0.35">
      <c r="A206" s="76"/>
      <c r="B206" s="76"/>
      <c r="C206" s="76"/>
      <c r="D206" s="76"/>
      <c r="E206" s="76"/>
      <c r="F206" s="76"/>
      <c r="G206" s="79" t="s">
        <v>4187</v>
      </c>
      <c r="H206" s="76"/>
      <c r="I206" s="118">
        <v>100000</v>
      </c>
      <c r="J206" s="76"/>
      <c r="K206" s="76" t="s">
        <v>4188</v>
      </c>
      <c r="L206" s="130"/>
      <c r="M206" s="119"/>
      <c r="N206" s="119"/>
      <c r="O206" s="119"/>
      <c r="P206" s="76"/>
      <c r="Q206" s="76"/>
      <c r="R206" s="119"/>
      <c r="S206" s="76"/>
      <c r="T206" s="76"/>
      <c r="U206" s="76"/>
      <c r="V206" s="76"/>
      <c r="W206" s="76"/>
      <c r="X206" s="121"/>
      <c r="Y206" s="121"/>
      <c r="AA206" s="644">
        <f t="shared" si="6"/>
        <v>7000.0000000000009</v>
      </c>
      <c r="AB206" s="118">
        <f t="shared" si="7"/>
        <v>107000</v>
      </c>
    </row>
    <row r="207" spans="1:28" x14ac:dyDescent="0.35">
      <c r="A207" s="76"/>
      <c r="B207" s="76"/>
      <c r="C207" s="76"/>
      <c r="D207" s="76"/>
      <c r="E207" s="76"/>
      <c r="F207" s="76"/>
      <c r="G207" s="79" t="s">
        <v>4219</v>
      </c>
      <c r="H207" s="76"/>
      <c r="I207" s="118">
        <v>100000</v>
      </c>
      <c r="J207" s="76"/>
      <c r="K207" s="76" t="s">
        <v>1560</v>
      </c>
      <c r="L207" s="130"/>
      <c r="M207" s="119" t="s">
        <v>4220</v>
      </c>
      <c r="N207" s="119" t="s">
        <v>4221</v>
      </c>
      <c r="O207" s="119"/>
      <c r="P207" s="76"/>
      <c r="Q207" s="76"/>
      <c r="R207" s="119"/>
      <c r="S207" s="76"/>
      <c r="T207" s="76"/>
      <c r="U207" s="76"/>
      <c r="V207" s="76"/>
      <c r="W207" s="76"/>
      <c r="X207" s="121"/>
      <c r="Y207" s="121"/>
      <c r="AA207" s="644">
        <f t="shared" si="6"/>
        <v>7000.0000000000009</v>
      </c>
      <c r="AB207" s="118">
        <f t="shared" si="7"/>
        <v>107000</v>
      </c>
    </row>
    <row r="208" spans="1:28" x14ac:dyDescent="0.35">
      <c r="A208" s="76"/>
      <c r="B208" s="76"/>
      <c r="C208" s="76"/>
      <c r="D208" s="76"/>
      <c r="E208" s="76"/>
      <c r="F208" s="76"/>
      <c r="G208" s="79" t="s">
        <v>4222</v>
      </c>
      <c r="H208" s="76"/>
      <c r="I208" s="118">
        <v>100000</v>
      </c>
      <c r="J208" s="76"/>
      <c r="K208" s="76" t="s">
        <v>4223</v>
      </c>
      <c r="L208" s="130"/>
      <c r="M208" s="119" t="s">
        <v>4224</v>
      </c>
      <c r="N208" s="119" t="s">
        <v>4225</v>
      </c>
      <c r="O208" s="119"/>
      <c r="P208" s="76"/>
      <c r="Q208" s="76"/>
      <c r="R208" s="119"/>
      <c r="S208" s="76"/>
      <c r="T208" s="76"/>
      <c r="U208" s="76"/>
      <c r="V208" s="76"/>
      <c r="W208" s="76"/>
      <c r="X208" s="121"/>
      <c r="Y208" s="121"/>
      <c r="AA208" s="644">
        <f t="shared" si="6"/>
        <v>7000.0000000000009</v>
      </c>
      <c r="AB208" s="118">
        <f t="shared" si="7"/>
        <v>107000</v>
      </c>
    </row>
    <row r="209" spans="1:28" x14ac:dyDescent="0.35">
      <c r="A209" s="76"/>
      <c r="B209" s="76"/>
      <c r="C209" s="76"/>
      <c r="D209" s="76"/>
      <c r="E209" s="76"/>
      <c r="F209" s="76"/>
      <c r="G209" s="79" t="s">
        <v>4226</v>
      </c>
      <c r="H209" s="76"/>
      <c r="I209" s="118">
        <v>100000</v>
      </c>
      <c r="J209" s="76"/>
      <c r="K209" s="76"/>
      <c r="L209" s="130"/>
      <c r="M209" s="119"/>
      <c r="N209" s="119"/>
      <c r="O209" s="119"/>
      <c r="P209" s="76"/>
      <c r="Q209" s="76"/>
      <c r="R209" s="119"/>
      <c r="S209" s="76"/>
      <c r="T209" s="76"/>
      <c r="U209" s="76"/>
      <c r="V209" s="76"/>
      <c r="W209" s="76"/>
      <c r="X209" s="121"/>
      <c r="Y209" s="121"/>
      <c r="AA209" s="644">
        <f t="shared" si="6"/>
        <v>7000.0000000000009</v>
      </c>
      <c r="AB209" s="118">
        <f t="shared" si="7"/>
        <v>107000</v>
      </c>
    </row>
    <row r="210" spans="1:28" x14ac:dyDescent="0.35">
      <c r="A210" s="76"/>
      <c r="B210" s="76"/>
      <c r="C210" s="76"/>
      <c r="D210" s="76"/>
      <c r="E210" s="76"/>
      <c r="F210" s="76"/>
      <c r="G210" s="93" t="s">
        <v>994</v>
      </c>
      <c r="H210" s="123"/>
      <c r="I210" s="124">
        <f>SUM(I194:I209)</f>
        <v>1810000</v>
      </c>
      <c r="J210" s="76"/>
      <c r="K210" s="76"/>
      <c r="L210" s="130"/>
      <c r="M210" s="119"/>
      <c r="N210" s="119"/>
      <c r="O210" s="119"/>
      <c r="P210" s="76"/>
      <c r="Q210" s="76"/>
      <c r="R210" s="119"/>
      <c r="S210" s="76"/>
      <c r="T210" s="76"/>
      <c r="U210" s="76"/>
      <c r="V210" s="76"/>
      <c r="W210" s="76"/>
      <c r="X210" s="121"/>
      <c r="Y210" s="121"/>
      <c r="AA210" s="644">
        <f t="shared" si="6"/>
        <v>126700.00000000001</v>
      </c>
      <c r="AB210" s="124">
        <f t="shared" si="7"/>
        <v>1936700</v>
      </c>
    </row>
    <row r="211" spans="1:28" x14ac:dyDescent="0.35">
      <c r="A211" s="64"/>
      <c r="B211" s="64"/>
      <c r="C211" s="64"/>
      <c r="D211" s="64"/>
      <c r="E211" s="64"/>
      <c r="F211" s="64"/>
      <c r="G211" s="96" t="s">
        <v>1945</v>
      </c>
      <c r="H211" s="64"/>
      <c r="I211" s="67"/>
      <c r="J211" s="64"/>
      <c r="K211" s="64"/>
      <c r="L211" s="68"/>
      <c r="M211" s="68"/>
      <c r="N211" s="68"/>
      <c r="O211" s="68"/>
      <c r="P211" s="64"/>
      <c r="Q211" s="64"/>
      <c r="R211" s="68"/>
      <c r="S211" s="64"/>
      <c r="T211" s="64"/>
      <c r="U211" s="64"/>
      <c r="V211" s="64"/>
      <c r="W211" s="64"/>
      <c r="X211" s="115"/>
      <c r="Y211" s="115"/>
      <c r="AA211" s="644">
        <f t="shared" si="6"/>
        <v>0</v>
      </c>
      <c r="AB211" s="67">
        <f t="shared" si="7"/>
        <v>0</v>
      </c>
    </row>
    <row r="212" spans="1:28" x14ac:dyDescent="0.35">
      <c r="A212" s="69"/>
      <c r="B212" s="69"/>
      <c r="C212" s="69"/>
      <c r="D212" s="69"/>
      <c r="E212" s="69"/>
      <c r="F212" s="69"/>
      <c r="G212" s="79" t="s">
        <v>4227</v>
      </c>
      <c r="H212" s="69"/>
      <c r="I212" s="74">
        <v>400000</v>
      </c>
      <c r="J212" s="69"/>
      <c r="K212" s="69" t="s">
        <v>1214</v>
      </c>
      <c r="L212" s="75"/>
      <c r="M212" s="75" t="s">
        <v>4228</v>
      </c>
      <c r="N212" s="131" t="s">
        <v>4229</v>
      </c>
      <c r="O212" s="75"/>
      <c r="P212" s="69"/>
      <c r="Q212" s="69" t="s">
        <v>1761</v>
      </c>
      <c r="R212" s="75" t="s">
        <v>1066</v>
      </c>
      <c r="S212" s="69"/>
      <c r="T212" s="69"/>
      <c r="U212" s="69"/>
      <c r="V212" s="69"/>
      <c r="W212" s="69"/>
      <c r="X212" s="116"/>
      <c r="Y212" s="116"/>
      <c r="AA212" s="644">
        <f t="shared" si="6"/>
        <v>28000.000000000004</v>
      </c>
      <c r="AB212" s="74">
        <f t="shared" si="7"/>
        <v>428000</v>
      </c>
    </row>
    <row r="213" spans="1:28" x14ac:dyDescent="0.35">
      <c r="A213" s="69"/>
      <c r="B213" s="69"/>
      <c r="C213" s="69"/>
      <c r="D213" s="69"/>
      <c r="E213" s="69"/>
      <c r="F213" s="69"/>
      <c r="G213" s="79" t="s">
        <v>4227</v>
      </c>
      <c r="H213" s="69"/>
      <c r="I213" s="74">
        <v>400000</v>
      </c>
      <c r="J213" s="69"/>
      <c r="K213" s="69" t="s">
        <v>1214</v>
      </c>
      <c r="L213" s="75"/>
      <c r="M213" s="75" t="s">
        <v>4228</v>
      </c>
      <c r="N213" s="75" t="s">
        <v>4230</v>
      </c>
      <c r="O213" s="75"/>
      <c r="P213" s="69"/>
      <c r="Q213" s="69" t="s">
        <v>1761</v>
      </c>
      <c r="R213" s="75" t="s">
        <v>1066</v>
      </c>
      <c r="S213" s="69"/>
      <c r="T213" s="69"/>
      <c r="U213" s="69"/>
      <c r="V213" s="69"/>
      <c r="W213" s="69"/>
      <c r="X213" s="116"/>
      <c r="Y213" s="116"/>
      <c r="AA213" s="644">
        <f t="shared" si="6"/>
        <v>28000.000000000004</v>
      </c>
      <c r="AB213" s="74">
        <f t="shared" si="7"/>
        <v>428000</v>
      </c>
    </row>
    <row r="214" spans="1:28" x14ac:dyDescent="0.35">
      <c r="A214" s="69"/>
      <c r="B214" s="69"/>
      <c r="C214" s="69"/>
      <c r="D214" s="69"/>
      <c r="E214" s="69"/>
      <c r="F214" s="69"/>
      <c r="G214" s="79" t="s">
        <v>4231</v>
      </c>
      <c r="H214" s="69"/>
      <c r="I214" s="74">
        <v>400000</v>
      </c>
      <c r="J214" s="69"/>
      <c r="K214" s="69"/>
      <c r="L214" s="75"/>
      <c r="M214" s="75"/>
      <c r="N214" s="75"/>
      <c r="O214" s="75"/>
      <c r="P214" s="69"/>
      <c r="Q214" s="69"/>
      <c r="R214" s="75"/>
      <c r="S214" s="69"/>
      <c r="T214" s="69"/>
      <c r="U214" s="69"/>
      <c r="V214" s="69"/>
      <c r="W214" s="69"/>
      <c r="X214" s="116"/>
      <c r="Y214" s="116"/>
      <c r="AA214" s="644">
        <f t="shared" si="6"/>
        <v>28000.000000000004</v>
      </c>
      <c r="AB214" s="74">
        <f t="shared" si="7"/>
        <v>428000</v>
      </c>
    </row>
    <row r="215" spans="1:28" x14ac:dyDescent="0.35">
      <c r="A215" s="69"/>
      <c r="B215" s="69"/>
      <c r="C215" s="69"/>
      <c r="D215" s="69"/>
      <c r="E215" s="69"/>
      <c r="F215" s="69"/>
      <c r="G215" s="79" t="s">
        <v>4231</v>
      </c>
      <c r="H215" s="69"/>
      <c r="I215" s="74">
        <v>400000</v>
      </c>
      <c r="J215" s="69"/>
      <c r="K215" s="69"/>
      <c r="L215" s="75"/>
      <c r="M215" s="75"/>
      <c r="N215" s="75"/>
      <c r="O215" s="75"/>
      <c r="P215" s="69"/>
      <c r="Q215" s="69"/>
      <c r="R215" s="75"/>
      <c r="S215" s="69"/>
      <c r="T215" s="69"/>
      <c r="U215" s="69"/>
      <c r="V215" s="69"/>
      <c r="W215" s="69"/>
      <c r="X215" s="116"/>
      <c r="Y215" s="116"/>
      <c r="AA215" s="644">
        <f t="shared" si="6"/>
        <v>28000.000000000004</v>
      </c>
      <c r="AB215" s="74">
        <f t="shared" si="7"/>
        <v>428000</v>
      </c>
    </row>
    <row r="216" spans="1:28" x14ac:dyDescent="0.35">
      <c r="A216" s="69"/>
      <c r="B216" s="69"/>
      <c r="C216" s="69"/>
      <c r="D216" s="69"/>
      <c r="E216" s="69"/>
      <c r="F216" s="69"/>
      <c r="G216" s="79" t="s">
        <v>4232</v>
      </c>
      <c r="H216" s="69"/>
      <c r="I216" s="74">
        <v>400000</v>
      </c>
      <c r="J216" s="69"/>
      <c r="K216" s="69"/>
      <c r="L216" s="75"/>
      <c r="M216" s="75"/>
      <c r="N216" s="75"/>
      <c r="O216" s="75"/>
      <c r="P216" s="69"/>
      <c r="Q216" s="69"/>
      <c r="R216" s="75"/>
      <c r="S216" s="69"/>
      <c r="T216" s="69"/>
      <c r="U216" s="69"/>
      <c r="V216" s="69"/>
      <c r="W216" s="69"/>
      <c r="X216" s="116"/>
      <c r="Y216" s="116"/>
      <c r="AA216" s="644">
        <f t="shared" si="6"/>
        <v>28000.000000000004</v>
      </c>
      <c r="AB216" s="74">
        <f t="shared" si="7"/>
        <v>428000</v>
      </c>
    </row>
    <row r="217" spans="1:28" x14ac:dyDescent="0.35">
      <c r="A217" s="69"/>
      <c r="B217" s="69"/>
      <c r="C217" s="69"/>
      <c r="D217" s="69"/>
      <c r="E217" s="69"/>
      <c r="F217" s="69"/>
      <c r="G217" s="79" t="s">
        <v>4233</v>
      </c>
      <c r="H217" s="69"/>
      <c r="I217" s="74">
        <v>400000</v>
      </c>
      <c r="J217" s="69"/>
      <c r="K217" s="69"/>
      <c r="L217" s="75"/>
      <c r="M217" s="75"/>
      <c r="N217" s="75"/>
      <c r="O217" s="75"/>
      <c r="P217" s="69"/>
      <c r="Q217" s="69"/>
      <c r="R217" s="75"/>
      <c r="S217" s="69"/>
      <c r="T217" s="69"/>
      <c r="U217" s="69"/>
      <c r="V217" s="69"/>
      <c r="W217" s="69"/>
      <c r="X217" s="116"/>
      <c r="Y217" s="116"/>
      <c r="AA217" s="644">
        <f t="shared" si="6"/>
        <v>28000.000000000004</v>
      </c>
      <c r="AB217" s="74">
        <f t="shared" si="7"/>
        <v>428000</v>
      </c>
    </row>
    <row r="218" spans="1:28" x14ac:dyDescent="0.35">
      <c r="A218" s="69"/>
      <c r="B218" s="69"/>
      <c r="C218" s="69"/>
      <c r="D218" s="69"/>
      <c r="E218" s="69"/>
      <c r="F218" s="69"/>
      <c r="G218" s="93" t="s">
        <v>994</v>
      </c>
      <c r="H218" s="86"/>
      <c r="I218" s="87">
        <f>SUM(I212:I217)</f>
        <v>2400000</v>
      </c>
      <c r="J218" s="69"/>
      <c r="K218" s="69"/>
      <c r="L218" s="75"/>
      <c r="M218" s="75"/>
      <c r="N218" s="75"/>
      <c r="O218" s="75"/>
      <c r="P218" s="69"/>
      <c r="Q218" s="69"/>
      <c r="R218" s="75"/>
      <c r="S218" s="69"/>
      <c r="T218" s="69"/>
      <c r="U218" s="69"/>
      <c r="V218" s="69"/>
      <c r="W218" s="69"/>
      <c r="X218" s="116"/>
      <c r="Y218" s="116"/>
      <c r="AA218" s="644">
        <f t="shared" si="6"/>
        <v>168000.00000000003</v>
      </c>
      <c r="AB218" s="87">
        <f t="shared" si="7"/>
        <v>2568000</v>
      </c>
    </row>
    <row r="219" spans="1:28" x14ac:dyDescent="0.35">
      <c r="A219" s="64"/>
      <c r="B219" s="64"/>
      <c r="C219" s="64"/>
      <c r="D219" s="64"/>
      <c r="E219" s="64"/>
      <c r="F219" s="64"/>
      <c r="G219" s="96" t="s">
        <v>1590</v>
      </c>
      <c r="H219" s="64"/>
      <c r="I219" s="67"/>
      <c r="J219" s="64"/>
      <c r="K219" s="64"/>
      <c r="L219" s="68"/>
      <c r="M219" s="68"/>
      <c r="N219" s="68"/>
      <c r="O219" s="68"/>
      <c r="P219" s="64"/>
      <c r="Q219" s="64"/>
      <c r="R219" s="68"/>
      <c r="S219" s="64"/>
      <c r="T219" s="64"/>
      <c r="U219" s="64"/>
      <c r="V219" s="64"/>
      <c r="W219" s="64"/>
      <c r="X219" s="115"/>
      <c r="Y219" s="115"/>
      <c r="AA219" s="644">
        <f t="shared" si="6"/>
        <v>0</v>
      </c>
      <c r="AB219" s="67">
        <f t="shared" si="7"/>
        <v>0</v>
      </c>
    </row>
    <row r="220" spans="1:28" x14ac:dyDescent="0.35">
      <c r="A220" s="76"/>
      <c r="B220" s="76"/>
      <c r="C220" s="76"/>
      <c r="D220" s="76"/>
      <c r="E220" s="76"/>
      <c r="F220" s="76"/>
      <c r="G220" s="79" t="s">
        <v>4234</v>
      </c>
      <c r="H220" s="76"/>
      <c r="I220" s="118">
        <v>200000</v>
      </c>
      <c r="J220" s="76"/>
      <c r="K220" s="76" t="s">
        <v>1230</v>
      </c>
      <c r="L220" s="119"/>
      <c r="M220" s="119" t="s">
        <v>4235</v>
      </c>
      <c r="N220" s="119"/>
      <c r="O220" s="119"/>
      <c r="P220" s="76"/>
      <c r="Q220" s="76"/>
      <c r="R220" s="119"/>
      <c r="S220" s="76"/>
      <c r="T220" s="76"/>
      <c r="U220" s="76"/>
      <c r="V220" s="76"/>
      <c r="W220" s="76"/>
      <c r="X220" s="121"/>
      <c r="Y220" s="121"/>
      <c r="AA220" s="644">
        <f t="shared" si="6"/>
        <v>14000.000000000002</v>
      </c>
      <c r="AB220" s="118">
        <f t="shared" si="7"/>
        <v>214000</v>
      </c>
    </row>
    <row r="221" spans="1:28" x14ac:dyDescent="0.35">
      <c r="A221" s="76"/>
      <c r="B221" s="76"/>
      <c r="C221" s="76"/>
      <c r="D221" s="76"/>
      <c r="E221" s="76"/>
      <c r="F221" s="76"/>
      <c r="G221" s="123" t="s">
        <v>994</v>
      </c>
      <c r="H221" s="123"/>
      <c r="I221" s="124">
        <f>SUM(I220)</f>
        <v>200000</v>
      </c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121"/>
      <c r="Y221" s="121"/>
      <c r="AA221" s="644">
        <f t="shared" si="6"/>
        <v>14000.000000000002</v>
      </c>
      <c r="AB221" s="124">
        <f t="shared" si="7"/>
        <v>214000</v>
      </c>
    </row>
    <row r="222" spans="1:28" x14ac:dyDescent="0.35">
      <c r="A222" s="76"/>
      <c r="B222" s="76"/>
      <c r="C222" s="76"/>
      <c r="D222" s="76"/>
      <c r="E222" s="76"/>
      <c r="F222" s="76"/>
      <c r="G222" s="123" t="s">
        <v>894</v>
      </c>
      <c r="H222" s="76"/>
      <c r="I222" s="124">
        <f>SUM(I5:I221)/2</f>
        <v>155560000</v>
      </c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121"/>
      <c r="Y222" s="121"/>
      <c r="AA222" s="644">
        <f t="shared" si="6"/>
        <v>10889200.000000002</v>
      </c>
      <c r="AB222" s="124">
        <f t="shared" si="7"/>
        <v>166449200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LO329"/>
  <sheetViews>
    <sheetView topLeftCell="F1" workbookViewId="0">
      <selection activeCell="AG2" sqref="AG2"/>
    </sheetView>
  </sheetViews>
  <sheetFormatPr defaultColWidth="9.08984375" defaultRowHeight="15.5" x14ac:dyDescent="0.35"/>
  <cols>
    <col min="1" max="1" width="16.1796875" style="100" hidden="1" customWidth="1"/>
    <col min="2" max="2" width="32.7265625" style="100" hidden="1" customWidth="1"/>
    <col min="3" max="3" width="17.7265625" style="100" hidden="1" customWidth="1"/>
    <col min="4" max="4" width="24.7265625" style="100" hidden="1" customWidth="1"/>
    <col min="5" max="5" width="25.08984375" style="100" hidden="1" customWidth="1"/>
    <col min="6" max="6" width="78.54296875" style="100" customWidth="1"/>
    <col min="7" max="7" width="28.08984375" style="135" hidden="1" customWidth="1"/>
    <col min="8" max="8" width="15.81640625" style="100" hidden="1" customWidth="1"/>
    <col min="9" max="9" width="19" style="100" hidden="1" customWidth="1"/>
    <col min="10" max="10" width="26.54296875" style="100" hidden="1" customWidth="1"/>
    <col min="11" max="11" width="35.7265625" style="100" hidden="1" customWidth="1"/>
    <col min="12" max="12" width="27.1796875" style="100" hidden="1" customWidth="1"/>
    <col min="13" max="13" width="19.08984375" style="100" hidden="1" customWidth="1"/>
    <col min="14" max="14" width="24.453125" style="100" hidden="1" customWidth="1"/>
    <col min="15" max="15" width="21.54296875" style="100" hidden="1" customWidth="1"/>
    <col min="16" max="16" width="20.08984375" style="100" hidden="1" customWidth="1"/>
    <col min="17" max="17" width="12.54296875" style="100" hidden="1" customWidth="1"/>
    <col min="18" max="18" width="14.81640625" style="100" hidden="1" customWidth="1"/>
    <col min="19" max="19" width="26.81640625" style="100" hidden="1" customWidth="1"/>
    <col min="20" max="20" width="44.7265625" style="100" hidden="1" customWidth="1"/>
    <col min="21" max="21" width="26.453125" style="100" hidden="1" customWidth="1"/>
    <col min="22" max="22" width="33" style="100" hidden="1" customWidth="1"/>
    <col min="23" max="23" width="19.81640625" style="100" hidden="1" customWidth="1"/>
    <col min="24" max="31" width="0" style="100" hidden="1" customWidth="1"/>
    <col min="32" max="32" width="14.81640625" style="100" hidden="1" customWidth="1"/>
    <col min="33" max="33" width="28.08984375" style="135" customWidth="1"/>
    <col min="34" max="16384" width="9.08984375" style="100"/>
  </cols>
  <sheetData>
    <row r="1" spans="1:33" x14ac:dyDescent="0.35">
      <c r="A1" s="665" t="s">
        <v>895</v>
      </c>
      <c r="B1" s="665"/>
      <c r="C1" s="665"/>
      <c r="D1" s="665"/>
      <c r="E1" s="666"/>
      <c r="F1" s="48" t="s">
        <v>896</v>
      </c>
      <c r="G1" s="47"/>
      <c r="H1" s="48" t="s">
        <v>897</v>
      </c>
      <c r="I1" s="667" t="s">
        <v>898</v>
      </c>
      <c r="J1" s="667"/>
      <c r="K1" s="667"/>
      <c r="L1" s="667"/>
      <c r="M1" s="667"/>
      <c r="N1" s="668" t="s">
        <v>899</v>
      </c>
      <c r="O1" s="669"/>
      <c r="P1" s="670"/>
      <c r="Q1" s="667" t="s">
        <v>900</v>
      </c>
      <c r="R1" s="667"/>
      <c r="S1" s="671" t="s">
        <v>901</v>
      </c>
      <c r="T1" s="671"/>
      <c r="U1" s="671"/>
      <c r="V1" s="672"/>
      <c r="W1" s="674" t="s">
        <v>902</v>
      </c>
      <c r="AG1" s="47"/>
    </row>
    <row r="2" spans="1:33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52" t="s">
        <v>910</v>
      </c>
      <c r="H2" s="51" t="s">
        <v>911</v>
      </c>
      <c r="I2" s="49" t="s">
        <v>912</v>
      </c>
      <c r="J2" s="49" t="s">
        <v>913</v>
      </c>
      <c r="K2" s="49" t="s">
        <v>914</v>
      </c>
      <c r="L2" s="49" t="s">
        <v>915</v>
      </c>
      <c r="M2" s="49" t="s">
        <v>916</v>
      </c>
      <c r="N2" s="50" t="s">
        <v>917</v>
      </c>
      <c r="O2" s="51" t="s">
        <v>918</v>
      </c>
      <c r="P2" s="51" t="s">
        <v>919</v>
      </c>
      <c r="Q2" s="51" t="s">
        <v>920</v>
      </c>
      <c r="R2" s="53" t="s">
        <v>921</v>
      </c>
      <c r="S2" s="51" t="s">
        <v>922</v>
      </c>
      <c r="T2" s="51" t="s">
        <v>923</v>
      </c>
      <c r="U2" s="54" t="s">
        <v>924</v>
      </c>
      <c r="V2" s="51" t="s">
        <v>925</v>
      </c>
      <c r="W2" s="674"/>
      <c r="AG2" s="634" t="s">
        <v>24303</v>
      </c>
    </row>
    <row r="3" spans="1:33" x14ac:dyDescent="0.35">
      <c r="A3" s="106"/>
      <c r="B3" s="106"/>
      <c r="C3" s="106"/>
      <c r="D3" s="107"/>
      <c r="E3" s="57" t="s">
        <v>4236</v>
      </c>
      <c r="F3" s="106"/>
      <c r="G3" s="108"/>
      <c r="H3" s="106"/>
      <c r="I3" s="109"/>
      <c r="J3" s="106"/>
      <c r="K3" s="106"/>
      <c r="L3" s="106"/>
      <c r="M3" s="107"/>
      <c r="N3" s="57"/>
      <c r="O3" s="57"/>
      <c r="P3" s="57"/>
      <c r="Q3" s="110"/>
      <c r="R3" s="57"/>
      <c r="S3" s="57"/>
      <c r="T3" s="57"/>
      <c r="U3" s="111"/>
      <c r="V3" s="112"/>
      <c r="W3" s="112"/>
      <c r="AG3" s="108"/>
    </row>
    <row r="4" spans="1:33" x14ac:dyDescent="0.35">
      <c r="A4" s="64"/>
      <c r="B4" s="64"/>
      <c r="C4" s="64"/>
      <c r="D4" s="64"/>
      <c r="E4" s="64"/>
      <c r="F4" s="66" t="s">
        <v>1238</v>
      </c>
      <c r="G4" s="67"/>
      <c r="H4" s="64"/>
      <c r="I4" s="64"/>
      <c r="J4" s="114"/>
      <c r="K4" s="68"/>
      <c r="L4" s="68"/>
      <c r="M4" s="68"/>
      <c r="N4" s="64"/>
      <c r="O4" s="64"/>
      <c r="P4" s="68"/>
      <c r="Q4" s="64"/>
      <c r="R4" s="64"/>
      <c r="S4" s="64"/>
      <c r="T4" s="64"/>
      <c r="U4" s="64"/>
      <c r="V4" s="115"/>
      <c r="W4" s="64"/>
      <c r="AF4" s="638">
        <v>7.0000000000000007E-2</v>
      </c>
      <c r="AG4" s="67"/>
    </row>
    <row r="5" spans="1:33" x14ac:dyDescent="0.35">
      <c r="A5" s="69"/>
      <c r="B5" s="77" t="s">
        <v>4237</v>
      </c>
      <c r="C5" s="77" t="s">
        <v>4238</v>
      </c>
      <c r="D5" s="77" t="s">
        <v>4239</v>
      </c>
      <c r="E5" s="77" t="s">
        <v>4240</v>
      </c>
      <c r="F5" s="69" t="s">
        <v>4241</v>
      </c>
      <c r="G5" s="118">
        <v>650000</v>
      </c>
      <c r="H5" s="76" t="s">
        <v>2249</v>
      </c>
      <c r="I5" s="69" t="s">
        <v>4242</v>
      </c>
      <c r="J5" s="76" t="s">
        <v>2249</v>
      </c>
      <c r="K5" s="75" t="s">
        <v>1765</v>
      </c>
      <c r="L5" s="76" t="s">
        <v>2249</v>
      </c>
      <c r="M5" s="76" t="s">
        <v>2249</v>
      </c>
      <c r="N5" s="69" t="s">
        <v>937</v>
      </c>
      <c r="O5" s="69" t="s">
        <v>2249</v>
      </c>
      <c r="P5" s="69" t="s">
        <v>2249</v>
      </c>
      <c r="Q5" s="69" t="s">
        <v>2249</v>
      </c>
      <c r="R5" s="69" t="s">
        <v>2879</v>
      </c>
      <c r="S5" s="69" t="s">
        <v>2249</v>
      </c>
      <c r="T5" s="69" t="s">
        <v>2249</v>
      </c>
      <c r="U5" s="69" t="s">
        <v>2249</v>
      </c>
      <c r="V5" s="116" t="s">
        <v>940</v>
      </c>
      <c r="W5" s="76"/>
      <c r="AF5" s="639">
        <f>G5*AF$4</f>
        <v>45500.000000000007</v>
      </c>
      <c r="AG5" s="118">
        <f>G5+AF5</f>
        <v>695500</v>
      </c>
    </row>
    <row r="6" spans="1:33" x14ac:dyDescent="0.35">
      <c r="A6" s="69"/>
      <c r="B6" s="77"/>
      <c r="C6" s="77"/>
      <c r="D6" s="77"/>
      <c r="E6" s="77"/>
      <c r="F6" s="69" t="s">
        <v>4243</v>
      </c>
      <c r="G6" s="118">
        <v>600000</v>
      </c>
      <c r="H6" s="76" t="s">
        <v>2249</v>
      </c>
      <c r="I6" s="69" t="s">
        <v>4242</v>
      </c>
      <c r="J6" s="76" t="s">
        <v>2249</v>
      </c>
      <c r="K6" s="75" t="s">
        <v>1765</v>
      </c>
      <c r="L6" s="76" t="s">
        <v>2249</v>
      </c>
      <c r="M6" s="76" t="s">
        <v>2249</v>
      </c>
      <c r="N6" s="69" t="s">
        <v>937</v>
      </c>
      <c r="O6" s="69" t="s">
        <v>2249</v>
      </c>
      <c r="P6" s="69" t="s">
        <v>2249</v>
      </c>
      <c r="Q6" s="69" t="s">
        <v>2249</v>
      </c>
      <c r="R6" s="69" t="s">
        <v>2879</v>
      </c>
      <c r="S6" s="69" t="s">
        <v>2249</v>
      </c>
      <c r="T6" s="69" t="s">
        <v>2249</v>
      </c>
      <c r="U6" s="69" t="s">
        <v>2249</v>
      </c>
      <c r="V6" s="116" t="s">
        <v>940</v>
      </c>
      <c r="W6" s="76"/>
      <c r="AF6" s="639">
        <f t="shared" ref="AF6:AF69" si="0">G6*AF$4</f>
        <v>42000.000000000007</v>
      </c>
      <c r="AG6" s="118">
        <f t="shared" ref="AG6:AG69" si="1">G6+AF6</f>
        <v>642000</v>
      </c>
    </row>
    <row r="7" spans="1:33" x14ac:dyDescent="0.35">
      <c r="A7" s="69"/>
      <c r="B7" s="77"/>
      <c r="C7" s="77"/>
      <c r="D7" s="77"/>
      <c r="E7" s="77"/>
      <c r="F7" s="69" t="s">
        <v>4244</v>
      </c>
      <c r="G7" s="118">
        <v>600000</v>
      </c>
      <c r="H7" s="76" t="s">
        <v>2249</v>
      </c>
      <c r="I7" s="69" t="s">
        <v>4242</v>
      </c>
      <c r="J7" s="76" t="s">
        <v>2249</v>
      </c>
      <c r="K7" s="75" t="s">
        <v>1765</v>
      </c>
      <c r="L7" s="76" t="s">
        <v>2249</v>
      </c>
      <c r="M7" s="76" t="s">
        <v>2249</v>
      </c>
      <c r="N7" s="69" t="s">
        <v>937</v>
      </c>
      <c r="O7" s="69" t="s">
        <v>2249</v>
      </c>
      <c r="P7" s="69" t="s">
        <v>2249</v>
      </c>
      <c r="Q7" s="69" t="s">
        <v>2249</v>
      </c>
      <c r="R7" s="69" t="s">
        <v>2879</v>
      </c>
      <c r="S7" s="69" t="s">
        <v>2249</v>
      </c>
      <c r="T7" s="69" t="s">
        <v>2249</v>
      </c>
      <c r="U7" s="69" t="s">
        <v>2249</v>
      </c>
      <c r="V7" s="116" t="s">
        <v>940</v>
      </c>
      <c r="W7" s="76"/>
      <c r="AF7" s="639">
        <f t="shared" si="0"/>
        <v>42000.000000000007</v>
      </c>
      <c r="AG7" s="118">
        <f t="shared" si="1"/>
        <v>642000</v>
      </c>
    </row>
    <row r="8" spans="1:33" x14ac:dyDescent="0.35">
      <c r="A8" s="69"/>
      <c r="B8" s="77"/>
      <c r="C8" s="77"/>
      <c r="D8" s="77"/>
      <c r="E8" s="77"/>
      <c r="F8" s="69" t="s">
        <v>4245</v>
      </c>
      <c r="G8" s="118">
        <v>600000</v>
      </c>
      <c r="H8" s="76" t="s">
        <v>2249</v>
      </c>
      <c r="I8" s="69" t="s">
        <v>4242</v>
      </c>
      <c r="J8" s="76" t="s">
        <v>2249</v>
      </c>
      <c r="K8" s="75" t="s">
        <v>1765</v>
      </c>
      <c r="L8" s="76" t="s">
        <v>2249</v>
      </c>
      <c r="M8" s="76" t="s">
        <v>2249</v>
      </c>
      <c r="N8" s="69" t="s">
        <v>937</v>
      </c>
      <c r="O8" s="69" t="s">
        <v>2249</v>
      </c>
      <c r="P8" s="69" t="s">
        <v>2249</v>
      </c>
      <c r="Q8" s="69" t="s">
        <v>2249</v>
      </c>
      <c r="R8" s="69" t="s">
        <v>2879</v>
      </c>
      <c r="S8" s="69" t="s">
        <v>2249</v>
      </c>
      <c r="T8" s="69" t="s">
        <v>2249</v>
      </c>
      <c r="U8" s="69" t="s">
        <v>2249</v>
      </c>
      <c r="V8" s="116" t="s">
        <v>940</v>
      </c>
      <c r="W8" s="76"/>
      <c r="AF8" s="639">
        <f t="shared" si="0"/>
        <v>42000.000000000007</v>
      </c>
      <c r="AG8" s="118">
        <f t="shared" si="1"/>
        <v>642000</v>
      </c>
    </row>
    <row r="9" spans="1:33" x14ac:dyDescent="0.35">
      <c r="A9" s="69"/>
      <c r="B9" s="77"/>
      <c r="C9" s="77"/>
      <c r="D9" s="77"/>
      <c r="E9" s="77"/>
      <c r="F9" s="69" t="s">
        <v>4246</v>
      </c>
      <c r="G9" s="118">
        <v>600000</v>
      </c>
      <c r="H9" s="76" t="s">
        <v>2249</v>
      </c>
      <c r="I9" s="69" t="s">
        <v>4242</v>
      </c>
      <c r="J9" s="76" t="s">
        <v>2249</v>
      </c>
      <c r="K9" s="75" t="s">
        <v>1765</v>
      </c>
      <c r="L9" s="76" t="s">
        <v>2249</v>
      </c>
      <c r="M9" s="76" t="s">
        <v>2249</v>
      </c>
      <c r="N9" s="69" t="s">
        <v>937</v>
      </c>
      <c r="O9" s="69" t="s">
        <v>2249</v>
      </c>
      <c r="P9" s="69" t="s">
        <v>2249</v>
      </c>
      <c r="Q9" s="69" t="s">
        <v>2249</v>
      </c>
      <c r="R9" s="69" t="s">
        <v>2879</v>
      </c>
      <c r="S9" s="69" t="s">
        <v>2249</v>
      </c>
      <c r="T9" s="69" t="s">
        <v>2249</v>
      </c>
      <c r="U9" s="69" t="s">
        <v>2249</v>
      </c>
      <c r="V9" s="116" t="s">
        <v>940</v>
      </c>
      <c r="W9" s="76"/>
      <c r="AF9" s="639">
        <f t="shared" si="0"/>
        <v>42000.000000000007</v>
      </c>
      <c r="AG9" s="118">
        <f t="shared" si="1"/>
        <v>642000</v>
      </c>
    </row>
    <row r="10" spans="1:33" x14ac:dyDescent="0.35">
      <c r="A10" s="69"/>
      <c r="B10" s="77"/>
      <c r="C10" s="77"/>
      <c r="D10" s="77"/>
      <c r="E10" s="77"/>
      <c r="F10" s="69" t="s">
        <v>4247</v>
      </c>
      <c r="G10" s="118">
        <v>600000</v>
      </c>
      <c r="H10" s="76" t="s">
        <v>2249</v>
      </c>
      <c r="I10" s="69" t="s">
        <v>4242</v>
      </c>
      <c r="J10" s="76" t="s">
        <v>2249</v>
      </c>
      <c r="K10" s="75" t="s">
        <v>1765</v>
      </c>
      <c r="L10" s="76" t="s">
        <v>2249</v>
      </c>
      <c r="M10" s="76" t="s">
        <v>2249</v>
      </c>
      <c r="N10" s="69" t="s">
        <v>937</v>
      </c>
      <c r="O10" s="69" t="s">
        <v>2249</v>
      </c>
      <c r="P10" s="69" t="s">
        <v>2249</v>
      </c>
      <c r="Q10" s="69" t="s">
        <v>2249</v>
      </c>
      <c r="R10" s="69" t="s">
        <v>2879</v>
      </c>
      <c r="S10" s="69" t="s">
        <v>2249</v>
      </c>
      <c r="T10" s="69" t="s">
        <v>2249</v>
      </c>
      <c r="U10" s="69" t="s">
        <v>2249</v>
      </c>
      <c r="V10" s="116" t="s">
        <v>940</v>
      </c>
      <c r="W10" s="76"/>
      <c r="AF10" s="639">
        <f t="shared" si="0"/>
        <v>42000.000000000007</v>
      </c>
      <c r="AG10" s="118">
        <f t="shared" si="1"/>
        <v>642000</v>
      </c>
    </row>
    <row r="11" spans="1:33" x14ac:dyDescent="0.35">
      <c r="A11" s="69"/>
      <c r="B11" s="77"/>
      <c r="C11" s="77"/>
      <c r="D11" s="77"/>
      <c r="E11" s="77"/>
      <c r="F11" s="69" t="s">
        <v>4248</v>
      </c>
      <c r="G11" s="118">
        <v>600000</v>
      </c>
      <c r="H11" s="76" t="s">
        <v>2249</v>
      </c>
      <c r="I11" s="69" t="s">
        <v>4242</v>
      </c>
      <c r="J11" s="76" t="s">
        <v>2249</v>
      </c>
      <c r="K11" s="75" t="s">
        <v>1765</v>
      </c>
      <c r="L11" s="76" t="s">
        <v>2249</v>
      </c>
      <c r="M11" s="76" t="s">
        <v>2249</v>
      </c>
      <c r="N11" s="69" t="s">
        <v>937</v>
      </c>
      <c r="O11" s="69" t="s">
        <v>2249</v>
      </c>
      <c r="P11" s="69" t="s">
        <v>2249</v>
      </c>
      <c r="Q11" s="69" t="s">
        <v>2249</v>
      </c>
      <c r="R11" s="69" t="s">
        <v>2879</v>
      </c>
      <c r="S11" s="69" t="s">
        <v>2249</v>
      </c>
      <c r="T11" s="69" t="s">
        <v>2249</v>
      </c>
      <c r="U11" s="69" t="s">
        <v>2249</v>
      </c>
      <c r="V11" s="116" t="s">
        <v>940</v>
      </c>
      <c r="W11" s="76"/>
      <c r="AF11" s="639">
        <f t="shared" si="0"/>
        <v>42000.000000000007</v>
      </c>
      <c r="AG11" s="118">
        <f t="shared" si="1"/>
        <v>642000</v>
      </c>
    </row>
    <row r="12" spans="1:33" x14ac:dyDescent="0.35">
      <c r="A12" s="69"/>
      <c r="B12" s="77"/>
      <c r="C12" s="77"/>
      <c r="D12" s="77"/>
      <c r="E12" s="77"/>
      <c r="F12" s="69" t="s">
        <v>4249</v>
      </c>
      <c r="G12" s="118">
        <v>600000</v>
      </c>
      <c r="H12" s="76" t="s">
        <v>2249</v>
      </c>
      <c r="I12" s="69" t="s">
        <v>4242</v>
      </c>
      <c r="J12" s="76" t="s">
        <v>2249</v>
      </c>
      <c r="K12" s="75" t="s">
        <v>1765</v>
      </c>
      <c r="L12" s="76" t="s">
        <v>2249</v>
      </c>
      <c r="M12" s="76" t="s">
        <v>2249</v>
      </c>
      <c r="N12" s="69" t="s">
        <v>937</v>
      </c>
      <c r="O12" s="69" t="s">
        <v>2249</v>
      </c>
      <c r="P12" s="69" t="s">
        <v>2249</v>
      </c>
      <c r="Q12" s="69" t="s">
        <v>2249</v>
      </c>
      <c r="R12" s="69" t="s">
        <v>2879</v>
      </c>
      <c r="S12" s="69" t="s">
        <v>2249</v>
      </c>
      <c r="T12" s="69" t="s">
        <v>2249</v>
      </c>
      <c r="U12" s="69" t="s">
        <v>2249</v>
      </c>
      <c r="V12" s="116" t="s">
        <v>940</v>
      </c>
      <c r="W12" s="76"/>
      <c r="AF12" s="639">
        <f t="shared" si="0"/>
        <v>42000.000000000007</v>
      </c>
      <c r="AG12" s="118">
        <f t="shared" si="1"/>
        <v>642000</v>
      </c>
    </row>
    <row r="13" spans="1:33" x14ac:dyDescent="0.35">
      <c r="A13" s="69"/>
      <c r="B13" s="77"/>
      <c r="C13" s="77"/>
      <c r="D13" s="77"/>
      <c r="E13" s="77"/>
      <c r="F13" s="69" t="s">
        <v>4250</v>
      </c>
      <c r="G13" s="118">
        <v>650000</v>
      </c>
      <c r="H13" s="76" t="s">
        <v>2249</v>
      </c>
      <c r="I13" s="69" t="s">
        <v>4242</v>
      </c>
      <c r="J13" s="76" t="s">
        <v>2249</v>
      </c>
      <c r="K13" s="75" t="s">
        <v>1765</v>
      </c>
      <c r="L13" s="76" t="s">
        <v>2249</v>
      </c>
      <c r="M13" s="76" t="s">
        <v>2249</v>
      </c>
      <c r="N13" s="69" t="s">
        <v>937</v>
      </c>
      <c r="O13" s="69" t="s">
        <v>2249</v>
      </c>
      <c r="P13" s="69" t="s">
        <v>2249</v>
      </c>
      <c r="Q13" s="69" t="s">
        <v>2249</v>
      </c>
      <c r="R13" s="69" t="s">
        <v>2879</v>
      </c>
      <c r="S13" s="69" t="s">
        <v>2249</v>
      </c>
      <c r="T13" s="69" t="s">
        <v>2249</v>
      </c>
      <c r="U13" s="69" t="s">
        <v>2249</v>
      </c>
      <c r="V13" s="116" t="s">
        <v>940</v>
      </c>
      <c r="W13" s="76"/>
      <c r="AF13" s="639">
        <f t="shared" si="0"/>
        <v>45500.000000000007</v>
      </c>
      <c r="AG13" s="118">
        <f t="shared" si="1"/>
        <v>695500</v>
      </c>
    </row>
    <row r="14" spans="1:33" x14ac:dyDescent="0.35">
      <c r="A14" s="69"/>
      <c r="B14" s="77"/>
      <c r="C14" s="77"/>
      <c r="D14" s="77"/>
      <c r="E14" s="77"/>
      <c r="F14" s="69" t="s">
        <v>4251</v>
      </c>
      <c r="G14" s="118">
        <v>600000</v>
      </c>
      <c r="H14" s="76" t="s">
        <v>2249</v>
      </c>
      <c r="I14" s="69" t="s">
        <v>4242</v>
      </c>
      <c r="J14" s="76" t="s">
        <v>2249</v>
      </c>
      <c r="K14" s="75" t="s">
        <v>1765</v>
      </c>
      <c r="L14" s="76" t="s">
        <v>2249</v>
      </c>
      <c r="M14" s="76" t="s">
        <v>2249</v>
      </c>
      <c r="N14" s="69" t="s">
        <v>937</v>
      </c>
      <c r="O14" s="69" t="s">
        <v>2249</v>
      </c>
      <c r="P14" s="69" t="s">
        <v>2249</v>
      </c>
      <c r="Q14" s="69" t="s">
        <v>2249</v>
      </c>
      <c r="R14" s="69" t="s">
        <v>2879</v>
      </c>
      <c r="S14" s="69" t="s">
        <v>2249</v>
      </c>
      <c r="T14" s="69" t="s">
        <v>2249</v>
      </c>
      <c r="U14" s="69" t="s">
        <v>2249</v>
      </c>
      <c r="V14" s="116" t="s">
        <v>940</v>
      </c>
      <c r="W14" s="76"/>
      <c r="AF14" s="639">
        <f t="shared" si="0"/>
        <v>42000.000000000007</v>
      </c>
      <c r="AG14" s="118">
        <f t="shared" si="1"/>
        <v>642000</v>
      </c>
    </row>
    <row r="15" spans="1:33" x14ac:dyDescent="0.35">
      <c r="A15" s="69"/>
      <c r="B15" s="77"/>
      <c r="C15" s="77"/>
      <c r="D15" s="77"/>
      <c r="E15" s="77"/>
      <c r="F15" s="69" t="s">
        <v>4252</v>
      </c>
      <c r="G15" s="118">
        <v>600000</v>
      </c>
      <c r="H15" s="76" t="s">
        <v>2249</v>
      </c>
      <c r="I15" s="69" t="s">
        <v>4242</v>
      </c>
      <c r="J15" s="76" t="s">
        <v>2249</v>
      </c>
      <c r="K15" s="75" t="s">
        <v>1765</v>
      </c>
      <c r="L15" s="76" t="s">
        <v>2249</v>
      </c>
      <c r="M15" s="76" t="s">
        <v>2249</v>
      </c>
      <c r="N15" s="69" t="s">
        <v>937</v>
      </c>
      <c r="O15" s="69" t="s">
        <v>2249</v>
      </c>
      <c r="P15" s="69" t="s">
        <v>2249</v>
      </c>
      <c r="Q15" s="69" t="s">
        <v>2249</v>
      </c>
      <c r="R15" s="69" t="s">
        <v>2879</v>
      </c>
      <c r="S15" s="69" t="s">
        <v>2249</v>
      </c>
      <c r="T15" s="69" t="s">
        <v>2249</v>
      </c>
      <c r="U15" s="69" t="s">
        <v>2249</v>
      </c>
      <c r="V15" s="116" t="s">
        <v>940</v>
      </c>
      <c r="W15" s="76"/>
      <c r="AF15" s="639">
        <f t="shared" si="0"/>
        <v>42000.000000000007</v>
      </c>
      <c r="AG15" s="118">
        <f t="shared" si="1"/>
        <v>642000</v>
      </c>
    </row>
    <row r="16" spans="1:33" x14ac:dyDescent="0.35">
      <c r="A16" s="69"/>
      <c r="B16" s="77"/>
      <c r="C16" s="77"/>
      <c r="D16" s="77"/>
      <c r="E16" s="77"/>
      <c r="F16" s="69" t="s">
        <v>4253</v>
      </c>
      <c r="G16" s="118">
        <v>600000</v>
      </c>
      <c r="H16" s="76" t="s">
        <v>2249</v>
      </c>
      <c r="I16" s="69" t="s">
        <v>4242</v>
      </c>
      <c r="J16" s="76" t="s">
        <v>2249</v>
      </c>
      <c r="K16" s="75" t="s">
        <v>1765</v>
      </c>
      <c r="L16" s="76" t="s">
        <v>2249</v>
      </c>
      <c r="M16" s="76" t="s">
        <v>2249</v>
      </c>
      <c r="N16" s="69" t="s">
        <v>937</v>
      </c>
      <c r="O16" s="69" t="s">
        <v>2249</v>
      </c>
      <c r="P16" s="69" t="s">
        <v>2249</v>
      </c>
      <c r="Q16" s="69" t="s">
        <v>2249</v>
      </c>
      <c r="R16" s="69" t="s">
        <v>2879</v>
      </c>
      <c r="S16" s="69" t="s">
        <v>2249</v>
      </c>
      <c r="T16" s="69" t="s">
        <v>2249</v>
      </c>
      <c r="U16" s="69" t="s">
        <v>2249</v>
      </c>
      <c r="V16" s="116" t="s">
        <v>940</v>
      </c>
      <c r="W16" s="76"/>
      <c r="AF16" s="639">
        <f t="shared" si="0"/>
        <v>42000.000000000007</v>
      </c>
      <c r="AG16" s="118">
        <f t="shared" si="1"/>
        <v>642000</v>
      </c>
    </row>
    <row r="17" spans="1:33" x14ac:dyDescent="0.35">
      <c r="A17" s="69"/>
      <c r="B17" s="77"/>
      <c r="C17" s="77"/>
      <c r="D17" s="77"/>
      <c r="E17" s="77"/>
      <c r="F17" s="69" t="s">
        <v>4254</v>
      </c>
      <c r="G17" s="118">
        <v>600000</v>
      </c>
      <c r="H17" s="76" t="s">
        <v>2249</v>
      </c>
      <c r="I17" s="69" t="s">
        <v>4242</v>
      </c>
      <c r="J17" s="76" t="s">
        <v>2249</v>
      </c>
      <c r="K17" s="75" t="s">
        <v>1765</v>
      </c>
      <c r="L17" s="76" t="s">
        <v>2249</v>
      </c>
      <c r="M17" s="76" t="s">
        <v>2249</v>
      </c>
      <c r="N17" s="69" t="s">
        <v>937</v>
      </c>
      <c r="O17" s="69" t="s">
        <v>2249</v>
      </c>
      <c r="P17" s="69" t="s">
        <v>2249</v>
      </c>
      <c r="Q17" s="69" t="s">
        <v>2249</v>
      </c>
      <c r="R17" s="69" t="s">
        <v>2879</v>
      </c>
      <c r="S17" s="69" t="s">
        <v>2249</v>
      </c>
      <c r="T17" s="69" t="s">
        <v>2249</v>
      </c>
      <c r="U17" s="69" t="s">
        <v>2249</v>
      </c>
      <c r="V17" s="116" t="s">
        <v>940</v>
      </c>
      <c r="W17" s="76"/>
      <c r="AF17" s="639">
        <f t="shared" si="0"/>
        <v>42000.000000000007</v>
      </c>
      <c r="AG17" s="118">
        <f t="shared" si="1"/>
        <v>642000</v>
      </c>
    </row>
    <row r="18" spans="1:33" x14ac:dyDescent="0.35">
      <c r="A18" s="69"/>
      <c r="B18" s="77"/>
      <c r="C18" s="77"/>
      <c r="D18" s="77"/>
      <c r="E18" s="77"/>
      <c r="F18" s="69" t="s">
        <v>4255</v>
      </c>
      <c r="G18" s="118">
        <v>600000</v>
      </c>
      <c r="H18" s="76" t="s">
        <v>2249</v>
      </c>
      <c r="I18" s="69" t="s">
        <v>4242</v>
      </c>
      <c r="J18" s="76" t="s">
        <v>2249</v>
      </c>
      <c r="K18" s="75" t="s">
        <v>1765</v>
      </c>
      <c r="L18" s="76" t="s">
        <v>2249</v>
      </c>
      <c r="M18" s="76" t="s">
        <v>2249</v>
      </c>
      <c r="N18" s="69" t="s">
        <v>937</v>
      </c>
      <c r="O18" s="69" t="s">
        <v>2249</v>
      </c>
      <c r="P18" s="69" t="s">
        <v>2249</v>
      </c>
      <c r="Q18" s="69" t="s">
        <v>2249</v>
      </c>
      <c r="R18" s="69" t="s">
        <v>2879</v>
      </c>
      <c r="S18" s="69" t="s">
        <v>2249</v>
      </c>
      <c r="T18" s="69" t="s">
        <v>2249</v>
      </c>
      <c r="U18" s="69" t="s">
        <v>2249</v>
      </c>
      <c r="V18" s="116" t="s">
        <v>940</v>
      </c>
      <c r="W18" s="76"/>
      <c r="AF18" s="639">
        <f t="shared" si="0"/>
        <v>42000.000000000007</v>
      </c>
      <c r="AG18" s="118">
        <f t="shared" si="1"/>
        <v>642000</v>
      </c>
    </row>
    <row r="19" spans="1:33" x14ac:dyDescent="0.35">
      <c r="A19" s="69"/>
      <c r="B19" s="77"/>
      <c r="C19" s="77"/>
      <c r="D19" s="77"/>
      <c r="E19" s="77"/>
      <c r="F19" s="69" t="s">
        <v>4256</v>
      </c>
      <c r="G19" s="118">
        <v>600000</v>
      </c>
      <c r="H19" s="76" t="s">
        <v>2249</v>
      </c>
      <c r="I19" s="69" t="s">
        <v>4242</v>
      </c>
      <c r="J19" s="76" t="s">
        <v>2249</v>
      </c>
      <c r="K19" s="75" t="s">
        <v>1765</v>
      </c>
      <c r="L19" s="76" t="s">
        <v>2249</v>
      </c>
      <c r="M19" s="76" t="s">
        <v>2249</v>
      </c>
      <c r="N19" s="69" t="s">
        <v>937</v>
      </c>
      <c r="O19" s="69" t="s">
        <v>2249</v>
      </c>
      <c r="P19" s="69" t="s">
        <v>2249</v>
      </c>
      <c r="Q19" s="69" t="s">
        <v>2249</v>
      </c>
      <c r="R19" s="69" t="s">
        <v>2879</v>
      </c>
      <c r="S19" s="69" t="s">
        <v>2249</v>
      </c>
      <c r="T19" s="69" t="s">
        <v>2249</v>
      </c>
      <c r="U19" s="69" t="s">
        <v>2249</v>
      </c>
      <c r="V19" s="116" t="s">
        <v>940</v>
      </c>
      <c r="W19" s="76"/>
      <c r="AF19" s="639">
        <f t="shared" si="0"/>
        <v>42000.000000000007</v>
      </c>
      <c r="AG19" s="118">
        <f t="shared" si="1"/>
        <v>642000</v>
      </c>
    </row>
    <row r="20" spans="1:33" x14ac:dyDescent="0.35">
      <c r="A20" s="69"/>
      <c r="B20" s="77"/>
      <c r="C20" s="77"/>
      <c r="D20" s="77"/>
      <c r="E20" s="77"/>
      <c r="F20" s="69" t="s">
        <v>4257</v>
      </c>
      <c r="G20" s="118">
        <v>600000</v>
      </c>
      <c r="H20" s="76" t="s">
        <v>2249</v>
      </c>
      <c r="I20" s="69" t="s">
        <v>4242</v>
      </c>
      <c r="J20" s="76" t="s">
        <v>2249</v>
      </c>
      <c r="K20" s="75" t="s">
        <v>1765</v>
      </c>
      <c r="L20" s="76" t="s">
        <v>2249</v>
      </c>
      <c r="M20" s="76" t="s">
        <v>2249</v>
      </c>
      <c r="N20" s="69" t="s">
        <v>937</v>
      </c>
      <c r="O20" s="69" t="s">
        <v>2249</v>
      </c>
      <c r="P20" s="69" t="s">
        <v>2249</v>
      </c>
      <c r="Q20" s="69" t="s">
        <v>2249</v>
      </c>
      <c r="R20" s="69" t="s">
        <v>2879</v>
      </c>
      <c r="S20" s="69" t="s">
        <v>2249</v>
      </c>
      <c r="T20" s="69" t="s">
        <v>2249</v>
      </c>
      <c r="U20" s="69" t="s">
        <v>2249</v>
      </c>
      <c r="V20" s="116" t="s">
        <v>940</v>
      </c>
      <c r="W20" s="76"/>
      <c r="AF20" s="639">
        <f t="shared" si="0"/>
        <v>42000.000000000007</v>
      </c>
      <c r="AG20" s="118">
        <f t="shared" si="1"/>
        <v>642000</v>
      </c>
    </row>
    <row r="21" spans="1:33" x14ac:dyDescent="0.35">
      <c r="A21" s="69"/>
      <c r="B21" s="77"/>
      <c r="C21" s="77"/>
      <c r="D21" s="77"/>
      <c r="E21" s="77"/>
      <c r="F21" s="69" t="s">
        <v>4258</v>
      </c>
      <c r="G21" s="118">
        <v>600000</v>
      </c>
      <c r="H21" s="76" t="s">
        <v>2249</v>
      </c>
      <c r="I21" s="69" t="s">
        <v>4242</v>
      </c>
      <c r="J21" s="76" t="s">
        <v>2249</v>
      </c>
      <c r="K21" s="75" t="s">
        <v>1765</v>
      </c>
      <c r="L21" s="76" t="s">
        <v>2249</v>
      </c>
      <c r="M21" s="76" t="s">
        <v>2249</v>
      </c>
      <c r="N21" s="69" t="s">
        <v>937</v>
      </c>
      <c r="O21" s="69" t="s">
        <v>2249</v>
      </c>
      <c r="P21" s="69" t="s">
        <v>2249</v>
      </c>
      <c r="Q21" s="69" t="s">
        <v>2249</v>
      </c>
      <c r="R21" s="69" t="s">
        <v>2879</v>
      </c>
      <c r="S21" s="69" t="s">
        <v>2249</v>
      </c>
      <c r="T21" s="69" t="s">
        <v>2249</v>
      </c>
      <c r="U21" s="69" t="s">
        <v>2249</v>
      </c>
      <c r="V21" s="116" t="s">
        <v>940</v>
      </c>
      <c r="W21" s="76"/>
      <c r="AF21" s="639">
        <f t="shared" si="0"/>
        <v>42000.000000000007</v>
      </c>
      <c r="AG21" s="118">
        <f t="shared" si="1"/>
        <v>642000</v>
      </c>
    </row>
    <row r="22" spans="1:33" x14ac:dyDescent="0.35">
      <c r="A22" s="69"/>
      <c r="B22" s="77"/>
      <c r="C22" s="77"/>
      <c r="D22" s="77"/>
      <c r="E22" s="77"/>
      <c r="F22" s="69" t="s">
        <v>4259</v>
      </c>
      <c r="G22" s="118">
        <v>650000</v>
      </c>
      <c r="H22" s="76" t="s">
        <v>2249</v>
      </c>
      <c r="I22" s="69" t="s">
        <v>4242</v>
      </c>
      <c r="J22" s="76" t="s">
        <v>2249</v>
      </c>
      <c r="K22" s="75" t="s">
        <v>1765</v>
      </c>
      <c r="L22" s="76" t="s">
        <v>2249</v>
      </c>
      <c r="M22" s="76" t="s">
        <v>2249</v>
      </c>
      <c r="N22" s="69" t="s">
        <v>937</v>
      </c>
      <c r="O22" s="69" t="s">
        <v>2249</v>
      </c>
      <c r="P22" s="69" t="s">
        <v>2249</v>
      </c>
      <c r="Q22" s="69" t="s">
        <v>2249</v>
      </c>
      <c r="R22" s="69" t="s">
        <v>2879</v>
      </c>
      <c r="S22" s="69" t="s">
        <v>2249</v>
      </c>
      <c r="T22" s="69" t="s">
        <v>2249</v>
      </c>
      <c r="U22" s="69" t="s">
        <v>2249</v>
      </c>
      <c r="V22" s="116" t="s">
        <v>940</v>
      </c>
      <c r="W22" s="76"/>
      <c r="AF22" s="639">
        <f t="shared" si="0"/>
        <v>45500.000000000007</v>
      </c>
      <c r="AG22" s="118">
        <f t="shared" si="1"/>
        <v>695500</v>
      </c>
    </row>
    <row r="23" spans="1:33" x14ac:dyDescent="0.35">
      <c r="A23" s="69"/>
      <c r="B23" s="77"/>
      <c r="C23" s="77"/>
      <c r="D23" s="77"/>
      <c r="E23" s="77"/>
      <c r="F23" s="69" t="s">
        <v>4260</v>
      </c>
      <c r="G23" s="118">
        <v>600000</v>
      </c>
      <c r="H23" s="76" t="s">
        <v>2249</v>
      </c>
      <c r="I23" s="69" t="s">
        <v>4242</v>
      </c>
      <c r="J23" s="76" t="s">
        <v>2249</v>
      </c>
      <c r="K23" s="75" t="s">
        <v>1765</v>
      </c>
      <c r="L23" s="76" t="s">
        <v>2249</v>
      </c>
      <c r="M23" s="76" t="s">
        <v>2249</v>
      </c>
      <c r="N23" s="69" t="s">
        <v>937</v>
      </c>
      <c r="O23" s="69" t="s">
        <v>2249</v>
      </c>
      <c r="P23" s="69" t="s">
        <v>2249</v>
      </c>
      <c r="Q23" s="69" t="s">
        <v>2249</v>
      </c>
      <c r="R23" s="69" t="s">
        <v>2879</v>
      </c>
      <c r="S23" s="69" t="s">
        <v>2249</v>
      </c>
      <c r="T23" s="69" t="s">
        <v>2249</v>
      </c>
      <c r="U23" s="69" t="s">
        <v>2249</v>
      </c>
      <c r="V23" s="116" t="s">
        <v>940</v>
      </c>
      <c r="W23" s="76"/>
      <c r="AF23" s="639">
        <f t="shared" si="0"/>
        <v>42000.000000000007</v>
      </c>
      <c r="AG23" s="118">
        <f t="shared" si="1"/>
        <v>642000</v>
      </c>
    </row>
    <row r="24" spans="1:33" x14ac:dyDescent="0.35">
      <c r="A24" s="69"/>
      <c r="B24" s="77"/>
      <c r="C24" s="77"/>
      <c r="D24" s="77"/>
      <c r="E24" s="77"/>
      <c r="F24" s="69" t="s">
        <v>4261</v>
      </c>
      <c r="G24" s="118">
        <v>600000</v>
      </c>
      <c r="H24" s="76" t="s">
        <v>2249</v>
      </c>
      <c r="I24" s="69" t="s">
        <v>4242</v>
      </c>
      <c r="J24" s="76" t="s">
        <v>2249</v>
      </c>
      <c r="K24" s="75" t="s">
        <v>1765</v>
      </c>
      <c r="L24" s="76" t="s">
        <v>2249</v>
      </c>
      <c r="M24" s="76" t="s">
        <v>2249</v>
      </c>
      <c r="N24" s="69" t="s">
        <v>937</v>
      </c>
      <c r="O24" s="69" t="s">
        <v>2249</v>
      </c>
      <c r="P24" s="69" t="s">
        <v>2249</v>
      </c>
      <c r="Q24" s="69" t="s">
        <v>2249</v>
      </c>
      <c r="R24" s="69" t="s">
        <v>2879</v>
      </c>
      <c r="S24" s="69" t="s">
        <v>2249</v>
      </c>
      <c r="T24" s="69" t="s">
        <v>2249</v>
      </c>
      <c r="U24" s="69" t="s">
        <v>2249</v>
      </c>
      <c r="V24" s="116" t="s">
        <v>940</v>
      </c>
      <c r="W24" s="76"/>
      <c r="AF24" s="639">
        <f t="shared" si="0"/>
        <v>42000.000000000007</v>
      </c>
      <c r="AG24" s="118">
        <f t="shared" si="1"/>
        <v>642000</v>
      </c>
    </row>
    <row r="25" spans="1:33" x14ac:dyDescent="0.35">
      <c r="A25" s="69"/>
      <c r="B25" s="77"/>
      <c r="C25" s="77"/>
      <c r="D25" s="77"/>
      <c r="E25" s="77"/>
      <c r="F25" s="69" t="s">
        <v>4262</v>
      </c>
      <c r="G25" s="118">
        <v>600000</v>
      </c>
      <c r="H25" s="76" t="s">
        <v>2249</v>
      </c>
      <c r="I25" s="69" t="s">
        <v>4242</v>
      </c>
      <c r="J25" s="76" t="s">
        <v>2249</v>
      </c>
      <c r="K25" s="75" t="s">
        <v>1765</v>
      </c>
      <c r="L25" s="76" t="s">
        <v>2249</v>
      </c>
      <c r="M25" s="76" t="s">
        <v>2249</v>
      </c>
      <c r="N25" s="69" t="s">
        <v>937</v>
      </c>
      <c r="O25" s="69" t="s">
        <v>2249</v>
      </c>
      <c r="P25" s="69" t="s">
        <v>2249</v>
      </c>
      <c r="Q25" s="69" t="s">
        <v>2249</v>
      </c>
      <c r="R25" s="69" t="s">
        <v>2879</v>
      </c>
      <c r="S25" s="69" t="s">
        <v>2249</v>
      </c>
      <c r="T25" s="69" t="s">
        <v>2249</v>
      </c>
      <c r="U25" s="69" t="s">
        <v>2249</v>
      </c>
      <c r="V25" s="116" t="s">
        <v>940</v>
      </c>
      <c r="W25" s="76"/>
      <c r="AF25" s="639">
        <f t="shared" si="0"/>
        <v>42000.000000000007</v>
      </c>
      <c r="AG25" s="118">
        <f t="shared" si="1"/>
        <v>642000</v>
      </c>
    </row>
    <row r="26" spans="1:33" x14ac:dyDescent="0.35">
      <c r="A26" s="69"/>
      <c r="B26" s="77"/>
      <c r="C26" s="77"/>
      <c r="D26" s="77"/>
      <c r="E26" s="77"/>
      <c r="F26" s="69" t="s">
        <v>4263</v>
      </c>
      <c r="G26" s="118">
        <v>600000</v>
      </c>
      <c r="H26" s="76" t="s">
        <v>2249</v>
      </c>
      <c r="I26" s="69" t="s">
        <v>4242</v>
      </c>
      <c r="J26" s="76" t="s">
        <v>2249</v>
      </c>
      <c r="K26" s="75" t="s">
        <v>1765</v>
      </c>
      <c r="L26" s="76" t="s">
        <v>2249</v>
      </c>
      <c r="M26" s="76" t="s">
        <v>2249</v>
      </c>
      <c r="N26" s="69" t="s">
        <v>937</v>
      </c>
      <c r="O26" s="69" t="s">
        <v>2249</v>
      </c>
      <c r="P26" s="69" t="s">
        <v>2249</v>
      </c>
      <c r="Q26" s="69" t="s">
        <v>2249</v>
      </c>
      <c r="R26" s="69" t="s">
        <v>2879</v>
      </c>
      <c r="S26" s="69" t="s">
        <v>2249</v>
      </c>
      <c r="T26" s="69" t="s">
        <v>2249</v>
      </c>
      <c r="U26" s="69" t="s">
        <v>2249</v>
      </c>
      <c r="V26" s="116" t="s">
        <v>940</v>
      </c>
      <c r="W26" s="76"/>
      <c r="AF26" s="639">
        <f t="shared" si="0"/>
        <v>42000.000000000007</v>
      </c>
      <c r="AG26" s="118">
        <f t="shared" si="1"/>
        <v>642000</v>
      </c>
    </row>
    <row r="27" spans="1:33" x14ac:dyDescent="0.35">
      <c r="A27" s="69"/>
      <c r="B27" s="69"/>
      <c r="C27" s="69"/>
      <c r="D27" s="69"/>
      <c r="E27" s="69"/>
      <c r="F27" s="69" t="s">
        <v>4264</v>
      </c>
      <c r="G27" s="118">
        <v>600000</v>
      </c>
      <c r="H27" s="76" t="s">
        <v>2249</v>
      </c>
      <c r="I27" s="69" t="s">
        <v>933</v>
      </c>
      <c r="J27" s="75">
        <v>2010</v>
      </c>
      <c r="K27" s="75" t="s">
        <v>3178</v>
      </c>
      <c r="L27" s="75" t="s">
        <v>4265</v>
      </c>
      <c r="M27" s="76" t="s">
        <v>2249</v>
      </c>
      <c r="N27" s="69" t="s">
        <v>937</v>
      </c>
      <c r="O27" s="69" t="s">
        <v>967</v>
      </c>
      <c r="P27" s="75" t="s">
        <v>4266</v>
      </c>
      <c r="Q27" s="69" t="s">
        <v>2249</v>
      </c>
      <c r="R27" s="69" t="s">
        <v>2879</v>
      </c>
      <c r="S27" s="69" t="s">
        <v>2249</v>
      </c>
      <c r="T27" s="69" t="s">
        <v>2249</v>
      </c>
      <c r="U27" s="69" t="s">
        <v>2249</v>
      </c>
      <c r="V27" s="116" t="s">
        <v>940</v>
      </c>
      <c r="W27" s="76"/>
      <c r="AF27" s="639">
        <f t="shared" si="0"/>
        <v>42000.000000000007</v>
      </c>
      <c r="AG27" s="118">
        <f t="shared" si="1"/>
        <v>642000</v>
      </c>
    </row>
    <row r="28" spans="1:33" x14ac:dyDescent="0.35">
      <c r="A28" s="69"/>
      <c r="B28" s="69"/>
      <c r="C28" s="69"/>
      <c r="D28" s="69"/>
      <c r="E28" s="69"/>
      <c r="F28" s="69" t="s">
        <v>4267</v>
      </c>
      <c r="G28" s="118">
        <v>600000</v>
      </c>
      <c r="H28" s="76" t="s">
        <v>2249</v>
      </c>
      <c r="I28" s="69" t="s">
        <v>933</v>
      </c>
      <c r="J28" s="75">
        <v>2010</v>
      </c>
      <c r="K28" s="75" t="s">
        <v>3181</v>
      </c>
      <c r="L28" s="75" t="s">
        <v>4268</v>
      </c>
      <c r="M28" s="76" t="s">
        <v>2249</v>
      </c>
      <c r="N28" s="69" t="s">
        <v>937</v>
      </c>
      <c r="O28" s="69" t="s">
        <v>938</v>
      </c>
      <c r="P28" s="75" t="s">
        <v>4266</v>
      </c>
      <c r="Q28" s="69" t="s">
        <v>2249</v>
      </c>
      <c r="R28" s="69" t="s">
        <v>2879</v>
      </c>
      <c r="S28" s="69" t="s">
        <v>2249</v>
      </c>
      <c r="T28" s="69" t="s">
        <v>2249</v>
      </c>
      <c r="U28" s="69" t="s">
        <v>2249</v>
      </c>
      <c r="V28" s="116" t="s">
        <v>940</v>
      </c>
      <c r="W28" s="76"/>
      <c r="AF28" s="639">
        <f t="shared" si="0"/>
        <v>42000.000000000007</v>
      </c>
      <c r="AG28" s="118">
        <f t="shared" si="1"/>
        <v>642000</v>
      </c>
    </row>
    <row r="29" spans="1:33" x14ac:dyDescent="0.35">
      <c r="A29" s="69"/>
      <c r="B29" s="69"/>
      <c r="C29" s="69"/>
      <c r="D29" s="69"/>
      <c r="E29" s="69"/>
      <c r="F29" s="69" t="s">
        <v>4269</v>
      </c>
      <c r="G29" s="118">
        <v>600000</v>
      </c>
      <c r="H29" s="76" t="s">
        <v>2249</v>
      </c>
      <c r="I29" s="69" t="s">
        <v>933</v>
      </c>
      <c r="J29" s="75">
        <v>2010</v>
      </c>
      <c r="K29" s="75" t="s">
        <v>3181</v>
      </c>
      <c r="L29" s="75" t="s">
        <v>4270</v>
      </c>
      <c r="M29" s="76" t="s">
        <v>2249</v>
      </c>
      <c r="N29" s="69" t="s">
        <v>937</v>
      </c>
      <c r="O29" s="69" t="s">
        <v>938</v>
      </c>
      <c r="P29" s="75" t="s">
        <v>4266</v>
      </c>
      <c r="Q29" s="69" t="s">
        <v>2249</v>
      </c>
      <c r="R29" s="69" t="s">
        <v>2879</v>
      </c>
      <c r="S29" s="69" t="s">
        <v>2249</v>
      </c>
      <c r="T29" s="69" t="s">
        <v>2249</v>
      </c>
      <c r="U29" s="69" t="s">
        <v>2249</v>
      </c>
      <c r="V29" s="116" t="s">
        <v>940</v>
      </c>
      <c r="W29" s="76"/>
      <c r="AF29" s="639">
        <f t="shared" si="0"/>
        <v>42000.000000000007</v>
      </c>
      <c r="AG29" s="118">
        <f t="shared" si="1"/>
        <v>642000</v>
      </c>
    </row>
    <row r="30" spans="1:33" x14ac:dyDescent="0.35">
      <c r="A30" s="69"/>
      <c r="B30" s="69"/>
      <c r="C30" s="69"/>
      <c r="D30" s="69"/>
      <c r="E30" s="69"/>
      <c r="F30" s="69" t="s">
        <v>4271</v>
      </c>
      <c r="G30" s="118">
        <v>600000</v>
      </c>
      <c r="H30" s="76" t="s">
        <v>2249</v>
      </c>
      <c r="I30" s="69" t="s">
        <v>933</v>
      </c>
      <c r="J30" s="75">
        <v>2010</v>
      </c>
      <c r="K30" s="75" t="s">
        <v>3181</v>
      </c>
      <c r="L30" s="75" t="s">
        <v>4272</v>
      </c>
      <c r="M30" s="76" t="s">
        <v>2249</v>
      </c>
      <c r="N30" s="69" t="s">
        <v>937</v>
      </c>
      <c r="O30" s="69" t="s">
        <v>938</v>
      </c>
      <c r="P30" s="75" t="s">
        <v>4266</v>
      </c>
      <c r="Q30" s="69" t="s">
        <v>2249</v>
      </c>
      <c r="R30" s="69" t="s">
        <v>2879</v>
      </c>
      <c r="S30" s="69" t="s">
        <v>2249</v>
      </c>
      <c r="T30" s="69" t="s">
        <v>2249</v>
      </c>
      <c r="U30" s="69" t="s">
        <v>2249</v>
      </c>
      <c r="V30" s="116" t="s">
        <v>940</v>
      </c>
      <c r="W30" s="76"/>
      <c r="AF30" s="639">
        <f t="shared" si="0"/>
        <v>42000.000000000007</v>
      </c>
      <c r="AG30" s="118">
        <f t="shared" si="1"/>
        <v>642000</v>
      </c>
    </row>
    <row r="31" spans="1:33" x14ac:dyDescent="0.35">
      <c r="A31" s="69"/>
      <c r="B31" s="69"/>
      <c r="C31" s="69"/>
      <c r="D31" s="69"/>
      <c r="E31" s="69"/>
      <c r="F31" s="69" t="s">
        <v>4273</v>
      </c>
      <c r="G31" s="118">
        <v>600000</v>
      </c>
      <c r="H31" s="76" t="s">
        <v>2249</v>
      </c>
      <c r="I31" s="69" t="s">
        <v>933</v>
      </c>
      <c r="J31" s="75">
        <v>2010</v>
      </c>
      <c r="K31" s="75" t="s">
        <v>3181</v>
      </c>
      <c r="L31" s="75" t="s">
        <v>4274</v>
      </c>
      <c r="M31" s="76" t="s">
        <v>2249</v>
      </c>
      <c r="N31" s="69" t="s">
        <v>937</v>
      </c>
      <c r="O31" s="69" t="s">
        <v>938</v>
      </c>
      <c r="P31" s="75" t="s">
        <v>4266</v>
      </c>
      <c r="Q31" s="69" t="s">
        <v>2249</v>
      </c>
      <c r="R31" s="69" t="s">
        <v>2879</v>
      </c>
      <c r="S31" s="69" t="s">
        <v>2249</v>
      </c>
      <c r="T31" s="69" t="s">
        <v>2249</v>
      </c>
      <c r="U31" s="69" t="s">
        <v>2249</v>
      </c>
      <c r="V31" s="116" t="s">
        <v>940</v>
      </c>
      <c r="W31" s="76"/>
      <c r="AF31" s="639">
        <f t="shared" si="0"/>
        <v>42000.000000000007</v>
      </c>
      <c r="AG31" s="118">
        <f t="shared" si="1"/>
        <v>642000</v>
      </c>
    </row>
    <row r="32" spans="1:33" x14ac:dyDescent="0.35">
      <c r="A32" s="69"/>
      <c r="B32" s="69"/>
      <c r="C32" s="69"/>
      <c r="D32" s="69"/>
      <c r="E32" s="69"/>
      <c r="F32" s="69" t="s">
        <v>4275</v>
      </c>
      <c r="G32" s="118">
        <v>600000</v>
      </c>
      <c r="H32" s="76" t="s">
        <v>2249</v>
      </c>
      <c r="I32" s="69" t="s">
        <v>933</v>
      </c>
      <c r="J32" s="75">
        <v>2010</v>
      </c>
      <c r="K32" s="75" t="s">
        <v>3181</v>
      </c>
      <c r="L32" s="75" t="s">
        <v>4276</v>
      </c>
      <c r="M32" s="76" t="s">
        <v>2249</v>
      </c>
      <c r="N32" s="69" t="s">
        <v>937</v>
      </c>
      <c r="O32" s="69" t="s">
        <v>938</v>
      </c>
      <c r="P32" s="75" t="s">
        <v>4266</v>
      </c>
      <c r="Q32" s="69" t="s">
        <v>2249</v>
      </c>
      <c r="R32" s="69" t="s">
        <v>2879</v>
      </c>
      <c r="S32" s="69" t="s">
        <v>2249</v>
      </c>
      <c r="T32" s="69" t="s">
        <v>2249</v>
      </c>
      <c r="U32" s="69" t="s">
        <v>2249</v>
      </c>
      <c r="V32" s="116" t="s">
        <v>940</v>
      </c>
      <c r="W32" s="76"/>
      <c r="AF32" s="639">
        <f t="shared" si="0"/>
        <v>42000.000000000007</v>
      </c>
      <c r="AG32" s="118">
        <f t="shared" si="1"/>
        <v>642000</v>
      </c>
    </row>
    <row r="33" spans="1:327" x14ac:dyDescent="0.35">
      <c r="A33" s="69"/>
      <c r="B33" s="69"/>
      <c r="C33" s="69"/>
      <c r="D33" s="69"/>
      <c r="E33" s="69"/>
      <c r="F33" s="69" t="s">
        <v>4277</v>
      </c>
      <c r="G33" s="118">
        <v>600000</v>
      </c>
      <c r="H33" s="76" t="s">
        <v>2249</v>
      </c>
      <c r="I33" s="69" t="s">
        <v>933</v>
      </c>
      <c r="J33" s="75">
        <v>2010</v>
      </c>
      <c r="K33" s="75" t="s">
        <v>3181</v>
      </c>
      <c r="L33" s="75" t="s">
        <v>4278</v>
      </c>
      <c r="M33" s="76" t="s">
        <v>2249</v>
      </c>
      <c r="N33" s="69" t="s">
        <v>937</v>
      </c>
      <c r="O33" s="69" t="s">
        <v>938</v>
      </c>
      <c r="P33" s="75" t="s">
        <v>4266</v>
      </c>
      <c r="Q33" s="69" t="s">
        <v>2249</v>
      </c>
      <c r="R33" s="69" t="s">
        <v>2879</v>
      </c>
      <c r="S33" s="69" t="s">
        <v>2249</v>
      </c>
      <c r="T33" s="69" t="s">
        <v>2249</v>
      </c>
      <c r="U33" s="69" t="s">
        <v>2249</v>
      </c>
      <c r="V33" s="116" t="s">
        <v>940</v>
      </c>
      <c r="W33" s="76"/>
      <c r="AF33" s="639">
        <f t="shared" si="0"/>
        <v>42000.000000000007</v>
      </c>
      <c r="AG33" s="118">
        <f t="shared" si="1"/>
        <v>642000</v>
      </c>
    </row>
    <row r="34" spans="1:327" x14ac:dyDescent="0.35">
      <c r="A34" s="69"/>
      <c r="B34" s="69"/>
      <c r="C34" s="69"/>
      <c r="D34" s="69"/>
      <c r="E34" s="69"/>
      <c r="F34" s="69" t="s">
        <v>4279</v>
      </c>
      <c r="G34" s="118">
        <v>600000</v>
      </c>
      <c r="H34" s="76" t="s">
        <v>2249</v>
      </c>
      <c r="I34" s="69" t="s">
        <v>933</v>
      </c>
      <c r="J34" s="75">
        <v>2010</v>
      </c>
      <c r="K34" s="75" t="s">
        <v>3181</v>
      </c>
      <c r="L34" s="75" t="s">
        <v>4280</v>
      </c>
      <c r="M34" s="76" t="s">
        <v>2249</v>
      </c>
      <c r="N34" s="69" t="s">
        <v>937</v>
      </c>
      <c r="O34" s="69" t="s">
        <v>938</v>
      </c>
      <c r="P34" s="75" t="s">
        <v>4266</v>
      </c>
      <c r="Q34" s="69" t="s">
        <v>2249</v>
      </c>
      <c r="R34" s="69" t="s">
        <v>2879</v>
      </c>
      <c r="S34" s="69" t="s">
        <v>2249</v>
      </c>
      <c r="T34" s="69" t="s">
        <v>2249</v>
      </c>
      <c r="U34" s="69" t="s">
        <v>2249</v>
      </c>
      <c r="V34" s="116" t="s">
        <v>940</v>
      </c>
      <c r="W34" s="76"/>
      <c r="AF34" s="639">
        <f t="shared" si="0"/>
        <v>42000.000000000007</v>
      </c>
      <c r="AG34" s="118">
        <f t="shared" si="1"/>
        <v>642000</v>
      </c>
    </row>
    <row r="35" spans="1:327" x14ac:dyDescent="0.35">
      <c r="A35" s="69"/>
      <c r="B35" s="69"/>
      <c r="C35" s="69"/>
      <c r="D35" s="69"/>
      <c r="E35" s="69"/>
      <c r="F35" s="69" t="s">
        <v>4281</v>
      </c>
      <c r="G35" s="118">
        <v>600000</v>
      </c>
      <c r="H35" s="76" t="s">
        <v>2249</v>
      </c>
      <c r="I35" s="69" t="s">
        <v>933</v>
      </c>
      <c r="J35" s="75">
        <v>2010</v>
      </c>
      <c r="K35" s="75" t="s">
        <v>3178</v>
      </c>
      <c r="L35" s="75" t="s">
        <v>4282</v>
      </c>
      <c r="M35" s="76" t="s">
        <v>2249</v>
      </c>
      <c r="N35" s="69" t="s">
        <v>937</v>
      </c>
      <c r="O35" s="69" t="s">
        <v>967</v>
      </c>
      <c r="P35" s="75" t="s">
        <v>4266</v>
      </c>
      <c r="Q35" s="69" t="s">
        <v>2249</v>
      </c>
      <c r="R35" s="69" t="s">
        <v>2879</v>
      </c>
      <c r="S35" s="69" t="s">
        <v>2249</v>
      </c>
      <c r="T35" s="69" t="s">
        <v>2249</v>
      </c>
      <c r="U35" s="69" t="s">
        <v>2249</v>
      </c>
      <c r="V35" s="116" t="s">
        <v>940</v>
      </c>
      <c r="W35" s="76"/>
      <c r="AF35" s="639">
        <f t="shared" si="0"/>
        <v>42000.000000000007</v>
      </c>
      <c r="AG35" s="118">
        <f t="shared" si="1"/>
        <v>642000</v>
      </c>
    </row>
    <row r="36" spans="1:327" x14ac:dyDescent="0.35">
      <c r="A36" s="76"/>
      <c r="B36" s="76"/>
      <c r="C36" s="76"/>
      <c r="D36" s="76"/>
      <c r="E36" s="76"/>
      <c r="F36" s="69" t="s">
        <v>4283</v>
      </c>
      <c r="G36" s="118">
        <v>600000</v>
      </c>
      <c r="H36" s="76" t="s">
        <v>2249</v>
      </c>
      <c r="I36" s="69" t="s">
        <v>933</v>
      </c>
      <c r="J36" s="75">
        <v>2010</v>
      </c>
      <c r="K36" s="75" t="s">
        <v>3181</v>
      </c>
      <c r="L36" s="79" t="s">
        <v>4284</v>
      </c>
      <c r="M36" s="76" t="s">
        <v>2249</v>
      </c>
      <c r="N36" s="69" t="s">
        <v>937</v>
      </c>
      <c r="O36" s="69" t="s">
        <v>938</v>
      </c>
      <c r="P36" s="75" t="s">
        <v>4266</v>
      </c>
      <c r="Q36" s="69" t="s">
        <v>2249</v>
      </c>
      <c r="R36" s="69" t="s">
        <v>2879</v>
      </c>
      <c r="S36" s="69" t="s">
        <v>2249</v>
      </c>
      <c r="T36" s="69" t="s">
        <v>2249</v>
      </c>
      <c r="U36" s="69" t="s">
        <v>2249</v>
      </c>
      <c r="V36" s="116" t="s">
        <v>940</v>
      </c>
      <c r="W36" s="76"/>
      <c r="AF36" s="639">
        <f t="shared" si="0"/>
        <v>42000.000000000007</v>
      </c>
      <c r="AG36" s="118">
        <f t="shared" si="1"/>
        <v>642000</v>
      </c>
    </row>
    <row r="37" spans="1:327" x14ac:dyDescent="0.35">
      <c r="A37" s="76"/>
      <c r="B37" s="76"/>
      <c r="C37" s="76"/>
      <c r="D37" s="76"/>
      <c r="E37" s="76"/>
      <c r="F37" s="69" t="s">
        <v>4285</v>
      </c>
      <c r="G37" s="118">
        <v>600000</v>
      </c>
      <c r="H37" s="76" t="s">
        <v>2249</v>
      </c>
      <c r="I37" s="69" t="s">
        <v>933</v>
      </c>
      <c r="J37" s="75">
        <v>2010</v>
      </c>
      <c r="K37" s="75" t="s">
        <v>3181</v>
      </c>
      <c r="L37" s="79" t="s">
        <v>4286</v>
      </c>
      <c r="M37" s="76" t="s">
        <v>2249</v>
      </c>
      <c r="N37" s="69" t="s">
        <v>937</v>
      </c>
      <c r="O37" s="69" t="s">
        <v>938</v>
      </c>
      <c r="P37" s="75" t="s">
        <v>4266</v>
      </c>
      <c r="Q37" s="69" t="s">
        <v>2249</v>
      </c>
      <c r="R37" s="69" t="s">
        <v>2879</v>
      </c>
      <c r="S37" s="69" t="s">
        <v>2249</v>
      </c>
      <c r="T37" s="69" t="s">
        <v>2249</v>
      </c>
      <c r="U37" s="69" t="s">
        <v>2249</v>
      </c>
      <c r="V37" s="116" t="s">
        <v>940</v>
      </c>
      <c r="W37" s="76"/>
      <c r="AF37" s="639">
        <f t="shared" si="0"/>
        <v>42000.000000000007</v>
      </c>
      <c r="AG37" s="118">
        <f t="shared" si="1"/>
        <v>642000</v>
      </c>
    </row>
    <row r="38" spans="1:327" x14ac:dyDescent="0.35">
      <c r="A38" s="76"/>
      <c r="B38" s="76"/>
      <c r="C38" s="76"/>
      <c r="D38" s="76"/>
      <c r="E38" s="76"/>
      <c r="F38" s="69" t="s">
        <v>4287</v>
      </c>
      <c r="G38" s="118">
        <v>600000</v>
      </c>
      <c r="H38" s="76" t="s">
        <v>2249</v>
      </c>
      <c r="I38" s="69" t="s">
        <v>933</v>
      </c>
      <c r="J38" s="75">
        <v>2010</v>
      </c>
      <c r="K38" s="75" t="s">
        <v>3181</v>
      </c>
      <c r="L38" s="79" t="s">
        <v>4288</v>
      </c>
      <c r="M38" s="76" t="s">
        <v>2249</v>
      </c>
      <c r="N38" s="69" t="s">
        <v>937</v>
      </c>
      <c r="O38" s="69" t="s">
        <v>938</v>
      </c>
      <c r="P38" s="75" t="s">
        <v>4266</v>
      </c>
      <c r="Q38" s="69" t="s">
        <v>2249</v>
      </c>
      <c r="R38" s="69" t="s">
        <v>2879</v>
      </c>
      <c r="S38" s="69" t="s">
        <v>2249</v>
      </c>
      <c r="T38" s="69" t="s">
        <v>2249</v>
      </c>
      <c r="U38" s="69" t="s">
        <v>2249</v>
      </c>
      <c r="V38" s="116" t="s">
        <v>940</v>
      </c>
      <c r="W38" s="76"/>
      <c r="AF38" s="639">
        <f t="shared" si="0"/>
        <v>42000.000000000007</v>
      </c>
      <c r="AG38" s="118">
        <f t="shared" si="1"/>
        <v>642000</v>
      </c>
    </row>
    <row r="39" spans="1:327" x14ac:dyDescent="0.35">
      <c r="A39" s="76"/>
      <c r="B39" s="76"/>
      <c r="C39" s="76"/>
      <c r="D39" s="76"/>
      <c r="E39" s="76"/>
      <c r="F39" s="69" t="s">
        <v>4289</v>
      </c>
      <c r="G39" s="118">
        <v>600000</v>
      </c>
      <c r="H39" s="76" t="s">
        <v>2249</v>
      </c>
      <c r="I39" s="69" t="s">
        <v>933</v>
      </c>
      <c r="J39" s="75">
        <v>2010</v>
      </c>
      <c r="K39" s="75" t="s">
        <v>3181</v>
      </c>
      <c r="L39" s="79" t="s">
        <v>4290</v>
      </c>
      <c r="M39" s="76" t="s">
        <v>2249</v>
      </c>
      <c r="N39" s="69" t="s">
        <v>937</v>
      </c>
      <c r="O39" s="69" t="s">
        <v>938</v>
      </c>
      <c r="P39" s="75" t="s">
        <v>4266</v>
      </c>
      <c r="Q39" s="69" t="s">
        <v>2249</v>
      </c>
      <c r="R39" s="69" t="s">
        <v>2879</v>
      </c>
      <c r="S39" s="69" t="s">
        <v>2249</v>
      </c>
      <c r="T39" s="69" t="s">
        <v>2249</v>
      </c>
      <c r="U39" s="69" t="s">
        <v>2249</v>
      </c>
      <c r="V39" s="116" t="s">
        <v>940</v>
      </c>
      <c r="W39" s="76"/>
      <c r="AF39" s="639">
        <f t="shared" si="0"/>
        <v>42000.000000000007</v>
      </c>
      <c r="AG39" s="118">
        <f t="shared" si="1"/>
        <v>642000</v>
      </c>
    </row>
    <row r="40" spans="1:327" x14ac:dyDescent="0.35">
      <c r="A40" s="76"/>
      <c r="B40" s="76"/>
      <c r="C40" s="76"/>
      <c r="D40" s="76"/>
      <c r="E40" s="76"/>
      <c r="F40" s="69" t="s">
        <v>4291</v>
      </c>
      <c r="G40" s="118">
        <v>600000</v>
      </c>
      <c r="H40" s="76" t="s">
        <v>2249</v>
      </c>
      <c r="I40" s="69" t="s">
        <v>933</v>
      </c>
      <c r="J40" s="75">
        <v>2010</v>
      </c>
      <c r="K40" s="75" t="s">
        <v>3181</v>
      </c>
      <c r="L40" s="79" t="s">
        <v>4292</v>
      </c>
      <c r="M40" s="76" t="s">
        <v>2249</v>
      </c>
      <c r="N40" s="69" t="s">
        <v>937</v>
      </c>
      <c r="O40" s="69" t="s">
        <v>938</v>
      </c>
      <c r="P40" s="75" t="s">
        <v>4266</v>
      </c>
      <c r="Q40" s="69" t="s">
        <v>2249</v>
      </c>
      <c r="R40" s="69" t="s">
        <v>2879</v>
      </c>
      <c r="S40" s="69" t="s">
        <v>2249</v>
      </c>
      <c r="T40" s="69" t="s">
        <v>2249</v>
      </c>
      <c r="U40" s="69" t="s">
        <v>2249</v>
      </c>
      <c r="V40" s="116" t="s">
        <v>940</v>
      </c>
      <c r="W40" s="76"/>
      <c r="AF40" s="639">
        <f t="shared" si="0"/>
        <v>42000.000000000007</v>
      </c>
      <c r="AG40" s="118">
        <f t="shared" si="1"/>
        <v>642000</v>
      </c>
    </row>
    <row r="41" spans="1:327" x14ac:dyDescent="0.35">
      <c r="A41" s="76"/>
      <c r="B41" s="76"/>
      <c r="C41" s="76"/>
      <c r="D41" s="76"/>
      <c r="E41" s="76"/>
      <c r="F41" s="69" t="s">
        <v>4293</v>
      </c>
      <c r="G41" s="118">
        <v>600000</v>
      </c>
      <c r="H41" s="76" t="s">
        <v>2249</v>
      </c>
      <c r="I41" s="69" t="s">
        <v>933</v>
      </c>
      <c r="J41" s="75">
        <v>2010</v>
      </c>
      <c r="K41" s="75" t="s">
        <v>3181</v>
      </c>
      <c r="L41" s="79" t="s">
        <v>4294</v>
      </c>
      <c r="M41" s="76" t="s">
        <v>2249</v>
      </c>
      <c r="N41" s="69" t="s">
        <v>937</v>
      </c>
      <c r="O41" s="69" t="s">
        <v>938</v>
      </c>
      <c r="P41" s="75" t="s">
        <v>4266</v>
      </c>
      <c r="Q41" s="69" t="s">
        <v>2249</v>
      </c>
      <c r="R41" s="69" t="s">
        <v>2879</v>
      </c>
      <c r="S41" s="69" t="s">
        <v>2249</v>
      </c>
      <c r="T41" s="69" t="s">
        <v>2249</v>
      </c>
      <c r="U41" s="69" t="s">
        <v>2249</v>
      </c>
      <c r="V41" s="116" t="s">
        <v>940</v>
      </c>
      <c r="W41" s="76"/>
      <c r="AF41" s="639">
        <f t="shared" si="0"/>
        <v>42000.000000000007</v>
      </c>
      <c r="AG41" s="118">
        <f t="shared" si="1"/>
        <v>642000</v>
      </c>
    </row>
    <row r="42" spans="1:327" x14ac:dyDescent="0.35">
      <c r="A42" s="76"/>
      <c r="B42" s="76"/>
      <c r="C42" s="76"/>
      <c r="D42" s="76"/>
      <c r="E42" s="76"/>
      <c r="F42" s="69" t="s">
        <v>4295</v>
      </c>
      <c r="G42" s="118">
        <v>600000</v>
      </c>
      <c r="H42" s="76" t="s">
        <v>2249</v>
      </c>
      <c r="I42" s="69" t="s">
        <v>933</v>
      </c>
      <c r="J42" s="75">
        <v>2010</v>
      </c>
      <c r="K42" s="75" t="s">
        <v>3181</v>
      </c>
      <c r="L42" s="79" t="s">
        <v>4296</v>
      </c>
      <c r="M42" s="76" t="s">
        <v>2249</v>
      </c>
      <c r="N42" s="69" t="s">
        <v>937</v>
      </c>
      <c r="O42" s="69" t="s">
        <v>938</v>
      </c>
      <c r="P42" s="75" t="s">
        <v>4266</v>
      </c>
      <c r="Q42" s="69" t="s">
        <v>2249</v>
      </c>
      <c r="R42" s="69" t="s">
        <v>2879</v>
      </c>
      <c r="S42" s="69" t="s">
        <v>2249</v>
      </c>
      <c r="T42" s="69" t="s">
        <v>2249</v>
      </c>
      <c r="U42" s="69" t="s">
        <v>2249</v>
      </c>
      <c r="V42" s="116" t="s">
        <v>940</v>
      </c>
      <c r="W42" s="76"/>
      <c r="AF42" s="639">
        <f t="shared" si="0"/>
        <v>42000.000000000007</v>
      </c>
      <c r="AG42" s="118">
        <f t="shared" si="1"/>
        <v>642000</v>
      </c>
    </row>
    <row r="43" spans="1:327" x14ac:dyDescent="0.35">
      <c r="A43" s="76"/>
      <c r="B43" s="76"/>
      <c r="C43" s="76"/>
      <c r="D43" s="76"/>
      <c r="E43" s="76"/>
      <c r="F43" s="69" t="s">
        <v>4297</v>
      </c>
      <c r="G43" s="118">
        <v>600000</v>
      </c>
      <c r="H43" s="76" t="s">
        <v>2249</v>
      </c>
      <c r="I43" s="69" t="s">
        <v>933</v>
      </c>
      <c r="J43" s="75">
        <v>2010</v>
      </c>
      <c r="K43" s="75" t="s">
        <v>3178</v>
      </c>
      <c r="L43" s="79" t="s">
        <v>4298</v>
      </c>
      <c r="M43" s="76" t="s">
        <v>2249</v>
      </c>
      <c r="N43" s="69" t="s">
        <v>937</v>
      </c>
      <c r="O43" s="69" t="s">
        <v>967</v>
      </c>
      <c r="P43" s="75" t="s">
        <v>4266</v>
      </c>
      <c r="Q43" s="69" t="s">
        <v>2249</v>
      </c>
      <c r="R43" s="69" t="s">
        <v>2879</v>
      </c>
      <c r="S43" s="69" t="s">
        <v>2249</v>
      </c>
      <c r="T43" s="69" t="s">
        <v>2249</v>
      </c>
      <c r="U43" s="69" t="s">
        <v>2249</v>
      </c>
      <c r="V43" s="116" t="s">
        <v>940</v>
      </c>
      <c r="W43" s="76"/>
      <c r="AF43" s="639">
        <f t="shared" si="0"/>
        <v>42000.000000000007</v>
      </c>
      <c r="AG43" s="118">
        <f t="shared" si="1"/>
        <v>642000</v>
      </c>
    </row>
    <row r="44" spans="1:327" x14ac:dyDescent="0.35">
      <c r="A44" s="76"/>
      <c r="B44" s="76"/>
      <c r="C44" s="76"/>
      <c r="D44" s="76"/>
      <c r="E44" s="76"/>
      <c r="F44" s="69" t="s">
        <v>4299</v>
      </c>
      <c r="G44" s="118">
        <v>600000</v>
      </c>
      <c r="H44" s="76" t="s">
        <v>2249</v>
      </c>
      <c r="I44" s="69" t="s">
        <v>933</v>
      </c>
      <c r="J44" s="75">
        <v>2010</v>
      </c>
      <c r="K44" s="75" t="s">
        <v>3178</v>
      </c>
      <c r="L44" s="79" t="s">
        <v>4300</v>
      </c>
      <c r="M44" s="76" t="s">
        <v>2249</v>
      </c>
      <c r="N44" s="69" t="s">
        <v>937</v>
      </c>
      <c r="O44" s="69" t="s">
        <v>967</v>
      </c>
      <c r="P44" s="75" t="s">
        <v>4266</v>
      </c>
      <c r="Q44" s="69" t="s">
        <v>2249</v>
      </c>
      <c r="R44" s="69" t="s">
        <v>2879</v>
      </c>
      <c r="S44" s="69" t="s">
        <v>2249</v>
      </c>
      <c r="T44" s="69" t="s">
        <v>2249</v>
      </c>
      <c r="U44" s="69" t="s">
        <v>2249</v>
      </c>
      <c r="V44" s="116" t="s">
        <v>940</v>
      </c>
      <c r="W44" s="76"/>
      <c r="AF44" s="639">
        <f t="shared" si="0"/>
        <v>42000.000000000007</v>
      </c>
      <c r="AG44" s="118">
        <f t="shared" si="1"/>
        <v>642000</v>
      </c>
    </row>
    <row r="45" spans="1:327" x14ac:dyDescent="0.35">
      <c r="A45" s="76"/>
      <c r="B45" s="76"/>
      <c r="C45" s="76"/>
      <c r="D45" s="76"/>
      <c r="E45" s="76"/>
      <c r="F45" s="69" t="s">
        <v>4301</v>
      </c>
      <c r="G45" s="118">
        <v>600000</v>
      </c>
      <c r="H45" s="76" t="s">
        <v>2249</v>
      </c>
      <c r="I45" s="69" t="s">
        <v>933</v>
      </c>
      <c r="J45" s="75">
        <v>2010</v>
      </c>
      <c r="K45" s="75" t="s">
        <v>3178</v>
      </c>
      <c r="L45" s="80" t="s">
        <v>4302</v>
      </c>
      <c r="M45" s="76" t="s">
        <v>2249</v>
      </c>
      <c r="N45" s="69" t="s">
        <v>937</v>
      </c>
      <c r="O45" s="69" t="s">
        <v>967</v>
      </c>
      <c r="P45" s="75" t="s">
        <v>4266</v>
      </c>
      <c r="Q45" s="69" t="s">
        <v>2249</v>
      </c>
      <c r="R45" s="69" t="s">
        <v>2879</v>
      </c>
      <c r="S45" s="69" t="s">
        <v>2249</v>
      </c>
      <c r="T45" s="69" t="s">
        <v>2249</v>
      </c>
      <c r="U45" s="69" t="s">
        <v>2249</v>
      </c>
      <c r="V45" s="116" t="s">
        <v>940</v>
      </c>
      <c r="W45" s="76"/>
      <c r="AF45" s="639">
        <f t="shared" si="0"/>
        <v>42000.000000000007</v>
      </c>
      <c r="AG45" s="118">
        <f t="shared" si="1"/>
        <v>642000</v>
      </c>
    </row>
    <row r="46" spans="1:327" x14ac:dyDescent="0.35">
      <c r="A46" s="76"/>
      <c r="B46" s="76"/>
      <c r="C46" s="76"/>
      <c r="D46" s="76"/>
      <c r="E46" s="76"/>
      <c r="F46" s="69" t="s">
        <v>4303</v>
      </c>
      <c r="G46" s="118">
        <v>600000</v>
      </c>
      <c r="H46" s="76" t="s">
        <v>2249</v>
      </c>
      <c r="I46" s="69" t="s">
        <v>933</v>
      </c>
      <c r="J46" s="75">
        <v>2010</v>
      </c>
      <c r="K46" s="75" t="s">
        <v>3178</v>
      </c>
      <c r="L46" s="80" t="s">
        <v>4304</v>
      </c>
      <c r="M46" s="76" t="s">
        <v>2249</v>
      </c>
      <c r="N46" s="69" t="s">
        <v>937</v>
      </c>
      <c r="O46" s="69" t="s">
        <v>967</v>
      </c>
      <c r="P46" s="75" t="s">
        <v>4266</v>
      </c>
      <c r="Q46" s="69" t="s">
        <v>2249</v>
      </c>
      <c r="R46" s="69" t="s">
        <v>2879</v>
      </c>
      <c r="S46" s="69" t="s">
        <v>2249</v>
      </c>
      <c r="T46" s="69" t="s">
        <v>2249</v>
      </c>
      <c r="U46" s="69" t="s">
        <v>2249</v>
      </c>
      <c r="V46" s="116" t="s">
        <v>940</v>
      </c>
      <c r="W46" s="76"/>
      <c r="AF46" s="639">
        <f t="shared" si="0"/>
        <v>42000.000000000007</v>
      </c>
      <c r="AG46" s="118">
        <f t="shared" si="1"/>
        <v>642000</v>
      </c>
    </row>
    <row r="47" spans="1:327" x14ac:dyDescent="0.35">
      <c r="A47" s="76"/>
      <c r="B47" s="76"/>
      <c r="C47" s="76"/>
      <c r="D47" s="76"/>
      <c r="E47" s="76"/>
      <c r="F47" s="86" t="s">
        <v>994</v>
      </c>
      <c r="G47" s="124">
        <f>SUM(G5:G46)</f>
        <v>25350000</v>
      </c>
      <c r="H47" s="76"/>
      <c r="I47" s="69"/>
      <c r="J47" s="75"/>
      <c r="K47" s="75"/>
      <c r="L47" s="80"/>
      <c r="M47" s="76"/>
      <c r="N47" s="69"/>
      <c r="O47" s="69"/>
      <c r="P47" s="75"/>
      <c r="Q47" s="69"/>
      <c r="R47" s="69"/>
      <c r="S47" s="69"/>
      <c r="T47" s="69"/>
      <c r="U47" s="69"/>
      <c r="V47" s="116"/>
      <c r="W47" s="76"/>
      <c r="AF47" s="639">
        <f t="shared" si="0"/>
        <v>1774500.0000000002</v>
      </c>
      <c r="AG47" s="124">
        <f t="shared" si="1"/>
        <v>27124500</v>
      </c>
    </row>
    <row r="48" spans="1:327" s="181" customFormat="1" x14ac:dyDescent="0.35">
      <c r="A48" s="64"/>
      <c r="B48" s="64"/>
      <c r="C48" s="64"/>
      <c r="D48" s="64"/>
      <c r="E48" s="64"/>
      <c r="F48" s="66" t="s">
        <v>3699</v>
      </c>
      <c r="G48" s="67"/>
      <c r="H48" s="64"/>
      <c r="I48" s="64"/>
      <c r="J48" s="68"/>
      <c r="K48" s="68"/>
      <c r="L48" s="127"/>
      <c r="M48" s="68"/>
      <c r="N48" s="64"/>
      <c r="O48" s="64"/>
      <c r="P48" s="68"/>
      <c r="Q48" s="64"/>
      <c r="R48" s="64"/>
      <c r="S48" s="64"/>
      <c r="T48" s="64"/>
      <c r="U48" s="64"/>
      <c r="V48" s="115"/>
      <c r="W48" s="64"/>
      <c r="X48" s="102"/>
      <c r="Y48" s="102"/>
      <c r="Z48" s="102"/>
      <c r="AA48" s="102"/>
      <c r="AB48" s="102"/>
      <c r="AC48" s="102"/>
      <c r="AD48" s="102"/>
      <c r="AE48" s="102"/>
      <c r="AF48" s="639">
        <f t="shared" si="0"/>
        <v>0</v>
      </c>
      <c r="AG48" s="67">
        <f t="shared" si="1"/>
        <v>0</v>
      </c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2"/>
      <c r="DB48" s="102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2"/>
      <c r="EC48" s="102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2"/>
      <c r="FF48" s="102"/>
      <c r="FG48" s="102"/>
      <c r="FH48" s="102"/>
      <c r="FI48" s="102"/>
      <c r="FJ48" s="102"/>
      <c r="FK48" s="102"/>
      <c r="FL48" s="102"/>
      <c r="FM48" s="102"/>
      <c r="FN48" s="102"/>
      <c r="FO48" s="102"/>
      <c r="FP48" s="102"/>
      <c r="FQ48" s="102"/>
      <c r="FR48" s="102"/>
      <c r="FS48" s="102"/>
      <c r="FT48" s="102"/>
      <c r="FU48" s="102"/>
      <c r="FV48" s="102"/>
      <c r="FW48" s="102"/>
      <c r="FX48" s="102"/>
      <c r="FY48" s="102"/>
      <c r="FZ48" s="102"/>
      <c r="GA48" s="102"/>
      <c r="GB48" s="102"/>
      <c r="GC48" s="102"/>
      <c r="GD48" s="102"/>
      <c r="GE48" s="102"/>
      <c r="GF48" s="102"/>
      <c r="GG48" s="102"/>
      <c r="GH48" s="102"/>
      <c r="GI48" s="102"/>
      <c r="GJ48" s="102"/>
      <c r="GK48" s="102"/>
      <c r="GL48" s="102"/>
      <c r="GM48" s="102"/>
      <c r="GN48" s="102"/>
      <c r="GO48" s="102"/>
      <c r="GP48" s="102"/>
      <c r="GQ48" s="102"/>
      <c r="GR48" s="102"/>
      <c r="GS48" s="102"/>
      <c r="GT48" s="102"/>
      <c r="GU48" s="102"/>
      <c r="GV48" s="102"/>
      <c r="GW48" s="102"/>
      <c r="GX48" s="102"/>
      <c r="GY48" s="102"/>
      <c r="GZ48" s="102"/>
      <c r="HA48" s="102"/>
      <c r="HB48" s="102"/>
      <c r="HC48" s="102"/>
      <c r="HD48" s="102"/>
      <c r="HE48" s="102"/>
      <c r="HF48" s="102"/>
      <c r="HG48" s="102"/>
      <c r="HH48" s="102"/>
      <c r="HI48" s="102"/>
      <c r="HJ48" s="102"/>
      <c r="HK48" s="102"/>
      <c r="HL48" s="102"/>
      <c r="HM48" s="102"/>
      <c r="HN48" s="102"/>
      <c r="HO48" s="102"/>
      <c r="HP48" s="102"/>
      <c r="HQ48" s="102"/>
      <c r="HR48" s="102"/>
      <c r="HS48" s="102"/>
      <c r="HT48" s="102"/>
      <c r="HU48" s="102"/>
      <c r="HV48" s="102"/>
      <c r="HW48" s="102"/>
      <c r="HX48" s="102"/>
      <c r="HY48" s="102"/>
      <c r="HZ48" s="102"/>
      <c r="IA48" s="102"/>
      <c r="IB48" s="102"/>
      <c r="IC48" s="102"/>
      <c r="ID48" s="102"/>
      <c r="IE48" s="102"/>
      <c r="IF48" s="102"/>
      <c r="IG48" s="102"/>
      <c r="IH48" s="102"/>
      <c r="II48" s="102"/>
      <c r="IJ48" s="102"/>
      <c r="IK48" s="102"/>
      <c r="IL48" s="102"/>
      <c r="IM48" s="102"/>
      <c r="IN48" s="102"/>
      <c r="IO48" s="102"/>
      <c r="IP48" s="102"/>
      <c r="IQ48" s="102"/>
      <c r="IR48" s="102"/>
      <c r="IS48" s="102"/>
      <c r="IT48" s="102"/>
      <c r="IU48" s="102"/>
      <c r="IV48" s="102"/>
      <c r="IW48" s="102"/>
      <c r="IX48" s="102"/>
      <c r="IY48" s="102"/>
      <c r="IZ48" s="102"/>
      <c r="JA48" s="102"/>
      <c r="JB48" s="102"/>
      <c r="JC48" s="102"/>
      <c r="JD48" s="102"/>
      <c r="JE48" s="102"/>
      <c r="JF48" s="102"/>
      <c r="JG48" s="102"/>
      <c r="JH48" s="102"/>
      <c r="JI48" s="102"/>
      <c r="JJ48" s="102"/>
      <c r="JK48" s="102"/>
      <c r="JL48" s="102"/>
      <c r="JM48" s="102"/>
      <c r="JN48" s="102"/>
      <c r="JO48" s="102"/>
      <c r="JP48" s="102"/>
      <c r="JQ48" s="102"/>
      <c r="JR48" s="102"/>
      <c r="JS48" s="102"/>
      <c r="JT48" s="102"/>
      <c r="JU48" s="102"/>
      <c r="JV48" s="102"/>
      <c r="JW48" s="102"/>
      <c r="JX48" s="102"/>
      <c r="JY48" s="102"/>
      <c r="JZ48" s="102"/>
      <c r="KA48" s="102"/>
      <c r="KB48" s="102"/>
      <c r="KC48" s="102"/>
      <c r="KD48" s="102"/>
      <c r="KE48" s="102"/>
      <c r="KF48" s="102"/>
      <c r="KG48" s="102"/>
      <c r="KH48" s="102"/>
      <c r="KI48" s="102"/>
      <c r="KJ48" s="102"/>
      <c r="KK48" s="102"/>
      <c r="KL48" s="102"/>
      <c r="KM48" s="102"/>
      <c r="KN48" s="102"/>
      <c r="KO48" s="102"/>
      <c r="KP48" s="102"/>
      <c r="KQ48" s="102"/>
      <c r="KR48" s="102"/>
      <c r="KS48" s="102"/>
      <c r="KT48" s="102"/>
      <c r="KU48" s="102"/>
      <c r="KV48" s="102"/>
      <c r="KW48" s="102"/>
      <c r="KX48" s="102"/>
      <c r="KY48" s="102"/>
      <c r="KZ48" s="102"/>
      <c r="LA48" s="102"/>
      <c r="LB48" s="102"/>
      <c r="LC48" s="102"/>
      <c r="LD48" s="102"/>
      <c r="LE48" s="102"/>
      <c r="LF48" s="102"/>
      <c r="LG48" s="102"/>
      <c r="LH48" s="102"/>
      <c r="LI48" s="102"/>
      <c r="LJ48" s="102"/>
      <c r="LK48" s="102"/>
      <c r="LL48" s="102"/>
      <c r="LM48" s="102"/>
      <c r="LN48" s="102"/>
      <c r="LO48" s="102"/>
    </row>
    <row r="49" spans="1:33" s="102" customFormat="1" x14ac:dyDescent="0.35">
      <c r="A49" s="69"/>
      <c r="B49" s="69"/>
      <c r="C49" s="69"/>
      <c r="D49" s="69"/>
      <c r="E49" s="69"/>
      <c r="F49" s="69" t="s">
        <v>4305</v>
      </c>
      <c r="G49" s="74">
        <v>30000</v>
      </c>
      <c r="H49" s="69"/>
      <c r="I49" s="69" t="s">
        <v>933</v>
      </c>
      <c r="J49" s="75">
        <v>2009</v>
      </c>
      <c r="K49" s="75" t="s">
        <v>4306</v>
      </c>
      <c r="L49" s="80" t="s">
        <v>4307</v>
      </c>
      <c r="M49" s="75"/>
      <c r="N49" s="69" t="s">
        <v>1575</v>
      </c>
      <c r="O49" s="69" t="s">
        <v>967</v>
      </c>
      <c r="P49" s="75" t="s">
        <v>4308</v>
      </c>
      <c r="Q49" s="69"/>
      <c r="R49" s="69"/>
      <c r="S49" s="69"/>
      <c r="T49" s="69"/>
      <c r="U49" s="69"/>
      <c r="V49" s="116"/>
      <c r="W49" s="69"/>
      <c r="AF49" s="639">
        <f t="shared" si="0"/>
        <v>2100</v>
      </c>
      <c r="AG49" s="74">
        <f t="shared" si="1"/>
        <v>32100</v>
      </c>
    </row>
    <row r="50" spans="1:33" s="102" customFormat="1" x14ac:dyDescent="0.35">
      <c r="A50" s="69"/>
      <c r="B50" s="69"/>
      <c r="C50" s="69"/>
      <c r="D50" s="69"/>
      <c r="E50" s="69"/>
      <c r="F50" s="69" t="s">
        <v>4309</v>
      </c>
      <c r="G50" s="74">
        <v>30000</v>
      </c>
      <c r="H50" s="69"/>
      <c r="I50" s="69" t="s">
        <v>933</v>
      </c>
      <c r="J50" s="75">
        <v>2009</v>
      </c>
      <c r="K50" s="75" t="s">
        <v>4310</v>
      </c>
      <c r="L50" s="80" t="s">
        <v>4311</v>
      </c>
      <c r="M50" s="75"/>
      <c r="N50" s="69" t="s">
        <v>1575</v>
      </c>
      <c r="O50" s="69" t="s">
        <v>1575</v>
      </c>
      <c r="P50" s="75" t="s">
        <v>4308</v>
      </c>
      <c r="Q50" s="69"/>
      <c r="R50" s="69"/>
      <c r="S50" s="69"/>
      <c r="T50" s="69"/>
      <c r="U50" s="69"/>
      <c r="V50" s="116"/>
      <c r="W50" s="69"/>
      <c r="AF50" s="639">
        <f t="shared" si="0"/>
        <v>2100</v>
      </c>
      <c r="AG50" s="74">
        <f t="shared" si="1"/>
        <v>32100</v>
      </c>
    </row>
    <row r="51" spans="1:33" s="102" customFormat="1" x14ac:dyDescent="0.35">
      <c r="A51" s="69"/>
      <c r="B51" s="69"/>
      <c r="C51" s="69"/>
      <c r="D51" s="69"/>
      <c r="E51" s="69"/>
      <c r="F51" s="69" t="s">
        <v>4312</v>
      </c>
      <c r="G51" s="74">
        <v>30000</v>
      </c>
      <c r="H51" s="69"/>
      <c r="I51" s="69" t="s">
        <v>933</v>
      </c>
      <c r="J51" s="75">
        <v>2009</v>
      </c>
      <c r="K51" s="75" t="s">
        <v>4310</v>
      </c>
      <c r="L51" s="80" t="s">
        <v>4313</v>
      </c>
      <c r="M51" s="75"/>
      <c r="N51" s="69" t="s">
        <v>1575</v>
      </c>
      <c r="O51" s="69" t="s">
        <v>1575</v>
      </c>
      <c r="P51" s="75" t="s">
        <v>4308</v>
      </c>
      <c r="Q51" s="69"/>
      <c r="R51" s="69"/>
      <c r="S51" s="69"/>
      <c r="T51" s="69"/>
      <c r="U51" s="69"/>
      <c r="V51" s="116"/>
      <c r="W51" s="69"/>
      <c r="AF51" s="639">
        <f t="shared" si="0"/>
        <v>2100</v>
      </c>
      <c r="AG51" s="74">
        <f t="shared" si="1"/>
        <v>32100</v>
      </c>
    </row>
    <row r="52" spans="1:33" s="102" customFormat="1" x14ac:dyDescent="0.35">
      <c r="A52" s="69"/>
      <c r="B52" s="69"/>
      <c r="C52" s="69"/>
      <c r="D52" s="69"/>
      <c r="E52" s="69"/>
      <c r="F52" s="69" t="s">
        <v>4314</v>
      </c>
      <c r="G52" s="74">
        <v>30000</v>
      </c>
      <c r="H52" s="69"/>
      <c r="I52" s="69" t="s">
        <v>933</v>
      </c>
      <c r="J52" s="75">
        <v>2009</v>
      </c>
      <c r="K52" s="75" t="s">
        <v>4306</v>
      </c>
      <c r="L52" s="80" t="s">
        <v>4313</v>
      </c>
      <c r="M52" s="75"/>
      <c r="N52" s="69" t="s">
        <v>1575</v>
      </c>
      <c r="O52" s="69" t="s">
        <v>967</v>
      </c>
      <c r="P52" s="75" t="s">
        <v>4308</v>
      </c>
      <c r="Q52" s="69"/>
      <c r="R52" s="69"/>
      <c r="S52" s="69"/>
      <c r="T52" s="69"/>
      <c r="U52" s="69"/>
      <c r="V52" s="116"/>
      <c r="W52" s="69"/>
      <c r="AF52" s="639">
        <f t="shared" si="0"/>
        <v>2100</v>
      </c>
      <c r="AG52" s="74">
        <f t="shared" si="1"/>
        <v>32100</v>
      </c>
    </row>
    <row r="53" spans="1:33" s="102" customFormat="1" x14ac:dyDescent="0.35">
      <c r="A53" s="69"/>
      <c r="B53" s="69"/>
      <c r="C53" s="69"/>
      <c r="D53" s="69"/>
      <c r="E53" s="69"/>
      <c r="F53" s="69" t="s">
        <v>4315</v>
      </c>
      <c r="G53" s="74">
        <v>30000</v>
      </c>
      <c r="H53" s="69"/>
      <c r="I53" s="69" t="s">
        <v>933</v>
      </c>
      <c r="J53" s="75">
        <v>2009</v>
      </c>
      <c r="K53" s="75" t="s">
        <v>4310</v>
      </c>
      <c r="L53" s="80" t="s">
        <v>4313</v>
      </c>
      <c r="M53" s="75"/>
      <c r="N53" s="69" t="s">
        <v>1575</v>
      </c>
      <c r="O53" s="69" t="s">
        <v>1575</v>
      </c>
      <c r="P53" s="75" t="s">
        <v>4308</v>
      </c>
      <c r="Q53" s="69"/>
      <c r="R53" s="69"/>
      <c r="S53" s="69"/>
      <c r="T53" s="69"/>
      <c r="U53" s="69"/>
      <c r="V53" s="116"/>
      <c r="W53" s="69"/>
      <c r="AF53" s="639">
        <f t="shared" si="0"/>
        <v>2100</v>
      </c>
      <c r="AG53" s="74">
        <f t="shared" si="1"/>
        <v>32100</v>
      </c>
    </row>
    <row r="54" spans="1:33" s="102" customFormat="1" x14ac:dyDescent="0.35">
      <c r="A54" s="69"/>
      <c r="B54" s="69"/>
      <c r="C54" s="69"/>
      <c r="D54" s="69"/>
      <c r="E54" s="69"/>
      <c r="F54" s="69" t="s">
        <v>4316</v>
      </c>
      <c r="G54" s="74">
        <v>30000</v>
      </c>
      <c r="H54" s="69"/>
      <c r="I54" s="69" t="s">
        <v>933</v>
      </c>
      <c r="J54" s="75">
        <v>2009</v>
      </c>
      <c r="K54" s="75" t="s">
        <v>4310</v>
      </c>
      <c r="L54" s="80" t="s">
        <v>4307</v>
      </c>
      <c r="M54" s="75"/>
      <c r="N54" s="69" t="s">
        <v>1575</v>
      </c>
      <c r="O54" s="69" t="s">
        <v>1575</v>
      </c>
      <c r="P54" s="75" t="s">
        <v>4308</v>
      </c>
      <c r="Q54" s="69"/>
      <c r="R54" s="69"/>
      <c r="S54" s="69"/>
      <c r="T54" s="69"/>
      <c r="U54" s="69"/>
      <c r="V54" s="116"/>
      <c r="W54" s="69"/>
      <c r="AF54" s="639">
        <f t="shared" si="0"/>
        <v>2100</v>
      </c>
      <c r="AG54" s="74">
        <f t="shared" si="1"/>
        <v>32100</v>
      </c>
    </row>
    <row r="55" spans="1:33" x14ac:dyDescent="0.35">
      <c r="A55" s="76"/>
      <c r="B55" s="76"/>
      <c r="C55" s="76"/>
      <c r="D55" s="76"/>
      <c r="E55" s="251"/>
      <c r="F55" s="69" t="s">
        <v>4317</v>
      </c>
      <c r="G55" s="74">
        <v>30000</v>
      </c>
      <c r="H55" s="69"/>
      <c r="I55" s="69" t="s">
        <v>1098</v>
      </c>
      <c r="J55" s="75">
        <v>2009</v>
      </c>
      <c r="K55" s="75" t="s">
        <v>4318</v>
      </c>
      <c r="L55" s="80" t="s">
        <v>4319</v>
      </c>
      <c r="M55" s="75"/>
      <c r="N55" s="69" t="s">
        <v>1811</v>
      </c>
      <c r="O55" s="69" t="s">
        <v>3925</v>
      </c>
      <c r="P55" s="75" t="s">
        <v>3926</v>
      </c>
      <c r="Q55" s="69"/>
      <c r="R55" s="69"/>
      <c r="S55" s="69"/>
      <c r="T55" s="69"/>
      <c r="U55" s="69"/>
      <c r="V55" s="116"/>
      <c r="W55" s="76"/>
      <c r="AF55" s="639">
        <f t="shared" si="0"/>
        <v>2100</v>
      </c>
      <c r="AG55" s="74">
        <f t="shared" si="1"/>
        <v>32100</v>
      </c>
    </row>
    <row r="56" spans="1:33" x14ac:dyDescent="0.35">
      <c r="A56" s="76"/>
      <c r="B56" s="76"/>
      <c r="C56" s="76"/>
      <c r="D56" s="76"/>
      <c r="E56" s="76"/>
      <c r="F56" s="69" t="s">
        <v>4320</v>
      </c>
      <c r="G56" s="74">
        <v>30000</v>
      </c>
      <c r="H56" s="69"/>
      <c r="I56" s="69" t="s">
        <v>4321</v>
      </c>
      <c r="J56" s="75" t="s">
        <v>1063</v>
      </c>
      <c r="K56" s="75" t="s">
        <v>4322</v>
      </c>
      <c r="L56" s="80" t="s">
        <v>4323</v>
      </c>
      <c r="M56" s="75"/>
      <c r="N56" s="69" t="s">
        <v>1575</v>
      </c>
      <c r="O56" s="69" t="s">
        <v>1575</v>
      </c>
      <c r="P56" s="69" t="s">
        <v>1063</v>
      </c>
      <c r="Q56" s="69"/>
      <c r="R56" s="69"/>
      <c r="S56" s="69"/>
      <c r="T56" s="69"/>
      <c r="U56" s="69"/>
      <c r="V56" s="116"/>
      <c r="W56" s="76"/>
      <c r="AF56" s="639">
        <f t="shared" si="0"/>
        <v>2100</v>
      </c>
      <c r="AG56" s="74">
        <f t="shared" si="1"/>
        <v>32100</v>
      </c>
    </row>
    <row r="57" spans="1:33" x14ac:dyDescent="0.35">
      <c r="A57" s="76"/>
      <c r="B57" s="76"/>
      <c r="C57" s="76"/>
      <c r="D57" s="76"/>
      <c r="E57" s="76"/>
      <c r="F57" s="69" t="s">
        <v>4324</v>
      </c>
      <c r="G57" s="74">
        <v>30000</v>
      </c>
      <c r="H57" s="69"/>
      <c r="I57" s="69" t="s">
        <v>4321</v>
      </c>
      <c r="J57" s="75" t="s">
        <v>1063</v>
      </c>
      <c r="K57" s="75" t="s">
        <v>4322</v>
      </c>
      <c r="L57" s="80" t="s">
        <v>4323</v>
      </c>
      <c r="M57" s="75"/>
      <c r="N57" s="69" t="s">
        <v>1575</v>
      </c>
      <c r="O57" s="69" t="s">
        <v>1575</v>
      </c>
      <c r="P57" s="69" t="s">
        <v>1063</v>
      </c>
      <c r="Q57" s="69"/>
      <c r="R57" s="69"/>
      <c r="S57" s="69"/>
      <c r="T57" s="69"/>
      <c r="U57" s="69"/>
      <c r="V57" s="116"/>
      <c r="W57" s="76"/>
      <c r="AF57" s="639">
        <f t="shared" si="0"/>
        <v>2100</v>
      </c>
      <c r="AG57" s="74">
        <f t="shared" si="1"/>
        <v>32100</v>
      </c>
    </row>
    <row r="58" spans="1:33" x14ac:dyDescent="0.35">
      <c r="A58" s="76"/>
      <c r="B58" s="76"/>
      <c r="C58" s="76"/>
      <c r="D58" s="76"/>
      <c r="E58" s="76"/>
      <c r="F58" s="69" t="s">
        <v>4325</v>
      </c>
      <c r="G58" s="74">
        <v>30000</v>
      </c>
      <c r="H58" s="69"/>
      <c r="I58" s="69" t="s">
        <v>1098</v>
      </c>
      <c r="J58" s="75">
        <v>2009</v>
      </c>
      <c r="K58" s="75" t="s">
        <v>4318</v>
      </c>
      <c r="L58" s="80" t="s">
        <v>4326</v>
      </c>
      <c r="M58" s="75"/>
      <c r="N58" s="69" t="s">
        <v>1811</v>
      </c>
      <c r="O58" s="69" t="s">
        <v>3925</v>
      </c>
      <c r="P58" s="75" t="s">
        <v>3926</v>
      </c>
      <c r="Q58" s="69"/>
      <c r="R58" s="69"/>
      <c r="S58" s="69"/>
      <c r="T58" s="69"/>
      <c r="U58" s="69"/>
      <c r="V58" s="116"/>
      <c r="W58" s="76"/>
      <c r="AF58" s="639">
        <f t="shared" si="0"/>
        <v>2100</v>
      </c>
      <c r="AG58" s="74">
        <f t="shared" si="1"/>
        <v>32100</v>
      </c>
    </row>
    <row r="59" spans="1:33" x14ac:dyDescent="0.35">
      <c r="A59" s="76"/>
      <c r="B59" s="76"/>
      <c r="C59" s="76"/>
      <c r="D59" s="76"/>
      <c r="E59" s="76"/>
      <c r="F59" s="69" t="s">
        <v>4327</v>
      </c>
      <c r="G59" s="74">
        <v>30000</v>
      </c>
      <c r="H59" s="69"/>
      <c r="I59" s="69" t="s">
        <v>1098</v>
      </c>
      <c r="J59" s="75">
        <v>2009</v>
      </c>
      <c r="K59" s="75" t="s">
        <v>4318</v>
      </c>
      <c r="L59" s="80" t="s">
        <v>4328</v>
      </c>
      <c r="M59" s="75"/>
      <c r="N59" s="69" t="s">
        <v>1811</v>
      </c>
      <c r="O59" s="69" t="s">
        <v>3925</v>
      </c>
      <c r="P59" s="75" t="s">
        <v>3926</v>
      </c>
      <c r="Q59" s="69"/>
      <c r="R59" s="69"/>
      <c r="S59" s="69"/>
      <c r="T59" s="69"/>
      <c r="U59" s="69"/>
      <c r="V59" s="116"/>
      <c r="W59" s="76"/>
      <c r="AF59" s="639">
        <f t="shared" si="0"/>
        <v>2100</v>
      </c>
      <c r="AG59" s="74">
        <f t="shared" si="1"/>
        <v>32100</v>
      </c>
    </row>
    <row r="60" spans="1:33" x14ac:dyDescent="0.35">
      <c r="A60" s="76"/>
      <c r="B60" s="76"/>
      <c r="C60" s="76"/>
      <c r="D60" s="76"/>
      <c r="E60" s="76"/>
      <c r="F60" s="69" t="s">
        <v>4329</v>
      </c>
      <c r="G60" s="74">
        <v>30000</v>
      </c>
      <c r="H60" s="69"/>
      <c r="I60" s="69" t="s">
        <v>4321</v>
      </c>
      <c r="J60" s="75" t="s">
        <v>1063</v>
      </c>
      <c r="K60" s="75" t="s">
        <v>4322</v>
      </c>
      <c r="L60" s="80" t="s">
        <v>4323</v>
      </c>
      <c r="M60" s="75"/>
      <c r="N60" s="69" t="s">
        <v>1575</v>
      </c>
      <c r="O60" s="69" t="s">
        <v>1575</v>
      </c>
      <c r="P60" s="75" t="s">
        <v>3926</v>
      </c>
      <c r="Q60" s="69"/>
      <c r="R60" s="69"/>
      <c r="S60" s="69"/>
      <c r="T60" s="69"/>
      <c r="U60" s="69"/>
      <c r="V60" s="116"/>
      <c r="W60" s="76"/>
      <c r="AF60" s="639">
        <f t="shared" si="0"/>
        <v>2100</v>
      </c>
      <c r="AG60" s="74">
        <f t="shared" si="1"/>
        <v>32100</v>
      </c>
    </row>
    <row r="61" spans="1:33" x14ac:dyDescent="0.35">
      <c r="A61" s="76"/>
      <c r="B61" s="76"/>
      <c r="C61" s="76"/>
      <c r="D61" s="76"/>
      <c r="E61" s="76"/>
      <c r="F61" s="69" t="s">
        <v>4330</v>
      </c>
      <c r="G61" s="74">
        <v>30000</v>
      </c>
      <c r="H61" s="69"/>
      <c r="I61" s="69" t="s">
        <v>4321</v>
      </c>
      <c r="J61" s="75" t="s">
        <v>1063</v>
      </c>
      <c r="K61" s="75" t="s">
        <v>4322</v>
      </c>
      <c r="L61" s="80" t="s">
        <v>4323</v>
      </c>
      <c r="M61" s="75"/>
      <c r="N61" s="69" t="s">
        <v>1575</v>
      </c>
      <c r="O61" s="69" t="s">
        <v>1575</v>
      </c>
      <c r="P61" s="75" t="s">
        <v>3926</v>
      </c>
      <c r="Q61" s="69"/>
      <c r="R61" s="69"/>
      <c r="S61" s="69"/>
      <c r="T61" s="69"/>
      <c r="U61" s="69"/>
      <c r="V61" s="116"/>
      <c r="W61" s="76"/>
      <c r="AF61" s="639">
        <f t="shared" si="0"/>
        <v>2100</v>
      </c>
      <c r="AG61" s="74">
        <f t="shared" si="1"/>
        <v>32100</v>
      </c>
    </row>
    <row r="62" spans="1:33" x14ac:dyDescent="0.35">
      <c r="A62" s="76"/>
      <c r="B62" s="76"/>
      <c r="C62" s="76"/>
      <c r="D62" s="76"/>
      <c r="E62" s="76"/>
      <c r="F62" s="69" t="s">
        <v>4331</v>
      </c>
      <c r="G62" s="74">
        <v>30000</v>
      </c>
      <c r="H62" s="69"/>
      <c r="I62" s="69" t="s">
        <v>4321</v>
      </c>
      <c r="J62" s="75" t="s">
        <v>1063</v>
      </c>
      <c r="K62" s="75" t="s">
        <v>4322</v>
      </c>
      <c r="L62" s="80" t="s">
        <v>4323</v>
      </c>
      <c r="M62" s="75"/>
      <c r="N62" s="69" t="s">
        <v>1575</v>
      </c>
      <c r="O62" s="69" t="s">
        <v>1575</v>
      </c>
      <c r="P62" s="75" t="s">
        <v>3926</v>
      </c>
      <c r="Q62" s="69"/>
      <c r="R62" s="69"/>
      <c r="S62" s="69"/>
      <c r="T62" s="69"/>
      <c r="U62" s="69"/>
      <c r="V62" s="116"/>
      <c r="W62" s="76"/>
      <c r="AF62" s="639">
        <f t="shared" si="0"/>
        <v>2100</v>
      </c>
      <c r="AG62" s="74">
        <f t="shared" si="1"/>
        <v>32100</v>
      </c>
    </row>
    <row r="63" spans="1:33" x14ac:dyDescent="0.35">
      <c r="A63" s="76"/>
      <c r="B63" s="76"/>
      <c r="C63" s="76"/>
      <c r="D63" s="76"/>
      <c r="E63" s="76"/>
      <c r="F63" s="69" t="s">
        <v>4332</v>
      </c>
      <c r="G63" s="74">
        <v>30000</v>
      </c>
      <c r="H63" s="69"/>
      <c r="I63" s="69" t="s">
        <v>4321</v>
      </c>
      <c r="J63" s="75" t="s">
        <v>1063</v>
      </c>
      <c r="K63" s="75" t="s">
        <v>4333</v>
      </c>
      <c r="L63" s="80" t="s">
        <v>4334</v>
      </c>
      <c r="M63" s="75"/>
      <c r="N63" s="69" t="s">
        <v>1575</v>
      </c>
      <c r="O63" s="69" t="s">
        <v>1575</v>
      </c>
      <c r="P63" s="75" t="s">
        <v>3926</v>
      </c>
      <c r="Q63" s="69"/>
      <c r="R63" s="69"/>
      <c r="S63" s="69"/>
      <c r="T63" s="69"/>
      <c r="U63" s="69"/>
      <c r="V63" s="116"/>
      <c r="W63" s="76"/>
      <c r="AF63" s="639">
        <f t="shared" si="0"/>
        <v>2100</v>
      </c>
      <c r="AG63" s="74">
        <f t="shared" si="1"/>
        <v>32100</v>
      </c>
    </row>
    <row r="64" spans="1:33" x14ac:dyDescent="0.35">
      <c r="A64" s="76"/>
      <c r="B64" s="76"/>
      <c r="C64" s="76"/>
      <c r="D64" s="76"/>
      <c r="E64" s="76"/>
      <c r="F64" s="69" t="s">
        <v>4335</v>
      </c>
      <c r="G64" s="74">
        <v>30000</v>
      </c>
      <c r="H64" s="69"/>
      <c r="I64" s="69" t="s">
        <v>933</v>
      </c>
      <c r="J64" s="75">
        <v>2003</v>
      </c>
      <c r="K64" s="75" t="s">
        <v>4336</v>
      </c>
      <c r="L64" s="80" t="s">
        <v>4337</v>
      </c>
      <c r="M64" s="75"/>
      <c r="N64" s="69" t="s">
        <v>1811</v>
      </c>
      <c r="O64" s="69" t="s">
        <v>3925</v>
      </c>
      <c r="P64" s="75" t="s">
        <v>3926</v>
      </c>
      <c r="Q64" s="69"/>
      <c r="R64" s="69"/>
      <c r="S64" s="69"/>
      <c r="T64" s="69"/>
      <c r="U64" s="69"/>
      <c r="V64" s="116"/>
      <c r="W64" s="76"/>
      <c r="AF64" s="639">
        <f t="shared" si="0"/>
        <v>2100</v>
      </c>
      <c r="AG64" s="74">
        <f t="shared" si="1"/>
        <v>32100</v>
      </c>
    </row>
    <row r="65" spans="1:33" x14ac:dyDescent="0.35">
      <c r="A65" s="76"/>
      <c r="B65" s="76"/>
      <c r="C65" s="76"/>
      <c r="D65" s="76"/>
      <c r="E65" s="76"/>
      <c r="F65" s="69" t="s">
        <v>4338</v>
      </c>
      <c r="G65" s="74">
        <v>30000</v>
      </c>
      <c r="H65" s="69"/>
      <c r="I65" s="69" t="s">
        <v>4321</v>
      </c>
      <c r="J65" s="75" t="s">
        <v>1063</v>
      </c>
      <c r="K65" s="75" t="s">
        <v>4322</v>
      </c>
      <c r="L65" s="80" t="s">
        <v>4323</v>
      </c>
      <c r="M65" s="75"/>
      <c r="N65" s="69" t="s">
        <v>1575</v>
      </c>
      <c r="O65" s="69" t="s">
        <v>1575</v>
      </c>
      <c r="P65" s="69" t="s">
        <v>4308</v>
      </c>
      <c r="Q65" s="69"/>
      <c r="R65" s="69"/>
      <c r="S65" s="69"/>
      <c r="T65" s="69"/>
      <c r="U65" s="69"/>
      <c r="V65" s="116"/>
      <c r="W65" s="76"/>
      <c r="AF65" s="639">
        <f t="shared" si="0"/>
        <v>2100</v>
      </c>
      <c r="AG65" s="74">
        <f t="shared" si="1"/>
        <v>32100</v>
      </c>
    </row>
    <row r="66" spans="1:33" x14ac:dyDescent="0.35">
      <c r="A66" s="76"/>
      <c r="B66" s="76"/>
      <c r="C66" s="76"/>
      <c r="D66" s="76"/>
      <c r="E66" s="76"/>
      <c r="F66" s="69" t="s">
        <v>4339</v>
      </c>
      <c r="G66" s="74">
        <v>30000</v>
      </c>
      <c r="H66" s="69"/>
      <c r="I66" s="69" t="s">
        <v>980</v>
      </c>
      <c r="J66" s="69" t="s">
        <v>980</v>
      </c>
      <c r="K66" s="69" t="s">
        <v>980</v>
      </c>
      <c r="L66" s="69" t="s">
        <v>980</v>
      </c>
      <c r="M66" s="69"/>
      <c r="N66" s="69" t="s">
        <v>1575</v>
      </c>
      <c r="O66" s="69" t="s">
        <v>1575</v>
      </c>
      <c r="P66" s="69" t="s">
        <v>4308</v>
      </c>
      <c r="Q66" s="69"/>
      <c r="R66" s="69"/>
      <c r="S66" s="69"/>
      <c r="T66" s="69"/>
      <c r="U66" s="69"/>
      <c r="V66" s="116"/>
      <c r="W66" s="76"/>
      <c r="AF66" s="639">
        <f t="shared" si="0"/>
        <v>2100</v>
      </c>
      <c r="AG66" s="74">
        <f t="shared" si="1"/>
        <v>32100</v>
      </c>
    </row>
    <row r="67" spans="1:33" x14ac:dyDescent="0.35">
      <c r="A67" s="76"/>
      <c r="B67" s="76"/>
      <c r="C67" s="76"/>
      <c r="D67" s="76"/>
      <c r="E67" s="76"/>
      <c r="F67" s="69" t="s">
        <v>4340</v>
      </c>
      <c r="G67" s="74">
        <v>30000</v>
      </c>
      <c r="H67" s="69"/>
      <c r="I67" s="69" t="s">
        <v>4321</v>
      </c>
      <c r="J67" s="75" t="s">
        <v>1063</v>
      </c>
      <c r="K67" s="75" t="s">
        <v>4341</v>
      </c>
      <c r="L67" s="80" t="s">
        <v>4342</v>
      </c>
      <c r="M67" s="75"/>
      <c r="N67" s="69" t="s">
        <v>1575</v>
      </c>
      <c r="O67" s="69" t="s">
        <v>1575</v>
      </c>
      <c r="P67" s="75" t="s">
        <v>4308</v>
      </c>
      <c r="Q67" s="69"/>
      <c r="R67" s="69"/>
      <c r="S67" s="69"/>
      <c r="T67" s="69"/>
      <c r="U67" s="69"/>
      <c r="V67" s="116"/>
      <c r="W67" s="76"/>
      <c r="AF67" s="639">
        <f t="shared" si="0"/>
        <v>2100</v>
      </c>
      <c r="AG67" s="74">
        <f t="shared" si="1"/>
        <v>32100</v>
      </c>
    </row>
    <row r="68" spans="1:33" x14ac:dyDescent="0.35">
      <c r="A68" s="76"/>
      <c r="B68" s="76"/>
      <c r="C68" s="76"/>
      <c r="D68" s="76"/>
      <c r="E68" s="76"/>
      <c r="F68" s="69" t="s">
        <v>4343</v>
      </c>
      <c r="G68" s="74">
        <v>30000</v>
      </c>
      <c r="H68" s="69"/>
      <c r="I68" s="69" t="s">
        <v>1098</v>
      </c>
      <c r="J68" s="75">
        <v>2009</v>
      </c>
      <c r="K68" s="75" t="s">
        <v>4318</v>
      </c>
      <c r="L68" s="80" t="s">
        <v>4344</v>
      </c>
      <c r="M68" s="75"/>
      <c r="N68" s="69" t="s">
        <v>1811</v>
      </c>
      <c r="O68" s="69" t="s">
        <v>3925</v>
      </c>
      <c r="P68" s="75" t="s">
        <v>3926</v>
      </c>
      <c r="Q68" s="69"/>
      <c r="R68" s="69"/>
      <c r="S68" s="69"/>
      <c r="T68" s="69"/>
      <c r="U68" s="69"/>
      <c r="V68" s="116"/>
      <c r="W68" s="76"/>
      <c r="AF68" s="639">
        <f t="shared" si="0"/>
        <v>2100</v>
      </c>
      <c r="AG68" s="74">
        <f t="shared" si="1"/>
        <v>32100</v>
      </c>
    </row>
    <row r="69" spans="1:33" x14ac:dyDescent="0.35">
      <c r="A69" s="76"/>
      <c r="B69" s="76"/>
      <c r="C69" s="76"/>
      <c r="D69" s="76"/>
      <c r="E69" s="76"/>
      <c r="F69" s="69" t="s">
        <v>4345</v>
      </c>
      <c r="G69" s="74">
        <v>30000</v>
      </c>
      <c r="H69" s="69"/>
      <c r="I69" s="69" t="s">
        <v>4321</v>
      </c>
      <c r="J69" s="75" t="s">
        <v>1063</v>
      </c>
      <c r="K69" s="75" t="s">
        <v>4322</v>
      </c>
      <c r="L69" s="80" t="s">
        <v>4323</v>
      </c>
      <c r="M69" s="75"/>
      <c r="N69" s="69" t="s">
        <v>1575</v>
      </c>
      <c r="O69" s="69" t="s">
        <v>1575</v>
      </c>
      <c r="P69" s="69" t="s">
        <v>4308</v>
      </c>
      <c r="Q69" s="69"/>
      <c r="R69" s="69"/>
      <c r="S69" s="69"/>
      <c r="T69" s="69"/>
      <c r="U69" s="69"/>
      <c r="V69" s="116"/>
      <c r="W69" s="76"/>
      <c r="AF69" s="639">
        <f t="shared" si="0"/>
        <v>2100</v>
      </c>
      <c r="AG69" s="74">
        <f t="shared" si="1"/>
        <v>32100</v>
      </c>
    </row>
    <row r="70" spans="1:33" x14ac:dyDescent="0.35">
      <c r="A70" s="76"/>
      <c r="B70" s="76"/>
      <c r="C70" s="76"/>
      <c r="D70" s="76"/>
      <c r="E70" s="76"/>
      <c r="F70" s="69" t="s">
        <v>4346</v>
      </c>
      <c r="G70" s="74">
        <v>30000</v>
      </c>
      <c r="H70" s="69"/>
      <c r="I70" s="69" t="s">
        <v>980</v>
      </c>
      <c r="J70" s="69" t="s">
        <v>980</v>
      </c>
      <c r="K70" s="69" t="s">
        <v>980</v>
      </c>
      <c r="L70" s="69" t="s">
        <v>980</v>
      </c>
      <c r="M70" s="69"/>
      <c r="N70" s="69" t="s">
        <v>1575</v>
      </c>
      <c r="O70" s="69" t="s">
        <v>1575</v>
      </c>
      <c r="P70" s="69" t="s">
        <v>4308</v>
      </c>
      <c r="Q70" s="69"/>
      <c r="R70" s="69"/>
      <c r="S70" s="69"/>
      <c r="T70" s="69"/>
      <c r="U70" s="69"/>
      <c r="V70" s="116"/>
      <c r="W70" s="76"/>
      <c r="AF70" s="639">
        <f t="shared" ref="AF70:AF133" si="2">G70*AF$4</f>
        <v>2100</v>
      </c>
      <c r="AG70" s="74">
        <f t="shared" ref="AG70:AG133" si="3">G70+AF70</f>
        <v>32100</v>
      </c>
    </row>
    <row r="71" spans="1:33" x14ac:dyDescent="0.35">
      <c r="A71" s="76"/>
      <c r="B71" s="76"/>
      <c r="C71" s="76"/>
      <c r="D71" s="76"/>
      <c r="E71" s="76"/>
      <c r="F71" s="69" t="s">
        <v>4347</v>
      </c>
      <c r="G71" s="74">
        <v>30000</v>
      </c>
      <c r="H71" s="69"/>
      <c r="I71" s="69" t="s">
        <v>4321</v>
      </c>
      <c r="J71" s="75" t="s">
        <v>1063</v>
      </c>
      <c r="K71" s="75" t="s">
        <v>4322</v>
      </c>
      <c r="L71" s="80" t="s">
        <v>4323</v>
      </c>
      <c r="M71" s="75"/>
      <c r="N71" s="69" t="s">
        <v>1575</v>
      </c>
      <c r="O71" s="69" t="s">
        <v>1575</v>
      </c>
      <c r="P71" s="69" t="s">
        <v>4308</v>
      </c>
      <c r="Q71" s="69"/>
      <c r="R71" s="69"/>
      <c r="S71" s="69"/>
      <c r="T71" s="69"/>
      <c r="U71" s="69"/>
      <c r="V71" s="116"/>
      <c r="W71" s="76"/>
      <c r="AF71" s="639">
        <f t="shared" si="2"/>
        <v>2100</v>
      </c>
      <c r="AG71" s="74">
        <f t="shared" si="3"/>
        <v>32100</v>
      </c>
    </row>
    <row r="72" spans="1:33" x14ac:dyDescent="0.35">
      <c r="A72" s="76"/>
      <c r="B72" s="76"/>
      <c r="C72" s="76"/>
      <c r="D72" s="76"/>
      <c r="E72" s="76"/>
      <c r="F72" s="69" t="s">
        <v>4348</v>
      </c>
      <c r="G72" s="74">
        <v>30000</v>
      </c>
      <c r="H72" s="69"/>
      <c r="I72" s="69" t="s">
        <v>933</v>
      </c>
      <c r="J72" s="75">
        <v>2003</v>
      </c>
      <c r="K72" s="75" t="s">
        <v>4336</v>
      </c>
      <c r="L72" s="80" t="s">
        <v>4349</v>
      </c>
      <c r="M72" s="75"/>
      <c r="N72" s="69" t="s">
        <v>1811</v>
      </c>
      <c r="O72" s="69" t="s">
        <v>3925</v>
      </c>
      <c r="P72" s="75" t="s">
        <v>3926</v>
      </c>
      <c r="Q72" s="69"/>
      <c r="R72" s="69"/>
      <c r="S72" s="69"/>
      <c r="T72" s="69"/>
      <c r="U72" s="69"/>
      <c r="V72" s="116"/>
      <c r="W72" s="76"/>
      <c r="AF72" s="639">
        <f t="shared" si="2"/>
        <v>2100</v>
      </c>
      <c r="AG72" s="74">
        <f t="shared" si="3"/>
        <v>32100</v>
      </c>
    </row>
    <row r="73" spans="1:33" x14ac:dyDescent="0.35">
      <c r="A73" s="76"/>
      <c r="B73" s="76"/>
      <c r="C73" s="76"/>
      <c r="D73" s="76"/>
      <c r="E73" s="76"/>
      <c r="F73" s="69" t="s">
        <v>4350</v>
      </c>
      <c r="G73" s="74">
        <v>30000</v>
      </c>
      <c r="H73" s="69"/>
      <c r="I73" s="69" t="s">
        <v>980</v>
      </c>
      <c r="J73" s="69" t="s">
        <v>980</v>
      </c>
      <c r="K73" s="69" t="s">
        <v>980</v>
      </c>
      <c r="L73" s="69" t="s">
        <v>980</v>
      </c>
      <c r="M73" s="69"/>
      <c r="N73" s="69" t="s">
        <v>1575</v>
      </c>
      <c r="O73" s="69" t="s">
        <v>1575</v>
      </c>
      <c r="P73" s="69" t="s">
        <v>4308</v>
      </c>
      <c r="Q73" s="69"/>
      <c r="R73" s="69"/>
      <c r="S73" s="69"/>
      <c r="T73" s="69"/>
      <c r="U73" s="69"/>
      <c r="V73" s="116"/>
      <c r="W73" s="76"/>
      <c r="AF73" s="639">
        <f t="shared" si="2"/>
        <v>2100</v>
      </c>
      <c r="AG73" s="74">
        <f t="shared" si="3"/>
        <v>32100</v>
      </c>
    </row>
    <row r="74" spans="1:33" x14ac:dyDescent="0.35">
      <c r="A74" s="76"/>
      <c r="B74" s="76"/>
      <c r="C74" s="76"/>
      <c r="D74" s="76"/>
      <c r="E74" s="76"/>
      <c r="F74" s="69" t="s">
        <v>4351</v>
      </c>
      <c r="G74" s="74">
        <v>30000</v>
      </c>
      <c r="H74" s="69"/>
      <c r="I74" s="69" t="s">
        <v>4321</v>
      </c>
      <c r="J74" s="75" t="s">
        <v>1063</v>
      </c>
      <c r="K74" s="75" t="s">
        <v>4322</v>
      </c>
      <c r="L74" s="80" t="s">
        <v>4323</v>
      </c>
      <c r="M74" s="75"/>
      <c r="N74" s="69" t="s">
        <v>1575</v>
      </c>
      <c r="O74" s="69" t="s">
        <v>1575</v>
      </c>
      <c r="P74" s="69" t="s">
        <v>4308</v>
      </c>
      <c r="Q74" s="69"/>
      <c r="R74" s="69"/>
      <c r="S74" s="69"/>
      <c r="T74" s="69"/>
      <c r="U74" s="69"/>
      <c r="V74" s="116"/>
      <c r="W74" s="76"/>
      <c r="AF74" s="639">
        <f t="shared" si="2"/>
        <v>2100</v>
      </c>
      <c r="AG74" s="74">
        <f t="shared" si="3"/>
        <v>32100</v>
      </c>
    </row>
    <row r="75" spans="1:33" x14ac:dyDescent="0.35">
      <c r="A75" s="76"/>
      <c r="B75" s="76"/>
      <c r="C75" s="76"/>
      <c r="D75" s="76"/>
      <c r="E75" s="76"/>
      <c r="F75" s="69" t="s">
        <v>4352</v>
      </c>
      <c r="G75" s="74">
        <v>30000</v>
      </c>
      <c r="H75" s="69"/>
      <c r="I75" s="69" t="s">
        <v>4321</v>
      </c>
      <c r="J75" s="75" t="s">
        <v>1063</v>
      </c>
      <c r="K75" s="75" t="s">
        <v>4333</v>
      </c>
      <c r="L75" s="80" t="s">
        <v>4334</v>
      </c>
      <c r="M75" s="75"/>
      <c r="N75" s="69" t="s">
        <v>1575</v>
      </c>
      <c r="O75" s="69" t="s">
        <v>1575</v>
      </c>
      <c r="P75" s="69" t="s">
        <v>4308</v>
      </c>
      <c r="Q75" s="69"/>
      <c r="R75" s="69"/>
      <c r="S75" s="69"/>
      <c r="T75" s="69"/>
      <c r="U75" s="69"/>
      <c r="V75" s="116"/>
      <c r="W75" s="76"/>
      <c r="AF75" s="639">
        <f t="shared" si="2"/>
        <v>2100</v>
      </c>
      <c r="AG75" s="74">
        <f t="shared" si="3"/>
        <v>32100</v>
      </c>
    </row>
    <row r="76" spans="1:33" x14ac:dyDescent="0.35">
      <c r="A76" s="76"/>
      <c r="B76" s="76"/>
      <c r="C76" s="76"/>
      <c r="D76" s="76"/>
      <c r="E76" s="76"/>
      <c r="F76" s="69" t="s">
        <v>4353</v>
      </c>
      <c r="G76" s="74">
        <v>30000</v>
      </c>
      <c r="H76" s="69"/>
      <c r="I76" s="69" t="s">
        <v>933</v>
      </c>
      <c r="J76" s="75">
        <v>2009</v>
      </c>
      <c r="K76" s="75" t="s">
        <v>4310</v>
      </c>
      <c r="L76" s="80" t="s">
        <v>4311</v>
      </c>
      <c r="M76" s="75"/>
      <c r="N76" s="69" t="s">
        <v>1575</v>
      </c>
      <c r="O76" s="69" t="s">
        <v>1575</v>
      </c>
      <c r="P76" s="69" t="s">
        <v>4308</v>
      </c>
      <c r="Q76" s="69"/>
      <c r="R76" s="69"/>
      <c r="S76" s="69"/>
      <c r="T76" s="69"/>
      <c r="U76" s="69"/>
      <c r="V76" s="116"/>
      <c r="W76" s="76"/>
      <c r="AF76" s="639">
        <f t="shared" si="2"/>
        <v>2100</v>
      </c>
      <c r="AG76" s="74">
        <f t="shared" si="3"/>
        <v>32100</v>
      </c>
    </row>
    <row r="77" spans="1:33" x14ac:dyDescent="0.35">
      <c r="A77" s="76"/>
      <c r="B77" s="76"/>
      <c r="C77" s="76"/>
      <c r="D77" s="76"/>
      <c r="E77" s="76"/>
      <c r="F77" s="69" t="s">
        <v>4354</v>
      </c>
      <c r="G77" s="74">
        <v>30000</v>
      </c>
      <c r="H77" s="69"/>
      <c r="I77" s="69" t="s">
        <v>933</v>
      </c>
      <c r="J77" s="75">
        <v>2009</v>
      </c>
      <c r="K77" s="75" t="s">
        <v>4306</v>
      </c>
      <c r="L77" s="80" t="s">
        <v>4311</v>
      </c>
      <c r="M77" s="75"/>
      <c r="N77" s="69" t="s">
        <v>1575</v>
      </c>
      <c r="O77" s="69" t="s">
        <v>1575</v>
      </c>
      <c r="P77" s="69" t="s">
        <v>4308</v>
      </c>
      <c r="Q77" s="69"/>
      <c r="R77" s="69"/>
      <c r="S77" s="69"/>
      <c r="T77" s="69"/>
      <c r="U77" s="69"/>
      <c r="V77" s="116"/>
      <c r="W77" s="76"/>
      <c r="AF77" s="639">
        <f t="shared" si="2"/>
        <v>2100</v>
      </c>
      <c r="AG77" s="74">
        <f t="shared" si="3"/>
        <v>32100</v>
      </c>
    </row>
    <row r="78" spans="1:33" x14ac:dyDescent="0.35">
      <c r="A78" s="76"/>
      <c r="B78" s="76"/>
      <c r="C78" s="76"/>
      <c r="D78" s="76"/>
      <c r="E78" s="76"/>
      <c r="F78" s="69" t="s">
        <v>4355</v>
      </c>
      <c r="G78" s="74">
        <v>30000</v>
      </c>
      <c r="H78" s="69"/>
      <c r="I78" s="69" t="s">
        <v>933</v>
      </c>
      <c r="J78" s="75">
        <v>2009</v>
      </c>
      <c r="K78" s="75" t="s">
        <v>4310</v>
      </c>
      <c r="L78" s="80" t="s">
        <v>4307</v>
      </c>
      <c r="M78" s="75"/>
      <c r="N78" s="69" t="s">
        <v>1575</v>
      </c>
      <c r="O78" s="69" t="s">
        <v>1575</v>
      </c>
      <c r="P78" s="69" t="s">
        <v>4308</v>
      </c>
      <c r="Q78" s="69"/>
      <c r="R78" s="69"/>
      <c r="S78" s="69"/>
      <c r="T78" s="69"/>
      <c r="U78" s="69"/>
      <c r="V78" s="116"/>
      <c r="W78" s="76"/>
      <c r="AF78" s="639">
        <f t="shared" si="2"/>
        <v>2100</v>
      </c>
      <c r="AG78" s="74">
        <f t="shared" si="3"/>
        <v>32100</v>
      </c>
    </row>
    <row r="79" spans="1:33" x14ac:dyDescent="0.35">
      <c r="A79" s="76"/>
      <c r="B79" s="76"/>
      <c r="C79" s="76"/>
      <c r="D79" s="76"/>
      <c r="E79" s="76"/>
      <c r="F79" s="69" t="s">
        <v>4356</v>
      </c>
      <c r="G79" s="74">
        <v>30000</v>
      </c>
      <c r="H79" s="69"/>
      <c r="I79" s="69" t="s">
        <v>933</v>
      </c>
      <c r="J79" s="75">
        <v>2009</v>
      </c>
      <c r="K79" s="75" t="s">
        <v>4310</v>
      </c>
      <c r="L79" s="80" t="s">
        <v>4357</v>
      </c>
      <c r="M79" s="75"/>
      <c r="N79" s="69" t="s">
        <v>1575</v>
      </c>
      <c r="O79" s="69" t="s">
        <v>1575</v>
      </c>
      <c r="P79" s="69" t="s">
        <v>4308</v>
      </c>
      <c r="Q79" s="69"/>
      <c r="R79" s="69"/>
      <c r="S79" s="69"/>
      <c r="T79" s="69"/>
      <c r="U79" s="69"/>
      <c r="V79" s="116"/>
      <c r="W79" s="76"/>
      <c r="AF79" s="639">
        <f t="shared" si="2"/>
        <v>2100</v>
      </c>
      <c r="AG79" s="74">
        <f t="shared" si="3"/>
        <v>32100</v>
      </c>
    </row>
    <row r="80" spans="1:33" x14ac:dyDescent="0.35">
      <c r="A80" s="76"/>
      <c r="B80" s="76"/>
      <c r="C80" s="76"/>
      <c r="D80" s="76"/>
      <c r="E80" s="76"/>
      <c r="F80" s="69" t="s">
        <v>4358</v>
      </c>
      <c r="G80" s="74">
        <v>30000</v>
      </c>
      <c r="H80" s="69"/>
      <c r="I80" s="69" t="s">
        <v>933</v>
      </c>
      <c r="J80" s="75">
        <v>2009</v>
      </c>
      <c r="K80" s="75" t="s">
        <v>4306</v>
      </c>
      <c r="L80" s="80" t="s">
        <v>4357</v>
      </c>
      <c r="M80" s="75"/>
      <c r="N80" s="69" t="s">
        <v>1575</v>
      </c>
      <c r="O80" s="69" t="s">
        <v>1575</v>
      </c>
      <c r="P80" s="69" t="s">
        <v>4308</v>
      </c>
      <c r="Q80" s="69"/>
      <c r="R80" s="69"/>
      <c r="S80" s="69"/>
      <c r="T80" s="69"/>
      <c r="U80" s="69"/>
      <c r="V80" s="116"/>
      <c r="W80" s="76"/>
      <c r="AF80" s="639">
        <f t="shared" si="2"/>
        <v>2100</v>
      </c>
      <c r="AG80" s="74">
        <f t="shared" si="3"/>
        <v>32100</v>
      </c>
    </row>
    <row r="81" spans="1:33" x14ac:dyDescent="0.35">
      <c r="A81" s="76"/>
      <c r="B81" s="76"/>
      <c r="C81" s="76"/>
      <c r="D81" s="76"/>
      <c r="E81" s="76"/>
      <c r="F81" s="69" t="s">
        <v>4359</v>
      </c>
      <c r="G81" s="74">
        <v>30000</v>
      </c>
      <c r="H81" s="69"/>
      <c r="I81" s="69" t="s">
        <v>933</v>
      </c>
      <c r="J81" s="75">
        <v>2009</v>
      </c>
      <c r="K81" s="75" t="s">
        <v>4310</v>
      </c>
      <c r="L81" s="80" t="s">
        <v>4357</v>
      </c>
      <c r="M81" s="75"/>
      <c r="N81" s="69" t="s">
        <v>1575</v>
      </c>
      <c r="O81" s="69" t="s">
        <v>1575</v>
      </c>
      <c r="P81" s="75" t="s">
        <v>4308</v>
      </c>
      <c r="Q81" s="69"/>
      <c r="R81" s="69"/>
      <c r="S81" s="69"/>
      <c r="T81" s="69"/>
      <c r="U81" s="69"/>
      <c r="V81" s="116"/>
      <c r="W81" s="76"/>
      <c r="AF81" s="639">
        <f t="shared" si="2"/>
        <v>2100</v>
      </c>
      <c r="AG81" s="74">
        <f t="shared" si="3"/>
        <v>32100</v>
      </c>
    </row>
    <row r="82" spans="1:33" x14ac:dyDescent="0.35">
      <c r="A82" s="76"/>
      <c r="B82" s="76"/>
      <c r="C82" s="76"/>
      <c r="D82" s="76"/>
      <c r="E82" s="76"/>
      <c r="F82" s="69" t="s">
        <v>4360</v>
      </c>
      <c r="G82" s="74">
        <v>30000</v>
      </c>
      <c r="H82" s="69"/>
      <c r="I82" s="69" t="s">
        <v>1098</v>
      </c>
      <c r="J82" s="75">
        <v>2009</v>
      </c>
      <c r="K82" s="75" t="s">
        <v>4318</v>
      </c>
      <c r="L82" s="80" t="s">
        <v>4361</v>
      </c>
      <c r="M82" s="75"/>
      <c r="N82" s="69" t="s">
        <v>1811</v>
      </c>
      <c r="O82" s="69" t="s">
        <v>3925</v>
      </c>
      <c r="P82" s="75" t="s">
        <v>3926</v>
      </c>
      <c r="Q82" s="69"/>
      <c r="R82" s="69"/>
      <c r="S82" s="69"/>
      <c r="T82" s="69"/>
      <c r="U82" s="69"/>
      <c r="V82" s="116"/>
      <c r="W82" s="76"/>
      <c r="AF82" s="639">
        <f t="shared" si="2"/>
        <v>2100</v>
      </c>
      <c r="AG82" s="74">
        <f t="shared" si="3"/>
        <v>32100</v>
      </c>
    </row>
    <row r="83" spans="1:33" x14ac:dyDescent="0.35">
      <c r="A83" s="76"/>
      <c r="B83" s="76"/>
      <c r="C83" s="76"/>
      <c r="D83" s="76"/>
      <c r="E83" s="76"/>
      <c r="F83" s="69" t="s">
        <v>4362</v>
      </c>
      <c r="G83" s="74">
        <v>30000</v>
      </c>
      <c r="H83" s="69"/>
      <c r="I83" s="69" t="s">
        <v>4321</v>
      </c>
      <c r="J83" s="75" t="s">
        <v>1063</v>
      </c>
      <c r="K83" s="75" t="s">
        <v>4363</v>
      </c>
      <c r="L83" s="80" t="s">
        <v>4364</v>
      </c>
      <c r="M83" s="75"/>
      <c r="N83" s="69" t="s">
        <v>1575</v>
      </c>
      <c r="O83" s="69" t="s">
        <v>1575</v>
      </c>
      <c r="P83" s="69" t="s">
        <v>4308</v>
      </c>
      <c r="Q83" s="69"/>
      <c r="R83" s="69"/>
      <c r="S83" s="69"/>
      <c r="T83" s="69"/>
      <c r="U83" s="69"/>
      <c r="V83" s="116"/>
      <c r="W83" s="76"/>
      <c r="AF83" s="639">
        <f t="shared" si="2"/>
        <v>2100</v>
      </c>
      <c r="AG83" s="74">
        <f t="shared" si="3"/>
        <v>32100</v>
      </c>
    </row>
    <row r="84" spans="1:33" x14ac:dyDescent="0.35">
      <c r="A84" s="76"/>
      <c r="B84" s="76"/>
      <c r="C84" s="76"/>
      <c r="D84" s="76"/>
      <c r="E84" s="76"/>
      <c r="F84" s="69" t="s">
        <v>4365</v>
      </c>
      <c r="G84" s="74">
        <v>30000</v>
      </c>
      <c r="H84" s="69"/>
      <c r="I84" s="69" t="s">
        <v>4321</v>
      </c>
      <c r="J84" s="75" t="s">
        <v>1063</v>
      </c>
      <c r="K84" s="75" t="s">
        <v>4322</v>
      </c>
      <c r="L84" s="80" t="s">
        <v>4323</v>
      </c>
      <c r="M84" s="75"/>
      <c r="N84" s="69" t="s">
        <v>1575</v>
      </c>
      <c r="O84" s="69" t="s">
        <v>1575</v>
      </c>
      <c r="P84" s="69" t="s">
        <v>4308</v>
      </c>
      <c r="Q84" s="69"/>
      <c r="R84" s="69"/>
      <c r="S84" s="69"/>
      <c r="T84" s="69"/>
      <c r="U84" s="69"/>
      <c r="V84" s="116"/>
      <c r="W84" s="76"/>
      <c r="AF84" s="639">
        <f t="shared" si="2"/>
        <v>2100</v>
      </c>
      <c r="AG84" s="74">
        <f t="shared" si="3"/>
        <v>32100</v>
      </c>
    </row>
    <row r="85" spans="1:33" x14ac:dyDescent="0.35">
      <c r="A85" s="76"/>
      <c r="B85" s="76"/>
      <c r="C85" s="76"/>
      <c r="D85" s="76"/>
      <c r="E85" s="76"/>
      <c r="F85" s="69" t="s">
        <v>4366</v>
      </c>
      <c r="G85" s="74">
        <v>30000</v>
      </c>
      <c r="H85" s="69"/>
      <c r="I85" s="69" t="s">
        <v>1098</v>
      </c>
      <c r="J85" s="75">
        <v>2009</v>
      </c>
      <c r="K85" s="75" t="s">
        <v>4318</v>
      </c>
      <c r="L85" s="80" t="s">
        <v>4367</v>
      </c>
      <c r="M85" s="75"/>
      <c r="N85" s="69" t="s">
        <v>1811</v>
      </c>
      <c r="O85" s="69" t="s">
        <v>3925</v>
      </c>
      <c r="P85" s="75" t="s">
        <v>3926</v>
      </c>
      <c r="Q85" s="69"/>
      <c r="R85" s="69"/>
      <c r="S85" s="69"/>
      <c r="T85" s="69"/>
      <c r="U85" s="69"/>
      <c r="V85" s="116"/>
      <c r="W85" s="76"/>
      <c r="AF85" s="639">
        <f t="shared" si="2"/>
        <v>2100</v>
      </c>
      <c r="AG85" s="74">
        <f t="shared" si="3"/>
        <v>32100</v>
      </c>
    </row>
    <row r="86" spans="1:33" x14ac:dyDescent="0.35">
      <c r="A86" s="76"/>
      <c r="B86" s="76"/>
      <c r="C86" s="76"/>
      <c r="D86" s="76"/>
      <c r="E86" s="76"/>
      <c r="F86" s="69" t="s">
        <v>4368</v>
      </c>
      <c r="G86" s="74">
        <v>30000</v>
      </c>
      <c r="H86" s="69"/>
      <c r="I86" s="69" t="s">
        <v>4321</v>
      </c>
      <c r="J86" s="75" t="s">
        <v>1063</v>
      </c>
      <c r="K86" s="75" t="s">
        <v>4363</v>
      </c>
      <c r="L86" s="80" t="s">
        <v>4364</v>
      </c>
      <c r="M86" s="75"/>
      <c r="N86" s="69" t="s">
        <v>1575</v>
      </c>
      <c r="O86" s="69" t="s">
        <v>1575</v>
      </c>
      <c r="P86" s="75" t="s">
        <v>4308</v>
      </c>
      <c r="Q86" s="69"/>
      <c r="R86" s="69"/>
      <c r="S86" s="69"/>
      <c r="T86" s="69"/>
      <c r="U86" s="69"/>
      <c r="V86" s="116"/>
      <c r="W86" s="76"/>
      <c r="AF86" s="639">
        <f t="shared" si="2"/>
        <v>2100</v>
      </c>
      <c r="AG86" s="74">
        <f t="shared" si="3"/>
        <v>32100</v>
      </c>
    </row>
    <row r="87" spans="1:33" x14ac:dyDescent="0.35">
      <c r="A87" s="76"/>
      <c r="B87" s="76"/>
      <c r="C87" s="76"/>
      <c r="D87" s="76"/>
      <c r="E87" s="76"/>
      <c r="F87" s="69" t="s">
        <v>4369</v>
      </c>
      <c r="G87" s="74">
        <v>30000</v>
      </c>
      <c r="H87" s="69"/>
      <c r="I87" s="69" t="s">
        <v>4321</v>
      </c>
      <c r="J87" s="75" t="s">
        <v>1063</v>
      </c>
      <c r="K87" s="75" t="s">
        <v>4322</v>
      </c>
      <c r="L87" s="80" t="s">
        <v>4323</v>
      </c>
      <c r="M87" s="75"/>
      <c r="N87" s="69" t="s">
        <v>1575</v>
      </c>
      <c r="O87" s="69" t="s">
        <v>1575</v>
      </c>
      <c r="P87" s="75" t="s">
        <v>4308</v>
      </c>
      <c r="Q87" s="69"/>
      <c r="R87" s="69"/>
      <c r="S87" s="69"/>
      <c r="T87" s="69"/>
      <c r="U87" s="69"/>
      <c r="V87" s="116"/>
      <c r="W87" s="76"/>
      <c r="AF87" s="639">
        <f t="shared" si="2"/>
        <v>2100</v>
      </c>
      <c r="AG87" s="74">
        <f t="shared" si="3"/>
        <v>32100</v>
      </c>
    </row>
    <row r="88" spans="1:33" x14ac:dyDescent="0.35">
      <c r="A88" s="76"/>
      <c r="B88" s="76"/>
      <c r="C88" s="76"/>
      <c r="D88" s="76"/>
      <c r="E88" s="76"/>
      <c r="F88" s="86" t="s">
        <v>994</v>
      </c>
      <c r="G88" s="87">
        <f>SUM(G49:G87)</f>
        <v>1170000</v>
      </c>
      <c r="H88" s="69"/>
      <c r="I88" s="69"/>
      <c r="J88" s="75"/>
      <c r="K88" s="75"/>
      <c r="L88" s="80"/>
      <c r="M88" s="75"/>
      <c r="N88" s="69"/>
      <c r="O88" s="69"/>
      <c r="P88" s="75"/>
      <c r="Q88" s="69"/>
      <c r="R88" s="69"/>
      <c r="S88" s="69"/>
      <c r="T88" s="69"/>
      <c r="U88" s="69"/>
      <c r="V88" s="116"/>
      <c r="W88" s="76"/>
      <c r="AF88" s="639">
        <f t="shared" si="2"/>
        <v>81900.000000000015</v>
      </c>
      <c r="AG88" s="87">
        <f t="shared" si="3"/>
        <v>1251900</v>
      </c>
    </row>
    <row r="89" spans="1:33" x14ac:dyDescent="0.35">
      <c r="A89" s="64"/>
      <c r="B89" s="64"/>
      <c r="C89" s="64"/>
      <c r="D89" s="64"/>
      <c r="E89" s="64"/>
      <c r="F89" s="66" t="s">
        <v>1829</v>
      </c>
      <c r="G89" s="67"/>
      <c r="H89" s="64"/>
      <c r="I89" s="64"/>
      <c r="J89" s="68"/>
      <c r="K89" s="68"/>
      <c r="L89" s="127"/>
      <c r="M89" s="68"/>
      <c r="N89" s="64"/>
      <c r="O89" s="64"/>
      <c r="P89" s="68"/>
      <c r="Q89" s="64"/>
      <c r="R89" s="64"/>
      <c r="S89" s="64"/>
      <c r="T89" s="64"/>
      <c r="U89" s="64"/>
      <c r="V89" s="115"/>
      <c r="W89" s="64"/>
      <c r="AF89" s="639">
        <f t="shared" si="2"/>
        <v>0</v>
      </c>
      <c r="AG89" s="67">
        <f t="shared" si="3"/>
        <v>0</v>
      </c>
    </row>
    <row r="90" spans="1:33" s="102" customFormat="1" x14ac:dyDescent="0.35">
      <c r="A90" s="69"/>
      <c r="B90" s="69"/>
      <c r="C90" s="69"/>
      <c r="D90" s="69"/>
      <c r="E90" s="69"/>
      <c r="F90" s="69" t="s">
        <v>4370</v>
      </c>
      <c r="G90" s="74">
        <v>40000</v>
      </c>
      <c r="H90" s="69"/>
      <c r="I90" s="69"/>
      <c r="J90" s="75"/>
      <c r="K90" s="75"/>
      <c r="L90" s="80"/>
      <c r="M90" s="75"/>
      <c r="N90" s="69"/>
      <c r="O90" s="69"/>
      <c r="P90" s="75"/>
      <c r="Q90" s="69"/>
      <c r="R90" s="69"/>
      <c r="S90" s="69"/>
      <c r="T90" s="69"/>
      <c r="U90" s="69"/>
      <c r="V90" s="116"/>
      <c r="W90" s="69"/>
      <c r="AF90" s="639">
        <f t="shared" si="2"/>
        <v>2800.0000000000005</v>
      </c>
      <c r="AG90" s="74">
        <f t="shared" si="3"/>
        <v>42800</v>
      </c>
    </row>
    <row r="91" spans="1:33" s="102" customFormat="1" x14ac:dyDescent="0.35">
      <c r="A91" s="69"/>
      <c r="B91" s="69"/>
      <c r="C91" s="69"/>
      <c r="D91" s="69"/>
      <c r="E91" s="69"/>
      <c r="F91" s="69" t="s">
        <v>4371</v>
      </c>
      <c r="G91" s="74">
        <v>40000</v>
      </c>
      <c r="H91" s="69"/>
      <c r="I91" s="69"/>
      <c r="J91" s="75"/>
      <c r="K91" s="75"/>
      <c r="L91" s="80"/>
      <c r="M91" s="75"/>
      <c r="N91" s="69"/>
      <c r="O91" s="69"/>
      <c r="P91" s="75"/>
      <c r="Q91" s="69"/>
      <c r="R91" s="69"/>
      <c r="S91" s="69"/>
      <c r="T91" s="69"/>
      <c r="U91" s="69"/>
      <c r="V91" s="116"/>
      <c r="W91" s="69"/>
      <c r="AF91" s="639">
        <f t="shared" si="2"/>
        <v>2800.0000000000005</v>
      </c>
      <c r="AG91" s="74">
        <f t="shared" si="3"/>
        <v>42800</v>
      </c>
    </row>
    <row r="92" spans="1:33" s="102" customFormat="1" x14ac:dyDescent="0.35">
      <c r="A92" s="69"/>
      <c r="B92" s="69"/>
      <c r="C92" s="69"/>
      <c r="D92" s="69"/>
      <c r="E92" s="69"/>
      <c r="F92" s="69" t="s">
        <v>4372</v>
      </c>
      <c r="G92" s="74">
        <v>40000</v>
      </c>
      <c r="H92" s="69"/>
      <c r="I92" s="69"/>
      <c r="J92" s="75"/>
      <c r="K92" s="75"/>
      <c r="L92" s="80"/>
      <c r="M92" s="75"/>
      <c r="N92" s="69"/>
      <c r="O92" s="69"/>
      <c r="P92" s="75"/>
      <c r="Q92" s="69"/>
      <c r="R92" s="69"/>
      <c r="S92" s="69"/>
      <c r="T92" s="69"/>
      <c r="U92" s="69"/>
      <c r="V92" s="116"/>
      <c r="W92" s="69"/>
      <c r="AF92" s="639">
        <f t="shared" si="2"/>
        <v>2800.0000000000005</v>
      </c>
      <c r="AG92" s="74">
        <f t="shared" si="3"/>
        <v>42800</v>
      </c>
    </row>
    <row r="93" spans="1:33" s="102" customFormat="1" x14ac:dyDescent="0.35">
      <c r="A93" s="69"/>
      <c r="B93" s="69"/>
      <c r="C93" s="69"/>
      <c r="D93" s="69"/>
      <c r="E93" s="69"/>
      <c r="F93" s="69" t="s">
        <v>4373</v>
      </c>
      <c r="G93" s="74">
        <v>40000</v>
      </c>
      <c r="H93" s="69"/>
      <c r="I93" s="69"/>
      <c r="J93" s="75"/>
      <c r="K93" s="75"/>
      <c r="L93" s="80"/>
      <c r="M93" s="75"/>
      <c r="N93" s="69"/>
      <c r="O93" s="69"/>
      <c r="P93" s="75"/>
      <c r="Q93" s="69"/>
      <c r="R93" s="69"/>
      <c r="S93" s="69"/>
      <c r="T93" s="69"/>
      <c r="U93" s="69"/>
      <c r="V93" s="116"/>
      <c r="W93" s="69"/>
      <c r="AF93" s="639">
        <f t="shared" si="2"/>
        <v>2800.0000000000005</v>
      </c>
      <c r="AG93" s="74">
        <f t="shared" si="3"/>
        <v>42800</v>
      </c>
    </row>
    <row r="94" spans="1:33" s="102" customFormat="1" x14ac:dyDescent="0.35">
      <c r="A94" s="69"/>
      <c r="B94" s="69"/>
      <c r="C94" s="69"/>
      <c r="D94" s="69"/>
      <c r="E94" s="69"/>
      <c r="F94" s="69" t="s">
        <v>4374</v>
      </c>
      <c r="G94" s="74">
        <v>40000</v>
      </c>
      <c r="H94" s="69"/>
      <c r="I94" s="69"/>
      <c r="J94" s="75"/>
      <c r="K94" s="75"/>
      <c r="L94" s="80"/>
      <c r="M94" s="75"/>
      <c r="N94" s="69"/>
      <c r="O94" s="69"/>
      <c r="P94" s="75"/>
      <c r="Q94" s="69"/>
      <c r="R94" s="69"/>
      <c r="S94" s="69"/>
      <c r="T94" s="69"/>
      <c r="U94" s="69"/>
      <c r="V94" s="116"/>
      <c r="W94" s="69"/>
      <c r="AF94" s="639">
        <f t="shared" si="2"/>
        <v>2800.0000000000005</v>
      </c>
      <c r="AG94" s="74">
        <f t="shared" si="3"/>
        <v>42800</v>
      </c>
    </row>
    <row r="95" spans="1:33" s="102" customFormat="1" x14ac:dyDescent="0.35">
      <c r="A95" s="69"/>
      <c r="B95" s="69"/>
      <c r="C95" s="69"/>
      <c r="D95" s="69"/>
      <c r="E95" s="69"/>
      <c r="F95" s="69" t="s">
        <v>4375</v>
      </c>
      <c r="G95" s="74">
        <v>40000</v>
      </c>
      <c r="H95" s="69"/>
      <c r="I95" s="69"/>
      <c r="J95" s="75"/>
      <c r="K95" s="75"/>
      <c r="L95" s="80"/>
      <c r="M95" s="75"/>
      <c r="N95" s="69"/>
      <c r="O95" s="69"/>
      <c r="P95" s="75"/>
      <c r="Q95" s="69"/>
      <c r="R95" s="69"/>
      <c r="S95" s="69"/>
      <c r="T95" s="69"/>
      <c r="U95" s="69"/>
      <c r="V95" s="116"/>
      <c r="W95" s="69"/>
      <c r="AF95" s="639">
        <f t="shared" si="2"/>
        <v>2800.0000000000005</v>
      </c>
      <c r="AG95" s="74">
        <f t="shared" si="3"/>
        <v>42800</v>
      </c>
    </row>
    <row r="96" spans="1:33" s="102" customFormat="1" x14ac:dyDescent="0.35">
      <c r="A96" s="69"/>
      <c r="B96" s="69"/>
      <c r="C96" s="69"/>
      <c r="D96" s="69"/>
      <c r="E96" s="69"/>
      <c r="F96" s="69" t="s">
        <v>4376</v>
      </c>
      <c r="G96" s="74">
        <v>40000</v>
      </c>
      <c r="H96" s="69"/>
      <c r="I96" s="69"/>
      <c r="J96" s="75"/>
      <c r="K96" s="75"/>
      <c r="L96" s="80"/>
      <c r="M96" s="75"/>
      <c r="N96" s="69"/>
      <c r="O96" s="69"/>
      <c r="P96" s="75"/>
      <c r="Q96" s="69"/>
      <c r="R96" s="69"/>
      <c r="S96" s="69"/>
      <c r="T96" s="69"/>
      <c r="U96" s="69"/>
      <c r="V96" s="116"/>
      <c r="W96" s="69"/>
      <c r="AF96" s="639">
        <f t="shared" si="2"/>
        <v>2800.0000000000005</v>
      </c>
      <c r="AG96" s="74">
        <f t="shared" si="3"/>
        <v>42800</v>
      </c>
    </row>
    <row r="97" spans="1:33" x14ac:dyDescent="0.35">
      <c r="A97" s="76"/>
      <c r="B97" s="76"/>
      <c r="C97" s="76"/>
      <c r="D97" s="76"/>
      <c r="E97" s="76"/>
      <c r="F97" s="69" t="s">
        <v>4377</v>
      </c>
      <c r="G97" s="74">
        <v>40000</v>
      </c>
      <c r="H97" s="69"/>
      <c r="I97" s="69"/>
      <c r="J97" s="75"/>
      <c r="K97" s="75"/>
      <c r="L97" s="80"/>
      <c r="M97" s="75"/>
      <c r="N97" s="69"/>
      <c r="O97" s="69"/>
      <c r="P97" s="75"/>
      <c r="Q97" s="69"/>
      <c r="R97" s="69"/>
      <c r="S97" s="69"/>
      <c r="T97" s="69"/>
      <c r="U97" s="69"/>
      <c r="V97" s="116"/>
      <c r="W97" s="76"/>
      <c r="AF97" s="639">
        <f t="shared" si="2"/>
        <v>2800.0000000000005</v>
      </c>
      <c r="AG97" s="74">
        <f t="shared" si="3"/>
        <v>42800</v>
      </c>
    </row>
    <row r="98" spans="1:33" x14ac:dyDescent="0.35">
      <c r="A98" s="76"/>
      <c r="B98" s="76"/>
      <c r="C98" s="76"/>
      <c r="D98" s="76"/>
      <c r="E98" s="76"/>
      <c r="F98" s="69" t="s">
        <v>4378</v>
      </c>
      <c r="G98" s="74">
        <v>40000</v>
      </c>
      <c r="H98" s="69"/>
      <c r="I98" s="69"/>
      <c r="J98" s="75"/>
      <c r="K98" s="75"/>
      <c r="L98" s="80"/>
      <c r="M98" s="75"/>
      <c r="N98" s="69"/>
      <c r="O98" s="69"/>
      <c r="P98" s="75"/>
      <c r="Q98" s="69"/>
      <c r="R98" s="69"/>
      <c r="S98" s="69"/>
      <c r="T98" s="69"/>
      <c r="U98" s="69"/>
      <c r="V98" s="116"/>
      <c r="W98" s="76"/>
      <c r="AF98" s="639">
        <f t="shared" si="2"/>
        <v>2800.0000000000005</v>
      </c>
      <c r="AG98" s="74">
        <f t="shared" si="3"/>
        <v>42800</v>
      </c>
    </row>
    <row r="99" spans="1:33" x14ac:dyDescent="0.35">
      <c r="A99" s="76"/>
      <c r="B99" s="76"/>
      <c r="C99" s="76"/>
      <c r="D99" s="76"/>
      <c r="E99" s="76"/>
      <c r="F99" s="69" t="s">
        <v>4379</v>
      </c>
      <c r="G99" s="74">
        <v>40000</v>
      </c>
      <c r="H99" s="69"/>
      <c r="I99" s="69"/>
      <c r="J99" s="75"/>
      <c r="K99" s="75"/>
      <c r="L99" s="80"/>
      <c r="M99" s="75"/>
      <c r="N99" s="69"/>
      <c r="O99" s="69"/>
      <c r="P99" s="75"/>
      <c r="Q99" s="69"/>
      <c r="R99" s="69"/>
      <c r="S99" s="69"/>
      <c r="T99" s="69"/>
      <c r="U99" s="69"/>
      <c r="V99" s="116"/>
      <c r="W99" s="76"/>
      <c r="AF99" s="639">
        <f t="shared" si="2"/>
        <v>2800.0000000000005</v>
      </c>
      <c r="AG99" s="74">
        <f t="shared" si="3"/>
        <v>42800</v>
      </c>
    </row>
    <row r="100" spans="1:33" x14ac:dyDescent="0.35">
      <c r="A100" s="76"/>
      <c r="B100" s="76"/>
      <c r="C100" s="76"/>
      <c r="D100" s="76"/>
      <c r="E100" s="76"/>
      <c r="F100" s="69" t="s">
        <v>4380</v>
      </c>
      <c r="G100" s="74">
        <v>40000</v>
      </c>
      <c r="H100" s="69"/>
      <c r="I100" s="69"/>
      <c r="J100" s="75"/>
      <c r="K100" s="75"/>
      <c r="L100" s="80"/>
      <c r="M100" s="75"/>
      <c r="N100" s="69"/>
      <c r="O100" s="69"/>
      <c r="P100" s="75"/>
      <c r="Q100" s="69"/>
      <c r="R100" s="69"/>
      <c r="S100" s="69"/>
      <c r="T100" s="69"/>
      <c r="U100" s="69"/>
      <c r="V100" s="116"/>
      <c r="W100" s="76"/>
      <c r="AF100" s="639">
        <f t="shared" si="2"/>
        <v>2800.0000000000005</v>
      </c>
      <c r="AG100" s="74">
        <f t="shared" si="3"/>
        <v>42800</v>
      </c>
    </row>
    <row r="101" spans="1:33" x14ac:dyDescent="0.35">
      <c r="A101" s="76"/>
      <c r="B101" s="76"/>
      <c r="C101" s="76"/>
      <c r="D101" s="76"/>
      <c r="E101" s="76"/>
      <c r="F101" s="69" t="s">
        <v>4381</v>
      </c>
      <c r="G101" s="74">
        <v>40000</v>
      </c>
      <c r="H101" s="69"/>
      <c r="I101" s="69"/>
      <c r="J101" s="75"/>
      <c r="K101" s="75"/>
      <c r="L101" s="80"/>
      <c r="M101" s="75"/>
      <c r="N101" s="69"/>
      <c r="O101" s="69"/>
      <c r="P101" s="75"/>
      <c r="Q101" s="69"/>
      <c r="R101" s="69"/>
      <c r="S101" s="69"/>
      <c r="T101" s="69"/>
      <c r="U101" s="69"/>
      <c r="V101" s="116"/>
      <c r="W101" s="76"/>
      <c r="AF101" s="639">
        <f t="shared" si="2"/>
        <v>2800.0000000000005</v>
      </c>
      <c r="AG101" s="74">
        <f t="shared" si="3"/>
        <v>42800</v>
      </c>
    </row>
    <row r="102" spans="1:33" x14ac:dyDescent="0.35">
      <c r="A102" s="76"/>
      <c r="B102" s="76"/>
      <c r="C102" s="76"/>
      <c r="D102" s="76"/>
      <c r="E102" s="76"/>
      <c r="F102" s="86" t="s">
        <v>994</v>
      </c>
      <c r="G102" s="87">
        <f>SUM(G90:G101)</f>
        <v>480000</v>
      </c>
      <c r="H102" s="69"/>
      <c r="I102" s="69"/>
      <c r="J102" s="75"/>
      <c r="K102" s="75"/>
      <c r="L102" s="80"/>
      <c r="M102" s="75"/>
      <c r="N102" s="69"/>
      <c r="O102" s="69"/>
      <c r="P102" s="75"/>
      <c r="Q102" s="69"/>
      <c r="R102" s="69"/>
      <c r="S102" s="69"/>
      <c r="T102" s="69"/>
      <c r="U102" s="69"/>
      <c r="V102" s="116"/>
      <c r="W102" s="76"/>
      <c r="AF102" s="639">
        <f t="shared" si="2"/>
        <v>33600</v>
      </c>
      <c r="AG102" s="87">
        <f t="shared" si="3"/>
        <v>513600</v>
      </c>
    </row>
    <row r="103" spans="1:33" x14ac:dyDescent="0.35">
      <c r="A103" s="64"/>
      <c r="B103" s="64"/>
      <c r="C103" s="64"/>
      <c r="D103" s="64"/>
      <c r="E103" s="64"/>
      <c r="F103" s="66" t="s">
        <v>1833</v>
      </c>
      <c r="G103" s="67"/>
      <c r="H103" s="64"/>
      <c r="I103" s="64"/>
      <c r="J103" s="68"/>
      <c r="K103" s="68"/>
      <c r="L103" s="127"/>
      <c r="M103" s="68"/>
      <c r="N103" s="64"/>
      <c r="O103" s="64"/>
      <c r="P103" s="68"/>
      <c r="Q103" s="64"/>
      <c r="R103" s="64"/>
      <c r="S103" s="64"/>
      <c r="T103" s="64"/>
      <c r="U103" s="64"/>
      <c r="V103" s="115"/>
      <c r="W103" s="64"/>
      <c r="AF103" s="639">
        <f t="shared" si="2"/>
        <v>0</v>
      </c>
      <c r="AG103" s="67">
        <f t="shared" si="3"/>
        <v>0</v>
      </c>
    </row>
    <row r="104" spans="1:33" s="102" customFormat="1" x14ac:dyDescent="0.35">
      <c r="A104" s="69"/>
      <c r="B104" s="69"/>
      <c r="C104" s="69"/>
      <c r="D104" s="69"/>
      <c r="E104" s="69"/>
      <c r="F104" s="69" t="s">
        <v>4382</v>
      </c>
      <c r="G104" s="74">
        <v>90000</v>
      </c>
      <c r="H104" s="69"/>
      <c r="I104" s="69"/>
      <c r="J104" s="75"/>
      <c r="K104" s="75"/>
      <c r="L104" s="80"/>
      <c r="M104" s="75"/>
      <c r="N104" s="69"/>
      <c r="O104" s="69"/>
      <c r="P104" s="75"/>
      <c r="Q104" s="69"/>
      <c r="R104" s="69"/>
      <c r="S104" s="69"/>
      <c r="T104" s="69"/>
      <c r="U104" s="69"/>
      <c r="V104" s="116"/>
      <c r="W104" s="69"/>
      <c r="AF104" s="639">
        <f t="shared" si="2"/>
        <v>6300.0000000000009</v>
      </c>
      <c r="AG104" s="74">
        <f t="shared" si="3"/>
        <v>96300</v>
      </c>
    </row>
    <row r="105" spans="1:33" s="102" customFormat="1" x14ac:dyDescent="0.35">
      <c r="A105" s="69"/>
      <c r="B105" s="69"/>
      <c r="C105" s="69"/>
      <c r="D105" s="69"/>
      <c r="E105" s="69"/>
      <c r="F105" s="69" t="s">
        <v>4383</v>
      </c>
      <c r="G105" s="74">
        <v>40000</v>
      </c>
      <c r="H105" s="69"/>
      <c r="I105" s="69"/>
      <c r="J105" s="75"/>
      <c r="K105" s="75"/>
      <c r="L105" s="80"/>
      <c r="M105" s="75"/>
      <c r="N105" s="69"/>
      <c r="O105" s="69"/>
      <c r="P105" s="75"/>
      <c r="Q105" s="69"/>
      <c r="R105" s="69"/>
      <c r="S105" s="69"/>
      <c r="T105" s="69"/>
      <c r="U105" s="69"/>
      <c r="V105" s="116"/>
      <c r="W105" s="69"/>
      <c r="AF105" s="639">
        <f t="shared" si="2"/>
        <v>2800.0000000000005</v>
      </c>
      <c r="AG105" s="74">
        <f t="shared" si="3"/>
        <v>42800</v>
      </c>
    </row>
    <row r="106" spans="1:33" s="102" customFormat="1" x14ac:dyDescent="0.35">
      <c r="A106" s="69"/>
      <c r="B106" s="69"/>
      <c r="C106" s="69"/>
      <c r="D106" s="69"/>
      <c r="E106" s="69"/>
      <c r="F106" s="69" t="s">
        <v>4384</v>
      </c>
      <c r="G106" s="74">
        <v>60000</v>
      </c>
      <c r="H106" s="69"/>
      <c r="I106" s="69"/>
      <c r="J106" s="75"/>
      <c r="K106" s="75"/>
      <c r="L106" s="80"/>
      <c r="M106" s="75"/>
      <c r="N106" s="69"/>
      <c r="O106" s="69"/>
      <c r="P106" s="75"/>
      <c r="Q106" s="69"/>
      <c r="R106" s="69"/>
      <c r="S106" s="69"/>
      <c r="T106" s="69"/>
      <c r="U106" s="69"/>
      <c r="V106" s="116"/>
      <c r="W106" s="69"/>
      <c r="AF106" s="639">
        <f t="shared" si="2"/>
        <v>4200</v>
      </c>
      <c r="AG106" s="74">
        <f t="shared" si="3"/>
        <v>64200</v>
      </c>
    </row>
    <row r="107" spans="1:33" s="102" customFormat="1" x14ac:dyDescent="0.35">
      <c r="A107" s="69"/>
      <c r="B107" s="69"/>
      <c r="C107" s="69"/>
      <c r="D107" s="69"/>
      <c r="E107" s="69"/>
      <c r="F107" s="69" t="s">
        <v>4385</v>
      </c>
      <c r="G107" s="74">
        <v>40000</v>
      </c>
      <c r="H107" s="69"/>
      <c r="I107" s="69"/>
      <c r="J107" s="75"/>
      <c r="K107" s="75"/>
      <c r="L107" s="80"/>
      <c r="M107" s="75"/>
      <c r="N107" s="69"/>
      <c r="O107" s="69"/>
      <c r="P107" s="75"/>
      <c r="Q107" s="69"/>
      <c r="R107" s="69"/>
      <c r="S107" s="69"/>
      <c r="T107" s="69"/>
      <c r="U107" s="69"/>
      <c r="V107" s="116"/>
      <c r="W107" s="69"/>
      <c r="AF107" s="639">
        <f t="shared" si="2"/>
        <v>2800.0000000000005</v>
      </c>
      <c r="AG107" s="74">
        <f t="shared" si="3"/>
        <v>42800</v>
      </c>
    </row>
    <row r="108" spans="1:33" s="102" customFormat="1" x14ac:dyDescent="0.35">
      <c r="A108" s="69"/>
      <c r="B108" s="69"/>
      <c r="C108" s="69"/>
      <c r="D108" s="69"/>
      <c r="E108" s="69"/>
      <c r="F108" s="69" t="s">
        <v>4386</v>
      </c>
      <c r="G108" s="74">
        <v>60000</v>
      </c>
      <c r="H108" s="69"/>
      <c r="I108" s="69"/>
      <c r="J108" s="75"/>
      <c r="K108" s="75"/>
      <c r="L108" s="80"/>
      <c r="M108" s="75"/>
      <c r="N108" s="69"/>
      <c r="O108" s="69"/>
      <c r="P108" s="75"/>
      <c r="Q108" s="69"/>
      <c r="R108" s="69"/>
      <c r="S108" s="69"/>
      <c r="T108" s="69"/>
      <c r="U108" s="69"/>
      <c r="V108" s="116"/>
      <c r="W108" s="69"/>
      <c r="AF108" s="639">
        <f t="shared" si="2"/>
        <v>4200</v>
      </c>
      <c r="AG108" s="74">
        <f t="shared" si="3"/>
        <v>64200</v>
      </c>
    </row>
    <row r="109" spans="1:33" s="102" customFormat="1" x14ac:dyDescent="0.35">
      <c r="A109" s="69"/>
      <c r="B109" s="69"/>
      <c r="C109" s="69"/>
      <c r="D109" s="69"/>
      <c r="E109" s="69"/>
      <c r="F109" s="69" t="s">
        <v>4387</v>
      </c>
      <c r="G109" s="74">
        <v>40000</v>
      </c>
      <c r="H109" s="69"/>
      <c r="I109" s="69"/>
      <c r="J109" s="75"/>
      <c r="K109" s="75"/>
      <c r="L109" s="80"/>
      <c r="M109" s="75"/>
      <c r="N109" s="69"/>
      <c r="O109" s="69"/>
      <c r="P109" s="75"/>
      <c r="Q109" s="69"/>
      <c r="R109" s="69"/>
      <c r="S109" s="69"/>
      <c r="T109" s="69"/>
      <c r="U109" s="69"/>
      <c r="V109" s="116"/>
      <c r="W109" s="69"/>
      <c r="AF109" s="639">
        <f t="shared" si="2"/>
        <v>2800.0000000000005</v>
      </c>
      <c r="AG109" s="74">
        <f t="shared" si="3"/>
        <v>42800</v>
      </c>
    </row>
    <row r="110" spans="1:33" s="102" customFormat="1" x14ac:dyDescent="0.35">
      <c r="A110" s="69"/>
      <c r="B110" s="69"/>
      <c r="C110" s="69"/>
      <c r="D110" s="69"/>
      <c r="E110" s="69"/>
      <c r="F110" s="69" t="s">
        <v>4388</v>
      </c>
      <c r="G110" s="74">
        <v>60000</v>
      </c>
      <c r="H110" s="69"/>
      <c r="I110" s="69"/>
      <c r="J110" s="75"/>
      <c r="K110" s="75"/>
      <c r="L110" s="80"/>
      <c r="M110" s="75"/>
      <c r="N110" s="69"/>
      <c r="O110" s="69"/>
      <c r="P110" s="75"/>
      <c r="Q110" s="69"/>
      <c r="R110" s="69"/>
      <c r="S110" s="69"/>
      <c r="T110" s="69"/>
      <c r="U110" s="69"/>
      <c r="V110" s="116"/>
      <c r="W110" s="69"/>
      <c r="AF110" s="639">
        <f t="shared" si="2"/>
        <v>4200</v>
      </c>
      <c r="AG110" s="74">
        <f t="shared" si="3"/>
        <v>64200</v>
      </c>
    </row>
    <row r="111" spans="1:33" s="102" customFormat="1" x14ac:dyDescent="0.35">
      <c r="A111" s="69"/>
      <c r="B111" s="69"/>
      <c r="C111" s="69"/>
      <c r="D111" s="69"/>
      <c r="E111" s="69"/>
      <c r="F111" s="69" t="s">
        <v>4389</v>
      </c>
      <c r="G111" s="74">
        <v>40000</v>
      </c>
      <c r="H111" s="69"/>
      <c r="I111" s="69"/>
      <c r="J111" s="75"/>
      <c r="K111" s="75"/>
      <c r="L111" s="80"/>
      <c r="M111" s="75"/>
      <c r="N111" s="69"/>
      <c r="O111" s="69"/>
      <c r="P111" s="75"/>
      <c r="Q111" s="69"/>
      <c r="R111" s="69"/>
      <c r="S111" s="69"/>
      <c r="T111" s="69"/>
      <c r="U111" s="69"/>
      <c r="V111" s="116"/>
      <c r="W111" s="69"/>
      <c r="AF111" s="639">
        <f t="shared" si="2"/>
        <v>2800.0000000000005</v>
      </c>
      <c r="AG111" s="74">
        <f t="shared" si="3"/>
        <v>42800</v>
      </c>
    </row>
    <row r="112" spans="1:33" s="102" customFormat="1" x14ac:dyDescent="0.35">
      <c r="A112" s="69"/>
      <c r="B112" s="69"/>
      <c r="C112" s="69"/>
      <c r="D112" s="69"/>
      <c r="E112" s="69"/>
      <c r="F112" s="69" t="s">
        <v>4390</v>
      </c>
      <c r="G112" s="74">
        <v>60000</v>
      </c>
      <c r="H112" s="69"/>
      <c r="I112" s="69"/>
      <c r="J112" s="75"/>
      <c r="K112" s="75"/>
      <c r="L112" s="80"/>
      <c r="M112" s="75"/>
      <c r="N112" s="69"/>
      <c r="O112" s="69"/>
      <c r="P112" s="75"/>
      <c r="Q112" s="69"/>
      <c r="R112" s="69"/>
      <c r="S112" s="69"/>
      <c r="T112" s="69"/>
      <c r="U112" s="69"/>
      <c r="V112" s="116"/>
      <c r="W112" s="69"/>
      <c r="AF112" s="639">
        <f t="shared" si="2"/>
        <v>4200</v>
      </c>
      <c r="AG112" s="74">
        <f t="shared" si="3"/>
        <v>64200</v>
      </c>
    </row>
    <row r="113" spans="1:33" s="102" customFormat="1" x14ac:dyDescent="0.35">
      <c r="A113" s="69"/>
      <c r="B113" s="69"/>
      <c r="C113" s="69"/>
      <c r="D113" s="69"/>
      <c r="E113" s="69"/>
      <c r="F113" s="69" t="s">
        <v>4391</v>
      </c>
      <c r="G113" s="74">
        <v>60000</v>
      </c>
      <c r="H113" s="69"/>
      <c r="I113" s="69"/>
      <c r="J113" s="75"/>
      <c r="K113" s="75"/>
      <c r="L113" s="80"/>
      <c r="M113" s="75"/>
      <c r="N113" s="69"/>
      <c r="O113" s="69"/>
      <c r="P113" s="75"/>
      <c r="Q113" s="69"/>
      <c r="R113" s="69"/>
      <c r="S113" s="69"/>
      <c r="T113" s="69"/>
      <c r="U113" s="69"/>
      <c r="V113" s="116"/>
      <c r="W113" s="69"/>
      <c r="AF113" s="639">
        <f t="shared" si="2"/>
        <v>4200</v>
      </c>
      <c r="AG113" s="74">
        <f t="shared" si="3"/>
        <v>64200</v>
      </c>
    </row>
    <row r="114" spans="1:33" s="102" customFormat="1" x14ac:dyDescent="0.35">
      <c r="A114" s="69"/>
      <c r="B114" s="69"/>
      <c r="C114" s="69"/>
      <c r="D114" s="69"/>
      <c r="E114" s="69"/>
      <c r="F114" s="69" t="s">
        <v>4392</v>
      </c>
      <c r="G114" s="74">
        <v>30000</v>
      </c>
      <c r="H114" s="69"/>
      <c r="I114" s="69"/>
      <c r="J114" s="75"/>
      <c r="K114" s="75"/>
      <c r="L114" s="80"/>
      <c r="M114" s="75"/>
      <c r="N114" s="69"/>
      <c r="O114" s="69"/>
      <c r="P114" s="75"/>
      <c r="Q114" s="69"/>
      <c r="R114" s="69"/>
      <c r="S114" s="69"/>
      <c r="T114" s="69"/>
      <c r="U114" s="69"/>
      <c r="V114" s="116"/>
      <c r="W114" s="69"/>
      <c r="AF114" s="639">
        <f t="shared" si="2"/>
        <v>2100</v>
      </c>
      <c r="AG114" s="74">
        <f t="shared" si="3"/>
        <v>32100</v>
      </c>
    </row>
    <row r="115" spans="1:33" s="102" customFormat="1" x14ac:dyDescent="0.35">
      <c r="A115" s="69"/>
      <c r="B115" s="69"/>
      <c r="C115" s="69"/>
      <c r="D115" s="69"/>
      <c r="E115" s="69"/>
      <c r="F115" s="69" t="s">
        <v>4393</v>
      </c>
      <c r="G115" s="74">
        <v>90000</v>
      </c>
      <c r="H115" s="69"/>
      <c r="I115" s="69"/>
      <c r="J115" s="75"/>
      <c r="K115" s="75"/>
      <c r="L115" s="80"/>
      <c r="M115" s="75"/>
      <c r="N115" s="69"/>
      <c r="O115" s="69"/>
      <c r="P115" s="75"/>
      <c r="Q115" s="69"/>
      <c r="R115" s="69"/>
      <c r="S115" s="69"/>
      <c r="T115" s="69"/>
      <c r="U115" s="69"/>
      <c r="V115" s="116"/>
      <c r="W115" s="69"/>
      <c r="AF115" s="639">
        <f t="shared" si="2"/>
        <v>6300.0000000000009</v>
      </c>
      <c r="AG115" s="74">
        <f t="shared" si="3"/>
        <v>96300</v>
      </c>
    </row>
    <row r="116" spans="1:33" s="102" customFormat="1" x14ac:dyDescent="0.35">
      <c r="A116" s="69"/>
      <c r="B116" s="69"/>
      <c r="C116" s="69"/>
      <c r="D116" s="69"/>
      <c r="E116" s="69"/>
      <c r="F116" s="69" t="s">
        <v>4394</v>
      </c>
      <c r="G116" s="74">
        <v>90000</v>
      </c>
      <c r="H116" s="69"/>
      <c r="I116" s="69"/>
      <c r="J116" s="75"/>
      <c r="K116" s="75"/>
      <c r="L116" s="80"/>
      <c r="M116" s="75"/>
      <c r="N116" s="69"/>
      <c r="O116" s="69"/>
      <c r="P116" s="75"/>
      <c r="Q116" s="69"/>
      <c r="R116" s="69"/>
      <c r="S116" s="69"/>
      <c r="T116" s="69"/>
      <c r="U116" s="69"/>
      <c r="V116" s="116"/>
      <c r="W116" s="69"/>
      <c r="AF116" s="639">
        <f t="shared" si="2"/>
        <v>6300.0000000000009</v>
      </c>
      <c r="AG116" s="74">
        <f t="shared" si="3"/>
        <v>96300</v>
      </c>
    </row>
    <row r="117" spans="1:33" s="102" customFormat="1" x14ac:dyDescent="0.35">
      <c r="A117" s="69"/>
      <c r="B117" s="69"/>
      <c r="C117" s="69"/>
      <c r="D117" s="69"/>
      <c r="E117" s="69"/>
      <c r="F117" s="69" t="s">
        <v>4395</v>
      </c>
      <c r="G117" s="74">
        <v>60000</v>
      </c>
      <c r="H117" s="69"/>
      <c r="I117" s="69"/>
      <c r="J117" s="75"/>
      <c r="K117" s="75"/>
      <c r="L117" s="80"/>
      <c r="M117" s="75"/>
      <c r="N117" s="69"/>
      <c r="O117" s="69"/>
      <c r="P117" s="75"/>
      <c r="Q117" s="69"/>
      <c r="R117" s="69"/>
      <c r="S117" s="69"/>
      <c r="T117" s="69"/>
      <c r="U117" s="69"/>
      <c r="V117" s="116"/>
      <c r="W117" s="69"/>
      <c r="AF117" s="639">
        <f t="shared" si="2"/>
        <v>4200</v>
      </c>
      <c r="AG117" s="74">
        <f t="shared" si="3"/>
        <v>64200</v>
      </c>
    </row>
    <row r="118" spans="1:33" s="102" customFormat="1" x14ac:dyDescent="0.35">
      <c r="A118" s="69"/>
      <c r="B118" s="69"/>
      <c r="C118" s="69"/>
      <c r="D118" s="69"/>
      <c r="E118" s="69"/>
      <c r="F118" s="69" t="s">
        <v>4396</v>
      </c>
      <c r="G118" s="74">
        <v>60000</v>
      </c>
      <c r="H118" s="69"/>
      <c r="I118" s="69"/>
      <c r="J118" s="75"/>
      <c r="K118" s="75"/>
      <c r="L118" s="80"/>
      <c r="M118" s="75"/>
      <c r="N118" s="69"/>
      <c r="O118" s="69"/>
      <c r="P118" s="75"/>
      <c r="Q118" s="69"/>
      <c r="R118" s="69"/>
      <c r="S118" s="69"/>
      <c r="T118" s="69"/>
      <c r="U118" s="69"/>
      <c r="V118" s="116"/>
      <c r="W118" s="69"/>
      <c r="AF118" s="639">
        <f t="shared" si="2"/>
        <v>4200</v>
      </c>
      <c r="AG118" s="74">
        <f t="shared" si="3"/>
        <v>64200</v>
      </c>
    </row>
    <row r="119" spans="1:33" s="102" customFormat="1" x14ac:dyDescent="0.35">
      <c r="A119" s="69"/>
      <c r="B119" s="69"/>
      <c r="C119" s="69"/>
      <c r="D119" s="69"/>
      <c r="E119" s="69"/>
      <c r="F119" s="69" t="s">
        <v>4397</v>
      </c>
      <c r="G119" s="74">
        <v>90000</v>
      </c>
      <c r="H119" s="69"/>
      <c r="I119" s="69"/>
      <c r="J119" s="75"/>
      <c r="K119" s="75"/>
      <c r="L119" s="80"/>
      <c r="M119" s="75"/>
      <c r="N119" s="69"/>
      <c r="O119" s="69"/>
      <c r="P119" s="75"/>
      <c r="Q119" s="69"/>
      <c r="R119" s="69"/>
      <c r="S119" s="69"/>
      <c r="T119" s="69"/>
      <c r="U119" s="69"/>
      <c r="V119" s="116"/>
      <c r="W119" s="69"/>
      <c r="AF119" s="639">
        <f t="shared" si="2"/>
        <v>6300.0000000000009</v>
      </c>
      <c r="AG119" s="74">
        <f t="shared" si="3"/>
        <v>96300</v>
      </c>
    </row>
    <row r="120" spans="1:33" s="102" customFormat="1" x14ac:dyDescent="0.35">
      <c r="A120" s="69"/>
      <c r="B120" s="69"/>
      <c r="C120" s="69"/>
      <c r="D120" s="69"/>
      <c r="E120" s="69"/>
      <c r="F120" s="69" t="s">
        <v>4398</v>
      </c>
      <c r="G120" s="74">
        <v>90000</v>
      </c>
      <c r="H120" s="69"/>
      <c r="I120" s="69"/>
      <c r="J120" s="75"/>
      <c r="K120" s="75"/>
      <c r="L120" s="80"/>
      <c r="M120" s="75"/>
      <c r="N120" s="69"/>
      <c r="O120" s="69"/>
      <c r="P120" s="75"/>
      <c r="Q120" s="69"/>
      <c r="R120" s="69"/>
      <c r="S120" s="69"/>
      <c r="T120" s="69"/>
      <c r="U120" s="69"/>
      <c r="V120" s="116"/>
      <c r="W120" s="69"/>
      <c r="AF120" s="639">
        <f t="shared" si="2"/>
        <v>6300.0000000000009</v>
      </c>
      <c r="AG120" s="74">
        <f t="shared" si="3"/>
        <v>96300</v>
      </c>
    </row>
    <row r="121" spans="1:33" s="102" customFormat="1" x14ac:dyDescent="0.35">
      <c r="A121" s="69"/>
      <c r="B121" s="69"/>
      <c r="C121" s="69"/>
      <c r="D121" s="69"/>
      <c r="E121" s="69"/>
      <c r="F121" s="69" t="s">
        <v>4399</v>
      </c>
      <c r="G121" s="74">
        <v>90000</v>
      </c>
      <c r="H121" s="69"/>
      <c r="I121" s="69"/>
      <c r="J121" s="75"/>
      <c r="K121" s="75"/>
      <c r="L121" s="80"/>
      <c r="M121" s="75"/>
      <c r="N121" s="69"/>
      <c r="O121" s="69"/>
      <c r="P121" s="75"/>
      <c r="Q121" s="69"/>
      <c r="R121" s="69"/>
      <c r="S121" s="69"/>
      <c r="T121" s="69"/>
      <c r="U121" s="69"/>
      <c r="V121" s="116"/>
      <c r="W121" s="69"/>
      <c r="AF121" s="639">
        <f t="shared" si="2"/>
        <v>6300.0000000000009</v>
      </c>
      <c r="AG121" s="74">
        <f t="shared" si="3"/>
        <v>96300</v>
      </c>
    </row>
    <row r="122" spans="1:33" s="102" customFormat="1" x14ac:dyDescent="0.35">
      <c r="A122" s="69"/>
      <c r="B122" s="69"/>
      <c r="C122" s="69"/>
      <c r="D122" s="69"/>
      <c r="E122" s="69"/>
      <c r="F122" s="69" t="s">
        <v>4400</v>
      </c>
      <c r="G122" s="74">
        <v>60000</v>
      </c>
      <c r="H122" s="69"/>
      <c r="I122" s="69"/>
      <c r="J122" s="75"/>
      <c r="K122" s="75"/>
      <c r="L122" s="80"/>
      <c r="M122" s="75"/>
      <c r="N122" s="69"/>
      <c r="O122" s="69"/>
      <c r="P122" s="75"/>
      <c r="Q122" s="69"/>
      <c r="R122" s="69"/>
      <c r="S122" s="69"/>
      <c r="T122" s="69"/>
      <c r="U122" s="69"/>
      <c r="V122" s="116"/>
      <c r="W122" s="69"/>
      <c r="AF122" s="639">
        <f t="shared" si="2"/>
        <v>4200</v>
      </c>
      <c r="AG122" s="74">
        <f t="shared" si="3"/>
        <v>64200</v>
      </c>
    </row>
    <row r="123" spans="1:33" s="102" customFormat="1" x14ac:dyDescent="0.35">
      <c r="A123" s="69"/>
      <c r="B123" s="69"/>
      <c r="C123" s="69"/>
      <c r="D123" s="69"/>
      <c r="E123" s="69"/>
      <c r="F123" s="69" t="s">
        <v>4401</v>
      </c>
      <c r="G123" s="74">
        <v>120000</v>
      </c>
      <c r="H123" s="69"/>
      <c r="I123" s="69"/>
      <c r="J123" s="75"/>
      <c r="K123" s="75"/>
      <c r="L123" s="80"/>
      <c r="M123" s="75"/>
      <c r="N123" s="69"/>
      <c r="O123" s="69"/>
      <c r="P123" s="75"/>
      <c r="Q123" s="69"/>
      <c r="R123" s="69"/>
      <c r="S123" s="69"/>
      <c r="T123" s="69"/>
      <c r="U123" s="69"/>
      <c r="V123" s="116"/>
      <c r="W123" s="69"/>
      <c r="AF123" s="639">
        <f t="shared" si="2"/>
        <v>8400</v>
      </c>
      <c r="AG123" s="74">
        <f t="shared" si="3"/>
        <v>128400</v>
      </c>
    </row>
    <row r="124" spans="1:33" s="102" customFormat="1" x14ac:dyDescent="0.35">
      <c r="A124" s="69"/>
      <c r="B124" s="69"/>
      <c r="C124" s="69"/>
      <c r="D124" s="69"/>
      <c r="E124" s="69"/>
      <c r="F124" s="69" t="s">
        <v>4402</v>
      </c>
      <c r="G124" s="74">
        <v>60000</v>
      </c>
      <c r="H124" s="69"/>
      <c r="I124" s="69"/>
      <c r="J124" s="75"/>
      <c r="K124" s="75"/>
      <c r="L124" s="80"/>
      <c r="M124" s="75"/>
      <c r="N124" s="69"/>
      <c r="O124" s="69"/>
      <c r="P124" s="75"/>
      <c r="Q124" s="69"/>
      <c r="R124" s="69"/>
      <c r="S124" s="69"/>
      <c r="T124" s="69"/>
      <c r="U124" s="69"/>
      <c r="V124" s="116"/>
      <c r="W124" s="69"/>
      <c r="AF124" s="639">
        <f t="shared" si="2"/>
        <v>4200</v>
      </c>
      <c r="AG124" s="74">
        <f t="shared" si="3"/>
        <v>64200</v>
      </c>
    </row>
    <row r="125" spans="1:33" s="102" customFormat="1" x14ac:dyDescent="0.35">
      <c r="A125" s="69"/>
      <c r="B125" s="69"/>
      <c r="C125" s="69"/>
      <c r="D125" s="69"/>
      <c r="E125" s="69"/>
      <c r="F125" s="69" t="s">
        <v>4403</v>
      </c>
      <c r="G125" s="74">
        <v>30000</v>
      </c>
      <c r="H125" s="69"/>
      <c r="I125" s="69"/>
      <c r="J125" s="75"/>
      <c r="K125" s="75"/>
      <c r="L125" s="80"/>
      <c r="M125" s="75"/>
      <c r="N125" s="69"/>
      <c r="O125" s="69"/>
      <c r="P125" s="75"/>
      <c r="Q125" s="69"/>
      <c r="R125" s="69"/>
      <c r="S125" s="69"/>
      <c r="T125" s="69"/>
      <c r="U125" s="69"/>
      <c r="V125" s="116"/>
      <c r="W125" s="69"/>
      <c r="AF125" s="639">
        <f t="shared" si="2"/>
        <v>2100</v>
      </c>
      <c r="AG125" s="74">
        <f t="shared" si="3"/>
        <v>32100</v>
      </c>
    </row>
    <row r="126" spans="1:33" s="102" customFormat="1" x14ac:dyDescent="0.35">
      <c r="A126" s="69"/>
      <c r="B126" s="69"/>
      <c r="C126" s="69"/>
      <c r="D126" s="69"/>
      <c r="E126" s="69"/>
      <c r="F126" s="69" t="s">
        <v>4404</v>
      </c>
      <c r="G126" s="74">
        <v>120000</v>
      </c>
      <c r="H126" s="69"/>
      <c r="I126" s="69"/>
      <c r="J126" s="75"/>
      <c r="K126" s="75"/>
      <c r="L126" s="80"/>
      <c r="M126" s="75"/>
      <c r="N126" s="69"/>
      <c r="O126" s="69"/>
      <c r="P126" s="75"/>
      <c r="Q126" s="69"/>
      <c r="R126" s="69"/>
      <c r="S126" s="69"/>
      <c r="T126" s="69"/>
      <c r="U126" s="69"/>
      <c r="V126" s="116"/>
      <c r="W126" s="69"/>
      <c r="AF126" s="639">
        <f t="shared" si="2"/>
        <v>8400</v>
      </c>
      <c r="AG126" s="74">
        <f t="shared" si="3"/>
        <v>128400</v>
      </c>
    </row>
    <row r="127" spans="1:33" s="102" customFormat="1" x14ac:dyDescent="0.35">
      <c r="A127" s="69"/>
      <c r="B127" s="69"/>
      <c r="C127" s="69"/>
      <c r="D127" s="69"/>
      <c r="E127" s="69"/>
      <c r="F127" s="69" t="s">
        <v>4405</v>
      </c>
      <c r="G127" s="74">
        <v>90000</v>
      </c>
      <c r="H127" s="69"/>
      <c r="I127" s="69"/>
      <c r="J127" s="75"/>
      <c r="K127" s="75"/>
      <c r="L127" s="80"/>
      <c r="M127" s="75"/>
      <c r="N127" s="69"/>
      <c r="O127" s="69"/>
      <c r="P127" s="75"/>
      <c r="Q127" s="69"/>
      <c r="R127" s="69"/>
      <c r="S127" s="69"/>
      <c r="T127" s="69"/>
      <c r="U127" s="69"/>
      <c r="V127" s="116"/>
      <c r="W127" s="69"/>
      <c r="AF127" s="639">
        <f t="shared" si="2"/>
        <v>6300.0000000000009</v>
      </c>
      <c r="AG127" s="74">
        <f t="shared" si="3"/>
        <v>96300</v>
      </c>
    </row>
    <row r="128" spans="1:33" s="102" customFormat="1" x14ac:dyDescent="0.35">
      <c r="A128" s="69"/>
      <c r="B128" s="69"/>
      <c r="C128" s="69"/>
      <c r="D128" s="69"/>
      <c r="E128" s="69"/>
      <c r="F128" s="69" t="s">
        <v>4406</v>
      </c>
      <c r="G128" s="74">
        <v>90000</v>
      </c>
      <c r="H128" s="69"/>
      <c r="I128" s="69"/>
      <c r="J128" s="75"/>
      <c r="K128" s="75"/>
      <c r="L128" s="80"/>
      <c r="M128" s="75"/>
      <c r="N128" s="69"/>
      <c r="O128" s="69"/>
      <c r="P128" s="75"/>
      <c r="Q128" s="69"/>
      <c r="R128" s="69"/>
      <c r="S128" s="69"/>
      <c r="T128" s="69"/>
      <c r="U128" s="69"/>
      <c r="V128" s="116"/>
      <c r="W128" s="69"/>
      <c r="AF128" s="639">
        <f t="shared" si="2"/>
        <v>6300.0000000000009</v>
      </c>
      <c r="AG128" s="74">
        <f t="shared" si="3"/>
        <v>96300</v>
      </c>
    </row>
    <row r="129" spans="1:33" s="102" customFormat="1" x14ac:dyDescent="0.35">
      <c r="A129" s="69"/>
      <c r="B129" s="69"/>
      <c r="C129" s="69"/>
      <c r="D129" s="69"/>
      <c r="E129" s="69"/>
      <c r="F129" s="69" t="s">
        <v>4407</v>
      </c>
      <c r="G129" s="74">
        <v>60000</v>
      </c>
      <c r="H129" s="69"/>
      <c r="I129" s="69"/>
      <c r="J129" s="75"/>
      <c r="K129" s="75"/>
      <c r="L129" s="80"/>
      <c r="M129" s="75"/>
      <c r="N129" s="69"/>
      <c r="O129" s="69"/>
      <c r="P129" s="75"/>
      <c r="Q129" s="69"/>
      <c r="R129" s="69"/>
      <c r="S129" s="69"/>
      <c r="T129" s="69"/>
      <c r="U129" s="69"/>
      <c r="V129" s="116"/>
      <c r="W129" s="69"/>
      <c r="AF129" s="639">
        <f t="shared" si="2"/>
        <v>4200</v>
      </c>
      <c r="AG129" s="74">
        <f t="shared" si="3"/>
        <v>64200</v>
      </c>
    </row>
    <row r="130" spans="1:33" s="102" customFormat="1" x14ac:dyDescent="0.35">
      <c r="A130" s="69"/>
      <c r="B130" s="69"/>
      <c r="C130" s="69"/>
      <c r="D130" s="69"/>
      <c r="E130" s="69"/>
      <c r="F130" s="69" t="s">
        <v>4408</v>
      </c>
      <c r="G130" s="74">
        <v>30000</v>
      </c>
      <c r="H130" s="69"/>
      <c r="I130" s="69"/>
      <c r="J130" s="75"/>
      <c r="K130" s="75"/>
      <c r="L130" s="80"/>
      <c r="M130" s="75"/>
      <c r="N130" s="69"/>
      <c r="O130" s="69"/>
      <c r="P130" s="75"/>
      <c r="Q130" s="69"/>
      <c r="R130" s="69"/>
      <c r="S130" s="69"/>
      <c r="T130" s="69"/>
      <c r="U130" s="69"/>
      <c r="V130" s="116"/>
      <c r="W130" s="69"/>
      <c r="AF130" s="639">
        <f t="shared" si="2"/>
        <v>2100</v>
      </c>
      <c r="AG130" s="74">
        <f t="shared" si="3"/>
        <v>32100</v>
      </c>
    </row>
    <row r="131" spans="1:33" s="102" customFormat="1" x14ac:dyDescent="0.35">
      <c r="A131" s="69"/>
      <c r="B131" s="69"/>
      <c r="C131" s="69"/>
      <c r="D131" s="69"/>
      <c r="E131" s="69"/>
      <c r="F131" s="69" t="s">
        <v>4409</v>
      </c>
      <c r="G131" s="74">
        <v>120000</v>
      </c>
      <c r="H131" s="69"/>
      <c r="I131" s="69"/>
      <c r="J131" s="75"/>
      <c r="K131" s="75"/>
      <c r="L131" s="80"/>
      <c r="M131" s="75"/>
      <c r="N131" s="69"/>
      <c r="O131" s="69"/>
      <c r="P131" s="75"/>
      <c r="Q131" s="69"/>
      <c r="R131" s="69"/>
      <c r="S131" s="69"/>
      <c r="T131" s="69"/>
      <c r="U131" s="69"/>
      <c r="V131" s="116"/>
      <c r="W131" s="69"/>
      <c r="AF131" s="639">
        <f t="shared" si="2"/>
        <v>8400</v>
      </c>
      <c r="AG131" s="74">
        <f t="shared" si="3"/>
        <v>128400</v>
      </c>
    </row>
    <row r="132" spans="1:33" s="102" customFormat="1" x14ac:dyDescent="0.35">
      <c r="A132" s="69"/>
      <c r="B132" s="69"/>
      <c r="C132" s="69"/>
      <c r="D132" s="69"/>
      <c r="E132" s="69"/>
      <c r="F132" s="69" t="s">
        <v>4410</v>
      </c>
      <c r="G132" s="74">
        <v>90000</v>
      </c>
      <c r="H132" s="69"/>
      <c r="I132" s="69"/>
      <c r="J132" s="75"/>
      <c r="K132" s="75"/>
      <c r="L132" s="80"/>
      <c r="M132" s="75"/>
      <c r="N132" s="69"/>
      <c r="O132" s="69"/>
      <c r="P132" s="75"/>
      <c r="Q132" s="69"/>
      <c r="R132" s="69"/>
      <c r="S132" s="69"/>
      <c r="T132" s="69"/>
      <c r="U132" s="69"/>
      <c r="V132" s="116"/>
      <c r="W132" s="69"/>
      <c r="AF132" s="639">
        <f t="shared" si="2"/>
        <v>6300.0000000000009</v>
      </c>
      <c r="AG132" s="74">
        <f t="shared" si="3"/>
        <v>96300</v>
      </c>
    </row>
    <row r="133" spans="1:33" s="102" customFormat="1" x14ac:dyDescent="0.35">
      <c r="A133" s="69"/>
      <c r="B133" s="69"/>
      <c r="C133" s="69"/>
      <c r="D133" s="69"/>
      <c r="E133" s="69"/>
      <c r="F133" s="69" t="s">
        <v>4411</v>
      </c>
      <c r="G133" s="74">
        <v>90000</v>
      </c>
      <c r="H133" s="69"/>
      <c r="I133" s="69"/>
      <c r="J133" s="75"/>
      <c r="K133" s="75"/>
      <c r="L133" s="80"/>
      <c r="M133" s="75"/>
      <c r="N133" s="69"/>
      <c r="O133" s="69"/>
      <c r="P133" s="75"/>
      <c r="Q133" s="69"/>
      <c r="R133" s="69"/>
      <c r="S133" s="69"/>
      <c r="T133" s="69"/>
      <c r="U133" s="69"/>
      <c r="V133" s="116"/>
      <c r="W133" s="69"/>
      <c r="AF133" s="639">
        <f t="shared" si="2"/>
        <v>6300.0000000000009</v>
      </c>
      <c r="AG133" s="74">
        <f t="shared" si="3"/>
        <v>96300</v>
      </c>
    </row>
    <row r="134" spans="1:33" s="102" customFormat="1" x14ac:dyDescent="0.35">
      <c r="A134" s="69"/>
      <c r="B134" s="69"/>
      <c r="C134" s="69"/>
      <c r="D134" s="69"/>
      <c r="E134" s="69"/>
      <c r="F134" s="69" t="s">
        <v>4412</v>
      </c>
      <c r="G134" s="74">
        <v>60000</v>
      </c>
      <c r="H134" s="69"/>
      <c r="I134" s="69"/>
      <c r="J134" s="75"/>
      <c r="K134" s="75"/>
      <c r="L134" s="80"/>
      <c r="M134" s="75"/>
      <c r="N134" s="69"/>
      <c r="O134" s="69"/>
      <c r="P134" s="75"/>
      <c r="Q134" s="69"/>
      <c r="R134" s="69"/>
      <c r="S134" s="69"/>
      <c r="T134" s="69"/>
      <c r="U134" s="69"/>
      <c r="V134" s="116"/>
      <c r="W134" s="69"/>
      <c r="AF134" s="639">
        <f t="shared" ref="AF134:AF197" si="4">G134*AF$4</f>
        <v>4200</v>
      </c>
      <c r="AG134" s="74">
        <f t="shared" ref="AG134:AG197" si="5">G134+AF134</f>
        <v>64200</v>
      </c>
    </row>
    <row r="135" spans="1:33" s="102" customFormat="1" x14ac:dyDescent="0.35">
      <c r="A135" s="69"/>
      <c r="B135" s="69"/>
      <c r="C135" s="69"/>
      <c r="D135" s="69"/>
      <c r="E135" s="69"/>
      <c r="F135" s="69" t="s">
        <v>4413</v>
      </c>
      <c r="G135" s="74">
        <v>30000</v>
      </c>
      <c r="H135" s="69"/>
      <c r="I135" s="69"/>
      <c r="J135" s="75"/>
      <c r="K135" s="75"/>
      <c r="L135" s="80"/>
      <c r="M135" s="75"/>
      <c r="N135" s="69"/>
      <c r="O135" s="69"/>
      <c r="P135" s="75"/>
      <c r="Q135" s="69"/>
      <c r="R135" s="69"/>
      <c r="S135" s="69"/>
      <c r="T135" s="69"/>
      <c r="U135" s="69"/>
      <c r="V135" s="116"/>
      <c r="W135" s="69"/>
      <c r="AF135" s="639">
        <f t="shared" si="4"/>
        <v>2100</v>
      </c>
      <c r="AG135" s="74">
        <f t="shared" si="5"/>
        <v>32100</v>
      </c>
    </row>
    <row r="136" spans="1:33" s="102" customFormat="1" x14ac:dyDescent="0.35">
      <c r="A136" s="69"/>
      <c r="B136" s="69"/>
      <c r="C136" s="69"/>
      <c r="D136" s="69"/>
      <c r="E136" s="69"/>
      <c r="F136" s="69" t="s">
        <v>4414</v>
      </c>
      <c r="G136" s="74">
        <v>120000</v>
      </c>
      <c r="H136" s="69"/>
      <c r="I136" s="69"/>
      <c r="J136" s="75"/>
      <c r="K136" s="75"/>
      <c r="L136" s="80"/>
      <c r="M136" s="75"/>
      <c r="N136" s="69"/>
      <c r="O136" s="69"/>
      <c r="P136" s="75"/>
      <c r="Q136" s="69"/>
      <c r="R136" s="69"/>
      <c r="S136" s="69"/>
      <c r="T136" s="69"/>
      <c r="U136" s="69"/>
      <c r="V136" s="116"/>
      <c r="W136" s="69"/>
      <c r="AF136" s="639">
        <f t="shared" si="4"/>
        <v>8400</v>
      </c>
      <c r="AG136" s="74">
        <f t="shared" si="5"/>
        <v>128400</v>
      </c>
    </row>
    <row r="137" spans="1:33" s="102" customFormat="1" x14ac:dyDescent="0.35">
      <c r="A137" s="69"/>
      <c r="B137" s="69"/>
      <c r="C137" s="69"/>
      <c r="D137" s="69"/>
      <c r="E137" s="69"/>
      <c r="F137" s="69" t="s">
        <v>4415</v>
      </c>
      <c r="G137" s="74">
        <v>90000</v>
      </c>
      <c r="H137" s="69"/>
      <c r="I137" s="69"/>
      <c r="J137" s="75"/>
      <c r="K137" s="75"/>
      <c r="L137" s="80"/>
      <c r="M137" s="75"/>
      <c r="N137" s="69"/>
      <c r="O137" s="69"/>
      <c r="P137" s="75"/>
      <c r="Q137" s="69"/>
      <c r="R137" s="69"/>
      <c r="S137" s="69"/>
      <c r="T137" s="69"/>
      <c r="U137" s="69"/>
      <c r="V137" s="116"/>
      <c r="W137" s="69"/>
      <c r="AF137" s="639">
        <f t="shared" si="4"/>
        <v>6300.0000000000009</v>
      </c>
      <c r="AG137" s="74">
        <f t="shared" si="5"/>
        <v>96300</v>
      </c>
    </row>
    <row r="138" spans="1:33" s="102" customFormat="1" x14ac:dyDescent="0.35">
      <c r="A138" s="69"/>
      <c r="B138" s="69"/>
      <c r="C138" s="69"/>
      <c r="D138" s="69"/>
      <c r="E138" s="69"/>
      <c r="F138" s="69" t="s">
        <v>4416</v>
      </c>
      <c r="G138" s="74">
        <v>90000</v>
      </c>
      <c r="H138" s="69"/>
      <c r="I138" s="69"/>
      <c r="J138" s="75"/>
      <c r="K138" s="75"/>
      <c r="L138" s="80"/>
      <c r="M138" s="75"/>
      <c r="N138" s="69"/>
      <c r="O138" s="69"/>
      <c r="P138" s="75"/>
      <c r="Q138" s="69"/>
      <c r="R138" s="69"/>
      <c r="S138" s="69"/>
      <c r="T138" s="69"/>
      <c r="U138" s="69"/>
      <c r="V138" s="116"/>
      <c r="W138" s="69"/>
      <c r="AF138" s="639">
        <f t="shared" si="4"/>
        <v>6300.0000000000009</v>
      </c>
      <c r="AG138" s="74">
        <f t="shared" si="5"/>
        <v>96300</v>
      </c>
    </row>
    <row r="139" spans="1:33" s="102" customFormat="1" x14ac:dyDescent="0.35">
      <c r="A139" s="69"/>
      <c r="B139" s="69"/>
      <c r="C139" s="69"/>
      <c r="D139" s="69"/>
      <c r="E139" s="69"/>
      <c r="F139" s="69" t="s">
        <v>4417</v>
      </c>
      <c r="G139" s="74">
        <v>90000</v>
      </c>
      <c r="H139" s="69"/>
      <c r="I139" s="69"/>
      <c r="J139" s="75"/>
      <c r="K139" s="75"/>
      <c r="L139" s="80"/>
      <c r="M139" s="75"/>
      <c r="N139" s="69"/>
      <c r="O139" s="69"/>
      <c r="P139" s="75"/>
      <c r="Q139" s="69"/>
      <c r="R139" s="69"/>
      <c r="S139" s="69"/>
      <c r="T139" s="69"/>
      <c r="U139" s="69"/>
      <c r="V139" s="116"/>
      <c r="W139" s="69"/>
      <c r="AF139" s="639">
        <f t="shared" si="4"/>
        <v>6300.0000000000009</v>
      </c>
      <c r="AG139" s="74">
        <f t="shared" si="5"/>
        <v>96300</v>
      </c>
    </row>
    <row r="140" spans="1:33" s="102" customFormat="1" x14ac:dyDescent="0.35">
      <c r="A140" s="69"/>
      <c r="B140" s="69"/>
      <c r="C140" s="69"/>
      <c r="D140" s="69"/>
      <c r="E140" s="69"/>
      <c r="F140" s="69" t="s">
        <v>4418</v>
      </c>
      <c r="G140" s="74">
        <v>60000</v>
      </c>
      <c r="H140" s="69"/>
      <c r="I140" s="69"/>
      <c r="J140" s="75"/>
      <c r="K140" s="75"/>
      <c r="L140" s="80"/>
      <c r="M140" s="75"/>
      <c r="N140" s="69"/>
      <c r="O140" s="69"/>
      <c r="P140" s="75"/>
      <c r="Q140" s="69"/>
      <c r="R140" s="69"/>
      <c r="S140" s="69"/>
      <c r="T140" s="69"/>
      <c r="U140" s="69"/>
      <c r="V140" s="116"/>
      <c r="W140" s="69"/>
      <c r="AF140" s="639">
        <f t="shared" si="4"/>
        <v>4200</v>
      </c>
      <c r="AG140" s="74">
        <f t="shared" si="5"/>
        <v>64200</v>
      </c>
    </row>
    <row r="141" spans="1:33" s="102" customFormat="1" x14ac:dyDescent="0.35">
      <c r="A141" s="69"/>
      <c r="B141" s="69"/>
      <c r="C141" s="69"/>
      <c r="D141" s="69"/>
      <c r="E141" s="69"/>
      <c r="F141" s="69" t="s">
        <v>4419</v>
      </c>
      <c r="G141" s="74">
        <v>40000</v>
      </c>
      <c r="H141" s="69"/>
      <c r="I141" s="69"/>
      <c r="J141" s="75"/>
      <c r="K141" s="75"/>
      <c r="L141" s="80"/>
      <c r="M141" s="75"/>
      <c r="N141" s="69"/>
      <c r="O141" s="69"/>
      <c r="P141" s="75"/>
      <c r="Q141" s="69"/>
      <c r="R141" s="69"/>
      <c r="S141" s="69"/>
      <c r="T141" s="69"/>
      <c r="U141" s="69"/>
      <c r="V141" s="116"/>
      <c r="W141" s="69"/>
      <c r="AF141" s="639">
        <f t="shared" si="4"/>
        <v>2800.0000000000005</v>
      </c>
      <c r="AG141" s="74">
        <f t="shared" si="5"/>
        <v>42800</v>
      </c>
    </row>
    <row r="142" spans="1:33" s="102" customFormat="1" x14ac:dyDescent="0.35">
      <c r="A142" s="69"/>
      <c r="B142" s="69"/>
      <c r="C142" s="69"/>
      <c r="D142" s="69"/>
      <c r="E142" s="69"/>
      <c r="F142" s="69" t="s">
        <v>4420</v>
      </c>
      <c r="G142" s="74">
        <v>30000</v>
      </c>
      <c r="H142" s="69"/>
      <c r="I142" s="69"/>
      <c r="J142" s="75"/>
      <c r="K142" s="75"/>
      <c r="L142" s="80"/>
      <c r="M142" s="75"/>
      <c r="N142" s="69"/>
      <c r="O142" s="69"/>
      <c r="P142" s="75"/>
      <c r="Q142" s="69"/>
      <c r="R142" s="69"/>
      <c r="S142" s="69"/>
      <c r="T142" s="69"/>
      <c r="U142" s="69"/>
      <c r="V142" s="116"/>
      <c r="W142" s="69"/>
      <c r="AF142" s="639">
        <f t="shared" si="4"/>
        <v>2100</v>
      </c>
      <c r="AG142" s="74">
        <f t="shared" si="5"/>
        <v>32100</v>
      </c>
    </row>
    <row r="143" spans="1:33" s="102" customFormat="1" x14ac:dyDescent="0.35">
      <c r="A143" s="69"/>
      <c r="B143" s="69"/>
      <c r="C143" s="69"/>
      <c r="D143" s="69"/>
      <c r="E143" s="69"/>
      <c r="F143" s="69" t="s">
        <v>4421</v>
      </c>
      <c r="G143" s="74">
        <v>90000</v>
      </c>
      <c r="H143" s="69"/>
      <c r="I143" s="69"/>
      <c r="J143" s="75"/>
      <c r="K143" s="75"/>
      <c r="L143" s="80"/>
      <c r="M143" s="75"/>
      <c r="N143" s="69"/>
      <c r="O143" s="69"/>
      <c r="P143" s="75"/>
      <c r="Q143" s="69"/>
      <c r="R143" s="69"/>
      <c r="S143" s="69"/>
      <c r="T143" s="69"/>
      <c r="U143" s="69"/>
      <c r="V143" s="116"/>
      <c r="W143" s="69"/>
      <c r="AF143" s="639">
        <f t="shared" si="4"/>
        <v>6300.0000000000009</v>
      </c>
      <c r="AG143" s="74">
        <f t="shared" si="5"/>
        <v>96300</v>
      </c>
    </row>
    <row r="144" spans="1:33" s="102" customFormat="1" x14ac:dyDescent="0.35">
      <c r="A144" s="69"/>
      <c r="B144" s="69"/>
      <c r="C144" s="69"/>
      <c r="D144" s="69"/>
      <c r="E144" s="69"/>
      <c r="F144" s="69" t="s">
        <v>4422</v>
      </c>
      <c r="G144" s="74">
        <v>60000</v>
      </c>
      <c r="H144" s="69"/>
      <c r="I144" s="69"/>
      <c r="J144" s="75"/>
      <c r="K144" s="75"/>
      <c r="L144" s="80"/>
      <c r="M144" s="75"/>
      <c r="N144" s="69"/>
      <c r="O144" s="69"/>
      <c r="P144" s="75"/>
      <c r="Q144" s="69"/>
      <c r="R144" s="69"/>
      <c r="S144" s="69"/>
      <c r="T144" s="69"/>
      <c r="U144" s="69"/>
      <c r="V144" s="116"/>
      <c r="W144" s="69"/>
      <c r="AF144" s="639">
        <f t="shared" si="4"/>
        <v>4200</v>
      </c>
      <c r="AG144" s="74">
        <f t="shared" si="5"/>
        <v>64200</v>
      </c>
    </row>
    <row r="145" spans="1:33" s="102" customFormat="1" x14ac:dyDescent="0.35">
      <c r="A145" s="69"/>
      <c r="B145" s="69"/>
      <c r="C145" s="69"/>
      <c r="D145" s="69"/>
      <c r="E145" s="69"/>
      <c r="F145" s="69" t="s">
        <v>4423</v>
      </c>
      <c r="G145" s="74">
        <v>40000</v>
      </c>
      <c r="H145" s="69"/>
      <c r="I145" s="69"/>
      <c r="J145" s="75"/>
      <c r="K145" s="75"/>
      <c r="L145" s="80"/>
      <c r="M145" s="75"/>
      <c r="N145" s="69"/>
      <c r="O145" s="69"/>
      <c r="P145" s="75"/>
      <c r="Q145" s="69"/>
      <c r="R145" s="69"/>
      <c r="S145" s="69"/>
      <c r="T145" s="69"/>
      <c r="U145" s="69"/>
      <c r="V145" s="116"/>
      <c r="W145" s="69"/>
      <c r="AF145" s="639">
        <f t="shared" si="4"/>
        <v>2800.0000000000005</v>
      </c>
      <c r="AG145" s="74">
        <f t="shared" si="5"/>
        <v>42800</v>
      </c>
    </row>
    <row r="146" spans="1:33" s="102" customFormat="1" x14ac:dyDescent="0.35">
      <c r="A146" s="69"/>
      <c r="B146" s="69"/>
      <c r="C146" s="69"/>
      <c r="D146" s="69"/>
      <c r="E146" s="69"/>
      <c r="F146" s="69" t="s">
        <v>4424</v>
      </c>
      <c r="G146" s="74">
        <v>30000</v>
      </c>
      <c r="H146" s="69"/>
      <c r="I146" s="69"/>
      <c r="J146" s="75"/>
      <c r="K146" s="75"/>
      <c r="L146" s="80"/>
      <c r="M146" s="75"/>
      <c r="N146" s="69"/>
      <c r="O146" s="69"/>
      <c r="P146" s="75"/>
      <c r="Q146" s="69"/>
      <c r="R146" s="69"/>
      <c r="S146" s="69"/>
      <c r="T146" s="69"/>
      <c r="U146" s="69"/>
      <c r="V146" s="116"/>
      <c r="W146" s="69"/>
      <c r="AF146" s="639">
        <f t="shared" si="4"/>
        <v>2100</v>
      </c>
      <c r="AG146" s="74">
        <f t="shared" si="5"/>
        <v>32100</v>
      </c>
    </row>
    <row r="147" spans="1:33" s="102" customFormat="1" x14ac:dyDescent="0.35">
      <c r="A147" s="69"/>
      <c r="B147" s="69"/>
      <c r="C147" s="69"/>
      <c r="D147" s="69"/>
      <c r="E147" s="69"/>
      <c r="F147" s="69" t="s">
        <v>4425</v>
      </c>
      <c r="G147" s="74">
        <v>120000</v>
      </c>
      <c r="H147" s="69"/>
      <c r="I147" s="69"/>
      <c r="J147" s="75"/>
      <c r="K147" s="75"/>
      <c r="L147" s="80"/>
      <c r="M147" s="75"/>
      <c r="N147" s="69"/>
      <c r="O147" s="69"/>
      <c r="P147" s="75"/>
      <c r="Q147" s="69"/>
      <c r="R147" s="69"/>
      <c r="S147" s="69"/>
      <c r="T147" s="69"/>
      <c r="U147" s="69"/>
      <c r="V147" s="116"/>
      <c r="W147" s="69"/>
      <c r="AF147" s="639">
        <f t="shared" si="4"/>
        <v>8400</v>
      </c>
      <c r="AG147" s="74">
        <f t="shared" si="5"/>
        <v>128400</v>
      </c>
    </row>
    <row r="148" spans="1:33" s="102" customFormat="1" x14ac:dyDescent="0.35">
      <c r="A148" s="69"/>
      <c r="B148" s="69"/>
      <c r="C148" s="69"/>
      <c r="D148" s="69"/>
      <c r="E148" s="69"/>
      <c r="F148" s="69" t="s">
        <v>4426</v>
      </c>
      <c r="G148" s="74">
        <v>90000</v>
      </c>
      <c r="H148" s="69"/>
      <c r="I148" s="69"/>
      <c r="J148" s="75"/>
      <c r="K148" s="75"/>
      <c r="L148" s="80"/>
      <c r="M148" s="75"/>
      <c r="N148" s="69"/>
      <c r="O148" s="69"/>
      <c r="P148" s="75"/>
      <c r="Q148" s="69"/>
      <c r="R148" s="69"/>
      <c r="S148" s="69"/>
      <c r="T148" s="69"/>
      <c r="U148" s="69"/>
      <c r="V148" s="116"/>
      <c r="W148" s="69"/>
      <c r="AF148" s="639">
        <f t="shared" si="4"/>
        <v>6300.0000000000009</v>
      </c>
      <c r="AG148" s="74">
        <f t="shared" si="5"/>
        <v>96300</v>
      </c>
    </row>
    <row r="149" spans="1:33" s="102" customFormat="1" x14ac:dyDescent="0.35">
      <c r="A149" s="69"/>
      <c r="B149" s="69"/>
      <c r="C149" s="69"/>
      <c r="D149" s="69"/>
      <c r="E149" s="69"/>
      <c r="F149" s="69" t="s">
        <v>4427</v>
      </c>
      <c r="G149" s="74">
        <v>90000</v>
      </c>
      <c r="H149" s="69"/>
      <c r="I149" s="69"/>
      <c r="J149" s="75"/>
      <c r="K149" s="75"/>
      <c r="L149" s="80"/>
      <c r="M149" s="75"/>
      <c r="N149" s="69"/>
      <c r="O149" s="69"/>
      <c r="P149" s="75"/>
      <c r="Q149" s="69"/>
      <c r="R149" s="69"/>
      <c r="S149" s="69"/>
      <c r="T149" s="69"/>
      <c r="U149" s="69"/>
      <c r="V149" s="116"/>
      <c r="W149" s="69"/>
      <c r="AF149" s="639">
        <f t="shared" si="4"/>
        <v>6300.0000000000009</v>
      </c>
      <c r="AG149" s="74">
        <f t="shared" si="5"/>
        <v>96300</v>
      </c>
    </row>
    <row r="150" spans="1:33" s="102" customFormat="1" x14ac:dyDescent="0.35">
      <c r="A150" s="69"/>
      <c r="B150" s="69"/>
      <c r="C150" s="69"/>
      <c r="D150" s="69"/>
      <c r="E150" s="69"/>
      <c r="F150" s="69" t="s">
        <v>4428</v>
      </c>
      <c r="G150" s="74">
        <v>120000</v>
      </c>
      <c r="H150" s="69"/>
      <c r="I150" s="69"/>
      <c r="J150" s="75"/>
      <c r="K150" s="75"/>
      <c r="L150" s="80"/>
      <c r="M150" s="75"/>
      <c r="N150" s="69"/>
      <c r="O150" s="69"/>
      <c r="P150" s="75"/>
      <c r="Q150" s="69"/>
      <c r="R150" s="69"/>
      <c r="S150" s="69"/>
      <c r="T150" s="69"/>
      <c r="U150" s="69"/>
      <c r="V150" s="116"/>
      <c r="W150" s="69"/>
      <c r="AF150" s="639">
        <f t="shared" si="4"/>
        <v>8400</v>
      </c>
      <c r="AG150" s="74">
        <f t="shared" si="5"/>
        <v>128400</v>
      </c>
    </row>
    <row r="151" spans="1:33" x14ac:dyDescent="0.35">
      <c r="A151" s="76"/>
      <c r="B151" s="76"/>
      <c r="C151" s="76"/>
      <c r="D151" s="76"/>
      <c r="E151" s="76"/>
      <c r="F151" s="69" t="s">
        <v>4429</v>
      </c>
      <c r="G151" s="74">
        <v>90000</v>
      </c>
      <c r="H151" s="69"/>
      <c r="I151" s="69"/>
      <c r="J151" s="75"/>
      <c r="K151" s="75"/>
      <c r="L151" s="80"/>
      <c r="M151" s="75"/>
      <c r="N151" s="69"/>
      <c r="O151" s="69"/>
      <c r="P151" s="75"/>
      <c r="Q151" s="69"/>
      <c r="R151" s="69"/>
      <c r="S151" s="69"/>
      <c r="T151" s="69"/>
      <c r="U151" s="69"/>
      <c r="V151" s="116"/>
      <c r="W151" s="76"/>
      <c r="AF151" s="639">
        <f t="shared" si="4"/>
        <v>6300.0000000000009</v>
      </c>
      <c r="AG151" s="74">
        <f t="shared" si="5"/>
        <v>96300</v>
      </c>
    </row>
    <row r="152" spans="1:33" x14ac:dyDescent="0.35">
      <c r="A152" s="76"/>
      <c r="B152" s="76"/>
      <c r="C152" s="76"/>
      <c r="D152" s="76"/>
      <c r="E152" s="76"/>
      <c r="F152" s="69" t="s">
        <v>4430</v>
      </c>
      <c r="G152" s="74">
        <v>90000</v>
      </c>
      <c r="H152" s="69"/>
      <c r="I152" s="69"/>
      <c r="J152" s="75"/>
      <c r="K152" s="75"/>
      <c r="L152" s="80"/>
      <c r="M152" s="75"/>
      <c r="N152" s="69"/>
      <c r="O152" s="69"/>
      <c r="P152" s="75"/>
      <c r="Q152" s="69"/>
      <c r="R152" s="69"/>
      <c r="S152" s="69"/>
      <c r="T152" s="69"/>
      <c r="U152" s="69"/>
      <c r="V152" s="116"/>
      <c r="W152" s="76"/>
      <c r="AF152" s="639">
        <f t="shared" si="4"/>
        <v>6300.0000000000009</v>
      </c>
      <c r="AG152" s="74">
        <f t="shared" si="5"/>
        <v>96300</v>
      </c>
    </row>
    <row r="153" spans="1:33" x14ac:dyDescent="0.35">
      <c r="A153" s="76"/>
      <c r="B153" s="76"/>
      <c r="C153" s="76"/>
      <c r="D153" s="76"/>
      <c r="E153" s="76"/>
      <c r="F153" s="69" t="s">
        <v>4431</v>
      </c>
      <c r="G153" s="74">
        <v>40000</v>
      </c>
      <c r="H153" s="69"/>
      <c r="I153" s="69"/>
      <c r="J153" s="75"/>
      <c r="K153" s="75"/>
      <c r="L153" s="80"/>
      <c r="M153" s="75"/>
      <c r="N153" s="69"/>
      <c r="O153" s="69"/>
      <c r="P153" s="75"/>
      <c r="Q153" s="69"/>
      <c r="R153" s="69"/>
      <c r="S153" s="69"/>
      <c r="T153" s="69"/>
      <c r="U153" s="69"/>
      <c r="V153" s="116"/>
      <c r="W153" s="76"/>
      <c r="AF153" s="639">
        <f t="shared" si="4"/>
        <v>2800.0000000000005</v>
      </c>
      <c r="AG153" s="74">
        <f t="shared" si="5"/>
        <v>42800</v>
      </c>
    </row>
    <row r="154" spans="1:33" x14ac:dyDescent="0.35">
      <c r="A154" s="76"/>
      <c r="B154" s="76"/>
      <c r="C154" s="76"/>
      <c r="D154" s="76"/>
      <c r="E154" s="76"/>
      <c r="F154" s="69" t="s">
        <v>4432</v>
      </c>
      <c r="G154" s="74">
        <v>40000</v>
      </c>
      <c r="H154" s="69"/>
      <c r="I154" s="69"/>
      <c r="J154" s="75"/>
      <c r="K154" s="75"/>
      <c r="L154" s="80"/>
      <c r="M154" s="75"/>
      <c r="N154" s="69"/>
      <c r="O154" s="69"/>
      <c r="P154" s="75"/>
      <c r="Q154" s="69"/>
      <c r="R154" s="69"/>
      <c r="S154" s="69"/>
      <c r="T154" s="69"/>
      <c r="U154" s="69"/>
      <c r="V154" s="116"/>
      <c r="W154" s="76"/>
      <c r="AF154" s="639">
        <f t="shared" si="4"/>
        <v>2800.0000000000005</v>
      </c>
      <c r="AG154" s="74">
        <f t="shared" si="5"/>
        <v>42800</v>
      </c>
    </row>
    <row r="155" spans="1:33" x14ac:dyDescent="0.35">
      <c r="A155" s="76"/>
      <c r="B155" s="76"/>
      <c r="C155" s="76"/>
      <c r="D155" s="76"/>
      <c r="E155" s="76"/>
      <c r="F155" s="69" t="s">
        <v>4433</v>
      </c>
      <c r="G155" s="74">
        <v>60000</v>
      </c>
      <c r="H155" s="69"/>
      <c r="I155" s="69"/>
      <c r="J155" s="75"/>
      <c r="K155" s="75"/>
      <c r="L155" s="80"/>
      <c r="M155" s="75"/>
      <c r="N155" s="69"/>
      <c r="O155" s="69"/>
      <c r="P155" s="75"/>
      <c r="Q155" s="69"/>
      <c r="R155" s="69"/>
      <c r="S155" s="69"/>
      <c r="T155" s="69"/>
      <c r="U155" s="69"/>
      <c r="V155" s="116"/>
      <c r="W155" s="76"/>
      <c r="AF155" s="639">
        <f t="shared" si="4"/>
        <v>4200</v>
      </c>
      <c r="AG155" s="74">
        <f t="shared" si="5"/>
        <v>64200</v>
      </c>
    </row>
    <row r="156" spans="1:33" x14ac:dyDescent="0.35">
      <c r="A156" s="76"/>
      <c r="B156" s="76"/>
      <c r="C156" s="76"/>
      <c r="D156" s="76"/>
      <c r="E156" s="76"/>
      <c r="F156" s="69" t="s">
        <v>4431</v>
      </c>
      <c r="G156" s="74">
        <v>40000</v>
      </c>
      <c r="H156" s="69"/>
      <c r="I156" s="69"/>
      <c r="J156" s="75"/>
      <c r="K156" s="75"/>
      <c r="L156" s="80"/>
      <c r="M156" s="75"/>
      <c r="N156" s="69"/>
      <c r="O156" s="69"/>
      <c r="P156" s="75"/>
      <c r="Q156" s="69"/>
      <c r="R156" s="69"/>
      <c r="S156" s="69"/>
      <c r="T156" s="69"/>
      <c r="U156" s="69"/>
      <c r="V156" s="116"/>
      <c r="W156" s="76"/>
      <c r="AF156" s="639">
        <f t="shared" si="4"/>
        <v>2800.0000000000005</v>
      </c>
      <c r="AG156" s="74">
        <f t="shared" si="5"/>
        <v>42800</v>
      </c>
    </row>
    <row r="157" spans="1:33" x14ac:dyDescent="0.35">
      <c r="A157" s="76"/>
      <c r="B157" s="76"/>
      <c r="C157" s="76"/>
      <c r="D157" s="76"/>
      <c r="E157" s="76"/>
      <c r="F157" s="69" t="s">
        <v>4432</v>
      </c>
      <c r="G157" s="74">
        <v>40000</v>
      </c>
      <c r="H157" s="69"/>
      <c r="I157" s="69"/>
      <c r="J157" s="75"/>
      <c r="K157" s="75"/>
      <c r="L157" s="80"/>
      <c r="M157" s="75"/>
      <c r="N157" s="69"/>
      <c r="O157" s="69"/>
      <c r="P157" s="75"/>
      <c r="Q157" s="69"/>
      <c r="R157" s="69"/>
      <c r="S157" s="69"/>
      <c r="T157" s="69"/>
      <c r="U157" s="69"/>
      <c r="V157" s="116"/>
      <c r="W157" s="76"/>
      <c r="AF157" s="639">
        <f t="shared" si="4"/>
        <v>2800.0000000000005</v>
      </c>
      <c r="AG157" s="74">
        <f t="shared" si="5"/>
        <v>42800</v>
      </c>
    </row>
    <row r="158" spans="1:33" x14ac:dyDescent="0.35">
      <c r="A158" s="76"/>
      <c r="B158" s="76"/>
      <c r="C158" s="76"/>
      <c r="D158" s="76"/>
      <c r="E158" s="76"/>
      <c r="F158" s="69" t="s">
        <v>4433</v>
      </c>
      <c r="G158" s="74">
        <v>60000</v>
      </c>
      <c r="H158" s="69"/>
      <c r="I158" s="69"/>
      <c r="J158" s="75"/>
      <c r="K158" s="75"/>
      <c r="L158" s="80"/>
      <c r="M158" s="75"/>
      <c r="N158" s="69"/>
      <c r="O158" s="69"/>
      <c r="P158" s="75"/>
      <c r="Q158" s="69"/>
      <c r="R158" s="69"/>
      <c r="S158" s="69"/>
      <c r="T158" s="69"/>
      <c r="U158" s="69"/>
      <c r="V158" s="116"/>
      <c r="W158" s="76"/>
      <c r="AF158" s="639">
        <f t="shared" si="4"/>
        <v>4200</v>
      </c>
      <c r="AG158" s="74">
        <f t="shared" si="5"/>
        <v>64200</v>
      </c>
    </row>
    <row r="159" spans="1:33" x14ac:dyDescent="0.35">
      <c r="A159" s="76"/>
      <c r="B159" s="76"/>
      <c r="C159" s="76"/>
      <c r="D159" s="76"/>
      <c r="E159" s="76"/>
      <c r="F159" s="69" t="s">
        <v>4431</v>
      </c>
      <c r="G159" s="74">
        <v>40000</v>
      </c>
      <c r="H159" s="69"/>
      <c r="I159" s="69"/>
      <c r="J159" s="75"/>
      <c r="K159" s="75"/>
      <c r="L159" s="80"/>
      <c r="M159" s="75"/>
      <c r="N159" s="69"/>
      <c r="O159" s="69"/>
      <c r="P159" s="75"/>
      <c r="Q159" s="69"/>
      <c r="R159" s="69"/>
      <c r="S159" s="69"/>
      <c r="T159" s="69"/>
      <c r="U159" s="69"/>
      <c r="V159" s="116"/>
      <c r="W159" s="76"/>
      <c r="AF159" s="639">
        <f t="shared" si="4"/>
        <v>2800.0000000000005</v>
      </c>
      <c r="AG159" s="74">
        <f t="shared" si="5"/>
        <v>42800</v>
      </c>
    </row>
    <row r="160" spans="1:33" x14ac:dyDescent="0.35">
      <c r="A160" s="76"/>
      <c r="B160" s="76"/>
      <c r="C160" s="76"/>
      <c r="D160" s="76"/>
      <c r="E160" s="76"/>
      <c r="F160" s="69" t="s">
        <v>4432</v>
      </c>
      <c r="G160" s="74">
        <v>40000</v>
      </c>
      <c r="H160" s="69"/>
      <c r="I160" s="69"/>
      <c r="J160" s="75"/>
      <c r="K160" s="75"/>
      <c r="L160" s="80"/>
      <c r="M160" s="75"/>
      <c r="N160" s="69"/>
      <c r="O160" s="69"/>
      <c r="P160" s="75"/>
      <c r="Q160" s="69"/>
      <c r="R160" s="69"/>
      <c r="S160" s="69"/>
      <c r="T160" s="69"/>
      <c r="U160" s="69"/>
      <c r="V160" s="116"/>
      <c r="W160" s="76"/>
      <c r="AF160" s="639">
        <f t="shared" si="4"/>
        <v>2800.0000000000005</v>
      </c>
      <c r="AG160" s="74">
        <f t="shared" si="5"/>
        <v>42800</v>
      </c>
    </row>
    <row r="161" spans="1:33" x14ac:dyDescent="0.35">
      <c r="A161" s="76"/>
      <c r="B161" s="76"/>
      <c r="C161" s="76"/>
      <c r="D161" s="76"/>
      <c r="E161" s="76"/>
      <c r="F161" s="69" t="s">
        <v>4433</v>
      </c>
      <c r="G161" s="74">
        <v>60000</v>
      </c>
      <c r="H161" s="69"/>
      <c r="I161" s="69"/>
      <c r="J161" s="75"/>
      <c r="K161" s="75"/>
      <c r="L161" s="80"/>
      <c r="M161" s="75"/>
      <c r="N161" s="69"/>
      <c r="O161" s="69"/>
      <c r="P161" s="75"/>
      <c r="Q161" s="69"/>
      <c r="R161" s="69"/>
      <c r="S161" s="69"/>
      <c r="T161" s="69"/>
      <c r="U161" s="69"/>
      <c r="V161" s="116"/>
      <c r="W161" s="76"/>
      <c r="AF161" s="639">
        <f t="shared" si="4"/>
        <v>4200</v>
      </c>
      <c r="AG161" s="74">
        <f t="shared" si="5"/>
        <v>64200</v>
      </c>
    </row>
    <row r="162" spans="1:33" x14ac:dyDescent="0.35">
      <c r="A162" s="76"/>
      <c r="B162" s="76"/>
      <c r="C162" s="76"/>
      <c r="D162" s="76"/>
      <c r="E162" s="76"/>
      <c r="F162" s="86" t="s">
        <v>994</v>
      </c>
      <c r="G162" s="87">
        <f>SUM(G104:G161)</f>
        <v>3960000</v>
      </c>
      <c r="H162" s="69"/>
      <c r="I162" s="69"/>
      <c r="J162" s="75"/>
      <c r="K162" s="75"/>
      <c r="L162" s="80"/>
      <c r="M162" s="75"/>
      <c r="N162" s="69"/>
      <c r="O162" s="69"/>
      <c r="P162" s="75"/>
      <c r="Q162" s="69"/>
      <c r="R162" s="69"/>
      <c r="S162" s="69"/>
      <c r="T162" s="69"/>
      <c r="U162" s="69"/>
      <c r="V162" s="116"/>
      <c r="W162" s="76"/>
      <c r="AF162" s="639">
        <f t="shared" si="4"/>
        <v>277200</v>
      </c>
      <c r="AG162" s="87">
        <f t="shared" si="5"/>
        <v>4237200</v>
      </c>
    </row>
    <row r="163" spans="1:33" x14ac:dyDescent="0.35">
      <c r="A163" s="64"/>
      <c r="B163" s="64"/>
      <c r="C163" s="64"/>
      <c r="D163" s="64"/>
      <c r="E163" s="64"/>
      <c r="F163" s="66" t="s">
        <v>1842</v>
      </c>
      <c r="G163" s="67"/>
      <c r="H163" s="64"/>
      <c r="I163" s="64"/>
      <c r="J163" s="68"/>
      <c r="K163" s="64"/>
      <c r="L163" s="68"/>
      <c r="M163" s="68"/>
      <c r="N163" s="64"/>
      <c r="O163" s="64"/>
      <c r="P163" s="64"/>
      <c r="Q163" s="64"/>
      <c r="R163" s="64"/>
      <c r="S163" s="64"/>
      <c r="T163" s="64"/>
      <c r="U163" s="64"/>
      <c r="V163" s="115"/>
      <c r="W163" s="64"/>
      <c r="AF163" s="639">
        <f t="shared" si="4"/>
        <v>0</v>
      </c>
      <c r="AG163" s="67">
        <f t="shared" si="5"/>
        <v>0</v>
      </c>
    </row>
    <row r="164" spans="1:33" x14ac:dyDescent="0.35">
      <c r="A164" s="76"/>
      <c r="B164" s="76"/>
      <c r="C164" s="76"/>
      <c r="D164" s="76"/>
      <c r="E164" s="76"/>
      <c r="F164" s="117" t="s">
        <v>4434</v>
      </c>
      <c r="G164" s="118">
        <v>36500000</v>
      </c>
      <c r="H164" s="76"/>
      <c r="I164" s="76" t="s">
        <v>1562</v>
      </c>
      <c r="J164" s="119">
        <v>2007</v>
      </c>
      <c r="K164" s="76" t="s">
        <v>4435</v>
      </c>
      <c r="L164" s="120" t="s">
        <v>4436</v>
      </c>
      <c r="M164" s="119"/>
      <c r="N164" s="76"/>
      <c r="O164" s="76"/>
      <c r="P164" s="76"/>
      <c r="Q164" s="76"/>
      <c r="R164" s="76"/>
      <c r="S164" s="76"/>
      <c r="T164" s="76"/>
      <c r="U164" s="76"/>
      <c r="V164" s="121"/>
      <c r="W164" s="76"/>
      <c r="AF164" s="639">
        <f t="shared" si="4"/>
        <v>2555000.0000000005</v>
      </c>
      <c r="AG164" s="118">
        <f t="shared" si="5"/>
        <v>39055000</v>
      </c>
    </row>
    <row r="165" spans="1:33" x14ac:dyDescent="0.35">
      <c r="A165" s="76"/>
      <c r="B165" s="76"/>
      <c r="C165" s="76"/>
      <c r="D165" s="76"/>
      <c r="E165" s="76"/>
      <c r="F165" s="117" t="s">
        <v>4437</v>
      </c>
      <c r="G165" s="118">
        <v>36500000</v>
      </c>
      <c r="H165" s="76"/>
      <c r="I165" s="76" t="s">
        <v>4438</v>
      </c>
      <c r="J165" s="119"/>
      <c r="K165" s="76" t="s">
        <v>4439</v>
      </c>
      <c r="L165" s="120">
        <v>28491</v>
      </c>
      <c r="M165" s="119"/>
      <c r="N165" s="76"/>
      <c r="O165" s="76"/>
      <c r="P165" s="76"/>
      <c r="Q165" s="76"/>
      <c r="R165" s="76"/>
      <c r="S165" s="76"/>
      <c r="T165" s="76"/>
      <c r="U165" s="76"/>
      <c r="V165" s="121"/>
      <c r="W165" s="76"/>
      <c r="AF165" s="639">
        <f t="shared" si="4"/>
        <v>2555000.0000000005</v>
      </c>
      <c r="AG165" s="118">
        <f t="shared" si="5"/>
        <v>39055000</v>
      </c>
    </row>
    <row r="166" spans="1:33" x14ac:dyDescent="0.35">
      <c r="A166" s="76"/>
      <c r="B166" s="76"/>
      <c r="C166" s="76"/>
      <c r="D166" s="76"/>
      <c r="E166" s="76"/>
      <c r="F166" s="117" t="s">
        <v>4440</v>
      </c>
      <c r="G166" s="118">
        <v>36500000</v>
      </c>
      <c r="H166" s="76"/>
      <c r="I166" s="76" t="s">
        <v>933</v>
      </c>
      <c r="J166" s="119">
        <v>2005</v>
      </c>
      <c r="K166" s="76"/>
      <c r="L166" s="120">
        <v>30288001</v>
      </c>
      <c r="M166" s="119"/>
      <c r="N166" s="76"/>
      <c r="O166" s="122"/>
      <c r="P166" s="119"/>
      <c r="Q166" s="76"/>
      <c r="R166" s="76"/>
      <c r="S166" s="76"/>
      <c r="T166" s="76"/>
      <c r="U166" s="76"/>
      <c r="V166" s="121"/>
      <c r="W166" s="76"/>
      <c r="AF166" s="639">
        <f t="shared" si="4"/>
        <v>2555000.0000000005</v>
      </c>
      <c r="AG166" s="118">
        <f t="shared" si="5"/>
        <v>39055000</v>
      </c>
    </row>
    <row r="167" spans="1:33" x14ac:dyDescent="0.35">
      <c r="A167" s="76"/>
      <c r="B167" s="76"/>
      <c r="C167" s="76"/>
      <c r="D167" s="76"/>
      <c r="E167" s="76"/>
      <c r="F167" s="176" t="s">
        <v>994</v>
      </c>
      <c r="G167" s="124">
        <f>SUM(G164:G166)</f>
        <v>109500000</v>
      </c>
      <c r="H167" s="76"/>
      <c r="I167" s="76"/>
      <c r="J167" s="119"/>
      <c r="K167" s="119"/>
      <c r="L167" s="119"/>
      <c r="M167" s="119"/>
      <c r="N167" s="76"/>
      <c r="O167" s="122"/>
      <c r="P167" s="119"/>
      <c r="Q167" s="76"/>
      <c r="R167" s="76"/>
      <c r="S167" s="76"/>
      <c r="T167" s="76"/>
      <c r="U167" s="76"/>
      <c r="V167" s="121"/>
      <c r="W167" s="76"/>
      <c r="AF167" s="639">
        <f t="shared" si="4"/>
        <v>7665000.0000000009</v>
      </c>
      <c r="AG167" s="124">
        <f t="shared" si="5"/>
        <v>117165000</v>
      </c>
    </row>
    <row r="168" spans="1:33" x14ac:dyDescent="0.35">
      <c r="A168" s="64"/>
      <c r="B168" s="64"/>
      <c r="C168" s="64"/>
      <c r="D168" s="64"/>
      <c r="E168" s="64"/>
      <c r="F168" s="66" t="s">
        <v>1851</v>
      </c>
      <c r="G168" s="67"/>
      <c r="H168" s="64"/>
      <c r="I168" s="64"/>
      <c r="J168" s="68"/>
      <c r="K168" s="68"/>
      <c r="L168" s="68"/>
      <c r="M168" s="68"/>
      <c r="N168" s="64"/>
      <c r="O168" s="125"/>
      <c r="P168" s="68"/>
      <c r="Q168" s="64"/>
      <c r="R168" s="64"/>
      <c r="S168" s="64"/>
      <c r="T168" s="64"/>
      <c r="U168" s="64"/>
      <c r="V168" s="115"/>
      <c r="W168" s="64"/>
      <c r="AF168" s="639">
        <f t="shared" si="4"/>
        <v>0</v>
      </c>
      <c r="AG168" s="67">
        <f t="shared" si="5"/>
        <v>0</v>
      </c>
    </row>
    <row r="169" spans="1:33" x14ac:dyDescent="0.35">
      <c r="A169" s="69"/>
      <c r="B169" s="69"/>
      <c r="C169" s="69"/>
      <c r="D169" s="69"/>
      <c r="E169" s="69"/>
      <c r="F169" s="117" t="s">
        <v>4441</v>
      </c>
      <c r="G169" s="74">
        <v>3000000</v>
      </c>
      <c r="H169" s="69"/>
      <c r="I169" s="76" t="s">
        <v>4442</v>
      </c>
      <c r="J169" s="119">
        <v>2003</v>
      </c>
      <c r="K169" s="75"/>
      <c r="L169" s="119" t="s">
        <v>4443</v>
      </c>
      <c r="M169" s="75"/>
      <c r="N169" s="69"/>
      <c r="O169" s="126"/>
      <c r="P169" s="75"/>
      <c r="Q169" s="69"/>
      <c r="R169" s="69"/>
      <c r="S169" s="69"/>
      <c r="T169" s="69"/>
      <c r="U169" s="69"/>
      <c r="V169" s="116"/>
      <c r="W169" s="76"/>
      <c r="AF169" s="639">
        <f t="shared" si="4"/>
        <v>210000.00000000003</v>
      </c>
      <c r="AG169" s="74">
        <f t="shared" si="5"/>
        <v>3210000</v>
      </c>
    </row>
    <row r="170" spans="1:33" x14ac:dyDescent="0.35">
      <c r="A170" s="76"/>
      <c r="B170" s="76"/>
      <c r="C170" s="76"/>
      <c r="D170" s="76"/>
      <c r="E170" s="76"/>
      <c r="F170" s="117" t="s">
        <v>4444</v>
      </c>
      <c r="G170" s="118">
        <v>3000000</v>
      </c>
      <c r="H170" s="76"/>
      <c r="I170" s="76" t="s">
        <v>933</v>
      </c>
      <c r="J170" s="119">
        <v>2006</v>
      </c>
      <c r="K170" s="119"/>
      <c r="L170" s="119" t="s">
        <v>4445</v>
      </c>
      <c r="M170" s="119"/>
      <c r="N170" s="76"/>
      <c r="O170" s="122"/>
      <c r="P170" s="119"/>
      <c r="Q170" s="76"/>
      <c r="R170" s="76"/>
      <c r="S170" s="76"/>
      <c r="T170" s="76"/>
      <c r="U170" s="76"/>
      <c r="V170" s="121"/>
      <c r="W170" s="76"/>
      <c r="AF170" s="639">
        <f t="shared" si="4"/>
        <v>210000.00000000003</v>
      </c>
      <c r="AG170" s="118">
        <f t="shared" si="5"/>
        <v>3210000</v>
      </c>
    </row>
    <row r="171" spans="1:33" x14ac:dyDescent="0.35">
      <c r="A171" s="76"/>
      <c r="B171" s="76"/>
      <c r="C171" s="76"/>
      <c r="D171" s="76"/>
      <c r="E171" s="76"/>
      <c r="F171" s="176" t="s">
        <v>994</v>
      </c>
      <c r="G171" s="124">
        <f>SUM(G169:G170)</f>
        <v>6000000</v>
      </c>
      <c r="H171" s="76"/>
      <c r="I171" s="76"/>
      <c r="J171" s="119"/>
      <c r="K171" s="119"/>
      <c r="L171" s="119"/>
      <c r="M171" s="119"/>
      <c r="N171" s="76"/>
      <c r="O171" s="122"/>
      <c r="P171" s="119"/>
      <c r="Q171" s="76"/>
      <c r="R171" s="76"/>
      <c r="S171" s="76"/>
      <c r="T171" s="76"/>
      <c r="U171" s="76"/>
      <c r="V171" s="121"/>
      <c r="W171" s="76"/>
      <c r="AF171" s="639">
        <f t="shared" si="4"/>
        <v>420000.00000000006</v>
      </c>
      <c r="AG171" s="124">
        <f t="shared" si="5"/>
        <v>6420000</v>
      </c>
    </row>
    <row r="172" spans="1:33" x14ac:dyDescent="0.35">
      <c r="A172" s="64"/>
      <c r="B172" s="64"/>
      <c r="C172" s="64"/>
      <c r="D172" s="64"/>
      <c r="E172" s="64"/>
      <c r="F172" s="96" t="s">
        <v>1161</v>
      </c>
      <c r="G172" s="67"/>
      <c r="H172" s="64"/>
      <c r="I172" s="64"/>
      <c r="J172" s="68"/>
      <c r="K172" s="68"/>
      <c r="L172" s="127"/>
      <c r="M172" s="68"/>
      <c r="N172" s="64"/>
      <c r="O172" s="125"/>
      <c r="P172" s="68"/>
      <c r="Q172" s="64"/>
      <c r="R172" s="64"/>
      <c r="S172" s="64"/>
      <c r="T172" s="64"/>
      <c r="U172" s="64"/>
      <c r="V172" s="115"/>
      <c r="W172" s="64"/>
      <c r="AF172" s="639">
        <f t="shared" si="4"/>
        <v>0</v>
      </c>
      <c r="AG172" s="67">
        <f t="shared" si="5"/>
        <v>0</v>
      </c>
    </row>
    <row r="173" spans="1:33" x14ac:dyDescent="0.35">
      <c r="A173" s="76"/>
      <c r="B173" s="76"/>
      <c r="C173" s="76"/>
      <c r="D173" s="76"/>
      <c r="E173" s="76"/>
      <c r="F173" s="79" t="s">
        <v>4446</v>
      </c>
      <c r="G173" s="118">
        <v>13500</v>
      </c>
      <c r="H173" s="76"/>
      <c r="I173" s="76" t="s">
        <v>933</v>
      </c>
      <c r="J173" s="119" t="s">
        <v>4447</v>
      </c>
      <c r="K173" s="119" t="s">
        <v>4447</v>
      </c>
      <c r="L173" s="120"/>
      <c r="M173" s="119"/>
      <c r="N173" s="76"/>
      <c r="O173" s="122"/>
      <c r="P173" s="119"/>
      <c r="Q173" s="76"/>
      <c r="R173" s="76"/>
      <c r="S173" s="76"/>
      <c r="T173" s="76"/>
      <c r="U173" s="76"/>
      <c r="V173" s="121" t="s">
        <v>940</v>
      </c>
      <c r="W173" s="76"/>
      <c r="AF173" s="639">
        <f t="shared" si="4"/>
        <v>945.00000000000011</v>
      </c>
      <c r="AG173" s="118">
        <f t="shared" si="5"/>
        <v>14445</v>
      </c>
    </row>
    <row r="174" spans="1:33" x14ac:dyDescent="0.35">
      <c r="A174" s="76"/>
      <c r="B174" s="76"/>
      <c r="C174" s="76"/>
      <c r="D174" s="76"/>
      <c r="E174" s="76"/>
      <c r="F174" s="79" t="s">
        <v>4448</v>
      </c>
      <c r="G174" s="118">
        <v>13500</v>
      </c>
      <c r="H174" s="76"/>
      <c r="I174" s="76" t="s">
        <v>933</v>
      </c>
      <c r="J174" s="119" t="s">
        <v>4447</v>
      </c>
      <c r="K174" s="119" t="s">
        <v>4447</v>
      </c>
      <c r="L174" s="120"/>
      <c r="M174" s="119"/>
      <c r="N174" s="76"/>
      <c r="O174" s="122"/>
      <c r="P174" s="119"/>
      <c r="Q174" s="76"/>
      <c r="R174" s="76"/>
      <c r="S174" s="76"/>
      <c r="T174" s="76"/>
      <c r="U174" s="76"/>
      <c r="V174" s="121" t="s">
        <v>940</v>
      </c>
      <c r="W174" s="76"/>
      <c r="AF174" s="639">
        <f t="shared" si="4"/>
        <v>945.00000000000011</v>
      </c>
      <c r="AG174" s="118">
        <f t="shared" si="5"/>
        <v>14445</v>
      </c>
    </row>
    <row r="175" spans="1:33" x14ac:dyDescent="0.35">
      <c r="A175" s="76"/>
      <c r="B175" s="76"/>
      <c r="C175" s="76"/>
      <c r="D175" s="76"/>
      <c r="E175" s="251"/>
      <c r="F175" s="252" t="s">
        <v>4449</v>
      </c>
      <c r="G175" s="118">
        <v>13500</v>
      </c>
      <c r="H175" s="76"/>
      <c r="I175" s="76" t="s">
        <v>933</v>
      </c>
      <c r="J175" s="119" t="s">
        <v>4447</v>
      </c>
      <c r="K175" s="119" t="s">
        <v>4447</v>
      </c>
      <c r="L175" s="120"/>
      <c r="M175" s="119"/>
      <c r="N175" s="76"/>
      <c r="O175" s="122"/>
      <c r="P175" s="119"/>
      <c r="Q175" s="76"/>
      <c r="R175" s="76"/>
      <c r="S175" s="76"/>
      <c r="T175" s="76"/>
      <c r="U175" s="76"/>
      <c r="V175" s="121" t="s">
        <v>940</v>
      </c>
      <c r="W175" s="76"/>
      <c r="AF175" s="639">
        <f t="shared" si="4"/>
        <v>945.00000000000011</v>
      </c>
      <c r="AG175" s="118">
        <f t="shared" si="5"/>
        <v>14445</v>
      </c>
    </row>
    <row r="176" spans="1:33" x14ac:dyDescent="0.35">
      <c r="A176" s="76"/>
      <c r="B176" s="76"/>
      <c r="C176" s="76"/>
      <c r="D176" s="76"/>
      <c r="E176" s="76"/>
      <c r="F176" s="117" t="s">
        <v>4450</v>
      </c>
      <c r="G176" s="118">
        <v>13500</v>
      </c>
      <c r="H176" s="76"/>
      <c r="I176" s="76" t="s">
        <v>933</v>
      </c>
      <c r="J176" s="119" t="s">
        <v>4447</v>
      </c>
      <c r="K176" s="119" t="s">
        <v>4447</v>
      </c>
      <c r="L176" s="120"/>
      <c r="M176" s="119"/>
      <c r="N176" s="76"/>
      <c r="O176" s="122"/>
      <c r="P176" s="119"/>
      <c r="Q176" s="76"/>
      <c r="R176" s="76"/>
      <c r="S176" s="76"/>
      <c r="T176" s="76"/>
      <c r="U176" s="76"/>
      <c r="V176" s="121" t="s">
        <v>940</v>
      </c>
      <c r="W176" s="76"/>
      <c r="AF176" s="639">
        <f t="shared" si="4"/>
        <v>945.00000000000011</v>
      </c>
      <c r="AG176" s="118">
        <f t="shared" si="5"/>
        <v>14445</v>
      </c>
    </row>
    <row r="177" spans="1:33" x14ac:dyDescent="0.35">
      <c r="A177" s="76"/>
      <c r="B177" s="76"/>
      <c r="C177" s="76"/>
      <c r="D177" s="76"/>
      <c r="E177" s="253"/>
      <c r="F177" s="117" t="s">
        <v>4451</v>
      </c>
      <c r="G177" s="118">
        <v>13500</v>
      </c>
      <c r="H177" s="76"/>
      <c r="I177" s="76" t="s">
        <v>933</v>
      </c>
      <c r="J177" s="119" t="s">
        <v>4447</v>
      </c>
      <c r="K177" s="119" t="s">
        <v>4447</v>
      </c>
      <c r="L177" s="120"/>
      <c r="M177" s="119"/>
      <c r="N177" s="76"/>
      <c r="O177" s="122"/>
      <c r="P177" s="119"/>
      <c r="Q177" s="76"/>
      <c r="R177" s="76"/>
      <c r="S177" s="76"/>
      <c r="T177" s="76"/>
      <c r="U177" s="76"/>
      <c r="V177" s="121" t="s">
        <v>940</v>
      </c>
      <c r="W177" s="76"/>
      <c r="AF177" s="639">
        <f t="shared" si="4"/>
        <v>945.00000000000011</v>
      </c>
      <c r="AG177" s="118">
        <f t="shared" si="5"/>
        <v>14445</v>
      </c>
    </row>
    <row r="178" spans="1:33" x14ac:dyDescent="0.35">
      <c r="A178" s="76"/>
      <c r="B178" s="76"/>
      <c r="C178" s="76"/>
      <c r="D178" s="76"/>
      <c r="E178" s="76"/>
      <c r="F178" s="117" t="s">
        <v>4452</v>
      </c>
      <c r="G178" s="118">
        <v>13500</v>
      </c>
      <c r="H178" s="76"/>
      <c r="I178" s="76" t="s">
        <v>933</v>
      </c>
      <c r="J178" s="119" t="s">
        <v>4447</v>
      </c>
      <c r="K178" s="119" t="s">
        <v>4447</v>
      </c>
      <c r="L178" s="120"/>
      <c r="M178" s="119"/>
      <c r="N178" s="76"/>
      <c r="O178" s="122"/>
      <c r="P178" s="119"/>
      <c r="Q178" s="76"/>
      <c r="R178" s="76"/>
      <c r="S178" s="76"/>
      <c r="T178" s="76"/>
      <c r="U178" s="76"/>
      <c r="V178" s="121" t="s">
        <v>940</v>
      </c>
      <c r="W178" s="76"/>
      <c r="AF178" s="639">
        <f t="shared" si="4"/>
        <v>945.00000000000011</v>
      </c>
      <c r="AG178" s="118">
        <f t="shared" si="5"/>
        <v>14445</v>
      </c>
    </row>
    <row r="179" spans="1:33" x14ac:dyDescent="0.35">
      <c r="A179" s="76"/>
      <c r="B179" s="76"/>
      <c r="C179" s="76"/>
      <c r="D179" s="76"/>
      <c r="E179" s="76"/>
      <c r="F179" s="117" t="s">
        <v>4453</v>
      </c>
      <c r="G179" s="118">
        <v>13500</v>
      </c>
      <c r="H179" s="76"/>
      <c r="I179" s="76" t="s">
        <v>933</v>
      </c>
      <c r="J179" s="119" t="s">
        <v>4447</v>
      </c>
      <c r="K179" s="119" t="s">
        <v>4447</v>
      </c>
      <c r="L179" s="120"/>
      <c r="M179" s="119"/>
      <c r="N179" s="76"/>
      <c r="O179" s="122"/>
      <c r="P179" s="119"/>
      <c r="Q179" s="76"/>
      <c r="R179" s="76"/>
      <c r="S179" s="76"/>
      <c r="T179" s="76"/>
      <c r="U179" s="76"/>
      <c r="V179" s="121" t="s">
        <v>940</v>
      </c>
      <c r="W179" s="76"/>
      <c r="AF179" s="639">
        <f t="shared" si="4"/>
        <v>945.00000000000011</v>
      </c>
      <c r="AG179" s="118">
        <f t="shared" si="5"/>
        <v>14445</v>
      </c>
    </row>
    <row r="180" spans="1:33" x14ac:dyDescent="0.35">
      <c r="A180" s="76"/>
      <c r="B180" s="76"/>
      <c r="C180" s="76"/>
      <c r="D180" s="76"/>
      <c r="E180" s="76"/>
      <c r="F180" s="117" t="s">
        <v>4454</v>
      </c>
      <c r="G180" s="118">
        <v>13500</v>
      </c>
      <c r="H180" s="76"/>
      <c r="I180" s="76" t="s">
        <v>933</v>
      </c>
      <c r="J180" s="119" t="s">
        <v>4447</v>
      </c>
      <c r="K180" s="119" t="s">
        <v>4447</v>
      </c>
      <c r="L180" s="120"/>
      <c r="M180" s="119"/>
      <c r="N180" s="76"/>
      <c r="O180" s="122"/>
      <c r="P180" s="119"/>
      <c r="Q180" s="76"/>
      <c r="R180" s="76"/>
      <c r="S180" s="76"/>
      <c r="T180" s="76"/>
      <c r="U180" s="76"/>
      <c r="V180" s="121" t="s">
        <v>940</v>
      </c>
      <c r="W180" s="76"/>
      <c r="AF180" s="639">
        <f t="shared" si="4"/>
        <v>945.00000000000011</v>
      </c>
      <c r="AG180" s="118">
        <f t="shared" si="5"/>
        <v>14445</v>
      </c>
    </row>
    <row r="181" spans="1:33" x14ac:dyDescent="0.35">
      <c r="A181" s="76"/>
      <c r="B181" s="76"/>
      <c r="C181" s="76"/>
      <c r="D181" s="76"/>
      <c r="E181" s="76"/>
      <c r="F181" s="117" t="s">
        <v>4455</v>
      </c>
      <c r="G181" s="118">
        <v>13500</v>
      </c>
      <c r="H181" s="76"/>
      <c r="I181" s="76" t="s">
        <v>933</v>
      </c>
      <c r="J181" s="119" t="s">
        <v>4447</v>
      </c>
      <c r="K181" s="119" t="s">
        <v>4447</v>
      </c>
      <c r="L181" s="120"/>
      <c r="M181" s="119"/>
      <c r="N181" s="76"/>
      <c r="O181" s="122"/>
      <c r="P181" s="119"/>
      <c r="Q181" s="76"/>
      <c r="R181" s="76"/>
      <c r="S181" s="76"/>
      <c r="T181" s="76"/>
      <c r="U181" s="76"/>
      <c r="V181" s="121" t="s">
        <v>940</v>
      </c>
      <c r="W181" s="76"/>
      <c r="AF181" s="639">
        <f t="shared" si="4"/>
        <v>945.00000000000011</v>
      </c>
      <c r="AG181" s="118">
        <f t="shared" si="5"/>
        <v>14445</v>
      </c>
    </row>
    <row r="182" spans="1:33" x14ac:dyDescent="0.35">
      <c r="A182" s="76"/>
      <c r="B182" s="76"/>
      <c r="C182" s="76"/>
      <c r="D182" s="76"/>
      <c r="E182" s="76"/>
      <c r="F182" s="117" t="s">
        <v>4456</v>
      </c>
      <c r="G182" s="118">
        <v>13500</v>
      </c>
      <c r="H182" s="76"/>
      <c r="I182" s="76" t="s">
        <v>933</v>
      </c>
      <c r="J182" s="119" t="s">
        <v>4447</v>
      </c>
      <c r="K182" s="119" t="s">
        <v>4447</v>
      </c>
      <c r="L182" s="120"/>
      <c r="M182" s="119"/>
      <c r="N182" s="76"/>
      <c r="O182" s="122"/>
      <c r="P182" s="119"/>
      <c r="Q182" s="76"/>
      <c r="R182" s="76"/>
      <c r="S182" s="76"/>
      <c r="T182" s="76"/>
      <c r="U182" s="76"/>
      <c r="V182" s="121" t="s">
        <v>940</v>
      </c>
      <c r="W182" s="76"/>
      <c r="AF182" s="639">
        <f t="shared" si="4"/>
        <v>945.00000000000011</v>
      </c>
      <c r="AG182" s="118">
        <f t="shared" si="5"/>
        <v>14445</v>
      </c>
    </row>
    <row r="183" spans="1:33" x14ac:dyDescent="0.35">
      <c r="A183" s="76"/>
      <c r="B183" s="76"/>
      <c r="C183" s="76"/>
      <c r="D183" s="76"/>
      <c r="E183" s="76"/>
      <c r="F183" s="117" t="s">
        <v>4457</v>
      </c>
      <c r="G183" s="118">
        <v>13500</v>
      </c>
      <c r="H183" s="76"/>
      <c r="I183" s="76" t="s">
        <v>933</v>
      </c>
      <c r="J183" s="119" t="s">
        <v>4447</v>
      </c>
      <c r="K183" s="119" t="s">
        <v>4447</v>
      </c>
      <c r="L183" s="120"/>
      <c r="M183" s="119"/>
      <c r="N183" s="76"/>
      <c r="O183" s="122"/>
      <c r="P183" s="119"/>
      <c r="Q183" s="76"/>
      <c r="R183" s="76"/>
      <c r="S183" s="76"/>
      <c r="T183" s="76"/>
      <c r="U183" s="76"/>
      <c r="V183" s="121" t="s">
        <v>940</v>
      </c>
      <c r="W183" s="76"/>
      <c r="AF183" s="639">
        <f t="shared" si="4"/>
        <v>945.00000000000011</v>
      </c>
      <c r="AG183" s="118">
        <f t="shared" si="5"/>
        <v>14445</v>
      </c>
    </row>
    <row r="184" spans="1:33" x14ac:dyDescent="0.35">
      <c r="A184" s="76"/>
      <c r="B184" s="76"/>
      <c r="C184" s="76"/>
      <c r="D184" s="76"/>
      <c r="E184" s="76"/>
      <c r="F184" s="176" t="s">
        <v>994</v>
      </c>
      <c r="G184" s="124">
        <f>SUM(G173:G183)</f>
        <v>148500</v>
      </c>
      <c r="H184" s="76"/>
      <c r="I184" s="76"/>
      <c r="J184" s="119"/>
      <c r="K184" s="119"/>
      <c r="L184" s="120"/>
      <c r="M184" s="119"/>
      <c r="N184" s="76"/>
      <c r="O184" s="122"/>
      <c r="P184" s="119"/>
      <c r="Q184" s="76"/>
      <c r="R184" s="76"/>
      <c r="S184" s="76"/>
      <c r="T184" s="76"/>
      <c r="U184" s="76"/>
      <c r="V184" s="121"/>
      <c r="W184" s="76"/>
      <c r="AF184" s="639">
        <f t="shared" si="4"/>
        <v>10395.000000000002</v>
      </c>
      <c r="AG184" s="124">
        <f t="shared" si="5"/>
        <v>158895</v>
      </c>
    </row>
    <row r="185" spans="1:33" x14ac:dyDescent="0.35">
      <c r="A185" s="64"/>
      <c r="B185" s="64"/>
      <c r="C185" s="64"/>
      <c r="D185" s="64"/>
      <c r="E185" s="64"/>
      <c r="F185" s="96" t="s">
        <v>2678</v>
      </c>
      <c r="G185" s="67"/>
      <c r="H185" s="64"/>
      <c r="I185" s="64"/>
      <c r="J185" s="68"/>
      <c r="K185" s="68"/>
      <c r="L185" s="127"/>
      <c r="M185" s="68"/>
      <c r="N185" s="64"/>
      <c r="O185" s="125"/>
      <c r="P185" s="68"/>
      <c r="Q185" s="64"/>
      <c r="R185" s="64"/>
      <c r="S185" s="64"/>
      <c r="T185" s="64"/>
      <c r="U185" s="64"/>
      <c r="V185" s="115"/>
      <c r="W185" s="64"/>
      <c r="AF185" s="639">
        <f t="shared" si="4"/>
        <v>0</v>
      </c>
      <c r="AG185" s="67">
        <f t="shared" si="5"/>
        <v>0</v>
      </c>
    </row>
    <row r="186" spans="1:33" x14ac:dyDescent="0.35">
      <c r="A186" s="76"/>
      <c r="B186" s="76"/>
      <c r="C186" s="76"/>
      <c r="D186" s="76"/>
      <c r="E186" s="76"/>
      <c r="F186" s="117" t="s">
        <v>4458</v>
      </c>
      <c r="G186" s="118">
        <v>20000</v>
      </c>
      <c r="H186" s="76"/>
      <c r="I186" s="76" t="s">
        <v>933</v>
      </c>
      <c r="J186" s="119" t="s">
        <v>4447</v>
      </c>
      <c r="K186" s="119" t="s">
        <v>4447</v>
      </c>
      <c r="L186" s="120"/>
      <c r="M186" s="119"/>
      <c r="N186" s="76"/>
      <c r="O186" s="122"/>
      <c r="P186" s="119"/>
      <c r="Q186" s="76"/>
      <c r="R186" s="76"/>
      <c r="S186" s="76"/>
      <c r="T186" s="76"/>
      <c r="U186" s="76"/>
      <c r="V186" s="121" t="s">
        <v>940</v>
      </c>
      <c r="W186" s="76"/>
      <c r="AF186" s="639">
        <f t="shared" si="4"/>
        <v>1400.0000000000002</v>
      </c>
      <c r="AG186" s="118">
        <f t="shared" si="5"/>
        <v>21400</v>
      </c>
    </row>
    <row r="187" spans="1:33" x14ac:dyDescent="0.35">
      <c r="A187" s="76"/>
      <c r="B187" s="76"/>
      <c r="C187" s="76"/>
      <c r="D187" s="76"/>
      <c r="E187" s="76"/>
      <c r="F187" s="117" t="s">
        <v>4459</v>
      </c>
      <c r="G187" s="118">
        <v>20000</v>
      </c>
      <c r="H187" s="76"/>
      <c r="I187" s="76" t="s">
        <v>933</v>
      </c>
      <c r="J187" s="119" t="s">
        <v>4447</v>
      </c>
      <c r="K187" s="119" t="s">
        <v>4447</v>
      </c>
      <c r="L187" s="120"/>
      <c r="M187" s="119"/>
      <c r="N187" s="76"/>
      <c r="O187" s="122"/>
      <c r="P187" s="119"/>
      <c r="Q187" s="76"/>
      <c r="R187" s="76"/>
      <c r="S187" s="76"/>
      <c r="T187" s="76"/>
      <c r="U187" s="76"/>
      <c r="V187" s="121" t="s">
        <v>940</v>
      </c>
      <c r="W187" s="76"/>
      <c r="AF187" s="639">
        <f t="shared" si="4"/>
        <v>1400.0000000000002</v>
      </c>
      <c r="AG187" s="118">
        <f t="shared" si="5"/>
        <v>21400</v>
      </c>
    </row>
    <row r="188" spans="1:33" x14ac:dyDescent="0.35">
      <c r="A188" s="76"/>
      <c r="B188" s="76"/>
      <c r="C188" s="76"/>
      <c r="D188" s="76"/>
      <c r="E188" s="76"/>
      <c r="F188" s="117" t="s">
        <v>4460</v>
      </c>
      <c r="G188" s="118">
        <v>20000</v>
      </c>
      <c r="H188" s="76"/>
      <c r="I188" s="76" t="s">
        <v>933</v>
      </c>
      <c r="J188" s="119" t="s">
        <v>4447</v>
      </c>
      <c r="K188" s="119" t="s">
        <v>4447</v>
      </c>
      <c r="L188" s="120"/>
      <c r="M188" s="119"/>
      <c r="N188" s="76"/>
      <c r="O188" s="122"/>
      <c r="P188" s="119"/>
      <c r="Q188" s="76"/>
      <c r="R188" s="76"/>
      <c r="S188" s="76"/>
      <c r="T188" s="76"/>
      <c r="U188" s="76"/>
      <c r="V188" s="121" t="s">
        <v>940</v>
      </c>
      <c r="W188" s="76"/>
      <c r="AF188" s="639">
        <f t="shared" si="4"/>
        <v>1400.0000000000002</v>
      </c>
      <c r="AG188" s="118">
        <f t="shared" si="5"/>
        <v>21400</v>
      </c>
    </row>
    <row r="189" spans="1:33" x14ac:dyDescent="0.35">
      <c r="A189" s="76"/>
      <c r="B189" s="76"/>
      <c r="C189" s="76"/>
      <c r="D189" s="76"/>
      <c r="E189" s="76"/>
      <c r="F189" s="117" t="s">
        <v>4461</v>
      </c>
      <c r="G189" s="118">
        <v>20000</v>
      </c>
      <c r="H189" s="76"/>
      <c r="I189" s="76" t="s">
        <v>933</v>
      </c>
      <c r="J189" s="119" t="s">
        <v>4447</v>
      </c>
      <c r="K189" s="119" t="s">
        <v>4447</v>
      </c>
      <c r="L189" s="120"/>
      <c r="M189" s="119"/>
      <c r="N189" s="76"/>
      <c r="O189" s="122"/>
      <c r="P189" s="119"/>
      <c r="Q189" s="76"/>
      <c r="R189" s="76"/>
      <c r="S189" s="76"/>
      <c r="T189" s="76"/>
      <c r="U189" s="76"/>
      <c r="V189" s="121" t="s">
        <v>940</v>
      </c>
      <c r="W189" s="76"/>
      <c r="AF189" s="639">
        <f t="shared" si="4"/>
        <v>1400.0000000000002</v>
      </c>
      <c r="AG189" s="118">
        <f t="shared" si="5"/>
        <v>21400</v>
      </c>
    </row>
    <row r="190" spans="1:33" x14ac:dyDescent="0.35">
      <c r="A190" s="76"/>
      <c r="B190" s="76"/>
      <c r="C190" s="76"/>
      <c r="D190" s="76"/>
      <c r="E190" s="76"/>
      <c r="F190" s="117" t="s">
        <v>4462</v>
      </c>
      <c r="G190" s="118">
        <v>20000</v>
      </c>
      <c r="H190" s="76"/>
      <c r="I190" s="76" t="s">
        <v>933</v>
      </c>
      <c r="J190" s="119" t="s">
        <v>4447</v>
      </c>
      <c r="K190" s="119" t="s">
        <v>4447</v>
      </c>
      <c r="L190" s="120"/>
      <c r="M190" s="119"/>
      <c r="N190" s="76"/>
      <c r="O190" s="122"/>
      <c r="P190" s="119"/>
      <c r="Q190" s="76"/>
      <c r="R190" s="76"/>
      <c r="S190" s="76"/>
      <c r="T190" s="76"/>
      <c r="U190" s="76"/>
      <c r="V190" s="121" t="s">
        <v>940</v>
      </c>
      <c r="W190" s="76"/>
      <c r="AF190" s="639">
        <f t="shared" si="4"/>
        <v>1400.0000000000002</v>
      </c>
      <c r="AG190" s="118">
        <f t="shared" si="5"/>
        <v>21400</v>
      </c>
    </row>
    <row r="191" spans="1:33" x14ac:dyDescent="0.35">
      <c r="A191" s="76"/>
      <c r="B191" s="76"/>
      <c r="C191" s="76"/>
      <c r="D191" s="76"/>
      <c r="E191" s="76"/>
      <c r="F191" s="117" t="s">
        <v>4463</v>
      </c>
      <c r="G191" s="118">
        <v>20000</v>
      </c>
      <c r="H191" s="76"/>
      <c r="I191" s="76" t="s">
        <v>933</v>
      </c>
      <c r="J191" s="119" t="s">
        <v>4447</v>
      </c>
      <c r="K191" s="119" t="s">
        <v>4447</v>
      </c>
      <c r="L191" s="120"/>
      <c r="M191" s="119"/>
      <c r="N191" s="76"/>
      <c r="O191" s="122"/>
      <c r="P191" s="119"/>
      <c r="Q191" s="76"/>
      <c r="R191" s="76"/>
      <c r="S191" s="76"/>
      <c r="T191" s="76"/>
      <c r="U191" s="76"/>
      <c r="V191" s="121" t="s">
        <v>940</v>
      </c>
      <c r="W191" s="76"/>
      <c r="AF191" s="639">
        <f t="shared" si="4"/>
        <v>1400.0000000000002</v>
      </c>
      <c r="AG191" s="118">
        <f t="shared" si="5"/>
        <v>21400</v>
      </c>
    </row>
    <row r="192" spans="1:33" x14ac:dyDescent="0.35">
      <c r="A192" s="76"/>
      <c r="B192" s="76"/>
      <c r="C192" s="76"/>
      <c r="D192" s="76"/>
      <c r="E192" s="76"/>
      <c r="F192" s="117" t="s">
        <v>4464</v>
      </c>
      <c r="G192" s="118">
        <v>20000</v>
      </c>
      <c r="H192" s="76"/>
      <c r="I192" s="76" t="s">
        <v>933</v>
      </c>
      <c r="J192" s="119" t="s">
        <v>4447</v>
      </c>
      <c r="K192" s="119" t="s">
        <v>4447</v>
      </c>
      <c r="L192" s="120"/>
      <c r="M192" s="119"/>
      <c r="N192" s="76"/>
      <c r="O192" s="122"/>
      <c r="P192" s="119"/>
      <c r="Q192" s="76"/>
      <c r="R192" s="76"/>
      <c r="S192" s="76"/>
      <c r="T192" s="76"/>
      <c r="U192" s="76"/>
      <c r="V192" s="121" t="s">
        <v>940</v>
      </c>
      <c r="W192" s="76"/>
      <c r="AF192" s="639">
        <f t="shared" si="4"/>
        <v>1400.0000000000002</v>
      </c>
      <c r="AG192" s="118">
        <f t="shared" si="5"/>
        <v>21400</v>
      </c>
    </row>
    <row r="193" spans="1:33" x14ac:dyDescent="0.35">
      <c r="A193" s="76"/>
      <c r="B193" s="76"/>
      <c r="C193" s="76"/>
      <c r="D193" s="76"/>
      <c r="E193" s="76"/>
      <c r="F193" s="117" t="s">
        <v>4465</v>
      </c>
      <c r="G193" s="118">
        <v>20000</v>
      </c>
      <c r="H193" s="76"/>
      <c r="I193" s="76" t="s">
        <v>933</v>
      </c>
      <c r="J193" s="119" t="s">
        <v>4447</v>
      </c>
      <c r="K193" s="119" t="s">
        <v>4447</v>
      </c>
      <c r="L193" s="120"/>
      <c r="M193" s="119"/>
      <c r="N193" s="76"/>
      <c r="O193" s="122"/>
      <c r="P193" s="119"/>
      <c r="Q193" s="76"/>
      <c r="R193" s="76"/>
      <c r="S193" s="76"/>
      <c r="T193" s="76"/>
      <c r="U193" s="76"/>
      <c r="V193" s="121" t="s">
        <v>940</v>
      </c>
      <c r="W193" s="76"/>
      <c r="AF193" s="639">
        <f t="shared" si="4"/>
        <v>1400.0000000000002</v>
      </c>
      <c r="AG193" s="118">
        <f t="shared" si="5"/>
        <v>21400</v>
      </c>
    </row>
    <row r="194" spans="1:33" x14ac:dyDescent="0.35">
      <c r="A194" s="76"/>
      <c r="B194" s="76"/>
      <c r="C194" s="76"/>
      <c r="D194" s="76"/>
      <c r="E194" s="76"/>
      <c r="F194" s="117" t="s">
        <v>4466</v>
      </c>
      <c r="G194" s="118">
        <v>20000</v>
      </c>
      <c r="H194" s="76"/>
      <c r="I194" s="76" t="s">
        <v>933</v>
      </c>
      <c r="J194" s="119" t="s">
        <v>4447</v>
      </c>
      <c r="K194" s="119" t="s">
        <v>4447</v>
      </c>
      <c r="L194" s="120"/>
      <c r="M194" s="119"/>
      <c r="N194" s="76"/>
      <c r="O194" s="122"/>
      <c r="P194" s="119"/>
      <c r="Q194" s="76"/>
      <c r="R194" s="76"/>
      <c r="S194" s="76"/>
      <c r="T194" s="76"/>
      <c r="U194" s="76"/>
      <c r="V194" s="121" t="s">
        <v>940</v>
      </c>
      <c r="W194" s="76"/>
      <c r="AF194" s="639">
        <f t="shared" si="4"/>
        <v>1400.0000000000002</v>
      </c>
      <c r="AG194" s="118">
        <f t="shared" si="5"/>
        <v>21400</v>
      </c>
    </row>
    <row r="195" spans="1:33" x14ac:dyDescent="0.35">
      <c r="A195" s="76"/>
      <c r="B195" s="76"/>
      <c r="C195" s="76"/>
      <c r="D195" s="76"/>
      <c r="E195" s="76"/>
      <c r="F195" s="117" t="s">
        <v>4467</v>
      </c>
      <c r="G195" s="118">
        <v>20000</v>
      </c>
      <c r="H195" s="76"/>
      <c r="I195" s="76" t="s">
        <v>933</v>
      </c>
      <c r="J195" s="119" t="s">
        <v>4447</v>
      </c>
      <c r="K195" s="119" t="s">
        <v>4447</v>
      </c>
      <c r="L195" s="120"/>
      <c r="M195" s="119"/>
      <c r="N195" s="76"/>
      <c r="O195" s="122"/>
      <c r="P195" s="119"/>
      <c r="Q195" s="76"/>
      <c r="R195" s="76"/>
      <c r="S195" s="76"/>
      <c r="T195" s="76"/>
      <c r="U195" s="76"/>
      <c r="V195" s="121" t="s">
        <v>940</v>
      </c>
      <c r="W195" s="76"/>
      <c r="AF195" s="639">
        <f t="shared" si="4"/>
        <v>1400.0000000000002</v>
      </c>
      <c r="AG195" s="118">
        <f t="shared" si="5"/>
        <v>21400</v>
      </c>
    </row>
    <row r="196" spans="1:33" x14ac:dyDescent="0.35">
      <c r="A196" s="76"/>
      <c r="B196" s="76"/>
      <c r="C196" s="76"/>
      <c r="D196" s="76"/>
      <c r="E196" s="76"/>
      <c r="F196" s="117" t="s">
        <v>4468</v>
      </c>
      <c r="G196" s="118">
        <v>20000</v>
      </c>
      <c r="H196" s="76"/>
      <c r="I196" s="76" t="s">
        <v>933</v>
      </c>
      <c r="J196" s="119" t="s">
        <v>4447</v>
      </c>
      <c r="K196" s="119" t="s">
        <v>4447</v>
      </c>
      <c r="L196" s="120"/>
      <c r="M196" s="119"/>
      <c r="N196" s="76"/>
      <c r="O196" s="122"/>
      <c r="P196" s="119"/>
      <c r="Q196" s="76"/>
      <c r="R196" s="76"/>
      <c r="S196" s="76"/>
      <c r="T196" s="76"/>
      <c r="U196" s="76"/>
      <c r="V196" s="121" t="s">
        <v>940</v>
      </c>
      <c r="W196" s="76"/>
      <c r="AF196" s="639">
        <f t="shared" si="4"/>
        <v>1400.0000000000002</v>
      </c>
      <c r="AG196" s="118">
        <f t="shared" si="5"/>
        <v>21400</v>
      </c>
    </row>
    <row r="197" spans="1:33" x14ac:dyDescent="0.35">
      <c r="A197" s="76"/>
      <c r="B197" s="76"/>
      <c r="C197" s="76"/>
      <c r="D197" s="76"/>
      <c r="E197" s="76"/>
      <c r="F197" s="117" t="s">
        <v>4469</v>
      </c>
      <c r="G197" s="118">
        <v>20000</v>
      </c>
      <c r="H197" s="76"/>
      <c r="I197" s="76" t="s">
        <v>933</v>
      </c>
      <c r="J197" s="119" t="s">
        <v>4447</v>
      </c>
      <c r="K197" s="119" t="s">
        <v>4447</v>
      </c>
      <c r="L197" s="120"/>
      <c r="M197" s="119"/>
      <c r="N197" s="76"/>
      <c r="O197" s="122"/>
      <c r="P197" s="119"/>
      <c r="Q197" s="76"/>
      <c r="R197" s="76"/>
      <c r="S197" s="76"/>
      <c r="T197" s="76"/>
      <c r="U197" s="76"/>
      <c r="V197" s="121" t="s">
        <v>940</v>
      </c>
      <c r="W197" s="76"/>
      <c r="AF197" s="639">
        <f t="shared" si="4"/>
        <v>1400.0000000000002</v>
      </c>
      <c r="AG197" s="118">
        <f t="shared" si="5"/>
        <v>21400</v>
      </c>
    </row>
    <row r="198" spans="1:33" x14ac:dyDescent="0.35">
      <c r="A198" s="76"/>
      <c r="B198" s="76"/>
      <c r="C198" s="76"/>
      <c r="D198" s="76"/>
      <c r="E198" s="76"/>
      <c r="F198" s="117" t="s">
        <v>4470</v>
      </c>
      <c r="G198" s="118">
        <v>20000</v>
      </c>
      <c r="H198" s="76"/>
      <c r="I198" s="76" t="s">
        <v>933</v>
      </c>
      <c r="J198" s="119" t="s">
        <v>4447</v>
      </c>
      <c r="K198" s="119" t="s">
        <v>4447</v>
      </c>
      <c r="L198" s="120"/>
      <c r="M198" s="119"/>
      <c r="N198" s="76"/>
      <c r="O198" s="122"/>
      <c r="P198" s="119"/>
      <c r="Q198" s="76"/>
      <c r="R198" s="76"/>
      <c r="S198" s="76"/>
      <c r="T198" s="76"/>
      <c r="U198" s="76"/>
      <c r="V198" s="121" t="s">
        <v>940</v>
      </c>
      <c r="W198" s="76"/>
      <c r="AF198" s="639">
        <f t="shared" ref="AF198:AF261" si="6">G198*AF$4</f>
        <v>1400.0000000000002</v>
      </c>
      <c r="AG198" s="118">
        <f t="shared" ref="AG198:AG261" si="7">G198+AF198</f>
        <v>21400</v>
      </c>
    </row>
    <row r="199" spans="1:33" x14ac:dyDescent="0.35">
      <c r="A199" s="76"/>
      <c r="B199" s="76"/>
      <c r="C199" s="76"/>
      <c r="D199" s="76"/>
      <c r="E199" s="76"/>
      <c r="F199" s="117" t="s">
        <v>4471</v>
      </c>
      <c r="G199" s="118">
        <v>20000</v>
      </c>
      <c r="H199" s="76"/>
      <c r="I199" s="76" t="s">
        <v>933</v>
      </c>
      <c r="J199" s="119" t="s">
        <v>4447</v>
      </c>
      <c r="K199" s="119" t="s">
        <v>4447</v>
      </c>
      <c r="L199" s="120"/>
      <c r="M199" s="119"/>
      <c r="N199" s="76"/>
      <c r="O199" s="122"/>
      <c r="P199" s="119"/>
      <c r="Q199" s="76"/>
      <c r="R199" s="76"/>
      <c r="S199" s="76"/>
      <c r="T199" s="76"/>
      <c r="U199" s="76"/>
      <c r="V199" s="121" t="s">
        <v>940</v>
      </c>
      <c r="W199" s="76"/>
      <c r="AF199" s="639">
        <f t="shared" si="6"/>
        <v>1400.0000000000002</v>
      </c>
      <c r="AG199" s="118">
        <f t="shared" si="7"/>
        <v>21400</v>
      </c>
    </row>
    <row r="200" spans="1:33" x14ac:dyDescent="0.35">
      <c r="A200" s="76"/>
      <c r="B200" s="76"/>
      <c r="C200" s="76"/>
      <c r="D200" s="76"/>
      <c r="E200" s="76"/>
      <c r="F200" s="117" t="s">
        <v>4472</v>
      </c>
      <c r="G200" s="118">
        <v>20000</v>
      </c>
      <c r="H200" s="76"/>
      <c r="I200" s="76" t="s">
        <v>933</v>
      </c>
      <c r="J200" s="119" t="s">
        <v>4447</v>
      </c>
      <c r="K200" s="119" t="s">
        <v>4447</v>
      </c>
      <c r="L200" s="120"/>
      <c r="M200" s="119"/>
      <c r="N200" s="76"/>
      <c r="O200" s="122"/>
      <c r="P200" s="119"/>
      <c r="Q200" s="76"/>
      <c r="R200" s="76"/>
      <c r="S200" s="76"/>
      <c r="T200" s="76"/>
      <c r="U200" s="76"/>
      <c r="V200" s="121" t="s">
        <v>940</v>
      </c>
      <c r="W200" s="76"/>
      <c r="AF200" s="639">
        <f t="shared" si="6"/>
        <v>1400.0000000000002</v>
      </c>
      <c r="AG200" s="118">
        <f t="shared" si="7"/>
        <v>21400</v>
      </c>
    </row>
    <row r="201" spans="1:33" x14ac:dyDescent="0.35">
      <c r="A201" s="76"/>
      <c r="B201" s="76"/>
      <c r="C201" s="76"/>
      <c r="D201" s="76"/>
      <c r="E201" s="76"/>
      <c r="F201" s="176" t="s">
        <v>994</v>
      </c>
      <c r="G201" s="124">
        <f>SUM(G186:G200)</f>
        <v>300000</v>
      </c>
      <c r="H201" s="76"/>
      <c r="I201" s="76"/>
      <c r="J201" s="119"/>
      <c r="K201" s="119"/>
      <c r="L201" s="120"/>
      <c r="M201" s="119"/>
      <c r="N201" s="76"/>
      <c r="O201" s="122"/>
      <c r="P201" s="119"/>
      <c r="Q201" s="76"/>
      <c r="R201" s="76"/>
      <c r="S201" s="76"/>
      <c r="T201" s="76"/>
      <c r="U201" s="76"/>
      <c r="V201" s="121"/>
      <c r="W201" s="76"/>
      <c r="AF201" s="639">
        <f t="shared" si="6"/>
        <v>21000.000000000004</v>
      </c>
      <c r="AG201" s="124">
        <f t="shared" si="7"/>
        <v>321000</v>
      </c>
    </row>
    <row r="202" spans="1:33" x14ac:dyDescent="0.35">
      <c r="A202" s="64"/>
      <c r="B202" s="64"/>
      <c r="C202" s="64"/>
      <c r="D202" s="64"/>
      <c r="E202" s="64"/>
      <c r="F202" s="66" t="s">
        <v>1860</v>
      </c>
      <c r="G202" s="67"/>
      <c r="H202" s="64"/>
      <c r="I202" s="64"/>
      <c r="J202" s="68"/>
      <c r="K202" s="68"/>
      <c r="L202" s="68"/>
      <c r="M202" s="68"/>
      <c r="N202" s="64"/>
      <c r="O202" s="125"/>
      <c r="P202" s="68"/>
      <c r="Q202" s="64"/>
      <c r="R202" s="64"/>
      <c r="S202" s="64"/>
      <c r="T202" s="64"/>
      <c r="U202" s="64"/>
      <c r="V202" s="115"/>
      <c r="W202" s="64"/>
      <c r="AF202" s="639">
        <f t="shared" si="6"/>
        <v>0</v>
      </c>
      <c r="AG202" s="67">
        <f t="shared" si="7"/>
        <v>0</v>
      </c>
    </row>
    <row r="203" spans="1:33" x14ac:dyDescent="0.35">
      <c r="A203" s="76"/>
      <c r="B203" s="76"/>
      <c r="C203" s="76"/>
      <c r="D203" s="76"/>
      <c r="E203" s="76"/>
      <c r="F203" s="76" t="s">
        <v>1852</v>
      </c>
      <c r="G203" s="118"/>
      <c r="H203" s="76"/>
      <c r="I203" s="76"/>
      <c r="J203" s="117"/>
      <c r="K203" s="119"/>
      <c r="L203" s="117"/>
      <c r="M203" s="119"/>
      <c r="N203" s="76"/>
      <c r="O203" s="122"/>
      <c r="P203" s="119"/>
      <c r="Q203" s="76"/>
      <c r="R203" s="76"/>
      <c r="S203" s="76"/>
      <c r="T203" s="76"/>
      <c r="U203" s="76"/>
      <c r="V203" s="121"/>
      <c r="W203" s="76"/>
      <c r="AF203" s="639">
        <f t="shared" si="6"/>
        <v>0</v>
      </c>
      <c r="AG203" s="118">
        <f t="shared" si="7"/>
        <v>0</v>
      </c>
    </row>
    <row r="204" spans="1:33" x14ac:dyDescent="0.35">
      <c r="A204" s="69"/>
      <c r="B204" s="69"/>
      <c r="C204" s="69"/>
      <c r="D204" s="69"/>
      <c r="E204" s="69"/>
      <c r="F204" s="69"/>
      <c r="G204" s="74"/>
      <c r="H204" s="69"/>
      <c r="I204" s="69"/>
      <c r="J204" s="75"/>
      <c r="K204" s="75"/>
      <c r="L204" s="75"/>
      <c r="M204" s="75"/>
      <c r="N204" s="69"/>
      <c r="O204" s="69"/>
      <c r="P204" s="75"/>
      <c r="Q204" s="69"/>
      <c r="R204" s="69"/>
      <c r="S204" s="69"/>
      <c r="T204" s="69"/>
      <c r="U204" s="69"/>
      <c r="V204" s="121"/>
      <c r="W204" s="76"/>
      <c r="AF204" s="639">
        <f t="shared" si="6"/>
        <v>0</v>
      </c>
      <c r="AG204" s="74">
        <f t="shared" si="7"/>
        <v>0</v>
      </c>
    </row>
    <row r="205" spans="1:33" x14ac:dyDescent="0.35">
      <c r="A205" s="64"/>
      <c r="B205" s="64"/>
      <c r="C205" s="64"/>
      <c r="D205" s="64"/>
      <c r="E205" s="64"/>
      <c r="F205" s="89" t="s">
        <v>2961</v>
      </c>
      <c r="G205" s="67"/>
      <c r="H205" s="64"/>
      <c r="I205" s="64"/>
      <c r="J205" s="68"/>
      <c r="K205" s="68"/>
      <c r="L205" s="68"/>
      <c r="M205" s="68"/>
      <c r="N205" s="64"/>
      <c r="O205" s="64"/>
      <c r="P205" s="68"/>
      <c r="Q205" s="64"/>
      <c r="R205" s="64"/>
      <c r="S205" s="64"/>
      <c r="T205" s="64"/>
      <c r="U205" s="64"/>
      <c r="V205" s="115"/>
      <c r="W205" s="64"/>
      <c r="AF205" s="639">
        <f t="shared" si="6"/>
        <v>0</v>
      </c>
      <c r="AG205" s="67">
        <f t="shared" si="7"/>
        <v>0</v>
      </c>
    </row>
    <row r="206" spans="1:33" x14ac:dyDescent="0.35">
      <c r="A206" s="76"/>
      <c r="B206" s="76"/>
      <c r="C206" s="76"/>
      <c r="D206" s="76"/>
      <c r="E206" s="76"/>
      <c r="F206" s="79" t="s">
        <v>4473</v>
      </c>
      <c r="G206" s="118">
        <v>150000</v>
      </c>
      <c r="H206" s="76"/>
      <c r="I206" s="76" t="s">
        <v>1062</v>
      </c>
      <c r="J206" s="130"/>
      <c r="K206" s="119" t="s">
        <v>1074</v>
      </c>
      <c r="L206" s="128">
        <v>2009232383</v>
      </c>
      <c r="M206" s="119"/>
      <c r="N206" s="76"/>
      <c r="O206" s="76"/>
      <c r="P206" s="119" t="s">
        <v>1066</v>
      </c>
      <c r="Q206" s="76"/>
      <c r="R206" s="76"/>
      <c r="S206" s="76"/>
      <c r="T206" s="76"/>
      <c r="U206" s="76"/>
      <c r="V206" s="121"/>
      <c r="W206" s="76"/>
      <c r="AF206" s="639">
        <f t="shared" si="6"/>
        <v>10500.000000000002</v>
      </c>
      <c r="AG206" s="118">
        <f t="shared" si="7"/>
        <v>160500</v>
      </c>
    </row>
    <row r="207" spans="1:33" x14ac:dyDescent="0.35">
      <c r="A207" s="76"/>
      <c r="B207" s="76"/>
      <c r="C207" s="76"/>
      <c r="D207" s="76"/>
      <c r="E207" s="76"/>
      <c r="F207" s="79" t="s">
        <v>4474</v>
      </c>
      <c r="G207" s="118">
        <v>150000</v>
      </c>
      <c r="H207" s="76"/>
      <c r="I207" s="76" t="s">
        <v>1062</v>
      </c>
      <c r="J207" s="130"/>
      <c r="K207" s="119" t="s">
        <v>3278</v>
      </c>
      <c r="L207" s="119">
        <v>2008277127</v>
      </c>
      <c r="M207" s="119"/>
      <c r="N207" s="76"/>
      <c r="O207" s="76"/>
      <c r="P207" s="119" t="s">
        <v>1066</v>
      </c>
      <c r="Q207" s="76"/>
      <c r="R207" s="76"/>
      <c r="S207" s="76"/>
      <c r="T207" s="76"/>
      <c r="U207" s="76"/>
      <c r="V207" s="121"/>
      <c r="W207" s="76"/>
      <c r="AF207" s="639">
        <f t="shared" si="6"/>
        <v>10500.000000000002</v>
      </c>
      <c r="AG207" s="118">
        <f t="shared" si="7"/>
        <v>160500</v>
      </c>
    </row>
    <row r="208" spans="1:33" x14ac:dyDescent="0.35">
      <c r="A208" s="76"/>
      <c r="B208" s="76"/>
      <c r="C208" s="76"/>
      <c r="D208" s="76"/>
      <c r="E208" s="76"/>
      <c r="F208" s="79" t="s">
        <v>4475</v>
      </c>
      <c r="G208" s="118">
        <v>150000</v>
      </c>
      <c r="H208" s="76"/>
      <c r="I208" s="76" t="s">
        <v>1062</v>
      </c>
      <c r="J208" s="130"/>
      <c r="K208" s="119" t="s">
        <v>1074</v>
      </c>
      <c r="L208" s="119">
        <v>2009232382</v>
      </c>
      <c r="M208" s="119"/>
      <c r="N208" s="76"/>
      <c r="O208" s="76"/>
      <c r="P208" s="119" t="s">
        <v>1066</v>
      </c>
      <c r="Q208" s="76"/>
      <c r="R208" s="76"/>
      <c r="S208" s="76"/>
      <c r="T208" s="76"/>
      <c r="U208" s="76"/>
      <c r="V208" s="121"/>
      <c r="W208" s="76"/>
      <c r="AF208" s="639">
        <f t="shared" si="6"/>
        <v>10500.000000000002</v>
      </c>
      <c r="AG208" s="118">
        <f t="shared" si="7"/>
        <v>160500</v>
      </c>
    </row>
    <row r="209" spans="1:33" x14ac:dyDescent="0.35">
      <c r="A209" s="76"/>
      <c r="B209" s="76"/>
      <c r="C209" s="76"/>
      <c r="D209" s="76"/>
      <c r="E209" s="76"/>
      <c r="F209" s="79" t="s">
        <v>4476</v>
      </c>
      <c r="G209" s="118">
        <v>150000</v>
      </c>
      <c r="H209" s="76"/>
      <c r="I209" s="76" t="s">
        <v>1062</v>
      </c>
      <c r="J209" s="130"/>
      <c r="K209" s="119" t="s">
        <v>3278</v>
      </c>
      <c r="L209" s="128">
        <v>2008277126</v>
      </c>
      <c r="M209" s="119"/>
      <c r="N209" s="76"/>
      <c r="O209" s="76"/>
      <c r="P209" s="119" t="s">
        <v>1066</v>
      </c>
      <c r="Q209" s="76"/>
      <c r="R209" s="76"/>
      <c r="S209" s="76"/>
      <c r="T209" s="76"/>
      <c r="U209" s="76"/>
      <c r="V209" s="121"/>
      <c r="W209" s="76"/>
      <c r="AF209" s="639">
        <f t="shared" si="6"/>
        <v>10500.000000000002</v>
      </c>
      <c r="AG209" s="118">
        <f t="shared" si="7"/>
        <v>160500</v>
      </c>
    </row>
    <row r="210" spans="1:33" x14ac:dyDescent="0.35">
      <c r="A210" s="76"/>
      <c r="B210" s="76"/>
      <c r="C210" s="76"/>
      <c r="D210" s="76"/>
      <c r="E210" s="76"/>
      <c r="F210" s="79" t="s">
        <v>4477</v>
      </c>
      <c r="G210" s="118">
        <v>150000</v>
      </c>
      <c r="H210" s="76"/>
      <c r="I210" s="76" t="s">
        <v>1062</v>
      </c>
      <c r="J210" s="130"/>
      <c r="K210" s="119" t="s">
        <v>1120</v>
      </c>
      <c r="L210" s="128">
        <v>2003168067</v>
      </c>
      <c r="M210" s="119"/>
      <c r="N210" s="76"/>
      <c r="O210" s="76"/>
      <c r="P210" s="119" t="s">
        <v>1066</v>
      </c>
      <c r="Q210" s="76"/>
      <c r="R210" s="76"/>
      <c r="S210" s="76"/>
      <c r="T210" s="76"/>
      <c r="U210" s="76"/>
      <c r="V210" s="121"/>
      <c r="W210" s="76"/>
      <c r="AF210" s="639">
        <f t="shared" si="6"/>
        <v>10500.000000000002</v>
      </c>
      <c r="AG210" s="118">
        <f t="shared" si="7"/>
        <v>160500</v>
      </c>
    </row>
    <row r="211" spans="1:33" x14ac:dyDescent="0.35">
      <c r="A211" s="76"/>
      <c r="B211" s="76"/>
      <c r="C211" s="76"/>
      <c r="D211" s="76"/>
      <c r="E211" s="76"/>
      <c r="F211" s="79" t="s">
        <v>4478</v>
      </c>
      <c r="G211" s="118">
        <v>150000</v>
      </c>
      <c r="H211" s="76"/>
      <c r="I211" s="76" t="s">
        <v>3269</v>
      </c>
      <c r="J211" s="130"/>
      <c r="K211" s="119" t="s">
        <v>4479</v>
      </c>
      <c r="L211" s="119" t="s">
        <v>4480</v>
      </c>
      <c r="M211" s="119"/>
      <c r="N211" s="76"/>
      <c r="O211" s="76" t="s">
        <v>1065</v>
      </c>
      <c r="P211" s="119" t="s">
        <v>3283</v>
      </c>
      <c r="Q211" s="76"/>
      <c r="R211" s="76"/>
      <c r="S211" s="76"/>
      <c r="T211" s="76"/>
      <c r="U211" s="76"/>
      <c r="V211" s="121"/>
      <c r="W211" s="76"/>
      <c r="AF211" s="639">
        <f t="shared" si="6"/>
        <v>10500.000000000002</v>
      </c>
      <c r="AG211" s="118">
        <f t="shared" si="7"/>
        <v>160500</v>
      </c>
    </row>
    <row r="212" spans="1:33" x14ac:dyDescent="0.35">
      <c r="A212" s="76"/>
      <c r="B212" s="76"/>
      <c r="C212" s="76"/>
      <c r="D212" s="76"/>
      <c r="E212" s="76"/>
      <c r="F212" s="79" t="s">
        <v>4481</v>
      </c>
      <c r="G212" s="118">
        <v>150000</v>
      </c>
      <c r="H212" s="76"/>
      <c r="I212" s="76" t="s">
        <v>1062</v>
      </c>
      <c r="J212" s="130"/>
      <c r="K212" s="119" t="s">
        <v>3267</v>
      </c>
      <c r="L212" s="128">
        <v>2002352089</v>
      </c>
      <c r="M212" s="119"/>
      <c r="N212" s="76"/>
      <c r="O212" s="76"/>
      <c r="P212" s="119" t="s">
        <v>1066</v>
      </c>
      <c r="Q212" s="76"/>
      <c r="R212" s="76"/>
      <c r="S212" s="76"/>
      <c r="T212" s="76"/>
      <c r="U212" s="76"/>
      <c r="V212" s="121"/>
      <c r="W212" s="76"/>
      <c r="AF212" s="639">
        <f t="shared" si="6"/>
        <v>10500.000000000002</v>
      </c>
      <c r="AG212" s="118">
        <f t="shared" si="7"/>
        <v>160500</v>
      </c>
    </row>
    <row r="213" spans="1:33" x14ac:dyDescent="0.35">
      <c r="A213" s="76"/>
      <c r="B213" s="76"/>
      <c r="C213" s="76"/>
      <c r="D213" s="76"/>
      <c r="E213" s="76"/>
      <c r="F213" s="79" t="s">
        <v>4482</v>
      </c>
      <c r="G213" s="118">
        <v>150000</v>
      </c>
      <c r="H213" s="76"/>
      <c r="I213" s="76" t="s">
        <v>1062</v>
      </c>
      <c r="J213" s="130"/>
      <c r="K213" s="119" t="s">
        <v>1074</v>
      </c>
      <c r="L213" s="128">
        <v>2009233319</v>
      </c>
      <c r="M213" s="119"/>
      <c r="N213" s="76"/>
      <c r="O213" s="76"/>
      <c r="P213" s="119" t="s">
        <v>1066</v>
      </c>
      <c r="Q213" s="76"/>
      <c r="R213" s="76"/>
      <c r="S213" s="76"/>
      <c r="T213" s="76"/>
      <c r="U213" s="76"/>
      <c r="V213" s="121"/>
      <c r="W213" s="76"/>
      <c r="AF213" s="639">
        <f t="shared" si="6"/>
        <v>10500.000000000002</v>
      </c>
      <c r="AG213" s="118">
        <f t="shared" si="7"/>
        <v>160500</v>
      </c>
    </row>
    <row r="214" spans="1:33" x14ac:dyDescent="0.35">
      <c r="A214" s="76"/>
      <c r="B214" s="76"/>
      <c r="C214" s="76"/>
      <c r="D214" s="76"/>
      <c r="E214" s="76"/>
      <c r="F214" s="79" t="s">
        <v>4483</v>
      </c>
      <c r="G214" s="118">
        <v>150000</v>
      </c>
      <c r="H214" s="76"/>
      <c r="I214" s="76" t="s">
        <v>1062</v>
      </c>
      <c r="J214" s="130"/>
      <c r="K214" s="119" t="s">
        <v>3267</v>
      </c>
      <c r="L214" s="128">
        <v>2009232357</v>
      </c>
      <c r="M214" s="119"/>
      <c r="N214" s="76"/>
      <c r="O214" s="76"/>
      <c r="P214" s="119" t="s">
        <v>1066</v>
      </c>
      <c r="Q214" s="76"/>
      <c r="R214" s="76"/>
      <c r="S214" s="76"/>
      <c r="T214" s="76"/>
      <c r="U214" s="76"/>
      <c r="V214" s="121"/>
      <c r="W214" s="76"/>
      <c r="AF214" s="639">
        <f t="shared" si="6"/>
        <v>10500.000000000002</v>
      </c>
      <c r="AG214" s="118">
        <f t="shared" si="7"/>
        <v>160500</v>
      </c>
    </row>
    <row r="215" spans="1:33" x14ac:dyDescent="0.35">
      <c r="A215" s="76"/>
      <c r="B215" s="76"/>
      <c r="C215" s="76"/>
      <c r="D215" s="76"/>
      <c r="E215" s="76"/>
      <c r="F215" s="79" t="s">
        <v>4484</v>
      </c>
      <c r="G215" s="118">
        <v>150000</v>
      </c>
      <c r="H215" s="76"/>
      <c r="I215" s="76" t="s">
        <v>3269</v>
      </c>
      <c r="J215" s="130"/>
      <c r="K215" s="119" t="s">
        <v>3270</v>
      </c>
      <c r="L215" s="119" t="s">
        <v>4485</v>
      </c>
      <c r="M215" s="119"/>
      <c r="N215" s="76"/>
      <c r="O215" s="76" t="s">
        <v>1065</v>
      </c>
      <c r="P215" s="119" t="s">
        <v>3283</v>
      </c>
      <c r="Q215" s="76"/>
      <c r="R215" s="76"/>
      <c r="S215" s="76"/>
      <c r="T215" s="76"/>
      <c r="U215" s="76"/>
      <c r="V215" s="121"/>
      <c r="W215" s="76"/>
      <c r="AF215" s="639">
        <f t="shared" si="6"/>
        <v>10500.000000000002</v>
      </c>
      <c r="AG215" s="118">
        <f t="shared" si="7"/>
        <v>160500</v>
      </c>
    </row>
    <row r="216" spans="1:33" x14ac:dyDescent="0.35">
      <c r="A216" s="76"/>
      <c r="B216" s="76"/>
      <c r="C216" s="76"/>
      <c r="D216" s="76"/>
      <c r="E216" s="76"/>
      <c r="F216" s="79" t="s">
        <v>4486</v>
      </c>
      <c r="G216" s="118">
        <v>150000</v>
      </c>
      <c r="H216" s="76"/>
      <c r="I216" s="76" t="s">
        <v>3274</v>
      </c>
      <c r="J216" s="130"/>
      <c r="K216" s="119" t="s">
        <v>1151</v>
      </c>
      <c r="L216" s="128" t="s">
        <v>4487</v>
      </c>
      <c r="M216" s="119"/>
      <c r="N216" s="76"/>
      <c r="O216" s="76"/>
      <c r="P216" s="119" t="s">
        <v>1066</v>
      </c>
      <c r="Q216" s="76"/>
      <c r="R216" s="76"/>
      <c r="S216" s="76"/>
      <c r="T216" s="76"/>
      <c r="U216" s="76"/>
      <c r="V216" s="121"/>
      <c r="W216" s="76"/>
      <c r="AF216" s="639">
        <f t="shared" si="6"/>
        <v>10500.000000000002</v>
      </c>
      <c r="AG216" s="118">
        <f t="shared" si="7"/>
        <v>160500</v>
      </c>
    </row>
    <row r="217" spans="1:33" x14ac:dyDescent="0.35">
      <c r="A217" s="76"/>
      <c r="B217" s="76"/>
      <c r="C217" s="76"/>
      <c r="D217" s="76"/>
      <c r="E217" s="76"/>
      <c r="F217" s="79" t="s">
        <v>4488</v>
      </c>
      <c r="G217" s="118">
        <v>150000</v>
      </c>
      <c r="H217" s="76"/>
      <c r="I217" s="76" t="s">
        <v>1062</v>
      </c>
      <c r="J217" s="130"/>
      <c r="K217" s="119" t="s">
        <v>1120</v>
      </c>
      <c r="L217" s="128">
        <v>2003168064</v>
      </c>
      <c r="M217" s="119"/>
      <c r="N217" s="76"/>
      <c r="O217" s="76"/>
      <c r="P217" s="119" t="s">
        <v>1066</v>
      </c>
      <c r="Q217" s="76"/>
      <c r="R217" s="76"/>
      <c r="S217" s="76"/>
      <c r="T217" s="76"/>
      <c r="U217" s="76"/>
      <c r="V217" s="121"/>
      <c r="W217" s="76"/>
      <c r="AF217" s="639">
        <f t="shared" si="6"/>
        <v>10500.000000000002</v>
      </c>
      <c r="AG217" s="118">
        <f t="shared" si="7"/>
        <v>160500</v>
      </c>
    </row>
    <row r="218" spans="1:33" x14ac:dyDescent="0.35">
      <c r="A218" s="76"/>
      <c r="B218" s="76"/>
      <c r="C218" s="76"/>
      <c r="D218" s="76"/>
      <c r="E218" s="76"/>
      <c r="F218" s="79" t="s">
        <v>4489</v>
      </c>
      <c r="G218" s="118">
        <v>150000</v>
      </c>
      <c r="H218" s="76"/>
      <c r="I218" s="76" t="s">
        <v>3269</v>
      </c>
      <c r="J218" s="130"/>
      <c r="K218" s="119" t="s">
        <v>4479</v>
      </c>
      <c r="L218" s="119" t="s">
        <v>4490</v>
      </c>
      <c r="M218" s="119"/>
      <c r="N218" s="76"/>
      <c r="O218" s="76" t="s">
        <v>1065</v>
      </c>
      <c r="P218" s="119" t="s">
        <v>3283</v>
      </c>
      <c r="Q218" s="76"/>
      <c r="R218" s="76"/>
      <c r="S218" s="76"/>
      <c r="T218" s="76"/>
      <c r="U218" s="76"/>
      <c r="V218" s="121"/>
      <c r="W218" s="76"/>
      <c r="AF218" s="639">
        <f t="shared" si="6"/>
        <v>10500.000000000002</v>
      </c>
      <c r="AG218" s="118">
        <f t="shared" si="7"/>
        <v>160500</v>
      </c>
    </row>
    <row r="219" spans="1:33" x14ac:dyDescent="0.35">
      <c r="A219" s="76"/>
      <c r="B219" s="76"/>
      <c r="C219" s="76"/>
      <c r="D219" s="76"/>
      <c r="E219" s="76"/>
      <c r="F219" s="79" t="s">
        <v>4491</v>
      </c>
      <c r="G219" s="118">
        <v>150000</v>
      </c>
      <c r="H219" s="76"/>
      <c r="I219" s="76" t="s">
        <v>1062</v>
      </c>
      <c r="J219" s="130"/>
      <c r="K219" s="119" t="s">
        <v>3267</v>
      </c>
      <c r="L219" s="128">
        <v>2002352088</v>
      </c>
      <c r="M219" s="119"/>
      <c r="N219" s="76"/>
      <c r="O219" s="76"/>
      <c r="P219" s="119" t="s">
        <v>1066</v>
      </c>
      <c r="Q219" s="76"/>
      <c r="R219" s="76"/>
      <c r="S219" s="76"/>
      <c r="T219" s="76"/>
      <c r="U219" s="76"/>
      <c r="V219" s="121"/>
      <c r="W219" s="76"/>
      <c r="AF219" s="639">
        <f t="shared" si="6"/>
        <v>10500.000000000002</v>
      </c>
      <c r="AG219" s="118">
        <f t="shared" si="7"/>
        <v>160500</v>
      </c>
    </row>
    <row r="220" spans="1:33" x14ac:dyDescent="0.35">
      <c r="A220" s="76"/>
      <c r="B220" s="76"/>
      <c r="C220" s="76"/>
      <c r="D220" s="76"/>
      <c r="E220" s="76"/>
      <c r="F220" s="79" t="s">
        <v>4492</v>
      </c>
      <c r="G220" s="118">
        <v>150000</v>
      </c>
      <c r="H220" s="76"/>
      <c r="I220" s="76" t="s">
        <v>1062</v>
      </c>
      <c r="J220" s="119"/>
      <c r="K220" s="119" t="s">
        <v>1074</v>
      </c>
      <c r="L220" s="128">
        <v>2009233320</v>
      </c>
      <c r="M220" s="119"/>
      <c r="N220" s="76"/>
      <c r="O220" s="76"/>
      <c r="P220" s="75" t="s">
        <v>1066</v>
      </c>
      <c r="Q220" s="76"/>
      <c r="R220" s="76"/>
      <c r="S220" s="76"/>
      <c r="T220" s="76"/>
      <c r="U220" s="76"/>
      <c r="V220" s="121"/>
      <c r="W220" s="76"/>
      <c r="AF220" s="639">
        <f t="shared" si="6"/>
        <v>10500.000000000002</v>
      </c>
      <c r="AG220" s="118">
        <f t="shared" si="7"/>
        <v>160500</v>
      </c>
    </row>
    <row r="221" spans="1:33" x14ac:dyDescent="0.35">
      <c r="A221" s="76"/>
      <c r="B221" s="76"/>
      <c r="C221" s="76"/>
      <c r="D221" s="76"/>
      <c r="E221" s="76"/>
      <c r="F221" s="79" t="s">
        <v>4493</v>
      </c>
      <c r="G221" s="118">
        <v>150000</v>
      </c>
      <c r="H221" s="76"/>
      <c r="I221" s="76" t="s">
        <v>1062</v>
      </c>
      <c r="J221" s="130"/>
      <c r="K221" s="119" t="s">
        <v>1074</v>
      </c>
      <c r="L221" s="128">
        <v>2009232381</v>
      </c>
      <c r="M221" s="119"/>
      <c r="N221" s="76"/>
      <c r="O221" s="76"/>
      <c r="P221" s="119" t="s">
        <v>1066</v>
      </c>
      <c r="Q221" s="76"/>
      <c r="R221" s="76"/>
      <c r="S221" s="76"/>
      <c r="T221" s="76"/>
      <c r="U221" s="76"/>
      <c r="V221" s="121"/>
      <c r="W221" s="76"/>
      <c r="AF221" s="639">
        <f t="shared" si="6"/>
        <v>10500.000000000002</v>
      </c>
      <c r="AG221" s="118">
        <f t="shared" si="7"/>
        <v>160500</v>
      </c>
    </row>
    <row r="222" spans="1:33" x14ac:dyDescent="0.35">
      <c r="A222" s="76"/>
      <c r="B222" s="76"/>
      <c r="C222" s="76"/>
      <c r="D222" s="76"/>
      <c r="E222" s="76"/>
      <c r="F222" s="79" t="s">
        <v>4494</v>
      </c>
      <c r="G222" s="118">
        <v>150000</v>
      </c>
      <c r="H222" s="76"/>
      <c r="I222" s="76" t="s">
        <v>1062</v>
      </c>
      <c r="J222" s="130"/>
      <c r="K222" s="119" t="s">
        <v>3278</v>
      </c>
      <c r="L222" s="119">
        <v>2008277125</v>
      </c>
      <c r="M222" s="119"/>
      <c r="N222" s="76"/>
      <c r="O222" s="76"/>
      <c r="P222" s="119" t="s">
        <v>1066</v>
      </c>
      <c r="Q222" s="76"/>
      <c r="R222" s="76"/>
      <c r="S222" s="76"/>
      <c r="T222" s="76"/>
      <c r="U222" s="76"/>
      <c r="V222" s="121"/>
      <c r="W222" s="76"/>
      <c r="AF222" s="639">
        <f t="shared" si="6"/>
        <v>10500.000000000002</v>
      </c>
      <c r="AG222" s="118">
        <f t="shared" si="7"/>
        <v>160500</v>
      </c>
    </row>
    <row r="223" spans="1:33" x14ac:dyDescent="0.35">
      <c r="A223" s="76"/>
      <c r="B223" s="76"/>
      <c r="C223" s="76"/>
      <c r="D223" s="76"/>
      <c r="E223" s="76"/>
      <c r="F223" s="79" t="s">
        <v>4495</v>
      </c>
      <c r="G223" s="118">
        <v>150000</v>
      </c>
      <c r="H223" s="76"/>
      <c r="I223" s="76" t="s">
        <v>1062</v>
      </c>
      <c r="J223" s="130"/>
      <c r="K223" s="119" t="s">
        <v>1074</v>
      </c>
      <c r="L223" s="119">
        <v>2009232384</v>
      </c>
      <c r="M223" s="119"/>
      <c r="N223" s="76"/>
      <c r="O223" s="76"/>
      <c r="P223" s="119" t="s">
        <v>1066</v>
      </c>
      <c r="Q223" s="76"/>
      <c r="R223" s="76"/>
      <c r="S223" s="76"/>
      <c r="T223" s="76"/>
      <c r="U223" s="76"/>
      <c r="V223" s="121"/>
      <c r="W223" s="76"/>
      <c r="AF223" s="639">
        <f t="shared" si="6"/>
        <v>10500.000000000002</v>
      </c>
      <c r="AG223" s="118">
        <f t="shared" si="7"/>
        <v>160500</v>
      </c>
    </row>
    <row r="224" spans="1:33" x14ac:dyDescent="0.35">
      <c r="A224" s="76"/>
      <c r="B224" s="76"/>
      <c r="C224" s="76"/>
      <c r="D224" s="76"/>
      <c r="E224" s="76"/>
      <c r="F224" s="79" t="s">
        <v>4496</v>
      </c>
      <c r="G224" s="118">
        <v>150000</v>
      </c>
      <c r="H224" s="76"/>
      <c r="I224" s="76" t="s">
        <v>1062</v>
      </c>
      <c r="J224" s="130"/>
      <c r="K224" s="119" t="s">
        <v>3278</v>
      </c>
      <c r="L224" s="128">
        <v>2008277124</v>
      </c>
      <c r="M224" s="119"/>
      <c r="N224" s="76"/>
      <c r="O224" s="76"/>
      <c r="P224" s="119" t="s">
        <v>1066</v>
      </c>
      <c r="Q224" s="76"/>
      <c r="R224" s="76"/>
      <c r="S224" s="76"/>
      <c r="T224" s="76"/>
      <c r="U224" s="76"/>
      <c r="V224" s="121"/>
      <c r="W224" s="76"/>
      <c r="AF224" s="639">
        <f t="shared" si="6"/>
        <v>10500.000000000002</v>
      </c>
      <c r="AG224" s="118">
        <f t="shared" si="7"/>
        <v>160500</v>
      </c>
    </row>
    <row r="225" spans="1:33" x14ac:dyDescent="0.35">
      <c r="A225" s="76"/>
      <c r="B225" s="76"/>
      <c r="C225" s="76"/>
      <c r="D225" s="76"/>
      <c r="E225" s="76"/>
      <c r="F225" s="79" t="s">
        <v>4497</v>
      </c>
      <c r="G225" s="118">
        <v>150000</v>
      </c>
      <c r="H225" s="76"/>
      <c r="I225" s="76" t="s">
        <v>1062</v>
      </c>
      <c r="J225" s="130"/>
      <c r="K225" s="119" t="s">
        <v>1120</v>
      </c>
      <c r="L225" s="128">
        <v>2006027271</v>
      </c>
      <c r="M225" s="119"/>
      <c r="N225" s="76"/>
      <c r="O225" s="76"/>
      <c r="P225" s="119" t="s">
        <v>1066</v>
      </c>
      <c r="Q225" s="76"/>
      <c r="R225" s="76"/>
      <c r="S225" s="76"/>
      <c r="T225" s="76"/>
      <c r="U225" s="76"/>
      <c r="V225" s="121"/>
      <c r="W225" s="76"/>
      <c r="AF225" s="639">
        <f t="shared" si="6"/>
        <v>10500.000000000002</v>
      </c>
      <c r="AG225" s="118">
        <f t="shared" si="7"/>
        <v>160500</v>
      </c>
    </row>
    <row r="226" spans="1:33" x14ac:dyDescent="0.35">
      <c r="A226" s="76"/>
      <c r="B226" s="76"/>
      <c r="C226" s="76"/>
      <c r="D226" s="76"/>
      <c r="E226" s="76"/>
      <c r="F226" s="79" t="s">
        <v>4498</v>
      </c>
      <c r="G226" s="118">
        <v>150000</v>
      </c>
      <c r="H226" s="76"/>
      <c r="I226" s="76" t="s">
        <v>1062</v>
      </c>
      <c r="J226" s="130"/>
      <c r="K226" s="119" t="s">
        <v>1120</v>
      </c>
      <c r="L226" s="128">
        <v>2006027272</v>
      </c>
      <c r="M226" s="119"/>
      <c r="N226" s="76"/>
      <c r="O226" s="76"/>
      <c r="P226" s="119" t="s">
        <v>1066</v>
      </c>
      <c r="Q226" s="76"/>
      <c r="R226" s="76"/>
      <c r="S226" s="76"/>
      <c r="T226" s="76"/>
      <c r="U226" s="76"/>
      <c r="V226" s="121"/>
      <c r="W226" s="76"/>
      <c r="AF226" s="639">
        <f t="shared" si="6"/>
        <v>10500.000000000002</v>
      </c>
      <c r="AG226" s="118">
        <f t="shared" si="7"/>
        <v>160500</v>
      </c>
    </row>
    <row r="227" spans="1:33" x14ac:dyDescent="0.35">
      <c r="A227" s="76"/>
      <c r="B227" s="76"/>
      <c r="C227" s="76"/>
      <c r="D227" s="76"/>
      <c r="E227" s="76"/>
      <c r="F227" s="79" t="s">
        <v>4499</v>
      </c>
      <c r="G227" s="118">
        <v>150000</v>
      </c>
      <c r="H227" s="76"/>
      <c r="I227" s="76" t="s">
        <v>1062</v>
      </c>
      <c r="J227" s="130"/>
      <c r="K227" s="119" t="s">
        <v>1120</v>
      </c>
      <c r="L227" s="128">
        <v>2006027273</v>
      </c>
      <c r="M227" s="119"/>
      <c r="N227" s="76"/>
      <c r="O227" s="76"/>
      <c r="P227" s="119" t="s">
        <v>1066</v>
      </c>
      <c r="Q227" s="76"/>
      <c r="R227" s="76"/>
      <c r="S227" s="76"/>
      <c r="T227" s="76"/>
      <c r="U227" s="76"/>
      <c r="V227" s="121"/>
      <c r="W227" s="76"/>
      <c r="AF227" s="639">
        <f t="shared" si="6"/>
        <v>10500.000000000002</v>
      </c>
      <c r="AG227" s="118">
        <f t="shared" si="7"/>
        <v>160500</v>
      </c>
    </row>
    <row r="228" spans="1:33" x14ac:dyDescent="0.35">
      <c r="A228" s="76"/>
      <c r="B228" s="76"/>
      <c r="C228" s="76"/>
      <c r="D228" s="76"/>
      <c r="E228" s="76"/>
      <c r="F228" s="79" t="s">
        <v>4500</v>
      </c>
      <c r="G228" s="118">
        <v>150000</v>
      </c>
      <c r="H228" s="76"/>
      <c r="I228" s="76" t="s">
        <v>1062</v>
      </c>
      <c r="J228" s="130"/>
      <c r="K228" s="119" t="s">
        <v>4151</v>
      </c>
      <c r="L228" s="128">
        <v>2006030108</v>
      </c>
      <c r="M228" s="119"/>
      <c r="N228" s="76"/>
      <c r="O228" s="76"/>
      <c r="P228" s="75" t="s">
        <v>1066</v>
      </c>
      <c r="Q228" s="76"/>
      <c r="R228" s="76"/>
      <c r="S228" s="76"/>
      <c r="T228" s="76"/>
      <c r="U228" s="76"/>
      <c r="V228" s="121"/>
      <c r="W228" s="76"/>
      <c r="AF228" s="639">
        <f t="shared" si="6"/>
        <v>10500.000000000002</v>
      </c>
      <c r="AG228" s="118">
        <f t="shared" si="7"/>
        <v>160500</v>
      </c>
    </row>
    <row r="229" spans="1:33" x14ac:dyDescent="0.35">
      <c r="A229" s="76"/>
      <c r="B229" s="76"/>
      <c r="C229" s="76"/>
      <c r="D229" s="76"/>
      <c r="E229" s="76"/>
      <c r="F229" s="79" t="s">
        <v>4501</v>
      </c>
      <c r="G229" s="118">
        <v>150000</v>
      </c>
      <c r="H229" s="76"/>
      <c r="I229" s="76" t="s">
        <v>1062</v>
      </c>
      <c r="J229" s="130"/>
      <c r="K229" s="119" t="s">
        <v>1120</v>
      </c>
      <c r="L229" s="128">
        <v>2002352076</v>
      </c>
      <c r="M229" s="119"/>
      <c r="N229" s="76"/>
      <c r="O229" s="76"/>
      <c r="P229" s="119" t="s">
        <v>1066</v>
      </c>
      <c r="Q229" s="76"/>
      <c r="R229" s="76"/>
      <c r="S229" s="76"/>
      <c r="T229" s="76"/>
      <c r="U229" s="76"/>
      <c r="V229" s="121"/>
      <c r="W229" s="76"/>
      <c r="AF229" s="639">
        <f t="shared" si="6"/>
        <v>10500.000000000002</v>
      </c>
      <c r="AG229" s="118">
        <f t="shared" si="7"/>
        <v>160500</v>
      </c>
    </row>
    <row r="230" spans="1:33" x14ac:dyDescent="0.35">
      <c r="A230" s="76"/>
      <c r="B230" s="76"/>
      <c r="C230" s="76"/>
      <c r="D230" s="76"/>
      <c r="E230" s="76"/>
      <c r="F230" s="79" t="s">
        <v>4502</v>
      </c>
      <c r="G230" s="118">
        <v>150000</v>
      </c>
      <c r="H230" s="76"/>
      <c r="I230" s="76" t="s">
        <v>1062</v>
      </c>
      <c r="J230" s="130"/>
      <c r="K230" s="119" t="s">
        <v>1120</v>
      </c>
      <c r="L230" s="128">
        <v>2002352079</v>
      </c>
      <c r="M230" s="119"/>
      <c r="N230" s="76"/>
      <c r="O230" s="76"/>
      <c r="P230" s="119" t="s">
        <v>1066</v>
      </c>
      <c r="Q230" s="76"/>
      <c r="R230" s="76"/>
      <c r="S230" s="76"/>
      <c r="T230" s="76"/>
      <c r="U230" s="76"/>
      <c r="V230" s="121"/>
      <c r="W230" s="76"/>
      <c r="AF230" s="639">
        <f t="shared" si="6"/>
        <v>10500.000000000002</v>
      </c>
      <c r="AG230" s="118">
        <f t="shared" si="7"/>
        <v>160500</v>
      </c>
    </row>
    <row r="231" spans="1:33" x14ac:dyDescent="0.35">
      <c r="A231" s="76"/>
      <c r="B231" s="76"/>
      <c r="C231" s="76"/>
      <c r="D231" s="76"/>
      <c r="E231" s="76"/>
      <c r="F231" s="79" t="s">
        <v>4503</v>
      </c>
      <c r="G231" s="118">
        <v>150000</v>
      </c>
      <c r="H231" s="76"/>
      <c r="I231" s="76" t="s">
        <v>1062</v>
      </c>
      <c r="J231" s="130"/>
      <c r="K231" s="119" t="s">
        <v>1120</v>
      </c>
      <c r="L231" s="128">
        <v>2006240232</v>
      </c>
      <c r="M231" s="119"/>
      <c r="N231" s="76"/>
      <c r="O231" s="76"/>
      <c r="P231" s="119" t="s">
        <v>1066</v>
      </c>
      <c r="Q231" s="76"/>
      <c r="R231" s="76"/>
      <c r="S231" s="76"/>
      <c r="T231" s="76"/>
      <c r="U231" s="76"/>
      <c r="V231" s="121"/>
      <c r="W231" s="76"/>
      <c r="AF231" s="639">
        <f t="shared" si="6"/>
        <v>10500.000000000002</v>
      </c>
      <c r="AG231" s="118">
        <f t="shared" si="7"/>
        <v>160500</v>
      </c>
    </row>
    <row r="232" spans="1:33" x14ac:dyDescent="0.35">
      <c r="A232" s="76"/>
      <c r="B232" s="76"/>
      <c r="C232" s="76"/>
      <c r="D232" s="76"/>
      <c r="E232" s="76"/>
      <c r="F232" s="79" t="s">
        <v>4504</v>
      </c>
      <c r="G232" s="118">
        <v>150000</v>
      </c>
      <c r="H232" s="76"/>
      <c r="I232" s="76" t="s">
        <v>1062</v>
      </c>
      <c r="J232" s="130"/>
      <c r="K232" s="119" t="s">
        <v>1120</v>
      </c>
      <c r="L232" s="128">
        <v>2003168059</v>
      </c>
      <c r="M232" s="119"/>
      <c r="N232" s="76"/>
      <c r="O232" s="76"/>
      <c r="P232" s="119" t="s">
        <v>1066</v>
      </c>
      <c r="Q232" s="76"/>
      <c r="R232" s="76"/>
      <c r="S232" s="76"/>
      <c r="T232" s="76"/>
      <c r="U232" s="76"/>
      <c r="V232" s="121"/>
      <c r="W232" s="76"/>
      <c r="AF232" s="639">
        <f t="shared" si="6"/>
        <v>10500.000000000002</v>
      </c>
      <c r="AG232" s="118">
        <f t="shared" si="7"/>
        <v>160500</v>
      </c>
    </row>
    <row r="233" spans="1:33" x14ac:dyDescent="0.35">
      <c r="A233" s="76"/>
      <c r="B233" s="76"/>
      <c r="C233" s="76"/>
      <c r="D233" s="76"/>
      <c r="E233" s="76"/>
      <c r="F233" s="79" t="s">
        <v>4505</v>
      </c>
      <c r="G233" s="118">
        <v>150000</v>
      </c>
      <c r="H233" s="76"/>
      <c r="I233" s="76" t="s">
        <v>1062</v>
      </c>
      <c r="J233" s="130"/>
      <c r="K233" s="119" t="s">
        <v>1120</v>
      </c>
      <c r="L233" s="128">
        <v>2003168066</v>
      </c>
      <c r="M233" s="119"/>
      <c r="N233" s="76"/>
      <c r="O233" s="76"/>
      <c r="P233" s="119" t="s">
        <v>1066</v>
      </c>
      <c r="Q233" s="76"/>
      <c r="R233" s="76"/>
      <c r="S233" s="76"/>
      <c r="T233" s="76"/>
      <c r="U233" s="76"/>
      <c r="V233" s="121"/>
      <c r="W233" s="76"/>
      <c r="AF233" s="639">
        <f t="shared" si="6"/>
        <v>10500.000000000002</v>
      </c>
      <c r="AG233" s="118">
        <f t="shared" si="7"/>
        <v>160500</v>
      </c>
    </row>
    <row r="234" spans="1:33" x14ac:dyDescent="0.35">
      <c r="A234" s="76"/>
      <c r="B234" s="76"/>
      <c r="C234" s="76"/>
      <c r="D234" s="76"/>
      <c r="E234" s="76"/>
      <c r="F234" s="79" t="s">
        <v>4506</v>
      </c>
      <c r="G234" s="118">
        <v>150000</v>
      </c>
      <c r="H234" s="76"/>
      <c r="I234" s="76" t="s">
        <v>1062</v>
      </c>
      <c r="J234" s="130"/>
      <c r="K234" s="119" t="s">
        <v>1120</v>
      </c>
      <c r="L234" s="128">
        <v>2002352067</v>
      </c>
      <c r="M234" s="119"/>
      <c r="N234" s="76"/>
      <c r="O234" s="76"/>
      <c r="P234" s="119" t="s">
        <v>1066</v>
      </c>
      <c r="Q234" s="76"/>
      <c r="R234" s="76"/>
      <c r="S234" s="76"/>
      <c r="T234" s="76"/>
      <c r="U234" s="76"/>
      <c r="V234" s="121"/>
      <c r="W234" s="76"/>
      <c r="AF234" s="639">
        <f t="shared" si="6"/>
        <v>10500.000000000002</v>
      </c>
      <c r="AG234" s="118">
        <f t="shared" si="7"/>
        <v>160500</v>
      </c>
    </row>
    <row r="235" spans="1:33" x14ac:dyDescent="0.35">
      <c r="A235" s="76"/>
      <c r="B235" s="76"/>
      <c r="C235" s="76"/>
      <c r="D235" s="76"/>
      <c r="E235" s="76"/>
      <c r="F235" s="79" t="s">
        <v>4507</v>
      </c>
      <c r="G235" s="118">
        <v>150000</v>
      </c>
      <c r="H235" s="76"/>
      <c r="I235" s="76" t="s">
        <v>1062</v>
      </c>
      <c r="J235" s="130"/>
      <c r="K235" s="119" t="s">
        <v>4151</v>
      </c>
      <c r="L235" s="128">
        <v>2006037089</v>
      </c>
      <c r="M235" s="119"/>
      <c r="N235" s="76"/>
      <c r="O235" s="76"/>
      <c r="P235" s="75" t="s">
        <v>1066</v>
      </c>
      <c r="Q235" s="76"/>
      <c r="R235" s="76"/>
      <c r="S235" s="76"/>
      <c r="T235" s="76"/>
      <c r="U235" s="76"/>
      <c r="V235" s="121"/>
      <c r="W235" s="76"/>
      <c r="AF235" s="639">
        <f t="shared" si="6"/>
        <v>10500.000000000002</v>
      </c>
      <c r="AG235" s="118">
        <f t="shared" si="7"/>
        <v>160500</v>
      </c>
    </row>
    <row r="236" spans="1:33" x14ac:dyDescent="0.35">
      <c r="A236" s="76"/>
      <c r="B236" s="76"/>
      <c r="C236" s="76"/>
      <c r="D236" s="76"/>
      <c r="E236" s="76"/>
      <c r="F236" s="79" t="s">
        <v>4507</v>
      </c>
      <c r="G236" s="118">
        <v>150000</v>
      </c>
      <c r="H236" s="76"/>
      <c r="I236" s="76" t="s">
        <v>1062</v>
      </c>
      <c r="J236" s="130"/>
      <c r="K236" s="119" t="s">
        <v>4151</v>
      </c>
      <c r="L236" s="128">
        <v>2006037092</v>
      </c>
      <c r="M236" s="119"/>
      <c r="N236" s="76"/>
      <c r="O236" s="76"/>
      <c r="P236" s="75" t="s">
        <v>1066</v>
      </c>
      <c r="Q236" s="76"/>
      <c r="R236" s="76"/>
      <c r="S236" s="76"/>
      <c r="T236" s="76"/>
      <c r="U236" s="76"/>
      <c r="V236" s="121"/>
      <c r="W236" s="76"/>
      <c r="AF236" s="639">
        <f t="shared" si="6"/>
        <v>10500.000000000002</v>
      </c>
      <c r="AG236" s="118">
        <f t="shared" si="7"/>
        <v>160500</v>
      </c>
    </row>
    <row r="237" spans="1:33" x14ac:dyDescent="0.35">
      <c r="A237" s="76"/>
      <c r="B237" s="76"/>
      <c r="C237" s="76"/>
      <c r="D237" s="76"/>
      <c r="E237" s="76"/>
      <c r="F237" s="79" t="s">
        <v>4508</v>
      </c>
      <c r="G237" s="118">
        <v>150000</v>
      </c>
      <c r="H237" s="76"/>
      <c r="I237" s="76" t="s">
        <v>1062</v>
      </c>
      <c r="J237" s="130"/>
      <c r="K237" s="119" t="s">
        <v>1120</v>
      </c>
      <c r="L237" s="128">
        <v>2002352068</v>
      </c>
      <c r="M237" s="119"/>
      <c r="N237" s="76"/>
      <c r="O237" s="76"/>
      <c r="P237" s="119" t="s">
        <v>1066</v>
      </c>
      <c r="Q237" s="76"/>
      <c r="R237" s="76"/>
      <c r="S237" s="76"/>
      <c r="T237" s="76"/>
      <c r="U237" s="76"/>
      <c r="V237" s="121"/>
      <c r="W237" s="76"/>
      <c r="AF237" s="639">
        <f t="shared" si="6"/>
        <v>10500.000000000002</v>
      </c>
      <c r="AG237" s="118">
        <f t="shared" si="7"/>
        <v>160500</v>
      </c>
    </row>
    <row r="238" spans="1:33" x14ac:dyDescent="0.35">
      <c r="A238" s="76"/>
      <c r="B238" s="76"/>
      <c r="C238" s="76"/>
      <c r="D238" s="76"/>
      <c r="E238" s="76"/>
      <c r="F238" s="79" t="s">
        <v>4509</v>
      </c>
      <c r="G238" s="118">
        <v>150000</v>
      </c>
      <c r="H238" s="76"/>
      <c r="I238" s="76" t="s">
        <v>1062</v>
      </c>
      <c r="J238" s="130"/>
      <c r="K238" s="119" t="s">
        <v>1120</v>
      </c>
      <c r="L238" s="128">
        <v>2002352059</v>
      </c>
      <c r="M238" s="119"/>
      <c r="N238" s="76"/>
      <c r="O238" s="76"/>
      <c r="P238" s="119" t="s">
        <v>1066</v>
      </c>
      <c r="Q238" s="76"/>
      <c r="R238" s="76"/>
      <c r="S238" s="76"/>
      <c r="T238" s="76"/>
      <c r="U238" s="76"/>
      <c r="V238" s="121"/>
      <c r="W238" s="76"/>
      <c r="AF238" s="639">
        <f t="shared" si="6"/>
        <v>10500.000000000002</v>
      </c>
      <c r="AG238" s="118">
        <f t="shared" si="7"/>
        <v>160500</v>
      </c>
    </row>
    <row r="239" spans="1:33" x14ac:dyDescent="0.35">
      <c r="A239" s="76"/>
      <c r="B239" s="76"/>
      <c r="C239" s="76"/>
      <c r="D239" s="76"/>
      <c r="E239" s="76"/>
      <c r="F239" s="79" t="s">
        <v>4510</v>
      </c>
      <c r="G239" s="118">
        <v>150000</v>
      </c>
      <c r="H239" s="76"/>
      <c r="I239" s="76" t="s">
        <v>1062</v>
      </c>
      <c r="J239" s="130"/>
      <c r="K239" s="119" t="s">
        <v>1120</v>
      </c>
      <c r="L239" s="128">
        <v>2003168065</v>
      </c>
      <c r="M239" s="119"/>
      <c r="N239" s="76"/>
      <c r="O239" s="76"/>
      <c r="P239" s="119" t="s">
        <v>1066</v>
      </c>
      <c r="Q239" s="76"/>
      <c r="R239" s="76"/>
      <c r="S239" s="76"/>
      <c r="T239" s="76"/>
      <c r="U239" s="76"/>
      <c r="V239" s="121"/>
      <c r="W239" s="76"/>
      <c r="AF239" s="639">
        <f t="shared" si="6"/>
        <v>10500.000000000002</v>
      </c>
      <c r="AG239" s="118">
        <f t="shared" si="7"/>
        <v>160500</v>
      </c>
    </row>
    <row r="240" spans="1:33" x14ac:dyDescent="0.35">
      <c r="A240" s="76"/>
      <c r="B240" s="76"/>
      <c r="C240" s="76"/>
      <c r="D240" s="76"/>
      <c r="E240" s="76"/>
      <c r="F240" s="79" t="s">
        <v>4511</v>
      </c>
      <c r="G240" s="118">
        <v>150000</v>
      </c>
      <c r="H240" s="76"/>
      <c r="I240" s="76" t="s">
        <v>1062</v>
      </c>
      <c r="J240" s="130"/>
      <c r="K240" s="119" t="s">
        <v>4151</v>
      </c>
      <c r="L240" s="128">
        <v>2006037091</v>
      </c>
      <c r="M240" s="119"/>
      <c r="N240" s="76"/>
      <c r="O240" s="76"/>
      <c r="P240" s="75" t="s">
        <v>1066</v>
      </c>
      <c r="Q240" s="76"/>
      <c r="R240" s="76"/>
      <c r="S240" s="76"/>
      <c r="T240" s="76"/>
      <c r="U240" s="76"/>
      <c r="V240" s="121"/>
      <c r="W240" s="76"/>
      <c r="AF240" s="639">
        <f t="shared" si="6"/>
        <v>10500.000000000002</v>
      </c>
      <c r="AG240" s="118">
        <f t="shared" si="7"/>
        <v>160500</v>
      </c>
    </row>
    <row r="241" spans="1:33" x14ac:dyDescent="0.35">
      <c r="A241" s="76"/>
      <c r="B241" s="76"/>
      <c r="C241" s="76"/>
      <c r="D241" s="76"/>
      <c r="E241" s="76"/>
      <c r="F241" s="79" t="s">
        <v>4512</v>
      </c>
      <c r="G241" s="118">
        <v>150000</v>
      </c>
      <c r="H241" s="76"/>
      <c r="I241" s="76" t="s">
        <v>1062</v>
      </c>
      <c r="J241" s="130"/>
      <c r="K241" s="119" t="s">
        <v>1120</v>
      </c>
      <c r="L241" s="128">
        <v>2002352075</v>
      </c>
      <c r="M241" s="119"/>
      <c r="N241" s="76"/>
      <c r="O241" s="76"/>
      <c r="P241" s="119" t="s">
        <v>1066</v>
      </c>
      <c r="Q241" s="76"/>
      <c r="R241" s="76"/>
      <c r="S241" s="76"/>
      <c r="T241" s="76"/>
      <c r="U241" s="76"/>
      <c r="V241" s="121"/>
      <c r="W241" s="76"/>
      <c r="AF241" s="639">
        <f t="shared" si="6"/>
        <v>10500.000000000002</v>
      </c>
      <c r="AG241" s="118">
        <f t="shared" si="7"/>
        <v>160500</v>
      </c>
    </row>
    <row r="242" spans="1:33" x14ac:dyDescent="0.35">
      <c r="A242" s="76"/>
      <c r="B242" s="76"/>
      <c r="C242" s="76"/>
      <c r="D242" s="76"/>
      <c r="E242" s="76"/>
      <c r="F242" s="79" t="s">
        <v>4513</v>
      </c>
      <c r="G242" s="118">
        <v>150000</v>
      </c>
      <c r="H242" s="76"/>
      <c r="I242" s="76" t="s">
        <v>1062</v>
      </c>
      <c r="J242" s="130"/>
      <c r="K242" s="119" t="s">
        <v>1120</v>
      </c>
      <c r="L242" s="128">
        <v>2002352069</v>
      </c>
      <c r="M242" s="119"/>
      <c r="N242" s="76"/>
      <c r="O242" s="76"/>
      <c r="P242" s="119" t="s">
        <v>1066</v>
      </c>
      <c r="Q242" s="76"/>
      <c r="R242" s="76"/>
      <c r="S242" s="76"/>
      <c r="T242" s="76"/>
      <c r="U242" s="76"/>
      <c r="V242" s="121"/>
      <c r="W242" s="76"/>
      <c r="AF242" s="639">
        <f t="shared" si="6"/>
        <v>10500.000000000002</v>
      </c>
      <c r="AG242" s="118">
        <f t="shared" si="7"/>
        <v>160500</v>
      </c>
    </row>
    <row r="243" spans="1:33" x14ac:dyDescent="0.35">
      <c r="A243" s="76"/>
      <c r="B243" s="76"/>
      <c r="C243" s="76"/>
      <c r="D243" s="76"/>
      <c r="E243" s="76"/>
      <c r="F243" s="79" t="s">
        <v>4514</v>
      </c>
      <c r="G243" s="118">
        <v>150000</v>
      </c>
      <c r="H243" s="76"/>
      <c r="I243" s="76" t="s">
        <v>1062</v>
      </c>
      <c r="J243" s="130"/>
      <c r="K243" s="119" t="s">
        <v>1120</v>
      </c>
      <c r="L243" s="128">
        <v>2002352066</v>
      </c>
      <c r="M243" s="119"/>
      <c r="N243" s="76"/>
      <c r="O243" s="76"/>
      <c r="P243" s="119" t="s">
        <v>1066</v>
      </c>
      <c r="Q243" s="76"/>
      <c r="R243" s="76"/>
      <c r="S243" s="76"/>
      <c r="T243" s="76"/>
      <c r="U243" s="76"/>
      <c r="V243" s="121"/>
      <c r="W243" s="76"/>
      <c r="AF243" s="639">
        <f t="shared" si="6"/>
        <v>10500.000000000002</v>
      </c>
      <c r="AG243" s="118">
        <f t="shared" si="7"/>
        <v>160500</v>
      </c>
    </row>
    <row r="244" spans="1:33" x14ac:dyDescent="0.35">
      <c r="A244" s="76"/>
      <c r="B244" s="76"/>
      <c r="C244" s="76"/>
      <c r="D244" s="76"/>
      <c r="E244" s="76"/>
      <c r="F244" s="79" t="s">
        <v>4507</v>
      </c>
      <c r="G244" s="118">
        <v>150000</v>
      </c>
      <c r="H244" s="76"/>
      <c r="I244" s="76" t="s">
        <v>1062</v>
      </c>
      <c r="J244" s="130"/>
      <c r="K244" s="119" t="s">
        <v>4151</v>
      </c>
      <c r="L244" s="128">
        <v>2006037095</v>
      </c>
      <c r="M244" s="119"/>
      <c r="N244" s="76"/>
      <c r="O244" s="76"/>
      <c r="P244" s="75" t="s">
        <v>1066</v>
      </c>
      <c r="Q244" s="76"/>
      <c r="R244" s="76"/>
      <c r="S244" s="76"/>
      <c r="T244" s="76"/>
      <c r="U244" s="76"/>
      <c r="V244" s="121"/>
      <c r="W244" s="76"/>
      <c r="AF244" s="639">
        <f t="shared" si="6"/>
        <v>10500.000000000002</v>
      </c>
      <c r="AG244" s="118">
        <f t="shared" si="7"/>
        <v>160500</v>
      </c>
    </row>
    <row r="245" spans="1:33" x14ac:dyDescent="0.35">
      <c r="A245" s="76"/>
      <c r="B245" s="76"/>
      <c r="C245" s="76"/>
      <c r="D245" s="76"/>
      <c r="E245" s="76"/>
      <c r="F245" s="79" t="s">
        <v>4515</v>
      </c>
      <c r="G245" s="118">
        <v>150000</v>
      </c>
      <c r="H245" s="76"/>
      <c r="I245" s="76" t="s">
        <v>1062</v>
      </c>
      <c r="J245" s="130"/>
      <c r="K245" s="119" t="s">
        <v>1120</v>
      </c>
      <c r="L245" s="128">
        <v>2003356006</v>
      </c>
      <c r="M245" s="119"/>
      <c r="N245" s="76"/>
      <c r="O245" s="76"/>
      <c r="P245" s="119" t="s">
        <v>1066</v>
      </c>
      <c r="Q245" s="76"/>
      <c r="R245" s="76"/>
      <c r="S245" s="76"/>
      <c r="T245" s="76"/>
      <c r="U245" s="76"/>
      <c r="V245" s="121"/>
      <c r="W245" s="76"/>
      <c r="AF245" s="639">
        <f t="shared" si="6"/>
        <v>10500.000000000002</v>
      </c>
      <c r="AG245" s="118">
        <f t="shared" si="7"/>
        <v>160500</v>
      </c>
    </row>
    <row r="246" spans="1:33" x14ac:dyDescent="0.35">
      <c r="A246" s="76"/>
      <c r="B246" s="76"/>
      <c r="C246" s="76"/>
      <c r="D246" s="76"/>
      <c r="E246" s="76"/>
      <c r="F246" s="79" t="s">
        <v>4516</v>
      </c>
      <c r="G246" s="118">
        <v>150000</v>
      </c>
      <c r="H246" s="76"/>
      <c r="I246" s="76" t="s">
        <v>1062</v>
      </c>
      <c r="J246" s="130"/>
      <c r="K246" s="119" t="s">
        <v>1120</v>
      </c>
      <c r="L246" s="128">
        <v>2003356005</v>
      </c>
      <c r="M246" s="119"/>
      <c r="N246" s="76"/>
      <c r="O246" s="76"/>
      <c r="P246" s="119" t="s">
        <v>1066</v>
      </c>
      <c r="Q246" s="76"/>
      <c r="R246" s="76"/>
      <c r="S246" s="76"/>
      <c r="T246" s="76"/>
      <c r="U246" s="76"/>
      <c r="V246" s="121"/>
      <c r="W246" s="76"/>
      <c r="AF246" s="639">
        <f t="shared" si="6"/>
        <v>10500.000000000002</v>
      </c>
      <c r="AG246" s="118">
        <f t="shared" si="7"/>
        <v>160500</v>
      </c>
    </row>
    <row r="247" spans="1:33" x14ac:dyDescent="0.35">
      <c r="A247" s="76"/>
      <c r="B247" s="76"/>
      <c r="C247" s="76"/>
      <c r="D247" s="76"/>
      <c r="E247" s="76"/>
      <c r="F247" s="79" t="s">
        <v>4517</v>
      </c>
      <c r="G247" s="118">
        <v>150000</v>
      </c>
      <c r="H247" s="76"/>
      <c r="I247" s="76" t="s">
        <v>1062</v>
      </c>
      <c r="J247" s="130"/>
      <c r="K247" s="119" t="s">
        <v>1120</v>
      </c>
      <c r="L247" s="128">
        <v>2002352082</v>
      </c>
      <c r="M247" s="119"/>
      <c r="N247" s="76"/>
      <c r="O247" s="76"/>
      <c r="P247" s="119" t="s">
        <v>1066</v>
      </c>
      <c r="Q247" s="76"/>
      <c r="R247" s="76"/>
      <c r="S247" s="76"/>
      <c r="T247" s="76"/>
      <c r="U247" s="76"/>
      <c r="V247" s="121"/>
      <c r="W247" s="76"/>
      <c r="AF247" s="639">
        <f t="shared" si="6"/>
        <v>10500.000000000002</v>
      </c>
      <c r="AG247" s="118">
        <f t="shared" si="7"/>
        <v>160500</v>
      </c>
    </row>
    <row r="248" spans="1:33" x14ac:dyDescent="0.35">
      <c r="A248" s="76"/>
      <c r="B248" s="76"/>
      <c r="C248" s="76"/>
      <c r="D248" s="76"/>
      <c r="E248" s="76"/>
      <c r="F248" s="79" t="s">
        <v>4518</v>
      </c>
      <c r="G248" s="118">
        <v>150000</v>
      </c>
      <c r="H248" s="76"/>
      <c r="I248" s="76" t="s">
        <v>1062</v>
      </c>
      <c r="J248" s="130"/>
      <c r="K248" s="119" t="s">
        <v>4151</v>
      </c>
      <c r="L248" s="128">
        <v>2006020241</v>
      </c>
      <c r="M248" s="119"/>
      <c r="N248" s="76"/>
      <c r="O248" s="76"/>
      <c r="P248" s="75" t="s">
        <v>1066</v>
      </c>
      <c r="Q248" s="76"/>
      <c r="R248" s="76"/>
      <c r="S248" s="76"/>
      <c r="T248" s="76"/>
      <c r="U248" s="76"/>
      <c r="V248" s="121"/>
      <c r="W248" s="76"/>
      <c r="AF248" s="639">
        <f t="shared" si="6"/>
        <v>10500.000000000002</v>
      </c>
      <c r="AG248" s="118">
        <f t="shared" si="7"/>
        <v>160500</v>
      </c>
    </row>
    <row r="249" spans="1:33" x14ac:dyDescent="0.35">
      <c r="A249" s="76"/>
      <c r="B249" s="76"/>
      <c r="C249" s="76"/>
      <c r="D249" s="76"/>
      <c r="E249" s="76"/>
      <c r="F249" s="79" t="s">
        <v>4519</v>
      </c>
      <c r="G249" s="118">
        <v>150000</v>
      </c>
      <c r="H249" s="76"/>
      <c r="I249" s="76" t="s">
        <v>1062</v>
      </c>
      <c r="J249" s="130"/>
      <c r="K249" s="119" t="s">
        <v>4151</v>
      </c>
      <c r="L249" s="128">
        <v>2006037096</v>
      </c>
      <c r="M249" s="119"/>
      <c r="N249" s="76"/>
      <c r="O249" s="76"/>
      <c r="P249" s="75" t="s">
        <v>1066</v>
      </c>
      <c r="Q249" s="76"/>
      <c r="R249" s="76"/>
      <c r="S249" s="76"/>
      <c r="T249" s="76"/>
      <c r="U249" s="76"/>
      <c r="V249" s="121"/>
      <c r="W249" s="76"/>
      <c r="AF249" s="639">
        <f t="shared" si="6"/>
        <v>10500.000000000002</v>
      </c>
      <c r="AG249" s="118">
        <f t="shared" si="7"/>
        <v>160500</v>
      </c>
    </row>
    <row r="250" spans="1:33" x14ac:dyDescent="0.35">
      <c r="A250" s="76"/>
      <c r="B250" s="76"/>
      <c r="C250" s="76"/>
      <c r="D250" s="76"/>
      <c r="E250" s="76"/>
      <c r="F250" s="79" t="s">
        <v>4520</v>
      </c>
      <c r="G250" s="118">
        <v>150000</v>
      </c>
      <c r="H250" s="76"/>
      <c r="I250" s="76" t="s">
        <v>1062</v>
      </c>
      <c r="J250" s="130"/>
      <c r="K250" s="119" t="s">
        <v>1120</v>
      </c>
      <c r="L250" s="128">
        <v>2002352072</v>
      </c>
      <c r="M250" s="119"/>
      <c r="N250" s="76"/>
      <c r="O250" s="76"/>
      <c r="P250" s="119" t="s">
        <v>1066</v>
      </c>
      <c r="Q250" s="76"/>
      <c r="R250" s="76"/>
      <c r="S250" s="76"/>
      <c r="T250" s="76"/>
      <c r="U250" s="76"/>
      <c r="V250" s="121"/>
      <c r="W250" s="76"/>
      <c r="AF250" s="639">
        <f t="shared" si="6"/>
        <v>10500.000000000002</v>
      </c>
      <c r="AG250" s="118">
        <f t="shared" si="7"/>
        <v>160500</v>
      </c>
    </row>
    <row r="251" spans="1:33" x14ac:dyDescent="0.35">
      <c r="A251" s="76"/>
      <c r="B251" s="76"/>
      <c r="C251" s="76"/>
      <c r="D251" s="76"/>
      <c r="E251" s="76"/>
      <c r="F251" s="79" t="s">
        <v>4521</v>
      </c>
      <c r="G251" s="118">
        <v>150000</v>
      </c>
      <c r="H251" s="76"/>
      <c r="I251" s="76" t="s">
        <v>1062</v>
      </c>
      <c r="J251" s="130"/>
      <c r="K251" s="119" t="s">
        <v>1120</v>
      </c>
      <c r="L251" s="128">
        <v>2002352077</v>
      </c>
      <c r="M251" s="119"/>
      <c r="N251" s="76"/>
      <c r="O251" s="76"/>
      <c r="P251" s="119" t="s">
        <v>1066</v>
      </c>
      <c r="Q251" s="76"/>
      <c r="R251" s="76"/>
      <c r="S251" s="76"/>
      <c r="T251" s="76"/>
      <c r="U251" s="76"/>
      <c r="V251" s="121"/>
      <c r="W251" s="76"/>
      <c r="AF251" s="639">
        <f t="shared" si="6"/>
        <v>10500.000000000002</v>
      </c>
      <c r="AG251" s="118">
        <f t="shared" si="7"/>
        <v>160500</v>
      </c>
    </row>
    <row r="252" spans="1:33" x14ac:dyDescent="0.35">
      <c r="A252" s="76"/>
      <c r="B252" s="76"/>
      <c r="C252" s="76"/>
      <c r="D252" s="76"/>
      <c r="E252" s="76"/>
      <c r="F252" s="79" t="s">
        <v>4522</v>
      </c>
      <c r="G252" s="118">
        <v>150000</v>
      </c>
      <c r="H252" s="76"/>
      <c r="I252" s="76" t="s">
        <v>1062</v>
      </c>
      <c r="J252" s="130"/>
      <c r="K252" s="119" t="s">
        <v>1209</v>
      </c>
      <c r="L252" s="119">
        <v>2002352095</v>
      </c>
      <c r="M252" s="119"/>
      <c r="N252" s="76"/>
      <c r="O252" s="76"/>
      <c r="P252" s="75" t="s">
        <v>3383</v>
      </c>
      <c r="Q252" s="76"/>
      <c r="R252" s="76"/>
      <c r="S252" s="76"/>
      <c r="T252" s="76"/>
      <c r="U252" s="76"/>
      <c r="V252" s="121"/>
      <c r="W252" s="76"/>
      <c r="AF252" s="639">
        <f t="shared" si="6"/>
        <v>10500.000000000002</v>
      </c>
      <c r="AG252" s="118">
        <f t="shared" si="7"/>
        <v>160500</v>
      </c>
    </row>
    <row r="253" spans="1:33" x14ac:dyDescent="0.35">
      <c r="A253" s="76"/>
      <c r="B253" s="76"/>
      <c r="C253" s="76"/>
      <c r="D253" s="76"/>
      <c r="E253" s="76"/>
      <c r="F253" s="79" t="s">
        <v>4523</v>
      </c>
      <c r="G253" s="118">
        <v>150000</v>
      </c>
      <c r="H253" s="76"/>
      <c r="I253" s="76" t="s">
        <v>1062</v>
      </c>
      <c r="J253" s="130"/>
      <c r="K253" s="119" t="s">
        <v>1209</v>
      </c>
      <c r="L253" s="119">
        <v>2002352090</v>
      </c>
      <c r="M253" s="119"/>
      <c r="N253" s="76"/>
      <c r="O253" s="76"/>
      <c r="P253" s="75" t="s">
        <v>3383</v>
      </c>
      <c r="Q253" s="76"/>
      <c r="R253" s="76"/>
      <c r="S253" s="76"/>
      <c r="T253" s="76"/>
      <c r="U253" s="76"/>
      <c r="V253" s="121"/>
      <c r="W253" s="76"/>
      <c r="AF253" s="639">
        <f t="shared" si="6"/>
        <v>10500.000000000002</v>
      </c>
      <c r="AG253" s="118">
        <f t="shared" si="7"/>
        <v>160500</v>
      </c>
    </row>
    <row r="254" spans="1:33" x14ac:dyDescent="0.35">
      <c r="A254" s="76"/>
      <c r="B254" s="76"/>
      <c r="C254" s="76"/>
      <c r="D254" s="76"/>
      <c r="E254" s="76"/>
      <c r="F254" s="79" t="s">
        <v>4524</v>
      </c>
      <c r="G254" s="118">
        <v>150000</v>
      </c>
      <c r="H254" s="76"/>
      <c r="I254" s="76" t="s">
        <v>1062</v>
      </c>
      <c r="J254" s="130"/>
      <c r="K254" s="119" t="s">
        <v>1209</v>
      </c>
      <c r="L254" s="119">
        <v>2006052276</v>
      </c>
      <c r="M254" s="119"/>
      <c r="N254" s="76"/>
      <c r="O254" s="76"/>
      <c r="P254" s="75" t="s">
        <v>3383</v>
      </c>
      <c r="Q254" s="76"/>
      <c r="R254" s="76"/>
      <c r="S254" s="76"/>
      <c r="T254" s="76"/>
      <c r="U254" s="76"/>
      <c r="V254" s="121"/>
      <c r="W254" s="76"/>
      <c r="AF254" s="639">
        <f t="shared" si="6"/>
        <v>10500.000000000002</v>
      </c>
      <c r="AG254" s="118">
        <f t="shared" si="7"/>
        <v>160500</v>
      </c>
    </row>
    <row r="255" spans="1:33" x14ac:dyDescent="0.35">
      <c r="A255" s="76"/>
      <c r="B255" s="76"/>
      <c r="C255" s="76"/>
      <c r="D255" s="76"/>
      <c r="E255" s="76"/>
      <c r="F255" s="79" t="s">
        <v>4525</v>
      </c>
      <c r="G255" s="118">
        <v>150000</v>
      </c>
      <c r="H255" s="76"/>
      <c r="I255" s="76" t="s">
        <v>1062</v>
      </c>
      <c r="J255" s="130"/>
      <c r="K255" s="119" t="s">
        <v>3301</v>
      </c>
      <c r="L255" s="128">
        <v>2009169328</v>
      </c>
      <c r="M255" s="119"/>
      <c r="N255" s="76"/>
      <c r="O255" s="76" t="s">
        <v>1226</v>
      </c>
      <c r="P255" s="119" t="s">
        <v>3302</v>
      </c>
      <c r="Q255" s="76"/>
      <c r="R255" s="76"/>
      <c r="S255" s="76"/>
      <c r="T255" s="76"/>
      <c r="U255" s="76"/>
      <c r="V255" s="121"/>
      <c r="W255" s="76"/>
      <c r="AF255" s="639">
        <f t="shared" si="6"/>
        <v>10500.000000000002</v>
      </c>
      <c r="AG255" s="118">
        <f t="shared" si="7"/>
        <v>160500</v>
      </c>
    </row>
    <row r="256" spans="1:33" x14ac:dyDescent="0.35">
      <c r="A256" s="76"/>
      <c r="B256" s="76"/>
      <c r="C256" s="76"/>
      <c r="D256" s="76"/>
      <c r="E256" s="76"/>
      <c r="F256" s="79" t="s">
        <v>4526</v>
      </c>
      <c r="G256" s="118">
        <v>150000</v>
      </c>
      <c r="H256" s="76"/>
      <c r="I256" s="76" t="s">
        <v>1062</v>
      </c>
      <c r="J256" s="130"/>
      <c r="K256" s="119" t="s">
        <v>1074</v>
      </c>
      <c r="L256" s="119">
        <v>2009169254</v>
      </c>
      <c r="M256" s="119"/>
      <c r="N256" s="76"/>
      <c r="O256" s="76"/>
      <c r="P256" s="75" t="s">
        <v>1066</v>
      </c>
      <c r="Q256" s="76"/>
      <c r="R256" s="76"/>
      <c r="S256" s="76"/>
      <c r="T256" s="76"/>
      <c r="U256" s="76"/>
      <c r="V256" s="121"/>
      <c r="W256" s="76"/>
      <c r="AF256" s="639">
        <f t="shared" si="6"/>
        <v>10500.000000000002</v>
      </c>
      <c r="AG256" s="118">
        <f t="shared" si="7"/>
        <v>160500</v>
      </c>
    </row>
    <row r="257" spans="1:33" x14ac:dyDescent="0.35">
      <c r="A257" s="76"/>
      <c r="B257" s="76"/>
      <c r="C257" s="76"/>
      <c r="D257" s="76"/>
      <c r="E257" s="76"/>
      <c r="F257" s="79" t="s">
        <v>4527</v>
      </c>
      <c r="G257" s="118">
        <v>150000</v>
      </c>
      <c r="H257" s="76"/>
      <c r="I257" s="76" t="s">
        <v>1062</v>
      </c>
      <c r="J257" s="130"/>
      <c r="K257" s="119" t="s">
        <v>3301</v>
      </c>
      <c r="L257" s="119">
        <v>2009169336</v>
      </c>
      <c r="M257" s="119"/>
      <c r="N257" s="76"/>
      <c r="O257" s="76" t="s">
        <v>1226</v>
      </c>
      <c r="P257" s="119" t="s">
        <v>3302</v>
      </c>
      <c r="Q257" s="76"/>
      <c r="R257" s="76"/>
      <c r="S257" s="76"/>
      <c r="T257" s="76"/>
      <c r="U257" s="76"/>
      <c r="V257" s="121"/>
      <c r="W257" s="76"/>
      <c r="AF257" s="639">
        <f t="shared" si="6"/>
        <v>10500.000000000002</v>
      </c>
      <c r="AG257" s="118">
        <f t="shared" si="7"/>
        <v>160500</v>
      </c>
    </row>
    <row r="258" spans="1:33" x14ac:dyDescent="0.35">
      <c r="A258" s="76"/>
      <c r="B258" s="76"/>
      <c r="C258" s="76"/>
      <c r="D258" s="76"/>
      <c r="E258" s="76"/>
      <c r="F258" s="79" t="s">
        <v>4528</v>
      </c>
      <c r="G258" s="118">
        <v>150000</v>
      </c>
      <c r="H258" s="76"/>
      <c r="I258" s="76" t="s">
        <v>1062</v>
      </c>
      <c r="J258" s="130"/>
      <c r="K258" s="119" t="s">
        <v>1656</v>
      </c>
      <c r="L258" s="119">
        <v>2008049283</v>
      </c>
      <c r="M258" s="119"/>
      <c r="N258" s="76"/>
      <c r="O258" s="76"/>
      <c r="P258" s="119" t="s">
        <v>3383</v>
      </c>
      <c r="Q258" s="76"/>
      <c r="R258" s="76"/>
      <c r="S258" s="76"/>
      <c r="T258" s="76"/>
      <c r="U258" s="76"/>
      <c r="V258" s="121"/>
      <c r="W258" s="76"/>
      <c r="AF258" s="639">
        <f t="shared" si="6"/>
        <v>10500.000000000002</v>
      </c>
      <c r="AG258" s="118">
        <f t="shared" si="7"/>
        <v>160500</v>
      </c>
    </row>
    <row r="259" spans="1:33" x14ac:dyDescent="0.35">
      <c r="A259" s="76"/>
      <c r="B259" s="76"/>
      <c r="C259" s="76"/>
      <c r="D259" s="76"/>
      <c r="E259" s="76"/>
      <c r="F259" s="79" t="s">
        <v>4529</v>
      </c>
      <c r="G259" s="118">
        <v>150000</v>
      </c>
      <c r="H259" s="76"/>
      <c r="I259" s="76" t="s">
        <v>1062</v>
      </c>
      <c r="J259" s="130"/>
      <c r="K259" s="119" t="s">
        <v>3301</v>
      </c>
      <c r="L259" s="119">
        <v>2009169329</v>
      </c>
      <c r="M259" s="119"/>
      <c r="N259" s="76"/>
      <c r="O259" s="76" t="s">
        <v>1226</v>
      </c>
      <c r="P259" s="119" t="s">
        <v>3302</v>
      </c>
      <c r="Q259" s="76"/>
      <c r="R259" s="76"/>
      <c r="S259" s="76"/>
      <c r="T259" s="76"/>
      <c r="U259" s="76"/>
      <c r="V259" s="121"/>
      <c r="W259" s="76"/>
      <c r="AF259" s="639">
        <f t="shared" si="6"/>
        <v>10500.000000000002</v>
      </c>
      <c r="AG259" s="118">
        <f t="shared" si="7"/>
        <v>160500</v>
      </c>
    </row>
    <row r="260" spans="1:33" x14ac:dyDescent="0.35">
      <c r="A260" s="76"/>
      <c r="B260" s="76"/>
      <c r="C260" s="76"/>
      <c r="D260" s="76"/>
      <c r="E260" s="76"/>
      <c r="F260" s="79" t="s">
        <v>4530</v>
      </c>
      <c r="G260" s="118">
        <v>150000</v>
      </c>
      <c r="H260" s="76"/>
      <c r="I260" s="76" t="s">
        <v>1062</v>
      </c>
      <c r="J260" s="130"/>
      <c r="K260" s="119" t="s">
        <v>3301</v>
      </c>
      <c r="L260" s="128">
        <v>2009169331</v>
      </c>
      <c r="M260" s="119"/>
      <c r="N260" s="76"/>
      <c r="O260" s="76" t="s">
        <v>1226</v>
      </c>
      <c r="P260" s="119" t="s">
        <v>3302</v>
      </c>
      <c r="Q260" s="76"/>
      <c r="R260" s="76"/>
      <c r="S260" s="76"/>
      <c r="T260" s="76"/>
      <c r="U260" s="76"/>
      <c r="V260" s="121"/>
      <c r="W260" s="76"/>
      <c r="AF260" s="639">
        <f t="shared" si="6"/>
        <v>10500.000000000002</v>
      </c>
      <c r="AG260" s="118">
        <f t="shared" si="7"/>
        <v>160500</v>
      </c>
    </row>
    <row r="261" spans="1:33" x14ac:dyDescent="0.35">
      <c r="A261" s="76"/>
      <c r="B261" s="76"/>
      <c r="C261" s="76"/>
      <c r="D261" s="76"/>
      <c r="E261" s="76"/>
      <c r="F261" s="79" t="s">
        <v>4531</v>
      </c>
      <c r="G261" s="118">
        <v>150000</v>
      </c>
      <c r="H261" s="76"/>
      <c r="I261" s="76" t="s">
        <v>1062</v>
      </c>
      <c r="J261" s="119"/>
      <c r="K261" s="119" t="s">
        <v>3301</v>
      </c>
      <c r="L261" s="128">
        <v>2009169111</v>
      </c>
      <c r="M261" s="119"/>
      <c r="N261" s="76"/>
      <c r="O261" s="76" t="s">
        <v>1226</v>
      </c>
      <c r="P261" s="119" t="s">
        <v>3302</v>
      </c>
      <c r="Q261" s="76"/>
      <c r="R261" s="76"/>
      <c r="S261" s="76"/>
      <c r="T261" s="76"/>
      <c r="U261" s="76"/>
      <c r="V261" s="121"/>
      <c r="W261" s="76"/>
      <c r="AF261" s="639">
        <f t="shared" si="6"/>
        <v>10500.000000000002</v>
      </c>
      <c r="AG261" s="118">
        <f t="shared" si="7"/>
        <v>160500</v>
      </c>
    </row>
    <row r="262" spans="1:33" x14ac:dyDescent="0.35">
      <c r="A262" s="76"/>
      <c r="B262" s="76"/>
      <c r="C262" s="76"/>
      <c r="D262" s="76"/>
      <c r="E262" s="76"/>
      <c r="F262" s="79" t="s">
        <v>4532</v>
      </c>
      <c r="G262" s="118">
        <v>150000</v>
      </c>
      <c r="H262" s="76"/>
      <c r="I262" s="76" t="s">
        <v>1062</v>
      </c>
      <c r="J262" s="119"/>
      <c r="K262" s="119" t="s">
        <v>3301</v>
      </c>
      <c r="L262" s="128">
        <v>2009169334</v>
      </c>
      <c r="M262" s="119"/>
      <c r="N262" s="76"/>
      <c r="O262" s="76" t="s">
        <v>1226</v>
      </c>
      <c r="P262" s="119" t="s">
        <v>3302</v>
      </c>
      <c r="Q262" s="76"/>
      <c r="R262" s="76"/>
      <c r="S262" s="76"/>
      <c r="T262" s="76"/>
      <c r="U262" s="76"/>
      <c r="V262" s="121"/>
      <c r="W262" s="76"/>
      <c r="AF262" s="639">
        <f t="shared" ref="AF262:AF325" si="8">G262*AF$4</f>
        <v>10500.000000000002</v>
      </c>
      <c r="AG262" s="118">
        <f t="shared" ref="AG262:AG325" si="9">G262+AF262</f>
        <v>160500</v>
      </c>
    </row>
    <row r="263" spans="1:33" x14ac:dyDescent="0.35">
      <c r="A263" s="76"/>
      <c r="B263" s="76"/>
      <c r="C263" s="76"/>
      <c r="D263" s="76"/>
      <c r="E263" s="76"/>
      <c r="F263" s="79" t="s">
        <v>4533</v>
      </c>
      <c r="G263" s="118">
        <v>150000</v>
      </c>
      <c r="H263" s="76"/>
      <c r="I263" s="76" t="s">
        <v>1098</v>
      </c>
      <c r="J263" s="130"/>
      <c r="K263" s="119" t="s">
        <v>3329</v>
      </c>
      <c r="L263" s="129">
        <v>31088915</v>
      </c>
      <c r="M263" s="119"/>
      <c r="N263" s="76"/>
      <c r="O263" s="76" t="s">
        <v>3033</v>
      </c>
      <c r="P263" s="75" t="s">
        <v>4156</v>
      </c>
      <c r="Q263" s="76"/>
      <c r="R263" s="76"/>
      <c r="S263" s="76"/>
      <c r="T263" s="76"/>
      <c r="U263" s="76"/>
      <c r="V263" s="121"/>
      <c r="W263" s="76"/>
      <c r="AF263" s="639">
        <f t="shared" si="8"/>
        <v>10500.000000000002</v>
      </c>
      <c r="AG263" s="118">
        <f t="shared" si="9"/>
        <v>160500</v>
      </c>
    </row>
    <row r="264" spans="1:33" x14ac:dyDescent="0.35">
      <c r="A264" s="76"/>
      <c r="B264" s="76"/>
      <c r="C264" s="76"/>
      <c r="D264" s="76"/>
      <c r="E264" s="76"/>
      <c r="F264" s="79" t="s">
        <v>4534</v>
      </c>
      <c r="G264" s="118">
        <v>150000</v>
      </c>
      <c r="H264" s="76"/>
      <c r="I264" s="76" t="s">
        <v>1062</v>
      </c>
      <c r="J264" s="130"/>
      <c r="K264" s="119" t="s">
        <v>3301</v>
      </c>
      <c r="L264" s="119">
        <v>2009169326</v>
      </c>
      <c r="M264" s="119"/>
      <c r="N264" s="76"/>
      <c r="O264" s="76" t="s">
        <v>1226</v>
      </c>
      <c r="P264" s="119" t="s">
        <v>3302</v>
      </c>
      <c r="Q264" s="76"/>
      <c r="R264" s="76"/>
      <c r="S264" s="76"/>
      <c r="T264" s="76"/>
      <c r="U264" s="76"/>
      <c r="V264" s="121"/>
      <c r="W264" s="76"/>
      <c r="AF264" s="639">
        <f t="shared" si="8"/>
        <v>10500.000000000002</v>
      </c>
      <c r="AG264" s="118">
        <f t="shared" si="9"/>
        <v>160500</v>
      </c>
    </row>
    <row r="265" spans="1:33" x14ac:dyDescent="0.35">
      <c r="A265" s="76"/>
      <c r="B265" s="76"/>
      <c r="C265" s="76"/>
      <c r="D265" s="76"/>
      <c r="E265" s="76"/>
      <c r="F265" s="79" t="s">
        <v>4535</v>
      </c>
      <c r="G265" s="118">
        <v>150000</v>
      </c>
      <c r="H265" s="76"/>
      <c r="I265" s="76" t="s">
        <v>1062</v>
      </c>
      <c r="J265" s="130"/>
      <c r="K265" s="119" t="s">
        <v>3301</v>
      </c>
      <c r="L265" s="119">
        <v>2009169330</v>
      </c>
      <c r="M265" s="119"/>
      <c r="N265" s="76"/>
      <c r="O265" s="76" t="s">
        <v>1226</v>
      </c>
      <c r="P265" s="119" t="s">
        <v>3302</v>
      </c>
      <c r="Q265" s="76"/>
      <c r="R265" s="76"/>
      <c r="S265" s="76"/>
      <c r="T265" s="76"/>
      <c r="U265" s="76"/>
      <c r="V265" s="121"/>
      <c r="W265" s="76"/>
      <c r="AF265" s="639">
        <f t="shared" si="8"/>
        <v>10500.000000000002</v>
      </c>
      <c r="AG265" s="118">
        <f t="shared" si="9"/>
        <v>160500</v>
      </c>
    </row>
    <row r="266" spans="1:33" x14ac:dyDescent="0.35">
      <c r="A266" s="76"/>
      <c r="B266" s="76"/>
      <c r="C266" s="76"/>
      <c r="D266" s="76"/>
      <c r="E266" s="76"/>
      <c r="F266" s="79" t="s">
        <v>4536</v>
      </c>
      <c r="G266" s="118">
        <v>150000</v>
      </c>
      <c r="H266" s="76"/>
      <c r="I266" s="76" t="s">
        <v>1062</v>
      </c>
      <c r="J266" s="130"/>
      <c r="K266" s="119" t="s">
        <v>3301</v>
      </c>
      <c r="L266" s="119">
        <v>2009169324</v>
      </c>
      <c r="M266" s="119"/>
      <c r="N266" s="76"/>
      <c r="O266" s="76" t="s">
        <v>1226</v>
      </c>
      <c r="P266" s="119" t="s">
        <v>3302</v>
      </c>
      <c r="Q266" s="76"/>
      <c r="R266" s="76"/>
      <c r="S266" s="76"/>
      <c r="T266" s="76"/>
      <c r="U266" s="76"/>
      <c r="V266" s="121"/>
      <c r="W266" s="76"/>
      <c r="AF266" s="639">
        <f t="shared" si="8"/>
        <v>10500.000000000002</v>
      </c>
      <c r="AG266" s="118">
        <f t="shared" si="9"/>
        <v>160500</v>
      </c>
    </row>
    <row r="267" spans="1:33" x14ac:dyDescent="0.35">
      <c r="A267" s="76"/>
      <c r="B267" s="76"/>
      <c r="C267" s="76"/>
      <c r="D267" s="76"/>
      <c r="E267" s="76"/>
      <c r="F267" s="79" t="s">
        <v>4537</v>
      </c>
      <c r="G267" s="118">
        <v>150000</v>
      </c>
      <c r="H267" s="76"/>
      <c r="I267" s="76" t="s">
        <v>1062</v>
      </c>
      <c r="J267" s="130"/>
      <c r="K267" s="119" t="s">
        <v>3301</v>
      </c>
      <c r="L267" s="119">
        <v>2009169318</v>
      </c>
      <c r="M267" s="119"/>
      <c r="N267" s="76"/>
      <c r="O267" s="76" t="s">
        <v>1226</v>
      </c>
      <c r="P267" s="119" t="s">
        <v>3302</v>
      </c>
      <c r="Q267" s="76"/>
      <c r="R267" s="76"/>
      <c r="S267" s="76"/>
      <c r="T267" s="76"/>
      <c r="U267" s="76"/>
      <c r="V267" s="121"/>
      <c r="W267" s="76"/>
      <c r="AF267" s="639">
        <f t="shared" si="8"/>
        <v>10500.000000000002</v>
      </c>
      <c r="AG267" s="118">
        <f t="shared" si="9"/>
        <v>160500</v>
      </c>
    </row>
    <row r="268" spans="1:33" x14ac:dyDescent="0.35">
      <c r="A268" s="76"/>
      <c r="B268" s="76"/>
      <c r="C268" s="76"/>
      <c r="D268" s="76"/>
      <c r="E268" s="76"/>
      <c r="F268" s="79" t="s">
        <v>4538</v>
      </c>
      <c r="G268" s="118">
        <v>150000</v>
      </c>
      <c r="H268" s="76"/>
      <c r="I268" s="76" t="s">
        <v>2524</v>
      </c>
      <c r="J268" s="130"/>
      <c r="K268" s="119" t="s">
        <v>3329</v>
      </c>
      <c r="L268" s="119">
        <v>36241631</v>
      </c>
      <c r="M268" s="119"/>
      <c r="N268" s="76"/>
      <c r="O268" s="76" t="s">
        <v>3033</v>
      </c>
      <c r="P268" s="75" t="s">
        <v>4539</v>
      </c>
      <c r="Q268" s="76"/>
      <c r="R268" s="76"/>
      <c r="S268" s="76"/>
      <c r="T268" s="76"/>
      <c r="U268" s="76"/>
      <c r="V268" s="121"/>
      <c r="W268" s="76"/>
      <c r="AF268" s="639">
        <f t="shared" si="8"/>
        <v>10500.000000000002</v>
      </c>
      <c r="AG268" s="118">
        <f t="shared" si="9"/>
        <v>160500</v>
      </c>
    </row>
    <row r="269" spans="1:33" x14ac:dyDescent="0.35">
      <c r="A269" s="76"/>
      <c r="B269" s="76"/>
      <c r="C269" s="76"/>
      <c r="D269" s="76"/>
      <c r="E269" s="76"/>
      <c r="F269" s="79" t="s">
        <v>4540</v>
      </c>
      <c r="G269" s="118">
        <v>150000</v>
      </c>
      <c r="H269" s="76"/>
      <c r="I269" s="76" t="s">
        <v>1062</v>
      </c>
      <c r="J269" s="130"/>
      <c r="K269" s="119" t="s">
        <v>3301</v>
      </c>
      <c r="L269" s="119">
        <v>2009169325</v>
      </c>
      <c r="M269" s="119"/>
      <c r="N269" s="76"/>
      <c r="O269" s="76" t="s">
        <v>1226</v>
      </c>
      <c r="P269" s="119" t="s">
        <v>3302</v>
      </c>
      <c r="Q269" s="76"/>
      <c r="R269" s="76"/>
      <c r="S269" s="76"/>
      <c r="T269" s="76"/>
      <c r="U269" s="76"/>
      <c r="V269" s="121"/>
      <c r="W269" s="76"/>
      <c r="AF269" s="639">
        <f t="shared" si="8"/>
        <v>10500.000000000002</v>
      </c>
      <c r="AG269" s="118">
        <f t="shared" si="9"/>
        <v>160500</v>
      </c>
    </row>
    <row r="270" spans="1:33" x14ac:dyDescent="0.35">
      <c r="A270" s="76"/>
      <c r="B270" s="76"/>
      <c r="C270" s="76"/>
      <c r="D270" s="76"/>
      <c r="E270" s="76"/>
      <c r="F270" s="79" t="s">
        <v>4541</v>
      </c>
      <c r="G270" s="118">
        <v>150000</v>
      </c>
      <c r="H270" s="76"/>
      <c r="I270" s="76" t="s">
        <v>2524</v>
      </c>
      <c r="J270" s="130"/>
      <c r="K270" s="119" t="s">
        <v>3329</v>
      </c>
      <c r="L270" s="100" t="s">
        <v>4542</v>
      </c>
      <c r="M270" s="119"/>
      <c r="N270" s="76"/>
      <c r="O270" s="76"/>
      <c r="P270" s="75" t="s">
        <v>4543</v>
      </c>
      <c r="Q270" s="76"/>
      <c r="R270" s="76"/>
      <c r="S270" s="76"/>
      <c r="T270" s="76"/>
      <c r="U270" s="76"/>
      <c r="V270" s="121"/>
      <c r="W270" s="76"/>
      <c r="AF270" s="639">
        <f t="shared" si="8"/>
        <v>10500.000000000002</v>
      </c>
      <c r="AG270" s="118">
        <f t="shared" si="9"/>
        <v>160500</v>
      </c>
    </row>
    <row r="271" spans="1:33" x14ac:dyDescent="0.35">
      <c r="A271" s="76"/>
      <c r="B271" s="76"/>
      <c r="C271" s="76"/>
      <c r="D271" s="76"/>
      <c r="E271" s="76"/>
      <c r="F271" s="79" t="s">
        <v>4544</v>
      </c>
      <c r="G271" s="118">
        <v>150000</v>
      </c>
      <c r="H271" s="76"/>
      <c r="I271" s="76" t="s">
        <v>1062</v>
      </c>
      <c r="J271" s="130"/>
      <c r="K271" s="119" t="s">
        <v>3301</v>
      </c>
      <c r="L271" s="119">
        <v>2009169320</v>
      </c>
      <c r="M271" s="119"/>
      <c r="N271" s="76"/>
      <c r="O271" s="76" t="s">
        <v>1226</v>
      </c>
      <c r="P271" s="119" t="s">
        <v>3302</v>
      </c>
      <c r="Q271" s="76"/>
      <c r="R271" s="76"/>
      <c r="S271" s="76"/>
      <c r="T271" s="76"/>
      <c r="U271" s="76"/>
      <c r="V271" s="121"/>
      <c r="W271" s="76"/>
      <c r="AF271" s="639">
        <f t="shared" si="8"/>
        <v>10500.000000000002</v>
      </c>
      <c r="AG271" s="118">
        <f t="shared" si="9"/>
        <v>160500</v>
      </c>
    </row>
    <row r="272" spans="1:33" x14ac:dyDescent="0.35">
      <c r="A272" s="76"/>
      <c r="B272" s="76"/>
      <c r="C272" s="76"/>
      <c r="D272" s="76"/>
      <c r="E272" s="76"/>
      <c r="F272" s="79" t="s">
        <v>4545</v>
      </c>
      <c r="G272" s="118">
        <v>150000</v>
      </c>
      <c r="H272" s="76"/>
      <c r="I272" s="76" t="s">
        <v>2524</v>
      </c>
      <c r="J272" s="130"/>
      <c r="K272" s="119" t="s">
        <v>3329</v>
      </c>
      <c r="L272" s="119" t="s">
        <v>4546</v>
      </c>
      <c r="M272" s="119"/>
      <c r="N272" s="76"/>
      <c r="O272" s="76"/>
      <c r="P272" s="75" t="s">
        <v>4543</v>
      </c>
      <c r="Q272" s="76"/>
      <c r="R272" s="76"/>
      <c r="S272" s="76"/>
      <c r="T272" s="76"/>
      <c r="U272" s="76"/>
      <c r="V272" s="121"/>
      <c r="W272" s="76"/>
      <c r="AF272" s="639">
        <f t="shared" si="8"/>
        <v>10500.000000000002</v>
      </c>
      <c r="AG272" s="118">
        <f t="shared" si="9"/>
        <v>160500</v>
      </c>
    </row>
    <row r="273" spans="1:33" x14ac:dyDescent="0.35">
      <c r="A273" s="76"/>
      <c r="B273" s="76"/>
      <c r="C273" s="76"/>
      <c r="D273" s="76"/>
      <c r="E273" s="76"/>
      <c r="F273" s="79" t="s">
        <v>4547</v>
      </c>
      <c r="G273" s="118">
        <v>150000</v>
      </c>
      <c r="H273" s="76"/>
      <c r="I273" s="76" t="s">
        <v>1062</v>
      </c>
      <c r="J273" s="130"/>
      <c r="K273" s="119" t="s">
        <v>3301</v>
      </c>
      <c r="L273" s="119">
        <v>2009169322</v>
      </c>
      <c r="M273" s="119"/>
      <c r="N273" s="76"/>
      <c r="O273" s="76" t="s">
        <v>1226</v>
      </c>
      <c r="P273" s="119" t="s">
        <v>3302</v>
      </c>
      <c r="Q273" s="76"/>
      <c r="R273" s="76"/>
      <c r="S273" s="76"/>
      <c r="T273" s="76"/>
      <c r="U273" s="76"/>
      <c r="V273" s="121"/>
      <c r="W273" s="76"/>
      <c r="AF273" s="639">
        <f t="shared" si="8"/>
        <v>10500.000000000002</v>
      </c>
      <c r="AG273" s="118">
        <f t="shared" si="9"/>
        <v>160500</v>
      </c>
    </row>
    <row r="274" spans="1:33" x14ac:dyDescent="0.35">
      <c r="A274" s="76"/>
      <c r="B274" s="76"/>
      <c r="C274" s="76"/>
      <c r="D274" s="76"/>
      <c r="E274" s="76"/>
      <c r="F274" s="79" t="s">
        <v>4548</v>
      </c>
      <c r="G274" s="118">
        <v>150000</v>
      </c>
      <c r="H274" s="76"/>
      <c r="I274" s="76" t="s">
        <v>1098</v>
      </c>
      <c r="J274" s="130"/>
      <c r="K274" s="119" t="s">
        <v>3329</v>
      </c>
      <c r="L274" s="254">
        <v>31088913</v>
      </c>
      <c r="M274" s="119"/>
      <c r="N274" s="76"/>
      <c r="O274" s="76" t="s">
        <v>3033</v>
      </c>
      <c r="P274" s="75" t="s">
        <v>4156</v>
      </c>
      <c r="Q274" s="76"/>
      <c r="R274" s="76"/>
      <c r="S274" s="76"/>
      <c r="T274" s="76"/>
      <c r="U274" s="76"/>
      <c r="V274" s="121"/>
      <c r="W274" s="76"/>
      <c r="AF274" s="639">
        <f t="shared" si="8"/>
        <v>10500.000000000002</v>
      </c>
      <c r="AG274" s="118">
        <f t="shared" si="9"/>
        <v>160500</v>
      </c>
    </row>
    <row r="275" spans="1:33" x14ac:dyDescent="0.35">
      <c r="A275" s="76"/>
      <c r="B275" s="76"/>
      <c r="C275" s="76"/>
      <c r="D275" s="76"/>
      <c r="E275" s="76"/>
      <c r="F275" s="79" t="s">
        <v>4549</v>
      </c>
      <c r="G275" s="118">
        <v>150000</v>
      </c>
      <c r="H275" s="76"/>
      <c r="I275" s="76" t="s">
        <v>1062</v>
      </c>
      <c r="J275" s="130"/>
      <c r="K275" s="119" t="s">
        <v>3301</v>
      </c>
      <c r="L275" s="119">
        <v>2009169323</v>
      </c>
      <c r="M275" s="119"/>
      <c r="N275" s="76"/>
      <c r="O275" s="76" t="s">
        <v>1226</v>
      </c>
      <c r="P275" s="119" t="s">
        <v>3302</v>
      </c>
      <c r="Q275" s="76"/>
      <c r="R275" s="76"/>
      <c r="S275" s="76"/>
      <c r="T275" s="76"/>
      <c r="U275" s="76"/>
      <c r="V275" s="121"/>
      <c r="W275" s="76"/>
      <c r="AF275" s="639">
        <f t="shared" si="8"/>
        <v>10500.000000000002</v>
      </c>
      <c r="AG275" s="118">
        <f t="shared" si="9"/>
        <v>160500</v>
      </c>
    </row>
    <row r="276" spans="1:33" x14ac:dyDescent="0.35">
      <c r="A276" s="76"/>
      <c r="B276" s="76"/>
      <c r="C276" s="76"/>
      <c r="D276" s="76"/>
      <c r="E276" s="76"/>
      <c r="F276" s="79" t="s">
        <v>4550</v>
      </c>
      <c r="G276" s="118">
        <v>150000</v>
      </c>
      <c r="H276" s="76"/>
      <c r="I276" s="76" t="s">
        <v>1062</v>
      </c>
      <c r="J276" s="130"/>
      <c r="K276" s="119" t="s">
        <v>3301</v>
      </c>
      <c r="L276" s="119">
        <v>2009169319</v>
      </c>
      <c r="M276" s="119"/>
      <c r="N276" s="76"/>
      <c r="O276" s="76" t="s">
        <v>1226</v>
      </c>
      <c r="P276" s="119" t="s">
        <v>3302</v>
      </c>
      <c r="Q276" s="76"/>
      <c r="R276" s="76"/>
      <c r="S276" s="76"/>
      <c r="T276" s="76"/>
      <c r="U276" s="76"/>
      <c r="V276" s="121"/>
      <c r="W276" s="76"/>
      <c r="AF276" s="639">
        <f t="shared" si="8"/>
        <v>10500.000000000002</v>
      </c>
      <c r="AG276" s="118">
        <f t="shared" si="9"/>
        <v>160500</v>
      </c>
    </row>
    <row r="277" spans="1:33" x14ac:dyDescent="0.35">
      <c r="A277" s="76"/>
      <c r="B277" s="76"/>
      <c r="C277" s="76"/>
      <c r="D277" s="76"/>
      <c r="E277" s="76"/>
      <c r="F277" s="79" t="s">
        <v>4551</v>
      </c>
      <c r="G277" s="118">
        <v>150000</v>
      </c>
      <c r="H277" s="76"/>
      <c r="I277" s="76" t="s">
        <v>1062</v>
      </c>
      <c r="J277" s="130"/>
      <c r="K277" s="119" t="s">
        <v>3301</v>
      </c>
      <c r="L277" s="119">
        <v>2009169332</v>
      </c>
      <c r="M277" s="119"/>
      <c r="N277" s="76"/>
      <c r="O277" s="76" t="s">
        <v>1226</v>
      </c>
      <c r="P277" s="119" t="s">
        <v>3302</v>
      </c>
      <c r="Q277" s="76"/>
      <c r="R277" s="76"/>
      <c r="S277" s="76"/>
      <c r="T277" s="76"/>
      <c r="U277" s="76"/>
      <c r="V277" s="121"/>
      <c r="W277" s="76"/>
      <c r="AF277" s="639">
        <f t="shared" si="8"/>
        <v>10500.000000000002</v>
      </c>
      <c r="AG277" s="118">
        <f t="shared" si="9"/>
        <v>160500</v>
      </c>
    </row>
    <row r="278" spans="1:33" x14ac:dyDescent="0.35">
      <c r="A278" s="76"/>
      <c r="B278" s="76"/>
      <c r="C278" s="76"/>
      <c r="D278" s="76"/>
      <c r="E278" s="76"/>
      <c r="F278" s="79" t="s">
        <v>4552</v>
      </c>
      <c r="G278" s="118">
        <v>150000</v>
      </c>
      <c r="H278" s="76"/>
      <c r="I278" s="76" t="s">
        <v>1062</v>
      </c>
      <c r="J278" s="130"/>
      <c r="K278" s="119" t="s">
        <v>3301</v>
      </c>
      <c r="L278" s="119">
        <v>2009169335</v>
      </c>
      <c r="M278" s="119"/>
      <c r="N278" s="76"/>
      <c r="O278" s="76" t="s">
        <v>1226</v>
      </c>
      <c r="P278" s="119" t="s">
        <v>3302</v>
      </c>
      <c r="Q278" s="76"/>
      <c r="R278" s="76"/>
      <c r="S278" s="76"/>
      <c r="T278" s="76"/>
      <c r="U278" s="76"/>
      <c r="V278" s="121"/>
      <c r="W278" s="76"/>
      <c r="AF278" s="639">
        <f t="shared" si="8"/>
        <v>10500.000000000002</v>
      </c>
      <c r="AG278" s="118">
        <f t="shared" si="9"/>
        <v>160500</v>
      </c>
    </row>
    <row r="279" spans="1:33" x14ac:dyDescent="0.35">
      <c r="A279" s="76"/>
      <c r="B279" s="76"/>
      <c r="C279" s="76"/>
      <c r="D279" s="76"/>
      <c r="E279" s="76"/>
      <c r="F279" s="79" t="s">
        <v>4553</v>
      </c>
      <c r="G279" s="118">
        <v>150000</v>
      </c>
      <c r="H279" s="76"/>
      <c r="I279" s="76" t="s">
        <v>1098</v>
      </c>
      <c r="J279" s="130"/>
      <c r="K279" s="119" t="s">
        <v>3329</v>
      </c>
      <c r="L279" s="119">
        <v>31088914</v>
      </c>
      <c r="M279" s="119"/>
      <c r="N279" s="76"/>
      <c r="O279" s="76" t="s">
        <v>3033</v>
      </c>
      <c r="P279" s="75" t="s">
        <v>4156</v>
      </c>
      <c r="Q279" s="76"/>
      <c r="R279" s="76"/>
      <c r="S279" s="76"/>
      <c r="T279" s="76"/>
      <c r="U279" s="76"/>
      <c r="V279" s="121"/>
      <c r="W279" s="76"/>
      <c r="AF279" s="639">
        <f t="shared" si="8"/>
        <v>10500.000000000002</v>
      </c>
      <c r="AG279" s="118">
        <f t="shared" si="9"/>
        <v>160500</v>
      </c>
    </row>
    <row r="280" spans="1:33" x14ac:dyDescent="0.35">
      <c r="A280" s="76"/>
      <c r="B280" s="76"/>
      <c r="C280" s="76"/>
      <c r="D280" s="76"/>
      <c r="E280" s="76"/>
      <c r="F280" s="79" t="s">
        <v>4554</v>
      </c>
      <c r="G280" s="118">
        <v>150000</v>
      </c>
      <c r="H280" s="76"/>
      <c r="I280" s="76" t="s">
        <v>1062</v>
      </c>
      <c r="J280" s="119"/>
      <c r="K280" s="119" t="s">
        <v>1074</v>
      </c>
      <c r="L280" s="119">
        <v>2009169253</v>
      </c>
      <c r="M280" s="119"/>
      <c r="N280" s="76"/>
      <c r="O280" s="76"/>
      <c r="P280" s="75" t="s">
        <v>1066</v>
      </c>
      <c r="Q280" s="76"/>
      <c r="R280" s="76"/>
      <c r="S280" s="76"/>
      <c r="T280" s="76"/>
      <c r="U280" s="76"/>
      <c r="V280" s="121"/>
      <c r="W280" s="76"/>
      <c r="AF280" s="639">
        <f t="shared" si="8"/>
        <v>10500.000000000002</v>
      </c>
      <c r="AG280" s="118">
        <f t="shared" si="9"/>
        <v>160500</v>
      </c>
    </row>
    <row r="281" spans="1:33" x14ac:dyDescent="0.35">
      <c r="A281" s="76"/>
      <c r="B281" s="76"/>
      <c r="C281" s="76"/>
      <c r="D281" s="76"/>
      <c r="E281" s="76"/>
      <c r="F281" s="79" t="s">
        <v>4555</v>
      </c>
      <c r="G281" s="118">
        <v>150000</v>
      </c>
      <c r="H281" s="76"/>
      <c r="I281" s="76" t="s">
        <v>1062</v>
      </c>
      <c r="J281" s="130"/>
      <c r="K281" s="119" t="s">
        <v>3301</v>
      </c>
      <c r="L281" s="119">
        <v>2009169337</v>
      </c>
      <c r="M281" s="119"/>
      <c r="N281" s="76"/>
      <c r="O281" s="76" t="s">
        <v>1226</v>
      </c>
      <c r="P281" s="119" t="s">
        <v>3302</v>
      </c>
      <c r="Q281" s="76"/>
      <c r="R281" s="76"/>
      <c r="S281" s="76"/>
      <c r="T281" s="76"/>
      <c r="U281" s="76"/>
      <c r="V281" s="121"/>
      <c r="W281" s="76"/>
      <c r="AF281" s="639">
        <f t="shared" si="8"/>
        <v>10500.000000000002</v>
      </c>
      <c r="AG281" s="118">
        <f t="shared" si="9"/>
        <v>160500</v>
      </c>
    </row>
    <row r="282" spans="1:33" x14ac:dyDescent="0.35">
      <c r="A282" s="76"/>
      <c r="B282" s="76"/>
      <c r="C282" s="76"/>
      <c r="D282" s="76"/>
      <c r="E282" s="76"/>
      <c r="F282" s="79" t="s">
        <v>4556</v>
      </c>
      <c r="G282" s="118">
        <v>150000</v>
      </c>
      <c r="H282" s="76"/>
      <c r="I282" s="76" t="s">
        <v>1062</v>
      </c>
      <c r="J282" s="130"/>
      <c r="K282" s="119" t="s">
        <v>3301</v>
      </c>
      <c r="L282" s="119">
        <v>2009169327</v>
      </c>
      <c r="M282" s="119"/>
      <c r="N282" s="76"/>
      <c r="O282" s="76" t="s">
        <v>1226</v>
      </c>
      <c r="P282" s="119" t="s">
        <v>3302</v>
      </c>
      <c r="Q282" s="76"/>
      <c r="R282" s="76"/>
      <c r="S282" s="76"/>
      <c r="T282" s="76"/>
      <c r="U282" s="76"/>
      <c r="V282" s="121"/>
      <c r="W282" s="76"/>
      <c r="AF282" s="639">
        <f t="shared" si="8"/>
        <v>10500.000000000002</v>
      </c>
      <c r="AG282" s="118">
        <f t="shared" si="9"/>
        <v>160500</v>
      </c>
    </row>
    <row r="283" spans="1:33" x14ac:dyDescent="0.35">
      <c r="A283" s="76"/>
      <c r="B283" s="76"/>
      <c r="C283" s="76"/>
      <c r="D283" s="76"/>
      <c r="E283" s="76"/>
      <c r="F283" s="79" t="s">
        <v>4557</v>
      </c>
      <c r="G283" s="118">
        <v>150000</v>
      </c>
      <c r="H283" s="76"/>
      <c r="I283" s="76" t="s">
        <v>1062</v>
      </c>
      <c r="J283" s="130"/>
      <c r="K283" s="119" t="s">
        <v>3301</v>
      </c>
      <c r="L283" s="119">
        <v>2009169321</v>
      </c>
      <c r="M283" s="119"/>
      <c r="N283" s="76"/>
      <c r="O283" s="76" t="s">
        <v>1226</v>
      </c>
      <c r="P283" s="119" t="s">
        <v>3302</v>
      </c>
      <c r="Q283" s="76"/>
      <c r="R283" s="76"/>
      <c r="S283" s="76"/>
      <c r="T283" s="76"/>
      <c r="U283" s="76"/>
      <c r="V283" s="121"/>
      <c r="W283" s="76"/>
      <c r="AF283" s="639">
        <f t="shared" si="8"/>
        <v>10500.000000000002</v>
      </c>
      <c r="AG283" s="118">
        <f t="shared" si="9"/>
        <v>160500</v>
      </c>
    </row>
    <row r="284" spans="1:33" x14ac:dyDescent="0.35">
      <c r="A284" s="76"/>
      <c r="B284" s="76"/>
      <c r="C284" s="76"/>
      <c r="D284" s="76"/>
      <c r="E284" s="76"/>
      <c r="F284" s="79" t="s">
        <v>4558</v>
      </c>
      <c r="G284" s="118">
        <v>150000</v>
      </c>
      <c r="H284" s="76"/>
      <c r="I284" s="76" t="s">
        <v>1062</v>
      </c>
      <c r="J284" s="130"/>
      <c r="K284" s="119" t="s">
        <v>3297</v>
      </c>
      <c r="L284" s="119">
        <v>2009232392</v>
      </c>
      <c r="M284" s="119"/>
      <c r="N284" s="76"/>
      <c r="O284" s="76"/>
      <c r="P284" s="75" t="s">
        <v>1066</v>
      </c>
      <c r="Q284" s="76"/>
      <c r="R284" s="76"/>
      <c r="S284" s="76"/>
      <c r="T284" s="76"/>
      <c r="U284" s="76"/>
      <c r="V284" s="121"/>
      <c r="W284" s="76"/>
      <c r="AF284" s="639">
        <f t="shared" si="8"/>
        <v>10500.000000000002</v>
      </c>
      <c r="AG284" s="118">
        <f t="shared" si="9"/>
        <v>160500</v>
      </c>
    </row>
    <row r="285" spans="1:33" x14ac:dyDescent="0.35">
      <c r="A285" s="76"/>
      <c r="B285" s="76"/>
      <c r="C285" s="76"/>
      <c r="D285" s="76"/>
      <c r="E285" s="76"/>
      <c r="F285" s="79" t="s">
        <v>4559</v>
      </c>
      <c r="G285" s="118">
        <v>150000</v>
      </c>
      <c r="H285" s="76"/>
      <c r="I285" s="76" t="s">
        <v>1062</v>
      </c>
      <c r="J285" s="130"/>
      <c r="K285" s="119" t="s">
        <v>3297</v>
      </c>
      <c r="L285" s="119">
        <v>2009232391</v>
      </c>
      <c r="M285" s="119"/>
      <c r="N285" s="76"/>
      <c r="O285" s="76"/>
      <c r="P285" s="75" t="s">
        <v>1066</v>
      </c>
      <c r="Q285" s="76"/>
      <c r="R285" s="76"/>
      <c r="S285" s="76"/>
      <c r="T285" s="76"/>
      <c r="U285" s="76"/>
      <c r="V285" s="121"/>
      <c r="W285" s="76"/>
      <c r="AF285" s="639">
        <f t="shared" si="8"/>
        <v>10500.000000000002</v>
      </c>
      <c r="AG285" s="118">
        <f t="shared" si="9"/>
        <v>160500</v>
      </c>
    </row>
    <row r="286" spans="1:33" x14ac:dyDescent="0.35">
      <c r="A286" s="76"/>
      <c r="B286" s="76"/>
      <c r="C286" s="76"/>
      <c r="D286" s="76"/>
      <c r="E286" s="76"/>
      <c r="F286" s="79" t="s">
        <v>4560</v>
      </c>
      <c r="G286" s="118">
        <v>150000</v>
      </c>
      <c r="H286" s="76"/>
      <c r="I286" s="76" t="s">
        <v>1062</v>
      </c>
      <c r="J286" s="130"/>
      <c r="K286" s="119" t="s">
        <v>3297</v>
      </c>
      <c r="L286" s="128">
        <v>2009323390</v>
      </c>
      <c r="M286" s="119"/>
      <c r="N286" s="76"/>
      <c r="O286" s="76"/>
      <c r="P286" s="75" t="s">
        <v>1066</v>
      </c>
      <c r="Q286" s="76"/>
      <c r="R286" s="76"/>
      <c r="S286" s="76"/>
      <c r="T286" s="76"/>
      <c r="U286" s="76"/>
      <c r="V286" s="121"/>
      <c r="W286" s="76"/>
      <c r="AF286" s="639">
        <f t="shared" si="8"/>
        <v>10500.000000000002</v>
      </c>
      <c r="AG286" s="118">
        <f t="shared" si="9"/>
        <v>160500</v>
      </c>
    </row>
    <row r="287" spans="1:33" x14ac:dyDescent="0.35">
      <c r="A287" s="76"/>
      <c r="B287" s="76"/>
      <c r="C287" s="76"/>
      <c r="D287" s="76"/>
      <c r="E287" s="76"/>
      <c r="F287" s="79" t="s">
        <v>4561</v>
      </c>
      <c r="G287" s="118">
        <v>150000</v>
      </c>
      <c r="H287" s="76"/>
      <c r="I287" s="76"/>
      <c r="J287" s="130"/>
      <c r="K287" s="119"/>
      <c r="L287" s="119"/>
      <c r="M287" s="119"/>
      <c r="N287" s="76"/>
      <c r="O287" s="76"/>
      <c r="P287" s="75"/>
      <c r="Q287" s="76"/>
      <c r="R287" s="76"/>
      <c r="S287" s="76"/>
      <c r="T287" s="76"/>
      <c r="U287" s="76"/>
      <c r="V287" s="121"/>
      <c r="W287" s="76"/>
      <c r="AF287" s="639">
        <f t="shared" si="8"/>
        <v>10500.000000000002</v>
      </c>
      <c r="AG287" s="118">
        <f t="shared" si="9"/>
        <v>160500</v>
      </c>
    </row>
    <row r="288" spans="1:33" x14ac:dyDescent="0.35">
      <c r="A288" s="76"/>
      <c r="B288" s="76"/>
      <c r="C288" s="76"/>
      <c r="D288" s="76"/>
      <c r="E288" s="76"/>
      <c r="F288" s="79" t="s">
        <v>4562</v>
      </c>
      <c r="G288" s="118">
        <v>150000</v>
      </c>
      <c r="H288" s="76"/>
      <c r="I288" s="76" t="s">
        <v>1147</v>
      </c>
      <c r="J288" s="119"/>
      <c r="K288" s="119" t="s">
        <v>1695</v>
      </c>
      <c r="L288" s="119">
        <v>460552</v>
      </c>
      <c r="M288" s="119"/>
      <c r="N288" s="76"/>
      <c r="O288" s="76" t="s">
        <v>3033</v>
      </c>
      <c r="P288" s="75" t="s">
        <v>3302</v>
      </c>
      <c r="Q288" s="76"/>
      <c r="R288" s="76"/>
      <c r="S288" s="76"/>
      <c r="T288" s="76"/>
      <c r="U288" s="76"/>
      <c r="V288" s="121"/>
      <c r="W288" s="76"/>
      <c r="AF288" s="639">
        <f t="shared" si="8"/>
        <v>10500.000000000002</v>
      </c>
      <c r="AG288" s="118">
        <f t="shared" si="9"/>
        <v>160500</v>
      </c>
    </row>
    <row r="289" spans="1:33" x14ac:dyDescent="0.35">
      <c r="A289" s="76"/>
      <c r="B289" s="76"/>
      <c r="C289" s="76"/>
      <c r="D289" s="76"/>
      <c r="E289" s="76"/>
      <c r="F289" s="79" t="s">
        <v>4563</v>
      </c>
      <c r="G289" s="118">
        <v>150000</v>
      </c>
      <c r="H289" s="76"/>
      <c r="I289" s="76" t="s">
        <v>3274</v>
      </c>
      <c r="J289" s="119"/>
      <c r="K289" s="119" t="s">
        <v>1151</v>
      </c>
      <c r="L289" s="119" t="s">
        <v>4564</v>
      </c>
      <c r="M289" s="119"/>
      <c r="N289" s="76"/>
      <c r="O289" s="76"/>
      <c r="P289" s="75" t="s">
        <v>1066</v>
      </c>
      <c r="Q289" s="76"/>
      <c r="R289" s="76"/>
      <c r="S289" s="76"/>
      <c r="T289" s="76"/>
      <c r="U289" s="76"/>
      <c r="V289" s="121"/>
      <c r="W289" s="76"/>
      <c r="AF289" s="639">
        <f t="shared" si="8"/>
        <v>10500.000000000002</v>
      </c>
      <c r="AG289" s="118">
        <f t="shared" si="9"/>
        <v>160500</v>
      </c>
    </row>
    <row r="290" spans="1:33" x14ac:dyDescent="0.35">
      <c r="A290" s="76"/>
      <c r="B290" s="76"/>
      <c r="C290" s="76"/>
      <c r="D290" s="76"/>
      <c r="E290" s="76"/>
      <c r="F290" s="79" t="s">
        <v>4565</v>
      </c>
      <c r="G290" s="118">
        <v>150000</v>
      </c>
      <c r="H290" s="76"/>
      <c r="I290" s="76" t="s">
        <v>1147</v>
      </c>
      <c r="J290" s="119"/>
      <c r="K290" s="119" t="s">
        <v>1695</v>
      </c>
      <c r="L290" s="119">
        <v>464275</v>
      </c>
      <c r="M290" s="119"/>
      <c r="N290" s="76"/>
      <c r="O290" s="76" t="s">
        <v>3033</v>
      </c>
      <c r="P290" s="75" t="s">
        <v>3302</v>
      </c>
      <c r="Q290" s="76"/>
      <c r="R290" s="76"/>
      <c r="S290" s="76"/>
      <c r="T290" s="76"/>
      <c r="U290" s="76"/>
      <c r="V290" s="121"/>
      <c r="W290" s="76"/>
      <c r="AF290" s="639">
        <f t="shared" si="8"/>
        <v>10500.000000000002</v>
      </c>
      <c r="AG290" s="118">
        <f t="shared" si="9"/>
        <v>160500</v>
      </c>
    </row>
    <row r="291" spans="1:33" x14ac:dyDescent="0.35">
      <c r="A291" s="76"/>
      <c r="B291" s="76"/>
      <c r="C291" s="76"/>
      <c r="D291" s="76"/>
      <c r="E291" s="76"/>
      <c r="F291" s="79" t="s">
        <v>4566</v>
      </c>
      <c r="G291" s="118">
        <v>150000</v>
      </c>
      <c r="H291" s="76"/>
      <c r="I291" s="76" t="s">
        <v>3274</v>
      </c>
      <c r="J291" s="119"/>
      <c r="K291" s="119" t="s">
        <v>1151</v>
      </c>
      <c r="L291" s="119" t="s">
        <v>4567</v>
      </c>
      <c r="M291" s="119"/>
      <c r="N291" s="76"/>
      <c r="O291" s="76"/>
      <c r="P291" s="75" t="s">
        <v>1066</v>
      </c>
      <c r="Q291" s="76"/>
      <c r="R291" s="76"/>
      <c r="S291" s="76"/>
      <c r="T291" s="76"/>
      <c r="U291" s="76"/>
      <c r="V291" s="121"/>
      <c r="W291" s="76"/>
      <c r="AF291" s="639">
        <f t="shared" si="8"/>
        <v>10500.000000000002</v>
      </c>
      <c r="AG291" s="118">
        <f t="shared" si="9"/>
        <v>160500</v>
      </c>
    </row>
    <row r="292" spans="1:33" x14ac:dyDescent="0.35">
      <c r="A292" s="76"/>
      <c r="B292" s="76"/>
      <c r="C292" s="76"/>
      <c r="D292" s="76"/>
      <c r="E292" s="76"/>
      <c r="F292" s="79" t="s">
        <v>4568</v>
      </c>
      <c r="G292" s="118">
        <v>150000</v>
      </c>
      <c r="H292" s="76"/>
      <c r="I292" s="76" t="s">
        <v>1147</v>
      </c>
      <c r="J292" s="119"/>
      <c r="K292" s="119" t="s">
        <v>1695</v>
      </c>
      <c r="L292" s="119">
        <v>464811</v>
      </c>
      <c r="M292" s="119"/>
      <c r="N292" s="76"/>
      <c r="O292" s="76" t="s">
        <v>3033</v>
      </c>
      <c r="P292" s="75" t="s">
        <v>3302</v>
      </c>
      <c r="Q292" s="76"/>
      <c r="R292" s="76"/>
      <c r="S292" s="76"/>
      <c r="T292" s="76"/>
      <c r="U292" s="76"/>
      <c r="V292" s="121"/>
      <c r="W292" s="76"/>
      <c r="AF292" s="639">
        <f t="shared" si="8"/>
        <v>10500.000000000002</v>
      </c>
      <c r="AG292" s="118">
        <f t="shared" si="9"/>
        <v>160500</v>
      </c>
    </row>
    <row r="293" spans="1:33" x14ac:dyDescent="0.35">
      <c r="A293" s="76"/>
      <c r="B293" s="76"/>
      <c r="C293" s="76"/>
      <c r="D293" s="76"/>
      <c r="E293" s="76"/>
      <c r="F293" s="79" t="s">
        <v>4569</v>
      </c>
      <c r="G293" s="118">
        <v>150000</v>
      </c>
      <c r="H293" s="76"/>
      <c r="I293" s="76" t="s">
        <v>3274</v>
      </c>
      <c r="J293" s="119"/>
      <c r="K293" s="119" t="s">
        <v>1151</v>
      </c>
      <c r="L293" s="119">
        <v>123305</v>
      </c>
      <c r="M293" s="119"/>
      <c r="N293" s="76"/>
      <c r="O293" s="76"/>
      <c r="P293" s="75" t="s">
        <v>1066</v>
      </c>
      <c r="Q293" s="76"/>
      <c r="R293" s="76"/>
      <c r="S293" s="76"/>
      <c r="T293" s="76"/>
      <c r="U293" s="76"/>
      <c r="V293" s="121"/>
      <c r="W293" s="76"/>
      <c r="AF293" s="639">
        <f t="shared" si="8"/>
        <v>10500.000000000002</v>
      </c>
      <c r="AG293" s="118">
        <f t="shared" si="9"/>
        <v>160500</v>
      </c>
    </row>
    <row r="294" spans="1:33" x14ac:dyDescent="0.35">
      <c r="A294" s="76"/>
      <c r="B294" s="76"/>
      <c r="C294" s="76"/>
      <c r="D294" s="76"/>
      <c r="E294" s="76"/>
      <c r="F294" s="79" t="s">
        <v>4570</v>
      </c>
      <c r="G294" s="118">
        <v>150000</v>
      </c>
      <c r="H294" s="76"/>
      <c r="I294" s="76"/>
      <c r="J294" s="119"/>
      <c r="K294" s="119"/>
      <c r="L294" s="119"/>
      <c r="M294" s="119"/>
      <c r="N294" s="76"/>
      <c r="O294" s="76"/>
      <c r="P294" s="75"/>
      <c r="Q294" s="76"/>
      <c r="R294" s="76"/>
      <c r="S294" s="76"/>
      <c r="T294" s="76"/>
      <c r="U294" s="121" t="s">
        <v>4571</v>
      </c>
      <c r="V294" s="121"/>
      <c r="W294" s="76"/>
      <c r="AF294" s="639">
        <f t="shared" si="8"/>
        <v>10500.000000000002</v>
      </c>
      <c r="AG294" s="118">
        <f t="shared" si="9"/>
        <v>160500</v>
      </c>
    </row>
    <row r="295" spans="1:33" x14ac:dyDescent="0.35">
      <c r="A295" s="76"/>
      <c r="B295" s="76"/>
      <c r="C295" s="76"/>
      <c r="D295" s="76"/>
      <c r="E295" s="76"/>
      <c r="F295" s="93" t="s">
        <v>994</v>
      </c>
      <c r="G295" s="124">
        <f>SUM(G206:G294)</f>
        <v>13350000</v>
      </c>
      <c r="H295" s="76"/>
      <c r="I295" s="76"/>
      <c r="J295" s="119"/>
      <c r="K295" s="119"/>
      <c r="L295" s="119"/>
      <c r="M295" s="119"/>
      <c r="N295" s="76"/>
      <c r="O295" s="76"/>
      <c r="P295" s="75"/>
      <c r="Q295" s="76"/>
      <c r="R295" s="76"/>
      <c r="S295" s="76"/>
      <c r="T295" s="76"/>
      <c r="U295" s="76"/>
      <c r="V295" s="121"/>
      <c r="W295" s="76"/>
      <c r="AF295" s="639">
        <f t="shared" si="8"/>
        <v>934500.00000000012</v>
      </c>
      <c r="AG295" s="124">
        <f t="shared" si="9"/>
        <v>14284500</v>
      </c>
    </row>
    <row r="296" spans="1:33" x14ac:dyDescent="0.35">
      <c r="A296" s="64"/>
      <c r="B296" s="64"/>
      <c r="C296" s="64"/>
      <c r="D296" s="64"/>
      <c r="E296" s="64"/>
      <c r="F296" s="96" t="s">
        <v>1931</v>
      </c>
      <c r="G296" s="67"/>
      <c r="H296" s="64"/>
      <c r="I296" s="64"/>
      <c r="J296" s="68"/>
      <c r="K296" s="97"/>
      <c r="L296" s="127"/>
      <c r="M296" s="68"/>
      <c r="N296" s="64"/>
      <c r="O296" s="64"/>
      <c r="P296" s="64"/>
      <c r="Q296" s="64"/>
      <c r="R296" s="64"/>
      <c r="S296" s="64"/>
      <c r="T296" s="64"/>
      <c r="U296" s="64"/>
      <c r="V296" s="115"/>
      <c r="W296" s="64"/>
      <c r="AF296" s="639">
        <f t="shared" si="8"/>
        <v>0</v>
      </c>
      <c r="AG296" s="67">
        <f t="shared" si="9"/>
        <v>0</v>
      </c>
    </row>
    <row r="297" spans="1:33" x14ac:dyDescent="0.35">
      <c r="A297" s="76"/>
      <c r="B297" s="76"/>
      <c r="C297" s="76"/>
      <c r="D297" s="76"/>
      <c r="E297" s="76"/>
      <c r="F297" s="79" t="s">
        <v>4572</v>
      </c>
      <c r="G297" s="74">
        <v>800000</v>
      </c>
      <c r="H297" s="69"/>
      <c r="I297" s="69" t="s">
        <v>3363</v>
      </c>
      <c r="J297" s="75"/>
      <c r="K297" s="79" t="s">
        <v>3364</v>
      </c>
      <c r="L297" s="80">
        <v>211940012</v>
      </c>
      <c r="M297" s="75"/>
      <c r="N297" s="69"/>
      <c r="O297" s="69"/>
      <c r="P297" s="69"/>
      <c r="Q297" s="69"/>
      <c r="R297" s="69"/>
      <c r="S297" s="69"/>
      <c r="T297" s="69"/>
      <c r="U297" s="69"/>
      <c r="V297" s="116"/>
      <c r="W297" s="76"/>
      <c r="AF297" s="639">
        <f t="shared" si="8"/>
        <v>56000.000000000007</v>
      </c>
      <c r="AG297" s="74">
        <f t="shared" si="9"/>
        <v>856000</v>
      </c>
    </row>
    <row r="298" spans="1:33" x14ac:dyDescent="0.35">
      <c r="A298" s="76"/>
      <c r="B298" s="76"/>
      <c r="C298" s="76"/>
      <c r="D298" s="76"/>
      <c r="E298" s="76"/>
      <c r="F298" s="93" t="s">
        <v>994</v>
      </c>
      <c r="G298" s="87">
        <f>SUM(G297)</f>
        <v>800000</v>
      </c>
      <c r="H298" s="69"/>
      <c r="I298" s="69"/>
      <c r="J298" s="75"/>
      <c r="K298" s="79"/>
      <c r="L298" s="80"/>
      <c r="M298" s="75"/>
      <c r="N298" s="69"/>
      <c r="O298" s="69"/>
      <c r="P298" s="69"/>
      <c r="Q298" s="69"/>
      <c r="R298" s="69"/>
      <c r="S298" s="69"/>
      <c r="T298" s="69"/>
      <c r="U298" s="69"/>
      <c r="V298" s="116"/>
      <c r="W298" s="76"/>
      <c r="AF298" s="639">
        <f t="shared" si="8"/>
        <v>56000.000000000007</v>
      </c>
      <c r="AG298" s="87">
        <f t="shared" si="9"/>
        <v>856000</v>
      </c>
    </row>
    <row r="299" spans="1:33" x14ac:dyDescent="0.35">
      <c r="A299" s="64"/>
      <c r="B299" s="64"/>
      <c r="C299" s="64"/>
      <c r="D299" s="64"/>
      <c r="E299" s="64"/>
      <c r="F299" s="66" t="s">
        <v>1932</v>
      </c>
      <c r="G299" s="67"/>
      <c r="H299" s="64"/>
      <c r="I299" s="64"/>
      <c r="J299" s="68"/>
      <c r="K299" s="68"/>
      <c r="L299" s="68"/>
      <c r="M299" s="68"/>
      <c r="N299" s="64"/>
      <c r="O299" s="64"/>
      <c r="P299" s="68"/>
      <c r="Q299" s="64"/>
      <c r="R299" s="64"/>
      <c r="S299" s="64"/>
      <c r="T299" s="64"/>
      <c r="U299" s="64"/>
      <c r="V299" s="115"/>
      <c r="W299" s="64"/>
      <c r="AF299" s="639">
        <f t="shared" si="8"/>
        <v>0</v>
      </c>
      <c r="AG299" s="67">
        <f t="shared" si="9"/>
        <v>0</v>
      </c>
    </row>
    <row r="300" spans="1:33" x14ac:dyDescent="0.35">
      <c r="A300" s="76"/>
      <c r="B300" s="76"/>
      <c r="C300" s="76"/>
      <c r="D300" s="76"/>
      <c r="E300" s="76"/>
      <c r="F300" s="79" t="s">
        <v>1852</v>
      </c>
      <c r="G300" s="118"/>
      <c r="H300" s="76"/>
      <c r="I300" s="69"/>
      <c r="J300" s="119"/>
      <c r="K300" s="119"/>
      <c r="L300" s="119"/>
      <c r="M300" s="119"/>
      <c r="N300" s="76"/>
      <c r="O300" s="76"/>
      <c r="P300" s="119"/>
      <c r="Q300" s="76"/>
      <c r="R300" s="76"/>
      <c r="S300" s="76"/>
      <c r="T300" s="76"/>
      <c r="U300" s="76"/>
      <c r="V300" s="121"/>
      <c r="W300" s="76"/>
      <c r="AF300" s="639">
        <f t="shared" si="8"/>
        <v>0</v>
      </c>
      <c r="AG300" s="118">
        <f t="shared" si="9"/>
        <v>0</v>
      </c>
    </row>
    <row r="301" spans="1:33" x14ac:dyDescent="0.35">
      <c r="A301" s="76"/>
      <c r="B301" s="76"/>
      <c r="C301" s="76"/>
      <c r="D301" s="76"/>
      <c r="E301" s="76"/>
      <c r="F301" s="79"/>
      <c r="G301" s="118"/>
      <c r="H301" s="76"/>
      <c r="I301" s="69"/>
      <c r="J301" s="119"/>
      <c r="K301" s="119"/>
      <c r="L301" s="119"/>
      <c r="M301" s="119"/>
      <c r="N301" s="76"/>
      <c r="O301" s="76"/>
      <c r="P301" s="119"/>
      <c r="Q301" s="76"/>
      <c r="R301" s="76"/>
      <c r="S301" s="76"/>
      <c r="T301" s="76"/>
      <c r="U301" s="76"/>
      <c r="V301" s="121"/>
      <c r="W301" s="76"/>
      <c r="AF301" s="639">
        <f t="shared" si="8"/>
        <v>0</v>
      </c>
      <c r="AG301" s="118">
        <f t="shared" si="9"/>
        <v>0</v>
      </c>
    </row>
    <row r="302" spans="1:33" x14ac:dyDescent="0.35">
      <c r="A302" s="64"/>
      <c r="B302" s="64"/>
      <c r="C302" s="64"/>
      <c r="D302" s="64"/>
      <c r="E302" s="64"/>
      <c r="F302" s="66" t="s">
        <v>1168</v>
      </c>
      <c r="G302" s="67"/>
      <c r="H302" s="64"/>
      <c r="I302" s="64"/>
      <c r="J302" s="68"/>
      <c r="K302" s="68"/>
      <c r="L302" s="68"/>
      <c r="M302" s="68"/>
      <c r="N302" s="64"/>
      <c r="O302" s="64"/>
      <c r="P302" s="68"/>
      <c r="Q302" s="64"/>
      <c r="R302" s="64"/>
      <c r="S302" s="64"/>
      <c r="T302" s="64"/>
      <c r="U302" s="64"/>
      <c r="V302" s="115"/>
      <c r="W302" s="64"/>
      <c r="AF302" s="639">
        <f t="shared" si="8"/>
        <v>0</v>
      </c>
      <c r="AG302" s="67">
        <f t="shared" si="9"/>
        <v>0</v>
      </c>
    </row>
    <row r="303" spans="1:33" x14ac:dyDescent="0.35">
      <c r="A303" s="76"/>
      <c r="B303" s="76"/>
      <c r="C303" s="76"/>
      <c r="D303" s="76"/>
      <c r="E303" s="76"/>
      <c r="F303" s="79" t="s">
        <v>1852</v>
      </c>
      <c r="G303" s="118"/>
      <c r="H303" s="76"/>
      <c r="I303" s="69"/>
      <c r="J303" s="119"/>
      <c r="K303" s="119"/>
      <c r="L303" s="119"/>
      <c r="M303" s="119"/>
      <c r="N303" s="76"/>
      <c r="O303" s="76"/>
      <c r="P303" s="119"/>
      <c r="Q303" s="76"/>
      <c r="R303" s="76"/>
      <c r="S303" s="76"/>
      <c r="T303" s="76"/>
      <c r="U303" s="76"/>
      <c r="V303" s="121"/>
      <c r="W303" s="76"/>
      <c r="AF303" s="639">
        <f t="shared" si="8"/>
        <v>0</v>
      </c>
      <c r="AG303" s="118">
        <f t="shared" si="9"/>
        <v>0</v>
      </c>
    </row>
    <row r="304" spans="1:33" x14ac:dyDescent="0.35">
      <c r="A304" s="76"/>
      <c r="B304" s="76"/>
      <c r="C304" s="76"/>
      <c r="D304" s="76"/>
      <c r="E304" s="76"/>
      <c r="F304" s="79"/>
      <c r="G304" s="118"/>
      <c r="H304" s="76"/>
      <c r="I304" s="69"/>
      <c r="J304" s="119"/>
      <c r="K304" s="119"/>
      <c r="L304" s="119"/>
      <c r="M304" s="119"/>
      <c r="N304" s="76"/>
      <c r="O304" s="76"/>
      <c r="P304" s="119"/>
      <c r="Q304" s="76"/>
      <c r="R304" s="76"/>
      <c r="S304" s="76"/>
      <c r="T304" s="76"/>
      <c r="U304" s="76"/>
      <c r="V304" s="121"/>
      <c r="W304" s="76"/>
      <c r="AF304" s="639">
        <f t="shared" si="8"/>
        <v>0</v>
      </c>
      <c r="AG304" s="118">
        <f t="shared" si="9"/>
        <v>0</v>
      </c>
    </row>
    <row r="305" spans="1:33" x14ac:dyDescent="0.35">
      <c r="A305" s="64"/>
      <c r="B305" s="64"/>
      <c r="C305" s="64"/>
      <c r="D305" s="64"/>
      <c r="E305" s="64"/>
      <c r="F305" s="66" t="s">
        <v>1748</v>
      </c>
      <c r="G305" s="67"/>
      <c r="H305" s="64"/>
      <c r="I305" s="64"/>
      <c r="J305" s="68"/>
      <c r="K305" s="68"/>
      <c r="L305" s="68"/>
      <c r="M305" s="68"/>
      <c r="N305" s="64"/>
      <c r="O305" s="64"/>
      <c r="P305" s="68"/>
      <c r="Q305" s="64"/>
      <c r="R305" s="64"/>
      <c r="S305" s="64"/>
      <c r="T305" s="64"/>
      <c r="U305" s="64"/>
      <c r="V305" s="115"/>
      <c r="W305" s="64"/>
      <c r="AF305" s="639">
        <f t="shared" si="8"/>
        <v>0</v>
      </c>
      <c r="AG305" s="67">
        <f t="shared" si="9"/>
        <v>0</v>
      </c>
    </row>
    <row r="306" spans="1:33" x14ac:dyDescent="0.35">
      <c r="A306" s="76"/>
      <c r="B306" s="76"/>
      <c r="C306" s="76"/>
      <c r="D306" s="76"/>
      <c r="E306" s="76"/>
      <c r="F306" s="79" t="s">
        <v>4573</v>
      </c>
      <c r="G306" s="118">
        <v>100000</v>
      </c>
      <c r="H306" s="76"/>
      <c r="I306" s="76"/>
      <c r="J306" s="130"/>
      <c r="K306" s="119"/>
      <c r="L306" s="119"/>
      <c r="M306" s="119"/>
      <c r="N306" s="76"/>
      <c r="O306" s="76"/>
      <c r="P306" s="119"/>
      <c r="Q306" s="76"/>
      <c r="R306" s="76"/>
      <c r="S306" s="76"/>
      <c r="T306" s="76"/>
      <c r="U306" s="76"/>
      <c r="V306" s="121"/>
      <c r="W306" s="76"/>
      <c r="AF306" s="639">
        <f t="shared" si="8"/>
        <v>7000.0000000000009</v>
      </c>
      <c r="AG306" s="118">
        <f t="shared" si="9"/>
        <v>107000</v>
      </c>
    </row>
    <row r="307" spans="1:33" x14ac:dyDescent="0.35">
      <c r="A307" s="76"/>
      <c r="B307" s="76"/>
      <c r="C307" s="76"/>
      <c r="D307" s="76"/>
      <c r="E307" s="76"/>
      <c r="F307" s="79" t="s">
        <v>4574</v>
      </c>
      <c r="G307" s="118">
        <v>100000</v>
      </c>
      <c r="H307" s="76"/>
      <c r="I307" s="76"/>
      <c r="J307" s="130"/>
      <c r="K307" s="119"/>
      <c r="L307" s="119"/>
      <c r="M307" s="119"/>
      <c r="N307" s="76"/>
      <c r="O307" s="76"/>
      <c r="P307" s="119"/>
      <c r="Q307" s="76"/>
      <c r="R307" s="76"/>
      <c r="S307" s="76"/>
      <c r="T307" s="76"/>
      <c r="U307" s="76"/>
      <c r="V307" s="121"/>
      <c r="W307" s="76"/>
      <c r="AF307" s="639">
        <f t="shared" si="8"/>
        <v>7000.0000000000009</v>
      </c>
      <c r="AG307" s="118">
        <f t="shared" si="9"/>
        <v>107000</v>
      </c>
    </row>
    <row r="308" spans="1:33" x14ac:dyDescent="0.35">
      <c r="A308" s="76"/>
      <c r="B308" s="76"/>
      <c r="C308" s="76"/>
      <c r="D308" s="76"/>
      <c r="E308" s="76"/>
      <c r="F308" s="79" t="s">
        <v>4575</v>
      </c>
      <c r="G308" s="118">
        <v>100000</v>
      </c>
      <c r="H308" s="76"/>
      <c r="I308" s="76" t="s">
        <v>1147</v>
      </c>
      <c r="J308" s="130"/>
      <c r="K308" s="119" t="s">
        <v>4576</v>
      </c>
      <c r="L308" s="119"/>
      <c r="M308" s="119">
        <v>12598</v>
      </c>
      <c r="N308" s="76"/>
      <c r="O308" s="76"/>
      <c r="P308" s="119"/>
      <c r="Q308" s="76"/>
      <c r="R308" s="76"/>
      <c r="S308" s="76"/>
      <c r="T308" s="76"/>
      <c r="U308" s="76"/>
      <c r="V308" s="121"/>
      <c r="W308" s="76"/>
      <c r="AF308" s="639">
        <f t="shared" si="8"/>
        <v>7000.0000000000009</v>
      </c>
      <c r="AG308" s="118">
        <f t="shared" si="9"/>
        <v>107000</v>
      </c>
    </row>
    <row r="309" spans="1:33" x14ac:dyDescent="0.35">
      <c r="A309" s="76"/>
      <c r="B309" s="76"/>
      <c r="C309" s="76"/>
      <c r="D309" s="76"/>
      <c r="E309" s="76"/>
      <c r="F309" s="93" t="s">
        <v>994</v>
      </c>
      <c r="G309" s="124">
        <f>SUM(G306:G308)</f>
        <v>300000</v>
      </c>
      <c r="H309" s="76"/>
      <c r="I309" s="69"/>
      <c r="J309" s="119"/>
      <c r="K309" s="119"/>
      <c r="L309" s="119"/>
      <c r="M309" s="119"/>
      <c r="N309" s="76"/>
      <c r="O309" s="76"/>
      <c r="P309" s="119"/>
      <c r="Q309" s="76"/>
      <c r="R309" s="76"/>
      <c r="S309" s="76"/>
      <c r="T309" s="76"/>
      <c r="U309" s="76"/>
      <c r="V309" s="121"/>
      <c r="W309" s="76"/>
      <c r="AF309" s="639">
        <f t="shared" si="8"/>
        <v>21000.000000000004</v>
      </c>
      <c r="AG309" s="124">
        <f t="shared" si="9"/>
        <v>321000</v>
      </c>
    </row>
    <row r="310" spans="1:33" x14ac:dyDescent="0.35">
      <c r="A310" s="64"/>
      <c r="B310" s="64"/>
      <c r="C310" s="64"/>
      <c r="D310" s="64"/>
      <c r="E310" s="64"/>
      <c r="F310" s="66" t="s">
        <v>1944</v>
      </c>
      <c r="G310" s="67"/>
      <c r="H310" s="64"/>
      <c r="I310" s="64"/>
      <c r="J310" s="68"/>
      <c r="K310" s="68"/>
      <c r="L310" s="68"/>
      <c r="M310" s="68"/>
      <c r="N310" s="64"/>
      <c r="O310" s="64"/>
      <c r="P310" s="68"/>
      <c r="Q310" s="64"/>
      <c r="R310" s="64"/>
      <c r="S310" s="64"/>
      <c r="T310" s="64"/>
      <c r="U310" s="64"/>
      <c r="V310" s="115"/>
      <c r="W310" s="64"/>
      <c r="AF310" s="639">
        <f t="shared" si="8"/>
        <v>0</v>
      </c>
      <c r="AG310" s="67">
        <f t="shared" si="9"/>
        <v>0</v>
      </c>
    </row>
    <row r="311" spans="1:33" x14ac:dyDescent="0.35">
      <c r="A311" s="76"/>
      <c r="B311" s="76"/>
      <c r="C311" s="76"/>
      <c r="D311" s="76"/>
      <c r="E311" s="76"/>
      <c r="F311" s="79" t="s">
        <v>4577</v>
      </c>
      <c r="G311" s="118">
        <v>100000</v>
      </c>
      <c r="H311" s="76"/>
      <c r="I311" s="76" t="s">
        <v>3380</v>
      </c>
      <c r="J311" s="130"/>
      <c r="K311" s="119" t="s">
        <v>3381</v>
      </c>
      <c r="L311" s="119" t="s">
        <v>3382</v>
      </c>
      <c r="M311" s="119"/>
      <c r="N311" s="76"/>
      <c r="O311" s="76" t="s">
        <v>1071</v>
      </c>
      <c r="P311" s="119" t="s">
        <v>3383</v>
      </c>
      <c r="Q311" s="76"/>
      <c r="R311" s="76"/>
      <c r="S311" s="76"/>
      <c r="T311" s="76"/>
      <c r="U311" s="76"/>
      <c r="V311" s="121"/>
      <c r="W311" s="76"/>
      <c r="AF311" s="639">
        <f t="shared" si="8"/>
        <v>7000.0000000000009</v>
      </c>
      <c r="AG311" s="118">
        <f t="shared" si="9"/>
        <v>107000</v>
      </c>
    </row>
    <row r="312" spans="1:33" x14ac:dyDescent="0.35">
      <c r="A312" s="76"/>
      <c r="B312" s="76"/>
      <c r="C312" s="76"/>
      <c r="D312" s="76"/>
      <c r="E312" s="76"/>
      <c r="F312" s="79" t="s">
        <v>4578</v>
      </c>
      <c r="G312" s="118">
        <v>100000</v>
      </c>
      <c r="H312" s="76"/>
      <c r="I312" s="76" t="s">
        <v>3380</v>
      </c>
      <c r="J312" s="130"/>
      <c r="K312" s="119" t="s">
        <v>3381</v>
      </c>
      <c r="L312" s="119" t="s">
        <v>4579</v>
      </c>
      <c r="M312" s="119"/>
      <c r="N312" s="76"/>
      <c r="O312" s="76" t="s">
        <v>1071</v>
      </c>
      <c r="P312" s="119" t="s">
        <v>3383</v>
      </c>
      <c r="Q312" s="76"/>
      <c r="R312" s="76"/>
      <c r="S312" s="76"/>
      <c r="T312" s="76"/>
      <c r="U312" s="76"/>
      <c r="V312" s="121"/>
      <c r="W312" s="76"/>
      <c r="AF312" s="639">
        <f t="shared" si="8"/>
        <v>7000.0000000000009</v>
      </c>
      <c r="AG312" s="118">
        <f t="shared" si="9"/>
        <v>107000</v>
      </c>
    </row>
    <row r="313" spans="1:33" x14ac:dyDescent="0.35">
      <c r="A313" s="76"/>
      <c r="B313" s="76"/>
      <c r="C313" s="76"/>
      <c r="D313" s="76"/>
      <c r="E313" s="76"/>
      <c r="F313" s="79" t="s">
        <v>4580</v>
      </c>
      <c r="G313" s="118">
        <v>100000</v>
      </c>
      <c r="H313" s="76"/>
      <c r="I313" s="76" t="s">
        <v>3380</v>
      </c>
      <c r="J313" s="130"/>
      <c r="K313" s="119" t="s">
        <v>3381</v>
      </c>
      <c r="L313" s="119" t="s">
        <v>4581</v>
      </c>
      <c r="M313" s="119"/>
      <c r="N313" s="76"/>
      <c r="O313" s="76" t="s">
        <v>1071</v>
      </c>
      <c r="P313" s="119" t="s">
        <v>3383</v>
      </c>
      <c r="Q313" s="76"/>
      <c r="R313" s="76"/>
      <c r="S313" s="76"/>
      <c r="T313" s="76"/>
      <c r="U313" s="76"/>
      <c r="V313" s="121"/>
      <c r="W313" s="76"/>
      <c r="AF313" s="639">
        <f t="shared" si="8"/>
        <v>7000.0000000000009</v>
      </c>
      <c r="AG313" s="118">
        <f t="shared" si="9"/>
        <v>107000</v>
      </c>
    </row>
    <row r="314" spans="1:33" x14ac:dyDescent="0.35">
      <c r="A314" s="76"/>
      <c r="B314" s="76"/>
      <c r="C314" s="76"/>
      <c r="D314" s="76"/>
      <c r="E314" s="76"/>
      <c r="F314" s="79" t="s">
        <v>4582</v>
      </c>
      <c r="G314" s="118">
        <v>250000</v>
      </c>
      <c r="H314" s="76"/>
      <c r="I314" s="76" t="s">
        <v>1062</v>
      </c>
      <c r="J314" s="130"/>
      <c r="K314" s="119" t="s">
        <v>1081</v>
      </c>
      <c r="L314" s="119"/>
      <c r="M314" s="119"/>
      <c r="N314" s="76"/>
      <c r="O314" s="76"/>
      <c r="P314" s="119" t="s">
        <v>1066</v>
      </c>
      <c r="Q314" s="76"/>
      <c r="R314" s="76"/>
      <c r="S314" s="76"/>
      <c r="T314" s="76"/>
      <c r="U314" s="76"/>
      <c r="V314" s="121"/>
      <c r="W314" s="76"/>
      <c r="AF314" s="639">
        <f t="shared" si="8"/>
        <v>17500</v>
      </c>
      <c r="AG314" s="118">
        <f t="shared" si="9"/>
        <v>267500</v>
      </c>
    </row>
    <row r="315" spans="1:33" x14ac:dyDescent="0.35">
      <c r="A315" s="76"/>
      <c r="B315" s="76"/>
      <c r="C315" s="76"/>
      <c r="D315" s="76"/>
      <c r="E315" s="76"/>
      <c r="F315" s="79" t="s">
        <v>4583</v>
      </c>
      <c r="G315" s="118">
        <v>300000</v>
      </c>
      <c r="H315" s="76"/>
      <c r="I315" s="76"/>
      <c r="J315" s="130"/>
      <c r="K315" s="119"/>
      <c r="L315" s="119"/>
      <c r="M315" s="119"/>
      <c r="N315" s="76"/>
      <c r="O315" s="76"/>
      <c r="P315" s="119"/>
      <c r="Q315" s="76"/>
      <c r="R315" s="76"/>
      <c r="S315" s="76"/>
      <c r="T315" s="76"/>
      <c r="U315" s="76"/>
      <c r="V315" s="121"/>
      <c r="W315" s="76"/>
      <c r="AF315" s="639">
        <f t="shared" si="8"/>
        <v>21000.000000000004</v>
      </c>
      <c r="AG315" s="118">
        <f t="shared" si="9"/>
        <v>321000</v>
      </c>
    </row>
    <row r="316" spans="1:33" x14ac:dyDescent="0.35">
      <c r="A316" s="76"/>
      <c r="B316" s="76"/>
      <c r="C316" s="76"/>
      <c r="D316" s="76"/>
      <c r="E316" s="76"/>
      <c r="F316" s="93" t="s">
        <v>994</v>
      </c>
      <c r="G316" s="124">
        <f>SUM(G311:G315)</f>
        <v>850000</v>
      </c>
      <c r="H316" s="76"/>
      <c r="I316" s="76"/>
      <c r="J316" s="130"/>
      <c r="K316" s="119"/>
      <c r="L316" s="119"/>
      <c r="M316" s="119"/>
      <c r="N316" s="76"/>
      <c r="O316" s="76"/>
      <c r="P316" s="119"/>
      <c r="Q316" s="76"/>
      <c r="R316" s="76"/>
      <c r="S316" s="76"/>
      <c r="T316" s="76"/>
      <c r="U316" s="76"/>
      <c r="V316" s="121"/>
      <c r="W316" s="76"/>
      <c r="AF316" s="639">
        <f t="shared" si="8"/>
        <v>59500.000000000007</v>
      </c>
      <c r="AG316" s="124">
        <f t="shared" si="9"/>
        <v>909500</v>
      </c>
    </row>
    <row r="317" spans="1:33" x14ac:dyDescent="0.35">
      <c r="A317" s="64"/>
      <c r="B317" s="64"/>
      <c r="C317" s="64"/>
      <c r="D317" s="64"/>
      <c r="E317" s="64"/>
      <c r="F317" s="96" t="s">
        <v>1945</v>
      </c>
      <c r="G317" s="67"/>
      <c r="H317" s="64"/>
      <c r="I317" s="64"/>
      <c r="J317" s="68"/>
      <c r="K317" s="68"/>
      <c r="L317" s="68"/>
      <c r="M317" s="68"/>
      <c r="N317" s="64"/>
      <c r="O317" s="64"/>
      <c r="P317" s="68"/>
      <c r="Q317" s="64"/>
      <c r="R317" s="64"/>
      <c r="S317" s="64"/>
      <c r="T317" s="64"/>
      <c r="U317" s="64"/>
      <c r="V317" s="115"/>
      <c r="W317" s="64"/>
      <c r="AF317" s="639">
        <f t="shared" si="8"/>
        <v>0</v>
      </c>
      <c r="AG317" s="67">
        <f t="shared" si="9"/>
        <v>0</v>
      </c>
    </row>
    <row r="318" spans="1:33" x14ac:dyDescent="0.35">
      <c r="A318" s="69"/>
      <c r="B318" s="69"/>
      <c r="C318" s="69"/>
      <c r="D318" s="69"/>
      <c r="E318" s="69"/>
      <c r="F318" s="79" t="s">
        <v>4584</v>
      </c>
      <c r="G318" s="74">
        <v>400000</v>
      </c>
      <c r="H318" s="69"/>
      <c r="I318" s="69"/>
      <c r="J318" s="75"/>
      <c r="K318" s="75"/>
      <c r="L318" s="131"/>
      <c r="M318" s="75"/>
      <c r="N318" s="69"/>
      <c r="O318" s="69"/>
      <c r="P318" s="75"/>
      <c r="Q318" s="69"/>
      <c r="R318" s="69"/>
      <c r="S318" s="69"/>
      <c r="T318" s="69"/>
      <c r="U318" s="69"/>
      <c r="V318" s="116"/>
      <c r="W318" s="76"/>
      <c r="AF318" s="639">
        <f t="shared" si="8"/>
        <v>28000.000000000004</v>
      </c>
      <c r="AG318" s="74">
        <f t="shared" si="9"/>
        <v>428000</v>
      </c>
    </row>
    <row r="319" spans="1:33" x14ac:dyDescent="0.35">
      <c r="A319" s="69"/>
      <c r="B319" s="69"/>
      <c r="C319" s="69"/>
      <c r="D319" s="69"/>
      <c r="E319" s="69"/>
      <c r="F319" s="79" t="s">
        <v>4585</v>
      </c>
      <c r="G319" s="74">
        <v>400000</v>
      </c>
      <c r="H319" s="69"/>
      <c r="I319" s="69" t="s">
        <v>1214</v>
      </c>
      <c r="J319" s="75"/>
      <c r="K319" s="75" t="s">
        <v>4586</v>
      </c>
      <c r="L319" s="203">
        <v>8.5959885386819486E-3</v>
      </c>
      <c r="M319" s="75"/>
      <c r="N319" s="69"/>
      <c r="O319" s="69" t="s">
        <v>3838</v>
      </c>
      <c r="P319" s="75" t="s">
        <v>3646</v>
      </c>
      <c r="Q319" s="69"/>
      <c r="R319" s="69"/>
      <c r="S319" s="69"/>
      <c r="T319" s="69"/>
      <c r="U319" s="69"/>
      <c r="V319" s="116"/>
      <c r="W319" s="76"/>
      <c r="AF319" s="639">
        <f t="shared" si="8"/>
        <v>28000.000000000004</v>
      </c>
      <c r="AG319" s="74">
        <f t="shared" si="9"/>
        <v>428000</v>
      </c>
    </row>
    <row r="320" spans="1:33" x14ac:dyDescent="0.35">
      <c r="A320" s="69"/>
      <c r="B320" s="69"/>
      <c r="C320" s="69"/>
      <c r="D320" s="69"/>
      <c r="E320" s="69"/>
      <c r="F320" s="79" t="s">
        <v>4587</v>
      </c>
      <c r="G320" s="74">
        <v>400000</v>
      </c>
      <c r="H320" s="69"/>
      <c r="I320" s="69" t="s">
        <v>1214</v>
      </c>
      <c r="J320" s="75"/>
      <c r="K320" s="75" t="s">
        <v>4588</v>
      </c>
      <c r="L320" s="75" t="s">
        <v>4589</v>
      </c>
      <c r="M320" s="75"/>
      <c r="N320" s="69"/>
      <c r="O320" s="69" t="s">
        <v>4590</v>
      </c>
      <c r="P320" s="75" t="s">
        <v>3646</v>
      </c>
      <c r="Q320" s="69"/>
      <c r="R320" s="69"/>
      <c r="S320" s="69"/>
      <c r="T320" s="69"/>
      <c r="U320" s="69"/>
      <c r="V320" s="116"/>
      <c r="W320" s="76"/>
      <c r="AF320" s="639">
        <f t="shared" si="8"/>
        <v>28000.000000000004</v>
      </c>
      <c r="AG320" s="74">
        <f t="shared" si="9"/>
        <v>428000</v>
      </c>
    </row>
    <row r="321" spans="1:33" x14ac:dyDescent="0.35">
      <c r="A321" s="69"/>
      <c r="B321" s="69"/>
      <c r="C321" s="69"/>
      <c r="D321" s="69"/>
      <c r="E321" s="69"/>
      <c r="F321" s="79" t="s">
        <v>4591</v>
      </c>
      <c r="G321" s="74">
        <v>400000</v>
      </c>
      <c r="H321" s="69"/>
      <c r="I321" s="69" t="s">
        <v>1214</v>
      </c>
      <c r="J321" s="75"/>
      <c r="K321" s="75" t="s">
        <v>4588</v>
      </c>
      <c r="L321" s="75" t="s">
        <v>4592</v>
      </c>
      <c r="M321" s="75"/>
      <c r="N321" s="69"/>
      <c r="O321" s="69" t="s">
        <v>4590</v>
      </c>
      <c r="P321" s="75" t="s">
        <v>3646</v>
      </c>
      <c r="Q321" s="69"/>
      <c r="R321" s="69"/>
      <c r="S321" s="69"/>
      <c r="T321" s="69"/>
      <c r="U321" s="69"/>
      <c r="V321" s="116"/>
      <c r="W321" s="76"/>
      <c r="AF321" s="639">
        <f t="shared" si="8"/>
        <v>28000.000000000004</v>
      </c>
      <c r="AG321" s="74">
        <f t="shared" si="9"/>
        <v>428000</v>
      </c>
    </row>
    <row r="322" spans="1:33" x14ac:dyDescent="0.35">
      <c r="A322" s="69"/>
      <c r="B322" s="69"/>
      <c r="C322" s="69"/>
      <c r="D322" s="69"/>
      <c r="E322" s="69"/>
      <c r="F322" s="79" t="s">
        <v>4593</v>
      </c>
      <c r="G322" s="74">
        <v>400000</v>
      </c>
      <c r="H322" s="69"/>
      <c r="I322" s="69"/>
      <c r="J322" s="75"/>
      <c r="K322" s="75"/>
      <c r="L322" s="75"/>
      <c r="M322" s="75"/>
      <c r="N322" s="69"/>
      <c r="O322" s="69"/>
      <c r="P322" s="75"/>
      <c r="Q322" s="69"/>
      <c r="R322" s="69"/>
      <c r="S322" s="69"/>
      <c r="T322" s="69"/>
      <c r="U322" s="69"/>
      <c r="V322" s="116"/>
      <c r="W322" s="76"/>
      <c r="AF322" s="639">
        <f t="shared" si="8"/>
        <v>28000.000000000004</v>
      </c>
      <c r="AG322" s="74">
        <f t="shared" si="9"/>
        <v>428000</v>
      </c>
    </row>
    <row r="323" spans="1:33" x14ac:dyDescent="0.35">
      <c r="A323" s="69"/>
      <c r="B323" s="69"/>
      <c r="C323" s="69"/>
      <c r="D323" s="69"/>
      <c r="E323" s="69"/>
      <c r="F323" s="93" t="s">
        <v>994</v>
      </c>
      <c r="G323" s="87">
        <f>SUM(G318:G322)</f>
        <v>2000000</v>
      </c>
      <c r="H323" s="69"/>
      <c r="I323" s="69"/>
      <c r="J323" s="75"/>
      <c r="K323" s="75"/>
      <c r="L323" s="75"/>
      <c r="M323" s="75"/>
      <c r="N323" s="69"/>
      <c r="O323" s="69"/>
      <c r="P323" s="75"/>
      <c r="Q323" s="69"/>
      <c r="R323" s="69"/>
      <c r="S323" s="69"/>
      <c r="T323" s="69"/>
      <c r="U323" s="69"/>
      <c r="V323" s="116"/>
      <c r="W323" s="76"/>
      <c r="AF323" s="639">
        <f t="shared" si="8"/>
        <v>140000</v>
      </c>
      <c r="AG323" s="87">
        <f t="shared" si="9"/>
        <v>2140000</v>
      </c>
    </row>
    <row r="324" spans="1:33" x14ac:dyDescent="0.35">
      <c r="A324" s="64"/>
      <c r="B324" s="64"/>
      <c r="C324" s="64"/>
      <c r="D324" s="64"/>
      <c r="E324" s="64"/>
      <c r="F324" s="96" t="s">
        <v>1590</v>
      </c>
      <c r="G324" s="67"/>
      <c r="H324" s="64"/>
      <c r="I324" s="64"/>
      <c r="J324" s="68"/>
      <c r="K324" s="68"/>
      <c r="L324" s="68"/>
      <c r="M324" s="68"/>
      <c r="N324" s="64"/>
      <c r="O324" s="64"/>
      <c r="P324" s="68"/>
      <c r="Q324" s="64"/>
      <c r="R324" s="64"/>
      <c r="S324" s="64"/>
      <c r="T324" s="64"/>
      <c r="U324" s="64"/>
      <c r="V324" s="115"/>
      <c r="W324" s="64"/>
      <c r="AF324" s="639">
        <f t="shared" si="8"/>
        <v>0</v>
      </c>
      <c r="AG324" s="67">
        <f t="shared" si="9"/>
        <v>0</v>
      </c>
    </row>
    <row r="325" spans="1:33" x14ac:dyDescent="0.35">
      <c r="A325" s="76"/>
      <c r="B325" s="76"/>
      <c r="C325" s="76"/>
      <c r="D325" s="76"/>
      <c r="E325" s="76"/>
      <c r="F325" s="76" t="s">
        <v>4594</v>
      </c>
      <c r="G325" s="118">
        <v>200000</v>
      </c>
      <c r="H325" s="76"/>
      <c r="I325" s="76" t="s">
        <v>1230</v>
      </c>
      <c r="J325" s="119"/>
      <c r="K325" s="119" t="s">
        <v>4595</v>
      </c>
      <c r="L325" s="119"/>
      <c r="M325" s="119"/>
      <c r="N325" s="76"/>
      <c r="O325" s="76"/>
      <c r="P325" s="119"/>
      <c r="Q325" s="76"/>
      <c r="R325" s="76"/>
      <c r="S325" s="76"/>
      <c r="T325" s="76"/>
      <c r="U325" s="76"/>
      <c r="V325" s="121"/>
      <c r="W325" s="76"/>
      <c r="AF325" s="639">
        <f t="shared" si="8"/>
        <v>14000.000000000002</v>
      </c>
      <c r="AG325" s="118">
        <f t="shared" si="9"/>
        <v>214000</v>
      </c>
    </row>
    <row r="326" spans="1:33" x14ac:dyDescent="0.35">
      <c r="A326" s="76"/>
      <c r="B326" s="76"/>
      <c r="C326" s="76"/>
      <c r="D326" s="76"/>
      <c r="E326" s="76"/>
      <c r="F326" s="76" t="s">
        <v>4596</v>
      </c>
      <c r="G326" s="118">
        <v>200000</v>
      </c>
      <c r="H326" s="76"/>
      <c r="I326" s="76" t="s">
        <v>1230</v>
      </c>
      <c r="J326" s="76"/>
      <c r="K326" s="76" t="s">
        <v>4597</v>
      </c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121"/>
      <c r="W326" s="76"/>
      <c r="AF326" s="639">
        <f t="shared" ref="AF326:AF329" si="10">G326*AF$4</f>
        <v>14000.000000000002</v>
      </c>
      <c r="AG326" s="118">
        <f t="shared" ref="AG326:AG329" si="11">G326+AF326</f>
        <v>214000</v>
      </c>
    </row>
    <row r="327" spans="1:33" x14ac:dyDescent="0.35">
      <c r="A327" s="76"/>
      <c r="B327" s="76"/>
      <c r="C327" s="76"/>
      <c r="D327" s="76"/>
      <c r="E327" s="76"/>
      <c r="F327" s="76" t="s">
        <v>4598</v>
      </c>
      <c r="G327" s="118">
        <v>200000</v>
      </c>
      <c r="H327" s="76"/>
      <c r="I327" s="76" t="s">
        <v>4599</v>
      </c>
      <c r="J327" s="76"/>
      <c r="K327" s="76" t="s">
        <v>4600</v>
      </c>
      <c r="L327" s="76"/>
      <c r="M327" s="76"/>
      <c r="N327" s="76"/>
      <c r="O327" s="76" t="s">
        <v>4601</v>
      </c>
      <c r="P327" s="76" t="s">
        <v>2606</v>
      </c>
      <c r="Q327" s="76"/>
      <c r="R327" s="76"/>
      <c r="S327" s="76"/>
      <c r="T327" s="76"/>
      <c r="U327" s="76"/>
      <c r="V327" s="121"/>
      <c r="W327" s="76"/>
      <c r="AF327" s="639">
        <f t="shared" si="10"/>
        <v>14000.000000000002</v>
      </c>
      <c r="AG327" s="118">
        <f t="shared" si="11"/>
        <v>214000</v>
      </c>
    </row>
    <row r="328" spans="1:33" x14ac:dyDescent="0.35">
      <c r="F328" s="123" t="s">
        <v>994</v>
      </c>
      <c r="G328" s="124">
        <f>SUM(G325:G327)</f>
        <v>600000</v>
      </c>
      <c r="AF328" s="639">
        <f t="shared" si="10"/>
        <v>42000.000000000007</v>
      </c>
      <c r="AG328" s="124">
        <f t="shared" si="11"/>
        <v>642000</v>
      </c>
    </row>
    <row r="329" spans="1:33" x14ac:dyDescent="0.35">
      <c r="F329" s="123" t="s">
        <v>894</v>
      </c>
      <c r="G329" s="124">
        <f>SUM(G5:G328)/2</f>
        <v>164808500</v>
      </c>
      <c r="AF329" s="639">
        <f t="shared" si="10"/>
        <v>11536595.000000002</v>
      </c>
      <c r="AG329" s="124">
        <f t="shared" si="11"/>
        <v>176345095</v>
      </c>
    </row>
  </sheetData>
  <mergeCells count="6">
    <mergeCell ref="W1:W2"/>
    <mergeCell ref="A1:E1"/>
    <mergeCell ref="I1:M1"/>
    <mergeCell ref="N1:P1"/>
    <mergeCell ref="Q1:R1"/>
    <mergeCell ref="S1:V1"/>
  </mergeCells>
  <pageMargins left="0.7" right="0.7" top="0.75" bottom="0.75" header="0.3" footer="0.3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A1:AB98"/>
  <sheetViews>
    <sheetView topLeftCell="G1" zoomScale="112" workbookViewId="0">
      <selection activeCell="AA1" sqref="I1:AA1048576"/>
    </sheetView>
  </sheetViews>
  <sheetFormatPr defaultRowHeight="14.5" x14ac:dyDescent="0.35"/>
  <cols>
    <col min="1" max="1" width="11.7265625" hidden="1" customWidth="1"/>
    <col min="2" max="2" width="29.1796875" hidden="1" customWidth="1"/>
    <col min="3" max="3" width="14.81640625" hidden="1" customWidth="1"/>
    <col min="4" max="4" width="15.7265625" hidden="1" customWidth="1"/>
    <col min="5" max="5" width="16.08984375" hidden="1" customWidth="1"/>
    <col min="6" max="6" width="22.08984375" hidden="1" customWidth="1"/>
    <col min="7" max="7" width="79.453125" customWidth="1"/>
    <col min="8" max="8" width="21.81640625" hidden="1" customWidth="1"/>
    <col min="9" max="9" width="22.81640625" style="104" hidden="1" customWidth="1"/>
    <col min="10" max="10" width="11" hidden="1" customWidth="1"/>
    <col min="11" max="11" width="26" hidden="1" customWidth="1"/>
    <col min="12" max="12" width="24.08984375" style="245" hidden="1" customWidth="1"/>
    <col min="13" max="13" width="38.81640625" hidden="1" customWidth="1"/>
    <col min="14" max="15" width="24.08984375" style="245" hidden="1" customWidth="1"/>
    <col min="16" max="16" width="24.08984375" hidden="1" customWidth="1"/>
    <col min="17" max="18" width="24.08984375" style="245" hidden="1" customWidth="1"/>
    <col min="19" max="19" width="0" hidden="1" customWidth="1"/>
    <col min="20" max="20" width="14" hidden="1" customWidth="1"/>
    <col min="21" max="21" width="18.81640625" hidden="1" customWidth="1"/>
    <col min="22" max="22" width="44.81640625" hidden="1" customWidth="1"/>
    <col min="23" max="23" width="10.08984375" hidden="1" customWidth="1"/>
    <col min="24" max="24" width="24" hidden="1" customWidth="1"/>
    <col min="25" max="25" width="41.81640625" hidden="1" customWidth="1"/>
    <col min="26" max="26" width="0" hidden="1" customWidth="1"/>
    <col min="27" max="27" width="12.54296875" hidden="1" customWidth="1"/>
    <col min="28" max="28" width="22.81640625" style="104" customWidth="1"/>
  </cols>
  <sheetData>
    <row r="1" spans="1:28" x14ac:dyDescent="0.35">
      <c r="A1" s="665" t="s">
        <v>895</v>
      </c>
      <c r="B1" s="665"/>
      <c r="C1" s="665"/>
      <c r="D1" s="665"/>
      <c r="E1" s="665"/>
      <c r="F1" s="66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B1" s="47"/>
    </row>
    <row r="2" spans="1:28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206" t="s">
        <v>913</v>
      </c>
      <c r="M2" s="49" t="s">
        <v>914</v>
      </c>
      <c r="N2" s="206" t="s">
        <v>915</v>
      </c>
      <c r="O2" s="206" t="s">
        <v>916</v>
      </c>
      <c r="P2" s="50" t="s">
        <v>917</v>
      </c>
      <c r="Q2" s="207" t="s">
        <v>918</v>
      </c>
      <c r="R2" s="207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B2" s="634" t="s">
        <v>24303</v>
      </c>
    </row>
    <row r="3" spans="1:28" ht="15.5" x14ac:dyDescent="0.35">
      <c r="A3" s="106"/>
      <c r="B3" s="106"/>
      <c r="C3" s="208"/>
      <c r="D3" s="107"/>
      <c r="E3" s="57" t="s">
        <v>4602</v>
      </c>
      <c r="F3" s="57"/>
      <c r="G3" s="106"/>
      <c r="H3" s="57"/>
      <c r="I3" s="108"/>
      <c r="J3" s="106"/>
      <c r="K3" s="109"/>
      <c r="L3" s="209"/>
      <c r="M3" s="106"/>
      <c r="N3" s="209"/>
      <c r="O3" s="255"/>
      <c r="P3" s="57"/>
      <c r="Q3" s="210"/>
      <c r="R3" s="210"/>
      <c r="S3" s="110"/>
      <c r="T3" s="57"/>
      <c r="U3" s="57"/>
      <c r="V3" s="57"/>
      <c r="W3" s="111"/>
      <c r="X3" s="112"/>
      <c r="Y3" s="112"/>
      <c r="AB3" s="108"/>
    </row>
    <row r="4" spans="1:28" ht="15.5" x14ac:dyDescent="0.35">
      <c r="A4" s="64"/>
      <c r="B4" s="64"/>
      <c r="C4" s="65"/>
      <c r="D4" s="64"/>
      <c r="E4" s="64"/>
      <c r="F4" s="64"/>
      <c r="G4" s="66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AA4" s="631">
        <v>7.0000000000000007E-2</v>
      </c>
      <c r="AB4" s="67"/>
    </row>
    <row r="5" spans="1:28" s="94" customFormat="1" ht="15.5" x14ac:dyDescent="0.35">
      <c r="A5" s="69"/>
      <c r="B5" s="77" t="s">
        <v>4603</v>
      </c>
      <c r="C5" s="77" t="s">
        <v>4604</v>
      </c>
      <c r="D5" s="77" t="s">
        <v>4605</v>
      </c>
      <c r="E5" s="77" t="s">
        <v>4606</v>
      </c>
      <c r="F5" s="69"/>
      <c r="G5" s="69" t="s">
        <v>4607</v>
      </c>
      <c r="H5" s="69"/>
      <c r="I5" s="74">
        <v>650000</v>
      </c>
      <c r="J5" s="69"/>
      <c r="K5" s="76" t="s">
        <v>4608</v>
      </c>
      <c r="L5" s="119">
        <v>2018</v>
      </c>
      <c r="M5" s="174" t="s">
        <v>4609</v>
      </c>
      <c r="N5" s="117" t="s">
        <v>4610</v>
      </c>
      <c r="O5" s="117" t="s">
        <v>1063</v>
      </c>
      <c r="P5" s="76" t="s">
        <v>937</v>
      </c>
      <c r="Q5" s="119" t="s">
        <v>967</v>
      </c>
      <c r="R5" s="119" t="s">
        <v>2882</v>
      </c>
      <c r="S5" s="76"/>
      <c r="T5" s="76"/>
      <c r="U5" s="76"/>
      <c r="V5" s="246"/>
      <c r="W5" s="69"/>
      <c r="X5" s="116" t="s">
        <v>3850</v>
      </c>
      <c r="Y5" s="69"/>
      <c r="AA5" s="642">
        <f>I5*AA$4</f>
        <v>45500.000000000007</v>
      </c>
      <c r="AB5" s="74">
        <f>I5+AA5</f>
        <v>695500</v>
      </c>
    </row>
    <row r="6" spans="1:28" ht="15.5" x14ac:dyDescent="0.35">
      <c r="A6" s="69"/>
      <c r="B6" s="196"/>
      <c r="C6" s="212"/>
      <c r="D6" s="196"/>
      <c r="E6" s="196"/>
      <c r="F6" s="69"/>
      <c r="G6" s="69" t="s">
        <v>4611</v>
      </c>
      <c r="H6" s="69"/>
      <c r="I6" s="74">
        <v>600000</v>
      </c>
      <c r="J6" s="69"/>
      <c r="K6" s="76" t="s">
        <v>4608</v>
      </c>
      <c r="L6" s="119">
        <v>2018</v>
      </c>
      <c r="M6" s="174" t="s">
        <v>4612</v>
      </c>
      <c r="N6" s="117" t="s">
        <v>4613</v>
      </c>
      <c r="O6" s="117" t="s">
        <v>1063</v>
      </c>
      <c r="P6" s="76" t="s">
        <v>937</v>
      </c>
      <c r="Q6" s="119" t="s">
        <v>1784</v>
      </c>
      <c r="R6" s="119" t="s">
        <v>2882</v>
      </c>
      <c r="S6" s="76"/>
      <c r="T6" s="76"/>
      <c r="U6" s="76"/>
      <c r="V6" s="100"/>
      <c r="W6" s="69"/>
      <c r="X6" s="116" t="s">
        <v>3850</v>
      </c>
      <c r="Y6" s="76"/>
      <c r="AA6" s="642">
        <f t="shared" ref="AA6:AA69" si="0">I6*AA$4</f>
        <v>42000.000000000007</v>
      </c>
      <c r="AB6" s="74">
        <f t="shared" ref="AB6:AB69" si="1">I6+AA6</f>
        <v>642000</v>
      </c>
    </row>
    <row r="7" spans="1:28" ht="15.5" x14ac:dyDescent="0.35">
      <c r="A7" s="69"/>
      <c r="B7" s="69"/>
      <c r="C7" s="213"/>
      <c r="D7" s="69"/>
      <c r="E7" s="69"/>
      <c r="F7" s="69"/>
      <c r="G7" s="69" t="s">
        <v>4614</v>
      </c>
      <c r="H7" s="69"/>
      <c r="I7" s="74">
        <v>600000</v>
      </c>
      <c r="J7" s="69"/>
      <c r="K7" s="76" t="s">
        <v>4608</v>
      </c>
      <c r="L7" s="119">
        <v>2018</v>
      </c>
      <c r="M7" s="174" t="s">
        <v>4612</v>
      </c>
      <c r="N7" s="117" t="s">
        <v>4615</v>
      </c>
      <c r="O7" s="117" t="s">
        <v>1063</v>
      </c>
      <c r="P7" s="76" t="s">
        <v>937</v>
      </c>
      <c r="Q7" s="119" t="s">
        <v>1784</v>
      </c>
      <c r="R7" s="119" t="s">
        <v>2882</v>
      </c>
      <c r="S7" s="76"/>
      <c r="T7" s="76"/>
      <c r="U7" s="76"/>
      <c r="V7" s="100"/>
      <c r="W7" s="69"/>
      <c r="X7" s="116" t="s">
        <v>3855</v>
      </c>
      <c r="Y7" s="76"/>
      <c r="AA7" s="642">
        <f t="shared" si="0"/>
        <v>42000.000000000007</v>
      </c>
      <c r="AB7" s="74">
        <f t="shared" si="1"/>
        <v>642000</v>
      </c>
    </row>
    <row r="8" spans="1:28" ht="15.5" x14ac:dyDescent="0.35">
      <c r="A8" s="69"/>
      <c r="B8" s="69"/>
      <c r="C8" s="213"/>
      <c r="D8" s="69"/>
      <c r="E8" s="69"/>
      <c r="F8" s="69"/>
      <c r="G8" s="69" t="s">
        <v>4616</v>
      </c>
      <c r="H8" s="69"/>
      <c r="I8" s="74">
        <v>600000</v>
      </c>
      <c r="J8" s="69"/>
      <c r="K8" s="76" t="s">
        <v>4608</v>
      </c>
      <c r="L8" s="119">
        <v>2018</v>
      </c>
      <c r="M8" s="174" t="s">
        <v>4612</v>
      </c>
      <c r="N8" s="117" t="s">
        <v>4617</v>
      </c>
      <c r="O8" s="117" t="s">
        <v>1063</v>
      </c>
      <c r="P8" s="76" t="s">
        <v>937</v>
      </c>
      <c r="Q8" s="119" t="s">
        <v>1784</v>
      </c>
      <c r="R8" s="119" t="s">
        <v>2882</v>
      </c>
      <c r="S8" s="76"/>
      <c r="T8" s="76"/>
      <c r="U8" s="76"/>
      <c r="V8" s="100"/>
      <c r="W8" s="69"/>
      <c r="X8" s="116" t="s">
        <v>3855</v>
      </c>
      <c r="Y8" s="76"/>
      <c r="AA8" s="642">
        <f t="shared" si="0"/>
        <v>42000.000000000007</v>
      </c>
      <c r="AB8" s="74">
        <f t="shared" si="1"/>
        <v>642000</v>
      </c>
    </row>
    <row r="9" spans="1:28" ht="15.5" x14ac:dyDescent="0.35">
      <c r="A9" s="69"/>
      <c r="B9" s="69"/>
      <c r="C9" s="213"/>
      <c r="D9" s="69"/>
      <c r="E9" s="69"/>
      <c r="F9" s="69"/>
      <c r="G9" s="69" t="s">
        <v>4618</v>
      </c>
      <c r="H9" s="69"/>
      <c r="I9" s="74">
        <v>600000</v>
      </c>
      <c r="J9" s="69"/>
      <c r="K9" s="76" t="s">
        <v>4608</v>
      </c>
      <c r="L9" s="119">
        <v>2018</v>
      </c>
      <c r="M9" s="174" t="s">
        <v>4612</v>
      </c>
      <c r="N9" s="117" t="s">
        <v>4619</v>
      </c>
      <c r="O9" s="117" t="s">
        <v>1063</v>
      </c>
      <c r="P9" s="76" t="s">
        <v>937</v>
      </c>
      <c r="Q9" s="119" t="s">
        <v>1784</v>
      </c>
      <c r="R9" s="119" t="s">
        <v>2882</v>
      </c>
      <c r="S9" s="76"/>
      <c r="T9" s="76"/>
      <c r="U9" s="76"/>
      <c r="V9" s="100"/>
      <c r="W9" s="69"/>
      <c r="X9" s="116" t="s">
        <v>3850</v>
      </c>
      <c r="Y9" s="76"/>
      <c r="AA9" s="642">
        <f t="shared" si="0"/>
        <v>42000.000000000007</v>
      </c>
      <c r="AB9" s="74">
        <f t="shared" si="1"/>
        <v>642000</v>
      </c>
    </row>
    <row r="10" spans="1:28" ht="15.5" x14ac:dyDescent="0.35">
      <c r="A10" s="69"/>
      <c r="B10" s="69"/>
      <c r="C10" s="213"/>
      <c r="D10" s="69"/>
      <c r="E10" s="69"/>
      <c r="F10" s="69"/>
      <c r="G10" s="69" t="s">
        <v>4620</v>
      </c>
      <c r="H10" s="69"/>
      <c r="I10" s="74">
        <v>600000</v>
      </c>
      <c r="J10" s="69"/>
      <c r="K10" s="76" t="s">
        <v>4608</v>
      </c>
      <c r="L10" s="119">
        <v>2018</v>
      </c>
      <c r="M10" s="174" t="s">
        <v>4612</v>
      </c>
      <c r="N10" s="117" t="s">
        <v>4621</v>
      </c>
      <c r="O10" s="117" t="s">
        <v>1063</v>
      </c>
      <c r="P10" s="76" t="s">
        <v>937</v>
      </c>
      <c r="Q10" s="119" t="s">
        <v>1784</v>
      </c>
      <c r="R10" s="119" t="s">
        <v>2882</v>
      </c>
      <c r="S10" s="76"/>
      <c r="T10" s="76"/>
      <c r="U10" s="76"/>
      <c r="V10" s="100"/>
      <c r="W10" s="69"/>
      <c r="X10" s="116" t="s">
        <v>3850</v>
      </c>
      <c r="Y10" s="76"/>
      <c r="AA10" s="642">
        <f t="shared" si="0"/>
        <v>42000.000000000007</v>
      </c>
      <c r="AB10" s="74">
        <f t="shared" si="1"/>
        <v>642000</v>
      </c>
    </row>
    <row r="11" spans="1:28" ht="15.5" x14ac:dyDescent="0.35">
      <c r="A11" s="69"/>
      <c r="B11" s="69"/>
      <c r="C11" s="213"/>
      <c r="D11" s="69"/>
      <c r="E11" s="69"/>
      <c r="F11" s="69"/>
      <c r="G11" s="69" t="s">
        <v>4622</v>
      </c>
      <c r="H11" s="69"/>
      <c r="I11" s="74">
        <v>600000</v>
      </c>
      <c r="J11" s="69"/>
      <c r="K11" s="76" t="s">
        <v>4608</v>
      </c>
      <c r="L11" s="119">
        <v>2018</v>
      </c>
      <c r="M11" s="174" t="s">
        <v>4612</v>
      </c>
      <c r="N11" s="117" t="s">
        <v>4623</v>
      </c>
      <c r="O11" s="117" t="s">
        <v>1063</v>
      </c>
      <c r="P11" s="76" t="s">
        <v>937</v>
      </c>
      <c r="Q11" s="119" t="s">
        <v>1784</v>
      </c>
      <c r="R11" s="119" t="s">
        <v>2882</v>
      </c>
      <c r="S11" s="76"/>
      <c r="T11" s="76"/>
      <c r="U11" s="76"/>
      <c r="V11" s="100"/>
      <c r="W11" s="69"/>
      <c r="X11" s="116" t="s">
        <v>3850</v>
      </c>
      <c r="Y11" s="76"/>
      <c r="AA11" s="642">
        <f t="shared" si="0"/>
        <v>42000.000000000007</v>
      </c>
      <c r="AB11" s="74">
        <f t="shared" si="1"/>
        <v>642000</v>
      </c>
    </row>
    <row r="12" spans="1:28" ht="15.5" x14ac:dyDescent="0.35">
      <c r="A12" s="69"/>
      <c r="B12" s="69"/>
      <c r="C12" s="213"/>
      <c r="D12" s="69"/>
      <c r="E12" s="69"/>
      <c r="F12" s="69"/>
      <c r="G12" s="69" t="s">
        <v>4624</v>
      </c>
      <c r="H12" s="69"/>
      <c r="I12" s="74">
        <v>600000</v>
      </c>
      <c r="J12" s="69"/>
      <c r="K12" s="76" t="s">
        <v>4608</v>
      </c>
      <c r="L12" s="119">
        <v>2018</v>
      </c>
      <c r="M12" s="174" t="s">
        <v>4612</v>
      </c>
      <c r="N12" s="117" t="s">
        <v>4625</v>
      </c>
      <c r="O12" s="117" t="s">
        <v>1063</v>
      </c>
      <c r="P12" s="76" t="s">
        <v>937</v>
      </c>
      <c r="Q12" s="119" t="s">
        <v>1784</v>
      </c>
      <c r="R12" s="119" t="s">
        <v>2882</v>
      </c>
      <c r="S12" s="76"/>
      <c r="T12" s="76"/>
      <c r="U12" s="76"/>
      <c r="V12" s="100"/>
      <c r="W12" s="69"/>
      <c r="X12" s="116" t="s">
        <v>3850</v>
      </c>
      <c r="Y12" s="76"/>
      <c r="AA12" s="642">
        <f t="shared" si="0"/>
        <v>42000.000000000007</v>
      </c>
      <c r="AB12" s="74">
        <f t="shared" si="1"/>
        <v>642000</v>
      </c>
    </row>
    <row r="13" spans="1:28" ht="15.5" x14ac:dyDescent="0.35">
      <c r="A13" s="69"/>
      <c r="B13" s="69"/>
      <c r="C13" s="213"/>
      <c r="D13" s="69"/>
      <c r="E13" s="69"/>
      <c r="F13" s="69"/>
      <c r="G13" s="69" t="s">
        <v>4626</v>
      </c>
      <c r="H13" s="69"/>
      <c r="I13" s="74">
        <v>650000</v>
      </c>
      <c r="J13" s="69"/>
      <c r="K13" s="76" t="s">
        <v>4608</v>
      </c>
      <c r="L13" s="119">
        <v>2018</v>
      </c>
      <c r="M13" s="174" t="s">
        <v>4609</v>
      </c>
      <c r="N13" s="117" t="s">
        <v>4627</v>
      </c>
      <c r="O13" s="117" t="s">
        <v>1063</v>
      </c>
      <c r="P13" s="76" t="s">
        <v>937</v>
      </c>
      <c r="Q13" s="119" t="s">
        <v>967</v>
      </c>
      <c r="R13" s="119" t="s">
        <v>2882</v>
      </c>
      <c r="S13" s="76"/>
      <c r="T13" s="76"/>
      <c r="U13" s="76"/>
      <c r="V13" s="100"/>
      <c r="W13" s="69"/>
      <c r="X13" s="116" t="s">
        <v>3850</v>
      </c>
      <c r="Y13" s="76"/>
      <c r="AA13" s="642">
        <f t="shared" si="0"/>
        <v>45500.000000000007</v>
      </c>
      <c r="AB13" s="74">
        <f t="shared" si="1"/>
        <v>695500</v>
      </c>
    </row>
    <row r="14" spans="1:28" ht="15.5" x14ac:dyDescent="0.35">
      <c r="A14" s="69"/>
      <c r="B14" s="69"/>
      <c r="C14" s="213"/>
      <c r="D14" s="69"/>
      <c r="E14" s="69"/>
      <c r="F14" s="69"/>
      <c r="G14" s="69" t="s">
        <v>4628</v>
      </c>
      <c r="H14" s="69"/>
      <c r="I14" s="74">
        <v>600000</v>
      </c>
      <c r="J14" s="69"/>
      <c r="K14" s="76" t="s">
        <v>4608</v>
      </c>
      <c r="L14" s="119">
        <v>2018</v>
      </c>
      <c r="M14" s="174" t="s">
        <v>4609</v>
      </c>
      <c r="N14" s="117" t="s">
        <v>4629</v>
      </c>
      <c r="O14" s="117" t="s">
        <v>1063</v>
      </c>
      <c r="P14" s="76" t="s">
        <v>937</v>
      </c>
      <c r="Q14" s="119" t="s">
        <v>967</v>
      </c>
      <c r="R14" s="119" t="s">
        <v>2882</v>
      </c>
      <c r="S14" s="76"/>
      <c r="T14" s="76"/>
      <c r="U14" s="76"/>
      <c r="V14" s="100"/>
      <c r="W14" s="69"/>
      <c r="X14" s="116" t="s">
        <v>3850</v>
      </c>
      <c r="Y14" s="76"/>
      <c r="AA14" s="642">
        <f t="shared" si="0"/>
        <v>42000.000000000007</v>
      </c>
      <c r="AB14" s="74">
        <f t="shared" si="1"/>
        <v>642000</v>
      </c>
    </row>
    <row r="15" spans="1:28" ht="15.5" x14ac:dyDescent="0.35">
      <c r="A15" s="69"/>
      <c r="B15" s="69"/>
      <c r="C15" s="213"/>
      <c r="D15" s="69"/>
      <c r="E15" s="69"/>
      <c r="F15" s="69"/>
      <c r="G15" s="69" t="s">
        <v>4630</v>
      </c>
      <c r="H15" s="69"/>
      <c r="I15" s="74">
        <v>600000</v>
      </c>
      <c r="J15" s="69"/>
      <c r="K15" s="76" t="s">
        <v>4608</v>
      </c>
      <c r="L15" s="119">
        <v>2018</v>
      </c>
      <c r="M15" s="174" t="s">
        <v>4612</v>
      </c>
      <c r="N15" s="117" t="s">
        <v>4631</v>
      </c>
      <c r="O15" s="117" t="s">
        <v>1063</v>
      </c>
      <c r="P15" s="76" t="s">
        <v>937</v>
      </c>
      <c r="Q15" s="119" t="s">
        <v>1784</v>
      </c>
      <c r="R15" s="119" t="s">
        <v>2882</v>
      </c>
      <c r="S15" s="76"/>
      <c r="T15" s="76"/>
      <c r="U15" s="76"/>
      <c r="V15" s="100"/>
      <c r="W15" s="69"/>
      <c r="X15" s="116" t="s">
        <v>3850</v>
      </c>
      <c r="Y15" s="76"/>
      <c r="AA15" s="642">
        <f t="shared" si="0"/>
        <v>42000.000000000007</v>
      </c>
      <c r="AB15" s="74">
        <f t="shared" si="1"/>
        <v>642000</v>
      </c>
    </row>
    <row r="16" spans="1:28" ht="15.5" x14ac:dyDescent="0.35">
      <c r="A16" s="76"/>
      <c r="B16" s="76"/>
      <c r="C16" s="214"/>
      <c r="D16" s="76"/>
      <c r="E16" s="76"/>
      <c r="F16" s="69"/>
      <c r="G16" s="69" t="s">
        <v>4632</v>
      </c>
      <c r="H16" s="69"/>
      <c r="I16" s="74">
        <v>600000</v>
      </c>
      <c r="J16" s="69"/>
      <c r="K16" s="76" t="s">
        <v>4608</v>
      </c>
      <c r="L16" s="119">
        <v>2018</v>
      </c>
      <c r="M16" s="174" t="s">
        <v>4612</v>
      </c>
      <c r="N16" s="117" t="s">
        <v>4633</v>
      </c>
      <c r="O16" s="117" t="s">
        <v>1063</v>
      </c>
      <c r="P16" s="76" t="s">
        <v>937</v>
      </c>
      <c r="Q16" s="119" t="s">
        <v>1784</v>
      </c>
      <c r="R16" s="119" t="s">
        <v>2882</v>
      </c>
      <c r="S16" s="76"/>
      <c r="T16" s="76"/>
      <c r="U16" s="76"/>
      <c r="V16" s="100"/>
      <c r="W16" s="69"/>
      <c r="X16" s="116" t="s">
        <v>3855</v>
      </c>
      <c r="Y16" s="76"/>
      <c r="AA16" s="642">
        <f t="shared" si="0"/>
        <v>42000.000000000007</v>
      </c>
      <c r="AB16" s="74">
        <f t="shared" si="1"/>
        <v>642000</v>
      </c>
    </row>
    <row r="17" spans="1:28" ht="15.5" x14ac:dyDescent="0.35">
      <c r="A17" s="76"/>
      <c r="B17" s="76"/>
      <c r="C17" s="214"/>
      <c r="D17" s="76"/>
      <c r="E17" s="76"/>
      <c r="F17" s="69"/>
      <c r="G17" s="69" t="s">
        <v>4634</v>
      </c>
      <c r="H17" s="69"/>
      <c r="I17" s="74">
        <v>600000</v>
      </c>
      <c r="J17" s="69"/>
      <c r="K17" s="76" t="s">
        <v>4608</v>
      </c>
      <c r="L17" s="119">
        <v>2018</v>
      </c>
      <c r="M17" s="174" t="s">
        <v>4612</v>
      </c>
      <c r="N17" s="117" t="s">
        <v>4635</v>
      </c>
      <c r="O17" s="117" t="s">
        <v>1063</v>
      </c>
      <c r="P17" s="76" t="s">
        <v>937</v>
      </c>
      <c r="Q17" s="119" t="s">
        <v>1784</v>
      </c>
      <c r="R17" s="119" t="s">
        <v>2882</v>
      </c>
      <c r="S17" s="76"/>
      <c r="T17" s="76"/>
      <c r="U17" s="76"/>
      <c r="V17" s="100"/>
      <c r="W17" s="69"/>
      <c r="X17" s="116" t="s">
        <v>3850</v>
      </c>
      <c r="Y17" s="76"/>
      <c r="AA17" s="642">
        <f t="shared" si="0"/>
        <v>42000.000000000007</v>
      </c>
      <c r="AB17" s="74">
        <f t="shared" si="1"/>
        <v>642000</v>
      </c>
    </row>
    <row r="18" spans="1:28" ht="15.5" x14ac:dyDescent="0.35">
      <c r="A18" s="76"/>
      <c r="B18" s="76"/>
      <c r="C18" s="214"/>
      <c r="D18" s="76"/>
      <c r="E18" s="76"/>
      <c r="F18" s="69"/>
      <c r="G18" s="69" t="s">
        <v>4636</v>
      </c>
      <c r="H18" s="69"/>
      <c r="I18" s="74">
        <v>600000</v>
      </c>
      <c r="J18" s="69"/>
      <c r="K18" s="76" t="s">
        <v>4608</v>
      </c>
      <c r="L18" s="119">
        <v>2018</v>
      </c>
      <c r="M18" s="174" t="s">
        <v>4612</v>
      </c>
      <c r="N18" s="117" t="s">
        <v>4637</v>
      </c>
      <c r="O18" s="117" t="s">
        <v>1063</v>
      </c>
      <c r="P18" s="76" t="s">
        <v>937</v>
      </c>
      <c r="Q18" s="119" t="s">
        <v>1784</v>
      </c>
      <c r="R18" s="119" t="s">
        <v>2882</v>
      </c>
      <c r="S18" s="76"/>
      <c r="T18" s="76"/>
      <c r="U18" s="76"/>
      <c r="V18" s="100"/>
      <c r="W18" s="69"/>
      <c r="X18" s="116" t="s">
        <v>3855</v>
      </c>
      <c r="Y18" s="76"/>
      <c r="AA18" s="642">
        <f t="shared" si="0"/>
        <v>42000.000000000007</v>
      </c>
      <c r="AB18" s="74">
        <f t="shared" si="1"/>
        <v>642000</v>
      </c>
    </row>
    <row r="19" spans="1:28" ht="15.5" x14ac:dyDescent="0.35">
      <c r="A19" s="76"/>
      <c r="B19" s="76"/>
      <c r="C19" s="214"/>
      <c r="D19" s="76"/>
      <c r="E19" s="76"/>
      <c r="F19" s="69"/>
      <c r="G19" s="69" t="s">
        <v>4638</v>
      </c>
      <c r="H19" s="69"/>
      <c r="I19" s="74">
        <v>600000</v>
      </c>
      <c r="J19" s="69"/>
      <c r="K19" s="76" t="s">
        <v>4608</v>
      </c>
      <c r="L19" s="119">
        <v>2018</v>
      </c>
      <c r="M19" s="174" t="s">
        <v>4612</v>
      </c>
      <c r="N19" s="117" t="s">
        <v>4639</v>
      </c>
      <c r="O19" s="117" t="s">
        <v>1063</v>
      </c>
      <c r="P19" s="76" t="s">
        <v>937</v>
      </c>
      <c r="Q19" s="119" t="s">
        <v>1784</v>
      </c>
      <c r="R19" s="119" t="s">
        <v>2882</v>
      </c>
      <c r="S19" s="76"/>
      <c r="T19" s="76"/>
      <c r="U19" s="76"/>
      <c r="V19" s="100"/>
      <c r="W19" s="69"/>
      <c r="X19" s="116" t="s">
        <v>3850</v>
      </c>
      <c r="Y19" s="76"/>
      <c r="AA19" s="642">
        <f t="shared" si="0"/>
        <v>42000.000000000007</v>
      </c>
      <c r="AB19" s="74">
        <f t="shared" si="1"/>
        <v>642000</v>
      </c>
    </row>
    <row r="20" spans="1:28" ht="15.5" x14ac:dyDescent="0.35">
      <c r="A20" s="76"/>
      <c r="B20" s="76"/>
      <c r="C20" s="214"/>
      <c r="D20" s="76"/>
      <c r="E20" s="76"/>
      <c r="F20" s="69"/>
      <c r="G20" s="69" t="s">
        <v>4640</v>
      </c>
      <c r="H20" s="69"/>
      <c r="I20" s="74">
        <v>600000</v>
      </c>
      <c r="J20" s="69"/>
      <c r="K20" s="76" t="s">
        <v>4608</v>
      </c>
      <c r="L20" s="119">
        <v>2018</v>
      </c>
      <c r="M20" s="174" t="s">
        <v>4612</v>
      </c>
      <c r="N20" s="117" t="s">
        <v>4641</v>
      </c>
      <c r="O20" s="117" t="s">
        <v>1063</v>
      </c>
      <c r="P20" s="76" t="s">
        <v>937</v>
      </c>
      <c r="Q20" s="119" t="s">
        <v>1784</v>
      </c>
      <c r="R20" s="119" t="s">
        <v>2882</v>
      </c>
      <c r="S20" s="76"/>
      <c r="T20" s="76"/>
      <c r="U20" s="76"/>
      <c r="V20" s="100"/>
      <c r="W20" s="69"/>
      <c r="X20" s="116" t="s">
        <v>3850</v>
      </c>
      <c r="Y20" s="76"/>
      <c r="AA20" s="642">
        <f t="shared" si="0"/>
        <v>42000.000000000007</v>
      </c>
      <c r="AB20" s="74">
        <f t="shared" si="1"/>
        <v>642000</v>
      </c>
    </row>
    <row r="21" spans="1:28" ht="15.5" x14ac:dyDescent="0.35">
      <c r="A21" s="76"/>
      <c r="B21" s="76"/>
      <c r="C21" s="214"/>
      <c r="D21" s="76"/>
      <c r="E21" s="76"/>
      <c r="F21" s="69"/>
      <c r="G21" s="69" t="s">
        <v>4642</v>
      </c>
      <c r="H21" s="69"/>
      <c r="I21" s="74">
        <v>600000</v>
      </c>
      <c r="J21" s="69"/>
      <c r="K21" s="76" t="s">
        <v>4608</v>
      </c>
      <c r="L21" s="119">
        <v>2018</v>
      </c>
      <c r="M21" s="174" t="s">
        <v>4612</v>
      </c>
      <c r="N21" s="117" t="s">
        <v>4643</v>
      </c>
      <c r="O21" s="117" t="s">
        <v>1063</v>
      </c>
      <c r="P21" s="76" t="s">
        <v>937</v>
      </c>
      <c r="Q21" s="119" t="s">
        <v>1784</v>
      </c>
      <c r="R21" s="119" t="s">
        <v>2882</v>
      </c>
      <c r="S21" s="76"/>
      <c r="T21" s="76"/>
      <c r="U21" s="76"/>
      <c r="V21" s="100"/>
      <c r="W21" s="69"/>
      <c r="X21" s="116" t="s">
        <v>3850</v>
      </c>
      <c r="Y21" s="76"/>
      <c r="AA21" s="642">
        <f t="shared" si="0"/>
        <v>42000.000000000007</v>
      </c>
      <c r="AB21" s="74">
        <f t="shared" si="1"/>
        <v>642000</v>
      </c>
    </row>
    <row r="22" spans="1:28" ht="15.5" x14ac:dyDescent="0.35">
      <c r="A22" s="76"/>
      <c r="B22" s="76"/>
      <c r="C22" s="214"/>
      <c r="D22" s="76"/>
      <c r="E22" s="76"/>
      <c r="F22" s="69"/>
      <c r="G22" s="69" t="s">
        <v>4644</v>
      </c>
      <c r="H22" s="69"/>
      <c r="I22" s="74">
        <v>650000</v>
      </c>
      <c r="J22" s="69"/>
      <c r="K22" s="76" t="s">
        <v>4608</v>
      </c>
      <c r="L22" s="119">
        <v>2018</v>
      </c>
      <c r="M22" s="174" t="s">
        <v>4609</v>
      </c>
      <c r="N22" s="117" t="s">
        <v>4645</v>
      </c>
      <c r="O22" s="117" t="s">
        <v>1063</v>
      </c>
      <c r="P22" s="76" t="s">
        <v>937</v>
      </c>
      <c r="Q22" s="119" t="s">
        <v>967</v>
      </c>
      <c r="R22" s="119" t="s">
        <v>2882</v>
      </c>
      <c r="S22" s="76"/>
      <c r="T22" s="76"/>
      <c r="U22" s="76"/>
      <c r="V22" s="100"/>
      <c r="W22" s="69"/>
      <c r="X22" s="116" t="s">
        <v>3850</v>
      </c>
      <c r="Y22" s="76"/>
      <c r="AA22" s="642">
        <f t="shared" si="0"/>
        <v>45500.000000000007</v>
      </c>
      <c r="AB22" s="74">
        <f t="shared" si="1"/>
        <v>695500</v>
      </c>
    </row>
    <row r="23" spans="1:28" ht="15.5" x14ac:dyDescent="0.35">
      <c r="A23" s="76"/>
      <c r="B23" s="76"/>
      <c r="C23" s="214"/>
      <c r="D23" s="76"/>
      <c r="E23" s="76"/>
      <c r="F23" s="69"/>
      <c r="G23" s="86" t="s">
        <v>2628</v>
      </c>
      <c r="H23" s="86"/>
      <c r="I23" s="87">
        <f>SUM(I5:I22)</f>
        <v>10950000</v>
      </c>
      <c r="J23" s="69"/>
      <c r="K23" s="76"/>
      <c r="L23" s="119"/>
      <c r="M23" s="174"/>
      <c r="N23" s="117"/>
      <c r="O23" s="117"/>
      <c r="P23" s="76"/>
      <c r="Q23" s="119"/>
      <c r="R23" s="119"/>
      <c r="S23" s="76"/>
      <c r="T23" s="76"/>
      <c r="U23" s="76"/>
      <c r="V23" s="100"/>
      <c r="W23" s="69"/>
      <c r="X23" s="116"/>
      <c r="Y23" s="76"/>
      <c r="AA23" s="642">
        <f t="shared" si="0"/>
        <v>766500.00000000012</v>
      </c>
      <c r="AB23" s="87">
        <f t="shared" si="1"/>
        <v>11716500</v>
      </c>
    </row>
    <row r="24" spans="1:28" s="94" customFormat="1" ht="15.5" x14ac:dyDescent="0.35">
      <c r="A24" s="64"/>
      <c r="B24" s="64"/>
      <c r="C24" s="65"/>
      <c r="D24" s="64"/>
      <c r="E24" s="64"/>
      <c r="F24" s="64"/>
      <c r="G24" s="66" t="s">
        <v>1161</v>
      </c>
      <c r="H24" s="64"/>
      <c r="I24" s="67"/>
      <c r="J24" s="64"/>
      <c r="K24" s="64"/>
      <c r="L24" s="68"/>
      <c r="M24" s="68"/>
      <c r="N24" s="68"/>
      <c r="O24" s="68"/>
      <c r="P24" s="64"/>
      <c r="Q24" s="68"/>
      <c r="R24" s="68"/>
      <c r="S24" s="64"/>
      <c r="T24" s="64"/>
      <c r="U24" s="64"/>
      <c r="V24" s="64"/>
      <c r="W24" s="64"/>
      <c r="X24" s="115"/>
      <c r="Y24" s="215"/>
      <c r="AA24" s="642">
        <f t="shared" si="0"/>
        <v>0</v>
      </c>
      <c r="AB24" s="67">
        <f t="shared" si="1"/>
        <v>0</v>
      </c>
    </row>
    <row r="25" spans="1:28" s="94" customFormat="1" ht="15.5" x14ac:dyDescent="0.35">
      <c r="A25" s="69"/>
      <c r="B25" s="69"/>
      <c r="C25" s="213"/>
      <c r="D25" s="69"/>
      <c r="E25" s="69"/>
      <c r="F25" s="69"/>
      <c r="G25" s="69" t="s">
        <v>4646</v>
      </c>
      <c r="H25" s="69"/>
      <c r="I25" s="74">
        <v>40000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AA25" s="642">
        <f t="shared" si="0"/>
        <v>2800.0000000000005</v>
      </c>
      <c r="AB25" s="74">
        <f t="shared" si="1"/>
        <v>42800</v>
      </c>
    </row>
    <row r="26" spans="1:28" s="94" customFormat="1" ht="15.5" x14ac:dyDescent="0.35">
      <c r="A26" s="69"/>
      <c r="B26" s="69"/>
      <c r="C26" s="213"/>
      <c r="D26" s="69"/>
      <c r="E26" s="69"/>
      <c r="F26" s="69"/>
      <c r="G26" s="69" t="s">
        <v>4647</v>
      </c>
      <c r="H26" s="69"/>
      <c r="I26" s="74">
        <v>40000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116"/>
      <c r="Y26" s="69"/>
      <c r="AA26" s="642">
        <f t="shared" si="0"/>
        <v>2800.0000000000005</v>
      </c>
      <c r="AB26" s="74">
        <f t="shared" si="1"/>
        <v>42800</v>
      </c>
    </row>
    <row r="27" spans="1:28" s="94" customFormat="1" ht="15.5" x14ac:dyDescent="0.35">
      <c r="A27" s="69"/>
      <c r="B27" s="69"/>
      <c r="C27" s="213"/>
      <c r="D27" s="69"/>
      <c r="E27" s="69"/>
      <c r="F27" s="69"/>
      <c r="G27" s="86" t="s">
        <v>2628</v>
      </c>
      <c r="H27" s="86"/>
      <c r="I27" s="87">
        <f>SUM(I25:I26)</f>
        <v>80000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116"/>
      <c r="Y27" s="69"/>
      <c r="AA27" s="642">
        <f t="shared" si="0"/>
        <v>5600.0000000000009</v>
      </c>
      <c r="AB27" s="87">
        <f t="shared" si="1"/>
        <v>85600</v>
      </c>
    </row>
    <row r="28" spans="1:28" ht="15.5" x14ac:dyDescent="0.35">
      <c r="A28" s="64"/>
      <c r="B28" s="64"/>
      <c r="C28" s="65"/>
      <c r="D28" s="64"/>
      <c r="E28" s="64"/>
      <c r="F28" s="64"/>
      <c r="G28" s="89" t="s">
        <v>2961</v>
      </c>
      <c r="H28" s="64"/>
      <c r="I28" s="67"/>
      <c r="J28" s="64"/>
      <c r="K28" s="64"/>
      <c r="L28" s="68"/>
      <c r="M28" s="68"/>
      <c r="N28" s="68"/>
      <c r="O28" s="68"/>
      <c r="P28" s="64"/>
      <c r="Q28" s="68"/>
      <c r="R28" s="68"/>
      <c r="S28" s="64"/>
      <c r="T28" s="64"/>
      <c r="U28" s="64"/>
      <c r="V28" s="64"/>
      <c r="W28" s="64"/>
      <c r="X28" s="115"/>
      <c r="Y28" s="64"/>
      <c r="AA28" s="642">
        <f t="shared" si="0"/>
        <v>0</v>
      </c>
      <c r="AB28" s="67">
        <f t="shared" si="1"/>
        <v>0</v>
      </c>
    </row>
    <row r="29" spans="1:28" ht="15.5" x14ac:dyDescent="0.35">
      <c r="A29" s="76"/>
      <c r="B29" s="76"/>
      <c r="C29" s="214"/>
      <c r="D29" s="76"/>
      <c r="E29" s="76"/>
      <c r="F29" s="76"/>
      <c r="G29" s="69" t="s">
        <v>4648</v>
      </c>
      <c r="H29" s="76"/>
      <c r="I29" s="118">
        <v>200000</v>
      </c>
      <c r="J29" s="76"/>
      <c r="K29" s="76" t="s">
        <v>1062</v>
      </c>
      <c r="L29" s="119">
        <v>2018</v>
      </c>
      <c r="M29" s="76" t="s">
        <v>1064</v>
      </c>
      <c r="N29" s="119">
        <v>3190880462</v>
      </c>
      <c r="O29" s="119" t="s">
        <v>1063</v>
      </c>
      <c r="P29" s="76" t="s">
        <v>1575</v>
      </c>
      <c r="Q29" s="119" t="s">
        <v>1071</v>
      </c>
      <c r="R29" s="119" t="s">
        <v>1697</v>
      </c>
      <c r="S29" s="76"/>
      <c r="T29" s="76"/>
      <c r="U29" s="76"/>
      <c r="V29" s="76"/>
      <c r="W29" s="76"/>
      <c r="X29" s="121"/>
      <c r="Y29" s="76"/>
      <c r="AA29" s="642">
        <f t="shared" si="0"/>
        <v>14000.000000000002</v>
      </c>
      <c r="AB29" s="118">
        <f t="shared" si="1"/>
        <v>214000</v>
      </c>
    </row>
    <row r="30" spans="1:28" ht="15.5" x14ac:dyDescent="0.35">
      <c r="A30" s="76"/>
      <c r="B30" s="76"/>
      <c r="C30" s="214"/>
      <c r="D30" s="76"/>
      <c r="E30" s="76"/>
      <c r="F30" s="76"/>
      <c r="G30" s="69" t="s">
        <v>4649</v>
      </c>
      <c r="H30" s="76"/>
      <c r="I30" s="118">
        <v>200000</v>
      </c>
      <c r="J30" s="76"/>
      <c r="K30" s="76" t="s">
        <v>3274</v>
      </c>
      <c r="L30" s="119">
        <v>2018</v>
      </c>
      <c r="M30" s="76" t="s">
        <v>4650</v>
      </c>
      <c r="N30" s="119" t="s">
        <v>4651</v>
      </c>
      <c r="O30" s="119" t="s">
        <v>1063</v>
      </c>
      <c r="P30" s="76" t="s">
        <v>1575</v>
      </c>
      <c r="Q30" s="119" t="s">
        <v>1063</v>
      </c>
      <c r="R30" s="119" t="s">
        <v>1697</v>
      </c>
      <c r="S30" s="76"/>
      <c r="T30" s="76"/>
      <c r="U30" s="76"/>
      <c r="V30" s="76"/>
      <c r="W30" s="76"/>
      <c r="X30" s="121"/>
      <c r="Y30" s="76"/>
      <c r="AA30" s="642">
        <f t="shared" si="0"/>
        <v>14000.000000000002</v>
      </c>
      <c r="AB30" s="118">
        <f t="shared" si="1"/>
        <v>214000</v>
      </c>
    </row>
    <row r="31" spans="1:28" ht="15.5" x14ac:dyDescent="0.35">
      <c r="A31" s="76"/>
      <c r="B31" s="76"/>
      <c r="C31" s="214"/>
      <c r="D31" s="76"/>
      <c r="E31" s="76"/>
      <c r="F31" s="76"/>
      <c r="G31" s="69" t="s">
        <v>4652</v>
      </c>
      <c r="H31" s="76"/>
      <c r="I31" s="118">
        <v>200000</v>
      </c>
      <c r="J31" s="76"/>
      <c r="K31" s="76" t="s">
        <v>3274</v>
      </c>
      <c r="L31" s="119">
        <v>2018</v>
      </c>
      <c r="M31" s="76" t="s">
        <v>4653</v>
      </c>
      <c r="N31" s="119" t="s">
        <v>4654</v>
      </c>
      <c r="O31" s="119" t="s">
        <v>1063</v>
      </c>
      <c r="P31" s="76" t="s">
        <v>1575</v>
      </c>
      <c r="Q31" s="119" t="s">
        <v>1063</v>
      </c>
      <c r="R31" s="119" t="s">
        <v>1697</v>
      </c>
      <c r="S31" s="76"/>
      <c r="T31" s="76"/>
      <c r="U31" s="76"/>
      <c r="V31" s="76"/>
      <c r="W31" s="76"/>
      <c r="X31" s="121"/>
      <c r="Y31" s="76"/>
      <c r="AA31" s="642">
        <f t="shared" si="0"/>
        <v>14000.000000000002</v>
      </c>
      <c r="AB31" s="118">
        <f t="shared" si="1"/>
        <v>214000</v>
      </c>
    </row>
    <row r="32" spans="1:28" ht="15.5" x14ac:dyDescent="0.35">
      <c r="A32" s="76"/>
      <c r="B32" s="76"/>
      <c r="C32" s="214"/>
      <c r="D32" s="76"/>
      <c r="E32" s="76"/>
      <c r="F32" s="76"/>
      <c r="G32" s="69" t="s">
        <v>4655</v>
      </c>
      <c r="H32" s="76"/>
      <c r="I32" s="118">
        <v>200000</v>
      </c>
      <c r="J32" s="76"/>
      <c r="K32" s="76" t="s">
        <v>1062</v>
      </c>
      <c r="L32" s="119">
        <v>2018</v>
      </c>
      <c r="M32" s="76" t="s">
        <v>1064</v>
      </c>
      <c r="N32" s="119">
        <v>3190880496</v>
      </c>
      <c r="O32" s="119" t="s">
        <v>1063</v>
      </c>
      <c r="P32" s="76" t="s">
        <v>1575</v>
      </c>
      <c r="Q32" s="119" t="s">
        <v>1071</v>
      </c>
      <c r="R32" s="119" t="s">
        <v>1697</v>
      </c>
      <c r="S32" s="76"/>
      <c r="T32" s="76"/>
      <c r="U32" s="76"/>
      <c r="V32" s="76"/>
      <c r="W32" s="76"/>
      <c r="X32" s="121"/>
      <c r="Y32" s="76"/>
      <c r="AA32" s="642">
        <f t="shared" si="0"/>
        <v>14000.000000000002</v>
      </c>
      <c r="AB32" s="118">
        <f t="shared" si="1"/>
        <v>214000</v>
      </c>
    </row>
    <row r="33" spans="1:28" ht="15.5" x14ac:dyDescent="0.35">
      <c r="A33" s="76"/>
      <c r="B33" s="76"/>
      <c r="C33" s="214"/>
      <c r="D33" s="76"/>
      <c r="E33" s="76"/>
      <c r="F33" s="76"/>
      <c r="G33" s="69" t="s">
        <v>4656</v>
      </c>
      <c r="H33" s="76"/>
      <c r="I33" s="118">
        <v>150000</v>
      </c>
      <c r="J33" s="76"/>
      <c r="K33" s="76" t="s">
        <v>1062</v>
      </c>
      <c r="L33" s="119">
        <v>2018</v>
      </c>
      <c r="M33" s="76" t="s">
        <v>1064</v>
      </c>
      <c r="N33" s="119">
        <v>3190880319</v>
      </c>
      <c r="O33" s="119" t="s">
        <v>1063</v>
      </c>
      <c r="P33" s="76" t="s">
        <v>1575</v>
      </c>
      <c r="Q33" s="119" t="s">
        <v>1071</v>
      </c>
      <c r="R33" s="119" t="s">
        <v>1697</v>
      </c>
      <c r="S33" s="76"/>
      <c r="T33" s="76"/>
      <c r="U33" s="76"/>
      <c r="V33" s="76"/>
      <c r="W33" s="76"/>
      <c r="X33" s="121"/>
      <c r="Y33" s="76"/>
      <c r="AA33" s="642">
        <f t="shared" si="0"/>
        <v>10500.000000000002</v>
      </c>
      <c r="AB33" s="118">
        <f t="shared" si="1"/>
        <v>160500</v>
      </c>
    </row>
    <row r="34" spans="1:28" ht="15.5" x14ac:dyDescent="0.35">
      <c r="A34" s="76"/>
      <c r="B34" s="76"/>
      <c r="C34" s="214"/>
      <c r="D34" s="76"/>
      <c r="E34" s="76"/>
      <c r="F34" s="76"/>
      <c r="G34" s="69" t="s">
        <v>4657</v>
      </c>
      <c r="H34" s="76"/>
      <c r="I34" s="118">
        <v>150000</v>
      </c>
      <c r="J34" s="76"/>
      <c r="K34" s="76" t="s">
        <v>1062</v>
      </c>
      <c r="L34" s="119">
        <v>2018</v>
      </c>
      <c r="M34" s="76" t="s">
        <v>1064</v>
      </c>
      <c r="N34" s="119">
        <v>3190880299</v>
      </c>
      <c r="O34" s="119" t="s">
        <v>1063</v>
      </c>
      <c r="P34" s="76" t="s">
        <v>1575</v>
      </c>
      <c r="Q34" s="119" t="s">
        <v>1071</v>
      </c>
      <c r="R34" s="119" t="s">
        <v>1697</v>
      </c>
      <c r="S34" s="76"/>
      <c r="T34" s="76"/>
      <c r="U34" s="76"/>
      <c r="V34" s="76"/>
      <c r="W34" s="76"/>
      <c r="X34" s="121"/>
      <c r="Y34" s="76"/>
      <c r="AA34" s="642">
        <f t="shared" si="0"/>
        <v>10500.000000000002</v>
      </c>
      <c r="AB34" s="118">
        <f t="shared" si="1"/>
        <v>160500</v>
      </c>
    </row>
    <row r="35" spans="1:28" ht="15.5" x14ac:dyDescent="0.35">
      <c r="A35" s="76"/>
      <c r="B35" s="76"/>
      <c r="C35" s="214"/>
      <c r="D35" s="76"/>
      <c r="E35" s="76"/>
      <c r="F35" s="76"/>
      <c r="G35" s="69" t="s">
        <v>4658</v>
      </c>
      <c r="H35" s="76"/>
      <c r="I35" s="118">
        <v>150000</v>
      </c>
      <c r="J35" s="76"/>
      <c r="K35" s="76" t="s">
        <v>1765</v>
      </c>
      <c r="L35" s="76" t="s">
        <v>1765</v>
      </c>
      <c r="M35" s="76" t="s">
        <v>1765</v>
      </c>
      <c r="N35" s="76" t="s">
        <v>1765</v>
      </c>
      <c r="O35" s="119" t="s">
        <v>1063</v>
      </c>
      <c r="P35" s="76" t="s">
        <v>1575</v>
      </c>
      <c r="Q35" s="119" t="s">
        <v>1765</v>
      </c>
      <c r="R35" s="119" t="s">
        <v>1765</v>
      </c>
      <c r="S35" s="76"/>
      <c r="T35" s="76"/>
      <c r="U35" s="76"/>
      <c r="V35" s="76"/>
      <c r="W35" s="76"/>
      <c r="X35" s="121"/>
      <c r="Y35" s="76"/>
      <c r="AA35" s="642">
        <f t="shared" si="0"/>
        <v>10500.000000000002</v>
      </c>
      <c r="AB35" s="118">
        <f t="shared" si="1"/>
        <v>160500</v>
      </c>
    </row>
    <row r="36" spans="1:28" ht="15.5" x14ac:dyDescent="0.35">
      <c r="A36" s="76"/>
      <c r="B36" s="76"/>
      <c r="C36" s="214"/>
      <c r="D36" s="76"/>
      <c r="E36" s="76"/>
      <c r="F36" s="76"/>
      <c r="G36" s="69" t="s">
        <v>4659</v>
      </c>
      <c r="H36" s="76"/>
      <c r="I36" s="118">
        <v>150000</v>
      </c>
      <c r="J36" s="76"/>
      <c r="K36" s="76" t="s">
        <v>1062</v>
      </c>
      <c r="L36" s="119">
        <v>2018</v>
      </c>
      <c r="M36" s="76" t="s">
        <v>1064</v>
      </c>
      <c r="N36" s="119">
        <v>3190880310</v>
      </c>
      <c r="O36" s="119" t="s">
        <v>1063</v>
      </c>
      <c r="P36" s="76" t="s">
        <v>1575</v>
      </c>
      <c r="Q36" s="119" t="s">
        <v>1071</v>
      </c>
      <c r="R36" s="119" t="s">
        <v>1697</v>
      </c>
      <c r="S36" s="76"/>
      <c r="T36" s="76"/>
      <c r="U36" s="76"/>
      <c r="V36" s="76"/>
      <c r="W36" s="76"/>
      <c r="X36" s="121"/>
      <c r="Y36" s="76"/>
      <c r="AA36" s="642">
        <f t="shared" si="0"/>
        <v>10500.000000000002</v>
      </c>
      <c r="AB36" s="118">
        <f t="shared" si="1"/>
        <v>160500</v>
      </c>
    </row>
    <row r="37" spans="1:28" ht="15.5" x14ac:dyDescent="0.35">
      <c r="A37" s="76"/>
      <c r="B37" s="76"/>
      <c r="C37" s="214"/>
      <c r="D37" s="76"/>
      <c r="E37" s="76"/>
      <c r="F37" s="76"/>
      <c r="G37" s="69" t="s">
        <v>4660</v>
      </c>
      <c r="H37" s="76"/>
      <c r="I37" s="118">
        <v>150000</v>
      </c>
      <c r="J37" s="76"/>
      <c r="K37" s="76" t="s">
        <v>1062</v>
      </c>
      <c r="L37" s="119">
        <v>2018</v>
      </c>
      <c r="M37" s="76" t="s">
        <v>1064</v>
      </c>
      <c r="N37" s="119">
        <v>3190880300</v>
      </c>
      <c r="O37" s="119" t="s">
        <v>1063</v>
      </c>
      <c r="P37" s="76" t="s">
        <v>1575</v>
      </c>
      <c r="Q37" s="119" t="s">
        <v>1071</v>
      </c>
      <c r="R37" s="119" t="s">
        <v>1697</v>
      </c>
      <c r="S37" s="76"/>
      <c r="T37" s="76"/>
      <c r="U37" s="76"/>
      <c r="V37" s="76"/>
      <c r="W37" s="76"/>
      <c r="X37" s="121"/>
      <c r="Y37" s="76"/>
      <c r="AA37" s="642">
        <f t="shared" si="0"/>
        <v>10500.000000000002</v>
      </c>
      <c r="AB37" s="118">
        <f t="shared" si="1"/>
        <v>160500</v>
      </c>
    </row>
    <row r="38" spans="1:28" ht="15.5" x14ac:dyDescent="0.35">
      <c r="A38" s="76"/>
      <c r="B38" s="76"/>
      <c r="C38" s="214"/>
      <c r="D38" s="76"/>
      <c r="E38" s="76"/>
      <c r="F38" s="76"/>
      <c r="G38" s="69" t="s">
        <v>4661</v>
      </c>
      <c r="H38" s="76"/>
      <c r="I38" s="118">
        <v>150000</v>
      </c>
      <c r="J38" s="76"/>
      <c r="K38" s="76" t="s">
        <v>1062</v>
      </c>
      <c r="L38" s="119">
        <v>2018</v>
      </c>
      <c r="M38" s="76" t="s">
        <v>1064</v>
      </c>
      <c r="N38" s="119">
        <v>3190880323</v>
      </c>
      <c r="O38" s="119" t="s">
        <v>1063</v>
      </c>
      <c r="P38" s="76" t="s">
        <v>1575</v>
      </c>
      <c r="Q38" s="119" t="s">
        <v>1071</v>
      </c>
      <c r="R38" s="119" t="s">
        <v>1697</v>
      </c>
      <c r="S38" s="76"/>
      <c r="T38" s="76"/>
      <c r="U38" s="76"/>
      <c r="V38" s="76"/>
      <c r="W38" s="76"/>
      <c r="X38" s="121"/>
      <c r="Y38" s="76"/>
      <c r="AA38" s="642">
        <f t="shared" si="0"/>
        <v>10500.000000000002</v>
      </c>
      <c r="AB38" s="118">
        <f t="shared" si="1"/>
        <v>160500</v>
      </c>
    </row>
    <row r="39" spans="1:28" ht="15.5" x14ac:dyDescent="0.35">
      <c r="A39" s="76"/>
      <c r="B39" s="76"/>
      <c r="C39" s="214"/>
      <c r="D39" s="76"/>
      <c r="E39" s="76"/>
      <c r="F39" s="76"/>
      <c r="G39" s="69" t="s">
        <v>4662</v>
      </c>
      <c r="H39" s="76"/>
      <c r="I39" s="118">
        <v>150000</v>
      </c>
      <c r="J39" s="76"/>
      <c r="K39" s="76" t="s">
        <v>1765</v>
      </c>
      <c r="L39" s="76" t="s">
        <v>1765</v>
      </c>
      <c r="M39" s="76" t="s">
        <v>1765</v>
      </c>
      <c r="N39" s="76" t="s">
        <v>1765</v>
      </c>
      <c r="O39" s="119" t="s">
        <v>1063</v>
      </c>
      <c r="P39" s="76" t="s">
        <v>1575</v>
      </c>
      <c r="Q39" s="119" t="s">
        <v>1765</v>
      </c>
      <c r="R39" s="119" t="s">
        <v>1765</v>
      </c>
      <c r="S39" s="76"/>
      <c r="T39" s="76"/>
      <c r="U39" s="76"/>
      <c r="V39" s="76"/>
      <c r="W39" s="76"/>
      <c r="X39" s="121"/>
      <c r="Y39" s="76"/>
      <c r="AA39" s="642">
        <f t="shared" si="0"/>
        <v>10500.000000000002</v>
      </c>
      <c r="AB39" s="118">
        <f t="shared" si="1"/>
        <v>160500</v>
      </c>
    </row>
    <row r="40" spans="1:28" ht="15.5" x14ac:dyDescent="0.35">
      <c r="A40" s="76"/>
      <c r="B40" s="76"/>
      <c r="C40" s="214"/>
      <c r="D40" s="76"/>
      <c r="E40" s="76"/>
      <c r="F40" s="76"/>
      <c r="G40" s="69" t="s">
        <v>4663</v>
      </c>
      <c r="H40" s="76"/>
      <c r="I40" s="118">
        <v>150000</v>
      </c>
      <c r="J40" s="76"/>
      <c r="K40" s="76" t="s">
        <v>1062</v>
      </c>
      <c r="L40" s="119">
        <v>2018</v>
      </c>
      <c r="M40" s="76" t="s">
        <v>1064</v>
      </c>
      <c r="N40" s="119">
        <v>3190880324</v>
      </c>
      <c r="O40" s="119" t="s">
        <v>1063</v>
      </c>
      <c r="P40" s="76" t="s">
        <v>1575</v>
      </c>
      <c r="Q40" s="119" t="s">
        <v>1071</v>
      </c>
      <c r="R40" s="119" t="s">
        <v>1697</v>
      </c>
      <c r="S40" s="76"/>
      <c r="T40" s="76"/>
      <c r="U40" s="76"/>
      <c r="V40" s="76"/>
      <c r="W40" s="76"/>
      <c r="X40" s="121"/>
      <c r="Y40" s="76"/>
      <c r="AA40" s="642">
        <f t="shared" si="0"/>
        <v>10500.000000000002</v>
      </c>
      <c r="AB40" s="118">
        <f t="shared" si="1"/>
        <v>160500</v>
      </c>
    </row>
    <row r="41" spans="1:28" ht="15.5" x14ac:dyDescent="0.35">
      <c r="A41" s="76"/>
      <c r="B41" s="76"/>
      <c r="C41" s="214"/>
      <c r="D41" s="76"/>
      <c r="E41" s="76"/>
      <c r="F41" s="76"/>
      <c r="G41" s="69" t="s">
        <v>4664</v>
      </c>
      <c r="H41" s="76"/>
      <c r="I41" s="118">
        <v>150000</v>
      </c>
      <c r="J41" s="76"/>
      <c r="K41" s="76" t="s">
        <v>1062</v>
      </c>
      <c r="L41" s="119">
        <v>2018</v>
      </c>
      <c r="M41" s="76" t="s">
        <v>1064</v>
      </c>
      <c r="N41" s="119">
        <v>3190880284</v>
      </c>
      <c r="O41" s="119" t="s">
        <v>1063</v>
      </c>
      <c r="P41" s="76" t="s">
        <v>1575</v>
      </c>
      <c r="Q41" s="119" t="s">
        <v>1071</v>
      </c>
      <c r="R41" s="119" t="s">
        <v>1697</v>
      </c>
      <c r="S41" s="76"/>
      <c r="T41" s="76"/>
      <c r="U41" s="76"/>
      <c r="V41" s="76"/>
      <c r="W41" s="76"/>
      <c r="X41" s="121"/>
      <c r="Y41" s="76"/>
      <c r="AA41" s="642">
        <f t="shared" si="0"/>
        <v>10500.000000000002</v>
      </c>
      <c r="AB41" s="118">
        <f t="shared" si="1"/>
        <v>160500</v>
      </c>
    </row>
    <row r="42" spans="1:28" ht="15.5" x14ac:dyDescent="0.35">
      <c r="A42" s="76"/>
      <c r="B42" s="76"/>
      <c r="C42" s="214"/>
      <c r="D42" s="76"/>
      <c r="E42" s="76"/>
      <c r="F42" s="76"/>
      <c r="G42" s="69" t="s">
        <v>4665</v>
      </c>
      <c r="H42" s="76"/>
      <c r="I42" s="118">
        <v>200000</v>
      </c>
      <c r="J42" s="76"/>
      <c r="K42" s="76" t="s">
        <v>1062</v>
      </c>
      <c r="L42" s="119">
        <v>2018</v>
      </c>
      <c r="M42" s="76" t="s">
        <v>1064</v>
      </c>
      <c r="N42" s="119">
        <v>3190880495</v>
      </c>
      <c r="O42" s="119" t="s">
        <v>1063</v>
      </c>
      <c r="P42" s="76" t="s">
        <v>1575</v>
      </c>
      <c r="Q42" s="119" t="s">
        <v>1071</v>
      </c>
      <c r="R42" s="119" t="s">
        <v>1697</v>
      </c>
      <c r="S42" s="76"/>
      <c r="T42" s="76"/>
      <c r="U42" s="76"/>
      <c r="V42" s="76"/>
      <c r="W42" s="76"/>
      <c r="X42" s="121"/>
      <c r="Y42" s="76"/>
      <c r="AA42" s="642">
        <f t="shared" si="0"/>
        <v>14000.000000000002</v>
      </c>
      <c r="AB42" s="118">
        <f t="shared" si="1"/>
        <v>214000</v>
      </c>
    </row>
    <row r="43" spans="1:28" ht="15.5" x14ac:dyDescent="0.35">
      <c r="A43" s="76"/>
      <c r="B43" s="76"/>
      <c r="C43" s="214"/>
      <c r="D43" s="76"/>
      <c r="E43" s="76"/>
      <c r="F43" s="76"/>
      <c r="G43" s="69" t="s">
        <v>4666</v>
      </c>
      <c r="H43" s="76"/>
      <c r="I43" s="118">
        <v>200000</v>
      </c>
      <c r="J43" s="76"/>
      <c r="K43" s="76" t="s">
        <v>3274</v>
      </c>
      <c r="L43" s="119">
        <v>2018</v>
      </c>
      <c r="M43" s="76" t="s">
        <v>4653</v>
      </c>
      <c r="N43" s="119" t="s">
        <v>4667</v>
      </c>
      <c r="O43" s="119" t="s">
        <v>1063</v>
      </c>
      <c r="P43" s="76" t="s">
        <v>1575</v>
      </c>
      <c r="Q43" s="119" t="s">
        <v>1063</v>
      </c>
      <c r="R43" s="119" t="s">
        <v>1697</v>
      </c>
      <c r="S43" s="76"/>
      <c r="T43" s="76"/>
      <c r="U43" s="76"/>
      <c r="V43" s="76"/>
      <c r="W43" s="76"/>
      <c r="X43" s="121"/>
      <c r="Y43" s="76"/>
      <c r="AA43" s="642">
        <f t="shared" si="0"/>
        <v>14000.000000000002</v>
      </c>
      <c r="AB43" s="118">
        <f t="shared" si="1"/>
        <v>214000</v>
      </c>
    </row>
    <row r="44" spans="1:28" ht="15.5" x14ac:dyDescent="0.35">
      <c r="A44" s="76"/>
      <c r="B44" s="76"/>
      <c r="C44" s="214"/>
      <c r="D44" s="76"/>
      <c r="E44" s="76"/>
      <c r="F44" s="76"/>
      <c r="G44" s="69" t="s">
        <v>4668</v>
      </c>
      <c r="H44" s="76"/>
      <c r="I44" s="118">
        <v>150000</v>
      </c>
      <c r="J44" s="76"/>
      <c r="K44" s="76" t="s">
        <v>1765</v>
      </c>
      <c r="L44" s="76" t="s">
        <v>1765</v>
      </c>
      <c r="M44" s="76" t="s">
        <v>1765</v>
      </c>
      <c r="N44" s="76" t="s">
        <v>1765</v>
      </c>
      <c r="O44" s="119" t="s">
        <v>1063</v>
      </c>
      <c r="P44" s="76" t="s">
        <v>1575</v>
      </c>
      <c r="Q44" s="119" t="s">
        <v>1765</v>
      </c>
      <c r="R44" s="119" t="s">
        <v>1765</v>
      </c>
      <c r="S44" s="76"/>
      <c r="T44" s="76"/>
      <c r="U44" s="76"/>
      <c r="V44" s="76"/>
      <c r="W44" s="76"/>
      <c r="X44" s="121"/>
      <c r="Y44" s="76"/>
      <c r="AA44" s="642">
        <f t="shared" si="0"/>
        <v>10500.000000000002</v>
      </c>
      <c r="AB44" s="118">
        <f t="shared" si="1"/>
        <v>160500</v>
      </c>
    </row>
    <row r="45" spans="1:28" ht="15.5" x14ac:dyDescent="0.35">
      <c r="A45" s="76"/>
      <c r="B45" s="76"/>
      <c r="C45" s="214"/>
      <c r="D45" s="76"/>
      <c r="E45" s="76"/>
      <c r="F45" s="76"/>
      <c r="G45" s="69" t="s">
        <v>4669</v>
      </c>
      <c r="H45" s="76"/>
      <c r="I45" s="118">
        <v>150000</v>
      </c>
      <c r="J45" s="76"/>
      <c r="K45" s="76" t="s">
        <v>1062</v>
      </c>
      <c r="L45" s="119">
        <v>2018</v>
      </c>
      <c r="M45" s="76" t="s">
        <v>1064</v>
      </c>
      <c r="N45" s="119">
        <v>3190880280</v>
      </c>
      <c r="O45" s="119" t="s">
        <v>1063</v>
      </c>
      <c r="P45" s="76" t="s">
        <v>1575</v>
      </c>
      <c r="Q45" s="119" t="s">
        <v>1071</v>
      </c>
      <c r="R45" s="119" t="s">
        <v>1697</v>
      </c>
      <c r="S45" s="76"/>
      <c r="T45" s="76"/>
      <c r="U45" s="76"/>
      <c r="V45" s="76"/>
      <c r="W45" s="76"/>
      <c r="X45" s="121"/>
      <c r="Y45" s="76"/>
      <c r="AA45" s="642">
        <f t="shared" si="0"/>
        <v>10500.000000000002</v>
      </c>
      <c r="AB45" s="118">
        <f t="shared" si="1"/>
        <v>160500</v>
      </c>
    </row>
    <row r="46" spans="1:28" ht="15.5" x14ac:dyDescent="0.35">
      <c r="A46" s="76"/>
      <c r="B46" s="76"/>
      <c r="C46" s="214"/>
      <c r="D46" s="76"/>
      <c r="E46" s="76"/>
      <c r="F46" s="76"/>
      <c r="G46" s="69" t="s">
        <v>4670</v>
      </c>
      <c r="H46" s="76"/>
      <c r="I46" s="118">
        <v>150000</v>
      </c>
      <c r="J46" s="76"/>
      <c r="K46" s="76" t="s">
        <v>1062</v>
      </c>
      <c r="L46" s="119">
        <v>2018</v>
      </c>
      <c r="M46" s="76" t="s">
        <v>1064</v>
      </c>
      <c r="N46" s="119">
        <v>3190880305</v>
      </c>
      <c r="O46" s="119" t="s">
        <v>1063</v>
      </c>
      <c r="P46" s="76" t="s">
        <v>1575</v>
      </c>
      <c r="Q46" s="119" t="s">
        <v>1071</v>
      </c>
      <c r="R46" s="119" t="s">
        <v>1697</v>
      </c>
      <c r="S46" s="76"/>
      <c r="T46" s="76"/>
      <c r="U46" s="76"/>
      <c r="V46" s="76"/>
      <c r="W46" s="76"/>
      <c r="X46" s="121"/>
      <c r="Y46" s="76"/>
      <c r="AA46" s="642">
        <f t="shared" si="0"/>
        <v>10500.000000000002</v>
      </c>
      <c r="AB46" s="118">
        <f t="shared" si="1"/>
        <v>160500</v>
      </c>
    </row>
    <row r="47" spans="1:28" ht="15.5" x14ac:dyDescent="0.35">
      <c r="A47" s="76"/>
      <c r="B47" s="76"/>
      <c r="C47" s="214"/>
      <c r="D47" s="76"/>
      <c r="E47" s="76"/>
      <c r="F47" s="76"/>
      <c r="G47" s="69" t="s">
        <v>4671</v>
      </c>
      <c r="H47" s="76"/>
      <c r="I47" s="118">
        <v>150000</v>
      </c>
      <c r="J47" s="76"/>
      <c r="K47" s="76" t="s">
        <v>1062</v>
      </c>
      <c r="L47" s="119">
        <v>2018</v>
      </c>
      <c r="M47" s="76" t="s">
        <v>1064</v>
      </c>
      <c r="N47" s="119">
        <v>3190880276</v>
      </c>
      <c r="O47" s="119" t="s">
        <v>1063</v>
      </c>
      <c r="P47" s="76" t="s">
        <v>1575</v>
      </c>
      <c r="Q47" s="119" t="s">
        <v>1071</v>
      </c>
      <c r="R47" s="119" t="s">
        <v>1697</v>
      </c>
      <c r="S47" s="76"/>
      <c r="T47" s="76"/>
      <c r="U47" s="76"/>
      <c r="V47" s="76"/>
      <c r="W47" s="76"/>
      <c r="X47" s="121"/>
      <c r="Y47" s="76"/>
      <c r="AA47" s="642">
        <f t="shared" si="0"/>
        <v>10500.000000000002</v>
      </c>
      <c r="AB47" s="118">
        <f t="shared" si="1"/>
        <v>160500</v>
      </c>
    </row>
    <row r="48" spans="1:28" ht="15.5" x14ac:dyDescent="0.35">
      <c r="A48" s="76"/>
      <c r="B48" s="76"/>
      <c r="C48" s="214"/>
      <c r="D48" s="76"/>
      <c r="E48" s="76"/>
      <c r="F48" s="76"/>
      <c r="G48" s="69" t="s">
        <v>4672</v>
      </c>
      <c r="H48" s="76"/>
      <c r="I48" s="118">
        <v>150000</v>
      </c>
      <c r="J48" s="76"/>
      <c r="K48" s="76" t="s">
        <v>1765</v>
      </c>
      <c r="L48" s="76" t="s">
        <v>1765</v>
      </c>
      <c r="M48" s="76" t="s">
        <v>1765</v>
      </c>
      <c r="N48" s="76" t="s">
        <v>1765</v>
      </c>
      <c r="O48" s="119" t="s">
        <v>1063</v>
      </c>
      <c r="P48" s="76" t="s">
        <v>1575</v>
      </c>
      <c r="Q48" s="119" t="s">
        <v>1765</v>
      </c>
      <c r="R48" s="119" t="s">
        <v>1765</v>
      </c>
      <c r="S48" s="76"/>
      <c r="T48" s="76"/>
      <c r="U48" s="76"/>
      <c r="V48" s="76"/>
      <c r="W48" s="76"/>
      <c r="X48" s="121"/>
      <c r="Y48" s="76"/>
      <c r="AA48" s="642">
        <f t="shared" si="0"/>
        <v>10500.000000000002</v>
      </c>
      <c r="AB48" s="118">
        <f t="shared" si="1"/>
        <v>160500</v>
      </c>
    </row>
    <row r="49" spans="1:28" ht="15.5" x14ac:dyDescent="0.35">
      <c r="A49" s="76"/>
      <c r="B49" s="76"/>
      <c r="C49" s="214"/>
      <c r="D49" s="76"/>
      <c r="E49" s="76"/>
      <c r="F49" s="76"/>
      <c r="G49" s="69" t="s">
        <v>4673</v>
      </c>
      <c r="H49" s="76"/>
      <c r="I49" s="118">
        <v>150000</v>
      </c>
      <c r="J49" s="76"/>
      <c r="K49" s="76" t="s">
        <v>1062</v>
      </c>
      <c r="L49" s="119">
        <v>2018</v>
      </c>
      <c r="M49" s="76" t="s">
        <v>1064</v>
      </c>
      <c r="N49" s="119">
        <v>3190880275</v>
      </c>
      <c r="O49" s="119" t="s">
        <v>1063</v>
      </c>
      <c r="P49" s="76" t="s">
        <v>1575</v>
      </c>
      <c r="Q49" s="119" t="s">
        <v>1071</v>
      </c>
      <c r="R49" s="119" t="s">
        <v>1697</v>
      </c>
      <c r="S49" s="76"/>
      <c r="T49" s="76"/>
      <c r="U49" s="76"/>
      <c r="V49" s="76"/>
      <c r="W49" s="76"/>
      <c r="X49" s="121"/>
      <c r="Y49" s="76"/>
      <c r="AA49" s="642">
        <f t="shared" si="0"/>
        <v>10500.000000000002</v>
      </c>
      <c r="AB49" s="118">
        <f t="shared" si="1"/>
        <v>160500</v>
      </c>
    </row>
    <row r="50" spans="1:28" ht="15.5" x14ac:dyDescent="0.35">
      <c r="A50" s="76"/>
      <c r="B50" s="76"/>
      <c r="C50" s="214"/>
      <c r="D50" s="76"/>
      <c r="E50" s="76"/>
      <c r="F50" s="76"/>
      <c r="G50" s="69" t="s">
        <v>4674</v>
      </c>
      <c r="H50" s="76"/>
      <c r="I50" s="118">
        <v>150000</v>
      </c>
      <c r="J50" s="76"/>
      <c r="K50" s="76" t="s">
        <v>1062</v>
      </c>
      <c r="L50" s="119">
        <v>2018</v>
      </c>
      <c r="M50" s="76" t="s">
        <v>1064</v>
      </c>
      <c r="N50" s="119">
        <v>3190880281</v>
      </c>
      <c r="O50" s="119" t="s">
        <v>1063</v>
      </c>
      <c r="P50" s="76" t="s">
        <v>1575</v>
      </c>
      <c r="Q50" s="119" t="s">
        <v>1071</v>
      </c>
      <c r="R50" s="119" t="s">
        <v>1697</v>
      </c>
      <c r="S50" s="76"/>
      <c r="T50" s="76"/>
      <c r="U50" s="76"/>
      <c r="V50" s="76"/>
      <c r="W50" s="76"/>
      <c r="X50" s="121"/>
      <c r="Y50" s="76"/>
      <c r="AA50" s="642">
        <f t="shared" si="0"/>
        <v>10500.000000000002</v>
      </c>
      <c r="AB50" s="118">
        <f t="shared" si="1"/>
        <v>160500</v>
      </c>
    </row>
    <row r="51" spans="1:28" ht="15.5" x14ac:dyDescent="0.35">
      <c r="A51" s="76"/>
      <c r="B51" s="76"/>
      <c r="C51" s="214"/>
      <c r="D51" s="76"/>
      <c r="E51" s="76"/>
      <c r="F51" s="76"/>
      <c r="G51" s="69" t="s">
        <v>4675</v>
      </c>
      <c r="H51" s="76"/>
      <c r="I51" s="118">
        <v>150000</v>
      </c>
      <c r="J51" s="76"/>
      <c r="K51" s="76" t="s">
        <v>1062</v>
      </c>
      <c r="L51" s="119">
        <v>2018</v>
      </c>
      <c r="M51" s="76" t="s">
        <v>1064</v>
      </c>
      <c r="N51" s="119">
        <v>3190880338</v>
      </c>
      <c r="O51" s="119" t="s">
        <v>1063</v>
      </c>
      <c r="P51" s="76" t="s">
        <v>1575</v>
      </c>
      <c r="Q51" s="119" t="s">
        <v>1071</v>
      </c>
      <c r="R51" s="119" t="s">
        <v>1697</v>
      </c>
      <c r="S51" s="76"/>
      <c r="T51" s="76"/>
      <c r="U51" s="76"/>
      <c r="V51" s="76"/>
      <c r="W51" s="76"/>
      <c r="X51" s="121"/>
      <c r="Y51" s="76"/>
      <c r="AA51" s="642">
        <f t="shared" si="0"/>
        <v>10500.000000000002</v>
      </c>
      <c r="AB51" s="118">
        <f t="shared" si="1"/>
        <v>160500</v>
      </c>
    </row>
    <row r="52" spans="1:28" ht="15.5" x14ac:dyDescent="0.35">
      <c r="A52" s="76"/>
      <c r="B52" s="76"/>
      <c r="C52" s="214"/>
      <c r="D52" s="76"/>
      <c r="E52" s="76"/>
      <c r="F52" s="76"/>
      <c r="G52" s="69" t="s">
        <v>4672</v>
      </c>
      <c r="H52" s="76"/>
      <c r="I52" s="118">
        <v>150000</v>
      </c>
      <c r="J52" s="76"/>
      <c r="K52" s="76" t="s">
        <v>1765</v>
      </c>
      <c r="L52" s="76" t="s">
        <v>1765</v>
      </c>
      <c r="M52" s="76" t="s">
        <v>1765</v>
      </c>
      <c r="N52" s="76" t="s">
        <v>1765</v>
      </c>
      <c r="O52" s="119" t="s">
        <v>1063</v>
      </c>
      <c r="P52" s="76" t="s">
        <v>1575</v>
      </c>
      <c r="Q52" s="119" t="s">
        <v>1765</v>
      </c>
      <c r="R52" s="119" t="s">
        <v>1765</v>
      </c>
      <c r="S52" s="76"/>
      <c r="T52" s="76"/>
      <c r="U52" s="76"/>
      <c r="V52" s="76"/>
      <c r="W52" s="76"/>
      <c r="X52" s="121"/>
      <c r="Y52" s="76"/>
      <c r="AA52" s="642">
        <f t="shared" si="0"/>
        <v>10500.000000000002</v>
      </c>
      <c r="AB52" s="118">
        <f t="shared" si="1"/>
        <v>160500</v>
      </c>
    </row>
    <row r="53" spans="1:28" ht="15.5" x14ac:dyDescent="0.35">
      <c r="A53" s="76"/>
      <c r="B53" s="76"/>
      <c r="C53" s="214"/>
      <c r="D53" s="76"/>
      <c r="E53" s="76"/>
      <c r="F53" s="76"/>
      <c r="G53" s="69" t="s">
        <v>4676</v>
      </c>
      <c r="H53" s="76"/>
      <c r="I53" s="118">
        <v>150000</v>
      </c>
      <c r="J53" s="76"/>
      <c r="K53" s="76" t="s">
        <v>1062</v>
      </c>
      <c r="L53" s="119">
        <v>2018</v>
      </c>
      <c r="M53" s="76" t="s">
        <v>1064</v>
      </c>
      <c r="N53" s="119">
        <v>3190880292</v>
      </c>
      <c r="O53" s="119" t="s">
        <v>1063</v>
      </c>
      <c r="P53" s="76" t="s">
        <v>1575</v>
      </c>
      <c r="Q53" s="119" t="s">
        <v>1071</v>
      </c>
      <c r="R53" s="119" t="s">
        <v>1697</v>
      </c>
      <c r="S53" s="76"/>
      <c r="T53" s="76"/>
      <c r="U53" s="76"/>
      <c r="V53" s="76"/>
      <c r="W53" s="76"/>
      <c r="X53" s="121"/>
      <c r="Y53" s="76"/>
      <c r="AA53" s="642">
        <f t="shared" si="0"/>
        <v>10500.000000000002</v>
      </c>
      <c r="AB53" s="118">
        <f t="shared" si="1"/>
        <v>160500</v>
      </c>
    </row>
    <row r="54" spans="1:28" ht="15.5" x14ac:dyDescent="0.35">
      <c r="A54" s="76"/>
      <c r="B54" s="76"/>
      <c r="C54" s="214"/>
      <c r="D54" s="76"/>
      <c r="E54" s="76"/>
      <c r="F54" s="76"/>
      <c r="G54" s="69" t="s">
        <v>4677</v>
      </c>
      <c r="H54" s="76"/>
      <c r="I54" s="118">
        <v>200000</v>
      </c>
      <c r="J54" s="76"/>
      <c r="K54" s="76" t="s">
        <v>1062</v>
      </c>
      <c r="L54" s="119">
        <v>2018</v>
      </c>
      <c r="M54" s="76" t="s">
        <v>1064</v>
      </c>
      <c r="N54" s="119">
        <v>3190880461</v>
      </c>
      <c r="O54" s="119" t="s">
        <v>1063</v>
      </c>
      <c r="P54" s="76" t="s">
        <v>1575</v>
      </c>
      <c r="Q54" s="119" t="s">
        <v>1071</v>
      </c>
      <c r="R54" s="119" t="s">
        <v>1697</v>
      </c>
      <c r="S54" s="76"/>
      <c r="T54" s="76"/>
      <c r="U54" s="76"/>
      <c r="V54" s="76"/>
      <c r="W54" s="76"/>
      <c r="X54" s="121"/>
      <c r="Y54" s="76"/>
      <c r="AA54" s="642">
        <f t="shared" si="0"/>
        <v>14000.000000000002</v>
      </c>
      <c r="AB54" s="118">
        <f t="shared" si="1"/>
        <v>214000</v>
      </c>
    </row>
    <row r="55" spans="1:28" ht="15.5" x14ac:dyDescent="0.35">
      <c r="A55" s="76"/>
      <c r="B55" s="76"/>
      <c r="C55" s="214"/>
      <c r="D55" s="76"/>
      <c r="E55" s="76"/>
      <c r="F55" s="76"/>
      <c r="G55" s="69" t="s">
        <v>4678</v>
      </c>
      <c r="H55" s="76"/>
      <c r="I55" s="118">
        <v>200000</v>
      </c>
      <c r="J55" s="76"/>
      <c r="K55" s="76" t="s">
        <v>3274</v>
      </c>
      <c r="L55" s="119">
        <v>2018</v>
      </c>
      <c r="M55" s="76" t="s">
        <v>4650</v>
      </c>
      <c r="N55" s="119" t="s">
        <v>4679</v>
      </c>
      <c r="O55" s="119" t="s">
        <v>1063</v>
      </c>
      <c r="P55" s="76" t="s">
        <v>1575</v>
      </c>
      <c r="Q55" s="119" t="s">
        <v>1063</v>
      </c>
      <c r="R55" s="119" t="s">
        <v>1697</v>
      </c>
      <c r="S55" s="76"/>
      <c r="T55" s="76"/>
      <c r="U55" s="76"/>
      <c r="V55" s="76"/>
      <c r="W55" s="76"/>
      <c r="X55" s="121"/>
      <c r="Y55" s="76"/>
      <c r="AA55" s="642">
        <f t="shared" si="0"/>
        <v>14000.000000000002</v>
      </c>
      <c r="AB55" s="118">
        <f t="shared" si="1"/>
        <v>214000</v>
      </c>
    </row>
    <row r="56" spans="1:28" ht="15.5" x14ac:dyDescent="0.35">
      <c r="A56" s="76"/>
      <c r="B56" s="76"/>
      <c r="C56" s="214"/>
      <c r="D56" s="76"/>
      <c r="E56" s="76"/>
      <c r="F56" s="76"/>
      <c r="G56" s="69" t="s">
        <v>4680</v>
      </c>
      <c r="H56" s="76"/>
      <c r="I56" s="118">
        <v>200000</v>
      </c>
      <c r="J56" s="76"/>
      <c r="K56" s="76" t="s">
        <v>3274</v>
      </c>
      <c r="L56" s="119">
        <v>2018</v>
      </c>
      <c r="M56" s="76" t="s">
        <v>4653</v>
      </c>
      <c r="N56" s="119" t="s">
        <v>4681</v>
      </c>
      <c r="O56" s="119" t="s">
        <v>1063</v>
      </c>
      <c r="P56" s="76" t="s">
        <v>1575</v>
      </c>
      <c r="Q56" s="119" t="s">
        <v>1063</v>
      </c>
      <c r="R56" s="119" t="s">
        <v>1697</v>
      </c>
      <c r="S56" s="76"/>
      <c r="T56" s="76"/>
      <c r="U56" s="76"/>
      <c r="V56" s="76"/>
      <c r="W56" s="76"/>
      <c r="X56" s="121"/>
      <c r="Y56" s="76"/>
      <c r="AA56" s="642">
        <f t="shared" si="0"/>
        <v>14000.000000000002</v>
      </c>
      <c r="AB56" s="118">
        <f t="shared" si="1"/>
        <v>214000</v>
      </c>
    </row>
    <row r="57" spans="1:28" ht="15.5" x14ac:dyDescent="0.35">
      <c r="A57" s="76"/>
      <c r="B57" s="76"/>
      <c r="C57" s="214"/>
      <c r="D57" s="76"/>
      <c r="E57" s="76"/>
      <c r="F57" s="76"/>
      <c r="G57" s="69" t="s">
        <v>4682</v>
      </c>
      <c r="H57" s="76"/>
      <c r="I57" s="118">
        <v>200000</v>
      </c>
      <c r="J57" s="76"/>
      <c r="K57" s="76" t="s">
        <v>1062</v>
      </c>
      <c r="L57" s="119">
        <v>2018</v>
      </c>
      <c r="M57" s="76" t="s">
        <v>1064</v>
      </c>
      <c r="N57" s="119">
        <v>3190880494</v>
      </c>
      <c r="O57" s="119" t="s">
        <v>1063</v>
      </c>
      <c r="P57" s="76" t="s">
        <v>1575</v>
      </c>
      <c r="Q57" s="119" t="s">
        <v>1071</v>
      </c>
      <c r="R57" s="119" t="s">
        <v>1697</v>
      </c>
      <c r="S57" s="76"/>
      <c r="T57" s="76"/>
      <c r="U57" s="76"/>
      <c r="V57" s="76"/>
      <c r="W57" s="76"/>
      <c r="X57" s="121"/>
      <c r="Y57" s="76"/>
      <c r="AA57" s="642">
        <f t="shared" si="0"/>
        <v>14000.000000000002</v>
      </c>
      <c r="AB57" s="118">
        <f t="shared" si="1"/>
        <v>214000</v>
      </c>
    </row>
    <row r="58" spans="1:28" ht="15.5" x14ac:dyDescent="0.35">
      <c r="A58" s="76"/>
      <c r="B58" s="76"/>
      <c r="C58" s="214"/>
      <c r="D58" s="76"/>
      <c r="E58" s="76"/>
      <c r="F58" s="76"/>
      <c r="G58" s="69" t="s">
        <v>4683</v>
      </c>
      <c r="H58" s="76"/>
      <c r="I58" s="118">
        <v>150000</v>
      </c>
      <c r="J58" s="76"/>
      <c r="K58" s="76" t="s">
        <v>1062</v>
      </c>
      <c r="L58" s="119">
        <v>2018</v>
      </c>
      <c r="M58" s="76" t="s">
        <v>4684</v>
      </c>
      <c r="N58" s="119">
        <v>1190870534</v>
      </c>
      <c r="O58" s="119" t="s">
        <v>1063</v>
      </c>
      <c r="P58" s="76" t="s">
        <v>1575</v>
      </c>
      <c r="Q58" s="119" t="s">
        <v>1071</v>
      </c>
      <c r="R58" s="119" t="s">
        <v>1697</v>
      </c>
      <c r="S58" s="76"/>
      <c r="T58" s="76"/>
      <c r="U58" s="76"/>
      <c r="V58" s="76"/>
      <c r="W58" s="76"/>
      <c r="X58" s="121"/>
      <c r="Y58" s="76"/>
      <c r="AA58" s="642">
        <f t="shared" si="0"/>
        <v>10500.000000000002</v>
      </c>
      <c r="AB58" s="118">
        <f t="shared" si="1"/>
        <v>160500</v>
      </c>
    </row>
    <row r="59" spans="1:28" ht="15.5" x14ac:dyDescent="0.35">
      <c r="A59" s="76"/>
      <c r="B59" s="76"/>
      <c r="C59" s="214"/>
      <c r="D59" s="76"/>
      <c r="E59" s="76"/>
      <c r="F59" s="76"/>
      <c r="G59" s="69" t="s">
        <v>4685</v>
      </c>
      <c r="H59" s="76"/>
      <c r="I59" s="118">
        <v>150000</v>
      </c>
      <c r="J59" s="76"/>
      <c r="K59" s="76" t="s">
        <v>1062</v>
      </c>
      <c r="L59" s="119">
        <v>2018</v>
      </c>
      <c r="M59" s="76" t="s">
        <v>4684</v>
      </c>
      <c r="N59" s="119">
        <v>1190870533</v>
      </c>
      <c r="O59" s="119" t="s">
        <v>1063</v>
      </c>
      <c r="P59" s="76" t="s">
        <v>1575</v>
      </c>
      <c r="Q59" s="119" t="s">
        <v>1071</v>
      </c>
      <c r="R59" s="119" t="s">
        <v>1697</v>
      </c>
      <c r="S59" s="76"/>
      <c r="T59" s="76"/>
      <c r="U59" s="76"/>
      <c r="V59" s="76"/>
      <c r="W59" s="76"/>
      <c r="X59" s="121"/>
      <c r="Y59" s="76"/>
      <c r="AA59" s="642">
        <f t="shared" si="0"/>
        <v>10500.000000000002</v>
      </c>
      <c r="AB59" s="118">
        <f t="shared" si="1"/>
        <v>160500</v>
      </c>
    </row>
    <row r="60" spans="1:28" ht="15.5" x14ac:dyDescent="0.35">
      <c r="A60" s="76"/>
      <c r="B60" s="76"/>
      <c r="C60" s="214"/>
      <c r="D60" s="76"/>
      <c r="E60" s="76"/>
      <c r="F60" s="76"/>
      <c r="G60" s="69" t="s">
        <v>4686</v>
      </c>
      <c r="H60" s="76"/>
      <c r="I60" s="118">
        <v>150000</v>
      </c>
      <c r="J60" s="76"/>
      <c r="K60" s="76" t="s">
        <v>1062</v>
      </c>
      <c r="L60" s="119">
        <v>2018</v>
      </c>
      <c r="M60" s="76" t="s">
        <v>4684</v>
      </c>
      <c r="N60" s="119">
        <v>1190870535</v>
      </c>
      <c r="O60" s="119" t="s">
        <v>1063</v>
      </c>
      <c r="P60" s="76" t="s">
        <v>1575</v>
      </c>
      <c r="Q60" s="119" t="s">
        <v>1071</v>
      </c>
      <c r="R60" s="119" t="s">
        <v>1697</v>
      </c>
      <c r="S60" s="76"/>
      <c r="T60" s="76"/>
      <c r="U60" s="76"/>
      <c r="V60" s="76"/>
      <c r="W60" s="76"/>
      <c r="X60" s="121"/>
      <c r="Y60" s="76"/>
      <c r="AA60" s="642">
        <f t="shared" si="0"/>
        <v>10500.000000000002</v>
      </c>
      <c r="AB60" s="118">
        <f t="shared" si="1"/>
        <v>160500</v>
      </c>
    </row>
    <row r="61" spans="1:28" ht="15.5" x14ac:dyDescent="0.35">
      <c r="A61" s="76"/>
      <c r="B61" s="76"/>
      <c r="C61" s="214"/>
      <c r="D61" s="76"/>
      <c r="E61" s="76"/>
      <c r="F61" s="76"/>
      <c r="G61" s="69" t="s">
        <v>4687</v>
      </c>
      <c r="H61" s="76"/>
      <c r="I61" s="118">
        <v>150000</v>
      </c>
      <c r="J61" s="76"/>
      <c r="K61" s="76" t="s">
        <v>1062</v>
      </c>
      <c r="L61" s="119">
        <v>2018</v>
      </c>
      <c r="M61" s="76" t="s">
        <v>4684</v>
      </c>
      <c r="N61" s="119">
        <v>1190870532</v>
      </c>
      <c r="O61" s="119" t="s">
        <v>1063</v>
      </c>
      <c r="P61" s="76" t="s">
        <v>1575</v>
      </c>
      <c r="Q61" s="119" t="s">
        <v>1071</v>
      </c>
      <c r="R61" s="119" t="s">
        <v>1697</v>
      </c>
      <c r="S61" s="76"/>
      <c r="T61" s="76"/>
      <c r="U61" s="76"/>
      <c r="V61" s="76"/>
      <c r="W61" s="76"/>
      <c r="X61" s="121"/>
      <c r="Y61" s="76"/>
      <c r="AA61" s="642">
        <f t="shared" si="0"/>
        <v>10500.000000000002</v>
      </c>
      <c r="AB61" s="118">
        <f t="shared" si="1"/>
        <v>160500</v>
      </c>
    </row>
    <row r="62" spans="1:28" ht="15.5" x14ac:dyDescent="0.35">
      <c r="A62" s="76"/>
      <c r="B62" s="76"/>
      <c r="C62" s="214"/>
      <c r="D62" s="76"/>
      <c r="E62" s="76"/>
      <c r="F62" s="76"/>
      <c r="G62" s="69" t="s">
        <v>4688</v>
      </c>
      <c r="H62" s="76"/>
      <c r="I62" s="118">
        <v>150000</v>
      </c>
      <c r="J62" s="76"/>
      <c r="K62" s="76" t="s">
        <v>1062</v>
      </c>
      <c r="L62" s="119">
        <v>2018</v>
      </c>
      <c r="M62" s="76" t="s">
        <v>4684</v>
      </c>
      <c r="N62" s="119">
        <v>1190870536</v>
      </c>
      <c r="O62" s="119" t="s">
        <v>1063</v>
      </c>
      <c r="P62" s="76" t="s">
        <v>1575</v>
      </c>
      <c r="Q62" s="119" t="s">
        <v>1071</v>
      </c>
      <c r="R62" s="119" t="s">
        <v>1697</v>
      </c>
      <c r="S62" s="76"/>
      <c r="T62" s="76"/>
      <c r="U62" s="76"/>
      <c r="V62" s="76"/>
      <c r="W62" s="76"/>
      <c r="X62" s="121"/>
      <c r="Y62" s="76"/>
      <c r="AA62" s="642">
        <f t="shared" si="0"/>
        <v>10500.000000000002</v>
      </c>
      <c r="AB62" s="118">
        <f t="shared" si="1"/>
        <v>160500</v>
      </c>
    </row>
    <row r="63" spans="1:28" ht="15.5" x14ac:dyDescent="0.35">
      <c r="A63" s="76"/>
      <c r="B63" s="76"/>
      <c r="C63" s="214"/>
      <c r="D63" s="76"/>
      <c r="E63" s="76"/>
      <c r="F63" s="76"/>
      <c r="G63" s="69" t="s">
        <v>4689</v>
      </c>
      <c r="H63" s="76"/>
      <c r="I63" s="118">
        <v>150000</v>
      </c>
      <c r="J63" s="76"/>
      <c r="K63" s="76" t="s">
        <v>1765</v>
      </c>
      <c r="L63" s="76" t="s">
        <v>1765</v>
      </c>
      <c r="M63" s="76" t="s">
        <v>1765</v>
      </c>
      <c r="N63" s="76" t="s">
        <v>1765</v>
      </c>
      <c r="O63" s="119" t="s">
        <v>1063</v>
      </c>
      <c r="P63" s="76" t="s">
        <v>1575</v>
      </c>
      <c r="Q63" s="119" t="s">
        <v>1765</v>
      </c>
      <c r="R63" s="119" t="s">
        <v>1765</v>
      </c>
      <c r="S63" s="76"/>
      <c r="T63" s="76"/>
      <c r="U63" s="76"/>
      <c r="V63" s="76"/>
      <c r="W63" s="76"/>
      <c r="X63" s="121"/>
      <c r="Y63" s="76"/>
      <c r="AA63" s="642">
        <f t="shared" si="0"/>
        <v>10500.000000000002</v>
      </c>
      <c r="AB63" s="118">
        <f t="shared" si="1"/>
        <v>160500</v>
      </c>
    </row>
    <row r="64" spans="1:28" ht="15.5" x14ac:dyDescent="0.35">
      <c r="A64" s="76"/>
      <c r="B64" s="76"/>
      <c r="C64" s="214"/>
      <c r="D64" s="76"/>
      <c r="E64" s="76"/>
      <c r="F64" s="76"/>
      <c r="G64" s="86" t="s">
        <v>2628</v>
      </c>
      <c r="H64" s="123"/>
      <c r="I64" s="124">
        <f>SUM(I29:I63)</f>
        <v>5750000</v>
      </c>
      <c r="J64" s="76"/>
      <c r="K64" s="76"/>
      <c r="L64" s="119"/>
      <c r="M64" s="76"/>
      <c r="N64" s="119"/>
      <c r="O64" s="119"/>
      <c r="P64" s="76"/>
      <c r="Q64" s="119"/>
      <c r="R64" s="119"/>
      <c r="S64" s="76"/>
      <c r="T64" s="76"/>
      <c r="U64" s="76"/>
      <c r="V64" s="76"/>
      <c r="W64" s="76"/>
      <c r="X64" s="121"/>
      <c r="Y64" s="76"/>
      <c r="AA64" s="642">
        <f t="shared" si="0"/>
        <v>402500.00000000006</v>
      </c>
      <c r="AB64" s="124">
        <f t="shared" si="1"/>
        <v>6152500</v>
      </c>
    </row>
    <row r="65" spans="1:28" ht="15.5" x14ac:dyDescent="0.35">
      <c r="A65" s="64"/>
      <c r="B65" s="64"/>
      <c r="C65" s="65"/>
      <c r="D65" s="64"/>
      <c r="E65" s="64"/>
      <c r="F65" s="64"/>
      <c r="G65" s="66" t="s">
        <v>1931</v>
      </c>
      <c r="H65" s="64"/>
      <c r="I65" s="67"/>
      <c r="J65" s="64"/>
      <c r="K65" s="64"/>
      <c r="L65" s="68"/>
      <c r="M65" s="64"/>
      <c r="N65" s="68"/>
      <c r="O65" s="68"/>
      <c r="P65" s="64"/>
      <c r="Q65" s="68"/>
      <c r="R65" s="68"/>
      <c r="S65" s="64"/>
      <c r="T65" s="64"/>
      <c r="U65" s="64"/>
      <c r="V65" s="64"/>
      <c r="W65" s="64"/>
      <c r="X65" s="115"/>
      <c r="Y65" s="64"/>
      <c r="AA65" s="642">
        <f t="shared" si="0"/>
        <v>0</v>
      </c>
      <c r="AB65" s="67">
        <f t="shared" si="1"/>
        <v>0</v>
      </c>
    </row>
    <row r="66" spans="1:28" ht="15.5" x14ac:dyDescent="0.35">
      <c r="A66" s="76"/>
      <c r="B66" s="76"/>
      <c r="C66" s="214"/>
      <c r="D66" s="76"/>
      <c r="E66" s="76"/>
      <c r="F66" s="76"/>
      <c r="G66" s="76" t="s">
        <v>4690</v>
      </c>
      <c r="H66" s="76"/>
      <c r="I66" s="118">
        <v>800000</v>
      </c>
      <c r="J66" s="76"/>
      <c r="K66" s="76" t="s">
        <v>3363</v>
      </c>
      <c r="L66" s="119" t="s">
        <v>1765</v>
      </c>
      <c r="M66" s="119" t="s">
        <v>1765</v>
      </c>
      <c r="N66" s="119" t="s">
        <v>1765</v>
      </c>
      <c r="O66" s="76" t="s">
        <v>1063</v>
      </c>
      <c r="P66" s="76" t="s">
        <v>1575</v>
      </c>
      <c r="Q66" s="76" t="s">
        <v>1765</v>
      </c>
      <c r="R66" s="76" t="s">
        <v>1765</v>
      </c>
      <c r="S66" s="76"/>
      <c r="T66" s="76"/>
      <c r="U66" s="76"/>
      <c r="V66" s="76"/>
      <c r="W66" s="76"/>
      <c r="X66" s="76"/>
      <c r="Y66" s="76"/>
      <c r="AA66" s="642">
        <f t="shared" si="0"/>
        <v>56000.000000000007</v>
      </c>
      <c r="AB66" s="118">
        <f t="shared" si="1"/>
        <v>856000</v>
      </c>
    </row>
    <row r="67" spans="1:28" ht="15.5" x14ac:dyDescent="0.35">
      <c r="A67" s="76"/>
      <c r="B67" s="76"/>
      <c r="C67" s="214"/>
      <c r="D67" s="76"/>
      <c r="E67" s="76"/>
      <c r="F67" s="76"/>
      <c r="G67" s="123" t="s">
        <v>994</v>
      </c>
      <c r="H67" s="123"/>
      <c r="I67" s="124">
        <f>SUM(I66)</f>
        <v>800000</v>
      </c>
      <c r="J67" s="76"/>
      <c r="K67" s="76"/>
      <c r="L67" s="119"/>
      <c r="M67" s="76"/>
      <c r="N67" s="119"/>
      <c r="O67" s="76"/>
      <c r="P67" s="76"/>
      <c r="Q67" s="76"/>
      <c r="R67" s="76"/>
      <c r="S67" s="76"/>
      <c r="T67" s="76"/>
      <c r="U67" s="76"/>
      <c r="V67" s="76"/>
      <c r="W67" s="76"/>
      <c r="X67" s="121"/>
      <c r="Y67" s="76"/>
      <c r="AA67" s="642">
        <f t="shared" si="0"/>
        <v>56000.000000000007</v>
      </c>
      <c r="AB67" s="124">
        <f t="shared" si="1"/>
        <v>856000</v>
      </c>
    </row>
    <row r="68" spans="1:28" ht="15.5" x14ac:dyDescent="0.35">
      <c r="A68" s="215"/>
      <c r="B68" s="215"/>
      <c r="C68" s="238"/>
      <c r="D68" s="215"/>
      <c r="E68" s="215"/>
      <c r="F68" s="215"/>
      <c r="G68" s="234" t="s">
        <v>1932</v>
      </c>
      <c r="H68" s="215"/>
      <c r="I68" s="247"/>
      <c r="J68" s="215"/>
      <c r="K68" s="215"/>
      <c r="L68" s="220"/>
      <c r="M68" s="215"/>
      <c r="N68" s="220"/>
      <c r="O68" s="220"/>
      <c r="P68" s="215"/>
      <c r="Q68" s="220"/>
      <c r="R68" s="220"/>
      <c r="S68" s="215"/>
      <c r="T68" s="215"/>
      <c r="U68" s="215"/>
      <c r="V68" s="215"/>
      <c r="W68" s="215"/>
      <c r="X68" s="239"/>
      <c r="Y68" s="215"/>
      <c r="AA68" s="642">
        <f t="shared" si="0"/>
        <v>0</v>
      </c>
      <c r="AB68" s="247">
        <f t="shared" si="1"/>
        <v>0</v>
      </c>
    </row>
    <row r="69" spans="1:28" ht="15.5" x14ac:dyDescent="0.35">
      <c r="A69" s="76"/>
      <c r="B69" s="76"/>
      <c r="C69" s="214"/>
      <c r="D69" s="76"/>
      <c r="E69" s="76"/>
      <c r="F69" s="76"/>
      <c r="G69" s="76" t="s">
        <v>1852</v>
      </c>
      <c r="H69" s="76" t="s">
        <v>1852</v>
      </c>
      <c r="I69" s="118"/>
      <c r="J69" s="76" t="s">
        <v>1852</v>
      </c>
      <c r="K69" s="76" t="s">
        <v>1852</v>
      </c>
      <c r="L69" s="119" t="s">
        <v>1852</v>
      </c>
      <c r="M69" s="76" t="s">
        <v>1852</v>
      </c>
      <c r="N69" s="76" t="s">
        <v>1852</v>
      </c>
      <c r="O69" s="76" t="s">
        <v>1852</v>
      </c>
      <c r="P69" s="76" t="s">
        <v>1852</v>
      </c>
      <c r="Q69" s="76" t="s">
        <v>1852</v>
      </c>
      <c r="R69" s="76" t="s">
        <v>1852</v>
      </c>
      <c r="S69" s="76" t="s">
        <v>1852</v>
      </c>
      <c r="T69" s="76" t="s">
        <v>1852</v>
      </c>
      <c r="U69" s="76" t="s">
        <v>1852</v>
      </c>
      <c r="V69" s="76" t="s">
        <v>1852</v>
      </c>
      <c r="W69" s="76" t="s">
        <v>1852</v>
      </c>
      <c r="X69" s="76" t="s">
        <v>1852</v>
      </c>
      <c r="Y69" s="76" t="s">
        <v>1852</v>
      </c>
      <c r="AA69" s="642">
        <f t="shared" si="0"/>
        <v>0</v>
      </c>
      <c r="AB69" s="118">
        <f t="shared" si="1"/>
        <v>0</v>
      </c>
    </row>
    <row r="70" spans="1:28" ht="15.5" x14ac:dyDescent="0.35">
      <c r="A70" s="76"/>
      <c r="B70" s="76"/>
      <c r="C70" s="214"/>
      <c r="D70" s="76"/>
      <c r="E70" s="76"/>
      <c r="F70" s="76"/>
      <c r="G70" s="76"/>
      <c r="H70" s="76"/>
      <c r="I70" s="118"/>
      <c r="J70" s="76"/>
      <c r="K70" s="76"/>
      <c r="L70" s="119"/>
      <c r="M70" s="76"/>
      <c r="N70" s="119"/>
      <c r="O70" s="119"/>
      <c r="P70" s="76"/>
      <c r="Q70" s="119"/>
      <c r="R70" s="119"/>
      <c r="S70" s="76"/>
      <c r="T70" s="76"/>
      <c r="U70" s="76"/>
      <c r="V70" s="76"/>
      <c r="W70" s="76"/>
      <c r="X70" s="121"/>
      <c r="Y70" s="76"/>
      <c r="AA70" s="642">
        <f t="shared" ref="AA70:AA98" si="2">I70*AA$4</f>
        <v>0</v>
      </c>
      <c r="AB70" s="118">
        <f t="shared" ref="AB70:AB98" si="3">I70+AA70</f>
        <v>0</v>
      </c>
    </row>
    <row r="71" spans="1:28" ht="15.5" x14ac:dyDescent="0.35">
      <c r="A71" s="64"/>
      <c r="B71" s="64"/>
      <c r="C71" s="65"/>
      <c r="D71" s="64"/>
      <c r="E71" s="64"/>
      <c r="F71" s="64"/>
      <c r="G71" s="66" t="s">
        <v>1168</v>
      </c>
      <c r="H71" s="64"/>
      <c r="I71" s="67"/>
      <c r="J71" s="64"/>
      <c r="K71" s="64"/>
      <c r="L71" s="68"/>
      <c r="M71" s="68"/>
      <c r="N71" s="68"/>
      <c r="O71" s="68"/>
      <c r="P71" s="64"/>
      <c r="Q71" s="68"/>
      <c r="R71" s="68"/>
      <c r="S71" s="64"/>
      <c r="T71" s="64"/>
      <c r="U71" s="64"/>
      <c r="V71" s="64"/>
      <c r="W71" s="64"/>
      <c r="X71" s="115"/>
      <c r="Y71" s="64"/>
      <c r="AA71" s="642">
        <f t="shared" si="2"/>
        <v>0</v>
      </c>
      <c r="AB71" s="67">
        <f t="shared" si="3"/>
        <v>0</v>
      </c>
    </row>
    <row r="72" spans="1:28" s="94" customFormat="1" ht="15.5" x14ac:dyDescent="0.35">
      <c r="A72" s="69"/>
      <c r="B72" s="69"/>
      <c r="C72" s="213"/>
      <c r="D72" s="69"/>
      <c r="E72" s="69"/>
      <c r="F72" s="69"/>
      <c r="G72" s="69" t="s">
        <v>4691</v>
      </c>
      <c r="H72" s="69"/>
      <c r="I72" s="74">
        <v>60000</v>
      </c>
      <c r="J72" s="69"/>
      <c r="K72" s="69" t="s">
        <v>1062</v>
      </c>
      <c r="L72" s="75">
        <v>2018</v>
      </c>
      <c r="M72" s="75" t="s">
        <v>1081</v>
      </c>
      <c r="N72" s="75">
        <v>1190870642</v>
      </c>
      <c r="O72" s="75" t="s">
        <v>1063</v>
      </c>
      <c r="P72" s="69" t="s">
        <v>1575</v>
      </c>
      <c r="Q72" s="75" t="s">
        <v>1063</v>
      </c>
      <c r="R72" s="75" t="s">
        <v>1066</v>
      </c>
      <c r="S72" s="69"/>
      <c r="T72" s="69"/>
      <c r="U72" s="69"/>
      <c r="V72" s="69"/>
      <c r="W72" s="69"/>
      <c r="X72" s="116"/>
      <c r="Y72" s="69"/>
      <c r="AA72" s="642">
        <f t="shared" si="2"/>
        <v>4200</v>
      </c>
      <c r="AB72" s="74">
        <f t="shared" si="3"/>
        <v>64200</v>
      </c>
    </row>
    <row r="73" spans="1:28" s="94" customFormat="1" ht="15.5" x14ac:dyDescent="0.35">
      <c r="A73" s="69"/>
      <c r="B73" s="69"/>
      <c r="C73" s="213"/>
      <c r="D73" s="69"/>
      <c r="E73" s="69"/>
      <c r="F73" s="69"/>
      <c r="G73" s="69" t="s">
        <v>4692</v>
      </c>
      <c r="H73" s="69"/>
      <c r="I73" s="74">
        <v>60000</v>
      </c>
      <c r="J73" s="69"/>
      <c r="K73" s="69" t="s">
        <v>1062</v>
      </c>
      <c r="L73" s="75">
        <v>2019</v>
      </c>
      <c r="M73" s="75" t="s">
        <v>1101</v>
      </c>
      <c r="N73" s="75">
        <v>1190870641</v>
      </c>
      <c r="O73" s="75" t="s">
        <v>1063</v>
      </c>
      <c r="P73" s="69" t="s">
        <v>1575</v>
      </c>
      <c r="Q73" s="75" t="s">
        <v>1063</v>
      </c>
      <c r="R73" s="75" t="s">
        <v>1066</v>
      </c>
      <c r="S73" s="69"/>
      <c r="T73" s="69"/>
      <c r="U73" s="69"/>
      <c r="V73" s="69"/>
      <c r="W73" s="69"/>
      <c r="X73" s="116"/>
      <c r="Y73" s="69"/>
      <c r="AA73" s="642">
        <f t="shared" si="2"/>
        <v>4200</v>
      </c>
      <c r="AB73" s="74">
        <f t="shared" si="3"/>
        <v>64200</v>
      </c>
    </row>
    <row r="74" spans="1:28" s="94" customFormat="1" ht="15.5" x14ac:dyDescent="0.35">
      <c r="A74" s="69"/>
      <c r="B74" s="69"/>
      <c r="C74" s="213"/>
      <c r="D74" s="69"/>
      <c r="E74" s="69"/>
      <c r="F74" s="69"/>
      <c r="G74" s="69" t="s">
        <v>4693</v>
      </c>
      <c r="H74" s="69"/>
      <c r="I74" s="74">
        <v>60000</v>
      </c>
      <c r="J74" s="69"/>
      <c r="K74" s="69" t="s">
        <v>1062</v>
      </c>
      <c r="L74" s="75">
        <v>2018</v>
      </c>
      <c r="M74" s="75" t="s">
        <v>1081</v>
      </c>
      <c r="N74" s="75">
        <v>1190870639</v>
      </c>
      <c r="O74" s="75" t="s">
        <v>1063</v>
      </c>
      <c r="P74" s="69" t="s">
        <v>1575</v>
      </c>
      <c r="Q74" s="75" t="s">
        <v>1063</v>
      </c>
      <c r="R74" s="75" t="s">
        <v>1066</v>
      </c>
      <c r="S74" s="69"/>
      <c r="T74" s="69"/>
      <c r="U74" s="69"/>
      <c r="V74" s="69"/>
      <c r="W74" s="69"/>
      <c r="X74" s="116"/>
      <c r="Y74" s="69"/>
      <c r="AA74" s="642">
        <f t="shared" si="2"/>
        <v>4200</v>
      </c>
      <c r="AB74" s="74">
        <f t="shared" si="3"/>
        <v>64200</v>
      </c>
    </row>
    <row r="75" spans="1:28" s="94" customFormat="1" ht="15.5" x14ac:dyDescent="0.35">
      <c r="A75" s="69"/>
      <c r="B75" s="69"/>
      <c r="C75" s="213"/>
      <c r="D75" s="69"/>
      <c r="E75" s="69"/>
      <c r="F75" s="69"/>
      <c r="G75" s="69" t="s">
        <v>4694</v>
      </c>
      <c r="H75" s="69"/>
      <c r="I75" s="74">
        <v>60000</v>
      </c>
      <c r="J75" s="69"/>
      <c r="K75" s="69" t="s">
        <v>1170</v>
      </c>
      <c r="L75" s="75">
        <v>2014</v>
      </c>
      <c r="M75" s="75" t="s">
        <v>3829</v>
      </c>
      <c r="N75" s="75">
        <v>73014733</v>
      </c>
      <c r="O75" s="75" t="s">
        <v>1063</v>
      </c>
      <c r="P75" s="69" t="s">
        <v>1575</v>
      </c>
      <c r="Q75" s="75" t="s">
        <v>1071</v>
      </c>
      <c r="R75" s="75" t="s">
        <v>3830</v>
      </c>
      <c r="S75" s="69"/>
      <c r="T75" s="69"/>
      <c r="U75" s="69"/>
      <c r="V75" s="69"/>
      <c r="W75" s="69"/>
      <c r="X75" s="116"/>
      <c r="Y75" s="69"/>
      <c r="AA75" s="642">
        <f t="shared" si="2"/>
        <v>4200</v>
      </c>
      <c r="AB75" s="74">
        <f t="shared" si="3"/>
        <v>64200</v>
      </c>
    </row>
    <row r="76" spans="1:28" s="94" customFormat="1" ht="15.5" x14ac:dyDescent="0.35">
      <c r="A76" s="69"/>
      <c r="B76" s="69"/>
      <c r="C76" s="213"/>
      <c r="D76" s="69"/>
      <c r="E76" s="69"/>
      <c r="F76" s="69"/>
      <c r="G76" s="69" t="s">
        <v>4695</v>
      </c>
      <c r="H76" s="69"/>
      <c r="I76" s="74">
        <v>60000</v>
      </c>
      <c r="J76" s="69"/>
      <c r="K76" s="69" t="s">
        <v>1170</v>
      </c>
      <c r="L76" s="75">
        <v>2014</v>
      </c>
      <c r="M76" s="75" t="s">
        <v>3829</v>
      </c>
      <c r="N76" s="75">
        <v>73014721</v>
      </c>
      <c r="O76" s="75" t="s">
        <v>1063</v>
      </c>
      <c r="P76" s="69" t="s">
        <v>1575</v>
      </c>
      <c r="Q76" s="75" t="s">
        <v>1071</v>
      </c>
      <c r="R76" s="75" t="s">
        <v>3830</v>
      </c>
      <c r="S76" s="69"/>
      <c r="T76" s="69"/>
      <c r="U76" s="69"/>
      <c r="V76" s="69"/>
      <c r="W76" s="69"/>
      <c r="X76" s="116"/>
      <c r="Y76" s="69"/>
      <c r="AA76" s="642">
        <f t="shared" si="2"/>
        <v>4200</v>
      </c>
      <c r="AB76" s="74">
        <f t="shared" si="3"/>
        <v>64200</v>
      </c>
    </row>
    <row r="77" spans="1:28" s="94" customFormat="1" ht="15.5" x14ac:dyDescent="0.35">
      <c r="A77" s="69"/>
      <c r="B77" s="69"/>
      <c r="C77" s="213"/>
      <c r="D77" s="69"/>
      <c r="E77" s="69"/>
      <c r="F77" s="69"/>
      <c r="G77" s="69" t="s">
        <v>4696</v>
      </c>
      <c r="H77" s="69"/>
      <c r="I77" s="74">
        <v>60000</v>
      </c>
      <c r="J77" s="69"/>
      <c r="K77" s="69" t="s">
        <v>1170</v>
      </c>
      <c r="L77" s="75">
        <v>2014</v>
      </c>
      <c r="M77" s="75" t="s">
        <v>3829</v>
      </c>
      <c r="N77" s="75">
        <v>73014723</v>
      </c>
      <c r="O77" s="75" t="s">
        <v>1063</v>
      </c>
      <c r="P77" s="69" t="s">
        <v>1575</v>
      </c>
      <c r="Q77" s="75" t="s">
        <v>1071</v>
      </c>
      <c r="R77" s="75" t="s">
        <v>3830</v>
      </c>
      <c r="S77" s="69"/>
      <c r="T77" s="69"/>
      <c r="U77" s="69"/>
      <c r="V77" s="69"/>
      <c r="W77" s="69"/>
      <c r="X77" s="116"/>
      <c r="Y77" s="69"/>
      <c r="AA77" s="642">
        <f t="shared" si="2"/>
        <v>4200</v>
      </c>
      <c r="AB77" s="74">
        <f t="shared" si="3"/>
        <v>64200</v>
      </c>
    </row>
    <row r="78" spans="1:28" s="94" customFormat="1" ht="15.5" x14ac:dyDescent="0.35">
      <c r="A78" s="69"/>
      <c r="B78" s="69"/>
      <c r="C78" s="213"/>
      <c r="D78" s="69"/>
      <c r="E78" s="69"/>
      <c r="F78" s="69"/>
      <c r="G78" s="69" t="s">
        <v>4697</v>
      </c>
      <c r="H78" s="69"/>
      <c r="I78" s="74">
        <v>60000</v>
      </c>
      <c r="J78" s="69"/>
      <c r="K78" s="69" t="s">
        <v>1170</v>
      </c>
      <c r="L78" s="75">
        <v>2014</v>
      </c>
      <c r="M78" s="75" t="s">
        <v>3829</v>
      </c>
      <c r="N78" s="75">
        <v>73014736</v>
      </c>
      <c r="O78" s="75" t="s">
        <v>1063</v>
      </c>
      <c r="P78" s="69" t="s">
        <v>1575</v>
      </c>
      <c r="Q78" s="75" t="s">
        <v>1071</v>
      </c>
      <c r="R78" s="75" t="s">
        <v>3830</v>
      </c>
      <c r="S78" s="69"/>
      <c r="T78" s="69"/>
      <c r="U78" s="69"/>
      <c r="V78" s="69"/>
      <c r="W78" s="69"/>
      <c r="X78" s="116"/>
      <c r="Y78" s="69"/>
      <c r="AA78" s="642">
        <f t="shared" si="2"/>
        <v>4200</v>
      </c>
      <c r="AB78" s="74">
        <f t="shared" si="3"/>
        <v>64200</v>
      </c>
    </row>
    <row r="79" spans="1:28" ht="15.5" x14ac:dyDescent="0.35">
      <c r="A79" s="76"/>
      <c r="B79" s="76"/>
      <c r="C79" s="214"/>
      <c r="D79" s="76"/>
      <c r="E79" s="76"/>
      <c r="F79" s="69"/>
      <c r="G79" s="69" t="s">
        <v>4698</v>
      </c>
      <c r="H79" s="76"/>
      <c r="I79" s="74">
        <v>60000</v>
      </c>
      <c r="J79" s="76"/>
      <c r="K79" s="76" t="s">
        <v>1765</v>
      </c>
      <c r="L79" s="76" t="s">
        <v>1765</v>
      </c>
      <c r="M79" s="76" t="s">
        <v>1765</v>
      </c>
      <c r="N79" s="76" t="s">
        <v>1765</v>
      </c>
      <c r="O79" s="119" t="s">
        <v>1063</v>
      </c>
      <c r="P79" s="76" t="s">
        <v>1575</v>
      </c>
      <c r="Q79" s="119" t="s">
        <v>1765</v>
      </c>
      <c r="R79" s="119" t="s">
        <v>1765</v>
      </c>
      <c r="S79" s="76"/>
      <c r="T79" s="76"/>
      <c r="U79" s="76"/>
      <c r="V79" s="76"/>
      <c r="W79" s="76"/>
      <c r="X79" s="121"/>
      <c r="Y79" s="76"/>
      <c r="AA79" s="642">
        <f t="shared" si="2"/>
        <v>4200</v>
      </c>
      <c r="AB79" s="74">
        <f t="shared" si="3"/>
        <v>64200</v>
      </c>
    </row>
    <row r="80" spans="1:28" ht="15.5" x14ac:dyDescent="0.35">
      <c r="A80" s="76"/>
      <c r="B80" s="76"/>
      <c r="C80" s="214"/>
      <c r="D80" s="76"/>
      <c r="E80" s="76"/>
      <c r="F80" s="69"/>
      <c r="G80" s="86" t="s">
        <v>994</v>
      </c>
      <c r="H80" s="123"/>
      <c r="I80" s="87">
        <f>SUM(I72:I79)</f>
        <v>480000</v>
      </c>
      <c r="J80" s="76"/>
      <c r="K80" s="76"/>
      <c r="L80" s="76"/>
      <c r="M80" s="76"/>
      <c r="N80" s="76"/>
      <c r="O80" s="119"/>
      <c r="P80" s="76"/>
      <c r="Q80" s="119"/>
      <c r="R80" s="119"/>
      <c r="S80" s="76"/>
      <c r="T80" s="76"/>
      <c r="U80" s="76"/>
      <c r="V80" s="76"/>
      <c r="W80" s="76"/>
      <c r="X80" s="121"/>
      <c r="Y80" s="76"/>
      <c r="AA80" s="642">
        <f t="shared" si="2"/>
        <v>33600</v>
      </c>
      <c r="AB80" s="87">
        <f t="shared" si="3"/>
        <v>513600</v>
      </c>
    </row>
    <row r="81" spans="1:28" ht="13.5" customHeight="1" x14ac:dyDescent="0.35">
      <c r="A81" s="64"/>
      <c r="B81" s="64"/>
      <c r="C81" s="65"/>
      <c r="D81" s="64"/>
      <c r="E81" s="64"/>
      <c r="F81" s="64"/>
      <c r="G81" s="66" t="s">
        <v>1748</v>
      </c>
      <c r="H81" s="64"/>
      <c r="I81" s="67"/>
      <c r="J81" s="64"/>
      <c r="K81" s="64"/>
      <c r="L81" s="68"/>
      <c r="M81" s="68"/>
      <c r="N81" s="68"/>
      <c r="O81" s="68"/>
      <c r="P81" s="64"/>
      <c r="Q81" s="68"/>
      <c r="R81" s="68"/>
      <c r="S81" s="64"/>
      <c r="T81" s="64"/>
      <c r="U81" s="64"/>
      <c r="V81" s="64"/>
      <c r="W81" s="64"/>
      <c r="X81" s="115"/>
      <c r="Y81" s="64"/>
      <c r="AA81" s="642">
        <f t="shared" si="2"/>
        <v>0</v>
      </c>
      <c r="AB81" s="67">
        <f t="shared" si="3"/>
        <v>0</v>
      </c>
    </row>
    <row r="82" spans="1:28" ht="15.5" x14ac:dyDescent="0.35">
      <c r="A82" s="76"/>
      <c r="B82" s="76"/>
      <c r="C82" s="214"/>
      <c r="D82" s="76"/>
      <c r="E82" s="76"/>
      <c r="F82" s="76"/>
      <c r="G82" s="76" t="s">
        <v>4699</v>
      </c>
      <c r="H82" s="76"/>
      <c r="I82" s="118">
        <v>100000</v>
      </c>
      <c r="J82" s="76"/>
      <c r="K82" s="76" t="s">
        <v>1765</v>
      </c>
      <c r="L82" s="76" t="s">
        <v>1765</v>
      </c>
      <c r="M82" s="76" t="s">
        <v>1765</v>
      </c>
      <c r="N82" s="76" t="s">
        <v>1765</v>
      </c>
      <c r="O82" s="76" t="s">
        <v>1063</v>
      </c>
      <c r="P82" s="76" t="s">
        <v>1575</v>
      </c>
      <c r="Q82" s="76" t="s">
        <v>1765</v>
      </c>
      <c r="R82" s="76" t="s">
        <v>1765</v>
      </c>
      <c r="S82" s="76"/>
      <c r="T82" s="76"/>
      <c r="U82" s="76"/>
      <c r="V82" s="76"/>
      <c r="W82" s="76"/>
      <c r="X82" s="76"/>
      <c r="Y82" s="76"/>
      <c r="AA82" s="642">
        <f t="shared" si="2"/>
        <v>7000.0000000000009</v>
      </c>
      <c r="AB82" s="118">
        <f t="shared" si="3"/>
        <v>107000</v>
      </c>
    </row>
    <row r="83" spans="1:28" ht="15.5" x14ac:dyDescent="0.35">
      <c r="A83" s="76"/>
      <c r="B83" s="76"/>
      <c r="C83" s="214"/>
      <c r="D83" s="76"/>
      <c r="E83" s="76"/>
      <c r="F83" s="76"/>
      <c r="G83" s="123" t="s">
        <v>994</v>
      </c>
      <c r="H83" s="123"/>
      <c r="I83" s="124">
        <f>SUM(I82)</f>
        <v>100000</v>
      </c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121"/>
      <c r="Y83" s="76"/>
      <c r="AA83" s="642">
        <f t="shared" si="2"/>
        <v>7000.0000000000009</v>
      </c>
      <c r="AB83" s="124">
        <f t="shared" si="3"/>
        <v>107000</v>
      </c>
    </row>
    <row r="84" spans="1:28" ht="15.5" x14ac:dyDescent="0.35">
      <c r="A84" s="64"/>
      <c r="B84" s="64"/>
      <c r="C84" s="65"/>
      <c r="D84" s="64"/>
      <c r="E84" s="64"/>
      <c r="F84" s="64"/>
      <c r="G84" s="66" t="s">
        <v>1572</v>
      </c>
      <c r="H84" s="64"/>
      <c r="I84" s="67"/>
      <c r="J84" s="64"/>
      <c r="K84" s="64"/>
      <c r="L84" s="68"/>
      <c r="M84" s="68"/>
      <c r="N84" s="68"/>
      <c r="O84" s="68"/>
      <c r="P84" s="64"/>
      <c r="Q84" s="68"/>
      <c r="R84" s="68"/>
      <c r="S84" s="64"/>
      <c r="T84" s="64"/>
      <c r="U84" s="64"/>
      <c r="V84" s="64"/>
      <c r="W84" s="64"/>
      <c r="X84" s="115"/>
      <c r="Y84" s="64"/>
      <c r="AA84" s="642">
        <f t="shared" si="2"/>
        <v>0</v>
      </c>
      <c r="AB84" s="67">
        <f t="shared" si="3"/>
        <v>0</v>
      </c>
    </row>
    <row r="85" spans="1:28" s="100" customFormat="1" ht="15.5" x14ac:dyDescent="0.35">
      <c r="A85" s="76"/>
      <c r="B85" s="76"/>
      <c r="C85" s="214"/>
      <c r="D85" s="76"/>
      <c r="E85" s="76"/>
      <c r="F85" s="76"/>
      <c r="G85" s="79" t="s">
        <v>4700</v>
      </c>
      <c r="H85" s="79"/>
      <c r="I85" s="225">
        <v>10000</v>
      </c>
      <c r="J85" s="79"/>
      <c r="K85" s="79" t="s">
        <v>1062</v>
      </c>
      <c r="L85" s="79" t="s">
        <v>4701</v>
      </c>
      <c r="M85" s="79" t="s">
        <v>1577</v>
      </c>
      <c r="N85" s="79" t="s">
        <v>4702</v>
      </c>
      <c r="O85" s="79" t="s">
        <v>1063</v>
      </c>
      <c r="P85" s="79" t="s">
        <v>1575</v>
      </c>
      <c r="Q85" s="79" t="s">
        <v>1071</v>
      </c>
      <c r="R85" s="79" t="s">
        <v>1066</v>
      </c>
      <c r="S85" s="79"/>
      <c r="T85" s="79"/>
      <c r="U85" s="79"/>
      <c r="V85" s="79"/>
      <c r="W85" s="79"/>
      <c r="X85" s="79"/>
      <c r="Y85" s="79"/>
      <c r="AA85" s="642">
        <f t="shared" si="2"/>
        <v>700.00000000000011</v>
      </c>
      <c r="AB85" s="225">
        <f t="shared" si="3"/>
        <v>10700</v>
      </c>
    </row>
    <row r="86" spans="1:28" s="100" customFormat="1" ht="15.5" x14ac:dyDescent="0.35">
      <c r="A86" s="76"/>
      <c r="B86" s="76"/>
      <c r="C86" s="214"/>
      <c r="D86" s="76"/>
      <c r="E86" s="76"/>
      <c r="F86" s="76"/>
      <c r="G86" s="79" t="s">
        <v>4703</v>
      </c>
      <c r="H86" s="79"/>
      <c r="I86" s="225">
        <v>100000</v>
      </c>
      <c r="J86" s="79"/>
      <c r="K86" s="79" t="s">
        <v>1062</v>
      </c>
      <c r="L86" s="79" t="s">
        <v>4701</v>
      </c>
      <c r="M86" s="79" t="s">
        <v>4204</v>
      </c>
      <c r="N86" s="79" t="s">
        <v>4704</v>
      </c>
      <c r="O86" s="79" t="s">
        <v>1063</v>
      </c>
      <c r="P86" s="79" t="s">
        <v>1575</v>
      </c>
      <c r="Q86" s="79" t="s">
        <v>1071</v>
      </c>
      <c r="R86" s="79" t="s">
        <v>1066</v>
      </c>
      <c r="S86" s="79"/>
      <c r="T86" s="79"/>
      <c r="U86" s="79"/>
      <c r="V86" s="79"/>
      <c r="W86" s="79"/>
      <c r="X86" s="256"/>
      <c r="Y86" s="79"/>
      <c r="AA86" s="642">
        <f t="shared" si="2"/>
        <v>7000.0000000000009</v>
      </c>
      <c r="AB86" s="225">
        <f t="shared" si="3"/>
        <v>107000</v>
      </c>
    </row>
    <row r="87" spans="1:28" s="100" customFormat="1" ht="15.5" x14ac:dyDescent="0.35">
      <c r="A87" s="76"/>
      <c r="B87" s="76"/>
      <c r="C87" s="214"/>
      <c r="D87" s="76"/>
      <c r="E87" s="76"/>
      <c r="F87" s="76"/>
      <c r="G87" s="79" t="s">
        <v>4705</v>
      </c>
      <c r="H87" s="79"/>
      <c r="I87" s="225">
        <v>100000</v>
      </c>
      <c r="J87" s="79"/>
      <c r="K87" s="79" t="s">
        <v>1062</v>
      </c>
      <c r="L87" s="79" t="s">
        <v>4701</v>
      </c>
      <c r="M87" s="79" t="s">
        <v>4204</v>
      </c>
      <c r="N87" s="79" t="s">
        <v>4706</v>
      </c>
      <c r="O87" s="79" t="s">
        <v>1063</v>
      </c>
      <c r="P87" s="79" t="s">
        <v>1575</v>
      </c>
      <c r="Q87" s="79" t="s">
        <v>1071</v>
      </c>
      <c r="R87" s="79" t="s">
        <v>1066</v>
      </c>
      <c r="S87" s="79"/>
      <c r="T87" s="79"/>
      <c r="U87" s="79"/>
      <c r="V87" s="79"/>
      <c r="W87" s="79"/>
      <c r="X87" s="256"/>
      <c r="Y87" s="79"/>
      <c r="AA87" s="642">
        <f t="shared" si="2"/>
        <v>7000.0000000000009</v>
      </c>
      <c r="AB87" s="225">
        <f t="shared" si="3"/>
        <v>107000</v>
      </c>
    </row>
    <row r="88" spans="1:28" s="100" customFormat="1" ht="15.5" x14ac:dyDescent="0.35">
      <c r="A88" s="76"/>
      <c r="B88" s="76"/>
      <c r="C88" s="214"/>
      <c r="D88" s="76"/>
      <c r="E88" s="76"/>
      <c r="F88" s="76"/>
      <c r="G88" s="79" t="s">
        <v>4707</v>
      </c>
      <c r="H88" s="79"/>
      <c r="I88" s="225">
        <v>300000</v>
      </c>
      <c r="J88" s="79"/>
      <c r="K88" s="79" t="s">
        <v>1062</v>
      </c>
      <c r="L88" s="79" t="s">
        <v>4701</v>
      </c>
      <c r="M88" s="79" t="s">
        <v>4212</v>
      </c>
      <c r="N88" s="79" t="s">
        <v>4708</v>
      </c>
      <c r="O88" s="79" t="s">
        <v>1063</v>
      </c>
      <c r="P88" s="79" t="s">
        <v>1575</v>
      </c>
      <c r="Q88" s="79" t="s">
        <v>1071</v>
      </c>
      <c r="R88" s="79" t="s">
        <v>1066</v>
      </c>
      <c r="S88" s="79"/>
      <c r="T88" s="79"/>
      <c r="U88" s="79"/>
      <c r="V88" s="79"/>
      <c r="W88" s="79"/>
      <c r="X88" s="256"/>
      <c r="Y88" s="79"/>
      <c r="AA88" s="642">
        <f t="shared" si="2"/>
        <v>21000.000000000004</v>
      </c>
      <c r="AB88" s="225">
        <f t="shared" si="3"/>
        <v>321000</v>
      </c>
    </row>
    <row r="89" spans="1:28" s="100" customFormat="1" ht="15.5" x14ac:dyDescent="0.35">
      <c r="A89" s="76"/>
      <c r="B89" s="76"/>
      <c r="C89" s="214"/>
      <c r="D89" s="76"/>
      <c r="E89" s="76"/>
      <c r="F89" s="76"/>
      <c r="G89" s="123" t="s">
        <v>994</v>
      </c>
      <c r="H89" s="79"/>
      <c r="I89" s="225">
        <f>SUM(I85:I88)</f>
        <v>510000</v>
      </c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256"/>
      <c r="Y89" s="79"/>
      <c r="AA89" s="642">
        <f t="shared" si="2"/>
        <v>35700</v>
      </c>
      <c r="AB89" s="225">
        <f t="shared" si="3"/>
        <v>545700</v>
      </c>
    </row>
    <row r="90" spans="1:28" ht="15.5" x14ac:dyDescent="0.35">
      <c r="A90" s="64"/>
      <c r="B90" s="64"/>
      <c r="C90" s="65"/>
      <c r="D90" s="64"/>
      <c r="E90" s="64"/>
      <c r="F90" s="64"/>
      <c r="G90" s="96" t="s">
        <v>1582</v>
      </c>
      <c r="H90" s="64"/>
      <c r="I90" s="67"/>
      <c r="J90" s="64"/>
      <c r="K90" s="64"/>
      <c r="L90" s="68"/>
      <c r="M90" s="68"/>
      <c r="N90" s="68"/>
      <c r="O90" s="68"/>
      <c r="P90" s="64"/>
      <c r="Q90" s="68"/>
      <c r="R90" s="68"/>
      <c r="S90" s="64"/>
      <c r="T90" s="64"/>
      <c r="U90" s="64"/>
      <c r="V90" s="64"/>
      <c r="W90" s="64"/>
      <c r="X90" s="115"/>
      <c r="Y90" s="64"/>
      <c r="AA90" s="642">
        <f t="shared" si="2"/>
        <v>0</v>
      </c>
      <c r="AB90" s="67">
        <f t="shared" si="3"/>
        <v>0</v>
      </c>
    </row>
    <row r="91" spans="1:28" ht="15.5" x14ac:dyDescent="0.35">
      <c r="A91" s="69"/>
      <c r="B91" s="69"/>
      <c r="C91" s="213"/>
      <c r="D91" s="69"/>
      <c r="E91" s="69"/>
      <c r="F91" s="69"/>
      <c r="G91" s="79" t="s">
        <v>4709</v>
      </c>
      <c r="H91" s="69"/>
      <c r="I91" s="74">
        <v>400000</v>
      </c>
      <c r="J91" s="69"/>
      <c r="K91" s="69" t="s">
        <v>1214</v>
      </c>
      <c r="L91" s="75">
        <v>2018</v>
      </c>
      <c r="M91" s="69" t="s">
        <v>4710</v>
      </c>
      <c r="N91" s="69" t="s">
        <v>4711</v>
      </c>
      <c r="O91" s="69" t="s">
        <v>1063</v>
      </c>
      <c r="P91" s="69" t="s">
        <v>1575</v>
      </c>
      <c r="Q91" s="69" t="s">
        <v>4712</v>
      </c>
      <c r="R91" s="69" t="s">
        <v>4713</v>
      </c>
      <c r="S91" s="69"/>
      <c r="T91" s="69"/>
      <c r="U91" s="69"/>
      <c r="V91" s="69"/>
      <c r="W91" s="69"/>
      <c r="X91" s="116"/>
      <c r="Y91" s="76"/>
      <c r="AA91" s="642">
        <f t="shared" si="2"/>
        <v>28000.000000000004</v>
      </c>
      <c r="AB91" s="74">
        <f t="shared" si="3"/>
        <v>428000</v>
      </c>
    </row>
    <row r="92" spans="1:28" ht="15.5" x14ac:dyDescent="0.35">
      <c r="A92" s="69"/>
      <c r="B92" s="69"/>
      <c r="C92" s="213"/>
      <c r="D92" s="69"/>
      <c r="E92" s="69"/>
      <c r="F92" s="69"/>
      <c r="G92" s="79" t="s">
        <v>4714</v>
      </c>
      <c r="H92" s="69"/>
      <c r="I92" s="74">
        <v>400000</v>
      </c>
      <c r="J92" s="69"/>
      <c r="K92" s="69" t="s">
        <v>1214</v>
      </c>
      <c r="L92" s="75">
        <v>2018</v>
      </c>
      <c r="M92" s="69" t="s">
        <v>4710</v>
      </c>
      <c r="N92" s="69" t="s">
        <v>4715</v>
      </c>
      <c r="O92" s="69" t="s">
        <v>1063</v>
      </c>
      <c r="P92" s="69" t="s">
        <v>1575</v>
      </c>
      <c r="Q92" s="69" t="s">
        <v>4712</v>
      </c>
      <c r="R92" s="69" t="s">
        <v>4713</v>
      </c>
      <c r="S92" s="69"/>
      <c r="T92" s="69"/>
      <c r="U92" s="69"/>
      <c r="V92" s="69"/>
      <c r="W92" s="69"/>
      <c r="X92" s="116"/>
      <c r="Y92" s="76"/>
      <c r="AA92" s="642">
        <f t="shared" si="2"/>
        <v>28000.000000000004</v>
      </c>
      <c r="AB92" s="74">
        <f t="shared" si="3"/>
        <v>428000</v>
      </c>
    </row>
    <row r="93" spans="1:28" ht="15.5" x14ac:dyDescent="0.35">
      <c r="A93" s="69"/>
      <c r="B93" s="69"/>
      <c r="C93" s="213"/>
      <c r="D93" s="69"/>
      <c r="E93" s="69"/>
      <c r="F93" s="69"/>
      <c r="G93" s="79" t="s">
        <v>4716</v>
      </c>
      <c r="H93" s="69"/>
      <c r="I93" s="74">
        <v>400000</v>
      </c>
      <c r="J93" s="69"/>
      <c r="K93" s="69" t="s">
        <v>1214</v>
      </c>
      <c r="L93" s="75">
        <v>2018</v>
      </c>
      <c r="M93" s="69" t="s">
        <v>4717</v>
      </c>
      <c r="N93" s="69" t="s">
        <v>4718</v>
      </c>
      <c r="O93" s="69" t="s">
        <v>1063</v>
      </c>
      <c r="P93" s="69" t="s">
        <v>1575</v>
      </c>
      <c r="Q93" s="69" t="s">
        <v>1063</v>
      </c>
      <c r="R93" s="69" t="s">
        <v>1697</v>
      </c>
      <c r="S93" s="69"/>
      <c r="T93" s="69"/>
      <c r="U93" s="69"/>
      <c r="V93" s="69"/>
      <c r="W93" s="69"/>
      <c r="X93" s="116"/>
      <c r="Y93" s="76"/>
      <c r="AA93" s="642">
        <f t="shared" si="2"/>
        <v>28000.000000000004</v>
      </c>
      <c r="AB93" s="74">
        <f t="shared" si="3"/>
        <v>428000</v>
      </c>
    </row>
    <row r="94" spans="1:28" ht="15.5" x14ac:dyDescent="0.35">
      <c r="A94" s="69"/>
      <c r="B94" s="69"/>
      <c r="C94" s="213"/>
      <c r="D94" s="69"/>
      <c r="E94" s="69"/>
      <c r="F94" s="69"/>
      <c r="G94" s="93" t="s">
        <v>994</v>
      </c>
      <c r="H94" s="86"/>
      <c r="I94" s="87">
        <f>SUM(I91:I93)</f>
        <v>1200000</v>
      </c>
      <c r="J94" s="69"/>
      <c r="K94" s="69"/>
      <c r="L94" s="75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116"/>
      <c r="Y94" s="76"/>
      <c r="AA94" s="642">
        <f t="shared" si="2"/>
        <v>84000.000000000015</v>
      </c>
      <c r="AB94" s="87">
        <f t="shared" si="3"/>
        <v>1284000</v>
      </c>
    </row>
    <row r="95" spans="1:28" ht="15.5" x14ac:dyDescent="0.35">
      <c r="A95" s="64"/>
      <c r="B95" s="64"/>
      <c r="C95" s="65"/>
      <c r="D95" s="64"/>
      <c r="E95" s="64"/>
      <c r="F95" s="64"/>
      <c r="G95" s="96" t="s">
        <v>1590</v>
      </c>
      <c r="H95" s="64"/>
      <c r="I95" s="67"/>
      <c r="J95" s="64"/>
      <c r="K95" s="64"/>
      <c r="L95" s="68"/>
      <c r="M95" s="68"/>
      <c r="N95" s="68"/>
      <c r="O95" s="68"/>
      <c r="P95" s="64"/>
      <c r="Q95" s="68"/>
      <c r="R95" s="68"/>
      <c r="S95" s="64"/>
      <c r="T95" s="64"/>
      <c r="U95" s="64"/>
      <c r="V95" s="64"/>
      <c r="W95" s="64"/>
      <c r="X95" s="115"/>
      <c r="Y95" s="64"/>
      <c r="AA95" s="642">
        <f t="shared" si="2"/>
        <v>0</v>
      </c>
      <c r="AB95" s="67">
        <f t="shared" si="3"/>
        <v>0</v>
      </c>
    </row>
    <row r="96" spans="1:28" ht="15.5" x14ac:dyDescent="0.35">
      <c r="A96" s="76"/>
      <c r="B96" s="76"/>
      <c r="C96" s="214"/>
      <c r="D96" s="76"/>
      <c r="E96" s="76"/>
      <c r="F96" s="76"/>
      <c r="G96" s="117" t="s">
        <v>4719</v>
      </c>
      <c r="H96" s="117"/>
      <c r="I96" s="192">
        <v>200000</v>
      </c>
      <c r="J96" s="117"/>
      <c r="K96" s="117" t="s">
        <v>1230</v>
      </c>
      <c r="L96" s="117" t="s">
        <v>4701</v>
      </c>
      <c r="M96" s="117" t="s">
        <v>4235</v>
      </c>
      <c r="N96" s="117" t="s">
        <v>1063</v>
      </c>
      <c r="O96" s="117" t="s">
        <v>1063</v>
      </c>
      <c r="P96" s="117" t="s">
        <v>1575</v>
      </c>
      <c r="Q96" s="117" t="s">
        <v>1063</v>
      </c>
      <c r="R96" s="117" t="s">
        <v>1063</v>
      </c>
      <c r="S96" s="117"/>
      <c r="T96" s="117"/>
      <c r="U96" s="117"/>
      <c r="V96" s="117"/>
      <c r="W96" s="117"/>
      <c r="X96" s="117"/>
      <c r="Y96" s="117" t="s">
        <v>4720</v>
      </c>
      <c r="AA96" s="642">
        <f t="shared" si="2"/>
        <v>14000.000000000002</v>
      </c>
      <c r="AB96" s="192">
        <f t="shared" si="3"/>
        <v>214000</v>
      </c>
    </row>
    <row r="97" spans="7:28" ht="15.5" x14ac:dyDescent="0.35">
      <c r="G97" s="93" t="s">
        <v>994</v>
      </c>
      <c r="H97" s="86"/>
      <c r="I97" s="87">
        <f>SUM(I96)</f>
        <v>200000</v>
      </c>
      <c r="AA97" s="642">
        <f t="shared" si="2"/>
        <v>14000.000000000002</v>
      </c>
      <c r="AB97" s="87">
        <f t="shared" si="3"/>
        <v>214000</v>
      </c>
    </row>
    <row r="98" spans="7:28" ht="15.5" x14ac:dyDescent="0.35">
      <c r="G98" s="93" t="s">
        <v>894</v>
      </c>
      <c r="H98" s="86"/>
      <c r="I98" s="87">
        <f>SUM(I5:I97)/2</f>
        <v>20070000</v>
      </c>
      <c r="AA98" s="642">
        <f t="shared" si="2"/>
        <v>1404900.0000000002</v>
      </c>
      <c r="AB98" s="87">
        <f t="shared" si="3"/>
        <v>21474900</v>
      </c>
    </row>
  </sheetData>
  <mergeCells count="7">
    <mergeCell ref="Y1:Y2"/>
    <mergeCell ref="A1:F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50"/>
  </sheetPr>
  <dimension ref="A1:AB279"/>
  <sheetViews>
    <sheetView topLeftCell="G1" workbookViewId="0">
      <selection activeCell="AA1" sqref="I1:AA1048576"/>
    </sheetView>
  </sheetViews>
  <sheetFormatPr defaultColWidth="15.7265625" defaultRowHeight="15.5" x14ac:dyDescent="0.35"/>
  <cols>
    <col min="1" max="1" width="16.1796875" style="100" hidden="1" customWidth="1"/>
    <col min="2" max="2" width="37.453125" style="100" hidden="1" customWidth="1"/>
    <col min="3" max="3" width="18.7265625" style="100" hidden="1" customWidth="1"/>
    <col min="4" max="4" width="25.54296875" style="100" hidden="1" customWidth="1"/>
    <col min="5" max="6" width="23.54296875" style="100" hidden="1" customWidth="1"/>
    <col min="7" max="7" width="61.08984375" style="100" customWidth="1"/>
    <col min="8" max="8" width="27.1796875" style="100" hidden="1" customWidth="1"/>
    <col min="9" max="9" width="27.1796875" style="135" hidden="1" customWidth="1"/>
    <col min="10" max="10" width="14.453125" style="100" hidden="1" customWidth="1"/>
    <col min="11" max="11" width="30.1796875" style="100" hidden="1" customWidth="1"/>
    <col min="12" max="12" width="17.54296875" style="100" hidden="1" customWidth="1"/>
    <col min="13" max="13" width="26.54296875" style="100" hidden="1" customWidth="1"/>
    <col min="14" max="14" width="18.81640625" style="100" hidden="1" customWidth="1"/>
    <col min="15" max="15" width="19.08984375" style="100" hidden="1" customWidth="1"/>
    <col min="16" max="16" width="24.453125" style="100" hidden="1" customWidth="1"/>
    <col min="17" max="17" width="21.54296875" style="134" hidden="1" customWidth="1"/>
    <col min="18" max="18" width="18.7265625" style="100" hidden="1" customWidth="1"/>
    <col min="19" max="19" width="14.453125" style="100" hidden="1" customWidth="1"/>
    <col min="20" max="20" width="16.453125" style="100" hidden="1" customWidth="1"/>
    <col min="21" max="21" width="26.81640625" style="100" hidden="1" customWidth="1"/>
    <col min="22" max="22" width="44.7265625" style="100" hidden="1" customWidth="1"/>
    <col min="23" max="23" width="33" style="100" hidden="1" customWidth="1"/>
    <col min="24" max="24" width="41.81640625" style="100" hidden="1" customWidth="1"/>
    <col min="25" max="27" width="0" style="100" hidden="1" customWidth="1"/>
    <col min="28" max="28" width="27.1796875" style="135" customWidth="1"/>
    <col min="29" max="16384" width="15.7265625" style="100"/>
  </cols>
  <sheetData>
    <row r="1" spans="1:28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2"/>
      <c r="X1" s="674" t="s">
        <v>902</v>
      </c>
      <c r="AB1" s="47"/>
    </row>
    <row r="2" spans="1:28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4721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1" t="s">
        <v>925</v>
      </c>
      <c r="X2" s="674"/>
      <c r="AB2" s="634" t="s">
        <v>24303</v>
      </c>
    </row>
    <row r="3" spans="1:28" x14ac:dyDescent="0.35">
      <c r="A3" s="106"/>
      <c r="B3" s="106"/>
      <c r="C3" s="106"/>
      <c r="D3" s="107"/>
      <c r="E3" s="57" t="s">
        <v>4722</v>
      </c>
      <c r="F3" s="57"/>
      <c r="G3" s="106"/>
      <c r="H3" s="57"/>
      <c r="I3" s="108"/>
      <c r="J3" s="106"/>
      <c r="K3" s="109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2"/>
      <c r="X3" s="112"/>
      <c r="AB3" s="108"/>
    </row>
    <row r="4" spans="1:28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114"/>
      <c r="M4" s="68"/>
      <c r="N4" s="68"/>
      <c r="O4" s="68"/>
      <c r="P4" s="64"/>
      <c r="Q4" s="68"/>
      <c r="R4" s="68"/>
      <c r="S4" s="64"/>
      <c r="T4" s="64"/>
      <c r="U4" s="64"/>
      <c r="V4" s="64"/>
      <c r="W4" s="115"/>
      <c r="X4" s="64"/>
      <c r="AA4" s="638">
        <v>7.0000000000000007E-2</v>
      </c>
      <c r="AB4" s="67"/>
    </row>
    <row r="5" spans="1:28" x14ac:dyDescent="0.35">
      <c r="A5" s="76"/>
      <c r="B5" s="77" t="s">
        <v>4723</v>
      </c>
      <c r="C5" s="77" t="s">
        <v>4724</v>
      </c>
      <c r="D5" s="77" t="s">
        <v>4725</v>
      </c>
      <c r="E5" s="77" t="s">
        <v>4726</v>
      </c>
      <c r="F5" s="73" t="s">
        <v>4727</v>
      </c>
      <c r="G5" s="79" t="s">
        <v>4728</v>
      </c>
      <c r="H5" s="69" t="s">
        <v>2249</v>
      </c>
      <c r="I5" s="74">
        <v>650000</v>
      </c>
      <c r="J5" s="69" t="s">
        <v>2249</v>
      </c>
      <c r="K5" s="69" t="s">
        <v>1562</v>
      </c>
      <c r="L5" s="75">
        <v>2010</v>
      </c>
      <c r="M5" s="79" t="s">
        <v>4729</v>
      </c>
      <c r="N5" s="80" t="s">
        <v>4730</v>
      </c>
      <c r="O5" s="116" t="s">
        <v>2249</v>
      </c>
      <c r="P5" s="69" t="s">
        <v>937</v>
      </c>
      <c r="Q5" s="75" t="s">
        <v>967</v>
      </c>
      <c r="R5" s="69" t="s">
        <v>4731</v>
      </c>
      <c r="S5" s="69" t="s">
        <v>2249</v>
      </c>
      <c r="T5" s="69" t="s">
        <v>2879</v>
      </c>
      <c r="U5" s="69" t="s">
        <v>2249</v>
      </c>
      <c r="V5" s="69" t="s">
        <v>2249</v>
      </c>
      <c r="W5" s="116" t="s">
        <v>940</v>
      </c>
      <c r="X5" s="76"/>
      <c r="AA5" s="639">
        <f>I5*AA$4</f>
        <v>45500.000000000007</v>
      </c>
      <c r="AB5" s="74">
        <f>I5+AA5</f>
        <v>695500</v>
      </c>
    </row>
    <row r="6" spans="1:28" x14ac:dyDescent="0.35">
      <c r="A6" s="76"/>
      <c r="B6" s="76"/>
      <c r="C6" s="76"/>
      <c r="D6" s="76"/>
      <c r="E6" s="76"/>
      <c r="F6" s="73" t="s">
        <v>4732</v>
      </c>
      <c r="G6" s="79" t="s">
        <v>4733</v>
      </c>
      <c r="H6" s="69" t="s">
        <v>2249</v>
      </c>
      <c r="I6" s="74">
        <v>600000</v>
      </c>
      <c r="J6" s="69" t="s">
        <v>2249</v>
      </c>
      <c r="K6" s="69" t="s">
        <v>1562</v>
      </c>
      <c r="L6" s="116" t="s">
        <v>2249</v>
      </c>
      <c r="M6" s="116" t="s">
        <v>2249</v>
      </c>
      <c r="N6" s="116" t="s">
        <v>2249</v>
      </c>
      <c r="O6" s="116" t="s">
        <v>2249</v>
      </c>
      <c r="P6" s="69" t="s">
        <v>937</v>
      </c>
      <c r="Q6" s="116" t="s">
        <v>2249</v>
      </c>
      <c r="R6" s="69" t="s">
        <v>4731</v>
      </c>
      <c r="S6" s="69" t="s">
        <v>2249</v>
      </c>
      <c r="T6" s="69" t="s">
        <v>2879</v>
      </c>
      <c r="U6" s="69" t="s">
        <v>2249</v>
      </c>
      <c r="V6" s="69" t="s">
        <v>2249</v>
      </c>
      <c r="W6" s="116" t="s">
        <v>940</v>
      </c>
      <c r="X6" s="76"/>
      <c r="AA6" s="639">
        <f t="shared" ref="AA6:AA69" si="0">I6*AA$4</f>
        <v>42000.000000000007</v>
      </c>
      <c r="AB6" s="74">
        <f t="shared" ref="AB6:AB69" si="1">I6+AA6</f>
        <v>642000</v>
      </c>
    </row>
    <row r="7" spans="1:28" x14ac:dyDescent="0.35">
      <c r="A7" s="76"/>
      <c r="B7" s="76"/>
      <c r="C7" s="76"/>
      <c r="D7" s="76"/>
      <c r="E7" s="76"/>
      <c r="F7" s="73" t="s">
        <v>4734</v>
      </c>
      <c r="G7" s="79" t="s">
        <v>4735</v>
      </c>
      <c r="H7" s="69" t="s">
        <v>2249</v>
      </c>
      <c r="I7" s="74">
        <v>600000</v>
      </c>
      <c r="J7" s="69" t="s">
        <v>2249</v>
      </c>
      <c r="K7" s="69" t="s">
        <v>1562</v>
      </c>
      <c r="L7" s="75">
        <v>2010</v>
      </c>
      <c r="M7" s="79" t="s">
        <v>4736</v>
      </c>
      <c r="N7" s="80" t="s">
        <v>4737</v>
      </c>
      <c r="O7" s="116" t="s">
        <v>2249</v>
      </c>
      <c r="P7" s="69" t="s">
        <v>937</v>
      </c>
      <c r="Q7" s="75" t="s">
        <v>938</v>
      </c>
      <c r="R7" s="69" t="s">
        <v>4731</v>
      </c>
      <c r="S7" s="69" t="s">
        <v>2249</v>
      </c>
      <c r="T7" s="69" t="s">
        <v>2879</v>
      </c>
      <c r="U7" s="69" t="s">
        <v>2249</v>
      </c>
      <c r="V7" s="69" t="s">
        <v>2249</v>
      </c>
      <c r="W7" s="116" t="s">
        <v>940</v>
      </c>
      <c r="X7" s="76"/>
      <c r="AA7" s="639">
        <f t="shared" si="0"/>
        <v>42000.000000000007</v>
      </c>
      <c r="AB7" s="74">
        <f t="shared" si="1"/>
        <v>642000</v>
      </c>
    </row>
    <row r="8" spans="1:28" x14ac:dyDescent="0.35">
      <c r="A8" s="76"/>
      <c r="B8" s="76"/>
      <c r="C8" s="76"/>
      <c r="D8" s="76"/>
      <c r="E8" s="76"/>
      <c r="F8" s="73" t="s">
        <v>4738</v>
      </c>
      <c r="G8" s="79" t="s">
        <v>4739</v>
      </c>
      <c r="H8" s="69" t="s">
        <v>2249</v>
      </c>
      <c r="I8" s="74">
        <v>600000</v>
      </c>
      <c r="J8" s="69" t="s">
        <v>2249</v>
      </c>
      <c r="K8" s="69" t="s">
        <v>1562</v>
      </c>
      <c r="L8" s="75">
        <v>2010</v>
      </c>
      <c r="M8" s="79" t="s">
        <v>4736</v>
      </c>
      <c r="N8" s="80" t="s">
        <v>4740</v>
      </c>
      <c r="O8" s="116" t="s">
        <v>2249</v>
      </c>
      <c r="P8" s="69" t="s">
        <v>937</v>
      </c>
      <c r="Q8" s="75" t="s">
        <v>938</v>
      </c>
      <c r="R8" s="69" t="s">
        <v>4731</v>
      </c>
      <c r="S8" s="69" t="s">
        <v>2249</v>
      </c>
      <c r="T8" s="69" t="s">
        <v>2879</v>
      </c>
      <c r="U8" s="69" t="s">
        <v>2249</v>
      </c>
      <c r="V8" s="69" t="s">
        <v>2249</v>
      </c>
      <c r="W8" s="116" t="s">
        <v>940</v>
      </c>
      <c r="X8" s="76"/>
      <c r="AA8" s="639">
        <f t="shared" si="0"/>
        <v>42000.000000000007</v>
      </c>
      <c r="AB8" s="74">
        <f t="shared" si="1"/>
        <v>642000</v>
      </c>
    </row>
    <row r="9" spans="1:28" x14ac:dyDescent="0.35">
      <c r="A9" s="76"/>
      <c r="B9" s="76"/>
      <c r="C9" s="76"/>
      <c r="D9" s="76"/>
      <c r="E9" s="76"/>
      <c r="F9" s="73" t="s">
        <v>4741</v>
      </c>
      <c r="G9" s="79" t="s">
        <v>4742</v>
      </c>
      <c r="H9" s="69" t="s">
        <v>2249</v>
      </c>
      <c r="I9" s="74">
        <v>600000</v>
      </c>
      <c r="J9" s="69" t="s">
        <v>2249</v>
      </c>
      <c r="K9" s="69" t="s">
        <v>1562</v>
      </c>
      <c r="L9" s="75">
        <v>2010</v>
      </c>
      <c r="M9" s="79" t="s">
        <v>4736</v>
      </c>
      <c r="N9" s="80" t="s">
        <v>4743</v>
      </c>
      <c r="O9" s="116" t="s">
        <v>2249</v>
      </c>
      <c r="P9" s="69" t="s">
        <v>937</v>
      </c>
      <c r="Q9" s="75" t="s">
        <v>938</v>
      </c>
      <c r="R9" s="69" t="s">
        <v>4731</v>
      </c>
      <c r="S9" s="69" t="s">
        <v>2249</v>
      </c>
      <c r="T9" s="69" t="s">
        <v>2879</v>
      </c>
      <c r="U9" s="69" t="s">
        <v>2249</v>
      </c>
      <c r="V9" s="69" t="s">
        <v>2249</v>
      </c>
      <c r="W9" s="116" t="s">
        <v>940</v>
      </c>
      <c r="X9" s="76"/>
      <c r="AA9" s="639">
        <f t="shared" si="0"/>
        <v>42000.000000000007</v>
      </c>
      <c r="AB9" s="74">
        <f t="shared" si="1"/>
        <v>642000</v>
      </c>
    </row>
    <row r="10" spans="1:28" x14ac:dyDescent="0.35">
      <c r="A10" s="76"/>
      <c r="B10" s="76"/>
      <c r="C10" s="76"/>
      <c r="D10" s="76"/>
      <c r="E10" s="76"/>
      <c r="F10" s="73" t="s">
        <v>4744</v>
      </c>
      <c r="G10" s="79" t="s">
        <v>4745</v>
      </c>
      <c r="H10" s="69" t="s">
        <v>2249</v>
      </c>
      <c r="I10" s="74">
        <v>600000</v>
      </c>
      <c r="J10" s="69" t="s">
        <v>2249</v>
      </c>
      <c r="K10" s="69" t="s">
        <v>1562</v>
      </c>
      <c r="L10" s="75">
        <v>2010</v>
      </c>
      <c r="M10" s="79" t="s">
        <v>4736</v>
      </c>
      <c r="N10" s="80" t="s">
        <v>4746</v>
      </c>
      <c r="O10" s="116" t="s">
        <v>2249</v>
      </c>
      <c r="P10" s="69" t="s">
        <v>937</v>
      </c>
      <c r="Q10" s="75" t="s">
        <v>938</v>
      </c>
      <c r="R10" s="69" t="s">
        <v>4731</v>
      </c>
      <c r="S10" s="69" t="s">
        <v>2249</v>
      </c>
      <c r="T10" s="69" t="s">
        <v>2879</v>
      </c>
      <c r="U10" s="69" t="s">
        <v>2249</v>
      </c>
      <c r="V10" s="69" t="s">
        <v>2249</v>
      </c>
      <c r="W10" s="116" t="s">
        <v>940</v>
      </c>
      <c r="X10" s="76"/>
      <c r="AA10" s="639">
        <f t="shared" si="0"/>
        <v>42000.000000000007</v>
      </c>
      <c r="AB10" s="74">
        <f t="shared" si="1"/>
        <v>642000</v>
      </c>
    </row>
    <row r="11" spans="1:28" x14ac:dyDescent="0.35">
      <c r="A11" s="76"/>
      <c r="B11" s="76"/>
      <c r="C11" s="76"/>
      <c r="D11" s="76"/>
      <c r="E11" s="76"/>
      <c r="F11" s="73" t="s">
        <v>4747</v>
      </c>
      <c r="G11" s="79" t="s">
        <v>4748</v>
      </c>
      <c r="H11" s="69" t="s">
        <v>2249</v>
      </c>
      <c r="I11" s="74">
        <v>600000</v>
      </c>
      <c r="J11" s="69" t="s">
        <v>2249</v>
      </c>
      <c r="K11" s="69" t="s">
        <v>1562</v>
      </c>
      <c r="L11" s="75">
        <v>2010</v>
      </c>
      <c r="M11" s="79" t="s">
        <v>4736</v>
      </c>
      <c r="N11" s="80" t="s">
        <v>4749</v>
      </c>
      <c r="O11" s="116" t="s">
        <v>2249</v>
      </c>
      <c r="P11" s="69" t="s">
        <v>937</v>
      </c>
      <c r="Q11" s="75" t="s">
        <v>938</v>
      </c>
      <c r="R11" s="69" t="s">
        <v>4731</v>
      </c>
      <c r="S11" s="69" t="s">
        <v>2249</v>
      </c>
      <c r="T11" s="69" t="s">
        <v>2879</v>
      </c>
      <c r="U11" s="69" t="s">
        <v>2249</v>
      </c>
      <c r="V11" s="69" t="s">
        <v>2249</v>
      </c>
      <c r="W11" s="116" t="s">
        <v>940</v>
      </c>
      <c r="X11" s="76"/>
      <c r="AA11" s="639">
        <f t="shared" si="0"/>
        <v>42000.000000000007</v>
      </c>
      <c r="AB11" s="74">
        <f t="shared" si="1"/>
        <v>642000</v>
      </c>
    </row>
    <row r="12" spans="1:28" x14ac:dyDescent="0.35">
      <c r="A12" s="76"/>
      <c r="B12" s="76"/>
      <c r="C12" s="76"/>
      <c r="D12" s="76"/>
      <c r="E12" s="76"/>
      <c r="F12" s="73" t="s">
        <v>4750</v>
      </c>
      <c r="G12" s="79" t="s">
        <v>4751</v>
      </c>
      <c r="H12" s="69" t="s">
        <v>2249</v>
      </c>
      <c r="I12" s="74">
        <v>600000</v>
      </c>
      <c r="J12" s="69" t="s">
        <v>2249</v>
      </c>
      <c r="K12" s="69" t="s">
        <v>1562</v>
      </c>
      <c r="L12" s="75">
        <v>2010</v>
      </c>
      <c r="M12" s="79" t="s">
        <v>4736</v>
      </c>
      <c r="N12" s="80" t="s">
        <v>4752</v>
      </c>
      <c r="O12" s="116" t="s">
        <v>2249</v>
      </c>
      <c r="P12" s="69" t="s">
        <v>937</v>
      </c>
      <c r="Q12" s="75" t="s">
        <v>938</v>
      </c>
      <c r="R12" s="69" t="s">
        <v>4731</v>
      </c>
      <c r="S12" s="69" t="s">
        <v>2249</v>
      </c>
      <c r="T12" s="69" t="s">
        <v>2879</v>
      </c>
      <c r="U12" s="69" t="s">
        <v>2249</v>
      </c>
      <c r="V12" s="69" t="s">
        <v>2249</v>
      </c>
      <c r="W12" s="116" t="s">
        <v>940</v>
      </c>
      <c r="X12" s="76"/>
      <c r="AA12" s="639">
        <f t="shared" si="0"/>
        <v>42000.000000000007</v>
      </c>
      <c r="AB12" s="74">
        <f t="shared" si="1"/>
        <v>642000</v>
      </c>
    </row>
    <row r="13" spans="1:28" x14ac:dyDescent="0.35">
      <c r="A13" s="76"/>
      <c r="B13" s="76"/>
      <c r="C13" s="76"/>
      <c r="D13" s="76"/>
      <c r="E13" s="76"/>
      <c r="F13" s="76"/>
      <c r="G13" s="79" t="s">
        <v>4753</v>
      </c>
      <c r="H13" s="69" t="s">
        <v>2249</v>
      </c>
      <c r="I13" s="74">
        <v>600000</v>
      </c>
      <c r="J13" s="69" t="s">
        <v>2249</v>
      </c>
      <c r="K13" s="69" t="s">
        <v>1562</v>
      </c>
      <c r="L13" s="116" t="s">
        <v>2249</v>
      </c>
      <c r="M13" s="116" t="s">
        <v>2249</v>
      </c>
      <c r="N13" s="116" t="s">
        <v>2249</v>
      </c>
      <c r="O13" s="116" t="s">
        <v>2249</v>
      </c>
      <c r="P13" s="69" t="s">
        <v>937</v>
      </c>
      <c r="Q13" s="116" t="s">
        <v>2249</v>
      </c>
      <c r="R13" s="69" t="s">
        <v>4731</v>
      </c>
      <c r="S13" s="69" t="s">
        <v>2249</v>
      </c>
      <c r="T13" s="69" t="s">
        <v>2879</v>
      </c>
      <c r="U13" s="69" t="s">
        <v>2249</v>
      </c>
      <c r="V13" s="69" t="s">
        <v>2249</v>
      </c>
      <c r="W13" s="116" t="s">
        <v>940</v>
      </c>
      <c r="X13" s="76"/>
      <c r="AA13" s="639">
        <f t="shared" si="0"/>
        <v>42000.000000000007</v>
      </c>
      <c r="AB13" s="74">
        <f t="shared" si="1"/>
        <v>642000</v>
      </c>
    </row>
    <row r="14" spans="1:28" x14ac:dyDescent="0.35">
      <c r="A14" s="76"/>
      <c r="B14" s="76"/>
      <c r="C14" s="76"/>
      <c r="D14" s="76"/>
      <c r="E14" s="76"/>
      <c r="F14" s="76"/>
      <c r="G14" s="79" t="s">
        <v>4754</v>
      </c>
      <c r="H14" s="69" t="s">
        <v>2249</v>
      </c>
      <c r="I14" s="74">
        <v>650000</v>
      </c>
      <c r="J14" s="69" t="s">
        <v>2249</v>
      </c>
      <c r="K14" s="69" t="s">
        <v>1562</v>
      </c>
      <c r="L14" s="75">
        <v>2010</v>
      </c>
      <c r="M14" s="79" t="s">
        <v>4729</v>
      </c>
      <c r="N14" s="80" t="s">
        <v>4755</v>
      </c>
      <c r="O14" s="116" t="s">
        <v>2249</v>
      </c>
      <c r="P14" s="69" t="s">
        <v>937</v>
      </c>
      <c r="Q14" s="75" t="s">
        <v>967</v>
      </c>
      <c r="R14" s="69" t="s">
        <v>4731</v>
      </c>
      <c r="S14" s="69" t="s">
        <v>2249</v>
      </c>
      <c r="T14" s="69" t="s">
        <v>2879</v>
      </c>
      <c r="U14" s="69" t="s">
        <v>2249</v>
      </c>
      <c r="V14" s="69" t="s">
        <v>2249</v>
      </c>
      <c r="W14" s="116" t="s">
        <v>940</v>
      </c>
      <c r="X14" s="76"/>
      <c r="AA14" s="639">
        <f t="shared" si="0"/>
        <v>45500.000000000007</v>
      </c>
      <c r="AB14" s="74">
        <f t="shared" si="1"/>
        <v>695500</v>
      </c>
    </row>
    <row r="15" spans="1:28" x14ac:dyDescent="0.35">
      <c r="A15" s="76"/>
      <c r="B15" s="76"/>
      <c r="C15" s="76"/>
      <c r="D15" s="76"/>
      <c r="E15" s="76"/>
      <c r="F15" s="73" t="s">
        <v>4756</v>
      </c>
      <c r="G15" s="79" t="s">
        <v>4757</v>
      </c>
      <c r="H15" s="69" t="s">
        <v>2249</v>
      </c>
      <c r="I15" s="74">
        <v>600000</v>
      </c>
      <c r="J15" s="69" t="s">
        <v>2249</v>
      </c>
      <c r="K15" s="69" t="s">
        <v>1562</v>
      </c>
      <c r="L15" s="75">
        <v>2010</v>
      </c>
      <c r="M15" s="79" t="s">
        <v>4736</v>
      </c>
      <c r="N15" s="80" t="s">
        <v>4758</v>
      </c>
      <c r="O15" s="116" t="s">
        <v>2249</v>
      </c>
      <c r="P15" s="69" t="s">
        <v>937</v>
      </c>
      <c r="Q15" s="75" t="s">
        <v>938</v>
      </c>
      <c r="R15" s="69" t="s">
        <v>4731</v>
      </c>
      <c r="S15" s="69" t="s">
        <v>2249</v>
      </c>
      <c r="T15" s="69" t="s">
        <v>2879</v>
      </c>
      <c r="U15" s="69" t="s">
        <v>2249</v>
      </c>
      <c r="V15" s="69" t="s">
        <v>2249</v>
      </c>
      <c r="W15" s="116" t="s">
        <v>940</v>
      </c>
      <c r="X15" s="76"/>
      <c r="AA15" s="639">
        <f t="shared" si="0"/>
        <v>42000.000000000007</v>
      </c>
      <c r="AB15" s="74">
        <f t="shared" si="1"/>
        <v>642000</v>
      </c>
    </row>
    <row r="16" spans="1:28" x14ac:dyDescent="0.35">
      <c r="A16" s="76"/>
      <c r="B16" s="76"/>
      <c r="C16" s="76"/>
      <c r="D16" s="76"/>
      <c r="E16" s="76"/>
      <c r="F16" s="73" t="s">
        <v>4759</v>
      </c>
      <c r="G16" s="79" t="s">
        <v>4760</v>
      </c>
      <c r="H16" s="69" t="s">
        <v>2249</v>
      </c>
      <c r="I16" s="74">
        <v>600000</v>
      </c>
      <c r="J16" s="69" t="s">
        <v>2249</v>
      </c>
      <c r="K16" s="69" t="s">
        <v>1562</v>
      </c>
      <c r="L16" s="75">
        <v>2010</v>
      </c>
      <c r="M16" s="79" t="s">
        <v>4736</v>
      </c>
      <c r="N16" s="80" t="s">
        <v>4761</v>
      </c>
      <c r="O16" s="116" t="s">
        <v>2249</v>
      </c>
      <c r="P16" s="69" t="s">
        <v>937</v>
      </c>
      <c r="Q16" s="75" t="s">
        <v>938</v>
      </c>
      <c r="R16" s="69" t="s">
        <v>4731</v>
      </c>
      <c r="S16" s="69" t="s">
        <v>2249</v>
      </c>
      <c r="T16" s="69" t="s">
        <v>2879</v>
      </c>
      <c r="U16" s="69" t="s">
        <v>2249</v>
      </c>
      <c r="V16" s="69" t="s">
        <v>2249</v>
      </c>
      <c r="W16" s="116" t="s">
        <v>940</v>
      </c>
      <c r="X16" s="76"/>
      <c r="AA16" s="639">
        <f t="shared" si="0"/>
        <v>42000.000000000007</v>
      </c>
      <c r="AB16" s="74">
        <f t="shared" si="1"/>
        <v>642000</v>
      </c>
    </row>
    <row r="17" spans="1:28" x14ac:dyDescent="0.35">
      <c r="A17" s="76"/>
      <c r="B17" s="76"/>
      <c r="C17" s="76"/>
      <c r="D17" s="76"/>
      <c r="E17" s="76"/>
      <c r="F17" s="73" t="s">
        <v>4762</v>
      </c>
      <c r="G17" s="79" t="s">
        <v>4763</v>
      </c>
      <c r="H17" s="69" t="s">
        <v>2249</v>
      </c>
      <c r="I17" s="74">
        <v>600000</v>
      </c>
      <c r="J17" s="69" t="s">
        <v>2249</v>
      </c>
      <c r="K17" s="69" t="s">
        <v>1562</v>
      </c>
      <c r="L17" s="75">
        <v>2010</v>
      </c>
      <c r="M17" s="79" t="s">
        <v>4736</v>
      </c>
      <c r="N17" s="80" t="s">
        <v>4764</v>
      </c>
      <c r="O17" s="116" t="s">
        <v>2249</v>
      </c>
      <c r="P17" s="69" t="s">
        <v>937</v>
      </c>
      <c r="Q17" s="75" t="s">
        <v>938</v>
      </c>
      <c r="R17" s="69" t="s">
        <v>4731</v>
      </c>
      <c r="S17" s="69" t="s">
        <v>2249</v>
      </c>
      <c r="T17" s="69" t="s">
        <v>2879</v>
      </c>
      <c r="U17" s="69" t="s">
        <v>2249</v>
      </c>
      <c r="V17" s="69" t="s">
        <v>2249</v>
      </c>
      <c r="W17" s="116" t="s">
        <v>940</v>
      </c>
      <c r="X17" s="76"/>
      <c r="AA17" s="639">
        <f t="shared" si="0"/>
        <v>42000.000000000007</v>
      </c>
      <c r="AB17" s="74">
        <f t="shared" si="1"/>
        <v>642000</v>
      </c>
    </row>
    <row r="18" spans="1:28" x14ac:dyDescent="0.35">
      <c r="A18" s="76"/>
      <c r="B18" s="76"/>
      <c r="C18" s="76"/>
      <c r="D18" s="76"/>
      <c r="E18" s="76"/>
      <c r="F18" s="76"/>
      <c r="G18" s="79" t="s">
        <v>4765</v>
      </c>
      <c r="H18" s="69" t="s">
        <v>2249</v>
      </c>
      <c r="I18" s="74">
        <v>600000</v>
      </c>
      <c r="J18" s="69" t="s">
        <v>2249</v>
      </c>
      <c r="K18" s="69" t="s">
        <v>1562</v>
      </c>
      <c r="L18" s="75">
        <v>2010</v>
      </c>
      <c r="M18" s="79" t="s">
        <v>4736</v>
      </c>
      <c r="N18" s="80" t="s">
        <v>4766</v>
      </c>
      <c r="O18" s="116" t="s">
        <v>2249</v>
      </c>
      <c r="P18" s="69" t="s">
        <v>937</v>
      </c>
      <c r="Q18" s="75" t="s">
        <v>938</v>
      </c>
      <c r="R18" s="69" t="s">
        <v>4731</v>
      </c>
      <c r="S18" s="69" t="s">
        <v>2249</v>
      </c>
      <c r="T18" s="69" t="s">
        <v>2879</v>
      </c>
      <c r="U18" s="69" t="s">
        <v>2249</v>
      </c>
      <c r="V18" s="69" t="s">
        <v>2249</v>
      </c>
      <c r="W18" s="116" t="s">
        <v>940</v>
      </c>
      <c r="X18" s="76"/>
      <c r="AA18" s="639">
        <f t="shared" si="0"/>
        <v>42000.000000000007</v>
      </c>
      <c r="AB18" s="74">
        <f t="shared" si="1"/>
        <v>642000</v>
      </c>
    </row>
    <row r="19" spans="1:28" x14ac:dyDescent="0.35">
      <c r="A19" s="76"/>
      <c r="B19" s="76"/>
      <c r="C19" s="76"/>
      <c r="D19" s="76"/>
      <c r="E19" s="76"/>
      <c r="F19" s="76"/>
      <c r="G19" s="79" t="s">
        <v>4767</v>
      </c>
      <c r="H19" s="69" t="s">
        <v>2249</v>
      </c>
      <c r="I19" s="74">
        <v>600000</v>
      </c>
      <c r="J19" s="69" t="s">
        <v>2249</v>
      </c>
      <c r="K19" s="69" t="s">
        <v>1562</v>
      </c>
      <c r="L19" s="75">
        <v>2010</v>
      </c>
      <c r="M19" s="79" t="s">
        <v>4736</v>
      </c>
      <c r="N19" s="80" t="s">
        <v>4768</v>
      </c>
      <c r="O19" s="116" t="s">
        <v>2249</v>
      </c>
      <c r="P19" s="69" t="s">
        <v>937</v>
      </c>
      <c r="Q19" s="75" t="s">
        <v>938</v>
      </c>
      <c r="R19" s="69" t="s">
        <v>4731</v>
      </c>
      <c r="S19" s="69" t="s">
        <v>2249</v>
      </c>
      <c r="T19" s="69" t="s">
        <v>2879</v>
      </c>
      <c r="U19" s="69" t="s">
        <v>2249</v>
      </c>
      <c r="V19" s="69" t="s">
        <v>2249</v>
      </c>
      <c r="W19" s="116" t="s">
        <v>940</v>
      </c>
      <c r="X19" s="76"/>
      <c r="AA19" s="639">
        <f t="shared" si="0"/>
        <v>42000.000000000007</v>
      </c>
      <c r="AB19" s="74">
        <f t="shared" si="1"/>
        <v>642000</v>
      </c>
    </row>
    <row r="20" spans="1:28" x14ac:dyDescent="0.35">
      <c r="A20" s="76"/>
      <c r="B20" s="76"/>
      <c r="C20" s="76"/>
      <c r="D20" s="76"/>
      <c r="E20" s="76"/>
      <c r="F20" s="76"/>
      <c r="G20" s="79" t="s">
        <v>4769</v>
      </c>
      <c r="H20" s="69" t="s">
        <v>2249</v>
      </c>
      <c r="I20" s="74">
        <v>600000</v>
      </c>
      <c r="J20" s="69" t="s">
        <v>2249</v>
      </c>
      <c r="K20" s="69" t="s">
        <v>1562</v>
      </c>
      <c r="L20" s="75">
        <v>2010</v>
      </c>
      <c r="M20" s="79" t="s">
        <v>4736</v>
      </c>
      <c r="N20" s="80" t="s">
        <v>4770</v>
      </c>
      <c r="O20" s="116" t="s">
        <v>2249</v>
      </c>
      <c r="P20" s="69" t="s">
        <v>937</v>
      </c>
      <c r="Q20" s="75" t="s">
        <v>938</v>
      </c>
      <c r="R20" s="69" t="s">
        <v>4731</v>
      </c>
      <c r="S20" s="69" t="s">
        <v>2249</v>
      </c>
      <c r="T20" s="69" t="s">
        <v>2879</v>
      </c>
      <c r="U20" s="69" t="s">
        <v>2249</v>
      </c>
      <c r="V20" s="69" t="s">
        <v>2249</v>
      </c>
      <c r="W20" s="116" t="s">
        <v>940</v>
      </c>
      <c r="X20" s="76"/>
      <c r="AA20" s="639">
        <f t="shared" si="0"/>
        <v>42000.000000000007</v>
      </c>
      <c r="AB20" s="74">
        <f t="shared" si="1"/>
        <v>642000</v>
      </c>
    </row>
    <row r="21" spans="1:28" x14ac:dyDescent="0.35">
      <c r="A21" s="76"/>
      <c r="B21" s="76"/>
      <c r="C21" s="76"/>
      <c r="D21" s="76"/>
      <c r="E21" s="76"/>
      <c r="F21" s="73" t="s">
        <v>4771</v>
      </c>
      <c r="G21" s="79" t="s">
        <v>4772</v>
      </c>
      <c r="H21" s="69" t="s">
        <v>2249</v>
      </c>
      <c r="I21" s="74">
        <v>600000</v>
      </c>
      <c r="J21" s="69" t="s">
        <v>2249</v>
      </c>
      <c r="K21" s="69" t="s">
        <v>1562</v>
      </c>
      <c r="L21" s="75">
        <v>2010</v>
      </c>
      <c r="M21" s="79" t="s">
        <v>4736</v>
      </c>
      <c r="N21" s="80" t="s">
        <v>4773</v>
      </c>
      <c r="O21" s="116" t="s">
        <v>2249</v>
      </c>
      <c r="P21" s="69" t="s">
        <v>937</v>
      </c>
      <c r="Q21" s="75" t="s">
        <v>938</v>
      </c>
      <c r="R21" s="69" t="s">
        <v>4731</v>
      </c>
      <c r="S21" s="69" t="s">
        <v>2249</v>
      </c>
      <c r="T21" s="69" t="s">
        <v>2879</v>
      </c>
      <c r="U21" s="69" t="s">
        <v>2249</v>
      </c>
      <c r="V21" s="69" t="s">
        <v>2249</v>
      </c>
      <c r="W21" s="116" t="s">
        <v>940</v>
      </c>
      <c r="X21" s="76"/>
      <c r="AA21" s="639">
        <f t="shared" si="0"/>
        <v>42000.000000000007</v>
      </c>
      <c r="AB21" s="74">
        <f t="shared" si="1"/>
        <v>642000</v>
      </c>
    </row>
    <row r="22" spans="1:28" x14ac:dyDescent="0.35">
      <c r="A22" s="76"/>
      <c r="B22" s="76"/>
      <c r="C22" s="76"/>
      <c r="D22" s="76"/>
      <c r="E22" s="76"/>
      <c r="F22" s="76"/>
      <c r="G22" s="79" t="s">
        <v>4774</v>
      </c>
      <c r="H22" s="69" t="s">
        <v>2249</v>
      </c>
      <c r="I22" s="74">
        <v>650000</v>
      </c>
      <c r="J22" s="69" t="s">
        <v>2249</v>
      </c>
      <c r="K22" s="69" t="s">
        <v>1562</v>
      </c>
      <c r="L22" s="75">
        <v>2010</v>
      </c>
      <c r="M22" s="79" t="s">
        <v>4729</v>
      </c>
      <c r="N22" s="80" t="s">
        <v>4775</v>
      </c>
      <c r="O22" s="116" t="s">
        <v>2249</v>
      </c>
      <c r="P22" s="69" t="s">
        <v>937</v>
      </c>
      <c r="Q22" s="75" t="s">
        <v>967</v>
      </c>
      <c r="R22" s="69" t="s">
        <v>4731</v>
      </c>
      <c r="S22" s="69" t="s">
        <v>2249</v>
      </c>
      <c r="T22" s="69" t="s">
        <v>2879</v>
      </c>
      <c r="U22" s="69" t="s">
        <v>2249</v>
      </c>
      <c r="V22" s="69" t="s">
        <v>2249</v>
      </c>
      <c r="W22" s="116" t="s">
        <v>940</v>
      </c>
      <c r="X22" s="76"/>
      <c r="AA22" s="639">
        <f t="shared" si="0"/>
        <v>45500.000000000007</v>
      </c>
      <c r="AB22" s="74">
        <f t="shared" si="1"/>
        <v>695500</v>
      </c>
    </row>
    <row r="23" spans="1:28" x14ac:dyDescent="0.35">
      <c r="A23" s="76"/>
      <c r="B23" s="76"/>
      <c r="C23" s="76"/>
      <c r="D23" s="76"/>
      <c r="E23" s="76"/>
      <c r="F23" s="76"/>
      <c r="G23" s="79" t="s">
        <v>4776</v>
      </c>
      <c r="H23" s="69" t="s">
        <v>2249</v>
      </c>
      <c r="I23" s="74">
        <v>650000</v>
      </c>
      <c r="J23" s="69" t="s">
        <v>2249</v>
      </c>
      <c r="K23" s="69" t="s">
        <v>2394</v>
      </c>
      <c r="L23" s="75">
        <v>2010</v>
      </c>
      <c r="M23" s="79" t="s">
        <v>3178</v>
      </c>
      <c r="N23" s="80" t="s">
        <v>4777</v>
      </c>
      <c r="O23" s="116" t="s">
        <v>2249</v>
      </c>
      <c r="P23" s="69" t="s">
        <v>937</v>
      </c>
      <c r="Q23" s="75" t="s">
        <v>967</v>
      </c>
      <c r="R23" s="69" t="s">
        <v>2878</v>
      </c>
      <c r="S23" s="69" t="s">
        <v>2249</v>
      </c>
      <c r="T23" s="69" t="s">
        <v>2879</v>
      </c>
      <c r="U23" s="69" t="s">
        <v>2249</v>
      </c>
      <c r="V23" s="69" t="s">
        <v>2249</v>
      </c>
      <c r="W23" s="116" t="s">
        <v>940</v>
      </c>
      <c r="X23" s="76" t="s">
        <v>4778</v>
      </c>
      <c r="AA23" s="639">
        <f t="shared" si="0"/>
        <v>45500.000000000007</v>
      </c>
      <c r="AB23" s="74">
        <f t="shared" si="1"/>
        <v>695500</v>
      </c>
    </row>
    <row r="24" spans="1:28" x14ac:dyDescent="0.35">
      <c r="A24" s="76"/>
      <c r="B24" s="76"/>
      <c r="C24" s="76"/>
      <c r="D24" s="76"/>
      <c r="E24" s="76"/>
      <c r="F24" s="73" t="s">
        <v>4779</v>
      </c>
      <c r="G24" s="79" t="s">
        <v>4780</v>
      </c>
      <c r="H24" s="69" t="s">
        <v>2249</v>
      </c>
      <c r="I24" s="74">
        <v>600000</v>
      </c>
      <c r="J24" s="69" t="s">
        <v>2249</v>
      </c>
      <c r="K24" s="69" t="s">
        <v>2394</v>
      </c>
      <c r="L24" s="75">
        <v>2010</v>
      </c>
      <c r="M24" s="79" t="s">
        <v>3181</v>
      </c>
      <c r="N24" s="80" t="s">
        <v>4781</v>
      </c>
      <c r="O24" s="116" t="s">
        <v>2249</v>
      </c>
      <c r="P24" s="69" t="s">
        <v>937</v>
      </c>
      <c r="Q24" s="75" t="s">
        <v>938</v>
      </c>
      <c r="R24" s="69" t="s">
        <v>2878</v>
      </c>
      <c r="S24" s="69" t="s">
        <v>2249</v>
      </c>
      <c r="T24" s="69" t="s">
        <v>2879</v>
      </c>
      <c r="U24" s="69" t="s">
        <v>2249</v>
      </c>
      <c r="V24" s="69" t="s">
        <v>2249</v>
      </c>
      <c r="W24" s="116" t="s">
        <v>940</v>
      </c>
      <c r="X24" s="76"/>
      <c r="AA24" s="639">
        <f t="shared" si="0"/>
        <v>42000.000000000007</v>
      </c>
      <c r="AB24" s="74">
        <f t="shared" si="1"/>
        <v>642000</v>
      </c>
    </row>
    <row r="25" spans="1:28" x14ac:dyDescent="0.35">
      <c r="A25" s="76"/>
      <c r="B25" s="76"/>
      <c r="C25" s="76"/>
      <c r="D25" s="76"/>
      <c r="E25" s="76"/>
      <c r="F25" s="76"/>
      <c r="G25" s="79" t="s">
        <v>4782</v>
      </c>
      <c r="H25" s="69" t="s">
        <v>2249</v>
      </c>
      <c r="I25" s="74">
        <v>600000</v>
      </c>
      <c r="J25" s="69" t="s">
        <v>2249</v>
      </c>
      <c r="K25" s="69" t="s">
        <v>2394</v>
      </c>
      <c r="L25" s="75">
        <v>2010</v>
      </c>
      <c r="M25" s="79" t="s">
        <v>3181</v>
      </c>
      <c r="N25" s="80" t="s">
        <v>4783</v>
      </c>
      <c r="O25" s="116" t="s">
        <v>2249</v>
      </c>
      <c r="P25" s="69" t="s">
        <v>937</v>
      </c>
      <c r="Q25" s="75" t="s">
        <v>938</v>
      </c>
      <c r="R25" s="69" t="s">
        <v>2878</v>
      </c>
      <c r="S25" s="69" t="s">
        <v>2249</v>
      </c>
      <c r="T25" s="69" t="s">
        <v>2879</v>
      </c>
      <c r="U25" s="69" t="s">
        <v>2249</v>
      </c>
      <c r="V25" s="69" t="s">
        <v>2249</v>
      </c>
      <c r="W25" s="116" t="s">
        <v>940</v>
      </c>
      <c r="X25" s="76"/>
      <c r="AA25" s="639">
        <f t="shared" si="0"/>
        <v>42000.000000000007</v>
      </c>
      <c r="AB25" s="74">
        <f t="shared" si="1"/>
        <v>642000</v>
      </c>
    </row>
    <row r="26" spans="1:28" x14ac:dyDescent="0.35">
      <c r="A26" s="76"/>
      <c r="B26" s="76"/>
      <c r="C26" s="76"/>
      <c r="D26" s="76"/>
      <c r="E26" s="76"/>
      <c r="F26" s="73" t="s">
        <v>4784</v>
      </c>
      <c r="G26" s="79" t="s">
        <v>4785</v>
      </c>
      <c r="H26" s="69" t="s">
        <v>2249</v>
      </c>
      <c r="I26" s="74">
        <v>600000</v>
      </c>
      <c r="J26" s="69" t="s">
        <v>2249</v>
      </c>
      <c r="K26" s="69" t="s">
        <v>2394</v>
      </c>
      <c r="L26" s="75">
        <v>2010</v>
      </c>
      <c r="M26" s="79" t="s">
        <v>3181</v>
      </c>
      <c r="N26" s="80" t="s">
        <v>4786</v>
      </c>
      <c r="O26" s="116" t="s">
        <v>2249</v>
      </c>
      <c r="P26" s="69" t="s">
        <v>937</v>
      </c>
      <c r="Q26" s="75" t="s">
        <v>938</v>
      </c>
      <c r="R26" s="69" t="s">
        <v>2878</v>
      </c>
      <c r="S26" s="69" t="s">
        <v>2249</v>
      </c>
      <c r="T26" s="69" t="s">
        <v>2879</v>
      </c>
      <c r="U26" s="69" t="s">
        <v>2249</v>
      </c>
      <c r="V26" s="69" t="s">
        <v>2249</v>
      </c>
      <c r="W26" s="116" t="s">
        <v>940</v>
      </c>
      <c r="X26" s="76"/>
      <c r="AA26" s="639">
        <f t="shared" si="0"/>
        <v>42000.000000000007</v>
      </c>
      <c r="AB26" s="74">
        <f t="shared" si="1"/>
        <v>642000</v>
      </c>
    </row>
    <row r="27" spans="1:28" x14ac:dyDescent="0.35">
      <c r="A27" s="76"/>
      <c r="B27" s="76"/>
      <c r="C27" s="76"/>
      <c r="D27" s="76"/>
      <c r="E27" s="76"/>
      <c r="F27" s="73" t="s">
        <v>4787</v>
      </c>
      <c r="G27" s="79" t="s">
        <v>4788</v>
      </c>
      <c r="H27" s="69" t="s">
        <v>2249</v>
      </c>
      <c r="I27" s="74">
        <v>600000</v>
      </c>
      <c r="J27" s="69" t="s">
        <v>2249</v>
      </c>
      <c r="K27" s="69" t="s">
        <v>2394</v>
      </c>
      <c r="L27" s="75">
        <v>2010</v>
      </c>
      <c r="M27" s="79" t="s">
        <v>3181</v>
      </c>
      <c r="N27" s="80" t="s">
        <v>4789</v>
      </c>
      <c r="O27" s="116" t="s">
        <v>2249</v>
      </c>
      <c r="P27" s="69" t="s">
        <v>937</v>
      </c>
      <c r="Q27" s="75" t="s">
        <v>938</v>
      </c>
      <c r="R27" s="69" t="s">
        <v>2878</v>
      </c>
      <c r="S27" s="69" t="s">
        <v>2249</v>
      </c>
      <c r="T27" s="69" t="s">
        <v>2879</v>
      </c>
      <c r="U27" s="69" t="s">
        <v>2249</v>
      </c>
      <c r="V27" s="69" t="s">
        <v>2249</v>
      </c>
      <c r="W27" s="116" t="s">
        <v>940</v>
      </c>
      <c r="X27" s="76"/>
      <c r="AA27" s="639">
        <f t="shared" si="0"/>
        <v>42000.000000000007</v>
      </c>
      <c r="AB27" s="74">
        <f t="shared" si="1"/>
        <v>642000</v>
      </c>
    </row>
    <row r="28" spans="1:28" x14ac:dyDescent="0.35">
      <c r="A28" s="76"/>
      <c r="B28" s="76"/>
      <c r="C28" s="76"/>
      <c r="D28" s="76"/>
      <c r="E28" s="76"/>
      <c r="F28" s="73" t="s">
        <v>4790</v>
      </c>
      <c r="G28" s="79" t="s">
        <v>4791</v>
      </c>
      <c r="H28" s="69" t="s">
        <v>2249</v>
      </c>
      <c r="I28" s="74">
        <v>600000</v>
      </c>
      <c r="J28" s="69" t="s">
        <v>2249</v>
      </c>
      <c r="K28" s="69" t="s">
        <v>2394</v>
      </c>
      <c r="L28" s="75">
        <v>2010</v>
      </c>
      <c r="M28" s="79" t="s">
        <v>3181</v>
      </c>
      <c r="N28" s="80" t="s">
        <v>4792</v>
      </c>
      <c r="O28" s="116" t="s">
        <v>2249</v>
      </c>
      <c r="P28" s="69" t="s">
        <v>937</v>
      </c>
      <c r="Q28" s="75" t="s">
        <v>938</v>
      </c>
      <c r="R28" s="69" t="s">
        <v>2878</v>
      </c>
      <c r="S28" s="69" t="s">
        <v>2249</v>
      </c>
      <c r="T28" s="69" t="s">
        <v>2879</v>
      </c>
      <c r="U28" s="69" t="s">
        <v>2249</v>
      </c>
      <c r="V28" s="69" t="s">
        <v>2249</v>
      </c>
      <c r="W28" s="116" t="s">
        <v>940</v>
      </c>
      <c r="X28" s="76"/>
      <c r="AA28" s="639">
        <f t="shared" si="0"/>
        <v>42000.000000000007</v>
      </c>
      <c r="AB28" s="74">
        <f t="shared" si="1"/>
        <v>642000</v>
      </c>
    </row>
    <row r="29" spans="1:28" x14ac:dyDescent="0.35">
      <c r="A29" s="76"/>
      <c r="B29" s="76"/>
      <c r="C29" s="76"/>
      <c r="D29" s="76"/>
      <c r="E29" s="76"/>
      <c r="F29" s="73" t="s">
        <v>4793</v>
      </c>
      <c r="G29" s="79" t="s">
        <v>4794</v>
      </c>
      <c r="H29" s="69" t="s">
        <v>2249</v>
      </c>
      <c r="I29" s="74">
        <v>600000</v>
      </c>
      <c r="J29" s="69" t="s">
        <v>2249</v>
      </c>
      <c r="K29" s="69" t="s">
        <v>2394</v>
      </c>
      <c r="L29" s="75">
        <v>2010</v>
      </c>
      <c r="M29" s="79" t="s">
        <v>3181</v>
      </c>
      <c r="N29" s="80" t="s">
        <v>4795</v>
      </c>
      <c r="O29" s="116" t="s">
        <v>2249</v>
      </c>
      <c r="P29" s="69" t="s">
        <v>937</v>
      </c>
      <c r="Q29" s="75" t="s">
        <v>938</v>
      </c>
      <c r="R29" s="69" t="s">
        <v>2878</v>
      </c>
      <c r="S29" s="69" t="s">
        <v>2249</v>
      </c>
      <c r="T29" s="69" t="s">
        <v>2879</v>
      </c>
      <c r="U29" s="69" t="s">
        <v>2249</v>
      </c>
      <c r="V29" s="69" t="s">
        <v>2249</v>
      </c>
      <c r="W29" s="116" t="s">
        <v>940</v>
      </c>
      <c r="X29" s="76"/>
      <c r="AA29" s="639">
        <f t="shared" si="0"/>
        <v>42000.000000000007</v>
      </c>
      <c r="AB29" s="74">
        <f t="shared" si="1"/>
        <v>642000</v>
      </c>
    </row>
    <row r="30" spans="1:28" x14ac:dyDescent="0.35">
      <c r="A30" s="76"/>
      <c r="B30" s="76"/>
      <c r="C30" s="76"/>
      <c r="D30" s="76"/>
      <c r="E30" s="76"/>
      <c r="F30" s="73" t="s">
        <v>4796</v>
      </c>
      <c r="G30" s="79" t="s">
        <v>4797</v>
      </c>
      <c r="H30" s="69" t="s">
        <v>2249</v>
      </c>
      <c r="I30" s="74">
        <v>600000</v>
      </c>
      <c r="J30" s="69" t="s">
        <v>2249</v>
      </c>
      <c r="K30" s="69" t="s">
        <v>2394</v>
      </c>
      <c r="L30" s="75">
        <v>2010</v>
      </c>
      <c r="M30" s="79" t="s">
        <v>3181</v>
      </c>
      <c r="N30" s="80" t="s">
        <v>4798</v>
      </c>
      <c r="O30" s="116" t="s">
        <v>2249</v>
      </c>
      <c r="P30" s="69" t="s">
        <v>937</v>
      </c>
      <c r="Q30" s="75" t="s">
        <v>938</v>
      </c>
      <c r="R30" s="69" t="s">
        <v>2878</v>
      </c>
      <c r="S30" s="69" t="s">
        <v>2249</v>
      </c>
      <c r="T30" s="69" t="s">
        <v>2879</v>
      </c>
      <c r="U30" s="69" t="s">
        <v>2249</v>
      </c>
      <c r="V30" s="69" t="s">
        <v>2249</v>
      </c>
      <c r="W30" s="116" t="s">
        <v>940</v>
      </c>
      <c r="X30" s="76"/>
      <c r="AA30" s="639">
        <f t="shared" si="0"/>
        <v>42000.000000000007</v>
      </c>
      <c r="AB30" s="74">
        <f t="shared" si="1"/>
        <v>642000</v>
      </c>
    </row>
    <row r="31" spans="1:28" x14ac:dyDescent="0.35">
      <c r="A31" s="76"/>
      <c r="B31" s="76"/>
      <c r="C31" s="76"/>
      <c r="D31" s="76"/>
      <c r="E31" s="76"/>
      <c r="F31" s="76"/>
      <c r="G31" s="79" t="s">
        <v>4799</v>
      </c>
      <c r="H31" s="69" t="s">
        <v>2249</v>
      </c>
      <c r="I31" s="74">
        <v>650000</v>
      </c>
      <c r="J31" s="69" t="s">
        <v>2249</v>
      </c>
      <c r="K31" s="69" t="s">
        <v>2394</v>
      </c>
      <c r="L31" s="75">
        <v>2010</v>
      </c>
      <c r="M31" s="79" t="s">
        <v>964</v>
      </c>
      <c r="N31" s="80" t="s">
        <v>4800</v>
      </c>
      <c r="O31" s="116" t="s">
        <v>2249</v>
      </c>
      <c r="P31" s="69" t="s">
        <v>937</v>
      </c>
      <c r="Q31" s="75" t="s">
        <v>967</v>
      </c>
      <c r="R31" s="69" t="s">
        <v>2878</v>
      </c>
      <c r="S31" s="69" t="s">
        <v>2249</v>
      </c>
      <c r="T31" s="69" t="s">
        <v>2879</v>
      </c>
      <c r="U31" s="69" t="s">
        <v>2249</v>
      </c>
      <c r="V31" s="69" t="s">
        <v>2249</v>
      </c>
      <c r="W31" s="116" t="s">
        <v>940</v>
      </c>
      <c r="X31" s="76"/>
      <c r="AA31" s="639">
        <f t="shared" si="0"/>
        <v>45500.000000000007</v>
      </c>
      <c r="AB31" s="74">
        <f t="shared" si="1"/>
        <v>695500</v>
      </c>
    </row>
    <row r="32" spans="1:28" x14ac:dyDescent="0.35">
      <c r="A32" s="76"/>
      <c r="B32" s="76"/>
      <c r="C32" s="76"/>
      <c r="D32" s="76"/>
      <c r="E32" s="76"/>
      <c r="F32" s="76"/>
      <c r="G32" s="79" t="s">
        <v>4801</v>
      </c>
      <c r="H32" s="69" t="s">
        <v>2249</v>
      </c>
      <c r="I32" s="74">
        <v>600000</v>
      </c>
      <c r="J32" s="69" t="s">
        <v>2249</v>
      </c>
      <c r="K32" s="69" t="s">
        <v>2394</v>
      </c>
      <c r="L32" s="75">
        <v>2010</v>
      </c>
      <c r="M32" s="79" t="s">
        <v>3181</v>
      </c>
      <c r="N32" s="80" t="s">
        <v>4802</v>
      </c>
      <c r="O32" s="116" t="s">
        <v>2249</v>
      </c>
      <c r="P32" s="69" t="s">
        <v>937</v>
      </c>
      <c r="Q32" s="75" t="s">
        <v>938</v>
      </c>
      <c r="R32" s="69" t="s">
        <v>2878</v>
      </c>
      <c r="S32" s="69" t="s">
        <v>2249</v>
      </c>
      <c r="T32" s="69" t="s">
        <v>2879</v>
      </c>
      <c r="U32" s="69" t="s">
        <v>2249</v>
      </c>
      <c r="V32" s="69" t="s">
        <v>2249</v>
      </c>
      <c r="W32" s="116" t="s">
        <v>940</v>
      </c>
      <c r="X32" s="76"/>
      <c r="AA32" s="639">
        <f t="shared" si="0"/>
        <v>42000.000000000007</v>
      </c>
      <c r="AB32" s="74">
        <f t="shared" si="1"/>
        <v>642000</v>
      </c>
    </row>
    <row r="33" spans="1:28" x14ac:dyDescent="0.35">
      <c r="A33" s="76"/>
      <c r="B33" s="76"/>
      <c r="C33" s="76"/>
      <c r="D33" s="76"/>
      <c r="E33" s="76"/>
      <c r="F33" s="76"/>
      <c r="G33" s="79" t="s">
        <v>4803</v>
      </c>
      <c r="H33" s="69" t="s">
        <v>2249</v>
      </c>
      <c r="I33" s="74">
        <v>600000</v>
      </c>
      <c r="J33" s="69" t="s">
        <v>2249</v>
      </c>
      <c r="K33" s="69" t="s">
        <v>2394</v>
      </c>
      <c r="L33" s="75">
        <v>2010</v>
      </c>
      <c r="M33" s="79" t="s">
        <v>3181</v>
      </c>
      <c r="N33" s="80" t="s">
        <v>4804</v>
      </c>
      <c r="O33" s="116" t="s">
        <v>2249</v>
      </c>
      <c r="P33" s="69" t="s">
        <v>937</v>
      </c>
      <c r="Q33" s="75" t="s">
        <v>938</v>
      </c>
      <c r="R33" s="69" t="s">
        <v>2878</v>
      </c>
      <c r="S33" s="69" t="s">
        <v>2249</v>
      </c>
      <c r="T33" s="69" t="s">
        <v>2879</v>
      </c>
      <c r="U33" s="69" t="s">
        <v>2249</v>
      </c>
      <c r="V33" s="69" t="s">
        <v>2249</v>
      </c>
      <c r="W33" s="116" t="s">
        <v>940</v>
      </c>
      <c r="X33" s="76"/>
      <c r="AA33" s="639">
        <f t="shared" si="0"/>
        <v>42000.000000000007</v>
      </c>
      <c r="AB33" s="74">
        <f t="shared" si="1"/>
        <v>642000</v>
      </c>
    </row>
    <row r="34" spans="1:28" x14ac:dyDescent="0.35">
      <c r="A34" s="76"/>
      <c r="B34" s="76"/>
      <c r="C34" s="76"/>
      <c r="D34" s="76"/>
      <c r="E34" s="76"/>
      <c r="F34" s="76"/>
      <c r="G34" s="79" t="s">
        <v>4805</v>
      </c>
      <c r="H34" s="69" t="s">
        <v>2249</v>
      </c>
      <c r="I34" s="74">
        <v>600000</v>
      </c>
      <c r="J34" s="69" t="s">
        <v>2249</v>
      </c>
      <c r="K34" s="69" t="s">
        <v>2394</v>
      </c>
      <c r="L34" s="75">
        <v>2010</v>
      </c>
      <c r="M34" s="79" t="s">
        <v>3181</v>
      </c>
      <c r="N34" s="80" t="s">
        <v>4806</v>
      </c>
      <c r="O34" s="116" t="s">
        <v>2249</v>
      </c>
      <c r="P34" s="69" t="s">
        <v>937</v>
      </c>
      <c r="Q34" s="75" t="s">
        <v>938</v>
      </c>
      <c r="R34" s="69" t="s">
        <v>2878</v>
      </c>
      <c r="S34" s="69" t="s">
        <v>2249</v>
      </c>
      <c r="T34" s="69" t="s">
        <v>2879</v>
      </c>
      <c r="U34" s="69" t="s">
        <v>2249</v>
      </c>
      <c r="V34" s="69" t="s">
        <v>2249</v>
      </c>
      <c r="W34" s="116" t="s">
        <v>940</v>
      </c>
      <c r="X34" s="76"/>
      <c r="AA34" s="639">
        <f t="shared" si="0"/>
        <v>42000.000000000007</v>
      </c>
      <c r="AB34" s="74">
        <f t="shared" si="1"/>
        <v>642000</v>
      </c>
    </row>
    <row r="35" spans="1:28" x14ac:dyDescent="0.35">
      <c r="A35" s="76"/>
      <c r="B35" s="76"/>
      <c r="C35" s="76"/>
      <c r="D35" s="76"/>
      <c r="E35" s="76"/>
      <c r="F35" s="76"/>
      <c r="G35" s="79" t="s">
        <v>4807</v>
      </c>
      <c r="H35" s="69" t="s">
        <v>2249</v>
      </c>
      <c r="I35" s="74">
        <v>600000</v>
      </c>
      <c r="J35" s="69" t="s">
        <v>2249</v>
      </c>
      <c r="K35" s="69" t="s">
        <v>2394</v>
      </c>
      <c r="L35" s="75">
        <v>2010</v>
      </c>
      <c r="M35" s="79" t="s">
        <v>3181</v>
      </c>
      <c r="N35" s="80" t="s">
        <v>4808</v>
      </c>
      <c r="O35" s="116" t="s">
        <v>2249</v>
      </c>
      <c r="P35" s="69" t="s">
        <v>937</v>
      </c>
      <c r="Q35" s="75" t="s">
        <v>938</v>
      </c>
      <c r="R35" s="69" t="s">
        <v>2878</v>
      </c>
      <c r="S35" s="69" t="s">
        <v>2249</v>
      </c>
      <c r="T35" s="69" t="s">
        <v>2879</v>
      </c>
      <c r="U35" s="69" t="s">
        <v>2249</v>
      </c>
      <c r="V35" s="69" t="s">
        <v>2249</v>
      </c>
      <c r="W35" s="116" t="s">
        <v>940</v>
      </c>
      <c r="X35" s="76"/>
      <c r="AA35" s="639">
        <f t="shared" si="0"/>
        <v>42000.000000000007</v>
      </c>
      <c r="AB35" s="74">
        <f t="shared" si="1"/>
        <v>642000</v>
      </c>
    </row>
    <row r="36" spans="1:28" x14ac:dyDescent="0.35">
      <c r="A36" s="76"/>
      <c r="B36" s="77"/>
      <c r="C36" s="77"/>
      <c r="D36" s="77"/>
      <c r="E36" s="77"/>
      <c r="F36" s="77"/>
      <c r="G36" s="79" t="s">
        <v>4809</v>
      </c>
      <c r="H36" s="69" t="s">
        <v>2249</v>
      </c>
      <c r="I36" s="74">
        <v>600000</v>
      </c>
      <c r="J36" s="69" t="s">
        <v>2249</v>
      </c>
      <c r="K36" s="69" t="s">
        <v>2394</v>
      </c>
      <c r="L36" s="75">
        <v>2010</v>
      </c>
      <c r="M36" s="79" t="s">
        <v>3181</v>
      </c>
      <c r="N36" s="80" t="s">
        <v>4810</v>
      </c>
      <c r="O36" s="116" t="s">
        <v>2249</v>
      </c>
      <c r="P36" s="69" t="s">
        <v>937</v>
      </c>
      <c r="Q36" s="75" t="s">
        <v>938</v>
      </c>
      <c r="R36" s="69" t="s">
        <v>2878</v>
      </c>
      <c r="S36" s="69" t="s">
        <v>2249</v>
      </c>
      <c r="T36" s="69" t="s">
        <v>2879</v>
      </c>
      <c r="U36" s="69" t="s">
        <v>2249</v>
      </c>
      <c r="V36" s="69" t="s">
        <v>2249</v>
      </c>
      <c r="W36" s="116" t="s">
        <v>940</v>
      </c>
      <c r="X36" s="76"/>
      <c r="AA36" s="639">
        <f t="shared" si="0"/>
        <v>42000.000000000007</v>
      </c>
      <c r="AB36" s="74">
        <f t="shared" si="1"/>
        <v>642000</v>
      </c>
    </row>
    <row r="37" spans="1:28" x14ac:dyDescent="0.35">
      <c r="A37" s="76"/>
      <c r="B37" s="76"/>
      <c r="C37" s="76"/>
      <c r="D37" s="76"/>
      <c r="E37" s="76"/>
      <c r="F37" s="76"/>
      <c r="G37" s="79" t="s">
        <v>4811</v>
      </c>
      <c r="H37" s="69" t="s">
        <v>2249</v>
      </c>
      <c r="I37" s="74">
        <v>600000</v>
      </c>
      <c r="J37" s="69" t="s">
        <v>2249</v>
      </c>
      <c r="K37" s="69" t="s">
        <v>2394</v>
      </c>
      <c r="L37" s="75">
        <v>2010</v>
      </c>
      <c r="M37" s="79" t="s">
        <v>3181</v>
      </c>
      <c r="N37" s="80" t="s">
        <v>4812</v>
      </c>
      <c r="O37" s="116" t="s">
        <v>2249</v>
      </c>
      <c r="P37" s="69" t="s">
        <v>937</v>
      </c>
      <c r="Q37" s="75" t="s">
        <v>938</v>
      </c>
      <c r="R37" s="69" t="s">
        <v>2878</v>
      </c>
      <c r="S37" s="69" t="s">
        <v>2249</v>
      </c>
      <c r="T37" s="69" t="s">
        <v>2879</v>
      </c>
      <c r="U37" s="69" t="s">
        <v>2249</v>
      </c>
      <c r="V37" s="69" t="s">
        <v>2249</v>
      </c>
      <c r="W37" s="116" t="s">
        <v>940</v>
      </c>
      <c r="X37" s="76"/>
      <c r="AA37" s="639">
        <f t="shared" si="0"/>
        <v>42000.000000000007</v>
      </c>
      <c r="AB37" s="74">
        <f t="shared" si="1"/>
        <v>642000</v>
      </c>
    </row>
    <row r="38" spans="1:28" x14ac:dyDescent="0.35">
      <c r="A38" s="76"/>
      <c r="B38" s="76"/>
      <c r="C38" s="76"/>
      <c r="D38" s="76"/>
      <c r="E38" s="76"/>
      <c r="F38" s="76"/>
      <c r="G38" s="79" t="s">
        <v>4813</v>
      </c>
      <c r="H38" s="69" t="s">
        <v>2249</v>
      </c>
      <c r="I38" s="74">
        <v>600000</v>
      </c>
      <c r="J38" s="69" t="s">
        <v>2249</v>
      </c>
      <c r="K38" s="69" t="s">
        <v>2394</v>
      </c>
      <c r="L38" s="75">
        <v>2010</v>
      </c>
      <c r="M38" s="79" t="s">
        <v>3181</v>
      </c>
      <c r="N38" s="80" t="s">
        <v>4814</v>
      </c>
      <c r="O38" s="116" t="s">
        <v>2249</v>
      </c>
      <c r="P38" s="69" t="s">
        <v>937</v>
      </c>
      <c r="Q38" s="75" t="s">
        <v>938</v>
      </c>
      <c r="R38" s="69" t="s">
        <v>2878</v>
      </c>
      <c r="S38" s="69" t="s">
        <v>2249</v>
      </c>
      <c r="T38" s="69" t="s">
        <v>2879</v>
      </c>
      <c r="U38" s="69" t="s">
        <v>2249</v>
      </c>
      <c r="V38" s="69" t="s">
        <v>2249</v>
      </c>
      <c r="W38" s="116" t="s">
        <v>940</v>
      </c>
      <c r="X38" s="76"/>
      <c r="AA38" s="639">
        <f t="shared" si="0"/>
        <v>42000.000000000007</v>
      </c>
      <c r="AB38" s="74">
        <f t="shared" si="1"/>
        <v>642000</v>
      </c>
    </row>
    <row r="39" spans="1:28" x14ac:dyDescent="0.35">
      <c r="A39" s="76"/>
      <c r="B39" s="76"/>
      <c r="C39" s="76"/>
      <c r="D39" s="76"/>
      <c r="E39" s="76"/>
      <c r="F39" s="76"/>
      <c r="G39" s="79" t="s">
        <v>4815</v>
      </c>
      <c r="H39" s="69" t="s">
        <v>2249</v>
      </c>
      <c r="I39" s="74">
        <v>650000</v>
      </c>
      <c r="J39" s="69" t="s">
        <v>2249</v>
      </c>
      <c r="K39" s="69" t="s">
        <v>2394</v>
      </c>
      <c r="L39" s="75">
        <v>2010</v>
      </c>
      <c r="M39" s="79" t="s">
        <v>964</v>
      </c>
      <c r="N39" s="80" t="s">
        <v>4816</v>
      </c>
      <c r="O39" s="116" t="s">
        <v>2249</v>
      </c>
      <c r="P39" s="69" t="s">
        <v>937</v>
      </c>
      <c r="Q39" s="75" t="s">
        <v>967</v>
      </c>
      <c r="R39" s="69" t="s">
        <v>2878</v>
      </c>
      <c r="S39" s="69" t="s">
        <v>2249</v>
      </c>
      <c r="T39" s="69" t="s">
        <v>2879</v>
      </c>
      <c r="U39" s="69" t="s">
        <v>2249</v>
      </c>
      <c r="V39" s="69" t="s">
        <v>2249</v>
      </c>
      <c r="W39" s="116" t="s">
        <v>940</v>
      </c>
      <c r="X39" s="76"/>
      <c r="AA39" s="639">
        <f t="shared" si="0"/>
        <v>45500.000000000007</v>
      </c>
      <c r="AB39" s="74">
        <f t="shared" si="1"/>
        <v>695500</v>
      </c>
    </row>
    <row r="40" spans="1:28" x14ac:dyDescent="0.35">
      <c r="A40" s="76"/>
      <c r="B40" s="76"/>
      <c r="C40" s="76"/>
      <c r="D40" s="76"/>
      <c r="E40" s="76"/>
      <c r="F40" s="76"/>
      <c r="G40" s="79" t="s">
        <v>4817</v>
      </c>
      <c r="H40" s="69" t="s">
        <v>2249</v>
      </c>
      <c r="I40" s="74">
        <v>650000</v>
      </c>
      <c r="J40" s="69" t="s">
        <v>2249</v>
      </c>
      <c r="K40" s="69" t="s">
        <v>2394</v>
      </c>
      <c r="L40" s="75">
        <v>2010</v>
      </c>
      <c r="M40" s="79" t="s">
        <v>3178</v>
      </c>
      <c r="N40" s="80" t="s">
        <v>4818</v>
      </c>
      <c r="O40" s="116" t="s">
        <v>2249</v>
      </c>
      <c r="P40" s="69" t="s">
        <v>937</v>
      </c>
      <c r="Q40" s="75" t="s">
        <v>967</v>
      </c>
      <c r="R40" s="69" t="s">
        <v>4819</v>
      </c>
      <c r="S40" s="69" t="s">
        <v>2249</v>
      </c>
      <c r="T40" s="69" t="s">
        <v>2879</v>
      </c>
      <c r="U40" s="69" t="s">
        <v>2249</v>
      </c>
      <c r="V40" s="69" t="s">
        <v>2249</v>
      </c>
      <c r="W40" s="116" t="s">
        <v>940</v>
      </c>
      <c r="X40" s="76"/>
      <c r="AA40" s="639">
        <f t="shared" si="0"/>
        <v>45500.000000000007</v>
      </c>
      <c r="AB40" s="74">
        <f t="shared" si="1"/>
        <v>695500</v>
      </c>
    </row>
    <row r="41" spans="1:28" x14ac:dyDescent="0.35">
      <c r="A41" s="76"/>
      <c r="B41" s="76"/>
      <c r="C41" s="76"/>
      <c r="D41" s="76"/>
      <c r="E41" s="76"/>
      <c r="F41" s="73" t="s">
        <v>4820</v>
      </c>
      <c r="G41" s="79" t="s">
        <v>4821</v>
      </c>
      <c r="H41" s="69" t="s">
        <v>2249</v>
      </c>
      <c r="I41" s="74">
        <v>650000</v>
      </c>
      <c r="J41" s="69" t="s">
        <v>2249</v>
      </c>
      <c r="K41" s="69" t="s">
        <v>2394</v>
      </c>
      <c r="L41" s="75">
        <v>2010</v>
      </c>
      <c r="M41" s="79" t="s">
        <v>3178</v>
      </c>
      <c r="N41" s="80" t="s">
        <v>4822</v>
      </c>
      <c r="O41" s="116" t="s">
        <v>2249</v>
      </c>
      <c r="P41" s="69" t="s">
        <v>937</v>
      </c>
      <c r="Q41" s="75" t="s">
        <v>967</v>
      </c>
      <c r="R41" s="69" t="s">
        <v>4819</v>
      </c>
      <c r="S41" s="69" t="s">
        <v>2249</v>
      </c>
      <c r="T41" s="69" t="s">
        <v>2879</v>
      </c>
      <c r="U41" s="69" t="s">
        <v>2249</v>
      </c>
      <c r="V41" s="69" t="s">
        <v>2249</v>
      </c>
      <c r="W41" s="116" t="s">
        <v>940</v>
      </c>
      <c r="X41" s="76"/>
      <c r="AA41" s="639">
        <f t="shared" si="0"/>
        <v>45500.000000000007</v>
      </c>
      <c r="AB41" s="74">
        <f t="shared" si="1"/>
        <v>695500</v>
      </c>
    </row>
    <row r="42" spans="1:28" x14ac:dyDescent="0.35">
      <c r="A42" s="76"/>
      <c r="B42" s="76"/>
      <c r="C42" s="76"/>
      <c r="D42" s="76"/>
      <c r="E42" s="76"/>
      <c r="F42" s="73"/>
      <c r="G42" s="93" t="s">
        <v>994</v>
      </c>
      <c r="H42" s="86"/>
      <c r="I42" s="87">
        <f>SUM(I5:I41)</f>
        <v>22600000</v>
      </c>
      <c r="J42" s="69"/>
      <c r="K42" s="69"/>
      <c r="L42" s="75"/>
      <c r="M42" s="79"/>
      <c r="N42" s="80"/>
      <c r="O42" s="116"/>
      <c r="P42" s="69"/>
      <c r="Q42" s="75"/>
      <c r="R42" s="69"/>
      <c r="S42" s="69"/>
      <c r="T42" s="69"/>
      <c r="U42" s="69"/>
      <c r="V42" s="69"/>
      <c r="W42" s="116"/>
      <c r="X42" s="76"/>
      <c r="AA42" s="639">
        <f t="shared" si="0"/>
        <v>1582000.0000000002</v>
      </c>
      <c r="AB42" s="87">
        <f t="shared" si="1"/>
        <v>24182000</v>
      </c>
    </row>
    <row r="43" spans="1:28" x14ac:dyDescent="0.35">
      <c r="A43" s="64"/>
      <c r="B43" s="64"/>
      <c r="C43" s="64"/>
      <c r="D43" s="64"/>
      <c r="E43" s="64"/>
      <c r="F43" s="257"/>
      <c r="G43" s="96" t="s">
        <v>4823</v>
      </c>
      <c r="H43" s="64"/>
      <c r="I43" s="67"/>
      <c r="J43" s="64"/>
      <c r="K43" s="64"/>
      <c r="L43" s="68"/>
      <c r="M43" s="97"/>
      <c r="N43" s="127"/>
      <c r="O43" s="115"/>
      <c r="P43" s="64"/>
      <c r="Q43" s="68"/>
      <c r="R43" s="64"/>
      <c r="S43" s="64"/>
      <c r="T43" s="64"/>
      <c r="U43" s="64"/>
      <c r="V43" s="64"/>
      <c r="W43" s="115"/>
      <c r="X43" s="64"/>
      <c r="AA43" s="639">
        <f t="shared" si="0"/>
        <v>0</v>
      </c>
      <c r="AB43" s="67">
        <f t="shared" si="1"/>
        <v>0</v>
      </c>
    </row>
    <row r="44" spans="1:28" x14ac:dyDescent="0.35">
      <c r="A44" s="76"/>
      <c r="B44" s="76"/>
      <c r="C44" s="76"/>
      <c r="D44" s="76"/>
      <c r="E44" s="76"/>
      <c r="F44" s="76"/>
      <c r="G44" s="79" t="s">
        <v>4776</v>
      </c>
      <c r="H44" s="69" t="s">
        <v>2249</v>
      </c>
      <c r="I44" s="74">
        <v>650000</v>
      </c>
      <c r="J44" s="69" t="s">
        <v>2249</v>
      </c>
      <c r="K44" s="69" t="s">
        <v>2394</v>
      </c>
      <c r="L44" s="75">
        <v>2010</v>
      </c>
      <c r="M44" s="79" t="s">
        <v>3178</v>
      </c>
      <c r="N44" s="80" t="s">
        <v>4777</v>
      </c>
      <c r="O44" s="116" t="s">
        <v>2249</v>
      </c>
      <c r="P44" s="69" t="s">
        <v>937</v>
      </c>
      <c r="Q44" s="75" t="s">
        <v>967</v>
      </c>
      <c r="R44" s="69" t="s">
        <v>2878</v>
      </c>
      <c r="S44" s="69" t="s">
        <v>2249</v>
      </c>
      <c r="T44" s="69" t="s">
        <v>2879</v>
      </c>
      <c r="U44" s="69" t="s">
        <v>2249</v>
      </c>
      <c r="V44" s="69" t="s">
        <v>2249</v>
      </c>
      <c r="W44" s="116" t="s">
        <v>940</v>
      </c>
      <c r="X44" s="76"/>
      <c r="AA44" s="639">
        <f t="shared" si="0"/>
        <v>45500.000000000007</v>
      </c>
      <c r="AB44" s="74">
        <f t="shared" si="1"/>
        <v>695500</v>
      </c>
    </row>
    <row r="45" spans="1:28" x14ac:dyDescent="0.35">
      <c r="A45" s="76"/>
      <c r="B45" s="76"/>
      <c r="C45" s="76"/>
      <c r="D45" s="76"/>
      <c r="E45" s="76"/>
      <c r="F45" s="73" t="s">
        <v>4779</v>
      </c>
      <c r="G45" s="79" t="s">
        <v>4780</v>
      </c>
      <c r="H45" s="69" t="s">
        <v>2249</v>
      </c>
      <c r="I45" s="74">
        <v>600000</v>
      </c>
      <c r="J45" s="69" t="s">
        <v>2249</v>
      </c>
      <c r="K45" s="69" t="s">
        <v>2394</v>
      </c>
      <c r="L45" s="75">
        <v>2010</v>
      </c>
      <c r="M45" s="79" t="s">
        <v>3181</v>
      </c>
      <c r="N45" s="80" t="s">
        <v>4781</v>
      </c>
      <c r="O45" s="116" t="s">
        <v>2249</v>
      </c>
      <c r="P45" s="69" t="s">
        <v>937</v>
      </c>
      <c r="Q45" s="75" t="s">
        <v>938</v>
      </c>
      <c r="R45" s="69" t="s">
        <v>2878</v>
      </c>
      <c r="S45" s="69" t="s">
        <v>2249</v>
      </c>
      <c r="T45" s="69" t="s">
        <v>2879</v>
      </c>
      <c r="U45" s="69" t="s">
        <v>2249</v>
      </c>
      <c r="V45" s="69" t="s">
        <v>2249</v>
      </c>
      <c r="W45" s="116" t="s">
        <v>940</v>
      </c>
      <c r="X45" s="76"/>
      <c r="AA45" s="639">
        <f t="shared" si="0"/>
        <v>42000.000000000007</v>
      </c>
      <c r="AB45" s="74">
        <f t="shared" si="1"/>
        <v>642000</v>
      </c>
    </row>
    <row r="46" spans="1:28" x14ac:dyDescent="0.35">
      <c r="A46" s="76"/>
      <c r="B46" s="76"/>
      <c r="C46" s="76"/>
      <c r="D46" s="76"/>
      <c r="E46" s="76"/>
      <c r="F46" s="76"/>
      <c r="G46" s="79" t="s">
        <v>4782</v>
      </c>
      <c r="H46" s="69" t="s">
        <v>2249</v>
      </c>
      <c r="I46" s="74">
        <v>600000</v>
      </c>
      <c r="J46" s="69" t="s">
        <v>2249</v>
      </c>
      <c r="K46" s="69" t="s">
        <v>2394</v>
      </c>
      <c r="L46" s="75">
        <v>2010</v>
      </c>
      <c r="M46" s="79" t="s">
        <v>3181</v>
      </c>
      <c r="N46" s="80" t="s">
        <v>4783</v>
      </c>
      <c r="O46" s="116" t="s">
        <v>2249</v>
      </c>
      <c r="P46" s="69" t="s">
        <v>937</v>
      </c>
      <c r="Q46" s="75" t="s">
        <v>938</v>
      </c>
      <c r="R46" s="69" t="s">
        <v>2878</v>
      </c>
      <c r="S46" s="69" t="s">
        <v>2249</v>
      </c>
      <c r="T46" s="69" t="s">
        <v>2879</v>
      </c>
      <c r="U46" s="69" t="s">
        <v>2249</v>
      </c>
      <c r="V46" s="69" t="s">
        <v>2249</v>
      </c>
      <c r="W46" s="116" t="s">
        <v>940</v>
      </c>
      <c r="X46" s="76"/>
      <c r="AA46" s="639">
        <f t="shared" si="0"/>
        <v>42000.000000000007</v>
      </c>
      <c r="AB46" s="74">
        <f t="shared" si="1"/>
        <v>642000</v>
      </c>
    </row>
    <row r="47" spans="1:28" x14ac:dyDescent="0.35">
      <c r="A47" s="76"/>
      <c r="B47" s="76"/>
      <c r="C47" s="76"/>
      <c r="D47" s="76"/>
      <c r="E47" s="76"/>
      <c r="F47" s="73" t="s">
        <v>4784</v>
      </c>
      <c r="G47" s="79" t="s">
        <v>4785</v>
      </c>
      <c r="H47" s="69" t="s">
        <v>2249</v>
      </c>
      <c r="I47" s="74">
        <v>600000</v>
      </c>
      <c r="J47" s="69" t="s">
        <v>2249</v>
      </c>
      <c r="K47" s="69" t="s">
        <v>2394</v>
      </c>
      <c r="L47" s="75">
        <v>2010</v>
      </c>
      <c r="M47" s="79" t="s">
        <v>3181</v>
      </c>
      <c r="N47" s="80" t="s">
        <v>4786</v>
      </c>
      <c r="O47" s="116" t="s">
        <v>2249</v>
      </c>
      <c r="P47" s="69" t="s">
        <v>937</v>
      </c>
      <c r="Q47" s="75" t="s">
        <v>938</v>
      </c>
      <c r="R47" s="69" t="s">
        <v>2878</v>
      </c>
      <c r="S47" s="69" t="s">
        <v>2249</v>
      </c>
      <c r="T47" s="69" t="s">
        <v>2879</v>
      </c>
      <c r="U47" s="69" t="s">
        <v>2249</v>
      </c>
      <c r="V47" s="69" t="s">
        <v>2249</v>
      </c>
      <c r="W47" s="116" t="s">
        <v>940</v>
      </c>
      <c r="X47" s="76"/>
      <c r="AA47" s="639">
        <f t="shared" si="0"/>
        <v>42000.000000000007</v>
      </c>
      <c r="AB47" s="74">
        <f t="shared" si="1"/>
        <v>642000</v>
      </c>
    </row>
    <row r="48" spans="1:28" x14ac:dyDescent="0.35">
      <c r="A48" s="76"/>
      <c r="B48" s="76"/>
      <c r="C48" s="76"/>
      <c r="D48" s="76"/>
      <c r="E48" s="76"/>
      <c r="F48" s="73" t="s">
        <v>4787</v>
      </c>
      <c r="G48" s="79" t="s">
        <v>4788</v>
      </c>
      <c r="H48" s="69" t="s">
        <v>2249</v>
      </c>
      <c r="I48" s="74">
        <v>600000</v>
      </c>
      <c r="J48" s="69" t="s">
        <v>2249</v>
      </c>
      <c r="K48" s="69" t="s">
        <v>2394</v>
      </c>
      <c r="L48" s="75">
        <v>2010</v>
      </c>
      <c r="M48" s="79" t="s">
        <v>3181</v>
      </c>
      <c r="N48" s="80" t="s">
        <v>4789</v>
      </c>
      <c r="O48" s="116" t="s">
        <v>2249</v>
      </c>
      <c r="P48" s="69" t="s">
        <v>937</v>
      </c>
      <c r="Q48" s="75" t="s">
        <v>938</v>
      </c>
      <c r="R48" s="69" t="s">
        <v>2878</v>
      </c>
      <c r="S48" s="69" t="s">
        <v>2249</v>
      </c>
      <c r="T48" s="69" t="s">
        <v>2879</v>
      </c>
      <c r="U48" s="69" t="s">
        <v>2249</v>
      </c>
      <c r="V48" s="69" t="s">
        <v>2249</v>
      </c>
      <c r="W48" s="116" t="s">
        <v>940</v>
      </c>
      <c r="X48" s="76"/>
      <c r="AA48" s="639">
        <f t="shared" si="0"/>
        <v>42000.000000000007</v>
      </c>
      <c r="AB48" s="74">
        <f t="shared" si="1"/>
        <v>642000</v>
      </c>
    </row>
    <row r="49" spans="1:28" x14ac:dyDescent="0.35">
      <c r="A49" s="76"/>
      <c r="B49" s="76"/>
      <c r="C49" s="76"/>
      <c r="D49" s="76"/>
      <c r="E49" s="76"/>
      <c r="F49" s="73" t="s">
        <v>4790</v>
      </c>
      <c r="G49" s="79" t="s">
        <v>4791</v>
      </c>
      <c r="H49" s="69" t="s">
        <v>2249</v>
      </c>
      <c r="I49" s="74">
        <v>600000</v>
      </c>
      <c r="J49" s="69" t="s">
        <v>2249</v>
      </c>
      <c r="K49" s="69" t="s">
        <v>2394</v>
      </c>
      <c r="L49" s="75">
        <v>2010</v>
      </c>
      <c r="M49" s="79" t="s">
        <v>3181</v>
      </c>
      <c r="N49" s="80" t="s">
        <v>4792</v>
      </c>
      <c r="O49" s="116" t="s">
        <v>2249</v>
      </c>
      <c r="P49" s="69" t="s">
        <v>937</v>
      </c>
      <c r="Q49" s="75" t="s">
        <v>938</v>
      </c>
      <c r="R49" s="69" t="s">
        <v>2878</v>
      </c>
      <c r="S49" s="69" t="s">
        <v>2249</v>
      </c>
      <c r="T49" s="69" t="s">
        <v>2879</v>
      </c>
      <c r="U49" s="69" t="s">
        <v>2249</v>
      </c>
      <c r="V49" s="69" t="s">
        <v>2249</v>
      </c>
      <c r="W49" s="116" t="s">
        <v>940</v>
      </c>
      <c r="X49" s="76"/>
      <c r="AA49" s="639">
        <f t="shared" si="0"/>
        <v>42000.000000000007</v>
      </c>
      <c r="AB49" s="74">
        <f t="shared" si="1"/>
        <v>642000</v>
      </c>
    </row>
    <row r="50" spans="1:28" x14ac:dyDescent="0.35">
      <c r="A50" s="76"/>
      <c r="B50" s="76"/>
      <c r="C50" s="76"/>
      <c r="D50" s="76"/>
      <c r="E50" s="76"/>
      <c r="F50" s="73" t="s">
        <v>4793</v>
      </c>
      <c r="G50" s="79" t="s">
        <v>4794</v>
      </c>
      <c r="H50" s="69" t="s">
        <v>2249</v>
      </c>
      <c r="I50" s="74">
        <v>600000</v>
      </c>
      <c r="J50" s="69" t="s">
        <v>2249</v>
      </c>
      <c r="K50" s="69" t="s">
        <v>2394</v>
      </c>
      <c r="L50" s="75">
        <v>2010</v>
      </c>
      <c r="M50" s="79" t="s">
        <v>3181</v>
      </c>
      <c r="N50" s="80" t="s">
        <v>4795</v>
      </c>
      <c r="O50" s="116" t="s">
        <v>2249</v>
      </c>
      <c r="P50" s="69" t="s">
        <v>937</v>
      </c>
      <c r="Q50" s="75" t="s">
        <v>938</v>
      </c>
      <c r="R50" s="69" t="s">
        <v>2878</v>
      </c>
      <c r="S50" s="69" t="s">
        <v>2249</v>
      </c>
      <c r="T50" s="69" t="s">
        <v>2879</v>
      </c>
      <c r="U50" s="69" t="s">
        <v>2249</v>
      </c>
      <c r="V50" s="69" t="s">
        <v>2249</v>
      </c>
      <c r="W50" s="116" t="s">
        <v>940</v>
      </c>
      <c r="X50" s="76"/>
      <c r="AA50" s="639">
        <f t="shared" si="0"/>
        <v>42000.000000000007</v>
      </c>
      <c r="AB50" s="74">
        <f t="shared" si="1"/>
        <v>642000</v>
      </c>
    </row>
    <row r="51" spans="1:28" x14ac:dyDescent="0.35">
      <c r="A51" s="76"/>
      <c r="B51" s="76"/>
      <c r="C51" s="76"/>
      <c r="D51" s="76"/>
      <c r="E51" s="76"/>
      <c r="F51" s="73" t="s">
        <v>4796</v>
      </c>
      <c r="G51" s="79" t="s">
        <v>4797</v>
      </c>
      <c r="H51" s="69" t="s">
        <v>2249</v>
      </c>
      <c r="I51" s="74">
        <v>600000</v>
      </c>
      <c r="J51" s="69" t="s">
        <v>2249</v>
      </c>
      <c r="K51" s="69" t="s">
        <v>2394</v>
      </c>
      <c r="L51" s="75">
        <v>2010</v>
      </c>
      <c r="M51" s="79" t="s">
        <v>3181</v>
      </c>
      <c r="N51" s="80" t="s">
        <v>4798</v>
      </c>
      <c r="O51" s="116" t="s">
        <v>2249</v>
      </c>
      <c r="P51" s="69" t="s">
        <v>937</v>
      </c>
      <c r="Q51" s="75" t="s">
        <v>938</v>
      </c>
      <c r="R51" s="69" t="s">
        <v>2878</v>
      </c>
      <c r="S51" s="69" t="s">
        <v>2249</v>
      </c>
      <c r="T51" s="69" t="s">
        <v>2879</v>
      </c>
      <c r="U51" s="69" t="s">
        <v>2249</v>
      </c>
      <c r="V51" s="69" t="s">
        <v>2249</v>
      </c>
      <c r="W51" s="116" t="s">
        <v>940</v>
      </c>
      <c r="X51" s="76"/>
      <c r="AA51" s="639">
        <f t="shared" si="0"/>
        <v>42000.000000000007</v>
      </c>
      <c r="AB51" s="74">
        <f t="shared" si="1"/>
        <v>642000</v>
      </c>
    </row>
    <row r="52" spans="1:28" x14ac:dyDescent="0.35">
      <c r="A52" s="76"/>
      <c r="B52" s="76"/>
      <c r="C52" s="76"/>
      <c r="D52" s="76"/>
      <c r="E52" s="76"/>
      <c r="F52" s="76"/>
      <c r="G52" s="79" t="s">
        <v>4799</v>
      </c>
      <c r="H52" s="69" t="s">
        <v>2249</v>
      </c>
      <c r="I52" s="74">
        <v>650000</v>
      </c>
      <c r="J52" s="69" t="s">
        <v>2249</v>
      </c>
      <c r="K52" s="69" t="s">
        <v>2394</v>
      </c>
      <c r="L52" s="75">
        <v>2010</v>
      </c>
      <c r="M52" s="79" t="s">
        <v>964</v>
      </c>
      <c r="N52" s="80" t="s">
        <v>4800</v>
      </c>
      <c r="O52" s="116" t="s">
        <v>2249</v>
      </c>
      <c r="P52" s="69" t="s">
        <v>937</v>
      </c>
      <c r="Q52" s="75" t="s">
        <v>967</v>
      </c>
      <c r="R52" s="69" t="s">
        <v>2878</v>
      </c>
      <c r="S52" s="69" t="s">
        <v>2249</v>
      </c>
      <c r="T52" s="69" t="s">
        <v>2879</v>
      </c>
      <c r="U52" s="69" t="s">
        <v>2249</v>
      </c>
      <c r="V52" s="69" t="s">
        <v>2249</v>
      </c>
      <c r="W52" s="116" t="s">
        <v>940</v>
      </c>
      <c r="X52" s="76"/>
      <c r="AA52" s="639">
        <f t="shared" si="0"/>
        <v>45500.000000000007</v>
      </c>
      <c r="AB52" s="74">
        <f t="shared" si="1"/>
        <v>695500</v>
      </c>
    </row>
    <row r="53" spans="1:28" x14ac:dyDescent="0.35">
      <c r="A53" s="76"/>
      <c r="B53" s="76"/>
      <c r="C53" s="76"/>
      <c r="D53" s="76"/>
      <c r="E53" s="76"/>
      <c r="F53" s="76"/>
      <c r="G53" s="79" t="s">
        <v>4801</v>
      </c>
      <c r="H53" s="69" t="s">
        <v>2249</v>
      </c>
      <c r="I53" s="74">
        <v>600000</v>
      </c>
      <c r="J53" s="69" t="s">
        <v>2249</v>
      </c>
      <c r="K53" s="69" t="s">
        <v>2394</v>
      </c>
      <c r="L53" s="75">
        <v>2010</v>
      </c>
      <c r="M53" s="79" t="s">
        <v>3181</v>
      </c>
      <c r="N53" s="80" t="s">
        <v>4802</v>
      </c>
      <c r="O53" s="116" t="s">
        <v>2249</v>
      </c>
      <c r="P53" s="69" t="s">
        <v>937</v>
      </c>
      <c r="Q53" s="75" t="s">
        <v>938</v>
      </c>
      <c r="R53" s="69" t="s">
        <v>2878</v>
      </c>
      <c r="S53" s="69" t="s">
        <v>2249</v>
      </c>
      <c r="T53" s="69" t="s">
        <v>2879</v>
      </c>
      <c r="U53" s="69" t="s">
        <v>2249</v>
      </c>
      <c r="V53" s="69" t="s">
        <v>2249</v>
      </c>
      <c r="W53" s="116" t="s">
        <v>940</v>
      </c>
      <c r="X53" s="76"/>
      <c r="AA53" s="639">
        <f t="shared" si="0"/>
        <v>42000.000000000007</v>
      </c>
      <c r="AB53" s="74">
        <f t="shared" si="1"/>
        <v>642000</v>
      </c>
    </row>
    <row r="54" spans="1:28" x14ac:dyDescent="0.35">
      <c r="A54" s="76"/>
      <c r="B54" s="76"/>
      <c r="C54" s="76"/>
      <c r="D54" s="76"/>
      <c r="E54" s="76"/>
      <c r="F54" s="76"/>
      <c r="G54" s="79" t="s">
        <v>4803</v>
      </c>
      <c r="H54" s="69" t="s">
        <v>2249</v>
      </c>
      <c r="I54" s="74">
        <v>600000</v>
      </c>
      <c r="J54" s="69" t="s">
        <v>2249</v>
      </c>
      <c r="K54" s="69" t="s">
        <v>2394</v>
      </c>
      <c r="L54" s="75">
        <v>2010</v>
      </c>
      <c r="M54" s="79" t="s">
        <v>3181</v>
      </c>
      <c r="N54" s="80" t="s">
        <v>4804</v>
      </c>
      <c r="O54" s="116" t="s">
        <v>2249</v>
      </c>
      <c r="P54" s="69" t="s">
        <v>937</v>
      </c>
      <c r="Q54" s="75" t="s">
        <v>938</v>
      </c>
      <c r="R54" s="69" t="s">
        <v>2878</v>
      </c>
      <c r="S54" s="69" t="s">
        <v>2249</v>
      </c>
      <c r="T54" s="69" t="s">
        <v>2879</v>
      </c>
      <c r="U54" s="69" t="s">
        <v>2249</v>
      </c>
      <c r="V54" s="69" t="s">
        <v>2249</v>
      </c>
      <c r="W54" s="116" t="s">
        <v>940</v>
      </c>
      <c r="X54" s="76"/>
      <c r="AA54" s="639">
        <f t="shared" si="0"/>
        <v>42000.000000000007</v>
      </c>
      <c r="AB54" s="74">
        <f t="shared" si="1"/>
        <v>642000</v>
      </c>
    </row>
    <row r="55" spans="1:28" x14ac:dyDescent="0.35">
      <c r="A55" s="76"/>
      <c r="B55" s="76"/>
      <c r="C55" s="76"/>
      <c r="D55" s="76"/>
      <c r="E55" s="76"/>
      <c r="F55" s="76"/>
      <c r="G55" s="79" t="s">
        <v>4805</v>
      </c>
      <c r="H55" s="69" t="s">
        <v>2249</v>
      </c>
      <c r="I55" s="74">
        <v>600000</v>
      </c>
      <c r="J55" s="69" t="s">
        <v>2249</v>
      </c>
      <c r="K55" s="69" t="s">
        <v>2394</v>
      </c>
      <c r="L55" s="75">
        <v>2010</v>
      </c>
      <c r="M55" s="79" t="s">
        <v>3181</v>
      </c>
      <c r="N55" s="80" t="s">
        <v>4806</v>
      </c>
      <c r="O55" s="116" t="s">
        <v>2249</v>
      </c>
      <c r="P55" s="69" t="s">
        <v>937</v>
      </c>
      <c r="Q55" s="75" t="s">
        <v>938</v>
      </c>
      <c r="R55" s="69" t="s">
        <v>2878</v>
      </c>
      <c r="S55" s="69" t="s">
        <v>2249</v>
      </c>
      <c r="T55" s="69" t="s">
        <v>2879</v>
      </c>
      <c r="U55" s="69" t="s">
        <v>2249</v>
      </c>
      <c r="V55" s="69" t="s">
        <v>2249</v>
      </c>
      <c r="W55" s="116" t="s">
        <v>940</v>
      </c>
      <c r="X55" s="76"/>
      <c r="AA55" s="639">
        <f t="shared" si="0"/>
        <v>42000.000000000007</v>
      </c>
      <c r="AB55" s="74">
        <f t="shared" si="1"/>
        <v>642000</v>
      </c>
    </row>
    <row r="56" spans="1:28" x14ac:dyDescent="0.35">
      <c r="A56" s="76"/>
      <c r="B56" s="76"/>
      <c r="C56" s="76"/>
      <c r="D56" s="76"/>
      <c r="E56" s="76"/>
      <c r="F56" s="76"/>
      <c r="G56" s="79" t="s">
        <v>4807</v>
      </c>
      <c r="H56" s="69" t="s">
        <v>2249</v>
      </c>
      <c r="I56" s="74">
        <v>600000</v>
      </c>
      <c r="J56" s="69" t="s">
        <v>2249</v>
      </c>
      <c r="K56" s="69" t="s">
        <v>2394</v>
      </c>
      <c r="L56" s="75">
        <v>2010</v>
      </c>
      <c r="M56" s="79" t="s">
        <v>3181</v>
      </c>
      <c r="N56" s="80" t="s">
        <v>4808</v>
      </c>
      <c r="O56" s="116" t="s">
        <v>2249</v>
      </c>
      <c r="P56" s="69" t="s">
        <v>937</v>
      </c>
      <c r="Q56" s="75" t="s">
        <v>938</v>
      </c>
      <c r="R56" s="69" t="s">
        <v>2878</v>
      </c>
      <c r="S56" s="69" t="s">
        <v>2249</v>
      </c>
      <c r="T56" s="69" t="s">
        <v>2879</v>
      </c>
      <c r="U56" s="69" t="s">
        <v>2249</v>
      </c>
      <c r="V56" s="69" t="s">
        <v>2249</v>
      </c>
      <c r="W56" s="116" t="s">
        <v>940</v>
      </c>
      <c r="X56" s="76"/>
      <c r="AA56" s="639">
        <f t="shared" si="0"/>
        <v>42000.000000000007</v>
      </c>
      <c r="AB56" s="74">
        <f t="shared" si="1"/>
        <v>642000</v>
      </c>
    </row>
    <row r="57" spans="1:28" x14ac:dyDescent="0.35">
      <c r="A57" s="76"/>
      <c r="B57" s="76"/>
      <c r="C57" s="76"/>
      <c r="D57" s="76"/>
      <c r="E57" s="76"/>
      <c r="F57" s="77"/>
      <c r="G57" s="79" t="s">
        <v>4809</v>
      </c>
      <c r="H57" s="69" t="s">
        <v>2249</v>
      </c>
      <c r="I57" s="74">
        <v>600000</v>
      </c>
      <c r="J57" s="69" t="s">
        <v>2249</v>
      </c>
      <c r="K57" s="69" t="s">
        <v>2394</v>
      </c>
      <c r="L57" s="75">
        <v>2010</v>
      </c>
      <c r="M57" s="79" t="s">
        <v>3181</v>
      </c>
      <c r="N57" s="80" t="s">
        <v>4810</v>
      </c>
      <c r="O57" s="116" t="s">
        <v>2249</v>
      </c>
      <c r="P57" s="69" t="s">
        <v>937</v>
      </c>
      <c r="Q57" s="75" t="s">
        <v>938</v>
      </c>
      <c r="R57" s="69" t="s">
        <v>2878</v>
      </c>
      <c r="S57" s="69" t="s">
        <v>2249</v>
      </c>
      <c r="T57" s="69" t="s">
        <v>2879</v>
      </c>
      <c r="U57" s="69" t="s">
        <v>2249</v>
      </c>
      <c r="V57" s="69" t="s">
        <v>2249</v>
      </c>
      <c r="W57" s="116" t="s">
        <v>940</v>
      </c>
      <c r="X57" s="76"/>
      <c r="AA57" s="639">
        <f t="shared" si="0"/>
        <v>42000.000000000007</v>
      </c>
      <c r="AB57" s="74">
        <f t="shared" si="1"/>
        <v>642000</v>
      </c>
    </row>
    <row r="58" spans="1:28" x14ac:dyDescent="0.35">
      <c r="A58" s="76"/>
      <c r="B58" s="76"/>
      <c r="C58" s="76"/>
      <c r="D58" s="76"/>
      <c r="E58" s="76"/>
      <c r="F58" s="76"/>
      <c r="G58" s="79" t="s">
        <v>4811</v>
      </c>
      <c r="H58" s="69" t="s">
        <v>2249</v>
      </c>
      <c r="I58" s="74">
        <v>600000</v>
      </c>
      <c r="J58" s="69" t="s">
        <v>2249</v>
      </c>
      <c r="K58" s="69" t="s">
        <v>2394</v>
      </c>
      <c r="L58" s="75">
        <v>2010</v>
      </c>
      <c r="M58" s="79" t="s">
        <v>3181</v>
      </c>
      <c r="N58" s="80" t="s">
        <v>4812</v>
      </c>
      <c r="O58" s="116" t="s">
        <v>2249</v>
      </c>
      <c r="P58" s="69" t="s">
        <v>937</v>
      </c>
      <c r="Q58" s="75" t="s">
        <v>938</v>
      </c>
      <c r="R58" s="69" t="s">
        <v>2878</v>
      </c>
      <c r="S58" s="69" t="s">
        <v>2249</v>
      </c>
      <c r="T58" s="69" t="s">
        <v>2879</v>
      </c>
      <c r="U58" s="69" t="s">
        <v>2249</v>
      </c>
      <c r="V58" s="69" t="s">
        <v>2249</v>
      </c>
      <c r="W58" s="116" t="s">
        <v>940</v>
      </c>
      <c r="X58" s="76"/>
      <c r="AA58" s="639">
        <f t="shared" si="0"/>
        <v>42000.000000000007</v>
      </c>
      <c r="AB58" s="74">
        <f t="shared" si="1"/>
        <v>642000</v>
      </c>
    </row>
    <row r="59" spans="1:28" x14ac:dyDescent="0.35">
      <c r="A59" s="76"/>
      <c r="B59" s="76"/>
      <c r="C59" s="76"/>
      <c r="D59" s="76"/>
      <c r="E59" s="76"/>
      <c r="F59" s="76"/>
      <c r="G59" s="79" t="s">
        <v>4813</v>
      </c>
      <c r="H59" s="69" t="s">
        <v>2249</v>
      </c>
      <c r="I59" s="74">
        <v>600000</v>
      </c>
      <c r="J59" s="69" t="s">
        <v>2249</v>
      </c>
      <c r="K59" s="69" t="s">
        <v>2394</v>
      </c>
      <c r="L59" s="75">
        <v>2010</v>
      </c>
      <c r="M59" s="79" t="s">
        <v>3181</v>
      </c>
      <c r="N59" s="80" t="s">
        <v>4814</v>
      </c>
      <c r="O59" s="116" t="s">
        <v>2249</v>
      </c>
      <c r="P59" s="69" t="s">
        <v>937</v>
      </c>
      <c r="Q59" s="75" t="s">
        <v>938</v>
      </c>
      <c r="R59" s="69" t="s">
        <v>2878</v>
      </c>
      <c r="S59" s="69" t="s">
        <v>2249</v>
      </c>
      <c r="T59" s="69" t="s">
        <v>2879</v>
      </c>
      <c r="U59" s="69" t="s">
        <v>2249</v>
      </c>
      <c r="V59" s="69" t="s">
        <v>2249</v>
      </c>
      <c r="W59" s="116" t="s">
        <v>940</v>
      </c>
      <c r="X59" s="76"/>
      <c r="AA59" s="639">
        <f t="shared" si="0"/>
        <v>42000.000000000007</v>
      </c>
      <c r="AB59" s="74">
        <f t="shared" si="1"/>
        <v>642000</v>
      </c>
    </row>
    <row r="60" spans="1:28" x14ac:dyDescent="0.35">
      <c r="A60" s="76"/>
      <c r="B60" s="76"/>
      <c r="C60" s="76"/>
      <c r="D60" s="76"/>
      <c r="E60" s="76"/>
      <c r="F60" s="76"/>
      <c r="G60" s="79" t="s">
        <v>4815</v>
      </c>
      <c r="H60" s="69" t="s">
        <v>2249</v>
      </c>
      <c r="I60" s="74">
        <v>650000</v>
      </c>
      <c r="J60" s="69" t="s">
        <v>2249</v>
      </c>
      <c r="K60" s="69" t="s">
        <v>2394</v>
      </c>
      <c r="L60" s="75">
        <v>2010</v>
      </c>
      <c r="M60" s="79" t="s">
        <v>964</v>
      </c>
      <c r="N60" s="80" t="s">
        <v>4816</v>
      </c>
      <c r="O60" s="116" t="s">
        <v>2249</v>
      </c>
      <c r="P60" s="69" t="s">
        <v>937</v>
      </c>
      <c r="Q60" s="75" t="s">
        <v>967</v>
      </c>
      <c r="R60" s="69" t="s">
        <v>2878</v>
      </c>
      <c r="S60" s="69" t="s">
        <v>2249</v>
      </c>
      <c r="T60" s="69" t="s">
        <v>2879</v>
      </c>
      <c r="U60" s="69" t="s">
        <v>2249</v>
      </c>
      <c r="V60" s="69" t="s">
        <v>2249</v>
      </c>
      <c r="W60" s="116" t="s">
        <v>940</v>
      </c>
      <c r="X60" s="76"/>
      <c r="AA60" s="639">
        <f t="shared" si="0"/>
        <v>45500.000000000007</v>
      </c>
      <c r="AB60" s="74">
        <f t="shared" si="1"/>
        <v>695500</v>
      </c>
    </row>
    <row r="61" spans="1:28" x14ac:dyDescent="0.35">
      <c r="A61" s="76"/>
      <c r="B61" s="76"/>
      <c r="C61" s="76"/>
      <c r="D61" s="76"/>
      <c r="E61" s="76"/>
      <c r="F61" s="76"/>
      <c r="G61" s="79" t="s">
        <v>4817</v>
      </c>
      <c r="H61" s="69" t="s">
        <v>2249</v>
      </c>
      <c r="I61" s="74">
        <v>650000</v>
      </c>
      <c r="J61" s="69" t="s">
        <v>2249</v>
      </c>
      <c r="K61" s="69" t="s">
        <v>2394</v>
      </c>
      <c r="L61" s="75">
        <v>2010</v>
      </c>
      <c r="M61" s="79" t="s">
        <v>3178</v>
      </c>
      <c r="N61" s="80" t="s">
        <v>4818</v>
      </c>
      <c r="O61" s="116" t="s">
        <v>2249</v>
      </c>
      <c r="P61" s="69" t="s">
        <v>937</v>
      </c>
      <c r="Q61" s="75" t="s">
        <v>967</v>
      </c>
      <c r="R61" s="69" t="s">
        <v>4819</v>
      </c>
      <c r="S61" s="69" t="s">
        <v>2249</v>
      </c>
      <c r="T61" s="69" t="s">
        <v>2879</v>
      </c>
      <c r="U61" s="69" t="s">
        <v>2249</v>
      </c>
      <c r="V61" s="69" t="s">
        <v>2249</v>
      </c>
      <c r="W61" s="116" t="s">
        <v>940</v>
      </c>
      <c r="X61" s="76"/>
      <c r="AA61" s="639">
        <f t="shared" si="0"/>
        <v>45500.000000000007</v>
      </c>
      <c r="AB61" s="74">
        <f t="shared" si="1"/>
        <v>695500</v>
      </c>
    </row>
    <row r="62" spans="1:28" x14ac:dyDescent="0.35">
      <c r="A62" s="76"/>
      <c r="B62" s="76"/>
      <c r="C62" s="76"/>
      <c r="D62" s="76"/>
      <c r="E62" s="76"/>
      <c r="F62" s="73" t="s">
        <v>4820</v>
      </c>
      <c r="G62" s="79" t="s">
        <v>4821</v>
      </c>
      <c r="H62" s="69" t="s">
        <v>2249</v>
      </c>
      <c r="I62" s="74">
        <v>650000</v>
      </c>
      <c r="J62" s="69" t="s">
        <v>2249</v>
      </c>
      <c r="K62" s="69" t="s">
        <v>2394</v>
      </c>
      <c r="L62" s="75">
        <v>2010</v>
      </c>
      <c r="M62" s="79" t="s">
        <v>3178</v>
      </c>
      <c r="N62" s="80" t="s">
        <v>4822</v>
      </c>
      <c r="O62" s="116" t="s">
        <v>2249</v>
      </c>
      <c r="P62" s="69" t="s">
        <v>937</v>
      </c>
      <c r="Q62" s="75" t="s">
        <v>967</v>
      </c>
      <c r="R62" s="69" t="s">
        <v>4819</v>
      </c>
      <c r="S62" s="69" t="s">
        <v>2249</v>
      </c>
      <c r="T62" s="69" t="s">
        <v>2879</v>
      </c>
      <c r="U62" s="69" t="s">
        <v>2249</v>
      </c>
      <c r="V62" s="69" t="s">
        <v>2249</v>
      </c>
      <c r="W62" s="116" t="s">
        <v>940</v>
      </c>
      <c r="X62" s="76"/>
      <c r="AA62" s="639">
        <f t="shared" si="0"/>
        <v>45500.000000000007</v>
      </c>
      <c r="AB62" s="74">
        <f t="shared" si="1"/>
        <v>695500</v>
      </c>
    </row>
    <row r="63" spans="1:28" x14ac:dyDescent="0.35">
      <c r="A63" s="76"/>
      <c r="B63" s="76"/>
      <c r="C63" s="76"/>
      <c r="D63" s="76"/>
      <c r="E63" s="76"/>
      <c r="F63" s="73"/>
      <c r="G63" s="93" t="s">
        <v>994</v>
      </c>
      <c r="H63" s="86"/>
      <c r="I63" s="87">
        <f>SUM(I44:I62)</f>
        <v>11650000</v>
      </c>
      <c r="J63" s="69"/>
      <c r="K63" s="69"/>
      <c r="L63" s="75"/>
      <c r="M63" s="79"/>
      <c r="N63" s="80"/>
      <c r="O63" s="116"/>
      <c r="P63" s="69"/>
      <c r="Q63" s="75"/>
      <c r="R63" s="69"/>
      <c r="S63" s="69"/>
      <c r="T63" s="69"/>
      <c r="U63" s="69"/>
      <c r="V63" s="69"/>
      <c r="W63" s="116"/>
      <c r="X63" s="76"/>
      <c r="AA63" s="639">
        <f t="shared" si="0"/>
        <v>815500.00000000012</v>
      </c>
      <c r="AB63" s="87">
        <f t="shared" si="1"/>
        <v>12465500</v>
      </c>
    </row>
    <row r="64" spans="1:28" x14ac:dyDescent="0.35">
      <c r="A64" s="64"/>
      <c r="B64" s="64"/>
      <c r="C64" s="64"/>
      <c r="D64" s="64"/>
      <c r="E64" s="64"/>
      <c r="F64" s="64"/>
      <c r="G64" s="96" t="s">
        <v>4824</v>
      </c>
      <c r="H64" s="64"/>
      <c r="I64" s="67"/>
      <c r="J64" s="64"/>
      <c r="K64" s="64"/>
      <c r="L64" s="68"/>
      <c r="M64" s="97"/>
      <c r="N64" s="127"/>
      <c r="O64" s="68"/>
      <c r="P64" s="64"/>
      <c r="Q64" s="68"/>
      <c r="R64" s="64"/>
      <c r="S64" s="64"/>
      <c r="T64" s="64"/>
      <c r="U64" s="64"/>
      <c r="V64" s="64"/>
      <c r="W64" s="115"/>
      <c r="X64" s="64"/>
      <c r="AA64" s="639">
        <f t="shared" si="0"/>
        <v>0</v>
      </c>
      <c r="AB64" s="67">
        <f t="shared" si="1"/>
        <v>0</v>
      </c>
    </row>
    <row r="65" spans="1:28" x14ac:dyDescent="0.35">
      <c r="A65" s="76"/>
      <c r="B65" s="76"/>
      <c r="C65" s="76"/>
      <c r="D65" s="76"/>
      <c r="E65" s="76"/>
      <c r="F65" s="76"/>
      <c r="G65" s="76" t="s">
        <v>4825</v>
      </c>
      <c r="H65" s="76"/>
      <c r="I65" s="118">
        <v>30000</v>
      </c>
      <c r="J65" s="76"/>
      <c r="K65" s="76" t="s">
        <v>4826</v>
      </c>
      <c r="L65" s="119">
        <v>2010</v>
      </c>
      <c r="M65" s="119"/>
      <c r="N65" s="119" t="s">
        <v>4827</v>
      </c>
      <c r="O65" s="119"/>
      <c r="P65" s="76"/>
      <c r="Q65" s="119" t="s">
        <v>967</v>
      </c>
      <c r="R65" s="119" t="s">
        <v>4828</v>
      </c>
      <c r="S65" s="76"/>
      <c r="T65" s="76"/>
      <c r="U65" s="76"/>
      <c r="V65" s="76"/>
      <c r="W65" s="121"/>
      <c r="X65" s="76"/>
      <c r="AA65" s="639">
        <f t="shared" si="0"/>
        <v>2100</v>
      </c>
      <c r="AB65" s="118">
        <f t="shared" si="1"/>
        <v>32100</v>
      </c>
    </row>
    <row r="66" spans="1:28" x14ac:dyDescent="0.35">
      <c r="A66" s="76"/>
      <c r="B66" s="76"/>
      <c r="C66" s="76"/>
      <c r="D66" s="76"/>
      <c r="E66" s="76"/>
      <c r="F66" s="76"/>
      <c r="G66" s="76" t="s">
        <v>4829</v>
      </c>
      <c r="H66" s="76"/>
      <c r="I66" s="118">
        <v>30000</v>
      </c>
      <c r="J66" s="76"/>
      <c r="K66" s="76"/>
      <c r="L66" s="119"/>
      <c r="M66" s="119"/>
      <c r="N66" s="119"/>
      <c r="O66" s="119"/>
      <c r="P66" s="76"/>
      <c r="Q66" s="119"/>
      <c r="R66" s="119"/>
      <c r="S66" s="76"/>
      <c r="T66" s="76"/>
      <c r="U66" s="76"/>
      <c r="V66" s="76"/>
      <c r="W66" s="121"/>
      <c r="X66" s="76" t="s">
        <v>1765</v>
      </c>
      <c r="AA66" s="639">
        <f t="shared" si="0"/>
        <v>2100</v>
      </c>
      <c r="AB66" s="118">
        <f t="shared" si="1"/>
        <v>32100</v>
      </c>
    </row>
    <row r="67" spans="1:28" x14ac:dyDescent="0.35">
      <c r="A67" s="76"/>
      <c r="B67" s="76"/>
      <c r="C67" s="76"/>
      <c r="D67" s="76"/>
      <c r="E67" s="76"/>
      <c r="F67" s="76"/>
      <c r="G67" s="76" t="s">
        <v>4830</v>
      </c>
      <c r="H67" s="76"/>
      <c r="I67" s="118">
        <v>30000</v>
      </c>
      <c r="J67" s="76"/>
      <c r="K67" s="76" t="s">
        <v>4826</v>
      </c>
      <c r="L67" s="119">
        <v>2010</v>
      </c>
      <c r="M67" s="119"/>
      <c r="N67" s="119" t="s">
        <v>4831</v>
      </c>
      <c r="O67" s="119"/>
      <c r="P67" s="76"/>
      <c r="Q67" s="119" t="s">
        <v>967</v>
      </c>
      <c r="R67" s="119" t="s">
        <v>4828</v>
      </c>
      <c r="S67" s="76"/>
      <c r="T67" s="76"/>
      <c r="U67" s="76"/>
      <c r="V67" s="76"/>
      <c r="W67" s="121"/>
      <c r="X67" s="76"/>
      <c r="AA67" s="639">
        <f t="shared" si="0"/>
        <v>2100</v>
      </c>
      <c r="AB67" s="118">
        <f t="shared" si="1"/>
        <v>32100</v>
      </c>
    </row>
    <row r="68" spans="1:28" x14ac:dyDescent="0.35">
      <c r="A68" s="76"/>
      <c r="B68" s="76"/>
      <c r="C68" s="76"/>
      <c r="D68" s="76"/>
      <c r="E68" s="76"/>
      <c r="F68" s="76"/>
      <c r="G68" s="76" t="s">
        <v>4832</v>
      </c>
      <c r="H68" s="76"/>
      <c r="I68" s="118">
        <v>30000</v>
      </c>
      <c r="J68" s="76"/>
      <c r="K68" s="76" t="s">
        <v>4826</v>
      </c>
      <c r="L68" s="119">
        <v>2010</v>
      </c>
      <c r="M68" s="119"/>
      <c r="N68" s="119" t="s">
        <v>4833</v>
      </c>
      <c r="O68" s="119"/>
      <c r="P68" s="76"/>
      <c r="Q68" s="119" t="s">
        <v>967</v>
      </c>
      <c r="R68" s="119" t="s">
        <v>4828</v>
      </c>
      <c r="S68" s="76"/>
      <c r="T68" s="76"/>
      <c r="U68" s="76"/>
      <c r="V68" s="76"/>
      <c r="W68" s="121"/>
      <c r="X68" s="76"/>
      <c r="AA68" s="639">
        <f t="shared" si="0"/>
        <v>2100</v>
      </c>
      <c r="AB68" s="118">
        <f t="shared" si="1"/>
        <v>32100</v>
      </c>
    </row>
    <row r="69" spans="1:28" x14ac:dyDescent="0.35">
      <c r="A69" s="76"/>
      <c r="B69" s="76"/>
      <c r="C69" s="76"/>
      <c r="D69" s="76"/>
      <c r="E69" s="76"/>
      <c r="F69" s="76"/>
      <c r="G69" s="76" t="s">
        <v>4834</v>
      </c>
      <c r="H69" s="76"/>
      <c r="I69" s="118">
        <v>60000</v>
      </c>
      <c r="J69" s="76"/>
      <c r="K69" s="76" t="s">
        <v>1562</v>
      </c>
      <c r="L69" s="119"/>
      <c r="M69" s="119"/>
      <c r="N69" s="119">
        <v>1035115087</v>
      </c>
      <c r="O69" s="119"/>
      <c r="P69" s="76" t="s">
        <v>1811</v>
      </c>
      <c r="Q69" s="119" t="s">
        <v>967</v>
      </c>
      <c r="R69" s="119" t="s">
        <v>4828</v>
      </c>
      <c r="S69" s="76"/>
      <c r="T69" s="76"/>
      <c r="U69" s="76"/>
      <c r="V69" s="76"/>
      <c r="W69" s="121"/>
      <c r="X69" s="76"/>
      <c r="AA69" s="639">
        <f t="shared" si="0"/>
        <v>4200</v>
      </c>
      <c r="AB69" s="118">
        <f t="shared" si="1"/>
        <v>64200</v>
      </c>
    </row>
    <row r="70" spans="1:28" x14ac:dyDescent="0.35">
      <c r="A70" s="76"/>
      <c r="B70" s="76"/>
      <c r="C70" s="76"/>
      <c r="D70" s="76"/>
      <c r="E70" s="76"/>
      <c r="F70" s="76"/>
      <c r="G70" s="76" t="s">
        <v>4835</v>
      </c>
      <c r="H70" s="76"/>
      <c r="I70" s="118">
        <v>30000</v>
      </c>
      <c r="J70" s="76"/>
      <c r="K70" s="76"/>
      <c r="L70" s="119"/>
      <c r="M70" s="119"/>
      <c r="N70" s="119"/>
      <c r="O70" s="119"/>
      <c r="P70" s="76"/>
      <c r="Q70" s="119"/>
      <c r="R70" s="119"/>
      <c r="S70" s="76"/>
      <c r="T70" s="76"/>
      <c r="U70" s="76"/>
      <c r="V70" s="76"/>
      <c r="W70" s="121"/>
      <c r="X70" s="76" t="s">
        <v>1765</v>
      </c>
      <c r="AA70" s="639">
        <f t="shared" ref="AA70:AA133" si="2">I70*AA$4</f>
        <v>2100</v>
      </c>
      <c r="AB70" s="118">
        <f t="shared" ref="AB70:AB133" si="3">I70+AA70</f>
        <v>32100</v>
      </c>
    </row>
    <row r="71" spans="1:28" x14ac:dyDescent="0.35">
      <c r="A71" s="76"/>
      <c r="B71" s="76"/>
      <c r="C71" s="76"/>
      <c r="D71" s="76"/>
      <c r="E71" s="76"/>
      <c r="F71" s="76"/>
      <c r="G71" s="76" t="s">
        <v>4836</v>
      </c>
      <c r="H71" s="76"/>
      <c r="I71" s="118">
        <v>30000</v>
      </c>
      <c r="J71" s="76"/>
      <c r="K71" s="76" t="s">
        <v>4826</v>
      </c>
      <c r="L71" s="119">
        <v>2010</v>
      </c>
      <c r="M71" s="119"/>
      <c r="N71" s="119" t="s">
        <v>4837</v>
      </c>
      <c r="O71" s="119"/>
      <c r="P71" s="76"/>
      <c r="Q71" s="119" t="s">
        <v>967</v>
      </c>
      <c r="R71" s="119" t="s">
        <v>4828</v>
      </c>
      <c r="S71" s="76"/>
      <c r="T71" s="76"/>
      <c r="U71" s="76"/>
      <c r="V71" s="76"/>
      <c r="W71" s="121"/>
      <c r="X71" s="76"/>
      <c r="AA71" s="639">
        <f t="shared" si="2"/>
        <v>2100</v>
      </c>
      <c r="AB71" s="118">
        <f t="shared" si="3"/>
        <v>32100</v>
      </c>
    </row>
    <row r="72" spans="1:28" x14ac:dyDescent="0.35">
      <c r="A72" s="76"/>
      <c r="B72" s="76"/>
      <c r="C72" s="76"/>
      <c r="D72" s="76"/>
      <c r="E72" s="76"/>
      <c r="F72" s="76"/>
      <c r="G72" s="76" t="s">
        <v>4838</v>
      </c>
      <c r="H72" s="76"/>
      <c r="I72" s="118">
        <v>60000</v>
      </c>
      <c r="J72" s="76"/>
      <c r="K72" s="76" t="s">
        <v>1562</v>
      </c>
      <c r="L72" s="119"/>
      <c r="M72" s="119"/>
      <c r="N72" s="119" t="s">
        <v>4839</v>
      </c>
      <c r="O72" s="119"/>
      <c r="P72" s="76" t="s">
        <v>1811</v>
      </c>
      <c r="Q72" s="119" t="s">
        <v>967</v>
      </c>
      <c r="R72" s="119" t="s">
        <v>4828</v>
      </c>
      <c r="S72" s="76"/>
      <c r="T72" s="76"/>
      <c r="U72" s="76"/>
      <c r="V72" s="76"/>
      <c r="W72" s="121"/>
      <c r="X72" s="76"/>
      <c r="AA72" s="639">
        <f t="shared" si="2"/>
        <v>4200</v>
      </c>
      <c r="AB72" s="118">
        <f t="shared" si="3"/>
        <v>64200</v>
      </c>
    </row>
    <row r="73" spans="1:28" x14ac:dyDescent="0.35">
      <c r="A73" s="76"/>
      <c r="B73" s="76"/>
      <c r="C73" s="76"/>
      <c r="D73" s="76"/>
      <c r="E73" s="76"/>
      <c r="F73" s="76"/>
      <c r="G73" s="76" t="s">
        <v>4840</v>
      </c>
      <c r="H73" s="76"/>
      <c r="I73" s="118">
        <v>30000</v>
      </c>
      <c r="J73" s="76"/>
      <c r="K73" s="76" t="s">
        <v>4826</v>
      </c>
      <c r="L73" s="119">
        <v>2010</v>
      </c>
      <c r="M73" s="119"/>
      <c r="N73" s="119" t="s">
        <v>4841</v>
      </c>
      <c r="O73" s="119"/>
      <c r="P73" s="76"/>
      <c r="Q73" s="119" t="s">
        <v>967</v>
      </c>
      <c r="R73" s="119" t="s">
        <v>4828</v>
      </c>
      <c r="S73" s="76"/>
      <c r="T73" s="76"/>
      <c r="U73" s="76"/>
      <c r="V73" s="76"/>
      <c r="W73" s="121"/>
      <c r="X73" s="76"/>
      <c r="AA73" s="639">
        <f t="shared" si="2"/>
        <v>2100</v>
      </c>
      <c r="AB73" s="118">
        <f t="shared" si="3"/>
        <v>32100</v>
      </c>
    </row>
    <row r="74" spans="1:28" x14ac:dyDescent="0.35">
      <c r="A74" s="76"/>
      <c r="B74" s="76"/>
      <c r="C74" s="76"/>
      <c r="D74" s="76"/>
      <c r="E74" s="76"/>
      <c r="F74" s="76"/>
      <c r="G74" s="76" t="s">
        <v>4842</v>
      </c>
      <c r="H74" s="76"/>
      <c r="I74" s="118">
        <v>30000</v>
      </c>
      <c r="J74" s="76"/>
      <c r="K74" s="76" t="s">
        <v>4826</v>
      </c>
      <c r="L74" s="119">
        <v>2010</v>
      </c>
      <c r="M74" s="119"/>
      <c r="N74" s="119" t="s">
        <v>4841</v>
      </c>
      <c r="O74" s="119"/>
      <c r="P74" s="76"/>
      <c r="Q74" s="119" t="s">
        <v>967</v>
      </c>
      <c r="R74" s="119" t="s">
        <v>4828</v>
      </c>
      <c r="S74" s="76"/>
      <c r="T74" s="76"/>
      <c r="U74" s="76"/>
      <c r="V74" s="76"/>
      <c r="W74" s="121"/>
      <c r="X74" s="76"/>
      <c r="AA74" s="639">
        <f t="shared" si="2"/>
        <v>2100</v>
      </c>
      <c r="AB74" s="118">
        <f t="shared" si="3"/>
        <v>32100</v>
      </c>
    </row>
    <row r="75" spans="1:28" x14ac:dyDescent="0.35">
      <c r="A75" s="76"/>
      <c r="B75" s="76"/>
      <c r="C75" s="76"/>
      <c r="D75" s="76"/>
      <c r="E75" s="76"/>
      <c r="F75" s="76"/>
      <c r="G75" s="76" t="s">
        <v>4843</v>
      </c>
      <c r="H75" s="76"/>
      <c r="I75" s="118">
        <v>60000</v>
      </c>
      <c r="J75" s="76"/>
      <c r="K75" s="76" t="s">
        <v>1562</v>
      </c>
      <c r="L75" s="119"/>
      <c r="M75" s="119"/>
      <c r="N75" s="119" t="s">
        <v>4844</v>
      </c>
      <c r="O75" s="119"/>
      <c r="P75" s="76"/>
      <c r="Q75" s="119" t="s">
        <v>967</v>
      </c>
      <c r="R75" s="119" t="s">
        <v>4828</v>
      </c>
      <c r="S75" s="76"/>
      <c r="T75" s="76"/>
      <c r="U75" s="76"/>
      <c r="V75" s="76"/>
      <c r="W75" s="121"/>
      <c r="X75" s="76"/>
      <c r="AA75" s="639">
        <f t="shared" si="2"/>
        <v>4200</v>
      </c>
      <c r="AB75" s="118">
        <f t="shared" si="3"/>
        <v>64200</v>
      </c>
    </row>
    <row r="76" spans="1:28" x14ac:dyDescent="0.35">
      <c r="A76" s="76"/>
      <c r="B76" s="76"/>
      <c r="C76" s="76"/>
      <c r="D76" s="76"/>
      <c r="E76" s="76"/>
      <c r="F76" s="76"/>
      <c r="G76" s="76" t="s">
        <v>4845</v>
      </c>
      <c r="H76" s="76"/>
      <c r="I76" s="118">
        <v>30000</v>
      </c>
      <c r="J76" s="76"/>
      <c r="K76" s="76" t="s">
        <v>4826</v>
      </c>
      <c r="L76" s="119">
        <v>2010</v>
      </c>
      <c r="M76" s="119"/>
      <c r="N76" s="119" t="s">
        <v>4846</v>
      </c>
      <c r="O76" s="119"/>
      <c r="P76" s="76"/>
      <c r="Q76" s="119" t="s">
        <v>967</v>
      </c>
      <c r="R76" s="119" t="s">
        <v>4828</v>
      </c>
      <c r="S76" s="76"/>
      <c r="T76" s="76"/>
      <c r="U76" s="76"/>
      <c r="V76" s="76"/>
      <c r="W76" s="121"/>
      <c r="X76" s="76"/>
      <c r="AA76" s="639">
        <f t="shared" si="2"/>
        <v>2100</v>
      </c>
      <c r="AB76" s="118">
        <f t="shared" si="3"/>
        <v>32100</v>
      </c>
    </row>
    <row r="77" spans="1:28" x14ac:dyDescent="0.35">
      <c r="A77" s="76"/>
      <c r="B77" s="76"/>
      <c r="C77" s="76"/>
      <c r="D77" s="76"/>
      <c r="E77" s="76"/>
      <c r="F77" s="76"/>
      <c r="G77" s="76" t="s">
        <v>4847</v>
      </c>
      <c r="H77" s="76"/>
      <c r="I77" s="118">
        <v>30000</v>
      </c>
      <c r="J77" s="76"/>
      <c r="K77" s="76" t="s">
        <v>4826</v>
      </c>
      <c r="L77" s="119">
        <v>2010</v>
      </c>
      <c r="M77" s="119"/>
      <c r="N77" s="119" t="s">
        <v>4846</v>
      </c>
      <c r="O77" s="119"/>
      <c r="P77" s="76"/>
      <c r="Q77" s="119" t="s">
        <v>967</v>
      </c>
      <c r="R77" s="119" t="s">
        <v>4828</v>
      </c>
      <c r="S77" s="76"/>
      <c r="T77" s="76"/>
      <c r="U77" s="76"/>
      <c r="V77" s="76"/>
      <c r="W77" s="121"/>
      <c r="X77" s="76"/>
      <c r="AA77" s="639">
        <f t="shared" si="2"/>
        <v>2100</v>
      </c>
      <c r="AB77" s="118">
        <f t="shared" si="3"/>
        <v>32100</v>
      </c>
    </row>
    <row r="78" spans="1:28" x14ac:dyDescent="0.35">
      <c r="A78" s="76"/>
      <c r="B78" s="76"/>
      <c r="C78" s="76"/>
      <c r="D78" s="76"/>
      <c r="E78" s="76"/>
      <c r="F78" s="76"/>
      <c r="G78" s="76" t="s">
        <v>4848</v>
      </c>
      <c r="H78" s="76"/>
      <c r="I78" s="118">
        <v>30000</v>
      </c>
      <c r="J78" s="76"/>
      <c r="K78" s="76" t="s">
        <v>4826</v>
      </c>
      <c r="L78" s="119">
        <v>2010</v>
      </c>
      <c r="M78" s="119"/>
      <c r="N78" s="119" t="s">
        <v>4849</v>
      </c>
      <c r="O78" s="119"/>
      <c r="P78" s="76"/>
      <c r="Q78" s="119" t="s">
        <v>967</v>
      </c>
      <c r="R78" s="119" t="s">
        <v>4828</v>
      </c>
      <c r="S78" s="76"/>
      <c r="T78" s="76"/>
      <c r="U78" s="76"/>
      <c r="V78" s="76"/>
      <c r="W78" s="121"/>
      <c r="X78" s="76"/>
      <c r="AA78" s="639">
        <f t="shared" si="2"/>
        <v>2100</v>
      </c>
      <c r="AB78" s="118">
        <f t="shared" si="3"/>
        <v>32100</v>
      </c>
    </row>
    <row r="79" spans="1:28" x14ac:dyDescent="0.35">
      <c r="A79" s="76"/>
      <c r="B79" s="76"/>
      <c r="C79" s="76"/>
      <c r="D79" s="76"/>
      <c r="E79" s="76"/>
      <c r="F79" s="76"/>
      <c r="G79" s="76" t="s">
        <v>4850</v>
      </c>
      <c r="H79" s="76"/>
      <c r="I79" s="118">
        <v>30000</v>
      </c>
      <c r="J79" s="76"/>
      <c r="K79" s="76" t="s">
        <v>4826</v>
      </c>
      <c r="L79" s="119">
        <v>2010</v>
      </c>
      <c r="M79" s="119"/>
      <c r="N79" s="119" t="s">
        <v>4849</v>
      </c>
      <c r="O79" s="119"/>
      <c r="P79" s="76"/>
      <c r="Q79" s="119" t="s">
        <v>967</v>
      </c>
      <c r="R79" s="119" t="s">
        <v>4828</v>
      </c>
      <c r="S79" s="76"/>
      <c r="T79" s="76"/>
      <c r="U79" s="76"/>
      <c r="V79" s="76"/>
      <c r="W79" s="121"/>
      <c r="X79" s="76"/>
      <c r="AA79" s="639">
        <f t="shared" si="2"/>
        <v>2100</v>
      </c>
      <c r="AB79" s="118">
        <f t="shared" si="3"/>
        <v>32100</v>
      </c>
    </row>
    <row r="80" spans="1:28" x14ac:dyDescent="0.35">
      <c r="A80" s="76"/>
      <c r="B80" s="76"/>
      <c r="C80" s="76"/>
      <c r="D80" s="76"/>
      <c r="E80" s="76"/>
      <c r="F80" s="76"/>
      <c r="G80" s="76" t="s">
        <v>4851</v>
      </c>
      <c r="H80" s="76"/>
      <c r="I80" s="118">
        <v>60000</v>
      </c>
      <c r="J80" s="76"/>
      <c r="K80" s="76" t="s">
        <v>1562</v>
      </c>
      <c r="L80" s="119"/>
      <c r="M80" s="119"/>
      <c r="N80" s="119" t="s">
        <v>4852</v>
      </c>
      <c r="O80" s="119"/>
      <c r="P80" s="76" t="s">
        <v>1811</v>
      </c>
      <c r="Q80" s="119" t="s">
        <v>967</v>
      </c>
      <c r="R80" s="119" t="s">
        <v>4828</v>
      </c>
      <c r="S80" s="76"/>
      <c r="T80" s="76"/>
      <c r="U80" s="76"/>
      <c r="V80" s="76"/>
      <c r="W80" s="121"/>
      <c r="X80" s="76"/>
      <c r="AA80" s="639">
        <f t="shared" si="2"/>
        <v>4200</v>
      </c>
      <c r="AB80" s="118">
        <f t="shared" si="3"/>
        <v>64200</v>
      </c>
    </row>
    <row r="81" spans="1:28" x14ac:dyDescent="0.35">
      <c r="A81" s="76"/>
      <c r="B81" s="76"/>
      <c r="C81" s="76"/>
      <c r="D81" s="76"/>
      <c r="E81" s="76"/>
      <c r="F81" s="76"/>
      <c r="G81" s="76" t="s">
        <v>4853</v>
      </c>
      <c r="H81" s="76"/>
      <c r="I81" s="118">
        <v>30000</v>
      </c>
      <c r="J81" s="76"/>
      <c r="K81" s="76" t="s">
        <v>4826</v>
      </c>
      <c r="L81" s="119">
        <v>2010</v>
      </c>
      <c r="M81" s="119"/>
      <c r="N81" s="119" t="s">
        <v>4854</v>
      </c>
      <c r="O81" s="119"/>
      <c r="P81" s="76"/>
      <c r="Q81" s="119" t="s">
        <v>967</v>
      </c>
      <c r="R81" s="119" t="s">
        <v>4828</v>
      </c>
      <c r="S81" s="76"/>
      <c r="T81" s="76"/>
      <c r="U81" s="76"/>
      <c r="V81" s="76"/>
      <c r="W81" s="121"/>
      <c r="X81" s="76"/>
      <c r="AA81" s="639">
        <f t="shared" si="2"/>
        <v>2100</v>
      </c>
      <c r="AB81" s="118">
        <f t="shared" si="3"/>
        <v>32100</v>
      </c>
    </row>
    <row r="82" spans="1:28" x14ac:dyDescent="0.35">
      <c r="A82" s="76"/>
      <c r="B82" s="76"/>
      <c r="C82" s="76"/>
      <c r="D82" s="76"/>
      <c r="E82" s="76"/>
      <c r="F82" s="76"/>
      <c r="G82" s="76" t="s">
        <v>4855</v>
      </c>
      <c r="H82" s="76"/>
      <c r="I82" s="118">
        <v>30000</v>
      </c>
      <c r="J82" s="76"/>
      <c r="K82" s="76" t="s">
        <v>4826</v>
      </c>
      <c r="L82" s="119">
        <v>2010</v>
      </c>
      <c r="M82" s="119"/>
      <c r="N82" s="119" t="s">
        <v>4827</v>
      </c>
      <c r="O82" s="119"/>
      <c r="P82" s="76"/>
      <c r="Q82" s="119" t="s">
        <v>967</v>
      </c>
      <c r="R82" s="119" t="s">
        <v>4828</v>
      </c>
      <c r="S82" s="76"/>
      <c r="T82" s="76"/>
      <c r="U82" s="76"/>
      <c r="V82" s="76"/>
      <c r="W82" s="121"/>
      <c r="X82" s="76"/>
      <c r="AA82" s="639">
        <f t="shared" si="2"/>
        <v>2100</v>
      </c>
      <c r="AB82" s="118">
        <f t="shared" si="3"/>
        <v>32100</v>
      </c>
    </row>
    <row r="83" spans="1:28" x14ac:dyDescent="0.35">
      <c r="A83" s="76"/>
      <c r="B83" s="76"/>
      <c r="C83" s="76"/>
      <c r="D83" s="76"/>
      <c r="E83" s="76"/>
      <c r="F83" s="76"/>
      <c r="G83" s="76" t="s">
        <v>4856</v>
      </c>
      <c r="H83" s="76"/>
      <c r="I83" s="118">
        <v>30000</v>
      </c>
      <c r="J83" s="76"/>
      <c r="K83" s="76" t="s">
        <v>4826</v>
      </c>
      <c r="L83" s="119">
        <v>2010</v>
      </c>
      <c r="M83" s="119"/>
      <c r="N83" s="119" t="s">
        <v>4857</v>
      </c>
      <c r="O83" s="119"/>
      <c r="P83" s="76"/>
      <c r="Q83" s="119" t="s">
        <v>967</v>
      </c>
      <c r="R83" s="119" t="s">
        <v>4828</v>
      </c>
      <c r="S83" s="76"/>
      <c r="T83" s="76"/>
      <c r="U83" s="76"/>
      <c r="V83" s="76"/>
      <c r="W83" s="121"/>
      <c r="X83" s="76"/>
      <c r="AA83" s="639">
        <f t="shared" si="2"/>
        <v>2100</v>
      </c>
      <c r="AB83" s="118">
        <f t="shared" si="3"/>
        <v>32100</v>
      </c>
    </row>
    <row r="84" spans="1:28" x14ac:dyDescent="0.35">
      <c r="A84" s="76"/>
      <c r="B84" s="76"/>
      <c r="C84" s="76"/>
      <c r="D84" s="76"/>
      <c r="E84" s="76"/>
      <c r="F84" s="76"/>
      <c r="G84" s="76" t="s">
        <v>4858</v>
      </c>
      <c r="H84" s="76"/>
      <c r="I84" s="118">
        <v>30000</v>
      </c>
      <c r="J84" s="76"/>
      <c r="K84" s="76" t="s">
        <v>4826</v>
      </c>
      <c r="L84" s="119">
        <v>2010</v>
      </c>
      <c r="M84" s="119"/>
      <c r="N84" s="119" t="s">
        <v>4854</v>
      </c>
      <c r="O84" s="119"/>
      <c r="P84" s="76"/>
      <c r="Q84" s="119" t="s">
        <v>967</v>
      </c>
      <c r="R84" s="119" t="s">
        <v>4828</v>
      </c>
      <c r="S84" s="76"/>
      <c r="T84" s="76"/>
      <c r="U84" s="76"/>
      <c r="V84" s="76"/>
      <c r="W84" s="121"/>
      <c r="X84" s="76"/>
      <c r="AA84" s="639">
        <f t="shared" si="2"/>
        <v>2100</v>
      </c>
      <c r="AB84" s="118">
        <f t="shared" si="3"/>
        <v>32100</v>
      </c>
    </row>
    <row r="85" spans="1:28" x14ac:dyDescent="0.35">
      <c r="A85" s="76"/>
      <c r="B85" s="76"/>
      <c r="C85" s="76"/>
      <c r="D85" s="76"/>
      <c r="E85" s="76"/>
      <c r="F85" s="76"/>
      <c r="G85" s="76" t="s">
        <v>4859</v>
      </c>
      <c r="H85" s="76"/>
      <c r="I85" s="118">
        <v>60000</v>
      </c>
      <c r="J85" s="76"/>
      <c r="K85" s="76" t="s">
        <v>1562</v>
      </c>
      <c r="L85" s="119"/>
      <c r="M85" s="119"/>
      <c r="N85" s="119" t="s">
        <v>4860</v>
      </c>
      <c r="O85" s="119"/>
      <c r="P85" s="76" t="s">
        <v>1811</v>
      </c>
      <c r="Q85" s="119" t="s">
        <v>967</v>
      </c>
      <c r="R85" s="119" t="s">
        <v>4828</v>
      </c>
      <c r="S85" s="76"/>
      <c r="T85" s="76"/>
      <c r="U85" s="76"/>
      <c r="V85" s="76"/>
      <c r="W85" s="121"/>
      <c r="X85" s="76"/>
      <c r="AA85" s="639">
        <f t="shared" si="2"/>
        <v>4200</v>
      </c>
      <c r="AB85" s="118">
        <f t="shared" si="3"/>
        <v>64200</v>
      </c>
    </row>
    <row r="86" spans="1:28" x14ac:dyDescent="0.35">
      <c r="A86" s="76"/>
      <c r="B86" s="76"/>
      <c r="C86" s="76"/>
      <c r="D86" s="76"/>
      <c r="E86" s="76"/>
      <c r="F86" s="76"/>
      <c r="G86" s="76" t="s">
        <v>4861</v>
      </c>
      <c r="H86" s="76"/>
      <c r="I86" s="118">
        <v>30000</v>
      </c>
      <c r="J86" s="76"/>
      <c r="K86" s="76" t="s">
        <v>4826</v>
      </c>
      <c r="L86" s="119">
        <v>2010</v>
      </c>
      <c r="M86" s="119"/>
      <c r="N86" s="119" t="s">
        <v>4862</v>
      </c>
      <c r="O86" s="119"/>
      <c r="P86" s="76"/>
      <c r="Q86" s="119" t="s">
        <v>967</v>
      </c>
      <c r="R86" s="119" t="s">
        <v>4828</v>
      </c>
      <c r="S86" s="76"/>
      <c r="T86" s="76"/>
      <c r="U86" s="76"/>
      <c r="V86" s="76"/>
      <c r="W86" s="121"/>
      <c r="X86" s="76"/>
      <c r="AA86" s="639">
        <f t="shared" si="2"/>
        <v>2100</v>
      </c>
      <c r="AB86" s="118">
        <f t="shared" si="3"/>
        <v>32100</v>
      </c>
    </row>
    <row r="87" spans="1:28" x14ac:dyDescent="0.35">
      <c r="A87" s="76"/>
      <c r="B87" s="76"/>
      <c r="C87" s="76"/>
      <c r="D87" s="76"/>
      <c r="E87" s="76"/>
      <c r="F87" s="76"/>
      <c r="G87" s="76" t="s">
        <v>4863</v>
      </c>
      <c r="H87" s="76"/>
      <c r="I87" s="118">
        <v>30000</v>
      </c>
      <c r="J87" s="76"/>
      <c r="K87" s="76" t="s">
        <v>4826</v>
      </c>
      <c r="L87" s="119">
        <v>2010</v>
      </c>
      <c r="M87" s="119"/>
      <c r="N87" s="119" t="s">
        <v>4862</v>
      </c>
      <c r="O87" s="119"/>
      <c r="P87" s="76"/>
      <c r="Q87" s="119" t="s">
        <v>967</v>
      </c>
      <c r="R87" s="119" t="s">
        <v>4828</v>
      </c>
      <c r="S87" s="76"/>
      <c r="T87" s="76"/>
      <c r="U87" s="76"/>
      <c r="V87" s="76"/>
      <c r="W87" s="121"/>
      <c r="X87" s="76"/>
      <c r="AA87" s="639">
        <f t="shared" si="2"/>
        <v>2100</v>
      </c>
      <c r="AB87" s="118">
        <f t="shared" si="3"/>
        <v>32100</v>
      </c>
    </row>
    <row r="88" spans="1:28" x14ac:dyDescent="0.35">
      <c r="A88" s="76"/>
      <c r="B88" s="76"/>
      <c r="C88" s="76"/>
      <c r="D88" s="76"/>
      <c r="E88" s="76"/>
      <c r="F88" s="76"/>
      <c r="G88" s="76" t="s">
        <v>4864</v>
      </c>
      <c r="H88" s="76"/>
      <c r="I88" s="118">
        <v>60000</v>
      </c>
      <c r="J88" s="76"/>
      <c r="K88" s="76" t="s">
        <v>1562</v>
      </c>
      <c r="L88" s="119"/>
      <c r="M88" s="119"/>
      <c r="N88" s="119" t="s">
        <v>4865</v>
      </c>
      <c r="O88" s="119"/>
      <c r="P88" s="76" t="s">
        <v>1811</v>
      </c>
      <c r="Q88" s="119" t="s">
        <v>967</v>
      </c>
      <c r="R88" s="119" t="s">
        <v>4828</v>
      </c>
      <c r="S88" s="76"/>
      <c r="T88" s="76"/>
      <c r="U88" s="76"/>
      <c r="V88" s="76"/>
      <c r="W88" s="121"/>
      <c r="X88" s="76"/>
      <c r="AA88" s="639">
        <f t="shared" si="2"/>
        <v>4200</v>
      </c>
      <c r="AB88" s="118">
        <f t="shared" si="3"/>
        <v>64200</v>
      </c>
    </row>
    <row r="89" spans="1:28" x14ac:dyDescent="0.35">
      <c r="A89" s="76"/>
      <c r="B89" s="76"/>
      <c r="C89" s="76"/>
      <c r="D89" s="76"/>
      <c r="E89" s="76"/>
      <c r="F89" s="76"/>
      <c r="G89" s="93" t="s">
        <v>994</v>
      </c>
      <c r="H89" s="86"/>
      <c r="I89" s="87">
        <f>SUM(I65:I88)</f>
        <v>900000</v>
      </c>
      <c r="J89" s="69"/>
      <c r="K89" s="69"/>
      <c r="L89" s="75"/>
      <c r="M89" s="79"/>
      <c r="N89" s="80"/>
      <c r="O89" s="75"/>
      <c r="P89" s="69"/>
      <c r="Q89" s="75"/>
      <c r="R89" s="69"/>
      <c r="S89" s="69"/>
      <c r="T89" s="69"/>
      <c r="U89" s="69"/>
      <c r="V89" s="69"/>
      <c r="W89" s="116"/>
      <c r="X89" s="76"/>
      <c r="AA89" s="639">
        <f t="shared" si="2"/>
        <v>63000.000000000007</v>
      </c>
      <c r="AB89" s="87">
        <f t="shared" si="3"/>
        <v>963000</v>
      </c>
    </row>
    <row r="90" spans="1:28" x14ac:dyDescent="0.35">
      <c r="A90" s="64"/>
      <c r="B90" s="64"/>
      <c r="C90" s="64"/>
      <c r="D90" s="64"/>
      <c r="E90" s="64"/>
      <c r="F90" s="64"/>
      <c r="G90" s="66" t="s">
        <v>1842</v>
      </c>
      <c r="H90" s="64"/>
      <c r="I90" s="67"/>
      <c r="J90" s="64"/>
      <c r="K90" s="64"/>
      <c r="L90" s="68"/>
      <c r="M90" s="68"/>
      <c r="N90" s="68"/>
      <c r="O90" s="68"/>
      <c r="P90" s="64"/>
      <c r="Q90" s="68"/>
      <c r="R90" s="68"/>
      <c r="S90" s="64"/>
      <c r="T90" s="64"/>
      <c r="U90" s="64"/>
      <c r="V90" s="64"/>
      <c r="W90" s="115"/>
      <c r="X90" s="64"/>
      <c r="AA90" s="639">
        <f t="shared" si="2"/>
        <v>0</v>
      </c>
      <c r="AB90" s="67">
        <f t="shared" si="3"/>
        <v>0</v>
      </c>
    </row>
    <row r="91" spans="1:28" x14ac:dyDescent="0.35">
      <c r="A91" s="76"/>
      <c r="B91" s="76"/>
      <c r="C91" s="76"/>
      <c r="D91" s="76"/>
      <c r="E91" s="76"/>
      <c r="F91" s="73" t="s">
        <v>4866</v>
      </c>
      <c r="G91" s="117" t="s">
        <v>4867</v>
      </c>
      <c r="H91" s="76"/>
      <c r="I91" s="118">
        <v>35000000</v>
      </c>
      <c r="J91" s="76"/>
      <c r="K91" s="76" t="s">
        <v>4868</v>
      </c>
      <c r="L91" s="119">
        <v>2008</v>
      </c>
      <c r="M91" s="119"/>
      <c r="N91" s="120">
        <v>8631112</v>
      </c>
      <c r="O91" s="119"/>
      <c r="P91" s="76"/>
      <c r="Q91" s="119"/>
      <c r="R91" s="119"/>
      <c r="S91" s="76"/>
      <c r="T91" s="76"/>
      <c r="U91" s="76"/>
      <c r="V91" s="76"/>
      <c r="W91" s="121"/>
      <c r="X91" s="76"/>
      <c r="AA91" s="639">
        <f t="shared" si="2"/>
        <v>2450000.0000000005</v>
      </c>
      <c r="AB91" s="118">
        <f t="shared" si="3"/>
        <v>37450000</v>
      </c>
    </row>
    <row r="92" spans="1:28" x14ac:dyDescent="0.35">
      <c r="A92" s="76"/>
      <c r="B92" s="76"/>
      <c r="C92" s="76"/>
      <c r="D92" s="76"/>
      <c r="E92" s="76"/>
      <c r="F92" s="73" t="s">
        <v>4869</v>
      </c>
      <c r="G92" s="117" t="s">
        <v>4870</v>
      </c>
      <c r="H92" s="76"/>
      <c r="I92" s="118">
        <v>35000000</v>
      </c>
      <c r="J92" s="76"/>
      <c r="K92" s="76" t="s">
        <v>1147</v>
      </c>
      <c r="L92" s="119">
        <v>1994</v>
      </c>
      <c r="M92" s="119"/>
      <c r="N92" s="120">
        <v>29555</v>
      </c>
      <c r="O92" s="119"/>
      <c r="P92" s="76"/>
      <c r="Q92" s="119"/>
      <c r="R92" s="119"/>
      <c r="S92" s="76"/>
      <c r="T92" s="76"/>
      <c r="U92" s="76"/>
      <c r="V92" s="76"/>
      <c r="W92" s="121"/>
      <c r="X92" s="76"/>
      <c r="AA92" s="639">
        <f t="shared" si="2"/>
        <v>2450000.0000000005</v>
      </c>
      <c r="AB92" s="118">
        <f t="shared" si="3"/>
        <v>37450000</v>
      </c>
    </row>
    <row r="93" spans="1:28" x14ac:dyDescent="0.35">
      <c r="A93" s="76"/>
      <c r="B93" s="76"/>
      <c r="C93" s="76"/>
      <c r="D93" s="76"/>
      <c r="E93" s="76"/>
      <c r="F93" s="73" t="s">
        <v>4871</v>
      </c>
      <c r="G93" s="117" t="s">
        <v>4872</v>
      </c>
      <c r="H93" s="76"/>
      <c r="I93" s="118">
        <v>35000000</v>
      </c>
      <c r="J93" s="76"/>
      <c r="K93" s="76" t="s">
        <v>933</v>
      </c>
      <c r="L93" s="119">
        <v>2008</v>
      </c>
      <c r="M93" s="119"/>
      <c r="N93" s="120">
        <v>30303201</v>
      </c>
      <c r="O93" s="119"/>
      <c r="P93" s="76"/>
      <c r="Q93" s="119"/>
      <c r="R93" s="119"/>
      <c r="S93" s="76"/>
      <c r="T93" s="76"/>
      <c r="U93" s="76"/>
      <c r="V93" s="76"/>
      <c r="W93" s="121"/>
      <c r="X93" s="76"/>
      <c r="AA93" s="639">
        <f t="shared" si="2"/>
        <v>2450000.0000000005</v>
      </c>
      <c r="AB93" s="118">
        <f t="shared" si="3"/>
        <v>37450000</v>
      </c>
    </row>
    <row r="94" spans="1:28" x14ac:dyDescent="0.35">
      <c r="A94" s="76"/>
      <c r="B94" s="76"/>
      <c r="C94" s="76"/>
      <c r="D94" s="76"/>
      <c r="E94" s="76"/>
      <c r="F94" s="76"/>
      <c r="G94" s="176" t="s">
        <v>994</v>
      </c>
      <c r="H94" s="123"/>
      <c r="I94" s="124">
        <f>SUM(I91:I93)</f>
        <v>105000000</v>
      </c>
      <c r="J94" s="76"/>
      <c r="K94" s="76"/>
      <c r="L94" s="119"/>
      <c r="M94" s="119"/>
      <c r="N94" s="119"/>
      <c r="O94" s="119"/>
      <c r="P94" s="76"/>
      <c r="Q94" s="119"/>
      <c r="R94" s="119"/>
      <c r="S94" s="76"/>
      <c r="T94" s="76"/>
      <c r="U94" s="76"/>
      <c r="V94" s="76"/>
      <c r="W94" s="121"/>
      <c r="X94" s="76"/>
      <c r="AA94" s="639">
        <f t="shared" si="2"/>
        <v>7350000.0000000009</v>
      </c>
      <c r="AB94" s="124">
        <f t="shared" si="3"/>
        <v>112350000</v>
      </c>
    </row>
    <row r="95" spans="1:28" x14ac:dyDescent="0.35">
      <c r="A95" s="64"/>
      <c r="B95" s="64"/>
      <c r="C95" s="64"/>
      <c r="D95" s="64"/>
      <c r="E95" s="64"/>
      <c r="F95" s="64"/>
      <c r="G95" s="66" t="s">
        <v>1851</v>
      </c>
      <c r="H95" s="64"/>
      <c r="I95" s="67"/>
      <c r="J95" s="64"/>
      <c r="K95" s="64"/>
      <c r="L95" s="68"/>
      <c r="M95" s="68"/>
      <c r="N95" s="68"/>
      <c r="O95" s="68"/>
      <c r="P95" s="64"/>
      <c r="Q95" s="68"/>
      <c r="R95" s="68"/>
      <c r="S95" s="64"/>
      <c r="T95" s="64"/>
      <c r="U95" s="64"/>
      <c r="V95" s="64"/>
      <c r="W95" s="115"/>
      <c r="X95" s="64"/>
      <c r="AA95" s="639">
        <f t="shared" si="2"/>
        <v>0</v>
      </c>
      <c r="AB95" s="67">
        <f t="shared" si="3"/>
        <v>0</v>
      </c>
    </row>
    <row r="96" spans="1:28" x14ac:dyDescent="0.35">
      <c r="A96" s="69"/>
      <c r="B96" s="69"/>
      <c r="C96" s="69"/>
      <c r="D96" s="69"/>
      <c r="E96" s="69"/>
      <c r="F96" s="69"/>
      <c r="G96" s="69" t="s">
        <v>4873</v>
      </c>
      <c r="H96" s="69"/>
      <c r="I96" s="74">
        <v>3000000</v>
      </c>
      <c r="J96" s="69"/>
      <c r="K96" s="69" t="s">
        <v>1147</v>
      </c>
      <c r="L96" s="75">
        <v>1994</v>
      </c>
      <c r="M96" s="75"/>
      <c r="N96" s="75">
        <v>96241</v>
      </c>
      <c r="O96" s="75"/>
      <c r="P96" s="69"/>
      <c r="Q96" s="75"/>
      <c r="R96" s="75"/>
      <c r="S96" s="69"/>
      <c r="T96" s="69"/>
      <c r="U96" s="69"/>
      <c r="V96" s="69"/>
      <c r="W96" s="116"/>
      <c r="X96" s="76"/>
      <c r="AA96" s="639">
        <f t="shared" si="2"/>
        <v>210000.00000000003</v>
      </c>
      <c r="AB96" s="74">
        <f t="shared" si="3"/>
        <v>3210000</v>
      </c>
    </row>
    <row r="97" spans="1:28" x14ac:dyDescent="0.35">
      <c r="A97" s="76"/>
      <c r="B97" s="76"/>
      <c r="C97" s="76"/>
      <c r="D97" s="76"/>
      <c r="E97" s="76"/>
      <c r="F97" s="76"/>
      <c r="G97" s="69" t="s">
        <v>4874</v>
      </c>
      <c r="H97" s="76"/>
      <c r="I97" s="74">
        <v>3000000</v>
      </c>
      <c r="J97" s="76"/>
      <c r="K97" s="69" t="s">
        <v>1147</v>
      </c>
      <c r="L97" s="75">
        <v>1994</v>
      </c>
      <c r="M97" s="119"/>
      <c r="N97" s="119">
        <v>36242</v>
      </c>
      <c r="O97" s="119"/>
      <c r="P97" s="76"/>
      <c r="Q97" s="119"/>
      <c r="R97" s="119"/>
      <c r="S97" s="76"/>
      <c r="T97" s="76"/>
      <c r="U97" s="76"/>
      <c r="V97" s="76"/>
      <c r="W97" s="121"/>
      <c r="X97" s="76"/>
      <c r="AA97" s="639">
        <f t="shared" si="2"/>
        <v>210000.00000000003</v>
      </c>
      <c r="AB97" s="74">
        <f t="shared" si="3"/>
        <v>3210000</v>
      </c>
    </row>
    <row r="98" spans="1:28" x14ac:dyDescent="0.35">
      <c r="A98" s="76"/>
      <c r="B98" s="76"/>
      <c r="C98" s="76"/>
      <c r="D98" s="76"/>
      <c r="E98" s="76"/>
      <c r="F98" s="76"/>
      <c r="G98" s="86" t="s">
        <v>994</v>
      </c>
      <c r="H98" s="123"/>
      <c r="I98" s="124">
        <f>SUM(I96:I97)</f>
        <v>6000000</v>
      </c>
      <c r="J98" s="76"/>
      <c r="K98" s="69"/>
      <c r="L98" s="75"/>
      <c r="M98" s="119"/>
      <c r="N98" s="119"/>
      <c r="O98" s="119"/>
      <c r="P98" s="76"/>
      <c r="Q98" s="119"/>
      <c r="R98" s="119"/>
      <c r="S98" s="76"/>
      <c r="T98" s="76"/>
      <c r="U98" s="76"/>
      <c r="V98" s="76"/>
      <c r="W98" s="121"/>
      <c r="X98" s="76"/>
      <c r="AA98" s="639">
        <f t="shared" si="2"/>
        <v>420000.00000000006</v>
      </c>
      <c r="AB98" s="124">
        <f t="shared" si="3"/>
        <v>6420000</v>
      </c>
    </row>
    <row r="99" spans="1:28" x14ac:dyDescent="0.35">
      <c r="A99" s="64"/>
      <c r="B99" s="64"/>
      <c r="C99" s="64"/>
      <c r="D99" s="64"/>
      <c r="E99" s="64"/>
      <c r="F99" s="64"/>
      <c r="G99" s="66" t="s">
        <v>1161</v>
      </c>
      <c r="H99" s="64"/>
      <c r="I99" s="67"/>
      <c r="J99" s="64"/>
      <c r="K99" s="64"/>
      <c r="L99" s="68"/>
      <c r="M99" s="68"/>
      <c r="N99" s="68"/>
      <c r="O99" s="68"/>
      <c r="P99" s="64"/>
      <c r="Q99" s="68"/>
      <c r="R99" s="68"/>
      <c r="S99" s="64"/>
      <c r="T99" s="64"/>
      <c r="U99" s="64"/>
      <c r="V99" s="64"/>
      <c r="W99" s="115"/>
      <c r="X99" s="64"/>
      <c r="AA99" s="639">
        <f t="shared" si="2"/>
        <v>0</v>
      </c>
      <c r="AB99" s="67">
        <f t="shared" si="3"/>
        <v>0</v>
      </c>
    </row>
    <row r="100" spans="1:28" x14ac:dyDescent="0.35">
      <c r="A100" s="76"/>
      <c r="B100" s="76"/>
      <c r="C100" s="76"/>
      <c r="D100" s="76"/>
      <c r="E100" s="76"/>
      <c r="F100" s="76"/>
      <c r="G100" s="76" t="s">
        <v>4875</v>
      </c>
      <c r="H100" s="76"/>
      <c r="I100" s="118">
        <v>40000</v>
      </c>
      <c r="J100" s="76"/>
      <c r="K100" s="76" t="s">
        <v>4876</v>
      </c>
      <c r="L100" s="76" t="s">
        <v>4876</v>
      </c>
      <c r="M100" s="76" t="s">
        <v>4876</v>
      </c>
      <c r="N100" s="119"/>
      <c r="O100" s="119"/>
      <c r="P100" s="76" t="s">
        <v>1773</v>
      </c>
      <c r="Q100" s="119" t="s">
        <v>4877</v>
      </c>
      <c r="R100" s="119" t="s">
        <v>4878</v>
      </c>
      <c r="S100" s="76"/>
      <c r="T100" s="76"/>
      <c r="U100" s="76"/>
      <c r="V100" s="76"/>
      <c r="W100" s="121"/>
      <c r="X100" s="76" t="s">
        <v>4879</v>
      </c>
      <c r="AA100" s="639">
        <f t="shared" si="2"/>
        <v>2800.0000000000005</v>
      </c>
      <c r="AB100" s="118">
        <f t="shared" si="3"/>
        <v>42800</v>
      </c>
    </row>
    <row r="101" spans="1:28" x14ac:dyDescent="0.35">
      <c r="A101" s="76"/>
      <c r="B101" s="76"/>
      <c r="C101" s="76"/>
      <c r="D101" s="76"/>
      <c r="E101" s="76"/>
      <c r="F101" s="76"/>
      <c r="G101" s="76" t="s">
        <v>4880</v>
      </c>
      <c r="H101" s="76"/>
      <c r="I101" s="118">
        <v>40000</v>
      </c>
      <c r="J101" s="76"/>
      <c r="K101" s="76" t="s">
        <v>4876</v>
      </c>
      <c r="L101" s="76" t="s">
        <v>4876</v>
      </c>
      <c r="M101" s="76" t="s">
        <v>4876</v>
      </c>
      <c r="N101" s="119"/>
      <c r="O101" s="119"/>
      <c r="P101" s="76" t="s">
        <v>1773</v>
      </c>
      <c r="Q101" s="119" t="s">
        <v>4877</v>
      </c>
      <c r="R101" s="119" t="s">
        <v>4878</v>
      </c>
      <c r="S101" s="76"/>
      <c r="T101" s="76"/>
      <c r="U101" s="76"/>
      <c r="V101" s="76"/>
      <c r="W101" s="121"/>
      <c r="X101" s="76" t="s">
        <v>4881</v>
      </c>
      <c r="AA101" s="639">
        <f t="shared" si="2"/>
        <v>2800.0000000000005</v>
      </c>
      <c r="AB101" s="118">
        <f t="shared" si="3"/>
        <v>42800</v>
      </c>
    </row>
    <row r="102" spans="1:28" x14ac:dyDescent="0.35">
      <c r="A102" s="76"/>
      <c r="B102" s="76"/>
      <c r="C102" s="76"/>
      <c r="D102" s="76"/>
      <c r="E102" s="76"/>
      <c r="F102" s="76"/>
      <c r="G102" s="86" t="s">
        <v>994</v>
      </c>
      <c r="H102" s="123"/>
      <c r="I102" s="124">
        <f>SUM(I100:I101)</f>
        <v>80000</v>
      </c>
      <c r="J102" s="76"/>
      <c r="K102" s="69"/>
      <c r="L102" s="75"/>
      <c r="M102" s="119"/>
      <c r="N102" s="119"/>
      <c r="O102" s="119"/>
      <c r="P102" s="76"/>
      <c r="Q102" s="119"/>
      <c r="R102" s="119"/>
      <c r="S102" s="76"/>
      <c r="T102" s="76"/>
      <c r="U102" s="76"/>
      <c r="V102" s="76"/>
      <c r="W102" s="121"/>
      <c r="X102" s="76"/>
      <c r="AA102" s="639">
        <f t="shared" si="2"/>
        <v>5600.0000000000009</v>
      </c>
      <c r="AB102" s="124">
        <f t="shared" si="3"/>
        <v>85600</v>
      </c>
    </row>
    <row r="103" spans="1:28" x14ac:dyDescent="0.35">
      <c r="A103" s="64"/>
      <c r="B103" s="64"/>
      <c r="C103" s="64"/>
      <c r="D103" s="64"/>
      <c r="E103" s="64"/>
      <c r="F103" s="64"/>
      <c r="G103" s="66" t="s">
        <v>2678</v>
      </c>
      <c r="H103" s="64"/>
      <c r="I103" s="67"/>
      <c r="J103" s="64"/>
      <c r="K103" s="64"/>
      <c r="L103" s="68"/>
      <c r="M103" s="68"/>
      <c r="N103" s="68"/>
      <c r="O103" s="68"/>
      <c r="P103" s="64"/>
      <c r="Q103" s="68"/>
      <c r="R103" s="68"/>
      <c r="S103" s="64"/>
      <c r="T103" s="64"/>
      <c r="U103" s="64"/>
      <c r="V103" s="64"/>
      <c r="W103" s="115"/>
      <c r="X103" s="64"/>
      <c r="AA103" s="639">
        <f t="shared" si="2"/>
        <v>0</v>
      </c>
      <c r="AB103" s="67">
        <f t="shared" si="3"/>
        <v>0</v>
      </c>
    </row>
    <row r="104" spans="1:28" x14ac:dyDescent="0.35">
      <c r="A104" s="76"/>
      <c r="B104" s="76"/>
      <c r="C104" s="76"/>
      <c r="D104" s="76"/>
      <c r="E104" s="76"/>
      <c r="F104" s="76"/>
      <c r="G104" s="76" t="s">
        <v>4882</v>
      </c>
      <c r="H104" s="76"/>
      <c r="I104" s="118">
        <v>60000</v>
      </c>
      <c r="J104" s="76"/>
      <c r="K104" s="69" t="s">
        <v>4876</v>
      </c>
      <c r="L104" s="69" t="s">
        <v>4876</v>
      </c>
      <c r="M104" s="69" t="s">
        <v>4876</v>
      </c>
      <c r="N104" s="119"/>
      <c r="O104" s="119"/>
      <c r="P104" s="76"/>
      <c r="Q104" s="119"/>
      <c r="R104" s="119"/>
      <c r="S104" s="76"/>
      <c r="T104" s="76"/>
      <c r="U104" s="76"/>
      <c r="V104" s="76"/>
      <c r="W104" s="121"/>
      <c r="X104" s="76" t="s">
        <v>4883</v>
      </c>
      <c r="AA104" s="639">
        <f t="shared" si="2"/>
        <v>4200</v>
      </c>
      <c r="AB104" s="118">
        <f t="shared" si="3"/>
        <v>64200</v>
      </c>
    </row>
    <row r="105" spans="1:28" x14ac:dyDescent="0.35">
      <c r="A105" s="76"/>
      <c r="B105" s="76"/>
      <c r="C105" s="76"/>
      <c r="D105" s="76"/>
      <c r="E105" s="76"/>
      <c r="F105" s="76"/>
      <c r="G105" s="76" t="s">
        <v>4884</v>
      </c>
      <c r="H105" s="76"/>
      <c r="I105" s="118">
        <v>60000</v>
      </c>
      <c r="J105" s="76"/>
      <c r="K105" s="69" t="s">
        <v>4876</v>
      </c>
      <c r="L105" s="69" t="s">
        <v>4876</v>
      </c>
      <c r="M105" s="69" t="s">
        <v>4876</v>
      </c>
      <c r="N105" s="119"/>
      <c r="O105" s="119"/>
      <c r="P105" s="76"/>
      <c r="Q105" s="119"/>
      <c r="R105" s="119"/>
      <c r="S105" s="76"/>
      <c r="T105" s="76"/>
      <c r="U105" s="76"/>
      <c r="V105" s="76"/>
      <c r="W105" s="121"/>
      <c r="X105" s="76" t="s">
        <v>4883</v>
      </c>
      <c r="AA105" s="639">
        <f t="shared" si="2"/>
        <v>4200</v>
      </c>
      <c r="AB105" s="118">
        <f t="shared" si="3"/>
        <v>64200</v>
      </c>
    </row>
    <row r="106" spans="1:28" x14ac:dyDescent="0.35">
      <c r="A106" s="76"/>
      <c r="B106" s="76"/>
      <c r="C106" s="76"/>
      <c r="D106" s="76"/>
      <c r="E106" s="76"/>
      <c r="F106" s="76"/>
      <c r="G106" s="76" t="s">
        <v>4885</v>
      </c>
      <c r="H106" s="76"/>
      <c r="I106" s="118">
        <v>60000</v>
      </c>
      <c r="J106" s="76"/>
      <c r="K106" s="69" t="s">
        <v>4876</v>
      </c>
      <c r="L106" s="69" t="s">
        <v>4876</v>
      </c>
      <c r="M106" s="69" t="s">
        <v>4876</v>
      </c>
      <c r="N106" s="119"/>
      <c r="O106" s="119"/>
      <c r="P106" s="76"/>
      <c r="Q106" s="119"/>
      <c r="R106" s="119"/>
      <c r="S106" s="76"/>
      <c r="T106" s="76"/>
      <c r="U106" s="76"/>
      <c r="V106" s="76"/>
      <c r="W106" s="121"/>
      <c r="X106" s="76" t="s">
        <v>4883</v>
      </c>
      <c r="AA106" s="639">
        <f t="shared" si="2"/>
        <v>4200</v>
      </c>
      <c r="AB106" s="118">
        <f t="shared" si="3"/>
        <v>64200</v>
      </c>
    </row>
    <row r="107" spans="1:28" x14ac:dyDescent="0.35">
      <c r="A107" s="76"/>
      <c r="B107" s="76"/>
      <c r="C107" s="76"/>
      <c r="D107" s="76"/>
      <c r="E107" s="76"/>
      <c r="F107" s="76"/>
      <c r="G107" s="76" t="s">
        <v>4886</v>
      </c>
      <c r="H107" s="76"/>
      <c r="I107" s="118">
        <v>60000</v>
      </c>
      <c r="J107" s="76"/>
      <c r="K107" s="69" t="s">
        <v>4876</v>
      </c>
      <c r="L107" s="69" t="s">
        <v>4876</v>
      </c>
      <c r="M107" s="69" t="s">
        <v>4876</v>
      </c>
      <c r="N107" s="119"/>
      <c r="O107" s="119"/>
      <c r="P107" s="76"/>
      <c r="Q107" s="119"/>
      <c r="R107" s="119"/>
      <c r="S107" s="76"/>
      <c r="T107" s="76"/>
      <c r="U107" s="76"/>
      <c r="V107" s="76"/>
      <c r="W107" s="121"/>
      <c r="X107" s="76" t="s">
        <v>4883</v>
      </c>
      <c r="AA107" s="639">
        <f t="shared" si="2"/>
        <v>4200</v>
      </c>
      <c r="AB107" s="118">
        <f t="shared" si="3"/>
        <v>64200</v>
      </c>
    </row>
    <row r="108" spans="1:28" x14ac:dyDescent="0.35">
      <c r="A108" s="76"/>
      <c r="B108" s="76"/>
      <c r="C108" s="76"/>
      <c r="D108" s="76"/>
      <c r="E108" s="76"/>
      <c r="F108" s="76"/>
      <c r="G108" s="76" t="s">
        <v>4887</v>
      </c>
      <c r="H108" s="76"/>
      <c r="I108" s="118">
        <v>60000</v>
      </c>
      <c r="J108" s="76"/>
      <c r="K108" s="69" t="s">
        <v>4876</v>
      </c>
      <c r="L108" s="69" t="s">
        <v>4876</v>
      </c>
      <c r="M108" s="69" t="s">
        <v>4876</v>
      </c>
      <c r="N108" s="119"/>
      <c r="O108" s="119"/>
      <c r="P108" s="76"/>
      <c r="Q108" s="119"/>
      <c r="R108" s="119"/>
      <c r="S108" s="76"/>
      <c r="T108" s="76"/>
      <c r="U108" s="76"/>
      <c r="V108" s="76"/>
      <c r="W108" s="121"/>
      <c r="X108" s="76" t="s">
        <v>4883</v>
      </c>
      <c r="AA108" s="639">
        <f t="shared" si="2"/>
        <v>4200</v>
      </c>
      <c r="AB108" s="118">
        <f t="shared" si="3"/>
        <v>64200</v>
      </c>
    </row>
    <row r="109" spans="1:28" x14ac:dyDescent="0.35">
      <c r="A109" s="76"/>
      <c r="B109" s="76"/>
      <c r="C109" s="76"/>
      <c r="D109" s="76"/>
      <c r="E109" s="76"/>
      <c r="F109" s="76"/>
      <c r="G109" s="76" t="s">
        <v>4888</v>
      </c>
      <c r="H109" s="76"/>
      <c r="I109" s="118">
        <v>60000</v>
      </c>
      <c r="J109" s="76"/>
      <c r="K109" s="69" t="s">
        <v>4876</v>
      </c>
      <c r="L109" s="69" t="s">
        <v>4876</v>
      </c>
      <c r="M109" s="69" t="s">
        <v>4876</v>
      </c>
      <c r="N109" s="119"/>
      <c r="O109" s="119"/>
      <c r="P109" s="76"/>
      <c r="Q109" s="119"/>
      <c r="R109" s="119"/>
      <c r="S109" s="76"/>
      <c r="T109" s="76"/>
      <c r="U109" s="76"/>
      <c r="V109" s="76"/>
      <c r="W109" s="121"/>
      <c r="X109" s="76" t="s">
        <v>4883</v>
      </c>
      <c r="AA109" s="639">
        <f t="shared" si="2"/>
        <v>4200</v>
      </c>
      <c r="AB109" s="118">
        <f t="shared" si="3"/>
        <v>64200</v>
      </c>
    </row>
    <row r="110" spans="1:28" x14ac:dyDescent="0.35">
      <c r="A110" s="76"/>
      <c r="B110" s="76"/>
      <c r="C110" s="76"/>
      <c r="D110" s="76"/>
      <c r="E110" s="76"/>
      <c r="F110" s="76"/>
      <c r="G110" s="76" t="s">
        <v>4889</v>
      </c>
      <c r="H110" s="76"/>
      <c r="I110" s="118">
        <v>60000</v>
      </c>
      <c r="J110" s="76"/>
      <c r="K110" s="69" t="s">
        <v>4876</v>
      </c>
      <c r="L110" s="69" t="s">
        <v>4876</v>
      </c>
      <c r="M110" s="69" t="s">
        <v>4876</v>
      </c>
      <c r="N110" s="119"/>
      <c r="O110" s="119"/>
      <c r="P110" s="76"/>
      <c r="Q110" s="119"/>
      <c r="R110" s="119"/>
      <c r="S110" s="76"/>
      <c r="T110" s="76"/>
      <c r="U110" s="76"/>
      <c r="V110" s="76"/>
      <c r="W110" s="121"/>
      <c r="X110" s="76" t="s">
        <v>4883</v>
      </c>
      <c r="AA110" s="639">
        <f t="shared" si="2"/>
        <v>4200</v>
      </c>
      <c r="AB110" s="118">
        <f t="shared" si="3"/>
        <v>64200</v>
      </c>
    </row>
    <row r="111" spans="1:28" x14ac:dyDescent="0.35">
      <c r="A111" s="76"/>
      <c r="B111" s="76"/>
      <c r="C111" s="76"/>
      <c r="D111" s="76"/>
      <c r="E111" s="76"/>
      <c r="F111" s="76"/>
      <c r="G111" s="123" t="s">
        <v>994</v>
      </c>
      <c r="H111" s="123"/>
      <c r="I111" s="124">
        <f>SUM(I104:I110)</f>
        <v>420000</v>
      </c>
      <c r="J111" s="76"/>
      <c r="K111" s="76"/>
      <c r="L111" s="119"/>
      <c r="M111" s="119"/>
      <c r="N111" s="119"/>
      <c r="O111" s="119"/>
      <c r="P111" s="76"/>
      <c r="Q111" s="119"/>
      <c r="R111" s="119"/>
      <c r="S111" s="76"/>
      <c r="T111" s="76"/>
      <c r="U111" s="76"/>
      <c r="V111" s="76"/>
      <c r="W111" s="121"/>
      <c r="X111" s="76"/>
      <c r="AA111" s="639">
        <f t="shared" si="2"/>
        <v>29400.000000000004</v>
      </c>
      <c r="AB111" s="124">
        <f t="shared" si="3"/>
        <v>449400</v>
      </c>
    </row>
    <row r="112" spans="1:28" x14ac:dyDescent="0.35">
      <c r="A112" s="64"/>
      <c r="B112" s="64"/>
      <c r="C112" s="64"/>
      <c r="D112" s="64"/>
      <c r="E112" s="64"/>
      <c r="F112" s="64"/>
      <c r="G112" s="66" t="s">
        <v>1829</v>
      </c>
      <c r="H112" s="64"/>
      <c r="I112" s="67"/>
      <c r="J112" s="64"/>
      <c r="K112" s="64"/>
      <c r="L112" s="68"/>
      <c r="M112" s="68"/>
      <c r="N112" s="68"/>
      <c r="O112" s="68"/>
      <c r="P112" s="64"/>
      <c r="Q112" s="68"/>
      <c r="R112" s="68"/>
      <c r="S112" s="64"/>
      <c r="T112" s="64"/>
      <c r="U112" s="64"/>
      <c r="V112" s="64"/>
      <c r="W112" s="115"/>
      <c r="X112" s="64"/>
      <c r="AA112" s="639">
        <f t="shared" si="2"/>
        <v>0</v>
      </c>
      <c r="AB112" s="67">
        <f t="shared" si="3"/>
        <v>0</v>
      </c>
    </row>
    <row r="113" spans="1:28" x14ac:dyDescent="0.35">
      <c r="A113" s="76"/>
      <c r="B113" s="76"/>
      <c r="C113" s="76"/>
      <c r="D113" s="76"/>
      <c r="E113" s="76"/>
      <c r="F113" s="76"/>
      <c r="G113" s="76" t="s">
        <v>4890</v>
      </c>
      <c r="H113" s="76"/>
      <c r="I113" s="118">
        <v>30000</v>
      </c>
      <c r="J113" s="76"/>
      <c r="K113" s="76"/>
      <c r="L113" s="119"/>
      <c r="M113" s="119"/>
      <c r="N113" s="119"/>
      <c r="O113" s="119"/>
      <c r="P113" s="76"/>
      <c r="Q113" s="119"/>
      <c r="R113" s="119"/>
      <c r="S113" s="76"/>
      <c r="T113" s="76"/>
      <c r="U113" s="76"/>
      <c r="V113" s="76"/>
      <c r="W113" s="121"/>
      <c r="X113" s="76" t="s">
        <v>4891</v>
      </c>
      <c r="AA113" s="639">
        <f t="shared" si="2"/>
        <v>2100</v>
      </c>
      <c r="AB113" s="118">
        <f t="shared" si="3"/>
        <v>32100</v>
      </c>
    </row>
    <row r="114" spans="1:28" x14ac:dyDescent="0.35">
      <c r="A114" s="76"/>
      <c r="B114" s="76"/>
      <c r="C114" s="76"/>
      <c r="D114" s="76"/>
      <c r="E114" s="76"/>
      <c r="F114" s="76"/>
      <c r="G114" s="76" t="s">
        <v>4892</v>
      </c>
      <c r="H114" s="76"/>
      <c r="I114" s="118">
        <v>30000</v>
      </c>
      <c r="J114" s="76"/>
      <c r="K114" s="76"/>
      <c r="L114" s="119"/>
      <c r="M114" s="119"/>
      <c r="N114" s="119"/>
      <c r="O114" s="119"/>
      <c r="P114" s="76"/>
      <c r="Q114" s="119"/>
      <c r="R114" s="119"/>
      <c r="S114" s="76"/>
      <c r="T114" s="76"/>
      <c r="U114" s="76"/>
      <c r="V114" s="76"/>
      <c r="W114" s="121"/>
      <c r="X114" s="76" t="s">
        <v>4891</v>
      </c>
      <c r="AA114" s="639">
        <f t="shared" si="2"/>
        <v>2100</v>
      </c>
      <c r="AB114" s="118">
        <f t="shared" si="3"/>
        <v>32100</v>
      </c>
    </row>
    <row r="115" spans="1:28" x14ac:dyDescent="0.35">
      <c r="A115" s="76"/>
      <c r="B115" s="76"/>
      <c r="C115" s="76"/>
      <c r="D115" s="76"/>
      <c r="E115" s="76"/>
      <c r="F115" s="76"/>
      <c r="G115" s="76" t="s">
        <v>4893</v>
      </c>
      <c r="H115" s="76"/>
      <c r="I115" s="118">
        <v>30000</v>
      </c>
      <c r="J115" s="76"/>
      <c r="K115" s="76"/>
      <c r="L115" s="119"/>
      <c r="M115" s="119"/>
      <c r="N115" s="119"/>
      <c r="O115" s="119"/>
      <c r="P115" s="76"/>
      <c r="Q115" s="119"/>
      <c r="R115" s="119"/>
      <c r="S115" s="76"/>
      <c r="T115" s="76"/>
      <c r="U115" s="76"/>
      <c r="V115" s="76"/>
      <c r="W115" s="121"/>
      <c r="X115" s="76" t="s">
        <v>4891</v>
      </c>
      <c r="AA115" s="639">
        <f t="shared" si="2"/>
        <v>2100</v>
      </c>
      <c r="AB115" s="118">
        <f t="shared" si="3"/>
        <v>32100</v>
      </c>
    </row>
    <row r="116" spans="1:28" x14ac:dyDescent="0.35">
      <c r="A116" s="76"/>
      <c r="B116" s="76"/>
      <c r="C116" s="76"/>
      <c r="D116" s="76"/>
      <c r="E116" s="76"/>
      <c r="F116" s="76"/>
      <c r="G116" s="76" t="s">
        <v>4894</v>
      </c>
      <c r="H116" s="76"/>
      <c r="I116" s="118">
        <v>30000</v>
      </c>
      <c r="J116" s="76"/>
      <c r="K116" s="76"/>
      <c r="L116" s="119"/>
      <c r="M116" s="119"/>
      <c r="N116" s="119"/>
      <c r="O116" s="119"/>
      <c r="P116" s="76"/>
      <c r="Q116" s="119"/>
      <c r="R116" s="119"/>
      <c r="S116" s="76"/>
      <c r="T116" s="76"/>
      <c r="U116" s="76"/>
      <c r="V116" s="76"/>
      <c r="W116" s="121"/>
      <c r="X116" s="76" t="s">
        <v>4891</v>
      </c>
      <c r="AA116" s="639">
        <f t="shared" si="2"/>
        <v>2100</v>
      </c>
      <c r="AB116" s="118">
        <f t="shared" si="3"/>
        <v>32100</v>
      </c>
    </row>
    <row r="117" spans="1:28" x14ac:dyDescent="0.35">
      <c r="A117" s="76"/>
      <c r="B117" s="76"/>
      <c r="C117" s="76"/>
      <c r="D117" s="76"/>
      <c r="E117" s="76"/>
      <c r="F117" s="76"/>
      <c r="G117" s="76" t="s">
        <v>4895</v>
      </c>
      <c r="H117" s="76"/>
      <c r="I117" s="118">
        <v>30000</v>
      </c>
      <c r="J117" s="76"/>
      <c r="K117" s="76"/>
      <c r="L117" s="119"/>
      <c r="M117" s="119"/>
      <c r="N117" s="119"/>
      <c r="O117" s="119"/>
      <c r="P117" s="76"/>
      <c r="Q117" s="119"/>
      <c r="R117" s="119"/>
      <c r="S117" s="76"/>
      <c r="T117" s="76"/>
      <c r="U117" s="76"/>
      <c r="V117" s="76"/>
      <c r="W117" s="121"/>
      <c r="X117" s="76" t="s">
        <v>4891</v>
      </c>
      <c r="AA117" s="639">
        <f t="shared" si="2"/>
        <v>2100</v>
      </c>
      <c r="AB117" s="118">
        <f t="shared" si="3"/>
        <v>32100</v>
      </c>
    </row>
    <row r="118" spans="1:28" x14ac:dyDescent="0.35">
      <c r="A118" s="76"/>
      <c r="B118" s="76"/>
      <c r="C118" s="76"/>
      <c r="D118" s="76"/>
      <c r="E118" s="76"/>
      <c r="F118" s="76"/>
      <c r="G118" s="76" t="s">
        <v>4896</v>
      </c>
      <c r="H118" s="76"/>
      <c r="I118" s="118">
        <v>30000</v>
      </c>
      <c r="J118" s="76"/>
      <c r="K118" s="76"/>
      <c r="L118" s="119"/>
      <c r="M118" s="119"/>
      <c r="N118" s="119"/>
      <c r="O118" s="119"/>
      <c r="P118" s="76"/>
      <c r="Q118" s="119"/>
      <c r="R118" s="119"/>
      <c r="S118" s="76"/>
      <c r="T118" s="76"/>
      <c r="U118" s="76"/>
      <c r="V118" s="76"/>
      <c r="W118" s="121"/>
      <c r="X118" s="76" t="s">
        <v>4897</v>
      </c>
      <c r="AA118" s="639">
        <f t="shared" si="2"/>
        <v>2100</v>
      </c>
      <c r="AB118" s="118">
        <f t="shared" si="3"/>
        <v>32100</v>
      </c>
    </row>
    <row r="119" spans="1:28" x14ac:dyDescent="0.35">
      <c r="A119" s="76"/>
      <c r="B119" s="76"/>
      <c r="C119" s="76"/>
      <c r="D119" s="76"/>
      <c r="E119" s="76"/>
      <c r="F119" s="76"/>
      <c r="G119" s="76" t="s">
        <v>4898</v>
      </c>
      <c r="H119" s="76"/>
      <c r="I119" s="118">
        <v>30000</v>
      </c>
      <c r="J119" s="76"/>
      <c r="K119" s="76"/>
      <c r="L119" s="119"/>
      <c r="M119" s="119"/>
      <c r="N119" s="119"/>
      <c r="O119" s="119"/>
      <c r="P119" s="76"/>
      <c r="Q119" s="119"/>
      <c r="R119" s="119"/>
      <c r="S119" s="76"/>
      <c r="T119" s="76"/>
      <c r="U119" s="76"/>
      <c r="V119" s="76"/>
      <c r="W119" s="121"/>
      <c r="X119" s="76" t="s">
        <v>4899</v>
      </c>
      <c r="AA119" s="639">
        <f t="shared" si="2"/>
        <v>2100</v>
      </c>
      <c r="AB119" s="118">
        <f t="shared" si="3"/>
        <v>32100</v>
      </c>
    </row>
    <row r="120" spans="1:28" x14ac:dyDescent="0.35">
      <c r="A120" s="76"/>
      <c r="B120" s="76"/>
      <c r="C120" s="76"/>
      <c r="D120" s="76"/>
      <c r="E120" s="76"/>
      <c r="F120" s="76"/>
      <c r="G120" s="76" t="s">
        <v>4900</v>
      </c>
      <c r="H120" s="76"/>
      <c r="I120" s="118">
        <v>30000</v>
      </c>
      <c r="J120" s="76"/>
      <c r="K120" s="76"/>
      <c r="L120" s="119"/>
      <c r="M120" s="119"/>
      <c r="N120" s="119"/>
      <c r="O120" s="119"/>
      <c r="P120" s="76"/>
      <c r="Q120" s="119"/>
      <c r="R120" s="119"/>
      <c r="S120" s="76"/>
      <c r="T120" s="76"/>
      <c r="U120" s="76"/>
      <c r="V120" s="76"/>
      <c r="W120" s="121"/>
      <c r="X120" s="76" t="s">
        <v>4897</v>
      </c>
      <c r="AA120" s="639">
        <f t="shared" si="2"/>
        <v>2100</v>
      </c>
      <c r="AB120" s="118">
        <f t="shared" si="3"/>
        <v>32100</v>
      </c>
    </row>
    <row r="121" spans="1:28" x14ac:dyDescent="0.35">
      <c r="A121" s="76"/>
      <c r="B121" s="76"/>
      <c r="C121" s="76"/>
      <c r="D121" s="76"/>
      <c r="E121" s="76"/>
      <c r="F121" s="76"/>
      <c r="G121" s="123" t="s">
        <v>994</v>
      </c>
      <c r="H121" s="123"/>
      <c r="I121" s="124">
        <f>SUM(I113:I120)</f>
        <v>240000</v>
      </c>
      <c r="J121" s="76"/>
      <c r="K121" s="76"/>
      <c r="L121" s="119"/>
      <c r="M121" s="119"/>
      <c r="N121" s="119"/>
      <c r="O121" s="119"/>
      <c r="P121" s="76"/>
      <c r="Q121" s="119"/>
      <c r="R121" s="119"/>
      <c r="S121" s="76"/>
      <c r="T121" s="76"/>
      <c r="U121" s="76"/>
      <c r="V121" s="76"/>
      <c r="W121" s="121"/>
      <c r="X121" s="76"/>
      <c r="AA121" s="639">
        <f t="shared" si="2"/>
        <v>16800</v>
      </c>
      <c r="AB121" s="124">
        <f t="shared" si="3"/>
        <v>256800</v>
      </c>
    </row>
    <row r="122" spans="1:28" x14ac:dyDescent="0.35">
      <c r="A122" s="64"/>
      <c r="B122" s="64"/>
      <c r="C122" s="64"/>
      <c r="D122" s="64"/>
      <c r="E122" s="64"/>
      <c r="F122" s="64"/>
      <c r="G122" s="66" t="s">
        <v>1833</v>
      </c>
      <c r="H122" s="64"/>
      <c r="I122" s="67"/>
      <c r="J122" s="64"/>
      <c r="K122" s="64"/>
      <c r="L122" s="68"/>
      <c r="M122" s="68"/>
      <c r="N122" s="68"/>
      <c r="O122" s="68"/>
      <c r="P122" s="64"/>
      <c r="Q122" s="68"/>
      <c r="R122" s="68"/>
      <c r="S122" s="64"/>
      <c r="T122" s="64"/>
      <c r="U122" s="64"/>
      <c r="V122" s="64"/>
      <c r="W122" s="115"/>
      <c r="X122" s="64"/>
      <c r="AA122" s="639">
        <f t="shared" si="2"/>
        <v>0</v>
      </c>
      <c r="AB122" s="67">
        <f t="shared" si="3"/>
        <v>0</v>
      </c>
    </row>
    <row r="123" spans="1:28" x14ac:dyDescent="0.35">
      <c r="A123" s="76"/>
      <c r="B123" s="76"/>
      <c r="C123" s="76"/>
      <c r="D123" s="76"/>
      <c r="E123" s="76"/>
      <c r="F123" s="76"/>
      <c r="G123" s="76" t="s">
        <v>4901</v>
      </c>
      <c r="H123" s="76"/>
      <c r="I123" s="118">
        <v>30000</v>
      </c>
      <c r="J123" s="76"/>
      <c r="K123" s="76"/>
      <c r="L123" s="119"/>
      <c r="M123" s="119"/>
      <c r="N123" s="119"/>
      <c r="O123" s="119"/>
      <c r="P123" s="76"/>
      <c r="Q123" s="119"/>
      <c r="R123" s="119"/>
      <c r="S123" s="76"/>
      <c r="T123" s="76"/>
      <c r="U123" s="76"/>
      <c r="V123" s="76"/>
      <c r="W123" s="121"/>
      <c r="X123" s="76" t="s">
        <v>4902</v>
      </c>
      <c r="AA123" s="639">
        <f t="shared" si="2"/>
        <v>2100</v>
      </c>
      <c r="AB123" s="118">
        <f t="shared" si="3"/>
        <v>32100</v>
      </c>
    </row>
    <row r="124" spans="1:28" x14ac:dyDescent="0.35">
      <c r="A124" s="76"/>
      <c r="B124" s="76"/>
      <c r="C124" s="76"/>
      <c r="D124" s="76"/>
      <c r="E124" s="76"/>
      <c r="F124" s="76"/>
      <c r="G124" s="76" t="s">
        <v>4903</v>
      </c>
      <c r="H124" s="76"/>
      <c r="I124" s="118">
        <v>30000</v>
      </c>
      <c r="J124" s="76"/>
      <c r="K124" s="76"/>
      <c r="L124" s="119"/>
      <c r="M124" s="119"/>
      <c r="N124" s="119"/>
      <c r="O124" s="119"/>
      <c r="P124" s="76"/>
      <c r="Q124" s="119"/>
      <c r="R124" s="119"/>
      <c r="S124" s="76"/>
      <c r="T124" s="76"/>
      <c r="U124" s="76"/>
      <c r="V124" s="76"/>
      <c r="W124" s="121"/>
      <c r="X124" s="76" t="s">
        <v>4899</v>
      </c>
      <c r="AA124" s="639">
        <f t="shared" si="2"/>
        <v>2100</v>
      </c>
      <c r="AB124" s="118">
        <f t="shared" si="3"/>
        <v>32100</v>
      </c>
    </row>
    <row r="125" spans="1:28" x14ac:dyDescent="0.35">
      <c r="A125" s="76"/>
      <c r="B125" s="76"/>
      <c r="C125" s="76"/>
      <c r="D125" s="76"/>
      <c r="E125" s="76"/>
      <c r="F125" s="76"/>
      <c r="G125" s="76" t="s">
        <v>4904</v>
      </c>
      <c r="H125" s="76"/>
      <c r="I125" s="118">
        <v>30000</v>
      </c>
      <c r="J125" s="76"/>
      <c r="K125" s="76"/>
      <c r="L125" s="119"/>
      <c r="M125" s="119"/>
      <c r="N125" s="119"/>
      <c r="O125" s="119"/>
      <c r="P125" s="76"/>
      <c r="Q125" s="119"/>
      <c r="R125" s="119"/>
      <c r="S125" s="76"/>
      <c r="T125" s="76"/>
      <c r="U125" s="76"/>
      <c r="V125" s="76"/>
      <c r="W125" s="121"/>
      <c r="X125" s="76" t="s">
        <v>4905</v>
      </c>
      <c r="AA125" s="639">
        <f t="shared" si="2"/>
        <v>2100</v>
      </c>
      <c r="AB125" s="118">
        <f t="shared" si="3"/>
        <v>32100</v>
      </c>
    </row>
    <row r="126" spans="1:28" x14ac:dyDescent="0.35">
      <c r="A126" s="76"/>
      <c r="B126" s="76"/>
      <c r="C126" s="76"/>
      <c r="D126" s="76"/>
      <c r="E126" s="76"/>
      <c r="F126" s="76"/>
      <c r="G126" s="76" t="s">
        <v>4906</v>
      </c>
      <c r="H126" s="76"/>
      <c r="I126" s="118">
        <v>30000</v>
      </c>
      <c r="J126" s="76"/>
      <c r="K126" s="76"/>
      <c r="L126" s="119"/>
      <c r="M126" s="119"/>
      <c r="N126" s="119"/>
      <c r="O126" s="119"/>
      <c r="P126" s="76"/>
      <c r="Q126" s="119"/>
      <c r="R126" s="119"/>
      <c r="S126" s="76"/>
      <c r="T126" s="76"/>
      <c r="U126" s="76"/>
      <c r="V126" s="76"/>
      <c r="W126" s="121"/>
      <c r="X126" s="76" t="s">
        <v>4902</v>
      </c>
      <c r="AA126" s="639">
        <f t="shared" si="2"/>
        <v>2100</v>
      </c>
      <c r="AB126" s="118">
        <f t="shared" si="3"/>
        <v>32100</v>
      </c>
    </row>
    <row r="127" spans="1:28" x14ac:dyDescent="0.35">
      <c r="A127" s="76"/>
      <c r="B127" s="76"/>
      <c r="C127" s="76"/>
      <c r="D127" s="76"/>
      <c r="E127" s="76"/>
      <c r="F127" s="76"/>
      <c r="G127" s="76" t="s">
        <v>4907</v>
      </c>
      <c r="H127" s="76"/>
      <c r="I127" s="118">
        <v>30000</v>
      </c>
      <c r="J127" s="76"/>
      <c r="K127" s="76"/>
      <c r="L127" s="119"/>
      <c r="M127" s="119"/>
      <c r="N127" s="119"/>
      <c r="O127" s="119"/>
      <c r="P127" s="76"/>
      <c r="Q127" s="119"/>
      <c r="R127" s="119"/>
      <c r="S127" s="76"/>
      <c r="T127" s="76"/>
      <c r="U127" s="76"/>
      <c r="V127" s="76"/>
      <c r="W127" s="121"/>
      <c r="X127" s="76" t="s">
        <v>4908</v>
      </c>
      <c r="AA127" s="639">
        <f t="shared" si="2"/>
        <v>2100</v>
      </c>
      <c r="AB127" s="118">
        <f t="shared" si="3"/>
        <v>32100</v>
      </c>
    </row>
    <row r="128" spans="1:28" x14ac:dyDescent="0.35">
      <c r="A128" s="76"/>
      <c r="B128" s="76"/>
      <c r="C128" s="76"/>
      <c r="D128" s="76"/>
      <c r="E128" s="76"/>
      <c r="F128" s="76"/>
      <c r="G128" s="76" t="s">
        <v>4909</v>
      </c>
      <c r="H128" s="76"/>
      <c r="I128" s="118">
        <v>30000</v>
      </c>
      <c r="J128" s="76"/>
      <c r="K128" s="76"/>
      <c r="L128" s="119"/>
      <c r="M128" s="119"/>
      <c r="N128" s="119"/>
      <c r="O128" s="119"/>
      <c r="P128" s="76"/>
      <c r="Q128" s="119"/>
      <c r="R128" s="119"/>
      <c r="S128" s="76"/>
      <c r="T128" s="76"/>
      <c r="U128" s="76"/>
      <c r="V128" s="76"/>
      <c r="W128" s="121"/>
      <c r="X128" s="76" t="s">
        <v>4902</v>
      </c>
      <c r="AA128" s="639">
        <f t="shared" si="2"/>
        <v>2100</v>
      </c>
      <c r="AB128" s="118">
        <f t="shared" si="3"/>
        <v>32100</v>
      </c>
    </row>
    <row r="129" spans="1:28" x14ac:dyDescent="0.35">
      <c r="A129" s="76"/>
      <c r="B129" s="76"/>
      <c r="C129" s="76"/>
      <c r="D129" s="76"/>
      <c r="E129" s="76"/>
      <c r="F129" s="76"/>
      <c r="G129" s="76" t="s">
        <v>4910</v>
      </c>
      <c r="H129" s="76"/>
      <c r="I129" s="118">
        <v>30000</v>
      </c>
      <c r="J129" s="76"/>
      <c r="K129" s="76"/>
      <c r="L129" s="119"/>
      <c r="M129" s="119"/>
      <c r="N129" s="119"/>
      <c r="O129" s="119"/>
      <c r="P129" s="76"/>
      <c r="Q129" s="119"/>
      <c r="R129" s="119"/>
      <c r="S129" s="76"/>
      <c r="T129" s="76"/>
      <c r="U129" s="76"/>
      <c r="V129" s="76"/>
      <c r="W129" s="121"/>
      <c r="X129" s="76" t="s">
        <v>4905</v>
      </c>
      <c r="AA129" s="639">
        <f t="shared" si="2"/>
        <v>2100</v>
      </c>
      <c r="AB129" s="118">
        <f t="shared" si="3"/>
        <v>32100</v>
      </c>
    </row>
    <row r="130" spans="1:28" x14ac:dyDescent="0.35">
      <c r="A130" s="76"/>
      <c r="B130" s="76"/>
      <c r="C130" s="76"/>
      <c r="D130" s="76"/>
      <c r="E130" s="76"/>
      <c r="F130" s="76"/>
      <c r="G130" s="76" t="s">
        <v>4911</v>
      </c>
      <c r="H130" s="76"/>
      <c r="I130" s="118">
        <v>30000</v>
      </c>
      <c r="J130" s="76"/>
      <c r="K130" s="76"/>
      <c r="L130" s="119"/>
      <c r="M130" s="119"/>
      <c r="N130" s="119"/>
      <c r="O130" s="119"/>
      <c r="P130" s="76"/>
      <c r="Q130" s="119"/>
      <c r="R130" s="119"/>
      <c r="S130" s="76"/>
      <c r="T130" s="76"/>
      <c r="U130" s="76"/>
      <c r="V130" s="76"/>
      <c r="W130" s="121"/>
      <c r="X130" s="76" t="s">
        <v>4899</v>
      </c>
      <c r="AA130" s="639">
        <f t="shared" si="2"/>
        <v>2100</v>
      </c>
      <c r="AB130" s="118">
        <f t="shared" si="3"/>
        <v>32100</v>
      </c>
    </row>
    <row r="131" spans="1:28" x14ac:dyDescent="0.35">
      <c r="A131" s="76"/>
      <c r="B131" s="76"/>
      <c r="C131" s="76"/>
      <c r="D131" s="76"/>
      <c r="E131" s="76"/>
      <c r="F131" s="76"/>
      <c r="G131" s="76" t="s">
        <v>4912</v>
      </c>
      <c r="H131" s="76"/>
      <c r="I131" s="118">
        <v>30000</v>
      </c>
      <c r="J131" s="76"/>
      <c r="K131" s="76"/>
      <c r="L131" s="119"/>
      <c r="M131" s="119"/>
      <c r="N131" s="119"/>
      <c r="O131" s="119"/>
      <c r="P131" s="76"/>
      <c r="Q131" s="119"/>
      <c r="R131" s="119"/>
      <c r="S131" s="76"/>
      <c r="T131" s="76"/>
      <c r="U131" s="76"/>
      <c r="V131" s="76"/>
      <c r="W131" s="121"/>
      <c r="X131" s="76" t="s">
        <v>4902</v>
      </c>
      <c r="AA131" s="639">
        <f t="shared" si="2"/>
        <v>2100</v>
      </c>
      <c r="AB131" s="118">
        <f t="shared" si="3"/>
        <v>32100</v>
      </c>
    </row>
    <row r="132" spans="1:28" x14ac:dyDescent="0.35">
      <c r="A132" s="76"/>
      <c r="B132" s="76"/>
      <c r="C132" s="76"/>
      <c r="D132" s="76"/>
      <c r="E132" s="76"/>
      <c r="F132" s="76"/>
      <c r="G132" s="76" t="s">
        <v>4913</v>
      </c>
      <c r="H132" s="76"/>
      <c r="I132" s="118">
        <v>30000</v>
      </c>
      <c r="J132" s="76"/>
      <c r="K132" s="76"/>
      <c r="L132" s="119"/>
      <c r="M132" s="119"/>
      <c r="N132" s="119"/>
      <c r="O132" s="119"/>
      <c r="P132" s="76"/>
      <c r="Q132" s="119"/>
      <c r="R132" s="119"/>
      <c r="S132" s="76"/>
      <c r="T132" s="76"/>
      <c r="U132" s="76"/>
      <c r="V132" s="76"/>
      <c r="W132" s="121"/>
      <c r="X132" s="76" t="s">
        <v>4905</v>
      </c>
      <c r="AA132" s="639">
        <f t="shared" si="2"/>
        <v>2100</v>
      </c>
      <c r="AB132" s="118">
        <f t="shared" si="3"/>
        <v>32100</v>
      </c>
    </row>
    <row r="133" spans="1:28" x14ac:dyDescent="0.35">
      <c r="A133" s="76"/>
      <c r="B133" s="76"/>
      <c r="C133" s="76"/>
      <c r="D133" s="76"/>
      <c r="E133" s="76"/>
      <c r="F133" s="76"/>
      <c r="G133" s="76" t="s">
        <v>4914</v>
      </c>
      <c r="H133" s="76"/>
      <c r="I133" s="118">
        <v>30000</v>
      </c>
      <c r="J133" s="76"/>
      <c r="K133" s="76"/>
      <c r="L133" s="119"/>
      <c r="M133" s="119"/>
      <c r="N133" s="119"/>
      <c r="O133" s="119"/>
      <c r="P133" s="76"/>
      <c r="Q133" s="119"/>
      <c r="R133" s="119"/>
      <c r="S133" s="76"/>
      <c r="T133" s="76"/>
      <c r="U133" s="76"/>
      <c r="V133" s="76"/>
      <c r="W133" s="121"/>
      <c r="X133" s="76" t="s">
        <v>4899</v>
      </c>
      <c r="AA133" s="639">
        <f t="shared" si="2"/>
        <v>2100</v>
      </c>
      <c r="AB133" s="118">
        <f t="shared" si="3"/>
        <v>32100</v>
      </c>
    </row>
    <row r="134" spans="1:28" x14ac:dyDescent="0.35">
      <c r="A134" s="76"/>
      <c r="B134" s="76"/>
      <c r="C134" s="76"/>
      <c r="D134" s="76"/>
      <c r="E134" s="76"/>
      <c r="F134" s="76"/>
      <c r="G134" s="76" t="s">
        <v>4915</v>
      </c>
      <c r="H134" s="76"/>
      <c r="I134" s="118">
        <v>30000</v>
      </c>
      <c r="J134" s="76"/>
      <c r="K134" s="76"/>
      <c r="L134" s="119"/>
      <c r="M134" s="119"/>
      <c r="N134" s="119"/>
      <c r="O134" s="119"/>
      <c r="P134" s="76"/>
      <c r="Q134" s="119"/>
      <c r="R134" s="119"/>
      <c r="S134" s="76"/>
      <c r="T134" s="76"/>
      <c r="U134" s="76"/>
      <c r="V134" s="76"/>
      <c r="W134" s="121"/>
      <c r="X134" s="76" t="s">
        <v>4905</v>
      </c>
      <c r="AA134" s="639">
        <f t="shared" ref="AA134:AA197" si="4">I134*AA$4</f>
        <v>2100</v>
      </c>
      <c r="AB134" s="118">
        <f t="shared" ref="AB134:AB197" si="5">I134+AA134</f>
        <v>32100</v>
      </c>
    </row>
    <row r="135" spans="1:28" x14ac:dyDescent="0.35">
      <c r="A135" s="76"/>
      <c r="B135" s="76"/>
      <c r="C135" s="76"/>
      <c r="D135" s="76"/>
      <c r="E135" s="76"/>
      <c r="F135" s="76"/>
      <c r="G135" s="76" t="s">
        <v>4916</v>
      </c>
      <c r="H135" s="76"/>
      <c r="I135" s="118">
        <v>30000</v>
      </c>
      <c r="J135" s="76"/>
      <c r="K135" s="76"/>
      <c r="L135" s="119"/>
      <c r="M135" s="119"/>
      <c r="N135" s="119"/>
      <c r="O135" s="119"/>
      <c r="P135" s="76"/>
      <c r="Q135" s="119"/>
      <c r="R135" s="119"/>
      <c r="S135" s="76"/>
      <c r="T135" s="76"/>
      <c r="U135" s="76"/>
      <c r="V135" s="76"/>
      <c r="W135" s="121"/>
      <c r="X135" s="76" t="s">
        <v>4902</v>
      </c>
      <c r="AA135" s="639">
        <f t="shared" si="4"/>
        <v>2100</v>
      </c>
      <c r="AB135" s="118">
        <f t="shared" si="5"/>
        <v>32100</v>
      </c>
    </row>
    <row r="136" spans="1:28" x14ac:dyDescent="0.35">
      <c r="A136" s="76"/>
      <c r="B136" s="76"/>
      <c r="C136" s="76"/>
      <c r="D136" s="76"/>
      <c r="E136" s="76"/>
      <c r="F136" s="76"/>
      <c r="G136" s="76" t="s">
        <v>4917</v>
      </c>
      <c r="H136" s="76"/>
      <c r="I136" s="118">
        <v>30000</v>
      </c>
      <c r="J136" s="76"/>
      <c r="K136" s="76"/>
      <c r="L136" s="119"/>
      <c r="M136" s="119"/>
      <c r="N136" s="119"/>
      <c r="O136" s="119"/>
      <c r="P136" s="76"/>
      <c r="Q136" s="119"/>
      <c r="R136" s="119"/>
      <c r="S136" s="76"/>
      <c r="T136" s="76"/>
      <c r="U136" s="76"/>
      <c r="V136" s="76"/>
      <c r="W136" s="121"/>
      <c r="X136" s="76" t="s">
        <v>4908</v>
      </c>
      <c r="AA136" s="639">
        <f t="shared" si="4"/>
        <v>2100</v>
      </c>
      <c r="AB136" s="118">
        <f t="shared" si="5"/>
        <v>32100</v>
      </c>
    </row>
    <row r="137" spans="1:28" x14ac:dyDescent="0.35">
      <c r="A137" s="76"/>
      <c r="B137" s="76"/>
      <c r="C137" s="76"/>
      <c r="D137" s="76"/>
      <c r="E137" s="76"/>
      <c r="F137" s="76"/>
      <c r="G137" s="76" t="s">
        <v>4918</v>
      </c>
      <c r="H137" s="76"/>
      <c r="I137" s="118">
        <v>30000</v>
      </c>
      <c r="J137" s="76"/>
      <c r="K137" s="76"/>
      <c r="L137" s="119"/>
      <c r="M137" s="119"/>
      <c r="N137" s="119"/>
      <c r="O137" s="119"/>
      <c r="P137" s="76"/>
      <c r="Q137" s="119"/>
      <c r="R137" s="119"/>
      <c r="S137" s="76"/>
      <c r="T137" s="76"/>
      <c r="U137" s="76"/>
      <c r="V137" s="76"/>
      <c r="W137" s="121"/>
      <c r="X137" s="76" t="s">
        <v>4899</v>
      </c>
      <c r="AA137" s="639">
        <f t="shared" si="4"/>
        <v>2100</v>
      </c>
      <c r="AB137" s="118">
        <f t="shared" si="5"/>
        <v>32100</v>
      </c>
    </row>
    <row r="138" spans="1:28" x14ac:dyDescent="0.35">
      <c r="A138" s="76"/>
      <c r="B138" s="76"/>
      <c r="C138" s="76"/>
      <c r="D138" s="76"/>
      <c r="E138" s="76"/>
      <c r="F138" s="76"/>
      <c r="G138" s="76" t="s">
        <v>4919</v>
      </c>
      <c r="H138" s="76"/>
      <c r="I138" s="118">
        <v>30000</v>
      </c>
      <c r="J138" s="76"/>
      <c r="K138" s="76"/>
      <c r="L138" s="119"/>
      <c r="M138" s="119"/>
      <c r="N138" s="119"/>
      <c r="O138" s="119"/>
      <c r="P138" s="76"/>
      <c r="Q138" s="119"/>
      <c r="R138" s="119"/>
      <c r="S138" s="76"/>
      <c r="T138" s="76"/>
      <c r="U138" s="76"/>
      <c r="V138" s="76"/>
      <c r="W138" s="121"/>
      <c r="X138" s="76" t="s">
        <v>4905</v>
      </c>
      <c r="AA138" s="639">
        <f t="shared" si="4"/>
        <v>2100</v>
      </c>
      <c r="AB138" s="118">
        <f t="shared" si="5"/>
        <v>32100</v>
      </c>
    </row>
    <row r="139" spans="1:28" x14ac:dyDescent="0.35">
      <c r="A139" s="76"/>
      <c r="B139" s="76"/>
      <c r="C139" s="76"/>
      <c r="D139" s="76"/>
      <c r="E139" s="76"/>
      <c r="F139" s="76"/>
      <c r="G139" s="76" t="s">
        <v>4920</v>
      </c>
      <c r="H139" s="76"/>
      <c r="I139" s="118">
        <v>30000</v>
      </c>
      <c r="J139" s="76"/>
      <c r="K139" s="76"/>
      <c r="L139" s="119"/>
      <c r="M139" s="119"/>
      <c r="N139" s="119"/>
      <c r="O139" s="119"/>
      <c r="P139" s="76"/>
      <c r="Q139" s="119"/>
      <c r="R139" s="119"/>
      <c r="S139" s="76"/>
      <c r="T139" s="76"/>
      <c r="U139" s="76"/>
      <c r="V139" s="76"/>
      <c r="W139" s="121"/>
      <c r="X139" s="76" t="s">
        <v>4902</v>
      </c>
      <c r="AA139" s="639">
        <f t="shared" si="4"/>
        <v>2100</v>
      </c>
      <c r="AB139" s="118">
        <f t="shared" si="5"/>
        <v>32100</v>
      </c>
    </row>
    <row r="140" spans="1:28" x14ac:dyDescent="0.35">
      <c r="A140" s="76"/>
      <c r="B140" s="76"/>
      <c r="C140" s="76"/>
      <c r="D140" s="76"/>
      <c r="E140" s="76"/>
      <c r="F140" s="76"/>
      <c r="G140" s="76" t="s">
        <v>4921</v>
      </c>
      <c r="H140" s="76"/>
      <c r="I140" s="118">
        <v>30000</v>
      </c>
      <c r="J140" s="76"/>
      <c r="K140" s="76"/>
      <c r="L140" s="119"/>
      <c r="M140" s="119"/>
      <c r="N140" s="119"/>
      <c r="O140" s="119"/>
      <c r="P140" s="76"/>
      <c r="Q140" s="119"/>
      <c r="R140" s="119"/>
      <c r="S140" s="76"/>
      <c r="T140" s="76"/>
      <c r="U140" s="76"/>
      <c r="V140" s="76"/>
      <c r="W140" s="121"/>
      <c r="X140" s="76" t="s">
        <v>4902</v>
      </c>
      <c r="AA140" s="639">
        <f t="shared" si="4"/>
        <v>2100</v>
      </c>
      <c r="AB140" s="118">
        <f t="shared" si="5"/>
        <v>32100</v>
      </c>
    </row>
    <row r="141" spans="1:28" x14ac:dyDescent="0.35">
      <c r="A141" s="76"/>
      <c r="B141" s="76"/>
      <c r="C141" s="76"/>
      <c r="D141" s="76"/>
      <c r="E141" s="76"/>
      <c r="F141" s="76"/>
      <c r="G141" s="76" t="s">
        <v>4922</v>
      </c>
      <c r="H141" s="76"/>
      <c r="I141" s="118">
        <v>30000</v>
      </c>
      <c r="J141" s="76"/>
      <c r="K141" s="76"/>
      <c r="L141" s="119"/>
      <c r="M141" s="119"/>
      <c r="N141" s="119"/>
      <c r="O141" s="119"/>
      <c r="P141" s="76"/>
      <c r="Q141" s="119"/>
      <c r="R141" s="119"/>
      <c r="S141" s="76"/>
      <c r="T141" s="76"/>
      <c r="U141" s="76"/>
      <c r="V141" s="76"/>
      <c r="W141" s="121"/>
      <c r="X141" s="76" t="s">
        <v>4905</v>
      </c>
      <c r="AA141" s="639">
        <f t="shared" si="4"/>
        <v>2100</v>
      </c>
      <c r="AB141" s="118">
        <f t="shared" si="5"/>
        <v>32100</v>
      </c>
    </row>
    <row r="142" spans="1:28" x14ac:dyDescent="0.35">
      <c r="A142" s="76"/>
      <c r="B142" s="76"/>
      <c r="C142" s="76"/>
      <c r="D142" s="76"/>
      <c r="E142" s="76"/>
      <c r="F142" s="76"/>
      <c r="G142" s="76" t="s">
        <v>4923</v>
      </c>
      <c r="H142" s="76"/>
      <c r="I142" s="118">
        <v>30000</v>
      </c>
      <c r="J142" s="76"/>
      <c r="K142" s="76"/>
      <c r="L142" s="119"/>
      <c r="M142" s="119"/>
      <c r="N142" s="119"/>
      <c r="O142" s="119"/>
      <c r="P142" s="76"/>
      <c r="Q142" s="119"/>
      <c r="R142" s="119"/>
      <c r="S142" s="76"/>
      <c r="T142" s="76"/>
      <c r="U142" s="76"/>
      <c r="V142" s="76"/>
      <c r="W142" s="121"/>
      <c r="X142" s="76" t="s">
        <v>4899</v>
      </c>
      <c r="AA142" s="639">
        <f t="shared" si="4"/>
        <v>2100</v>
      </c>
      <c r="AB142" s="118">
        <f t="shared" si="5"/>
        <v>32100</v>
      </c>
    </row>
    <row r="143" spans="1:28" x14ac:dyDescent="0.35">
      <c r="A143" s="76"/>
      <c r="B143" s="76"/>
      <c r="C143" s="76"/>
      <c r="D143" s="76"/>
      <c r="E143" s="76"/>
      <c r="F143" s="76"/>
      <c r="G143" s="76" t="s">
        <v>4924</v>
      </c>
      <c r="H143" s="76"/>
      <c r="I143" s="118">
        <v>30000</v>
      </c>
      <c r="J143" s="76"/>
      <c r="K143" s="76"/>
      <c r="L143" s="119"/>
      <c r="M143" s="119"/>
      <c r="N143" s="119"/>
      <c r="O143" s="119"/>
      <c r="P143" s="76"/>
      <c r="Q143" s="119"/>
      <c r="R143" s="119"/>
      <c r="S143" s="76"/>
      <c r="T143" s="76"/>
      <c r="U143" s="76"/>
      <c r="V143" s="76"/>
      <c r="W143" s="121"/>
      <c r="X143" s="76" t="s">
        <v>4902</v>
      </c>
      <c r="AA143" s="639">
        <f t="shared" si="4"/>
        <v>2100</v>
      </c>
      <c r="AB143" s="118">
        <f t="shared" si="5"/>
        <v>32100</v>
      </c>
    </row>
    <row r="144" spans="1:28" x14ac:dyDescent="0.35">
      <c r="A144" s="76"/>
      <c r="B144" s="76"/>
      <c r="C144" s="76"/>
      <c r="D144" s="76"/>
      <c r="E144" s="76"/>
      <c r="F144" s="76"/>
      <c r="G144" s="76" t="s">
        <v>4925</v>
      </c>
      <c r="H144" s="76"/>
      <c r="I144" s="118">
        <v>30000</v>
      </c>
      <c r="J144" s="76"/>
      <c r="K144" s="76"/>
      <c r="L144" s="119"/>
      <c r="M144" s="119"/>
      <c r="N144" s="119"/>
      <c r="O144" s="119"/>
      <c r="P144" s="76"/>
      <c r="Q144" s="119"/>
      <c r="R144" s="119"/>
      <c r="S144" s="76"/>
      <c r="T144" s="76"/>
      <c r="U144" s="76"/>
      <c r="V144" s="76"/>
      <c r="W144" s="121"/>
      <c r="X144" s="76" t="s">
        <v>4899</v>
      </c>
      <c r="AA144" s="639">
        <f t="shared" si="4"/>
        <v>2100</v>
      </c>
      <c r="AB144" s="118">
        <f t="shared" si="5"/>
        <v>32100</v>
      </c>
    </row>
    <row r="145" spans="1:28" x14ac:dyDescent="0.35">
      <c r="A145" s="76"/>
      <c r="B145" s="76"/>
      <c r="C145" s="76"/>
      <c r="D145" s="76"/>
      <c r="E145" s="76"/>
      <c r="F145" s="76"/>
      <c r="G145" s="76" t="s">
        <v>4926</v>
      </c>
      <c r="H145" s="76"/>
      <c r="I145" s="118">
        <v>30000</v>
      </c>
      <c r="J145" s="76"/>
      <c r="K145" s="76"/>
      <c r="L145" s="119"/>
      <c r="M145" s="119"/>
      <c r="N145" s="119"/>
      <c r="O145" s="119"/>
      <c r="P145" s="76"/>
      <c r="Q145" s="119"/>
      <c r="R145" s="119"/>
      <c r="S145" s="76"/>
      <c r="T145" s="76"/>
      <c r="U145" s="76"/>
      <c r="V145" s="76"/>
      <c r="W145" s="121"/>
      <c r="X145" s="76" t="s">
        <v>4905</v>
      </c>
      <c r="AA145" s="639">
        <f t="shared" si="4"/>
        <v>2100</v>
      </c>
      <c r="AB145" s="118">
        <f t="shared" si="5"/>
        <v>32100</v>
      </c>
    </row>
    <row r="146" spans="1:28" x14ac:dyDescent="0.35">
      <c r="A146" s="76"/>
      <c r="B146" s="76"/>
      <c r="C146" s="76"/>
      <c r="D146" s="76"/>
      <c r="E146" s="76"/>
      <c r="F146" s="76"/>
      <c r="G146" s="76" t="s">
        <v>4927</v>
      </c>
      <c r="H146" s="76"/>
      <c r="I146" s="118">
        <v>30000</v>
      </c>
      <c r="J146" s="76"/>
      <c r="K146" s="76"/>
      <c r="L146" s="119"/>
      <c r="M146" s="119"/>
      <c r="N146" s="119"/>
      <c r="O146" s="119"/>
      <c r="P146" s="76"/>
      <c r="Q146" s="119"/>
      <c r="R146" s="119"/>
      <c r="S146" s="76"/>
      <c r="T146" s="76"/>
      <c r="U146" s="76"/>
      <c r="V146" s="76"/>
      <c r="W146" s="121"/>
      <c r="X146" s="76" t="s">
        <v>4899</v>
      </c>
      <c r="AA146" s="639">
        <f t="shared" si="4"/>
        <v>2100</v>
      </c>
      <c r="AB146" s="118">
        <f t="shared" si="5"/>
        <v>32100</v>
      </c>
    </row>
    <row r="147" spans="1:28" x14ac:dyDescent="0.35">
      <c r="A147" s="76"/>
      <c r="B147" s="76"/>
      <c r="C147" s="76"/>
      <c r="D147" s="76"/>
      <c r="E147" s="76"/>
      <c r="F147" s="76"/>
      <c r="G147" s="76" t="s">
        <v>4928</v>
      </c>
      <c r="H147" s="76"/>
      <c r="I147" s="118">
        <v>30000</v>
      </c>
      <c r="J147" s="76"/>
      <c r="K147" s="76"/>
      <c r="L147" s="119"/>
      <c r="M147" s="119"/>
      <c r="N147" s="119"/>
      <c r="O147" s="119"/>
      <c r="P147" s="76"/>
      <c r="Q147" s="119"/>
      <c r="R147" s="119"/>
      <c r="S147" s="76"/>
      <c r="T147" s="76"/>
      <c r="U147" s="76"/>
      <c r="V147" s="76"/>
      <c r="W147" s="121"/>
      <c r="X147" s="76" t="s">
        <v>4902</v>
      </c>
      <c r="AA147" s="639">
        <f t="shared" si="4"/>
        <v>2100</v>
      </c>
      <c r="AB147" s="118">
        <f t="shared" si="5"/>
        <v>32100</v>
      </c>
    </row>
    <row r="148" spans="1:28" x14ac:dyDescent="0.35">
      <c r="A148" s="76"/>
      <c r="B148" s="76"/>
      <c r="C148" s="76"/>
      <c r="D148" s="76"/>
      <c r="E148" s="76"/>
      <c r="F148" s="76"/>
      <c r="G148" s="76" t="s">
        <v>4929</v>
      </c>
      <c r="H148" s="76"/>
      <c r="I148" s="118">
        <v>30000</v>
      </c>
      <c r="J148" s="76"/>
      <c r="K148" s="76"/>
      <c r="L148" s="119"/>
      <c r="M148" s="119"/>
      <c r="N148" s="119"/>
      <c r="O148" s="119"/>
      <c r="P148" s="76"/>
      <c r="Q148" s="119"/>
      <c r="R148" s="119"/>
      <c r="S148" s="76"/>
      <c r="T148" s="76"/>
      <c r="U148" s="76"/>
      <c r="V148" s="76"/>
      <c r="W148" s="121"/>
      <c r="X148" s="76" t="s">
        <v>4905</v>
      </c>
      <c r="AA148" s="639">
        <f t="shared" si="4"/>
        <v>2100</v>
      </c>
      <c r="AB148" s="118">
        <f t="shared" si="5"/>
        <v>32100</v>
      </c>
    </row>
    <row r="149" spans="1:28" x14ac:dyDescent="0.35">
      <c r="A149" s="76"/>
      <c r="B149" s="76"/>
      <c r="C149" s="76"/>
      <c r="D149" s="76"/>
      <c r="E149" s="76"/>
      <c r="F149" s="76"/>
      <c r="G149" s="76" t="s">
        <v>4930</v>
      </c>
      <c r="H149" s="76"/>
      <c r="I149" s="118">
        <v>30000</v>
      </c>
      <c r="J149" s="76"/>
      <c r="K149" s="76"/>
      <c r="L149" s="119"/>
      <c r="M149" s="119"/>
      <c r="N149" s="119"/>
      <c r="O149" s="119"/>
      <c r="P149" s="76"/>
      <c r="Q149" s="119"/>
      <c r="R149" s="119"/>
      <c r="S149" s="76"/>
      <c r="T149" s="76"/>
      <c r="U149" s="76"/>
      <c r="V149" s="76"/>
      <c r="W149" s="121"/>
      <c r="X149" s="76" t="s">
        <v>4931</v>
      </c>
      <c r="AA149" s="639">
        <f t="shared" si="4"/>
        <v>2100</v>
      </c>
      <c r="AB149" s="118">
        <f t="shared" si="5"/>
        <v>32100</v>
      </c>
    </row>
    <row r="150" spans="1:28" x14ac:dyDescent="0.35">
      <c r="A150" s="76"/>
      <c r="B150" s="76"/>
      <c r="C150" s="76"/>
      <c r="D150" s="76"/>
      <c r="E150" s="76"/>
      <c r="F150" s="76"/>
      <c r="G150" s="76" t="s">
        <v>4932</v>
      </c>
      <c r="H150" s="76"/>
      <c r="I150" s="118">
        <v>30000</v>
      </c>
      <c r="J150" s="76"/>
      <c r="K150" s="76"/>
      <c r="L150" s="119"/>
      <c r="M150" s="119"/>
      <c r="N150" s="119"/>
      <c r="O150" s="119"/>
      <c r="P150" s="76"/>
      <c r="Q150" s="119"/>
      <c r="R150" s="119"/>
      <c r="S150" s="76"/>
      <c r="T150" s="76"/>
      <c r="U150" s="76"/>
      <c r="V150" s="76"/>
      <c r="W150" s="121"/>
      <c r="X150" s="76" t="s">
        <v>4931</v>
      </c>
      <c r="AA150" s="639">
        <f t="shared" si="4"/>
        <v>2100</v>
      </c>
      <c r="AB150" s="118">
        <f t="shared" si="5"/>
        <v>32100</v>
      </c>
    </row>
    <row r="151" spans="1:28" x14ac:dyDescent="0.35">
      <c r="A151" s="76"/>
      <c r="B151" s="76"/>
      <c r="C151" s="76"/>
      <c r="D151" s="76"/>
      <c r="E151" s="76"/>
      <c r="F151" s="76"/>
      <c r="G151" s="76" t="s">
        <v>4933</v>
      </c>
      <c r="H151" s="76"/>
      <c r="I151" s="118">
        <v>30000</v>
      </c>
      <c r="J151" s="76"/>
      <c r="K151" s="76"/>
      <c r="L151" s="119"/>
      <c r="M151" s="119"/>
      <c r="N151" s="119"/>
      <c r="O151" s="119"/>
      <c r="P151" s="76"/>
      <c r="Q151" s="119"/>
      <c r="R151" s="119"/>
      <c r="S151" s="76"/>
      <c r="T151" s="76"/>
      <c r="U151" s="76"/>
      <c r="V151" s="76"/>
      <c r="W151" s="121"/>
      <c r="X151" s="76" t="s">
        <v>4905</v>
      </c>
      <c r="AA151" s="639">
        <f t="shared" si="4"/>
        <v>2100</v>
      </c>
      <c r="AB151" s="118">
        <f t="shared" si="5"/>
        <v>32100</v>
      </c>
    </row>
    <row r="152" spans="1:28" x14ac:dyDescent="0.35">
      <c r="A152" s="76"/>
      <c r="B152" s="76"/>
      <c r="C152" s="76"/>
      <c r="D152" s="76"/>
      <c r="E152" s="76"/>
      <c r="F152" s="76"/>
      <c r="G152" s="76" t="s">
        <v>4934</v>
      </c>
      <c r="H152" s="76"/>
      <c r="I152" s="118">
        <v>30000</v>
      </c>
      <c r="J152" s="76"/>
      <c r="K152" s="76"/>
      <c r="L152" s="119"/>
      <c r="M152" s="119"/>
      <c r="N152" s="119"/>
      <c r="O152" s="119"/>
      <c r="P152" s="76"/>
      <c r="Q152" s="119"/>
      <c r="R152" s="119"/>
      <c r="S152" s="76"/>
      <c r="T152" s="76"/>
      <c r="U152" s="76"/>
      <c r="V152" s="76"/>
      <c r="W152" s="121"/>
      <c r="X152" s="76" t="s">
        <v>4905</v>
      </c>
      <c r="AA152" s="639">
        <f t="shared" si="4"/>
        <v>2100</v>
      </c>
      <c r="AB152" s="118">
        <f t="shared" si="5"/>
        <v>32100</v>
      </c>
    </row>
    <row r="153" spans="1:28" x14ac:dyDescent="0.35">
      <c r="A153" s="76"/>
      <c r="B153" s="76"/>
      <c r="C153" s="76"/>
      <c r="D153" s="76"/>
      <c r="E153" s="76"/>
      <c r="F153" s="76"/>
      <c r="G153" s="76" t="s">
        <v>4935</v>
      </c>
      <c r="H153" s="76"/>
      <c r="I153" s="118">
        <v>30000</v>
      </c>
      <c r="J153" s="76"/>
      <c r="K153" s="76"/>
      <c r="L153" s="119"/>
      <c r="M153" s="119"/>
      <c r="N153" s="119"/>
      <c r="O153" s="119"/>
      <c r="P153" s="76"/>
      <c r="Q153" s="119"/>
      <c r="R153" s="119"/>
      <c r="S153" s="76"/>
      <c r="T153" s="76"/>
      <c r="U153" s="76"/>
      <c r="V153" s="76"/>
      <c r="W153" s="121"/>
      <c r="X153" s="76" t="s">
        <v>4899</v>
      </c>
      <c r="AA153" s="639">
        <f t="shared" si="4"/>
        <v>2100</v>
      </c>
      <c r="AB153" s="118">
        <f t="shared" si="5"/>
        <v>32100</v>
      </c>
    </row>
    <row r="154" spans="1:28" x14ac:dyDescent="0.35">
      <c r="A154" s="76"/>
      <c r="B154" s="76"/>
      <c r="C154" s="76"/>
      <c r="D154" s="76"/>
      <c r="E154" s="76"/>
      <c r="F154" s="76"/>
      <c r="G154" s="76" t="s">
        <v>4936</v>
      </c>
      <c r="H154" s="76"/>
      <c r="I154" s="118">
        <v>30000</v>
      </c>
      <c r="J154" s="76"/>
      <c r="K154" s="76"/>
      <c r="L154" s="119"/>
      <c r="M154" s="119"/>
      <c r="N154" s="119"/>
      <c r="O154" s="119"/>
      <c r="P154" s="76"/>
      <c r="Q154" s="119"/>
      <c r="R154" s="119"/>
      <c r="S154" s="76"/>
      <c r="T154" s="76"/>
      <c r="U154" s="76"/>
      <c r="V154" s="76"/>
      <c r="W154" s="121"/>
      <c r="X154" s="76" t="s">
        <v>4899</v>
      </c>
      <c r="AA154" s="639">
        <f t="shared" si="4"/>
        <v>2100</v>
      </c>
      <c r="AB154" s="118">
        <f t="shared" si="5"/>
        <v>32100</v>
      </c>
    </row>
    <row r="155" spans="1:28" x14ac:dyDescent="0.35">
      <c r="A155" s="76"/>
      <c r="B155" s="76"/>
      <c r="C155" s="76"/>
      <c r="D155" s="76"/>
      <c r="E155" s="76"/>
      <c r="F155" s="76"/>
      <c r="G155" s="76" t="s">
        <v>4937</v>
      </c>
      <c r="H155" s="76"/>
      <c r="I155" s="118">
        <v>30000</v>
      </c>
      <c r="J155" s="76"/>
      <c r="K155" s="76"/>
      <c r="L155" s="119"/>
      <c r="M155" s="119"/>
      <c r="N155" s="119"/>
      <c r="O155" s="119"/>
      <c r="P155" s="76"/>
      <c r="Q155" s="119"/>
      <c r="R155" s="119"/>
      <c r="S155" s="76"/>
      <c r="T155" s="76"/>
      <c r="U155" s="76"/>
      <c r="V155" s="76"/>
      <c r="W155" s="121"/>
      <c r="X155" s="76" t="s">
        <v>4905</v>
      </c>
      <c r="AA155" s="639">
        <f t="shared" si="4"/>
        <v>2100</v>
      </c>
      <c r="AB155" s="118">
        <f t="shared" si="5"/>
        <v>32100</v>
      </c>
    </row>
    <row r="156" spans="1:28" x14ac:dyDescent="0.35">
      <c r="A156" s="76"/>
      <c r="B156" s="76"/>
      <c r="C156" s="76"/>
      <c r="D156" s="76"/>
      <c r="E156" s="76"/>
      <c r="F156" s="76"/>
      <c r="G156" s="76" t="s">
        <v>4938</v>
      </c>
      <c r="H156" s="76"/>
      <c r="I156" s="118">
        <v>30000</v>
      </c>
      <c r="J156" s="76"/>
      <c r="K156" s="76"/>
      <c r="L156" s="119"/>
      <c r="M156" s="119"/>
      <c r="N156" s="119"/>
      <c r="O156" s="119"/>
      <c r="P156" s="76"/>
      <c r="Q156" s="119"/>
      <c r="R156" s="119"/>
      <c r="S156" s="76"/>
      <c r="T156" s="76"/>
      <c r="U156" s="76"/>
      <c r="V156" s="76"/>
      <c r="W156" s="121"/>
      <c r="X156" s="76" t="s">
        <v>4905</v>
      </c>
      <c r="AA156" s="639">
        <f t="shared" si="4"/>
        <v>2100</v>
      </c>
      <c r="AB156" s="118">
        <f t="shared" si="5"/>
        <v>32100</v>
      </c>
    </row>
    <row r="157" spans="1:28" x14ac:dyDescent="0.35">
      <c r="A157" s="76"/>
      <c r="B157" s="76"/>
      <c r="C157" s="76"/>
      <c r="D157" s="76"/>
      <c r="E157" s="76"/>
      <c r="F157" s="76"/>
      <c r="G157" s="76" t="s">
        <v>4939</v>
      </c>
      <c r="H157" s="76"/>
      <c r="I157" s="118">
        <v>30000</v>
      </c>
      <c r="J157" s="76"/>
      <c r="K157" s="76"/>
      <c r="L157" s="119"/>
      <c r="M157" s="119"/>
      <c r="N157" s="119"/>
      <c r="O157" s="119"/>
      <c r="P157" s="76"/>
      <c r="Q157" s="119"/>
      <c r="R157" s="119"/>
      <c r="S157" s="76"/>
      <c r="T157" s="76"/>
      <c r="U157" s="76"/>
      <c r="V157" s="76"/>
      <c r="W157" s="121"/>
      <c r="X157" s="76" t="s">
        <v>4931</v>
      </c>
      <c r="AA157" s="639">
        <f t="shared" si="4"/>
        <v>2100</v>
      </c>
      <c r="AB157" s="118">
        <f t="shared" si="5"/>
        <v>32100</v>
      </c>
    </row>
    <row r="158" spans="1:28" x14ac:dyDescent="0.35">
      <c r="A158" s="76"/>
      <c r="B158" s="76"/>
      <c r="C158" s="76"/>
      <c r="D158" s="76"/>
      <c r="E158" s="76"/>
      <c r="F158" s="76"/>
      <c r="G158" s="76" t="s">
        <v>4940</v>
      </c>
      <c r="H158" s="76"/>
      <c r="I158" s="118">
        <v>30000</v>
      </c>
      <c r="J158" s="76"/>
      <c r="K158" s="76"/>
      <c r="L158" s="119"/>
      <c r="M158" s="119"/>
      <c r="N158" s="119"/>
      <c r="O158" s="119"/>
      <c r="P158" s="76"/>
      <c r="Q158" s="119"/>
      <c r="R158" s="119"/>
      <c r="S158" s="76"/>
      <c r="T158" s="76"/>
      <c r="U158" s="76"/>
      <c r="V158" s="76"/>
      <c r="W158" s="121"/>
      <c r="X158" s="76" t="s">
        <v>4905</v>
      </c>
      <c r="AA158" s="639">
        <f t="shared" si="4"/>
        <v>2100</v>
      </c>
      <c r="AB158" s="118">
        <f t="shared" si="5"/>
        <v>32100</v>
      </c>
    </row>
    <row r="159" spans="1:28" x14ac:dyDescent="0.35">
      <c r="A159" s="76"/>
      <c r="B159" s="76"/>
      <c r="C159" s="76"/>
      <c r="D159" s="76"/>
      <c r="E159" s="76"/>
      <c r="F159" s="76"/>
      <c r="G159" s="76" t="s">
        <v>4941</v>
      </c>
      <c r="H159" s="76"/>
      <c r="I159" s="118">
        <v>30000</v>
      </c>
      <c r="J159" s="76"/>
      <c r="K159" s="76"/>
      <c r="L159" s="119"/>
      <c r="M159" s="119"/>
      <c r="N159" s="119"/>
      <c r="O159" s="119"/>
      <c r="P159" s="76"/>
      <c r="Q159" s="119"/>
      <c r="R159" s="119"/>
      <c r="S159" s="76"/>
      <c r="T159" s="76"/>
      <c r="U159" s="76"/>
      <c r="V159" s="76"/>
      <c r="W159" s="121"/>
      <c r="X159" s="76" t="s">
        <v>4931</v>
      </c>
      <c r="AA159" s="639">
        <f t="shared" si="4"/>
        <v>2100</v>
      </c>
      <c r="AB159" s="118">
        <f t="shared" si="5"/>
        <v>32100</v>
      </c>
    </row>
    <row r="160" spans="1:28" x14ac:dyDescent="0.35">
      <c r="A160" s="76"/>
      <c r="B160" s="76"/>
      <c r="C160" s="76"/>
      <c r="D160" s="76"/>
      <c r="E160" s="76"/>
      <c r="F160" s="76"/>
      <c r="G160" s="123" t="s">
        <v>994</v>
      </c>
      <c r="H160" s="123"/>
      <c r="I160" s="124">
        <f>SUM(I123:I159)</f>
        <v>1110000</v>
      </c>
      <c r="J160" s="76"/>
      <c r="K160" s="76"/>
      <c r="L160" s="119"/>
      <c r="M160" s="119"/>
      <c r="N160" s="119"/>
      <c r="O160" s="119"/>
      <c r="P160" s="76"/>
      <c r="Q160" s="119"/>
      <c r="R160" s="119"/>
      <c r="S160" s="76"/>
      <c r="T160" s="76"/>
      <c r="U160" s="76"/>
      <c r="V160" s="76"/>
      <c r="W160" s="121"/>
      <c r="X160" s="76"/>
      <c r="AA160" s="639">
        <f t="shared" si="4"/>
        <v>77700.000000000015</v>
      </c>
      <c r="AB160" s="124">
        <f t="shared" si="5"/>
        <v>1187700</v>
      </c>
    </row>
    <row r="161" spans="1:28" x14ac:dyDescent="0.35">
      <c r="A161" s="64"/>
      <c r="B161" s="64"/>
      <c r="C161" s="64"/>
      <c r="D161" s="64"/>
      <c r="E161" s="64"/>
      <c r="F161" s="64"/>
      <c r="G161" s="66" t="s">
        <v>1853</v>
      </c>
      <c r="H161" s="64"/>
      <c r="I161" s="67"/>
      <c r="J161" s="64"/>
      <c r="K161" s="64"/>
      <c r="L161" s="68"/>
      <c r="M161" s="68"/>
      <c r="N161" s="68"/>
      <c r="O161" s="68"/>
      <c r="P161" s="64"/>
      <c r="Q161" s="68"/>
      <c r="R161" s="68"/>
      <c r="S161" s="64"/>
      <c r="T161" s="64"/>
      <c r="U161" s="64"/>
      <c r="V161" s="64"/>
      <c r="W161" s="115"/>
      <c r="X161" s="64"/>
      <c r="AA161" s="639">
        <f t="shared" si="4"/>
        <v>0</v>
      </c>
      <c r="AB161" s="67">
        <f t="shared" si="5"/>
        <v>0</v>
      </c>
    </row>
    <row r="162" spans="1:28" x14ac:dyDescent="0.35">
      <c r="A162" s="76"/>
      <c r="B162" s="76"/>
      <c r="C162" s="76"/>
      <c r="D162" s="76"/>
      <c r="E162" s="76"/>
      <c r="F162" s="76"/>
      <c r="G162" s="117" t="s">
        <v>4942</v>
      </c>
      <c r="H162" s="76"/>
      <c r="I162" s="118">
        <v>1500000</v>
      </c>
      <c r="J162" s="76"/>
      <c r="K162" s="76" t="s">
        <v>4943</v>
      </c>
      <c r="L162" s="119">
        <v>2007</v>
      </c>
      <c r="M162" s="119"/>
      <c r="N162" s="120">
        <v>1051045</v>
      </c>
      <c r="O162" s="119"/>
      <c r="P162" s="76"/>
      <c r="Q162" s="119"/>
      <c r="R162" s="119"/>
      <c r="S162" s="76"/>
      <c r="T162" s="76"/>
      <c r="U162" s="76"/>
      <c r="V162" s="76"/>
      <c r="W162" s="121"/>
      <c r="X162" s="76"/>
      <c r="AA162" s="639">
        <f t="shared" si="4"/>
        <v>105000.00000000001</v>
      </c>
      <c r="AB162" s="118">
        <f t="shared" si="5"/>
        <v>1605000</v>
      </c>
    </row>
    <row r="163" spans="1:28" x14ac:dyDescent="0.35">
      <c r="A163" s="76"/>
      <c r="B163" s="76"/>
      <c r="C163" s="76"/>
      <c r="D163" s="76"/>
      <c r="E163" s="76"/>
      <c r="F163" s="76"/>
      <c r="G163" s="117" t="s">
        <v>4944</v>
      </c>
      <c r="H163" s="76"/>
      <c r="I163" s="118">
        <v>1500000</v>
      </c>
      <c r="J163" s="76"/>
      <c r="K163" s="76" t="s">
        <v>4943</v>
      </c>
      <c r="L163" s="119">
        <v>1994</v>
      </c>
      <c r="M163" s="119"/>
      <c r="N163" s="120">
        <v>141651</v>
      </c>
      <c r="O163" s="119"/>
      <c r="P163" s="76"/>
      <c r="Q163" s="119"/>
      <c r="R163" s="119"/>
      <c r="S163" s="76"/>
      <c r="T163" s="76"/>
      <c r="U163" s="76"/>
      <c r="V163" s="76"/>
      <c r="W163" s="121"/>
      <c r="X163" s="76"/>
      <c r="AA163" s="639">
        <f t="shared" si="4"/>
        <v>105000.00000000001</v>
      </c>
      <c r="AB163" s="118">
        <f t="shared" si="5"/>
        <v>1605000</v>
      </c>
    </row>
    <row r="164" spans="1:28" x14ac:dyDescent="0.35">
      <c r="A164" s="76"/>
      <c r="B164" s="76"/>
      <c r="C164" s="76"/>
      <c r="D164" s="76"/>
      <c r="E164" s="76"/>
      <c r="F164" s="76"/>
      <c r="G164" s="117" t="s">
        <v>4945</v>
      </c>
      <c r="H164" s="76"/>
      <c r="I164" s="118">
        <v>1500000</v>
      </c>
      <c r="J164" s="76"/>
      <c r="K164" s="76" t="s">
        <v>1147</v>
      </c>
      <c r="L164" s="119">
        <v>2007</v>
      </c>
      <c r="M164" s="119"/>
      <c r="N164" s="120" t="s">
        <v>4946</v>
      </c>
      <c r="O164" s="119"/>
      <c r="P164" s="76"/>
      <c r="Q164" s="119"/>
      <c r="R164" s="119"/>
      <c r="S164" s="76"/>
      <c r="T164" s="76"/>
      <c r="U164" s="76"/>
      <c r="V164" s="76"/>
      <c r="W164" s="121"/>
      <c r="X164" s="76"/>
      <c r="AA164" s="639">
        <f t="shared" si="4"/>
        <v>105000.00000000001</v>
      </c>
      <c r="AB164" s="118">
        <f t="shared" si="5"/>
        <v>1605000</v>
      </c>
    </row>
    <row r="165" spans="1:28" x14ac:dyDescent="0.35">
      <c r="A165" s="76"/>
      <c r="B165" s="76"/>
      <c r="C165" s="76"/>
      <c r="D165" s="76"/>
      <c r="E165" s="76"/>
      <c r="F165" s="76"/>
      <c r="G165" s="176" t="s">
        <v>994</v>
      </c>
      <c r="H165" s="123"/>
      <c r="I165" s="124">
        <f>SUM(I162:I164)</f>
        <v>4500000</v>
      </c>
      <c r="J165" s="76"/>
      <c r="K165" s="76"/>
      <c r="L165" s="119"/>
      <c r="M165" s="119"/>
      <c r="N165" s="119"/>
      <c r="O165" s="119"/>
      <c r="P165" s="76"/>
      <c r="Q165" s="119"/>
      <c r="R165" s="119"/>
      <c r="S165" s="76"/>
      <c r="T165" s="76"/>
      <c r="U165" s="76"/>
      <c r="V165" s="76"/>
      <c r="W165" s="121"/>
      <c r="X165" s="76"/>
      <c r="AA165" s="639">
        <f t="shared" si="4"/>
        <v>315000.00000000006</v>
      </c>
      <c r="AB165" s="124">
        <f t="shared" si="5"/>
        <v>4815000</v>
      </c>
    </row>
    <row r="166" spans="1:28" x14ac:dyDescent="0.35">
      <c r="A166" s="64"/>
      <c r="B166" s="64"/>
      <c r="C166" s="64"/>
      <c r="D166" s="64"/>
      <c r="E166" s="64"/>
      <c r="F166" s="64"/>
      <c r="G166" s="66" t="s">
        <v>1860</v>
      </c>
      <c r="H166" s="64"/>
      <c r="I166" s="67"/>
      <c r="J166" s="64"/>
      <c r="K166" s="64"/>
      <c r="L166" s="68"/>
      <c r="M166" s="68"/>
      <c r="N166" s="68"/>
      <c r="O166" s="68"/>
      <c r="P166" s="64"/>
      <c r="Q166" s="68"/>
      <c r="R166" s="68"/>
      <c r="S166" s="64"/>
      <c r="T166" s="64"/>
      <c r="U166" s="64"/>
      <c r="V166" s="64"/>
      <c r="W166" s="115"/>
      <c r="X166" s="64"/>
      <c r="AA166" s="639">
        <f t="shared" si="4"/>
        <v>0</v>
      </c>
      <c r="AB166" s="67">
        <f t="shared" si="5"/>
        <v>0</v>
      </c>
    </row>
    <row r="167" spans="1:28" x14ac:dyDescent="0.35">
      <c r="A167" s="76"/>
      <c r="B167" s="76"/>
      <c r="C167" s="76"/>
      <c r="D167" s="76"/>
      <c r="E167" s="76"/>
      <c r="F167" s="76"/>
      <c r="G167" s="76" t="s">
        <v>4947</v>
      </c>
      <c r="H167" s="76"/>
      <c r="I167" s="118">
        <v>1600000</v>
      </c>
      <c r="J167" s="76"/>
      <c r="K167" s="76" t="s">
        <v>4948</v>
      </c>
      <c r="L167" s="117" t="s">
        <v>4949</v>
      </c>
      <c r="M167" s="119"/>
      <c r="N167" s="117" t="s">
        <v>4950</v>
      </c>
      <c r="O167" s="119"/>
      <c r="P167" s="76"/>
      <c r="Q167" s="119"/>
      <c r="R167" s="119" t="s">
        <v>4951</v>
      </c>
      <c r="S167" s="76"/>
      <c r="T167" s="76"/>
      <c r="U167" s="76"/>
      <c r="V167" s="76"/>
      <c r="W167" s="121"/>
      <c r="X167" s="76"/>
      <c r="AA167" s="639">
        <f t="shared" si="4"/>
        <v>112000.00000000001</v>
      </c>
      <c r="AB167" s="118">
        <f t="shared" si="5"/>
        <v>1712000</v>
      </c>
    </row>
    <row r="168" spans="1:28" x14ac:dyDescent="0.35">
      <c r="A168" s="69"/>
      <c r="B168" s="69"/>
      <c r="C168" s="69"/>
      <c r="D168" s="69"/>
      <c r="E168" s="69"/>
      <c r="F168" s="69"/>
      <c r="G168" s="176" t="s">
        <v>994</v>
      </c>
      <c r="H168" s="69"/>
      <c r="I168" s="87">
        <f>SUM(I167)</f>
        <v>1600000</v>
      </c>
      <c r="J168" s="69"/>
      <c r="K168" s="69"/>
      <c r="L168" s="75"/>
      <c r="M168" s="75"/>
      <c r="N168" s="75"/>
      <c r="O168" s="75"/>
      <c r="P168" s="69"/>
      <c r="Q168" s="75"/>
      <c r="R168" s="75"/>
      <c r="S168" s="69"/>
      <c r="T168" s="69"/>
      <c r="U168" s="69"/>
      <c r="V168" s="69"/>
      <c r="W168" s="121"/>
      <c r="X168" s="76"/>
      <c r="AA168" s="639">
        <f t="shared" si="4"/>
        <v>112000.00000000001</v>
      </c>
      <c r="AB168" s="87">
        <f t="shared" si="5"/>
        <v>1712000</v>
      </c>
    </row>
    <row r="169" spans="1:28" x14ac:dyDescent="0.35">
      <c r="A169" s="64"/>
      <c r="B169" s="64"/>
      <c r="C169" s="64"/>
      <c r="D169" s="64"/>
      <c r="E169" s="64"/>
      <c r="F169" s="64"/>
      <c r="G169" s="89" t="s">
        <v>2961</v>
      </c>
      <c r="H169" s="64"/>
      <c r="I169" s="67"/>
      <c r="J169" s="64"/>
      <c r="K169" s="64"/>
      <c r="L169" s="68"/>
      <c r="M169" s="68"/>
      <c r="N169" s="68"/>
      <c r="O169" s="68"/>
      <c r="P169" s="64"/>
      <c r="Q169" s="68"/>
      <c r="R169" s="68"/>
      <c r="S169" s="64"/>
      <c r="T169" s="64"/>
      <c r="U169" s="64"/>
      <c r="V169" s="64"/>
      <c r="W169" s="115"/>
      <c r="X169" s="64"/>
      <c r="AA169" s="639">
        <f t="shared" si="4"/>
        <v>0</v>
      </c>
      <c r="AB169" s="67">
        <f t="shared" si="5"/>
        <v>0</v>
      </c>
    </row>
    <row r="170" spans="1:28" x14ac:dyDescent="0.35">
      <c r="A170" s="76"/>
      <c r="B170" s="76"/>
      <c r="C170" s="76"/>
      <c r="D170" s="76"/>
      <c r="E170" s="76"/>
      <c r="F170" s="76"/>
      <c r="G170" s="79" t="s">
        <v>4952</v>
      </c>
      <c r="H170" s="76"/>
      <c r="I170" s="118">
        <v>150000</v>
      </c>
      <c r="J170" s="76"/>
      <c r="K170" s="76" t="s">
        <v>1562</v>
      </c>
      <c r="L170" s="130"/>
      <c r="M170" s="119" t="s">
        <v>4953</v>
      </c>
      <c r="N170" s="119"/>
      <c r="O170" s="119"/>
      <c r="P170" s="76"/>
      <c r="Q170" s="119"/>
      <c r="R170" s="119"/>
      <c r="S170" s="76"/>
      <c r="T170" s="76"/>
      <c r="U170" s="76"/>
      <c r="V170" s="76"/>
      <c r="W170" s="121"/>
      <c r="X170" s="76"/>
      <c r="AA170" s="639">
        <f t="shared" si="4"/>
        <v>10500.000000000002</v>
      </c>
      <c r="AB170" s="118">
        <f t="shared" si="5"/>
        <v>160500</v>
      </c>
    </row>
    <row r="171" spans="1:28" x14ac:dyDescent="0.35">
      <c r="A171" s="76"/>
      <c r="B171" s="76"/>
      <c r="C171" s="76"/>
      <c r="D171" s="76"/>
      <c r="E171" s="76"/>
      <c r="F171" s="76"/>
      <c r="G171" s="79" t="s">
        <v>4952</v>
      </c>
      <c r="H171" s="76"/>
      <c r="I171" s="118">
        <v>150000</v>
      </c>
      <c r="J171" s="76"/>
      <c r="K171" s="76" t="s">
        <v>1562</v>
      </c>
      <c r="L171" s="130"/>
      <c r="M171" s="119" t="s">
        <v>4954</v>
      </c>
      <c r="N171" s="119" t="s">
        <v>4955</v>
      </c>
      <c r="O171" s="119"/>
      <c r="P171" s="76"/>
      <c r="Q171" s="119"/>
      <c r="R171" s="119"/>
      <c r="S171" s="76"/>
      <c r="T171" s="76"/>
      <c r="U171" s="76"/>
      <c r="V171" s="76"/>
      <c r="W171" s="121"/>
      <c r="X171" s="76"/>
      <c r="AA171" s="639">
        <f t="shared" si="4"/>
        <v>10500.000000000002</v>
      </c>
      <c r="AB171" s="118">
        <f t="shared" si="5"/>
        <v>160500</v>
      </c>
    </row>
    <row r="172" spans="1:28" x14ac:dyDescent="0.35">
      <c r="A172" s="76"/>
      <c r="B172" s="76"/>
      <c r="C172" s="76"/>
      <c r="D172" s="76"/>
      <c r="E172" s="76"/>
      <c r="F172" s="76"/>
      <c r="G172" s="79" t="s">
        <v>4956</v>
      </c>
      <c r="H172" s="76"/>
      <c r="I172" s="118">
        <v>150000</v>
      </c>
      <c r="J172" s="76"/>
      <c r="K172" s="76" t="s">
        <v>1562</v>
      </c>
      <c r="L172" s="130"/>
      <c r="M172" s="119" t="s">
        <v>4953</v>
      </c>
      <c r="N172" s="119"/>
      <c r="O172" s="119"/>
      <c r="P172" s="76"/>
      <c r="Q172" s="119"/>
      <c r="R172" s="119"/>
      <c r="S172" s="76"/>
      <c r="T172" s="76"/>
      <c r="U172" s="76"/>
      <c r="V172" s="76"/>
      <c r="W172" s="121"/>
      <c r="X172" s="76"/>
      <c r="AA172" s="639">
        <f t="shared" si="4"/>
        <v>10500.000000000002</v>
      </c>
      <c r="AB172" s="118">
        <f t="shared" si="5"/>
        <v>160500</v>
      </c>
    </row>
    <row r="173" spans="1:28" x14ac:dyDescent="0.35">
      <c r="A173" s="76"/>
      <c r="B173" s="76"/>
      <c r="C173" s="76"/>
      <c r="D173" s="76"/>
      <c r="E173" s="76"/>
      <c r="F173" s="76"/>
      <c r="G173" s="79" t="s">
        <v>4957</v>
      </c>
      <c r="H173" s="76"/>
      <c r="I173" s="118">
        <v>150000</v>
      </c>
      <c r="J173" s="76"/>
      <c r="K173" s="76" t="s">
        <v>1562</v>
      </c>
      <c r="L173" s="130"/>
      <c r="M173" s="119" t="s">
        <v>4953</v>
      </c>
      <c r="N173" s="119"/>
      <c r="O173" s="119"/>
      <c r="P173" s="76"/>
      <c r="Q173" s="119"/>
      <c r="R173" s="119"/>
      <c r="S173" s="76"/>
      <c r="T173" s="76"/>
      <c r="U173" s="76"/>
      <c r="V173" s="76"/>
      <c r="W173" s="121"/>
      <c r="X173" s="76"/>
      <c r="AA173" s="639">
        <f t="shared" si="4"/>
        <v>10500.000000000002</v>
      </c>
      <c r="AB173" s="118">
        <f t="shared" si="5"/>
        <v>160500</v>
      </c>
    </row>
    <row r="174" spans="1:28" x14ac:dyDescent="0.35">
      <c r="A174" s="76"/>
      <c r="B174" s="76"/>
      <c r="C174" s="76"/>
      <c r="D174" s="76"/>
      <c r="E174" s="76"/>
      <c r="F174" s="76"/>
      <c r="G174" s="79" t="s">
        <v>4958</v>
      </c>
      <c r="H174" s="76"/>
      <c r="I174" s="118">
        <v>150000</v>
      </c>
      <c r="J174" s="76"/>
      <c r="K174" s="76" t="s">
        <v>1562</v>
      </c>
      <c r="L174" s="130"/>
      <c r="M174" s="119" t="s">
        <v>4953</v>
      </c>
      <c r="N174" s="119"/>
      <c r="O174" s="119"/>
      <c r="P174" s="76"/>
      <c r="Q174" s="119"/>
      <c r="R174" s="119"/>
      <c r="S174" s="76"/>
      <c r="T174" s="76"/>
      <c r="U174" s="76"/>
      <c r="V174" s="76"/>
      <c r="W174" s="121"/>
      <c r="X174" s="76"/>
      <c r="AA174" s="639">
        <f t="shared" si="4"/>
        <v>10500.000000000002</v>
      </c>
      <c r="AB174" s="118">
        <f t="shared" si="5"/>
        <v>160500</v>
      </c>
    </row>
    <row r="175" spans="1:28" x14ac:dyDescent="0.35">
      <c r="A175" s="69"/>
      <c r="B175" s="69"/>
      <c r="C175" s="69"/>
      <c r="D175" s="69"/>
      <c r="E175" s="69"/>
      <c r="F175" s="69"/>
      <c r="G175" s="79" t="s">
        <v>4959</v>
      </c>
      <c r="H175" s="69"/>
      <c r="I175" s="118">
        <v>150000</v>
      </c>
      <c r="J175" s="69"/>
      <c r="K175" s="76" t="s">
        <v>1562</v>
      </c>
      <c r="L175" s="193"/>
      <c r="M175" s="119" t="s">
        <v>4953</v>
      </c>
      <c r="N175" s="75"/>
      <c r="O175" s="75"/>
      <c r="P175" s="69"/>
      <c r="Q175" s="119"/>
      <c r="R175" s="75"/>
      <c r="S175" s="69"/>
      <c r="T175" s="69"/>
      <c r="U175" s="69"/>
      <c r="V175" s="69"/>
      <c r="W175" s="116"/>
      <c r="X175" s="76"/>
      <c r="AA175" s="639">
        <f t="shared" si="4"/>
        <v>10500.000000000002</v>
      </c>
      <c r="AB175" s="118">
        <f t="shared" si="5"/>
        <v>160500</v>
      </c>
    </row>
    <row r="176" spans="1:28" x14ac:dyDescent="0.35">
      <c r="A176" s="76"/>
      <c r="B176" s="76"/>
      <c r="C176" s="76"/>
      <c r="D176" s="76"/>
      <c r="E176" s="76"/>
      <c r="F176" s="76"/>
      <c r="G176" s="79" t="s">
        <v>4960</v>
      </c>
      <c r="H176" s="76"/>
      <c r="I176" s="118">
        <v>150000</v>
      </c>
      <c r="J176" s="76"/>
      <c r="K176" s="76" t="s">
        <v>1562</v>
      </c>
      <c r="L176" s="130"/>
      <c r="M176" s="119" t="s">
        <v>4953</v>
      </c>
      <c r="N176" s="119"/>
      <c r="O176" s="119"/>
      <c r="P176" s="76"/>
      <c r="Q176" s="119"/>
      <c r="R176" s="75"/>
      <c r="S176" s="76"/>
      <c r="T176" s="76"/>
      <c r="U176" s="76"/>
      <c r="V176" s="76"/>
      <c r="W176" s="121"/>
      <c r="X176" s="76"/>
      <c r="AA176" s="639">
        <f t="shared" si="4"/>
        <v>10500.000000000002</v>
      </c>
      <c r="AB176" s="118">
        <f t="shared" si="5"/>
        <v>160500</v>
      </c>
    </row>
    <row r="177" spans="1:28" x14ac:dyDescent="0.35">
      <c r="A177" s="76"/>
      <c r="B177" s="76"/>
      <c r="C177" s="76"/>
      <c r="D177" s="76"/>
      <c r="E177" s="76"/>
      <c r="F177" s="76"/>
      <c r="G177" s="79" t="s">
        <v>4961</v>
      </c>
      <c r="H177" s="76"/>
      <c r="I177" s="118">
        <v>150000</v>
      </c>
      <c r="J177" s="76"/>
      <c r="K177" s="76" t="s">
        <v>1562</v>
      </c>
      <c r="L177" s="119"/>
      <c r="M177" s="119" t="s">
        <v>4953</v>
      </c>
      <c r="N177" s="119"/>
      <c r="O177" s="119"/>
      <c r="P177" s="76"/>
      <c r="Q177" s="119"/>
      <c r="R177" s="75"/>
      <c r="S177" s="76"/>
      <c r="T177" s="76"/>
      <c r="U177" s="76"/>
      <c r="V177" s="76"/>
      <c r="W177" s="121"/>
      <c r="X177" s="76"/>
      <c r="AA177" s="639">
        <f t="shared" si="4"/>
        <v>10500.000000000002</v>
      </c>
      <c r="AB177" s="118">
        <f t="shared" si="5"/>
        <v>160500</v>
      </c>
    </row>
    <row r="178" spans="1:28" x14ac:dyDescent="0.35">
      <c r="A178" s="76"/>
      <c r="B178" s="76"/>
      <c r="C178" s="76"/>
      <c r="D178" s="76"/>
      <c r="E178" s="76"/>
      <c r="F178" s="76"/>
      <c r="G178" s="79" t="s">
        <v>4962</v>
      </c>
      <c r="H178" s="76"/>
      <c r="I178" s="118">
        <v>150000</v>
      </c>
      <c r="J178" s="76"/>
      <c r="K178" s="76" t="s">
        <v>1562</v>
      </c>
      <c r="L178" s="130"/>
      <c r="M178" s="119" t="s">
        <v>4953</v>
      </c>
      <c r="N178" s="119"/>
      <c r="O178" s="119"/>
      <c r="P178" s="76"/>
      <c r="Q178" s="119"/>
      <c r="R178" s="75"/>
      <c r="S178" s="76"/>
      <c r="T178" s="76"/>
      <c r="U178" s="76"/>
      <c r="V178" s="76"/>
      <c r="W178" s="121"/>
      <c r="X178" s="76"/>
      <c r="AA178" s="639">
        <f t="shared" si="4"/>
        <v>10500.000000000002</v>
      </c>
      <c r="AB178" s="118">
        <f t="shared" si="5"/>
        <v>160500</v>
      </c>
    </row>
    <row r="179" spans="1:28" x14ac:dyDescent="0.35">
      <c r="A179" s="76"/>
      <c r="B179" s="76"/>
      <c r="C179" s="76"/>
      <c r="D179" s="76"/>
      <c r="E179" s="76"/>
      <c r="F179" s="76"/>
      <c r="G179" s="79" t="s">
        <v>4963</v>
      </c>
      <c r="H179" s="76"/>
      <c r="I179" s="118">
        <v>150000</v>
      </c>
      <c r="J179" s="76"/>
      <c r="K179" s="76" t="s">
        <v>1562</v>
      </c>
      <c r="L179" s="119"/>
      <c r="M179" s="119" t="s">
        <v>4953</v>
      </c>
      <c r="N179" s="119"/>
      <c r="O179" s="119"/>
      <c r="P179" s="76"/>
      <c r="Q179" s="119"/>
      <c r="R179" s="75"/>
      <c r="S179" s="76"/>
      <c r="T179" s="76"/>
      <c r="U179" s="76"/>
      <c r="V179" s="76"/>
      <c r="W179" s="116"/>
      <c r="X179" s="76"/>
      <c r="AA179" s="639">
        <f t="shared" si="4"/>
        <v>10500.000000000002</v>
      </c>
      <c r="AB179" s="118">
        <f t="shared" si="5"/>
        <v>160500</v>
      </c>
    </row>
    <row r="180" spans="1:28" x14ac:dyDescent="0.35">
      <c r="A180" s="69"/>
      <c r="B180" s="69"/>
      <c r="C180" s="69"/>
      <c r="D180" s="69"/>
      <c r="E180" s="69"/>
      <c r="F180" s="69"/>
      <c r="G180" s="79" t="s">
        <v>4964</v>
      </c>
      <c r="H180" s="69"/>
      <c r="I180" s="118">
        <v>150000</v>
      </c>
      <c r="J180" s="69"/>
      <c r="K180" s="76" t="s">
        <v>1562</v>
      </c>
      <c r="L180" s="130"/>
      <c r="M180" s="119" t="s">
        <v>4953</v>
      </c>
      <c r="N180" s="75"/>
      <c r="O180" s="75"/>
      <c r="P180" s="69"/>
      <c r="Q180" s="119"/>
      <c r="R180" s="75"/>
      <c r="S180" s="69"/>
      <c r="T180" s="69"/>
      <c r="U180" s="69"/>
      <c r="V180" s="69"/>
      <c r="W180" s="116"/>
      <c r="X180" s="76"/>
      <c r="AA180" s="639">
        <f t="shared" si="4"/>
        <v>10500.000000000002</v>
      </c>
      <c r="AB180" s="118">
        <f t="shared" si="5"/>
        <v>160500</v>
      </c>
    </row>
    <row r="181" spans="1:28" x14ac:dyDescent="0.35">
      <c r="A181" s="69"/>
      <c r="B181" s="69"/>
      <c r="C181" s="69"/>
      <c r="D181" s="69"/>
      <c r="E181" s="69"/>
      <c r="F181" s="69"/>
      <c r="G181" s="79" t="s">
        <v>4965</v>
      </c>
      <c r="H181" s="76"/>
      <c r="I181" s="118">
        <v>150000</v>
      </c>
      <c r="J181" s="76"/>
      <c r="K181" s="76" t="s">
        <v>1562</v>
      </c>
      <c r="L181" s="119"/>
      <c r="M181" s="119" t="s">
        <v>4953</v>
      </c>
      <c r="N181" s="119"/>
      <c r="O181" s="75"/>
      <c r="P181" s="69"/>
      <c r="Q181" s="119"/>
      <c r="R181" s="75"/>
      <c r="S181" s="69"/>
      <c r="T181" s="69"/>
      <c r="U181" s="69"/>
      <c r="V181" s="69"/>
      <c r="W181" s="116"/>
      <c r="X181" s="76"/>
      <c r="AA181" s="639">
        <f t="shared" si="4"/>
        <v>10500.000000000002</v>
      </c>
      <c r="AB181" s="118">
        <f t="shared" si="5"/>
        <v>160500</v>
      </c>
    </row>
    <row r="182" spans="1:28" x14ac:dyDescent="0.35">
      <c r="A182" s="76"/>
      <c r="B182" s="76"/>
      <c r="C182" s="76"/>
      <c r="D182" s="76"/>
      <c r="E182" s="76"/>
      <c r="F182" s="76"/>
      <c r="G182" s="79" t="s">
        <v>4966</v>
      </c>
      <c r="H182" s="76"/>
      <c r="I182" s="118">
        <v>150000</v>
      </c>
      <c r="J182" s="76"/>
      <c r="K182" s="76" t="s">
        <v>1562</v>
      </c>
      <c r="L182" s="130"/>
      <c r="M182" s="119" t="s">
        <v>4953</v>
      </c>
      <c r="N182" s="119"/>
      <c r="O182" s="119"/>
      <c r="P182" s="76"/>
      <c r="Q182" s="119"/>
      <c r="R182" s="75"/>
      <c r="S182" s="76"/>
      <c r="T182" s="76"/>
      <c r="U182" s="76"/>
      <c r="V182" s="76"/>
      <c r="W182" s="121"/>
      <c r="X182" s="76"/>
      <c r="AA182" s="639">
        <f t="shared" si="4"/>
        <v>10500.000000000002</v>
      </c>
      <c r="AB182" s="118">
        <f t="shared" si="5"/>
        <v>160500</v>
      </c>
    </row>
    <row r="183" spans="1:28" x14ac:dyDescent="0.35">
      <c r="A183" s="76"/>
      <c r="B183" s="76"/>
      <c r="C183" s="76"/>
      <c r="D183" s="76"/>
      <c r="E183" s="76"/>
      <c r="F183" s="76"/>
      <c r="G183" s="79" t="s">
        <v>4967</v>
      </c>
      <c r="H183" s="69"/>
      <c r="I183" s="118">
        <v>150000</v>
      </c>
      <c r="J183" s="69"/>
      <c r="K183" s="76" t="s">
        <v>1562</v>
      </c>
      <c r="L183" s="119"/>
      <c r="M183" s="119" t="s">
        <v>4953</v>
      </c>
      <c r="N183" s="75"/>
      <c r="O183" s="119"/>
      <c r="P183" s="76"/>
      <c r="Q183" s="119"/>
      <c r="R183" s="75"/>
      <c r="S183" s="76"/>
      <c r="T183" s="76"/>
      <c r="U183" s="76"/>
      <c r="V183" s="76"/>
      <c r="W183" s="121"/>
      <c r="X183" s="76"/>
      <c r="AA183" s="639">
        <f t="shared" si="4"/>
        <v>10500.000000000002</v>
      </c>
      <c r="AB183" s="118">
        <f t="shared" si="5"/>
        <v>160500</v>
      </c>
    </row>
    <row r="184" spans="1:28" x14ac:dyDescent="0.35">
      <c r="A184" s="76"/>
      <c r="B184" s="76"/>
      <c r="C184" s="76"/>
      <c r="D184" s="76"/>
      <c r="E184" s="76"/>
      <c r="F184" s="76"/>
      <c r="G184" s="79" t="s">
        <v>4968</v>
      </c>
      <c r="H184" s="76"/>
      <c r="I184" s="118">
        <v>150000</v>
      </c>
      <c r="J184" s="76"/>
      <c r="K184" s="76" t="s">
        <v>1562</v>
      </c>
      <c r="L184" s="130"/>
      <c r="M184" s="119" t="s">
        <v>4953</v>
      </c>
      <c r="N184" s="119"/>
      <c r="O184" s="119"/>
      <c r="P184" s="76"/>
      <c r="Q184" s="119"/>
      <c r="R184" s="75"/>
      <c r="S184" s="76"/>
      <c r="T184" s="76"/>
      <c r="U184" s="76"/>
      <c r="V184" s="76"/>
      <c r="W184" s="116"/>
      <c r="X184" s="76"/>
      <c r="AA184" s="639">
        <f t="shared" si="4"/>
        <v>10500.000000000002</v>
      </c>
      <c r="AB184" s="118">
        <f t="shared" si="5"/>
        <v>160500</v>
      </c>
    </row>
    <row r="185" spans="1:28" x14ac:dyDescent="0.35">
      <c r="A185" s="69"/>
      <c r="B185" s="69"/>
      <c r="C185" s="69"/>
      <c r="D185" s="69"/>
      <c r="E185" s="69"/>
      <c r="F185" s="69"/>
      <c r="G185" s="79" t="s">
        <v>4969</v>
      </c>
      <c r="H185" s="76"/>
      <c r="I185" s="118">
        <v>150000</v>
      </c>
      <c r="J185" s="76"/>
      <c r="K185" s="76" t="s">
        <v>1562</v>
      </c>
      <c r="L185" s="119"/>
      <c r="M185" s="119" t="s">
        <v>4953</v>
      </c>
      <c r="N185" s="75"/>
      <c r="O185" s="75"/>
      <c r="P185" s="69"/>
      <c r="Q185" s="119"/>
      <c r="R185" s="75"/>
      <c r="S185" s="69"/>
      <c r="T185" s="69"/>
      <c r="U185" s="69"/>
      <c r="V185" s="69"/>
      <c r="W185" s="116"/>
      <c r="X185" s="76"/>
      <c r="AA185" s="639">
        <f t="shared" si="4"/>
        <v>10500.000000000002</v>
      </c>
      <c r="AB185" s="118">
        <f t="shared" si="5"/>
        <v>160500</v>
      </c>
    </row>
    <row r="186" spans="1:28" x14ac:dyDescent="0.35">
      <c r="A186" s="76"/>
      <c r="B186" s="76"/>
      <c r="C186" s="76"/>
      <c r="D186" s="76"/>
      <c r="E186" s="76"/>
      <c r="F186" s="76"/>
      <c r="G186" s="79" t="s">
        <v>4970</v>
      </c>
      <c r="H186" s="76"/>
      <c r="I186" s="118">
        <v>150000</v>
      </c>
      <c r="J186" s="76"/>
      <c r="K186" s="76" t="s">
        <v>1562</v>
      </c>
      <c r="L186" s="130"/>
      <c r="M186" s="119" t="s">
        <v>4953</v>
      </c>
      <c r="N186" s="119"/>
      <c r="O186" s="119"/>
      <c r="P186" s="76"/>
      <c r="Q186" s="119"/>
      <c r="R186" s="75"/>
      <c r="S186" s="76"/>
      <c r="T186" s="76"/>
      <c r="U186" s="76"/>
      <c r="V186" s="76"/>
      <c r="W186" s="121"/>
      <c r="X186" s="76"/>
      <c r="AA186" s="639">
        <f t="shared" si="4"/>
        <v>10500.000000000002</v>
      </c>
      <c r="AB186" s="118">
        <f t="shared" si="5"/>
        <v>160500</v>
      </c>
    </row>
    <row r="187" spans="1:28" x14ac:dyDescent="0.35">
      <c r="A187" s="76"/>
      <c r="B187" s="76"/>
      <c r="C187" s="76"/>
      <c r="D187" s="76"/>
      <c r="E187" s="76"/>
      <c r="F187" s="76"/>
      <c r="G187" s="79" t="s">
        <v>4971</v>
      </c>
      <c r="H187" s="69"/>
      <c r="I187" s="118">
        <v>150000</v>
      </c>
      <c r="J187" s="69"/>
      <c r="K187" s="76" t="s">
        <v>1562</v>
      </c>
      <c r="L187" s="119"/>
      <c r="M187" s="119" t="s">
        <v>4953</v>
      </c>
      <c r="N187" s="80"/>
      <c r="O187" s="75"/>
      <c r="P187" s="69"/>
      <c r="Q187" s="75"/>
      <c r="R187" s="75"/>
      <c r="S187" s="69"/>
      <c r="T187" s="69"/>
      <c r="U187" s="69"/>
      <c r="V187" s="69"/>
      <c r="W187" s="116"/>
      <c r="X187" s="76"/>
      <c r="AA187" s="639">
        <f t="shared" si="4"/>
        <v>10500.000000000002</v>
      </c>
      <c r="AB187" s="118">
        <f t="shared" si="5"/>
        <v>160500</v>
      </c>
    </row>
    <row r="188" spans="1:28" x14ac:dyDescent="0.35">
      <c r="A188" s="76"/>
      <c r="B188" s="76"/>
      <c r="C188" s="76"/>
      <c r="D188" s="76"/>
      <c r="E188" s="76"/>
      <c r="F188" s="76"/>
      <c r="G188" s="79" t="s">
        <v>4972</v>
      </c>
      <c r="H188" s="69"/>
      <c r="I188" s="118">
        <v>150000</v>
      </c>
      <c r="J188" s="69"/>
      <c r="K188" s="76" t="s">
        <v>1562</v>
      </c>
      <c r="L188" s="130"/>
      <c r="M188" s="119" t="s">
        <v>4953</v>
      </c>
      <c r="N188" s="80"/>
      <c r="O188" s="75"/>
      <c r="P188" s="69"/>
      <c r="Q188" s="75"/>
      <c r="R188" s="75"/>
      <c r="S188" s="69"/>
      <c r="T188" s="69"/>
      <c r="U188" s="69"/>
      <c r="V188" s="69"/>
      <c r="W188" s="116"/>
      <c r="X188" s="76"/>
      <c r="AA188" s="639">
        <f t="shared" si="4"/>
        <v>10500.000000000002</v>
      </c>
      <c r="AB188" s="118">
        <f t="shared" si="5"/>
        <v>160500</v>
      </c>
    </row>
    <row r="189" spans="1:28" x14ac:dyDescent="0.35">
      <c r="A189" s="76"/>
      <c r="B189" s="76"/>
      <c r="C189" s="76"/>
      <c r="D189" s="76"/>
      <c r="E189" s="76"/>
      <c r="F189" s="76"/>
      <c r="G189" s="79" t="s">
        <v>4972</v>
      </c>
      <c r="H189" s="69"/>
      <c r="I189" s="118">
        <v>150000</v>
      </c>
      <c r="J189" s="69"/>
      <c r="K189" s="76" t="s">
        <v>1562</v>
      </c>
      <c r="L189" s="119"/>
      <c r="M189" s="119" t="s">
        <v>4954</v>
      </c>
      <c r="N189" s="80" t="s">
        <v>4973</v>
      </c>
      <c r="O189" s="75"/>
      <c r="P189" s="69"/>
      <c r="Q189" s="75"/>
      <c r="R189" s="75"/>
      <c r="S189" s="69"/>
      <c r="T189" s="69"/>
      <c r="U189" s="69"/>
      <c r="V189" s="69"/>
      <c r="W189" s="116"/>
      <c r="X189" s="76"/>
      <c r="AA189" s="639">
        <f t="shared" si="4"/>
        <v>10500.000000000002</v>
      </c>
      <c r="AB189" s="118">
        <f t="shared" si="5"/>
        <v>160500</v>
      </c>
    </row>
    <row r="190" spans="1:28" x14ac:dyDescent="0.35">
      <c r="A190" s="76"/>
      <c r="B190" s="76"/>
      <c r="C190" s="76"/>
      <c r="D190" s="76"/>
      <c r="E190" s="76"/>
      <c r="F190" s="76"/>
      <c r="G190" s="79" t="s">
        <v>4974</v>
      </c>
      <c r="H190" s="69"/>
      <c r="I190" s="118">
        <v>150000</v>
      </c>
      <c r="J190" s="69"/>
      <c r="K190" s="76" t="s">
        <v>1562</v>
      </c>
      <c r="L190" s="130"/>
      <c r="M190" s="119" t="s">
        <v>4953</v>
      </c>
      <c r="N190" s="80"/>
      <c r="O190" s="75"/>
      <c r="P190" s="69"/>
      <c r="Q190" s="75"/>
      <c r="R190" s="75"/>
      <c r="S190" s="69"/>
      <c r="T190" s="69"/>
      <c r="U190" s="69"/>
      <c r="V190" s="69"/>
      <c r="W190" s="116"/>
      <c r="X190" s="76"/>
      <c r="AA190" s="639">
        <f t="shared" si="4"/>
        <v>10500.000000000002</v>
      </c>
      <c r="AB190" s="118">
        <f t="shared" si="5"/>
        <v>160500</v>
      </c>
    </row>
    <row r="191" spans="1:28" x14ac:dyDescent="0.35">
      <c r="A191" s="76"/>
      <c r="B191" s="76"/>
      <c r="C191" s="76"/>
      <c r="D191" s="76"/>
      <c r="E191" s="76"/>
      <c r="F191" s="76"/>
      <c r="G191" s="79" t="s">
        <v>4975</v>
      </c>
      <c r="H191" s="69"/>
      <c r="I191" s="118">
        <v>150000</v>
      </c>
      <c r="J191" s="69"/>
      <c r="K191" s="76" t="s">
        <v>1098</v>
      </c>
      <c r="L191" s="119"/>
      <c r="M191" s="119" t="s">
        <v>4976</v>
      </c>
      <c r="N191" s="80" t="s">
        <v>4977</v>
      </c>
      <c r="O191" s="75"/>
      <c r="P191" s="69"/>
      <c r="Q191" s="75"/>
      <c r="R191" s="75"/>
      <c r="S191" s="69"/>
      <c r="T191" s="69"/>
      <c r="U191" s="69"/>
      <c r="V191" s="69"/>
      <c r="W191" s="116"/>
      <c r="X191" s="76"/>
      <c r="AA191" s="639">
        <f t="shared" si="4"/>
        <v>10500.000000000002</v>
      </c>
      <c r="AB191" s="118">
        <f t="shared" si="5"/>
        <v>160500</v>
      </c>
    </row>
    <row r="192" spans="1:28" x14ac:dyDescent="0.35">
      <c r="A192" s="76"/>
      <c r="B192" s="76"/>
      <c r="C192" s="76"/>
      <c r="D192" s="76"/>
      <c r="E192" s="76"/>
      <c r="F192" s="76"/>
      <c r="G192" s="79" t="s">
        <v>4978</v>
      </c>
      <c r="H192" s="69"/>
      <c r="I192" s="118">
        <v>150000</v>
      </c>
      <c r="J192" s="69"/>
      <c r="K192" s="76" t="s">
        <v>1562</v>
      </c>
      <c r="L192" s="130"/>
      <c r="M192" s="119" t="s">
        <v>4953</v>
      </c>
      <c r="N192" s="80"/>
      <c r="O192" s="75"/>
      <c r="P192" s="69"/>
      <c r="Q192" s="75"/>
      <c r="R192" s="75"/>
      <c r="S192" s="69"/>
      <c r="T192" s="69"/>
      <c r="U192" s="69"/>
      <c r="V192" s="69"/>
      <c r="W192" s="116"/>
      <c r="X192" s="76"/>
      <c r="AA192" s="639">
        <f t="shared" si="4"/>
        <v>10500.000000000002</v>
      </c>
      <c r="AB192" s="118">
        <f t="shared" si="5"/>
        <v>160500</v>
      </c>
    </row>
    <row r="193" spans="1:28" x14ac:dyDescent="0.35">
      <c r="A193" s="76"/>
      <c r="B193" s="76"/>
      <c r="C193" s="76"/>
      <c r="D193" s="76"/>
      <c r="E193" s="76"/>
      <c r="F193" s="76"/>
      <c r="G193" s="79" t="s">
        <v>4978</v>
      </c>
      <c r="H193" s="69"/>
      <c r="I193" s="118">
        <v>150000</v>
      </c>
      <c r="J193" s="69"/>
      <c r="K193" s="76" t="s">
        <v>1562</v>
      </c>
      <c r="L193" s="119"/>
      <c r="M193" s="119" t="s">
        <v>4954</v>
      </c>
      <c r="N193" s="80" t="s">
        <v>4979</v>
      </c>
      <c r="O193" s="75"/>
      <c r="P193" s="69"/>
      <c r="Q193" s="75"/>
      <c r="R193" s="75"/>
      <c r="S193" s="69"/>
      <c r="T193" s="69"/>
      <c r="U193" s="69"/>
      <c r="V193" s="69"/>
      <c r="W193" s="116"/>
      <c r="X193" s="76"/>
      <c r="AA193" s="639">
        <f t="shared" si="4"/>
        <v>10500.000000000002</v>
      </c>
      <c r="AB193" s="118">
        <f t="shared" si="5"/>
        <v>160500</v>
      </c>
    </row>
    <row r="194" spans="1:28" x14ac:dyDescent="0.35">
      <c r="A194" s="76"/>
      <c r="B194" s="76"/>
      <c r="C194" s="76"/>
      <c r="D194" s="76"/>
      <c r="E194" s="76"/>
      <c r="F194" s="76"/>
      <c r="G194" s="79" t="s">
        <v>4980</v>
      </c>
      <c r="H194" s="76"/>
      <c r="I194" s="118">
        <v>150000</v>
      </c>
      <c r="J194" s="76"/>
      <c r="K194" s="76" t="s">
        <v>1562</v>
      </c>
      <c r="L194" s="130"/>
      <c r="M194" s="119" t="s">
        <v>4953</v>
      </c>
      <c r="N194" s="119"/>
      <c r="O194" s="119"/>
      <c r="P194" s="76"/>
      <c r="Q194" s="119"/>
      <c r="R194" s="119"/>
      <c r="S194" s="76"/>
      <c r="T194" s="76"/>
      <c r="U194" s="76"/>
      <c r="V194" s="76"/>
      <c r="W194" s="121"/>
      <c r="X194" s="76"/>
      <c r="AA194" s="639">
        <f t="shared" si="4"/>
        <v>10500.000000000002</v>
      </c>
      <c r="AB194" s="118">
        <f t="shared" si="5"/>
        <v>160500</v>
      </c>
    </row>
    <row r="195" spans="1:28" x14ac:dyDescent="0.35">
      <c r="A195" s="76"/>
      <c r="B195" s="76"/>
      <c r="C195" s="76"/>
      <c r="D195" s="76"/>
      <c r="E195" s="76"/>
      <c r="F195" s="76"/>
      <c r="G195" s="79" t="s">
        <v>4981</v>
      </c>
      <c r="H195" s="76"/>
      <c r="I195" s="118">
        <v>150000</v>
      </c>
      <c r="J195" s="76"/>
      <c r="K195" s="76" t="s">
        <v>1562</v>
      </c>
      <c r="L195" s="130"/>
      <c r="M195" s="119" t="s">
        <v>4953</v>
      </c>
      <c r="N195" s="119"/>
      <c r="O195" s="119"/>
      <c r="P195" s="76"/>
      <c r="Q195" s="119"/>
      <c r="R195" s="119"/>
      <c r="S195" s="76"/>
      <c r="T195" s="76"/>
      <c r="U195" s="76"/>
      <c r="V195" s="76"/>
      <c r="W195" s="121"/>
      <c r="X195" s="76"/>
      <c r="AA195" s="639">
        <f t="shared" si="4"/>
        <v>10500.000000000002</v>
      </c>
      <c r="AB195" s="118">
        <f t="shared" si="5"/>
        <v>160500</v>
      </c>
    </row>
    <row r="196" spans="1:28" x14ac:dyDescent="0.35">
      <c r="A196" s="76"/>
      <c r="B196" s="76"/>
      <c r="C196" s="76"/>
      <c r="D196" s="76"/>
      <c r="E196" s="76"/>
      <c r="F196" s="76"/>
      <c r="G196" s="79" t="s">
        <v>4982</v>
      </c>
      <c r="H196" s="76"/>
      <c r="I196" s="118">
        <v>150000</v>
      </c>
      <c r="J196" s="76"/>
      <c r="K196" s="76" t="s">
        <v>1098</v>
      </c>
      <c r="L196" s="119"/>
      <c r="M196" s="119" t="s">
        <v>4976</v>
      </c>
      <c r="N196" s="119" t="s">
        <v>4983</v>
      </c>
      <c r="O196" s="119"/>
      <c r="P196" s="76"/>
      <c r="Q196" s="119"/>
      <c r="R196" s="119"/>
      <c r="S196" s="76"/>
      <c r="T196" s="76"/>
      <c r="U196" s="76"/>
      <c r="V196" s="76"/>
      <c r="W196" s="121"/>
      <c r="X196" s="76"/>
      <c r="AA196" s="639">
        <f t="shared" si="4"/>
        <v>10500.000000000002</v>
      </c>
      <c r="AB196" s="118">
        <f t="shared" si="5"/>
        <v>160500</v>
      </c>
    </row>
    <row r="197" spans="1:28" x14ac:dyDescent="0.35">
      <c r="A197" s="76"/>
      <c r="B197" s="76"/>
      <c r="C197" s="76"/>
      <c r="D197" s="76"/>
      <c r="E197" s="76"/>
      <c r="F197" s="76"/>
      <c r="G197" s="79" t="s">
        <v>4984</v>
      </c>
      <c r="H197" s="76"/>
      <c r="I197" s="118">
        <v>150000</v>
      </c>
      <c r="J197" s="76"/>
      <c r="K197" s="76" t="s">
        <v>1562</v>
      </c>
      <c r="L197" s="130"/>
      <c r="M197" s="119" t="s">
        <v>4953</v>
      </c>
      <c r="N197" s="119"/>
      <c r="O197" s="119"/>
      <c r="P197" s="76"/>
      <c r="Q197" s="119"/>
      <c r="R197" s="119"/>
      <c r="S197" s="76"/>
      <c r="T197" s="76"/>
      <c r="U197" s="76"/>
      <c r="V197" s="76"/>
      <c r="W197" s="121"/>
      <c r="X197" s="76"/>
      <c r="AA197" s="639">
        <f t="shared" si="4"/>
        <v>10500.000000000002</v>
      </c>
      <c r="AB197" s="118">
        <f t="shared" si="5"/>
        <v>160500</v>
      </c>
    </row>
    <row r="198" spans="1:28" x14ac:dyDescent="0.35">
      <c r="A198" s="69"/>
      <c r="B198" s="69"/>
      <c r="C198" s="69"/>
      <c r="D198" s="69"/>
      <c r="E198" s="69"/>
      <c r="F198" s="69"/>
      <c r="G198" s="79" t="s">
        <v>4985</v>
      </c>
      <c r="H198" s="69"/>
      <c r="I198" s="118">
        <v>150000</v>
      </c>
      <c r="J198" s="69"/>
      <c r="K198" s="76" t="s">
        <v>1562</v>
      </c>
      <c r="L198" s="193"/>
      <c r="M198" s="119" t="s">
        <v>4953</v>
      </c>
      <c r="N198" s="75"/>
      <c r="O198" s="75"/>
      <c r="P198" s="69"/>
      <c r="Q198" s="119"/>
      <c r="R198" s="75"/>
      <c r="S198" s="69"/>
      <c r="T198" s="69"/>
      <c r="U198" s="69"/>
      <c r="V198" s="69"/>
      <c r="W198" s="116"/>
      <c r="X198" s="76"/>
      <c r="AA198" s="639">
        <f t="shared" ref="AA198:AA261" si="6">I198*AA$4</f>
        <v>10500.000000000002</v>
      </c>
      <c r="AB198" s="118">
        <f t="shared" ref="AB198:AB261" si="7">I198+AA198</f>
        <v>160500</v>
      </c>
    </row>
    <row r="199" spans="1:28" x14ac:dyDescent="0.35">
      <c r="A199" s="76"/>
      <c r="B199" s="76"/>
      <c r="C199" s="76"/>
      <c r="D199" s="76"/>
      <c r="E199" s="76"/>
      <c r="F199" s="76"/>
      <c r="G199" s="79" t="s">
        <v>4986</v>
      </c>
      <c r="H199" s="76"/>
      <c r="I199" s="118">
        <v>150000</v>
      </c>
      <c r="J199" s="76"/>
      <c r="K199" s="76" t="s">
        <v>1562</v>
      </c>
      <c r="L199" s="130"/>
      <c r="M199" s="119" t="s">
        <v>4953</v>
      </c>
      <c r="N199" s="119"/>
      <c r="O199" s="119"/>
      <c r="P199" s="76"/>
      <c r="Q199" s="119"/>
      <c r="R199" s="75"/>
      <c r="S199" s="76"/>
      <c r="T199" s="76"/>
      <c r="U199" s="76"/>
      <c r="V199" s="76"/>
      <c r="W199" s="121"/>
      <c r="X199" s="76"/>
      <c r="AA199" s="639">
        <f t="shared" si="6"/>
        <v>10500.000000000002</v>
      </c>
      <c r="AB199" s="118">
        <f t="shared" si="7"/>
        <v>160500</v>
      </c>
    </row>
    <row r="200" spans="1:28" x14ac:dyDescent="0.35">
      <c r="A200" s="76"/>
      <c r="B200" s="76"/>
      <c r="C200" s="76"/>
      <c r="D200" s="76"/>
      <c r="E200" s="76"/>
      <c r="F200" s="76"/>
      <c r="G200" s="79" t="s">
        <v>4987</v>
      </c>
      <c r="H200" s="76"/>
      <c r="I200" s="118">
        <v>150000</v>
      </c>
      <c r="J200" s="76"/>
      <c r="K200" s="76" t="s">
        <v>1562</v>
      </c>
      <c r="L200" s="119"/>
      <c r="M200" s="119" t="s">
        <v>4953</v>
      </c>
      <c r="N200" s="119"/>
      <c r="O200" s="119"/>
      <c r="P200" s="76"/>
      <c r="Q200" s="119"/>
      <c r="R200" s="75"/>
      <c r="S200" s="76"/>
      <c r="T200" s="76"/>
      <c r="U200" s="76"/>
      <c r="V200" s="76"/>
      <c r="W200" s="121"/>
      <c r="X200" s="76"/>
      <c r="AA200" s="639">
        <f t="shared" si="6"/>
        <v>10500.000000000002</v>
      </c>
      <c r="AB200" s="118">
        <f t="shared" si="7"/>
        <v>160500</v>
      </c>
    </row>
    <row r="201" spans="1:28" x14ac:dyDescent="0.35">
      <c r="A201" s="76"/>
      <c r="B201" s="76"/>
      <c r="C201" s="76"/>
      <c r="D201" s="76"/>
      <c r="E201" s="76"/>
      <c r="F201" s="76"/>
      <c r="G201" s="79" t="s">
        <v>4988</v>
      </c>
      <c r="H201" s="76"/>
      <c r="I201" s="118">
        <v>150000</v>
      </c>
      <c r="J201" s="76"/>
      <c r="K201" s="76" t="s">
        <v>1562</v>
      </c>
      <c r="L201" s="130"/>
      <c r="M201" s="119" t="s">
        <v>4953</v>
      </c>
      <c r="N201" s="119"/>
      <c r="O201" s="119"/>
      <c r="P201" s="76"/>
      <c r="Q201" s="119"/>
      <c r="R201" s="75"/>
      <c r="S201" s="76"/>
      <c r="T201" s="76"/>
      <c r="U201" s="76"/>
      <c r="V201" s="76"/>
      <c r="W201" s="121"/>
      <c r="X201" s="76"/>
      <c r="AA201" s="639">
        <f t="shared" si="6"/>
        <v>10500.000000000002</v>
      </c>
      <c r="AB201" s="118">
        <f t="shared" si="7"/>
        <v>160500</v>
      </c>
    </row>
    <row r="202" spans="1:28" x14ac:dyDescent="0.35">
      <c r="A202" s="76"/>
      <c r="B202" s="76"/>
      <c r="C202" s="76"/>
      <c r="D202" s="76"/>
      <c r="E202" s="76"/>
      <c r="F202" s="76"/>
      <c r="G202" s="79" t="s">
        <v>4989</v>
      </c>
      <c r="H202" s="76"/>
      <c r="I202" s="118">
        <v>150000</v>
      </c>
      <c r="J202" s="76"/>
      <c r="K202" s="76" t="s">
        <v>1562</v>
      </c>
      <c r="L202" s="119"/>
      <c r="M202" s="119" t="s">
        <v>4953</v>
      </c>
      <c r="N202" s="119"/>
      <c r="O202" s="119"/>
      <c r="P202" s="76"/>
      <c r="Q202" s="119"/>
      <c r="R202" s="75"/>
      <c r="S202" s="76"/>
      <c r="T202" s="76"/>
      <c r="U202" s="76"/>
      <c r="V202" s="76"/>
      <c r="W202" s="116"/>
      <c r="X202" s="76"/>
      <c r="AA202" s="639">
        <f t="shared" si="6"/>
        <v>10500.000000000002</v>
      </c>
      <c r="AB202" s="118">
        <f t="shared" si="7"/>
        <v>160500</v>
      </c>
    </row>
    <row r="203" spans="1:28" x14ac:dyDescent="0.35">
      <c r="A203" s="69"/>
      <c r="B203" s="69"/>
      <c r="C203" s="69"/>
      <c r="D203" s="69"/>
      <c r="E203" s="69"/>
      <c r="F203" s="69"/>
      <c r="G203" s="79" t="s">
        <v>4990</v>
      </c>
      <c r="H203" s="69"/>
      <c r="I203" s="118">
        <v>150000</v>
      </c>
      <c r="J203" s="69"/>
      <c r="K203" s="76" t="s">
        <v>1562</v>
      </c>
      <c r="L203" s="130"/>
      <c r="M203" s="119" t="s">
        <v>4953</v>
      </c>
      <c r="N203" s="75"/>
      <c r="O203" s="75"/>
      <c r="P203" s="69"/>
      <c r="Q203" s="119"/>
      <c r="R203" s="75"/>
      <c r="S203" s="69"/>
      <c r="T203" s="69"/>
      <c r="U203" s="69"/>
      <c r="V203" s="69"/>
      <c r="W203" s="116"/>
      <c r="X203" s="76"/>
      <c r="AA203" s="639">
        <f t="shared" si="6"/>
        <v>10500.000000000002</v>
      </c>
      <c r="AB203" s="118">
        <f t="shared" si="7"/>
        <v>160500</v>
      </c>
    </row>
    <row r="204" spans="1:28" x14ac:dyDescent="0.35">
      <c r="A204" s="69"/>
      <c r="B204" s="69"/>
      <c r="C204" s="69"/>
      <c r="D204" s="69"/>
      <c r="E204" s="69"/>
      <c r="F204" s="69"/>
      <c r="G204" s="79" t="s">
        <v>4991</v>
      </c>
      <c r="H204" s="76"/>
      <c r="I204" s="118">
        <v>150000</v>
      </c>
      <c r="J204" s="76"/>
      <c r="K204" s="76" t="s">
        <v>1562</v>
      </c>
      <c r="L204" s="119"/>
      <c r="M204" s="119" t="s">
        <v>4953</v>
      </c>
      <c r="N204" s="119"/>
      <c r="O204" s="75"/>
      <c r="P204" s="69"/>
      <c r="Q204" s="119"/>
      <c r="R204" s="75"/>
      <c r="S204" s="69"/>
      <c r="T204" s="69"/>
      <c r="U204" s="69"/>
      <c r="V204" s="69"/>
      <c r="W204" s="116"/>
      <c r="X204" s="76"/>
      <c r="AA204" s="639">
        <f t="shared" si="6"/>
        <v>10500.000000000002</v>
      </c>
      <c r="AB204" s="118">
        <f t="shared" si="7"/>
        <v>160500</v>
      </c>
    </row>
    <row r="205" spans="1:28" x14ac:dyDescent="0.35">
      <c r="A205" s="76"/>
      <c r="B205" s="76"/>
      <c r="C205" s="76"/>
      <c r="D205" s="76"/>
      <c r="E205" s="76"/>
      <c r="F205" s="76"/>
      <c r="G205" s="79" t="s">
        <v>4992</v>
      </c>
      <c r="H205" s="76"/>
      <c r="I205" s="118">
        <v>150000</v>
      </c>
      <c r="J205" s="76"/>
      <c r="K205" s="76" t="s">
        <v>1562</v>
      </c>
      <c r="L205" s="130"/>
      <c r="M205" s="119" t="s">
        <v>4953</v>
      </c>
      <c r="N205" s="119"/>
      <c r="O205" s="119"/>
      <c r="P205" s="76"/>
      <c r="Q205" s="119"/>
      <c r="R205" s="75"/>
      <c r="S205" s="76"/>
      <c r="T205" s="76"/>
      <c r="U205" s="76"/>
      <c r="V205" s="76"/>
      <c r="W205" s="121"/>
      <c r="X205" s="76"/>
      <c r="AA205" s="639">
        <f t="shared" si="6"/>
        <v>10500.000000000002</v>
      </c>
      <c r="AB205" s="118">
        <f t="shared" si="7"/>
        <v>160500</v>
      </c>
    </row>
    <row r="206" spans="1:28" x14ac:dyDescent="0.35">
      <c r="A206" s="76"/>
      <c r="B206" s="76"/>
      <c r="C206" s="76"/>
      <c r="D206" s="76"/>
      <c r="E206" s="76"/>
      <c r="F206" s="76"/>
      <c r="G206" s="79" t="s">
        <v>4993</v>
      </c>
      <c r="H206" s="69"/>
      <c r="I206" s="118">
        <v>150000</v>
      </c>
      <c r="J206" s="69"/>
      <c r="K206" s="76" t="s">
        <v>1562</v>
      </c>
      <c r="L206" s="119"/>
      <c r="M206" s="119" t="s">
        <v>4953</v>
      </c>
      <c r="N206" s="75"/>
      <c r="O206" s="119"/>
      <c r="P206" s="76"/>
      <c r="Q206" s="119"/>
      <c r="R206" s="75"/>
      <c r="S206" s="76"/>
      <c r="T206" s="76"/>
      <c r="U206" s="76"/>
      <c r="V206" s="76"/>
      <c r="W206" s="121"/>
      <c r="X206" s="76"/>
      <c r="AA206" s="639">
        <f t="shared" si="6"/>
        <v>10500.000000000002</v>
      </c>
      <c r="AB206" s="118">
        <f t="shared" si="7"/>
        <v>160500</v>
      </c>
    </row>
    <row r="207" spans="1:28" x14ac:dyDescent="0.35">
      <c r="A207" s="76"/>
      <c r="B207" s="76"/>
      <c r="C207" s="76"/>
      <c r="D207" s="76"/>
      <c r="E207" s="76"/>
      <c r="F207" s="76"/>
      <c r="G207" s="79" t="s">
        <v>4994</v>
      </c>
      <c r="H207" s="76"/>
      <c r="I207" s="118">
        <v>150000</v>
      </c>
      <c r="J207" s="76"/>
      <c r="K207" s="76" t="s">
        <v>1562</v>
      </c>
      <c r="L207" s="130"/>
      <c r="M207" s="119" t="s">
        <v>4953</v>
      </c>
      <c r="N207" s="119"/>
      <c r="O207" s="119"/>
      <c r="P207" s="76"/>
      <c r="Q207" s="119"/>
      <c r="R207" s="75"/>
      <c r="S207" s="76"/>
      <c r="T207" s="76"/>
      <c r="U207" s="76"/>
      <c r="V207" s="76"/>
      <c r="W207" s="116"/>
      <c r="X207" s="76"/>
      <c r="AA207" s="639">
        <f t="shared" si="6"/>
        <v>10500.000000000002</v>
      </c>
      <c r="AB207" s="118">
        <f t="shared" si="7"/>
        <v>160500</v>
      </c>
    </row>
    <row r="208" spans="1:28" x14ac:dyDescent="0.35">
      <c r="A208" s="69"/>
      <c r="B208" s="69"/>
      <c r="C208" s="69"/>
      <c r="D208" s="69"/>
      <c r="E208" s="69"/>
      <c r="F208" s="69"/>
      <c r="G208" s="79" t="s">
        <v>4995</v>
      </c>
      <c r="H208" s="76"/>
      <c r="I208" s="118">
        <v>150000</v>
      </c>
      <c r="J208" s="76"/>
      <c r="K208" s="76" t="s">
        <v>1562</v>
      </c>
      <c r="L208" s="119"/>
      <c r="M208" s="119" t="s">
        <v>4953</v>
      </c>
      <c r="N208" s="75"/>
      <c r="O208" s="75"/>
      <c r="P208" s="69"/>
      <c r="Q208" s="119"/>
      <c r="R208" s="75"/>
      <c r="S208" s="69"/>
      <c r="T208" s="69"/>
      <c r="U208" s="69"/>
      <c r="V208" s="69"/>
      <c r="W208" s="116"/>
      <c r="X208" s="76"/>
      <c r="AA208" s="639">
        <f t="shared" si="6"/>
        <v>10500.000000000002</v>
      </c>
      <c r="AB208" s="118">
        <f t="shared" si="7"/>
        <v>160500</v>
      </c>
    </row>
    <row r="209" spans="1:28" x14ac:dyDescent="0.35">
      <c r="A209" s="76"/>
      <c r="B209" s="76"/>
      <c r="C209" s="76"/>
      <c r="D209" s="76"/>
      <c r="E209" s="76"/>
      <c r="F209" s="76"/>
      <c r="G209" s="79" t="s">
        <v>4996</v>
      </c>
      <c r="H209" s="76"/>
      <c r="I209" s="118">
        <v>150000</v>
      </c>
      <c r="J209" s="76"/>
      <c r="K209" s="76" t="s">
        <v>1562</v>
      </c>
      <c r="L209" s="130"/>
      <c r="M209" s="119" t="s">
        <v>4997</v>
      </c>
      <c r="N209" s="119" t="s">
        <v>4998</v>
      </c>
      <c r="O209" s="119"/>
      <c r="P209" s="76"/>
      <c r="Q209" s="119" t="s">
        <v>3033</v>
      </c>
      <c r="R209" s="75" t="s">
        <v>3065</v>
      </c>
      <c r="S209" s="76"/>
      <c r="T209" s="76"/>
      <c r="U209" s="76"/>
      <c r="V209" s="76"/>
      <c r="W209" s="121"/>
      <c r="X209" s="76"/>
      <c r="AA209" s="639">
        <f t="shared" si="6"/>
        <v>10500.000000000002</v>
      </c>
      <c r="AB209" s="118">
        <f t="shared" si="7"/>
        <v>160500</v>
      </c>
    </row>
    <row r="210" spans="1:28" x14ac:dyDescent="0.35">
      <c r="A210" s="76"/>
      <c r="B210" s="76"/>
      <c r="C210" s="76"/>
      <c r="D210" s="76"/>
      <c r="E210" s="76"/>
      <c r="F210" s="76"/>
      <c r="G210" s="79" t="s">
        <v>4996</v>
      </c>
      <c r="H210" s="69"/>
      <c r="I210" s="118">
        <v>150000</v>
      </c>
      <c r="J210" s="69"/>
      <c r="K210" s="76" t="s">
        <v>1562</v>
      </c>
      <c r="L210" s="119"/>
      <c r="M210" s="119" t="s">
        <v>4997</v>
      </c>
      <c r="N210" s="80" t="s">
        <v>4999</v>
      </c>
      <c r="O210" s="75"/>
      <c r="P210" s="69"/>
      <c r="Q210" s="119" t="s">
        <v>3033</v>
      </c>
      <c r="R210" s="75" t="s">
        <v>3065</v>
      </c>
      <c r="S210" s="69"/>
      <c r="T210" s="69"/>
      <c r="U210" s="69"/>
      <c r="V210" s="69"/>
      <c r="W210" s="116"/>
      <c r="X210" s="76"/>
      <c r="AA210" s="639">
        <f t="shared" si="6"/>
        <v>10500.000000000002</v>
      </c>
      <c r="AB210" s="118">
        <f t="shared" si="7"/>
        <v>160500</v>
      </c>
    </row>
    <row r="211" spans="1:28" x14ac:dyDescent="0.35">
      <c r="A211" s="76"/>
      <c r="B211" s="76"/>
      <c r="C211" s="76"/>
      <c r="D211" s="76"/>
      <c r="E211" s="76"/>
      <c r="F211" s="76"/>
      <c r="G211" s="79" t="s">
        <v>5000</v>
      </c>
      <c r="H211" s="69"/>
      <c r="I211" s="118">
        <v>150000</v>
      </c>
      <c r="J211" s="69"/>
      <c r="K211" s="76" t="s">
        <v>1562</v>
      </c>
      <c r="L211" s="130"/>
      <c r="M211" s="119" t="s">
        <v>4953</v>
      </c>
      <c r="N211" s="80"/>
      <c r="O211" s="75"/>
      <c r="P211" s="69"/>
      <c r="Q211" s="75"/>
      <c r="R211" s="75"/>
      <c r="S211" s="69"/>
      <c r="T211" s="69"/>
      <c r="U211" s="69"/>
      <c r="V211" s="69"/>
      <c r="W211" s="116"/>
      <c r="X211" s="76"/>
      <c r="AA211" s="639">
        <f t="shared" si="6"/>
        <v>10500.000000000002</v>
      </c>
      <c r="AB211" s="118">
        <f t="shared" si="7"/>
        <v>160500</v>
      </c>
    </row>
    <row r="212" spans="1:28" x14ac:dyDescent="0.35">
      <c r="A212" s="76"/>
      <c r="B212" s="76"/>
      <c r="C212" s="76"/>
      <c r="D212" s="76"/>
      <c r="E212" s="76"/>
      <c r="F212" s="76"/>
      <c r="G212" s="79" t="s">
        <v>5001</v>
      </c>
      <c r="H212" s="69"/>
      <c r="I212" s="118">
        <v>150000</v>
      </c>
      <c r="J212" s="69"/>
      <c r="K212" s="76" t="s">
        <v>1562</v>
      </c>
      <c r="L212" s="119"/>
      <c r="M212" s="119" t="s">
        <v>4953</v>
      </c>
      <c r="N212" s="80"/>
      <c r="O212" s="75"/>
      <c r="P212" s="69"/>
      <c r="Q212" s="75"/>
      <c r="R212" s="75"/>
      <c r="S212" s="69"/>
      <c r="T212" s="69"/>
      <c r="U212" s="69"/>
      <c r="V212" s="69"/>
      <c r="W212" s="116"/>
      <c r="X212" s="76"/>
      <c r="AA212" s="639">
        <f t="shared" si="6"/>
        <v>10500.000000000002</v>
      </c>
      <c r="AB212" s="118">
        <f t="shared" si="7"/>
        <v>160500</v>
      </c>
    </row>
    <row r="213" spans="1:28" x14ac:dyDescent="0.35">
      <c r="A213" s="76"/>
      <c r="B213" s="76"/>
      <c r="C213" s="76"/>
      <c r="D213" s="76"/>
      <c r="E213" s="76"/>
      <c r="F213" s="76"/>
      <c r="G213" s="79" t="s">
        <v>5001</v>
      </c>
      <c r="H213" s="69"/>
      <c r="I213" s="118">
        <v>150000</v>
      </c>
      <c r="J213" s="69"/>
      <c r="K213" s="76" t="s">
        <v>1562</v>
      </c>
      <c r="L213" s="130"/>
      <c r="M213" s="119" t="s">
        <v>4954</v>
      </c>
      <c r="N213" s="80" t="s">
        <v>5002</v>
      </c>
      <c r="O213" s="75"/>
      <c r="P213" s="69"/>
      <c r="Q213" s="75"/>
      <c r="R213" s="75"/>
      <c r="S213" s="69"/>
      <c r="T213" s="69"/>
      <c r="U213" s="69"/>
      <c r="V213" s="69"/>
      <c r="W213" s="116"/>
      <c r="X213" s="76"/>
      <c r="AA213" s="639">
        <f t="shared" si="6"/>
        <v>10500.000000000002</v>
      </c>
      <c r="AB213" s="118">
        <f t="shared" si="7"/>
        <v>160500</v>
      </c>
    </row>
    <row r="214" spans="1:28" x14ac:dyDescent="0.35">
      <c r="A214" s="76"/>
      <c r="B214" s="76"/>
      <c r="C214" s="76"/>
      <c r="D214" s="76"/>
      <c r="E214" s="76"/>
      <c r="F214" s="76"/>
      <c r="G214" s="79" t="s">
        <v>5003</v>
      </c>
      <c r="H214" s="69"/>
      <c r="I214" s="118">
        <v>150000</v>
      </c>
      <c r="J214" s="69"/>
      <c r="K214" s="76" t="s">
        <v>1562</v>
      </c>
      <c r="L214" s="119"/>
      <c r="M214" s="119" t="s">
        <v>4953</v>
      </c>
      <c r="N214" s="80"/>
      <c r="O214" s="75"/>
      <c r="P214" s="69"/>
      <c r="Q214" s="75"/>
      <c r="R214" s="75"/>
      <c r="S214" s="69"/>
      <c r="T214" s="69"/>
      <c r="U214" s="69"/>
      <c r="V214" s="69"/>
      <c r="W214" s="116"/>
      <c r="X214" s="76"/>
      <c r="AA214" s="639">
        <f t="shared" si="6"/>
        <v>10500.000000000002</v>
      </c>
      <c r="AB214" s="118">
        <f t="shared" si="7"/>
        <v>160500</v>
      </c>
    </row>
    <row r="215" spans="1:28" x14ac:dyDescent="0.35">
      <c r="A215" s="76"/>
      <c r="B215" s="76"/>
      <c r="C215" s="76"/>
      <c r="D215" s="76"/>
      <c r="E215" s="76"/>
      <c r="F215" s="76"/>
      <c r="G215" s="79" t="s">
        <v>5003</v>
      </c>
      <c r="H215" s="69"/>
      <c r="I215" s="118">
        <v>150000</v>
      </c>
      <c r="J215" s="69"/>
      <c r="K215" s="76" t="s">
        <v>1562</v>
      </c>
      <c r="L215" s="130"/>
      <c r="M215" s="119" t="s">
        <v>5004</v>
      </c>
      <c r="N215" s="80"/>
      <c r="O215" s="75"/>
      <c r="P215" s="69"/>
      <c r="Q215" s="75"/>
      <c r="R215" s="75"/>
      <c r="S215" s="69"/>
      <c r="T215" s="69"/>
      <c r="U215" s="69"/>
      <c r="V215" s="69"/>
      <c r="W215" s="116"/>
      <c r="X215" s="76"/>
      <c r="AA215" s="639">
        <f t="shared" si="6"/>
        <v>10500.000000000002</v>
      </c>
      <c r="AB215" s="118">
        <f t="shared" si="7"/>
        <v>160500</v>
      </c>
    </row>
    <row r="216" spans="1:28" x14ac:dyDescent="0.35">
      <c r="A216" s="76"/>
      <c r="B216" s="76"/>
      <c r="C216" s="76"/>
      <c r="D216" s="76"/>
      <c r="E216" s="76"/>
      <c r="F216" s="76"/>
      <c r="G216" s="79" t="s">
        <v>5005</v>
      </c>
      <c r="H216" s="69"/>
      <c r="I216" s="118">
        <v>150000</v>
      </c>
      <c r="J216" s="69"/>
      <c r="K216" s="76" t="s">
        <v>1562</v>
      </c>
      <c r="L216" s="119"/>
      <c r="M216" s="119" t="s">
        <v>4953</v>
      </c>
      <c r="N216" s="80"/>
      <c r="O216" s="75"/>
      <c r="P216" s="69"/>
      <c r="Q216" s="75"/>
      <c r="R216" s="75"/>
      <c r="S216" s="69"/>
      <c r="T216" s="69"/>
      <c r="U216" s="69"/>
      <c r="V216" s="69"/>
      <c r="W216" s="116"/>
      <c r="X216" s="76"/>
      <c r="AA216" s="639">
        <f t="shared" si="6"/>
        <v>10500.000000000002</v>
      </c>
      <c r="AB216" s="118">
        <f t="shared" si="7"/>
        <v>160500</v>
      </c>
    </row>
    <row r="217" spans="1:28" x14ac:dyDescent="0.35">
      <c r="A217" s="76"/>
      <c r="B217" s="76"/>
      <c r="C217" s="76"/>
      <c r="D217" s="76"/>
      <c r="E217" s="76"/>
      <c r="F217" s="76"/>
      <c r="G217" s="79" t="s">
        <v>5005</v>
      </c>
      <c r="H217" s="69"/>
      <c r="I217" s="118">
        <v>150000</v>
      </c>
      <c r="J217" s="69"/>
      <c r="K217" s="76" t="s">
        <v>1562</v>
      </c>
      <c r="L217" s="75"/>
      <c r="M217" s="79" t="s">
        <v>5006</v>
      </c>
      <c r="N217" s="80"/>
      <c r="O217" s="75"/>
      <c r="P217" s="69"/>
      <c r="Q217" s="75"/>
      <c r="R217" s="69"/>
      <c r="S217" s="69"/>
      <c r="T217" s="69"/>
      <c r="U217" s="69"/>
      <c r="V217" s="69"/>
      <c r="W217" s="116"/>
      <c r="X217" s="76"/>
      <c r="AA217" s="639">
        <f t="shared" si="6"/>
        <v>10500.000000000002</v>
      </c>
      <c r="AB217" s="118">
        <f t="shared" si="7"/>
        <v>160500</v>
      </c>
    </row>
    <row r="218" spans="1:28" x14ac:dyDescent="0.35">
      <c r="A218" s="76"/>
      <c r="B218" s="76"/>
      <c r="C218" s="76"/>
      <c r="D218" s="76"/>
      <c r="E218" s="76"/>
      <c r="F218" s="76"/>
      <c r="G218" s="79" t="s">
        <v>5005</v>
      </c>
      <c r="H218" s="69"/>
      <c r="I218" s="118">
        <v>150000</v>
      </c>
      <c r="J218" s="69"/>
      <c r="K218" s="69" t="s">
        <v>4110</v>
      </c>
      <c r="L218" s="75"/>
      <c r="M218" s="79" t="s">
        <v>3270</v>
      </c>
      <c r="N218" s="80" t="s">
        <v>5007</v>
      </c>
      <c r="O218" s="75"/>
      <c r="P218" s="69" t="s">
        <v>1065</v>
      </c>
      <c r="Q218" s="75" t="s">
        <v>5008</v>
      </c>
      <c r="R218" s="69"/>
      <c r="S218" s="69"/>
      <c r="T218" s="69"/>
      <c r="U218" s="69"/>
      <c r="V218" s="69"/>
      <c r="W218" s="116"/>
      <c r="X218" s="76"/>
      <c r="AA218" s="639">
        <f t="shared" si="6"/>
        <v>10500.000000000002</v>
      </c>
      <c r="AB218" s="118">
        <f t="shared" si="7"/>
        <v>160500</v>
      </c>
    </row>
    <row r="219" spans="1:28" x14ac:dyDescent="0.35">
      <c r="A219" s="76"/>
      <c r="B219" s="76"/>
      <c r="C219" s="76"/>
      <c r="D219" s="76"/>
      <c r="E219" s="76"/>
      <c r="F219" s="76"/>
      <c r="G219" s="79" t="s">
        <v>5009</v>
      </c>
      <c r="H219" s="69"/>
      <c r="I219" s="118">
        <v>150000</v>
      </c>
      <c r="J219" s="69"/>
      <c r="K219" s="69" t="s">
        <v>1562</v>
      </c>
      <c r="L219" s="75"/>
      <c r="M219" s="79" t="s">
        <v>5010</v>
      </c>
      <c r="N219" s="80">
        <v>110042270115</v>
      </c>
      <c r="O219" s="75"/>
      <c r="P219" s="69"/>
      <c r="Q219" s="75"/>
      <c r="R219" s="69"/>
      <c r="S219" s="69"/>
      <c r="T219" s="69"/>
      <c r="U219" s="69"/>
      <c r="V219" s="69"/>
      <c r="W219" s="116"/>
      <c r="X219" s="76"/>
      <c r="AA219" s="639">
        <f t="shared" si="6"/>
        <v>10500.000000000002</v>
      </c>
      <c r="AB219" s="118">
        <f t="shared" si="7"/>
        <v>160500</v>
      </c>
    </row>
    <row r="220" spans="1:28" x14ac:dyDescent="0.35">
      <c r="A220" s="76"/>
      <c r="B220" s="76"/>
      <c r="C220" s="76"/>
      <c r="D220" s="76"/>
      <c r="E220" s="76"/>
      <c r="F220" s="76"/>
      <c r="G220" s="79" t="s">
        <v>5011</v>
      </c>
      <c r="H220" s="69"/>
      <c r="I220" s="118">
        <v>150000</v>
      </c>
      <c r="J220" s="69"/>
      <c r="K220" s="69" t="s">
        <v>1562</v>
      </c>
      <c r="L220" s="75"/>
      <c r="M220" s="79" t="s">
        <v>5010</v>
      </c>
      <c r="N220" s="80">
        <v>110042270106</v>
      </c>
      <c r="O220" s="75"/>
      <c r="P220" s="69"/>
      <c r="Q220" s="75"/>
      <c r="R220" s="69"/>
      <c r="S220" s="69"/>
      <c r="T220" s="69"/>
      <c r="U220" s="69"/>
      <c r="V220" s="69"/>
      <c r="W220" s="116"/>
      <c r="X220" s="76"/>
      <c r="AA220" s="639">
        <f t="shared" si="6"/>
        <v>10500.000000000002</v>
      </c>
      <c r="AB220" s="118">
        <f t="shared" si="7"/>
        <v>160500</v>
      </c>
    </row>
    <row r="221" spans="1:28" x14ac:dyDescent="0.35">
      <c r="A221" s="76"/>
      <c r="B221" s="76"/>
      <c r="C221" s="76"/>
      <c r="D221" s="76"/>
      <c r="E221" s="76"/>
      <c r="F221" s="76"/>
      <c r="G221" s="79" t="s">
        <v>5012</v>
      </c>
      <c r="H221" s="69"/>
      <c r="I221" s="118">
        <v>150000</v>
      </c>
      <c r="J221" s="69"/>
      <c r="K221" s="76" t="s">
        <v>1562</v>
      </c>
      <c r="L221" s="119"/>
      <c r="M221" s="119" t="s">
        <v>4953</v>
      </c>
      <c r="N221" s="80"/>
      <c r="O221" s="75"/>
      <c r="P221" s="69"/>
      <c r="Q221" s="75"/>
      <c r="R221" s="75"/>
      <c r="S221" s="69"/>
      <c r="T221" s="69"/>
      <c r="U221" s="69"/>
      <c r="V221" s="69"/>
      <c r="W221" s="116"/>
      <c r="X221" s="76"/>
      <c r="AA221" s="639">
        <f t="shared" si="6"/>
        <v>10500.000000000002</v>
      </c>
      <c r="AB221" s="118">
        <f t="shared" si="7"/>
        <v>160500</v>
      </c>
    </row>
    <row r="222" spans="1:28" x14ac:dyDescent="0.35">
      <c r="A222" s="76"/>
      <c r="B222" s="76"/>
      <c r="C222" s="76"/>
      <c r="D222" s="76"/>
      <c r="E222" s="76"/>
      <c r="F222" s="76"/>
      <c r="G222" s="79" t="s">
        <v>5012</v>
      </c>
      <c r="H222" s="69"/>
      <c r="I222" s="118">
        <v>150000</v>
      </c>
      <c r="J222" s="69"/>
      <c r="K222" s="76" t="s">
        <v>1562</v>
      </c>
      <c r="L222" s="75"/>
      <c r="M222" s="79" t="s">
        <v>5006</v>
      </c>
      <c r="N222" s="80"/>
      <c r="O222" s="75"/>
      <c r="P222" s="69"/>
      <c r="Q222" s="75"/>
      <c r="R222" s="69"/>
      <c r="S222" s="69"/>
      <c r="T222" s="69"/>
      <c r="U222" s="69"/>
      <c r="V222" s="69"/>
      <c r="W222" s="116"/>
      <c r="X222" s="76"/>
      <c r="AA222" s="639">
        <f t="shared" si="6"/>
        <v>10500.000000000002</v>
      </c>
      <c r="AB222" s="118">
        <f t="shared" si="7"/>
        <v>160500</v>
      </c>
    </row>
    <row r="223" spans="1:28" x14ac:dyDescent="0.35">
      <c r="A223" s="76"/>
      <c r="B223" s="76"/>
      <c r="C223" s="76"/>
      <c r="D223" s="76"/>
      <c r="E223" s="76"/>
      <c r="F223" s="76"/>
      <c r="G223" s="79" t="s">
        <v>5012</v>
      </c>
      <c r="H223" s="69"/>
      <c r="I223" s="118">
        <v>150000</v>
      </c>
      <c r="J223" s="69"/>
      <c r="K223" s="69" t="s">
        <v>4110</v>
      </c>
      <c r="L223" s="75"/>
      <c r="M223" s="79" t="s">
        <v>3270</v>
      </c>
      <c r="N223" s="80" t="s">
        <v>5013</v>
      </c>
      <c r="O223" s="75"/>
      <c r="P223" s="69" t="s">
        <v>1065</v>
      </c>
      <c r="Q223" s="75" t="s">
        <v>5008</v>
      </c>
      <c r="R223" s="69"/>
      <c r="S223" s="69"/>
      <c r="T223" s="69"/>
      <c r="U223" s="69"/>
      <c r="V223" s="69"/>
      <c r="W223" s="116"/>
      <c r="X223" s="76"/>
      <c r="AA223" s="639">
        <f t="shared" si="6"/>
        <v>10500.000000000002</v>
      </c>
      <c r="AB223" s="118">
        <f t="shared" si="7"/>
        <v>160500</v>
      </c>
    </row>
    <row r="224" spans="1:28" x14ac:dyDescent="0.35">
      <c r="A224" s="76"/>
      <c r="B224" s="76"/>
      <c r="C224" s="76"/>
      <c r="D224" s="76"/>
      <c r="E224" s="76"/>
      <c r="F224" s="76"/>
      <c r="G224" s="79" t="s">
        <v>5014</v>
      </c>
      <c r="H224" s="69"/>
      <c r="I224" s="118">
        <v>150000</v>
      </c>
      <c r="J224" s="69"/>
      <c r="K224" s="69" t="s">
        <v>1562</v>
      </c>
      <c r="L224" s="75"/>
      <c r="M224" s="79" t="s">
        <v>5010</v>
      </c>
      <c r="N224" s="80">
        <v>110042270118</v>
      </c>
      <c r="O224" s="75"/>
      <c r="P224" s="69"/>
      <c r="Q224" s="75"/>
      <c r="R224" s="69"/>
      <c r="S224" s="69"/>
      <c r="T224" s="69"/>
      <c r="U224" s="69"/>
      <c r="V224" s="69"/>
      <c r="W224" s="116"/>
      <c r="X224" s="76"/>
      <c r="AA224" s="639">
        <f t="shared" si="6"/>
        <v>10500.000000000002</v>
      </c>
      <c r="AB224" s="118">
        <f t="shared" si="7"/>
        <v>160500</v>
      </c>
    </row>
    <row r="225" spans="1:28" x14ac:dyDescent="0.35">
      <c r="A225" s="76"/>
      <c r="B225" s="76"/>
      <c r="C225" s="76"/>
      <c r="D225" s="76"/>
      <c r="E225" s="76"/>
      <c r="F225" s="76"/>
      <c r="G225" s="79" t="s">
        <v>5015</v>
      </c>
      <c r="H225" s="69"/>
      <c r="I225" s="118">
        <v>150000</v>
      </c>
      <c r="J225" s="69"/>
      <c r="K225" s="69" t="s">
        <v>1562</v>
      </c>
      <c r="L225" s="75"/>
      <c r="M225" s="79" t="s">
        <v>5010</v>
      </c>
      <c r="N225" s="80">
        <v>110042270102</v>
      </c>
      <c r="O225" s="75"/>
      <c r="P225" s="69"/>
      <c r="Q225" s="75"/>
      <c r="R225" s="69"/>
      <c r="S225" s="69"/>
      <c r="T225" s="69"/>
      <c r="U225" s="69"/>
      <c r="V225" s="69"/>
      <c r="W225" s="116"/>
      <c r="X225" s="76"/>
      <c r="AA225" s="639">
        <f t="shared" si="6"/>
        <v>10500.000000000002</v>
      </c>
      <c r="AB225" s="118">
        <f t="shared" si="7"/>
        <v>160500</v>
      </c>
    </row>
    <row r="226" spans="1:28" x14ac:dyDescent="0.35">
      <c r="A226" s="76"/>
      <c r="B226" s="76"/>
      <c r="C226" s="76"/>
      <c r="D226" s="76"/>
      <c r="E226" s="76"/>
      <c r="F226" s="76"/>
      <c r="G226" s="79" t="s">
        <v>5016</v>
      </c>
      <c r="H226" s="69"/>
      <c r="I226" s="118">
        <v>150000</v>
      </c>
      <c r="J226" s="69"/>
      <c r="K226" s="69" t="s">
        <v>1562</v>
      </c>
      <c r="L226" s="75"/>
      <c r="M226" s="119" t="s">
        <v>4953</v>
      </c>
      <c r="N226" s="80"/>
      <c r="O226" s="75"/>
      <c r="P226" s="69"/>
      <c r="Q226" s="75"/>
      <c r="R226" s="69"/>
      <c r="S226" s="69"/>
      <c r="T226" s="69"/>
      <c r="U226" s="69"/>
      <c r="V226" s="69"/>
      <c r="W226" s="116"/>
      <c r="X226" s="76"/>
      <c r="AA226" s="639">
        <f t="shared" si="6"/>
        <v>10500.000000000002</v>
      </c>
      <c r="AB226" s="118">
        <f t="shared" si="7"/>
        <v>160500</v>
      </c>
    </row>
    <row r="227" spans="1:28" x14ac:dyDescent="0.35">
      <c r="A227" s="76"/>
      <c r="B227" s="76"/>
      <c r="C227" s="76"/>
      <c r="D227" s="76"/>
      <c r="E227" s="76"/>
      <c r="F227" s="76"/>
      <c r="G227" s="79" t="s">
        <v>5017</v>
      </c>
      <c r="H227" s="69"/>
      <c r="I227" s="118">
        <v>150000</v>
      </c>
      <c r="J227" s="69"/>
      <c r="K227" s="76" t="s">
        <v>1562</v>
      </c>
      <c r="L227" s="119"/>
      <c r="M227" s="119" t="s">
        <v>4953</v>
      </c>
      <c r="N227" s="80"/>
      <c r="O227" s="75"/>
      <c r="P227" s="69"/>
      <c r="Q227" s="75"/>
      <c r="R227" s="75"/>
      <c r="S227" s="69"/>
      <c r="T227" s="69"/>
      <c r="U227" s="69"/>
      <c r="V227" s="69"/>
      <c r="W227" s="116"/>
      <c r="X227" s="76"/>
      <c r="AA227" s="639">
        <f t="shared" si="6"/>
        <v>10500.000000000002</v>
      </c>
      <c r="AB227" s="118">
        <f t="shared" si="7"/>
        <v>160500</v>
      </c>
    </row>
    <row r="228" spans="1:28" x14ac:dyDescent="0.35">
      <c r="A228" s="76"/>
      <c r="B228" s="76"/>
      <c r="C228" s="76"/>
      <c r="D228" s="76"/>
      <c r="E228" s="76"/>
      <c r="F228" s="76"/>
      <c r="G228" s="79" t="s">
        <v>5017</v>
      </c>
      <c r="H228" s="69"/>
      <c r="I228" s="118">
        <v>150000</v>
      </c>
      <c r="J228" s="69"/>
      <c r="K228" s="76" t="s">
        <v>1562</v>
      </c>
      <c r="L228" s="75"/>
      <c r="M228" s="79" t="s">
        <v>5006</v>
      </c>
      <c r="N228" s="80"/>
      <c r="O228" s="75"/>
      <c r="P228" s="69"/>
      <c r="Q228" s="75"/>
      <c r="R228" s="69"/>
      <c r="S228" s="69"/>
      <c r="T228" s="69"/>
      <c r="U228" s="69"/>
      <c r="V228" s="69"/>
      <c r="W228" s="116"/>
      <c r="X228" s="76"/>
      <c r="AA228" s="639">
        <f t="shared" si="6"/>
        <v>10500.000000000002</v>
      </c>
      <c r="AB228" s="118">
        <f t="shared" si="7"/>
        <v>160500</v>
      </c>
    </row>
    <row r="229" spans="1:28" x14ac:dyDescent="0.35">
      <c r="A229" s="76"/>
      <c r="B229" s="76"/>
      <c r="C229" s="76"/>
      <c r="D229" s="76"/>
      <c r="E229" s="76"/>
      <c r="F229" s="76"/>
      <c r="G229" s="79" t="s">
        <v>5017</v>
      </c>
      <c r="H229" s="69"/>
      <c r="I229" s="118">
        <v>150000</v>
      </c>
      <c r="J229" s="69"/>
      <c r="K229" s="69" t="s">
        <v>4110</v>
      </c>
      <c r="L229" s="75"/>
      <c r="M229" s="79" t="s">
        <v>3270</v>
      </c>
      <c r="N229" s="80" t="s">
        <v>5018</v>
      </c>
      <c r="O229" s="75"/>
      <c r="P229" s="69" t="s">
        <v>1065</v>
      </c>
      <c r="Q229" s="75" t="s">
        <v>5008</v>
      </c>
      <c r="R229" s="69"/>
      <c r="S229" s="69"/>
      <c r="T229" s="69"/>
      <c r="U229" s="69"/>
      <c r="V229" s="69"/>
      <c r="W229" s="116"/>
      <c r="X229" s="76"/>
      <c r="AA229" s="639">
        <f t="shared" si="6"/>
        <v>10500.000000000002</v>
      </c>
      <c r="AB229" s="118">
        <f t="shared" si="7"/>
        <v>160500</v>
      </c>
    </row>
    <row r="230" spans="1:28" x14ac:dyDescent="0.35">
      <c r="A230" s="76"/>
      <c r="B230" s="76"/>
      <c r="C230" s="76"/>
      <c r="D230" s="76"/>
      <c r="E230" s="76"/>
      <c r="F230" s="76"/>
      <c r="G230" s="79" t="s">
        <v>5019</v>
      </c>
      <c r="H230" s="69"/>
      <c r="I230" s="118">
        <v>150000</v>
      </c>
      <c r="J230" s="69"/>
      <c r="K230" s="69" t="s">
        <v>1562</v>
      </c>
      <c r="L230" s="75"/>
      <c r="M230" s="79" t="s">
        <v>5010</v>
      </c>
      <c r="N230" s="80"/>
      <c r="O230" s="75"/>
      <c r="P230" s="69"/>
      <c r="Q230" s="75"/>
      <c r="R230" s="69"/>
      <c r="S230" s="69"/>
      <c r="T230" s="69"/>
      <c r="U230" s="69"/>
      <c r="V230" s="69"/>
      <c r="W230" s="116"/>
      <c r="X230" s="76"/>
      <c r="AA230" s="639">
        <f t="shared" si="6"/>
        <v>10500.000000000002</v>
      </c>
      <c r="AB230" s="118">
        <f t="shared" si="7"/>
        <v>160500</v>
      </c>
    </row>
    <row r="231" spans="1:28" x14ac:dyDescent="0.35">
      <c r="A231" s="76"/>
      <c r="B231" s="76"/>
      <c r="C231" s="76"/>
      <c r="D231" s="76"/>
      <c r="E231" s="76"/>
      <c r="F231" s="76"/>
      <c r="G231" s="79" t="s">
        <v>5020</v>
      </c>
      <c r="H231" s="69"/>
      <c r="I231" s="118">
        <v>150000</v>
      </c>
      <c r="J231" s="69"/>
      <c r="K231" s="69" t="s">
        <v>1562</v>
      </c>
      <c r="L231" s="75"/>
      <c r="M231" s="79" t="s">
        <v>5010</v>
      </c>
      <c r="N231" s="80"/>
      <c r="O231" s="75"/>
      <c r="P231" s="69"/>
      <c r="Q231" s="75"/>
      <c r="R231" s="69"/>
      <c r="S231" s="69"/>
      <c r="T231" s="69"/>
      <c r="U231" s="69"/>
      <c r="V231" s="69"/>
      <c r="W231" s="116"/>
      <c r="X231" s="76"/>
      <c r="AA231" s="639">
        <f t="shared" si="6"/>
        <v>10500.000000000002</v>
      </c>
      <c r="AB231" s="118">
        <f t="shared" si="7"/>
        <v>160500</v>
      </c>
    </row>
    <row r="232" spans="1:28" x14ac:dyDescent="0.35">
      <c r="A232" s="76"/>
      <c r="B232" s="76"/>
      <c r="C232" s="76"/>
      <c r="D232" s="76"/>
      <c r="E232" s="76"/>
      <c r="F232" s="76"/>
      <c r="G232" s="79" t="s">
        <v>5021</v>
      </c>
      <c r="H232" s="69"/>
      <c r="I232" s="118">
        <v>150000</v>
      </c>
      <c r="J232" s="69"/>
      <c r="K232" s="69" t="s">
        <v>1562</v>
      </c>
      <c r="L232" s="75"/>
      <c r="M232" s="119" t="s">
        <v>4953</v>
      </c>
      <c r="N232" s="80"/>
      <c r="O232" s="75"/>
      <c r="P232" s="69"/>
      <c r="Q232" s="75"/>
      <c r="R232" s="69"/>
      <c r="S232" s="69"/>
      <c r="T232" s="69"/>
      <c r="U232" s="69"/>
      <c r="V232" s="69"/>
      <c r="W232" s="116"/>
      <c r="X232" s="76"/>
      <c r="AA232" s="639">
        <f t="shared" si="6"/>
        <v>10500.000000000002</v>
      </c>
      <c r="AB232" s="118">
        <f t="shared" si="7"/>
        <v>160500</v>
      </c>
    </row>
    <row r="233" spans="1:28" x14ac:dyDescent="0.35">
      <c r="A233" s="76"/>
      <c r="B233" s="76"/>
      <c r="C233" s="76"/>
      <c r="D233" s="76"/>
      <c r="E233" s="76"/>
      <c r="F233" s="76"/>
      <c r="G233" s="79" t="s">
        <v>5021</v>
      </c>
      <c r="H233" s="69"/>
      <c r="I233" s="118">
        <v>150000</v>
      </c>
      <c r="J233" s="69"/>
      <c r="K233" s="69" t="s">
        <v>1562</v>
      </c>
      <c r="L233" s="75"/>
      <c r="M233" s="119" t="s">
        <v>5004</v>
      </c>
      <c r="N233" s="80"/>
      <c r="O233" s="75"/>
      <c r="P233" s="69"/>
      <c r="Q233" s="75"/>
      <c r="R233" s="69"/>
      <c r="S233" s="69"/>
      <c r="T233" s="69"/>
      <c r="U233" s="69"/>
      <c r="V233" s="69"/>
      <c r="W233" s="116"/>
      <c r="X233" s="76"/>
      <c r="AA233" s="639">
        <f t="shared" si="6"/>
        <v>10500.000000000002</v>
      </c>
      <c r="AB233" s="118">
        <f t="shared" si="7"/>
        <v>160500</v>
      </c>
    </row>
    <row r="234" spans="1:28" x14ac:dyDescent="0.35">
      <c r="A234" s="76"/>
      <c r="B234" s="76"/>
      <c r="C234" s="76"/>
      <c r="D234" s="76"/>
      <c r="E234" s="76"/>
      <c r="F234" s="76"/>
      <c r="G234" s="79" t="s">
        <v>5021</v>
      </c>
      <c r="H234" s="69"/>
      <c r="I234" s="118">
        <v>150000</v>
      </c>
      <c r="J234" s="69"/>
      <c r="K234" s="69" t="s">
        <v>1062</v>
      </c>
      <c r="L234" s="75"/>
      <c r="M234" s="79" t="s">
        <v>5022</v>
      </c>
      <c r="N234" s="80">
        <v>1150630004</v>
      </c>
      <c r="O234" s="75"/>
      <c r="P234" s="69"/>
      <c r="Q234" s="75"/>
      <c r="R234" s="69" t="s">
        <v>3081</v>
      </c>
      <c r="S234" s="69"/>
      <c r="T234" s="69"/>
      <c r="U234" s="69"/>
      <c r="V234" s="69"/>
      <c r="W234" s="116"/>
      <c r="X234" s="76"/>
      <c r="AA234" s="639">
        <f t="shared" si="6"/>
        <v>10500.000000000002</v>
      </c>
      <c r="AB234" s="118">
        <f t="shared" si="7"/>
        <v>160500</v>
      </c>
    </row>
    <row r="235" spans="1:28" x14ac:dyDescent="0.35">
      <c r="A235" s="76"/>
      <c r="B235" s="76"/>
      <c r="C235" s="76"/>
      <c r="D235" s="76"/>
      <c r="E235" s="76"/>
      <c r="F235" s="76"/>
      <c r="G235" s="79" t="s">
        <v>5023</v>
      </c>
      <c r="H235" s="69"/>
      <c r="I235" s="118">
        <v>150000</v>
      </c>
      <c r="J235" s="69"/>
      <c r="K235" s="69" t="s">
        <v>1562</v>
      </c>
      <c r="L235" s="75"/>
      <c r="M235" s="79" t="s">
        <v>5024</v>
      </c>
      <c r="N235" s="80" t="s">
        <v>5025</v>
      </c>
      <c r="O235" s="75"/>
      <c r="P235" s="69"/>
      <c r="Q235" s="75" t="s">
        <v>1226</v>
      </c>
      <c r="R235" s="69" t="s">
        <v>5008</v>
      </c>
      <c r="S235" s="69"/>
      <c r="T235" s="69"/>
      <c r="U235" s="69"/>
      <c r="V235" s="69"/>
      <c r="W235" s="116"/>
      <c r="X235" s="76"/>
      <c r="AA235" s="639">
        <f t="shared" si="6"/>
        <v>10500.000000000002</v>
      </c>
      <c r="AB235" s="118">
        <f t="shared" si="7"/>
        <v>160500</v>
      </c>
    </row>
    <row r="236" spans="1:28" x14ac:dyDescent="0.35">
      <c r="A236" s="76"/>
      <c r="B236" s="76"/>
      <c r="C236" s="76"/>
      <c r="D236" s="76"/>
      <c r="E236" s="76"/>
      <c r="F236" s="76"/>
      <c r="G236" s="79" t="s">
        <v>5026</v>
      </c>
      <c r="H236" s="69"/>
      <c r="I236" s="118">
        <v>150000</v>
      </c>
      <c r="J236" s="69"/>
      <c r="K236" s="69" t="s">
        <v>1562</v>
      </c>
      <c r="L236" s="75"/>
      <c r="M236" s="79" t="s">
        <v>5024</v>
      </c>
      <c r="N236" s="80" t="s">
        <v>5027</v>
      </c>
      <c r="O236" s="75"/>
      <c r="P236" s="69"/>
      <c r="Q236" s="75" t="s">
        <v>1226</v>
      </c>
      <c r="R236" s="69" t="s">
        <v>5008</v>
      </c>
      <c r="S236" s="69"/>
      <c r="T236" s="69"/>
      <c r="U236" s="69"/>
      <c r="V236" s="69"/>
      <c r="W236" s="116"/>
      <c r="X236" s="76"/>
      <c r="AA236" s="639">
        <f t="shared" si="6"/>
        <v>10500.000000000002</v>
      </c>
      <c r="AB236" s="118">
        <f t="shared" si="7"/>
        <v>160500</v>
      </c>
    </row>
    <row r="237" spans="1:28" x14ac:dyDescent="0.35">
      <c r="A237" s="76"/>
      <c r="B237" s="76"/>
      <c r="C237" s="76"/>
      <c r="D237" s="76"/>
      <c r="E237" s="76"/>
      <c r="F237" s="76"/>
      <c r="G237" s="79" t="s">
        <v>5028</v>
      </c>
      <c r="H237" s="69"/>
      <c r="I237" s="118">
        <v>150000</v>
      </c>
      <c r="J237" s="69"/>
      <c r="K237" s="69" t="s">
        <v>1562</v>
      </c>
      <c r="L237" s="75"/>
      <c r="M237" s="79" t="s">
        <v>5024</v>
      </c>
      <c r="N237" s="80" t="s">
        <v>5029</v>
      </c>
      <c r="O237" s="75"/>
      <c r="P237" s="69"/>
      <c r="Q237" s="75" t="s">
        <v>1226</v>
      </c>
      <c r="R237" s="69" t="s">
        <v>5008</v>
      </c>
      <c r="S237" s="69"/>
      <c r="T237" s="69"/>
      <c r="U237" s="69"/>
      <c r="V237" s="69"/>
      <c r="W237" s="116"/>
      <c r="X237" s="76"/>
      <c r="AA237" s="639">
        <f t="shared" si="6"/>
        <v>10500.000000000002</v>
      </c>
      <c r="AB237" s="118">
        <f t="shared" si="7"/>
        <v>160500</v>
      </c>
    </row>
    <row r="238" spans="1:28" x14ac:dyDescent="0.35">
      <c r="A238" s="76"/>
      <c r="B238" s="76"/>
      <c r="C238" s="76"/>
      <c r="D238" s="76"/>
      <c r="E238" s="76"/>
      <c r="F238" s="76"/>
      <c r="G238" s="79" t="s">
        <v>5030</v>
      </c>
      <c r="H238" s="69"/>
      <c r="I238" s="118">
        <v>150000</v>
      </c>
      <c r="J238" s="69"/>
      <c r="K238" s="69" t="s">
        <v>1562</v>
      </c>
      <c r="L238" s="75"/>
      <c r="M238" s="79" t="s">
        <v>5024</v>
      </c>
      <c r="N238" s="80" t="s">
        <v>5031</v>
      </c>
      <c r="O238" s="75"/>
      <c r="P238" s="69"/>
      <c r="Q238" s="75" t="s">
        <v>1226</v>
      </c>
      <c r="R238" s="69" t="s">
        <v>5008</v>
      </c>
      <c r="S238" s="69"/>
      <c r="T238" s="69"/>
      <c r="U238" s="69"/>
      <c r="V238" s="69"/>
      <c r="W238" s="116"/>
      <c r="X238" s="76"/>
      <c r="AA238" s="639">
        <f t="shared" si="6"/>
        <v>10500.000000000002</v>
      </c>
      <c r="AB238" s="118">
        <f t="shared" si="7"/>
        <v>160500</v>
      </c>
    </row>
    <row r="239" spans="1:28" x14ac:dyDescent="0.35">
      <c r="A239" s="76"/>
      <c r="B239" s="76"/>
      <c r="C239" s="76"/>
      <c r="D239" s="76"/>
      <c r="E239" s="76"/>
      <c r="F239" s="76"/>
      <c r="G239" s="79" t="s">
        <v>5032</v>
      </c>
      <c r="H239" s="69"/>
      <c r="I239" s="118">
        <v>150000</v>
      </c>
      <c r="J239" s="69"/>
      <c r="K239" s="69" t="s">
        <v>1562</v>
      </c>
      <c r="L239" s="75"/>
      <c r="M239" s="79" t="s">
        <v>5024</v>
      </c>
      <c r="N239" s="80" t="s">
        <v>5033</v>
      </c>
      <c r="O239" s="75"/>
      <c r="P239" s="69"/>
      <c r="Q239" s="75" t="s">
        <v>1226</v>
      </c>
      <c r="R239" s="69" t="s">
        <v>5008</v>
      </c>
      <c r="S239" s="69"/>
      <c r="T239" s="69"/>
      <c r="U239" s="69"/>
      <c r="V239" s="69"/>
      <c r="W239" s="116"/>
      <c r="X239" s="76"/>
      <c r="AA239" s="639">
        <f t="shared" si="6"/>
        <v>10500.000000000002</v>
      </c>
      <c r="AB239" s="118">
        <f t="shared" si="7"/>
        <v>160500</v>
      </c>
    </row>
    <row r="240" spans="1:28" x14ac:dyDescent="0.35">
      <c r="A240" s="76"/>
      <c r="B240" s="76"/>
      <c r="C240" s="76"/>
      <c r="D240" s="76"/>
      <c r="E240" s="76"/>
      <c r="F240" s="76"/>
      <c r="G240" s="79" t="s">
        <v>5034</v>
      </c>
      <c r="H240" s="69"/>
      <c r="I240" s="118">
        <v>150000</v>
      </c>
      <c r="J240" s="69"/>
      <c r="K240" s="69" t="s">
        <v>1562</v>
      </c>
      <c r="L240" s="75"/>
      <c r="M240" s="79" t="s">
        <v>5024</v>
      </c>
      <c r="N240" s="80" t="s">
        <v>5035</v>
      </c>
      <c r="O240" s="75"/>
      <c r="P240" s="69"/>
      <c r="Q240" s="75" t="s">
        <v>1226</v>
      </c>
      <c r="R240" s="69" t="s">
        <v>5008</v>
      </c>
      <c r="S240" s="69"/>
      <c r="T240" s="69"/>
      <c r="U240" s="69"/>
      <c r="V240" s="69"/>
      <c r="W240" s="116"/>
      <c r="X240" s="76"/>
      <c r="AA240" s="639">
        <f t="shared" si="6"/>
        <v>10500.000000000002</v>
      </c>
      <c r="AB240" s="118">
        <f t="shared" si="7"/>
        <v>160500</v>
      </c>
    </row>
    <row r="241" spans="1:28" x14ac:dyDescent="0.35">
      <c r="A241" s="76"/>
      <c r="B241" s="76"/>
      <c r="C241" s="76"/>
      <c r="D241" s="76"/>
      <c r="E241" s="76"/>
      <c r="F241" s="76"/>
      <c r="G241" s="79" t="s">
        <v>5036</v>
      </c>
      <c r="H241" s="69"/>
      <c r="I241" s="118">
        <v>150000</v>
      </c>
      <c r="J241" s="69"/>
      <c r="K241" s="69" t="s">
        <v>1562</v>
      </c>
      <c r="L241" s="75"/>
      <c r="M241" s="79" t="s">
        <v>5037</v>
      </c>
      <c r="N241" s="80"/>
      <c r="O241" s="75"/>
      <c r="P241" s="69"/>
      <c r="Q241" s="75"/>
      <c r="R241" s="69" t="s">
        <v>3383</v>
      </c>
      <c r="S241" s="69"/>
      <c r="T241" s="69"/>
      <c r="U241" s="69"/>
      <c r="V241" s="69"/>
      <c r="W241" s="116"/>
      <c r="X241" s="76"/>
      <c r="AA241" s="639">
        <f t="shared" si="6"/>
        <v>10500.000000000002</v>
      </c>
      <c r="AB241" s="118">
        <f t="shared" si="7"/>
        <v>160500</v>
      </c>
    </row>
    <row r="242" spans="1:28" x14ac:dyDescent="0.35">
      <c r="A242" s="76"/>
      <c r="B242" s="76"/>
      <c r="C242" s="76"/>
      <c r="D242" s="76"/>
      <c r="E242" s="76"/>
      <c r="F242" s="76"/>
      <c r="G242" s="79" t="s">
        <v>5038</v>
      </c>
      <c r="H242" s="69"/>
      <c r="I242" s="118">
        <v>150000</v>
      </c>
      <c r="J242" s="69"/>
      <c r="K242" s="69" t="s">
        <v>1562</v>
      </c>
      <c r="L242" s="75"/>
      <c r="M242" s="79" t="s">
        <v>5010</v>
      </c>
      <c r="N242" s="80">
        <v>110042270101</v>
      </c>
      <c r="O242" s="75"/>
      <c r="P242" s="69"/>
      <c r="Q242" s="75"/>
      <c r="R242" s="69" t="s">
        <v>2968</v>
      </c>
      <c r="S242" s="69"/>
      <c r="T242" s="69"/>
      <c r="U242" s="69"/>
      <c r="V242" s="69"/>
      <c r="W242" s="116"/>
      <c r="X242" s="76"/>
      <c r="AA242" s="639">
        <f t="shared" si="6"/>
        <v>10500.000000000002</v>
      </c>
      <c r="AB242" s="118">
        <f t="shared" si="7"/>
        <v>160500</v>
      </c>
    </row>
    <row r="243" spans="1:28" x14ac:dyDescent="0.35">
      <c r="A243" s="76"/>
      <c r="B243" s="76"/>
      <c r="C243" s="76"/>
      <c r="D243" s="76"/>
      <c r="E243" s="76"/>
      <c r="F243" s="76"/>
      <c r="G243" s="79" t="s">
        <v>5036</v>
      </c>
      <c r="H243" s="69"/>
      <c r="I243" s="118">
        <v>150000</v>
      </c>
      <c r="J243" s="69"/>
      <c r="K243" s="69" t="s">
        <v>1562</v>
      </c>
      <c r="L243" s="75"/>
      <c r="M243" s="79" t="s">
        <v>5037</v>
      </c>
      <c r="N243" s="80"/>
      <c r="O243" s="75"/>
      <c r="P243" s="69"/>
      <c r="Q243" s="75"/>
      <c r="R243" s="69" t="s">
        <v>3383</v>
      </c>
      <c r="S243" s="69"/>
      <c r="T243" s="69"/>
      <c r="U243" s="69"/>
      <c r="V243" s="69"/>
      <c r="W243" s="116"/>
      <c r="X243" s="76"/>
      <c r="AA243" s="639">
        <f t="shared" si="6"/>
        <v>10500.000000000002</v>
      </c>
      <c r="AB243" s="118">
        <f t="shared" si="7"/>
        <v>160500</v>
      </c>
    </row>
    <row r="244" spans="1:28" x14ac:dyDescent="0.35">
      <c r="A244" s="76"/>
      <c r="B244" s="76"/>
      <c r="C244" s="76"/>
      <c r="D244" s="76"/>
      <c r="E244" s="76"/>
      <c r="F244" s="76"/>
      <c r="G244" s="79" t="s">
        <v>5038</v>
      </c>
      <c r="H244" s="69"/>
      <c r="I244" s="118">
        <v>150000</v>
      </c>
      <c r="J244" s="69"/>
      <c r="K244" s="69" t="s">
        <v>1562</v>
      </c>
      <c r="L244" s="75"/>
      <c r="M244" s="79" t="s">
        <v>5010</v>
      </c>
      <c r="N244" s="80">
        <v>110042270112</v>
      </c>
      <c r="O244" s="75"/>
      <c r="P244" s="69"/>
      <c r="Q244" s="75"/>
      <c r="R244" s="69" t="s">
        <v>2968</v>
      </c>
      <c r="S244" s="69"/>
      <c r="T244" s="69"/>
      <c r="U244" s="69"/>
      <c r="V244" s="69"/>
      <c r="W244" s="116"/>
      <c r="X244" s="76"/>
      <c r="AA244" s="639">
        <f t="shared" si="6"/>
        <v>10500.000000000002</v>
      </c>
      <c r="AB244" s="118">
        <f t="shared" si="7"/>
        <v>160500</v>
      </c>
    </row>
    <row r="245" spans="1:28" x14ac:dyDescent="0.35">
      <c r="A245" s="76"/>
      <c r="B245" s="76"/>
      <c r="C245" s="76"/>
      <c r="D245" s="76"/>
      <c r="E245" s="76"/>
      <c r="F245" s="76"/>
      <c r="G245" s="79" t="s">
        <v>5039</v>
      </c>
      <c r="H245" s="69"/>
      <c r="I245" s="118">
        <v>150000</v>
      </c>
      <c r="J245" s="69"/>
      <c r="K245" s="69" t="s">
        <v>1562</v>
      </c>
      <c r="L245" s="75"/>
      <c r="M245" s="79" t="s">
        <v>5024</v>
      </c>
      <c r="N245" s="80" t="s">
        <v>5040</v>
      </c>
      <c r="O245" s="75"/>
      <c r="P245" s="69"/>
      <c r="Q245" s="75" t="s">
        <v>1226</v>
      </c>
      <c r="R245" s="69" t="s">
        <v>5008</v>
      </c>
      <c r="S245" s="69"/>
      <c r="T245" s="69"/>
      <c r="U245" s="69"/>
      <c r="V245" s="69"/>
      <c r="W245" s="116"/>
      <c r="X245" s="76"/>
      <c r="AA245" s="639">
        <f t="shared" si="6"/>
        <v>10500.000000000002</v>
      </c>
      <c r="AB245" s="118">
        <f t="shared" si="7"/>
        <v>160500</v>
      </c>
    </row>
    <row r="246" spans="1:28" x14ac:dyDescent="0.35">
      <c r="A246" s="76"/>
      <c r="B246" s="76"/>
      <c r="C246" s="76"/>
      <c r="D246" s="76"/>
      <c r="E246" s="76"/>
      <c r="F246" s="76"/>
      <c r="G246" s="79" t="s">
        <v>5041</v>
      </c>
      <c r="H246" s="69"/>
      <c r="I246" s="118">
        <v>150000</v>
      </c>
      <c r="J246" s="69"/>
      <c r="K246" s="69" t="s">
        <v>1562</v>
      </c>
      <c r="L246" s="75"/>
      <c r="M246" s="79" t="s">
        <v>5024</v>
      </c>
      <c r="N246" s="80" t="s">
        <v>5042</v>
      </c>
      <c r="O246" s="75"/>
      <c r="P246" s="69"/>
      <c r="Q246" s="75" t="s">
        <v>1226</v>
      </c>
      <c r="R246" s="69" t="s">
        <v>5008</v>
      </c>
      <c r="S246" s="69"/>
      <c r="T246" s="69"/>
      <c r="U246" s="69"/>
      <c r="V246" s="69"/>
      <c r="W246" s="116"/>
      <c r="X246" s="76"/>
      <c r="AA246" s="639">
        <f t="shared" si="6"/>
        <v>10500.000000000002</v>
      </c>
      <c r="AB246" s="118">
        <f t="shared" si="7"/>
        <v>160500</v>
      </c>
    </row>
    <row r="247" spans="1:28" x14ac:dyDescent="0.35">
      <c r="A247" s="76"/>
      <c r="B247" s="76"/>
      <c r="C247" s="76"/>
      <c r="D247" s="76"/>
      <c r="E247" s="76"/>
      <c r="F247" s="76"/>
      <c r="G247" s="79" t="s">
        <v>5043</v>
      </c>
      <c r="H247" s="69"/>
      <c r="I247" s="118">
        <v>150000</v>
      </c>
      <c r="J247" s="69"/>
      <c r="K247" s="69" t="s">
        <v>1562</v>
      </c>
      <c r="L247" s="75"/>
      <c r="M247" s="79" t="s">
        <v>5024</v>
      </c>
      <c r="N247" s="80" t="s">
        <v>5044</v>
      </c>
      <c r="O247" s="75"/>
      <c r="P247" s="69"/>
      <c r="Q247" s="75" t="s">
        <v>1226</v>
      </c>
      <c r="R247" s="69" t="s">
        <v>5008</v>
      </c>
      <c r="S247" s="69"/>
      <c r="T247" s="69"/>
      <c r="U247" s="69"/>
      <c r="V247" s="69"/>
      <c r="W247" s="116"/>
      <c r="X247" s="76"/>
      <c r="AA247" s="639">
        <f t="shared" si="6"/>
        <v>10500.000000000002</v>
      </c>
      <c r="AB247" s="118">
        <f t="shared" si="7"/>
        <v>160500</v>
      </c>
    </row>
    <row r="248" spans="1:28" x14ac:dyDescent="0.35">
      <c r="A248" s="76"/>
      <c r="B248" s="76"/>
      <c r="C248" s="76"/>
      <c r="D248" s="76"/>
      <c r="E248" s="76"/>
      <c r="F248" s="76"/>
      <c r="G248" s="79" t="s">
        <v>5045</v>
      </c>
      <c r="H248" s="69"/>
      <c r="I248" s="118">
        <v>150000</v>
      </c>
      <c r="J248" s="69"/>
      <c r="K248" s="69" t="s">
        <v>5046</v>
      </c>
      <c r="L248" s="75" t="s">
        <v>2097</v>
      </c>
      <c r="M248" s="79"/>
      <c r="N248" s="80"/>
      <c r="O248" s="75"/>
      <c r="P248" s="69"/>
      <c r="Q248" s="75" t="s">
        <v>1065</v>
      </c>
      <c r="R248" s="69"/>
      <c r="S248" s="69"/>
      <c r="T248" s="69"/>
      <c r="U248" s="69"/>
      <c r="V248" s="69"/>
      <c r="W248" s="116"/>
      <c r="X248" s="76"/>
      <c r="AA248" s="639">
        <f t="shared" si="6"/>
        <v>10500.000000000002</v>
      </c>
      <c r="AB248" s="118">
        <f t="shared" si="7"/>
        <v>160500</v>
      </c>
    </row>
    <row r="249" spans="1:28" x14ac:dyDescent="0.35">
      <c r="A249" s="76"/>
      <c r="B249" s="76"/>
      <c r="C249" s="76"/>
      <c r="D249" s="76"/>
      <c r="E249" s="76"/>
      <c r="F249" s="76"/>
      <c r="G249" s="79" t="s">
        <v>5047</v>
      </c>
      <c r="H249" s="76"/>
      <c r="I249" s="118">
        <v>150000</v>
      </c>
      <c r="J249" s="76"/>
      <c r="K249" s="69" t="s">
        <v>5046</v>
      </c>
      <c r="L249" s="75" t="s">
        <v>2097</v>
      </c>
      <c r="M249" s="119"/>
      <c r="N249" s="119"/>
      <c r="O249" s="119"/>
      <c r="P249" s="76"/>
      <c r="Q249" s="75" t="s">
        <v>1065</v>
      </c>
      <c r="R249" s="119"/>
      <c r="S249" s="76"/>
      <c r="T249" s="76"/>
      <c r="U249" s="76"/>
      <c r="V249" s="76"/>
      <c r="W249" s="121"/>
      <c r="X249" s="76"/>
      <c r="AA249" s="639">
        <f t="shared" si="6"/>
        <v>10500.000000000002</v>
      </c>
      <c r="AB249" s="118">
        <f t="shared" si="7"/>
        <v>160500</v>
      </c>
    </row>
    <row r="250" spans="1:28" x14ac:dyDescent="0.35">
      <c r="A250" s="76"/>
      <c r="B250" s="76"/>
      <c r="C250" s="76"/>
      <c r="D250" s="76"/>
      <c r="E250" s="76"/>
      <c r="F250" s="76"/>
      <c r="G250" s="79" t="s">
        <v>5048</v>
      </c>
      <c r="H250" s="76"/>
      <c r="I250" s="118">
        <v>150000</v>
      </c>
      <c r="J250" s="76"/>
      <c r="K250" s="76"/>
      <c r="L250" s="130"/>
      <c r="M250" s="119"/>
      <c r="N250" s="119"/>
      <c r="O250" s="119"/>
      <c r="P250" s="76"/>
      <c r="Q250" s="119"/>
      <c r="R250" s="119"/>
      <c r="S250" s="76"/>
      <c r="T250" s="76"/>
      <c r="U250" s="76"/>
      <c r="V250" s="76"/>
      <c r="W250" s="121"/>
      <c r="X250" s="76"/>
      <c r="AA250" s="639">
        <f t="shared" si="6"/>
        <v>10500.000000000002</v>
      </c>
      <c r="AB250" s="118">
        <f t="shared" si="7"/>
        <v>160500</v>
      </c>
    </row>
    <row r="251" spans="1:28" x14ac:dyDescent="0.35">
      <c r="A251" s="76"/>
      <c r="B251" s="76"/>
      <c r="C251" s="76"/>
      <c r="D251" s="76"/>
      <c r="E251" s="76"/>
      <c r="F251" s="76"/>
      <c r="G251" s="93" t="s">
        <v>994</v>
      </c>
      <c r="H251" s="123"/>
      <c r="I251" s="124">
        <f>SUM(I170:I250)</f>
        <v>12150000</v>
      </c>
      <c r="J251" s="76"/>
      <c r="K251" s="76"/>
      <c r="L251" s="130"/>
      <c r="M251" s="119"/>
      <c r="N251" s="119"/>
      <c r="O251" s="119"/>
      <c r="P251" s="76"/>
      <c r="Q251" s="119"/>
      <c r="R251" s="119"/>
      <c r="S251" s="76"/>
      <c r="T251" s="76"/>
      <c r="U251" s="76"/>
      <c r="V251" s="76"/>
      <c r="W251" s="121"/>
      <c r="X251" s="76"/>
      <c r="AA251" s="639">
        <f t="shared" si="6"/>
        <v>850500.00000000012</v>
      </c>
      <c r="AB251" s="124">
        <f t="shared" si="7"/>
        <v>13000500</v>
      </c>
    </row>
    <row r="252" spans="1:28" x14ac:dyDescent="0.35">
      <c r="A252" s="64"/>
      <c r="B252" s="64"/>
      <c r="C252" s="64"/>
      <c r="D252" s="64"/>
      <c r="E252" s="64"/>
      <c r="F252" s="64"/>
      <c r="G252" s="96" t="s">
        <v>1931</v>
      </c>
      <c r="H252" s="64"/>
      <c r="I252" s="67"/>
      <c r="J252" s="64"/>
      <c r="K252" s="64"/>
      <c r="L252" s="68"/>
      <c r="M252" s="97"/>
      <c r="N252" s="127"/>
      <c r="O252" s="68"/>
      <c r="P252" s="64"/>
      <c r="Q252" s="68"/>
      <c r="R252" s="64"/>
      <c r="S252" s="64"/>
      <c r="T252" s="64"/>
      <c r="U252" s="64"/>
      <c r="V252" s="64"/>
      <c r="W252" s="115"/>
      <c r="X252" s="64"/>
      <c r="AA252" s="639">
        <f t="shared" si="6"/>
        <v>0</v>
      </c>
      <c r="AB252" s="67">
        <f t="shared" si="7"/>
        <v>0</v>
      </c>
    </row>
    <row r="253" spans="1:28" x14ac:dyDescent="0.35">
      <c r="A253" s="76"/>
      <c r="B253" s="76"/>
      <c r="C253" s="76"/>
      <c r="D253" s="76"/>
      <c r="E253" s="76"/>
      <c r="F253" s="76"/>
      <c r="G253" s="79" t="s">
        <v>5049</v>
      </c>
      <c r="H253" s="69"/>
      <c r="I253" s="74">
        <v>600000</v>
      </c>
      <c r="J253" s="69"/>
      <c r="K253" s="69" t="s">
        <v>1214</v>
      </c>
      <c r="L253" s="75"/>
      <c r="M253" s="79" t="s">
        <v>5050</v>
      </c>
      <c r="N253" s="80" t="s">
        <v>5051</v>
      </c>
      <c r="O253" s="75"/>
      <c r="P253" s="69"/>
      <c r="Q253" s="75" t="s">
        <v>5052</v>
      </c>
      <c r="R253" s="69" t="s">
        <v>1066</v>
      </c>
      <c r="S253" s="69"/>
      <c r="T253" s="69"/>
      <c r="U253" s="69"/>
      <c r="V253" s="69"/>
      <c r="W253" s="116"/>
      <c r="X253" s="76"/>
      <c r="AA253" s="639">
        <f t="shared" si="6"/>
        <v>42000.000000000007</v>
      </c>
      <c r="AB253" s="74">
        <f t="shared" si="7"/>
        <v>642000</v>
      </c>
    </row>
    <row r="254" spans="1:28" x14ac:dyDescent="0.35">
      <c r="A254" s="76"/>
      <c r="B254" s="76"/>
      <c r="C254" s="76"/>
      <c r="D254" s="76"/>
      <c r="E254" s="76"/>
      <c r="F254" s="76"/>
      <c r="G254" s="79" t="s">
        <v>5053</v>
      </c>
      <c r="H254" s="69"/>
      <c r="I254" s="74">
        <v>200000</v>
      </c>
      <c r="J254" s="69"/>
      <c r="K254" s="69"/>
      <c r="L254" s="75"/>
      <c r="M254" s="79"/>
      <c r="N254" s="80"/>
      <c r="O254" s="75"/>
      <c r="P254" s="69"/>
      <c r="Q254" s="75"/>
      <c r="R254" s="69"/>
      <c r="S254" s="69"/>
      <c r="T254" s="69"/>
      <c r="U254" s="69"/>
      <c r="V254" s="69"/>
      <c r="W254" s="116"/>
      <c r="X254" s="76"/>
      <c r="AA254" s="639">
        <f t="shared" si="6"/>
        <v>14000.000000000002</v>
      </c>
      <c r="AB254" s="74">
        <f t="shared" si="7"/>
        <v>214000</v>
      </c>
    </row>
    <row r="255" spans="1:28" x14ac:dyDescent="0.35">
      <c r="A255" s="76"/>
      <c r="B255" s="76"/>
      <c r="C255" s="76"/>
      <c r="D255" s="76"/>
      <c r="E255" s="76"/>
      <c r="F255" s="76"/>
      <c r="G255" s="93" t="s">
        <v>994</v>
      </c>
      <c r="H255" s="86"/>
      <c r="I255" s="87">
        <f>SUM(I253:I254)</f>
        <v>800000</v>
      </c>
      <c r="J255" s="69"/>
      <c r="K255" s="69"/>
      <c r="L255" s="75"/>
      <c r="M255" s="79"/>
      <c r="N255" s="80"/>
      <c r="O255" s="75"/>
      <c r="P255" s="69"/>
      <c r="Q255" s="75"/>
      <c r="R255" s="69"/>
      <c r="S255" s="69"/>
      <c r="T255" s="69"/>
      <c r="U255" s="69"/>
      <c r="V255" s="69"/>
      <c r="W255" s="116"/>
      <c r="X255" s="76"/>
      <c r="AA255" s="639">
        <f t="shared" si="6"/>
        <v>56000.000000000007</v>
      </c>
      <c r="AB255" s="87">
        <f t="shared" si="7"/>
        <v>856000</v>
      </c>
    </row>
    <row r="256" spans="1:28" x14ac:dyDescent="0.35">
      <c r="A256" s="64"/>
      <c r="B256" s="64"/>
      <c r="C256" s="64"/>
      <c r="D256" s="64"/>
      <c r="E256" s="64"/>
      <c r="F256" s="64"/>
      <c r="G256" s="66" t="s">
        <v>1932</v>
      </c>
      <c r="H256" s="64"/>
      <c r="I256" s="67"/>
      <c r="J256" s="64"/>
      <c r="K256" s="64"/>
      <c r="L256" s="68"/>
      <c r="M256" s="68"/>
      <c r="N256" s="68"/>
      <c r="O256" s="68"/>
      <c r="P256" s="64"/>
      <c r="Q256" s="68"/>
      <c r="R256" s="68"/>
      <c r="S256" s="64"/>
      <c r="T256" s="64"/>
      <c r="U256" s="64"/>
      <c r="V256" s="64"/>
      <c r="W256" s="115"/>
      <c r="X256" s="64"/>
      <c r="AA256" s="639">
        <f t="shared" si="6"/>
        <v>0</v>
      </c>
      <c r="AB256" s="67">
        <f t="shared" si="7"/>
        <v>0</v>
      </c>
    </row>
    <row r="257" spans="1:28" x14ac:dyDescent="0.35">
      <c r="A257" s="76"/>
      <c r="B257" s="76"/>
      <c r="C257" s="76"/>
      <c r="D257" s="76"/>
      <c r="E257" s="76"/>
      <c r="F257" s="76"/>
      <c r="G257" s="79" t="s">
        <v>1852</v>
      </c>
      <c r="H257" s="76"/>
      <c r="I257" s="118"/>
      <c r="J257" s="76"/>
      <c r="K257" s="69"/>
      <c r="L257" s="119"/>
      <c r="M257" s="119"/>
      <c r="N257" s="119"/>
      <c r="O257" s="119"/>
      <c r="P257" s="76"/>
      <c r="Q257" s="119"/>
      <c r="R257" s="119"/>
      <c r="S257" s="76"/>
      <c r="T257" s="76"/>
      <c r="U257" s="76"/>
      <c r="V257" s="76"/>
      <c r="W257" s="121"/>
      <c r="X257" s="76"/>
      <c r="AA257" s="639">
        <f t="shared" si="6"/>
        <v>0</v>
      </c>
      <c r="AB257" s="118">
        <f t="shared" si="7"/>
        <v>0</v>
      </c>
    </row>
    <row r="258" spans="1:28" x14ac:dyDescent="0.35">
      <c r="A258" s="76"/>
      <c r="B258" s="76"/>
      <c r="C258" s="76"/>
      <c r="D258" s="76"/>
      <c r="E258" s="76"/>
      <c r="F258" s="76"/>
      <c r="G258" s="79"/>
      <c r="H258" s="76"/>
      <c r="I258" s="118"/>
      <c r="J258" s="76"/>
      <c r="K258" s="69"/>
      <c r="L258" s="119"/>
      <c r="M258" s="119"/>
      <c r="N258" s="119"/>
      <c r="O258" s="119"/>
      <c r="P258" s="76"/>
      <c r="Q258" s="119"/>
      <c r="R258" s="119"/>
      <c r="S258" s="76"/>
      <c r="T258" s="76"/>
      <c r="U258" s="76"/>
      <c r="V258" s="76"/>
      <c r="W258" s="121"/>
      <c r="X258" s="76"/>
      <c r="AA258" s="639">
        <f t="shared" si="6"/>
        <v>0</v>
      </c>
      <c r="AB258" s="118">
        <f t="shared" si="7"/>
        <v>0</v>
      </c>
    </row>
    <row r="259" spans="1:28" x14ac:dyDescent="0.35">
      <c r="A259" s="64"/>
      <c r="B259" s="64"/>
      <c r="C259" s="64"/>
      <c r="D259" s="64"/>
      <c r="E259" s="64"/>
      <c r="F259" s="64"/>
      <c r="G259" s="66" t="s">
        <v>1168</v>
      </c>
      <c r="H259" s="64"/>
      <c r="I259" s="67"/>
      <c r="J259" s="64"/>
      <c r="K259" s="64"/>
      <c r="L259" s="68"/>
      <c r="M259" s="68"/>
      <c r="N259" s="68"/>
      <c r="O259" s="68"/>
      <c r="P259" s="64"/>
      <c r="Q259" s="68"/>
      <c r="R259" s="68"/>
      <c r="S259" s="64"/>
      <c r="T259" s="64"/>
      <c r="U259" s="64"/>
      <c r="V259" s="64"/>
      <c r="W259" s="115"/>
      <c r="X259" s="64"/>
      <c r="AA259" s="639">
        <f t="shared" si="6"/>
        <v>0</v>
      </c>
      <c r="AB259" s="67">
        <f t="shared" si="7"/>
        <v>0</v>
      </c>
    </row>
    <row r="260" spans="1:28" x14ac:dyDescent="0.35">
      <c r="A260" s="76"/>
      <c r="B260" s="76"/>
      <c r="C260" s="76"/>
      <c r="D260" s="76"/>
      <c r="E260" s="76"/>
      <c r="F260" s="76"/>
      <c r="G260" s="79" t="s">
        <v>1852</v>
      </c>
      <c r="H260" s="76"/>
      <c r="I260" s="118"/>
      <c r="J260" s="76"/>
      <c r="K260" s="69"/>
      <c r="L260" s="119"/>
      <c r="M260" s="119"/>
      <c r="N260" s="119"/>
      <c r="O260" s="119"/>
      <c r="P260" s="76"/>
      <c r="Q260" s="119"/>
      <c r="R260" s="119"/>
      <c r="S260" s="76"/>
      <c r="T260" s="76"/>
      <c r="U260" s="76"/>
      <c r="V260" s="76"/>
      <c r="W260" s="121"/>
      <c r="X260" s="76"/>
      <c r="AA260" s="639">
        <f t="shared" si="6"/>
        <v>0</v>
      </c>
      <c r="AB260" s="118">
        <f t="shared" si="7"/>
        <v>0</v>
      </c>
    </row>
    <row r="261" spans="1:28" x14ac:dyDescent="0.35">
      <c r="A261" s="76"/>
      <c r="B261" s="76"/>
      <c r="C261" s="76"/>
      <c r="D261" s="76"/>
      <c r="E261" s="76"/>
      <c r="F261" s="76"/>
      <c r="G261" s="79"/>
      <c r="H261" s="76"/>
      <c r="I261" s="118"/>
      <c r="J261" s="76"/>
      <c r="K261" s="69"/>
      <c r="L261" s="119"/>
      <c r="M261" s="119"/>
      <c r="N261" s="119"/>
      <c r="O261" s="119"/>
      <c r="P261" s="76"/>
      <c r="Q261" s="119"/>
      <c r="R261" s="119"/>
      <c r="S261" s="76"/>
      <c r="T261" s="76"/>
      <c r="U261" s="76"/>
      <c r="V261" s="76"/>
      <c r="W261" s="121"/>
      <c r="X261" s="76"/>
      <c r="AA261" s="639">
        <f t="shared" si="6"/>
        <v>0</v>
      </c>
      <c r="AB261" s="118">
        <f t="shared" si="7"/>
        <v>0</v>
      </c>
    </row>
    <row r="262" spans="1:28" x14ac:dyDescent="0.35">
      <c r="A262" s="64"/>
      <c r="B262" s="64"/>
      <c r="C262" s="64"/>
      <c r="D262" s="64"/>
      <c r="E262" s="64"/>
      <c r="F262" s="64"/>
      <c r="G262" s="66" t="s">
        <v>1748</v>
      </c>
      <c r="H262" s="64"/>
      <c r="I262" s="67"/>
      <c r="J262" s="64"/>
      <c r="K262" s="64"/>
      <c r="L262" s="68"/>
      <c r="M262" s="68"/>
      <c r="N262" s="68"/>
      <c r="O262" s="68"/>
      <c r="P262" s="64"/>
      <c r="Q262" s="68"/>
      <c r="R262" s="68"/>
      <c r="S262" s="64"/>
      <c r="T262" s="64"/>
      <c r="U262" s="64"/>
      <c r="V262" s="64"/>
      <c r="W262" s="115"/>
      <c r="X262" s="64"/>
      <c r="AA262" s="639">
        <f t="shared" ref="AA262:AA279" si="8">I262*AA$4</f>
        <v>0</v>
      </c>
      <c r="AB262" s="67">
        <f t="shared" ref="AB262:AB279" si="9">I262+AA262</f>
        <v>0</v>
      </c>
    </row>
    <row r="263" spans="1:28" x14ac:dyDescent="0.35">
      <c r="A263" s="76"/>
      <c r="B263" s="76"/>
      <c r="C263" s="76"/>
      <c r="D263" s="76"/>
      <c r="E263" s="76"/>
      <c r="F263" s="76"/>
      <c r="G263" s="79" t="s">
        <v>5054</v>
      </c>
      <c r="H263" s="76"/>
      <c r="I263" s="118">
        <v>100000</v>
      </c>
      <c r="J263" s="76"/>
      <c r="K263" s="76"/>
      <c r="L263" s="130"/>
      <c r="M263" s="119"/>
      <c r="N263" s="119"/>
      <c r="O263" s="119"/>
      <c r="P263" s="76"/>
      <c r="Q263" s="119"/>
      <c r="R263" s="119"/>
      <c r="S263" s="76"/>
      <c r="T263" s="76"/>
      <c r="U263" s="76"/>
      <c r="V263" s="76"/>
      <c r="W263" s="121"/>
      <c r="X263" s="76"/>
      <c r="AA263" s="639">
        <f t="shared" si="8"/>
        <v>7000.0000000000009</v>
      </c>
      <c r="AB263" s="118">
        <f t="shared" si="9"/>
        <v>107000</v>
      </c>
    </row>
    <row r="264" spans="1:28" x14ac:dyDescent="0.35">
      <c r="A264" s="76"/>
      <c r="B264" s="76"/>
      <c r="C264" s="76"/>
      <c r="D264" s="76"/>
      <c r="E264" s="76"/>
      <c r="F264" s="76"/>
      <c r="G264" s="79" t="s">
        <v>5055</v>
      </c>
      <c r="H264" s="76"/>
      <c r="I264" s="118">
        <v>300000</v>
      </c>
      <c r="J264" s="76"/>
      <c r="K264" s="76"/>
      <c r="L264" s="130"/>
      <c r="M264" s="119"/>
      <c r="N264" s="119"/>
      <c r="O264" s="119"/>
      <c r="P264" s="76"/>
      <c r="Q264" s="119"/>
      <c r="R264" s="119"/>
      <c r="S264" s="76"/>
      <c r="T264" s="76"/>
      <c r="U264" s="76"/>
      <c r="V264" s="76"/>
      <c r="W264" s="121"/>
      <c r="X264" s="76"/>
      <c r="AA264" s="639">
        <f t="shared" si="8"/>
        <v>21000.000000000004</v>
      </c>
      <c r="AB264" s="118">
        <f t="shared" si="9"/>
        <v>321000</v>
      </c>
    </row>
    <row r="265" spans="1:28" x14ac:dyDescent="0.35">
      <c r="A265" s="76"/>
      <c r="B265" s="76"/>
      <c r="C265" s="76"/>
      <c r="D265" s="76"/>
      <c r="E265" s="76"/>
      <c r="F265" s="76"/>
      <c r="G265" s="93" t="s">
        <v>994</v>
      </c>
      <c r="H265" s="123"/>
      <c r="I265" s="124">
        <f>SUM(I263:I264)</f>
        <v>400000</v>
      </c>
      <c r="J265" s="76"/>
      <c r="K265" s="69"/>
      <c r="L265" s="119"/>
      <c r="M265" s="119"/>
      <c r="N265" s="119"/>
      <c r="O265" s="119"/>
      <c r="P265" s="76"/>
      <c r="Q265" s="119"/>
      <c r="R265" s="119"/>
      <c r="S265" s="76"/>
      <c r="T265" s="76"/>
      <c r="U265" s="76"/>
      <c r="V265" s="76"/>
      <c r="W265" s="121"/>
      <c r="X265" s="76"/>
      <c r="AA265" s="639">
        <f t="shared" si="8"/>
        <v>28000.000000000004</v>
      </c>
      <c r="AB265" s="124">
        <f t="shared" si="9"/>
        <v>428000</v>
      </c>
    </row>
    <row r="266" spans="1:28" x14ac:dyDescent="0.35">
      <c r="A266" s="64"/>
      <c r="B266" s="64"/>
      <c r="C266" s="64"/>
      <c r="D266" s="64"/>
      <c r="E266" s="64"/>
      <c r="F266" s="64"/>
      <c r="G266" s="66" t="s">
        <v>1944</v>
      </c>
      <c r="H266" s="64"/>
      <c r="I266" s="67"/>
      <c r="J266" s="64"/>
      <c r="K266" s="64"/>
      <c r="L266" s="68"/>
      <c r="M266" s="68"/>
      <c r="N266" s="68"/>
      <c r="O266" s="68"/>
      <c r="P266" s="64"/>
      <c r="Q266" s="68"/>
      <c r="R266" s="68"/>
      <c r="S266" s="64"/>
      <c r="T266" s="64"/>
      <c r="U266" s="64"/>
      <c r="V266" s="64"/>
      <c r="W266" s="115"/>
      <c r="X266" s="64"/>
      <c r="AA266" s="639">
        <f t="shared" si="8"/>
        <v>0</v>
      </c>
      <c r="AB266" s="67">
        <f t="shared" si="9"/>
        <v>0</v>
      </c>
    </row>
    <row r="267" spans="1:28" x14ac:dyDescent="0.35">
      <c r="A267" s="76"/>
      <c r="B267" s="76"/>
      <c r="C267" s="76"/>
      <c r="D267" s="76"/>
      <c r="E267" s="76"/>
      <c r="F267" s="76"/>
      <c r="G267" s="79" t="s">
        <v>5056</v>
      </c>
      <c r="H267" s="69"/>
      <c r="I267" s="74">
        <v>300000</v>
      </c>
      <c r="J267" s="69"/>
      <c r="K267" s="76"/>
      <c r="L267" s="193"/>
      <c r="M267" s="119"/>
      <c r="N267" s="119"/>
      <c r="O267" s="119"/>
      <c r="P267" s="76"/>
      <c r="Q267" s="119"/>
      <c r="R267" s="119"/>
      <c r="S267" s="76"/>
      <c r="T267" s="76"/>
      <c r="U267" s="76"/>
      <c r="V267" s="76"/>
      <c r="W267" s="116"/>
      <c r="X267" s="76"/>
      <c r="AA267" s="639">
        <f t="shared" si="8"/>
        <v>21000.000000000004</v>
      </c>
      <c r="AB267" s="74">
        <f t="shared" si="9"/>
        <v>321000</v>
      </c>
    </row>
    <row r="268" spans="1:28" x14ac:dyDescent="0.35">
      <c r="A268" s="69"/>
      <c r="B268" s="69"/>
      <c r="C268" s="69"/>
      <c r="D268" s="69"/>
      <c r="E268" s="69"/>
      <c r="F268" s="69"/>
      <c r="G268" s="93" t="s">
        <v>994</v>
      </c>
      <c r="H268" s="86"/>
      <c r="I268" s="87">
        <f>SUM(I267)</f>
        <v>300000</v>
      </c>
      <c r="J268" s="69"/>
      <c r="K268" s="76"/>
      <c r="L268" s="193"/>
      <c r="M268" s="119"/>
      <c r="N268" s="75"/>
      <c r="O268" s="75"/>
      <c r="P268" s="69"/>
      <c r="Q268" s="119"/>
      <c r="R268" s="75"/>
      <c r="S268" s="69"/>
      <c r="T268" s="69"/>
      <c r="U268" s="69"/>
      <c r="V268" s="69"/>
      <c r="W268" s="116"/>
      <c r="X268" s="76"/>
      <c r="AA268" s="639">
        <f t="shared" si="8"/>
        <v>21000.000000000004</v>
      </c>
      <c r="AB268" s="87">
        <f t="shared" si="9"/>
        <v>321000</v>
      </c>
    </row>
    <row r="269" spans="1:28" x14ac:dyDescent="0.35">
      <c r="A269" s="64"/>
      <c r="B269" s="64"/>
      <c r="C269" s="64"/>
      <c r="D269" s="64"/>
      <c r="E269" s="64"/>
      <c r="F269" s="64"/>
      <c r="G269" s="96" t="s">
        <v>1945</v>
      </c>
      <c r="H269" s="64"/>
      <c r="I269" s="67"/>
      <c r="J269" s="64"/>
      <c r="K269" s="64"/>
      <c r="L269" s="68"/>
      <c r="M269" s="68"/>
      <c r="N269" s="68"/>
      <c r="O269" s="68"/>
      <c r="P269" s="64"/>
      <c r="Q269" s="68"/>
      <c r="R269" s="68"/>
      <c r="S269" s="64"/>
      <c r="T269" s="64"/>
      <c r="U269" s="64"/>
      <c r="V269" s="64"/>
      <c r="W269" s="115"/>
      <c r="X269" s="64"/>
      <c r="AA269" s="639">
        <f t="shared" si="8"/>
        <v>0</v>
      </c>
      <c r="AB269" s="67">
        <f t="shared" si="9"/>
        <v>0</v>
      </c>
    </row>
    <row r="270" spans="1:28" x14ac:dyDescent="0.35">
      <c r="A270" s="69"/>
      <c r="B270" s="69"/>
      <c r="C270" s="69"/>
      <c r="D270" s="69"/>
      <c r="E270" s="69"/>
      <c r="F270" s="69"/>
      <c r="G270" s="79" t="s">
        <v>5057</v>
      </c>
      <c r="H270" s="69"/>
      <c r="I270" s="74">
        <v>400000</v>
      </c>
      <c r="J270" s="69"/>
      <c r="K270" s="69" t="s">
        <v>1214</v>
      </c>
      <c r="L270" s="75"/>
      <c r="M270" s="75" t="s">
        <v>5058</v>
      </c>
      <c r="N270" s="131" t="s">
        <v>5059</v>
      </c>
      <c r="O270" s="75"/>
      <c r="P270" s="69"/>
      <c r="Q270" s="75" t="s">
        <v>1761</v>
      </c>
      <c r="R270" s="75" t="s">
        <v>1766</v>
      </c>
      <c r="S270" s="69"/>
      <c r="T270" s="69"/>
      <c r="U270" s="69"/>
      <c r="V270" s="69"/>
      <c r="W270" s="116"/>
      <c r="X270" s="76"/>
      <c r="AA270" s="639">
        <f t="shared" si="8"/>
        <v>28000.000000000004</v>
      </c>
      <c r="AB270" s="74">
        <f t="shared" si="9"/>
        <v>428000</v>
      </c>
    </row>
    <row r="271" spans="1:28" x14ac:dyDescent="0.35">
      <c r="A271" s="69"/>
      <c r="B271" s="69"/>
      <c r="C271" s="69"/>
      <c r="D271" s="69"/>
      <c r="E271" s="69"/>
      <c r="F271" s="69"/>
      <c r="G271" s="79" t="s">
        <v>5060</v>
      </c>
      <c r="H271" s="69"/>
      <c r="I271" s="74">
        <v>400000</v>
      </c>
      <c r="J271" s="69"/>
      <c r="K271" s="69" t="s">
        <v>1214</v>
      </c>
      <c r="L271" s="75"/>
      <c r="M271" s="75" t="s">
        <v>5061</v>
      </c>
      <c r="N271" s="203" t="s">
        <v>5062</v>
      </c>
      <c r="O271" s="75"/>
      <c r="P271" s="69"/>
      <c r="Q271" s="75"/>
      <c r="R271" s="75"/>
      <c r="S271" s="69"/>
      <c r="T271" s="69"/>
      <c r="U271" s="69"/>
      <c r="V271" s="69"/>
      <c r="W271" s="116"/>
      <c r="X271" s="76"/>
      <c r="AA271" s="639">
        <f t="shared" si="8"/>
        <v>28000.000000000004</v>
      </c>
      <c r="AB271" s="74">
        <f t="shared" si="9"/>
        <v>428000</v>
      </c>
    </row>
    <row r="272" spans="1:28" x14ac:dyDescent="0.35">
      <c r="A272" s="69"/>
      <c r="B272" s="69"/>
      <c r="C272" s="69"/>
      <c r="D272" s="69"/>
      <c r="E272" s="69"/>
      <c r="F272" s="69"/>
      <c r="G272" s="79" t="s">
        <v>5063</v>
      </c>
      <c r="H272" s="69"/>
      <c r="I272" s="74">
        <v>400000</v>
      </c>
      <c r="J272" s="69"/>
      <c r="K272" s="69" t="s">
        <v>1214</v>
      </c>
      <c r="L272" s="75"/>
      <c r="M272" s="75" t="s">
        <v>5058</v>
      </c>
      <c r="N272" s="131" t="s">
        <v>5064</v>
      </c>
      <c r="O272" s="75"/>
      <c r="P272" s="69"/>
      <c r="Q272" s="75" t="s">
        <v>1761</v>
      </c>
      <c r="R272" s="75" t="s">
        <v>1766</v>
      </c>
      <c r="S272" s="69"/>
      <c r="T272" s="69"/>
      <c r="U272" s="69"/>
      <c r="V272" s="69"/>
      <c r="W272" s="116"/>
      <c r="X272" s="76"/>
      <c r="AA272" s="639">
        <f t="shared" si="8"/>
        <v>28000.000000000004</v>
      </c>
      <c r="AB272" s="74">
        <f t="shared" si="9"/>
        <v>428000</v>
      </c>
    </row>
    <row r="273" spans="1:28" x14ac:dyDescent="0.35">
      <c r="A273" s="69"/>
      <c r="B273" s="69"/>
      <c r="C273" s="69"/>
      <c r="D273" s="69"/>
      <c r="E273" s="69"/>
      <c r="F273" s="69"/>
      <c r="G273" s="79" t="s">
        <v>5065</v>
      </c>
      <c r="H273" s="69"/>
      <c r="I273" s="74">
        <v>400000</v>
      </c>
      <c r="J273" s="69"/>
      <c r="K273" s="76"/>
      <c r="L273" s="193"/>
      <c r="M273" s="119"/>
      <c r="N273" s="75"/>
      <c r="O273" s="75"/>
      <c r="P273" s="69"/>
      <c r="Q273" s="119"/>
      <c r="R273" s="75"/>
      <c r="S273" s="69"/>
      <c r="T273" s="69"/>
      <c r="U273" s="69"/>
      <c r="V273" s="69"/>
      <c r="W273" s="116"/>
      <c r="X273" s="76"/>
      <c r="AA273" s="639">
        <f t="shared" si="8"/>
        <v>28000.000000000004</v>
      </c>
      <c r="AB273" s="74">
        <f t="shared" si="9"/>
        <v>428000</v>
      </c>
    </row>
    <row r="274" spans="1:28" x14ac:dyDescent="0.35">
      <c r="A274" s="69"/>
      <c r="B274" s="69"/>
      <c r="C274" s="69"/>
      <c r="D274" s="69"/>
      <c r="E274" s="69"/>
      <c r="F274" s="69"/>
      <c r="G274" s="79" t="s">
        <v>5066</v>
      </c>
      <c r="H274" s="69"/>
      <c r="I274" s="74">
        <v>400000</v>
      </c>
      <c r="J274" s="69"/>
      <c r="K274" s="76"/>
      <c r="L274" s="193"/>
      <c r="M274" s="119"/>
      <c r="N274" s="75"/>
      <c r="O274" s="75"/>
      <c r="P274" s="69"/>
      <c r="Q274" s="119"/>
      <c r="R274" s="75"/>
      <c r="S274" s="69"/>
      <c r="T274" s="69"/>
      <c r="U274" s="69"/>
      <c r="V274" s="69"/>
      <c r="W274" s="116"/>
      <c r="X274" s="76"/>
      <c r="AA274" s="639">
        <f t="shared" si="8"/>
        <v>28000.000000000004</v>
      </c>
      <c r="AB274" s="74">
        <f t="shared" si="9"/>
        <v>428000</v>
      </c>
    </row>
    <row r="275" spans="1:28" x14ac:dyDescent="0.35">
      <c r="A275" s="69"/>
      <c r="B275" s="69"/>
      <c r="C275" s="69"/>
      <c r="D275" s="69"/>
      <c r="E275" s="69"/>
      <c r="F275" s="69"/>
      <c r="G275" s="93" t="s">
        <v>994</v>
      </c>
      <c r="H275" s="86"/>
      <c r="I275" s="87">
        <f>SUM(I270:I274)</f>
        <v>2000000</v>
      </c>
      <c r="J275" s="69"/>
      <c r="K275" s="69"/>
      <c r="L275" s="75"/>
      <c r="M275" s="75"/>
      <c r="N275" s="131"/>
      <c r="O275" s="75"/>
      <c r="P275" s="69"/>
      <c r="Q275" s="75"/>
      <c r="R275" s="75"/>
      <c r="S275" s="69"/>
      <c r="T275" s="69"/>
      <c r="U275" s="69"/>
      <c r="V275" s="69"/>
      <c r="W275" s="116"/>
      <c r="X275" s="76"/>
      <c r="AA275" s="639">
        <f t="shared" si="8"/>
        <v>140000</v>
      </c>
      <c r="AB275" s="87">
        <f t="shared" si="9"/>
        <v>2140000</v>
      </c>
    </row>
    <row r="276" spans="1:28" x14ac:dyDescent="0.35">
      <c r="A276" s="64"/>
      <c r="B276" s="64"/>
      <c r="C276" s="64"/>
      <c r="D276" s="64"/>
      <c r="E276" s="64"/>
      <c r="F276" s="64"/>
      <c r="G276" s="96" t="s">
        <v>1590</v>
      </c>
      <c r="H276" s="64"/>
      <c r="I276" s="67"/>
      <c r="J276" s="64"/>
      <c r="K276" s="64"/>
      <c r="L276" s="68"/>
      <c r="M276" s="68"/>
      <c r="N276" s="68"/>
      <c r="O276" s="68"/>
      <c r="P276" s="64"/>
      <c r="Q276" s="68"/>
      <c r="R276" s="68"/>
      <c r="S276" s="64"/>
      <c r="T276" s="64"/>
      <c r="U276" s="64"/>
      <c r="V276" s="64"/>
      <c r="W276" s="115"/>
      <c r="X276" s="64"/>
      <c r="AA276" s="639">
        <f t="shared" si="8"/>
        <v>0</v>
      </c>
      <c r="AB276" s="67">
        <f t="shared" si="9"/>
        <v>0</v>
      </c>
    </row>
    <row r="277" spans="1:28" x14ac:dyDescent="0.35">
      <c r="A277" s="76"/>
      <c r="B277" s="76"/>
      <c r="C277" s="76"/>
      <c r="D277" s="76"/>
      <c r="E277" s="76"/>
      <c r="F277" s="76"/>
      <c r="G277" s="76" t="s">
        <v>5067</v>
      </c>
      <c r="H277" s="76"/>
      <c r="I277" s="118">
        <v>400000</v>
      </c>
      <c r="J277" s="76"/>
      <c r="K277" s="76" t="s">
        <v>1230</v>
      </c>
      <c r="L277" s="119"/>
      <c r="M277" s="119" t="s">
        <v>5068</v>
      </c>
      <c r="N277" s="119" t="s">
        <v>5069</v>
      </c>
      <c r="O277" s="119"/>
      <c r="P277" s="76"/>
      <c r="Q277" s="119"/>
      <c r="R277" s="119"/>
      <c r="S277" s="76"/>
      <c r="T277" s="76"/>
      <c r="U277" s="76"/>
      <c r="V277" s="76"/>
      <c r="W277" s="121"/>
      <c r="X277" s="76"/>
      <c r="AA277" s="639">
        <f t="shared" si="8"/>
        <v>28000.000000000004</v>
      </c>
      <c r="AB277" s="118">
        <f t="shared" si="9"/>
        <v>428000</v>
      </c>
    </row>
    <row r="278" spans="1:28" x14ac:dyDescent="0.35">
      <c r="G278" s="93" t="s">
        <v>994</v>
      </c>
      <c r="H278" s="86"/>
      <c r="I278" s="87">
        <f>SUM(I277)</f>
        <v>400000</v>
      </c>
      <c r="AA278" s="639">
        <f t="shared" si="8"/>
        <v>28000.000000000004</v>
      </c>
      <c r="AB278" s="87">
        <f t="shared" si="9"/>
        <v>428000</v>
      </c>
    </row>
    <row r="279" spans="1:28" x14ac:dyDescent="0.35">
      <c r="G279" s="123" t="s">
        <v>894</v>
      </c>
      <c r="H279" s="123"/>
      <c r="I279" s="124">
        <f>SUM(I5:I278)/2</f>
        <v>170150000</v>
      </c>
      <c r="AA279" s="639">
        <f t="shared" si="8"/>
        <v>11910500.000000002</v>
      </c>
      <c r="AB279" s="124">
        <f t="shared" si="9"/>
        <v>182060500</v>
      </c>
    </row>
  </sheetData>
  <mergeCells count="7">
    <mergeCell ref="X1:X2"/>
    <mergeCell ref="A1:E1"/>
    <mergeCell ref="G1:H1"/>
    <mergeCell ref="K1:O1"/>
    <mergeCell ref="P1:R1"/>
    <mergeCell ref="S1:T1"/>
    <mergeCell ref="U1:W1"/>
  </mergeCells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50"/>
  </sheetPr>
  <dimension ref="A1:CF140"/>
  <sheetViews>
    <sheetView topLeftCell="G1" workbookViewId="0">
      <selection activeCell="CE1" sqref="I1:CE1048576"/>
    </sheetView>
  </sheetViews>
  <sheetFormatPr defaultColWidth="9.0898437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54296875" style="76" hidden="1" customWidth="1"/>
    <col min="5" max="6" width="23.54296875" style="76" hidden="1" customWidth="1"/>
    <col min="7" max="7" width="35.81640625" style="76" customWidth="1"/>
    <col min="8" max="9" width="27.1796875" style="76" hidden="1" customWidth="1"/>
    <col min="10" max="10" width="14.453125" style="76" hidden="1" customWidth="1"/>
    <col min="11" max="11" width="34.54296875" style="76" hidden="1" customWidth="1"/>
    <col min="12" max="12" width="17.54296875" style="76" hidden="1" customWidth="1"/>
    <col min="13" max="13" width="26.54296875" style="76" hidden="1" customWidth="1"/>
    <col min="14" max="14" width="31.453125" style="76" hidden="1" customWidth="1"/>
    <col min="15" max="15" width="19.08984375" style="76" hidden="1" customWidth="1"/>
    <col min="16" max="16" width="24.453125" style="76" hidden="1" customWidth="1"/>
    <col min="17" max="17" width="21.54296875" style="119" hidden="1" customWidth="1"/>
    <col min="18" max="18" width="25.1796875" style="76" hidden="1" customWidth="1"/>
    <col min="19" max="19" width="11.7265625" style="76" hidden="1" customWidth="1"/>
    <col min="20" max="20" width="16.453125" style="76" hidden="1" customWidth="1"/>
    <col min="21" max="21" width="26.81640625" style="76" hidden="1" customWidth="1"/>
    <col min="22" max="22" width="44.7265625" style="76" hidden="1" customWidth="1"/>
    <col min="23" max="23" width="26.453125" style="76" hidden="1" customWidth="1"/>
    <col min="24" max="24" width="33" style="76" hidden="1" customWidth="1"/>
    <col min="25" max="25" width="41.81640625" style="76" hidden="1" customWidth="1"/>
    <col min="26" max="82" width="0" style="76" hidden="1" customWidth="1"/>
    <col min="83" max="83" width="10.7265625" style="76" hidden="1" customWidth="1"/>
    <col min="84" max="84" width="27.1796875" style="76" customWidth="1"/>
    <col min="85" max="16384" width="9.08984375" style="76"/>
  </cols>
  <sheetData>
    <row r="1" spans="1:84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8"/>
      <c r="J1" s="48" t="s">
        <v>897</v>
      </c>
      <c r="K1" s="667" t="s">
        <v>898</v>
      </c>
      <c r="L1" s="667"/>
      <c r="M1" s="667"/>
      <c r="N1" s="667"/>
      <c r="O1" s="667"/>
      <c r="P1" s="667" t="s">
        <v>899</v>
      </c>
      <c r="Q1" s="667"/>
      <c r="R1" s="667"/>
      <c r="S1" s="667" t="s">
        <v>900</v>
      </c>
      <c r="T1" s="667"/>
      <c r="U1" s="675" t="s">
        <v>901</v>
      </c>
      <c r="V1" s="675"/>
      <c r="W1" s="675"/>
      <c r="X1" s="675"/>
      <c r="Y1" s="674" t="s">
        <v>902</v>
      </c>
      <c r="CF1" s="48"/>
    </row>
    <row r="2" spans="1:84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49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CF2" s="634" t="s">
        <v>24303</v>
      </c>
    </row>
    <row r="3" spans="1:84" x14ac:dyDescent="0.35">
      <c r="A3" s="106"/>
      <c r="B3" s="106"/>
      <c r="C3" s="106"/>
      <c r="D3" s="107"/>
      <c r="E3" s="57"/>
      <c r="F3" s="57"/>
      <c r="G3" s="106" t="s">
        <v>5070</v>
      </c>
      <c r="H3" s="57"/>
      <c r="I3" s="57"/>
      <c r="J3" s="106"/>
      <c r="K3" s="106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258"/>
      <c r="Y3" s="258"/>
      <c r="CF3" s="57"/>
    </row>
    <row r="4" spans="1:84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4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64"/>
      <c r="Y4" s="64"/>
      <c r="CE4" s="641">
        <v>7.0000000000000007E-2</v>
      </c>
      <c r="CF4" s="64"/>
    </row>
    <row r="5" spans="1:84" x14ac:dyDescent="0.35">
      <c r="B5" s="196" t="s">
        <v>5071</v>
      </c>
      <c r="C5" s="196" t="s">
        <v>83</v>
      </c>
      <c r="D5" s="196" t="s">
        <v>5072</v>
      </c>
      <c r="E5" s="196" t="s">
        <v>5073</v>
      </c>
      <c r="F5" s="196"/>
      <c r="G5" s="79" t="s">
        <v>5074</v>
      </c>
      <c r="H5" s="69"/>
      <c r="I5" s="74">
        <v>600000</v>
      </c>
      <c r="J5" s="69"/>
      <c r="K5" s="69" t="s">
        <v>5075</v>
      </c>
      <c r="L5" s="69" t="s">
        <v>5075</v>
      </c>
      <c r="M5" s="69" t="s">
        <v>5075</v>
      </c>
      <c r="N5" s="69" t="s">
        <v>5075</v>
      </c>
      <c r="O5" s="69" t="s">
        <v>5075</v>
      </c>
      <c r="P5" s="69" t="s">
        <v>5075</v>
      </c>
      <c r="Q5" s="69" t="s">
        <v>5075</v>
      </c>
      <c r="R5" s="69" t="s">
        <v>5075</v>
      </c>
      <c r="S5" s="69"/>
      <c r="T5" s="69"/>
      <c r="U5" s="69"/>
      <c r="V5" s="69"/>
      <c r="W5" s="69"/>
      <c r="X5" s="69"/>
      <c r="CE5" s="639">
        <f>I5*CE$4</f>
        <v>42000.000000000007</v>
      </c>
      <c r="CF5" s="74">
        <f>I5+CE5</f>
        <v>642000</v>
      </c>
    </row>
    <row r="6" spans="1:84" x14ac:dyDescent="0.35">
      <c r="B6" s="196" t="s">
        <v>5071</v>
      </c>
      <c r="C6" s="196" t="s">
        <v>83</v>
      </c>
      <c r="D6" s="196" t="s">
        <v>5072</v>
      </c>
      <c r="E6" s="196" t="s">
        <v>5073</v>
      </c>
      <c r="F6" s="81" t="s">
        <v>5076</v>
      </c>
      <c r="G6" s="79" t="s">
        <v>5077</v>
      </c>
      <c r="H6" s="69"/>
      <c r="I6" s="74">
        <v>600000</v>
      </c>
      <c r="J6" s="69"/>
      <c r="K6" s="69" t="s">
        <v>5075</v>
      </c>
      <c r="L6" s="69" t="s">
        <v>5075</v>
      </c>
      <c r="M6" s="69" t="s">
        <v>5075</v>
      </c>
      <c r="N6" s="69" t="s">
        <v>5075</v>
      </c>
      <c r="O6" s="69" t="s">
        <v>5075</v>
      </c>
      <c r="P6" s="69" t="s">
        <v>5075</v>
      </c>
      <c r="Q6" s="69" t="s">
        <v>5075</v>
      </c>
      <c r="R6" s="69" t="s">
        <v>5075</v>
      </c>
      <c r="S6" s="69"/>
      <c r="T6" s="69"/>
      <c r="U6" s="69"/>
      <c r="V6" s="69"/>
      <c r="W6" s="69"/>
      <c r="X6" s="69"/>
      <c r="CE6" s="639">
        <f t="shared" ref="CE6:CE69" si="0">I6*CE$4</f>
        <v>42000.000000000007</v>
      </c>
      <c r="CF6" s="74">
        <f t="shared" ref="CF6:CF69" si="1">I6+CE6</f>
        <v>642000</v>
      </c>
    </row>
    <row r="7" spans="1:84" x14ac:dyDescent="0.35">
      <c r="B7" s="196" t="s">
        <v>5071</v>
      </c>
      <c r="C7" s="196" t="s">
        <v>83</v>
      </c>
      <c r="D7" s="196" t="s">
        <v>5072</v>
      </c>
      <c r="E7" s="196" t="s">
        <v>5073</v>
      </c>
      <c r="F7" s="81" t="s">
        <v>5078</v>
      </c>
      <c r="G7" s="79" t="s">
        <v>5079</v>
      </c>
      <c r="H7" s="69"/>
      <c r="I7" s="74">
        <v>600000</v>
      </c>
      <c r="J7" s="69"/>
      <c r="K7" s="69" t="s">
        <v>5075</v>
      </c>
      <c r="L7" s="69" t="s">
        <v>5075</v>
      </c>
      <c r="M7" s="69" t="s">
        <v>5075</v>
      </c>
      <c r="N7" s="69" t="s">
        <v>5075</v>
      </c>
      <c r="O7" s="69" t="s">
        <v>5075</v>
      </c>
      <c r="P7" s="69" t="s">
        <v>5075</v>
      </c>
      <c r="Q7" s="69" t="s">
        <v>5075</v>
      </c>
      <c r="R7" s="69" t="s">
        <v>5075</v>
      </c>
      <c r="S7" s="69"/>
      <c r="T7" s="69"/>
      <c r="U7" s="69"/>
      <c r="V7" s="69"/>
      <c r="W7" s="69"/>
      <c r="X7" s="69"/>
      <c r="CE7" s="639">
        <f t="shared" si="0"/>
        <v>42000.000000000007</v>
      </c>
      <c r="CF7" s="74">
        <f t="shared" si="1"/>
        <v>642000</v>
      </c>
    </row>
    <row r="8" spans="1:84" x14ac:dyDescent="0.35">
      <c r="B8" s="196" t="s">
        <v>5071</v>
      </c>
      <c r="C8" s="196" t="s">
        <v>83</v>
      </c>
      <c r="D8" s="196" t="s">
        <v>5072</v>
      </c>
      <c r="E8" s="196" t="s">
        <v>5073</v>
      </c>
      <c r="F8" s="81" t="s">
        <v>5080</v>
      </c>
      <c r="G8" s="79" t="s">
        <v>5081</v>
      </c>
      <c r="H8" s="69"/>
      <c r="I8" s="74">
        <v>600000</v>
      </c>
      <c r="J8" s="69"/>
      <c r="K8" s="69" t="s">
        <v>5075</v>
      </c>
      <c r="L8" s="69" t="s">
        <v>5075</v>
      </c>
      <c r="M8" s="69" t="s">
        <v>5075</v>
      </c>
      <c r="N8" s="69" t="s">
        <v>5075</v>
      </c>
      <c r="O8" s="69" t="s">
        <v>5075</v>
      </c>
      <c r="P8" s="69" t="s">
        <v>5075</v>
      </c>
      <c r="Q8" s="69" t="s">
        <v>5075</v>
      </c>
      <c r="R8" s="69" t="s">
        <v>5075</v>
      </c>
      <c r="S8" s="69"/>
      <c r="T8" s="69"/>
      <c r="U8" s="69"/>
      <c r="V8" s="69"/>
      <c r="W8" s="69"/>
      <c r="X8" s="69"/>
      <c r="CE8" s="639">
        <f t="shared" si="0"/>
        <v>42000.000000000007</v>
      </c>
      <c r="CF8" s="74">
        <f t="shared" si="1"/>
        <v>642000</v>
      </c>
    </row>
    <row r="9" spans="1:84" x14ac:dyDescent="0.35">
      <c r="B9" s="196" t="s">
        <v>5071</v>
      </c>
      <c r="C9" s="196" t="s">
        <v>83</v>
      </c>
      <c r="D9" s="196" t="s">
        <v>5072</v>
      </c>
      <c r="E9" s="196" t="s">
        <v>5073</v>
      </c>
      <c r="F9" s="81" t="s">
        <v>5082</v>
      </c>
      <c r="G9" s="79" t="s">
        <v>5083</v>
      </c>
      <c r="H9" s="69"/>
      <c r="I9" s="74">
        <v>600000</v>
      </c>
      <c r="J9" s="69"/>
      <c r="K9" s="69" t="s">
        <v>5075</v>
      </c>
      <c r="L9" s="69" t="s">
        <v>5075</v>
      </c>
      <c r="M9" s="69" t="s">
        <v>5075</v>
      </c>
      <c r="N9" s="69" t="s">
        <v>5075</v>
      </c>
      <c r="O9" s="69" t="s">
        <v>5075</v>
      </c>
      <c r="P9" s="69" t="s">
        <v>5075</v>
      </c>
      <c r="Q9" s="69" t="s">
        <v>5075</v>
      </c>
      <c r="R9" s="69" t="s">
        <v>5075</v>
      </c>
      <c r="S9" s="69"/>
      <c r="T9" s="69"/>
      <c r="U9" s="69"/>
      <c r="V9" s="69"/>
      <c r="W9" s="69"/>
      <c r="X9" s="69"/>
      <c r="CE9" s="639">
        <f t="shared" si="0"/>
        <v>42000.000000000007</v>
      </c>
      <c r="CF9" s="74">
        <f t="shared" si="1"/>
        <v>642000</v>
      </c>
    </row>
    <row r="10" spans="1:84" x14ac:dyDescent="0.35">
      <c r="B10" s="196" t="s">
        <v>5071</v>
      </c>
      <c r="C10" s="196" t="s">
        <v>83</v>
      </c>
      <c r="D10" s="196" t="s">
        <v>5072</v>
      </c>
      <c r="E10" s="196" t="s">
        <v>5073</v>
      </c>
      <c r="F10" s="81" t="s">
        <v>5084</v>
      </c>
      <c r="G10" s="79" t="s">
        <v>5085</v>
      </c>
      <c r="H10" s="69"/>
      <c r="I10" s="74">
        <v>600000</v>
      </c>
      <c r="J10" s="69"/>
      <c r="K10" s="69" t="s">
        <v>5075</v>
      </c>
      <c r="L10" s="69" t="s">
        <v>5075</v>
      </c>
      <c r="M10" s="69" t="s">
        <v>5075</v>
      </c>
      <c r="N10" s="69" t="s">
        <v>5075</v>
      </c>
      <c r="O10" s="69" t="s">
        <v>5075</v>
      </c>
      <c r="P10" s="69" t="s">
        <v>5075</v>
      </c>
      <c r="Q10" s="69" t="s">
        <v>5075</v>
      </c>
      <c r="R10" s="69" t="s">
        <v>5075</v>
      </c>
      <c r="S10" s="69"/>
      <c r="T10" s="69"/>
      <c r="U10" s="69"/>
      <c r="V10" s="69"/>
      <c r="W10" s="69"/>
      <c r="X10" s="69"/>
      <c r="CE10" s="639">
        <f t="shared" si="0"/>
        <v>42000.000000000007</v>
      </c>
      <c r="CF10" s="74">
        <f t="shared" si="1"/>
        <v>642000</v>
      </c>
    </row>
    <row r="11" spans="1:84" x14ac:dyDescent="0.35">
      <c r="B11" s="196" t="s">
        <v>5071</v>
      </c>
      <c r="C11" s="196" t="s">
        <v>83</v>
      </c>
      <c r="D11" s="196" t="s">
        <v>5072</v>
      </c>
      <c r="E11" s="196" t="s">
        <v>5073</v>
      </c>
      <c r="F11" s="81" t="s">
        <v>5086</v>
      </c>
      <c r="G11" s="79" t="s">
        <v>5087</v>
      </c>
      <c r="H11" s="69"/>
      <c r="I11" s="74">
        <v>600000</v>
      </c>
      <c r="J11" s="69"/>
      <c r="K11" s="69" t="s">
        <v>5075</v>
      </c>
      <c r="L11" s="69" t="s">
        <v>5075</v>
      </c>
      <c r="M11" s="69" t="s">
        <v>5075</v>
      </c>
      <c r="N11" s="69" t="s">
        <v>5075</v>
      </c>
      <c r="O11" s="69" t="s">
        <v>5075</v>
      </c>
      <c r="P11" s="69" t="s">
        <v>5075</v>
      </c>
      <c r="Q11" s="69" t="s">
        <v>5075</v>
      </c>
      <c r="R11" s="69" t="s">
        <v>5075</v>
      </c>
      <c r="S11" s="69"/>
      <c r="T11" s="69"/>
      <c r="U11" s="69"/>
      <c r="V11" s="69"/>
      <c r="W11" s="69"/>
      <c r="X11" s="69"/>
      <c r="CE11" s="639">
        <f t="shared" si="0"/>
        <v>42000.000000000007</v>
      </c>
      <c r="CF11" s="74">
        <f t="shared" si="1"/>
        <v>642000</v>
      </c>
    </row>
    <row r="12" spans="1:84" x14ac:dyDescent="0.35">
      <c r="B12" s="196" t="s">
        <v>5071</v>
      </c>
      <c r="C12" s="196" t="s">
        <v>83</v>
      </c>
      <c r="D12" s="196" t="s">
        <v>5072</v>
      </c>
      <c r="E12" s="196" t="s">
        <v>5073</v>
      </c>
      <c r="F12" s="196"/>
      <c r="G12" s="79" t="s">
        <v>5088</v>
      </c>
      <c r="H12" s="69"/>
      <c r="I12" s="74">
        <v>650000</v>
      </c>
      <c r="J12" s="69"/>
      <c r="K12" s="69" t="s">
        <v>5075</v>
      </c>
      <c r="L12" s="69" t="s">
        <v>5075</v>
      </c>
      <c r="M12" s="69" t="s">
        <v>5075</v>
      </c>
      <c r="N12" s="69" t="s">
        <v>5075</v>
      </c>
      <c r="O12" s="69" t="s">
        <v>5075</v>
      </c>
      <c r="P12" s="69" t="s">
        <v>5075</v>
      </c>
      <c r="Q12" s="69" t="s">
        <v>5075</v>
      </c>
      <c r="R12" s="69" t="s">
        <v>5075</v>
      </c>
      <c r="S12" s="69"/>
      <c r="T12" s="69"/>
      <c r="U12" s="69"/>
      <c r="V12" s="69"/>
      <c r="W12" s="69"/>
      <c r="X12" s="69"/>
      <c r="CE12" s="639">
        <f t="shared" si="0"/>
        <v>45500.000000000007</v>
      </c>
      <c r="CF12" s="74">
        <f t="shared" si="1"/>
        <v>695500</v>
      </c>
    </row>
    <row r="13" spans="1:84" x14ac:dyDescent="0.35">
      <c r="B13" s="196" t="s">
        <v>5071</v>
      </c>
      <c r="C13" s="196" t="s">
        <v>83</v>
      </c>
      <c r="D13" s="196" t="s">
        <v>5072</v>
      </c>
      <c r="E13" s="196" t="s">
        <v>5073</v>
      </c>
      <c r="F13" s="81"/>
      <c r="G13" s="79" t="s">
        <v>5089</v>
      </c>
      <c r="H13" s="69"/>
      <c r="I13" s="74">
        <v>650000</v>
      </c>
      <c r="J13" s="69"/>
      <c r="K13" s="69" t="s">
        <v>5075</v>
      </c>
      <c r="L13" s="69" t="s">
        <v>5075</v>
      </c>
      <c r="M13" s="69" t="s">
        <v>5075</v>
      </c>
      <c r="N13" s="69" t="s">
        <v>5075</v>
      </c>
      <c r="O13" s="69" t="s">
        <v>5075</v>
      </c>
      <c r="P13" s="69" t="s">
        <v>5075</v>
      </c>
      <c r="Q13" s="69" t="s">
        <v>5075</v>
      </c>
      <c r="R13" s="69" t="s">
        <v>5075</v>
      </c>
      <c r="S13" s="69"/>
      <c r="T13" s="69"/>
      <c r="U13" s="69"/>
      <c r="V13" s="69"/>
      <c r="W13" s="69"/>
      <c r="X13" s="69"/>
      <c r="CE13" s="639">
        <f t="shared" si="0"/>
        <v>45500.000000000007</v>
      </c>
      <c r="CF13" s="74">
        <f t="shared" si="1"/>
        <v>695500</v>
      </c>
    </row>
    <row r="14" spans="1:84" x14ac:dyDescent="0.35">
      <c r="B14" s="196" t="s">
        <v>5071</v>
      </c>
      <c r="C14" s="196" t="s">
        <v>83</v>
      </c>
      <c r="D14" s="196" t="s">
        <v>5072</v>
      </c>
      <c r="E14" s="196" t="s">
        <v>5073</v>
      </c>
      <c r="F14" s="81" t="s">
        <v>5090</v>
      </c>
      <c r="G14" s="79" t="s">
        <v>5091</v>
      </c>
      <c r="H14" s="69"/>
      <c r="I14" s="74">
        <v>600000</v>
      </c>
      <c r="J14" s="69"/>
      <c r="K14" s="69" t="s">
        <v>5075</v>
      </c>
      <c r="L14" s="69" t="s">
        <v>5075</v>
      </c>
      <c r="M14" s="69" t="s">
        <v>5075</v>
      </c>
      <c r="N14" s="69" t="s">
        <v>5075</v>
      </c>
      <c r="O14" s="69" t="s">
        <v>5075</v>
      </c>
      <c r="P14" s="69" t="s">
        <v>5075</v>
      </c>
      <c r="Q14" s="69" t="s">
        <v>5075</v>
      </c>
      <c r="R14" s="69" t="s">
        <v>5075</v>
      </c>
      <c r="S14" s="69"/>
      <c r="T14" s="69"/>
      <c r="U14" s="69"/>
      <c r="V14" s="69"/>
      <c r="W14" s="69"/>
      <c r="X14" s="69"/>
      <c r="CE14" s="639">
        <f t="shared" si="0"/>
        <v>42000.000000000007</v>
      </c>
      <c r="CF14" s="74">
        <f t="shared" si="1"/>
        <v>642000</v>
      </c>
    </row>
    <row r="15" spans="1:84" x14ac:dyDescent="0.35">
      <c r="B15" s="196" t="s">
        <v>5071</v>
      </c>
      <c r="C15" s="196" t="s">
        <v>83</v>
      </c>
      <c r="D15" s="196" t="s">
        <v>5072</v>
      </c>
      <c r="E15" s="196" t="s">
        <v>5073</v>
      </c>
      <c r="F15" s="81" t="s">
        <v>5092</v>
      </c>
      <c r="G15" s="79" t="s">
        <v>5093</v>
      </c>
      <c r="H15" s="69"/>
      <c r="I15" s="74">
        <v>600000</v>
      </c>
      <c r="J15" s="69"/>
      <c r="K15" s="69" t="s">
        <v>5075</v>
      </c>
      <c r="L15" s="69" t="s">
        <v>5075</v>
      </c>
      <c r="M15" s="69" t="s">
        <v>5075</v>
      </c>
      <c r="N15" s="69" t="s">
        <v>5075</v>
      </c>
      <c r="O15" s="69" t="s">
        <v>5075</v>
      </c>
      <c r="P15" s="69" t="s">
        <v>5075</v>
      </c>
      <c r="Q15" s="69" t="s">
        <v>5075</v>
      </c>
      <c r="R15" s="69" t="s">
        <v>5075</v>
      </c>
      <c r="S15" s="69"/>
      <c r="T15" s="69"/>
      <c r="U15" s="69"/>
      <c r="V15" s="69"/>
      <c r="W15" s="69"/>
      <c r="X15" s="69"/>
      <c r="CE15" s="639">
        <f t="shared" si="0"/>
        <v>42000.000000000007</v>
      </c>
      <c r="CF15" s="74">
        <f t="shared" si="1"/>
        <v>642000</v>
      </c>
    </row>
    <row r="16" spans="1:84" x14ac:dyDescent="0.35">
      <c r="B16" s="196" t="s">
        <v>5071</v>
      </c>
      <c r="C16" s="196" t="s">
        <v>83</v>
      </c>
      <c r="D16" s="196" t="s">
        <v>5072</v>
      </c>
      <c r="E16" s="196" t="s">
        <v>5073</v>
      </c>
      <c r="F16" s="81" t="s">
        <v>5094</v>
      </c>
      <c r="G16" s="79" t="s">
        <v>5095</v>
      </c>
      <c r="H16" s="69"/>
      <c r="I16" s="74">
        <v>600000</v>
      </c>
      <c r="J16" s="69"/>
      <c r="K16" s="69" t="s">
        <v>5075</v>
      </c>
      <c r="L16" s="69" t="s">
        <v>5075</v>
      </c>
      <c r="M16" s="69" t="s">
        <v>5075</v>
      </c>
      <c r="N16" s="69" t="s">
        <v>5075</v>
      </c>
      <c r="O16" s="69" t="s">
        <v>5075</v>
      </c>
      <c r="P16" s="69" t="s">
        <v>5075</v>
      </c>
      <c r="Q16" s="69" t="s">
        <v>5075</v>
      </c>
      <c r="R16" s="69" t="s">
        <v>5075</v>
      </c>
      <c r="S16" s="69"/>
      <c r="T16" s="69"/>
      <c r="U16" s="69"/>
      <c r="V16" s="69"/>
      <c r="W16" s="69"/>
      <c r="X16" s="69"/>
      <c r="CE16" s="639">
        <f t="shared" si="0"/>
        <v>42000.000000000007</v>
      </c>
      <c r="CF16" s="74">
        <f t="shared" si="1"/>
        <v>642000</v>
      </c>
    </row>
    <row r="17" spans="1:84" x14ac:dyDescent="0.35">
      <c r="B17" s="196" t="s">
        <v>5071</v>
      </c>
      <c r="C17" s="196" t="s">
        <v>83</v>
      </c>
      <c r="D17" s="196" t="s">
        <v>5072</v>
      </c>
      <c r="E17" s="196" t="s">
        <v>5073</v>
      </c>
      <c r="F17" s="81" t="s">
        <v>5096</v>
      </c>
      <c r="G17" s="79" t="s">
        <v>5097</v>
      </c>
      <c r="H17" s="69"/>
      <c r="I17" s="74">
        <v>600000</v>
      </c>
      <c r="J17" s="69"/>
      <c r="K17" s="69" t="s">
        <v>5075</v>
      </c>
      <c r="L17" s="69" t="s">
        <v>5075</v>
      </c>
      <c r="M17" s="69" t="s">
        <v>5075</v>
      </c>
      <c r="N17" s="69" t="s">
        <v>5075</v>
      </c>
      <c r="O17" s="69" t="s">
        <v>5075</v>
      </c>
      <c r="P17" s="69" t="s">
        <v>5075</v>
      </c>
      <c r="Q17" s="69" t="s">
        <v>5075</v>
      </c>
      <c r="R17" s="69" t="s">
        <v>5075</v>
      </c>
      <c r="S17" s="69"/>
      <c r="T17" s="69"/>
      <c r="U17" s="69"/>
      <c r="V17" s="69"/>
      <c r="W17" s="69"/>
      <c r="X17" s="69"/>
      <c r="CE17" s="639">
        <f t="shared" si="0"/>
        <v>42000.000000000007</v>
      </c>
      <c r="CF17" s="74">
        <f t="shared" si="1"/>
        <v>642000</v>
      </c>
    </row>
    <row r="18" spans="1:84" x14ac:dyDescent="0.35">
      <c r="B18" s="196" t="s">
        <v>5071</v>
      </c>
      <c r="C18" s="196" t="s">
        <v>83</v>
      </c>
      <c r="D18" s="196" t="s">
        <v>5072</v>
      </c>
      <c r="E18" s="196" t="s">
        <v>5073</v>
      </c>
      <c r="F18" s="81" t="s">
        <v>5098</v>
      </c>
      <c r="G18" s="79" t="s">
        <v>5099</v>
      </c>
      <c r="H18" s="69"/>
      <c r="I18" s="74">
        <v>600000</v>
      </c>
      <c r="J18" s="69"/>
      <c r="K18" s="69" t="s">
        <v>5075</v>
      </c>
      <c r="L18" s="69" t="s">
        <v>5075</v>
      </c>
      <c r="M18" s="69" t="s">
        <v>5075</v>
      </c>
      <c r="N18" s="69" t="s">
        <v>5075</v>
      </c>
      <c r="O18" s="69" t="s">
        <v>5075</v>
      </c>
      <c r="P18" s="69" t="s">
        <v>5075</v>
      </c>
      <c r="Q18" s="69" t="s">
        <v>5075</v>
      </c>
      <c r="R18" s="69" t="s">
        <v>5075</v>
      </c>
      <c r="S18" s="69"/>
      <c r="T18" s="69"/>
      <c r="U18" s="69"/>
      <c r="V18" s="69"/>
      <c r="W18" s="69"/>
      <c r="X18" s="69"/>
      <c r="CE18" s="639">
        <f t="shared" si="0"/>
        <v>42000.000000000007</v>
      </c>
      <c r="CF18" s="74">
        <f t="shared" si="1"/>
        <v>642000</v>
      </c>
    </row>
    <row r="19" spans="1:84" x14ac:dyDescent="0.35">
      <c r="B19" s="196" t="s">
        <v>5071</v>
      </c>
      <c r="C19" s="196" t="s">
        <v>83</v>
      </c>
      <c r="D19" s="196" t="s">
        <v>5072</v>
      </c>
      <c r="E19" s="196" t="s">
        <v>5073</v>
      </c>
      <c r="F19" s="81" t="s">
        <v>5100</v>
      </c>
      <c r="G19" s="79" t="s">
        <v>5101</v>
      </c>
      <c r="H19" s="69"/>
      <c r="I19" s="74">
        <v>600000</v>
      </c>
      <c r="J19" s="69"/>
      <c r="K19" s="69" t="s">
        <v>5075</v>
      </c>
      <c r="L19" s="69" t="s">
        <v>5075</v>
      </c>
      <c r="M19" s="69" t="s">
        <v>5075</v>
      </c>
      <c r="N19" s="69" t="s">
        <v>5075</v>
      </c>
      <c r="O19" s="69" t="s">
        <v>5075</v>
      </c>
      <c r="P19" s="69" t="s">
        <v>5075</v>
      </c>
      <c r="Q19" s="69" t="s">
        <v>5075</v>
      </c>
      <c r="R19" s="69" t="s">
        <v>5075</v>
      </c>
      <c r="S19" s="69"/>
      <c r="T19" s="69"/>
      <c r="U19" s="69"/>
      <c r="V19" s="69"/>
      <c r="W19" s="69"/>
      <c r="X19" s="69"/>
      <c r="CE19" s="639">
        <f t="shared" si="0"/>
        <v>42000.000000000007</v>
      </c>
      <c r="CF19" s="74">
        <f t="shared" si="1"/>
        <v>642000</v>
      </c>
    </row>
    <row r="20" spans="1:84" x14ac:dyDescent="0.35">
      <c r="B20" s="196" t="s">
        <v>5071</v>
      </c>
      <c r="C20" s="196" t="s">
        <v>83</v>
      </c>
      <c r="D20" s="196" t="s">
        <v>5072</v>
      </c>
      <c r="E20" s="196" t="s">
        <v>5073</v>
      </c>
      <c r="F20" s="81" t="s">
        <v>5102</v>
      </c>
      <c r="G20" s="79" t="s">
        <v>5103</v>
      </c>
      <c r="H20" s="69"/>
      <c r="I20" s="74">
        <v>600000</v>
      </c>
      <c r="J20" s="69"/>
      <c r="K20" s="69" t="s">
        <v>5075</v>
      </c>
      <c r="L20" s="69" t="s">
        <v>5075</v>
      </c>
      <c r="M20" s="69" t="s">
        <v>5075</v>
      </c>
      <c r="N20" s="69" t="s">
        <v>5075</v>
      </c>
      <c r="O20" s="69" t="s">
        <v>5075</v>
      </c>
      <c r="P20" s="69" t="s">
        <v>5075</v>
      </c>
      <c r="Q20" s="69" t="s">
        <v>5075</v>
      </c>
      <c r="R20" s="69" t="s">
        <v>5075</v>
      </c>
      <c r="S20" s="69"/>
      <c r="T20" s="69"/>
      <c r="U20" s="69"/>
      <c r="V20" s="69"/>
      <c r="W20" s="69"/>
      <c r="X20" s="69"/>
      <c r="CE20" s="639">
        <f t="shared" si="0"/>
        <v>42000.000000000007</v>
      </c>
      <c r="CF20" s="74">
        <f t="shared" si="1"/>
        <v>642000</v>
      </c>
    </row>
    <row r="21" spans="1:84" x14ac:dyDescent="0.35">
      <c r="B21" s="196" t="s">
        <v>5071</v>
      </c>
      <c r="C21" s="196" t="s">
        <v>83</v>
      </c>
      <c r="D21" s="196" t="s">
        <v>5072</v>
      </c>
      <c r="E21" s="196" t="s">
        <v>5073</v>
      </c>
      <c r="F21" s="81"/>
      <c r="G21" s="79" t="s">
        <v>5104</v>
      </c>
      <c r="H21" s="69"/>
      <c r="I21" s="74">
        <v>600000</v>
      </c>
      <c r="J21" s="69"/>
      <c r="K21" s="69" t="s">
        <v>5075</v>
      </c>
      <c r="L21" s="69" t="s">
        <v>5075</v>
      </c>
      <c r="M21" s="69" t="s">
        <v>5075</v>
      </c>
      <c r="N21" s="69" t="s">
        <v>5075</v>
      </c>
      <c r="O21" s="69" t="s">
        <v>5075</v>
      </c>
      <c r="P21" s="69" t="s">
        <v>5075</v>
      </c>
      <c r="Q21" s="69" t="s">
        <v>5075</v>
      </c>
      <c r="R21" s="69" t="s">
        <v>5075</v>
      </c>
      <c r="S21" s="69"/>
      <c r="T21" s="69"/>
      <c r="U21" s="69"/>
      <c r="V21" s="69"/>
      <c r="W21" s="69"/>
      <c r="X21" s="69"/>
      <c r="CE21" s="639">
        <f t="shared" si="0"/>
        <v>42000.000000000007</v>
      </c>
      <c r="CF21" s="74">
        <f t="shared" si="1"/>
        <v>642000</v>
      </c>
    </row>
    <row r="22" spans="1:84" x14ac:dyDescent="0.35">
      <c r="B22" s="196" t="s">
        <v>5071</v>
      </c>
      <c r="C22" s="196" t="s">
        <v>83</v>
      </c>
      <c r="D22" s="196" t="s">
        <v>5072</v>
      </c>
      <c r="E22" s="196" t="s">
        <v>5073</v>
      </c>
      <c r="F22" s="81" t="s">
        <v>5105</v>
      </c>
      <c r="G22" s="79" t="s">
        <v>5106</v>
      </c>
      <c r="H22" s="69"/>
      <c r="I22" s="74">
        <v>600000</v>
      </c>
      <c r="J22" s="69"/>
      <c r="K22" s="69" t="s">
        <v>5075</v>
      </c>
      <c r="L22" s="69" t="s">
        <v>5075</v>
      </c>
      <c r="M22" s="69" t="s">
        <v>5075</v>
      </c>
      <c r="N22" s="69" t="s">
        <v>5075</v>
      </c>
      <c r="O22" s="69" t="s">
        <v>5075</v>
      </c>
      <c r="P22" s="69" t="s">
        <v>5075</v>
      </c>
      <c r="Q22" s="69" t="s">
        <v>5075</v>
      </c>
      <c r="R22" s="69" t="s">
        <v>5075</v>
      </c>
      <c r="S22" s="69"/>
      <c r="T22" s="69"/>
      <c r="U22" s="69"/>
      <c r="V22" s="69"/>
      <c r="W22" s="69"/>
      <c r="X22" s="69"/>
      <c r="CE22" s="639">
        <f t="shared" si="0"/>
        <v>42000.000000000007</v>
      </c>
      <c r="CF22" s="74">
        <f t="shared" si="1"/>
        <v>642000</v>
      </c>
    </row>
    <row r="23" spans="1:84" x14ac:dyDescent="0.35">
      <c r="B23" s="196" t="s">
        <v>5071</v>
      </c>
      <c r="C23" s="196" t="s">
        <v>83</v>
      </c>
      <c r="D23" s="196" t="s">
        <v>5072</v>
      </c>
      <c r="E23" s="196" t="s">
        <v>5073</v>
      </c>
      <c r="F23" s="196"/>
      <c r="G23" s="79" t="s">
        <v>5107</v>
      </c>
      <c r="H23" s="69"/>
      <c r="I23" s="74">
        <v>600000</v>
      </c>
      <c r="J23" s="69"/>
      <c r="K23" s="69" t="s">
        <v>5075</v>
      </c>
      <c r="L23" s="69" t="s">
        <v>5075</v>
      </c>
      <c r="M23" s="69" t="s">
        <v>5075</v>
      </c>
      <c r="N23" s="69" t="s">
        <v>5075</v>
      </c>
      <c r="O23" s="69" t="s">
        <v>5075</v>
      </c>
      <c r="P23" s="69" t="s">
        <v>5075</v>
      </c>
      <c r="Q23" s="69" t="s">
        <v>5075</v>
      </c>
      <c r="R23" s="69" t="s">
        <v>5075</v>
      </c>
      <c r="S23" s="69"/>
      <c r="T23" s="69"/>
      <c r="U23" s="69"/>
      <c r="V23" s="69"/>
      <c r="W23" s="69"/>
      <c r="X23" s="69"/>
      <c r="CE23" s="639">
        <f t="shared" si="0"/>
        <v>42000.000000000007</v>
      </c>
      <c r="CF23" s="74">
        <f t="shared" si="1"/>
        <v>642000</v>
      </c>
    </row>
    <row r="24" spans="1:84" x14ac:dyDescent="0.35">
      <c r="B24" s="196"/>
      <c r="C24" s="196"/>
      <c r="D24" s="196"/>
      <c r="E24" s="196"/>
      <c r="F24" s="196"/>
      <c r="G24" s="93" t="s">
        <v>994</v>
      </c>
      <c r="H24" s="86"/>
      <c r="I24" s="87">
        <f>SUM(I5:I23)</f>
        <v>11500000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CE24" s="639">
        <f t="shared" si="0"/>
        <v>805000.00000000012</v>
      </c>
      <c r="CF24" s="87">
        <f t="shared" si="1"/>
        <v>12305000</v>
      </c>
    </row>
    <row r="25" spans="1:84" x14ac:dyDescent="0.35">
      <c r="A25" s="64"/>
      <c r="B25" s="64"/>
      <c r="C25" s="64"/>
      <c r="D25" s="64"/>
      <c r="E25" s="64"/>
      <c r="F25" s="64"/>
      <c r="G25" s="96" t="s">
        <v>4824</v>
      </c>
      <c r="H25" s="64"/>
      <c r="I25" s="67"/>
      <c r="J25" s="64"/>
      <c r="K25" s="64"/>
      <c r="L25" s="68"/>
      <c r="M25" s="97"/>
      <c r="N25" s="127"/>
      <c r="O25" s="68"/>
      <c r="P25" s="64"/>
      <c r="Q25" s="68"/>
      <c r="R25" s="64"/>
      <c r="S25" s="64"/>
      <c r="T25" s="64"/>
      <c r="U25" s="64"/>
      <c r="V25" s="64"/>
      <c r="W25" s="64"/>
      <c r="X25" s="64"/>
      <c r="Y25" s="64"/>
      <c r="CE25" s="639">
        <f t="shared" si="0"/>
        <v>0</v>
      </c>
      <c r="CF25" s="67">
        <f t="shared" si="1"/>
        <v>0</v>
      </c>
    </row>
    <row r="26" spans="1:84" x14ac:dyDescent="0.35">
      <c r="B26" s="196" t="s">
        <v>5071</v>
      </c>
      <c r="C26" s="196" t="s">
        <v>83</v>
      </c>
      <c r="D26" s="196" t="s">
        <v>5072</v>
      </c>
      <c r="E26" s="196" t="s">
        <v>5073</v>
      </c>
      <c r="F26" s="196"/>
      <c r="G26" s="79" t="s">
        <v>5108</v>
      </c>
      <c r="I26" s="118">
        <v>30000</v>
      </c>
      <c r="K26" s="76" t="s">
        <v>933</v>
      </c>
      <c r="L26" s="119"/>
      <c r="M26" s="119" t="s">
        <v>1510</v>
      </c>
      <c r="N26" s="119" t="s">
        <v>1510</v>
      </c>
      <c r="O26" s="119" t="s">
        <v>1510</v>
      </c>
      <c r="P26" s="119" t="s">
        <v>1510</v>
      </c>
      <c r="Q26" s="119" t="s">
        <v>1510</v>
      </c>
      <c r="R26" s="119" t="s">
        <v>1510</v>
      </c>
      <c r="CE26" s="639">
        <f t="shared" si="0"/>
        <v>2100</v>
      </c>
      <c r="CF26" s="118">
        <f t="shared" si="1"/>
        <v>32100</v>
      </c>
    </row>
    <row r="27" spans="1:84" x14ac:dyDescent="0.35">
      <c r="B27" s="196" t="s">
        <v>5071</v>
      </c>
      <c r="C27" s="196" t="s">
        <v>83</v>
      </c>
      <c r="D27" s="196" t="s">
        <v>5072</v>
      </c>
      <c r="E27" s="196" t="s">
        <v>5073</v>
      </c>
      <c r="F27" s="196"/>
      <c r="G27" s="79" t="s">
        <v>5109</v>
      </c>
      <c r="I27" s="118">
        <v>30000</v>
      </c>
      <c r="K27" s="76" t="s">
        <v>933</v>
      </c>
      <c r="L27" s="119"/>
      <c r="M27" s="119" t="s">
        <v>1510</v>
      </c>
      <c r="N27" s="119" t="s">
        <v>1510</v>
      </c>
      <c r="O27" s="119" t="s">
        <v>1510</v>
      </c>
      <c r="P27" s="119" t="s">
        <v>1510</v>
      </c>
      <c r="Q27" s="119" t="s">
        <v>1510</v>
      </c>
      <c r="R27" s="119" t="s">
        <v>1510</v>
      </c>
      <c r="CE27" s="639">
        <f t="shared" si="0"/>
        <v>2100</v>
      </c>
      <c r="CF27" s="118">
        <f t="shared" si="1"/>
        <v>32100</v>
      </c>
    </row>
    <row r="28" spans="1:84" x14ac:dyDescent="0.35">
      <c r="B28" s="196" t="s">
        <v>5071</v>
      </c>
      <c r="C28" s="196" t="s">
        <v>83</v>
      </c>
      <c r="D28" s="196" t="s">
        <v>5072</v>
      </c>
      <c r="E28" s="196" t="s">
        <v>5073</v>
      </c>
      <c r="F28" s="196"/>
      <c r="G28" s="79" t="s">
        <v>5110</v>
      </c>
      <c r="I28" s="118">
        <v>60000</v>
      </c>
      <c r="K28" s="76" t="s">
        <v>1098</v>
      </c>
      <c r="L28" s="119"/>
      <c r="M28" s="119" t="s">
        <v>4336</v>
      </c>
      <c r="N28" s="119" t="s">
        <v>5111</v>
      </c>
      <c r="O28" s="119" t="s">
        <v>1510</v>
      </c>
      <c r="P28" s="119" t="s">
        <v>1510</v>
      </c>
      <c r="Q28" s="119" t="s">
        <v>1510</v>
      </c>
      <c r="R28" s="119" t="s">
        <v>1510</v>
      </c>
      <c r="Y28" s="76" t="s">
        <v>1765</v>
      </c>
      <c r="CE28" s="639">
        <f t="shared" si="0"/>
        <v>4200</v>
      </c>
      <c r="CF28" s="118">
        <f t="shared" si="1"/>
        <v>64200</v>
      </c>
    </row>
    <row r="29" spans="1:84" x14ac:dyDescent="0.35">
      <c r="B29" s="196" t="s">
        <v>5071</v>
      </c>
      <c r="C29" s="196" t="s">
        <v>83</v>
      </c>
      <c r="D29" s="196" t="s">
        <v>5072</v>
      </c>
      <c r="E29" s="196" t="s">
        <v>5073</v>
      </c>
      <c r="F29" s="196"/>
      <c r="G29" s="79" t="s">
        <v>5112</v>
      </c>
      <c r="I29" s="118">
        <v>30000</v>
      </c>
      <c r="K29" s="76" t="s">
        <v>933</v>
      </c>
      <c r="L29" s="119"/>
      <c r="M29" s="119" t="s">
        <v>1510</v>
      </c>
      <c r="N29" s="119" t="s">
        <v>1510</v>
      </c>
      <c r="O29" s="119" t="s">
        <v>1510</v>
      </c>
      <c r="P29" s="119" t="s">
        <v>1510</v>
      </c>
      <c r="Q29" s="119" t="s">
        <v>1510</v>
      </c>
      <c r="R29" s="119" t="s">
        <v>1510</v>
      </c>
      <c r="CE29" s="639">
        <f t="shared" si="0"/>
        <v>2100</v>
      </c>
      <c r="CF29" s="118">
        <f t="shared" si="1"/>
        <v>32100</v>
      </c>
    </row>
    <row r="30" spans="1:84" x14ac:dyDescent="0.35">
      <c r="B30" s="196" t="s">
        <v>5071</v>
      </c>
      <c r="C30" s="196" t="s">
        <v>83</v>
      </c>
      <c r="D30" s="196" t="s">
        <v>5072</v>
      </c>
      <c r="E30" s="196" t="s">
        <v>5073</v>
      </c>
      <c r="F30" s="196"/>
      <c r="G30" s="79" t="s">
        <v>5113</v>
      </c>
      <c r="I30" s="118">
        <v>30000</v>
      </c>
      <c r="K30" s="76" t="s">
        <v>933</v>
      </c>
      <c r="L30" s="119"/>
      <c r="M30" s="119" t="s">
        <v>1510</v>
      </c>
      <c r="N30" s="119" t="s">
        <v>1510</v>
      </c>
      <c r="O30" s="119" t="s">
        <v>1510</v>
      </c>
      <c r="P30" s="119" t="s">
        <v>1510</v>
      </c>
      <c r="Q30" s="119" t="s">
        <v>1510</v>
      </c>
      <c r="R30" s="119" t="s">
        <v>1510</v>
      </c>
      <c r="CE30" s="639">
        <f t="shared" si="0"/>
        <v>2100</v>
      </c>
      <c r="CF30" s="118">
        <f t="shared" si="1"/>
        <v>32100</v>
      </c>
    </row>
    <row r="31" spans="1:84" x14ac:dyDescent="0.35">
      <c r="B31" s="196" t="s">
        <v>5071</v>
      </c>
      <c r="C31" s="196" t="s">
        <v>83</v>
      </c>
      <c r="D31" s="196" t="s">
        <v>5072</v>
      </c>
      <c r="E31" s="196" t="s">
        <v>5073</v>
      </c>
      <c r="F31" s="196"/>
      <c r="G31" s="79" t="s">
        <v>5114</v>
      </c>
      <c r="I31" s="118">
        <v>30000</v>
      </c>
      <c r="K31" s="76" t="s">
        <v>933</v>
      </c>
      <c r="L31" s="119"/>
      <c r="M31" s="119" t="s">
        <v>1510</v>
      </c>
      <c r="N31" s="119" t="s">
        <v>1510</v>
      </c>
      <c r="O31" s="119" t="s">
        <v>1510</v>
      </c>
      <c r="P31" s="119" t="s">
        <v>1510</v>
      </c>
      <c r="Q31" s="119" t="s">
        <v>1510</v>
      </c>
      <c r="R31" s="119" t="s">
        <v>1510</v>
      </c>
      <c r="CE31" s="639">
        <f t="shared" si="0"/>
        <v>2100</v>
      </c>
      <c r="CF31" s="118">
        <f t="shared" si="1"/>
        <v>32100</v>
      </c>
    </row>
    <row r="32" spans="1:84" x14ac:dyDescent="0.35">
      <c r="B32" s="196" t="s">
        <v>5071</v>
      </c>
      <c r="C32" s="196" t="s">
        <v>83</v>
      </c>
      <c r="D32" s="196" t="s">
        <v>5072</v>
      </c>
      <c r="E32" s="196" t="s">
        <v>5073</v>
      </c>
      <c r="F32" s="196"/>
      <c r="G32" s="79" t="s">
        <v>5115</v>
      </c>
      <c r="I32" s="118">
        <v>30000</v>
      </c>
      <c r="K32" s="76" t="s">
        <v>933</v>
      </c>
      <c r="L32" s="119"/>
      <c r="M32" s="119" t="s">
        <v>5116</v>
      </c>
      <c r="N32" s="187" t="s">
        <v>5117</v>
      </c>
      <c r="O32" s="119" t="s">
        <v>1510</v>
      </c>
      <c r="P32" s="119" t="s">
        <v>1510</v>
      </c>
      <c r="Q32" s="119" t="s">
        <v>1510</v>
      </c>
      <c r="R32" s="119" t="s">
        <v>1510</v>
      </c>
      <c r="CE32" s="639">
        <f t="shared" si="0"/>
        <v>2100</v>
      </c>
      <c r="CF32" s="118">
        <f t="shared" si="1"/>
        <v>32100</v>
      </c>
    </row>
    <row r="33" spans="2:84" x14ac:dyDescent="0.35">
      <c r="B33" s="196" t="s">
        <v>5071</v>
      </c>
      <c r="C33" s="196" t="s">
        <v>83</v>
      </c>
      <c r="D33" s="196" t="s">
        <v>5072</v>
      </c>
      <c r="E33" s="196" t="s">
        <v>5073</v>
      </c>
      <c r="F33" s="196"/>
      <c r="G33" s="79" t="s">
        <v>5118</v>
      </c>
      <c r="I33" s="118">
        <v>60000</v>
      </c>
      <c r="K33" s="76" t="s">
        <v>1765</v>
      </c>
      <c r="L33" s="119"/>
      <c r="M33" s="76" t="s">
        <v>1765</v>
      </c>
      <c r="N33" s="76" t="s">
        <v>1765</v>
      </c>
      <c r="O33" s="119" t="s">
        <v>1510</v>
      </c>
      <c r="P33" s="119" t="s">
        <v>1510</v>
      </c>
      <c r="Q33" s="119" t="s">
        <v>1510</v>
      </c>
      <c r="R33" s="119" t="s">
        <v>1510</v>
      </c>
      <c r="CE33" s="639">
        <f t="shared" si="0"/>
        <v>4200</v>
      </c>
      <c r="CF33" s="118">
        <f t="shared" si="1"/>
        <v>64200</v>
      </c>
    </row>
    <row r="34" spans="2:84" x14ac:dyDescent="0.35">
      <c r="B34" s="196" t="s">
        <v>5071</v>
      </c>
      <c r="C34" s="196" t="s">
        <v>83</v>
      </c>
      <c r="D34" s="196" t="s">
        <v>5072</v>
      </c>
      <c r="E34" s="196" t="s">
        <v>5073</v>
      </c>
      <c r="F34" s="196"/>
      <c r="G34" s="79" t="s">
        <v>5119</v>
      </c>
      <c r="I34" s="118">
        <v>30000</v>
      </c>
      <c r="K34" s="76" t="s">
        <v>933</v>
      </c>
      <c r="L34" s="119"/>
      <c r="M34" s="119" t="s">
        <v>1510</v>
      </c>
      <c r="N34" s="119" t="s">
        <v>1510</v>
      </c>
      <c r="O34" s="119" t="s">
        <v>1510</v>
      </c>
      <c r="P34" s="119" t="s">
        <v>1510</v>
      </c>
      <c r="Q34" s="119" t="s">
        <v>1510</v>
      </c>
      <c r="R34" s="119" t="s">
        <v>1510</v>
      </c>
      <c r="CE34" s="639">
        <f t="shared" si="0"/>
        <v>2100</v>
      </c>
      <c r="CF34" s="118">
        <f t="shared" si="1"/>
        <v>32100</v>
      </c>
    </row>
    <row r="35" spans="2:84" x14ac:dyDescent="0.35">
      <c r="B35" s="196" t="s">
        <v>5071</v>
      </c>
      <c r="C35" s="196" t="s">
        <v>83</v>
      </c>
      <c r="D35" s="196" t="s">
        <v>5072</v>
      </c>
      <c r="E35" s="196" t="s">
        <v>5073</v>
      </c>
      <c r="F35" s="196"/>
      <c r="G35" s="79" t="s">
        <v>5120</v>
      </c>
      <c r="I35" s="118">
        <v>30000</v>
      </c>
      <c r="K35" s="76" t="s">
        <v>933</v>
      </c>
      <c r="L35" s="119"/>
      <c r="M35" s="119" t="s">
        <v>1510</v>
      </c>
      <c r="N35" s="119" t="s">
        <v>1510</v>
      </c>
      <c r="O35" s="119" t="s">
        <v>1510</v>
      </c>
      <c r="P35" s="119" t="s">
        <v>1510</v>
      </c>
      <c r="Q35" s="119" t="s">
        <v>1510</v>
      </c>
      <c r="R35" s="119" t="s">
        <v>1510</v>
      </c>
      <c r="CE35" s="639">
        <f t="shared" si="0"/>
        <v>2100</v>
      </c>
      <c r="CF35" s="118">
        <f t="shared" si="1"/>
        <v>32100</v>
      </c>
    </row>
    <row r="36" spans="2:84" x14ac:dyDescent="0.35">
      <c r="B36" s="196" t="s">
        <v>5071</v>
      </c>
      <c r="C36" s="196" t="s">
        <v>83</v>
      </c>
      <c r="D36" s="196" t="s">
        <v>5072</v>
      </c>
      <c r="E36" s="196" t="s">
        <v>5073</v>
      </c>
      <c r="F36" s="196"/>
      <c r="G36" s="79" t="s">
        <v>5121</v>
      </c>
      <c r="I36" s="118">
        <v>60000</v>
      </c>
      <c r="K36" s="76" t="s">
        <v>1098</v>
      </c>
      <c r="L36" s="119"/>
      <c r="M36" s="119" t="s">
        <v>4336</v>
      </c>
      <c r="N36" s="119" t="s">
        <v>5122</v>
      </c>
      <c r="O36" s="119" t="s">
        <v>1510</v>
      </c>
      <c r="P36" s="119" t="s">
        <v>1510</v>
      </c>
      <c r="Q36" s="119" t="s">
        <v>1510</v>
      </c>
      <c r="R36" s="119" t="s">
        <v>1510</v>
      </c>
      <c r="Y36" s="76" t="s">
        <v>1765</v>
      </c>
      <c r="CE36" s="639">
        <f t="shared" si="0"/>
        <v>4200</v>
      </c>
      <c r="CF36" s="118">
        <f t="shared" si="1"/>
        <v>64200</v>
      </c>
    </row>
    <row r="37" spans="2:84" x14ac:dyDescent="0.35">
      <c r="B37" s="196" t="s">
        <v>5071</v>
      </c>
      <c r="C37" s="196" t="s">
        <v>83</v>
      </c>
      <c r="D37" s="196" t="s">
        <v>5072</v>
      </c>
      <c r="E37" s="196" t="s">
        <v>5073</v>
      </c>
      <c r="F37" s="196"/>
      <c r="G37" s="79" t="s">
        <v>5123</v>
      </c>
      <c r="I37" s="118">
        <v>30000</v>
      </c>
      <c r="K37" s="76" t="s">
        <v>933</v>
      </c>
      <c r="L37" s="119"/>
      <c r="M37" s="119" t="s">
        <v>1510</v>
      </c>
      <c r="N37" s="119" t="s">
        <v>1510</v>
      </c>
      <c r="O37" s="119" t="s">
        <v>1510</v>
      </c>
      <c r="P37" s="119" t="s">
        <v>1510</v>
      </c>
      <c r="Q37" s="119" t="s">
        <v>1510</v>
      </c>
      <c r="R37" s="119" t="s">
        <v>1510</v>
      </c>
      <c r="CE37" s="639">
        <f t="shared" si="0"/>
        <v>2100</v>
      </c>
      <c r="CF37" s="118">
        <f t="shared" si="1"/>
        <v>32100</v>
      </c>
    </row>
    <row r="38" spans="2:84" x14ac:dyDescent="0.35">
      <c r="B38" s="196" t="s">
        <v>5071</v>
      </c>
      <c r="C38" s="196" t="s">
        <v>83</v>
      </c>
      <c r="D38" s="196" t="s">
        <v>5072</v>
      </c>
      <c r="E38" s="196" t="s">
        <v>5073</v>
      </c>
      <c r="F38" s="196"/>
      <c r="G38" s="79" t="s">
        <v>5124</v>
      </c>
      <c r="I38" s="118">
        <v>30000</v>
      </c>
      <c r="K38" s="76" t="s">
        <v>933</v>
      </c>
      <c r="L38" s="119"/>
      <c r="M38" s="119" t="s">
        <v>1510</v>
      </c>
      <c r="N38" s="119" t="s">
        <v>1510</v>
      </c>
      <c r="O38" s="119" t="s">
        <v>1510</v>
      </c>
      <c r="P38" s="119" t="s">
        <v>1510</v>
      </c>
      <c r="Q38" s="119" t="s">
        <v>1510</v>
      </c>
      <c r="R38" s="119" t="s">
        <v>1510</v>
      </c>
      <c r="CE38" s="639">
        <f t="shared" si="0"/>
        <v>2100</v>
      </c>
      <c r="CF38" s="118">
        <f t="shared" si="1"/>
        <v>32100</v>
      </c>
    </row>
    <row r="39" spans="2:84" x14ac:dyDescent="0.35">
      <c r="B39" s="196" t="s">
        <v>5071</v>
      </c>
      <c r="C39" s="196" t="s">
        <v>83</v>
      </c>
      <c r="D39" s="196" t="s">
        <v>5072</v>
      </c>
      <c r="E39" s="196" t="s">
        <v>5073</v>
      </c>
      <c r="F39" s="196"/>
      <c r="G39" s="79" t="s">
        <v>5125</v>
      </c>
      <c r="I39" s="118">
        <v>30000</v>
      </c>
      <c r="K39" s="76" t="s">
        <v>933</v>
      </c>
      <c r="L39" s="119"/>
      <c r="M39" s="119" t="s">
        <v>1510</v>
      </c>
      <c r="N39" s="119" t="s">
        <v>1510</v>
      </c>
      <c r="O39" s="119" t="s">
        <v>1510</v>
      </c>
      <c r="P39" s="119" t="s">
        <v>1510</v>
      </c>
      <c r="Q39" s="119" t="s">
        <v>1510</v>
      </c>
      <c r="R39" s="119" t="s">
        <v>1510</v>
      </c>
      <c r="CE39" s="639">
        <f t="shared" si="0"/>
        <v>2100</v>
      </c>
      <c r="CF39" s="118">
        <f t="shared" si="1"/>
        <v>32100</v>
      </c>
    </row>
    <row r="40" spans="2:84" x14ac:dyDescent="0.35">
      <c r="B40" s="196" t="s">
        <v>5071</v>
      </c>
      <c r="C40" s="196" t="s">
        <v>83</v>
      </c>
      <c r="D40" s="196" t="s">
        <v>5072</v>
      </c>
      <c r="E40" s="196" t="s">
        <v>5073</v>
      </c>
      <c r="F40" s="196"/>
      <c r="G40" s="79" t="s">
        <v>5126</v>
      </c>
      <c r="I40" s="118">
        <v>30000</v>
      </c>
      <c r="K40" s="76" t="s">
        <v>933</v>
      </c>
      <c r="L40" s="119"/>
      <c r="M40" s="119" t="s">
        <v>5127</v>
      </c>
      <c r="N40" s="187" t="s">
        <v>5128</v>
      </c>
      <c r="O40" s="119" t="s">
        <v>1510</v>
      </c>
      <c r="P40" s="119" t="s">
        <v>1510</v>
      </c>
      <c r="Q40" s="119" t="s">
        <v>1510</v>
      </c>
      <c r="R40" s="119" t="s">
        <v>1510</v>
      </c>
      <c r="CE40" s="639">
        <f t="shared" si="0"/>
        <v>2100</v>
      </c>
      <c r="CF40" s="118">
        <f t="shared" si="1"/>
        <v>32100</v>
      </c>
    </row>
    <row r="41" spans="2:84" x14ac:dyDescent="0.35">
      <c r="B41" s="196" t="s">
        <v>5071</v>
      </c>
      <c r="C41" s="196" t="s">
        <v>83</v>
      </c>
      <c r="D41" s="196" t="s">
        <v>5072</v>
      </c>
      <c r="E41" s="196" t="s">
        <v>5073</v>
      </c>
      <c r="F41" s="196"/>
      <c r="G41" s="79" t="s">
        <v>5129</v>
      </c>
      <c r="I41" s="118">
        <v>60000</v>
      </c>
      <c r="K41" s="76" t="s">
        <v>1765</v>
      </c>
      <c r="L41" s="119"/>
      <c r="M41" s="119" t="s">
        <v>1510</v>
      </c>
      <c r="N41" s="119" t="s">
        <v>1510</v>
      </c>
      <c r="O41" s="119" t="s">
        <v>1510</v>
      </c>
      <c r="P41" s="119" t="s">
        <v>1510</v>
      </c>
      <c r="Q41" s="119" t="s">
        <v>1510</v>
      </c>
      <c r="R41" s="119" t="s">
        <v>1510</v>
      </c>
      <c r="CE41" s="639">
        <f t="shared" si="0"/>
        <v>4200</v>
      </c>
      <c r="CF41" s="118">
        <f t="shared" si="1"/>
        <v>64200</v>
      </c>
    </row>
    <row r="42" spans="2:84" x14ac:dyDescent="0.35">
      <c r="B42" s="196" t="s">
        <v>5071</v>
      </c>
      <c r="C42" s="196" t="s">
        <v>83</v>
      </c>
      <c r="D42" s="196" t="s">
        <v>5072</v>
      </c>
      <c r="E42" s="196" t="s">
        <v>5073</v>
      </c>
      <c r="F42" s="196"/>
      <c r="G42" s="79" t="s">
        <v>5130</v>
      </c>
      <c r="I42" s="118">
        <v>30000</v>
      </c>
      <c r="K42" s="119" t="s">
        <v>1510</v>
      </c>
      <c r="L42" s="119"/>
      <c r="M42" s="119" t="s">
        <v>1510</v>
      </c>
      <c r="N42" s="119" t="s">
        <v>1510</v>
      </c>
      <c r="O42" s="119" t="s">
        <v>1510</v>
      </c>
      <c r="P42" s="119" t="s">
        <v>1510</v>
      </c>
      <c r="Q42" s="119" t="s">
        <v>1510</v>
      </c>
      <c r="R42" s="119" t="s">
        <v>1510</v>
      </c>
      <c r="CE42" s="639">
        <f t="shared" si="0"/>
        <v>2100</v>
      </c>
      <c r="CF42" s="118">
        <f t="shared" si="1"/>
        <v>32100</v>
      </c>
    </row>
    <row r="43" spans="2:84" x14ac:dyDescent="0.35">
      <c r="B43" s="196" t="s">
        <v>5071</v>
      </c>
      <c r="C43" s="196" t="s">
        <v>83</v>
      </c>
      <c r="D43" s="196" t="s">
        <v>5072</v>
      </c>
      <c r="E43" s="196" t="s">
        <v>5073</v>
      </c>
      <c r="F43" s="196"/>
      <c r="G43" s="79" t="s">
        <v>5131</v>
      </c>
      <c r="I43" s="118">
        <v>30000</v>
      </c>
      <c r="K43" s="76" t="s">
        <v>5132</v>
      </c>
      <c r="L43" s="119">
        <v>1995</v>
      </c>
      <c r="M43" s="119" t="s">
        <v>5127</v>
      </c>
      <c r="N43" s="187" t="s">
        <v>5133</v>
      </c>
      <c r="O43" s="119" t="s">
        <v>1510</v>
      </c>
      <c r="P43" s="119" t="s">
        <v>1510</v>
      </c>
      <c r="Q43" s="119" t="s">
        <v>1510</v>
      </c>
      <c r="R43" s="119" t="s">
        <v>1510</v>
      </c>
      <c r="CE43" s="639">
        <f t="shared" si="0"/>
        <v>2100</v>
      </c>
      <c r="CF43" s="118">
        <f t="shared" si="1"/>
        <v>32100</v>
      </c>
    </row>
    <row r="44" spans="2:84" x14ac:dyDescent="0.35">
      <c r="B44" s="196" t="s">
        <v>5071</v>
      </c>
      <c r="C44" s="196" t="s">
        <v>83</v>
      </c>
      <c r="D44" s="196" t="s">
        <v>5072</v>
      </c>
      <c r="E44" s="196" t="s">
        <v>5073</v>
      </c>
      <c r="F44" s="196"/>
      <c r="G44" s="79" t="s">
        <v>5134</v>
      </c>
      <c r="I44" s="118">
        <v>30000</v>
      </c>
      <c r="L44" s="119"/>
      <c r="M44" s="119" t="s">
        <v>1510</v>
      </c>
      <c r="N44" s="119" t="s">
        <v>1510</v>
      </c>
      <c r="O44" s="119" t="s">
        <v>1510</v>
      </c>
      <c r="P44" s="119" t="s">
        <v>1510</v>
      </c>
      <c r="Q44" s="119" t="s">
        <v>1510</v>
      </c>
      <c r="R44" s="119" t="s">
        <v>1510</v>
      </c>
      <c r="CE44" s="639">
        <f t="shared" si="0"/>
        <v>2100</v>
      </c>
      <c r="CF44" s="118">
        <f t="shared" si="1"/>
        <v>32100</v>
      </c>
    </row>
    <row r="45" spans="2:84" x14ac:dyDescent="0.35">
      <c r="B45" s="196" t="s">
        <v>5071</v>
      </c>
      <c r="C45" s="196" t="s">
        <v>83</v>
      </c>
      <c r="D45" s="196" t="s">
        <v>5072</v>
      </c>
      <c r="E45" s="196" t="s">
        <v>5073</v>
      </c>
      <c r="F45" s="196"/>
      <c r="G45" s="79" t="s">
        <v>5135</v>
      </c>
      <c r="I45" s="118">
        <v>30000</v>
      </c>
      <c r="K45" s="76" t="s">
        <v>5136</v>
      </c>
      <c r="L45" s="119">
        <v>1991</v>
      </c>
      <c r="M45" s="119" t="s">
        <v>5137</v>
      </c>
      <c r="N45" s="187" t="s">
        <v>5138</v>
      </c>
      <c r="O45" s="119" t="s">
        <v>1510</v>
      </c>
      <c r="P45" s="119" t="s">
        <v>1510</v>
      </c>
      <c r="Q45" s="119" t="s">
        <v>1510</v>
      </c>
      <c r="R45" s="119" t="s">
        <v>1510</v>
      </c>
      <c r="CE45" s="639">
        <f t="shared" si="0"/>
        <v>2100</v>
      </c>
      <c r="CF45" s="118">
        <f t="shared" si="1"/>
        <v>32100</v>
      </c>
    </row>
    <row r="46" spans="2:84" x14ac:dyDescent="0.35">
      <c r="B46" s="196" t="s">
        <v>5071</v>
      </c>
      <c r="C46" s="196" t="s">
        <v>83</v>
      </c>
      <c r="D46" s="196" t="s">
        <v>5072</v>
      </c>
      <c r="E46" s="196" t="s">
        <v>5073</v>
      </c>
      <c r="F46" s="196"/>
      <c r="G46" s="79" t="s">
        <v>5139</v>
      </c>
      <c r="I46" s="118">
        <v>30000</v>
      </c>
      <c r="L46" s="119"/>
      <c r="M46" s="119" t="s">
        <v>1510</v>
      </c>
      <c r="N46" s="119" t="s">
        <v>1510</v>
      </c>
      <c r="O46" s="119" t="s">
        <v>1510</v>
      </c>
      <c r="P46" s="119" t="s">
        <v>1510</v>
      </c>
      <c r="Q46" s="119" t="s">
        <v>1510</v>
      </c>
      <c r="R46" s="119" t="s">
        <v>1510</v>
      </c>
      <c r="CE46" s="639">
        <f t="shared" si="0"/>
        <v>2100</v>
      </c>
      <c r="CF46" s="118">
        <f t="shared" si="1"/>
        <v>32100</v>
      </c>
    </row>
    <row r="47" spans="2:84" x14ac:dyDescent="0.35">
      <c r="B47" s="196" t="s">
        <v>5071</v>
      </c>
      <c r="C47" s="196" t="s">
        <v>83</v>
      </c>
      <c r="D47" s="196" t="s">
        <v>5072</v>
      </c>
      <c r="E47" s="196" t="s">
        <v>5073</v>
      </c>
      <c r="F47" s="196"/>
      <c r="G47" s="79" t="s">
        <v>5140</v>
      </c>
      <c r="I47" s="118">
        <v>30000</v>
      </c>
      <c r="K47" s="76" t="s">
        <v>5132</v>
      </c>
      <c r="L47" s="119">
        <v>1995</v>
      </c>
      <c r="M47" s="119" t="s">
        <v>5127</v>
      </c>
      <c r="N47" s="187" t="s">
        <v>5141</v>
      </c>
      <c r="O47" s="119" t="s">
        <v>1510</v>
      </c>
      <c r="P47" s="119" t="s">
        <v>1510</v>
      </c>
      <c r="Q47" s="119" t="s">
        <v>1510</v>
      </c>
      <c r="R47" s="119" t="s">
        <v>1510</v>
      </c>
      <c r="CE47" s="639">
        <f t="shared" si="0"/>
        <v>2100</v>
      </c>
      <c r="CF47" s="118">
        <f t="shared" si="1"/>
        <v>32100</v>
      </c>
    </row>
    <row r="48" spans="2:84" x14ac:dyDescent="0.35">
      <c r="B48" s="196" t="s">
        <v>5071</v>
      </c>
      <c r="C48" s="196" t="s">
        <v>83</v>
      </c>
      <c r="D48" s="196" t="s">
        <v>5072</v>
      </c>
      <c r="E48" s="196" t="s">
        <v>5073</v>
      </c>
      <c r="F48" s="196"/>
      <c r="G48" s="79" t="s">
        <v>5142</v>
      </c>
      <c r="I48" s="118">
        <v>30000</v>
      </c>
      <c r="L48" s="119"/>
      <c r="M48" s="119" t="s">
        <v>1510</v>
      </c>
      <c r="N48" s="119" t="s">
        <v>1510</v>
      </c>
      <c r="O48" s="119" t="s">
        <v>1510</v>
      </c>
      <c r="P48" s="119" t="s">
        <v>1510</v>
      </c>
      <c r="Q48" s="119" t="s">
        <v>1510</v>
      </c>
      <c r="R48" s="119" t="s">
        <v>1510</v>
      </c>
      <c r="CE48" s="639">
        <f t="shared" si="0"/>
        <v>2100</v>
      </c>
      <c r="CF48" s="118">
        <f t="shared" si="1"/>
        <v>32100</v>
      </c>
    </row>
    <row r="49" spans="1:84" x14ac:dyDescent="0.35">
      <c r="B49" s="196" t="s">
        <v>5071</v>
      </c>
      <c r="C49" s="196" t="s">
        <v>83</v>
      </c>
      <c r="D49" s="196" t="s">
        <v>5072</v>
      </c>
      <c r="E49" s="196" t="s">
        <v>5073</v>
      </c>
      <c r="F49" s="196"/>
      <c r="G49" s="79" t="s">
        <v>5143</v>
      </c>
      <c r="I49" s="118">
        <v>30000</v>
      </c>
      <c r="K49" s="76" t="s">
        <v>5132</v>
      </c>
      <c r="L49" s="119">
        <v>1995</v>
      </c>
      <c r="M49" s="119" t="s">
        <v>5127</v>
      </c>
      <c r="N49" s="187" t="s">
        <v>5144</v>
      </c>
      <c r="O49" s="119" t="s">
        <v>1510</v>
      </c>
      <c r="P49" s="119" t="s">
        <v>1510</v>
      </c>
      <c r="Q49" s="119" t="s">
        <v>1510</v>
      </c>
      <c r="R49" s="119" t="s">
        <v>1510</v>
      </c>
      <c r="CE49" s="639">
        <f t="shared" si="0"/>
        <v>2100</v>
      </c>
      <c r="CF49" s="118">
        <f t="shared" si="1"/>
        <v>32100</v>
      </c>
    </row>
    <row r="50" spans="1:84" x14ac:dyDescent="0.35">
      <c r="B50" s="196"/>
      <c r="C50" s="196"/>
      <c r="D50" s="196"/>
      <c r="E50" s="196"/>
      <c r="F50" s="196"/>
      <c r="G50" s="93" t="s">
        <v>994</v>
      </c>
      <c r="H50" s="123"/>
      <c r="I50" s="124">
        <f>SUM(I26:I49)</f>
        <v>840000</v>
      </c>
      <c r="L50" s="119"/>
      <c r="M50" s="119"/>
      <c r="N50" s="187"/>
      <c r="O50" s="119"/>
      <c r="P50" s="119"/>
      <c r="R50" s="119"/>
      <c r="CE50" s="639">
        <f t="shared" si="0"/>
        <v>58800.000000000007</v>
      </c>
      <c r="CF50" s="124">
        <f t="shared" si="1"/>
        <v>898800</v>
      </c>
    </row>
    <row r="51" spans="1:84" x14ac:dyDescent="0.35">
      <c r="A51" s="64"/>
      <c r="B51" s="64"/>
      <c r="C51" s="64"/>
      <c r="D51" s="64"/>
      <c r="E51" s="64"/>
      <c r="F51" s="64"/>
      <c r="G51" s="66" t="s">
        <v>1842</v>
      </c>
      <c r="H51" s="64"/>
      <c r="I51" s="67"/>
      <c r="J51" s="64"/>
      <c r="K51" s="64"/>
      <c r="L51" s="68"/>
      <c r="M51" s="68"/>
      <c r="N51" s="68"/>
      <c r="O51" s="68"/>
      <c r="P51" s="64"/>
      <c r="Q51" s="68"/>
      <c r="R51" s="68"/>
      <c r="S51" s="64"/>
      <c r="T51" s="64"/>
      <c r="U51" s="64"/>
      <c r="V51" s="64"/>
      <c r="W51" s="64"/>
      <c r="X51" s="64"/>
      <c r="Y51" s="64"/>
      <c r="CE51" s="639">
        <f t="shared" si="0"/>
        <v>0</v>
      </c>
      <c r="CF51" s="67">
        <f t="shared" si="1"/>
        <v>0</v>
      </c>
    </row>
    <row r="52" spans="1:84" s="231" customFormat="1" x14ac:dyDescent="0.35">
      <c r="B52" s="196" t="s">
        <v>5071</v>
      </c>
      <c r="C52" s="196" t="s">
        <v>83</v>
      </c>
      <c r="D52" s="196" t="s">
        <v>5072</v>
      </c>
      <c r="E52" s="196" t="s">
        <v>5073</v>
      </c>
      <c r="F52" s="81" t="s">
        <v>5145</v>
      </c>
      <c r="G52" s="117" t="s">
        <v>5146</v>
      </c>
      <c r="I52" s="249">
        <v>36500000</v>
      </c>
      <c r="K52" s="231" t="s">
        <v>5147</v>
      </c>
      <c r="L52" s="233">
        <v>2005</v>
      </c>
      <c r="M52" s="233">
        <v>843274211</v>
      </c>
      <c r="N52" s="117" t="s">
        <v>5148</v>
      </c>
      <c r="O52" s="119" t="s">
        <v>1510</v>
      </c>
      <c r="P52" s="119" t="s">
        <v>1510</v>
      </c>
      <c r="Q52" s="119" t="s">
        <v>1510</v>
      </c>
      <c r="R52" s="119" t="s">
        <v>1510</v>
      </c>
      <c r="CE52" s="639">
        <f t="shared" si="0"/>
        <v>2555000.0000000005</v>
      </c>
      <c r="CF52" s="249">
        <f t="shared" si="1"/>
        <v>39055000</v>
      </c>
    </row>
    <row r="53" spans="1:84" s="231" customFormat="1" x14ac:dyDescent="0.35">
      <c r="B53" s="196" t="s">
        <v>5071</v>
      </c>
      <c r="C53" s="196" t="s">
        <v>83</v>
      </c>
      <c r="D53" s="196" t="s">
        <v>5072</v>
      </c>
      <c r="E53" s="196" t="s">
        <v>5073</v>
      </c>
      <c r="F53" s="81" t="s">
        <v>5149</v>
      </c>
      <c r="G53" s="117" t="s">
        <v>5150</v>
      </c>
      <c r="I53" s="249">
        <v>36500000</v>
      </c>
      <c r="K53" s="231" t="s">
        <v>1147</v>
      </c>
      <c r="L53" s="233">
        <v>1995</v>
      </c>
      <c r="M53" s="233" t="s">
        <v>5151</v>
      </c>
      <c r="N53" s="117" t="s">
        <v>656</v>
      </c>
      <c r="O53" s="119" t="s">
        <v>1510</v>
      </c>
      <c r="P53" s="119" t="s">
        <v>1510</v>
      </c>
      <c r="Q53" s="119" t="s">
        <v>1510</v>
      </c>
      <c r="R53" s="119" t="s">
        <v>1510</v>
      </c>
      <c r="CE53" s="639">
        <f t="shared" si="0"/>
        <v>2555000.0000000005</v>
      </c>
      <c r="CF53" s="249">
        <f t="shared" si="1"/>
        <v>39055000</v>
      </c>
    </row>
    <row r="54" spans="1:84" s="231" customFormat="1" x14ac:dyDescent="0.35">
      <c r="B54" s="196"/>
      <c r="C54" s="196"/>
      <c r="D54" s="196"/>
      <c r="E54" s="196"/>
      <c r="F54" s="81"/>
      <c r="G54" s="176" t="s">
        <v>994</v>
      </c>
      <c r="H54" s="259"/>
      <c r="I54" s="260">
        <f>SUM(I52:I53)</f>
        <v>73000000</v>
      </c>
      <c r="L54" s="233"/>
      <c r="M54" s="233"/>
      <c r="N54" s="117"/>
      <c r="O54" s="119"/>
      <c r="P54" s="119"/>
      <c r="Q54" s="119"/>
      <c r="R54" s="119"/>
      <c r="CE54" s="639">
        <f t="shared" si="0"/>
        <v>5110000.0000000009</v>
      </c>
      <c r="CF54" s="260">
        <f t="shared" si="1"/>
        <v>78110000</v>
      </c>
    </row>
    <row r="55" spans="1:84" x14ac:dyDescent="0.35">
      <c r="A55" s="64"/>
      <c r="B55" s="64"/>
      <c r="C55" s="64"/>
      <c r="D55" s="64"/>
      <c r="E55" s="64"/>
      <c r="F55" s="64"/>
      <c r="G55" s="66" t="s">
        <v>1851</v>
      </c>
      <c r="H55" s="64"/>
      <c r="I55" s="67"/>
      <c r="J55" s="64"/>
      <c r="K55" s="64"/>
      <c r="L55" s="68"/>
      <c r="M55" s="68"/>
      <c r="N55" s="68"/>
      <c r="O55" s="68"/>
      <c r="P55" s="64"/>
      <c r="Q55" s="68"/>
      <c r="R55" s="68"/>
      <c r="S55" s="64"/>
      <c r="T55" s="64"/>
      <c r="U55" s="64"/>
      <c r="V55" s="64"/>
      <c r="W55" s="64"/>
      <c r="X55" s="64"/>
      <c r="Y55" s="64"/>
      <c r="CE55" s="639">
        <f t="shared" si="0"/>
        <v>0</v>
      </c>
      <c r="CF55" s="67">
        <f t="shared" si="1"/>
        <v>0</v>
      </c>
    </row>
    <row r="56" spans="1:84" x14ac:dyDescent="0.35">
      <c r="B56" s="196" t="s">
        <v>5071</v>
      </c>
      <c r="C56" s="196" t="s">
        <v>83</v>
      </c>
      <c r="D56" s="196" t="s">
        <v>5072</v>
      </c>
      <c r="E56" s="196" t="s">
        <v>5073</v>
      </c>
      <c r="F56" s="196"/>
      <c r="G56" s="117" t="s">
        <v>5152</v>
      </c>
      <c r="I56" s="118">
        <v>3000000</v>
      </c>
      <c r="K56" s="76" t="s">
        <v>5153</v>
      </c>
      <c r="L56" s="76" t="s">
        <v>5153</v>
      </c>
      <c r="M56" s="119" t="s">
        <v>1510</v>
      </c>
      <c r="N56" s="119" t="s">
        <v>5154</v>
      </c>
      <c r="O56" s="119" t="s">
        <v>1510</v>
      </c>
      <c r="P56" s="119" t="s">
        <v>1510</v>
      </c>
      <c r="Q56" s="119" t="s">
        <v>1510</v>
      </c>
      <c r="R56" s="119" t="s">
        <v>1510</v>
      </c>
      <c r="CE56" s="639">
        <f t="shared" si="0"/>
        <v>210000.00000000003</v>
      </c>
      <c r="CF56" s="118">
        <f t="shared" si="1"/>
        <v>3210000</v>
      </c>
    </row>
    <row r="57" spans="1:84" x14ac:dyDescent="0.35">
      <c r="B57" s="196" t="s">
        <v>5071</v>
      </c>
      <c r="C57" s="196" t="s">
        <v>83</v>
      </c>
      <c r="D57" s="196" t="s">
        <v>5072</v>
      </c>
      <c r="E57" s="196" t="s">
        <v>5073</v>
      </c>
      <c r="F57" s="196"/>
      <c r="G57" s="117" t="s">
        <v>5155</v>
      </c>
      <c r="I57" s="118">
        <v>3000000</v>
      </c>
      <c r="K57" s="76" t="s">
        <v>5153</v>
      </c>
      <c r="L57" s="76" t="s">
        <v>5153</v>
      </c>
      <c r="M57" s="119" t="s">
        <v>1510</v>
      </c>
      <c r="N57" s="119" t="s">
        <v>5156</v>
      </c>
      <c r="O57" s="119" t="s">
        <v>1510</v>
      </c>
      <c r="P57" s="119" t="s">
        <v>1510</v>
      </c>
      <c r="Q57" s="119" t="s">
        <v>1510</v>
      </c>
      <c r="R57" s="119" t="s">
        <v>1510</v>
      </c>
      <c r="CE57" s="639">
        <f t="shared" si="0"/>
        <v>210000.00000000003</v>
      </c>
      <c r="CF57" s="118">
        <f t="shared" si="1"/>
        <v>3210000</v>
      </c>
    </row>
    <row r="58" spans="1:84" x14ac:dyDescent="0.35">
      <c r="B58" s="196"/>
      <c r="C58" s="196"/>
      <c r="D58" s="196"/>
      <c r="E58" s="196"/>
      <c r="F58" s="196"/>
      <c r="G58" s="176" t="s">
        <v>994</v>
      </c>
      <c r="H58" s="123"/>
      <c r="I58" s="124">
        <f>SUM(I56:I57)</f>
        <v>6000000</v>
      </c>
      <c r="M58" s="119"/>
      <c r="N58" s="119"/>
      <c r="O58" s="119"/>
      <c r="P58" s="119"/>
      <c r="R58" s="119"/>
      <c r="CE58" s="639">
        <f t="shared" si="0"/>
        <v>420000.00000000006</v>
      </c>
      <c r="CF58" s="124">
        <f t="shared" si="1"/>
        <v>6420000</v>
      </c>
    </row>
    <row r="59" spans="1:84" x14ac:dyDescent="0.35">
      <c r="A59" s="64"/>
      <c r="B59" s="64"/>
      <c r="C59" s="64"/>
      <c r="D59" s="64"/>
      <c r="E59" s="64"/>
      <c r="F59" s="64"/>
      <c r="G59" s="66" t="s">
        <v>1161</v>
      </c>
      <c r="H59" s="64"/>
      <c r="I59" s="67"/>
      <c r="J59" s="64"/>
      <c r="K59" s="64"/>
      <c r="L59" s="68"/>
      <c r="M59" s="68"/>
      <c r="N59" s="68"/>
      <c r="O59" s="68"/>
      <c r="P59" s="64"/>
      <c r="Q59" s="68"/>
      <c r="R59" s="68"/>
      <c r="S59" s="64"/>
      <c r="T59" s="64"/>
      <c r="U59" s="64"/>
      <c r="V59" s="64"/>
      <c r="W59" s="64"/>
      <c r="X59" s="64"/>
      <c r="Y59" s="64"/>
      <c r="CE59" s="639">
        <f t="shared" si="0"/>
        <v>0</v>
      </c>
      <c r="CF59" s="67">
        <f t="shared" si="1"/>
        <v>0</v>
      </c>
    </row>
    <row r="60" spans="1:84" x14ac:dyDescent="0.35">
      <c r="B60" s="196" t="s">
        <v>5071</v>
      </c>
      <c r="C60" s="196" t="s">
        <v>83</v>
      </c>
      <c r="D60" s="196" t="s">
        <v>5072</v>
      </c>
      <c r="E60" s="196" t="s">
        <v>5073</v>
      </c>
      <c r="F60" s="196"/>
      <c r="G60" s="69" t="s">
        <v>5157</v>
      </c>
      <c r="I60" s="118">
        <v>40000</v>
      </c>
      <c r="K60" s="69" t="s">
        <v>1147</v>
      </c>
      <c r="L60" s="119" t="s">
        <v>1510</v>
      </c>
      <c r="M60" s="119" t="s">
        <v>1510</v>
      </c>
      <c r="N60" s="119" t="s">
        <v>1510</v>
      </c>
      <c r="O60" s="119" t="s">
        <v>1510</v>
      </c>
      <c r="P60" s="119" t="s">
        <v>1510</v>
      </c>
      <c r="Q60" s="119" t="s">
        <v>1510</v>
      </c>
      <c r="R60" s="119" t="s">
        <v>1510</v>
      </c>
      <c r="CE60" s="639">
        <f t="shared" si="0"/>
        <v>2800.0000000000005</v>
      </c>
      <c r="CF60" s="118">
        <f t="shared" si="1"/>
        <v>42800</v>
      </c>
    </row>
    <row r="61" spans="1:84" x14ac:dyDescent="0.35">
      <c r="B61" s="196"/>
      <c r="C61" s="196"/>
      <c r="D61" s="196"/>
      <c r="E61" s="196"/>
      <c r="F61" s="196"/>
      <c r="G61" s="86" t="s">
        <v>994</v>
      </c>
      <c r="H61" s="123"/>
      <c r="I61" s="124">
        <f>SUM(I60)</f>
        <v>40000</v>
      </c>
      <c r="K61" s="69"/>
      <c r="L61" s="119"/>
      <c r="M61" s="119"/>
      <c r="N61" s="119"/>
      <c r="O61" s="119"/>
      <c r="P61" s="119"/>
      <c r="R61" s="119"/>
      <c r="CE61" s="639">
        <f t="shared" si="0"/>
        <v>2800.0000000000005</v>
      </c>
      <c r="CF61" s="124">
        <f t="shared" si="1"/>
        <v>42800</v>
      </c>
    </row>
    <row r="62" spans="1:84" x14ac:dyDescent="0.35">
      <c r="A62" s="64"/>
      <c r="B62" s="64"/>
      <c r="C62" s="64"/>
      <c r="D62" s="64"/>
      <c r="E62" s="64"/>
      <c r="F62" s="64"/>
      <c r="G62" s="66" t="s">
        <v>2678</v>
      </c>
      <c r="H62" s="64"/>
      <c r="I62" s="67"/>
      <c r="J62" s="64"/>
      <c r="K62" s="64"/>
      <c r="L62" s="68"/>
      <c r="M62" s="68"/>
      <c r="N62" s="68"/>
      <c r="O62" s="68"/>
      <c r="P62" s="64"/>
      <c r="Q62" s="68"/>
      <c r="R62" s="68"/>
      <c r="S62" s="64"/>
      <c r="T62" s="64"/>
      <c r="U62" s="64"/>
      <c r="V62" s="64"/>
      <c r="W62" s="64"/>
      <c r="X62" s="64"/>
      <c r="Y62" s="64"/>
      <c r="CE62" s="639">
        <f t="shared" si="0"/>
        <v>0</v>
      </c>
      <c r="CF62" s="67">
        <f t="shared" si="1"/>
        <v>0</v>
      </c>
    </row>
    <row r="63" spans="1:84" x14ac:dyDescent="0.35">
      <c r="B63" s="196" t="s">
        <v>5071</v>
      </c>
      <c r="C63" s="196" t="s">
        <v>83</v>
      </c>
      <c r="D63" s="196" t="s">
        <v>5072</v>
      </c>
      <c r="E63" s="196" t="s">
        <v>5073</v>
      </c>
      <c r="F63" s="196"/>
      <c r="G63" s="76" t="s">
        <v>5158</v>
      </c>
      <c r="I63" s="118">
        <v>60000</v>
      </c>
      <c r="K63" s="119" t="s">
        <v>1510</v>
      </c>
      <c r="L63" s="119" t="s">
        <v>1510</v>
      </c>
      <c r="M63" s="119" t="s">
        <v>1510</v>
      </c>
      <c r="N63" s="119" t="s">
        <v>1510</v>
      </c>
      <c r="O63" s="119" t="s">
        <v>1510</v>
      </c>
      <c r="P63" s="119" t="s">
        <v>1510</v>
      </c>
      <c r="Q63" s="119" t="s">
        <v>1510</v>
      </c>
      <c r="R63" s="119" t="s">
        <v>1510</v>
      </c>
      <c r="CE63" s="639">
        <f t="shared" si="0"/>
        <v>4200</v>
      </c>
      <c r="CF63" s="118">
        <f t="shared" si="1"/>
        <v>64200</v>
      </c>
    </row>
    <row r="64" spans="1:84" x14ac:dyDescent="0.35">
      <c r="B64" s="196" t="s">
        <v>5071</v>
      </c>
      <c r="C64" s="196" t="s">
        <v>83</v>
      </c>
      <c r="D64" s="196" t="s">
        <v>5072</v>
      </c>
      <c r="E64" s="196" t="s">
        <v>5073</v>
      </c>
      <c r="F64" s="196"/>
      <c r="G64" s="76" t="s">
        <v>5159</v>
      </c>
      <c r="I64" s="118">
        <v>60000</v>
      </c>
      <c r="K64" s="119" t="s">
        <v>1510</v>
      </c>
      <c r="L64" s="119" t="s">
        <v>1510</v>
      </c>
      <c r="M64" s="119" t="s">
        <v>1510</v>
      </c>
      <c r="N64" s="119" t="s">
        <v>1510</v>
      </c>
      <c r="O64" s="119" t="s">
        <v>1510</v>
      </c>
      <c r="P64" s="119" t="s">
        <v>1510</v>
      </c>
      <c r="Q64" s="119" t="s">
        <v>1510</v>
      </c>
      <c r="R64" s="119" t="s">
        <v>1510</v>
      </c>
      <c r="CE64" s="639">
        <f t="shared" si="0"/>
        <v>4200</v>
      </c>
      <c r="CF64" s="118">
        <f t="shared" si="1"/>
        <v>64200</v>
      </c>
    </row>
    <row r="65" spans="1:84" x14ac:dyDescent="0.35">
      <c r="B65" s="196" t="s">
        <v>5071</v>
      </c>
      <c r="C65" s="196" t="s">
        <v>83</v>
      </c>
      <c r="D65" s="196" t="s">
        <v>5072</v>
      </c>
      <c r="E65" s="196" t="s">
        <v>5073</v>
      </c>
      <c r="F65" s="196"/>
      <c r="G65" s="76" t="s">
        <v>5160</v>
      </c>
      <c r="I65" s="118">
        <v>60000</v>
      </c>
      <c r="K65" s="119" t="s">
        <v>1510</v>
      </c>
      <c r="L65" s="119" t="s">
        <v>1510</v>
      </c>
      <c r="M65" s="119" t="s">
        <v>1510</v>
      </c>
      <c r="N65" s="119" t="s">
        <v>1510</v>
      </c>
      <c r="O65" s="119" t="s">
        <v>1510</v>
      </c>
      <c r="P65" s="119" t="s">
        <v>1510</v>
      </c>
      <c r="Q65" s="119" t="s">
        <v>1510</v>
      </c>
      <c r="R65" s="119" t="s">
        <v>1510</v>
      </c>
      <c r="CE65" s="639">
        <f t="shared" si="0"/>
        <v>4200</v>
      </c>
      <c r="CF65" s="118">
        <f t="shared" si="1"/>
        <v>64200</v>
      </c>
    </row>
    <row r="66" spans="1:84" x14ac:dyDescent="0.35">
      <c r="B66" s="196" t="s">
        <v>5071</v>
      </c>
      <c r="C66" s="196" t="s">
        <v>83</v>
      </c>
      <c r="D66" s="196" t="s">
        <v>5072</v>
      </c>
      <c r="E66" s="196" t="s">
        <v>5073</v>
      </c>
      <c r="F66" s="196"/>
      <c r="G66" s="76" t="s">
        <v>5161</v>
      </c>
      <c r="I66" s="118">
        <v>60000</v>
      </c>
      <c r="K66" s="119" t="s">
        <v>1510</v>
      </c>
      <c r="L66" s="119" t="s">
        <v>1510</v>
      </c>
      <c r="M66" s="119" t="s">
        <v>1510</v>
      </c>
      <c r="N66" s="119" t="s">
        <v>1510</v>
      </c>
      <c r="O66" s="119" t="s">
        <v>1510</v>
      </c>
      <c r="P66" s="119" t="s">
        <v>1510</v>
      </c>
      <c r="Q66" s="119" t="s">
        <v>1510</v>
      </c>
      <c r="R66" s="119" t="s">
        <v>1510</v>
      </c>
      <c r="CE66" s="639">
        <f t="shared" si="0"/>
        <v>4200</v>
      </c>
      <c r="CF66" s="118">
        <f t="shared" si="1"/>
        <v>64200</v>
      </c>
    </row>
    <row r="67" spans="1:84" x14ac:dyDescent="0.35">
      <c r="B67" s="196"/>
      <c r="C67" s="196"/>
      <c r="D67" s="196"/>
      <c r="E67" s="196"/>
      <c r="F67" s="196"/>
      <c r="G67" s="123" t="s">
        <v>994</v>
      </c>
      <c r="H67" s="123"/>
      <c r="I67" s="124">
        <f>SUM(I63:I66)</f>
        <v>240000</v>
      </c>
      <c r="K67" s="119"/>
      <c r="L67" s="119"/>
      <c r="M67" s="119"/>
      <c r="N67" s="119"/>
      <c r="O67" s="119"/>
      <c r="P67" s="119"/>
      <c r="R67" s="119"/>
      <c r="CE67" s="639">
        <f t="shared" si="0"/>
        <v>16800</v>
      </c>
      <c r="CF67" s="124">
        <f t="shared" si="1"/>
        <v>256800</v>
      </c>
    </row>
    <row r="68" spans="1:84" x14ac:dyDescent="0.35">
      <c r="A68" s="64"/>
      <c r="B68" s="64"/>
      <c r="C68" s="64"/>
      <c r="D68" s="64"/>
      <c r="E68" s="64"/>
      <c r="F68" s="64"/>
      <c r="G68" s="66" t="s">
        <v>1829</v>
      </c>
      <c r="H68" s="64"/>
      <c r="I68" s="67"/>
      <c r="J68" s="64"/>
      <c r="K68" s="64"/>
      <c r="L68" s="68"/>
      <c r="M68" s="68"/>
      <c r="N68" s="68"/>
      <c r="O68" s="68"/>
      <c r="P68" s="64"/>
      <c r="Q68" s="68"/>
      <c r="R68" s="68"/>
      <c r="S68" s="64"/>
      <c r="T68" s="64"/>
      <c r="U68" s="64"/>
      <c r="V68" s="64"/>
      <c r="W68" s="64"/>
      <c r="X68" s="64"/>
      <c r="Y68" s="64"/>
      <c r="CE68" s="639">
        <f t="shared" si="0"/>
        <v>0</v>
      </c>
      <c r="CF68" s="67">
        <f t="shared" si="1"/>
        <v>0</v>
      </c>
    </row>
    <row r="69" spans="1:84" x14ac:dyDescent="0.35">
      <c r="B69" s="196" t="s">
        <v>5071</v>
      </c>
      <c r="C69" s="196" t="s">
        <v>83</v>
      </c>
      <c r="D69" s="196" t="s">
        <v>5072</v>
      </c>
      <c r="E69" s="196" t="s">
        <v>5073</v>
      </c>
      <c r="F69" s="196"/>
      <c r="G69" s="76" t="s">
        <v>5162</v>
      </c>
      <c r="I69" s="118">
        <v>30000</v>
      </c>
      <c r="K69" s="119" t="s">
        <v>1510</v>
      </c>
      <c r="L69" s="119" t="s">
        <v>1510</v>
      </c>
      <c r="M69" s="119" t="s">
        <v>1510</v>
      </c>
      <c r="N69" s="119" t="s">
        <v>1510</v>
      </c>
      <c r="O69" s="119" t="s">
        <v>1510</v>
      </c>
      <c r="P69" s="119" t="s">
        <v>1510</v>
      </c>
      <c r="Q69" s="119" t="s">
        <v>1510</v>
      </c>
      <c r="R69" s="119" t="s">
        <v>1510</v>
      </c>
      <c r="CE69" s="639">
        <f t="shared" si="0"/>
        <v>2100</v>
      </c>
      <c r="CF69" s="118">
        <f t="shared" si="1"/>
        <v>32100</v>
      </c>
    </row>
    <row r="70" spans="1:84" x14ac:dyDescent="0.35">
      <c r="B70" s="196" t="s">
        <v>5071</v>
      </c>
      <c r="C70" s="196" t="s">
        <v>83</v>
      </c>
      <c r="D70" s="196" t="s">
        <v>5072</v>
      </c>
      <c r="E70" s="196" t="s">
        <v>5073</v>
      </c>
      <c r="F70" s="196"/>
      <c r="G70" s="76" t="s">
        <v>5163</v>
      </c>
      <c r="I70" s="118">
        <v>30000</v>
      </c>
      <c r="K70" s="119" t="s">
        <v>1510</v>
      </c>
      <c r="L70" s="119" t="s">
        <v>1510</v>
      </c>
      <c r="M70" s="119" t="s">
        <v>1510</v>
      </c>
      <c r="N70" s="119" t="s">
        <v>1510</v>
      </c>
      <c r="O70" s="119" t="s">
        <v>1510</v>
      </c>
      <c r="P70" s="119" t="s">
        <v>1510</v>
      </c>
      <c r="Q70" s="119" t="s">
        <v>1510</v>
      </c>
      <c r="R70" s="119" t="s">
        <v>1510</v>
      </c>
      <c r="CE70" s="639">
        <f t="shared" ref="CE70:CE133" si="2">I70*CE$4</f>
        <v>2100</v>
      </c>
      <c r="CF70" s="118">
        <f t="shared" ref="CF70:CF133" si="3">I70+CE70</f>
        <v>32100</v>
      </c>
    </row>
    <row r="71" spans="1:84" x14ac:dyDescent="0.35">
      <c r="B71" s="196"/>
      <c r="C71" s="196"/>
      <c r="D71" s="196"/>
      <c r="E71" s="196"/>
      <c r="F71" s="196"/>
      <c r="G71" s="123" t="s">
        <v>994</v>
      </c>
      <c r="H71" s="123"/>
      <c r="I71" s="124">
        <f>SUM(I69:I70)</f>
        <v>60000</v>
      </c>
      <c r="K71" s="119"/>
      <c r="L71" s="119"/>
      <c r="M71" s="119"/>
      <c r="N71" s="119"/>
      <c r="O71" s="119"/>
      <c r="P71" s="119"/>
      <c r="R71" s="119"/>
      <c r="CE71" s="639">
        <f t="shared" si="2"/>
        <v>4200</v>
      </c>
      <c r="CF71" s="124">
        <f t="shared" si="3"/>
        <v>64200</v>
      </c>
    </row>
    <row r="72" spans="1:84" x14ac:dyDescent="0.35">
      <c r="A72" s="64"/>
      <c r="B72" s="64"/>
      <c r="C72" s="64"/>
      <c r="D72" s="64"/>
      <c r="E72" s="64"/>
      <c r="F72" s="64"/>
      <c r="G72" s="66" t="s">
        <v>1833</v>
      </c>
      <c r="H72" s="64"/>
      <c r="I72" s="67"/>
      <c r="J72" s="64"/>
      <c r="K72" s="64"/>
      <c r="L72" s="68"/>
      <c r="M72" s="68"/>
      <c r="N72" s="68"/>
      <c r="O72" s="68"/>
      <c r="P72" s="64"/>
      <c r="Q72" s="68"/>
      <c r="R72" s="68"/>
      <c r="S72" s="64"/>
      <c r="T72" s="64"/>
      <c r="U72" s="64"/>
      <c r="V72" s="64"/>
      <c r="W72" s="64"/>
      <c r="X72" s="64"/>
      <c r="Y72" s="64"/>
      <c r="CE72" s="639">
        <f t="shared" si="2"/>
        <v>0</v>
      </c>
      <c r="CF72" s="67">
        <f t="shared" si="3"/>
        <v>0</v>
      </c>
    </row>
    <row r="73" spans="1:84" x14ac:dyDescent="0.35">
      <c r="B73" s="196" t="s">
        <v>5071</v>
      </c>
      <c r="C73" s="196" t="s">
        <v>83</v>
      </c>
      <c r="D73" s="196" t="s">
        <v>5072</v>
      </c>
      <c r="E73" s="196" t="s">
        <v>5073</v>
      </c>
      <c r="F73" s="196"/>
      <c r="G73" s="76" t="s">
        <v>5164</v>
      </c>
      <c r="I73" s="118">
        <v>640000</v>
      </c>
      <c r="K73" s="76" t="s">
        <v>1063</v>
      </c>
      <c r="L73" s="76" t="s">
        <v>1063</v>
      </c>
      <c r="M73" s="76" t="s">
        <v>1063</v>
      </c>
      <c r="N73" s="76" t="s">
        <v>1063</v>
      </c>
      <c r="O73" s="76" t="s">
        <v>1063</v>
      </c>
      <c r="P73" s="76" t="s">
        <v>1063</v>
      </c>
      <c r="Q73" s="76" t="s">
        <v>1063</v>
      </c>
      <c r="R73" s="76" t="s">
        <v>1063</v>
      </c>
      <c r="Y73" s="76" t="s">
        <v>4902</v>
      </c>
      <c r="CE73" s="639">
        <f t="shared" si="2"/>
        <v>44800.000000000007</v>
      </c>
      <c r="CF73" s="118">
        <f t="shared" si="3"/>
        <v>684800</v>
      </c>
    </row>
    <row r="74" spans="1:84" x14ac:dyDescent="0.35">
      <c r="B74" s="196" t="s">
        <v>5071</v>
      </c>
      <c r="C74" s="196" t="s">
        <v>83</v>
      </c>
      <c r="D74" s="196" t="s">
        <v>5072</v>
      </c>
      <c r="E74" s="196" t="s">
        <v>5073</v>
      </c>
      <c r="F74" s="196"/>
      <c r="G74" s="76" t="s">
        <v>5165</v>
      </c>
      <c r="I74" s="118">
        <v>640000</v>
      </c>
      <c r="K74" s="76" t="s">
        <v>1063</v>
      </c>
      <c r="L74" s="76" t="s">
        <v>1063</v>
      </c>
      <c r="M74" s="76" t="s">
        <v>1063</v>
      </c>
      <c r="N74" s="76" t="s">
        <v>1063</v>
      </c>
      <c r="O74" s="76" t="s">
        <v>1063</v>
      </c>
      <c r="P74" s="76" t="s">
        <v>1063</v>
      </c>
      <c r="Q74" s="76" t="s">
        <v>1063</v>
      </c>
      <c r="R74" s="76" t="s">
        <v>1063</v>
      </c>
      <c r="CE74" s="639">
        <f t="shared" si="2"/>
        <v>44800.000000000007</v>
      </c>
      <c r="CF74" s="118">
        <f t="shared" si="3"/>
        <v>684800</v>
      </c>
    </row>
    <row r="75" spans="1:84" x14ac:dyDescent="0.35">
      <c r="B75" s="196" t="s">
        <v>5071</v>
      </c>
      <c r="C75" s="196" t="s">
        <v>83</v>
      </c>
      <c r="D75" s="196" t="s">
        <v>5072</v>
      </c>
      <c r="E75" s="196" t="s">
        <v>5073</v>
      </c>
      <c r="F75" s="196"/>
      <c r="G75" s="76" t="s">
        <v>5166</v>
      </c>
      <c r="I75" s="118">
        <v>650000</v>
      </c>
      <c r="K75" s="76" t="s">
        <v>1063</v>
      </c>
      <c r="L75" s="76" t="s">
        <v>1063</v>
      </c>
      <c r="M75" s="76" t="s">
        <v>1063</v>
      </c>
      <c r="N75" s="76" t="s">
        <v>1063</v>
      </c>
      <c r="O75" s="76" t="s">
        <v>1063</v>
      </c>
      <c r="P75" s="76" t="s">
        <v>1063</v>
      </c>
      <c r="Q75" s="76" t="s">
        <v>1063</v>
      </c>
      <c r="R75" s="76" t="s">
        <v>1063</v>
      </c>
      <c r="CE75" s="639">
        <f t="shared" si="2"/>
        <v>45500.000000000007</v>
      </c>
      <c r="CF75" s="118">
        <f t="shared" si="3"/>
        <v>695500</v>
      </c>
    </row>
    <row r="76" spans="1:84" x14ac:dyDescent="0.35">
      <c r="B76" s="196"/>
      <c r="C76" s="196"/>
      <c r="D76" s="196"/>
      <c r="E76" s="196"/>
      <c r="F76" s="196"/>
      <c r="G76" s="123" t="s">
        <v>994</v>
      </c>
      <c r="H76" s="123"/>
      <c r="I76" s="124">
        <f>SUM(I73:I75)</f>
        <v>1930000</v>
      </c>
      <c r="Q76" s="76"/>
      <c r="CE76" s="639">
        <f t="shared" si="2"/>
        <v>135100</v>
      </c>
      <c r="CF76" s="124">
        <f t="shared" si="3"/>
        <v>2065100</v>
      </c>
    </row>
    <row r="77" spans="1:84" x14ac:dyDescent="0.35">
      <c r="A77" s="64"/>
      <c r="B77" s="64"/>
      <c r="C77" s="64"/>
      <c r="D77" s="64"/>
      <c r="E77" s="64"/>
      <c r="F77" s="64"/>
      <c r="G77" s="66" t="s">
        <v>1860</v>
      </c>
      <c r="H77" s="64"/>
      <c r="I77" s="67"/>
      <c r="J77" s="64"/>
      <c r="K77" s="64"/>
      <c r="L77" s="68"/>
      <c r="M77" s="68"/>
      <c r="N77" s="68"/>
      <c r="O77" s="68"/>
      <c r="P77" s="64"/>
      <c r="Q77" s="68"/>
      <c r="R77" s="68"/>
      <c r="S77" s="64"/>
      <c r="T77" s="64"/>
      <c r="U77" s="64"/>
      <c r="V77" s="64"/>
      <c r="W77" s="64"/>
      <c r="X77" s="64"/>
      <c r="Y77" s="64"/>
      <c r="CE77" s="639">
        <f t="shared" si="2"/>
        <v>0</v>
      </c>
      <c r="CF77" s="67">
        <f t="shared" si="3"/>
        <v>0</v>
      </c>
    </row>
    <row r="78" spans="1:84" x14ac:dyDescent="0.35">
      <c r="B78" s="196" t="s">
        <v>5071</v>
      </c>
      <c r="C78" s="196" t="s">
        <v>83</v>
      </c>
      <c r="D78" s="196" t="s">
        <v>5072</v>
      </c>
      <c r="E78" s="196" t="s">
        <v>5073</v>
      </c>
      <c r="G78" s="76" t="s">
        <v>5167</v>
      </c>
      <c r="I78" s="118">
        <v>1600000</v>
      </c>
      <c r="K78" s="76" t="s">
        <v>5168</v>
      </c>
      <c r="L78" s="76" t="s">
        <v>1063</v>
      </c>
      <c r="M78" s="119" t="s">
        <v>4038</v>
      </c>
      <c r="N78" s="119" t="s">
        <v>4038</v>
      </c>
      <c r="O78" s="119" t="s">
        <v>4038</v>
      </c>
      <c r="P78" s="119" t="s">
        <v>4038</v>
      </c>
      <c r="Q78" s="119" t="s">
        <v>4038</v>
      </c>
      <c r="R78" s="119" t="s">
        <v>4038</v>
      </c>
      <c r="CE78" s="639">
        <f t="shared" si="2"/>
        <v>112000.00000000001</v>
      </c>
      <c r="CF78" s="118">
        <f t="shared" si="3"/>
        <v>1712000</v>
      </c>
    </row>
    <row r="79" spans="1:84" x14ac:dyDescent="0.35">
      <c r="B79" s="196"/>
      <c r="C79" s="196"/>
      <c r="D79" s="196"/>
      <c r="E79" s="196"/>
      <c r="G79" s="123" t="s">
        <v>994</v>
      </c>
      <c r="H79" s="123"/>
      <c r="I79" s="124">
        <f>SUM(I78)</f>
        <v>1600000</v>
      </c>
      <c r="M79" s="119"/>
      <c r="N79" s="119"/>
      <c r="O79" s="119"/>
      <c r="P79" s="119"/>
      <c r="R79" s="119"/>
      <c r="CE79" s="639">
        <f t="shared" si="2"/>
        <v>112000.00000000001</v>
      </c>
      <c r="CF79" s="124">
        <f t="shared" si="3"/>
        <v>1712000</v>
      </c>
    </row>
    <row r="80" spans="1:84" x14ac:dyDescent="0.35">
      <c r="A80" s="64"/>
      <c r="B80" s="64"/>
      <c r="C80" s="64"/>
      <c r="D80" s="64"/>
      <c r="E80" s="64"/>
      <c r="F80" s="64"/>
      <c r="G80" s="89" t="s">
        <v>2961</v>
      </c>
      <c r="H80" s="64"/>
      <c r="I80" s="67"/>
      <c r="J80" s="64"/>
      <c r="K80" s="64"/>
      <c r="L80" s="68"/>
      <c r="M80" s="68"/>
      <c r="N80" s="68"/>
      <c r="O80" s="68"/>
      <c r="P80" s="64"/>
      <c r="Q80" s="68"/>
      <c r="R80" s="68"/>
      <c r="S80" s="64"/>
      <c r="T80" s="64"/>
      <c r="U80" s="64"/>
      <c r="V80" s="64"/>
      <c r="W80" s="64"/>
      <c r="X80" s="64"/>
      <c r="Y80" s="64"/>
      <c r="CE80" s="639">
        <f t="shared" si="2"/>
        <v>0</v>
      </c>
      <c r="CF80" s="67">
        <f t="shared" si="3"/>
        <v>0</v>
      </c>
    </row>
    <row r="81" spans="2:84" ht="16.5" customHeight="1" x14ac:dyDescent="0.35">
      <c r="B81" s="196" t="s">
        <v>5071</v>
      </c>
      <c r="C81" s="196" t="s">
        <v>83</v>
      </c>
      <c r="D81" s="196" t="s">
        <v>5072</v>
      </c>
      <c r="E81" s="196" t="s">
        <v>5073</v>
      </c>
      <c r="F81" s="196"/>
      <c r="G81" s="79" t="s">
        <v>5169</v>
      </c>
      <c r="I81" s="118">
        <v>150000</v>
      </c>
      <c r="K81" s="76" t="s">
        <v>5132</v>
      </c>
      <c r="L81" s="76" t="s">
        <v>1063</v>
      </c>
      <c r="M81" s="76" t="s">
        <v>5170</v>
      </c>
      <c r="N81" s="119" t="s">
        <v>5171</v>
      </c>
      <c r="O81" s="76" t="s">
        <v>1063</v>
      </c>
      <c r="P81" s="76" t="s">
        <v>1063</v>
      </c>
      <c r="Q81" s="119" t="s">
        <v>1226</v>
      </c>
      <c r="R81" s="119" t="s">
        <v>1909</v>
      </c>
      <c r="CE81" s="639">
        <f t="shared" si="2"/>
        <v>10500.000000000002</v>
      </c>
      <c r="CF81" s="118">
        <f t="shared" si="3"/>
        <v>160500</v>
      </c>
    </row>
    <row r="82" spans="2:84" ht="16.5" customHeight="1" x14ac:dyDescent="0.35">
      <c r="B82" s="196" t="s">
        <v>5071</v>
      </c>
      <c r="C82" s="196" t="s">
        <v>83</v>
      </c>
      <c r="D82" s="196" t="s">
        <v>5072</v>
      </c>
      <c r="E82" s="196" t="s">
        <v>5073</v>
      </c>
      <c r="F82" s="196"/>
      <c r="G82" s="79" t="s">
        <v>5172</v>
      </c>
      <c r="I82" s="118">
        <v>150000</v>
      </c>
      <c r="K82" s="76" t="s">
        <v>5132</v>
      </c>
      <c r="L82" s="76" t="s">
        <v>1063</v>
      </c>
      <c r="M82" s="76" t="s">
        <v>5170</v>
      </c>
      <c r="N82" s="119" t="s">
        <v>5173</v>
      </c>
      <c r="O82" s="76" t="s">
        <v>1063</v>
      </c>
      <c r="P82" s="76" t="s">
        <v>1063</v>
      </c>
      <c r="Q82" s="119" t="s">
        <v>1226</v>
      </c>
      <c r="R82" s="119" t="s">
        <v>1909</v>
      </c>
      <c r="CE82" s="639">
        <f t="shared" si="2"/>
        <v>10500.000000000002</v>
      </c>
      <c r="CF82" s="118">
        <f t="shared" si="3"/>
        <v>160500</v>
      </c>
    </row>
    <row r="83" spans="2:84" x14ac:dyDescent="0.35">
      <c r="B83" s="196" t="s">
        <v>5071</v>
      </c>
      <c r="C83" s="196" t="s">
        <v>83</v>
      </c>
      <c r="D83" s="196" t="s">
        <v>5072</v>
      </c>
      <c r="E83" s="196" t="s">
        <v>5073</v>
      </c>
      <c r="F83" s="196"/>
      <c r="G83" s="79" t="s">
        <v>5174</v>
      </c>
      <c r="I83" s="118">
        <v>150000</v>
      </c>
      <c r="K83" s="76" t="s">
        <v>1062</v>
      </c>
      <c r="L83" s="76" t="s">
        <v>1063</v>
      </c>
      <c r="M83" s="76" t="s">
        <v>3278</v>
      </c>
      <c r="N83" s="76" t="s">
        <v>1063</v>
      </c>
      <c r="O83" s="76" t="s">
        <v>1063</v>
      </c>
      <c r="P83" s="76" t="s">
        <v>1063</v>
      </c>
      <c r="Q83" s="119" t="s">
        <v>5175</v>
      </c>
      <c r="R83" s="119" t="s">
        <v>1909</v>
      </c>
      <c r="CE83" s="639">
        <f t="shared" si="2"/>
        <v>10500.000000000002</v>
      </c>
      <c r="CF83" s="118">
        <f t="shared" si="3"/>
        <v>160500</v>
      </c>
    </row>
    <row r="84" spans="2:84" x14ac:dyDescent="0.35">
      <c r="B84" s="196" t="s">
        <v>5071</v>
      </c>
      <c r="C84" s="196" t="s">
        <v>83</v>
      </c>
      <c r="D84" s="196" t="s">
        <v>5072</v>
      </c>
      <c r="E84" s="196" t="s">
        <v>5073</v>
      </c>
      <c r="F84" s="196"/>
      <c r="G84" s="79" t="s">
        <v>5176</v>
      </c>
      <c r="I84" s="118">
        <v>150000</v>
      </c>
      <c r="K84" s="76" t="s">
        <v>1062</v>
      </c>
      <c r="L84" s="76" t="s">
        <v>1063</v>
      </c>
      <c r="M84" s="76" t="s">
        <v>3278</v>
      </c>
      <c r="N84" s="76" t="s">
        <v>1063</v>
      </c>
      <c r="O84" s="76" t="s">
        <v>1063</v>
      </c>
      <c r="P84" s="76" t="s">
        <v>1063</v>
      </c>
      <c r="Q84" s="119" t="s">
        <v>5175</v>
      </c>
      <c r="R84" s="119" t="s">
        <v>1909</v>
      </c>
      <c r="CE84" s="639">
        <f t="shared" si="2"/>
        <v>10500.000000000002</v>
      </c>
      <c r="CF84" s="118">
        <f t="shared" si="3"/>
        <v>160500</v>
      </c>
    </row>
    <row r="85" spans="2:84" x14ac:dyDescent="0.35">
      <c r="B85" s="196" t="s">
        <v>5071</v>
      </c>
      <c r="C85" s="196" t="s">
        <v>83</v>
      </c>
      <c r="D85" s="196" t="s">
        <v>5072</v>
      </c>
      <c r="E85" s="196" t="s">
        <v>5073</v>
      </c>
      <c r="F85" s="196"/>
      <c r="G85" s="79" t="s">
        <v>5177</v>
      </c>
      <c r="I85" s="118">
        <v>150000</v>
      </c>
      <c r="K85" s="76" t="s">
        <v>1062</v>
      </c>
      <c r="L85" s="76" t="s">
        <v>1063</v>
      </c>
      <c r="M85" s="76" t="s">
        <v>3267</v>
      </c>
      <c r="N85" s="76" t="s">
        <v>1063</v>
      </c>
      <c r="O85" s="76" t="s">
        <v>1063</v>
      </c>
      <c r="P85" s="76" t="s">
        <v>1063</v>
      </c>
      <c r="Q85" s="119" t="s">
        <v>5175</v>
      </c>
      <c r="R85" s="119" t="s">
        <v>1909</v>
      </c>
      <c r="CE85" s="639">
        <f t="shared" si="2"/>
        <v>10500.000000000002</v>
      </c>
      <c r="CF85" s="118">
        <f t="shared" si="3"/>
        <v>160500</v>
      </c>
    </row>
    <row r="86" spans="2:84" ht="16.5" customHeight="1" x14ac:dyDescent="0.35">
      <c r="B86" s="196" t="s">
        <v>5071</v>
      </c>
      <c r="C86" s="196" t="s">
        <v>83</v>
      </c>
      <c r="D86" s="196" t="s">
        <v>5072</v>
      </c>
      <c r="E86" s="196" t="s">
        <v>5073</v>
      </c>
      <c r="F86" s="196"/>
      <c r="G86" s="79" t="s">
        <v>5178</v>
      </c>
      <c r="I86" s="118">
        <v>150000</v>
      </c>
      <c r="K86" s="76" t="s">
        <v>1062</v>
      </c>
      <c r="L86" s="76" t="s">
        <v>1063</v>
      </c>
      <c r="M86" s="76" t="s">
        <v>3267</v>
      </c>
      <c r="N86" s="76" t="s">
        <v>1063</v>
      </c>
      <c r="O86" s="76" t="s">
        <v>1063</v>
      </c>
      <c r="P86" s="76" t="s">
        <v>1063</v>
      </c>
      <c r="Q86" s="119" t="s">
        <v>1226</v>
      </c>
      <c r="R86" s="119" t="s">
        <v>1909</v>
      </c>
      <c r="CE86" s="639">
        <f t="shared" si="2"/>
        <v>10500.000000000002</v>
      </c>
      <c r="CF86" s="118">
        <f t="shared" si="3"/>
        <v>160500</v>
      </c>
    </row>
    <row r="87" spans="2:84" x14ac:dyDescent="0.35">
      <c r="B87" s="196" t="s">
        <v>5071</v>
      </c>
      <c r="C87" s="196" t="s">
        <v>83</v>
      </c>
      <c r="D87" s="196" t="s">
        <v>5072</v>
      </c>
      <c r="E87" s="196" t="s">
        <v>5073</v>
      </c>
      <c r="F87" s="196"/>
      <c r="G87" s="79" t="s">
        <v>5179</v>
      </c>
      <c r="I87" s="118">
        <v>150000</v>
      </c>
      <c r="K87" s="76" t="s">
        <v>1147</v>
      </c>
      <c r="L87" s="76" t="s">
        <v>1063</v>
      </c>
      <c r="M87" s="76" t="s">
        <v>1921</v>
      </c>
      <c r="N87" s="76" t="s">
        <v>1063</v>
      </c>
      <c r="O87" s="76" t="s">
        <v>1063</v>
      </c>
      <c r="P87" s="76" t="s">
        <v>1063</v>
      </c>
      <c r="Q87" s="119" t="s">
        <v>5175</v>
      </c>
      <c r="R87" s="119" t="s">
        <v>1909</v>
      </c>
      <c r="CE87" s="639">
        <f t="shared" si="2"/>
        <v>10500.000000000002</v>
      </c>
      <c r="CF87" s="118">
        <f t="shared" si="3"/>
        <v>160500</v>
      </c>
    </row>
    <row r="88" spans="2:84" x14ac:dyDescent="0.35">
      <c r="B88" s="196" t="s">
        <v>5071</v>
      </c>
      <c r="C88" s="196" t="s">
        <v>83</v>
      </c>
      <c r="D88" s="196" t="s">
        <v>5072</v>
      </c>
      <c r="E88" s="196" t="s">
        <v>5073</v>
      </c>
      <c r="F88" s="196"/>
      <c r="G88" s="79" t="s">
        <v>5180</v>
      </c>
      <c r="I88" s="118">
        <v>150000</v>
      </c>
      <c r="K88" s="76" t="s">
        <v>1147</v>
      </c>
      <c r="L88" s="76" t="s">
        <v>1063</v>
      </c>
      <c r="M88" s="76" t="s">
        <v>1921</v>
      </c>
      <c r="N88" s="76" t="s">
        <v>1063</v>
      </c>
      <c r="O88" s="76" t="s">
        <v>1063</v>
      </c>
      <c r="P88" s="76" t="s">
        <v>1063</v>
      </c>
      <c r="Q88" s="119" t="s">
        <v>5175</v>
      </c>
      <c r="R88" s="119" t="s">
        <v>1909</v>
      </c>
      <c r="CE88" s="639">
        <f t="shared" si="2"/>
        <v>10500.000000000002</v>
      </c>
      <c r="CF88" s="118">
        <f t="shared" si="3"/>
        <v>160500</v>
      </c>
    </row>
    <row r="89" spans="2:84" x14ac:dyDescent="0.35">
      <c r="B89" s="196" t="s">
        <v>5071</v>
      </c>
      <c r="C89" s="196" t="s">
        <v>83</v>
      </c>
      <c r="D89" s="196" t="s">
        <v>5072</v>
      </c>
      <c r="E89" s="196" t="s">
        <v>5073</v>
      </c>
      <c r="F89" s="196"/>
      <c r="G89" s="79" t="s">
        <v>5181</v>
      </c>
      <c r="I89" s="118">
        <v>150000</v>
      </c>
      <c r="K89" s="76" t="s">
        <v>3716</v>
      </c>
      <c r="L89" s="76" t="s">
        <v>1063</v>
      </c>
      <c r="M89" s="76" t="s">
        <v>5182</v>
      </c>
      <c r="N89" s="119">
        <v>9400438</v>
      </c>
      <c r="O89" s="76" t="s">
        <v>1063</v>
      </c>
      <c r="P89" s="76" t="s">
        <v>1063</v>
      </c>
      <c r="Q89" s="119" t="s">
        <v>5175</v>
      </c>
      <c r="R89" s="119" t="s">
        <v>1909</v>
      </c>
      <c r="CE89" s="639">
        <f t="shared" si="2"/>
        <v>10500.000000000002</v>
      </c>
      <c r="CF89" s="118">
        <f t="shared" si="3"/>
        <v>160500</v>
      </c>
    </row>
    <row r="90" spans="2:84" x14ac:dyDescent="0.35">
      <c r="B90" s="196" t="s">
        <v>5071</v>
      </c>
      <c r="C90" s="196" t="s">
        <v>83</v>
      </c>
      <c r="D90" s="196" t="s">
        <v>5072</v>
      </c>
      <c r="E90" s="196" t="s">
        <v>5073</v>
      </c>
      <c r="F90" s="196"/>
      <c r="G90" s="79" t="s">
        <v>5183</v>
      </c>
      <c r="I90" s="118">
        <v>150000</v>
      </c>
      <c r="K90" s="76" t="s">
        <v>3716</v>
      </c>
      <c r="L90" s="76" t="s">
        <v>1063</v>
      </c>
      <c r="M90" s="76" t="s">
        <v>5182</v>
      </c>
      <c r="N90" s="119">
        <v>9400439</v>
      </c>
      <c r="O90" s="76" t="s">
        <v>1063</v>
      </c>
      <c r="P90" s="76" t="s">
        <v>1063</v>
      </c>
      <c r="R90" s="119"/>
      <c r="CE90" s="639">
        <f t="shared" si="2"/>
        <v>10500.000000000002</v>
      </c>
      <c r="CF90" s="118">
        <f t="shared" si="3"/>
        <v>160500</v>
      </c>
    </row>
    <row r="91" spans="2:84" x14ac:dyDescent="0.35">
      <c r="B91" s="196" t="s">
        <v>5071</v>
      </c>
      <c r="C91" s="196" t="s">
        <v>83</v>
      </c>
      <c r="D91" s="196" t="s">
        <v>5072</v>
      </c>
      <c r="E91" s="196" t="s">
        <v>5073</v>
      </c>
      <c r="F91" s="196"/>
      <c r="G91" s="79" t="s">
        <v>5184</v>
      </c>
      <c r="I91" s="118">
        <v>150000</v>
      </c>
      <c r="K91" s="76" t="s">
        <v>5132</v>
      </c>
      <c r="L91" s="76" t="s">
        <v>1063</v>
      </c>
      <c r="M91" s="76" t="s">
        <v>5185</v>
      </c>
      <c r="N91" s="119">
        <v>9401191</v>
      </c>
      <c r="O91" s="76" t="s">
        <v>1063</v>
      </c>
      <c r="P91" s="76" t="s">
        <v>1063</v>
      </c>
      <c r="Q91" s="119" t="s">
        <v>1226</v>
      </c>
      <c r="R91" s="75" t="s">
        <v>1950</v>
      </c>
      <c r="CE91" s="639">
        <f t="shared" si="2"/>
        <v>10500.000000000002</v>
      </c>
      <c r="CF91" s="118">
        <f t="shared" si="3"/>
        <v>160500</v>
      </c>
    </row>
    <row r="92" spans="2:84" x14ac:dyDescent="0.35">
      <c r="B92" s="196" t="s">
        <v>5071</v>
      </c>
      <c r="C92" s="196" t="s">
        <v>83</v>
      </c>
      <c r="D92" s="196" t="s">
        <v>5072</v>
      </c>
      <c r="E92" s="196" t="s">
        <v>5073</v>
      </c>
      <c r="F92" s="196"/>
      <c r="G92" s="79" t="s">
        <v>5186</v>
      </c>
      <c r="I92" s="118">
        <v>150000</v>
      </c>
      <c r="K92" s="76" t="s">
        <v>5132</v>
      </c>
      <c r="L92" s="76" t="s">
        <v>1063</v>
      </c>
      <c r="M92" s="76" t="s">
        <v>5185</v>
      </c>
      <c r="N92" s="187" t="s">
        <v>5187</v>
      </c>
      <c r="O92" s="76" t="s">
        <v>1063</v>
      </c>
      <c r="P92" s="76" t="s">
        <v>1063</v>
      </c>
      <c r="Q92" s="119" t="s">
        <v>5175</v>
      </c>
      <c r="R92" s="119" t="s">
        <v>1909</v>
      </c>
      <c r="CE92" s="639">
        <f t="shared" si="2"/>
        <v>10500.000000000002</v>
      </c>
      <c r="CF92" s="118">
        <f t="shared" si="3"/>
        <v>160500</v>
      </c>
    </row>
    <row r="93" spans="2:84" x14ac:dyDescent="0.35">
      <c r="B93" s="196" t="s">
        <v>5071</v>
      </c>
      <c r="C93" s="196" t="s">
        <v>83</v>
      </c>
      <c r="D93" s="196" t="s">
        <v>5072</v>
      </c>
      <c r="E93" s="196" t="s">
        <v>5073</v>
      </c>
      <c r="F93" s="196"/>
      <c r="G93" s="79" t="s">
        <v>5188</v>
      </c>
      <c r="I93" s="118">
        <v>150000</v>
      </c>
      <c r="K93" s="76" t="s">
        <v>1062</v>
      </c>
      <c r="L93" s="76" t="s">
        <v>1063</v>
      </c>
      <c r="M93" s="76" t="s">
        <v>3278</v>
      </c>
      <c r="N93" s="76" t="s">
        <v>1063</v>
      </c>
      <c r="O93" s="76" t="s">
        <v>1063</v>
      </c>
      <c r="P93" s="76" t="s">
        <v>1063</v>
      </c>
      <c r="Q93" s="119" t="s">
        <v>5175</v>
      </c>
      <c r="R93" s="119" t="s">
        <v>1909</v>
      </c>
      <c r="CE93" s="639">
        <f t="shared" si="2"/>
        <v>10500.000000000002</v>
      </c>
      <c r="CF93" s="118">
        <f t="shared" si="3"/>
        <v>160500</v>
      </c>
    </row>
    <row r="94" spans="2:84" x14ac:dyDescent="0.35">
      <c r="B94" s="196" t="s">
        <v>5071</v>
      </c>
      <c r="C94" s="196" t="s">
        <v>83</v>
      </c>
      <c r="D94" s="196" t="s">
        <v>5072</v>
      </c>
      <c r="E94" s="196" t="s">
        <v>5073</v>
      </c>
      <c r="F94" s="196"/>
      <c r="G94" s="79" t="s">
        <v>5189</v>
      </c>
      <c r="I94" s="118">
        <v>150000</v>
      </c>
      <c r="K94" s="76" t="s">
        <v>1062</v>
      </c>
      <c r="L94" s="76" t="s">
        <v>1063</v>
      </c>
      <c r="M94" s="76" t="s">
        <v>3278</v>
      </c>
      <c r="N94" s="76" t="s">
        <v>1063</v>
      </c>
      <c r="O94" s="76" t="s">
        <v>1063</v>
      </c>
      <c r="P94" s="76" t="s">
        <v>1063</v>
      </c>
      <c r="Q94" s="119" t="s">
        <v>5175</v>
      </c>
      <c r="R94" s="119" t="s">
        <v>1909</v>
      </c>
      <c r="CE94" s="639">
        <f t="shared" si="2"/>
        <v>10500.000000000002</v>
      </c>
      <c r="CF94" s="118">
        <f t="shared" si="3"/>
        <v>160500</v>
      </c>
    </row>
    <row r="95" spans="2:84" x14ac:dyDescent="0.35">
      <c r="B95" s="196" t="s">
        <v>5071</v>
      </c>
      <c r="C95" s="196" t="s">
        <v>83</v>
      </c>
      <c r="D95" s="196" t="s">
        <v>5072</v>
      </c>
      <c r="E95" s="196" t="s">
        <v>5073</v>
      </c>
      <c r="F95" s="196"/>
      <c r="G95" s="79" t="s">
        <v>5190</v>
      </c>
      <c r="I95" s="118">
        <v>150000</v>
      </c>
      <c r="K95" s="76" t="s">
        <v>1062</v>
      </c>
      <c r="L95" s="76" t="s">
        <v>1063</v>
      </c>
      <c r="M95" s="76" t="s">
        <v>2099</v>
      </c>
      <c r="N95" s="76" t="s">
        <v>1063</v>
      </c>
      <c r="O95" s="76" t="s">
        <v>1063</v>
      </c>
      <c r="P95" s="76" t="s">
        <v>1063</v>
      </c>
      <c r="Q95" s="119" t="s">
        <v>1226</v>
      </c>
      <c r="R95" s="75" t="s">
        <v>1950</v>
      </c>
      <c r="CE95" s="639">
        <f t="shared" si="2"/>
        <v>10500.000000000002</v>
      </c>
      <c r="CF95" s="118">
        <f t="shared" si="3"/>
        <v>160500</v>
      </c>
    </row>
    <row r="96" spans="2:84" x14ac:dyDescent="0.35">
      <c r="B96" s="196" t="s">
        <v>5071</v>
      </c>
      <c r="C96" s="196" t="s">
        <v>83</v>
      </c>
      <c r="D96" s="196" t="s">
        <v>5072</v>
      </c>
      <c r="E96" s="196" t="s">
        <v>5073</v>
      </c>
      <c r="F96" s="196"/>
      <c r="G96" s="79" t="s">
        <v>5191</v>
      </c>
      <c r="I96" s="118">
        <v>150000</v>
      </c>
      <c r="K96" s="76" t="s">
        <v>1062</v>
      </c>
      <c r="L96" s="76" t="s">
        <v>1063</v>
      </c>
      <c r="M96" s="76" t="s">
        <v>2099</v>
      </c>
      <c r="N96" s="76" t="s">
        <v>1063</v>
      </c>
      <c r="O96" s="76" t="s">
        <v>1063</v>
      </c>
      <c r="P96" s="76" t="s">
        <v>1063</v>
      </c>
      <c r="Q96" s="119" t="s">
        <v>1226</v>
      </c>
      <c r="R96" s="75" t="s">
        <v>1950</v>
      </c>
      <c r="CE96" s="639">
        <f t="shared" si="2"/>
        <v>10500.000000000002</v>
      </c>
      <c r="CF96" s="118">
        <f t="shared" si="3"/>
        <v>160500</v>
      </c>
    </row>
    <row r="97" spans="2:84" x14ac:dyDescent="0.35">
      <c r="B97" s="196" t="s">
        <v>5071</v>
      </c>
      <c r="C97" s="196" t="s">
        <v>83</v>
      </c>
      <c r="D97" s="196" t="s">
        <v>5072</v>
      </c>
      <c r="E97" s="196" t="s">
        <v>5073</v>
      </c>
      <c r="F97" s="196"/>
      <c r="G97" s="79" t="s">
        <v>5192</v>
      </c>
      <c r="I97" s="118">
        <v>150000</v>
      </c>
      <c r="K97" s="76" t="s">
        <v>1147</v>
      </c>
      <c r="L97" s="76" t="s">
        <v>1063</v>
      </c>
      <c r="M97" s="76" t="s">
        <v>5193</v>
      </c>
      <c r="N97" s="76" t="s">
        <v>1063</v>
      </c>
      <c r="O97" s="76" t="s">
        <v>1063</v>
      </c>
      <c r="P97" s="76" t="s">
        <v>1063</v>
      </c>
      <c r="Q97" s="119" t="s">
        <v>5175</v>
      </c>
      <c r="R97" s="119" t="s">
        <v>1909</v>
      </c>
      <c r="CE97" s="639">
        <f t="shared" si="2"/>
        <v>10500.000000000002</v>
      </c>
      <c r="CF97" s="118">
        <f t="shared" si="3"/>
        <v>160500</v>
      </c>
    </row>
    <row r="98" spans="2:84" x14ac:dyDescent="0.35">
      <c r="B98" s="196" t="s">
        <v>5071</v>
      </c>
      <c r="C98" s="196" t="s">
        <v>83</v>
      </c>
      <c r="D98" s="196" t="s">
        <v>5072</v>
      </c>
      <c r="E98" s="196" t="s">
        <v>5073</v>
      </c>
      <c r="F98" s="196"/>
      <c r="G98" s="79" t="s">
        <v>5194</v>
      </c>
      <c r="I98" s="118">
        <v>150000</v>
      </c>
      <c r="K98" s="76" t="s">
        <v>1147</v>
      </c>
      <c r="L98" s="76" t="s">
        <v>1063</v>
      </c>
      <c r="M98" s="76" t="s">
        <v>5195</v>
      </c>
      <c r="N98" s="76" t="s">
        <v>1063</v>
      </c>
      <c r="O98" s="76" t="s">
        <v>1063</v>
      </c>
      <c r="P98" s="76" t="s">
        <v>1063</v>
      </c>
      <c r="Q98" s="119" t="s">
        <v>5175</v>
      </c>
      <c r="R98" s="119" t="s">
        <v>1909</v>
      </c>
      <c r="CE98" s="639">
        <f t="shared" si="2"/>
        <v>10500.000000000002</v>
      </c>
      <c r="CF98" s="118">
        <f t="shared" si="3"/>
        <v>160500</v>
      </c>
    </row>
    <row r="99" spans="2:84" x14ac:dyDescent="0.35">
      <c r="B99" s="196" t="s">
        <v>5071</v>
      </c>
      <c r="C99" s="196" t="s">
        <v>83</v>
      </c>
      <c r="D99" s="196" t="s">
        <v>5072</v>
      </c>
      <c r="E99" s="196" t="s">
        <v>5073</v>
      </c>
      <c r="F99" s="196"/>
      <c r="G99" s="79" t="s">
        <v>5196</v>
      </c>
      <c r="I99" s="118">
        <v>150000</v>
      </c>
      <c r="K99" s="76" t="s">
        <v>5132</v>
      </c>
      <c r="L99" s="76" t="s">
        <v>1063</v>
      </c>
      <c r="M99" s="76" t="s">
        <v>5197</v>
      </c>
      <c r="N99" s="119" t="s">
        <v>5198</v>
      </c>
      <c r="O99" s="76" t="s">
        <v>1063</v>
      </c>
      <c r="P99" s="76" t="s">
        <v>1063</v>
      </c>
      <c r="Q99" s="119" t="s">
        <v>5175</v>
      </c>
      <c r="R99" s="119" t="s">
        <v>1909</v>
      </c>
      <c r="CE99" s="639">
        <f t="shared" si="2"/>
        <v>10500.000000000002</v>
      </c>
      <c r="CF99" s="118">
        <f t="shared" si="3"/>
        <v>160500</v>
      </c>
    </row>
    <row r="100" spans="2:84" x14ac:dyDescent="0.35">
      <c r="B100" s="196" t="s">
        <v>5071</v>
      </c>
      <c r="C100" s="196" t="s">
        <v>83</v>
      </c>
      <c r="D100" s="196" t="s">
        <v>5072</v>
      </c>
      <c r="E100" s="196" t="s">
        <v>5073</v>
      </c>
      <c r="F100" s="196"/>
      <c r="G100" s="79" t="s">
        <v>5199</v>
      </c>
      <c r="I100" s="118">
        <v>150000</v>
      </c>
      <c r="K100" s="76" t="s">
        <v>1147</v>
      </c>
      <c r="L100" s="76" t="s">
        <v>1063</v>
      </c>
      <c r="M100" s="76" t="s">
        <v>5195</v>
      </c>
      <c r="N100" s="76" t="s">
        <v>1063</v>
      </c>
      <c r="O100" s="76" t="s">
        <v>1063</v>
      </c>
      <c r="P100" s="76" t="s">
        <v>1063</v>
      </c>
      <c r="Q100" s="119" t="s">
        <v>5175</v>
      </c>
      <c r="R100" s="119" t="s">
        <v>1909</v>
      </c>
      <c r="CE100" s="639">
        <f t="shared" si="2"/>
        <v>10500.000000000002</v>
      </c>
      <c r="CF100" s="118">
        <f t="shared" si="3"/>
        <v>160500</v>
      </c>
    </row>
    <row r="101" spans="2:84" x14ac:dyDescent="0.35">
      <c r="B101" s="196" t="s">
        <v>5071</v>
      </c>
      <c r="C101" s="196" t="s">
        <v>83</v>
      </c>
      <c r="D101" s="196" t="s">
        <v>5072</v>
      </c>
      <c r="E101" s="196" t="s">
        <v>5073</v>
      </c>
      <c r="F101" s="196"/>
      <c r="G101" s="79" t="s">
        <v>5200</v>
      </c>
      <c r="I101" s="118">
        <v>150000</v>
      </c>
      <c r="K101" s="76" t="s">
        <v>5132</v>
      </c>
      <c r="L101" s="76" t="s">
        <v>1063</v>
      </c>
      <c r="M101" s="76" t="s">
        <v>5197</v>
      </c>
      <c r="N101" s="119" t="s">
        <v>5201</v>
      </c>
      <c r="O101" s="76" t="s">
        <v>1063</v>
      </c>
      <c r="P101" s="76" t="s">
        <v>1063</v>
      </c>
      <c r="Q101" s="119" t="s">
        <v>5175</v>
      </c>
      <c r="R101" s="119" t="s">
        <v>1909</v>
      </c>
      <c r="CE101" s="639">
        <f t="shared" si="2"/>
        <v>10500.000000000002</v>
      </c>
      <c r="CF101" s="118">
        <f t="shared" si="3"/>
        <v>160500</v>
      </c>
    </row>
    <row r="102" spans="2:84" x14ac:dyDescent="0.35">
      <c r="B102" s="196" t="s">
        <v>5071</v>
      </c>
      <c r="C102" s="196" t="s">
        <v>83</v>
      </c>
      <c r="D102" s="196" t="s">
        <v>5072</v>
      </c>
      <c r="E102" s="196" t="s">
        <v>5073</v>
      </c>
      <c r="F102" s="196"/>
      <c r="G102" s="79" t="s">
        <v>5202</v>
      </c>
      <c r="I102" s="118">
        <v>150000</v>
      </c>
      <c r="K102" s="76" t="s">
        <v>1147</v>
      </c>
      <c r="L102" s="76" t="s">
        <v>1063</v>
      </c>
      <c r="M102" s="76" t="s">
        <v>5195</v>
      </c>
      <c r="N102" s="76" t="s">
        <v>1063</v>
      </c>
      <c r="O102" s="76" t="s">
        <v>1063</v>
      </c>
      <c r="P102" s="76" t="s">
        <v>1063</v>
      </c>
      <c r="Q102" s="119" t="s">
        <v>5175</v>
      </c>
      <c r="R102" s="119" t="s">
        <v>1909</v>
      </c>
      <c r="CE102" s="639">
        <f t="shared" si="2"/>
        <v>10500.000000000002</v>
      </c>
      <c r="CF102" s="118">
        <f t="shared" si="3"/>
        <v>160500</v>
      </c>
    </row>
    <row r="103" spans="2:84" x14ac:dyDescent="0.35">
      <c r="B103" s="196" t="s">
        <v>5071</v>
      </c>
      <c r="C103" s="196" t="s">
        <v>83</v>
      </c>
      <c r="D103" s="196" t="s">
        <v>5072</v>
      </c>
      <c r="E103" s="196" t="s">
        <v>5073</v>
      </c>
      <c r="F103" s="196"/>
      <c r="G103" s="79" t="s">
        <v>5203</v>
      </c>
      <c r="I103" s="118">
        <v>150000</v>
      </c>
      <c r="K103" s="76" t="s">
        <v>1147</v>
      </c>
      <c r="L103" s="76" t="s">
        <v>1063</v>
      </c>
      <c r="M103" s="76" t="s">
        <v>5195</v>
      </c>
      <c r="N103" s="76" t="s">
        <v>1063</v>
      </c>
      <c r="O103" s="76" t="s">
        <v>1063</v>
      </c>
      <c r="P103" s="76" t="s">
        <v>1063</v>
      </c>
      <c r="Q103" s="119" t="s">
        <v>5175</v>
      </c>
      <c r="R103" s="119" t="s">
        <v>1909</v>
      </c>
      <c r="CE103" s="639">
        <f t="shared" si="2"/>
        <v>10500.000000000002</v>
      </c>
      <c r="CF103" s="118">
        <f t="shared" si="3"/>
        <v>160500</v>
      </c>
    </row>
    <row r="104" spans="2:84" x14ac:dyDescent="0.35">
      <c r="B104" s="196" t="s">
        <v>5071</v>
      </c>
      <c r="C104" s="196" t="s">
        <v>83</v>
      </c>
      <c r="D104" s="196" t="s">
        <v>5072</v>
      </c>
      <c r="E104" s="196" t="s">
        <v>5073</v>
      </c>
      <c r="F104" s="196"/>
      <c r="G104" s="79" t="s">
        <v>5204</v>
      </c>
      <c r="I104" s="118">
        <v>150000</v>
      </c>
      <c r="K104" s="76" t="s">
        <v>5205</v>
      </c>
      <c r="L104" s="76" t="s">
        <v>1063</v>
      </c>
      <c r="M104" s="76" t="s">
        <v>2815</v>
      </c>
      <c r="N104" s="119" t="s">
        <v>5206</v>
      </c>
      <c r="O104" s="76" t="s">
        <v>1063</v>
      </c>
      <c r="P104" s="76" t="s">
        <v>1063</v>
      </c>
      <c r="Q104" s="119" t="s">
        <v>5175</v>
      </c>
      <c r="R104" s="119" t="s">
        <v>1909</v>
      </c>
      <c r="CE104" s="639">
        <f t="shared" si="2"/>
        <v>10500.000000000002</v>
      </c>
      <c r="CF104" s="118">
        <f t="shared" si="3"/>
        <v>160500</v>
      </c>
    </row>
    <row r="105" spans="2:84" x14ac:dyDescent="0.35">
      <c r="B105" s="196" t="s">
        <v>5071</v>
      </c>
      <c r="C105" s="196" t="s">
        <v>83</v>
      </c>
      <c r="D105" s="196" t="s">
        <v>5072</v>
      </c>
      <c r="E105" s="196" t="s">
        <v>5073</v>
      </c>
      <c r="F105" s="196"/>
      <c r="G105" s="79" t="s">
        <v>5207</v>
      </c>
      <c r="I105" s="118">
        <v>150000</v>
      </c>
      <c r="K105" s="76" t="s">
        <v>1147</v>
      </c>
      <c r="L105" s="76" t="s">
        <v>1063</v>
      </c>
      <c r="M105" s="76" t="s">
        <v>5195</v>
      </c>
      <c r="N105" s="76" t="s">
        <v>1063</v>
      </c>
      <c r="O105" s="76" t="s">
        <v>1063</v>
      </c>
      <c r="P105" s="76" t="s">
        <v>1063</v>
      </c>
      <c r="Q105" s="119" t="s">
        <v>5175</v>
      </c>
      <c r="R105" s="119" t="s">
        <v>1909</v>
      </c>
      <c r="CE105" s="639">
        <f t="shared" si="2"/>
        <v>10500.000000000002</v>
      </c>
      <c r="CF105" s="118">
        <f t="shared" si="3"/>
        <v>160500</v>
      </c>
    </row>
    <row r="106" spans="2:84" x14ac:dyDescent="0.35">
      <c r="B106" s="196" t="s">
        <v>5071</v>
      </c>
      <c r="C106" s="196" t="s">
        <v>83</v>
      </c>
      <c r="D106" s="196" t="s">
        <v>5072</v>
      </c>
      <c r="E106" s="196" t="s">
        <v>5073</v>
      </c>
      <c r="F106" s="196"/>
      <c r="G106" s="79" t="s">
        <v>5208</v>
      </c>
      <c r="I106" s="118">
        <v>150000</v>
      </c>
      <c r="K106" s="76" t="s">
        <v>5205</v>
      </c>
      <c r="L106" s="76" t="s">
        <v>1063</v>
      </c>
      <c r="M106" s="76" t="s">
        <v>2815</v>
      </c>
      <c r="N106" s="119" t="s">
        <v>5209</v>
      </c>
      <c r="O106" s="76" t="s">
        <v>1063</v>
      </c>
      <c r="P106" s="76" t="s">
        <v>1063</v>
      </c>
      <c r="Q106" s="119" t="s">
        <v>5175</v>
      </c>
      <c r="R106" s="119" t="s">
        <v>1909</v>
      </c>
      <c r="CE106" s="639">
        <f t="shared" si="2"/>
        <v>10500.000000000002</v>
      </c>
      <c r="CF106" s="118">
        <f t="shared" si="3"/>
        <v>160500</v>
      </c>
    </row>
    <row r="107" spans="2:84" x14ac:dyDescent="0.35">
      <c r="B107" s="196" t="s">
        <v>5071</v>
      </c>
      <c r="C107" s="196" t="s">
        <v>83</v>
      </c>
      <c r="D107" s="196" t="s">
        <v>5072</v>
      </c>
      <c r="E107" s="196" t="s">
        <v>5073</v>
      </c>
      <c r="F107" s="196"/>
      <c r="G107" s="79" t="s">
        <v>5210</v>
      </c>
      <c r="I107" s="118">
        <v>150000</v>
      </c>
      <c r="K107" s="76" t="s">
        <v>1147</v>
      </c>
      <c r="L107" s="76" t="s">
        <v>1063</v>
      </c>
      <c r="M107" s="76" t="s">
        <v>5195</v>
      </c>
      <c r="N107" s="76" t="s">
        <v>1063</v>
      </c>
      <c r="O107" s="76" t="s">
        <v>1063</v>
      </c>
      <c r="P107" s="76" t="s">
        <v>1063</v>
      </c>
      <c r="Q107" s="119" t="s">
        <v>5175</v>
      </c>
      <c r="R107" s="119" t="s">
        <v>1909</v>
      </c>
      <c r="CE107" s="639">
        <f t="shared" si="2"/>
        <v>10500.000000000002</v>
      </c>
      <c r="CF107" s="118">
        <f t="shared" si="3"/>
        <v>160500</v>
      </c>
    </row>
    <row r="108" spans="2:84" x14ac:dyDescent="0.35">
      <c r="B108" s="196" t="s">
        <v>5071</v>
      </c>
      <c r="C108" s="196" t="s">
        <v>83</v>
      </c>
      <c r="D108" s="196" t="s">
        <v>5072</v>
      </c>
      <c r="E108" s="196" t="s">
        <v>5073</v>
      </c>
      <c r="F108" s="196"/>
      <c r="G108" s="79" t="s">
        <v>5211</v>
      </c>
      <c r="I108" s="118">
        <v>150000</v>
      </c>
      <c r="K108" s="76" t="s">
        <v>5205</v>
      </c>
      <c r="L108" s="76" t="s">
        <v>1063</v>
      </c>
      <c r="M108" s="76" t="s">
        <v>2815</v>
      </c>
      <c r="N108" s="119" t="s">
        <v>5212</v>
      </c>
      <c r="O108" s="76" t="s">
        <v>1063</v>
      </c>
      <c r="P108" s="76" t="s">
        <v>1063</v>
      </c>
      <c r="Q108" s="119" t="s">
        <v>5175</v>
      </c>
      <c r="R108" s="119" t="s">
        <v>1909</v>
      </c>
      <c r="CE108" s="639">
        <f t="shared" si="2"/>
        <v>10500.000000000002</v>
      </c>
      <c r="CF108" s="118">
        <f t="shared" si="3"/>
        <v>160500</v>
      </c>
    </row>
    <row r="109" spans="2:84" x14ac:dyDescent="0.35">
      <c r="B109" s="196" t="s">
        <v>5071</v>
      </c>
      <c r="C109" s="196" t="s">
        <v>83</v>
      </c>
      <c r="D109" s="196" t="s">
        <v>5072</v>
      </c>
      <c r="E109" s="196" t="s">
        <v>5073</v>
      </c>
      <c r="F109" s="196"/>
      <c r="G109" s="79" t="s">
        <v>5213</v>
      </c>
      <c r="I109" s="118">
        <v>150000</v>
      </c>
      <c r="K109" s="76" t="s">
        <v>5214</v>
      </c>
      <c r="L109" s="76" t="s">
        <v>1063</v>
      </c>
      <c r="M109" s="76" t="s">
        <v>1672</v>
      </c>
      <c r="N109" s="119">
        <v>8301902.1200000001</v>
      </c>
      <c r="O109" s="76" t="s">
        <v>1063</v>
      </c>
      <c r="P109" s="76" t="s">
        <v>1063</v>
      </c>
      <c r="Q109" s="119" t="s">
        <v>5175</v>
      </c>
      <c r="R109" s="119" t="s">
        <v>1909</v>
      </c>
      <c r="CE109" s="639">
        <f t="shared" si="2"/>
        <v>10500.000000000002</v>
      </c>
      <c r="CF109" s="118">
        <f t="shared" si="3"/>
        <v>160500</v>
      </c>
    </row>
    <row r="110" spans="2:84" x14ac:dyDescent="0.35">
      <c r="B110" s="196" t="s">
        <v>5071</v>
      </c>
      <c r="C110" s="196" t="s">
        <v>83</v>
      </c>
      <c r="D110" s="196" t="s">
        <v>5072</v>
      </c>
      <c r="E110" s="196" t="s">
        <v>5073</v>
      </c>
      <c r="F110" s="196"/>
      <c r="G110" s="79" t="s">
        <v>5215</v>
      </c>
      <c r="I110" s="118">
        <v>150000</v>
      </c>
      <c r="K110" s="76" t="s">
        <v>1147</v>
      </c>
      <c r="L110" s="76" t="s">
        <v>1063</v>
      </c>
      <c r="M110" s="76" t="s">
        <v>5195</v>
      </c>
      <c r="N110" s="76" t="s">
        <v>1063</v>
      </c>
      <c r="O110" s="76" t="s">
        <v>1063</v>
      </c>
      <c r="P110" s="76" t="s">
        <v>1063</v>
      </c>
      <c r="Q110" s="119" t="s">
        <v>5175</v>
      </c>
      <c r="R110" s="119" t="s">
        <v>1909</v>
      </c>
      <c r="CE110" s="639">
        <f t="shared" si="2"/>
        <v>10500.000000000002</v>
      </c>
      <c r="CF110" s="118">
        <f t="shared" si="3"/>
        <v>160500</v>
      </c>
    </row>
    <row r="111" spans="2:84" x14ac:dyDescent="0.35">
      <c r="B111" s="196" t="s">
        <v>5071</v>
      </c>
      <c r="C111" s="196" t="s">
        <v>83</v>
      </c>
      <c r="D111" s="196" t="s">
        <v>5072</v>
      </c>
      <c r="E111" s="196" t="s">
        <v>5073</v>
      </c>
      <c r="F111" s="196"/>
      <c r="G111" s="79" t="s">
        <v>5216</v>
      </c>
      <c r="I111" s="118">
        <v>150000</v>
      </c>
      <c r="K111" s="76" t="s">
        <v>5132</v>
      </c>
      <c r="L111" s="76" t="s">
        <v>1063</v>
      </c>
      <c r="M111" s="76" t="s">
        <v>5197</v>
      </c>
      <c r="N111" s="119" t="s">
        <v>5217</v>
      </c>
      <c r="O111" s="76" t="s">
        <v>1063</v>
      </c>
      <c r="P111" s="76" t="s">
        <v>1063</v>
      </c>
      <c r="Q111" s="119" t="s">
        <v>5175</v>
      </c>
      <c r="R111" s="119" t="s">
        <v>1909</v>
      </c>
      <c r="CE111" s="639">
        <f t="shared" si="2"/>
        <v>10500.000000000002</v>
      </c>
      <c r="CF111" s="118">
        <f t="shared" si="3"/>
        <v>160500</v>
      </c>
    </row>
    <row r="112" spans="2:84" x14ac:dyDescent="0.35">
      <c r="B112" s="196" t="s">
        <v>5071</v>
      </c>
      <c r="C112" s="196" t="s">
        <v>83</v>
      </c>
      <c r="D112" s="196" t="s">
        <v>5072</v>
      </c>
      <c r="E112" s="196" t="s">
        <v>5073</v>
      </c>
      <c r="F112" s="196"/>
      <c r="G112" s="79" t="s">
        <v>5218</v>
      </c>
      <c r="I112" s="118">
        <v>150000</v>
      </c>
      <c r="K112" s="76" t="s">
        <v>1147</v>
      </c>
      <c r="L112" s="76" t="s">
        <v>1063</v>
      </c>
      <c r="M112" s="76" t="s">
        <v>5195</v>
      </c>
      <c r="N112" s="76" t="s">
        <v>1063</v>
      </c>
      <c r="O112" s="76" t="s">
        <v>1063</v>
      </c>
      <c r="P112" s="76" t="s">
        <v>1063</v>
      </c>
      <c r="Q112" s="119" t="s">
        <v>5175</v>
      </c>
      <c r="R112" s="119" t="s">
        <v>1909</v>
      </c>
      <c r="CE112" s="639">
        <f t="shared" si="2"/>
        <v>10500.000000000002</v>
      </c>
      <c r="CF112" s="118">
        <f t="shared" si="3"/>
        <v>160500</v>
      </c>
    </row>
    <row r="113" spans="1:84" x14ac:dyDescent="0.35">
      <c r="B113" s="196" t="s">
        <v>5071</v>
      </c>
      <c r="C113" s="196" t="s">
        <v>83</v>
      </c>
      <c r="D113" s="196" t="s">
        <v>5072</v>
      </c>
      <c r="E113" s="196" t="s">
        <v>5073</v>
      </c>
      <c r="F113" s="196"/>
      <c r="G113" s="79" t="s">
        <v>5219</v>
      </c>
      <c r="I113" s="118">
        <v>150000</v>
      </c>
      <c r="K113" s="76" t="s">
        <v>5132</v>
      </c>
      <c r="L113" s="76" t="s">
        <v>1063</v>
      </c>
      <c r="M113" s="76" t="s">
        <v>5197</v>
      </c>
      <c r="N113" s="119" t="s">
        <v>5220</v>
      </c>
      <c r="O113" s="76" t="s">
        <v>1063</v>
      </c>
      <c r="P113" s="76" t="s">
        <v>1063</v>
      </c>
      <c r="Q113" s="119" t="s">
        <v>5175</v>
      </c>
      <c r="R113" s="119" t="s">
        <v>1909</v>
      </c>
      <c r="CE113" s="639">
        <f t="shared" si="2"/>
        <v>10500.000000000002</v>
      </c>
      <c r="CF113" s="118">
        <f t="shared" si="3"/>
        <v>160500</v>
      </c>
    </row>
    <row r="114" spans="1:84" x14ac:dyDescent="0.35">
      <c r="B114" s="196" t="s">
        <v>5071</v>
      </c>
      <c r="C114" s="196" t="s">
        <v>83</v>
      </c>
      <c r="D114" s="196" t="s">
        <v>5072</v>
      </c>
      <c r="E114" s="196" t="s">
        <v>5073</v>
      </c>
      <c r="F114" s="196"/>
      <c r="G114" s="79" t="s">
        <v>5221</v>
      </c>
      <c r="I114" s="118">
        <v>150000</v>
      </c>
      <c r="K114" s="76" t="s">
        <v>1147</v>
      </c>
      <c r="L114" s="76" t="s">
        <v>1063</v>
      </c>
      <c r="M114" s="76" t="s">
        <v>5195</v>
      </c>
      <c r="N114" s="76" t="s">
        <v>1063</v>
      </c>
      <c r="O114" s="76" t="s">
        <v>1063</v>
      </c>
      <c r="P114" s="76" t="s">
        <v>1063</v>
      </c>
      <c r="Q114" s="119" t="s">
        <v>5175</v>
      </c>
      <c r="R114" s="119" t="s">
        <v>1909</v>
      </c>
      <c r="CE114" s="639">
        <f t="shared" si="2"/>
        <v>10500.000000000002</v>
      </c>
      <c r="CF114" s="118">
        <f t="shared" si="3"/>
        <v>160500</v>
      </c>
    </row>
    <row r="115" spans="1:84" x14ac:dyDescent="0.35">
      <c r="B115" s="196" t="s">
        <v>5071</v>
      </c>
      <c r="C115" s="196" t="s">
        <v>83</v>
      </c>
      <c r="D115" s="196" t="s">
        <v>5072</v>
      </c>
      <c r="E115" s="196" t="s">
        <v>5073</v>
      </c>
      <c r="F115" s="196"/>
      <c r="G115" s="79" t="s">
        <v>5222</v>
      </c>
      <c r="I115" s="118">
        <v>150000</v>
      </c>
      <c r="K115" s="76" t="s">
        <v>1147</v>
      </c>
      <c r="L115" s="76" t="s">
        <v>1063</v>
      </c>
      <c r="M115" s="76" t="s">
        <v>5195</v>
      </c>
      <c r="N115" s="76" t="s">
        <v>1063</v>
      </c>
      <c r="O115" s="76" t="s">
        <v>1063</v>
      </c>
      <c r="P115" s="76" t="s">
        <v>1063</v>
      </c>
      <c r="Q115" s="119" t="s">
        <v>5175</v>
      </c>
      <c r="R115" s="119" t="s">
        <v>1909</v>
      </c>
      <c r="CE115" s="639">
        <f t="shared" si="2"/>
        <v>10500.000000000002</v>
      </c>
      <c r="CF115" s="118">
        <f t="shared" si="3"/>
        <v>160500</v>
      </c>
    </row>
    <row r="116" spans="1:84" x14ac:dyDescent="0.35">
      <c r="B116" s="196" t="s">
        <v>5071</v>
      </c>
      <c r="C116" s="196" t="s">
        <v>83</v>
      </c>
      <c r="D116" s="196" t="s">
        <v>5072</v>
      </c>
      <c r="E116" s="196" t="s">
        <v>5073</v>
      </c>
      <c r="F116" s="196"/>
      <c r="G116" s="79" t="s">
        <v>5223</v>
      </c>
      <c r="I116" s="118">
        <v>150000</v>
      </c>
      <c r="K116" s="76" t="s">
        <v>1062</v>
      </c>
      <c r="L116" s="76" t="s">
        <v>1063</v>
      </c>
      <c r="M116" s="76" t="s">
        <v>2099</v>
      </c>
      <c r="N116" s="76" t="s">
        <v>1063</v>
      </c>
      <c r="O116" s="76" t="s">
        <v>1063</v>
      </c>
      <c r="P116" s="76" t="s">
        <v>1063</v>
      </c>
      <c r="Q116" s="119" t="s">
        <v>1226</v>
      </c>
      <c r="R116" s="75" t="s">
        <v>1950</v>
      </c>
      <c r="CE116" s="639">
        <f t="shared" si="2"/>
        <v>10500.000000000002</v>
      </c>
      <c r="CF116" s="118">
        <f t="shared" si="3"/>
        <v>160500</v>
      </c>
    </row>
    <row r="117" spans="1:84" x14ac:dyDescent="0.35">
      <c r="B117" s="196" t="s">
        <v>5071</v>
      </c>
      <c r="C117" s="196" t="s">
        <v>83</v>
      </c>
      <c r="D117" s="196" t="s">
        <v>5072</v>
      </c>
      <c r="E117" s="196" t="s">
        <v>5073</v>
      </c>
      <c r="F117" s="196"/>
      <c r="G117" s="79" t="s">
        <v>5224</v>
      </c>
      <c r="I117" s="118">
        <v>150000</v>
      </c>
      <c r="K117" s="76" t="s">
        <v>1062</v>
      </c>
      <c r="L117" s="76" t="s">
        <v>1063</v>
      </c>
      <c r="M117" s="76" t="s">
        <v>2099</v>
      </c>
      <c r="N117" s="76" t="s">
        <v>1063</v>
      </c>
      <c r="O117" s="76" t="s">
        <v>1063</v>
      </c>
      <c r="P117" s="76" t="s">
        <v>1063</v>
      </c>
      <c r="Q117" s="119" t="s">
        <v>1226</v>
      </c>
      <c r="R117" s="75" t="s">
        <v>1950</v>
      </c>
      <c r="CE117" s="639">
        <f t="shared" si="2"/>
        <v>10500.000000000002</v>
      </c>
      <c r="CF117" s="118">
        <f t="shared" si="3"/>
        <v>160500</v>
      </c>
    </row>
    <row r="118" spans="1:84" x14ac:dyDescent="0.35">
      <c r="B118" s="196" t="s">
        <v>5071</v>
      </c>
      <c r="C118" s="196" t="s">
        <v>83</v>
      </c>
      <c r="D118" s="196" t="s">
        <v>5072</v>
      </c>
      <c r="E118" s="196" t="s">
        <v>5073</v>
      </c>
      <c r="F118" s="196"/>
      <c r="G118" s="79" t="s">
        <v>5225</v>
      </c>
      <c r="I118" s="118">
        <v>150000</v>
      </c>
      <c r="K118" s="76" t="s">
        <v>1062</v>
      </c>
      <c r="L118" s="76" t="s">
        <v>1063</v>
      </c>
      <c r="M118" s="76" t="s">
        <v>2099</v>
      </c>
      <c r="N118" s="76" t="s">
        <v>1063</v>
      </c>
      <c r="O118" s="76" t="s">
        <v>1063</v>
      </c>
      <c r="P118" s="76" t="s">
        <v>1063</v>
      </c>
      <c r="Q118" s="119" t="s">
        <v>1226</v>
      </c>
      <c r="R118" s="75" t="s">
        <v>1950</v>
      </c>
      <c r="CE118" s="639">
        <f t="shared" si="2"/>
        <v>10500.000000000002</v>
      </c>
      <c r="CF118" s="118">
        <f t="shared" si="3"/>
        <v>160500</v>
      </c>
    </row>
    <row r="119" spans="1:84" x14ac:dyDescent="0.35">
      <c r="B119" s="196" t="s">
        <v>5071</v>
      </c>
      <c r="C119" s="196" t="s">
        <v>83</v>
      </c>
      <c r="D119" s="196" t="s">
        <v>5072</v>
      </c>
      <c r="E119" s="196" t="s">
        <v>5073</v>
      </c>
      <c r="F119" s="196"/>
      <c r="G119" s="79" t="s">
        <v>5226</v>
      </c>
      <c r="H119" s="69"/>
      <c r="I119" s="118">
        <v>150000</v>
      </c>
      <c r="J119" s="69"/>
      <c r="N119" s="119"/>
      <c r="O119" s="75"/>
      <c r="P119" s="69"/>
      <c r="Q119" s="75"/>
      <c r="R119" s="75"/>
      <c r="S119" s="69"/>
      <c r="T119" s="69"/>
      <c r="U119" s="69"/>
      <c r="V119" s="69"/>
      <c r="W119" s="69"/>
      <c r="X119" s="69"/>
      <c r="CE119" s="639">
        <f t="shared" si="2"/>
        <v>10500.000000000002</v>
      </c>
      <c r="CF119" s="118">
        <f t="shared" si="3"/>
        <v>160500</v>
      </c>
    </row>
    <row r="120" spans="1:84" x14ac:dyDescent="0.35">
      <c r="B120" s="196"/>
      <c r="C120" s="196"/>
      <c r="D120" s="196"/>
      <c r="E120" s="196"/>
      <c r="F120" s="196"/>
      <c r="G120" s="93" t="s">
        <v>994</v>
      </c>
      <c r="H120" s="86"/>
      <c r="I120" s="124">
        <f>SUM(I81:I119)</f>
        <v>5850000</v>
      </c>
      <c r="J120" s="69"/>
      <c r="N120" s="119"/>
      <c r="O120" s="75"/>
      <c r="P120" s="69"/>
      <c r="Q120" s="75"/>
      <c r="R120" s="75"/>
      <c r="S120" s="69"/>
      <c r="T120" s="69"/>
      <c r="U120" s="69"/>
      <c r="V120" s="69"/>
      <c r="W120" s="69"/>
      <c r="X120" s="69"/>
      <c r="CE120" s="639">
        <f t="shared" si="2"/>
        <v>409500.00000000006</v>
      </c>
      <c r="CF120" s="124">
        <f t="shared" si="3"/>
        <v>6259500</v>
      </c>
    </row>
    <row r="121" spans="1:84" x14ac:dyDescent="0.35">
      <c r="A121" s="64"/>
      <c r="B121" s="64"/>
      <c r="C121" s="64"/>
      <c r="D121" s="64"/>
      <c r="E121" s="64"/>
      <c r="F121" s="64"/>
      <c r="G121" s="96" t="s">
        <v>1931</v>
      </c>
      <c r="H121" s="64"/>
      <c r="I121" s="67"/>
      <c r="J121" s="64"/>
      <c r="K121" s="64"/>
      <c r="L121" s="68"/>
      <c r="M121" s="97"/>
      <c r="N121" s="127"/>
      <c r="O121" s="68"/>
      <c r="P121" s="64"/>
      <c r="Q121" s="68"/>
      <c r="R121" s="64"/>
      <c r="S121" s="64"/>
      <c r="T121" s="64"/>
      <c r="U121" s="64"/>
      <c r="V121" s="64"/>
      <c r="W121" s="64"/>
      <c r="X121" s="64"/>
      <c r="Y121" s="64"/>
      <c r="CE121" s="639">
        <f t="shared" si="2"/>
        <v>0</v>
      </c>
      <c r="CF121" s="67">
        <f t="shared" si="3"/>
        <v>0</v>
      </c>
    </row>
    <row r="122" spans="1:84" x14ac:dyDescent="0.35">
      <c r="G122" s="79" t="s">
        <v>1852</v>
      </c>
      <c r="H122" s="69"/>
      <c r="I122" s="74"/>
      <c r="J122" s="69"/>
      <c r="K122" s="69"/>
      <c r="L122" s="75"/>
      <c r="M122" s="79"/>
      <c r="N122" s="80"/>
      <c r="O122" s="75"/>
      <c r="P122" s="69"/>
      <c r="Q122" s="75"/>
      <c r="R122" s="69"/>
      <c r="S122" s="69"/>
      <c r="T122" s="69"/>
      <c r="U122" s="69"/>
      <c r="V122" s="69"/>
      <c r="W122" s="69"/>
      <c r="X122" s="69"/>
      <c r="CE122" s="639">
        <f t="shared" si="2"/>
        <v>0</v>
      </c>
      <c r="CF122" s="74">
        <f t="shared" si="3"/>
        <v>0</v>
      </c>
    </row>
    <row r="123" spans="1:84" x14ac:dyDescent="0.35">
      <c r="A123" s="64"/>
      <c r="B123" s="64"/>
      <c r="C123" s="64"/>
      <c r="D123" s="64"/>
      <c r="E123" s="64"/>
      <c r="F123" s="64"/>
      <c r="G123" s="66" t="s">
        <v>1932</v>
      </c>
      <c r="H123" s="64"/>
      <c r="I123" s="67"/>
      <c r="J123" s="64"/>
      <c r="K123" s="64"/>
      <c r="L123" s="68"/>
      <c r="M123" s="68"/>
      <c r="N123" s="68"/>
      <c r="O123" s="68"/>
      <c r="P123" s="64"/>
      <c r="Q123" s="68"/>
      <c r="R123" s="68"/>
      <c r="S123" s="64"/>
      <c r="T123" s="64"/>
      <c r="U123" s="64"/>
      <c r="V123" s="64"/>
      <c r="W123" s="64"/>
      <c r="X123" s="64"/>
      <c r="Y123" s="64"/>
      <c r="CE123" s="639">
        <f t="shared" si="2"/>
        <v>0</v>
      </c>
      <c r="CF123" s="67">
        <f t="shared" si="3"/>
        <v>0</v>
      </c>
    </row>
    <row r="124" spans="1:84" x14ac:dyDescent="0.35">
      <c r="B124" s="196" t="s">
        <v>5071</v>
      </c>
      <c r="C124" s="196" t="s">
        <v>83</v>
      </c>
      <c r="D124" s="196" t="s">
        <v>5072</v>
      </c>
      <c r="E124" s="196" t="s">
        <v>5073</v>
      </c>
      <c r="F124" s="196"/>
      <c r="G124" s="79" t="s">
        <v>5227</v>
      </c>
      <c r="H124" s="69"/>
      <c r="I124" s="74">
        <v>250000</v>
      </c>
      <c r="J124" s="69"/>
      <c r="K124" s="76" t="s">
        <v>5228</v>
      </c>
      <c r="M124" s="76" t="s">
        <v>5229</v>
      </c>
      <c r="N124" s="119">
        <v>960320</v>
      </c>
      <c r="O124" s="76" t="s">
        <v>1063</v>
      </c>
      <c r="P124" s="76" t="s">
        <v>1063</v>
      </c>
      <c r="Q124" s="76" t="s">
        <v>1063</v>
      </c>
      <c r="R124" s="76" t="s">
        <v>1063</v>
      </c>
      <c r="S124" s="69"/>
      <c r="T124" s="69"/>
      <c r="U124" s="69"/>
      <c r="V124" s="69"/>
      <c r="W124" s="69"/>
      <c r="X124" s="69"/>
      <c r="CE124" s="639">
        <f t="shared" si="2"/>
        <v>17500</v>
      </c>
      <c r="CF124" s="74">
        <f t="shared" si="3"/>
        <v>267500</v>
      </c>
    </row>
    <row r="125" spans="1:84" x14ac:dyDescent="0.35">
      <c r="B125" s="196" t="s">
        <v>5071</v>
      </c>
      <c r="C125" s="196" t="s">
        <v>83</v>
      </c>
      <c r="D125" s="196" t="s">
        <v>5072</v>
      </c>
      <c r="E125" s="196" t="s">
        <v>5073</v>
      </c>
      <c r="F125" s="196"/>
      <c r="G125" s="79" t="s">
        <v>5230</v>
      </c>
      <c r="I125" s="118">
        <v>250000</v>
      </c>
      <c r="K125" s="69" t="s">
        <v>5231</v>
      </c>
      <c r="L125" s="119"/>
      <c r="M125" s="119" t="s">
        <v>5232</v>
      </c>
      <c r="N125" s="119" t="s">
        <v>5233</v>
      </c>
      <c r="O125" s="76" t="s">
        <v>1063</v>
      </c>
      <c r="P125" s="76" t="s">
        <v>1063</v>
      </c>
      <c r="Q125" s="76" t="s">
        <v>1063</v>
      </c>
      <c r="R125" s="76" t="s">
        <v>1063</v>
      </c>
      <c r="CE125" s="639">
        <f t="shared" si="2"/>
        <v>17500</v>
      </c>
      <c r="CF125" s="118">
        <f t="shared" si="3"/>
        <v>267500</v>
      </c>
    </row>
    <row r="126" spans="1:84" x14ac:dyDescent="0.35">
      <c r="B126" s="196"/>
      <c r="C126" s="196"/>
      <c r="D126" s="196"/>
      <c r="E126" s="196"/>
      <c r="F126" s="196"/>
      <c r="G126" s="93" t="s">
        <v>994</v>
      </c>
      <c r="H126" s="123"/>
      <c r="I126" s="124">
        <f>SUM(I124:I125)</f>
        <v>500000</v>
      </c>
      <c r="K126" s="69"/>
      <c r="L126" s="119"/>
      <c r="M126" s="119"/>
      <c r="N126" s="119"/>
      <c r="Q126" s="76"/>
      <c r="CE126" s="639">
        <f t="shared" si="2"/>
        <v>35000</v>
      </c>
      <c r="CF126" s="124">
        <f t="shared" si="3"/>
        <v>535000</v>
      </c>
    </row>
    <row r="127" spans="1:84" s="64" customFormat="1" x14ac:dyDescent="0.35">
      <c r="B127" s="261"/>
      <c r="C127" s="261"/>
      <c r="D127" s="261"/>
      <c r="E127" s="261"/>
      <c r="F127" s="261"/>
      <c r="G127" s="66" t="s">
        <v>1168</v>
      </c>
      <c r="I127" s="67"/>
      <c r="L127" s="68"/>
      <c r="M127" s="68"/>
      <c r="N127" s="68"/>
      <c r="O127" s="68"/>
      <c r="Q127" s="68"/>
      <c r="R127" s="68"/>
      <c r="CE127" s="639">
        <f t="shared" si="2"/>
        <v>0</v>
      </c>
      <c r="CF127" s="67">
        <f t="shared" si="3"/>
        <v>0</v>
      </c>
    </row>
    <row r="128" spans="1:84" x14ac:dyDescent="0.35">
      <c r="G128" s="79" t="s">
        <v>1852</v>
      </c>
      <c r="I128" s="118"/>
      <c r="K128" s="69"/>
      <c r="L128" s="119"/>
      <c r="M128" s="119"/>
      <c r="N128" s="119"/>
      <c r="O128" s="119"/>
      <c r="R128" s="119"/>
      <c r="CE128" s="639">
        <f t="shared" si="2"/>
        <v>0</v>
      </c>
      <c r="CF128" s="118">
        <f t="shared" si="3"/>
        <v>0</v>
      </c>
    </row>
    <row r="129" spans="1:84" x14ac:dyDescent="0.35">
      <c r="A129" s="64"/>
      <c r="B129" s="64"/>
      <c r="C129" s="64"/>
      <c r="D129" s="64"/>
      <c r="E129" s="64"/>
      <c r="F129" s="64"/>
      <c r="G129" s="66" t="s">
        <v>1748</v>
      </c>
      <c r="H129" s="64"/>
      <c r="I129" s="67"/>
      <c r="J129" s="64"/>
      <c r="K129" s="64"/>
      <c r="L129" s="68"/>
      <c r="M129" s="68"/>
      <c r="N129" s="68"/>
      <c r="O129" s="68"/>
      <c r="P129" s="64"/>
      <c r="Q129" s="68"/>
      <c r="R129" s="68"/>
      <c r="S129" s="64"/>
      <c r="T129" s="64"/>
      <c r="U129" s="64"/>
      <c r="V129" s="64"/>
      <c r="W129" s="64"/>
      <c r="X129" s="64"/>
      <c r="Y129" s="64"/>
      <c r="CE129" s="639">
        <f t="shared" si="2"/>
        <v>0</v>
      </c>
      <c r="CF129" s="67">
        <f t="shared" si="3"/>
        <v>0</v>
      </c>
    </row>
    <row r="130" spans="1:84" x14ac:dyDescent="0.35">
      <c r="G130" s="79" t="s">
        <v>1852</v>
      </c>
      <c r="I130" s="118"/>
      <c r="L130" s="130"/>
      <c r="M130" s="119"/>
      <c r="N130" s="119"/>
      <c r="O130" s="119"/>
      <c r="R130" s="119"/>
      <c r="CE130" s="639">
        <f t="shared" si="2"/>
        <v>0</v>
      </c>
      <c r="CF130" s="118">
        <f t="shared" si="3"/>
        <v>0</v>
      </c>
    </row>
    <row r="131" spans="1:84" x14ac:dyDescent="0.35">
      <c r="A131" s="64"/>
      <c r="B131" s="64"/>
      <c r="C131" s="64"/>
      <c r="D131" s="64"/>
      <c r="E131" s="64"/>
      <c r="F131" s="64"/>
      <c r="G131" s="66" t="s">
        <v>1944</v>
      </c>
      <c r="H131" s="64"/>
      <c r="I131" s="67"/>
      <c r="J131" s="64"/>
      <c r="K131" s="64"/>
      <c r="L131" s="68"/>
      <c r="M131" s="68"/>
      <c r="N131" s="68"/>
      <c r="O131" s="68"/>
      <c r="P131" s="64"/>
      <c r="Q131" s="68"/>
      <c r="R131" s="68"/>
      <c r="S131" s="64"/>
      <c r="T131" s="64"/>
      <c r="U131" s="64"/>
      <c r="V131" s="64"/>
      <c r="W131" s="64"/>
      <c r="X131" s="64"/>
      <c r="Y131" s="64"/>
      <c r="CE131" s="639">
        <f t="shared" si="2"/>
        <v>0</v>
      </c>
      <c r="CF131" s="67">
        <f t="shared" si="3"/>
        <v>0</v>
      </c>
    </row>
    <row r="132" spans="1:84" x14ac:dyDescent="0.35">
      <c r="A132" s="69"/>
      <c r="B132" s="196" t="s">
        <v>5071</v>
      </c>
      <c r="C132" s="196" t="s">
        <v>83</v>
      </c>
      <c r="D132" s="196" t="s">
        <v>5072</v>
      </c>
      <c r="E132" s="196" t="s">
        <v>5073</v>
      </c>
      <c r="F132" s="196"/>
      <c r="G132" s="79" t="s">
        <v>5234</v>
      </c>
      <c r="H132" s="69"/>
      <c r="I132" s="74">
        <v>850000</v>
      </c>
      <c r="J132" s="69"/>
      <c r="K132" s="76" t="s">
        <v>3389</v>
      </c>
      <c r="L132" s="75" t="s">
        <v>1063</v>
      </c>
      <c r="M132" s="119" t="s">
        <v>5235</v>
      </c>
      <c r="N132" s="75" t="s">
        <v>1063</v>
      </c>
      <c r="O132" s="75" t="s">
        <v>1063</v>
      </c>
      <c r="P132" s="75" t="s">
        <v>1063</v>
      </c>
      <c r="Q132" s="75" t="s">
        <v>1063</v>
      </c>
      <c r="R132" s="75" t="s">
        <v>1063</v>
      </c>
      <c r="S132" s="69"/>
      <c r="T132" s="69"/>
      <c r="U132" s="69"/>
      <c r="V132" s="69"/>
      <c r="W132" s="69"/>
      <c r="X132" s="69"/>
      <c r="CE132" s="639">
        <f t="shared" si="2"/>
        <v>59500.000000000007</v>
      </c>
      <c r="CF132" s="74">
        <f t="shared" si="3"/>
        <v>909500</v>
      </c>
    </row>
    <row r="133" spans="1:84" x14ac:dyDescent="0.35">
      <c r="A133" s="69"/>
      <c r="B133" s="196"/>
      <c r="C133" s="196"/>
      <c r="D133" s="196"/>
      <c r="E133" s="196"/>
      <c r="F133" s="196"/>
      <c r="G133" s="93" t="s">
        <v>994</v>
      </c>
      <c r="H133" s="86"/>
      <c r="I133" s="87">
        <f>SUM(I132)</f>
        <v>850000</v>
      </c>
      <c r="J133" s="69"/>
      <c r="L133" s="75"/>
      <c r="M133" s="119"/>
      <c r="N133" s="75"/>
      <c r="O133" s="75"/>
      <c r="P133" s="75"/>
      <c r="Q133" s="75"/>
      <c r="R133" s="75"/>
      <c r="S133" s="69"/>
      <c r="T133" s="69"/>
      <c r="U133" s="69"/>
      <c r="V133" s="69"/>
      <c r="W133" s="69"/>
      <c r="X133" s="69"/>
      <c r="CE133" s="639">
        <f t="shared" si="2"/>
        <v>59500.000000000007</v>
      </c>
      <c r="CF133" s="87">
        <f t="shared" si="3"/>
        <v>909500</v>
      </c>
    </row>
    <row r="134" spans="1:84" x14ac:dyDescent="0.35">
      <c r="A134" s="64"/>
      <c r="B134" s="64"/>
      <c r="C134" s="64"/>
      <c r="D134" s="64"/>
      <c r="E134" s="64"/>
      <c r="F134" s="64"/>
      <c r="G134" s="96" t="s">
        <v>1945</v>
      </c>
      <c r="H134" s="64"/>
      <c r="I134" s="67"/>
      <c r="J134" s="64"/>
      <c r="K134" s="64"/>
      <c r="L134" s="68"/>
      <c r="M134" s="68"/>
      <c r="N134" s="68"/>
      <c r="O134" s="68"/>
      <c r="P134" s="64"/>
      <c r="Q134" s="68"/>
      <c r="R134" s="68"/>
      <c r="S134" s="64"/>
      <c r="T134" s="64"/>
      <c r="U134" s="64"/>
      <c r="V134" s="64"/>
      <c r="W134" s="64"/>
      <c r="X134" s="64"/>
      <c r="Y134" s="64"/>
      <c r="CE134" s="639">
        <f t="shared" ref="CE134:CE140" si="4">I134*CE$4</f>
        <v>0</v>
      </c>
      <c r="CF134" s="67">
        <f t="shared" ref="CF134:CF140" si="5">I134+CE134</f>
        <v>0</v>
      </c>
    </row>
    <row r="135" spans="1:84" x14ac:dyDescent="0.35">
      <c r="A135" s="69"/>
      <c r="B135" s="196" t="s">
        <v>5071</v>
      </c>
      <c r="C135" s="196" t="s">
        <v>83</v>
      </c>
      <c r="D135" s="196" t="s">
        <v>5072</v>
      </c>
      <c r="E135" s="196" t="s">
        <v>5073</v>
      </c>
      <c r="F135" s="196"/>
      <c r="G135" s="79" t="s">
        <v>5236</v>
      </c>
      <c r="H135" s="69"/>
      <c r="I135" s="74">
        <v>400000</v>
      </c>
      <c r="J135" s="69"/>
      <c r="K135" s="76" t="s">
        <v>3840</v>
      </c>
      <c r="L135" s="75" t="s">
        <v>1063</v>
      </c>
      <c r="M135" s="76" t="s">
        <v>5237</v>
      </c>
      <c r="N135" s="131" t="s">
        <v>5238</v>
      </c>
      <c r="O135" s="75" t="s">
        <v>1063</v>
      </c>
      <c r="P135" s="75" t="s">
        <v>1063</v>
      </c>
      <c r="Q135" s="75" t="s">
        <v>1063</v>
      </c>
      <c r="R135" s="75" t="s">
        <v>1063</v>
      </c>
      <c r="S135" s="69"/>
      <c r="T135" s="69"/>
      <c r="U135" s="69"/>
      <c r="V135" s="69"/>
      <c r="W135" s="69"/>
      <c r="X135" s="69"/>
      <c r="CE135" s="639">
        <f t="shared" si="4"/>
        <v>28000.000000000004</v>
      </c>
      <c r="CF135" s="74">
        <f t="shared" si="5"/>
        <v>428000</v>
      </c>
    </row>
    <row r="136" spans="1:84" x14ac:dyDescent="0.35">
      <c r="A136" s="69"/>
      <c r="B136" s="196"/>
      <c r="C136" s="196"/>
      <c r="D136" s="196"/>
      <c r="E136" s="196"/>
      <c r="F136" s="196"/>
      <c r="G136" s="93" t="s">
        <v>994</v>
      </c>
      <c r="H136" s="86"/>
      <c r="I136" s="87">
        <f>SUM(I135)</f>
        <v>400000</v>
      </c>
      <c r="J136" s="69"/>
      <c r="L136" s="75"/>
      <c r="N136" s="131"/>
      <c r="O136" s="75"/>
      <c r="P136" s="75"/>
      <c r="Q136" s="75"/>
      <c r="R136" s="75"/>
      <c r="S136" s="69"/>
      <c r="T136" s="69"/>
      <c r="U136" s="69"/>
      <c r="V136" s="69"/>
      <c r="W136" s="69"/>
      <c r="X136" s="69"/>
      <c r="CE136" s="639">
        <f t="shared" si="4"/>
        <v>28000.000000000004</v>
      </c>
      <c r="CF136" s="87">
        <f t="shared" si="5"/>
        <v>428000</v>
      </c>
    </row>
    <row r="137" spans="1:84" x14ac:dyDescent="0.35">
      <c r="A137" s="64"/>
      <c r="B137" s="64"/>
      <c r="C137" s="64"/>
      <c r="D137" s="64"/>
      <c r="E137" s="64"/>
      <c r="F137" s="64"/>
      <c r="G137" s="96" t="s">
        <v>1590</v>
      </c>
      <c r="H137" s="64"/>
      <c r="I137" s="67"/>
      <c r="J137" s="64"/>
      <c r="K137" s="64"/>
      <c r="L137" s="68"/>
      <c r="M137" s="68"/>
      <c r="N137" s="68"/>
      <c r="O137" s="68"/>
      <c r="P137" s="64"/>
      <c r="Q137" s="68"/>
      <c r="R137" s="68"/>
      <c r="S137" s="64"/>
      <c r="T137" s="64"/>
      <c r="U137" s="64"/>
      <c r="V137" s="64"/>
      <c r="W137" s="64"/>
      <c r="X137" s="64"/>
      <c r="Y137" s="64"/>
      <c r="CE137" s="639">
        <f t="shared" si="4"/>
        <v>0</v>
      </c>
      <c r="CF137" s="67">
        <f t="shared" si="5"/>
        <v>0</v>
      </c>
    </row>
    <row r="138" spans="1:84" x14ac:dyDescent="0.35">
      <c r="B138" s="196" t="s">
        <v>5071</v>
      </c>
      <c r="C138" s="196" t="s">
        <v>83</v>
      </c>
      <c r="D138" s="196" t="s">
        <v>5072</v>
      </c>
      <c r="E138" s="196" t="s">
        <v>5073</v>
      </c>
      <c r="F138" s="196"/>
      <c r="G138" s="79" t="s">
        <v>5239</v>
      </c>
      <c r="I138" s="118">
        <v>200000</v>
      </c>
      <c r="K138" s="76" t="s">
        <v>3840</v>
      </c>
      <c r="L138" s="75" t="s">
        <v>1063</v>
      </c>
      <c r="M138" s="119" t="s">
        <v>5240</v>
      </c>
      <c r="N138" s="75" t="s">
        <v>1063</v>
      </c>
      <c r="O138" s="75" t="s">
        <v>1063</v>
      </c>
      <c r="P138" s="75" t="s">
        <v>1063</v>
      </c>
      <c r="Q138" s="119" t="s">
        <v>5241</v>
      </c>
      <c r="R138" s="119" t="s">
        <v>1063</v>
      </c>
      <c r="CE138" s="639">
        <f t="shared" si="4"/>
        <v>14000.000000000002</v>
      </c>
      <c r="CF138" s="118">
        <f t="shared" si="5"/>
        <v>214000</v>
      </c>
    </row>
    <row r="139" spans="1:84" x14ac:dyDescent="0.35">
      <c r="G139" s="123" t="s">
        <v>994</v>
      </c>
      <c r="H139" s="123"/>
      <c r="I139" s="262">
        <f>SUM(I138)</f>
        <v>200000</v>
      </c>
      <c r="CE139" s="639">
        <f t="shared" si="4"/>
        <v>14000.000000000002</v>
      </c>
      <c r="CF139" s="262">
        <f t="shared" si="5"/>
        <v>214000</v>
      </c>
    </row>
    <row r="140" spans="1:84" x14ac:dyDescent="0.35">
      <c r="G140" s="123" t="s">
        <v>894</v>
      </c>
      <c r="H140" s="123"/>
      <c r="I140" s="262">
        <f>SUM(I5:I139)/2</f>
        <v>103010000</v>
      </c>
      <c r="CE140" s="639">
        <f t="shared" si="4"/>
        <v>7210700.0000000009</v>
      </c>
      <c r="CF140" s="262">
        <f t="shared" si="5"/>
        <v>110220700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AA193"/>
  <sheetViews>
    <sheetView topLeftCell="G1" workbookViewId="0">
      <selection activeCell="Z1" sqref="I1:Z1048576"/>
    </sheetView>
  </sheetViews>
  <sheetFormatPr defaultColWidth="9.08984375" defaultRowHeight="15.5" x14ac:dyDescent="0.35"/>
  <cols>
    <col min="1" max="1" width="16.1796875" style="100" hidden="1" customWidth="1"/>
    <col min="2" max="2" width="20.81640625" style="100" hidden="1" customWidth="1"/>
    <col min="3" max="3" width="26.54296875" style="100" hidden="1" customWidth="1"/>
    <col min="4" max="4" width="22.54296875" style="100" hidden="1" customWidth="1"/>
    <col min="5" max="5" width="22.7265625" style="100" hidden="1" customWidth="1"/>
    <col min="6" max="6" width="22.7265625" style="76" hidden="1" customWidth="1"/>
    <col min="7" max="7" width="73.54296875" style="100" customWidth="1"/>
    <col min="8" max="8" width="30.08984375" style="100" hidden="1" customWidth="1"/>
    <col min="9" max="9" width="30.08984375" style="135" hidden="1" customWidth="1"/>
    <col min="10" max="10" width="15.81640625" style="100" hidden="1" customWidth="1"/>
    <col min="11" max="11" width="65.08984375" style="100" hidden="1" customWidth="1"/>
    <col min="12" max="12" width="17.54296875" style="100" hidden="1" customWidth="1"/>
    <col min="13" max="13" width="37.08984375" style="100" hidden="1" customWidth="1"/>
    <col min="14" max="14" width="23.1796875" style="100" hidden="1" customWidth="1"/>
    <col min="15" max="15" width="19.08984375" style="100" hidden="1" customWidth="1"/>
    <col min="16" max="16" width="24.453125" style="100" hidden="1" customWidth="1"/>
    <col min="17" max="17" width="21.54296875" style="100" hidden="1" customWidth="1"/>
    <col min="18" max="18" width="20.08984375" style="100" hidden="1" customWidth="1"/>
    <col min="19" max="19" width="12.5429687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5" width="31.7265625" style="100" hidden="1" customWidth="1"/>
    <col min="26" max="26" width="10.7265625" style="100" hidden="1" customWidth="1"/>
    <col min="27" max="27" width="30.08984375" style="135" customWidth="1"/>
    <col min="28" max="16384" width="9.08984375" style="100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x14ac:dyDescent="0.35">
      <c r="A3" s="106"/>
      <c r="B3" s="106"/>
      <c r="C3" s="106"/>
      <c r="D3" s="107"/>
      <c r="E3" s="265"/>
      <c r="F3" s="57"/>
      <c r="G3" s="266" t="s">
        <v>5242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108"/>
    </row>
    <row r="4" spans="1:27" x14ac:dyDescent="0.35">
      <c r="A4" s="64"/>
      <c r="B4" s="64"/>
      <c r="C4" s="64"/>
      <c r="D4" s="64"/>
      <c r="E4" s="115"/>
      <c r="F4" s="64"/>
      <c r="G4" s="267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Z4" s="638">
        <v>7.0000000000000007E-2</v>
      </c>
      <c r="AA4" s="67"/>
    </row>
    <row r="5" spans="1:27" x14ac:dyDescent="0.35">
      <c r="A5" s="76"/>
      <c r="B5" s="196" t="s">
        <v>5243</v>
      </c>
      <c r="C5" s="196" t="s">
        <v>273</v>
      </c>
      <c r="D5" s="196" t="s">
        <v>5244</v>
      </c>
      <c r="E5" s="268" t="s">
        <v>5245</v>
      </c>
      <c r="F5" s="196"/>
      <c r="G5" s="269" t="s">
        <v>5246</v>
      </c>
      <c r="H5" s="76"/>
      <c r="I5" s="118">
        <v>650000</v>
      </c>
      <c r="J5" s="76"/>
      <c r="K5" s="76" t="s">
        <v>4242</v>
      </c>
      <c r="L5" s="270" t="s">
        <v>980</v>
      </c>
      <c r="M5" s="270" t="s">
        <v>980</v>
      </c>
      <c r="N5" s="270" t="s">
        <v>980</v>
      </c>
      <c r="O5" s="270" t="s">
        <v>980</v>
      </c>
      <c r="P5" s="270" t="s">
        <v>1063</v>
      </c>
      <c r="Q5" s="270" t="s">
        <v>980</v>
      </c>
      <c r="R5" s="270" t="s">
        <v>980</v>
      </c>
      <c r="S5" s="270"/>
      <c r="T5" s="270"/>
      <c r="U5" s="270"/>
      <c r="V5" s="76"/>
      <c r="W5" s="76"/>
      <c r="X5" s="121"/>
      <c r="Y5" s="121"/>
      <c r="Z5" s="639">
        <f>I5*Z$4</f>
        <v>45500.000000000007</v>
      </c>
      <c r="AA5" s="118">
        <f>I5+Z5</f>
        <v>695500</v>
      </c>
    </row>
    <row r="6" spans="1:27" x14ac:dyDescent="0.35">
      <c r="A6" s="76"/>
      <c r="B6" s="196" t="s">
        <v>5243</v>
      </c>
      <c r="C6" s="196" t="s">
        <v>273</v>
      </c>
      <c r="D6" s="196" t="s">
        <v>5244</v>
      </c>
      <c r="E6" s="268" t="s">
        <v>5245</v>
      </c>
      <c r="F6" s="73" t="s">
        <v>5247</v>
      </c>
      <c r="G6" s="269" t="s">
        <v>5248</v>
      </c>
      <c r="H6" s="76"/>
      <c r="I6" s="118">
        <v>600000</v>
      </c>
      <c r="J6" s="76"/>
      <c r="K6" s="76" t="s">
        <v>4242</v>
      </c>
      <c r="L6" s="270" t="s">
        <v>980</v>
      </c>
      <c r="M6" s="270" t="s">
        <v>980</v>
      </c>
      <c r="N6" s="270" t="s">
        <v>980</v>
      </c>
      <c r="O6" s="270" t="s">
        <v>980</v>
      </c>
      <c r="P6" s="270" t="s">
        <v>1063</v>
      </c>
      <c r="Q6" s="270" t="s">
        <v>980</v>
      </c>
      <c r="R6" s="270" t="s">
        <v>980</v>
      </c>
      <c r="S6" s="270"/>
      <c r="T6" s="270"/>
      <c r="U6" s="270"/>
      <c r="V6" s="76"/>
      <c r="W6" s="76"/>
      <c r="X6" s="121"/>
      <c r="Y6" s="121"/>
      <c r="Z6" s="639">
        <f t="shared" ref="Z6:Z69" si="0">I6*Z$4</f>
        <v>42000.000000000007</v>
      </c>
      <c r="AA6" s="118">
        <f t="shared" ref="AA6:AA69" si="1">I6+Z6</f>
        <v>642000</v>
      </c>
    </row>
    <row r="7" spans="1:27" x14ac:dyDescent="0.35">
      <c r="A7" s="76"/>
      <c r="B7" s="196" t="s">
        <v>5243</v>
      </c>
      <c r="C7" s="196" t="s">
        <v>273</v>
      </c>
      <c r="D7" s="196" t="s">
        <v>5244</v>
      </c>
      <c r="E7" s="268" t="s">
        <v>5245</v>
      </c>
      <c r="F7" s="73" t="s">
        <v>5249</v>
      </c>
      <c r="G7" s="269" t="s">
        <v>5250</v>
      </c>
      <c r="H7" s="76"/>
      <c r="I7" s="118">
        <v>600000</v>
      </c>
      <c r="J7" s="76"/>
      <c r="K7" s="76" t="s">
        <v>4242</v>
      </c>
      <c r="L7" s="270" t="s">
        <v>980</v>
      </c>
      <c r="M7" s="270" t="s">
        <v>980</v>
      </c>
      <c r="N7" s="270" t="s">
        <v>980</v>
      </c>
      <c r="O7" s="270" t="s">
        <v>980</v>
      </c>
      <c r="P7" s="270" t="s">
        <v>1063</v>
      </c>
      <c r="Q7" s="270" t="s">
        <v>980</v>
      </c>
      <c r="R7" s="270" t="s">
        <v>980</v>
      </c>
      <c r="S7" s="270"/>
      <c r="T7" s="270"/>
      <c r="U7" s="270"/>
      <c r="V7" s="76"/>
      <c r="W7" s="76"/>
      <c r="X7" s="121"/>
      <c r="Y7" s="121"/>
      <c r="Z7" s="639">
        <f t="shared" si="0"/>
        <v>42000.000000000007</v>
      </c>
      <c r="AA7" s="118">
        <f t="shared" si="1"/>
        <v>642000</v>
      </c>
    </row>
    <row r="8" spans="1:27" x14ac:dyDescent="0.35">
      <c r="A8" s="76"/>
      <c r="B8" s="196" t="s">
        <v>5243</v>
      </c>
      <c r="C8" s="196" t="s">
        <v>273</v>
      </c>
      <c r="D8" s="196" t="s">
        <v>5244</v>
      </c>
      <c r="E8" s="268" t="s">
        <v>5245</v>
      </c>
      <c r="F8" s="73" t="s">
        <v>5251</v>
      </c>
      <c r="G8" s="269" t="s">
        <v>5252</v>
      </c>
      <c r="H8" s="76"/>
      <c r="I8" s="118">
        <v>600000</v>
      </c>
      <c r="J8" s="76"/>
      <c r="K8" s="76" t="s">
        <v>4242</v>
      </c>
      <c r="L8" s="270" t="s">
        <v>980</v>
      </c>
      <c r="M8" s="270" t="s">
        <v>980</v>
      </c>
      <c r="N8" s="270" t="s">
        <v>980</v>
      </c>
      <c r="O8" s="270" t="s">
        <v>980</v>
      </c>
      <c r="P8" s="270" t="s">
        <v>1063</v>
      </c>
      <c r="Q8" s="270" t="s">
        <v>980</v>
      </c>
      <c r="R8" s="270" t="s">
        <v>980</v>
      </c>
      <c r="S8" s="270"/>
      <c r="T8" s="270"/>
      <c r="U8" s="270"/>
      <c r="V8" s="76"/>
      <c r="W8" s="76"/>
      <c r="X8" s="121"/>
      <c r="Y8" s="121"/>
      <c r="Z8" s="639">
        <f t="shared" si="0"/>
        <v>42000.000000000007</v>
      </c>
      <c r="AA8" s="118">
        <f t="shared" si="1"/>
        <v>642000</v>
      </c>
    </row>
    <row r="9" spans="1:27" x14ac:dyDescent="0.35">
      <c r="A9" s="76"/>
      <c r="B9" s="196" t="s">
        <v>5243</v>
      </c>
      <c r="C9" s="196" t="s">
        <v>273</v>
      </c>
      <c r="D9" s="196" t="s">
        <v>5244</v>
      </c>
      <c r="E9" s="268" t="s">
        <v>5245</v>
      </c>
      <c r="F9" s="73" t="s">
        <v>5253</v>
      </c>
      <c r="G9" s="269" t="s">
        <v>5254</v>
      </c>
      <c r="H9" s="76"/>
      <c r="I9" s="118">
        <v>600000</v>
      </c>
      <c r="J9" s="76"/>
      <c r="K9" s="76" t="s">
        <v>4242</v>
      </c>
      <c r="L9" s="270" t="s">
        <v>980</v>
      </c>
      <c r="M9" s="270" t="s">
        <v>980</v>
      </c>
      <c r="N9" s="270" t="s">
        <v>980</v>
      </c>
      <c r="O9" s="270" t="s">
        <v>980</v>
      </c>
      <c r="P9" s="270" t="s">
        <v>1063</v>
      </c>
      <c r="Q9" s="270" t="s">
        <v>980</v>
      </c>
      <c r="R9" s="270" t="s">
        <v>980</v>
      </c>
      <c r="S9" s="270"/>
      <c r="T9" s="270"/>
      <c r="U9" s="270"/>
      <c r="V9" s="76"/>
      <c r="W9" s="76"/>
      <c r="X9" s="121"/>
      <c r="Y9" s="121"/>
      <c r="Z9" s="639">
        <f t="shared" si="0"/>
        <v>42000.000000000007</v>
      </c>
      <c r="AA9" s="118">
        <f t="shared" si="1"/>
        <v>642000</v>
      </c>
    </row>
    <row r="10" spans="1:27" x14ac:dyDescent="0.35">
      <c r="A10" s="76"/>
      <c r="B10" s="196" t="s">
        <v>5243</v>
      </c>
      <c r="C10" s="196" t="s">
        <v>273</v>
      </c>
      <c r="D10" s="196" t="s">
        <v>5244</v>
      </c>
      <c r="E10" s="268" t="s">
        <v>5245</v>
      </c>
      <c r="F10" s="73" t="s">
        <v>5255</v>
      </c>
      <c r="G10" s="269" t="s">
        <v>5256</v>
      </c>
      <c r="H10" s="76"/>
      <c r="I10" s="118">
        <v>600000</v>
      </c>
      <c r="J10" s="76"/>
      <c r="K10" s="76" t="s">
        <v>4242</v>
      </c>
      <c r="L10" s="270" t="s">
        <v>980</v>
      </c>
      <c r="M10" s="270" t="s">
        <v>980</v>
      </c>
      <c r="N10" s="270" t="s">
        <v>980</v>
      </c>
      <c r="O10" s="270" t="s">
        <v>980</v>
      </c>
      <c r="P10" s="270" t="s">
        <v>1063</v>
      </c>
      <c r="Q10" s="270" t="s">
        <v>980</v>
      </c>
      <c r="R10" s="270" t="s">
        <v>980</v>
      </c>
      <c r="S10" s="270"/>
      <c r="T10" s="270"/>
      <c r="U10" s="270"/>
      <c r="V10" s="76"/>
      <c r="W10" s="76"/>
      <c r="X10" s="121"/>
      <c r="Y10" s="121"/>
      <c r="Z10" s="639">
        <f t="shared" si="0"/>
        <v>42000.000000000007</v>
      </c>
      <c r="AA10" s="118">
        <f t="shared" si="1"/>
        <v>642000</v>
      </c>
    </row>
    <row r="11" spans="1:27" x14ac:dyDescent="0.35">
      <c r="A11" s="76"/>
      <c r="B11" s="196" t="s">
        <v>5243</v>
      </c>
      <c r="C11" s="196" t="s">
        <v>273</v>
      </c>
      <c r="D11" s="196" t="s">
        <v>5244</v>
      </c>
      <c r="E11" s="268" t="s">
        <v>5245</v>
      </c>
      <c r="F11" s="81"/>
      <c r="G11" s="269" t="s">
        <v>5257</v>
      </c>
      <c r="H11" s="76"/>
      <c r="I11" s="118">
        <v>600000</v>
      </c>
      <c r="J11" s="76"/>
      <c r="K11" s="76" t="s">
        <v>4242</v>
      </c>
      <c r="L11" s="270" t="s">
        <v>980</v>
      </c>
      <c r="M11" s="270" t="s">
        <v>980</v>
      </c>
      <c r="N11" s="270" t="s">
        <v>980</v>
      </c>
      <c r="O11" s="270" t="s">
        <v>980</v>
      </c>
      <c r="P11" s="270" t="s">
        <v>1063</v>
      </c>
      <c r="Q11" s="270" t="s">
        <v>980</v>
      </c>
      <c r="R11" s="270" t="s">
        <v>980</v>
      </c>
      <c r="S11" s="270"/>
      <c r="T11" s="270"/>
      <c r="U11" s="270"/>
      <c r="V11" s="76"/>
      <c r="W11" s="76"/>
      <c r="X11" s="121"/>
      <c r="Y11" s="121"/>
      <c r="Z11" s="639">
        <f t="shared" si="0"/>
        <v>42000.000000000007</v>
      </c>
      <c r="AA11" s="118">
        <f t="shared" si="1"/>
        <v>642000</v>
      </c>
    </row>
    <row r="12" spans="1:27" x14ac:dyDescent="0.35">
      <c r="A12" s="76"/>
      <c r="B12" s="196" t="s">
        <v>5243</v>
      </c>
      <c r="C12" s="196" t="s">
        <v>273</v>
      </c>
      <c r="D12" s="196" t="s">
        <v>5244</v>
      </c>
      <c r="E12" s="268" t="s">
        <v>5245</v>
      </c>
      <c r="F12" s="81"/>
      <c r="G12" s="269" t="s">
        <v>5258</v>
      </c>
      <c r="H12" s="76"/>
      <c r="I12" s="118">
        <v>650000</v>
      </c>
      <c r="J12" s="76"/>
      <c r="K12" s="76" t="s">
        <v>4242</v>
      </c>
      <c r="L12" s="270" t="s">
        <v>980</v>
      </c>
      <c r="M12" s="270" t="s">
        <v>980</v>
      </c>
      <c r="N12" s="270" t="s">
        <v>980</v>
      </c>
      <c r="O12" s="270" t="s">
        <v>980</v>
      </c>
      <c r="P12" s="270" t="s">
        <v>1063</v>
      </c>
      <c r="Q12" s="270" t="s">
        <v>980</v>
      </c>
      <c r="R12" s="270" t="s">
        <v>980</v>
      </c>
      <c r="S12" s="270"/>
      <c r="T12" s="270"/>
      <c r="U12" s="270"/>
      <c r="V12" s="76"/>
      <c r="W12" s="76"/>
      <c r="X12" s="121"/>
      <c r="Y12" s="121"/>
      <c r="Z12" s="639">
        <f t="shared" si="0"/>
        <v>45500.000000000007</v>
      </c>
      <c r="AA12" s="118">
        <f t="shared" si="1"/>
        <v>695500</v>
      </c>
    </row>
    <row r="13" spans="1:27" x14ac:dyDescent="0.35">
      <c r="A13" s="76"/>
      <c r="B13" s="196" t="s">
        <v>5243</v>
      </c>
      <c r="C13" s="196" t="s">
        <v>273</v>
      </c>
      <c r="D13" s="196" t="s">
        <v>5244</v>
      </c>
      <c r="E13" s="268" t="s">
        <v>5245</v>
      </c>
      <c r="F13" s="196"/>
      <c r="G13" s="269" t="s">
        <v>5259</v>
      </c>
      <c r="H13" s="76"/>
      <c r="I13" s="118">
        <v>600000</v>
      </c>
      <c r="J13" s="76"/>
      <c r="K13" s="76" t="s">
        <v>4242</v>
      </c>
      <c r="L13" s="270" t="s">
        <v>980</v>
      </c>
      <c r="M13" s="270" t="s">
        <v>980</v>
      </c>
      <c r="N13" s="270" t="s">
        <v>980</v>
      </c>
      <c r="O13" s="270" t="s">
        <v>980</v>
      </c>
      <c r="P13" s="270" t="s">
        <v>1063</v>
      </c>
      <c r="Q13" s="270" t="s">
        <v>980</v>
      </c>
      <c r="R13" s="270" t="s">
        <v>980</v>
      </c>
      <c r="S13" s="270"/>
      <c r="T13" s="270"/>
      <c r="U13" s="270"/>
      <c r="V13" s="76"/>
      <c r="W13" s="76"/>
      <c r="X13" s="121"/>
      <c r="Y13" s="121"/>
      <c r="Z13" s="639">
        <f t="shared" si="0"/>
        <v>42000.000000000007</v>
      </c>
      <c r="AA13" s="118">
        <f t="shared" si="1"/>
        <v>642000</v>
      </c>
    </row>
    <row r="14" spans="1:27" x14ac:dyDescent="0.35">
      <c r="A14" s="76"/>
      <c r="B14" s="196" t="s">
        <v>5243</v>
      </c>
      <c r="C14" s="196" t="s">
        <v>273</v>
      </c>
      <c r="D14" s="196" t="s">
        <v>5244</v>
      </c>
      <c r="E14" s="268" t="s">
        <v>5245</v>
      </c>
      <c r="F14" s="81" t="s">
        <v>5260</v>
      </c>
      <c r="G14" s="269" t="s">
        <v>5261</v>
      </c>
      <c r="H14" s="76"/>
      <c r="I14" s="118">
        <v>600000</v>
      </c>
      <c r="J14" s="76"/>
      <c r="K14" s="76" t="s">
        <v>4242</v>
      </c>
      <c r="L14" s="270" t="s">
        <v>980</v>
      </c>
      <c r="M14" s="270" t="s">
        <v>980</v>
      </c>
      <c r="N14" s="270" t="s">
        <v>980</v>
      </c>
      <c r="O14" s="270" t="s">
        <v>980</v>
      </c>
      <c r="P14" s="270" t="s">
        <v>1063</v>
      </c>
      <c r="Q14" s="270" t="s">
        <v>980</v>
      </c>
      <c r="R14" s="270" t="s">
        <v>980</v>
      </c>
      <c r="S14" s="270"/>
      <c r="T14" s="270"/>
      <c r="U14" s="270"/>
      <c r="V14" s="76"/>
      <c r="W14" s="76"/>
      <c r="X14" s="121"/>
      <c r="Y14" s="121"/>
      <c r="Z14" s="639">
        <f t="shared" si="0"/>
        <v>42000.000000000007</v>
      </c>
      <c r="AA14" s="118">
        <f t="shared" si="1"/>
        <v>642000</v>
      </c>
    </row>
    <row r="15" spans="1:27" x14ac:dyDescent="0.35">
      <c r="A15" s="76"/>
      <c r="B15" s="196" t="s">
        <v>5243</v>
      </c>
      <c r="C15" s="196" t="s">
        <v>273</v>
      </c>
      <c r="D15" s="196" t="s">
        <v>5244</v>
      </c>
      <c r="E15" s="268" t="s">
        <v>5245</v>
      </c>
      <c r="F15" s="196"/>
      <c r="G15" s="269" t="s">
        <v>5262</v>
      </c>
      <c r="H15" s="76"/>
      <c r="I15" s="118">
        <v>600000</v>
      </c>
      <c r="J15" s="76"/>
      <c r="K15" s="76" t="s">
        <v>4242</v>
      </c>
      <c r="L15" s="270" t="s">
        <v>980</v>
      </c>
      <c r="M15" s="270" t="s">
        <v>980</v>
      </c>
      <c r="N15" s="270" t="s">
        <v>980</v>
      </c>
      <c r="O15" s="270" t="s">
        <v>980</v>
      </c>
      <c r="P15" s="270" t="s">
        <v>1063</v>
      </c>
      <c r="Q15" s="270" t="s">
        <v>980</v>
      </c>
      <c r="R15" s="270" t="s">
        <v>980</v>
      </c>
      <c r="S15" s="270"/>
      <c r="T15" s="270"/>
      <c r="U15" s="270"/>
      <c r="V15" s="76"/>
      <c r="W15" s="76"/>
      <c r="X15" s="121"/>
      <c r="Y15" s="121"/>
      <c r="Z15" s="639">
        <f t="shared" si="0"/>
        <v>42000.000000000007</v>
      </c>
      <c r="AA15" s="118">
        <f t="shared" si="1"/>
        <v>642000</v>
      </c>
    </row>
    <row r="16" spans="1:27" x14ac:dyDescent="0.35">
      <c r="A16" s="76"/>
      <c r="B16" s="196" t="s">
        <v>5243</v>
      </c>
      <c r="C16" s="196" t="s">
        <v>273</v>
      </c>
      <c r="D16" s="196" t="s">
        <v>5244</v>
      </c>
      <c r="E16" s="268" t="s">
        <v>5245</v>
      </c>
      <c r="F16" s="73" t="s">
        <v>5263</v>
      </c>
      <c r="G16" s="269" t="s">
        <v>5264</v>
      </c>
      <c r="H16" s="76"/>
      <c r="I16" s="118">
        <v>600000</v>
      </c>
      <c r="J16" s="76"/>
      <c r="K16" s="76" t="s">
        <v>4242</v>
      </c>
      <c r="L16" s="270" t="s">
        <v>980</v>
      </c>
      <c r="M16" s="270" t="s">
        <v>980</v>
      </c>
      <c r="N16" s="270" t="s">
        <v>980</v>
      </c>
      <c r="O16" s="270" t="s">
        <v>980</v>
      </c>
      <c r="P16" s="270" t="s">
        <v>1063</v>
      </c>
      <c r="Q16" s="270" t="s">
        <v>980</v>
      </c>
      <c r="R16" s="270" t="s">
        <v>980</v>
      </c>
      <c r="S16" s="270"/>
      <c r="T16" s="270"/>
      <c r="U16" s="270"/>
      <c r="V16" s="76"/>
      <c r="W16" s="76"/>
      <c r="X16" s="121"/>
      <c r="Y16" s="121"/>
      <c r="Z16" s="639">
        <f t="shared" si="0"/>
        <v>42000.000000000007</v>
      </c>
      <c r="AA16" s="118">
        <f t="shared" si="1"/>
        <v>642000</v>
      </c>
    </row>
    <row r="17" spans="1:27" ht="12" customHeight="1" x14ac:dyDescent="0.35">
      <c r="A17" s="76"/>
      <c r="B17" s="196" t="s">
        <v>5243</v>
      </c>
      <c r="C17" s="196" t="s">
        <v>273</v>
      </c>
      <c r="D17" s="196" t="s">
        <v>5244</v>
      </c>
      <c r="E17" s="268" t="s">
        <v>5245</v>
      </c>
      <c r="F17" s="73" t="s">
        <v>5265</v>
      </c>
      <c r="G17" s="269" t="s">
        <v>5266</v>
      </c>
      <c r="H17" s="76"/>
      <c r="I17" s="118">
        <v>600000</v>
      </c>
      <c r="J17" s="76"/>
      <c r="K17" s="76" t="s">
        <v>4242</v>
      </c>
      <c r="L17" s="270" t="s">
        <v>980</v>
      </c>
      <c r="M17" s="270" t="s">
        <v>980</v>
      </c>
      <c r="N17" s="270" t="s">
        <v>980</v>
      </c>
      <c r="O17" s="270" t="s">
        <v>980</v>
      </c>
      <c r="P17" s="270" t="s">
        <v>1063</v>
      </c>
      <c r="Q17" s="270" t="s">
        <v>980</v>
      </c>
      <c r="R17" s="270" t="s">
        <v>980</v>
      </c>
      <c r="S17" s="270"/>
      <c r="T17" s="270"/>
      <c r="U17" s="270"/>
      <c r="V17" s="76"/>
      <c r="W17" s="76"/>
      <c r="X17" s="121"/>
      <c r="Y17" s="121"/>
      <c r="Z17" s="639">
        <f t="shared" si="0"/>
        <v>42000.000000000007</v>
      </c>
      <c r="AA17" s="118">
        <f t="shared" si="1"/>
        <v>642000</v>
      </c>
    </row>
    <row r="18" spans="1:27" ht="12" customHeight="1" x14ac:dyDescent="0.35">
      <c r="A18" s="76"/>
      <c r="B18" s="196" t="s">
        <v>5243</v>
      </c>
      <c r="C18" s="196" t="s">
        <v>273</v>
      </c>
      <c r="D18" s="196" t="s">
        <v>5244</v>
      </c>
      <c r="E18" s="268" t="s">
        <v>5245</v>
      </c>
      <c r="F18" s="73" t="s">
        <v>5267</v>
      </c>
      <c r="G18" s="269" t="s">
        <v>5268</v>
      </c>
      <c r="H18" s="69"/>
      <c r="I18" s="118">
        <v>600000</v>
      </c>
      <c r="J18" s="76"/>
      <c r="K18" s="76" t="s">
        <v>4242</v>
      </c>
      <c r="L18" s="270" t="s">
        <v>980</v>
      </c>
      <c r="M18" s="270" t="s">
        <v>980</v>
      </c>
      <c r="N18" s="270" t="s">
        <v>980</v>
      </c>
      <c r="O18" s="270" t="s">
        <v>980</v>
      </c>
      <c r="P18" s="270" t="s">
        <v>1063</v>
      </c>
      <c r="Q18" s="270" t="s">
        <v>980</v>
      </c>
      <c r="R18" s="270" t="s">
        <v>980</v>
      </c>
      <c r="S18" s="270"/>
      <c r="T18" s="270"/>
      <c r="U18" s="270"/>
      <c r="V18" s="69"/>
      <c r="W18" s="69"/>
      <c r="X18" s="116"/>
      <c r="Y18" s="116"/>
      <c r="Z18" s="639">
        <f t="shared" si="0"/>
        <v>42000.000000000007</v>
      </c>
      <c r="AA18" s="118">
        <f t="shared" si="1"/>
        <v>642000</v>
      </c>
    </row>
    <row r="19" spans="1:27" ht="12" customHeight="1" x14ac:dyDescent="0.35">
      <c r="A19" s="76"/>
      <c r="B19" s="196" t="s">
        <v>5243</v>
      </c>
      <c r="C19" s="196" t="s">
        <v>273</v>
      </c>
      <c r="D19" s="196" t="s">
        <v>5244</v>
      </c>
      <c r="E19" s="268" t="s">
        <v>5245</v>
      </c>
      <c r="F19" s="73" t="s">
        <v>5269</v>
      </c>
      <c r="G19" s="269" t="s">
        <v>5270</v>
      </c>
      <c r="H19" s="69"/>
      <c r="I19" s="118">
        <v>600000</v>
      </c>
      <c r="J19" s="76"/>
      <c r="K19" s="76" t="s">
        <v>4242</v>
      </c>
      <c r="L19" s="270" t="s">
        <v>980</v>
      </c>
      <c r="M19" s="270" t="s">
        <v>980</v>
      </c>
      <c r="N19" s="270" t="s">
        <v>980</v>
      </c>
      <c r="O19" s="270" t="s">
        <v>980</v>
      </c>
      <c r="P19" s="270" t="s">
        <v>1063</v>
      </c>
      <c r="Q19" s="270" t="s">
        <v>980</v>
      </c>
      <c r="R19" s="270" t="s">
        <v>980</v>
      </c>
      <c r="S19" s="270"/>
      <c r="T19" s="270"/>
      <c r="U19" s="270"/>
      <c r="V19" s="69"/>
      <c r="W19" s="69"/>
      <c r="X19" s="116"/>
      <c r="Y19" s="116"/>
      <c r="Z19" s="639">
        <f t="shared" si="0"/>
        <v>42000.000000000007</v>
      </c>
      <c r="AA19" s="118">
        <f t="shared" si="1"/>
        <v>642000</v>
      </c>
    </row>
    <row r="20" spans="1:27" ht="12" customHeight="1" x14ac:dyDescent="0.35">
      <c r="A20" s="76"/>
      <c r="B20" s="196" t="s">
        <v>5243</v>
      </c>
      <c r="C20" s="196" t="s">
        <v>273</v>
      </c>
      <c r="D20" s="196" t="s">
        <v>5244</v>
      </c>
      <c r="E20" s="268" t="s">
        <v>5245</v>
      </c>
      <c r="F20" s="196"/>
      <c r="G20" s="269" t="s">
        <v>5271</v>
      </c>
      <c r="H20" s="69"/>
      <c r="I20" s="118">
        <v>650000</v>
      </c>
      <c r="J20" s="76"/>
      <c r="K20" s="76" t="s">
        <v>4242</v>
      </c>
      <c r="L20" s="270" t="s">
        <v>980</v>
      </c>
      <c r="M20" s="270" t="s">
        <v>980</v>
      </c>
      <c r="N20" s="270" t="s">
        <v>980</v>
      </c>
      <c r="O20" s="270" t="s">
        <v>980</v>
      </c>
      <c r="P20" s="270" t="s">
        <v>1063</v>
      </c>
      <c r="Q20" s="270" t="s">
        <v>980</v>
      </c>
      <c r="R20" s="270" t="s">
        <v>980</v>
      </c>
      <c r="S20" s="270"/>
      <c r="T20" s="270"/>
      <c r="U20" s="270"/>
      <c r="V20" s="69"/>
      <c r="W20" s="69"/>
      <c r="X20" s="116"/>
      <c r="Y20" s="116"/>
      <c r="Z20" s="639">
        <f t="shared" si="0"/>
        <v>45500.000000000007</v>
      </c>
      <c r="AA20" s="118">
        <f t="shared" si="1"/>
        <v>695500</v>
      </c>
    </row>
    <row r="21" spans="1:27" ht="12" customHeight="1" x14ac:dyDescent="0.35">
      <c r="A21" s="76"/>
      <c r="B21" s="196"/>
      <c r="C21" s="196"/>
      <c r="D21" s="196"/>
      <c r="E21" s="268"/>
      <c r="F21" s="196"/>
      <c r="G21" s="271" t="s">
        <v>994</v>
      </c>
      <c r="H21" s="86"/>
      <c r="I21" s="124">
        <f>SUM(I5:I20)</f>
        <v>9750000</v>
      </c>
      <c r="J21" s="76"/>
      <c r="K21" s="76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69"/>
      <c r="W21" s="69"/>
      <c r="X21" s="116"/>
      <c r="Y21" s="116"/>
      <c r="Z21" s="639">
        <f t="shared" si="0"/>
        <v>682500.00000000012</v>
      </c>
      <c r="AA21" s="124">
        <f t="shared" si="1"/>
        <v>10432500</v>
      </c>
    </row>
    <row r="22" spans="1:27" ht="12" customHeight="1" x14ac:dyDescent="0.35">
      <c r="A22" s="64"/>
      <c r="B22" s="64"/>
      <c r="C22" s="64"/>
      <c r="D22" s="64"/>
      <c r="E22" s="115"/>
      <c r="F22" s="64"/>
      <c r="G22" s="272" t="s">
        <v>4824</v>
      </c>
      <c r="H22" s="64"/>
      <c r="I22" s="67"/>
      <c r="J22" s="64"/>
      <c r="K22" s="64"/>
      <c r="L22" s="68"/>
      <c r="M22" s="97"/>
      <c r="N22" s="127"/>
      <c r="O22" s="68"/>
      <c r="P22" s="64"/>
      <c r="Q22" s="68"/>
      <c r="R22" s="64"/>
      <c r="S22" s="64"/>
      <c r="T22" s="64"/>
      <c r="U22" s="64"/>
      <c r="V22" s="64"/>
      <c r="W22" s="64"/>
      <c r="X22" s="115"/>
      <c r="Y22" s="115"/>
      <c r="Z22" s="639">
        <f t="shared" si="0"/>
        <v>0</v>
      </c>
      <c r="AA22" s="67">
        <f t="shared" si="1"/>
        <v>0</v>
      </c>
    </row>
    <row r="23" spans="1:27" s="102" customFormat="1" ht="12" customHeight="1" x14ac:dyDescent="0.35">
      <c r="A23" s="69"/>
      <c r="B23" s="196" t="s">
        <v>5243</v>
      </c>
      <c r="C23" s="196" t="s">
        <v>273</v>
      </c>
      <c r="D23" s="196" t="s">
        <v>5244</v>
      </c>
      <c r="E23" s="268" t="s">
        <v>5245</v>
      </c>
      <c r="F23" s="196"/>
      <c r="G23" s="269" t="s">
        <v>5272</v>
      </c>
      <c r="H23" s="69"/>
      <c r="I23" s="74">
        <v>60000</v>
      </c>
      <c r="J23" s="69"/>
      <c r="K23" s="69" t="s">
        <v>980</v>
      </c>
      <c r="L23" s="69" t="s">
        <v>980</v>
      </c>
      <c r="M23" s="69" t="s">
        <v>980</v>
      </c>
      <c r="N23" s="69" t="s">
        <v>980</v>
      </c>
      <c r="O23" s="69" t="s">
        <v>980</v>
      </c>
      <c r="P23" s="270"/>
      <c r="Q23" s="69" t="s">
        <v>980</v>
      </c>
      <c r="R23" s="69" t="s">
        <v>980</v>
      </c>
      <c r="S23" s="69"/>
      <c r="T23" s="69"/>
      <c r="U23" s="69"/>
      <c r="V23" s="69"/>
      <c r="W23" s="69"/>
      <c r="X23" s="116"/>
      <c r="Y23" s="116"/>
      <c r="Z23" s="639">
        <f t="shared" si="0"/>
        <v>4200</v>
      </c>
      <c r="AA23" s="74">
        <f t="shared" si="1"/>
        <v>64200</v>
      </c>
    </row>
    <row r="24" spans="1:27" s="102" customFormat="1" ht="12" customHeight="1" x14ac:dyDescent="0.35">
      <c r="A24" s="69"/>
      <c r="B24" s="196" t="s">
        <v>5243</v>
      </c>
      <c r="C24" s="196" t="s">
        <v>273</v>
      </c>
      <c r="D24" s="196" t="s">
        <v>5244</v>
      </c>
      <c r="E24" s="268" t="s">
        <v>5245</v>
      </c>
      <c r="F24" s="196"/>
      <c r="G24" s="269" t="s">
        <v>5273</v>
      </c>
      <c r="H24" s="69"/>
      <c r="I24" s="74">
        <v>60000</v>
      </c>
      <c r="J24" s="69"/>
      <c r="K24" s="69" t="s">
        <v>980</v>
      </c>
      <c r="L24" s="69" t="s">
        <v>980</v>
      </c>
      <c r="M24" s="69" t="s">
        <v>980</v>
      </c>
      <c r="N24" s="69" t="s">
        <v>980</v>
      </c>
      <c r="O24" s="69" t="s">
        <v>980</v>
      </c>
      <c r="P24" s="270"/>
      <c r="Q24" s="69" t="s">
        <v>980</v>
      </c>
      <c r="R24" s="69" t="s">
        <v>980</v>
      </c>
      <c r="S24" s="69"/>
      <c r="T24" s="69"/>
      <c r="U24" s="69"/>
      <c r="V24" s="69"/>
      <c r="W24" s="69"/>
      <c r="X24" s="116"/>
      <c r="Y24" s="116"/>
      <c r="Z24" s="639">
        <f t="shared" si="0"/>
        <v>4200</v>
      </c>
      <c r="AA24" s="74">
        <f t="shared" si="1"/>
        <v>64200</v>
      </c>
    </row>
    <row r="25" spans="1:27" s="102" customFormat="1" ht="12" customHeight="1" x14ac:dyDescent="0.35">
      <c r="A25" s="69"/>
      <c r="B25" s="196" t="s">
        <v>5243</v>
      </c>
      <c r="C25" s="196" t="s">
        <v>273</v>
      </c>
      <c r="D25" s="196" t="s">
        <v>5244</v>
      </c>
      <c r="E25" s="268" t="s">
        <v>5245</v>
      </c>
      <c r="F25" s="196"/>
      <c r="G25" s="269" t="s">
        <v>5274</v>
      </c>
      <c r="H25" s="69"/>
      <c r="I25" s="74">
        <v>60000</v>
      </c>
      <c r="J25" s="69"/>
      <c r="K25" s="69" t="s">
        <v>980</v>
      </c>
      <c r="L25" s="69" t="s">
        <v>980</v>
      </c>
      <c r="M25" s="69" t="s">
        <v>980</v>
      </c>
      <c r="N25" s="69" t="s">
        <v>980</v>
      </c>
      <c r="O25" s="69" t="s">
        <v>980</v>
      </c>
      <c r="P25" s="270"/>
      <c r="Q25" s="69" t="s">
        <v>980</v>
      </c>
      <c r="R25" s="69" t="s">
        <v>980</v>
      </c>
      <c r="S25" s="69"/>
      <c r="T25" s="69"/>
      <c r="U25" s="69"/>
      <c r="V25" s="69"/>
      <c r="W25" s="69"/>
      <c r="X25" s="116"/>
      <c r="Y25" s="116"/>
      <c r="Z25" s="639">
        <f t="shared" si="0"/>
        <v>4200</v>
      </c>
      <c r="AA25" s="74">
        <f t="shared" si="1"/>
        <v>64200</v>
      </c>
    </row>
    <row r="26" spans="1:27" s="102" customFormat="1" ht="12" customHeight="1" x14ac:dyDescent="0.35">
      <c r="A26" s="69"/>
      <c r="B26" s="196" t="s">
        <v>5243</v>
      </c>
      <c r="C26" s="196" t="s">
        <v>273</v>
      </c>
      <c r="D26" s="196" t="s">
        <v>5244</v>
      </c>
      <c r="E26" s="268" t="s">
        <v>5245</v>
      </c>
      <c r="F26" s="196"/>
      <c r="G26" s="269" t="s">
        <v>5275</v>
      </c>
      <c r="H26" s="69"/>
      <c r="I26" s="74">
        <v>30000</v>
      </c>
      <c r="J26" s="69"/>
      <c r="K26" s="69" t="s">
        <v>980</v>
      </c>
      <c r="L26" s="69" t="s">
        <v>980</v>
      </c>
      <c r="M26" s="69" t="s">
        <v>980</v>
      </c>
      <c r="N26" s="69" t="s">
        <v>980</v>
      </c>
      <c r="O26" s="69" t="s">
        <v>980</v>
      </c>
      <c r="P26" s="270"/>
      <c r="Q26" s="69" t="s">
        <v>980</v>
      </c>
      <c r="R26" s="69" t="s">
        <v>980</v>
      </c>
      <c r="S26" s="69"/>
      <c r="T26" s="69"/>
      <c r="U26" s="69"/>
      <c r="V26" s="69"/>
      <c r="W26" s="69"/>
      <c r="X26" s="116"/>
      <c r="Y26" s="116"/>
      <c r="Z26" s="639">
        <f t="shared" si="0"/>
        <v>2100</v>
      </c>
      <c r="AA26" s="74">
        <f t="shared" si="1"/>
        <v>32100</v>
      </c>
    </row>
    <row r="27" spans="1:27" s="102" customFormat="1" x14ac:dyDescent="0.35">
      <c r="A27" s="69"/>
      <c r="B27" s="196" t="s">
        <v>5243</v>
      </c>
      <c r="C27" s="196" t="s">
        <v>273</v>
      </c>
      <c r="D27" s="196" t="s">
        <v>5244</v>
      </c>
      <c r="E27" s="268" t="s">
        <v>5245</v>
      </c>
      <c r="F27" s="196"/>
      <c r="G27" s="269" t="s">
        <v>5276</v>
      </c>
      <c r="H27" s="69"/>
      <c r="I27" s="74">
        <v>30000</v>
      </c>
      <c r="J27" s="69"/>
      <c r="K27" s="69" t="s">
        <v>980</v>
      </c>
      <c r="L27" s="69" t="s">
        <v>980</v>
      </c>
      <c r="M27" s="69" t="s">
        <v>980</v>
      </c>
      <c r="N27" s="69" t="s">
        <v>980</v>
      </c>
      <c r="O27" s="69" t="s">
        <v>980</v>
      </c>
      <c r="P27" s="270"/>
      <c r="Q27" s="69" t="s">
        <v>980</v>
      </c>
      <c r="R27" s="69" t="s">
        <v>980</v>
      </c>
      <c r="S27" s="69"/>
      <c r="T27" s="69"/>
      <c r="U27" s="69"/>
      <c r="V27" s="69"/>
      <c r="W27" s="69"/>
      <c r="X27" s="116"/>
      <c r="Y27" s="116"/>
      <c r="Z27" s="639">
        <f t="shared" si="0"/>
        <v>2100</v>
      </c>
      <c r="AA27" s="74">
        <f t="shared" si="1"/>
        <v>32100</v>
      </c>
    </row>
    <row r="28" spans="1:27" s="102" customFormat="1" ht="12" customHeight="1" x14ac:dyDescent="0.35">
      <c r="A28" s="69"/>
      <c r="B28" s="196" t="s">
        <v>5243</v>
      </c>
      <c r="C28" s="196" t="s">
        <v>273</v>
      </c>
      <c r="D28" s="196" t="s">
        <v>5244</v>
      </c>
      <c r="E28" s="268" t="s">
        <v>5245</v>
      </c>
      <c r="F28" s="196"/>
      <c r="G28" s="269" t="s">
        <v>5277</v>
      </c>
      <c r="H28" s="69"/>
      <c r="I28" s="74">
        <v>30000</v>
      </c>
      <c r="J28" s="69"/>
      <c r="K28" s="69" t="s">
        <v>980</v>
      </c>
      <c r="L28" s="69" t="s">
        <v>980</v>
      </c>
      <c r="M28" s="69" t="s">
        <v>980</v>
      </c>
      <c r="N28" s="69" t="s">
        <v>980</v>
      </c>
      <c r="O28" s="69" t="s">
        <v>980</v>
      </c>
      <c r="P28" s="270"/>
      <c r="Q28" s="69" t="s">
        <v>980</v>
      </c>
      <c r="R28" s="69" t="s">
        <v>980</v>
      </c>
      <c r="S28" s="69"/>
      <c r="T28" s="69"/>
      <c r="U28" s="69"/>
      <c r="V28" s="69"/>
      <c r="W28" s="69"/>
      <c r="X28" s="116"/>
      <c r="Y28" s="116"/>
      <c r="Z28" s="639">
        <f t="shared" si="0"/>
        <v>2100</v>
      </c>
      <c r="AA28" s="74">
        <f t="shared" si="1"/>
        <v>32100</v>
      </c>
    </row>
    <row r="29" spans="1:27" s="102" customFormat="1" x14ac:dyDescent="0.35">
      <c r="A29" s="69"/>
      <c r="B29" s="196" t="s">
        <v>5243</v>
      </c>
      <c r="C29" s="196" t="s">
        <v>273</v>
      </c>
      <c r="D29" s="196" t="s">
        <v>5244</v>
      </c>
      <c r="E29" s="268" t="s">
        <v>5245</v>
      </c>
      <c r="F29" s="196"/>
      <c r="G29" s="269" t="s">
        <v>5278</v>
      </c>
      <c r="H29" s="69"/>
      <c r="I29" s="74">
        <v>30000</v>
      </c>
      <c r="J29" s="69"/>
      <c r="K29" s="69" t="s">
        <v>980</v>
      </c>
      <c r="L29" s="69" t="s">
        <v>980</v>
      </c>
      <c r="M29" s="69" t="s">
        <v>980</v>
      </c>
      <c r="N29" s="69" t="s">
        <v>980</v>
      </c>
      <c r="O29" s="69" t="s">
        <v>980</v>
      </c>
      <c r="P29" s="270"/>
      <c r="Q29" s="69" t="s">
        <v>980</v>
      </c>
      <c r="R29" s="69" t="s">
        <v>980</v>
      </c>
      <c r="S29" s="69"/>
      <c r="T29" s="69"/>
      <c r="U29" s="69"/>
      <c r="V29" s="69"/>
      <c r="W29" s="69"/>
      <c r="X29" s="116"/>
      <c r="Y29" s="116"/>
      <c r="Z29" s="639">
        <f t="shared" si="0"/>
        <v>2100</v>
      </c>
      <c r="AA29" s="74">
        <f t="shared" si="1"/>
        <v>32100</v>
      </c>
    </row>
    <row r="30" spans="1:27" s="102" customFormat="1" ht="12" customHeight="1" x14ac:dyDescent="0.35">
      <c r="A30" s="69"/>
      <c r="B30" s="196" t="s">
        <v>5243</v>
      </c>
      <c r="C30" s="196" t="s">
        <v>273</v>
      </c>
      <c r="D30" s="196" t="s">
        <v>5244</v>
      </c>
      <c r="E30" s="268" t="s">
        <v>5245</v>
      </c>
      <c r="F30" s="196"/>
      <c r="G30" s="269" t="s">
        <v>5279</v>
      </c>
      <c r="H30" s="69"/>
      <c r="I30" s="74">
        <v>30000</v>
      </c>
      <c r="J30" s="69"/>
      <c r="K30" s="69" t="s">
        <v>980</v>
      </c>
      <c r="L30" s="69" t="s">
        <v>980</v>
      </c>
      <c r="M30" s="69" t="s">
        <v>980</v>
      </c>
      <c r="N30" s="69" t="s">
        <v>980</v>
      </c>
      <c r="O30" s="69" t="s">
        <v>980</v>
      </c>
      <c r="P30" s="270"/>
      <c r="Q30" s="69" t="s">
        <v>980</v>
      </c>
      <c r="R30" s="69" t="s">
        <v>980</v>
      </c>
      <c r="S30" s="69"/>
      <c r="T30" s="69"/>
      <c r="U30" s="69"/>
      <c r="V30" s="69"/>
      <c r="W30" s="69"/>
      <c r="X30" s="116"/>
      <c r="Y30" s="116"/>
      <c r="Z30" s="639">
        <f t="shared" si="0"/>
        <v>2100</v>
      </c>
      <c r="AA30" s="74">
        <f t="shared" si="1"/>
        <v>32100</v>
      </c>
    </row>
    <row r="31" spans="1:27" s="102" customFormat="1" x14ac:dyDescent="0.35">
      <c r="A31" s="69"/>
      <c r="B31" s="196" t="s">
        <v>5243</v>
      </c>
      <c r="C31" s="196" t="s">
        <v>273</v>
      </c>
      <c r="D31" s="196" t="s">
        <v>5244</v>
      </c>
      <c r="E31" s="268" t="s">
        <v>5245</v>
      </c>
      <c r="F31" s="196"/>
      <c r="G31" s="269" t="s">
        <v>5280</v>
      </c>
      <c r="H31" s="69"/>
      <c r="I31" s="74">
        <v>30000</v>
      </c>
      <c r="J31" s="69"/>
      <c r="K31" s="69" t="s">
        <v>980</v>
      </c>
      <c r="L31" s="69" t="s">
        <v>980</v>
      </c>
      <c r="M31" s="69" t="s">
        <v>980</v>
      </c>
      <c r="N31" s="69" t="s">
        <v>980</v>
      </c>
      <c r="O31" s="69" t="s">
        <v>980</v>
      </c>
      <c r="P31" s="270"/>
      <c r="Q31" s="69" t="s">
        <v>980</v>
      </c>
      <c r="R31" s="69" t="s">
        <v>980</v>
      </c>
      <c r="S31" s="69"/>
      <c r="T31" s="69"/>
      <c r="U31" s="69"/>
      <c r="V31" s="69"/>
      <c r="W31" s="69"/>
      <c r="X31" s="116"/>
      <c r="Y31" s="116"/>
      <c r="Z31" s="639">
        <f t="shared" si="0"/>
        <v>2100</v>
      </c>
      <c r="AA31" s="74">
        <f t="shared" si="1"/>
        <v>32100</v>
      </c>
    </row>
    <row r="32" spans="1:27" s="102" customFormat="1" x14ac:dyDescent="0.35">
      <c r="A32" s="69"/>
      <c r="B32" s="196" t="s">
        <v>5243</v>
      </c>
      <c r="C32" s="196" t="s">
        <v>273</v>
      </c>
      <c r="D32" s="196" t="s">
        <v>5244</v>
      </c>
      <c r="E32" s="268" t="s">
        <v>5245</v>
      </c>
      <c r="F32" s="196"/>
      <c r="G32" s="269" t="s">
        <v>5281</v>
      </c>
      <c r="H32" s="69"/>
      <c r="I32" s="74">
        <v>30000</v>
      </c>
      <c r="J32" s="69"/>
      <c r="K32" s="69" t="s">
        <v>980</v>
      </c>
      <c r="L32" s="69" t="s">
        <v>980</v>
      </c>
      <c r="M32" s="69" t="s">
        <v>980</v>
      </c>
      <c r="N32" s="69" t="s">
        <v>980</v>
      </c>
      <c r="O32" s="69" t="s">
        <v>980</v>
      </c>
      <c r="P32" s="270"/>
      <c r="Q32" s="69" t="s">
        <v>980</v>
      </c>
      <c r="R32" s="69" t="s">
        <v>980</v>
      </c>
      <c r="S32" s="69"/>
      <c r="T32" s="69"/>
      <c r="U32" s="69"/>
      <c r="V32" s="69"/>
      <c r="W32" s="69"/>
      <c r="X32" s="116"/>
      <c r="Y32" s="116"/>
      <c r="Z32" s="639">
        <f t="shared" si="0"/>
        <v>2100</v>
      </c>
      <c r="AA32" s="74">
        <f t="shared" si="1"/>
        <v>32100</v>
      </c>
    </row>
    <row r="33" spans="1:27" s="102" customFormat="1" x14ac:dyDescent="0.35">
      <c r="A33" s="69"/>
      <c r="B33" s="196" t="s">
        <v>5243</v>
      </c>
      <c r="C33" s="196" t="s">
        <v>273</v>
      </c>
      <c r="D33" s="196" t="s">
        <v>5244</v>
      </c>
      <c r="E33" s="268" t="s">
        <v>5245</v>
      </c>
      <c r="F33" s="196"/>
      <c r="G33" s="269" t="s">
        <v>5282</v>
      </c>
      <c r="H33" s="69"/>
      <c r="I33" s="74">
        <v>30000</v>
      </c>
      <c r="J33" s="69"/>
      <c r="K33" s="69" t="s">
        <v>980</v>
      </c>
      <c r="L33" s="69" t="s">
        <v>980</v>
      </c>
      <c r="M33" s="69" t="s">
        <v>980</v>
      </c>
      <c r="N33" s="69" t="s">
        <v>980</v>
      </c>
      <c r="O33" s="69" t="s">
        <v>980</v>
      </c>
      <c r="P33" s="270"/>
      <c r="Q33" s="69" t="s">
        <v>980</v>
      </c>
      <c r="R33" s="69" t="s">
        <v>980</v>
      </c>
      <c r="S33" s="69"/>
      <c r="T33" s="69"/>
      <c r="U33" s="69"/>
      <c r="V33" s="69"/>
      <c r="W33" s="69"/>
      <c r="X33" s="116"/>
      <c r="Y33" s="116"/>
      <c r="Z33" s="639">
        <f t="shared" si="0"/>
        <v>2100</v>
      </c>
      <c r="AA33" s="74">
        <f t="shared" si="1"/>
        <v>32100</v>
      </c>
    </row>
    <row r="34" spans="1:27" s="102" customFormat="1" x14ac:dyDescent="0.35">
      <c r="A34" s="69"/>
      <c r="B34" s="196" t="s">
        <v>5243</v>
      </c>
      <c r="C34" s="196" t="s">
        <v>273</v>
      </c>
      <c r="D34" s="196" t="s">
        <v>5244</v>
      </c>
      <c r="E34" s="268" t="s">
        <v>5245</v>
      </c>
      <c r="F34" s="196"/>
      <c r="G34" s="269" t="s">
        <v>5283</v>
      </c>
      <c r="H34" s="69"/>
      <c r="I34" s="74">
        <v>30000</v>
      </c>
      <c r="J34" s="69"/>
      <c r="K34" s="69" t="s">
        <v>980</v>
      </c>
      <c r="L34" s="69" t="s">
        <v>980</v>
      </c>
      <c r="M34" s="69" t="s">
        <v>980</v>
      </c>
      <c r="N34" s="69" t="s">
        <v>980</v>
      </c>
      <c r="O34" s="69" t="s">
        <v>980</v>
      </c>
      <c r="P34" s="270"/>
      <c r="Q34" s="69" t="s">
        <v>980</v>
      </c>
      <c r="R34" s="69" t="s">
        <v>980</v>
      </c>
      <c r="S34" s="69"/>
      <c r="T34" s="69"/>
      <c r="U34" s="69"/>
      <c r="V34" s="69"/>
      <c r="W34" s="69"/>
      <c r="X34" s="116"/>
      <c r="Y34" s="116"/>
      <c r="Z34" s="639">
        <f t="shared" si="0"/>
        <v>2100</v>
      </c>
      <c r="AA34" s="74">
        <f t="shared" si="1"/>
        <v>32100</v>
      </c>
    </row>
    <row r="35" spans="1:27" x14ac:dyDescent="0.35">
      <c r="A35" s="76"/>
      <c r="B35" s="196" t="s">
        <v>5243</v>
      </c>
      <c r="C35" s="196" t="s">
        <v>273</v>
      </c>
      <c r="D35" s="196" t="s">
        <v>5244</v>
      </c>
      <c r="E35" s="268" t="s">
        <v>5245</v>
      </c>
      <c r="F35" s="196"/>
      <c r="G35" s="269" t="s">
        <v>5284</v>
      </c>
      <c r="H35" s="76"/>
      <c r="I35" s="74">
        <v>30000</v>
      </c>
      <c r="J35" s="76"/>
      <c r="K35" s="76" t="s">
        <v>1562</v>
      </c>
      <c r="L35" s="270">
        <v>2015</v>
      </c>
      <c r="M35" s="119" t="s">
        <v>5285</v>
      </c>
      <c r="N35" s="119" t="s">
        <v>5286</v>
      </c>
      <c r="O35" s="119" t="s">
        <v>5287</v>
      </c>
      <c r="P35" s="76" t="s">
        <v>1811</v>
      </c>
      <c r="Q35" s="76" t="s">
        <v>3925</v>
      </c>
      <c r="R35" s="119" t="s">
        <v>3926</v>
      </c>
      <c r="S35" s="76"/>
      <c r="T35" s="76"/>
      <c r="U35" s="76"/>
      <c r="V35" s="76"/>
      <c r="W35" s="76"/>
      <c r="X35" s="121"/>
      <c r="Y35" s="121"/>
      <c r="Z35" s="639">
        <f t="shared" si="0"/>
        <v>2100</v>
      </c>
      <c r="AA35" s="74">
        <f t="shared" si="1"/>
        <v>32100</v>
      </c>
    </row>
    <row r="36" spans="1:27" x14ac:dyDescent="0.35">
      <c r="A36" s="76"/>
      <c r="B36" s="196" t="s">
        <v>5243</v>
      </c>
      <c r="C36" s="196" t="s">
        <v>273</v>
      </c>
      <c r="D36" s="196" t="s">
        <v>5244</v>
      </c>
      <c r="E36" s="268" t="s">
        <v>5245</v>
      </c>
      <c r="F36" s="196"/>
      <c r="G36" s="269" t="s">
        <v>5288</v>
      </c>
      <c r="H36" s="76"/>
      <c r="I36" s="74">
        <v>30000</v>
      </c>
      <c r="J36" s="76"/>
      <c r="K36" s="76" t="s">
        <v>1562</v>
      </c>
      <c r="L36" s="270">
        <v>2015</v>
      </c>
      <c r="M36" s="119" t="s">
        <v>5285</v>
      </c>
      <c r="N36" s="119" t="s">
        <v>5289</v>
      </c>
      <c r="O36" s="119" t="s">
        <v>5287</v>
      </c>
      <c r="P36" s="76" t="s">
        <v>1811</v>
      </c>
      <c r="Q36" s="76" t="s">
        <v>3925</v>
      </c>
      <c r="R36" s="119" t="s">
        <v>3926</v>
      </c>
      <c r="S36" s="76"/>
      <c r="T36" s="76"/>
      <c r="U36" s="76"/>
      <c r="V36" s="76"/>
      <c r="W36" s="76"/>
      <c r="X36" s="121"/>
      <c r="Y36" s="121"/>
      <c r="Z36" s="639">
        <f t="shared" si="0"/>
        <v>2100</v>
      </c>
      <c r="AA36" s="74">
        <f t="shared" si="1"/>
        <v>32100</v>
      </c>
    </row>
    <row r="37" spans="1:27" x14ac:dyDescent="0.35">
      <c r="A37" s="76"/>
      <c r="B37" s="196" t="s">
        <v>5243</v>
      </c>
      <c r="C37" s="196" t="s">
        <v>273</v>
      </c>
      <c r="D37" s="196" t="s">
        <v>5244</v>
      </c>
      <c r="E37" s="268" t="s">
        <v>5245</v>
      </c>
      <c r="F37" s="196"/>
      <c r="G37" s="269" t="s">
        <v>5290</v>
      </c>
      <c r="H37" s="76"/>
      <c r="I37" s="74">
        <v>30000</v>
      </c>
      <c r="J37" s="76"/>
      <c r="K37" s="76" t="s">
        <v>1562</v>
      </c>
      <c r="L37" s="270">
        <v>2015</v>
      </c>
      <c r="M37" s="119" t="s">
        <v>5285</v>
      </c>
      <c r="N37" s="119" t="s">
        <v>5291</v>
      </c>
      <c r="O37" s="119" t="s">
        <v>5287</v>
      </c>
      <c r="P37" s="76" t="s">
        <v>1811</v>
      </c>
      <c r="Q37" s="76" t="s">
        <v>3925</v>
      </c>
      <c r="R37" s="119" t="s">
        <v>3926</v>
      </c>
      <c r="S37" s="76"/>
      <c r="T37" s="76"/>
      <c r="U37" s="76"/>
      <c r="V37" s="76"/>
      <c r="W37" s="76"/>
      <c r="X37" s="121"/>
      <c r="Y37" s="121"/>
      <c r="Z37" s="639">
        <f t="shared" si="0"/>
        <v>2100</v>
      </c>
      <c r="AA37" s="74">
        <f t="shared" si="1"/>
        <v>32100</v>
      </c>
    </row>
    <row r="38" spans="1:27" x14ac:dyDescent="0.35">
      <c r="A38" s="76"/>
      <c r="B38" s="196" t="s">
        <v>5243</v>
      </c>
      <c r="C38" s="196" t="s">
        <v>273</v>
      </c>
      <c r="D38" s="196" t="s">
        <v>5244</v>
      </c>
      <c r="E38" s="268" t="s">
        <v>5245</v>
      </c>
      <c r="F38" s="196"/>
      <c r="G38" s="269" t="s">
        <v>5292</v>
      </c>
      <c r="H38" s="76"/>
      <c r="I38" s="74">
        <v>30000</v>
      </c>
      <c r="J38" s="76"/>
      <c r="K38" s="76" t="s">
        <v>1562</v>
      </c>
      <c r="L38" s="270">
        <v>2015</v>
      </c>
      <c r="M38" s="119" t="s">
        <v>5285</v>
      </c>
      <c r="N38" s="119" t="s">
        <v>5293</v>
      </c>
      <c r="O38" s="119" t="s">
        <v>5287</v>
      </c>
      <c r="P38" s="76" t="s">
        <v>1811</v>
      </c>
      <c r="Q38" s="76" t="s">
        <v>3925</v>
      </c>
      <c r="R38" s="119" t="s">
        <v>3926</v>
      </c>
      <c r="S38" s="76"/>
      <c r="T38" s="76"/>
      <c r="U38" s="76"/>
      <c r="V38" s="76"/>
      <c r="W38" s="76"/>
      <c r="X38" s="121"/>
      <c r="Y38" s="121"/>
      <c r="Z38" s="639">
        <f t="shared" si="0"/>
        <v>2100</v>
      </c>
      <c r="AA38" s="74">
        <f t="shared" si="1"/>
        <v>32100</v>
      </c>
    </row>
    <row r="39" spans="1:27" x14ac:dyDescent="0.35">
      <c r="A39" s="76"/>
      <c r="B39" s="196" t="s">
        <v>5243</v>
      </c>
      <c r="C39" s="196" t="s">
        <v>273</v>
      </c>
      <c r="D39" s="196" t="s">
        <v>5244</v>
      </c>
      <c r="E39" s="268" t="s">
        <v>5245</v>
      </c>
      <c r="F39" s="196"/>
      <c r="G39" s="269" t="s">
        <v>5294</v>
      </c>
      <c r="H39" s="76"/>
      <c r="I39" s="74">
        <v>30000</v>
      </c>
      <c r="J39" s="76"/>
      <c r="K39" s="76" t="s">
        <v>1562</v>
      </c>
      <c r="L39" s="270">
        <v>2015</v>
      </c>
      <c r="M39" s="119" t="s">
        <v>5285</v>
      </c>
      <c r="N39" s="119" t="s">
        <v>5295</v>
      </c>
      <c r="O39" s="119" t="s">
        <v>5287</v>
      </c>
      <c r="P39" s="76" t="s">
        <v>1811</v>
      </c>
      <c r="Q39" s="76" t="s">
        <v>3925</v>
      </c>
      <c r="R39" s="119" t="s">
        <v>3926</v>
      </c>
      <c r="S39" s="76"/>
      <c r="T39" s="76"/>
      <c r="U39" s="76"/>
      <c r="V39" s="76"/>
      <c r="W39" s="76"/>
      <c r="X39" s="121"/>
      <c r="Y39" s="121"/>
      <c r="Z39" s="639">
        <f t="shared" si="0"/>
        <v>2100</v>
      </c>
      <c r="AA39" s="74">
        <f t="shared" si="1"/>
        <v>32100</v>
      </c>
    </row>
    <row r="40" spans="1:27" x14ac:dyDescent="0.35">
      <c r="A40" s="76"/>
      <c r="B40" s="196" t="s">
        <v>5243</v>
      </c>
      <c r="C40" s="196" t="s">
        <v>273</v>
      </c>
      <c r="D40" s="196" t="s">
        <v>5244</v>
      </c>
      <c r="E40" s="268" t="s">
        <v>5245</v>
      </c>
      <c r="F40" s="196"/>
      <c r="G40" s="269" t="s">
        <v>5296</v>
      </c>
      <c r="H40" s="76"/>
      <c r="I40" s="74">
        <v>30000</v>
      </c>
      <c r="J40" s="76"/>
      <c r="K40" s="76" t="s">
        <v>1562</v>
      </c>
      <c r="L40" s="270">
        <v>2015</v>
      </c>
      <c r="M40" s="119" t="s">
        <v>5285</v>
      </c>
      <c r="N40" s="119" t="s">
        <v>5297</v>
      </c>
      <c r="O40" s="119" t="s">
        <v>5287</v>
      </c>
      <c r="P40" s="76" t="s">
        <v>1811</v>
      </c>
      <c r="Q40" s="76" t="s">
        <v>3925</v>
      </c>
      <c r="R40" s="119" t="s">
        <v>3926</v>
      </c>
      <c r="S40" s="76"/>
      <c r="T40" s="76"/>
      <c r="U40" s="76"/>
      <c r="V40" s="76"/>
      <c r="W40" s="76"/>
      <c r="X40" s="121"/>
      <c r="Y40" s="121"/>
      <c r="Z40" s="639">
        <f t="shared" si="0"/>
        <v>2100</v>
      </c>
      <c r="AA40" s="74">
        <f t="shared" si="1"/>
        <v>32100</v>
      </c>
    </row>
    <row r="41" spans="1:27" x14ac:dyDescent="0.35">
      <c r="A41" s="76"/>
      <c r="B41" s="196" t="s">
        <v>5243</v>
      </c>
      <c r="C41" s="196" t="s">
        <v>273</v>
      </c>
      <c r="D41" s="196" t="s">
        <v>5244</v>
      </c>
      <c r="E41" s="268" t="s">
        <v>5245</v>
      </c>
      <c r="F41" s="196"/>
      <c r="G41" s="269" t="s">
        <v>5298</v>
      </c>
      <c r="H41" s="76"/>
      <c r="I41" s="74">
        <v>30000</v>
      </c>
      <c r="J41" s="76"/>
      <c r="K41" s="76" t="s">
        <v>1562</v>
      </c>
      <c r="L41" s="270">
        <v>2015</v>
      </c>
      <c r="M41" s="119" t="s">
        <v>5285</v>
      </c>
      <c r="N41" s="119" t="s">
        <v>5299</v>
      </c>
      <c r="O41" s="119" t="s">
        <v>5287</v>
      </c>
      <c r="P41" s="76" t="s">
        <v>1811</v>
      </c>
      <c r="Q41" s="76" t="s">
        <v>3925</v>
      </c>
      <c r="R41" s="119" t="s">
        <v>3926</v>
      </c>
      <c r="S41" s="76"/>
      <c r="T41" s="76"/>
      <c r="U41" s="76"/>
      <c r="V41" s="76"/>
      <c r="W41" s="76"/>
      <c r="X41" s="121"/>
      <c r="Y41" s="121"/>
      <c r="Z41" s="639">
        <f t="shared" si="0"/>
        <v>2100</v>
      </c>
      <c r="AA41" s="74">
        <f t="shared" si="1"/>
        <v>32100</v>
      </c>
    </row>
    <row r="42" spans="1:27" x14ac:dyDescent="0.35">
      <c r="A42" s="76"/>
      <c r="B42" s="196" t="s">
        <v>5243</v>
      </c>
      <c r="C42" s="196" t="s">
        <v>273</v>
      </c>
      <c r="D42" s="196" t="s">
        <v>5244</v>
      </c>
      <c r="E42" s="268" t="s">
        <v>5245</v>
      </c>
      <c r="F42" s="196"/>
      <c r="G42" s="269" t="s">
        <v>5300</v>
      </c>
      <c r="H42" s="76"/>
      <c r="I42" s="74">
        <v>30000</v>
      </c>
      <c r="J42" s="76"/>
      <c r="K42" s="76" t="s">
        <v>1562</v>
      </c>
      <c r="L42" s="270">
        <v>2015</v>
      </c>
      <c r="M42" s="119" t="s">
        <v>5285</v>
      </c>
      <c r="N42" s="119" t="s">
        <v>5301</v>
      </c>
      <c r="O42" s="119" t="s">
        <v>5287</v>
      </c>
      <c r="P42" s="76" t="s">
        <v>1811</v>
      </c>
      <c r="Q42" s="76" t="s">
        <v>3925</v>
      </c>
      <c r="R42" s="119" t="s">
        <v>3926</v>
      </c>
      <c r="S42" s="76"/>
      <c r="T42" s="76"/>
      <c r="U42" s="76"/>
      <c r="V42" s="76"/>
      <c r="W42" s="76"/>
      <c r="X42" s="121"/>
      <c r="Y42" s="121"/>
      <c r="Z42" s="639">
        <f t="shared" si="0"/>
        <v>2100</v>
      </c>
      <c r="AA42" s="74">
        <f t="shared" si="1"/>
        <v>32100</v>
      </c>
    </row>
    <row r="43" spans="1:27" x14ac:dyDescent="0.35">
      <c r="A43" s="76"/>
      <c r="B43" s="196" t="s">
        <v>5243</v>
      </c>
      <c r="C43" s="196" t="s">
        <v>273</v>
      </c>
      <c r="D43" s="196" t="s">
        <v>5244</v>
      </c>
      <c r="E43" s="268" t="s">
        <v>5245</v>
      </c>
      <c r="F43" s="196"/>
      <c r="G43" s="269" t="s">
        <v>5302</v>
      </c>
      <c r="H43" s="76"/>
      <c r="I43" s="74">
        <v>30000</v>
      </c>
      <c r="J43" s="76"/>
      <c r="K43" s="76" t="s">
        <v>1562</v>
      </c>
      <c r="L43" s="270">
        <v>2015</v>
      </c>
      <c r="M43" s="119" t="s">
        <v>5285</v>
      </c>
      <c r="N43" s="119" t="s">
        <v>5303</v>
      </c>
      <c r="O43" s="119" t="s">
        <v>5287</v>
      </c>
      <c r="P43" s="76" t="s">
        <v>1811</v>
      </c>
      <c r="Q43" s="76" t="s">
        <v>3925</v>
      </c>
      <c r="R43" s="119" t="s">
        <v>3926</v>
      </c>
      <c r="S43" s="76"/>
      <c r="T43" s="76"/>
      <c r="U43" s="76"/>
      <c r="V43" s="76"/>
      <c r="W43" s="76"/>
      <c r="X43" s="121"/>
      <c r="Y43" s="121"/>
      <c r="Z43" s="639">
        <f t="shared" si="0"/>
        <v>2100</v>
      </c>
      <c r="AA43" s="74">
        <f t="shared" si="1"/>
        <v>32100</v>
      </c>
    </row>
    <row r="44" spans="1:27" x14ac:dyDescent="0.35">
      <c r="A44" s="76"/>
      <c r="B44" s="196" t="s">
        <v>5243</v>
      </c>
      <c r="C44" s="196" t="s">
        <v>273</v>
      </c>
      <c r="D44" s="196" t="s">
        <v>5244</v>
      </c>
      <c r="E44" s="268" t="s">
        <v>5245</v>
      </c>
      <c r="F44" s="196"/>
      <c r="G44" s="269" t="s">
        <v>5304</v>
      </c>
      <c r="H44" s="76"/>
      <c r="I44" s="74">
        <v>30000</v>
      </c>
      <c r="J44" s="76"/>
      <c r="K44" s="76" t="s">
        <v>1562</v>
      </c>
      <c r="L44" s="270">
        <v>2015</v>
      </c>
      <c r="M44" s="119" t="s">
        <v>5285</v>
      </c>
      <c r="N44" s="119" t="s">
        <v>5305</v>
      </c>
      <c r="O44" s="119" t="s">
        <v>5287</v>
      </c>
      <c r="P44" s="76" t="s">
        <v>1811</v>
      </c>
      <c r="Q44" s="76" t="s">
        <v>3925</v>
      </c>
      <c r="R44" s="119" t="s">
        <v>3926</v>
      </c>
      <c r="S44" s="76"/>
      <c r="T44" s="76"/>
      <c r="U44" s="76"/>
      <c r="V44" s="76"/>
      <c r="W44" s="76"/>
      <c r="X44" s="121"/>
      <c r="Y44" s="121"/>
      <c r="Z44" s="639">
        <f t="shared" si="0"/>
        <v>2100</v>
      </c>
      <c r="AA44" s="74">
        <f t="shared" si="1"/>
        <v>32100</v>
      </c>
    </row>
    <row r="45" spans="1:27" x14ac:dyDescent="0.35">
      <c r="A45" s="76"/>
      <c r="B45" s="196" t="s">
        <v>5243</v>
      </c>
      <c r="C45" s="196" t="s">
        <v>273</v>
      </c>
      <c r="D45" s="196" t="s">
        <v>5244</v>
      </c>
      <c r="E45" s="268" t="s">
        <v>5245</v>
      </c>
      <c r="F45" s="196"/>
      <c r="G45" s="269" t="s">
        <v>5306</v>
      </c>
      <c r="H45" s="76"/>
      <c r="I45" s="74">
        <v>30000</v>
      </c>
      <c r="J45" s="76"/>
      <c r="K45" s="76" t="s">
        <v>1562</v>
      </c>
      <c r="L45" s="270">
        <v>2015</v>
      </c>
      <c r="M45" s="119" t="s">
        <v>5285</v>
      </c>
      <c r="N45" s="119" t="s">
        <v>5307</v>
      </c>
      <c r="O45" s="119" t="s">
        <v>5287</v>
      </c>
      <c r="P45" s="76" t="s">
        <v>1811</v>
      </c>
      <c r="Q45" s="76" t="s">
        <v>3925</v>
      </c>
      <c r="R45" s="119" t="s">
        <v>3926</v>
      </c>
      <c r="S45" s="76"/>
      <c r="T45" s="76"/>
      <c r="U45" s="76"/>
      <c r="V45" s="76"/>
      <c r="W45" s="76"/>
      <c r="X45" s="121"/>
      <c r="Y45" s="121"/>
      <c r="Z45" s="639">
        <f t="shared" si="0"/>
        <v>2100</v>
      </c>
      <c r="AA45" s="74">
        <f t="shared" si="1"/>
        <v>32100</v>
      </c>
    </row>
    <row r="46" spans="1:27" x14ac:dyDescent="0.35">
      <c r="A46" s="76"/>
      <c r="B46" s="196" t="s">
        <v>5243</v>
      </c>
      <c r="C46" s="196" t="s">
        <v>273</v>
      </c>
      <c r="D46" s="196" t="s">
        <v>5244</v>
      </c>
      <c r="E46" s="268" t="s">
        <v>5245</v>
      </c>
      <c r="F46" s="196"/>
      <c r="G46" s="269" t="s">
        <v>5308</v>
      </c>
      <c r="H46" s="76"/>
      <c r="I46" s="74">
        <v>30000</v>
      </c>
      <c r="J46" s="76"/>
      <c r="K46" s="76" t="s">
        <v>1562</v>
      </c>
      <c r="L46" s="270">
        <v>2015</v>
      </c>
      <c r="M46" s="119" t="s">
        <v>5285</v>
      </c>
      <c r="N46" s="119" t="s">
        <v>5309</v>
      </c>
      <c r="O46" s="119" t="s">
        <v>5287</v>
      </c>
      <c r="P46" s="76" t="s">
        <v>1811</v>
      </c>
      <c r="Q46" s="76" t="s">
        <v>3925</v>
      </c>
      <c r="R46" s="119" t="s">
        <v>3926</v>
      </c>
      <c r="S46" s="76"/>
      <c r="T46" s="76"/>
      <c r="U46" s="76"/>
      <c r="V46" s="76"/>
      <c r="W46" s="76"/>
      <c r="X46" s="121"/>
      <c r="Y46" s="121"/>
      <c r="Z46" s="639">
        <f t="shared" si="0"/>
        <v>2100</v>
      </c>
      <c r="AA46" s="74">
        <f t="shared" si="1"/>
        <v>32100</v>
      </c>
    </row>
    <row r="47" spans="1:27" x14ac:dyDescent="0.35">
      <c r="A47" s="76"/>
      <c r="B47" s="196"/>
      <c r="C47" s="196"/>
      <c r="D47" s="196"/>
      <c r="E47" s="268"/>
      <c r="F47" s="196"/>
      <c r="G47" s="271" t="s">
        <v>994</v>
      </c>
      <c r="H47" s="123"/>
      <c r="I47" s="87">
        <f>SUM(I23:I46)</f>
        <v>810000</v>
      </c>
      <c r="J47" s="76"/>
      <c r="K47" s="76"/>
      <c r="L47" s="270"/>
      <c r="M47" s="119"/>
      <c r="N47" s="119"/>
      <c r="O47" s="119"/>
      <c r="P47" s="76"/>
      <c r="Q47" s="76"/>
      <c r="R47" s="119"/>
      <c r="S47" s="76"/>
      <c r="T47" s="76"/>
      <c r="U47" s="76"/>
      <c r="V47" s="76"/>
      <c r="W47" s="76"/>
      <c r="X47" s="121"/>
      <c r="Y47" s="121"/>
      <c r="Z47" s="639">
        <f t="shared" si="0"/>
        <v>56700.000000000007</v>
      </c>
      <c r="AA47" s="87">
        <f t="shared" si="1"/>
        <v>866700</v>
      </c>
    </row>
    <row r="48" spans="1:27" s="64" customFormat="1" x14ac:dyDescent="0.35">
      <c r="E48" s="115"/>
      <c r="G48" s="267" t="s">
        <v>1833</v>
      </c>
      <c r="I48" s="67"/>
      <c r="L48" s="68"/>
      <c r="M48" s="97"/>
      <c r="N48" s="127"/>
      <c r="O48" s="68"/>
      <c r="Q48" s="68"/>
      <c r="Y48" s="115"/>
      <c r="Z48" s="639">
        <f t="shared" si="0"/>
        <v>0</v>
      </c>
      <c r="AA48" s="67">
        <f t="shared" si="1"/>
        <v>0</v>
      </c>
    </row>
    <row r="49" spans="1:27" s="102" customFormat="1" x14ac:dyDescent="0.35">
      <c r="A49" s="83"/>
      <c r="B49" s="196" t="s">
        <v>5243</v>
      </c>
      <c r="C49" s="196" t="s">
        <v>273</v>
      </c>
      <c r="D49" s="196" t="s">
        <v>5244</v>
      </c>
      <c r="E49" s="268" t="s">
        <v>5245</v>
      </c>
      <c r="F49" s="196"/>
      <c r="G49" s="273" t="s">
        <v>5310</v>
      </c>
      <c r="H49" s="83"/>
      <c r="I49" s="274">
        <v>330000</v>
      </c>
      <c r="J49" s="83"/>
      <c r="K49" s="83" t="s">
        <v>1765</v>
      </c>
      <c r="L49" s="83" t="s">
        <v>1765</v>
      </c>
      <c r="M49" s="83" t="s">
        <v>1765</v>
      </c>
      <c r="N49" s="83" t="s">
        <v>1765</v>
      </c>
      <c r="O49" s="83" t="s">
        <v>1765</v>
      </c>
      <c r="P49" s="83"/>
      <c r="Q49" s="83" t="s">
        <v>1765</v>
      </c>
      <c r="R49" s="83" t="s">
        <v>1765</v>
      </c>
      <c r="S49" s="83"/>
      <c r="T49" s="83"/>
      <c r="U49" s="83"/>
      <c r="V49" s="83"/>
      <c r="W49" s="83"/>
      <c r="X49" s="275"/>
      <c r="Y49" s="275"/>
      <c r="Z49" s="639">
        <f t="shared" si="0"/>
        <v>23100.000000000004</v>
      </c>
      <c r="AA49" s="274">
        <f t="shared" si="1"/>
        <v>353100</v>
      </c>
    </row>
    <row r="50" spans="1:27" s="102" customFormat="1" x14ac:dyDescent="0.35">
      <c r="A50" s="69"/>
      <c r="B50" s="196" t="s">
        <v>5243</v>
      </c>
      <c r="C50" s="196" t="s">
        <v>273</v>
      </c>
      <c r="D50" s="196" t="s">
        <v>5244</v>
      </c>
      <c r="E50" s="268" t="s">
        <v>5245</v>
      </c>
      <c r="F50" s="196"/>
      <c r="G50" s="273" t="s">
        <v>5311</v>
      </c>
      <c r="H50" s="69"/>
      <c r="I50" s="74">
        <v>150000</v>
      </c>
      <c r="J50" s="69"/>
      <c r="K50" s="83" t="s">
        <v>1765</v>
      </c>
      <c r="L50" s="83" t="s">
        <v>1765</v>
      </c>
      <c r="M50" s="83" t="s">
        <v>1765</v>
      </c>
      <c r="N50" s="83" t="s">
        <v>1765</v>
      </c>
      <c r="O50" s="83" t="s">
        <v>1765</v>
      </c>
      <c r="P50" s="83"/>
      <c r="Q50" s="83" t="s">
        <v>1765</v>
      </c>
      <c r="R50" s="83" t="s">
        <v>1765</v>
      </c>
      <c r="S50" s="69"/>
      <c r="T50" s="69"/>
      <c r="U50" s="69"/>
      <c r="V50" s="69"/>
      <c r="W50" s="69"/>
      <c r="X50" s="116"/>
      <c r="Y50" s="116"/>
      <c r="Z50" s="639">
        <f t="shared" si="0"/>
        <v>10500.000000000002</v>
      </c>
      <c r="AA50" s="74">
        <f t="shared" si="1"/>
        <v>160500</v>
      </c>
    </row>
    <row r="51" spans="1:27" s="102" customFormat="1" x14ac:dyDescent="0.35">
      <c r="A51" s="69"/>
      <c r="B51" s="196" t="s">
        <v>5243</v>
      </c>
      <c r="C51" s="196" t="s">
        <v>273</v>
      </c>
      <c r="D51" s="196" t="s">
        <v>5244</v>
      </c>
      <c r="E51" s="268" t="s">
        <v>5245</v>
      </c>
      <c r="F51" s="196"/>
      <c r="G51" s="273" t="s">
        <v>5312</v>
      </c>
      <c r="H51" s="69"/>
      <c r="I51" s="74">
        <v>150000</v>
      </c>
      <c r="J51" s="69"/>
      <c r="K51" s="83" t="s">
        <v>1765</v>
      </c>
      <c r="L51" s="83" t="s">
        <v>1765</v>
      </c>
      <c r="M51" s="83" t="s">
        <v>1765</v>
      </c>
      <c r="N51" s="83" t="s">
        <v>1765</v>
      </c>
      <c r="O51" s="83" t="s">
        <v>1765</v>
      </c>
      <c r="P51" s="83"/>
      <c r="Q51" s="83" t="s">
        <v>1765</v>
      </c>
      <c r="R51" s="83" t="s">
        <v>1765</v>
      </c>
      <c r="S51" s="69"/>
      <c r="T51" s="69"/>
      <c r="U51" s="69"/>
      <c r="V51" s="69"/>
      <c r="W51" s="69"/>
      <c r="X51" s="116"/>
      <c r="Y51" s="116"/>
      <c r="Z51" s="639">
        <f t="shared" si="0"/>
        <v>10500.000000000002</v>
      </c>
      <c r="AA51" s="74">
        <f t="shared" si="1"/>
        <v>160500</v>
      </c>
    </row>
    <row r="52" spans="1:27" s="102" customFormat="1" x14ac:dyDescent="0.35">
      <c r="A52" s="69"/>
      <c r="B52" s="196" t="s">
        <v>5243</v>
      </c>
      <c r="C52" s="196" t="s">
        <v>273</v>
      </c>
      <c r="D52" s="196" t="s">
        <v>5244</v>
      </c>
      <c r="E52" s="268" t="s">
        <v>5245</v>
      </c>
      <c r="F52" s="196"/>
      <c r="G52" s="273" t="s">
        <v>5313</v>
      </c>
      <c r="H52" s="69"/>
      <c r="I52" s="74">
        <v>170000</v>
      </c>
      <c r="J52" s="69"/>
      <c r="K52" s="83" t="s">
        <v>1765</v>
      </c>
      <c r="L52" s="83" t="s">
        <v>1765</v>
      </c>
      <c r="M52" s="83" t="s">
        <v>1765</v>
      </c>
      <c r="N52" s="83" t="s">
        <v>1765</v>
      </c>
      <c r="O52" s="83" t="s">
        <v>1765</v>
      </c>
      <c r="P52" s="83"/>
      <c r="Q52" s="83" t="s">
        <v>1765</v>
      </c>
      <c r="R52" s="83" t="s">
        <v>1765</v>
      </c>
      <c r="S52" s="69"/>
      <c r="T52" s="69"/>
      <c r="U52" s="69"/>
      <c r="V52" s="69"/>
      <c r="W52" s="69"/>
      <c r="X52" s="116"/>
      <c r="Y52" s="116"/>
      <c r="Z52" s="639">
        <f t="shared" si="0"/>
        <v>11900.000000000002</v>
      </c>
      <c r="AA52" s="74">
        <f t="shared" si="1"/>
        <v>181900</v>
      </c>
    </row>
    <row r="53" spans="1:27" s="102" customFormat="1" x14ac:dyDescent="0.35">
      <c r="A53" s="69"/>
      <c r="B53" s="196" t="s">
        <v>5243</v>
      </c>
      <c r="C53" s="196" t="s">
        <v>273</v>
      </c>
      <c r="D53" s="196" t="s">
        <v>5244</v>
      </c>
      <c r="E53" s="268" t="s">
        <v>5245</v>
      </c>
      <c r="F53" s="196"/>
      <c r="G53" s="269" t="s">
        <v>5314</v>
      </c>
      <c r="H53" s="69"/>
      <c r="I53" s="74">
        <v>2650000</v>
      </c>
      <c r="J53" s="69"/>
      <c r="K53" s="83" t="s">
        <v>1765</v>
      </c>
      <c r="L53" s="83" t="s">
        <v>1765</v>
      </c>
      <c r="M53" s="83" t="s">
        <v>1765</v>
      </c>
      <c r="N53" s="83" t="s">
        <v>1765</v>
      </c>
      <c r="O53" s="83" t="s">
        <v>1765</v>
      </c>
      <c r="P53" s="83"/>
      <c r="Q53" s="83" t="s">
        <v>1765</v>
      </c>
      <c r="R53" s="83" t="s">
        <v>1765</v>
      </c>
      <c r="S53" s="69"/>
      <c r="T53" s="69"/>
      <c r="U53" s="69"/>
      <c r="V53" s="69"/>
      <c r="W53" s="69"/>
      <c r="X53" s="116"/>
      <c r="Y53" s="116"/>
      <c r="Z53" s="639">
        <f t="shared" si="0"/>
        <v>185500.00000000003</v>
      </c>
      <c r="AA53" s="74">
        <f t="shared" si="1"/>
        <v>2835500</v>
      </c>
    </row>
    <row r="54" spans="1:27" s="102" customFormat="1" x14ac:dyDescent="0.35">
      <c r="A54" s="69"/>
      <c r="B54" s="196"/>
      <c r="C54" s="196"/>
      <c r="D54" s="196"/>
      <c r="E54" s="268"/>
      <c r="F54" s="196"/>
      <c r="G54" s="271" t="s">
        <v>994</v>
      </c>
      <c r="H54" s="86"/>
      <c r="I54" s="87">
        <f>SUM(I49:I53)</f>
        <v>3450000</v>
      </c>
      <c r="J54" s="69"/>
      <c r="K54" s="83"/>
      <c r="L54" s="83"/>
      <c r="M54" s="83"/>
      <c r="N54" s="83"/>
      <c r="O54" s="83"/>
      <c r="P54" s="83"/>
      <c r="Q54" s="83"/>
      <c r="R54" s="83"/>
      <c r="S54" s="69"/>
      <c r="T54" s="69"/>
      <c r="U54" s="69"/>
      <c r="V54" s="69"/>
      <c r="W54" s="69"/>
      <c r="X54" s="116"/>
      <c r="Y54" s="116"/>
      <c r="Z54" s="639">
        <f t="shared" si="0"/>
        <v>241500.00000000003</v>
      </c>
      <c r="AA54" s="87">
        <f t="shared" si="1"/>
        <v>3691500</v>
      </c>
    </row>
    <row r="55" spans="1:27" s="181" customFormat="1" x14ac:dyDescent="0.35">
      <c r="A55" s="64"/>
      <c r="B55" s="64"/>
      <c r="C55" s="64"/>
      <c r="D55" s="64"/>
      <c r="E55" s="115"/>
      <c r="F55" s="64"/>
      <c r="G55" s="272" t="s">
        <v>2958</v>
      </c>
      <c r="H55" s="64"/>
      <c r="I55" s="67"/>
      <c r="J55" s="64"/>
      <c r="K55" s="64"/>
      <c r="L55" s="68"/>
      <c r="M55" s="97"/>
      <c r="N55" s="127"/>
      <c r="O55" s="68"/>
      <c r="P55" s="64"/>
      <c r="Q55" s="68"/>
      <c r="R55" s="64"/>
      <c r="S55" s="64"/>
      <c r="T55" s="64"/>
      <c r="U55" s="64"/>
      <c r="V55" s="64"/>
      <c r="W55" s="64"/>
      <c r="X55" s="115"/>
      <c r="Y55" s="115"/>
      <c r="Z55" s="639">
        <f t="shared" si="0"/>
        <v>0</v>
      </c>
      <c r="AA55" s="67">
        <f t="shared" si="1"/>
        <v>0</v>
      </c>
    </row>
    <row r="56" spans="1:27" s="102" customFormat="1" x14ac:dyDescent="0.35">
      <c r="A56" s="69"/>
      <c r="B56" s="196" t="s">
        <v>5243</v>
      </c>
      <c r="C56" s="196" t="s">
        <v>273</v>
      </c>
      <c r="D56" s="196" t="s">
        <v>5244</v>
      </c>
      <c r="E56" s="268" t="s">
        <v>5245</v>
      </c>
      <c r="F56" s="196"/>
      <c r="G56" s="273" t="s">
        <v>5315</v>
      </c>
      <c r="H56" s="69"/>
      <c r="I56" s="74">
        <v>40000</v>
      </c>
      <c r="J56" s="69"/>
      <c r="K56" s="83" t="s">
        <v>1765</v>
      </c>
      <c r="L56" s="83" t="s">
        <v>1765</v>
      </c>
      <c r="M56" s="83" t="s">
        <v>1765</v>
      </c>
      <c r="N56" s="83" t="s">
        <v>1765</v>
      </c>
      <c r="O56" s="83" t="s">
        <v>1765</v>
      </c>
      <c r="P56" s="69"/>
      <c r="Q56" s="83" t="s">
        <v>1765</v>
      </c>
      <c r="R56" s="83" t="s">
        <v>1765</v>
      </c>
      <c r="S56" s="69"/>
      <c r="T56" s="69"/>
      <c r="U56" s="69"/>
      <c r="V56" s="69"/>
      <c r="W56" s="69"/>
      <c r="X56" s="116"/>
      <c r="Y56" s="116"/>
      <c r="Z56" s="639">
        <f t="shared" si="0"/>
        <v>2800.0000000000005</v>
      </c>
      <c r="AA56" s="74">
        <f t="shared" si="1"/>
        <v>42800</v>
      </c>
    </row>
    <row r="57" spans="1:27" s="102" customFormat="1" x14ac:dyDescent="0.35">
      <c r="A57" s="69"/>
      <c r="B57" s="196" t="s">
        <v>5243</v>
      </c>
      <c r="C57" s="196" t="s">
        <v>273</v>
      </c>
      <c r="D57" s="196" t="s">
        <v>5244</v>
      </c>
      <c r="E57" s="268" t="s">
        <v>5245</v>
      </c>
      <c r="F57" s="196"/>
      <c r="G57" s="273" t="s">
        <v>5316</v>
      </c>
      <c r="H57" s="69"/>
      <c r="I57" s="74">
        <v>40000</v>
      </c>
      <c r="J57" s="69"/>
      <c r="K57" s="83" t="s">
        <v>1765</v>
      </c>
      <c r="L57" s="83" t="s">
        <v>1765</v>
      </c>
      <c r="M57" s="83" t="s">
        <v>1765</v>
      </c>
      <c r="N57" s="83" t="s">
        <v>1765</v>
      </c>
      <c r="O57" s="83" t="s">
        <v>1765</v>
      </c>
      <c r="P57" s="69"/>
      <c r="Q57" s="83" t="s">
        <v>1765</v>
      </c>
      <c r="R57" s="83" t="s">
        <v>1765</v>
      </c>
      <c r="S57" s="69"/>
      <c r="T57" s="69"/>
      <c r="U57" s="69"/>
      <c r="V57" s="69"/>
      <c r="W57" s="69"/>
      <c r="X57" s="116"/>
      <c r="Y57" s="116"/>
      <c r="Z57" s="639">
        <f t="shared" si="0"/>
        <v>2800.0000000000005</v>
      </c>
      <c r="AA57" s="74">
        <f t="shared" si="1"/>
        <v>42800</v>
      </c>
    </row>
    <row r="58" spans="1:27" s="102" customFormat="1" x14ac:dyDescent="0.35">
      <c r="A58" s="69"/>
      <c r="B58" s="196" t="s">
        <v>5243</v>
      </c>
      <c r="C58" s="196" t="s">
        <v>273</v>
      </c>
      <c r="D58" s="196" t="s">
        <v>5244</v>
      </c>
      <c r="E58" s="268" t="s">
        <v>5245</v>
      </c>
      <c r="F58" s="196"/>
      <c r="G58" s="273" t="s">
        <v>5317</v>
      </c>
      <c r="H58" s="69"/>
      <c r="I58" s="74">
        <v>40000</v>
      </c>
      <c r="J58" s="69"/>
      <c r="K58" s="83" t="s">
        <v>1765</v>
      </c>
      <c r="L58" s="83" t="s">
        <v>1765</v>
      </c>
      <c r="M58" s="83" t="s">
        <v>1765</v>
      </c>
      <c r="N58" s="83" t="s">
        <v>1765</v>
      </c>
      <c r="O58" s="83" t="s">
        <v>1765</v>
      </c>
      <c r="P58" s="69"/>
      <c r="Q58" s="83" t="s">
        <v>1765</v>
      </c>
      <c r="R58" s="83" t="s">
        <v>1765</v>
      </c>
      <c r="S58" s="69"/>
      <c r="T58" s="69"/>
      <c r="U58" s="69"/>
      <c r="V58" s="69"/>
      <c r="W58" s="69"/>
      <c r="X58" s="116"/>
      <c r="Y58" s="116"/>
      <c r="Z58" s="639">
        <f t="shared" si="0"/>
        <v>2800.0000000000005</v>
      </c>
      <c r="AA58" s="74">
        <f t="shared" si="1"/>
        <v>42800</v>
      </c>
    </row>
    <row r="59" spans="1:27" s="102" customFormat="1" x14ac:dyDescent="0.35">
      <c r="A59" s="69"/>
      <c r="B59" s="196" t="s">
        <v>5243</v>
      </c>
      <c r="C59" s="196" t="s">
        <v>273</v>
      </c>
      <c r="D59" s="196" t="s">
        <v>5244</v>
      </c>
      <c r="E59" s="268" t="s">
        <v>5245</v>
      </c>
      <c r="F59" s="196"/>
      <c r="G59" s="273" t="s">
        <v>5318</v>
      </c>
      <c r="H59" s="69"/>
      <c r="I59" s="74">
        <v>40000</v>
      </c>
      <c r="J59" s="69"/>
      <c r="K59" s="83" t="s">
        <v>1765</v>
      </c>
      <c r="L59" s="83" t="s">
        <v>1765</v>
      </c>
      <c r="M59" s="83" t="s">
        <v>1765</v>
      </c>
      <c r="N59" s="83" t="s">
        <v>1765</v>
      </c>
      <c r="O59" s="83" t="s">
        <v>1765</v>
      </c>
      <c r="P59" s="69"/>
      <c r="Q59" s="83" t="s">
        <v>1765</v>
      </c>
      <c r="R59" s="83" t="s">
        <v>1765</v>
      </c>
      <c r="S59" s="69"/>
      <c r="T59" s="69"/>
      <c r="U59" s="69"/>
      <c r="V59" s="69"/>
      <c r="W59" s="69"/>
      <c r="X59" s="116"/>
      <c r="Y59" s="116"/>
      <c r="Z59" s="639">
        <f t="shared" si="0"/>
        <v>2800.0000000000005</v>
      </c>
      <c r="AA59" s="74">
        <f t="shared" si="1"/>
        <v>42800</v>
      </c>
    </row>
    <row r="60" spans="1:27" s="102" customFormat="1" x14ac:dyDescent="0.35">
      <c r="A60" s="69"/>
      <c r="B60" s="196" t="s">
        <v>5243</v>
      </c>
      <c r="C60" s="196" t="s">
        <v>273</v>
      </c>
      <c r="D60" s="196" t="s">
        <v>5244</v>
      </c>
      <c r="E60" s="268" t="s">
        <v>5245</v>
      </c>
      <c r="F60" s="196"/>
      <c r="G60" s="273" t="s">
        <v>5319</v>
      </c>
      <c r="H60" s="69"/>
      <c r="I60" s="74">
        <v>40000</v>
      </c>
      <c r="J60" s="69"/>
      <c r="K60" s="83" t="s">
        <v>1765</v>
      </c>
      <c r="L60" s="83" t="s">
        <v>1765</v>
      </c>
      <c r="M60" s="83" t="s">
        <v>1765</v>
      </c>
      <c r="N60" s="83" t="s">
        <v>1765</v>
      </c>
      <c r="O60" s="83" t="s">
        <v>1765</v>
      </c>
      <c r="P60" s="69"/>
      <c r="Q60" s="83" t="s">
        <v>1765</v>
      </c>
      <c r="R60" s="83" t="s">
        <v>1765</v>
      </c>
      <c r="S60" s="69"/>
      <c r="T60" s="69"/>
      <c r="U60" s="69"/>
      <c r="V60" s="69"/>
      <c r="W60" s="69"/>
      <c r="X60" s="116"/>
      <c r="Y60" s="116"/>
      <c r="Z60" s="639">
        <f t="shared" si="0"/>
        <v>2800.0000000000005</v>
      </c>
      <c r="AA60" s="74">
        <f t="shared" si="1"/>
        <v>42800</v>
      </c>
    </row>
    <row r="61" spans="1:27" s="102" customFormat="1" x14ac:dyDescent="0.35">
      <c r="A61" s="69"/>
      <c r="B61" s="196" t="s">
        <v>5243</v>
      </c>
      <c r="C61" s="196" t="s">
        <v>273</v>
      </c>
      <c r="D61" s="196" t="s">
        <v>5244</v>
      </c>
      <c r="E61" s="268" t="s">
        <v>5245</v>
      </c>
      <c r="F61" s="196"/>
      <c r="G61" s="273" t="s">
        <v>5320</v>
      </c>
      <c r="H61" s="69"/>
      <c r="I61" s="74">
        <v>40000</v>
      </c>
      <c r="J61" s="69"/>
      <c r="K61" s="83" t="s">
        <v>1765</v>
      </c>
      <c r="L61" s="83" t="s">
        <v>1765</v>
      </c>
      <c r="M61" s="83" t="s">
        <v>1765</v>
      </c>
      <c r="N61" s="83" t="s">
        <v>1765</v>
      </c>
      <c r="O61" s="83" t="s">
        <v>1765</v>
      </c>
      <c r="P61" s="69"/>
      <c r="Q61" s="83" t="s">
        <v>1765</v>
      </c>
      <c r="R61" s="83" t="s">
        <v>1765</v>
      </c>
      <c r="S61" s="69"/>
      <c r="T61" s="69"/>
      <c r="U61" s="69"/>
      <c r="V61" s="69"/>
      <c r="W61" s="69"/>
      <c r="X61" s="116"/>
      <c r="Y61" s="116"/>
      <c r="Z61" s="639">
        <f t="shared" si="0"/>
        <v>2800.0000000000005</v>
      </c>
      <c r="AA61" s="74">
        <f t="shared" si="1"/>
        <v>42800</v>
      </c>
    </row>
    <row r="62" spans="1:27" s="102" customFormat="1" x14ac:dyDescent="0.35">
      <c r="A62" s="69"/>
      <c r="B62" s="196" t="s">
        <v>5243</v>
      </c>
      <c r="C62" s="196" t="s">
        <v>273</v>
      </c>
      <c r="D62" s="196" t="s">
        <v>5244</v>
      </c>
      <c r="E62" s="268" t="s">
        <v>5245</v>
      </c>
      <c r="F62" s="196"/>
      <c r="G62" s="273" t="s">
        <v>5321</v>
      </c>
      <c r="H62" s="69"/>
      <c r="I62" s="74">
        <v>40000</v>
      </c>
      <c r="J62" s="69"/>
      <c r="K62" s="69" t="s">
        <v>5322</v>
      </c>
      <c r="L62" s="83" t="s">
        <v>1765</v>
      </c>
      <c r="M62" s="83" t="s">
        <v>1765</v>
      </c>
      <c r="N62" s="83" t="s">
        <v>1765</v>
      </c>
      <c r="O62" s="83" t="s">
        <v>1765</v>
      </c>
      <c r="P62" s="69"/>
      <c r="Q62" s="83" t="s">
        <v>1765</v>
      </c>
      <c r="R62" s="83" t="s">
        <v>1765</v>
      </c>
      <c r="S62" s="69"/>
      <c r="T62" s="69"/>
      <c r="U62" s="69"/>
      <c r="V62" s="69"/>
      <c r="W62" s="69"/>
      <c r="X62" s="116"/>
      <c r="Y62" s="116"/>
      <c r="Z62" s="639">
        <f t="shared" si="0"/>
        <v>2800.0000000000005</v>
      </c>
      <c r="AA62" s="74">
        <f t="shared" si="1"/>
        <v>42800</v>
      </c>
    </row>
    <row r="63" spans="1:27" s="102" customFormat="1" x14ac:dyDescent="0.35">
      <c r="A63" s="69"/>
      <c r="B63" s="196"/>
      <c r="C63" s="196"/>
      <c r="D63" s="196"/>
      <c r="E63" s="268"/>
      <c r="F63" s="196"/>
      <c r="G63" s="276" t="s">
        <v>994</v>
      </c>
      <c r="H63" s="86"/>
      <c r="I63" s="87">
        <f>SUM(I56:I62)</f>
        <v>280000</v>
      </c>
      <c r="J63" s="69"/>
      <c r="K63" s="69"/>
      <c r="L63" s="83"/>
      <c r="M63" s="83"/>
      <c r="N63" s="83"/>
      <c r="O63" s="83"/>
      <c r="P63" s="69"/>
      <c r="Q63" s="83"/>
      <c r="R63" s="83"/>
      <c r="S63" s="69"/>
      <c r="T63" s="69"/>
      <c r="U63" s="69"/>
      <c r="V63" s="69"/>
      <c r="W63" s="69"/>
      <c r="X63" s="116"/>
      <c r="Y63" s="116"/>
      <c r="Z63" s="639">
        <f t="shared" si="0"/>
        <v>19600.000000000004</v>
      </c>
      <c r="AA63" s="87">
        <f t="shared" si="1"/>
        <v>299600</v>
      </c>
    </row>
    <row r="64" spans="1:27" s="181" customFormat="1" x14ac:dyDescent="0.35">
      <c r="A64" s="64"/>
      <c r="B64" s="64"/>
      <c r="C64" s="64"/>
      <c r="D64" s="64"/>
      <c r="E64" s="115"/>
      <c r="F64" s="64"/>
      <c r="G64" s="272" t="s">
        <v>5323</v>
      </c>
      <c r="H64" s="64"/>
      <c r="I64" s="67"/>
      <c r="J64" s="64"/>
      <c r="K64" s="64"/>
      <c r="L64" s="68"/>
      <c r="M64" s="97"/>
      <c r="N64" s="127"/>
      <c r="O64" s="68"/>
      <c r="P64" s="64"/>
      <c r="Q64" s="68"/>
      <c r="R64" s="64"/>
      <c r="S64" s="64"/>
      <c r="T64" s="64"/>
      <c r="U64" s="64"/>
      <c r="V64" s="64"/>
      <c r="W64" s="64"/>
      <c r="X64" s="115"/>
      <c r="Y64" s="115"/>
      <c r="Z64" s="639">
        <f t="shared" si="0"/>
        <v>0</v>
      </c>
      <c r="AA64" s="67">
        <f t="shared" si="1"/>
        <v>0</v>
      </c>
    </row>
    <row r="65" spans="1:27" s="102" customFormat="1" x14ac:dyDescent="0.35">
      <c r="A65" s="69"/>
      <c r="B65" s="196" t="s">
        <v>5243</v>
      </c>
      <c r="C65" s="196" t="s">
        <v>273</v>
      </c>
      <c r="D65" s="196" t="s">
        <v>5244</v>
      </c>
      <c r="E65" s="268" t="s">
        <v>5245</v>
      </c>
      <c r="F65" s="196"/>
      <c r="G65" s="273" t="s">
        <v>5324</v>
      </c>
      <c r="H65" s="69"/>
      <c r="I65" s="74">
        <v>30000</v>
      </c>
      <c r="J65" s="69"/>
      <c r="K65" s="83" t="s">
        <v>1765</v>
      </c>
      <c r="L65" s="83" t="s">
        <v>1765</v>
      </c>
      <c r="M65" s="83" t="s">
        <v>1765</v>
      </c>
      <c r="N65" s="83" t="s">
        <v>1765</v>
      </c>
      <c r="O65" s="83" t="s">
        <v>1765</v>
      </c>
      <c r="P65" s="69"/>
      <c r="Q65" s="83" t="s">
        <v>1765</v>
      </c>
      <c r="R65" s="83" t="s">
        <v>1765</v>
      </c>
      <c r="S65" s="69"/>
      <c r="T65" s="69"/>
      <c r="U65" s="69"/>
      <c r="V65" s="69"/>
      <c r="W65" s="69"/>
      <c r="X65" s="116"/>
      <c r="Y65" s="116"/>
      <c r="Z65" s="639">
        <f t="shared" si="0"/>
        <v>2100</v>
      </c>
      <c r="AA65" s="74">
        <f t="shared" si="1"/>
        <v>32100</v>
      </c>
    </row>
    <row r="66" spans="1:27" s="102" customFormat="1" x14ac:dyDescent="0.35">
      <c r="A66" s="69"/>
      <c r="B66" s="196" t="s">
        <v>5243</v>
      </c>
      <c r="C66" s="196" t="s">
        <v>273</v>
      </c>
      <c r="D66" s="196" t="s">
        <v>5244</v>
      </c>
      <c r="E66" s="268" t="s">
        <v>5245</v>
      </c>
      <c r="F66" s="196"/>
      <c r="G66" s="273" t="s">
        <v>5325</v>
      </c>
      <c r="H66" s="69"/>
      <c r="I66" s="74">
        <v>30000</v>
      </c>
      <c r="J66" s="69"/>
      <c r="K66" s="83" t="s">
        <v>1765</v>
      </c>
      <c r="L66" s="83" t="s">
        <v>1765</v>
      </c>
      <c r="M66" s="83" t="s">
        <v>1765</v>
      </c>
      <c r="N66" s="83" t="s">
        <v>1765</v>
      </c>
      <c r="O66" s="83" t="s">
        <v>1765</v>
      </c>
      <c r="P66" s="69"/>
      <c r="Q66" s="83" t="s">
        <v>1765</v>
      </c>
      <c r="R66" s="83" t="s">
        <v>1765</v>
      </c>
      <c r="S66" s="69"/>
      <c r="T66" s="69"/>
      <c r="U66" s="69"/>
      <c r="V66" s="69"/>
      <c r="W66" s="69"/>
      <c r="X66" s="116"/>
      <c r="Y66" s="116"/>
      <c r="Z66" s="639">
        <f t="shared" si="0"/>
        <v>2100</v>
      </c>
      <c r="AA66" s="74">
        <f t="shared" si="1"/>
        <v>32100</v>
      </c>
    </row>
    <row r="67" spans="1:27" s="102" customFormat="1" x14ac:dyDescent="0.35">
      <c r="A67" s="69"/>
      <c r="B67" s="196" t="s">
        <v>5243</v>
      </c>
      <c r="C67" s="196" t="s">
        <v>273</v>
      </c>
      <c r="D67" s="196" t="s">
        <v>5244</v>
      </c>
      <c r="E67" s="268" t="s">
        <v>5245</v>
      </c>
      <c r="F67" s="196"/>
      <c r="G67" s="273" t="s">
        <v>5326</v>
      </c>
      <c r="H67" s="69"/>
      <c r="I67" s="74">
        <v>30000</v>
      </c>
      <c r="J67" s="69"/>
      <c r="K67" s="83" t="s">
        <v>1765</v>
      </c>
      <c r="L67" s="83" t="s">
        <v>1765</v>
      </c>
      <c r="M67" s="83" t="s">
        <v>1765</v>
      </c>
      <c r="N67" s="83" t="s">
        <v>1765</v>
      </c>
      <c r="O67" s="83" t="s">
        <v>1765</v>
      </c>
      <c r="P67" s="69"/>
      <c r="Q67" s="83" t="s">
        <v>1765</v>
      </c>
      <c r="R67" s="83" t="s">
        <v>1765</v>
      </c>
      <c r="S67" s="69"/>
      <c r="T67" s="69"/>
      <c r="U67" s="69"/>
      <c r="V67" s="69"/>
      <c r="W67" s="69"/>
      <c r="X67" s="116"/>
      <c r="Y67" s="116"/>
      <c r="Z67" s="639">
        <f t="shared" si="0"/>
        <v>2100</v>
      </c>
      <c r="AA67" s="74">
        <f t="shared" si="1"/>
        <v>32100</v>
      </c>
    </row>
    <row r="68" spans="1:27" s="102" customFormat="1" x14ac:dyDescent="0.35">
      <c r="A68" s="69"/>
      <c r="B68" s="196" t="s">
        <v>5243</v>
      </c>
      <c r="C68" s="196" t="s">
        <v>273</v>
      </c>
      <c r="D68" s="196" t="s">
        <v>5244</v>
      </c>
      <c r="E68" s="268" t="s">
        <v>5245</v>
      </c>
      <c r="F68" s="196"/>
      <c r="G68" s="273" t="s">
        <v>5327</v>
      </c>
      <c r="H68" s="69"/>
      <c r="I68" s="74">
        <v>30000</v>
      </c>
      <c r="J68" s="69"/>
      <c r="K68" s="83" t="s">
        <v>1765</v>
      </c>
      <c r="L68" s="83" t="s">
        <v>1765</v>
      </c>
      <c r="M68" s="83" t="s">
        <v>1765</v>
      </c>
      <c r="N68" s="83" t="s">
        <v>1765</v>
      </c>
      <c r="O68" s="83" t="s">
        <v>1765</v>
      </c>
      <c r="P68" s="69"/>
      <c r="Q68" s="83" t="s">
        <v>1765</v>
      </c>
      <c r="R68" s="83" t="s">
        <v>1765</v>
      </c>
      <c r="S68" s="69"/>
      <c r="T68" s="69"/>
      <c r="U68" s="69"/>
      <c r="V68" s="69"/>
      <c r="W68" s="69"/>
      <c r="X68" s="116"/>
      <c r="Y68" s="116"/>
      <c r="Z68" s="639">
        <f t="shared" si="0"/>
        <v>2100</v>
      </c>
      <c r="AA68" s="74">
        <f t="shared" si="1"/>
        <v>32100</v>
      </c>
    </row>
    <row r="69" spans="1:27" s="102" customFormat="1" x14ac:dyDescent="0.35">
      <c r="A69" s="69"/>
      <c r="B69" s="196" t="s">
        <v>5243</v>
      </c>
      <c r="C69" s="196" t="s">
        <v>273</v>
      </c>
      <c r="D69" s="196" t="s">
        <v>5244</v>
      </c>
      <c r="E69" s="268" t="s">
        <v>5245</v>
      </c>
      <c r="F69" s="196"/>
      <c r="G69" s="273" t="s">
        <v>5328</v>
      </c>
      <c r="H69" s="69"/>
      <c r="I69" s="74">
        <v>30000</v>
      </c>
      <c r="J69" s="69"/>
      <c r="K69" s="83" t="s">
        <v>1765</v>
      </c>
      <c r="L69" s="83" t="s">
        <v>1765</v>
      </c>
      <c r="M69" s="83" t="s">
        <v>1765</v>
      </c>
      <c r="N69" s="83" t="s">
        <v>1765</v>
      </c>
      <c r="O69" s="83" t="s">
        <v>1765</v>
      </c>
      <c r="P69" s="69"/>
      <c r="Q69" s="83" t="s">
        <v>1765</v>
      </c>
      <c r="R69" s="83" t="s">
        <v>1765</v>
      </c>
      <c r="S69" s="69"/>
      <c r="T69" s="69"/>
      <c r="U69" s="69"/>
      <c r="V69" s="69"/>
      <c r="W69" s="69"/>
      <c r="X69" s="116"/>
      <c r="Y69" s="116"/>
      <c r="Z69" s="639">
        <f t="shared" si="0"/>
        <v>2100</v>
      </c>
      <c r="AA69" s="74">
        <f t="shared" si="1"/>
        <v>32100</v>
      </c>
    </row>
    <row r="70" spans="1:27" s="102" customFormat="1" x14ac:dyDescent="0.35">
      <c r="A70" s="69"/>
      <c r="B70" s="196" t="s">
        <v>5243</v>
      </c>
      <c r="C70" s="196" t="s">
        <v>273</v>
      </c>
      <c r="D70" s="196" t="s">
        <v>5244</v>
      </c>
      <c r="E70" s="268" t="s">
        <v>5245</v>
      </c>
      <c r="F70" s="196"/>
      <c r="G70" s="273" t="s">
        <v>5329</v>
      </c>
      <c r="H70" s="69"/>
      <c r="I70" s="74">
        <v>30000</v>
      </c>
      <c r="J70" s="69"/>
      <c r="K70" s="83" t="s">
        <v>1765</v>
      </c>
      <c r="L70" s="83" t="s">
        <v>1765</v>
      </c>
      <c r="M70" s="83" t="s">
        <v>1765</v>
      </c>
      <c r="N70" s="83" t="s">
        <v>1765</v>
      </c>
      <c r="O70" s="83" t="s">
        <v>1765</v>
      </c>
      <c r="P70" s="69"/>
      <c r="Q70" s="83" t="s">
        <v>1765</v>
      </c>
      <c r="R70" s="83" t="s">
        <v>1765</v>
      </c>
      <c r="S70" s="69"/>
      <c r="T70" s="69"/>
      <c r="U70" s="69"/>
      <c r="V70" s="69"/>
      <c r="W70" s="69"/>
      <c r="X70" s="116"/>
      <c r="Y70" s="116"/>
      <c r="Z70" s="639">
        <f t="shared" ref="Z70:Z133" si="2">I70*Z$4</f>
        <v>2100</v>
      </c>
      <c r="AA70" s="74">
        <f t="shared" ref="AA70:AA133" si="3">I70+Z70</f>
        <v>32100</v>
      </c>
    </row>
    <row r="71" spans="1:27" s="102" customFormat="1" x14ac:dyDescent="0.35">
      <c r="A71" s="69"/>
      <c r="B71" s="196" t="s">
        <v>5243</v>
      </c>
      <c r="C71" s="196" t="s">
        <v>273</v>
      </c>
      <c r="D71" s="196" t="s">
        <v>5244</v>
      </c>
      <c r="E71" s="268" t="s">
        <v>5245</v>
      </c>
      <c r="F71" s="196"/>
      <c r="G71" s="273" t="s">
        <v>5330</v>
      </c>
      <c r="H71" s="69"/>
      <c r="I71" s="74">
        <v>30000</v>
      </c>
      <c r="J71" s="69"/>
      <c r="K71" s="83" t="s">
        <v>1765</v>
      </c>
      <c r="L71" s="83" t="s">
        <v>1765</v>
      </c>
      <c r="M71" s="83" t="s">
        <v>1765</v>
      </c>
      <c r="N71" s="83" t="s">
        <v>1765</v>
      </c>
      <c r="O71" s="83" t="s">
        <v>1765</v>
      </c>
      <c r="P71" s="69"/>
      <c r="Q71" s="83" t="s">
        <v>1765</v>
      </c>
      <c r="R71" s="83" t="s">
        <v>1765</v>
      </c>
      <c r="S71" s="69"/>
      <c r="T71" s="69"/>
      <c r="U71" s="69"/>
      <c r="V71" s="69"/>
      <c r="W71" s="69"/>
      <c r="X71" s="116"/>
      <c r="Y71" s="116"/>
      <c r="Z71" s="639">
        <f t="shared" si="2"/>
        <v>2100</v>
      </c>
      <c r="AA71" s="74">
        <f t="shared" si="3"/>
        <v>32100</v>
      </c>
    </row>
    <row r="72" spans="1:27" s="102" customFormat="1" x14ac:dyDescent="0.35">
      <c r="A72" s="69"/>
      <c r="B72" s="196" t="s">
        <v>5243</v>
      </c>
      <c r="C72" s="196" t="s">
        <v>273</v>
      </c>
      <c r="D72" s="196" t="s">
        <v>5244</v>
      </c>
      <c r="E72" s="268" t="s">
        <v>5245</v>
      </c>
      <c r="F72" s="196"/>
      <c r="G72" s="273" t="s">
        <v>5331</v>
      </c>
      <c r="H72" s="69"/>
      <c r="I72" s="74">
        <v>30000</v>
      </c>
      <c r="J72" s="69"/>
      <c r="K72" s="83" t="s">
        <v>1765</v>
      </c>
      <c r="L72" s="83" t="s">
        <v>1765</v>
      </c>
      <c r="M72" s="83" t="s">
        <v>1765</v>
      </c>
      <c r="N72" s="83" t="s">
        <v>1765</v>
      </c>
      <c r="O72" s="83" t="s">
        <v>1765</v>
      </c>
      <c r="P72" s="69"/>
      <c r="Q72" s="83" t="s">
        <v>1765</v>
      </c>
      <c r="R72" s="83" t="s">
        <v>1765</v>
      </c>
      <c r="S72" s="69"/>
      <c r="T72" s="69"/>
      <c r="U72" s="69"/>
      <c r="V72" s="69"/>
      <c r="W72" s="69"/>
      <c r="X72" s="116"/>
      <c r="Y72" s="116"/>
      <c r="Z72" s="639">
        <f t="shared" si="2"/>
        <v>2100</v>
      </c>
      <c r="AA72" s="74">
        <f t="shared" si="3"/>
        <v>32100</v>
      </c>
    </row>
    <row r="73" spans="1:27" s="102" customFormat="1" x14ac:dyDescent="0.35">
      <c r="A73" s="69"/>
      <c r="B73" s="196"/>
      <c r="C73" s="196"/>
      <c r="D73" s="196"/>
      <c r="E73" s="268"/>
      <c r="F73" s="196"/>
      <c r="G73" s="276" t="s">
        <v>994</v>
      </c>
      <c r="H73" s="86"/>
      <c r="I73" s="87">
        <f>SUM(I65:I72)</f>
        <v>240000</v>
      </c>
      <c r="J73" s="69"/>
      <c r="K73" s="83"/>
      <c r="L73" s="83"/>
      <c r="M73" s="83"/>
      <c r="N73" s="83"/>
      <c r="O73" s="83"/>
      <c r="P73" s="69"/>
      <c r="Q73" s="83"/>
      <c r="R73" s="83"/>
      <c r="S73" s="69"/>
      <c r="T73" s="69"/>
      <c r="U73" s="69"/>
      <c r="V73" s="69"/>
      <c r="W73" s="69"/>
      <c r="X73" s="116"/>
      <c r="Y73" s="116"/>
      <c r="Z73" s="639">
        <f t="shared" si="2"/>
        <v>16800</v>
      </c>
      <c r="AA73" s="87">
        <f t="shared" si="3"/>
        <v>256800</v>
      </c>
    </row>
    <row r="74" spans="1:27" x14ac:dyDescent="0.35">
      <c r="A74" s="64"/>
      <c r="B74" s="64"/>
      <c r="C74" s="64"/>
      <c r="D74" s="64"/>
      <c r="E74" s="115"/>
      <c r="F74" s="64"/>
      <c r="G74" s="267" t="s">
        <v>1842</v>
      </c>
      <c r="H74" s="64"/>
      <c r="I74" s="67"/>
      <c r="J74" s="64"/>
      <c r="K74" s="64"/>
      <c r="L74" s="68"/>
      <c r="M74" s="68"/>
      <c r="N74" s="68"/>
      <c r="O74" s="68"/>
      <c r="P74" s="64"/>
      <c r="Q74" s="64"/>
      <c r="R74" s="68"/>
      <c r="S74" s="64"/>
      <c r="T74" s="64"/>
      <c r="U74" s="64"/>
      <c r="V74" s="64"/>
      <c r="W74" s="64"/>
      <c r="X74" s="115"/>
      <c r="Y74" s="115"/>
      <c r="Z74" s="639">
        <f t="shared" si="2"/>
        <v>0</v>
      </c>
      <c r="AA74" s="67">
        <f t="shared" si="3"/>
        <v>0</v>
      </c>
    </row>
    <row r="75" spans="1:27" x14ac:dyDescent="0.35">
      <c r="A75" s="76"/>
      <c r="B75" s="196" t="s">
        <v>5243</v>
      </c>
      <c r="C75" s="196" t="s">
        <v>273</v>
      </c>
      <c r="D75" s="196" t="s">
        <v>5244</v>
      </c>
      <c r="E75" s="268" t="s">
        <v>5245</v>
      </c>
      <c r="F75" s="81" t="s">
        <v>5332</v>
      </c>
      <c r="G75" s="277" t="s">
        <v>5333</v>
      </c>
      <c r="H75" s="76"/>
      <c r="I75" s="118">
        <v>36500000</v>
      </c>
      <c r="J75" s="76"/>
      <c r="K75" s="76" t="s">
        <v>1562</v>
      </c>
      <c r="L75" s="119">
        <v>2016</v>
      </c>
      <c r="M75" s="119" t="s">
        <v>4435</v>
      </c>
      <c r="N75" s="120">
        <v>100788</v>
      </c>
      <c r="O75" s="83" t="s">
        <v>1765</v>
      </c>
      <c r="P75" s="76"/>
      <c r="Q75" s="83" t="s">
        <v>1765</v>
      </c>
      <c r="R75" s="83" t="s">
        <v>1765</v>
      </c>
      <c r="S75" s="76"/>
      <c r="T75" s="76"/>
      <c r="U75" s="76"/>
      <c r="V75" s="76"/>
      <c r="W75" s="76"/>
      <c r="X75" s="121"/>
      <c r="Y75" s="121"/>
      <c r="Z75" s="639">
        <f t="shared" si="2"/>
        <v>2555000.0000000005</v>
      </c>
      <c r="AA75" s="118">
        <f t="shared" si="3"/>
        <v>39055000</v>
      </c>
    </row>
    <row r="76" spans="1:27" x14ac:dyDescent="0.35">
      <c r="A76" s="76"/>
      <c r="B76" s="196" t="s">
        <v>5243</v>
      </c>
      <c r="C76" s="196" t="s">
        <v>273</v>
      </c>
      <c r="D76" s="196" t="s">
        <v>5244</v>
      </c>
      <c r="E76" s="268" t="s">
        <v>5245</v>
      </c>
      <c r="F76" s="81" t="s">
        <v>5334</v>
      </c>
      <c r="G76" s="277" t="s">
        <v>5335</v>
      </c>
      <c r="H76" s="76"/>
      <c r="I76" s="118">
        <v>36500000</v>
      </c>
      <c r="J76" s="76"/>
      <c r="K76" s="76" t="s">
        <v>1562</v>
      </c>
      <c r="L76" s="119">
        <v>2016</v>
      </c>
      <c r="M76" s="119" t="s">
        <v>4435</v>
      </c>
      <c r="N76" s="120">
        <v>100787</v>
      </c>
      <c r="O76" s="83" t="s">
        <v>1765</v>
      </c>
      <c r="P76" s="76"/>
      <c r="Q76" s="83" t="s">
        <v>1765</v>
      </c>
      <c r="R76" s="83" t="s">
        <v>1765</v>
      </c>
      <c r="S76" s="76"/>
      <c r="T76" s="76"/>
      <c r="U76" s="76"/>
      <c r="V76" s="76"/>
      <c r="W76" s="76"/>
      <c r="X76" s="121"/>
      <c r="Y76" s="121"/>
      <c r="Z76" s="639">
        <f t="shared" si="2"/>
        <v>2555000.0000000005</v>
      </c>
      <c r="AA76" s="118">
        <f t="shared" si="3"/>
        <v>39055000</v>
      </c>
    </row>
    <row r="77" spans="1:27" x14ac:dyDescent="0.35">
      <c r="A77" s="76"/>
      <c r="B77" s="196" t="s">
        <v>5243</v>
      </c>
      <c r="C77" s="196" t="s">
        <v>273</v>
      </c>
      <c r="D77" s="196" t="s">
        <v>5244</v>
      </c>
      <c r="E77" s="268" t="s">
        <v>5245</v>
      </c>
      <c r="F77" s="81" t="s">
        <v>5336</v>
      </c>
      <c r="G77" s="277" t="s">
        <v>5337</v>
      </c>
      <c r="H77" s="76"/>
      <c r="I77" s="118">
        <v>36500000</v>
      </c>
      <c r="J77" s="76"/>
      <c r="K77" s="76" t="s">
        <v>5338</v>
      </c>
      <c r="L77" s="119">
        <v>2014</v>
      </c>
      <c r="M77" s="119" t="s">
        <v>5339</v>
      </c>
      <c r="N77" s="120">
        <v>30333</v>
      </c>
      <c r="O77" s="83" t="s">
        <v>1765</v>
      </c>
      <c r="P77" s="76"/>
      <c r="Q77" s="83" t="s">
        <v>1765</v>
      </c>
      <c r="R77" s="83" t="s">
        <v>1765</v>
      </c>
      <c r="S77" s="76"/>
      <c r="T77" s="76"/>
      <c r="U77" s="76"/>
      <c r="V77" s="76"/>
      <c r="W77" s="76"/>
      <c r="X77" s="121"/>
      <c r="Y77" s="121"/>
      <c r="Z77" s="639">
        <f t="shared" si="2"/>
        <v>2555000.0000000005</v>
      </c>
      <c r="AA77" s="118">
        <f t="shared" si="3"/>
        <v>39055000</v>
      </c>
    </row>
    <row r="78" spans="1:27" x14ac:dyDescent="0.35">
      <c r="A78" s="76"/>
      <c r="B78" s="196"/>
      <c r="C78" s="196"/>
      <c r="D78" s="196"/>
      <c r="E78" s="268"/>
      <c r="F78" s="81"/>
      <c r="G78" s="278" t="s">
        <v>994</v>
      </c>
      <c r="H78" s="123"/>
      <c r="I78" s="124">
        <f>SUM(I75:I77)</f>
        <v>109500000</v>
      </c>
      <c r="J78" s="76"/>
      <c r="K78" s="76"/>
      <c r="L78" s="119"/>
      <c r="M78" s="119"/>
      <c r="N78" s="120"/>
      <c r="O78" s="83"/>
      <c r="P78" s="76"/>
      <c r="Q78" s="83"/>
      <c r="R78" s="83"/>
      <c r="S78" s="76"/>
      <c r="T78" s="76"/>
      <c r="U78" s="76"/>
      <c r="V78" s="76"/>
      <c r="W78" s="76"/>
      <c r="X78" s="121"/>
      <c r="Y78" s="121"/>
      <c r="Z78" s="639">
        <f t="shared" si="2"/>
        <v>7665000.0000000009</v>
      </c>
      <c r="AA78" s="124">
        <f t="shared" si="3"/>
        <v>117165000</v>
      </c>
    </row>
    <row r="79" spans="1:27" x14ac:dyDescent="0.35">
      <c r="A79" s="64"/>
      <c r="B79" s="64"/>
      <c r="C79" s="64"/>
      <c r="D79" s="64"/>
      <c r="E79" s="115"/>
      <c r="F79" s="64"/>
      <c r="G79" s="267" t="s">
        <v>1851</v>
      </c>
      <c r="H79" s="64"/>
      <c r="I79" s="67"/>
      <c r="J79" s="64"/>
      <c r="K79" s="64"/>
      <c r="L79" s="68"/>
      <c r="M79" s="68"/>
      <c r="N79" s="68"/>
      <c r="O79" s="68"/>
      <c r="P79" s="64"/>
      <c r="Q79" s="125"/>
      <c r="R79" s="68"/>
      <c r="S79" s="64"/>
      <c r="T79" s="64"/>
      <c r="U79" s="64"/>
      <c r="V79" s="64"/>
      <c r="W79" s="64"/>
      <c r="X79" s="115"/>
      <c r="Y79" s="115"/>
      <c r="Z79" s="639">
        <f t="shared" si="2"/>
        <v>0</v>
      </c>
      <c r="AA79" s="67">
        <f t="shared" si="3"/>
        <v>0</v>
      </c>
    </row>
    <row r="80" spans="1:27" x14ac:dyDescent="0.35">
      <c r="A80" s="76"/>
      <c r="B80" s="196" t="s">
        <v>5243</v>
      </c>
      <c r="C80" s="196" t="s">
        <v>273</v>
      </c>
      <c r="D80" s="196" t="s">
        <v>5244</v>
      </c>
      <c r="E80" s="268" t="s">
        <v>5245</v>
      </c>
      <c r="F80" s="196"/>
      <c r="G80" s="277" t="s">
        <v>5340</v>
      </c>
      <c r="H80" s="76"/>
      <c r="I80" s="118">
        <v>3000000</v>
      </c>
      <c r="J80" s="76"/>
      <c r="K80" s="76" t="s">
        <v>5341</v>
      </c>
      <c r="L80" s="119">
        <v>2015</v>
      </c>
      <c r="M80" s="119" t="s">
        <v>5339</v>
      </c>
      <c r="N80" s="120" t="s">
        <v>5342</v>
      </c>
      <c r="O80" s="83" t="s">
        <v>1063</v>
      </c>
      <c r="P80" s="76"/>
      <c r="Q80" s="83" t="s">
        <v>1063</v>
      </c>
      <c r="R80" s="83" t="s">
        <v>1063</v>
      </c>
      <c r="S80" s="76"/>
      <c r="T80" s="76"/>
      <c r="U80" s="76"/>
      <c r="V80" s="76"/>
      <c r="W80" s="76"/>
      <c r="X80" s="121"/>
      <c r="Y80" s="121"/>
      <c r="Z80" s="639">
        <f t="shared" si="2"/>
        <v>210000.00000000003</v>
      </c>
      <c r="AA80" s="118">
        <f t="shared" si="3"/>
        <v>3210000</v>
      </c>
    </row>
    <row r="81" spans="1:27" x14ac:dyDescent="0.35">
      <c r="A81" s="69"/>
      <c r="B81" s="196" t="s">
        <v>5243</v>
      </c>
      <c r="C81" s="196" t="s">
        <v>273</v>
      </c>
      <c r="D81" s="196" t="s">
        <v>5244</v>
      </c>
      <c r="E81" s="268" t="s">
        <v>5245</v>
      </c>
      <c r="F81" s="196"/>
      <c r="G81" s="277" t="s">
        <v>5343</v>
      </c>
      <c r="H81" s="69"/>
      <c r="I81" s="118">
        <v>3000000</v>
      </c>
      <c r="J81" s="69"/>
      <c r="K81" s="69" t="s">
        <v>2394</v>
      </c>
      <c r="L81" s="75">
        <v>2015</v>
      </c>
      <c r="M81" s="75" t="s">
        <v>5339</v>
      </c>
      <c r="N81" s="75" t="s">
        <v>5344</v>
      </c>
      <c r="O81" s="83" t="s">
        <v>1063</v>
      </c>
      <c r="P81" s="69"/>
      <c r="Q81" s="83" t="s">
        <v>1063</v>
      </c>
      <c r="R81" s="83" t="s">
        <v>1063</v>
      </c>
      <c r="S81" s="69"/>
      <c r="T81" s="69"/>
      <c r="U81" s="69"/>
      <c r="V81" s="69"/>
      <c r="W81" s="69"/>
      <c r="X81" s="116"/>
      <c r="Y81" s="116"/>
      <c r="Z81" s="639">
        <f t="shared" si="2"/>
        <v>210000.00000000003</v>
      </c>
      <c r="AA81" s="118">
        <f t="shared" si="3"/>
        <v>3210000</v>
      </c>
    </row>
    <row r="82" spans="1:27" x14ac:dyDescent="0.35">
      <c r="A82" s="69"/>
      <c r="B82" s="196" t="s">
        <v>5243</v>
      </c>
      <c r="C82" s="196" t="s">
        <v>273</v>
      </c>
      <c r="D82" s="196" t="s">
        <v>5244</v>
      </c>
      <c r="E82" s="268" t="s">
        <v>5245</v>
      </c>
      <c r="F82" s="196"/>
      <c r="G82" s="277" t="s">
        <v>5343</v>
      </c>
      <c r="H82" s="69"/>
      <c r="I82" s="118">
        <v>3000000</v>
      </c>
      <c r="J82" s="69"/>
      <c r="K82" s="69" t="s">
        <v>2394</v>
      </c>
      <c r="L82" s="75">
        <v>2015</v>
      </c>
      <c r="M82" s="75" t="s">
        <v>5339</v>
      </c>
      <c r="N82" s="75" t="s">
        <v>5345</v>
      </c>
      <c r="O82" s="83" t="s">
        <v>1063</v>
      </c>
      <c r="P82" s="69"/>
      <c r="Q82" s="83" t="s">
        <v>1063</v>
      </c>
      <c r="R82" s="83" t="s">
        <v>1063</v>
      </c>
      <c r="S82" s="69"/>
      <c r="T82" s="69"/>
      <c r="U82" s="69"/>
      <c r="V82" s="69"/>
      <c r="W82" s="69"/>
      <c r="X82" s="116"/>
      <c r="Y82" s="116"/>
      <c r="Z82" s="639">
        <f t="shared" si="2"/>
        <v>210000.00000000003</v>
      </c>
      <c r="AA82" s="118">
        <f t="shared" si="3"/>
        <v>3210000</v>
      </c>
    </row>
    <row r="83" spans="1:27" x14ac:dyDescent="0.35">
      <c r="A83" s="76"/>
      <c r="B83" s="196" t="s">
        <v>5243</v>
      </c>
      <c r="C83" s="196" t="s">
        <v>273</v>
      </c>
      <c r="D83" s="196" t="s">
        <v>5244</v>
      </c>
      <c r="E83" s="268" t="s">
        <v>5245</v>
      </c>
      <c r="F83" s="196"/>
      <c r="G83" s="277" t="s">
        <v>5346</v>
      </c>
      <c r="H83" s="76"/>
      <c r="I83" s="118">
        <v>3000000</v>
      </c>
      <c r="J83" s="76"/>
      <c r="K83" s="76" t="s">
        <v>5341</v>
      </c>
      <c r="L83" s="119">
        <v>2015</v>
      </c>
      <c r="M83" s="119" t="s">
        <v>5339</v>
      </c>
      <c r="N83" s="120" t="s">
        <v>5347</v>
      </c>
      <c r="O83" s="83" t="s">
        <v>1063</v>
      </c>
      <c r="P83" s="76"/>
      <c r="Q83" s="83" t="s">
        <v>1063</v>
      </c>
      <c r="R83" s="83" t="s">
        <v>1063</v>
      </c>
      <c r="S83" s="76"/>
      <c r="T83" s="76"/>
      <c r="U83" s="76"/>
      <c r="V83" s="76"/>
      <c r="W83" s="76"/>
      <c r="X83" s="121"/>
      <c r="Y83" s="121"/>
      <c r="Z83" s="639">
        <f t="shared" si="2"/>
        <v>210000.00000000003</v>
      </c>
      <c r="AA83" s="118">
        <f t="shared" si="3"/>
        <v>3210000</v>
      </c>
    </row>
    <row r="84" spans="1:27" x14ac:dyDescent="0.35">
      <c r="A84" s="76"/>
      <c r="B84" s="196"/>
      <c r="C84" s="196"/>
      <c r="D84" s="196"/>
      <c r="E84" s="268"/>
      <c r="F84" s="196"/>
      <c r="G84" s="278" t="s">
        <v>994</v>
      </c>
      <c r="H84" s="123"/>
      <c r="I84" s="124">
        <f>SUM(I80:I83)</f>
        <v>12000000</v>
      </c>
      <c r="J84" s="76"/>
      <c r="K84" s="76"/>
      <c r="L84" s="119"/>
      <c r="M84" s="119"/>
      <c r="N84" s="120"/>
      <c r="O84" s="83"/>
      <c r="P84" s="76"/>
      <c r="Q84" s="83"/>
      <c r="R84" s="83"/>
      <c r="S84" s="76"/>
      <c r="T84" s="76"/>
      <c r="U84" s="76"/>
      <c r="V84" s="76"/>
      <c r="W84" s="76"/>
      <c r="X84" s="121"/>
      <c r="Y84" s="121"/>
      <c r="Z84" s="639">
        <f t="shared" si="2"/>
        <v>840000.00000000012</v>
      </c>
      <c r="AA84" s="124">
        <f t="shared" si="3"/>
        <v>12840000</v>
      </c>
    </row>
    <row r="85" spans="1:27" x14ac:dyDescent="0.35">
      <c r="A85" s="64"/>
      <c r="B85" s="64"/>
      <c r="C85" s="64"/>
      <c r="D85" s="64"/>
      <c r="E85" s="115"/>
      <c r="F85" s="64"/>
      <c r="G85" s="272" t="s">
        <v>2678</v>
      </c>
      <c r="H85" s="64"/>
      <c r="I85" s="67"/>
      <c r="J85" s="64"/>
      <c r="K85" s="64"/>
      <c r="L85" s="68"/>
      <c r="M85" s="68"/>
      <c r="N85" s="68"/>
      <c r="O85" s="68"/>
      <c r="P85" s="64"/>
      <c r="Q85" s="125"/>
      <c r="R85" s="68"/>
      <c r="S85" s="64"/>
      <c r="T85" s="64"/>
      <c r="U85" s="64"/>
      <c r="V85" s="64"/>
      <c r="W85" s="64"/>
      <c r="X85" s="115"/>
      <c r="Y85" s="115"/>
      <c r="Z85" s="639">
        <f t="shared" si="2"/>
        <v>0</v>
      </c>
      <c r="AA85" s="67">
        <f t="shared" si="3"/>
        <v>0</v>
      </c>
    </row>
    <row r="86" spans="1:27" x14ac:dyDescent="0.35">
      <c r="A86" s="76"/>
      <c r="B86" s="196" t="s">
        <v>5243</v>
      </c>
      <c r="C86" s="196" t="s">
        <v>273</v>
      </c>
      <c r="D86" s="196" t="s">
        <v>5244</v>
      </c>
      <c r="E86" s="268" t="s">
        <v>5245</v>
      </c>
      <c r="F86" s="196"/>
      <c r="G86" s="277" t="s">
        <v>5348</v>
      </c>
      <c r="H86" s="76"/>
      <c r="I86" s="118">
        <v>60000</v>
      </c>
      <c r="J86" s="76"/>
      <c r="K86" s="76" t="s">
        <v>5349</v>
      </c>
      <c r="L86" s="119" t="s">
        <v>980</v>
      </c>
      <c r="M86" s="119" t="s">
        <v>980</v>
      </c>
      <c r="N86" s="119" t="s">
        <v>980</v>
      </c>
      <c r="O86" s="119" t="s">
        <v>980</v>
      </c>
      <c r="P86" s="76"/>
      <c r="Q86" s="119" t="s">
        <v>980</v>
      </c>
      <c r="R86" s="119" t="s">
        <v>980</v>
      </c>
      <c r="S86" s="76"/>
      <c r="T86" s="76"/>
      <c r="U86" s="76"/>
      <c r="V86" s="76"/>
      <c r="W86" s="76"/>
      <c r="X86" s="121"/>
      <c r="Y86" s="121"/>
      <c r="Z86" s="639">
        <f t="shared" si="2"/>
        <v>4200</v>
      </c>
      <c r="AA86" s="118">
        <f t="shared" si="3"/>
        <v>64200</v>
      </c>
    </row>
    <row r="87" spans="1:27" x14ac:dyDescent="0.35">
      <c r="A87" s="76"/>
      <c r="B87" s="196" t="s">
        <v>5243</v>
      </c>
      <c r="C87" s="196" t="s">
        <v>273</v>
      </c>
      <c r="D87" s="196" t="s">
        <v>5244</v>
      </c>
      <c r="E87" s="268" t="s">
        <v>5245</v>
      </c>
      <c r="F87" s="196"/>
      <c r="G87" s="277" t="s">
        <v>5350</v>
      </c>
      <c r="H87" s="76"/>
      <c r="I87" s="118">
        <v>60000</v>
      </c>
      <c r="J87" s="76"/>
      <c r="K87" s="76" t="s">
        <v>5349</v>
      </c>
      <c r="L87" s="119" t="s">
        <v>980</v>
      </c>
      <c r="M87" s="119" t="s">
        <v>980</v>
      </c>
      <c r="N87" s="119" t="s">
        <v>980</v>
      </c>
      <c r="O87" s="119" t="s">
        <v>980</v>
      </c>
      <c r="P87" s="76"/>
      <c r="Q87" s="119" t="s">
        <v>980</v>
      </c>
      <c r="R87" s="119" t="s">
        <v>980</v>
      </c>
      <c r="S87" s="76"/>
      <c r="T87" s="76"/>
      <c r="U87" s="76"/>
      <c r="V87" s="76"/>
      <c r="W87" s="76"/>
      <c r="X87" s="121"/>
      <c r="Y87" s="121"/>
      <c r="Z87" s="639">
        <f t="shared" si="2"/>
        <v>4200</v>
      </c>
      <c r="AA87" s="118">
        <f t="shared" si="3"/>
        <v>64200</v>
      </c>
    </row>
    <row r="88" spans="1:27" x14ac:dyDescent="0.35">
      <c r="A88" s="76"/>
      <c r="B88" s="196" t="s">
        <v>5243</v>
      </c>
      <c r="C88" s="196" t="s">
        <v>273</v>
      </c>
      <c r="D88" s="196" t="s">
        <v>5244</v>
      </c>
      <c r="E88" s="268" t="s">
        <v>5245</v>
      </c>
      <c r="F88" s="196"/>
      <c r="G88" s="277" t="s">
        <v>5351</v>
      </c>
      <c r="H88" s="76"/>
      <c r="I88" s="118">
        <v>60000</v>
      </c>
      <c r="J88" s="76"/>
      <c r="K88" s="76" t="s">
        <v>5349</v>
      </c>
      <c r="L88" s="119" t="s">
        <v>980</v>
      </c>
      <c r="M88" s="119" t="s">
        <v>980</v>
      </c>
      <c r="N88" s="119" t="s">
        <v>980</v>
      </c>
      <c r="O88" s="119" t="s">
        <v>980</v>
      </c>
      <c r="P88" s="76"/>
      <c r="Q88" s="119" t="s">
        <v>980</v>
      </c>
      <c r="R88" s="119" t="s">
        <v>980</v>
      </c>
      <c r="S88" s="76"/>
      <c r="T88" s="76"/>
      <c r="U88" s="76"/>
      <c r="V88" s="76"/>
      <c r="W88" s="76"/>
      <c r="X88" s="121"/>
      <c r="Y88" s="121"/>
      <c r="Z88" s="639">
        <f t="shared" si="2"/>
        <v>4200</v>
      </c>
      <c r="AA88" s="118">
        <f t="shared" si="3"/>
        <v>64200</v>
      </c>
    </row>
    <row r="89" spans="1:27" x14ac:dyDescent="0.35">
      <c r="A89" s="76"/>
      <c r="B89" s="196"/>
      <c r="C89" s="196"/>
      <c r="D89" s="196"/>
      <c r="E89" s="268"/>
      <c r="F89" s="196"/>
      <c r="G89" s="278" t="s">
        <v>994</v>
      </c>
      <c r="H89" s="123"/>
      <c r="I89" s="124">
        <f>SUM(I86:I88)</f>
        <v>180000</v>
      </c>
      <c r="J89" s="76"/>
      <c r="K89" s="76"/>
      <c r="L89" s="119"/>
      <c r="M89" s="119"/>
      <c r="N89" s="119"/>
      <c r="O89" s="119"/>
      <c r="P89" s="76"/>
      <c r="Q89" s="119"/>
      <c r="R89" s="119"/>
      <c r="S89" s="76"/>
      <c r="T89" s="76"/>
      <c r="U89" s="76"/>
      <c r="V89" s="76"/>
      <c r="W89" s="76"/>
      <c r="X89" s="121"/>
      <c r="Y89" s="121"/>
      <c r="Z89" s="639">
        <f t="shared" si="2"/>
        <v>12600.000000000002</v>
      </c>
      <c r="AA89" s="124">
        <f t="shared" si="3"/>
        <v>192600</v>
      </c>
    </row>
    <row r="90" spans="1:27" s="181" customFormat="1" x14ac:dyDescent="0.35">
      <c r="A90" s="64"/>
      <c r="B90" s="64"/>
      <c r="C90" s="64"/>
      <c r="D90" s="64"/>
      <c r="E90" s="115"/>
      <c r="F90" s="64"/>
      <c r="G90" s="272" t="s">
        <v>3700</v>
      </c>
      <c r="H90" s="64"/>
      <c r="I90" s="67"/>
      <c r="J90" s="64"/>
      <c r="K90" s="64"/>
      <c r="L90" s="68"/>
      <c r="M90" s="68"/>
      <c r="N90" s="68"/>
      <c r="O90" s="68"/>
      <c r="P90" s="64"/>
      <c r="Q90" s="125"/>
      <c r="R90" s="68"/>
      <c r="S90" s="64"/>
      <c r="T90" s="64"/>
      <c r="U90" s="64"/>
      <c r="V90" s="64"/>
      <c r="W90" s="64"/>
      <c r="X90" s="115"/>
      <c r="Y90" s="115"/>
      <c r="Z90" s="639">
        <f t="shared" si="2"/>
        <v>0</v>
      </c>
      <c r="AA90" s="67">
        <f t="shared" si="3"/>
        <v>0</v>
      </c>
    </row>
    <row r="91" spans="1:27" x14ac:dyDescent="0.35">
      <c r="A91" s="76"/>
      <c r="B91" s="196" t="s">
        <v>5243</v>
      </c>
      <c r="C91" s="196" t="s">
        <v>273</v>
      </c>
      <c r="D91" s="196" t="s">
        <v>5244</v>
      </c>
      <c r="E91" s="268" t="s">
        <v>5245</v>
      </c>
      <c r="F91" s="196"/>
      <c r="G91" s="277" t="s">
        <v>5352</v>
      </c>
      <c r="H91" s="76"/>
      <c r="I91" s="118">
        <v>60000</v>
      </c>
      <c r="J91" s="76"/>
      <c r="K91" s="119" t="s">
        <v>1765</v>
      </c>
      <c r="L91" s="119" t="s">
        <v>1765</v>
      </c>
      <c r="M91" s="119" t="s">
        <v>1765</v>
      </c>
      <c r="N91" s="119" t="s">
        <v>1765</v>
      </c>
      <c r="O91" s="119" t="s">
        <v>1765</v>
      </c>
      <c r="P91" s="76"/>
      <c r="Q91" s="119" t="s">
        <v>1765</v>
      </c>
      <c r="R91" s="119" t="s">
        <v>1765</v>
      </c>
      <c r="S91" s="76"/>
      <c r="T91" s="76"/>
      <c r="U91" s="76"/>
      <c r="V91" s="76"/>
      <c r="W91" s="76"/>
      <c r="X91" s="121"/>
      <c r="Y91" s="121"/>
      <c r="Z91" s="639">
        <f t="shared" si="2"/>
        <v>4200</v>
      </c>
      <c r="AA91" s="118">
        <f t="shared" si="3"/>
        <v>64200</v>
      </c>
    </row>
    <row r="92" spans="1:27" x14ac:dyDescent="0.35">
      <c r="A92" s="76"/>
      <c r="B92" s="196" t="s">
        <v>5243</v>
      </c>
      <c r="C92" s="196" t="s">
        <v>273</v>
      </c>
      <c r="D92" s="196" t="s">
        <v>5244</v>
      </c>
      <c r="E92" s="268" t="s">
        <v>5245</v>
      </c>
      <c r="F92" s="196"/>
      <c r="G92" s="277" t="s">
        <v>5353</v>
      </c>
      <c r="H92" s="76"/>
      <c r="I92" s="118">
        <v>60000</v>
      </c>
      <c r="J92" s="76"/>
      <c r="K92" s="119" t="s">
        <v>1765</v>
      </c>
      <c r="L92" s="119" t="s">
        <v>1765</v>
      </c>
      <c r="M92" s="119" t="s">
        <v>1765</v>
      </c>
      <c r="N92" s="119" t="s">
        <v>1765</v>
      </c>
      <c r="O92" s="119" t="s">
        <v>1765</v>
      </c>
      <c r="P92" s="76"/>
      <c r="Q92" s="119" t="s">
        <v>1765</v>
      </c>
      <c r="R92" s="119" t="s">
        <v>1765</v>
      </c>
      <c r="S92" s="76"/>
      <c r="T92" s="76"/>
      <c r="U92" s="76"/>
      <c r="V92" s="76"/>
      <c r="W92" s="76"/>
      <c r="X92" s="121"/>
      <c r="Y92" s="121"/>
      <c r="Z92" s="639">
        <f t="shared" si="2"/>
        <v>4200</v>
      </c>
      <c r="AA92" s="118">
        <f t="shared" si="3"/>
        <v>64200</v>
      </c>
    </row>
    <row r="93" spans="1:27" x14ac:dyDescent="0.35">
      <c r="A93" s="76"/>
      <c r="B93" s="196" t="s">
        <v>5243</v>
      </c>
      <c r="C93" s="196" t="s">
        <v>273</v>
      </c>
      <c r="D93" s="196" t="s">
        <v>5244</v>
      </c>
      <c r="E93" s="268" t="s">
        <v>5245</v>
      </c>
      <c r="F93" s="196"/>
      <c r="G93" s="277" t="s">
        <v>5354</v>
      </c>
      <c r="H93" s="76"/>
      <c r="I93" s="118">
        <v>60000</v>
      </c>
      <c r="J93" s="76"/>
      <c r="K93" s="119" t="s">
        <v>1765</v>
      </c>
      <c r="L93" s="119" t="s">
        <v>1765</v>
      </c>
      <c r="M93" s="119" t="s">
        <v>1765</v>
      </c>
      <c r="N93" s="119" t="s">
        <v>1765</v>
      </c>
      <c r="O93" s="119" t="s">
        <v>1765</v>
      </c>
      <c r="P93" s="76"/>
      <c r="Q93" s="119" t="s">
        <v>1765</v>
      </c>
      <c r="R93" s="119" t="s">
        <v>1765</v>
      </c>
      <c r="S93" s="76"/>
      <c r="T93" s="76"/>
      <c r="U93" s="76"/>
      <c r="V93" s="76"/>
      <c r="W93" s="76"/>
      <c r="X93" s="121"/>
      <c r="Y93" s="121"/>
      <c r="Z93" s="639">
        <f t="shared" si="2"/>
        <v>4200</v>
      </c>
      <c r="AA93" s="118">
        <f t="shared" si="3"/>
        <v>64200</v>
      </c>
    </row>
    <row r="94" spans="1:27" x14ac:dyDescent="0.35">
      <c r="A94" s="76"/>
      <c r="B94" s="196" t="s">
        <v>5243</v>
      </c>
      <c r="C94" s="196" t="s">
        <v>273</v>
      </c>
      <c r="D94" s="196" t="s">
        <v>5244</v>
      </c>
      <c r="E94" s="268" t="s">
        <v>5245</v>
      </c>
      <c r="F94" s="196"/>
      <c r="G94" s="277" t="s">
        <v>5355</v>
      </c>
      <c r="H94" s="76"/>
      <c r="I94" s="118">
        <v>60000</v>
      </c>
      <c r="J94" s="76"/>
      <c r="K94" s="119" t="s">
        <v>1765</v>
      </c>
      <c r="L94" s="119" t="s">
        <v>1765</v>
      </c>
      <c r="M94" s="119" t="s">
        <v>1765</v>
      </c>
      <c r="N94" s="119" t="s">
        <v>1765</v>
      </c>
      <c r="O94" s="119" t="s">
        <v>1765</v>
      </c>
      <c r="P94" s="76"/>
      <c r="Q94" s="119" t="s">
        <v>1765</v>
      </c>
      <c r="R94" s="119" t="s">
        <v>1765</v>
      </c>
      <c r="S94" s="76"/>
      <c r="T94" s="76"/>
      <c r="U94" s="76"/>
      <c r="V94" s="76"/>
      <c r="W94" s="76"/>
      <c r="X94" s="121"/>
      <c r="Y94" s="121"/>
      <c r="Z94" s="639">
        <f t="shared" si="2"/>
        <v>4200</v>
      </c>
      <c r="AA94" s="118">
        <f t="shared" si="3"/>
        <v>64200</v>
      </c>
    </row>
    <row r="95" spans="1:27" x14ac:dyDescent="0.35">
      <c r="A95" s="76"/>
      <c r="B95" s="196" t="s">
        <v>5243</v>
      </c>
      <c r="C95" s="196" t="s">
        <v>273</v>
      </c>
      <c r="D95" s="196" t="s">
        <v>5244</v>
      </c>
      <c r="E95" s="268" t="s">
        <v>5245</v>
      </c>
      <c r="F95" s="196"/>
      <c r="G95" s="277" t="s">
        <v>5356</v>
      </c>
      <c r="H95" s="76"/>
      <c r="I95" s="118">
        <v>60000</v>
      </c>
      <c r="J95" s="76"/>
      <c r="K95" s="119" t="s">
        <v>1765</v>
      </c>
      <c r="L95" s="119" t="s">
        <v>1765</v>
      </c>
      <c r="M95" s="119" t="s">
        <v>1765</v>
      </c>
      <c r="N95" s="119" t="s">
        <v>1765</v>
      </c>
      <c r="O95" s="119" t="s">
        <v>1765</v>
      </c>
      <c r="P95" s="76"/>
      <c r="Q95" s="119" t="s">
        <v>1765</v>
      </c>
      <c r="R95" s="119" t="s">
        <v>1765</v>
      </c>
      <c r="S95" s="76"/>
      <c r="T95" s="76"/>
      <c r="U95" s="76"/>
      <c r="V95" s="76"/>
      <c r="W95" s="76"/>
      <c r="X95" s="121"/>
      <c r="Y95" s="121"/>
      <c r="Z95" s="639">
        <f t="shared" si="2"/>
        <v>4200</v>
      </c>
      <c r="AA95" s="118">
        <f t="shared" si="3"/>
        <v>64200</v>
      </c>
    </row>
    <row r="96" spans="1:27" x14ac:dyDescent="0.35">
      <c r="A96" s="76"/>
      <c r="B96" s="196" t="s">
        <v>5243</v>
      </c>
      <c r="C96" s="196" t="s">
        <v>273</v>
      </c>
      <c r="D96" s="196" t="s">
        <v>5244</v>
      </c>
      <c r="E96" s="268" t="s">
        <v>5245</v>
      </c>
      <c r="F96" s="196"/>
      <c r="G96" s="277" t="s">
        <v>5357</v>
      </c>
      <c r="H96" s="76"/>
      <c r="I96" s="118">
        <v>60000</v>
      </c>
      <c r="J96" s="76"/>
      <c r="K96" s="119" t="s">
        <v>1765</v>
      </c>
      <c r="L96" s="119" t="s">
        <v>1765</v>
      </c>
      <c r="M96" s="119" t="s">
        <v>1765</v>
      </c>
      <c r="N96" s="119" t="s">
        <v>1765</v>
      </c>
      <c r="O96" s="119" t="s">
        <v>1765</v>
      </c>
      <c r="P96" s="76"/>
      <c r="Q96" s="119" t="s">
        <v>1765</v>
      </c>
      <c r="R96" s="119" t="s">
        <v>1765</v>
      </c>
      <c r="S96" s="76"/>
      <c r="T96" s="76"/>
      <c r="U96" s="76"/>
      <c r="V96" s="76"/>
      <c r="W96" s="76"/>
      <c r="X96" s="121"/>
      <c r="Y96" s="121"/>
      <c r="Z96" s="639">
        <f t="shared" si="2"/>
        <v>4200</v>
      </c>
      <c r="AA96" s="118">
        <f t="shared" si="3"/>
        <v>64200</v>
      </c>
    </row>
    <row r="97" spans="1:27" x14ac:dyDescent="0.35">
      <c r="A97" s="76"/>
      <c r="B97" s="196" t="s">
        <v>5243</v>
      </c>
      <c r="C97" s="196" t="s">
        <v>273</v>
      </c>
      <c r="D97" s="196" t="s">
        <v>5244</v>
      </c>
      <c r="E97" s="268" t="s">
        <v>5245</v>
      </c>
      <c r="F97" s="196"/>
      <c r="G97" s="277" t="s">
        <v>5358</v>
      </c>
      <c r="H97" s="76"/>
      <c r="I97" s="118">
        <v>60000</v>
      </c>
      <c r="J97" s="76"/>
      <c r="K97" s="119" t="s">
        <v>1765</v>
      </c>
      <c r="L97" s="119" t="s">
        <v>1765</v>
      </c>
      <c r="M97" s="119" t="s">
        <v>1765</v>
      </c>
      <c r="N97" s="119" t="s">
        <v>1765</v>
      </c>
      <c r="O97" s="119" t="s">
        <v>1765</v>
      </c>
      <c r="P97" s="76"/>
      <c r="Q97" s="119" t="s">
        <v>1765</v>
      </c>
      <c r="R97" s="119" t="s">
        <v>1765</v>
      </c>
      <c r="S97" s="76"/>
      <c r="T97" s="76"/>
      <c r="U97" s="76"/>
      <c r="V97" s="76"/>
      <c r="W97" s="76"/>
      <c r="X97" s="121"/>
      <c r="Y97" s="121"/>
      <c r="Z97" s="639">
        <f t="shared" si="2"/>
        <v>4200</v>
      </c>
      <c r="AA97" s="118">
        <f t="shared" si="3"/>
        <v>64200</v>
      </c>
    </row>
    <row r="98" spans="1:27" x14ac:dyDescent="0.35">
      <c r="A98" s="76"/>
      <c r="B98" s="196" t="s">
        <v>5243</v>
      </c>
      <c r="C98" s="196" t="s">
        <v>273</v>
      </c>
      <c r="D98" s="196" t="s">
        <v>5244</v>
      </c>
      <c r="E98" s="268" t="s">
        <v>5245</v>
      </c>
      <c r="F98" s="196"/>
      <c r="G98" s="277" t="s">
        <v>5359</v>
      </c>
      <c r="H98" s="76"/>
      <c r="I98" s="118">
        <v>60000</v>
      </c>
      <c r="J98" s="76"/>
      <c r="K98" s="119" t="s">
        <v>1765</v>
      </c>
      <c r="L98" s="119" t="s">
        <v>1765</v>
      </c>
      <c r="M98" s="119" t="s">
        <v>1765</v>
      </c>
      <c r="N98" s="119" t="s">
        <v>1765</v>
      </c>
      <c r="O98" s="119" t="s">
        <v>1765</v>
      </c>
      <c r="P98" s="76"/>
      <c r="Q98" s="119" t="s">
        <v>1765</v>
      </c>
      <c r="R98" s="119" t="s">
        <v>1765</v>
      </c>
      <c r="S98" s="76"/>
      <c r="T98" s="76"/>
      <c r="U98" s="76"/>
      <c r="V98" s="76"/>
      <c r="W98" s="76"/>
      <c r="X98" s="121"/>
      <c r="Y98" s="121"/>
      <c r="Z98" s="639">
        <f t="shared" si="2"/>
        <v>4200</v>
      </c>
      <c r="AA98" s="118">
        <f t="shared" si="3"/>
        <v>64200</v>
      </c>
    </row>
    <row r="99" spans="1:27" x14ac:dyDescent="0.35">
      <c r="A99" s="76"/>
      <c r="B99" s="196" t="s">
        <v>5243</v>
      </c>
      <c r="C99" s="196" t="s">
        <v>273</v>
      </c>
      <c r="D99" s="196" t="s">
        <v>5244</v>
      </c>
      <c r="E99" s="268" t="s">
        <v>5245</v>
      </c>
      <c r="F99" s="196"/>
      <c r="G99" s="277" t="s">
        <v>5360</v>
      </c>
      <c r="H99" s="76"/>
      <c r="I99" s="118">
        <v>60000</v>
      </c>
      <c r="J99" s="76"/>
      <c r="K99" s="119" t="s">
        <v>1765</v>
      </c>
      <c r="L99" s="119" t="s">
        <v>1765</v>
      </c>
      <c r="M99" s="119" t="s">
        <v>1765</v>
      </c>
      <c r="N99" s="119" t="s">
        <v>1765</v>
      </c>
      <c r="O99" s="119" t="s">
        <v>1765</v>
      </c>
      <c r="P99" s="76"/>
      <c r="Q99" s="119" t="s">
        <v>1765</v>
      </c>
      <c r="R99" s="119" t="s">
        <v>1765</v>
      </c>
      <c r="S99" s="76"/>
      <c r="T99" s="76"/>
      <c r="U99" s="76"/>
      <c r="V99" s="76"/>
      <c r="W99" s="76"/>
      <c r="X99" s="121"/>
      <c r="Y99" s="121"/>
      <c r="Z99" s="639">
        <f t="shared" si="2"/>
        <v>4200</v>
      </c>
      <c r="AA99" s="118">
        <f t="shared" si="3"/>
        <v>64200</v>
      </c>
    </row>
    <row r="100" spans="1:27" x14ac:dyDescent="0.35">
      <c r="A100" s="76"/>
      <c r="B100" s="196" t="s">
        <v>5243</v>
      </c>
      <c r="C100" s="196" t="s">
        <v>273</v>
      </c>
      <c r="D100" s="196" t="s">
        <v>5244</v>
      </c>
      <c r="E100" s="268" t="s">
        <v>5245</v>
      </c>
      <c r="F100" s="196"/>
      <c r="G100" s="277" t="s">
        <v>5361</v>
      </c>
      <c r="H100" s="76"/>
      <c r="I100" s="118">
        <v>60000</v>
      </c>
      <c r="J100" s="76"/>
      <c r="K100" s="119" t="s">
        <v>1765</v>
      </c>
      <c r="L100" s="119" t="s">
        <v>1765</v>
      </c>
      <c r="M100" s="119" t="s">
        <v>1765</v>
      </c>
      <c r="N100" s="119" t="s">
        <v>1765</v>
      </c>
      <c r="O100" s="119" t="s">
        <v>1765</v>
      </c>
      <c r="P100" s="76"/>
      <c r="Q100" s="119" t="s">
        <v>1765</v>
      </c>
      <c r="R100" s="119" t="s">
        <v>1765</v>
      </c>
      <c r="S100" s="76"/>
      <c r="T100" s="76"/>
      <c r="U100" s="76"/>
      <c r="V100" s="76"/>
      <c r="W100" s="76"/>
      <c r="X100" s="121"/>
      <c r="Y100" s="121"/>
      <c r="Z100" s="639">
        <f t="shared" si="2"/>
        <v>4200</v>
      </c>
      <c r="AA100" s="118">
        <f t="shared" si="3"/>
        <v>64200</v>
      </c>
    </row>
    <row r="101" spans="1:27" x14ac:dyDescent="0.35">
      <c r="A101" s="76"/>
      <c r="B101" s="196" t="s">
        <v>5243</v>
      </c>
      <c r="C101" s="196" t="s">
        <v>273</v>
      </c>
      <c r="D101" s="196" t="s">
        <v>5244</v>
      </c>
      <c r="E101" s="268" t="s">
        <v>5245</v>
      </c>
      <c r="F101" s="196"/>
      <c r="G101" s="277" t="s">
        <v>5362</v>
      </c>
      <c r="H101" s="76"/>
      <c r="I101" s="118">
        <v>60000</v>
      </c>
      <c r="J101" s="76"/>
      <c r="K101" s="119" t="s">
        <v>1765</v>
      </c>
      <c r="L101" s="119" t="s">
        <v>1765</v>
      </c>
      <c r="M101" s="119" t="s">
        <v>1765</v>
      </c>
      <c r="N101" s="119" t="s">
        <v>1765</v>
      </c>
      <c r="O101" s="119" t="s">
        <v>1765</v>
      </c>
      <c r="P101" s="76"/>
      <c r="Q101" s="119" t="s">
        <v>1765</v>
      </c>
      <c r="R101" s="119" t="s">
        <v>1765</v>
      </c>
      <c r="S101" s="76"/>
      <c r="T101" s="76"/>
      <c r="U101" s="76"/>
      <c r="V101" s="76"/>
      <c r="W101" s="76"/>
      <c r="X101" s="121"/>
      <c r="Y101" s="121"/>
      <c r="Z101" s="639">
        <f t="shared" si="2"/>
        <v>4200</v>
      </c>
      <c r="AA101" s="118">
        <f t="shared" si="3"/>
        <v>64200</v>
      </c>
    </row>
    <row r="102" spans="1:27" x14ac:dyDescent="0.35">
      <c r="A102" s="76"/>
      <c r="B102" s="196" t="s">
        <v>5243</v>
      </c>
      <c r="C102" s="196" t="s">
        <v>273</v>
      </c>
      <c r="D102" s="196" t="s">
        <v>5244</v>
      </c>
      <c r="E102" s="268" t="s">
        <v>5245</v>
      </c>
      <c r="F102" s="196"/>
      <c r="G102" s="277" t="s">
        <v>5363</v>
      </c>
      <c r="H102" s="76"/>
      <c r="I102" s="118">
        <v>60000</v>
      </c>
      <c r="J102" s="76"/>
      <c r="K102" s="119" t="s">
        <v>1765</v>
      </c>
      <c r="L102" s="119" t="s">
        <v>1765</v>
      </c>
      <c r="M102" s="119" t="s">
        <v>1765</v>
      </c>
      <c r="N102" s="119" t="s">
        <v>1765</v>
      </c>
      <c r="O102" s="119" t="s">
        <v>1765</v>
      </c>
      <c r="P102" s="76"/>
      <c r="Q102" s="119" t="s">
        <v>1765</v>
      </c>
      <c r="R102" s="119" t="s">
        <v>1765</v>
      </c>
      <c r="S102" s="76"/>
      <c r="T102" s="76"/>
      <c r="U102" s="76"/>
      <c r="V102" s="76"/>
      <c r="W102" s="76"/>
      <c r="X102" s="121"/>
      <c r="Y102" s="121"/>
      <c r="Z102" s="639">
        <f t="shared" si="2"/>
        <v>4200</v>
      </c>
      <c r="AA102" s="118">
        <f t="shared" si="3"/>
        <v>64200</v>
      </c>
    </row>
    <row r="103" spans="1:27" x14ac:dyDescent="0.35">
      <c r="A103" s="76"/>
      <c r="B103" s="196" t="s">
        <v>5243</v>
      </c>
      <c r="C103" s="196" t="s">
        <v>273</v>
      </c>
      <c r="D103" s="196" t="s">
        <v>5244</v>
      </c>
      <c r="E103" s="268" t="s">
        <v>5245</v>
      </c>
      <c r="F103" s="196"/>
      <c r="G103" s="277" t="s">
        <v>5364</v>
      </c>
      <c r="H103" s="76"/>
      <c r="I103" s="118">
        <v>60000</v>
      </c>
      <c r="J103" s="76"/>
      <c r="K103" s="119" t="s">
        <v>1765</v>
      </c>
      <c r="L103" s="119" t="s">
        <v>1765</v>
      </c>
      <c r="M103" s="119" t="s">
        <v>1765</v>
      </c>
      <c r="N103" s="119" t="s">
        <v>1765</v>
      </c>
      <c r="O103" s="119" t="s">
        <v>1765</v>
      </c>
      <c r="P103" s="76"/>
      <c r="Q103" s="119" t="s">
        <v>1765</v>
      </c>
      <c r="R103" s="119" t="s">
        <v>1765</v>
      </c>
      <c r="S103" s="76"/>
      <c r="T103" s="76"/>
      <c r="U103" s="76"/>
      <c r="V103" s="76"/>
      <c r="W103" s="76"/>
      <c r="X103" s="121"/>
      <c r="Y103" s="121"/>
      <c r="Z103" s="639">
        <f t="shared" si="2"/>
        <v>4200</v>
      </c>
      <c r="AA103" s="118">
        <f t="shared" si="3"/>
        <v>64200</v>
      </c>
    </row>
    <row r="104" spans="1:27" x14ac:dyDescent="0.35">
      <c r="A104" s="76"/>
      <c r="B104" s="196" t="s">
        <v>5243</v>
      </c>
      <c r="C104" s="196" t="s">
        <v>273</v>
      </c>
      <c r="D104" s="196" t="s">
        <v>5244</v>
      </c>
      <c r="E104" s="268" t="s">
        <v>5245</v>
      </c>
      <c r="F104" s="196"/>
      <c r="G104" s="277" t="s">
        <v>5365</v>
      </c>
      <c r="H104" s="76"/>
      <c r="I104" s="118">
        <v>60000</v>
      </c>
      <c r="J104" s="76"/>
      <c r="K104" s="119" t="s">
        <v>1765</v>
      </c>
      <c r="L104" s="119" t="s">
        <v>1765</v>
      </c>
      <c r="M104" s="119" t="s">
        <v>1765</v>
      </c>
      <c r="N104" s="119" t="s">
        <v>1765</v>
      </c>
      <c r="O104" s="119" t="s">
        <v>1765</v>
      </c>
      <c r="P104" s="76"/>
      <c r="Q104" s="119" t="s">
        <v>1765</v>
      </c>
      <c r="R104" s="119" t="s">
        <v>1765</v>
      </c>
      <c r="S104" s="76"/>
      <c r="T104" s="76"/>
      <c r="U104" s="76"/>
      <c r="V104" s="76"/>
      <c r="W104" s="76"/>
      <c r="X104" s="121"/>
      <c r="Y104" s="121"/>
      <c r="Z104" s="639">
        <f t="shared" si="2"/>
        <v>4200</v>
      </c>
      <c r="AA104" s="118">
        <f t="shared" si="3"/>
        <v>64200</v>
      </c>
    </row>
    <row r="105" spans="1:27" x14ac:dyDescent="0.35">
      <c r="A105" s="76"/>
      <c r="B105" s="196"/>
      <c r="C105" s="196"/>
      <c r="D105" s="196"/>
      <c r="E105" s="268"/>
      <c r="F105" s="196"/>
      <c r="G105" s="278" t="s">
        <v>994</v>
      </c>
      <c r="H105" s="123"/>
      <c r="I105" s="124">
        <f>SUM(I91:I104)</f>
        <v>840000</v>
      </c>
      <c r="J105" s="76"/>
      <c r="K105" s="119"/>
      <c r="L105" s="119"/>
      <c r="M105" s="119"/>
      <c r="N105" s="119"/>
      <c r="O105" s="119"/>
      <c r="P105" s="76"/>
      <c r="Q105" s="119"/>
      <c r="R105" s="119"/>
      <c r="S105" s="76"/>
      <c r="T105" s="76"/>
      <c r="U105" s="76"/>
      <c r="V105" s="76"/>
      <c r="W105" s="76"/>
      <c r="X105" s="121"/>
      <c r="Y105" s="121"/>
      <c r="Z105" s="639">
        <f t="shared" si="2"/>
        <v>58800.000000000007</v>
      </c>
      <c r="AA105" s="124">
        <f t="shared" si="3"/>
        <v>898800</v>
      </c>
    </row>
    <row r="106" spans="1:27" x14ac:dyDescent="0.35">
      <c r="A106" s="64"/>
      <c r="B106" s="64"/>
      <c r="C106" s="64"/>
      <c r="D106" s="64"/>
      <c r="E106" s="115"/>
      <c r="F106" s="64"/>
      <c r="G106" s="267" t="s">
        <v>1860</v>
      </c>
      <c r="H106" s="64"/>
      <c r="I106" s="67"/>
      <c r="J106" s="64"/>
      <c r="K106" s="64"/>
      <c r="L106" s="68"/>
      <c r="M106" s="68"/>
      <c r="N106" s="68"/>
      <c r="O106" s="68"/>
      <c r="P106" s="64"/>
      <c r="Q106" s="125"/>
      <c r="R106" s="68"/>
      <c r="S106" s="64"/>
      <c r="T106" s="64"/>
      <c r="U106" s="64"/>
      <c r="V106" s="64"/>
      <c r="W106" s="64"/>
      <c r="X106" s="115"/>
      <c r="Y106" s="115"/>
      <c r="Z106" s="639">
        <f t="shared" si="2"/>
        <v>0</v>
      </c>
      <c r="AA106" s="67">
        <f t="shared" si="3"/>
        <v>0</v>
      </c>
    </row>
    <row r="107" spans="1:27" x14ac:dyDescent="0.35">
      <c r="A107" s="76"/>
      <c r="B107" s="196" t="s">
        <v>5243</v>
      </c>
      <c r="C107" s="196" t="s">
        <v>273</v>
      </c>
      <c r="D107" s="196" t="s">
        <v>5244</v>
      </c>
      <c r="E107" s="268" t="s">
        <v>5245</v>
      </c>
      <c r="G107" s="214" t="s">
        <v>5366</v>
      </c>
      <c r="H107" s="76"/>
      <c r="I107" s="118">
        <v>1600000</v>
      </c>
      <c r="J107" s="76"/>
      <c r="K107" s="76" t="s">
        <v>1562</v>
      </c>
      <c r="L107" s="130" t="s">
        <v>2249</v>
      </c>
      <c r="M107" s="130" t="s">
        <v>2249</v>
      </c>
      <c r="N107" s="130" t="s">
        <v>2249</v>
      </c>
      <c r="O107" s="130" t="s">
        <v>2249</v>
      </c>
      <c r="P107" s="76"/>
      <c r="Q107" s="130" t="s">
        <v>2249</v>
      </c>
      <c r="R107" s="130" t="s">
        <v>2249</v>
      </c>
      <c r="S107" s="76"/>
      <c r="T107" s="76"/>
      <c r="U107" s="76"/>
      <c r="V107" s="76"/>
      <c r="W107" s="76"/>
      <c r="X107" s="121"/>
      <c r="Y107" s="121"/>
      <c r="Z107" s="639">
        <f t="shared" si="2"/>
        <v>112000.00000000001</v>
      </c>
      <c r="AA107" s="118">
        <f t="shared" si="3"/>
        <v>1712000</v>
      </c>
    </row>
    <row r="108" spans="1:27" x14ac:dyDescent="0.35">
      <c r="A108" s="76"/>
      <c r="B108" s="196" t="s">
        <v>5243</v>
      </c>
      <c r="C108" s="196" t="s">
        <v>273</v>
      </c>
      <c r="D108" s="196" t="s">
        <v>5244</v>
      </c>
      <c r="E108" s="268" t="s">
        <v>5245</v>
      </c>
      <c r="G108" s="214" t="s">
        <v>5367</v>
      </c>
      <c r="H108" s="76"/>
      <c r="I108" s="118">
        <v>1600000</v>
      </c>
      <c r="J108" s="76"/>
      <c r="K108" s="76" t="s">
        <v>1562</v>
      </c>
      <c r="L108" s="130" t="s">
        <v>2249</v>
      </c>
      <c r="M108" s="130" t="s">
        <v>2249</v>
      </c>
      <c r="N108" s="130" t="s">
        <v>2249</v>
      </c>
      <c r="O108" s="130" t="s">
        <v>2249</v>
      </c>
      <c r="P108" s="76"/>
      <c r="Q108" s="130" t="s">
        <v>2249</v>
      </c>
      <c r="R108" s="130" t="s">
        <v>2249</v>
      </c>
      <c r="S108" s="76"/>
      <c r="T108" s="76"/>
      <c r="U108" s="76"/>
      <c r="V108" s="76"/>
      <c r="W108" s="76"/>
      <c r="X108" s="121"/>
      <c r="Y108" s="121"/>
      <c r="Z108" s="639">
        <f t="shared" si="2"/>
        <v>112000.00000000001</v>
      </c>
      <c r="AA108" s="118">
        <f t="shared" si="3"/>
        <v>1712000</v>
      </c>
    </row>
    <row r="109" spans="1:27" x14ac:dyDescent="0.35">
      <c r="A109" s="76"/>
      <c r="B109" s="196" t="s">
        <v>5243</v>
      </c>
      <c r="C109" s="196" t="s">
        <v>273</v>
      </c>
      <c r="D109" s="196" t="s">
        <v>5244</v>
      </c>
      <c r="E109" s="268" t="s">
        <v>5245</v>
      </c>
      <c r="G109" s="214" t="s">
        <v>5366</v>
      </c>
      <c r="H109" s="76"/>
      <c r="I109" s="118">
        <v>1600000</v>
      </c>
      <c r="J109" s="76"/>
      <c r="K109" s="76" t="s">
        <v>5368</v>
      </c>
      <c r="L109" s="130" t="s">
        <v>2249</v>
      </c>
      <c r="M109" s="130" t="s">
        <v>2249</v>
      </c>
      <c r="N109" s="130" t="s">
        <v>2249</v>
      </c>
      <c r="O109" s="130" t="s">
        <v>2249</v>
      </c>
      <c r="P109" s="76"/>
      <c r="Q109" s="130" t="s">
        <v>2249</v>
      </c>
      <c r="R109" s="130" t="s">
        <v>2249</v>
      </c>
      <c r="S109" s="76"/>
      <c r="T109" s="76"/>
      <c r="U109" s="76"/>
      <c r="V109" s="76"/>
      <c r="W109" s="76"/>
      <c r="X109" s="121"/>
      <c r="Y109" s="121"/>
      <c r="Z109" s="639">
        <f t="shared" si="2"/>
        <v>112000.00000000001</v>
      </c>
      <c r="AA109" s="118">
        <f t="shared" si="3"/>
        <v>1712000</v>
      </c>
    </row>
    <row r="110" spans="1:27" x14ac:dyDescent="0.35">
      <c r="A110" s="69"/>
      <c r="B110" s="196" t="s">
        <v>5243</v>
      </c>
      <c r="C110" s="196" t="s">
        <v>273</v>
      </c>
      <c r="D110" s="196" t="s">
        <v>5244</v>
      </c>
      <c r="E110" s="268" t="s">
        <v>5245</v>
      </c>
      <c r="F110" s="69"/>
      <c r="G110" s="213" t="s">
        <v>5367</v>
      </c>
      <c r="H110" s="69"/>
      <c r="I110" s="118">
        <v>1600000</v>
      </c>
      <c r="J110" s="69"/>
      <c r="K110" s="69" t="s">
        <v>5368</v>
      </c>
      <c r="L110" s="130" t="s">
        <v>2249</v>
      </c>
      <c r="M110" s="130" t="s">
        <v>2249</v>
      </c>
      <c r="N110" s="130" t="s">
        <v>2249</v>
      </c>
      <c r="O110" s="130" t="s">
        <v>2249</v>
      </c>
      <c r="P110" s="69"/>
      <c r="Q110" s="130" t="s">
        <v>2249</v>
      </c>
      <c r="R110" s="130" t="s">
        <v>2249</v>
      </c>
      <c r="S110" s="69"/>
      <c r="T110" s="69"/>
      <c r="U110" s="69"/>
      <c r="V110" s="69"/>
      <c r="W110" s="69"/>
      <c r="X110" s="121"/>
      <c r="Y110" s="121"/>
      <c r="Z110" s="639">
        <f t="shared" si="2"/>
        <v>112000.00000000001</v>
      </c>
      <c r="AA110" s="118">
        <f t="shared" si="3"/>
        <v>1712000</v>
      </c>
    </row>
    <row r="111" spans="1:27" x14ac:dyDescent="0.35">
      <c r="A111" s="69"/>
      <c r="B111" s="196"/>
      <c r="C111" s="196"/>
      <c r="D111" s="196"/>
      <c r="E111" s="268"/>
      <c r="F111" s="69"/>
      <c r="G111" s="279" t="s">
        <v>994</v>
      </c>
      <c r="H111" s="86"/>
      <c r="I111" s="124">
        <f>SUM(I107:I110)</f>
        <v>6400000</v>
      </c>
      <c r="J111" s="69"/>
      <c r="K111" s="69"/>
      <c r="L111" s="130"/>
      <c r="M111" s="130"/>
      <c r="N111" s="130"/>
      <c r="O111" s="130"/>
      <c r="P111" s="69"/>
      <c r="Q111" s="130"/>
      <c r="R111" s="130"/>
      <c r="S111" s="69"/>
      <c r="T111" s="69"/>
      <c r="U111" s="69"/>
      <c r="V111" s="69"/>
      <c r="W111" s="69"/>
      <c r="X111" s="121"/>
      <c r="Y111" s="121"/>
      <c r="Z111" s="639">
        <f t="shared" si="2"/>
        <v>448000.00000000006</v>
      </c>
      <c r="AA111" s="124">
        <f t="shared" si="3"/>
        <v>6848000</v>
      </c>
    </row>
    <row r="112" spans="1:27" x14ac:dyDescent="0.35">
      <c r="A112" s="64"/>
      <c r="B112" s="64"/>
      <c r="C112" s="64"/>
      <c r="D112" s="64"/>
      <c r="E112" s="115"/>
      <c r="F112" s="64"/>
      <c r="G112" s="280" t="s">
        <v>2961</v>
      </c>
      <c r="H112" s="64"/>
      <c r="I112" s="67"/>
      <c r="J112" s="64"/>
      <c r="K112" s="64"/>
      <c r="L112" s="68"/>
      <c r="M112" s="68"/>
      <c r="N112" s="68"/>
      <c r="O112" s="68"/>
      <c r="P112" s="64"/>
      <c r="Q112" s="64"/>
      <c r="R112" s="68"/>
      <c r="S112" s="64"/>
      <c r="T112" s="64"/>
      <c r="U112" s="64"/>
      <c r="V112" s="64"/>
      <c r="W112" s="64"/>
      <c r="X112" s="115"/>
      <c r="Y112" s="115"/>
      <c r="Z112" s="639">
        <f t="shared" si="2"/>
        <v>0</v>
      </c>
      <c r="AA112" s="67">
        <f t="shared" si="3"/>
        <v>0</v>
      </c>
    </row>
    <row r="113" spans="1:27" x14ac:dyDescent="0.35">
      <c r="A113" s="76"/>
      <c r="B113" s="196" t="s">
        <v>5243</v>
      </c>
      <c r="C113" s="196" t="s">
        <v>273</v>
      </c>
      <c r="D113" s="196" t="s">
        <v>5244</v>
      </c>
      <c r="E113" s="268" t="s">
        <v>5245</v>
      </c>
      <c r="F113" s="196"/>
      <c r="G113" s="269" t="s">
        <v>5369</v>
      </c>
      <c r="H113" s="76"/>
      <c r="I113" s="118">
        <v>150000</v>
      </c>
      <c r="J113" s="76"/>
      <c r="K113" s="76" t="s">
        <v>1562</v>
      </c>
      <c r="L113" s="130" t="s">
        <v>2249</v>
      </c>
      <c r="M113" s="119" t="s">
        <v>5370</v>
      </c>
      <c r="N113" s="119" t="s">
        <v>5371</v>
      </c>
      <c r="O113" s="119" t="s">
        <v>5371</v>
      </c>
      <c r="P113" s="76"/>
      <c r="Q113" s="76" t="s">
        <v>1065</v>
      </c>
      <c r="R113" s="119" t="s">
        <v>3302</v>
      </c>
      <c r="S113" s="76"/>
      <c r="T113" s="76"/>
      <c r="U113" s="76"/>
      <c r="V113" s="76"/>
      <c r="W113" s="76"/>
      <c r="X113" s="121"/>
      <c r="Y113" s="121"/>
      <c r="Z113" s="639">
        <f t="shared" si="2"/>
        <v>10500.000000000002</v>
      </c>
      <c r="AA113" s="118">
        <f t="shared" si="3"/>
        <v>160500</v>
      </c>
    </row>
    <row r="114" spans="1:27" x14ac:dyDescent="0.35">
      <c r="A114" s="76"/>
      <c r="B114" s="196" t="s">
        <v>5243</v>
      </c>
      <c r="C114" s="196" t="s">
        <v>273</v>
      </c>
      <c r="D114" s="196" t="s">
        <v>5244</v>
      </c>
      <c r="E114" s="268" t="s">
        <v>5245</v>
      </c>
      <c r="F114" s="196"/>
      <c r="G114" s="269" t="s">
        <v>5372</v>
      </c>
      <c r="H114" s="76"/>
      <c r="I114" s="118">
        <v>150000</v>
      </c>
      <c r="J114" s="76"/>
      <c r="K114" s="76" t="s">
        <v>1562</v>
      </c>
      <c r="L114" s="130" t="s">
        <v>2249</v>
      </c>
      <c r="M114" s="119" t="s">
        <v>5370</v>
      </c>
      <c r="N114" s="119" t="s">
        <v>5371</v>
      </c>
      <c r="O114" s="119" t="s">
        <v>5371</v>
      </c>
      <c r="P114" s="76"/>
      <c r="Q114" s="76" t="s">
        <v>1065</v>
      </c>
      <c r="R114" s="119" t="s">
        <v>3302</v>
      </c>
      <c r="S114" s="76"/>
      <c r="T114" s="76"/>
      <c r="U114" s="76"/>
      <c r="V114" s="76"/>
      <c r="W114" s="76"/>
      <c r="X114" s="121"/>
      <c r="Y114" s="121"/>
      <c r="Z114" s="639">
        <f t="shared" si="2"/>
        <v>10500.000000000002</v>
      </c>
      <c r="AA114" s="118">
        <f t="shared" si="3"/>
        <v>160500</v>
      </c>
    </row>
    <row r="115" spans="1:27" x14ac:dyDescent="0.35">
      <c r="A115" s="76"/>
      <c r="B115" s="196" t="s">
        <v>5243</v>
      </c>
      <c r="C115" s="196" t="s">
        <v>273</v>
      </c>
      <c r="D115" s="196" t="s">
        <v>5244</v>
      </c>
      <c r="E115" s="268" t="s">
        <v>5245</v>
      </c>
      <c r="F115" s="196"/>
      <c r="G115" s="269" t="s">
        <v>5373</v>
      </c>
      <c r="H115" s="76"/>
      <c r="I115" s="118">
        <v>150000</v>
      </c>
      <c r="J115" s="76"/>
      <c r="K115" s="76" t="s">
        <v>1562</v>
      </c>
      <c r="L115" s="130" t="s">
        <v>2249</v>
      </c>
      <c r="M115" s="119" t="s">
        <v>5370</v>
      </c>
      <c r="N115" s="119" t="s">
        <v>5371</v>
      </c>
      <c r="O115" s="119" t="s">
        <v>5371</v>
      </c>
      <c r="P115" s="76"/>
      <c r="Q115" s="76" t="s">
        <v>1065</v>
      </c>
      <c r="R115" s="119" t="s">
        <v>3302</v>
      </c>
      <c r="S115" s="76"/>
      <c r="T115" s="76"/>
      <c r="U115" s="76"/>
      <c r="V115" s="76"/>
      <c r="W115" s="76"/>
      <c r="X115" s="121"/>
      <c r="Y115" s="121"/>
      <c r="Z115" s="639">
        <f t="shared" si="2"/>
        <v>10500.000000000002</v>
      </c>
      <c r="AA115" s="118">
        <f t="shared" si="3"/>
        <v>160500</v>
      </c>
    </row>
    <row r="116" spans="1:27" x14ac:dyDescent="0.35">
      <c r="A116" s="76"/>
      <c r="B116" s="196" t="s">
        <v>5243</v>
      </c>
      <c r="C116" s="196" t="s">
        <v>273</v>
      </c>
      <c r="D116" s="196" t="s">
        <v>5244</v>
      </c>
      <c r="E116" s="268" t="s">
        <v>5245</v>
      </c>
      <c r="F116" s="196"/>
      <c r="G116" s="269" t="s">
        <v>5374</v>
      </c>
      <c r="H116" s="76"/>
      <c r="I116" s="118">
        <v>150000</v>
      </c>
      <c r="J116" s="76"/>
      <c r="K116" s="76" t="s">
        <v>1562</v>
      </c>
      <c r="L116" s="130" t="s">
        <v>2249</v>
      </c>
      <c r="M116" s="119" t="s">
        <v>5375</v>
      </c>
      <c r="N116" s="119" t="s">
        <v>5376</v>
      </c>
      <c r="O116" s="119" t="s">
        <v>5371</v>
      </c>
      <c r="P116" s="76"/>
      <c r="Q116" s="76" t="s">
        <v>1065</v>
      </c>
      <c r="R116" s="119" t="s">
        <v>3302</v>
      </c>
      <c r="S116" s="76"/>
      <c r="T116" s="76"/>
      <c r="U116" s="76"/>
      <c r="V116" s="76"/>
      <c r="W116" s="76"/>
      <c r="X116" s="121"/>
      <c r="Y116" s="121"/>
      <c r="Z116" s="639">
        <f t="shared" si="2"/>
        <v>10500.000000000002</v>
      </c>
      <c r="AA116" s="118">
        <f t="shared" si="3"/>
        <v>160500</v>
      </c>
    </row>
    <row r="117" spans="1:27" x14ac:dyDescent="0.35">
      <c r="A117" s="76"/>
      <c r="B117" s="196" t="s">
        <v>5243</v>
      </c>
      <c r="C117" s="196" t="s">
        <v>273</v>
      </c>
      <c r="D117" s="196" t="s">
        <v>5244</v>
      </c>
      <c r="E117" s="268" t="s">
        <v>5245</v>
      </c>
      <c r="F117" s="196"/>
      <c r="G117" s="269" t="s">
        <v>5377</v>
      </c>
      <c r="H117" s="76"/>
      <c r="I117" s="118">
        <v>150000</v>
      </c>
      <c r="J117" s="76"/>
      <c r="K117" s="76" t="s">
        <v>1562</v>
      </c>
      <c r="L117" s="130" t="s">
        <v>2249</v>
      </c>
      <c r="M117" s="119" t="s">
        <v>5370</v>
      </c>
      <c r="N117" s="119" t="s">
        <v>5371</v>
      </c>
      <c r="O117" s="119" t="s">
        <v>5371</v>
      </c>
      <c r="P117" s="76"/>
      <c r="Q117" s="76" t="s">
        <v>1065</v>
      </c>
      <c r="R117" s="119" t="s">
        <v>3302</v>
      </c>
      <c r="S117" s="76"/>
      <c r="T117" s="76"/>
      <c r="U117" s="76"/>
      <c r="V117" s="76"/>
      <c r="W117" s="76"/>
      <c r="X117" s="121"/>
      <c r="Y117" s="121"/>
      <c r="Z117" s="639">
        <f t="shared" si="2"/>
        <v>10500.000000000002</v>
      </c>
      <c r="AA117" s="118">
        <f t="shared" si="3"/>
        <v>160500</v>
      </c>
    </row>
    <row r="118" spans="1:27" x14ac:dyDescent="0.35">
      <c r="A118" s="76"/>
      <c r="B118" s="196" t="s">
        <v>5243</v>
      </c>
      <c r="C118" s="196" t="s">
        <v>273</v>
      </c>
      <c r="D118" s="196" t="s">
        <v>5244</v>
      </c>
      <c r="E118" s="268" t="s">
        <v>5245</v>
      </c>
      <c r="F118" s="196"/>
      <c r="G118" s="269" t="s">
        <v>5378</v>
      </c>
      <c r="H118" s="76"/>
      <c r="I118" s="118">
        <v>150000</v>
      </c>
      <c r="J118" s="76"/>
      <c r="K118" s="76" t="s">
        <v>1562</v>
      </c>
      <c r="L118" s="130" t="s">
        <v>2249</v>
      </c>
      <c r="M118" s="119" t="s">
        <v>5370</v>
      </c>
      <c r="N118" s="119" t="s">
        <v>5371</v>
      </c>
      <c r="O118" s="119" t="s">
        <v>5371</v>
      </c>
      <c r="P118" s="76"/>
      <c r="Q118" s="76" t="s">
        <v>1065</v>
      </c>
      <c r="R118" s="119" t="s">
        <v>3302</v>
      </c>
      <c r="S118" s="76"/>
      <c r="T118" s="76"/>
      <c r="U118" s="76"/>
      <c r="V118" s="76"/>
      <c r="W118" s="76"/>
      <c r="X118" s="121"/>
      <c r="Y118" s="121"/>
      <c r="Z118" s="639">
        <f t="shared" si="2"/>
        <v>10500.000000000002</v>
      </c>
      <c r="AA118" s="118">
        <f t="shared" si="3"/>
        <v>160500</v>
      </c>
    </row>
    <row r="119" spans="1:27" x14ac:dyDescent="0.35">
      <c r="A119" s="76"/>
      <c r="B119" s="196" t="s">
        <v>5243</v>
      </c>
      <c r="C119" s="196" t="s">
        <v>273</v>
      </c>
      <c r="D119" s="196" t="s">
        <v>5244</v>
      </c>
      <c r="E119" s="268" t="s">
        <v>5245</v>
      </c>
      <c r="F119" s="196"/>
      <c r="G119" s="269" t="s">
        <v>5379</v>
      </c>
      <c r="H119" s="76"/>
      <c r="I119" s="118">
        <v>150000</v>
      </c>
      <c r="J119" s="76"/>
      <c r="K119" s="76" t="s">
        <v>1562</v>
      </c>
      <c r="L119" s="130" t="s">
        <v>2249</v>
      </c>
      <c r="M119" s="119" t="s">
        <v>5370</v>
      </c>
      <c r="N119" s="119" t="s">
        <v>5371</v>
      </c>
      <c r="O119" s="119" t="s">
        <v>5371</v>
      </c>
      <c r="P119" s="76"/>
      <c r="Q119" s="76" t="s">
        <v>1065</v>
      </c>
      <c r="R119" s="119" t="s">
        <v>3302</v>
      </c>
      <c r="S119" s="76"/>
      <c r="T119" s="76"/>
      <c r="U119" s="76"/>
      <c r="V119" s="76"/>
      <c r="W119" s="76"/>
      <c r="X119" s="121"/>
      <c r="Y119" s="121"/>
      <c r="Z119" s="639">
        <f t="shared" si="2"/>
        <v>10500.000000000002</v>
      </c>
      <c r="AA119" s="118">
        <f t="shared" si="3"/>
        <v>160500</v>
      </c>
    </row>
    <row r="120" spans="1:27" x14ac:dyDescent="0.35">
      <c r="A120" s="76"/>
      <c r="B120" s="196" t="s">
        <v>5243</v>
      </c>
      <c r="C120" s="196" t="s">
        <v>273</v>
      </c>
      <c r="D120" s="196" t="s">
        <v>5244</v>
      </c>
      <c r="E120" s="268" t="s">
        <v>5245</v>
      </c>
      <c r="F120" s="196"/>
      <c r="G120" s="269" t="s">
        <v>5380</v>
      </c>
      <c r="H120" s="76"/>
      <c r="I120" s="118">
        <v>150000</v>
      </c>
      <c r="J120" s="76"/>
      <c r="K120" s="76" t="s">
        <v>1562</v>
      </c>
      <c r="L120" s="130" t="s">
        <v>2249</v>
      </c>
      <c r="M120" s="119" t="s">
        <v>5370</v>
      </c>
      <c r="N120" s="119" t="s">
        <v>5371</v>
      </c>
      <c r="O120" s="119" t="s">
        <v>5371</v>
      </c>
      <c r="P120" s="76"/>
      <c r="Q120" s="76" t="s">
        <v>1065</v>
      </c>
      <c r="R120" s="119" t="s">
        <v>3302</v>
      </c>
      <c r="S120" s="76"/>
      <c r="T120" s="76"/>
      <c r="U120" s="76"/>
      <c r="V120" s="76"/>
      <c r="W120" s="76"/>
      <c r="X120" s="121"/>
      <c r="Y120" s="121"/>
      <c r="Z120" s="639">
        <f t="shared" si="2"/>
        <v>10500.000000000002</v>
      </c>
      <c r="AA120" s="118">
        <f t="shared" si="3"/>
        <v>160500</v>
      </c>
    </row>
    <row r="121" spans="1:27" x14ac:dyDescent="0.35">
      <c r="A121" s="76"/>
      <c r="B121" s="196" t="s">
        <v>5243</v>
      </c>
      <c r="C121" s="196" t="s">
        <v>273</v>
      </c>
      <c r="D121" s="196" t="s">
        <v>5244</v>
      </c>
      <c r="E121" s="268" t="s">
        <v>5245</v>
      </c>
      <c r="F121" s="196"/>
      <c r="G121" s="269" t="s">
        <v>5381</v>
      </c>
      <c r="H121" s="76"/>
      <c r="I121" s="118">
        <v>150000</v>
      </c>
      <c r="J121" s="76"/>
      <c r="K121" s="76" t="s">
        <v>1562</v>
      </c>
      <c r="L121" s="130" t="s">
        <v>2249</v>
      </c>
      <c r="M121" s="119" t="s">
        <v>5370</v>
      </c>
      <c r="N121" s="119" t="s">
        <v>5371</v>
      </c>
      <c r="O121" s="119" t="s">
        <v>5371</v>
      </c>
      <c r="P121" s="76"/>
      <c r="Q121" s="76" t="s">
        <v>1065</v>
      </c>
      <c r="R121" s="119" t="s">
        <v>3302</v>
      </c>
      <c r="S121" s="76"/>
      <c r="T121" s="76"/>
      <c r="U121" s="76"/>
      <c r="V121" s="76"/>
      <c r="W121" s="76"/>
      <c r="X121" s="121"/>
      <c r="Y121" s="121"/>
      <c r="Z121" s="639">
        <f t="shared" si="2"/>
        <v>10500.000000000002</v>
      </c>
      <c r="AA121" s="118">
        <f t="shared" si="3"/>
        <v>160500</v>
      </c>
    </row>
    <row r="122" spans="1:27" x14ac:dyDescent="0.35">
      <c r="A122" s="76"/>
      <c r="B122" s="196" t="s">
        <v>5243</v>
      </c>
      <c r="C122" s="196" t="s">
        <v>273</v>
      </c>
      <c r="D122" s="196" t="s">
        <v>5244</v>
      </c>
      <c r="E122" s="268" t="s">
        <v>5245</v>
      </c>
      <c r="F122" s="196"/>
      <c r="G122" s="269" t="s">
        <v>5382</v>
      </c>
      <c r="H122" s="76"/>
      <c r="I122" s="118">
        <v>150000</v>
      </c>
      <c r="J122" s="76"/>
      <c r="K122" s="76" t="s">
        <v>1562</v>
      </c>
      <c r="L122" s="130" t="s">
        <v>2249</v>
      </c>
      <c r="M122" s="119" t="s">
        <v>5370</v>
      </c>
      <c r="N122" s="119" t="s">
        <v>5371</v>
      </c>
      <c r="O122" s="119" t="s">
        <v>5371</v>
      </c>
      <c r="P122" s="76"/>
      <c r="Q122" s="76" t="s">
        <v>1065</v>
      </c>
      <c r="R122" s="119" t="s">
        <v>3302</v>
      </c>
      <c r="S122" s="76"/>
      <c r="T122" s="76"/>
      <c r="U122" s="76"/>
      <c r="V122" s="76"/>
      <c r="W122" s="76"/>
      <c r="X122" s="121"/>
      <c r="Y122" s="121"/>
      <c r="Z122" s="639">
        <f t="shared" si="2"/>
        <v>10500.000000000002</v>
      </c>
      <c r="AA122" s="118">
        <f t="shared" si="3"/>
        <v>160500</v>
      </c>
    </row>
    <row r="123" spans="1:27" x14ac:dyDescent="0.35">
      <c r="A123" s="76"/>
      <c r="B123" s="196" t="s">
        <v>5243</v>
      </c>
      <c r="C123" s="196" t="s">
        <v>273</v>
      </c>
      <c r="D123" s="196" t="s">
        <v>5244</v>
      </c>
      <c r="E123" s="268" t="s">
        <v>5245</v>
      </c>
      <c r="F123" s="196"/>
      <c r="G123" s="269" t="s">
        <v>5383</v>
      </c>
      <c r="H123" s="76"/>
      <c r="I123" s="118">
        <v>150000</v>
      </c>
      <c r="J123" s="76"/>
      <c r="K123" s="76" t="s">
        <v>1562</v>
      </c>
      <c r="L123" s="130" t="s">
        <v>2249</v>
      </c>
      <c r="M123" s="119" t="s">
        <v>5370</v>
      </c>
      <c r="N123" s="119" t="s">
        <v>5371</v>
      </c>
      <c r="O123" s="119" t="s">
        <v>5371</v>
      </c>
      <c r="P123" s="76"/>
      <c r="Q123" s="76" t="s">
        <v>1065</v>
      </c>
      <c r="R123" s="119" t="s">
        <v>3302</v>
      </c>
      <c r="S123" s="76"/>
      <c r="T123" s="76"/>
      <c r="U123" s="76"/>
      <c r="V123" s="76"/>
      <c r="W123" s="76"/>
      <c r="X123" s="121"/>
      <c r="Y123" s="121"/>
      <c r="Z123" s="639">
        <f t="shared" si="2"/>
        <v>10500.000000000002</v>
      </c>
      <c r="AA123" s="118">
        <f t="shared" si="3"/>
        <v>160500</v>
      </c>
    </row>
    <row r="124" spans="1:27" x14ac:dyDescent="0.35">
      <c r="A124" s="76"/>
      <c r="B124" s="196" t="s">
        <v>5243</v>
      </c>
      <c r="C124" s="196" t="s">
        <v>273</v>
      </c>
      <c r="D124" s="196" t="s">
        <v>5244</v>
      </c>
      <c r="E124" s="268" t="s">
        <v>5245</v>
      </c>
      <c r="F124" s="196"/>
      <c r="G124" s="269" t="s">
        <v>5384</v>
      </c>
      <c r="H124" s="76"/>
      <c r="I124" s="118">
        <v>150000</v>
      </c>
      <c r="J124" s="76"/>
      <c r="K124" s="76" t="s">
        <v>1562</v>
      </c>
      <c r="L124" s="130" t="s">
        <v>2249</v>
      </c>
      <c r="M124" s="119" t="s">
        <v>5370</v>
      </c>
      <c r="N124" s="119" t="s">
        <v>5371</v>
      </c>
      <c r="O124" s="119" t="s">
        <v>5371</v>
      </c>
      <c r="P124" s="76"/>
      <c r="Q124" s="76" t="s">
        <v>1065</v>
      </c>
      <c r="R124" s="119" t="s">
        <v>3302</v>
      </c>
      <c r="S124" s="76"/>
      <c r="T124" s="76"/>
      <c r="U124" s="76"/>
      <c r="V124" s="76"/>
      <c r="W124" s="76"/>
      <c r="X124" s="121"/>
      <c r="Y124" s="121"/>
      <c r="Z124" s="639">
        <f t="shared" si="2"/>
        <v>10500.000000000002</v>
      </c>
      <c r="AA124" s="118">
        <f t="shared" si="3"/>
        <v>160500</v>
      </c>
    </row>
    <row r="125" spans="1:27" x14ac:dyDescent="0.35">
      <c r="A125" s="76"/>
      <c r="B125" s="196" t="s">
        <v>5243</v>
      </c>
      <c r="C125" s="196" t="s">
        <v>273</v>
      </c>
      <c r="D125" s="196" t="s">
        <v>5244</v>
      </c>
      <c r="E125" s="268" t="s">
        <v>5245</v>
      </c>
      <c r="F125" s="196"/>
      <c r="G125" s="269" t="s">
        <v>5385</v>
      </c>
      <c r="H125" s="76"/>
      <c r="I125" s="118">
        <v>150000</v>
      </c>
      <c r="J125" s="76"/>
      <c r="K125" s="76" t="s">
        <v>1562</v>
      </c>
      <c r="L125" s="130" t="s">
        <v>2249</v>
      </c>
      <c r="M125" s="119" t="s">
        <v>5370</v>
      </c>
      <c r="N125" s="119" t="s">
        <v>5371</v>
      </c>
      <c r="O125" s="119" t="s">
        <v>5371</v>
      </c>
      <c r="P125" s="76"/>
      <c r="Q125" s="76" t="s">
        <v>1065</v>
      </c>
      <c r="R125" s="119" t="s">
        <v>3302</v>
      </c>
      <c r="S125" s="76"/>
      <c r="T125" s="76"/>
      <c r="U125" s="76"/>
      <c r="V125" s="76"/>
      <c r="W125" s="76"/>
      <c r="X125" s="121"/>
      <c r="Y125" s="121"/>
      <c r="Z125" s="639">
        <f t="shared" si="2"/>
        <v>10500.000000000002</v>
      </c>
      <c r="AA125" s="118">
        <f t="shared" si="3"/>
        <v>160500</v>
      </c>
    </row>
    <row r="126" spans="1:27" x14ac:dyDescent="0.35">
      <c r="A126" s="76"/>
      <c r="B126" s="196" t="s">
        <v>5243</v>
      </c>
      <c r="C126" s="196" t="s">
        <v>273</v>
      </c>
      <c r="D126" s="196" t="s">
        <v>5244</v>
      </c>
      <c r="E126" s="268" t="s">
        <v>5245</v>
      </c>
      <c r="F126" s="196"/>
      <c r="G126" s="269" t="s">
        <v>5386</v>
      </c>
      <c r="H126" s="76"/>
      <c r="I126" s="118">
        <v>150000</v>
      </c>
      <c r="J126" s="76"/>
      <c r="K126" s="76" t="s">
        <v>1562</v>
      </c>
      <c r="L126" s="130" t="s">
        <v>2249</v>
      </c>
      <c r="M126" s="119" t="s">
        <v>5370</v>
      </c>
      <c r="N126" s="119" t="s">
        <v>5371</v>
      </c>
      <c r="O126" s="119" t="s">
        <v>5371</v>
      </c>
      <c r="P126" s="76"/>
      <c r="Q126" s="76" t="s">
        <v>1065</v>
      </c>
      <c r="R126" s="119" t="s">
        <v>3302</v>
      </c>
      <c r="S126" s="76"/>
      <c r="T126" s="76"/>
      <c r="U126" s="76"/>
      <c r="V126" s="76"/>
      <c r="W126" s="76"/>
      <c r="X126" s="121"/>
      <c r="Y126" s="121"/>
      <c r="Z126" s="639">
        <f t="shared" si="2"/>
        <v>10500.000000000002</v>
      </c>
      <c r="AA126" s="118">
        <f t="shared" si="3"/>
        <v>160500</v>
      </c>
    </row>
    <row r="127" spans="1:27" x14ac:dyDescent="0.35">
      <c r="A127" s="76"/>
      <c r="B127" s="196" t="s">
        <v>5243</v>
      </c>
      <c r="C127" s="196" t="s">
        <v>273</v>
      </c>
      <c r="D127" s="196" t="s">
        <v>5244</v>
      </c>
      <c r="E127" s="268" t="s">
        <v>5245</v>
      </c>
      <c r="F127" s="196"/>
      <c r="G127" s="269" t="s">
        <v>5387</v>
      </c>
      <c r="H127" s="76"/>
      <c r="I127" s="118">
        <v>150000</v>
      </c>
      <c r="J127" s="76"/>
      <c r="K127" s="76" t="s">
        <v>1562</v>
      </c>
      <c r="L127" s="130" t="s">
        <v>2249</v>
      </c>
      <c r="M127" s="119" t="s">
        <v>5370</v>
      </c>
      <c r="N127" s="119" t="s">
        <v>5371</v>
      </c>
      <c r="O127" s="119" t="s">
        <v>5371</v>
      </c>
      <c r="P127" s="76"/>
      <c r="Q127" s="76" t="s">
        <v>1065</v>
      </c>
      <c r="R127" s="119" t="s">
        <v>3302</v>
      </c>
      <c r="S127" s="76"/>
      <c r="T127" s="76"/>
      <c r="U127" s="76"/>
      <c r="V127" s="76"/>
      <c r="W127" s="76"/>
      <c r="X127" s="121"/>
      <c r="Y127" s="121"/>
      <c r="Z127" s="639">
        <f t="shared" si="2"/>
        <v>10500.000000000002</v>
      </c>
      <c r="AA127" s="118">
        <f t="shared" si="3"/>
        <v>160500</v>
      </c>
    </row>
    <row r="128" spans="1:27" x14ac:dyDescent="0.35">
      <c r="A128" s="76"/>
      <c r="B128" s="196" t="s">
        <v>5243</v>
      </c>
      <c r="C128" s="196" t="s">
        <v>273</v>
      </c>
      <c r="D128" s="196" t="s">
        <v>5244</v>
      </c>
      <c r="E128" s="268" t="s">
        <v>5245</v>
      </c>
      <c r="F128" s="196"/>
      <c r="G128" s="269" t="s">
        <v>5388</v>
      </c>
      <c r="H128" s="76"/>
      <c r="I128" s="118">
        <v>150000</v>
      </c>
      <c r="J128" s="76"/>
      <c r="K128" s="76" t="s">
        <v>1562</v>
      </c>
      <c r="L128" s="130" t="s">
        <v>2249</v>
      </c>
      <c r="M128" s="119" t="s">
        <v>5370</v>
      </c>
      <c r="N128" s="119" t="s">
        <v>5371</v>
      </c>
      <c r="O128" s="119" t="s">
        <v>5371</v>
      </c>
      <c r="P128" s="76"/>
      <c r="Q128" s="76" t="s">
        <v>1065</v>
      </c>
      <c r="R128" s="119" t="s">
        <v>3302</v>
      </c>
      <c r="S128" s="76"/>
      <c r="T128" s="76"/>
      <c r="U128" s="76"/>
      <c r="V128" s="76"/>
      <c r="W128" s="76"/>
      <c r="X128" s="121"/>
      <c r="Y128" s="121"/>
      <c r="Z128" s="639">
        <f t="shared" si="2"/>
        <v>10500.000000000002</v>
      </c>
      <c r="AA128" s="118">
        <f t="shared" si="3"/>
        <v>160500</v>
      </c>
    </row>
    <row r="129" spans="1:27" x14ac:dyDescent="0.35">
      <c r="A129" s="76"/>
      <c r="B129" s="196" t="s">
        <v>5243</v>
      </c>
      <c r="C129" s="196" t="s">
        <v>273</v>
      </c>
      <c r="D129" s="196" t="s">
        <v>5244</v>
      </c>
      <c r="E129" s="268" t="s">
        <v>5245</v>
      </c>
      <c r="F129" s="196"/>
      <c r="G129" s="269" t="s">
        <v>5389</v>
      </c>
      <c r="H129" s="76"/>
      <c r="I129" s="118">
        <v>150000</v>
      </c>
      <c r="J129" s="76"/>
      <c r="K129" s="76" t="s">
        <v>1562</v>
      </c>
      <c r="L129" s="130" t="s">
        <v>2249</v>
      </c>
      <c r="M129" s="119" t="s">
        <v>5390</v>
      </c>
      <c r="N129" s="119" t="s">
        <v>5376</v>
      </c>
      <c r="O129" s="119" t="s">
        <v>5371</v>
      </c>
      <c r="P129" s="76"/>
      <c r="Q129" s="76" t="s">
        <v>1065</v>
      </c>
      <c r="R129" s="119" t="s">
        <v>3302</v>
      </c>
      <c r="S129" s="76"/>
      <c r="T129" s="76"/>
      <c r="U129" s="76"/>
      <c r="V129" s="76"/>
      <c r="W129" s="76"/>
      <c r="X129" s="121"/>
      <c r="Y129" s="121"/>
      <c r="Z129" s="639">
        <f t="shared" si="2"/>
        <v>10500.000000000002</v>
      </c>
      <c r="AA129" s="118">
        <f t="shared" si="3"/>
        <v>160500</v>
      </c>
    </row>
    <row r="130" spans="1:27" x14ac:dyDescent="0.35">
      <c r="A130" s="76"/>
      <c r="B130" s="196" t="s">
        <v>5243</v>
      </c>
      <c r="C130" s="196" t="s">
        <v>273</v>
      </c>
      <c r="D130" s="196" t="s">
        <v>5244</v>
      </c>
      <c r="E130" s="268" t="s">
        <v>5245</v>
      </c>
      <c r="F130" s="196"/>
      <c r="G130" s="269" t="s">
        <v>5391</v>
      </c>
      <c r="H130" s="76"/>
      <c r="I130" s="118">
        <v>150000</v>
      </c>
      <c r="J130" s="76"/>
      <c r="K130" s="76" t="s">
        <v>1562</v>
      </c>
      <c r="L130" s="130" t="s">
        <v>2249</v>
      </c>
      <c r="M130" s="119" t="s">
        <v>5370</v>
      </c>
      <c r="N130" s="119" t="s">
        <v>5371</v>
      </c>
      <c r="O130" s="119" t="s">
        <v>5371</v>
      </c>
      <c r="P130" s="76"/>
      <c r="Q130" s="76" t="s">
        <v>1065</v>
      </c>
      <c r="R130" s="119" t="s">
        <v>3302</v>
      </c>
      <c r="S130" s="76"/>
      <c r="T130" s="76"/>
      <c r="U130" s="76"/>
      <c r="V130" s="76"/>
      <c r="W130" s="76"/>
      <c r="X130" s="121"/>
      <c r="Y130" s="121"/>
      <c r="Z130" s="639">
        <f t="shared" si="2"/>
        <v>10500.000000000002</v>
      </c>
      <c r="AA130" s="118">
        <f t="shared" si="3"/>
        <v>160500</v>
      </c>
    </row>
    <row r="131" spans="1:27" x14ac:dyDescent="0.35">
      <c r="A131" s="76"/>
      <c r="B131" s="196" t="s">
        <v>5243</v>
      </c>
      <c r="C131" s="196" t="s">
        <v>273</v>
      </c>
      <c r="D131" s="196" t="s">
        <v>5244</v>
      </c>
      <c r="E131" s="268" t="s">
        <v>5245</v>
      </c>
      <c r="F131" s="196"/>
      <c r="G131" s="269" t="s">
        <v>5392</v>
      </c>
      <c r="H131" s="76"/>
      <c r="I131" s="118">
        <v>150000</v>
      </c>
      <c r="J131" s="76"/>
      <c r="K131" s="76" t="s">
        <v>1062</v>
      </c>
      <c r="L131" s="130" t="s">
        <v>2249</v>
      </c>
      <c r="M131" s="119" t="s">
        <v>3278</v>
      </c>
      <c r="N131" s="119" t="s">
        <v>5371</v>
      </c>
      <c r="O131" s="119" t="s">
        <v>5371</v>
      </c>
      <c r="P131" s="76"/>
      <c r="Q131" s="76" t="s">
        <v>1065</v>
      </c>
      <c r="R131" s="119" t="s">
        <v>3302</v>
      </c>
      <c r="S131" s="76"/>
      <c r="T131" s="76"/>
      <c r="U131" s="76"/>
      <c r="V131" s="76"/>
      <c r="W131" s="76"/>
      <c r="X131" s="121"/>
      <c r="Y131" s="121"/>
      <c r="Z131" s="639">
        <f t="shared" si="2"/>
        <v>10500.000000000002</v>
      </c>
      <c r="AA131" s="118">
        <f t="shared" si="3"/>
        <v>160500</v>
      </c>
    </row>
    <row r="132" spans="1:27" x14ac:dyDescent="0.35">
      <c r="A132" s="76"/>
      <c r="B132" s="196" t="s">
        <v>5243</v>
      </c>
      <c r="C132" s="196" t="s">
        <v>273</v>
      </c>
      <c r="D132" s="196" t="s">
        <v>5244</v>
      </c>
      <c r="E132" s="268" t="s">
        <v>5245</v>
      </c>
      <c r="F132" s="196"/>
      <c r="G132" s="269" t="s">
        <v>5393</v>
      </c>
      <c r="H132" s="76"/>
      <c r="I132" s="118">
        <v>150000</v>
      </c>
      <c r="J132" s="76"/>
      <c r="K132" s="76" t="s">
        <v>1062</v>
      </c>
      <c r="L132" s="130" t="s">
        <v>2249</v>
      </c>
      <c r="M132" s="119" t="s">
        <v>5394</v>
      </c>
      <c r="N132" s="119" t="s">
        <v>5371</v>
      </c>
      <c r="O132" s="119" t="s">
        <v>5371</v>
      </c>
      <c r="P132" s="76"/>
      <c r="Q132" s="76" t="s">
        <v>1065</v>
      </c>
      <c r="R132" s="119" t="s">
        <v>3302</v>
      </c>
      <c r="S132" s="76"/>
      <c r="T132" s="76"/>
      <c r="U132" s="76"/>
      <c r="V132" s="76"/>
      <c r="W132" s="76"/>
      <c r="X132" s="121"/>
      <c r="Y132" s="121"/>
      <c r="Z132" s="639">
        <f t="shared" si="2"/>
        <v>10500.000000000002</v>
      </c>
      <c r="AA132" s="118">
        <f t="shared" si="3"/>
        <v>160500</v>
      </c>
    </row>
    <row r="133" spans="1:27" x14ac:dyDescent="0.35">
      <c r="A133" s="76"/>
      <c r="B133" s="196" t="s">
        <v>5243</v>
      </c>
      <c r="C133" s="196" t="s">
        <v>273</v>
      </c>
      <c r="D133" s="196" t="s">
        <v>5244</v>
      </c>
      <c r="E133" s="268" t="s">
        <v>5245</v>
      </c>
      <c r="F133" s="196"/>
      <c r="G133" s="269" t="s">
        <v>5395</v>
      </c>
      <c r="H133" s="76"/>
      <c r="I133" s="118">
        <v>150000</v>
      </c>
      <c r="J133" s="76"/>
      <c r="K133" s="76" t="s">
        <v>1562</v>
      </c>
      <c r="L133" s="130" t="s">
        <v>2249</v>
      </c>
      <c r="M133" s="119" t="s">
        <v>5370</v>
      </c>
      <c r="N133" s="119" t="s">
        <v>5371</v>
      </c>
      <c r="O133" s="119" t="s">
        <v>5371</v>
      </c>
      <c r="P133" s="76"/>
      <c r="Q133" s="76" t="s">
        <v>1065</v>
      </c>
      <c r="R133" s="119" t="s">
        <v>3302</v>
      </c>
      <c r="S133" s="76"/>
      <c r="T133" s="76"/>
      <c r="U133" s="76"/>
      <c r="V133" s="76"/>
      <c r="W133" s="76"/>
      <c r="X133" s="121"/>
      <c r="Y133" s="121"/>
      <c r="Z133" s="639">
        <f t="shared" si="2"/>
        <v>10500.000000000002</v>
      </c>
      <c r="AA133" s="118">
        <f t="shared" si="3"/>
        <v>160500</v>
      </c>
    </row>
    <row r="134" spans="1:27" x14ac:dyDescent="0.35">
      <c r="A134" s="76"/>
      <c r="B134" s="196" t="s">
        <v>5243</v>
      </c>
      <c r="C134" s="196" t="s">
        <v>273</v>
      </c>
      <c r="D134" s="196" t="s">
        <v>5244</v>
      </c>
      <c r="E134" s="268" t="s">
        <v>5245</v>
      </c>
      <c r="F134" s="196"/>
      <c r="G134" s="269" t="s">
        <v>5396</v>
      </c>
      <c r="H134" s="76"/>
      <c r="I134" s="118">
        <v>150000</v>
      </c>
      <c r="J134" s="76"/>
      <c r="K134" s="76" t="s">
        <v>1062</v>
      </c>
      <c r="L134" s="130" t="s">
        <v>2249</v>
      </c>
      <c r="M134" s="119" t="s">
        <v>3278</v>
      </c>
      <c r="N134" s="119" t="s">
        <v>5371</v>
      </c>
      <c r="O134" s="119" t="s">
        <v>5371</v>
      </c>
      <c r="P134" s="76"/>
      <c r="Q134" s="76" t="s">
        <v>1065</v>
      </c>
      <c r="R134" s="119" t="s">
        <v>3302</v>
      </c>
      <c r="S134" s="76"/>
      <c r="T134" s="76"/>
      <c r="U134" s="76"/>
      <c r="V134" s="76"/>
      <c r="W134" s="76"/>
      <c r="X134" s="121"/>
      <c r="Y134" s="121"/>
      <c r="Z134" s="639">
        <f t="shared" ref="Z134:Z193" si="4">I134*Z$4</f>
        <v>10500.000000000002</v>
      </c>
      <c r="AA134" s="118">
        <f t="shared" ref="AA134:AA193" si="5">I134+Z134</f>
        <v>160500</v>
      </c>
    </row>
    <row r="135" spans="1:27" x14ac:dyDescent="0.35">
      <c r="A135" s="76"/>
      <c r="B135" s="196" t="s">
        <v>5243</v>
      </c>
      <c r="C135" s="196" t="s">
        <v>273</v>
      </c>
      <c r="D135" s="196" t="s">
        <v>5244</v>
      </c>
      <c r="E135" s="268" t="s">
        <v>5245</v>
      </c>
      <c r="F135" s="196"/>
      <c r="G135" s="269" t="s">
        <v>5397</v>
      </c>
      <c r="H135" s="76"/>
      <c r="I135" s="118">
        <v>150000</v>
      </c>
      <c r="J135" s="76"/>
      <c r="K135" s="76" t="s">
        <v>1062</v>
      </c>
      <c r="L135" s="130" t="s">
        <v>2249</v>
      </c>
      <c r="M135" s="119" t="s">
        <v>5394</v>
      </c>
      <c r="N135" s="119" t="s">
        <v>5371</v>
      </c>
      <c r="O135" s="119" t="s">
        <v>5371</v>
      </c>
      <c r="P135" s="76"/>
      <c r="Q135" s="76" t="s">
        <v>1065</v>
      </c>
      <c r="R135" s="119" t="s">
        <v>3302</v>
      </c>
      <c r="S135" s="76"/>
      <c r="T135" s="76"/>
      <c r="U135" s="76"/>
      <c r="V135" s="76"/>
      <c r="W135" s="76"/>
      <c r="X135" s="121"/>
      <c r="Y135" s="121"/>
      <c r="Z135" s="639">
        <f t="shared" si="4"/>
        <v>10500.000000000002</v>
      </c>
      <c r="AA135" s="118">
        <f t="shared" si="5"/>
        <v>160500</v>
      </c>
    </row>
    <row r="136" spans="1:27" x14ac:dyDescent="0.35">
      <c r="A136" s="76"/>
      <c r="B136" s="196" t="s">
        <v>5243</v>
      </c>
      <c r="C136" s="196" t="s">
        <v>273</v>
      </c>
      <c r="D136" s="196" t="s">
        <v>5244</v>
      </c>
      <c r="E136" s="268" t="s">
        <v>5245</v>
      </c>
      <c r="F136" s="196"/>
      <c r="G136" s="269" t="s">
        <v>5398</v>
      </c>
      <c r="H136" s="76"/>
      <c r="I136" s="118">
        <v>150000</v>
      </c>
      <c r="J136" s="76"/>
      <c r="K136" s="76" t="s">
        <v>1562</v>
      </c>
      <c r="L136" s="130" t="s">
        <v>2249</v>
      </c>
      <c r="M136" s="119" t="s">
        <v>5370</v>
      </c>
      <c r="N136" s="119" t="s">
        <v>5371</v>
      </c>
      <c r="O136" s="119" t="s">
        <v>5371</v>
      </c>
      <c r="P136" s="76"/>
      <c r="Q136" s="76" t="s">
        <v>1065</v>
      </c>
      <c r="R136" s="119" t="s">
        <v>3302</v>
      </c>
      <c r="S136" s="76"/>
      <c r="T136" s="76"/>
      <c r="U136" s="76"/>
      <c r="V136" s="76"/>
      <c r="W136" s="76"/>
      <c r="X136" s="121"/>
      <c r="Y136" s="121"/>
      <c r="Z136" s="639">
        <f t="shared" si="4"/>
        <v>10500.000000000002</v>
      </c>
      <c r="AA136" s="118">
        <f t="shared" si="5"/>
        <v>160500</v>
      </c>
    </row>
    <row r="137" spans="1:27" x14ac:dyDescent="0.35">
      <c r="A137" s="76"/>
      <c r="B137" s="196" t="s">
        <v>5243</v>
      </c>
      <c r="C137" s="196" t="s">
        <v>273</v>
      </c>
      <c r="D137" s="196" t="s">
        <v>5244</v>
      </c>
      <c r="E137" s="268" t="s">
        <v>5245</v>
      </c>
      <c r="F137" s="196"/>
      <c r="G137" s="269" t="s">
        <v>5399</v>
      </c>
      <c r="H137" s="76"/>
      <c r="I137" s="118">
        <v>150000</v>
      </c>
      <c r="J137" s="76"/>
      <c r="K137" s="76" t="s">
        <v>1062</v>
      </c>
      <c r="L137" s="130" t="s">
        <v>2249</v>
      </c>
      <c r="M137" s="119" t="s">
        <v>3278</v>
      </c>
      <c r="N137" s="119" t="s">
        <v>5371</v>
      </c>
      <c r="O137" s="119" t="s">
        <v>5371</v>
      </c>
      <c r="P137" s="76"/>
      <c r="Q137" s="76" t="s">
        <v>1065</v>
      </c>
      <c r="R137" s="119" t="s">
        <v>3302</v>
      </c>
      <c r="S137" s="76"/>
      <c r="T137" s="76"/>
      <c r="U137" s="76"/>
      <c r="V137" s="76"/>
      <c r="W137" s="76"/>
      <c r="X137" s="121"/>
      <c r="Y137" s="121"/>
      <c r="Z137" s="639">
        <f t="shared" si="4"/>
        <v>10500.000000000002</v>
      </c>
      <c r="AA137" s="118">
        <f t="shared" si="5"/>
        <v>160500</v>
      </c>
    </row>
    <row r="138" spans="1:27" x14ac:dyDescent="0.35">
      <c r="A138" s="76"/>
      <c r="B138" s="196" t="s">
        <v>5243</v>
      </c>
      <c r="C138" s="196" t="s">
        <v>273</v>
      </c>
      <c r="D138" s="196" t="s">
        <v>5244</v>
      </c>
      <c r="E138" s="268" t="s">
        <v>5245</v>
      </c>
      <c r="F138" s="196"/>
      <c r="G138" s="269" t="s">
        <v>5400</v>
      </c>
      <c r="H138" s="76"/>
      <c r="I138" s="118">
        <v>150000</v>
      </c>
      <c r="J138" s="76"/>
      <c r="K138" s="76" t="s">
        <v>1562</v>
      </c>
      <c r="L138" s="130" t="s">
        <v>2249</v>
      </c>
      <c r="M138" s="119" t="s">
        <v>5370</v>
      </c>
      <c r="N138" s="119" t="s">
        <v>5371</v>
      </c>
      <c r="O138" s="119" t="s">
        <v>5371</v>
      </c>
      <c r="P138" s="76"/>
      <c r="Q138" s="76" t="s">
        <v>1065</v>
      </c>
      <c r="R138" s="119" t="s">
        <v>3302</v>
      </c>
      <c r="S138" s="76"/>
      <c r="T138" s="76"/>
      <c r="U138" s="76"/>
      <c r="V138" s="76"/>
      <c r="W138" s="76"/>
      <c r="X138" s="121"/>
      <c r="Y138" s="121"/>
      <c r="Z138" s="639">
        <f t="shared" si="4"/>
        <v>10500.000000000002</v>
      </c>
      <c r="AA138" s="118">
        <f t="shared" si="5"/>
        <v>160500</v>
      </c>
    </row>
    <row r="139" spans="1:27" x14ac:dyDescent="0.35">
      <c r="A139" s="76"/>
      <c r="B139" s="196" t="s">
        <v>5243</v>
      </c>
      <c r="C139" s="196" t="s">
        <v>273</v>
      </c>
      <c r="D139" s="196" t="s">
        <v>5244</v>
      </c>
      <c r="E139" s="268" t="s">
        <v>5245</v>
      </c>
      <c r="F139" s="196"/>
      <c r="G139" s="269" t="s">
        <v>5401</v>
      </c>
      <c r="H139" s="76"/>
      <c r="I139" s="118">
        <v>150000</v>
      </c>
      <c r="J139" s="76"/>
      <c r="K139" s="76" t="s">
        <v>1062</v>
      </c>
      <c r="L139" s="130" t="s">
        <v>2249</v>
      </c>
      <c r="M139" s="119" t="s">
        <v>3278</v>
      </c>
      <c r="N139" s="119" t="s">
        <v>5371</v>
      </c>
      <c r="O139" s="119" t="s">
        <v>5371</v>
      </c>
      <c r="P139" s="76"/>
      <c r="Q139" s="76" t="s">
        <v>1065</v>
      </c>
      <c r="R139" s="119" t="s">
        <v>3302</v>
      </c>
      <c r="S139" s="76"/>
      <c r="T139" s="76"/>
      <c r="U139" s="76"/>
      <c r="V139" s="76"/>
      <c r="W139" s="76"/>
      <c r="X139" s="121"/>
      <c r="Y139" s="121"/>
      <c r="Z139" s="639">
        <f t="shared" si="4"/>
        <v>10500.000000000002</v>
      </c>
      <c r="AA139" s="118">
        <f t="shared" si="5"/>
        <v>160500</v>
      </c>
    </row>
    <row r="140" spans="1:27" x14ac:dyDescent="0.35">
      <c r="A140" s="76"/>
      <c r="B140" s="196" t="s">
        <v>5243</v>
      </c>
      <c r="C140" s="196" t="s">
        <v>273</v>
      </c>
      <c r="D140" s="196" t="s">
        <v>5244</v>
      </c>
      <c r="E140" s="268" t="s">
        <v>5245</v>
      </c>
      <c r="F140" s="196"/>
      <c r="G140" s="269" t="s">
        <v>5402</v>
      </c>
      <c r="H140" s="76"/>
      <c r="I140" s="118">
        <v>150000</v>
      </c>
      <c r="J140" s="76"/>
      <c r="K140" s="76" t="s">
        <v>1562</v>
      </c>
      <c r="L140" s="130" t="s">
        <v>2249</v>
      </c>
      <c r="M140" s="119" t="s">
        <v>5370</v>
      </c>
      <c r="N140" s="119" t="s">
        <v>5371</v>
      </c>
      <c r="O140" s="119" t="s">
        <v>5371</v>
      </c>
      <c r="P140" s="76"/>
      <c r="Q140" s="76" t="s">
        <v>1065</v>
      </c>
      <c r="R140" s="119" t="s">
        <v>3302</v>
      </c>
      <c r="S140" s="76"/>
      <c r="T140" s="76"/>
      <c r="U140" s="76"/>
      <c r="V140" s="76"/>
      <c r="W140" s="76"/>
      <c r="X140" s="121"/>
      <c r="Y140" s="121"/>
      <c r="Z140" s="639">
        <f t="shared" si="4"/>
        <v>10500.000000000002</v>
      </c>
      <c r="AA140" s="118">
        <f t="shared" si="5"/>
        <v>160500</v>
      </c>
    </row>
    <row r="141" spans="1:27" x14ac:dyDescent="0.35">
      <c r="A141" s="76"/>
      <c r="B141" s="196" t="s">
        <v>5243</v>
      </c>
      <c r="C141" s="196" t="s">
        <v>273</v>
      </c>
      <c r="D141" s="196" t="s">
        <v>5244</v>
      </c>
      <c r="E141" s="268" t="s">
        <v>5245</v>
      </c>
      <c r="F141" s="196"/>
      <c r="G141" s="269" t="s">
        <v>5403</v>
      </c>
      <c r="H141" s="76"/>
      <c r="I141" s="118">
        <v>150000</v>
      </c>
      <c r="J141" s="76"/>
      <c r="K141" s="76" t="s">
        <v>1062</v>
      </c>
      <c r="L141" s="130" t="s">
        <v>2249</v>
      </c>
      <c r="M141" s="119" t="s">
        <v>3278</v>
      </c>
      <c r="N141" s="119" t="s">
        <v>5371</v>
      </c>
      <c r="O141" s="119" t="s">
        <v>5371</v>
      </c>
      <c r="P141" s="76"/>
      <c r="Q141" s="76" t="s">
        <v>1065</v>
      </c>
      <c r="R141" s="119" t="s">
        <v>3302</v>
      </c>
      <c r="S141" s="76"/>
      <c r="T141" s="76"/>
      <c r="U141" s="76"/>
      <c r="V141" s="76"/>
      <c r="W141" s="76"/>
      <c r="X141" s="121"/>
      <c r="Y141" s="121"/>
      <c r="Z141" s="639">
        <f t="shared" si="4"/>
        <v>10500.000000000002</v>
      </c>
      <c r="AA141" s="118">
        <f t="shared" si="5"/>
        <v>160500</v>
      </c>
    </row>
    <row r="142" spans="1:27" x14ac:dyDescent="0.35">
      <c r="A142" s="76"/>
      <c r="B142" s="196" t="s">
        <v>5243</v>
      </c>
      <c r="C142" s="196" t="s">
        <v>273</v>
      </c>
      <c r="D142" s="196" t="s">
        <v>5244</v>
      </c>
      <c r="E142" s="268" t="s">
        <v>5245</v>
      </c>
      <c r="F142" s="196"/>
      <c r="G142" s="269" t="s">
        <v>5404</v>
      </c>
      <c r="H142" s="76"/>
      <c r="I142" s="118">
        <v>150000</v>
      </c>
      <c r="J142" s="76"/>
      <c r="K142" s="76" t="s">
        <v>1562</v>
      </c>
      <c r="L142" s="130" t="s">
        <v>2249</v>
      </c>
      <c r="M142" s="119" t="s">
        <v>5370</v>
      </c>
      <c r="N142" s="119" t="s">
        <v>5371</v>
      </c>
      <c r="O142" s="119" t="s">
        <v>5371</v>
      </c>
      <c r="P142" s="76"/>
      <c r="Q142" s="76" t="s">
        <v>1065</v>
      </c>
      <c r="R142" s="119" t="s">
        <v>3302</v>
      </c>
      <c r="S142" s="76"/>
      <c r="T142" s="76"/>
      <c r="U142" s="76"/>
      <c r="V142" s="76"/>
      <c r="W142" s="76"/>
      <c r="X142" s="121"/>
      <c r="Y142" s="121"/>
      <c r="Z142" s="639">
        <f t="shared" si="4"/>
        <v>10500.000000000002</v>
      </c>
      <c r="AA142" s="118">
        <f t="shared" si="5"/>
        <v>160500</v>
      </c>
    </row>
    <row r="143" spans="1:27" x14ac:dyDescent="0.35">
      <c r="A143" s="76"/>
      <c r="B143" s="196" t="s">
        <v>5243</v>
      </c>
      <c r="C143" s="196" t="s">
        <v>273</v>
      </c>
      <c r="D143" s="196" t="s">
        <v>5244</v>
      </c>
      <c r="E143" s="268" t="s">
        <v>5245</v>
      </c>
      <c r="F143" s="196"/>
      <c r="G143" s="269" t="s">
        <v>5405</v>
      </c>
      <c r="H143" s="76"/>
      <c r="I143" s="118">
        <v>150000</v>
      </c>
      <c r="J143" s="76"/>
      <c r="K143" s="76" t="s">
        <v>1062</v>
      </c>
      <c r="L143" s="130" t="s">
        <v>2249</v>
      </c>
      <c r="M143" s="119" t="s">
        <v>3278</v>
      </c>
      <c r="N143" s="119" t="s">
        <v>5371</v>
      </c>
      <c r="O143" s="119" t="s">
        <v>5371</v>
      </c>
      <c r="P143" s="76"/>
      <c r="Q143" s="76" t="s">
        <v>1065</v>
      </c>
      <c r="R143" s="119" t="s">
        <v>3302</v>
      </c>
      <c r="S143" s="76"/>
      <c r="T143" s="76"/>
      <c r="U143" s="76"/>
      <c r="V143" s="76"/>
      <c r="W143" s="76"/>
      <c r="X143" s="121"/>
      <c r="Y143" s="121"/>
      <c r="Z143" s="639">
        <f t="shared" si="4"/>
        <v>10500.000000000002</v>
      </c>
      <c r="AA143" s="118">
        <f t="shared" si="5"/>
        <v>160500</v>
      </c>
    </row>
    <row r="144" spans="1:27" x14ac:dyDescent="0.35">
      <c r="A144" s="76"/>
      <c r="B144" s="196" t="s">
        <v>5243</v>
      </c>
      <c r="C144" s="196" t="s">
        <v>273</v>
      </c>
      <c r="D144" s="196" t="s">
        <v>5244</v>
      </c>
      <c r="E144" s="268" t="s">
        <v>5245</v>
      </c>
      <c r="F144" s="196"/>
      <c r="G144" s="269" t="s">
        <v>5406</v>
      </c>
      <c r="H144" s="76"/>
      <c r="I144" s="118">
        <v>150000</v>
      </c>
      <c r="J144" s="76"/>
      <c r="K144" s="76" t="s">
        <v>1562</v>
      </c>
      <c r="L144" s="130" t="s">
        <v>2249</v>
      </c>
      <c r="M144" s="119" t="s">
        <v>5370</v>
      </c>
      <c r="N144" s="119" t="s">
        <v>5371</v>
      </c>
      <c r="O144" s="119" t="s">
        <v>5371</v>
      </c>
      <c r="P144" s="76"/>
      <c r="Q144" s="76" t="s">
        <v>1065</v>
      </c>
      <c r="R144" s="119" t="s">
        <v>3302</v>
      </c>
      <c r="S144" s="76"/>
      <c r="T144" s="76"/>
      <c r="U144" s="76"/>
      <c r="V144" s="76"/>
      <c r="W144" s="76"/>
      <c r="X144" s="121"/>
      <c r="Y144" s="121"/>
      <c r="Z144" s="639">
        <f t="shared" si="4"/>
        <v>10500.000000000002</v>
      </c>
      <c r="AA144" s="118">
        <f t="shared" si="5"/>
        <v>160500</v>
      </c>
    </row>
    <row r="145" spans="1:27" x14ac:dyDescent="0.35">
      <c r="A145" s="76"/>
      <c r="B145" s="196" t="s">
        <v>5243</v>
      </c>
      <c r="C145" s="196" t="s">
        <v>273</v>
      </c>
      <c r="D145" s="196" t="s">
        <v>5244</v>
      </c>
      <c r="E145" s="268" t="s">
        <v>5245</v>
      </c>
      <c r="F145" s="196"/>
      <c r="G145" s="269" t="s">
        <v>5407</v>
      </c>
      <c r="H145" s="76"/>
      <c r="I145" s="118">
        <v>150000</v>
      </c>
      <c r="J145" s="76"/>
      <c r="K145" s="76" t="s">
        <v>1562</v>
      </c>
      <c r="L145" s="130" t="s">
        <v>2249</v>
      </c>
      <c r="M145" s="119" t="s">
        <v>5370</v>
      </c>
      <c r="N145" s="119" t="s">
        <v>5371</v>
      </c>
      <c r="O145" s="119" t="s">
        <v>5371</v>
      </c>
      <c r="P145" s="76"/>
      <c r="Q145" s="76" t="s">
        <v>1065</v>
      </c>
      <c r="R145" s="119" t="s">
        <v>3302</v>
      </c>
      <c r="S145" s="76"/>
      <c r="T145" s="76"/>
      <c r="U145" s="76"/>
      <c r="V145" s="76"/>
      <c r="W145" s="76"/>
      <c r="X145" s="121"/>
      <c r="Y145" s="121"/>
      <c r="Z145" s="639">
        <f t="shared" si="4"/>
        <v>10500.000000000002</v>
      </c>
      <c r="AA145" s="118">
        <f t="shared" si="5"/>
        <v>160500</v>
      </c>
    </row>
    <row r="146" spans="1:27" x14ac:dyDescent="0.35">
      <c r="A146" s="76"/>
      <c r="B146" s="196" t="s">
        <v>5243</v>
      </c>
      <c r="C146" s="196" t="s">
        <v>273</v>
      </c>
      <c r="D146" s="196" t="s">
        <v>5244</v>
      </c>
      <c r="E146" s="268" t="s">
        <v>5245</v>
      </c>
      <c r="F146" s="196"/>
      <c r="G146" s="269" t="s">
        <v>5408</v>
      </c>
      <c r="H146" s="76"/>
      <c r="I146" s="118">
        <v>150000</v>
      </c>
      <c r="J146" s="76"/>
      <c r="K146" s="76" t="s">
        <v>1562</v>
      </c>
      <c r="L146" s="130" t="s">
        <v>2249</v>
      </c>
      <c r="M146" s="119" t="s">
        <v>5409</v>
      </c>
      <c r="N146" s="119" t="s">
        <v>5371</v>
      </c>
      <c r="O146" s="119" t="s">
        <v>5371</v>
      </c>
      <c r="P146" s="76"/>
      <c r="Q146" s="76" t="s">
        <v>1065</v>
      </c>
      <c r="R146" s="119" t="s">
        <v>3302</v>
      </c>
      <c r="S146" s="76"/>
      <c r="T146" s="76"/>
      <c r="U146" s="76"/>
      <c r="V146" s="76"/>
      <c r="W146" s="76"/>
      <c r="X146" s="121"/>
      <c r="Y146" s="121"/>
      <c r="Z146" s="639">
        <f t="shared" si="4"/>
        <v>10500.000000000002</v>
      </c>
      <c r="AA146" s="118">
        <f t="shared" si="5"/>
        <v>160500</v>
      </c>
    </row>
    <row r="147" spans="1:27" x14ac:dyDescent="0.35">
      <c r="A147" s="76"/>
      <c r="B147" s="196" t="s">
        <v>5243</v>
      </c>
      <c r="C147" s="196" t="s">
        <v>273</v>
      </c>
      <c r="D147" s="196" t="s">
        <v>5244</v>
      </c>
      <c r="E147" s="268" t="s">
        <v>5245</v>
      </c>
      <c r="F147" s="196"/>
      <c r="G147" s="269" t="s">
        <v>5410</v>
      </c>
      <c r="H147" s="76"/>
      <c r="I147" s="118">
        <v>150000</v>
      </c>
      <c r="J147" s="76"/>
      <c r="K147" s="76" t="s">
        <v>5411</v>
      </c>
      <c r="L147" s="130" t="s">
        <v>2249</v>
      </c>
      <c r="M147" s="119" t="s">
        <v>3270</v>
      </c>
      <c r="N147" s="119" t="s">
        <v>5371</v>
      </c>
      <c r="O147" s="119" t="s">
        <v>5371</v>
      </c>
      <c r="P147" s="76"/>
      <c r="Q147" s="76" t="s">
        <v>1065</v>
      </c>
      <c r="R147" s="119" t="s">
        <v>3302</v>
      </c>
      <c r="S147" s="76"/>
      <c r="T147" s="76"/>
      <c r="U147" s="76"/>
      <c r="V147" s="76"/>
      <c r="W147" s="76"/>
      <c r="X147" s="121"/>
      <c r="Y147" s="121"/>
      <c r="Z147" s="639">
        <f t="shared" si="4"/>
        <v>10500.000000000002</v>
      </c>
      <c r="AA147" s="118">
        <f t="shared" si="5"/>
        <v>160500</v>
      </c>
    </row>
    <row r="148" spans="1:27" x14ac:dyDescent="0.35">
      <c r="A148" s="76"/>
      <c r="B148" s="196" t="s">
        <v>5243</v>
      </c>
      <c r="C148" s="196" t="s">
        <v>273</v>
      </c>
      <c r="D148" s="196" t="s">
        <v>5244</v>
      </c>
      <c r="E148" s="268" t="s">
        <v>5245</v>
      </c>
      <c r="F148" s="196"/>
      <c r="G148" s="269" t="s">
        <v>5412</v>
      </c>
      <c r="H148" s="76"/>
      <c r="I148" s="118">
        <v>150000</v>
      </c>
      <c r="J148" s="76"/>
      <c r="K148" s="76" t="s">
        <v>1562</v>
      </c>
      <c r="L148" s="130" t="s">
        <v>2249</v>
      </c>
      <c r="M148" s="119" t="s">
        <v>5370</v>
      </c>
      <c r="N148" s="119" t="s">
        <v>5371</v>
      </c>
      <c r="O148" s="119" t="s">
        <v>5371</v>
      </c>
      <c r="P148" s="76"/>
      <c r="Q148" s="76" t="s">
        <v>1065</v>
      </c>
      <c r="R148" s="119" t="s">
        <v>3302</v>
      </c>
      <c r="S148" s="76"/>
      <c r="T148" s="76"/>
      <c r="U148" s="76"/>
      <c r="V148" s="76"/>
      <c r="W148" s="76"/>
      <c r="X148" s="121"/>
      <c r="Y148" s="121"/>
      <c r="Z148" s="639">
        <f t="shared" si="4"/>
        <v>10500.000000000002</v>
      </c>
      <c r="AA148" s="118">
        <f t="shared" si="5"/>
        <v>160500</v>
      </c>
    </row>
    <row r="149" spans="1:27" x14ac:dyDescent="0.35">
      <c r="A149" s="76"/>
      <c r="B149" s="196" t="s">
        <v>5243</v>
      </c>
      <c r="C149" s="196" t="s">
        <v>273</v>
      </c>
      <c r="D149" s="196" t="s">
        <v>5244</v>
      </c>
      <c r="E149" s="268" t="s">
        <v>5245</v>
      </c>
      <c r="F149" s="196"/>
      <c r="G149" s="269" t="s">
        <v>5413</v>
      </c>
      <c r="H149" s="76"/>
      <c r="I149" s="118">
        <v>150000</v>
      </c>
      <c r="J149" s="76"/>
      <c r="K149" s="76" t="s">
        <v>1562</v>
      </c>
      <c r="L149" s="130" t="s">
        <v>2249</v>
      </c>
      <c r="M149" s="119" t="s">
        <v>5409</v>
      </c>
      <c r="N149" s="119" t="s">
        <v>5371</v>
      </c>
      <c r="O149" s="119" t="s">
        <v>5371</v>
      </c>
      <c r="P149" s="76"/>
      <c r="Q149" s="76" t="s">
        <v>1065</v>
      </c>
      <c r="R149" s="119" t="s">
        <v>3302</v>
      </c>
      <c r="S149" s="76"/>
      <c r="T149" s="76"/>
      <c r="U149" s="76"/>
      <c r="V149" s="76"/>
      <c r="W149" s="76"/>
      <c r="X149" s="121"/>
      <c r="Y149" s="121"/>
      <c r="Z149" s="639">
        <f t="shared" si="4"/>
        <v>10500.000000000002</v>
      </c>
      <c r="AA149" s="118">
        <f t="shared" si="5"/>
        <v>160500</v>
      </c>
    </row>
    <row r="150" spans="1:27" x14ac:dyDescent="0.35">
      <c r="A150" s="76"/>
      <c r="B150" s="196" t="s">
        <v>5243</v>
      </c>
      <c r="C150" s="196" t="s">
        <v>273</v>
      </c>
      <c r="D150" s="196" t="s">
        <v>5244</v>
      </c>
      <c r="E150" s="268" t="s">
        <v>5245</v>
      </c>
      <c r="F150" s="196"/>
      <c r="G150" s="269" t="s">
        <v>5414</v>
      </c>
      <c r="H150" s="76"/>
      <c r="I150" s="118">
        <v>150000</v>
      </c>
      <c r="J150" s="76"/>
      <c r="K150" s="76" t="s">
        <v>5411</v>
      </c>
      <c r="L150" s="130" t="s">
        <v>2249</v>
      </c>
      <c r="M150" s="119" t="s">
        <v>3270</v>
      </c>
      <c r="N150" s="119" t="s">
        <v>5371</v>
      </c>
      <c r="O150" s="119" t="s">
        <v>5371</v>
      </c>
      <c r="P150" s="76"/>
      <c r="Q150" s="76" t="s">
        <v>1065</v>
      </c>
      <c r="R150" s="119" t="s">
        <v>3302</v>
      </c>
      <c r="S150" s="76"/>
      <c r="T150" s="76"/>
      <c r="U150" s="76"/>
      <c r="V150" s="76"/>
      <c r="W150" s="76"/>
      <c r="X150" s="121"/>
      <c r="Y150" s="121"/>
      <c r="Z150" s="639">
        <f t="shared" si="4"/>
        <v>10500.000000000002</v>
      </c>
      <c r="AA150" s="118">
        <f t="shared" si="5"/>
        <v>160500</v>
      </c>
    </row>
    <row r="151" spans="1:27" x14ac:dyDescent="0.35">
      <c r="A151" s="76"/>
      <c r="B151" s="196" t="s">
        <v>5243</v>
      </c>
      <c r="C151" s="196" t="s">
        <v>273</v>
      </c>
      <c r="D151" s="196" t="s">
        <v>5244</v>
      </c>
      <c r="E151" s="268" t="s">
        <v>5245</v>
      </c>
      <c r="F151" s="196"/>
      <c r="G151" s="269" t="s">
        <v>5415</v>
      </c>
      <c r="H151" s="76"/>
      <c r="I151" s="118">
        <v>150000</v>
      </c>
      <c r="J151" s="76"/>
      <c r="K151" s="76" t="s">
        <v>1562</v>
      </c>
      <c r="L151" s="130" t="s">
        <v>2249</v>
      </c>
      <c r="M151" s="119" t="s">
        <v>5416</v>
      </c>
      <c r="N151" s="119" t="s">
        <v>5371</v>
      </c>
      <c r="O151" s="119" t="s">
        <v>5371</v>
      </c>
      <c r="P151" s="76"/>
      <c r="Q151" s="76" t="s">
        <v>1065</v>
      </c>
      <c r="R151" s="119" t="s">
        <v>3302</v>
      </c>
      <c r="S151" s="76"/>
      <c r="T151" s="76"/>
      <c r="U151" s="76"/>
      <c r="V151" s="76"/>
      <c r="W151" s="76"/>
      <c r="X151" s="121"/>
      <c r="Y151" s="121"/>
      <c r="Z151" s="639">
        <f t="shared" si="4"/>
        <v>10500.000000000002</v>
      </c>
      <c r="AA151" s="118">
        <f t="shared" si="5"/>
        <v>160500</v>
      </c>
    </row>
    <row r="152" spans="1:27" x14ac:dyDescent="0.35">
      <c r="A152" s="76"/>
      <c r="B152" s="196" t="s">
        <v>5243</v>
      </c>
      <c r="C152" s="196" t="s">
        <v>273</v>
      </c>
      <c r="D152" s="196" t="s">
        <v>5244</v>
      </c>
      <c r="E152" s="268" t="s">
        <v>5245</v>
      </c>
      <c r="F152" s="196"/>
      <c r="G152" s="269" t="s">
        <v>5417</v>
      </c>
      <c r="H152" s="76"/>
      <c r="I152" s="118">
        <v>150000</v>
      </c>
      <c r="J152" s="76"/>
      <c r="K152" s="76" t="s">
        <v>1562</v>
      </c>
      <c r="L152" s="130" t="s">
        <v>2249</v>
      </c>
      <c r="M152" s="119" t="s">
        <v>5416</v>
      </c>
      <c r="N152" s="119" t="s">
        <v>5371</v>
      </c>
      <c r="O152" s="119" t="s">
        <v>5371</v>
      </c>
      <c r="P152" s="76"/>
      <c r="Q152" s="76" t="s">
        <v>1065</v>
      </c>
      <c r="R152" s="119" t="s">
        <v>3302</v>
      </c>
      <c r="S152" s="76"/>
      <c r="T152" s="76"/>
      <c r="U152" s="76"/>
      <c r="V152" s="76"/>
      <c r="W152" s="76"/>
      <c r="X152" s="121"/>
      <c r="Y152" s="121"/>
      <c r="Z152" s="639">
        <f t="shared" si="4"/>
        <v>10500.000000000002</v>
      </c>
      <c r="AA152" s="118">
        <f t="shared" si="5"/>
        <v>160500</v>
      </c>
    </row>
    <row r="153" spans="1:27" x14ac:dyDescent="0.35">
      <c r="A153" s="76"/>
      <c r="B153" s="196" t="s">
        <v>5243</v>
      </c>
      <c r="C153" s="196" t="s">
        <v>273</v>
      </c>
      <c r="D153" s="196" t="s">
        <v>5244</v>
      </c>
      <c r="E153" s="268" t="s">
        <v>5245</v>
      </c>
      <c r="F153" s="196"/>
      <c r="G153" s="269" t="s">
        <v>5417</v>
      </c>
      <c r="H153" s="76"/>
      <c r="I153" s="118">
        <v>150000</v>
      </c>
      <c r="J153" s="76"/>
      <c r="K153" s="76" t="s">
        <v>1562</v>
      </c>
      <c r="L153" s="130" t="s">
        <v>2249</v>
      </c>
      <c r="M153" s="119" t="s">
        <v>5416</v>
      </c>
      <c r="N153" s="119" t="s">
        <v>5371</v>
      </c>
      <c r="O153" s="119" t="s">
        <v>5371</v>
      </c>
      <c r="P153" s="76"/>
      <c r="Q153" s="76" t="s">
        <v>1065</v>
      </c>
      <c r="R153" s="119" t="s">
        <v>3302</v>
      </c>
      <c r="S153" s="76"/>
      <c r="T153" s="76"/>
      <c r="U153" s="76"/>
      <c r="V153" s="76"/>
      <c r="W153" s="76"/>
      <c r="X153" s="121"/>
      <c r="Y153" s="121"/>
      <c r="Z153" s="639">
        <f t="shared" si="4"/>
        <v>10500.000000000002</v>
      </c>
      <c r="AA153" s="118">
        <f t="shared" si="5"/>
        <v>160500</v>
      </c>
    </row>
    <row r="154" spans="1:27" x14ac:dyDescent="0.35">
      <c r="A154" s="76"/>
      <c r="B154" s="196" t="s">
        <v>5243</v>
      </c>
      <c r="C154" s="196" t="s">
        <v>273</v>
      </c>
      <c r="D154" s="196" t="s">
        <v>5244</v>
      </c>
      <c r="E154" s="268" t="s">
        <v>5245</v>
      </c>
      <c r="F154" s="196"/>
      <c r="G154" s="269" t="s">
        <v>5418</v>
      </c>
      <c r="H154" s="76"/>
      <c r="I154" s="118">
        <v>150000</v>
      </c>
      <c r="J154" s="76"/>
      <c r="K154" s="76" t="s">
        <v>1562</v>
      </c>
      <c r="L154" s="130" t="s">
        <v>2249</v>
      </c>
      <c r="M154" s="119" t="s">
        <v>5416</v>
      </c>
      <c r="N154" s="119" t="s">
        <v>5371</v>
      </c>
      <c r="O154" s="119" t="s">
        <v>5371</v>
      </c>
      <c r="P154" s="76"/>
      <c r="Q154" s="76" t="s">
        <v>1065</v>
      </c>
      <c r="R154" s="119" t="s">
        <v>3302</v>
      </c>
      <c r="S154" s="76"/>
      <c r="T154" s="76"/>
      <c r="U154" s="76"/>
      <c r="V154" s="76"/>
      <c r="W154" s="76"/>
      <c r="X154" s="121"/>
      <c r="Y154" s="121"/>
      <c r="Z154" s="639">
        <f t="shared" si="4"/>
        <v>10500.000000000002</v>
      </c>
      <c r="AA154" s="118">
        <f t="shared" si="5"/>
        <v>160500</v>
      </c>
    </row>
    <row r="155" spans="1:27" x14ac:dyDescent="0.35">
      <c r="A155" s="76"/>
      <c r="B155" s="196" t="s">
        <v>5243</v>
      </c>
      <c r="C155" s="196" t="s">
        <v>273</v>
      </c>
      <c r="D155" s="196" t="s">
        <v>5244</v>
      </c>
      <c r="E155" s="268" t="s">
        <v>5245</v>
      </c>
      <c r="F155" s="196"/>
      <c r="G155" s="269" t="s">
        <v>5419</v>
      </c>
      <c r="H155" s="76"/>
      <c r="I155" s="118">
        <v>150000</v>
      </c>
      <c r="J155" s="76"/>
      <c r="K155" s="76" t="s">
        <v>1562</v>
      </c>
      <c r="L155" s="130" t="s">
        <v>2249</v>
      </c>
      <c r="M155" s="119" t="s">
        <v>5416</v>
      </c>
      <c r="N155" s="119" t="s">
        <v>5371</v>
      </c>
      <c r="O155" s="119" t="s">
        <v>5371</v>
      </c>
      <c r="P155" s="76"/>
      <c r="Q155" s="76" t="s">
        <v>1065</v>
      </c>
      <c r="R155" s="119" t="s">
        <v>3302</v>
      </c>
      <c r="S155" s="76"/>
      <c r="T155" s="76"/>
      <c r="U155" s="76"/>
      <c r="V155" s="76"/>
      <c r="W155" s="76"/>
      <c r="X155" s="121"/>
      <c r="Y155" s="121"/>
      <c r="Z155" s="639">
        <f t="shared" si="4"/>
        <v>10500.000000000002</v>
      </c>
      <c r="AA155" s="118">
        <f t="shared" si="5"/>
        <v>160500</v>
      </c>
    </row>
    <row r="156" spans="1:27" x14ac:dyDescent="0.35">
      <c r="A156" s="76"/>
      <c r="B156" s="196" t="s">
        <v>5243</v>
      </c>
      <c r="C156" s="196" t="s">
        <v>273</v>
      </c>
      <c r="D156" s="196" t="s">
        <v>5244</v>
      </c>
      <c r="E156" s="268" t="s">
        <v>5245</v>
      </c>
      <c r="F156" s="196"/>
      <c r="G156" s="269" t="s">
        <v>5420</v>
      </c>
      <c r="H156" s="76"/>
      <c r="I156" s="118">
        <v>150000</v>
      </c>
      <c r="J156" s="76"/>
      <c r="K156" s="76" t="s">
        <v>1562</v>
      </c>
      <c r="L156" s="130" t="s">
        <v>2249</v>
      </c>
      <c r="M156" s="119" t="s">
        <v>5416</v>
      </c>
      <c r="N156" s="119" t="s">
        <v>5371</v>
      </c>
      <c r="O156" s="119" t="s">
        <v>5371</v>
      </c>
      <c r="P156" s="76"/>
      <c r="Q156" s="76" t="s">
        <v>1065</v>
      </c>
      <c r="R156" s="119" t="s">
        <v>3302</v>
      </c>
      <c r="S156" s="76"/>
      <c r="T156" s="76"/>
      <c r="U156" s="76"/>
      <c r="V156" s="76"/>
      <c r="W156" s="76"/>
      <c r="X156" s="121"/>
      <c r="Y156" s="121"/>
      <c r="Z156" s="639">
        <f t="shared" si="4"/>
        <v>10500.000000000002</v>
      </c>
      <c r="AA156" s="118">
        <f t="shared" si="5"/>
        <v>160500</v>
      </c>
    </row>
    <row r="157" spans="1:27" x14ac:dyDescent="0.35">
      <c r="A157" s="76"/>
      <c r="B157" s="196" t="s">
        <v>5243</v>
      </c>
      <c r="C157" s="196" t="s">
        <v>273</v>
      </c>
      <c r="D157" s="196" t="s">
        <v>5244</v>
      </c>
      <c r="E157" s="268" t="s">
        <v>5245</v>
      </c>
      <c r="F157" s="196"/>
      <c r="G157" s="269" t="s">
        <v>5421</v>
      </c>
      <c r="H157" s="76"/>
      <c r="I157" s="118">
        <v>150000</v>
      </c>
      <c r="J157" s="76"/>
      <c r="K157" s="76" t="s">
        <v>1562</v>
      </c>
      <c r="L157" s="130" t="s">
        <v>2249</v>
      </c>
      <c r="M157" s="119" t="s">
        <v>5416</v>
      </c>
      <c r="N157" s="119" t="s">
        <v>5371</v>
      </c>
      <c r="O157" s="119" t="s">
        <v>5371</v>
      </c>
      <c r="P157" s="76"/>
      <c r="Q157" s="76" t="s">
        <v>1065</v>
      </c>
      <c r="R157" s="119" t="s">
        <v>3302</v>
      </c>
      <c r="S157" s="76"/>
      <c r="T157" s="76"/>
      <c r="U157" s="76"/>
      <c r="V157" s="76"/>
      <c r="W157" s="76"/>
      <c r="X157" s="121"/>
      <c r="Y157" s="121"/>
      <c r="Z157" s="639">
        <f t="shared" si="4"/>
        <v>10500.000000000002</v>
      </c>
      <c r="AA157" s="118">
        <f t="shared" si="5"/>
        <v>160500</v>
      </c>
    </row>
    <row r="158" spans="1:27" x14ac:dyDescent="0.35">
      <c r="A158" s="76"/>
      <c r="B158" s="196" t="s">
        <v>5243</v>
      </c>
      <c r="C158" s="196" t="s">
        <v>273</v>
      </c>
      <c r="D158" s="196" t="s">
        <v>5244</v>
      </c>
      <c r="E158" s="268" t="s">
        <v>5245</v>
      </c>
      <c r="F158" s="196"/>
      <c r="G158" s="269" t="s">
        <v>5422</v>
      </c>
      <c r="H158" s="76"/>
      <c r="I158" s="118">
        <v>150000</v>
      </c>
      <c r="J158" s="76"/>
      <c r="K158" s="76" t="s">
        <v>1562</v>
      </c>
      <c r="L158" s="130" t="s">
        <v>2249</v>
      </c>
      <c r="M158" s="119" t="s">
        <v>5416</v>
      </c>
      <c r="N158" s="119" t="s">
        <v>5371</v>
      </c>
      <c r="O158" s="119" t="s">
        <v>5371</v>
      </c>
      <c r="P158" s="76"/>
      <c r="Q158" s="76" t="s">
        <v>1065</v>
      </c>
      <c r="R158" s="119" t="s">
        <v>3302</v>
      </c>
      <c r="S158" s="76"/>
      <c r="T158" s="76"/>
      <c r="U158" s="76"/>
      <c r="V158" s="76"/>
      <c r="W158" s="76"/>
      <c r="X158" s="121"/>
      <c r="Y158" s="121"/>
      <c r="Z158" s="639">
        <f t="shared" si="4"/>
        <v>10500.000000000002</v>
      </c>
      <c r="AA158" s="118">
        <f t="shared" si="5"/>
        <v>160500</v>
      </c>
    </row>
    <row r="159" spans="1:27" x14ac:dyDescent="0.35">
      <c r="A159" s="76"/>
      <c r="B159" s="196" t="s">
        <v>5243</v>
      </c>
      <c r="C159" s="196" t="s">
        <v>273</v>
      </c>
      <c r="D159" s="196" t="s">
        <v>5244</v>
      </c>
      <c r="E159" s="268" t="s">
        <v>5245</v>
      </c>
      <c r="F159" s="196"/>
      <c r="G159" s="269" t="s">
        <v>5423</v>
      </c>
      <c r="H159" s="76"/>
      <c r="I159" s="118">
        <v>150000</v>
      </c>
      <c r="J159" s="76"/>
      <c r="K159" s="76" t="s">
        <v>1562</v>
      </c>
      <c r="L159" s="130" t="s">
        <v>2249</v>
      </c>
      <c r="M159" s="119" t="s">
        <v>5416</v>
      </c>
      <c r="N159" s="119" t="s">
        <v>5371</v>
      </c>
      <c r="O159" s="119" t="s">
        <v>5371</v>
      </c>
      <c r="P159" s="76"/>
      <c r="Q159" s="76" t="s">
        <v>1065</v>
      </c>
      <c r="R159" s="119" t="s">
        <v>3302</v>
      </c>
      <c r="S159" s="76"/>
      <c r="T159" s="76"/>
      <c r="U159" s="76"/>
      <c r="V159" s="76"/>
      <c r="W159" s="76"/>
      <c r="X159" s="121"/>
      <c r="Y159" s="121"/>
      <c r="Z159" s="639">
        <f t="shared" si="4"/>
        <v>10500.000000000002</v>
      </c>
      <c r="AA159" s="118">
        <f t="shared" si="5"/>
        <v>160500</v>
      </c>
    </row>
    <row r="160" spans="1:27" x14ac:dyDescent="0.35">
      <c r="A160" s="76"/>
      <c r="B160" s="196" t="s">
        <v>5243</v>
      </c>
      <c r="C160" s="196" t="s">
        <v>273</v>
      </c>
      <c r="D160" s="196" t="s">
        <v>5244</v>
      </c>
      <c r="E160" s="268" t="s">
        <v>5245</v>
      </c>
      <c r="F160" s="196"/>
      <c r="G160" s="269" t="s">
        <v>5424</v>
      </c>
      <c r="H160" s="76"/>
      <c r="I160" s="118">
        <v>150000</v>
      </c>
      <c r="J160" s="76"/>
      <c r="K160" s="76" t="s">
        <v>1562</v>
      </c>
      <c r="L160" s="130" t="s">
        <v>2249</v>
      </c>
      <c r="M160" s="119" t="s">
        <v>5416</v>
      </c>
      <c r="N160" s="119" t="s">
        <v>5371</v>
      </c>
      <c r="O160" s="119" t="s">
        <v>5371</v>
      </c>
      <c r="P160" s="76"/>
      <c r="Q160" s="76" t="s">
        <v>1065</v>
      </c>
      <c r="R160" s="119" t="s">
        <v>3302</v>
      </c>
      <c r="S160" s="76"/>
      <c r="T160" s="76"/>
      <c r="U160" s="76"/>
      <c r="V160" s="76"/>
      <c r="W160" s="76"/>
      <c r="X160" s="121"/>
      <c r="Y160" s="121"/>
      <c r="Z160" s="639">
        <f t="shared" si="4"/>
        <v>10500.000000000002</v>
      </c>
      <c r="AA160" s="118">
        <f t="shared" si="5"/>
        <v>160500</v>
      </c>
    </row>
    <row r="161" spans="1:27" x14ac:dyDescent="0.35">
      <c r="A161" s="76"/>
      <c r="B161" s="196" t="s">
        <v>5243</v>
      </c>
      <c r="C161" s="196" t="s">
        <v>273</v>
      </c>
      <c r="D161" s="196" t="s">
        <v>5244</v>
      </c>
      <c r="E161" s="268" t="s">
        <v>5245</v>
      </c>
      <c r="F161" s="196"/>
      <c r="G161" s="269" t="s">
        <v>5425</v>
      </c>
      <c r="H161" s="76"/>
      <c r="I161" s="118">
        <v>150000</v>
      </c>
      <c r="J161" s="76"/>
      <c r="K161" s="76" t="s">
        <v>1562</v>
      </c>
      <c r="L161" s="130" t="s">
        <v>2249</v>
      </c>
      <c r="M161" s="119" t="s">
        <v>5416</v>
      </c>
      <c r="N161" s="119" t="s">
        <v>5371</v>
      </c>
      <c r="O161" s="119" t="s">
        <v>5371</v>
      </c>
      <c r="P161" s="76"/>
      <c r="Q161" s="76" t="s">
        <v>1065</v>
      </c>
      <c r="R161" s="119" t="s">
        <v>3302</v>
      </c>
      <c r="S161" s="76"/>
      <c r="T161" s="76"/>
      <c r="U161" s="76"/>
      <c r="V161" s="76"/>
      <c r="W161" s="76"/>
      <c r="X161" s="121"/>
      <c r="Y161" s="121"/>
      <c r="Z161" s="639">
        <f t="shared" si="4"/>
        <v>10500.000000000002</v>
      </c>
      <c r="AA161" s="118">
        <f t="shared" si="5"/>
        <v>160500</v>
      </c>
    </row>
    <row r="162" spans="1:27" x14ac:dyDescent="0.35">
      <c r="A162" s="76"/>
      <c r="B162" s="196" t="s">
        <v>5243</v>
      </c>
      <c r="C162" s="196" t="s">
        <v>273</v>
      </c>
      <c r="D162" s="196" t="s">
        <v>5244</v>
      </c>
      <c r="E162" s="268" t="s">
        <v>5245</v>
      </c>
      <c r="F162" s="196"/>
      <c r="G162" s="269" t="s">
        <v>5426</v>
      </c>
      <c r="H162" s="76"/>
      <c r="I162" s="118">
        <v>150000</v>
      </c>
      <c r="J162" s="76"/>
      <c r="K162" s="76" t="s">
        <v>1562</v>
      </c>
      <c r="L162" s="130" t="s">
        <v>2249</v>
      </c>
      <c r="M162" s="119" t="s">
        <v>5416</v>
      </c>
      <c r="N162" s="119" t="s">
        <v>5371</v>
      </c>
      <c r="O162" s="119" t="s">
        <v>5371</v>
      </c>
      <c r="P162" s="76"/>
      <c r="Q162" s="76" t="s">
        <v>1065</v>
      </c>
      <c r="R162" s="119" t="s">
        <v>3302</v>
      </c>
      <c r="S162" s="76"/>
      <c r="T162" s="76"/>
      <c r="U162" s="76"/>
      <c r="V162" s="76"/>
      <c r="W162" s="76"/>
      <c r="X162" s="121"/>
      <c r="Y162" s="121"/>
      <c r="Z162" s="639">
        <f t="shared" si="4"/>
        <v>10500.000000000002</v>
      </c>
      <c r="AA162" s="118">
        <f t="shared" si="5"/>
        <v>160500</v>
      </c>
    </row>
    <row r="163" spans="1:27" x14ac:dyDescent="0.35">
      <c r="A163" s="76"/>
      <c r="B163" s="196" t="s">
        <v>5243</v>
      </c>
      <c r="C163" s="196" t="s">
        <v>273</v>
      </c>
      <c r="D163" s="196" t="s">
        <v>5244</v>
      </c>
      <c r="E163" s="268" t="s">
        <v>5245</v>
      </c>
      <c r="F163" s="196"/>
      <c r="G163" s="269" t="s">
        <v>5427</v>
      </c>
      <c r="H163" s="76"/>
      <c r="I163" s="118">
        <v>150000</v>
      </c>
      <c r="J163" s="76"/>
      <c r="K163" s="76" t="s">
        <v>1562</v>
      </c>
      <c r="L163" s="130" t="s">
        <v>2249</v>
      </c>
      <c r="M163" s="119" t="s">
        <v>5416</v>
      </c>
      <c r="N163" s="119" t="s">
        <v>5371</v>
      </c>
      <c r="O163" s="119" t="s">
        <v>5371</v>
      </c>
      <c r="P163" s="76"/>
      <c r="Q163" s="76" t="s">
        <v>1065</v>
      </c>
      <c r="R163" s="119" t="s">
        <v>3302</v>
      </c>
      <c r="S163" s="76"/>
      <c r="T163" s="76"/>
      <c r="U163" s="76"/>
      <c r="V163" s="76"/>
      <c r="W163" s="76"/>
      <c r="X163" s="121"/>
      <c r="Y163" s="121"/>
      <c r="Z163" s="639">
        <f t="shared" si="4"/>
        <v>10500.000000000002</v>
      </c>
      <c r="AA163" s="118">
        <f t="shared" si="5"/>
        <v>160500</v>
      </c>
    </row>
    <row r="164" spans="1:27" x14ac:dyDescent="0.35">
      <c r="A164" s="76"/>
      <c r="B164" s="196" t="s">
        <v>5243</v>
      </c>
      <c r="C164" s="196" t="s">
        <v>273</v>
      </c>
      <c r="D164" s="196" t="s">
        <v>5244</v>
      </c>
      <c r="E164" s="268" t="s">
        <v>5245</v>
      </c>
      <c r="F164" s="196"/>
      <c r="G164" s="269" t="s">
        <v>5428</v>
      </c>
      <c r="H164" s="76"/>
      <c r="I164" s="118">
        <v>150000</v>
      </c>
      <c r="J164" s="76"/>
      <c r="K164" s="76" t="s">
        <v>1562</v>
      </c>
      <c r="L164" s="130" t="s">
        <v>2249</v>
      </c>
      <c r="M164" s="119" t="s">
        <v>5416</v>
      </c>
      <c r="N164" s="119" t="s">
        <v>5371</v>
      </c>
      <c r="O164" s="119" t="s">
        <v>5371</v>
      </c>
      <c r="P164" s="76"/>
      <c r="Q164" s="76" t="s">
        <v>1065</v>
      </c>
      <c r="R164" s="119" t="s">
        <v>3302</v>
      </c>
      <c r="S164" s="76"/>
      <c r="T164" s="76"/>
      <c r="U164" s="76"/>
      <c r="V164" s="76"/>
      <c r="W164" s="76"/>
      <c r="X164" s="121"/>
      <c r="Y164" s="121"/>
      <c r="Z164" s="639">
        <f t="shared" si="4"/>
        <v>10500.000000000002</v>
      </c>
      <c r="AA164" s="118">
        <f t="shared" si="5"/>
        <v>160500</v>
      </c>
    </row>
    <row r="165" spans="1:27" x14ac:dyDescent="0.35">
      <c r="A165" s="76"/>
      <c r="B165" s="196" t="s">
        <v>5243</v>
      </c>
      <c r="C165" s="196" t="s">
        <v>273</v>
      </c>
      <c r="D165" s="196" t="s">
        <v>5244</v>
      </c>
      <c r="E165" s="268" t="s">
        <v>5245</v>
      </c>
      <c r="F165" s="196"/>
      <c r="G165" s="269" t="s">
        <v>5429</v>
      </c>
      <c r="H165" s="69"/>
      <c r="I165" s="118">
        <v>150000</v>
      </c>
      <c r="J165" s="69"/>
      <c r="K165" s="69" t="s">
        <v>1062</v>
      </c>
      <c r="L165" s="130" t="s">
        <v>2249</v>
      </c>
      <c r="M165" s="79" t="s">
        <v>5430</v>
      </c>
      <c r="N165" s="80">
        <v>3132480035</v>
      </c>
      <c r="O165" s="119" t="s">
        <v>5371</v>
      </c>
      <c r="P165" s="69"/>
      <c r="Q165" s="76" t="s">
        <v>1065</v>
      </c>
      <c r="R165" s="69" t="s">
        <v>4113</v>
      </c>
      <c r="S165" s="69"/>
      <c r="T165" s="69"/>
      <c r="U165" s="69"/>
      <c r="V165" s="69"/>
      <c r="W165" s="69"/>
      <c r="X165" s="116"/>
      <c r="Y165" s="116"/>
      <c r="Z165" s="639">
        <f t="shared" si="4"/>
        <v>10500.000000000002</v>
      </c>
      <c r="AA165" s="118">
        <f t="shared" si="5"/>
        <v>160500</v>
      </c>
    </row>
    <row r="166" spans="1:27" x14ac:dyDescent="0.35">
      <c r="A166" s="76"/>
      <c r="B166" s="196" t="s">
        <v>5243</v>
      </c>
      <c r="C166" s="196" t="s">
        <v>273</v>
      </c>
      <c r="D166" s="196" t="s">
        <v>5244</v>
      </c>
      <c r="E166" s="268" t="s">
        <v>5245</v>
      </c>
      <c r="F166" s="196"/>
      <c r="G166" s="269" t="s">
        <v>5431</v>
      </c>
      <c r="H166" s="76"/>
      <c r="I166" s="118">
        <v>150000</v>
      </c>
      <c r="J166" s="76"/>
      <c r="K166" s="76" t="s">
        <v>1062</v>
      </c>
      <c r="L166" s="130" t="s">
        <v>2249</v>
      </c>
      <c r="M166" s="119" t="s">
        <v>3301</v>
      </c>
      <c r="N166" s="119" t="s">
        <v>5371</v>
      </c>
      <c r="O166" s="119" t="s">
        <v>5371</v>
      </c>
      <c r="P166" s="76"/>
      <c r="Q166" s="76" t="s">
        <v>1065</v>
      </c>
      <c r="R166" s="119" t="s">
        <v>3302</v>
      </c>
      <c r="S166" s="76"/>
      <c r="T166" s="76"/>
      <c r="U166" s="76"/>
      <c r="V166" s="76"/>
      <c r="W166" s="76"/>
      <c r="X166" s="121"/>
      <c r="Y166" s="121"/>
      <c r="Z166" s="639">
        <f t="shared" si="4"/>
        <v>10500.000000000002</v>
      </c>
      <c r="AA166" s="118">
        <f t="shared" si="5"/>
        <v>160500</v>
      </c>
    </row>
    <row r="167" spans="1:27" x14ac:dyDescent="0.35">
      <c r="A167" s="76"/>
      <c r="B167" s="196" t="s">
        <v>5243</v>
      </c>
      <c r="C167" s="196" t="s">
        <v>273</v>
      </c>
      <c r="D167" s="196" t="s">
        <v>5244</v>
      </c>
      <c r="E167" s="268" t="s">
        <v>5245</v>
      </c>
      <c r="F167" s="196"/>
      <c r="G167" s="269" t="s">
        <v>5432</v>
      </c>
      <c r="H167" s="69"/>
      <c r="I167" s="118">
        <v>150000</v>
      </c>
      <c r="J167" s="69"/>
      <c r="K167" s="69" t="s">
        <v>1062</v>
      </c>
      <c r="L167" s="130" t="s">
        <v>2249</v>
      </c>
      <c r="M167" s="79" t="s">
        <v>5430</v>
      </c>
      <c r="N167" s="80">
        <v>3132480035</v>
      </c>
      <c r="O167" s="119" t="s">
        <v>5371</v>
      </c>
      <c r="P167" s="69"/>
      <c r="Q167" s="76" t="s">
        <v>1065</v>
      </c>
      <c r="R167" s="69" t="s">
        <v>4113</v>
      </c>
      <c r="S167" s="69"/>
      <c r="T167" s="69"/>
      <c r="U167" s="69"/>
      <c r="V167" s="69"/>
      <c r="W167" s="69"/>
      <c r="X167" s="116"/>
      <c r="Y167" s="116"/>
      <c r="Z167" s="639">
        <f t="shared" si="4"/>
        <v>10500.000000000002</v>
      </c>
      <c r="AA167" s="118">
        <f t="shared" si="5"/>
        <v>160500</v>
      </c>
    </row>
    <row r="168" spans="1:27" x14ac:dyDescent="0.35">
      <c r="A168" s="76"/>
      <c r="B168" s="196" t="s">
        <v>5243</v>
      </c>
      <c r="C168" s="196" t="s">
        <v>273</v>
      </c>
      <c r="D168" s="196" t="s">
        <v>5244</v>
      </c>
      <c r="E168" s="268" t="s">
        <v>5245</v>
      </c>
      <c r="F168" s="196"/>
      <c r="G168" s="269" t="s">
        <v>5433</v>
      </c>
      <c r="H168" s="76"/>
      <c r="I168" s="118">
        <v>150000</v>
      </c>
      <c r="J168" s="76"/>
      <c r="K168" s="76" t="s">
        <v>1062</v>
      </c>
      <c r="L168" s="130" t="s">
        <v>2249</v>
      </c>
      <c r="M168" s="119" t="s">
        <v>3301</v>
      </c>
      <c r="N168" s="119" t="s">
        <v>5371</v>
      </c>
      <c r="O168" s="119" t="s">
        <v>5371</v>
      </c>
      <c r="P168" s="76"/>
      <c r="Q168" s="76" t="s">
        <v>1065</v>
      </c>
      <c r="R168" s="119" t="s">
        <v>3302</v>
      </c>
      <c r="S168" s="76"/>
      <c r="T168" s="76"/>
      <c r="U168" s="76"/>
      <c r="V168" s="76"/>
      <c r="W168" s="76"/>
      <c r="X168" s="121"/>
      <c r="Y168" s="121"/>
      <c r="Z168" s="639">
        <f t="shared" si="4"/>
        <v>10500.000000000002</v>
      </c>
      <c r="AA168" s="118">
        <f t="shared" si="5"/>
        <v>160500</v>
      </c>
    </row>
    <row r="169" spans="1:27" x14ac:dyDescent="0.35">
      <c r="A169" s="76"/>
      <c r="B169" s="196" t="s">
        <v>5243</v>
      </c>
      <c r="C169" s="196" t="s">
        <v>273</v>
      </c>
      <c r="D169" s="196" t="s">
        <v>5244</v>
      </c>
      <c r="E169" s="268" t="s">
        <v>5245</v>
      </c>
      <c r="F169" s="196"/>
      <c r="G169" s="269" t="s">
        <v>5434</v>
      </c>
      <c r="H169" s="69"/>
      <c r="I169" s="118">
        <v>150000</v>
      </c>
      <c r="J169" s="69"/>
      <c r="K169" s="69" t="s">
        <v>1062</v>
      </c>
      <c r="L169" s="130" t="s">
        <v>2249</v>
      </c>
      <c r="M169" s="79" t="s">
        <v>4108</v>
      </c>
      <c r="N169" s="80" t="s">
        <v>5371</v>
      </c>
      <c r="O169" s="119" t="s">
        <v>5371</v>
      </c>
      <c r="P169" s="69"/>
      <c r="Q169" s="76" t="s">
        <v>1065</v>
      </c>
      <c r="R169" s="69" t="s">
        <v>4113</v>
      </c>
      <c r="S169" s="69"/>
      <c r="T169" s="69"/>
      <c r="U169" s="69"/>
      <c r="V169" s="69"/>
      <c r="W169" s="69"/>
      <c r="X169" s="116"/>
      <c r="Y169" s="116"/>
      <c r="Z169" s="639">
        <f t="shared" si="4"/>
        <v>10500.000000000002</v>
      </c>
      <c r="AA169" s="118">
        <f t="shared" si="5"/>
        <v>160500</v>
      </c>
    </row>
    <row r="170" spans="1:27" x14ac:dyDescent="0.35">
      <c r="A170" s="76"/>
      <c r="B170" s="196" t="s">
        <v>5243</v>
      </c>
      <c r="C170" s="196" t="s">
        <v>273</v>
      </c>
      <c r="D170" s="196" t="s">
        <v>5244</v>
      </c>
      <c r="E170" s="268" t="s">
        <v>5245</v>
      </c>
      <c r="F170" s="196"/>
      <c r="G170" s="269" t="s">
        <v>5435</v>
      </c>
      <c r="H170" s="76"/>
      <c r="I170" s="118">
        <v>150000</v>
      </c>
      <c r="J170" s="76"/>
      <c r="K170" s="76" t="s">
        <v>1062</v>
      </c>
      <c r="L170" s="130" t="s">
        <v>2249</v>
      </c>
      <c r="M170" s="119" t="s">
        <v>3301</v>
      </c>
      <c r="N170" s="119" t="s">
        <v>5371</v>
      </c>
      <c r="O170" s="119" t="s">
        <v>5371</v>
      </c>
      <c r="P170" s="76"/>
      <c r="Q170" s="76" t="s">
        <v>1065</v>
      </c>
      <c r="R170" s="119" t="s">
        <v>3302</v>
      </c>
      <c r="S170" s="76"/>
      <c r="T170" s="76"/>
      <c r="U170" s="76"/>
      <c r="V170" s="76"/>
      <c r="W170" s="76"/>
      <c r="X170" s="121"/>
      <c r="Y170" s="121"/>
      <c r="Z170" s="639">
        <f t="shared" si="4"/>
        <v>10500.000000000002</v>
      </c>
      <c r="AA170" s="118">
        <f t="shared" si="5"/>
        <v>160500</v>
      </c>
    </row>
    <row r="171" spans="1:27" x14ac:dyDescent="0.35">
      <c r="A171" s="76"/>
      <c r="B171" s="196" t="s">
        <v>5243</v>
      </c>
      <c r="C171" s="196" t="s">
        <v>273</v>
      </c>
      <c r="D171" s="196" t="s">
        <v>5244</v>
      </c>
      <c r="E171" s="268" t="s">
        <v>5245</v>
      </c>
      <c r="F171" s="196"/>
      <c r="G171" s="269" t="s">
        <v>5436</v>
      </c>
      <c r="H171" s="69"/>
      <c r="I171" s="118">
        <v>150000</v>
      </c>
      <c r="J171" s="69"/>
      <c r="K171" s="69" t="s">
        <v>5437</v>
      </c>
      <c r="L171" s="130" t="s">
        <v>2249</v>
      </c>
      <c r="M171" s="79" t="s">
        <v>5438</v>
      </c>
      <c r="N171" s="80" t="s">
        <v>5439</v>
      </c>
      <c r="O171" s="119" t="s">
        <v>5371</v>
      </c>
      <c r="P171" s="69"/>
      <c r="Q171" s="76" t="s">
        <v>1065</v>
      </c>
      <c r="R171" s="69" t="s">
        <v>4113</v>
      </c>
      <c r="S171" s="69"/>
      <c r="T171" s="69"/>
      <c r="U171" s="69"/>
      <c r="V171" s="69"/>
      <c r="W171" s="69"/>
      <c r="X171" s="116"/>
      <c r="Y171" s="116"/>
      <c r="Z171" s="639">
        <f t="shared" si="4"/>
        <v>10500.000000000002</v>
      </c>
      <c r="AA171" s="118">
        <f t="shared" si="5"/>
        <v>160500</v>
      </c>
    </row>
    <row r="172" spans="1:27" x14ac:dyDescent="0.35">
      <c r="A172" s="76"/>
      <c r="B172" s="196" t="s">
        <v>5243</v>
      </c>
      <c r="C172" s="196" t="s">
        <v>273</v>
      </c>
      <c r="D172" s="196" t="s">
        <v>5244</v>
      </c>
      <c r="E172" s="268" t="s">
        <v>5245</v>
      </c>
      <c r="F172" s="196"/>
      <c r="G172" s="269" t="s">
        <v>5440</v>
      </c>
      <c r="H172" s="76"/>
      <c r="I172" s="118">
        <v>150000</v>
      </c>
      <c r="J172" s="76"/>
      <c r="K172" s="76" t="s">
        <v>3274</v>
      </c>
      <c r="L172" s="130" t="s">
        <v>2249</v>
      </c>
      <c r="M172" s="119" t="s">
        <v>5441</v>
      </c>
      <c r="N172" s="119" t="s">
        <v>5442</v>
      </c>
      <c r="O172" s="119" t="s">
        <v>5371</v>
      </c>
      <c r="P172" s="76"/>
      <c r="Q172" s="76" t="s">
        <v>1065</v>
      </c>
      <c r="R172" s="119" t="s">
        <v>3302</v>
      </c>
      <c r="S172" s="76"/>
      <c r="T172" s="76"/>
      <c r="U172" s="76"/>
      <c r="V172" s="76"/>
      <c r="W172" s="76"/>
      <c r="X172" s="121"/>
      <c r="Y172" s="121"/>
      <c r="Z172" s="639">
        <f t="shared" si="4"/>
        <v>10500.000000000002</v>
      </c>
      <c r="AA172" s="118">
        <f t="shared" si="5"/>
        <v>160500</v>
      </c>
    </row>
    <row r="173" spans="1:27" x14ac:dyDescent="0.35">
      <c r="A173" s="76"/>
      <c r="B173" s="196" t="s">
        <v>5243</v>
      </c>
      <c r="C173" s="196" t="s">
        <v>273</v>
      </c>
      <c r="D173" s="196" t="s">
        <v>5244</v>
      </c>
      <c r="E173" s="268" t="s">
        <v>5245</v>
      </c>
      <c r="F173" s="196"/>
      <c r="G173" s="269" t="s">
        <v>5443</v>
      </c>
      <c r="H173" s="76"/>
      <c r="I173" s="118">
        <v>150000</v>
      </c>
      <c r="J173" s="76"/>
      <c r="K173" s="76" t="s">
        <v>1062</v>
      </c>
      <c r="L173" s="130" t="s">
        <v>2249</v>
      </c>
      <c r="M173" s="119" t="s">
        <v>3301</v>
      </c>
      <c r="N173" s="119" t="s">
        <v>5371</v>
      </c>
      <c r="O173" s="119" t="s">
        <v>5371</v>
      </c>
      <c r="P173" s="76"/>
      <c r="Q173" s="76" t="s">
        <v>1065</v>
      </c>
      <c r="R173" s="119" t="s">
        <v>3302</v>
      </c>
      <c r="S173" s="76"/>
      <c r="T173" s="76"/>
      <c r="U173" s="76"/>
      <c r="V173" s="76"/>
      <c r="W173" s="76"/>
      <c r="X173" s="121"/>
      <c r="Y173" s="121"/>
      <c r="Z173" s="639">
        <f t="shared" si="4"/>
        <v>10500.000000000002</v>
      </c>
      <c r="AA173" s="118">
        <f t="shared" si="5"/>
        <v>160500</v>
      </c>
    </row>
    <row r="174" spans="1:27" x14ac:dyDescent="0.35">
      <c r="A174" s="76"/>
      <c r="B174" s="196"/>
      <c r="C174" s="196"/>
      <c r="D174" s="196"/>
      <c r="E174" s="268"/>
      <c r="F174" s="196"/>
      <c r="G174" s="271" t="s">
        <v>994</v>
      </c>
      <c r="H174" s="123"/>
      <c r="I174" s="124">
        <f>SUM(I113:I173)</f>
        <v>9150000</v>
      </c>
      <c r="J174" s="76"/>
      <c r="K174" s="76"/>
      <c r="L174" s="130"/>
      <c r="M174" s="119"/>
      <c r="N174" s="119"/>
      <c r="O174" s="119"/>
      <c r="P174" s="76"/>
      <c r="Q174" s="76"/>
      <c r="R174" s="119"/>
      <c r="S174" s="76"/>
      <c r="T174" s="76"/>
      <c r="U174" s="76"/>
      <c r="V174" s="76"/>
      <c r="W174" s="76"/>
      <c r="X174" s="121"/>
      <c r="Y174" s="121"/>
      <c r="Z174" s="639">
        <f t="shared" si="4"/>
        <v>640500.00000000012</v>
      </c>
      <c r="AA174" s="124">
        <f t="shared" si="5"/>
        <v>9790500</v>
      </c>
    </row>
    <row r="175" spans="1:27" x14ac:dyDescent="0.35">
      <c r="A175" s="64"/>
      <c r="B175" s="64"/>
      <c r="C175" s="64"/>
      <c r="D175" s="64"/>
      <c r="E175" s="115"/>
      <c r="F175" s="64"/>
      <c r="G175" s="272" t="s">
        <v>1932</v>
      </c>
      <c r="H175" s="64"/>
      <c r="I175" s="67"/>
      <c r="J175" s="64"/>
      <c r="K175" s="64"/>
      <c r="L175" s="68"/>
      <c r="M175" s="97"/>
      <c r="N175" s="127"/>
      <c r="O175" s="68"/>
      <c r="P175" s="64"/>
      <c r="Q175" s="64"/>
      <c r="R175" s="64"/>
      <c r="S175" s="64"/>
      <c r="T175" s="64"/>
      <c r="U175" s="64"/>
      <c r="V175" s="64"/>
      <c r="W175" s="64"/>
      <c r="X175" s="115"/>
      <c r="Y175" s="115"/>
      <c r="Z175" s="639">
        <f t="shared" si="4"/>
        <v>0</v>
      </c>
      <c r="AA175" s="67">
        <f t="shared" si="5"/>
        <v>0</v>
      </c>
    </row>
    <row r="176" spans="1:27" x14ac:dyDescent="0.35">
      <c r="A176" s="76"/>
      <c r="B176" s="196"/>
      <c r="C176" s="196"/>
      <c r="D176" s="196"/>
      <c r="E176" s="268"/>
      <c r="F176" s="196"/>
      <c r="G176" s="269" t="s">
        <v>1575</v>
      </c>
      <c r="H176" s="69"/>
      <c r="I176" s="74"/>
      <c r="J176" s="69"/>
      <c r="K176" s="69" t="s">
        <v>5444</v>
      </c>
      <c r="L176" s="75">
        <v>1985</v>
      </c>
      <c r="M176" s="79" t="s">
        <v>5445</v>
      </c>
      <c r="N176" s="80">
        <v>18696</v>
      </c>
      <c r="O176" s="75"/>
      <c r="P176" s="69"/>
      <c r="Q176" s="69" t="s">
        <v>1812</v>
      </c>
      <c r="R176" s="69" t="s">
        <v>4819</v>
      </c>
      <c r="S176" s="69"/>
      <c r="T176" s="69"/>
      <c r="U176" s="69"/>
      <c r="V176" s="69"/>
      <c r="W176" s="69"/>
      <c r="X176" s="116"/>
      <c r="Y176" s="116"/>
      <c r="Z176" s="639">
        <f t="shared" si="4"/>
        <v>0</v>
      </c>
      <c r="AA176" s="74">
        <f t="shared" si="5"/>
        <v>0</v>
      </c>
    </row>
    <row r="177" spans="1:27" x14ac:dyDescent="0.35">
      <c r="A177" s="64"/>
      <c r="B177" s="64"/>
      <c r="C177" s="64"/>
      <c r="D177" s="64"/>
      <c r="E177" s="115"/>
      <c r="F177" s="64"/>
      <c r="G177" s="267" t="s">
        <v>1168</v>
      </c>
      <c r="H177" s="64"/>
      <c r="I177" s="67"/>
      <c r="J177" s="64"/>
      <c r="K177" s="64"/>
      <c r="L177" s="68"/>
      <c r="M177" s="68"/>
      <c r="N177" s="68"/>
      <c r="O177" s="68"/>
      <c r="P177" s="64"/>
      <c r="Q177" s="64"/>
      <c r="R177" s="68"/>
      <c r="S177" s="64"/>
      <c r="T177" s="64"/>
      <c r="U177" s="64"/>
      <c r="V177" s="64"/>
      <c r="W177" s="64"/>
      <c r="X177" s="115"/>
      <c r="Y177" s="115"/>
      <c r="Z177" s="639">
        <f t="shared" si="4"/>
        <v>0</v>
      </c>
      <c r="AA177" s="67">
        <f t="shared" si="5"/>
        <v>0</v>
      </c>
    </row>
    <row r="178" spans="1:27" x14ac:dyDescent="0.35">
      <c r="A178" s="76"/>
      <c r="B178" s="76"/>
      <c r="C178" s="76"/>
      <c r="D178" s="76"/>
      <c r="E178" s="121"/>
      <c r="G178" s="269" t="s">
        <v>1575</v>
      </c>
      <c r="H178" s="76"/>
      <c r="I178" s="118"/>
      <c r="J178" s="76"/>
      <c r="K178" s="69" t="s">
        <v>5446</v>
      </c>
      <c r="L178" s="119"/>
      <c r="M178" s="119" t="s">
        <v>5447</v>
      </c>
      <c r="N178" s="119">
        <v>59701</v>
      </c>
      <c r="O178" s="119"/>
      <c r="P178" s="76"/>
      <c r="Q178" s="76" t="s">
        <v>1226</v>
      </c>
      <c r="R178" s="119" t="s">
        <v>5448</v>
      </c>
      <c r="S178" s="76"/>
      <c r="T178" s="76"/>
      <c r="U178" s="76"/>
      <c r="V178" s="76"/>
      <c r="W178" s="76"/>
      <c r="X178" s="121"/>
      <c r="Y178" s="121"/>
      <c r="Z178" s="639">
        <f t="shared" si="4"/>
        <v>0</v>
      </c>
      <c r="AA178" s="118">
        <f t="shared" si="5"/>
        <v>0</v>
      </c>
    </row>
    <row r="179" spans="1:27" x14ac:dyDescent="0.35">
      <c r="A179" s="64"/>
      <c r="B179" s="64"/>
      <c r="C179" s="64"/>
      <c r="D179" s="64"/>
      <c r="E179" s="115"/>
      <c r="F179" s="64"/>
      <c r="G179" s="267" t="s">
        <v>5449</v>
      </c>
      <c r="H179" s="64"/>
      <c r="I179" s="67"/>
      <c r="J179" s="64"/>
      <c r="K179" s="64"/>
      <c r="L179" s="68"/>
      <c r="M179" s="68"/>
      <c r="N179" s="68"/>
      <c r="O179" s="68"/>
      <c r="P179" s="64"/>
      <c r="Q179" s="64"/>
      <c r="R179" s="68"/>
      <c r="S179" s="64"/>
      <c r="T179" s="64"/>
      <c r="U179" s="64"/>
      <c r="V179" s="64"/>
      <c r="W179" s="64"/>
      <c r="X179" s="115"/>
      <c r="Y179" s="115"/>
      <c r="Z179" s="639">
        <f t="shared" si="4"/>
        <v>0</v>
      </c>
      <c r="AA179" s="67">
        <f t="shared" si="5"/>
        <v>0</v>
      </c>
    </row>
    <row r="180" spans="1:27" x14ac:dyDescent="0.35">
      <c r="A180" s="76"/>
      <c r="B180" s="196" t="s">
        <v>5243</v>
      </c>
      <c r="C180" s="196" t="s">
        <v>273</v>
      </c>
      <c r="D180" s="196" t="s">
        <v>5244</v>
      </c>
      <c r="E180" s="268" t="s">
        <v>5245</v>
      </c>
      <c r="F180" s="196"/>
      <c r="G180" s="269" t="s">
        <v>5450</v>
      </c>
      <c r="H180" s="69"/>
      <c r="I180" s="74">
        <v>100000</v>
      </c>
      <c r="J180" s="69"/>
      <c r="K180" s="76" t="s">
        <v>1562</v>
      </c>
      <c r="L180" s="193"/>
      <c r="M180" s="119" t="s">
        <v>5339</v>
      </c>
      <c r="N180" s="119"/>
      <c r="O180" s="119"/>
      <c r="P180" s="76"/>
      <c r="Q180" s="76"/>
      <c r="R180" s="119"/>
      <c r="S180" s="76"/>
      <c r="T180" s="76"/>
      <c r="U180" s="76"/>
      <c r="V180" s="76"/>
      <c r="W180" s="76"/>
      <c r="X180" s="116"/>
      <c r="Y180" s="116"/>
      <c r="Z180" s="639">
        <f t="shared" si="4"/>
        <v>7000.0000000000009</v>
      </c>
      <c r="AA180" s="74">
        <f t="shared" si="5"/>
        <v>107000</v>
      </c>
    </row>
    <row r="181" spans="1:27" x14ac:dyDescent="0.35">
      <c r="A181" s="76"/>
      <c r="B181" s="196" t="s">
        <v>5243</v>
      </c>
      <c r="C181" s="196" t="s">
        <v>273</v>
      </c>
      <c r="D181" s="196" t="s">
        <v>5244</v>
      </c>
      <c r="E181" s="268" t="s">
        <v>5245</v>
      </c>
      <c r="F181" s="196"/>
      <c r="G181" s="269" t="s">
        <v>5451</v>
      </c>
      <c r="H181" s="69"/>
      <c r="I181" s="74">
        <v>100000</v>
      </c>
      <c r="J181" s="69"/>
      <c r="K181" s="76" t="s">
        <v>3389</v>
      </c>
      <c r="L181" s="193"/>
      <c r="M181" s="119" t="s">
        <v>5452</v>
      </c>
      <c r="N181" s="119"/>
      <c r="O181" s="119"/>
      <c r="P181" s="76"/>
      <c r="Q181" s="76"/>
      <c r="R181" s="119"/>
      <c r="S181" s="76"/>
      <c r="T181" s="76"/>
      <c r="U181" s="76"/>
      <c r="V181" s="76"/>
      <c r="W181" s="76"/>
      <c r="X181" s="116"/>
      <c r="Y181" s="116"/>
      <c r="Z181" s="639">
        <f t="shared" si="4"/>
        <v>7000.0000000000009</v>
      </c>
      <c r="AA181" s="74">
        <f t="shared" si="5"/>
        <v>107000</v>
      </c>
    </row>
    <row r="182" spans="1:27" x14ac:dyDescent="0.35">
      <c r="A182" s="76"/>
      <c r="B182" s="196" t="s">
        <v>5243</v>
      </c>
      <c r="C182" s="196" t="s">
        <v>273</v>
      </c>
      <c r="D182" s="196" t="s">
        <v>5244</v>
      </c>
      <c r="E182" s="268" t="s">
        <v>5245</v>
      </c>
      <c r="F182" s="196"/>
      <c r="G182" s="269" t="s">
        <v>5453</v>
      </c>
      <c r="H182" s="69"/>
      <c r="I182" s="74">
        <v>100000</v>
      </c>
      <c r="J182" s="69"/>
      <c r="K182" s="76" t="s">
        <v>1147</v>
      </c>
      <c r="L182" s="193"/>
      <c r="M182" s="119" t="s">
        <v>5339</v>
      </c>
      <c r="N182" s="119"/>
      <c r="O182" s="119"/>
      <c r="P182" s="76"/>
      <c r="Q182" s="76"/>
      <c r="R182" s="119"/>
      <c r="S182" s="76"/>
      <c r="T182" s="76"/>
      <c r="U182" s="76"/>
      <c r="V182" s="76"/>
      <c r="W182" s="76"/>
      <c r="X182" s="116"/>
      <c r="Y182" s="116"/>
      <c r="Z182" s="639">
        <f t="shared" si="4"/>
        <v>7000.0000000000009</v>
      </c>
      <c r="AA182" s="74">
        <f t="shared" si="5"/>
        <v>107000</v>
      </c>
    </row>
    <row r="183" spans="1:27" x14ac:dyDescent="0.35">
      <c r="A183" s="76"/>
      <c r="B183" s="196" t="s">
        <v>5243</v>
      </c>
      <c r="C183" s="196" t="s">
        <v>273</v>
      </c>
      <c r="D183" s="196" t="s">
        <v>5244</v>
      </c>
      <c r="E183" s="268" t="s">
        <v>5245</v>
      </c>
      <c r="F183" s="196"/>
      <c r="G183" s="269" t="s">
        <v>5451</v>
      </c>
      <c r="H183" s="69"/>
      <c r="I183" s="74">
        <v>100000</v>
      </c>
      <c r="J183" s="69"/>
      <c r="K183" s="76" t="s">
        <v>3632</v>
      </c>
      <c r="L183" s="193"/>
      <c r="M183" s="119" t="s">
        <v>5339</v>
      </c>
      <c r="N183" s="119"/>
      <c r="O183" s="119"/>
      <c r="P183" s="76"/>
      <c r="Q183" s="76"/>
      <c r="R183" s="119"/>
      <c r="S183" s="76"/>
      <c r="T183" s="76"/>
      <c r="U183" s="76"/>
      <c r="V183" s="76"/>
      <c r="W183" s="76"/>
      <c r="X183" s="116"/>
      <c r="Y183" s="116"/>
      <c r="Z183" s="639">
        <f t="shared" si="4"/>
        <v>7000.0000000000009</v>
      </c>
      <c r="AA183" s="74">
        <f t="shared" si="5"/>
        <v>107000</v>
      </c>
    </row>
    <row r="184" spans="1:27" x14ac:dyDescent="0.35">
      <c r="A184" s="76"/>
      <c r="B184" s="196"/>
      <c r="C184" s="196"/>
      <c r="D184" s="196"/>
      <c r="E184" s="268"/>
      <c r="F184" s="196"/>
      <c r="G184" s="271" t="s">
        <v>994</v>
      </c>
      <c r="H184" s="86"/>
      <c r="I184" s="87">
        <f>SUM(I180:I183)</f>
        <v>400000</v>
      </c>
      <c r="J184" s="69"/>
      <c r="K184" s="76"/>
      <c r="L184" s="193"/>
      <c r="M184" s="119"/>
      <c r="N184" s="119"/>
      <c r="O184" s="119"/>
      <c r="P184" s="76"/>
      <c r="Q184" s="76"/>
      <c r="R184" s="119"/>
      <c r="S184" s="76"/>
      <c r="T184" s="76"/>
      <c r="U184" s="76"/>
      <c r="V184" s="76"/>
      <c r="W184" s="76"/>
      <c r="X184" s="116"/>
      <c r="Y184" s="116"/>
      <c r="Z184" s="639">
        <f t="shared" si="4"/>
        <v>28000.000000000004</v>
      </c>
      <c r="AA184" s="87">
        <f t="shared" si="5"/>
        <v>428000</v>
      </c>
    </row>
    <row r="185" spans="1:27" x14ac:dyDescent="0.35">
      <c r="A185" s="64"/>
      <c r="B185" s="64"/>
      <c r="C185" s="64"/>
      <c r="D185" s="64"/>
      <c r="E185" s="115"/>
      <c r="F185" s="64"/>
      <c r="G185" s="267" t="s">
        <v>1944</v>
      </c>
      <c r="H185" s="64"/>
      <c r="I185" s="67"/>
      <c r="J185" s="64"/>
      <c r="K185" s="64"/>
      <c r="L185" s="68"/>
      <c r="M185" s="68"/>
      <c r="N185" s="68"/>
      <c r="O185" s="68"/>
      <c r="P185" s="64"/>
      <c r="Q185" s="64"/>
      <c r="R185" s="68"/>
      <c r="S185" s="64"/>
      <c r="T185" s="64"/>
      <c r="U185" s="64"/>
      <c r="V185" s="64"/>
      <c r="W185" s="64"/>
      <c r="X185" s="115"/>
      <c r="Y185" s="115"/>
      <c r="Z185" s="639">
        <f t="shared" si="4"/>
        <v>0</v>
      </c>
      <c r="AA185" s="67">
        <f t="shared" si="5"/>
        <v>0</v>
      </c>
    </row>
    <row r="186" spans="1:27" x14ac:dyDescent="0.35">
      <c r="A186" s="76"/>
      <c r="B186" s="76"/>
      <c r="C186" s="76"/>
      <c r="D186" s="76"/>
      <c r="E186" s="121"/>
      <c r="G186" s="269" t="s">
        <v>1575</v>
      </c>
      <c r="H186" s="76"/>
      <c r="I186" s="118"/>
      <c r="J186" s="76"/>
      <c r="K186" s="76"/>
      <c r="L186" s="130"/>
      <c r="M186" s="119"/>
      <c r="N186" s="119"/>
      <c r="O186" s="119"/>
      <c r="P186" s="76"/>
      <c r="Q186" s="76"/>
      <c r="R186" s="119"/>
      <c r="S186" s="76"/>
      <c r="T186" s="76"/>
      <c r="U186" s="76"/>
      <c r="V186" s="76"/>
      <c r="W186" s="76"/>
      <c r="X186" s="121"/>
      <c r="Y186" s="121"/>
      <c r="Z186" s="639">
        <f t="shared" si="4"/>
        <v>0</v>
      </c>
      <c r="AA186" s="118">
        <f t="shared" si="5"/>
        <v>0</v>
      </c>
    </row>
    <row r="187" spans="1:27" x14ac:dyDescent="0.35">
      <c r="A187" s="64"/>
      <c r="B187" s="64"/>
      <c r="C187" s="64"/>
      <c r="D187" s="64"/>
      <c r="E187" s="115"/>
      <c r="F187" s="64"/>
      <c r="G187" s="272" t="s">
        <v>1945</v>
      </c>
      <c r="H187" s="64"/>
      <c r="I187" s="67"/>
      <c r="J187" s="64"/>
      <c r="K187" s="64"/>
      <c r="L187" s="68"/>
      <c r="M187" s="68"/>
      <c r="N187" s="68"/>
      <c r="O187" s="68"/>
      <c r="P187" s="64"/>
      <c r="Q187" s="64"/>
      <c r="R187" s="68"/>
      <c r="S187" s="64"/>
      <c r="T187" s="64"/>
      <c r="U187" s="64"/>
      <c r="V187" s="64"/>
      <c r="W187" s="64"/>
      <c r="X187" s="115"/>
      <c r="Y187" s="115"/>
      <c r="Z187" s="639">
        <f t="shared" si="4"/>
        <v>0</v>
      </c>
      <c r="AA187" s="67">
        <f t="shared" si="5"/>
        <v>0</v>
      </c>
    </row>
    <row r="188" spans="1:27" x14ac:dyDescent="0.35">
      <c r="A188" s="69"/>
      <c r="B188" s="196" t="s">
        <v>5243</v>
      </c>
      <c r="C188" s="196" t="s">
        <v>273</v>
      </c>
      <c r="D188" s="196" t="s">
        <v>5244</v>
      </c>
      <c r="E188" s="268" t="s">
        <v>5245</v>
      </c>
      <c r="F188" s="196"/>
      <c r="G188" s="269" t="s">
        <v>5454</v>
      </c>
      <c r="H188" s="69"/>
      <c r="I188" s="74">
        <v>400000</v>
      </c>
      <c r="J188" s="69"/>
      <c r="K188" s="69" t="s">
        <v>1214</v>
      </c>
      <c r="L188" s="75"/>
      <c r="M188" s="75" t="s">
        <v>5455</v>
      </c>
      <c r="N188" s="131" t="s">
        <v>5456</v>
      </c>
      <c r="O188" s="75"/>
      <c r="P188" s="69"/>
      <c r="Q188" s="69" t="s">
        <v>5457</v>
      </c>
      <c r="R188" s="75" t="s">
        <v>5458</v>
      </c>
      <c r="S188" s="69"/>
      <c r="T188" s="69"/>
      <c r="U188" s="69"/>
      <c r="V188" s="69"/>
      <c r="W188" s="69"/>
      <c r="X188" s="116"/>
      <c r="Y188" s="116"/>
      <c r="Z188" s="639">
        <f t="shared" si="4"/>
        <v>28000.000000000004</v>
      </c>
      <c r="AA188" s="74">
        <f t="shared" si="5"/>
        <v>428000</v>
      </c>
    </row>
    <row r="189" spans="1:27" x14ac:dyDescent="0.35">
      <c r="A189" s="69"/>
      <c r="B189" s="196" t="s">
        <v>5243</v>
      </c>
      <c r="C189" s="196" t="s">
        <v>273</v>
      </c>
      <c r="D189" s="196" t="s">
        <v>5244</v>
      </c>
      <c r="E189" s="268" t="s">
        <v>5245</v>
      </c>
      <c r="F189" s="196"/>
      <c r="G189" s="269" t="s">
        <v>5459</v>
      </c>
      <c r="H189" s="69"/>
      <c r="I189" s="74">
        <v>400000</v>
      </c>
      <c r="J189" s="69"/>
      <c r="K189" s="69" t="s">
        <v>1214</v>
      </c>
      <c r="L189" s="75"/>
      <c r="M189" s="75" t="s">
        <v>5455</v>
      </c>
      <c r="N189" s="131" t="s">
        <v>5460</v>
      </c>
      <c r="O189" s="75"/>
      <c r="P189" s="69"/>
      <c r="Q189" s="69" t="s">
        <v>5457</v>
      </c>
      <c r="R189" s="75" t="s">
        <v>5458</v>
      </c>
      <c r="S189" s="69"/>
      <c r="T189" s="69"/>
      <c r="U189" s="69"/>
      <c r="V189" s="69"/>
      <c r="W189" s="69"/>
      <c r="X189" s="116"/>
      <c r="Y189" s="116"/>
      <c r="Z189" s="639">
        <f t="shared" si="4"/>
        <v>28000.000000000004</v>
      </c>
      <c r="AA189" s="74">
        <f t="shared" si="5"/>
        <v>428000</v>
      </c>
    </row>
    <row r="190" spans="1:27" x14ac:dyDescent="0.35">
      <c r="A190" s="69"/>
      <c r="B190" s="196" t="s">
        <v>5243</v>
      </c>
      <c r="C190" s="196" t="s">
        <v>273</v>
      </c>
      <c r="D190" s="196" t="s">
        <v>5244</v>
      </c>
      <c r="E190" s="268" t="s">
        <v>5245</v>
      </c>
      <c r="F190" s="196"/>
      <c r="G190" s="269" t="s">
        <v>5461</v>
      </c>
      <c r="H190" s="69"/>
      <c r="I190" s="74">
        <v>400000</v>
      </c>
      <c r="J190" s="69"/>
      <c r="K190" s="69" t="s">
        <v>1214</v>
      </c>
      <c r="L190" s="75"/>
      <c r="M190" s="75" t="s">
        <v>5462</v>
      </c>
      <c r="N190" s="131" t="s">
        <v>5463</v>
      </c>
      <c r="O190" s="75"/>
      <c r="P190" s="69"/>
      <c r="Q190" s="69" t="s">
        <v>5457</v>
      </c>
      <c r="R190" s="75" t="s">
        <v>5458</v>
      </c>
      <c r="S190" s="69"/>
      <c r="T190" s="69"/>
      <c r="U190" s="69"/>
      <c r="V190" s="69"/>
      <c r="W190" s="69"/>
      <c r="X190" s="116"/>
      <c r="Y190" s="116"/>
      <c r="Z190" s="639">
        <f t="shared" si="4"/>
        <v>28000.000000000004</v>
      </c>
      <c r="AA190" s="74">
        <f t="shared" si="5"/>
        <v>428000</v>
      </c>
    </row>
    <row r="191" spans="1:27" x14ac:dyDescent="0.35">
      <c r="A191" s="69"/>
      <c r="B191" s="196" t="s">
        <v>5243</v>
      </c>
      <c r="C191" s="196" t="s">
        <v>273</v>
      </c>
      <c r="D191" s="196" t="s">
        <v>5244</v>
      </c>
      <c r="E191" s="268" t="s">
        <v>5245</v>
      </c>
      <c r="F191" s="196"/>
      <c r="G191" s="269" t="s">
        <v>5464</v>
      </c>
      <c r="H191" s="69"/>
      <c r="I191" s="74">
        <v>400000</v>
      </c>
      <c r="J191" s="69"/>
      <c r="K191" s="69" t="s">
        <v>5465</v>
      </c>
      <c r="L191" s="75"/>
      <c r="M191" s="75" t="s">
        <v>5462</v>
      </c>
      <c r="N191" s="131" t="s">
        <v>5463</v>
      </c>
      <c r="O191" s="75"/>
      <c r="P191" s="69"/>
      <c r="Q191" s="69" t="s">
        <v>5457</v>
      </c>
      <c r="R191" s="75" t="s">
        <v>5458</v>
      </c>
      <c r="S191" s="69"/>
      <c r="T191" s="69"/>
      <c r="U191" s="69"/>
      <c r="V191" s="69"/>
      <c r="W191" s="69"/>
      <c r="X191" s="116"/>
      <c r="Y191" s="116"/>
      <c r="Z191" s="639">
        <f t="shared" si="4"/>
        <v>28000.000000000004</v>
      </c>
      <c r="AA191" s="74">
        <f t="shared" si="5"/>
        <v>428000</v>
      </c>
    </row>
    <row r="192" spans="1:27" x14ac:dyDescent="0.35">
      <c r="A192" s="69"/>
      <c r="B192" s="69"/>
      <c r="C192" s="69"/>
      <c r="D192" s="69"/>
      <c r="E192" s="116"/>
      <c r="F192" s="69"/>
      <c r="G192" s="271" t="s">
        <v>994</v>
      </c>
      <c r="H192" s="86"/>
      <c r="I192" s="87">
        <f>SUM(I188:I191)</f>
        <v>1600000</v>
      </c>
      <c r="J192" s="69"/>
      <c r="K192" s="69"/>
      <c r="L192" s="75"/>
      <c r="M192" s="75"/>
      <c r="N192" s="131"/>
      <c r="O192" s="75"/>
      <c r="P192" s="69"/>
      <c r="Q192" s="69"/>
      <c r="R192" s="75"/>
      <c r="S192" s="69"/>
      <c r="T192" s="69"/>
      <c r="U192" s="69"/>
      <c r="V192" s="69"/>
      <c r="W192" s="69"/>
      <c r="X192" s="116"/>
      <c r="Y192" s="116"/>
      <c r="Z192" s="639">
        <f t="shared" si="4"/>
        <v>112000.00000000001</v>
      </c>
      <c r="AA192" s="87">
        <f t="shared" si="5"/>
        <v>1712000</v>
      </c>
    </row>
    <row r="193" spans="1:27" x14ac:dyDescent="0.35">
      <c r="A193" s="69"/>
      <c r="B193" s="69"/>
      <c r="C193" s="69"/>
      <c r="D193" s="69"/>
      <c r="E193" s="116"/>
      <c r="F193" s="69"/>
      <c r="G193" s="271" t="s">
        <v>894</v>
      </c>
      <c r="H193" s="86"/>
      <c r="I193" s="87">
        <f>SUM(I5:I192)/2</f>
        <v>154600000</v>
      </c>
      <c r="J193" s="69"/>
      <c r="K193" s="69"/>
      <c r="L193" s="75"/>
      <c r="M193" s="75"/>
      <c r="N193" s="131"/>
      <c r="O193" s="75"/>
      <c r="P193" s="69"/>
      <c r="Q193" s="69"/>
      <c r="R193" s="75"/>
      <c r="S193" s="69"/>
      <c r="T193" s="69"/>
      <c r="U193" s="69"/>
      <c r="V193" s="69"/>
      <c r="W193" s="69"/>
      <c r="X193" s="116"/>
      <c r="Y193" s="116"/>
      <c r="Z193" s="639">
        <f t="shared" si="4"/>
        <v>10822000.000000002</v>
      </c>
      <c r="AA193" s="87">
        <f t="shared" si="5"/>
        <v>165422000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AA143"/>
  <sheetViews>
    <sheetView topLeftCell="G1" workbookViewId="0">
      <selection activeCell="I1" sqref="I1:Z1048576"/>
    </sheetView>
  </sheetViews>
  <sheetFormatPr defaultRowHeight="14.5" x14ac:dyDescent="0.35"/>
  <cols>
    <col min="1" max="1" width="11.7265625" hidden="1" customWidth="1"/>
    <col min="2" max="2" width="18.7265625" hidden="1" customWidth="1"/>
    <col min="3" max="3" width="10.1796875" hidden="1" customWidth="1"/>
    <col min="4" max="4" width="15.7265625" hidden="1" customWidth="1"/>
    <col min="5" max="5" width="48" hidden="1" customWidth="1"/>
    <col min="6" max="6" width="48" style="42" hidden="1" customWidth="1"/>
    <col min="7" max="7" width="49" customWidth="1"/>
    <col min="8" max="8" width="21.81640625" hidden="1" customWidth="1"/>
    <col min="9" max="9" width="26.81640625" style="104" hidden="1" customWidth="1"/>
    <col min="10" max="10" width="11" hidden="1" customWidth="1"/>
    <col min="11" max="11" width="23" hidden="1" customWidth="1"/>
    <col min="12" max="12" width="24.1796875" hidden="1" customWidth="1"/>
    <col min="13" max="13" width="38.81640625" hidden="1" customWidth="1"/>
    <col min="14" max="14" width="26.1796875" hidden="1" customWidth="1"/>
    <col min="15" max="15" width="16.453125" hidden="1" customWidth="1"/>
    <col min="16" max="16" width="18.54296875" hidden="1" customWidth="1"/>
    <col min="17" max="17" width="17.81640625" hidden="1" customWidth="1"/>
    <col min="18" max="18" width="25.7265625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24" hidden="1" customWidth="1"/>
    <col min="25" max="25" width="41.81640625" hidden="1" customWidth="1"/>
    <col min="26" max="26" width="9.81640625" style="42" hidden="1" customWidth="1"/>
    <col min="27" max="27" width="26.81640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8" t="s">
        <v>896</v>
      </c>
      <c r="H1" s="670"/>
      <c r="I1" s="281"/>
      <c r="J1" s="282" t="s">
        <v>897</v>
      </c>
      <c r="K1" s="668" t="s">
        <v>898</v>
      </c>
      <c r="L1" s="669"/>
      <c r="M1" s="669"/>
      <c r="N1" s="669"/>
      <c r="O1" s="670"/>
      <c r="P1" s="668" t="s">
        <v>899</v>
      </c>
      <c r="Q1" s="669"/>
      <c r="R1" s="670"/>
      <c r="S1" s="668" t="s">
        <v>900</v>
      </c>
      <c r="T1" s="670"/>
      <c r="U1" s="676" t="s">
        <v>901</v>
      </c>
      <c r="V1" s="671"/>
      <c r="W1" s="671"/>
      <c r="X1" s="672"/>
      <c r="Y1" s="663" t="s">
        <v>902</v>
      </c>
      <c r="AA1" s="281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283" t="s">
        <v>909</v>
      </c>
      <c r="I2" s="52" t="s">
        <v>910</v>
      </c>
      <c r="J2" s="264" t="s">
        <v>911</v>
      </c>
      <c r="K2" s="49" t="s">
        <v>912</v>
      </c>
      <c r="L2" s="49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64"/>
      <c r="AA2" s="634" t="s">
        <v>24303</v>
      </c>
    </row>
    <row r="3" spans="1:27" ht="15.5" x14ac:dyDescent="0.35">
      <c r="A3" s="106"/>
      <c r="B3" s="106"/>
      <c r="C3" s="208"/>
      <c r="D3" s="107"/>
      <c r="E3" s="265"/>
      <c r="F3" s="57"/>
      <c r="G3" s="208" t="s">
        <v>5466</v>
      </c>
      <c r="H3" s="265"/>
      <c r="I3" s="108"/>
      <c r="J3" s="208"/>
      <c r="K3" s="109"/>
      <c r="L3" s="106"/>
      <c r="M3" s="106"/>
      <c r="N3" s="209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108"/>
    </row>
    <row r="4" spans="1:27" ht="15.5" x14ac:dyDescent="0.35">
      <c r="A4" s="64"/>
      <c r="B4" s="64"/>
      <c r="C4" s="65"/>
      <c r="D4" s="64"/>
      <c r="E4" s="115"/>
      <c r="F4" s="64"/>
      <c r="G4" s="267" t="s">
        <v>2392</v>
      </c>
      <c r="H4" s="115"/>
      <c r="I4" s="67"/>
      <c r="J4" s="65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115"/>
      <c r="Z4" s="636">
        <v>7.0000000000000007E-2</v>
      </c>
      <c r="AA4" s="67"/>
    </row>
    <row r="5" spans="1:27" s="94" customFormat="1" ht="15.5" x14ac:dyDescent="0.35">
      <c r="A5" s="69"/>
      <c r="B5" s="196" t="s">
        <v>5467</v>
      </c>
      <c r="C5" s="196" t="s">
        <v>235</v>
      </c>
      <c r="D5" s="196" t="s">
        <v>5468</v>
      </c>
      <c r="E5" s="268" t="s">
        <v>5469</v>
      </c>
      <c r="F5" s="81" t="s">
        <v>5470</v>
      </c>
      <c r="G5" s="213" t="s">
        <v>5471</v>
      </c>
      <c r="H5" s="116"/>
      <c r="I5" s="74">
        <v>600000</v>
      </c>
      <c r="J5" s="213"/>
      <c r="K5" s="69" t="s">
        <v>1562</v>
      </c>
      <c r="L5" s="75" t="s">
        <v>5472</v>
      </c>
      <c r="M5" s="75" t="s">
        <v>5472</v>
      </c>
      <c r="N5" s="75" t="s">
        <v>5472</v>
      </c>
      <c r="O5" s="75"/>
      <c r="P5" s="69" t="s">
        <v>5473</v>
      </c>
      <c r="Q5" s="75" t="s">
        <v>5472</v>
      </c>
      <c r="R5" s="75" t="s">
        <v>5472</v>
      </c>
      <c r="S5" s="69"/>
      <c r="T5" s="69"/>
      <c r="U5" s="69"/>
      <c r="V5" s="69"/>
      <c r="W5" s="69"/>
      <c r="X5" s="116"/>
      <c r="Y5" s="116"/>
      <c r="Z5" s="642">
        <f>I5*Z$4</f>
        <v>42000.000000000007</v>
      </c>
      <c r="AA5" s="74">
        <f>I5+Z5</f>
        <v>642000</v>
      </c>
    </row>
    <row r="6" spans="1:27" ht="15.5" x14ac:dyDescent="0.35">
      <c r="A6" s="69"/>
      <c r="B6" s="196" t="s">
        <v>5467</v>
      </c>
      <c r="C6" s="196" t="s">
        <v>235</v>
      </c>
      <c r="D6" s="196" t="s">
        <v>5468</v>
      </c>
      <c r="E6" s="268" t="s">
        <v>5469</v>
      </c>
      <c r="F6" s="81" t="s">
        <v>5474</v>
      </c>
      <c r="G6" s="213" t="s">
        <v>5475</v>
      </c>
      <c r="H6" s="116"/>
      <c r="I6" s="74">
        <v>600000</v>
      </c>
      <c r="J6" s="213"/>
      <c r="K6" s="69" t="s">
        <v>1562</v>
      </c>
      <c r="L6" s="75" t="s">
        <v>5472</v>
      </c>
      <c r="M6" s="75" t="s">
        <v>5472</v>
      </c>
      <c r="N6" s="75" t="s">
        <v>5472</v>
      </c>
      <c r="O6" s="75"/>
      <c r="P6" s="69" t="s">
        <v>5473</v>
      </c>
      <c r="Q6" s="75" t="s">
        <v>5472</v>
      </c>
      <c r="R6" s="75" t="s">
        <v>5472</v>
      </c>
      <c r="S6" s="69"/>
      <c r="T6" s="69"/>
      <c r="U6" s="69"/>
      <c r="V6" s="69"/>
      <c r="W6" s="69"/>
      <c r="X6" s="116"/>
      <c r="Y6" s="121"/>
      <c r="Z6" s="642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69"/>
      <c r="B7" s="196" t="s">
        <v>5467</v>
      </c>
      <c r="C7" s="196" t="s">
        <v>235</v>
      </c>
      <c r="D7" s="196" t="s">
        <v>5468</v>
      </c>
      <c r="E7" s="268" t="s">
        <v>5469</v>
      </c>
      <c r="F7" s="81" t="s">
        <v>5476</v>
      </c>
      <c r="G7" s="213" t="s">
        <v>5477</v>
      </c>
      <c r="H7" s="116"/>
      <c r="I7" s="74">
        <v>600000</v>
      </c>
      <c r="J7" s="213"/>
      <c r="K7" s="69" t="s">
        <v>1562</v>
      </c>
      <c r="L7" s="75" t="s">
        <v>5472</v>
      </c>
      <c r="M7" s="75" t="s">
        <v>5472</v>
      </c>
      <c r="N7" s="75" t="s">
        <v>5472</v>
      </c>
      <c r="O7" s="75"/>
      <c r="P7" s="69" t="s">
        <v>5473</v>
      </c>
      <c r="Q7" s="75" t="s">
        <v>5472</v>
      </c>
      <c r="R7" s="75" t="s">
        <v>5472</v>
      </c>
      <c r="S7" s="69"/>
      <c r="T7" s="69"/>
      <c r="U7" s="69"/>
      <c r="V7" s="69"/>
      <c r="W7" s="69"/>
      <c r="X7" s="116"/>
      <c r="Y7" s="121"/>
      <c r="Z7" s="642">
        <f t="shared" si="0"/>
        <v>42000.000000000007</v>
      </c>
      <c r="AA7" s="74">
        <f t="shared" si="1"/>
        <v>642000</v>
      </c>
    </row>
    <row r="8" spans="1:27" ht="15.5" x14ac:dyDescent="0.35">
      <c r="A8" s="69"/>
      <c r="B8" s="196" t="s">
        <v>5467</v>
      </c>
      <c r="C8" s="196" t="s">
        <v>235</v>
      </c>
      <c r="D8" s="196" t="s">
        <v>5468</v>
      </c>
      <c r="E8" s="268" t="s">
        <v>5469</v>
      </c>
      <c r="F8" s="69"/>
      <c r="G8" s="213" t="s">
        <v>5478</v>
      </c>
      <c r="H8" s="116"/>
      <c r="I8" s="74">
        <v>600000</v>
      </c>
      <c r="J8" s="213"/>
      <c r="K8" s="69" t="s">
        <v>1562</v>
      </c>
      <c r="L8" s="75" t="s">
        <v>5472</v>
      </c>
      <c r="M8" s="75" t="s">
        <v>5472</v>
      </c>
      <c r="N8" s="75" t="s">
        <v>5472</v>
      </c>
      <c r="O8" s="75"/>
      <c r="P8" s="69" t="s">
        <v>5473</v>
      </c>
      <c r="Q8" s="75" t="s">
        <v>5472</v>
      </c>
      <c r="R8" s="75" t="s">
        <v>5472</v>
      </c>
      <c r="S8" s="69"/>
      <c r="T8" s="69"/>
      <c r="U8" s="69"/>
      <c r="V8" s="69"/>
      <c r="W8" s="69"/>
      <c r="X8" s="116"/>
      <c r="Y8" s="121"/>
      <c r="Z8" s="642">
        <f t="shared" si="0"/>
        <v>42000.000000000007</v>
      </c>
      <c r="AA8" s="74">
        <f t="shared" si="1"/>
        <v>642000</v>
      </c>
    </row>
    <row r="9" spans="1:27" ht="15.5" x14ac:dyDescent="0.35">
      <c r="A9" s="69"/>
      <c r="B9" s="196" t="s">
        <v>5467</v>
      </c>
      <c r="C9" s="196" t="s">
        <v>235</v>
      </c>
      <c r="D9" s="196" t="s">
        <v>5468</v>
      </c>
      <c r="E9" s="268" t="s">
        <v>5469</v>
      </c>
      <c r="F9" s="81" t="s">
        <v>5479</v>
      </c>
      <c r="G9" s="213" t="s">
        <v>5480</v>
      </c>
      <c r="H9" s="116"/>
      <c r="I9" s="74">
        <v>600000</v>
      </c>
      <c r="J9" s="213"/>
      <c r="K9" s="69" t="s">
        <v>1562</v>
      </c>
      <c r="L9" s="75" t="s">
        <v>5472</v>
      </c>
      <c r="M9" s="75" t="s">
        <v>5472</v>
      </c>
      <c r="N9" s="75" t="s">
        <v>5472</v>
      </c>
      <c r="O9" s="75"/>
      <c r="P9" s="69" t="s">
        <v>5473</v>
      </c>
      <c r="Q9" s="75" t="s">
        <v>5472</v>
      </c>
      <c r="R9" s="75" t="s">
        <v>5472</v>
      </c>
      <c r="S9" s="69"/>
      <c r="T9" s="69"/>
      <c r="U9" s="69"/>
      <c r="V9" s="69"/>
      <c r="W9" s="69"/>
      <c r="X9" s="116"/>
      <c r="Y9" s="121"/>
      <c r="Z9" s="642">
        <f t="shared" si="0"/>
        <v>42000.000000000007</v>
      </c>
      <c r="AA9" s="74">
        <f t="shared" si="1"/>
        <v>642000</v>
      </c>
    </row>
    <row r="10" spans="1:27" ht="15.5" x14ac:dyDescent="0.35">
      <c r="A10" s="69"/>
      <c r="B10" s="196" t="s">
        <v>5467</v>
      </c>
      <c r="C10" s="196" t="s">
        <v>235</v>
      </c>
      <c r="D10" s="196" t="s">
        <v>5468</v>
      </c>
      <c r="E10" s="268" t="s">
        <v>5469</v>
      </c>
      <c r="F10" s="81" t="s">
        <v>5481</v>
      </c>
      <c r="G10" s="213" t="s">
        <v>5482</v>
      </c>
      <c r="H10" s="116"/>
      <c r="I10" s="74">
        <v>600000</v>
      </c>
      <c r="J10" s="213"/>
      <c r="K10" s="69" t="s">
        <v>1562</v>
      </c>
      <c r="L10" s="75" t="s">
        <v>5472</v>
      </c>
      <c r="M10" s="75" t="s">
        <v>5472</v>
      </c>
      <c r="N10" s="75" t="s">
        <v>5472</v>
      </c>
      <c r="O10" s="75"/>
      <c r="P10" s="69" t="s">
        <v>5473</v>
      </c>
      <c r="Q10" s="75" t="s">
        <v>5472</v>
      </c>
      <c r="R10" s="75" t="s">
        <v>5472</v>
      </c>
      <c r="S10" s="69"/>
      <c r="T10" s="69"/>
      <c r="U10" s="69"/>
      <c r="V10" s="69"/>
      <c r="W10" s="69"/>
      <c r="X10" s="116"/>
      <c r="Y10" s="121"/>
      <c r="Z10" s="642">
        <f t="shared" si="0"/>
        <v>42000.000000000007</v>
      </c>
      <c r="AA10" s="74">
        <f t="shared" si="1"/>
        <v>642000</v>
      </c>
    </row>
    <row r="11" spans="1:27" ht="15.5" x14ac:dyDescent="0.35">
      <c r="A11" s="69"/>
      <c r="B11" s="196" t="s">
        <v>5467</v>
      </c>
      <c r="C11" s="196" t="s">
        <v>235</v>
      </c>
      <c r="D11" s="196" t="s">
        <v>5468</v>
      </c>
      <c r="E11" s="268" t="s">
        <v>5469</v>
      </c>
      <c r="F11" s="81" t="s">
        <v>5483</v>
      </c>
      <c r="G11" s="213" t="s">
        <v>5484</v>
      </c>
      <c r="H11" s="116"/>
      <c r="I11" s="74">
        <v>600000</v>
      </c>
      <c r="J11" s="213"/>
      <c r="K11" s="69" t="s">
        <v>1562</v>
      </c>
      <c r="L11" s="75" t="s">
        <v>5472</v>
      </c>
      <c r="M11" s="75" t="s">
        <v>5472</v>
      </c>
      <c r="N11" s="75" t="s">
        <v>5472</v>
      </c>
      <c r="O11" s="75"/>
      <c r="P11" s="69" t="s">
        <v>5473</v>
      </c>
      <c r="Q11" s="75" t="s">
        <v>5472</v>
      </c>
      <c r="R11" s="75" t="s">
        <v>5472</v>
      </c>
      <c r="S11" s="69"/>
      <c r="T11" s="69"/>
      <c r="U11" s="69"/>
      <c r="V11" s="69"/>
      <c r="W11" s="69"/>
      <c r="X11" s="116"/>
      <c r="Y11" s="121"/>
      <c r="Z11" s="642">
        <f t="shared" si="0"/>
        <v>42000.000000000007</v>
      </c>
      <c r="AA11" s="74">
        <f t="shared" si="1"/>
        <v>642000</v>
      </c>
    </row>
    <row r="12" spans="1:27" ht="15.5" x14ac:dyDescent="0.35">
      <c r="A12" s="69"/>
      <c r="B12" s="196" t="s">
        <v>5467</v>
      </c>
      <c r="C12" s="196" t="s">
        <v>235</v>
      </c>
      <c r="D12" s="196" t="s">
        <v>5468</v>
      </c>
      <c r="E12" s="268" t="s">
        <v>5469</v>
      </c>
      <c r="F12" s="81" t="s">
        <v>5485</v>
      </c>
      <c r="G12" s="213" t="s">
        <v>5486</v>
      </c>
      <c r="H12" s="116"/>
      <c r="I12" s="74">
        <v>600000</v>
      </c>
      <c r="J12" s="213"/>
      <c r="K12" s="69" t="s">
        <v>1562</v>
      </c>
      <c r="L12" s="75" t="s">
        <v>5472</v>
      </c>
      <c r="M12" s="75" t="s">
        <v>5472</v>
      </c>
      <c r="N12" s="75" t="s">
        <v>5472</v>
      </c>
      <c r="O12" s="75"/>
      <c r="P12" s="69" t="s">
        <v>5473</v>
      </c>
      <c r="Q12" s="75" t="s">
        <v>5472</v>
      </c>
      <c r="R12" s="75" t="s">
        <v>5472</v>
      </c>
      <c r="S12" s="69"/>
      <c r="T12" s="69"/>
      <c r="U12" s="69"/>
      <c r="V12" s="69"/>
      <c r="W12" s="69"/>
      <c r="X12" s="116"/>
      <c r="Y12" s="121"/>
      <c r="Z12" s="642">
        <f t="shared" si="0"/>
        <v>42000.000000000007</v>
      </c>
      <c r="AA12" s="74">
        <f t="shared" si="1"/>
        <v>642000</v>
      </c>
    </row>
    <row r="13" spans="1:27" ht="15.5" x14ac:dyDescent="0.35">
      <c r="A13" s="69"/>
      <c r="B13" s="196" t="s">
        <v>5467</v>
      </c>
      <c r="C13" s="196" t="s">
        <v>235</v>
      </c>
      <c r="D13" s="196" t="s">
        <v>5468</v>
      </c>
      <c r="E13" s="268" t="s">
        <v>5469</v>
      </c>
      <c r="F13" s="81" t="s">
        <v>5487</v>
      </c>
      <c r="G13" s="213" t="s">
        <v>5488</v>
      </c>
      <c r="H13" s="116"/>
      <c r="I13" s="74">
        <v>600000</v>
      </c>
      <c r="J13" s="213"/>
      <c r="K13" s="69" t="s">
        <v>1562</v>
      </c>
      <c r="L13" s="75" t="s">
        <v>5472</v>
      </c>
      <c r="M13" s="75" t="s">
        <v>5472</v>
      </c>
      <c r="N13" s="75" t="s">
        <v>5472</v>
      </c>
      <c r="O13" s="75"/>
      <c r="P13" s="69" t="s">
        <v>5473</v>
      </c>
      <c r="Q13" s="75" t="s">
        <v>5472</v>
      </c>
      <c r="R13" s="75" t="s">
        <v>5472</v>
      </c>
      <c r="S13" s="69"/>
      <c r="T13" s="69"/>
      <c r="U13" s="69"/>
      <c r="V13" s="69"/>
      <c r="W13" s="69"/>
      <c r="X13" s="116"/>
      <c r="Y13" s="121"/>
      <c r="Z13" s="642">
        <f t="shared" si="0"/>
        <v>42000.000000000007</v>
      </c>
      <c r="AA13" s="74">
        <f t="shared" si="1"/>
        <v>642000</v>
      </c>
    </row>
    <row r="14" spans="1:27" ht="15.5" x14ac:dyDescent="0.35">
      <c r="A14" s="69"/>
      <c r="B14" s="196" t="s">
        <v>5467</v>
      </c>
      <c r="C14" s="196" t="s">
        <v>235</v>
      </c>
      <c r="D14" s="196" t="s">
        <v>5468</v>
      </c>
      <c r="E14" s="268" t="s">
        <v>5469</v>
      </c>
      <c r="F14" s="81" t="s">
        <v>5489</v>
      </c>
      <c r="G14" s="213" t="s">
        <v>5490</v>
      </c>
      <c r="H14" s="116"/>
      <c r="I14" s="74">
        <v>600000</v>
      </c>
      <c r="J14" s="213"/>
      <c r="K14" s="69" t="s">
        <v>1562</v>
      </c>
      <c r="L14" s="75" t="s">
        <v>5472</v>
      </c>
      <c r="M14" s="75" t="s">
        <v>5472</v>
      </c>
      <c r="N14" s="75" t="s">
        <v>5472</v>
      </c>
      <c r="O14" s="75"/>
      <c r="P14" s="69" t="s">
        <v>5473</v>
      </c>
      <c r="Q14" s="75" t="s">
        <v>5472</v>
      </c>
      <c r="R14" s="75" t="s">
        <v>5472</v>
      </c>
      <c r="S14" s="69"/>
      <c r="T14" s="69"/>
      <c r="U14" s="69"/>
      <c r="V14" s="69"/>
      <c r="W14" s="69"/>
      <c r="X14" s="116"/>
      <c r="Y14" s="121"/>
      <c r="Z14" s="642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196" t="s">
        <v>5467</v>
      </c>
      <c r="C15" s="196" t="s">
        <v>235</v>
      </c>
      <c r="D15" s="196" t="s">
        <v>5468</v>
      </c>
      <c r="E15" s="268" t="s">
        <v>5469</v>
      </c>
      <c r="F15" s="81"/>
      <c r="G15" s="213" t="s">
        <v>5491</v>
      </c>
      <c r="H15" s="116"/>
      <c r="I15" s="74">
        <v>600000</v>
      </c>
      <c r="J15" s="213"/>
      <c r="K15" s="69" t="s">
        <v>1562</v>
      </c>
      <c r="L15" s="75" t="s">
        <v>5472</v>
      </c>
      <c r="M15" s="75" t="s">
        <v>5472</v>
      </c>
      <c r="N15" s="75" t="s">
        <v>5472</v>
      </c>
      <c r="O15" s="75"/>
      <c r="P15" s="69" t="s">
        <v>5473</v>
      </c>
      <c r="Q15" s="75" t="s">
        <v>5472</v>
      </c>
      <c r="R15" s="75" t="s">
        <v>5472</v>
      </c>
      <c r="S15" s="69"/>
      <c r="T15" s="69"/>
      <c r="U15" s="69"/>
      <c r="V15" s="69"/>
      <c r="W15" s="69"/>
      <c r="X15" s="116"/>
      <c r="Y15" s="121"/>
      <c r="Z15" s="642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196" t="s">
        <v>5467</v>
      </c>
      <c r="C16" s="196" t="s">
        <v>235</v>
      </c>
      <c r="D16" s="196" t="s">
        <v>5468</v>
      </c>
      <c r="E16" s="268" t="s">
        <v>5469</v>
      </c>
      <c r="F16" s="81" t="s">
        <v>5492</v>
      </c>
      <c r="G16" s="213" t="s">
        <v>5493</v>
      </c>
      <c r="H16" s="116"/>
      <c r="I16" s="74">
        <v>600000</v>
      </c>
      <c r="J16" s="213"/>
      <c r="K16" s="69" t="s">
        <v>1562</v>
      </c>
      <c r="L16" s="75" t="s">
        <v>5472</v>
      </c>
      <c r="M16" s="75" t="s">
        <v>5472</v>
      </c>
      <c r="N16" s="75" t="s">
        <v>5472</v>
      </c>
      <c r="O16" s="75"/>
      <c r="P16" s="69" t="s">
        <v>5473</v>
      </c>
      <c r="Q16" s="75" t="s">
        <v>5472</v>
      </c>
      <c r="R16" s="75" t="s">
        <v>5472</v>
      </c>
      <c r="S16" s="69"/>
      <c r="T16" s="69"/>
      <c r="U16" s="69"/>
      <c r="V16" s="69"/>
      <c r="W16" s="69"/>
      <c r="X16" s="116"/>
      <c r="Y16" s="121"/>
      <c r="Z16" s="642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196" t="s">
        <v>5467</v>
      </c>
      <c r="C17" s="196" t="s">
        <v>235</v>
      </c>
      <c r="D17" s="196" t="s">
        <v>5468</v>
      </c>
      <c r="E17" s="268" t="s">
        <v>5469</v>
      </c>
      <c r="F17" s="81" t="s">
        <v>5494</v>
      </c>
      <c r="G17" s="213" t="s">
        <v>5495</v>
      </c>
      <c r="H17" s="116"/>
      <c r="I17" s="74">
        <v>600000</v>
      </c>
      <c r="J17" s="213"/>
      <c r="K17" s="69" t="s">
        <v>1562</v>
      </c>
      <c r="L17" s="75" t="s">
        <v>5472</v>
      </c>
      <c r="M17" s="75" t="s">
        <v>5472</v>
      </c>
      <c r="N17" s="75" t="s">
        <v>5472</v>
      </c>
      <c r="O17" s="75"/>
      <c r="P17" s="69" t="s">
        <v>5473</v>
      </c>
      <c r="Q17" s="75" t="s">
        <v>5472</v>
      </c>
      <c r="R17" s="75" t="s">
        <v>5472</v>
      </c>
      <c r="S17" s="69"/>
      <c r="T17" s="69"/>
      <c r="U17" s="69"/>
      <c r="V17" s="69"/>
      <c r="W17" s="69"/>
      <c r="X17" s="116"/>
      <c r="Y17" s="121"/>
      <c r="Z17" s="642">
        <f t="shared" si="0"/>
        <v>42000.000000000007</v>
      </c>
      <c r="AA17" s="74">
        <f t="shared" si="1"/>
        <v>642000</v>
      </c>
    </row>
    <row r="18" spans="1:27" ht="15.5" x14ac:dyDescent="0.35">
      <c r="A18" s="76"/>
      <c r="B18" s="196" t="s">
        <v>5467</v>
      </c>
      <c r="C18" s="196" t="s">
        <v>235</v>
      </c>
      <c r="D18" s="196" t="s">
        <v>5468</v>
      </c>
      <c r="E18" s="268" t="s">
        <v>5469</v>
      </c>
      <c r="F18" s="81" t="s">
        <v>5496</v>
      </c>
      <c r="G18" s="213" t="s">
        <v>5497</v>
      </c>
      <c r="H18" s="116"/>
      <c r="I18" s="74">
        <v>600000</v>
      </c>
      <c r="J18" s="213"/>
      <c r="K18" s="69" t="s">
        <v>1562</v>
      </c>
      <c r="L18" s="75" t="s">
        <v>5472</v>
      </c>
      <c r="M18" s="75" t="s">
        <v>5472</v>
      </c>
      <c r="N18" s="75" t="s">
        <v>5472</v>
      </c>
      <c r="O18" s="75"/>
      <c r="P18" s="69" t="s">
        <v>5473</v>
      </c>
      <c r="Q18" s="75" t="s">
        <v>5472</v>
      </c>
      <c r="R18" s="75" t="s">
        <v>5472</v>
      </c>
      <c r="S18" s="69"/>
      <c r="T18" s="69"/>
      <c r="U18" s="69"/>
      <c r="V18" s="69"/>
      <c r="W18" s="69"/>
      <c r="X18" s="116"/>
      <c r="Y18" s="121"/>
      <c r="Z18" s="642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196" t="s">
        <v>5467</v>
      </c>
      <c r="C19" s="196" t="s">
        <v>235</v>
      </c>
      <c r="D19" s="196" t="s">
        <v>5468</v>
      </c>
      <c r="E19" s="268" t="s">
        <v>5469</v>
      </c>
      <c r="F19" s="81" t="s">
        <v>5498</v>
      </c>
      <c r="G19" s="213" t="s">
        <v>5499</v>
      </c>
      <c r="H19" s="116"/>
      <c r="I19" s="74">
        <v>600000</v>
      </c>
      <c r="J19" s="213"/>
      <c r="K19" s="69" t="s">
        <v>1562</v>
      </c>
      <c r="L19" s="75" t="s">
        <v>5472</v>
      </c>
      <c r="M19" s="75" t="s">
        <v>5472</v>
      </c>
      <c r="N19" s="75" t="s">
        <v>5472</v>
      </c>
      <c r="O19" s="75"/>
      <c r="P19" s="69" t="s">
        <v>5473</v>
      </c>
      <c r="Q19" s="75" t="s">
        <v>5472</v>
      </c>
      <c r="R19" s="75" t="s">
        <v>5472</v>
      </c>
      <c r="S19" s="69"/>
      <c r="T19" s="69"/>
      <c r="U19" s="69"/>
      <c r="V19" s="69"/>
      <c r="W19" s="69"/>
      <c r="X19" s="116"/>
      <c r="Y19" s="121"/>
      <c r="Z19" s="642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196" t="s">
        <v>5467</v>
      </c>
      <c r="C20" s="196" t="s">
        <v>235</v>
      </c>
      <c r="D20" s="196" t="s">
        <v>5468</v>
      </c>
      <c r="E20" s="268" t="s">
        <v>5469</v>
      </c>
      <c r="F20" s="81" t="s">
        <v>5500</v>
      </c>
      <c r="G20" s="213" t="s">
        <v>5501</v>
      </c>
      <c r="H20" s="116"/>
      <c r="I20" s="74">
        <v>600000</v>
      </c>
      <c r="J20" s="213"/>
      <c r="K20" s="69" t="s">
        <v>1562</v>
      </c>
      <c r="L20" s="75" t="s">
        <v>5472</v>
      </c>
      <c r="M20" s="75" t="s">
        <v>5472</v>
      </c>
      <c r="N20" s="75" t="s">
        <v>5472</v>
      </c>
      <c r="O20" s="75"/>
      <c r="P20" s="69" t="s">
        <v>5473</v>
      </c>
      <c r="Q20" s="75" t="s">
        <v>5472</v>
      </c>
      <c r="R20" s="75" t="s">
        <v>5472</v>
      </c>
      <c r="S20" s="69"/>
      <c r="T20" s="69"/>
      <c r="U20" s="69"/>
      <c r="V20" s="69"/>
      <c r="W20" s="69"/>
      <c r="X20" s="116"/>
      <c r="Y20" s="121"/>
      <c r="Z20" s="642">
        <f t="shared" si="0"/>
        <v>42000.000000000007</v>
      </c>
      <c r="AA20" s="74">
        <f t="shared" si="1"/>
        <v>642000</v>
      </c>
    </row>
    <row r="21" spans="1:27" s="94" customFormat="1" ht="15.5" x14ac:dyDescent="0.35">
      <c r="A21" s="69"/>
      <c r="B21" s="196" t="s">
        <v>5467</v>
      </c>
      <c r="C21" s="196" t="s">
        <v>235</v>
      </c>
      <c r="D21" s="196" t="s">
        <v>5468</v>
      </c>
      <c r="E21" s="268" t="s">
        <v>5469</v>
      </c>
      <c r="F21" s="81" t="s">
        <v>5502</v>
      </c>
      <c r="G21" s="213" t="s">
        <v>5503</v>
      </c>
      <c r="H21" s="116"/>
      <c r="I21" s="74">
        <v>600000</v>
      </c>
      <c r="J21" s="213"/>
      <c r="K21" s="69" t="s">
        <v>1562</v>
      </c>
      <c r="L21" s="75" t="s">
        <v>5472</v>
      </c>
      <c r="M21" s="75" t="s">
        <v>5472</v>
      </c>
      <c r="N21" s="75" t="s">
        <v>5472</v>
      </c>
      <c r="O21" s="75"/>
      <c r="P21" s="69" t="s">
        <v>5473</v>
      </c>
      <c r="Q21" s="75" t="s">
        <v>5472</v>
      </c>
      <c r="R21" s="75" t="s">
        <v>5472</v>
      </c>
      <c r="S21" s="69"/>
      <c r="T21" s="69"/>
      <c r="U21" s="69"/>
      <c r="V21" s="69"/>
      <c r="W21" s="69"/>
      <c r="X21" s="116"/>
      <c r="Y21" s="116"/>
      <c r="Z21" s="642">
        <f t="shared" si="0"/>
        <v>42000.000000000007</v>
      </c>
      <c r="AA21" s="74">
        <f t="shared" si="1"/>
        <v>642000</v>
      </c>
    </row>
    <row r="22" spans="1:27" s="94" customFormat="1" ht="15.5" x14ac:dyDescent="0.35">
      <c r="A22" s="69"/>
      <c r="B22" s="196" t="s">
        <v>5467</v>
      </c>
      <c r="C22" s="196" t="s">
        <v>235</v>
      </c>
      <c r="D22" s="196" t="s">
        <v>5468</v>
      </c>
      <c r="E22" s="268" t="s">
        <v>5469</v>
      </c>
      <c r="F22" s="81" t="s">
        <v>5487</v>
      </c>
      <c r="G22" s="213" t="s">
        <v>5504</v>
      </c>
      <c r="H22" s="116"/>
      <c r="I22" s="74">
        <v>600000</v>
      </c>
      <c r="J22" s="213"/>
      <c r="K22" s="69" t="s">
        <v>1562</v>
      </c>
      <c r="L22" s="75" t="s">
        <v>5472</v>
      </c>
      <c r="M22" s="75" t="s">
        <v>5472</v>
      </c>
      <c r="N22" s="75" t="s">
        <v>5472</v>
      </c>
      <c r="O22" s="75"/>
      <c r="P22" s="69" t="s">
        <v>5473</v>
      </c>
      <c r="Q22" s="75" t="s">
        <v>5472</v>
      </c>
      <c r="R22" s="75" t="s">
        <v>5472</v>
      </c>
      <c r="S22" s="69"/>
      <c r="T22" s="69"/>
      <c r="U22" s="69"/>
      <c r="V22" s="69"/>
      <c r="W22" s="69"/>
      <c r="X22" s="116"/>
      <c r="Y22" s="116"/>
      <c r="Z22" s="642">
        <f t="shared" si="0"/>
        <v>42000.000000000007</v>
      </c>
      <c r="AA22" s="74">
        <f t="shared" si="1"/>
        <v>642000</v>
      </c>
    </row>
    <row r="23" spans="1:27" s="94" customFormat="1" ht="15.5" x14ac:dyDescent="0.35">
      <c r="A23" s="69"/>
      <c r="B23" s="196" t="s">
        <v>5467</v>
      </c>
      <c r="C23" s="196" t="s">
        <v>235</v>
      </c>
      <c r="D23" s="196" t="s">
        <v>5468</v>
      </c>
      <c r="E23" s="268" t="s">
        <v>5469</v>
      </c>
      <c r="F23" s="81" t="s">
        <v>5505</v>
      </c>
      <c r="G23" s="213" t="s">
        <v>5506</v>
      </c>
      <c r="H23" s="116"/>
      <c r="I23" s="74">
        <v>600000</v>
      </c>
      <c r="J23" s="213"/>
      <c r="K23" s="69" t="s">
        <v>1562</v>
      </c>
      <c r="L23" s="75" t="s">
        <v>5472</v>
      </c>
      <c r="M23" s="75" t="s">
        <v>5472</v>
      </c>
      <c r="N23" s="75" t="s">
        <v>5472</v>
      </c>
      <c r="O23" s="75"/>
      <c r="P23" s="69" t="s">
        <v>5473</v>
      </c>
      <c r="Q23" s="75" t="s">
        <v>5472</v>
      </c>
      <c r="R23" s="75" t="s">
        <v>5472</v>
      </c>
      <c r="S23" s="69"/>
      <c r="T23" s="69"/>
      <c r="U23" s="69"/>
      <c r="V23" s="69"/>
      <c r="W23" s="69"/>
      <c r="X23" s="116"/>
      <c r="Y23" s="116"/>
      <c r="Z23" s="642">
        <f t="shared" si="0"/>
        <v>42000.000000000007</v>
      </c>
      <c r="AA23" s="74">
        <f t="shared" si="1"/>
        <v>642000</v>
      </c>
    </row>
    <row r="24" spans="1:27" s="94" customFormat="1" ht="15.5" x14ac:dyDescent="0.35">
      <c r="A24" s="69"/>
      <c r="B24" s="196" t="s">
        <v>5467</v>
      </c>
      <c r="C24" s="196" t="s">
        <v>235</v>
      </c>
      <c r="D24" s="196" t="s">
        <v>5468</v>
      </c>
      <c r="E24" s="268" t="s">
        <v>5469</v>
      </c>
      <c r="F24" s="81" t="s">
        <v>5507</v>
      </c>
      <c r="G24" s="213" t="s">
        <v>5508</v>
      </c>
      <c r="H24" s="116"/>
      <c r="I24" s="74">
        <v>600000</v>
      </c>
      <c r="J24" s="213"/>
      <c r="K24" s="69" t="s">
        <v>1562</v>
      </c>
      <c r="L24" s="75" t="s">
        <v>5472</v>
      </c>
      <c r="M24" s="75" t="s">
        <v>5472</v>
      </c>
      <c r="N24" s="75" t="s">
        <v>5472</v>
      </c>
      <c r="O24" s="75"/>
      <c r="P24" s="69" t="s">
        <v>5473</v>
      </c>
      <c r="Q24" s="75" t="s">
        <v>5472</v>
      </c>
      <c r="R24" s="75" t="s">
        <v>5472</v>
      </c>
      <c r="S24" s="69"/>
      <c r="T24" s="69"/>
      <c r="U24" s="69"/>
      <c r="V24" s="69"/>
      <c r="W24" s="69"/>
      <c r="X24" s="116"/>
      <c r="Y24" s="116"/>
      <c r="Z24" s="642">
        <f t="shared" si="0"/>
        <v>42000.000000000007</v>
      </c>
      <c r="AA24" s="74">
        <f t="shared" si="1"/>
        <v>642000</v>
      </c>
    </row>
    <row r="25" spans="1:27" s="94" customFormat="1" ht="15.5" x14ac:dyDescent="0.35">
      <c r="A25" s="69"/>
      <c r="B25" s="196" t="s">
        <v>5467</v>
      </c>
      <c r="C25" s="196" t="s">
        <v>235</v>
      </c>
      <c r="D25" s="196" t="s">
        <v>5468</v>
      </c>
      <c r="E25" s="268" t="s">
        <v>5469</v>
      </c>
      <c r="F25" s="81" t="s">
        <v>5509</v>
      </c>
      <c r="G25" s="213" t="s">
        <v>5510</v>
      </c>
      <c r="H25" s="116"/>
      <c r="I25" s="74">
        <v>600000</v>
      </c>
      <c r="J25" s="213"/>
      <c r="K25" s="69" t="s">
        <v>1562</v>
      </c>
      <c r="L25" s="75" t="s">
        <v>5472</v>
      </c>
      <c r="M25" s="75" t="s">
        <v>5472</v>
      </c>
      <c r="N25" s="75" t="s">
        <v>5511</v>
      </c>
      <c r="O25" s="75"/>
      <c r="P25" s="69" t="s">
        <v>5473</v>
      </c>
      <c r="Q25" s="75" t="s">
        <v>5472</v>
      </c>
      <c r="R25" s="75" t="s">
        <v>5472</v>
      </c>
      <c r="S25" s="69"/>
      <c r="T25" s="69"/>
      <c r="U25" s="69"/>
      <c r="V25" s="69"/>
      <c r="W25" s="69"/>
      <c r="X25" s="116"/>
      <c r="Y25" s="116" t="s">
        <v>5512</v>
      </c>
      <c r="Z25" s="642">
        <f t="shared" si="0"/>
        <v>42000.000000000007</v>
      </c>
      <c r="AA25" s="74">
        <f t="shared" si="1"/>
        <v>642000</v>
      </c>
    </row>
    <row r="26" spans="1:27" s="94" customFormat="1" ht="15.5" x14ac:dyDescent="0.35">
      <c r="A26" s="69"/>
      <c r="B26" s="196"/>
      <c r="C26" s="212"/>
      <c r="D26" s="196"/>
      <c r="E26" s="268"/>
      <c r="F26" s="81"/>
      <c r="G26" s="284" t="s">
        <v>994</v>
      </c>
      <c r="H26" s="285"/>
      <c r="I26" s="87">
        <f>SUM(I5:I25)</f>
        <v>12600000</v>
      </c>
      <c r="J26" s="213"/>
      <c r="K26" s="69"/>
      <c r="L26" s="75"/>
      <c r="M26" s="75"/>
      <c r="N26" s="75"/>
      <c r="O26" s="75"/>
      <c r="P26" s="69"/>
      <c r="Q26" s="75"/>
      <c r="R26" s="75"/>
      <c r="S26" s="69"/>
      <c r="T26" s="69"/>
      <c r="U26" s="69"/>
      <c r="V26" s="69"/>
      <c r="W26" s="69"/>
      <c r="X26" s="116"/>
      <c r="Y26" s="116"/>
      <c r="Z26" s="642">
        <f t="shared" si="0"/>
        <v>882000.00000000012</v>
      </c>
      <c r="AA26" s="87">
        <f t="shared" si="1"/>
        <v>13482000</v>
      </c>
    </row>
    <row r="27" spans="1:27" ht="15.5" x14ac:dyDescent="0.35">
      <c r="A27" s="64"/>
      <c r="B27" s="64"/>
      <c r="C27" s="65"/>
      <c r="D27" s="64"/>
      <c r="E27" s="115"/>
      <c r="F27" s="64"/>
      <c r="G27" s="267" t="s">
        <v>1842</v>
      </c>
      <c r="H27" s="115"/>
      <c r="I27" s="67"/>
      <c r="J27" s="65"/>
      <c r="K27" s="64"/>
      <c r="L27" s="68"/>
      <c r="M27" s="68"/>
      <c r="N27" s="68"/>
      <c r="O27" s="68"/>
      <c r="P27" s="64"/>
      <c r="Q27" s="64"/>
      <c r="R27" s="68"/>
      <c r="S27" s="64"/>
      <c r="T27" s="64"/>
      <c r="U27" s="64"/>
      <c r="V27" s="64"/>
      <c r="W27" s="64"/>
      <c r="X27" s="115"/>
      <c r="Y27" s="239"/>
      <c r="Z27" s="642">
        <f t="shared" si="0"/>
        <v>0</v>
      </c>
      <c r="AA27" s="67">
        <f t="shared" si="1"/>
        <v>0</v>
      </c>
    </row>
    <row r="28" spans="1:27" ht="15.5" x14ac:dyDescent="0.35">
      <c r="A28" s="229"/>
      <c r="B28" s="196" t="s">
        <v>5467</v>
      </c>
      <c r="C28" s="196" t="s">
        <v>235</v>
      </c>
      <c r="D28" s="196" t="s">
        <v>5468</v>
      </c>
      <c r="E28" s="268" t="s">
        <v>5469</v>
      </c>
      <c r="F28" s="81" t="s">
        <v>5513</v>
      </c>
      <c r="G28" s="277" t="s">
        <v>5514</v>
      </c>
      <c r="H28" s="286"/>
      <c r="I28" s="249">
        <v>26500000</v>
      </c>
      <c r="J28" s="287"/>
      <c r="K28" s="231" t="s">
        <v>5515</v>
      </c>
      <c r="L28" s="233">
        <v>1978</v>
      </c>
      <c r="M28" s="233" t="s">
        <v>5516</v>
      </c>
      <c r="N28" s="120" t="s">
        <v>5517</v>
      </c>
      <c r="O28" s="236"/>
      <c r="P28" s="233" t="s">
        <v>1063</v>
      </c>
      <c r="Q28" s="233" t="s">
        <v>1063</v>
      </c>
      <c r="R28" s="233" t="s">
        <v>1063</v>
      </c>
      <c r="S28" s="229"/>
      <c r="T28" s="229"/>
      <c r="U28" s="229"/>
      <c r="V28" s="229"/>
      <c r="W28" s="229"/>
      <c r="X28" s="232"/>
      <c r="Y28" s="286"/>
      <c r="Z28" s="642">
        <f t="shared" si="0"/>
        <v>1855000.0000000002</v>
      </c>
      <c r="AA28" s="249">
        <f t="shared" si="1"/>
        <v>28355000</v>
      </c>
    </row>
    <row r="29" spans="1:27" ht="15.5" x14ac:dyDescent="0.35">
      <c r="A29" s="229"/>
      <c r="B29" s="196" t="s">
        <v>5467</v>
      </c>
      <c r="C29" s="196" t="s">
        <v>235</v>
      </c>
      <c r="D29" s="196" t="s">
        <v>5468</v>
      </c>
      <c r="E29" s="268" t="s">
        <v>5469</v>
      </c>
      <c r="F29" s="81" t="s">
        <v>5518</v>
      </c>
      <c r="G29" s="277" t="s">
        <v>5519</v>
      </c>
      <c r="H29" s="286"/>
      <c r="I29" s="249">
        <v>26500000</v>
      </c>
      <c r="J29" s="287"/>
      <c r="K29" s="231" t="s">
        <v>5515</v>
      </c>
      <c r="L29" s="233">
        <v>1978</v>
      </c>
      <c r="M29" s="233" t="s">
        <v>5516</v>
      </c>
      <c r="N29" s="120" t="s">
        <v>5520</v>
      </c>
      <c r="O29" s="236"/>
      <c r="P29" s="233" t="s">
        <v>1063</v>
      </c>
      <c r="Q29" s="233" t="s">
        <v>1063</v>
      </c>
      <c r="R29" s="233" t="s">
        <v>1063</v>
      </c>
      <c r="S29" s="229"/>
      <c r="T29" s="229"/>
      <c r="U29" s="229"/>
      <c r="V29" s="229"/>
      <c r="W29" s="229"/>
      <c r="X29" s="232"/>
      <c r="Y29" s="286"/>
      <c r="Z29" s="642">
        <f t="shared" si="0"/>
        <v>1855000.0000000002</v>
      </c>
      <c r="AA29" s="249">
        <f t="shared" si="1"/>
        <v>28355000</v>
      </c>
    </row>
    <row r="30" spans="1:27" ht="15.5" x14ac:dyDescent="0.35">
      <c r="A30" s="229"/>
      <c r="B30" s="196"/>
      <c r="C30" s="212"/>
      <c r="D30" s="196"/>
      <c r="E30" s="268"/>
      <c r="F30" s="81"/>
      <c r="G30" s="278" t="s">
        <v>994</v>
      </c>
      <c r="H30" s="288"/>
      <c r="I30" s="260">
        <f>SUM(I28:I29)</f>
        <v>53000000</v>
      </c>
      <c r="J30" s="287"/>
      <c r="K30" s="231"/>
      <c r="L30" s="233"/>
      <c r="M30" s="233"/>
      <c r="N30" s="120"/>
      <c r="O30" s="236"/>
      <c r="P30" s="233"/>
      <c r="Q30" s="233"/>
      <c r="R30" s="233"/>
      <c r="S30" s="229"/>
      <c r="T30" s="229"/>
      <c r="U30" s="229"/>
      <c r="V30" s="229"/>
      <c r="W30" s="229"/>
      <c r="X30" s="232"/>
      <c r="Y30" s="286"/>
      <c r="Z30" s="642">
        <f t="shared" si="0"/>
        <v>3710000.0000000005</v>
      </c>
      <c r="AA30" s="260">
        <f t="shared" si="1"/>
        <v>56710000</v>
      </c>
    </row>
    <row r="31" spans="1:27" ht="15.5" x14ac:dyDescent="0.35">
      <c r="A31" s="64"/>
      <c r="B31" s="64"/>
      <c r="C31" s="65"/>
      <c r="D31" s="64"/>
      <c r="E31" s="115"/>
      <c r="F31" s="64"/>
      <c r="G31" s="289" t="s">
        <v>1851</v>
      </c>
      <c r="H31" s="239"/>
      <c r="I31" s="247"/>
      <c r="J31" s="238"/>
      <c r="K31" s="215"/>
      <c r="L31" s="220"/>
      <c r="M31" s="220"/>
      <c r="N31" s="220"/>
      <c r="O31" s="68"/>
      <c r="P31" s="64"/>
      <c r="Q31" s="125"/>
      <c r="R31" s="68"/>
      <c r="S31" s="64"/>
      <c r="T31" s="64"/>
      <c r="U31" s="64"/>
      <c r="V31" s="64"/>
      <c r="W31" s="64"/>
      <c r="X31" s="115"/>
      <c r="Y31" s="239"/>
      <c r="Z31" s="642">
        <f t="shared" si="0"/>
        <v>0</v>
      </c>
      <c r="AA31" s="247">
        <f t="shared" si="1"/>
        <v>0</v>
      </c>
    </row>
    <row r="32" spans="1:27" ht="15.5" x14ac:dyDescent="0.35">
      <c r="A32" s="229"/>
      <c r="B32" s="229"/>
      <c r="C32" s="230"/>
      <c r="D32" s="229"/>
      <c r="E32" s="232"/>
      <c r="F32" s="229"/>
      <c r="G32" s="277" t="s">
        <v>1852</v>
      </c>
      <c r="H32" s="286"/>
      <c r="I32" s="249"/>
      <c r="J32" s="287"/>
      <c r="K32" s="117" t="s">
        <v>1852</v>
      </c>
      <c r="L32" s="117" t="s">
        <v>1852</v>
      </c>
      <c r="M32" s="117" t="s">
        <v>1852</v>
      </c>
      <c r="N32" s="117" t="s">
        <v>1852</v>
      </c>
      <c r="O32" s="236"/>
      <c r="P32" s="117" t="s">
        <v>1852</v>
      </c>
      <c r="Q32" s="117" t="s">
        <v>1852</v>
      </c>
      <c r="R32" s="117" t="s">
        <v>1852</v>
      </c>
      <c r="S32" s="229"/>
      <c r="T32" s="229"/>
      <c r="U32" s="229"/>
      <c r="V32" s="229"/>
      <c r="W32" s="229"/>
      <c r="X32" s="232"/>
      <c r="Y32" s="286"/>
      <c r="Z32" s="642">
        <f t="shared" si="0"/>
        <v>0</v>
      </c>
      <c r="AA32" s="249">
        <f t="shared" si="1"/>
        <v>0</v>
      </c>
    </row>
    <row r="33" spans="1:27" ht="15.5" x14ac:dyDescent="0.35">
      <c r="A33" s="64"/>
      <c r="B33" s="64"/>
      <c r="C33" s="65"/>
      <c r="D33" s="64"/>
      <c r="E33" s="115"/>
      <c r="F33" s="64"/>
      <c r="G33" s="267" t="s">
        <v>1860</v>
      </c>
      <c r="H33" s="115"/>
      <c r="I33" s="67"/>
      <c r="J33" s="65"/>
      <c r="K33" s="64"/>
      <c r="L33" s="68"/>
      <c r="M33" s="68"/>
      <c r="N33" s="68"/>
      <c r="O33" s="68"/>
      <c r="P33" s="64"/>
      <c r="Q33" s="125"/>
      <c r="R33" s="68"/>
      <c r="S33" s="64"/>
      <c r="T33" s="64"/>
      <c r="U33" s="64"/>
      <c r="V33" s="64"/>
      <c r="W33" s="64"/>
      <c r="X33" s="115"/>
      <c r="Y33" s="239"/>
      <c r="Z33" s="642">
        <f t="shared" si="0"/>
        <v>0</v>
      </c>
      <c r="AA33" s="67">
        <f t="shared" si="1"/>
        <v>0</v>
      </c>
    </row>
    <row r="34" spans="1:27" ht="15.5" x14ac:dyDescent="0.35">
      <c r="A34" s="76"/>
      <c r="B34" s="76"/>
      <c r="C34" s="214"/>
      <c r="D34" s="76"/>
      <c r="E34" s="121"/>
      <c r="F34" s="76"/>
      <c r="G34" s="214" t="s">
        <v>5521</v>
      </c>
      <c r="H34" s="121"/>
      <c r="I34" s="290"/>
      <c r="J34" s="214"/>
      <c r="K34" s="76"/>
      <c r="L34" s="75"/>
      <c r="M34" s="119"/>
      <c r="N34" s="119"/>
      <c r="O34" s="119"/>
      <c r="P34" s="76"/>
      <c r="Q34" s="122"/>
      <c r="R34" s="119"/>
      <c r="S34" s="76"/>
      <c r="T34" s="76"/>
      <c r="U34" s="76"/>
      <c r="V34" s="76"/>
      <c r="W34" s="76"/>
      <c r="X34" s="121"/>
      <c r="Y34" s="286"/>
      <c r="Z34" s="642">
        <f t="shared" si="0"/>
        <v>0</v>
      </c>
      <c r="AA34" s="290">
        <f t="shared" si="1"/>
        <v>0</v>
      </c>
    </row>
    <row r="35" spans="1:27" ht="15.5" x14ac:dyDescent="0.35">
      <c r="A35" s="64"/>
      <c r="B35" s="64"/>
      <c r="C35" s="65"/>
      <c r="D35" s="64"/>
      <c r="E35" s="115"/>
      <c r="F35" s="64"/>
      <c r="G35" s="280" t="s">
        <v>2961</v>
      </c>
      <c r="H35" s="115"/>
      <c r="I35" s="67"/>
      <c r="J35" s="65"/>
      <c r="K35" s="64"/>
      <c r="L35" s="68"/>
      <c r="M35" s="68"/>
      <c r="N35" s="68"/>
      <c r="O35" s="68"/>
      <c r="P35" s="64"/>
      <c r="Q35" s="64"/>
      <c r="R35" s="68"/>
      <c r="S35" s="64"/>
      <c r="T35" s="64"/>
      <c r="U35" s="64"/>
      <c r="V35" s="64"/>
      <c r="W35" s="64"/>
      <c r="X35" s="115"/>
      <c r="Y35" s="115"/>
      <c r="Z35" s="642">
        <f t="shared" si="0"/>
        <v>0</v>
      </c>
      <c r="AA35" s="67">
        <f t="shared" si="1"/>
        <v>0</v>
      </c>
    </row>
    <row r="36" spans="1:27" ht="15.5" x14ac:dyDescent="0.35">
      <c r="A36" s="76"/>
      <c r="B36" s="196" t="s">
        <v>5467</v>
      </c>
      <c r="C36" s="196" t="s">
        <v>235</v>
      </c>
      <c r="D36" s="196" t="s">
        <v>5468</v>
      </c>
      <c r="E36" s="268" t="s">
        <v>5469</v>
      </c>
      <c r="F36" s="196"/>
      <c r="G36" s="213" t="s">
        <v>5522</v>
      </c>
      <c r="H36" s="121"/>
      <c r="I36" s="118">
        <v>150000</v>
      </c>
      <c r="J36" s="214"/>
      <c r="K36" s="76" t="s">
        <v>5523</v>
      </c>
      <c r="L36" s="119"/>
      <c r="M36" s="76" t="s">
        <v>1908</v>
      </c>
      <c r="N36" s="119" t="s">
        <v>5371</v>
      </c>
      <c r="O36" s="76" t="s">
        <v>1063</v>
      </c>
      <c r="P36" s="76"/>
      <c r="Q36" s="76" t="s">
        <v>1065</v>
      </c>
      <c r="R36" s="119" t="s">
        <v>5524</v>
      </c>
      <c r="S36" s="76"/>
      <c r="T36" s="76"/>
      <c r="U36" s="76"/>
      <c r="V36" s="76"/>
      <c r="W36" s="76"/>
      <c r="X36" s="121"/>
      <c r="Y36" s="121"/>
      <c r="Z36" s="642">
        <f t="shared" si="0"/>
        <v>10500.000000000002</v>
      </c>
      <c r="AA36" s="118">
        <f t="shared" si="1"/>
        <v>160500</v>
      </c>
    </row>
    <row r="37" spans="1:27" ht="15.5" x14ac:dyDescent="0.35">
      <c r="A37" s="76"/>
      <c r="B37" s="196" t="s">
        <v>5467</v>
      </c>
      <c r="C37" s="196" t="s">
        <v>235</v>
      </c>
      <c r="D37" s="196" t="s">
        <v>5468</v>
      </c>
      <c r="E37" s="268" t="s">
        <v>5469</v>
      </c>
      <c r="F37" s="196"/>
      <c r="G37" s="213" t="s">
        <v>5522</v>
      </c>
      <c r="H37" s="121"/>
      <c r="I37" s="118">
        <v>150000</v>
      </c>
      <c r="J37" s="214"/>
      <c r="K37" s="76" t="s">
        <v>5523</v>
      </c>
      <c r="M37" s="76" t="s">
        <v>1908</v>
      </c>
      <c r="N37" s="119" t="s">
        <v>5371</v>
      </c>
      <c r="O37" s="76" t="s">
        <v>1063</v>
      </c>
      <c r="P37" s="76"/>
      <c r="Q37" s="76" t="s">
        <v>1063</v>
      </c>
      <c r="R37" s="119" t="s">
        <v>1066</v>
      </c>
      <c r="S37" s="76"/>
      <c r="T37" s="76"/>
      <c r="U37" s="76"/>
      <c r="V37" s="76"/>
      <c r="W37" s="76"/>
      <c r="X37" s="121"/>
      <c r="Y37" s="121"/>
      <c r="Z37" s="642">
        <f t="shared" si="0"/>
        <v>10500.000000000002</v>
      </c>
      <c r="AA37" s="118">
        <f t="shared" si="1"/>
        <v>160500</v>
      </c>
    </row>
    <row r="38" spans="1:27" ht="15.5" x14ac:dyDescent="0.35">
      <c r="A38" s="76"/>
      <c r="B38" s="196" t="s">
        <v>5467</v>
      </c>
      <c r="C38" s="196" t="s">
        <v>235</v>
      </c>
      <c r="D38" s="196" t="s">
        <v>5468</v>
      </c>
      <c r="E38" s="268" t="s">
        <v>5469</v>
      </c>
      <c r="F38" s="196"/>
      <c r="G38" s="213" t="s">
        <v>5522</v>
      </c>
      <c r="H38" s="121"/>
      <c r="I38" s="118">
        <v>150000</v>
      </c>
      <c r="J38" s="214"/>
      <c r="K38" s="76" t="s">
        <v>5523</v>
      </c>
      <c r="L38" s="119"/>
      <c r="M38" s="76" t="s">
        <v>1908</v>
      </c>
      <c r="N38" s="119" t="s">
        <v>5371</v>
      </c>
      <c r="O38" s="76" t="s">
        <v>1063</v>
      </c>
      <c r="P38" s="76"/>
      <c r="Q38" s="76" t="s">
        <v>1063</v>
      </c>
      <c r="R38" s="119" t="s">
        <v>1066</v>
      </c>
      <c r="S38" s="76"/>
      <c r="T38" s="76"/>
      <c r="U38" s="76"/>
      <c r="V38" s="76"/>
      <c r="W38" s="76"/>
      <c r="X38" s="121"/>
      <c r="Y38" s="121"/>
      <c r="Z38" s="642">
        <f t="shared" si="0"/>
        <v>10500.000000000002</v>
      </c>
      <c r="AA38" s="118">
        <f t="shared" si="1"/>
        <v>160500</v>
      </c>
    </row>
    <row r="39" spans="1:27" ht="15.5" x14ac:dyDescent="0.35">
      <c r="A39" s="76"/>
      <c r="B39" s="196" t="s">
        <v>5467</v>
      </c>
      <c r="C39" s="196" t="s">
        <v>235</v>
      </c>
      <c r="D39" s="196" t="s">
        <v>5468</v>
      </c>
      <c r="E39" s="268" t="s">
        <v>5469</v>
      </c>
      <c r="F39" s="196"/>
      <c r="G39" s="213" t="s">
        <v>5522</v>
      </c>
      <c r="H39" s="121"/>
      <c r="I39" s="118">
        <v>150000</v>
      </c>
      <c r="J39" s="214"/>
      <c r="K39" s="76" t="s">
        <v>5523</v>
      </c>
      <c r="L39" s="119"/>
      <c r="M39" s="76" t="s">
        <v>1908</v>
      </c>
      <c r="N39" s="119" t="s">
        <v>5371</v>
      </c>
      <c r="O39" s="76" t="s">
        <v>1063</v>
      </c>
      <c r="P39" s="76"/>
      <c r="Q39" s="76" t="s">
        <v>1065</v>
      </c>
      <c r="R39" s="119" t="s">
        <v>5525</v>
      </c>
      <c r="S39" s="76"/>
      <c r="T39" s="76"/>
      <c r="U39" s="76"/>
      <c r="V39" s="76"/>
      <c r="W39" s="76"/>
      <c r="X39" s="121"/>
      <c r="Y39" s="121"/>
      <c r="Z39" s="642">
        <f t="shared" si="0"/>
        <v>10500.000000000002</v>
      </c>
      <c r="AA39" s="118">
        <f t="shared" si="1"/>
        <v>160500</v>
      </c>
    </row>
    <row r="40" spans="1:27" ht="15.5" x14ac:dyDescent="0.35">
      <c r="A40" s="76"/>
      <c r="B40" s="196" t="s">
        <v>5467</v>
      </c>
      <c r="C40" s="196" t="s">
        <v>235</v>
      </c>
      <c r="D40" s="196" t="s">
        <v>5468</v>
      </c>
      <c r="E40" s="268" t="s">
        <v>5469</v>
      </c>
      <c r="F40" s="196"/>
      <c r="G40" s="213" t="s">
        <v>5522</v>
      </c>
      <c r="H40" s="121"/>
      <c r="I40" s="118">
        <v>150000</v>
      </c>
      <c r="J40" s="214"/>
      <c r="K40" s="76" t="s">
        <v>5523</v>
      </c>
      <c r="L40" s="119"/>
      <c r="M40" s="76" t="s">
        <v>1908</v>
      </c>
      <c r="N40" s="119" t="s">
        <v>5371</v>
      </c>
      <c r="O40" s="76" t="s">
        <v>1063</v>
      </c>
      <c r="P40" s="76"/>
      <c r="Q40" s="76" t="s">
        <v>1063</v>
      </c>
      <c r="R40" s="119" t="s">
        <v>1066</v>
      </c>
      <c r="S40" s="76"/>
      <c r="T40" s="76"/>
      <c r="U40" s="76"/>
      <c r="V40" s="76"/>
      <c r="W40" s="76"/>
      <c r="X40" s="121"/>
      <c r="Y40" s="121"/>
      <c r="Z40" s="642">
        <f t="shared" si="0"/>
        <v>10500.000000000002</v>
      </c>
      <c r="AA40" s="118">
        <f t="shared" si="1"/>
        <v>160500</v>
      </c>
    </row>
    <row r="41" spans="1:27" ht="15.5" x14ac:dyDescent="0.35">
      <c r="A41" s="76"/>
      <c r="B41" s="196" t="s">
        <v>5467</v>
      </c>
      <c r="C41" s="196" t="s">
        <v>235</v>
      </c>
      <c r="D41" s="196" t="s">
        <v>5468</v>
      </c>
      <c r="E41" s="268" t="s">
        <v>5469</v>
      </c>
      <c r="F41" s="196"/>
      <c r="G41" s="213" t="s">
        <v>5522</v>
      </c>
      <c r="H41" s="121"/>
      <c r="I41" s="118">
        <v>150000</v>
      </c>
      <c r="J41" s="214"/>
      <c r="K41" s="76" t="s">
        <v>5523</v>
      </c>
      <c r="L41" s="119"/>
      <c r="M41" s="76" t="s">
        <v>1908</v>
      </c>
      <c r="N41" s="119" t="s">
        <v>5371</v>
      </c>
      <c r="O41" s="76" t="s">
        <v>1063</v>
      </c>
      <c r="P41" s="76"/>
      <c r="Q41" s="76" t="s">
        <v>1063</v>
      </c>
      <c r="R41" s="119" t="s">
        <v>1066</v>
      </c>
      <c r="S41" s="76"/>
      <c r="T41" s="76"/>
      <c r="U41" s="76"/>
      <c r="V41" s="76"/>
      <c r="W41" s="76"/>
      <c r="X41" s="121"/>
      <c r="Y41" s="121"/>
      <c r="Z41" s="642">
        <f t="shared" si="0"/>
        <v>10500.000000000002</v>
      </c>
      <c r="AA41" s="118">
        <f t="shared" si="1"/>
        <v>160500</v>
      </c>
    </row>
    <row r="42" spans="1:27" ht="15.5" x14ac:dyDescent="0.35">
      <c r="A42" s="76"/>
      <c r="B42" s="196" t="s">
        <v>5467</v>
      </c>
      <c r="C42" s="196" t="s">
        <v>235</v>
      </c>
      <c r="D42" s="196" t="s">
        <v>5468</v>
      </c>
      <c r="E42" s="268" t="s">
        <v>5469</v>
      </c>
      <c r="F42" s="196"/>
      <c r="G42" s="213" t="s">
        <v>5522</v>
      </c>
      <c r="H42" s="121"/>
      <c r="I42" s="118">
        <v>150000</v>
      </c>
      <c r="J42" s="214"/>
      <c r="K42" s="76" t="s">
        <v>5523</v>
      </c>
      <c r="L42" s="119"/>
      <c r="M42" s="76" t="s">
        <v>1908</v>
      </c>
      <c r="N42" s="119" t="s">
        <v>5371</v>
      </c>
      <c r="O42" s="76" t="s">
        <v>1063</v>
      </c>
      <c r="P42" s="76"/>
      <c r="Q42" s="76" t="s">
        <v>1063</v>
      </c>
      <c r="R42" s="119" t="s">
        <v>1066</v>
      </c>
      <c r="S42" s="76"/>
      <c r="T42" s="76"/>
      <c r="U42" s="76"/>
      <c r="V42" s="76"/>
      <c r="W42" s="76"/>
      <c r="X42" s="121"/>
      <c r="Y42" s="121"/>
      <c r="Z42" s="642">
        <f t="shared" si="0"/>
        <v>10500.000000000002</v>
      </c>
      <c r="AA42" s="118">
        <f t="shared" si="1"/>
        <v>160500</v>
      </c>
    </row>
    <row r="43" spans="1:27" ht="15.5" x14ac:dyDescent="0.35">
      <c r="A43" s="76"/>
      <c r="B43" s="196" t="s">
        <v>5467</v>
      </c>
      <c r="C43" s="196" t="s">
        <v>235</v>
      </c>
      <c r="D43" s="196" t="s">
        <v>5468</v>
      </c>
      <c r="E43" s="268" t="s">
        <v>5469</v>
      </c>
      <c r="F43" s="196"/>
      <c r="G43" s="213" t="s">
        <v>5522</v>
      </c>
      <c r="H43" s="121"/>
      <c r="I43" s="118">
        <v>150000</v>
      </c>
      <c r="J43" s="214"/>
      <c r="K43" s="76" t="s">
        <v>5523</v>
      </c>
      <c r="L43" s="119"/>
      <c r="M43" s="76" t="s">
        <v>1908</v>
      </c>
      <c r="N43" s="119" t="s">
        <v>5371</v>
      </c>
      <c r="O43" s="76" t="s">
        <v>1063</v>
      </c>
      <c r="P43" s="76"/>
      <c r="Q43" s="76" t="s">
        <v>1063</v>
      </c>
      <c r="R43" s="76" t="s">
        <v>1063</v>
      </c>
      <c r="S43" s="76"/>
      <c r="T43" s="76"/>
      <c r="U43" s="76"/>
      <c r="V43" s="76"/>
      <c r="W43" s="76"/>
      <c r="X43" s="121"/>
      <c r="Y43" s="121"/>
      <c r="Z43" s="642">
        <f t="shared" si="0"/>
        <v>10500.000000000002</v>
      </c>
      <c r="AA43" s="118">
        <f t="shared" si="1"/>
        <v>160500</v>
      </c>
    </row>
    <row r="44" spans="1:27" ht="15.5" x14ac:dyDescent="0.35">
      <c r="A44" s="76"/>
      <c r="B44" s="196" t="s">
        <v>5467</v>
      </c>
      <c r="C44" s="196" t="s">
        <v>235</v>
      </c>
      <c r="D44" s="196" t="s">
        <v>5468</v>
      </c>
      <c r="E44" s="268" t="s">
        <v>5469</v>
      </c>
      <c r="F44" s="196"/>
      <c r="G44" s="213" t="s">
        <v>5522</v>
      </c>
      <c r="H44" s="121"/>
      <c r="I44" s="118">
        <v>150000</v>
      </c>
      <c r="J44" s="214"/>
      <c r="K44" s="76" t="s">
        <v>5523</v>
      </c>
      <c r="L44" s="119"/>
      <c r="M44" s="76" t="s">
        <v>1908</v>
      </c>
      <c r="N44" s="119" t="s">
        <v>5371</v>
      </c>
      <c r="O44" s="76" t="s">
        <v>1063</v>
      </c>
      <c r="P44" s="76"/>
      <c r="Q44" s="76" t="s">
        <v>1063</v>
      </c>
      <c r="R44" s="119" t="s">
        <v>1066</v>
      </c>
      <c r="S44" s="76"/>
      <c r="T44" s="76"/>
      <c r="U44" s="76"/>
      <c r="V44" s="76"/>
      <c r="W44" s="76"/>
      <c r="X44" s="121"/>
      <c r="Y44" s="121"/>
      <c r="Z44" s="642">
        <f t="shared" si="0"/>
        <v>10500.000000000002</v>
      </c>
      <c r="AA44" s="118">
        <f t="shared" si="1"/>
        <v>160500</v>
      </c>
    </row>
    <row r="45" spans="1:27" ht="15.5" x14ac:dyDescent="0.35">
      <c r="A45" s="76"/>
      <c r="B45" s="196" t="s">
        <v>5467</v>
      </c>
      <c r="C45" s="196" t="s">
        <v>235</v>
      </c>
      <c r="D45" s="196" t="s">
        <v>5468</v>
      </c>
      <c r="E45" s="268" t="s">
        <v>5469</v>
      </c>
      <c r="F45" s="196"/>
      <c r="G45" s="213" t="s">
        <v>5522</v>
      </c>
      <c r="H45" s="121"/>
      <c r="I45" s="118">
        <v>150000</v>
      </c>
      <c r="J45" s="214"/>
      <c r="K45" s="76" t="s">
        <v>5523</v>
      </c>
      <c r="L45" s="119"/>
      <c r="M45" s="76" t="s">
        <v>1908</v>
      </c>
      <c r="N45" s="119" t="s">
        <v>5371</v>
      </c>
      <c r="O45" s="76" t="s">
        <v>1063</v>
      </c>
      <c r="P45" s="76"/>
      <c r="Q45" s="76" t="s">
        <v>1063</v>
      </c>
      <c r="R45" s="119" t="s">
        <v>1066</v>
      </c>
      <c r="S45" s="76"/>
      <c r="T45" s="76"/>
      <c r="U45" s="76"/>
      <c r="V45" s="76"/>
      <c r="W45" s="76"/>
      <c r="X45" s="121"/>
      <c r="Y45" s="121"/>
      <c r="Z45" s="642">
        <f t="shared" si="0"/>
        <v>10500.000000000002</v>
      </c>
      <c r="AA45" s="118">
        <f t="shared" si="1"/>
        <v>160500</v>
      </c>
    </row>
    <row r="46" spans="1:27" ht="15.5" x14ac:dyDescent="0.35">
      <c r="A46" s="76"/>
      <c r="B46" s="196" t="s">
        <v>5467</v>
      </c>
      <c r="C46" s="196" t="s">
        <v>235</v>
      </c>
      <c r="D46" s="196" t="s">
        <v>5468</v>
      </c>
      <c r="E46" s="268" t="s">
        <v>5469</v>
      </c>
      <c r="F46" s="196"/>
      <c r="G46" s="213" t="s">
        <v>5522</v>
      </c>
      <c r="H46" s="121"/>
      <c r="I46" s="118">
        <v>150000</v>
      </c>
      <c r="J46" s="214"/>
      <c r="K46" s="76" t="s">
        <v>5523</v>
      </c>
      <c r="L46" s="119"/>
      <c r="M46" s="76" t="s">
        <v>1908</v>
      </c>
      <c r="N46" s="119" t="s">
        <v>5371</v>
      </c>
      <c r="O46" s="76" t="s">
        <v>1063</v>
      </c>
      <c r="P46" s="76"/>
      <c r="Q46" s="76" t="s">
        <v>1063</v>
      </c>
      <c r="R46" s="119" t="s">
        <v>1066</v>
      </c>
      <c r="S46" s="76"/>
      <c r="T46" s="76"/>
      <c r="U46" s="76"/>
      <c r="V46" s="76"/>
      <c r="W46" s="76"/>
      <c r="X46" s="121"/>
      <c r="Y46" s="121"/>
      <c r="Z46" s="642">
        <f t="shared" si="0"/>
        <v>10500.000000000002</v>
      </c>
      <c r="AA46" s="118">
        <f t="shared" si="1"/>
        <v>160500</v>
      </c>
    </row>
    <row r="47" spans="1:27" ht="15.5" x14ac:dyDescent="0.35">
      <c r="A47" s="76"/>
      <c r="B47" s="196" t="s">
        <v>5467</v>
      </c>
      <c r="C47" s="196" t="s">
        <v>235</v>
      </c>
      <c r="D47" s="196" t="s">
        <v>5468</v>
      </c>
      <c r="E47" s="268" t="s">
        <v>5469</v>
      </c>
      <c r="F47" s="196"/>
      <c r="G47" s="213" t="s">
        <v>5522</v>
      </c>
      <c r="H47" s="121"/>
      <c r="I47" s="118">
        <v>150000</v>
      </c>
      <c r="J47" s="214"/>
      <c r="K47" s="76" t="s">
        <v>5523</v>
      </c>
      <c r="L47" s="119"/>
      <c r="M47" s="76" t="s">
        <v>1908</v>
      </c>
      <c r="N47" s="119" t="s">
        <v>5371</v>
      </c>
      <c r="O47" s="76" t="s">
        <v>1063</v>
      </c>
      <c r="P47" s="76"/>
      <c r="Q47" s="76" t="s">
        <v>1063</v>
      </c>
      <c r="R47" s="76" t="s">
        <v>1063</v>
      </c>
      <c r="S47" s="76"/>
      <c r="T47" s="76"/>
      <c r="U47" s="76"/>
      <c r="V47" s="76"/>
      <c r="W47" s="76"/>
      <c r="X47" s="121"/>
      <c r="Y47" s="121"/>
      <c r="Z47" s="642">
        <f t="shared" si="0"/>
        <v>10500.000000000002</v>
      </c>
      <c r="AA47" s="118">
        <f t="shared" si="1"/>
        <v>160500</v>
      </c>
    </row>
    <row r="48" spans="1:27" ht="15.5" x14ac:dyDescent="0.35">
      <c r="A48" s="76"/>
      <c r="B48" s="196" t="s">
        <v>5467</v>
      </c>
      <c r="C48" s="196" t="s">
        <v>235</v>
      </c>
      <c r="D48" s="196" t="s">
        <v>5468</v>
      </c>
      <c r="E48" s="268" t="s">
        <v>5469</v>
      </c>
      <c r="F48" s="196"/>
      <c r="G48" s="213" t="s">
        <v>5522</v>
      </c>
      <c r="H48" s="121"/>
      <c r="I48" s="118">
        <v>150000</v>
      </c>
      <c r="J48" s="214"/>
      <c r="K48" s="76" t="s">
        <v>5523</v>
      </c>
      <c r="L48" s="119"/>
      <c r="M48" s="76" t="s">
        <v>1908</v>
      </c>
      <c r="N48" s="119">
        <v>3351024</v>
      </c>
      <c r="O48" s="76" t="s">
        <v>1063</v>
      </c>
      <c r="P48" s="76"/>
      <c r="Q48" s="76" t="s">
        <v>1063</v>
      </c>
      <c r="R48" s="119" t="s">
        <v>1066</v>
      </c>
      <c r="S48" s="76"/>
      <c r="T48" s="76"/>
      <c r="U48" s="76"/>
      <c r="V48" s="76"/>
      <c r="W48" s="76"/>
      <c r="X48" s="121"/>
      <c r="Y48" s="121"/>
      <c r="Z48" s="642">
        <f t="shared" si="0"/>
        <v>10500.000000000002</v>
      </c>
      <c r="AA48" s="118">
        <f t="shared" si="1"/>
        <v>160500</v>
      </c>
    </row>
    <row r="49" spans="1:27" ht="15.5" x14ac:dyDescent="0.35">
      <c r="A49" s="76"/>
      <c r="B49" s="196" t="s">
        <v>5467</v>
      </c>
      <c r="C49" s="196" t="s">
        <v>235</v>
      </c>
      <c r="D49" s="196" t="s">
        <v>5468</v>
      </c>
      <c r="E49" s="268" t="s">
        <v>5469</v>
      </c>
      <c r="F49" s="196"/>
      <c r="G49" s="213" t="s">
        <v>5526</v>
      </c>
      <c r="H49" s="121"/>
      <c r="I49" s="118">
        <v>150000</v>
      </c>
      <c r="J49" s="214"/>
      <c r="K49" s="76" t="s">
        <v>5527</v>
      </c>
      <c r="L49" s="119"/>
      <c r="M49" s="76" t="s">
        <v>5528</v>
      </c>
      <c r="N49" s="119" t="s">
        <v>2272</v>
      </c>
      <c r="O49" s="76" t="s">
        <v>1063</v>
      </c>
      <c r="P49" s="76"/>
      <c r="Q49" s="76" t="s">
        <v>1063</v>
      </c>
      <c r="R49" s="119" t="s">
        <v>1066</v>
      </c>
      <c r="S49" s="76"/>
      <c r="T49" s="76"/>
      <c r="U49" s="76"/>
      <c r="V49" s="76"/>
      <c r="W49" s="76"/>
      <c r="X49" s="121"/>
      <c r="Y49" s="121"/>
      <c r="Z49" s="642">
        <f t="shared" si="0"/>
        <v>10500.000000000002</v>
      </c>
      <c r="AA49" s="118">
        <f t="shared" si="1"/>
        <v>160500</v>
      </c>
    </row>
    <row r="50" spans="1:27" ht="15.5" x14ac:dyDescent="0.35">
      <c r="A50" s="76"/>
      <c r="B50" s="196" t="s">
        <v>5467</v>
      </c>
      <c r="C50" s="196" t="s">
        <v>235</v>
      </c>
      <c r="D50" s="196" t="s">
        <v>5468</v>
      </c>
      <c r="E50" s="268" t="s">
        <v>5469</v>
      </c>
      <c r="F50" s="196"/>
      <c r="G50" s="213" t="s">
        <v>5526</v>
      </c>
      <c r="H50" s="121"/>
      <c r="I50" s="118">
        <v>150000</v>
      </c>
      <c r="J50" s="214"/>
      <c r="K50" s="76" t="s">
        <v>5527</v>
      </c>
      <c r="L50" s="119"/>
      <c r="M50" s="76" t="s">
        <v>5528</v>
      </c>
      <c r="N50" s="119" t="s">
        <v>2272</v>
      </c>
      <c r="O50" s="76" t="s">
        <v>1063</v>
      </c>
      <c r="P50" s="76"/>
      <c r="Q50" s="76" t="s">
        <v>1063</v>
      </c>
      <c r="R50" s="119" t="s">
        <v>1066</v>
      </c>
      <c r="S50" s="76"/>
      <c r="T50" s="76"/>
      <c r="U50" s="76"/>
      <c r="V50" s="76"/>
      <c r="W50" s="76"/>
      <c r="X50" s="121"/>
      <c r="Y50" s="121"/>
      <c r="Z50" s="642">
        <f t="shared" si="0"/>
        <v>10500.000000000002</v>
      </c>
      <c r="AA50" s="118">
        <f t="shared" si="1"/>
        <v>160500</v>
      </c>
    </row>
    <row r="51" spans="1:27" ht="15.5" x14ac:dyDescent="0.35">
      <c r="A51" s="76"/>
      <c r="B51" s="196" t="s">
        <v>5467</v>
      </c>
      <c r="C51" s="196" t="s">
        <v>235</v>
      </c>
      <c r="D51" s="196" t="s">
        <v>5468</v>
      </c>
      <c r="E51" s="268" t="s">
        <v>5469</v>
      </c>
      <c r="F51" s="196"/>
      <c r="G51" s="213" t="s">
        <v>5526</v>
      </c>
      <c r="H51" s="121"/>
      <c r="I51" s="118">
        <v>150000</v>
      </c>
      <c r="J51" s="214"/>
      <c r="K51" s="76" t="s">
        <v>5527</v>
      </c>
      <c r="L51" s="119"/>
      <c r="M51" s="76" t="s">
        <v>5528</v>
      </c>
      <c r="N51" s="119" t="s">
        <v>2272</v>
      </c>
      <c r="O51" s="76" t="s">
        <v>1063</v>
      </c>
      <c r="P51" s="76"/>
      <c r="Q51" s="76" t="s">
        <v>1063</v>
      </c>
      <c r="R51" s="119" t="s">
        <v>1066</v>
      </c>
      <c r="S51" s="76"/>
      <c r="T51" s="76"/>
      <c r="U51" s="76"/>
      <c r="V51" s="76"/>
      <c r="W51" s="76"/>
      <c r="X51" s="121"/>
      <c r="Y51" s="121"/>
      <c r="Z51" s="642">
        <f t="shared" si="0"/>
        <v>10500.000000000002</v>
      </c>
      <c r="AA51" s="118">
        <f t="shared" si="1"/>
        <v>160500</v>
      </c>
    </row>
    <row r="52" spans="1:27" ht="15.5" x14ac:dyDescent="0.35">
      <c r="A52" s="76"/>
      <c r="B52" s="196" t="s">
        <v>5467</v>
      </c>
      <c r="C52" s="196" t="s">
        <v>235</v>
      </c>
      <c r="D52" s="196" t="s">
        <v>5468</v>
      </c>
      <c r="E52" s="268" t="s">
        <v>5469</v>
      </c>
      <c r="F52" s="196"/>
      <c r="G52" s="213" t="s">
        <v>5526</v>
      </c>
      <c r="H52" s="121"/>
      <c r="I52" s="118">
        <v>150000</v>
      </c>
      <c r="J52" s="214"/>
      <c r="K52" s="76" t="s">
        <v>5527</v>
      </c>
      <c r="L52" s="119"/>
      <c r="M52" s="76" t="s">
        <v>5528</v>
      </c>
      <c r="N52" s="119" t="s">
        <v>2272</v>
      </c>
      <c r="O52" s="76" t="s">
        <v>1063</v>
      </c>
      <c r="P52" s="76"/>
      <c r="Q52" s="76" t="s">
        <v>1063</v>
      </c>
      <c r="R52" s="119" t="s">
        <v>1066</v>
      </c>
      <c r="S52" s="76"/>
      <c r="T52" s="76"/>
      <c r="U52" s="76"/>
      <c r="V52" s="76"/>
      <c r="W52" s="76"/>
      <c r="X52" s="121"/>
      <c r="Y52" s="121"/>
      <c r="Z52" s="642">
        <f t="shared" si="0"/>
        <v>10500.000000000002</v>
      </c>
      <c r="AA52" s="118">
        <f t="shared" si="1"/>
        <v>160500</v>
      </c>
    </row>
    <row r="53" spans="1:27" ht="15.5" x14ac:dyDescent="0.35">
      <c r="A53" s="76"/>
      <c r="B53" s="196" t="s">
        <v>5467</v>
      </c>
      <c r="C53" s="196" t="s">
        <v>235</v>
      </c>
      <c r="D53" s="196" t="s">
        <v>5468</v>
      </c>
      <c r="E53" s="268" t="s">
        <v>5469</v>
      </c>
      <c r="F53" s="196"/>
      <c r="G53" s="213" t="s">
        <v>5526</v>
      </c>
      <c r="H53" s="121"/>
      <c r="I53" s="118">
        <v>150000</v>
      </c>
      <c r="J53" s="214"/>
      <c r="K53" s="76" t="s">
        <v>5527</v>
      </c>
      <c r="L53" s="119"/>
      <c r="M53" s="76" t="s">
        <v>5528</v>
      </c>
      <c r="N53" s="119" t="s">
        <v>2272</v>
      </c>
      <c r="O53" s="76" t="s">
        <v>1063</v>
      </c>
      <c r="P53" s="76"/>
      <c r="Q53" s="76" t="s">
        <v>1063</v>
      </c>
      <c r="R53" s="119" t="s">
        <v>1066</v>
      </c>
      <c r="S53" s="76"/>
      <c r="T53" s="76"/>
      <c r="U53" s="76"/>
      <c r="V53" s="76"/>
      <c r="W53" s="76"/>
      <c r="X53" s="121"/>
      <c r="Y53" s="121"/>
      <c r="Z53" s="642">
        <f t="shared" si="0"/>
        <v>10500.000000000002</v>
      </c>
      <c r="AA53" s="118">
        <f t="shared" si="1"/>
        <v>160500</v>
      </c>
    </row>
    <row r="54" spans="1:27" ht="15.5" x14ac:dyDescent="0.35">
      <c r="A54" s="76"/>
      <c r="B54" s="196" t="s">
        <v>5467</v>
      </c>
      <c r="C54" s="196" t="s">
        <v>235</v>
      </c>
      <c r="D54" s="196" t="s">
        <v>5468</v>
      </c>
      <c r="E54" s="268" t="s">
        <v>5469</v>
      </c>
      <c r="F54" s="196"/>
      <c r="G54" s="213" t="s">
        <v>5526</v>
      </c>
      <c r="H54" s="121"/>
      <c r="I54" s="118">
        <v>150000</v>
      </c>
      <c r="J54" s="214"/>
      <c r="K54" s="76" t="s">
        <v>5527</v>
      </c>
      <c r="L54" s="119"/>
      <c r="M54" s="76" t="s">
        <v>5528</v>
      </c>
      <c r="N54" s="119" t="s">
        <v>2272</v>
      </c>
      <c r="O54" s="76" t="s">
        <v>1063</v>
      </c>
      <c r="P54" s="76"/>
      <c r="Q54" s="76" t="s">
        <v>1063</v>
      </c>
      <c r="R54" s="119" t="s">
        <v>1066</v>
      </c>
      <c r="S54" s="76"/>
      <c r="T54" s="76"/>
      <c r="U54" s="76"/>
      <c r="V54" s="76"/>
      <c r="W54" s="76"/>
      <c r="X54" s="121"/>
      <c r="Y54" s="121"/>
      <c r="Z54" s="642">
        <f t="shared" si="0"/>
        <v>10500.000000000002</v>
      </c>
      <c r="AA54" s="118">
        <f t="shared" si="1"/>
        <v>160500</v>
      </c>
    </row>
    <row r="55" spans="1:27" ht="15.5" x14ac:dyDescent="0.35">
      <c r="A55" s="76"/>
      <c r="B55" s="196" t="s">
        <v>5467</v>
      </c>
      <c r="C55" s="196" t="s">
        <v>235</v>
      </c>
      <c r="D55" s="196" t="s">
        <v>5468</v>
      </c>
      <c r="E55" s="268" t="s">
        <v>5469</v>
      </c>
      <c r="F55" s="196"/>
      <c r="G55" s="213" t="s">
        <v>5526</v>
      </c>
      <c r="H55" s="121"/>
      <c r="I55" s="118">
        <v>150000</v>
      </c>
      <c r="J55" s="214"/>
      <c r="K55" s="76" t="s">
        <v>5527</v>
      </c>
      <c r="L55" s="119"/>
      <c r="M55" s="76" t="s">
        <v>5528</v>
      </c>
      <c r="N55" s="119" t="s">
        <v>2272</v>
      </c>
      <c r="O55" s="76" t="s">
        <v>1063</v>
      </c>
      <c r="P55" s="76"/>
      <c r="Q55" s="76" t="s">
        <v>1063</v>
      </c>
      <c r="R55" s="119" t="s">
        <v>1066</v>
      </c>
      <c r="S55" s="76"/>
      <c r="T55" s="76"/>
      <c r="U55" s="76"/>
      <c r="V55" s="76"/>
      <c r="W55" s="76"/>
      <c r="X55" s="121"/>
      <c r="Y55" s="121"/>
      <c r="Z55" s="642">
        <f t="shared" si="0"/>
        <v>10500.000000000002</v>
      </c>
      <c r="AA55" s="118">
        <f t="shared" si="1"/>
        <v>160500</v>
      </c>
    </row>
    <row r="56" spans="1:27" ht="15.5" x14ac:dyDescent="0.35">
      <c r="A56" s="76"/>
      <c r="B56" s="196" t="s">
        <v>5467</v>
      </c>
      <c r="C56" s="196" t="s">
        <v>235</v>
      </c>
      <c r="D56" s="196" t="s">
        <v>5468</v>
      </c>
      <c r="E56" s="268" t="s">
        <v>5469</v>
      </c>
      <c r="F56" s="196"/>
      <c r="G56" s="213" t="s">
        <v>5526</v>
      </c>
      <c r="H56" s="121"/>
      <c r="I56" s="118">
        <v>150000</v>
      </c>
      <c r="J56" s="214"/>
      <c r="K56" s="76" t="s">
        <v>5527</v>
      </c>
      <c r="L56" s="119"/>
      <c r="M56" s="76" t="s">
        <v>5528</v>
      </c>
      <c r="N56" s="119" t="s">
        <v>2272</v>
      </c>
      <c r="O56" s="76" t="s">
        <v>1063</v>
      </c>
      <c r="P56" s="76"/>
      <c r="Q56" s="76" t="s">
        <v>1063</v>
      </c>
      <c r="R56" s="119" t="s">
        <v>1066</v>
      </c>
      <c r="S56" s="76"/>
      <c r="T56" s="76"/>
      <c r="U56" s="76"/>
      <c r="V56" s="76"/>
      <c r="W56" s="76"/>
      <c r="X56" s="121"/>
      <c r="Y56" s="121"/>
      <c r="Z56" s="642">
        <f t="shared" si="0"/>
        <v>10500.000000000002</v>
      </c>
      <c r="AA56" s="118">
        <f t="shared" si="1"/>
        <v>160500</v>
      </c>
    </row>
    <row r="57" spans="1:27" ht="15.5" x14ac:dyDescent="0.35">
      <c r="A57" s="76"/>
      <c r="B57" s="196" t="s">
        <v>5467</v>
      </c>
      <c r="C57" s="196" t="s">
        <v>235</v>
      </c>
      <c r="D57" s="196" t="s">
        <v>5468</v>
      </c>
      <c r="E57" s="268" t="s">
        <v>5469</v>
      </c>
      <c r="F57" s="196"/>
      <c r="G57" s="213" t="s">
        <v>5529</v>
      </c>
      <c r="H57" s="121"/>
      <c r="I57" s="118">
        <v>150000</v>
      </c>
      <c r="J57" s="214"/>
      <c r="K57" s="76" t="s">
        <v>3716</v>
      </c>
      <c r="L57" s="119"/>
      <c r="M57" s="76" t="s">
        <v>5530</v>
      </c>
      <c r="N57" s="291" t="s">
        <v>5531</v>
      </c>
      <c r="O57" s="76" t="s">
        <v>1063</v>
      </c>
      <c r="P57" s="76"/>
      <c r="Q57" s="76" t="s">
        <v>1063</v>
      </c>
      <c r="R57" s="119" t="s">
        <v>1066</v>
      </c>
      <c r="S57" s="76"/>
      <c r="T57" s="76"/>
      <c r="U57" s="76"/>
      <c r="V57" s="76"/>
      <c r="W57" s="76"/>
      <c r="X57" s="121"/>
      <c r="Y57" s="121"/>
      <c r="Z57" s="642">
        <f t="shared" si="0"/>
        <v>10500.000000000002</v>
      </c>
      <c r="AA57" s="118">
        <f t="shared" si="1"/>
        <v>160500</v>
      </c>
    </row>
    <row r="58" spans="1:27" ht="15.5" x14ac:dyDescent="0.35">
      <c r="A58" s="76"/>
      <c r="B58" s="196" t="s">
        <v>5467</v>
      </c>
      <c r="C58" s="196" t="s">
        <v>235</v>
      </c>
      <c r="D58" s="196" t="s">
        <v>5468</v>
      </c>
      <c r="E58" s="268" t="s">
        <v>5469</v>
      </c>
      <c r="F58" s="196"/>
      <c r="G58" s="213" t="s">
        <v>5529</v>
      </c>
      <c r="H58" s="121"/>
      <c r="I58" s="118">
        <v>150000</v>
      </c>
      <c r="J58" s="214"/>
      <c r="K58" s="76" t="s">
        <v>3716</v>
      </c>
      <c r="L58" s="119"/>
      <c r="M58" s="76" t="s">
        <v>5530</v>
      </c>
      <c r="N58" s="291" t="s">
        <v>5532</v>
      </c>
      <c r="O58" s="76" t="s">
        <v>1063</v>
      </c>
      <c r="P58" s="76"/>
      <c r="Q58" s="76" t="s">
        <v>1063</v>
      </c>
      <c r="R58" s="119" t="s">
        <v>1066</v>
      </c>
      <c r="S58" s="76"/>
      <c r="T58" s="76"/>
      <c r="U58" s="76"/>
      <c r="V58" s="76"/>
      <c r="W58" s="76"/>
      <c r="X58" s="121"/>
      <c r="Y58" s="121"/>
      <c r="Z58" s="642">
        <f t="shared" si="0"/>
        <v>10500.000000000002</v>
      </c>
      <c r="AA58" s="118">
        <f t="shared" si="1"/>
        <v>160500</v>
      </c>
    </row>
    <row r="59" spans="1:27" ht="15.5" x14ac:dyDescent="0.35">
      <c r="A59" s="76"/>
      <c r="B59" s="196" t="s">
        <v>5467</v>
      </c>
      <c r="C59" s="196" t="s">
        <v>235</v>
      </c>
      <c r="D59" s="196" t="s">
        <v>5468</v>
      </c>
      <c r="E59" s="268" t="s">
        <v>5469</v>
      </c>
      <c r="F59" s="196"/>
      <c r="G59" s="213" t="s">
        <v>5529</v>
      </c>
      <c r="H59" s="121"/>
      <c r="I59" s="118">
        <v>150000</v>
      </c>
      <c r="J59" s="214"/>
      <c r="K59" s="76" t="s">
        <v>3716</v>
      </c>
      <c r="L59" s="119"/>
      <c r="M59" s="76" t="s">
        <v>5530</v>
      </c>
      <c r="N59" s="291" t="s">
        <v>5533</v>
      </c>
      <c r="O59" s="76" t="s">
        <v>1063</v>
      </c>
      <c r="P59" s="76"/>
      <c r="Q59" s="76" t="s">
        <v>1063</v>
      </c>
      <c r="R59" s="119" t="s">
        <v>1066</v>
      </c>
      <c r="S59" s="76"/>
      <c r="T59" s="76"/>
      <c r="U59" s="76"/>
      <c r="V59" s="76"/>
      <c r="W59" s="76"/>
      <c r="X59" s="121"/>
      <c r="Y59" s="121"/>
      <c r="Z59" s="642">
        <f t="shared" si="0"/>
        <v>10500.000000000002</v>
      </c>
      <c r="AA59" s="118">
        <f t="shared" si="1"/>
        <v>160500</v>
      </c>
    </row>
    <row r="60" spans="1:27" ht="15.5" x14ac:dyDescent="0.35">
      <c r="A60" s="76"/>
      <c r="B60" s="196" t="s">
        <v>5467</v>
      </c>
      <c r="C60" s="196" t="s">
        <v>235</v>
      </c>
      <c r="D60" s="196" t="s">
        <v>5468</v>
      </c>
      <c r="E60" s="268" t="s">
        <v>5469</v>
      </c>
      <c r="F60" s="196"/>
      <c r="G60" s="213" t="s">
        <v>5529</v>
      </c>
      <c r="H60" s="121"/>
      <c r="I60" s="118">
        <v>150000</v>
      </c>
      <c r="J60" s="214"/>
      <c r="K60" s="76" t="s">
        <v>3716</v>
      </c>
      <c r="L60" s="119"/>
      <c r="M60" s="76" t="s">
        <v>5530</v>
      </c>
      <c r="N60" s="291" t="s">
        <v>5534</v>
      </c>
      <c r="O60" s="76" t="s">
        <v>1063</v>
      </c>
      <c r="P60" s="76"/>
      <c r="Q60" s="76" t="s">
        <v>1063</v>
      </c>
      <c r="R60" s="119" t="s">
        <v>1066</v>
      </c>
      <c r="S60" s="76"/>
      <c r="T60" s="76"/>
      <c r="U60" s="76"/>
      <c r="V60" s="76"/>
      <c r="W60" s="76"/>
      <c r="X60" s="121"/>
      <c r="Y60" s="121"/>
      <c r="Z60" s="642">
        <f t="shared" si="0"/>
        <v>10500.000000000002</v>
      </c>
      <c r="AA60" s="118">
        <f t="shared" si="1"/>
        <v>160500</v>
      </c>
    </row>
    <row r="61" spans="1:27" ht="15.5" x14ac:dyDescent="0.35">
      <c r="A61" s="76"/>
      <c r="B61" s="196" t="s">
        <v>5467</v>
      </c>
      <c r="C61" s="196" t="s">
        <v>235</v>
      </c>
      <c r="D61" s="196" t="s">
        <v>5468</v>
      </c>
      <c r="E61" s="268" t="s">
        <v>5469</v>
      </c>
      <c r="F61" s="196"/>
      <c r="G61" s="213" t="s">
        <v>5535</v>
      </c>
      <c r="H61" s="121"/>
      <c r="I61" s="118">
        <v>150000</v>
      </c>
      <c r="J61" s="214"/>
      <c r="K61" s="76" t="s">
        <v>3716</v>
      </c>
      <c r="L61" s="119"/>
      <c r="M61" s="76" t="s">
        <v>5530</v>
      </c>
      <c r="N61" s="291" t="s">
        <v>5536</v>
      </c>
      <c r="O61" s="76" t="s">
        <v>1063</v>
      </c>
      <c r="P61" s="76"/>
      <c r="Q61" s="76" t="s">
        <v>1063</v>
      </c>
      <c r="R61" s="119" t="s">
        <v>1066</v>
      </c>
      <c r="S61" s="76"/>
      <c r="T61" s="76"/>
      <c r="U61" s="76"/>
      <c r="V61" s="76"/>
      <c r="W61" s="76"/>
      <c r="X61" s="121"/>
      <c r="Y61" s="121"/>
      <c r="Z61" s="642">
        <f t="shared" si="0"/>
        <v>10500.000000000002</v>
      </c>
      <c r="AA61" s="118">
        <f t="shared" si="1"/>
        <v>160500</v>
      </c>
    </row>
    <row r="62" spans="1:27" ht="15.5" x14ac:dyDescent="0.35">
      <c r="A62" s="76"/>
      <c r="B62" s="196" t="s">
        <v>5467</v>
      </c>
      <c r="C62" s="196" t="s">
        <v>235</v>
      </c>
      <c r="D62" s="196" t="s">
        <v>5468</v>
      </c>
      <c r="E62" s="268" t="s">
        <v>5469</v>
      </c>
      <c r="F62" s="196"/>
      <c r="G62" s="213" t="s">
        <v>5529</v>
      </c>
      <c r="H62" s="121"/>
      <c r="I62" s="118">
        <v>150000</v>
      </c>
      <c r="J62" s="214"/>
      <c r="K62" s="76" t="s">
        <v>5537</v>
      </c>
      <c r="L62" s="119"/>
      <c r="M62" s="76" t="s">
        <v>5538</v>
      </c>
      <c r="N62" s="119" t="s">
        <v>5539</v>
      </c>
      <c r="O62" s="76" t="s">
        <v>1063</v>
      </c>
      <c r="P62" s="76"/>
      <c r="Q62" s="76" t="s">
        <v>1063</v>
      </c>
      <c r="R62" s="76" t="s">
        <v>1063</v>
      </c>
      <c r="S62" s="76"/>
      <c r="T62" s="76"/>
      <c r="U62" s="76"/>
      <c r="V62" s="76"/>
      <c r="W62" s="76"/>
      <c r="X62" s="121"/>
      <c r="Y62" s="121"/>
      <c r="Z62" s="642">
        <f t="shared" si="0"/>
        <v>10500.000000000002</v>
      </c>
      <c r="AA62" s="118">
        <f t="shared" si="1"/>
        <v>160500</v>
      </c>
    </row>
    <row r="63" spans="1:27" ht="15.5" x14ac:dyDescent="0.35">
      <c r="A63" s="76"/>
      <c r="B63" s="196" t="s">
        <v>5467</v>
      </c>
      <c r="C63" s="196" t="s">
        <v>235</v>
      </c>
      <c r="D63" s="196" t="s">
        <v>5468</v>
      </c>
      <c r="E63" s="268" t="s">
        <v>5469</v>
      </c>
      <c r="F63" s="196"/>
      <c r="G63" s="213" t="s">
        <v>5529</v>
      </c>
      <c r="H63" s="121"/>
      <c r="I63" s="118">
        <v>150000</v>
      </c>
      <c r="J63" s="214"/>
      <c r="K63" s="76" t="s">
        <v>5537</v>
      </c>
      <c r="L63" s="119"/>
      <c r="M63" s="76" t="s">
        <v>5538</v>
      </c>
      <c r="N63" s="119" t="s">
        <v>5540</v>
      </c>
      <c r="O63" s="76" t="s">
        <v>1063</v>
      </c>
      <c r="P63" s="76"/>
      <c r="Q63" s="76" t="s">
        <v>1063</v>
      </c>
      <c r="R63" s="76" t="s">
        <v>1063</v>
      </c>
      <c r="S63" s="76"/>
      <c r="T63" s="76"/>
      <c r="U63" s="76"/>
      <c r="V63" s="76"/>
      <c r="W63" s="76"/>
      <c r="X63" s="121"/>
      <c r="Y63" s="121"/>
      <c r="Z63" s="642">
        <f t="shared" si="0"/>
        <v>10500.000000000002</v>
      </c>
      <c r="AA63" s="118">
        <f t="shared" si="1"/>
        <v>160500</v>
      </c>
    </row>
    <row r="64" spans="1:27" ht="15.5" x14ac:dyDescent="0.35">
      <c r="A64" s="76"/>
      <c r="B64" s="196" t="s">
        <v>5467</v>
      </c>
      <c r="C64" s="196" t="s">
        <v>235</v>
      </c>
      <c r="D64" s="196" t="s">
        <v>5468</v>
      </c>
      <c r="E64" s="268" t="s">
        <v>5469</v>
      </c>
      <c r="F64" s="196"/>
      <c r="G64" s="213" t="s">
        <v>5541</v>
      </c>
      <c r="H64" s="121"/>
      <c r="I64" s="118">
        <v>150000</v>
      </c>
      <c r="J64" s="214"/>
      <c r="K64" s="76" t="s">
        <v>5537</v>
      </c>
      <c r="L64" s="119"/>
      <c r="M64" s="76" t="s">
        <v>5542</v>
      </c>
      <c r="N64" s="119" t="s">
        <v>5543</v>
      </c>
      <c r="O64" s="76" t="s">
        <v>1063</v>
      </c>
      <c r="P64" s="76"/>
      <c r="Q64" s="76" t="s">
        <v>1063</v>
      </c>
      <c r="R64" s="119" t="s">
        <v>1066</v>
      </c>
      <c r="S64" s="76"/>
      <c r="T64" s="76"/>
      <c r="U64" s="76"/>
      <c r="V64" s="76"/>
      <c r="W64" s="76"/>
      <c r="X64" s="121"/>
      <c r="Y64" s="121"/>
      <c r="Z64" s="642">
        <f t="shared" si="0"/>
        <v>10500.000000000002</v>
      </c>
      <c r="AA64" s="118">
        <f t="shared" si="1"/>
        <v>160500</v>
      </c>
    </row>
    <row r="65" spans="1:27" ht="15.5" x14ac:dyDescent="0.35">
      <c r="A65" s="76"/>
      <c r="B65" s="196" t="s">
        <v>5467</v>
      </c>
      <c r="C65" s="196" t="s">
        <v>235</v>
      </c>
      <c r="D65" s="196" t="s">
        <v>5468</v>
      </c>
      <c r="E65" s="268" t="s">
        <v>5469</v>
      </c>
      <c r="F65" s="196"/>
      <c r="G65" s="213" t="s">
        <v>5544</v>
      </c>
      <c r="H65" s="121"/>
      <c r="I65" s="118">
        <v>150000</v>
      </c>
      <c r="J65" s="214"/>
      <c r="K65" s="76" t="s">
        <v>5537</v>
      </c>
      <c r="L65" s="119"/>
      <c r="M65" s="76" t="s">
        <v>5542</v>
      </c>
      <c r="N65" s="119" t="s">
        <v>5545</v>
      </c>
      <c r="O65" s="76" t="s">
        <v>1063</v>
      </c>
      <c r="P65" s="76"/>
      <c r="Q65" s="76" t="s">
        <v>1063</v>
      </c>
      <c r="R65" s="119" t="s">
        <v>1066</v>
      </c>
      <c r="S65" s="76"/>
      <c r="T65" s="76"/>
      <c r="U65" s="76"/>
      <c r="V65" s="76"/>
      <c r="W65" s="76"/>
      <c r="X65" s="121"/>
      <c r="Y65" s="121"/>
      <c r="Z65" s="642">
        <f t="shared" si="0"/>
        <v>10500.000000000002</v>
      </c>
      <c r="AA65" s="118">
        <f t="shared" si="1"/>
        <v>160500</v>
      </c>
    </row>
    <row r="66" spans="1:27" ht="15.5" x14ac:dyDescent="0.35">
      <c r="A66" s="76"/>
      <c r="B66" s="196" t="s">
        <v>5467</v>
      </c>
      <c r="C66" s="196" t="s">
        <v>235</v>
      </c>
      <c r="D66" s="196" t="s">
        <v>5468</v>
      </c>
      <c r="E66" s="268" t="s">
        <v>5469</v>
      </c>
      <c r="F66" s="196"/>
      <c r="G66" s="213" t="s">
        <v>5546</v>
      </c>
      <c r="H66" s="121"/>
      <c r="I66" s="118">
        <v>150000</v>
      </c>
      <c r="J66" s="214"/>
      <c r="K66" s="76" t="s">
        <v>3716</v>
      </c>
      <c r="L66" s="119"/>
      <c r="M66" s="76" t="s">
        <v>5547</v>
      </c>
      <c r="N66" s="119">
        <v>340031</v>
      </c>
      <c r="O66" s="76" t="s">
        <v>1063</v>
      </c>
      <c r="P66" s="76"/>
      <c r="Q66" s="76" t="s">
        <v>1063</v>
      </c>
      <c r="R66" s="76" t="s">
        <v>1063</v>
      </c>
      <c r="S66" s="76"/>
      <c r="T66" s="76"/>
      <c r="U66" s="76"/>
      <c r="V66" s="76"/>
      <c r="W66" s="76"/>
      <c r="X66" s="121"/>
      <c r="Y66" s="121"/>
      <c r="Z66" s="642">
        <f t="shared" si="0"/>
        <v>10500.000000000002</v>
      </c>
      <c r="AA66" s="118">
        <f t="shared" si="1"/>
        <v>160500</v>
      </c>
    </row>
    <row r="67" spans="1:27" ht="15.5" x14ac:dyDescent="0.35">
      <c r="A67" s="76"/>
      <c r="B67" s="196" t="s">
        <v>5467</v>
      </c>
      <c r="C67" s="196" t="s">
        <v>235</v>
      </c>
      <c r="D67" s="196" t="s">
        <v>5468</v>
      </c>
      <c r="E67" s="268" t="s">
        <v>5469</v>
      </c>
      <c r="F67" s="196"/>
      <c r="G67" s="213" t="s">
        <v>5548</v>
      </c>
      <c r="H67" s="121"/>
      <c r="I67" s="118">
        <v>150000</v>
      </c>
      <c r="J67" s="214"/>
      <c r="K67" s="76" t="s">
        <v>3716</v>
      </c>
      <c r="L67" s="119"/>
      <c r="M67" s="76" t="s">
        <v>5549</v>
      </c>
      <c r="N67" s="119">
        <v>8600407</v>
      </c>
      <c r="O67" s="76" t="s">
        <v>1063</v>
      </c>
      <c r="P67" s="76"/>
      <c r="Q67" s="76" t="s">
        <v>1063</v>
      </c>
      <c r="R67" s="119" t="s">
        <v>1066</v>
      </c>
      <c r="S67" s="76"/>
      <c r="T67" s="76"/>
      <c r="U67" s="76"/>
      <c r="V67" s="76"/>
      <c r="W67" s="76"/>
      <c r="X67" s="121"/>
      <c r="Y67" s="121"/>
      <c r="Z67" s="642">
        <f t="shared" si="0"/>
        <v>10500.000000000002</v>
      </c>
      <c r="AA67" s="118">
        <f t="shared" si="1"/>
        <v>160500</v>
      </c>
    </row>
    <row r="68" spans="1:27" ht="15.5" x14ac:dyDescent="0.35">
      <c r="A68" s="76"/>
      <c r="B68" s="196" t="s">
        <v>5467</v>
      </c>
      <c r="C68" s="196" t="s">
        <v>235</v>
      </c>
      <c r="D68" s="196" t="s">
        <v>5468</v>
      </c>
      <c r="E68" s="268" t="s">
        <v>5469</v>
      </c>
      <c r="F68" s="196"/>
      <c r="G68" s="213" t="s">
        <v>5550</v>
      </c>
      <c r="H68" s="121"/>
      <c r="I68" s="118">
        <v>150000</v>
      </c>
      <c r="J68" s="214"/>
      <c r="K68" s="76" t="s">
        <v>3716</v>
      </c>
      <c r="L68" s="119"/>
      <c r="M68" s="76" t="s">
        <v>5551</v>
      </c>
      <c r="N68" s="119" t="s">
        <v>5552</v>
      </c>
      <c r="O68" s="76" t="s">
        <v>1063</v>
      </c>
      <c r="P68" s="76"/>
      <c r="Q68" s="76" t="s">
        <v>1063</v>
      </c>
      <c r="R68" s="119" t="s">
        <v>1066</v>
      </c>
      <c r="S68" s="76"/>
      <c r="T68" s="76"/>
      <c r="U68" s="76"/>
      <c r="V68" s="76"/>
      <c r="W68" s="76"/>
      <c r="X68" s="121"/>
      <c r="Y68" s="121"/>
      <c r="Z68" s="642">
        <f t="shared" si="0"/>
        <v>10500.000000000002</v>
      </c>
      <c r="AA68" s="118">
        <f t="shared" si="1"/>
        <v>160500</v>
      </c>
    </row>
    <row r="69" spans="1:27" ht="15.5" x14ac:dyDescent="0.35">
      <c r="A69" s="76"/>
      <c r="B69" s="196" t="s">
        <v>5467</v>
      </c>
      <c r="C69" s="196" t="s">
        <v>235</v>
      </c>
      <c r="D69" s="196" t="s">
        <v>5468</v>
      </c>
      <c r="E69" s="268" t="s">
        <v>5469</v>
      </c>
      <c r="F69" s="196"/>
      <c r="G69" s="213" t="s">
        <v>5553</v>
      </c>
      <c r="H69" s="121"/>
      <c r="I69" s="118">
        <v>150000</v>
      </c>
      <c r="J69" s="214"/>
      <c r="K69" s="76" t="s">
        <v>3716</v>
      </c>
      <c r="L69" s="119"/>
      <c r="M69" s="76" t="s">
        <v>5554</v>
      </c>
      <c r="N69" s="119">
        <v>123332</v>
      </c>
      <c r="O69" s="76" t="s">
        <v>1063</v>
      </c>
      <c r="P69" s="76"/>
      <c r="Q69" s="76" t="s">
        <v>1063</v>
      </c>
      <c r="R69" s="76" t="s">
        <v>1063</v>
      </c>
      <c r="S69" s="76"/>
      <c r="T69" s="76"/>
      <c r="U69" s="76"/>
      <c r="V69" s="76"/>
      <c r="W69" s="76"/>
      <c r="X69" s="121"/>
      <c r="Y69" s="121"/>
      <c r="Z69" s="642">
        <f t="shared" si="0"/>
        <v>10500.000000000002</v>
      </c>
      <c r="AA69" s="118">
        <f t="shared" si="1"/>
        <v>160500</v>
      </c>
    </row>
    <row r="70" spans="1:27" ht="15.5" x14ac:dyDescent="0.35">
      <c r="A70" s="76"/>
      <c r="B70" s="196" t="s">
        <v>5467</v>
      </c>
      <c r="C70" s="196" t="s">
        <v>235</v>
      </c>
      <c r="D70" s="196" t="s">
        <v>5468</v>
      </c>
      <c r="E70" s="268" t="s">
        <v>5469</v>
      </c>
      <c r="F70" s="196"/>
      <c r="G70" s="213" t="s">
        <v>5555</v>
      </c>
      <c r="H70" s="121"/>
      <c r="I70" s="118">
        <v>150000</v>
      </c>
      <c r="J70" s="214"/>
      <c r="K70" s="76" t="s">
        <v>3716</v>
      </c>
      <c r="L70" s="119"/>
      <c r="M70" s="76" t="s">
        <v>5556</v>
      </c>
      <c r="N70" s="119" t="s">
        <v>5557</v>
      </c>
      <c r="O70" s="76" t="s">
        <v>1063</v>
      </c>
      <c r="P70" s="76"/>
      <c r="Q70" s="76" t="s">
        <v>1063</v>
      </c>
      <c r="R70" s="76" t="s">
        <v>1063</v>
      </c>
      <c r="S70" s="76"/>
      <c r="T70" s="76"/>
      <c r="U70" s="76"/>
      <c r="V70" s="76"/>
      <c r="W70" s="76"/>
      <c r="X70" s="121"/>
      <c r="Y70" s="121"/>
      <c r="Z70" s="642">
        <f t="shared" ref="Z70:Z133" si="2">I70*Z$4</f>
        <v>10500.000000000002</v>
      </c>
      <c r="AA70" s="118">
        <f t="shared" ref="AA70:AA133" si="3">I70+Z70</f>
        <v>160500</v>
      </c>
    </row>
    <row r="71" spans="1:27" ht="15.5" x14ac:dyDescent="0.35">
      <c r="A71" s="76"/>
      <c r="B71" s="196" t="s">
        <v>5467</v>
      </c>
      <c r="C71" s="196" t="s">
        <v>235</v>
      </c>
      <c r="D71" s="196" t="s">
        <v>5468</v>
      </c>
      <c r="E71" s="268" t="s">
        <v>5469</v>
      </c>
      <c r="F71" s="196"/>
      <c r="G71" s="213" t="s">
        <v>5558</v>
      </c>
      <c r="H71" s="121"/>
      <c r="I71" s="118">
        <v>150000</v>
      </c>
      <c r="J71" s="214"/>
      <c r="K71" s="76" t="s">
        <v>3716</v>
      </c>
      <c r="L71" s="119"/>
      <c r="M71" s="76" t="s">
        <v>5559</v>
      </c>
      <c r="N71" s="119" t="s">
        <v>5560</v>
      </c>
      <c r="O71" s="76" t="s">
        <v>1063</v>
      </c>
      <c r="P71" s="76"/>
      <c r="Q71" s="76" t="s">
        <v>1063</v>
      </c>
      <c r="R71" s="76" t="s">
        <v>1063</v>
      </c>
      <c r="S71" s="76"/>
      <c r="T71" s="76"/>
      <c r="U71" s="76"/>
      <c r="V71" s="76"/>
      <c r="W71" s="76"/>
      <c r="X71" s="121"/>
      <c r="Y71" s="121"/>
      <c r="Z71" s="642">
        <f t="shared" si="2"/>
        <v>10500.000000000002</v>
      </c>
      <c r="AA71" s="118">
        <f t="shared" si="3"/>
        <v>160500</v>
      </c>
    </row>
    <row r="72" spans="1:27" ht="15.5" x14ac:dyDescent="0.35">
      <c r="A72" s="76"/>
      <c r="B72" s="196" t="s">
        <v>5467</v>
      </c>
      <c r="C72" s="196" t="s">
        <v>235</v>
      </c>
      <c r="D72" s="196" t="s">
        <v>5468</v>
      </c>
      <c r="E72" s="268" t="s">
        <v>5469</v>
      </c>
      <c r="F72" s="196"/>
      <c r="G72" s="213" t="s">
        <v>5561</v>
      </c>
      <c r="H72" s="121"/>
      <c r="I72" s="118">
        <v>150000</v>
      </c>
      <c r="J72" s="214"/>
      <c r="K72" s="76" t="s">
        <v>3716</v>
      </c>
      <c r="L72" s="119"/>
      <c r="M72" s="76" t="s">
        <v>5562</v>
      </c>
      <c r="N72" s="119">
        <v>667001</v>
      </c>
      <c r="O72" s="76" t="s">
        <v>1063</v>
      </c>
      <c r="P72" s="76"/>
      <c r="Q72" s="76" t="s">
        <v>1063</v>
      </c>
      <c r="R72" s="76" t="s">
        <v>1063</v>
      </c>
      <c r="S72" s="76"/>
      <c r="T72" s="76"/>
      <c r="U72" s="76"/>
      <c r="V72" s="76"/>
      <c r="W72" s="76"/>
      <c r="X72" s="121"/>
      <c r="Y72" s="121"/>
      <c r="Z72" s="642">
        <f t="shared" si="2"/>
        <v>10500.000000000002</v>
      </c>
      <c r="AA72" s="118">
        <f t="shared" si="3"/>
        <v>160500</v>
      </c>
    </row>
    <row r="73" spans="1:27" ht="15.5" x14ac:dyDescent="0.35">
      <c r="A73" s="76"/>
      <c r="B73" s="196" t="s">
        <v>5467</v>
      </c>
      <c r="C73" s="196" t="s">
        <v>235</v>
      </c>
      <c r="D73" s="196" t="s">
        <v>5468</v>
      </c>
      <c r="E73" s="268" t="s">
        <v>5469</v>
      </c>
      <c r="F73" s="196"/>
      <c r="G73" s="213" t="s">
        <v>5563</v>
      </c>
      <c r="H73" s="121"/>
      <c r="I73" s="118">
        <v>150000</v>
      </c>
      <c r="J73" s="214"/>
      <c r="K73" s="76" t="s">
        <v>3716</v>
      </c>
      <c r="L73" s="119"/>
      <c r="M73" s="76" t="s">
        <v>5554</v>
      </c>
      <c r="N73" s="119">
        <v>123331</v>
      </c>
      <c r="O73" s="76" t="s">
        <v>1063</v>
      </c>
      <c r="P73" s="76"/>
      <c r="Q73" s="76" t="s">
        <v>1063</v>
      </c>
      <c r="R73" s="76" t="s">
        <v>1063</v>
      </c>
      <c r="S73" s="76"/>
      <c r="T73" s="76"/>
      <c r="U73" s="76"/>
      <c r="V73" s="76"/>
      <c r="W73" s="76"/>
      <c r="X73" s="121"/>
      <c r="Y73" s="121"/>
      <c r="Z73" s="642">
        <f t="shared" si="2"/>
        <v>10500.000000000002</v>
      </c>
      <c r="AA73" s="118">
        <f t="shared" si="3"/>
        <v>160500</v>
      </c>
    </row>
    <row r="74" spans="1:27" ht="15.5" x14ac:dyDescent="0.35">
      <c r="A74" s="76"/>
      <c r="B74" s="196" t="s">
        <v>5467</v>
      </c>
      <c r="C74" s="196" t="s">
        <v>235</v>
      </c>
      <c r="D74" s="196" t="s">
        <v>5468</v>
      </c>
      <c r="E74" s="268" t="s">
        <v>5469</v>
      </c>
      <c r="F74" s="196"/>
      <c r="G74" s="213" t="s">
        <v>5564</v>
      </c>
      <c r="H74" s="121"/>
      <c r="I74" s="118">
        <v>150000</v>
      </c>
      <c r="J74" s="214"/>
      <c r="K74" s="76" t="s">
        <v>3716</v>
      </c>
      <c r="L74" s="119"/>
      <c r="M74" s="76" t="s">
        <v>5556</v>
      </c>
      <c r="N74" s="119" t="s">
        <v>5565</v>
      </c>
      <c r="O74" s="76" t="s">
        <v>1063</v>
      </c>
      <c r="P74" s="76"/>
      <c r="Q74" s="76" t="s">
        <v>1063</v>
      </c>
      <c r="R74" s="76" t="s">
        <v>1063</v>
      </c>
      <c r="S74" s="76"/>
      <c r="T74" s="76"/>
      <c r="U74" s="76"/>
      <c r="V74" s="76"/>
      <c r="W74" s="76"/>
      <c r="X74" s="121"/>
      <c r="Y74" s="121"/>
      <c r="Z74" s="642">
        <f t="shared" si="2"/>
        <v>10500.000000000002</v>
      </c>
      <c r="AA74" s="118">
        <f t="shared" si="3"/>
        <v>160500</v>
      </c>
    </row>
    <row r="75" spans="1:27" ht="15.5" x14ac:dyDescent="0.35">
      <c r="A75" s="76"/>
      <c r="B75" s="196" t="s">
        <v>5467</v>
      </c>
      <c r="C75" s="196" t="s">
        <v>235</v>
      </c>
      <c r="D75" s="196" t="s">
        <v>5468</v>
      </c>
      <c r="E75" s="268" t="s">
        <v>5469</v>
      </c>
      <c r="F75" s="196"/>
      <c r="G75" s="213" t="s">
        <v>5566</v>
      </c>
      <c r="H75" s="121"/>
      <c r="I75" s="118">
        <v>150000</v>
      </c>
      <c r="J75" s="214"/>
      <c r="K75" s="76" t="s">
        <v>3716</v>
      </c>
      <c r="L75" s="119"/>
      <c r="M75" s="76" t="s">
        <v>5559</v>
      </c>
      <c r="N75" s="119" t="s">
        <v>5567</v>
      </c>
      <c r="O75" s="76" t="s">
        <v>1063</v>
      </c>
      <c r="P75" s="76"/>
      <c r="Q75" s="76" t="s">
        <v>1063</v>
      </c>
      <c r="R75" s="76" t="s">
        <v>1063</v>
      </c>
      <c r="S75" s="76"/>
      <c r="T75" s="76"/>
      <c r="U75" s="76"/>
      <c r="V75" s="76"/>
      <c r="W75" s="76"/>
      <c r="X75" s="121"/>
      <c r="Y75" s="121"/>
      <c r="Z75" s="642">
        <f t="shared" si="2"/>
        <v>10500.000000000002</v>
      </c>
      <c r="AA75" s="118">
        <f t="shared" si="3"/>
        <v>160500</v>
      </c>
    </row>
    <row r="76" spans="1:27" ht="15.5" x14ac:dyDescent="0.35">
      <c r="A76" s="76"/>
      <c r="B76" s="196" t="s">
        <v>5467</v>
      </c>
      <c r="C76" s="196" t="s">
        <v>235</v>
      </c>
      <c r="D76" s="196" t="s">
        <v>5468</v>
      </c>
      <c r="E76" s="268" t="s">
        <v>5469</v>
      </c>
      <c r="F76" s="196"/>
      <c r="G76" s="213" t="s">
        <v>5568</v>
      </c>
      <c r="H76" s="121"/>
      <c r="I76" s="118">
        <v>150000</v>
      </c>
      <c r="J76" s="214"/>
      <c r="K76" s="76" t="s">
        <v>3716</v>
      </c>
      <c r="L76" s="119"/>
      <c r="M76" s="76" t="s">
        <v>5562</v>
      </c>
      <c r="N76" s="119">
        <v>110038</v>
      </c>
      <c r="O76" s="76" t="s">
        <v>1063</v>
      </c>
      <c r="P76" s="76"/>
      <c r="Q76" s="76" t="s">
        <v>1063</v>
      </c>
      <c r="R76" s="76" t="s">
        <v>1063</v>
      </c>
      <c r="S76" s="76"/>
      <c r="T76" s="76"/>
      <c r="U76" s="76"/>
      <c r="V76" s="76"/>
      <c r="W76" s="76"/>
      <c r="X76" s="121"/>
      <c r="Y76" s="121"/>
      <c r="Z76" s="642">
        <f t="shared" si="2"/>
        <v>10500.000000000002</v>
      </c>
      <c r="AA76" s="118">
        <f t="shared" si="3"/>
        <v>160500</v>
      </c>
    </row>
    <row r="77" spans="1:27" ht="15.5" x14ac:dyDescent="0.35">
      <c r="A77" s="76"/>
      <c r="B77" s="196" t="s">
        <v>5467</v>
      </c>
      <c r="C77" s="196" t="s">
        <v>235</v>
      </c>
      <c r="D77" s="196" t="s">
        <v>5468</v>
      </c>
      <c r="E77" s="268" t="s">
        <v>5469</v>
      </c>
      <c r="F77" s="196"/>
      <c r="G77" s="213" t="s">
        <v>5569</v>
      </c>
      <c r="H77" s="121"/>
      <c r="I77" s="118">
        <v>150000</v>
      </c>
      <c r="J77" s="214"/>
      <c r="K77" s="76" t="s">
        <v>5570</v>
      </c>
      <c r="L77" s="119"/>
      <c r="M77" s="76" t="s">
        <v>5571</v>
      </c>
      <c r="N77" s="119" t="s">
        <v>5371</v>
      </c>
      <c r="O77" s="76" t="s">
        <v>1063</v>
      </c>
      <c r="P77" s="76"/>
      <c r="Q77" s="76" t="s">
        <v>1063</v>
      </c>
      <c r="R77" s="76" t="s">
        <v>1063</v>
      </c>
      <c r="S77" s="76"/>
      <c r="T77" s="76"/>
      <c r="U77" s="76"/>
      <c r="V77" s="76"/>
      <c r="W77" s="76"/>
      <c r="X77" s="121"/>
      <c r="Y77" s="121"/>
      <c r="Z77" s="642">
        <f t="shared" si="2"/>
        <v>10500.000000000002</v>
      </c>
      <c r="AA77" s="118">
        <f t="shared" si="3"/>
        <v>160500</v>
      </c>
    </row>
    <row r="78" spans="1:27" ht="15.5" x14ac:dyDescent="0.35">
      <c r="A78" s="76"/>
      <c r="B78" s="196" t="s">
        <v>5467</v>
      </c>
      <c r="C78" s="196" t="s">
        <v>235</v>
      </c>
      <c r="D78" s="196" t="s">
        <v>5468</v>
      </c>
      <c r="E78" s="268" t="s">
        <v>5469</v>
      </c>
      <c r="F78" s="196"/>
      <c r="G78" s="213" t="s">
        <v>5572</v>
      </c>
      <c r="H78" s="121"/>
      <c r="I78" s="118">
        <v>150000</v>
      </c>
      <c r="J78" s="214"/>
      <c r="K78" s="76" t="s">
        <v>1671</v>
      </c>
      <c r="L78" s="119"/>
      <c r="M78" s="76" t="s">
        <v>5573</v>
      </c>
      <c r="N78" s="119" t="s">
        <v>5574</v>
      </c>
      <c r="O78" s="76" t="s">
        <v>1063</v>
      </c>
      <c r="P78" s="76"/>
      <c r="Q78" s="76" t="s">
        <v>1063</v>
      </c>
      <c r="R78" s="76" t="s">
        <v>1063</v>
      </c>
      <c r="S78" s="76"/>
      <c r="T78" s="76"/>
      <c r="U78" s="76"/>
      <c r="V78" s="76"/>
      <c r="W78" s="76"/>
      <c r="X78" s="121"/>
      <c r="Y78" s="121"/>
      <c r="Z78" s="642">
        <f t="shared" si="2"/>
        <v>10500.000000000002</v>
      </c>
      <c r="AA78" s="118">
        <f t="shared" si="3"/>
        <v>160500</v>
      </c>
    </row>
    <row r="79" spans="1:27" ht="15.5" x14ac:dyDescent="0.35">
      <c r="A79" s="76"/>
      <c r="B79" s="196" t="s">
        <v>5467</v>
      </c>
      <c r="C79" s="196" t="s">
        <v>235</v>
      </c>
      <c r="D79" s="196" t="s">
        <v>5468</v>
      </c>
      <c r="E79" s="268" t="s">
        <v>5469</v>
      </c>
      <c r="F79" s="196"/>
      <c r="G79" s="213" t="s">
        <v>5575</v>
      </c>
      <c r="H79" s="121"/>
      <c r="I79" s="118">
        <v>150000</v>
      </c>
      <c r="J79" s="214"/>
      <c r="K79" s="76" t="s">
        <v>5570</v>
      </c>
      <c r="L79" s="119"/>
      <c r="M79" s="76" t="s">
        <v>5571</v>
      </c>
      <c r="N79" s="119" t="s">
        <v>5371</v>
      </c>
      <c r="O79" s="76" t="s">
        <v>1063</v>
      </c>
      <c r="P79" s="76"/>
      <c r="Q79" s="76" t="s">
        <v>1063</v>
      </c>
      <c r="R79" s="76" t="s">
        <v>1063</v>
      </c>
      <c r="S79" s="76"/>
      <c r="T79" s="76"/>
      <c r="U79" s="76"/>
      <c r="V79" s="76"/>
      <c r="W79" s="76"/>
      <c r="X79" s="121"/>
      <c r="Y79" s="121"/>
      <c r="Z79" s="642">
        <f t="shared" si="2"/>
        <v>10500.000000000002</v>
      </c>
      <c r="AA79" s="118">
        <f t="shared" si="3"/>
        <v>160500</v>
      </c>
    </row>
    <row r="80" spans="1:27" ht="15.5" x14ac:dyDescent="0.35">
      <c r="A80" s="76"/>
      <c r="B80" s="196" t="s">
        <v>5467</v>
      </c>
      <c r="C80" s="196" t="s">
        <v>235</v>
      </c>
      <c r="D80" s="196" t="s">
        <v>5468</v>
      </c>
      <c r="E80" s="268" t="s">
        <v>5469</v>
      </c>
      <c r="F80" s="196"/>
      <c r="G80" s="213" t="s">
        <v>5576</v>
      </c>
      <c r="H80" s="121"/>
      <c r="I80" s="118">
        <v>150000</v>
      </c>
      <c r="J80" s="214"/>
      <c r="K80" s="76" t="s">
        <v>1671</v>
      </c>
      <c r="L80" s="119"/>
      <c r="M80" s="76" t="s">
        <v>5573</v>
      </c>
      <c r="N80" s="119" t="s">
        <v>5577</v>
      </c>
      <c r="O80" s="76" t="s">
        <v>1063</v>
      </c>
      <c r="P80" s="76"/>
      <c r="Q80" s="76" t="s">
        <v>1063</v>
      </c>
      <c r="R80" s="76" t="s">
        <v>1063</v>
      </c>
      <c r="S80" s="76"/>
      <c r="T80" s="76"/>
      <c r="U80" s="76"/>
      <c r="V80" s="76"/>
      <c r="W80" s="76"/>
      <c r="X80" s="121"/>
      <c r="Y80" s="121"/>
      <c r="Z80" s="642">
        <f t="shared" si="2"/>
        <v>10500.000000000002</v>
      </c>
      <c r="AA80" s="118">
        <f t="shared" si="3"/>
        <v>160500</v>
      </c>
    </row>
    <row r="81" spans="1:27" ht="15.5" x14ac:dyDescent="0.35">
      <c r="A81" s="76"/>
      <c r="B81" s="196" t="s">
        <v>5467</v>
      </c>
      <c r="C81" s="196" t="s">
        <v>235</v>
      </c>
      <c r="D81" s="196" t="s">
        <v>5468</v>
      </c>
      <c r="E81" s="268" t="s">
        <v>5469</v>
      </c>
      <c r="F81" s="196"/>
      <c r="G81" s="213" t="s">
        <v>5578</v>
      </c>
      <c r="H81" s="121"/>
      <c r="I81" s="118">
        <v>150000</v>
      </c>
      <c r="J81" s="214"/>
      <c r="K81" s="76" t="s">
        <v>5570</v>
      </c>
      <c r="L81" s="119"/>
      <c r="M81" s="76" t="s">
        <v>5571</v>
      </c>
      <c r="N81" s="119" t="s">
        <v>5371</v>
      </c>
      <c r="O81" s="76" t="s">
        <v>1063</v>
      </c>
      <c r="P81" s="76"/>
      <c r="Q81" s="76" t="s">
        <v>1063</v>
      </c>
      <c r="R81" s="76" t="s">
        <v>1063</v>
      </c>
      <c r="S81" s="76"/>
      <c r="T81" s="76"/>
      <c r="U81" s="76"/>
      <c r="V81" s="76"/>
      <c r="W81" s="76"/>
      <c r="X81" s="121"/>
      <c r="Y81" s="121"/>
      <c r="Z81" s="642">
        <f t="shared" si="2"/>
        <v>10500.000000000002</v>
      </c>
      <c r="AA81" s="118">
        <f t="shared" si="3"/>
        <v>160500</v>
      </c>
    </row>
    <row r="82" spans="1:27" ht="15.5" x14ac:dyDescent="0.35">
      <c r="A82" s="76"/>
      <c r="B82" s="196" t="s">
        <v>5467</v>
      </c>
      <c r="C82" s="196" t="s">
        <v>235</v>
      </c>
      <c r="D82" s="196" t="s">
        <v>5468</v>
      </c>
      <c r="E82" s="268" t="s">
        <v>5469</v>
      </c>
      <c r="F82" s="196"/>
      <c r="G82" s="213" t="s">
        <v>5579</v>
      </c>
      <c r="H82" s="121"/>
      <c r="I82" s="118">
        <v>150000</v>
      </c>
      <c r="J82" s="214"/>
      <c r="K82" s="76" t="s">
        <v>1671</v>
      </c>
      <c r="L82" s="119"/>
      <c r="M82" s="76" t="s">
        <v>5573</v>
      </c>
      <c r="N82" s="119" t="s">
        <v>5580</v>
      </c>
      <c r="O82" s="76" t="s">
        <v>1063</v>
      </c>
      <c r="P82" s="76"/>
      <c r="Q82" s="76" t="s">
        <v>1063</v>
      </c>
      <c r="R82" s="76" t="s">
        <v>1063</v>
      </c>
      <c r="S82" s="76"/>
      <c r="T82" s="76"/>
      <c r="U82" s="76"/>
      <c r="V82" s="76"/>
      <c r="W82" s="76"/>
      <c r="X82" s="121"/>
      <c r="Y82" s="121"/>
      <c r="Z82" s="642">
        <f t="shared" si="2"/>
        <v>10500.000000000002</v>
      </c>
      <c r="AA82" s="118">
        <f t="shared" si="3"/>
        <v>160500</v>
      </c>
    </row>
    <row r="83" spans="1:27" ht="15.5" x14ac:dyDescent="0.35">
      <c r="A83" s="76"/>
      <c r="B83" s="196" t="s">
        <v>5467</v>
      </c>
      <c r="C83" s="196" t="s">
        <v>235</v>
      </c>
      <c r="D83" s="196" t="s">
        <v>5468</v>
      </c>
      <c r="E83" s="268" t="s">
        <v>5469</v>
      </c>
      <c r="F83" s="196"/>
      <c r="G83" s="213" t="s">
        <v>5581</v>
      </c>
      <c r="H83" s="121"/>
      <c r="I83" s="118">
        <v>150000</v>
      </c>
      <c r="J83" s="214"/>
      <c r="K83" s="76" t="s">
        <v>5582</v>
      </c>
      <c r="L83" s="119"/>
      <c r="M83" s="76" t="s">
        <v>5583</v>
      </c>
      <c r="N83" s="119" t="s">
        <v>5371</v>
      </c>
      <c r="O83" s="76" t="s">
        <v>1063</v>
      </c>
      <c r="P83" s="76"/>
      <c r="Q83" s="76" t="s">
        <v>1063</v>
      </c>
      <c r="R83" s="76" t="s">
        <v>1063</v>
      </c>
      <c r="S83" s="76"/>
      <c r="T83" s="76"/>
      <c r="U83" s="76"/>
      <c r="V83" s="76"/>
      <c r="W83" s="76"/>
      <c r="X83" s="121"/>
      <c r="Y83" s="121"/>
      <c r="Z83" s="642">
        <f t="shared" si="2"/>
        <v>10500.000000000002</v>
      </c>
      <c r="AA83" s="118">
        <f t="shared" si="3"/>
        <v>160500</v>
      </c>
    </row>
    <row r="84" spans="1:27" ht="15.5" x14ac:dyDescent="0.35">
      <c r="A84" s="76"/>
      <c r="B84" s="196" t="s">
        <v>5467</v>
      </c>
      <c r="C84" s="196" t="s">
        <v>235</v>
      </c>
      <c r="D84" s="196" t="s">
        <v>5468</v>
      </c>
      <c r="E84" s="268" t="s">
        <v>5469</v>
      </c>
      <c r="F84" s="196"/>
      <c r="G84" s="213" t="s">
        <v>5584</v>
      </c>
      <c r="H84" s="121"/>
      <c r="I84" s="118">
        <v>150000</v>
      </c>
      <c r="J84" s="214"/>
      <c r="K84" s="76" t="s">
        <v>1562</v>
      </c>
      <c r="L84" s="119"/>
      <c r="M84" s="76" t="s">
        <v>5585</v>
      </c>
      <c r="N84" s="119" t="s">
        <v>5371</v>
      </c>
      <c r="O84" s="76" t="s">
        <v>1063</v>
      </c>
      <c r="P84" s="76"/>
      <c r="Q84" s="76" t="s">
        <v>1063</v>
      </c>
      <c r="R84" s="76" t="s">
        <v>1063</v>
      </c>
      <c r="S84" s="76"/>
      <c r="T84" s="76"/>
      <c r="U84" s="76"/>
      <c r="V84" s="76"/>
      <c r="W84" s="76"/>
      <c r="X84" s="121"/>
      <c r="Y84" s="121"/>
      <c r="Z84" s="642">
        <f t="shared" si="2"/>
        <v>10500.000000000002</v>
      </c>
      <c r="AA84" s="118">
        <f t="shared" si="3"/>
        <v>160500</v>
      </c>
    </row>
    <row r="85" spans="1:27" ht="15.5" x14ac:dyDescent="0.35">
      <c r="A85" s="76"/>
      <c r="B85" s="196" t="s">
        <v>5467</v>
      </c>
      <c r="C85" s="196" t="s">
        <v>235</v>
      </c>
      <c r="D85" s="196" t="s">
        <v>5468</v>
      </c>
      <c r="E85" s="268" t="s">
        <v>5469</v>
      </c>
      <c r="F85" s="196"/>
      <c r="G85" s="213" t="s">
        <v>5586</v>
      </c>
      <c r="H85" s="121"/>
      <c r="I85" s="118">
        <v>150000</v>
      </c>
      <c r="J85" s="214"/>
      <c r="K85" s="76" t="s">
        <v>1562</v>
      </c>
      <c r="L85" s="119"/>
      <c r="M85" s="76" t="s">
        <v>5585</v>
      </c>
      <c r="N85" s="119" t="s">
        <v>5371</v>
      </c>
      <c r="O85" s="76" t="s">
        <v>1063</v>
      </c>
      <c r="P85" s="76"/>
      <c r="Q85" s="76" t="s">
        <v>1063</v>
      </c>
      <c r="R85" s="76" t="s">
        <v>1063</v>
      </c>
      <c r="S85" s="76"/>
      <c r="T85" s="76"/>
      <c r="U85" s="76"/>
      <c r="V85" s="76"/>
      <c r="W85" s="76"/>
      <c r="X85" s="121"/>
      <c r="Y85" s="121"/>
      <c r="Z85" s="642">
        <f t="shared" si="2"/>
        <v>10500.000000000002</v>
      </c>
      <c r="AA85" s="118">
        <f t="shared" si="3"/>
        <v>160500</v>
      </c>
    </row>
    <row r="86" spans="1:27" ht="15.5" x14ac:dyDescent="0.35">
      <c r="A86" s="76"/>
      <c r="B86" s="196" t="s">
        <v>5467</v>
      </c>
      <c r="C86" s="196" t="s">
        <v>235</v>
      </c>
      <c r="D86" s="196" t="s">
        <v>5468</v>
      </c>
      <c r="E86" s="268" t="s">
        <v>5469</v>
      </c>
      <c r="F86" s="196"/>
      <c r="G86" s="213" t="s">
        <v>5587</v>
      </c>
      <c r="H86" s="121"/>
      <c r="I86" s="118">
        <v>150000</v>
      </c>
      <c r="J86" s="214"/>
      <c r="K86" s="76" t="s">
        <v>1562</v>
      </c>
      <c r="L86" s="119"/>
      <c r="M86" s="76" t="s">
        <v>5585</v>
      </c>
      <c r="N86" s="119" t="s">
        <v>5371</v>
      </c>
      <c r="O86" s="76" t="s">
        <v>1063</v>
      </c>
      <c r="P86" s="76"/>
      <c r="Q86" s="76" t="s">
        <v>1063</v>
      </c>
      <c r="R86" s="76" t="s">
        <v>1063</v>
      </c>
      <c r="S86" s="76"/>
      <c r="T86" s="76"/>
      <c r="U86" s="76"/>
      <c r="V86" s="76"/>
      <c r="W86" s="76"/>
      <c r="X86" s="121"/>
      <c r="Y86" s="121"/>
      <c r="Z86" s="642">
        <f t="shared" si="2"/>
        <v>10500.000000000002</v>
      </c>
      <c r="AA86" s="118">
        <f t="shared" si="3"/>
        <v>160500</v>
      </c>
    </row>
    <row r="87" spans="1:27" ht="15.5" x14ac:dyDescent="0.35">
      <c r="A87" s="76"/>
      <c r="B87" s="196" t="s">
        <v>5467</v>
      </c>
      <c r="C87" s="196" t="s">
        <v>235</v>
      </c>
      <c r="D87" s="196" t="s">
        <v>5468</v>
      </c>
      <c r="E87" s="268" t="s">
        <v>5469</v>
      </c>
      <c r="F87" s="196"/>
      <c r="G87" s="213" t="s">
        <v>5588</v>
      </c>
      <c r="H87" s="121"/>
      <c r="I87" s="118">
        <v>150000</v>
      </c>
      <c r="J87" s="214"/>
      <c r="K87" s="76" t="s">
        <v>1562</v>
      </c>
      <c r="L87" s="119"/>
      <c r="M87" s="76" t="s">
        <v>5585</v>
      </c>
      <c r="N87" s="119" t="s">
        <v>5371</v>
      </c>
      <c r="O87" s="76" t="s">
        <v>1063</v>
      </c>
      <c r="P87" s="76"/>
      <c r="Q87" s="76" t="s">
        <v>1063</v>
      </c>
      <c r="R87" s="76" t="s">
        <v>1063</v>
      </c>
      <c r="S87" s="76"/>
      <c r="T87" s="76"/>
      <c r="U87" s="76"/>
      <c r="V87" s="76"/>
      <c r="W87" s="76"/>
      <c r="X87" s="121"/>
      <c r="Y87" s="121"/>
      <c r="Z87" s="642">
        <f t="shared" si="2"/>
        <v>10500.000000000002</v>
      </c>
      <c r="AA87" s="118">
        <f t="shared" si="3"/>
        <v>160500</v>
      </c>
    </row>
    <row r="88" spans="1:27" ht="15.5" x14ac:dyDescent="0.35">
      <c r="A88" s="76"/>
      <c r="B88" s="196"/>
      <c r="C88" s="212"/>
      <c r="D88" s="196"/>
      <c r="E88" s="268"/>
      <c r="F88" s="196"/>
      <c r="G88" s="284" t="s">
        <v>994</v>
      </c>
      <c r="H88" s="292"/>
      <c r="I88" s="124">
        <f>SUM(I36:I87)</f>
        <v>7800000</v>
      </c>
      <c r="J88" s="214"/>
      <c r="K88" s="76"/>
      <c r="L88" s="119"/>
      <c r="M88" s="76"/>
      <c r="N88" s="119"/>
      <c r="O88" s="76"/>
      <c r="P88" s="76"/>
      <c r="Q88" s="76"/>
      <c r="R88" s="76"/>
      <c r="S88" s="76"/>
      <c r="T88" s="76"/>
      <c r="U88" s="76"/>
      <c r="V88" s="76"/>
      <c r="W88" s="76"/>
      <c r="X88" s="121"/>
      <c r="Y88" s="121"/>
      <c r="Z88" s="642">
        <f t="shared" si="2"/>
        <v>546000</v>
      </c>
      <c r="AA88" s="124">
        <f t="shared" si="3"/>
        <v>8346000</v>
      </c>
    </row>
    <row r="89" spans="1:27" s="139" customFormat="1" ht="15.5" x14ac:dyDescent="0.35">
      <c r="A89" s="64"/>
      <c r="B89" s="64"/>
      <c r="C89" s="65"/>
      <c r="D89" s="64"/>
      <c r="E89" s="115"/>
      <c r="F89" s="64"/>
      <c r="G89" s="267" t="s">
        <v>1833</v>
      </c>
      <c r="H89" s="115"/>
      <c r="I89" s="67"/>
      <c r="J89" s="65"/>
      <c r="K89" s="64"/>
      <c r="L89" s="68"/>
      <c r="M89" s="64"/>
      <c r="N89" s="68"/>
      <c r="O89" s="68"/>
      <c r="P89" s="64"/>
      <c r="Q89" s="64"/>
      <c r="R89" s="68"/>
      <c r="S89" s="64"/>
      <c r="T89" s="64"/>
      <c r="U89" s="64"/>
      <c r="V89" s="64"/>
      <c r="W89" s="64"/>
      <c r="X89" s="115"/>
      <c r="Y89" s="115"/>
      <c r="Z89" s="642">
        <f t="shared" si="2"/>
        <v>0</v>
      </c>
      <c r="AA89" s="67">
        <f t="shared" si="3"/>
        <v>0</v>
      </c>
    </row>
    <row r="90" spans="1:27" ht="15.5" x14ac:dyDescent="0.35">
      <c r="A90" s="76"/>
      <c r="B90" s="196" t="s">
        <v>5467</v>
      </c>
      <c r="C90" s="196" t="s">
        <v>235</v>
      </c>
      <c r="D90" s="196" t="s">
        <v>5468</v>
      </c>
      <c r="E90" s="268" t="s">
        <v>5469</v>
      </c>
      <c r="F90" s="196"/>
      <c r="G90" s="213" t="s">
        <v>5589</v>
      </c>
      <c r="H90" s="121"/>
      <c r="I90" s="118">
        <v>1820000</v>
      </c>
      <c r="J90" s="214"/>
      <c r="K90" s="76"/>
      <c r="L90" s="119"/>
      <c r="M90" s="76"/>
      <c r="N90" s="119"/>
      <c r="O90" s="119"/>
      <c r="P90" s="76"/>
      <c r="Q90" s="76"/>
      <c r="R90" s="119"/>
      <c r="S90" s="76"/>
      <c r="T90" s="76"/>
      <c r="U90" s="76"/>
      <c r="V90" s="76"/>
      <c r="W90" s="76"/>
      <c r="X90" s="121"/>
      <c r="Y90" s="121"/>
      <c r="Z90" s="642">
        <f t="shared" si="2"/>
        <v>127400.00000000001</v>
      </c>
      <c r="AA90" s="118">
        <f t="shared" si="3"/>
        <v>1947400</v>
      </c>
    </row>
    <row r="91" spans="1:27" ht="15.5" x14ac:dyDescent="0.35">
      <c r="A91" s="76"/>
      <c r="B91" s="196"/>
      <c r="C91" s="212"/>
      <c r="D91" s="196"/>
      <c r="E91" s="268"/>
      <c r="F91" s="196"/>
      <c r="G91" s="284" t="s">
        <v>994</v>
      </c>
      <c r="H91" s="292"/>
      <c r="I91" s="124">
        <f>SUM(I90)</f>
        <v>1820000</v>
      </c>
      <c r="J91" s="214"/>
      <c r="K91" s="76"/>
      <c r="L91" s="119"/>
      <c r="M91" s="76"/>
      <c r="N91" s="119"/>
      <c r="O91" s="119"/>
      <c r="P91" s="76"/>
      <c r="Q91" s="76"/>
      <c r="R91" s="119"/>
      <c r="S91" s="76"/>
      <c r="T91" s="76"/>
      <c r="U91" s="76"/>
      <c r="V91" s="76"/>
      <c r="W91" s="76"/>
      <c r="X91" s="121"/>
      <c r="Y91" s="121"/>
      <c r="Z91" s="642">
        <f t="shared" si="2"/>
        <v>127400.00000000001</v>
      </c>
      <c r="AA91" s="124">
        <f t="shared" si="3"/>
        <v>1947400</v>
      </c>
    </row>
    <row r="92" spans="1:27" s="139" customFormat="1" ht="15.5" x14ac:dyDescent="0.35">
      <c r="A92" s="64"/>
      <c r="B92" s="64"/>
      <c r="C92" s="65"/>
      <c r="D92" s="64"/>
      <c r="E92" s="115"/>
      <c r="F92" s="64"/>
      <c r="G92" s="267" t="s">
        <v>5590</v>
      </c>
      <c r="H92" s="115"/>
      <c r="I92" s="67"/>
      <c r="J92" s="65"/>
      <c r="K92" s="64"/>
      <c r="L92" s="68"/>
      <c r="M92" s="64"/>
      <c r="N92" s="68"/>
      <c r="O92" s="68"/>
      <c r="P92" s="64"/>
      <c r="Q92" s="64"/>
      <c r="R92" s="68"/>
      <c r="S92" s="64"/>
      <c r="T92" s="64"/>
      <c r="U92" s="64"/>
      <c r="V92" s="64"/>
      <c r="W92" s="64"/>
      <c r="X92" s="115"/>
      <c r="Y92" s="115"/>
      <c r="Z92" s="642">
        <f t="shared" si="2"/>
        <v>0</v>
      </c>
      <c r="AA92" s="67">
        <f t="shared" si="3"/>
        <v>0</v>
      </c>
    </row>
    <row r="93" spans="1:27" ht="15.5" x14ac:dyDescent="0.35">
      <c r="A93" s="76"/>
      <c r="B93" s="196" t="s">
        <v>5467</v>
      </c>
      <c r="C93" s="196" t="s">
        <v>235</v>
      </c>
      <c r="D93" s="196" t="s">
        <v>5468</v>
      </c>
      <c r="E93" s="268" t="s">
        <v>5469</v>
      </c>
      <c r="F93" s="196"/>
      <c r="G93" s="213" t="s">
        <v>5591</v>
      </c>
      <c r="H93" s="121"/>
      <c r="I93" s="118">
        <v>60000</v>
      </c>
      <c r="J93" s="214"/>
      <c r="K93" s="76" t="s">
        <v>1147</v>
      </c>
      <c r="L93" s="76" t="s">
        <v>1063</v>
      </c>
      <c r="M93" s="76" t="s">
        <v>1063</v>
      </c>
      <c r="N93" s="76" t="s">
        <v>5592</v>
      </c>
      <c r="O93" s="76" t="s">
        <v>1063</v>
      </c>
      <c r="P93" s="76"/>
      <c r="Q93" s="76" t="s">
        <v>5593</v>
      </c>
      <c r="R93" s="119" t="s">
        <v>5594</v>
      </c>
      <c r="S93" s="76"/>
      <c r="T93" s="76"/>
      <c r="U93" s="76"/>
      <c r="V93" s="76"/>
      <c r="W93" s="76"/>
      <c r="X93" s="121"/>
      <c r="Y93" s="121"/>
      <c r="Z93" s="642">
        <f t="shared" si="2"/>
        <v>4200</v>
      </c>
      <c r="AA93" s="118">
        <f t="shared" si="3"/>
        <v>64200</v>
      </c>
    </row>
    <row r="94" spans="1:27" ht="15.5" x14ac:dyDescent="0.35">
      <c r="A94" s="76"/>
      <c r="B94" s="196" t="s">
        <v>5467</v>
      </c>
      <c r="C94" s="196" t="s">
        <v>235</v>
      </c>
      <c r="D94" s="196" t="s">
        <v>5468</v>
      </c>
      <c r="E94" s="268" t="s">
        <v>5469</v>
      </c>
      <c r="F94" s="196"/>
      <c r="G94" s="213" t="s">
        <v>5595</v>
      </c>
      <c r="H94" s="121"/>
      <c r="I94" s="118">
        <v>30000</v>
      </c>
      <c r="J94" s="214"/>
      <c r="K94" s="76" t="s">
        <v>5596</v>
      </c>
      <c r="L94" s="76" t="s">
        <v>1063</v>
      </c>
      <c r="M94" s="76" t="s">
        <v>1063</v>
      </c>
      <c r="N94" s="76" t="s">
        <v>1063</v>
      </c>
      <c r="O94" s="76" t="s">
        <v>1063</v>
      </c>
      <c r="P94" s="76"/>
      <c r="Q94" s="76" t="s">
        <v>1063</v>
      </c>
      <c r="R94" s="76" t="s">
        <v>1063</v>
      </c>
      <c r="S94" s="76"/>
      <c r="T94" s="76"/>
      <c r="U94" s="76"/>
      <c r="V94" s="76"/>
      <c r="W94" s="76"/>
      <c r="X94" s="121"/>
      <c r="Y94" s="121"/>
      <c r="Z94" s="642">
        <f t="shared" si="2"/>
        <v>2100</v>
      </c>
      <c r="AA94" s="118">
        <f t="shared" si="3"/>
        <v>32100</v>
      </c>
    </row>
    <row r="95" spans="1:27" ht="15.5" x14ac:dyDescent="0.35">
      <c r="A95" s="76"/>
      <c r="B95" s="196" t="s">
        <v>5467</v>
      </c>
      <c r="C95" s="196" t="s">
        <v>235</v>
      </c>
      <c r="D95" s="196" t="s">
        <v>5468</v>
      </c>
      <c r="E95" s="268" t="s">
        <v>5469</v>
      </c>
      <c r="F95" s="196"/>
      <c r="G95" s="213" t="s">
        <v>5597</v>
      </c>
      <c r="H95" s="121"/>
      <c r="I95" s="118">
        <v>30000</v>
      </c>
      <c r="J95" s="214"/>
      <c r="K95" s="76" t="s">
        <v>5596</v>
      </c>
      <c r="L95" s="76" t="s">
        <v>1063</v>
      </c>
      <c r="M95" s="76" t="s">
        <v>1063</v>
      </c>
      <c r="N95" s="76" t="s">
        <v>1063</v>
      </c>
      <c r="O95" s="76" t="s">
        <v>1063</v>
      </c>
      <c r="P95" s="76"/>
      <c r="Q95" s="76" t="s">
        <v>1063</v>
      </c>
      <c r="R95" s="76" t="s">
        <v>1063</v>
      </c>
      <c r="S95" s="76"/>
      <c r="T95" s="76"/>
      <c r="U95" s="76"/>
      <c r="V95" s="76"/>
      <c r="W95" s="76"/>
      <c r="X95" s="121"/>
      <c r="Y95" s="121"/>
      <c r="Z95" s="642">
        <f t="shared" si="2"/>
        <v>2100</v>
      </c>
      <c r="AA95" s="118">
        <f t="shared" si="3"/>
        <v>32100</v>
      </c>
    </row>
    <row r="96" spans="1:27" ht="15.5" x14ac:dyDescent="0.35">
      <c r="A96" s="76"/>
      <c r="B96" s="196" t="s">
        <v>5467</v>
      </c>
      <c r="C96" s="196" t="s">
        <v>235</v>
      </c>
      <c r="D96" s="196" t="s">
        <v>5468</v>
      </c>
      <c r="E96" s="268" t="s">
        <v>5469</v>
      </c>
      <c r="F96" s="196"/>
      <c r="G96" s="213" t="s">
        <v>5598</v>
      </c>
      <c r="H96" s="121"/>
      <c r="I96" s="118">
        <v>30000</v>
      </c>
      <c r="J96" s="214"/>
      <c r="K96" s="76" t="s">
        <v>5596</v>
      </c>
      <c r="L96" s="76" t="s">
        <v>1063</v>
      </c>
      <c r="M96" s="76" t="s">
        <v>1063</v>
      </c>
      <c r="N96" s="76" t="s">
        <v>1063</v>
      </c>
      <c r="O96" s="76" t="s">
        <v>1063</v>
      </c>
      <c r="P96" s="76"/>
      <c r="Q96" s="76" t="s">
        <v>1063</v>
      </c>
      <c r="R96" s="76" t="s">
        <v>1063</v>
      </c>
      <c r="S96" s="76"/>
      <c r="T96" s="76"/>
      <c r="U96" s="76"/>
      <c r="V96" s="76"/>
      <c r="W96" s="76"/>
      <c r="X96" s="121"/>
      <c r="Y96" s="121"/>
      <c r="Z96" s="642">
        <f t="shared" si="2"/>
        <v>2100</v>
      </c>
      <c r="AA96" s="118">
        <f t="shared" si="3"/>
        <v>32100</v>
      </c>
    </row>
    <row r="97" spans="1:27" ht="15.5" x14ac:dyDescent="0.35">
      <c r="A97" s="76"/>
      <c r="B97" s="196" t="s">
        <v>5467</v>
      </c>
      <c r="C97" s="196" t="s">
        <v>235</v>
      </c>
      <c r="D97" s="196" t="s">
        <v>5468</v>
      </c>
      <c r="E97" s="268" t="s">
        <v>5469</v>
      </c>
      <c r="F97" s="196"/>
      <c r="G97" s="213" t="s">
        <v>5599</v>
      </c>
      <c r="H97" s="121"/>
      <c r="I97" s="118">
        <v>30000</v>
      </c>
      <c r="J97" s="214"/>
      <c r="K97" s="76" t="s">
        <v>1765</v>
      </c>
      <c r="L97" s="76" t="s">
        <v>1063</v>
      </c>
      <c r="M97" s="76" t="s">
        <v>1063</v>
      </c>
      <c r="N97" s="76" t="s">
        <v>1063</v>
      </c>
      <c r="O97" s="76" t="s">
        <v>1063</v>
      </c>
      <c r="P97" s="76"/>
      <c r="Q97" s="76" t="s">
        <v>1063</v>
      </c>
      <c r="R97" s="76" t="s">
        <v>1063</v>
      </c>
      <c r="S97" s="76"/>
      <c r="T97" s="76"/>
      <c r="U97" s="76"/>
      <c r="V97" s="76"/>
      <c r="W97" s="76"/>
      <c r="X97" s="121"/>
      <c r="Y97" s="121"/>
      <c r="Z97" s="642">
        <f t="shared" si="2"/>
        <v>2100</v>
      </c>
      <c r="AA97" s="118">
        <f t="shared" si="3"/>
        <v>32100</v>
      </c>
    </row>
    <row r="98" spans="1:27" ht="15.5" x14ac:dyDescent="0.35">
      <c r="A98" s="76"/>
      <c r="B98" s="196" t="s">
        <v>5467</v>
      </c>
      <c r="C98" s="196" t="s">
        <v>235</v>
      </c>
      <c r="D98" s="196" t="s">
        <v>5468</v>
      </c>
      <c r="E98" s="268" t="s">
        <v>5469</v>
      </c>
      <c r="F98" s="196"/>
      <c r="G98" s="213" t="s">
        <v>5600</v>
      </c>
      <c r="H98" s="121"/>
      <c r="I98" s="118">
        <v>30000</v>
      </c>
      <c r="J98" s="214"/>
      <c r="K98" s="76" t="s">
        <v>5596</v>
      </c>
      <c r="L98" s="76" t="s">
        <v>1063</v>
      </c>
      <c r="M98" s="76" t="s">
        <v>1063</v>
      </c>
      <c r="N98" s="76" t="s">
        <v>1063</v>
      </c>
      <c r="O98" s="76" t="s">
        <v>1063</v>
      </c>
      <c r="P98" s="76"/>
      <c r="Q98" s="76" t="s">
        <v>1063</v>
      </c>
      <c r="R98" s="76" t="s">
        <v>1063</v>
      </c>
      <c r="S98" s="76"/>
      <c r="T98" s="76"/>
      <c r="U98" s="76"/>
      <c r="V98" s="76"/>
      <c r="W98" s="76"/>
      <c r="X98" s="121"/>
      <c r="Y98" s="121"/>
      <c r="Z98" s="642">
        <f t="shared" si="2"/>
        <v>2100</v>
      </c>
      <c r="AA98" s="118">
        <f t="shared" si="3"/>
        <v>32100</v>
      </c>
    </row>
    <row r="99" spans="1:27" ht="15.5" x14ac:dyDescent="0.35">
      <c r="A99" s="76"/>
      <c r="B99" s="196" t="s">
        <v>5467</v>
      </c>
      <c r="C99" s="196" t="s">
        <v>235</v>
      </c>
      <c r="D99" s="196" t="s">
        <v>5468</v>
      </c>
      <c r="E99" s="268" t="s">
        <v>5469</v>
      </c>
      <c r="F99" s="196"/>
      <c r="G99" s="213" t="s">
        <v>5601</v>
      </c>
      <c r="H99" s="121"/>
      <c r="I99" s="118">
        <v>30000</v>
      </c>
      <c r="J99" s="214"/>
      <c r="K99" s="76" t="s">
        <v>5596</v>
      </c>
      <c r="L99" s="76" t="s">
        <v>1063</v>
      </c>
      <c r="M99" s="76" t="s">
        <v>1063</v>
      </c>
      <c r="N99" s="76" t="s">
        <v>1063</v>
      </c>
      <c r="O99" s="76" t="s">
        <v>1063</v>
      </c>
      <c r="P99" s="76"/>
      <c r="Q99" s="76" t="s">
        <v>1063</v>
      </c>
      <c r="R99" s="76" t="s">
        <v>1063</v>
      </c>
      <c r="S99" s="76"/>
      <c r="T99" s="76"/>
      <c r="U99" s="76"/>
      <c r="V99" s="76"/>
      <c r="W99" s="76"/>
      <c r="X99" s="121"/>
      <c r="Y99" s="121"/>
      <c r="Z99" s="642">
        <f t="shared" si="2"/>
        <v>2100</v>
      </c>
      <c r="AA99" s="118">
        <f t="shared" si="3"/>
        <v>32100</v>
      </c>
    </row>
    <row r="100" spans="1:27" ht="15.5" x14ac:dyDescent="0.35">
      <c r="A100" s="76"/>
      <c r="B100" s="196" t="s">
        <v>5467</v>
      </c>
      <c r="C100" s="196" t="s">
        <v>235</v>
      </c>
      <c r="D100" s="196" t="s">
        <v>5468</v>
      </c>
      <c r="E100" s="268" t="s">
        <v>5469</v>
      </c>
      <c r="F100" s="196"/>
      <c r="G100" s="213" t="s">
        <v>5602</v>
      </c>
      <c r="H100" s="121"/>
      <c r="I100" s="118">
        <v>60000</v>
      </c>
      <c r="J100" s="214"/>
      <c r="K100" s="76" t="s">
        <v>5603</v>
      </c>
      <c r="L100" s="76" t="s">
        <v>1063</v>
      </c>
      <c r="M100" s="76" t="s">
        <v>1063</v>
      </c>
      <c r="N100" s="76" t="s">
        <v>1063</v>
      </c>
      <c r="O100" s="76" t="s">
        <v>1063</v>
      </c>
      <c r="P100" s="76"/>
      <c r="Q100" s="76" t="s">
        <v>1063</v>
      </c>
      <c r="R100" s="76" t="s">
        <v>1063</v>
      </c>
      <c r="S100" s="76"/>
      <c r="T100" s="76"/>
      <c r="U100" s="76"/>
      <c r="V100" s="76"/>
      <c r="W100" s="76"/>
      <c r="X100" s="121"/>
      <c r="Y100" s="121"/>
      <c r="Z100" s="642">
        <f t="shared" si="2"/>
        <v>4200</v>
      </c>
      <c r="AA100" s="118">
        <f t="shared" si="3"/>
        <v>64200</v>
      </c>
    </row>
    <row r="101" spans="1:27" ht="15.5" x14ac:dyDescent="0.35">
      <c r="A101" s="76"/>
      <c r="B101" s="196" t="s">
        <v>5467</v>
      </c>
      <c r="C101" s="196" t="s">
        <v>235</v>
      </c>
      <c r="D101" s="196" t="s">
        <v>5468</v>
      </c>
      <c r="E101" s="268" t="s">
        <v>5469</v>
      </c>
      <c r="F101" s="196"/>
      <c r="G101" s="213" t="s">
        <v>5604</v>
      </c>
      <c r="H101" s="121"/>
      <c r="I101" s="118">
        <v>60000</v>
      </c>
      <c r="J101" s="214"/>
      <c r="K101" s="76" t="s">
        <v>5605</v>
      </c>
      <c r="L101" s="76" t="s">
        <v>1063</v>
      </c>
      <c r="M101" s="76" t="s">
        <v>1063</v>
      </c>
      <c r="N101" s="76" t="s">
        <v>1063</v>
      </c>
      <c r="O101" s="76" t="s">
        <v>1063</v>
      </c>
      <c r="P101" s="76"/>
      <c r="Q101" s="76" t="s">
        <v>1063</v>
      </c>
      <c r="R101" s="76" t="s">
        <v>1063</v>
      </c>
      <c r="S101" s="76"/>
      <c r="T101" s="76"/>
      <c r="U101" s="76"/>
      <c r="V101" s="76"/>
      <c r="W101" s="76"/>
      <c r="X101" s="121"/>
      <c r="Y101" s="121"/>
      <c r="Z101" s="642">
        <f t="shared" si="2"/>
        <v>4200</v>
      </c>
      <c r="AA101" s="118">
        <f t="shared" si="3"/>
        <v>64200</v>
      </c>
    </row>
    <row r="102" spans="1:27" ht="15.5" x14ac:dyDescent="0.35">
      <c r="A102" s="76"/>
      <c r="B102" s="196" t="s">
        <v>5467</v>
      </c>
      <c r="C102" s="196" t="s">
        <v>235</v>
      </c>
      <c r="D102" s="196" t="s">
        <v>5468</v>
      </c>
      <c r="E102" s="268" t="s">
        <v>5469</v>
      </c>
      <c r="F102" s="196"/>
      <c r="G102" s="213" t="s">
        <v>5606</v>
      </c>
      <c r="H102" s="121"/>
      <c r="I102" s="118">
        <v>30000</v>
      </c>
      <c r="J102" s="214"/>
      <c r="K102" s="76" t="s">
        <v>5596</v>
      </c>
      <c r="L102" s="76" t="s">
        <v>1063</v>
      </c>
      <c r="M102" s="76" t="s">
        <v>1063</v>
      </c>
      <c r="N102" s="76" t="s">
        <v>5607</v>
      </c>
      <c r="O102" s="76" t="s">
        <v>1063</v>
      </c>
      <c r="P102" s="76"/>
      <c r="Q102" s="76" t="s">
        <v>1063</v>
      </c>
      <c r="R102" s="76" t="s">
        <v>1063</v>
      </c>
      <c r="S102" s="76"/>
      <c r="T102" s="76"/>
      <c r="U102" s="76"/>
      <c r="V102" s="76"/>
      <c r="W102" s="76"/>
      <c r="X102" s="121"/>
      <c r="Y102" s="121"/>
      <c r="Z102" s="642">
        <f t="shared" si="2"/>
        <v>2100</v>
      </c>
      <c r="AA102" s="118">
        <f t="shared" si="3"/>
        <v>32100</v>
      </c>
    </row>
    <row r="103" spans="1:27" ht="15.5" x14ac:dyDescent="0.35">
      <c r="A103" s="76"/>
      <c r="B103" s="196" t="s">
        <v>5467</v>
      </c>
      <c r="C103" s="196" t="s">
        <v>235</v>
      </c>
      <c r="D103" s="196" t="s">
        <v>5468</v>
      </c>
      <c r="E103" s="268" t="s">
        <v>5469</v>
      </c>
      <c r="F103" s="196"/>
      <c r="G103" s="213" t="s">
        <v>5608</v>
      </c>
      <c r="H103" s="121"/>
      <c r="I103" s="118">
        <v>60000</v>
      </c>
      <c r="J103" s="214"/>
      <c r="K103" s="76" t="s">
        <v>1147</v>
      </c>
      <c r="L103" s="76" t="s">
        <v>1063</v>
      </c>
      <c r="M103" s="76" t="s">
        <v>1063</v>
      </c>
      <c r="N103" s="76" t="s">
        <v>1063</v>
      </c>
      <c r="O103" s="76" t="s">
        <v>1063</v>
      </c>
      <c r="P103" s="76"/>
      <c r="Q103" s="76" t="s">
        <v>5593</v>
      </c>
      <c r="R103" s="119" t="s">
        <v>5594</v>
      </c>
      <c r="S103" s="76"/>
      <c r="T103" s="76"/>
      <c r="U103" s="76"/>
      <c r="V103" s="76"/>
      <c r="W103" s="76"/>
      <c r="X103" s="121"/>
      <c r="Y103" s="121"/>
      <c r="Z103" s="642">
        <f t="shared" si="2"/>
        <v>4200</v>
      </c>
      <c r="AA103" s="118">
        <f t="shared" si="3"/>
        <v>64200</v>
      </c>
    </row>
    <row r="104" spans="1:27" ht="15.5" x14ac:dyDescent="0.35">
      <c r="A104" s="76"/>
      <c r="B104" s="196" t="s">
        <v>5467</v>
      </c>
      <c r="C104" s="196" t="s">
        <v>235</v>
      </c>
      <c r="D104" s="196" t="s">
        <v>5468</v>
      </c>
      <c r="E104" s="268" t="s">
        <v>5469</v>
      </c>
      <c r="F104" s="196"/>
      <c r="G104" s="213" t="s">
        <v>5609</v>
      </c>
      <c r="H104" s="121"/>
      <c r="I104" s="118">
        <v>30000</v>
      </c>
      <c r="J104" s="214"/>
      <c r="K104" s="76" t="s">
        <v>5596</v>
      </c>
      <c r="L104" s="76" t="s">
        <v>1063</v>
      </c>
      <c r="M104" s="76" t="s">
        <v>1063</v>
      </c>
      <c r="N104" s="76" t="s">
        <v>1063</v>
      </c>
      <c r="O104" s="76" t="s">
        <v>1063</v>
      </c>
      <c r="P104" s="76"/>
      <c r="Q104" s="76" t="s">
        <v>1063</v>
      </c>
      <c r="R104" s="76" t="s">
        <v>1063</v>
      </c>
      <c r="S104" s="76"/>
      <c r="T104" s="76"/>
      <c r="U104" s="76"/>
      <c r="V104" s="76"/>
      <c r="W104" s="76"/>
      <c r="X104" s="121"/>
      <c r="Y104" s="121"/>
      <c r="Z104" s="642">
        <f t="shared" si="2"/>
        <v>2100</v>
      </c>
      <c r="AA104" s="118">
        <f t="shared" si="3"/>
        <v>32100</v>
      </c>
    </row>
    <row r="105" spans="1:27" ht="15.5" x14ac:dyDescent="0.35">
      <c r="A105" s="76"/>
      <c r="B105" s="196" t="s">
        <v>5467</v>
      </c>
      <c r="C105" s="196" t="s">
        <v>235</v>
      </c>
      <c r="D105" s="196" t="s">
        <v>5468</v>
      </c>
      <c r="E105" s="268" t="s">
        <v>5469</v>
      </c>
      <c r="F105" s="196"/>
      <c r="G105" s="213" t="s">
        <v>5610</v>
      </c>
      <c r="H105" s="121"/>
      <c r="I105" s="118">
        <v>30000</v>
      </c>
      <c r="J105" s="214"/>
      <c r="K105" s="76" t="s">
        <v>5596</v>
      </c>
      <c r="L105" s="76" t="s">
        <v>1063</v>
      </c>
      <c r="M105" s="76" t="s">
        <v>1063</v>
      </c>
      <c r="N105" s="76" t="s">
        <v>1063</v>
      </c>
      <c r="O105" s="76" t="s">
        <v>1063</v>
      </c>
      <c r="P105" s="76"/>
      <c r="Q105" s="76" t="s">
        <v>1063</v>
      </c>
      <c r="R105" s="76" t="s">
        <v>1063</v>
      </c>
      <c r="S105" s="76"/>
      <c r="T105" s="76"/>
      <c r="U105" s="76"/>
      <c r="V105" s="76"/>
      <c r="W105" s="76"/>
      <c r="X105" s="121"/>
      <c r="Y105" s="121"/>
      <c r="Z105" s="642">
        <f t="shared" si="2"/>
        <v>2100</v>
      </c>
      <c r="AA105" s="118">
        <f t="shared" si="3"/>
        <v>32100</v>
      </c>
    </row>
    <row r="106" spans="1:27" ht="15.5" x14ac:dyDescent="0.35">
      <c r="A106" s="76"/>
      <c r="B106" s="196" t="s">
        <v>5467</v>
      </c>
      <c r="C106" s="196" t="s">
        <v>235</v>
      </c>
      <c r="D106" s="196" t="s">
        <v>5468</v>
      </c>
      <c r="E106" s="268" t="s">
        <v>5469</v>
      </c>
      <c r="F106" s="196"/>
      <c r="G106" s="213" t="s">
        <v>5598</v>
      </c>
      <c r="H106" s="121"/>
      <c r="I106" s="118">
        <v>30000</v>
      </c>
      <c r="J106" s="214"/>
      <c r="K106" s="76" t="s">
        <v>5596</v>
      </c>
      <c r="L106" s="76" t="s">
        <v>1063</v>
      </c>
      <c r="M106" s="76" t="s">
        <v>1063</v>
      </c>
      <c r="N106" s="76" t="s">
        <v>1063</v>
      </c>
      <c r="O106" s="76" t="s">
        <v>1063</v>
      </c>
      <c r="P106" s="76"/>
      <c r="Q106" s="76" t="s">
        <v>1063</v>
      </c>
      <c r="R106" s="76" t="s">
        <v>1063</v>
      </c>
      <c r="S106" s="76"/>
      <c r="T106" s="76"/>
      <c r="U106" s="76"/>
      <c r="V106" s="76"/>
      <c r="W106" s="76"/>
      <c r="X106" s="121"/>
      <c r="Y106" s="121"/>
      <c r="Z106" s="642">
        <f t="shared" si="2"/>
        <v>2100</v>
      </c>
      <c r="AA106" s="118">
        <f t="shared" si="3"/>
        <v>32100</v>
      </c>
    </row>
    <row r="107" spans="1:27" ht="15.5" x14ac:dyDescent="0.35">
      <c r="A107" s="76"/>
      <c r="B107" s="196" t="s">
        <v>5467</v>
      </c>
      <c r="C107" s="196" t="s">
        <v>235</v>
      </c>
      <c r="D107" s="196" t="s">
        <v>5468</v>
      </c>
      <c r="E107" s="268" t="s">
        <v>5469</v>
      </c>
      <c r="F107" s="196"/>
      <c r="G107" s="213" t="s">
        <v>5599</v>
      </c>
      <c r="H107" s="121"/>
      <c r="I107" s="118">
        <v>30000</v>
      </c>
      <c r="J107" s="214"/>
      <c r="K107" s="76" t="s">
        <v>1765</v>
      </c>
      <c r="L107" s="76" t="s">
        <v>1063</v>
      </c>
      <c r="M107" s="76" t="s">
        <v>1063</v>
      </c>
      <c r="N107" s="76" t="s">
        <v>1063</v>
      </c>
      <c r="O107" s="76" t="s">
        <v>1063</v>
      </c>
      <c r="P107" s="76"/>
      <c r="Q107" s="76" t="s">
        <v>1063</v>
      </c>
      <c r="R107" s="76" t="s">
        <v>1063</v>
      </c>
      <c r="S107" s="76"/>
      <c r="T107" s="76"/>
      <c r="U107" s="76"/>
      <c r="V107" s="76"/>
      <c r="W107" s="76"/>
      <c r="X107" s="121"/>
      <c r="Y107" s="121"/>
      <c r="Z107" s="642">
        <f t="shared" si="2"/>
        <v>2100</v>
      </c>
      <c r="AA107" s="118">
        <f t="shared" si="3"/>
        <v>32100</v>
      </c>
    </row>
    <row r="108" spans="1:27" ht="15.5" x14ac:dyDescent="0.35">
      <c r="A108" s="76"/>
      <c r="B108" s="196" t="s">
        <v>5467</v>
      </c>
      <c r="C108" s="196" t="s">
        <v>235</v>
      </c>
      <c r="D108" s="196" t="s">
        <v>5468</v>
      </c>
      <c r="E108" s="268" t="s">
        <v>5469</v>
      </c>
      <c r="F108" s="196"/>
      <c r="G108" s="213" t="s">
        <v>5611</v>
      </c>
      <c r="H108" s="121"/>
      <c r="I108" s="118">
        <v>30000</v>
      </c>
      <c r="J108" s="214"/>
      <c r="K108" s="76" t="s">
        <v>5596</v>
      </c>
      <c r="L108" s="76" t="s">
        <v>1063</v>
      </c>
      <c r="M108" s="76" t="s">
        <v>1063</v>
      </c>
      <c r="N108" s="76" t="s">
        <v>1063</v>
      </c>
      <c r="O108" s="76" t="s">
        <v>1063</v>
      </c>
      <c r="P108" s="76"/>
      <c r="Q108" s="76" t="s">
        <v>1063</v>
      </c>
      <c r="R108" s="76" t="s">
        <v>1063</v>
      </c>
      <c r="S108" s="76"/>
      <c r="T108" s="76"/>
      <c r="U108" s="76"/>
      <c r="V108" s="76"/>
      <c r="W108" s="76"/>
      <c r="X108" s="121"/>
      <c r="Y108" s="121"/>
      <c r="Z108" s="642">
        <f t="shared" si="2"/>
        <v>2100</v>
      </c>
      <c r="AA108" s="118">
        <f t="shared" si="3"/>
        <v>32100</v>
      </c>
    </row>
    <row r="109" spans="1:27" ht="15.5" x14ac:dyDescent="0.35">
      <c r="A109" s="76"/>
      <c r="B109" s="196" t="s">
        <v>5467</v>
      </c>
      <c r="C109" s="196" t="s">
        <v>235</v>
      </c>
      <c r="D109" s="196" t="s">
        <v>5468</v>
      </c>
      <c r="E109" s="268" t="s">
        <v>5469</v>
      </c>
      <c r="F109" s="196"/>
      <c r="G109" s="213" t="s">
        <v>5612</v>
      </c>
      <c r="H109" s="121"/>
      <c r="I109" s="118">
        <v>30000</v>
      </c>
      <c r="J109" s="214"/>
      <c r="K109" s="76" t="s">
        <v>5596</v>
      </c>
      <c r="L109" s="76" t="s">
        <v>1063</v>
      </c>
      <c r="M109" s="76" t="s">
        <v>1063</v>
      </c>
      <c r="N109" s="76" t="s">
        <v>1063</v>
      </c>
      <c r="O109" s="76" t="s">
        <v>1063</v>
      </c>
      <c r="P109" s="76"/>
      <c r="Q109" s="76" t="s">
        <v>1063</v>
      </c>
      <c r="R109" s="76" t="s">
        <v>1063</v>
      </c>
      <c r="S109" s="76"/>
      <c r="T109" s="76"/>
      <c r="U109" s="76"/>
      <c r="V109" s="76"/>
      <c r="W109" s="76"/>
      <c r="X109" s="121"/>
      <c r="Y109" s="121"/>
      <c r="Z109" s="642">
        <f t="shared" si="2"/>
        <v>2100</v>
      </c>
      <c r="AA109" s="118">
        <f t="shared" si="3"/>
        <v>32100</v>
      </c>
    </row>
    <row r="110" spans="1:27" ht="15.5" x14ac:dyDescent="0.35">
      <c r="A110" s="76"/>
      <c r="B110" s="196" t="s">
        <v>5467</v>
      </c>
      <c r="C110" s="196" t="s">
        <v>235</v>
      </c>
      <c r="D110" s="196" t="s">
        <v>5468</v>
      </c>
      <c r="E110" s="268" t="s">
        <v>5469</v>
      </c>
      <c r="F110" s="196"/>
      <c r="G110" s="213" t="s">
        <v>5613</v>
      </c>
      <c r="H110" s="121"/>
      <c r="I110" s="118">
        <v>60000</v>
      </c>
      <c r="J110" s="214"/>
      <c r="K110" s="76" t="s">
        <v>5603</v>
      </c>
      <c r="L110" s="76" t="s">
        <v>1063</v>
      </c>
      <c r="M110" s="76" t="s">
        <v>1063</v>
      </c>
      <c r="N110" s="76" t="s">
        <v>1063</v>
      </c>
      <c r="O110" s="76" t="s">
        <v>1063</v>
      </c>
      <c r="P110" s="76"/>
      <c r="Q110" s="76" t="s">
        <v>1063</v>
      </c>
      <c r="R110" s="76" t="s">
        <v>1063</v>
      </c>
      <c r="S110" s="76"/>
      <c r="T110" s="76"/>
      <c r="U110" s="76"/>
      <c r="V110" s="76"/>
      <c r="W110" s="76"/>
      <c r="X110" s="121"/>
      <c r="Y110" s="121"/>
      <c r="Z110" s="642">
        <f t="shared" si="2"/>
        <v>4200</v>
      </c>
      <c r="AA110" s="118">
        <f t="shared" si="3"/>
        <v>64200</v>
      </c>
    </row>
    <row r="111" spans="1:27" ht="15.5" x14ac:dyDescent="0.35">
      <c r="A111" s="76"/>
      <c r="B111" s="196" t="s">
        <v>5467</v>
      </c>
      <c r="C111" s="196" t="s">
        <v>235</v>
      </c>
      <c r="D111" s="196" t="s">
        <v>5468</v>
      </c>
      <c r="E111" s="268" t="s">
        <v>5469</v>
      </c>
      <c r="F111" s="196"/>
      <c r="G111" s="213" t="s">
        <v>5614</v>
      </c>
      <c r="H111" s="121"/>
      <c r="I111" s="118">
        <v>60000</v>
      </c>
      <c r="J111" s="214"/>
      <c r="K111" s="76" t="s">
        <v>5605</v>
      </c>
      <c r="L111" s="76" t="s">
        <v>1063</v>
      </c>
      <c r="M111" s="76" t="s">
        <v>1063</v>
      </c>
      <c r="N111" s="76" t="s">
        <v>1063</v>
      </c>
      <c r="O111" s="76" t="s">
        <v>1063</v>
      </c>
      <c r="P111" s="76"/>
      <c r="Q111" s="76" t="s">
        <v>1063</v>
      </c>
      <c r="R111" s="76" t="s">
        <v>1063</v>
      </c>
      <c r="S111" s="76"/>
      <c r="T111" s="76"/>
      <c r="U111" s="76"/>
      <c r="V111" s="76"/>
      <c r="W111" s="76"/>
      <c r="X111" s="121"/>
      <c r="Y111" s="121"/>
      <c r="Z111" s="642">
        <f t="shared" si="2"/>
        <v>4200</v>
      </c>
      <c r="AA111" s="118">
        <f t="shared" si="3"/>
        <v>64200</v>
      </c>
    </row>
    <row r="112" spans="1:27" ht="15.5" x14ac:dyDescent="0.35">
      <c r="A112" s="76"/>
      <c r="B112" s="196" t="s">
        <v>5467</v>
      </c>
      <c r="C112" s="196" t="s">
        <v>235</v>
      </c>
      <c r="D112" s="196" t="s">
        <v>5468</v>
      </c>
      <c r="E112" s="268" t="s">
        <v>5469</v>
      </c>
      <c r="F112" s="196"/>
      <c r="G112" s="213" t="s">
        <v>5615</v>
      </c>
      <c r="H112" s="121"/>
      <c r="I112" s="118">
        <v>30000</v>
      </c>
      <c r="J112" s="214"/>
      <c r="K112" s="76" t="s">
        <v>5596</v>
      </c>
      <c r="L112" s="76" t="s">
        <v>1063</v>
      </c>
      <c r="M112" s="76" t="s">
        <v>1063</v>
      </c>
      <c r="N112" s="76" t="s">
        <v>1063</v>
      </c>
      <c r="O112" s="76" t="s">
        <v>1063</v>
      </c>
      <c r="P112" s="76"/>
      <c r="Q112" s="76" t="s">
        <v>1063</v>
      </c>
      <c r="R112" s="76" t="s">
        <v>1063</v>
      </c>
      <c r="S112" s="76"/>
      <c r="T112" s="76"/>
      <c r="U112" s="76"/>
      <c r="V112" s="76"/>
      <c r="W112" s="76"/>
      <c r="X112" s="121"/>
      <c r="Y112" s="121"/>
      <c r="Z112" s="642">
        <f t="shared" si="2"/>
        <v>2100</v>
      </c>
      <c r="AA112" s="118">
        <f t="shared" si="3"/>
        <v>32100</v>
      </c>
    </row>
    <row r="113" spans="1:27" ht="15.5" x14ac:dyDescent="0.35">
      <c r="A113" s="76"/>
      <c r="B113" s="196" t="s">
        <v>5467</v>
      </c>
      <c r="C113" s="196" t="s">
        <v>235</v>
      </c>
      <c r="D113" s="196" t="s">
        <v>5468</v>
      </c>
      <c r="E113" s="268" t="s">
        <v>5469</v>
      </c>
      <c r="F113" s="196"/>
      <c r="G113" s="213" t="s">
        <v>5616</v>
      </c>
      <c r="H113" s="121"/>
      <c r="I113" s="118">
        <v>30000</v>
      </c>
      <c r="J113" s="214"/>
      <c r="K113" s="76" t="s">
        <v>5596</v>
      </c>
      <c r="L113" s="76" t="s">
        <v>1063</v>
      </c>
      <c r="M113" s="76" t="s">
        <v>1063</v>
      </c>
      <c r="N113" s="76" t="s">
        <v>1063</v>
      </c>
      <c r="O113" s="76" t="s">
        <v>1063</v>
      </c>
      <c r="P113" s="76"/>
      <c r="Q113" s="76" t="s">
        <v>1063</v>
      </c>
      <c r="R113" s="76" t="s">
        <v>1063</v>
      </c>
      <c r="S113" s="76"/>
      <c r="T113" s="76"/>
      <c r="U113" s="76"/>
      <c r="V113" s="76"/>
      <c r="W113" s="76"/>
      <c r="X113" s="121"/>
      <c r="Y113" s="121"/>
      <c r="Z113" s="642">
        <f t="shared" si="2"/>
        <v>2100</v>
      </c>
      <c r="AA113" s="118">
        <f t="shared" si="3"/>
        <v>32100</v>
      </c>
    </row>
    <row r="114" spans="1:27" ht="15.5" x14ac:dyDescent="0.35">
      <c r="A114" s="76"/>
      <c r="B114" s="196" t="s">
        <v>5467</v>
      </c>
      <c r="C114" s="196" t="s">
        <v>235</v>
      </c>
      <c r="D114" s="196" t="s">
        <v>5468</v>
      </c>
      <c r="E114" s="268" t="s">
        <v>5469</v>
      </c>
      <c r="F114" s="196"/>
      <c r="G114" s="213" t="s">
        <v>5617</v>
      </c>
      <c r="H114" s="121"/>
      <c r="I114" s="118">
        <v>30000</v>
      </c>
      <c r="J114" s="214"/>
      <c r="K114" s="76" t="s">
        <v>5596</v>
      </c>
      <c r="L114" s="76" t="s">
        <v>1063</v>
      </c>
      <c r="M114" s="76" t="s">
        <v>1063</v>
      </c>
      <c r="N114" s="76" t="s">
        <v>1063</v>
      </c>
      <c r="O114" s="76" t="s">
        <v>1063</v>
      </c>
      <c r="P114" s="76"/>
      <c r="Q114" s="76" t="s">
        <v>1063</v>
      </c>
      <c r="R114" s="76" t="s">
        <v>1063</v>
      </c>
      <c r="S114" s="76"/>
      <c r="T114" s="76"/>
      <c r="U114" s="76"/>
      <c r="V114" s="76"/>
      <c r="W114" s="76"/>
      <c r="X114" s="121"/>
      <c r="Y114" s="121"/>
      <c r="Z114" s="642">
        <f t="shared" si="2"/>
        <v>2100</v>
      </c>
      <c r="AA114" s="118">
        <f t="shared" si="3"/>
        <v>32100</v>
      </c>
    </row>
    <row r="115" spans="1:27" ht="15.5" x14ac:dyDescent="0.35">
      <c r="A115" s="76"/>
      <c r="B115" s="196" t="s">
        <v>5467</v>
      </c>
      <c r="C115" s="196" t="s">
        <v>235</v>
      </c>
      <c r="D115" s="196" t="s">
        <v>5468</v>
      </c>
      <c r="E115" s="268" t="s">
        <v>5469</v>
      </c>
      <c r="F115" s="196"/>
      <c r="G115" s="213" t="s">
        <v>5618</v>
      </c>
      <c r="H115" s="121"/>
      <c r="I115" s="118">
        <v>60000</v>
      </c>
      <c r="J115" s="214"/>
      <c r="K115" s="76" t="s">
        <v>5619</v>
      </c>
      <c r="L115" s="76" t="s">
        <v>1063</v>
      </c>
      <c r="M115" s="76" t="s">
        <v>1063</v>
      </c>
      <c r="N115" s="76" t="s">
        <v>1063</v>
      </c>
      <c r="O115" s="76" t="s">
        <v>1063</v>
      </c>
      <c r="P115" s="76"/>
      <c r="Q115" s="76" t="s">
        <v>1063</v>
      </c>
      <c r="R115" s="76" t="s">
        <v>1063</v>
      </c>
      <c r="S115" s="76"/>
      <c r="T115" s="76"/>
      <c r="U115" s="76"/>
      <c r="V115" s="76"/>
      <c r="W115" s="76"/>
      <c r="X115" s="121"/>
      <c r="Y115" s="121"/>
      <c r="Z115" s="642">
        <f t="shared" si="2"/>
        <v>4200</v>
      </c>
      <c r="AA115" s="118">
        <f t="shared" si="3"/>
        <v>64200</v>
      </c>
    </row>
    <row r="116" spans="1:27" ht="15.5" x14ac:dyDescent="0.35">
      <c r="A116" s="76"/>
      <c r="B116" s="196" t="s">
        <v>5467</v>
      </c>
      <c r="C116" s="196" t="s">
        <v>235</v>
      </c>
      <c r="D116" s="196" t="s">
        <v>5468</v>
      </c>
      <c r="E116" s="268" t="s">
        <v>5469</v>
      </c>
      <c r="F116" s="196"/>
      <c r="G116" s="213" t="s">
        <v>5620</v>
      </c>
      <c r="H116" s="121"/>
      <c r="I116" s="118">
        <v>30000</v>
      </c>
      <c r="J116" s="214"/>
      <c r="K116" s="76" t="s">
        <v>5596</v>
      </c>
      <c r="L116" s="76" t="s">
        <v>1063</v>
      </c>
      <c r="M116" s="76" t="s">
        <v>1063</v>
      </c>
      <c r="N116" s="76" t="s">
        <v>1063</v>
      </c>
      <c r="O116" s="76" t="s">
        <v>1063</v>
      </c>
      <c r="P116" s="76"/>
      <c r="Q116" s="76" t="s">
        <v>1063</v>
      </c>
      <c r="R116" s="76" t="s">
        <v>1063</v>
      </c>
      <c r="S116" s="76"/>
      <c r="T116" s="76"/>
      <c r="U116" s="76"/>
      <c r="V116" s="76"/>
      <c r="W116" s="76"/>
      <c r="X116" s="121"/>
      <c r="Y116" s="121"/>
      <c r="Z116" s="642">
        <f t="shared" si="2"/>
        <v>2100</v>
      </c>
      <c r="AA116" s="118">
        <f t="shared" si="3"/>
        <v>32100</v>
      </c>
    </row>
    <row r="117" spans="1:27" ht="15.5" x14ac:dyDescent="0.35">
      <c r="A117" s="76"/>
      <c r="B117" s="196" t="s">
        <v>5467</v>
      </c>
      <c r="C117" s="196" t="s">
        <v>235</v>
      </c>
      <c r="D117" s="196" t="s">
        <v>5468</v>
      </c>
      <c r="E117" s="268" t="s">
        <v>5469</v>
      </c>
      <c r="F117" s="196"/>
      <c r="G117" s="213" t="s">
        <v>5621</v>
      </c>
      <c r="H117" s="121"/>
      <c r="I117" s="118">
        <v>30000</v>
      </c>
      <c r="J117" s="214"/>
      <c r="K117" s="76" t="s">
        <v>5596</v>
      </c>
      <c r="L117" s="76" t="s">
        <v>1063</v>
      </c>
      <c r="M117" s="76" t="s">
        <v>1063</v>
      </c>
      <c r="N117" s="76" t="s">
        <v>1063</v>
      </c>
      <c r="O117" s="76" t="s">
        <v>1063</v>
      </c>
      <c r="P117" s="76"/>
      <c r="Q117" s="76" t="s">
        <v>1063</v>
      </c>
      <c r="R117" s="76" t="s">
        <v>1063</v>
      </c>
      <c r="S117" s="76"/>
      <c r="T117" s="76"/>
      <c r="U117" s="76"/>
      <c r="V117" s="76"/>
      <c r="W117" s="76"/>
      <c r="X117" s="121"/>
      <c r="Y117" s="121"/>
      <c r="Z117" s="642">
        <f t="shared" si="2"/>
        <v>2100</v>
      </c>
      <c r="AA117" s="118">
        <f t="shared" si="3"/>
        <v>32100</v>
      </c>
    </row>
    <row r="118" spans="1:27" ht="15.5" x14ac:dyDescent="0.35">
      <c r="A118" s="76"/>
      <c r="B118" s="196"/>
      <c r="C118" s="212"/>
      <c r="D118" s="196"/>
      <c r="E118" s="268"/>
      <c r="F118" s="196"/>
      <c r="G118" s="284" t="s">
        <v>994</v>
      </c>
      <c r="H118" s="292"/>
      <c r="I118" s="124">
        <f>SUM(I93:I117)</f>
        <v>960000</v>
      </c>
      <c r="J118" s="214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121"/>
      <c r="Y118" s="121"/>
      <c r="Z118" s="642">
        <f t="shared" si="2"/>
        <v>67200</v>
      </c>
      <c r="AA118" s="124">
        <f t="shared" si="3"/>
        <v>1027200</v>
      </c>
    </row>
    <row r="119" spans="1:27" s="139" customFormat="1" ht="15.5" x14ac:dyDescent="0.35">
      <c r="A119" s="64"/>
      <c r="B119" s="64"/>
      <c r="C119" s="65"/>
      <c r="D119" s="64"/>
      <c r="E119" s="115"/>
      <c r="F119" s="64"/>
      <c r="G119" s="267" t="s">
        <v>5622</v>
      </c>
      <c r="H119" s="115"/>
      <c r="I119" s="67"/>
      <c r="J119" s="65"/>
      <c r="K119" s="64"/>
      <c r="L119" s="68"/>
      <c r="M119" s="64"/>
      <c r="N119" s="68"/>
      <c r="O119" s="68"/>
      <c r="P119" s="64"/>
      <c r="Q119" s="64"/>
      <c r="R119" s="68"/>
      <c r="S119" s="64"/>
      <c r="T119" s="64"/>
      <c r="U119" s="64"/>
      <c r="V119" s="64"/>
      <c r="W119" s="64"/>
      <c r="X119" s="115"/>
      <c r="Y119" s="115"/>
      <c r="Z119" s="642">
        <f t="shared" si="2"/>
        <v>0</v>
      </c>
      <c r="AA119" s="67">
        <f t="shared" si="3"/>
        <v>0</v>
      </c>
    </row>
    <row r="120" spans="1:27" ht="15.5" x14ac:dyDescent="0.35">
      <c r="A120" s="76"/>
      <c r="B120" s="196" t="s">
        <v>5467</v>
      </c>
      <c r="C120" s="196" t="s">
        <v>235</v>
      </c>
      <c r="D120" s="196" t="s">
        <v>5468</v>
      </c>
      <c r="E120" s="268" t="s">
        <v>5469</v>
      </c>
      <c r="F120" s="196"/>
      <c r="G120" s="213" t="s">
        <v>5623</v>
      </c>
      <c r="H120" s="121"/>
      <c r="I120" s="118">
        <v>60000</v>
      </c>
      <c r="J120" s="214"/>
      <c r="K120" s="76" t="s">
        <v>5349</v>
      </c>
      <c r="L120" s="119" t="s">
        <v>1063</v>
      </c>
      <c r="M120" s="119" t="s">
        <v>1063</v>
      </c>
      <c r="N120" s="119" t="s">
        <v>1063</v>
      </c>
      <c r="O120" s="119" t="s">
        <v>1063</v>
      </c>
      <c r="P120" s="76"/>
      <c r="Q120" s="119" t="s">
        <v>1063</v>
      </c>
      <c r="R120" s="119" t="s">
        <v>1063</v>
      </c>
      <c r="S120" s="76"/>
      <c r="T120" s="76"/>
      <c r="U120" s="76"/>
      <c r="V120" s="76"/>
      <c r="W120" s="76"/>
      <c r="X120" s="121"/>
      <c r="Y120" s="121"/>
      <c r="Z120" s="642">
        <f t="shared" si="2"/>
        <v>4200</v>
      </c>
      <c r="AA120" s="118">
        <f t="shared" si="3"/>
        <v>64200</v>
      </c>
    </row>
    <row r="121" spans="1:27" ht="15.5" x14ac:dyDescent="0.35">
      <c r="A121" s="76"/>
      <c r="B121" s="196" t="s">
        <v>5467</v>
      </c>
      <c r="C121" s="196" t="s">
        <v>235</v>
      </c>
      <c r="D121" s="196" t="s">
        <v>5468</v>
      </c>
      <c r="E121" s="268" t="s">
        <v>5469</v>
      </c>
      <c r="F121" s="196"/>
      <c r="G121" s="213" t="s">
        <v>5624</v>
      </c>
      <c r="H121" s="121"/>
      <c r="I121" s="118">
        <v>60000</v>
      </c>
      <c r="J121" s="214"/>
      <c r="K121" s="76" t="s">
        <v>5349</v>
      </c>
      <c r="L121" s="119" t="s">
        <v>1063</v>
      </c>
      <c r="M121" s="119" t="s">
        <v>1063</v>
      </c>
      <c r="N121" s="119" t="s">
        <v>1063</v>
      </c>
      <c r="O121" s="119" t="s">
        <v>1063</v>
      </c>
      <c r="P121" s="76"/>
      <c r="Q121" s="119" t="s">
        <v>1063</v>
      </c>
      <c r="R121" s="119" t="s">
        <v>1063</v>
      </c>
      <c r="S121" s="76"/>
      <c r="T121" s="76"/>
      <c r="U121" s="76"/>
      <c r="V121" s="76"/>
      <c r="W121" s="76"/>
      <c r="X121" s="121"/>
      <c r="Y121" s="121"/>
      <c r="Z121" s="642">
        <f t="shared" si="2"/>
        <v>4200</v>
      </c>
      <c r="AA121" s="118">
        <f t="shared" si="3"/>
        <v>64200</v>
      </c>
    </row>
    <row r="122" spans="1:27" ht="15.5" x14ac:dyDescent="0.35">
      <c r="A122" s="76"/>
      <c r="B122" s="196"/>
      <c r="C122" s="212"/>
      <c r="D122" s="196"/>
      <c r="E122" s="268"/>
      <c r="F122" s="196"/>
      <c r="G122" s="284" t="s">
        <v>994</v>
      </c>
      <c r="H122" s="292"/>
      <c r="I122" s="124">
        <f>SUM(I120:I121)</f>
        <v>120000</v>
      </c>
      <c r="J122" s="214"/>
      <c r="K122" s="76"/>
      <c r="L122" s="119"/>
      <c r="M122" s="119"/>
      <c r="N122" s="119"/>
      <c r="O122" s="119"/>
      <c r="P122" s="76"/>
      <c r="Q122" s="119"/>
      <c r="R122" s="119"/>
      <c r="S122" s="76"/>
      <c r="T122" s="76"/>
      <c r="U122" s="76"/>
      <c r="V122" s="76"/>
      <c r="W122" s="76"/>
      <c r="X122" s="121"/>
      <c r="Y122" s="121"/>
      <c r="Z122" s="642">
        <f t="shared" si="2"/>
        <v>8400</v>
      </c>
      <c r="AA122" s="124">
        <f t="shared" si="3"/>
        <v>128400</v>
      </c>
    </row>
    <row r="123" spans="1:27" s="139" customFormat="1" ht="15.5" x14ac:dyDescent="0.35">
      <c r="A123" s="64"/>
      <c r="B123" s="64"/>
      <c r="C123" s="65"/>
      <c r="D123" s="64"/>
      <c r="E123" s="115"/>
      <c r="F123" s="64"/>
      <c r="G123" s="267" t="s">
        <v>2958</v>
      </c>
      <c r="H123" s="115"/>
      <c r="I123" s="67"/>
      <c r="J123" s="65"/>
      <c r="K123" s="64"/>
      <c r="L123" s="68"/>
      <c r="M123" s="64"/>
      <c r="N123" s="68"/>
      <c r="O123" s="68"/>
      <c r="P123" s="64"/>
      <c r="Q123" s="64"/>
      <c r="R123" s="68"/>
      <c r="S123" s="64"/>
      <c r="T123" s="64"/>
      <c r="U123" s="64"/>
      <c r="V123" s="64"/>
      <c r="W123" s="64"/>
      <c r="X123" s="115"/>
      <c r="Y123" s="115"/>
      <c r="Z123" s="642">
        <f t="shared" si="2"/>
        <v>0</v>
      </c>
      <c r="AA123" s="67">
        <f t="shared" si="3"/>
        <v>0</v>
      </c>
    </row>
    <row r="124" spans="1:27" ht="15.5" x14ac:dyDescent="0.35">
      <c r="A124" s="76"/>
      <c r="B124" s="196" t="s">
        <v>5467</v>
      </c>
      <c r="C124" s="196" t="s">
        <v>235</v>
      </c>
      <c r="D124" s="196" t="s">
        <v>5468</v>
      </c>
      <c r="E124" s="268" t="s">
        <v>5469</v>
      </c>
      <c r="F124" s="196"/>
      <c r="G124" s="213" t="s">
        <v>5625</v>
      </c>
      <c r="H124" s="121"/>
      <c r="I124" s="118">
        <v>40000</v>
      </c>
      <c r="J124" s="214"/>
      <c r="K124" s="76" t="s">
        <v>5596</v>
      </c>
      <c r="L124" s="119" t="s">
        <v>1063</v>
      </c>
      <c r="M124" s="119" t="s">
        <v>1063</v>
      </c>
      <c r="N124" s="119" t="s">
        <v>1063</v>
      </c>
      <c r="O124" s="119" t="s">
        <v>5626</v>
      </c>
      <c r="P124" s="76"/>
      <c r="Q124" s="119" t="s">
        <v>1063</v>
      </c>
      <c r="R124" s="119" t="s">
        <v>1063</v>
      </c>
      <c r="S124" s="76"/>
      <c r="T124" s="76"/>
      <c r="U124" s="76"/>
      <c r="V124" s="76"/>
      <c r="W124" s="76"/>
      <c r="X124" s="121"/>
      <c r="Y124" s="121"/>
      <c r="Z124" s="642">
        <f t="shared" si="2"/>
        <v>2800.0000000000005</v>
      </c>
      <c r="AA124" s="118">
        <f t="shared" si="3"/>
        <v>42800</v>
      </c>
    </row>
    <row r="125" spans="1:27" ht="15.5" x14ac:dyDescent="0.35">
      <c r="A125" s="76"/>
      <c r="B125" s="196"/>
      <c r="C125" s="212"/>
      <c r="D125" s="196"/>
      <c r="E125" s="268"/>
      <c r="F125" s="196"/>
      <c r="G125" s="284" t="s">
        <v>994</v>
      </c>
      <c r="H125" s="292"/>
      <c r="I125" s="124">
        <f>SUM(I124)</f>
        <v>40000</v>
      </c>
      <c r="J125" s="214"/>
      <c r="K125" s="76"/>
      <c r="L125" s="119"/>
      <c r="M125" s="119"/>
      <c r="N125" s="119"/>
      <c r="O125" s="119"/>
      <c r="P125" s="76"/>
      <c r="Q125" s="119"/>
      <c r="R125" s="119"/>
      <c r="S125" s="76"/>
      <c r="T125" s="76"/>
      <c r="U125" s="76"/>
      <c r="V125" s="76"/>
      <c r="W125" s="76"/>
      <c r="X125" s="121"/>
      <c r="Y125" s="121"/>
      <c r="Z125" s="642">
        <f t="shared" si="2"/>
        <v>2800.0000000000005</v>
      </c>
      <c r="AA125" s="124">
        <f t="shared" si="3"/>
        <v>42800</v>
      </c>
    </row>
    <row r="126" spans="1:27" ht="15.5" x14ac:dyDescent="0.35">
      <c r="A126" s="64"/>
      <c r="B126" s="64"/>
      <c r="C126" s="65"/>
      <c r="D126" s="64"/>
      <c r="E126" s="115"/>
      <c r="F126" s="64"/>
      <c r="G126" s="267" t="s">
        <v>1931</v>
      </c>
      <c r="H126" s="115"/>
      <c r="I126" s="67"/>
      <c r="J126" s="65"/>
      <c r="K126" s="64"/>
      <c r="L126" s="68"/>
      <c r="M126" s="64"/>
      <c r="N126" s="68"/>
      <c r="O126" s="68"/>
      <c r="P126" s="64"/>
      <c r="Q126" s="64"/>
      <c r="R126" s="68"/>
      <c r="S126" s="64"/>
      <c r="T126" s="64"/>
      <c r="U126" s="64"/>
      <c r="V126" s="64"/>
      <c r="W126" s="64"/>
      <c r="X126" s="115"/>
      <c r="Y126" s="115"/>
      <c r="Z126" s="642">
        <f t="shared" si="2"/>
        <v>0</v>
      </c>
      <c r="AA126" s="67">
        <f t="shared" si="3"/>
        <v>0</v>
      </c>
    </row>
    <row r="127" spans="1:27" ht="15.5" x14ac:dyDescent="0.35">
      <c r="A127" s="76"/>
      <c r="B127" s="196"/>
      <c r="C127" s="196"/>
      <c r="D127" s="196"/>
      <c r="E127" s="268"/>
      <c r="F127" s="196"/>
      <c r="G127" s="214" t="s">
        <v>1852</v>
      </c>
      <c r="H127" s="121"/>
      <c r="I127" s="118"/>
      <c r="J127" s="214"/>
      <c r="K127" s="76" t="s">
        <v>1852</v>
      </c>
      <c r="L127" s="76" t="s">
        <v>1852</v>
      </c>
      <c r="M127" s="76" t="s">
        <v>1852</v>
      </c>
      <c r="N127" s="76" t="s">
        <v>1852</v>
      </c>
      <c r="O127" s="76" t="s">
        <v>1852</v>
      </c>
      <c r="P127" s="76"/>
      <c r="Q127" s="76" t="s">
        <v>1852</v>
      </c>
      <c r="R127" s="76" t="s">
        <v>1852</v>
      </c>
      <c r="S127" s="76"/>
      <c r="T127" s="76"/>
      <c r="U127" s="76"/>
      <c r="V127" s="76"/>
      <c r="W127" s="76"/>
      <c r="X127" s="121"/>
      <c r="Y127" s="121"/>
      <c r="Z127" s="642">
        <f t="shared" si="2"/>
        <v>0</v>
      </c>
      <c r="AA127" s="118">
        <f t="shared" si="3"/>
        <v>0</v>
      </c>
    </row>
    <row r="128" spans="1:27" ht="15.5" x14ac:dyDescent="0.35">
      <c r="A128" s="215"/>
      <c r="B128" s="215"/>
      <c r="C128" s="238"/>
      <c r="D128" s="215"/>
      <c r="E128" s="239"/>
      <c r="F128" s="215"/>
      <c r="G128" s="289" t="s">
        <v>1932</v>
      </c>
      <c r="H128" s="239"/>
      <c r="I128" s="247"/>
      <c r="J128" s="238"/>
      <c r="K128" s="215"/>
      <c r="L128" s="220"/>
      <c r="M128" s="215"/>
      <c r="N128" s="220"/>
      <c r="O128" s="220"/>
      <c r="P128" s="215"/>
      <c r="Q128" s="215"/>
      <c r="R128" s="220"/>
      <c r="S128" s="215"/>
      <c r="T128" s="215"/>
      <c r="U128" s="215"/>
      <c r="V128" s="215"/>
      <c r="W128" s="215"/>
      <c r="X128" s="239"/>
      <c r="Y128" s="239"/>
      <c r="Z128" s="642">
        <f t="shared" si="2"/>
        <v>0</v>
      </c>
      <c r="AA128" s="247">
        <f t="shared" si="3"/>
        <v>0</v>
      </c>
    </row>
    <row r="129" spans="1:27" ht="15.5" x14ac:dyDescent="0.35">
      <c r="A129" s="76"/>
      <c r="B129" s="196"/>
      <c r="C129" s="196"/>
      <c r="D129" s="196"/>
      <c r="E129" s="268"/>
      <c r="F129" s="196"/>
      <c r="G129" s="214" t="s">
        <v>1852</v>
      </c>
      <c r="H129" s="121"/>
      <c r="I129" s="118"/>
      <c r="J129" s="214"/>
      <c r="K129" s="76" t="s">
        <v>1852</v>
      </c>
      <c r="L129" s="76" t="s">
        <v>1852</v>
      </c>
      <c r="M129" s="76" t="s">
        <v>1852</v>
      </c>
      <c r="N129" s="76" t="s">
        <v>1852</v>
      </c>
      <c r="O129" s="76" t="s">
        <v>1852</v>
      </c>
      <c r="P129" s="76"/>
      <c r="Q129" s="76" t="s">
        <v>1852</v>
      </c>
      <c r="R129" s="76" t="s">
        <v>1852</v>
      </c>
      <c r="S129" s="76"/>
      <c r="T129" s="76"/>
      <c r="U129" s="76"/>
      <c r="V129" s="76"/>
      <c r="W129" s="76"/>
      <c r="X129" s="121"/>
      <c r="Y129" s="121"/>
      <c r="Z129" s="642">
        <f t="shared" si="2"/>
        <v>0</v>
      </c>
      <c r="AA129" s="118">
        <f t="shared" si="3"/>
        <v>0</v>
      </c>
    </row>
    <row r="130" spans="1:27" ht="15.5" x14ac:dyDescent="0.35">
      <c r="A130" s="64"/>
      <c r="B130" s="64"/>
      <c r="C130" s="65"/>
      <c r="D130" s="64"/>
      <c r="E130" s="115"/>
      <c r="F130" s="64"/>
      <c r="G130" s="267" t="s">
        <v>1168</v>
      </c>
      <c r="H130" s="115"/>
      <c r="I130" s="67"/>
      <c r="J130" s="65"/>
      <c r="K130" s="64"/>
      <c r="L130" s="68"/>
      <c r="M130" s="68"/>
      <c r="N130" s="68"/>
      <c r="O130" s="68"/>
      <c r="P130" s="64"/>
      <c r="Q130" s="64"/>
      <c r="R130" s="68"/>
      <c r="S130" s="64"/>
      <c r="T130" s="64"/>
      <c r="U130" s="64"/>
      <c r="V130" s="64"/>
      <c r="W130" s="64"/>
      <c r="X130" s="115"/>
      <c r="Y130" s="115"/>
      <c r="Z130" s="642">
        <f t="shared" si="2"/>
        <v>0</v>
      </c>
      <c r="AA130" s="67">
        <f t="shared" si="3"/>
        <v>0</v>
      </c>
    </row>
    <row r="131" spans="1:27" s="94" customFormat="1" ht="15.5" x14ac:dyDescent="0.35">
      <c r="A131" s="69"/>
      <c r="B131" s="69"/>
      <c r="C131" s="213"/>
      <c r="D131" s="69"/>
      <c r="E131" s="116"/>
      <c r="F131" s="69"/>
      <c r="G131" s="213" t="s">
        <v>1852</v>
      </c>
      <c r="H131" s="116"/>
      <c r="I131" s="74"/>
      <c r="J131" s="213"/>
      <c r="K131" s="76" t="s">
        <v>1852</v>
      </c>
      <c r="L131" s="76" t="s">
        <v>1852</v>
      </c>
      <c r="M131" s="76" t="s">
        <v>1852</v>
      </c>
      <c r="N131" s="76" t="s">
        <v>1852</v>
      </c>
      <c r="O131" s="76" t="s">
        <v>1852</v>
      </c>
      <c r="P131" s="69"/>
      <c r="Q131" s="76" t="s">
        <v>1852</v>
      </c>
      <c r="R131" s="76" t="s">
        <v>1852</v>
      </c>
      <c r="S131" s="69"/>
      <c r="T131" s="69"/>
      <c r="U131" s="69"/>
      <c r="V131" s="69"/>
      <c r="W131" s="69"/>
      <c r="X131" s="116"/>
      <c r="Y131" s="116"/>
      <c r="Z131" s="642">
        <f t="shared" si="2"/>
        <v>0</v>
      </c>
      <c r="AA131" s="74">
        <f t="shared" si="3"/>
        <v>0</v>
      </c>
    </row>
    <row r="132" spans="1:27" ht="15.5" x14ac:dyDescent="0.35">
      <c r="A132" s="64"/>
      <c r="B132" s="64"/>
      <c r="C132" s="65"/>
      <c r="D132" s="64"/>
      <c r="E132" s="115"/>
      <c r="F132" s="64"/>
      <c r="G132" s="267" t="s">
        <v>1748</v>
      </c>
      <c r="H132" s="115"/>
      <c r="I132" s="67"/>
      <c r="J132" s="65"/>
      <c r="K132" s="64"/>
      <c r="L132" s="68"/>
      <c r="M132" s="68"/>
      <c r="N132" s="68"/>
      <c r="O132" s="68"/>
      <c r="P132" s="64"/>
      <c r="Q132" s="64"/>
      <c r="R132" s="68"/>
      <c r="S132" s="64"/>
      <c r="T132" s="64"/>
      <c r="U132" s="64"/>
      <c r="V132" s="64"/>
      <c r="W132" s="64"/>
      <c r="X132" s="115"/>
      <c r="Y132" s="115"/>
      <c r="Z132" s="642">
        <f t="shared" si="2"/>
        <v>0</v>
      </c>
      <c r="AA132" s="67">
        <f t="shared" si="3"/>
        <v>0</v>
      </c>
    </row>
    <row r="133" spans="1:27" ht="15.5" x14ac:dyDescent="0.35">
      <c r="A133" s="76"/>
      <c r="B133" s="76"/>
      <c r="C133" s="214"/>
      <c r="D133" s="76"/>
      <c r="E133" s="121"/>
      <c r="F133" s="76"/>
      <c r="G133" s="214" t="s">
        <v>1852</v>
      </c>
      <c r="H133" s="121"/>
      <c r="I133" s="118"/>
      <c r="J133" s="214"/>
      <c r="K133" s="76" t="s">
        <v>1852</v>
      </c>
      <c r="L133" s="76" t="s">
        <v>1852</v>
      </c>
      <c r="M133" s="76" t="s">
        <v>1852</v>
      </c>
      <c r="N133" s="76" t="s">
        <v>1852</v>
      </c>
      <c r="O133" s="76" t="s">
        <v>1852</v>
      </c>
      <c r="P133" s="76"/>
      <c r="Q133" s="76" t="s">
        <v>1852</v>
      </c>
      <c r="R133" s="76" t="s">
        <v>1852</v>
      </c>
      <c r="S133" s="76"/>
      <c r="T133" s="76"/>
      <c r="U133" s="76"/>
      <c r="V133" s="76"/>
      <c r="W133" s="76"/>
      <c r="X133" s="121"/>
      <c r="Y133" s="121"/>
      <c r="Z133" s="642">
        <f t="shared" si="2"/>
        <v>0</v>
      </c>
      <c r="AA133" s="118">
        <f t="shared" si="3"/>
        <v>0</v>
      </c>
    </row>
    <row r="134" spans="1:27" ht="15.5" x14ac:dyDescent="0.35">
      <c r="A134" s="64"/>
      <c r="B134" s="64"/>
      <c r="C134" s="65"/>
      <c r="D134" s="64"/>
      <c r="E134" s="115"/>
      <c r="F134" s="64"/>
      <c r="G134" s="267" t="s">
        <v>1572</v>
      </c>
      <c r="H134" s="115"/>
      <c r="I134" s="67"/>
      <c r="J134" s="65"/>
      <c r="K134" s="64"/>
      <c r="L134" s="68"/>
      <c r="M134" s="68"/>
      <c r="N134" s="68"/>
      <c r="O134" s="68"/>
      <c r="P134" s="64"/>
      <c r="Q134" s="64"/>
      <c r="R134" s="68"/>
      <c r="S134" s="64"/>
      <c r="T134" s="64"/>
      <c r="U134" s="64"/>
      <c r="V134" s="64"/>
      <c r="W134" s="64"/>
      <c r="X134" s="115"/>
      <c r="Y134" s="115"/>
      <c r="Z134" s="642">
        <f t="shared" ref="Z134:Z143" si="4">I134*Z$4</f>
        <v>0</v>
      </c>
      <c r="AA134" s="67">
        <f t="shared" ref="AA134:AA143" si="5">I134+Z134</f>
        <v>0</v>
      </c>
    </row>
    <row r="135" spans="1:27" s="100" customFormat="1" ht="15.5" x14ac:dyDescent="0.35">
      <c r="A135" s="76"/>
      <c r="B135" s="76"/>
      <c r="C135" s="214"/>
      <c r="D135" s="76"/>
      <c r="E135" s="121"/>
      <c r="F135" s="76"/>
      <c r="G135" s="269" t="s">
        <v>1852</v>
      </c>
      <c r="H135" s="121"/>
      <c r="I135" s="118"/>
      <c r="J135" s="214"/>
      <c r="K135" s="76" t="s">
        <v>1852</v>
      </c>
      <c r="L135" s="76" t="s">
        <v>1852</v>
      </c>
      <c r="M135" s="76" t="s">
        <v>1852</v>
      </c>
      <c r="N135" s="76" t="s">
        <v>1852</v>
      </c>
      <c r="O135" s="76" t="s">
        <v>1852</v>
      </c>
      <c r="P135" s="42"/>
      <c r="Q135" s="76" t="s">
        <v>1852</v>
      </c>
      <c r="R135" s="76" t="s">
        <v>1852</v>
      </c>
      <c r="S135" s="42"/>
      <c r="T135" s="42"/>
      <c r="U135" s="42"/>
      <c r="V135" s="42"/>
      <c r="W135" s="42"/>
      <c r="X135" s="243"/>
      <c r="Y135" s="243" t="s">
        <v>1852</v>
      </c>
      <c r="Z135" s="642">
        <f t="shared" si="4"/>
        <v>0</v>
      </c>
      <c r="AA135" s="118">
        <f t="shared" si="5"/>
        <v>0</v>
      </c>
    </row>
    <row r="136" spans="1:27" ht="15.5" x14ac:dyDescent="0.35">
      <c r="A136" s="64"/>
      <c r="B136" s="64"/>
      <c r="C136" s="65"/>
      <c r="D136" s="64"/>
      <c r="E136" s="115"/>
      <c r="F136" s="64"/>
      <c r="G136" s="272" t="s">
        <v>1582</v>
      </c>
      <c r="H136" s="115"/>
      <c r="I136" s="67"/>
      <c r="J136" s="65"/>
      <c r="K136" s="64"/>
      <c r="L136" s="68"/>
      <c r="M136" s="68"/>
      <c r="N136" s="68"/>
      <c r="O136" s="68"/>
      <c r="P136" s="64"/>
      <c r="Q136" s="64"/>
      <c r="R136" s="68"/>
      <c r="S136" s="64"/>
      <c r="T136" s="64"/>
      <c r="U136" s="64"/>
      <c r="V136" s="64"/>
      <c r="W136" s="64"/>
      <c r="X136" s="115"/>
      <c r="Y136" s="115"/>
      <c r="Z136" s="642">
        <f t="shared" si="4"/>
        <v>0</v>
      </c>
      <c r="AA136" s="67">
        <f t="shared" si="5"/>
        <v>0</v>
      </c>
    </row>
    <row r="137" spans="1:27" ht="15.5" x14ac:dyDescent="0.35">
      <c r="A137" s="69"/>
      <c r="B137" s="196" t="s">
        <v>5467</v>
      </c>
      <c r="C137" s="196" t="s">
        <v>235</v>
      </c>
      <c r="D137" s="196" t="s">
        <v>5468</v>
      </c>
      <c r="E137" s="268" t="s">
        <v>5469</v>
      </c>
      <c r="F137" s="196"/>
      <c r="G137" s="269" t="s">
        <v>5627</v>
      </c>
      <c r="H137" s="116"/>
      <c r="I137" s="74">
        <v>400000</v>
      </c>
      <c r="J137" s="213"/>
      <c r="K137" s="69" t="s">
        <v>1214</v>
      </c>
      <c r="L137" s="119" t="s">
        <v>1063</v>
      </c>
      <c r="M137" s="75" t="s">
        <v>5628</v>
      </c>
      <c r="N137" s="131" t="s">
        <v>5629</v>
      </c>
      <c r="O137" s="119" t="s">
        <v>1063</v>
      </c>
      <c r="P137" s="69"/>
      <c r="Q137" s="69" t="s">
        <v>3152</v>
      </c>
      <c r="R137" s="75" t="s">
        <v>1697</v>
      </c>
      <c r="S137" s="69"/>
      <c r="T137" s="69"/>
      <c r="U137" s="69"/>
      <c r="V137" s="69"/>
      <c r="W137" s="69"/>
      <c r="X137" s="116"/>
      <c r="Y137" s="121"/>
      <c r="Z137" s="642">
        <f t="shared" si="4"/>
        <v>28000.000000000004</v>
      </c>
      <c r="AA137" s="74">
        <f t="shared" si="5"/>
        <v>428000</v>
      </c>
    </row>
    <row r="138" spans="1:27" ht="15.5" x14ac:dyDescent="0.35">
      <c r="A138" s="69"/>
      <c r="B138" s="196" t="s">
        <v>5467</v>
      </c>
      <c r="C138" s="196" t="s">
        <v>235</v>
      </c>
      <c r="D138" s="196" t="s">
        <v>5468</v>
      </c>
      <c r="E138" s="268" t="s">
        <v>5469</v>
      </c>
      <c r="F138" s="196"/>
      <c r="G138" s="269" t="s">
        <v>5627</v>
      </c>
      <c r="H138" s="116"/>
      <c r="I138" s="74">
        <v>400000</v>
      </c>
      <c r="J138" s="213"/>
      <c r="K138" s="69" t="s">
        <v>5630</v>
      </c>
      <c r="L138" s="119" t="s">
        <v>1063</v>
      </c>
      <c r="M138" s="75" t="s">
        <v>5631</v>
      </c>
      <c r="N138" s="131" t="s">
        <v>5632</v>
      </c>
      <c r="O138" s="119" t="s">
        <v>1063</v>
      </c>
      <c r="P138" s="69"/>
      <c r="Q138" s="69" t="s">
        <v>3645</v>
      </c>
      <c r="R138" s="75" t="s">
        <v>3702</v>
      </c>
      <c r="S138" s="69"/>
      <c r="T138" s="69"/>
      <c r="U138" s="69"/>
      <c r="V138" s="69"/>
      <c r="W138" s="69"/>
      <c r="X138" s="116"/>
      <c r="Y138" s="121"/>
      <c r="Z138" s="642">
        <f t="shared" si="4"/>
        <v>28000.000000000004</v>
      </c>
      <c r="AA138" s="74">
        <f t="shared" si="5"/>
        <v>428000</v>
      </c>
    </row>
    <row r="139" spans="1:27" ht="15.5" x14ac:dyDescent="0.35">
      <c r="A139" s="69"/>
      <c r="B139" s="196"/>
      <c r="C139" s="212"/>
      <c r="D139" s="196"/>
      <c r="E139" s="268"/>
      <c r="F139" s="196"/>
      <c r="G139" s="271" t="s">
        <v>994</v>
      </c>
      <c r="H139" s="285"/>
      <c r="I139" s="87">
        <f>SUM(I137:I138)</f>
        <v>800000</v>
      </c>
      <c r="J139" s="213"/>
      <c r="K139" s="69"/>
      <c r="L139" s="119"/>
      <c r="M139" s="75"/>
      <c r="N139" s="131"/>
      <c r="O139" s="119"/>
      <c r="P139" s="69"/>
      <c r="Q139" s="69"/>
      <c r="R139" s="75"/>
      <c r="S139" s="69"/>
      <c r="T139" s="69"/>
      <c r="U139" s="69"/>
      <c r="V139" s="69"/>
      <c r="W139" s="69"/>
      <c r="X139" s="116"/>
      <c r="Y139" s="121"/>
      <c r="Z139" s="642">
        <f t="shared" si="4"/>
        <v>56000.000000000007</v>
      </c>
      <c r="AA139" s="87">
        <f t="shared" si="5"/>
        <v>856000</v>
      </c>
    </row>
    <row r="140" spans="1:27" ht="15.5" x14ac:dyDescent="0.35">
      <c r="A140" s="64"/>
      <c r="B140" s="64"/>
      <c r="C140" s="65"/>
      <c r="D140" s="64"/>
      <c r="E140" s="115"/>
      <c r="F140" s="64"/>
      <c r="G140" s="272" t="s">
        <v>1590</v>
      </c>
      <c r="H140" s="115"/>
      <c r="I140" s="67"/>
      <c r="J140" s="65"/>
      <c r="K140" s="64"/>
      <c r="L140" s="68"/>
      <c r="M140" s="68"/>
      <c r="N140" s="68"/>
      <c r="O140" s="68"/>
      <c r="P140" s="64"/>
      <c r="Q140" s="64"/>
      <c r="R140" s="68"/>
      <c r="S140" s="64"/>
      <c r="T140" s="64"/>
      <c r="U140" s="64"/>
      <c r="V140" s="64"/>
      <c r="W140" s="64"/>
      <c r="X140" s="115"/>
      <c r="Y140" s="115"/>
      <c r="Z140" s="642">
        <f t="shared" si="4"/>
        <v>0</v>
      </c>
      <c r="AA140" s="67">
        <f t="shared" si="5"/>
        <v>0</v>
      </c>
    </row>
    <row r="141" spans="1:27" ht="15.5" x14ac:dyDescent="0.35">
      <c r="A141" s="76"/>
      <c r="B141" s="196" t="s">
        <v>5467</v>
      </c>
      <c r="C141" s="196" t="s">
        <v>235</v>
      </c>
      <c r="D141" s="196" t="s">
        <v>5468</v>
      </c>
      <c r="E141" s="268" t="s">
        <v>5469</v>
      </c>
      <c r="F141" s="196"/>
      <c r="G141" s="277" t="s">
        <v>5633</v>
      </c>
      <c r="H141" s="121"/>
      <c r="I141" s="118">
        <v>200000</v>
      </c>
      <c r="J141" s="214"/>
      <c r="K141" s="76" t="s">
        <v>5634</v>
      </c>
      <c r="L141" s="119"/>
      <c r="M141" s="119" t="s">
        <v>5635</v>
      </c>
      <c r="N141" s="119" t="s">
        <v>1063</v>
      </c>
      <c r="O141" s="119" t="s">
        <v>1063</v>
      </c>
      <c r="P141" s="76"/>
      <c r="Q141" s="119" t="s">
        <v>1063</v>
      </c>
      <c r="R141" s="119" t="s">
        <v>1063</v>
      </c>
      <c r="S141" s="76"/>
      <c r="T141" s="76"/>
      <c r="U141" s="76"/>
      <c r="V141" s="76"/>
      <c r="W141" s="76"/>
      <c r="X141" s="121"/>
      <c r="Y141" s="121" t="s">
        <v>5636</v>
      </c>
      <c r="Z141" s="642">
        <f t="shared" si="4"/>
        <v>14000.000000000002</v>
      </c>
      <c r="AA141" s="118">
        <f t="shared" si="5"/>
        <v>214000</v>
      </c>
    </row>
    <row r="142" spans="1:27" ht="15.5" x14ac:dyDescent="0.35">
      <c r="G142" s="271" t="s">
        <v>994</v>
      </c>
      <c r="H142" s="285"/>
      <c r="I142" s="87">
        <f>SUM(I141)</f>
        <v>200000</v>
      </c>
      <c r="Z142" s="642">
        <f t="shared" si="4"/>
        <v>14000.000000000002</v>
      </c>
      <c r="AA142" s="87">
        <f t="shared" si="5"/>
        <v>214000</v>
      </c>
    </row>
    <row r="143" spans="1:27" ht="15.5" x14ac:dyDescent="0.35">
      <c r="G143" s="271" t="s">
        <v>894</v>
      </c>
      <c r="H143" s="285"/>
      <c r="I143" s="87">
        <f>SUM(I5:I142)/2</f>
        <v>77340000</v>
      </c>
      <c r="Z143" s="642">
        <f t="shared" si="4"/>
        <v>5413800.0000000009</v>
      </c>
      <c r="AA143" s="87">
        <f t="shared" si="5"/>
        <v>82753800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SFB134"/>
  <sheetViews>
    <sheetView topLeftCell="F1" workbookViewId="0">
      <selection activeCell="Y13" sqref="Y13"/>
    </sheetView>
  </sheetViews>
  <sheetFormatPr defaultRowHeight="14.5" x14ac:dyDescent="0.35"/>
  <cols>
    <col min="1" max="1" width="11.453125" style="42" hidden="1" customWidth="1"/>
    <col min="2" max="2" width="15.453125" style="42" hidden="1" customWidth="1"/>
    <col min="3" max="3" width="0" hidden="1" customWidth="1"/>
    <col min="4" max="4" width="15.54296875" hidden="1" customWidth="1"/>
    <col min="5" max="5" width="17.08984375" hidden="1" customWidth="1"/>
    <col min="6" max="6" width="68.08984375" customWidth="1"/>
    <col min="7" max="7" width="8.984375E-2" style="42" customWidth="1"/>
    <col min="8" max="8" width="22.6328125" style="104" hidden="1" customWidth="1"/>
    <col min="9" max="9" width="23" hidden="1" customWidth="1"/>
    <col min="10" max="10" width="13.453125" hidden="1" customWidth="1"/>
    <col min="11" max="11" width="22" hidden="1" customWidth="1"/>
    <col min="12" max="12" width="18.7265625" hidden="1" customWidth="1"/>
    <col min="13" max="13" width="13.81640625" hidden="1" customWidth="1"/>
    <col min="14" max="14" width="18" hidden="1" customWidth="1"/>
    <col min="15" max="15" width="17.81640625" hidden="1" customWidth="1"/>
    <col min="16" max="16" width="14" hidden="1" customWidth="1"/>
    <col min="17" max="17" width="9.1796875" hidden="1" customWidth="1"/>
    <col min="18" max="18" width="10.54296875" hidden="1" customWidth="1"/>
    <col min="19" max="19" width="26.1796875" hidden="1" customWidth="1"/>
    <col min="20" max="20" width="31" hidden="1" customWidth="1"/>
    <col min="21" max="21" width="10.7265625" hidden="1" customWidth="1"/>
    <col min="22" max="22" width="24" hidden="1" customWidth="1"/>
    <col min="23" max="23" width="41.81640625" hidden="1" customWidth="1"/>
    <col min="24" max="24" width="9.81640625" hidden="1" customWidth="1"/>
    <col min="25" max="25" width="22.6328125" style="104" customWidth="1"/>
    <col min="26" max="436" width="0" hidden="1" customWidth="1"/>
    <col min="437" max="437" width="8.81640625" customWidth="1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281" t="s">
        <v>897</v>
      </c>
      <c r="I1" s="667" t="s">
        <v>898</v>
      </c>
      <c r="J1" s="667"/>
      <c r="K1" s="667"/>
      <c r="L1" s="667"/>
      <c r="M1" s="667"/>
      <c r="N1" s="668" t="s">
        <v>899</v>
      </c>
      <c r="O1" s="669"/>
      <c r="P1" s="670"/>
      <c r="Q1" s="667" t="s">
        <v>900</v>
      </c>
      <c r="R1" s="667"/>
      <c r="S1" s="671" t="s">
        <v>901</v>
      </c>
      <c r="T1" s="671"/>
      <c r="U1" s="671"/>
      <c r="V1" s="672"/>
      <c r="W1" s="674" t="s">
        <v>902</v>
      </c>
      <c r="Y1" s="281"/>
    </row>
    <row r="2" spans="1:25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293" t="s">
        <v>908</v>
      </c>
      <c r="G2" s="50" t="s">
        <v>907</v>
      </c>
      <c r="H2" s="294" t="s">
        <v>911</v>
      </c>
      <c r="I2" s="49" t="s">
        <v>912</v>
      </c>
      <c r="J2" s="49" t="s">
        <v>913</v>
      </c>
      <c r="K2" s="49" t="s">
        <v>914</v>
      </c>
      <c r="L2" s="206" t="s">
        <v>915</v>
      </c>
      <c r="M2" s="49" t="s">
        <v>916</v>
      </c>
      <c r="N2" s="50" t="s">
        <v>917</v>
      </c>
      <c r="O2" s="51" t="s">
        <v>918</v>
      </c>
      <c r="P2" s="51" t="s">
        <v>919</v>
      </c>
      <c r="Q2" s="51" t="s">
        <v>920</v>
      </c>
      <c r="R2" s="53" t="s">
        <v>921</v>
      </c>
      <c r="S2" s="51" t="s">
        <v>922</v>
      </c>
      <c r="T2" s="51" t="s">
        <v>923</v>
      </c>
      <c r="U2" s="54" t="s">
        <v>924</v>
      </c>
      <c r="V2" s="51" t="s">
        <v>925</v>
      </c>
      <c r="W2" s="674"/>
      <c r="Y2" s="634" t="s">
        <v>24303</v>
      </c>
    </row>
    <row r="3" spans="1:25" ht="15.5" x14ac:dyDescent="0.35">
      <c r="A3" s="106"/>
      <c r="B3" s="106"/>
      <c r="C3" s="208"/>
      <c r="D3" s="107"/>
      <c r="E3" s="57"/>
      <c r="F3" s="295" t="s">
        <v>5637</v>
      </c>
      <c r="G3" s="57"/>
      <c r="H3" s="296"/>
      <c r="I3" s="109"/>
      <c r="J3" s="106"/>
      <c r="K3" s="106"/>
      <c r="L3" s="209"/>
      <c r="M3" s="107"/>
      <c r="N3" s="57"/>
      <c r="O3" s="57"/>
      <c r="P3" s="57"/>
      <c r="Q3" s="110"/>
      <c r="R3" s="57"/>
      <c r="S3" s="57"/>
      <c r="T3" s="57"/>
      <c r="U3" s="111"/>
      <c r="V3" s="112"/>
      <c r="W3" s="112"/>
      <c r="Y3" s="296"/>
    </row>
    <row r="4" spans="1:25" ht="15.5" x14ac:dyDescent="0.35">
      <c r="A4" s="64"/>
      <c r="B4" s="64"/>
      <c r="C4" s="65"/>
      <c r="D4" s="64"/>
      <c r="E4" s="64"/>
      <c r="F4" s="184" t="s">
        <v>2392</v>
      </c>
      <c r="G4" s="64"/>
      <c r="H4" s="297"/>
      <c r="I4" s="64"/>
      <c r="J4" s="114"/>
      <c r="K4" s="68"/>
      <c r="L4" s="68"/>
      <c r="M4" s="68"/>
      <c r="N4" s="64"/>
      <c r="O4" s="64"/>
      <c r="P4" s="68"/>
      <c r="Q4" s="64"/>
      <c r="R4" s="64"/>
      <c r="S4" s="64"/>
      <c r="T4" s="64"/>
      <c r="U4" s="64"/>
      <c r="V4" s="115"/>
      <c r="W4" s="64"/>
      <c r="X4" s="631">
        <v>7.0000000000000007E-2</v>
      </c>
      <c r="Y4" s="297"/>
    </row>
    <row r="5" spans="1:25" ht="15.5" x14ac:dyDescent="0.35">
      <c r="A5" s="69"/>
      <c r="B5" s="196" t="s">
        <v>5638</v>
      </c>
      <c r="C5" s="196" t="s">
        <v>5639</v>
      </c>
      <c r="D5" s="196" t="s">
        <v>5640</v>
      </c>
      <c r="E5" s="196" t="s">
        <v>5641</v>
      </c>
      <c r="F5" s="116" t="s">
        <v>5642</v>
      </c>
      <c r="G5" s="81" t="s">
        <v>5643</v>
      </c>
      <c r="H5" s="298">
        <v>600000</v>
      </c>
      <c r="I5" s="69" t="s">
        <v>5644</v>
      </c>
      <c r="J5" s="75" t="s">
        <v>5626</v>
      </c>
      <c r="K5" s="75" t="s">
        <v>5645</v>
      </c>
      <c r="L5" s="75" t="s">
        <v>5646</v>
      </c>
      <c r="M5" s="75" t="s">
        <v>5626</v>
      </c>
      <c r="N5" s="69" t="s">
        <v>1773</v>
      </c>
      <c r="O5" s="69" t="s">
        <v>1812</v>
      </c>
      <c r="P5" s="75" t="s">
        <v>1011</v>
      </c>
      <c r="Q5" s="69"/>
      <c r="R5" s="69"/>
      <c r="S5" s="69"/>
      <c r="T5" s="69"/>
      <c r="U5" s="69"/>
      <c r="V5" s="116"/>
      <c r="W5" s="121" t="s">
        <v>5647</v>
      </c>
      <c r="X5" s="637">
        <f>H5*X$4</f>
        <v>42000.000000000007</v>
      </c>
      <c r="Y5" s="298">
        <f>H5+X5</f>
        <v>642000</v>
      </c>
    </row>
    <row r="6" spans="1:25" ht="15.5" x14ac:dyDescent="0.35">
      <c r="A6" s="69"/>
      <c r="B6" s="196" t="s">
        <v>5638</v>
      </c>
      <c r="C6" s="196" t="s">
        <v>5639</v>
      </c>
      <c r="D6" s="196" t="s">
        <v>5640</v>
      </c>
      <c r="E6" s="196" t="s">
        <v>5641</v>
      </c>
      <c r="F6" s="116" t="s">
        <v>5648</v>
      </c>
      <c r="G6" s="81" t="s">
        <v>5649</v>
      </c>
      <c r="H6" s="298">
        <v>600000</v>
      </c>
      <c r="I6" s="69" t="s">
        <v>5644</v>
      </c>
      <c r="J6" s="75" t="s">
        <v>5626</v>
      </c>
      <c r="K6" s="75" t="s">
        <v>5645</v>
      </c>
      <c r="L6" s="75" t="s">
        <v>5650</v>
      </c>
      <c r="M6" s="75" t="s">
        <v>5626</v>
      </c>
      <c r="N6" s="69" t="s">
        <v>1773</v>
      </c>
      <c r="O6" s="69" t="s">
        <v>1812</v>
      </c>
      <c r="P6" s="75" t="s">
        <v>1011</v>
      </c>
      <c r="Q6" s="69"/>
      <c r="R6" s="69"/>
      <c r="S6" s="69"/>
      <c r="T6" s="69"/>
      <c r="U6" s="69"/>
      <c r="V6" s="116"/>
      <c r="W6" s="121" t="s">
        <v>5647</v>
      </c>
      <c r="X6" s="637">
        <f t="shared" ref="X6:X69" si="0">H6*X$4</f>
        <v>42000.000000000007</v>
      </c>
      <c r="Y6" s="298">
        <f t="shared" ref="Y6:Y69" si="1">H6+X6</f>
        <v>642000</v>
      </c>
    </row>
    <row r="7" spans="1:25" ht="15.5" x14ac:dyDescent="0.35">
      <c r="A7" s="69"/>
      <c r="B7" s="196" t="s">
        <v>5638</v>
      </c>
      <c r="C7" s="196" t="s">
        <v>5639</v>
      </c>
      <c r="D7" s="196" t="s">
        <v>5640</v>
      </c>
      <c r="E7" s="196" t="s">
        <v>5641</v>
      </c>
      <c r="F7" s="116" t="s">
        <v>5651</v>
      </c>
      <c r="G7" s="81" t="s">
        <v>5652</v>
      </c>
      <c r="H7" s="298">
        <v>600000</v>
      </c>
      <c r="I7" s="69" t="s">
        <v>5644</v>
      </c>
      <c r="J7" s="75" t="s">
        <v>5626</v>
      </c>
      <c r="K7" s="75" t="s">
        <v>5645</v>
      </c>
      <c r="L7" s="75" t="s">
        <v>5653</v>
      </c>
      <c r="M7" s="75" t="s">
        <v>5626</v>
      </c>
      <c r="N7" s="69" t="s">
        <v>1773</v>
      </c>
      <c r="O7" s="69" t="s">
        <v>1812</v>
      </c>
      <c r="P7" s="75" t="s">
        <v>1011</v>
      </c>
      <c r="Q7" s="69"/>
      <c r="R7" s="69"/>
      <c r="S7" s="69"/>
      <c r="T7" s="69"/>
      <c r="U7" s="69"/>
      <c r="V7" s="116"/>
      <c r="W7" s="121" t="s">
        <v>5654</v>
      </c>
      <c r="X7" s="637">
        <f t="shared" si="0"/>
        <v>42000.000000000007</v>
      </c>
      <c r="Y7" s="298">
        <f t="shared" si="1"/>
        <v>642000</v>
      </c>
    </row>
    <row r="8" spans="1:25" ht="15.5" x14ac:dyDescent="0.35">
      <c r="A8" s="69"/>
      <c r="B8" s="196" t="s">
        <v>5638</v>
      </c>
      <c r="C8" s="196" t="s">
        <v>5639</v>
      </c>
      <c r="D8" s="196" t="s">
        <v>5640</v>
      </c>
      <c r="E8" s="196" t="s">
        <v>5641</v>
      </c>
      <c r="F8" s="116" t="s">
        <v>5655</v>
      </c>
      <c r="G8" s="81" t="s">
        <v>5656</v>
      </c>
      <c r="H8" s="298">
        <v>600000</v>
      </c>
      <c r="I8" s="69" t="s">
        <v>5644</v>
      </c>
      <c r="J8" s="75" t="s">
        <v>5626</v>
      </c>
      <c r="K8" s="75" t="s">
        <v>5645</v>
      </c>
      <c r="L8" s="75" t="s">
        <v>5657</v>
      </c>
      <c r="M8" s="75" t="s">
        <v>5626</v>
      </c>
      <c r="N8" s="69" t="s">
        <v>1773</v>
      </c>
      <c r="O8" s="69" t="s">
        <v>1812</v>
      </c>
      <c r="P8" s="75" t="s">
        <v>1011</v>
      </c>
      <c r="Q8" s="69"/>
      <c r="R8" s="69"/>
      <c r="S8" s="69"/>
      <c r="T8" s="69"/>
      <c r="U8" s="69"/>
      <c r="V8" s="116"/>
      <c r="W8" s="121" t="s">
        <v>5654</v>
      </c>
      <c r="X8" s="637">
        <f t="shared" si="0"/>
        <v>42000.000000000007</v>
      </c>
      <c r="Y8" s="298">
        <f t="shared" si="1"/>
        <v>642000</v>
      </c>
    </row>
    <row r="9" spans="1:25" ht="15.5" x14ac:dyDescent="0.35">
      <c r="A9" s="69"/>
      <c r="B9" s="196" t="s">
        <v>5638</v>
      </c>
      <c r="C9" s="196" t="s">
        <v>5639</v>
      </c>
      <c r="D9" s="196" t="s">
        <v>5640</v>
      </c>
      <c r="E9" s="196" t="s">
        <v>5641</v>
      </c>
      <c r="F9" s="116" t="s">
        <v>5658</v>
      </c>
      <c r="G9" s="81" t="s">
        <v>5659</v>
      </c>
      <c r="H9" s="298">
        <v>600000</v>
      </c>
      <c r="I9" s="69" t="s">
        <v>5644</v>
      </c>
      <c r="J9" s="75" t="s">
        <v>5626</v>
      </c>
      <c r="K9" s="75" t="s">
        <v>5645</v>
      </c>
      <c r="L9" s="75" t="s">
        <v>5660</v>
      </c>
      <c r="M9" s="75" t="s">
        <v>5626</v>
      </c>
      <c r="N9" s="69" t="s">
        <v>1773</v>
      </c>
      <c r="O9" s="69" t="s">
        <v>1812</v>
      </c>
      <c r="P9" s="75" t="s">
        <v>1011</v>
      </c>
      <c r="Q9" s="69"/>
      <c r="R9" s="69"/>
      <c r="S9" s="69"/>
      <c r="T9" s="69"/>
      <c r="U9" s="69"/>
      <c r="V9" s="116"/>
      <c r="W9" s="121" t="s">
        <v>5654</v>
      </c>
      <c r="X9" s="637">
        <f t="shared" si="0"/>
        <v>42000.000000000007</v>
      </c>
      <c r="Y9" s="298">
        <f t="shared" si="1"/>
        <v>642000</v>
      </c>
    </row>
    <row r="10" spans="1:25" ht="15.5" x14ac:dyDescent="0.35">
      <c r="A10" s="69"/>
      <c r="B10" s="196" t="s">
        <v>5638</v>
      </c>
      <c r="C10" s="196" t="s">
        <v>5639</v>
      </c>
      <c r="D10" s="196" t="s">
        <v>5640</v>
      </c>
      <c r="E10" s="196" t="s">
        <v>5641</v>
      </c>
      <c r="F10" s="116" t="s">
        <v>5661</v>
      </c>
      <c r="G10" s="81" t="s">
        <v>5662</v>
      </c>
      <c r="H10" s="298">
        <v>600000</v>
      </c>
      <c r="I10" s="69" t="s">
        <v>5644</v>
      </c>
      <c r="J10" s="75" t="s">
        <v>5626</v>
      </c>
      <c r="K10" s="75" t="s">
        <v>5645</v>
      </c>
      <c r="L10" s="75" t="s">
        <v>5663</v>
      </c>
      <c r="M10" s="75" t="s">
        <v>5626</v>
      </c>
      <c r="N10" s="69" t="s">
        <v>1773</v>
      </c>
      <c r="O10" s="69" t="s">
        <v>1812</v>
      </c>
      <c r="P10" s="75" t="s">
        <v>1011</v>
      </c>
      <c r="Q10" s="69"/>
      <c r="R10" s="69"/>
      <c r="S10" s="69"/>
      <c r="T10" s="69"/>
      <c r="U10" s="69"/>
      <c r="V10" s="116"/>
      <c r="W10" s="121" t="s">
        <v>5654</v>
      </c>
      <c r="X10" s="637">
        <f t="shared" si="0"/>
        <v>42000.000000000007</v>
      </c>
      <c r="Y10" s="298">
        <f t="shared" si="1"/>
        <v>642000</v>
      </c>
    </row>
    <row r="11" spans="1:25" ht="15.5" x14ac:dyDescent="0.35">
      <c r="A11" s="69"/>
      <c r="B11" s="196" t="s">
        <v>5638</v>
      </c>
      <c r="C11" s="196" t="s">
        <v>5639</v>
      </c>
      <c r="D11" s="196" t="s">
        <v>5640</v>
      </c>
      <c r="E11" s="196" t="s">
        <v>5641</v>
      </c>
      <c r="F11" s="116" t="s">
        <v>5664</v>
      </c>
      <c r="G11" s="81" t="s">
        <v>5665</v>
      </c>
      <c r="H11" s="298">
        <v>600000</v>
      </c>
      <c r="I11" s="69" t="s">
        <v>5644</v>
      </c>
      <c r="J11" s="75" t="s">
        <v>5626</v>
      </c>
      <c r="K11" s="75" t="s">
        <v>5645</v>
      </c>
      <c r="L11" s="75" t="s">
        <v>5666</v>
      </c>
      <c r="M11" s="75" t="s">
        <v>5626</v>
      </c>
      <c r="N11" s="69" t="s">
        <v>1773</v>
      </c>
      <c r="O11" s="69" t="s">
        <v>1812</v>
      </c>
      <c r="P11" s="75" t="s">
        <v>1011</v>
      </c>
      <c r="Q11" s="69"/>
      <c r="R11" s="69"/>
      <c r="S11" s="69"/>
      <c r="T11" s="69"/>
      <c r="U11" s="69"/>
      <c r="V11" s="116"/>
      <c r="W11" s="121" t="s">
        <v>5654</v>
      </c>
      <c r="X11" s="637">
        <f t="shared" si="0"/>
        <v>42000.000000000007</v>
      </c>
      <c r="Y11" s="298">
        <f t="shared" si="1"/>
        <v>642000</v>
      </c>
    </row>
    <row r="12" spans="1:25" ht="15.5" x14ac:dyDescent="0.35">
      <c r="A12" s="69"/>
      <c r="B12" s="196" t="s">
        <v>5638</v>
      </c>
      <c r="C12" s="196" t="s">
        <v>5639</v>
      </c>
      <c r="D12" s="196" t="s">
        <v>5640</v>
      </c>
      <c r="E12" s="196" t="s">
        <v>5641</v>
      </c>
      <c r="F12" s="116" t="s">
        <v>5667</v>
      </c>
      <c r="G12" s="81" t="s">
        <v>5668</v>
      </c>
      <c r="H12" s="298">
        <v>600000</v>
      </c>
      <c r="I12" s="69" t="s">
        <v>5644</v>
      </c>
      <c r="J12" s="75" t="s">
        <v>5626</v>
      </c>
      <c r="K12" s="75" t="s">
        <v>5645</v>
      </c>
      <c r="L12" s="75" t="s">
        <v>5669</v>
      </c>
      <c r="M12" s="75" t="s">
        <v>5626</v>
      </c>
      <c r="N12" s="69" t="s">
        <v>1773</v>
      </c>
      <c r="O12" s="69" t="s">
        <v>1812</v>
      </c>
      <c r="P12" s="75" t="s">
        <v>1011</v>
      </c>
      <c r="Q12" s="69"/>
      <c r="R12" s="69"/>
      <c r="S12" s="69"/>
      <c r="T12" s="69"/>
      <c r="U12" s="69"/>
      <c r="V12" s="116"/>
      <c r="W12" s="121" t="s">
        <v>5654</v>
      </c>
      <c r="X12" s="637">
        <f t="shared" si="0"/>
        <v>42000.000000000007</v>
      </c>
      <c r="Y12" s="298">
        <f t="shared" si="1"/>
        <v>642000</v>
      </c>
    </row>
    <row r="13" spans="1:25" ht="15.5" x14ac:dyDescent="0.35">
      <c r="A13" s="69"/>
      <c r="B13" s="196" t="s">
        <v>5638</v>
      </c>
      <c r="C13" s="196" t="s">
        <v>5639</v>
      </c>
      <c r="D13" s="196" t="s">
        <v>5640</v>
      </c>
      <c r="E13" s="196" t="s">
        <v>5641</v>
      </c>
      <c r="F13" s="116" t="s">
        <v>5670</v>
      </c>
      <c r="G13" s="69"/>
      <c r="H13" s="298">
        <v>600000</v>
      </c>
      <c r="I13" s="69" t="s">
        <v>1765</v>
      </c>
      <c r="J13" s="75" t="s">
        <v>5626</v>
      </c>
      <c r="K13" s="69" t="s">
        <v>1765</v>
      </c>
      <c r="L13" s="69" t="s">
        <v>1765</v>
      </c>
      <c r="M13" s="75" t="s">
        <v>5626</v>
      </c>
      <c r="N13" s="69" t="s">
        <v>1773</v>
      </c>
      <c r="O13" s="69" t="s">
        <v>1812</v>
      </c>
      <c r="P13" s="75" t="s">
        <v>1011</v>
      </c>
      <c r="Q13" s="69"/>
      <c r="R13" s="69"/>
      <c r="S13" s="69"/>
      <c r="T13" s="69"/>
      <c r="U13" s="69"/>
      <c r="V13" s="116"/>
      <c r="W13" s="121" t="s">
        <v>5654</v>
      </c>
      <c r="X13" s="637">
        <f t="shared" si="0"/>
        <v>42000.000000000007</v>
      </c>
      <c r="Y13" s="298">
        <f t="shared" si="1"/>
        <v>642000</v>
      </c>
    </row>
    <row r="14" spans="1:25" ht="15.5" x14ac:dyDescent="0.35">
      <c r="A14" s="76"/>
      <c r="B14" s="196" t="s">
        <v>5638</v>
      </c>
      <c r="C14" s="196" t="s">
        <v>5639</v>
      </c>
      <c r="D14" s="196" t="s">
        <v>5640</v>
      </c>
      <c r="E14" s="196" t="s">
        <v>5641</v>
      </c>
      <c r="F14" s="116" t="s">
        <v>5671</v>
      </c>
      <c r="G14" s="81" t="s">
        <v>5672</v>
      </c>
      <c r="H14" s="298">
        <v>600000</v>
      </c>
      <c r="I14" s="69" t="s">
        <v>5132</v>
      </c>
      <c r="J14" s="75" t="s">
        <v>5626</v>
      </c>
      <c r="K14" s="75" t="s">
        <v>5673</v>
      </c>
      <c r="L14" s="69" t="s">
        <v>1765</v>
      </c>
      <c r="M14" s="75" t="s">
        <v>5626</v>
      </c>
      <c r="N14" s="69" t="s">
        <v>1773</v>
      </c>
      <c r="O14" s="69" t="s">
        <v>1010</v>
      </c>
      <c r="P14" s="75" t="s">
        <v>1011</v>
      </c>
      <c r="Q14" s="69"/>
      <c r="R14" s="69"/>
      <c r="S14" s="69"/>
      <c r="T14" s="69"/>
      <c r="U14" s="69"/>
      <c r="V14" s="116"/>
      <c r="W14" s="121" t="s">
        <v>5654</v>
      </c>
      <c r="X14" s="637">
        <f t="shared" si="0"/>
        <v>42000.000000000007</v>
      </c>
      <c r="Y14" s="298">
        <f t="shared" si="1"/>
        <v>642000</v>
      </c>
    </row>
    <row r="15" spans="1:25" ht="15.5" x14ac:dyDescent="0.35">
      <c r="A15" s="76"/>
      <c r="B15" s="196" t="s">
        <v>5638</v>
      </c>
      <c r="C15" s="196" t="s">
        <v>5639</v>
      </c>
      <c r="D15" s="196" t="s">
        <v>5640</v>
      </c>
      <c r="E15" s="196" t="s">
        <v>5641</v>
      </c>
      <c r="F15" s="116" t="s">
        <v>5674</v>
      </c>
      <c r="G15" s="81" t="s">
        <v>5675</v>
      </c>
      <c r="H15" s="298">
        <v>600000</v>
      </c>
      <c r="I15" s="69" t="s">
        <v>5644</v>
      </c>
      <c r="J15" s="75" t="s">
        <v>5626</v>
      </c>
      <c r="K15" s="75" t="s">
        <v>5645</v>
      </c>
      <c r="L15" s="75" t="s">
        <v>5676</v>
      </c>
      <c r="M15" s="75" t="s">
        <v>5626</v>
      </c>
      <c r="N15" s="69" t="s">
        <v>1773</v>
      </c>
      <c r="O15" s="69" t="s">
        <v>1812</v>
      </c>
      <c r="P15" s="75" t="s">
        <v>1011</v>
      </c>
      <c r="Q15" s="69"/>
      <c r="R15" s="69"/>
      <c r="S15" s="69"/>
      <c r="T15" s="69"/>
      <c r="U15" s="69"/>
      <c r="V15" s="116"/>
      <c r="W15" s="121" t="s">
        <v>5654</v>
      </c>
      <c r="X15" s="637">
        <f t="shared" si="0"/>
        <v>42000.000000000007</v>
      </c>
      <c r="Y15" s="298">
        <f t="shared" si="1"/>
        <v>642000</v>
      </c>
    </row>
    <row r="16" spans="1:25" ht="15.5" x14ac:dyDescent="0.35">
      <c r="A16" s="76"/>
      <c r="B16" s="196" t="s">
        <v>5638</v>
      </c>
      <c r="C16" s="196" t="s">
        <v>5639</v>
      </c>
      <c r="D16" s="196" t="s">
        <v>5640</v>
      </c>
      <c r="E16" s="196" t="s">
        <v>5641</v>
      </c>
      <c r="F16" s="116" t="s">
        <v>5677</v>
      </c>
      <c r="G16" s="81" t="s">
        <v>5678</v>
      </c>
      <c r="H16" s="298">
        <v>600000</v>
      </c>
      <c r="I16" s="69" t="s">
        <v>5644</v>
      </c>
      <c r="J16" s="75" t="s">
        <v>5626</v>
      </c>
      <c r="K16" s="75" t="s">
        <v>5645</v>
      </c>
      <c r="L16" s="75" t="s">
        <v>5679</v>
      </c>
      <c r="M16" s="75" t="s">
        <v>5626</v>
      </c>
      <c r="N16" s="69" t="s">
        <v>1773</v>
      </c>
      <c r="O16" s="69" t="s">
        <v>1812</v>
      </c>
      <c r="P16" s="75" t="s">
        <v>1011</v>
      </c>
      <c r="Q16" s="69"/>
      <c r="R16" s="69"/>
      <c r="S16" s="69"/>
      <c r="T16" s="69"/>
      <c r="U16" s="69"/>
      <c r="V16" s="116"/>
      <c r="W16" s="121" t="s">
        <v>5654</v>
      </c>
      <c r="X16" s="637">
        <f t="shared" si="0"/>
        <v>42000.000000000007</v>
      </c>
      <c r="Y16" s="298">
        <f t="shared" si="1"/>
        <v>642000</v>
      </c>
    </row>
    <row r="17" spans="1:13002" ht="15.5" x14ac:dyDescent="0.35">
      <c r="A17" s="76"/>
      <c r="B17" s="196" t="s">
        <v>5638</v>
      </c>
      <c r="C17" s="196" t="s">
        <v>5639</v>
      </c>
      <c r="D17" s="196" t="s">
        <v>5640</v>
      </c>
      <c r="E17" s="196" t="s">
        <v>5641</v>
      </c>
      <c r="F17" s="116" t="s">
        <v>5680</v>
      </c>
      <c r="G17" s="69"/>
      <c r="H17" s="298">
        <v>600000</v>
      </c>
      <c r="I17" s="69" t="s">
        <v>5644</v>
      </c>
      <c r="J17" s="75" t="s">
        <v>5626</v>
      </c>
      <c r="K17" s="75" t="s">
        <v>5645</v>
      </c>
      <c r="L17" s="75" t="s">
        <v>1765</v>
      </c>
      <c r="M17" s="75" t="s">
        <v>5626</v>
      </c>
      <c r="N17" s="69" t="s">
        <v>1773</v>
      </c>
      <c r="O17" s="69" t="s">
        <v>1812</v>
      </c>
      <c r="P17" s="75" t="s">
        <v>1011</v>
      </c>
      <c r="Q17" s="69"/>
      <c r="R17" s="69"/>
      <c r="S17" s="69"/>
      <c r="T17" s="69"/>
      <c r="U17" s="69"/>
      <c r="V17" s="116"/>
      <c r="W17" s="121" t="s">
        <v>5654</v>
      </c>
      <c r="X17" s="637">
        <f t="shared" si="0"/>
        <v>42000.000000000007</v>
      </c>
      <c r="Y17" s="298">
        <f t="shared" si="1"/>
        <v>642000</v>
      </c>
    </row>
    <row r="18" spans="1:13002" ht="15.5" x14ac:dyDescent="0.35">
      <c r="A18" s="76"/>
      <c r="B18" s="196" t="s">
        <v>5638</v>
      </c>
      <c r="C18" s="196" t="s">
        <v>5639</v>
      </c>
      <c r="D18" s="196" t="s">
        <v>5640</v>
      </c>
      <c r="E18" s="196" t="s">
        <v>5641</v>
      </c>
      <c r="F18" s="116" t="s">
        <v>5681</v>
      </c>
      <c r="G18" s="81" t="s">
        <v>5682</v>
      </c>
      <c r="H18" s="298">
        <v>600000</v>
      </c>
      <c r="I18" s="69" t="s">
        <v>5644</v>
      </c>
      <c r="J18" s="75" t="s">
        <v>5626</v>
      </c>
      <c r="K18" s="75" t="s">
        <v>5645</v>
      </c>
      <c r="L18" s="75" t="s">
        <v>1765</v>
      </c>
      <c r="M18" s="75" t="s">
        <v>5626</v>
      </c>
      <c r="N18" s="69" t="s">
        <v>1773</v>
      </c>
      <c r="O18" s="69" t="s">
        <v>1812</v>
      </c>
      <c r="P18" s="75" t="s">
        <v>1011</v>
      </c>
      <c r="Q18" s="69"/>
      <c r="R18" s="69"/>
      <c r="S18" s="69"/>
      <c r="T18" s="69"/>
      <c r="U18" s="69"/>
      <c r="V18" s="116"/>
      <c r="W18" s="121" t="s">
        <v>5654</v>
      </c>
      <c r="X18" s="637">
        <f t="shared" si="0"/>
        <v>42000.000000000007</v>
      </c>
      <c r="Y18" s="298">
        <f t="shared" si="1"/>
        <v>642000</v>
      </c>
    </row>
    <row r="19" spans="1:13002" ht="15.5" x14ac:dyDescent="0.35">
      <c r="A19" s="76"/>
      <c r="B19" s="196" t="s">
        <v>5638</v>
      </c>
      <c r="C19" s="196" t="s">
        <v>5639</v>
      </c>
      <c r="D19" s="196" t="s">
        <v>5640</v>
      </c>
      <c r="E19" s="196" t="s">
        <v>5641</v>
      </c>
      <c r="F19" s="116" t="s">
        <v>5683</v>
      </c>
      <c r="G19" s="81" t="s">
        <v>5684</v>
      </c>
      <c r="H19" s="298">
        <v>600000</v>
      </c>
      <c r="I19" s="69" t="s">
        <v>5644</v>
      </c>
      <c r="J19" s="75" t="s">
        <v>5626</v>
      </c>
      <c r="K19" s="75" t="s">
        <v>5645</v>
      </c>
      <c r="L19" s="75" t="s">
        <v>5685</v>
      </c>
      <c r="M19" s="75" t="s">
        <v>5626</v>
      </c>
      <c r="N19" s="69" t="s">
        <v>1773</v>
      </c>
      <c r="O19" s="69" t="s">
        <v>1812</v>
      </c>
      <c r="P19" s="75" t="s">
        <v>1011</v>
      </c>
      <c r="Q19" s="69"/>
      <c r="R19" s="69"/>
      <c r="S19" s="69"/>
      <c r="T19" s="69"/>
      <c r="U19" s="69"/>
      <c r="V19" s="116"/>
      <c r="W19" s="121" t="s">
        <v>5654</v>
      </c>
      <c r="X19" s="637">
        <f t="shared" si="0"/>
        <v>42000.000000000007</v>
      </c>
      <c r="Y19" s="298">
        <f t="shared" si="1"/>
        <v>642000</v>
      </c>
    </row>
    <row r="20" spans="1:13002" ht="15.5" x14ac:dyDescent="0.35">
      <c r="A20" s="76"/>
      <c r="B20" s="196" t="s">
        <v>5638</v>
      </c>
      <c r="C20" s="196" t="s">
        <v>5639</v>
      </c>
      <c r="D20" s="196" t="s">
        <v>5640</v>
      </c>
      <c r="E20" s="196" t="s">
        <v>5641</v>
      </c>
      <c r="F20" s="116" t="s">
        <v>5686</v>
      </c>
      <c r="G20" s="81" t="s">
        <v>5687</v>
      </c>
      <c r="H20" s="298">
        <v>600000</v>
      </c>
      <c r="I20" s="69" t="s">
        <v>5644</v>
      </c>
      <c r="J20" s="75" t="s">
        <v>5626</v>
      </c>
      <c r="K20" s="75" t="s">
        <v>5645</v>
      </c>
      <c r="L20" s="75" t="s">
        <v>5688</v>
      </c>
      <c r="M20" s="75" t="s">
        <v>5626</v>
      </c>
      <c r="N20" s="69" t="s">
        <v>1773</v>
      </c>
      <c r="O20" s="69" t="s">
        <v>1812</v>
      </c>
      <c r="P20" s="75" t="s">
        <v>1011</v>
      </c>
      <c r="Q20" s="69"/>
      <c r="R20" s="69"/>
      <c r="S20" s="69"/>
      <c r="T20" s="69"/>
      <c r="U20" s="69"/>
      <c r="V20" s="116"/>
      <c r="W20" s="121" t="s">
        <v>5654</v>
      </c>
      <c r="X20" s="637">
        <f t="shared" si="0"/>
        <v>42000.000000000007</v>
      </c>
      <c r="Y20" s="298">
        <f t="shared" si="1"/>
        <v>642000</v>
      </c>
    </row>
    <row r="21" spans="1:13002" ht="15.5" x14ac:dyDescent="0.35">
      <c r="A21" s="76"/>
      <c r="B21" s="196" t="s">
        <v>5638</v>
      </c>
      <c r="C21" s="196" t="s">
        <v>5639</v>
      </c>
      <c r="D21" s="196" t="s">
        <v>5640</v>
      </c>
      <c r="E21" s="196" t="s">
        <v>5641</v>
      </c>
      <c r="F21" s="116" t="s">
        <v>5689</v>
      </c>
      <c r="G21" s="81" t="s">
        <v>5690</v>
      </c>
      <c r="H21" s="298">
        <v>600000</v>
      </c>
      <c r="I21" s="69" t="s">
        <v>5644</v>
      </c>
      <c r="J21" s="75" t="s">
        <v>5626</v>
      </c>
      <c r="K21" s="75" t="s">
        <v>5645</v>
      </c>
      <c r="L21" s="75" t="s">
        <v>5691</v>
      </c>
      <c r="M21" s="75" t="s">
        <v>5626</v>
      </c>
      <c r="N21" s="69" t="s">
        <v>1773</v>
      </c>
      <c r="O21" s="69" t="s">
        <v>1812</v>
      </c>
      <c r="P21" s="75" t="s">
        <v>1011</v>
      </c>
      <c r="Q21" s="69"/>
      <c r="R21" s="69"/>
      <c r="S21" s="69"/>
      <c r="T21" s="69"/>
      <c r="U21" s="69"/>
      <c r="V21" s="116"/>
      <c r="W21" s="121"/>
      <c r="X21" s="637">
        <f t="shared" si="0"/>
        <v>42000.000000000007</v>
      </c>
      <c r="Y21" s="298">
        <f t="shared" si="1"/>
        <v>642000</v>
      </c>
    </row>
    <row r="22" spans="1:13002" ht="15.5" x14ac:dyDescent="0.35">
      <c r="A22" s="76"/>
      <c r="B22" s="196" t="s">
        <v>5638</v>
      </c>
      <c r="C22" s="196" t="s">
        <v>5639</v>
      </c>
      <c r="D22" s="196" t="s">
        <v>5640</v>
      </c>
      <c r="E22" s="196" t="s">
        <v>5641</v>
      </c>
      <c r="F22" s="116" t="s">
        <v>5692</v>
      </c>
      <c r="G22" s="81" t="s">
        <v>5693</v>
      </c>
      <c r="H22" s="298">
        <v>600000</v>
      </c>
      <c r="I22" s="69" t="s">
        <v>5644</v>
      </c>
      <c r="J22" s="75" t="s">
        <v>5626</v>
      </c>
      <c r="K22" s="75" t="s">
        <v>5645</v>
      </c>
      <c r="L22" s="75" t="s">
        <v>5694</v>
      </c>
      <c r="M22" s="75" t="s">
        <v>5626</v>
      </c>
      <c r="N22" s="69" t="s">
        <v>1773</v>
      </c>
      <c r="O22" s="69" t="s">
        <v>1812</v>
      </c>
      <c r="P22" s="75" t="s">
        <v>1011</v>
      </c>
      <c r="Q22" s="69"/>
      <c r="R22" s="69"/>
      <c r="S22" s="69"/>
      <c r="T22" s="69"/>
      <c r="U22" s="69"/>
      <c r="V22" s="116"/>
      <c r="W22" s="121"/>
      <c r="X22" s="637">
        <f t="shared" si="0"/>
        <v>42000.000000000007</v>
      </c>
      <c r="Y22" s="298">
        <f t="shared" si="1"/>
        <v>642000</v>
      </c>
    </row>
    <row r="23" spans="1:13002" ht="15.5" x14ac:dyDescent="0.35">
      <c r="A23" s="76"/>
      <c r="B23" s="196" t="s">
        <v>5638</v>
      </c>
      <c r="C23" s="196" t="s">
        <v>5639</v>
      </c>
      <c r="D23" s="196" t="s">
        <v>5640</v>
      </c>
      <c r="E23" s="196" t="s">
        <v>5641</v>
      </c>
      <c r="F23" s="116" t="s">
        <v>5695</v>
      </c>
      <c r="G23" s="81" t="s">
        <v>5696</v>
      </c>
      <c r="H23" s="298">
        <v>600000</v>
      </c>
      <c r="I23" s="69" t="s">
        <v>5644</v>
      </c>
      <c r="J23" s="75" t="s">
        <v>5626</v>
      </c>
      <c r="K23" s="75" t="s">
        <v>5645</v>
      </c>
      <c r="L23" s="75" t="s">
        <v>5697</v>
      </c>
      <c r="M23" s="75" t="s">
        <v>5626</v>
      </c>
      <c r="N23" s="69" t="s">
        <v>1773</v>
      </c>
      <c r="O23" s="69" t="s">
        <v>1812</v>
      </c>
      <c r="P23" s="75" t="s">
        <v>1011</v>
      </c>
      <c r="Q23" s="69"/>
      <c r="R23" s="69"/>
      <c r="S23" s="69"/>
      <c r="T23" s="69"/>
      <c r="U23" s="69"/>
      <c r="V23" s="116"/>
      <c r="W23" s="121"/>
      <c r="X23" s="637">
        <f t="shared" si="0"/>
        <v>42000.000000000007</v>
      </c>
      <c r="Y23" s="298">
        <f t="shared" si="1"/>
        <v>642000</v>
      </c>
    </row>
    <row r="24" spans="1:13002" ht="15.5" x14ac:dyDescent="0.35">
      <c r="A24" s="76"/>
      <c r="B24" s="196" t="s">
        <v>5638</v>
      </c>
      <c r="C24" s="196" t="s">
        <v>5639</v>
      </c>
      <c r="D24" s="196" t="s">
        <v>5640</v>
      </c>
      <c r="E24" s="196" t="s">
        <v>5641</v>
      </c>
      <c r="F24" s="116" t="s">
        <v>5698</v>
      </c>
      <c r="G24" s="81"/>
      <c r="H24" s="298">
        <v>600000</v>
      </c>
      <c r="I24" s="69" t="s">
        <v>1562</v>
      </c>
      <c r="J24" s="75">
        <v>1969</v>
      </c>
      <c r="K24" s="75" t="s">
        <v>5699</v>
      </c>
      <c r="L24" s="75">
        <v>30758116</v>
      </c>
      <c r="M24" s="75" t="s">
        <v>5626</v>
      </c>
      <c r="N24" s="69" t="s">
        <v>1773</v>
      </c>
      <c r="O24" s="69" t="s">
        <v>2308</v>
      </c>
      <c r="P24" s="75" t="s">
        <v>5700</v>
      </c>
      <c r="Q24" s="69"/>
      <c r="R24" s="69"/>
      <c r="S24" s="69"/>
      <c r="T24" s="69"/>
      <c r="U24" s="69"/>
      <c r="V24" s="116"/>
      <c r="W24" s="121"/>
      <c r="X24" s="637">
        <f t="shared" si="0"/>
        <v>42000.000000000007</v>
      </c>
      <c r="Y24" s="298">
        <f t="shared" si="1"/>
        <v>642000</v>
      </c>
    </row>
    <row r="25" spans="1:13002" ht="15.5" x14ac:dyDescent="0.35">
      <c r="A25" s="76"/>
      <c r="B25" s="196" t="s">
        <v>5638</v>
      </c>
      <c r="C25" s="196" t="s">
        <v>5639</v>
      </c>
      <c r="D25" s="196" t="s">
        <v>5640</v>
      </c>
      <c r="E25" s="196" t="s">
        <v>5641</v>
      </c>
      <c r="F25" s="116" t="s">
        <v>5701</v>
      </c>
      <c r="G25" s="81" t="s">
        <v>5672</v>
      </c>
      <c r="H25" s="298">
        <v>600000</v>
      </c>
      <c r="I25" s="69" t="s">
        <v>1562</v>
      </c>
      <c r="J25" s="75">
        <v>1969</v>
      </c>
      <c r="K25" s="75" t="s">
        <v>5699</v>
      </c>
      <c r="L25" s="75">
        <v>30758115</v>
      </c>
      <c r="M25" s="75" t="s">
        <v>5626</v>
      </c>
      <c r="N25" s="69" t="s">
        <v>1773</v>
      </c>
      <c r="O25" s="69" t="s">
        <v>2308</v>
      </c>
      <c r="P25" s="75" t="s">
        <v>5700</v>
      </c>
      <c r="Q25" s="69"/>
      <c r="R25" s="69"/>
      <c r="S25" s="69"/>
      <c r="T25" s="69"/>
      <c r="U25" s="69"/>
      <c r="V25" s="116"/>
      <c r="W25" s="121"/>
      <c r="X25" s="637">
        <f t="shared" si="0"/>
        <v>42000.000000000007</v>
      </c>
      <c r="Y25" s="298">
        <f t="shared" si="1"/>
        <v>642000</v>
      </c>
    </row>
    <row r="26" spans="1:13002" ht="15.5" x14ac:dyDescent="0.35">
      <c r="A26" s="76"/>
      <c r="B26" s="196" t="s">
        <v>5638</v>
      </c>
      <c r="C26" s="196" t="s">
        <v>5639</v>
      </c>
      <c r="D26" s="196" t="s">
        <v>5640</v>
      </c>
      <c r="E26" s="196" t="s">
        <v>5641</v>
      </c>
      <c r="F26" s="116" t="s">
        <v>5702</v>
      </c>
      <c r="G26" s="81" t="s">
        <v>5643</v>
      </c>
      <c r="H26" s="298">
        <v>600000</v>
      </c>
      <c r="I26" s="69" t="s">
        <v>1562</v>
      </c>
      <c r="J26" s="75">
        <v>1969</v>
      </c>
      <c r="K26" s="75" t="s">
        <v>5699</v>
      </c>
      <c r="L26" s="75">
        <v>30758117</v>
      </c>
      <c r="M26" s="75" t="s">
        <v>5626</v>
      </c>
      <c r="N26" s="69" t="s">
        <v>1773</v>
      </c>
      <c r="O26" s="69" t="s">
        <v>2308</v>
      </c>
      <c r="P26" s="75" t="s">
        <v>5700</v>
      </c>
      <c r="Q26" s="69"/>
      <c r="R26" s="69"/>
      <c r="S26" s="69"/>
      <c r="T26" s="69"/>
      <c r="U26" s="69"/>
      <c r="V26" s="116"/>
      <c r="W26" s="121"/>
      <c r="X26" s="637">
        <f t="shared" si="0"/>
        <v>42000.000000000007</v>
      </c>
      <c r="Y26" s="298">
        <f t="shared" si="1"/>
        <v>642000</v>
      </c>
    </row>
    <row r="27" spans="1:13002" ht="15.5" x14ac:dyDescent="0.35">
      <c r="A27" s="76"/>
      <c r="B27" s="196" t="s">
        <v>5638</v>
      </c>
      <c r="C27" s="196" t="s">
        <v>5639</v>
      </c>
      <c r="D27" s="196" t="s">
        <v>5640</v>
      </c>
      <c r="E27" s="196" t="s">
        <v>5641</v>
      </c>
      <c r="F27" s="116" t="s">
        <v>5703</v>
      </c>
      <c r="G27" s="81"/>
      <c r="H27" s="298">
        <v>600000</v>
      </c>
      <c r="I27" s="69" t="s">
        <v>1562</v>
      </c>
      <c r="J27" s="75">
        <v>1969</v>
      </c>
      <c r="K27" s="75" t="s">
        <v>5704</v>
      </c>
      <c r="L27" s="75" t="s">
        <v>5705</v>
      </c>
      <c r="M27" s="75" t="s">
        <v>5626</v>
      </c>
      <c r="N27" s="69" t="s">
        <v>1773</v>
      </c>
      <c r="O27" s="69" t="s">
        <v>2308</v>
      </c>
      <c r="P27" s="75" t="s">
        <v>5700</v>
      </c>
      <c r="Q27" s="69"/>
      <c r="R27" s="69"/>
      <c r="S27" s="69"/>
      <c r="T27" s="69"/>
      <c r="U27" s="69"/>
      <c r="V27" s="116"/>
      <c r="W27" s="121"/>
      <c r="X27" s="637">
        <f t="shared" si="0"/>
        <v>42000.000000000007</v>
      </c>
      <c r="Y27" s="298">
        <f t="shared" si="1"/>
        <v>642000</v>
      </c>
    </row>
    <row r="28" spans="1:13002" ht="15.5" x14ac:dyDescent="0.35">
      <c r="A28" s="76"/>
      <c r="B28" s="196" t="s">
        <v>5638</v>
      </c>
      <c r="C28" s="196" t="s">
        <v>5639</v>
      </c>
      <c r="D28" s="196" t="s">
        <v>5640</v>
      </c>
      <c r="E28" s="196" t="s">
        <v>5641</v>
      </c>
      <c r="F28" s="116" t="s">
        <v>5706</v>
      </c>
      <c r="G28" s="81"/>
      <c r="H28" s="298">
        <v>600000</v>
      </c>
      <c r="I28" s="69" t="s">
        <v>1562</v>
      </c>
      <c r="J28" s="75">
        <v>1969</v>
      </c>
      <c r="K28" s="75" t="s">
        <v>5699</v>
      </c>
      <c r="L28" s="75">
        <v>3075114</v>
      </c>
      <c r="M28" s="75" t="s">
        <v>5626</v>
      </c>
      <c r="N28" s="69" t="s">
        <v>1773</v>
      </c>
      <c r="O28" s="69" t="s">
        <v>2308</v>
      </c>
      <c r="P28" s="75" t="s">
        <v>5700</v>
      </c>
      <c r="Q28" s="69"/>
      <c r="R28" s="69"/>
      <c r="S28" s="69"/>
      <c r="T28" s="69"/>
      <c r="U28" s="69"/>
      <c r="V28" s="116"/>
      <c r="W28" s="121"/>
      <c r="X28" s="637">
        <f t="shared" si="0"/>
        <v>42000.000000000007</v>
      </c>
      <c r="Y28" s="298">
        <f t="shared" si="1"/>
        <v>642000</v>
      </c>
    </row>
    <row r="29" spans="1:13002" ht="15.5" x14ac:dyDescent="0.35">
      <c r="A29" s="76"/>
      <c r="B29" s="196"/>
      <c r="C29" s="196"/>
      <c r="D29" s="196"/>
      <c r="E29" s="196"/>
      <c r="F29" s="285" t="s">
        <v>994</v>
      </c>
      <c r="G29" s="299"/>
      <c r="H29" s="300">
        <f>SUM(H5:H28)</f>
        <v>14400000</v>
      </c>
      <c r="I29" s="69"/>
      <c r="J29" s="75"/>
      <c r="K29" s="75"/>
      <c r="L29" s="75"/>
      <c r="M29" s="75"/>
      <c r="N29" s="69"/>
      <c r="O29" s="69"/>
      <c r="P29" s="75"/>
      <c r="Q29" s="69"/>
      <c r="R29" s="69"/>
      <c r="S29" s="69"/>
      <c r="T29" s="69"/>
      <c r="U29" s="69"/>
      <c r="V29" s="116"/>
      <c r="W29" s="121"/>
      <c r="X29" s="637">
        <f t="shared" si="0"/>
        <v>1008000.0000000001</v>
      </c>
      <c r="Y29" s="300">
        <f t="shared" si="1"/>
        <v>15408000</v>
      </c>
    </row>
    <row r="30" spans="1:13002" ht="15.5" x14ac:dyDescent="0.35">
      <c r="A30" s="64"/>
      <c r="B30" s="64"/>
      <c r="C30" s="64"/>
      <c r="D30" s="64"/>
      <c r="E30" s="64"/>
      <c r="F30" s="184" t="s">
        <v>5707</v>
      </c>
      <c r="G30" s="64"/>
      <c r="H30" s="297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115"/>
      <c r="X30" s="637">
        <f t="shared" si="0"/>
        <v>0</v>
      </c>
      <c r="Y30" s="297">
        <f t="shared" si="1"/>
        <v>0</v>
      </c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  <c r="IX30" s="64"/>
      <c r="IY30" s="64"/>
      <c r="IZ30" s="64"/>
      <c r="JA30" s="64"/>
      <c r="JB30" s="64"/>
      <c r="JC30" s="64"/>
      <c r="JD30" s="64"/>
      <c r="JE30" s="64"/>
      <c r="JF30" s="64"/>
      <c r="JG30" s="64"/>
      <c r="JH30" s="64"/>
      <c r="JI30" s="64"/>
      <c r="JJ30" s="64"/>
      <c r="JK30" s="64"/>
      <c r="JL30" s="64"/>
      <c r="JM30" s="64"/>
      <c r="JN30" s="64"/>
      <c r="JO30" s="64"/>
      <c r="JP30" s="64"/>
      <c r="JQ30" s="64"/>
      <c r="JR30" s="64"/>
      <c r="JS30" s="64"/>
      <c r="JT30" s="64"/>
      <c r="JU30" s="64"/>
      <c r="JV30" s="64"/>
      <c r="JW30" s="64"/>
      <c r="JX30" s="64"/>
      <c r="JY30" s="64"/>
      <c r="JZ30" s="64"/>
      <c r="KA30" s="64"/>
      <c r="KB30" s="64"/>
      <c r="KC30" s="64"/>
      <c r="KD30" s="64"/>
      <c r="KE30" s="64"/>
      <c r="KF30" s="64"/>
      <c r="KG30" s="64"/>
      <c r="KH30" s="64"/>
      <c r="KI30" s="64"/>
      <c r="KJ30" s="64"/>
      <c r="KK30" s="64"/>
      <c r="KL30" s="64"/>
      <c r="KM30" s="64"/>
      <c r="KN30" s="64"/>
      <c r="KO30" s="64"/>
      <c r="KP30" s="64"/>
      <c r="KQ30" s="64"/>
      <c r="KR30" s="64"/>
      <c r="KS30" s="64"/>
      <c r="KT30" s="64"/>
      <c r="KU30" s="64"/>
      <c r="KV30" s="64"/>
      <c r="KW30" s="64"/>
      <c r="KX30" s="64"/>
      <c r="KY30" s="64"/>
      <c r="KZ30" s="64"/>
      <c r="LA30" s="64"/>
      <c r="LB30" s="64"/>
      <c r="LC30" s="64"/>
      <c r="LD30" s="64"/>
      <c r="LE30" s="64"/>
      <c r="LF30" s="64"/>
      <c r="LG30" s="64"/>
      <c r="LH30" s="64"/>
      <c r="LI30" s="64"/>
      <c r="LJ30" s="64"/>
      <c r="LK30" s="64"/>
      <c r="LL30" s="64"/>
      <c r="LM30" s="64"/>
      <c r="LN30" s="64"/>
      <c r="LO30" s="64"/>
      <c r="LP30" s="64"/>
      <c r="LQ30" s="64"/>
      <c r="LR30" s="64"/>
      <c r="LS30" s="64"/>
      <c r="LT30" s="64"/>
      <c r="LU30" s="64"/>
      <c r="LV30" s="64"/>
      <c r="LW30" s="64"/>
      <c r="LX30" s="64"/>
      <c r="LY30" s="64"/>
      <c r="LZ30" s="64"/>
      <c r="MA30" s="64"/>
      <c r="MB30" s="64"/>
      <c r="MC30" s="64"/>
      <c r="MD30" s="64"/>
      <c r="ME30" s="64"/>
      <c r="MF30" s="64"/>
      <c r="MG30" s="64"/>
      <c r="MH30" s="64"/>
      <c r="MI30" s="64"/>
      <c r="MJ30" s="64"/>
      <c r="MK30" s="64"/>
      <c r="ML30" s="64"/>
      <c r="MM30" s="64"/>
      <c r="MN30" s="64"/>
      <c r="MO30" s="64"/>
      <c r="MP30" s="64"/>
      <c r="MQ30" s="64"/>
      <c r="MR30" s="64"/>
      <c r="MS30" s="64"/>
      <c r="MT30" s="64"/>
      <c r="MU30" s="64"/>
      <c r="MV30" s="64"/>
      <c r="MW30" s="64"/>
      <c r="MX30" s="64"/>
      <c r="MY30" s="64"/>
      <c r="MZ30" s="64"/>
      <c r="NA30" s="64"/>
      <c r="NB30" s="64"/>
      <c r="NC30" s="64"/>
      <c r="ND30" s="64"/>
      <c r="NE30" s="64"/>
      <c r="NF30" s="64"/>
      <c r="NG30" s="64"/>
      <c r="NH30" s="64"/>
      <c r="NI30" s="64"/>
      <c r="NJ30" s="64"/>
      <c r="NK30" s="64"/>
      <c r="NL30" s="64"/>
      <c r="NM30" s="64"/>
      <c r="NN30" s="64"/>
      <c r="NO30" s="64"/>
      <c r="NP30" s="64"/>
      <c r="NQ30" s="64"/>
      <c r="NR30" s="64"/>
      <c r="NS30" s="64"/>
      <c r="NT30" s="64"/>
      <c r="NU30" s="64"/>
      <c r="NV30" s="64"/>
      <c r="NW30" s="64"/>
      <c r="NX30" s="64"/>
      <c r="NY30" s="64"/>
      <c r="NZ30" s="64"/>
      <c r="OA30" s="64"/>
      <c r="OB30" s="64"/>
      <c r="OC30" s="64"/>
      <c r="OD30" s="64"/>
      <c r="OE30" s="64"/>
      <c r="OF30" s="64"/>
      <c r="OG30" s="64"/>
      <c r="OH30" s="64"/>
      <c r="OI30" s="64"/>
      <c r="OJ30" s="64"/>
      <c r="OK30" s="64"/>
      <c r="OL30" s="64"/>
      <c r="OM30" s="64"/>
      <c r="ON30" s="64"/>
      <c r="OO30" s="64"/>
      <c r="OP30" s="64"/>
      <c r="OQ30" s="64"/>
      <c r="OR30" s="64"/>
      <c r="OS30" s="64"/>
      <c r="OT30" s="64"/>
      <c r="OU30" s="64"/>
      <c r="OV30" s="64"/>
      <c r="OW30" s="64"/>
      <c r="OX30" s="64"/>
      <c r="OY30" s="64"/>
      <c r="OZ30" s="64"/>
      <c r="PA30" s="64"/>
      <c r="PB30" s="64"/>
      <c r="PC30" s="64"/>
      <c r="PD30" s="64"/>
      <c r="PE30" s="64"/>
      <c r="PF30" s="64"/>
      <c r="PG30" s="64"/>
      <c r="PH30" s="64"/>
      <c r="PI30" s="64"/>
      <c r="PJ30" s="64"/>
      <c r="PK30" s="64"/>
      <c r="PL30" s="64"/>
      <c r="PM30" s="64"/>
      <c r="PN30" s="64"/>
      <c r="PO30" s="64"/>
      <c r="PP30" s="64"/>
      <c r="PQ30" s="64"/>
      <c r="PR30" s="64"/>
      <c r="PS30" s="64"/>
      <c r="PT30" s="64"/>
      <c r="PU30" s="64"/>
      <c r="PV30" s="64"/>
      <c r="PW30" s="64"/>
      <c r="PX30" s="64"/>
      <c r="PY30" s="64"/>
      <c r="PZ30" s="64"/>
      <c r="QA30" s="64"/>
      <c r="QB30" s="64"/>
      <c r="QC30" s="64"/>
      <c r="QD30" s="64"/>
      <c r="QE30" s="64"/>
      <c r="QF30" s="64"/>
      <c r="QG30" s="64"/>
      <c r="QH30" s="64"/>
      <c r="QI30" s="64"/>
      <c r="QJ30" s="64"/>
      <c r="QK30" s="64"/>
      <c r="QL30" s="64"/>
      <c r="QM30" s="64"/>
      <c r="QN30" s="64"/>
      <c r="QO30" s="64"/>
      <c r="QP30" s="64"/>
      <c r="QQ30" s="64"/>
      <c r="QR30" s="64"/>
      <c r="QS30" s="64"/>
      <c r="QT30" s="64"/>
      <c r="QU30" s="64"/>
      <c r="QV30" s="64"/>
      <c r="QW30" s="64"/>
      <c r="QX30" s="64"/>
      <c r="QY30" s="64"/>
      <c r="QZ30" s="64"/>
      <c r="RA30" s="64"/>
      <c r="RB30" s="64"/>
      <c r="RC30" s="64"/>
      <c r="RD30" s="64"/>
      <c r="RE30" s="64"/>
      <c r="RF30" s="64"/>
      <c r="RG30" s="64"/>
      <c r="RH30" s="64"/>
      <c r="RI30" s="64"/>
      <c r="RJ30" s="64"/>
      <c r="RK30" s="64"/>
      <c r="RL30" s="64"/>
      <c r="RM30" s="64"/>
      <c r="RN30" s="64"/>
      <c r="RO30" s="64"/>
      <c r="RP30" s="64"/>
      <c r="RQ30" s="64"/>
      <c r="RR30" s="64"/>
      <c r="RS30" s="64"/>
      <c r="RT30" s="64"/>
      <c r="RU30" s="64"/>
      <c r="RV30" s="64"/>
      <c r="RW30" s="64"/>
      <c r="RX30" s="64"/>
      <c r="RY30" s="64"/>
      <c r="RZ30" s="64"/>
      <c r="SA30" s="64"/>
      <c r="SB30" s="64"/>
      <c r="SC30" s="64"/>
      <c r="SD30" s="64"/>
      <c r="SE30" s="64"/>
      <c r="SF30" s="64"/>
      <c r="SG30" s="64"/>
      <c r="SH30" s="64"/>
      <c r="SI30" s="64"/>
      <c r="SJ30" s="64"/>
      <c r="SK30" s="64"/>
      <c r="SL30" s="64"/>
      <c r="SM30" s="64"/>
      <c r="SN30" s="64"/>
      <c r="SO30" s="64"/>
      <c r="SP30" s="64"/>
      <c r="SQ30" s="64"/>
      <c r="SR30" s="64"/>
      <c r="SS30" s="64"/>
      <c r="ST30" s="64"/>
      <c r="SU30" s="64"/>
      <c r="SV30" s="64"/>
      <c r="SW30" s="64"/>
      <c r="SX30" s="64"/>
      <c r="SY30" s="64"/>
      <c r="SZ30" s="64"/>
      <c r="TA30" s="64"/>
      <c r="TB30" s="64"/>
      <c r="TC30" s="64"/>
      <c r="TD30" s="64"/>
      <c r="TE30" s="64"/>
      <c r="TF30" s="64"/>
      <c r="TG30" s="64"/>
      <c r="TH30" s="64"/>
      <c r="TI30" s="64"/>
      <c r="TJ30" s="64"/>
      <c r="TK30" s="64"/>
      <c r="TL30" s="64"/>
      <c r="TM30" s="64"/>
      <c r="TN30" s="64"/>
      <c r="TO30" s="64"/>
      <c r="TP30" s="64"/>
      <c r="TQ30" s="64"/>
      <c r="TR30" s="64"/>
      <c r="TS30" s="64"/>
      <c r="TT30" s="64"/>
      <c r="TU30" s="64"/>
      <c r="TV30" s="64"/>
      <c r="TW30" s="64"/>
      <c r="TX30" s="64"/>
      <c r="TY30" s="64"/>
      <c r="TZ30" s="64"/>
      <c r="UA30" s="64"/>
      <c r="UB30" s="64"/>
      <c r="UC30" s="64"/>
      <c r="UD30" s="64"/>
      <c r="UE30" s="64"/>
      <c r="UF30" s="64"/>
      <c r="UG30" s="64"/>
      <c r="UH30" s="64"/>
      <c r="UI30" s="64"/>
      <c r="UJ30" s="64"/>
      <c r="UK30" s="64"/>
      <c r="UL30" s="64"/>
      <c r="UM30" s="64"/>
      <c r="UN30" s="64"/>
      <c r="UO30" s="64"/>
      <c r="UP30" s="64"/>
      <c r="UQ30" s="64"/>
      <c r="UR30" s="64"/>
      <c r="US30" s="64"/>
      <c r="UT30" s="64"/>
      <c r="UU30" s="64"/>
      <c r="UV30" s="64"/>
      <c r="UW30" s="64"/>
      <c r="UX30" s="64"/>
      <c r="UY30" s="64"/>
      <c r="UZ30" s="64"/>
      <c r="VA30" s="64"/>
      <c r="VB30" s="64"/>
      <c r="VC30" s="64"/>
      <c r="VD30" s="64"/>
      <c r="VE30" s="64"/>
      <c r="VF30" s="64"/>
      <c r="VG30" s="64"/>
      <c r="VH30" s="64"/>
      <c r="VI30" s="64"/>
      <c r="VJ30" s="64"/>
      <c r="VK30" s="64"/>
      <c r="VL30" s="64"/>
      <c r="VM30" s="64"/>
      <c r="VN30" s="64"/>
      <c r="VO30" s="64"/>
      <c r="VP30" s="64"/>
      <c r="VQ30" s="64"/>
      <c r="VR30" s="64"/>
      <c r="VS30" s="64"/>
      <c r="VT30" s="64"/>
      <c r="VU30" s="64"/>
      <c r="VV30" s="64"/>
      <c r="VW30" s="64"/>
      <c r="VX30" s="64"/>
      <c r="VY30" s="64"/>
      <c r="VZ30" s="64"/>
      <c r="WA30" s="64"/>
      <c r="WB30" s="64"/>
      <c r="WC30" s="64"/>
      <c r="WD30" s="64"/>
      <c r="WE30" s="64"/>
      <c r="WF30" s="64"/>
      <c r="WG30" s="64"/>
      <c r="WH30" s="64"/>
      <c r="WI30" s="64"/>
      <c r="WJ30" s="64"/>
      <c r="WK30" s="64"/>
      <c r="WL30" s="64"/>
      <c r="WM30" s="64"/>
      <c r="WN30" s="64"/>
      <c r="WO30" s="64"/>
      <c r="WP30" s="64"/>
      <c r="WQ30" s="64"/>
      <c r="WR30" s="64"/>
      <c r="WS30" s="64"/>
      <c r="WT30" s="64"/>
      <c r="WU30" s="64"/>
      <c r="WV30" s="64"/>
      <c r="WW30" s="64"/>
      <c r="WX30" s="64"/>
      <c r="WY30" s="64"/>
      <c r="WZ30" s="64"/>
      <c r="XA30" s="64"/>
      <c r="XB30" s="64"/>
      <c r="XC30" s="64"/>
      <c r="XD30" s="64"/>
      <c r="XE30" s="64"/>
      <c r="XF30" s="64"/>
      <c r="XG30" s="64"/>
      <c r="XH30" s="64"/>
      <c r="XI30" s="64"/>
      <c r="XJ30" s="64"/>
      <c r="XK30" s="64"/>
      <c r="XL30" s="64"/>
      <c r="XM30" s="64"/>
      <c r="XN30" s="64"/>
      <c r="XO30" s="64"/>
      <c r="XP30" s="64"/>
      <c r="XQ30" s="64"/>
      <c r="XR30" s="64"/>
      <c r="XS30" s="64"/>
      <c r="XT30" s="64"/>
      <c r="XU30" s="64"/>
      <c r="XV30" s="64"/>
      <c r="XW30" s="64"/>
      <c r="XX30" s="64"/>
      <c r="XY30" s="64"/>
      <c r="XZ30" s="64"/>
      <c r="YA30" s="64"/>
      <c r="YB30" s="64"/>
      <c r="YC30" s="64"/>
      <c r="YD30" s="64"/>
      <c r="YE30" s="64"/>
      <c r="YF30" s="64"/>
      <c r="YG30" s="64"/>
      <c r="YH30" s="64"/>
      <c r="YI30" s="64"/>
      <c r="YJ30" s="64"/>
      <c r="YK30" s="64"/>
      <c r="YL30" s="64"/>
      <c r="YM30" s="64"/>
      <c r="YN30" s="64"/>
      <c r="YO30" s="64"/>
      <c r="YP30" s="64"/>
      <c r="YQ30" s="64"/>
      <c r="YR30" s="64"/>
      <c r="YS30" s="64"/>
      <c r="YT30" s="64"/>
      <c r="YU30" s="64"/>
      <c r="YV30" s="64"/>
      <c r="YW30" s="64"/>
      <c r="YX30" s="64"/>
      <c r="YY30" s="64"/>
      <c r="YZ30" s="64"/>
      <c r="ZA30" s="64"/>
      <c r="ZB30" s="64"/>
      <c r="ZC30" s="64"/>
      <c r="ZD30" s="64"/>
      <c r="ZE30" s="64"/>
      <c r="ZF30" s="64"/>
      <c r="ZG30" s="64"/>
      <c r="ZH30" s="64"/>
      <c r="ZI30" s="64"/>
      <c r="ZJ30" s="64"/>
      <c r="ZK30" s="64"/>
      <c r="ZL30" s="64"/>
      <c r="ZM30" s="64"/>
      <c r="ZN30" s="64"/>
      <c r="ZO30" s="64"/>
      <c r="ZP30" s="64"/>
      <c r="ZQ30" s="64"/>
      <c r="ZR30" s="64"/>
      <c r="ZS30" s="64"/>
      <c r="ZT30" s="64"/>
      <c r="ZU30" s="64"/>
      <c r="ZV30" s="64"/>
      <c r="ZW30" s="64"/>
      <c r="ZX30" s="64"/>
      <c r="ZY30" s="64"/>
      <c r="ZZ30" s="64"/>
      <c r="AAA30" s="64"/>
      <c r="AAB30" s="64"/>
      <c r="AAC30" s="64"/>
      <c r="AAD30" s="64"/>
      <c r="AAE30" s="64"/>
      <c r="AAF30" s="64"/>
      <c r="AAG30" s="64"/>
      <c r="AAH30" s="64"/>
      <c r="AAI30" s="64"/>
      <c r="AAJ30" s="64"/>
      <c r="AAK30" s="64"/>
      <c r="AAL30" s="64"/>
      <c r="AAM30" s="64"/>
      <c r="AAN30" s="64"/>
      <c r="AAO30" s="64"/>
      <c r="AAP30" s="64"/>
      <c r="AAQ30" s="64"/>
      <c r="AAR30" s="64"/>
      <c r="AAS30" s="64"/>
      <c r="AAT30" s="64"/>
      <c r="AAU30" s="64"/>
      <c r="AAV30" s="64"/>
      <c r="AAW30" s="64"/>
      <c r="AAX30" s="64"/>
      <c r="AAY30" s="64"/>
      <c r="AAZ30" s="64"/>
      <c r="ABA30" s="64"/>
      <c r="ABB30" s="64"/>
      <c r="ABC30" s="64"/>
      <c r="ABD30" s="64"/>
      <c r="ABE30" s="64"/>
      <c r="ABF30" s="64"/>
      <c r="ABG30" s="64"/>
      <c r="ABH30" s="64"/>
      <c r="ABI30" s="64"/>
      <c r="ABJ30" s="64"/>
      <c r="ABK30" s="64"/>
      <c r="ABL30" s="64"/>
      <c r="ABM30" s="64"/>
      <c r="ABN30" s="64"/>
      <c r="ABO30" s="64"/>
      <c r="ABP30" s="64"/>
      <c r="ABQ30" s="64"/>
      <c r="ABR30" s="64"/>
      <c r="ABS30" s="64"/>
      <c r="ABT30" s="64"/>
      <c r="ABU30" s="64"/>
      <c r="ABV30" s="64"/>
      <c r="ABW30" s="64"/>
      <c r="ABX30" s="64"/>
      <c r="ABY30" s="64"/>
      <c r="ABZ30" s="64"/>
      <c r="ACA30" s="64"/>
      <c r="ACB30" s="64"/>
      <c r="ACC30" s="64"/>
      <c r="ACD30" s="64"/>
      <c r="ACE30" s="64"/>
      <c r="ACF30" s="64"/>
      <c r="ACG30" s="64"/>
      <c r="ACH30" s="64"/>
      <c r="ACI30" s="64"/>
      <c r="ACJ30" s="64"/>
      <c r="ACK30" s="64"/>
      <c r="ACL30" s="64"/>
      <c r="ACM30" s="64"/>
      <c r="ACN30" s="64"/>
      <c r="ACO30" s="64"/>
      <c r="ACP30" s="64"/>
      <c r="ACQ30" s="64"/>
      <c r="ACR30" s="64"/>
      <c r="ACS30" s="64"/>
      <c r="ACT30" s="64"/>
      <c r="ACU30" s="64"/>
      <c r="ACV30" s="64"/>
      <c r="ACW30" s="64"/>
      <c r="ACX30" s="64"/>
      <c r="ACY30" s="64"/>
      <c r="ACZ30" s="64"/>
      <c r="ADA30" s="64"/>
      <c r="ADB30" s="64"/>
      <c r="ADC30" s="64"/>
      <c r="ADD30" s="64"/>
      <c r="ADE30" s="64"/>
      <c r="ADF30" s="64"/>
      <c r="ADG30" s="64"/>
      <c r="ADH30" s="64"/>
      <c r="ADI30" s="64"/>
      <c r="ADJ30" s="64"/>
      <c r="ADK30" s="64"/>
      <c r="ADL30" s="64"/>
      <c r="ADM30" s="64"/>
      <c r="ADN30" s="64"/>
      <c r="ADO30" s="64"/>
      <c r="ADP30" s="64"/>
      <c r="ADQ30" s="64"/>
      <c r="ADR30" s="64"/>
      <c r="ADS30" s="64"/>
      <c r="ADT30" s="64"/>
      <c r="ADU30" s="64"/>
      <c r="ADV30" s="64"/>
      <c r="ADW30" s="64"/>
      <c r="ADX30" s="64"/>
      <c r="ADY30" s="64"/>
      <c r="ADZ30" s="64"/>
      <c r="AEA30" s="64"/>
      <c r="AEB30" s="64"/>
      <c r="AEC30" s="64"/>
      <c r="AED30" s="64"/>
      <c r="AEE30" s="64"/>
      <c r="AEF30" s="64"/>
      <c r="AEG30" s="64"/>
      <c r="AEH30" s="64"/>
      <c r="AEI30" s="64"/>
      <c r="AEJ30" s="64"/>
      <c r="AEK30" s="64"/>
      <c r="AEL30" s="64"/>
      <c r="AEM30" s="64"/>
      <c r="AEN30" s="64"/>
      <c r="AEO30" s="64"/>
      <c r="AEP30" s="64"/>
      <c r="AEQ30" s="64"/>
      <c r="AER30" s="64"/>
      <c r="AES30" s="64"/>
      <c r="AET30" s="64"/>
      <c r="AEU30" s="64"/>
      <c r="AEV30" s="64"/>
      <c r="AEW30" s="64"/>
      <c r="AEX30" s="64"/>
      <c r="AEY30" s="64"/>
      <c r="AEZ30" s="64"/>
      <c r="AFA30" s="64"/>
      <c r="AFB30" s="64"/>
      <c r="AFC30" s="64"/>
      <c r="AFD30" s="64"/>
      <c r="AFE30" s="64"/>
      <c r="AFF30" s="64"/>
      <c r="AFG30" s="64"/>
      <c r="AFH30" s="64"/>
      <c r="AFI30" s="64"/>
      <c r="AFJ30" s="64"/>
      <c r="AFK30" s="64"/>
      <c r="AFL30" s="64"/>
      <c r="AFM30" s="64"/>
      <c r="AFN30" s="64"/>
      <c r="AFO30" s="64"/>
      <c r="AFP30" s="64"/>
      <c r="AFQ30" s="64"/>
      <c r="AFR30" s="64"/>
      <c r="AFS30" s="64"/>
      <c r="AFT30" s="64"/>
      <c r="AFU30" s="64"/>
      <c r="AFV30" s="64"/>
      <c r="AFW30" s="64"/>
      <c r="AFX30" s="64"/>
      <c r="AFY30" s="64"/>
      <c r="AFZ30" s="64"/>
      <c r="AGA30" s="64"/>
      <c r="AGB30" s="64"/>
      <c r="AGC30" s="64"/>
      <c r="AGD30" s="64"/>
      <c r="AGE30" s="64"/>
      <c r="AGF30" s="64"/>
      <c r="AGG30" s="64"/>
      <c r="AGH30" s="64"/>
      <c r="AGI30" s="64"/>
      <c r="AGJ30" s="64"/>
      <c r="AGK30" s="64"/>
      <c r="AGL30" s="64"/>
      <c r="AGM30" s="64"/>
      <c r="AGN30" s="64"/>
      <c r="AGO30" s="64"/>
      <c r="AGP30" s="64"/>
      <c r="AGQ30" s="64"/>
      <c r="AGR30" s="64"/>
      <c r="AGS30" s="64"/>
      <c r="AGT30" s="64"/>
      <c r="AGU30" s="64"/>
      <c r="AGV30" s="64"/>
      <c r="AGW30" s="64"/>
      <c r="AGX30" s="64"/>
      <c r="AGY30" s="64"/>
      <c r="AGZ30" s="64"/>
      <c r="AHA30" s="64"/>
      <c r="AHB30" s="64"/>
      <c r="AHC30" s="64"/>
      <c r="AHD30" s="64"/>
      <c r="AHE30" s="64"/>
      <c r="AHF30" s="64"/>
      <c r="AHG30" s="64"/>
      <c r="AHH30" s="64"/>
      <c r="AHI30" s="64"/>
      <c r="AHJ30" s="64"/>
      <c r="AHK30" s="64"/>
      <c r="AHL30" s="64"/>
      <c r="AHM30" s="64"/>
      <c r="AHN30" s="64"/>
      <c r="AHO30" s="64"/>
      <c r="AHP30" s="64"/>
      <c r="AHQ30" s="64"/>
      <c r="AHR30" s="64"/>
      <c r="AHS30" s="64"/>
      <c r="AHT30" s="64"/>
      <c r="AHU30" s="64"/>
      <c r="AHV30" s="64"/>
      <c r="AHW30" s="64"/>
      <c r="AHX30" s="64"/>
      <c r="AHY30" s="64"/>
      <c r="AHZ30" s="64"/>
      <c r="AIA30" s="64"/>
      <c r="AIB30" s="64"/>
      <c r="AIC30" s="64"/>
      <c r="AID30" s="64"/>
      <c r="AIE30" s="64"/>
      <c r="AIF30" s="64"/>
      <c r="AIG30" s="64"/>
      <c r="AIH30" s="64"/>
      <c r="AII30" s="64"/>
      <c r="AIJ30" s="64"/>
      <c r="AIK30" s="64"/>
      <c r="AIL30" s="64"/>
      <c r="AIM30" s="64"/>
      <c r="AIN30" s="64"/>
      <c r="AIO30" s="64"/>
      <c r="AIP30" s="64"/>
      <c r="AIQ30" s="64"/>
      <c r="AIR30" s="64"/>
      <c r="AIS30" s="64"/>
      <c r="AIT30" s="64"/>
      <c r="AIU30" s="64"/>
      <c r="AIV30" s="64"/>
      <c r="AIW30" s="64"/>
      <c r="AIX30" s="64"/>
      <c r="AIY30" s="64"/>
      <c r="AIZ30" s="64"/>
      <c r="AJA30" s="64"/>
      <c r="AJB30" s="64"/>
      <c r="AJC30" s="64"/>
      <c r="AJD30" s="64"/>
      <c r="AJE30" s="64"/>
      <c r="AJF30" s="64"/>
      <c r="AJG30" s="64"/>
      <c r="AJH30" s="64"/>
      <c r="AJI30" s="64"/>
      <c r="AJJ30" s="64"/>
      <c r="AJK30" s="64"/>
      <c r="AJL30" s="64"/>
      <c r="AJM30" s="64"/>
      <c r="AJN30" s="64"/>
      <c r="AJO30" s="64"/>
      <c r="AJP30" s="64"/>
      <c r="AJQ30" s="64"/>
      <c r="AJR30" s="64"/>
      <c r="AJS30" s="64"/>
      <c r="AJT30" s="64"/>
      <c r="AJU30" s="64"/>
      <c r="AJV30" s="64"/>
      <c r="AJW30" s="64"/>
      <c r="AJX30" s="64"/>
      <c r="AJY30" s="64"/>
      <c r="AJZ30" s="64"/>
      <c r="AKA30" s="64"/>
      <c r="AKB30" s="64"/>
      <c r="AKC30" s="64"/>
      <c r="AKD30" s="64"/>
      <c r="AKE30" s="64"/>
      <c r="AKF30" s="64"/>
      <c r="AKG30" s="64"/>
      <c r="AKH30" s="64"/>
      <c r="AKI30" s="64"/>
      <c r="AKJ30" s="64"/>
      <c r="AKK30" s="64"/>
      <c r="AKL30" s="64"/>
      <c r="AKM30" s="64"/>
      <c r="AKN30" s="64"/>
      <c r="AKO30" s="64"/>
      <c r="AKP30" s="64"/>
      <c r="AKQ30" s="64"/>
      <c r="AKR30" s="64"/>
      <c r="AKS30" s="64"/>
      <c r="AKT30" s="64"/>
      <c r="AKU30" s="64"/>
      <c r="AKV30" s="64"/>
      <c r="AKW30" s="64"/>
      <c r="AKX30" s="64"/>
      <c r="AKY30" s="64"/>
      <c r="AKZ30" s="64"/>
      <c r="ALA30" s="64"/>
      <c r="ALB30" s="64"/>
      <c r="ALC30" s="64"/>
      <c r="ALD30" s="64"/>
      <c r="ALE30" s="64"/>
      <c r="ALF30" s="64"/>
      <c r="ALG30" s="64"/>
      <c r="ALH30" s="64"/>
      <c r="ALI30" s="64"/>
      <c r="ALJ30" s="64"/>
      <c r="ALK30" s="64"/>
      <c r="ALL30" s="64"/>
      <c r="ALM30" s="64"/>
      <c r="ALN30" s="64"/>
      <c r="ALO30" s="64"/>
      <c r="ALP30" s="64"/>
      <c r="ALQ30" s="64"/>
      <c r="ALR30" s="64"/>
      <c r="ALS30" s="64"/>
      <c r="ALT30" s="64"/>
      <c r="ALU30" s="64"/>
      <c r="ALV30" s="64"/>
      <c r="ALW30" s="64"/>
      <c r="ALX30" s="64"/>
      <c r="ALY30" s="64"/>
      <c r="ALZ30" s="64"/>
      <c r="AMA30" s="64"/>
      <c r="AMB30" s="64"/>
      <c r="AMC30" s="64"/>
      <c r="AMD30" s="64"/>
      <c r="AME30" s="64"/>
      <c r="AMF30" s="64"/>
      <c r="AMG30" s="64"/>
      <c r="AMH30" s="64"/>
      <c r="AMI30" s="64"/>
      <c r="AMJ30" s="64"/>
      <c r="AMK30" s="64"/>
      <c r="AML30" s="64"/>
      <c r="AMM30" s="64"/>
      <c r="AMN30" s="64"/>
      <c r="AMO30" s="64"/>
      <c r="AMP30" s="64"/>
      <c r="AMQ30" s="64"/>
      <c r="AMR30" s="64"/>
      <c r="AMS30" s="64"/>
      <c r="AMT30" s="64"/>
      <c r="AMU30" s="64"/>
      <c r="AMV30" s="64"/>
      <c r="AMW30" s="64"/>
      <c r="AMX30" s="64"/>
      <c r="AMY30" s="64"/>
      <c r="AMZ30" s="64"/>
      <c r="ANA30" s="64"/>
      <c r="ANB30" s="64"/>
      <c r="ANC30" s="64"/>
      <c r="AND30" s="64"/>
      <c r="ANE30" s="64"/>
      <c r="ANF30" s="64"/>
      <c r="ANG30" s="64"/>
      <c r="ANH30" s="64"/>
      <c r="ANI30" s="64"/>
      <c r="ANJ30" s="64"/>
      <c r="ANK30" s="64"/>
      <c r="ANL30" s="64"/>
      <c r="ANM30" s="64"/>
      <c r="ANN30" s="64"/>
      <c r="ANO30" s="64"/>
      <c r="ANP30" s="64"/>
      <c r="ANQ30" s="64"/>
      <c r="ANR30" s="64"/>
      <c r="ANS30" s="64"/>
      <c r="ANT30" s="64"/>
      <c r="ANU30" s="64"/>
      <c r="ANV30" s="64"/>
      <c r="ANW30" s="64"/>
      <c r="ANX30" s="64"/>
      <c r="ANY30" s="64"/>
      <c r="ANZ30" s="64"/>
      <c r="AOA30" s="64"/>
      <c r="AOB30" s="64"/>
      <c r="AOC30" s="64"/>
      <c r="AOD30" s="64"/>
      <c r="AOE30" s="64"/>
      <c r="AOF30" s="64"/>
      <c r="AOG30" s="64"/>
      <c r="AOH30" s="64"/>
      <c r="AOI30" s="64"/>
      <c r="AOJ30" s="64"/>
      <c r="AOK30" s="64"/>
      <c r="AOL30" s="64"/>
      <c r="AOM30" s="64"/>
      <c r="AON30" s="64"/>
      <c r="AOO30" s="64"/>
      <c r="AOP30" s="64"/>
      <c r="AOQ30" s="64"/>
      <c r="AOR30" s="64"/>
      <c r="AOS30" s="64"/>
      <c r="AOT30" s="64"/>
      <c r="AOU30" s="64"/>
      <c r="AOV30" s="64"/>
      <c r="AOW30" s="64"/>
      <c r="AOX30" s="64"/>
      <c r="AOY30" s="64"/>
      <c r="AOZ30" s="64"/>
      <c r="APA30" s="64"/>
      <c r="APB30" s="64"/>
      <c r="APC30" s="64"/>
      <c r="APD30" s="64"/>
      <c r="APE30" s="64"/>
      <c r="APF30" s="64"/>
      <c r="APG30" s="64"/>
      <c r="APH30" s="64"/>
      <c r="API30" s="64"/>
      <c r="APJ30" s="64"/>
      <c r="APK30" s="64"/>
      <c r="APL30" s="64"/>
      <c r="APM30" s="64"/>
      <c r="APN30" s="64"/>
      <c r="APO30" s="64"/>
      <c r="APP30" s="64"/>
      <c r="APQ30" s="64"/>
      <c r="APR30" s="64"/>
      <c r="APS30" s="64"/>
      <c r="APT30" s="64"/>
      <c r="APU30" s="64"/>
      <c r="APV30" s="64"/>
      <c r="APW30" s="64"/>
      <c r="APX30" s="64"/>
      <c r="APY30" s="64"/>
      <c r="APZ30" s="64"/>
      <c r="AQA30" s="64"/>
      <c r="AQB30" s="64"/>
      <c r="AQC30" s="64"/>
      <c r="AQD30" s="64"/>
      <c r="AQE30" s="64"/>
      <c r="AQF30" s="64"/>
      <c r="AQG30" s="64"/>
      <c r="AQH30" s="64"/>
      <c r="AQI30" s="64"/>
      <c r="AQJ30" s="64"/>
      <c r="AQK30" s="64"/>
      <c r="AQL30" s="64"/>
      <c r="AQM30" s="64"/>
      <c r="AQN30" s="64"/>
      <c r="AQO30" s="64"/>
      <c r="AQP30" s="64"/>
      <c r="AQQ30" s="64"/>
      <c r="AQR30" s="64"/>
      <c r="AQS30" s="64"/>
      <c r="AQT30" s="64"/>
      <c r="AQU30" s="64"/>
      <c r="AQV30" s="64"/>
      <c r="AQW30" s="64"/>
      <c r="AQX30" s="64"/>
      <c r="AQY30" s="64"/>
      <c r="AQZ30" s="64"/>
      <c r="ARA30" s="64"/>
      <c r="ARB30" s="64"/>
      <c r="ARC30" s="64"/>
      <c r="ARD30" s="64"/>
      <c r="ARE30" s="64"/>
      <c r="ARF30" s="64"/>
      <c r="ARG30" s="64"/>
      <c r="ARH30" s="64"/>
      <c r="ARI30" s="64"/>
      <c r="ARJ30" s="64"/>
      <c r="ARK30" s="64"/>
      <c r="ARL30" s="64"/>
      <c r="ARM30" s="64"/>
      <c r="ARN30" s="64"/>
      <c r="ARO30" s="64"/>
      <c r="ARP30" s="64"/>
      <c r="ARQ30" s="64"/>
      <c r="ARR30" s="64"/>
      <c r="ARS30" s="64"/>
      <c r="ART30" s="64"/>
      <c r="ARU30" s="64"/>
      <c r="ARV30" s="64"/>
      <c r="ARW30" s="64"/>
      <c r="ARX30" s="64"/>
      <c r="ARY30" s="64"/>
      <c r="ARZ30" s="64"/>
      <c r="ASA30" s="64"/>
      <c r="ASB30" s="64"/>
      <c r="ASC30" s="64"/>
      <c r="ASD30" s="64"/>
      <c r="ASE30" s="64"/>
      <c r="ASF30" s="64"/>
      <c r="ASG30" s="64"/>
      <c r="ASH30" s="64"/>
      <c r="ASI30" s="64"/>
      <c r="ASJ30" s="64"/>
      <c r="ASK30" s="64"/>
      <c r="ASL30" s="64"/>
      <c r="ASM30" s="64"/>
      <c r="ASN30" s="64"/>
      <c r="ASO30" s="64"/>
      <c r="ASP30" s="64"/>
      <c r="ASQ30" s="64"/>
      <c r="ASR30" s="64"/>
      <c r="ASS30" s="64"/>
      <c r="AST30" s="64"/>
      <c r="ASU30" s="64"/>
      <c r="ASV30" s="64"/>
      <c r="ASW30" s="64"/>
      <c r="ASX30" s="64"/>
      <c r="ASY30" s="64"/>
      <c r="ASZ30" s="64"/>
      <c r="ATA30" s="64"/>
      <c r="ATB30" s="64"/>
      <c r="ATC30" s="64"/>
      <c r="ATD30" s="64"/>
      <c r="ATE30" s="64"/>
      <c r="ATF30" s="64"/>
      <c r="ATG30" s="64"/>
      <c r="ATH30" s="64"/>
      <c r="ATI30" s="64"/>
      <c r="ATJ30" s="64"/>
      <c r="ATK30" s="64"/>
      <c r="ATL30" s="64"/>
      <c r="ATM30" s="64"/>
      <c r="ATN30" s="64"/>
      <c r="ATO30" s="64"/>
      <c r="ATP30" s="64"/>
      <c r="ATQ30" s="64"/>
      <c r="ATR30" s="64"/>
      <c r="ATS30" s="64"/>
      <c r="ATT30" s="64"/>
      <c r="ATU30" s="64"/>
      <c r="ATV30" s="64"/>
      <c r="ATW30" s="64"/>
      <c r="ATX30" s="64"/>
      <c r="ATY30" s="64"/>
      <c r="ATZ30" s="64"/>
      <c r="AUA30" s="64"/>
      <c r="AUB30" s="64"/>
      <c r="AUC30" s="64"/>
      <c r="AUD30" s="64"/>
      <c r="AUE30" s="64"/>
      <c r="AUF30" s="64"/>
      <c r="AUG30" s="64"/>
      <c r="AUH30" s="64"/>
      <c r="AUI30" s="64"/>
      <c r="AUJ30" s="64"/>
      <c r="AUK30" s="64"/>
      <c r="AUL30" s="64"/>
      <c r="AUM30" s="64"/>
      <c r="AUN30" s="64"/>
      <c r="AUO30" s="64"/>
      <c r="AUP30" s="64"/>
      <c r="AUQ30" s="64"/>
      <c r="AUR30" s="64"/>
      <c r="AUS30" s="64"/>
      <c r="AUT30" s="64"/>
      <c r="AUU30" s="64"/>
      <c r="AUV30" s="64"/>
      <c r="AUW30" s="64"/>
      <c r="AUX30" s="64"/>
      <c r="AUY30" s="64"/>
      <c r="AUZ30" s="64"/>
      <c r="AVA30" s="64"/>
      <c r="AVB30" s="64"/>
      <c r="AVC30" s="64"/>
      <c r="AVD30" s="64"/>
      <c r="AVE30" s="64"/>
      <c r="AVF30" s="64"/>
      <c r="AVG30" s="64"/>
      <c r="AVH30" s="64"/>
      <c r="AVI30" s="64"/>
      <c r="AVJ30" s="64"/>
      <c r="AVK30" s="64"/>
      <c r="AVL30" s="64"/>
      <c r="AVM30" s="64"/>
      <c r="AVN30" s="64"/>
      <c r="AVO30" s="64"/>
      <c r="AVP30" s="64"/>
      <c r="AVQ30" s="64"/>
      <c r="AVR30" s="64"/>
      <c r="AVS30" s="64"/>
      <c r="AVT30" s="64"/>
      <c r="AVU30" s="64"/>
      <c r="AVV30" s="64"/>
      <c r="AVW30" s="64"/>
      <c r="AVX30" s="64"/>
      <c r="AVY30" s="64"/>
      <c r="AVZ30" s="64"/>
      <c r="AWA30" s="64"/>
      <c r="AWB30" s="64"/>
      <c r="AWC30" s="64"/>
      <c r="AWD30" s="64"/>
      <c r="AWE30" s="64"/>
      <c r="AWF30" s="64"/>
      <c r="AWG30" s="64"/>
      <c r="AWH30" s="64"/>
      <c r="AWI30" s="64"/>
      <c r="AWJ30" s="64"/>
      <c r="AWK30" s="64"/>
      <c r="AWL30" s="64"/>
      <c r="AWM30" s="64"/>
      <c r="AWN30" s="64"/>
      <c r="AWO30" s="64"/>
      <c r="AWP30" s="64"/>
      <c r="AWQ30" s="64"/>
      <c r="AWR30" s="64"/>
      <c r="AWS30" s="64"/>
      <c r="AWT30" s="64"/>
      <c r="AWU30" s="64"/>
      <c r="AWV30" s="64"/>
      <c r="AWW30" s="64"/>
      <c r="AWX30" s="64"/>
      <c r="AWY30" s="64"/>
      <c r="AWZ30" s="64"/>
      <c r="AXA30" s="64"/>
      <c r="AXB30" s="64"/>
      <c r="AXC30" s="64"/>
      <c r="AXD30" s="64"/>
      <c r="AXE30" s="64"/>
      <c r="AXF30" s="64"/>
      <c r="AXG30" s="64"/>
      <c r="AXH30" s="64"/>
      <c r="AXI30" s="64"/>
      <c r="AXJ30" s="64"/>
      <c r="AXK30" s="64"/>
      <c r="AXL30" s="64"/>
      <c r="AXM30" s="64"/>
      <c r="AXN30" s="64"/>
      <c r="AXO30" s="64"/>
      <c r="AXP30" s="64"/>
      <c r="AXQ30" s="64"/>
      <c r="AXR30" s="64"/>
      <c r="AXS30" s="64"/>
      <c r="AXT30" s="64"/>
      <c r="AXU30" s="64"/>
      <c r="AXV30" s="64"/>
      <c r="AXW30" s="64"/>
      <c r="AXX30" s="64"/>
      <c r="AXY30" s="64"/>
      <c r="AXZ30" s="64"/>
      <c r="AYA30" s="64"/>
      <c r="AYB30" s="64"/>
      <c r="AYC30" s="64"/>
      <c r="AYD30" s="64"/>
      <c r="AYE30" s="64"/>
      <c r="AYF30" s="64"/>
      <c r="AYG30" s="64"/>
      <c r="AYH30" s="64"/>
      <c r="AYI30" s="64"/>
      <c r="AYJ30" s="64"/>
      <c r="AYK30" s="64"/>
      <c r="AYL30" s="64"/>
      <c r="AYM30" s="64"/>
      <c r="AYN30" s="64"/>
      <c r="AYO30" s="64"/>
      <c r="AYP30" s="64"/>
      <c r="AYQ30" s="64"/>
      <c r="AYR30" s="64"/>
      <c r="AYS30" s="64"/>
      <c r="AYT30" s="64"/>
      <c r="AYU30" s="64"/>
      <c r="AYV30" s="64"/>
      <c r="AYW30" s="64"/>
      <c r="AYX30" s="64"/>
      <c r="AYY30" s="64"/>
      <c r="AYZ30" s="64"/>
      <c r="AZA30" s="64"/>
      <c r="AZB30" s="64"/>
      <c r="AZC30" s="64"/>
      <c r="AZD30" s="64"/>
      <c r="AZE30" s="64"/>
      <c r="AZF30" s="64"/>
      <c r="AZG30" s="64"/>
      <c r="AZH30" s="64"/>
      <c r="AZI30" s="64"/>
      <c r="AZJ30" s="64"/>
      <c r="AZK30" s="64"/>
      <c r="AZL30" s="64"/>
      <c r="AZM30" s="64"/>
      <c r="AZN30" s="64"/>
      <c r="AZO30" s="64"/>
      <c r="AZP30" s="64"/>
      <c r="AZQ30" s="64"/>
      <c r="AZR30" s="64"/>
      <c r="AZS30" s="64"/>
      <c r="AZT30" s="64"/>
      <c r="AZU30" s="64"/>
      <c r="AZV30" s="64"/>
      <c r="AZW30" s="64"/>
      <c r="AZX30" s="64"/>
      <c r="AZY30" s="64"/>
      <c r="AZZ30" s="64"/>
      <c r="BAA30" s="64"/>
      <c r="BAB30" s="64"/>
      <c r="BAC30" s="64"/>
      <c r="BAD30" s="64"/>
      <c r="BAE30" s="64"/>
      <c r="BAF30" s="64"/>
      <c r="BAG30" s="64"/>
      <c r="BAH30" s="64"/>
      <c r="BAI30" s="64"/>
      <c r="BAJ30" s="64"/>
      <c r="BAK30" s="64"/>
      <c r="BAL30" s="64"/>
      <c r="BAM30" s="64"/>
      <c r="BAN30" s="64"/>
      <c r="BAO30" s="64"/>
      <c r="BAP30" s="64"/>
      <c r="BAQ30" s="64"/>
      <c r="BAR30" s="64"/>
      <c r="BAS30" s="64"/>
      <c r="BAT30" s="64"/>
      <c r="BAU30" s="64"/>
      <c r="BAV30" s="64"/>
      <c r="BAW30" s="64"/>
      <c r="BAX30" s="64"/>
      <c r="BAY30" s="64"/>
      <c r="BAZ30" s="64"/>
      <c r="BBA30" s="64"/>
      <c r="BBB30" s="64"/>
      <c r="BBC30" s="64"/>
      <c r="BBD30" s="64"/>
      <c r="BBE30" s="64"/>
      <c r="BBF30" s="64"/>
      <c r="BBG30" s="64"/>
      <c r="BBH30" s="64"/>
      <c r="BBI30" s="64"/>
      <c r="BBJ30" s="64"/>
      <c r="BBK30" s="64"/>
      <c r="BBL30" s="64"/>
      <c r="BBM30" s="64"/>
      <c r="BBN30" s="64"/>
      <c r="BBO30" s="64"/>
      <c r="BBP30" s="64"/>
      <c r="BBQ30" s="64"/>
      <c r="BBR30" s="64"/>
      <c r="BBS30" s="64"/>
      <c r="BBT30" s="64"/>
      <c r="BBU30" s="64"/>
      <c r="BBV30" s="64"/>
      <c r="BBW30" s="64"/>
      <c r="BBX30" s="64"/>
      <c r="BBY30" s="64"/>
      <c r="BBZ30" s="64"/>
      <c r="BCA30" s="64"/>
      <c r="BCB30" s="64"/>
      <c r="BCC30" s="64"/>
      <c r="BCD30" s="64"/>
      <c r="BCE30" s="64"/>
      <c r="BCF30" s="64"/>
      <c r="BCG30" s="64"/>
      <c r="BCH30" s="64"/>
      <c r="BCI30" s="64"/>
      <c r="BCJ30" s="64"/>
      <c r="BCK30" s="64"/>
      <c r="BCL30" s="64"/>
      <c r="BCM30" s="64"/>
      <c r="BCN30" s="64"/>
      <c r="BCO30" s="64"/>
      <c r="BCP30" s="64"/>
      <c r="BCQ30" s="64"/>
      <c r="BCR30" s="64"/>
      <c r="BCS30" s="64"/>
      <c r="BCT30" s="64"/>
      <c r="BCU30" s="64"/>
      <c r="BCV30" s="64"/>
      <c r="BCW30" s="64"/>
      <c r="BCX30" s="64"/>
      <c r="BCY30" s="64"/>
      <c r="BCZ30" s="64"/>
      <c r="BDA30" s="64"/>
      <c r="BDB30" s="64"/>
      <c r="BDC30" s="64"/>
      <c r="BDD30" s="64"/>
      <c r="BDE30" s="64"/>
      <c r="BDF30" s="64"/>
      <c r="BDG30" s="64"/>
      <c r="BDH30" s="64"/>
      <c r="BDI30" s="64"/>
      <c r="BDJ30" s="64"/>
      <c r="BDK30" s="64"/>
      <c r="BDL30" s="64"/>
      <c r="BDM30" s="64"/>
      <c r="BDN30" s="64"/>
      <c r="BDO30" s="64"/>
      <c r="BDP30" s="64"/>
      <c r="BDQ30" s="64"/>
      <c r="BDR30" s="64"/>
      <c r="BDS30" s="64"/>
      <c r="BDT30" s="64"/>
      <c r="BDU30" s="64"/>
      <c r="BDV30" s="64"/>
      <c r="BDW30" s="64"/>
      <c r="BDX30" s="64"/>
      <c r="BDY30" s="64"/>
      <c r="BDZ30" s="64"/>
      <c r="BEA30" s="64"/>
      <c r="BEB30" s="64"/>
      <c r="BEC30" s="64"/>
      <c r="BED30" s="64"/>
      <c r="BEE30" s="64"/>
      <c r="BEF30" s="64"/>
      <c r="BEG30" s="64"/>
      <c r="BEH30" s="64"/>
      <c r="BEI30" s="64"/>
      <c r="BEJ30" s="64"/>
      <c r="BEK30" s="64"/>
      <c r="BEL30" s="64"/>
      <c r="BEM30" s="64"/>
      <c r="BEN30" s="64"/>
      <c r="BEO30" s="64"/>
      <c r="BEP30" s="64"/>
      <c r="BEQ30" s="64"/>
      <c r="BER30" s="64"/>
      <c r="BES30" s="64"/>
      <c r="BET30" s="64"/>
      <c r="BEU30" s="64"/>
      <c r="BEV30" s="64"/>
      <c r="BEW30" s="64"/>
      <c r="BEX30" s="64"/>
      <c r="BEY30" s="64"/>
      <c r="BEZ30" s="64"/>
      <c r="BFA30" s="64"/>
      <c r="BFB30" s="64"/>
      <c r="BFC30" s="64"/>
      <c r="BFD30" s="64"/>
      <c r="BFE30" s="64"/>
      <c r="BFF30" s="64"/>
      <c r="BFG30" s="64"/>
      <c r="BFH30" s="64"/>
      <c r="BFI30" s="64"/>
      <c r="BFJ30" s="64"/>
      <c r="BFK30" s="64"/>
      <c r="BFL30" s="64"/>
      <c r="BFM30" s="64"/>
      <c r="BFN30" s="64"/>
      <c r="BFO30" s="64"/>
      <c r="BFP30" s="64"/>
      <c r="BFQ30" s="64"/>
      <c r="BFR30" s="64"/>
      <c r="BFS30" s="64"/>
      <c r="BFT30" s="64"/>
      <c r="BFU30" s="64"/>
      <c r="BFV30" s="64"/>
      <c r="BFW30" s="64"/>
      <c r="BFX30" s="64"/>
      <c r="BFY30" s="64"/>
      <c r="BFZ30" s="64"/>
      <c r="BGA30" s="64"/>
      <c r="BGB30" s="64"/>
      <c r="BGC30" s="64"/>
      <c r="BGD30" s="64"/>
      <c r="BGE30" s="64"/>
      <c r="BGF30" s="64"/>
      <c r="BGG30" s="64"/>
      <c r="BGH30" s="64"/>
      <c r="BGI30" s="64"/>
      <c r="BGJ30" s="64"/>
      <c r="BGK30" s="64"/>
      <c r="BGL30" s="64"/>
      <c r="BGM30" s="64"/>
      <c r="BGN30" s="64"/>
      <c r="BGO30" s="64"/>
      <c r="BGP30" s="64"/>
      <c r="BGQ30" s="64"/>
      <c r="BGR30" s="64"/>
      <c r="BGS30" s="64"/>
      <c r="BGT30" s="64"/>
      <c r="BGU30" s="64"/>
      <c r="BGV30" s="64"/>
      <c r="BGW30" s="64"/>
      <c r="BGX30" s="64"/>
      <c r="BGY30" s="64"/>
      <c r="BGZ30" s="64"/>
      <c r="BHA30" s="64"/>
      <c r="BHB30" s="64"/>
      <c r="BHC30" s="64"/>
      <c r="BHD30" s="64"/>
      <c r="BHE30" s="64"/>
      <c r="BHF30" s="64"/>
      <c r="BHG30" s="64"/>
      <c r="BHH30" s="64"/>
      <c r="BHI30" s="64"/>
      <c r="BHJ30" s="64"/>
      <c r="BHK30" s="64"/>
      <c r="BHL30" s="64"/>
      <c r="BHM30" s="64"/>
      <c r="BHN30" s="64"/>
      <c r="BHO30" s="64"/>
      <c r="BHP30" s="64"/>
      <c r="BHQ30" s="64"/>
      <c r="BHR30" s="64"/>
      <c r="BHS30" s="64"/>
      <c r="BHT30" s="64"/>
      <c r="BHU30" s="64"/>
      <c r="BHV30" s="64"/>
      <c r="BHW30" s="64"/>
      <c r="BHX30" s="64"/>
      <c r="BHY30" s="64"/>
      <c r="BHZ30" s="64"/>
      <c r="BIA30" s="64"/>
      <c r="BIB30" s="64"/>
      <c r="BIC30" s="64"/>
      <c r="BID30" s="64"/>
      <c r="BIE30" s="64"/>
      <c r="BIF30" s="64"/>
      <c r="BIG30" s="64"/>
      <c r="BIH30" s="64"/>
      <c r="BII30" s="64"/>
      <c r="BIJ30" s="64"/>
      <c r="BIK30" s="64"/>
      <c r="BIL30" s="64"/>
      <c r="BIM30" s="64"/>
      <c r="BIN30" s="64"/>
      <c r="BIO30" s="64"/>
      <c r="BIP30" s="64"/>
      <c r="BIQ30" s="64"/>
      <c r="BIR30" s="64"/>
      <c r="BIS30" s="64"/>
      <c r="BIT30" s="64"/>
      <c r="BIU30" s="64"/>
      <c r="BIV30" s="64"/>
      <c r="BIW30" s="64"/>
      <c r="BIX30" s="64"/>
      <c r="BIY30" s="64"/>
      <c r="BIZ30" s="64"/>
      <c r="BJA30" s="64"/>
      <c r="BJB30" s="64"/>
      <c r="BJC30" s="64"/>
      <c r="BJD30" s="64"/>
      <c r="BJE30" s="64"/>
      <c r="BJF30" s="64"/>
      <c r="BJG30" s="64"/>
      <c r="BJH30" s="64"/>
      <c r="BJI30" s="64"/>
      <c r="BJJ30" s="64"/>
      <c r="BJK30" s="64"/>
      <c r="BJL30" s="64"/>
      <c r="BJM30" s="64"/>
      <c r="BJN30" s="64"/>
      <c r="BJO30" s="64"/>
      <c r="BJP30" s="64"/>
      <c r="BJQ30" s="64"/>
      <c r="BJR30" s="64"/>
      <c r="BJS30" s="64"/>
      <c r="BJT30" s="64"/>
      <c r="BJU30" s="64"/>
      <c r="BJV30" s="64"/>
      <c r="BJW30" s="64"/>
      <c r="BJX30" s="64"/>
      <c r="BJY30" s="64"/>
      <c r="BJZ30" s="64"/>
      <c r="BKA30" s="64"/>
      <c r="BKB30" s="64"/>
      <c r="BKC30" s="64"/>
      <c r="BKD30" s="64"/>
      <c r="BKE30" s="64"/>
      <c r="BKF30" s="64"/>
      <c r="BKG30" s="64"/>
      <c r="BKH30" s="64"/>
      <c r="BKI30" s="64"/>
      <c r="BKJ30" s="64"/>
      <c r="BKK30" s="64"/>
      <c r="BKL30" s="64"/>
      <c r="BKM30" s="64"/>
      <c r="BKN30" s="64"/>
      <c r="BKO30" s="64"/>
      <c r="BKP30" s="64"/>
      <c r="BKQ30" s="64"/>
      <c r="BKR30" s="64"/>
      <c r="BKS30" s="64"/>
      <c r="BKT30" s="64"/>
      <c r="BKU30" s="64"/>
      <c r="BKV30" s="64"/>
      <c r="BKW30" s="64"/>
      <c r="BKX30" s="64"/>
      <c r="BKY30" s="64"/>
      <c r="BKZ30" s="64"/>
      <c r="BLA30" s="64"/>
      <c r="BLB30" s="64"/>
      <c r="BLC30" s="64"/>
      <c r="BLD30" s="64"/>
      <c r="BLE30" s="64"/>
      <c r="BLF30" s="64"/>
      <c r="BLG30" s="64"/>
      <c r="BLH30" s="64"/>
      <c r="BLI30" s="64"/>
      <c r="BLJ30" s="64"/>
      <c r="BLK30" s="64"/>
      <c r="BLL30" s="64"/>
      <c r="BLM30" s="64"/>
      <c r="BLN30" s="64"/>
      <c r="BLO30" s="64"/>
      <c r="BLP30" s="64"/>
      <c r="BLQ30" s="64"/>
      <c r="BLR30" s="64"/>
      <c r="BLS30" s="64"/>
      <c r="BLT30" s="64"/>
      <c r="BLU30" s="64"/>
      <c r="BLV30" s="64"/>
      <c r="BLW30" s="64"/>
      <c r="BLX30" s="64"/>
      <c r="BLY30" s="64"/>
      <c r="BLZ30" s="64"/>
      <c r="BMA30" s="64"/>
      <c r="BMB30" s="64"/>
      <c r="BMC30" s="64"/>
      <c r="BMD30" s="64"/>
      <c r="BME30" s="64"/>
      <c r="BMF30" s="64"/>
      <c r="BMG30" s="64"/>
      <c r="BMH30" s="64"/>
      <c r="BMI30" s="64"/>
      <c r="BMJ30" s="64"/>
      <c r="BMK30" s="64"/>
      <c r="BML30" s="64"/>
      <c r="BMM30" s="64"/>
      <c r="BMN30" s="64"/>
      <c r="BMO30" s="64"/>
      <c r="BMP30" s="64"/>
      <c r="BMQ30" s="64"/>
      <c r="BMR30" s="64"/>
      <c r="BMS30" s="64"/>
      <c r="BMT30" s="64"/>
      <c r="BMU30" s="64"/>
      <c r="BMV30" s="64"/>
      <c r="BMW30" s="64"/>
      <c r="BMX30" s="64"/>
      <c r="BMY30" s="64"/>
      <c r="BMZ30" s="64"/>
      <c r="BNA30" s="64"/>
      <c r="BNB30" s="64"/>
      <c r="BNC30" s="64"/>
      <c r="BND30" s="64"/>
      <c r="BNE30" s="64"/>
      <c r="BNF30" s="64"/>
      <c r="BNG30" s="64"/>
      <c r="BNH30" s="64"/>
      <c r="BNI30" s="64"/>
      <c r="BNJ30" s="64"/>
      <c r="BNK30" s="64"/>
      <c r="BNL30" s="64"/>
      <c r="BNM30" s="64"/>
      <c r="BNN30" s="64"/>
      <c r="BNO30" s="64"/>
      <c r="BNP30" s="64"/>
      <c r="BNQ30" s="64"/>
      <c r="BNR30" s="64"/>
      <c r="BNS30" s="64"/>
      <c r="BNT30" s="64"/>
      <c r="BNU30" s="64"/>
      <c r="BNV30" s="64"/>
      <c r="BNW30" s="64"/>
      <c r="BNX30" s="64"/>
      <c r="BNY30" s="64"/>
      <c r="BNZ30" s="64"/>
      <c r="BOA30" s="64"/>
      <c r="BOB30" s="64"/>
      <c r="BOC30" s="64"/>
      <c r="BOD30" s="64"/>
      <c r="BOE30" s="64"/>
      <c r="BOF30" s="64"/>
      <c r="BOG30" s="64"/>
      <c r="BOH30" s="64"/>
      <c r="BOI30" s="64"/>
      <c r="BOJ30" s="64"/>
      <c r="BOK30" s="64"/>
      <c r="BOL30" s="64"/>
      <c r="BOM30" s="64"/>
      <c r="BON30" s="64"/>
      <c r="BOO30" s="64"/>
      <c r="BOP30" s="64"/>
      <c r="BOQ30" s="64"/>
      <c r="BOR30" s="64"/>
      <c r="BOS30" s="64"/>
      <c r="BOT30" s="64"/>
      <c r="BOU30" s="64"/>
      <c r="BOV30" s="64"/>
      <c r="BOW30" s="64"/>
      <c r="BOX30" s="64"/>
      <c r="BOY30" s="64"/>
      <c r="BOZ30" s="64"/>
      <c r="BPA30" s="64"/>
      <c r="BPB30" s="64"/>
      <c r="BPC30" s="64"/>
      <c r="BPD30" s="64"/>
      <c r="BPE30" s="64"/>
      <c r="BPF30" s="64"/>
      <c r="BPG30" s="64"/>
      <c r="BPH30" s="64"/>
      <c r="BPI30" s="64"/>
      <c r="BPJ30" s="64"/>
      <c r="BPK30" s="64"/>
      <c r="BPL30" s="64"/>
      <c r="BPM30" s="64"/>
      <c r="BPN30" s="64"/>
      <c r="BPO30" s="64"/>
      <c r="BPP30" s="64"/>
      <c r="BPQ30" s="64"/>
      <c r="BPR30" s="64"/>
      <c r="BPS30" s="64"/>
      <c r="BPT30" s="64"/>
      <c r="BPU30" s="64"/>
      <c r="BPV30" s="64"/>
      <c r="BPW30" s="64"/>
      <c r="BPX30" s="64"/>
      <c r="BPY30" s="64"/>
      <c r="BPZ30" s="64"/>
      <c r="BQA30" s="64"/>
      <c r="BQB30" s="64"/>
      <c r="BQC30" s="64"/>
      <c r="BQD30" s="64"/>
      <c r="BQE30" s="64"/>
      <c r="BQF30" s="64"/>
      <c r="BQG30" s="64"/>
      <c r="BQH30" s="64"/>
      <c r="BQI30" s="64"/>
      <c r="BQJ30" s="64"/>
      <c r="BQK30" s="64"/>
      <c r="BQL30" s="64"/>
      <c r="BQM30" s="64"/>
      <c r="BQN30" s="64"/>
      <c r="BQO30" s="64"/>
      <c r="BQP30" s="64"/>
      <c r="BQQ30" s="64"/>
      <c r="BQR30" s="64"/>
      <c r="BQS30" s="64"/>
      <c r="BQT30" s="64"/>
      <c r="BQU30" s="64"/>
      <c r="BQV30" s="64"/>
      <c r="BQW30" s="64"/>
      <c r="BQX30" s="64"/>
      <c r="BQY30" s="64"/>
      <c r="BQZ30" s="64"/>
      <c r="BRA30" s="64"/>
      <c r="BRB30" s="64"/>
      <c r="BRC30" s="64"/>
      <c r="BRD30" s="64"/>
      <c r="BRE30" s="64"/>
      <c r="BRF30" s="64"/>
      <c r="BRG30" s="64"/>
      <c r="BRH30" s="64"/>
      <c r="BRI30" s="64"/>
      <c r="BRJ30" s="64"/>
      <c r="BRK30" s="64"/>
      <c r="BRL30" s="64"/>
      <c r="BRM30" s="64"/>
      <c r="BRN30" s="64"/>
      <c r="BRO30" s="64"/>
      <c r="BRP30" s="64"/>
      <c r="BRQ30" s="64"/>
      <c r="BRR30" s="64"/>
      <c r="BRS30" s="64"/>
      <c r="BRT30" s="64"/>
      <c r="BRU30" s="64"/>
      <c r="BRV30" s="64"/>
      <c r="BRW30" s="64"/>
      <c r="BRX30" s="64"/>
      <c r="BRY30" s="64"/>
      <c r="BRZ30" s="64"/>
      <c r="BSA30" s="64"/>
      <c r="BSB30" s="64"/>
      <c r="BSC30" s="64"/>
      <c r="BSD30" s="64"/>
      <c r="BSE30" s="64"/>
      <c r="BSF30" s="64"/>
      <c r="BSG30" s="64"/>
      <c r="BSH30" s="64"/>
      <c r="BSI30" s="64"/>
      <c r="BSJ30" s="64"/>
      <c r="BSK30" s="64"/>
      <c r="BSL30" s="64"/>
      <c r="BSM30" s="64"/>
      <c r="BSN30" s="64"/>
      <c r="BSO30" s="64"/>
      <c r="BSP30" s="64"/>
      <c r="BSQ30" s="64"/>
      <c r="BSR30" s="64"/>
      <c r="BSS30" s="64"/>
      <c r="BST30" s="64"/>
      <c r="BSU30" s="64"/>
      <c r="BSV30" s="64"/>
      <c r="BSW30" s="64"/>
      <c r="BSX30" s="64"/>
      <c r="BSY30" s="64"/>
      <c r="BSZ30" s="64"/>
      <c r="BTA30" s="64"/>
      <c r="BTB30" s="64"/>
      <c r="BTC30" s="64"/>
      <c r="BTD30" s="64"/>
      <c r="BTE30" s="64"/>
      <c r="BTF30" s="64"/>
      <c r="BTG30" s="64"/>
      <c r="BTH30" s="64"/>
      <c r="BTI30" s="64"/>
      <c r="BTJ30" s="64"/>
      <c r="BTK30" s="64"/>
      <c r="BTL30" s="64"/>
      <c r="BTM30" s="64"/>
      <c r="BTN30" s="64"/>
      <c r="BTO30" s="64"/>
      <c r="BTP30" s="64"/>
      <c r="BTQ30" s="64"/>
      <c r="BTR30" s="64"/>
      <c r="BTS30" s="64"/>
      <c r="BTT30" s="64"/>
      <c r="BTU30" s="64"/>
      <c r="BTV30" s="64"/>
      <c r="BTW30" s="64"/>
      <c r="BTX30" s="64"/>
      <c r="BTY30" s="64"/>
      <c r="BTZ30" s="64"/>
      <c r="BUA30" s="64"/>
      <c r="BUB30" s="64"/>
      <c r="BUC30" s="64"/>
      <c r="BUD30" s="64"/>
      <c r="BUE30" s="64"/>
      <c r="BUF30" s="64"/>
      <c r="BUG30" s="64"/>
      <c r="BUH30" s="64"/>
      <c r="BUI30" s="64"/>
      <c r="BUJ30" s="64"/>
      <c r="BUK30" s="64"/>
      <c r="BUL30" s="64"/>
      <c r="BUM30" s="64"/>
      <c r="BUN30" s="64"/>
      <c r="BUO30" s="64"/>
      <c r="BUP30" s="64"/>
      <c r="BUQ30" s="64"/>
      <c r="BUR30" s="64"/>
      <c r="BUS30" s="64"/>
      <c r="BUT30" s="64"/>
      <c r="BUU30" s="64"/>
      <c r="BUV30" s="64"/>
      <c r="BUW30" s="64"/>
      <c r="BUX30" s="64"/>
      <c r="BUY30" s="64"/>
      <c r="BUZ30" s="64"/>
      <c r="BVA30" s="64"/>
      <c r="BVB30" s="64"/>
      <c r="BVC30" s="64"/>
      <c r="BVD30" s="64"/>
      <c r="BVE30" s="64"/>
      <c r="BVF30" s="64"/>
      <c r="BVG30" s="64"/>
      <c r="BVH30" s="64"/>
      <c r="BVI30" s="64"/>
      <c r="BVJ30" s="64"/>
      <c r="BVK30" s="64"/>
      <c r="BVL30" s="64"/>
      <c r="BVM30" s="64"/>
      <c r="BVN30" s="64"/>
      <c r="BVO30" s="64"/>
      <c r="BVP30" s="64"/>
      <c r="BVQ30" s="64"/>
      <c r="BVR30" s="64"/>
      <c r="BVS30" s="64"/>
      <c r="BVT30" s="64"/>
      <c r="BVU30" s="64"/>
      <c r="BVV30" s="64"/>
      <c r="BVW30" s="64"/>
      <c r="BVX30" s="64"/>
      <c r="BVY30" s="64"/>
      <c r="BVZ30" s="64"/>
      <c r="BWA30" s="64"/>
      <c r="BWB30" s="64"/>
      <c r="BWC30" s="64"/>
      <c r="BWD30" s="64"/>
      <c r="BWE30" s="64"/>
      <c r="BWF30" s="64"/>
      <c r="BWG30" s="64"/>
      <c r="BWH30" s="64"/>
      <c r="BWI30" s="64"/>
      <c r="BWJ30" s="64"/>
      <c r="BWK30" s="64"/>
      <c r="BWL30" s="64"/>
      <c r="BWM30" s="64"/>
      <c r="BWN30" s="64"/>
      <c r="BWO30" s="64"/>
      <c r="BWP30" s="64"/>
      <c r="BWQ30" s="64"/>
      <c r="BWR30" s="64"/>
      <c r="BWS30" s="64"/>
      <c r="BWT30" s="64"/>
      <c r="BWU30" s="64"/>
      <c r="BWV30" s="64"/>
      <c r="BWW30" s="64"/>
      <c r="BWX30" s="64"/>
      <c r="BWY30" s="64"/>
      <c r="BWZ30" s="64"/>
      <c r="BXA30" s="64"/>
      <c r="BXB30" s="64"/>
      <c r="BXC30" s="64"/>
      <c r="BXD30" s="64"/>
      <c r="BXE30" s="64"/>
      <c r="BXF30" s="64"/>
      <c r="BXG30" s="64"/>
      <c r="BXH30" s="64"/>
      <c r="BXI30" s="64"/>
      <c r="BXJ30" s="64"/>
      <c r="BXK30" s="64"/>
      <c r="BXL30" s="64"/>
      <c r="BXM30" s="64"/>
      <c r="BXN30" s="64"/>
      <c r="BXO30" s="64"/>
      <c r="BXP30" s="64"/>
      <c r="BXQ30" s="64"/>
      <c r="BXR30" s="64"/>
      <c r="BXS30" s="64"/>
      <c r="BXT30" s="64"/>
      <c r="BXU30" s="64"/>
      <c r="BXV30" s="64"/>
      <c r="BXW30" s="64"/>
      <c r="BXX30" s="64"/>
      <c r="BXY30" s="64"/>
      <c r="BXZ30" s="64"/>
      <c r="BYA30" s="64"/>
      <c r="BYB30" s="64"/>
      <c r="BYC30" s="64"/>
      <c r="BYD30" s="64"/>
      <c r="BYE30" s="64"/>
      <c r="BYF30" s="64"/>
      <c r="BYG30" s="64"/>
      <c r="BYH30" s="64"/>
      <c r="BYI30" s="64"/>
      <c r="BYJ30" s="64"/>
      <c r="BYK30" s="64"/>
      <c r="BYL30" s="64"/>
      <c r="BYM30" s="64"/>
      <c r="BYN30" s="64"/>
      <c r="BYO30" s="64"/>
      <c r="BYP30" s="64"/>
      <c r="BYQ30" s="64"/>
      <c r="BYR30" s="64"/>
      <c r="BYS30" s="64"/>
      <c r="BYT30" s="64"/>
      <c r="BYU30" s="64"/>
      <c r="BYV30" s="64"/>
      <c r="BYW30" s="64"/>
      <c r="BYX30" s="64"/>
      <c r="BYY30" s="64"/>
      <c r="BYZ30" s="64"/>
      <c r="BZA30" s="64"/>
      <c r="BZB30" s="64"/>
      <c r="BZC30" s="64"/>
      <c r="BZD30" s="64"/>
      <c r="BZE30" s="64"/>
      <c r="BZF30" s="64"/>
      <c r="BZG30" s="64"/>
      <c r="BZH30" s="64"/>
      <c r="BZI30" s="64"/>
      <c r="BZJ30" s="64"/>
      <c r="BZK30" s="64"/>
      <c r="BZL30" s="64"/>
      <c r="BZM30" s="64"/>
      <c r="BZN30" s="64"/>
      <c r="BZO30" s="64"/>
      <c r="BZP30" s="64"/>
      <c r="BZQ30" s="64"/>
      <c r="BZR30" s="64"/>
      <c r="BZS30" s="64"/>
      <c r="BZT30" s="64"/>
      <c r="BZU30" s="64"/>
      <c r="BZV30" s="64"/>
      <c r="BZW30" s="64"/>
      <c r="BZX30" s="64"/>
      <c r="BZY30" s="64"/>
      <c r="BZZ30" s="64"/>
      <c r="CAA30" s="64"/>
      <c r="CAB30" s="64"/>
      <c r="CAC30" s="64"/>
      <c r="CAD30" s="64"/>
      <c r="CAE30" s="64"/>
      <c r="CAF30" s="64"/>
      <c r="CAG30" s="64"/>
      <c r="CAH30" s="64"/>
      <c r="CAI30" s="64"/>
      <c r="CAJ30" s="64"/>
      <c r="CAK30" s="64"/>
      <c r="CAL30" s="64"/>
      <c r="CAM30" s="64"/>
      <c r="CAN30" s="64"/>
      <c r="CAO30" s="64"/>
      <c r="CAP30" s="64"/>
      <c r="CAQ30" s="64"/>
      <c r="CAR30" s="64"/>
      <c r="CAS30" s="64"/>
      <c r="CAT30" s="64"/>
      <c r="CAU30" s="64"/>
      <c r="CAV30" s="64"/>
      <c r="CAW30" s="64"/>
      <c r="CAX30" s="64"/>
      <c r="CAY30" s="64"/>
      <c r="CAZ30" s="64"/>
      <c r="CBA30" s="64"/>
      <c r="CBB30" s="64"/>
      <c r="CBC30" s="64"/>
      <c r="CBD30" s="64"/>
      <c r="CBE30" s="64"/>
      <c r="CBF30" s="64"/>
      <c r="CBG30" s="64"/>
      <c r="CBH30" s="64"/>
      <c r="CBI30" s="64"/>
      <c r="CBJ30" s="64"/>
      <c r="CBK30" s="64"/>
      <c r="CBL30" s="64"/>
      <c r="CBM30" s="64"/>
      <c r="CBN30" s="64"/>
      <c r="CBO30" s="64"/>
      <c r="CBP30" s="64"/>
      <c r="CBQ30" s="64"/>
      <c r="CBR30" s="64"/>
      <c r="CBS30" s="64"/>
      <c r="CBT30" s="64"/>
      <c r="CBU30" s="64"/>
      <c r="CBV30" s="64"/>
      <c r="CBW30" s="64"/>
      <c r="CBX30" s="64"/>
      <c r="CBY30" s="64"/>
      <c r="CBZ30" s="64"/>
      <c r="CCA30" s="64"/>
      <c r="CCB30" s="64"/>
      <c r="CCC30" s="64"/>
      <c r="CCD30" s="64"/>
      <c r="CCE30" s="64"/>
      <c r="CCF30" s="64"/>
      <c r="CCG30" s="64"/>
      <c r="CCH30" s="64"/>
      <c r="CCI30" s="64"/>
      <c r="CCJ30" s="64"/>
      <c r="CCK30" s="64"/>
      <c r="CCL30" s="64"/>
      <c r="CCM30" s="64"/>
      <c r="CCN30" s="64"/>
      <c r="CCO30" s="64"/>
      <c r="CCP30" s="64"/>
      <c r="CCQ30" s="64"/>
      <c r="CCR30" s="64"/>
      <c r="CCS30" s="64"/>
      <c r="CCT30" s="64"/>
      <c r="CCU30" s="64"/>
      <c r="CCV30" s="64"/>
      <c r="CCW30" s="64"/>
      <c r="CCX30" s="64"/>
      <c r="CCY30" s="64"/>
      <c r="CCZ30" s="64"/>
      <c r="CDA30" s="64"/>
      <c r="CDB30" s="64"/>
      <c r="CDC30" s="64"/>
      <c r="CDD30" s="64"/>
      <c r="CDE30" s="64"/>
      <c r="CDF30" s="64"/>
      <c r="CDG30" s="64"/>
      <c r="CDH30" s="64"/>
      <c r="CDI30" s="64"/>
      <c r="CDJ30" s="64"/>
      <c r="CDK30" s="64"/>
      <c r="CDL30" s="64"/>
      <c r="CDM30" s="64"/>
      <c r="CDN30" s="64"/>
      <c r="CDO30" s="64"/>
      <c r="CDP30" s="64"/>
      <c r="CDQ30" s="64"/>
      <c r="CDR30" s="64"/>
      <c r="CDS30" s="64"/>
      <c r="CDT30" s="64"/>
      <c r="CDU30" s="64"/>
      <c r="CDV30" s="64"/>
      <c r="CDW30" s="64"/>
      <c r="CDX30" s="64"/>
      <c r="CDY30" s="64"/>
      <c r="CDZ30" s="64"/>
      <c r="CEA30" s="64"/>
      <c r="CEB30" s="64"/>
      <c r="CEC30" s="64"/>
      <c r="CED30" s="64"/>
      <c r="CEE30" s="64"/>
      <c r="CEF30" s="64"/>
      <c r="CEG30" s="64"/>
      <c r="CEH30" s="64"/>
      <c r="CEI30" s="64"/>
      <c r="CEJ30" s="64"/>
      <c r="CEK30" s="64"/>
      <c r="CEL30" s="64"/>
      <c r="CEM30" s="64"/>
      <c r="CEN30" s="64"/>
      <c r="CEO30" s="64"/>
      <c r="CEP30" s="64"/>
      <c r="CEQ30" s="64"/>
      <c r="CER30" s="64"/>
      <c r="CES30" s="64"/>
      <c r="CET30" s="64"/>
      <c r="CEU30" s="64"/>
      <c r="CEV30" s="64"/>
      <c r="CEW30" s="64"/>
      <c r="CEX30" s="64"/>
      <c r="CEY30" s="64"/>
      <c r="CEZ30" s="64"/>
      <c r="CFA30" s="64"/>
      <c r="CFB30" s="64"/>
      <c r="CFC30" s="64"/>
      <c r="CFD30" s="64"/>
      <c r="CFE30" s="64"/>
      <c r="CFF30" s="64"/>
      <c r="CFG30" s="64"/>
      <c r="CFH30" s="64"/>
      <c r="CFI30" s="64"/>
      <c r="CFJ30" s="64"/>
      <c r="CFK30" s="64"/>
      <c r="CFL30" s="64"/>
      <c r="CFM30" s="64"/>
      <c r="CFN30" s="64"/>
      <c r="CFO30" s="64"/>
      <c r="CFP30" s="64"/>
      <c r="CFQ30" s="64"/>
      <c r="CFR30" s="64"/>
      <c r="CFS30" s="64"/>
      <c r="CFT30" s="64"/>
      <c r="CFU30" s="64"/>
      <c r="CFV30" s="64"/>
      <c r="CFW30" s="64"/>
      <c r="CFX30" s="64"/>
      <c r="CFY30" s="64"/>
      <c r="CFZ30" s="64"/>
      <c r="CGA30" s="64"/>
      <c r="CGB30" s="64"/>
      <c r="CGC30" s="64"/>
      <c r="CGD30" s="64"/>
      <c r="CGE30" s="64"/>
      <c r="CGF30" s="64"/>
      <c r="CGG30" s="64"/>
      <c r="CGH30" s="64"/>
      <c r="CGI30" s="64"/>
      <c r="CGJ30" s="64"/>
      <c r="CGK30" s="64"/>
      <c r="CGL30" s="64"/>
      <c r="CGM30" s="64"/>
      <c r="CGN30" s="64"/>
      <c r="CGO30" s="64"/>
      <c r="CGP30" s="64"/>
      <c r="CGQ30" s="64"/>
      <c r="CGR30" s="64"/>
      <c r="CGS30" s="64"/>
      <c r="CGT30" s="64"/>
      <c r="CGU30" s="64"/>
      <c r="CGV30" s="64"/>
      <c r="CGW30" s="64"/>
      <c r="CGX30" s="64"/>
      <c r="CGY30" s="64"/>
      <c r="CGZ30" s="64"/>
      <c r="CHA30" s="64"/>
      <c r="CHB30" s="64"/>
      <c r="CHC30" s="64"/>
      <c r="CHD30" s="64"/>
      <c r="CHE30" s="64"/>
      <c r="CHF30" s="64"/>
      <c r="CHG30" s="64"/>
      <c r="CHH30" s="64"/>
      <c r="CHI30" s="64"/>
      <c r="CHJ30" s="64"/>
      <c r="CHK30" s="64"/>
      <c r="CHL30" s="64"/>
      <c r="CHM30" s="64"/>
      <c r="CHN30" s="64"/>
      <c r="CHO30" s="64"/>
      <c r="CHP30" s="64"/>
      <c r="CHQ30" s="64"/>
      <c r="CHR30" s="64"/>
      <c r="CHS30" s="64"/>
      <c r="CHT30" s="64"/>
      <c r="CHU30" s="64"/>
      <c r="CHV30" s="64"/>
      <c r="CHW30" s="64"/>
      <c r="CHX30" s="64"/>
      <c r="CHY30" s="64"/>
      <c r="CHZ30" s="64"/>
      <c r="CIA30" s="64"/>
      <c r="CIB30" s="64"/>
      <c r="CIC30" s="64"/>
      <c r="CID30" s="64"/>
      <c r="CIE30" s="64"/>
      <c r="CIF30" s="64"/>
      <c r="CIG30" s="64"/>
      <c r="CIH30" s="64"/>
      <c r="CII30" s="64"/>
      <c r="CIJ30" s="64"/>
      <c r="CIK30" s="64"/>
      <c r="CIL30" s="64"/>
      <c r="CIM30" s="64"/>
      <c r="CIN30" s="64"/>
      <c r="CIO30" s="64"/>
      <c r="CIP30" s="64"/>
      <c r="CIQ30" s="64"/>
      <c r="CIR30" s="64"/>
      <c r="CIS30" s="64"/>
      <c r="CIT30" s="64"/>
      <c r="CIU30" s="64"/>
      <c r="CIV30" s="64"/>
      <c r="CIW30" s="64"/>
      <c r="CIX30" s="64"/>
      <c r="CIY30" s="64"/>
      <c r="CIZ30" s="64"/>
      <c r="CJA30" s="64"/>
      <c r="CJB30" s="64"/>
      <c r="CJC30" s="64"/>
      <c r="CJD30" s="64"/>
      <c r="CJE30" s="64"/>
      <c r="CJF30" s="64"/>
      <c r="CJG30" s="64"/>
      <c r="CJH30" s="64"/>
      <c r="CJI30" s="64"/>
      <c r="CJJ30" s="64"/>
      <c r="CJK30" s="64"/>
      <c r="CJL30" s="64"/>
      <c r="CJM30" s="64"/>
      <c r="CJN30" s="64"/>
      <c r="CJO30" s="64"/>
      <c r="CJP30" s="64"/>
      <c r="CJQ30" s="64"/>
      <c r="CJR30" s="64"/>
      <c r="CJS30" s="64"/>
      <c r="CJT30" s="64"/>
      <c r="CJU30" s="64"/>
      <c r="CJV30" s="64"/>
      <c r="CJW30" s="64"/>
      <c r="CJX30" s="64"/>
      <c r="CJY30" s="64"/>
      <c r="CJZ30" s="64"/>
      <c r="CKA30" s="64"/>
      <c r="CKB30" s="64"/>
      <c r="CKC30" s="64"/>
      <c r="CKD30" s="64"/>
      <c r="CKE30" s="64"/>
      <c r="CKF30" s="64"/>
      <c r="CKG30" s="64"/>
      <c r="CKH30" s="64"/>
      <c r="CKI30" s="64"/>
      <c r="CKJ30" s="64"/>
      <c r="CKK30" s="64"/>
      <c r="CKL30" s="64"/>
      <c r="CKM30" s="64"/>
      <c r="CKN30" s="64"/>
      <c r="CKO30" s="64"/>
      <c r="CKP30" s="64"/>
      <c r="CKQ30" s="64"/>
      <c r="CKR30" s="64"/>
      <c r="CKS30" s="64"/>
      <c r="CKT30" s="64"/>
      <c r="CKU30" s="64"/>
      <c r="CKV30" s="64"/>
      <c r="CKW30" s="64"/>
      <c r="CKX30" s="64"/>
      <c r="CKY30" s="64"/>
      <c r="CKZ30" s="64"/>
      <c r="CLA30" s="64"/>
      <c r="CLB30" s="64"/>
      <c r="CLC30" s="64"/>
      <c r="CLD30" s="64"/>
      <c r="CLE30" s="64"/>
      <c r="CLF30" s="64"/>
      <c r="CLG30" s="64"/>
      <c r="CLH30" s="64"/>
      <c r="CLI30" s="64"/>
      <c r="CLJ30" s="64"/>
      <c r="CLK30" s="64"/>
      <c r="CLL30" s="64"/>
      <c r="CLM30" s="64"/>
      <c r="CLN30" s="64"/>
      <c r="CLO30" s="64"/>
      <c r="CLP30" s="64"/>
      <c r="CLQ30" s="64"/>
      <c r="CLR30" s="64"/>
      <c r="CLS30" s="64"/>
      <c r="CLT30" s="64"/>
      <c r="CLU30" s="64"/>
      <c r="CLV30" s="64"/>
      <c r="CLW30" s="64"/>
      <c r="CLX30" s="64"/>
      <c r="CLY30" s="64"/>
      <c r="CLZ30" s="64"/>
      <c r="CMA30" s="64"/>
      <c r="CMB30" s="64"/>
      <c r="CMC30" s="64"/>
      <c r="CMD30" s="64"/>
      <c r="CME30" s="64"/>
      <c r="CMF30" s="64"/>
      <c r="CMG30" s="64"/>
      <c r="CMH30" s="64"/>
      <c r="CMI30" s="64"/>
      <c r="CMJ30" s="64"/>
      <c r="CMK30" s="64"/>
      <c r="CML30" s="64"/>
      <c r="CMM30" s="64"/>
      <c r="CMN30" s="64"/>
      <c r="CMO30" s="64"/>
      <c r="CMP30" s="64"/>
      <c r="CMQ30" s="64"/>
      <c r="CMR30" s="64"/>
      <c r="CMS30" s="64"/>
      <c r="CMT30" s="64"/>
      <c r="CMU30" s="64"/>
      <c r="CMV30" s="64"/>
      <c r="CMW30" s="64"/>
      <c r="CMX30" s="64"/>
      <c r="CMY30" s="64"/>
      <c r="CMZ30" s="64"/>
      <c r="CNA30" s="64"/>
      <c r="CNB30" s="64"/>
      <c r="CNC30" s="64"/>
      <c r="CND30" s="64"/>
      <c r="CNE30" s="64"/>
      <c r="CNF30" s="64"/>
      <c r="CNG30" s="64"/>
      <c r="CNH30" s="64"/>
      <c r="CNI30" s="64"/>
      <c r="CNJ30" s="64"/>
      <c r="CNK30" s="64"/>
      <c r="CNL30" s="64"/>
      <c r="CNM30" s="64"/>
      <c r="CNN30" s="64"/>
      <c r="CNO30" s="64"/>
      <c r="CNP30" s="64"/>
      <c r="CNQ30" s="64"/>
      <c r="CNR30" s="64"/>
      <c r="CNS30" s="64"/>
      <c r="CNT30" s="64"/>
      <c r="CNU30" s="64"/>
      <c r="CNV30" s="64"/>
      <c r="CNW30" s="64"/>
      <c r="CNX30" s="64"/>
      <c r="CNY30" s="64"/>
      <c r="CNZ30" s="64"/>
      <c r="COA30" s="64"/>
      <c r="COB30" s="64"/>
      <c r="COC30" s="64"/>
      <c r="COD30" s="64"/>
      <c r="COE30" s="64"/>
      <c r="COF30" s="64"/>
      <c r="COG30" s="64"/>
      <c r="COH30" s="64"/>
      <c r="COI30" s="64"/>
      <c r="COJ30" s="64"/>
      <c r="COK30" s="64"/>
      <c r="COL30" s="64"/>
      <c r="COM30" s="64"/>
      <c r="CON30" s="64"/>
      <c r="COO30" s="64"/>
      <c r="COP30" s="64"/>
      <c r="COQ30" s="64"/>
      <c r="COR30" s="64"/>
      <c r="COS30" s="64"/>
      <c r="COT30" s="64"/>
      <c r="COU30" s="64"/>
      <c r="COV30" s="64"/>
      <c r="COW30" s="64"/>
      <c r="COX30" s="64"/>
      <c r="COY30" s="64"/>
      <c r="COZ30" s="64"/>
      <c r="CPA30" s="64"/>
      <c r="CPB30" s="64"/>
      <c r="CPC30" s="64"/>
      <c r="CPD30" s="64"/>
      <c r="CPE30" s="64"/>
      <c r="CPF30" s="64"/>
      <c r="CPG30" s="64"/>
      <c r="CPH30" s="64"/>
      <c r="CPI30" s="64"/>
      <c r="CPJ30" s="64"/>
      <c r="CPK30" s="64"/>
      <c r="CPL30" s="64"/>
      <c r="CPM30" s="64"/>
      <c r="CPN30" s="64"/>
      <c r="CPO30" s="64"/>
      <c r="CPP30" s="64"/>
      <c r="CPQ30" s="64"/>
      <c r="CPR30" s="64"/>
      <c r="CPS30" s="64"/>
      <c r="CPT30" s="64"/>
      <c r="CPU30" s="64"/>
      <c r="CPV30" s="64"/>
      <c r="CPW30" s="64"/>
      <c r="CPX30" s="64"/>
      <c r="CPY30" s="64"/>
      <c r="CPZ30" s="64"/>
      <c r="CQA30" s="64"/>
      <c r="CQB30" s="64"/>
      <c r="CQC30" s="64"/>
      <c r="CQD30" s="64"/>
      <c r="CQE30" s="64"/>
      <c r="CQF30" s="64"/>
      <c r="CQG30" s="64"/>
      <c r="CQH30" s="64"/>
      <c r="CQI30" s="64"/>
      <c r="CQJ30" s="64"/>
      <c r="CQK30" s="64"/>
      <c r="CQL30" s="64"/>
      <c r="CQM30" s="64"/>
      <c r="CQN30" s="64"/>
      <c r="CQO30" s="64"/>
      <c r="CQP30" s="64"/>
      <c r="CQQ30" s="64"/>
      <c r="CQR30" s="64"/>
      <c r="CQS30" s="64"/>
      <c r="CQT30" s="64"/>
      <c r="CQU30" s="64"/>
      <c r="CQV30" s="64"/>
      <c r="CQW30" s="64"/>
      <c r="CQX30" s="64"/>
      <c r="CQY30" s="64"/>
      <c r="CQZ30" s="64"/>
      <c r="CRA30" s="64"/>
      <c r="CRB30" s="64"/>
      <c r="CRC30" s="64"/>
      <c r="CRD30" s="64"/>
      <c r="CRE30" s="64"/>
      <c r="CRF30" s="64"/>
      <c r="CRG30" s="64"/>
      <c r="CRH30" s="64"/>
      <c r="CRI30" s="64"/>
      <c r="CRJ30" s="64"/>
      <c r="CRK30" s="64"/>
      <c r="CRL30" s="64"/>
      <c r="CRM30" s="64"/>
      <c r="CRN30" s="64"/>
      <c r="CRO30" s="64"/>
      <c r="CRP30" s="64"/>
      <c r="CRQ30" s="64"/>
      <c r="CRR30" s="64"/>
      <c r="CRS30" s="64"/>
      <c r="CRT30" s="64"/>
      <c r="CRU30" s="64"/>
      <c r="CRV30" s="64"/>
      <c r="CRW30" s="64"/>
      <c r="CRX30" s="64"/>
      <c r="CRY30" s="64"/>
      <c r="CRZ30" s="64"/>
      <c r="CSA30" s="64"/>
      <c r="CSB30" s="64"/>
      <c r="CSC30" s="64"/>
      <c r="CSD30" s="64"/>
      <c r="CSE30" s="64"/>
      <c r="CSF30" s="64"/>
      <c r="CSG30" s="64"/>
      <c r="CSH30" s="64"/>
      <c r="CSI30" s="64"/>
      <c r="CSJ30" s="64"/>
      <c r="CSK30" s="64"/>
      <c r="CSL30" s="64"/>
      <c r="CSM30" s="64"/>
      <c r="CSN30" s="64"/>
      <c r="CSO30" s="64"/>
      <c r="CSP30" s="64"/>
      <c r="CSQ30" s="64"/>
      <c r="CSR30" s="64"/>
      <c r="CSS30" s="64"/>
      <c r="CST30" s="64"/>
      <c r="CSU30" s="64"/>
      <c r="CSV30" s="64"/>
      <c r="CSW30" s="64"/>
      <c r="CSX30" s="64"/>
      <c r="CSY30" s="64"/>
      <c r="CSZ30" s="64"/>
      <c r="CTA30" s="64"/>
      <c r="CTB30" s="64"/>
      <c r="CTC30" s="64"/>
      <c r="CTD30" s="64"/>
      <c r="CTE30" s="64"/>
      <c r="CTF30" s="64"/>
      <c r="CTG30" s="64"/>
      <c r="CTH30" s="64"/>
      <c r="CTI30" s="64"/>
      <c r="CTJ30" s="64"/>
      <c r="CTK30" s="64"/>
      <c r="CTL30" s="64"/>
      <c r="CTM30" s="64"/>
      <c r="CTN30" s="64"/>
      <c r="CTO30" s="64"/>
      <c r="CTP30" s="64"/>
      <c r="CTQ30" s="64"/>
      <c r="CTR30" s="64"/>
      <c r="CTS30" s="64"/>
      <c r="CTT30" s="64"/>
      <c r="CTU30" s="64"/>
      <c r="CTV30" s="64"/>
      <c r="CTW30" s="64"/>
      <c r="CTX30" s="64"/>
      <c r="CTY30" s="64"/>
      <c r="CTZ30" s="64"/>
      <c r="CUA30" s="64"/>
      <c r="CUB30" s="64"/>
      <c r="CUC30" s="64"/>
      <c r="CUD30" s="64"/>
      <c r="CUE30" s="64"/>
      <c r="CUF30" s="64"/>
      <c r="CUG30" s="64"/>
      <c r="CUH30" s="64"/>
      <c r="CUI30" s="64"/>
      <c r="CUJ30" s="64"/>
      <c r="CUK30" s="64"/>
      <c r="CUL30" s="64"/>
      <c r="CUM30" s="64"/>
      <c r="CUN30" s="64"/>
      <c r="CUO30" s="64"/>
      <c r="CUP30" s="64"/>
      <c r="CUQ30" s="64"/>
      <c r="CUR30" s="64"/>
      <c r="CUS30" s="64"/>
      <c r="CUT30" s="64"/>
      <c r="CUU30" s="64"/>
      <c r="CUV30" s="64"/>
      <c r="CUW30" s="64"/>
      <c r="CUX30" s="64"/>
      <c r="CUY30" s="64"/>
      <c r="CUZ30" s="64"/>
      <c r="CVA30" s="64"/>
      <c r="CVB30" s="64"/>
      <c r="CVC30" s="64"/>
      <c r="CVD30" s="64"/>
      <c r="CVE30" s="64"/>
      <c r="CVF30" s="64"/>
      <c r="CVG30" s="64"/>
      <c r="CVH30" s="64"/>
      <c r="CVI30" s="64"/>
      <c r="CVJ30" s="64"/>
      <c r="CVK30" s="64"/>
      <c r="CVL30" s="64"/>
      <c r="CVM30" s="64"/>
      <c r="CVN30" s="64"/>
      <c r="CVO30" s="64"/>
      <c r="CVP30" s="64"/>
      <c r="CVQ30" s="64"/>
      <c r="CVR30" s="64"/>
      <c r="CVS30" s="64"/>
      <c r="CVT30" s="64"/>
      <c r="CVU30" s="64"/>
      <c r="CVV30" s="64"/>
      <c r="CVW30" s="64"/>
      <c r="CVX30" s="64"/>
      <c r="CVY30" s="64"/>
      <c r="CVZ30" s="64"/>
      <c r="CWA30" s="64"/>
      <c r="CWB30" s="64"/>
      <c r="CWC30" s="64"/>
      <c r="CWD30" s="64"/>
      <c r="CWE30" s="64"/>
      <c r="CWF30" s="64"/>
      <c r="CWG30" s="64"/>
      <c r="CWH30" s="64"/>
      <c r="CWI30" s="64"/>
      <c r="CWJ30" s="64"/>
      <c r="CWK30" s="64"/>
      <c r="CWL30" s="64"/>
      <c r="CWM30" s="64"/>
      <c r="CWN30" s="64"/>
      <c r="CWO30" s="64"/>
      <c r="CWP30" s="64"/>
      <c r="CWQ30" s="64"/>
      <c r="CWR30" s="64"/>
      <c r="CWS30" s="64"/>
      <c r="CWT30" s="64"/>
      <c r="CWU30" s="64"/>
      <c r="CWV30" s="64"/>
      <c r="CWW30" s="64"/>
      <c r="CWX30" s="64"/>
      <c r="CWY30" s="64"/>
      <c r="CWZ30" s="64"/>
      <c r="CXA30" s="64"/>
      <c r="CXB30" s="64"/>
      <c r="CXC30" s="64"/>
      <c r="CXD30" s="64"/>
      <c r="CXE30" s="64"/>
      <c r="CXF30" s="64"/>
      <c r="CXG30" s="64"/>
      <c r="CXH30" s="64"/>
      <c r="CXI30" s="64"/>
      <c r="CXJ30" s="64"/>
      <c r="CXK30" s="64"/>
      <c r="CXL30" s="64"/>
      <c r="CXM30" s="64"/>
      <c r="CXN30" s="64"/>
      <c r="CXO30" s="64"/>
      <c r="CXP30" s="64"/>
      <c r="CXQ30" s="64"/>
      <c r="CXR30" s="64"/>
      <c r="CXS30" s="64"/>
      <c r="CXT30" s="64"/>
      <c r="CXU30" s="64"/>
      <c r="CXV30" s="64"/>
      <c r="CXW30" s="64"/>
      <c r="CXX30" s="64"/>
      <c r="CXY30" s="64"/>
      <c r="CXZ30" s="64"/>
      <c r="CYA30" s="64"/>
      <c r="CYB30" s="64"/>
      <c r="CYC30" s="64"/>
      <c r="CYD30" s="64"/>
      <c r="CYE30" s="64"/>
      <c r="CYF30" s="64"/>
      <c r="CYG30" s="64"/>
      <c r="CYH30" s="64"/>
      <c r="CYI30" s="64"/>
      <c r="CYJ30" s="64"/>
      <c r="CYK30" s="64"/>
      <c r="CYL30" s="64"/>
      <c r="CYM30" s="64"/>
      <c r="CYN30" s="64"/>
      <c r="CYO30" s="64"/>
      <c r="CYP30" s="64"/>
      <c r="CYQ30" s="64"/>
      <c r="CYR30" s="64"/>
      <c r="CYS30" s="64"/>
      <c r="CYT30" s="64"/>
      <c r="CYU30" s="64"/>
      <c r="CYV30" s="64"/>
      <c r="CYW30" s="64"/>
      <c r="CYX30" s="64"/>
      <c r="CYY30" s="64"/>
      <c r="CYZ30" s="64"/>
      <c r="CZA30" s="64"/>
      <c r="CZB30" s="64"/>
      <c r="CZC30" s="64"/>
      <c r="CZD30" s="64"/>
      <c r="CZE30" s="64"/>
      <c r="CZF30" s="64"/>
      <c r="CZG30" s="64"/>
      <c r="CZH30" s="64"/>
      <c r="CZI30" s="64"/>
      <c r="CZJ30" s="64"/>
      <c r="CZK30" s="64"/>
      <c r="CZL30" s="64"/>
      <c r="CZM30" s="64"/>
      <c r="CZN30" s="64"/>
      <c r="CZO30" s="64"/>
      <c r="CZP30" s="64"/>
      <c r="CZQ30" s="64"/>
      <c r="CZR30" s="64"/>
      <c r="CZS30" s="64"/>
      <c r="CZT30" s="64"/>
      <c r="CZU30" s="64"/>
      <c r="CZV30" s="64"/>
      <c r="CZW30" s="64"/>
      <c r="CZX30" s="64"/>
      <c r="CZY30" s="64"/>
      <c r="CZZ30" s="64"/>
      <c r="DAA30" s="64"/>
      <c r="DAB30" s="64"/>
      <c r="DAC30" s="64"/>
      <c r="DAD30" s="64"/>
      <c r="DAE30" s="64"/>
      <c r="DAF30" s="64"/>
      <c r="DAG30" s="64"/>
      <c r="DAH30" s="64"/>
      <c r="DAI30" s="64"/>
      <c r="DAJ30" s="64"/>
      <c r="DAK30" s="64"/>
      <c r="DAL30" s="64"/>
      <c r="DAM30" s="64"/>
      <c r="DAN30" s="64"/>
      <c r="DAO30" s="64"/>
      <c r="DAP30" s="64"/>
      <c r="DAQ30" s="64"/>
      <c r="DAR30" s="64"/>
      <c r="DAS30" s="64"/>
      <c r="DAT30" s="64"/>
      <c r="DAU30" s="64"/>
      <c r="DAV30" s="64"/>
      <c r="DAW30" s="64"/>
      <c r="DAX30" s="64"/>
      <c r="DAY30" s="64"/>
      <c r="DAZ30" s="64"/>
      <c r="DBA30" s="64"/>
      <c r="DBB30" s="64"/>
      <c r="DBC30" s="64"/>
      <c r="DBD30" s="64"/>
      <c r="DBE30" s="64"/>
      <c r="DBF30" s="64"/>
      <c r="DBG30" s="64"/>
      <c r="DBH30" s="64"/>
      <c r="DBI30" s="64"/>
      <c r="DBJ30" s="64"/>
      <c r="DBK30" s="64"/>
      <c r="DBL30" s="64"/>
      <c r="DBM30" s="64"/>
      <c r="DBN30" s="64"/>
      <c r="DBO30" s="64"/>
      <c r="DBP30" s="64"/>
      <c r="DBQ30" s="64"/>
      <c r="DBR30" s="64"/>
      <c r="DBS30" s="64"/>
      <c r="DBT30" s="64"/>
      <c r="DBU30" s="64"/>
      <c r="DBV30" s="64"/>
      <c r="DBW30" s="64"/>
      <c r="DBX30" s="64"/>
      <c r="DBY30" s="64"/>
      <c r="DBZ30" s="64"/>
      <c r="DCA30" s="64"/>
      <c r="DCB30" s="64"/>
      <c r="DCC30" s="64"/>
      <c r="DCD30" s="64"/>
      <c r="DCE30" s="64"/>
      <c r="DCF30" s="64"/>
      <c r="DCG30" s="64"/>
      <c r="DCH30" s="64"/>
      <c r="DCI30" s="64"/>
      <c r="DCJ30" s="64"/>
      <c r="DCK30" s="64"/>
      <c r="DCL30" s="64"/>
      <c r="DCM30" s="64"/>
      <c r="DCN30" s="64"/>
      <c r="DCO30" s="64"/>
      <c r="DCP30" s="64"/>
      <c r="DCQ30" s="64"/>
      <c r="DCR30" s="64"/>
      <c r="DCS30" s="64"/>
      <c r="DCT30" s="64"/>
      <c r="DCU30" s="64"/>
      <c r="DCV30" s="64"/>
      <c r="DCW30" s="64"/>
      <c r="DCX30" s="64"/>
      <c r="DCY30" s="64"/>
      <c r="DCZ30" s="64"/>
      <c r="DDA30" s="64"/>
      <c r="DDB30" s="64"/>
      <c r="DDC30" s="64"/>
      <c r="DDD30" s="64"/>
      <c r="DDE30" s="64"/>
      <c r="DDF30" s="64"/>
      <c r="DDG30" s="64"/>
      <c r="DDH30" s="64"/>
      <c r="DDI30" s="64"/>
      <c r="DDJ30" s="64"/>
      <c r="DDK30" s="64"/>
      <c r="DDL30" s="64"/>
      <c r="DDM30" s="64"/>
      <c r="DDN30" s="64"/>
      <c r="DDO30" s="64"/>
      <c r="DDP30" s="64"/>
      <c r="DDQ30" s="64"/>
      <c r="DDR30" s="64"/>
      <c r="DDS30" s="64"/>
      <c r="DDT30" s="64"/>
      <c r="DDU30" s="64"/>
      <c r="DDV30" s="64"/>
      <c r="DDW30" s="64"/>
      <c r="DDX30" s="64"/>
      <c r="DDY30" s="64"/>
      <c r="DDZ30" s="64"/>
      <c r="DEA30" s="64"/>
      <c r="DEB30" s="64"/>
      <c r="DEC30" s="64"/>
      <c r="DED30" s="64"/>
      <c r="DEE30" s="64"/>
      <c r="DEF30" s="64"/>
      <c r="DEG30" s="64"/>
      <c r="DEH30" s="64"/>
      <c r="DEI30" s="64"/>
      <c r="DEJ30" s="64"/>
      <c r="DEK30" s="64"/>
      <c r="DEL30" s="64"/>
      <c r="DEM30" s="64"/>
      <c r="DEN30" s="64"/>
      <c r="DEO30" s="64"/>
      <c r="DEP30" s="64"/>
      <c r="DEQ30" s="64"/>
      <c r="DER30" s="64"/>
      <c r="DES30" s="64"/>
      <c r="DET30" s="64"/>
      <c r="DEU30" s="64"/>
      <c r="DEV30" s="64"/>
      <c r="DEW30" s="64"/>
      <c r="DEX30" s="64"/>
      <c r="DEY30" s="64"/>
      <c r="DEZ30" s="64"/>
      <c r="DFA30" s="64"/>
      <c r="DFB30" s="64"/>
      <c r="DFC30" s="64"/>
      <c r="DFD30" s="64"/>
      <c r="DFE30" s="64"/>
      <c r="DFF30" s="64"/>
      <c r="DFG30" s="64"/>
      <c r="DFH30" s="64"/>
      <c r="DFI30" s="64"/>
      <c r="DFJ30" s="64"/>
      <c r="DFK30" s="64"/>
      <c r="DFL30" s="64"/>
      <c r="DFM30" s="64"/>
      <c r="DFN30" s="64"/>
      <c r="DFO30" s="64"/>
      <c r="DFP30" s="64"/>
      <c r="DFQ30" s="64"/>
      <c r="DFR30" s="64"/>
      <c r="DFS30" s="64"/>
      <c r="DFT30" s="64"/>
      <c r="DFU30" s="64"/>
      <c r="DFV30" s="64"/>
      <c r="DFW30" s="64"/>
      <c r="DFX30" s="64"/>
      <c r="DFY30" s="64"/>
      <c r="DFZ30" s="64"/>
      <c r="DGA30" s="64"/>
      <c r="DGB30" s="64"/>
      <c r="DGC30" s="64"/>
      <c r="DGD30" s="64"/>
      <c r="DGE30" s="64"/>
      <c r="DGF30" s="64"/>
      <c r="DGG30" s="64"/>
      <c r="DGH30" s="64"/>
      <c r="DGI30" s="64"/>
      <c r="DGJ30" s="64"/>
      <c r="DGK30" s="64"/>
      <c r="DGL30" s="64"/>
      <c r="DGM30" s="64"/>
      <c r="DGN30" s="64"/>
      <c r="DGO30" s="64"/>
      <c r="DGP30" s="64"/>
      <c r="DGQ30" s="64"/>
      <c r="DGR30" s="64"/>
      <c r="DGS30" s="64"/>
      <c r="DGT30" s="64"/>
      <c r="DGU30" s="64"/>
      <c r="DGV30" s="64"/>
      <c r="DGW30" s="64"/>
      <c r="DGX30" s="64"/>
      <c r="DGY30" s="64"/>
      <c r="DGZ30" s="64"/>
      <c r="DHA30" s="64"/>
      <c r="DHB30" s="64"/>
      <c r="DHC30" s="64"/>
      <c r="DHD30" s="64"/>
      <c r="DHE30" s="64"/>
      <c r="DHF30" s="64"/>
      <c r="DHG30" s="64"/>
      <c r="DHH30" s="64"/>
      <c r="DHI30" s="64"/>
      <c r="DHJ30" s="64"/>
      <c r="DHK30" s="64"/>
      <c r="DHL30" s="64"/>
      <c r="DHM30" s="64"/>
      <c r="DHN30" s="64"/>
      <c r="DHO30" s="64"/>
      <c r="DHP30" s="64"/>
      <c r="DHQ30" s="64"/>
      <c r="DHR30" s="64"/>
      <c r="DHS30" s="64"/>
      <c r="DHT30" s="64"/>
      <c r="DHU30" s="64"/>
      <c r="DHV30" s="64"/>
      <c r="DHW30" s="64"/>
      <c r="DHX30" s="64"/>
      <c r="DHY30" s="64"/>
      <c r="DHZ30" s="64"/>
      <c r="DIA30" s="64"/>
      <c r="DIB30" s="64"/>
      <c r="DIC30" s="64"/>
      <c r="DID30" s="64"/>
      <c r="DIE30" s="64"/>
      <c r="DIF30" s="64"/>
      <c r="DIG30" s="64"/>
      <c r="DIH30" s="64"/>
      <c r="DII30" s="64"/>
      <c r="DIJ30" s="64"/>
      <c r="DIK30" s="64"/>
      <c r="DIL30" s="64"/>
      <c r="DIM30" s="64"/>
      <c r="DIN30" s="64"/>
      <c r="DIO30" s="64"/>
      <c r="DIP30" s="64"/>
      <c r="DIQ30" s="64"/>
      <c r="DIR30" s="64"/>
      <c r="DIS30" s="64"/>
      <c r="DIT30" s="64"/>
      <c r="DIU30" s="64"/>
      <c r="DIV30" s="64"/>
      <c r="DIW30" s="64"/>
      <c r="DIX30" s="64"/>
      <c r="DIY30" s="64"/>
      <c r="DIZ30" s="64"/>
      <c r="DJA30" s="64"/>
      <c r="DJB30" s="64"/>
      <c r="DJC30" s="64"/>
      <c r="DJD30" s="64"/>
      <c r="DJE30" s="64"/>
      <c r="DJF30" s="64"/>
      <c r="DJG30" s="64"/>
      <c r="DJH30" s="64"/>
      <c r="DJI30" s="64"/>
      <c r="DJJ30" s="64"/>
      <c r="DJK30" s="64"/>
      <c r="DJL30" s="64"/>
      <c r="DJM30" s="64"/>
      <c r="DJN30" s="64"/>
      <c r="DJO30" s="64"/>
      <c r="DJP30" s="64"/>
      <c r="DJQ30" s="64"/>
      <c r="DJR30" s="64"/>
      <c r="DJS30" s="64"/>
      <c r="DJT30" s="64"/>
      <c r="DJU30" s="64"/>
      <c r="DJV30" s="64"/>
      <c r="DJW30" s="64"/>
      <c r="DJX30" s="64"/>
      <c r="DJY30" s="64"/>
      <c r="DJZ30" s="64"/>
      <c r="DKA30" s="64"/>
      <c r="DKB30" s="64"/>
      <c r="DKC30" s="64"/>
      <c r="DKD30" s="64"/>
      <c r="DKE30" s="64"/>
      <c r="DKF30" s="64"/>
      <c r="DKG30" s="64"/>
      <c r="DKH30" s="64"/>
      <c r="DKI30" s="64"/>
      <c r="DKJ30" s="64"/>
      <c r="DKK30" s="64"/>
      <c r="DKL30" s="64"/>
      <c r="DKM30" s="64"/>
      <c r="DKN30" s="64"/>
      <c r="DKO30" s="64"/>
      <c r="DKP30" s="64"/>
      <c r="DKQ30" s="64"/>
      <c r="DKR30" s="64"/>
      <c r="DKS30" s="64"/>
      <c r="DKT30" s="64"/>
      <c r="DKU30" s="64"/>
      <c r="DKV30" s="64"/>
      <c r="DKW30" s="64"/>
      <c r="DKX30" s="64"/>
      <c r="DKY30" s="64"/>
      <c r="DKZ30" s="64"/>
      <c r="DLA30" s="64"/>
      <c r="DLB30" s="64"/>
      <c r="DLC30" s="64"/>
      <c r="DLD30" s="64"/>
      <c r="DLE30" s="64"/>
      <c r="DLF30" s="64"/>
      <c r="DLG30" s="64"/>
      <c r="DLH30" s="64"/>
      <c r="DLI30" s="64"/>
      <c r="DLJ30" s="64"/>
      <c r="DLK30" s="64"/>
      <c r="DLL30" s="64"/>
      <c r="DLM30" s="64"/>
      <c r="DLN30" s="64"/>
      <c r="DLO30" s="64"/>
      <c r="DLP30" s="64"/>
      <c r="DLQ30" s="64"/>
      <c r="DLR30" s="64"/>
      <c r="DLS30" s="64"/>
      <c r="DLT30" s="64"/>
      <c r="DLU30" s="64"/>
      <c r="DLV30" s="64"/>
      <c r="DLW30" s="64"/>
      <c r="DLX30" s="64"/>
      <c r="DLY30" s="64"/>
      <c r="DLZ30" s="64"/>
      <c r="DMA30" s="64"/>
      <c r="DMB30" s="64"/>
      <c r="DMC30" s="64"/>
      <c r="DMD30" s="64"/>
      <c r="DME30" s="64"/>
      <c r="DMF30" s="64"/>
      <c r="DMG30" s="64"/>
      <c r="DMH30" s="64"/>
      <c r="DMI30" s="64"/>
      <c r="DMJ30" s="64"/>
      <c r="DMK30" s="64"/>
      <c r="DML30" s="64"/>
      <c r="DMM30" s="64"/>
      <c r="DMN30" s="64"/>
      <c r="DMO30" s="64"/>
      <c r="DMP30" s="64"/>
      <c r="DMQ30" s="64"/>
      <c r="DMR30" s="64"/>
      <c r="DMS30" s="64"/>
      <c r="DMT30" s="64"/>
      <c r="DMU30" s="64"/>
      <c r="DMV30" s="64"/>
      <c r="DMW30" s="64"/>
      <c r="DMX30" s="64"/>
      <c r="DMY30" s="64"/>
      <c r="DMZ30" s="64"/>
      <c r="DNA30" s="64"/>
      <c r="DNB30" s="64"/>
      <c r="DNC30" s="64"/>
      <c r="DND30" s="64"/>
      <c r="DNE30" s="64"/>
      <c r="DNF30" s="64"/>
      <c r="DNG30" s="64"/>
      <c r="DNH30" s="64"/>
      <c r="DNI30" s="64"/>
      <c r="DNJ30" s="64"/>
      <c r="DNK30" s="64"/>
      <c r="DNL30" s="64"/>
      <c r="DNM30" s="64"/>
      <c r="DNN30" s="64"/>
      <c r="DNO30" s="64"/>
      <c r="DNP30" s="64"/>
      <c r="DNQ30" s="64"/>
      <c r="DNR30" s="64"/>
      <c r="DNS30" s="64"/>
      <c r="DNT30" s="64"/>
      <c r="DNU30" s="64"/>
      <c r="DNV30" s="64"/>
      <c r="DNW30" s="64"/>
      <c r="DNX30" s="64"/>
      <c r="DNY30" s="64"/>
      <c r="DNZ30" s="64"/>
      <c r="DOA30" s="64"/>
      <c r="DOB30" s="64"/>
      <c r="DOC30" s="64"/>
      <c r="DOD30" s="64"/>
      <c r="DOE30" s="64"/>
      <c r="DOF30" s="64"/>
      <c r="DOG30" s="64"/>
      <c r="DOH30" s="64"/>
      <c r="DOI30" s="64"/>
      <c r="DOJ30" s="64"/>
      <c r="DOK30" s="64"/>
      <c r="DOL30" s="64"/>
      <c r="DOM30" s="64"/>
      <c r="DON30" s="64"/>
      <c r="DOO30" s="64"/>
      <c r="DOP30" s="64"/>
      <c r="DOQ30" s="64"/>
      <c r="DOR30" s="64"/>
      <c r="DOS30" s="64"/>
      <c r="DOT30" s="64"/>
      <c r="DOU30" s="64"/>
      <c r="DOV30" s="64"/>
      <c r="DOW30" s="64"/>
      <c r="DOX30" s="64"/>
      <c r="DOY30" s="64"/>
      <c r="DOZ30" s="64"/>
      <c r="DPA30" s="64"/>
      <c r="DPB30" s="64"/>
      <c r="DPC30" s="64"/>
      <c r="DPD30" s="64"/>
      <c r="DPE30" s="64"/>
      <c r="DPF30" s="64"/>
      <c r="DPG30" s="64"/>
      <c r="DPH30" s="64"/>
      <c r="DPI30" s="64"/>
      <c r="DPJ30" s="64"/>
      <c r="DPK30" s="64"/>
      <c r="DPL30" s="64"/>
      <c r="DPM30" s="64"/>
      <c r="DPN30" s="64"/>
      <c r="DPO30" s="64"/>
      <c r="DPP30" s="64"/>
      <c r="DPQ30" s="64"/>
      <c r="DPR30" s="64"/>
      <c r="DPS30" s="64"/>
      <c r="DPT30" s="64"/>
      <c r="DPU30" s="64"/>
      <c r="DPV30" s="64"/>
      <c r="DPW30" s="64"/>
      <c r="DPX30" s="64"/>
      <c r="DPY30" s="64"/>
      <c r="DPZ30" s="64"/>
      <c r="DQA30" s="64"/>
      <c r="DQB30" s="64"/>
      <c r="DQC30" s="64"/>
      <c r="DQD30" s="64"/>
      <c r="DQE30" s="64"/>
      <c r="DQF30" s="64"/>
      <c r="DQG30" s="64"/>
      <c r="DQH30" s="64"/>
      <c r="DQI30" s="64"/>
      <c r="DQJ30" s="64"/>
      <c r="DQK30" s="64"/>
      <c r="DQL30" s="64"/>
      <c r="DQM30" s="64"/>
      <c r="DQN30" s="64"/>
      <c r="DQO30" s="64"/>
      <c r="DQP30" s="64"/>
      <c r="DQQ30" s="64"/>
      <c r="DQR30" s="64"/>
      <c r="DQS30" s="64"/>
      <c r="DQT30" s="64"/>
      <c r="DQU30" s="64"/>
      <c r="DQV30" s="64"/>
      <c r="DQW30" s="64"/>
      <c r="DQX30" s="64"/>
      <c r="DQY30" s="64"/>
      <c r="DQZ30" s="64"/>
      <c r="DRA30" s="64"/>
      <c r="DRB30" s="64"/>
      <c r="DRC30" s="64"/>
      <c r="DRD30" s="64"/>
      <c r="DRE30" s="64"/>
      <c r="DRF30" s="64"/>
      <c r="DRG30" s="64"/>
      <c r="DRH30" s="64"/>
      <c r="DRI30" s="64"/>
      <c r="DRJ30" s="64"/>
      <c r="DRK30" s="64"/>
      <c r="DRL30" s="64"/>
      <c r="DRM30" s="64"/>
      <c r="DRN30" s="64"/>
      <c r="DRO30" s="64"/>
      <c r="DRP30" s="64"/>
      <c r="DRQ30" s="64"/>
      <c r="DRR30" s="64"/>
      <c r="DRS30" s="64"/>
      <c r="DRT30" s="64"/>
      <c r="DRU30" s="64"/>
      <c r="DRV30" s="64"/>
      <c r="DRW30" s="64"/>
      <c r="DRX30" s="64"/>
      <c r="DRY30" s="64"/>
      <c r="DRZ30" s="64"/>
      <c r="DSA30" s="64"/>
      <c r="DSB30" s="64"/>
      <c r="DSC30" s="64"/>
      <c r="DSD30" s="64"/>
      <c r="DSE30" s="64"/>
      <c r="DSF30" s="64"/>
      <c r="DSG30" s="64"/>
      <c r="DSH30" s="64"/>
      <c r="DSI30" s="64"/>
      <c r="DSJ30" s="64"/>
      <c r="DSK30" s="64"/>
      <c r="DSL30" s="64"/>
      <c r="DSM30" s="64"/>
      <c r="DSN30" s="64"/>
      <c r="DSO30" s="64"/>
      <c r="DSP30" s="64"/>
      <c r="DSQ30" s="64"/>
      <c r="DSR30" s="64"/>
      <c r="DSS30" s="64"/>
      <c r="DST30" s="64"/>
      <c r="DSU30" s="64"/>
      <c r="DSV30" s="64"/>
      <c r="DSW30" s="64"/>
      <c r="DSX30" s="64"/>
      <c r="DSY30" s="64"/>
      <c r="DSZ30" s="64"/>
      <c r="DTA30" s="64"/>
      <c r="DTB30" s="64"/>
      <c r="DTC30" s="64"/>
      <c r="DTD30" s="64"/>
      <c r="DTE30" s="64"/>
      <c r="DTF30" s="64"/>
      <c r="DTG30" s="64"/>
      <c r="DTH30" s="64"/>
      <c r="DTI30" s="64"/>
      <c r="DTJ30" s="64"/>
      <c r="DTK30" s="64"/>
      <c r="DTL30" s="64"/>
      <c r="DTM30" s="64"/>
      <c r="DTN30" s="64"/>
      <c r="DTO30" s="64"/>
      <c r="DTP30" s="64"/>
      <c r="DTQ30" s="64"/>
      <c r="DTR30" s="64"/>
      <c r="DTS30" s="64"/>
      <c r="DTT30" s="64"/>
      <c r="DTU30" s="64"/>
      <c r="DTV30" s="64"/>
      <c r="DTW30" s="64"/>
      <c r="DTX30" s="64"/>
      <c r="DTY30" s="64"/>
      <c r="DTZ30" s="64"/>
      <c r="DUA30" s="64"/>
      <c r="DUB30" s="64"/>
      <c r="DUC30" s="64"/>
      <c r="DUD30" s="64"/>
      <c r="DUE30" s="64"/>
      <c r="DUF30" s="64"/>
      <c r="DUG30" s="64"/>
      <c r="DUH30" s="64"/>
      <c r="DUI30" s="64"/>
      <c r="DUJ30" s="64"/>
      <c r="DUK30" s="64"/>
      <c r="DUL30" s="64"/>
      <c r="DUM30" s="64"/>
      <c r="DUN30" s="64"/>
      <c r="DUO30" s="64"/>
      <c r="DUP30" s="64"/>
      <c r="DUQ30" s="64"/>
      <c r="DUR30" s="64"/>
      <c r="DUS30" s="64"/>
      <c r="DUT30" s="64"/>
      <c r="DUU30" s="64"/>
      <c r="DUV30" s="64"/>
      <c r="DUW30" s="64"/>
      <c r="DUX30" s="64"/>
      <c r="DUY30" s="64"/>
      <c r="DUZ30" s="64"/>
      <c r="DVA30" s="64"/>
      <c r="DVB30" s="64"/>
      <c r="DVC30" s="64"/>
      <c r="DVD30" s="64"/>
      <c r="DVE30" s="64"/>
      <c r="DVF30" s="64"/>
      <c r="DVG30" s="64"/>
      <c r="DVH30" s="64"/>
      <c r="DVI30" s="64"/>
      <c r="DVJ30" s="64"/>
      <c r="DVK30" s="64"/>
      <c r="DVL30" s="64"/>
      <c r="DVM30" s="64"/>
      <c r="DVN30" s="64"/>
      <c r="DVO30" s="64"/>
      <c r="DVP30" s="64"/>
      <c r="DVQ30" s="64"/>
      <c r="DVR30" s="64"/>
      <c r="DVS30" s="64"/>
      <c r="DVT30" s="64"/>
      <c r="DVU30" s="64"/>
      <c r="DVV30" s="64"/>
      <c r="DVW30" s="64"/>
      <c r="DVX30" s="64"/>
      <c r="DVY30" s="64"/>
      <c r="DVZ30" s="64"/>
      <c r="DWA30" s="64"/>
      <c r="DWB30" s="64"/>
      <c r="DWC30" s="64"/>
      <c r="DWD30" s="64"/>
      <c r="DWE30" s="64"/>
      <c r="DWF30" s="64"/>
      <c r="DWG30" s="64"/>
      <c r="DWH30" s="64"/>
      <c r="DWI30" s="64"/>
      <c r="DWJ30" s="64"/>
      <c r="DWK30" s="64"/>
      <c r="DWL30" s="64"/>
      <c r="DWM30" s="64"/>
      <c r="DWN30" s="64"/>
      <c r="DWO30" s="64"/>
      <c r="DWP30" s="64"/>
      <c r="DWQ30" s="64"/>
      <c r="DWR30" s="64"/>
      <c r="DWS30" s="64"/>
      <c r="DWT30" s="64"/>
      <c r="DWU30" s="64"/>
      <c r="DWV30" s="64"/>
      <c r="DWW30" s="64"/>
      <c r="DWX30" s="64"/>
      <c r="DWY30" s="64"/>
      <c r="DWZ30" s="64"/>
      <c r="DXA30" s="64"/>
      <c r="DXB30" s="64"/>
      <c r="DXC30" s="64"/>
      <c r="DXD30" s="64"/>
      <c r="DXE30" s="64"/>
      <c r="DXF30" s="64"/>
      <c r="DXG30" s="64"/>
      <c r="DXH30" s="64"/>
      <c r="DXI30" s="64"/>
      <c r="DXJ30" s="64"/>
      <c r="DXK30" s="64"/>
      <c r="DXL30" s="64"/>
      <c r="DXM30" s="64"/>
      <c r="DXN30" s="64"/>
      <c r="DXO30" s="64"/>
      <c r="DXP30" s="64"/>
      <c r="DXQ30" s="64"/>
      <c r="DXR30" s="64"/>
      <c r="DXS30" s="64"/>
      <c r="DXT30" s="64"/>
      <c r="DXU30" s="64"/>
      <c r="DXV30" s="64"/>
      <c r="DXW30" s="64"/>
      <c r="DXX30" s="64"/>
      <c r="DXY30" s="64"/>
      <c r="DXZ30" s="64"/>
      <c r="DYA30" s="64"/>
      <c r="DYB30" s="64"/>
      <c r="DYC30" s="64"/>
      <c r="DYD30" s="64"/>
      <c r="DYE30" s="64"/>
      <c r="DYF30" s="64"/>
      <c r="DYG30" s="64"/>
      <c r="DYH30" s="64"/>
      <c r="DYI30" s="64"/>
      <c r="DYJ30" s="64"/>
      <c r="DYK30" s="64"/>
      <c r="DYL30" s="64"/>
      <c r="DYM30" s="64"/>
      <c r="DYN30" s="64"/>
      <c r="DYO30" s="64"/>
      <c r="DYP30" s="64"/>
      <c r="DYQ30" s="64"/>
      <c r="DYR30" s="64"/>
      <c r="DYS30" s="64"/>
      <c r="DYT30" s="64"/>
      <c r="DYU30" s="64"/>
      <c r="DYV30" s="64"/>
      <c r="DYW30" s="64"/>
      <c r="DYX30" s="64"/>
      <c r="DYY30" s="64"/>
      <c r="DYZ30" s="64"/>
      <c r="DZA30" s="64"/>
      <c r="DZB30" s="64"/>
      <c r="DZC30" s="64"/>
      <c r="DZD30" s="64"/>
      <c r="DZE30" s="64"/>
      <c r="DZF30" s="64"/>
      <c r="DZG30" s="64"/>
      <c r="DZH30" s="64"/>
      <c r="DZI30" s="64"/>
      <c r="DZJ30" s="64"/>
      <c r="DZK30" s="64"/>
      <c r="DZL30" s="64"/>
      <c r="DZM30" s="64"/>
      <c r="DZN30" s="64"/>
      <c r="DZO30" s="64"/>
      <c r="DZP30" s="64"/>
      <c r="DZQ30" s="64"/>
      <c r="DZR30" s="64"/>
      <c r="DZS30" s="64"/>
      <c r="DZT30" s="64"/>
      <c r="DZU30" s="64"/>
      <c r="DZV30" s="64"/>
      <c r="DZW30" s="64"/>
      <c r="DZX30" s="64"/>
      <c r="DZY30" s="64"/>
      <c r="DZZ30" s="64"/>
      <c r="EAA30" s="64"/>
      <c r="EAB30" s="64"/>
      <c r="EAC30" s="64"/>
      <c r="EAD30" s="64"/>
      <c r="EAE30" s="64"/>
      <c r="EAF30" s="64"/>
      <c r="EAG30" s="64"/>
      <c r="EAH30" s="64"/>
      <c r="EAI30" s="64"/>
      <c r="EAJ30" s="64"/>
      <c r="EAK30" s="64"/>
      <c r="EAL30" s="64"/>
      <c r="EAM30" s="64"/>
      <c r="EAN30" s="64"/>
      <c r="EAO30" s="64"/>
      <c r="EAP30" s="64"/>
      <c r="EAQ30" s="64"/>
      <c r="EAR30" s="64"/>
      <c r="EAS30" s="64"/>
      <c r="EAT30" s="64"/>
      <c r="EAU30" s="64"/>
      <c r="EAV30" s="64"/>
      <c r="EAW30" s="64"/>
      <c r="EAX30" s="64"/>
      <c r="EAY30" s="64"/>
      <c r="EAZ30" s="64"/>
      <c r="EBA30" s="64"/>
      <c r="EBB30" s="64"/>
      <c r="EBC30" s="64"/>
      <c r="EBD30" s="64"/>
      <c r="EBE30" s="64"/>
      <c r="EBF30" s="64"/>
      <c r="EBG30" s="64"/>
      <c r="EBH30" s="64"/>
      <c r="EBI30" s="64"/>
      <c r="EBJ30" s="64"/>
      <c r="EBK30" s="64"/>
      <c r="EBL30" s="64"/>
      <c r="EBM30" s="64"/>
      <c r="EBN30" s="64"/>
      <c r="EBO30" s="64"/>
      <c r="EBP30" s="64"/>
      <c r="EBQ30" s="64"/>
      <c r="EBR30" s="64"/>
      <c r="EBS30" s="64"/>
      <c r="EBT30" s="64"/>
      <c r="EBU30" s="64"/>
      <c r="EBV30" s="64"/>
      <c r="EBW30" s="64"/>
      <c r="EBX30" s="64"/>
      <c r="EBY30" s="64"/>
      <c r="EBZ30" s="64"/>
      <c r="ECA30" s="64"/>
      <c r="ECB30" s="64"/>
      <c r="ECC30" s="64"/>
      <c r="ECD30" s="64"/>
      <c r="ECE30" s="64"/>
      <c r="ECF30" s="64"/>
      <c r="ECG30" s="64"/>
      <c r="ECH30" s="64"/>
      <c r="ECI30" s="64"/>
      <c r="ECJ30" s="64"/>
      <c r="ECK30" s="64"/>
      <c r="ECL30" s="64"/>
      <c r="ECM30" s="64"/>
      <c r="ECN30" s="64"/>
      <c r="ECO30" s="64"/>
      <c r="ECP30" s="64"/>
      <c r="ECQ30" s="64"/>
      <c r="ECR30" s="64"/>
      <c r="ECS30" s="64"/>
      <c r="ECT30" s="64"/>
      <c r="ECU30" s="64"/>
      <c r="ECV30" s="64"/>
      <c r="ECW30" s="64"/>
      <c r="ECX30" s="64"/>
      <c r="ECY30" s="64"/>
      <c r="ECZ30" s="64"/>
      <c r="EDA30" s="64"/>
      <c r="EDB30" s="64"/>
      <c r="EDC30" s="64"/>
      <c r="EDD30" s="64"/>
      <c r="EDE30" s="64"/>
      <c r="EDF30" s="64"/>
      <c r="EDG30" s="64"/>
      <c r="EDH30" s="64"/>
      <c r="EDI30" s="64"/>
      <c r="EDJ30" s="64"/>
      <c r="EDK30" s="64"/>
      <c r="EDL30" s="64"/>
      <c r="EDM30" s="64"/>
      <c r="EDN30" s="64"/>
      <c r="EDO30" s="64"/>
      <c r="EDP30" s="64"/>
      <c r="EDQ30" s="64"/>
      <c r="EDR30" s="64"/>
      <c r="EDS30" s="64"/>
      <c r="EDT30" s="64"/>
      <c r="EDU30" s="64"/>
      <c r="EDV30" s="64"/>
      <c r="EDW30" s="64"/>
      <c r="EDX30" s="64"/>
      <c r="EDY30" s="64"/>
      <c r="EDZ30" s="64"/>
      <c r="EEA30" s="64"/>
      <c r="EEB30" s="64"/>
      <c r="EEC30" s="64"/>
      <c r="EED30" s="64"/>
      <c r="EEE30" s="64"/>
      <c r="EEF30" s="64"/>
      <c r="EEG30" s="64"/>
      <c r="EEH30" s="64"/>
      <c r="EEI30" s="64"/>
      <c r="EEJ30" s="64"/>
      <c r="EEK30" s="64"/>
      <c r="EEL30" s="64"/>
      <c r="EEM30" s="64"/>
      <c r="EEN30" s="64"/>
      <c r="EEO30" s="64"/>
      <c r="EEP30" s="64"/>
      <c r="EEQ30" s="64"/>
      <c r="EER30" s="64"/>
      <c r="EES30" s="64"/>
      <c r="EET30" s="64"/>
      <c r="EEU30" s="64"/>
      <c r="EEV30" s="64"/>
      <c r="EEW30" s="64"/>
      <c r="EEX30" s="64"/>
      <c r="EEY30" s="64"/>
      <c r="EEZ30" s="64"/>
      <c r="EFA30" s="64"/>
      <c r="EFB30" s="64"/>
      <c r="EFC30" s="64"/>
      <c r="EFD30" s="64"/>
      <c r="EFE30" s="64"/>
      <c r="EFF30" s="64"/>
      <c r="EFG30" s="64"/>
      <c r="EFH30" s="64"/>
      <c r="EFI30" s="64"/>
      <c r="EFJ30" s="64"/>
      <c r="EFK30" s="64"/>
      <c r="EFL30" s="64"/>
      <c r="EFM30" s="64"/>
      <c r="EFN30" s="64"/>
      <c r="EFO30" s="64"/>
      <c r="EFP30" s="64"/>
      <c r="EFQ30" s="64"/>
      <c r="EFR30" s="64"/>
      <c r="EFS30" s="64"/>
      <c r="EFT30" s="64"/>
      <c r="EFU30" s="64"/>
      <c r="EFV30" s="64"/>
      <c r="EFW30" s="64"/>
      <c r="EFX30" s="64"/>
      <c r="EFY30" s="64"/>
      <c r="EFZ30" s="64"/>
      <c r="EGA30" s="64"/>
      <c r="EGB30" s="64"/>
      <c r="EGC30" s="64"/>
      <c r="EGD30" s="64"/>
      <c r="EGE30" s="64"/>
      <c r="EGF30" s="64"/>
      <c r="EGG30" s="64"/>
      <c r="EGH30" s="64"/>
      <c r="EGI30" s="64"/>
      <c r="EGJ30" s="64"/>
      <c r="EGK30" s="64"/>
      <c r="EGL30" s="64"/>
      <c r="EGM30" s="64"/>
      <c r="EGN30" s="64"/>
      <c r="EGO30" s="64"/>
      <c r="EGP30" s="64"/>
      <c r="EGQ30" s="64"/>
      <c r="EGR30" s="64"/>
      <c r="EGS30" s="64"/>
      <c r="EGT30" s="64"/>
      <c r="EGU30" s="64"/>
      <c r="EGV30" s="64"/>
      <c r="EGW30" s="64"/>
      <c r="EGX30" s="64"/>
      <c r="EGY30" s="64"/>
      <c r="EGZ30" s="64"/>
      <c r="EHA30" s="64"/>
      <c r="EHB30" s="64"/>
      <c r="EHC30" s="64"/>
      <c r="EHD30" s="64"/>
      <c r="EHE30" s="64"/>
      <c r="EHF30" s="64"/>
      <c r="EHG30" s="64"/>
      <c r="EHH30" s="64"/>
      <c r="EHI30" s="64"/>
      <c r="EHJ30" s="64"/>
      <c r="EHK30" s="64"/>
      <c r="EHL30" s="64"/>
      <c r="EHM30" s="64"/>
      <c r="EHN30" s="64"/>
      <c r="EHO30" s="64"/>
      <c r="EHP30" s="64"/>
      <c r="EHQ30" s="64"/>
      <c r="EHR30" s="64"/>
      <c r="EHS30" s="64"/>
      <c r="EHT30" s="64"/>
      <c r="EHU30" s="64"/>
      <c r="EHV30" s="64"/>
      <c r="EHW30" s="64"/>
      <c r="EHX30" s="64"/>
      <c r="EHY30" s="64"/>
      <c r="EHZ30" s="64"/>
      <c r="EIA30" s="64"/>
      <c r="EIB30" s="64"/>
      <c r="EIC30" s="64"/>
      <c r="EID30" s="64"/>
      <c r="EIE30" s="64"/>
      <c r="EIF30" s="64"/>
      <c r="EIG30" s="64"/>
      <c r="EIH30" s="64"/>
      <c r="EII30" s="64"/>
      <c r="EIJ30" s="64"/>
      <c r="EIK30" s="64"/>
      <c r="EIL30" s="64"/>
      <c r="EIM30" s="64"/>
      <c r="EIN30" s="64"/>
      <c r="EIO30" s="64"/>
      <c r="EIP30" s="64"/>
      <c r="EIQ30" s="64"/>
      <c r="EIR30" s="64"/>
      <c r="EIS30" s="64"/>
      <c r="EIT30" s="64"/>
      <c r="EIU30" s="64"/>
      <c r="EIV30" s="64"/>
      <c r="EIW30" s="64"/>
      <c r="EIX30" s="64"/>
      <c r="EIY30" s="64"/>
      <c r="EIZ30" s="64"/>
      <c r="EJA30" s="64"/>
      <c r="EJB30" s="64"/>
      <c r="EJC30" s="64"/>
      <c r="EJD30" s="64"/>
      <c r="EJE30" s="64"/>
      <c r="EJF30" s="64"/>
      <c r="EJG30" s="64"/>
      <c r="EJH30" s="64"/>
      <c r="EJI30" s="64"/>
      <c r="EJJ30" s="64"/>
      <c r="EJK30" s="64"/>
      <c r="EJL30" s="64"/>
      <c r="EJM30" s="64"/>
      <c r="EJN30" s="64"/>
      <c r="EJO30" s="64"/>
      <c r="EJP30" s="64"/>
      <c r="EJQ30" s="64"/>
      <c r="EJR30" s="64"/>
      <c r="EJS30" s="64"/>
      <c r="EJT30" s="64"/>
      <c r="EJU30" s="64"/>
      <c r="EJV30" s="64"/>
      <c r="EJW30" s="64"/>
      <c r="EJX30" s="64"/>
      <c r="EJY30" s="64"/>
      <c r="EJZ30" s="64"/>
      <c r="EKA30" s="64"/>
      <c r="EKB30" s="64"/>
      <c r="EKC30" s="64"/>
      <c r="EKD30" s="64"/>
      <c r="EKE30" s="64"/>
      <c r="EKF30" s="64"/>
      <c r="EKG30" s="64"/>
      <c r="EKH30" s="64"/>
      <c r="EKI30" s="64"/>
      <c r="EKJ30" s="64"/>
      <c r="EKK30" s="64"/>
      <c r="EKL30" s="64"/>
      <c r="EKM30" s="64"/>
      <c r="EKN30" s="64"/>
      <c r="EKO30" s="64"/>
      <c r="EKP30" s="64"/>
      <c r="EKQ30" s="64"/>
      <c r="EKR30" s="64"/>
      <c r="EKS30" s="64"/>
      <c r="EKT30" s="64"/>
      <c r="EKU30" s="64"/>
      <c r="EKV30" s="64"/>
      <c r="EKW30" s="64"/>
      <c r="EKX30" s="64"/>
      <c r="EKY30" s="64"/>
      <c r="EKZ30" s="64"/>
      <c r="ELA30" s="64"/>
      <c r="ELB30" s="64"/>
      <c r="ELC30" s="64"/>
      <c r="ELD30" s="64"/>
      <c r="ELE30" s="64"/>
      <c r="ELF30" s="64"/>
      <c r="ELG30" s="64"/>
      <c r="ELH30" s="64"/>
      <c r="ELI30" s="64"/>
      <c r="ELJ30" s="64"/>
      <c r="ELK30" s="64"/>
      <c r="ELL30" s="64"/>
      <c r="ELM30" s="64"/>
      <c r="ELN30" s="64"/>
      <c r="ELO30" s="64"/>
      <c r="ELP30" s="64"/>
      <c r="ELQ30" s="64"/>
      <c r="ELR30" s="64"/>
      <c r="ELS30" s="64"/>
      <c r="ELT30" s="64"/>
      <c r="ELU30" s="64"/>
      <c r="ELV30" s="64"/>
      <c r="ELW30" s="64"/>
      <c r="ELX30" s="64"/>
      <c r="ELY30" s="64"/>
      <c r="ELZ30" s="64"/>
      <c r="EMA30" s="64"/>
      <c r="EMB30" s="64"/>
      <c r="EMC30" s="64"/>
      <c r="EMD30" s="64"/>
      <c r="EME30" s="64"/>
      <c r="EMF30" s="64"/>
      <c r="EMG30" s="64"/>
      <c r="EMH30" s="64"/>
      <c r="EMI30" s="64"/>
      <c r="EMJ30" s="64"/>
      <c r="EMK30" s="64"/>
      <c r="EML30" s="64"/>
      <c r="EMM30" s="64"/>
      <c r="EMN30" s="64"/>
      <c r="EMO30" s="64"/>
      <c r="EMP30" s="64"/>
      <c r="EMQ30" s="64"/>
      <c r="EMR30" s="64"/>
      <c r="EMS30" s="64"/>
      <c r="EMT30" s="64"/>
      <c r="EMU30" s="64"/>
      <c r="EMV30" s="64"/>
      <c r="EMW30" s="64"/>
      <c r="EMX30" s="64"/>
      <c r="EMY30" s="64"/>
      <c r="EMZ30" s="64"/>
      <c r="ENA30" s="64"/>
      <c r="ENB30" s="64"/>
      <c r="ENC30" s="64"/>
      <c r="END30" s="64"/>
      <c r="ENE30" s="64"/>
      <c r="ENF30" s="64"/>
      <c r="ENG30" s="64"/>
      <c r="ENH30" s="64"/>
      <c r="ENI30" s="64"/>
      <c r="ENJ30" s="64"/>
      <c r="ENK30" s="64"/>
      <c r="ENL30" s="64"/>
      <c r="ENM30" s="64"/>
      <c r="ENN30" s="64"/>
      <c r="ENO30" s="64"/>
      <c r="ENP30" s="64"/>
      <c r="ENQ30" s="64"/>
      <c r="ENR30" s="64"/>
      <c r="ENS30" s="64"/>
      <c r="ENT30" s="64"/>
      <c r="ENU30" s="64"/>
      <c r="ENV30" s="64"/>
      <c r="ENW30" s="64"/>
      <c r="ENX30" s="64"/>
      <c r="ENY30" s="64"/>
      <c r="ENZ30" s="64"/>
      <c r="EOA30" s="64"/>
      <c r="EOB30" s="64"/>
      <c r="EOC30" s="64"/>
      <c r="EOD30" s="64"/>
      <c r="EOE30" s="64"/>
      <c r="EOF30" s="64"/>
      <c r="EOG30" s="64"/>
      <c r="EOH30" s="64"/>
      <c r="EOI30" s="64"/>
      <c r="EOJ30" s="64"/>
      <c r="EOK30" s="64"/>
      <c r="EOL30" s="64"/>
      <c r="EOM30" s="64"/>
      <c r="EON30" s="64"/>
      <c r="EOO30" s="64"/>
      <c r="EOP30" s="64"/>
      <c r="EOQ30" s="64"/>
      <c r="EOR30" s="64"/>
      <c r="EOS30" s="64"/>
      <c r="EOT30" s="64"/>
      <c r="EOU30" s="64"/>
      <c r="EOV30" s="64"/>
      <c r="EOW30" s="64"/>
      <c r="EOX30" s="64"/>
      <c r="EOY30" s="64"/>
      <c r="EOZ30" s="64"/>
      <c r="EPA30" s="64"/>
      <c r="EPB30" s="64"/>
      <c r="EPC30" s="64"/>
      <c r="EPD30" s="64"/>
      <c r="EPE30" s="64"/>
      <c r="EPF30" s="64"/>
      <c r="EPG30" s="64"/>
      <c r="EPH30" s="64"/>
      <c r="EPI30" s="64"/>
      <c r="EPJ30" s="64"/>
      <c r="EPK30" s="64"/>
      <c r="EPL30" s="64"/>
      <c r="EPM30" s="64"/>
      <c r="EPN30" s="64"/>
      <c r="EPO30" s="64"/>
      <c r="EPP30" s="64"/>
      <c r="EPQ30" s="64"/>
      <c r="EPR30" s="64"/>
      <c r="EPS30" s="64"/>
      <c r="EPT30" s="64"/>
      <c r="EPU30" s="64"/>
      <c r="EPV30" s="64"/>
      <c r="EPW30" s="64"/>
      <c r="EPX30" s="64"/>
      <c r="EPY30" s="64"/>
      <c r="EPZ30" s="64"/>
      <c r="EQA30" s="64"/>
      <c r="EQB30" s="64"/>
      <c r="EQC30" s="64"/>
      <c r="EQD30" s="64"/>
      <c r="EQE30" s="64"/>
      <c r="EQF30" s="64"/>
      <c r="EQG30" s="64"/>
      <c r="EQH30" s="64"/>
      <c r="EQI30" s="64"/>
      <c r="EQJ30" s="64"/>
      <c r="EQK30" s="64"/>
      <c r="EQL30" s="64"/>
      <c r="EQM30" s="64"/>
      <c r="EQN30" s="64"/>
      <c r="EQO30" s="64"/>
      <c r="EQP30" s="64"/>
      <c r="EQQ30" s="64"/>
      <c r="EQR30" s="64"/>
      <c r="EQS30" s="64"/>
      <c r="EQT30" s="64"/>
      <c r="EQU30" s="64"/>
      <c r="EQV30" s="64"/>
      <c r="EQW30" s="64"/>
      <c r="EQX30" s="64"/>
      <c r="EQY30" s="64"/>
      <c r="EQZ30" s="64"/>
      <c r="ERA30" s="64"/>
      <c r="ERB30" s="64"/>
      <c r="ERC30" s="64"/>
      <c r="ERD30" s="64"/>
      <c r="ERE30" s="64"/>
      <c r="ERF30" s="64"/>
      <c r="ERG30" s="64"/>
      <c r="ERH30" s="64"/>
      <c r="ERI30" s="64"/>
      <c r="ERJ30" s="64"/>
      <c r="ERK30" s="64"/>
      <c r="ERL30" s="64"/>
      <c r="ERM30" s="64"/>
      <c r="ERN30" s="64"/>
      <c r="ERO30" s="64"/>
      <c r="ERP30" s="64"/>
      <c r="ERQ30" s="64"/>
      <c r="ERR30" s="64"/>
      <c r="ERS30" s="64"/>
      <c r="ERT30" s="64"/>
      <c r="ERU30" s="64"/>
      <c r="ERV30" s="64"/>
      <c r="ERW30" s="64"/>
      <c r="ERX30" s="64"/>
      <c r="ERY30" s="64"/>
      <c r="ERZ30" s="64"/>
      <c r="ESA30" s="64"/>
      <c r="ESB30" s="64"/>
      <c r="ESC30" s="64"/>
      <c r="ESD30" s="64"/>
      <c r="ESE30" s="64"/>
      <c r="ESF30" s="64"/>
      <c r="ESG30" s="64"/>
      <c r="ESH30" s="64"/>
      <c r="ESI30" s="64"/>
      <c r="ESJ30" s="64"/>
      <c r="ESK30" s="64"/>
      <c r="ESL30" s="64"/>
      <c r="ESM30" s="64"/>
      <c r="ESN30" s="64"/>
      <c r="ESO30" s="64"/>
      <c r="ESP30" s="64"/>
      <c r="ESQ30" s="64"/>
      <c r="ESR30" s="64"/>
      <c r="ESS30" s="64"/>
      <c r="EST30" s="64"/>
      <c r="ESU30" s="64"/>
      <c r="ESV30" s="64"/>
      <c r="ESW30" s="64"/>
      <c r="ESX30" s="64"/>
      <c r="ESY30" s="64"/>
      <c r="ESZ30" s="64"/>
      <c r="ETA30" s="64"/>
      <c r="ETB30" s="64"/>
      <c r="ETC30" s="64"/>
      <c r="ETD30" s="64"/>
      <c r="ETE30" s="64"/>
      <c r="ETF30" s="64"/>
      <c r="ETG30" s="64"/>
      <c r="ETH30" s="64"/>
      <c r="ETI30" s="64"/>
      <c r="ETJ30" s="64"/>
      <c r="ETK30" s="64"/>
      <c r="ETL30" s="64"/>
      <c r="ETM30" s="64"/>
      <c r="ETN30" s="64"/>
      <c r="ETO30" s="64"/>
      <c r="ETP30" s="64"/>
      <c r="ETQ30" s="64"/>
      <c r="ETR30" s="64"/>
      <c r="ETS30" s="64"/>
      <c r="ETT30" s="64"/>
      <c r="ETU30" s="64"/>
      <c r="ETV30" s="64"/>
      <c r="ETW30" s="64"/>
      <c r="ETX30" s="64"/>
      <c r="ETY30" s="64"/>
      <c r="ETZ30" s="64"/>
      <c r="EUA30" s="64"/>
      <c r="EUB30" s="64"/>
      <c r="EUC30" s="64"/>
      <c r="EUD30" s="64"/>
      <c r="EUE30" s="64"/>
      <c r="EUF30" s="64"/>
      <c r="EUG30" s="64"/>
      <c r="EUH30" s="64"/>
      <c r="EUI30" s="64"/>
      <c r="EUJ30" s="64"/>
      <c r="EUK30" s="64"/>
      <c r="EUL30" s="64"/>
      <c r="EUM30" s="64"/>
      <c r="EUN30" s="64"/>
      <c r="EUO30" s="64"/>
      <c r="EUP30" s="64"/>
      <c r="EUQ30" s="64"/>
      <c r="EUR30" s="64"/>
      <c r="EUS30" s="64"/>
      <c r="EUT30" s="64"/>
      <c r="EUU30" s="64"/>
      <c r="EUV30" s="64"/>
      <c r="EUW30" s="64"/>
      <c r="EUX30" s="64"/>
      <c r="EUY30" s="64"/>
      <c r="EUZ30" s="64"/>
      <c r="EVA30" s="64"/>
      <c r="EVB30" s="64"/>
      <c r="EVC30" s="64"/>
      <c r="EVD30" s="64"/>
      <c r="EVE30" s="64"/>
      <c r="EVF30" s="64"/>
      <c r="EVG30" s="64"/>
      <c r="EVH30" s="64"/>
      <c r="EVI30" s="64"/>
      <c r="EVJ30" s="64"/>
      <c r="EVK30" s="64"/>
      <c r="EVL30" s="64"/>
      <c r="EVM30" s="64"/>
      <c r="EVN30" s="64"/>
      <c r="EVO30" s="64"/>
      <c r="EVP30" s="64"/>
      <c r="EVQ30" s="64"/>
      <c r="EVR30" s="64"/>
      <c r="EVS30" s="64"/>
      <c r="EVT30" s="64"/>
      <c r="EVU30" s="64"/>
      <c r="EVV30" s="64"/>
      <c r="EVW30" s="64"/>
      <c r="EVX30" s="64"/>
      <c r="EVY30" s="64"/>
      <c r="EVZ30" s="64"/>
      <c r="EWA30" s="64"/>
      <c r="EWB30" s="64"/>
      <c r="EWC30" s="64"/>
      <c r="EWD30" s="64"/>
      <c r="EWE30" s="64"/>
      <c r="EWF30" s="64"/>
      <c r="EWG30" s="64"/>
      <c r="EWH30" s="64"/>
      <c r="EWI30" s="64"/>
      <c r="EWJ30" s="64"/>
      <c r="EWK30" s="64"/>
      <c r="EWL30" s="64"/>
      <c r="EWM30" s="64"/>
      <c r="EWN30" s="64"/>
      <c r="EWO30" s="64"/>
      <c r="EWP30" s="64"/>
      <c r="EWQ30" s="64"/>
      <c r="EWR30" s="64"/>
      <c r="EWS30" s="64"/>
      <c r="EWT30" s="64"/>
      <c r="EWU30" s="64"/>
      <c r="EWV30" s="64"/>
      <c r="EWW30" s="64"/>
      <c r="EWX30" s="64"/>
      <c r="EWY30" s="64"/>
      <c r="EWZ30" s="64"/>
      <c r="EXA30" s="64"/>
      <c r="EXB30" s="64"/>
      <c r="EXC30" s="64"/>
      <c r="EXD30" s="64"/>
      <c r="EXE30" s="64"/>
      <c r="EXF30" s="64"/>
      <c r="EXG30" s="64"/>
      <c r="EXH30" s="64"/>
      <c r="EXI30" s="64"/>
      <c r="EXJ30" s="64"/>
      <c r="EXK30" s="64"/>
      <c r="EXL30" s="64"/>
      <c r="EXM30" s="64"/>
      <c r="EXN30" s="64"/>
      <c r="EXO30" s="64"/>
      <c r="EXP30" s="64"/>
      <c r="EXQ30" s="64"/>
      <c r="EXR30" s="64"/>
      <c r="EXS30" s="64"/>
      <c r="EXT30" s="64"/>
      <c r="EXU30" s="64"/>
      <c r="EXV30" s="64"/>
      <c r="EXW30" s="64"/>
      <c r="EXX30" s="64"/>
      <c r="EXY30" s="64"/>
      <c r="EXZ30" s="64"/>
      <c r="EYA30" s="64"/>
      <c r="EYB30" s="64"/>
      <c r="EYC30" s="64"/>
      <c r="EYD30" s="64"/>
      <c r="EYE30" s="64"/>
      <c r="EYF30" s="64"/>
      <c r="EYG30" s="64"/>
      <c r="EYH30" s="64"/>
      <c r="EYI30" s="64"/>
      <c r="EYJ30" s="64"/>
      <c r="EYK30" s="64"/>
      <c r="EYL30" s="64"/>
      <c r="EYM30" s="64"/>
      <c r="EYN30" s="64"/>
      <c r="EYO30" s="64"/>
      <c r="EYP30" s="64"/>
      <c r="EYQ30" s="64"/>
      <c r="EYR30" s="64"/>
      <c r="EYS30" s="64"/>
      <c r="EYT30" s="64"/>
      <c r="EYU30" s="64"/>
      <c r="EYV30" s="64"/>
      <c r="EYW30" s="64"/>
      <c r="EYX30" s="64"/>
      <c r="EYY30" s="64"/>
      <c r="EYZ30" s="64"/>
      <c r="EZA30" s="64"/>
      <c r="EZB30" s="64"/>
      <c r="EZC30" s="64"/>
      <c r="EZD30" s="64"/>
      <c r="EZE30" s="64"/>
      <c r="EZF30" s="64"/>
      <c r="EZG30" s="64"/>
      <c r="EZH30" s="64"/>
      <c r="EZI30" s="64"/>
      <c r="EZJ30" s="64"/>
      <c r="EZK30" s="64"/>
      <c r="EZL30" s="64"/>
      <c r="EZM30" s="64"/>
      <c r="EZN30" s="64"/>
      <c r="EZO30" s="64"/>
      <c r="EZP30" s="64"/>
      <c r="EZQ30" s="64"/>
      <c r="EZR30" s="64"/>
      <c r="EZS30" s="64"/>
      <c r="EZT30" s="64"/>
      <c r="EZU30" s="64"/>
      <c r="EZV30" s="64"/>
      <c r="EZW30" s="64"/>
      <c r="EZX30" s="64"/>
      <c r="EZY30" s="64"/>
      <c r="EZZ30" s="64"/>
      <c r="FAA30" s="64"/>
      <c r="FAB30" s="64"/>
      <c r="FAC30" s="64"/>
      <c r="FAD30" s="64"/>
      <c r="FAE30" s="64"/>
      <c r="FAF30" s="64"/>
      <c r="FAG30" s="64"/>
      <c r="FAH30" s="64"/>
      <c r="FAI30" s="64"/>
      <c r="FAJ30" s="64"/>
      <c r="FAK30" s="64"/>
      <c r="FAL30" s="64"/>
      <c r="FAM30" s="64"/>
      <c r="FAN30" s="64"/>
      <c r="FAO30" s="64"/>
      <c r="FAP30" s="64"/>
      <c r="FAQ30" s="64"/>
      <c r="FAR30" s="64"/>
      <c r="FAS30" s="64"/>
      <c r="FAT30" s="64"/>
      <c r="FAU30" s="64"/>
      <c r="FAV30" s="64"/>
      <c r="FAW30" s="64"/>
      <c r="FAX30" s="64"/>
      <c r="FAY30" s="64"/>
      <c r="FAZ30" s="64"/>
      <c r="FBA30" s="64"/>
      <c r="FBB30" s="64"/>
      <c r="FBC30" s="64"/>
      <c r="FBD30" s="64"/>
      <c r="FBE30" s="64"/>
      <c r="FBF30" s="64"/>
      <c r="FBG30" s="64"/>
      <c r="FBH30" s="64"/>
      <c r="FBI30" s="64"/>
      <c r="FBJ30" s="64"/>
      <c r="FBK30" s="64"/>
      <c r="FBL30" s="64"/>
      <c r="FBM30" s="64"/>
      <c r="FBN30" s="64"/>
      <c r="FBO30" s="64"/>
      <c r="FBP30" s="64"/>
      <c r="FBQ30" s="64"/>
      <c r="FBR30" s="64"/>
      <c r="FBS30" s="64"/>
      <c r="FBT30" s="64"/>
      <c r="FBU30" s="64"/>
      <c r="FBV30" s="64"/>
      <c r="FBW30" s="64"/>
      <c r="FBX30" s="64"/>
      <c r="FBY30" s="64"/>
      <c r="FBZ30" s="64"/>
      <c r="FCA30" s="64"/>
      <c r="FCB30" s="64"/>
      <c r="FCC30" s="64"/>
      <c r="FCD30" s="64"/>
      <c r="FCE30" s="64"/>
      <c r="FCF30" s="64"/>
      <c r="FCG30" s="64"/>
      <c r="FCH30" s="64"/>
      <c r="FCI30" s="64"/>
      <c r="FCJ30" s="64"/>
      <c r="FCK30" s="64"/>
      <c r="FCL30" s="64"/>
      <c r="FCM30" s="64"/>
      <c r="FCN30" s="64"/>
      <c r="FCO30" s="64"/>
      <c r="FCP30" s="64"/>
      <c r="FCQ30" s="64"/>
      <c r="FCR30" s="64"/>
      <c r="FCS30" s="64"/>
      <c r="FCT30" s="64"/>
      <c r="FCU30" s="64"/>
      <c r="FCV30" s="64"/>
      <c r="FCW30" s="64"/>
      <c r="FCX30" s="64"/>
      <c r="FCY30" s="64"/>
      <c r="FCZ30" s="64"/>
      <c r="FDA30" s="64"/>
      <c r="FDB30" s="64"/>
      <c r="FDC30" s="64"/>
      <c r="FDD30" s="64"/>
      <c r="FDE30" s="64"/>
      <c r="FDF30" s="64"/>
      <c r="FDG30" s="64"/>
      <c r="FDH30" s="64"/>
      <c r="FDI30" s="64"/>
      <c r="FDJ30" s="64"/>
      <c r="FDK30" s="64"/>
      <c r="FDL30" s="64"/>
      <c r="FDM30" s="64"/>
      <c r="FDN30" s="64"/>
      <c r="FDO30" s="64"/>
      <c r="FDP30" s="64"/>
      <c r="FDQ30" s="64"/>
      <c r="FDR30" s="64"/>
      <c r="FDS30" s="64"/>
      <c r="FDT30" s="64"/>
      <c r="FDU30" s="64"/>
      <c r="FDV30" s="64"/>
      <c r="FDW30" s="64"/>
      <c r="FDX30" s="64"/>
      <c r="FDY30" s="64"/>
      <c r="FDZ30" s="64"/>
      <c r="FEA30" s="64"/>
      <c r="FEB30" s="64"/>
      <c r="FEC30" s="64"/>
      <c r="FED30" s="64"/>
      <c r="FEE30" s="64"/>
      <c r="FEF30" s="64"/>
      <c r="FEG30" s="64"/>
      <c r="FEH30" s="64"/>
      <c r="FEI30" s="64"/>
      <c r="FEJ30" s="64"/>
      <c r="FEK30" s="64"/>
      <c r="FEL30" s="64"/>
      <c r="FEM30" s="64"/>
      <c r="FEN30" s="64"/>
      <c r="FEO30" s="64"/>
      <c r="FEP30" s="64"/>
      <c r="FEQ30" s="64"/>
      <c r="FER30" s="64"/>
      <c r="FES30" s="64"/>
      <c r="FET30" s="64"/>
      <c r="FEU30" s="64"/>
      <c r="FEV30" s="64"/>
      <c r="FEW30" s="64"/>
      <c r="FEX30" s="64"/>
      <c r="FEY30" s="64"/>
      <c r="FEZ30" s="64"/>
      <c r="FFA30" s="64"/>
      <c r="FFB30" s="64"/>
      <c r="FFC30" s="64"/>
      <c r="FFD30" s="64"/>
      <c r="FFE30" s="64"/>
      <c r="FFF30" s="64"/>
      <c r="FFG30" s="64"/>
      <c r="FFH30" s="64"/>
      <c r="FFI30" s="64"/>
      <c r="FFJ30" s="64"/>
      <c r="FFK30" s="64"/>
      <c r="FFL30" s="64"/>
      <c r="FFM30" s="64"/>
      <c r="FFN30" s="64"/>
      <c r="FFO30" s="64"/>
      <c r="FFP30" s="64"/>
      <c r="FFQ30" s="64"/>
      <c r="FFR30" s="64"/>
      <c r="FFS30" s="64"/>
      <c r="FFT30" s="64"/>
      <c r="FFU30" s="64"/>
      <c r="FFV30" s="64"/>
      <c r="FFW30" s="64"/>
      <c r="FFX30" s="64"/>
      <c r="FFY30" s="64"/>
      <c r="FFZ30" s="64"/>
      <c r="FGA30" s="64"/>
      <c r="FGB30" s="64"/>
      <c r="FGC30" s="64"/>
      <c r="FGD30" s="64"/>
      <c r="FGE30" s="64"/>
      <c r="FGF30" s="64"/>
      <c r="FGG30" s="64"/>
      <c r="FGH30" s="64"/>
      <c r="FGI30" s="64"/>
      <c r="FGJ30" s="64"/>
      <c r="FGK30" s="64"/>
      <c r="FGL30" s="64"/>
      <c r="FGM30" s="64"/>
      <c r="FGN30" s="64"/>
      <c r="FGO30" s="64"/>
      <c r="FGP30" s="64"/>
      <c r="FGQ30" s="64"/>
      <c r="FGR30" s="64"/>
      <c r="FGS30" s="64"/>
      <c r="FGT30" s="64"/>
      <c r="FGU30" s="64"/>
      <c r="FGV30" s="64"/>
      <c r="FGW30" s="64"/>
      <c r="FGX30" s="64"/>
      <c r="FGY30" s="64"/>
      <c r="FGZ30" s="64"/>
      <c r="FHA30" s="64"/>
      <c r="FHB30" s="64"/>
      <c r="FHC30" s="64"/>
      <c r="FHD30" s="64"/>
      <c r="FHE30" s="64"/>
      <c r="FHF30" s="64"/>
      <c r="FHG30" s="64"/>
      <c r="FHH30" s="64"/>
      <c r="FHI30" s="64"/>
      <c r="FHJ30" s="64"/>
      <c r="FHK30" s="64"/>
      <c r="FHL30" s="64"/>
      <c r="FHM30" s="64"/>
      <c r="FHN30" s="64"/>
      <c r="FHO30" s="64"/>
      <c r="FHP30" s="64"/>
      <c r="FHQ30" s="64"/>
      <c r="FHR30" s="64"/>
      <c r="FHS30" s="64"/>
      <c r="FHT30" s="64"/>
      <c r="FHU30" s="64"/>
      <c r="FHV30" s="64"/>
      <c r="FHW30" s="64"/>
      <c r="FHX30" s="64"/>
      <c r="FHY30" s="64"/>
      <c r="FHZ30" s="64"/>
      <c r="FIA30" s="64"/>
      <c r="FIB30" s="64"/>
      <c r="FIC30" s="64"/>
      <c r="FID30" s="64"/>
      <c r="FIE30" s="64"/>
      <c r="FIF30" s="64"/>
      <c r="FIG30" s="64"/>
      <c r="FIH30" s="64"/>
      <c r="FII30" s="64"/>
      <c r="FIJ30" s="64"/>
      <c r="FIK30" s="64"/>
      <c r="FIL30" s="64"/>
      <c r="FIM30" s="64"/>
      <c r="FIN30" s="64"/>
      <c r="FIO30" s="64"/>
      <c r="FIP30" s="64"/>
      <c r="FIQ30" s="64"/>
      <c r="FIR30" s="64"/>
      <c r="FIS30" s="64"/>
      <c r="FIT30" s="64"/>
      <c r="FIU30" s="64"/>
      <c r="FIV30" s="64"/>
      <c r="FIW30" s="64"/>
      <c r="FIX30" s="64"/>
      <c r="FIY30" s="64"/>
      <c r="FIZ30" s="64"/>
      <c r="FJA30" s="64"/>
      <c r="FJB30" s="64"/>
      <c r="FJC30" s="64"/>
      <c r="FJD30" s="64"/>
      <c r="FJE30" s="64"/>
      <c r="FJF30" s="64"/>
      <c r="FJG30" s="64"/>
      <c r="FJH30" s="64"/>
      <c r="FJI30" s="64"/>
      <c r="FJJ30" s="64"/>
      <c r="FJK30" s="64"/>
      <c r="FJL30" s="64"/>
      <c r="FJM30" s="64"/>
      <c r="FJN30" s="64"/>
      <c r="FJO30" s="64"/>
      <c r="FJP30" s="64"/>
      <c r="FJQ30" s="64"/>
      <c r="FJR30" s="64"/>
      <c r="FJS30" s="64"/>
      <c r="FJT30" s="64"/>
      <c r="FJU30" s="64"/>
      <c r="FJV30" s="64"/>
      <c r="FJW30" s="64"/>
      <c r="FJX30" s="64"/>
      <c r="FJY30" s="64"/>
      <c r="FJZ30" s="64"/>
      <c r="FKA30" s="64"/>
      <c r="FKB30" s="64"/>
      <c r="FKC30" s="64"/>
      <c r="FKD30" s="64"/>
      <c r="FKE30" s="64"/>
      <c r="FKF30" s="64"/>
      <c r="FKG30" s="64"/>
      <c r="FKH30" s="64"/>
      <c r="FKI30" s="64"/>
      <c r="FKJ30" s="64"/>
      <c r="FKK30" s="64"/>
      <c r="FKL30" s="64"/>
      <c r="FKM30" s="64"/>
      <c r="FKN30" s="64"/>
      <c r="FKO30" s="64"/>
      <c r="FKP30" s="64"/>
      <c r="FKQ30" s="64"/>
      <c r="FKR30" s="64"/>
      <c r="FKS30" s="64"/>
      <c r="FKT30" s="64"/>
      <c r="FKU30" s="64"/>
      <c r="FKV30" s="64"/>
      <c r="FKW30" s="64"/>
      <c r="FKX30" s="64"/>
      <c r="FKY30" s="64"/>
      <c r="FKZ30" s="64"/>
      <c r="FLA30" s="64"/>
      <c r="FLB30" s="64"/>
      <c r="FLC30" s="64"/>
      <c r="FLD30" s="64"/>
      <c r="FLE30" s="64"/>
      <c r="FLF30" s="64"/>
      <c r="FLG30" s="64"/>
      <c r="FLH30" s="64"/>
      <c r="FLI30" s="64"/>
      <c r="FLJ30" s="64"/>
      <c r="FLK30" s="64"/>
      <c r="FLL30" s="64"/>
      <c r="FLM30" s="64"/>
      <c r="FLN30" s="64"/>
      <c r="FLO30" s="64"/>
      <c r="FLP30" s="64"/>
      <c r="FLQ30" s="64"/>
      <c r="FLR30" s="64"/>
      <c r="FLS30" s="64"/>
      <c r="FLT30" s="64"/>
      <c r="FLU30" s="64"/>
      <c r="FLV30" s="64"/>
      <c r="FLW30" s="64"/>
      <c r="FLX30" s="64"/>
      <c r="FLY30" s="64"/>
      <c r="FLZ30" s="64"/>
      <c r="FMA30" s="64"/>
      <c r="FMB30" s="64"/>
      <c r="FMC30" s="64"/>
      <c r="FMD30" s="64"/>
      <c r="FME30" s="64"/>
      <c r="FMF30" s="64"/>
      <c r="FMG30" s="64"/>
      <c r="FMH30" s="64"/>
      <c r="FMI30" s="64"/>
      <c r="FMJ30" s="64"/>
      <c r="FMK30" s="64"/>
      <c r="FML30" s="64"/>
      <c r="FMM30" s="64"/>
      <c r="FMN30" s="64"/>
      <c r="FMO30" s="64"/>
      <c r="FMP30" s="64"/>
      <c r="FMQ30" s="64"/>
      <c r="FMR30" s="64"/>
      <c r="FMS30" s="64"/>
      <c r="FMT30" s="64"/>
      <c r="FMU30" s="64"/>
      <c r="FMV30" s="64"/>
      <c r="FMW30" s="64"/>
      <c r="FMX30" s="64"/>
      <c r="FMY30" s="64"/>
      <c r="FMZ30" s="64"/>
      <c r="FNA30" s="64"/>
      <c r="FNB30" s="64"/>
      <c r="FNC30" s="64"/>
      <c r="FND30" s="64"/>
      <c r="FNE30" s="64"/>
      <c r="FNF30" s="64"/>
      <c r="FNG30" s="64"/>
      <c r="FNH30" s="64"/>
      <c r="FNI30" s="64"/>
      <c r="FNJ30" s="64"/>
      <c r="FNK30" s="64"/>
      <c r="FNL30" s="64"/>
      <c r="FNM30" s="64"/>
      <c r="FNN30" s="64"/>
      <c r="FNO30" s="64"/>
      <c r="FNP30" s="64"/>
      <c r="FNQ30" s="64"/>
      <c r="FNR30" s="64"/>
      <c r="FNS30" s="64"/>
      <c r="FNT30" s="64"/>
      <c r="FNU30" s="64"/>
      <c r="FNV30" s="64"/>
      <c r="FNW30" s="64"/>
      <c r="FNX30" s="64"/>
      <c r="FNY30" s="64"/>
      <c r="FNZ30" s="64"/>
      <c r="FOA30" s="64"/>
      <c r="FOB30" s="64"/>
      <c r="FOC30" s="64"/>
      <c r="FOD30" s="64"/>
      <c r="FOE30" s="64"/>
      <c r="FOF30" s="64"/>
      <c r="FOG30" s="64"/>
      <c r="FOH30" s="64"/>
      <c r="FOI30" s="64"/>
      <c r="FOJ30" s="64"/>
      <c r="FOK30" s="64"/>
      <c r="FOL30" s="64"/>
      <c r="FOM30" s="64"/>
      <c r="FON30" s="64"/>
      <c r="FOO30" s="64"/>
      <c r="FOP30" s="64"/>
      <c r="FOQ30" s="64"/>
      <c r="FOR30" s="64"/>
      <c r="FOS30" s="64"/>
      <c r="FOT30" s="64"/>
      <c r="FOU30" s="64"/>
      <c r="FOV30" s="64"/>
      <c r="FOW30" s="64"/>
      <c r="FOX30" s="64"/>
      <c r="FOY30" s="64"/>
      <c r="FOZ30" s="64"/>
      <c r="FPA30" s="64"/>
      <c r="FPB30" s="64"/>
      <c r="FPC30" s="64"/>
      <c r="FPD30" s="64"/>
      <c r="FPE30" s="64"/>
      <c r="FPF30" s="64"/>
      <c r="FPG30" s="64"/>
      <c r="FPH30" s="64"/>
      <c r="FPI30" s="64"/>
      <c r="FPJ30" s="64"/>
      <c r="FPK30" s="64"/>
      <c r="FPL30" s="64"/>
      <c r="FPM30" s="64"/>
      <c r="FPN30" s="64"/>
      <c r="FPO30" s="64"/>
      <c r="FPP30" s="64"/>
      <c r="FPQ30" s="64"/>
      <c r="FPR30" s="64"/>
      <c r="FPS30" s="64"/>
      <c r="FPT30" s="64"/>
      <c r="FPU30" s="64"/>
      <c r="FPV30" s="64"/>
      <c r="FPW30" s="64"/>
      <c r="FPX30" s="64"/>
      <c r="FPY30" s="64"/>
      <c r="FPZ30" s="64"/>
      <c r="FQA30" s="64"/>
      <c r="FQB30" s="64"/>
      <c r="FQC30" s="64"/>
      <c r="FQD30" s="64"/>
      <c r="FQE30" s="64"/>
      <c r="FQF30" s="64"/>
      <c r="FQG30" s="64"/>
      <c r="FQH30" s="64"/>
      <c r="FQI30" s="64"/>
      <c r="FQJ30" s="64"/>
      <c r="FQK30" s="64"/>
      <c r="FQL30" s="64"/>
      <c r="FQM30" s="64"/>
      <c r="FQN30" s="64"/>
      <c r="FQO30" s="64"/>
      <c r="FQP30" s="64"/>
      <c r="FQQ30" s="64"/>
      <c r="FQR30" s="64"/>
      <c r="FQS30" s="64"/>
      <c r="FQT30" s="64"/>
      <c r="FQU30" s="64"/>
      <c r="FQV30" s="64"/>
      <c r="FQW30" s="64"/>
      <c r="FQX30" s="64"/>
      <c r="FQY30" s="64"/>
      <c r="FQZ30" s="64"/>
      <c r="FRA30" s="64"/>
      <c r="FRB30" s="64"/>
      <c r="FRC30" s="64"/>
      <c r="FRD30" s="64"/>
      <c r="FRE30" s="64"/>
      <c r="FRF30" s="64"/>
      <c r="FRG30" s="64"/>
      <c r="FRH30" s="64"/>
      <c r="FRI30" s="64"/>
      <c r="FRJ30" s="64"/>
      <c r="FRK30" s="64"/>
      <c r="FRL30" s="64"/>
      <c r="FRM30" s="64"/>
      <c r="FRN30" s="64"/>
      <c r="FRO30" s="64"/>
      <c r="FRP30" s="64"/>
      <c r="FRQ30" s="64"/>
      <c r="FRR30" s="64"/>
      <c r="FRS30" s="64"/>
      <c r="FRT30" s="64"/>
      <c r="FRU30" s="64"/>
      <c r="FRV30" s="64"/>
      <c r="FRW30" s="64"/>
      <c r="FRX30" s="64"/>
      <c r="FRY30" s="64"/>
      <c r="FRZ30" s="64"/>
      <c r="FSA30" s="64"/>
      <c r="FSB30" s="64"/>
      <c r="FSC30" s="64"/>
      <c r="FSD30" s="64"/>
      <c r="FSE30" s="64"/>
      <c r="FSF30" s="64"/>
      <c r="FSG30" s="64"/>
      <c r="FSH30" s="64"/>
      <c r="FSI30" s="64"/>
      <c r="FSJ30" s="64"/>
      <c r="FSK30" s="64"/>
      <c r="FSL30" s="64"/>
      <c r="FSM30" s="64"/>
      <c r="FSN30" s="64"/>
      <c r="FSO30" s="64"/>
      <c r="FSP30" s="64"/>
      <c r="FSQ30" s="64"/>
      <c r="FSR30" s="64"/>
      <c r="FSS30" s="64"/>
      <c r="FST30" s="64"/>
      <c r="FSU30" s="64"/>
      <c r="FSV30" s="64"/>
      <c r="FSW30" s="64"/>
      <c r="FSX30" s="64"/>
      <c r="FSY30" s="64"/>
      <c r="FSZ30" s="64"/>
      <c r="FTA30" s="64"/>
      <c r="FTB30" s="64"/>
      <c r="FTC30" s="64"/>
      <c r="FTD30" s="64"/>
      <c r="FTE30" s="64"/>
      <c r="FTF30" s="64"/>
      <c r="FTG30" s="64"/>
      <c r="FTH30" s="64"/>
      <c r="FTI30" s="64"/>
      <c r="FTJ30" s="64"/>
      <c r="FTK30" s="64"/>
      <c r="FTL30" s="64"/>
      <c r="FTM30" s="64"/>
      <c r="FTN30" s="64"/>
      <c r="FTO30" s="64"/>
      <c r="FTP30" s="64"/>
      <c r="FTQ30" s="64"/>
      <c r="FTR30" s="64"/>
      <c r="FTS30" s="64"/>
      <c r="FTT30" s="64"/>
      <c r="FTU30" s="64"/>
      <c r="FTV30" s="64"/>
      <c r="FTW30" s="64"/>
      <c r="FTX30" s="64"/>
      <c r="FTY30" s="64"/>
      <c r="FTZ30" s="64"/>
      <c r="FUA30" s="64"/>
      <c r="FUB30" s="64"/>
      <c r="FUC30" s="64"/>
      <c r="FUD30" s="64"/>
      <c r="FUE30" s="64"/>
      <c r="FUF30" s="64"/>
      <c r="FUG30" s="64"/>
      <c r="FUH30" s="64"/>
      <c r="FUI30" s="64"/>
      <c r="FUJ30" s="64"/>
      <c r="FUK30" s="64"/>
      <c r="FUL30" s="64"/>
      <c r="FUM30" s="64"/>
      <c r="FUN30" s="64"/>
      <c r="FUO30" s="64"/>
      <c r="FUP30" s="64"/>
      <c r="FUQ30" s="64"/>
      <c r="FUR30" s="64"/>
      <c r="FUS30" s="64"/>
      <c r="FUT30" s="64"/>
      <c r="FUU30" s="64"/>
      <c r="FUV30" s="64"/>
      <c r="FUW30" s="64"/>
      <c r="FUX30" s="64"/>
      <c r="FUY30" s="64"/>
      <c r="FUZ30" s="64"/>
      <c r="FVA30" s="64"/>
      <c r="FVB30" s="64"/>
      <c r="FVC30" s="64"/>
      <c r="FVD30" s="64"/>
      <c r="FVE30" s="64"/>
      <c r="FVF30" s="64"/>
      <c r="FVG30" s="64"/>
      <c r="FVH30" s="64"/>
      <c r="FVI30" s="64"/>
      <c r="FVJ30" s="64"/>
      <c r="FVK30" s="64"/>
      <c r="FVL30" s="64"/>
      <c r="FVM30" s="64"/>
      <c r="FVN30" s="64"/>
      <c r="FVO30" s="64"/>
      <c r="FVP30" s="64"/>
      <c r="FVQ30" s="64"/>
      <c r="FVR30" s="64"/>
      <c r="FVS30" s="64"/>
      <c r="FVT30" s="64"/>
      <c r="FVU30" s="64"/>
      <c r="FVV30" s="64"/>
      <c r="FVW30" s="64"/>
      <c r="FVX30" s="64"/>
      <c r="FVY30" s="64"/>
      <c r="FVZ30" s="64"/>
      <c r="FWA30" s="64"/>
      <c r="FWB30" s="64"/>
      <c r="FWC30" s="64"/>
      <c r="FWD30" s="64"/>
      <c r="FWE30" s="64"/>
      <c r="FWF30" s="64"/>
      <c r="FWG30" s="64"/>
      <c r="FWH30" s="64"/>
      <c r="FWI30" s="64"/>
      <c r="FWJ30" s="64"/>
      <c r="FWK30" s="64"/>
      <c r="FWL30" s="64"/>
      <c r="FWM30" s="64"/>
      <c r="FWN30" s="64"/>
      <c r="FWO30" s="64"/>
      <c r="FWP30" s="64"/>
      <c r="FWQ30" s="64"/>
      <c r="FWR30" s="64"/>
      <c r="FWS30" s="64"/>
      <c r="FWT30" s="64"/>
      <c r="FWU30" s="64"/>
      <c r="FWV30" s="64"/>
      <c r="FWW30" s="64"/>
      <c r="FWX30" s="64"/>
      <c r="FWY30" s="64"/>
      <c r="FWZ30" s="64"/>
      <c r="FXA30" s="64"/>
      <c r="FXB30" s="64"/>
      <c r="FXC30" s="64"/>
      <c r="FXD30" s="64"/>
      <c r="FXE30" s="64"/>
      <c r="FXF30" s="64"/>
      <c r="FXG30" s="64"/>
      <c r="FXH30" s="64"/>
      <c r="FXI30" s="64"/>
      <c r="FXJ30" s="64"/>
      <c r="FXK30" s="64"/>
      <c r="FXL30" s="64"/>
      <c r="FXM30" s="64"/>
      <c r="FXN30" s="64"/>
      <c r="FXO30" s="64"/>
      <c r="FXP30" s="64"/>
      <c r="FXQ30" s="64"/>
      <c r="FXR30" s="64"/>
      <c r="FXS30" s="64"/>
      <c r="FXT30" s="64"/>
      <c r="FXU30" s="64"/>
      <c r="FXV30" s="64"/>
      <c r="FXW30" s="64"/>
      <c r="FXX30" s="64"/>
      <c r="FXY30" s="64"/>
      <c r="FXZ30" s="64"/>
      <c r="FYA30" s="64"/>
      <c r="FYB30" s="64"/>
      <c r="FYC30" s="64"/>
      <c r="FYD30" s="64"/>
      <c r="FYE30" s="64"/>
      <c r="FYF30" s="64"/>
      <c r="FYG30" s="64"/>
      <c r="FYH30" s="64"/>
      <c r="FYI30" s="64"/>
      <c r="FYJ30" s="64"/>
      <c r="FYK30" s="64"/>
      <c r="FYL30" s="64"/>
      <c r="FYM30" s="64"/>
      <c r="FYN30" s="64"/>
      <c r="FYO30" s="64"/>
      <c r="FYP30" s="64"/>
      <c r="FYQ30" s="64"/>
      <c r="FYR30" s="64"/>
      <c r="FYS30" s="64"/>
      <c r="FYT30" s="64"/>
      <c r="FYU30" s="64"/>
      <c r="FYV30" s="64"/>
      <c r="FYW30" s="64"/>
      <c r="FYX30" s="64"/>
      <c r="FYY30" s="64"/>
      <c r="FYZ30" s="64"/>
      <c r="FZA30" s="64"/>
      <c r="FZB30" s="64"/>
      <c r="FZC30" s="64"/>
      <c r="FZD30" s="64"/>
      <c r="FZE30" s="64"/>
      <c r="FZF30" s="64"/>
      <c r="FZG30" s="64"/>
      <c r="FZH30" s="64"/>
      <c r="FZI30" s="64"/>
      <c r="FZJ30" s="64"/>
      <c r="FZK30" s="64"/>
      <c r="FZL30" s="64"/>
      <c r="FZM30" s="64"/>
      <c r="FZN30" s="64"/>
      <c r="FZO30" s="64"/>
      <c r="FZP30" s="64"/>
      <c r="FZQ30" s="64"/>
      <c r="FZR30" s="64"/>
      <c r="FZS30" s="64"/>
      <c r="FZT30" s="64"/>
      <c r="FZU30" s="64"/>
      <c r="FZV30" s="64"/>
      <c r="FZW30" s="64"/>
      <c r="FZX30" s="64"/>
      <c r="FZY30" s="64"/>
      <c r="FZZ30" s="64"/>
      <c r="GAA30" s="64"/>
      <c r="GAB30" s="64"/>
      <c r="GAC30" s="64"/>
      <c r="GAD30" s="64"/>
      <c r="GAE30" s="64"/>
      <c r="GAF30" s="64"/>
      <c r="GAG30" s="64"/>
      <c r="GAH30" s="64"/>
      <c r="GAI30" s="64"/>
      <c r="GAJ30" s="64"/>
      <c r="GAK30" s="64"/>
      <c r="GAL30" s="64"/>
      <c r="GAM30" s="64"/>
      <c r="GAN30" s="64"/>
      <c r="GAO30" s="64"/>
      <c r="GAP30" s="64"/>
      <c r="GAQ30" s="64"/>
      <c r="GAR30" s="64"/>
      <c r="GAS30" s="64"/>
      <c r="GAT30" s="64"/>
      <c r="GAU30" s="64"/>
      <c r="GAV30" s="64"/>
      <c r="GAW30" s="64"/>
      <c r="GAX30" s="64"/>
      <c r="GAY30" s="64"/>
      <c r="GAZ30" s="64"/>
      <c r="GBA30" s="64"/>
      <c r="GBB30" s="64"/>
      <c r="GBC30" s="64"/>
      <c r="GBD30" s="64"/>
      <c r="GBE30" s="64"/>
      <c r="GBF30" s="64"/>
      <c r="GBG30" s="64"/>
      <c r="GBH30" s="64"/>
      <c r="GBI30" s="64"/>
      <c r="GBJ30" s="64"/>
      <c r="GBK30" s="64"/>
      <c r="GBL30" s="64"/>
      <c r="GBM30" s="64"/>
      <c r="GBN30" s="64"/>
      <c r="GBO30" s="64"/>
      <c r="GBP30" s="64"/>
      <c r="GBQ30" s="64"/>
      <c r="GBR30" s="64"/>
      <c r="GBS30" s="64"/>
      <c r="GBT30" s="64"/>
      <c r="GBU30" s="64"/>
      <c r="GBV30" s="64"/>
      <c r="GBW30" s="64"/>
      <c r="GBX30" s="64"/>
      <c r="GBY30" s="64"/>
      <c r="GBZ30" s="64"/>
      <c r="GCA30" s="64"/>
      <c r="GCB30" s="64"/>
      <c r="GCC30" s="64"/>
      <c r="GCD30" s="64"/>
      <c r="GCE30" s="64"/>
      <c r="GCF30" s="64"/>
      <c r="GCG30" s="64"/>
      <c r="GCH30" s="64"/>
      <c r="GCI30" s="64"/>
      <c r="GCJ30" s="64"/>
      <c r="GCK30" s="64"/>
      <c r="GCL30" s="64"/>
      <c r="GCM30" s="64"/>
      <c r="GCN30" s="64"/>
      <c r="GCO30" s="64"/>
      <c r="GCP30" s="64"/>
      <c r="GCQ30" s="64"/>
      <c r="GCR30" s="64"/>
      <c r="GCS30" s="64"/>
      <c r="GCT30" s="64"/>
      <c r="GCU30" s="64"/>
      <c r="GCV30" s="64"/>
      <c r="GCW30" s="64"/>
      <c r="GCX30" s="64"/>
      <c r="GCY30" s="64"/>
      <c r="GCZ30" s="64"/>
      <c r="GDA30" s="64"/>
      <c r="GDB30" s="64"/>
      <c r="GDC30" s="64"/>
      <c r="GDD30" s="64"/>
      <c r="GDE30" s="64"/>
      <c r="GDF30" s="64"/>
      <c r="GDG30" s="64"/>
      <c r="GDH30" s="64"/>
      <c r="GDI30" s="64"/>
      <c r="GDJ30" s="64"/>
      <c r="GDK30" s="64"/>
      <c r="GDL30" s="64"/>
      <c r="GDM30" s="64"/>
      <c r="GDN30" s="64"/>
      <c r="GDO30" s="64"/>
      <c r="GDP30" s="64"/>
      <c r="GDQ30" s="64"/>
      <c r="GDR30" s="64"/>
      <c r="GDS30" s="64"/>
      <c r="GDT30" s="64"/>
      <c r="GDU30" s="64"/>
      <c r="GDV30" s="64"/>
      <c r="GDW30" s="64"/>
      <c r="GDX30" s="64"/>
      <c r="GDY30" s="64"/>
      <c r="GDZ30" s="64"/>
      <c r="GEA30" s="64"/>
      <c r="GEB30" s="64"/>
      <c r="GEC30" s="64"/>
      <c r="GED30" s="64"/>
      <c r="GEE30" s="64"/>
      <c r="GEF30" s="64"/>
      <c r="GEG30" s="64"/>
      <c r="GEH30" s="64"/>
      <c r="GEI30" s="64"/>
      <c r="GEJ30" s="64"/>
      <c r="GEK30" s="64"/>
      <c r="GEL30" s="64"/>
      <c r="GEM30" s="64"/>
      <c r="GEN30" s="64"/>
      <c r="GEO30" s="64"/>
      <c r="GEP30" s="64"/>
      <c r="GEQ30" s="64"/>
      <c r="GER30" s="64"/>
      <c r="GES30" s="64"/>
      <c r="GET30" s="64"/>
      <c r="GEU30" s="64"/>
      <c r="GEV30" s="64"/>
      <c r="GEW30" s="64"/>
      <c r="GEX30" s="64"/>
      <c r="GEY30" s="64"/>
      <c r="GEZ30" s="64"/>
      <c r="GFA30" s="64"/>
      <c r="GFB30" s="64"/>
      <c r="GFC30" s="64"/>
      <c r="GFD30" s="64"/>
      <c r="GFE30" s="64"/>
      <c r="GFF30" s="64"/>
      <c r="GFG30" s="64"/>
      <c r="GFH30" s="64"/>
      <c r="GFI30" s="64"/>
      <c r="GFJ30" s="64"/>
      <c r="GFK30" s="64"/>
      <c r="GFL30" s="64"/>
      <c r="GFM30" s="64"/>
      <c r="GFN30" s="64"/>
      <c r="GFO30" s="64"/>
      <c r="GFP30" s="64"/>
      <c r="GFQ30" s="64"/>
      <c r="GFR30" s="64"/>
      <c r="GFS30" s="64"/>
      <c r="GFT30" s="64"/>
      <c r="GFU30" s="64"/>
      <c r="GFV30" s="64"/>
      <c r="GFW30" s="64"/>
      <c r="GFX30" s="64"/>
      <c r="GFY30" s="64"/>
      <c r="GFZ30" s="64"/>
      <c r="GGA30" s="64"/>
      <c r="GGB30" s="64"/>
      <c r="GGC30" s="64"/>
      <c r="GGD30" s="64"/>
      <c r="GGE30" s="64"/>
      <c r="GGF30" s="64"/>
      <c r="GGG30" s="64"/>
      <c r="GGH30" s="64"/>
      <c r="GGI30" s="64"/>
      <c r="GGJ30" s="64"/>
      <c r="GGK30" s="64"/>
      <c r="GGL30" s="64"/>
      <c r="GGM30" s="64"/>
      <c r="GGN30" s="64"/>
      <c r="GGO30" s="64"/>
      <c r="GGP30" s="64"/>
      <c r="GGQ30" s="64"/>
      <c r="GGR30" s="64"/>
      <c r="GGS30" s="64"/>
      <c r="GGT30" s="64"/>
      <c r="GGU30" s="64"/>
      <c r="GGV30" s="64"/>
      <c r="GGW30" s="64"/>
      <c r="GGX30" s="64"/>
      <c r="GGY30" s="64"/>
      <c r="GGZ30" s="64"/>
      <c r="GHA30" s="64"/>
      <c r="GHB30" s="64"/>
      <c r="GHC30" s="64"/>
      <c r="GHD30" s="64"/>
      <c r="GHE30" s="64"/>
      <c r="GHF30" s="64"/>
      <c r="GHG30" s="64"/>
      <c r="GHH30" s="64"/>
      <c r="GHI30" s="64"/>
      <c r="GHJ30" s="64"/>
      <c r="GHK30" s="64"/>
      <c r="GHL30" s="64"/>
      <c r="GHM30" s="64"/>
      <c r="GHN30" s="64"/>
      <c r="GHO30" s="64"/>
      <c r="GHP30" s="64"/>
      <c r="GHQ30" s="64"/>
      <c r="GHR30" s="64"/>
      <c r="GHS30" s="64"/>
      <c r="GHT30" s="64"/>
      <c r="GHU30" s="64"/>
      <c r="GHV30" s="64"/>
      <c r="GHW30" s="64"/>
      <c r="GHX30" s="64"/>
      <c r="GHY30" s="64"/>
      <c r="GHZ30" s="64"/>
      <c r="GIA30" s="64"/>
      <c r="GIB30" s="64"/>
      <c r="GIC30" s="64"/>
      <c r="GID30" s="64"/>
      <c r="GIE30" s="64"/>
      <c r="GIF30" s="64"/>
      <c r="GIG30" s="64"/>
      <c r="GIH30" s="64"/>
      <c r="GII30" s="64"/>
      <c r="GIJ30" s="64"/>
      <c r="GIK30" s="64"/>
      <c r="GIL30" s="64"/>
      <c r="GIM30" s="64"/>
      <c r="GIN30" s="64"/>
      <c r="GIO30" s="64"/>
      <c r="GIP30" s="64"/>
      <c r="GIQ30" s="64"/>
      <c r="GIR30" s="64"/>
      <c r="GIS30" s="64"/>
      <c r="GIT30" s="64"/>
      <c r="GIU30" s="64"/>
      <c r="GIV30" s="64"/>
      <c r="GIW30" s="64"/>
      <c r="GIX30" s="64"/>
      <c r="GIY30" s="64"/>
      <c r="GIZ30" s="64"/>
      <c r="GJA30" s="64"/>
      <c r="GJB30" s="64"/>
      <c r="GJC30" s="64"/>
      <c r="GJD30" s="64"/>
      <c r="GJE30" s="64"/>
      <c r="GJF30" s="64"/>
      <c r="GJG30" s="64"/>
      <c r="GJH30" s="64"/>
      <c r="GJI30" s="64"/>
      <c r="GJJ30" s="64"/>
      <c r="GJK30" s="64"/>
      <c r="GJL30" s="64"/>
      <c r="GJM30" s="64"/>
      <c r="GJN30" s="64"/>
      <c r="GJO30" s="64"/>
      <c r="GJP30" s="64"/>
      <c r="GJQ30" s="64"/>
      <c r="GJR30" s="64"/>
      <c r="GJS30" s="64"/>
      <c r="GJT30" s="64"/>
      <c r="GJU30" s="64"/>
      <c r="GJV30" s="64"/>
      <c r="GJW30" s="64"/>
      <c r="GJX30" s="64"/>
      <c r="GJY30" s="64"/>
      <c r="GJZ30" s="64"/>
      <c r="GKA30" s="64"/>
      <c r="GKB30" s="64"/>
      <c r="GKC30" s="64"/>
      <c r="GKD30" s="64"/>
      <c r="GKE30" s="64"/>
      <c r="GKF30" s="64"/>
      <c r="GKG30" s="64"/>
      <c r="GKH30" s="64"/>
      <c r="GKI30" s="64"/>
      <c r="GKJ30" s="64"/>
      <c r="GKK30" s="64"/>
      <c r="GKL30" s="64"/>
      <c r="GKM30" s="64"/>
      <c r="GKN30" s="64"/>
      <c r="GKO30" s="64"/>
      <c r="GKP30" s="64"/>
      <c r="GKQ30" s="64"/>
      <c r="GKR30" s="64"/>
      <c r="GKS30" s="64"/>
      <c r="GKT30" s="64"/>
      <c r="GKU30" s="64"/>
      <c r="GKV30" s="64"/>
      <c r="GKW30" s="64"/>
      <c r="GKX30" s="64"/>
      <c r="GKY30" s="64"/>
      <c r="GKZ30" s="64"/>
      <c r="GLA30" s="64"/>
      <c r="GLB30" s="64"/>
      <c r="GLC30" s="64"/>
      <c r="GLD30" s="64"/>
      <c r="GLE30" s="64"/>
      <c r="GLF30" s="64"/>
      <c r="GLG30" s="64"/>
      <c r="GLH30" s="64"/>
      <c r="GLI30" s="64"/>
      <c r="GLJ30" s="64"/>
      <c r="GLK30" s="64"/>
      <c r="GLL30" s="64"/>
      <c r="GLM30" s="64"/>
      <c r="GLN30" s="64"/>
      <c r="GLO30" s="64"/>
      <c r="GLP30" s="64"/>
      <c r="GLQ30" s="64"/>
      <c r="GLR30" s="64"/>
      <c r="GLS30" s="64"/>
      <c r="GLT30" s="64"/>
      <c r="GLU30" s="64"/>
      <c r="GLV30" s="64"/>
      <c r="GLW30" s="64"/>
      <c r="GLX30" s="64"/>
      <c r="GLY30" s="64"/>
      <c r="GLZ30" s="64"/>
      <c r="GMA30" s="64"/>
      <c r="GMB30" s="64"/>
      <c r="GMC30" s="64"/>
      <c r="GMD30" s="64"/>
      <c r="GME30" s="64"/>
      <c r="GMF30" s="64"/>
      <c r="GMG30" s="64"/>
      <c r="GMH30" s="64"/>
      <c r="GMI30" s="64"/>
      <c r="GMJ30" s="64"/>
      <c r="GMK30" s="64"/>
      <c r="GML30" s="64"/>
      <c r="GMM30" s="64"/>
      <c r="GMN30" s="64"/>
      <c r="GMO30" s="64"/>
      <c r="GMP30" s="64"/>
      <c r="GMQ30" s="64"/>
      <c r="GMR30" s="64"/>
      <c r="GMS30" s="64"/>
      <c r="GMT30" s="64"/>
      <c r="GMU30" s="64"/>
      <c r="GMV30" s="64"/>
      <c r="GMW30" s="64"/>
      <c r="GMX30" s="64"/>
      <c r="GMY30" s="64"/>
      <c r="GMZ30" s="64"/>
      <c r="GNA30" s="64"/>
      <c r="GNB30" s="64"/>
      <c r="GNC30" s="64"/>
      <c r="GND30" s="64"/>
      <c r="GNE30" s="64"/>
      <c r="GNF30" s="64"/>
      <c r="GNG30" s="64"/>
      <c r="GNH30" s="64"/>
      <c r="GNI30" s="64"/>
      <c r="GNJ30" s="64"/>
      <c r="GNK30" s="64"/>
      <c r="GNL30" s="64"/>
      <c r="GNM30" s="64"/>
      <c r="GNN30" s="64"/>
      <c r="GNO30" s="64"/>
      <c r="GNP30" s="64"/>
      <c r="GNQ30" s="64"/>
      <c r="GNR30" s="64"/>
      <c r="GNS30" s="64"/>
      <c r="GNT30" s="64"/>
      <c r="GNU30" s="64"/>
      <c r="GNV30" s="64"/>
      <c r="GNW30" s="64"/>
      <c r="GNX30" s="64"/>
      <c r="GNY30" s="64"/>
      <c r="GNZ30" s="64"/>
      <c r="GOA30" s="64"/>
      <c r="GOB30" s="64"/>
      <c r="GOC30" s="64"/>
      <c r="GOD30" s="64"/>
      <c r="GOE30" s="64"/>
      <c r="GOF30" s="64"/>
      <c r="GOG30" s="64"/>
      <c r="GOH30" s="64"/>
      <c r="GOI30" s="64"/>
      <c r="GOJ30" s="64"/>
      <c r="GOK30" s="64"/>
      <c r="GOL30" s="64"/>
      <c r="GOM30" s="64"/>
      <c r="GON30" s="64"/>
      <c r="GOO30" s="64"/>
      <c r="GOP30" s="64"/>
      <c r="GOQ30" s="64"/>
      <c r="GOR30" s="64"/>
      <c r="GOS30" s="64"/>
      <c r="GOT30" s="64"/>
      <c r="GOU30" s="64"/>
      <c r="GOV30" s="64"/>
      <c r="GOW30" s="64"/>
      <c r="GOX30" s="64"/>
      <c r="GOY30" s="64"/>
      <c r="GOZ30" s="64"/>
      <c r="GPA30" s="64"/>
      <c r="GPB30" s="64"/>
      <c r="GPC30" s="64"/>
      <c r="GPD30" s="64"/>
      <c r="GPE30" s="64"/>
      <c r="GPF30" s="64"/>
      <c r="GPG30" s="64"/>
      <c r="GPH30" s="64"/>
      <c r="GPI30" s="64"/>
      <c r="GPJ30" s="64"/>
      <c r="GPK30" s="64"/>
      <c r="GPL30" s="64"/>
      <c r="GPM30" s="64"/>
      <c r="GPN30" s="64"/>
      <c r="GPO30" s="64"/>
      <c r="GPP30" s="64"/>
      <c r="GPQ30" s="64"/>
      <c r="GPR30" s="64"/>
      <c r="GPS30" s="64"/>
      <c r="GPT30" s="64"/>
      <c r="GPU30" s="64"/>
      <c r="GPV30" s="64"/>
      <c r="GPW30" s="64"/>
      <c r="GPX30" s="64"/>
      <c r="GPY30" s="64"/>
      <c r="GPZ30" s="64"/>
      <c r="GQA30" s="64"/>
      <c r="GQB30" s="64"/>
      <c r="GQC30" s="64"/>
      <c r="GQD30" s="64"/>
      <c r="GQE30" s="64"/>
      <c r="GQF30" s="64"/>
      <c r="GQG30" s="64"/>
      <c r="GQH30" s="64"/>
      <c r="GQI30" s="64"/>
      <c r="GQJ30" s="64"/>
      <c r="GQK30" s="64"/>
      <c r="GQL30" s="64"/>
      <c r="GQM30" s="64"/>
      <c r="GQN30" s="64"/>
      <c r="GQO30" s="64"/>
      <c r="GQP30" s="64"/>
      <c r="GQQ30" s="64"/>
      <c r="GQR30" s="64"/>
      <c r="GQS30" s="64"/>
      <c r="GQT30" s="64"/>
      <c r="GQU30" s="64"/>
      <c r="GQV30" s="64"/>
      <c r="GQW30" s="64"/>
      <c r="GQX30" s="64"/>
      <c r="GQY30" s="64"/>
      <c r="GQZ30" s="64"/>
      <c r="GRA30" s="64"/>
      <c r="GRB30" s="64"/>
      <c r="GRC30" s="64"/>
      <c r="GRD30" s="64"/>
      <c r="GRE30" s="64"/>
      <c r="GRF30" s="64"/>
      <c r="GRG30" s="64"/>
      <c r="GRH30" s="64"/>
      <c r="GRI30" s="64"/>
      <c r="GRJ30" s="64"/>
      <c r="GRK30" s="64"/>
      <c r="GRL30" s="64"/>
      <c r="GRM30" s="64"/>
      <c r="GRN30" s="64"/>
      <c r="GRO30" s="64"/>
      <c r="GRP30" s="64"/>
      <c r="GRQ30" s="64"/>
      <c r="GRR30" s="64"/>
      <c r="GRS30" s="64"/>
      <c r="GRT30" s="64"/>
      <c r="GRU30" s="64"/>
      <c r="GRV30" s="64"/>
      <c r="GRW30" s="64"/>
      <c r="GRX30" s="64"/>
      <c r="GRY30" s="64"/>
      <c r="GRZ30" s="64"/>
      <c r="GSA30" s="64"/>
      <c r="GSB30" s="64"/>
      <c r="GSC30" s="64"/>
      <c r="GSD30" s="64"/>
      <c r="GSE30" s="64"/>
      <c r="GSF30" s="64"/>
      <c r="GSG30" s="64"/>
      <c r="GSH30" s="64"/>
      <c r="GSI30" s="64"/>
      <c r="GSJ30" s="64"/>
      <c r="GSK30" s="64"/>
      <c r="GSL30" s="64"/>
      <c r="GSM30" s="64"/>
      <c r="GSN30" s="64"/>
      <c r="GSO30" s="64"/>
      <c r="GSP30" s="64"/>
      <c r="GSQ30" s="64"/>
      <c r="GSR30" s="64"/>
      <c r="GSS30" s="64"/>
      <c r="GST30" s="64"/>
      <c r="GSU30" s="64"/>
      <c r="GSV30" s="64"/>
      <c r="GSW30" s="64"/>
      <c r="GSX30" s="64"/>
      <c r="GSY30" s="64"/>
      <c r="GSZ30" s="64"/>
      <c r="GTA30" s="64"/>
      <c r="GTB30" s="64"/>
      <c r="GTC30" s="64"/>
      <c r="GTD30" s="64"/>
      <c r="GTE30" s="64"/>
      <c r="GTF30" s="64"/>
      <c r="GTG30" s="64"/>
      <c r="GTH30" s="64"/>
      <c r="GTI30" s="64"/>
      <c r="GTJ30" s="64"/>
      <c r="GTK30" s="64"/>
      <c r="GTL30" s="64"/>
      <c r="GTM30" s="64"/>
      <c r="GTN30" s="64"/>
      <c r="GTO30" s="64"/>
      <c r="GTP30" s="64"/>
      <c r="GTQ30" s="64"/>
      <c r="GTR30" s="64"/>
      <c r="GTS30" s="64"/>
      <c r="GTT30" s="64"/>
      <c r="GTU30" s="64"/>
      <c r="GTV30" s="64"/>
      <c r="GTW30" s="64"/>
      <c r="GTX30" s="64"/>
      <c r="GTY30" s="64"/>
      <c r="GTZ30" s="64"/>
      <c r="GUA30" s="64"/>
      <c r="GUB30" s="64"/>
      <c r="GUC30" s="64"/>
      <c r="GUD30" s="64"/>
      <c r="GUE30" s="64"/>
      <c r="GUF30" s="64"/>
      <c r="GUG30" s="64"/>
      <c r="GUH30" s="64"/>
      <c r="GUI30" s="64"/>
      <c r="GUJ30" s="64"/>
      <c r="GUK30" s="64"/>
      <c r="GUL30" s="64"/>
      <c r="GUM30" s="64"/>
      <c r="GUN30" s="64"/>
      <c r="GUO30" s="64"/>
      <c r="GUP30" s="64"/>
      <c r="GUQ30" s="64"/>
      <c r="GUR30" s="64"/>
      <c r="GUS30" s="64"/>
      <c r="GUT30" s="64"/>
      <c r="GUU30" s="64"/>
      <c r="GUV30" s="64"/>
      <c r="GUW30" s="64"/>
      <c r="GUX30" s="64"/>
      <c r="GUY30" s="64"/>
      <c r="GUZ30" s="64"/>
      <c r="GVA30" s="64"/>
      <c r="GVB30" s="64"/>
      <c r="GVC30" s="64"/>
      <c r="GVD30" s="64"/>
      <c r="GVE30" s="64"/>
      <c r="GVF30" s="64"/>
      <c r="GVG30" s="64"/>
      <c r="GVH30" s="64"/>
      <c r="GVI30" s="64"/>
      <c r="GVJ30" s="64"/>
      <c r="GVK30" s="64"/>
      <c r="GVL30" s="64"/>
      <c r="GVM30" s="64"/>
      <c r="GVN30" s="64"/>
      <c r="GVO30" s="64"/>
      <c r="GVP30" s="64"/>
      <c r="GVQ30" s="64"/>
      <c r="GVR30" s="64"/>
      <c r="GVS30" s="64"/>
      <c r="GVT30" s="64"/>
      <c r="GVU30" s="64"/>
      <c r="GVV30" s="64"/>
      <c r="GVW30" s="64"/>
      <c r="GVX30" s="64"/>
      <c r="GVY30" s="64"/>
      <c r="GVZ30" s="64"/>
      <c r="GWA30" s="64"/>
      <c r="GWB30" s="64"/>
      <c r="GWC30" s="64"/>
      <c r="GWD30" s="64"/>
      <c r="GWE30" s="64"/>
      <c r="GWF30" s="64"/>
      <c r="GWG30" s="64"/>
      <c r="GWH30" s="64"/>
      <c r="GWI30" s="64"/>
      <c r="GWJ30" s="64"/>
      <c r="GWK30" s="64"/>
      <c r="GWL30" s="64"/>
      <c r="GWM30" s="64"/>
      <c r="GWN30" s="64"/>
      <c r="GWO30" s="64"/>
      <c r="GWP30" s="64"/>
      <c r="GWQ30" s="64"/>
      <c r="GWR30" s="64"/>
      <c r="GWS30" s="64"/>
      <c r="GWT30" s="64"/>
      <c r="GWU30" s="64"/>
      <c r="GWV30" s="64"/>
      <c r="GWW30" s="64"/>
      <c r="GWX30" s="64"/>
      <c r="GWY30" s="64"/>
      <c r="GWZ30" s="64"/>
      <c r="GXA30" s="64"/>
      <c r="GXB30" s="64"/>
      <c r="GXC30" s="64"/>
      <c r="GXD30" s="64"/>
      <c r="GXE30" s="64"/>
      <c r="GXF30" s="64"/>
      <c r="GXG30" s="64"/>
      <c r="GXH30" s="64"/>
      <c r="GXI30" s="64"/>
      <c r="GXJ30" s="64"/>
      <c r="GXK30" s="64"/>
      <c r="GXL30" s="64"/>
      <c r="GXM30" s="64"/>
      <c r="GXN30" s="64"/>
      <c r="GXO30" s="64"/>
      <c r="GXP30" s="64"/>
      <c r="GXQ30" s="64"/>
      <c r="GXR30" s="64"/>
      <c r="GXS30" s="64"/>
      <c r="GXT30" s="64"/>
      <c r="GXU30" s="64"/>
      <c r="GXV30" s="64"/>
      <c r="GXW30" s="64"/>
      <c r="GXX30" s="64"/>
      <c r="GXY30" s="64"/>
      <c r="GXZ30" s="64"/>
      <c r="GYA30" s="64"/>
      <c r="GYB30" s="64"/>
      <c r="GYC30" s="64"/>
      <c r="GYD30" s="64"/>
      <c r="GYE30" s="64"/>
      <c r="GYF30" s="64"/>
      <c r="GYG30" s="64"/>
      <c r="GYH30" s="64"/>
      <c r="GYI30" s="64"/>
      <c r="GYJ30" s="64"/>
      <c r="GYK30" s="64"/>
      <c r="GYL30" s="64"/>
      <c r="GYM30" s="64"/>
      <c r="GYN30" s="64"/>
      <c r="GYO30" s="64"/>
      <c r="GYP30" s="64"/>
      <c r="GYQ30" s="64"/>
      <c r="GYR30" s="64"/>
      <c r="GYS30" s="64"/>
      <c r="GYT30" s="64"/>
      <c r="GYU30" s="64"/>
      <c r="GYV30" s="64"/>
      <c r="GYW30" s="64"/>
      <c r="GYX30" s="64"/>
      <c r="GYY30" s="64"/>
      <c r="GYZ30" s="64"/>
      <c r="GZA30" s="64"/>
      <c r="GZB30" s="64"/>
      <c r="GZC30" s="64"/>
      <c r="GZD30" s="64"/>
      <c r="GZE30" s="64"/>
      <c r="GZF30" s="64"/>
      <c r="GZG30" s="64"/>
      <c r="GZH30" s="64"/>
      <c r="GZI30" s="64"/>
      <c r="GZJ30" s="64"/>
      <c r="GZK30" s="64"/>
      <c r="GZL30" s="64"/>
      <c r="GZM30" s="64"/>
      <c r="GZN30" s="64"/>
      <c r="GZO30" s="64"/>
      <c r="GZP30" s="64"/>
      <c r="GZQ30" s="64"/>
      <c r="GZR30" s="64"/>
      <c r="GZS30" s="64"/>
      <c r="GZT30" s="64"/>
      <c r="GZU30" s="64"/>
      <c r="GZV30" s="64"/>
      <c r="GZW30" s="64"/>
      <c r="GZX30" s="64"/>
      <c r="GZY30" s="64"/>
      <c r="GZZ30" s="64"/>
      <c r="HAA30" s="64"/>
      <c r="HAB30" s="64"/>
      <c r="HAC30" s="64"/>
      <c r="HAD30" s="64"/>
      <c r="HAE30" s="64"/>
      <c r="HAF30" s="64"/>
      <c r="HAG30" s="64"/>
      <c r="HAH30" s="64"/>
      <c r="HAI30" s="64"/>
      <c r="HAJ30" s="64"/>
      <c r="HAK30" s="64"/>
      <c r="HAL30" s="64"/>
      <c r="HAM30" s="64"/>
      <c r="HAN30" s="64"/>
      <c r="HAO30" s="64"/>
      <c r="HAP30" s="64"/>
      <c r="HAQ30" s="64"/>
      <c r="HAR30" s="64"/>
      <c r="HAS30" s="64"/>
      <c r="HAT30" s="64"/>
      <c r="HAU30" s="64"/>
      <c r="HAV30" s="64"/>
      <c r="HAW30" s="64"/>
      <c r="HAX30" s="64"/>
      <c r="HAY30" s="64"/>
      <c r="HAZ30" s="64"/>
      <c r="HBA30" s="64"/>
      <c r="HBB30" s="64"/>
      <c r="HBC30" s="64"/>
      <c r="HBD30" s="64"/>
      <c r="HBE30" s="64"/>
      <c r="HBF30" s="64"/>
      <c r="HBG30" s="64"/>
      <c r="HBH30" s="64"/>
      <c r="HBI30" s="64"/>
      <c r="HBJ30" s="64"/>
      <c r="HBK30" s="64"/>
      <c r="HBL30" s="64"/>
      <c r="HBM30" s="64"/>
      <c r="HBN30" s="64"/>
      <c r="HBO30" s="64"/>
      <c r="HBP30" s="64"/>
      <c r="HBQ30" s="64"/>
      <c r="HBR30" s="64"/>
      <c r="HBS30" s="64"/>
      <c r="HBT30" s="64"/>
      <c r="HBU30" s="64"/>
      <c r="HBV30" s="64"/>
      <c r="HBW30" s="64"/>
      <c r="HBX30" s="64"/>
      <c r="HBY30" s="64"/>
      <c r="HBZ30" s="64"/>
      <c r="HCA30" s="64"/>
      <c r="HCB30" s="64"/>
      <c r="HCC30" s="64"/>
      <c r="HCD30" s="64"/>
      <c r="HCE30" s="64"/>
      <c r="HCF30" s="64"/>
      <c r="HCG30" s="64"/>
      <c r="HCH30" s="64"/>
      <c r="HCI30" s="64"/>
      <c r="HCJ30" s="64"/>
      <c r="HCK30" s="64"/>
      <c r="HCL30" s="64"/>
      <c r="HCM30" s="64"/>
      <c r="HCN30" s="64"/>
      <c r="HCO30" s="64"/>
      <c r="HCP30" s="64"/>
      <c r="HCQ30" s="64"/>
      <c r="HCR30" s="64"/>
      <c r="HCS30" s="64"/>
      <c r="HCT30" s="64"/>
      <c r="HCU30" s="64"/>
      <c r="HCV30" s="64"/>
      <c r="HCW30" s="64"/>
      <c r="HCX30" s="64"/>
      <c r="HCY30" s="64"/>
      <c r="HCZ30" s="64"/>
      <c r="HDA30" s="64"/>
      <c r="HDB30" s="64"/>
      <c r="HDC30" s="64"/>
      <c r="HDD30" s="64"/>
      <c r="HDE30" s="64"/>
      <c r="HDF30" s="64"/>
      <c r="HDG30" s="64"/>
      <c r="HDH30" s="64"/>
      <c r="HDI30" s="64"/>
      <c r="HDJ30" s="64"/>
      <c r="HDK30" s="64"/>
      <c r="HDL30" s="64"/>
      <c r="HDM30" s="64"/>
      <c r="HDN30" s="64"/>
      <c r="HDO30" s="64"/>
      <c r="HDP30" s="64"/>
      <c r="HDQ30" s="64"/>
      <c r="HDR30" s="64"/>
      <c r="HDS30" s="64"/>
      <c r="HDT30" s="64"/>
      <c r="HDU30" s="64"/>
      <c r="HDV30" s="64"/>
      <c r="HDW30" s="64"/>
      <c r="HDX30" s="64"/>
      <c r="HDY30" s="64"/>
      <c r="HDZ30" s="64"/>
      <c r="HEA30" s="64"/>
      <c r="HEB30" s="64"/>
      <c r="HEC30" s="64"/>
      <c r="HED30" s="64"/>
      <c r="HEE30" s="64"/>
      <c r="HEF30" s="64"/>
      <c r="HEG30" s="64"/>
      <c r="HEH30" s="64"/>
      <c r="HEI30" s="64"/>
      <c r="HEJ30" s="64"/>
      <c r="HEK30" s="64"/>
      <c r="HEL30" s="64"/>
      <c r="HEM30" s="64"/>
      <c r="HEN30" s="64"/>
      <c r="HEO30" s="64"/>
      <c r="HEP30" s="64"/>
      <c r="HEQ30" s="64"/>
      <c r="HER30" s="64"/>
      <c r="HES30" s="64"/>
      <c r="HET30" s="64"/>
      <c r="HEU30" s="64"/>
      <c r="HEV30" s="64"/>
      <c r="HEW30" s="64"/>
      <c r="HEX30" s="64"/>
      <c r="HEY30" s="64"/>
      <c r="HEZ30" s="64"/>
      <c r="HFA30" s="64"/>
      <c r="HFB30" s="64"/>
      <c r="HFC30" s="64"/>
      <c r="HFD30" s="64"/>
      <c r="HFE30" s="64"/>
      <c r="HFF30" s="64"/>
      <c r="HFG30" s="64"/>
      <c r="HFH30" s="64"/>
      <c r="HFI30" s="64"/>
      <c r="HFJ30" s="64"/>
      <c r="HFK30" s="64"/>
      <c r="HFL30" s="64"/>
      <c r="HFM30" s="64"/>
      <c r="HFN30" s="64"/>
      <c r="HFO30" s="64"/>
      <c r="HFP30" s="64"/>
      <c r="HFQ30" s="64"/>
      <c r="HFR30" s="64"/>
      <c r="HFS30" s="64"/>
      <c r="HFT30" s="64"/>
      <c r="HFU30" s="64"/>
      <c r="HFV30" s="64"/>
      <c r="HFW30" s="64"/>
      <c r="HFX30" s="64"/>
      <c r="HFY30" s="64"/>
      <c r="HFZ30" s="64"/>
      <c r="HGA30" s="64"/>
      <c r="HGB30" s="64"/>
      <c r="HGC30" s="64"/>
      <c r="HGD30" s="64"/>
      <c r="HGE30" s="64"/>
      <c r="HGF30" s="64"/>
      <c r="HGG30" s="64"/>
      <c r="HGH30" s="64"/>
      <c r="HGI30" s="64"/>
      <c r="HGJ30" s="64"/>
      <c r="HGK30" s="64"/>
      <c r="HGL30" s="64"/>
      <c r="HGM30" s="64"/>
      <c r="HGN30" s="64"/>
      <c r="HGO30" s="64"/>
      <c r="HGP30" s="64"/>
      <c r="HGQ30" s="64"/>
      <c r="HGR30" s="64"/>
      <c r="HGS30" s="64"/>
      <c r="HGT30" s="64"/>
      <c r="HGU30" s="64"/>
      <c r="HGV30" s="64"/>
      <c r="HGW30" s="64"/>
      <c r="HGX30" s="64"/>
      <c r="HGY30" s="64"/>
      <c r="HGZ30" s="64"/>
      <c r="HHA30" s="64"/>
      <c r="HHB30" s="64"/>
      <c r="HHC30" s="64"/>
      <c r="HHD30" s="64"/>
      <c r="HHE30" s="64"/>
      <c r="HHF30" s="64"/>
      <c r="HHG30" s="64"/>
      <c r="HHH30" s="64"/>
      <c r="HHI30" s="64"/>
      <c r="HHJ30" s="64"/>
      <c r="HHK30" s="64"/>
      <c r="HHL30" s="64"/>
      <c r="HHM30" s="64"/>
      <c r="HHN30" s="64"/>
      <c r="HHO30" s="64"/>
      <c r="HHP30" s="64"/>
      <c r="HHQ30" s="64"/>
      <c r="HHR30" s="64"/>
      <c r="HHS30" s="64"/>
      <c r="HHT30" s="64"/>
      <c r="HHU30" s="64"/>
      <c r="HHV30" s="64"/>
      <c r="HHW30" s="64"/>
      <c r="HHX30" s="64"/>
      <c r="HHY30" s="64"/>
      <c r="HHZ30" s="64"/>
      <c r="HIA30" s="64"/>
      <c r="HIB30" s="64"/>
      <c r="HIC30" s="64"/>
      <c r="HID30" s="64"/>
      <c r="HIE30" s="64"/>
      <c r="HIF30" s="64"/>
      <c r="HIG30" s="64"/>
      <c r="HIH30" s="64"/>
      <c r="HII30" s="64"/>
      <c r="HIJ30" s="64"/>
      <c r="HIK30" s="64"/>
      <c r="HIL30" s="64"/>
      <c r="HIM30" s="64"/>
      <c r="HIN30" s="64"/>
      <c r="HIO30" s="64"/>
      <c r="HIP30" s="64"/>
      <c r="HIQ30" s="64"/>
      <c r="HIR30" s="64"/>
      <c r="HIS30" s="64"/>
      <c r="HIT30" s="64"/>
      <c r="HIU30" s="64"/>
      <c r="HIV30" s="64"/>
      <c r="HIW30" s="64"/>
      <c r="HIX30" s="64"/>
      <c r="HIY30" s="64"/>
      <c r="HIZ30" s="64"/>
      <c r="HJA30" s="64"/>
      <c r="HJB30" s="64"/>
      <c r="HJC30" s="64"/>
      <c r="HJD30" s="64"/>
      <c r="HJE30" s="64"/>
      <c r="HJF30" s="64"/>
      <c r="HJG30" s="64"/>
      <c r="HJH30" s="64"/>
      <c r="HJI30" s="64"/>
      <c r="HJJ30" s="64"/>
      <c r="HJK30" s="64"/>
      <c r="HJL30" s="64"/>
      <c r="HJM30" s="64"/>
      <c r="HJN30" s="64"/>
      <c r="HJO30" s="64"/>
      <c r="HJP30" s="64"/>
      <c r="HJQ30" s="64"/>
      <c r="HJR30" s="64"/>
      <c r="HJS30" s="64"/>
      <c r="HJT30" s="64"/>
      <c r="HJU30" s="64"/>
      <c r="HJV30" s="64"/>
      <c r="HJW30" s="64"/>
      <c r="HJX30" s="64"/>
      <c r="HJY30" s="64"/>
      <c r="HJZ30" s="64"/>
      <c r="HKA30" s="64"/>
      <c r="HKB30" s="64"/>
      <c r="HKC30" s="64"/>
      <c r="HKD30" s="64"/>
      <c r="HKE30" s="64"/>
      <c r="HKF30" s="64"/>
      <c r="HKG30" s="64"/>
      <c r="HKH30" s="64"/>
      <c r="HKI30" s="64"/>
      <c r="HKJ30" s="64"/>
      <c r="HKK30" s="64"/>
      <c r="HKL30" s="64"/>
      <c r="HKM30" s="64"/>
      <c r="HKN30" s="64"/>
      <c r="HKO30" s="64"/>
      <c r="HKP30" s="64"/>
      <c r="HKQ30" s="64"/>
      <c r="HKR30" s="64"/>
      <c r="HKS30" s="64"/>
      <c r="HKT30" s="64"/>
      <c r="HKU30" s="64"/>
      <c r="HKV30" s="64"/>
      <c r="HKW30" s="64"/>
      <c r="HKX30" s="64"/>
      <c r="HKY30" s="64"/>
      <c r="HKZ30" s="64"/>
      <c r="HLA30" s="64"/>
      <c r="HLB30" s="64"/>
      <c r="HLC30" s="64"/>
      <c r="HLD30" s="64"/>
      <c r="HLE30" s="64"/>
      <c r="HLF30" s="64"/>
      <c r="HLG30" s="64"/>
      <c r="HLH30" s="64"/>
      <c r="HLI30" s="64"/>
      <c r="HLJ30" s="64"/>
      <c r="HLK30" s="64"/>
      <c r="HLL30" s="64"/>
      <c r="HLM30" s="64"/>
      <c r="HLN30" s="64"/>
      <c r="HLO30" s="64"/>
      <c r="HLP30" s="64"/>
      <c r="HLQ30" s="64"/>
      <c r="HLR30" s="64"/>
      <c r="HLS30" s="64"/>
      <c r="HLT30" s="64"/>
      <c r="HLU30" s="64"/>
      <c r="HLV30" s="64"/>
      <c r="HLW30" s="64"/>
      <c r="HLX30" s="64"/>
      <c r="HLY30" s="64"/>
      <c r="HLZ30" s="64"/>
      <c r="HMA30" s="64"/>
      <c r="HMB30" s="64"/>
      <c r="HMC30" s="64"/>
      <c r="HMD30" s="64"/>
      <c r="HME30" s="64"/>
      <c r="HMF30" s="64"/>
      <c r="HMG30" s="64"/>
      <c r="HMH30" s="64"/>
      <c r="HMI30" s="64"/>
      <c r="HMJ30" s="64"/>
      <c r="HMK30" s="64"/>
      <c r="HML30" s="64"/>
      <c r="HMM30" s="64"/>
      <c r="HMN30" s="64"/>
      <c r="HMO30" s="64"/>
      <c r="HMP30" s="64"/>
      <c r="HMQ30" s="64"/>
      <c r="HMR30" s="64"/>
      <c r="HMS30" s="64"/>
      <c r="HMT30" s="64"/>
      <c r="HMU30" s="64"/>
      <c r="HMV30" s="64"/>
      <c r="HMW30" s="64"/>
      <c r="HMX30" s="64"/>
      <c r="HMY30" s="64"/>
      <c r="HMZ30" s="64"/>
      <c r="HNA30" s="64"/>
      <c r="HNB30" s="64"/>
      <c r="HNC30" s="64"/>
      <c r="HND30" s="64"/>
      <c r="HNE30" s="64"/>
      <c r="HNF30" s="64"/>
      <c r="HNG30" s="64"/>
      <c r="HNH30" s="64"/>
      <c r="HNI30" s="64"/>
      <c r="HNJ30" s="64"/>
      <c r="HNK30" s="64"/>
      <c r="HNL30" s="64"/>
      <c r="HNM30" s="64"/>
      <c r="HNN30" s="64"/>
      <c r="HNO30" s="64"/>
      <c r="HNP30" s="64"/>
      <c r="HNQ30" s="64"/>
      <c r="HNR30" s="64"/>
      <c r="HNS30" s="64"/>
      <c r="HNT30" s="64"/>
      <c r="HNU30" s="64"/>
      <c r="HNV30" s="64"/>
      <c r="HNW30" s="64"/>
      <c r="HNX30" s="64"/>
      <c r="HNY30" s="64"/>
      <c r="HNZ30" s="64"/>
      <c r="HOA30" s="64"/>
      <c r="HOB30" s="64"/>
      <c r="HOC30" s="64"/>
      <c r="HOD30" s="64"/>
      <c r="HOE30" s="64"/>
      <c r="HOF30" s="64"/>
      <c r="HOG30" s="64"/>
      <c r="HOH30" s="64"/>
      <c r="HOI30" s="64"/>
      <c r="HOJ30" s="64"/>
      <c r="HOK30" s="64"/>
      <c r="HOL30" s="64"/>
      <c r="HOM30" s="64"/>
      <c r="HON30" s="64"/>
      <c r="HOO30" s="64"/>
      <c r="HOP30" s="64"/>
      <c r="HOQ30" s="64"/>
      <c r="HOR30" s="64"/>
      <c r="HOS30" s="64"/>
      <c r="HOT30" s="64"/>
      <c r="HOU30" s="64"/>
      <c r="HOV30" s="64"/>
      <c r="HOW30" s="64"/>
      <c r="HOX30" s="64"/>
      <c r="HOY30" s="64"/>
      <c r="HOZ30" s="64"/>
      <c r="HPA30" s="64"/>
      <c r="HPB30" s="64"/>
      <c r="HPC30" s="64"/>
      <c r="HPD30" s="64"/>
      <c r="HPE30" s="64"/>
      <c r="HPF30" s="64"/>
      <c r="HPG30" s="64"/>
      <c r="HPH30" s="64"/>
      <c r="HPI30" s="64"/>
      <c r="HPJ30" s="64"/>
      <c r="HPK30" s="64"/>
      <c r="HPL30" s="64"/>
      <c r="HPM30" s="64"/>
      <c r="HPN30" s="64"/>
      <c r="HPO30" s="64"/>
      <c r="HPP30" s="64"/>
      <c r="HPQ30" s="64"/>
      <c r="HPR30" s="64"/>
      <c r="HPS30" s="64"/>
      <c r="HPT30" s="64"/>
      <c r="HPU30" s="64"/>
      <c r="HPV30" s="64"/>
      <c r="HPW30" s="64"/>
      <c r="HPX30" s="64"/>
      <c r="HPY30" s="64"/>
      <c r="HPZ30" s="64"/>
      <c r="HQA30" s="64"/>
      <c r="HQB30" s="64"/>
      <c r="HQC30" s="64"/>
      <c r="HQD30" s="64"/>
      <c r="HQE30" s="64"/>
      <c r="HQF30" s="64"/>
      <c r="HQG30" s="64"/>
      <c r="HQH30" s="64"/>
      <c r="HQI30" s="64"/>
      <c r="HQJ30" s="64"/>
      <c r="HQK30" s="64"/>
      <c r="HQL30" s="64"/>
      <c r="HQM30" s="64"/>
      <c r="HQN30" s="64"/>
      <c r="HQO30" s="64"/>
      <c r="HQP30" s="64"/>
      <c r="HQQ30" s="64"/>
      <c r="HQR30" s="64"/>
      <c r="HQS30" s="64"/>
      <c r="HQT30" s="64"/>
      <c r="HQU30" s="64"/>
      <c r="HQV30" s="64"/>
      <c r="HQW30" s="64"/>
      <c r="HQX30" s="64"/>
      <c r="HQY30" s="64"/>
      <c r="HQZ30" s="64"/>
      <c r="HRA30" s="64"/>
      <c r="HRB30" s="64"/>
      <c r="HRC30" s="64"/>
      <c r="HRD30" s="64"/>
      <c r="HRE30" s="64"/>
      <c r="HRF30" s="64"/>
      <c r="HRG30" s="64"/>
      <c r="HRH30" s="64"/>
      <c r="HRI30" s="64"/>
      <c r="HRJ30" s="64"/>
      <c r="HRK30" s="64"/>
      <c r="HRL30" s="64"/>
      <c r="HRM30" s="64"/>
      <c r="HRN30" s="64"/>
      <c r="HRO30" s="64"/>
      <c r="HRP30" s="64"/>
      <c r="HRQ30" s="64"/>
      <c r="HRR30" s="64"/>
      <c r="HRS30" s="64"/>
      <c r="HRT30" s="64"/>
      <c r="HRU30" s="64"/>
      <c r="HRV30" s="64"/>
      <c r="HRW30" s="64"/>
      <c r="HRX30" s="64"/>
      <c r="HRY30" s="64"/>
      <c r="HRZ30" s="64"/>
      <c r="HSA30" s="64"/>
      <c r="HSB30" s="64"/>
      <c r="HSC30" s="64"/>
      <c r="HSD30" s="64"/>
      <c r="HSE30" s="64"/>
      <c r="HSF30" s="64"/>
      <c r="HSG30" s="64"/>
      <c r="HSH30" s="64"/>
      <c r="HSI30" s="64"/>
      <c r="HSJ30" s="64"/>
      <c r="HSK30" s="64"/>
      <c r="HSL30" s="64"/>
      <c r="HSM30" s="64"/>
      <c r="HSN30" s="64"/>
      <c r="HSO30" s="64"/>
      <c r="HSP30" s="64"/>
      <c r="HSQ30" s="64"/>
      <c r="HSR30" s="64"/>
      <c r="HSS30" s="64"/>
      <c r="HST30" s="64"/>
      <c r="HSU30" s="64"/>
      <c r="HSV30" s="64"/>
      <c r="HSW30" s="64"/>
      <c r="HSX30" s="64"/>
      <c r="HSY30" s="64"/>
      <c r="HSZ30" s="64"/>
      <c r="HTA30" s="64"/>
      <c r="HTB30" s="64"/>
      <c r="HTC30" s="64"/>
      <c r="HTD30" s="64"/>
      <c r="HTE30" s="64"/>
      <c r="HTF30" s="64"/>
      <c r="HTG30" s="64"/>
      <c r="HTH30" s="64"/>
      <c r="HTI30" s="64"/>
      <c r="HTJ30" s="64"/>
      <c r="HTK30" s="64"/>
      <c r="HTL30" s="64"/>
      <c r="HTM30" s="64"/>
      <c r="HTN30" s="64"/>
      <c r="HTO30" s="64"/>
      <c r="HTP30" s="64"/>
      <c r="HTQ30" s="64"/>
      <c r="HTR30" s="64"/>
      <c r="HTS30" s="64"/>
      <c r="HTT30" s="64"/>
      <c r="HTU30" s="64"/>
      <c r="HTV30" s="64"/>
      <c r="HTW30" s="64"/>
      <c r="HTX30" s="64"/>
      <c r="HTY30" s="64"/>
      <c r="HTZ30" s="64"/>
      <c r="HUA30" s="64"/>
      <c r="HUB30" s="64"/>
      <c r="HUC30" s="64"/>
      <c r="HUD30" s="64"/>
      <c r="HUE30" s="64"/>
      <c r="HUF30" s="64"/>
      <c r="HUG30" s="64"/>
      <c r="HUH30" s="64"/>
      <c r="HUI30" s="64"/>
      <c r="HUJ30" s="64"/>
      <c r="HUK30" s="64"/>
      <c r="HUL30" s="64"/>
      <c r="HUM30" s="64"/>
      <c r="HUN30" s="64"/>
      <c r="HUO30" s="64"/>
      <c r="HUP30" s="64"/>
      <c r="HUQ30" s="64"/>
      <c r="HUR30" s="64"/>
      <c r="HUS30" s="64"/>
      <c r="HUT30" s="64"/>
      <c r="HUU30" s="64"/>
      <c r="HUV30" s="64"/>
      <c r="HUW30" s="64"/>
      <c r="HUX30" s="64"/>
      <c r="HUY30" s="64"/>
      <c r="HUZ30" s="64"/>
      <c r="HVA30" s="64"/>
      <c r="HVB30" s="64"/>
      <c r="HVC30" s="64"/>
      <c r="HVD30" s="64"/>
      <c r="HVE30" s="64"/>
      <c r="HVF30" s="64"/>
      <c r="HVG30" s="64"/>
      <c r="HVH30" s="64"/>
      <c r="HVI30" s="64"/>
      <c r="HVJ30" s="64"/>
      <c r="HVK30" s="64"/>
      <c r="HVL30" s="64"/>
      <c r="HVM30" s="64"/>
      <c r="HVN30" s="64"/>
      <c r="HVO30" s="64"/>
      <c r="HVP30" s="64"/>
      <c r="HVQ30" s="64"/>
      <c r="HVR30" s="64"/>
      <c r="HVS30" s="64"/>
      <c r="HVT30" s="64"/>
      <c r="HVU30" s="64"/>
      <c r="HVV30" s="64"/>
      <c r="HVW30" s="64"/>
      <c r="HVX30" s="64"/>
      <c r="HVY30" s="64"/>
      <c r="HVZ30" s="64"/>
      <c r="HWA30" s="64"/>
      <c r="HWB30" s="64"/>
      <c r="HWC30" s="64"/>
      <c r="HWD30" s="64"/>
      <c r="HWE30" s="64"/>
      <c r="HWF30" s="64"/>
      <c r="HWG30" s="64"/>
      <c r="HWH30" s="64"/>
      <c r="HWI30" s="64"/>
      <c r="HWJ30" s="64"/>
      <c r="HWK30" s="64"/>
      <c r="HWL30" s="64"/>
      <c r="HWM30" s="64"/>
      <c r="HWN30" s="64"/>
      <c r="HWO30" s="64"/>
      <c r="HWP30" s="64"/>
      <c r="HWQ30" s="64"/>
      <c r="HWR30" s="64"/>
      <c r="HWS30" s="64"/>
      <c r="HWT30" s="64"/>
      <c r="HWU30" s="64"/>
      <c r="HWV30" s="64"/>
      <c r="HWW30" s="64"/>
      <c r="HWX30" s="64"/>
      <c r="HWY30" s="64"/>
      <c r="HWZ30" s="64"/>
      <c r="HXA30" s="64"/>
      <c r="HXB30" s="64"/>
      <c r="HXC30" s="64"/>
      <c r="HXD30" s="64"/>
      <c r="HXE30" s="64"/>
      <c r="HXF30" s="64"/>
      <c r="HXG30" s="64"/>
      <c r="HXH30" s="64"/>
      <c r="HXI30" s="64"/>
      <c r="HXJ30" s="64"/>
      <c r="HXK30" s="64"/>
      <c r="HXL30" s="64"/>
      <c r="HXM30" s="64"/>
      <c r="HXN30" s="64"/>
      <c r="HXO30" s="64"/>
      <c r="HXP30" s="64"/>
      <c r="HXQ30" s="64"/>
      <c r="HXR30" s="64"/>
      <c r="HXS30" s="64"/>
      <c r="HXT30" s="64"/>
      <c r="HXU30" s="64"/>
      <c r="HXV30" s="64"/>
      <c r="HXW30" s="64"/>
      <c r="HXX30" s="64"/>
      <c r="HXY30" s="64"/>
      <c r="HXZ30" s="64"/>
      <c r="HYA30" s="64"/>
      <c r="HYB30" s="64"/>
      <c r="HYC30" s="64"/>
      <c r="HYD30" s="64"/>
      <c r="HYE30" s="64"/>
      <c r="HYF30" s="64"/>
      <c r="HYG30" s="64"/>
      <c r="HYH30" s="64"/>
      <c r="HYI30" s="64"/>
      <c r="HYJ30" s="64"/>
      <c r="HYK30" s="64"/>
      <c r="HYL30" s="64"/>
      <c r="HYM30" s="64"/>
      <c r="HYN30" s="64"/>
      <c r="HYO30" s="64"/>
      <c r="HYP30" s="64"/>
      <c r="HYQ30" s="64"/>
      <c r="HYR30" s="64"/>
      <c r="HYS30" s="64"/>
      <c r="HYT30" s="64"/>
      <c r="HYU30" s="64"/>
      <c r="HYV30" s="64"/>
      <c r="HYW30" s="64"/>
      <c r="HYX30" s="64"/>
      <c r="HYY30" s="64"/>
      <c r="HYZ30" s="64"/>
      <c r="HZA30" s="64"/>
      <c r="HZB30" s="64"/>
      <c r="HZC30" s="64"/>
      <c r="HZD30" s="64"/>
      <c r="HZE30" s="64"/>
      <c r="HZF30" s="64"/>
      <c r="HZG30" s="64"/>
      <c r="HZH30" s="64"/>
      <c r="HZI30" s="64"/>
      <c r="HZJ30" s="64"/>
      <c r="HZK30" s="64"/>
      <c r="HZL30" s="64"/>
      <c r="HZM30" s="64"/>
      <c r="HZN30" s="64"/>
      <c r="HZO30" s="64"/>
      <c r="HZP30" s="64"/>
      <c r="HZQ30" s="64"/>
      <c r="HZR30" s="64"/>
      <c r="HZS30" s="64"/>
      <c r="HZT30" s="64"/>
      <c r="HZU30" s="64"/>
      <c r="HZV30" s="64"/>
      <c r="HZW30" s="64"/>
      <c r="HZX30" s="64"/>
      <c r="HZY30" s="64"/>
      <c r="HZZ30" s="64"/>
      <c r="IAA30" s="64"/>
      <c r="IAB30" s="64"/>
      <c r="IAC30" s="64"/>
      <c r="IAD30" s="64"/>
      <c r="IAE30" s="64"/>
      <c r="IAF30" s="64"/>
      <c r="IAG30" s="64"/>
      <c r="IAH30" s="64"/>
      <c r="IAI30" s="64"/>
      <c r="IAJ30" s="64"/>
      <c r="IAK30" s="64"/>
      <c r="IAL30" s="64"/>
      <c r="IAM30" s="64"/>
      <c r="IAN30" s="64"/>
      <c r="IAO30" s="64"/>
      <c r="IAP30" s="64"/>
      <c r="IAQ30" s="64"/>
      <c r="IAR30" s="64"/>
      <c r="IAS30" s="64"/>
      <c r="IAT30" s="64"/>
      <c r="IAU30" s="64"/>
      <c r="IAV30" s="64"/>
      <c r="IAW30" s="64"/>
      <c r="IAX30" s="64"/>
      <c r="IAY30" s="64"/>
      <c r="IAZ30" s="64"/>
      <c r="IBA30" s="64"/>
      <c r="IBB30" s="64"/>
      <c r="IBC30" s="64"/>
      <c r="IBD30" s="64"/>
      <c r="IBE30" s="64"/>
      <c r="IBF30" s="64"/>
      <c r="IBG30" s="64"/>
      <c r="IBH30" s="64"/>
      <c r="IBI30" s="64"/>
      <c r="IBJ30" s="64"/>
      <c r="IBK30" s="64"/>
      <c r="IBL30" s="64"/>
      <c r="IBM30" s="64"/>
      <c r="IBN30" s="64"/>
      <c r="IBO30" s="64"/>
      <c r="IBP30" s="64"/>
      <c r="IBQ30" s="64"/>
      <c r="IBR30" s="64"/>
      <c r="IBS30" s="64"/>
      <c r="IBT30" s="64"/>
      <c r="IBU30" s="64"/>
      <c r="IBV30" s="64"/>
      <c r="IBW30" s="64"/>
      <c r="IBX30" s="64"/>
      <c r="IBY30" s="64"/>
      <c r="IBZ30" s="64"/>
      <c r="ICA30" s="64"/>
      <c r="ICB30" s="64"/>
      <c r="ICC30" s="64"/>
      <c r="ICD30" s="64"/>
      <c r="ICE30" s="64"/>
      <c r="ICF30" s="64"/>
      <c r="ICG30" s="64"/>
      <c r="ICH30" s="64"/>
      <c r="ICI30" s="64"/>
      <c r="ICJ30" s="64"/>
      <c r="ICK30" s="64"/>
      <c r="ICL30" s="64"/>
      <c r="ICM30" s="64"/>
      <c r="ICN30" s="64"/>
      <c r="ICO30" s="64"/>
      <c r="ICP30" s="64"/>
      <c r="ICQ30" s="64"/>
      <c r="ICR30" s="64"/>
      <c r="ICS30" s="64"/>
      <c r="ICT30" s="64"/>
      <c r="ICU30" s="64"/>
      <c r="ICV30" s="64"/>
      <c r="ICW30" s="64"/>
      <c r="ICX30" s="64"/>
      <c r="ICY30" s="64"/>
      <c r="ICZ30" s="64"/>
      <c r="IDA30" s="64"/>
      <c r="IDB30" s="64"/>
      <c r="IDC30" s="64"/>
      <c r="IDD30" s="64"/>
      <c r="IDE30" s="64"/>
      <c r="IDF30" s="64"/>
      <c r="IDG30" s="64"/>
      <c r="IDH30" s="64"/>
      <c r="IDI30" s="64"/>
      <c r="IDJ30" s="64"/>
      <c r="IDK30" s="64"/>
      <c r="IDL30" s="64"/>
      <c r="IDM30" s="64"/>
      <c r="IDN30" s="64"/>
      <c r="IDO30" s="64"/>
      <c r="IDP30" s="64"/>
      <c r="IDQ30" s="64"/>
      <c r="IDR30" s="64"/>
      <c r="IDS30" s="64"/>
      <c r="IDT30" s="64"/>
      <c r="IDU30" s="64"/>
      <c r="IDV30" s="64"/>
      <c r="IDW30" s="64"/>
      <c r="IDX30" s="64"/>
      <c r="IDY30" s="64"/>
      <c r="IDZ30" s="64"/>
      <c r="IEA30" s="64"/>
      <c r="IEB30" s="64"/>
      <c r="IEC30" s="64"/>
      <c r="IED30" s="64"/>
      <c r="IEE30" s="64"/>
      <c r="IEF30" s="64"/>
      <c r="IEG30" s="64"/>
      <c r="IEH30" s="64"/>
      <c r="IEI30" s="64"/>
      <c r="IEJ30" s="64"/>
      <c r="IEK30" s="64"/>
      <c r="IEL30" s="64"/>
      <c r="IEM30" s="64"/>
      <c r="IEN30" s="64"/>
      <c r="IEO30" s="64"/>
      <c r="IEP30" s="64"/>
      <c r="IEQ30" s="64"/>
      <c r="IER30" s="64"/>
      <c r="IES30" s="64"/>
      <c r="IET30" s="64"/>
      <c r="IEU30" s="64"/>
      <c r="IEV30" s="64"/>
      <c r="IEW30" s="64"/>
      <c r="IEX30" s="64"/>
      <c r="IEY30" s="64"/>
      <c r="IEZ30" s="64"/>
      <c r="IFA30" s="64"/>
      <c r="IFB30" s="64"/>
      <c r="IFC30" s="64"/>
      <c r="IFD30" s="64"/>
      <c r="IFE30" s="64"/>
      <c r="IFF30" s="64"/>
      <c r="IFG30" s="64"/>
      <c r="IFH30" s="64"/>
      <c r="IFI30" s="64"/>
      <c r="IFJ30" s="64"/>
      <c r="IFK30" s="64"/>
      <c r="IFL30" s="64"/>
      <c r="IFM30" s="64"/>
      <c r="IFN30" s="64"/>
      <c r="IFO30" s="64"/>
      <c r="IFP30" s="64"/>
      <c r="IFQ30" s="64"/>
      <c r="IFR30" s="64"/>
      <c r="IFS30" s="64"/>
      <c r="IFT30" s="64"/>
      <c r="IFU30" s="64"/>
      <c r="IFV30" s="64"/>
      <c r="IFW30" s="64"/>
      <c r="IFX30" s="64"/>
      <c r="IFY30" s="64"/>
      <c r="IFZ30" s="64"/>
      <c r="IGA30" s="64"/>
      <c r="IGB30" s="64"/>
      <c r="IGC30" s="64"/>
      <c r="IGD30" s="64"/>
      <c r="IGE30" s="64"/>
      <c r="IGF30" s="64"/>
      <c r="IGG30" s="64"/>
      <c r="IGH30" s="64"/>
      <c r="IGI30" s="64"/>
      <c r="IGJ30" s="64"/>
      <c r="IGK30" s="64"/>
      <c r="IGL30" s="64"/>
      <c r="IGM30" s="64"/>
      <c r="IGN30" s="64"/>
      <c r="IGO30" s="64"/>
      <c r="IGP30" s="64"/>
      <c r="IGQ30" s="64"/>
      <c r="IGR30" s="64"/>
      <c r="IGS30" s="64"/>
      <c r="IGT30" s="64"/>
      <c r="IGU30" s="64"/>
      <c r="IGV30" s="64"/>
      <c r="IGW30" s="64"/>
      <c r="IGX30" s="64"/>
      <c r="IGY30" s="64"/>
      <c r="IGZ30" s="64"/>
      <c r="IHA30" s="64"/>
      <c r="IHB30" s="64"/>
      <c r="IHC30" s="64"/>
      <c r="IHD30" s="64"/>
      <c r="IHE30" s="64"/>
      <c r="IHF30" s="64"/>
      <c r="IHG30" s="64"/>
      <c r="IHH30" s="64"/>
      <c r="IHI30" s="64"/>
      <c r="IHJ30" s="64"/>
      <c r="IHK30" s="64"/>
      <c r="IHL30" s="64"/>
      <c r="IHM30" s="64"/>
      <c r="IHN30" s="64"/>
      <c r="IHO30" s="64"/>
      <c r="IHP30" s="64"/>
      <c r="IHQ30" s="64"/>
      <c r="IHR30" s="64"/>
      <c r="IHS30" s="64"/>
      <c r="IHT30" s="64"/>
      <c r="IHU30" s="64"/>
      <c r="IHV30" s="64"/>
      <c r="IHW30" s="64"/>
      <c r="IHX30" s="64"/>
      <c r="IHY30" s="64"/>
      <c r="IHZ30" s="64"/>
      <c r="IIA30" s="64"/>
      <c r="IIB30" s="64"/>
      <c r="IIC30" s="64"/>
      <c r="IID30" s="64"/>
      <c r="IIE30" s="64"/>
      <c r="IIF30" s="64"/>
      <c r="IIG30" s="64"/>
      <c r="IIH30" s="64"/>
      <c r="III30" s="64"/>
      <c r="IIJ30" s="64"/>
      <c r="IIK30" s="64"/>
      <c r="IIL30" s="64"/>
      <c r="IIM30" s="64"/>
      <c r="IIN30" s="64"/>
      <c r="IIO30" s="64"/>
      <c r="IIP30" s="64"/>
      <c r="IIQ30" s="64"/>
      <c r="IIR30" s="64"/>
      <c r="IIS30" s="64"/>
      <c r="IIT30" s="64"/>
      <c r="IIU30" s="64"/>
      <c r="IIV30" s="64"/>
      <c r="IIW30" s="64"/>
      <c r="IIX30" s="64"/>
      <c r="IIY30" s="64"/>
      <c r="IIZ30" s="64"/>
      <c r="IJA30" s="64"/>
      <c r="IJB30" s="64"/>
      <c r="IJC30" s="64"/>
      <c r="IJD30" s="64"/>
      <c r="IJE30" s="64"/>
      <c r="IJF30" s="64"/>
      <c r="IJG30" s="64"/>
      <c r="IJH30" s="64"/>
      <c r="IJI30" s="64"/>
      <c r="IJJ30" s="64"/>
      <c r="IJK30" s="64"/>
      <c r="IJL30" s="64"/>
      <c r="IJM30" s="64"/>
      <c r="IJN30" s="64"/>
      <c r="IJO30" s="64"/>
      <c r="IJP30" s="64"/>
      <c r="IJQ30" s="64"/>
      <c r="IJR30" s="64"/>
      <c r="IJS30" s="64"/>
      <c r="IJT30" s="64"/>
      <c r="IJU30" s="64"/>
      <c r="IJV30" s="64"/>
      <c r="IJW30" s="64"/>
      <c r="IJX30" s="64"/>
      <c r="IJY30" s="64"/>
      <c r="IJZ30" s="64"/>
      <c r="IKA30" s="64"/>
      <c r="IKB30" s="64"/>
      <c r="IKC30" s="64"/>
      <c r="IKD30" s="64"/>
      <c r="IKE30" s="64"/>
      <c r="IKF30" s="64"/>
      <c r="IKG30" s="64"/>
      <c r="IKH30" s="64"/>
      <c r="IKI30" s="64"/>
      <c r="IKJ30" s="64"/>
      <c r="IKK30" s="64"/>
      <c r="IKL30" s="64"/>
      <c r="IKM30" s="64"/>
      <c r="IKN30" s="64"/>
      <c r="IKO30" s="64"/>
      <c r="IKP30" s="64"/>
      <c r="IKQ30" s="64"/>
      <c r="IKR30" s="64"/>
      <c r="IKS30" s="64"/>
      <c r="IKT30" s="64"/>
      <c r="IKU30" s="64"/>
      <c r="IKV30" s="64"/>
      <c r="IKW30" s="64"/>
      <c r="IKX30" s="64"/>
      <c r="IKY30" s="64"/>
      <c r="IKZ30" s="64"/>
      <c r="ILA30" s="64"/>
      <c r="ILB30" s="64"/>
      <c r="ILC30" s="64"/>
      <c r="ILD30" s="64"/>
      <c r="ILE30" s="64"/>
      <c r="ILF30" s="64"/>
      <c r="ILG30" s="64"/>
      <c r="ILH30" s="64"/>
      <c r="ILI30" s="64"/>
      <c r="ILJ30" s="64"/>
      <c r="ILK30" s="64"/>
      <c r="ILL30" s="64"/>
      <c r="ILM30" s="64"/>
      <c r="ILN30" s="64"/>
      <c r="ILO30" s="64"/>
      <c r="ILP30" s="64"/>
      <c r="ILQ30" s="64"/>
      <c r="ILR30" s="64"/>
      <c r="ILS30" s="64"/>
      <c r="ILT30" s="64"/>
      <c r="ILU30" s="64"/>
      <c r="ILV30" s="64"/>
      <c r="ILW30" s="64"/>
      <c r="ILX30" s="64"/>
      <c r="ILY30" s="64"/>
      <c r="ILZ30" s="64"/>
      <c r="IMA30" s="64"/>
      <c r="IMB30" s="64"/>
      <c r="IMC30" s="64"/>
      <c r="IMD30" s="64"/>
      <c r="IME30" s="64"/>
      <c r="IMF30" s="64"/>
      <c r="IMG30" s="64"/>
      <c r="IMH30" s="64"/>
      <c r="IMI30" s="64"/>
      <c r="IMJ30" s="64"/>
      <c r="IMK30" s="64"/>
      <c r="IML30" s="64"/>
      <c r="IMM30" s="64"/>
      <c r="IMN30" s="64"/>
      <c r="IMO30" s="64"/>
      <c r="IMP30" s="64"/>
      <c r="IMQ30" s="64"/>
      <c r="IMR30" s="64"/>
      <c r="IMS30" s="64"/>
      <c r="IMT30" s="64"/>
      <c r="IMU30" s="64"/>
      <c r="IMV30" s="64"/>
      <c r="IMW30" s="64"/>
      <c r="IMX30" s="64"/>
      <c r="IMY30" s="64"/>
      <c r="IMZ30" s="64"/>
      <c r="INA30" s="64"/>
      <c r="INB30" s="64"/>
      <c r="INC30" s="64"/>
      <c r="IND30" s="64"/>
      <c r="INE30" s="64"/>
      <c r="INF30" s="64"/>
      <c r="ING30" s="64"/>
      <c r="INH30" s="64"/>
      <c r="INI30" s="64"/>
      <c r="INJ30" s="64"/>
      <c r="INK30" s="64"/>
      <c r="INL30" s="64"/>
      <c r="INM30" s="64"/>
      <c r="INN30" s="64"/>
      <c r="INO30" s="64"/>
      <c r="INP30" s="64"/>
      <c r="INQ30" s="64"/>
      <c r="INR30" s="64"/>
      <c r="INS30" s="64"/>
      <c r="INT30" s="64"/>
      <c r="INU30" s="64"/>
      <c r="INV30" s="64"/>
      <c r="INW30" s="64"/>
      <c r="INX30" s="64"/>
      <c r="INY30" s="64"/>
      <c r="INZ30" s="64"/>
      <c r="IOA30" s="64"/>
      <c r="IOB30" s="64"/>
      <c r="IOC30" s="64"/>
      <c r="IOD30" s="64"/>
      <c r="IOE30" s="64"/>
      <c r="IOF30" s="64"/>
      <c r="IOG30" s="64"/>
      <c r="IOH30" s="64"/>
      <c r="IOI30" s="64"/>
      <c r="IOJ30" s="64"/>
      <c r="IOK30" s="64"/>
      <c r="IOL30" s="64"/>
      <c r="IOM30" s="64"/>
      <c r="ION30" s="64"/>
      <c r="IOO30" s="64"/>
      <c r="IOP30" s="64"/>
      <c r="IOQ30" s="64"/>
      <c r="IOR30" s="64"/>
      <c r="IOS30" s="64"/>
      <c r="IOT30" s="64"/>
      <c r="IOU30" s="64"/>
      <c r="IOV30" s="64"/>
      <c r="IOW30" s="64"/>
      <c r="IOX30" s="64"/>
      <c r="IOY30" s="64"/>
      <c r="IOZ30" s="64"/>
      <c r="IPA30" s="64"/>
      <c r="IPB30" s="64"/>
      <c r="IPC30" s="64"/>
      <c r="IPD30" s="64"/>
      <c r="IPE30" s="64"/>
      <c r="IPF30" s="64"/>
      <c r="IPG30" s="64"/>
      <c r="IPH30" s="64"/>
      <c r="IPI30" s="64"/>
      <c r="IPJ30" s="64"/>
      <c r="IPK30" s="64"/>
      <c r="IPL30" s="64"/>
      <c r="IPM30" s="64"/>
      <c r="IPN30" s="64"/>
      <c r="IPO30" s="64"/>
      <c r="IPP30" s="64"/>
      <c r="IPQ30" s="64"/>
      <c r="IPR30" s="64"/>
      <c r="IPS30" s="64"/>
      <c r="IPT30" s="64"/>
      <c r="IPU30" s="64"/>
      <c r="IPV30" s="64"/>
      <c r="IPW30" s="64"/>
      <c r="IPX30" s="64"/>
      <c r="IPY30" s="64"/>
      <c r="IPZ30" s="64"/>
      <c r="IQA30" s="64"/>
      <c r="IQB30" s="64"/>
      <c r="IQC30" s="64"/>
      <c r="IQD30" s="64"/>
      <c r="IQE30" s="64"/>
      <c r="IQF30" s="64"/>
      <c r="IQG30" s="64"/>
      <c r="IQH30" s="64"/>
      <c r="IQI30" s="64"/>
      <c r="IQJ30" s="64"/>
      <c r="IQK30" s="64"/>
      <c r="IQL30" s="64"/>
      <c r="IQM30" s="64"/>
      <c r="IQN30" s="64"/>
      <c r="IQO30" s="64"/>
      <c r="IQP30" s="64"/>
      <c r="IQQ30" s="64"/>
      <c r="IQR30" s="64"/>
      <c r="IQS30" s="64"/>
      <c r="IQT30" s="64"/>
      <c r="IQU30" s="64"/>
      <c r="IQV30" s="64"/>
      <c r="IQW30" s="64"/>
      <c r="IQX30" s="64"/>
      <c r="IQY30" s="64"/>
      <c r="IQZ30" s="64"/>
      <c r="IRA30" s="64"/>
      <c r="IRB30" s="64"/>
      <c r="IRC30" s="64"/>
      <c r="IRD30" s="64"/>
      <c r="IRE30" s="64"/>
      <c r="IRF30" s="64"/>
      <c r="IRG30" s="64"/>
      <c r="IRH30" s="64"/>
      <c r="IRI30" s="64"/>
      <c r="IRJ30" s="64"/>
      <c r="IRK30" s="64"/>
      <c r="IRL30" s="64"/>
      <c r="IRM30" s="64"/>
      <c r="IRN30" s="64"/>
      <c r="IRO30" s="64"/>
      <c r="IRP30" s="64"/>
      <c r="IRQ30" s="64"/>
      <c r="IRR30" s="64"/>
      <c r="IRS30" s="64"/>
      <c r="IRT30" s="64"/>
      <c r="IRU30" s="64"/>
      <c r="IRV30" s="64"/>
      <c r="IRW30" s="64"/>
      <c r="IRX30" s="64"/>
      <c r="IRY30" s="64"/>
      <c r="IRZ30" s="64"/>
      <c r="ISA30" s="64"/>
      <c r="ISB30" s="64"/>
      <c r="ISC30" s="64"/>
      <c r="ISD30" s="64"/>
      <c r="ISE30" s="64"/>
      <c r="ISF30" s="64"/>
      <c r="ISG30" s="64"/>
      <c r="ISH30" s="64"/>
      <c r="ISI30" s="64"/>
      <c r="ISJ30" s="64"/>
      <c r="ISK30" s="64"/>
      <c r="ISL30" s="64"/>
      <c r="ISM30" s="64"/>
      <c r="ISN30" s="64"/>
      <c r="ISO30" s="64"/>
      <c r="ISP30" s="64"/>
      <c r="ISQ30" s="64"/>
      <c r="ISR30" s="64"/>
      <c r="ISS30" s="64"/>
      <c r="IST30" s="64"/>
      <c r="ISU30" s="64"/>
      <c r="ISV30" s="64"/>
      <c r="ISW30" s="64"/>
      <c r="ISX30" s="64"/>
      <c r="ISY30" s="64"/>
      <c r="ISZ30" s="64"/>
      <c r="ITA30" s="64"/>
      <c r="ITB30" s="64"/>
      <c r="ITC30" s="64"/>
      <c r="ITD30" s="64"/>
      <c r="ITE30" s="64"/>
      <c r="ITF30" s="64"/>
      <c r="ITG30" s="64"/>
      <c r="ITH30" s="64"/>
      <c r="ITI30" s="64"/>
      <c r="ITJ30" s="64"/>
      <c r="ITK30" s="64"/>
      <c r="ITL30" s="64"/>
      <c r="ITM30" s="64"/>
      <c r="ITN30" s="64"/>
      <c r="ITO30" s="64"/>
      <c r="ITP30" s="64"/>
      <c r="ITQ30" s="64"/>
      <c r="ITR30" s="64"/>
      <c r="ITS30" s="64"/>
      <c r="ITT30" s="64"/>
      <c r="ITU30" s="64"/>
      <c r="ITV30" s="64"/>
      <c r="ITW30" s="64"/>
      <c r="ITX30" s="64"/>
      <c r="ITY30" s="64"/>
      <c r="ITZ30" s="64"/>
      <c r="IUA30" s="64"/>
      <c r="IUB30" s="64"/>
      <c r="IUC30" s="64"/>
      <c r="IUD30" s="64"/>
      <c r="IUE30" s="64"/>
      <c r="IUF30" s="64"/>
      <c r="IUG30" s="64"/>
      <c r="IUH30" s="64"/>
      <c r="IUI30" s="64"/>
      <c r="IUJ30" s="64"/>
      <c r="IUK30" s="64"/>
      <c r="IUL30" s="64"/>
      <c r="IUM30" s="64"/>
      <c r="IUN30" s="64"/>
      <c r="IUO30" s="64"/>
      <c r="IUP30" s="64"/>
      <c r="IUQ30" s="64"/>
      <c r="IUR30" s="64"/>
      <c r="IUS30" s="64"/>
      <c r="IUT30" s="64"/>
      <c r="IUU30" s="64"/>
      <c r="IUV30" s="64"/>
      <c r="IUW30" s="64"/>
      <c r="IUX30" s="64"/>
      <c r="IUY30" s="64"/>
      <c r="IUZ30" s="64"/>
      <c r="IVA30" s="64"/>
      <c r="IVB30" s="64"/>
      <c r="IVC30" s="64"/>
      <c r="IVD30" s="64"/>
      <c r="IVE30" s="64"/>
      <c r="IVF30" s="64"/>
      <c r="IVG30" s="64"/>
      <c r="IVH30" s="64"/>
      <c r="IVI30" s="64"/>
      <c r="IVJ30" s="64"/>
      <c r="IVK30" s="64"/>
      <c r="IVL30" s="64"/>
      <c r="IVM30" s="64"/>
      <c r="IVN30" s="64"/>
      <c r="IVO30" s="64"/>
      <c r="IVP30" s="64"/>
      <c r="IVQ30" s="64"/>
      <c r="IVR30" s="64"/>
      <c r="IVS30" s="64"/>
      <c r="IVT30" s="64"/>
      <c r="IVU30" s="64"/>
      <c r="IVV30" s="64"/>
      <c r="IVW30" s="64"/>
      <c r="IVX30" s="64"/>
      <c r="IVY30" s="64"/>
      <c r="IVZ30" s="64"/>
      <c r="IWA30" s="64"/>
      <c r="IWB30" s="64"/>
      <c r="IWC30" s="64"/>
      <c r="IWD30" s="64"/>
      <c r="IWE30" s="64"/>
      <c r="IWF30" s="64"/>
      <c r="IWG30" s="64"/>
      <c r="IWH30" s="64"/>
      <c r="IWI30" s="64"/>
      <c r="IWJ30" s="64"/>
      <c r="IWK30" s="64"/>
      <c r="IWL30" s="64"/>
      <c r="IWM30" s="64"/>
      <c r="IWN30" s="64"/>
      <c r="IWO30" s="64"/>
      <c r="IWP30" s="64"/>
      <c r="IWQ30" s="64"/>
      <c r="IWR30" s="64"/>
      <c r="IWS30" s="64"/>
      <c r="IWT30" s="64"/>
      <c r="IWU30" s="64"/>
      <c r="IWV30" s="64"/>
      <c r="IWW30" s="64"/>
      <c r="IWX30" s="64"/>
      <c r="IWY30" s="64"/>
      <c r="IWZ30" s="64"/>
      <c r="IXA30" s="64"/>
      <c r="IXB30" s="64"/>
      <c r="IXC30" s="64"/>
      <c r="IXD30" s="64"/>
      <c r="IXE30" s="64"/>
      <c r="IXF30" s="64"/>
      <c r="IXG30" s="64"/>
      <c r="IXH30" s="64"/>
      <c r="IXI30" s="64"/>
      <c r="IXJ30" s="64"/>
      <c r="IXK30" s="64"/>
      <c r="IXL30" s="64"/>
      <c r="IXM30" s="64"/>
      <c r="IXN30" s="64"/>
      <c r="IXO30" s="64"/>
      <c r="IXP30" s="64"/>
      <c r="IXQ30" s="64"/>
      <c r="IXR30" s="64"/>
      <c r="IXS30" s="64"/>
      <c r="IXT30" s="64"/>
      <c r="IXU30" s="64"/>
      <c r="IXV30" s="64"/>
      <c r="IXW30" s="64"/>
      <c r="IXX30" s="64"/>
      <c r="IXY30" s="64"/>
      <c r="IXZ30" s="64"/>
      <c r="IYA30" s="64"/>
      <c r="IYB30" s="64"/>
      <c r="IYC30" s="64"/>
      <c r="IYD30" s="64"/>
      <c r="IYE30" s="64"/>
      <c r="IYF30" s="64"/>
      <c r="IYG30" s="64"/>
      <c r="IYH30" s="64"/>
      <c r="IYI30" s="64"/>
      <c r="IYJ30" s="64"/>
      <c r="IYK30" s="64"/>
      <c r="IYL30" s="64"/>
      <c r="IYM30" s="64"/>
      <c r="IYN30" s="64"/>
      <c r="IYO30" s="64"/>
      <c r="IYP30" s="64"/>
      <c r="IYQ30" s="64"/>
      <c r="IYR30" s="64"/>
      <c r="IYS30" s="64"/>
      <c r="IYT30" s="64"/>
      <c r="IYU30" s="64"/>
      <c r="IYV30" s="64"/>
      <c r="IYW30" s="64"/>
      <c r="IYX30" s="64"/>
      <c r="IYY30" s="64"/>
      <c r="IYZ30" s="64"/>
      <c r="IZA30" s="64"/>
      <c r="IZB30" s="64"/>
      <c r="IZC30" s="64"/>
      <c r="IZD30" s="64"/>
      <c r="IZE30" s="64"/>
      <c r="IZF30" s="64"/>
      <c r="IZG30" s="64"/>
      <c r="IZH30" s="64"/>
      <c r="IZI30" s="64"/>
      <c r="IZJ30" s="64"/>
      <c r="IZK30" s="64"/>
      <c r="IZL30" s="64"/>
      <c r="IZM30" s="64"/>
      <c r="IZN30" s="64"/>
      <c r="IZO30" s="64"/>
      <c r="IZP30" s="64"/>
      <c r="IZQ30" s="64"/>
      <c r="IZR30" s="64"/>
      <c r="IZS30" s="64"/>
      <c r="IZT30" s="64"/>
      <c r="IZU30" s="64"/>
      <c r="IZV30" s="64"/>
      <c r="IZW30" s="64"/>
      <c r="IZX30" s="64"/>
      <c r="IZY30" s="64"/>
      <c r="IZZ30" s="64"/>
      <c r="JAA30" s="64"/>
      <c r="JAB30" s="64"/>
      <c r="JAC30" s="64"/>
      <c r="JAD30" s="64"/>
      <c r="JAE30" s="64"/>
      <c r="JAF30" s="64"/>
      <c r="JAG30" s="64"/>
      <c r="JAH30" s="64"/>
      <c r="JAI30" s="64"/>
      <c r="JAJ30" s="64"/>
      <c r="JAK30" s="64"/>
      <c r="JAL30" s="64"/>
      <c r="JAM30" s="64"/>
      <c r="JAN30" s="64"/>
      <c r="JAO30" s="64"/>
      <c r="JAP30" s="64"/>
      <c r="JAQ30" s="64"/>
      <c r="JAR30" s="64"/>
      <c r="JAS30" s="64"/>
      <c r="JAT30" s="64"/>
      <c r="JAU30" s="64"/>
      <c r="JAV30" s="64"/>
      <c r="JAW30" s="64"/>
      <c r="JAX30" s="64"/>
      <c r="JAY30" s="64"/>
      <c r="JAZ30" s="64"/>
      <c r="JBA30" s="64"/>
      <c r="JBB30" s="64"/>
      <c r="JBC30" s="64"/>
      <c r="JBD30" s="64"/>
      <c r="JBE30" s="64"/>
      <c r="JBF30" s="64"/>
      <c r="JBG30" s="64"/>
      <c r="JBH30" s="64"/>
      <c r="JBI30" s="64"/>
      <c r="JBJ30" s="64"/>
      <c r="JBK30" s="64"/>
      <c r="JBL30" s="64"/>
      <c r="JBM30" s="64"/>
      <c r="JBN30" s="64"/>
      <c r="JBO30" s="64"/>
      <c r="JBP30" s="64"/>
      <c r="JBQ30" s="64"/>
      <c r="JBR30" s="64"/>
      <c r="JBS30" s="64"/>
      <c r="JBT30" s="64"/>
      <c r="JBU30" s="64"/>
      <c r="JBV30" s="64"/>
      <c r="JBW30" s="64"/>
      <c r="JBX30" s="64"/>
      <c r="JBY30" s="64"/>
      <c r="JBZ30" s="64"/>
      <c r="JCA30" s="64"/>
      <c r="JCB30" s="64"/>
      <c r="JCC30" s="64"/>
      <c r="JCD30" s="64"/>
      <c r="JCE30" s="64"/>
      <c r="JCF30" s="64"/>
      <c r="JCG30" s="64"/>
      <c r="JCH30" s="64"/>
      <c r="JCI30" s="64"/>
      <c r="JCJ30" s="64"/>
      <c r="JCK30" s="64"/>
      <c r="JCL30" s="64"/>
      <c r="JCM30" s="64"/>
      <c r="JCN30" s="64"/>
      <c r="JCO30" s="64"/>
      <c r="JCP30" s="64"/>
      <c r="JCQ30" s="64"/>
      <c r="JCR30" s="64"/>
      <c r="JCS30" s="64"/>
      <c r="JCT30" s="64"/>
      <c r="JCU30" s="64"/>
      <c r="JCV30" s="64"/>
      <c r="JCW30" s="64"/>
      <c r="JCX30" s="64"/>
      <c r="JCY30" s="64"/>
      <c r="JCZ30" s="64"/>
      <c r="JDA30" s="64"/>
      <c r="JDB30" s="64"/>
      <c r="JDC30" s="64"/>
      <c r="JDD30" s="64"/>
      <c r="JDE30" s="64"/>
      <c r="JDF30" s="64"/>
      <c r="JDG30" s="64"/>
      <c r="JDH30" s="64"/>
      <c r="JDI30" s="64"/>
      <c r="JDJ30" s="64"/>
      <c r="JDK30" s="64"/>
      <c r="JDL30" s="64"/>
      <c r="JDM30" s="64"/>
      <c r="JDN30" s="64"/>
      <c r="JDO30" s="64"/>
      <c r="JDP30" s="64"/>
      <c r="JDQ30" s="64"/>
      <c r="JDR30" s="64"/>
      <c r="JDS30" s="64"/>
      <c r="JDT30" s="64"/>
      <c r="JDU30" s="64"/>
      <c r="JDV30" s="64"/>
      <c r="JDW30" s="64"/>
      <c r="JDX30" s="64"/>
      <c r="JDY30" s="64"/>
      <c r="JDZ30" s="64"/>
      <c r="JEA30" s="64"/>
      <c r="JEB30" s="64"/>
      <c r="JEC30" s="64"/>
      <c r="JED30" s="64"/>
      <c r="JEE30" s="64"/>
      <c r="JEF30" s="64"/>
      <c r="JEG30" s="64"/>
      <c r="JEH30" s="64"/>
      <c r="JEI30" s="64"/>
      <c r="JEJ30" s="64"/>
      <c r="JEK30" s="64"/>
      <c r="JEL30" s="64"/>
      <c r="JEM30" s="64"/>
      <c r="JEN30" s="64"/>
      <c r="JEO30" s="64"/>
      <c r="JEP30" s="64"/>
      <c r="JEQ30" s="64"/>
      <c r="JER30" s="64"/>
      <c r="JES30" s="64"/>
      <c r="JET30" s="64"/>
      <c r="JEU30" s="64"/>
      <c r="JEV30" s="64"/>
      <c r="JEW30" s="64"/>
      <c r="JEX30" s="64"/>
      <c r="JEY30" s="64"/>
      <c r="JEZ30" s="64"/>
      <c r="JFA30" s="64"/>
      <c r="JFB30" s="64"/>
      <c r="JFC30" s="64"/>
      <c r="JFD30" s="64"/>
      <c r="JFE30" s="64"/>
      <c r="JFF30" s="64"/>
      <c r="JFG30" s="64"/>
      <c r="JFH30" s="64"/>
      <c r="JFI30" s="64"/>
      <c r="JFJ30" s="64"/>
      <c r="JFK30" s="64"/>
      <c r="JFL30" s="64"/>
      <c r="JFM30" s="64"/>
      <c r="JFN30" s="64"/>
      <c r="JFO30" s="64"/>
      <c r="JFP30" s="64"/>
      <c r="JFQ30" s="64"/>
      <c r="JFR30" s="64"/>
      <c r="JFS30" s="64"/>
      <c r="JFT30" s="64"/>
      <c r="JFU30" s="64"/>
      <c r="JFV30" s="64"/>
      <c r="JFW30" s="64"/>
      <c r="JFX30" s="64"/>
      <c r="JFY30" s="64"/>
      <c r="JFZ30" s="64"/>
      <c r="JGA30" s="64"/>
      <c r="JGB30" s="64"/>
      <c r="JGC30" s="64"/>
      <c r="JGD30" s="64"/>
      <c r="JGE30" s="64"/>
      <c r="JGF30" s="64"/>
      <c r="JGG30" s="64"/>
      <c r="JGH30" s="64"/>
      <c r="JGI30" s="64"/>
      <c r="JGJ30" s="64"/>
      <c r="JGK30" s="64"/>
      <c r="JGL30" s="64"/>
      <c r="JGM30" s="64"/>
      <c r="JGN30" s="64"/>
      <c r="JGO30" s="64"/>
      <c r="JGP30" s="64"/>
      <c r="JGQ30" s="64"/>
      <c r="JGR30" s="64"/>
      <c r="JGS30" s="64"/>
      <c r="JGT30" s="64"/>
      <c r="JGU30" s="64"/>
      <c r="JGV30" s="64"/>
      <c r="JGW30" s="64"/>
      <c r="JGX30" s="64"/>
      <c r="JGY30" s="64"/>
      <c r="JGZ30" s="64"/>
      <c r="JHA30" s="64"/>
      <c r="JHB30" s="64"/>
      <c r="JHC30" s="64"/>
      <c r="JHD30" s="64"/>
      <c r="JHE30" s="64"/>
      <c r="JHF30" s="64"/>
      <c r="JHG30" s="64"/>
      <c r="JHH30" s="64"/>
      <c r="JHI30" s="64"/>
      <c r="JHJ30" s="64"/>
      <c r="JHK30" s="64"/>
      <c r="JHL30" s="64"/>
      <c r="JHM30" s="64"/>
      <c r="JHN30" s="64"/>
      <c r="JHO30" s="64"/>
      <c r="JHP30" s="64"/>
      <c r="JHQ30" s="64"/>
      <c r="JHR30" s="64"/>
      <c r="JHS30" s="64"/>
      <c r="JHT30" s="64"/>
      <c r="JHU30" s="64"/>
      <c r="JHV30" s="64"/>
      <c r="JHW30" s="64"/>
      <c r="JHX30" s="64"/>
      <c r="JHY30" s="64"/>
      <c r="JHZ30" s="64"/>
      <c r="JIA30" s="64"/>
      <c r="JIB30" s="64"/>
      <c r="JIC30" s="64"/>
      <c r="JID30" s="64"/>
      <c r="JIE30" s="64"/>
      <c r="JIF30" s="64"/>
      <c r="JIG30" s="64"/>
      <c r="JIH30" s="64"/>
      <c r="JII30" s="64"/>
      <c r="JIJ30" s="64"/>
      <c r="JIK30" s="64"/>
      <c r="JIL30" s="64"/>
      <c r="JIM30" s="64"/>
      <c r="JIN30" s="64"/>
      <c r="JIO30" s="64"/>
      <c r="JIP30" s="64"/>
      <c r="JIQ30" s="64"/>
      <c r="JIR30" s="64"/>
      <c r="JIS30" s="64"/>
      <c r="JIT30" s="64"/>
      <c r="JIU30" s="64"/>
      <c r="JIV30" s="64"/>
      <c r="JIW30" s="64"/>
      <c r="JIX30" s="64"/>
      <c r="JIY30" s="64"/>
      <c r="JIZ30" s="64"/>
      <c r="JJA30" s="64"/>
      <c r="JJB30" s="64"/>
      <c r="JJC30" s="64"/>
      <c r="JJD30" s="64"/>
      <c r="JJE30" s="64"/>
      <c r="JJF30" s="64"/>
      <c r="JJG30" s="64"/>
      <c r="JJH30" s="64"/>
      <c r="JJI30" s="64"/>
      <c r="JJJ30" s="64"/>
      <c r="JJK30" s="64"/>
      <c r="JJL30" s="64"/>
      <c r="JJM30" s="64"/>
      <c r="JJN30" s="64"/>
      <c r="JJO30" s="64"/>
      <c r="JJP30" s="64"/>
      <c r="JJQ30" s="64"/>
      <c r="JJR30" s="64"/>
      <c r="JJS30" s="64"/>
      <c r="JJT30" s="64"/>
      <c r="JJU30" s="64"/>
      <c r="JJV30" s="64"/>
      <c r="JJW30" s="64"/>
      <c r="JJX30" s="64"/>
      <c r="JJY30" s="64"/>
      <c r="JJZ30" s="64"/>
      <c r="JKA30" s="64"/>
      <c r="JKB30" s="64"/>
      <c r="JKC30" s="64"/>
      <c r="JKD30" s="64"/>
      <c r="JKE30" s="64"/>
      <c r="JKF30" s="64"/>
      <c r="JKG30" s="64"/>
      <c r="JKH30" s="64"/>
      <c r="JKI30" s="64"/>
      <c r="JKJ30" s="64"/>
      <c r="JKK30" s="64"/>
      <c r="JKL30" s="64"/>
      <c r="JKM30" s="64"/>
      <c r="JKN30" s="64"/>
      <c r="JKO30" s="64"/>
      <c r="JKP30" s="64"/>
      <c r="JKQ30" s="64"/>
      <c r="JKR30" s="64"/>
      <c r="JKS30" s="64"/>
      <c r="JKT30" s="64"/>
      <c r="JKU30" s="64"/>
      <c r="JKV30" s="64"/>
      <c r="JKW30" s="64"/>
      <c r="JKX30" s="64"/>
      <c r="JKY30" s="64"/>
      <c r="JKZ30" s="64"/>
      <c r="JLA30" s="64"/>
      <c r="JLB30" s="64"/>
      <c r="JLC30" s="64"/>
      <c r="JLD30" s="64"/>
      <c r="JLE30" s="64"/>
      <c r="JLF30" s="64"/>
      <c r="JLG30" s="64"/>
      <c r="JLH30" s="64"/>
      <c r="JLI30" s="64"/>
      <c r="JLJ30" s="64"/>
      <c r="JLK30" s="64"/>
      <c r="JLL30" s="64"/>
      <c r="JLM30" s="64"/>
      <c r="JLN30" s="64"/>
      <c r="JLO30" s="64"/>
      <c r="JLP30" s="64"/>
      <c r="JLQ30" s="64"/>
      <c r="JLR30" s="64"/>
      <c r="JLS30" s="64"/>
      <c r="JLT30" s="64"/>
      <c r="JLU30" s="64"/>
      <c r="JLV30" s="64"/>
      <c r="JLW30" s="64"/>
      <c r="JLX30" s="64"/>
      <c r="JLY30" s="64"/>
      <c r="JLZ30" s="64"/>
      <c r="JMA30" s="64"/>
      <c r="JMB30" s="64"/>
      <c r="JMC30" s="64"/>
      <c r="JMD30" s="64"/>
      <c r="JME30" s="64"/>
      <c r="JMF30" s="64"/>
      <c r="JMG30" s="64"/>
      <c r="JMH30" s="64"/>
      <c r="JMI30" s="64"/>
      <c r="JMJ30" s="64"/>
      <c r="JMK30" s="64"/>
      <c r="JML30" s="64"/>
      <c r="JMM30" s="64"/>
      <c r="JMN30" s="64"/>
      <c r="JMO30" s="64"/>
      <c r="JMP30" s="64"/>
      <c r="JMQ30" s="64"/>
      <c r="JMR30" s="64"/>
      <c r="JMS30" s="64"/>
      <c r="JMT30" s="64"/>
      <c r="JMU30" s="64"/>
      <c r="JMV30" s="64"/>
      <c r="JMW30" s="64"/>
      <c r="JMX30" s="64"/>
      <c r="JMY30" s="64"/>
      <c r="JMZ30" s="64"/>
      <c r="JNA30" s="64"/>
      <c r="JNB30" s="64"/>
      <c r="JNC30" s="64"/>
      <c r="JND30" s="64"/>
      <c r="JNE30" s="64"/>
      <c r="JNF30" s="64"/>
      <c r="JNG30" s="64"/>
      <c r="JNH30" s="64"/>
      <c r="JNI30" s="64"/>
      <c r="JNJ30" s="64"/>
      <c r="JNK30" s="64"/>
      <c r="JNL30" s="64"/>
      <c r="JNM30" s="64"/>
      <c r="JNN30" s="64"/>
      <c r="JNO30" s="64"/>
      <c r="JNP30" s="64"/>
      <c r="JNQ30" s="64"/>
      <c r="JNR30" s="64"/>
      <c r="JNS30" s="64"/>
      <c r="JNT30" s="64"/>
      <c r="JNU30" s="64"/>
      <c r="JNV30" s="64"/>
      <c r="JNW30" s="64"/>
      <c r="JNX30" s="64"/>
      <c r="JNY30" s="64"/>
      <c r="JNZ30" s="64"/>
      <c r="JOA30" s="64"/>
      <c r="JOB30" s="64"/>
      <c r="JOC30" s="64"/>
      <c r="JOD30" s="64"/>
      <c r="JOE30" s="64"/>
      <c r="JOF30" s="64"/>
      <c r="JOG30" s="64"/>
      <c r="JOH30" s="64"/>
      <c r="JOI30" s="64"/>
      <c r="JOJ30" s="64"/>
      <c r="JOK30" s="64"/>
      <c r="JOL30" s="64"/>
      <c r="JOM30" s="64"/>
      <c r="JON30" s="64"/>
      <c r="JOO30" s="64"/>
      <c r="JOP30" s="64"/>
      <c r="JOQ30" s="64"/>
      <c r="JOR30" s="64"/>
      <c r="JOS30" s="64"/>
      <c r="JOT30" s="64"/>
      <c r="JOU30" s="64"/>
      <c r="JOV30" s="64"/>
      <c r="JOW30" s="64"/>
      <c r="JOX30" s="64"/>
      <c r="JOY30" s="64"/>
      <c r="JOZ30" s="64"/>
      <c r="JPA30" s="64"/>
      <c r="JPB30" s="64"/>
      <c r="JPC30" s="64"/>
      <c r="JPD30" s="64"/>
      <c r="JPE30" s="64"/>
      <c r="JPF30" s="64"/>
      <c r="JPG30" s="64"/>
      <c r="JPH30" s="64"/>
      <c r="JPI30" s="64"/>
      <c r="JPJ30" s="64"/>
      <c r="JPK30" s="64"/>
      <c r="JPL30" s="64"/>
      <c r="JPM30" s="64"/>
      <c r="JPN30" s="64"/>
      <c r="JPO30" s="64"/>
      <c r="JPP30" s="64"/>
      <c r="JPQ30" s="64"/>
      <c r="JPR30" s="64"/>
      <c r="JPS30" s="64"/>
      <c r="JPT30" s="64"/>
      <c r="JPU30" s="64"/>
      <c r="JPV30" s="64"/>
      <c r="JPW30" s="64"/>
      <c r="JPX30" s="64"/>
      <c r="JPY30" s="64"/>
      <c r="JPZ30" s="64"/>
      <c r="JQA30" s="64"/>
      <c r="JQB30" s="64"/>
      <c r="JQC30" s="64"/>
      <c r="JQD30" s="64"/>
      <c r="JQE30" s="64"/>
      <c r="JQF30" s="64"/>
      <c r="JQG30" s="64"/>
      <c r="JQH30" s="64"/>
      <c r="JQI30" s="64"/>
      <c r="JQJ30" s="64"/>
      <c r="JQK30" s="64"/>
      <c r="JQL30" s="64"/>
      <c r="JQM30" s="64"/>
      <c r="JQN30" s="64"/>
      <c r="JQO30" s="64"/>
      <c r="JQP30" s="64"/>
      <c r="JQQ30" s="64"/>
      <c r="JQR30" s="64"/>
      <c r="JQS30" s="64"/>
      <c r="JQT30" s="64"/>
      <c r="JQU30" s="64"/>
      <c r="JQV30" s="64"/>
      <c r="JQW30" s="64"/>
      <c r="JQX30" s="64"/>
      <c r="JQY30" s="64"/>
      <c r="JQZ30" s="64"/>
      <c r="JRA30" s="64"/>
      <c r="JRB30" s="64"/>
      <c r="JRC30" s="64"/>
      <c r="JRD30" s="64"/>
      <c r="JRE30" s="64"/>
      <c r="JRF30" s="64"/>
      <c r="JRG30" s="64"/>
      <c r="JRH30" s="64"/>
      <c r="JRI30" s="64"/>
      <c r="JRJ30" s="64"/>
      <c r="JRK30" s="64"/>
      <c r="JRL30" s="64"/>
      <c r="JRM30" s="64"/>
      <c r="JRN30" s="64"/>
      <c r="JRO30" s="64"/>
      <c r="JRP30" s="64"/>
      <c r="JRQ30" s="64"/>
      <c r="JRR30" s="64"/>
      <c r="JRS30" s="64"/>
      <c r="JRT30" s="64"/>
      <c r="JRU30" s="64"/>
      <c r="JRV30" s="64"/>
      <c r="JRW30" s="64"/>
      <c r="JRX30" s="64"/>
      <c r="JRY30" s="64"/>
      <c r="JRZ30" s="64"/>
      <c r="JSA30" s="64"/>
      <c r="JSB30" s="64"/>
      <c r="JSC30" s="64"/>
      <c r="JSD30" s="64"/>
      <c r="JSE30" s="64"/>
      <c r="JSF30" s="64"/>
      <c r="JSG30" s="64"/>
      <c r="JSH30" s="64"/>
      <c r="JSI30" s="64"/>
      <c r="JSJ30" s="64"/>
      <c r="JSK30" s="64"/>
      <c r="JSL30" s="64"/>
      <c r="JSM30" s="64"/>
      <c r="JSN30" s="64"/>
      <c r="JSO30" s="64"/>
      <c r="JSP30" s="64"/>
      <c r="JSQ30" s="64"/>
      <c r="JSR30" s="64"/>
      <c r="JSS30" s="64"/>
      <c r="JST30" s="64"/>
      <c r="JSU30" s="64"/>
      <c r="JSV30" s="64"/>
      <c r="JSW30" s="64"/>
      <c r="JSX30" s="64"/>
      <c r="JSY30" s="64"/>
      <c r="JSZ30" s="64"/>
      <c r="JTA30" s="64"/>
      <c r="JTB30" s="64"/>
      <c r="JTC30" s="64"/>
      <c r="JTD30" s="64"/>
      <c r="JTE30" s="64"/>
      <c r="JTF30" s="64"/>
      <c r="JTG30" s="64"/>
      <c r="JTH30" s="64"/>
      <c r="JTI30" s="64"/>
      <c r="JTJ30" s="64"/>
      <c r="JTK30" s="64"/>
      <c r="JTL30" s="64"/>
      <c r="JTM30" s="64"/>
      <c r="JTN30" s="64"/>
      <c r="JTO30" s="64"/>
      <c r="JTP30" s="64"/>
      <c r="JTQ30" s="64"/>
      <c r="JTR30" s="64"/>
      <c r="JTS30" s="64"/>
      <c r="JTT30" s="64"/>
      <c r="JTU30" s="64"/>
      <c r="JTV30" s="64"/>
      <c r="JTW30" s="64"/>
      <c r="JTX30" s="64"/>
      <c r="JTY30" s="64"/>
      <c r="JTZ30" s="64"/>
      <c r="JUA30" s="64"/>
      <c r="JUB30" s="64"/>
      <c r="JUC30" s="64"/>
      <c r="JUD30" s="64"/>
      <c r="JUE30" s="64"/>
      <c r="JUF30" s="64"/>
      <c r="JUG30" s="64"/>
      <c r="JUH30" s="64"/>
      <c r="JUI30" s="64"/>
      <c r="JUJ30" s="64"/>
      <c r="JUK30" s="64"/>
      <c r="JUL30" s="64"/>
      <c r="JUM30" s="64"/>
      <c r="JUN30" s="64"/>
      <c r="JUO30" s="64"/>
      <c r="JUP30" s="64"/>
      <c r="JUQ30" s="64"/>
      <c r="JUR30" s="64"/>
      <c r="JUS30" s="64"/>
      <c r="JUT30" s="64"/>
      <c r="JUU30" s="64"/>
      <c r="JUV30" s="64"/>
      <c r="JUW30" s="64"/>
      <c r="JUX30" s="64"/>
      <c r="JUY30" s="64"/>
      <c r="JUZ30" s="64"/>
      <c r="JVA30" s="64"/>
      <c r="JVB30" s="64"/>
      <c r="JVC30" s="64"/>
      <c r="JVD30" s="64"/>
      <c r="JVE30" s="64"/>
      <c r="JVF30" s="64"/>
      <c r="JVG30" s="64"/>
      <c r="JVH30" s="64"/>
      <c r="JVI30" s="64"/>
      <c r="JVJ30" s="64"/>
      <c r="JVK30" s="64"/>
      <c r="JVL30" s="64"/>
      <c r="JVM30" s="64"/>
      <c r="JVN30" s="64"/>
      <c r="JVO30" s="64"/>
      <c r="JVP30" s="64"/>
      <c r="JVQ30" s="64"/>
      <c r="JVR30" s="64"/>
      <c r="JVS30" s="64"/>
      <c r="JVT30" s="64"/>
      <c r="JVU30" s="64"/>
      <c r="JVV30" s="64"/>
      <c r="JVW30" s="64"/>
      <c r="JVX30" s="64"/>
      <c r="JVY30" s="64"/>
      <c r="JVZ30" s="64"/>
      <c r="JWA30" s="64"/>
      <c r="JWB30" s="64"/>
      <c r="JWC30" s="64"/>
      <c r="JWD30" s="64"/>
      <c r="JWE30" s="64"/>
      <c r="JWF30" s="64"/>
      <c r="JWG30" s="64"/>
      <c r="JWH30" s="64"/>
      <c r="JWI30" s="64"/>
      <c r="JWJ30" s="64"/>
      <c r="JWK30" s="64"/>
      <c r="JWL30" s="64"/>
      <c r="JWM30" s="64"/>
      <c r="JWN30" s="64"/>
      <c r="JWO30" s="64"/>
      <c r="JWP30" s="64"/>
      <c r="JWQ30" s="64"/>
      <c r="JWR30" s="64"/>
      <c r="JWS30" s="64"/>
      <c r="JWT30" s="64"/>
      <c r="JWU30" s="64"/>
      <c r="JWV30" s="64"/>
      <c r="JWW30" s="64"/>
      <c r="JWX30" s="64"/>
      <c r="JWY30" s="64"/>
      <c r="JWZ30" s="64"/>
      <c r="JXA30" s="64"/>
      <c r="JXB30" s="64"/>
      <c r="JXC30" s="64"/>
      <c r="JXD30" s="64"/>
      <c r="JXE30" s="64"/>
      <c r="JXF30" s="64"/>
      <c r="JXG30" s="64"/>
      <c r="JXH30" s="64"/>
      <c r="JXI30" s="64"/>
      <c r="JXJ30" s="64"/>
      <c r="JXK30" s="64"/>
      <c r="JXL30" s="64"/>
      <c r="JXM30" s="64"/>
      <c r="JXN30" s="64"/>
      <c r="JXO30" s="64"/>
      <c r="JXP30" s="64"/>
      <c r="JXQ30" s="64"/>
      <c r="JXR30" s="64"/>
      <c r="JXS30" s="64"/>
      <c r="JXT30" s="64"/>
      <c r="JXU30" s="64"/>
      <c r="JXV30" s="64"/>
      <c r="JXW30" s="64"/>
      <c r="JXX30" s="64"/>
      <c r="JXY30" s="64"/>
      <c r="JXZ30" s="64"/>
      <c r="JYA30" s="64"/>
      <c r="JYB30" s="64"/>
      <c r="JYC30" s="64"/>
      <c r="JYD30" s="64"/>
      <c r="JYE30" s="64"/>
      <c r="JYF30" s="64"/>
      <c r="JYG30" s="64"/>
      <c r="JYH30" s="64"/>
      <c r="JYI30" s="64"/>
      <c r="JYJ30" s="64"/>
      <c r="JYK30" s="64"/>
      <c r="JYL30" s="64"/>
      <c r="JYM30" s="64"/>
      <c r="JYN30" s="64"/>
      <c r="JYO30" s="64"/>
      <c r="JYP30" s="64"/>
      <c r="JYQ30" s="64"/>
      <c r="JYR30" s="64"/>
      <c r="JYS30" s="64"/>
      <c r="JYT30" s="64"/>
      <c r="JYU30" s="64"/>
      <c r="JYV30" s="64"/>
      <c r="JYW30" s="64"/>
      <c r="JYX30" s="64"/>
      <c r="JYY30" s="64"/>
      <c r="JYZ30" s="64"/>
      <c r="JZA30" s="64"/>
      <c r="JZB30" s="64"/>
      <c r="JZC30" s="64"/>
      <c r="JZD30" s="64"/>
      <c r="JZE30" s="64"/>
      <c r="JZF30" s="64"/>
      <c r="JZG30" s="64"/>
      <c r="JZH30" s="64"/>
      <c r="JZI30" s="64"/>
      <c r="JZJ30" s="64"/>
      <c r="JZK30" s="64"/>
      <c r="JZL30" s="64"/>
      <c r="JZM30" s="64"/>
      <c r="JZN30" s="64"/>
      <c r="JZO30" s="64"/>
      <c r="JZP30" s="64"/>
      <c r="JZQ30" s="64"/>
      <c r="JZR30" s="64"/>
      <c r="JZS30" s="64"/>
      <c r="JZT30" s="64"/>
      <c r="JZU30" s="64"/>
      <c r="JZV30" s="64"/>
      <c r="JZW30" s="64"/>
      <c r="JZX30" s="64"/>
      <c r="JZY30" s="64"/>
      <c r="JZZ30" s="64"/>
      <c r="KAA30" s="64"/>
      <c r="KAB30" s="64"/>
      <c r="KAC30" s="64"/>
      <c r="KAD30" s="64"/>
      <c r="KAE30" s="64"/>
      <c r="KAF30" s="64"/>
      <c r="KAG30" s="64"/>
      <c r="KAH30" s="64"/>
      <c r="KAI30" s="64"/>
      <c r="KAJ30" s="64"/>
      <c r="KAK30" s="64"/>
      <c r="KAL30" s="64"/>
      <c r="KAM30" s="64"/>
      <c r="KAN30" s="64"/>
      <c r="KAO30" s="64"/>
      <c r="KAP30" s="64"/>
      <c r="KAQ30" s="64"/>
      <c r="KAR30" s="64"/>
      <c r="KAS30" s="64"/>
      <c r="KAT30" s="64"/>
      <c r="KAU30" s="64"/>
      <c r="KAV30" s="64"/>
      <c r="KAW30" s="64"/>
      <c r="KAX30" s="64"/>
      <c r="KAY30" s="64"/>
      <c r="KAZ30" s="64"/>
      <c r="KBA30" s="64"/>
      <c r="KBB30" s="64"/>
      <c r="KBC30" s="64"/>
      <c r="KBD30" s="64"/>
      <c r="KBE30" s="64"/>
      <c r="KBF30" s="64"/>
      <c r="KBG30" s="64"/>
      <c r="KBH30" s="64"/>
      <c r="KBI30" s="64"/>
      <c r="KBJ30" s="64"/>
      <c r="KBK30" s="64"/>
      <c r="KBL30" s="64"/>
      <c r="KBM30" s="64"/>
      <c r="KBN30" s="64"/>
      <c r="KBO30" s="64"/>
      <c r="KBP30" s="64"/>
      <c r="KBQ30" s="64"/>
      <c r="KBR30" s="64"/>
      <c r="KBS30" s="64"/>
      <c r="KBT30" s="64"/>
      <c r="KBU30" s="64"/>
      <c r="KBV30" s="64"/>
      <c r="KBW30" s="64"/>
      <c r="KBX30" s="64"/>
      <c r="KBY30" s="64"/>
      <c r="KBZ30" s="64"/>
      <c r="KCA30" s="64"/>
      <c r="KCB30" s="64"/>
      <c r="KCC30" s="64"/>
      <c r="KCD30" s="64"/>
      <c r="KCE30" s="64"/>
      <c r="KCF30" s="64"/>
      <c r="KCG30" s="64"/>
      <c r="KCH30" s="64"/>
      <c r="KCI30" s="64"/>
      <c r="KCJ30" s="64"/>
      <c r="KCK30" s="64"/>
      <c r="KCL30" s="64"/>
      <c r="KCM30" s="64"/>
      <c r="KCN30" s="64"/>
      <c r="KCO30" s="64"/>
      <c r="KCP30" s="64"/>
      <c r="KCQ30" s="64"/>
      <c r="KCR30" s="64"/>
      <c r="KCS30" s="64"/>
      <c r="KCT30" s="64"/>
      <c r="KCU30" s="64"/>
      <c r="KCV30" s="64"/>
      <c r="KCW30" s="64"/>
      <c r="KCX30" s="64"/>
      <c r="KCY30" s="64"/>
      <c r="KCZ30" s="64"/>
      <c r="KDA30" s="64"/>
      <c r="KDB30" s="64"/>
      <c r="KDC30" s="64"/>
      <c r="KDD30" s="64"/>
      <c r="KDE30" s="64"/>
      <c r="KDF30" s="64"/>
      <c r="KDG30" s="64"/>
      <c r="KDH30" s="64"/>
      <c r="KDI30" s="64"/>
      <c r="KDJ30" s="64"/>
      <c r="KDK30" s="64"/>
      <c r="KDL30" s="64"/>
      <c r="KDM30" s="64"/>
      <c r="KDN30" s="64"/>
      <c r="KDO30" s="64"/>
      <c r="KDP30" s="64"/>
      <c r="KDQ30" s="64"/>
      <c r="KDR30" s="64"/>
      <c r="KDS30" s="64"/>
      <c r="KDT30" s="64"/>
      <c r="KDU30" s="64"/>
      <c r="KDV30" s="64"/>
      <c r="KDW30" s="64"/>
      <c r="KDX30" s="64"/>
      <c r="KDY30" s="64"/>
      <c r="KDZ30" s="64"/>
      <c r="KEA30" s="64"/>
      <c r="KEB30" s="64"/>
      <c r="KEC30" s="64"/>
      <c r="KED30" s="64"/>
      <c r="KEE30" s="64"/>
      <c r="KEF30" s="64"/>
      <c r="KEG30" s="64"/>
      <c r="KEH30" s="64"/>
      <c r="KEI30" s="64"/>
      <c r="KEJ30" s="64"/>
      <c r="KEK30" s="64"/>
      <c r="KEL30" s="64"/>
      <c r="KEM30" s="64"/>
      <c r="KEN30" s="64"/>
      <c r="KEO30" s="64"/>
      <c r="KEP30" s="64"/>
      <c r="KEQ30" s="64"/>
      <c r="KER30" s="64"/>
      <c r="KES30" s="64"/>
      <c r="KET30" s="64"/>
      <c r="KEU30" s="64"/>
      <c r="KEV30" s="64"/>
      <c r="KEW30" s="64"/>
      <c r="KEX30" s="64"/>
      <c r="KEY30" s="64"/>
      <c r="KEZ30" s="64"/>
      <c r="KFA30" s="64"/>
      <c r="KFB30" s="64"/>
      <c r="KFC30" s="64"/>
      <c r="KFD30" s="64"/>
      <c r="KFE30" s="64"/>
      <c r="KFF30" s="64"/>
      <c r="KFG30" s="64"/>
      <c r="KFH30" s="64"/>
      <c r="KFI30" s="64"/>
      <c r="KFJ30" s="64"/>
      <c r="KFK30" s="64"/>
      <c r="KFL30" s="64"/>
      <c r="KFM30" s="64"/>
      <c r="KFN30" s="64"/>
      <c r="KFO30" s="64"/>
      <c r="KFP30" s="64"/>
      <c r="KFQ30" s="64"/>
      <c r="KFR30" s="64"/>
      <c r="KFS30" s="64"/>
      <c r="KFT30" s="64"/>
      <c r="KFU30" s="64"/>
      <c r="KFV30" s="64"/>
      <c r="KFW30" s="64"/>
      <c r="KFX30" s="64"/>
      <c r="KFY30" s="64"/>
      <c r="KFZ30" s="64"/>
      <c r="KGA30" s="64"/>
      <c r="KGB30" s="64"/>
      <c r="KGC30" s="64"/>
      <c r="KGD30" s="64"/>
      <c r="KGE30" s="64"/>
      <c r="KGF30" s="64"/>
      <c r="KGG30" s="64"/>
      <c r="KGH30" s="64"/>
      <c r="KGI30" s="64"/>
      <c r="KGJ30" s="64"/>
      <c r="KGK30" s="64"/>
      <c r="KGL30" s="64"/>
      <c r="KGM30" s="64"/>
      <c r="KGN30" s="64"/>
      <c r="KGO30" s="64"/>
      <c r="KGP30" s="64"/>
      <c r="KGQ30" s="64"/>
      <c r="KGR30" s="64"/>
      <c r="KGS30" s="64"/>
      <c r="KGT30" s="64"/>
      <c r="KGU30" s="64"/>
      <c r="KGV30" s="64"/>
      <c r="KGW30" s="64"/>
      <c r="KGX30" s="64"/>
      <c r="KGY30" s="64"/>
      <c r="KGZ30" s="64"/>
      <c r="KHA30" s="64"/>
      <c r="KHB30" s="64"/>
      <c r="KHC30" s="64"/>
      <c r="KHD30" s="64"/>
      <c r="KHE30" s="64"/>
      <c r="KHF30" s="64"/>
      <c r="KHG30" s="64"/>
      <c r="KHH30" s="64"/>
      <c r="KHI30" s="64"/>
      <c r="KHJ30" s="64"/>
      <c r="KHK30" s="64"/>
      <c r="KHL30" s="64"/>
      <c r="KHM30" s="64"/>
      <c r="KHN30" s="64"/>
      <c r="KHO30" s="64"/>
      <c r="KHP30" s="64"/>
      <c r="KHQ30" s="64"/>
      <c r="KHR30" s="64"/>
      <c r="KHS30" s="64"/>
      <c r="KHT30" s="64"/>
      <c r="KHU30" s="64"/>
      <c r="KHV30" s="64"/>
      <c r="KHW30" s="64"/>
      <c r="KHX30" s="64"/>
      <c r="KHY30" s="64"/>
      <c r="KHZ30" s="64"/>
      <c r="KIA30" s="64"/>
      <c r="KIB30" s="64"/>
      <c r="KIC30" s="64"/>
      <c r="KID30" s="64"/>
      <c r="KIE30" s="64"/>
      <c r="KIF30" s="64"/>
      <c r="KIG30" s="64"/>
      <c r="KIH30" s="64"/>
      <c r="KII30" s="64"/>
      <c r="KIJ30" s="64"/>
      <c r="KIK30" s="64"/>
      <c r="KIL30" s="64"/>
      <c r="KIM30" s="64"/>
      <c r="KIN30" s="64"/>
      <c r="KIO30" s="64"/>
      <c r="KIP30" s="64"/>
      <c r="KIQ30" s="64"/>
      <c r="KIR30" s="64"/>
      <c r="KIS30" s="64"/>
      <c r="KIT30" s="64"/>
      <c r="KIU30" s="64"/>
      <c r="KIV30" s="64"/>
      <c r="KIW30" s="64"/>
      <c r="KIX30" s="64"/>
      <c r="KIY30" s="64"/>
      <c r="KIZ30" s="64"/>
      <c r="KJA30" s="64"/>
      <c r="KJB30" s="64"/>
      <c r="KJC30" s="64"/>
      <c r="KJD30" s="64"/>
      <c r="KJE30" s="64"/>
      <c r="KJF30" s="64"/>
      <c r="KJG30" s="64"/>
      <c r="KJH30" s="64"/>
      <c r="KJI30" s="64"/>
      <c r="KJJ30" s="64"/>
      <c r="KJK30" s="64"/>
      <c r="KJL30" s="64"/>
      <c r="KJM30" s="64"/>
      <c r="KJN30" s="64"/>
      <c r="KJO30" s="64"/>
      <c r="KJP30" s="64"/>
      <c r="KJQ30" s="64"/>
      <c r="KJR30" s="64"/>
      <c r="KJS30" s="64"/>
      <c r="KJT30" s="64"/>
      <c r="KJU30" s="64"/>
      <c r="KJV30" s="64"/>
      <c r="KJW30" s="64"/>
      <c r="KJX30" s="64"/>
      <c r="KJY30" s="64"/>
      <c r="KJZ30" s="64"/>
      <c r="KKA30" s="64"/>
      <c r="KKB30" s="64"/>
      <c r="KKC30" s="64"/>
      <c r="KKD30" s="64"/>
      <c r="KKE30" s="64"/>
      <c r="KKF30" s="64"/>
      <c r="KKG30" s="64"/>
      <c r="KKH30" s="64"/>
      <c r="KKI30" s="64"/>
      <c r="KKJ30" s="64"/>
      <c r="KKK30" s="64"/>
      <c r="KKL30" s="64"/>
      <c r="KKM30" s="64"/>
      <c r="KKN30" s="64"/>
      <c r="KKO30" s="64"/>
      <c r="KKP30" s="64"/>
      <c r="KKQ30" s="64"/>
      <c r="KKR30" s="64"/>
      <c r="KKS30" s="64"/>
      <c r="KKT30" s="64"/>
      <c r="KKU30" s="64"/>
      <c r="KKV30" s="64"/>
      <c r="KKW30" s="64"/>
      <c r="KKX30" s="64"/>
      <c r="KKY30" s="64"/>
      <c r="KKZ30" s="64"/>
      <c r="KLA30" s="64"/>
      <c r="KLB30" s="64"/>
      <c r="KLC30" s="64"/>
      <c r="KLD30" s="64"/>
      <c r="KLE30" s="64"/>
      <c r="KLF30" s="64"/>
      <c r="KLG30" s="64"/>
      <c r="KLH30" s="64"/>
      <c r="KLI30" s="64"/>
      <c r="KLJ30" s="64"/>
      <c r="KLK30" s="64"/>
      <c r="KLL30" s="64"/>
      <c r="KLM30" s="64"/>
      <c r="KLN30" s="64"/>
      <c r="KLO30" s="64"/>
      <c r="KLP30" s="64"/>
      <c r="KLQ30" s="64"/>
      <c r="KLR30" s="64"/>
      <c r="KLS30" s="64"/>
      <c r="KLT30" s="64"/>
      <c r="KLU30" s="64"/>
      <c r="KLV30" s="64"/>
      <c r="KLW30" s="64"/>
      <c r="KLX30" s="64"/>
      <c r="KLY30" s="64"/>
      <c r="KLZ30" s="64"/>
      <c r="KMA30" s="64"/>
      <c r="KMB30" s="64"/>
      <c r="KMC30" s="64"/>
      <c r="KMD30" s="64"/>
      <c r="KME30" s="64"/>
      <c r="KMF30" s="64"/>
      <c r="KMG30" s="64"/>
      <c r="KMH30" s="64"/>
      <c r="KMI30" s="64"/>
      <c r="KMJ30" s="64"/>
      <c r="KMK30" s="64"/>
      <c r="KML30" s="64"/>
      <c r="KMM30" s="64"/>
      <c r="KMN30" s="64"/>
      <c r="KMO30" s="64"/>
      <c r="KMP30" s="64"/>
      <c r="KMQ30" s="64"/>
      <c r="KMR30" s="64"/>
      <c r="KMS30" s="64"/>
      <c r="KMT30" s="64"/>
      <c r="KMU30" s="64"/>
      <c r="KMV30" s="64"/>
      <c r="KMW30" s="64"/>
      <c r="KMX30" s="64"/>
      <c r="KMY30" s="64"/>
      <c r="KMZ30" s="64"/>
      <c r="KNA30" s="64"/>
      <c r="KNB30" s="64"/>
      <c r="KNC30" s="64"/>
      <c r="KND30" s="64"/>
      <c r="KNE30" s="64"/>
      <c r="KNF30" s="64"/>
      <c r="KNG30" s="64"/>
      <c r="KNH30" s="64"/>
      <c r="KNI30" s="64"/>
      <c r="KNJ30" s="64"/>
      <c r="KNK30" s="64"/>
      <c r="KNL30" s="64"/>
      <c r="KNM30" s="64"/>
      <c r="KNN30" s="64"/>
      <c r="KNO30" s="64"/>
      <c r="KNP30" s="64"/>
      <c r="KNQ30" s="64"/>
      <c r="KNR30" s="64"/>
      <c r="KNS30" s="64"/>
      <c r="KNT30" s="64"/>
      <c r="KNU30" s="64"/>
      <c r="KNV30" s="64"/>
      <c r="KNW30" s="64"/>
      <c r="KNX30" s="64"/>
      <c r="KNY30" s="64"/>
      <c r="KNZ30" s="64"/>
      <c r="KOA30" s="64"/>
      <c r="KOB30" s="64"/>
      <c r="KOC30" s="64"/>
      <c r="KOD30" s="64"/>
      <c r="KOE30" s="64"/>
      <c r="KOF30" s="64"/>
      <c r="KOG30" s="64"/>
      <c r="KOH30" s="64"/>
      <c r="KOI30" s="64"/>
      <c r="KOJ30" s="64"/>
      <c r="KOK30" s="64"/>
      <c r="KOL30" s="64"/>
      <c r="KOM30" s="64"/>
      <c r="KON30" s="64"/>
      <c r="KOO30" s="64"/>
      <c r="KOP30" s="64"/>
      <c r="KOQ30" s="64"/>
      <c r="KOR30" s="64"/>
      <c r="KOS30" s="64"/>
      <c r="KOT30" s="64"/>
      <c r="KOU30" s="64"/>
      <c r="KOV30" s="64"/>
      <c r="KOW30" s="64"/>
      <c r="KOX30" s="64"/>
      <c r="KOY30" s="64"/>
      <c r="KOZ30" s="64"/>
      <c r="KPA30" s="64"/>
      <c r="KPB30" s="64"/>
      <c r="KPC30" s="64"/>
      <c r="KPD30" s="64"/>
      <c r="KPE30" s="64"/>
      <c r="KPF30" s="64"/>
      <c r="KPG30" s="64"/>
      <c r="KPH30" s="64"/>
      <c r="KPI30" s="64"/>
      <c r="KPJ30" s="64"/>
      <c r="KPK30" s="64"/>
      <c r="KPL30" s="64"/>
      <c r="KPM30" s="64"/>
      <c r="KPN30" s="64"/>
      <c r="KPO30" s="64"/>
      <c r="KPP30" s="64"/>
      <c r="KPQ30" s="64"/>
      <c r="KPR30" s="64"/>
      <c r="KPS30" s="64"/>
      <c r="KPT30" s="64"/>
      <c r="KPU30" s="64"/>
      <c r="KPV30" s="64"/>
      <c r="KPW30" s="64"/>
      <c r="KPX30" s="64"/>
      <c r="KPY30" s="64"/>
      <c r="KPZ30" s="64"/>
      <c r="KQA30" s="64"/>
      <c r="KQB30" s="64"/>
      <c r="KQC30" s="64"/>
      <c r="KQD30" s="64"/>
      <c r="KQE30" s="64"/>
      <c r="KQF30" s="64"/>
      <c r="KQG30" s="64"/>
      <c r="KQH30" s="64"/>
      <c r="KQI30" s="64"/>
      <c r="KQJ30" s="64"/>
      <c r="KQK30" s="64"/>
      <c r="KQL30" s="64"/>
      <c r="KQM30" s="64"/>
      <c r="KQN30" s="64"/>
      <c r="KQO30" s="64"/>
      <c r="KQP30" s="64"/>
      <c r="KQQ30" s="64"/>
      <c r="KQR30" s="64"/>
      <c r="KQS30" s="64"/>
      <c r="KQT30" s="64"/>
      <c r="KQU30" s="64"/>
      <c r="KQV30" s="64"/>
      <c r="KQW30" s="64"/>
      <c r="KQX30" s="64"/>
      <c r="KQY30" s="64"/>
      <c r="KQZ30" s="64"/>
      <c r="KRA30" s="64"/>
      <c r="KRB30" s="64"/>
      <c r="KRC30" s="64"/>
      <c r="KRD30" s="64"/>
      <c r="KRE30" s="64"/>
      <c r="KRF30" s="64"/>
      <c r="KRG30" s="64"/>
      <c r="KRH30" s="64"/>
      <c r="KRI30" s="64"/>
      <c r="KRJ30" s="64"/>
      <c r="KRK30" s="64"/>
      <c r="KRL30" s="64"/>
      <c r="KRM30" s="64"/>
      <c r="KRN30" s="64"/>
      <c r="KRO30" s="64"/>
      <c r="KRP30" s="64"/>
      <c r="KRQ30" s="64"/>
      <c r="KRR30" s="64"/>
      <c r="KRS30" s="64"/>
      <c r="KRT30" s="64"/>
      <c r="KRU30" s="64"/>
      <c r="KRV30" s="64"/>
      <c r="KRW30" s="64"/>
      <c r="KRX30" s="64"/>
      <c r="KRY30" s="64"/>
      <c r="KRZ30" s="64"/>
      <c r="KSA30" s="64"/>
      <c r="KSB30" s="64"/>
      <c r="KSC30" s="64"/>
      <c r="KSD30" s="64"/>
      <c r="KSE30" s="64"/>
      <c r="KSF30" s="64"/>
      <c r="KSG30" s="64"/>
      <c r="KSH30" s="64"/>
      <c r="KSI30" s="64"/>
      <c r="KSJ30" s="64"/>
      <c r="KSK30" s="64"/>
      <c r="KSL30" s="64"/>
      <c r="KSM30" s="64"/>
      <c r="KSN30" s="64"/>
      <c r="KSO30" s="64"/>
      <c r="KSP30" s="64"/>
      <c r="KSQ30" s="64"/>
      <c r="KSR30" s="64"/>
      <c r="KSS30" s="64"/>
      <c r="KST30" s="64"/>
      <c r="KSU30" s="64"/>
      <c r="KSV30" s="64"/>
      <c r="KSW30" s="64"/>
      <c r="KSX30" s="64"/>
      <c r="KSY30" s="64"/>
      <c r="KSZ30" s="64"/>
      <c r="KTA30" s="64"/>
      <c r="KTB30" s="64"/>
      <c r="KTC30" s="64"/>
      <c r="KTD30" s="64"/>
      <c r="KTE30" s="64"/>
      <c r="KTF30" s="64"/>
      <c r="KTG30" s="64"/>
      <c r="KTH30" s="64"/>
      <c r="KTI30" s="64"/>
      <c r="KTJ30" s="64"/>
      <c r="KTK30" s="64"/>
      <c r="KTL30" s="64"/>
      <c r="KTM30" s="64"/>
      <c r="KTN30" s="64"/>
      <c r="KTO30" s="64"/>
      <c r="KTP30" s="64"/>
      <c r="KTQ30" s="64"/>
      <c r="KTR30" s="64"/>
      <c r="KTS30" s="64"/>
      <c r="KTT30" s="64"/>
      <c r="KTU30" s="64"/>
      <c r="KTV30" s="64"/>
      <c r="KTW30" s="64"/>
      <c r="KTX30" s="64"/>
      <c r="KTY30" s="64"/>
      <c r="KTZ30" s="64"/>
      <c r="KUA30" s="64"/>
      <c r="KUB30" s="64"/>
      <c r="KUC30" s="64"/>
      <c r="KUD30" s="64"/>
      <c r="KUE30" s="64"/>
      <c r="KUF30" s="64"/>
      <c r="KUG30" s="64"/>
      <c r="KUH30" s="64"/>
      <c r="KUI30" s="64"/>
      <c r="KUJ30" s="64"/>
      <c r="KUK30" s="64"/>
      <c r="KUL30" s="64"/>
      <c r="KUM30" s="64"/>
      <c r="KUN30" s="64"/>
      <c r="KUO30" s="64"/>
      <c r="KUP30" s="64"/>
      <c r="KUQ30" s="64"/>
      <c r="KUR30" s="64"/>
      <c r="KUS30" s="64"/>
      <c r="KUT30" s="64"/>
      <c r="KUU30" s="64"/>
      <c r="KUV30" s="64"/>
      <c r="KUW30" s="64"/>
      <c r="KUX30" s="64"/>
      <c r="KUY30" s="64"/>
      <c r="KUZ30" s="64"/>
      <c r="KVA30" s="64"/>
      <c r="KVB30" s="64"/>
      <c r="KVC30" s="64"/>
      <c r="KVD30" s="64"/>
      <c r="KVE30" s="64"/>
      <c r="KVF30" s="64"/>
      <c r="KVG30" s="64"/>
      <c r="KVH30" s="64"/>
      <c r="KVI30" s="64"/>
      <c r="KVJ30" s="64"/>
      <c r="KVK30" s="64"/>
      <c r="KVL30" s="64"/>
      <c r="KVM30" s="64"/>
      <c r="KVN30" s="64"/>
      <c r="KVO30" s="64"/>
      <c r="KVP30" s="64"/>
      <c r="KVQ30" s="64"/>
      <c r="KVR30" s="64"/>
      <c r="KVS30" s="64"/>
      <c r="KVT30" s="64"/>
      <c r="KVU30" s="64"/>
      <c r="KVV30" s="64"/>
      <c r="KVW30" s="64"/>
      <c r="KVX30" s="64"/>
      <c r="KVY30" s="64"/>
      <c r="KVZ30" s="64"/>
      <c r="KWA30" s="64"/>
      <c r="KWB30" s="64"/>
      <c r="KWC30" s="64"/>
      <c r="KWD30" s="64"/>
      <c r="KWE30" s="64"/>
      <c r="KWF30" s="64"/>
      <c r="KWG30" s="64"/>
      <c r="KWH30" s="64"/>
      <c r="KWI30" s="64"/>
      <c r="KWJ30" s="64"/>
      <c r="KWK30" s="64"/>
      <c r="KWL30" s="64"/>
      <c r="KWM30" s="64"/>
      <c r="KWN30" s="64"/>
      <c r="KWO30" s="64"/>
      <c r="KWP30" s="64"/>
      <c r="KWQ30" s="64"/>
      <c r="KWR30" s="64"/>
      <c r="KWS30" s="64"/>
      <c r="KWT30" s="64"/>
      <c r="KWU30" s="64"/>
      <c r="KWV30" s="64"/>
      <c r="KWW30" s="64"/>
      <c r="KWX30" s="64"/>
      <c r="KWY30" s="64"/>
      <c r="KWZ30" s="64"/>
      <c r="KXA30" s="64"/>
      <c r="KXB30" s="64"/>
      <c r="KXC30" s="64"/>
      <c r="KXD30" s="64"/>
      <c r="KXE30" s="64"/>
      <c r="KXF30" s="64"/>
      <c r="KXG30" s="64"/>
      <c r="KXH30" s="64"/>
      <c r="KXI30" s="64"/>
      <c r="KXJ30" s="64"/>
      <c r="KXK30" s="64"/>
      <c r="KXL30" s="64"/>
      <c r="KXM30" s="64"/>
      <c r="KXN30" s="64"/>
      <c r="KXO30" s="64"/>
      <c r="KXP30" s="64"/>
      <c r="KXQ30" s="64"/>
      <c r="KXR30" s="64"/>
      <c r="KXS30" s="64"/>
      <c r="KXT30" s="64"/>
      <c r="KXU30" s="64"/>
      <c r="KXV30" s="64"/>
      <c r="KXW30" s="64"/>
      <c r="KXX30" s="64"/>
      <c r="KXY30" s="64"/>
      <c r="KXZ30" s="64"/>
      <c r="KYA30" s="64"/>
      <c r="KYB30" s="64"/>
      <c r="KYC30" s="64"/>
      <c r="KYD30" s="64"/>
      <c r="KYE30" s="64"/>
      <c r="KYF30" s="64"/>
      <c r="KYG30" s="64"/>
      <c r="KYH30" s="64"/>
      <c r="KYI30" s="64"/>
      <c r="KYJ30" s="64"/>
      <c r="KYK30" s="64"/>
      <c r="KYL30" s="64"/>
      <c r="KYM30" s="64"/>
      <c r="KYN30" s="64"/>
      <c r="KYO30" s="64"/>
      <c r="KYP30" s="64"/>
      <c r="KYQ30" s="64"/>
      <c r="KYR30" s="64"/>
      <c r="KYS30" s="64"/>
      <c r="KYT30" s="64"/>
      <c r="KYU30" s="64"/>
      <c r="KYV30" s="64"/>
      <c r="KYW30" s="64"/>
      <c r="KYX30" s="64"/>
      <c r="KYY30" s="64"/>
      <c r="KYZ30" s="64"/>
      <c r="KZA30" s="64"/>
      <c r="KZB30" s="64"/>
      <c r="KZC30" s="64"/>
      <c r="KZD30" s="64"/>
      <c r="KZE30" s="64"/>
      <c r="KZF30" s="64"/>
      <c r="KZG30" s="64"/>
      <c r="KZH30" s="64"/>
      <c r="KZI30" s="64"/>
      <c r="KZJ30" s="64"/>
      <c r="KZK30" s="64"/>
      <c r="KZL30" s="64"/>
      <c r="KZM30" s="64"/>
      <c r="KZN30" s="64"/>
      <c r="KZO30" s="64"/>
      <c r="KZP30" s="64"/>
      <c r="KZQ30" s="64"/>
      <c r="KZR30" s="64"/>
      <c r="KZS30" s="64"/>
      <c r="KZT30" s="64"/>
      <c r="KZU30" s="64"/>
      <c r="KZV30" s="64"/>
      <c r="KZW30" s="64"/>
      <c r="KZX30" s="64"/>
      <c r="KZY30" s="64"/>
      <c r="KZZ30" s="64"/>
      <c r="LAA30" s="64"/>
      <c r="LAB30" s="64"/>
      <c r="LAC30" s="64"/>
      <c r="LAD30" s="64"/>
      <c r="LAE30" s="64"/>
      <c r="LAF30" s="64"/>
      <c r="LAG30" s="64"/>
      <c r="LAH30" s="64"/>
      <c r="LAI30" s="64"/>
      <c r="LAJ30" s="64"/>
      <c r="LAK30" s="64"/>
      <c r="LAL30" s="64"/>
      <c r="LAM30" s="64"/>
      <c r="LAN30" s="64"/>
      <c r="LAO30" s="64"/>
      <c r="LAP30" s="64"/>
      <c r="LAQ30" s="64"/>
      <c r="LAR30" s="64"/>
      <c r="LAS30" s="64"/>
      <c r="LAT30" s="64"/>
      <c r="LAU30" s="64"/>
      <c r="LAV30" s="64"/>
      <c r="LAW30" s="64"/>
      <c r="LAX30" s="64"/>
      <c r="LAY30" s="64"/>
      <c r="LAZ30" s="64"/>
      <c r="LBA30" s="64"/>
      <c r="LBB30" s="64"/>
      <c r="LBC30" s="64"/>
      <c r="LBD30" s="64"/>
      <c r="LBE30" s="64"/>
      <c r="LBF30" s="64"/>
      <c r="LBG30" s="64"/>
      <c r="LBH30" s="64"/>
      <c r="LBI30" s="64"/>
      <c r="LBJ30" s="64"/>
      <c r="LBK30" s="64"/>
      <c r="LBL30" s="64"/>
      <c r="LBM30" s="64"/>
      <c r="LBN30" s="64"/>
      <c r="LBO30" s="64"/>
      <c r="LBP30" s="64"/>
      <c r="LBQ30" s="64"/>
      <c r="LBR30" s="64"/>
      <c r="LBS30" s="64"/>
      <c r="LBT30" s="64"/>
      <c r="LBU30" s="64"/>
      <c r="LBV30" s="64"/>
      <c r="LBW30" s="64"/>
      <c r="LBX30" s="64"/>
      <c r="LBY30" s="64"/>
      <c r="LBZ30" s="64"/>
      <c r="LCA30" s="64"/>
      <c r="LCB30" s="64"/>
      <c r="LCC30" s="64"/>
      <c r="LCD30" s="64"/>
      <c r="LCE30" s="64"/>
      <c r="LCF30" s="64"/>
      <c r="LCG30" s="64"/>
      <c r="LCH30" s="64"/>
      <c r="LCI30" s="64"/>
      <c r="LCJ30" s="64"/>
      <c r="LCK30" s="64"/>
      <c r="LCL30" s="64"/>
      <c r="LCM30" s="64"/>
      <c r="LCN30" s="64"/>
      <c r="LCO30" s="64"/>
      <c r="LCP30" s="64"/>
      <c r="LCQ30" s="64"/>
      <c r="LCR30" s="64"/>
      <c r="LCS30" s="64"/>
      <c r="LCT30" s="64"/>
      <c r="LCU30" s="64"/>
      <c r="LCV30" s="64"/>
      <c r="LCW30" s="64"/>
      <c r="LCX30" s="64"/>
      <c r="LCY30" s="64"/>
      <c r="LCZ30" s="64"/>
      <c r="LDA30" s="64"/>
      <c r="LDB30" s="64"/>
      <c r="LDC30" s="64"/>
      <c r="LDD30" s="64"/>
      <c r="LDE30" s="64"/>
      <c r="LDF30" s="64"/>
      <c r="LDG30" s="64"/>
      <c r="LDH30" s="64"/>
      <c r="LDI30" s="64"/>
      <c r="LDJ30" s="64"/>
      <c r="LDK30" s="64"/>
      <c r="LDL30" s="64"/>
      <c r="LDM30" s="64"/>
      <c r="LDN30" s="64"/>
      <c r="LDO30" s="64"/>
      <c r="LDP30" s="64"/>
      <c r="LDQ30" s="64"/>
      <c r="LDR30" s="64"/>
      <c r="LDS30" s="64"/>
      <c r="LDT30" s="64"/>
      <c r="LDU30" s="64"/>
      <c r="LDV30" s="64"/>
      <c r="LDW30" s="64"/>
      <c r="LDX30" s="64"/>
      <c r="LDY30" s="64"/>
      <c r="LDZ30" s="64"/>
      <c r="LEA30" s="64"/>
      <c r="LEB30" s="64"/>
      <c r="LEC30" s="64"/>
      <c r="LED30" s="64"/>
      <c r="LEE30" s="64"/>
      <c r="LEF30" s="64"/>
      <c r="LEG30" s="64"/>
      <c r="LEH30" s="64"/>
      <c r="LEI30" s="64"/>
      <c r="LEJ30" s="64"/>
      <c r="LEK30" s="64"/>
      <c r="LEL30" s="64"/>
      <c r="LEM30" s="64"/>
      <c r="LEN30" s="64"/>
      <c r="LEO30" s="64"/>
      <c r="LEP30" s="64"/>
      <c r="LEQ30" s="64"/>
      <c r="LER30" s="64"/>
      <c r="LES30" s="64"/>
      <c r="LET30" s="64"/>
      <c r="LEU30" s="64"/>
      <c r="LEV30" s="64"/>
      <c r="LEW30" s="64"/>
      <c r="LEX30" s="64"/>
      <c r="LEY30" s="64"/>
      <c r="LEZ30" s="64"/>
      <c r="LFA30" s="64"/>
      <c r="LFB30" s="64"/>
      <c r="LFC30" s="64"/>
      <c r="LFD30" s="64"/>
      <c r="LFE30" s="64"/>
      <c r="LFF30" s="64"/>
      <c r="LFG30" s="64"/>
      <c r="LFH30" s="64"/>
      <c r="LFI30" s="64"/>
      <c r="LFJ30" s="64"/>
      <c r="LFK30" s="64"/>
      <c r="LFL30" s="64"/>
      <c r="LFM30" s="64"/>
      <c r="LFN30" s="64"/>
      <c r="LFO30" s="64"/>
      <c r="LFP30" s="64"/>
      <c r="LFQ30" s="64"/>
      <c r="LFR30" s="64"/>
      <c r="LFS30" s="64"/>
      <c r="LFT30" s="64"/>
      <c r="LFU30" s="64"/>
      <c r="LFV30" s="64"/>
      <c r="LFW30" s="64"/>
      <c r="LFX30" s="64"/>
      <c r="LFY30" s="64"/>
      <c r="LFZ30" s="64"/>
      <c r="LGA30" s="64"/>
      <c r="LGB30" s="64"/>
      <c r="LGC30" s="64"/>
      <c r="LGD30" s="64"/>
      <c r="LGE30" s="64"/>
      <c r="LGF30" s="64"/>
      <c r="LGG30" s="64"/>
      <c r="LGH30" s="64"/>
      <c r="LGI30" s="64"/>
      <c r="LGJ30" s="64"/>
      <c r="LGK30" s="64"/>
      <c r="LGL30" s="64"/>
      <c r="LGM30" s="64"/>
      <c r="LGN30" s="64"/>
      <c r="LGO30" s="64"/>
      <c r="LGP30" s="64"/>
      <c r="LGQ30" s="64"/>
      <c r="LGR30" s="64"/>
      <c r="LGS30" s="64"/>
      <c r="LGT30" s="64"/>
      <c r="LGU30" s="64"/>
      <c r="LGV30" s="64"/>
      <c r="LGW30" s="64"/>
      <c r="LGX30" s="64"/>
      <c r="LGY30" s="64"/>
      <c r="LGZ30" s="64"/>
      <c r="LHA30" s="64"/>
      <c r="LHB30" s="64"/>
      <c r="LHC30" s="64"/>
      <c r="LHD30" s="64"/>
      <c r="LHE30" s="64"/>
      <c r="LHF30" s="64"/>
      <c r="LHG30" s="64"/>
      <c r="LHH30" s="64"/>
      <c r="LHI30" s="64"/>
      <c r="LHJ30" s="64"/>
      <c r="LHK30" s="64"/>
      <c r="LHL30" s="64"/>
      <c r="LHM30" s="64"/>
      <c r="LHN30" s="64"/>
      <c r="LHO30" s="64"/>
      <c r="LHP30" s="64"/>
      <c r="LHQ30" s="64"/>
      <c r="LHR30" s="64"/>
      <c r="LHS30" s="64"/>
      <c r="LHT30" s="64"/>
      <c r="LHU30" s="64"/>
      <c r="LHV30" s="64"/>
      <c r="LHW30" s="64"/>
      <c r="LHX30" s="64"/>
      <c r="LHY30" s="64"/>
      <c r="LHZ30" s="64"/>
      <c r="LIA30" s="64"/>
      <c r="LIB30" s="64"/>
      <c r="LIC30" s="64"/>
      <c r="LID30" s="64"/>
      <c r="LIE30" s="64"/>
      <c r="LIF30" s="64"/>
      <c r="LIG30" s="64"/>
      <c r="LIH30" s="64"/>
      <c r="LII30" s="64"/>
      <c r="LIJ30" s="64"/>
      <c r="LIK30" s="64"/>
      <c r="LIL30" s="64"/>
      <c r="LIM30" s="64"/>
      <c r="LIN30" s="64"/>
      <c r="LIO30" s="64"/>
      <c r="LIP30" s="64"/>
      <c r="LIQ30" s="64"/>
      <c r="LIR30" s="64"/>
      <c r="LIS30" s="64"/>
      <c r="LIT30" s="64"/>
      <c r="LIU30" s="64"/>
      <c r="LIV30" s="64"/>
      <c r="LIW30" s="64"/>
      <c r="LIX30" s="64"/>
      <c r="LIY30" s="64"/>
      <c r="LIZ30" s="64"/>
      <c r="LJA30" s="64"/>
      <c r="LJB30" s="64"/>
      <c r="LJC30" s="64"/>
      <c r="LJD30" s="64"/>
      <c r="LJE30" s="64"/>
      <c r="LJF30" s="64"/>
      <c r="LJG30" s="64"/>
      <c r="LJH30" s="64"/>
      <c r="LJI30" s="64"/>
      <c r="LJJ30" s="64"/>
      <c r="LJK30" s="64"/>
      <c r="LJL30" s="64"/>
      <c r="LJM30" s="64"/>
      <c r="LJN30" s="64"/>
      <c r="LJO30" s="64"/>
      <c r="LJP30" s="64"/>
      <c r="LJQ30" s="64"/>
      <c r="LJR30" s="64"/>
      <c r="LJS30" s="64"/>
      <c r="LJT30" s="64"/>
      <c r="LJU30" s="64"/>
      <c r="LJV30" s="64"/>
      <c r="LJW30" s="64"/>
      <c r="LJX30" s="64"/>
      <c r="LJY30" s="64"/>
      <c r="LJZ30" s="64"/>
      <c r="LKA30" s="64"/>
      <c r="LKB30" s="64"/>
      <c r="LKC30" s="64"/>
      <c r="LKD30" s="64"/>
      <c r="LKE30" s="64"/>
      <c r="LKF30" s="64"/>
      <c r="LKG30" s="64"/>
      <c r="LKH30" s="64"/>
      <c r="LKI30" s="64"/>
      <c r="LKJ30" s="64"/>
      <c r="LKK30" s="64"/>
      <c r="LKL30" s="64"/>
      <c r="LKM30" s="64"/>
      <c r="LKN30" s="64"/>
      <c r="LKO30" s="64"/>
      <c r="LKP30" s="64"/>
      <c r="LKQ30" s="64"/>
      <c r="LKR30" s="64"/>
      <c r="LKS30" s="64"/>
      <c r="LKT30" s="64"/>
      <c r="LKU30" s="64"/>
      <c r="LKV30" s="64"/>
      <c r="LKW30" s="64"/>
      <c r="LKX30" s="64"/>
      <c r="LKY30" s="64"/>
      <c r="LKZ30" s="64"/>
      <c r="LLA30" s="64"/>
      <c r="LLB30" s="64"/>
      <c r="LLC30" s="64"/>
      <c r="LLD30" s="64"/>
      <c r="LLE30" s="64"/>
      <c r="LLF30" s="64"/>
      <c r="LLG30" s="64"/>
      <c r="LLH30" s="64"/>
      <c r="LLI30" s="64"/>
      <c r="LLJ30" s="64"/>
      <c r="LLK30" s="64"/>
      <c r="LLL30" s="64"/>
      <c r="LLM30" s="64"/>
      <c r="LLN30" s="64"/>
      <c r="LLO30" s="64"/>
      <c r="LLP30" s="64"/>
      <c r="LLQ30" s="64"/>
      <c r="LLR30" s="64"/>
      <c r="LLS30" s="64"/>
      <c r="LLT30" s="64"/>
      <c r="LLU30" s="64"/>
      <c r="LLV30" s="64"/>
      <c r="LLW30" s="64"/>
      <c r="LLX30" s="64"/>
      <c r="LLY30" s="64"/>
      <c r="LLZ30" s="64"/>
      <c r="LMA30" s="64"/>
      <c r="LMB30" s="64"/>
      <c r="LMC30" s="64"/>
      <c r="LMD30" s="64"/>
      <c r="LME30" s="64"/>
      <c r="LMF30" s="64"/>
      <c r="LMG30" s="64"/>
      <c r="LMH30" s="64"/>
      <c r="LMI30" s="64"/>
      <c r="LMJ30" s="64"/>
      <c r="LMK30" s="64"/>
      <c r="LML30" s="64"/>
      <c r="LMM30" s="64"/>
      <c r="LMN30" s="64"/>
      <c r="LMO30" s="64"/>
      <c r="LMP30" s="64"/>
      <c r="LMQ30" s="64"/>
      <c r="LMR30" s="64"/>
      <c r="LMS30" s="64"/>
      <c r="LMT30" s="64"/>
      <c r="LMU30" s="64"/>
      <c r="LMV30" s="64"/>
      <c r="LMW30" s="64"/>
      <c r="LMX30" s="64"/>
      <c r="LMY30" s="64"/>
      <c r="LMZ30" s="64"/>
      <c r="LNA30" s="64"/>
      <c r="LNB30" s="64"/>
      <c r="LNC30" s="64"/>
      <c r="LND30" s="64"/>
      <c r="LNE30" s="64"/>
      <c r="LNF30" s="64"/>
      <c r="LNG30" s="64"/>
      <c r="LNH30" s="64"/>
      <c r="LNI30" s="64"/>
      <c r="LNJ30" s="64"/>
      <c r="LNK30" s="64"/>
      <c r="LNL30" s="64"/>
      <c r="LNM30" s="64"/>
      <c r="LNN30" s="64"/>
      <c r="LNO30" s="64"/>
      <c r="LNP30" s="64"/>
      <c r="LNQ30" s="64"/>
      <c r="LNR30" s="64"/>
      <c r="LNS30" s="64"/>
      <c r="LNT30" s="64"/>
      <c r="LNU30" s="64"/>
      <c r="LNV30" s="64"/>
      <c r="LNW30" s="64"/>
      <c r="LNX30" s="64"/>
      <c r="LNY30" s="64"/>
      <c r="LNZ30" s="64"/>
      <c r="LOA30" s="64"/>
      <c r="LOB30" s="64"/>
      <c r="LOC30" s="64"/>
      <c r="LOD30" s="64"/>
      <c r="LOE30" s="64"/>
      <c r="LOF30" s="64"/>
      <c r="LOG30" s="64"/>
      <c r="LOH30" s="64"/>
      <c r="LOI30" s="64"/>
      <c r="LOJ30" s="64"/>
      <c r="LOK30" s="64"/>
      <c r="LOL30" s="64"/>
      <c r="LOM30" s="64"/>
      <c r="LON30" s="64"/>
      <c r="LOO30" s="64"/>
      <c r="LOP30" s="64"/>
      <c r="LOQ30" s="64"/>
      <c r="LOR30" s="64"/>
      <c r="LOS30" s="64"/>
      <c r="LOT30" s="64"/>
      <c r="LOU30" s="64"/>
      <c r="LOV30" s="64"/>
      <c r="LOW30" s="64"/>
      <c r="LOX30" s="64"/>
      <c r="LOY30" s="64"/>
      <c r="LOZ30" s="64"/>
      <c r="LPA30" s="64"/>
      <c r="LPB30" s="64"/>
      <c r="LPC30" s="64"/>
      <c r="LPD30" s="64"/>
      <c r="LPE30" s="64"/>
      <c r="LPF30" s="64"/>
      <c r="LPG30" s="64"/>
      <c r="LPH30" s="64"/>
      <c r="LPI30" s="64"/>
      <c r="LPJ30" s="64"/>
      <c r="LPK30" s="64"/>
      <c r="LPL30" s="64"/>
      <c r="LPM30" s="64"/>
      <c r="LPN30" s="64"/>
      <c r="LPO30" s="64"/>
      <c r="LPP30" s="64"/>
      <c r="LPQ30" s="64"/>
      <c r="LPR30" s="64"/>
      <c r="LPS30" s="64"/>
      <c r="LPT30" s="64"/>
      <c r="LPU30" s="64"/>
      <c r="LPV30" s="64"/>
      <c r="LPW30" s="64"/>
      <c r="LPX30" s="64"/>
      <c r="LPY30" s="64"/>
      <c r="LPZ30" s="64"/>
      <c r="LQA30" s="64"/>
      <c r="LQB30" s="64"/>
      <c r="LQC30" s="64"/>
      <c r="LQD30" s="64"/>
      <c r="LQE30" s="64"/>
      <c r="LQF30" s="64"/>
      <c r="LQG30" s="64"/>
      <c r="LQH30" s="64"/>
      <c r="LQI30" s="64"/>
      <c r="LQJ30" s="64"/>
      <c r="LQK30" s="64"/>
      <c r="LQL30" s="64"/>
      <c r="LQM30" s="64"/>
      <c r="LQN30" s="64"/>
      <c r="LQO30" s="64"/>
      <c r="LQP30" s="64"/>
      <c r="LQQ30" s="64"/>
      <c r="LQR30" s="64"/>
      <c r="LQS30" s="64"/>
      <c r="LQT30" s="64"/>
      <c r="LQU30" s="64"/>
      <c r="LQV30" s="64"/>
      <c r="LQW30" s="64"/>
      <c r="LQX30" s="64"/>
      <c r="LQY30" s="64"/>
      <c r="LQZ30" s="64"/>
      <c r="LRA30" s="64"/>
      <c r="LRB30" s="64"/>
      <c r="LRC30" s="64"/>
      <c r="LRD30" s="64"/>
      <c r="LRE30" s="64"/>
      <c r="LRF30" s="64"/>
      <c r="LRG30" s="64"/>
      <c r="LRH30" s="64"/>
      <c r="LRI30" s="64"/>
      <c r="LRJ30" s="64"/>
      <c r="LRK30" s="64"/>
      <c r="LRL30" s="64"/>
      <c r="LRM30" s="64"/>
      <c r="LRN30" s="64"/>
      <c r="LRO30" s="64"/>
      <c r="LRP30" s="64"/>
      <c r="LRQ30" s="64"/>
      <c r="LRR30" s="64"/>
      <c r="LRS30" s="64"/>
      <c r="LRT30" s="64"/>
      <c r="LRU30" s="64"/>
      <c r="LRV30" s="64"/>
      <c r="LRW30" s="64"/>
      <c r="LRX30" s="64"/>
      <c r="LRY30" s="64"/>
      <c r="LRZ30" s="64"/>
      <c r="LSA30" s="64"/>
      <c r="LSB30" s="64"/>
      <c r="LSC30" s="64"/>
      <c r="LSD30" s="64"/>
      <c r="LSE30" s="64"/>
      <c r="LSF30" s="64"/>
      <c r="LSG30" s="64"/>
      <c r="LSH30" s="64"/>
      <c r="LSI30" s="64"/>
      <c r="LSJ30" s="64"/>
      <c r="LSK30" s="64"/>
      <c r="LSL30" s="64"/>
      <c r="LSM30" s="64"/>
      <c r="LSN30" s="64"/>
      <c r="LSO30" s="64"/>
      <c r="LSP30" s="64"/>
      <c r="LSQ30" s="64"/>
      <c r="LSR30" s="64"/>
      <c r="LSS30" s="64"/>
      <c r="LST30" s="64"/>
      <c r="LSU30" s="64"/>
      <c r="LSV30" s="64"/>
      <c r="LSW30" s="64"/>
      <c r="LSX30" s="64"/>
      <c r="LSY30" s="64"/>
      <c r="LSZ30" s="64"/>
      <c r="LTA30" s="64"/>
      <c r="LTB30" s="64"/>
      <c r="LTC30" s="64"/>
      <c r="LTD30" s="64"/>
      <c r="LTE30" s="64"/>
      <c r="LTF30" s="64"/>
      <c r="LTG30" s="64"/>
      <c r="LTH30" s="64"/>
      <c r="LTI30" s="64"/>
      <c r="LTJ30" s="64"/>
      <c r="LTK30" s="64"/>
      <c r="LTL30" s="64"/>
      <c r="LTM30" s="64"/>
      <c r="LTN30" s="64"/>
      <c r="LTO30" s="64"/>
      <c r="LTP30" s="64"/>
      <c r="LTQ30" s="64"/>
      <c r="LTR30" s="64"/>
      <c r="LTS30" s="64"/>
      <c r="LTT30" s="64"/>
      <c r="LTU30" s="64"/>
      <c r="LTV30" s="64"/>
      <c r="LTW30" s="64"/>
      <c r="LTX30" s="64"/>
      <c r="LTY30" s="64"/>
      <c r="LTZ30" s="64"/>
      <c r="LUA30" s="64"/>
      <c r="LUB30" s="64"/>
      <c r="LUC30" s="64"/>
      <c r="LUD30" s="64"/>
      <c r="LUE30" s="64"/>
      <c r="LUF30" s="64"/>
      <c r="LUG30" s="64"/>
      <c r="LUH30" s="64"/>
      <c r="LUI30" s="64"/>
      <c r="LUJ30" s="64"/>
      <c r="LUK30" s="64"/>
      <c r="LUL30" s="64"/>
      <c r="LUM30" s="64"/>
      <c r="LUN30" s="64"/>
      <c r="LUO30" s="64"/>
      <c r="LUP30" s="64"/>
      <c r="LUQ30" s="64"/>
      <c r="LUR30" s="64"/>
      <c r="LUS30" s="64"/>
      <c r="LUT30" s="64"/>
      <c r="LUU30" s="64"/>
      <c r="LUV30" s="64"/>
      <c r="LUW30" s="64"/>
      <c r="LUX30" s="64"/>
      <c r="LUY30" s="64"/>
      <c r="LUZ30" s="64"/>
      <c r="LVA30" s="64"/>
      <c r="LVB30" s="64"/>
      <c r="LVC30" s="64"/>
      <c r="LVD30" s="64"/>
      <c r="LVE30" s="64"/>
      <c r="LVF30" s="64"/>
      <c r="LVG30" s="64"/>
      <c r="LVH30" s="64"/>
      <c r="LVI30" s="64"/>
      <c r="LVJ30" s="64"/>
      <c r="LVK30" s="64"/>
      <c r="LVL30" s="64"/>
      <c r="LVM30" s="64"/>
      <c r="LVN30" s="64"/>
      <c r="LVO30" s="64"/>
      <c r="LVP30" s="64"/>
      <c r="LVQ30" s="64"/>
      <c r="LVR30" s="64"/>
      <c r="LVS30" s="64"/>
      <c r="LVT30" s="64"/>
      <c r="LVU30" s="64"/>
      <c r="LVV30" s="64"/>
      <c r="LVW30" s="64"/>
      <c r="LVX30" s="64"/>
      <c r="LVY30" s="64"/>
      <c r="LVZ30" s="64"/>
      <c r="LWA30" s="64"/>
      <c r="LWB30" s="64"/>
      <c r="LWC30" s="64"/>
      <c r="LWD30" s="64"/>
      <c r="LWE30" s="64"/>
      <c r="LWF30" s="64"/>
      <c r="LWG30" s="64"/>
      <c r="LWH30" s="64"/>
      <c r="LWI30" s="64"/>
      <c r="LWJ30" s="64"/>
      <c r="LWK30" s="64"/>
      <c r="LWL30" s="64"/>
      <c r="LWM30" s="64"/>
      <c r="LWN30" s="64"/>
      <c r="LWO30" s="64"/>
      <c r="LWP30" s="64"/>
      <c r="LWQ30" s="64"/>
      <c r="LWR30" s="64"/>
      <c r="LWS30" s="64"/>
      <c r="LWT30" s="64"/>
      <c r="LWU30" s="64"/>
      <c r="LWV30" s="64"/>
      <c r="LWW30" s="64"/>
      <c r="LWX30" s="64"/>
      <c r="LWY30" s="64"/>
      <c r="LWZ30" s="64"/>
      <c r="LXA30" s="64"/>
      <c r="LXB30" s="64"/>
      <c r="LXC30" s="64"/>
      <c r="LXD30" s="64"/>
      <c r="LXE30" s="64"/>
      <c r="LXF30" s="64"/>
      <c r="LXG30" s="64"/>
      <c r="LXH30" s="64"/>
      <c r="LXI30" s="64"/>
      <c r="LXJ30" s="64"/>
      <c r="LXK30" s="64"/>
      <c r="LXL30" s="64"/>
      <c r="LXM30" s="64"/>
      <c r="LXN30" s="64"/>
      <c r="LXO30" s="64"/>
      <c r="LXP30" s="64"/>
      <c r="LXQ30" s="64"/>
      <c r="LXR30" s="64"/>
      <c r="LXS30" s="64"/>
      <c r="LXT30" s="64"/>
      <c r="LXU30" s="64"/>
      <c r="LXV30" s="64"/>
      <c r="LXW30" s="64"/>
      <c r="LXX30" s="64"/>
      <c r="LXY30" s="64"/>
      <c r="LXZ30" s="64"/>
      <c r="LYA30" s="64"/>
      <c r="LYB30" s="64"/>
      <c r="LYC30" s="64"/>
      <c r="LYD30" s="64"/>
      <c r="LYE30" s="64"/>
      <c r="LYF30" s="64"/>
      <c r="LYG30" s="64"/>
      <c r="LYH30" s="64"/>
      <c r="LYI30" s="64"/>
      <c r="LYJ30" s="64"/>
      <c r="LYK30" s="64"/>
      <c r="LYL30" s="64"/>
      <c r="LYM30" s="64"/>
      <c r="LYN30" s="64"/>
      <c r="LYO30" s="64"/>
      <c r="LYP30" s="64"/>
      <c r="LYQ30" s="64"/>
      <c r="LYR30" s="64"/>
      <c r="LYS30" s="64"/>
      <c r="LYT30" s="64"/>
      <c r="LYU30" s="64"/>
      <c r="LYV30" s="64"/>
      <c r="LYW30" s="64"/>
      <c r="LYX30" s="64"/>
      <c r="LYY30" s="64"/>
      <c r="LYZ30" s="64"/>
      <c r="LZA30" s="64"/>
      <c r="LZB30" s="64"/>
      <c r="LZC30" s="64"/>
      <c r="LZD30" s="64"/>
      <c r="LZE30" s="64"/>
      <c r="LZF30" s="64"/>
      <c r="LZG30" s="64"/>
      <c r="LZH30" s="64"/>
      <c r="LZI30" s="64"/>
      <c r="LZJ30" s="64"/>
      <c r="LZK30" s="64"/>
      <c r="LZL30" s="64"/>
      <c r="LZM30" s="64"/>
      <c r="LZN30" s="64"/>
      <c r="LZO30" s="64"/>
      <c r="LZP30" s="64"/>
      <c r="LZQ30" s="64"/>
      <c r="LZR30" s="64"/>
      <c r="LZS30" s="64"/>
      <c r="LZT30" s="64"/>
      <c r="LZU30" s="64"/>
      <c r="LZV30" s="64"/>
      <c r="LZW30" s="64"/>
      <c r="LZX30" s="64"/>
      <c r="LZY30" s="64"/>
      <c r="LZZ30" s="64"/>
      <c r="MAA30" s="64"/>
      <c r="MAB30" s="64"/>
      <c r="MAC30" s="64"/>
      <c r="MAD30" s="64"/>
      <c r="MAE30" s="64"/>
      <c r="MAF30" s="64"/>
      <c r="MAG30" s="64"/>
      <c r="MAH30" s="64"/>
      <c r="MAI30" s="64"/>
      <c r="MAJ30" s="64"/>
      <c r="MAK30" s="64"/>
      <c r="MAL30" s="64"/>
      <c r="MAM30" s="64"/>
      <c r="MAN30" s="64"/>
      <c r="MAO30" s="64"/>
      <c r="MAP30" s="64"/>
      <c r="MAQ30" s="64"/>
      <c r="MAR30" s="64"/>
      <c r="MAS30" s="64"/>
      <c r="MAT30" s="64"/>
      <c r="MAU30" s="64"/>
      <c r="MAV30" s="64"/>
      <c r="MAW30" s="64"/>
      <c r="MAX30" s="64"/>
      <c r="MAY30" s="64"/>
      <c r="MAZ30" s="64"/>
      <c r="MBA30" s="64"/>
      <c r="MBB30" s="64"/>
      <c r="MBC30" s="64"/>
      <c r="MBD30" s="64"/>
      <c r="MBE30" s="64"/>
      <c r="MBF30" s="64"/>
      <c r="MBG30" s="64"/>
      <c r="MBH30" s="64"/>
      <c r="MBI30" s="64"/>
      <c r="MBJ30" s="64"/>
      <c r="MBK30" s="64"/>
      <c r="MBL30" s="64"/>
      <c r="MBM30" s="64"/>
      <c r="MBN30" s="64"/>
      <c r="MBO30" s="64"/>
      <c r="MBP30" s="64"/>
      <c r="MBQ30" s="64"/>
      <c r="MBR30" s="64"/>
      <c r="MBS30" s="64"/>
      <c r="MBT30" s="64"/>
      <c r="MBU30" s="64"/>
      <c r="MBV30" s="64"/>
      <c r="MBW30" s="64"/>
      <c r="MBX30" s="64"/>
      <c r="MBY30" s="64"/>
      <c r="MBZ30" s="64"/>
      <c r="MCA30" s="64"/>
      <c r="MCB30" s="64"/>
      <c r="MCC30" s="64"/>
      <c r="MCD30" s="64"/>
      <c r="MCE30" s="64"/>
      <c r="MCF30" s="64"/>
      <c r="MCG30" s="64"/>
      <c r="MCH30" s="64"/>
      <c r="MCI30" s="64"/>
      <c r="MCJ30" s="64"/>
      <c r="MCK30" s="64"/>
      <c r="MCL30" s="64"/>
      <c r="MCM30" s="64"/>
      <c r="MCN30" s="64"/>
      <c r="MCO30" s="64"/>
      <c r="MCP30" s="64"/>
      <c r="MCQ30" s="64"/>
      <c r="MCR30" s="64"/>
      <c r="MCS30" s="64"/>
      <c r="MCT30" s="64"/>
      <c r="MCU30" s="64"/>
      <c r="MCV30" s="64"/>
      <c r="MCW30" s="64"/>
      <c r="MCX30" s="64"/>
      <c r="MCY30" s="64"/>
      <c r="MCZ30" s="64"/>
      <c r="MDA30" s="64"/>
      <c r="MDB30" s="64"/>
      <c r="MDC30" s="64"/>
      <c r="MDD30" s="64"/>
      <c r="MDE30" s="64"/>
      <c r="MDF30" s="64"/>
      <c r="MDG30" s="64"/>
      <c r="MDH30" s="64"/>
      <c r="MDI30" s="64"/>
      <c r="MDJ30" s="64"/>
      <c r="MDK30" s="64"/>
      <c r="MDL30" s="64"/>
      <c r="MDM30" s="64"/>
      <c r="MDN30" s="64"/>
      <c r="MDO30" s="64"/>
      <c r="MDP30" s="64"/>
      <c r="MDQ30" s="64"/>
      <c r="MDR30" s="64"/>
      <c r="MDS30" s="64"/>
      <c r="MDT30" s="64"/>
      <c r="MDU30" s="64"/>
      <c r="MDV30" s="64"/>
      <c r="MDW30" s="64"/>
      <c r="MDX30" s="64"/>
      <c r="MDY30" s="64"/>
      <c r="MDZ30" s="64"/>
      <c r="MEA30" s="64"/>
      <c r="MEB30" s="64"/>
      <c r="MEC30" s="64"/>
      <c r="MED30" s="64"/>
      <c r="MEE30" s="64"/>
      <c r="MEF30" s="64"/>
      <c r="MEG30" s="64"/>
      <c r="MEH30" s="64"/>
      <c r="MEI30" s="64"/>
      <c r="MEJ30" s="64"/>
      <c r="MEK30" s="64"/>
      <c r="MEL30" s="64"/>
      <c r="MEM30" s="64"/>
      <c r="MEN30" s="64"/>
      <c r="MEO30" s="64"/>
      <c r="MEP30" s="64"/>
      <c r="MEQ30" s="64"/>
      <c r="MER30" s="64"/>
      <c r="MES30" s="64"/>
      <c r="MET30" s="64"/>
      <c r="MEU30" s="64"/>
      <c r="MEV30" s="64"/>
      <c r="MEW30" s="64"/>
      <c r="MEX30" s="64"/>
      <c r="MEY30" s="64"/>
      <c r="MEZ30" s="64"/>
      <c r="MFA30" s="64"/>
      <c r="MFB30" s="64"/>
      <c r="MFC30" s="64"/>
      <c r="MFD30" s="64"/>
      <c r="MFE30" s="64"/>
      <c r="MFF30" s="64"/>
      <c r="MFG30" s="64"/>
      <c r="MFH30" s="64"/>
      <c r="MFI30" s="64"/>
      <c r="MFJ30" s="64"/>
      <c r="MFK30" s="64"/>
      <c r="MFL30" s="64"/>
      <c r="MFM30" s="64"/>
      <c r="MFN30" s="64"/>
      <c r="MFO30" s="64"/>
      <c r="MFP30" s="64"/>
      <c r="MFQ30" s="64"/>
      <c r="MFR30" s="64"/>
      <c r="MFS30" s="64"/>
      <c r="MFT30" s="64"/>
      <c r="MFU30" s="64"/>
      <c r="MFV30" s="64"/>
      <c r="MFW30" s="64"/>
      <c r="MFX30" s="64"/>
      <c r="MFY30" s="64"/>
      <c r="MFZ30" s="64"/>
      <c r="MGA30" s="64"/>
      <c r="MGB30" s="64"/>
      <c r="MGC30" s="64"/>
      <c r="MGD30" s="64"/>
      <c r="MGE30" s="64"/>
      <c r="MGF30" s="64"/>
      <c r="MGG30" s="64"/>
      <c r="MGH30" s="64"/>
      <c r="MGI30" s="64"/>
      <c r="MGJ30" s="64"/>
      <c r="MGK30" s="64"/>
      <c r="MGL30" s="64"/>
      <c r="MGM30" s="64"/>
      <c r="MGN30" s="64"/>
      <c r="MGO30" s="64"/>
      <c r="MGP30" s="64"/>
      <c r="MGQ30" s="64"/>
      <c r="MGR30" s="64"/>
      <c r="MGS30" s="64"/>
      <c r="MGT30" s="64"/>
      <c r="MGU30" s="64"/>
      <c r="MGV30" s="64"/>
      <c r="MGW30" s="64"/>
      <c r="MGX30" s="64"/>
      <c r="MGY30" s="64"/>
      <c r="MGZ30" s="64"/>
      <c r="MHA30" s="64"/>
      <c r="MHB30" s="64"/>
      <c r="MHC30" s="64"/>
      <c r="MHD30" s="64"/>
      <c r="MHE30" s="64"/>
      <c r="MHF30" s="64"/>
      <c r="MHG30" s="64"/>
      <c r="MHH30" s="64"/>
      <c r="MHI30" s="64"/>
      <c r="MHJ30" s="64"/>
      <c r="MHK30" s="64"/>
      <c r="MHL30" s="64"/>
      <c r="MHM30" s="64"/>
      <c r="MHN30" s="64"/>
      <c r="MHO30" s="64"/>
      <c r="MHP30" s="64"/>
      <c r="MHQ30" s="64"/>
      <c r="MHR30" s="64"/>
      <c r="MHS30" s="64"/>
      <c r="MHT30" s="64"/>
      <c r="MHU30" s="64"/>
      <c r="MHV30" s="64"/>
      <c r="MHW30" s="64"/>
      <c r="MHX30" s="64"/>
      <c r="MHY30" s="64"/>
      <c r="MHZ30" s="64"/>
      <c r="MIA30" s="64"/>
      <c r="MIB30" s="64"/>
      <c r="MIC30" s="64"/>
      <c r="MID30" s="64"/>
      <c r="MIE30" s="64"/>
      <c r="MIF30" s="64"/>
      <c r="MIG30" s="64"/>
      <c r="MIH30" s="64"/>
      <c r="MII30" s="64"/>
      <c r="MIJ30" s="64"/>
      <c r="MIK30" s="64"/>
      <c r="MIL30" s="64"/>
      <c r="MIM30" s="64"/>
      <c r="MIN30" s="64"/>
      <c r="MIO30" s="64"/>
      <c r="MIP30" s="64"/>
      <c r="MIQ30" s="64"/>
      <c r="MIR30" s="64"/>
      <c r="MIS30" s="64"/>
      <c r="MIT30" s="64"/>
      <c r="MIU30" s="64"/>
      <c r="MIV30" s="64"/>
      <c r="MIW30" s="64"/>
      <c r="MIX30" s="64"/>
      <c r="MIY30" s="64"/>
      <c r="MIZ30" s="64"/>
      <c r="MJA30" s="64"/>
      <c r="MJB30" s="64"/>
      <c r="MJC30" s="64"/>
      <c r="MJD30" s="64"/>
      <c r="MJE30" s="64"/>
      <c r="MJF30" s="64"/>
      <c r="MJG30" s="64"/>
      <c r="MJH30" s="64"/>
      <c r="MJI30" s="64"/>
      <c r="MJJ30" s="64"/>
      <c r="MJK30" s="64"/>
      <c r="MJL30" s="64"/>
      <c r="MJM30" s="64"/>
      <c r="MJN30" s="64"/>
      <c r="MJO30" s="64"/>
      <c r="MJP30" s="64"/>
      <c r="MJQ30" s="64"/>
      <c r="MJR30" s="64"/>
      <c r="MJS30" s="64"/>
      <c r="MJT30" s="64"/>
      <c r="MJU30" s="64"/>
      <c r="MJV30" s="64"/>
      <c r="MJW30" s="64"/>
      <c r="MJX30" s="64"/>
      <c r="MJY30" s="64"/>
      <c r="MJZ30" s="64"/>
      <c r="MKA30" s="64"/>
      <c r="MKB30" s="64"/>
      <c r="MKC30" s="64"/>
      <c r="MKD30" s="64"/>
      <c r="MKE30" s="64"/>
      <c r="MKF30" s="64"/>
      <c r="MKG30" s="64"/>
      <c r="MKH30" s="64"/>
      <c r="MKI30" s="64"/>
      <c r="MKJ30" s="64"/>
      <c r="MKK30" s="64"/>
      <c r="MKL30" s="64"/>
      <c r="MKM30" s="64"/>
      <c r="MKN30" s="64"/>
      <c r="MKO30" s="64"/>
      <c r="MKP30" s="64"/>
      <c r="MKQ30" s="64"/>
      <c r="MKR30" s="64"/>
      <c r="MKS30" s="64"/>
      <c r="MKT30" s="64"/>
      <c r="MKU30" s="64"/>
      <c r="MKV30" s="64"/>
      <c r="MKW30" s="64"/>
      <c r="MKX30" s="64"/>
      <c r="MKY30" s="64"/>
      <c r="MKZ30" s="64"/>
      <c r="MLA30" s="64"/>
      <c r="MLB30" s="64"/>
      <c r="MLC30" s="64"/>
      <c r="MLD30" s="64"/>
      <c r="MLE30" s="64"/>
      <c r="MLF30" s="64"/>
      <c r="MLG30" s="64"/>
      <c r="MLH30" s="64"/>
      <c r="MLI30" s="64"/>
      <c r="MLJ30" s="64"/>
      <c r="MLK30" s="64"/>
      <c r="MLL30" s="64"/>
      <c r="MLM30" s="64"/>
      <c r="MLN30" s="64"/>
      <c r="MLO30" s="64"/>
      <c r="MLP30" s="64"/>
      <c r="MLQ30" s="64"/>
      <c r="MLR30" s="64"/>
      <c r="MLS30" s="64"/>
      <c r="MLT30" s="64"/>
      <c r="MLU30" s="64"/>
      <c r="MLV30" s="64"/>
      <c r="MLW30" s="64"/>
      <c r="MLX30" s="64"/>
      <c r="MLY30" s="64"/>
      <c r="MLZ30" s="64"/>
      <c r="MMA30" s="64"/>
      <c r="MMB30" s="64"/>
      <c r="MMC30" s="64"/>
      <c r="MMD30" s="64"/>
      <c r="MME30" s="64"/>
      <c r="MMF30" s="64"/>
      <c r="MMG30" s="64"/>
      <c r="MMH30" s="64"/>
      <c r="MMI30" s="64"/>
      <c r="MMJ30" s="64"/>
      <c r="MMK30" s="64"/>
      <c r="MML30" s="64"/>
      <c r="MMM30" s="64"/>
      <c r="MMN30" s="64"/>
      <c r="MMO30" s="64"/>
      <c r="MMP30" s="64"/>
      <c r="MMQ30" s="64"/>
      <c r="MMR30" s="64"/>
      <c r="MMS30" s="64"/>
      <c r="MMT30" s="64"/>
      <c r="MMU30" s="64"/>
      <c r="MMV30" s="64"/>
      <c r="MMW30" s="64"/>
      <c r="MMX30" s="64"/>
      <c r="MMY30" s="64"/>
      <c r="MMZ30" s="64"/>
      <c r="MNA30" s="64"/>
      <c r="MNB30" s="64"/>
      <c r="MNC30" s="64"/>
      <c r="MND30" s="64"/>
      <c r="MNE30" s="64"/>
      <c r="MNF30" s="64"/>
      <c r="MNG30" s="64"/>
      <c r="MNH30" s="64"/>
      <c r="MNI30" s="64"/>
      <c r="MNJ30" s="64"/>
      <c r="MNK30" s="64"/>
      <c r="MNL30" s="64"/>
      <c r="MNM30" s="64"/>
      <c r="MNN30" s="64"/>
      <c r="MNO30" s="64"/>
      <c r="MNP30" s="64"/>
      <c r="MNQ30" s="64"/>
      <c r="MNR30" s="64"/>
      <c r="MNS30" s="64"/>
      <c r="MNT30" s="64"/>
      <c r="MNU30" s="64"/>
      <c r="MNV30" s="64"/>
      <c r="MNW30" s="64"/>
      <c r="MNX30" s="64"/>
      <c r="MNY30" s="64"/>
      <c r="MNZ30" s="64"/>
      <c r="MOA30" s="64"/>
      <c r="MOB30" s="64"/>
      <c r="MOC30" s="64"/>
      <c r="MOD30" s="64"/>
      <c r="MOE30" s="64"/>
      <c r="MOF30" s="64"/>
      <c r="MOG30" s="64"/>
      <c r="MOH30" s="64"/>
      <c r="MOI30" s="64"/>
      <c r="MOJ30" s="64"/>
      <c r="MOK30" s="64"/>
      <c r="MOL30" s="64"/>
      <c r="MOM30" s="64"/>
      <c r="MON30" s="64"/>
      <c r="MOO30" s="64"/>
      <c r="MOP30" s="64"/>
      <c r="MOQ30" s="64"/>
      <c r="MOR30" s="64"/>
      <c r="MOS30" s="64"/>
      <c r="MOT30" s="64"/>
      <c r="MOU30" s="64"/>
      <c r="MOV30" s="64"/>
      <c r="MOW30" s="64"/>
      <c r="MOX30" s="64"/>
      <c r="MOY30" s="64"/>
      <c r="MOZ30" s="64"/>
      <c r="MPA30" s="64"/>
      <c r="MPB30" s="64"/>
      <c r="MPC30" s="64"/>
      <c r="MPD30" s="64"/>
      <c r="MPE30" s="64"/>
      <c r="MPF30" s="64"/>
      <c r="MPG30" s="64"/>
      <c r="MPH30" s="64"/>
      <c r="MPI30" s="64"/>
      <c r="MPJ30" s="64"/>
      <c r="MPK30" s="64"/>
      <c r="MPL30" s="64"/>
      <c r="MPM30" s="64"/>
      <c r="MPN30" s="64"/>
      <c r="MPO30" s="64"/>
      <c r="MPP30" s="64"/>
      <c r="MPQ30" s="64"/>
      <c r="MPR30" s="64"/>
      <c r="MPS30" s="64"/>
      <c r="MPT30" s="64"/>
      <c r="MPU30" s="64"/>
      <c r="MPV30" s="64"/>
      <c r="MPW30" s="64"/>
      <c r="MPX30" s="64"/>
      <c r="MPY30" s="64"/>
      <c r="MPZ30" s="64"/>
      <c r="MQA30" s="64"/>
      <c r="MQB30" s="64"/>
      <c r="MQC30" s="64"/>
      <c r="MQD30" s="64"/>
      <c r="MQE30" s="64"/>
      <c r="MQF30" s="64"/>
      <c r="MQG30" s="64"/>
      <c r="MQH30" s="64"/>
      <c r="MQI30" s="64"/>
      <c r="MQJ30" s="64"/>
      <c r="MQK30" s="64"/>
      <c r="MQL30" s="64"/>
      <c r="MQM30" s="64"/>
      <c r="MQN30" s="64"/>
      <c r="MQO30" s="64"/>
      <c r="MQP30" s="64"/>
      <c r="MQQ30" s="64"/>
      <c r="MQR30" s="64"/>
      <c r="MQS30" s="64"/>
      <c r="MQT30" s="64"/>
      <c r="MQU30" s="64"/>
      <c r="MQV30" s="64"/>
      <c r="MQW30" s="64"/>
      <c r="MQX30" s="64"/>
      <c r="MQY30" s="64"/>
      <c r="MQZ30" s="64"/>
      <c r="MRA30" s="64"/>
      <c r="MRB30" s="64"/>
      <c r="MRC30" s="64"/>
      <c r="MRD30" s="64"/>
      <c r="MRE30" s="64"/>
      <c r="MRF30" s="64"/>
      <c r="MRG30" s="64"/>
      <c r="MRH30" s="64"/>
      <c r="MRI30" s="64"/>
      <c r="MRJ30" s="64"/>
      <c r="MRK30" s="64"/>
      <c r="MRL30" s="64"/>
      <c r="MRM30" s="64"/>
      <c r="MRN30" s="64"/>
      <c r="MRO30" s="64"/>
      <c r="MRP30" s="64"/>
      <c r="MRQ30" s="64"/>
      <c r="MRR30" s="64"/>
      <c r="MRS30" s="64"/>
      <c r="MRT30" s="64"/>
      <c r="MRU30" s="64"/>
      <c r="MRV30" s="64"/>
      <c r="MRW30" s="64"/>
      <c r="MRX30" s="64"/>
      <c r="MRY30" s="64"/>
      <c r="MRZ30" s="64"/>
      <c r="MSA30" s="64"/>
      <c r="MSB30" s="64"/>
      <c r="MSC30" s="64"/>
      <c r="MSD30" s="64"/>
      <c r="MSE30" s="64"/>
      <c r="MSF30" s="64"/>
      <c r="MSG30" s="64"/>
      <c r="MSH30" s="64"/>
      <c r="MSI30" s="64"/>
      <c r="MSJ30" s="64"/>
      <c r="MSK30" s="64"/>
      <c r="MSL30" s="64"/>
      <c r="MSM30" s="64"/>
      <c r="MSN30" s="64"/>
      <c r="MSO30" s="64"/>
      <c r="MSP30" s="64"/>
      <c r="MSQ30" s="64"/>
      <c r="MSR30" s="64"/>
      <c r="MSS30" s="64"/>
      <c r="MST30" s="64"/>
      <c r="MSU30" s="64"/>
      <c r="MSV30" s="64"/>
      <c r="MSW30" s="64"/>
      <c r="MSX30" s="64"/>
      <c r="MSY30" s="64"/>
      <c r="MSZ30" s="64"/>
      <c r="MTA30" s="64"/>
      <c r="MTB30" s="64"/>
      <c r="MTC30" s="64"/>
      <c r="MTD30" s="64"/>
      <c r="MTE30" s="64"/>
      <c r="MTF30" s="64"/>
      <c r="MTG30" s="64"/>
      <c r="MTH30" s="64"/>
      <c r="MTI30" s="64"/>
      <c r="MTJ30" s="64"/>
      <c r="MTK30" s="64"/>
      <c r="MTL30" s="64"/>
      <c r="MTM30" s="64"/>
      <c r="MTN30" s="64"/>
      <c r="MTO30" s="64"/>
      <c r="MTP30" s="64"/>
      <c r="MTQ30" s="64"/>
      <c r="MTR30" s="64"/>
      <c r="MTS30" s="64"/>
      <c r="MTT30" s="64"/>
      <c r="MTU30" s="64"/>
      <c r="MTV30" s="64"/>
      <c r="MTW30" s="64"/>
      <c r="MTX30" s="64"/>
      <c r="MTY30" s="64"/>
      <c r="MTZ30" s="64"/>
      <c r="MUA30" s="64"/>
      <c r="MUB30" s="64"/>
      <c r="MUC30" s="64"/>
      <c r="MUD30" s="64"/>
      <c r="MUE30" s="64"/>
      <c r="MUF30" s="64"/>
      <c r="MUG30" s="64"/>
      <c r="MUH30" s="64"/>
      <c r="MUI30" s="64"/>
      <c r="MUJ30" s="64"/>
      <c r="MUK30" s="64"/>
      <c r="MUL30" s="64"/>
      <c r="MUM30" s="64"/>
      <c r="MUN30" s="64"/>
      <c r="MUO30" s="64"/>
      <c r="MUP30" s="64"/>
      <c r="MUQ30" s="64"/>
      <c r="MUR30" s="64"/>
      <c r="MUS30" s="64"/>
      <c r="MUT30" s="64"/>
      <c r="MUU30" s="64"/>
      <c r="MUV30" s="64"/>
      <c r="MUW30" s="64"/>
      <c r="MUX30" s="64"/>
      <c r="MUY30" s="64"/>
      <c r="MUZ30" s="64"/>
      <c r="MVA30" s="64"/>
      <c r="MVB30" s="64"/>
      <c r="MVC30" s="64"/>
      <c r="MVD30" s="64"/>
      <c r="MVE30" s="64"/>
      <c r="MVF30" s="64"/>
      <c r="MVG30" s="64"/>
      <c r="MVH30" s="64"/>
      <c r="MVI30" s="64"/>
      <c r="MVJ30" s="64"/>
      <c r="MVK30" s="64"/>
      <c r="MVL30" s="64"/>
      <c r="MVM30" s="64"/>
      <c r="MVN30" s="64"/>
      <c r="MVO30" s="64"/>
      <c r="MVP30" s="64"/>
      <c r="MVQ30" s="64"/>
      <c r="MVR30" s="64"/>
      <c r="MVS30" s="64"/>
      <c r="MVT30" s="64"/>
      <c r="MVU30" s="64"/>
      <c r="MVV30" s="64"/>
      <c r="MVW30" s="64"/>
      <c r="MVX30" s="64"/>
      <c r="MVY30" s="64"/>
      <c r="MVZ30" s="64"/>
      <c r="MWA30" s="64"/>
      <c r="MWB30" s="64"/>
      <c r="MWC30" s="64"/>
      <c r="MWD30" s="64"/>
      <c r="MWE30" s="64"/>
      <c r="MWF30" s="64"/>
      <c r="MWG30" s="64"/>
      <c r="MWH30" s="64"/>
      <c r="MWI30" s="64"/>
      <c r="MWJ30" s="64"/>
      <c r="MWK30" s="64"/>
      <c r="MWL30" s="64"/>
      <c r="MWM30" s="64"/>
      <c r="MWN30" s="64"/>
      <c r="MWO30" s="64"/>
      <c r="MWP30" s="64"/>
      <c r="MWQ30" s="64"/>
      <c r="MWR30" s="64"/>
      <c r="MWS30" s="64"/>
      <c r="MWT30" s="64"/>
      <c r="MWU30" s="64"/>
      <c r="MWV30" s="64"/>
      <c r="MWW30" s="64"/>
      <c r="MWX30" s="64"/>
      <c r="MWY30" s="64"/>
      <c r="MWZ30" s="64"/>
      <c r="MXA30" s="64"/>
      <c r="MXB30" s="64"/>
      <c r="MXC30" s="64"/>
      <c r="MXD30" s="64"/>
      <c r="MXE30" s="64"/>
      <c r="MXF30" s="64"/>
      <c r="MXG30" s="64"/>
      <c r="MXH30" s="64"/>
      <c r="MXI30" s="64"/>
      <c r="MXJ30" s="64"/>
      <c r="MXK30" s="64"/>
      <c r="MXL30" s="64"/>
      <c r="MXM30" s="64"/>
      <c r="MXN30" s="64"/>
      <c r="MXO30" s="64"/>
      <c r="MXP30" s="64"/>
      <c r="MXQ30" s="64"/>
      <c r="MXR30" s="64"/>
      <c r="MXS30" s="64"/>
      <c r="MXT30" s="64"/>
      <c r="MXU30" s="64"/>
      <c r="MXV30" s="64"/>
      <c r="MXW30" s="64"/>
      <c r="MXX30" s="64"/>
      <c r="MXY30" s="64"/>
      <c r="MXZ30" s="64"/>
      <c r="MYA30" s="64"/>
      <c r="MYB30" s="64"/>
      <c r="MYC30" s="64"/>
      <c r="MYD30" s="64"/>
      <c r="MYE30" s="64"/>
      <c r="MYF30" s="64"/>
      <c r="MYG30" s="64"/>
      <c r="MYH30" s="64"/>
      <c r="MYI30" s="64"/>
      <c r="MYJ30" s="64"/>
      <c r="MYK30" s="64"/>
      <c r="MYL30" s="64"/>
      <c r="MYM30" s="64"/>
      <c r="MYN30" s="64"/>
      <c r="MYO30" s="64"/>
      <c r="MYP30" s="64"/>
      <c r="MYQ30" s="64"/>
      <c r="MYR30" s="64"/>
      <c r="MYS30" s="64"/>
      <c r="MYT30" s="64"/>
      <c r="MYU30" s="64"/>
      <c r="MYV30" s="64"/>
      <c r="MYW30" s="64"/>
      <c r="MYX30" s="64"/>
      <c r="MYY30" s="64"/>
      <c r="MYZ30" s="64"/>
      <c r="MZA30" s="64"/>
      <c r="MZB30" s="64"/>
      <c r="MZC30" s="64"/>
      <c r="MZD30" s="64"/>
      <c r="MZE30" s="64"/>
      <c r="MZF30" s="64"/>
      <c r="MZG30" s="64"/>
      <c r="MZH30" s="64"/>
      <c r="MZI30" s="64"/>
      <c r="MZJ30" s="64"/>
      <c r="MZK30" s="64"/>
      <c r="MZL30" s="64"/>
      <c r="MZM30" s="64"/>
      <c r="MZN30" s="64"/>
      <c r="MZO30" s="64"/>
      <c r="MZP30" s="64"/>
      <c r="MZQ30" s="64"/>
      <c r="MZR30" s="64"/>
      <c r="MZS30" s="64"/>
      <c r="MZT30" s="64"/>
      <c r="MZU30" s="64"/>
      <c r="MZV30" s="64"/>
      <c r="MZW30" s="64"/>
      <c r="MZX30" s="64"/>
      <c r="MZY30" s="64"/>
      <c r="MZZ30" s="64"/>
      <c r="NAA30" s="64"/>
      <c r="NAB30" s="64"/>
      <c r="NAC30" s="64"/>
      <c r="NAD30" s="64"/>
      <c r="NAE30" s="64"/>
      <c r="NAF30" s="64"/>
      <c r="NAG30" s="64"/>
      <c r="NAH30" s="64"/>
      <c r="NAI30" s="64"/>
      <c r="NAJ30" s="64"/>
      <c r="NAK30" s="64"/>
      <c r="NAL30" s="64"/>
      <c r="NAM30" s="64"/>
      <c r="NAN30" s="64"/>
      <c r="NAO30" s="64"/>
      <c r="NAP30" s="64"/>
      <c r="NAQ30" s="64"/>
      <c r="NAR30" s="64"/>
      <c r="NAS30" s="64"/>
      <c r="NAT30" s="64"/>
      <c r="NAU30" s="64"/>
      <c r="NAV30" s="64"/>
      <c r="NAW30" s="64"/>
      <c r="NAX30" s="64"/>
      <c r="NAY30" s="64"/>
      <c r="NAZ30" s="64"/>
      <c r="NBA30" s="64"/>
      <c r="NBB30" s="64"/>
      <c r="NBC30" s="64"/>
      <c r="NBD30" s="64"/>
      <c r="NBE30" s="64"/>
      <c r="NBF30" s="64"/>
      <c r="NBG30" s="64"/>
      <c r="NBH30" s="64"/>
      <c r="NBI30" s="64"/>
      <c r="NBJ30" s="64"/>
      <c r="NBK30" s="64"/>
      <c r="NBL30" s="64"/>
      <c r="NBM30" s="64"/>
      <c r="NBN30" s="64"/>
      <c r="NBO30" s="64"/>
      <c r="NBP30" s="64"/>
      <c r="NBQ30" s="64"/>
      <c r="NBR30" s="64"/>
      <c r="NBS30" s="64"/>
      <c r="NBT30" s="64"/>
      <c r="NBU30" s="64"/>
      <c r="NBV30" s="64"/>
      <c r="NBW30" s="64"/>
      <c r="NBX30" s="64"/>
      <c r="NBY30" s="64"/>
      <c r="NBZ30" s="64"/>
      <c r="NCA30" s="64"/>
      <c r="NCB30" s="64"/>
      <c r="NCC30" s="64"/>
      <c r="NCD30" s="64"/>
      <c r="NCE30" s="64"/>
      <c r="NCF30" s="64"/>
      <c r="NCG30" s="64"/>
      <c r="NCH30" s="64"/>
      <c r="NCI30" s="64"/>
      <c r="NCJ30" s="64"/>
      <c r="NCK30" s="64"/>
      <c r="NCL30" s="64"/>
      <c r="NCM30" s="64"/>
      <c r="NCN30" s="64"/>
      <c r="NCO30" s="64"/>
      <c r="NCP30" s="64"/>
      <c r="NCQ30" s="64"/>
      <c r="NCR30" s="64"/>
      <c r="NCS30" s="64"/>
      <c r="NCT30" s="64"/>
      <c r="NCU30" s="64"/>
      <c r="NCV30" s="64"/>
      <c r="NCW30" s="64"/>
      <c r="NCX30" s="64"/>
      <c r="NCY30" s="64"/>
      <c r="NCZ30" s="64"/>
      <c r="NDA30" s="64"/>
      <c r="NDB30" s="64"/>
      <c r="NDC30" s="64"/>
      <c r="NDD30" s="64"/>
      <c r="NDE30" s="64"/>
      <c r="NDF30" s="64"/>
      <c r="NDG30" s="64"/>
      <c r="NDH30" s="64"/>
      <c r="NDI30" s="64"/>
      <c r="NDJ30" s="64"/>
      <c r="NDK30" s="64"/>
      <c r="NDL30" s="64"/>
      <c r="NDM30" s="64"/>
      <c r="NDN30" s="64"/>
      <c r="NDO30" s="64"/>
      <c r="NDP30" s="64"/>
      <c r="NDQ30" s="64"/>
      <c r="NDR30" s="64"/>
      <c r="NDS30" s="64"/>
      <c r="NDT30" s="64"/>
      <c r="NDU30" s="64"/>
      <c r="NDV30" s="64"/>
      <c r="NDW30" s="64"/>
      <c r="NDX30" s="64"/>
      <c r="NDY30" s="64"/>
      <c r="NDZ30" s="64"/>
      <c r="NEA30" s="64"/>
      <c r="NEB30" s="64"/>
      <c r="NEC30" s="64"/>
      <c r="NED30" s="64"/>
      <c r="NEE30" s="64"/>
      <c r="NEF30" s="64"/>
      <c r="NEG30" s="64"/>
      <c r="NEH30" s="64"/>
      <c r="NEI30" s="64"/>
      <c r="NEJ30" s="64"/>
      <c r="NEK30" s="64"/>
      <c r="NEL30" s="64"/>
      <c r="NEM30" s="64"/>
      <c r="NEN30" s="64"/>
      <c r="NEO30" s="64"/>
      <c r="NEP30" s="64"/>
      <c r="NEQ30" s="64"/>
      <c r="NER30" s="64"/>
      <c r="NES30" s="64"/>
      <c r="NET30" s="64"/>
      <c r="NEU30" s="64"/>
      <c r="NEV30" s="64"/>
      <c r="NEW30" s="64"/>
      <c r="NEX30" s="64"/>
      <c r="NEY30" s="64"/>
      <c r="NEZ30" s="64"/>
      <c r="NFA30" s="64"/>
      <c r="NFB30" s="64"/>
      <c r="NFC30" s="64"/>
      <c r="NFD30" s="64"/>
      <c r="NFE30" s="64"/>
      <c r="NFF30" s="64"/>
      <c r="NFG30" s="64"/>
      <c r="NFH30" s="64"/>
      <c r="NFI30" s="64"/>
      <c r="NFJ30" s="64"/>
      <c r="NFK30" s="64"/>
      <c r="NFL30" s="64"/>
      <c r="NFM30" s="64"/>
      <c r="NFN30" s="64"/>
      <c r="NFO30" s="64"/>
      <c r="NFP30" s="64"/>
      <c r="NFQ30" s="64"/>
      <c r="NFR30" s="64"/>
      <c r="NFS30" s="64"/>
      <c r="NFT30" s="64"/>
      <c r="NFU30" s="64"/>
      <c r="NFV30" s="64"/>
      <c r="NFW30" s="64"/>
      <c r="NFX30" s="64"/>
      <c r="NFY30" s="64"/>
      <c r="NFZ30" s="64"/>
      <c r="NGA30" s="64"/>
      <c r="NGB30" s="64"/>
      <c r="NGC30" s="64"/>
      <c r="NGD30" s="64"/>
      <c r="NGE30" s="64"/>
      <c r="NGF30" s="64"/>
      <c r="NGG30" s="64"/>
      <c r="NGH30" s="64"/>
      <c r="NGI30" s="64"/>
      <c r="NGJ30" s="64"/>
      <c r="NGK30" s="64"/>
      <c r="NGL30" s="64"/>
      <c r="NGM30" s="64"/>
      <c r="NGN30" s="64"/>
      <c r="NGO30" s="64"/>
      <c r="NGP30" s="64"/>
      <c r="NGQ30" s="64"/>
      <c r="NGR30" s="64"/>
      <c r="NGS30" s="64"/>
      <c r="NGT30" s="64"/>
      <c r="NGU30" s="64"/>
      <c r="NGV30" s="64"/>
      <c r="NGW30" s="64"/>
      <c r="NGX30" s="64"/>
      <c r="NGY30" s="64"/>
      <c r="NGZ30" s="64"/>
      <c r="NHA30" s="64"/>
      <c r="NHB30" s="64"/>
      <c r="NHC30" s="64"/>
      <c r="NHD30" s="64"/>
      <c r="NHE30" s="64"/>
      <c r="NHF30" s="64"/>
      <c r="NHG30" s="64"/>
      <c r="NHH30" s="64"/>
      <c r="NHI30" s="64"/>
      <c r="NHJ30" s="64"/>
      <c r="NHK30" s="64"/>
      <c r="NHL30" s="64"/>
      <c r="NHM30" s="64"/>
      <c r="NHN30" s="64"/>
      <c r="NHO30" s="64"/>
      <c r="NHP30" s="64"/>
      <c r="NHQ30" s="64"/>
      <c r="NHR30" s="64"/>
      <c r="NHS30" s="64"/>
      <c r="NHT30" s="64"/>
      <c r="NHU30" s="64"/>
      <c r="NHV30" s="64"/>
      <c r="NHW30" s="64"/>
      <c r="NHX30" s="64"/>
      <c r="NHY30" s="64"/>
      <c r="NHZ30" s="64"/>
      <c r="NIA30" s="64"/>
      <c r="NIB30" s="64"/>
      <c r="NIC30" s="64"/>
      <c r="NID30" s="64"/>
      <c r="NIE30" s="64"/>
      <c r="NIF30" s="64"/>
      <c r="NIG30" s="64"/>
      <c r="NIH30" s="64"/>
      <c r="NII30" s="64"/>
      <c r="NIJ30" s="64"/>
      <c r="NIK30" s="64"/>
      <c r="NIL30" s="64"/>
      <c r="NIM30" s="64"/>
      <c r="NIN30" s="64"/>
      <c r="NIO30" s="64"/>
      <c r="NIP30" s="64"/>
      <c r="NIQ30" s="64"/>
      <c r="NIR30" s="64"/>
      <c r="NIS30" s="64"/>
      <c r="NIT30" s="64"/>
      <c r="NIU30" s="64"/>
      <c r="NIV30" s="64"/>
      <c r="NIW30" s="64"/>
      <c r="NIX30" s="64"/>
      <c r="NIY30" s="64"/>
      <c r="NIZ30" s="64"/>
      <c r="NJA30" s="64"/>
      <c r="NJB30" s="64"/>
      <c r="NJC30" s="64"/>
      <c r="NJD30" s="64"/>
      <c r="NJE30" s="64"/>
      <c r="NJF30" s="64"/>
      <c r="NJG30" s="64"/>
      <c r="NJH30" s="64"/>
      <c r="NJI30" s="64"/>
      <c r="NJJ30" s="64"/>
      <c r="NJK30" s="64"/>
      <c r="NJL30" s="64"/>
      <c r="NJM30" s="64"/>
      <c r="NJN30" s="64"/>
      <c r="NJO30" s="64"/>
      <c r="NJP30" s="64"/>
      <c r="NJQ30" s="64"/>
      <c r="NJR30" s="64"/>
      <c r="NJS30" s="64"/>
      <c r="NJT30" s="64"/>
      <c r="NJU30" s="64"/>
      <c r="NJV30" s="64"/>
      <c r="NJW30" s="64"/>
      <c r="NJX30" s="64"/>
      <c r="NJY30" s="64"/>
      <c r="NJZ30" s="64"/>
      <c r="NKA30" s="64"/>
      <c r="NKB30" s="64"/>
      <c r="NKC30" s="64"/>
      <c r="NKD30" s="64"/>
      <c r="NKE30" s="64"/>
      <c r="NKF30" s="64"/>
      <c r="NKG30" s="64"/>
      <c r="NKH30" s="64"/>
      <c r="NKI30" s="64"/>
      <c r="NKJ30" s="64"/>
      <c r="NKK30" s="64"/>
      <c r="NKL30" s="64"/>
      <c r="NKM30" s="64"/>
      <c r="NKN30" s="64"/>
      <c r="NKO30" s="64"/>
      <c r="NKP30" s="64"/>
      <c r="NKQ30" s="64"/>
      <c r="NKR30" s="64"/>
      <c r="NKS30" s="64"/>
      <c r="NKT30" s="64"/>
      <c r="NKU30" s="64"/>
      <c r="NKV30" s="64"/>
      <c r="NKW30" s="64"/>
      <c r="NKX30" s="64"/>
      <c r="NKY30" s="64"/>
      <c r="NKZ30" s="64"/>
      <c r="NLA30" s="64"/>
      <c r="NLB30" s="64"/>
      <c r="NLC30" s="64"/>
      <c r="NLD30" s="64"/>
      <c r="NLE30" s="64"/>
      <c r="NLF30" s="64"/>
      <c r="NLG30" s="64"/>
      <c r="NLH30" s="64"/>
      <c r="NLI30" s="64"/>
      <c r="NLJ30" s="64"/>
      <c r="NLK30" s="64"/>
      <c r="NLL30" s="64"/>
      <c r="NLM30" s="64"/>
      <c r="NLN30" s="64"/>
      <c r="NLO30" s="64"/>
      <c r="NLP30" s="64"/>
      <c r="NLQ30" s="64"/>
      <c r="NLR30" s="64"/>
      <c r="NLS30" s="64"/>
      <c r="NLT30" s="64"/>
      <c r="NLU30" s="64"/>
      <c r="NLV30" s="64"/>
      <c r="NLW30" s="64"/>
      <c r="NLX30" s="64"/>
      <c r="NLY30" s="64"/>
      <c r="NLZ30" s="64"/>
      <c r="NMA30" s="64"/>
      <c r="NMB30" s="64"/>
      <c r="NMC30" s="64"/>
      <c r="NMD30" s="64"/>
      <c r="NME30" s="64"/>
      <c r="NMF30" s="64"/>
      <c r="NMG30" s="64"/>
      <c r="NMH30" s="64"/>
      <c r="NMI30" s="64"/>
      <c r="NMJ30" s="64"/>
      <c r="NMK30" s="64"/>
      <c r="NML30" s="64"/>
      <c r="NMM30" s="64"/>
      <c r="NMN30" s="64"/>
      <c r="NMO30" s="64"/>
      <c r="NMP30" s="64"/>
      <c r="NMQ30" s="64"/>
      <c r="NMR30" s="64"/>
      <c r="NMS30" s="64"/>
      <c r="NMT30" s="64"/>
      <c r="NMU30" s="64"/>
      <c r="NMV30" s="64"/>
      <c r="NMW30" s="64"/>
      <c r="NMX30" s="64"/>
      <c r="NMY30" s="64"/>
      <c r="NMZ30" s="64"/>
      <c r="NNA30" s="64"/>
      <c r="NNB30" s="64"/>
      <c r="NNC30" s="64"/>
      <c r="NND30" s="64"/>
      <c r="NNE30" s="64"/>
      <c r="NNF30" s="64"/>
      <c r="NNG30" s="64"/>
      <c r="NNH30" s="64"/>
      <c r="NNI30" s="64"/>
      <c r="NNJ30" s="64"/>
      <c r="NNK30" s="64"/>
      <c r="NNL30" s="64"/>
      <c r="NNM30" s="64"/>
      <c r="NNN30" s="64"/>
      <c r="NNO30" s="64"/>
      <c r="NNP30" s="64"/>
      <c r="NNQ30" s="64"/>
      <c r="NNR30" s="64"/>
      <c r="NNS30" s="64"/>
      <c r="NNT30" s="64"/>
      <c r="NNU30" s="64"/>
      <c r="NNV30" s="64"/>
      <c r="NNW30" s="64"/>
      <c r="NNX30" s="64"/>
      <c r="NNY30" s="64"/>
      <c r="NNZ30" s="64"/>
      <c r="NOA30" s="64"/>
      <c r="NOB30" s="64"/>
      <c r="NOC30" s="64"/>
      <c r="NOD30" s="64"/>
      <c r="NOE30" s="64"/>
      <c r="NOF30" s="64"/>
      <c r="NOG30" s="64"/>
      <c r="NOH30" s="64"/>
      <c r="NOI30" s="64"/>
      <c r="NOJ30" s="64"/>
      <c r="NOK30" s="64"/>
      <c r="NOL30" s="64"/>
      <c r="NOM30" s="64"/>
      <c r="NON30" s="64"/>
      <c r="NOO30" s="64"/>
      <c r="NOP30" s="64"/>
      <c r="NOQ30" s="64"/>
      <c r="NOR30" s="64"/>
      <c r="NOS30" s="64"/>
      <c r="NOT30" s="64"/>
      <c r="NOU30" s="64"/>
      <c r="NOV30" s="64"/>
      <c r="NOW30" s="64"/>
      <c r="NOX30" s="64"/>
      <c r="NOY30" s="64"/>
      <c r="NOZ30" s="64"/>
      <c r="NPA30" s="64"/>
      <c r="NPB30" s="64"/>
      <c r="NPC30" s="64"/>
      <c r="NPD30" s="64"/>
      <c r="NPE30" s="64"/>
      <c r="NPF30" s="64"/>
      <c r="NPG30" s="64"/>
      <c r="NPH30" s="64"/>
      <c r="NPI30" s="64"/>
      <c r="NPJ30" s="64"/>
      <c r="NPK30" s="64"/>
      <c r="NPL30" s="64"/>
      <c r="NPM30" s="64"/>
      <c r="NPN30" s="64"/>
      <c r="NPO30" s="64"/>
      <c r="NPP30" s="64"/>
      <c r="NPQ30" s="64"/>
      <c r="NPR30" s="64"/>
      <c r="NPS30" s="64"/>
      <c r="NPT30" s="64"/>
      <c r="NPU30" s="64"/>
      <c r="NPV30" s="64"/>
      <c r="NPW30" s="64"/>
      <c r="NPX30" s="64"/>
      <c r="NPY30" s="64"/>
      <c r="NPZ30" s="64"/>
      <c r="NQA30" s="64"/>
      <c r="NQB30" s="64"/>
      <c r="NQC30" s="64"/>
      <c r="NQD30" s="64"/>
      <c r="NQE30" s="64"/>
      <c r="NQF30" s="64"/>
      <c r="NQG30" s="64"/>
      <c r="NQH30" s="64"/>
      <c r="NQI30" s="64"/>
      <c r="NQJ30" s="64"/>
      <c r="NQK30" s="64"/>
      <c r="NQL30" s="64"/>
      <c r="NQM30" s="64"/>
      <c r="NQN30" s="64"/>
      <c r="NQO30" s="64"/>
      <c r="NQP30" s="64"/>
      <c r="NQQ30" s="64"/>
      <c r="NQR30" s="64"/>
      <c r="NQS30" s="64"/>
      <c r="NQT30" s="64"/>
      <c r="NQU30" s="64"/>
      <c r="NQV30" s="64"/>
      <c r="NQW30" s="64"/>
      <c r="NQX30" s="64"/>
      <c r="NQY30" s="64"/>
      <c r="NQZ30" s="64"/>
      <c r="NRA30" s="64"/>
      <c r="NRB30" s="64"/>
      <c r="NRC30" s="64"/>
      <c r="NRD30" s="64"/>
      <c r="NRE30" s="64"/>
      <c r="NRF30" s="64"/>
      <c r="NRG30" s="64"/>
      <c r="NRH30" s="64"/>
      <c r="NRI30" s="64"/>
      <c r="NRJ30" s="64"/>
      <c r="NRK30" s="64"/>
      <c r="NRL30" s="64"/>
      <c r="NRM30" s="64"/>
      <c r="NRN30" s="64"/>
      <c r="NRO30" s="64"/>
      <c r="NRP30" s="64"/>
      <c r="NRQ30" s="64"/>
      <c r="NRR30" s="64"/>
      <c r="NRS30" s="64"/>
      <c r="NRT30" s="64"/>
      <c r="NRU30" s="64"/>
      <c r="NRV30" s="64"/>
      <c r="NRW30" s="64"/>
      <c r="NRX30" s="64"/>
      <c r="NRY30" s="64"/>
      <c r="NRZ30" s="64"/>
      <c r="NSA30" s="64"/>
      <c r="NSB30" s="64"/>
      <c r="NSC30" s="64"/>
      <c r="NSD30" s="64"/>
      <c r="NSE30" s="64"/>
      <c r="NSF30" s="64"/>
      <c r="NSG30" s="64"/>
      <c r="NSH30" s="64"/>
      <c r="NSI30" s="64"/>
      <c r="NSJ30" s="64"/>
      <c r="NSK30" s="64"/>
      <c r="NSL30" s="64"/>
      <c r="NSM30" s="64"/>
      <c r="NSN30" s="64"/>
      <c r="NSO30" s="64"/>
      <c r="NSP30" s="64"/>
      <c r="NSQ30" s="64"/>
      <c r="NSR30" s="64"/>
      <c r="NSS30" s="64"/>
      <c r="NST30" s="64"/>
      <c r="NSU30" s="64"/>
      <c r="NSV30" s="64"/>
      <c r="NSW30" s="64"/>
      <c r="NSX30" s="64"/>
      <c r="NSY30" s="64"/>
      <c r="NSZ30" s="64"/>
      <c r="NTA30" s="64"/>
      <c r="NTB30" s="64"/>
      <c r="NTC30" s="64"/>
      <c r="NTD30" s="64"/>
      <c r="NTE30" s="64"/>
      <c r="NTF30" s="64"/>
      <c r="NTG30" s="64"/>
      <c r="NTH30" s="64"/>
      <c r="NTI30" s="64"/>
      <c r="NTJ30" s="64"/>
      <c r="NTK30" s="64"/>
      <c r="NTL30" s="64"/>
      <c r="NTM30" s="64"/>
      <c r="NTN30" s="64"/>
      <c r="NTO30" s="64"/>
      <c r="NTP30" s="64"/>
      <c r="NTQ30" s="64"/>
      <c r="NTR30" s="64"/>
      <c r="NTS30" s="64"/>
      <c r="NTT30" s="64"/>
      <c r="NTU30" s="64"/>
      <c r="NTV30" s="64"/>
      <c r="NTW30" s="64"/>
      <c r="NTX30" s="64"/>
      <c r="NTY30" s="64"/>
      <c r="NTZ30" s="64"/>
      <c r="NUA30" s="64"/>
      <c r="NUB30" s="64"/>
      <c r="NUC30" s="64"/>
      <c r="NUD30" s="64"/>
      <c r="NUE30" s="64"/>
      <c r="NUF30" s="64"/>
      <c r="NUG30" s="64"/>
      <c r="NUH30" s="64"/>
      <c r="NUI30" s="64"/>
      <c r="NUJ30" s="64"/>
      <c r="NUK30" s="64"/>
      <c r="NUL30" s="64"/>
      <c r="NUM30" s="64"/>
      <c r="NUN30" s="64"/>
      <c r="NUO30" s="64"/>
      <c r="NUP30" s="64"/>
      <c r="NUQ30" s="64"/>
      <c r="NUR30" s="64"/>
      <c r="NUS30" s="64"/>
      <c r="NUT30" s="64"/>
      <c r="NUU30" s="64"/>
      <c r="NUV30" s="64"/>
      <c r="NUW30" s="64"/>
      <c r="NUX30" s="64"/>
      <c r="NUY30" s="64"/>
      <c r="NUZ30" s="64"/>
      <c r="NVA30" s="64"/>
      <c r="NVB30" s="64"/>
      <c r="NVC30" s="64"/>
      <c r="NVD30" s="64"/>
      <c r="NVE30" s="64"/>
      <c r="NVF30" s="64"/>
      <c r="NVG30" s="64"/>
      <c r="NVH30" s="64"/>
      <c r="NVI30" s="64"/>
      <c r="NVJ30" s="64"/>
      <c r="NVK30" s="64"/>
      <c r="NVL30" s="64"/>
      <c r="NVM30" s="64"/>
      <c r="NVN30" s="64"/>
      <c r="NVO30" s="64"/>
      <c r="NVP30" s="64"/>
      <c r="NVQ30" s="64"/>
      <c r="NVR30" s="64"/>
      <c r="NVS30" s="64"/>
      <c r="NVT30" s="64"/>
      <c r="NVU30" s="64"/>
      <c r="NVV30" s="64"/>
      <c r="NVW30" s="64"/>
      <c r="NVX30" s="64"/>
      <c r="NVY30" s="64"/>
      <c r="NVZ30" s="64"/>
      <c r="NWA30" s="64"/>
      <c r="NWB30" s="64"/>
      <c r="NWC30" s="64"/>
      <c r="NWD30" s="64"/>
      <c r="NWE30" s="64"/>
      <c r="NWF30" s="64"/>
      <c r="NWG30" s="64"/>
      <c r="NWH30" s="64"/>
      <c r="NWI30" s="64"/>
      <c r="NWJ30" s="64"/>
      <c r="NWK30" s="64"/>
      <c r="NWL30" s="64"/>
      <c r="NWM30" s="64"/>
      <c r="NWN30" s="64"/>
      <c r="NWO30" s="64"/>
      <c r="NWP30" s="64"/>
      <c r="NWQ30" s="64"/>
      <c r="NWR30" s="64"/>
      <c r="NWS30" s="64"/>
      <c r="NWT30" s="64"/>
      <c r="NWU30" s="64"/>
      <c r="NWV30" s="64"/>
      <c r="NWW30" s="64"/>
      <c r="NWX30" s="64"/>
      <c r="NWY30" s="64"/>
      <c r="NWZ30" s="64"/>
      <c r="NXA30" s="64"/>
      <c r="NXB30" s="64"/>
      <c r="NXC30" s="64"/>
      <c r="NXD30" s="64"/>
      <c r="NXE30" s="64"/>
      <c r="NXF30" s="64"/>
      <c r="NXG30" s="64"/>
      <c r="NXH30" s="64"/>
      <c r="NXI30" s="64"/>
      <c r="NXJ30" s="64"/>
      <c r="NXK30" s="64"/>
      <c r="NXL30" s="64"/>
      <c r="NXM30" s="64"/>
      <c r="NXN30" s="64"/>
      <c r="NXO30" s="64"/>
      <c r="NXP30" s="64"/>
      <c r="NXQ30" s="64"/>
      <c r="NXR30" s="64"/>
      <c r="NXS30" s="64"/>
      <c r="NXT30" s="64"/>
      <c r="NXU30" s="64"/>
      <c r="NXV30" s="64"/>
      <c r="NXW30" s="64"/>
      <c r="NXX30" s="64"/>
      <c r="NXY30" s="64"/>
      <c r="NXZ30" s="64"/>
      <c r="NYA30" s="64"/>
      <c r="NYB30" s="64"/>
      <c r="NYC30" s="64"/>
      <c r="NYD30" s="64"/>
      <c r="NYE30" s="64"/>
      <c r="NYF30" s="64"/>
      <c r="NYG30" s="64"/>
      <c r="NYH30" s="64"/>
      <c r="NYI30" s="64"/>
      <c r="NYJ30" s="64"/>
      <c r="NYK30" s="64"/>
      <c r="NYL30" s="64"/>
      <c r="NYM30" s="64"/>
      <c r="NYN30" s="64"/>
      <c r="NYO30" s="64"/>
      <c r="NYP30" s="64"/>
      <c r="NYQ30" s="64"/>
      <c r="NYR30" s="64"/>
      <c r="NYS30" s="64"/>
      <c r="NYT30" s="64"/>
      <c r="NYU30" s="64"/>
      <c r="NYV30" s="64"/>
      <c r="NYW30" s="64"/>
      <c r="NYX30" s="64"/>
      <c r="NYY30" s="64"/>
      <c r="NYZ30" s="64"/>
      <c r="NZA30" s="64"/>
      <c r="NZB30" s="64"/>
      <c r="NZC30" s="64"/>
      <c r="NZD30" s="64"/>
      <c r="NZE30" s="64"/>
      <c r="NZF30" s="64"/>
      <c r="NZG30" s="64"/>
      <c r="NZH30" s="64"/>
      <c r="NZI30" s="64"/>
      <c r="NZJ30" s="64"/>
      <c r="NZK30" s="64"/>
      <c r="NZL30" s="64"/>
      <c r="NZM30" s="64"/>
      <c r="NZN30" s="64"/>
      <c r="NZO30" s="64"/>
      <c r="NZP30" s="64"/>
      <c r="NZQ30" s="64"/>
      <c r="NZR30" s="64"/>
      <c r="NZS30" s="64"/>
      <c r="NZT30" s="64"/>
      <c r="NZU30" s="64"/>
      <c r="NZV30" s="64"/>
      <c r="NZW30" s="64"/>
      <c r="NZX30" s="64"/>
      <c r="NZY30" s="64"/>
      <c r="NZZ30" s="64"/>
      <c r="OAA30" s="64"/>
      <c r="OAB30" s="64"/>
      <c r="OAC30" s="64"/>
      <c r="OAD30" s="64"/>
      <c r="OAE30" s="64"/>
      <c r="OAF30" s="64"/>
      <c r="OAG30" s="64"/>
      <c r="OAH30" s="64"/>
      <c r="OAI30" s="64"/>
      <c r="OAJ30" s="64"/>
      <c r="OAK30" s="64"/>
      <c r="OAL30" s="64"/>
      <c r="OAM30" s="64"/>
      <c r="OAN30" s="64"/>
      <c r="OAO30" s="64"/>
      <c r="OAP30" s="64"/>
      <c r="OAQ30" s="64"/>
      <c r="OAR30" s="64"/>
      <c r="OAS30" s="64"/>
      <c r="OAT30" s="64"/>
      <c r="OAU30" s="64"/>
      <c r="OAV30" s="64"/>
      <c r="OAW30" s="64"/>
      <c r="OAX30" s="64"/>
      <c r="OAY30" s="64"/>
      <c r="OAZ30" s="64"/>
      <c r="OBA30" s="64"/>
      <c r="OBB30" s="64"/>
      <c r="OBC30" s="64"/>
      <c r="OBD30" s="64"/>
      <c r="OBE30" s="64"/>
      <c r="OBF30" s="64"/>
      <c r="OBG30" s="64"/>
      <c r="OBH30" s="64"/>
      <c r="OBI30" s="64"/>
      <c r="OBJ30" s="64"/>
      <c r="OBK30" s="64"/>
      <c r="OBL30" s="64"/>
      <c r="OBM30" s="64"/>
      <c r="OBN30" s="64"/>
      <c r="OBO30" s="64"/>
      <c r="OBP30" s="64"/>
      <c r="OBQ30" s="64"/>
      <c r="OBR30" s="64"/>
      <c r="OBS30" s="64"/>
      <c r="OBT30" s="64"/>
      <c r="OBU30" s="64"/>
      <c r="OBV30" s="64"/>
      <c r="OBW30" s="64"/>
      <c r="OBX30" s="64"/>
      <c r="OBY30" s="64"/>
      <c r="OBZ30" s="64"/>
      <c r="OCA30" s="64"/>
      <c r="OCB30" s="64"/>
      <c r="OCC30" s="64"/>
      <c r="OCD30" s="64"/>
      <c r="OCE30" s="64"/>
      <c r="OCF30" s="64"/>
      <c r="OCG30" s="64"/>
      <c r="OCH30" s="64"/>
      <c r="OCI30" s="64"/>
      <c r="OCJ30" s="64"/>
      <c r="OCK30" s="64"/>
      <c r="OCL30" s="64"/>
      <c r="OCM30" s="64"/>
      <c r="OCN30" s="64"/>
      <c r="OCO30" s="64"/>
      <c r="OCP30" s="64"/>
      <c r="OCQ30" s="64"/>
      <c r="OCR30" s="64"/>
      <c r="OCS30" s="64"/>
      <c r="OCT30" s="64"/>
      <c r="OCU30" s="64"/>
      <c r="OCV30" s="64"/>
      <c r="OCW30" s="64"/>
      <c r="OCX30" s="64"/>
      <c r="OCY30" s="64"/>
      <c r="OCZ30" s="64"/>
      <c r="ODA30" s="64"/>
      <c r="ODB30" s="64"/>
      <c r="ODC30" s="64"/>
      <c r="ODD30" s="64"/>
      <c r="ODE30" s="64"/>
      <c r="ODF30" s="64"/>
      <c r="ODG30" s="64"/>
      <c r="ODH30" s="64"/>
      <c r="ODI30" s="64"/>
      <c r="ODJ30" s="64"/>
      <c r="ODK30" s="64"/>
      <c r="ODL30" s="64"/>
      <c r="ODM30" s="64"/>
      <c r="ODN30" s="64"/>
      <c r="ODO30" s="64"/>
      <c r="ODP30" s="64"/>
      <c r="ODQ30" s="64"/>
      <c r="ODR30" s="64"/>
      <c r="ODS30" s="64"/>
      <c r="ODT30" s="64"/>
      <c r="ODU30" s="64"/>
      <c r="ODV30" s="64"/>
      <c r="ODW30" s="64"/>
      <c r="ODX30" s="64"/>
      <c r="ODY30" s="64"/>
      <c r="ODZ30" s="64"/>
      <c r="OEA30" s="64"/>
      <c r="OEB30" s="64"/>
      <c r="OEC30" s="64"/>
      <c r="OED30" s="64"/>
      <c r="OEE30" s="64"/>
      <c r="OEF30" s="64"/>
      <c r="OEG30" s="64"/>
      <c r="OEH30" s="64"/>
      <c r="OEI30" s="64"/>
      <c r="OEJ30" s="64"/>
      <c r="OEK30" s="64"/>
      <c r="OEL30" s="64"/>
      <c r="OEM30" s="64"/>
      <c r="OEN30" s="64"/>
      <c r="OEO30" s="64"/>
      <c r="OEP30" s="64"/>
      <c r="OEQ30" s="64"/>
      <c r="OER30" s="64"/>
      <c r="OES30" s="64"/>
      <c r="OET30" s="64"/>
      <c r="OEU30" s="64"/>
      <c r="OEV30" s="64"/>
      <c r="OEW30" s="64"/>
      <c r="OEX30" s="64"/>
      <c r="OEY30" s="64"/>
      <c r="OEZ30" s="64"/>
      <c r="OFA30" s="64"/>
      <c r="OFB30" s="64"/>
      <c r="OFC30" s="64"/>
      <c r="OFD30" s="64"/>
      <c r="OFE30" s="64"/>
      <c r="OFF30" s="64"/>
      <c r="OFG30" s="64"/>
      <c r="OFH30" s="64"/>
      <c r="OFI30" s="64"/>
      <c r="OFJ30" s="64"/>
      <c r="OFK30" s="64"/>
      <c r="OFL30" s="64"/>
      <c r="OFM30" s="64"/>
      <c r="OFN30" s="64"/>
      <c r="OFO30" s="64"/>
      <c r="OFP30" s="64"/>
      <c r="OFQ30" s="64"/>
      <c r="OFR30" s="64"/>
      <c r="OFS30" s="64"/>
      <c r="OFT30" s="64"/>
      <c r="OFU30" s="64"/>
      <c r="OFV30" s="64"/>
      <c r="OFW30" s="64"/>
      <c r="OFX30" s="64"/>
      <c r="OFY30" s="64"/>
      <c r="OFZ30" s="64"/>
      <c r="OGA30" s="64"/>
      <c r="OGB30" s="64"/>
      <c r="OGC30" s="64"/>
      <c r="OGD30" s="64"/>
      <c r="OGE30" s="64"/>
      <c r="OGF30" s="64"/>
      <c r="OGG30" s="64"/>
      <c r="OGH30" s="64"/>
      <c r="OGI30" s="64"/>
      <c r="OGJ30" s="64"/>
      <c r="OGK30" s="64"/>
      <c r="OGL30" s="64"/>
      <c r="OGM30" s="64"/>
      <c r="OGN30" s="64"/>
      <c r="OGO30" s="64"/>
      <c r="OGP30" s="64"/>
      <c r="OGQ30" s="64"/>
      <c r="OGR30" s="64"/>
      <c r="OGS30" s="64"/>
      <c r="OGT30" s="64"/>
      <c r="OGU30" s="64"/>
      <c r="OGV30" s="64"/>
      <c r="OGW30" s="64"/>
      <c r="OGX30" s="64"/>
      <c r="OGY30" s="64"/>
      <c r="OGZ30" s="64"/>
      <c r="OHA30" s="64"/>
      <c r="OHB30" s="64"/>
      <c r="OHC30" s="64"/>
      <c r="OHD30" s="64"/>
      <c r="OHE30" s="64"/>
      <c r="OHF30" s="64"/>
      <c r="OHG30" s="64"/>
      <c r="OHH30" s="64"/>
      <c r="OHI30" s="64"/>
      <c r="OHJ30" s="64"/>
      <c r="OHK30" s="64"/>
      <c r="OHL30" s="64"/>
      <c r="OHM30" s="64"/>
      <c r="OHN30" s="64"/>
      <c r="OHO30" s="64"/>
      <c r="OHP30" s="64"/>
      <c r="OHQ30" s="64"/>
      <c r="OHR30" s="64"/>
      <c r="OHS30" s="64"/>
      <c r="OHT30" s="64"/>
      <c r="OHU30" s="64"/>
      <c r="OHV30" s="64"/>
      <c r="OHW30" s="64"/>
      <c r="OHX30" s="64"/>
      <c r="OHY30" s="64"/>
      <c r="OHZ30" s="64"/>
      <c r="OIA30" s="64"/>
      <c r="OIB30" s="64"/>
      <c r="OIC30" s="64"/>
      <c r="OID30" s="64"/>
      <c r="OIE30" s="64"/>
      <c r="OIF30" s="64"/>
      <c r="OIG30" s="64"/>
      <c r="OIH30" s="64"/>
      <c r="OII30" s="64"/>
      <c r="OIJ30" s="64"/>
      <c r="OIK30" s="64"/>
      <c r="OIL30" s="64"/>
      <c r="OIM30" s="64"/>
      <c r="OIN30" s="64"/>
      <c r="OIO30" s="64"/>
      <c r="OIP30" s="64"/>
      <c r="OIQ30" s="64"/>
      <c r="OIR30" s="64"/>
      <c r="OIS30" s="64"/>
      <c r="OIT30" s="64"/>
      <c r="OIU30" s="64"/>
      <c r="OIV30" s="64"/>
      <c r="OIW30" s="64"/>
      <c r="OIX30" s="64"/>
      <c r="OIY30" s="64"/>
      <c r="OIZ30" s="64"/>
      <c r="OJA30" s="64"/>
      <c r="OJB30" s="64"/>
      <c r="OJC30" s="64"/>
      <c r="OJD30" s="64"/>
      <c r="OJE30" s="64"/>
      <c r="OJF30" s="64"/>
      <c r="OJG30" s="64"/>
      <c r="OJH30" s="64"/>
      <c r="OJI30" s="64"/>
      <c r="OJJ30" s="64"/>
      <c r="OJK30" s="64"/>
      <c r="OJL30" s="64"/>
      <c r="OJM30" s="64"/>
      <c r="OJN30" s="64"/>
      <c r="OJO30" s="64"/>
      <c r="OJP30" s="64"/>
      <c r="OJQ30" s="64"/>
      <c r="OJR30" s="64"/>
      <c r="OJS30" s="64"/>
      <c r="OJT30" s="64"/>
      <c r="OJU30" s="64"/>
      <c r="OJV30" s="64"/>
      <c r="OJW30" s="64"/>
      <c r="OJX30" s="64"/>
      <c r="OJY30" s="64"/>
      <c r="OJZ30" s="64"/>
      <c r="OKA30" s="64"/>
      <c r="OKB30" s="64"/>
      <c r="OKC30" s="64"/>
      <c r="OKD30" s="64"/>
      <c r="OKE30" s="64"/>
      <c r="OKF30" s="64"/>
      <c r="OKG30" s="64"/>
      <c r="OKH30" s="64"/>
      <c r="OKI30" s="64"/>
      <c r="OKJ30" s="64"/>
      <c r="OKK30" s="64"/>
      <c r="OKL30" s="64"/>
      <c r="OKM30" s="64"/>
      <c r="OKN30" s="64"/>
      <c r="OKO30" s="64"/>
      <c r="OKP30" s="64"/>
      <c r="OKQ30" s="64"/>
      <c r="OKR30" s="64"/>
      <c r="OKS30" s="64"/>
      <c r="OKT30" s="64"/>
      <c r="OKU30" s="64"/>
      <c r="OKV30" s="64"/>
      <c r="OKW30" s="64"/>
      <c r="OKX30" s="64"/>
      <c r="OKY30" s="64"/>
      <c r="OKZ30" s="64"/>
      <c r="OLA30" s="64"/>
      <c r="OLB30" s="64"/>
      <c r="OLC30" s="64"/>
      <c r="OLD30" s="64"/>
      <c r="OLE30" s="64"/>
      <c r="OLF30" s="64"/>
      <c r="OLG30" s="64"/>
      <c r="OLH30" s="64"/>
      <c r="OLI30" s="64"/>
      <c r="OLJ30" s="64"/>
      <c r="OLK30" s="64"/>
      <c r="OLL30" s="64"/>
      <c r="OLM30" s="64"/>
      <c r="OLN30" s="64"/>
      <c r="OLO30" s="64"/>
      <c r="OLP30" s="64"/>
      <c r="OLQ30" s="64"/>
      <c r="OLR30" s="64"/>
      <c r="OLS30" s="64"/>
      <c r="OLT30" s="64"/>
      <c r="OLU30" s="64"/>
      <c r="OLV30" s="64"/>
      <c r="OLW30" s="64"/>
      <c r="OLX30" s="64"/>
      <c r="OLY30" s="64"/>
      <c r="OLZ30" s="64"/>
      <c r="OMA30" s="64"/>
      <c r="OMB30" s="64"/>
      <c r="OMC30" s="64"/>
      <c r="OMD30" s="64"/>
      <c r="OME30" s="64"/>
      <c r="OMF30" s="64"/>
      <c r="OMG30" s="64"/>
      <c r="OMH30" s="64"/>
      <c r="OMI30" s="64"/>
      <c r="OMJ30" s="64"/>
      <c r="OMK30" s="64"/>
      <c r="OML30" s="64"/>
      <c r="OMM30" s="64"/>
      <c r="OMN30" s="64"/>
      <c r="OMO30" s="64"/>
      <c r="OMP30" s="64"/>
      <c r="OMQ30" s="64"/>
      <c r="OMR30" s="64"/>
      <c r="OMS30" s="64"/>
      <c r="OMT30" s="64"/>
      <c r="OMU30" s="64"/>
      <c r="OMV30" s="64"/>
      <c r="OMW30" s="64"/>
      <c r="OMX30" s="64"/>
      <c r="OMY30" s="64"/>
      <c r="OMZ30" s="64"/>
      <c r="ONA30" s="64"/>
      <c r="ONB30" s="64"/>
      <c r="ONC30" s="64"/>
      <c r="OND30" s="64"/>
      <c r="ONE30" s="64"/>
      <c r="ONF30" s="64"/>
      <c r="ONG30" s="64"/>
      <c r="ONH30" s="64"/>
      <c r="ONI30" s="64"/>
      <c r="ONJ30" s="64"/>
      <c r="ONK30" s="64"/>
      <c r="ONL30" s="64"/>
      <c r="ONM30" s="64"/>
      <c r="ONN30" s="64"/>
      <c r="ONO30" s="64"/>
      <c r="ONP30" s="64"/>
      <c r="ONQ30" s="64"/>
      <c r="ONR30" s="64"/>
      <c r="ONS30" s="64"/>
      <c r="ONT30" s="64"/>
      <c r="ONU30" s="64"/>
      <c r="ONV30" s="64"/>
      <c r="ONW30" s="64"/>
      <c r="ONX30" s="64"/>
      <c r="ONY30" s="64"/>
      <c r="ONZ30" s="64"/>
      <c r="OOA30" s="64"/>
      <c r="OOB30" s="64"/>
      <c r="OOC30" s="64"/>
      <c r="OOD30" s="64"/>
      <c r="OOE30" s="64"/>
      <c r="OOF30" s="64"/>
      <c r="OOG30" s="64"/>
      <c r="OOH30" s="64"/>
      <c r="OOI30" s="64"/>
      <c r="OOJ30" s="64"/>
      <c r="OOK30" s="64"/>
      <c r="OOL30" s="64"/>
      <c r="OOM30" s="64"/>
      <c r="OON30" s="64"/>
      <c r="OOO30" s="64"/>
      <c r="OOP30" s="64"/>
      <c r="OOQ30" s="64"/>
      <c r="OOR30" s="64"/>
      <c r="OOS30" s="64"/>
      <c r="OOT30" s="64"/>
      <c r="OOU30" s="64"/>
      <c r="OOV30" s="64"/>
      <c r="OOW30" s="64"/>
      <c r="OOX30" s="64"/>
      <c r="OOY30" s="64"/>
      <c r="OOZ30" s="64"/>
      <c r="OPA30" s="64"/>
      <c r="OPB30" s="64"/>
      <c r="OPC30" s="64"/>
      <c r="OPD30" s="64"/>
      <c r="OPE30" s="64"/>
      <c r="OPF30" s="64"/>
      <c r="OPG30" s="64"/>
      <c r="OPH30" s="64"/>
      <c r="OPI30" s="64"/>
      <c r="OPJ30" s="64"/>
      <c r="OPK30" s="64"/>
      <c r="OPL30" s="64"/>
      <c r="OPM30" s="64"/>
      <c r="OPN30" s="64"/>
      <c r="OPO30" s="64"/>
      <c r="OPP30" s="64"/>
      <c r="OPQ30" s="64"/>
      <c r="OPR30" s="64"/>
      <c r="OPS30" s="64"/>
      <c r="OPT30" s="64"/>
      <c r="OPU30" s="64"/>
      <c r="OPV30" s="64"/>
      <c r="OPW30" s="64"/>
      <c r="OPX30" s="64"/>
      <c r="OPY30" s="64"/>
      <c r="OPZ30" s="64"/>
      <c r="OQA30" s="64"/>
      <c r="OQB30" s="64"/>
      <c r="OQC30" s="64"/>
      <c r="OQD30" s="64"/>
      <c r="OQE30" s="64"/>
      <c r="OQF30" s="64"/>
      <c r="OQG30" s="64"/>
      <c r="OQH30" s="64"/>
      <c r="OQI30" s="64"/>
      <c r="OQJ30" s="64"/>
      <c r="OQK30" s="64"/>
      <c r="OQL30" s="64"/>
      <c r="OQM30" s="64"/>
      <c r="OQN30" s="64"/>
      <c r="OQO30" s="64"/>
      <c r="OQP30" s="64"/>
      <c r="OQQ30" s="64"/>
      <c r="OQR30" s="64"/>
      <c r="OQS30" s="64"/>
      <c r="OQT30" s="64"/>
      <c r="OQU30" s="64"/>
      <c r="OQV30" s="64"/>
      <c r="OQW30" s="64"/>
      <c r="OQX30" s="64"/>
      <c r="OQY30" s="64"/>
      <c r="OQZ30" s="64"/>
      <c r="ORA30" s="64"/>
      <c r="ORB30" s="64"/>
      <c r="ORC30" s="64"/>
      <c r="ORD30" s="64"/>
      <c r="ORE30" s="64"/>
      <c r="ORF30" s="64"/>
      <c r="ORG30" s="64"/>
      <c r="ORH30" s="64"/>
      <c r="ORI30" s="64"/>
      <c r="ORJ30" s="64"/>
      <c r="ORK30" s="64"/>
      <c r="ORL30" s="64"/>
      <c r="ORM30" s="64"/>
      <c r="ORN30" s="64"/>
      <c r="ORO30" s="64"/>
      <c r="ORP30" s="64"/>
      <c r="ORQ30" s="64"/>
      <c r="ORR30" s="64"/>
      <c r="ORS30" s="64"/>
      <c r="ORT30" s="64"/>
      <c r="ORU30" s="64"/>
      <c r="ORV30" s="64"/>
      <c r="ORW30" s="64"/>
      <c r="ORX30" s="64"/>
      <c r="ORY30" s="64"/>
      <c r="ORZ30" s="64"/>
      <c r="OSA30" s="64"/>
      <c r="OSB30" s="64"/>
      <c r="OSC30" s="64"/>
      <c r="OSD30" s="64"/>
      <c r="OSE30" s="64"/>
      <c r="OSF30" s="64"/>
      <c r="OSG30" s="64"/>
      <c r="OSH30" s="64"/>
      <c r="OSI30" s="64"/>
      <c r="OSJ30" s="64"/>
      <c r="OSK30" s="64"/>
      <c r="OSL30" s="64"/>
      <c r="OSM30" s="64"/>
      <c r="OSN30" s="64"/>
      <c r="OSO30" s="64"/>
      <c r="OSP30" s="64"/>
      <c r="OSQ30" s="64"/>
      <c r="OSR30" s="64"/>
      <c r="OSS30" s="64"/>
      <c r="OST30" s="64"/>
      <c r="OSU30" s="64"/>
      <c r="OSV30" s="64"/>
      <c r="OSW30" s="64"/>
      <c r="OSX30" s="64"/>
      <c r="OSY30" s="64"/>
      <c r="OSZ30" s="64"/>
      <c r="OTA30" s="64"/>
      <c r="OTB30" s="64"/>
      <c r="OTC30" s="64"/>
      <c r="OTD30" s="64"/>
      <c r="OTE30" s="64"/>
      <c r="OTF30" s="64"/>
      <c r="OTG30" s="64"/>
      <c r="OTH30" s="64"/>
      <c r="OTI30" s="64"/>
      <c r="OTJ30" s="64"/>
      <c r="OTK30" s="64"/>
      <c r="OTL30" s="64"/>
      <c r="OTM30" s="64"/>
      <c r="OTN30" s="64"/>
      <c r="OTO30" s="64"/>
      <c r="OTP30" s="64"/>
      <c r="OTQ30" s="64"/>
      <c r="OTR30" s="64"/>
      <c r="OTS30" s="64"/>
      <c r="OTT30" s="64"/>
      <c r="OTU30" s="64"/>
      <c r="OTV30" s="64"/>
      <c r="OTW30" s="64"/>
      <c r="OTX30" s="64"/>
      <c r="OTY30" s="64"/>
      <c r="OTZ30" s="64"/>
      <c r="OUA30" s="64"/>
      <c r="OUB30" s="64"/>
      <c r="OUC30" s="64"/>
      <c r="OUD30" s="64"/>
      <c r="OUE30" s="64"/>
      <c r="OUF30" s="64"/>
      <c r="OUG30" s="64"/>
      <c r="OUH30" s="64"/>
      <c r="OUI30" s="64"/>
      <c r="OUJ30" s="64"/>
      <c r="OUK30" s="64"/>
      <c r="OUL30" s="64"/>
      <c r="OUM30" s="64"/>
      <c r="OUN30" s="64"/>
      <c r="OUO30" s="64"/>
      <c r="OUP30" s="64"/>
      <c r="OUQ30" s="64"/>
      <c r="OUR30" s="64"/>
      <c r="OUS30" s="64"/>
      <c r="OUT30" s="64"/>
      <c r="OUU30" s="64"/>
      <c r="OUV30" s="64"/>
      <c r="OUW30" s="64"/>
      <c r="OUX30" s="64"/>
      <c r="OUY30" s="64"/>
      <c r="OUZ30" s="64"/>
      <c r="OVA30" s="64"/>
      <c r="OVB30" s="64"/>
      <c r="OVC30" s="64"/>
      <c r="OVD30" s="64"/>
      <c r="OVE30" s="64"/>
      <c r="OVF30" s="64"/>
      <c r="OVG30" s="64"/>
      <c r="OVH30" s="64"/>
      <c r="OVI30" s="64"/>
      <c r="OVJ30" s="64"/>
      <c r="OVK30" s="64"/>
      <c r="OVL30" s="64"/>
      <c r="OVM30" s="64"/>
      <c r="OVN30" s="64"/>
      <c r="OVO30" s="64"/>
      <c r="OVP30" s="64"/>
      <c r="OVQ30" s="64"/>
      <c r="OVR30" s="64"/>
      <c r="OVS30" s="64"/>
      <c r="OVT30" s="64"/>
      <c r="OVU30" s="64"/>
      <c r="OVV30" s="64"/>
      <c r="OVW30" s="64"/>
      <c r="OVX30" s="64"/>
      <c r="OVY30" s="64"/>
      <c r="OVZ30" s="64"/>
      <c r="OWA30" s="64"/>
      <c r="OWB30" s="64"/>
      <c r="OWC30" s="64"/>
      <c r="OWD30" s="64"/>
      <c r="OWE30" s="64"/>
      <c r="OWF30" s="64"/>
      <c r="OWG30" s="64"/>
      <c r="OWH30" s="64"/>
      <c r="OWI30" s="64"/>
      <c r="OWJ30" s="64"/>
      <c r="OWK30" s="64"/>
      <c r="OWL30" s="64"/>
      <c r="OWM30" s="64"/>
      <c r="OWN30" s="64"/>
      <c r="OWO30" s="64"/>
      <c r="OWP30" s="64"/>
      <c r="OWQ30" s="64"/>
      <c r="OWR30" s="64"/>
      <c r="OWS30" s="64"/>
      <c r="OWT30" s="64"/>
      <c r="OWU30" s="64"/>
      <c r="OWV30" s="64"/>
      <c r="OWW30" s="64"/>
      <c r="OWX30" s="64"/>
      <c r="OWY30" s="64"/>
      <c r="OWZ30" s="64"/>
      <c r="OXA30" s="64"/>
      <c r="OXB30" s="64"/>
      <c r="OXC30" s="64"/>
      <c r="OXD30" s="64"/>
      <c r="OXE30" s="64"/>
      <c r="OXF30" s="64"/>
      <c r="OXG30" s="64"/>
      <c r="OXH30" s="64"/>
      <c r="OXI30" s="64"/>
      <c r="OXJ30" s="64"/>
      <c r="OXK30" s="64"/>
      <c r="OXL30" s="64"/>
      <c r="OXM30" s="64"/>
      <c r="OXN30" s="64"/>
      <c r="OXO30" s="64"/>
      <c r="OXP30" s="64"/>
      <c r="OXQ30" s="64"/>
      <c r="OXR30" s="64"/>
      <c r="OXS30" s="64"/>
      <c r="OXT30" s="64"/>
      <c r="OXU30" s="64"/>
      <c r="OXV30" s="64"/>
      <c r="OXW30" s="64"/>
      <c r="OXX30" s="64"/>
      <c r="OXY30" s="64"/>
      <c r="OXZ30" s="64"/>
      <c r="OYA30" s="64"/>
      <c r="OYB30" s="64"/>
      <c r="OYC30" s="64"/>
      <c r="OYD30" s="64"/>
      <c r="OYE30" s="64"/>
      <c r="OYF30" s="64"/>
      <c r="OYG30" s="64"/>
      <c r="OYH30" s="64"/>
      <c r="OYI30" s="64"/>
      <c r="OYJ30" s="64"/>
      <c r="OYK30" s="64"/>
      <c r="OYL30" s="64"/>
      <c r="OYM30" s="64"/>
      <c r="OYN30" s="64"/>
      <c r="OYO30" s="64"/>
      <c r="OYP30" s="64"/>
      <c r="OYQ30" s="64"/>
      <c r="OYR30" s="64"/>
      <c r="OYS30" s="64"/>
      <c r="OYT30" s="64"/>
      <c r="OYU30" s="64"/>
      <c r="OYV30" s="64"/>
      <c r="OYW30" s="64"/>
      <c r="OYX30" s="64"/>
      <c r="OYY30" s="64"/>
      <c r="OYZ30" s="64"/>
      <c r="OZA30" s="64"/>
      <c r="OZB30" s="64"/>
      <c r="OZC30" s="64"/>
      <c r="OZD30" s="64"/>
      <c r="OZE30" s="64"/>
      <c r="OZF30" s="64"/>
      <c r="OZG30" s="64"/>
      <c r="OZH30" s="64"/>
      <c r="OZI30" s="64"/>
      <c r="OZJ30" s="64"/>
      <c r="OZK30" s="64"/>
      <c r="OZL30" s="64"/>
      <c r="OZM30" s="64"/>
      <c r="OZN30" s="64"/>
      <c r="OZO30" s="64"/>
      <c r="OZP30" s="64"/>
      <c r="OZQ30" s="64"/>
      <c r="OZR30" s="64"/>
      <c r="OZS30" s="64"/>
      <c r="OZT30" s="64"/>
      <c r="OZU30" s="64"/>
      <c r="OZV30" s="64"/>
      <c r="OZW30" s="64"/>
      <c r="OZX30" s="64"/>
      <c r="OZY30" s="64"/>
      <c r="OZZ30" s="64"/>
      <c r="PAA30" s="64"/>
      <c r="PAB30" s="64"/>
      <c r="PAC30" s="64"/>
      <c r="PAD30" s="64"/>
      <c r="PAE30" s="64"/>
      <c r="PAF30" s="64"/>
      <c r="PAG30" s="64"/>
      <c r="PAH30" s="64"/>
      <c r="PAI30" s="64"/>
      <c r="PAJ30" s="64"/>
      <c r="PAK30" s="64"/>
      <c r="PAL30" s="64"/>
      <c r="PAM30" s="64"/>
      <c r="PAN30" s="64"/>
      <c r="PAO30" s="64"/>
      <c r="PAP30" s="64"/>
      <c r="PAQ30" s="64"/>
      <c r="PAR30" s="64"/>
      <c r="PAS30" s="64"/>
      <c r="PAT30" s="64"/>
      <c r="PAU30" s="64"/>
      <c r="PAV30" s="64"/>
      <c r="PAW30" s="64"/>
      <c r="PAX30" s="64"/>
      <c r="PAY30" s="64"/>
      <c r="PAZ30" s="64"/>
      <c r="PBA30" s="64"/>
      <c r="PBB30" s="64"/>
      <c r="PBC30" s="64"/>
      <c r="PBD30" s="64"/>
      <c r="PBE30" s="64"/>
      <c r="PBF30" s="64"/>
      <c r="PBG30" s="64"/>
      <c r="PBH30" s="64"/>
      <c r="PBI30" s="64"/>
      <c r="PBJ30" s="64"/>
      <c r="PBK30" s="64"/>
      <c r="PBL30" s="64"/>
      <c r="PBM30" s="64"/>
      <c r="PBN30" s="64"/>
      <c r="PBO30" s="64"/>
      <c r="PBP30" s="64"/>
      <c r="PBQ30" s="64"/>
      <c r="PBR30" s="64"/>
      <c r="PBS30" s="64"/>
      <c r="PBT30" s="64"/>
      <c r="PBU30" s="64"/>
      <c r="PBV30" s="64"/>
      <c r="PBW30" s="64"/>
      <c r="PBX30" s="64"/>
      <c r="PBY30" s="64"/>
      <c r="PBZ30" s="64"/>
      <c r="PCA30" s="64"/>
      <c r="PCB30" s="64"/>
      <c r="PCC30" s="64"/>
      <c r="PCD30" s="64"/>
      <c r="PCE30" s="64"/>
      <c r="PCF30" s="64"/>
      <c r="PCG30" s="64"/>
      <c r="PCH30" s="64"/>
      <c r="PCI30" s="64"/>
      <c r="PCJ30" s="64"/>
      <c r="PCK30" s="64"/>
      <c r="PCL30" s="64"/>
      <c r="PCM30" s="64"/>
      <c r="PCN30" s="64"/>
      <c r="PCO30" s="64"/>
      <c r="PCP30" s="64"/>
      <c r="PCQ30" s="64"/>
      <c r="PCR30" s="64"/>
      <c r="PCS30" s="64"/>
      <c r="PCT30" s="64"/>
      <c r="PCU30" s="64"/>
      <c r="PCV30" s="64"/>
      <c r="PCW30" s="64"/>
      <c r="PCX30" s="64"/>
      <c r="PCY30" s="64"/>
      <c r="PCZ30" s="64"/>
      <c r="PDA30" s="64"/>
      <c r="PDB30" s="64"/>
      <c r="PDC30" s="64"/>
      <c r="PDD30" s="64"/>
      <c r="PDE30" s="64"/>
      <c r="PDF30" s="64"/>
      <c r="PDG30" s="64"/>
      <c r="PDH30" s="64"/>
      <c r="PDI30" s="64"/>
      <c r="PDJ30" s="64"/>
      <c r="PDK30" s="64"/>
      <c r="PDL30" s="64"/>
      <c r="PDM30" s="64"/>
      <c r="PDN30" s="64"/>
      <c r="PDO30" s="64"/>
      <c r="PDP30" s="64"/>
      <c r="PDQ30" s="64"/>
      <c r="PDR30" s="64"/>
      <c r="PDS30" s="64"/>
      <c r="PDT30" s="64"/>
      <c r="PDU30" s="64"/>
      <c r="PDV30" s="64"/>
      <c r="PDW30" s="64"/>
      <c r="PDX30" s="64"/>
      <c r="PDY30" s="64"/>
      <c r="PDZ30" s="64"/>
      <c r="PEA30" s="64"/>
      <c r="PEB30" s="64"/>
      <c r="PEC30" s="64"/>
      <c r="PED30" s="64"/>
      <c r="PEE30" s="64"/>
      <c r="PEF30" s="64"/>
      <c r="PEG30" s="64"/>
      <c r="PEH30" s="64"/>
      <c r="PEI30" s="64"/>
      <c r="PEJ30" s="64"/>
      <c r="PEK30" s="64"/>
      <c r="PEL30" s="64"/>
      <c r="PEM30" s="64"/>
      <c r="PEN30" s="64"/>
      <c r="PEO30" s="64"/>
      <c r="PEP30" s="64"/>
      <c r="PEQ30" s="64"/>
      <c r="PER30" s="64"/>
      <c r="PES30" s="64"/>
      <c r="PET30" s="64"/>
      <c r="PEU30" s="64"/>
      <c r="PEV30" s="64"/>
      <c r="PEW30" s="64"/>
      <c r="PEX30" s="64"/>
      <c r="PEY30" s="64"/>
      <c r="PEZ30" s="64"/>
      <c r="PFA30" s="64"/>
      <c r="PFB30" s="64"/>
      <c r="PFC30" s="64"/>
      <c r="PFD30" s="64"/>
      <c r="PFE30" s="64"/>
      <c r="PFF30" s="64"/>
      <c r="PFG30" s="64"/>
      <c r="PFH30" s="64"/>
      <c r="PFI30" s="64"/>
      <c r="PFJ30" s="64"/>
      <c r="PFK30" s="64"/>
      <c r="PFL30" s="64"/>
      <c r="PFM30" s="64"/>
      <c r="PFN30" s="64"/>
      <c r="PFO30" s="64"/>
      <c r="PFP30" s="64"/>
      <c r="PFQ30" s="64"/>
      <c r="PFR30" s="64"/>
      <c r="PFS30" s="64"/>
      <c r="PFT30" s="64"/>
      <c r="PFU30" s="64"/>
      <c r="PFV30" s="64"/>
      <c r="PFW30" s="64"/>
      <c r="PFX30" s="64"/>
      <c r="PFY30" s="64"/>
      <c r="PFZ30" s="64"/>
      <c r="PGA30" s="64"/>
      <c r="PGB30" s="64"/>
      <c r="PGC30" s="64"/>
      <c r="PGD30" s="64"/>
      <c r="PGE30" s="64"/>
      <c r="PGF30" s="64"/>
      <c r="PGG30" s="64"/>
      <c r="PGH30" s="64"/>
      <c r="PGI30" s="64"/>
      <c r="PGJ30" s="64"/>
      <c r="PGK30" s="64"/>
      <c r="PGL30" s="64"/>
      <c r="PGM30" s="64"/>
      <c r="PGN30" s="64"/>
      <c r="PGO30" s="64"/>
      <c r="PGP30" s="64"/>
      <c r="PGQ30" s="64"/>
      <c r="PGR30" s="64"/>
      <c r="PGS30" s="64"/>
      <c r="PGT30" s="64"/>
      <c r="PGU30" s="64"/>
      <c r="PGV30" s="64"/>
      <c r="PGW30" s="64"/>
      <c r="PGX30" s="64"/>
      <c r="PGY30" s="64"/>
      <c r="PGZ30" s="64"/>
      <c r="PHA30" s="64"/>
      <c r="PHB30" s="64"/>
      <c r="PHC30" s="64"/>
      <c r="PHD30" s="64"/>
      <c r="PHE30" s="64"/>
      <c r="PHF30" s="64"/>
      <c r="PHG30" s="64"/>
      <c r="PHH30" s="64"/>
      <c r="PHI30" s="64"/>
      <c r="PHJ30" s="64"/>
      <c r="PHK30" s="64"/>
      <c r="PHL30" s="64"/>
      <c r="PHM30" s="64"/>
      <c r="PHN30" s="64"/>
      <c r="PHO30" s="64"/>
      <c r="PHP30" s="64"/>
      <c r="PHQ30" s="64"/>
      <c r="PHR30" s="64"/>
      <c r="PHS30" s="64"/>
      <c r="PHT30" s="64"/>
      <c r="PHU30" s="64"/>
      <c r="PHV30" s="64"/>
      <c r="PHW30" s="64"/>
      <c r="PHX30" s="64"/>
      <c r="PHY30" s="64"/>
      <c r="PHZ30" s="64"/>
      <c r="PIA30" s="64"/>
      <c r="PIB30" s="64"/>
      <c r="PIC30" s="64"/>
      <c r="PID30" s="64"/>
      <c r="PIE30" s="64"/>
      <c r="PIF30" s="64"/>
      <c r="PIG30" s="64"/>
      <c r="PIH30" s="64"/>
      <c r="PII30" s="64"/>
      <c r="PIJ30" s="64"/>
      <c r="PIK30" s="64"/>
      <c r="PIL30" s="64"/>
      <c r="PIM30" s="64"/>
      <c r="PIN30" s="64"/>
      <c r="PIO30" s="64"/>
      <c r="PIP30" s="64"/>
      <c r="PIQ30" s="64"/>
      <c r="PIR30" s="64"/>
      <c r="PIS30" s="64"/>
      <c r="PIT30" s="64"/>
      <c r="PIU30" s="64"/>
      <c r="PIV30" s="64"/>
      <c r="PIW30" s="64"/>
      <c r="PIX30" s="64"/>
      <c r="PIY30" s="64"/>
      <c r="PIZ30" s="64"/>
      <c r="PJA30" s="64"/>
      <c r="PJB30" s="64"/>
      <c r="PJC30" s="64"/>
      <c r="PJD30" s="64"/>
      <c r="PJE30" s="64"/>
      <c r="PJF30" s="64"/>
      <c r="PJG30" s="64"/>
      <c r="PJH30" s="64"/>
      <c r="PJI30" s="64"/>
      <c r="PJJ30" s="64"/>
      <c r="PJK30" s="64"/>
      <c r="PJL30" s="64"/>
      <c r="PJM30" s="64"/>
      <c r="PJN30" s="64"/>
      <c r="PJO30" s="64"/>
      <c r="PJP30" s="64"/>
      <c r="PJQ30" s="64"/>
      <c r="PJR30" s="64"/>
      <c r="PJS30" s="64"/>
      <c r="PJT30" s="64"/>
      <c r="PJU30" s="64"/>
      <c r="PJV30" s="64"/>
      <c r="PJW30" s="64"/>
      <c r="PJX30" s="64"/>
      <c r="PJY30" s="64"/>
      <c r="PJZ30" s="64"/>
      <c r="PKA30" s="64"/>
      <c r="PKB30" s="64"/>
      <c r="PKC30" s="64"/>
      <c r="PKD30" s="64"/>
      <c r="PKE30" s="64"/>
      <c r="PKF30" s="64"/>
      <c r="PKG30" s="64"/>
      <c r="PKH30" s="64"/>
      <c r="PKI30" s="64"/>
      <c r="PKJ30" s="64"/>
      <c r="PKK30" s="64"/>
      <c r="PKL30" s="64"/>
      <c r="PKM30" s="64"/>
      <c r="PKN30" s="64"/>
      <c r="PKO30" s="64"/>
      <c r="PKP30" s="64"/>
      <c r="PKQ30" s="64"/>
      <c r="PKR30" s="64"/>
      <c r="PKS30" s="64"/>
      <c r="PKT30" s="64"/>
      <c r="PKU30" s="64"/>
      <c r="PKV30" s="64"/>
      <c r="PKW30" s="64"/>
      <c r="PKX30" s="64"/>
      <c r="PKY30" s="64"/>
      <c r="PKZ30" s="64"/>
      <c r="PLA30" s="64"/>
      <c r="PLB30" s="64"/>
      <c r="PLC30" s="64"/>
      <c r="PLD30" s="64"/>
      <c r="PLE30" s="64"/>
      <c r="PLF30" s="64"/>
      <c r="PLG30" s="64"/>
      <c r="PLH30" s="64"/>
      <c r="PLI30" s="64"/>
      <c r="PLJ30" s="64"/>
      <c r="PLK30" s="64"/>
      <c r="PLL30" s="64"/>
      <c r="PLM30" s="64"/>
      <c r="PLN30" s="64"/>
      <c r="PLO30" s="64"/>
      <c r="PLP30" s="64"/>
      <c r="PLQ30" s="64"/>
      <c r="PLR30" s="64"/>
      <c r="PLS30" s="64"/>
      <c r="PLT30" s="64"/>
      <c r="PLU30" s="64"/>
      <c r="PLV30" s="64"/>
      <c r="PLW30" s="64"/>
      <c r="PLX30" s="64"/>
      <c r="PLY30" s="64"/>
      <c r="PLZ30" s="64"/>
      <c r="PMA30" s="64"/>
      <c r="PMB30" s="64"/>
      <c r="PMC30" s="64"/>
      <c r="PMD30" s="64"/>
      <c r="PME30" s="64"/>
      <c r="PMF30" s="64"/>
      <c r="PMG30" s="64"/>
      <c r="PMH30" s="64"/>
      <c r="PMI30" s="64"/>
      <c r="PMJ30" s="64"/>
      <c r="PMK30" s="64"/>
      <c r="PML30" s="64"/>
      <c r="PMM30" s="64"/>
      <c r="PMN30" s="64"/>
      <c r="PMO30" s="64"/>
      <c r="PMP30" s="64"/>
      <c r="PMQ30" s="64"/>
      <c r="PMR30" s="64"/>
      <c r="PMS30" s="64"/>
      <c r="PMT30" s="64"/>
      <c r="PMU30" s="64"/>
      <c r="PMV30" s="64"/>
      <c r="PMW30" s="64"/>
      <c r="PMX30" s="64"/>
      <c r="PMY30" s="64"/>
      <c r="PMZ30" s="64"/>
      <c r="PNA30" s="64"/>
      <c r="PNB30" s="64"/>
      <c r="PNC30" s="64"/>
      <c r="PND30" s="64"/>
      <c r="PNE30" s="64"/>
      <c r="PNF30" s="64"/>
      <c r="PNG30" s="64"/>
      <c r="PNH30" s="64"/>
      <c r="PNI30" s="64"/>
      <c r="PNJ30" s="64"/>
      <c r="PNK30" s="64"/>
      <c r="PNL30" s="64"/>
      <c r="PNM30" s="64"/>
      <c r="PNN30" s="64"/>
      <c r="PNO30" s="64"/>
      <c r="PNP30" s="64"/>
      <c r="PNQ30" s="64"/>
      <c r="PNR30" s="64"/>
      <c r="PNS30" s="64"/>
      <c r="PNT30" s="64"/>
      <c r="PNU30" s="64"/>
      <c r="PNV30" s="64"/>
      <c r="PNW30" s="64"/>
      <c r="PNX30" s="64"/>
      <c r="PNY30" s="64"/>
      <c r="PNZ30" s="64"/>
      <c r="POA30" s="64"/>
      <c r="POB30" s="64"/>
      <c r="POC30" s="64"/>
      <c r="POD30" s="64"/>
      <c r="POE30" s="64"/>
      <c r="POF30" s="64"/>
      <c r="POG30" s="64"/>
      <c r="POH30" s="64"/>
      <c r="POI30" s="64"/>
      <c r="POJ30" s="64"/>
      <c r="POK30" s="64"/>
      <c r="POL30" s="64"/>
      <c r="POM30" s="64"/>
      <c r="PON30" s="64"/>
      <c r="POO30" s="64"/>
      <c r="POP30" s="64"/>
      <c r="POQ30" s="64"/>
      <c r="POR30" s="64"/>
      <c r="POS30" s="64"/>
      <c r="POT30" s="64"/>
      <c r="POU30" s="64"/>
      <c r="POV30" s="64"/>
      <c r="POW30" s="64"/>
      <c r="POX30" s="64"/>
      <c r="POY30" s="64"/>
      <c r="POZ30" s="64"/>
      <c r="PPA30" s="64"/>
      <c r="PPB30" s="64"/>
      <c r="PPC30" s="64"/>
      <c r="PPD30" s="64"/>
      <c r="PPE30" s="64"/>
      <c r="PPF30" s="64"/>
      <c r="PPG30" s="64"/>
      <c r="PPH30" s="64"/>
      <c r="PPI30" s="64"/>
      <c r="PPJ30" s="64"/>
      <c r="PPK30" s="64"/>
      <c r="PPL30" s="64"/>
      <c r="PPM30" s="64"/>
      <c r="PPN30" s="64"/>
      <c r="PPO30" s="64"/>
      <c r="PPP30" s="64"/>
      <c r="PPQ30" s="64"/>
      <c r="PPR30" s="64"/>
      <c r="PPS30" s="64"/>
      <c r="PPT30" s="64"/>
      <c r="PPU30" s="64"/>
      <c r="PPV30" s="64"/>
      <c r="PPW30" s="64"/>
      <c r="PPX30" s="64"/>
      <c r="PPY30" s="64"/>
      <c r="PPZ30" s="64"/>
      <c r="PQA30" s="64"/>
      <c r="PQB30" s="64"/>
      <c r="PQC30" s="64"/>
      <c r="PQD30" s="64"/>
      <c r="PQE30" s="64"/>
      <c r="PQF30" s="64"/>
      <c r="PQG30" s="64"/>
      <c r="PQH30" s="64"/>
      <c r="PQI30" s="64"/>
      <c r="PQJ30" s="64"/>
      <c r="PQK30" s="64"/>
      <c r="PQL30" s="64"/>
      <c r="PQM30" s="64"/>
      <c r="PQN30" s="64"/>
      <c r="PQO30" s="64"/>
      <c r="PQP30" s="64"/>
      <c r="PQQ30" s="64"/>
      <c r="PQR30" s="64"/>
      <c r="PQS30" s="64"/>
      <c r="PQT30" s="64"/>
      <c r="PQU30" s="64"/>
      <c r="PQV30" s="64"/>
      <c r="PQW30" s="64"/>
      <c r="PQX30" s="64"/>
      <c r="PQY30" s="64"/>
      <c r="PQZ30" s="64"/>
      <c r="PRA30" s="64"/>
      <c r="PRB30" s="64"/>
      <c r="PRC30" s="64"/>
      <c r="PRD30" s="64"/>
      <c r="PRE30" s="64"/>
      <c r="PRF30" s="64"/>
      <c r="PRG30" s="64"/>
      <c r="PRH30" s="64"/>
      <c r="PRI30" s="64"/>
      <c r="PRJ30" s="64"/>
      <c r="PRK30" s="64"/>
      <c r="PRL30" s="64"/>
      <c r="PRM30" s="64"/>
      <c r="PRN30" s="64"/>
      <c r="PRO30" s="64"/>
      <c r="PRP30" s="64"/>
      <c r="PRQ30" s="64"/>
      <c r="PRR30" s="64"/>
      <c r="PRS30" s="64"/>
      <c r="PRT30" s="64"/>
      <c r="PRU30" s="64"/>
      <c r="PRV30" s="64"/>
      <c r="PRW30" s="64"/>
      <c r="PRX30" s="64"/>
      <c r="PRY30" s="64"/>
      <c r="PRZ30" s="64"/>
      <c r="PSA30" s="64"/>
      <c r="PSB30" s="64"/>
      <c r="PSC30" s="64"/>
      <c r="PSD30" s="64"/>
      <c r="PSE30" s="64"/>
      <c r="PSF30" s="64"/>
      <c r="PSG30" s="64"/>
      <c r="PSH30" s="64"/>
      <c r="PSI30" s="64"/>
      <c r="PSJ30" s="64"/>
      <c r="PSK30" s="64"/>
      <c r="PSL30" s="64"/>
      <c r="PSM30" s="64"/>
      <c r="PSN30" s="64"/>
      <c r="PSO30" s="64"/>
      <c r="PSP30" s="64"/>
      <c r="PSQ30" s="64"/>
      <c r="PSR30" s="64"/>
      <c r="PSS30" s="64"/>
      <c r="PST30" s="64"/>
      <c r="PSU30" s="64"/>
      <c r="PSV30" s="64"/>
      <c r="PSW30" s="64"/>
      <c r="PSX30" s="64"/>
      <c r="PSY30" s="64"/>
      <c r="PSZ30" s="64"/>
      <c r="PTA30" s="64"/>
      <c r="PTB30" s="64"/>
      <c r="PTC30" s="64"/>
      <c r="PTD30" s="64"/>
      <c r="PTE30" s="64"/>
      <c r="PTF30" s="64"/>
      <c r="PTG30" s="64"/>
      <c r="PTH30" s="64"/>
      <c r="PTI30" s="64"/>
      <c r="PTJ30" s="64"/>
      <c r="PTK30" s="64"/>
      <c r="PTL30" s="64"/>
      <c r="PTM30" s="64"/>
      <c r="PTN30" s="64"/>
      <c r="PTO30" s="64"/>
      <c r="PTP30" s="64"/>
      <c r="PTQ30" s="64"/>
      <c r="PTR30" s="64"/>
      <c r="PTS30" s="64"/>
      <c r="PTT30" s="64"/>
      <c r="PTU30" s="64"/>
      <c r="PTV30" s="64"/>
      <c r="PTW30" s="64"/>
      <c r="PTX30" s="64"/>
      <c r="PTY30" s="64"/>
      <c r="PTZ30" s="64"/>
      <c r="PUA30" s="64"/>
      <c r="PUB30" s="64"/>
      <c r="PUC30" s="64"/>
      <c r="PUD30" s="64"/>
      <c r="PUE30" s="64"/>
      <c r="PUF30" s="64"/>
      <c r="PUG30" s="64"/>
      <c r="PUH30" s="64"/>
      <c r="PUI30" s="64"/>
      <c r="PUJ30" s="64"/>
      <c r="PUK30" s="64"/>
      <c r="PUL30" s="64"/>
      <c r="PUM30" s="64"/>
      <c r="PUN30" s="64"/>
      <c r="PUO30" s="64"/>
      <c r="PUP30" s="64"/>
      <c r="PUQ30" s="64"/>
      <c r="PUR30" s="64"/>
      <c r="PUS30" s="64"/>
      <c r="PUT30" s="64"/>
      <c r="PUU30" s="64"/>
      <c r="PUV30" s="64"/>
      <c r="PUW30" s="64"/>
      <c r="PUX30" s="64"/>
      <c r="PUY30" s="64"/>
      <c r="PUZ30" s="64"/>
      <c r="PVA30" s="64"/>
      <c r="PVB30" s="64"/>
      <c r="PVC30" s="64"/>
      <c r="PVD30" s="64"/>
      <c r="PVE30" s="64"/>
      <c r="PVF30" s="64"/>
      <c r="PVG30" s="64"/>
      <c r="PVH30" s="64"/>
      <c r="PVI30" s="64"/>
      <c r="PVJ30" s="64"/>
      <c r="PVK30" s="64"/>
      <c r="PVL30" s="64"/>
      <c r="PVM30" s="64"/>
      <c r="PVN30" s="64"/>
      <c r="PVO30" s="64"/>
      <c r="PVP30" s="64"/>
      <c r="PVQ30" s="64"/>
      <c r="PVR30" s="64"/>
      <c r="PVS30" s="64"/>
      <c r="PVT30" s="64"/>
      <c r="PVU30" s="64"/>
      <c r="PVV30" s="64"/>
      <c r="PVW30" s="64"/>
      <c r="PVX30" s="64"/>
      <c r="PVY30" s="64"/>
      <c r="PVZ30" s="64"/>
      <c r="PWA30" s="64"/>
      <c r="PWB30" s="64"/>
      <c r="PWC30" s="64"/>
      <c r="PWD30" s="64"/>
      <c r="PWE30" s="64"/>
      <c r="PWF30" s="64"/>
      <c r="PWG30" s="64"/>
      <c r="PWH30" s="64"/>
      <c r="PWI30" s="64"/>
      <c r="PWJ30" s="64"/>
      <c r="PWK30" s="64"/>
      <c r="PWL30" s="64"/>
      <c r="PWM30" s="64"/>
      <c r="PWN30" s="64"/>
      <c r="PWO30" s="64"/>
      <c r="PWP30" s="64"/>
      <c r="PWQ30" s="64"/>
      <c r="PWR30" s="64"/>
      <c r="PWS30" s="64"/>
      <c r="PWT30" s="64"/>
      <c r="PWU30" s="64"/>
      <c r="PWV30" s="64"/>
      <c r="PWW30" s="64"/>
      <c r="PWX30" s="64"/>
      <c r="PWY30" s="64"/>
      <c r="PWZ30" s="64"/>
      <c r="PXA30" s="64"/>
      <c r="PXB30" s="64"/>
      <c r="PXC30" s="64"/>
      <c r="PXD30" s="64"/>
      <c r="PXE30" s="64"/>
      <c r="PXF30" s="64"/>
      <c r="PXG30" s="64"/>
      <c r="PXH30" s="64"/>
      <c r="PXI30" s="64"/>
      <c r="PXJ30" s="64"/>
      <c r="PXK30" s="64"/>
      <c r="PXL30" s="64"/>
      <c r="PXM30" s="64"/>
      <c r="PXN30" s="64"/>
      <c r="PXO30" s="64"/>
      <c r="PXP30" s="64"/>
      <c r="PXQ30" s="64"/>
      <c r="PXR30" s="64"/>
      <c r="PXS30" s="64"/>
      <c r="PXT30" s="64"/>
      <c r="PXU30" s="64"/>
      <c r="PXV30" s="64"/>
      <c r="PXW30" s="64"/>
      <c r="PXX30" s="64"/>
      <c r="PXY30" s="64"/>
      <c r="PXZ30" s="64"/>
      <c r="PYA30" s="64"/>
      <c r="PYB30" s="64"/>
      <c r="PYC30" s="64"/>
      <c r="PYD30" s="64"/>
      <c r="PYE30" s="64"/>
      <c r="PYF30" s="64"/>
      <c r="PYG30" s="64"/>
      <c r="PYH30" s="64"/>
      <c r="PYI30" s="64"/>
      <c r="PYJ30" s="64"/>
      <c r="PYK30" s="64"/>
      <c r="PYL30" s="64"/>
      <c r="PYM30" s="64"/>
      <c r="PYN30" s="64"/>
      <c r="PYO30" s="64"/>
      <c r="PYP30" s="64"/>
      <c r="PYQ30" s="64"/>
      <c r="PYR30" s="64"/>
      <c r="PYS30" s="64"/>
      <c r="PYT30" s="64"/>
      <c r="PYU30" s="64"/>
      <c r="PYV30" s="64"/>
      <c r="PYW30" s="64"/>
      <c r="PYX30" s="64"/>
      <c r="PYY30" s="64"/>
      <c r="PYZ30" s="64"/>
      <c r="PZA30" s="64"/>
      <c r="PZB30" s="64"/>
      <c r="PZC30" s="64"/>
      <c r="PZD30" s="64"/>
      <c r="PZE30" s="64"/>
      <c r="PZF30" s="64"/>
      <c r="PZG30" s="64"/>
      <c r="PZH30" s="64"/>
      <c r="PZI30" s="64"/>
      <c r="PZJ30" s="64"/>
      <c r="PZK30" s="64"/>
      <c r="PZL30" s="64"/>
      <c r="PZM30" s="64"/>
      <c r="PZN30" s="64"/>
      <c r="PZO30" s="64"/>
      <c r="PZP30" s="64"/>
      <c r="PZQ30" s="64"/>
      <c r="PZR30" s="64"/>
      <c r="PZS30" s="64"/>
      <c r="PZT30" s="64"/>
      <c r="PZU30" s="64"/>
      <c r="PZV30" s="64"/>
      <c r="PZW30" s="64"/>
      <c r="PZX30" s="64"/>
      <c r="PZY30" s="64"/>
      <c r="PZZ30" s="64"/>
      <c r="QAA30" s="64"/>
      <c r="QAB30" s="64"/>
      <c r="QAC30" s="64"/>
      <c r="QAD30" s="64"/>
      <c r="QAE30" s="64"/>
      <c r="QAF30" s="64"/>
      <c r="QAG30" s="64"/>
      <c r="QAH30" s="64"/>
      <c r="QAI30" s="64"/>
      <c r="QAJ30" s="64"/>
      <c r="QAK30" s="64"/>
      <c r="QAL30" s="64"/>
      <c r="QAM30" s="64"/>
      <c r="QAN30" s="64"/>
      <c r="QAO30" s="64"/>
      <c r="QAP30" s="64"/>
      <c r="QAQ30" s="64"/>
      <c r="QAR30" s="64"/>
      <c r="QAS30" s="64"/>
      <c r="QAT30" s="64"/>
      <c r="QAU30" s="64"/>
      <c r="QAV30" s="64"/>
      <c r="QAW30" s="64"/>
      <c r="QAX30" s="64"/>
      <c r="QAY30" s="64"/>
      <c r="QAZ30" s="64"/>
      <c r="QBA30" s="64"/>
      <c r="QBB30" s="64"/>
      <c r="QBC30" s="64"/>
      <c r="QBD30" s="64"/>
      <c r="QBE30" s="64"/>
      <c r="QBF30" s="64"/>
      <c r="QBG30" s="64"/>
      <c r="QBH30" s="64"/>
      <c r="QBI30" s="64"/>
      <c r="QBJ30" s="64"/>
      <c r="QBK30" s="64"/>
      <c r="QBL30" s="64"/>
      <c r="QBM30" s="64"/>
      <c r="QBN30" s="64"/>
      <c r="QBO30" s="64"/>
      <c r="QBP30" s="64"/>
      <c r="QBQ30" s="64"/>
      <c r="QBR30" s="64"/>
      <c r="QBS30" s="64"/>
      <c r="QBT30" s="64"/>
      <c r="QBU30" s="64"/>
      <c r="QBV30" s="64"/>
      <c r="QBW30" s="64"/>
      <c r="QBX30" s="64"/>
      <c r="QBY30" s="64"/>
      <c r="QBZ30" s="64"/>
      <c r="QCA30" s="64"/>
      <c r="QCB30" s="64"/>
      <c r="QCC30" s="64"/>
      <c r="QCD30" s="64"/>
      <c r="QCE30" s="64"/>
      <c r="QCF30" s="64"/>
      <c r="QCG30" s="64"/>
      <c r="QCH30" s="64"/>
      <c r="QCI30" s="64"/>
      <c r="QCJ30" s="64"/>
      <c r="QCK30" s="64"/>
      <c r="QCL30" s="64"/>
      <c r="QCM30" s="64"/>
      <c r="QCN30" s="64"/>
      <c r="QCO30" s="64"/>
      <c r="QCP30" s="64"/>
      <c r="QCQ30" s="64"/>
      <c r="QCR30" s="64"/>
      <c r="QCS30" s="64"/>
      <c r="QCT30" s="64"/>
      <c r="QCU30" s="64"/>
      <c r="QCV30" s="64"/>
      <c r="QCW30" s="64"/>
      <c r="QCX30" s="64"/>
      <c r="QCY30" s="64"/>
      <c r="QCZ30" s="64"/>
      <c r="QDA30" s="64"/>
      <c r="QDB30" s="64"/>
      <c r="QDC30" s="64"/>
      <c r="QDD30" s="64"/>
      <c r="QDE30" s="64"/>
      <c r="QDF30" s="64"/>
      <c r="QDG30" s="64"/>
      <c r="QDH30" s="64"/>
      <c r="QDI30" s="64"/>
      <c r="QDJ30" s="64"/>
      <c r="QDK30" s="64"/>
      <c r="QDL30" s="64"/>
      <c r="QDM30" s="64"/>
      <c r="QDN30" s="64"/>
      <c r="QDO30" s="64"/>
      <c r="QDP30" s="64"/>
      <c r="QDQ30" s="64"/>
      <c r="QDR30" s="64"/>
      <c r="QDS30" s="64"/>
      <c r="QDT30" s="64"/>
      <c r="QDU30" s="64"/>
      <c r="QDV30" s="64"/>
      <c r="QDW30" s="64"/>
      <c r="QDX30" s="64"/>
      <c r="QDY30" s="64"/>
      <c r="QDZ30" s="64"/>
      <c r="QEA30" s="64"/>
      <c r="QEB30" s="64"/>
      <c r="QEC30" s="64"/>
      <c r="QED30" s="64"/>
      <c r="QEE30" s="64"/>
      <c r="QEF30" s="64"/>
      <c r="QEG30" s="64"/>
      <c r="QEH30" s="64"/>
      <c r="QEI30" s="64"/>
      <c r="QEJ30" s="64"/>
      <c r="QEK30" s="64"/>
      <c r="QEL30" s="64"/>
      <c r="QEM30" s="64"/>
      <c r="QEN30" s="64"/>
      <c r="QEO30" s="64"/>
      <c r="QEP30" s="64"/>
      <c r="QEQ30" s="64"/>
      <c r="QER30" s="64"/>
      <c r="QES30" s="64"/>
      <c r="QET30" s="64"/>
      <c r="QEU30" s="64"/>
      <c r="QEV30" s="64"/>
      <c r="QEW30" s="64"/>
      <c r="QEX30" s="64"/>
      <c r="QEY30" s="64"/>
      <c r="QEZ30" s="64"/>
      <c r="QFA30" s="64"/>
      <c r="QFB30" s="64"/>
      <c r="QFC30" s="64"/>
      <c r="QFD30" s="64"/>
      <c r="QFE30" s="64"/>
      <c r="QFF30" s="64"/>
      <c r="QFG30" s="64"/>
      <c r="QFH30" s="64"/>
      <c r="QFI30" s="64"/>
      <c r="QFJ30" s="64"/>
      <c r="QFK30" s="64"/>
      <c r="QFL30" s="64"/>
      <c r="QFM30" s="64"/>
      <c r="QFN30" s="64"/>
      <c r="QFO30" s="64"/>
      <c r="QFP30" s="64"/>
      <c r="QFQ30" s="64"/>
      <c r="QFR30" s="64"/>
      <c r="QFS30" s="64"/>
      <c r="QFT30" s="64"/>
      <c r="QFU30" s="64"/>
      <c r="QFV30" s="64"/>
      <c r="QFW30" s="64"/>
      <c r="QFX30" s="64"/>
      <c r="QFY30" s="64"/>
      <c r="QFZ30" s="64"/>
      <c r="QGA30" s="64"/>
      <c r="QGB30" s="64"/>
      <c r="QGC30" s="64"/>
      <c r="QGD30" s="64"/>
      <c r="QGE30" s="64"/>
      <c r="QGF30" s="64"/>
      <c r="QGG30" s="64"/>
      <c r="QGH30" s="64"/>
      <c r="QGI30" s="64"/>
      <c r="QGJ30" s="64"/>
      <c r="QGK30" s="64"/>
      <c r="QGL30" s="64"/>
      <c r="QGM30" s="64"/>
      <c r="QGN30" s="64"/>
      <c r="QGO30" s="64"/>
      <c r="QGP30" s="64"/>
      <c r="QGQ30" s="64"/>
      <c r="QGR30" s="64"/>
      <c r="QGS30" s="64"/>
      <c r="QGT30" s="64"/>
      <c r="QGU30" s="64"/>
      <c r="QGV30" s="64"/>
      <c r="QGW30" s="64"/>
      <c r="QGX30" s="64"/>
      <c r="QGY30" s="64"/>
      <c r="QGZ30" s="64"/>
      <c r="QHA30" s="64"/>
      <c r="QHB30" s="64"/>
      <c r="QHC30" s="64"/>
      <c r="QHD30" s="64"/>
      <c r="QHE30" s="64"/>
      <c r="QHF30" s="64"/>
      <c r="QHG30" s="64"/>
      <c r="QHH30" s="64"/>
      <c r="QHI30" s="64"/>
      <c r="QHJ30" s="64"/>
      <c r="QHK30" s="64"/>
      <c r="QHL30" s="64"/>
      <c r="QHM30" s="64"/>
      <c r="QHN30" s="64"/>
      <c r="QHO30" s="64"/>
      <c r="QHP30" s="64"/>
      <c r="QHQ30" s="64"/>
      <c r="QHR30" s="64"/>
      <c r="QHS30" s="64"/>
      <c r="QHT30" s="64"/>
      <c r="QHU30" s="64"/>
      <c r="QHV30" s="64"/>
      <c r="QHW30" s="64"/>
      <c r="QHX30" s="64"/>
      <c r="QHY30" s="64"/>
      <c r="QHZ30" s="64"/>
      <c r="QIA30" s="64"/>
      <c r="QIB30" s="64"/>
      <c r="QIC30" s="64"/>
      <c r="QID30" s="64"/>
      <c r="QIE30" s="64"/>
      <c r="QIF30" s="64"/>
      <c r="QIG30" s="64"/>
      <c r="QIH30" s="64"/>
      <c r="QII30" s="64"/>
      <c r="QIJ30" s="64"/>
      <c r="QIK30" s="64"/>
      <c r="QIL30" s="64"/>
      <c r="QIM30" s="64"/>
      <c r="QIN30" s="64"/>
      <c r="QIO30" s="64"/>
      <c r="QIP30" s="64"/>
      <c r="QIQ30" s="64"/>
      <c r="QIR30" s="64"/>
      <c r="QIS30" s="64"/>
      <c r="QIT30" s="64"/>
      <c r="QIU30" s="64"/>
      <c r="QIV30" s="64"/>
      <c r="QIW30" s="64"/>
      <c r="QIX30" s="64"/>
      <c r="QIY30" s="64"/>
      <c r="QIZ30" s="64"/>
      <c r="QJA30" s="64"/>
      <c r="QJB30" s="64"/>
      <c r="QJC30" s="64"/>
      <c r="QJD30" s="64"/>
      <c r="QJE30" s="64"/>
      <c r="QJF30" s="64"/>
      <c r="QJG30" s="64"/>
      <c r="QJH30" s="64"/>
      <c r="QJI30" s="64"/>
      <c r="QJJ30" s="64"/>
      <c r="QJK30" s="64"/>
      <c r="QJL30" s="64"/>
      <c r="QJM30" s="64"/>
      <c r="QJN30" s="64"/>
      <c r="QJO30" s="64"/>
      <c r="QJP30" s="64"/>
      <c r="QJQ30" s="64"/>
      <c r="QJR30" s="64"/>
      <c r="QJS30" s="64"/>
      <c r="QJT30" s="64"/>
      <c r="QJU30" s="64"/>
      <c r="QJV30" s="64"/>
      <c r="QJW30" s="64"/>
      <c r="QJX30" s="64"/>
      <c r="QJY30" s="64"/>
      <c r="QJZ30" s="64"/>
      <c r="QKA30" s="64"/>
      <c r="QKB30" s="64"/>
      <c r="QKC30" s="64"/>
      <c r="QKD30" s="64"/>
      <c r="QKE30" s="64"/>
      <c r="QKF30" s="64"/>
      <c r="QKG30" s="64"/>
      <c r="QKH30" s="64"/>
      <c r="QKI30" s="64"/>
      <c r="QKJ30" s="64"/>
      <c r="QKK30" s="64"/>
      <c r="QKL30" s="64"/>
      <c r="QKM30" s="64"/>
      <c r="QKN30" s="64"/>
      <c r="QKO30" s="64"/>
      <c r="QKP30" s="64"/>
      <c r="QKQ30" s="64"/>
      <c r="QKR30" s="64"/>
      <c r="QKS30" s="64"/>
      <c r="QKT30" s="64"/>
      <c r="QKU30" s="64"/>
      <c r="QKV30" s="64"/>
      <c r="QKW30" s="64"/>
      <c r="QKX30" s="64"/>
      <c r="QKY30" s="64"/>
      <c r="QKZ30" s="64"/>
      <c r="QLA30" s="64"/>
      <c r="QLB30" s="64"/>
      <c r="QLC30" s="64"/>
      <c r="QLD30" s="64"/>
      <c r="QLE30" s="64"/>
      <c r="QLF30" s="64"/>
      <c r="QLG30" s="64"/>
      <c r="QLH30" s="64"/>
      <c r="QLI30" s="64"/>
      <c r="QLJ30" s="64"/>
      <c r="QLK30" s="64"/>
      <c r="QLL30" s="64"/>
      <c r="QLM30" s="64"/>
      <c r="QLN30" s="64"/>
      <c r="QLO30" s="64"/>
      <c r="QLP30" s="64"/>
      <c r="QLQ30" s="64"/>
      <c r="QLR30" s="64"/>
      <c r="QLS30" s="64"/>
      <c r="QLT30" s="64"/>
      <c r="QLU30" s="64"/>
      <c r="QLV30" s="64"/>
      <c r="QLW30" s="64"/>
      <c r="QLX30" s="64"/>
      <c r="QLY30" s="64"/>
      <c r="QLZ30" s="64"/>
      <c r="QMA30" s="64"/>
      <c r="QMB30" s="64"/>
      <c r="QMC30" s="64"/>
      <c r="QMD30" s="64"/>
      <c r="QME30" s="64"/>
      <c r="QMF30" s="64"/>
      <c r="QMG30" s="64"/>
      <c r="QMH30" s="64"/>
      <c r="QMI30" s="64"/>
      <c r="QMJ30" s="64"/>
      <c r="QMK30" s="64"/>
      <c r="QML30" s="64"/>
      <c r="QMM30" s="64"/>
      <c r="QMN30" s="64"/>
      <c r="QMO30" s="64"/>
      <c r="QMP30" s="64"/>
      <c r="QMQ30" s="64"/>
      <c r="QMR30" s="64"/>
      <c r="QMS30" s="64"/>
      <c r="QMT30" s="64"/>
      <c r="QMU30" s="64"/>
      <c r="QMV30" s="64"/>
      <c r="QMW30" s="64"/>
      <c r="QMX30" s="64"/>
      <c r="QMY30" s="64"/>
      <c r="QMZ30" s="64"/>
      <c r="QNA30" s="64"/>
      <c r="QNB30" s="64"/>
      <c r="QNC30" s="64"/>
      <c r="QND30" s="64"/>
      <c r="QNE30" s="64"/>
      <c r="QNF30" s="64"/>
      <c r="QNG30" s="64"/>
      <c r="QNH30" s="64"/>
      <c r="QNI30" s="64"/>
      <c r="QNJ30" s="64"/>
      <c r="QNK30" s="64"/>
      <c r="QNL30" s="64"/>
      <c r="QNM30" s="64"/>
      <c r="QNN30" s="64"/>
      <c r="QNO30" s="64"/>
      <c r="QNP30" s="64"/>
      <c r="QNQ30" s="64"/>
      <c r="QNR30" s="64"/>
      <c r="QNS30" s="64"/>
      <c r="QNT30" s="64"/>
      <c r="QNU30" s="64"/>
      <c r="QNV30" s="64"/>
      <c r="QNW30" s="64"/>
      <c r="QNX30" s="64"/>
      <c r="QNY30" s="64"/>
      <c r="QNZ30" s="64"/>
      <c r="QOA30" s="64"/>
      <c r="QOB30" s="64"/>
      <c r="QOC30" s="64"/>
      <c r="QOD30" s="64"/>
      <c r="QOE30" s="64"/>
      <c r="QOF30" s="64"/>
      <c r="QOG30" s="64"/>
      <c r="QOH30" s="64"/>
      <c r="QOI30" s="64"/>
      <c r="QOJ30" s="64"/>
      <c r="QOK30" s="64"/>
      <c r="QOL30" s="64"/>
      <c r="QOM30" s="64"/>
      <c r="QON30" s="64"/>
      <c r="QOO30" s="64"/>
      <c r="QOP30" s="64"/>
      <c r="QOQ30" s="64"/>
      <c r="QOR30" s="64"/>
      <c r="QOS30" s="64"/>
      <c r="QOT30" s="64"/>
      <c r="QOU30" s="64"/>
      <c r="QOV30" s="64"/>
      <c r="QOW30" s="64"/>
      <c r="QOX30" s="64"/>
      <c r="QOY30" s="64"/>
      <c r="QOZ30" s="64"/>
      <c r="QPA30" s="64"/>
      <c r="QPB30" s="64"/>
      <c r="QPC30" s="64"/>
      <c r="QPD30" s="64"/>
      <c r="QPE30" s="64"/>
      <c r="QPF30" s="64"/>
      <c r="QPG30" s="64"/>
      <c r="QPH30" s="64"/>
      <c r="QPI30" s="64"/>
      <c r="QPJ30" s="64"/>
      <c r="QPK30" s="64"/>
      <c r="QPL30" s="64"/>
      <c r="QPM30" s="64"/>
      <c r="QPN30" s="64"/>
      <c r="QPO30" s="64"/>
      <c r="QPP30" s="64"/>
      <c r="QPQ30" s="64"/>
      <c r="QPR30" s="64"/>
      <c r="QPS30" s="64"/>
      <c r="QPT30" s="64"/>
      <c r="QPU30" s="64"/>
      <c r="QPV30" s="64"/>
      <c r="QPW30" s="64"/>
      <c r="QPX30" s="64"/>
      <c r="QPY30" s="64"/>
      <c r="QPZ30" s="64"/>
      <c r="QQA30" s="64"/>
      <c r="QQB30" s="64"/>
      <c r="QQC30" s="64"/>
      <c r="QQD30" s="64"/>
      <c r="QQE30" s="64"/>
      <c r="QQF30" s="64"/>
      <c r="QQG30" s="64"/>
      <c r="QQH30" s="64"/>
      <c r="QQI30" s="64"/>
      <c r="QQJ30" s="64"/>
      <c r="QQK30" s="64"/>
      <c r="QQL30" s="64"/>
      <c r="QQM30" s="64"/>
      <c r="QQN30" s="64"/>
      <c r="QQO30" s="64"/>
      <c r="QQP30" s="64"/>
      <c r="QQQ30" s="64"/>
      <c r="QQR30" s="64"/>
      <c r="QQS30" s="64"/>
      <c r="QQT30" s="64"/>
      <c r="QQU30" s="64"/>
      <c r="QQV30" s="64"/>
      <c r="QQW30" s="64"/>
      <c r="QQX30" s="64"/>
      <c r="QQY30" s="64"/>
      <c r="QQZ30" s="64"/>
      <c r="QRA30" s="64"/>
      <c r="QRB30" s="64"/>
      <c r="QRC30" s="64"/>
      <c r="QRD30" s="64"/>
      <c r="QRE30" s="64"/>
      <c r="QRF30" s="64"/>
      <c r="QRG30" s="64"/>
      <c r="QRH30" s="64"/>
      <c r="QRI30" s="64"/>
      <c r="QRJ30" s="64"/>
      <c r="QRK30" s="64"/>
      <c r="QRL30" s="64"/>
      <c r="QRM30" s="64"/>
      <c r="QRN30" s="64"/>
      <c r="QRO30" s="64"/>
      <c r="QRP30" s="64"/>
      <c r="QRQ30" s="64"/>
      <c r="QRR30" s="64"/>
      <c r="QRS30" s="64"/>
      <c r="QRT30" s="64"/>
      <c r="QRU30" s="64"/>
      <c r="QRV30" s="64"/>
      <c r="QRW30" s="64"/>
      <c r="QRX30" s="64"/>
      <c r="QRY30" s="64"/>
      <c r="QRZ30" s="64"/>
      <c r="QSA30" s="64"/>
      <c r="QSB30" s="64"/>
      <c r="QSC30" s="64"/>
      <c r="QSD30" s="64"/>
      <c r="QSE30" s="64"/>
      <c r="QSF30" s="64"/>
      <c r="QSG30" s="64"/>
      <c r="QSH30" s="64"/>
      <c r="QSI30" s="64"/>
      <c r="QSJ30" s="64"/>
      <c r="QSK30" s="64"/>
      <c r="QSL30" s="64"/>
      <c r="QSM30" s="64"/>
      <c r="QSN30" s="64"/>
      <c r="QSO30" s="64"/>
      <c r="QSP30" s="64"/>
      <c r="QSQ30" s="64"/>
      <c r="QSR30" s="64"/>
      <c r="QSS30" s="64"/>
      <c r="QST30" s="64"/>
      <c r="QSU30" s="64"/>
      <c r="QSV30" s="64"/>
      <c r="QSW30" s="64"/>
      <c r="QSX30" s="64"/>
      <c r="QSY30" s="64"/>
      <c r="QSZ30" s="64"/>
      <c r="QTA30" s="64"/>
      <c r="QTB30" s="64"/>
      <c r="QTC30" s="64"/>
      <c r="QTD30" s="64"/>
      <c r="QTE30" s="64"/>
      <c r="QTF30" s="64"/>
      <c r="QTG30" s="64"/>
      <c r="QTH30" s="64"/>
      <c r="QTI30" s="64"/>
      <c r="QTJ30" s="64"/>
      <c r="QTK30" s="64"/>
      <c r="QTL30" s="64"/>
      <c r="QTM30" s="64"/>
      <c r="QTN30" s="64"/>
      <c r="QTO30" s="64"/>
      <c r="QTP30" s="64"/>
      <c r="QTQ30" s="64"/>
      <c r="QTR30" s="64"/>
      <c r="QTS30" s="64"/>
      <c r="QTT30" s="64"/>
      <c r="QTU30" s="64"/>
      <c r="QTV30" s="64"/>
      <c r="QTW30" s="64"/>
      <c r="QTX30" s="64"/>
      <c r="QTY30" s="64"/>
      <c r="QTZ30" s="64"/>
      <c r="QUA30" s="64"/>
      <c r="QUB30" s="64"/>
      <c r="QUC30" s="64"/>
      <c r="QUD30" s="64"/>
      <c r="QUE30" s="64"/>
      <c r="QUF30" s="64"/>
      <c r="QUG30" s="64"/>
      <c r="QUH30" s="64"/>
      <c r="QUI30" s="64"/>
      <c r="QUJ30" s="64"/>
      <c r="QUK30" s="64"/>
      <c r="QUL30" s="64"/>
      <c r="QUM30" s="64"/>
      <c r="QUN30" s="64"/>
      <c r="QUO30" s="64"/>
      <c r="QUP30" s="64"/>
      <c r="QUQ30" s="64"/>
      <c r="QUR30" s="64"/>
      <c r="QUS30" s="64"/>
      <c r="QUT30" s="64"/>
      <c r="QUU30" s="64"/>
      <c r="QUV30" s="64"/>
      <c r="QUW30" s="64"/>
      <c r="QUX30" s="64"/>
      <c r="QUY30" s="64"/>
      <c r="QUZ30" s="64"/>
      <c r="QVA30" s="64"/>
      <c r="QVB30" s="64"/>
      <c r="QVC30" s="64"/>
      <c r="QVD30" s="64"/>
      <c r="QVE30" s="64"/>
      <c r="QVF30" s="64"/>
      <c r="QVG30" s="64"/>
      <c r="QVH30" s="64"/>
      <c r="QVI30" s="64"/>
      <c r="QVJ30" s="64"/>
      <c r="QVK30" s="64"/>
      <c r="QVL30" s="64"/>
      <c r="QVM30" s="64"/>
      <c r="QVN30" s="64"/>
      <c r="QVO30" s="64"/>
      <c r="QVP30" s="64"/>
      <c r="QVQ30" s="64"/>
      <c r="QVR30" s="64"/>
      <c r="QVS30" s="64"/>
      <c r="QVT30" s="64"/>
      <c r="QVU30" s="64"/>
      <c r="QVV30" s="64"/>
      <c r="QVW30" s="64"/>
      <c r="QVX30" s="64"/>
      <c r="QVY30" s="64"/>
      <c r="QVZ30" s="64"/>
      <c r="QWA30" s="64"/>
      <c r="QWB30" s="64"/>
      <c r="QWC30" s="64"/>
      <c r="QWD30" s="64"/>
      <c r="QWE30" s="64"/>
      <c r="QWF30" s="64"/>
      <c r="QWG30" s="64"/>
      <c r="QWH30" s="64"/>
      <c r="QWI30" s="64"/>
      <c r="QWJ30" s="64"/>
      <c r="QWK30" s="64"/>
      <c r="QWL30" s="64"/>
      <c r="QWM30" s="64"/>
      <c r="QWN30" s="64"/>
      <c r="QWO30" s="64"/>
      <c r="QWP30" s="64"/>
      <c r="QWQ30" s="64"/>
      <c r="QWR30" s="64"/>
      <c r="QWS30" s="64"/>
      <c r="QWT30" s="64"/>
      <c r="QWU30" s="64"/>
      <c r="QWV30" s="64"/>
      <c r="QWW30" s="64"/>
      <c r="QWX30" s="64"/>
      <c r="QWY30" s="64"/>
      <c r="QWZ30" s="64"/>
      <c r="QXA30" s="64"/>
      <c r="QXB30" s="64"/>
      <c r="QXC30" s="64"/>
      <c r="QXD30" s="64"/>
      <c r="QXE30" s="64"/>
      <c r="QXF30" s="64"/>
      <c r="QXG30" s="64"/>
      <c r="QXH30" s="64"/>
      <c r="QXI30" s="64"/>
      <c r="QXJ30" s="64"/>
      <c r="QXK30" s="64"/>
      <c r="QXL30" s="64"/>
      <c r="QXM30" s="64"/>
      <c r="QXN30" s="64"/>
      <c r="QXO30" s="64"/>
      <c r="QXP30" s="64"/>
      <c r="QXQ30" s="64"/>
      <c r="QXR30" s="64"/>
      <c r="QXS30" s="64"/>
      <c r="QXT30" s="64"/>
      <c r="QXU30" s="64"/>
      <c r="QXV30" s="64"/>
      <c r="QXW30" s="64"/>
      <c r="QXX30" s="64"/>
      <c r="QXY30" s="64"/>
      <c r="QXZ30" s="64"/>
      <c r="QYA30" s="64"/>
      <c r="QYB30" s="64"/>
      <c r="QYC30" s="64"/>
      <c r="QYD30" s="64"/>
      <c r="QYE30" s="64"/>
      <c r="QYF30" s="64"/>
      <c r="QYG30" s="64"/>
      <c r="QYH30" s="64"/>
      <c r="QYI30" s="64"/>
      <c r="QYJ30" s="64"/>
      <c r="QYK30" s="64"/>
      <c r="QYL30" s="64"/>
      <c r="QYM30" s="64"/>
      <c r="QYN30" s="64"/>
      <c r="QYO30" s="64"/>
      <c r="QYP30" s="64"/>
      <c r="QYQ30" s="64"/>
      <c r="QYR30" s="64"/>
      <c r="QYS30" s="64"/>
      <c r="QYT30" s="64"/>
      <c r="QYU30" s="64"/>
      <c r="QYV30" s="64"/>
      <c r="QYW30" s="64"/>
      <c r="QYX30" s="64"/>
      <c r="QYY30" s="64"/>
      <c r="QYZ30" s="64"/>
      <c r="QZA30" s="64"/>
      <c r="QZB30" s="64"/>
      <c r="QZC30" s="64"/>
      <c r="QZD30" s="64"/>
      <c r="QZE30" s="64"/>
      <c r="QZF30" s="64"/>
      <c r="QZG30" s="64"/>
      <c r="QZH30" s="64"/>
      <c r="QZI30" s="64"/>
      <c r="QZJ30" s="64"/>
      <c r="QZK30" s="64"/>
      <c r="QZL30" s="64"/>
      <c r="QZM30" s="64"/>
      <c r="QZN30" s="64"/>
      <c r="QZO30" s="64"/>
      <c r="QZP30" s="64"/>
      <c r="QZQ30" s="64"/>
      <c r="QZR30" s="64"/>
      <c r="QZS30" s="64"/>
      <c r="QZT30" s="64"/>
      <c r="QZU30" s="64"/>
      <c r="QZV30" s="64"/>
      <c r="QZW30" s="64"/>
      <c r="QZX30" s="64"/>
      <c r="QZY30" s="64"/>
      <c r="QZZ30" s="64"/>
      <c r="RAA30" s="64"/>
      <c r="RAB30" s="64"/>
      <c r="RAC30" s="64"/>
      <c r="RAD30" s="64"/>
      <c r="RAE30" s="64"/>
      <c r="RAF30" s="64"/>
      <c r="RAG30" s="64"/>
      <c r="RAH30" s="64"/>
      <c r="RAI30" s="64"/>
      <c r="RAJ30" s="64"/>
      <c r="RAK30" s="64"/>
      <c r="RAL30" s="64"/>
      <c r="RAM30" s="64"/>
      <c r="RAN30" s="64"/>
      <c r="RAO30" s="64"/>
      <c r="RAP30" s="64"/>
      <c r="RAQ30" s="64"/>
      <c r="RAR30" s="64"/>
      <c r="RAS30" s="64"/>
      <c r="RAT30" s="64"/>
      <c r="RAU30" s="64"/>
      <c r="RAV30" s="64"/>
      <c r="RAW30" s="64"/>
      <c r="RAX30" s="64"/>
      <c r="RAY30" s="64"/>
      <c r="RAZ30" s="64"/>
      <c r="RBA30" s="64"/>
      <c r="RBB30" s="64"/>
      <c r="RBC30" s="64"/>
      <c r="RBD30" s="64"/>
      <c r="RBE30" s="64"/>
      <c r="RBF30" s="64"/>
      <c r="RBG30" s="64"/>
      <c r="RBH30" s="64"/>
      <c r="RBI30" s="64"/>
      <c r="RBJ30" s="64"/>
      <c r="RBK30" s="64"/>
      <c r="RBL30" s="64"/>
      <c r="RBM30" s="64"/>
      <c r="RBN30" s="64"/>
      <c r="RBO30" s="64"/>
      <c r="RBP30" s="64"/>
      <c r="RBQ30" s="64"/>
      <c r="RBR30" s="64"/>
      <c r="RBS30" s="64"/>
      <c r="RBT30" s="64"/>
      <c r="RBU30" s="64"/>
      <c r="RBV30" s="64"/>
      <c r="RBW30" s="64"/>
      <c r="RBX30" s="64"/>
      <c r="RBY30" s="64"/>
      <c r="RBZ30" s="64"/>
      <c r="RCA30" s="64"/>
      <c r="RCB30" s="64"/>
      <c r="RCC30" s="64"/>
      <c r="RCD30" s="64"/>
      <c r="RCE30" s="64"/>
      <c r="RCF30" s="64"/>
      <c r="RCG30" s="64"/>
      <c r="RCH30" s="64"/>
      <c r="RCI30" s="64"/>
      <c r="RCJ30" s="64"/>
      <c r="RCK30" s="64"/>
      <c r="RCL30" s="64"/>
      <c r="RCM30" s="64"/>
      <c r="RCN30" s="64"/>
      <c r="RCO30" s="64"/>
      <c r="RCP30" s="64"/>
      <c r="RCQ30" s="64"/>
      <c r="RCR30" s="64"/>
      <c r="RCS30" s="64"/>
      <c r="RCT30" s="64"/>
      <c r="RCU30" s="64"/>
      <c r="RCV30" s="64"/>
      <c r="RCW30" s="64"/>
      <c r="RCX30" s="64"/>
      <c r="RCY30" s="64"/>
      <c r="RCZ30" s="64"/>
      <c r="RDA30" s="64"/>
      <c r="RDB30" s="64"/>
      <c r="RDC30" s="64"/>
      <c r="RDD30" s="64"/>
      <c r="RDE30" s="64"/>
      <c r="RDF30" s="64"/>
      <c r="RDG30" s="64"/>
      <c r="RDH30" s="64"/>
      <c r="RDI30" s="64"/>
      <c r="RDJ30" s="64"/>
      <c r="RDK30" s="64"/>
      <c r="RDL30" s="64"/>
      <c r="RDM30" s="64"/>
      <c r="RDN30" s="64"/>
      <c r="RDO30" s="64"/>
      <c r="RDP30" s="64"/>
      <c r="RDQ30" s="64"/>
      <c r="RDR30" s="64"/>
      <c r="RDS30" s="64"/>
      <c r="RDT30" s="64"/>
      <c r="RDU30" s="64"/>
      <c r="RDV30" s="64"/>
      <c r="RDW30" s="64"/>
      <c r="RDX30" s="64"/>
      <c r="RDY30" s="64"/>
      <c r="RDZ30" s="64"/>
      <c r="REA30" s="64"/>
      <c r="REB30" s="64"/>
      <c r="REC30" s="64"/>
      <c r="RED30" s="64"/>
      <c r="REE30" s="64"/>
      <c r="REF30" s="64"/>
      <c r="REG30" s="64"/>
      <c r="REH30" s="64"/>
      <c r="REI30" s="64"/>
      <c r="REJ30" s="64"/>
      <c r="REK30" s="64"/>
      <c r="REL30" s="64"/>
      <c r="REM30" s="64"/>
      <c r="REN30" s="64"/>
      <c r="REO30" s="64"/>
      <c r="REP30" s="64"/>
      <c r="REQ30" s="64"/>
      <c r="RER30" s="64"/>
      <c r="RES30" s="64"/>
      <c r="RET30" s="64"/>
      <c r="REU30" s="64"/>
      <c r="REV30" s="64"/>
      <c r="REW30" s="64"/>
      <c r="REX30" s="64"/>
      <c r="REY30" s="64"/>
      <c r="REZ30" s="64"/>
      <c r="RFA30" s="64"/>
      <c r="RFB30" s="64"/>
      <c r="RFC30" s="64"/>
      <c r="RFD30" s="64"/>
      <c r="RFE30" s="64"/>
      <c r="RFF30" s="64"/>
      <c r="RFG30" s="64"/>
      <c r="RFH30" s="64"/>
      <c r="RFI30" s="64"/>
      <c r="RFJ30" s="64"/>
      <c r="RFK30" s="64"/>
      <c r="RFL30" s="64"/>
      <c r="RFM30" s="64"/>
      <c r="RFN30" s="64"/>
      <c r="RFO30" s="64"/>
      <c r="RFP30" s="64"/>
      <c r="RFQ30" s="64"/>
      <c r="RFR30" s="64"/>
      <c r="RFS30" s="64"/>
      <c r="RFT30" s="64"/>
      <c r="RFU30" s="64"/>
      <c r="RFV30" s="64"/>
      <c r="RFW30" s="64"/>
      <c r="RFX30" s="64"/>
      <c r="RFY30" s="64"/>
      <c r="RFZ30" s="64"/>
      <c r="RGA30" s="64"/>
      <c r="RGB30" s="64"/>
      <c r="RGC30" s="64"/>
      <c r="RGD30" s="64"/>
      <c r="RGE30" s="64"/>
      <c r="RGF30" s="64"/>
      <c r="RGG30" s="64"/>
      <c r="RGH30" s="64"/>
      <c r="RGI30" s="64"/>
      <c r="RGJ30" s="64"/>
      <c r="RGK30" s="64"/>
      <c r="RGL30" s="64"/>
      <c r="RGM30" s="64"/>
      <c r="RGN30" s="64"/>
      <c r="RGO30" s="64"/>
      <c r="RGP30" s="64"/>
      <c r="RGQ30" s="64"/>
      <c r="RGR30" s="64"/>
      <c r="RGS30" s="64"/>
      <c r="RGT30" s="64"/>
      <c r="RGU30" s="64"/>
      <c r="RGV30" s="64"/>
      <c r="RGW30" s="64"/>
      <c r="RGX30" s="64"/>
      <c r="RGY30" s="64"/>
      <c r="RGZ30" s="64"/>
      <c r="RHA30" s="64"/>
      <c r="RHB30" s="64"/>
      <c r="RHC30" s="64"/>
      <c r="RHD30" s="64"/>
      <c r="RHE30" s="64"/>
      <c r="RHF30" s="64"/>
      <c r="RHG30" s="64"/>
      <c r="RHH30" s="64"/>
      <c r="RHI30" s="64"/>
      <c r="RHJ30" s="64"/>
      <c r="RHK30" s="64"/>
      <c r="RHL30" s="64"/>
      <c r="RHM30" s="64"/>
      <c r="RHN30" s="64"/>
      <c r="RHO30" s="64"/>
      <c r="RHP30" s="64"/>
      <c r="RHQ30" s="64"/>
      <c r="RHR30" s="64"/>
      <c r="RHS30" s="64"/>
      <c r="RHT30" s="64"/>
      <c r="RHU30" s="64"/>
      <c r="RHV30" s="64"/>
      <c r="RHW30" s="64"/>
      <c r="RHX30" s="64"/>
      <c r="RHY30" s="64"/>
      <c r="RHZ30" s="64"/>
      <c r="RIA30" s="64"/>
      <c r="RIB30" s="64"/>
      <c r="RIC30" s="64"/>
      <c r="RID30" s="64"/>
      <c r="RIE30" s="64"/>
      <c r="RIF30" s="64"/>
      <c r="RIG30" s="64"/>
      <c r="RIH30" s="64"/>
      <c r="RII30" s="64"/>
      <c r="RIJ30" s="64"/>
      <c r="RIK30" s="64"/>
      <c r="RIL30" s="64"/>
      <c r="RIM30" s="64"/>
      <c r="RIN30" s="64"/>
      <c r="RIO30" s="64"/>
      <c r="RIP30" s="64"/>
      <c r="RIQ30" s="64"/>
      <c r="RIR30" s="64"/>
      <c r="RIS30" s="64"/>
      <c r="RIT30" s="64"/>
      <c r="RIU30" s="64"/>
      <c r="RIV30" s="64"/>
      <c r="RIW30" s="64"/>
      <c r="RIX30" s="64"/>
      <c r="RIY30" s="64"/>
      <c r="RIZ30" s="64"/>
      <c r="RJA30" s="64"/>
      <c r="RJB30" s="64"/>
      <c r="RJC30" s="64"/>
      <c r="RJD30" s="64"/>
      <c r="RJE30" s="64"/>
      <c r="RJF30" s="64"/>
      <c r="RJG30" s="64"/>
      <c r="RJH30" s="64"/>
      <c r="RJI30" s="64"/>
      <c r="RJJ30" s="64"/>
      <c r="RJK30" s="64"/>
      <c r="RJL30" s="64"/>
      <c r="RJM30" s="64"/>
      <c r="RJN30" s="64"/>
      <c r="RJO30" s="64"/>
      <c r="RJP30" s="64"/>
      <c r="RJQ30" s="64"/>
      <c r="RJR30" s="64"/>
      <c r="RJS30" s="64"/>
      <c r="RJT30" s="64"/>
      <c r="RJU30" s="64"/>
      <c r="RJV30" s="64"/>
      <c r="RJW30" s="64"/>
      <c r="RJX30" s="64"/>
      <c r="RJY30" s="64"/>
      <c r="RJZ30" s="64"/>
      <c r="RKA30" s="64"/>
      <c r="RKB30" s="64"/>
      <c r="RKC30" s="64"/>
      <c r="RKD30" s="64"/>
      <c r="RKE30" s="64"/>
      <c r="RKF30" s="64"/>
      <c r="RKG30" s="64"/>
      <c r="RKH30" s="64"/>
      <c r="RKI30" s="64"/>
      <c r="RKJ30" s="64"/>
      <c r="RKK30" s="64"/>
      <c r="RKL30" s="64"/>
      <c r="RKM30" s="64"/>
      <c r="RKN30" s="64"/>
      <c r="RKO30" s="64"/>
      <c r="RKP30" s="64"/>
      <c r="RKQ30" s="64"/>
      <c r="RKR30" s="64"/>
      <c r="RKS30" s="64"/>
      <c r="RKT30" s="64"/>
      <c r="RKU30" s="64"/>
      <c r="RKV30" s="64"/>
      <c r="RKW30" s="64"/>
      <c r="RKX30" s="64"/>
      <c r="RKY30" s="64"/>
      <c r="RKZ30" s="64"/>
      <c r="RLA30" s="64"/>
      <c r="RLB30" s="64"/>
      <c r="RLC30" s="64"/>
      <c r="RLD30" s="64"/>
      <c r="RLE30" s="64"/>
      <c r="RLF30" s="64"/>
      <c r="RLG30" s="64"/>
      <c r="RLH30" s="64"/>
      <c r="RLI30" s="64"/>
      <c r="RLJ30" s="64"/>
      <c r="RLK30" s="64"/>
      <c r="RLL30" s="64"/>
      <c r="RLM30" s="64"/>
      <c r="RLN30" s="64"/>
      <c r="RLO30" s="64"/>
      <c r="RLP30" s="64"/>
      <c r="RLQ30" s="64"/>
      <c r="RLR30" s="64"/>
      <c r="RLS30" s="64"/>
      <c r="RLT30" s="64"/>
      <c r="RLU30" s="64"/>
      <c r="RLV30" s="64"/>
      <c r="RLW30" s="64"/>
      <c r="RLX30" s="64"/>
      <c r="RLY30" s="64"/>
      <c r="RLZ30" s="64"/>
      <c r="RMA30" s="64"/>
      <c r="RMB30" s="64"/>
      <c r="RMC30" s="64"/>
      <c r="RMD30" s="64"/>
      <c r="RME30" s="64"/>
      <c r="RMF30" s="64"/>
      <c r="RMG30" s="64"/>
      <c r="RMH30" s="64"/>
      <c r="RMI30" s="64"/>
      <c r="RMJ30" s="64"/>
      <c r="RMK30" s="64"/>
      <c r="RML30" s="64"/>
      <c r="RMM30" s="64"/>
      <c r="RMN30" s="64"/>
      <c r="RMO30" s="64"/>
      <c r="RMP30" s="64"/>
      <c r="RMQ30" s="64"/>
      <c r="RMR30" s="64"/>
      <c r="RMS30" s="64"/>
      <c r="RMT30" s="64"/>
      <c r="RMU30" s="64"/>
      <c r="RMV30" s="64"/>
      <c r="RMW30" s="64"/>
      <c r="RMX30" s="64"/>
      <c r="RMY30" s="64"/>
      <c r="RMZ30" s="64"/>
      <c r="RNA30" s="64"/>
      <c r="RNB30" s="64"/>
      <c r="RNC30" s="64"/>
      <c r="RND30" s="64"/>
      <c r="RNE30" s="64"/>
      <c r="RNF30" s="64"/>
      <c r="RNG30" s="64"/>
      <c r="RNH30" s="64"/>
      <c r="RNI30" s="64"/>
      <c r="RNJ30" s="64"/>
      <c r="RNK30" s="64"/>
      <c r="RNL30" s="64"/>
      <c r="RNM30" s="64"/>
      <c r="RNN30" s="64"/>
      <c r="RNO30" s="64"/>
      <c r="RNP30" s="64"/>
      <c r="RNQ30" s="64"/>
      <c r="RNR30" s="64"/>
      <c r="RNS30" s="64"/>
      <c r="RNT30" s="64"/>
      <c r="RNU30" s="64"/>
      <c r="RNV30" s="64"/>
      <c r="RNW30" s="64"/>
      <c r="RNX30" s="64"/>
      <c r="RNY30" s="64"/>
      <c r="RNZ30" s="64"/>
      <c r="ROA30" s="64"/>
      <c r="ROB30" s="64"/>
      <c r="ROC30" s="64"/>
      <c r="ROD30" s="64"/>
      <c r="ROE30" s="64"/>
      <c r="ROF30" s="64"/>
      <c r="ROG30" s="64"/>
      <c r="ROH30" s="64"/>
      <c r="ROI30" s="64"/>
      <c r="ROJ30" s="64"/>
      <c r="ROK30" s="64"/>
      <c r="ROL30" s="64"/>
      <c r="ROM30" s="64"/>
      <c r="RON30" s="64"/>
      <c r="ROO30" s="64"/>
      <c r="ROP30" s="64"/>
      <c r="ROQ30" s="64"/>
      <c r="ROR30" s="64"/>
      <c r="ROS30" s="64"/>
      <c r="ROT30" s="64"/>
      <c r="ROU30" s="64"/>
      <c r="ROV30" s="64"/>
      <c r="ROW30" s="64"/>
      <c r="ROX30" s="64"/>
      <c r="ROY30" s="64"/>
      <c r="ROZ30" s="64"/>
      <c r="RPA30" s="64"/>
      <c r="RPB30" s="64"/>
      <c r="RPC30" s="64"/>
      <c r="RPD30" s="64"/>
      <c r="RPE30" s="64"/>
      <c r="RPF30" s="64"/>
      <c r="RPG30" s="64"/>
      <c r="RPH30" s="64"/>
      <c r="RPI30" s="64"/>
      <c r="RPJ30" s="64"/>
      <c r="RPK30" s="64"/>
      <c r="RPL30" s="64"/>
      <c r="RPM30" s="64"/>
      <c r="RPN30" s="64"/>
      <c r="RPO30" s="64"/>
      <c r="RPP30" s="64"/>
      <c r="RPQ30" s="64"/>
      <c r="RPR30" s="64"/>
      <c r="RPS30" s="64"/>
      <c r="RPT30" s="64"/>
      <c r="RPU30" s="64"/>
      <c r="RPV30" s="64"/>
      <c r="RPW30" s="64"/>
      <c r="RPX30" s="64"/>
      <c r="RPY30" s="64"/>
      <c r="RPZ30" s="64"/>
      <c r="RQA30" s="64"/>
      <c r="RQB30" s="64"/>
      <c r="RQC30" s="64"/>
      <c r="RQD30" s="64"/>
      <c r="RQE30" s="64"/>
      <c r="RQF30" s="64"/>
      <c r="RQG30" s="64"/>
      <c r="RQH30" s="64"/>
      <c r="RQI30" s="64"/>
      <c r="RQJ30" s="64"/>
      <c r="RQK30" s="64"/>
      <c r="RQL30" s="64"/>
      <c r="RQM30" s="64"/>
      <c r="RQN30" s="64"/>
      <c r="RQO30" s="64"/>
      <c r="RQP30" s="64"/>
      <c r="RQQ30" s="64"/>
      <c r="RQR30" s="64"/>
      <c r="RQS30" s="64"/>
      <c r="RQT30" s="64"/>
      <c r="RQU30" s="64"/>
      <c r="RQV30" s="64"/>
      <c r="RQW30" s="64"/>
      <c r="RQX30" s="64"/>
      <c r="RQY30" s="64"/>
      <c r="RQZ30" s="64"/>
      <c r="RRA30" s="64"/>
      <c r="RRB30" s="64"/>
      <c r="RRC30" s="64"/>
      <c r="RRD30" s="64"/>
      <c r="RRE30" s="64"/>
      <c r="RRF30" s="64"/>
      <c r="RRG30" s="64"/>
      <c r="RRH30" s="64"/>
      <c r="RRI30" s="64"/>
      <c r="RRJ30" s="64"/>
      <c r="RRK30" s="64"/>
      <c r="RRL30" s="64"/>
      <c r="RRM30" s="64"/>
      <c r="RRN30" s="64"/>
      <c r="RRO30" s="64"/>
      <c r="RRP30" s="64"/>
      <c r="RRQ30" s="64"/>
      <c r="RRR30" s="64"/>
      <c r="RRS30" s="64"/>
      <c r="RRT30" s="64"/>
      <c r="RRU30" s="64"/>
      <c r="RRV30" s="64"/>
      <c r="RRW30" s="64"/>
      <c r="RRX30" s="64"/>
      <c r="RRY30" s="64"/>
      <c r="RRZ30" s="64"/>
      <c r="RSA30" s="64"/>
      <c r="RSB30" s="64"/>
      <c r="RSC30" s="64"/>
      <c r="RSD30" s="64"/>
      <c r="RSE30" s="64"/>
      <c r="RSF30" s="64"/>
      <c r="RSG30" s="64"/>
      <c r="RSH30" s="64"/>
      <c r="RSI30" s="64"/>
      <c r="RSJ30" s="64"/>
      <c r="RSK30" s="64"/>
      <c r="RSL30" s="64"/>
      <c r="RSM30" s="64"/>
      <c r="RSN30" s="64"/>
      <c r="RSO30" s="64"/>
      <c r="RSP30" s="64"/>
      <c r="RSQ30" s="64"/>
      <c r="RSR30" s="64"/>
      <c r="RSS30" s="64"/>
      <c r="RST30" s="64"/>
      <c r="RSU30" s="64"/>
      <c r="RSV30" s="64"/>
      <c r="RSW30" s="64"/>
      <c r="RSX30" s="64"/>
      <c r="RSY30" s="64"/>
      <c r="RSZ30" s="64"/>
      <c r="RTA30" s="64"/>
      <c r="RTB30" s="64"/>
      <c r="RTC30" s="64"/>
      <c r="RTD30" s="64"/>
      <c r="RTE30" s="64"/>
      <c r="RTF30" s="64"/>
      <c r="RTG30" s="64"/>
      <c r="RTH30" s="64"/>
      <c r="RTI30" s="64"/>
      <c r="RTJ30" s="64"/>
      <c r="RTK30" s="64"/>
      <c r="RTL30" s="64"/>
      <c r="RTM30" s="64"/>
      <c r="RTN30" s="64"/>
      <c r="RTO30" s="64"/>
      <c r="RTP30" s="64"/>
      <c r="RTQ30" s="64"/>
      <c r="RTR30" s="64"/>
      <c r="RTS30" s="64"/>
      <c r="RTT30" s="64"/>
      <c r="RTU30" s="64"/>
      <c r="RTV30" s="64"/>
      <c r="RTW30" s="64"/>
      <c r="RTX30" s="64"/>
      <c r="RTY30" s="64"/>
      <c r="RTZ30" s="64"/>
      <c r="RUA30" s="64"/>
      <c r="RUB30" s="64"/>
      <c r="RUC30" s="64"/>
      <c r="RUD30" s="64"/>
      <c r="RUE30" s="64"/>
      <c r="RUF30" s="64"/>
      <c r="RUG30" s="64"/>
      <c r="RUH30" s="64"/>
      <c r="RUI30" s="64"/>
      <c r="RUJ30" s="64"/>
      <c r="RUK30" s="64"/>
      <c r="RUL30" s="64"/>
      <c r="RUM30" s="64"/>
      <c r="RUN30" s="64"/>
      <c r="RUO30" s="64"/>
      <c r="RUP30" s="64"/>
      <c r="RUQ30" s="64"/>
      <c r="RUR30" s="64"/>
      <c r="RUS30" s="64"/>
      <c r="RUT30" s="64"/>
      <c r="RUU30" s="64"/>
      <c r="RUV30" s="64"/>
      <c r="RUW30" s="64"/>
      <c r="RUX30" s="64"/>
      <c r="RUY30" s="64"/>
      <c r="RUZ30" s="64"/>
      <c r="RVA30" s="64"/>
      <c r="RVB30" s="64"/>
      <c r="RVC30" s="64"/>
      <c r="RVD30" s="64"/>
      <c r="RVE30" s="64"/>
      <c r="RVF30" s="64"/>
      <c r="RVG30" s="64"/>
      <c r="RVH30" s="64"/>
      <c r="RVI30" s="64"/>
      <c r="RVJ30" s="64"/>
      <c r="RVK30" s="64"/>
      <c r="RVL30" s="64"/>
      <c r="RVM30" s="64"/>
      <c r="RVN30" s="64"/>
      <c r="RVO30" s="64"/>
      <c r="RVP30" s="64"/>
      <c r="RVQ30" s="64"/>
      <c r="RVR30" s="64"/>
      <c r="RVS30" s="64"/>
      <c r="RVT30" s="64"/>
      <c r="RVU30" s="64"/>
      <c r="RVV30" s="64"/>
      <c r="RVW30" s="64"/>
      <c r="RVX30" s="64"/>
      <c r="RVY30" s="64"/>
      <c r="RVZ30" s="64"/>
      <c r="RWA30" s="64"/>
      <c r="RWB30" s="64"/>
      <c r="RWC30" s="64"/>
      <c r="RWD30" s="64"/>
      <c r="RWE30" s="64"/>
      <c r="RWF30" s="64"/>
      <c r="RWG30" s="64"/>
      <c r="RWH30" s="64"/>
      <c r="RWI30" s="64"/>
      <c r="RWJ30" s="64"/>
      <c r="RWK30" s="64"/>
      <c r="RWL30" s="64"/>
      <c r="RWM30" s="64"/>
      <c r="RWN30" s="64"/>
      <c r="RWO30" s="64"/>
      <c r="RWP30" s="64"/>
      <c r="RWQ30" s="64"/>
      <c r="RWR30" s="64"/>
      <c r="RWS30" s="64"/>
      <c r="RWT30" s="64"/>
      <c r="RWU30" s="64"/>
      <c r="RWV30" s="64"/>
      <c r="RWW30" s="64"/>
      <c r="RWX30" s="64"/>
      <c r="RWY30" s="64"/>
      <c r="RWZ30" s="64"/>
      <c r="RXA30" s="64"/>
      <c r="RXB30" s="64"/>
      <c r="RXC30" s="64"/>
      <c r="RXD30" s="64"/>
      <c r="RXE30" s="64"/>
      <c r="RXF30" s="64"/>
      <c r="RXG30" s="64"/>
      <c r="RXH30" s="64"/>
      <c r="RXI30" s="64"/>
      <c r="RXJ30" s="64"/>
      <c r="RXK30" s="64"/>
      <c r="RXL30" s="64"/>
      <c r="RXM30" s="64"/>
      <c r="RXN30" s="64"/>
      <c r="RXO30" s="64"/>
      <c r="RXP30" s="64"/>
      <c r="RXQ30" s="64"/>
      <c r="RXR30" s="64"/>
      <c r="RXS30" s="64"/>
      <c r="RXT30" s="64"/>
      <c r="RXU30" s="64"/>
      <c r="RXV30" s="64"/>
      <c r="RXW30" s="64"/>
      <c r="RXX30" s="64"/>
      <c r="RXY30" s="64"/>
      <c r="RXZ30" s="64"/>
      <c r="RYA30" s="64"/>
      <c r="RYB30" s="64"/>
      <c r="RYC30" s="64"/>
      <c r="RYD30" s="64"/>
      <c r="RYE30" s="64"/>
      <c r="RYF30" s="64"/>
      <c r="RYG30" s="64"/>
      <c r="RYH30" s="64"/>
      <c r="RYI30" s="64"/>
      <c r="RYJ30" s="64"/>
      <c r="RYK30" s="64"/>
      <c r="RYL30" s="64"/>
      <c r="RYM30" s="64"/>
      <c r="RYN30" s="64"/>
      <c r="RYO30" s="64"/>
      <c r="RYP30" s="64"/>
      <c r="RYQ30" s="64"/>
      <c r="RYR30" s="64"/>
      <c r="RYS30" s="64"/>
      <c r="RYT30" s="64"/>
      <c r="RYU30" s="64"/>
      <c r="RYV30" s="64"/>
      <c r="RYW30" s="64"/>
      <c r="RYX30" s="64"/>
      <c r="RYY30" s="64"/>
      <c r="RYZ30" s="64"/>
      <c r="RZA30" s="64"/>
      <c r="RZB30" s="64"/>
      <c r="RZC30" s="64"/>
      <c r="RZD30" s="64"/>
      <c r="RZE30" s="64"/>
      <c r="RZF30" s="64"/>
      <c r="RZG30" s="64"/>
      <c r="RZH30" s="64"/>
      <c r="RZI30" s="64"/>
      <c r="RZJ30" s="64"/>
      <c r="RZK30" s="64"/>
      <c r="RZL30" s="64"/>
      <c r="RZM30" s="64"/>
      <c r="RZN30" s="64"/>
      <c r="RZO30" s="64"/>
      <c r="RZP30" s="64"/>
      <c r="RZQ30" s="64"/>
      <c r="RZR30" s="64"/>
      <c r="RZS30" s="64"/>
      <c r="RZT30" s="64"/>
      <c r="RZU30" s="64"/>
      <c r="RZV30" s="64"/>
      <c r="RZW30" s="64"/>
      <c r="RZX30" s="64"/>
      <c r="RZY30" s="64"/>
      <c r="RZZ30" s="64"/>
      <c r="SAA30" s="64"/>
      <c r="SAB30" s="64"/>
      <c r="SAC30" s="64"/>
      <c r="SAD30" s="64"/>
      <c r="SAE30" s="64"/>
      <c r="SAF30" s="64"/>
      <c r="SAG30" s="64"/>
      <c r="SAH30" s="64"/>
      <c r="SAI30" s="64"/>
      <c r="SAJ30" s="64"/>
      <c r="SAK30" s="64"/>
      <c r="SAL30" s="64"/>
      <c r="SAM30" s="64"/>
      <c r="SAN30" s="64"/>
      <c r="SAO30" s="64"/>
      <c r="SAP30" s="64"/>
      <c r="SAQ30" s="64"/>
      <c r="SAR30" s="64"/>
      <c r="SAS30" s="64"/>
      <c r="SAT30" s="64"/>
      <c r="SAU30" s="64"/>
      <c r="SAV30" s="64"/>
      <c r="SAW30" s="64"/>
      <c r="SAX30" s="64"/>
      <c r="SAY30" s="64"/>
      <c r="SAZ30" s="64"/>
      <c r="SBA30" s="64"/>
      <c r="SBB30" s="64"/>
      <c r="SBC30" s="64"/>
      <c r="SBD30" s="64"/>
      <c r="SBE30" s="64"/>
      <c r="SBF30" s="64"/>
      <c r="SBG30" s="64"/>
      <c r="SBH30" s="64"/>
      <c r="SBI30" s="64"/>
      <c r="SBJ30" s="64"/>
      <c r="SBK30" s="64"/>
      <c r="SBL30" s="64"/>
      <c r="SBM30" s="64"/>
      <c r="SBN30" s="64"/>
      <c r="SBO30" s="64"/>
      <c r="SBP30" s="64"/>
      <c r="SBQ30" s="64"/>
      <c r="SBR30" s="64"/>
      <c r="SBS30" s="64"/>
      <c r="SBT30" s="64"/>
      <c r="SBU30" s="64"/>
      <c r="SBV30" s="64"/>
      <c r="SBW30" s="64"/>
      <c r="SBX30" s="64"/>
      <c r="SBY30" s="64"/>
      <c r="SBZ30" s="64"/>
      <c r="SCA30" s="64"/>
      <c r="SCB30" s="64"/>
      <c r="SCC30" s="64"/>
      <c r="SCD30" s="64"/>
      <c r="SCE30" s="64"/>
      <c r="SCF30" s="64"/>
      <c r="SCG30" s="64"/>
      <c r="SCH30" s="64"/>
      <c r="SCI30" s="64"/>
      <c r="SCJ30" s="64"/>
      <c r="SCK30" s="64"/>
      <c r="SCL30" s="64"/>
      <c r="SCM30" s="64"/>
      <c r="SCN30" s="64"/>
      <c r="SCO30" s="64"/>
      <c r="SCP30" s="64"/>
      <c r="SCQ30" s="64"/>
      <c r="SCR30" s="64"/>
      <c r="SCS30" s="64"/>
      <c r="SCT30" s="64"/>
      <c r="SCU30" s="64"/>
      <c r="SCV30" s="64"/>
      <c r="SCW30" s="64"/>
      <c r="SCX30" s="64"/>
      <c r="SCY30" s="64"/>
      <c r="SCZ30" s="64"/>
      <c r="SDA30" s="64"/>
      <c r="SDB30" s="64"/>
      <c r="SDC30" s="64"/>
      <c r="SDD30" s="64"/>
      <c r="SDE30" s="64"/>
      <c r="SDF30" s="64"/>
      <c r="SDG30" s="64"/>
      <c r="SDH30" s="64"/>
      <c r="SDI30" s="64"/>
      <c r="SDJ30" s="64"/>
      <c r="SDK30" s="64"/>
      <c r="SDL30" s="64"/>
      <c r="SDM30" s="64"/>
      <c r="SDN30" s="64"/>
      <c r="SDO30" s="64"/>
      <c r="SDP30" s="64"/>
      <c r="SDQ30" s="64"/>
      <c r="SDR30" s="64"/>
      <c r="SDS30" s="64"/>
      <c r="SDT30" s="64"/>
      <c r="SDU30" s="64"/>
      <c r="SDV30" s="64"/>
      <c r="SDW30" s="64"/>
      <c r="SDX30" s="64"/>
      <c r="SDY30" s="64"/>
      <c r="SDZ30" s="64"/>
      <c r="SEA30" s="64"/>
      <c r="SEB30" s="64"/>
      <c r="SEC30" s="64"/>
      <c r="SED30" s="64"/>
      <c r="SEE30" s="64"/>
      <c r="SEF30" s="64"/>
      <c r="SEG30" s="64"/>
      <c r="SEH30" s="64"/>
      <c r="SEI30" s="64"/>
      <c r="SEJ30" s="64"/>
      <c r="SEK30" s="64"/>
      <c r="SEL30" s="64"/>
      <c r="SEM30" s="64"/>
      <c r="SEN30" s="64"/>
      <c r="SEO30" s="64"/>
      <c r="SEP30" s="64"/>
      <c r="SEQ30" s="64"/>
      <c r="SER30" s="64"/>
      <c r="SES30" s="64"/>
      <c r="SET30" s="64"/>
      <c r="SEU30" s="64"/>
      <c r="SEV30" s="64"/>
      <c r="SEW30" s="64"/>
      <c r="SEX30" s="64"/>
      <c r="SEY30" s="64"/>
      <c r="SEZ30" s="64"/>
      <c r="SFA30" s="64"/>
      <c r="SFB30" s="64"/>
    </row>
    <row r="31" spans="1:13002" ht="15.5" x14ac:dyDescent="0.35">
      <c r="A31" s="76"/>
      <c r="B31" s="76"/>
      <c r="C31" s="214"/>
      <c r="D31" s="76"/>
      <c r="E31" s="76"/>
      <c r="F31" s="116" t="s">
        <v>1852</v>
      </c>
      <c r="G31" s="69"/>
      <c r="H31" s="298"/>
      <c r="I31" s="69"/>
      <c r="J31" s="75"/>
      <c r="K31" s="75"/>
      <c r="L31" s="75"/>
      <c r="M31" s="75"/>
      <c r="N31" s="69"/>
      <c r="O31" s="69"/>
      <c r="P31" s="75"/>
      <c r="Q31" s="69"/>
      <c r="R31" s="69"/>
      <c r="S31" s="69"/>
      <c r="T31" s="69"/>
      <c r="U31" s="69"/>
      <c r="V31" s="116"/>
      <c r="W31" s="121"/>
      <c r="X31" s="637">
        <f t="shared" si="0"/>
        <v>0</v>
      </c>
      <c r="Y31" s="298">
        <f t="shared" si="1"/>
        <v>0</v>
      </c>
    </row>
    <row r="32" spans="1:13002" s="76" customFormat="1" ht="15.5" x14ac:dyDescent="0.35">
      <c r="A32" s="64"/>
      <c r="B32" s="64"/>
      <c r="C32" s="64"/>
      <c r="D32" s="64"/>
      <c r="E32" s="64"/>
      <c r="F32" s="184" t="s">
        <v>1161</v>
      </c>
      <c r="G32" s="64"/>
      <c r="H32" s="297"/>
      <c r="I32" s="64"/>
      <c r="J32" s="68"/>
      <c r="K32" s="68"/>
      <c r="L32" s="68"/>
      <c r="M32" s="68"/>
      <c r="N32" s="64"/>
      <c r="O32" s="68"/>
      <c r="P32" s="68"/>
      <c r="Q32" s="64"/>
      <c r="R32" s="64"/>
      <c r="S32" s="64"/>
      <c r="T32" s="64"/>
      <c r="U32" s="64"/>
      <c r="V32" s="64"/>
      <c r="W32" s="115"/>
      <c r="X32" s="637">
        <f t="shared" si="0"/>
        <v>0</v>
      </c>
      <c r="Y32" s="297">
        <f t="shared" si="1"/>
        <v>0</v>
      </c>
    </row>
    <row r="33" spans="1:25" ht="15.5" x14ac:dyDescent="0.35">
      <c r="A33" s="76"/>
      <c r="B33" s="196" t="s">
        <v>5638</v>
      </c>
      <c r="C33" s="196" t="s">
        <v>5639</v>
      </c>
      <c r="D33" s="196" t="s">
        <v>5640</v>
      </c>
      <c r="E33" s="196" t="s">
        <v>5641</v>
      </c>
      <c r="F33" s="116" t="s">
        <v>5708</v>
      </c>
      <c r="G33" s="69"/>
      <c r="H33" s="298">
        <v>80000</v>
      </c>
      <c r="I33" s="69" t="s">
        <v>1510</v>
      </c>
      <c r="J33" s="69" t="s">
        <v>1510</v>
      </c>
      <c r="K33" s="69" t="s">
        <v>1510</v>
      </c>
      <c r="L33" s="69" t="s">
        <v>1510</v>
      </c>
      <c r="M33" s="69" t="s">
        <v>1510</v>
      </c>
      <c r="N33" s="69"/>
      <c r="O33" s="69" t="s">
        <v>1510</v>
      </c>
      <c r="P33" s="69" t="s">
        <v>1510</v>
      </c>
      <c r="Q33" s="69"/>
      <c r="R33" s="69"/>
      <c r="S33" s="69"/>
      <c r="T33" s="69"/>
      <c r="U33" s="69"/>
      <c r="V33" s="116"/>
      <c r="W33" s="121"/>
      <c r="X33" s="637">
        <f t="shared" si="0"/>
        <v>5600.0000000000009</v>
      </c>
      <c r="Y33" s="298">
        <f t="shared" si="1"/>
        <v>85600</v>
      </c>
    </row>
    <row r="34" spans="1:25" ht="15.5" x14ac:dyDescent="0.35">
      <c r="A34" s="76"/>
      <c r="B34" s="196"/>
      <c r="C34" s="196"/>
      <c r="D34" s="196"/>
      <c r="E34" s="196"/>
      <c r="F34" s="285" t="s">
        <v>994</v>
      </c>
      <c r="G34" s="86"/>
      <c r="H34" s="300">
        <f>SUM(H33)</f>
        <v>80000</v>
      </c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116"/>
      <c r="W34" s="121"/>
      <c r="X34" s="637">
        <f t="shared" si="0"/>
        <v>5600.0000000000009</v>
      </c>
      <c r="Y34" s="300">
        <f t="shared" si="1"/>
        <v>85600</v>
      </c>
    </row>
    <row r="35" spans="1:25" s="76" customFormat="1" ht="15.5" x14ac:dyDescent="0.35">
      <c r="A35" s="64"/>
      <c r="B35" s="64"/>
      <c r="C35" s="64"/>
      <c r="D35" s="64"/>
      <c r="E35" s="64"/>
      <c r="F35" s="184" t="s">
        <v>2678</v>
      </c>
      <c r="G35" s="64"/>
      <c r="H35" s="297"/>
      <c r="I35" s="64"/>
      <c r="J35" s="68"/>
      <c r="K35" s="68"/>
      <c r="L35" s="68"/>
      <c r="M35" s="68"/>
      <c r="N35" s="64"/>
      <c r="O35" s="68"/>
      <c r="P35" s="68"/>
      <c r="Q35" s="64"/>
      <c r="R35" s="64"/>
      <c r="S35" s="64"/>
      <c r="T35" s="64"/>
      <c r="U35" s="64"/>
      <c r="V35" s="64"/>
      <c r="W35" s="115"/>
      <c r="X35" s="637">
        <f t="shared" si="0"/>
        <v>0</v>
      </c>
      <c r="Y35" s="297">
        <f t="shared" si="1"/>
        <v>0</v>
      </c>
    </row>
    <row r="36" spans="1:25" ht="15.5" x14ac:dyDescent="0.35">
      <c r="A36" s="76"/>
      <c r="B36" s="76"/>
      <c r="C36" s="214"/>
      <c r="D36" s="76"/>
      <c r="E36" s="76"/>
      <c r="F36" s="116" t="s">
        <v>1852</v>
      </c>
      <c r="G36" s="69"/>
      <c r="H36" s="298"/>
      <c r="I36" s="69"/>
      <c r="J36" s="75"/>
      <c r="K36" s="75"/>
      <c r="L36" s="75"/>
      <c r="M36" s="75"/>
      <c r="N36" s="69"/>
      <c r="O36" s="69"/>
      <c r="P36" s="75"/>
      <c r="Q36" s="69"/>
      <c r="R36" s="69"/>
      <c r="S36" s="69"/>
      <c r="T36" s="69"/>
      <c r="U36" s="69"/>
      <c r="V36" s="116"/>
      <c r="W36" s="121"/>
      <c r="X36" s="637">
        <f t="shared" si="0"/>
        <v>0</v>
      </c>
      <c r="Y36" s="298">
        <f t="shared" si="1"/>
        <v>0</v>
      </c>
    </row>
    <row r="37" spans="1:25" ht="15.5" x14ac:dyDescent="0.35">
      <c r="A37" s="64"/>
      <c r="B37" s="64"/>
      <c r="C37" s="65"/>
      <c r="D37" s="64"/>
      <c r="E37" s="64"/>
      <c r="F37" s="184" t="s">
        <v>1842</v>
      </c>
      <c r="G37" s="64"/>
      <c r="H37" s="297"/>
      <c r="I37" s="64"/>
      <c r="J37" s="68"/>
      <c r="K37" s="68"/>
      <c r="L37" s="68"/>
      <c r="M37" s="68"/>
      <c r="N37" s="64"/>
      <c r="O37" s="64"/>
      <c r="P37" s="68"/>
      <c r="Q37" s="64"/>
      <c r="R37" s="64"/>
      <c r="S37" s="64"/>
      <c r="T37" s="64"/>
      <c r="U37" s="64"/>
      <c r="V37" s="115"/>
      <c r="W37" s="239"/>
      <c r="X37" s="637">
        <f t="shared" si="0"/>
        <v>0</v>
      </c>
      <c r="Y37" s="297">
        <f t="shared" si="1"/>
        <v>0</v>
      </c>
    </row>
    <row r="38" spans="1:25" ht="15.5" x14ac:dyDescent="0.35">
      <c r="A38" s="229"/>
      <c r="B38" s="196" t="s">
        <v>5638</v>
      </c>
      <c r="C38" s="196" t="s">
        <v>5639</v>
      </c>
      <c r="D38" s="196" t="s">
        <v>5640</v>
      </c>
      <c r="E38" s="196" t="s">
        <v>5641</v>
      </c>
      <c r="F38" s="183" t="s">
        <v>5709</v>
      </c>
      <c r="G38" s="81" t="s">
        <v>5710</v>
      </c>
      <c r="H38" s="301">
        <v>25000000</v>
      </c>
      <c r="I38" s="231" t="s">
        <v>5711</v>
      </c>
      <c r="J38" s="233">
        <v>1960</v>
      </c>
      <c r="K38" s="233" t="s">
        <v>1063</v>
      </c>
      <c r="L38" s="120" t="s">
        <v>5712</v>
      </c>
      <c r="M38" s="233" t="s">
        <v>1063</v>
      </c>
      <c r="N38" s="229"/>
      <c r="O38" s="233" t="s">
        <v>1063</v>
      </c>
      <c r="P38" s="233" t="s">
        <v>1063</v>
      </c>
      <c r="Q38" s="229"/>
      <c r="R38" s="229"/>
      <c r="S38" s="229"/>
      <c r="T38" s="229"/>
      <c r="U38" s="229"/>
      <c r="V38" s="232"/>
      <c r="W38" s="286"/>
      <c r="X38" s="637">
        <f t="shared" si="0"/>
        <v>1750000.0000000002</v>
      </c>
      <c r="Y38" s="301">
        <f t="shared" si="1"/>
        <v>26750000</v>
      </c>
    </row>
    <row r="39" spans="1:25" ht="15.5" x14ac:dyDescent="0.35">
      <c r="A39" s="229"/>
      <c r="B39" s="196" t="s">
        <v>5638</v>
      </c>
      <c r="C39" s="196" t="s">
        <v>5639</v>
      </c>
      <c r="D39" s="196" t="s">
        <v>5640</v>
      </c>
      <c r="E39" s="196" t="s">
        <v>5641</v>
      </c>
      <c r="F39" s="183" t="s">
        <v>5713</v>
      </c>
      <c r="G39" s="81" t="s">
        <v>5714</v>
      </c>
      <c r="H39" s="301">
        <v>18000000</v>
      </c>
      <c r="I39" s="231" t="s">
        <v>5711</v>
      </c>
      <c r="J39" s="233">
        <v>1960</v>
      </c>
      <c r="K39" s="233" t="s">
        <v>1063</v>
      </c>
      <c r="L39" s="120" t="s">
        <v>5715</v>
      </c>
      <c r="M39" s="233" t="s">
        <v>1063</v>
      </c>
      <c r="N39" s="229"/>
      <c r="O39" s="233" t="s">
        <v>1063</v>
      </c>
      <c r="P39" s="233" t="s">
        <v>1063</v>
      </c>
      <c r="Q39" s="229"/>
      <c r="R39" s="229"/>
      <c r="S39" s="229"/>
      <c r="T39" s="229"/>
      <c r="U39" s="229"/>
      <c r="V39" s="232"/>
      <c r="W39" s="286" t="s">
        <v>5716</v>
      </c>
      <c r="X39" s="637">
        <f t="shared" si="0"/>
        <v>1260000.0000000002</v>
      </c>
      <c r="Y39" s="301">
        <f t="shared" si="1"/>
        <v>19260000</v>
      </c>
    </row>
    <row r="40" spans="1:25" ht="15.5" x14ac:dyDescent="0.35">
      <c r="A40" s="229"/>
      <c r="B40" s="196" t="s">
        <v>5638</v>
      </c>
      <c r="C40" s="196" t="s">
        <v>5639</v>
      </c>
      <c r="D40" s="196" t="s">
        <v>5640</v>
      </c>
      <c r="E40" s="196" t="s">
        <v>5641</v>
      </c>
      <c r="F40" s="183" t="s">
        <v>5717</v>
      </c>
      <c r="G40" s="81" t="s">
        <v>5718</v>
      </c>
      <c r="H40" s="301">
        <v>18000000</v>
      </c>
      <c r="I40" s="231" t="s">
        <v>5711</v>
      </c>
      <c r="J40" s="233">
        <v>1960</v>
      </c>
      <c r="K40" s="233" t="s">
        <v>1063</v>
      </c>
      <c r="L40" s="120" t="s">
        <v>5719</v>
      </c>
      <c r="M40" s="233" t="s">
        <v>1063</v>
      </c>
      <c r="N40" s="229"/>
      <c r="O40" s="233" t="s">
        <v>1063</v>
      </c>
      <c r="P40" s="233" t="s">
        <v>1063</v>
      </c>
      <c r="Q40" s="229"/>
      <c r="R40" s="229"/>
      <c r="S40" s="229"/>
      <c r="T40" s="229"/>
      <c r="U40" s="229"/>
      <c r="V40" s="232"/>
      <c r="W40" s="286"/>
      <c r="X40" s="637">
        <f t="shared" si="0"/>
        <v>1260000.0000000002</v>
      </c>
      <c r="Y40" s="301">
        <f t="shared" si="1"/>
        <v>19260000</v>
      </c>
    </row>
    <row r="41" spans="1:25" ht="15.5" x14ac:dyDescent="0.35">
      <c r="A41" s="229"/>
      <c r="B41" s="196" t="s">
        <v>5638</v>
      </c>
      <c r="C41" s="196" t="s">
        <v>5639</v>
      </c>
      <c r="D41" s="196" t="s">
        <v>5640</v>
      </c>
      <c r="E41" s="196" t="s">
        <v>5641</v>
      </c>
      <c r="F41" s="183" t="s">
        <v>5720</v>
      </c>
      <c r="G41" s="81" t="s">
        <v>5721</v>
      </c>
      <c r="H41" s="301">
        <v>18000000</v>
      </c>
      <c r="I41" s="231" t="s">
        <v>5711</v>
      </c>
      <c r="J41" s="233">
        <v>1960</v>
      </c>
      <c r="K41" s="233" t="s">
        <v>1063</v>
      </c>
      <c r="L41" s="120" t="s">
        <v>5722</v>
      </c>
      <c r="M41" s="233" t="s">
        <v>1063</v>
      </c>
      <c r="N41" s="229"/>
      <c r="O41" s="233" t="s">
        <v>1063</v>
      </c>
      <c r="P41" s="233" t="s">
        <v>1063</v>
      </c>
      <c r="Q41" s="229"/>
      <c r="R41" s="229"/>
      <c r="S41" s="229"/>
      <c r="T41" s="229"/>
      <c r="U41" s="229"/>
      <c r="V41" s="232"/>
      <c r="W41" s="286"/>
      <c r="X41" s="637">
        <f t="shared" si="0"/>
        <v>1260000.0000000002</v>
      </c>
      <c r="Y41" s="301">
        <f t="shared" si="1"/>
        <v>19260000</v>
      </c>
    </row>
    <row r="42" spans="1:25" ht="15.5" x14ac:dyDescent="0.35">
      <c r="A42" s="229"/>
      <c r="B42" s="196" t="s">
        <v>5638</v>
      </c>
      <c r="C42" s="196" t="s">
        <v>5639</v>
      </c>
      <c r="D42" s="196" t="s">
        <v>5640</v>
      </c>
      <c r="E42" s="196" t="s">
        <v>5641</v>
      </c>
      <c r="F42" s="183" t="s">
        <v>5723</v>
      </c>
      <c r="G42" s="81" t="s">
        <v>5724</v>
      </c>
      <c r="H42" s="301">
        <v>18000000</v>
      </c>
      <c r="I42" s="231" t="s">
        <v>5711</v>
      </c>
      <c r="J42" s="233">
        <v>1960</v>
      </c>
      <c r="K42" s="233" t="s">
        <v>1063</v>
      </c>
      <c r="L42" s="120" t="s">
        <v>5725</v>
      </c>
      <c r="M42" s="233" t="s">
        <v>1063</v>
      </c>
      <c r="N42" s="229"/>
      <c r="O42" s="233" t="s">
        <v>1063</v>
      </c>
      <c r="P42" s="233" t="s">
        <v>1063</v>
      </c>
      <c r="Q42" s="229"/>
      <c r="R42" s="229"/>
      <c r="S42" s="229"/>
      <c r="T42" s="229"/>
      <c r="U42" s="229"/>
      <c r="V42" s="232"/>
      <c r="W42" s="286"/>
      <c r="X42" s="637">
        <f t="shared" si="0"/>
        <v>1260000.0000000002</v>
      </c>
      <c r="Y42" s="301">
        <f t="shared" si="1"/>
        <v>19260000</v>
      </c>
    </row>
    <row r="43" spans="1:25" ht="15.5" x14ac:dyDescent="0.35">
      <c r="A43" s="229"/>
      <c r="B43" s="196"/>
      <c r="C43" s="212"/>
      <c r="D43" s="196"/>
      <c r="E43" s="196"/>
      <c r="F43" s="302" t="s">
        <v>994</v>
      </c>
      <c r="G43" s="299"/>
      <c r="H43" s="303">
        <f>SUM(H38:H42)</f>
        <v>97000000</v>
      </c>
      <c r="I43" s="231"/>
      <c r="J43" s="233"/>
      <c r="K43" s="233"/>
      <c r="L43" s="120"/>
      <c r="M43" s="233"/>
      <c r="N43" s="229"/>
      <c r="O43" s="233"/>
      <c r="P43" s="233"/>
      <c r="Q43" s="229"/>
      <c r="R43" s="229"/>
      <c r="S43" s="229"/>
      <c r="T43" s="229"/>
      <c r="U43" s="229"/>
      <c r="V43" s="232"/>
      <c r="W43" s="286"/>
      <c r="X43" s="637">
        <f t="shared" si="0"/>
        <v>6790000.0000000009</v>
      </c>
      <c r="Y43" s="303">
        <f t="shared" si="1"/>
        <v>103790000</v>
      </c>
    </row>
    <row r="44" spans="1:25" ht="15.5" x14ac:dyDescent="0.35">
      <c r="A44" s="64"/>
      <c r="B44" s="64"/>
      <c r="C44" s="65"/>
      <c r="D44" s="64"/>
      <c r="E44" s="64"/>
      <c r="F44" s="304" t="s">
        <v>1851</v>
      </c>
      <c r="G44" s="215"/>
      <c r="H44" s="305"/>
      <c r="I44" s="215"/>
      <c r="J44" s="220"/>
      <c r="K44" s="220"/>
      <c r="L44" s="220"/>
      <c r="M44" s="68"/>
      <c r="N44" s="64"/>
      <c r="O44" s="125"/>
      <c r="P44" s="68"/>
      <c r="Q44" s="64"/>
      <c r="R44" s="64"/>
      <c r="S44" s="64"/>
      <c r="T44" s="64"/>
      <c r="U44" s="64"/>
      <c r="V44" s="115"/>
      <c r="W44" s="239"/>
      <c r="X44" s="637">
        <f t="shared" si="0"/>
        <v>0</v>
      </c>
      <c r="Y44" s="305">
        <f t="shared" si="1"/>
        <v>0</v>
      </c>
    </row>
    <row r="45" spans="1:25" ht="15.5" x14ac:dyDescent="0.35">
      <c r="A45" s="229"/>
      <c r="B45" s="196" t="s">
        <v>5638</v>
      </c>
      <c r="C45" s="196" t="s">
        <v>5639</v>
      </c>
      <c r="D45" s="196" t="s">
        <v>5640</v>
      </c>
      <c r="E45" s="196" t="s">
        <v>5641</v>
      </c>
      <c r="F45" s="183" t="s">
        <v>5726</v>
      </c>
      <c r="G45" s="231"/>
      <c r="H45" s="301">
        <v>3000000</v>
      </c>
      <c r="I45" s="231" t="s">
        <v>1844</v>
      </c>
      <c r="J45" s="233" t="s">
        <v>1063</v>
      </c>
      <c r="K45" s="233" t="s">
        <v>1063</v>
      </c>
      <c r="L45" s="120" t="s">
        <v>5727</v>
      </c>
      <c r="M45" s="233" t="s">
        <v>1063</v>
      </c>
      <c r="N45" s="229"/>
      <c r="O45" s="233" t="s">
        <v>1063</v>
      </c>
      <c r="P45" s="233" t="s">
        <v>1063</v>
      </c>
      <c r="Q45" s="229"/>
      <c r="R45" s="229"/>
      <c r="S45" s="229"/>
      <c r="T45" s="229"/>
      <c r="U45" s="229"/>
      <c r="V45" s="232"/>
      <c r="W45" s="286" t="s">
        <v>5728</v>
      </c>
      <c r="X45" s="637">
        <f t="shared" si="0"/>
        <v>210000.00000000003</v>
      </c>
      <c r="Y45" s="301">
        <f t="shared" si="1"/>
        <v>3210000</v>
      </c>
    </row>
    <row r="46" spans="1:25" ht="15.5" x14ac:dyDescent="0.35">
      <c r="A46" s="229"/>
      <c r="B46" s="196" t="s">
        <v>5638</v>
      </c>
      <c r="C46" s="196" t="s">
        <v>5639</v>
      </c>
      <c r="D46" s="196" t="s">
        <v>5640</v>
      </c>
      <c r="E46" s="196" t="s">
        <v>5641</v>
      </c>
      <c r="F46" s="183" t="s">
        <v>5729</v>
      </c>
      <c r="G46" s="231"/>
      <c r="H46" s="301">
        <v>3000000</v>
      </c>
      <c r="I46" s="231" t="s">
        <v>1844</v>
      </c>
      <c r="J46" s="233" t="s">
        <v>1063</v>
      </c>
      <c r="K46" s="233" t="s">
        <v>1063</v>
      </c>
      <c r="L46" s="120" t="s">
        <v>5730</v>
      </c>
      <c r="M46" s="233" t="s">
        <v>1063</v>
      </c>
      <c r="N46" s="229"/>
      <c r="O46" s="233" t="s">
        <v>1063</v>
      </c>
      <c r="P46" s="233" t="s">
        <v>1063</v>
      </c>
      <c r="Q46" s="229"/>
      <c r="R46" s="229"/>
      <c r="S46" s="229"/>
      <c r="T46" s="229"/>
      <c r="U46" s="229"/>
      <c r="V46" s="232"/>
      <c r="W46" s="286"/>
      <c r="X46" s="637">
        <f t="shared" si="0"/>
        <v>210000.00000000003</v>
      </c>
      <c r="Y46" s="301">
        <f t="shared" si="1"/>
        <v>3210000</v>
      </c>
    </row>
    <row r="47" spans="1:25" ht="15.5" x14ac:dyDescent="0.35">
      <c r="A47" s="229"/>
      <c r="B47" s="196" t="s">
        <v>5638</v>
      </c>
      <c r="C47" s="196" t="s">
        <v>5639</v>
      </c>
      <c r="D47" s="196" t="s">
        <v>5640</v>
      </c>
      <c r="E47" s="196" t="s">
        <v>5641</v>
      </c>
      <c r="F47" s="183" t="s">
        <v>5731</v>
      </c>
      <c r="G47" s="231"/>
      <c r="H47" s="301">
        <v>3000000</v>
      </c>
      <c r="I47" s="231" t="s">
        <v>1844</v>
      </c>
      <c r="J47" s="233" t="s">
        <v>1063</v>
      </c>
      <c r="K47" s="233" t="s">
        <v>1063</v>
      </c>
      <c r="L47" s="120" t="s">
        <v>5732</v>
      </c>
      <c r="M47" s="233" t="s">
        <v>1063</v>
      </c>
      <c r="N47" s="229"/>
      <c r="O47" s="233" t="s">
        <v>1063</v>
      </c>
      <c r="P47" s="233" t="s">
        <v>1063</v>
      </c>
      <c r="Q47" s="229"/>
      <c r="R47" s="229"/>
      <c r="S47" s="229"/>
      <c r="T47" s="229"/>
      <c r="U47" s="229"/>
      <c r="V47" s="232"/>
      <c r="W47" s="286"/>
      <c r="X47" s="637">
        <f t="shared" si="0"/>
        <v>210000.00000000003</v>
      </c>
      <c r="Y47" s="301">
        <f t="shared" si="1"/>
        <v>3210000</v>
      </c>
    </row>
    <row r="48" spans="1:25" ht="15.5" x14ac:dyDescent="0.35">
      <c r="A48" s="229"/>
      <c r="B48" s="196" t="s">
        <v>5638</v>
      </c>
      <c r="C48" s="196" t="s">
        <v>5639</v>
      </c>
      <c r="D48" s="196" t="s">
        <v>5640</v>
      </c>
      <c r="E48" s="196" t="s">
        <v>5641</v>
      </c>
      <c r="F48" s="183" t="s">
        <v>5733</v>
      </c>
      <c r="G48" s="231"/>
      <c r="H48" s="301">
        <v>3000000</v>
      </c>
      <c r="I48" s="231" t="s">
        <v>1844</v>
      </c>
      <c r="J48" s="233" t="s">
        <v>1063</v>
      </c>
      <c r="K48" s="233" t="s">
        <v>1063</v>
      </c>
      <c r="L48" s="120" t="s">
        <v>5734</v>
      </c>
      <c r="M48" s="233" t="s">
        <v>1063</v>
      </c>
      <c r="N48" s="229"/>
      <c r="O48" s="233" t="s">
        <v>1063</v>
      </c>
      <c r="P48" s="233" t="s">
        <v>1063</v>
      </c>
      <c r="Q48" s="229"/>
      <c r="R48" s="229"/>
      <c r="S48" s="229"/>
      <c r="T48" s="229"/>
      <c r="U48" s="229"/>
      <c r="V48" s="232"/>
      <c r="W48" s="286"/>
      <c r="X48" s="637">
        <f t="shared" si="0"/>
        <v>210000.00000000003</v>
      </c>
      <c r="Y48" s="301">
        <f t="shared" si="1"/>
        <v>3210000</v>
      </c>
    </row>
    <row r="49" spans="1:25" ht="15.5" x14ac:dyDescent="0.35">
      <c r="A49" s="76"/>
      <c r="B49" s="196" t="s">
        <v>5638</v>
      </c>
      <c r="C49" s="196" t="s">
        <v>5639</v>
      </c>
      <c r="D49" s="196" t="s">
        <v>5640</v>
      </c>
      <c r="E49" s="196" t="s">
        <v>5641</v>
      </c>
      <c r="F49" s="183" t="s">
        <v>5735</v>
      </c>
      <c r="G49" s="231"/>
      <c r="H49" s="301">
        <v>3000000</v>
      </c>
      <c r="I49" s="231" t="s">
        <v>1844</v>
      </c>
      <c r="J49" s="233" t="s">
        <v>1063</v>
      </c>
      <c r="K49" s="233" t="s">
        <v>1063</v>
      </c>
      <c r="L49" s="120" t="s">
        <v>1765</v>
      </c>
      <c r="M49" s="233" t="s">
        <v>1063</v>
      </c>
      <c r="N49" s="76"/>
      <c r="O49" s="233" t="s">
        <v>1063</v>
      </c>
      <c r="P49" s="233" t="s">
        <v>1063</v>
      </c>
      <c r="Q49" s="76"/>
      <c r="R49" s="76"/>
      <c r="S49" s="76"/>
      <c r="T49" s="76"/>
      <c r="U49" s="76"/>
      <c r="V49" s="121"/>
      <c r="W49" s="286"/>
      <c r="X49" s="637">
        <f t="shared" si="0"/>
        <v>210000.00000000003</v>
      </c>
      <c r="Y49" s="301">
        <f t="shared" si="1"/>
        <v>3210000</v>
      </c>
    </row>
    <row r="50" spans="1:25" ht="15.5" x14ac:dyDescent="0.35">
      <c r="A50" s="76"/>
      <c r="B50" s="196"/>
      <c r="C50" s="212"/>
      <c r="D50" s="196"/>
      <c r="E50" s="196"/>
      <c r="F50" s="302" t="s">
        <v>994</v>
      </c>
      <c r="G50" s="259"/>
      <c r="H50" s="303">
        <f>SUM(H45:H49)</f>
        <v>15000000</v>
      </c>
      <c r="I50" s="231"/>
      <c r="J50" s="233"/>
      <c r="K50" s="233"/>
      <c r="L50" s="120"/>
      <c r="M50" s="233"/>
      <c r="N50" s="76"/>
      <c r="O50" s="233"/>
      <c r="P50" s="233"/>
      <c r="Q50" s="76"/>
      <c r="R50" s="76"/>
      <c r="S50" s="76"/>
      <c r="T50" s="76"/>
      <c r="U50" s="76"/>
      <c r="V50" s="121"/>
      <c r="W50" s="286"/>
      <c r="X50" s="637">
        <f t="shared" si="0"/>
        <v>1050000</v>
      </c>
      <c r="Y50" s="303">
        <f t="shared" si="1"/>
        <v>16050000</v>
      </c>
    </row>
    <row r="51" spans="1:25" ht="15.5" x14ac:dyDescent="0.35">
      <c r="A51" s="64"/>
      <c r="B51" s="64"/>
      <c r="C51" s="65"/>
      <c r="D51" s="64"/>
      <c r="E51" s="64"/>
      <c r="F51" s="304" t="s">
        <v>1853</v>
      </c>
      <c r="G51" s="215"/>
      <c r="H51" s="305"/>
      <c r="I51" s="215"/>
      <c r="J51" s="220"/>
      <c r="K51" s="220"/>
      <c r="L51" s="220"/>
      <c r="M51" s="68"/>
      <c r="N51" s="64"/>
      <c r="O51" s="125"/>
      <c r="P51" s="68"/>
      <c r="Q51" s="64"/>
      <c r="R51" s="64"/>
      <c r="S51" s="64"/>
      <c r="T51" s="64"/>
      <c r="U51" s="64"/>
      <c r="V51" s="115"/>
      <c r="W51" s="239"/>
      <c r="X51" s="637">
        <f t="shared" si="0"/>
        <v>0</v>
      </c>
      <c r="Y51" s="305">
        <f t="shared" si="1"/>
        <v>0</v>
      </c>
    </row>
    <row r="52" spans="1:25" ht="15.5" x14ac:dyDescent="0.35">
      <c r="A52" s="229"/>
      <c r="B52" s="229"/>
      <c r="C52" s="230"/>
      <c r="D52" s="229"/>
      <c r="E52" s="229"/>
      <c r="F52" s="183"/>
      <c r="G52" s="231"/>
      <c r="H52" s="301"/>
      <c r="I52" s="231"/>
      <c r="J52" s="233"/>
      <c r="K52" s="233"/>
      <c r="L52" s="120"/>
      <c r="M52" s="236"/>
      <c r="N52" s="229"/>
      <c r="O52" s="233"/>
      <c r="P52" s="233"/>
      <c r="Q52" s="229"/>
      <c r="R52" s="229"/>
      <c r="S52" s="229"/>
      <c r="T52" s="229"/>
      <c r="U52" s="229"/>
      <c r="V52" s="232"/>
      <c r="W52" s="286"/>
      <c r="X52" s="637">
        <f t="shared" si="0"/>
        <v>0</v>
      </c>
      <c r="Y52" s="301">
        <f t="shared" si="1"/>
        <v>0</v>
      </c>
    </row>
    <row r="53" spans="1:25" ht="15.5" x14ac:dyDescent="0.35">
      <c r="A53" s="229"/>
      <c r="B53" s="229"/>
      <c r="C53" s="230"/>
      <c r="D53" s="229"/>
      <c r="E53" s="229"/>
      <c r="F53" s="183"/>
      <c r="G53" s="231"/>
      <c r="H53" s="301"/>
      <c r="I53" s="231"/>
      <c r="J53" s="233"/>
      <c r="K53" s="233"/>
      <c r="L53" s="120"/>
      <c r="M53" s="236"/>
      <c r="N53" s="229"/>
      <c r="O53" s="233"/>
      <c r="P53" s="233"/>
      <c r="Q53" s="229"/>
      <c r="R53" s="229"/>
      <c r="S53" s="229"/>
      <c r="T53" s="229"/>
      <c r="U53" s="229"/>
      <c r="V53" s="232"/>
      <c r="W53" s="286"/>
      <c r="X53" s="637">
        <f t="shared" si="0"/>
        <v>0</v>
      </c>
      <c r="Y53" s="301">
        <f t="shared" si="1"/>
        <v>0</v>
      </c>
    </row>
    <row r="54" spans="1:25" ht="15.5" x14ac:dyDescent="0.35">
      <c r="A54" s="229"/>
      <c r="B54" s="229"/>
      <c r="C54" s="230"/>
      <c r="D54" s="229"/>
      <c r="E54" s="229"/>
      <c r="F54" s="183"/>
      <c r="G54" s="231"/>
      <c r="H54" s="301"/>
      <c r="I54" s="231"/>
      <c r="J54" s="233"/>
      <c r="K54" s="233"/>
      <c r="L54" s="120"/>
      <c r="M54" s="236"/>
      <c r="N54" s="229"/>
      <c r="O54" s="233"/>
      <c r="P54" s="233"/>
      <c r="Q54" s="229"/>
      <c r="R54" s="229"/>
      <c r="S54" s="229"/>
      <c r="T54" s="229"/>
      <c r="U54" s="229"/>
      <c r="V54" s="232"/>
      <c r="W54" s="286"/>
      <c r="X54" s="637">
        <f t="shared" si="0"/>
        <v>0</v>
      </c>
      <c r="Y54" s="301">
        <f t="shared" si="1"/>
        <v>0</v>
      </c>
    </row>
    <row r="55" spans="1:25" ht="15.5" x14ac:dyDescent="0.35">
      <c r="A55" s="229"/>
      <c r="B55" s="229"/>
      <c r="C55" s="230"/>
      <c r="D55" s="229"/>
      <c r="E55" s="229"/>
      <c r="F55" s="183"/>
      <c r="G55" s="231"/>
      <c r="H55" s="301"/>
      <c r="I55" s="231"/>
      <c r="J55" s="233"/>
      <c r="K55" s="233"/>
      <c r="L55" s="120"/>
      <c r="M55" s="236"/>
      <c r="N55" s="229"/>
      <c r="O55" s="306"/>
      <c r="P55" s="236"/>
      <c r="Q55" s="229"/>
      <c r="R55" s="229"/>
      <c r="S55" s="229"/>
      <c r="T55" s="229"/>
      <c r="U55" s="229"/>
      <c r="V55" s="232"/>
      <c r="W55" s="286"/>
      <c r="X55" s="637">
        <f t="shared" si="0"/>
        <v>0</v>
      </c>
      <c r="Y55" s="301">
        <f t="shared" si="1"/>
        <v>0</v>
      </c>
    </row>
    <row r="56" spans="1:25" ht="15.5" x14ac:dyDescent="0.35">
      <c r="A56" s="64"/>
      <c r="B56" s="64"/>
      <c r="C56" s="65"/>
      <c r="D56" s="64"/>
      <c r="E56" s="64"/>
      <c r="F56" s="184" t="s">
        <v>1860</v>
      </c>
      <c r="G56" s="64"/>
      <c r="H56" s="297"/>
      <c r="I56" s="64"/>
      <c r="J56" s="68"/>
      <c r="K56" s="68"/>
      <c r="L56" s="68"/>
      <c r="M56" s="68"/>
      <c r="N56" s="64"/>
      <c r="O56" s="125"/>
      <c r="P56" s="68"/>
      <c r="Q56" s="64"/>
      <c r="R56" s="64"/>
      <c r="S56" s="64"/>
      <c r="T56" s="64"/>
      <c r="U56" s="64"/>
      <c r="V56" s="115"/>
      <c r="W56" s="239"/>
      <c r="X56" s="637">
        <f t="shared" si="0"/>
        <v>0</v>
      </c>
      <c r="Y56" s="297">
        <f t="shared" si="1"/>
        <v>0</v>
      </c>
    </row>
    <row r="57" spans="1:25" ht="15.5" x14ac:dyDescent="0.35">
      <c r="A57" s="76"/>
      <c r="B57" s="76"/>
      <c r="C57" s="214"/>
      <c r="D57" s="76"/>
      <c r="E57" s="76"/>
      <c r="F57" s="121" t="s">
        <v>1852</v>
      </c>
      <c r="G57" s="76"/>
      <c r="H57" s="307"/>
      <c r="I57" s="76"/>
      <c r="J57" s="75"/>
      <c r="K57" s="119"/>
      <c r="L57" s="119"/>
      <c r="M57" s="119"/>
      <c r="N57" s="76"/>
      <c r="O57" s="122"/>
      <c r="P57" s="119"/>
      <c r="Q57" s="76"/>
      <c r="R57" s="76"/>
      <c r="S57" s="76"/>
      <c r="T57" s="76"/>
      <c r="U57" s="76"/>
      <c r="V57" s="121"/>
      <c r="W57" s="286" t="s">
        <v>1852</v>
      </c>
      <c r="X57" s="637">
        <f t="shared" si="0"/>
        <v>0</v>
      </c>
      <c r="Y57" s="307">
        <f t="shared" si="1"/>
        <v>0</v>
      </c>
    </row>
    <row r="58" spans="1:25" ht="15.5" x14ac:dyDescent="0.35">
      <c r="A58" s="64"/>
      <c r="B58" s="64"/>
      <c r="C58" s="65"/>
      <c r="D58" s="64"/>
      <c r="E58" s="64"/>
      <c r="F58" s="308" t="s">
        <v>2961</v>
      </c>
      <c r="G58" s="64"/>
      <c r="H58" s="297"/>
      <c r="I58" s="64"/>
      <c r="J58" s="68"/>
      <c r="K58" s="68"/>
      <c r="L58" s="68"/>
      <c r="M58" s="68"/>
      <c r="N58" s="64"/>
      <c r="O58" s="64"/>
      <c r="P58" s="68"/>
      <c r="Q58" s="64"/>
      <c r="R58" s="64"/>
      <c r="S58" s="64"/>
      <c r="T58" s="64"/>
      <c r="U58" s="64"/>
      <c r="V58" s="115"/>
      <c r="W58" s="115"/>
      <c r="X58" s="637">
        <f t="shared" si="0"/>
        <v>0</v>
      </c>
      <c r="Y58" s="297">
        <f t="shared" si="1"/>
        <v>0</v>
      </c>
    </row>
    <row r="59" spans="1:25" ht="15.5" x14ac:dyDescent="0.35">
      <c r="A59" s="76"/>
      <c r="B59" s="196" t="s">
        <v>5638</v>
      </c>
      <c r="C59" s="196" t="s">
        <v>5639</v>
      </c>
      <c r="D59" s="196" t="s">
        <v>5640</v>
      </c>
      <c r="E59" s="196" t="s">
        <v>5641</v>
      </c>
      <c r="F59" s="121" t="s">
        <v>5736</v>
      </c>
      <c r="G59" s="76"/>
      <c r="H59" s="309">
        <v>150000</v>
      </c>
      <c r="I59" s="76" t="s">
        <v>1062</v>
      </c>
      <c r="J59" s="119"/>
      <c r="K59" s="76" t="s">
        <v>3301</v>
      </c>
      <c r="L59" s="233" t="s">
        <v>1063</v>
      </c>
      <c r="M59" s="233" t="s">
        <v>1063</v>
      </c>
      <c r="N59" s="233"/>
      <c r="O59" s="76" t="s">
        <v>5737</v>
      </c>
      <c r="P59" s="119" t="s">
        <v>1697</v>
      </c>
      <c r="Q59" s="76"/>
      <c r="R59" s="76"/>
      <c r="S59" s="76"/>
      <c r="T59" s="76"/>
      <c r="U59" s="76"/>
      <c r="V59" s="121"/>
      <c r="W59" s="121"/>
      <c r="X59" s="637">
        <f t="shared" si="0"/>
        <v>10500.000000000002</v>
      </c>
      <c r="Y59" s="309">
        <f t="shared" si="1"/>
        <v>160500</v>
      </c>
    </row>
    <row r="60" spans="1:25" ht="15.5" x14ac:dyDescent="0.35">
      <c r="A60" s="76"/>
      <c r="B60" s="196" t="s">
        <v>5638</v>
      </c>
      <c r="C60" s="196" t="s">
        <v>5639</v>
      </c>
      <c r="D60" s="196" t="s">
        <v>5640</v>
      </c>
      <c r="E60" s="196" t="s">
        <v>5641</v>
      </c>
      <c r="F60" s="121" t="s">
        <v>5738</v>
      </c>
      <c r="G60" s="76"/>
      <c r="H60" s="309">
        <v>150000</v>
      </c>
      <c r="I60" s="76" t="s">
        <v>5537</v>
      </c>
      <c r="J60" s="119"/>
      <c r="K60" s="76" t="s">
        <v>5739</v>
      </c>
      <c r="L60" s="119">
        <v>111113</v>
      </c>
      <c r="M60" s="233" t="s">
        <v>1063</v>
      </c>
      <c r="N60" s="233"/>
      <c r="O60" s="76" t="s">
        <v>5737</v>
      </c>
      <c r="P60" s="119" t="s">
        <v>1697</v>
      </c>
      <c r="Q60" s="76"/>
      <c r="R60" s="76"/>
      <c r="S60" s="76"/>
      <c r="T60" s="76"/>
      <c r="U60" s="76"/>
      <c r="V60" s="121"/>
      <c r="W60" s="121"/>
      <c r="X60" s="637">
        <f t="shared" si="0"/>
        <v>10500.000000000002</v>
      </c>
      <c r="Y60" s="309">
        <f t="shared" si="1"/>
        <v>160500</v>
      </c>
    </row>
    <row r="61" spans="1:25" ht="15.5" x14ac:dyDescent="0.35">
      <c r="A61" s="76"/>
      <c r="B61" s="196" t="s">
        <v>5638</v>
      </c>
      <c r="C61" s="196" t="s">
        <v>5639</v>
      </c>
      <c r="D61" s="196" t="s">
        <v>5640</v>
      </c>
      <c r="E61" s="196" t="s">
        <v>5641</v>
      </c>
      <c r="F61" s="121" t="s">
        <v>5740</v>
      </c>
      <c r="G61" s="76"/>
      <c r="H61" s="309">
        <v>150000</v>
      </c>
      <c r="I61" s="76" t="s">
        <v>5537</v>
      </c>
      <c r="J61" s="119"/>
      <c r="K61" s="76" t="s">
        <v>5542</v>
      </c>
      <c r="L61" s="119" t="s">
        <v>5741</v>
      </c>
      <c r="M61" s="233" t="s">
        <v>1063</v>
      </c>
      <c r="N61" s="233"/>
      <c r="O61" s="76" t="s">
        <v>5737</v>
      </c>
      <c r="P61" s="119" t="s">
        <v>1697</v>
      </c>
      <c r="Q61" s="76"/>
      <c r="R61" s="76"/>
      <c r="S61" s="76"/>
      <c r="T61" s="76"/>
      <c r="U61" s="76"/>
      <c r="V61" s="121"/>
      <c r="W61" s="121"/>
      <c r="X61" s="637">
        <f t="shared" si="0"/>
        <v>10500.000000000002</v>
      </c>
      <c r="Y61" s="309">
        <f t="shared" si="1"/>
        <v>160500</v>
      </c>
    </row>
    <row r="62" spans="1:25" ht="15.5" x14ac:dyDescent="0.35">
      <c r="A62" s="76"/>
      <c r="B62" s="196" t="s">
        <v>5638</v>
      </c>
      <c r="C62" s="196" t="s">
        <v>5639</v>
      </c>
      <c r="D62" s="196" t="s">
        <v>5640</v>
      </c>
      <c r="E62" s="196" t="s">
        <v>5641</v>
      </c>
      <c r="F62" s="121" t="s">
        <v>5742</v>
      </c>
      <c r="G62" s="76"/>
      <c r="H62" s="309">
        <v>150000</v>
      </c>
      <c r="I62" s="76" t="s">
        <v>5743</v>
      </c>
      <c r="J62" s="119"/>
      <c r="K62" s="233" t="s">
        <v>1063</v>
      </c>
      <c r="L62" s="233" t="s">
        <v>1063</v>
      </c>
      <c r="M62" s="233" t="s">
        <v>1063</v>
      </c>
      <c r="N62" s="233"/>
      <c r="O62" s="76" t="s">
        <v>5737</v>
      </c>
      <c r="P62" s="119" t="s">
        <v>1697</v>
      </c>
      <c r="Q62" s="76"/>
      <c r="R62" s="76"/>
      <c r="S62" s="76"/>
      <c r="T62" s="76"/>
      <c r="U62" s="76"/>
      <c r="V62" s="121"/>
      <c r="W62" s="121"/>
      <c r="X62" s="637">
        <f t="shared" si="0"/>
        <v>10500.000000000002</v>
      </c>
      <c r="Y62" s="309">
        <f t="shared" si="1"/>
        <v>160500</v>
      </c>
    </row>
    <row r="63" spans="1:25" ht="15.5" x14ac:dyDescent="0.35">
      <c r="A63" s="76"/>
      <c r="B63" s="196" t="s">
        <v>5638</v>
      </c>
      <c r="C63" s="196" t="s">
        <v>5639</v>
      </c>
      <c r="D63" s="196" t="s">
        <v>5640</v>
      </c>
      <c r="E63" s="196" t="s">
        <v>5641</v>
      </c>
      <c r="F63" s="121" t="s">
        <v>5744</v>
      </c>
      <c r="G63" s="76"/>
      <c r="H63" s="309">
        <v>150000</v>
      </c>
      <c r="I63" s="76" t="s">
        <v>5537</v>
      </c>
      <c r="J63" s="119"/>
      <c r="K63" s="76" t="s">
        <v>5745</v>
      </c>
      <c r="L63" s="187" t="s">
        <v>5746</v>
      </c>
      <c r="M63" s="233" t="s">
        <v>1063</v>
      </c>
      <c r="N63" s="233"/>
      <c r="O63" s="76" t="s">
        <v>5737</v>
      </c>
      <c r="P63" s="119" t="s">
        <v>1697</v>
      </c>
      <c r="Q63" s="76"/>
      <c r="R63" s="76"/>
      <c r="S63" s="76"/>
      <c r="T63" s="76"/>
      <c r="U63" s="76"/>
      <c r="V63" s="121"/>
      <c r="W63" s="121"/>
      <c r="X63" s="637">
        <f t="shared" si="0"/>
        <v>10500.000000000002</v>
      </c>
      <c r="Y63" s="309">
        <f t="shared" si="1"/>
        <v>160500</v>
      </c>
    </row>
    <row r="64" spans="1:25" ht="15.5" x14ac:dyDescent="0.35">
      <c r="A64" s="76"/>
      <c r="B64" s="196" t="s">
        <v>5638</v>
      </c>
      <c r="C64" s="196" t="s">
        <v>5639</v>
      </c>
      <c r="D64" s="196" t="s">
        <v>5640</v>
      </c>
      <c r="E64" s="196" t="s">
        <v>5641</v>
      </c>
      <c r="F64" s="116" t="s">
        <v>5747</v>
      </c>
      <c r="G64" s="76"/>
      <c r="H64" s="309">
        <v>150000</v>
      </c>
      <c r="I64" s="76" t="s">
        <v>5743</v>
      </c>
      <c r="J64" s="119"/>
      <c r="K64" s="233" t="s">
        <v>1063</v>
      </c>
      <c r="L64" s="233" t="s">
        <v>1063</v>
      </c>
      <c r="M64" s="233" t="s">
        <v>1063</v>
      </c>
      <c r="N64" s="233"/>
      <c r="O64" s="76" t="s">
        <v>5737</v>
      </c>
      <c r="P64" s="119" t="s">
        <v>1697</v>
      </c>
      <c r="Q64" s="76"/>
      <c r="R64" s="76"/>
      <c r="S64" s="76"/>
      <c r="T64" s="76"/>
      <c r="U64" s="76"/>
      <c r="V64" s="121"/>
      <c r="W64" s="121"/>
      <c r="X64" s="637">
        <f t="shared" si="0"/>
        <v>10500.000000000002</v>
      </c>
      <c r="Y64" s="309">
        <f t="shared" si="1"/>
        <v>160500</v>
      </c>
    </row>
    <row r="65" spans="1:25" ht="15.5" x14ac:dyDescent="0.35">
      <c r="A65" s="76"/>
      <c r="B65" s="196" t="s">
        <v>5638</v>
      </c>
      <c r="C65" s="196" t="s">
        <v>5639</v>
      </c>
      <c r="D65" s="196" t="s">
        <v>5640</v>
      </c>
      <c r="E65" s="196" t="s">
        <v>5641</v>
      </c>
      <c r="F65" s="116" t="s">
        <v>5748</v>
      </c>
      <c r="G65" s="76"/>
      <c r="H65" s="309">
        <v>150000</v>
      </c>
      <c r="I65" s="76" t="s">
        <v>5537</v>
      </c>
      <c r="J65" s="119"/>
      <c r="K65" s="76" t="s">
        <v>5530</v>
      </c>
      <c r="L65" s="187" t="s">
        <v>5749</v>
      </c>
      <c r="M65" s="233" t="s">
        <v>1063</v>
      </c>
      <c r="N65" s="233"/>
      <c r="O65" s="76" t="s">
        <v>5737</v>
      </c>
      <c r="P65" s="119" t="s">
        <v>1697</v>
      </c>
      <c r="Q65" s="76"/>
      <c r="R65" s="76"/>
      <c r="S65" s="76"/>
      <c r="T65" s="76"/>
      <c r="U65" s="76"/>
      <c r="V65" s="121"/>
      <c r="W65" s="121"/>
      <c r="X65" s="637">
        <f t="shared" si="0"/>
        <v>10500.000000000002</v>
      </c>
      <c r="Y65" s="309">
        <f t="shared" si="1"/>
        <v>160500</v>
      </c>
    </row>
    <row r="66" spans="1:25" ht="15.5" x14ac:dyDescent="0.35">
      <c r="A66" s="76"/>
      <c r="B66" s="196" t="s">
        <v>5638</v>
      </c>
      <c r="C66" s="196" t="s">
        <v>5639</v>
      </c>
      <c r="D66" s="196" t="s">
        <v>5640</v>
      </c>
      <c r="E66" s="196" t="s">
        <v>5641</v>
      </c>
      <c r="F66" s="121" t="s">
        <v>5750</v>
      </c>
      <c r="G66" s="76"/>
      <c r="H66" s="309">
        <v>150000</v>
      </c>
      <c r="I66" s="76" t="s">
        <v>5743</v>
      </c>
      <c r="J66" s="119"/>
      <c r="K66" s="233" t="s">
        <v>1063</v>
      </c>
      <c r="L66" s="233" t="s">
        <v>1063</v>
      </c>
      <c r="M66" s="233" t="s">
        <v>1063</v>
      </c>
      <c r="N66" s="233"/>
      <c r="O66" s="76" t="s">
        <v>5737</v>
      </c>
      <c r="P66" s="119" t="s">
        <v>1697</v>
      </c>
      <c r="Q66" s="76"/>
      <c r="R66" s="76"/>
      <c r="S66" s="76"/>
      <c r="T66" s="76"/>
      <c r="U66" s="76"/>
      <c r="V66" s="121"/>
      <c r="W66" s="121"/>
      <c r="X66" s="637">
        <f t="shared" si="0"/>
        <v>10500.000000000002</v>
      </c>
      <c r="Y66" s="309">
        <f t="shared" si="1"/>
        <v>160500</v>
      </c>
    </row>
    <row r="67" spans="1:25" ht="15.5" x14ac:dyDescent="0.35">
      <c r="A67" s="76"/>
      <c r="B67" s="196" t="s">
        <v>5638</v>
      </c>
      <c r="C67" s="196" t="s">
        <v>5639</v>
      </c>
      <c r="D67" s="196" t="s">
        <v>5640</v>
      </c>
      <c r="E67" s="196" t="s">
        <v>5641</v>
      </c>
      <c r="F67" s="121" t="s">
        <v>5751</v>
      </c>
      <c r="G67" s="76"/>
      <c r="H67" s="309">
        <v>150000</v>
      </c>
      <c r="I67" s="76" t="s">
        <v>5537</v>
      </c>
      <c r="J67" s="119"/>
      <c r="K67" s="76" t="s">
        <v>5530</v>
      </c>
      <c r="L67" s="187" t="s">
        <v>5752</v>
      </c>
      <c r="M67" s="233" t="s">
        <v>1063</v>
      </c>
      <c r="N67" s="233"/>
      <c r="O67" s="76" t="s">
        <v>5737</v>
      </c>
      <c r="P67" s="119" t="s">
        <v>1697</v>
      </c>
      <c r="Q67" s="76"/>
      <c r="R67" s="76"/>
      <c r="S67" s="76"/>
      <c r="T67" s="76"/>
      <c r="U67" s="76"/>
      <c r="V67" s="121"/>
      <c r="W67" s="121"/>
      <c r="X67" s="637">
        <f t="shared" si="0"/>
        <v>10500.000000000002</v>
      </c>
      <c r="Y67" s="309">
        <f t="shared" si="1"/>
        <v>160500</v>
      </c>
    </row>
    <row r="68" spans="1:25" ht="15.5" x14ac:dyDescent="0.35">
      <c r="A68" s="76"/>
      <c r="B68" s="196" t="s">
        <v>5638</v>
      </c>
      <c r="C68" s="196" t="s">
        <v>5639</v>
      </c>
      <c r="D68" s="196" t="s">
        <v>5640</v>
      </c>
      <c r="E68" s="196" t="s">
        <v>5641</v>
      </c>
      <c r="F68" s="121" t="s">
        <v>5753</v>
      </c>
      <c r="G68" s="76"/>
      <c r="H68" s="309">
        <v>150000</v>
      </c>
      <c r="I68" s="76" t="s">
        <v>5743</v>
      </c>
      <c r="J68" s="119"/>
      <c r="K68" s="233" t="s">
        <v>1063</v>
      </c>
      <c r="L68" s="233" t="s">
        <v>1063</v>
      </c>
      <c r="M68" s="233" t="s">
        <v>1063</v>
      </c>
      <c r="N68" s="233"/>
      <c r="O68" s="76" t="s">
        <v>5737</v>
      </c>
      <c r="P68" s="119" t="s">
        <v>1697</v>
      </c>
      <c r="Q68" s="76"/>
      <c r="R68" s="76"/>
      <c r="S68" s="76"/>
      <c r="T68" s="76"/>
      <c r="U68" s="76"/>
      <c r="V68" s="121"/>
      <c r="W68" s="121"/>
      <c r="X68" s="637">
        <f t="shared" si="0"/>
        <v>10500.000000000002</v>
      </c>
      <c r="Y68" s="309">
        <f t="shared" si="1"/>
        <v>160500</v>
      </c>
    </row>
    <row r="69" spans="1:25" ht="15.5" x14ac:dyDescent="0.35">
      <c r="A69" s="76"/>
      <c r="B69" s="196" t="s">
        <v>5638</v>
      </c>
      <c r="C69" s="196" t="s">
        <v>5639</v>
      </c>
      <c r="D69" s="196" t="s">
        <v>5640</v>
      </c>
      <c r="E69" s="196" t="s">
        <v>5641</v>
      </c>
      <c r="F69" s="121" t="s">
        <v>5754</v>
      </c>
      <c r="G69" s="76"/>
      <c r="H69" s="309">
        <v>150000</v>
      </c>
      <c r="I69" s="76" t="s">
        <v>5537</v>
      </c>
      <c r="J69" s="119"/>
      <c r="K69" s="76" t="s">
        <v>5530</v>
      </c>
      <c r="L69" s="187" t="s">
        <v>5755</v>
      </c>
      <c r="M69" s="233" t="s">
        <v>1063</v>
      </c>
      <c r="N69" s="233"/>
      <c r="O69" s="76" t="s">
        <v>5737</v>
      </c>
      <c r="P69" s="119" t="s">
        <v>1697</v>
      </c>
      <c r="Q69" s="76"/>
      <c r="R69" s="76"/>
      <c r="S69" s="76"/>
      <c r="T69" s="76"/>
      <c r="U69" s="76"/>
      <c r="V69" s="121"/>
      <c r="W69" s="121"/>
      <c r="X69" s="637">
        <f t="shared" si="0"/>
        <v>10500.000000000002</v>
      </c>
      <c r="Y69" s="309">
        <f t="shared" si="1"/>
        <v>160500</v>
      </c>
    </row>
    <row r="70" spans="1:25" ht="15.5" x14ac:dyDescent="0.35">
      <c r="A70" s="76"/>
      <c r="B70" s="196" t="s">
        <v>5638</v>
      </c>
      <c r="C70" s="196" t="s">
        <v>5639</v>
      </c>
      <c r="D70" s="196" t="s">
        <v>5640</v>
      </c>
      <c r="E70" s="196" t="s">
        <v>5641</v>
      </c>
      <c r="F70" s="121" t="s">
        <v>5756</v>
      </c>
      <c r="G70" s="76"/>
      <c r="H70" s="309">
        <v>150000</v>
      </c>
      <c r="I70" s="76" t="s">
        <v>5743</v>
      </c>
      <c r="J70" s="119"/>
      <c r="K70" s="233" t="s">
        <v>1063</v>
      </c>
      <c r="L70" s="233" t="s">
        <v>1063</v>
      </c>
      <c r="M70" s="233" t="s">
        <v>1063</v>
      </c>
      <c r="N70" s="233"/>
      <c r="O70" s="76" t="s">
        <v>5737</v>
      </c>
      <c r="P70" s="119" t="s">
        <v>1697</v>
      </c>
      <c r="Q70" s="76"/>
      <c r="R70" s="76"/>
      <c r="S70" s="76"/>
      <c r="T70" s="76"/>
      <c r="U70" s="76"/>
      <c r="V70" s="121"/>
      <c r="W70" s="121"/>
      <c r="X70" s="637">
        <f t="shared" ref="X70:X133" si="2">H70*X$4</f>
        <v>10500.000000000002</v>
      </c>
      <c r="Y70" s="309">
        <f t="shared" ref="Y70:Y133" si="3">H70+X70</f>
        <v>160500</v>
      </c>
    </row>
    <row r="71" spans="1:25" ht="15.5" x14ac:dyDescent="0.35">
      <c r="A71" s="76"/>
      <c r="B71" s="196" t="s">
        <v>5638</v>
      </c>
      <c r="C71" s="196" t="s">
        <v>5639</v>
      </c>
      <c r="D71" s="196" t="s">
        <v>5640</v>
      </c>
      <c r="E71" s="196" t="s">
        <v>5641</v>
      </c>
      <c r="F71" s="121" t="s">
        <v>5757</v>
      </c>
      <c r="G71" s="76"/>
      <c r="H71" s="309">
        <v>150000</v>
      </c>
      <c r="I71" s="76" t="s">
        <v>5537</v>
      </c>
      <c r="J71" s="119"/>
      <c r="K71" s="76" t="s">
        <v>5530</v>
      </c>
      <c r="L71" s="187" t="s">
        <v>5758</v>
      </c>
      <c r="M71" s="233" t="s">
        <v>1063</v>
      </c>
      <c r="N71" s="76"/>
      <c r="O71" s="76" t="s">
        <v>5737</v>
      </c>
      <c r="P71" s="119" t="s">
        <v>1697</v>
      </c>
      <c r="Q71" s="76"/>
      <c r="R71" s="76"/>
      <c r="S71" s="76"/>
      <c r="T71" s="76"/>
      <c r="U71" s="76"/>
      <c r="V71" s="121"/>
      <c r="W71" s="121"/>
      <c r="X71" s="637">
        <f t="shared" si="2"/>
        <v>10500.000000000002</v>
      </c>
      <c r="Y71" s="309">
        <f t="shared" si="3"/>
        <v>160500</v>
      </c>
    </row>
    <row r="72" spans="1:25" ht="15.5" x14ac:dyDescent="0.35">
      <c r="A72" s="76"/>
      <c r="B72" s="196" t="s">
        <v>5638</v>
      </c>
      <c r="C72" s="196" t="s">
        <v>5639</v>
      </c>
      <c r="D72" s="196" t="s">
        <v>5640</v>
      </c>
      <c r="E72" s="196" t="s">
        <v>5641</v>
      </c>
      <c r="F72" s="121" t="s">
        <v>5759</v>
      </c>
      <c r="G72" s="76"/>
      <c r="H72" s="309">
        <v>150000</v>
      </c>
      <c r="I72" s="76" t="s">
        <v>5743</v>
      </c>
      <c r="J72" s="119"/>
      <c r="K72" s="233" t="s">
        <v>1063</v>
      </c>
      <c r="L72" s="233" t="s">
        <v>1063</v>
      </c>
      <c r="M72" s="233" t="s">
        <v>1063</v>
      </c>
      <c r="N72" s="76"/>
      <c r="O72" s="76" t="s">
        <v>5737</v>
      </c>
      <c r="P72" s="119" t="s">
        <v>1697</v>
      </c>
      <c r="Q72" s="76"/>
      <c r="R72" s="76"/>
      <c r="S72" s="76"/>
      <c r="T72" s="76"/>
      <c r="U72" s="76"/>
      <c r="V72" s="121"/>
      <c r="W72" s="121"/>
      <c r="X72" s="637">
        <f t="shared" si="2"/>
        <v>10500.000000000002</v>
      </c>
      <c r="Y72" s="309">
        <f t="shared" si="3"/>
        <v>160500</v>
      </c>
    </row>
    <row r="73" spans="1:25" ht="15.5" x14ac:dyDescent="0.35">
      <c r="A73" s="76"/>
      <c r="B73" s="196" t="s">
        <v>5638</v>
      </c>
      <c r="C73" s="196" t="s">
        <v>5639</v>
      </c>
      <c r="D73" s="196" t="s">
        <v>5640</v>
      </c>
      <c r="E73" s="196" t="s">
        <v>5641</v>
      </c>
      <c r="F73" s="121" t="s">
        <v>5760</v>
      </c>
      <c r="G73" s="76"/>
      <c r="H73" s="309">
        <v>150000</v>
      </c>
      <c r="I73" s="76" t="s">
        <v>5537</v>
      </c>
      <c r="J73" s="119"/>
      <c r="K73" s="76" t="s">
        <v>5761</v>
      </c>
      <c r="L73" s="119" t="s">
        <v>5762</v>
      </c>
      <c r="M73" s="233" t="s">
        <v>1063</v>
      </c>
      <c r="N73" s="76"/>
      <c r="O73" s="76" t="s">
        <v>5737</v>
      </c>
      <c r="P73" s="119" t="s">
        <v>1697</v>
      </c>
      <c r="Q73" s="76"/>
      <c r="R73" s="76"/>
      <c r="S73" s="76"/>
      <c r="T73" s="76"/>
      <c r="U73" s="76"/>
      <c r="V73" s="121"/>
      <c r="W73" s="121"/>
      <c r="X73" s="637">
        <f t="shared" si="2"/>
        <v>10500.000000000002</v>
      </c>
      <c r="Y73" s="309">
        <f t="shared" si="3"/>
        <v>160500</v>
      </c>
    </row>
    <row r="74" spans="1:25" ht="15.5" x14ac:dyDescent="0.35">
      <c r="A74" s="76"/>
      <c r="B74" s="196" t="s">
        <v>5638</v>
      </c>
      <c r="C74" s="196" t="s">
        <v>5639</v>
      </c>
      <c r="D74" s="196" t="s">
        <v>5640</v>
      </c>
      <c r="E74" s="196" t="s">
        <v>5641</v>
      </c>
      <c r="F74" s="121" t="s">
        <v>5763</v>
      </c>
      <c r="G74" s="76"/>
      <c r="H74" s="309">
        <v>150000</v>
      </c>
      <c r="I74" s="76" t="s">
        <v>5743</v>
      </c>
      <c r="J74" s="119"/>
      <c r="K74" s="233" t="s">
        <v>1063</v>
      </c>
      <c r="L74" s="233" t="s">
        <v>1063</v>
      </c>
      <c r="M74" s="233" t="s">
        <v>1063</v>
      </c>
      <c r="N74" s="76"/>
      <c r="O74" s="76" t="s">
        <v>5737</v>
      </c>
      <c r="P74" s="119" t="s">
        <v>1697</v>
      </c>
      <c r="Q74" s="76"/>
      <c r="R74" s="76"/>
      <c r="S74" s="76"/>
      <c r="T74" s="76"/>
      <c r="U74" s="76"/>
      <c r="V74" s="121"/>
      <c r="W74" s="121"/>
      <c r="X74" s="637">
        <f t="shared" si="2"/>
        <v>10500.000000000002</v>
      </c>
      <c r="Y74" s="309">
        <f t="shared" si="3"/>
        <v>160500</v>
      </c>
    </row>
    <row r="75" spans="1:25" ht="15.5" x14ac:dyDescent="0.35">
      <c r="A75" s="76"/>
      <c r="B75" s="196" t="s">
        <v>5638</v>
      </c>
      <c r="C75" s="196" t="s">
        <v>5639</v>
      </c>
      <c r="D75" s="196" t="s">
        <v>5640</v>
      </c>
      <c r="E75" s="196" t="s">
        <v>5641</v>
      </c>
      <c r="F75" s="121" t="s">
        <v>5764</v>
      </c>
      <c r="G75" s="76"/>
      <c r="H75" s="309">
        <v>150000</v>
      </c>
      <c r="I75" s="76" t="s">
        <v>5537</v>
      </c>
      <c r="J75" s="119"/>
      <c r="K75" s="76" t="s">
        <v>5530</v>
      </c>
      <c r="L75" s="119" t="s">
        <v>5765</v>
      </c>
      <c r="M75" s="233" t="s">
        <v>1063</v>
      </c>
      <c r="N75" s="76"/>
      <c r="O75" s="76" t="s">
        <v>5737</v>
      </c>
      <c r="P75" s="119" t="s">
        <v>1697</v>
      </c>
      <c r="Q75" s="76"/>
      <c r="R75" s="76"/>
      <c r="S75" s="76"/>
      <c r="T75" s="76"/>
      <c r="U75" s="76"/>
      <c r="V75" s="121"/>
      <c r="W75" s="121"/>
      <c r="X75" s="637">
        <f t="shared" si="2"/>
        <v>10500.000000000002</v>
      </c>
      <c r="Y75" s="309">
        <f t="shared" si="3"/>
        <v>160500</v>
      </c>
    </row>
    <row r="76" spans="1:25" ht="15.5" x14ac:dyDescent="0.35">
      <c r="A76" s="76"/>
      <c r="B76" s="196" t="s">
        <v>5638</v>
      </c>
      <c r="C76" s="196" t="s">
        <v>5639</v>
      </c>
      <c r="D76" s="196" t="s">
        <v>5640</v>
      </c>
      <c r="E76" s="196" t="s">
        <v>5641</v>
      </c>
      <c r="F76" s="121" t="s">
        <v>5766</v>
      </c>
      <c r="G76" s="76"/>
      <c r="H76" s="309">
        <v>150000</v>
      </c>
      <c r="I76" s="76" t="s">
        <v>5743</v>
      </c>
      <c r="J76" s="119"/>
      <c r="K76" s="233" t="s">
        <v>1063</v>
      </c>
      <c r="L76" s="233" t="s">
        <v>1063</v>
      </c>
      <c r="M76" s="233" t="s">
        <v>1063</v>
      </c>
      <c r="N76" s="76"/>
      <c r="O76" s="76" t="s">
        <v>5737</v>
      </c>
      <c r="P76" s="119" t="s">
        <v>1697</v>
      </c>
      <c r="Q76" s="76"/>
      <c r="R76" s="76"/>
      <c r="S76" s="76"/>
      <c r="T76" s="76"/>
      <c r="U76" s="76"/>
      <c r="V76" s="121"/>
      <c r="W76" s="121"/>
      <c r="X76" s="637">
        <f t="shared" si="2"/>
        <v>10500.000000000002</v>
      </c>
      <c r="Y76" s="309">
        <f t="shared" si="3"/>
        <v>160500</v>
      </c>
    </row>
    <row r="77" spans="1:25" ht="15.5" x14ac:dyDescent="0.35">
      <c r="A77" s="76"/>
      <c r="B77" s="196" t="s">
        <v>5638</v>
      </c>
      <c r="C77" s="196" t="s">
        <v>5639</v>
      </c>
      <c r="D77" s="196" t="s">
        <v>5640</v>
      </c>
      <c r="E77" s="196" t="s">
        <v>5641</v>
      </c>
      <c r="F77" s="116" t="s">
        <v>5767</v>
      </c>
      <c r="G77" s="76"/>
      <c r="H77" s="309">
        <v>150000</v>
      </c>
      <c r="I77" s="76" t="s">
        <v>5743</v>
      </c>
      <c r="J77" s="119"/>
      <c r="K77" s="233" t="s">
        <v>1063</v>
      </c>
      <c r="L77" s="233" t="s">
        <v>1063</v>
      </c>
      <c r="M77" s="233" t="s">
        <v>1063</v>
      </c>
      <c r="N77" s="76"/>
      <c r="O77" s="76" t="s">
        <v>5737</v>
      </c>
      <c r="P77" s="119" t="s">
        <v>1697</v>
      </c>
      <c r="Q77" s="76"/>
      <c r="R77" s="76"/>
      <c r="S77" s="76"/>
      <c r="T77" s="76"/>
      <c r="U77" s="76"/>
      <c r="V77" s="121"/>
      <c r="W77" s="121"/>
      <c r="X77" s="637">
        <f t="shared" si="2"/>
        <v>10500.000000000002</v>
      </c>
      <c r="Y77" s="309">
        <f t="shared" si="3"/>
        <v>160500</v>
      </c>
    </row>
    <row r="78" spans="1:25" ht="15.5" x14ac:dyDescent="0.35">
      <c r="A78" s="76"/>
      <c r="B78" s="196" t="s">
        <v>5638</v>
      </c>
      <c r="C78" s="196" t="s">
        <v>5639</v>
      </c>
      <c r="D78" s="196" t="s">
        <v>5640</v>
      </c>
      <c r="E78" s="196" t="s">
        <v>5641</v>
      </c>
      <c r="F78" s="116" t="s">
        <v>5768</v>
      </c>
      <c r="G78" s="76"/>
      <c r="H78" s="309">
        <v>150000</v>
      </c>
      <c r="I78" s="76" t="s">
        <v>5743</v>
      </c>
      <c r="J78" s="119"/>
      <c r="K78" s="233" t="s">
        <v>1063</v>
      </c>
      <c r="L78" s="233" t="s">
        <v>1063</v>
      </c>
      <c r="M78" s="233" t="s">
        <v>1063</v>
      </c>
      <c r="N78" s="76"/>
      <c r="O78" s="76" t="s">
        <v>5737</v>
      </c>
      <c r="P78" s="119" t="s">
        <v>1697</v>
      </c>
      <c r="Q78" s="76"/>
      <c r="R78" s="76"/>
      <c r="S78" s="76"/>
      <c r="T78" s="76"/>
      <c r="U78" s="76"/>
      <c r="V78" s="121"/>
      <c r="W78" s="121"/>
      <c r="X78" s="637">
        <f t="shared" si="2"/>
        <v>10500.000000000002</v>
      </c>
      <c r="Y78" s="309">
        <f t="shared" si="3"/>
        <v>160500</v>
      </c>
    </row>
    <row r="79" spans="1:25" ht="15.5" x14ac:dyDescent="0.35">
      <c r="A79" s="76"/>
      <c r="B79" s="196" t="s">
        <v>5638</v>
      </c>
      <c r="C79" s="196" t="s">
        <v>5639</v>
      </c>
      <c r="D79" s="196" t="s">
        <v>5640</v>
      </c>
      <c r="E79" s="196" t="s">
        <v>5641</v>
      </c>
      <c r="F79" s="116" t="s">
        <v>5769</v>
      </c>
      <c r="G79" s="76"/>
      <c r="H79" s="309">
        <v>150000</v>
      </c>
      <c r="I79" s="76" t="s">
        <v>5743</v>
      </c>
      <c r="J79" s="119"/>
      <c r="K79" s="233" t="s">
        <v>1063</v>
      </c>
      <c r="L79" s="233" t="s">
        <v>1063</v>
      </c>
      <c r="M79" s="233" t="s">
        <v>1063</v>
      </c>
      <c r="N79" s="76"/>
      <c r="O79" s="76" t="s">
        <v>5737</v>
      </c>
      <c r="P79" s="119" t="s">
        <v>1697</v>
      </c>
      <c r="Q79" s="76"/>
      <c r="R79" s="76"/>
      <c r="S79" s="76"/>
      <c r="T79" s="76"/>
      <c r="U79" s="76"/>
      <c r="V79" s="121"/>
      <c r="W79" s="121"/>
      <c r="X79" s="637">
        <f t="shared" si="2"/>
        <v>10500.000000000002</v>
      </c>
      <c r="Y79" s="309">
        <f t="shared" si="3"/>
        <v>160500</v>
      </c>
    </row>
    <row r="80" spans="1:25" ht="15.5" x14ac:dyDescent="0.35">
      <c r="A80" s="76"/>
      <c r="B80" s="196" t="s">
        <v>5638</v>
      </c>
      <c r="C80" s="196" t="s">
        <v>5639</v>
      </c>
      <c r="D80" s="196" t="s">
        <v>5640</v>
      </c>
      <c r="E80" s="196" t="s">
        <v>5641</v>
      </c>
      <c r="F80" s="116" t="s">
        <v>5770</v>
      </c>
      <c r="G80" s="76"/>
      <c r="H80" s="309">
        <v>150000</v>
      </c>
      <c r="I80" s="76" t="s">
        <v>5537</v>
      </c>
      <c r="J80" s="119"/>
      <c r="K80" s="76" t="s">
        <v>5771</v>
      </c>
      <c r="L80" s="119" t="s">
        <v>5772</v>
      </c>
      <c r="M80" s="233" t="s">
        <v>1063</v>
      </c>
      <c r="N80" s="76"/>
      <c r="O80" s="76" t="s">
        <v>5737</v>
      </c>
      <c r="P80" s="119" t="s">
        <v>1697</v>
      </c>
      <c r="Q80" s="76"/>
      <c r="R80" s="76"/>
      <c r="S80" s="76"/>
      <c r="T80" s="76"/>
      <c r="U80" s="76"/>
      <c r="V80" s="121"/>
      <c r="W80" s="121"/>
      <c r="X80" s="637">
        <f t="shared" si="2"/>
        <v>10500.000000000002</v>
      </c>
      <c r="Y80" s="309">
        <f t="shared" si="3"/>
        <v>160500</v>
      </c>
    </row>
    <row r="81" spans="1:25" ht="15.5" x14ac:dyDescent="0.35">
      <c r="A81" s="76"/>
      <c r="B81" s="196" t="s">
        <v>5638</v>
      </c>
      <c r="C81" s="196" t="s">
        <v>5639</v>
      </c>
      <c r="D81" s="196" t="s">
        <v>5640</v>
      </c>
      <c r="E81" s="196" t="s">
        <v>5641</v>
      </c>
      <c r="F81" s="116" t="s">
        <v>5773</v>
      </c>
      <c r="G81" s="76"/>
      <c r="H81" s="309">
        <v>150000</v>
      </c>
      <c r="I81" s="76" t="s">
        <v>5743</v>
      </c>
      <c r="J81" s="119"/>
      <c r="K81" s="76"/>
      <c r="L81" s="233" t="s">
        <v>1063</v>
      </c>
      <c r="M81" s="233" t="s">
        <v>1063</v>
      </c>
      <c r="N81" s="76"/>
      <c r="O81" s="76" t="s">
        <v>5737</v>
      </c>
      <c r="P81" s="119" t="s">
        <v>1697</v>
      </c>
      <c r="Q81" s="76"/>
      <c r="R81" s="76"/>
      <c r="S81" s="76"/>
      <c r="T81" s="76"/>
      <c r="U81" s="76"/>
      <c r="V81" s="121"/>
      <c r="W81" s="121"/>
      <c r="X81" s="637">
        <f t="shared" si="2"/>
        <v>10500.000000000002</v>
      </c>
      <c r="Y81" s="309">
        <f t="shared" si="3"/>
        <v>160500</v>
      </c>
    </row>
    <row r="82" spans="1:25" ht="15.5" x14ac:dyDescent="0.35">
      <c r="A82" s="76"/>
      <c r="B82" s="196" t="s">
        <v>5638</v>
      </c>
      <c r="C82" s="196" t="s">
        <v>5639</v>
      </c>
      <c r="D82" s="196" t="s">
        <v>5640</v>
      </c>
      <c r="E82" s="196" t="s">
        <v>5641</v>
      </c>
      <c r="F82" s="116" t="s">
        <v>5774</v>
      </c>
      <c r="G82" s="76"/>
      <c r="H82" s="309">
        <v>150000</v>
      </c>
      <c r="I82" s="76" t="s">
        <v>5775</v>
      </c>
      <c r="J82" s="119"/>
      <c r="K82" s="76" t="s">
        <v>5530</v>
      </c>
      <c r="L82" s="119" t="s">
        <v>5776</v>
      </c>
      <c r="M82" s="233" t="s">
        <v>1063</v>
      </c>
      <c r="N82" s="76"/>
      <c r="O82" s="76" t="s">
        <v>5737</v>
      </c>
      <c r="P82" s="119" t="s">
        <v>1697</v>
      </c>
      <c r="Q82" s="76"/>
      <c r="R82" s="76"/>
      <c r="S82" s="76"/>
      <c r="T82" s="76"/>
      <c r="U82" s="76"/>
      <c r="V82" s="121"/>
      <c r="W82" s="121"/>
      <c r="X82" s="637">
        <f t="shared" si="2"/>
        <v>10500.000000000002</v>
      </c>
      <c r="Y82" s="309">
        <f t="shared" si="3"/>
        <v>160500</v>
      </c>
    </row>
    <row r="83" spans="1:25" ht="15.5" x14ac:dyDescent="0.35">
      <c r="A83" s="76"/>
      <c r="B83" s="196" t="s">
        <v>5638</v>
      </c>
      <c r="C83" s="196" t="s">
        <v>5639</v>
      </c>
      <c r="D83" s="196" t="s">
        <v>5640</v>
      </c>
      <c r="E83" s="196" t="s">
        <v>5641</v>
      </c>
      <c r="F83" s="116" t="s">
        <v>5777</v>
      </c>
      <c r="G83" s="76"/>
      <c r="H83" s="309">
        <v>150000</v>
      </c>
      <c r="I83" s="76" t="s">
        <v>5743</v>
      </c>
      <c r="J83" s="119"/>
      <c r="K83" s="76"/>
      <c r="L83" s="233" t="s">
        <v>1063</v>
      </c>
      <c r="M83" s="233" t="s">
        <v>1063</v>
      </c>
      <c r="N83" s="76"/>
      <c r="O83" s="76" t="s">
        <v>5737</v>
      </c>
      <c r="P83" s="119" t="s">
        <v>1697</v>
      </c>
      <c r="Q83" s="76"/>
      <c r="R83" s="76"/>
      <c r="S83" s="76"/>
      <c r="T83" s="76"/>
      <c r="U83" s="76"/>
      <c r="V83" s="121"/>
      <c r="W83" s="121"/>
      <c r="X83" s="637">
        <f t="shared" si="2"/>
        <v>10500.000000000002</v>
      </c>
      <c r="Y83" s="309">
        <f t="shared" si="3"/>
        <v>160500</v>
      </c>
    </row>
    <row r="84" spans="1:25" ht="15.5" x14ac:dyDescent="0.35">
      <c r="A84" s="76"/>
      <c r="B84" s="196" t="s">
        <v>5638</v>
      </c>
      <c r="C84" s="196" t="s">
        <v>5639</v>
      </c>
      <c r="D84" s="196" t="s">
        <v>5640</v>
      </c>
      <c r="E84" s="196" t="s">
        <v>5641</v>
      </c>
      <c r="F84" s="116" t="s">
        <v>5778</v>
      </c>
      <c r="G84" s="76"/>
      <c r="H84" s="309">
        <v>150000</v>
      </c>
      <c r="I84" s="76" t="s">
        <v>5537</v>
      </c>
      <c r="J84" s="119"/>
      <c r="K84" s="76" t="s">
        <v>5779</v>
      </c>
      <c r="L84" s="119" t="s">
        <v>5780</v>
      </c>
      <c r="M84" s="233" t="s">
        <v>1063</v>
      </c>
      <c r="N84" s="76"/>
      <c r="O84" s="76" t="s">
        <v>5737</v>
      </c>
      <c r="P84" s="119" t="s">
        <v>1697</v>
      </c>
      <c r="Q84" s="76"/>
      <c r="R84" s="76"/>
      <c r="S84" s="76"/>
      <c r="T84" s="76"/>
      <c r="U84" s="76"/>
      <c r="V84" s="121"/>
      <c r="W84" s="121"/>
      <c r="X84" s="637">
        <f t="shared" si="2"/>
        <v>10500.000000000002</v>
      </c>
      <c r="Y84" s="309">
        <f t="shared" si="3"/>
        <v>160500</v>
      </c>
    </row>
    <row r="85" spans="1:25" ht="15.5" x14ac:dyDescent="0.35">
      <c r="A85" s="76"/>
      <c r="B85" s="196" t="s">
        <v>5638</v>
      </c>
      <c r="C85" s="196" t="s">
        <v>5639</v>
      </c>
      <c r="D85" s="196" t="s">
        <v>5640</v>
      </c>
      <c r="E85" s="196" t="s">
        <v>5641</v>
      </c>
      <c r="F85" s="116" t="s">
        <v>5781</v>
      </c>
      <c r="G85" s="76"/>
      <c r="H85" s="309">
        <v>150000</v>
      </c>
      <c r="I85" s="76" t="s">
        <v>1062</v>
      </c>
      <c r="J85" s="119"/>
      <c r="K85" s="76" t="s">
        <v>3301</v>
      </c>
      <c r="L85" s="233" t="s">
        <v>1063</v>
      </c>
      <c r="M85" s="233" t="s">
        <v>1063</v>
      </c>
      <c r="N85" s="76"/>
      <c r="O85" s="76" t="s">
        <v>5737</v>
      </c>
      <c r="P85" s="119" t="s">
        <v>1697</v>
      </c>
      <c r="Q85" s="76"/>
      <c r="R85" s="76"/>
      <c r="S85" s="76"/>
      <c r="T85" s="76"/>
      <c r="U85" s="76"/>
      <c r="V85" s="121"/>
      <c r="W85" s="121"/>
      <c r="X85" s="637">
        <f t="shared" si="2"/>
        <v>10500.000000000002</v>
      </c>
      <c r="Y85" s="309">
        <f t="shared" si="3"/>
        <v>160500</v>
      </c>
    </row>
    <row r="86" spans="1:25" ht="15.5" x14ac:dyDescent="0.35">
      <c r="A86" s="76"/>
      <c r="B86" s="196" t="s">
        <v>5638</v>
      </c>
      <c r="C86" s="196" t="s">
        <v>5639</v>
      </c>
      <c r="D86" s="196" t="s">
        <v>5640</v>
      </c>
      <c r="E86" s="196" t="s">
        <v>5641</v>
      </c>
      <c r="F86" s="116" t="s">
        <v>5782</v>
      </c>
      <c r="G86" s="76"/>
      <c r="H86" s="309">
        <v>150000</v>
      </c>
      <c r="I86" s="76" t="s">
        <v>5537</v>
      </c>
      <c r="J86" s="119"/>
      <c r="K86" s="76" t="s">
        <v>5779</v>
      </c>
      <c r="L86" s="119" t="s">
        <v>5783</v>
      </c>
      <c r="M86" s="233" t="s">
        <v>1063</v>
      </c>
      <c r="N86" s="76"/>
      <c r="O86" s="76" t="s">
        <v>5737</v>
      </c>
      <c r="P86" s="119" t="s">
        <v>1697</v>
      </c>
      <c r="Q86" s="76"/>
      <c r="R86" s="76"/>
      <c r="S86" s="76"/>
      <c r="T86" s="76"/>
      <c r="U86" s="76"/>
      <c r="V86" s="121"/>
      <c r="W86" s="121"/>
      <c r="X86" s="637">
        <f t="shared" si="2"/>
        <v>10500.000000000002</v>
      </c>
      <c r="Y86" s="309">
        <f t="shared" si="3"/>
        <v>160500</v>
      </c>
    </row>
    <row r="87" spans="1:25" ht="15.5" x14ac:dyDescent="0.35">
      <c r="A87" s="76"/>
      <c r="B87" s="196" t="s">
        <v>5638</v>
      </c>
      <c r="C87" s="196" t="s">
        <v>5639</v>
      </c>
      <c r="D87" s="196" t="s">
        <v>5640</v>
      </c>
      <c r="E87" s="196" t="s">
        <v>5641</v>
      </c>
      <c r="F87" s="116" t="s">
        <v>5784</v>
      </c>
      <c r="G87" s="76"/>
      <c r="H87" s="309">
        <v>150000</v>
      </c>
      <c r="I87" s="76" t="s">
        <v>5785</v>
      </c>
      <c r="J87" s="119"/>
      <c r="K87" s="76">
        <v>111135</v>
      </c>
      <c r="L87" s="233" t="s">
        <v>1063</v>
      </c>
      <c r="M87" s="233" t="s">
        <v>1063</v>
      </c>
      <c r="N87" s="76"/>
      <c r="O87" s="76" t="s">
        <v>5737</v>
      </c>
      <c r="P87" s="119" t="s">
        <v>1697</v>
      </c>
      <c r="Q87" s="76"/>
      <c r="R87" s="76"/>
      <c r="S87" s="76"/>
      <c r="T87" s="76"/>
      <c r="U87" s="76"/>
      <c r="V87" s="121"/>
      <c r="W87" s="121"/>
      <c r="X87" s="637">
        <f t="shared" si="2"/>
        <v>10500.000000000002</v>
      </c>
      <c r="Y87" s="309">
        <f t="shared" si="3"/>
        <v>160500</v>
      </c>
    </row>
    <row r="88" spans="1:25" ht="15.5" x14ac:dyDescent="0.35">
      <c r="A88" s="76"/>
      <c r="B88" s="196" t="s">
        <v>5638</v>
      </c>
      <c r="C88" s="196" t="s">
        <v>5639</v>
      </c>
      <c r="D88" s="196" t="s">
        <v>5640</v>
      </c>
      <c r="E88" s="196" t="s">
        <v>5641</v>
      </c>
      <c r="F88" s="116" t="s">
        <v>5786</v>
      </c>
      <c r="G88" s="76"/>
      <c r="H88" s="309">
        <v>150000</v>
      </c>
      <c r="I88" s="76" t="s">
        <v>5787</v>
      </c>
      <c r="J88" s="119"/>
      <c r="K88" s="76" t="s">
        <v>5788</v>
      </c>
      <c r="L88" s="233" t="s">
        <v>1063</v>
      </c>
      <c r="M88" s="233" t="s">
        <v>1063</v>
      </c>
      <c r="N88" s="76"/>
      <c r="O88" s="76" t="s">
        <v>5737</v>
      </c>
      <c r="P88" s="119" t="s">
        <v>1697</v>
      </c>
      <c r="Q88" s="76"/>
      <c r="R88" s="76"/>
      <c r="S88" s="76"/>
      <c r="T88" s="76"/>
      <c r="U88" s="76"/>
      <c r="V88" s="121"/>
      <c r="W88" s="121"/>
      <c r="X88" s="637">
        <f t="shared" si="2"/>
        <v>10500.000000000002</v>
      </c>
      <c r="Y88" s="309">
        <f t="shared" si="3"/>
        <v>160500</v>
      </c>
    </row>
    <row r="89" spans="1:25" ht="15.5" x14ac:dyDescent="0.35">
      <c r="A89" s="76"/>
      <c r="B89" s="196" t="s">
        <v>5638</v>
      </c>
      <c r="C89" s="196" t="s">
        <v>5639</v>
      </c>
      <c r="D89" s="196" t="s">
        <v>5640</v>
      </c>
      <c r="E89" s="196" t="s">
        <v>5641</v>
      </c>
      <c r="F89" s="116" t="s">
        <v>5789</v>
      </c>
      <c r="G89" s="76"/>
      <c r="H89" s="309">
        <v>150000</v>
      </c>
      <c r="I89" s="76"/>
      <c r="J89" s="119"/>
      <c r="K89" s="233" t="s">
        <v>1063</v>
      </c>
      <c r="L89" s="233" t="s">
        <v>1063</v>
      </c>
      <c r="M89" s="233" t="s">
        <v>1063</v>
      </c>
      <c r="N89" s="76"/>
      <c r="O89" s="76" t="s">
        <v>5737</v>
      </c>
      <c r="P89" s="119" t="s">
        <v>1697</v>
      </c>
      <c r="Q89" s="76"/>
      <c r="R89" s="76"/>
      <c r="S89" s="76"/>
      <c r="T89" s="76"/>
      <c r="U89" s="76"/>
      <c r="V89" s="121"/>
      <c r="W89" s="121"/>
      <c r="X89" s="637">
        <f t="shared" si="2"/>
        <v>10500.000000000002</v>
      </c>
      <c r="Y89" s="309">
        <f t="shared" si="3"/>
        <v>160500</v>
      </c>
    </row>
    <row r="90" spans="1:25" ht="15.5" x14ac:dyDescent="0.35">
      <c r="A90" s="76"/>
      <c r="B90" s="196" t="s">
        <v>5638</v>
      </c>
      <c r="C90" s="196" t="s">
        <v>5639</v>
      </c>
      <c r="D90" s="196" t="s">
        <v>5640</v>
      </c>
      <c r="E90" s="196" t="s">
        <v>5641</v>
      </c>
      <c r="F90" s="116" t="s">
        <v>5790</v>
      </c>
      <c r="G90" s="76"/>
      <c r="H90" s="309">
        <v>150000</v>
      </c>
      <c r="I90" s="76"/>
      <c r="J90" s="119"/>
      <c r="K90" s="233" t="s">
        <v>1063</v>
      </c>
      <c r="L90" s="233" t="s">
        <v>1063</v>
      </c>
      <c r="M90" s="233" t="s">
        <v>1063</v>
      </c>
      <c r="N90" s="76"/>
      <c r="O90" s="76" t="s">
        <v>5737</v>
      </c>
      <c r="P90" s="119" t="s">
        <v>1697</v>
      </c>
      <c r="Q90" s="76"/>
      <c r="R90" s="76"/>
      <c r="S90" s="76"/>
      <c r="T90" s="76"/>
      <c r="U90" s="76"/>
      <c r="V90" s="121"/>
      <c r="W90" s="121"/>
      <c r="X90" s="637">
        <f t="shared" si="2"/>
        <v>10500.000000000002</v>
      </c>
      <c r="Y90" s="309">
        <f t="shared" si="3"/>
        <v>160500</v>
      </c>
    </row>
    <row r="91" spans="1:25" ht="15.5" x14ac:dyDescent="0.35">
      <c r="A91" s="76"/>
      <c r="B91" s="196" t="s">
        <v>5638</v>
      </c>
      <c r="C91" s="196" t="s">
        <v>5639</v>
      </c>
      <c r="D91" s="196" t="s">
        <v>5640</v>
      </c>
      <c r="E91" s="196" t="s">
        <v>5641</v>
      </c>
      <c r="F91" s="116" t="s">
        <v>5791</v>
      </c>
      <c r="G91" s="76"/>
      <c r="H91" s="309">
        <v>150000</v>
      </c>
      <c r="I91" s="76" t="s">
        <v>5205</v>
      </c>
      <c r="J91" s="119"/>
      <c r="K91" s="233" t="s">
        <v>1063</v>
      </c>
      <c r="L91" s="233" t="s">
        <v>1063</v>
      </c>
      <c r="M91" s="233" t="s">
        <v>1063</v>
      </c>
      <c r="N91" s="76"/>
      <c r="O91" s="76" t="s">
        <v>5737</v>
      </c>
      <c r="P91" s="119" t="s">
        <v>1697</v>
      </c>
      <c r="Q91" s="76"/>
      <c r="R91" s="76"/>
      <c r="S91" s="76"/>
      <c r="T91" s="76"/>
      <c r="U91" s="76"/>
      <c r="V91" s="121"/>
      <c r="W91" s="121"/>
      <c r="X91" s="637">
        <f t="shared" si="2"/>
        <v>10500.000000000002</v>
      </c>
      <c r="Y91" s="309">
        <f t="shared" si="3"/>
        <v>160500</v>
      </c>
    </row>
    <row r="92" spans="1:25" ht="15.5" x14ac:dyDescent="0.35">
      <c r="A92" s="76"/>
      <c r="B92" s="196" t="s">
        <v>5638</v>
      </c>
      <c r="C92" s="196" t="s">
        <v>5639</v>
      </c>
      <c r="D92" s="196" t="s">
        <v>5640</v>
      </c>
      <c r="E92" s="196" t="s">
        <v>5641</v>
      </c>
      <c r="F92" s="116" t="s">
        <v>5792</v>
      </c>
      <c r="G92" s="76"/>
      <c r="H92" s="309">
        <v>150000</v>
      </c>
      <c r="I92" s="76" t="s">
        <v>5132</v>
      </c>
      <c r="J92" s="119"/>
      <c r="K92" s="76" t="s">
        <v>5793</v>
      </c>
      <c r="L92" s="119" t="s">
        <v>1063</v>
      </c>
      <c r="M92" s="233" t="s">
        <v>1063</v>
      </c>
      <c r="N92" s="76"/>
      <c r="O92" s="76" t="s">
        <v>5737</v>
      </c>
      <c r="P92" s="119" t="s">
        <v>1697</v>
      </c>
      <c r="Q92" s="76"/>
      <c r="R92" s="76"/>
      <c r="S92" s="76"/>
      <c r="T92" s="76"/>
      <c r="U92" s="76"/>
      <c r="V92" s="121"/>
      <c r="W92" s="121"/>
      <c r="X92" s="637">
        <f t="shared" si="2"/>
        <v>10500.000000000002</v>
      </c>
      <c r="Y92" s="309">
        <f t="shared" si="3"/>
        <v>160500</v>
      </c>
    </row>
    <row r="93" spans="1:25" ht="15.5" x14ac:dyDescent="0.35">
      <c r="A93" s="76"/>
      <c r="B93" s="196" t="s">
        <v>5638</v>
      </c>
      <c r="C93" s="196" t="s">
        <v>5639</v>
      </c>
      <c r="D93" s="196" t="s">
        <v>5640</v>
      </c>
      <c r="E93" s="196" t="s">
        <v>5641</v>
      </c>
      <c r="F93" s="116" t="s">
        <v>5794</v>
      </c>
      <c r="G93" s="76"/>
      <c r="H93" s="309">
        <v>150000</v>
      </c>
      <c r="I93" s="76" t="s">
        <v>5132</v>
      </c>
      <c r="J93" s="119"/>
      <c r="K93" s="76" t="s">
        <v>5793</v>
      </c>
      <c r="L93" s="119" t="s">
        <v>1063</v>
      </c>
      <c r="M93" s="233" t="s">
        <v>1063</v>
      </c>
      <c r="N93" s="76"/>
      <c r="O93" s="76" t="s">
        <v>5737</v>
      </c>
      <c r="P93" s="119" t="s">
        <v>1697</v>
      </c>
      <c r="Q93" s="76"/>
      <c r="R93" s="76"/>
      <c r="S93" s="76"/>
      <c r="T93" s="76"/>
      <c r="U93" s="76"/>
      <c r="V93" s="121"/>
      <c r="W93" s="121"/>
      <c r="X93" s="637">
        <f t="shared" si="2"/>
        <v>10500.000000000002</v>
      </c>
      <c r="Y93" s="309">
        <f t="shared" si="3"/>
        <v>160500</v>
      </c>
    </row>
    <row r="94" spans="1:25" ht="15.5" x14ac:dyDescent="0.35">
      <c r="A94" s="76"/>
      <c r="B94" s="196" t="s">
        <v>5638</v>
      </c>
      <c r="C94" s="196" t="s">
        <v>5639</v>
      </c>
      <c r="D94" s="196" t="s">
        <v>5640</v>
      </c>
      <c r="E94" s="196" t="s">
        <v>5641</v>
      </c>
      <c r="F94" s="116" t="s">
        <v>5795</v>
      </c>
      <c r="G94" s="76"/>
      <c r="H94" s="309">
        <v>150000</v>
      </c>
      <c r="I94" s="76" t="s">
        <v>1062</v>
      </c>
      <c r="J94" s="119"/>
      <c r="K94" s="76" t="s">
        <v>3301</v>
      </c>
      <c r="L94" s="119" t="s">
        <v>1063</v>
      </c>
      <c r="M94" s="233" t="s">
        <v>1063</v>
      </c>
      <c r="N94" s="76"/>
      <c r="O94" s="76" t="s">
        <v>5737</v>
      </c>
      <c r="P94" s="119" t="s">
        <v>1697</v>
      </c>
      <c r="Q94" s="76"/>
      <c r="R94" s="76"/>
      <c r="S94" s="76"/>
      <c r="T94" s="76"/>
      <c r="U94" s="76"/>
      <c r="V94" s="121"/>
      <c r="W94" s="121"/>
      <c r="X94" s="637">
        <f t="shared" si="2"/>
        <v>10500.000000000002</v>
      </c>
      <c r="Y94" s="309">
        <f t="shared" si="3"/>
        <v>160500</v>
      </c>
    </row>
    <row r="95" spans="1:25" ht="15.5" x14ac:dyDescent="0.35">
      <c r="A95" s="76"/>
      <c r="B95" s="196" t="s">
        <v>5638</v>
      </c>
      <c r="C95" s="196" t="s">
        <v>5639</v>
      </c>
      <c r="D95" s="196" t="s">
        <v>5640</v>
      </c>
      <c r="E95" s="196" t="s">
        <v>5641</v>
      </c>
      <c r="F95" s="116" t="s">
        <v>5796</v>
      </c>
      <c r="G95" s="76"/>
      <c r="H95" s="309">
        <v>150000</v>
      </c>
      <c r="I95" s="76" t="s">
        <v>4943</v>
      </c>
      <c r="J95" s="119"/>
      <c r="K95" s="76" t="s">
        <v>5797</v>
      </c>
      <c r="L95" s="119" t="s">
        <v>1063</v>
      </c>
      <c r="M95" s="233" t="s">
        <v>1063</v>
      </c>
      <c r="N95" s="76"/>
      <c r="O95" s="76" t="s">
        <v>5737</v>
      </c>
      <c r="P95" s="119" t="s">
        <v>1697</v>
      </c>
      <c r="Q95" s="76"/>
      <c r="R95" s="76"/>
      <c r="S95" s="76"/>
      <c r="T95" s="76"/>
      <c r="U95" s="76"/>
      <c r="V95" s="121"/>
      <c r="W95" s="121"/>
      <c r="X95" s="637">
        <f t="shared" si="2"/>
        <v>10500.000000000002</v>
      </c>
      <c r="Y95" s="309">
        <f t="shared" si="3"/>
        <v>160500</v>
      </c>
    </row>
    <row r="96" spans="1:25" ht="15.5" x14ac:dyDescent="0.35">
      <c r="A96" s="76"/>
      <c r="B96" s="196" t="s">
        <v>5638</v>
      </c>
      <c r="C96" s="196" t="s">
        <v>5639</v>
      </c>
      <c r="D96" s="196" t="s">
        <v>5640</v>
      </c>
      <c r="E96" s="196" t="s">
        <v>5641</v>
      </c>
      <c r="F96" s="116" t="s">
        <v>5798</v>
      </c>
      <c r="G96" s="76"/>
      <c r="H96" s="309">
        <v>150000</v>
      </c>
      <c r="I96" s="76" t="s">
        <v>4943</v>
      </c>
      <c r="J96" s="119"/>
      <c r="K96" s="76" t="s">
        <v>5797</v>
      </c>
      <c r="L96" s="119" t="s">
        <v>1063</v>
      </c>
      <c r="M96" s="233" t="s">
        <v>1063</v>
      </c>
      <c r="N96" s="76"/>
      <c r="O96" s="76" t="s">
        <v>5737</v>
      </c>
      <c r="P96" s="119" t="s">
        <v>1697</v>
      </c>
      <c r="Q96" s="76"/>
      <c r="R96" s="76"/>
      <c r="S96" s="76"/>
      <c r="T96" s="76"/>
      <c r="U96" s="76"/>
      <c r="V96" s="121"/>
      <c r="W96" s="121"/>
      <c r="X96" s="637">
        <f t="shared" si="2"/>
        <v>10500.000000000002</v>
      </c>
      <c r="Y96" s="309">
        <f t="shared" si="3"/>
        <v>160500</v>
      </c>
    </row>
    <row r="97" spans="1:25" ht="15.5" x14ac:dyDescent="0.35">
      <c r="A97" s="76"/>
      <c r="B97" s="196" t="s">
        <v>5638</v>
      </c>
      <c r="C97" s="196" t="s">
        <v>5639</v>
      </c>
      <c r="D97" s="196" t="s">
        <v>5640</v>
      </c>
      <c r="E97" s="196" t="s">
        <v>5641</v>
      </c>
      <c r="F97" s="116" t="s">
        <v>5799</v>
      </c>
      <c r="G97" s="76"/>
      <c r="H97" s="309">
        <v>150000</v>
      </c>
      <c r="I97" s="76" t="s">
        <v>3716</v>
      </c>
      <c r="J97" s="119"/>
      <c r="K97" s="76" t="s">
        <v>5800</v>
      </c>
      <c r="L97" s="119" t="s">
        <v>5801</v>
      </c>
      <c r="M97" s="233" t="s">
        <v>1063</v>
      </c>
      <c r="N97" s="76"/>
      <c r="O97" s="76" t="s">
        <v>5737</v>
      </c>
      <c r="P97" s="119" t="s">
        <v>1697</v>
      </c>
      <c r="Q97" s="76"/>
      <c r="R97" s="76"/>
      <c r="S97" s="76"/>
      <c r="T97" s="76"/>
      <c r="U97" s="76"/>
      <c r="V97" s="121"/>
      <c r="W97" s="121"/>
      <c r="X97" s="637">
        <f t="shared" si="2"/>
        <v>10500.000000000002</v>
      </c>
      <c r="Y97" s="309">
        <f t="shared" si="3"/>
        <v>160500</v>
      </c>
    </row>
    <row r="98" spans="1:25" ht="15.5" x14ac:dyDescent="0.35">
      <c r="A98" s="76"/>
      <c r="B98" s="196" t="s">
        <v>5638</v>
      </c>
      <c r="C98" s="196" t="s">
        <v>5639</v>
      </c>
      <c r="D98" s="196" t="s">
        <v>5640</v>
      </c>
      <c r="E98" s="196" t="s">
        <v>5641</v>
      </c>
      <c r="F98" s="116" t="s">
        <v>5802</v>
      </c>
      <c r="G98" s="76"/>
      <c r="H98" s="309">
        <v>150000</v>
      </c>
      <c r="I98" s="76" t="s">
        <v>5803</v>
      </c>
      <c r="J98" s="119"/>
      <c r="K98" s="76" t="s">
        <v>5804</v>
      </c>
      <c r="L98" s="119" t="s">
        <v>1063</v>
      </c>
      <c r="M98" s="233" t="s">
        <v>1063</v>
      </c>
      <c r="N98" s="76"/>
      <c r="O98" s="76" t="s">
        <v>5737</v>
      </c>
      <c r="P98" s="119" t="s">
        <v>1697</v>
      </c>
      <c r="Q98" s="76"/>
      <c r="R98" s="76"/>
      <c r="S98" s="76"/>
      <c r="T98" s="76"/>
      <c r="U98" s="76"/>
      <c r="V98" s="121"/>
      <c r="W98" s="121"/>
      <c r="X98" s="637">
        <f t="shared" si="2"/>
        <v>10500.000000000002</v>
      </c>
      <c r="Y98" s="309">
        <f t="shared" si="3"/>
        <v>160500</v>
      </c>
    </row>
    <row r="99" spans="1:25" ht="15.5" x14ac:dyDescent="0.35">
      <c r="A99" s="76"/>
      <c r="B99" s="196" t="s">
        <v>5638</v>
      </c>
      <c r="C99" s="196" t="s">
        <v>5639</v>
      </c>
      <c r="D99" s="196" t="s">
        <v>5640</v>
      </c>
      <c r="E99" s="196" t="s">
        <v>5641</v>
      </c>
      <c r="F99" s="116" t="s">
        <v>5799</v>
      </c>
      <c r="G99" s="76"/>
      <c r="H99" s="309">
        <v>150000</v>
      </c>
      <c r="I99" s="76" t="s">
        <v>5803</v>
      </c>
      <c r="J99" s="119"/>
      <c r="K99" s="76" t="s">
        <v>5804</v>
      </c>
      <c r="L99" s="119" t="s">
        <v>1063</v>
      </c>
      <c r="M99" s="233" t="s">
        <v>1063</v>
      </c>
      <c r="N99" s="76"/>
      <c r="O99" s="76" t="s">
        <v>5737</v>
      </c>
      <c r="P99" s="119" t="s">
        <v>1697</v>
      </c>
      <c r="Q99" s="76"/>
      <c r="R99" s="76"/>
      <c r="S99" s="76"/>
      <c r="T99" s="76"/>
      <c r="U99" s="76"/>
      <c r="V99" s="121"/>
      <c r="W99" s="121"/>
      <c r="X99" s="637">
        <f t="shared" si="2"/>
        <v>10500.000000000002</v>
      </c>
      <c r="Y99" s="309">
        <f t="shared" si="3"/>
        <v>160500</v>
      </c>
    </row>
    <row r="100" spans="1:25" ht="15.5" x14ac:dyDescent="0.35">
      <c r="A100" s="76"/>
      <c r="B100" s="196" t="s">
        <v>5638</v>
      </c>
      <c r="C100" s="196" t="s">
        <v>5639</v>
      </c>
      <c r="D100" s="196" t="s">
        <v>5640</v>
      </c>
      <c r="E100" s="196" t="s">
        <v>5641</v>
      </c>
      <c r="F100" s="116" t="s">
        <v>5805</v>
      </c>
      <c r="G100" s="76"/>
      <c r="H100" s="309">
        <v>150000</v>
      </c>
      <c r="I100" s="76" t="s">
        <v>5537</v>
      </c>
      <c r="J100" s="119"/>
      <c r="K100" s="76" t="s">
        <v>5806</v>
      </c>
      <c r="L100" s="119">
        <v>2700859</v>
      </c>
      <c r="M100" s="233" t="s">
        <v>1063</v>
      </c>
      <c r="N100" s="76"/>
      <c r="O100" s="76" t="s">
        <v>5737</v>
      </c>
      <c r="P100" s="119" t="s">
        <v>1697</v>
      </c>
      <c r="Q100" s="76"/>
      <c r="R100" s="76"/>
      <c r="S100" s="76"/>
      <c r="T100" s="76"/>
      <c r="U100" s="76"/>
      <c r="V100" s="121"/>
      <c r="W100" s="121"/>
      <c r="X100" s="637">
        <f t="shared" si="2"/>
        <v>10500.000000000002</v>
      </c>
      <c r="Y100" s="309">
        <f t="shared" si="3"/>
        <v>160500</v>
      </c>
    </row>
    <row r="101" spans="1:25" ht="15.5" x14ac:dyDescent="0.35">
      <c r="A101" s="76"/>
      <c r="B101" s="196" t="s">
        <v>5638</v>
      </c>
      <c r="C101" s="196" t="s">
        <v>5639</v>
      </c>
      <c r="D101" s="196" t="s">
        <v>5640</v>
      </c>
      <c r="E101" s="196" t="s">
        <v>5641</v>
      </c>
      <c r="F101" s="116" t="s">
        <v>5807</v>
      </c>
      <c r="G101" s="76"/>
      <c r="H101" s="309">
        <v>150000</v>
      </c>
      <c r="I101" s="76" t="s">
        <v>5537</v>
      </c>
      <c r="J101" s="119"/>
      <c r="K101" s="76" t="s">
        <v>5808</v>
      </c>
      <c r="L101" s="119">
        <v>2704807</v>
      </c>
      <c r="M101" s="233" t="s">
        <v>1063</v>
      </c>
      <c r="N101" s="76"/>
      <c r="O101" s="76" t="s">
        <v>5737</v>
      </c>
      <c r="P101" s="119" t="s">
        <v>1697</v>
      </c>
      <c r="Q101" s="76"/>
      <c r="R101" s="76"/>
      <c r="S101" s="76"/>
      <c r="T101" s="76"/>
      <c r="U101" s="76"/>
      <c r="V101" s="121"/>
      <c r="W101" s="121"/>
      <c r="X101" s="637">
        <f t="shared" si="2"/>
        <v>10500.000000000002</v>
      </c>
      <c r="Y101" s="309">
        <f t="shared" si="3"/>
        <v>160500</v>
      </c>
    </row>
    <row r="102" spans="1:25" ht="15.5" x14ac:dyDescent="0.35">
      <c r="A102" s="76"/>
      <c r="B102" s="196" t="s">
        <v>5638</v>
      </c>
      <c r="C102" s="196" t="s">
        <v>5639</v>
      </c>
      <c r="D102" s="196" t="s">
        <v>5640</v>
      </c>
      <c r="E102" s="196" t="s">
        <v>5641</v>
      </c>
      <c r="F102" s="116" t="s">
        <v>5809</v>
      </c>
      <c r="G102" s="76"/>
      <c r="H102" s="309">
        <v>150000</v>
      </c>
      <c r="I102" s="76" t="s">
        <v>5537</v>
      </c>
      <c r="J102" s="119"/>
      <c r="K102" s="76" t="s">
        <v>5810</v>
      </c>
      <c r="L102" s="119">
        <v>165670</v>
      </c>
      <c r="M102" s="233" t="s">
        <v>1063</v>
      </c>
      <c r="N102" s="76"/>
      <c r="O102" s="76" t="s">
        <v>5737</v>
      </c>
      <c r="P102" s="119" t="s">
        <v>1697</v>
      </c>
      <c r="Q102" s="76"/>
      <c r="R102" s="76"/>
      <c r="S102" s="76"/>
      <c r="T102" s="76"/>
      <c r="U102" s="76"/>
      <c r="V102" s="121"/>
      <c r="W102" s="121"/>
      <c r="X102" s="637">
        <f t="shared" si="2"/>
        <v>10500.000000000002</v>
      </c>
      <c r="Y102" s="309">
        <f t="shared" si="3"/>
        <v>160500</v>
      </c>
    </row>
    <row r="103" spans="1:25" ht="15.5" x14ac:dyDescent="0.35">
      <c r="A103" s="76"/>
      <c r="B103" s="196" t="s">
        <v>5638</v>
      </c>
      <c r="C103" s="196" t="s">
        <v>5639</v>
      </c>
      <c r="D103" s="196" t="s">
        <v>5640</v>
      </c>
      <c r="E103" s="196" t="s">
        <v>5641</v>
      </c>
      <c r="F103" s="116" t="s">
        <v>5811</v>
      </c>
      <c r="G103" s="76"/>
      <c r="H103" s="309">
        <v>150000</v>
      </c>
      <c r="I103" s="76" t="s">
        <v>5537</v>
      </c>
      <c r="J103" s="119"/>
      <c r="K103" s="76" t="s">
        <v>5806</v>
      </c>
      <c r="L103" s="119">
        <v>2700864</v>
      </c>
      <c r="M103" s="233" t="s">
        <v>1063</v>
      </c>
      <c r="N103" s="76"/>
      <c r="O103" s="76" t="s">
        <v>5737</v>
      </c>
      <c r="P103" s="119" t="s">
        <v>1697</v>
      </c>
      <c r="Q103" s="76"/>
      <c r="R103" s="76"/>
      <c r="S103" s="76"/>
      <c r="T103" s="76"/>
      <c r="U103" s="76"/>
      <c r="V103" s="121"/>
      <c r="W103" s="121"/>
      <c r="X103" s="637">
        <f t="shared" si="2"/>
        <v>10500.000000000002</v>
      </c>
      <c r="Y103" s="309">
        <f t="shared" si="3"/>
        <v>160500</v>
      </c>
    </row>
    <row r="104" spans="1:25" ht="15.5" x14ac:dyDescent="0.35">
      <c r="A104" s="76"/>
      <c r="B104" s="196" t="s">
        <v>5638</v>
      </c>
      <c r="C104" s="196" t="s">
        <v>5639</v>
      </c>
      <c r="D104" s="196" t="s">
        <v>5640</v>
      </c>
      <c r="E104" s="196" t="s">
        <v>5641</v>
      </c>
      <c r="F104" s="116" t="s">
        <v>5812</v>
      </c>
      <c r="G104" s="76"/>
      <c r="H104" s="309">
        <v>150000</v>
      </c>
      <c r="I104" s="76" t="s">
        <v>5537</v>
      </c>
      <c r="J104" s="119"/>
      <c r="K104" s="76" t="s">
        <v>5808</v>
      </c>
      <c r="L104" s="119">
        <v>2704810</v>
      </c>
      <c r="M104" s="233" t="s">
        <v>1063</v>
      </c>
      <c r="N104" s="76"/>
      <c r="O104" s="76" t="s">
        <v>5737</v>
      </c>
      <c r="P104" s="119" t="s">
        <v>1697</v>
      </c>
      <c r="Q104" s="76"/>
      <c r="R104" s="76"/>
      <c r="S104" s="76"/>
      <c r="T104" s="76"/>
      <c r="U104" s="76"/>
      <c r="V104" s="121"/>
      <c r="W104" s="121"/>
      <c r="X104" s="637">
        <f t="shared" si="2"/>
        <v>10500.000000000002</v>
      </c>
      <c r="Y104" s="309">
        <f t="shared" si="3"/>
        <v>160500</v>
      </c>
    </row>
    <row r="105" spans="1:25" ht="15.5" x14ac:dyDescent="0.35">
      <c r="A105" s="76"/>
      <c r="B105" s="196" t="s">
        <v>5638</v>
      </c>
      <c r="C105" s="196" t="s">
        <v>5639</v>
      </c>
      <c r="D105" s="196" t="s">
        <v>5640</v>
      </c>
      <c r="E105" s="196" t="s">
        <v>5641</v>
      </c>
      <c r="F105" s="116" t="s">
        <v>5813</v>
      </c>
      <c r="G105" s="76"/>
      <c r="H105" s="309">
        <v>150000</v>
      </c>
      <c r="I105" s="76" t="s">
        <v>5537</v>
      </c>
      <c r="J105" s="119"/>
      <c r="K105" s="76" t="s">
        <v>5810</v>
      </c>
      <c r="L105" s="119">
        <v>123412</v>
      </c>
      <c r="M105" s="233" t="s">
        <v>1063</v>
      </c>
      <c r="N105" s="76"/>
      <c r="O105" s="76" t="s">
        <v>5737</v>
      </c>
      <c r="P105" s="119" t="s">
        <v>1697</v>
      </c>
      <c r="Q105" s="76"/>
      <c r="R105" s="76"/>
      <c r="S105" s="76"/>
      <c r="T105" s="76"/>
      <c r="U105" s="76"/>
      <c r="V105" s="121"/>
      <c r="W105" s="121"/>
      <c r="X105" s="637">
        <f t="shared" si="2"/>
        <v>10500.000000000002</v>
      </c>
      <c r="Y105" s="309">
        <f t="shared" si="3"/>
        <v>160500</v>
      </c>
    </row>
    <row r="106" spans="1:25" ht="15.5" x14ac:dyDescent="0.35">
      <c r="A106" s="76"/>
      <c r="B106" s="196" t="s">
        <v>5638</v>
      </c>
      <c r="C106" s="196" t="s">
        <v>5639</v>
      </c>
      <c r="D106" s="196" t="s">
        <v>5640</v>
      </c>
      <c r="E106" s="196" t="s">
        <v>5641</v>
      </c>
      <c r="F106" s="116" t="s">
        <v>5814</v>
      </c>
      <c r="G106" s="76"/>
      <c r="H106" s="309">
        <v>150000</v>
      </c>
      <c r="I106" s="76" t="s">
        <v>5537</v>
      </c>
      <c r="J106" s="119"/>
      <c r="K106" s="76" t="s">
        <v>5806</v>
      </c>
      <c r="L106" s="119">
        <v>2700863</v>
      </c>
      <c r="M106" s="233" t="s">
        <v>1063</v>
      </c>
      <c r="N106" s="76"/>
      <c r="O106" s="76" t="s">
        <v>5737</v>
      </c>
      <c r="P106" s="119" t="s">
        <v>1697</v>
      </c>
      <c r="Q106" s="76"/>
      <c r="R106" s="76"/>
      <c r="S106" s="76"/>
      <c r="T106" s="76"/>
      <c r="U106" s="76"/>
      <c r="V106" s="121"/>
      <c r="W106" s="121"/>
      <c r="X106" s="637">
        <f t="shared" si="2"/>
        <v>10500.000000000002</v>
      </c>
      <c r="Y106" s="309">
        <f t="shared" si="3"/>
        <v>160500</v>
      </c>
    </row>
    <row r="107" spans="1:25" ht="15.5" x14ac:dyDescent="0.35">
      <c r="A107" s="76"/>
      <c r="B107" s="196" t="s">
        <v>5638</v>
      </c>
      <c r="C107" s="196" t="s">
        <v>5639</v>
      </c>
      <c r="D107" s="196" t="s">
        <v>5640</v>
      </c>
      <c r="E107" s="196" t="s">
        <v>5641</v>
      </c>
      <c r="F107" s="116" t="s">
        <v>5815</v>
      </c>
      <c r="G107" s="76"/>
      <c r="H107" s="309">
        <v>150000</v>
      </c>
      <c r="I107" s="76" t="s">
        <v>5537</v>
      </c>
      <c r="J107" s="119"/>
      <c r="K107" s="76" t="s">
        <v>5808</v>
      </c>
      <c r="L107" s="119">
        <v>2704811</v>
      </c>
      <c r="M107" s="233" t="s">
        <v>1063</v>
      </c>
      <c r="N107" s="76"/>
      <c r="O107" s="76" t="s">
        <v>5737</v>
      </c>
      <c r="P107" s="119" t="s">
        <v>1697</v>
      </c>
      <c r="Q107" s="76"/>
      <c r="R107" s="76"/>
      <c r="S107" s="76"/>
      <c r="T107" s="76"/>
      <c r="U107" s="76"/>
      <c r="V107" s="121"/>
      <c r="W107" s="121"/>
      <c r="X107" s="637">
        <f t="shared" si="2"/>
        <v>10500.000000000002</v>
      </c>
      <c r="Y107" s="309">
        <f t="shared" si="3"/>
        <v>160500</v>
      </c>
    </row>
    <row r="108" spans="1:25" ht="15.5" x14ac:dyDescent="0.35">
      <c r="A108" s="76"/>
      <c r="B108" s="196" t="s">
        <v>5638</v>
      </c>
      <c r="C108" s="196" t="s">
        <v>5639</v>
      </c>
      <c r="D108" s="196" t="s">
        <v>5640</v>
      </c>
      <c r="E108" s="196" t="s">
        <v>5641</v>
      </c>
      <c r="F108" s="116" t="s">
        <v>5816</v>
      </c>
      <c r="G108" s="76"/>
      <c r="H108" s="309">
        <v>150000</v>
      </c>
      <c r="I108" s="76" t="s">
        <v>5537</v>
      </c>
      <c r="J108" s="119"/>
      <c r="K108" s="76" t="s">
        <v>5810</v>
      </c>
      <c r="L108" s="119" t="s">
        <v>5817</v>
      </c>
      <c r="M108" s="233" t="s">
        <v>1063</v>
      </c>
      <c r="N108" s="76"/>
      <c r="O108" s="76" t="s">
        <v>5737</v>
      </c>
      <c r="P108" s="119" t="s">
        <v>1697</v>
      </c>
      <c r="Q108" s="76"/>
      <c r="R108" s="76"/>
      <c r="S108" s="76"/>
      <c r="T108" s="76"/>
      <c r="U108" s="76"/>
      <c r="V108" s="121"/>
      <c r="W108" s="121"/>
      <c r="X108" s="637">
        <f t="shared" si="2"/>
        <v>10500.000000000002</v>
      </c>
      <c r="Y108" s="309">
        <f t="shared" si="3"/>
        <v>160500</v>
      </c>
    </row>
    <row r="109" spans="1:25" ht="15.5" x14ac:dyDescent="0.35">
      <c r="A109" s="76"/>
      <c r="B109" s="196" t="s">
        <v>5638</v>
      </c>
      <c r="C109" s="196" t="s">
        <v>5639</v>
      </c>
      <c r="D109" s="196" t="s">
        <v>5640</v>
      </c>
      <c r="E109" s="196" t="s">
        <v>5641</v>
      </c>
      <c r="F109" s="116" t="s">
        <v>5818</v>
      </c>
      <c r="G109" s="76"/>
      <c r="H109" s="309">
        <v>150000</v>
      </c>
      <c r="I109" s="76" t="s">
        <v>5537</v>
      </c>
      <c r="J109" s="119"/>
      <c r="K109" s="76" t="s">
        <v>5806</v>
      </c>
      <c r="L109" s="119">
        <v>2700860</v>
      </c>
      <c r="M109" s="233" t="s">
        <v>1063</v>
      </c>
      <c r="N109" s="76"/>
      <c r="O109" s="76" t="s">
        <v>5737</v>
      </c>
      <c r="P109" s="119" t="s">
        <v>1697</v>
      </c>
      <c r="Q109" s="76"/>
      <c r="R109" s="76"/>
      <c r="S109" s="76"/>
      <c r="T109" s="76"/>
      <c r="U109" s="76"/>
      <c r="V109" s="121"/>
      <c r="W109" s="121"/>
      <c r="X109" s="637">
        <f t="shared" si="2"/>
        <v>10500.000000000002</v>
      </c>
      <c r="Y109" s="309">
        <f t="shared" si="3"/>
        <v>160500</v>
      </c>
    </row>
    <row r="110" spans="1:25" ht="15.5" x14ac:dyDescent="0.35">
      <c r="A110" s="76"/>
      <c r="B110" s="196" t="s">
        <v>5638</v>
      </c>
      <c r="C110" s="196" t="s">
        <v>5639</v>
      </c>
      <c r="D110" s="196" t="s">
        <v>5640</v>
      </c>
      <c r="E110" s="196" t="s">
        <v>5641</v>
      </c>
      <c r="F110" s="116" t="s">
        <v>5819</v>
      </c>
      <c r="G110" s="76"/>
      <c r="H110" s="309">
        <v>150000</v>
      </c>
      <c r="I110" s="76" t="s">
        <v>5537</v>
      </c>
      <c r="J110" s="119"/>
      <c r="K110" s="76" t="s">
        <v>5808</v>
      </c>
      <c r="L110" s="119">
        <v>2704808</v>
      </c>
      <c r="M110" s="233" t="s">
        <v>1063</v>
      </c>
      <c r="N110" s="76"/>
      <c r="O110" s="76" t="s">
        <v>5737</v>
      </c>
      <c r="P110" s="119" t="s">
        <v>1697</v>
      </c>
      <c r="Q110" s="76"/>
      <c r="R110" s="76"/>
      <c r="S110" s="76"/>
      <c r="T110" s="76"/>
      <c r="U110" s="76"/>
      <c r="V110" s="121"/>
      <c r="W110" s="121"/>
      <c r="X110" s="637">
        <f t="shared" si="2"/>
        <v>10500.000000000002</v>
      </c>
      <c r="Y110" s="309">
        <f t="shared" si="3"/>
        <v>160500</v>
      </c>
    </row>
    <row r="111" spans="1:25" ht="15.5" x14ac:dyDescent="0.35">
      <c r="A111" s="76"/>
      <c r="B111" s="196" t="s">
        <v>5638</v>
      </c>
      <c r="C111" s="196" t="s">
        <v>5639</v>
      </c>
      <c r="D111" s="196" t="s">
        <v>5640</v>
      </c>
      <c r="E111" s="196" t="s">
        <v>5641</v>
      </c>
      <c r="F111" s="116" t="s">
        <v>5820</v>
      </c>
      <c r="G111" s="76"/>
      <c r="H111" s="309">
        <v>150000</v>
      </c>
      <c r="I111" s="76" t="s">
        <v>5537</v>
      </c>
      <c r="J111" s="119"/>
      <c r="K111" s="76" t="s">
        <v>5810</v>
      </c>
      <c r="L111" s="119">
        <v>123413</v>
      </c>
      <c r="M111" s="233" t="s">
        <v>1063</v>
      </c>
      <c r="N111" s="76"/>
      <c r="O111" s="76" t="s">
        <v>5737</v>
      </c>
      <c r="P111" s="119" t="s">
        <v>1697</v>
      </c>
      <c r="Q111" s="76"/>
      <c r="R111" s="76"/>
      <c r="S111" s="76"/>
      <c r="T111" s="76"/>
      <c r="U111" s="76"/>
      <c r="V111" s="121"/>
      <c r="W111" s="121"/>
      <c r="X111" s="637">
        <f t="shared" si="2"/>
        <v>10500.000000000002</v>
      </c>
      <c r="Y111" s="309">
        <f t="shared" si="3"/>
        <v>160500</v>
      </c>
    </row>
    <row r="112" spans="1:25" ht="15.5" x14ac:dyDescent="0.35">
      <c r="A112" s="76"/>
      <c r="B112" s="196" t="s">
        <v>5638</v>
      </c>
      <c r="C112" s="196" t="s">
        <v>5639</v>
      </c>
      <c r="D112" s="196" t="s">
        <v>5640</v>
      </c>
      <c r="E112" s="196" t="s">
        <v>5641</v>
      </c>
      <c r="F112" s="116" t="s">
        <v>5821</v>
      </c>
      <c r="G112" s="76"/>
      <c r="H112" s="309">
        <v>150000</v>
      </c>
      <c r="I112" s="76" t="s">
        <v>5803</v>
      </c>
      <c r="J112" s="119"/>
      <c r="K112" s="76" t="s">
        <v>5822</v>
      </c>
      <c r="L112" s="233" t="s">
        <v>1063</v>
      </c>
      <c r="M112" s="233" t="s">
        <v>1063</v>
      </c>
      <c r="N112" s="76"/>
      <c r="O112" s="76" t="s">
        <v>5737</v>
      </c>
      <c r="P112" s="119" t="s">
        <v>1697</v>
      </c>
      <c r="Q112" s="76"/>
      <c r="R112" s="76"/>
      <c r="S112" s="76"/>
      <c r="T112" s="76"/>
      <c r="U112" s="76"/>
      <c r="V112" s="121"/>
      <c r="W112" s="121"/>
      <c r="X112" s="637">
        <f t="shared" si="2"/>
        <v>10500.000000000002</v>
      </c>
      <c r="Y112" s="309">
        <f t="shared" si="3"/>
        <v>160500</v>
      </c>
    </row>
    <row r="113" spans="1:25" ht="15.5" x14ac:dyDescent="0.35">
      <c r="A113" s="76"/>
      <c r="B113" s="196" t="s">
        <v>5638</v>
      </c>
      <c r="C113" s="196" t="s">
        <v>5639</v>
      </c>
      <c r="D113" s="196" t="s">
        <v>5640</v>
      </c>
      <c r="E113" s="196" t="s">
        <v>5641</v>
      </c>
      <c r="F113" s="116" t="s">
        <v>5823</v>
      </c>
      <c r="G113" s="76"/>
      <c r="H113" s="309">
        <v>150000</v>
      </c>
      <c r="I113" s="76" t="s">
        <v>1671</v>
      </c>
      <c r="J113" s="119"/>
      <c r="K113" s="76" t="s">
        <v>5824</v>
      </c>
      <c r="L113" s="119" t="s">
        <v>5825</v>
      </c>
      <c r="M113" s="233" t="s">
        <v>1063</v>
      </c>
      <c r="N113" s="76"/>
      <c r="O113" s="76" t="s">
        <v>5737</v>
      </c>
      <c r="P113" s="119" t="s">
        <v>1697</v>
      </c>
      <c r="Q113" s="76"/>
      <c r="R113" s="76"/>
      <c r="S113" s="76"/>
      <c r="T113" s="76"/>
      <c r="U113" s="76"/>
      <c r="V113" s="121"/>
      <c r="W113" s="121"/>
      <c r="X113" s="637">
        <f t="shared" si="2"/>
        <v>10500.000000000002</v>
      </c>
      <c r="Y113" s="309">
        <f t="shared" si="3"/>
        <v>160500</v>
      </c>
    </row>
    <row r="114" spans="1:25" ht="15.5" x14ac:dyDescent="0.35">
      <c r="A114" s="76"/>
      <c r="B114" s="196"/>
      <c r="C114" s="212"/>
      <c r="D114" s="196"/>
      <c r="E114" s="196"/>
      <c r="F114" s="285" t="s">
        <v>994</v>
      </c>
      <c r="G114" s="123"/>
      <c r="H114" s="310">
        <f>SUM(H59:H113)</f>
        <v>8250000</v>
      </c>
      <c r="I114" s="76"/>
      <c r="J114" s="119"/>
      <c r="K114" s="76"/>
      <c r="L114" s="119"/>
      <c r="M114" s="233"/>
      <c r="N114" s="76"/>
      <c r="O114" s="76"/>
      <c r="P114" s="119"/>
      <c r="Q114" s="76"/>
      <c r="R114" s="76"/>
      <c r="S114" s="76"/>
      <c r="T114" s="76"/>
      <c r="U114" s="76"/>
      <c r="V114" s="121"/>
      <c r="W114" s="121"/>
      <c r="X114" s="637">
        <f t="shared" si="2"/>
        <v>577500</v>
      </c>
      <c r="Y114" s="310">
        <f t="shared" si="3"/>
        <v>8827500</v>
      </c>
    </row>
    <row r="115" spans="1:25" ht="15.5" x14ac:dyDescent="0.35">
      <c r="A115" s="64"/>
      <c r="B115" s="64"/>
      <c r="C115" s="65"/>
      <c r="D115" s="64"/>
      <c r="E115" s="64"/>
      <c r="F115" s="184" t="s">
        <v>1931</v>
      </c>
      <c r="G115" s="64"/>
      <c r="H115" s="297"/>
      <c r="I115" s="64"/>
      <c r="J115" s="68"/>
      <c r="K115" s="64"/>
      <c r="L115" s="68"/>
      <c r="M115" s="68"/>
      <c r="N115" s="64"/>
      <c r="O115" s="64"/>
      <c r="P115" s="68"/>
      <c r="Q115" s="64"/>
      <c r="R115" s="64"/>
      <c r="S115" s="64"/>
      <c r="T115" s="64"/>
      <c r="U115" s="64"/>
      <c r="V115" s="115"/>
      <c r="W115" s="121"/>
      <c r="X115" s="637">
        <f t="shared" si="2"/>
        <v>0</v>
      </c>
      <c r="Y115" s="297">
        <f t="shared" si="3"/>
        <v>0</v>
      </c>
    </row>
    <row r="116" spans="1:25" ht="15.5" x14ac:dyDescent="0.35">
      <c r="A116" s="76"/>
      <c r="B116" s="196" t="s">
        <v>5638</v>
      </c>
      <c r="C116" s="196" t="s">
        <v>5639</v>
      </c>
      <c r="D116" s="196" t="s">
        <v>5640</v>
      </c>
      <c r="E116" s="196" t="s">
        <v>5641</v>
      </c>
      <c r="F116" s="121" t="s">
        <v>5826</v>
      </c>
      <c r="G116" s="76"/>
      <c r="H116" s="309">
        <v>800000</v>
      </c>
      <c r="I116" s="76" t="s">
        <v>5827</v>
      </c>
      <c r="J116" s="119"/>
      <c r="K116" s="76" t="s">
        <v>5828</v>
      </c>
      <c r="L116" s="233" t="s">
        <v>1063</v>
      </c>
      <c r="M116" s="233" t="s">
        <v>1063</v>
      </c>
      <c r="N116" s="76"/>
      <c r="O116" s="233" t="s">
        <v>1063</v>
      </c>
      <c r="P116" s="233" t="s">
        <v>1063</v>
      </c>
      <c r="Q116" s="76"/>
      <c r="R116" s="76"/>
      <c r="S116" s="76"/>
      <c r="T116" s="76"/>
      <c r="U116" s="76"/>
      <c r="V116" s="121"/>
      <c r="W116" s="121" t="s">
        <v>1852</v>
      </c>
      <c r="X116" s="637">
        <f t="shared" si="2"/>
        <v>56000.000000000007</v>
      </c>
      <c r="Y116" s="309">
        <f t="shared" si="3"/>
        <v>856000</v>
      </c>
    </row>
    <row r="117" spans="1:25" ht="15.5" x14ac:dyDescent="0.35">
      <c r="A117" s="76"/>
      <c r="B117" s="196"/>
      <c r="C117" s="212"/>
      <c r="D117" s="196"/>
      <c r="E117" s="196"/>
      <c r="F117" s="285" t="s">
        <v>994</v>
      </c>
      <c r="G117" s="123"/>
      <c r="H117" s="310">
        <f>SUM(H116)</f>
        <v>800000</v>
      </c>
      <c r="I117" s="76"/>
      <c r="J117" s="119"/>
      <c r="K117" s="76"/>
      <c r="L117" s="233"/>
      <c r="M117" s="233"/>
      <c r="N117" s="76"/>
      <c r="O117" s="233"/>
      <c r="P117" s="233"/>
      <c r="Q117" s="76"/>
      <c r="R117" s="76"/>
      <c r="S117" s="76"/>
      <c r="T117" s="76"/>
      <c r="U117" s="76"/>
      <c r="V117" s="121"/>
      <c r="W117" s="121"/>
      <c r="X117" s="637">
        <f t="shared" si="2"/>
        <v>56000.000000000007</v>
      </c>
      <c r="Y117" s="310">
        <f t="shared" si="3"/>
        <v>856000</v>
      </c>
    </row>
    <row r="118" spans="1:25" ht="15.5" x14ac:dyDescent="0.35">
      <c r="A118" s="215"/>
      <c r="B118" s="215"/>
      <c r="C118" s="238"/>
      <c r="D118" s="215"/>
      <c r="E118" s="215"/>
      <c r="F118" s="304" t="s">
        <v>1932</v>
      </c>
      <c r="G118" s="215"/>
      <c r="H118" s="305"/>
      <c r="I118" s="215"/>
      <c r="J118" s="220"/>
      <c r="K118" s="215"/>
      <c r="L118" s="220"/>
      <c r="M118" s="220"/>
      <c r="N118" s="215"/>
      <c r="O118" s="215"/>
      <c r="P118" s="220"/>
      <c r="Q118" s="215"/>
      <c r="R118" s="215"/>
      <c r="S118" s="215"/>
      <c r="T118" s="215"/>
      <c r="U118" s="215"/>
      <c r="V118" s="239"/>
      <c r="W118" s="239"/>
      <c r="X118" s="637">
        <f t="shared" si="2"/>
        <v>0</v>
      </c>
      <c r="Y118" s="305">
        <f t="shared" si="3"/>
        <v>0</v>
      </c>
    </row>
    <row r="119" spans="1:25" ht="15.5" x14ac:dyDescent="0.35">
      <c r="A119" s="76"/>
      <c r="B119" s="76"/>
      <c r="C119" s="214"/>
      <c r="D119" s="76"/>
      <c r="E119" s="76"/>
      <c r="F119" s="121" t="s">
        <v>1852</v>
      </c>
      <c r="G119" s="76"/>
      <c r="H119" s="309"/>
      <c r="I119" s="76" t="s">
        <v>5444</v>
      </c>
      <c r="J119" s="119">
        <v>1982</v>
      </c>
      <c r="K119" s="76" t="s">
        <v>5829</v>
      </c>
      <c r="L119" s="119" t="s">
        <v>5830</v>
      </c>
      <c r="M119" s="119"/>
      <c r="N119" s="76"/>
      <c r="O119" s="76" t="s">
        <v>1812</v>
      </c>
      <c r="P119" s="119" t="s">
        <v>5831</v>
      </c>
      <c r="Q119" s="76"/>
      <c r="R119" s="76"/>
      <c r="S119" s="76"/>
      <c r="T119" s="76"/>
      <c r="U119" s="76"/>
      <c r="V119" s="121"/>
      <c r="W119" s="121"/>
      <c r="X119" s="637">
        <f t="shared" si="2"/>
        <v>0</v>
      </c>
      <c r="Y119" s="309">
        <f t="shared" si="3"/>
        <v>0</v>
      </c>
    </row>
    <row r="120" spans="1:25" ht="15.5" x14ac:dyDescent="0.35">
      <c r="A120" s="64"/>
      <c r="B120" s="64"/>
      <c r="C120" s="65"/>
      <c r="D120" s="64"/>
      <c r="E120" s="64"/>
      <c r="F120" s="184" t="s">
        <v>1168</v>
      </c>
      <c r="G120" s="64"/>
      <c r="H120" s="297"/>
      <c r="I120" s="64"/>
      <c r="J120" s="68"/>
      <c r="K120" s="68"/>
      <c r="L120" s="68"/>
      <c r="M120" s="68"/>
      <c r="N120" s="64"/>
      <c r="O120" s="64"/>
      <c r="P120" s="68"/>
      <c r="Q120" s="64"/>
      <c r="R120" s="64"/>
      <c r="S120" s="64"/>
      <c r="T120" s="64"/>
      <c r="U120" s="64"/>
      <c r="V120" s="115"/>
      <c r="W120" s="115"/>
      <c r="X120" s="637">
        <f t="shared" si="2"/>
        <v>0</v>
      </c>
      <c r="Y120" s="297">
        <f t="shared" si="3"/>
        <v>0</v>
      </c>
    </row>
    <row r="121" spans="1:25" ht="15.5" x14ac:dyDescent="0.35">
      <c r="A121" s="76"/>
      <c r="B121" s="76"/>
      <c r="C121" s="214"/>
      <c r="D121" s="76"/>
      <c r="E121" s="76"/>
      <c r="F121" s="121" t="s">
        <v>1852</v>
      </c>
      <c r="G121" s="76"/>
      <c r="H121" s="309"/>
      <c r="I121" s="76" t="s">
        <v>2558</v>
      </c>
      <c r="J121" s="119">
        <v>1998</v>
      </c>
      <c r="K121" s="76" t="s">
        <v>5832</v>
      </c>
      <c r="L121" s="119" t="s">
        <v>5833</v>
      </c>
      <c r="M121" s="119"/>
      <c r="N121" s="76"/>
      <c r="O121" s="76" t="s">
        <v>5834</v>
      </c>
      <c r="P121" s="119" t="s">
        <v>5835</v>
      </c>
      <c r="Q121" s="76"/>
      <c r="R121" s="76"/>
      <c r="S121" s="76"/>
      <c r="T121" s="76"/>
      <c r="U121" s="76"/>
      <c r="V121" s="121"/>
      <c r="W121" s="121"/>
      <c r="X121" s="637">
        <f t="shared" si="2"/>
        <v>0</v>
      </c>
      <c r="Y121" s="309">
        <f t="shared" si="3"/>
        <v>0</v>
      </c>
    </row>
    <row r="122" spans="1:25" ht="15.5" x14ac:dyDescent="0.35">
      <c r="A122" s="64"/>
      <c r="B122" s="64"/>
      <c r="C122" s="65"/>
      <c r="D122" s="64"/>
      <c r="E122" s="64"/>
      <c r="F122" s="184" t="s">
        <v>1748</v>
      </c>
      <c r="G122" s="64"/>
      <c r="H122" s="297"/>
      <c r="I122" s="64"/>
      <c r="J122" s="68"/>
      <c r="K122" s="68"/>
      <c r="L122" s="68"/>
      <c r="M122" s="68"/>
      <c r="N122" s="64"/>
      <c r="O122" s="64"/>
      <c r="P122" s="68"/>
      <c r="Q122" s="64"/>
      <c r="R122" s="64"/>
      <c r="S122" s="64"/>
      <c r="T122" s="64"/>
      <c r="U122" s="64"/>
      <c r="V122" s="115"/>
      <c r="W122" s="115"/>
      <c r="X122" s="637">
        <f t="shared" si="2"/>
        <v>0</v>
      </c>
      <c r="Y122" s="297">
        <f t="shared" si="3"/>
        <v>0</v>
      </c>
    </row>
    <row r="123" spans="1:25" ht="15.5" x14ac:dyDescent="0.35">
      <c r="A123" s="76"/>
      <c r="B123" s="196" t="s">
        <v>5638</v>
      </c>
      <c r="C123" s="196" t="s">
        <v>5639</v>
      </c>
      <c r="D123" s="196" t="s">
        <v>5640</v>
      </c>
      <c r="E123" s="196" t="s">
        <v>5641</v>
      </c>
      <c r="F123" s="121" t="s">
        <v>5836</v>
      </c>
      <c r="G123" s="76"/>
      <c r="H123" s="309">
        <v>100000</v>
      </c>
      <c r="I123" s="76" t="s">
        <v>3389</v>
      </c>
      <c r="J123" s="119"/>
      <c r="K123" s="233" t="s">
        <v>1063</v>
      </c>
      <c r="L123" s="233" t="s">
        <v>1063</v>
      </c>
      <c r="M123" s="233" t="s">
        <v>1063</v>
      </c>
      <c r="N123" s="76"/>
      <c r="O123" s="233" t="s">
        <v>1063</v>
      </c>
      <c r="P123" s="233" t="s">
        <v>1063</v>
      </c>
      <c r="Q123" s="76"/>
      <c r="R123" s="76"/>
      <c r="S123" s="76"/>
      <c r="T123" s="76"/>
      <c r="U123" s="76"/>
      <c r="V123" s="121"/>
      <c r="W123" s="121"/>
      <c r="X123" s="637">
        <f t="shared" si="2"/>
        <v>7000.0000000000009</v>
      </c>
      <c r="Y123" s="309">
        <f t="shared" si="3"/>
        <v>107000</v>
      </c>
    </row>
    <row r="124" spans="1:25" ht="15.5" x14ac:dyDescent="0.35">
      <c r="A124" s="76"/>
      <c r="B124" s="196"/>
      <c r="C124" s="212"/>
      <c r="D124" s="196"/>
      <c r="E124" s="196"/>
      <c r="F124" s="292" t="s">
        <v>994</v>
      </c>
      <c r="G124" s="123"/>
      <c r="H124" s="310">
        <f>SUM(H123)</f>
        <v>100000</v>
      </c>
      <c r="I124" s="76"/>
      <c r="J124" s="119"/>
      <c r="K124" s="233"/>
      <c r="L124" s="233"/>
      <c r="M124" s="233"/>
      <c r="N124" s="76"/>
      <c r="O124" s="233"/>
      <c r="P124" s="233"/>
      <c r="Q124" s="76"/>
      <c r="R124" s="76"/>
      <c r="S124" s="76"/>
      <c r="T124" s="76"/>
      <c r="U124" s="76"/>
      <c r="V124" s="121"/>
      <c r="W124" s="121"/>
      <c r="X124" s="637">
        <f t="shared" si="2"/>
        <v>7000.0000000000009</v>
      </c>
      <c r="Y124" s="310">
        <f t="shared" si="3"/>
        <v>107000</v>
      </c>
    </row>
    <row r="125" spans="1:25" ht="15.5" x14ac:dyDescent="0.35">
      <c r="A125" s="64"/>
      <c r="B125" s="64"/>
      <c r="C125" s="65"/>
      <c r="D125" s="64"/>
      <c r="E125" s="64"/>
      <c r="F125" s="184" t="s">
        <v>1572</v>
      </c>
      <c r="G125" s="64"/>
      <c r="H125" s="297"/>
      <c r="I125" s="64"/>
      <c r="J125" s="68"/>
      <c r="K125" s="68"/>
      <c r="L125" s="68"/>
      <c r="M125" s="68"/>
      <c r="N125" s="64"/>
      <c r="O125" s="64"/>
      <c r="P125" s="68"/>
      <c r="Q125" s="64"/>
      <c r="R125" s="64"/>
      <c r="S125" s="64"/>
      <c r="T125" s="64"/>
      <c r="U125" s="64"/>
      <c r="V125" s="115"/>
      <c r="W125" s="115"/>
      <c r="X125" s="637">
        <f t="shared" si="2"/>
        <v>0</v>
      </c>
      <c r="Y125" s="297">
        <f t="shared" si="3"/>
        <v>0</v>
      </c>
    </row>
    <row r="126" spans="1:25" ht="15.5" x14ac:dyDescent="0.35">
      <c r="A126" s="76"/>
      <c r="B126" s="76"/>
      <c r="C126" s="214"/>
      <c r="D126" s="76"/>
      <c r="E126" s="76"/>
      <c r="F126" s="121" t="s">
        <v>1852</v>
      </c>
      <c r="G126" s="76"/>
      <c r="H126" s="309"/>
      <c r="I126" s="76"/>
      <c r="J126" s="119"/>
      <c r="K126" s="76"/>
      <c r="L126" s="119"/>
      <c r="M126" s="119"/>
      <c r="N126" s="76"/>
      <c r="O126" s="76"/>
      <c r="P126" s="119"/>
      <c r="Q126" s="76"/>
      <c r="R126" s="76"/>
      <c r="S126" s="76"/>
      <c r="T126" s="76"/>
      <c r="U126" s="76"/>
      <c r="V126" s="121"/>
      <c r="W126" s="121"/>
      <c r="X126" s="637">
        <f t="shared" si="2"/>
        <v>0</v>
      </c>
      <c r="Y126" s="309">
        <f t="shared" si="3"/>
        <v>0</v>
      </c>
    </row>
    <row r="127" spans="1:25" ht="15.5" x14ac:dyDescent="0.35">
      <c r="A127" s="64"/>
      <c r="B127" s="64"/>
      <c r="C127" s="65"/>
      <c r="D127" s="64"/>
      <c r="E127" s="64"/>
      <c r="F127" s="311" t="s">
        <v>1582</v>
      </c>
      <c r="G127" s="64"/>
      <c r="H127" s="297"/>
      <c r="I127" s="64"/>
      <c r="J127" s="68"/>
      <c r="K127" s="68"/>
      <c r="L127" s="68"/>
      <c r="M127" s="68"/>
      <c r="N127" s="64"/>
      <c r="O127" s="64"/>
      <c r="P127" s="68"/>
      <c r="Q127" s="64"/>
      <c r="R127" s="64"/>
      <c r="S127" s="64"/>
      <c r="T127" s="64"/>
      <c r="U127" s="64"/>
      <c r="V127" s="115"/>
      <c r="W127" s="115"/>
      <c r="X127" s="637">
        <f t="shared" si="2"/>
        <v>0</v>
      </c>
      <c r="Y127" s="297">
        <f t="shared" si="3"/>
        <v>0</v>
      </c>
    </row>
    <row r="128" spans="1:25" ht="15.5" x14ac:dyDescent="0.35">
      <c r="A128" s="69"/>
      <c r="B128" s="196" t="s">
        <v>5638</v>
      </c>
      <c r="C128" s="196" t="s">
        <v>5639</v>
      </c>
      <c r="D128" s="196" t="s">
        <v>5640</v>
      </c>
      <c r="E128" s="196" t="s">
        <v>5641</v>
      </c>
      <c r="F128" s="256" t="s">
        <v>5837</v>
      </c>
      <c r="G128" s="69"/>
      <c r="H128" s="298">
        <v>400000</v>
      </c>
      <c r="I128" s="69" t="s">
        <v>5838</v>
      </c>
      <c r="J128" s="75"/>
      <c r="K128" s="75" t="s">
        <v>5839</v>
      </c>
      <c r="L128" s="131" t="s">
        <v>5840</v>
      </c>
      <c r="M128" s="233" t="s">
        <v>1063</v>
      </c>
      <c r="N128" s="69"/>
      <c r="O128" s="233" t="s">
        <v>1063</v>
      </c>
      <c r="P128" s="233" t="s">
        <v>1063</v>
      </c>
      <c r="Q128" s="69"/>
      <c r="R128" s="69"/>
      <c r="S128" s="69"/>
      <c r="T128" s="69"/>
      <c r="U128" s="69"/>
      <c r="V128" s="116"/>
      <c r="W128" s="121"/>
      <c r="X128" s="637">
        <f t="shared" si="2"/>
        <v>28000.000000000004</v>
      </c>
      <c r="Y128" s="298">
        <f t="shared" si="3"/>
        <v>428000</v>
      </c>
    </row>
    <row r="129" spans="1:25" ht="15.5" x14ac:dyDescent="0.35">
      <c r="A129" s="69"/>
      <c r="B129" s="196" t="s">
        <v>5638</v>
      </c>
      <c r="C129" s="196" t="s">
        <v>5639</v>
      </c>
      <c r="D129" s="196" t="s">
        <v>5640</v>
      </c>
      <c r="E129" s="196" t="s">
        <v>5641</v>
      </c>
      <c r="F129" s="256" t="s">
        <v>5841</v>
      </c>
      <c r="G129" s="69"/>
      <c r="H129" s="298">
        <v>300000</v>
      </c>
      <c r="I129" s="233" t="s">
        <v>1063</v>
      </c>
      <c r="J129" s="75"/>
      <c r="K129" s="233" t="s">
        <v>1063</v>
      </c>
      <c r="L129" s="233" t="s">
        <v>1063</v>
      </c>
      <c r="M129" s="233" t="s">
        <v>1063</v>
      </c>
      <c r="N129" s="69"/>
      <c r="O129" s="233" t="s">
        <v>1063</v>
      </c>
      <c r="P129" s="233" t="s">
        <v>1063</v>
      </c>
      <c r="Q129" s="69"/>
      <c r="R129" s="69"/>
      <c r="S129" s="69"/>
      <c r="T129" s="69"/>
      <c r="U129" s="69"/>
      <c r="V129" s="116"/>
      <c r="W129" s="121" t="s">
        <v>5842</v>
      </c>
      <c r="X129" s="637">
        <f t="shared" si="2"/>
        <v>21000.000000000004</v>
      </c>
      <c r="Y129" s="298">
        <f t="shared" si="3"/>
        <v>321000</v>
      </c>
    </row>
    <row r="130" spans="1:25" ht="15.5" x14ac:dyDescent="0.35">
      <c r="A130" s="69"/>
      <c r="B130" s="196"/>
      <c r="C130" s="212"/>
      <c r="D130" s="196"/>
      <c r="E130" s="196"/>
      <c r="F130" s="312" t="s">
        <v>994</v>
      </c>
      <c r="G130" s="86"/>
      <c r="H130" s="300">
        <f>SUM(H128:H129)</f>
        <v>700000</v>
      </c>
      <c r="I130" s="233"/>
      <c r="J130" s="75"/>
      <c r="K130" s="233"/>
      <c r="L130" s="233"/>
      <c r="M130" s="233"/>
      <c r="N130" s="69"/>
      <c r="O130" s="233"/>
      <c r="P130" s="233"/>
      <c r="Q130" s="69"/>
      <c r="R130" s="69"/>
      <c r="S130" s="69"/>
      <c r="T130" s="69"/>
      <c r="U130" s="69"/>
      <c r="V130" s="116"/>
      <c r="W130" s="121"/>
      <c r="X130" s="637">
        <f t="shared" si="2"/>
        <v>49000.000000000007</v>
      </c>
      <c r="Y130" s="300">
        <f t="shared" si="3"/>
        <v>749000</v>
      </c>
    </row>
    <row r="131" spans="1:25" ht="15.5" x14ac:dyDescent="0.35">
      <c r="A131" s="64"/>
      <c r="B131" s="64"/>
      <c r="C131" s="65"/>
      <c r="D131" s="64"/>
      <c r="E131" s="64"/>
      <c r="F131" s="311" t="s">
        <v>1590</v>
      </c>
      <c r="G131" s="64"/>
      <c r="H131" s="297"/>
      <c r="I131" s="64"/>
      <c r="J131" s="68"/>
      <c r="K131" s="68"/>
      <c r="L131" s="68"/>
      <c r="M131" s="68"/>
      <c r="N131" s="64"/>
      <c r="O131" s="64"/>
      <c r="P131" s="68"/>
      <c r="Q131" s="64"/>
      <c r="R131" s="64"/>
      <c r="S131" s="64"/>
      <c r="T131" s="64"/>
      <c r="U131" s="64"/>
      <c r="V131" s="115"/>
      <c r="W131" s="115"/>
      <c r="X131" s="637">
        <f t="shared" si="2"/>
        <v>0</v>
      </c>
      <c r="Y131" s="297">
        <f t="shared" si="3"/>
        <v>0</v>
      </c>
    </row>
    <row r="132" spans="1:25" ht="15.5" x14ac:dyDescent="0.35">
      <c r="A132" s="69"/>
      <c r="B132" s="196" t="s">
        <v>5638</v>
      </c>
      <c r="C132" s="196" t="s">
        <v>5639</v>
      </c>
      <c r="D132" s="196" t="s">
        <v>5640</v>
      </c>
      <c r="E132" s="196" t="s">
        <v>5641</v>
      </c>
      <c r="F132" s="256" t="s">
        <v>5843</v>
      </c>
      <c r="G132" s="69"/>
      <c r="H132" s="298">
        <v>200000</v>
      </c>
      <c r="I132" s="69" t="s">
        <v>5844</v>
      </c>
      <c r="J132" s="75"/>
      <c r="K132" s="75" t="s">
        <v>5845</v>
      </c>
      <c r="L132" s="233" t="s">
        <v>1063</v>
      </c>
      <c r="M132" s="233" t="s">
        <v>1063</v>
      </c>
      <c r="N132" s="69"/>
      <c r="O132" s="69" t="s">
        <v>5846</v>
      </c>
      <c r="P132" s="233" t="s">
        <v>1063</v>
      </c>
      <c r="Q132" s="69"/>
      <c r="R132" s="69"/>
      <c r="S132" s="69"/>
      <c r="T132" s="69"/>
      <c r="U132" s="69"/>
      <c r="V132" s="116"/>
      <c r="W132" s="121"/>
      <c r="X132" s="637">
        <f t="shared" si="2"/>
        <v>14000.000000000002</v>
      </c>
      <c r="Y132" s="298">
        <f t="shared" si="3"/>
        <v>214000</v>
      </c>
    </row>
    <row r="133" spans="1:25" ht="15.5" x14ac:dyDescent="0.35">
      <c r="A133" s="76"/>
      <c r="B133" s="76"/>
      <c r="C133" s="214"/>
      <c r="D133" s="76"/>
      <c r="E133" s="76"/>
      <c r="F133" s="302" t="s">
        <v>994</v>
      </c>
      <c r="G133" s="123"/>
      <c r="H133" s="310">
        <f>SUM(H132)</f>
        <v>200000</v>
      </c>
      <c r="I133" s="76"/>
      <c r="J133" s="119"/>
      <c r="K133" s="119"/>
      <c r="L133" s="119"/>
      <c r="M133" s="119"/>
      <c r="N133" s="76"/>
      <c r="O133" s="76"/>
      <c r="P133" s="119"/>
      <c r="Q133" s="76"/>
      <c r="R133" s="76"/>
      <c r="S133" s="76"/>
      <c r="T133" s="76"/>
      <c r="U133" s="76"/>
      <c r="V133" s="121"/>
      <c r="W133" s="121"/>
      <c r="X133" s="637">
        <f t="shared" si="2"/>
        <v>14000.000000000002</v>
      </c>
      <c r="Y133" s="310">
        <f t="shared" si="3"/>
        <v>214000</v>
      </c>
    </row>
    <row r="134" spans="1:25" ht="15.5" x14ac:dyDescent="0.35">
      <c r="F134" s="302" t="s">
        <v>894</v>
      </c>
      <c r="G134" s="123"/>
      <c r="H134" s="310">
        <f>SUM(H5:H133)/2</f>
        <v>136530000</v>
      </c>
      <c r="X134" s="637">
        <f t="shared" ref="X134" si="4">H134*X$4</f>
        <v>9557100</v>
      </c>
      <c r="Y134" s="310">
        <f t="shared" ref="Y134" si="5">H134+X134</f>
        <v>146087100</v>
      </c>
    </row>
  </sheetData>
  <mergeCells count="7">
    <mergeCell ref="W1:W2"/>
    <mergeCell ref="A1:E1"/>
    <mergeCell ref="F1:G1"/>
    <mergeCell ref="I1:M1"/>
    <mergeCell ref="N1:P1"/>
    <mergeCell ref="Q1:R1"/>
    <mergeCell ref="S1:V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7"/>
  <sheetViews>
    <sheetView workbookViewId="0">
      <selection activeCell="C1" sqref="B1:C1048576"/>
    </sheetView>
  </sheetViews>
  <sheetFormatPr defaultRowHeight="14.5" x14ac:dyDescent="0.35"/>
  <cols>
    <col min="1" max="1" width="25.81640625" bestFit="1" customWidth="1"/>
    <col min="2" max="2" width="25.7265625" hidden="1" customWidth="1"/>
    <col min="3" max="3" width="13.26953125" hidden="1" customWidth="1"/>
    <col min="4" max="4" width="14.26953125" bestFit="1" customWidth="1"/>
  </cols>
  <sheetData>
    <row r="2" spans="1:4" x14ac:dyDescent="0.35">
      <c r="B2" t="s">
        <v>799</v>
      </c>
      <c r="C2" s="631">
        <v>7.0000000000000007E-2</v>
      </c>
      <c r="D2" t="s">
        <v>24301</v>
      </c>
    </row>
    <row r="4" spans="1:4" x14ac:dyDescent="0.35">
      <c r="A4" s="1" t="s">
        <v>798</v>
      </c>
      <c r="B4" s="28">
        <v>427126100.54413575</v>
      </c>
      <c r="C4" s="28">
        <f>B4*C2</f>
        <v>29898827.038089506</v>
      </c>
      <c r="D4" s="28">
        <f>B4+C4</f>
        <v>457024927.58222526</v>
      </c>
    </row>
    <row r="5" spans="1:4" x14ac:dyDescent="0.35">
      <c r="A5" s="1"/>
    </row>
    <row r="6" spans="1:4" ht="15" thickBot="1" x14ac:dyDescent="0.4">
      <c r="B6" s="37">
        <f t="shared" ref="B6" si="0">B4+B5</f>
        <v>427126100.54413575</v>
      </c>
    </row>
    <row r="7" spans="1:4" ht="15" thickTop="1" x14ac:dyDescent="0.35"/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50"/>
  </sheetPr>
  <dimension ref="A1:Z153"/>
  <sheetViews>
    <sheetView topLeftCell="F1" workbookViewId="0">
      <selection activeCell="Y1" sqref="H1:Y1048576"/>
    </sheetView>
  </sheetViews>
  <sheetFormatPr defaultColWidth="9.08984375" defaultRowHeight="15" x14ac:dyDescent="0.3"/>
  <cols>
    <col min="1" max="1" width="15.7265625" style="313" hidden="1" customWidth="1"/>
    <col min="2" max="2" width="33.7265625" style="313" hidden="1" customWidth="1"/>
    <col min="3" max="3" width="19.7265625" style="313" hidden="1" customWidth="1"/>
    <col min="4" max="5" width="23.7265625" style="313" hidden="1" customWidth="1"/>
    <col min="6" max="6" width="76.7265625" style="313" customWidth="1"/>
    <col min="7" max="7" width="32.7265625" style="313" hidden="1" customWidth="1"/>
    <col min="8" max="8" width="32.7265625" style="356" hidden="1" customWidth="1"/>
    <col min="9" max="9" width="15.81640625" style="313" hidden="1" customWidth="1"/>
    <col min="10" max="10" width="18.1796875" style="313" hidden="1" customWidth="1"/>
    <col min="11" max="11" width="17.7265625" style="313" hidden="1" customWidth="1"/>
    <col min="12" max="12" width="27.7265625" style="313" hidden="1" customWidth="1"/>
    <col min="13" max="13" width="21" style="313" hidden="1" customWidth="1"/>
    <col min="14" max="14" width="19.08984375" style="313" hidden="1" customWidth="1"/>
    <col min="15" max="15" width="24.453125" style="313" hidden="1" customWidth="1"/>
    <col min="16" max="16" width="20.08984375" style="313" hidden="1" customWidth="1"/>
    <col min="17" max="17" width="19.7265625" style="313" hidden="1" customWidth="1"/>
    <col min="18" max="18" width="11.7265625" style="313" hidden="1" customWidth="1"/>
    <col min="19" max="19" width="18.7265625" style="313" hidden="1" customWidth="1"/>
    <col min="20" max="20" width="26.81640625" style="313" hidden="1" customWidth="1"/>
    <col min="21" max="21" width="56.1796875" style="313" hidden="1" customWidth="1"/>
    <col min="22" max="22" width="29.54296875" style="313" hidden="1" customWidth="1"/>
    <col min="23" max="23" width="33" style="313" hidden="1" customWidth="1"/>
    <col min="24" max="24" width="23" style="313" hidden="1" customWidth="1"/>
    <col min="25" max="25" width="11.7265625" style="313" hidden="1" customWidth="1"/>
    <col min="26" max="26" width="32.7265625" style="356" customWidth="1"/>
    <col min="27" max="16384" width="9.08984375" style="313"/>
  </cols>
  <sheetData>
    <row r="1" spans="1:26" ht="15.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5847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x14ac:dyDescent="0.3">
      <c r="A3" s="314"/>
      <c r="B3" s="314"/>
      <c r="C3" s="314"/>
      <c r="D3" s="314"/>
      <c r="E3" s="315"/>
      <c r="F3" s="316" t="s">
        <v>5848</v>
      </c>
      <c r="G3" s="314"/>
      <c r="H3" s="317"/>
      <c r="I3" s="316"/>
      <c r="J3" s="314"/>
      <c r="K3" s="318"/>
      <c r="L3" s="314"/>
      <c r="M3" s="314"/>
      <c r="N3" s="314"/>
      <c r="O3" s="315"/>
      <c r="P3" s="316"/>
      <c r="Q3" s="316"/>
      <c r="R3" s="316"/>
      <c r="S3" s="319"/>
      <c r="T3" s="316"/>
      <c r="U3" s="316"/>
      <c r="V3" s="316"/>
      <c r="W3" s="316"/>
      <c r="X3" s="316"/>
      <c r="Z3" s="317"/>
    </row>
    <row r="4" spans="1:26" x14ac:dyDescent="0.3">
      <c r="A4" s="320"/>
      <c r="B4" s="320"/>
      <c r="C4" s="320"/>
      <c r="D4" s="320"/>
      <c r="E4" s="320"/>
      <c r="F4" s="321" t="s">
        <v>2392</v>
      </c>
      <c r="G4" s="320"/>
      <c r="H4" s="322"/>
      <c r="I4" s="320"/>
      <c r="J4" s="320"/>
      <c r="K4" s="323"/>
      <c r="L4" s="320"/>
      <c r="M4" s="324"/>
      <c r="N4" s="324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645">
        <v>7.0000000000000007E-2</v>
      </c>
      <c r="Z4" s="322"/>
    </row>
    <row r="5" spans="1:26" x14ac:dyDescent="0.3">
      <c r="B5" s="325" t="s">
        <v>5849</v>
      </c>
      <c r="C5" s="325" t="s">
        <v>5850</v>
      </c>
      <c r="D5" s="325" t="s">
        <v>5851</v>
      </c>
      <c r="E5" s="325" t="s">
        <v>5852</v>
      </c>
      <c r="F5" s="326" t="s">
        <v>5853</v>
      </c>
      <c r="G5" s="327"/>
      <c r="H5" s="328">
        <v>650000</v>
      </c>
      <c r="I5" s="327"/>
      <c r="J5" s="327" t="s">
        <v>933</v>
      </c>
      <c r="K5" s="329">
        <v>2009</v>
      </c>
      <c r="L5" s="330" t="s">
        <v>1241</v>
      </c>
      <c r="M5" s="331" t="s">
        <v>5854</v>
      </c>
      <c r="N5" s="331" t="s">
        <v>5855</v>
      </c>
      <c r="O5" s="327" t="s">
        <v>937</v>
      </c>
      <c r="P5" s="327">
        <v>2500</v>
      </c>
      <c r="Q5" s="329">
        <v>12</v>
      </c>
      <c r="R5" s="327"/>
      <c r="S5" s="327"/>
      <c r="T5" s="327" t="s">
        <v>5856</v>
      </c>
      <c r="U5" s="327" t="s">
        <v>5857</v>
      </c>
      <c r="V5" s="327"/>
      <c r="W5" s="327" t="s">
        <v>940</v>
      </c>
      <c r="X5" s="646"/>
      <c r="Y5" s="649">
        <f>H5*Y$4</f>
        <v>45500.000000000007</v>
      </c>
      <c r="Z5" s="328">
        <f>H5+Y5</f>
        <v>695500</v>
      </c>
    </row>
    <row r="6" spans="1:26" x14ac:dyDescent="0.3">
      <c r="A6" s="327"/>
      <c r="B6" s="327"/>
      <c r="C6" s="327"/>
      <c r="D6" s="327"/>
      <c r="E6" s="327"/>
      <c r="F6" s="326" t="s">
        <v>5858</v>
      </c>
      <c r="G6" s="327"/>
      <c r="H6" s="328">
        <v>650000</v>
      </c>
      <c r="I6" s="327"/>
      <c r="J6" s="327" t="s">
        <v>933</v>
      </c>
      <c r="K6" s="329">
        <v>2009</v>
      </c>
      <c r="L6" s="330" t="s">
        <v>1241</v>
      </c>
      <c r="M6" s="331" t="s">
        <v>5859</v>
      </c>
      <c r="N6" s="331" t="s">
        <v>5859</v>
      </c>
      <c r="O6" s="327" t="s">
        <v>937</v>
      </c>
      <c r="P6" s="327">
        <v>2500</v>
      </c>
      <c r="Q6" s="329">
        <v>12</v>
      </c>
      <c r="R6" s="327"/>
      <c r="S6" s="327"/>
      <c r="T6" s="327" t="s">
        <v>5856</v>
      </c>
      <c r="U6" s="327" t="s">
        <v>5860</v>
      </c>
      <c r="V6" s="327"/>
      <c r="W6" s="327" t="s">
        <v>940</v>
      </c>
      <c r="X6" s="646"/>
      <c r="Y6" s="649">
        <f t="shared" ref="Y6:Y69" si="0">H6*Y$4</f>
        <v>45500.000000000007</v>
      </c>
      <c r="Z6" s="328">
        <f t="shared" ref="Z6:Z69" si="1">H6+Y6</f>
        <v>695500</v>
      </c>
    </row>
    <row r="7" spans="1:26" x14ac:dyDescent="0.3">
      <c r="A7" s="327"/>
      <c r="B7" s="327"/>
      <c r="C7" s="327"/>
      <c r="D7" s="327"/>
      <c r="E7" s="327"/>
      <c r="F7" s="326" t="s">
        <v>5861</v>
      </c>
      <c r="G7" s="327"/>
      <c r="H7" s="328">
        <v>650000</v>
      </c>
      <c r="I7" s="327"/>
      <c r="J7" s="327" t="s">
        <v>933</v>
      </c>
      <c r="K7" s="329">
        <v>2009</v>
      </c>
      <c r="L7" s="330" t="s">
        <v>1241</v>
      </c>
      <c r="M7" s="331" t="s">
        <v>5862</v>
      </c>
      <c r="N7" s="329">
        <v>10726</v>
      </c>
      <c r="O7" s="327" t="s">
        <v>937</v>
      </c>
      <c r="P7" s="327">
        <v>2500</v>
      </c>
      <c r="Q7" s="329">
        <v>12</v>
      </c>
      <c r="R7" s="327"/>
      <c r="S7" s="327"/>
      <c r="T7" s="327" t="s">
        <v>5856</v>
      </c>
      <c r="U7" s="327" t="s">
        <v>5863</v>
      </c>
      <c r="V7" s="327"/>
      <c r="W7" s="327" t="s">
        <v>940</v>
      </c>
      <c r="X7" s="646"/>
      <c r="Y7" s="649">
        <f t="shared" si="0"/>
        <v>45500.000000000007</v>
      </c>
      <c r="Z7" s="328">
        <f t="shared" si="1"/>
        <v>695500</v>
      </c>
    </row>
    <row r="8" spans="1:26" x14ac:dyDescent="0.3">
      <c r="A8" s="327"/>
      <c r="B8" s="327"/>
      <c r="C8" s="327"/>
      <c r="D8" s="327"/>
      <c r="E8" s="327"/>
      <c r="F8" s="326" t="s">
        <v>5864</v>
      </c>
      <c r="G8" s="327"/>
      <c r="H8" s="328">
        <v>650000</v>
      </c>
      <c r="I8" s="327"/>
      <c r="J8" s="327" t="s">
        <v>933</v>
      </c>
      <c r="K8" s="329">
        <v>2009</v>
      </c>
      <c r="L8" s="330" t="s">
        <v>1241</v>
      </c>
      <c r="M8" s="331" t="s">
        <v>1575</v>
      </c>
      <c r="N8" s="329">
        <v>10727</v>
      </c>
      <c r="O8" s="327" t="s">
        <v>937</v>
      </c>
      <c r="P8" s="327">
        <v>2500</v>
      </c>
      <c r="Q8" s="329">
        <v>12</v>
      </c>
      <c r="R8" s="327"/>
      <c r="S8" s="327"/>
      <c r="T8" s="327" t="s">
        <v>5856</v>
      </c>
      <c r="U8" s="327" t="s">
        <v>5865</v>
      </c>
      <c r="V8" s="327"/>
      <c r="W8" s="327" t="s">
        <v>940</v>
      </c>
      <c r="X8" s="646"/>
      <c r="Y8" s="649">
        <f t="shared" si="0"/>
        <v>45500.000000000007</v>
      </c>
      <c r="Z8" s="328">
        <f t="shared" si="1"/>
        <v>695500</v>
      </c>
    </row>
    <row r="9" spans="1:26" x14ac:dyDescent="0.3">
      <c r="A9" s="327"/>
      <c r="B9" s="327"/>
      <c r="C9" s="327"/>
      <c r="D9" s="327"/>
      <c r="E9" s="327"/>
      <c r="F9" s="326" t="s">
        <v>5866</v>
      </c>
      <c r="G9" s="327"/>
      <c r="H9" s="328">
        <v>650000</v>
      </c>
      <c r="I9" s="327"/>
      <c r="J9" s="327" t="s">
        <v>933</v>
      </c>
      <c r="K9" s="329">
        <v>2009</v>
      </c>
      <c r="L9" s="327" t="s">
        <v>1241</v>
      </c>
      <c r="M9" s="329">
        <v>10729</v>
      </c>
      <c r="N9" s="329">
        <v>10729</v>
      </c>
      <c r="O9" s="327" t="s">
        <v>937</v>
      </c>
      <c r="P9" s="327">
        <v>2500</v>
      </c>
      <c r="Q9" s="329">
        <v>12</v>
      </c>
      <c r="R9" s="327"/>
      <c r="S9" s="327"/>
      <c r="T9" s="327" t="s">
        <v>5856</v>
      </c>
      <c r="U9" s="327" t="s">
        <v>5867</v>
      </c>
      <c r="V9" s="327"/>
      <c r="W9" s="327" t="s">
        <v>940</v>
      </c>
      <c r="X9" s="646"/>
      <c r="Y9" s="649">
        <f t="shared" si="0"/>
        <v>45500.000000000007</v>
      </c>
      <c r="Z9" s="328">
        <f t="shared" si="1"/>
        <v>695500</v>
      </c>
    </row>
    <row r="10" spans="1:26" ht="26.25" customHeight="1" x14ac:dyDescent="0.3">
      <c r="A10" s="327"/>
      <c r="B10" s="327"/>
      <c r="C10" s="327"/>
      <c r="D10" s="327"/>
      <c r="E10" s="327"/>
      <c r="F10" s="326" t="s">
        <v>5868</v>
      </c>
      <c r="G10" s="327"/>
      <c r="H10" s="328">
        <v>650000</v>
      </c>
      <c r="I10" s="327"/>
      <c r="J10" s="327" t="s">
        <v>933</v>
      </c>
      <c r="K10" s="329">
        <v>2009</v>
      </c>
      <c r="L10" s="327" t="s">
        <v>1241</v>
      </c>
      <c r="M10" s="329">
        <v>10704</v>
      </c>
      <c r="N10" s="329">
        <v>10704</v>
      </c>
      <c r="O10" s="327" t="s">
        <v>937</v>
      </c>
      <c r="P10" s="327">
        <v>2500</v>
      </c>
      <c r="Q10" s="329">
        <v>12</v>
      </c>
      <c r="R10" s="327"/>
      <c r="S10" s="327"/>
      <c r="T10" s="327" t="s">
        <v>5856</v>
      </c>
      <c r="U10" s="332" t="s">
        <v>5869</v>
      </c>
      <c r="V10" s="327"/>
      <c r="W10" s="327" t="s">
        <v>940</v>
      </c>
      <c r="X10" s="646"/>
      <c r="Y10" s="649">
        <f t="shared" si="0"/>
        <v>45500.000000000007</v>
      </c>
      <c r="Z10" s="328">
        <f t="shared" si="1"/>
        <v>695500</v>
      </c>
    </row>
    <row r="11" spans="1:26" x14ac:dyDescent="0.3">
      <c r="A11" s="327"/>
      <c r="B11" s="327"/>
      <c r="C11" s="327"/>
      <c r="D11" s="327"/>
      <c r="E11" s="327"/>
      <c r="F11" s="326" t="s">
        <v>5870</v>
      </c>
      <c r="G11" s="327"/>
      <c r="H11" s="328">
        <v>600000</v>
      </c>
      <c r="I11" s="327"/>
      <c r="J11" s="327" t="s">
        <v>933</v>
      </c>
      <c r="K11" s="329">
        <v>2009</v>
      </c>
      <c r="L11" s="327" t="s">
        <v>942</v>
      </c>
      <c r="M11" s="329">
        <v>10713</v>
      </c>
      <c r="N11" s="329">
        <v>10705</v>
      </c>
      <c r="O11" s="327" t="s">
        <v>937</v>
      </c>
      <c r="P11" s="327">
        <v>800</v>
      </c>
      <c r="Q11" s="329">
        <v>12</v>
      </c>
      <c r="R11" s="327"/>
      <c r="S11" s="327"/>
      <c r="T11" s="327" t="s">
        <v>5856</v>
      </c>
      <c r="U11" s="327" t="s">
        <v>5871</v>
      </c>
      <c r="V11" s="327"/>
      <c r="W11" s="327" t="s">
        <v>940</v>
      </c>
      <c r="X11" s="646"/>
      <c r="Y11" s="649">
        <f t="shared" si="0"/>
        <v>42000.000000000007</v>
      </c>
      <c r="Z11" s="328">
        <f t="shared" si="1"/>
        <v>642000</v>
      </c>
    </row>
    <row r="12" spans="1:26" x14ac:dyDescent="0.3">
      <c r="A12" s="327"/>
      <c r="B12" s="327"/>
      <c r="C12" s="327"/>
      <c r="D12" s="327"/>
      <c r="E12" s="327"/>
      <c r="F12" s="326" t="s">
        <v>5872</v>
      </c>
      <c r="G12" s="327"/>
      <c r="H12" s="328">
        <v>600000</v>
      </c>
      <c r="I12" s="327"/>
      <c r="J12" s="327" t="s">
        <v>933</v>
      </c>
      <c r="K12" s="329">
        <v>2009</v>
      </c>
      <c r="L12" s="327" t="s">
        <v>942</v>
      </c>
      <c r="M12" s="329">
        <v>10710</v>
      </c>
      <c r="N12" s="329">
        <v>10707</v>
      </c>
      <c r="O12" s="327" t="s">
        <v>937</v>
      </c>
      <c r="P12" s="327">
        <v>800</v>
      </c>
      <c r="Q12" s="329">
        <v>12</v>
      </c>
      <c r="R12" s="327"/>
      <c r="S12" s="327"/>
      <c r="T12" s="327" t="s">
        <v>5856</v>
      </c>
      <c r="U12" s="327" t="s">
        <v>5873</v>
      </c>
      <c r="V12" s="327"/>
      <c r="W12" s="327" t="s">
        <v>940</v>
      </c>
      <c r="X12" s="646"/>
      <c r="Y12" s="649">
        <f t="shared" si="0"/>
        <v>42000.000000000007</v>
      </c>
      <c r="Z12" s="328">
        <f t="shared" si="1"/>
        <v>642000</v>
      </c>
    </row>
    <row r="13" spans="1:26" x14ac:dyDescent="0.3">
      <c r="A13" s="327"/>
      <c r="B13" s="327"/>
      <c r="C13" s="327"/>
      <c r="D13" s="327"/>
      <c r="E13" s="327"/>
      <c r="F13" s="326" t="s">
        <v>5874</v>
      </c>
      <c r="G13" s="327"/>
      <c r="H13" s="328">
        <v>600000</v>
      </c>
      <c r="I13" s="327"/>
      <c r="J13" s="327" t="s">
        <v>933</v>
      </c>
      <c r="K13" s="329">
        <v>2009</v>
      </c>
      <c r="L13" s="327" t="s">
        <v>942</v>
      </c>
      <c r="M13" s="329">
        <v>10708</v>
      </c>
      <c r="N13" s="329">
        <v>10708</v>
      </c>
      <c r="O13" s="327" t="s">
        <v>937</v>
      </c>
      <c r="P13" s="327">
        <v>800</v>
      </c>
      <c r="Q13" s="329">
        <v>12</v>
      </c>
      <c r="R13" s="327"/>
      <c r="S13" s="327"/>
      <c r="T13" s="327" t="s">
        <v>5856</v>
      </c>
      <c r="U13" s="327" t="s">
        <v>5875</v>
      </c>
      <c r="V13" s="327"/>
      <c r="W13" s="327" t="s">
        <v>940</v>
      </c>
      <c r="X13" s="646"/>
      <c r="Y13" s="649">
        <f t="shared" si="0"/>
        <v>42000.000000000007</v>
      </c>
      <c r="Z13" s="328">
        <f t="shared" si="1"/>
        <v>642000</v>
      </c>
    </row>
    <row r="14" spans="1:26" x14ac:dyDescent="0.3">
      <c r="A14" s="327"/>
      <c r="B14" s="327"/>
      <c r="C14" s="327"/>
      <c r="D14" s="327"/>
      <c r="E14" s="327"/>
      <c r="F14" s="326" t="s">
        <v>5876</v>
      </c>
      <c r="G14" s="327"/>
      <c r="H14" s="328">
        <v>600000</v>
      </c>
      <c r="I14" s="327"/>
      <c r="J14" s="327" t="s">
        <v>933</v>
      </c>
      <c r="K14" s="329">
        <v>2009</v>
      </c>
      <c r="L14" s="327" t="s">
        <v>942</v>
      </c>
      <c r="M14" s="329">
        <v>10709</v>
      </c>
      <c r="N14" s="329">
        <v>10709</v>
      </c>
      <c r="O14" s="327" t="s">
        <v>937</v>
      </c>
      <c r="P14" s="327">
        <v>800</v>
      </c>
      <c r="Q14" s="329">
        <v>12</v>
      </c>
      <c r="R14" s="327"/>
      <c r="S14" s="327"/>
      <c r="T14" s="327" t="s">
        <v>5856</v>
      </c>
      <c r="U14" s="327" t="s">
        <v>5877</v>
      </c>
      <c r="V14" s="327"/>
      <c r="W14" s="327" t="s">
        <v>940</v>
      </c>
      <c r="X14" s="646"/>
      <c r="Y14" s="649">
        <f t="shared" si="0"/>
        <v>42000.000000000007</v>
      </c>
      <c r="Z14" s="328">
        <f t="shared" si="1"/>
        <v>642000</v>
      </c>
    </row>
    <row r="15" spans="1:26" x14ac:dyDescent="0.3">
      <c r="A15" s="327"/>
      <c r="B15" s="327"/>
      <c r="C15" s="327"/>
      <c r="D15" s="327"/>
      <c r="E15" s="327"/>
      <c r="F15" s="326" t="s">
        <v>5878</v>
      </c>
      <c r="G15" s="327"/>
      <c r="H15" s="328">
        <v>600000</v>
      </c>
      <c r="I15" s="327"/>
      <c r="J15" s="327" t="s">
        <v>933</v>
      </c>
      <c r="K15" s="329">
        <v>2009</v>
      </c>
      <c r="L15" s="327" t="s">
        <v>942</v>
      </c>
      <c r="M15" s="329">
        <v>10707</v>
      </c>
      <c r="N15" s="329">
        <v>10710</v>
      </c>
      <c r="O15" s="327" t="s">
        <v>937</v>
      </c>
      <c r="P15" s="327">
        <v>800</v>
      </c>
      <c r="Q15" s="329">
        <v>12</v>
      </c>
      <c r="R15" s="327"/>
      <c r="S15" s="327"/>
      <c r="T15" s="327" t="s">
        <v>5856</v>
      </c>
      <c r="U15" s="327" t="s">
        <v>5879</v>
      </c>
      <c r="V15" s="327"/>
      <c r="W15" s="327" t="s">
        <v>940</v>
      </c>
      <c r="X15" s="646"/>
      <c r="Y15" s="649">
        <f t="shared" si="0"/>
        <v>42000.000000000007</v>
      </c>
      <c r="Z15" s="328">
        <f t="shared" si="1"/>
        <v>642000</v>
      </c>
    </row>
    <row r="16" spans="1:26" x14ac:dyDescent="0.3">
      <c r="A16" s="327"/>
      <c r="B16" s="327"/>
      <c r="C16" s="327"/>
      <c r="D16" s="327"/>
      <c r="E16" s="327"/>
      <c r="F16" s="326" t="s">
        <v>5880</v>
      </c>
      <c r="G16" s="327"/>
      <c r="H16" s="328">
        <v>600000</v>
      </c>
      <c r="I16" s="327"/>
      <c r="J16" s="327" t="s">
        <v>933</v>
      </c>
      <c r="K16" s="329">
        <v>2009</v>
      </c>
      <c r="L16" s="327" t="s">
        <v>942</v>
      </c>
      <c r="M16" s="329">
        <v>10705</v>
      </c>
      <c r="N16" s="329">
        <v>10712</v>
      </c>
      <c r="O16" s="327" t="s">
        <v>937</v>
      </c>
      <c r="P16" s="327">
        <v>800</v>
      </c>
      <c r="Q16" s="329">
        <v>12</v>
      </c>
      <c r="R16" s="327"/>
      <c r="S16" s="327"/>
      <c r="T16" s="327" t="s">
        <v>5856</v>
      </c>
      <c r="U16" s="327" t="s">
        <v>5881</v>
      </c>
      <c r="V16" s="327"/>
      <c r="W16" s="327" t="s">
        <v>940</v>
      </c>
      <c r="X16" s="646"/>
      <c r="Y16" s="649">
        <f t="shared" si="0"/>
        <v>42000.000000000007</v>
      </c>
      <c r="Z16" s="328">
        <f t="shared" si="1"/>
        <v>642000</v>
      </c>
    </row>
    <row r="17" spans="1:26" x14ac:dyDescent="0.3">
      <c r="A17" s="327"/>
      <c r="B17" s="327"/>
      <c r="C17" s="327"/>
      <c r="D17" s="327"/>
      <c r="E17" s="327"/>
      <c r="F17" s="326" t="s">
        <v>5882</v>
      </c>
      <c r="G17" s="327"/>
      <c r="H17" s="328">
        <v>600000</v>
      </c>
      <c r="I17" s="327"/>
      <c r="J17" s="327" t="s">
        <v>933</v>
      </c>
      <c r="K17" s="329">
        <v>2009</v>
      </c>
      <c r="L17" s="327" t="s">
        <v>942</v>
      </c>
      <c r="M17" s="329">
        <v>10712</v>
      </c>
      <c r="N17" s="329">
        <v>10713</v>
      </c>
      <c r="O17" s="327" t="s">
        <v>937</v>
      </c>
      <c r="P17" s="327">
        <v>800</v>
      </c>
      <c r="Q17" s="329">
        <v>12</v>
      </c>
      <c r="R17" s="327"/>
      <c r="S17" s="327"/>
      <c r="T17" s="327" t="s">
        <v>5856</v>
      </c>
      <c r="U17" s="327" t="s">
        <v>5883</v>
      </c>
      <c r="V17" s="327"/>
      <c r="W17" s="327" t="s">
        <v>940</v>
      </c>
      <c r="X17" s="646"/>
      <c r="Y17" s="649">
        <f t="shared" si="0"/>
        <v>42000.000000000007</v>
      </c>
      <c r="Z17" s="328">
        <f t="shared" si="1"/>
        <v>642000</v>
      </c>
    </row>
    <row r="18" spans="1:26" x14ac:dyDescent="0.3">
      <c r="A18" s="327"/>
      <c r="B18" s="327"/>
      <c r="C18" s="327"/>
      <c r="D18" s="327"/>
      <c r="E18" s="327"/>
      <c r="F18" s="326" t="s">
        <v>5884</v>
      </c>
      <c r="G18" s="327"/>
      <c r="H18" s="328">
        <v>600000</v>
      </c>
      <c r="I18" s="327"/>
      <c r="J18" s="327" t="s">
        <v>933</v>
      </c>
      <c r="K18" s="329">
        <v>2009</v>
      </c>
      <c r="L18" s="327" t="s">
        <v>942</v>
      </c>
      <c r="M18" s="329">
        <v>10715</v>
      </c>
      <c r="N18" s="329">
        <v>10715</v>
      </c>
      <c r="O18" s="327" t="s">
        <v>937</v>
      </c>
      <c r="P18" s="327">
        <v>800</v>
      </c>
      <c r="Q18" s="329">
        <v>12</v>
      </c>
      <c r="R18" s="327"/>
      <c r="S18" s="327"/>
      <c r="T18" s="327" t="s">
        <v>5856</v>
      </c>
      <c r="U18" s="327" t="s">
        <v>5885</v>
      </c>
      <c r="V18" s="327"/>
      <c r="W18" s="327" t="s">
        <v>940</v>
      </c>
      <c r="X18" s="646"/>
      <c r="Y18" s="649">
        <f t="shared" si="0"/>
        <v>42000.000000000007</v>
      </c>
      <c r="Z18" s="328">
        <f t="shared" si="1"/>
        <v>642000</v>
      </c>
    </row>
    <row r="19" spans="1:26" x14ac:dyDescent="0.3">
      <c r="A19" s="327"/>
      <c r="B19" s="327"/>
      <c r="C19" s="327"/>
      <c r="D19" s="327"/>
      <c r="E19" s="327"/>
      <c r="F19" s="326" t="s">
        <v>5886</v>
      </c>
      <c r="G19" s="327"/>
      <c r="H19" s="328">
        <v>600000</v>
      </c>
      <c r="I19" s="327"/>
      <c r="J19" s="327" t="s">
        <v>933</v>
      </c>
      <c r="K19" s="329">
        <v>2009</v>
      </c>
      <c r="L19" s="327" t="s">
        <v>942</v>
      </c>
      <c r="M19" s="329">
        <v>10716</v>
      </c>
      <c r="N19" s="329">
        <v>10716</v>
      </c>
      <c r="O19" s="327" t="s">
        <v>937</v>
      </c>
      <c r="P19" s="327">
        <v>800</v>
      </c>
      <c r="Q19" s="329">
        <v>12</v>
      </c>
      <c r="R19" s="327"/>
      <c r="S19" s="327"/>
      <c r="T19" s="327" t="s">
        <v>5856</v>
      </c>
      <c r="U19" s="327" t="s">
        <v>5887</v>
      </c>
      <c r="V19" s="327"/>
      <c r="W19" s="327" t="s">
        <v>940</v>
      </c>
      <c r="X19" s="646"/>
      <c r="Y19" s="649">
        <f t="shared" si="0"/>
        <v>42000.000000000007</v>
      </c>
      <c r="Z19" s="328">
        <f t="shared" si="1"/>
        <v>642000</v>
      </c>
    </row>
    <row r="20" spans="1:26" x14ac:dyDescent="0.3">
      <c r="A20" s="327"/>
      <c r="B20" s="327"/>
      <c r="C20" s="327"/>
      <c r="D20" s="327"/>
      <c r="E20" s="327"/>
      <c r="F20" s="326" t="s">
        <v>5888</v>
      </c>
      <c r="G20" s="327"/>
      <c r="H20" s="328">
        <v>600000</v>
      </c>
      <c r="I20" s="327"/>
      <c r="J20" s="327" t="s">
        <v>933</v>
      </c>
      <c r="K20" s="329">
        <v>2009</v>
      </c>
      <c r="L20" s="327" t="s">
        <v>942</v>
      </c>
      <c r="M20" s="329">
        <v>10717</v>
      </c>
      <c r="N20" s="329">
        <v>10717</v>
      </c>
      <c r="O20" s="327" t="s">
        <v>937</v>
      </c>
      <c r="P20" s="327">
        <v>800</v>
      </c>
      <c r="Q20" s="329">
        <v>12</v>
      </c>
      <c r="R20" s="327"/>
      <c r="S20" s="327"/>
      <c r="T20" s="327" t="s">
        <v>5856</v>
      </c>
      <c r="U20" s="327" t="s">
        <v>5889</v>
      </c>
      <c r="V20" s="327"/>
      <c r="W20" s="327" t="s">
        <v>940</v>
      </c>
      <c r="X20" s="646"/>
      <c r="Y20" s="649">
        <f t="shared" si="0"/>
        <v>42000.000000000007</v>
      </c>
      <c r="Z20" s="328">
        <f t="shared" si="1"/>
        <v>642000</v>
      </c>
    </row>
    <row r="21" spans="1:26" x14ac:dyDescent="0.3">
      <c r="A21" s="327"/>
      <c r="B21" s="327"/>
      <c r="C21" s="327"/>
      <c r="D21" s="327"/>
      <c r="E21" s="327"/>
      <c r="F21" s="326" t="s">
        <v>5890</v>
      </c>
      <c r="G21" s="327"/>
      <c r="H21" s="328">
        <v>600000</v>
      </c>
      <c r="I21" s="327"/>
      <c r="J21" s="327" t="s">
        <v>933</v>
      </c>
      <c r="K21" s="329">
        <v>2009</v>
      </c>
      <c r="L21" s="327" t="s">
        <v>942</v>
      </c>
      <c r="M21" s="329">
        <v>10718</v>
      </c>
      <c r="N21" s="329">
        <v>10718</v>
      </c>
      <c r="O21" s="327" t="s">
        <v>937</v>
      </c>
      <c r="P21" s="327">
        <v>800</v>
      </c>
      <c r="Q21" s="329">
        <v>12</v>
      </c>
      <c r="R21" s="327"/>
      <c r="S21" s="327"/>
      <c r="T21" s="327" t="s">
        <v>5856</v>
      </c>
      <c r="U21" s="327" t="s">
        <v>5891</v>
      </c>
      <c r="V21" s="327"/>
      <c r="W21" s="327" t="s">
        <v>940</v>
      </c>
      <c r="X21" s="646"/>
      <c r="Y21" s="649">
        <f t="shared" si="0"/>
        <v>42000.000000000007</v>
      </c>
      <c r="Z21" s="328">
        <f t="shared" si="1"/>
        <v>642000</v>
      </c>
    </row>
    <row r="22" spans="1:26" x14ac:dyDescent="0.3">
      <c r="A22" s="327"/>
      <c r="B22" s="327"/>
      <c r="C22" s="327"/>
      <c r="D22" s="327"/>
      <c r="E22" s="327"/>
      <c r="F22" s="326" t="s">
        <v>5892</v>
      </c>
      <c r="G22" s="327"/>
      <c r="H22" s="328">
        <v>600000</v>
      </c>
      <c r="I22" s="327"/>
      <c r="J22" s="327" t="s">
        <v>933</v>
      </c>
      <c r="K22" s="329">
        <v>2009</v>
      </c>
      <c r="L22" s="327" t="s">
        <v>942</v>
      </c>
      <c r="M22" s="329">
        <v>10721</v>
      </c>
      <c r="N22" s="329">
        <v>10721</v>
      </c>
      <c r="O22" s="327" t="s">
        <v>937</v>
      </c>
      <c r="P22" s="327">
        <v>800</v>
      </c>
      <c r="Q22" s="329">
        <v>12</v>
      </c>
      <c r="R22" s="327"/>
      <c r="S22" s="327"/>
      <c r="T22" s="327" t="s">
        <v>5856</v>
      </c>
      <c r="U22" s="327" t="s">
        <v>5893</v>
      </c>
      <c r="V22" s="327"/>
      <c r="W22" s="327" t="s">
        <v>940</v>
      </c>
      <c r="X22" s="646"/>
      <c r="Y22" s="649">
        <f t="shared" si="0"/>
        <v>42000.000000000007</v>
      </c>
      <c r="Z22" s="328">
        <f t="shared" si="1"/>
        <v>642000</v>
      </c>
    </row>
    <row r="23" spans="1:26" x14ac:dyDescent="0.3">
      <c r="A23" s="327"/>
      <c r="B23" s="327"/>
      <c r="C23" s="327"/>
      <c r="D23" s="327"/>
      <c r="E23" s="327"/>
      <c r="F23" s="326" t="s">
        <v>5894</v>
      </c>
      <c r="G23" s="327"/>
      <c r="H23" s="328">
        <v>600000</v>
      </c>
      <c r="I23" s="327"/>
      <c r="J23" s="327" t="s">
        <v>933</v>
      </c>
      <c r="K23" s="329">
        <v>2009</v>
      </c>
      <c r="L23" s="327" t="s">
        <v>942</v>
      </c>
      <c r="M23" s="329">
        <v>10723</v>
      </c>
      <c r="N23" s="329">
        <v>10722</v>
      </c>
      <c r="O23" s="327" t="s">
        <v>937</v>
      </c>
      <c r="P23" s="327">
        <v>800</v>
      </c>
      <c r="Q23" s="329">
        <v>12</v>
      </c>
      <c r="R23" s="327"/>
      <c r="S23" s="327"/>
      <c r="T23" s="327" t="s">
        <v>5856</v>
      </c>
      <c r="U23" s="327" t="s">
        <v>5895</v>
      </c>
      <c r="V23" s="327"/>
      <c r="W23" s="327" t="s">
        <v>940</v>
      </c>
      <c r="X23" s="646"/>
      <c r="Y23" s="649">
        <f t="shared" si="0"/>
        <v>42000.000000000007</v>
      </c>
      <c r="Z23" s="328">
        <f t="shared" si="1"/>
        <v>642000</v>
      </c>
    </row>
    <row r="24" spans="1:26" x14ac:dyDescent="0.3">
      <c r="A24" s="327"/>
      <c r="B24" s="327"/>
      <c r="C24" s="327"/>
      <c r="D24" s="327"/>
      <c r="E24" s="327"/>
      <c r="F24" s="326" t="s">
        <v>5896</v>
      </c>
      <c r="G24" s="327"/>
      <c r="H24" s="328">
        <v>600000</v>
      </c>
      <c r="I24" s="327"/>
      <c r="J24" s="327" t="s">
        <v>933</v>
      </c>
      <c r="K24" s="329">
        <v>2009</v>
      </c>
      <c r="L24" s="327" t="s">
        <v>942</v>
      </c>
      <c r="M24" s="329">
        <v>10722</v>
      </c>
      <c r="N24" s="329">
        <v>10723</v>
      </c>
      <c r="O24" s="327" t="s">
        <v>937</v>
      </c>
      <c r="P24" s="327">
        <v>800</v>
      </c>
      <c r="Q24" s="329">
        <v>12</v>
      </c>
      <c r="R24" s="327"/>
      <c r="S24" s="327"/>
      <c r="T24" s="327" t="s">
        <v>5856</v>
      </c>
      <c r="U24" s="327" t="s">
        <v>5897</v>
      </c>
      <c r="V24" s="327"/>
      <c r="W24" s="327" t="s">
        <v>940</v>
      </c>
      <c r="X24" s="646"/>
      <c r="Y24" s="649">
        <f t="shared" si="0"/>
        <v>42000.000000000007</v>
      </c>
      <c r="Z24" s="328">
        <f t="shared" si="1"/>
        <v>642000</v>
      </c>
    </row>
    <row r="25" spans="1:26" x14ac:dyDescent="0.3">
      <c r="A25" s="327"/>
      <c r="B25" s="327"/>
      <c r="C25" s="327"/>
      <c r="D25" s="327"/>
      <c r="E25" s="327"/>
      <c r="F25" s="327" t="s">
        <v>5898</v>
      </c>
      <c r="G25" s="327"/>
      <c r="H25" s="328">
        <v>600000</v>
      </c>
      <c r="I25" s="327"/>
      <c r="J25" s="327" t="s">
        <v>933</v>
      </c>
      <c r="K25" s="329">
        <v>2009</v>
      </c>
      <c r="L25" s="327" t="s">
        <v>942</v>
      </c>
      <c r="M25" s="329">
        <v>10728</v>
      </c>
      <c r="N25" s="329">
        <v>10728</v>
      </c>
      <c r="O25" s="327" t="s">
        <v>937</v>
      </c>
      <c r="P25" s="327">
        <v>800</v>
      </c>
      <c r="Q25" s="329">
        <v>12</v>
      </c>
      <c r="R25" s="327"/>
      <c r="S25" s="327"/>
      <c r="T25" s="327" t="s">
        <v>5856</v>
      </c>
      <c r="U25" s="333" t="s">
        <v>5899</v>
      </c>
      <c r="V25" s="327"/>
      <c r="W25" s="327" t="s">
        <v>940</v>
      </c>
      <c r="X25" s="646"/>
      <c r="Y25" s="649">
        <f t="shared" si="0"/>
        <v>42000.000000000007</v>
      </c>
      <c r="Z25" s="328">
        <f t="shared" si="1"/>
        <v>642000</v>
      </c>
    </row>
    <row r="26" spans="1:26" x14ac:dyDescent="0.3">
      <c r="A26" s="327"/>
      <c r="B26" s="327"/>
      <c r="C26" s="327"/>
      <c r="D26" s="327"/>
      <c r="E26" s="327"/>
      <c r="F26" s="327" t="s">
        <v>5900</v>
      </c>
      <c r="G26" s="327"/>
      <c r="H26" s="328">
        <v>600000</v>
      </c>
      <c r="I26" s="327"/>
      <c r="J26" s="327" t="s">
        <v>933</v>
      </c>
      <c r="K26" s="329">
        <v>2009</v>
      </c>
      <c r="L26" s="327" t="s">
        <v>942</v>
      </c>
      <c r="M26" s="329">
        <v>10729</v>
      </c>
      <c r="N26" s="329">
        <v>10729</v>
      </c>
      <c r="O26" s="327" t="s">
        <v>937</v>
      </c>
      <c r="P26" s="327">
        <v>800</v>
      </c>
      <c r="Q26" s="329">
        <v>12</v>
      </c>
      <c r="R26" s="327"/>
      <c r="S26" s="327"/>
      <c r="T26" s="327" t="s">
        <v>5856</v>
      </c>
      <c r="U26" s="327" t="s">
        <v>5901</v>
      </c>
      <c r="V26" s="327"/>
      <c r="W26" s="327" t="s">
        <v>940</v>
      </c>
      <c r="X26" s="646"/>
      <c r="Y26" s="649">
        <f t="shared" si="0"/>
        <v>42000.000000000007</v>
      </c>
      <c r="Z26" s="328">
        <f t="shared" si="1"/>
        <v>642000</v>
      </c>
    </row>
    <row r="27" spans="1:26" x14ac:dyDescent="0.3">
      <c r="A27" s="327"/>
      <c r="B27" s="327"/>
      <c r="C27" s="327"/>
      <c r="D27" s="327"/>
      <c r="E27" s="327"/>
      <c r="F27" s="327" t="s">
        <v>5902</v>
      </c>
      <c r="G27" s="327"/>
      <c r="H27" s="328">
        <v>600000</v>
      </c>
      <c r="I27" s="327"/>
      <c r="J27" s="327" t="s">
        <v>933</v>
      </c>
      <c r="K27" s="329">
        <v>2009</v>
      </c>
      <c r="L27" s="327" t="s">
        <v>942</v>
      </c>
      <c r="M27" s="329">
        <v>10730</v>
      </c>
      <c r="N27" s="329">
        <v>10730</v>
      </c>
      <c r="O27" s="327" t="s">
        <v>937</v>
      </c>
      <c r="P27" s="327">
        <v>800</v>
      </c>
      <c r="Q27" s="329">
        <v>12</v>
      </c>
      <c r="R27" s="327"/>
      <c r="S27" s="327"/>
      <c r="T27" s="327" t="s">
        <v>5856</v>
      </c>
      <c r="U27" s="327" t="s">
        <v>5903</v>
      </c>
      <c r="V27" s="327"/>
      <c r="W27" s="327" t="s">
        <v>940</v>
      </c>
      <c r="X27" s="646"/>
      <c r="Y27" s="649">
        <f t="shared" si="0"/>
        <v>42000.000000000007</v>
      </c>
      <c r="Z27" s="328">
        <f t="shared" si="1"/>
        <v>642000</v>
      </c>
    </row>
    <row r="28" spans="1:26" x14ac:dyDescent="0.3">
      <c r="A28" s="327"/>
      <c r="B28" s="327"/>
      <c r="C28" s="327"/>
      <c r="D28" s="327"/>
      <c r="E28" s="327"/>
      <c r="F28" s="327" t="s">
        <v>5904</v>
      </c>
      <c r="G28" s="327"/>
      <c r="H28" s="328">
        <v>600000</v>
      </c>
      <c r="I28" s="327"/>
      <c r="J28" s="327" t="s">
        <v>933</v>
      </c>
      <c r="K28" s="329">
        <v>2009</v>
      </c>
      <c r="L28" s="327" t="s">
        <v>942</v>
      </c>
      <c r="M28" s="329">
        <v>10731</v>
      </c>
      <c r="N28" s="329">
        <v>10731</v>
      </c>
      <c r="O28" s="327" t="s">
        <v>937</v>
      </c>
      <c r="P28" s="327">
        <v>800</v>
      </c>
      <c r="Q28" s="329">
        <v>12</v>
      </c>
      <c r="R28" s="327"/>
      <c r="S28" s="327"/>
      <c r="T28" s="327" t="s">
        <v>5856</v>
      </c>
      <c r="U28" s="327" t="s">
        <v>5905</v>
      </c>
      <c r="V28" s="327"/>
      <c r="W28" s="327" t="s">
        <v>940</v>
      </c>
      <c r="X28" s="646"/>
      <c r="Y28" s="649">
        <f t="shared" si="0"/>
        <v>42000.000000000007</v>
      </c>
      <c r="Z28" s="328">
        <f t="shared" si="1"/>
        <v>642000</v>
      </c>
    </row>
    <row r="29" spans="1:26" x14ac:dyDescent="0.3">
      <c r="A29" s="327"/>
      <c r="B29" s="327"/>
      <c r="C29" s="327"/>
      <c r="D29" s="327"/>
      <c r="E29" s="327"/>
      <c r="F29" s="327" t="s">
        <v>5906</v>
      </c>
      <c r="G29" s="327"/>
      <c r="H29" s="328">
        <v>600000</v>
      </c>
      <c r="I29" s="327"/>
      <c r="J29" s="327" t="s">
        <v>933</v>
      </c>
      <c r="K29" s="329">
        <v>2009</v>
      </c>
      <c r="L29" s="327" t="s">
        <v>942</v>
      </c>
      <c r="M29" s="329">
        <v>10745</v>
      </c>
      <c r="N29" s="329">
        <v>10745</v>
      </c>
      <c r="O29" s="327" t="s">
        <v>937</v>
      </c>
      <c r="P29" s="327">
        <v>800</v>
      </c>
      <c r="Q29" s="329">
        <v>12</v>
      </c>
      <c r="R29" s="327"/>
      <c r="S29" s="327"/>
      <c r="T29" s="327" t="s">
        <v>5856</v>
      </c>
      <c r="U29" s="327" t="s">
        <v>5907</v>
      </c>
      <c r="V29" s="327"/>
      <c r="W29" s="327" t="s">
        <v>940</v>
      </c>
      <c r="X29" s="646"/>
      <c r="Y29" s="649">
        <f t="shared" si="0"/>
        <v>42000.000000000007</v>
      </c>
      <c r="Z29" s="328">
        <f t="shared" si="1"/>
        <v>642000</v>
      </c>
    </row>
    <row r="30" spans="1:26" x14ac:dyDescent="0.3">
      <c r="A30" s="327"/>
      <c r="B30" s="327"/>
      <c r="C30" s="327"/>
      <c r="D30" s="327"/>
      <c r="E30" s="327"/>
      <c r="F30" s="327" t="s">
        <v>5908</v>
      </c>
      <c r="G30" s="327"/>
      <c r="H30" s="328">
        <v>600000</v>
      </c>
      <c r="I30" s="327"/>
      <c r="J30" s="327" t="s">
        <v>933</v>
      </c>
      <c r="K30" s="329">
        <v>2009</v>
      </c>
      <c r="L30" s="327" t="s">
        <v>942</v>
      </c>
      <c r="M30" s="329">
        <v>10733</v>
      </c>
      <c r="N30" s="329">
        <v>10733</v>
      </c>
      <c r="O30" s="327" t="s">
        <v>937</v>
      </c>
      <c r="P30" s="327">
        <v>800</v>
      </c>
      <c r="Q30" s="329">
        <v>12</v>
      </c>
      <c r="R30" s="327"/>
      <c r="S30" s="327"/>
      <c r="T30" s="327" t="s">
        <v>5856</v>
      </c>
      <c r="U30" s="327" t="s">
        <v>5909</v>
      </c>
      <c r="V30" s="327"/>
      <c r="W30" s="327" t="s">
        <v>940</v>
      </c>
      <c r="X30" s="646"/>
      <c r="Y30" s="649">
        <f t="shared" si="0"/>
        <v>42000.000000000007</v>
      </c>
      <c r="Z30" s="328">
        <f t="shared" si="1"/>
        <v>642000</v>
      </c>
    </row>
    <row r="31" spans="1:26" x14ac:dyDescent="0.3">
      <c r="A31" s="327"/>
      <c r="B31" s="327"/>
      <c r="C31" s="327"/>
      <c r="D31" s="327"/>
      <c r="E31" s="327"/>
      <c r="F31" s="327" t="s">
        <v>5910</v>
      </c>
      <c r="G31" s="327"/>
      <c r="H31" s="328">
        <v>600000</v>
      </c>
      <c r="I31" s="327"/>
      <c r="J31" s="327" t="s">
        <v>933</v>
      </c>
      <c r="K31" s="329">
        <v>2009</v>
      </c>
      <c r="L31" s="327" t="s">
        <v>942</v>
      </c>
      <c r="M31" s="329">
        <v>10734</v>
      </c>
      <c r="N31" s="329">
        <v>10734</v>
      </c>
      <c r="O31" s="327" t="s">
        <v>937</v>
      </c>
      <c r="P31" s="327">
        <v>800</v>
      </c>
      <c r="Q31" s="329">
        <v>12</v>
      </c>
      <c r="R31" s="327"/>
      <c r="S31" s="327"/>
      <c r="T31" s="327" t="s">
        <v>5856</v>
      </c>
      <c r="U31" s="327" t="s">
        <v>5911</v>
      </c>
      <c r="V31" s="327"/>
      <c r="W31" s="327" t="s">
        <v>940</v>
      </c>
      <c r="X31" s="646"/>
      <c r="Y31" s="649">
        <f t="shared" si="0"/>
        <v>42000.000000000007</v>
      </c>
      <c r="Z31" s="328">
        <f t="shared" si="1"/>
        <v>642000</v>
      </c>
    </row>
    <row r="32" spans="1:26" x14ac:dyDescent="0.3">
      <c r="A32" s="327"/>
      <c r="B32" s="327"/>
      <c r="C32" s="327"/>
      <c r="D32" s="327"/>
      <c r="E32" s="327"/>
      <c r="F32" s="327" t="s">
        <v>5912</v>
      </c>
      <c r="G32" s="327"/>
      <c r="H32" s="328">
        <v>650000</v>
      </c>
      <c r="I32" s="327"/>
      <c r="J32" s="327" t="s">
        <v>933</v>
      </c>
      <c r="K32" s="329">
        <v>2009</v>
      </c>
      <c r="L32" s="327" t="s">
        <v>1241</v>
      </c>
      <c r="M32" s="329">
        <v>10735</v>
      </c>
      <c r="N32" s="329">
        <v>10735</v>
      </c>
      <c r="O32" s="327" t="s">
        <v>937</v>
      </c>
      <c r="P32" s="327">
        <v>2500</v>
      </c>
      <c r="Q32" s="329">
        <v>12</v>
      </c>
      <c r="R32" s="327"/>
      <c r="S32" s="327"/>
      <c r="T32" s="327" t="s">
        <v>5856</v>
      </c>
      <c r="U32" s="327" t="s">
        <v>5913</v>
      </c>
      <c r="V32" s="327"/>
      <c r="W32" s="327" t="s">
        <v>940</v>
      </c>
      <c r="X32" s="646"/>
      <c r="Y32" s="649">
        <f t="shared" si="0"/>
        <v>45500.000000000007</v>
      </c>
      <c r="Z32" s="328">
        <f t="shared" si="1"/>
        <v>695500</v>
      </c>
    </row>
    <row r="33" spans="1:26" x14ac:dyDescent="0.3">
      <c r="A33" s="327"/>
      <c r="B33" s="327"/>
      <c r="C33" s="327"/>
      <c r="D33" s="327"/>
      <c r="E33" s="327"/>
      <c r="F33" s="327" t="s">
        <v>5914</v>
      </c>
      <c r="G33" s="327"/>
      <c r="H33" s="328">
        <v>600000</v>
      </c>
      <c r="I33" s="327"/>
      <c r="J33" s="327" t="s">
        <v>933</v>
      </c>
      <c r="K33" s="329">
        <v>2009</v>
      </c>
      <c r="L33" s="327" t="s">
        <v>942</v>
      </c>
      <c r="M33" s="329">
        <v>10736</v>
      </c>
      <c r="N33" s="329">
        <v>10736</v>
      </c>
      <c r="O33" s="327" t="s">
        <v>937</v>
      </c>
      <c r="P33" s="327">
        <v>800</v>
      </c>
      <c r="Q33" s="329">
        <v>12</v>
      </c>
      <c r="R33" s="327"/>
      <c r="S33" s="327"/>
      <c r="T33" s="327" t="s">
        <v>5856</v>
      </c>
      <c r="U33" s="327" t="s">
        <v>5915</v>
      </c>
      <c r="V33" s="327"/>
      <c r="W33" s="327" t="s">
        <v>940</v>
      </c>
      <c r="X33" s="646"/>
      <c r="Y33" s="649">
        <f t="shared" si="0"/>
        <v>42000.000000000007</v>
      </c>
      <c r="Z33" s="328">
        <f t="shared" si="1"/>
        <v>642000</v>
      </c>
    </row>
    <row r="34" spans="1:26" x14ac:dyDescent="0.3">
      <c r="A34" s="327"/>
      <c r="B34" s="327"/>
      <c r="C34" s="327"/>
      <c r="D34" s="327"/>
      <c r="E34" s="327"/>
      <c r="F34" s="327" t="s">
        <v>5916</v>
      </c>
      <c r="G34" s="327"/>
      <c r="H34" s="328">
        <v>600000</v>
      </c>
      <c r="I34" s="327"/>
      <c r="J34" s="327" t="s">
        <v>933</v>
      </c>
      <c r="K34" s="329">
        <v>2009</v>
      </c>
      <c r="L34" s="327" t="s">
        <v>942</v>
      </c>
      <c r="M34" s="329">
        <v>10737</v>
      </c>
      <c r="N34" s="329">
        <v>10737</v>
      </c>
      <c r="O34" s="327" t="s">
        <v>937</v>
      </c>
      <c r="P34" s="327">
        <v>800</v>
      </c>
      <c r="Q34" s="329">
        <v>12</v>
      </c>
      <c r="R34" s="327"/>
      <c r="S34" s="327"/>
      <c r="T34" s="327" t="s">
        <v>5856</v>
      </c>
      <c r="U34" s="327" t="s">
        <v>5917</v>
      </c>
      <c r="V34" s="327"/>
      <c r="W34" s="327" t="s">
        <v>940</v>
      </c>
      <c r="X34" s="646"/>
      <c r="Y34" s="649">
        <f t="shared" si="0"/>
        <v>42000.000000000007</v>
      </c>
      <c r="Z34" s="328">
        <f t="shared" si="1"/>
        <v>642000</v>
      </c>
    </row>
    <row r="35" spans="1:26" x14ac:dyDescent="0.3">
      <c r="A35" s="327"/>
      <c r="B35" s="327"/>
      <c r="C35" s="327"/>
      <c r="D35" s="327"/>
      <c r="E35" s="327"/>
      <c r="F35" s="327" t="s">
        <v>5918</v>
      </c>
      <c r="G35" s="327"/>
      <c r="H35" s="328">
        <v>600000</v>
      </c>
      <c r="I35" s="327"/>
      <c r="J35" s="327" t="s">
        <v>933</v>
      </c>
      <c r="K35" s="329">
        <v>2009</v>
      </c>
      <c r="L35" s="327" t="s">
        <v>942</v>
      </c>
      <c r="M35" s="329">
        <v>10738</v>
      </c>
      <c r="N35" s="329">
        <v>10738</v>
      </c>
      <c r="O35" s="327" t="s">
        <v>937</v>
      </c>
      <c r="P35" s="327">
        <v>800</v>
      </c>
      <c r="Q35" s="329">
        <v>12</v>
      </c>
      <c r="R35" s="327"/>
      <c r="S35" s="327"/>
      <c r="T35" s="327" t="s">
        <v>5856</v>
      </c>
      <c r="U35" s="327" t="s">
        <v>5919</v>
      </c>
      <c r="V35" s="327"/>
      <c r="W35" s="327" t="s">
        <v>940</v>
      </c>
      <c r="X35" s="646"/>
      <c r="Y35" s="649">
        <f t="shared" si="0"/>
        <v>42000.000000000007</v>
      </c>
      <c r="Z35" s="328">
        <f t="shared" si="1"/>
        <v>642000</v>
      </c>
    </row>
    <row r="36" spans="1:26" x14ac:dyDescent="0.3">
      <c r="A36" s="327"/>
      <c r="B36" s="327"/>
      <c r="C36" s="327"/>
      <c r="D36" s="327"/>
      <c r="E36" s="327"/>
      <c r="F36" s="327" t="s">
        <v>5920</v>
      </c>
      <c r="G36" s="327"/>
      <c r="H36" s="328">
        <v>600000</v>
      </c>
      <c r="I36" s="327"/>
      <c r="J36" s="327" t="s">
        <v>933</v>
      </c>
      <c r="K36" s="329">
        <v>2009</v>
      </c>
      <c r="L36" s="327" t="s">
        <v>942</v>
      </c>
      <c r="M36" s="329">
        <v>10739</v>
      </c>
      <c r="N36" s="329">
        <v>10739</v>
      </c>
      <c r="O36" s="327" t="s">
        <v>937</v>
      </c>
      <c r="P36" s="327">
        <v>800</v>
      </c>
      <c r="Q36" s="329">
        <v>12</v>
      </c>
      <c r="R36" s="327"/>
      <c r="S36" s="327"/>
      <c r="T36" s="327" t="s">
        <v>5856</v>
      </c>
      <c r="U36" s="327" t="s">
        <v>5921</v>
      </c>
      <c r="V36" s="327"/>
      <c r="W36" s="327" t="s">
        <v>940</v>
      </c>
      <c r="X36" s="646"/>
      <c r="Y36" s="649">
        <f t="shared" si="0"/>
        <v>42000.000000000007</v>
      </c>
      <c r="Z36" s="328">
        <f t="shared" si="1"/>
        <v>642000</v>
      </c>
    </row>
    <row r="37" spans="1:26" x14ac:dyDescent="0.3">
      <c r="A37" s="327"/>
      <c r="B37" s="327"/>
      <c r="C37" s="327"/>
      <c r="D37" s="327"/>
      <c r="E37" s="327"/>
      <c r="F37" s="327" t="s">
        <v>5922</v>
      </c>
      <c r="G37" s="327"/>
      <c r="H37" s="328">
        <v>600000</v>
      </c>
      <c r="I37" s="327"/>
      <c r="J37" s="327" t="s">
        <v>933</v>
      </c>
      <c r="K37" s="329">
        <v>2009</v>
      </c>
      <c r="L37" s="327" t="s">
        <v>942</v>
      </c>
      <c r="M37" s="329">
        <v>10740</v>
      </c>
      <c r="N37" s="329">
        <v>10740</v>
      </c>
      <c r="O37" s="327" t="s">
        <v>937</v>
      </c>
      <c r="P37" s="327">
        <v>800</v>
      </c>
      <c r="Q37" s="329">
        <v>12</v>
      </c>
      <c r="R37" s="327"/>
      <c r="S37" s="327"/>
      <c r="T37" s="327" t="s">
        <v>5856</v>
      </c>
      <c r="U37" s="327" t="s">
        <v>5923</v>
      </c>
      <c r="V37" s="327"/>
      <c r="W37" s="327" t="s">
        <v>940</v>
      </c>
      <c r="X37" s="646"/>
      <c r="Y37" s="649">
        <f t="shared" si="0"/>
        <v>42000.000000000007</v>
      </c>
      <c r="Z37" s="328">
        <f t="shared" si="1"/>
        <v>642000</v>
      </c>
    </row>
    <row r="38" spans="1:26" x14ac:dyDescent="0.3">
      <c r="A38" s="327"/>
      <c r="B38" s="327"/>
      <c r="C38" s="327"/>
      <c r="D38" s="327"/>
      <c r="E38" s="327"/>
      <c r="F38" s="327" t="s">
        <v>5924</v>
      </c>
      <c r="G38" s="327"/>
      <c r="H38" s="328">
        <v>600000</v>
      </c>
      <c r="I38" s="327"/>
      <c r="J38" s="327" t="s">
        <v>933</v>
      </c>
      <c r="K38" s="329">
        <v>2009</v>
      </c>
      <c r="L38" s="327" t="s">
        <v>942</v>
      </c>
      <c r="M38" s="329">
        <v>10741</v>
      </c>
      <c r="N38" s="329">
        <v>10741</v>
      </c>
      <c r="O38" s="327" t="s">
        <v>937</v>
      </c>
      <c r="P38" s="327">
        <v>800</v>
      </c>
      <c r="Q38" s="329">
        <v>12</v>
      </c>
      <c r="R38" s="327"/>
      <c r="S38" s="327"/>
      <c r="T38" s="327" t="s">
        <v>5856</v>
      </c>
      <c r="U38" s="327" t="s">
        <v>5925</v>
      </c>
      <c r="V38" s="327"/>
      <c r="W38" s="327" t="s">
        <v>940</v>
      </c>
      <c r="X38" s="646"/>
      <c r="Y38" s="649">
        <f t="shared" si="0"/>
        <v>42000.000000000007</v>
      </c>
      <c r="Z38" s="328">
        <f t="shared" si="1"/>
        <v>642000</v>
      </c>
    </row>
    <row r="39" spans="1:26" x14ac:dyDescent="0.3">
      <c r="A39" s="327"/>
      <c r="B39" s="327"/>
      <c r="C39" s="327"/>
      <c r="D39" s="327"/>
      <c r="E39" s="327"/>
      <c r="F39" s="327" t="s">
        <v>5926</v>
      </c>
      <c r="G39" s="327"/>
      <c r="H39" s="328">
        <v>600000</v>
      </c>
      <c r="I39" s="327"/>
      <c r="J39" s="327" t="s">
        <v>933</v>
      </c>
      <c r="K39" s="329">
        <v>2009</v>
      </c>
      <c r="L39" s="327" t="s">
        <v>942</v>
      </c>
      <c r="M39" s="329">
        <v>10742</v>
      </c>
      <c r="N39" s="329">
        <v>10742</v>
      </c>
      <c r="O39" s="327" t="s">
        <v>937</v>
      </c>
      <c r="P39" s="327">
        <v>800</v>
      </c>
      <c r="Q39" s="329">
        <v>12</v>
      </c>
      <c r="R39" s="327"/>
      <c r="S39" s="327"/>
      <c r="T39" s="327" t="s">
        <v>5856</v>
      </c>
      <c r="U39" s="327" t="s">
        <v>5927</v>
      </c>
      <c r="V39" s="327"/>
      <c r="W39" s="327" t="s">
        <v>940</v>
      </c>
      <c r="X39" s="646"/>
      <c r="Y39" s="649">
        <f t="shared" si="0"/>
        <v>42000.000000000007</v>
      </c>
      <c r="Z39" s="328">
        <f t="shared" si="1"/>
        <v>642000</v>
      </c>
    </row>
    <row r="40" spans="1:26" x14ac:dyDescent="0.3">
      <c r="A40" s="327"/>
      <c r="B40" s="327"/>
      <c r="C40" s="327"/>
      <c r="D40" s="327"/>
      <c r="E40" s="327"/>
      <c r="F40" s="327" t="s">
        <v>5928</v>
      </c>
      <c r="G40" s="327"/>
      <c r="H40" s="328">
        <v>650000</v>
      </c>
      <c r="I40" s="327"/>
      <c r="J40" s="327" t="s">
        <v>933</v>
      </c>
      <c r="K40" s="329">
        <v>2009</v>
      </c>
      <c r="L40" s="327" t="s">
        <v>1241</v>
      </c>
      <c r="M40" s="329">
        <v>10725</v>
      </c>
      <c r="N40" s="329">
        <v>10725</v>
      </c>
      <c r="O40" s="327" t="s">
        <v>937</v>
      </c>
      <c r="P40" s="327">
        <v>2500</v>
      </c>
      <c r="Q40" s="329">
        <v>12</v>
      </c>
      <c r="R40" s="327"/>
      <c r="S40" s="327"/>
      <c r="T40" s="327" t="s">
        <v>5856</v>
      </c>
      <c r="U40" s="327" t="s">
        <v>5929</v>
      </c>
      <c r="V40" s="327"/>
      <c r="W40" s="327"/>
      <c r="X40" s="646" t="s">
        <v>5930</v>
      </c>
      <c r="Y40" s="649">
        <f t="shared" si="0"/>
        <v>45500.000000000007</v>
      </c>
      <c r="Z40" s="328">
        <f t="shared" si="1"/>
        <v>695500</v>
      </c>
    </row>
    <row r="41" spans="1:26" s="337" customFormat="1" x14ac:dyDescent="0.3">
      <c r="A41" s="334"/>
      <c r="B41" s="334"/>
      <c r="C41" s="334"/>
      <c r="D41" s="334"/>
      <c r="E41" s="334"/>
      <c r="F41" s="334" t="s">
        <v>994</v>
      </c>
      <c r="G41" s="334"/>
      <c r="H41" s="335">
        <f>SUM(H5:H40)</f>
        <v>22000000</v>
      </c>
      <c r="I41" s="334"/>
      <c r="J41" s="334"/>
      <c r="K41" s="336"/>
      <c r="L41" s="336"/>
      <c r="M41" s="336"/>
      <c r="N41" s="336"/>
      <c r="O41" s="334"/>
      <c r="P41" s="334"/>
      <c r="Q41" s="336"/>
      <c r="R41" s="334"/>
      <c r="S41" s="334"/>
      <c r="T41" s="334"/>
      <c r="U41" s="334"/>
      <c r="V41" s="334"/>
      <c r="W41" s="334"/>
      <c r="X41" s="647"/>
      <c r="Y41" s="649">
        <f t="shared" si="0"/>
        <v>1540000.0000000002</v>
      </c>
      <c r="Z41" s="335">
        <f t="shared" si="1"/>
        <v>23540000</v>
      </c>
    </row>
    <row r="42" spans="1:26" x14ac:dyDescent="0.3">
      <c r="A42" s="320"/>
      <c r="B42" s="320"/>
      <c r="C42" s="320"/>
      <c r="D42" s="320"/>
      <c r="E42" s="320"/>
      <c r="F42" s="321" t="s">
        <v>1842</v>
      </c>
      <c r="G42" s="320"/>
      <c r="H42" s="322"/>
      <c r="I42" s="320"/>
      <c r="J42" s="320"/>
      <c r="K42" s="324"/>
      <c r="L42" s="320"/>
      <c r="M42" s="320"/>
      <c r="N42" s="320"/>
      <c r="O42" s="320"/>
      <c r="P42" s="320"/>
      <c r="Q42" s="324"/>
      <c r="R42" s="320"/>
      <c r="S42" s="320"/>
      <c r="T42" s="320"/>
      <c r="U42" s="320"/>
      <c r="V42" s="320"/>
      <c r="W42" s="320"/>
      <c r="X42" s="648"/>
      <c r="Y42" s="649">
        <f t="shared" si="0"/>
        <v>0</v>
      </c>
      <c r="Z42" s="322">
        <f t="shared" si="1"/>
        <v>0</v>
      </c>
    </row>
    <row r="43" spans="1:26" x14ac:dyDescent="0.3">
      <c r="A43" s="327"/>
      <c r="B43" s="327"/>
      <c r="C43" s="327"/>
      <c r="D43" s="327"/>
      <c r="E43" s="327"/>
      <c r="F43" s="326" t="s">
        <v>5931</v>
      </c>
      <c r="G43" s="327"/>
      <c r="H43" s="328">
        <v>41500000</v>
      </c>
      <c r="I43" s="327"/>
      <c r="J43" s="326" t="s">
        <v>5932</v>
      </c>
      <c r="K43" s="329">
        <v>2007</v>
      </c>
      <c r="L43" s="331"/>
      <c r="M43" s="331" t="s">
        <v>5933</v>
      </c>
      <c r="N43" s="327"/>
      <c r="O43" s="327"/>
      <c r="P43" s="338" t="s">
        <v>5934</v>
      </c>
      <c r="Q43" s="329" t="s">
        <v>5935</v>
      </c>
      <c r="R43" s="327"/>
      <c r="S43" s="327"/>
      <c r="T43" s="327"/>
      <c r="U43" s="327"/>
      <c r="V43" s="327"/>
      <c r="W43" s="327" t="s">
        <v>940</v>
      </c>
      <c r="X43" s="646"/>
      <c r="Y43" s="649">
        <f t="shared" si="0"/>
        <v>2905000.0000000005</v>
      </c>
      <c r="Z43" s="328">
        <f t="shared" si="1"/>
        <v>44405000</v>
      </c>
    </row>
    <row r="44" spans="1:26" x14ac:dyDescent="0.3">
      <c r="A44" s="327"/>
      <c r="B44" s="327"/>
      <c r="C44" s="327"/>
      <c r="D44" s="327"/>
      <c r="E44" s="327"/>
      <c r="F44" s="326" t="s">
        <v>5936</v>
      </c>
      <c r="G44" s="327"/>
      <c r="H44" s="328">
        <v>41500000</v>
      </c>
      <c r="I44" s="327"/>
      <c r="J44" s="327" t="s">
        <v>5932</v>
      </c>
      <c r="K44" s="329">
        <v>2007</v>
      </c>
      <c r="L44" s="327"/>
      <c r="M44" s="331" t="s">
        <v>5937</v>
      </c>
      <c r="N44" s="327"/>
      <c r="O44" s="327"/>
      <c r="P44" s="338" t="s">
        <v>5934</v>
      </c>
      <c r="Q44" s="329" t="s">
        <v>5935</v>
      </c>
      <c r="R44" s="327"/>
      <c r="S44" s="327"/>
      <c r="T44" s="327"/>
      <c r="U44" s="327"/>
      <c r="V44" s="327"/>
      <c r="W44" s="327" t="s">
        <v>940</v>
      </c>
      <c r="X44" s="646"/>
      <c r="Y44" s="649">
        <f t="shared" si="0"/>
        <v>2905000.0000000005</v>
      </c>
      <c r="Z44" s="328">
        <f t="shared" si="1"/>
        <v>44405000</v>
      </c>
    </row>
    <row r="45" spans="1:26" s="337" customFormat="1" x14ac:dyDescent="0.3">
      <c r="A45" s="334"/>
      <c r="B45" s="334"/>
      <c r="C45" s="334"/>
      <c r="D45" s="334"/>
      <c r="E45" s="334"/>
      <c r="F45" s="334" t="s">
        <v>994</v>
      </c>
      <c r="G45" s="334"/>
      <c r="H45" s="335">
        <f>SUM(H43:H44)</f>
        <v>83000000</v>
      </c>
      <c r="I45" s="334"/>
      <c r="J45" s="334"/>
      <c r="K45" s="336"/>
      <c r="L45" s="334"/>
      <c r="M45" s="336"/>
      <c r="N45" s="334"/>
      <c r="O45" s="334"/>
      <c r="P45" s="339"/>
      <c r="Q45" s="336"/>
      <c r="R45" s="334"/>
      <c r="S45" s="334"/>
      <c r="T45" s="334"/>
      <c r="U45" s="334"/>
      <c r="V45" s="334"/>
      <c r="W45" s="334"/>
      <c r="X45" s="647"/>
      <c r="Y45" s="649">
        <f t="shared" si="0"/>
        <v>5810000.0000000009</v>
      </c>
      <c r="Z45" s="335">
        <f t="shared" si="1"/>
        <v>88810000</v>
      </c>
    </row>
    <row r="46" spans="1:26" x14ac:dyDescent="0.3">
      <c r="A46" s="320"/>
      <c r="B46" s="320"/>
      <c r="C46" s="320"/>
      <c r="D46" s="320"/>
      <c r="E46" s="320"/>
      <c r="F46" s="321" t="s">
        <v>2430</v>
      </c>
      <c r="G46" s="320"/>
      <c r="H46" s="322"/>
      <c r="I46" s="320"/>
      <c r="J46" s="320"/>
      <c r="K46" s="324"/>
      <c r="L46" s="320"/>
      <c r="M46" s="324"/>
      <c r="N46" s="320"/>
      <c r="O46" s="320"/>
      <c r="P46" s="340"/>
      <c r="Q46" s="324"/>
      <c r="R46" s="320"/>
      <c r="S46" s="320"/>
      <c r="T46" s="320"/>
      <c r="U46" s="320"/>
      <c r="V46" s="320"/>
      <c r="W46" s="320"/>
      <c r="X46" s="648"/>
      <c r="Y46" s="649">
        <f t="shared" si="0"/>
        <v>0</v>
      </c>
      <c r="Z46" s="322">
        <f t="shared" si="1"/>
        <v>0</v>
      </c>
    </row>
    <row r="47" spans="1:26" x14ac:dyDescent="0.3">
      <c r="A47" s="327"/>
      <c r="B47" s="327"/>
      <c r="C47" s="327"/>
      <c r="D47" s="327"/>
      <c r="E47" s="327"/>
      <c r="F47" s="327" t="s">
        <v>5938</v>
      </c>
      <c r="G47" s="327"/>
      <c r="H47" s="328">
        <v>3000000</v>
      </c>
      <c r="I47" s="327"/>
      <c r="J47" s="327" t="s">
        <v>2182</v>
      </c>
      <c r="K47" s="329">
        <v>1973</v>
      </c>
      <c r="L47" s="327"/>
      <c r="M47" s="341" t="s">
        <v>5939</v>
      </c>
      <c r="N47" s="327"/>
      <c r="O47" s="327"/>
      <c r="P47" s="338"/>
      <c r="Q47" s="329" t="s">
        <v>5940</v>
      </c>
      <c r="R47" s="327"/>
      <c r="S47" s="327"/>
      <c r="T47" s="327"/>
      <c r="U47" s="327"/>
      <c r="V47" s="327"/>
      <c r="W47" s="327"/>
      <c r="X47" s="646"/>
      <c r="Y47" s="649">
        <f t="shared" si="0"/>
        <v>210000.00000000003</v>
      </c>
      <c r="Z47" s="328">
        <f t="shared" si="1"/>
        <v>3210000</v>
      </c>
    </row>
    <row r="48" spans="1:26" x14ac:dyDescent="0.3">
      <c r="A48" s="327"/>
      <c r="B48" s="327"/>
      <c r="C48" s="327"/>
      <c r="D48" s="327"/>
      <c r="E48" s="327"/>
      <c r="F48" s="327" t="s">
        <v>5941</v>
      </c>
      <c r="G48" s="327"/>
      <c r="H48" s="328">
        <v>3000000</v>
      </c>
      <c r="I48" s="327"/>
      <c r="J48" s="327" t="s">
        <v>2182</v>
      </c>
      <c r="K48" s="329">
        <v>1973</v>
      </c>
      <c r="L48" s="327"/>
      <c r="M48" s="341" t="s">
        <v>5942</v>
      </c>
      <c r="N48" s="327"/>
      <c r="O48" s="327"/>
      <c r="P48" s="338"/>
      <c r="Q48" s="329" t="s">
        <v>5940</v>
      </c>
      <c r="R48" s="327"/>
      <c r="S48" s="327"/>
      <c r="T48" s="327"/>
      <c r="U48" s="327"/>
      <c r="V48" s="327"/>
      <c r="W48" s="327"/>
      <c r="X48" s="646"/>
      <c r="Y48" s="649">
        <f t="shared" si="0"/>
        <v>210000.00000000003</v>
      </c>
      <c r="Z48" s="328">
        <f t="shared" si="1"/>
        <v>3210000</v>
      </c>
    </row>
    <row r="49" spans="1:26" x14ac:dyDescent="0.3">
      <c r="A49" s="327"/>
      <c r="B49" s="327"/>
      <c r="C49" s="327"/>
      <c r="D49" s="327"/>
      <c r="E49" s="327"/>
      <c r="F49" s="334" t="s">
        <v>994</v>
      </c>
      <c r="G49" s="334"/>
      <c r="H49" s="335">
        <f>SUM(H47:H48)</f>
        <v>6000000</v>
      </c>
      <c r="I49" s="327"/>
      <c r="J49" s="327"/>
      <c r="K49" s="329"/>
      <c r="L49" s="327"/>
      <c r="M49" s="329"/>
      <c r="N49" s="327"/>
      <c r="O49" s="327"/>
      <c r="P49" s="338"/>
      <c r="Q49" s="329"/>
      <c r="R49" s="327"/>
      <c r="S49" s="327"/>
      <c r="T49" s="327"/>
      <c r="U49" s="327"/>
      <c r="V49" s="327"/>
      <c r="W49" s="327"/>
      <c r="X49" s="646"/>
      <c r="Y49" s="649">
        <f t="shared" si="0"/>
        <v>420000.00000000006</v>
      </c>
      <c r="Z49" s="335">
        <f t="shared" si="1"/>
        <v>6420000</v>
      </c>
    </row>
    <row r="50" spans="1:26" x14ac:dyDescent="0.3">
      <c r="A50" s="320"/>
      <c r="B50" s="320"/>
      <c r="C50" s="320"/>
      <c r="D50" s="320"/>
      <c r="E50" s="320"/>
      <c r="F50" s="321" t="s">
        <v>1860</v>
      </c>
      <c r="G50" s="320"/>
      <c r="H50" s="322"/>
      <c r="I50" s="320"/>
      <c r="J50" s="320"/>
      <c r="K50" s="324"/>
      <c r="L50" s="320"/>
      <c r="M50" s="324"/>
      <c r="N50" s="320"/>
      <c r="O50" s="320"/>
      <c r="P50" s="340"/>
      <c r="Q50" s="324"/>
      <c r="R50" s="320"/>
      <c r="S50" s="320"/>
      <c r="T50" s="320"/>
      <c r="U50" s="320"/>
      <c r="V50" s="320"/>
      <c r="W50" s="320"/>
      <c r="X50" s="648"/>
      <c r="Y50" s="649">
        <f t="shared" si="0"/>
        <v>0</v>
      </c>
      <c r="Z50" s="322">
        <f t="shared" si="1"/>
        <v>0</v>
      </c>
    </row>
    <row r="51" spans="1:26" x14ac:dyDescent="0.3">
      <c r="A51" s="327"/>
      <c r="B51" s="327"/>
      <c r="C51" s="327"/>
      <c r="D51" s="327"/>
      <c r="E51" s="327"/>
      <c r="F51" s="327" t="s">
        <v>5943</v>
      </c>
      <c r="G51" s="327"/>
      <c r="H51" s="328">
        <v>1600000</v>
      </c>
      <c r="I51" s="327"/>
      <c r="J51" s="327" t="s">
        <v>5368</v>
      </c>
      <c r="K51" s="331" t="s">
        <v>1063</v>
      </c>
      <c r="L51" s="327"/>
      <c r="M51" s="331" t="s">
        <v>5944</v>
      </c>
      <c r="N51" s="327"/>
      <c r="O51" s="327"/>
      <c r="P51" s="338"/>
      <c r="Q51" s="329"/>
      <c r="R51" s="327"/>
      <c r="S51" s="327"/>
      <c r="T51" s="327"/>
      <c r="U51" s="327"/>
      <c r="V51" s="327"/>
      <c r="W51" s="327"/>
      <c r="X51" s="646"/>
      <c r="Y51" s="649">
        <f t="shared" si="0"/>
        <v>112000.00000000001</v>
      </c>
      <c r="Z51" s="328">
        <f t="shared" si="1"/>
        <v>1712000</v>
      </c>
    </row>
    <row r="52" spans="1:26" x14ac:dyDescent="0.3">
      <c r="A52" s="327"/>
      <c r="B52" s="327"/>
      <c r="C52" s="327"/>
      <c r="D52" s="327"/>
      <c r="E52" s="327"/>
      <c r="F52" s="327" t="s">
        <v>5945</v>
      </c>
      <c r="G52" s="327"/>
      <c r="H52" s="328">
        <v>1600000</v>
      </c>
      <c r="I52" s="327"/>
      <c r="J52" s="327" t="s">
        <v>5368</v>
      </c>
      <c r="K52" s="331" t="s">
        <v>1063</v>
      </c>
      <c r="L52" s="327"/>
      <c r="M52" s="331" t="s">
        <v>5946</v>
      </c>
      <c r="N52" s="327"/>
      <c r="O52" s="327"/>
      <c r="P52" s="338"/>
      <c r="Q52" s="329"/>
      <c r="R52" s="327"/>
      <c r="S52" s="327"/>
      <c r="T52" s="327"/>
      <c r="U52" s="327"/>
      <c r="V52" s="327"/>
      <c r="W52" s="327"/>
      <c r="X52" s="646"/>
      <c r="Y52" s="649">
        <f t="shared" si="0"/>
        <v>112000.00000000001</v>
      </c>
      <c r="Z52" s="328">
        <f t="shared" si="1"/>
        <v>1712000</v>
      </c>
    </row>
    <row r="53" spans="1:26" x14ac:dyDescent="0.3">
      <c r="A53" s="342"/>
      <c r="B53" s="342"/>
      <c r="C53" s="342"/>
      <c r="D53" s="342"/>
      <c r="E53" s="342"/>
      <c r="F53" s="343" t="s">
        <v>994</v>
      </c>
      <c r="G53" s="343"/>
      <c r="H53" s="344">
        <f>SUM(H51:H52)</f>
        <v>3200000</v>
      </c>
      <c r="I53" s="342"/>
      <c r="J53" s="342"/>
      <c r="K53" s="342"/>
      <c r="L53" s="342"/>
      <c r="M53" s="342"/>
      <c r="N53" s="342"/>
      <c r="O53" s="342"/>
      <c r="P53" s="342"/>
      <c r="Q53" s="345"/>
      <c r="R53" s="342"/>
      <c r="S53" s="342"/>
      <c r="T53" s="342"/>
      <c r="U53" s="342"/>
      <c r="V53" s="342"/>
      <c r="W53" s="327"/>
      <c r="X53" s="646"/>
      <c r="Y53" s="649">
        <f t="shared" si="0"/>
        <v>224000.00000000003</v>
      </c>
      <c r="Z53" s="344">
        <f t="shared" si="1"/>
        <v>3424000</v>
      </c>
    </row>
    <row r="54" spans="1:26" x14ac:dyDescent="0.3">
      <c r="A54" s="320"/>
      <c r="B54" s="320"/>
      <c r="C54" s="320"/>
      <c r="D54" s="320"/>
      <c r="E54" s="320"/>
      <c r="F54" s="346" t="s">
        <v>2245</v>
      </c>
      <c r="G54" s="320"/>
      <c r="H54" s="322"/>
      <c r="I54" s="320"/>
      <c r="J54" s="320"/>
      <c r="K54" s="324"/>
      <c r="L54" s="320"/>
      <c r="M54" s="324"/>
      <c r="N54" s="324"/>
      <c r="O54" s="320"/>
      <c r="P54" s="320"/>
      <c r="Q54" s="324"/>
      <c r="R54" s="320"/>
      <c r="S54" s="320"/>
      <c r="T54" s="320"/>
      <c r="U54" s="320"/>
      <c r="V54" s="320"/>
      <c r="W54" s="320"/>
      <c r="X54" s="648"/>
      <c r="Y54" s="649">
        <f t="shared" si="0"/>
        <v>0</v>
      </c>
      <c r="Z54" s="322">
        <f t="shared" si="1"/>
        <v>0</v>
      </c>
    </row>
    <row r="55" spans="1:26" x14ac:dyDescent="0.3">
      <c r="A55" s="327"/>
      <c r="B55" s="327"/>
      <c r="C55" s="327"/>
      <c r="D55" s="327"/>
      <c r="E55" s="327"/>
      <c r="F55" s="347"/>
      <c r="G55" s="327"/>
      <c r="H55" s="328"/>
      <c r="I55" s="327"/>
      <c r="J55" s="327"/>
      <c r="K55" s="329"/>
      <c r="L55" s="327"/>
      <c r="M55" s="329"/>
      <c r="N55" s="329"/>
      <c r="O55" s="327"/>
      <c r="P55" s="327"/>
      <c r="Q55" s="329"/>
      <c r="R55" s="327"/>
      <c r="S55" s="327"/>
      <c r="T55" s="327"/>
      <c r="U55" s="327"/>
      <c r="V55" s="327"/>
      <c r="W55" s="327"/>
      <c r="X55" s="646"/>
      <c r="Y55" s="649">
        <f t="shared" si="0"/>
        <v>0</v>
      </c>
      <c r="Z55" s="328">
        <f t="shared" si="1"/>
        <v>0</v>
      </c>
    </row>
    <row r="56" spans="1:26" x14ac:dyDescent="0.3">
      <c r="A56" s="327"/>
      <c r="B56" s="327"/>
      <c r="C56" s="327"/>
      <c r="D56" s="327"/>
      <c r="E56" s="327"/>
      <c r="F56" s="326" t="s">
        <v>5947</v>
      </c>
      <c r="G56" s="327"/>
      <c r="H56" s="328">
        <v>150000</v>
      </c>
      <c r="I56" s="327"/>
      <c r="J56" s="327" t="s">
        <v>5948</v>
      </c>
      <c r="K56" s="348">
        <v>39835</v>
      </c>
      <c r="L56" s="327" t="s">
        <v>5949</v>
      </c>
      <c r="M56" s="329" t="s">
        <v>5950</v>
      </c>
      <c r="N56" s="329"/>
      <c r="O56" s="327"/>
      <c r="P56" s="327"/>
      <c r="Q56" s="329"/>
      <c r="R56" s="327"/>
      <c r="S56" s="327"/>
      <c r="T56" s="327"/>
      <c r="U56" s="327"/>
      <c r="V56" s="327"/>
      <c r="W56" s="327"/>
      <c r="X56" s="646"/>
      <c r="Y56" s="649">
        <f t="shared" si="0"/>
        <v>10500.000000000002</v>
      </c>
      <c r="Z56" s="328">
        <f t="shared" si="1"/>
        <v>160500</v>
      </c>
    </row>
    <row r="57" spans="1:26" x14ac:dyDescent="0.3">
      <c r="A57" s="327"/>
      <c r="B57" s="327"/>
      <c r="C57" s="327"/>
      <c r="D57" s="327"/>
      <c r="E57" s="327"/>
      <c r="F57" s="326" t="s">
        <v>5951</v>
      </c>
      <c r="G57" s="327"/>
      <c r="H57" s="328">
        <v>150000</v>
      </c>
      <c r="I57" s="327"/>
      <c r="J57" s="327" t="s">
        <v>5948</v>
      </c>
      <c r="K57" s="348">
        <v>39835</v>
      </c>
      <c r="L57" s="327" t="s">
        <v>5949</v>
      </c>
      <c r="M57" s="329" t="s">
        <v>5952</v>
      </c>
      <c r="N57" s="329"/>
      <c r="O57" s="327"/>
      <c r="P57" s="327"/>
      <c r="Q57" s="329"/>
      <c r="R57" s="327"/>
      <c r="S57" s="327"/>
      <c r="T57" s="327"/>
      <c r="U57" s="327"/>
      <c r="V57" s="327"/>
      <c r="W57" s="327"/>
      <c r="X57" s="646"/>
      <c r="Y57" s="649">
        <f t="shared" si="0"/>
        <v>10500.000000000002</v>
      </c>
      <c r="Z57" s="328">
        <f t="shared" si="1"/>
        <v>160500</v>
      </c>
    </row>
    <row r="58" spans="1:26" x14ac:dyDescent="0.3">
      <c r="A58" s="327"/>
      <c r="B58" s="327"/>
      <c r="C58" s="327"/>
      <c r="D58" s="327"/>
      <c r="E58" s="327"/>
      <c r="F58" s="326" t="s">
        <v>5953</v>
      </c>
      <c r="G58" s="327"/>
      <c r="H58" s="328">
        <v>150000</v>
      </c>
      <c r="I58" s="327"/>
      <c r="J58" s="327" t="s">
        <v>5948</v>
      </c>
      <c r="K58" s="348">
        <v>39835</v>
      </c>
      <c r="L58" s="327" t="s">
        <v>5949</v>
      </c>
      <c r="M58" s="329" t="s">
        <v>5954</v>
      </c>
      <c r="N58" s="329"/>
      <c r="O58" s="327"/>
      <c r="P58" s="327"/>
      <c r="Q58" s="329"/>
      <c r="R58" s="327"/>
      <c r="S58" s="327"/>
      <c r="T58" s="327"/>
      <c r="U58" s="327"/>
      <c r="V58" s="327"/>
      <c r="W58" s="327"/>
      <c r="X58" s="646"/>
      <c r="Y58" s="649">
        <f t="shared" si="0"/>
        <v>10500.000000000002</v>
      </c>
      <c r="Z58" s="328">
        <f t="shared" si="1"/>
        <v>160500</v>
      </c>
    </row>
    <row r="59" spans="1:26" x14ac:dyDescent="0.3">
      <c r="A59" s="327"/>
      <c r="B59" s="327"/>
      <c r="C59" s="327"/>
      <c r="D59" s="327"/>
      <c r="E59" s="327"/>
      <c r="F59" s="326" t="s">
        <v>5955</v>
      </c>
      <c r="G59" s="327"/>
      <c r="H59" s="328">
        <v>150000</v>
      </c>
      <c r="I59" s="327"/>
      <c r="J59" s="327" t="s">
        <v>5948</v>
      </c>
      <c r="K59" s="348">
        <v>39265</v>
      </c>
      <c r="L59" s="327" t="s">
        <v>5956</v>
      </c>
      <c r="M59" s="329" t="s">
        <v>5957</v>
      </c>
      <c r="N59" s="329"/>
      <c r="O59" s="327"/>
      <c r="P59" s="327"/>
      <c r="Q59" s="329"/>
      <c r="R59" s="327"/>
      <c r="S59" s="327"/>
      <c r="T59" s="327"/>
      <c r="U59" s="327"/>
      <c r="V59" s="327"/>
      <c r="W59" s="327"/>
      <c r="X59" s="646"/>
      <c r="Y59" s="649">
        <f t="shared" si="0"/>
        <v>10500.000000000002</v>
      </c>
      <c r="Z59" s="328">
        <f t="shared" si="1"/>
        <v>160500</v>
      </c>
    </row>
    <row r="60" spans="1:26" x14ac:dyDescent="0.3">
      <c r="A60" s="327"/>
      <c r="B60" s="327"/>
      <c r="C60" s="327"/>
      <c r="D60" s="327"/>
      <c r="E60" s="327"/>
      <c r="F60" s="326" t="s">
        <v>5958</v>
      </c>
      <c r="G60" s="327"/>
      <c r="H60" s="328">
        <v>150000</v>
      </c>
      <c r="I60" s="327"/>
      <c r="J60" s="327" t="s">
        <v>5948</v>
      </c>
      <c r="K60" s="348">
        <v>39835</v>
      </c>
      <c r="L60" s="327" t="s">
        <v>5949</v>
      </c>
      <c r="M60" s="329" t="s">
        <v>5959</v>
      </c>
      <c r="N60" s="329"/>
      <c r="O60" s="327"/>
      <c r="P60" s="327"/>
      <c r="Q60" s="329"/>
      <c r="R60" s="327"/>
      <c r="S60" s="327"/>
      <c r="T60" s="327"/>
      <c r="U60" s="327"/>
      <c r="V60" s="327"/>
      <c r="W60" s="327"/>
      <c r="X60" s="646"/>
      <c r="Y60" s="649">
        <f t="shared" si="0"/>
        <v>10500.000000000002</v>
      </c>
      <c r="Z60" s="328">
        <f t="shared" si="1"/>
        <v>160500</v>
      </c>
    </row>
    <row r="61" spans="1:26" x14ac:dyDescent="0.3">
      <c r="A61" s="327"/>
      <c r="B61" s="327"/>
      <c r="C61" s="327"/>
      <c r="D61" s="327"/>
      <c r="E61" s="327"/>
      <c r="F61" s="326" t="s">
        <v>5960</v>
      </c>
      <c r="G61" s="327"/>
      <c r="H61" s="328">
        <v>150000</v>
      </c>
      <c r="I61" s="327"/>
      <c r="J61" s="327" t="s">
        <v>5948</v>
      </c>
      <c r="K61" s="348">
        <v>39835</v>
      </c>
      <c r="L61" s="327" t="s">
        <v>5949</v>
      </c>
      <c r="M61" s="329" t="s">
        <v>5961</v>
      </c>
      <c r="N61" s="329"/>
      <c r="O61" s="327"/>
      <c r="P61" s="327"/>
      <c r="Q61" s="329"/>
      <c r="R61" s="327"/>
      <c r="S61" s="327"/>
      <c r="T61" s="327"/>
      <c r="U61" s="327"/>
      <c r="V61" s="327"/>
      <c r="W61" s="327"/>
      <c r="X61" s="646"/>
      <c r="Y61" s="649">
        <f t="shared" si="0"/>
        <v>10500.000000000002</v>
      </c>
      <c r="Z61" s="328">
        <f t="shared" si="1"/>
        <v>160500</v>
      </c>
    </row>
    <row r="62" spans="1:26" x14ac:dyDescent="0.3">
      <c r="A62" s="327"/>
      <c r="B62" s="327"/>
      <c r="C62" s="327"/>
      <c r="D62" s="327"/>
      <c r="E62" s="327"/>
      <c r="F62" s="326" t="s">
        <v>5962</v>
      </c>
      <c r="G62" s="327"/>
      <c r="H62" s="328">
        <v>150000</v>
      </c>
      <c r="I62" s="327"/>
      <c r="J62" s="327" t="s">
        <v>5948</v>
      </c>
      <c r="K62" s="348">
        <v>39835</v>
      </c>
      <c r="L62" s="327" t="s">
        <v>5949</v>
      </c>
      <c r="M62" s="329" t="s">
        <v>5963</v>
      </c>
      <c r="N62" s="329"/>
      <c r="O62" s="327"/>
      <c r="P62" s="327"/>
      <c r="Q62" s="329"/>
      <c r="R62" s="327"/>
      <c r="S62" s="327"/>
      <c r="T62" s="327"/>
      <c r="U62" s="327"/>
      <c r="V62" s="327"/>
      <c r="W62" s="327"/>
      <c r="X62" s="646"/>
      <c r="Y62" s="649">
        <f t="shared" si="0"/>
        <v>10500.000000000002</v>
      </c>
      <c r="Z62" s="328">
        <f t="shared" si="1"/>
        <v>160500</v>
      </c>
    </row>
    <row r="63" spans="1:26" x14ac:dyDescent="0.3">
      <c r="A63" s="327"/>
      <c r="B63" s="327"/>
      <c r="C63" s="327"/>
      <c r="D63" s="327"/>
      <c r="E63" s="327"/>
      <c r="F63" s="326" t="s">
        <v>5964</v>
      </c>
      <c r="G63" s="327"/>
      <c r="H63" s="328">
        <v>150000</v>
      </c>
      <c r="I63" s="327"/>
      <c r="J63" s="327" t="s">
        <v>5948</v>
      </c>
      <c r="K63" s="348">
        <v>39835</v>
      </c>
      <c r="L63" s="327" t="s">
        <v>5949</v>
      </c>
      <c r="M63" s="329" t="s">
        <v>5965</v>
      </c>
      <c r="N63" s="329"/>
      <c r="O63" s="327"/>
      <c r="P63" s="327"/>
      <c r="Q63" s="329"/>
      <c r="R63" s="327"/>
      <c r="S63" s="327"/>
      <c r="T63" s="327"/>
      <c r="U63" s="327"/>
      <c r="V63" s="327"/>
      <c r="W63" s="327"/>
      <c r="X63" s="646"/>
      <c r="Y63" s="649">
        <f t="shared" si="0"/>
        <v>10500.000000000002</v>
      </c>
      <c r="Z63" s="328">
        <f t="shared" si="1"/>
        <v>160500</v>
      </c>
    </row>
    <row r="64" spans="1:26" x14ac:dyDescent="0.3">
      <c r="A64" s="327"/>
      <c r="B64" s="327"/>
      <c r="C64" s="327"/>
      <c r="D64" s="327"/>
      <c r="E64" s="327"/>
      <c r="F64" s="326" t="s">
        <v>5966</v>
      </c>
      <c r="G64" s="327"/>
      <c r="H64" s="328">
        <v>150000</v>
      </c>
      <c r="I64" s="327"/>
      <c r="J64" s="327" t="s">
        <v>5948</v>
      </c>
      <c r="K64" s="348">
        <v>39835</v>
      </c>
      <c r="L64" s="327" t="s">
        <v>5949</v>
      </c>
      <c r="M64" s="329" t="s">
        <v>5967</v>
      </c>
      <c r="N64" s="329"/>
      <c r="O64" s="327"/>
      <c r="P64" s="327"/>
      <c r="Q64" s="329"/>
      <c r="R64" s="327"/>
      <c r="S64" s="327"/>
      <c r="T64" s="327"/>
      <c r="U64" s="327"/>
      <c r="V64" s="327"/>
      <c r="W64" s="327"/>
      <c r="X64" s="646"/>
      <c r="Y64" s="649">
        <f t="shared" si="0"/>
        <v>10500.000000000002</v>
      </c>
      <c r="Z64" s="328">
        <f t="shared" si="1"/>
        <v>160500</v>
      </c>
    </row>
    <row r="65" spans="1:26" x14ac:dyDescent="0.3">
      <c r="A65" s="327"/>
      <c r="B65" s="327"/>
      <c r="C65" s="327"/>
      <c r="D65" s="327"/>
      <c r="E65" s="327"/>
      <c r="F65" s="326" t="s">
        <v>5968</v>
      </c>
      <c r="G65" s="327"/>
      <c r="H65" s="328">
        <v>150000</v>
      </c>
      <c r="I65" s="327"/>
      <c r="J65" s="327" t="s">
        <v>5948</v>
      </c>
      <c r="K65" s="348">
        <v>39835</v>
      </c>
      <c r="L65" s="327" t="s">
        <v>5949</v>
      </c>
      <c r="M65" s="329" t="s">
        <v>5969</v>
      </c>
      <c r="N65" s="329"/>
      <c r="O65" s="327"/>
      <c r="P65" s="327"/>
      <c r="Q65" s="329"/>
      <c r="R65" s="327"/>
      <c r="S65" s="327"/>
      <c r="T65" s="327"/>
      <c r="U65" s="327"/>
      <c r="V65" s="327"/>
      <c r="W65" s="327"/>
      <c r="X65" s="646"/>
      <c r="Y65" s="649">
        <f t="shared" si="0"/>
        <v>10500.000000000002</v>
      </c>
      <c r="Z65" s="328">
        <f t="shared" si="1"/>
        <v>160500</v>
      </c>
    </row>
    <row r="66" spans="1:26" x14ac:dyDescent="0.3">
      <c r="A66" s="327"/>
      <c r="B66" s="327"/>
      <c r="C66" s="327"/>
      <c r="D66" s="327"/>
      <c r="E66" s="327"/>
      <c r="F66" s="326" t="s">
        <v>5970</v>
      </c>
      <c r="G66" s="327"/>
      <c r="H66" s="328">
        <v>150000</v>
      </c>
      <c r="I66" s="327"/>
      <c r="J66" s="327" t="s">
        <v>5948</v>
      </c>
      <c r="K66" s="348">
        <v>39835</v>
      </c>
      <c r="L66" s="327" t="s">
        <v>5949</v>
      </c>
      <c r="M66" s="329" t="s">
        <v>5971</v>
      </c>
      <c r="N66" s="329"/>
      <c r="O66" s="327"/>
      <c r="P66" s="327"/>
      <c r="Q66" s="329"/>
      <c r="R66" s="327"/>
      <c r="S66" s="327"/>
      <c r="T66" s="327"/>
      <c r="U66" s="327"/>
      <c r="V66" s="327"/>
      <c r="W66" s="327"/>
      <c r="X66" s="646"/>
      <c r="Y66" s="649">
        <f t="shared" si="0"/>
        <v>10500.000000000002</v>
      </c>
      <c r="Z66" s="328">
        <f t="shared" si="1"/>
        <v>160500</v>
      </c>
    </row>
    <row r="67" spans="1:26" x14ac:dyDescent="0.3">
      <c r="A67" s="327"/>
      <c r="B67" s="327"/>
      <c r="C67" s="327"/>
      <c r="D67" s="327"/>
      <c r="E67" s="327"/>
      <c r="F67" s="326" t="s">
        <v>5972</v>
      </c>
      <c r="G67" s="327"/>
      <c r="H67" s="328">
        <v>150000</v>
      </c>
      <c r="I67" s="327"/>
      <c r="J67" s="327" t="s">
        <v>5948</v>
      </c>
      <c r="K67" s="348">
        <v>39835</v>
      </c>
      <c r="L67" s="327" t="s">
        <v>5949</v>
      </c>
      <c r="M67" s="329" t="s">
        <v>5973</v>
      </c>
      <c r="N67" s="329"/>
      <c r="O67" s="327"/>
      <c r="P67" s="327"/>
      <c r="Q67" s="329"/>
      <c r="R67" s="327"/>
      <c r="S67" s="327"/>
      <c r="T67" s="327"/>
      <c r="U67" s="327"/>
      <c r="V67" s="327"/>
      <c r="W67" s="327"/>
      <c r="X67" s="646"/>
      <c r="Y67" s="649">
        <f t="shared" si="0"/>
        <v>10500.000000000002</v>
      </c>
      <c r="Z67" s="328">
        <f t="shared" si="1"/>
        <v>160500</v>
      </c>
    </row>
    <row r="68" spans="1:26" x14ac:dyDescent="0.3">
      <c r="A68" s="327"/>
      <c r="B68" s="327"/>
      <c r="C68" s="327"/>
      <c r="D68" s="327"/>
      <c r="E68" s="327"/>
      <c r="F68" s="326" t="s">
        <v>5974</v>
      </c>
      <c r="G68" s="327"/>
      <c r="H68" s="328">
        <v>150000</v>
      </c>
      <c r="I68" s="327"/>
      <c r="J68" s="327" t="s">
        <v>5948</v>
      </c>
      <c r="K68" s="348">
        <v>39835</v>
      </c>
      <c r="L68" s="327" t="s">
        <v>5949</v>
      </c>
      <c r="M68" s="329" t="s">
        <v>5975</v>
      </c>
      <c r="N68" s="329"/>
      <c r="O68" s="327"/>
      <c r="P68" s="327"/>
      <c r="Q68" s="329"/>
      <c r="R68" s="327"/>
      <c r="S68" s="327"/>
      <c r="T68" s="327"/>
      <c r="U68" s="327"/>
      <c r="V68" s="327"/>
      <c r="W68" s="327"/>
      <c r="X68" s="646"/>
      <c r="Y68" s="649">
        <f t="shared" si="0"/>
        <v>10500.000000000002</v>
      </c>
      <c r="Z68" s="328">
        <f t="shared" si="1"/>
        <v>160500</v>
      </c>
    </row>
    <row r="69" spans="1:26" x14ac:dyDescent="0.3">
      <c r="A69" s="327"/>
      <c r="B69" s="327"/>
      <c r="C69" s="327"/>
      <c r="D69" s="327"/>
      <c r="E69" s="327"/>
      <c r="F69" s="326"/>
      <c r="G69" s="327"/>
      <c r="H69" s="328"/>
      <c r="I69" s="327"/>
      <c r="J69" s="327"/>
      <c r="K69" s="329"/>
      <c r="L69" s="327"/>
      <c r="M69" s="329"/>
      <c r="N69" s="329"/>
      <c r="O69" s="327"/>
      <c r="P69" s="327"/>
      <c r="Q69" s="329"/>
      <c r="R69" s="327"/>
      <c r="S69" s="327"/>
      <c r="T69" s="327"/>
      <c r="U69" s="327"/>
      <c r="V69" s="327"/>
      <c r="W69" s="327"/>
      <c r="X69" s="646"/>
      <c r="Y69" s="649">
        <f t="shared" si="0"/>
        <v>0</v>
      </c>
      <c r="Z69" s="328">
        <f t="shared" si="1"/>
        <v>0</v>
      </c>
    </row>
    <row r="70" spans="1:26" x14ac:dyDescent="0.3">
      <c r="A70" s="327"/>
      <c r="B70" s="327"/>
      <c r="C70" s="327"/>
      <c r="D70" s="327"/>
      <c r="E70" s="327"/>
      <c r="F70" s="327" t="s">
        <v>5976</v>
      </c>
      <c r="G70" s="327"/>
      <c r="H70" s="328">
        <v>200000</v>
      </c>
      <c r="I70" s="327"/>
      <c r="J70" s="327" t="s">
        <v>5948</v>
      </c>
      <c r="K70" s="349">
        <v>39265</v>
      </c>
      <c r="L70" s="327" t="s">
        <v>5956</v>
      </c>
      <c r="M70" s="329" t="s">
        <v>5977</v>
      </c>
      <c r="N70" s="327"/>
      <c r="O70" s="350"/>
      <c r="P70" s="327"/>
      <c r="Q70" s="329"/>
      <c r="R70" s="327"/>
      <c r="S70" s="327"/>
      <c r="T70" s="327"/>
      <c r="U70" s="327"/>
      <c r="V70" s="327"/>
      <c r="W70" s="327"/>
      <c r="X70" s="646"/>
      <c r="Y70" s="649">
        <f t="shared" ref="Y70:Y133" si="2">H70*Y$4</f>
        <v>14000.000000000002</v>
      </c>
      <c r="Z70" s="328">
        <f t="shared" ref="Z70:Z133" si="3">H70+Y70</f>
        <v>214000</v>
      </c>
    </row>
    <row r="71" spans="1:26" x14ac:dyDescent="0.3">
      <c r="A71" s="327"/>
      <c r="B71" s="327"/>
      <c r="C71" s="327"/>
      <c r="D71" s="327"/>
      <c r="E71" s="327"/>
      <c r="F71" s="327" t="s">
        <v>5978</v>
      </c>
      <c r="G71" s="327"/>
      <c r="H71" s="328">
        <v>200000</v>
      </c>
      <c r="I71" s="327"/>
      <c r="J71" s="327" t="s">
        <v>5948</v>
      </c>
      <c r="K71" s="349">
        <v>39835</v>
      </c>
      <c r="L71" s="327" t="s">
        <v>5949</v>
      </c>
      <c r="M71" s="329" t="s">
        <v>5979</v>
      </c>
      <c r="N71" s="327"/>
      <c r="O71" s="327"/>
      <c r="P71" s="327"/>
      <c r="Q71" s="329"/>
      <c r="R71" s="327"/>
      <c r="S71" s="327"/>
      <c r="T71" s="327"/>
      <c r="U71" s="327"/>
      <c r="V71" s="327"/>
      <c r="W71" s="342"/>
      <c r="X71" s="646"/>
      <c r="Y71" s="649">
        <f t="shared" si="2"/>
        <v>14000.000000000002</v>
      </c>
      <c r="Z71" s="328">
        <f t="shared" si="3"/>
        <v>214000</v>
      </c>
    </row>
    <row r="72" spans="1:26" x14ac:dyDescent="0.3">
      <c r="A72" s="327"/>
      <c r="B72" s="327"/>
      <c r="C72" s="327"/>
      <c r="D72" s="327"/>
      <c r="E72" s="327"/>
      <c r="F72" s="327" t="s">
        <v>5980</v>
      </c>
      <c r="G72" s="327"/>
      <c r="H72" s="328">
        <v>150000</v>
      </c>
      <c r="I72" s="327"/>
      <c r="J72" s="327" t="s">
        <v>5948</v>
      </c>
      <c r="K72" s="349">
        <v>39835</v>
      </c>
      <c r="L72" s="327" t="s">
        <v>5949</v>
      </c>
      <c r="M72" s="329" t="s">
        <v>5981</v>
      </c>
      <c r="N72" s="327"/>
      <c r="O72" s="327"/>
      <c r="P72" s="327"/>
      <c r="Q72" s="329"/>
      <c r="R72" s="327"/>
      <c r="S72" s="327"/>
      <c r="T72" s="327"/>
      <c r="U72" s="327"/>
      <c r="V72" s="327"/>
      <c r="W72" s="327"/>
      <c r="X72" s="646"/>
      <c r="Y72" s="649">
        <f t="shared" si="2"/>
        <v>10500.000000000002</v>
      </c>
      <c r="Z72" s="328">
        <f t="shared" si="3"/>
        <v>160500</v>
      </c>
    </row>
    <row r="73" spans="1:26" x14ac:dyDescent="0.3">
      <c r="A73" s="327"/>
      <c r="B73" s="327"/>
      <c r="C73" s="327"/>
      <c r="D73" s="327"/>
      <c r="E73" s="327"/>
      <c r="F73" s="327" t="s">
        <v>5982</v>
      </c>
      <c r="G73" s="327"/>
      <c r="H73" s="328">
        <v>150000</v>
      </c>
      <c r="I73" s="327"/>
      <c r="J73" s="327" t="s">
        <v>5948</v>
      </c>
      <c r="K73" s="349">
        <v>39835</v>
      </c>
      <c r="L73" s="327" t="s">
        <v>5949</v>
      </c>
      <c r="M73" s="329" t="s">
        <v>5983</v>
      </c>
      <c r="N73" s="327"/>
      <c r="O73" s="327"/>
      <c r="P73" s="327"/>
      <c r="Q73" s="329"/>
      <c r="R73" s="327"/>
      <c r="S73" s="327"/>
      <c r="T73" s="327"/>
      <c r="U73" s="327"/>
      <c r="V73" s="327"/>
      <c r="W73" s="327"/>
      <c r="X73" s="646"/>
      <c r="Y73" s="649">
        <f t="shared" si="2"/>
        <v>10500.000000000002</v>
      </c>
      <c r="Z73" s="328">
        <f t="shared" si="3"/>
        <v>160500</v>
      </c>
    </row>
    <row r="74" spans="1:26" x14ac:dyDescent="0.3">
      <c r="A74" s="327"/>
      <c r="B74" s="327"/>
      <c r="C74" s="327"/>
      <c r="D74" s="327"/>
      <c r="E74" s="327"/>
      <c r="F74" s="327" t="s">
        <v>5984</v>
      </c>
      <c r="G74" s="327"/>
      <c r="H74" s="328">
        <v>150000</v>
      </c>
      <c r="I74" s="327"/>
      <c r="J74" s="327" t="s">
        <v>5948</v>
      </c>
      <c r="K74" s="349">
        <v>39835</v>
      </c>
      <c r="L74" s="327" t="s">
        <v>5949</v>
      </c>
      <c r="M74" s="329" t="s">
        <v>5985</v>
      </c>
      <c r="N74" s="327"/>
      <c r="O74" s="327"/>
      <c r="P74" s="327"/>
      <c r="Q74" s="329"/>
      <c r="R74" s="327"/>
      <c r="S74" s="327"/>
      <c r="T74" s="327"/>
      <c r="U74" s="327"/>
      <c r="V74" s="327"/>
      <c r="W74" s="327"/>
      <c r="X74" s="646"/>
      <c r="Y74" s="649">
        <f t="shared" si="2"/>
        <v>10500.000000000002</v>
      </c>
      <c r="Z74" s="328">
        <f t="shared" si="3"/>
        <v>160500</v>
      </c>
    </row>
    <row r="75" spans="1:26" x14ac:dyDescent="0.3">
      <c r="A75" s="327"/>
      <c r="B75" s="327"/>
      <c r="C75" s="327"/>
      <c r="D75" s="327"/>
      <c r="E75" s="327"/>
      <c r="F75" s="327" t="s">
        <v>5986</v>
      </c>
      <c r="G75" s="327"/>
      <c r="H75" s="328">
        <v>150000</v>
      </c>
      <c r="I75" s="327"/>
      <c r="J75" s="327" t="s">
        <v>5948</v>
      </c>
      <c r="K75" s="349">
        <v>39836</v>
      </c>
      <c r="L75" s="327" t="s">
        <v>5949</v>
      </c>
      <c r="M75" s="329" t="s">
        <v>5987</v>
      </c>
      <c r="N75" s="327"/>
      <c r="O75" s="327"/>
      <c r="P75" s="327"/>
      <c r="Q75" s="329"/>
      <c r="R75" s="327"/>
      <c r="S75" s="327"/>
      <c r="T75" s="327"/>
      <c r="U75" s="327"/>
      <c r="V75" s="327"/>
      <c r="W75" s="327"/>
      <c r="X75" s="646"/>
      <c r="Y75" s="649">
        <f t="shared" si="2"/>
        <v>10500.000000000002</v>
      </c>
      <c r="Z75" s="328">
        <f t="shared" si="3"/>
        <v>160500</v>
      </c>
    </row>
    <row r="76" spans="1:26" x14ac:dyDescent="0.3">
      <c r="A76" s="327"/>
      <c r="B76" s="327"/>
      <c r="C76" s="327"/>
      <c r="D76" s="327"/>
      <c r="E76" s="327"/>
      <c r="F76" s="327" t="s">
        <v>5988</v>
      </c>
      <c r="G76" s="327"/>
      <c r="H76" s="328">
        <v>150000</v>
      </c>
      <c r="I76" s="327"/>
      <c r="J76" s="327" t="s">
        <v>5948</v>
      </c>
      <c r="K76" s="349">
        <v>39837</v>
      </c>
      <c r="L76" s="327" t="s">
        <v>5949</v>
      </c>
      <c r="M76" s="329" t="s">
        <v>5989</v>
      </c>
      <c r="N76" s="327"/>
      <c r="O76" s="327"/>
      <c r="P76" s="327"/>
      <c r="Q76" s="329"/>
      <c r="R76" s="327"/>
      <c r="S76" s="327"/>
      <c r="T76" s="327"/>
      <c r="U76" s="327"/>
      <c r="V76" s="327"/>
      <c r="W76" s="327"/>
      <c r="X76" s="646"/>
      <c r="Y76" s="649">
        <f t="shared" si="2"/>
        <v>10500.000000000002</v>
      </c>
      <c r="Z76" s="328">
        <f t="shared" si="3"/>
        <v>160500</v>
      </c>
    </row>
    <row r="77" spans="1:26" x14ac:dyDescent="0.3">
      <c r="A77" s="327"/>
      <c r="B77" s="327"/>
      <c r="C77" s="327"/>
      <c r="D77" s="327"/>
      <c r="E77" s="327"/>
      <c r="F77" s="327" t="s">
        <v>5990</v>
      </c>
      <c r="G77" s="327"/>
      <c r="H77" s="328">
        <v>150000</v>
      </c>
      <c r="I77" s="327"/>
      <c r="J77" s="327" t="s">
        <v>5991</v>
      </c>
      <c r="K77" s="351" t="s">
        <v>1063</v>
      </c>
      <c r="L77" s="327" t="s">
        <v>5992</v>
      </c>
      <c r="M77" s="329">
        <v>15099292</v>
      </c>
      <c r="N77" s="327"/>
      <c r="O77" s="327"/>
      <c r="P77" s="327"/>
      <c r="Q77" s="329"/>
      <c r="R77" s="327"/>
      <c r="S77" s="327"/>
      <c r="T77" s="327"/>
      <c r="U77" s="327"/>
      <c r="V77" s="327"/>
      <c r="W77" s="327"/>
      <c r="X77" s="646"/>
      <c r="Y77" s="649">
        <f t="shared" si="2"/>
        <v>10500.000000000002</v>
      </c>
      <c r="Z77" s="328">
        <f t="shared" si="3"/>
        <v>160500</v>
      </c>
    </row>
    <row r="78" spans="1:26" x14ac:dyDescent="0.3">
      <c r="A78" s="327"/>
      <c r="B78" s="327"/>
      <c r="C78" s="327"/>
      <c r="D78" s="327"/>
      <c r="E78" s="327"/>
      <c r="F78" s="327" t="s">
        <v>5993</v>
      </c>
      <c r="G78" s="327"/>
      <c r="H78" s="328">
        <v>150000</v>
      </c>
      <c r="I78" s="327"/>
      <c r="J78" s="327" t="s">
        <v>5991</v>
      </c>
      <c r="K78" s="351" t="s">
        <v>1063</v>
      </c>
      <c r="L78" s="327" t="s">
        <v>5992</v>
      </c>
      <c r="M78" s="329">
        <v>15099295</v>
      </c>
      <c r="N78" s="327"/>
      <c r="O78" s="327"/>
      <c r="P78" s="327"/>
      <c r="Q78" s="329"/>
      <c r="R78" s="327"/>
      <c r="S78" s="327"/>
      <c r="T78" s="327"/>
      <c r="U78" s="327"/>
      <c r="V78" s="327"/>
      <c r="W78" s="327"/>
      <c r="X78" s="646"/>
      <c r="Y78" s="649">
        <f t="shared" si="2"/>
        <v>10500.000000000002</v>
      </c>
      <c r="Z78" s="328">
        <f t="shared" si="3"/>
        <v>160500</v>
      </c>
    </row>
    <row r="79" spans="1:26" x14ac:dyDescent="0.3">
      <c r="A79" s="327"/>
      <c r="B79" s="327"/>
      <c r="C79" s="327"/>
      <c r="D79" s="327"/>
      <c r="E79" s="327"/>
      <c r="F79" s="327" t="s">
        <v>5994</v>
      </c>
      <c r="G79" s="327"/>
      <c r="H79" s="328">
        <v>150000</v>
      </c>
      <c r="I79" s="327"/>
      <c r="J79" s="327" t="s">
        <v>5948</v>
      </c>
      <c r="K79" s="349">
        <v>39835</v>
      </c>
      <c r="L79" s="327" t="s">
        <v>5949</v>
      </c>
      <c r="M79" s="329" t="s">
        <v>5995</v>
      </c>
      <c r="N79" s="327"/>
      <c r="O79" s="327"/>
      <c r="P79" s="327"/>
      <c r="Q79" s="329"/>
      <c r="R79" s="327"/>
      <c r="S79" s="327"/>
      <c r="T79" s="327"/>
      <c r="U79" s="327"/>
      <c r="V79" s="327"/>
      <c r="W79" s="327"/>
      <c r="X79" s="646"/>
      <c r="Y79" s="649">
        <f t="shared" si="2"/>
        <v>10500.000000000002</v>
      </c>
      <c r="Z79" s="328">
        <f t="shared" si="3"/>
        <v>160500</v>
      </c>
    </row>
    <row r="80" spans="1:26" x14ac:dyDescent="0.3">
      <c r="A80" s="327"/>
      <c r="B80" s="327"/>
      <c r="C80" s="327"/>
      <c r="D80" s="327"/>
      <c r="E80" s="327"/>
      <c r="F80" s="327" t="s">
        <v>5996</v>
      </c>
      <c r="G80" s="327"/>
      <c r="H80" s="328">
        <v>150000</v>
      </c>
      <c r="I80" s="327"/>
      <c r="J80" s="327" t="s">
        <v>5948</v>
      </c>
      <c r="K80" s="349">
        <v>39835</v>
      </c>
      <c r="L80" s="327" t="s">
        <v>5949</v>
      </c>
      <c r="M80" s="329" t="s">
        <v>5997</v>
      </c>
      <c r="N80" s="327"/>
      <c r="O80" s="327"/>
      <c r="P80" s="327"/>
      <c r="Q80" s="329"/>
      <c r="R80" s="327"/>
      <c r="S80" s="327"/>
      <c r="T80" s="327"/>
      <c r="U80" s="327"/>
      <c r="V80" s="327"/>
      <c r="W80" s="327"/>
      <c r="X80" s="646"/>
      <c r="Y80" s="649">
        <f t="shared" si="2"/>
        <v>10500.000000000002</v>
      </c>
      <c r="Z80" s="328">
        <f t="shared" si="3"/>
        <v>160500</v>
      </c>
    </row>
    <row r="81" spans="1:26" x14ac:dyDescent="0.3">
      <c r="A81" s="327"/>
      <c r="B81" s="327"/>
      <c r="C81" s="327"/>
      <c r="D81" s="327"/>
      <c r="E81" s="327"/>
      <c r="F81" s="327" t="s">
        <v>5998</v>
      </c>
      <c r="G81" s="327"/>
      <c r="H81" s="328">
        <v>150000</v>
      </c>
      <c r="I81" s="327"/>
      <c r="J81" s="327" t="s">
        <v>5948</v>
      </c>
      <c r="K81" s="349">
        <v>39835</v>
      </c>
      <c r="L81" s="327" t="s">
        <v>5949</v>
      </c>
      <c r="M81" s="329" t="s">
        <v>5999</v>
      </c>
      <c r="N81" s="327"/>
      <c r="O81" s="327"/>
      <c r="P81" s="327"/>
      <c r="Q81" s="329"/>
      <c r="R81" s="327"/>
      <c r="S81" s="327"/>
      <c r="T81" s="327"/>
      <c r="U81" s="327"/>
      <c r="V81" s="327"/>
      <c r="W81" s="327"/>
      <c r="X81" s="646"/>
      <c r="Y81" s="649">
        <f t="shared" si="2"/>
        <v>10500.000000000002</v>
      </c>
      <c r="Z81" s="328">
        <f t="shared" si="3"/>
        <v>160500</v>
      </c>
    </row>
    <row r="82" spans="1:26" x14ac:dyDescent="0.3">
      <c r="A82" s="327"/>
      <c r="B82" s="327"/>
      <c r="C82" s="327"/>
      <c r="D82" s="327"/>
      <c r="E82" s="327"/>
      <c r="F82" s="327" t="s">
        <v>6000</v>
      </c>
      <c r="G82" s="327"/>
      <c r="H82" s="328">
        <v>150000</v>
      </c>
      <c r="I82" s="327"/>
      <c r="J82" s="327" t="s">
        <v>5991</v>
      </c>
      <c r="K82" s="351" t="s">
        <v>1063</v>
      </c>
      <c r="L82" s="327" t="s">
        <v>5992</v>
      </c>
      <c r="M82" s="329">
        <v>15099290</v>
      </c>
      <c r="N82" s="327"/>
      <c r="O82" s="327"/>
      <c r="P82" s="327"/>
      <c r="Q82" s="329"/>
      <c r="R82" s="327"/>
      <c r="S82" s="327"/>
      <c r="T82" s="327"/>
      <c r="U82" s="327"/>
      <c r="V82" s="327"/>
      <c r="W82" s="327"/>
      <c r="X82" s="646"/>
      <c r="Y82" s="649">
        <f t="shared" si="2"/>
        <v>10500.000000000002</v>
      </c>
      <c r="Z82" s="328">
        <f t="shared" si="3"/>
        <v>160500</v>
      </c>
    </row>
    <row r="83" spans="1:26" x14ac:dyDescent="0.3">
      <c r="A83" s="327"/>
      <c r="B83" s="327"/>
      <c r="C83" s="327"/>
      <c r="D83" s="327"/>
      <c r="E83" s="327"/>
      <c r="F83" s="327" t="s">
        <v>6001</v>
      </c>
      <c r="G83" s="327"/>
      <c r="H83" s="328">
        <v>150000</v>
      </c>
      <c r="I83" s="327"/>
      <c r="J83" s="327" t="s">
        <v>5948</v>
      </c>
      <c r="K83" s="349">
        <v>39835</v>
      </c>
      <c r="L83" s="327" t="s">
        <v>5949</v>
      </c>
      <c r="M83" s="329" t="s">
        <v>5983</v>
      </c>
      <c r="N83" s="327"/>
      <c r="O83" s="327"/>
      <c r="P83" s="327"/>
      <c r="Q83" s="329"/>
      <c r="R83" s="327"/>
      <c r="S83" s="327"/>
      <c r="T83" s="327"/>
      <c r="U83" s="327"/>
      <c r="V83" s="327"/>
      <c r="W83" s="327"/>
      <c r="X83" s="646"/>
      <c r="Y83" s="649">
        <f t="shared" si="2"/>
        <v>10500.000000000002</v>
      </c>
      <c r="Z83" s="328">
        <f t="shared" si="3"/>
        <v>160500</v>
      </c>
    </row>
    <row r="84" spans="1:26" x14ac:dyDescent="0.3">
      <c r="A84" s="327"/>
      <c r="B84" s="327"/>
      <c r="C84" s="327"/>
      <c r="D84" s="327"/>
      <c r="E84" s="327"/>
      <c r="F84" s="327" t="s">
        <v>6002</v>
      </c>
      <c r="G84" s="327"/>
      <c r="H84" s="328">
        <v>150000</v>
      </c>
      <c r="I84" s="327"/>
      <c r="J84" s="327" t="s">
        <v>5948</v>
      </c>
      <c r="K84" s="349">
        <v>39835</v>
      </c>
      <c r="L84" s="327" t="s">
        <v>5949</v>
      </c>
      <c r="M84" s="329" t="s">
        <v>6003</v>
      </c>
      <c r="N84" s="327"/>
      <c r="O84" s="327"/>
      <c r="P84" s="327"/>
      <c r="Q84" s="329"/>
      <c r="R84" s="327"/>
      <c r="S84" s="327"/>
      <c r="T84" s="327"/>
      <c r="U84" s="327"/>
      <c r="V84" s="327"/>
      <c r="W84" s="327"/>
      <c r="X84" s="646"/>
      <c r="Y84" s="649">
        <f t="shared" si="2"/>
        <v>10500.000000000002</v>
      </c>
      <c r="Z84" s="328">
        <f t="shared" si="3"/>
        <v>160500</v>
      </c>
    </row>
    <row r="85" spans="1:26" x14ac:dyDescent="0.3">
      <c r="A85" s="327"/>
      <c r="B85" s="327"/>
      <c r="C85" s="327"/>
      <c r="D85" s="327"/>
      <c r="E85" s="327"/>
      <c r="F85" s="327" t="s">
        <v>6004</v>
      </c>
      <c r="G85" s="327"/>
      <c r="H85" s="328">
        <v>150000</v>
      </c>
      <c r="I85" s="327"/>
      <c r="J85" s="327" t="s">
        <v>5948</v>
      </c>
      <c r="K85" s="349">
        <v>39835</v>
      </c>
      <c r="L85" s="327" t="s">
        <v>5949</v>
      </c>
      <c r="M85" s="329" t="s">
        <v>6005</v>
      </c>
      <c r="N85" s="327"/>
      <c r="O85" s="327"/>
      <c r="P85" s="327"/>
      <c r="Q85" s="329"/>
      <c r="R85" s="327"/>
      <c r="S85" s="327"/>
      <c r="T85" s="327"/>
      <c r="U85" s="327"/>
      <c r="V85" s="327"/>
      <c r="W85" s="327"/>
      <c r="X85" s="646"/>
      <c r="Y85" s="649">
        <f t="shared" si="2"/>
        <v>10500.000000000002</v>
      </c>
      <c r="Z85" s="328">
        <f t="shared" si="3"/>
        <v>160500</v>
      </c>
    </row>
    <row r="86" spans="1:26" x14ac:dyDescent="0.3">
      <c r="A86" s="327"/>
      <c r="B86" s="327"/>
      <c r="C86" s="327"/>
      <c r="D86" s="327"/>
      <c r="E86" s="327"/>
      <c r="F86" s="327" t="s">
        <v>6006</v>
      </c>
      <c r="G86" s="327"/>
      <c r="H86" s="328">
        <v>150000</v>
      </c>
      <c r="I86" s="327"/>
      <c r="J86" s="327" t="s">
        <v>5948</v>
      </c>
      <c r="K86" s="349">
        <v>39835</v>
      </c>
      <c r="L86" s="327" t="s">
        <v>5949</v>
      </c>
      <c r="M86" s="329" t="s">
        <v>6007</v>
      </c>
      <c r="N86" s="327"/>
      <c r="O86" s="327"/>
      <c r="P86" s="327"/>
      <c r="Q86" s="329"/>
      <c r="R86" s="327"/>
      <c r="S86" s="327"/>
      <c r="T86" s="327"/>
      <c r="U86" s="327"/>
      <c r="V86" s="327"/>
      <c r="W86" s="327"/>
      <c r="X86" s="646"/>
      <c r="Y86" s="649">
        <f t="shared" si="2"/>
        <v>10500.000000000002</v>
      </c>
      <c r="Z86" s="328">
        <f t="shared" si="3"/>
        <v>160500</v>
      </c>
    </row>
    <row r="87" spans="1:26" x14ac:dyDescent="0.3">
      <c r="A87" s="327"/>
      <c r="B87" s="327"/>
      <c r="C87" s="327"/>
      <c r="D87" s="327"/>
      <c r="E87" s="327"/>
      <c r="F87" s="327" t="s">
        <v>6008</v>
      </c>
      <c r="G87" s="327"/>
      <c r="H87" s="328">
        <v>150000</v>
      </c>
      <c r="I87" s="327"/>
      <c r="J87" s="327" t="s">
        <v>5948</v>
      </c>
      <c r="K87" s="349">
        <v>39835</v>
      </c>
      <c r="L87" s="327" t="s">
        <v>5949</v>
      </c>
      <c r="M87" s="329" t="s">
        <v>6009</v>
      </c>
      <c r="N87" s="327"/>
      <c r="O87" s="327"/>
      <c r="P87" s="327"/>
      <c r="Q87" s="329"/>
      <c r="R87" s="327"/>
      <c r="S87" s="327"/>
      <c r="T87" s="327"/>
      <c r="U87" s="327"/>
      <c r="V87" s="327"/>
      <c r="W87" s="327"/>
      <c r="X87" s="646"/>
      <c r="Y87" s="649">
        <f t="shared" si="2"/>
        <v>10500.000000000002</v>
      </c>
      <c r="Z87" s="328">
        <f t="shared" si="3"/>
        <v>160500</v>
      </c>
    </row>
    <row r="88" spans="1:26" x14ac:dyDescent="0.3">
      <c r="A88" s="327"/>
      <c r="B88" s="327"/>
      <c r="C88" s="327"/>
      <c r="D88" s="327"/>
      <c r="E88" s="327"/>
      <c r="F88" s="327" t="s">
        <v>6010</v>
      </c>
      <c r="G88" s="327"/>
      <c r="H88" s="328">
        <v>150000</v>
      </c>
      <c r="I88" s="327"/>
      <c r="J88" s="327" t="s">
        <v>5948</v>
      </c>
      <c r="K88" s="349">
        <v>39835</v>
      </c>
      <c r="L88" s="327" t="s">
        <v>5949</v>
      </c>
      <c r="M88" s="329" t="s">
        <v>6011</v>
      </c>
      <c r="N88" s="327"/>
      <c r="O88" s="327"/>
      <c r="P88" s="327"/>
      <c r="Q88" s="329"/>
      <c r="R88" s="327"/>
      <c r="S88" s="327"/>
      <c r="T88" s="327"/>
      <c r="U88" s="327"/>
      <c r="V88" s="327"/>
      <c r="W88" s="327"/>
      <c r="X88" s="646"/>
      <c r="Y88" s="649">
        <f t="shared" si="2"/>
        <v>10500.000000000002</v>
      </c>
      <c r="Z88" s="328">
        <f t="shared" si="3"/>
        <v>160500</v>
      </c>
    </row>
    <row r="89" spans="1:26" x14ac:dyDescent="0.3">
      <c r="A89" s="327"/>
      <c r="B89" s="327"/>
      <c r="C89" s="327"/>
      <c r="D89" s="327"/>
      <c r="E89" s="327"/>
      <c r="F89" s="327" t="s">
        <v>6012</v>
      </c>
      <c r="G89" s="327"/>
      <c r="H89" s="328">
        <v>150000</v>
      </c>
      <c r="I89" s="327"/>
      <c r="J89" s="327" t="s">
        <v>5948</v>
      </c>
      <c r="K89" s="349">
        <v>39835</v>
      </c>
      <c r="L89" s="327" t="s">
        <v>5949</v>
      </c>
      <c r="M89" s="329" t="s">
        <v>6013</v>
      </c>
      <c r="N89" s="327"/>
      <c r="O89" s="327"/>
      <c r="P89" s="327"/>
      <c r="Q89" s="329"/>
      <c r="R89" s="327"/>
      <c r="S89" s="327"/>
      <c r="T89" s="327"/>
      <c r="U89" s="327"/>
      <c r="V89" s="327"/>
      <c r="W89" s="327"/>
      <c r="X89" s="646"/>
      <c r="Y89" s="649">
        <f t="shared" si="2"/>
        <v>10500.000000000002</v>
      </c>
      <c r="Z89" s="328">
        <f t="shared" si="3"/>
        <v>160500</v>
      </c>
    </row>
    <row r="90" spans="1:26" x14ac:dyDescent="0.3">
      <c r="A90" s="327"/>
      <c r="B90" s="327"/>
      <c r="C90" s="327"/>
      <c r="D90" s="327"/>
      <c r="E90" s="327"/>
      <c r="F90" s="327" t="s">
        <v>6014</v>
      </c>
      <c r="G90" s="327"/>
      <c r="H90" s="328">
        <v>150000</v>
      </c>
      <c r="I90" s="327"/>
      <c r="J90" s="327" t="s">
        <v>5948</v>
      </c>
      <c r="K90" s="349">
        <v>39835</v>
      </c>
      <c r="L90" s="327" t="s">
        <v>5949</v>
      </c>
      <c r="M90" s="329" t="s">
        <v>6015</v>
      </c>
      <c r="N90" s="327"/>
      <c r="O90" s="327"/>
      <c r="P90" s="327"/>
      <c r="Q90" s="329"/>
      <c r="R90" s="327"/>
      <c r="S90" s="327"/>
      <c r="T90" s="327"/>
      <c r="U90" s="327"/>
      <c r="V90" s="327"/>
      <c r="W90" s="327"/>
      <c r="X90" s="646"/>
      <c r="Y90" s="649">
        <f t="shared" si="2"/>
        <v>10500.000000000002</v>
      </c>
      <c r="Z90" s="328">
        <f t="shared" si="3"/>
        <v>160500</v>
      </c>
    </row>
    <row r="91" spans="1:26" x14ac:dyDescent="0.3">
      <c r="A91" s="327"/>
      <c r="B91" s="327"/>
      <c r="C91" s="327"/>
      <c r="D91" s="327"/>
      <c r="E91" s="327"/>
      <c r="F91" s="327" t="s">
        <v>6016</v>
      </c>
      <c r="G91" s="327"/>
      <c r="H91" s="328">
        <v>150000</v>
      </c>
      <c r="I91" s="327"/>
      <c r="J91" s="327" t="s">
        <v>5948</v>
      </c>
      <c r="K91" s="349">
        <v>39835</v>
      </c>
      <c r="L91" s="327" t="s">
        <v>5949</v>
      </c>
      <c r="M91" s="329" t="s">
        <v>6017</v>
      </c>
      <c r="N91" s="327"/>
      <c r="O91" s="327"/>
      <c r="P91" s="327"/>
      <c r="Q91" s="329"/>
      <c r="R91" s="327"/>
      <c r="S91" s="327"/>
      <c r="T91" s="327"/>
      <c r="U91" s="327"/>
      <c r="V91" s="327"/>
      <c r="W91" s="327"/>
      <c r="X91" s="646"/>
      <c r="Y91" s="649">
        <f t="shared" si="2"/>
        <v>10500.000000000002</v>
      </c>
      <c r="Z91" s="328">
        <f t="shared" si="3"/>
        <v>160500</v>
      </c>
    </row>
    <row r="92" spans="1:26" x14ac:dyDescent="0.3">
      <c r="A92" s="327"/>
      <c r="B92" s="327"/>
      <c r="C92" s="327"/>
      <c r="D92" s="327"/>
      <c r="E92" s="327"/>
      <c r="F92" s="327" t="s">
        <v>6018</v>
      </c>
      <c r="G92" s="327"/>
      <c r="H92" s="328">
        <v>200000</v>
      </c>
      <c r="I92" s="327"/>
      <c r="J92" s="327" t="s">
        <v>5948</v>
      </c>
      <c r="K92" s="349">
        <v>39835</v>
      </c>
      <c r="L92" s="327" t="s">
        <v>5956</v>
      </c>
      <c r="M92" s="329" t="s">
        <v>6019</v>
      </c>
      <c r="N92" s="327"/>
      <c r="O92" s="327"/>
      <c r="P92" s="327"/>
      <c r="Q92" s="329"/>
      <c r="R92" s="327"/>
      <c r="S92" s="327"/>
      <c r="T92" s="327"/>
      <c r="U92" s="327"/>
      <c r="V92" s="327"/>
      <c r="W92" s="327"/>
      <c r="X92" s="646"/>
      <c r="Y92" s="649">
        <f t="shared" si="2"/>
        <v>14000.000000000002</v>
      </c>
      <c r="Z92" s="328">
        <f t="shared" si="3"/>
        <v>214000</v>
      </c>
    </row>
    <row r="93" spans="1:26" x14ac:dyDescent="0.3">
      <c r="A93" s="327"/>
      <c r="B93" s="327"/>
      <c r="C93" s="327"/>
      <c r="D93" s="327"/>
      <c r="E93" s="327"/>
      <c r="F93" s="327" t="s">
        <v>6020</v>
      </c>
      <c r="G93" s="327"/>
      <c r="H93" s="328">
        <v>150000</v>
      </c>
      <c r="I93" s="327"/>
      <c r="J93" s="327" t="s">
        <v>5948</v>
      </c>
      <c r="K93" s="349">
        <v>39835</v>
      </c>
      <c r="L93" s="327" t="s">
        <v>5949</v>
      </c>
      <c r="M93" s="329" t="s">
        <v>6021</v>
      </c>
      <c r="N93" s="327"/>
      <c r="O93" s="327"/>
      <c r="P93" s="327"/>
      <c r="Q93" s="329"/>
      <c r="R93" s="327"/>
      <c r="S93" s="327"/>
      <c r="T93" s="327"/>
      <c r="U93" s="327"/>
      <c r="V93" s="327"/>
      <c r="W93" s="327"/>
      <c r="X93" s="646"/>
      <c r="Y93" s="649">
        <f t="shared" si="2"/>
        <v>10500.000000000002</v>
      </c>
      <c r="Z93" s="328">
        <f t="shared" si="3"/>
        <v>160500</v>
      </c>
    </row>
    <row r="94" spans="1:26" x14ac:dyDescent="0.3">
      <c r="A94" s="327"/>
      <c r="B94" s="327"/>
      <c r="C94" s="327"/>
      <c r="D94" s="327"/>
      <c r="E94" s="327"/>
      <c r="F94" s="327" t="s">
        <v>6022</v>
      </c>
      <c r="G94" s="327"/>
      <c r="H94" s="328">
        <v>150000</v>
      </c>
      <c r="I94" s="327"/>
      <c r="J94" s="327" t="s">
        <v>5948</v>
      </c>
      <c r="K94" s="349">
        <v>39835</v>
      </c>
      <c r="L94" s="327" t="s">
        <v>5949</v>
      </c>
      <c r="M94" s="329" t="s">
        <v>6023</v>
      </c>
      <c r="N94" s="327"/>
      <c r="O94" s="327"/>
      <c r="P94" s="327"/>
      <c r="Q94" s="329"/>
      <c r="R94" s="327"/>
      <c r="S94" s="327"/>
      <c r="T94" s="327"/>
      <c r="U94" s="327"/>
      <c r="V94" s="327"/>
      <c r="W94" s="327"/>
      <c r="X94" s="646"/>
      <c r="Y94" s="649">
        <f t="shared" si="2"/>
        <v>10500.000000000002</v>
      </c>
      <c r="Z94" s="328">
        <f t="shared" si="3"/>
        <v>160500</v>
      </c>
    </row>
    <row r="95" spans="1:26" x14ac:dyDescent="0.3">
      <c r="A95" s="327"/>
      <c r="B95" s="327"/>
      <c r="C95" s="327"/>
      <c r="D95" s="327"/>
      <c r="E95" s="327"/>
      <c r="F95" s="327" t="s">
        <v>6024</v>
      </c>
      <c r="G95" s="327"/>
      <c r="H95" s="328">
        <v>150000</v>
      </c>
      <c r="I95" s="327"/>
      <c r="J95" s="327" t="s">
        <v>5948</v>
      </c>
      <c r="K95" s="349">
        <v>39835</v>
      </c>
      <c r="L95" s="327" t="s">
        <v>5949</v>
      </c>
      <c r="M95" s="329" t="s">
        <v>6025</v>
      </c>
      <c r="N95" s="327"/>
      <c r="O95" s="327"/>
      <c r="P95" s="327"/>
      <c r="Q95" s="329"/>
      <c r="R95" s="327"/>
      <c r="S95" s="327"/>
      <c r="T95" s="327"/>
      <c r="U95" s="327"/>
      <c r="V95" s="327"/>
      <c r="W95" s="327"/>
      <c r="X95" s="646"/>
      <c r="Y95" s="649">
        <f t="shared" si="2"/>
        <v>10500.000000000002</v>
      </c>
      <c r="Z95" s="328">
        <f t="shared" si="3"/>
        <v>160500</v>
      </c>
    </row>
    <row r="96" spans="1:26" x14ac:dyDescent="0.3">
      <c r="A96" s="327"/>
      <c r="B96" s="327"/>
      <c r="C96" s="327"/>
      <c r="D96" s="327"/>
      <c r="E96" s="327"/>
      <c r="F96" s="327" t="s">
        <v>6026</v>
      </c>
      <c r="G96" s="327"/>
      <c r="H96" s="328">
        <v>150000</v>
      </c>
      <c r="I96" s="327"/>
      <c r="J96" s="327" t="s">
        <v>5948</v>
      </c>
      <c r="K96" s="349">
        <v>39835</v>
      </c>
      <c r="L96" s="327" t="s">
        <v>5949</v>
      </c>
      <c r="M96" s="329" t="s">
        <v>6027</v>
      </c>
      <c r="N96" s="327"/>
      <c r="O96" s="327"/>
      <c r="P96" s="327"/>
      <c r="Q96" s="329"/>
      <c r="R96" s="327"/>
      <c r="S96" s="327"/>
      <c r="T96" s="327"/>
      <c r="U96" s="327"/>
      <c r="V96" s="327"/>
      <c r="W96" s="327"/>
      <c r="X96" s="646"/>
      <c r="Y96" s="649">
        <f t="shared" si="2"/>
        <v>10500.000000000002</v>
      </c>
      <c r="Z96" s="328">
        <f t="shared" si="3"/>
        <v>160500</v>
      </c>
    </row>
    <row r="97" spans="1:26" x14ac:dyDescent="0.3">
      <c r="A97" s="327"/>
      <c r="B97" s="327"/>
      <c r="C97" s="327"/>
      <c r="D97" s="327"/>
      <c r="E97" s="327"/>
      <c r="F97" s="327" t="s">
        <v>6028</v>
      </c>
      <c r="G97" s="327"/>
      <c r="H97" s="328">
        <v>150000</v>
      </c>
      <c r="I97" s="327"/>
      <c r="J97" s="327" t="s">
        <v>5948</v>
      </c>
      <c r="K97" s="349">
        <v>39835</v>
      </c>
      <c r="L97" s="327" t="s">
        <v>5949</v>
      </c>
      <c r="M97" s="329" t="s">
        <v>6029</v>
      </c>
      <c r="N97" s="327"/>
      <c r="O97" s="327"/>
      <c r="P97" s="327"/>
      <c r="Q97" s="329"/>
      <c r="R97" s="327"/>
      <c r="S97" s="327"/>
      <c r="T97" s="327"/>
      <c r="U97" s="327"/>
      <c r="V97" s="327"/>
      <c r="W97" s="327"/>
      <c r="X97" s="646"/>
      <c r="Y97" s="649">
        <f t="shared" si="2"/>
        <v>10500.000000000002</v>
      </c>
      <c r="Z97" s="328">
        <f t="shared" si="3"/>
        <v>160500</v>
      </c>
    </row>
    <row r="98" spans="1:26" x14ac:dyDescent="0.3">
      <c r="A98" s="327"/>
      <c r="B98" s="327"/>
      <c r="C98" s="327"/>
      <c r="D98" s="327"/>
      <c r="E98" s="327"/>
      <c r="F98" s="327" t="s">
        <v>6030</v>
      </c>
      <c r="G98" s="327"/>
      <c r="H98" s="328">
        <v>150000</v>
      </c>
      <c r="I98" s="327"/>
      <c r="J98" s="327" t="s">
        <v>5948</v>
      </c>
      <c r="K98" s="349">
        <v>39835</v>
      </c>
      <c r="L98" s="327" t="s">
        <v>5949</v>
      </c>
      <c r="M98" s="329" t="s">
        <v>6031</v>
      </c>
      <c r="N98" s="327"/>
      <c r="O98" s="327"/>
      <c r="P98" s="327"/>
      <c r="Q98" s="329"/>
      <c r="R98" s="327"/>
      <c r="S98" s="327"/>
      <c r="T98" s="327"/>
      <c r="U98" s="327"/>
      <c r="V98" s="327"/>
      <c r="W98" s="327"/>
      <c r="X98" s="646"/>
      <c r="Y98" s="649">
        <f t="shared" si="2"/>
        <v>10500.000000000002</v>
      </c>
      <c r="Z98" s="328">
        <f t="shared" si="3"/>
        <v>160500</v>
      </c>
    </row>
    <row r="99" spans="1:26" x14ac:dyDescent="0.3">
      <c r="A99" s="327"/>
      <c r="B99" s="327"/>
      <c r="C99" s="327"/>
      <c r="D99" s="327"/>
      <c r="E99" s="327"/>
      <c r="F99" s="327" t="s">
        <v>6032</v>
      </c>
      <c r="G99" s="327"/>
      <c r="H99" s="328">
        <v>150000</v>
      </c>
      <c r="I99" s="327"/>
      <c r="J99" s="327" t="s">
        <v>5948</v>
      </c>
      <c r="K99" s="349">
        <v>39835</v>
      </c>
      <c r="L99" s="327" t="s">
        <v>5949</v>
      </c>
      <c r="M99" s="329" t="s">
        <v>6033</v>
      </c>
      <c r="N99" s="327"/>
      <c r="O99" s="327"/>
      <c r="P99" s="327"/>
      <c r="Q99" s="329"/>
      <c r="R99" s="327"/>
      <c r="S99" s="327"/>
      <c r="T99" s="327"/>
      <c r="U99" s="327"/>
      <c r="V99" s="327"/>
      <c r="W99" s="327"/>
      <c r="X99" s="646"/>
      <c r="Y99" s="649">
        <f t="shared" si="2"/>
        <v>10500.000000000002</v>
      </c>
      <c r="Z99" s="328">
        <f t="shared" si="3"/>
        <v>160500</v>
      </c>
    </row>
    <row r="100" spans="1:26" x14ac:dyDescent="0.3">
      <c r="A100" s="327"/>
      <c r="B100" s="327"/>
      <c r="C100" s="327"/>
      <c r="D100" s="327"/>
      <c r="E100" s="327"/>
      <c r="F100" s="327" t="s">
        <v>6034</v>
      </c>
      <c r="G100" s="327"/>
      <c r="H100" s="328">
        <v>150000</v>
      </c>
      <c r="I100" s="327"/>
      <c r="J100" s="327" t="s">
        <v>6035</v>
      </c>
      <c r="K100" s="349"/>
      <c r="L100" s="327" t="s">
        <v>3270</v>
      </c>
      <c r="M100" s="329">
        <v>8104112</v>
      </c>
      <c r="N100" s="327"/>
      <c r="O100" s="327"/>
      <c r="P100" s="327"/>
      <c r="Q100" s="329"/>
      <c r="R100" s="327"/>
      <c r="S100" s="327"/>
      <c r="T100" s="327"/>
      <c r="U100" s="327"/>
      <c r="V100" s="327"/>
      <c r="W100" s="327"/>
      <c r="X100" s="646"/>
      <c r="Y100" s="649">
        <f t="shared" si="2"/>
        <v>10500.000000000002</v>
      </c>
      <c r="Z100" s="328">
        <f t="shared" si="3"/>
        <v>160500</v>
      </c>
    </row>
    <row r="101" spans="1:26" x14ac:dyDescent="0.3">
      <c r="A101" s="327"/>
      <c r="B101" s="327"/>
      <c r="C101" s="327"/>
      <c r="D101" s="327"/>
      <c r="E101" s="327"/>
      <c r="F101" s="327" t="s">
        <v>6036</v>
      </c>
      <c r="G101" s="327"/>
      <c r="H101" s="328">
        <v>150000</v>
      </c>
      <c r="I101" s="327"/>
      <c r="J101" s="327" t="s">
        <v>5948</v>
      </c>
      <c r="K101" s="349">
        <v>39727</v>
      </c>
      <c r="L101" s="327" t="s">
        <v>6037</v>
      </c>
      <c r="M101" s="329" t="s">
        <v>6038</v>
      </c>
      <c r="N101" s="327"/>
      <c r="O101" s="327"/>
      <c r="P101" s="327"/>
      <c r="Q101" s="329"/>
      <c r="R101" s="327"/>
      <c r="S101" s="327"/>
      <c r="T101" s="327"/>
      <c r="U101" s="327"/>
      <c r="V101" s="327"/>
      <c r="W101" s="327"/>
      <c r="X101" s="646"/>
      <c r="Y101" s="649">
        <f t="shared" si="2"/>
        <v>10500.000000000002</v>
      </c>
      <c r="Z101" s="328">
        <f t="shared" si="3"/>
        <v>160500</v>
      </c>
    </row>
    <row r="102" spans="1:26" x14ac:dyDescent="0.3">
      <c r="A102" s="327"/>
      <c r="B102" s="327"/>
      <c r="C102" s="327"/>
      <c r="D102" s="327"/>
      <c r="E102" s="327"/>
      <c r="F102" s="327" t="s">
        <v>6039</v>
      </c>
      <c r="G102" s="327"/>
      <c r="H102" s="328">
        <v>150000</v>
      </c>
      <c r="I102" s="327"/>
      <c r="J102" s="327" t="s">
        <v>1098</v>
      </c>
      <c r="K102" s="349">
        <v>39835</v>
      </c>
      <c r="L102" s="327" t="s">
        <v>6040</v>
      </c>
      <c r="M102" s="329" t="s">
        <v>6041</v>
      </c>
      <c r="N102" s="327"/>
      <c r="O102" s="327"/>
      <c r="P102" s="327"/>
      <c r="Q102" s="329"/>
      <c r="R102" s="327"/>
      <c r="S102" s="327"/>
      <c r="T102" s="327"/>
      <c r="U102" s="327"/>
      <c r="V102" s="327"/>
      <c r="W102" s="327"/>
      <c r="X102" s="646"/>
      <c r="Y102" s="649">
        <f t="shared" si="2"/>
        <v>10500.000000000002</v>
      </c>
      <c r="Z102" s="328">
        <f t="shared" si="3"/>
        <v>160500</v>
      </c>
    </row>
    <row r="103" spans="1:26" x14ac:dyDescent="0.3">
      <c r="A103" s="327"/>
      <c r="B103" s="327"/>
      <c r="C103" s="327"/>
      <c r="D103" s="327"/>
      <c r="E103" s="327"/>
      <c r="F103" s="327" t="s">
        <v>6042</v>
      </c>
      <c r="G103" s="327"/>
      <c r="H103" s="328">
        <v>150000</v>
      </c>
      <c r="I103" s="327"/>
      <c r="J103" s="327" t="s">
        <v>3274</v>
      </c>
      <c r="K103" s="349"/>
      <c r="L103" s="327"/>
      <c r="M103" s="329" t="s">
        <v>6043</v>
      </c>
      <c r="N103" s="327"/>
      <c r="O103" s="327"/>
      <c r="P103" s="327"/>
      <c r="Q103" s="329"/>
      <c r="R103" s="327"/>
      <c r="S103" s="327"/>
      <c r="T103" s="327"/>
      <c r="U103" s="327"/>
      <c r="V103" s="327"/>
      <c r="W103" s="327"/>
      <c r="X103" s="646"/>
      <c r="Y103" s="649">
        <f t="shared" si="2"/>
        <v>10500.000000000002</v>
      </c>
      <c r="Z103" s="328">
        <f t="shared" si="3"/>
        <v>160500</v>
      </c>
    </row>
    <row r="104" spans="1:26" x14ac:dyDescent="0.3">
      <c r="A104" s="327"/>
      <c r="B104" s="327"/>
      <c r="C104" s="327"/>
      <c r="D104" s="327"/>
      <c r="E104" s="327"/>
      <c r="F104" s="327" t="s">
        <v>6044</v>
      </c>
      <c r="G104" s="327"/>
      <c r="H104" s="328">
        <v>150000</v>
      </c>
      <c r="I104" s="327"/>
      <c r="J104" s="327" t="s">
        <v>5948</v>
      </c>
      <c r="K104" s="349">
        <v>39835</v>
      </c>
      <c r="L104" s="327" t="s">
        <v>5949</v>
      </c>
      <c r="M104" s="329" t="s">
        <v>6045</v>
      </c>
      <c r="N104" s="327"/>
      <c r="O104" s="327"/>
      <c r="P104" s="327"/>
      <c r="Q104" s="329"/>
      <c r="R104" s="327"/>
      <c r="S104" s="327"/>
      <c r="T104" s="327"/>
      <c r="U104" s="327"/>
      <c r="V104" s="327"/>
      <c r="W104" s="327"/>
      <c r="X104" s="646"/>
      <c r="Y104" s="649">
        <f t="shared" si="2"/>
        <v>10500.000000000002</v>
      </c>
      <c r="Z104" s="328">
        <f t="shared" si="3"/>
        <v>160500</v>
      </c>
    </row>
    <row r="105" spans="1:26" x14ac:dyDescent="0.3">
      <c r="A105" s="327"/>
      <c r="B105" s="327"/>
      <c r="C105" s="327"/>
      <c r="D105" s="327"/>
      <c r="E105" s="327"/>
      <c r="F105" s="327" t="s">
        <v>6046</v>
      </c>
      <c r="G105" s="327"/>
      <c r="H105" s="328">
        <v>150000</v>
      </c>
      <c r="I105" s="327"/>
      <c r="J105" s="327" t="s">
        <v>6035</v>
      </c>
      <c r="K105" s="349"/>
      <c r="L105" s="327" t="s">
        <v>6047</v>
      </c>
      <c r="M105" s="329">
        <v>8104110</v>
      </c>
      <c r="N105" s="327"/>
      <c r="O105" s="327"/>
      <c r="P105" s="327"/>
      <c r="Q105" s="329"/>
      <c r="R105" s="327"/>
      <c r="S105" s="327"/>
      <c r="T105" s="327"/>
      <c r="U105" s="327"/>
      <c r="V105" s="327"/>
      <c r="W105" s="327"/>
      <c r="X105" s="646"/>
      <c r="Y105" s="649">
        <f t="shared" si="2"/>
        <v>10500.000000000002</v>
      </c>
      <c r="Z105" s="328">
        <f t="shared" si="3"/>
        <v>160500</v>
      </c>
    </row>
    <row r="106" spans="1:26" x14ac:dyDescent="0.3">
      <c r="A106" s="327"/>
      <c r="B106" s="327"/>
      <c r="C106" s="327"/>
      <c r="D106" s="327"/>
      <c r="E106" s="327"/>
      <c r="F106" s="327" t="s">
        <v>6048</v>
      </c>
      <c r="G106" s="327"/>
      <c r="H106" s="328">
        <v>150000</v>
      </c>
      <c r="I106" s="327"/>
      <c r="J106" s="327" t="s">
        <v>1098</v>
      </c>
      <c r="K106" s="349"/>
      <c r="L106" s="327" t="s">
        <v>6040</v>
      </c>
      <c r="M106" s="329" t="s">
        <v>6041</v>
      </c>
      <c r="N106" s="327"/>
      <c r="O106" s="327"/>
      <c r="P106" s="327"/>
      <c r="Q106" s="329"/>
      <c r="R106" s="327"/>
      <c r="S106" s="327"/>
      <c r="T106" s="327"/>
      <c r="U106" s="327"/>
      <c r="V106" s="327"/>
      <c r="W106" s="327"/>
      <c r="X106" s="646"/>
      <c r="Y106" s="649">
        <f t="shared" si="2"/>
        <v>10500.000000000002</v>
      </c>
      <c r="Z106" s="328">
        <f t="shared" si="3"/>
        <v>160500</v>
      </c>
    </row>
    <row r="107" spans="1:26" x14ac:dyDescent="0.3">
      <c r="A107" s="327"/>
      <c r="B107" s="327"/>
      <c r="C107" s="327"/>
      <c r="D107" s="327"/>
      <c r="E107" s="327"/>
      <c r="F107" s="327" t="s">
        <v>6049</v>
      </c>
      <c r="G107" s="327"/>
      <c r="H107" s="328">
        <v>150000</v>
      </c>
      <c r="I107" s="327"/>
      <c r="J107" s="327" t="s">
        <v>5948</v>
      </c>
      <c r="K107" s="349">
        <v>40092</v>
      </c>
      <c r="L107" s="327" t="s">
        <v>6037</v>
      </c>
      <c r="M107" s="329" t="s">
        <v>6050</v>
      </c>
      <c r="N107" s="327"/>
      <c r="O107" s="327"/>
      <c r="P107" s="327"/>
      <c r="Q107" s="329"/>
      <c r="R107" s="327"/>
      <c r="S107" s="327"/>
      <c r="T107" s="327"/>
      <c r="U107" s="327"/>
      <c r="V107" s="327"/>
      <c r="W107" s="327"/>
      <c r="X107" s="646"/>
      <c r="Y107" s="649">
        <f t="shared" si="2"/>
        <v>10500.000000000002</v>
      </c>
      <c r="Z107" s="328">
        <f t="shared" si="3"/>
        <v>160500</v>
      </c>
    </row>
    <row r="108" spans="1:26" x14ac:dyDescent="0.3">
      <c r="A108" s="327"/>
      <c r="B108" s="327"/>
      <c r="C108" s="327"/>
      <c r="D108" s="327"/>
      <c r="E108" s="327"/>
      <c r="F108" s="327" t="s">
        <v>6051</v>
      </c>
      <c r="G108" s="327"/>
      <c r="H108" s="328">
        <v>150000</v>
      </c>
      <c r="I108" s="327"/>
      <c r="J108" s="327" t="s">
        <v>3274</v>
      </c>
      <c r="K108" s="327"/>
      <c r="L108" s="327"/>
      <c r="M108" s="329" t="s">
        <v>6052</v>
      </c>
      <c r="N108" s="327"/>
      <c r="O108" s="327"/>
      <c r="P108" s="327"/>
      <c r="Q108" s="329"/>
      <c r="R108" s="327"/>
      <c r="S108" s="327"/>
      <c r="T108" s="327"/>
      <c r="U108" s="327"/>
      <c r="V108" s="327"/>
      <c r="W108" s="327"/>
      <c r="X108" s="646"/>
      <c r="Y108" s="649">
        <f t="shared" si="2"/>
        <v>10500.000000000002</v>
      </c>
      <c r="Z108" s="328">
        <f t="shared" si="3"/>
        <v>160500</v>
      </c>
    </row>
    <row r="109" spans="1:26" x14ac:dyDescent="0.3">
      <c r="A109" s="327"/>
      <c r="B109" s="327"/>
      <c r="C109" s="327"/>
      <c r="D109" s="327"/>
      <c r="E109" s="327"/>
      <c r="F109" s="327" t="s">
        <v>6053</v>
      </c>
      <c r="G109" s="327"/>
      <c r="H109" s="328">
        <v>150000</v>
      </c>
      <c r="I109" s="327"/>
      <c r="J109" s="327" t="s">
        <v>5948</v>
      </c>
      <c r="K109" s="349">
        <v>39835</v>
      </c>
      <c r="L109" s="327" t="s">
        <v>5949</v>
      </c>
      <c r="M109" s="329" t="s">
        <v>6054</v>
      </c>
      <c r="N109" s="327"/>
      <c r="O109" s="327"/>
      <c r="P109" s="327"/>
      <c r="Q109" s="329"/>
      <c r="R109" s="327"/>
      <c r="S109" s="327"/>
      <c r="T109" s="327"/>
      <c r="U109" s="327"/>
      <c r="V109" s="327"/>
      <c r="W109" s="327"/>
      <c r="X109" s="646"/>
      <c r="Y109" s="649">
        <f t="shared" si="2"/>
        <v>10500.000000000002</v>
      </c>
      <c r="Z109" s="328">
        <f t="shared" si="3"/>
        <v>160500</v>
      </c>
    </row>
    <row r="110" spans="1:26" x14ac:dyDescent="0.3">
      <c r="A110" s="327"/>
      <c r="B110" s="327"/>
      <c r="C110" s="327"/>
      <c r="D110" s="327"/>
      <c r="E110" s="327"/>
      <c r="F110" s="327" t="s">
        <v>6055</v>
      </c>
      <c r="G110" s="327"/>
      <c r="H110" s="328">
        <v>150000</v>
      </c>
      <c r="I110" s="327"/>
      <c r="J110" s="327" t="s">
        <v>6035</v>
      </c>
      <c r="K110" s="327"/>
      <c r="L110" s="327" t="s">
        <v>6056</v>
      </c>
      <c r="M110" s="329">
        <v>8104111</v>
      </c>
      <c r="N110" s="327"/>
      <c r="O110" s="327"/>
      <c r="P110" s="327"/>
      <c r="Q110" s="329"/>
      <c r="R110" s="327"/>
      <c r="S110" s="327"/>
      <c r="T110" s="327"/>
      <c r="U110" s="327"/>
      <c r="V110" s="327"/>
      <c r="W110" s="327"/>
      <c r="X110" s="646"/>
      <c r="Y110" s="649">
        <f t="shared" si="2"/>
        <v>10500.000000000002</v>
      </c>
      <c r="Z110" s="328">
        <f t="shared" si="3"/>
        <v>160500</v>
      </c>
    </row>
    <row r="111" spans="1:26" x14ac:dyDescent="0.3">
      <c r="A111" s="327"/>
      <c r="B111" s="327"/>
      <c r="C111" s="327"/>
      <c r="D111" s="327"/>
      <c r="E111" s="327"/>
      <c r="F111" s="327" t="s">
        <v>6057</v>
      </c>
      <c r="G111" s="327"/>
      <c r="H111" s="328">
        <v>150000</v>
      </c>
      <c r="I111" s="327"/>
      <c r="J111" s="327" t="s">
        <v>1098</v>
      </c>
      <c r="K111" s="327"/>
      <c r="L111" s="327" t="s">
        <v>6040</v>
      </c>
      <c r="M111" s="329"/>
      <c r="N111" s="327"/>
      <c r="O111" s="327"/>
      <c r="P111" s="327"/>
      <c r="Q111" s="329"/>
      <c r="R111" s="327"/>
      <c r="S111" s="327"/>
      <c r="T111" s="327"/>
      <c r="U111" s="327"/>
      <c r="V111" s="327"/>
      <c r="W111" s="327"/>
      <c r="X111" s="646" t="s">
        <v>6058</v>
      </c>
      <c r="Y111" s="649">
        <f t="shared" si="2"/>
        <v>10500.000000000002</v>
      </c>
      <c r="Z111" s="328">
        <f t="shared" si="3"/>
        <v>160500</v>
      </c>
    </row>
    <row r="112" spans="1:26" x14ac:dyDescent="0.3">
      <c r="A112" s="327"/>
      <c r="B112" s="327"/>
      <c r="C112" s="327"/>
      <c r="D112" s="327"/>
      <c r="E112" s="327"/>
      <c r="F112" s="327" t="s">
        <v>6059</v>
      </c>
      <c r="G112" s="327"/>
      <c r="H112" s="328">
        <v>200000</v>
      </c>
      <c r="I112" s="327"/>
      <c r="J112" s="327" t="s">
        <v>5948</v>
      </c>
      <c r="K112" s="349">
        <v>39727</v>
      </c>
      <c r="L112" s="327" t="s">
        <v>6037</v>
      </c>
      <c r="M112" s="329" t="s">
        <v>6060</v>
      </c>
      <c r="N112" s="327"/>
      <c r="O112" s="327"/>
      <c r="P112" s="327"/>
      <c r="Q112" s="329"/>
      <c r="R112" s="327"/>
      <c r="S112" s="327"/>
      <c r="T112" s="327"/>
      <c r="U112" s="327"/>
      <c r="V112" s="327"/>
      <c r="W112" s="327"/>
      <c r="X112" s="646"/>
      <c r="Y112" s="649">
        <f t="shared" si="2"/>
        <v>14000.000000000002</v>
      </c>
      <c r="Z112" s="328">
        <f t="shared" si="3"/>
        <v>214000</v>
      </c>
    </row>
    <row r="113" spans="1:26" x14ac:dyDescent="0.3">
      <c r="A113" s="342"/>
      <c r="B113" s="342"/>
      <c r="C113" s="342"/>
      <c r="D113" s="342"/>
      <c r="E113" s="342"/>
      <c r="F113" s="343" t="s">
        <v>994</v>
      </c>
      <c r="G113" s="343"/>
      <c r="H113" s="344">
        <f>SUM(H56:H112)</f>
        <v>8600000</v>
      </c>
      <c r="I113" s="342"/>
      <c r="J113" s="342"/>
      <c r="K113" s="352"/>
      <c r="L113" s="342"/>
      <c r="M113" s="345"/>
      <c r="N113" s="342"/>
      <c r="O113" s="342"/>
      <c r="P113" s="342"/>
      <c r="Q113" s="345"/>
      <c r="R113" s="342"/>
      <c r="S113" s="342"/>
      <c r="T113" s="342"/>
      <c r="U113" s="342"/>
      <c r="V113" s="342"/>
      <c r="W113" s="327"/>
      <c r="X113" s="646"/>
      <c r="Y113" s="649">
        <f t="shared" si="2"/>
        <v>602000</v>
      </c>
      <c r="Z113" s="344">
        <f t="shared" si="3"/>
        <v>9202000</v>
      </c>
    </row>
    <row r="114" spans="1:26" x14ac:dyDescent="0.3">
      <c r="A114" s="320"/>
      <c r="B114" s="320"/>
      <c r="C114" s="320"/>
      <c r="D114" s="320"/>
      <c r="E114" s="320"/>
      <c r="F114" s="321" t="s">
        <v>2464</v>
      </c>
      <c r="G114" s="320"/>
      <c r="H114" s="322"/>
      <c r="I114" s="320"/>
      <c r="J114" s="320"/>
      <c r="K114" s="320"/>
      <c r="L114" s="320"/>
      <c r="M114" s="324"/>
      <c r="N114" s="320"/>
      <c r="O114" s="320"/>
      <c r="P114" s="320"/>
      <c r="Q114" s="324"/>
      <c r="R114" s="320"/>
      <c r="S114" s="320"/>
      <c r="T114" s="320"/>
      <c r="U114" s="320"/>
      <c r="V114" s="320"/>
      <c r="W114" s="320"/>
      <c r="X114" s="648"/>
      <c r="Y114" s="649">
        <f t="shared" si="2"/>
        <v>0</v>
      </c>
      <c r="Z114" s="322">
        <f t="shared" si="3"/>
        <v>0</v>
      </c>
    </row>
    <row r="115" spans="1:26" x14ac:dyDescent="0.3">
      <c r="A115" s="327"/>
      <c r="B115" s="327"/>
      <c r="C115" s="327"/>
      <c r="D115" s="327"/>
      <c r="E115" s="327"/>
      <c r="F115" s="327"/>
      <c r="G115" s="327"/>
      <c r="H115" s="328"/>
      <c r="I115" s="327"/>
      <c r="J115" s="327"/>
      <c r="K115" s="327"/>
      <c r="L115" s="327"/>
      <c r="M115" s="329"/>
      <c r="N115" s="327"/>
      <c r="O115" s="327"/>
      <c r="P115" s="327"/>
      <c r="Q115" s="329"/>
      <c r="R115" s="327"/>
      <c r="S115" s="327"/>
      <c r="T115" s="327"/>
      <c r="U115" s="327"/>
      <c r="V115" s="327"/>
      <c r="W115" s="327"/>
      <c r="X115" s="646"/>
      <c r="Y115" s="649">
        <f t="shared" si="2"/>
        <v>0</v>
      </c>
      <c r="Z115" s="328">
        <f t="shared" si="3"/>
        <v>0</v>
      </c>
    </row>
    <row r="116" spans="1:26" x14ac:dyDescent="0.3">
      <c r="A116" s="327"/>
      <c r="B116" s="327"/>
      <c r="C116" s="327"/>
      <c r="D116" s="327"/>
      <c r="E116" s="327"/>
      <c r="F116" s="327" t="s">
        <v>6061</v>
      </c>
      <c r="G116" s="327"/>
      <c r="H116" s="328">
        <v>150000</v>
      </c>
      <c r="I116" s="327"/>
      <c r="J116" s="327"/>
      <c r="K116" s="327"/>
      <c r="L116" s="327"/>
      <c r="M116" s="329"/>
      <c r="N116" s="327"/>
      <c r="O116" s="327"/>
      <c r="P116" s="327"/>
      <c r="Q116" s="329"/>
      <c r="R116" s="327"/>
      <c r="S116" s="327"/>
      <c r="T116" s="327"/>
      <c r="U116" s="327"/>
      <c r="V116" s="327"/>
      <c r="W116" s="327"/>
      <c r="X116" s="646"/>
      <c r="Y116" s="649">
        <f t="shared" si="2"/>
        <v>10500.000000000002</v>
      </c>
      <c r="Z116" s="328">
        <f t="shared" si="3"/>
        <v>160500</v>
      </c>
    </row>
    <row r="117" spans="1:26" x14ac:dyDescent="0.3">
      <c r="A117" s="327"/>
      <c r="B117" s="327"/>
      <c r="C117" s="327"/>
      <c r="D117" s="327"/>
      <c r="E117" s="327"/>
      <c r="F117" s="327" t="s">
        <v>6062</v>
      </c>
      <c r="G117" s="327"/>
      <c r="H117" s="328">
        <v>100000</v>
      </c>
      <c r="I117" s="327"/>
      <c r="J117" s="327"/>
      <c r="K117" s="327"/>
      <c r="L117" s="327" t="s">
        <v>1567</v>
      </c>
      <c r="M117" s="329" t="s">
        <v>6063</v>
      </c>
      <c r="N117" s="327"/>
      <c r="O117" s="327"/>
      <c r="P117" s="327"/>
      <c r="Q117" s="329"/>
      <c r="R117" s="327"/>
      <c r="S117" s="327"/>
      <c r="T117" s="327"/>
      <c r="U117" s="327"/>
      <c r="V117" s="327"/>
      <c r="W117" s="327"/>
      <c r="X117" s="646"/>
      <c r="Y117" s="649">
        <f t="shared" si="2"/>
        <v>7000.0000000000009</v>
      </c>
      <c r="Z117" s="328">
        <f t="shared" si="3"/>
        <v>107000</v>
      </c>
    </row>
    <row r="118" spans="1:26" x14ac:dyDescent="0.3">
      <c r="A118" s="327"/>
      <c r="B118" s="327"/>
      <c r="C118" s="327"/>
      <c r="D118" s="327"/>
      <c r="E118" s="327"/>
      <c r="F118" s="327" t="s">
        <v>6064</v>
      </c>
      <c r="G118" s="327"/>
      <c r="H118" s="328">
        <v>100000</v>
      </c>
      <c r="I118" s="327"/>
      <c r="J118" s="327"/>
      <c r="K118" s="327"/>
      <c r="L118" s="327"/>
      <c r="M118" s="329" t="s">
        <v>6065</v>
      </c>
      <c r="N118" s="327"/>
      <c r="O118" s="327"/>
      <c r="P118" s="327"/>
      <c r="Q118" s="329"/>
      <c r="R118" s="327"/>
      <c r="S118" s="327"/>
      <c r="T118" s="327"/>
      <c r="U118" s="327"/>
      <c r="V118" s="327"/>
      <c r="W118" s="327"/>
      <c r="X118" s="646"/>
      <c r="Y118" s="649">
        <f t="shared" si="2"/>
        <v>7000.0000000000009</v>
      </c>
      <c r="Z118" s="328">
        <f t="shared" si="3"/>
        <v>107000</v>
      </c>
    </row>
    <row r="119" spans="1:26" x14ac:dyDescent="0.3">
      <c r="A119" s="327"/>
      <c r="B119" s="327"/>
      <c r="C119" s="327"/>
      <c r="D119" s="327"/>
      <c r="E119" s="327"/>
      <c r="F119" s="327" t="s">
        <v>6066</v>
      </c>
      <c r="G119" s="327"/>
      <c r="H119" s="328">
        <v>250000</v>
      </c>
      <c r="I119" s="327"/>
      <c r="J119" s="327"/>
      <c r="K119" s="327"/>
      <c r="L119" s="327"/>
      <c r="M119" s="329"/>
      <c r="N119" s="327"/>
      <c r="O119" s="327"/>
      <c r="P119" s="327"/>
      <c r="Q119" s="329"/>
      <c r="R119" s="327"/>
      <c r="S119" s="327"/>
      <c r="T119" s="327"/>
      <c r="U119" s="327"/>
      <c r="V119" s="327"/>
      <c r="W119" s="327"/>
      <c r="X119" s="646"/>
      <c r="Y119" s="649">
        <f t="shared" si="2"/>
        <v>17500</v>
      </c>
      <c r="Z119" s="328">
        <f t="shared" si="3"/>
        <v>267500</v>
      </c>
    </row>
    <row r="120" spans="1:26" x14ac:dyDescent="0.3">
      <c r="A120" s="327"/>
      <c r="B120" s="327"/>
      <c r="C120" s="327"/>
      <c r="D120" s="327"/>
      <c r="E120" s="327"/>
      <c r="F120" s="327" t="s">
        <v>6067</v>
      </c>
      <c r="G120" s="327"/>
      <c r="H120" s="328">
        <v>300000</v>
      </c>
      <c r="I120" s="327"/>
      <c r="J120" s="327"/>
      <c r="K120" s="327"/>
      <c r="L120" s="327"/>
      <c r="M120" s="329"/>
      <c r="N120" s="327"/>
      <c r="O120" s="327"/>
      <c r="P120" s="327"/>
      <c r="Q120" s="329"/>
      <c r="R120" s="327"/>
      <c r="S120" s="327"/>
      <c r="T120" s="327"/>
      <c r="U120" s="327"/>
      <c r="V120" s="327"/>
      <c r="W120" s="327"/>
      <c r="X120" s="646"/>
      <c r="Y120" s="649">
        <f t="shared" si="2"/>
        <v>21000.000000000004</v>
      </c>
      <c r="Z120" s="328">
        <f t="shared" si="3"/>
        <v>321000</v>
      </c>
    </row>
    <row r="121" spans="1:26" x14ac:dyDescent="0.3">
      <c r="A121" s="342"/>
      <c r="B121" s="342"/>
      <c r="C121" s="342"/>
      <c r="D121" s="342"/>
      <c r="E121" s="342"/>
      <c r="F121" s="343" t="s">
        <v>994</v>
      </c>
      <c r="G121" s="343"/>
      <c r="H121" s="344">
        <f>SUM(H116:H120)</f>
        <v>900000</v>
      </c>
      <c r="I121" s="342"/>
      <c r="J121" s="342"/>
      <c r="K121" s="342"/>
      <c r="L121" s="342"/>
      <c r="M121" s="345"/>
      <c r="N121" s="342"/>
      <c r="O121" s="342"/>
      <c r="P121" s="342"/>
      <c r="Q121" s="345"/>
      <c r="R121" s="342"/>
      <c r="S121" s="342"/>
      <c r="T121" s="342"/>
      <c r="U121" s="342"/>
      <c r="V121" s="342"/>
      <c r="W121" s="327"/>
      <c r="X121" s="646"/>
      <c r="Y121" s="649">
        <f t="shared" si="2"/>
        <v>63000.000000000007</v>
      </c>
      <c r="Z121" s="344">
        <f t="shared" si="3"/>
        <v>963000</v>
      </c>
    </row>
    <row r="122" spans="1:26" x14ac:dyDescent="0.3">
      <c r="A122" s="320"/>
      <c r="B122" s="320"/>
      <c r="C122" s="320"/>
      <c r="D122" s="320"/>
      <c r="E122" s="320"/>
      <c r="F122" s="321" t="s">
        <v>1168</v>
      </c>
      <c r="G122" s="320"/>
      <c r="H122" s="322"/>
      <c r="I122" s="320"/>
      <c r="J122" s="320"/>
      <c r="K122" s="320"/>
      <c r="L122" s="320"/>
      <c r="M122" s="324"/>
      <c r="N122" s="320"/>
      <c r="O122" s="320"/>
      <c r="P122" s="320"/>
      <c r="Q122" s="324"/>
      <c r="R122" s="320"/>
      <c r="S122" s="320"/>
      <c r="T122" s="320"/>
      <c r="U122" s="320"/>
      <c r="V122" s="320"/>
      <c r="W122" s="320"/>
      <c r="X122" s="648"/>
      <c r="Y122" s="649">
        <f t="shared" si="2"/>
        <v>0</v>
      </c>
      <c r="Z122" s="322">
        <f t="shared" si="3"/>
        <v>0</v>
      </c>
    </row>
    <row r="123" spans="1:26" x14ac:dyDescent="0.3">
      <c r="A123" s="327"/>
      <c r="B123" s="327"/>
      <c r="C123" s="327"/>
      <c r="D123" s="327"/>
      <c r="E123" s="327"/>
      <c r="F123" s="327"/>
      <c r="G123" s="327"/>
      <c r="H123" s="328"/>
      <c r="I123" s="327"/>
      <c r="J123" s="327"/>
      <c r="K123" s="327"/>
      <c r="L123" s="327"/>
      <c r="M123" s="329"/>
      <c r="N123" s="327"/>
      <c r="O123" s="327"/>
      <c r="P123" s="327"/>
      <c r="Q123" s="329"/>
      <c r="R123" s="327"/>
      <c r="S123" s="327"/>
      <c r="T123" s="327"/>
      <c r="U123" s="327"/>
      <c r="V123" s="327"/>
      <c r="W123" s="327"/>
      <c r="X123" s="646"/>
      <c r="Y123" s="649">
        <f t="shared" si="2"/>
        <v>0</v>
      </c>
      <c r="Z123" s="328">
        <f t="shared" si="3"/>
        <v>0</v>
      </c>
    </row>
    <row r="124" spans="1:26" x14ac:dyDescent="0.3">
      <c r="A124" s="327"/>
      <c r="B124" s="327"/>
      <c r="C124" s="327"/>
      <c r="D124" s="327"/>
      <c r="E124" s="327"/>
      <c r="F124" s="327" t="s">
        <v>6068</v>
      </c>
      <c r="G124" s="327"/>
      <c r="H124" s="328">
        <v>60000</v>
      </c>
      <c r="I124" s="327"/>
      <c r="J124" s="327" t="s">
        <v>1170</v>
      </c>
      <c r="K124" s="327">
        <v>2014</v>
      </c>
      <c r="L124" s="327" t="s">
        <v>1171</v>
      </c>
      <c r="M124" s="329">
        <v>73004621</v>
      </c>
      <c r="N124" s="327"/>
      <c r="O124" s="327"/>
      <c r="P124" s="327"/>
      <c r="Q124" s="329"/>
      <c r="R124" s="327"/>
      <c r="S124" s="327"/>
      <c r="T124" s="327"/>
      <c r="U124" s="327"/>
      <c r="V124" s="327"/>
      <c r="W124" s="327"/>
      <c r="X124" s="646"/>
      <c r="Y124" s="649">
        <f t="shared" si="2"/>
        <v>4200</v>
      </c>
      <c r="Z124" s="328">
        <f t="shared" si="3"/>
        <v>64200</v>
      </c>
    </row>
    <row r="125" spans="1:26" x14ac:dyDescent="0.3">
      <c r="A125" s="327"/>
      <c r="B125" s="327"/>
      <c r="C125" s="327"/>
      <c r="D125" s="327"/>
      <c r="E125" s="327"/>
      <c r="F125" s="327" t="s">
        <v>6069</v>
      </c>
      <c r="G125" s="327"/>
      <c r="H125" s="328">
        <v>60000</v>
      </c>
      <c r="I125" s="327"/>
      <c r="J125" s="327" t="s">
        <v>1170</v>
      </c>
      <c r="K125" s="327">
        <v>2014</v>
      </c>
      <c r="L125" s="327" t="s">
        <v>1171</v>
      </c>
      <c r="M125" s="329">
        <v>73004242</v>
      </c>
      <c r="N125" s="327"/>
      <c r="O125" s="327"/>
      <c r="P125" s="327"/>
      <c r="Q125" s="329"/>
      <c r="R125" s="327"/>
      <c r="S125" s="327"/>
      <c r="T125" s="327"/>
      <c r="U125" s="327"/>
      <c r="V125" s="327"/>
      <c r="W125" s="327"/>
      <c r="X125" s="646"/>
      <c r="Y125" s="649">
        <f t="shared" si="2"/>
        <v>4200</v>
      </c>
      <c r="Z125" s="328">
        <f t="shared" si="3"/>
        <v>64200</v>
      </c>
    </row>
    <row r="126" spans="1:26" x14ac:dyDescent="0.3">
      <c r="A126" s="342"/>
      <c r="B126" s="342"/>
      <c r="C126" s="342"/>
      <c r="D126" s="342"/>
      <c r="E126" s="342"/>
      <c r="F126" s="343" t="s">
        <v>994</v>
      </c>
      <c r="G126" s="343"/>
      <c r="H126" s="344">
        <f>SUM(H124:H125)</f>
        <v>120000</v>
      </c>
      <c r="I126" s="342"/>
      <c r="J126" s="342"/>
      <c r="K126" s="342"/>
      <c r="L126" s="342"/>
      <c r="M126" s="345"/>
      <c r="N126" s="342"/>
      <c r="O126" s="342"/>
      <c r="P126" s="342"/>
      <c r="Q126" s="345"/>
      <c r="R126" s="342"/>
      <c r="S126" s="342"/>
      <c r="T126" s="342"/>
      <c r="U126" s="342"/>
      <c r="V126" s="342"/>
      <c r="W126" s="327"/>
      <c r="X126" s="646"/>
      <c r="Y126" s="649">
        <f t="shared" si="2"/>
        <v>8400</v>
      </c>
      <c r="Z126" s="344">
        <f t="shared" si="3"/>
        <v>128400</v>
      </c>
    </row>
    <row r="127" spans="1:26" x14ac:dyDescent="0.3">
      <c r="A127" s="320"/>
      <c r="B127" s="320"/>
      <c r="C127" s="320"/>
      <c r="D127" s="320"/>
      <c r="E127" s="320"/>
      <c r="F127" s="321" t="s">
        <v>1944</v>
      </c>
      <c r="G127" s="320"/>
      <c r="H127" s="322"/>
      <c r="I127" s="320"/>
      <c r="J127" s="320"/>
      <c r="K127" s="320"/>
      <c r="L127" s="320"/>
      <c r="M127" s="324"/>
      <c r="N127" s="320"/>
      <c r="O127" s="320"/>
      <c r="P127" s="320"/>
      <c r="Q127" s="324"/>
      <c r="R127" s="320"/>
      <c r="S127" s="320"/>
      <c r="T127" s="320"/>
      <c r="U127" s="320"/>
      <c r="V127" s="320"/>
      <c r="W127" s="320"/>
      <c r="X127" s="648"/>
      <c r="Y127" s="649">
        <f t="shared" si="2"/>
        <v>0</v>
      </c>
      <c r="Z127" s="322">
        <f t="shared" si="3"/>
        <v>0</v>
      </c>
    </row>
    <row r="128" spans="1:26" x14ac:dyDescent="0.3">
      <c r="A128" s="327"/>
      <c r="B128" s="327"/>
      <c r="C128" s="327"/>
      <c r="D128" s="327"/>
      <c r="E128" s="327"/>
      <c r="F128" s="327"/>
      <c r="G128" s="327"/>
      <c r="H128" s="328"/>
      <c r="I128" s="327"/>
      <c r="J128" s="327"/>
      <c r="K128" s="327"/>
      <c r="L128" s="327"/>
      <c r="M128" s="329"/>
      <c r="N128" s="327"/>
      <c r="O128" s="327"/>
      <c r="P128" s="327"/>
      <c r="Q128" s="329"/>
      <c r="R128" s="327"/>
      <c r="S128" s="327"/>
      <c r="T128" s="327"/>
      <c r="U128" s="327"/>
      <c r="V128" s="327"/>
      <c r="W128" s="327"/>
      <c r="X128" s="646"/>
      <c r="Y128" s="649">
        <f t="shared" si="2"/>
        <v>0</v>
      </c>
      <c r="Z128" s="328">
        <f t="shared" si="3"/>
        <v>0</v>
      </c>
    </row>
    <row r="129" spans="1:26" x14ac:dyDescent="0.3">
      <c r="A129" s="327"/>
      <c r="B129" s="327"/>
      <c r="C129" s="327"/>
      <c r="D129" s="327"/>
      <c r="E129" s="327"/>
      <c r="F129" s="327" t="s">
        <v>6070</v>
      </c>
      <c r="G129" s="327"/>
      <c r="H129" s="328">
        <v>100000</v>
      </c>
      <c r="I129" s="327"/>
      <c r="J129" s="327"/>
      <c r="K129" s="327"/>
      <c r="L129" s="327"/>
      <c r="M129" s="329"/>
      <c r="N129" s="327"/>
      <c r="O129" s="327"/>
      <c r="P129" s="327"/>
      <c r="Q129" s="329"/>
      <c r="R129" s="327"/>
      <c r="S129" s="327"/>
      <c r="T129" s="327"/>
      <c r="U129" s="327"/>
      <c r="V129" s="327"/>
      <c r="W129" s="327"/>
      <c r="X129" s="646"/>
      <c r="Y129" s="649">
        <f t="shared" si="2"/>
        <v>7000.0000000000009</v>
      </c>
      <c r="Z129" s="328">
        <f t="shared" si="3"/>
        <v>107000</v>
      </c>
    </row>
    <row r="130" spans="1:26" x14ac:dyDescent="0.3">
      <c r="A130" s="327"/>
      <c r="B130" s="327"/>
      <c r="C130" s="327"/>
      <c r="D130" s="327"/>
      <c r="E130" s="327"/>
      <c r="F130" s="327" t="s">
        <v>6071</v>
      </c>
      <c r="G130" s="327"/>
      <c r="H130" s="328">
        <v>50000</v>
      </c>
      <c r="I130" s="327"/>
      <c r="J130" s="327"/>
      <c r="K130" s="327"/>
      <c r="L130" s="327"/>
      <c r="M130" s="329"/>
      <c r="N130" s="327"/>
      <c r="O130" s="327"/>
      <c r="P130" s="327"/>
      <c r="Q130" s="329"/>
      <c r="R130" s="327"/>
      <c r="S130" s="327"/>
      <c r="T130" s="327"/>
      <c r="U130" s="327"/>
      <c r="V130" s="327"/>
      <c r="W130" s="327"/>
      <c r="X130" s="646"/>
      <c r="Y130" s="649">
        <f t="shared" si="2"/>
        <v>3500.0000000000005</v>
      </c>
      <c r="Z130" s="328">
        <f t="shared" si="3"/>
        <v>53500</v>
      </c>
    </row>
    <row r="131" spans="1:26" x14ac:dyDescent="0.3">
      <c r="A131" s="327"/>
      <c r="B131" s="327"/>
      <c r="C131" s="327"/>
      <c r="D131" s="327"/>
      <c r="E131" s="327"/>
      <c r="F131" s="327" t="s">
        <v>6072</v>
      </c>
      <c r="G131" s="327"/>
      <c r="H131" s="328">
        <v>50000</v>
      </c>
      <c r="I131" s="327"/>
      <c r="J131" s="327"/>
      <c r="K131" s="327"/>
      <c r="L131" s="327"/>
      <c r="M131" s="329"/>
      <c r="N131" s="327"/>
      <c r="O131" s="327"/>
      <c r="P131" s="327"/>
      <c r="Q131" s="329"/>
      <c r="R131" s="327"/>
      <c r="S131" s="327"/>
      <c r="T131" s="327"/>
      <c r="U131" s="327"/>
      <c r="V131" s="327"/>
      <c r="W131" s="327"/>
      <c r="X131" s="646"/>
      <c r="Y131" s="649">
        <f t="shared" si="2"/>
        <v>3500.0000000000005</v>
      </c>
      <c r="Z131" s="328">
        <f t="shared" si="3"/>
        <v>53500</v>
      </c>
    </row>
    <row r="132" spans="1:26" x14ac:dyDescent="0.3">
      <c r="A132" s="327"/>
      <c r="B132" s="327"/>
      <c r="C132" s="327"/>
      <c r="D132" s="327"/>
      <c r="E132" s="327"/>
      <c r="F132" s="353" t="s">
        <v>6073</v>
      </c>
      <c r="G132" s="327"/>
      <c r="H132" s="328">
        <v>70000</v>
      </c>
      <c r="I132" s="327"/>
      <c r="J132" s="327" t="s">
        <v>1577</v>
      </c>
      <c r="K132" s="327"/>
      <c r="L132" s="327"/>
      <c r="M132" s="329"/>
      <c r="N132" s="327"/>
      <c r="O132" s="327"/>
      <c r="P132" s="327"/>
      <c r="Q132" s="329"/>
      <c r="R132" s="327"/>
      <c r="S132" s="327"/>
      <c r="T132" s="327"/>
      <c r="U132" s="327"/>
      <c r="V132" s="327"/>
      <c r="W132" s="327"/>
      <c r="X132" s="646"/>
      <c r="Y132" s="649">
        <f t="shared" si="2"/>
        <v>4900.0000000000009</v>
      </c>
      <c r="Z132" s="328">
        <f t="shared" si="3"/>
        <v>74900</v>
      </c>
    </row>
    <row r="133" spans="1:26" x14ac:dyDescent="0.3">
      <c r="A133" s="327"/>
      <c r="B133" s="327"/>
      <c r="C133" s="327"/>
      <c r="D133" s="327"/>
      <c r="E133" s="327"/>
      <c r="F133" s="327" t="s">
        <v>6074</v>
      </c>
      <c r="G133" s="327"/>
      <c r="H133" s="328">
        <v>50000</v>
      </c>
      <c r="I133" s="327"/>
      <c r="J133" s="327" t="s">
        <v>5948</v>
      </c>
      <c r="K133" s="349">
        <v>38743</v>
      </c>
      <c r="L133" s="327" t="s">
        <v>6075</v>
      </c>
      <c r="M133" s="329" t="s">
        <v>6076</v>
      </c>
      <c r="N133" s="327"/>
      <c r="O133" s="327"/>
      <c r="P133" s="327"/>
      <c r="Q133" s="329"/>
      <c r="R133" s="327"/>
      <c r="S133" s="327"/>
      <c r="T133" s="327"/>
      <c r="U133" s="327"/>
      <c r="V133" s="327"/>
      <c r="W133" s="327"/>
      <c r="X133" s="646"/>
      <c r="Y133" s="649">
        <f t="shared" si="2"/>
        <v>3500.0000000000005</v>
      </c>
      <c r="Z133" s="328">
        <f t="shared" si="3"/>
        <v>53500</v>
      </c>
    </row>
    <row r="134" spans="1:26" x14ac:dyDescent="0.3">
      <c r="A134" s="327"/>
      <c r="B134" s="327"/>
      <c r="C134" s="327"/>
      <c r="D134" s="327"/>
      <c r="E134" s="327"/>
      <c r="F134" s="327" t="s">
        <v>6077</v>
      </c>
      <c r="G134" s="327"/>
      <c r="H134" s="328">
        <v>50000</v>
      </c>
      <c r="I134" s="327"/>
      <c r="J134" s="327"/>
      <c r="K134" s="327"/>
      <c r="L134" s="327"/>
      <c r="M134" s="329">
        <v>301</v>
      </c>
      <c r="N134" s="327"/>
      <c r="O134" s="327"/>
      <c r="P134" s="327"/>
      <c r="Q134" s="329"/>
      <c r="R134" s="327"/>
      <c r="S134" s="327"/>
      <c r="T134" s="327"/>
      <c r="U134" s="327"/>
      <c r="V134" s="327"/>
      <c r="W134" s="327"/>
      <c r="X134" s="646"/>
      <c r="Y134" s="649">
        <f t="shared" ref="Y134:Y153" si="4">H134*Y$4</f>
        <v>3500.0000000000005</v>
      </c>
      <c r="Z134" s="328">
        <f t="shared" ref="Z134:Z153" si="5">H134+Y134</f>
        <v>53500</v>
      </c>
    </row>
    <row r="135" spans="1:26" x14ac:dyDescent="0.3">
      <c r="A135" s="327"/>
      <c r="B135" s="327"/>
      <c r="C135" s="327"/>
      <c r="D135" s="327"/>
      <c r="E135" s="327"/>
      <c r="F135" s="327" t="s">
        <v>6078</v>
      </c>
      <c r="G135" s="327"/>
      <c r="H135" s="328">
        <v>50000</v>
      </c>
      <c r="I135" s="327"/>
      <c r="J135" s="327" t="s">
        <v>5948</v>
      </c>
      <c r="L135" s="327" t="s">
        <v>6079</v>
      </c>
      <c r="M135" s="329" t="s">
        <v>6080</v>
      </c>
      <c r="N135" s="327"/>
      <c r="O135" s="327"/>
      <c r="P135" s="327"/>
      <c r="Q135" s="329"/>
      <c r="R135" s="327"/>
      <c r="S135" s="327"/>
      <c r="T135" s="327"/>
      <c r="U135" s="327"/>
      <c r="V135" s="327"/>
      <c r="W135" s="327"/>
      <c r="X135" s="646"/>
      <c r="Y135" s="649">
        <f t="shared" si="4"/>
        <v>3500.0000000000005</v>
      </c>
      <c r="Z135" s="328">
        <f t="shared" si="5"/>
        <v>53500</v>
      </c>
    </row>
    <row r="136" spans="1:26" x14ac:dyDescent="0.3">
      <c r="A136" s="327"/>
      <c r="B136" s="327"/>
      <c r="C136" s="327"/>
      <c r="D136" s="327"/>
      <c r="E136" s="327"/>
      <c r="F136" s="327" t="s">
        <v>6081</v>
      </c>
      <c r="G136" s="327"/>
      <c r="H136" s="328">
        <v>60000</v>
      </c>
      <c r="I136" s="327"/>
      <c r="J136" s="327" t="s">
        <v>5948</v>
      </c>
      <c r="K136" s="327"/>
      <c r="L136" s="327"/>
      <c r="M136" s="329"/>
      <c r="N136" s="327"/>
      <c r="O136" s="327"/>
      <c r="P136" s="327"/>
      <c r="Q136" s="329"/>
      <c r="R136" s="327"/>
      <c r="S136" s="327"/>
      <c r="T136" s="327"/>
      <c r="U136" s="327"/>
      <c r="V136" s="327"/>
      <c r="W136" s="327"/>
      <c r="X136" s="646"/>
      <c r="Y136" s="649">
        <f t="shared" si="4"/>
        <v>4200</v>
      </c>
      <c r="Z136" s="328">
        <f t="shared" si="5"/>
        <v>64200</v>
      </c>
    </row>
    <row r="137" spans="1:26" x14ac:dyDescent="0.3">
      <c r="A137" s="327"/>
      <c r="B137" s="327"/>
      <c r="C137" s="327"/>
      <c r="D137" s="327"/>
      <c r="E137" s="327"/>
      <c r="F137" s="327" t="s">
        <v>6082</v>
      </c>
      <c r="G137" s="327"/>
      <c r="H137" s="328">
        <v>100000</v>
      </c>
      <c r="I137" s="327"/>
      <c r="J137" s="327" t="s">
        <v>5948</v>
      </c>
      <c r="K137" s="327"/>
      <c r="L137" s="327"/>
      <c r="M137" s="329"/>
      <c r="N137" s="327"/>
      <c r="O137" s="327"/>
      <c r="P137" s="327"/>
      <c r="Q137" s="329"/>
      <c r="R137" s="327"/>
      <c r="S137" s="327"/>
      <c r="T137" s="327"/>
      <c r="U137" s="327"/>
      <c r="V137" s="327"/>
      <c r="W137" s="327"/>
      <c r="X137" s="646"/>
      <c r="Y137" s="649">
        <f t="shared" si="4"/>
        <v>7000.0000000000009</v>
      </c>
      <c r="Z137" s="328">
        <f t="shared" si="5"/>
        <v>107000</v>
      </c>
    </row>
    <row r="138" spans="1:26" x14ac:dyDescent="0.3">
      <c r="A138" s="327"/>
      <c r="B138" s="327"/>
      <c r="C138" s="327"/>
      <c r="D138" s="327"/>
      <c r="E138" s="327"/>
      <c r="F138" s="327" t="s">
        <v>6083</v>
      </c>
      <c r="G138" s="327"/>
      <c r="H138" s="328">
        <v>100000</v>
      </c>
      <c r="I138" s="327"/>
      <c r="J138" s="327" t="s">
        <v>5948</v>
      </c>
      <c r="K138" s="327"/>
      <c r="L138" s="327"/>
      <c r="M138" s="329"/>
      <c r="N138" s="327"/>
      <c r="O138" s="327"/>
      <c r="P138" s="327"/>
      <c r="Q138" s="329"/>
      <c r="R138" s="327"/>
      <c r="S138" s="327"/>
      <c r="T138" s="327"/>
      <c r="U138" s="327"/>
      <c r="V138" s="327"/>
      <c r="W138" s="327"/>
      <c r="X138" s="646"/>
      <c r="Y138" s="649">
        <f t="shared" si="4"/>
        <v>7000.0000000000009</v>
      </c>
      <c r="Z138" s="328">
        <f t="shared" si="5"/>
        <v>107000</v>
      </c>
    </row>
    <row r="139" spans="1:26" x14ac:dyDescent="0.3">
      <c r="A139" s="327"/>
      <c r="B139" s="327"/>
      <c r="C139" s="327"/>
      <c r="D139" s="327"/>
      <c r="E139" s="327"/>
      <c r="F139" s="327" t="s">
        <v>6084</v>
      </c>
      <c r="G139" s="327"/>
      <c r="H139" s="328">
        <v>60000</v>
      </c>
      <c r="I139" s="327"/>
      <c r="J139" s="327" t="s">
        <v>2477</v>
      </c>
      <c r="K139" s="327"/>
      <c r="L139" s="327"/>
      <c r="M139" s="329">
        <v>40210125</v>
      </c>
      <c r="N139" s="327"/>
      <c r="O139" s="327"/>
      <c r="P139" s="327"/>
      <c r="Q139" s="329"/>
      <c r="R139" s="327"/>
      <c r="S139" s="327"/>
      <c r="T139" s="327"/>
      <c r="U139" s="327"/>
      <c r="V139" s="327"/>
      <c r="W139" s="327"/>
      <c r="X139" s="646"/>
      <c r="Y139" s="649">
        <f t="shared" si="4"/>
        <v>4200</v>
      </c>
      <c r="Z139" s="328">
        <f t="shared" si="5"/>
        <v>64200</v>
      </c>
    </row>
    <row r="140" spans="1:26" x14ac:dyDescent="0.3">
      <c r="A140" s="327"/>
      <c r="B140" s="327"/>
      <c r="C140" s="327"/>
      <c r="D140" s="327"/>
      <c r="E140" s="327"/>
      <c r="F140" s="327" t="s">
        <v>6085</v>
      </c>
      <c r="G140" s="327"/>
      <c r="H140" s="328">
        <v>50000</v>
      </c>
      <c r="I140" s="327"/>
      <c r="J140" s="327"/>
      <c r="K140" s="327"/>
      <c r="L140" s="327"/>
      <c r="M140" s="329" t="s">
        <v>6086</v>
      </c>
      <c r="N140" s="327"/>
      <c r="O140" s="327"/>
      <c r="P140" s="327"/>
      <c r="Q140" s="329"/>
      <c r="R140" s="327"/>
      <c r="S140" s="327"/>
      <c r="T140" s="327"/>
      <c r="U140" s="327"/>
      <c r="V140" s="327"/>
      <c r="W140" s="327"/>
      <c r="X140" s="646"/>
      <c r="Y140" s="649">
        <f t="shared" si="4"/>
        <v>3500.0000000000005</v>
      </c>
      <c r="Z140" s="328">
        <f t="shared" si="5"/>
        <v>53500</v>
      </c>
    </row>
    <row r="141" spans="1:26" x14ac:dyDescent="0.3">
      <c r="A141" s="327"/>
      <c r="B141" s="327"/>
      <c r="C141" s="327"/>
      <c r="D141" s="327"/>
      <c r="E141" s="327"/>
      <c r="F141" s="327" t="s">
        <v>6085</v>
      </c>
      <c r="G141" s="327"/>
      <c r="H141" s="328">
        <v>50000</v>
      </c>
      <c r="I141" s="327"/>
      <c r="J141" s="327"/>
      <c r="K141" s="327"/>
      <c r="L141" s="327"/>
      <c r="M141" s="329" t="s">
        <v>6087</v>
      </c>
      <c r="N141" s="327"/>
      <c r="O141" s="327"/>
      <c r="P141" s="327"/>
      <c r="Q141" s="329"/>
      <c r="R141" s="327"/>
      <c r="S141" s="327"/>
      <c r="T141" s="327"/>
      <c r="U141" s="327"/>
      <c r="V141" s="327"/>
      <c r="W141" s="327"/>
      <c r="X141" s="646"/>
      <c r="Y141" s="649">
        <f t="shared" si="4"/>
        <v>3500.0000000000005</v>
      </c>
      <c r="Z141" s="328">
        <f t="shared" si="5"/>
        <v>53500</v>
      </c>
    </row>
    <row r="142" spans="1:26" x14ac:dyDescent="0.3">
      <c r="A142" s="327"/>
      <c r="B142" s="327"/>
      <c r="C142" s="327"/>
      <c r="D142" s="327"/>
      <c r="E142" s="327"/>
      <c r="F142" s="327" t="s">
        <v>6085</v>
      </c>
      <c r="G142" s="327"/>
      <c r="H142" s="328">
        <v>50000</v>
      </c>
      <c r="I142" s="327"/>
      <c r="J142" s="327"/>
      <c r="K142" s="327"/>
      <c r="L142" s="327"/>
      <c r="M142" s="329" t="s">
        <v>6088</v>
      </c>
      <c r="N142" s="327"/>
      <c r="O142" s="327"/>
      <c r="P142" s="327"/>
      <c r="Q142" s="329"/>
      <c r="R142" s="327"/>
      <c r="S142" s="327"/>
      <c r="T142" s="327"/>
      <c r="U142" s="327"/>
      <c r="V142" s="327"/>
      <c r="W142" s="327"/>
      <c r="X142" s="646"/>
      <c r="Y142" s="649">
        <f t="shared" si="4"/>
        <v>3500.0000000000005</v>
      </c>
      <c r="Z142" s="328">
        <f t="shared" si="5"/>
        <v>53500</v>
      </c>
    </row>
    <row r="143" spans="1:26" x14ac:dyDescent="0.3">
      <c r="A143" s="327"/>
      <c r="B143" s="327"/>
      <c r="C143" s="327"/>
      <c r="D143" s="327"/>
      <c r="E143" s="327"/>
      <c r="F143" s="327" t="s">
        <v>6089</v>
      </c>
      <c r="G143" s="327"/>
      <c r="H143" s="328">
        <v>80000</v>
      </c>
      <c r="I143" s="327"/>
      <c r="J143" s="327" t="s">
        <v>2477</v>
      </c>
      <c r="K143" s="327"/>
      <c r="L143" s="327"/>
      <c r="M143" s="329" t="s">
        <v>6090</v>
      </c>
      <c r="N143" s="327"/>
      <c r="O143" s="327"/>
      <c r="P143" s="327"/>
      <c r="Q143" s="329"/>
      <c r="R143" s="327"/>
      <c r="S143" s="327"/>
      <c r="T143" s="327"/>
      <c r="U143" s="327"/>
      <c r="V143" s="327"/>
      <c r="W143" s="327"/>
      <c r="X143" s="646"/>
      <c r="Y143" s="649">
        <f t="shared" si="4"/>
        <v>5600.0000000000009</v>
      </c>
      <c r="Z143" s="328">
        <f t="shared" si="5"/>
        <v>85600</v>
      </c>
    </row>
    <row r="144" spans="1:26" x14ac:dyDescent="0.3">
      <c r="A144" s="342"/>
      <c r="B144" s="342"/>
      <c r="C144" s="342"/>
      <c r="D144" s="342"/>
      <c r="E144" s="342"/>
      <c r="F144" s="343" t="s">
        <v>994</v>
      </c>
      <c r="G144" s="343"/>
      <c r="H144" s="344">
        <f>SUM(H129:H143)</f>
        <v>970000</v>
      </c>
      <c r="I144" s="342"/>
      <c r="J144" s="342"/>
      <c r="K144" s="352"/>
      <c r="L144" s="342"/>
      <c r="M144" s="345"/>
      <c r="N144" s="342"/>
      <c r="O144" s="342"/>
      <c r="P144" s="342"/>
      <c r="Q144" s="345"/>
      <c r="R144" s="342"/>
      <c r="S144" s="342"/>
      <c r="T144" s="342"/>
      <c r="U144" s="342"/>
      <c r="V144" s="327"/>
      <c r="W144" s="327"/>
      <c r="X144" s="646"/>
      <c r="Y144" s="649">
        <f t="shared" si="4"/>
        <v>67900</v>
      </c>
      <c r="Z144" s="344">
        <f t="shared" si="5"/>
        <v>1037900</v>
      </c>
    </row>
    <row r="145" spans="1:26" x14ac:dyDescent="0.3">
      <c r="A145" s="320"/>
      <c r="B145" s="320"/>
      <c r="C145" s="320"/>
      <c r="D145" s="320"/>
      <c r="E145" s="320"/>
      <c r="F145" s="354" t="s">
        <v>1582</v>
      </c>
      <c r="G145" s="320"/>
      <c r="H145" s="322"/>
      <c r="I145" s="320"/>
      <c r="J145" s="320"/>
      <c r="K145" s="324"/>
      <c r="L145" s="320"/>
      <c r="M145" s="324"/>
      <c r="N145" s="324"/>
      <c r="O145" s="320"/>
      <c r="P145" s="320"/>
      <c r="Q145" s="324"/>
      <c r="R145" s="320"/>
      <c r="S145" s="320"/>
      <c r="T145" s="320"/>
      <c r="U145" s="320"/>
      <c r="V145" s="320"/>
      <c r="W145" s="320"/>
      <c r="X145" s="648"/>
      <c r="Y145" s="649">
        <f t="shared" si="4"/>
        <v>0</v>
      </c>
      <c r="Z145" s="322">
        <f t="shared" si="5"/>
        <v>0</v>
      </c>
    </row>
    <row r="146" spans="1:26" x14ac:dyDescent="0.3">
      <c r="A146" s="327"/>
      <c r="B146" s="327"/>
      <c r="C146" s="327"/>
      <c r="D146" s="327"/>
      <c r="E146" s="327"/>
      <c r="F146" s="326"/>
      <c r="G146" s="327"/>
      <c r="H146" s="328"/>
      <c r="I146" s="327"/>
      <c r="J146" s="327" t="s">
        <v>6091</v>
      </c>
      <c r="K146" s="329" t="s">
        <v>1063</v>
      </c>
      <c r="L146" s="327" t="s">
        <v>6092</v>
      </c>
      <c r="M146" s="329">
        <v>2008005</v>
      </c>
      <c r="N146" s="329"/>
      <c r="O146" s="327"/>
      <c r="P146" s="327"/>
      <c r="Q146" s="329"/>
      <c r="R146" s="327"/>
      <c r="S146" s="327"/>
      <c r="T146" s="327"/>
      <c r="U146" s="327"/>
      <c r="V146" s="327"/>
      <c r="W146" s="327"/>
      <c r="X146" s="646"/>
      <c r="Y146" s="649">
        <f t="shared" si="4"/>
        <v>0</v>
      </c>
      <c r="Z146" s="328">
        <f t="shared" si="5"/>
        <v>0</v>
      </c>
    </row>
    <row r="147" spans="1:26" x14ac:dyDescent="0.3">
      <c r="A147" s="327"/>
      <c r="B147" s="327"/>
      <c r="C147" s="327"/>
      <c r="D147" s="327"/>
      <c r="E147" s="327"/>
      <c r="F147" s="326" t="s">
        <v>6093</v>
      </c>
      <c r="G147" s="327"/>
      <c r="H147" s="328">
        <v>800000</v>
      </c>
      <c r="I147" s="327"/>
      <c r="J147" s="327"/>
      <c r="K147" s="329"/>
      <c r="L147" s="327"/>
      <c r="M147" s="329"/>
      <c r="N147" s="329"/>
      <c r="O147" s="327"/>
      <c r="P147" s="327"/>
      <c r="Q147" s="329"/>
      <c r="R147" s="327"/>
      <c r="S147" s="327"/>
      <c r="T147" s="327"/>
      <c r="U147" s="327"/>
      <c r="V147" s="327"/>
      <c r="W147" s="327"/>
      <c r="X147" s="646"/>
      <c r="Y147" s="649">
        <f t="shared" si="4"/>
        <v>56000.000000000007</v>
      </c>
      <c r="Z147" s="328">
        <f t="shared" si="5"/>
        <v>856000</v>
      </c>
    </row>
    <row r="148" spans="1:26" x14ac:dyDescent="0.3">
      <c r="A148" s="342"/>
      <c r="B148" s="342"/>
      <c r="C148" s="342"/>
      <c r="D148" s="342"/>
      <c r="E148" s="342"/>
      <c r="F148" s="355" t="s">
        <v>994</v>
      </c>
      <c r="G148" s="343"/>
      <c r="H148" s="344">
        <f>SUM(H147)</f>
        <v>800000</v>
      </c>
      <c r="I148" s="342"/>
      <c r="J148" s="342"/>
      <c r="K148" s="345"/>
      <c r="L148" s="342"/>
      <c r="M148" s="345"/>
      <c r="N148" s="345"/>
      <c r="O148" s="342"/>
      <c r="P148" s="342"/>
      <c r="Q148" s="345"/>
      <c r="R148" s="342"/>
      <c r="S148" s="342"/>
      <c r="T148" s="342"/>
      <c r="U148" s="342"/>
      <c r="V148" s="327"/>
      <c r="W148" s="327"/>
      <c r="X148" s="646"/>
      <c r="Y148" s="649">
        <f t="shared" si="4"/>
        <v>56000.000000000007</v>
      </c>
      <c r="Z148" s="344">
        <f t="shared" si="5"/>
        <v>856000</v>
      </c>
    </row>
    <row r="149" spans="1:26" x14ac:dyDescent="0.3">
      <c r="A149" s="320"/>
      <c r="B149" s="320"/>
      <c r="C149" s="320"/>
      <c r="D149" s="320"/>
      <c r="E149" s="320"/>
      <c r="F149" s="354" t="s">
        <v>1590</v>
      </c>
      <c r="G149" s="320"/>
      <c r="H149" s="322"/>
      <c r="I149" s="320"/>
      <c r="J149" s="320"/>
      <c r="K149" s="324"/>
      <c r="L149" s="320"/>
      <c r="M149" s="324"/>
      <c r="N149" s="324"/>
      <c r="O149" s="320"/>
      <c r="P149" s="320"/>
      <c r="Q149" s="324"/>
      <c r="R149" s="320"/>
      <c r="S149" s="320"/>
      <c r="T149" s="320"/>
      <c r="U149" s="320"/>
      <c r="V149" s="320"/>
      <c r="W149" s="320"/>
      <c r="X149" s="648"/>
      <c r="Y149" s="649">
        <f t="shared" si="4"/>
        <v>0</v>
      </c>
      <c r="Z149" s="322">
        <f t="shared" si="5"/>
        <v>0</v>
      </c>
    </row>
    <row r="150" spans="1:26" x14ac:dyDescent="0.3">
      <c r="A150" s="327"/>
      <c r="B150" s="327"/>
      <c r="C150" s="327"/>
      <c r="D150" s="327"/>
      <c r="E150" s="327"/>
      <c r="F150" s="326"/>
      <c r="G150" s="327"/>
      <c r="H150" s="328"/>
      <c r="I150" s="327"/>
      <c r="J150" s="327"/>
      <c r="K150" s="329"/>
      <c r="L150" s="327"/>
      <c r="M150" s="329"/>
      <c r="N150" s="329"/>
      <c r="O150" s="327"/>
      <c r="P150" s="327"/>
      <c r="Q150" s="329"/>
      <c r="R150" s="327"/>
      <c r="S150" s="327"/>
      <c r="T150" s="327"/>
      <c r="U150" s="327"/>
      <c r="V150" s="327"/>
      <c r="W150" s="327"/>
      <c r="X150" s="646"/>
      <c r="Y150" s="649">
        <f t="shared" si="4"/>
        <v>0</v>
      </c>
      <c r="Z150" s="328">
        <f t="shared" si="5"/>
        <v>0</v>
      </c>
    </row>
    <row r="151" spans="1:26" x14ac:dyDescent="0.3">
      <c r="A151" s="327"/>
      <c r="B151" s="327"/>
      <c r="C151" s="327"/>
      <c r="D151" s="327"/>
      <c r="E151" s="327"/>
      <c r="F151" s="326" t="s">
        <v>6094</v>
      </c>
      <c r="G151" s="327"/>
      <c r="H151" s="328">
        <v>400000</v>
      </c>
      <c r="I151" s="327"/>
      <c r="J151" s="327" t="s">
        <v>6095</v>
      </c>
      <c r="K151" s="329" t="s">
        <v>2493</v>
      </c>
      <c r="L151" s="327" t="s">
        <v>6096</v>
      </c>
      <c r="M151" s="329">
        <v>4112474207</v>
      </c>
      <c r="N151" s="329"/>
      <c r="O151" s="327"/>
      <c r="P151" s="327"/>
      <c r="Q151" s="329"/>
      <c r="R151" s="327"/>
      <c r="S151" s="327"/>
      <c r="T151" s="327"/>
      <c r="U151" s="327"/>
      <c r="V151" s="327"/>
      <c r="W151" s="327"/>
      <c r="X151" s="646"/>
      <c r="Y151" s="649">
        <f t="shared" si="4"/>
        <v>28000.000000000004</v>
      </c>
      <c r="Z151" s="328">
        <f t="shared" si="5"/>
        <v>428000</v>
      </c>
    </row>
    <row r="152" spans="1:26" x14ac:dyDescent="0.3">
      <c r="F152" s="355" t="s">
        <v>994</v>
      </c>
      <c r="G152" s="343"/>
      <c r="H152" s="344">
        <f>SUM(H151)</f>
        <v>400000</v>
      </c>
      <c r="Y152" s="649">
        <f t="shared" si="4"/>
        <v>28000.000000000004</v>
      </c>
      <c r="Z152" s="344">
        <f t="shared" si="5"/>
        <v>428000</v>
      </c>
    </row>
    <row r="153" spans="1:26" x14ac:dyDescent="0.3">
      <c r="F153" s="355" t="s">
        <v>894</v>
      </c>
      <c r="G153" s="343"/>
      <c r="H153" s="344">
        <f>SUM(H5:H152)/2</f>
        <v>125990000</v>
      </c>
      <c r="Y153" s="649">
        <f t="shared" si="4"/>
        <v>8819300</v>
      </c>
      <c r="Z153" s="344">
        <f t="shared" si="5"/>
        <v>134809300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pageSetup paperSize="9" orientation="portrait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AA522"/>
  <sheetViews>
    <sheetView topLeftCell="F1" workbookViewId="0">
      <selection activeCell="Z17" sqref="Z17"/>
    </sheetView>
  </sheetViews>
  <sheetFormatPr defaultColWidth="9.08984375" defaultRowHeight="15.5" x14ac:dyDescent="0.35"/>
  <cols>
    <col min="1" max="1" width="16.1796875" style="100" hidden="1" customWidth="1"/>
    <col min="2" max="2" width="22.1796875" style="100" hidden="1" customWidth="1"/>
    <col min="3" max="3" width="14.453125" style="100" hidden="1" customWidth="1"/>
    <col min="4" max="4" width="25.08984375" style="100" hidden="1" customWidth="1"/>
    <col min="5" max="5" width="22.54296875" style="100" hidden="1" customWidth="1"/>
    <col min="6" max="6" width="37.1796875" style="100" customWidth="1"/>
    <col min="7" max="7" width="27.1796875" style="100" hidden="1" customWidth="1"/>
    <col min="8" max="8" width="27.1796875" style="135" hidden="1" customWidth="1"/>
    <col min="9" max="9" width="15.81640625" style="100" hidden="1" customWidth="1"/>
    <col min="10" max="10" width="30.81640625" style="100" hidden="1" customWidth="1"/>
    <col min="11" max="12" width="23.453125" style="100" hidden="1" customWidth="1"/>
    <col min="13" max="13" width="24.453125" style="100" hidden="1" customWidth="1"/>
    <col min="14" max="14" width="19.08984375" style="100" hidden="1" customWidth="1"/>
    <col min="15" max="15" width="24.453125" style="100" hidden="1" customWidth="1"/>
    <col min="16" max="16" width="23.453125" style="134" hidden="1" customWidth="1"/>
    <col min="17" max="17" width="23.453125" style="100" hidden="1" customWidth="1"/>
    <col min="18" max="18" width="12.5429687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3" width="54.81640625" style="100" hidden="1" customWidth="1"/>
    <col min="24" max="24" width="10.7265625" style="76" hidden="1" customWidth="1"/>
    <col min="25" max="25" width="27.1796875" style="135" customWidth="1"/>
    <col min="26" max="16384" width="9.08984375" style="100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3" t="s">
        <v>902</v>
      </c>
      <c r="Y1" s="47"/>
    </row>
    <row r="2" spans="1:25" ht="39" customHeight="1" x14ac:dyDescent="0.35">
      <c r="A2" s="49" t="s">
        <v>903</v>
      </c>
      <c r="B2" s="49" t="s">
        <v>904</v>
      </c>
      <c r="C2" s="49" t="s">
        <v>6097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207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3"/>
      <c r="Y2" s="634" t="s">
        <v>24303</v>
      </c>
    </row>
    <row r="3" spans="1:25" x14ac:dyDescent="0.35">
      <c r="A3" s="106"/>
      <c r="B3" s="106"/>
      <c r="C3" s="106"/>
      <c r="D3" s="107"/>
      <c r="E3" s="57"/>
      <c r="F3" s="57" t="s">
        <v>6098</v>
      </c>
      <c r="G3" s="57"/>
      <c r="H3" s="108"/>
      <c r="I3" s="106"/>
      <c r="J3" s="109"/>
      <c r="K3" s="106"/>
      <c r="L3" s="106"/>
      <c r="M3" s="106"/>
      <c r="N3" s="107"/>
      <c r="O3" s="57"/>
      <c r="P3" s="210"/>
      <c r="Q3" s="57"/>
      <c r="R3" s="110"/>
      <c r="S3" s="57"/>
      <c r="T3" s="57"/>
      <c r="U3" s="57"/>
      <c r="V3" s="112"/>
      <c r="W3" s="112"/>
      <c r="Y3" s="108"/>
    </row>
    <row r="4" spans="1:2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8"/>
      <c r="Q4" s="68"/>
      <c r="R4" s="64"/>
      <c r="S4" s="64"/>
      <c r="T4" s="64"/>
      <c r="U4" s="64"/>
      <c r="V4" s="115"/>
      <c r="W4" s="115"/>
      <c r="X4" s="641">
        <v>7.0000000000000007E-2</v>
      </c>
      <c r="Y4" s="67"/>
    </row>
    <row r="5" spans="1:25" x14ac:dyDescent="0.35">
      <c r="A5" s="76"/>
      <c r="B5" s="77" t="s">
        <v>6099</v>
      </c>
      <c r="C5" s="77" t="s">
        <v>6100</v>
      </c>
      <c r="D5" s="77" t="s">
        <v>6101</v>
      </c>
      <c r="E5" s="77" t="s">
        <v>6102</v>
      </c>
      <c r="F5" s="79" t="s">
        <v>6103</v>
      </c>
      <c r="G5" s="69"/>
      <c r="H5" s="74">
        <v>1300000</v>
      </c>
      <c r="I5" s="69"/>
      <c r="J5" s="69" t="s">
        <v>1562</v>
      </c>
      <c r="K5" s="75"/>
      <c r="L5" s="79" t="s">
        <v>6104</v>
      </c>
      <c r="M5" s="75" t="s">
        <v>6105</v>
      </c>
      <c r="N5" s="75"/>
      <c r="O5" s="69" t="s">
        <v>1811</v>
      </c>
      <c r="P5" s="75" t="s">
        <v>2308</v>
      </c>
      <c r="Q5" s="69" t="s">
        <v>6106</v>
      </c>
      <c r="R5" s="69"/>
      <c r="S5" s="69"/>
      <c r="T5" s="69"/>
      <c r="U5" s="69"/>
      <c r="V5" s="69" t="s">
        <v>940</v>
      </c>
      <c r="W5" s="116" t="s">
        <v>6107</v>
      </c>
      <c r="X5" s="639">
        <f>H5*X$4</f>
        <v>91000.000000000015</v>
      </c>
      <c r="Y5" s="74">
        <f>H5+X5</f>
        <v>1391000</v>
      </c>
    </row>
    <row r="6" spans="1:25" x14ac:dyDescent="0.35">
      <c r="A6" s="76"/>
      <c r="B6" s="76"/>
      <c r="C6" s="76"/>
      <c r="D6" s="76"/>
      <c r="E6" s="76"/>
      <c r="F6" s="79" t="s">
        <v>6108</v>
      </c>
      <c r="G6" s="69"/>
      <c r="H6" s="74">
        <v>1300000</v>
      </c>
      <c r="I6" s="69"/>
      <c r="J6" s="69" t="s">
        <v>1562</v>
      </c>
      <c r="K6" s="75"/>
      <c r="L6" s="79" t="s">
        <v>6104</v>
      </c>
      <c r="M6" s="75" t="s">
        <v>6109</v>
      </c>
      <c r="N6" s="75"/>
      <c r="O6" s="69" t="s">
        <v>1811</v>
      </c>
      <c r="P6" s="75" t="s">
        <v>2308</v>
      </c>
      <c r="Q6" s="69" t="s">
        <v>6106</v>
      </c>
      <c r="R6" s="69"/>
      <c r="S6" s="69"/>
      <c r="T6" s="69"/>
      <c r="U6" s="69"/>
      <c r="V6" s="69" t="s">
        <v>940</v>
      </c>
      <c r="W6" s="116" t="s">
        <v>6107</v>
      </c>
      <c r="X6" s="639">
        <f t="shared" ref="X6:X69" si="0">H6*X$4</f>
        <v>91000.000000000015</v>
      </c>
      <c r="Y6" s="74">
        <f t="shared" ref="Y6:Y69" si="1">H6+X6</f>
        <v>1391000</v>
      </c>
    </row>
    <row r="7" spans="1:25" x14ac:dyDescent="0.35">
      <c r="A7" s="76"/>
      <c r="B7" s="76"/>
      <c r="C7" s="76"/>
      <c r="D7" s="76"/>
      <c r="E7" s="76"/>
      <c r="F7" s="79" t="s">
        <v>6110</v>
      </c>
      <c r="G7" s="69"/>
      <c r="H7" s="74">
        <v>1300000</v>
      </c>
      <c r="I7" s="69"/>
      <c r="J7" s="69" t="s">
        <v>1562</v>
      </c>
      <c r="K7" s="75"/>
      <c r="L7" s="79" t="s">
        <v>6104</v>
      </c>
      <c r="M7" s="75" t="s">
        <v>6111</v>
      </c>
      <c r="N7" s="75"/>
      <c r="O7" s="69" t="s">
        <v>1811</v>
      </c>
      <c r="P7" s="75" t="s">
        <v>2308</v>
      </c>
      <c r="Q7" s="69" t="s">
        <v>6106</v>
      </c>
      <c r="R7" s="69"/>
      <c r="S7" s="69"/>
      <c r="T7" s="69"/>
      <c r="U7" s="69"/>
      <c r="V7" s="69" t="s">
        <v>940</v>
      </c>
      <c r="W7" s="116" t="s">
        <v>6107</v>
      </c>
      <c r="X7" s="639">
        <f t="shared" si="0"/>
        <v>91000.000000000015</v>
      </c>
      <c r="Y7" s="74">
        <f t="shared" si="1"/>
        <v>1391000</v>
      </c>
    </row>
    <row r="8" spans="1:25" x14ac:dyDescent="0.35">
      <c r="A8" s="76"/>
      <c r="B8" s="76"/>
      <c r="C8" s="76"/>
      <c r="D8" s="76"/>
      <c r="E8" s="76"/>
      <c r="F8" s="79" t="s">
        <v>6112</v>
      </c>
      <c r="G8" s="69"/>
      <c r="H8" s="74">
        <v>1300000</v>
      </c>
      <c r="I8" s="69"/>
      <c r="J8" s="69" t="s">
        <v>1562</v>
      </c>
      <c r="K8" s="75"/>
      <c r="L8" s="79" t="s">
        <v>6104</v>
      </c>
      <c r="M8" s="75" t="s">
        <v>6113</v>
      </c>
      <c r="N8" s="75"/>
      <c r="O8" s="69" t="s">
        <v>1811</v>
      </c>
      <c r="P8" s="75" t="s">
        <v>967</v>
      </c>
      <c r="Q8" s="69" t="s">
        <v>6106</v>
      </c>
      <c r="R8" s="69"/>
      <c r="S8" s="69"/>
      <c r="T8" s="69"/>
      <c r="U8" s="69"/>
      <c r="V8" s="69" t="s">
        <v>940</v>
      </c>
      <c r="W8" s="116" t="s">
        <v>6107</v>
      </c>
      <c r="X8" s="639">
        <f t="shared" si="0"/>
        <v>91000.000000000015</v>
      </c>
      <c r="Y8" s="74">
        <f t="shared" si="1"/>
        <v>1391000</v>
      </c>
    </row>
    <row r="9" spans="1:25" x14ac:dyDescent="0.35">
      <c r="A9" s="76"/>
      <c r="B9" s="76"/>
      <c r="C9" s="76"/>
      <c r="D9" s="76"/>
      <c r="E9" s="76"/>
      <c r="F9" s="79" t="s">
        <v>6114</v>
      </c>
      <c r="G9" s="69"/>
      <c r="H9" s="74">
        <v>1300000</v>
      </c>
      <c r="I9" s="69"/>
      <c r="J9" s="69" t="s">
        <v>1562</v>
      </c>
      <c r="K9" s="75"/>
      <c r="L9" s="79" t="s">
        <v>6104</v>
      </c>
      <c r="M9" s="75" t="s">
        <v>6115</v>
      </c>
      <c r="N9" s="75"/>
      <c r="O9" s="69" t="s">
        <v>1811</v>
      </c>
      <c r="P9" s="75" t="s">
        <v>2308</v>
      </c>
      <c r="Q9" s="69" t="s">
        <v>6106</v>
      </c>
      <c r="R9" s="69"/>
      <c r="S9" s="69"/>
      <c r="T9" s="69"/>
      <c r="U9" s="69"/>
      <c r="V9" s="69" t="s">
        <v>940</v>
      </c>
      <c r="W9" s="116" t="s">
        <v>6107</v>
      </c>
      <c r="X9" s="639">
        <f t="shared" si="0"/>
        <v>91000.000000000015</v>
      </c>
      <c r="Y9" s="74">
        <f t="shared" si="1"/>
        <v>1391000</v>
      </c>
    </row>
    <row r="10" spans="1:25" x14ac:dyDescent="0.35">
      <c r="A10" s="76"/>
      <c r="B10" s="76"/>
      <c r="C10" s="76"/>
      <c r="D10" s="76"/>
      <c r="E10" s="76"/>
      <c r="F10" s="79" t="s">
        <v>6116</v>
      </c>
      <c r="G10" s="69"/>
      <c r="H10" s="74">
        <v>1300000</v>
      </c>
      <c r="I10" s="69"/>
      <c r="J10" s="69" t="s">
        <v>1562</v>
      </c>
      <c r="K10" s="75"/>
      <c r="L10" s="79" t="s">
        <v>6104</v>
      </c>
      <c r="M10" s="75" t="s">
        <v>6117</v>
      </c>
      <c r="N10" s="75"/>
      <c r="O10" s="69" t="s">
        <v>1811</v>
      </c>
      <c r="P10" s="75" t="s">
        <v>2308</v>
      </c>
      <c r="Q10" s="69" t="s">
        <v>6106</v>
      </c>
      <c r="R10" s="69"/>
      <c r="S10" s="69"/>
      <c r="T10" s="69"/>
      <c r="U10" s="69"/>
      <c r="V10" s="69" t="s">
        <v>940</v>
      </c>
      <c r="W10" s="116" t="s">
        <v>6107</v>
      </c>
      <c r="X10" s="639">
        <f t="shared" si="0"/>
        <v>91000.000000000015</v>
      </c>
      <c r="Y10" s="74">
        <f t="shared" si="1"/>
        <v>1391000</v>
      </c>
    </row>
    <row r="11" spans="1:25" x14ac:dyDescent="0.35">
      <c r="A11" s="76"/>
      <c r="B11" s="76"/>
      <c r="C11" s="76"/>
      <c r="D11" s="76"/>
      <c r="E11" s="76"/>
      <c r="F11" s="79" t="s">
        <v>6118</v>
      </c>
      <c r="G11" s="69"/>
      <c r="H11" s="74">
        <v>1300000</v>
      </c>
      <c r="I11" s="69"/>
      <c r="J11" s="69" t="s">
        <v>1562</v>
      </c>
      <c r="K11" s="75"/>
      <c r="L11" s="79" t="s">
        <v>6104</v>
      </c>
      <c r="M11" s="75" t="s">
        <v>6119</v>
      </c>
      <c r="N11" s="75"/>
      <c r="O11" s="69" t="s">
        <v>1811</v>
      </c>
      <c r="P11" s="75" t="s">
        <v>2308</v>
      </c>
      <c r="Q11" s="69" t="s">
        <v>6106</v>
      </c>
      <c r="R11" s="69"/>
      <c r="S11" s="69"/>
      <c r="T11" s="69"/>
      <c r="U11" s="69"/>
      <c r="V11" s="69" t="s">
        <v>940</v>
      </c>
      <c r="W11" s="116" t="s">
        <v>6107</v>
      </c>
      <c r="X11" s="639">
        <f t="shared" si="0"/>
        <v>91000.000000000015</v>
      </c>
      <c r="Y11" s="74">
        <f t="shared" si="1"/>
        <v>1391000</v>
      </c>
    </row>
    <row r="12" spans="1:25" x14ac:dyDescent="0.35">
      <c r="A12" s="76"/>
      <c r="B12" s="76"/>
      <c r="C12" s="76"/>
      <c r="D12" s="76"/>
      <c r="E12" s="76"/>
      <c r="F12" s="79" t="s">
        <v>6120</v>
      </c>
      <c r="G12" s="69"/>
      <c r="H12" s="74">
        <v>1300000</v>
      </c>
      <c r="I12" s="69"/>
      <c r="J12" s="69" t="s">
        <v>1562</v>
      </c>
      <c r="K12" s="75"/>
      <c r="L12" s="79" t="s">
        <v>6104</v>
      </c>
      <c r="M12" s="75" t="s">
        <v>6121</v>
      </c>
      <c r="N12" s="75"/>
      <c r="O12" s="69" t="s">
        <v>1811</v>
      </c>
      <c r="P12" s="75" t="s">
        <v>2308</v>
      </c>
      <c r="Q12" s="69" t="s">
        <v>6106</v>
      </c>
      <c r="R12" s="69"/>
      <c r="S12" s="69"/>
      <c r="T12" s="69"/>
      <c r="U12" s="69"/>
      <c r="V12" s="69" t="s">
        <v>940</v>
      </c>
      <c r="W12" s="116" t="s">
        <v>6107</v>
      </c>
      <c r="X12" s="639">
        <f t="shared" si="0"/>
        <v>91000.000000000015</v>
      </c>
      <c r="Y12" s="74">
        <f t="shared" si="1"/>
        <v>1391000</v>
      </c>
    </row>
    <row r="13" spans="1:25" x14ac:dyDescent="0.35">
      <c r="A13" s="76"/>
      <c r="B13" s="76"/>
      <c r="C13" s="76"/>
      <c r="D13" s="76"/>
      <c r="E13" s="76"/>
      <c r="F13" s="79" t="s">
        <v>6122</v>
      </c>
      <c r="G13" s="69"/>
      <c r="H13" s="74">
        <v>1300000</v>
      </c>
      <c r="I13" s="69"/>
      <c r="J13" s="69" t="s">
        <v>1562</v>
      </c>
      <c r="K13" s="75"/>
      <c r="L13" s="79" t="s">
        <v>6104</v>
      </c>
      <c r="M13" s="75" t="s">
        <v>6123</v>
      </c>
      <c r="N13" s="75"/>
      <c r="O13" s="69" t="s">
        <v>1811</v>
      </c>
      <c r="P13" s="75" t="s">
        <v>967</v>
      </c>
      <c r="Q13" s="69" t="s">
        <v>6106</v>
      </c>
      <c r="R13" s="69"/>
      <c r="S13" s="69"/>
      <c r="T13" s="69"/>
      <c r="U13" s="69"/>
      <c r="V13" s="69" t="s">
        <v>940</v>
      </c>
      <c r="W13" s="116" t="s">
        <v>6107</v>
      </c>
      <c r="X13" s="639">
        <f t="shared" si="0"/>
        <v>91000.000000000015</v>
      </c>
      <c r="Y13" s="74">
        <f t="shared" si="1"/>
        <v>1391000</v>
      </c>
    </row>
    <row r="14" spans="1:25" x14ac:dyDescent="0.35">
      <c r="A14" s="76"/>
      <c r="B14" s="76"/>
      <c r="C14" s="76"/>
      <c r="D14" s="76"/>
      <c r="E14" s="76"/>
      <c r="F14" s="79" t="s">
        <v>6124</v>
      </c>
      <c r="G14" s="69"/>
      <c r="H14" s="74">
        <v>1300000</v>
      </c>
      <c r="I14" s="69"/>
      <c r="J14" s="69" t="s">
        <v>1562</v>
      </c>
      <c r="K14" s="75"/>
      <c r="L14" s="79" t="s">
        <v>6104</v>
      </c>
      <c r="M14" s="75" t="s">
        <v>6125</v>
      </c>
      <c r="N14" s="75"/>
      <c r="O14" s="69" t="s">
        <v>1811</v>
      </c>
      <c r="P14" s="75" t="s">
        <v>2308</v>
      </c>
      <c r="Q14" s="69" t="s">
        <v>6106</v>
      </c>
      <c r="R14" s="69"/>
      <c r="S14" s="69"/>
      <c r="T14" s="69"/>
      <c r="U14" s="69"/>
      <c r="V14" s="69" t="s">
        <v>940</v>
      </c>
      <c r="W14" s="116" t="s">
        <v>6107</v>
      </c>
      <c r="X14" s="639">
        <f t="shared" si="0"/>
        <v>91000.000000000015</v>
      </c>
      <c r="Y14" s="74">
        <f t="shared" si="1"/>
        <v>1391000</v>
      </c>
    </row>
    <row r="15" spans="1:25" x14ac:dyDescent="0.35">
      <c r="A15" s="76"/>
      <c r="B15" s="76"/>
      <c r="C15" s="76"/>
      <c r="D15" s="76"/>
      <c r="E15" s="76"/>
      <c r="F15" s="79" t="s">
        <v>6126</v>
      </c>
      <c r="G15" s="69"/>
      <c r="H15" s="74">
        <v>1300000</v>
      </c>
      <c r="I15" s="69"/>
      <c r="J15" s="69" t="s">
        <v>1562</v>
      </c>
      <c r="K15" s="75"/>
      <c r="L15" s="79" t="s">
        <v>6104</v>
      </c>
      <c r="M15" s="75" t="s">
        <v>6127</v>
      </c>
      <c r="N15" s="75"/>
      <c r="O15" s="69" t="s">
        <v>1811</v>
      </c>
      <c r="P15" s="75" t="s">
        <v>2308</v>
      </c>
      <c r="Q15" s="69" t="s">
        <v>6106</v>
      </c>
      <c r="R15" s="69"/>
      <c r="S15" s="69"/>
      <c r="T15" s="69"/>
      <c r="U15" s="69"/>
      <c r="V15" s="69" t="s">
        <v>940</v>
      </c>
      <c r="W15" s="116" t="s">
        <v>6107</v>
      </c>
      <c r="X15" s="639">
        <f t="shared" si="0"/>
        <v>91000.000000000015</v>
      </c>
      <c r="Y15" s="74">
        <f t="shared" si="1"/>
        <v>1391000</v>
      </c>
    </row>
    <row r="16" spans="1:25" x14ac:dyDescent="0.35">
      <c r="A16" s="76"/>
      <c r="B16" s="76"/>
      <c r="C16" s="76"/>
      <c r="D16" s="76"/>
      <c r="E16" s="76"/>
      <c r="F16" s="79" t="s">
        <v>6128</v>
      </c>
      <c r="G16" s="69"/>
      <c r="H16" s="74">
        <v>1300000</v>
      </c>
      <c r="I16" s="69"/>
      <c r="J16" s="69" t="s">
        <v>1562</v>
      </c>
      <c r="K16" s="75"/>
      <c r="L16" s="79" t="s">
        <v>6104</v>
      </c>
      <c r="M16" s="75" t="s">
        <v>6129</v>
      </c>
      <c r="N16" s="75"/>
      <c r="O16" s="69" t="s">
        <v>1811</v>
      </c>
      <c r="P16" s="75" t="s">
        <v>2308</v>
      </c>
      <c r="Q16" s="69" t="s">
        <v>6106</v>
      </c>
      <c r="R16" s="69"/>
      <c r="S16" s="69"/>
      <c r="T16" s="69"/>
      <c r="U16" s="69"/>
      <c r="V16" s="69" t="s">
        <v>940</v>
      </c>
      <c r="W16" s="116" t="s">
        <v>6107</v>
      </c>
      <c r="X16" s="639">
        <f t="shared" si="0"/>
        <v>91000.000000000015</v>
      </c>
      <c r="Y16" s="74">
        <f t="shared" si="1"/>
        <v>1391000</v>
      </c>
    </row>
    <row r="17" spans="1:25" x14ac:dyDescent="0.35">
      <c r="A17" s="76"/>
      <c r="B17" s="76"/>
      <c r="C17" s="76"/>
      <c r="D17" s="76"/>
      <c r="E17" s="76"/>
      <c r="F17" s="79" t="s">
        <v>6130</v>
      </c>
      <c r="G17" s="69"/>
      <c r="H17" s="74">
        <v>1300000</v>
      </c>
      <c r="I17" s="69"/>
      <c r="J17" s="69" t="s">
        <v>1562</v>
      </c>
      <c r="K17" s="75"/>
      <c r="L17" s="79" t="s">
        <v>6104</v>
      </c>
      <c r="M17" s="75" t="s">
        <v>6131</v>
      </c>
      <c r="N17" s="75"/>
      <c r="O17" s="69" t="s">
        <v>1811</v>
      </c>
      <c r="P17" s="75" t="s">
        <v>2308</v>
      </c>
      <c r="Q17" s="69" t="s">
        <v>6106</v>
      </c>
      <c r="R17" s="69"/>
      <c r="S17" s="69"/>
      <c r="T17" s="69"/>
      <c r="U17" s="69"/>
      <c r="V17" s="69" t="s">
        <v>940</v>
      </c>
      <c r="W17" s="116" t="s">
        <v>6107</v>
      </c>
      <c r="X17" s="639">
        <f t="shared" si="0"/>
        <v>91000.000000000015</v>
      </c>
      <c r="Y17" s="74">
        <f t="shared" si="1"/>
        <v>1391000</v>
      </c>
    </row>
    <row r="18" spans="1:25" x14ac:dyDescent="0.35">
      <c r="A18" s="76"/>
      <c r="B18" s="76"/>
      <c r="C18" s="76"/>
      <c r="D18" s="76"/>
      <c r="E18" s="76"/>
      <c r="F18" s="79" t="s">
        <v>6132</v>
      </c>
      <c r="G18" s="69"/>
      <c r="H18" s="74">
        <v>1300000</v>
      </c>
      <c r="I18" s="69"/>
      <c r="J18" s="69" t="s">
        <v>1562</v>
      </c>
      <c r="K18" s="75"/>
      <c r="L18" s="79" t="s">
        <v>6104</v>
      </c>
      <c r="M18" s="75" t="s">
        <v>6133</v>
      </c>
      <c r="N18" s="75"/>
      <c r="O18" s="69" t="s">
        <v>1811</v>
      </c>
      <c r="P18" s="75" t="s">
        <v>967</v>
      </c>
      <c r="Q18" s="69" t="s">
        <v>6106</v>
      </c>
      <c r="R18" s="69"/>
      <c r="S18" s="69"/>
      <c r="T18" s="69"/>
      <c r="U18" s="69"/>
      <c r="V18" s="69" t="s">
        <v>940</v>
      </c>
      <c r="W18" s="116" t="s">
        <v>6107</v>
      </c>
      <c r="X18" s="639">
        <f t="shared" si="0"/>
        <v>91000.000000000015</v>
      </c>
      <c r="Y18" s="74">
        <f t="shared" si="1"/>
        <v>1391000</v>
      </c>
    </row>
    <row r="19" spans="1:25" x14ac:dyDescent="0.35">
      <c r="A19" s="76"/>
      <c r="B19" s="76"/>
      <c r="C19" s="76"/>
      <c r="D19" s="76"/>
      <c r="E19" s="76"/>
      <c r="F19" s="79" t="s">
        <v>6134</v>
      </c>
      <c r="G19" s="69"/>
      <c r="H19" s="74">
        <v>1300000</v>
      </c>
      <c r="I19" s="69"/>
      <c r="J19" s="69" t="s">
        <v>1562</v>
      </c>
      <c r="K19" s="75"/>
      <c r="L19" s="79" t="s">
        <v>6104</v>
      </c>
      <c r="M19" s="75" t="s">
        <v>6135</v>
      </c>
      <c r="N19" s="75"/>
      <c r="O19" s="69" t="s">
        <v>1811</v>
      </c>
      <c r="P19" s="75" t="s">
        <v>2308</v>
      </c>
      <c r="Q19" s="69" t="s">
        <v>6106</v>
      </c>
      <c r="R19" s="69"/>
      <c r="S19" s="69"/>
      <c r="T19" s="69"/>
      <c r="U19" s="69"/>
      <c r="V19" s="69" t="s">
        <v>940</v>
      </c>
      <c r="W19" s="116" t="s">
        <v>6107</v>
      </c>
      <c r="X19" s="639">
        <f t="shared" si="0"/>
        <v>91000.000000000015</v>
      </c>
      <c r="Y19" s="74">
        <f t="shared" si="1"/>
        <v>1391000</v>
      </c>
    </row>
    <row r="20" spans="1:25" x14ac:dyDescent="0.35">
      <c r="A20" s="76"/>
      <c r="B20" s="76"/>
      <c r="C20" s="76"/>
      <c r="D20" s="76"/>
      <c r="E20" s="76"/>
      <c r="F20" s="79" t="s">
        <v>6136</v>
      </c>
      <c r="G20" s="69"/>
      <c r="H20" s="74">
        <v>1300000</v>
      </c>
      <c r="I20" s="69"/>
      <c r="J20" s="69" t="s">
        <v>1562</v>
      </c>
      <c r="K20" s="75"/>
      <c r="L20" s="79" t="s">
        <v>6104</v>
      </c>
      <c r="M20" s="75" t="s">
        <v>6137</v>
      </c>
      <c r="N20" s="75"/>
      <c r="O20" s="69" t="s">
        <v>1811</v>
      </c>
      <c r="P20" s="75" t="s">
        <v>2308</v>
      </c>
      <c r="Q20" s="69" t="s">
        <v>6106</v>
      </c>
      <c r="R20" s="69"/>
      <c r="S20" s="69"/>
      <c r="T20" s="69"/>
      <c r="U20" s="69"/>
      <c r="V20" s="69" t="s">
        <v>940</v>
      </c>
      <c r="W20" s="116" t="s">
        <v>6107</v>
      </c>
      <c r="X20" s="639">
        <f t="shared" si="0"/>
        <v>91000.000000000015</v>
      </c>
      <c r="Y20" s="74">
        <f t="shared" si="1"/>
        <v>1391000</v>
      </c>
    </row>
    <row r="21" spans="1:25" x14ac:dyDescent="0.35">
      <c r="A21" s="76"/>
      <c r="B21" s="76"/>
      <c r="C21" s="76"/>
      <c r="D21" s="76"/>
      <c r="E21" s="76"/>
      <c r="F21" s="79" t="s">
        <v>6138</v>
      </c>
      <c r="G21" s="69"/>
      <c r="H21" s="74">
        <v>1300000</v>
      </c>
      <c r="I21" s="69"/>
      <c r="J21" s="69" t="s">
        <v>1562</v>
      </c>
      <c r="K21" s="75"/>
      <c r="L21" s="79" t="s">
        <v>6104</v>
      </c>
      <c r="M21" s="75" t="s">
        <v>6139</v>
      </c>
      <c r="N21" s="75"/>
      <c r="O21" s="69" t="s">
        <v>1811</v>
      </c>
      <c r="P21" s="75" t="s">
        <v>2308</v>
      </c>
      <c r="Q21" s="69" t="s">
        <v>6106</v>
      </c>
      <c r="R21" s="69"/>
      <c r="S21" s="69"/>
      <c r="T21" s="69"/>
      <c r="U21" s="69"/>
      <c r="V21" s="69" t="s">
        <v>940</v>
      </c>
      <c r="W21" s="116" t="s">
        <v>6107</v>
      </c>
      <c r="X21" s="639">
        <f t="shared" si="0"/>
        <v>91000.000000000015</v>
      </c>
      <c r="Y21" s="74">
        <f t="shared" si="1"/>
        <v>1391000</v>
      </c>
    </row>
    <row r="22" spans="1:25" x14ac:dyDescent="0.35">
      <c r="A22" s="76"/>
      <c r="B22" s="76"/>
      <c r="C22" s="76"/>
      <c r="D22" s="76"/>
      <c r="E22" s="76"/>
      <c r="F22" s="79" t="s">
        <v>6140</v>
      </c>
      <c r="G22" s="69"/>
      <c r="H22" s="74">
        <v>1300000</v>
      </c>
      <c r="I22" s="69"/>
      <c r="J22" s="69" t="s">
        <v>1562</v>
      </c>
      <c r="K22" s="75"/>
      <c r="L22" s="79" t="s">
        <v>6104</v>
      </c>
      <c r="M22" s="75" t="s">
        <v>6141</v>
      </c>
      <c r="N22" s="75"/>
      <c r="O22" s="69" t="s">
        <v>1811</v>
      </c>
      <c r="P22" s="75" t="s">
        <v>3925</v>
      </c>
      <c r="Q22" s="69" t="s">
        <v>6106</v>
      </c>
      <c r="R22" s="69"/>
      <c r="S22" s="69"/>
      <c r="T22" s="69"/>
      <c r="U22" s="69"/>
      <c r="V22" s="69" t="s">
        <v>940</v>
      </c>
      <c r="W22" s="116" t="s">
        <v>6107</v>
      </c>
      <c r="X22" s="639">
        <f t="shared" si="0"/>
        <v>91000.000000000015</v>
      </c>
      <c r="Y22" s="74">
        <f t="shared" si="1"/>
        <v>1391000</v>
      </c>
    </row>
    <row r="23" spans="1:25" x14ac:dyDescent="0.35">
      <c r="A23" s="76"/>
      <c r="B23" s="76"/>
      <c r="C23" s="76"/>
      <c r="D23" s="76"/>
      <c r="E23" s="76"/>
      <c r="F23" s="79" t="s">
        <v>6142</v>
      </c>
      <c r="G23" s="69"/>
      <c r="H23" s="74">
        <v>1300000</v>
      </c>
      <c r="I23" s="69"/>
      <c r="J23" s="69" t="s">
        <v>1562</v>
      </c>
      <c r="K23" s="75"/>
      <c r="L23" s="79" t="s">
        <v>6104</v>
      </c>
      <c r="M23" s="75" t="s">
        <v>6143</v>
      </c>
      <c r="N23" s="75"/>
      <c r="O23" s="69" t="s">
        <v>1811</v>
      </c>
      <c r="P23" s="75" t="s">
        <v>3925</v>
      </c>
      <c r="Q23" s="69" t="s">
        <v>6106</v>
      </c>
      <c r="R23" s="69"/>
      <c r="S23" s="69"/>
      <c r="T23" s="69"/>
      <c r="U23" s="69"/>
      <c r="V23" s="69" t="s">
        <v>940</v>
      </c>
      <c r="W23" s="116" t="s">
        <v>6107</v>
      </c>
      <c r="X23" s="639">
        <f t="shared" si="0"/>
        <v>91000.000000000015</v>
      </c>
      <c r="Y23" s="74">
        <f t="shared" si="1"/>
        <v>1391000</v>
      </c>
    </row>
    <row r="24" spans="1:25" x14ac:dyDescent="0.35">
      <c r="A24" s="76"/>
      <c r="B24" s="76"/>
      <c r="C24" s="76"/>
      <c r="D24" s="76"/>
      <c r="E24" s="76"/>
      <c r="F24" s="79" t="s">
        <v>6144</v>
      </c>
      <c r="G24" s="69"/>
      <c r="H24" s="74">
        <v>1300000</v>
      </c>
      <c r="I24" s="69"/>
      <c r="J24" s="69" t="s">
        <v>1562</v>
      </c>
      <c r="K24" s="75"/>
      <c r="L24" s="79" t="s">
        <v>6104</v>
      </c>
      <c r="M24" s="75" t="s">
        <v>6145</v>
      </c>
      <c r="N24" s="75"/>
      <c r="O24" s="69" t="s">
        <v>1811</v>
      </c>
      <c r="P24" s="75" t="s">
        <v>3925</v>
      </c>
      <c r="Q24" s="69" t="s">
        <v>6106</v>
      </c>
      <c r="R24" s="69"/>
      <c r="S24" s="69"/>
      <c r="T24" s="69"/>
      <c r="U24" s="69"/>
      <c r="V24" s="69" t="s">
        <v>940</v>
      </c>
      <c r="W24" s="116" t="s">
        <v>6107</v>
      </c>
      <c r="X24" s="639">
        <f t="shared" si="0"/>
        <v>91000.000000000015</v>
      </c>
      <c r="Y24" s="74">
        <f t="shared" si="1"/>
        <v>1391000</v>
      </c>
    </row>
    <row r="25" spans="1:25" x14ac:dyDescent="0.35">
      <c r="A25" s="76"/>
      <c r="B25" s="76"/>
      <c r="C25" s="76"/>
      <c r="D25" s="76"/>
      <c r="E25" s="76"/>
      <c r="F25" s="79" t="s">
        <v>6146</v>
      </c>
      <c r="G25" s="69"/>
      <c r="H25" s="74">
        <v>1300000</v>
      </c>
      <c r="I25" s="69"/>
      <c r="J25" s="69" t="s">
        <v>1562</v>
      </c>
      <c r="K25" s="75"/>
      <c r="L25" s="79" t="s">
        <v>6104</v>
      </c>
      <c r="M25" s="75" t="s">
        <v>6147</v>
      </c>
      <c r="N25" s="75"/>
      <c r="O25" s="69" t="s">
        <v>1811</v>
      </c>
      <c r="P25" s="75" t="s">
        <v>2308</v>
      </c>
      <c r="Q25" s="69" t="s">
        <v>6106</v>
      </c>
      <c r="R25" s="69"/>
      <c r="S25" s="69"/>
      <c r="T25" s="69"/>
      <c r="U25" s="69"/>
      <c r="V25" s="69" t="s">
        <v>940</v>
      </c>
      <c r="W25" s="116" t="s">
        <v>6107</v>
      </c>
      <c r="X25" s="639">
        <f t="shared" si="0"/>
        <v>91000.000000000015</v>
      </c>
      <c r="Y25" s="74">
        <f t="shared" si="1"/>
        <v>1391000</v>
      </c>
    </row>
    <row r="26" spans="1:25" x14ac:dyDescent="0.35">
      <c r="A26" s="76"/>
      <c r="B26" s="76"/>
      <c r="C26" s="76"/>
      <c r="D26" s="76"/>
      <c r="E26" s="76"/>
      <c r="F26" s="79" t="s">
        <v>6148</v>
      </c>
      <c r="G26" s="69"/>
      <c r="H26" s="74">
        <v>1300000</v>
      </c>
      <c r="I26" s="69"/>
      <c r="J26" s="69" t="s">
        <v>1562</v>
      </c>
      <c r="K26" s="75"/>
      <c r="L26" s="79" t="s">
        <v>6104</v>
      </c>
      <c r="M26" s="75" t="s">
        <v>6149</v>
      </c>
      <c r="N26" s="75"/>
      <c r="O26" s="69" t="s">
        <v>1811</v>
      </c>
      <c r="P26" s="75" t="s">
        <v>2308</v>
      </c>
      <c r="Q26" s="69" t="s">
        <v>6106</v>
      </c>
      <c r="R26" s="69"/>
      <c r="S26" s="69"/>
      <c r="T26" s="69"/>
      <c r="U26" s="69"/>
      <c r="V26" s="69" t="s">
        <v>940</v>
      </c>
      <c r="W26" s="116" t="s">
        <v>6107</v>
      </c>
      <c r="X26" s="639">
        <f t="shared" si="0"/>
        <v>91000.000000000015</v>
      </c>
      <c r="Y26" s="74">
        <f t="shared" si="1"/>
        <v>1391000</v>
      </c>
    </row>
    <row r="27" spans="1:25" x14ac:dyDescent="0.35">
      <c r="A27" s="76"/>
      <c r="B27" s="76"/>
      <c r="C27" s="76"/>
      <c r="D27" s="76"/>
      <c r="E27" s="76"/>
      <c r="F27" s="79" t="s">
        <v>6150</v>
      </c>
      <c r="G27" s="69"/>
      <c r="H27" s="74">
        <v>1300000</v>
      </c>
      <c r="I27" s="69"/>
      <c r="J27" s="69" t="s">
        <v>1562</v>
      </c>
      <c r="K27" s="75"/>
      <c r="L27" s="79" t="s">
        <v>6104</v>
      </c>
      <c r="M27" s="75" t="s">
        <v>6151</v>
      </c>
      <c r="N27" s="75"/>
      <c r="O27" s="69" t="s">
        <v>1811</v>
      </c>
      <c r="P27" s="75" t="s">
        <v>2308</v>
      </c>
      <c r="Q27" s="69" t="s">
        <v>6106</v>
      </c>
      <c r="R27" s="69"/>
      <c r="S27" s="69"/>
      <c r="T27" s="69"/>
      <c r="U27" s="69"/>
      <c r="V27" s="69" t="s">
        <v>940</v>
      </c>
      <c r="W27" s="116" t="s">
        <v>6107</v>
      </c>
      <c r="X27" s="639">
        <f t="shared" si="0"/>
        <v>91000.000000000015</v>
      </c>
      <c r="Y27" s="74">
        <f t="shared" si="1"/>
        <v>1391000</v>
      </c>
    </row>
    <row r="28" spans="1:25" x14ac:dyDescent="0.35">
      <c r="A28" s="76"/>
      <c r="B28" s="76"/>
      <c r="C28" s="76"/>
      <c r="D28" s="76"/>
      <c r="E28" s="76"/>
      <c r="F28" s="79" t="s">
        <v>6152</v>
      </c>
      <c r="G28" s="69"/>
      <c r="H28" s="74">
        <v>1300000</v>
      </c>
      <c r="I28" s="69"/>
      <c r="J28" s="69" t="s">
        <v>1562</v>
      </c>
      <c r="K28" s="75"/>
      <c r="L28" s="79" t="s">
        <v>6104</v>
      </c>
      <c r="M28" s="75" t="s">
        <v>6153</v>
      </c>
      <c r="N28" s="75"/>
      <c r="O28" s="69" t="s">
        <v>1811</v>
      </c>
      <c r="P28" s="75" t="s">
        <v>967</v>
      </c>
      <c r="Q28" s="69" t="s">
        <v>6106</v>
      </c>
      <c r="R28" s="69"/>
      <c r="S28" s="69"/>
      <c r="T28" s="69"/>
      <c r="U28" s="69"/>
      <c r="V28" s="69" t="s">
        <v>940</v>
      </c>
      <c r="W28" s="116" t="s">
        <v>6107</v>
      </c>
      <c r="X28" s="639">
        <f t="shared" si="0"/>
        <v>91000.000000000015</v>
      </c>
      <c r="Y28" s="74">
        <f t="shared" si="1"/>
        <v>1391000</v>
      </c>
    </row>
    <row r="29" spans="1:25" x14ac:dyDescent="0.35">
      <c r="A29" s="76"/>
      <c r="B29" s="76"/>
      <c r="C29" s="76"/>
      <c r="D29" s="76"/>
      <c r="E29" s="76"/>
      <c r="F29" s="79" t="s">
        <v>6154</v>
      </c>
      <c r="G29" s="69"/>
      <c r="H29" s="74">
        <v>1300000</v>
      </c>
      <c r="I29" s="69"/>
      <c r="J29" s="69" t="s">
        <v>1562</v>
      </c>
      <c r="K29" s="75"/>
      <c r="L29" s="79" t="s">
        <v>6104</v>
      </c>
      <c r="M29" s="75" t="s">
        <v>6155</v>
      </c>
      <c r="N29" s="75"/>
      <c r="O29" s="69" t="s">
        <v>1811</v>
      </c>
      <c r="P29" s="75" t="s">
        <v>2308</v>
      </c>
      <c r="Q29" s="69" t="s">
        <v>6106</v>
      </c>
      <c r="R29" s="69"/>
      <c r="S29" s="69"/>
      <c r="T29" s="69"/>
      <c r="U29" s="69"/>
      <c r="V29" s="69" t="s">
        <v>940</v>
      </c>
      <c r="W29" s="116" t="s">
        <v>6107</v>
      </c>
      <c r="X29" s="639">
        <f t="shared" si="0"/>
        <v>91000.000000000015</v>
      </c>
      <c r="Y29" s="74">
        <f t="shared" si="1"/>
        <v>1391000</v>
      </c>
    </row>
    <row r="30" spans="1:25" x14ac:dyDescent="0.35">
      <c r="A30" s="76"/>
      <c r="B30" s="76"/>
      <c r="C30" s="76"/>
      <c r="D30" s="76"/>
      <c r="E30" s="76"/>
      <c r="F30" s="79" t="s">
        <v>6156</v>
      </c>
      <c r="G30" s="69"/>
      <c r="H30" s="74">
        <v>1300000</v>
      </c>
      <c r="I30" s="69"/>
      <c r="J30" s="69" t="s">
        <v>1562</v>
      </c>
      <c r="K30" s="75"/>
      <c r="L30" s="79" t="s">
        <v>6104</v>
      </c>
      <c r="M30" s="75" t="s">
        <v>6157</v>
      </c>
      <c r="N30" s="75"/>
      <c r="O30" s="69" t="s">
        <v>1811</v>
      </c>
      <c r="P30" s="75" t="s">
        <v>2308</v>
      </c>
      <c r="Q30" s="69" t="s">
        <v>6106</v>
      </c>
      <c r="R30" s="69"/>
      <c r="S30" s="69"/>
      <c r="T30" s="69"/>
      <c r="U30" s="69"/>
      <c r="V30" s="69" t="s">
        <v>940</v>
      </c>
      <c r="W30" s="116" t="s">
        <v>6107</v>
      </c>
      <c r="X30" s="639">
        <f t="shared" si="0"/>
        <v>91000.000000000015</v>
      </c>
      <c r="Y30" s="74">
        <f t="shared" si="1"/>
        <v>1391000</v>
      </c>
    </row>
    <row r="31" spans="1:25" x14ac:dyDescent="0.35">
      <c r="A31" s="76"/>
      <c r="B31" s="76"/>
      <c r="C31" s="76"/>
      <c r="D31" s="76"/>
      <c r="E31" s="76"/>
      <c r="F31" s="79" t="s">
        <v>6158</v>
      </c>
      <c r="G31" s="69"/>
      <c r="H31" s="74">
        <v>1300000</v>
      </c>
      <c r="I31" s="69"/>
      <c r="J31" s="69" t="s">
        <v>1562</v>
      </c>
      <c r="K31" s="75"/>
      <c r="L31" s="79" t="s">
        <v>6104</v>
      </c>
      <c r="M31" s="75" t="s">
        <v>6159</v>
      </c>
      <c r="N31" s="75"/>
      <c r="O31" s="69" t="s">
        <v>1811</v>
      </c>
      <c r="P31" s="75" t="s">
        <v>2308</v>
      </c>
      <c r="Q31" s="69" t="s">
        <v>6106</v>
      </c>
      <c r="R31" s="69"/>
      <c r="S31" s="69"/>
      <c r="T31" s="69"/>
      <c r="U31" s="69"/>
      <c r="V31" s="69" t="s">
        <v>940</v>
      </c>
      <c r="W31" s="116" t="s">
        <v>6107</v>
      </c>
      <c r="X31" s="639">
        <f t="shared" si="0"/>
        <v>91000.000000000015</v>
      </c>
      <c r="Y31" s="74">
        <f t="shared" si="1"/>
        <v>1391000</v>
      </c>
    </row>
    <row r="32" spans="1:25" x14ac:dyDescent="0.35">
      <c r="A32" s="76"/>
      <c r="B32" s="76"/>
      <c r="C32" s="76"/>
      <c r="D32" s="76"/>
      <c r="E32" s="76"/>
      <c r="F32" s="79" t="s">
        <v>6160</v>
      </c>
      <c r="G32" s="69"/>
      <c r="H32" s="74">
        <v>1300000</v>
      </c>
      <c r="I32" s="69"/>
      <c r="J32" s="69" t="s">
        <v>1562</v>
      </c>
      <c r="K32" s="75"/>
      <c r="L32" s="79" t="s">
        <v>6104</v>
      </c>
      <c r="M32" s="75" t="s">
        <v>6161</v>
      </c>
      <c r="N32" s="75"/>
      <c r="O32" s="69" t="s">
        <v>1811</v>
      </c>
      <c r="P32" s="75" t="s">
        <v>2308</v>
      </c>
      <c r="Q32" s="69" t="s">
        <v>6106</v>
      </c>
      <c r="R32" s="69"/>
      <c r="S32" s="69"/>
      <c r="T32" s="69"/>
      <c r="U32" s="69"/>
      <c r="V32" s="69" t="s">
        <v>940</v>
      </c>
      <c r="W32" s="116" t="s">
        <v>6107</v>
      </c>
      <c r="X32" s="639">
        <f t="shared" si="0"/>
        <v>91000.000000000015</v>
      </c>
      <c r="Y32" s="74">
        <f t="shared" si="1"/>
        <v>1391000</v>
      </c>
    </row>
    <row r="33" spans="1:25" x14ac:dyDescent="0.35">
      <c r="A33" s="76"/>
      <c r="B33" s="76"/>
      <c r="C33" s="76"/>
      <c r="D33" s="76"/>
      <c r="E33" s="76"/>
      <c r="F33" s="79" t="s">
        <v>6162</v>
      </c>
      <c r="G33" s="69"/>
      <c r="H33" s="74">
        <v>1300000</v>
      </c>
      <c r="I33" s="69"/>
      <c r="J33" s="69" t="s">
        <v>1562</v>
      </c>
      <c r="K33" s="75"/>
      <c r="L33" s="79" t="s">
        <v>6104</v>
      </c>
      <c r="M33" s="75" t="s">
        <v>6163</v>
      </c>
      <c r="N33" s="75"/>
      <c r="O33" s="69" t="s">
        <v>1811</v>
      </c>
      <c r="P33" s="75" t="s">
        <v>967</v>
      </c>
      <c r="Q33" s="69" t="s">
        <v>6106</v>
      </c>
      <c r="R33" s="69"/>
      <c r="S33" s="69"/>
      <c r="T33" s="69"/>
      <c r="U33" s="69"/>
      <c r="V33" s="69" t="s">
        <v>940</v>
      </c>
      <c r="W33" s="116" t="s">
        <v>6107</v>
      </c>
      <c r="X33" s="639">
        <f t="shared" si="0"/>
        <v>91000.000000000015</v>
      </c>
      <c r="Y33" s="74">
        <f t="shared" si="1"/>
        <v>1391000</v>
      </c>
    </row>
    <row r="34" spans="1:25" x14ac:dyDescent="0.35">
      <c r="A34" s="76"/>
      <c r="B34" s="76"/>
      <c r="C34" s="76"/>
      <c r="D34" s="76"/>
      <c r="E34" s="76"/>
      <c r="F34" s="79" t="s">
        <v>6164</v>
      </c>
      <c r="G34" s="69"/>
      <c r="H34" s="74">
        <v>1300000</v>
      </c>
      <c r="I34" s="69"/>
      <c r="J34" s="69" t="s">
        <v>1562</v>
      </c>
      <c r="K34" s="75"/>
      <c r="L34" s="79" t="s">
        <v>6104</v>
      </c>
      <c r="M34" s="75" t="s">
        <v>6165</v>
      </c>
      <c r="N34" s="75"/>
      <c r="O34" s="69" t="s">
        <v>1811</v>
      </c>
      <c r="P34" s="75" t="s">
        <v>2308</v>
      </c>
      <c r="Q34" s="69" t="s">
        <v>6106</v>
      </c>
      <c r="R34" s="69"/>
      <c r="S34" s="69"/>
      <c r="T34" s="69"/>
      <c r="U34" s="69"/>
      <c r="V34" s="69" t="s">
        <v>940</v>
      </c>
      <c r="W34" s="116" t="s">
        <v>6107</v>
      </c>
      <c r="X34" s="639">
        <f t="shared" si="0"/>
        <v>91000.000000000015</v>
      </c>
      <c r="Y34" s="74">
        <f t="shared" si="1"/>
        <v>1391000</v>
      </c>
    </row>
    <row r="35" spans="1:25" x14ac:dyDescent="0.35">
      <c r="A35" s="76"/>
      <c r="B35" s="76"/>
      <c r="C35" s="76"/>
      <c r="D35" s="76"/>
      <c r="E35" s="76"/>
      <c r="F35" s="79" t="s">
        <v>6166</v>
      </c>
      <c r="G35" s="69"/>
      <c r="H35" s="74">
        <v>1300000</v>
      </c>
      <c r="I35" s="69"/>
      <c r="J35" s="69" t="s">
        <v>1562</v>
      </c>
      <c r="K35" s="75"/>
      <c r="L35" s="79" t="s">
        <v>6104</v>
      </c>
      <c r="M35" s="75" t="s">
        <v>6167</v>
      </c>
      <c r="N35" s="75"/>
      <c r="O35" s="69" t="s">
        <v>1811</v>
      </c>
      <c r="P35" s="75" t="s">
        <v>2308</v>
      </c>
      <c r="Q35" s="69" t="s">
        <v>6106</v>
      </c>
      <c r="R35" s="69"/>
      <c r="S35" s="69"/>
      <c r="T35" s="69"/>
      <c r="U35" s="69"/>
      <c r="V35" s="69" t="s">
        <v>940</v>
      </c>
      <c r="W35" s="116" t="s">
        <v>6107</v>
      </c>
      <c r="X35" s="639">
        <f t="shared" si="0"/>
        <v>91000.000000000015</v>
      </c>
      <c r="Y35" s="74">
        <f t="shared" si="1"/>
        <v>1391000</v>
      </c>
    </row>
    <row r="36" spans="1:25" x14ac:dyDescent="0.35">
      <c r="A36" s="76"/>
      <c r="B36" s="76"/>
      <c r="C36" s="76"/>
      <c r="D36" s="76"/>
      <c r="E36" s="76"/>
      <c r="F36" s="79" t="s">
        <v>6168</v>
      </c>
      <c r="G36" s="69"/>
      <c r="H36" s="74">
        <v>1300000</v>
      </c>
      <c r="I36" s="69"/>
      <c r="J36" s="69" t="s">
        <v>1562</v>
      </c>
      <c r="K36" s="75"/>
      <c r="L36" s="79" t="s">
        <v>6104</v>
      </c>
      <c r="M36" s="75" t="s">
        <v>6169</v>
      </c>
      <c r="N36" s="75"/>
      <c r="O36" s="69" t="s">
        <v>1811</v>
      </c>
      <c r="P36" s="75" t="s">
        <v>2308</v>
      </c>
      <c r="Q36" s="69" t="s">
        <v>6106</v>
      </c>
      <c r="R36" s="69"/>
      <c r="S36" s="69"/>
      <c r="T36" s="69"/>
      <c r="U36" s="69"/>
      <c r="V36" s="69" t="s">
        <v>940</v>
      </c>
      <c r="W36" s="116" t="s">
        <v>6107</v>
      </c>
      <c r="X36" s="639">
        <f t="shared" si="0"/>
        <v>91000.000000000015</v>
      </c>
      <c r="Y36" s="74">
        <f t="shared" si="1"/>
        <v>1391000</v>
      </c>
    </row>
    <row r="37" spans="1:25" x14ac:dyDescent="0.35">
      <c r="A37" s="76"/>
      <c r="B37" s="76"/>
      <c r="C37" s="76"/>
      <c r="D37" s="76"/>
      <c r="E37" s="76"/>
      <c r="F37" s="79" t="s">
        <v>6170</v>
      </c>
      <c r="G37" s="69"/>
      <c r="H37" s="74">
        <v>1300000</v>
      </c>
      <c r="I37" s="69"/>
      <c r="J37" s="69" t="s">
        <v>1562</v>
      </c>
      <c r="K37" s="75"/>
      <c r="L37" s="79" t="s">
        <v>6104</v>
      </c>
      <c r="M37" s="75" t="s">
        <v>6171</v>
      </c>
      <c r="N37" s="75"/>
      <c r="O37" s="69" t="s">
        <v>1811</v>
      </c>
      <c r="P37" s="75" t="s">
        <v>2308</v>
      </c>
      <c r="Q37" s="69" t="s">
        <v>6106</v>
      </c>
      <c r="R37" s="69"/>
      <c r="S37" s="69"/>
      <c r="T37" s="69"/>
      <c r="U37" s="69"/>
      <c r="V37" s="69" t="s">
        <v>940</v>
      </c>
      <c r="W37" s="116" t="s">
        <v>6107</v>
      </c>
      <c r="X37" s="639">
        <f t="shared" si="0"/>
        <v>91000.000000000015</v>
      </c>
      <c r="Y37" s="74">
        <f t="shared" si="1"/>
        <v>1391000</v>
      </c>
    </row>
    <row r="38" spans="1:25" x14ac:dyDescent="0.35">
      <c r="A38" s="76"/>
      <c r="B38" s="76"/>
      <c r="C38" s="76"/>
      <c r="D38" s="76"/>
      <c r="E38" s="76"/>
      <c r="F38" s="79" t="s">
        <v>6172</v>
      </c>
      <c r="G38" s="69"/>
      <c r="H38" s="74">
        <v>1300000</v>
      </c>
      <c r="I38" s="69"/>
      <c r="J38" s="69" t="s">
        <v>1562</v>
      </c>
      <c r="K38" s="75"/>
      <c r="L38" s="79" t="s">
        <v>6104</v>
      </c>
      <c r="M38" s="75" t="s">
        <v>6173</v>
      </c>
      <c r="N38" s="75"/>
      <c r="O38" s="69" t="s">
        <v>1811</v>
      </c>
      <c r="P38" s="75" t="s">
        <v>967</v>
      </c>
      <c r="Q38" s="69" t="s">
        <v>6106</v>
      </c>
      <c r="R38" s="69"/>
      <c r="S38" s="69"/>
      <c r="T38" s="69"/>
      <c r="U38" s="69"/>
      <c r="V38" s="69" t="s">
        <v>940</v>
      </c>
      <c r="W38" s="116" t="s">
        <v>6107</v>
      </c>
      <c r="X38" s="639">
        <f t="shared" si="0"/>
        <v>91000.000000000015</v>
      </c>
      <c r="Y38" s="74">
        <f t="shared" si="1"/>
        <v>1391000</v>
      </c>
    </row>
    <row r="39" spans="1:25" x14ac:dyDescent="0.35">
      <c r="A39" s="76"/>
      <c r="B39" s="76"/>
      <c r="C39" s="76"/>
      <c r="D39" s="76"/>
      <c r="E39" s="76"/>
      <c r="F39" s="79" t="s">
        <v>6174</v>
      </c>
      <c r="G39" s="69"/>
      <c r="H39" s="74">
        <v>1300000</v>
      </c>
      <c r="I39" s="69"/>
      <c r="J39" s="69" t="s">
        <v>1562</v>
      </c>
      <c r="K39" s="75"/>
      <c r="L39" s="79" t="s">
        <v>6104</v>
      </c>
      <c r="M39" s="75" t="s">
        <v>6175</v>
      </c>
      <c r="N39" s="75"/>
      <c r="O39" s="69" t="s">
        <v>1811</v>
      </c>
      <c r="P39" s="75" t="s">
        <v>2308</v>
      </c>
      <c r="Q39" s="69" t="s">
        <v>6106</v>
      </c>
      <c r="R39" s="69"/>
      <c r="S39" s="69"/>
      <c r="T39" s="69"/>
      <c r="U39" s="69"/>
      <c r="V39" s="69" t="s">
        <v>940</v>
      </c>
      <c r="W39" s="116" t="s">
        <v>6107</v>
      </c>
      <c r="X39" s="639">
        <f t="shared" si="0"/>
        <v>91000.000000000015</v>
      </c>
      <c r="Y39" s="74">
        <f t="shared" si="1"/>
        <v>1391000</v>
      </c>
    </row>
    <row r="40" spans="1:25" x14ac:dyDescent="0.35">
      <c r="A40" s="76"/>
      <c r="B40" s="76"/>
      <c r="C40" s="76"/>
      <c r="D40" s="76"/>
      <c r="E40" s="76"/>
      <c r="F40" s="79" t="s">
        <v>6176</v>
      </c>
      <c r="G40" s="69"/>
      <c r="H40" s="74">
        <v>1300000</v>
      </c>
      <c r="I40" s="69"/>
      <c r="J40" s="69" t="s">
        <v>1562</v>
      </c>
      <c r="K40" s="75"/>
      <c r="L40" s="79" t="s">
        <v>6104</v>
      </c>
      <c r="M40" s="75" t="s">
        <v>6177</v>
      </c>
      <c r="N40" s="75"/>
      <c r="O40" s="69" t="s">
        <v>1811</v>
      </c>
      <c r="P40" s="75" t="s">
        <v>2308</v>
      </c>
      <c r="Q40" s="69" t="s">
        <v>6106</v>
      </c>
      <c r="R40" s="69"/>
      <c r="S40" s="69"/>
      <c r="T40" s="69"/>
      <c r="U40" s="69"/>
      <c r="V40" s="69" t="s">
        <v>940</v>
      </c>
      <c r="W40" s="116" t="s">
        <v>6107</v>
      </c>
      <c r="X40" s="639">
        <f t="shared" si="0"/>
        <v>91000.000000000015</v>
      </c>
      <c r="Y40" s="74">
        <f t="shared" si="1"/>
        <v>1391000</v>
      </c>
    </row>
    <row r="41" spans="1:25" x14ac:dyDescent="0.35">
      <c r="A41" s="76"/>
      <c r="B41" s="76"/>
      <c r="C41" s="76"/>
      <c r="D41" s="76"/>
      <c r="E41" s="76"/>
      <c r="F41" s="93" t="s">
        <v>994</v>
      </c>
      <c r="G41" s="86"/>
      <c r="H41" s="87">
        <f>SUM(H5:H40)</f>
        <v>46800000</v>
      </c>
      <c r="I41" s="69"/>
      <c r="J41" s="69"/>
      <c r="K41" s="75"/>
      <c r="L41" s="79"/>
      <c r="M41" s="75"/>
      <c r="N41" s="75"/>
      <c r="O41" s="69"/>
      <c r="P41" s="75"/>
      <c r="Q41" s="69"/>
      <c r="R41" s="69"/>
      <c r="S41" s="69"/>
      <c r="T41" s="69"/>
      <c r="U41" s="69"/>
      <c r="V41" s="69"/>
      <c r="W41" s="116"/>
      <c r="X41" s="639">
        <f t="shared" si="0"/>
        <v>3276000.0000000005</v>
      </c>
      <c r="Y41" s="87">
        <f t="shared" si="1"/>
        <v>50076000</v>
      </c>
    </row>
    <row r="42" spans="1:25" x14ac:dyDescent="0.35">
      <c r="A42" s="64"/>
      <c r="B42" s="64"/>
      <c r="C42" s="64"/>
      <c r="D42" s="64"/>
      <c r="E42" s="64"/>
      <c r="F42" s="96" t="s">
        <v>2629</v>
      </c>
      <c r="G42" s="64"/>
      <c r="H42" s="67"/>
      <c r="I42" s="64"/>
      <c r="J42" s="64"/>
      <c r="K42" s="68"/>
      <c r="L42" s="97"/>
      <c r="M42" s="68"/>
      <c r="N42" s="68"/>
      <c r="O42" s="64"/>
      <c r="P42" s="68"/>
      <c r="Q42" s="64"/>
      <c r="R42" s="64"/>
      <c r="S42" s="64"/>
      <c r="T42" s="64"/>
      <c r="U42" s="64"/>
      <c r="V42" s="64"/>
      <c r="W42" s="115"/>
      <c r="X42" s="639">
        <f t="shared" si="0"/>
        <v>0</v>
      </c>
      <c r="Y42" s="67">
        <f t="shared" si="1"/>
        <v>0</v>
      </c>
    </row>
    <row r="43" spans="1:25" x14ac:dyDescent="0.35">
      <c r="A43" s="76"/>
      <c r="B43" s="76"/>
      <c r="C43" s="76"/>
      <c r="D43" s="76"/>
      <c r="E43" s="76"/>
      <c r="F43" s="79" t="s">
        <v>6178</v>
      </c>
      <c r="G43" s="69"/>
      <c r="H43" s="74">
        <v>90000</v>
      </c>
      <c r="I43" s="69"/>
      <c r="J43" s="69" t="s">
        <v>6179</v>
      </c>
      <c r="K43" s="75">
        <v>1974</v>
      </c>
      <c r="L43" s="79" t="s">
        <v>6180</v>
      </c>
      <c r="M43" s="75" t="s">
        <v>6181</v>
      </c>
      <c r="N43" s="75"/>
      <c r="O43" s="69"/>
      <c r="P43" s="75" t="s">
        <v>967</v>
      </c>
      <c r="Q43" s="69" t="s">
        <v>6182</v>
      </c>
      <c r="R43" s="69"/>
      <c r="S43" s="69"/>
      <c r="T43" s="69"/>
      <c r="U43" s="69"/>
      <c r="V43" s="69"/>
      <c r="W43" s="116"/>
      <c r="X43" s="639">
        <f t="shared" si="0"/>
        <v>6300.0000000000009</v>
      </c>
      <c r="Y43" s="74">
        <f t="shared" si="1"/>
        <v>96300</v>
      </c>
    </row>
    <row r="44" spans="1:25" x14ac:dyDescent="0.35">
      <c r="A44" s="76"/>
      <c r="B44" s="76"/>
      <c r="C44" s="76"/>
      <c r="D44" s="76"/>
      <c r="E44" s="76"/>
      <c r="F44" s="79" t="s">
        <v>6183</v>
      </c>
      <c r="G44" s="69"/>
      <c r="H44" s="74">
        <v>90000</v>
      </c>
      <c r="I44" s="69"/>
      <c r="J44" s="69" t="s">
        <v>6184</v>
      </c>
      <c r="K44" s="75">
        <v>1974</v>
      </c>
      <c r="L44" s="79" t="s">
        <v>6180</v>
      </c>
      <c r="M44" s="75" t="s">
        <v>6185</v>
      </c>
      <c r="N44" s="75"/>
      <c r="O44" s="69"/>
      <c r="P44" s="75" t="s">
        <v>967</v>
      </c>
      <c r="Q44" s="69" t="s">
        <v>6182</v>
      </c>
      <c r="R44" s="69"/>
      <c r="S44" s="69"/>
      <c r="T44" s="69"/>
      <c r="U44" s="69"/>
      <c r="V44" s="69"/>
      <c r="W44" s="116"/>
      <c r="X44" s="639">
        <f t="shared" si="0"/>
        <v>6300.0000000000009</v>
      </c>
      <c r="Y44" s="74">
        <f t="shared" si="1"/>
        <v>96300</v>
      </c>
    </row>
    <row r="45" spans="1:25" x14ac:dyDescent="0.35">
      <c r="A45" s="76"/>
      <c r="B45" s="76"/>
      <c r="C45" s="76"/>
      <c r="D45" s="76"/>
      <c r="E45" s="76"/>
      <c r="F45" s="79" t="s">
        <v>6186</v>
      </c>
      <c r="G45" s="69"/>
      <c r="H45" s="74">
        <v>90000</v>
      </c>
      <c r="I45" s="69"/>
      <c r="J45" s="69" t="s">
        <v>6179</v>
      </c>
      <c r="K45" s="75">
        <v>1974</v>
      </c>
      <c r="L45" s="79" t="s">
        <v>6187</v>
      </c>
      <c r="M45" s="75" t="s">
        <v>6188</v>
      </c>
      <c r="N45" s="75"/>
      <c r="O45" s="69"/>
      <c r="P45" s="75" t="s">
        <v>967</v>
      </c>
      <c r="Q45" s="69" t="s">
        <v>6182</v>
      </c>
      <c r="R45" s="69"/>
      <c r="S45" s="69"/>
      <c r="T45" s="69"/>
      <c r="U45" s="69"/>
      <c r="V45" s="69"/>
      <c r="W45" s="116"/>
      <c r="X45" s="639">
        <f t="shared" si="0"/>
        <v>6300.0000000000009</v>
      </c>
      <c r="Y45" s="74">
        <f t="shared" si="1"/>
        <v>96300</v>
      </c>
    </row>
    <row r="46" spans="1:25" x14ac:dyDescent="0.35">
      <c r="A46" s="76"/>
      <c r="B46" s="76"/>
      <c r="C46" s="76"/>
      <c r="D46" s="76"/>
      <c r="E46" s="76"/>
      <c r="F46" s="79" t="s">
        <v>6189</v>
      </c>
      <c r="G46" s="69"/>
      <c r="H46" s="74">
        <v>90000</v>
      </c>
      <c r="I46" s="69"/>
      <c r="J46" s="69" t="s">
        <v>2394</v>
      </c>
      <c r="K46" s="75" t="s">
        <v>6190</v>
      </c>
      <c r="L46" s="79" t="s">
        <v>6191</v>
      </c>
      <c r="M46" s="75" t="s">
        <v>6192</v>
      </c>
      <c r="N46" s="75"/>
      <c r="O46" s="69"/>
      <c r="P46" s="75" t="s">
        <v>6193</v>
      </c>
      <c r="Q46" s="69" t="s">
        <v>6182</v>
      </c>
      <c r="R46" s="69"/>
      <c r="S46" s="69"/>
      <c r="T46" s="69"/>
      <c r="U46" s="69"/>
      <c r="V46" s="69"/>
      <c r="W46" s="116"/>
      <c r="X46" s="639">
        <f t="shared" si="0"/>
        <v>6300.0000000000009</v>
      </c>
      <c r="Y46" s="74">
        <f t="shared" si="1"/>
        <v>96300</v>
      </c>
    </row>
    <row r="47" spans="1:25" x14ac:dyDescent="0.35">
      <c r="A47" s="76"/>
      <c r="B47" s="76"/>
      <c r="C47" s="76"/>
      <c r="D47" s="76"/>
      <c r="E47" s="76"/>
      <c r="F47" s="79" t="s">
        <v>6194</v>
      </c>
      <c r="G47" s="69"/>
      <c r="H47" s="74">
        <v>90000</v>
      </c>
      <c r="I47" s="69"/>
      <c r="J47" s="69" t="s">
        <v>2394</v>
      </c>
      <c r="K47" s="75" t="s">
        <v>6190</v>
      </c>
      <c r="L47" s="79" t="s">
        <v>6195</v>
      </c>
      <c r="M47" s="75" t="s">
        <v>6192</v>
      </c>
      <c r="N47" s="75"/>
      <c r="O47" s="69"/>
      <c r="P47" s="75" t="s">
        <v>3925</v>
      </c>
      <c r="Q47" s="69" t="s">
        <v>6182</v>
      </c>
      <c r="R47" s="69"/>
      <c r="S47" s="69"/>
      <c r="T47" s="69"/>
      <c r="U47" s="69"/>
      <c r="V47" s="69"/>
      <c r="W47" s="116"/>
      <c r="X47" s="639">
        <f t="shared" si="0"/>
        <v>6300.0000000000009</v>
      </c>
      <c r="Y47" s="74">
        <f t="shared" si="1"/>
        <v>96300</v>
      </c>
    </row>
    <row r="48" spans="1:25" x14ac:dyDescent="0.35">
      <c r="A48" s="76"/>
      <c r="B48" s="76"/>
      <c r="C48" s="76"/>
      <c r="D48" s="76"/>
      <c r="E48" s="76"/>
      <c r="F48" s="79" t="s">
        <v>6196</v>
      </c>
      <c r="G48" s="69"/>
      <c r="H48" s="74">
        <v>90000</v>
      </c>
      <c r="I48" s="69"/>
      <c r="J48" s="69" t="s">
        <v>2394</v>
      </c>
      <c r="K48" s="75" t="s">
        <v>6190</v>
      </c>
      <c r="L48" s="79" t="s">
        <v>6191</v>
      </c>
      <c r="M48" s="75" t="s">
        <v>6197</v>
      </c>
      <c r="N48" s="75"/>
      <c r="O48" s="69"/>
      <c r="P48" s="75" t="s">
        <v>6193</v>
      </c>
      <c r="Q48" s="69" t="s">
        <v>6182</v>
      </c>
      <c r="R48" s="69"/>
      <c r="S48" s="69"/>
      <c r="T48" s="69"/>
      <c r="U48" s="69"/>
      <c r="V48" s="69"/>
      <c r="W48" s="116"/>
      <c r="X48" s="639">
        <f t="shared" si="0"/>
        <v>6300.0000000000009</v>
      </c>
      <c r="Y48" s="74">
        <f t="shared" si="1"/>
        <v>96300</v>
      </c>
    </row>
    <row r="49" spans="1:25" x14ac:dyDescent="0.35">
      <c r="A49" s="76"/>
      <c r="B49" s="76"/>
      <c r="C49" s="76"/>
      <c r="D49" s="76"/>
      <c r="E49" s="76"/>
      <c r="F49" s="79" t="s">
        <v>6198</v>
      </c>
      <c r="G49" s="69"/>
      <c r="H49" s="74">
        <v>60000</v>
      </c>
      <c r="I49" s="69"/>
      <c r="J49" s="69" t="s">
        <v>1147</v>
      </c>
      <c r="K49" s="75" t="s">
        <v>6190</v>
      </c>
      <c r="L49" s="75" t="s">
        <v>6190</v>
      </c>
      <c r="M49" s="75" t="s">
        <v>6199</v>
      </c>
      <c r="N49" s="75"/>
      <c r="O49" s="69" t="s">
        <v>1811</v>
      </c>
      <c r="P49" s="75" t="s">
        <v>6190</v>
      </c>
      <c r="Q49" s="69" t="s">
        <v>6200</v>
      </c>
      <c r="R49" s="69"/>
      <c r="S49" s="69"/>
      <c r="T49" s="69"/>
      <c r="U49" s="69"/>
      <c r="V49" s="69"/>
      <c r="W49" s="116"/>
      <c r="X49" s="639">
        <f t="shared" si="0"/>
        <v>4200</v>
      </c>
      <c r="Y49" s="74">
        <f t="shared" si="1"/>
        <v>64200</v>
      </c>
    </row>
    <row r="50" spans="1:25" x14ac:dyDescent="0.35">
      <c r="A50" s="76"/>
      <c r="B50" s="76"/>
      <c r="C50" s="76"/>
      <c r="D50" s="76"/>
      <c r="E50" s="76"/>
      <c r="F50" s="79" t="s">
        <v>6201</v>
      </c>
      <c r="G50" s="69"/>
      <c r="H50" s="74">
        <v>60000</v>
      </c>
      <c r="I50" s="69"/>
      <c r="J50" s="69" t="s">
        <v>1147</v>
      </c>
      <c r="K50" s="75" t="s">
        <v>6190</v>
      </c>
      <c r="L50" s="75" t="s">
        <v>6190</v>
      </c>
      <c r="M50" s="75" t="s">
        <v>6199</v>
      </c>
      <c r="N50" s="75"/>
      <c r="O50" s="69" t="s">
        <v>1811</v>
      </c>
      <c r="P50" s="75" t="s">
        <v>6190</v>
      </c>
      <c r="Q50" s="75" t="s">
        <v>6190</v>
      </c>
      <c r="R50" s="69"/>
      <c r="S50" s="69"/>
      <c r="T50" s="69"/>
      <c r="U50" s="69"/>
      <c r="V50" s="69"/>
      <c r="W50" s="116"/>
      <c r="X50" s="639">
        <f t="shared" si="0"/>
        <v>4200</v>
      </c>
      <c r="Y50" s="74">
        <f t="shared" si="1"/>
        <v>64200</v>
      </c>
    </row>
    <row r="51" spans="1:25" x14ac:dyDescent="0.35">
      <c r="A51" s="76"/>
      <c r="B51" s="76"/>
      <c r="C51" s="76"/>
      <c r="D51" s="76"/>
      <c r="E51" s="76"/>
      <c r="F51" s="79" t="s">
        <v>6202</v>
      </c>
      <c r="G51" s="69"/>
      <c r="H51" s="74">
        <v>60000</v>
      </c>
      <c r="I51" s="69"/>
      <c r="J51" s="69" t="s">
        <v>1147</v>
      </c>
      <c r="K51" s="75" t="s">
        <v>6190</v>
      </c>
      <c r="L51" s="75" t="s">
        <v>6190</v>
      </c>
      <c r="M51" s="75" t="s">
        <v>6199</v>
      </c>
      <c r="N51" s="75"/>
      <c r="O51" s="69" t="s">
        <v>1811</v>
      </c>
      <c r="P51" s="75" t="s">
        <v>6190</v>
      </c>
      <c r="Q51" s="75" t="s">
        <v>6190</v>
      </c>
      <c r="R51" s="69"/>
      <c r="S51" s="69"/>
      <c r="T51" s="69"/>
      <c r="U51" s="69"/>
      <c r="V51" s="69"/>
      <c r="W51" s="116"/>
      <c r="X51" s="639">
        <f t="shared" si="0"/>
        <v>4200</v>
      </c>
      <c r="Y51" s="74">
        <f t="shared" si="1"/>
        <v>64200</v>
      </c>
    </row>
    <row r="52" spans="1:25" x14ac:dyDescent="0.35">
      <c r="A52" s="76"/>
      <c r="B52" s="76"/>
      <c r="C52" s="76"/>
      <c r="D52" s="76"/>
      <c r="E52" s="76"/>
      <c r="F52" s="79" t="s">
        <v>6203</v>
      </c>
      <c r="G52" s="69"/>
      <c r="H52" s="74">
        <v>90000</v>
      </c>
      <c r="I52" s="69"/>
      <c r="J52" s="69" t="s">
        <v>2394</v>
      </c>
      <c r="K52" s="75" t="s">
        <v>6190</v>
      </c>
      <c r="L52" s="75" t="s">
        <v>6190</v>
      </c>
      <c r="M52" s="75" t="s">
        <v>6204</v>
      </c>
      <c r="N52" s="75"/>
      <c r="O52" s="69"/>
      <c r="P52" s="75" t="s">
        <v>3925</v>
      </c>
      <c r="Q52" s="69" t="s">
        <v>6182</v>
      </c>
      <c r="R52" s="69"/>
      <c r="S52" s="69"/>
      <c r="T52" s="69"/>
      <c r="U52" s="69"/>
      <c r="V52" s="69"/>
      <c r="W52" s="116"/>
      <c r="X52" s="639">
        <f t="shared" si="0"/>
        <v>6300.0000000000009</v>
      </c>
      <c r="Y52" s="74">
        <f t="shared" si="1"/>
        <v>96300</v>
      </c>
    </row>
    <row r="53" spans="1:25" x14ac:dyDescent="0.35">
      <c r="A53" s="76"/>
      <c r="B53" s="76"/>
      <c r="C53" s="76"/>
      <c r="D53" s="76"/>
      <c r="E53" s="76"/>
      <c r="F53" s="79" t="s">
        <v>6205</v>
      </c>
      <c r="G53" s="69"/>
      <c r="H53" s="74">
        <v>90000</v>
      </c>
      <c r="I53" s="69"/>
      <c r="J53" s="69" t="s">
        <v>2394</v>
      </c>
      <c r="K53" s="75" t="s">
        <v>6190</v>
      </c>
      <c r="L53" s="79" t="s">
        <v>6206</v>
      </c>
      <c r="M53" s="75" t="s">
        <v>6207</v>
      </c>
      <c r="N53" s="75"/>
      <c r="O53" s="69"/>
      <c r="P53" s="75" t="s">
        <v>3925</v>
      </c>
      <c r="Q53" s="69" t="s">
        <v>6182</v>
      </c>
      <c r="R53" s="69"/>
      <c r="S53" s="69"/>
      <c r="T53" s="69"/>
      <c r="U53" s="69"/>
      <c r="V53" s="69"/>
      <c r="W53" s="116"/>
      <c r="X53" s="639">
        <f t="shared" si="0"/>
        <v>6300.0000000000009</v>
      </c>
      <c r="Y53" s="74">
        <f t="shared" si="1"/>
        <v>96300</v>
      </c>
    </row>
    <row r="54" spans="1:25" x14ac:dyDescent="0.35">
      <c r="A54" s="76"/>
      <c r="B54" s="76"/>
      <c r="C54" s="76"/>
      <c r="D54" s="76"/>
      <c r="E54" s="76"/>
      <c r="F54" s="79" t="s">
        <v>6208</v>
      </c>
      <c r="G54" s="69"/>
      <c r="H54" s="74">
        <v>90000</v>
      </c>
      <c r="I54" s="69"/>
      <c r="J54" s="69" t="s">
        <v>2394</v>
      </c>
      <c r="K54" s="75" t="s">
        <v>6190</v>
      </c>
      <c r="L54" s="79" t="s">
        <v>6191</v>
      </c>
      <c r="M54" s="75" t="s">
        <v>6209</v>
      </c>
      <c r="N54" s="75"/>
      <c r="O54" s="69"/>
      <c r="P54" s="75" t="s">
        <v>6193</v>
      </c>
      <c r="Q54" s="69" t="s">
        <v>6182</v>
      </c>
      <c r="R54" s="69"/>
      <c r="S54" s="69"/>
      <c r="T54" s="69"/>
      <c r="U54" s="69"/>
      <c r="V54" s="69"/>
      <c r="W54" s="116"/>
      <c r="X54" s="639">
        <f t="shared" si="0"/>
        <v>6300.0000000000009</v>
      </c>
      <c r="Y54" s="74">
        <f t="shared" si="1"/>
        <v>96300</v>
      </c>
    </row>
    <row r="55" spans="1:25" x14ac:dyDescent="0.35">
      <c r="A55" s="76"/>
      <c r="B55" s="76"/>
      <c r="C55" s="76"/>
      <c r="D55" s="76"/>
      <c r="E55" s="76"/>
      <c r="F55" s="79" t="s">
        <v>6210</v>
      </c>
      <c r="G55" s="69"/>
      <c r="H55" s="74">
        <v>90000</v>
      </c>
      <c r="I55" s="69"/>
      <c r="J55" s="69" t="s">
        <v>2394</v>
      </c>
      <c r="K55" s="75" t="s">
        <v>6190</v>
      </c>
      <c r="L55" s="79" t="s">
        <v>6191</v>
      </c>
      <c r="M55" s="75" t="s">
        <v>6207</v>
      </c>
      <c r="N55" s="75"/>
      <c r="O55" s="69"/>
      <c r="P55" s="75" t="s">
        <v>6193</v>
      </c>
      <c r="Q55" s="69" t="s">
        <v>6193</v>
      </c>
      <c r="R55" s="69"/>
      <c r="S55" s="69"/>
      <c r="T55" s="69"/>
      <c r="U55" s="69"/>
      <c r="V55" s="69"/>
      <c r="W55" s="116"/>
      <c r="X55" s="639">
        <f t="shared" si="0"/>
        <v>6300.0000000000009</v>
      </c>
      <c r="Y55" s="74">
        <f t="shared" si="1"/>
        <v>96300</v>
      </c>
    </row>
    <row r="56" spans="1:25" x14ac:dyDescent="0.35">
      <c r="A56" s="76"/>
      <c r="B56" s="76"/>
      <c r="C56" s="76"/>
      <c r="D56" s="76"/>
      <c r="E56" s="76"/>
      <c r="F56" s="79" t="s">
        <v>6211</v>
      </c>
      <c r="G56" s="69"/>
      <c r="H56" s="74">
        <v>60000</v>
      </c>
      <c r="I56" s="69"/>
      <c r="J56" s="69" t="s">
        <v>6212</v>
      </c>
      <c r="K56" s="75" t="s">
        <v>6190</v>
      </c>
      <c r="L56" s="75" t="s">
        <v>6190</v>
      </c>
      <c r="M56" s="75"/>
      <c r="N56" s="75"/>
      <c r="O56" s="69" t="s">
        <v>1811</v>
      </c>
      <c r="P56" s="75" t="s">
        <v>6190</v>
      </c>
      <c r="Q56" s="75" t="s">
        <v>6190</v>
      </c>
      <c r="R56" s="69"/>
      <c r="S56" s="69"/>
      <c r="T56" s="69"/>
      <c r="U56" s="69"/>
      <c r="V56" s="69"/>
      <c r="W56" s="116" t="s">
        <v>6213</v>
      </c>
      <c r="X56" s="639">
        <f t="shared" si="0"/>
        <v>4200</v>
      </c>
      <c r="Y56" s="74">
        <f t="shared" si="1"/>
        <v>64200</v>
      </c>
    </row>
    <row r="57" spans="1:25" x14ac:dyDescent="0.35">
      <c r="A57" s="76"/>
      <c r="B57" s="76"/>
      <c r="C57" s="76"/>
      <c r="D57" s="76"/>
      <c r="E57" s="76"/>
      <c r="F57" s="79" t="s">
        <v>6214</v>
      </c>
      <c r="G57" s="69"/>
      <c r="H57" s="74">
        <v>60000</v>
      </c>
      <c r="I57" s="69"/>
      <c r="J57" s="69" t="s">
        <v>6212</v>
      </c>
      <c r="K57" s="75" t="s">
        <v>6190</v>
      </c>
      <c r="L57" s="75" t="s">
        <v>6190</v>
      </c>
      <c r="M57" s="75"/>
      <c r="N57" s="75"/>
      <c r="O57" s="69" t="s">
        <v>1811</v>
      </c>
      <c r="P57" s="75" t="s">
        <v>6190</v>
      </c>
      <c r="Q57" s="75" t="s">
        <v>6190</v>
      </c>
      <c r="R57" s="69"/>
      <c r="S57" s="69"/>
      <c r="T57" s="69"/>
      <c r="U57" s="69"/>
      <c r="V57" s="69"/>
      <c r="W57" s="116" t="s">
        <v>6213</v>
      </c>
      <c r="X57" s="639">
        <f t="shared" si="0"/>
        <v>4200</v>
      </c>
      <c r="Y57" s="74">
        <f t="shared" si="1"/>
        <v>64200</v>
      </c>
    </row>
    <row r="58" spans="1:25" x14ac:dyDescent="0.35">
      <c r="A58" s="76"/>
      <c r="B58" s="76"/>
      <c r="C58" s="76"/>
      <c r="D58" s="76"/>
      <c r="E58" s="76"/>
      <c r="F58" s="79" t="s">
        <v>6215</v>
      </c>
      <c r="G58" s="69"/>
      <c r="H58" s="74">
        <v>60000</v>
      </c>
      <c r="I58" s="69"/>
      <c r="J58" s="69" t="s">
        <v>6212</v>
      </c>
      <c r="K58" s="75" t="s">
        <v>6190</v>
      </c>
      <c r="L58" s="75" t="s">
        <v>6190</v>
      </c>
      <c r="M58" s="75"/>
      <c r="N58" s="75"/>
      <c r="O58" s="69" t="s">
        <v>1811</v>
      </c>
      <c r="P58" s="75" t="s">
        <v>6190</v>
      </c>
      <c r="Q58" s="75" t="s">
        <v>6190</v>
      </c>
      <c r="R58" s="69"/>
      <c r="S58" s="69"/>
      <c r="T58" s="69"/>
      <c r="U58" s="69"/>
      <c r="V58" s="69"/>
      <c r="W58" s="116" t="s">
        <v>6213</v>
      </c>
      <c r="X58" s="639">
        <f t="shared" si="0"/>
        <v>4200</v>
      </c>
      <c r="Y58" s="74">
        <f t="shared" si="1"/>
        <v>64200</v>
      </c>
    </row>
    <row r="59" spans="1:25" x14ac:dyDescent="0.35">
      <c r="A59" s="76"/>
      <c r="B59" s="76"/>
      <c r="C59" s="76"/>
      <c r="D59" s="76"/>
      <c r="E59" s="76"/>
      <c r="F59" s="79" t="s">
        <v>6216</v>
      </c>
      <c r="G59" s="69"/>
      <c r="H59" s="74">
        <v>90000</v>
      </c>
      <c r="I59" s="69"/>
      <c r="J59" s="69" t="s">
        <v>2659</v>
      </c>
      <c r="K59" s="75" t="s">
        <v>6190</v>
      </c>
      <c r="L59" s="75" t="s">
        <v>6190</v>
      </c>
      <c r="M59" s="79" t="s">
        <v>6217</v>
      </c>
      <c r="N59" s="75"/>
      <c r="O59" s="69"/>
      <c r="P59" s="75" t="s">
        <v>6190</v>
      </c>
      <c r="Q59" s="75" t="s">
        <v>6190</v>
      </c>
      <c r="R59" s="69"/>
      <c r="S59" s="69"/>
      <c r="T59" s="69"/>
      <c r="U59" s="69"/>
      <c r="V59" s="69"/>
      <c r="W59" s="116"/>
      <c r="X59" s="639">
        <f t="shared" si="0"/>
        <v>6300.0000000000009</v>
      </c>
      <c r="Y59" s="74">
        <f t="shared" si="1"/>
        <v>96300</v>
      </c>
    </row>
    <row r="60" spans="1:25" x14ac:dyDescent="0.35">
      <c r="A60" s="76"/>
      <c r="B60" s="76"/>
      <c r="C60" s="76"/>
      <c r="D60" s="76"/>
      <c r="E60" s="76"/>
      <c r="F60" s="79" t="s">
        <v>6218</v>
      </c>
      <c r="G60" s="69"/>
      <c r="H60" s="74">
        <v>90000</v>
      </c>
      <c r="I60" s="69"/>
      <c r="J60" s="69" t="s">
        <v>6179</v>
      </c>
      <c r="K60" s="75">
        <v>1974</v>
      </c>
      <c r="L60" s="79" t="s">
        <v>6187</v>
      </c>
      <c r="M60" s="75" t="s">
        <v>6219</v>
      </c>
      <c r="N60" s="75"/>
      <c r="O60" s="69"/>
      <c r="P60" s="75" t="s">
        <v>967</v>
      </c>
      <c r="Q60" s="69" t="s">
        <v>6182</v>
      </c>
      <c r="R60" s="69"/>
      <c r="S60" s="69"/>
      <c r="T60" s="69"/>
      <c r="U60" s="69"/>
      <c r="V60" s="69"/>
      <c r="W60" s="116"/>
      <c r="X60" s="639">
        <f t="shared" si="0"/>
        <v>6300.0000000000009</v>
      </c>
      <c r="Y60" s="74">
        <f t="shared" si="1"/>
        <v>96300</v>
      </c>
    </row>
    <row r="61" spans="1:25" x14ac:dyDescent="0.35">
      <c r="A61" s="76"/>
      <c r="B61" s="76"/>
      <c r="C61" s="76"/>
      <c r="D61" s="76"/>
      <c r="E61" s="76"/>
      <c r="F61" s="79" t="s">
        <v>6220</v>
      </c>
      <c r="G61" s="69"/>
      <c r="H61" s="74">
        <v>90000</v>
      </c>
      <c r="I61" s="69"/>
      <c r="J61" s="69" t="s">
        <v>6184</v>
      </c>
      <c r="K61" s="75">
        <v>1974</v>
      </c>
      <c r="L61" s="79" t="s">
        <v>6180</v>
      </c>
      <c r="M61" s="75" t="s">
        <v>6185</v>
      </c>
      <c r="N61" s="75"/>
      <c r="O61" s="69"/>
      <c r="P61" s="75" t="s">
        <v>967</v>
      </c>
      <c r="Q61" s="69" t="s">
        <v>6182</v>
      </c>
      <c r="R61" s="69"/>
      <c r="S61" s="69"/>
      <c r="T61" s="69"/>
      <c r="U61" s="69"/>
      <c r="V61" s="69"/>
      <c r="W61" s="116"/>
      <c r="X61" s="639">
        <f t="shared" si="0"/>
        <v>6300.0000000000009</v>
      </c>
      <c r="Y61" s="74">
        <f t="shared" si="1"/>
        <v>96300</v>
      </c>
    </row>
    <row r="62" spans="1:25" x14ac:dyDescent="0.35">
      <c r="A62" s="76"/>
      <c r="B62" s="76"/>
      <c r="C62" s="76"/>
      <c r="D62" s="76"/>
      <c r="E62" s="76"/>
      <c r="F62" s="79" t="s">
        <v>6221</v>
      </c>
      <c r="G62" s="69"/>
      <c r="H62" s="74">
        <v>90000</v>
      </c>
      <c r="I62" s="69"/>
      <c r="J62" s="69" t="s">
        <v>6179</v>
      </c>
      <c r="K62" s="75">
        <v>1974</v>
      </c>
      <c r="L62" s="79" t="s">
        <v>6180</v>
      </c>
      <c r="M62" s="75" t="s">
        <v>6222</v>
      </c>
      <c r="N62" s="75"/>
      <c r="O62" s="69"/>
      <c r="P62" s="75" t="s">
        <v>967</v>
      </c>
      <c r="Q62" s="69" t="s">
        <v>6182</v>
      </c>
      <c r="R62" s="69"/>
      <c r="S62" s="69"/>
      <c r="T62" s="69"/>
      <c r="U62" s="69"/>
      <c r="V62" s="69"/>
      <c r="W62" s="116"/>
      <c r="X62" s="639">
        <f t="shared" si="0"/>
        <v>6300.0000000000009</v>
      </c>
      <c r="Y62" s="74">
        <f t="shared" si="1"/>
        <v>96300</v>
      </c>
    </row>
    <row r="63" spans="1:25" x14ac:dyDescent="0.35">
      <c r="A63" s="76"/>
      <c r="B63" s="76"/>
      <c r="C63" s="76"/>
      <c r="D63" s="76"/>
      <c r="E63" s="76"/>
      <c r="F63" s="79" t="s">
        <v>6223</v>
      </c>
      <c r="G63" s="69"/>
      <c r="H63" s="74">
        <v>60000</v>
      </c>
      <c r="I63" s="69"/>
      <c r="J63" s="69" t="s">
        <v>6212</v>
      </c>
      <c r="K63" s="75" t="s">
        <v>6190</v>
      </c>
      <c r="L63" s="75" t="s">
        <v>6190</v>
      </c>
      <c r="M63" s="75"/>
      <c r="N63" s="75"/>
      <c r="O63" s="69" t="s">
        <v>1811</v>
      </c>
      <c r="P63" s="75" t="s">
        <v>6190</v>
      </c>
      <c r="Q63" s="75" t="s">
        <v>6190</v>
      </c>
      <c r="R63" s="69"/>
      <c r="S63" s="69"/>
      <c r="T63" s="69"/>
      <c r="U63" s="69"/>
      <c r="V63" s="69"/>
      <c r="W63" s="116" t="s">
        <v>6213</v>
      </c>
      <c r="X63" s="639">
        <f t="shared" si="0"/>
        <v>4200</v>
      </c>
      <c r="Y63" s="74">
        <f t="shared" si="1"/>
        <v>64200</v>
      </c>
    </row>
    <row r="64" spans="1:25" x14ac:dyDescent="0.35">
      <c r="A64" s="76"/>
      <c r="B64" s="76"/>
      <c r="C64" s="76"/>
      <c r="D64" s="76"/>
      <c r="E64" s="76"/>
      <c r="F64" s="79" t="s">
        <v>6224</v>
      </c>
      <c r="G64" s="69"/>
      <c r="H64" s="74">
        <v>60000</v>
      </c>
      <c r="I64" s="69"/>
      <c r="J64" s="69" t="s">
        <v>6212</v>
      </c>
      <c r="K64" s="75" t="s">
        <v>6190</v>
      </c>
      <c r="L64" s="75" t="s">
        <v>6190</v>
      </c>
      <c r="M64" s="75"/>
      <c r="N64" s="75"/>
      <c r="O64" s="69" t="s">
        <v>1811</v>
      </c>
      <c r="P64" s="75" t="s">
        <v>6190</v>
      </c>
      <c r="Q64" s="75" t="s">
        <v>6190</v>
      </c>
      <c r="R64" s="69"/>
      <c r="S64" s="69"/>
      <c r="T64" s="69"/>
      <c r="U64" s="69"/>
      <c r="V64" s="69"/>
      <c r="W64" s="116" t="s">
        <v>6213</v>
      </c>
      <c r="X64" s="639">
        <f t="shared" si="0"/>
        <v>4200</v>
      </c>
      <c r="Y64" s="74">
        <f t="shared" si="1"/>
        <v>64200</v>
      </c>
    </row>
    <row r="65" spans="1:25" x14ac:dyDescent="0.35">
      <c r="A65" s="76"/>
      <c r="B65" s="76"/>
      <c r="C65" s="76"/>
      <c r="D65" s="76"/>
      <c r="E65" s="76"/>
      <c r="F65" s="79" t="s">
        <v>6225</v>
      </c>
      <c r="G65" s="69"/>
      <c r="H65" s="74">
        <v>60000</v>
      </c>
      <c r="I65" s="69"/>
      <c r="J65" s="69" t="s">
        <v>6212</v>
      </c>
      <c r="K65" s="75" t="s">
        <v>6190</v>
      </c>
      <c r="L65" s="75" t="s">
        <v>6190</v>
      </c>
      <c r="M65" s="75"/>
      <c r="N65" s="75"/>
      <c r="O65" s="69" t="s">
        <v>1811</v>
      </c>
      <c r="P65" s="75" t="s">
        <v>6190</v>
      </c>
      <c r="Q65" s="75" t="s">
        <v>6190</v>
      </c>
      <c r="R65" s="69"/>
      <c r="S65" s="69"/>
      <c r="T65" s="69"/>
      <c r="U65" s="69"/>
      <c r="V65" s="69"/>
      <c r="W65" s="116" t="s">
        <v>6213</v>
      </c>
      <c r="X65" s="639">
        <f t="shared" si="0"/>
        <v>4200</v>
      </c>
      <c r="Y65" s="74">
        <f t="shared" si="1"/>
        <v>64200</v>
      </c>
    </row>
    <row r="66" spans="1:25" x14ac:dyDescent="0.35">
      <c r="A66" s="76"/>
      <c r="B66" s="76"/>
      <c r="C66" s="76"/>
      <c r="D66" s="76"/>
      <c r="E66" s="76"/>
      <c r="F66" s="79" t="s">
        <v>6226</v>
      </c>
      <c r="G66" s="69"/>
      <c r="H66" s="74">
        <v>90000</v>
      </c>
      <c r="I66" s="69"/>
      <c r="J66" s="69" t="s">
        <v>2659</v>
      </c>
      <c r="K66" s="75" t="s">
        <v>6190</v>
      </c>
      <c r="L66" s="75" t="s">
        <v>6190</v>
      </c>
      <c r="M66" s="79" t="s">
        <v>6217</v>
      </c>
      <c r="N66" s="75"/>
      <c r="O66" s="69"/>
      <c r="P66" s="75" t="s">
        <v>6190</v>
      </c>
      <c r="Q66" s="75" t="s">
        <v>6190</v>
      </c>
      <c r="R66" s="69"/>
      <c r="S66" s="69"/>
      <c r="T66" s="69"/>
      <c r="U66" s="69"/>
      <c r="V66" s="69"/>
      <c r="W66" s="116"/>
      <c r="X66" s="639">
        <f t="shared" si="0"/>
        <v>6300.0000000000009</v>
      </c>
      <c r="Y66" s="74">
        <f t="shared" si="1"/>
        <v>96300</v>
      </c>
    </row>
    <row r="67" spans="1:25" x14ac:dyDescent="0.35">
      <c r="A67" s="76"/>
      <c r="B67" s="76"/>
      <c r="C67" s="76"/>
      <c r="D67" s="76"/>
      <c r="E67" s="76"/>
      <c r="F67" s="79" t="s">
        <v>6227</v>
      </c>
      <c r="G67" s="69"/>
      <c r="H67" s="74">
        <v>90000</v>
      </c>
      <c r="I67" s="69"/>
      <c r="J67" s="69" t="s">
        <v>933</v>
      </c>
      <c r="K67" s="75">
        <v>2015</v>
      </c>
      <c r="L67" s="79" t="s">
        <v>6228</v>
      </c>
      <c r="M67" s="79" t="s">
        <v>6229</v>
      </c>
      <c r="N67" s="75"/>
      <c r="O67" s="69"/>
      <c r="P67" s="75" t="s">
        <v>3925</v>
      </c>
      <c r="Q67" s="69" t="s">
        <v>6182</v>
      </c>
      <c r="R67" s="69"/>
      <c r="S67" s="69"/>
      <c r="T67" s="69"/>
      <c r="U67" s="69"/>
      <c r="V67" s="69"/>
      <c r="W67" s="116"/>
      <c r="X67" s="639">
        <f t="shared" si="0"/>
        <v>6300.0000000000009</v>
      </c>
      <c r="Y67" s="74">
        <f t="shared" si="1"/>
        <v>96300</v>
      </c>
    </row>
    <row r="68" spans="1:25" x14ac:dyDescent="0.35">
      <c r="A68" s="76"/>
      <c r="B68" s="76"/>
      <c r="C68" s="76"/>
      <c r="D68" s="76"/>
      <c r="E68" s="76"/>
      <c r="F68" s="79" t="s">
        <v>6230</v>
      </c>
      <c r="G68" s="69"/>
      <c r="H68" s="74">
        <v>90000</v>
      </c>
      <c r="I68" s="69"/>
      <c r="J68" s="69" t="s">
        <v>933</v>
      </c>
      <c r="K68" s="75">
        <v>2015</v>
      </c>
      <c r="L68" s="79" t="s">
        <v>6231</v>
      </c>
      <c r="M68" s="79" t="s">
        <v>6229</v>
      </c>
      <c r="N68" s="75"/>
      <c r="O68" s="69"/>
      <c r="P68" s="75" t="s">
        <v>6193</v>
      </c>
      <c r="Q68" s="69" t="s">
        <v>6182</v>
      </c>
      <c r="R68" s="69"/>
      <c r="S68" s="69"/>
      <c r="T68" s="69"/>
      <c r="U68" s="69"/>
      <c r="V68" s="69"/>
      <c r="W68" s="116"/>
      <c r="X68" s="639">
        <f t="shared" si="0"/>
        <v>6300.0000000000009</v>
      </c>
      <c r="Y68" s="74">
        <f t="shared" si="1"/>
        <v>96300</v>
      </c>
    </row>
    <row r="69" spans="1:25" x14ac:dyDescent="0.35">
      <c r="A69" s="76"/>
      <c r="B69" s="76"/>
      <c r="C69" s="76"/>
      <c r="D69" s="76"/>
      <c r="E69" s="76"/>
      <c r="F69" s="79" t="s">
        <v>6232</v>
      </c>
      <c r="G69" s="69"/>
      <c r="H69" s="74">
        <v>60000</v>
      </c>
      <c r="I69" s="69"/>
      <c r="J69" s="69" t="s">
        <v>6212</v>
      </c>
      <c r="K69" s="75" t="s">
        <v>6190</v>
      </c>
      <c r="L69" s="75" t="s">
        <v>6190</v>
      </c>
      <c r="M69" s="75" t="s">
        <v>6190</v>
      </c>
      <c r="N69" s="75"/>
      <c r="O69" s="69" t="s">
        <v>1811</v>
      </c>
      <c r="P69" s="75" t="s">
        <v>6190</v>
      </c>
      <c r="Q69" s="75" t="s">
        <v>6190</v>
      </c>
      <c r="R69" s="69"/>
      <c r="S69" s="69"/>
      <c r="T69" s="69"/>
      <c r="U69" s="69"/>
      <c r="V69" s="69"/>
      <c r="W69" s="116" t="s">
        <v>6213</v>
      </c>
      <c r="X69" s="639">
        <f t="shared" si="0"/>
        <v>4200</v>
      </c>
      <c r="Y69" s="74">
        <f t="shared" si="1"/>
        <v>64200</v>
      </c>
    </row>
    <row r="70" spans="1:25" x14ac:dyDescent="0.35">
      <c r="A70" s="76"/>
      <c r="B70" s="76"/>
      <c r="C70" s="76"/>
      <c r="D70" s="76"/>
      <c r="E70" s="76"/>
      <c r="F70" s="79" t="s">
        <v>6233</v>
      </c>
      <c r="G70" s="69"/>
      <c r="H70" s="74">
        <v>60000</v>
      </c>
      <c r="I70" s="69"/>
      <c r="J70" s="69" t="s">
        <v>6212</v>
      </c>
      <c r="K70" s="75" t="s">
        <v>6190</v>
      </c>
      <c r="L70" s="75" t="s">
        <v>6190</v>
      </c>
      <c r="M70" s="75" t="s">
        <v>6190</v>
      </c>
      <c r="N70" s="75"/>
      <c r="O70" s="69" t="s">
        <v>1811</v>
      </c>
      <c r="P70" s="75" t="s">
        <v>6190</v>
      </c>
      <c r="Q70" s="75" t="s">
        <v>6190</v>
      </c>
      <c r="R70" s="69"/>
      <c r="S70" s="69"/>
      <c r="T70" s="69"/>
      <c r="U70" s="69"/>
      <c r="V70" s="69"/>
      <c r="W70" s="116" t="s">
        <v>6213</v>
      </c>
      <c r="X70" s="639">
        <f t="shared" ref="X70:X133" si="2">H70*X$4</f>
        <v>4200</v>
      </c>
      <c r="Y70" s="74">
        <f t="shared" ref="Y70:Y133" si="3">H70+X70</f>
        <v>64200</v>
      </c>
    </row>
    <row r="71" spans="1:25" x14ac:dyDescent="0.35">
      <c r="A71" s="76"/>
      <c r="B71" s="76"/>
      <c r="C71" s="76"/>
      <c r="D71" s="76"/>
      <c r="E71" s="76"/>
      <c r="F71" s="79" t="s">
        <v>6234</v>
      </c>
      <c r="G71" s="69"/>
      <c r="H71" s="74">
        <v>60000</v>
      </c>
      <c r="I71" s="69"/>
      <c r="J71" s="69" t="s">
        <v>6212</v>
      </c>
      <c r="K71" s="75" t="s">
        <v>6190</v>
      </c>
      <c r="L71" s="75" t="s">
        <v>6190</v>
      </c>
      <c r="M71" s="75" t="s">
        <v>6190</v>
      </c>
      <c r="N71" s="75"/>
      <c r="O71" s="69" t="s">
        <v>1811</v>
      </c>
      <c r="P71" s="75" t="s">
        <v>6190</v>
      </c>
      <c r="Q71" s="75" t="s">
        <v>6190</v>
      </c>
      <c r="R71" s="69"/>
      <c r="S71" s="69"/>
      <c r="T71" s="69"/>
      <c r="U71" s="69"/>
      <c r="V71" s="69"/>
      <c r="W71" s="116" t="s">
        <v>6213</v>
      </c>
      <c r="X71" s="639">
        <f t="shared" si="2"/>
        <v>4200</v>
      </c>
      <c r="Y71" s="74">
        <f t="shared" si="3"/>
        <v>64200</v>
      </c>
    </row>
    <row r="72" spans="1:25" x14ac:dyDescent="0.35">
      <c r="A72" s="76"/>
      <c r="B72" s="76"/>
      <c r="C72" s="76"/>
      <c r="D72" s="76"/>
      <c r="E72" s="76"/>
      <c r="F72" s="79" t="s">
        <v>6235</v>
      </c>
      <c r="G72" s="69"/>
      <c r="H72" s="74">
        <v>90000</v>
      </c>
      <c r="I72" s="69"/>
      <c r="J72" s="69" t="s">
        <v>6179</v>
      </c>
      <c r="K72" s="75">
        <v>1974</v>
      </c>
      <c r="L72" s="79" t="s">
        <v>6187</v>
      </c>
      <c r="M72" s="75" t="s">
        <v>6236</v>
      </c>
      <c r="N72" s="75"/>
      <c r="O72" s="69"/>
      <c r="P72" s="75" t="s">
        <v>967</v>
      </c>
      <c r="Q72" s="69" t="s">
        <v>6182</v>
      </c>
      <c r="R72" s="69"/>
      <c r="S72" s="69"/>
      <c r="T72" s="69"/>
      <c r="U72" s="69"/>
      <c r="V72" s="69"/>
      <c r="W72" s="116"/>
      <c r="X72" s="639">
        <f t="shared" si="2"/>
        <v>6300.0000000000009</v>
      </c>
      <c r="Y72" s="74">
        <f t="shared" si="3"/>
        <v>96300</v>
      </c>
    </row>
    <row r="73" spans="1:25" x14ac:dyDescent="0.35">
      <c r="A73" s="76"/>
      <c r="B73" s="76"/>
      <c r="C73" s="76"/>
      <c r="D73" s="76"/>
      <c r="E73" s="76"/>
      <c r="F73" s="79" t="s">
        <v>6237</v>
      </c>
      <c r="G73" s="69"/>
      <c r="H73" s="74">
        <v>90000</v>
      </c>
      <c r="I73" s="69"/>
      <c r="J73" s="69" t="s">
        <v>6184</v>
      </c>
      <c r="K73" s="75">
        <v>1974</v>
      </c>
      <c r="L73" s="79" t="s">
        <v>6180</v>
      </c>
      <c r="M73" s="75" t="s">
        <v>6185</v>
      </c>
      <c r="N73" s="75"/>
      <c r="O73" s="69"/>
      <c r="P73" s="75" t="s">
        <v>967</v>
      </c>
      <c r="Q73" s="69" t="s">
        <v>6182</v>
      </c>
      <c r="R73" s="69"/>
      <c r="S73" s="69"/>
      <c r="T73" s="69"/>
      <c r="U73" s="69"/>
      <c r="V73" s="69"/>
      <c r="W73" s="116"/>
      <c r="X73" s="639">
        <f t="shared" si="2"/>
        <v>6300.0000000000009</v>
      </c>
      <c r="Y73" s="74">
        <f t="shared" si="3"/>
        <v>96300</v>
      </c>
    </row>
    <row r="74" spans="1:25" x14ac:dyDescent="0.35">
      <c r="A74" s="76"/>
      <c r="B74" s="76"/>
      <c r="C74" s="76"/>
      <c r="D74" s="76"/>
      <c r="E74" s="76"/>
      <c r="F74" s="79" t="s">
        <v>6238</v>
      </c>
      <c r="G74" s="69"/>
      <c r="H74" s="74">
        <v>90000</v>
      </c>
      <c r="I74" s="69"/>
      <c r="J74" s="69" t="s">
        <v>2394</v>
      </c>
      <c r="K74" s="75">
        <v>2017</v>
      </c>
      <c r="L74" s="79" t="s">
        <v>6239</v>
      </c>
      <c r="M74" s="75" t="s">
        <v>6240</v>
      </c>
      <c r="N74" s="75"/>
      <c r="O74" s="69"/>
      <c r="P74" s="75" t="s">
        <v>6193</v>
      </c>
      <c r="Q74" s="69" t="s">
        <v>6182</v>
      </c>
      <c r="R74" s="69"/>
      <c r="S74" s="69"/>
      <c r="T74" s="69"/>
      <c r="U74" s="69"/>
      <c r="V74" s="69"/>
      <c r="W74" s="116"/>
      <c r="X74" s="639">
        <f t="shared" si="2"/>
        <v>6300.0000000000009</v>
      </c>
      <c r="Y74" s="74">
        <f t="shared" si="3"/>
        <v>96300</v>
      </c>
    </row>
    <row r="75" spans="1:25" x14ac:dyDescent="0.35">
      <c r="A75" s="76"/>
      <c r="B75" s="76"/>
      <c r="C75" s="76"/>
      <c r="D75" s="76"/>
      <c r="E75" s="76"/>
      <c r="F75" s="79" t="s">
        <v>6241</v>
      </c>
      <c r="G75" s="69"/>
      <c r="H75" s="74">
        <v>90000</v>
      </c>
      <c r="I75" s="69"/>
      <c r="J75" s="69" t="s">
        <v>2394</v>
      </c>
      <c r="K75" s="75">
        <v>2017</v>
      </c>
      <c r="L75" s="79" t="s">
        <v>6242</v>
      </c>
      <c r="M75" s="75" t="s">
        <v>6243</v>
      </c>
      <c r="N75" s="75"/>
      <c r="O75" s="69"/>
      <c r="P75" s="75" t="s">
        <v>3925</v>
      </c>
      <c r="Q75" s="69" t="s">
        <v>6182</v>
      </c>
      <c r="R75" s="69"/>
      <c r="S75" s="69"/>
      <c r="T75" s="69"/>
      <c r="U75" s="69"/>
      <c r="V75" s="69"/>
      <c r="W75" s="116"/>
      <c r="X75" s="639">
        <f t="shared" si="2"/>
        <v>6300.0000000000009</v>
      </c>
      <c r="Y75" s="74">
        <f t="shared" si="3"/>
        <v>96300</v>
      </c>
    </row>
    <row r="76" spans="1:25" x14ac:dyDescent="0.35">
      <c r="A76" s="76"/>
      <c r="B76" s="76"/>
      <c r="C76" s="76"/>
      <c r="D76" s="76"/>
      <c r="E76" s="76"/>
      <c r="F76" s="79" t="s">
        <v>6244</v>
      </c>
      <c r="G76" s="69"/>
      <c r="H76" s="74">
        <v>90000</v>
      </c>
      <c r="I76" s="69"/>
      <c r="J76" s="69" t="s">
        <v>2394</v>
      </c>
      <c r="K76" s="75">
        <v>2017</v>
      </c>
      <c r="L76" s="79" t="s">
        <v>6239</v>
      </c>
      <c r="M76" s="75" t="s">
        <v>6245</v>
      </c>
      <c r="N76" s="75"/>
      <c r="O76" s="69"/>
      <c r="P76" s="75" t="s">
        <v>6193</v>
      </c>
      <c r="Q76" s="69" t="s">
        <v>6182</v>
      </c>
      <c r="R76" s="69"/>
      <c r="S76" s="69"/>
      <c r="T76" s="69"/>
      <c r="U76" s="69"/>
      <c r="V76" s="69"/>
      <c r="W76" s="116"/>
      <c r="X76" s="639">
        <f t="shared" si="2"/>
        <v>6300.0000000000009</v>
      </c>
      <c r="Y76" s="74">
        <f t="shared" si="3"/>
        <v>96300</v>
      </c>
    </row>
    <row r="77" spans="1:25" x14ac:dyDescent="0.35">
      <c r="A77" s="76"/>
      <c r="B77" s="76"/>
      <c r="C77" s="76"/>
      <c r="D77" s="76"/>
      <c r="E77" s="76"/>
      <c r="F77" s="79" t="s">
        <v>6246</v>
      </c>
      <c r="G77" s="69"/>
      <c r="H77" s="74">
        <v>60000</v>
      </c>
      <c r="I77" s="69"/>
      <c r="J77" s="69" t="s">
        <v>1147</v>
      </c>
      <c r="K77" s="75" t="s">
        <v>6190</v>
      </c>
      <c r="L77" s="75" t="s">
        <v>6190</v>
      </c>
      <c r="M77" s="75" t="s">
        <v>6190</v>
      </c>
      <c r="N77" s="75"/>
      <c r="O77" s="69" t="s">
        <v>1811</v>
      </c>
      <c r="P77" s="75" t="s">
        <v>6190</v>
      </c>
      <c r="Q77" s="75" t="s">
        <v>6190</v>
      </c>
      <c r="R77" s="69"/>
      <c r="S77" s="69"/>
      <c r="T77" s="69"/>
      <c r="U77" s="69"/>
      <c r="V77" s="69"/>
      <c r="W77" s="116"/>
      <c r="X77" s="639">
        <f t="shared" si="2"/>
        <v>4200</v>
      </c>
      <c r="Y77" s="74">
        <f t="shared" si="3"/>
        <v>64200</v>
      </c>
    </row>
    <row r="78" spans="1:25" x14ac:dyDescent="0.35">
      <c r="A78" s="76"/>
      <c r="B78" s="76"/>
      <c r="C78" s="76"/>
      <c r="D78" s="76"/>
      <c r="E78" s="76"/>
      <c r="F78" s="79" t="s">
        <v>6247</v>
      </c>
      <c r="G78" s="69"/>
      <c r="H78" s="74">
        <v>60000</v>
      </c>
      <c r="I78" s="69"/>
      <c r="J78" s="69" t="s">
        <v>1147</v>
      </c>
      <c r="K78" s="75" t="s">
        <v>6190</v>
      </c>
      <c r="L78" s="75" t="s">
        <v>6190</v>
      </c>
      <c r="M78" s="75" t="s">
        <v>6190</v>
      </c>
      <c r="N78" s="75"/>
      <c r="O78" s="69" t="s">
        <v>1811</v>
      </c>
      <c r="P78" s="75" t="s">
        <v>6190</v>
      </c>
      <c r="Q78" s="75" t="s">
        <v>6190</v>
      </c>
      <c r="R78" s="69"/>
      <c r="S78" s="69"/>
      <c r="T78" s="69"/>
      <c r="U78" s="69"/>
      <c r="V78" s="69"/>
      <c r="W78" s="116"/>
      <c r="X78" s="639">
        <f t="shared" si="2"/>
        <v>4200</v>
      </c>
      <c r="Y78" s="74">
        <f t="shared" si="3"/>
        <v>64200</v>
      </c>
    </row>
    <row r="79" spans="1:25" x14ac:dyDescent="0.35">
      <c r="A79" s="76"/>
      <c r="B79" s="76"/>
      <c r="C79" s="76"/>
      <c r="D79" s="76"/>
      <c r="E79" s="76"/>
      <c r="F79" s="79" t="s">
        <v>6248</v>
      </c>
      <c r="G79" s="69"/>
      <c r="H79" s="74">
        <v>60000</v>
      </c>
      <c r="I79" s="69"/>
      <c r="J79" s="69" t="s">
        <v>1147</v>
      </c>
      <c r="K79" s="75" t="s">
        <v>6190</v>
      </c>
      <c r="L79" s="75" t="s">
        <v>6190</v>
      </c>
      <c r="M79" s="75" t="s">
        <v>6190</v>
      </c>
      <c r="N79" s="75"/>
      <c r="O79" s="69" t="s">
        <v>1811</v>
      </c>
      <c r="P79" s="75" t="s">
        <v>6190</v>
      </c>
      <c r="Q79" s="75" t="s">
        <v>6190</v>
      </c>
      <c r="R79" s="69"/>
      <c r="S79" s="69"/>
      <c r="T79" s="69"/>
      <c r="U79" s="69"/>
      <c r="V79" s="69"/>
      <c r="W79" s="116"/>
      <c r="X79" s="639">
        <f t="shared" si="2"/>
        <v>4200</v>
      </c>
      <c r="Y79" s="74">
        <f t="shared" si="3"/>
        <v>64200</v>
      </c>
    </row>
    <row r="80" spans="1:25" x14ac:dyDescent="0.35">
      <c r="A80" s="76"/>
      <c r="B80" s="76"/>
      <c r="C80" s="76"/>
      <c r="D80" s="76"/>
      <c r="E80" s="76"/>
      <c r="F80" s="79" t="s">
        <v>6249</v>
      </c>
      <c r="G80" s="69"/>
      <c r="H80" s="74">
        <v>90000</v>
      </c>
      <c r="I80" s="69"/>
      <c r="J80" s="69" t="s">
        <v>2394</v>
      </c>
      <c r="K80" s="75">
        <v>2017</v>
      </c>
      <c r="L80" s="79" t="s">
        <v>6239</v>
      </c>
      <c r="M80" s="75" t="s">
        <v>6250</v>
      </c>
      <c r="N80" s="75"/>
      <c r="O80" s="69"/>
      <c r="P80" s="75" t="s">
        <v>6193</v>
      </c>
      <c r="Q80" s="69" t="s">
        <v>6182</v>
      </c>
      <c r="R80" s="69"/>
      <c r="S80" s="69"/>
      <c r="T80" s="69"/>
      <c r="U80" s="69"/>
      <c r="V80" s="69"/>
      <c r="W80" s="116"/>
      <c r="X80" s="639">
        <f t="shared" si="2"/>
        <v>6300.0000000000009</v>
      </c>
      <c r="Y80" s="74">
        <f t="shared" si="3"/>
        <v>96300</v>
      </c>
    </row>
    <row r="81" spans="1:25" x14ac:dyDescent="0.35">
      <c r="A81" s="76"/>
      <c r="B81" s="76"/>
      <c r="C81" s="76"/>
      <c r="D81" s="76"/>
      <c r="E81" s="76"/>
      <c r="F81" s="79" t="s">
        <v>6251</v>
      </c>
      <c r="G81" s="69"/>
      <c r="H81" s="74">
        <v>90000</v>
      </c>
      <c r="I81" s="69"/>
      <c r="J81" s="69" t="s">
        <v>2394</v>
      </c>
      <c r="K81" s="75">
        <v>2017</v>
      </c>
      <c r="L81" s="79" t="s">
        <v>6206</v>
      </c>
      <c r="M81" s="75" t="s">
        <v>6252</v>
      </c>
      <c r="N81" s="75"/>
      <c r="O81" s="69"/>
      <c r="P81" s="75" t="s">
        <v>3925</v>
      </c>
      <c r="Q81" s="69" t="s">
        <v>6182</v>
      </c>
      <c r="R81" s="69"/>
      <c r="S81" s="69"/>
      <c r="T81" s="69"/>
      <c r="U81" s="69"/>
      <c r="V81" s="69"/>
      <c r="W81" s="116"/>
      <c r="X81" s="639">
        <f t="shared" si="2"/>
        <v>6300.0000000000009</v>
      </c>
      <c r="Y81" s="74">
        <f t="shared" si="3"/>
        <v>96300</v>
      </c>
    </row>
    <row r="82" spans="1:25" x14ac:dyDescent="0.35">
      <c r="A82" s="76"/>
      <c r="B82" s="76"/>
      <c r="C82" s="76"/>
      <c r="D82" s="76"/>
      <c r="E82" s="76"/>
      <c r="F82" s="79" t="s">
        <v>6253</v>
      </c>
      <c r="G82" s="69"/>
      <c r="H82" s="74">
        <v>90000</v>
      </c>
      <c r="I82" s="69"/>
      <c r="J82" s="69" t="s">
        <v>2394</v>
      </c>
      <c r="K82" s="75">
        <v>2017</v>
      </c>
      <c r="L82" s="79" t="s">
        <v>6206</v>
      </c>
      <c r="M82" s="75" t="s">
        <v>6254</v>
      </c>
      <c r="N82" s="75"/>
      <c r="O82" s="69"/>
      <c r="P82" s="75" t="s">
        <v>3925</v>
      </c>
      <c r="Q82" s="69" t="s">
        <v>6182</v>
      </c>
      <c r="R82" s="69"/>
      <c r="S82" s="69"/>
      <c r="T82" s="69"/>
      <c r="U82" s="69"/>
      <c r="V82" s="69"/>
      <c r="W82" s="116"/>
      <c r="X82" s="639">
        <f t="shared" si="2"/>
        <v>6300.0000000000009</v>
      </c>
      <c r="Y82" s="74">
        <f t="shared" si="3"/>
        <v>96300</v>
      </c>
    </row>
    <row r="83" spans="1:25" x14ac:dyDescent="0.35">
      <c r="A83" s="76"/>
      <c r="B83" s="76"/>
      <c r="C83" s="76"/>
      <c r="D83" s="76"/>
      <c r="E83" s="76"/>
      <c r="F83" s="79" t="s">
        <v>6255</v>
      </c>
      <c r="G83" s="69"/>
      <c r="H83" s="74">
        <v>90000</v>
      </c>
      <c r="I83" s="69"/>
      <c r="J83" s="69" t="s">
        <v>6179</v>
      </c>
      <c r="K83" s="75">
        <v>1974</v>
      </c>
      <c r="L83" s="79" t="s">
        <v>6187</v>
      </c>
      <c r="M83" s="75" t="s">
        <v>6256</v>
      </c>
      <c r="N83" s="75"/>
      <c r="O83" s="69"/>
      <c r="P83" s="75" t="s">
        <v>967</v>
      </c>
      <c r="Q83" s="69" t="s">
        <v>6182</v>
      </c>
      <c r="R83" s="69"/>
      <c r="S83" s="69"/>
      <c r="T83" s="69"/>
      <c r="U83" s="69"/>
      <c r="V83" s="69"/>
      <c r="W83" s="116"/>
      <c r="X83" s="639">
        <f t="shared" si="2"/>
        <v>6300.0000000000009</v>
      </c>
      <c r="Y83" s="74">
        <f t="shared" si="3"/>
        <v>96300</v>
      </c>
    </row>
    <row r="84" spans="1:25" x14ac:dyDescent="0.35">
      <c r="A84" s="76"/>
      <c r="B84" s="76"/>
      <c r="C84" s="76"/>
      <c r="D84" s="76"/>
      <c r="E84" s="76"/>
      <c r="F84" s="79" t="s">
        <v>6257</v>
      </c>
      <c r="G84" s="69"/>
      <c r="H84" s="74">
        <v>90000</v>
      </c>
      <c r="I84" s="69"/>
      <c r="J84" s="69" t="s">
        <v>6184</v>
      </c>
      <c r="K84" s="75">
        <v>1974</v>
      </c>
      <c r="L84" s="79" t="s">
        <v>6180</v>
      </c>
      <c r="M84" s="75" t="s">
        <v>6185</v>
      </c>
      <c r="N84" s="75"/>
      <c r="O84" s="69"/>
      <c r="P84" s="75" t="s">
        <v>967</v>
      </c>
      <c r="Q84" s="69" t="s">
        <v>6182</v>
      </c>
      <c r="R84" s="69"/>
      <c r="S84" s="69"/>
      <c r="T84" s="69"/>
      <c r="U84" s="69"/>
      <c r="V84" s="69"/>
      <c r="W84" s="116"/>
      <c r="X84" s="639">
        <f t="shared" si="2"/>
        <v>6300.0000000000009</v>
      </c>
      <c r="Y84" s="74">
        <f t="shared" si="3"/>
        <v>96300</v>
      </c>
    </row>
    <row r="85" spans="1:25" x14ac:dyDescent="0.35">
      <c r="A85" s="76"/>
      <c r="B85" s="76"/>
      <c r="C85" s="76"/>
      <c r="D85" s="76"/>
      <c r="E85" s="76"/>
      <c r="F85" s="79" t="s">
        <v>6258</v>
      </c>
      <c r="G85" s="69"/>
      <c r="H85" s="74">
        <v>90000</v>
      </c>
      <c r="I85" s="69"/>
      <c r="J85" s="69" t="s">
        <v>6179</v>
      </c>
      <c r="K85" s="75">
        <v>1974</v>
      </c>
      <c r="L85" s="79" t="s">
        <v>6180</v>
      </c>
      <c r="M85" s="75" t="s">
        <v>6259</v>
      </c>
      <c r="N85" s="75"/>
      <c r="O85" s="69"/>
      <c r="P85" s="75" t="s">
        <v>967</v>
      </c>
      <c r="Q85" s="69" t="s">
        <v>6182</v>
      </c>
      <c r="R85" s="69"/>
      <c r="S85" s="69"/>
      <c r="T85" s="69"/>
      <c r="U85" s="69"/>
      <c r="V85" s="69"/>
      <c r="W85" s="116"/>
      <c r="X85" s="639">
        <f t="shared" si="2"/>
        <v>6300.0000000000009</v>
      </c>
      <c r="Y85" s="74">
        <f t="shared" si="3"/>
        <v>96300</v>
      </c>
    </row>
    <row r="86" spans="1:25" x14ac:dyDescent="0.35">
      <c r="A86" s="76"/>
      <c r="B86" s="76"/>
      <c r="C86" s="76"/>
      <c r="D86" s="76"/>
      <c r="E86" s="76"/>
      <c r="F86" s="79" t="s">
        <v>6260</v>
      </c>
      <c r="G86" s="69"/>
      <c r="H86" s="74">
        <v>60000</v>
      </c>
      <c r="I86" s="69"/>
      <c r="J86" s="69" t="s">
        <v>6212</v>
      </c>
      <c r="K86" s="75" t="s">
        <v>6190</v>
      </c>
      <c r="L86" s="75" t="s">
        <v>6190</v>
      </c>
      <c r="M86" s="75" t="s">
        <v>6190</v>
      </c>
      <c r="N86" s="75"/>
      <c r="O86" s="69" t="s">
        <v>1811</v>
      </c>
      <c r="P86" s="75" t="s">
        <v>6190</v>
      </c>
      <c r="Q86" s="75" t="s">
        <v>6190</v>
      </c>
      <c r="R86" s="69"/>
      <c r="S86" s="69"/>
      <c r="T86" s="69"/>
      <c r="U86" s="69"/>
      <c r="V86" s="69"/>
      <c r="W86" s="116" t="s">
        <v>6213</v>
      </c>
      <c r="X86" s="639">
        <f t="shared" si="2"/>
        <v>4200</v>
      </c>
      <c r="Y86" s="74">
        <f t="shared" si="3"/>
        <v>64200</v>
      </c>
    </row>
    <row r="87" spans="1:25" x14ac:dyDescent="0.35">
      <c r="A87" s="76"/>
      <c r="B87" s="76"/>
      <c r="C87" s="76"/>
      <c r="D87" s="76"/>
      <c r="E87" s="76"/>
      <c r="F87" s="79" t="s">
        <v>6261</v>
      </c>
      <c r="G87" s="69"/>
      <c r="H87" s="74">
        <v>60000</v>
      </c>
      <c r="I87" s="69"/>
      <c r="J87" s="69" t="s">
        <v>6212</v>
      </c>
      <c r="K87" s="75" t="s">
        <v>6190</v>
      </c>
      <c r="L87" s="75" t="s">
        <v>6190</v>
      </c>
      <c r="M87" s="75" t="s">
        <v>6190</v>
      </c>
      <c r="N87" s="75"/>
      <c r="O87" s="69" t="s">
        <v>1811</v>
      </c>
      <c r="P87" s="75" t="s">
        <v>6190</v>
      </c>
      <c r="Q87" s="75" t="s">
        <v>6190</v>
      </c>
      <c r="R87" s="69"/>
      <c r="S87" s="69"/>
      <c r="T87" s="69"/>
      <c r="U87" s="69"/>
      <c r="V87" s="69"/>
      <c r="W87" s="116" t="s">
        <v>6213</v>
      </c>
      <c r="X87" s="639">
        <f t="shared" si="2"/>
        <v>4200</v>
      </c>
      <c r="Y87" s="74">
        <f t="shared" si="3"/>
        <v>64200</v>
      </c>
    </row>
    <row r="88" spans="1:25" x14ac:dyDescent="0.35">
      <c r="A88" s="76"/>
      <c r="B88" s="76"/>
      <c r="C88" s="76"/>
      <c r="D88" s="76"/>
      <c r="E88" s="76"/>
      <c r="F88" s="79" t="s">
        <v>6262</v>
      </c>
      <c r="G88" s="69"/>
      <c r="H88" s="74">
        <v>60000</v>
      </c>
      <c r="I88" s="69"/>
      <c r="J88" s="69" t="s">
        <v>6212</v>
      </c>
      <c r="K88" s="75" t="s">
        <v>6190</v>
      </c>
      <c r="L88" s="75" t="s">
        <v>6190</v>
      </c>
      <c r="M88" s="75" t="s">
        <v>6190</v>
      </c>
      <c r="N88" s="75"/>
      <c r="O88" s="69" t="s">
        <v>1811</v>
      </c>
      <c r="P88" s="75" t="s">
        <v>6190</v>
      </c>
      <c r="Q88" s="75" t="s">
        <v>6190</v>
      </c>
      <c r="R88" s="69"/>
      <c r="S88" s="69"/>
      <c r="T88" s="69"/>
      <c r="U88" s="69"/>
      <c r="V88" s="69"/>
      <c r="W88" s="116" t="s">
        <v>6213</v>
      </c>
      <c r="X88" s="639">
        <f t="shared" si="2"/>
        <v>4200</v>
      </c>
      <c r="Y88" s="74">
        <f t="shared" si="3"/>
        <v>64200</v>
      </c>
    </row>
    <row r="89" spans="1:25" x14ac:dyDescent="0.35">
      <c r="A89" s="76"/>
      <c r="B89" s="76"/>
      <c r="C89" s="76"/>
      <c r="D89" s="76"/>
      <c r="E89" s="76"/>
      <c r="F89" s="79" t="s">
        <v>6263</v>
      </c>
      <c r="G89" s="69"/>
      <c r="H89" s="74">
        <v>90000</v>
      </c>
      <c r="I89" s="69"/>
      <c r="J89" s="69" t="s">
        <v>2659</v>
      </c>
      <c r="K89" s="75" t="s">
        <v>6190</v>
      </c>
      <c r="L89" s="75" t="s">
        <v>6190</v>
      </c>
      <c r="M89" s="79" t="s">
        <v>6217</v>
      </c>
      <c r="N89" s="75"/>
      <c r="O89" s="69"/>
      <c r="P89" s="75" t="s">
        <v>6190</v>
      </c>
      <c r="Q89" s="75" t="s">
        <v>6190</v>
      </c>
      <c r="R89" s="69"/>
      <c r="S89" s="69"/>
      <c r="T89" s="69"/>
      <c r="U89" s="69"/>
      <c r="V89" s="69"/>
      <c r="W89" s="116"/>
      <c r="X89" s="639">
        <f t="shared" si="2"/>
        <v>6300.0000000000009</v>
      </c>
      <c r="Y89" s="74">
        <f t="shared" si="3"/>
        <v>96300</v>
      </c>
    </row>
    <row r="90" spans="1:25" x14ac:dyDescent="0.35">
      <c r="A90" s="76"/>
      <c r="B90" s="76"/>
      <c r="C90" s="76"/>
      <c r="D90" s="76"/>
      <c r="E90" s="76"/>
      <c r="F90" s="79" t="s">
        <v>6264</v>
      </c>
      <c r="G90" s="69"/>
      <c r="H90" s="74">
        <v>90000</v>
      </c>
      <c r="I90" s="69"/>
      <c r="J90" s="69" t="s">
        <v>2394</v>
      </c>
      <c r="K90" s="75">
        <v>2018</v>
      </c>
      <c r="L90" s="79" t="s">
        <v>6265</v>
      </c>
      <c r="M90" s="75" t="s">
        <v>6266</v>
      </c>
      <c r="N90" s="75"/>
      <c r="O90" s="69"/>
      <c r="P90" s="75" t="s">
        <v>6193</v>
      </c>
      <c r="Q90" s="69" t="s">
        <v>6182</v>
      </c>
      <c r="R90" s="69"/>
      <c r="S90" s="69"/>
      <c r="T90" s="69"/>
      <c r="U90" s="69"/>
      <c r="V90" s="69"/>
      <c r="W90" s="116"/>
      <c r="X90" s="639">
        <f t="shared" si="2"/>
        <v>6300.0000000000009</v>
      </c>
      <c r="Y90" s="74">
        <f t="shared" si="3"/>
        <v>96300</v>
      </c>
    </row>
    <row r="91" spans="1:25" x14ac:dyDescent="0.35">
      <c r="A91" s="76"/>
      <c r="B91" s="76"/>
      <c r="C91" s="76"/>
      <c r="D91" s="76"/>
      <c r="E91" s="76"/>
      <c r="F91" s="79" t="s">
        <v>6267</v>
      </c>
      <c r="G91" s="69"/>
      <c r="H91" s="74">
        <v>90000</v>
      </c>
      <c r="I91" s="69"/>
      <c r="J91" s="69" t="s">
        <v>2394</v>
      </c>
      <c r="K91" s="75">
        <v>2018</v>
      </c>
      <c r="L91" s="79" t="s">
        <v>6195</v>
      </c>
      <c r="M91" s="75" t="s">
        <v>6266</v>
      </c>
      <c r="N91" s="75"/>
      <c r="O91" s="69"/>
      <c r="P91" s="75" t="s">
        <v>3925</v>
      </c>
      <c r="Q91" s="69" t="s">
        <v>6182</v>
      </c>
      <c r="R91" s="69"/>
      <c r="S91" s="69"/>
      <c r="T91" s="69"/>
      <c r="U91" s="69"/>
      <c r="V91" s="69"/>
      <c r="W91" s="116"/>
      <c r="X91" s="639">
        <f t="shared" si="2"/>
        <v>6300.0000000000009</v>
      </c>
      <c r="Y91" s="74">
        <f t="shared" si="3"/>
        <v>96300</v>
      </c>
    </row>
    <row r="92" spans="1:25" x14ac:dyDescent="0.35">
      <c r="A92" s="76"/>
      <c r="B92" s="76"/>
      <c r="C92" s="76"/>
      <c r="D92" s="76"/>
      <c r="E92" s="76"/>
      <c r="F92" s="79" t="s">
        <v>6268</v>
      </c>
      <c r="G92" s="69"/>
      <c r="H92" s="74">
        <v>90000</v>
      </c>
      <c r="I92" s="69"/>
      <c r="J92" s="69" t="s">
        <v>2394</v>
      </c>
      <c r="K92" s="75">
        <v>2018</v>
      </c>
      <c r="L92" s="79" t="s">
        <v>6265</v>
      </c>
      <c r="M92" s="75" t="s">
        <v>6266</v>
      </c>
      <c r="N92" s="75"/>
      <c r="O92" s="69"/>
      <c r="P92" s="75" t="s">
        <v>6193</v>
      </c>
      <c r="Q92" s="69" t="s">
        <v>6182</v>
      </c>
      <c r="R92" s="69"/>
      <c r="S92" s="69"/>
      <c r="T92" s="69"/>
      <c r="U92" s="69"/>
      <c r="V92" s="69"/>
      <c r="W92" s="116"/>
      <c r="X92" s="639">
        <f t="shared" si="2"/>
        <v>6300.0000000000009</v>
      </c>
      <c r="Y92" s="74">
        <f t="shared" si="3"/>
        <v>96300</v>
      </c>
    </row>
    <row r="93" spans="1:25" x14ac:dyDescent="0.35">
      <c r="A93" s="76"/>
      <c r="B93" s="76"/>
      <c r="C93" s="76"/>
      <c r="D93" s="76"/>
      <c r="E93" s="76"/>
      <c r="F93" s="79" t="s">
        <v>6269</v>
      </c>
      <c r="G93" s="69"/>
      <c r="H93" s="74">
        <v>60000</v>
      </c>
      <c r="I93" s="69"/>
      <c r="J93" s="69" t="s">
        <v>1147</v>
      </c>
      <c r="K93" s="75">
        <v>2015</v>
      </c>
      <c r="L93" s="79" t="s">
        <v>6270</v>
      </c>
      <c r="M93" s="75" t="s">
        <v>6271</v>
      </c>
      <c r="N93" s="75"/>
      <c r="O93" s="69" t="s">
        <v>1811</v>
      </c>
      <c r="P93" s="75" t="s">
        <v>3925</v>
      </c>
      <c r="Q93" s="69" t="s">
        <v>6272</v>
      </c>
      <c r="R93" s="69"/>
      <c r="S93" s="69"/>
      <c r="T93" s="69"/>
      <c r="U93" s="69"/>
      <c r="V93" s="69"/>
      <c r="W93" s="116"/>
      <c r="X93" s="639">
        <f t="shared" si="2"/>
        <v>4200</v>
      </c>
      <c r="Y93" s="74">
        <f t="shared" si="3"/>
        <v>64200</v>
      </c>
    </row>
    <row r="94" spans="1:25" x14ac:dyDescent="0.35">
      <c r="A94" s="76"/>
      <c r="B94" s="76"/>
      <c r="C94" s="76"/>
      <c r="D94" s="76"/>
      <c r="E94" s="76"/>
      <c r="F94" s="79" t="s">
        <v>6273</v>
      </c>
      <c r="G94" s="69"/>
      <c r="H94" s="74">
        <v>60000</v>
      </c>
      <c r="I94" s="69"/>
      <c r="J94" s="69" t="s">
        <v>1147</v>
      </c>
      <c r="K94" s="75">
        <v>2015</v>
      </c>
      <c r="L94" s="79" t="s">
        <v>6270</v>
      </c>
      <c r="M94" s="75" t="s">
        <v>6271</v>
      </c>
      <c r="N94" s="75"/>
      <c r="O94" s="69" t="s">
        <v>1811</v>
      </c>
      <c r="P94" s="75" t="s">
        <v>3925</v>
      </c>
      <c r="Q94" s="69" t="s">
        <v>6272</v>
      </c>
      <c r="R94" s="69"/>
      <c r="S94" s="69"/>
      <c r="T94" s="69"/>
      <c r="U94" s="69"/>
      <c r="V94" s="69"/>
      <c r="W94" s="116"/>
      <c r="X94" s="639">
        <f t="shared" si="2"/>
        <v>4200</v>
      </c>
      <c r="Y94" s="74">
        <f t="shared" si="3"/>
        <v>64200</v>
      </c>
    </row>
    <row r="95" spans="1:25" x14ac:dyDescent="0.35">
      <c r="A95" s="76"/>
      <c r="B95" s="76"/>
      <c r="C95" s="76"/>
      <c r="D95" s="76"/>
      <c r="E95" s="76"/>
      <c r="F95" s="79" t="s">
        <v>6274</v>
      </c>
      <c r="G95" s="69"/>
      <c r="H95" s="74">
        <v>60000</v>
      </c>
      <c r="I95" s="69"/>
      <c r="J95" s="69" t="s">
        <v>1147</v>
      </c>
      <c r="K95" s="75">
        <v>2015</v>
      </c>
      <c r="L95" s="79" t="s">
        <v>6270</v>
      </c>
      <c r="M95" s="75" t="s">
        <v>6271</v>
      </c>
      <c r="N95" s="75"/>
      <c r="O95" s="69" t="s">
        <v>1811</v>
      </c>
      <c r="P95" s="75" t="s">
        <v>3925</v>
      </c>
      <c r="Q95" s="69" t="s">
        <v>6272</v>
      </c>
      <c r="R95" s="69"/>
      <c r="S95" s="69"/>
      <c r="T95" s="69"/>
      <c r="U95" s="69"/>
      <c r="V95" s="69"/>
      <c r="W95" s="116"/>
      <c r="X95" s="639">
        <f t="shared" si="2"/>
        <v>4200</v>
      </c>
      <c r="Y95" s="74">
        <f t="shared" si="3"/>
        <v>64200</v>
      </c>
    </row>
    <row r="96" spans="1:25" x14ac:dyDescent="0.35">
      <c r="A96" s="76"/>
      <c r="B96" s="76"/>
      <c r="C96" s="76"/>
      <c r="D96" s="76"/>
      <c r="E96" s="76"/>
      <c r="F96" s="79" t="s">
        <v>6275</v>
      </c>
      <c r="G96" s="69"/>
      <c r="H96" s="74">
        <v>90000</v>
      </c>
      <c r="I96" s="69"/>
      <c r="J96" s="69" t="s">
        <v>2394</v>
      </c>
      <c r="K96" s="75">
        <v>2018</v>
      </c>
      <c r="L96" s="79" t="s">
        <v>6265</v>
      </c>
      <c r="M96" s="75" t="s">
        <v>6276</v>
      </c>
      <c r="N96" s="75"/>
      <c r="O96" s="69"/>
      <c r="P96" s="75" t="s">
        <v>6193</v>
      </c>
      <c r="Q96" s="69" t="s">
        <v>6182</v>
      </c>
      <c r="R96" s="69"/>
      <c r="S96" s="69"/>
      <c r="T96" s="69"/>
      <c r="U96" s="69"/>
      <c r="V96" s="69"/>
      <c r="W96" s="116"/>
      <c r="X96" s="639">
        <f t="shared" si="2"/>
        <v>6300.0000000000009</v>
      </c>
      <c r="Y96" s="74">
        <f t="shared" si="3"/>
        <v>96300</v>
      </c>
    </row>
    <row r="97" spans="1:25" x14ac:dyDescent="0.35">
      <c r="A97" s="76"/>
      <c r="B97" s="76"/>
      <c r="C97" s="76"/>
      <c r="D97" s="76"/>
      <c r="E97" s="76"/>
      <c r="F97" s="79" t="s">
        <v>6277</v>
      </c>
      <c r="G97" s="69"/>
      <c r="H97" s="74">
        <v>90000</v>
      </c>
      <c r="I97" s="69"/>
      <c r="J97" s="69" t="s">
        <v>2394</v>
      </c>
      <c r="K97" s="75">
        <v>2018</v>
      </c>
      <c r="L97" s="79" t="s">
        <v>6195</v>
      </c>
      <c r="M97" s="75" t="s">
        <v>6276</v>
      </c>
      <c r="N97" s="75"/>
      <c r="O97" s="69"/>
      <c r="P97" s="75" t="s">
        <v>3925</v>
      </c>
      <c r="Q97" s="69" t="s">
        <v>6182</v>
      </c>
      <c r="R97" s="69"/>
      <c r="S97" s="69"/>
      <c r="T97" s="69"/>
      <c r="U97" s="69"/>
      <c r="V97" s="69"/>
      <c r="W97" s="116"/>
      <c r="X97" s="639">
        <f t="shared" si="2"/>
        <v>6300.0000000000009</v>
      </c>
      <c r="Y97" s="74">
        <f t="shared" si="3"/>
        <v>96300</v>
      </c>
    </row>
    <row r="98" spans="1:25" x14ac:dyDescent="0.35">
      <c r="A98" s="76"/>
      <c r="B98" s="76"/>
      <c r="C98" s="76"/>
      <c r="D98" s="76"/>
      <c r="E98" s="76"/>
      <c r="F98" s="79" t="s">
        <v>6278</v>
      </c>
      <c r="G98" s="69"/>
      <c r="H98" s="74">
        <v>90000</v>
      </c>
      <c r="I98" s="69"/>
      <c r="J98" s="69" t="s">
        <v>933</v>
      </c>
      <c r="K98" s="75">
        <v>2017</v>
      </c>
      <c r="L98" s="79" t="s">
        <v>6279</v>
      </c>
      <c r="M98" s="75" t="s">
        <v>6280</v>
      </c>
      <c r="N98" s="75"/>
      <c r="O98" s="69"/>
      <c r="P98" s="75" t="s">
        <v>3925</v>
      </c>
      <c r="Q98" s="69" t="s">
        <v>6182</v>
      </c>
      <c r="R98" s="69"/>
      <c r="S98" s="69"/>
      <c r="T98" s="69"/>
      <c r="U98" s="69"/>
      <c r="V98" s="69"/>
      <c r="W98" s="116"/>
      <c r="X98" s="639">
        <f t="shared" si="2"/>
        <v>6300.0000000000009</v>
      </c>
      <c r="Y98" s="74">
        <f t="shared" si="3"/>
        <v>96300</v>
      </c>
    </row>
    <row r="99" spans="1:25" x14ac:dyDescent="0.35">
      <c r="A99" s="76"/>
      <c r="B99" s="76"/>
      <c r="C99" s="76"/>
      <c r="D99" s="76"/>
      <c r="E99" s="76"/>
      <c r="F99" s="79" t="s">
        <v>6281</v>
      </c>
      <c r="G99" s="69"/>
      <c r="H99" s="74">
        <v>90000</v>
      </c>
      <c r="I99" s="69"/>
      <c r="J99" s="69" t="s">
        <v>6179</v>
      </c>
      <c r="K99" s="75">
        <v>1974</v>
      </c>
      <c r="L99" s="79" t="s">
        <v>6187</v>
      </c>
      <c r="M99" s="75" t="s">
        <v>6282</v>
      </c>
      <c r="N99" s="75"/>
      <c r="O99" s="69"/>
      <c r="P99" s="75" t="s">
        <v>967</v>
      </c>
      <c r="Q99" s="69" t="s">
        <v>6182</v>
      </c>
      <c r="R99" s="69"/>
      <c r="S99" s="69"/>
      <c r="T99" s="69"/>
      <c r="U99" s="69"/>
      <c r="V99" s="69"/>
      <c r="W99" s="116"/>
      <c r="X99" s="639">
        <f t="shared" si="2"/>
        <v>6300.0000000000009</v>
      </c>
      <c r="Y99" s="74">
        <f t="shared" si="3"/>
        <v>96300</v>
      </c>
    </row>
    <row r="100" spans="1:25" x14ac:dyDescent="0.35">
      <c r="A100" s="76"/>
      <c r="B100" s="76"/>
      <c r="C100" s="76"/>
      <c r="D100" s="76"/>
      <c r="E100" s="76"/>
      <c r="F100" s="79" t="s">
        <v>6283</v>
      </c>
      <c r="G100" s="69"/>
      <c r="H100" s="74">
        <v>90000</v>
      </c>
      <c r="I100" s="69"/>
      <c r="J100" s="69" t="s">
        <v>6184</v>
      </c>
      <c r="K100" s="75">
        <v>1974</v>
      </c>
      <c r="L100" s="79" t="s">
        <v>6180</v>
      </c>
      <c r="M100" s="75" t="s">
        <v>6185</v>
      </c>
      <c r="N100" s="75"/>
      <c r="O100" s="69"/>
      <c r="P100" s="75" t="s">
        <v>967</v>
      </c>
      <c r="Q100" s="69" t="s">
        <v>6182</v>
      </c>
      <c r="R100" s="69"/>
      <c r="S100" s="69"/>
      <c r="T100" s="69"/>
      <c r="U100" s="69"/>
      <c r="V100" s="69"/>
      <c r="W100" s="116"/>
      <c r="X100" s="639">
        <f t="shared" si="2"/>
        <v>6300.0000000000009</v>
      </c>
      <c r="Y100" s="74">
        <f t="shared" si="3"/>
        <v>96300</v>
      </c>
    </row>
    <row r="101" spans="1:25" x14ac:dyDescent="0.35">
      <c r="A101" s="76"/>
      <c r="B101" s="76"/>
      <c r="C101" s="76"/>
      <c r="D101" s="76"/>
      <c r="E101" s="76"/>
      <c r="F101" s="79" t="s">
        <v>6284</v>
      </c>
      <c r="G101" s="69"/>
      <c r="H101" s="74">
        <v>90000</v>
      </c>
      <c r="I101" s="69"/>
      <c r="J101" s="69" t="s">
        <v>6179</v>
      </c>
      <c r="K101" s="75">
        <v>1974</v>
      </c>
      <c r="L101" s="79" t="s">
        <v>6180</v>
      </c>
      <c r="M101" s="75" t="s">
        <v>6285</v>
      </c>
      <c r="N101" s="75"/>
      <c r="O101" s="69"/>
      <c r="P101" s="75" t="s">
        <v>967</v>
      </c>
      <c r="Q101" s="69" t="s">
        <v>6182</v>
      </c>
      <c r="R101" s="69"/>
      <c r="S101" s="69"/>
      <c r="T101" s="69"/>
      <c r="U101" s="69"/>
      <c r="V101" s="69"/>
      <c r="W101" s="116"/>
      <c r="X101" s="639">
        <f t="shared" si="2"/>
        <v>6300.0000000000009</v>
      </c>
      <c r="Y101" s="74">
        <f t="shared" si="3"/>
        <v>96300</v>
      </c>
    </row>
    <row r="102" spans="1:25" x14ac:dyDescent="0.35">
      <c r="A102" s="76"/>
      <c r="B102" s="76"/>
      <c r="C102" s="76"/>
      <c r="D102" s="76"/>
      <c r="E102" s="76"/>
      <c r="F102" s="79" t="s">
        <v>6286</v>
      </c>
      <c r="G102" s="69"/>
      <c r="H102" s="74">
        <v>60000</v>
      </c>
      <c r="I102" s="69"/>
      <c r="J102" s="69" t="s">
        <v>6212</v>
      </c>
      <c r="K102" s="75" t="s">
        <v>6190</v>
      </c>
      <c r="L102" s="75" t="s">
        <v>6190</v>
      </c>
      <c r="M102" s="75" t="s">
        <v>6190</v>
      </c>
      <c r="N102" s="75"/>
      <c r="O102" s="69" t="s">
        <v>1811</v>
      </c>
      <c r="P102" s="75" t="s">
        <v>6190</v>
      </c>
      <c r="Q102" s="75" t="s">
        <v>6190</v>
      </c>
      <c r="R102" s="69"/>
      <c r="S102" s="69"/>
      <c r="T102" s="69"/>
      <c r="U102" s="69"/>
      <c r="V102" s="69"/>
      <c r="W102" s="116" t="s">
        <v>6213</v>
      </c>
      <c r="X102" s="639">
        <f t="shared" si="2"/>
        <v>4200</v>
      </c>
      <c r="Y102" s="74">
        <f t="shared" si="3"/>
        <v>64200</v>
      </c>
    </row>
    <row r="103" spans="1:25" x14ac:dyDescent="0.35">
      <c r="A103" s="76"/>
      <c r="B103" s="76"/>
      <c r="C103" s="76"/>
      <c r="D103" s="76"/>
      <c r="E103" s="76"/>
      <c r="F103" s="79" t="s">
        <v>6287</v>
      </c>
      <c r="G103" s="69"/>
      <c r="H103" s="74">
        <v>60000</v>
      </c>
      <c r="I103" s="69"/>
      <c r="J103" s="69" t="s">
        <v>6212</v>
      </c>
      <c r="K103" s="75" t="s">
        <v>6190</v>
      </c>
      <c r="L103" s="75" t="s">
        <v>6190</v>
      </c>
      <c r="M103" s="75" t="s">
        <v>6190</v>
      </c>
      <c r="N103" s="75"/>
      <c r="O103" s="69" t="s">
        <v>1811</v>
      </c>
      <c r="P103" s="75" t="s">
        <v>6190</v>
      </c>
      <c r="Q103" s="75" t="s">
        <v>6190</v>
      </c>
      <c r="R103" s="69"/>
      <c r="S103" s="69"/>
      <c r="T103" s="69"/>
      <c r="U103" s="69"/>
      <c r="V103" s="69"/>
      <c r="W103" s="116" t="s">
        <v>6213</v>
      </c>
      <c r="X103" s="639">
        <f t="shared" si="2"/>
        <v>4200</v>
      </c>
      <c r="Y103" s="74">
        <f t="shared" si="3"/>
        <v>64200</v>
      </c>
    </row>
    <row r="104" spans="1:25" x14ac:dyDescent="0.35">
      <c r="A104" s="76"/>
      <c r="B104" s="76"/>
      <c r="C104" s="76"/>
      <c r="D104" s="76"/>
      <c r="E104" s="76"/>
      <c r="F104" s="79" t="s">
        <v>6288</v>
      </c>
      <c r="G104" s="69"/>
      <c r="H104" s="74">
        <v>60000</v>
      </c>
      <c r="I104" s="69"/>
      <c r="J104" s="69" t="s">
        <v>6212</v>
      </c>
      <c r="K104" s="75" t="s">
        <v>6190</v>
      </c>
      <c r="L104" s="75" t="s">
        <v>6190</v>
      </c>
      <c r="M104" s="75" t="s">
        <v>6190</v>
      </c>
      <c r="N104" s="75"/>
      <c r="O104" s="69" t="s">
        <v>1811</v>
      </c>
      <c r="P104" s="75" t="s">
        <v>6190</v>
      </c>
      <c r="Q104" s="75" t="s">
        <v>6190</v>
      </c>
      <c r="R104" s="69"/>
      <c r="S104" s="69"/>
      <c r="T104" s="69"/>
      <c r="U104" s="69"/>
      <c r="V104" s="69"/>
      <c r="W104" s="116" t="s">
        <v>6213</v>
      </c>
      <c r="X104" s="639">
        <f t="shared" si="2"/>
        <v>4200</v>
      </c>
      <c r="Y104" s="74">
        <f t="shared" si="3"/>
        <v>64200</v>
      </c>
    </row>
    <row r="105" spans="1:25" x14ac:dyDescent="0.35">
      <c r="A105" s="76"/>
      <c r="B105" s="76"/>
      <c r="C105" s="76"/>
      <c r="D105" s="76"/>
      <c r="E105" s="76"/>
      <c r="F105" s="79" t="s">
        <v>6289</v>
      </c>
      <c r="G105" s="69"/>
      <c r="H105" s="74">
        <v>90000</v>
      </c>
      <c r="I105" s="69"/>
      <c r="J105" s="69" t="s">
        <v>2659</v>
      </c>
      <c r="K105" s="75" t="s">
        <v>6190</v>
      </c>
      <c r="L105" s="75" t="s">
        <v>6190</v>
      </c>
      <c r="M105" s="79" t="s">
        <v>6217</v>
      </c>
      <c r="N105" s="75"/>
      <c r="O105" s="69"/>
      <c r="P105" s="75" t="s">
        <v>6190</v>
      </c>
      <c r="Q105" s="75" t="s">
        <v>6190</v>
      </c>
      <c r="R105" s="69"/>
      <c r="S105" s="69"/>
      <c r="T105" s="69"/>
      <c r="U105" s="69"/>
      <c r="V105" s="69"/>
      <c r="W105" s="116"/>
      <c r="X105" s="639">
        <f t="shared" si="2"/>
        <v>6300.0000000000009</v>
      </c>
      <c r="Y105" s="74">
        <f t="shared" si="3"/>
        <v>96300</v>
      </c>
    </row>
    <row r="106" spans="1:25" x14ac:dyDescent="0.35">
      <c r="A106" s="76"/>
      <c r="B106" s="76"/>
      <c r="C106" s="76"/>
      <c r="D106" s="76"/>
      <c r="E106" s="76"/>
      <c r="F106" s="79" t="s">
        <v>6290</v>
      </c>
      <c r="G106" s="69"/>
      <c r="H106" s="74">
        <v>90000</v>
      </c>
      <c r="I106" s="69"/>
      <c r="J106" s="69" t="s">
        <v>2394</v>
      </c>
      <c r="K106" s="75">
        <v>2017</v>
      </c>
      <c r="L106" s="79" t="s">
        <v>6291</v>
      </c>
      <c r="M106" s="75" t="s">
        <v>6292</v>
      </c>
      <c r="N106" s="75"/>
      <c r="O106" s="69"/>
      <c r="P106" s="75" t="s">
        <v>6193</v>
      </c>
      <c r="Q106" s="69" t="s">
        <v>6182</v>
      </c>
      <c r="R106" s="69"/>
      <c r="S106" s="69"/>
      <c r="T106" s="69"/>
      <c r="U106" s="69"/>
      <c r="V106" s="69"/>
      <c r="W106" s="116"/>
      <c r="X106" s="639">
        <f t="shared" si="2"/>
        <v>6300.0000000000009</v>
      </c>
      <c r="Y106" s="74">
        <f t="shared" si="3"/>
        <v>96300</v>
      </c>
    </row>
    <row r="107" spans="1:25" x14ac:dyDescent="0.35">
      <c r="A107" s="76"/>
      <c r="B107" s="76"/>
      <c r="C107" s="76"/>
      <c r="D107" s="76"/>
      <c r="E107" s="76"/>
      <c r="F107" s="79" t="s">
        <v>6293</v>
      </c>
      <c r="G107" s="69"/>
      <c r="H107" s="74">
        <v>90000</v>
      </c>
      <c r="I107" s="69"/>
      <c r="J107" s="69" t="s">
        <v>2394</v>
      </c>
      <c r="K107" s="75">
        <v>2017</v>
      </c>
      <c r="L107" s="79" t="s">
        <v>6294</v>
      </c>
      <c r="M107" s="75" t="s">
        <v>6295</v>
      </c>
      <c r="N107" s="75"/>
      <c r="O107" s="69"/>
      <c r="P107" s="75" t="s">
        <v>3925</v>
      </c>
      <c r="Q107" s="69" t="s">
        <v>6182</v>
      </c>
      <c r="R107" s="69"/>
      <c r="S107" s="69"/>
      <c r="T107" s="69"/>
      <c r="U107" s="69"/>
      <c r="V107" s="69"/>
      <c r="W107" s="116"/>
      <c r="X107" s="639">
        <f t="shared" si="2"/>
        <v>6300.0000000000009</v>
      </c>
      <c r="Y107" s="74">
        <f t="shared" si="3"/>
        <v>96300</v>
      </c>
    </row>
    <row r="108" spans="1:25" x14ac:dyDescent="0.35">
      <c r="A108" s="76"/>
      <c r="B108" s="76"/>
      <c r="C108" s="76"/>
      <c r="D108" s="76"/>
      <c r="E108" s="76"/>
      <c r="F108" s="79" t="s">
        <v>6296</v>
      </c>
      <c r="G108" s="69"/>
      <c r="H108" s="74">
        <v>90000</v>
      </c>
      <c r="I108" s="69"/>
      <c r="J108" s="69" t="s">
        <v>2394</v>
      </c>
      <c r="K108" s="75">
        <v>2017</v>
      </c>
      <c r="L108" s="79" t="s">
        <v>6291</v>
      </c>
      <c r="M108" s="75" t="s">
        <v>6297</v>
      </c>
      <c r="N108" s="75"/>
      <c r="O108" s="69"/>
      <c r="P108" s="75" t="s">
        <v>6193</v>
      </c>
      <c r="Q108" s="69" t="s">
        <v>6182</v>
      </c>
      <c r="R108" s="69"/>
      <c r="S108" s="69"/>
      <c r="T108" s="69"/>
      <c r="U108" s="69"/>
      <c r="V108" s="69"/>
      <c r="W108" s="116"/>
      <c r="X108" s="639">
        <f t="shared" si="2"/>
        <v>6300.0000000000009</v>
      </c>
      <c r="Y108" s="74">
        <f t="shared" si="3"/>
        <v>96300</v>
      </c>
    </row>
    <row r="109" spans="1:25" x14ac:dyDescent="0.35">
      <c r="A109" s="76"/>
      <c r="B109" s="76"/>
      <c r="C109" s="76"/>
      <c r="D109" s="76"/>
      <c r="E109" s="76"/>
      <c r="F109" s="79" t="s">
        <v>6298</v>
      </c>
      <c r="G109" s="69"/>
      <c r="H109" s="74">
        <v>60000</v>
      </c>
      <c r="I109" s="69"/>
      <c r="J109" s="69" t="s">
        <v>1147</v>
      </c>
      <c r="K109" s="75">
        <v>2015</v>
      </c>
      <c r="L109" s="79" t="s">
        <v>6270</v>
      </c>
      <c r="M109" s="75" t="s">
        <v>6299</v>
      </c>
      <c r="N109" s="75"/>
      <c r="O109" s="69" t="s">
        <v>1811</v>
      </c>
      <c r="P109" s="75" t="s">
        <v>3925</v>
      </c>
      <c r="Q109" s="69" t="s">
        <v>6272</v>
      </c>
      <c r="R109" s="69"/>
      <c r="S109" s="69"/>
      <c r="T109" s="69"/>
      <c r="U109" s="69"/>
      <c r="V109" s="69"/>
      <c r="W109" s="116"/>
      <c r="X109" s="639">
        <f t="shared" si="2"/>
        <v>4200</v>
      </c>
      <c r="Y109" s="74">
        <f t="shared" si="3"/>
        <v>64200</v>
      </c>
    </row>
    <row r="110" spans="1:25" x14ac:dyDescent="0.35">
      <c r="A110" s="76"/>
      <c r="B110" s="76"/>
      <c r="C110" s="76"/>
      <c r="D110" s="76"/>
      <c r="E110" s="76"/>
      <c r="F110" s="79" t="s">
        <v>6300</v>
      </c>
      <c r="G110" s="69"/>
      <c r="H110" s="74">
        <v>60000</v>
      </c>
      <c r="I110" s="69"/>
      <c r="J110" s="69" t="s">
        <v>1147</v>
      </c>
      <c r="K110" s="75">
        <v>2015</v>
      </c>
      <c r="L110" s="79" t="s">
        <v>6270</v>
      </c>
      <c r="M110" s="75" t="s">
        <v>6299</v>
      </c>
      <c r="N110" s="75"/>
      <c r="O110" s="69" t="s">
        <v>1811</v>
      </c>
      <c r="P110" s="75" t="s">
        <v>3925</v>
      </c>
      <c r="Q110" s="69" t="s">
        <v>6272</v>
      </c>
      <c r="R110" s="69"/>
      <c r="S110" s="69"/>
      <c r="T110" s="69"/>
      <c r="U110" s="69"/>
      <c r="V110" s="69"/>
      <c r="W110" s="116"/>
      <c r="X110" s="639">
        <f t="shared" si="2"/>
        <v>4200</v>
      </c>
      <c r="Y110" s="74">
        <f t="shared" si="3"/>
        <v>64200</v>
      </c>
    </row>
    <row r="111" spans="1:25" x14ac:dyDescent="0.35">
      <c r="A111" s="76"/>
      <c r="B111" s="76"/>
      <c r="C111" s="76"/>
      <c r="D111" s="76"/>
      <c r="E111" s="76"/>
      <c r="F111" s="79" t="s">
        <v>6301</v>
      </c>
      <c r="G111" s="69"/>
      <c r="H111" s="74">
        <v>60000</v>
      </c>
      <c r="I111" s="69"/>
      <c r="J111" s="69" t="s">
        <v>1147</v>
      </c>
      <c r="K111" s="75">
        <v>2015</v>
      </c>
      <c r="L111" s="79" t="s">
        <v>6270</v>
      </c>
      <c r="M111" s="75" t="s">
        <v>6299</v>
      </c>
      <c r="N111" s="75"/>
      <c r="O111" s="69" t="s">
        <v>1811</v>
      </c>
      <c r="P111" s="75" t="s">
        <v>3925</v>
      </c>
      <c r="Q111" s="69" t="s">
        <v>6272</v>
      </c>
      <c r="R111" s="69"/>
      <c r="S111" s="69"/>
      <c r="T111" s="69"/>
      <c r="U111" s="69"/>
      <c r="V111" s="69"/>
      <c r="W111" s="116"/>
      <c r="X111" s="639">
        <f t="shared" si="2"/>
        <v>4200</v>
      </c>
      <c r="Y111" s="74">
        <f t="shared" si="3"/>
        <v>64200</v>
      </c>
    </row>
    <row r="112" spans="1:25" x14ac:dyDescent="0.35">
      <c r="A112" s="76"/>
      <c r="B112" s="76"/>
      <c r="C112" s="76"/>
      <c r="D112" s="76"/>
      <c r="E112" s="76"/>
      <c r="F112" s="79" t="s">
        <v>6302</v>
      </c>
      <c r="G112" s="69"/>
      <c r="H112" s="74">
        <v>90000</v>
      </c>
      <c r="I112" s="69"/>
      <c r="J112" s="69" t="s">
        <v>2394</v>
      </c>
      <c r="K112" s="75">
        <v>2017</v>
      </c>
      <c r="L112" s="79" t="s">
        <v>6291</v>
      </c>
      <c r="M112" s="75" t="s">
        <v>6303</v>
      </c>
      <c r="N112" s="75"/>
      <c r="O112" s="69"/>
      <c r="P112" s="75" t="s">
        <v>6193</v>
      </c>
      <c r="Q112" s="69" t="s">
        <v>6182</v>
      </c>
      <c r="R112" s="69"/>
      <c r="S112" s="69"/>
      <c r="T112" s="69"/>
      <c r="U112" s="69"/>
      <c r="V112" s="69"/>
      <c r="W112" s="116"/>
      <c r="X112" s="639">
        <f t="shared" si="2"/>
        <v>6300.0000000000009</v>
      </c>
      <c r="Y112" s="74">
        <f t="shared" si="3"/>
        <v>96300</v>
      </c>
    </row>
    <row r="113" spans="1:25" x14ac:dyDescent="0.35">
      <c r="A113" s="76"/>
      <c r="B113" s="76"/>
      <c r="C113" s="76"/>
      <c r="D113" s="76"/>
      <c r="E113" s="76"/>
      <c r="F113" s="79" t="s">
        <v>6304</v>
      </c>
      <c r="G113" s="69"/>
      <c r="H113" s="74">
        <v>90000</v>
      </c>
      <c r="I113" s="69"/>
      <c r="J113" s="69" t="s">
        <v>2394</v>
      </c>
      <c r="K113" s="75">
        <v>2017</v>
      </c>
      <c r="L113" s="79" t="s">
        <v>6206</v>
      </c>
      <c r="M113" s="75" t="s">
        <v>6305</v>
      </c>
      <c r="N113" s="75"/>
      <c r="O113" s="69"/>
      <c r="P113" s="75" t="s">
        <v>3925</v>
      </c>
      <c r="Q113" s="69" t="s">
        <v>6182</v>
      </c>
      <c r="R113" s="69"/>
      <c r="S113" s="69"/>
      <c r="T113" s="69"/>
      <c r="U113" s="69"/>
      <c r="V113" s="69"/>
      <c r="W113" s="116"/>
      <c r="X113" s="639">
        <f t="shared" si="2"/>
        <v>6300.0000000000009</v>
      </c>
      <c r="Y113" s="74">
        <f t="shared" si="3"/>
        <v>96300</v>
      </c>
    </row>
    <row r="114" spans="1:25" x14ac:dyDescent="0.35">
      <c r="A114" s="76"/>
      <c r="B114" s="76"/>
      <c r="C114" s="76"/>
      <c r="D114" s="76"/>
      <c r="E114" s="76"/>
      <c r="F114" s="79" t="s">
        <v>6306</v>
      </c>
      <c r="G114" s="69"/>
      <c r="H114" s="74">
        <v>90000</v>
      </c>
      <c r="I114" s="69"/>
      <c r="J114" s="69" t="s">
        <v>2394</v>
      </c>
      <c r="K114" s="75">
        <v>2017</v>
      </c>
      <c r="L114" s="79" t="s">
        <v>6307</v>
      </c>
      <c r="M114" s="75" t="s">
        <v>6308</v>
      </c>
      <c r="N114" s="75"/>
      <c r="O114" s="69"/>
      <c r="P114" s="75" t="s">
        <v>3925</v>
      </c>
      <c r="Q114" s="69" t="s">
        <v>6182</v>
      </c>
      <c r="R114" s="69"/>
      <c r="S114" s="69"/>
      <c r="T114" s="69"/>
      <c r="U114" s="69"/>
      <c r="V114" s="69"/>
      <c r="W114" s="116"/>
      <c r="X114" s="639">
        <f t="shared" si="2"/>
        <v>6300.0000000000009</v>
      </c>
      <c r="Y114" s="74">
        <f t="shared" si="3"/>
        <v>96300</v>
      </c>
    </row>
    <row r="115" spans="1:25" x14ac:dyDescent="0.35">
      <c r="A115" s="76"/>
      <c r="B115" s="76"/>
      <c r="C115" s="76"/>
      <c r="D115" s="76"/>
      <c r="E115" s="76"/>
      <c r="F115" s="93" t="s">
        <v>994</v>
      </c>
      <c r="G115" s="86"/>
      <c r="H115" s="87">
        <f>SUM(H43:H114)</f>
        <v>5670000</v>
      </c>
      <c r="I115" s="69"/>
      <c r="J115" s="69"/>
      <c r="K115" s="75"/>
      <c r="L115" s="79"/>
      <c r="M115" s="75"/>
      <c r="N115" s="75"/>
      <c r="O115" s="69"/>
      <c r="P115" s="75"/>
      <c r="Q115" s="69"/>
      <c r="R115" s="69"/>
      <c r="S115" s="69"/>
      <c r="T115" s="69"/>
      <c r="U115" s="69"/>
      <c r="V115" s="69"/>
      <c r="W115" s="116"/>
      <c r="X115" s="639">
        <f t="shared" si="2"/>
        <v>396900.00000000006</v>
      </c>
      <c r="Y115" s="87">
        <f t="shared" si="3"/>
        <v>6066900</v>
      </c>
    </row>
    <row r="116" spans="1:25" x14ac:dyDescent="0.35">
      <c r="A116" s="64"/>
      <c r="B116" s="64"/>
      <c r="C116" s="64"/>
      <c r="D116" s="64"/>
      <c r="E116" s="64"/>
      <c r="F116" s="66" t="s">
        <v>1842</v>
      </c>
      <c r="G116" s="64"/>
      <c r="H116" s="67"/>
      <c r="I116" s="64"/>
      <c r="J116" s="64"/>
      <c r="K116" s="68"/>
      <c r="L116" s="68"/>
      <c r="M116" s="68"/>
      <c r="N116" s="68"/>
      <c r="O116" s="64"/>
      <c r="P116" s="68"/>
      <c r="Q116" s="68"/>
      <c r="R116" s="64"/>
      <c r="S116" s="64"/>
      <c r="T116" s="64"/>
      <c r="U116" s="64"/>
      <c r="V116" s="64"/>
      <c r="W116" s="115"/>
      <c r="X116" s="639">
        <f t="shared" si="2"/>
        <v>0</v>
      </c>
      <c r="Y116" s="67">
        <f t="shared" si="3"/>
        <v>0</v>
      </c>
    </row>
    <row r="117" spans="1:25" x14ac:dyDescent="0.35">
      <c r="A117" s="76"/>
      <c r="B117" s="76"/>
      <c r="C117" s="76"/>
      <c r="D117" s="76"/>
      <c r="E117" s="76"/>
      <c r="F117" s="117" t="s">
        <v>6309</v>
      </c>
      <c r="G117" s="76"/>
      <c r="H117" s="118">
        <v>122000000</v>
      </c>
      <c r="I117" s="76"/>
      <c r="J117" s="76" t="s">
        <v>4438</v>
      </c>
      <c r="K117" s="119" t="s">
        <v>6193</v>
      </c>
      <c r="L117" s="119" t="s">
        <v>6193</v>
      </c>
      <c r="M117" s="120">
        <v>28466</v>
      </c>
      <c r="N117" s="119"/>
      <c r="O117" s="76" t="s">
        <v>1773</v>
      </c>
      <c r="P117" s="119"/>
      <c r="Q117" s="119"/>
      <c r="R117" s="76"/>
      <c r="S117" s="76"/>
      <c r="T117" s="76"/>
      <c r="U117" s="76"/>
      <c r="V117" s="69"/>
      <c r="W117" s="121"/>
      <c r="X117" s="639">
        <f t="shared" si="2"/>
        <v>8540000</v>
      </c>
      <c r="Y117" s="118">
        <f t="shared" si="3"/>
        <v>130540000</v>
      </c>
    </row>
    <row r="118" spans="1:25" x14ac:dyDescent="0.35">
      <c r="A118" s="76"/>
      <c r="B118" s="76"/>
      <c r="C118" s="76"/>
      <c r="D118" s="76"/>
      <c r="E118" s="76"/>
      <c r="F118" s="117" t="s">
        <v>6310</v>
      </c>
      <c r="G118" s="76"/>
      <c r="H118" s="118">
        <v>122000000</v>
      </c>
      <c r="I118" s="76"/>
      <c r="J118" s="76" t="s">
        <v>4438</v>
      </c>
      <c r="K118" s="119" t="s">
        <v>6193</v>
      </c>
      <c r="L118" s="119" t="s">
        <v>6193</v>
      </c>
      <c r="M118" s="120">
        <v>26259</v>
      </c>
      <c r="N118" s="119"/>
      <c r="O118" s="76" t="s">
        <v>1773</v>
      </c>
      <c r="P118" s="119"/>
      <c r="Q118" s="119"/>
      <c r="R118" s="76"/>
      <c r="S118" s="76"/>
      <c r="T118" s="76"/>
      <c r="U118" s="76"/>
      <c r="V118" s="69"/>
      <c r="W118" s="121"/>
      <c r="X118" s="639">
        <f t="shared" si="2"/>
        <v>8540000</v>
      </c>
      <c r="Y118" s="118">
        <f t="shared" si="3"/>
        <v>130540000</v>
      </c>
    </row>
    <row r="119" spans="1:25" x14ac:dyDescent="0.35">
      <c r="A119" s="76"/>
      <c r="B119" s="76"/>
      <c r="C119" s="76"/>
      <c r="D119" s="76"/>
      <c r="E119" s="76"/>
      <c r="F119" s="117" t="s">
        <v>6311</v>
      </c>
      <c r="G119" s="76"/>
      <c r="H119" s="118">
        <v>122000000</v>
      </c>
      <c r="I119" s="76"/>
      <c r="J119" s="76" t="s">
        <v>4438</v>
      </c>
      <c r="K119" s="119" t="s">
        <v>6193</v>
      </c>
      <c r="L119" s="119" t="s">
        <v>6193</v>
      </c>
      <c r="M119" s="120">
        <v>27453</v>
      </c>
      <c r="N119" s="119"/>
      <c r="O119" s="76" t="s">
        <v>1773</v>
      </c>
      <c r="P119" s="119"/>
      <c r="Q119" s="119"/>
      <c r="R119" s="76"/>
      <c r="S119" s="76"/>
      <c r="T119" s="76"/>
      <c r="U119" s="76"/>
      <c r="V119" s="69"/>
      <c r="W119" s="121"/>
      <c r="X119" s="639">
        <f t="shared" si="2"/>
        <v>8540000</v>
      </c>
      <c r="Y119" s="118">
        <f t="shared" si="3"/>
        <v>130540000</v>
      </c>
    </row>
    <row r="120" spans="1:25" x14ac:dyDescent="0.35">
      <c r="A120" s="76"/>
      <c r="B120" s="76"/>
      <c r="C120" s="76"/>
      <c r="D120" s="76"/>
      <c r="E120" s="76"/>
      <c r="F120" s="117" t="s">
        <v>6312</v>
      </c>
      <c r="G120" s="76"/>
      <c r="H120" s="118">
        <v>122000000</v>
      </c>
      <c r="I120" s="76"/>
      <c r="J120" s="76" t="s">
        <v>4438</v>
      </c>
      <c r="K120" s="119" t="s">
        <v>6193</v>
      </c>
      <c r="L120" s="119" t="s">
        <v>6193</v>
      </c>
      <c r="M120" s="119">
        <v>27454</v>
      </c>
      <c r="N120" s="119"/>
      <c r="O120" s="76" t="s">
        <v>1773</v>
      </c>
      <c r="P120" s="119"/>
      <c r="Q120" s="119"/>
      <c r="R120" s="76"/>
      <c r="S120" s="76"/>
      <c r="T120" s="76"/>
      <c r="U120" s="76"/>
      <c r="V120" s="69"/>
      <c r="W120" s="121"/>
      <c r="X120" s="639">
        <f t="shared" si="2"/>
        <v>8540000</v>
      </c>
      <c r="Y120" s="118">
        <f t="shared" si="3"/>
        <v>130540000</v>
      </c>
    </row>
    <row r="121" spans="1:25" x14ac:dyDescent="0.35">
      <c r="A121" s="76"/>
      <c r="B121" s="76"/>
      <c r="C121" s="76"/>
      <c r="D121" s="76"/>
      <c r="E121" s="76"/>
      <c r="F121" s="250" t="s">
        <v>994</v>
      </c>
      <c r="G121" s="123"/>
      <c r="H121" s="124">
        <f>SUM(H117:H120)</f>
        <v>488000000</v>
      </c>
      <c r="I121" s="76"/>
      <c r="J121" s="76"/>
      <c r="K121" s="119"/>
      <c r="L121" s="119"/>
      <c r="M121" s="119"/>
      <c r="N121" s="119"/>
      <c r="O121" s="76"/>
      <c r="P121" s="119"/>
      <c r="Q121" s="119"/>
      <c r="R121" s="76"/>
      <c r="S121" s="76"/>
      <c r="T121" s="76"/>
      <c r="U121" s="76"/>
      <c r="V121" s="69"/>
      <c r="W121" s="121"/>
      <c r="X121" s="639">
        <f t="shared" si="2"/>
        <v>34160000</v>
      </c>
      <c r="Y121" s="124">
        <f t="shared" si="3"/>
        <v>522160000</v>
      </c>
    </row>
    <row r="122" spans="1:25" s="76" customFormat="1" x14ac:dyDescent="0.35">
      <c r="A122" s="64"/>
      <c r="B122" s="64"/>
      <c r="C122" s="64"/>
      <c r="D122" s="64"/>
      <c r="E122" s="64"/>
      <c r="F122" s="357" t="s">
        <v>1161</v>
      </c>
      <c r="G122" s="64"/>
      <c r="H122" s="67"/>
      <c r="I122" s="64"/>
      <c r="J122" s="358"/>
      <c r="K122" s="358"/>
      <c r="L122" s="68"/>
      <c r="M122" s="358"/>
      <c r="N122" s="68"/>
      <c r="O122" s="64"/>
      <c r="P122" s="68"/>
      <c r="Q122" s="68"/>
      <c r="R122" s="64"/>
      <c r="S122" s="64"/>
      <c r="T122" s="64"/>
      <c r="U122" s="64"/>
      <c r="V122" s="64"/>
      <c r="W122" s="115"/>
      <c r="X122" s="639">
        <f t="shared" si="2"/>
        <v>0</v>
      </c>
      <c r="Y122" s="67">
        <f t="shared" si="3"/>
        <v>0</v>
      </c>
    </row>
    <row r="123" spans="1:25" s="76" customFormat="1" x14ac:dyDescent="0.35">
      <c r="F123" s="185" t="s">
        <v>6313</v>
      </c>
      <c r="H123" s="118">
        <v>45000</v>
      </c>
      <c r="J123" s="185" t="s">
        <v>6193</v>
      </c>
      <c r="K123" s="185" t="s">
        <v>6193</v>
      </c>
      <c r="L123" s="185" t="s">
        <v>6193</v>
      </c>
      <c r="M123" s="185" t="s">
        <v>6193</v>
      </c>
      <c r="N123" s="185"/>
      <c r="O123" s="185"/>
      <c r="P123" s="185" t="s">
        <v>6193</v>
      </c>
      <c r="Q123" s="185" t="s">
        <v>6193</v>
      </c>
      <c r="W123" s="121"/>
      <c r="X123" s="639">
        <f t="shared" si="2"/>
        <v>3150.0000000000005</v>
      </c>
      <c r="Y123" s="118">
        <f t="shared" si="3"/>
        <v>48150</v>
      </c>
    </row>
    <row r="124" spans="1:25" s="76" customFormat="1" x14ac:dyDescent="0.35">
      <c r="F124" s="185" t="s">
        <v>6314</v>
      </c>
      <c r="H124" s="118">
        <v>45000</v>
      </c>
      <c r="J124" s="185" t="s">
        <v>6193</v>
      </c>
      <c r="K124" s="185" t="s">
        <v>6193</v>
      </c>
      <c r="L124" s="185" t="s">
        <v>6193</v>
      </c>
      <c r="M124" s="185" t="s">
        <v>6193</v>
      </c>
      <c r="N124" s="185"/>
      <c r="O124" s="185"/>
      <c r="P124" s="185" t="s">
        <v>6193</v>
      </c>
      <c r="Q124" s="185" t="s">
        <v>6193</v>
      </c>
      <c r="W124" s="121"/>
      <c r="X124" s="639">
        <f t="shared" si="2"/>
        <v>3150.0000000000005</v>
      </c>
      <c r="Y124" s="118">
        <f t="shared" si="3"/>
        <v>48150</v>
      </c>
    </row>
    <row r="125" spans="1:25" s="76" customFormat="1" x14ac:dyDescent="0.35">
      <c r="F125" s="185" t="s">
        <v>6315</v>
      </c>
      <c r="H125" s="118">
        <v>45000</v>
      </c>
      <c r="J125" s="185" t="s">
        <v>6193</v>
      </c>
      <c r="K125" s="185" t="s">
        <v>6193</v>
      </c>
      <c r="L125" s="185" t="s">
        <v>6193</v>
      </c>
      <c r="M125" s="185" t="s">
        <v>6193</v>
      </c>
      <c r="N125" s="185"/>
      <c r="O125" s="185"/>
      <c r="P125" s="185" t="s">
        <v>6193</v>
      </c>
      <c r="Q125" s="185" t="s">
        <v>6193</v>
      </c>
      <c r="W125" s="121"/>
      <c r="X125" s="639">
        <f t="shared" si="2"/>
        <v>3150.0000000000005</v>
      </c>
      <c r="Y125" s="118">
        <f t="shared" si="3"/>
        <v>48150</v>
      </c>
    </row>
    <row r="126" spans="1:25" s="76" customFormat="1" x14ac:dyDescent="0.35">
      <c r="F126" s="185" t="s">
        <v>6316</v>
      </c>
      <c r="H126" s="118">
        <v>45000</v>
      </c>
      <c r="J126" s="185" t="s">
        <v>6193</v>
      </c>
      <c r="K126" s="185" t="s">
        <v>6193</v>
      </c>
      <c r="L126" s="185" t="s">
        <v>6193</v>
      </c>
      <c r="M126" s="185" t="s">
        <v>6193</v>
      </c>
      <c r="N126" s="185"/>
      <c r="O126" s="185"/>
      <c r="P126" s="185" t="s">
        <v>6193</v>
      </c>
      <c r="Q126" s="185" t="s">
        <v>6193</v>
      </c>
      <c r="W126" s="121"/>
      <c r="X126" s="639">
        <f t="shared" si="2"/>
        <v>3150.0000000000005</v>
      </c>
      <c r="Y126" s="118">
        <f t="shared" si="3"/>
        <v>48150</v>
      </c>
    </row>
    <row r="127" spans="1:25" s="76" customFormat="1" x14ac:dyDescent="0.35">
      <c r="F127" s="185" t="s">
        <v>6317</v>
      </c>
      <c r="H127" s="118">
        <v>45000</v>
      </c>
      <c r="J127" s="185" t="s">
        <v>6193</v>
      </c>
      <c r="K127" s="185" t="s">
        <v>6193</v>
      </c>
      <c r="L127" s="185" t="s">
        <v>6193</v>
      </c>
      <c r="M127" s="185" t="s">
        <v>6193</v>
      </c>
      <c r="N127" s="185"/>
      <c r="O127" s="185"/>
      <c r="P127" s="185" t="s">
        <v>6193</v>
      </c>
      <c r="Q127" s="185" t="s">
        <v>6193</v>
      </c>
      <c r="W127" s="121"/>
      <c r="X127" s="639">
        <f t="shared" si="2"/>
        <v>3150.0000000000005</v>
      </c>
      <c r="Y127" s="118">
        <f t="shared" si="3"/>
        <v>48150</v>
      </c>
    </row>
    <row r="128" spans="1:25" s="76" customFormat="1" x14ac:dyDescent="0.35">
      <c r="F128" s="185" t="s">
        <v>6318</v>
      </c>
      <c r="H128" s="118">
        <v>45000</v>
      </c>
      <c r="J128" s="185" t="s">
        <v>6193</v>
      </c>
      <c r="K128" s="185" t="s">
        <v>6193</v>
      </c>
      <c r="L128" s="185" t="s">
        <v>6193</v>
      </c>
      <c r="M128" s="185" t="s">
        <v>6193</v>
      </c>
      <c r="N128" s="185"/>
      <c r="O128" s="185"/>
      <c r="P128" s="185" t="s">
        <v>6193</v>
      </c>
      <c r="Q128" s="185" t="s">
        <v>6193</v>
      </c>
      <c r="W128" s="121"/>
      <c r="X128" s="639">
        <f t="shared" si="2"/>
        <v>3150.0000000000005</v>
      </c>
      <c r="Y128" s="118">
        <f t="shared" si="3"/>
        <v>48150</v>
      </c>
    </row>
    <row r="129" spans="1:25" s="76" customFormat="1" x14ac:dyDescent="0.35">
      <c r="F129" s="185" t="s">
        <v>6319</v>
      </c>
      <c r="H129" s="118">
        <v>45000</v>
      </c>
      <c r="J129" s="185" t="s">
        <v>6320</v>
      </c>
      <c r="K129" s="185" t="s">
        <v>6190</v>
      </c>
      <c r="L129" s="185" t="s">
        <v>6190</v>
      </c>
      <c r="M129" s="185" t="s">
        <v>6190</v>
      </c>
      <c r="N129" s="185"/>
      <c r="O129" s="185"/>
      <c r="P129" s="185" t="s">
        <v>6190</v>
      </c>
      <c r="Q129" s="185" t="s">
        <v>6190</v>
      </c>
      <c r="W129" s="121"/>
      <c r="X129" s="639">
        <f t="shared" si="2"/>
        <v>3150.0000000000005</v>
      </c>
      <c r="Y129" s="118">
        <f t="shared" si="3"/>
        <v>48150</v>
      </c>
    </row>
    <row r="130" spans="1:25" s="76" customFormat="1" x14ac:dyDescent="0.35">
      <c r="F130" s="185" t="s">
        <v>6321</v>
      </c>
      <c r="H130" s="118">
        <v>45000</v>
      </c>
      <c r="J130" s="185" t="s">
        <v>6320</v>
      </c>
      <c r="K130" s="185" t="s">
        <v>6190</v>
      </c>
      <c r="L130" s="185" t="s">
        <v>6190</v>
      </c>
      <c r="M130" s="185" t="s">
        <v>6190</v>
      </c>
      <c r="N130" s="185"/>
      <c r="O130" s="185"/>
      <c r="P130" s="185" t="s">
        <v>6190</v>
      </c>
      <c r="Q130" s="185" t="s">
        <v>6190</v>
      </c>
      <c r="W130" s="121"/>
      <c r="X130" s="639">
        <f t="shared" si="2"/>
        <v>3150.0000000000005</v>
      </c>
      <c r="Y130" s="118">
        <f t="shared" si="3"/>
        <v>48150</v>
      </c>
    </row>
    <row r="131" spans="1:25" s="76" customFormat="1" x14ac:dyDescent="0.35">
      <c r="F131" s="185" t="s">
        <v>6322</v>
      </c>
      <c r="H131" s="118">
        <v>45000</v>
      </c>
      <c r="J131" s="185" t="s">
        <v>6320</v>
      </c>
      <c r="K131" s="185" t="s">
        <v>6190</v>
      </c>
      <c r="L131" s="185" t="s">
        <v>6190</v>
      </c>
      <c r="M131" s="185" t="s">
        <v>6190</v>
      </c>
      <c r="N131" s="185"/>
      <c r="O131" s="185"/>
      <c r="P131" s="185" t="s">
        <v>6190</v>
      </c>
      <c r="Q131" s="185" t="s">
        <v>6190</v>
      </c>
      <c r="W131" s="121"/>
      <c r="X131" s="639">
        <f t="shared" si="2"/>
        <v>3150.0000000000005</v>
      </c>
      <c r="Y131" s="118">
        <f t="shared" si="3"/>
        <v>48150</v>
      </c>
    </row>
    <row r="132" spans="1:25" s="76" customFormat="1" x14ac:dyDescent="0.35">
      <c r="F132" s="185" t="s">
        <v>6323</v>
      </c>
      <c r="H132" s="118">
        <v>45000</v>
      </c>
      <c r="J132" s="185" t="s">
        <v>6320</v>
      </c>
      <c r="K132" s="185" t="s">
        <v>6190</v>
      </c>
      <c r="L132" s="185" t="s">
        <v>6190</v>
      </c>
      <c r="M132" s="185" t="s">
        <v>6190</v>
      </c>
      <c r="N132" s="185"/>
      <c r="O132" s="185"/>
      <c r="P132" s="185" t="s">
        <v>6190</v>
      </c>
      <c r="Q132" s="185" t="s">
        <v>6190</v>
      </c>
      <c r="W132" s="121"/>
      <c r="X132" s="639">
        <f t="shared" si="2"/>
        <v>3150.0000000000005</v>
      </c>
      <c r="Y132" s="118">
        <f t="shared" si="3"/>
        <v>48150</v>
      </c>
    </row>
    <row r="133" spans="1:25" s="76" customFormat="1" x14ac:dyDescent="0.35">
      <c r="F133" s="185" t="s">
        <v>6324</v>
      </c>
      <c r="H133" s="118">
        <v>45000</v>
      </c>
      <c r="J133" s="185" t="s">
        <v>6320</v>
      </c>
      <c r="K133" s="185" t="s">
        <v>6190</v>
      </c>
      <c r="L133" s="185" t="s">
        <v>6190</v>
      </c>
      <c r="M133" s="185" t="s">
        <v>6190</v>
      </c>
      <c r="N133" s="185"/>
      <c r="O133" s="185"/>
      <c r="P133" s="185" t="s">
        <v>6190</v>
      </c>
      <c r="Q133" s="185" t="s">
        <v>6190</v>
      </c>
      <c r="W133" s="121"/>
      <c r="X133" s="639">
        <f t="shared" si="2"/>
        <v>3150.0000000000005</v>
      </c>
      <c r="Y133" s="118">
        <f t="shared" si="3"/>
        <v>48150</v>
      </c>
    </row>
    <row r="134" spans="1:25" s="76" customFormat="1" x14ac:dyDescent="0.35">
      <c r="F134" s="185" t="s">
        <v>6325</v>
      </c>
      <c r="H134" s="118">
        <v>45000</v>
      </c>
      <c r="J134" s="185" t="s">
        <v>6320</v>
      </c>
      <c r="K134" s="185" t="s">
        <v>6190</v>
      </c>
      <c r="L134" s="185" t="s">
        <v>6190</v>
      </c>
      <c r="M134" s="185" t="s">
        <v>6190</v>
      </c>
      <c r="N134" s="185"/>
      <c r="O134" s="185"/>
      <c r="P134" s="185" t="s">
        <v>6190</v>
      </c>
      <c r="Q134" s="185" t="s">
        <v>6190</v>
      </c>
      <c r="W134" s="121"/>
      <c r="X134" s="639">
        <f t="shared" ref="X134:X197" si="4">H134*X$4</f>
        <v>3150.0000000000005</v>
      </c>
      <c r="Y134" s="118">
        <f t="shared" ref="Y134:Y197" si="5">H134+X134</f>
        <v>48150</v>
      </c>
    </row>
    <row r="135" spans="1:25" s="76" customFormat="1" x14ac:dyDescent="0.35">
      <c r="F135" s="185" t="s">
        <v>6326</v>
      </c>
      <c r="H135" s="118">
        <v>45000</v>
      </c>
      <c r="J135" s="185" t="s">
        <v>6320</v>
      </c>
      <c r="K135" s="185" t="s">
        <v>6190</v>
      </c>
      <c r="L135" s="185" t="s">
        <v>6190</v>
      </c>
      <c r="M135" s="185" t="s">
        <v>6190</v>
      </c>
      <c r="N135" s="185"/>
      <c r="O135" s="185"/>
      <c r="P135" s="185" t="s">
        <v>6190</v>
      </c>
      <c r="Q135" s="185" t="s">
        <v>6190</v>
      </c>
      <c r="W135" s="121"/>
      <c r="X135" s="639">
        <f t="shared" si="4"/>
        <v>3150.0000000000005</v>
      </c>
      <c r="Y135" s="118">
        <f t="shared" si="5"/>
        <v>48150</v>
      </c>
    </row>
    <row r="136" spans="1:25" s="76" customFormat="1" x14ac:dyDescent="0.35">
      <c r="F136" s="185" t="s">
        <v>6327</v>
      </c>
      <c r="H136" s="118">
        <v>45000</v>
      </c>
      <c r="J136" s="185" t="s">
        <v>6320</v>
      </c>
      <c r="K136" s="185" t="s">
        <v>6190</v>
      </c>
      <c r="L136" s="185" t="s">
        <v>6190</v>
      </c>
      <c r="M136" s="185" t="s">
        <v>6190</v>
      </c>
      <c r="N136" s="185"/>
      <c r="O136" s="185"/>
      <c r="P136" s="185" t="s">
        <v>6190</v>
      </c>
      <c r="Q136" s="185" t="s">
        <v>6190</v>
      </c>
      <c r="W136" s="121"/>
      <c r="X136" s="639">
        <f t="shared" si="4"/>
        <v>3150.0000000000005</v>
      </c>
      <c r="Y136" s="118">
        <f t="shared" si="5"/>
        <v>48150</v>
      </c>
    </row>
    <row r="137" spans="1:25" s="76" customFormat="1" x14ac:dyDescent="0.35">
      <c r="F137" s="185" t="s">
        <v>6328</v>
      </c>
      <c r="H137" s="118">
        <v>45000</v>
      </c>
      <c r="J137" s="185" t="s">
        <v>6320</v>
      </c>
      <c r="K137" s="185" t="s">
        <v>6190</v>
      </c>
      <c r="L137" s="185" t="s">
        <v>6190</v>
      </c>
      <c r="M137" s="185" t="s">
        <v>6190</v>
      </c>
      <c r="N137" s="185"/>
      <c r="O137" s="185"/>
      <c r="P137" s="185" t="s">
        <v>6190</v>
      </c>
      <c r="Q137" s="185" t="s">
        <v>6190</v>
      </c>
      <c r="W137" s="121"/>
      <c r="X137" s="639">
        <f t="shared" si="4"/>
        <v>3150.0000000000005</v>
      </c>
      <c r="Y137" s="118">
        <f t="shared" si="5"/>
        <v>48150</v>
      </c>
    </row>
    <row r="138" spans="1:25" s="76" customFormat="1" x14ac:dyDescent="0.35">
      <c r="F138" s="185" t="s">
        <v>6329</v>
      </c>
      <c r="H138" s="118">
        <v>45000</v>
      </c>
      <c r="J138" s="185" t="s">
        <v>6320</v>
      </c>
      <c r="K138" s="185" t="s">
        <v>6190</v>
      </c>
      <c r="L138" s="185" t="s">
        <v>6190</v>
      </c>
      <c r="M138" s="185" t="s">
        <v>6190</v>
      </c>
      <c r="N138" s="185"/>
      <c r="O138" s="185"/>
      <c r="P138" s="185" t="s">
        <v>6190</v>
      </c>
      <c r="Q138" s="185" t="s">
        <v>6190</v>
      </c>
      <c r="W138" s="121"/>
      <c r="X138" s="639">
        <f t="shared" si="4"/>
        <v>3150.0000000000005</v>
      </c>
      <c r="Y138" s="118">
        <f t="shared" si="5"/>
        <v>48150</v>
      </c>
    </row>
    <row r="139" spans="1:25" s="76" customFormat="1" x14ac:dyDescent="0.35">
      <c r="F139" s="185" t="s">
        <v>6330</v>
      </c>
      <c r="H139" s="118">
        <v>45000</v>
      </c>
      <c r="J139" s="185" t="s">
        <v>6320</v>
      </c>
      <c r="K139" s="185" t="s">
        <v>6190</v>
      </c>
      <c r="L139" s="185" t="s">
        <v>6190</v>
      </c>
      <c r="M139" s="185" t="s">
        <v>6190</v>
      </c>
      <c r="N139" s="185"/>
      <c r="O139" s="185"/>
      <c r="P139" s="185" t="s">
        <v>6190</v>
      </c>
      <c r="Q139" s="185" t="s">
        <v>6190</v>
      </c>
      <c r="W139" s="121"/>
      <c r="X139" s="639">
        <f t="shared" si="4"/>
        <v>3150.0000000000005</v>
      </c>
      <c r="Y139" s="118">
        <f t="shared" si="5"/>
        <v>48150</v>
      </c>
    </row>
    <row r="140" spans="1:25" s="76" customFormat="1" x14ac:dyDescent="0.35">
      <c r="F140" s="185" t="s">
        <v>6331</v>
      </c>
      <c r="H140" s="118">
        <v>45000</v>
      </c>
      <c r="J140" s="185" t="s">
        <v>6320</v>
      </c>
      <c r="K140" s="185" t="s">
        <v>6190</v>
      </c>
      <c r="L140" s="185" t="s">
        <v>6190</v>
      </c>
      <c r="M140" s="185" t="s">
        <v>6190</v>
      </c>
      <c r="N140" s="185"/>
      <c r="O140" s="185"/>
      <c r="P140" s="185" t="s">
        <v>6190</v>
      </c>
      <c r="Q140" s="185" t="s">
        <v>6190</v>
      </c>
      <c r="W140" s="121"/>
      <c r="X140" s="639">
        <f t="shared" si="4"/>
        <v>3150.0000000000005</v>
      </c>
      <c r="Y140" s="118">
        <f t="shared" si="5"/>
        <v>48150</v>
      </c>
    </row>
    <row r="141" spans="1:25" s="76" customFormat="1" x14ac:dyDescent="0.35">
      <c r="F141" s="359" t="s">
        <v>994</v>
      </c>
      <c r="G141" s="123"/>
      <c r="H141" s="124">
        <f>SUM(H123:H140)</f>
        <v>810000</v>
      </c>
      <c r="J141" s="185"/>
      <c r="K141" s="185"/>
      <c r="L141" s="119"/>
      <c r="M141" s="185"/>
      <c r="N141" s="119"/>
      <c r="P141" s="119"/>
      <c r="Q141" s="119"/>
      <c r="W141" s="121"/>
      <c r="X141" s="639">
        <f t="shared" si="4"/>
        <v>56700.000000000007</v>
      </c>
      <c r="Y141" s="124">
        <f t="shared" si="5"/>
        <v>866700</v>
      </c>
    </row>
    <row r="142" spans="1:25" s="76" customFormat="1" x14ac:dyDescent="0.35">
      <c r="A142" s="64"/>
      <c r="B142" s="64"/>
      <c r="C142" s="64"/>
      <c r="D142" s="64"/>
      <c r="E142" s="64"/>
      <c r="F142" s="357" t="s">
        <v>2678</v>
      </c>
      <c r="G142" s="64"/>
      <c r="H142" s="67"/>
      <c r="I142" s="64"/>
      <c r="J142" s="358"/>
      <c r="K142" s="358"/>
      <c r="L142" s="68"/>
      <c r="M142" s="358"/>
      <c r="N142" s="68"/>
      <c r="O142" s="64"/>
      <c r="P142" s="68"/>
      <c r="Q142" s="68"/>
      <c r="R142" s="64"/>
      <c r="S142" s="64"/>
      <c r="T142" s="64"/>
      <c r="U142" s="64"/>
      <c r="V142" s="64"/>
      <c r="W142" s="115"/>
      <c r="X142" s="639">
        <f t="shared" si="4"/>
        <v>0</v>
      </c>
      <c r="Y142" s="67">
        <f t="shared" si="5"/>
        <v>0</v>
      </c>
    </row>
    <row r="143" spans="1:25" s="76" customFormat="1" x14ac:dyDescent="0.35">
      <c r="F143" s="185" t="s">
        <v>6319</v>
      </c>
      <c r="H143" s="118">
        <v>60000</v>
      </c>
      <c r="J143" s="185" t="s">
        <v>1765</v>
      </c>
      <c r="K143" s="185" t="s">
        <v>1765</v>
      </c>
      <c r="L143" s="185" t="s">
        <v>1765</v>
      </c>
      <c r="M143" s="185" t="s">
        <v>1765</v>
      </c>
      <c r="N143" s="185"/>
      <c r="O143" s="185"/>
      <c r="P143" s="185" t="s">
        <v>1765</v>
      </c>
      <c r="Q143" s="185" t="s">
        <v>1765</v>
      </c>
      <c r="W143" s="121"/>
      <c r="X143" s="639">
        <f t="shared" si="4"/>
        <v>4200</v>
      </c>
      <c r="Y143" s="118">
        <f t="shared" si="5"/>
        <v>64200</v>
      </c>
    </row>
    <row r="144" spans="1:25" s="76" customFormat="1" x14ac:dyDescent="0.35">
      <c r="F144" s="185" t="s">
        <v>6321</v>
      </c>
      <c r="H144" s="118">
        <v>60000</v>
      </c>
      <c r="J144" s="185" t="s">
        <v>1765</v>
      </c>
      <c r="K144" s="185" t="s">
        <v>1765</v>
      </c>
      <c r="L144" s="185" t="s">
        <v>1765</v>
      </c>
      <c r="M144" s="185" t="s">
        <v>1765</v>
      </c>
      <c r="N144" s="185"/>
      <c r="O144" s="185"/>
      <c r="P144" s="185" t="s">
        <v>1765</v>
      </c>
      <c r="Q144" s="185" t="s">
        <v>1765</v>
      </c>
      <c r="W144" s="121"/>
      <c r="X144" s="639">
        <f t="shared" si="4"/>
        <v>4200</v>
      </c>
      <c r="Y144" s="118">
        <f t="shared" si="5"/>
        <v>64200</v>
      </c>
    </row>
    <row r="145" spans="6:25" s="76" customFormat="1" x14ac:dyDescent="0.35">
      <c r="F145" s="185" t="s">
        <v>6322</v>
      </c>
      <c r="H145" s="118">
        <v>60000</v>
      </c>
      <c r="J145" s="185" t="s">
        <v>1765</v>
      </c>
      <c r="K145" s="185" t="s">
        <v>1765</v>
      </c>
      <c r="L145" s="185" t="s">
        <v>1765</v>
      </c>
      <c r="M145" s="185" t="s">
        <v>1765</v>
      </c>
      <c r="N145" s="185"/>
      <c r="O145" s="185"/>
      <c r="P145" s="185" t="s">
        <v>1765</v>
      </c>
      <c r="Q145" s="185" t="s">
        <v>1765</v>
      </c>
      <c r="W145" s="121"/>
      <c r="X145" s="639">
        <f t="shared" si="4"/>
        <v>4200</v>
      </c>
      <c r="Y145" s="118">
        <f t="shared" si="5"/>
        <v>64200</v>
      </c>
    </row>
    <row r="146" spans="6:25" s="76" customFormat="1" x14ac:dyDescent="0.35">
      <c r="F146" s="185" t="s">
        <v>6332</v>
      </c>
      <c r="H146" s="118">
        <v>60000</v>
      </c>
      <c r="J146" s="185" t="s">
        <v>1765</v>
      </c>
      <c r="K146" s="185" t="s">
        <v>1765</v>
      </c>
      <c r="L146" s="185" t="s">
        <v>1765</v>
      </c>
      <c r="M146" s="185" t="s">
        <v>1765</v>
      </c>
      <c r="N146" s="185"/>
      <c r="O146" s="185"/>
      <c r="P146" s="185" t="s">
        <v>1765</v>
      </c>
      <c r="Q146" s="185" t="s">
        <v>1765</v>
      </c>
      <c r="W146" s="121"/>
      <c r="X146" s="639">
        <f t="shared" si="4"/>
        <v>4200</v>
      </c>
      <c r="Y146" s="118">
        <f t="shared" si="5"/>
        <v>64200</v>
      </c>
    </row>
    <row r="147" spans="6:25" s="76" customFormat="1" x14ac:dyDescent="0.35">
      <c r="F147" s="185" t="s">
        <v>6333</v>
      </c>
      <c r="H147" s="118">
        <v>60000</v>
      </c>
      <c r="J147" s="185" t="s">
        <v>1765</v>
      </c>
      <c r="K147" s="185" t="s">
        <v>1765</v>
      </c>
      <c r="L147" s="185" t="s">
        <v>1765</v>
      </c>
      <c r="M147" s="185" t="s">
        <v>1765</v>
      </c>
      <c r="N147" s="185"/>
      <c r="O147" s="185"/>
      <c r="P147" s="185" t="s">
        <v>1765</v>
      </c>
      <c r="Q147" s="185" t="s">
        <v>1765</v>
      </c>
      <c r="W147" s="121"/>
      <c r="X147" s="639">
        <f t="shared" si="4"/>
        <v>4200</v>
      </c>
      <c r="Y147" s="118">
        <f t="shared" si="5"/>
        <v>64200</v>
      </c>
    </row>
    <row r="148" spans="6:25" s="76" customFormat="1" x14ac:dyDescent="0.35">
      <c r="F148" s="185" t="s">
        <v>6334</v>
      </c>
      <c r="H148" s="118">
        <v>60000</v>
      </c>
      <c r="J148" s="185" t="s">
        <v>1765</v>
      </c>
      <c r="K148" s="185" t="s">
        <v>1765</v>
      </c>
      <c r="L148" s="185" t="s">
        <v>1765</v>
      </c>
      <c r="M148" s="185" t="s">
        <v>1765</v>
      </c>
      <c r="N148" s="185"/>
      <c r="O148" s="185"/>
      <c r="P148" s="185" t="s">
        <v>1765</v>
      </c>
      <c r="Q148" s="185" t="s">
        <v>1765</v>
      </c>
      <c r="W148" s="121"/>
      <c r="X148" s="639">
        <f t="shared" si="4"/>
        <v>4200</v>
      </c>
      <c r="Y148" s="118">
        <f t="shared" si="5"/>
        <v>64200</v>
      </c>
    </row>
    <row r="149" spans="6:25" s="76" customFormat="1" x14ac:dyDescent="0.35">
      <c r="F149" s="185" t="s">
        <v>6335</v>
      </c>
      <c r="H149" s="118">
        <v>60000</v>
      </c>
      <c r="J149" s="185" t="s">
        <v>1765</v>
      </c>
      <c r="K149" s="185" t="s">
        <v>1765</v>
      </c>
      <c r="L149" s="185" t="s">
        <v>1765</v>
      </c>
      <c r="M149" s="185" t="s">
        <v>1765</v>
      </c>
      <c r="N149" s="185"/>
      <c r="O149" s="185"/>
      <c r="P149" s="185" t="s">
        <v>1765</v>
      </c>
      <c r="Q149" s="185" t="s">
        <v>1765</v>
      </c>
      <c r="W149" s="121"/>
      <c r="X149" s="639">
        <f t="shared" si="4"/>
        <v>4200</v>
      </c>
      <c r="Y149" s="118">
        <f t="shared" si="5"/>
        <v>64200</v>
      </c>
    </row>
    <row r="150" spans="6:25" s="76" customFormat="1" x14ac:dyDescent="0.35">
      <c r="F150" s="185" t="s">
        <v>6336</v>
      </c>
      <c r="H150" s="118">
        <v>60000</v>
      </c>
      <c r="J150" s="185" t="s">
        <v>1765</v>
      </c>
      <c r="K150" s="185" t="s">
        <v>1765</v>
      </c>
      <c r="L150" s="185" t="s">
        <v>1765</v>
      </c>
      <c r="M150" s="185" t="s">
        <v>1765</v>
      </c>
      <c r="N150" s="185"/>
      <c r="O150" s="185"/>
      <c r="P150" s="185" t="s">
        <v>1765</v>
      </c>
      <c r="Q150" s="185" t="s">
        <v>1765</v>
      </c>
      <c r="W150" s="121"/>
      <c r="X150" s="639">
        <f t="shared" si="4"/>
        <v>4200</v>
      </c>
      <c r="Y150" s="118">
        <f t="shared" si="5"/>
        <v>64200</v>
      </c>
    </row>
    <row r="151" spans="6:25" s="76" customFormat="1" x14ac:dyDescent="0.35">
      <c r="F151" s="185" t="s">
        <v>6337</v>
      </c>
      <c r="H151" s="118">
        <v>60000</v>
      </c>
      <c r="J151" s="185" t="s">
        <v>1765</v>
      </c>
      <c r="K151" s="185" t="s">
        <v>1765</v>
      </c>
      <c r="L151" s="185" t="s">
        <v>1765</v>
      </c>
      <c r="M151" s="185" t="s">
        <v>1765</v>
      </c>
      <c r="N151" s="185"/>
      <c r="O151" s="185"/>
      <c r="P151" s="185" t="s">
        <v>1765</v>
      </c>
      <c r="Q151" s="185" t="s">
        <v>1765</v>
      </c>
      <c r="W151" s="121"/>
      <c r="X151" s="639">
        <f t="shared" si="4"/>
        <v>4200</v>
      </c>
      <c r="Y151" s="118">
        <f t="shared" si="5"/>
        <v>64200</v>
      </c>
    </row>
    <row r="152" spans="6:25" s="76" customFormat="1" x14ac:dyDescent="0.35">
      <c r="F152" s="185" t="s">
        <v>6338</v>
      </c>
      <c r="H152" s="118">
        <v>60000</v>
      </c>
      <c r="J152" s="185" t="s">
        <v>1765</v>
      </c>
      <c r="K152" s="185" t="s">
        <v>1765</v>
      </c>
      <c r="L152" s="185" t="s">
        <v>1765</v>
      </c>
      <c r="M152" s="185" t="s">
        <v>1765</v>
      </c>
      <c r="N152" s="185"/>
      <c r="O152" s="185"/>
      <c r="P152" s="185" t="s">
        <v>1765</v>
      </c>
      <c r="Q152" s="185" t="s">
        <v>1765</v>
      </c>
      <c r="W152" s="121"/>
      <c r="X152" s="639">
        <f t="shared" si="4"/>
        <v>4200</v>
      </c>
      <c r="Y152" s="118">
        <f t="shared" si="5"/>
        <v>64200</v>
      </c>
    </row>
    <row r="153" spans="6:25" s="76" customFormat="1" x14ac:dyDescent="0.35">
      <c r="F153" s="185" t="s">
        <v>6339</v>
      </c>
      <c r="H153" s="118">
        <v>60000</v>
      </c>
      <c r="J153" s="185" t="s">
        <v>1765</v>
      </c>
      <c r="K153" s="185" t="s">
        <v>1765</v>
      </c>
      <c r="L153" s="185" t="s">
        <v>1765</v>
      </c>
      <c r="M153" s="185" t="s">
        <v>1765</v>
      </c>
      <c r="N153" s="185"/>
      <c r="O153" s="185"/>
      <c r="P153" s="185" t="s">
        <v>1765</v>
      </c>
      <c r="Q153" s="185" t="s">
        <v>1765</v>
      </c>
      <c r="W153" s="121"/>
      <c r="X153" s="639">
        <f t="shared" si="4"/>
        <v>4200</v>
      </c>
      <c r="Y153" s="118">
        <f t="shared" si="5"/>
        <v>64200</v>
      </c>
    </row>
    <row r="154" spans="6:25" s="76" customFormat="1" x14ac:dyDescent="0.35">
      <c r="F154" s="185" t="s">
        <v>6340</v>
      </c>
      <c r="H154" s="118">
        <v>60000</v>
      </c>
      <c r="J154" s="185" t="s">
        <v>1765</v>
      </c>
      <c r="K154" s="185" t="s">
        <v>1765</v>
      </c>
      <c r="L154" s="185" t="s">
        <v>1765</v>
      </c>
      <c r="M154" s="185" t="s">
        <v>1765</v>
      </c>
      <c r="N154" s="185"/>
      <c r="O154" s="185"/>
      <c r="P154" s="185" t="s">
        <v>1765</v>
      </c>
      <c r="Q154" s="185" t="s">
        <v>1765</v>
      </c>
      <c r="W154" s="121"/>
      <c r="X154" s="639">
        <f t="shared" si="4"/>
        <v>4200</v>
      </c>
      <c r="Y154" s="118">
        <f t="shared" si="5"/>
        <v>64200</v>
      </c>
    </row>
    <row r="155" spans="6:25" s="76" customFormat="1" x14ac:dyDescent="0.35">
      <c r="F155" s="185" t="s">
        <v>6341</v>
      </c>
      <c r="H155" s="118">
        <v>60000</v>
      </c>
      <c r="J155" s="185" t="s">
        <v>1765</v>
      </c>
      <c r="K155" s="185" t="s">
        <v>1765</v>
      </c>
      <c r="L155" s="185" t="s">
        <v>1765</v>
      </c>
      <c r="M155" s="185" t="s">
        <v>1765</v>
      </c>
      <c r="N155" s="185"/>
      <c r="O155" s="185"/>
      <c r="P155" s="185" t="s">
        <v>1765</v>
      </c>
      <c r="Q155" s="185" t="s">
        <v>1765</v>
      </c>
      <c r="W155" s="121"/>
      <c r="X155" s="639">
        <f t="shared" si="4"/>
        <v>4200</v>
      </c>
      <c r="Y155" s="118">
        <f t="shared" si="5"/>
        <v>64200</v>
      </c>
    </row>
    <row r="156" spans="6:25" s="76" customFormat="1" x14ac:dyDescent="0.35">
      <c r="F156" s="185" t="s">
        <v>6342</v>
      </c>
      <c r="H156" s="118">
        <v>60000</v>
      </c>
      <c r="J156" s="185" t="s">
        <v>1765</v>
      </c>
      <c r="K156" s="185" t="s">
        <v>1765</v>
      </c>
      <c r="L156" s="185" t="s">
        <v>1765</v>
      </c>
      <c r="M156" s="185" t="s">
        <v>1765</v>
      </c>
      <c r="N156" s="185"/>
      <c r="O156" s="185"/>
      <c r="P156" s="185" t="s">
        <v>1765</v>
      </c>
      <c r="Q156" s="185" t="s">
        <v>1765</v>
      </c>
      <c r="W156" s="121"/>
      <c r="X156" s="639">
        <f t="shared" si="4"/>
        <v>4200</v>
      </c>
      <c r="Y156" s="118">
        <f t="shared" si="5"/>
        <v>64200</v>
      </c>
    </row>
    <row r="157" spans="6:25" s="76" customFormat="1" x14ac:dyDescent="0.35">
      <c r="F157" s="185" t="s">
        <v>6343</v>
      </c>
      <c r="H157" s="118">
        <v>60000</v>
      </c>
      <c r="J157" s="185" t="s">
        <v>1765</v>
      </c>
      <c r="K157" s="185" t="s">
        <v>1765</v>
      </c>
      <c r="L157" s="185" t="s">
        <v>1765</v>
      </c>
      <c r="M157" s="185" t="s">
        <v>1765</v>
      </c>
      <c r="N157" s="185"/>
      <c r="O157" s="185"/>
      <c r="P157" s="185" t="s">
        <v>1765</v>
      </c>
      <c r="Q157" s="185" t="s">
        <v>1765</v>
      </c>
      <c r="W157" s="121"/>
      <c r="X157" s="639">
        <f t="shared" si="4"/>
        <v>4200</v>
      </c>
      <c r="Y157" s="118">
        <f t="shared" si="5"/>
        <v>64200</v>
      </c>
    </row>
    <row r="158" spans="6:25" s="76" customFormat="1" x14ac:dyDescent="0.35">
      <c r="F158" s="185" t="s">
        <v>6344</v>
      </c>
      <c r="H158" s="118">
        <v>60000</v>
      </c>
      <c r="J158" s="185" t="s">
        <v>1765</v>
      </c>
      <c r="K158" s="185" t="s">
        <v>1765</v>
      </c>
      <c r="L158" s="185" t="s">
        <v>1765</v>
      </c>
      <c r="M158" s="185" t="s">
        <v>1765</v>
      </c>
      <c r="N158" s="185"/>
      <c r="O158" s="185"/>
      <c r="P158" s="185" t="s">
        <v>1765</v>
      </c>
      <c r="Q158" s="185" t="s">
        <v>1765</v>
      </c>
      <c r="W158" s="121"/>
      <c r="X158" s="639">
        <f t="shared" si="4"/>
        <v>4200</v>
      </c>
      <c r="Y158" s="118">
        <f t="shared" si="5"/>
        <v>64200</v>
      </c>
    </row>
    <row r="159" spans="6:25" s="76" customFormat="1" x14ac:dyDescent="0.35">
      <c r="F159" s="185" t="s">
        <v>6345</v>
      </c>
      <c r="H159" s="118">
        <v>60000</v>
      </c>
      <c r="J159" s="185" t="s">
        <v>1765</v>
      </c>
      <c r="K159" s="185" t="s">
        <v>1765</v>
      </c>
      <c r="L159" s="185" t="s">
        <v>1765</v>
      </c>
      <c r="M159" s="185" t="s">
        <v>1765</v>
      </c>
      <c r="N159" s="185"/>
      <c r="O159" s="185"/>
      <c r="P159" s="185" t="s">
        <v>1765</v>
      </c>
      <c r="Q159" s="185" t="s">
        <v>1765</v>
      </c>
      <c r="W159" s="121"/>
      <c r="X159" s="639">
        <f t="shared" si="4"/>
        <v>4200</v>
      </c>
      <c r="Y159" s="118">
        <f t="shared" si="5"/>
        <v>64200</v>
      </c>
    </row>
    <row r="160" spans="6:25" s="76" customFormat="1" x14ac:dyDescent="0.35">
      <c r="F160" s="185" t="s">
        <v>6346</v>
      </c>
      <c r="H160" s="118">
        <v>60000</v>
      </c>
      <c r="J160" s="185" t="s">
        <v>1765</v>
      </c>
      <c r="K160" s="185" t="s">
        <v>1765</v>
      </c>
      <c r="L160" s="185" t="s">
        <v>1765</v>
      </c>
      <c r="M160" s="185" t="s">
        <v>1765</v>
      </c>
      <c r="N160" s="185"/>
      <c r="O160" s="185"/>
      <c r="P160" s="185" t="s">
        <v>1765</v>
      </c>
      <c r="Q160" s="185" t="s">
        <v>1765</v>
      </c>
      <c r="W160" s="121"/>
      <c r="X160" s="639">
        <f t="shared" si="4"/>
        <v>4200</v>
      </c>
      <c r="Y160" s="118">
        <f t="shared" si="5"/>
        <v>64200</v>
      </c>
    </row>
    <row r="161" spans="1:25" s="76" customFormat="1" x14ac:dyDescent="0.35">
      <c r="F161" s="185" t="s">
        <v>6347</v>
      </c>
      <c r="H161" s="118">
        <v>60000</v>
      </c>
      <c r="J161" s="185" t="s">
        <v>1765</v>
      </c>
      <c r="K161" s="185" t="s">
        <v>1765</v>
      </c>
      <c r="L161" s="185" t="s">
        <v>1765</v>
      </c>
      <c r="M161" s="185" t="s">
        <v>1765</v>
      </c>
      <c r="N161" s="185"/>
      <c r="O161" s="185"/>
      <c r="P161" s="185" t="s">
        <v>1765</v>
      </c>
      <c r="Q161" s="185" t="s">
        <v>1765</v>
      </c>
      <c r="W161" s="121"/>
      <c r="X161" s="639">
        <f t="shared" si="4"/>
        <v>4200</v>
      </c>
      <c r="Y161" s="118">
        <f t="shared" si="5"/>
        <v>64200</v>
      </c>
    </row>
    <row r="162" spans="1:25" s="76" customFormat="1" x14ac:dyDescent="0.35">
      <c r="F162" s="185" t="s">
        <v>6348</v>
      </c>
      <c r="H162" s="118">
        <v>60000</v>
      </c>
      <c r="J162" s="185" t="s">
        <v>1765</v>
      </c>
      <c r="K162" s="185" t="s">
        <v>1765</v>
      </c>
      <c r="L162" s="185" t="s">
        <v>1765</v>
      </c>
      <c r="M162" s="185" t="s">
        <v>1765</v>
      </c>
      <c r="N162" s="185"/>
      <c r="O162" s="185"/>
      <c r="P162" s="185" t="s">
        <v>1765</v>
      </c>
      <c r="Q162" s="185" t="s">
        <v>1765</v>
      </c>
      <c r="W162" s="121"/>
      <c r="X162" s="639">
        <f t="shared" si="4"/>
        <v>4200</v>
      </c>
      <c r="Y162" s="118">
        <f t="shared" si="5"/>
        <v>64200</v>
      </c>
    </row>
    <row r="163" spans="1:25" s="76" customFormat="1" x14ac:dyDescent="0.35">
      <c r="F163" s="185" t="s">
        <v>6349</v>
      </c>
      <c r="H163" s="118">
        <v>60000</v>
      </c>
      <c r="J163" s="185" t="s">
        <v>1765</v>
      </c>
      <c r="K163" s="185" t="s">
        <v>1765</v>
      </c>
      <c r="L163" s="185" t="s">
        <v>1765</v>
      </c>
      <c r="M163" s="185" t="s">
        <v>1765</v>
      </c>
      <c r="N163" s="185"/>
      <c r="O163" s="185"/>
      <c r="P163" s="185" t="s">
        <v>1765</v>
      </c>
      <c r="Q163" s="185" t="s">
        <v>1765</v>
      </c>
      <c r="W163" s="121"/>
      <c r="X163" s="639">
        <f t="shared" si="4"/>
        <v>4200</v>
      </c>
      <c r="Y163" s="118">
        <f t="shared" si="5"/>
        <v>64200</v>
      </c>
    </row>
    <row r="164" spans="1:25" s="76" customFormat="1" x14ac:dyDescent="0.35">
      <c r="F164" s="185" t="s">
        <v>6350</v>
      </c>
      <c r="H164" s="118">
        <v>60000</v>
      </c>
      <c r="J164" s="185" t="s">
        <v>1765</v>
      </c>
      <c r="K164" s="185" t="s">
        <v>1765</v>
      </c>
      <c r="L164" s="185" t="s">
        <v>1765</v>
      </c>
      <c r="M164" s="185" t="s">
        <v>1765</v>
      </c>
      <c r="N164" s="185"/>
      <c r="O164" s="185"/>
      <c r="P164" s="185" t="s">
        <v>1765</v>
      </c>
      <c r="Q164" s="185" t="s">
        <v>1765</v>
      </c>
      <c r="W164" s="121"/>
      <c r="X164" s="639">
        <f t="shared" si="4"/>
        <v>4200</v>
      </c>
      <c r="Y164" s="118">
        <f t="shared" si="5"/>
        <v>64200</v>
      </c>
    </row>
    <row r="165" spans="1:25" s="76" customFormat="1" x14ac:dyDescent="0.35">
      <c r="F165" s="185" t="s">
        <v>6351</v>
      </c>
      <c r="H165" s="118">
        <v>60000</v>
      </c>
      <c r="J165" s="185" t="s">
        <v>1765</v>
      </c>
      <c r="K165" s="185" t="s">
        <v>1765</v>
      </c>
      <c r="L165" s="185" t="s">
        <v>1765</v>
      </c>
      <c r="M165" s="185" t="s">
        <v>1765</v>
      </c>
      <c r="N165" s="185"/>
      <c r="O165" s="185"/>
      <c r="P165" s="185" t="s">
        <v>1765</v>
      </c>
      <c r="Q165" s="185" t="s">
        <v>1765</v>
      </c>
      <c r="W165" s="121"/>
      <c r="X165" s="639">
        <f t="shared" si="4"/>
        <v>4200</v>
      </c>
      <c r="Y165" s="118">
        <f t="shared" si="5"/>
        <v>64200</v>
      </c>
    </row>
    <row r="166" spans="1:25" s="76" customFormat="1" x14ac:dyDescent="0.35">
      <c r="F166" s="185" t="s">
        <v>6352</v>
      </c>
      <c r="H166" s="118">
        <v>60000</v>
      </c>
      <c r="J166" s="185" t="s">
        <v>1765</v>
      </c>
      <c r="K166" s="185" t="s">
        <v>1765</v>
      </c>
      <c r="L166" s="185" t="s">
        <v>1765</v>
      </c>
      <c r="M166" s="185" t="s">
        <v>1765</v>
      </c>
      <c r="N166" s="185"/>
      <c r="O166" s="185"/>
      <c r="P166" s="185" t="s">
        <v>1765</v>
      </c>
      <c r="Q166" s="185" t="s">
        <v>1765</v>
      </c>
      <c r="W166" s="121"/>
      <c r="X166" s="639">
        <f t="shared" si="4"/>
        <v>4200</v>
      </c>
      <c r="Y166" s="118">
        <f t="shared" si="5"/>
        <v>64200</v>
      </c>
    </row>
    <row r="167" spans="1:25" s="76" customFormat="1" x14ac:dyDescent="0.35">
      <c r="F167" s="185" t="s">
        <v>6353</v>
      </c>
      <c r="H167" s="118">
        <v>60000</v>
      </c>
      <c r="J167" s="185" t="s">
        <v>1765</v>
      </c>
      <c r="K167" s="185" t="s">
        <v>1765</v>
      </c>
      <c r="L167" s="185" t="s">
        <v>1765</v>
      </c>
      <c r="M167" s="185" t="s">
        <v>1765</v>
      </c>
      <c r="N167" s="185"/>
      <c r="O167" s="185"/>
      <c r="P167" s="185" t="s">
        <v>1765</v>
      </c>
      <c r="Q167" s="185" t="s">
        <v>1765</v>
      </c>
      <c r="W167" s="121"/>
      <c r="X167" s="639">
        <f t="shared" si="4"/>
        <v>4200</v>
      </c>
      <c r="Y167" s="118">
        <f t="shared" si="5"/>
        <v>64200</v>
      </c>
    </row>
    <row r="168" spans="1:25" s="76" customFormat="1" x14ac:dyDescent="0.35">
      <c r="F168" s="185" t="s">
        <v>6354</v>
      </c>
      <c r="H168" s="118">
        <v>60000</v>
      </c>
      <c r="J168" s="185" t="s">
        <v>1765</v>
      </c>
      <c r="K168" s="185" t="s">
        <v>1765</v>
      </c>
      <c r="L168" s="185" t="s">
        <v>1765</v>
      </c>
      <c r="M168" s="185" t="s">
        <v>1765</v>
      </c>
      <c r="N168" s="185"/>
      <c r="O168" s="185"/>
      <c r="P168" s="185" t="s">
        <v>1765</v>
      </c>
      <c r="Q168" s="185" t="s">
        <v>1765</v>
      </c>
      <c r="W168" s="121"/>
      <c r="X168" s="639">
        <f t="shared" si="4"/>
        <v>4200</v>
      </c>
      <c r="Y168" s="118">
        <f t="shared" si="5"/>
        <v>64200</v>
      </c>
    </row>
    <row r="169" spans="1:25" s="76" customFormat="1" x14ac:dyDescent="0.35">
      <c r="F169" s="185" t="s">
        <v>6355</v>
      </c>
      <c r="H169" s="118">
        <v>60000</v>
      </c>
      <c r="J169" s="185" t="s">
        <v>1765</v>
      </c>
      <c r="K169" s="185" t="s">
        <v>1765</v>
      </c>
      <c r="L169" s="185" t="s">
        <v>1765</v>
      </c>
      <c r="M169" s="185" t="s">
        <v>1765</v>
      </c>
      <c r="N169" s="185"/>
      <c r="O169" s="185"/>
      <c r="P169" s="185" t="s">
        <v>1765</v>
      </c>
      <c r="Q169" s="185" t="s">
        <v>1765</v>
      </c>
      <c r="W169" s="121"/>
      <c r="X169" s="639">
        <f t="shared" si="4"/>
        <v>4200</v>
      </c>
      <c r="Y169" s="118">
        <f t="shared" si="5"/>
        <v>64200</v>
      </c>
    </row>
    <row r="170" spans="1:25" s="76" customFormat="1" x14ac:dyDescent="0.35">
      <c r="F170" s="185" t="s">
        <v>6356</v>
      </c>
      <c r="H170" s="118">
        <v>60000</v>
      </c>
      <c r="J170" s="185" t="s">
        <v>1765</v>
      </c>
      <c r="K170" s="185" t="s">
        <v>1765</v>
      </c>
      <c r="L170" s="185" t="s">
        <v>1765</v>
      </c>
      <c r="M170" s="185" t="s">
        <v>1765</v>
      </c>
      <c r="N170" s="185"/>
      <c r="O170" s="185"/>
      <c r="P170" s="185" t="s">
        <v>1765</v>
      </c>
      <c r="Q170" s="185" t="s">
        <v>1765</v>
      </c>
      <c r="W170" s="121"/>
      <c r="X170" s="639">
        <f t="shared" si="4"/>
        <v>4200</v>
      </c>
      <c r="Y170" s="118">
        <f t="shared" si="5"/>
        <v>64200</v>
      </c>
    </row>
    <row r="171" spans="1:25" s="76" customFormat="1" x14ac:dyDescent="0.35">
      <c r="F171" s="185" t="s">
        <v>6357</v>
      </c>
      <c r="H171" s="118">
        <v>60000</v>
      </c>
      <c r="J171" s="185" t="s">
        <v>1765</v>
      </c>
      <c r="K171" s="185" t="s">
        <v>1765</v>
      </c>
      <c r="L171" s="185" t="s">
        <v>1765</v>
      </c>
      <c r="M171" s="185" t="s">
        <v>1765</v>
      </c>
      <c r="N171" s="185"/>
      <c r="O171" s="185"/>
      <c r="P171" s="185" t="s">
        <v>1765</v>
      </c>
      <c r="Q171" s="185" t="s">
        <v>1765</v>
      </c>
      <c r="W171" s="121"/>
      <c r="X171" s="639">
        <f t="shared" si="4"/>
        <v>4200</v>
      </c>
      <c r="Y171" s="118">
        <f t="shared" si="5"/>
        <v>64200</v>
      </c>
    </row>
    <row r="172" spans="1:25" s="76" customFormat="1" x14ac:dyDescent="0.35">
      <c r="F172" s="185" t="s">
        <v>6358</v>
      </c>
      <c r="H172" s="118">
        <v>60000</v>
      </c>
      <c r="J172" s="185" t="s">
        <v>1765</v>
      </c>
      <c r="K172" s="185" t="s">
        <v>1765</v>
      </c>
      <c r="L172" s="185" t="s">
        <v>1765</v>
      </c>
      <c r="M172" s="185" t="s">
        <v>1765</v>
      </c>
      <c r="N172" s="185"/>
      <c r="O172" s="185"/>
      <c r="P172" s="185" t="s">
        <v>1765</v>
      </c>
      <c r="Q172" s="185" t="s">
        <v>1765</v>
      </c>
      <c r="W172" s="121"/>
      <c r="X172" s="639">
        <f t="shared" si="4"/>
        <v>4200</v>
      </c>
      <c r="Y172" s="118">
        <f t="shared" si="5"/>
        <v>64200</v>
      </c>
    </row>
    <row r="173" spans="1:25" s="76" customFormat="1" x14ac:dyDescent="0.35">
      <c r="F173" s="359" t="s">
        <v>994</v>
      </c>
      <c r="G173" s="123"/>
      <c r="H173" s="124">
        <f>SUM(H143:H172)</f>
        <v>1800000</v>
      </c>
      <c r="J173" s="185"/>
      <c r="K173" s="185"/>
      <c r="L173" s="119"/>
      <c r="M173" s="185"/>
      <c r="N173" s="119"/>
      <c r="P173" s="119"/>
      <c r="Q173" s="119"/>
      <c r="W173" s="121"/>
      <c r="X173" s="639">
        <f t="shared" si="4"/>
        <v>126000.00000000001</v>
      </c>
      <c r="Y173" s="124">
        <f t="shared" si="5"/>
        <v>1926000</v>
      </c>
    </row>
    <row r="174" spans="1:25" s="76" customFormat="1" x14ac:dyDescent="0.35">
      <c r="A174" s="64"/>
      <c r="B174" s="64"/>
      <c r="C174" s="64"/>
      <c r="D174" s="64"/>
      <c r="E174" s="64"/>
      <c r="F174" s="357" t="s">
        <v>1829</v>
      </c>
      <c r="G174" s="64"/>
      <c r="H174" s="67"/>
      <c r="I174" s="64"/>
      <c r="J174" s="358"/>
      <c r="K174" s="358"/>
      <c r="L174" s="68"/>
      <c r="M174" s="358"/>
      <c r="N174" s="68"/>
      <c r="O174" s="64"/>
      <c r="P174" s="68"/>
      <c r="Q174" s="68"/>
      <c r="R174" s="64"/>
      <c r="S174" s="64"/>
      <c r="T174" s="64"/>
      <c r="U174" s="64"/>
      <c r="V174" s="64"/>
      <c r="W174" s="115"/>
      <c r="X174" s="639">
        <f t="shared" si="4"/>
        <v>0</v>
      </c>
      <c r="Y174" s="67">
        <f t="shared" si="5"/>
        <v>0</v>
      </c>
    </row>
    <row r="175" spans="1:25" s="69" customFormat="1" x14ac:dyDescent="0.35">
      <c r="F175" s="90" t="s">
        <v>6359</v>
      </c>
      <c r="H175" s="74">
        <v>180000</v>
      </c>
      <c r="J175" s="90" t="s">
        <v>1765</v>
      </c>
      <c r="K175" s="90" t="s">
        <v>1765</v>
      </c>
      <c r="L175" s="90" t="s">
        <v>1765</v>
      </c>
      <c r="M175" s="90" t="s">
        <v>1765</v>
      </c>
      <c r="N175" s="90"/>
      <c r="O175" s="90"/>
      <c r="P175" s="90" t="s">
        <v>1765</v>
      </c>
      <c r="Q175" s="90" t="s">
        <v>1765</v>
      </c>
      <c r="W175" s="116"/>
      <c r="X175" s="639">
        <f t="shared" si="4"/>
        <v>12600.000000000002</v>
      </c>
      <c r="Y175" s="74">
        <f t="shared" si="5"/>
        <v>192600</v>
      </c>
    </row>
    <row r="176" spans="1:25" s="69" customFormat="1" x14ac:dyDescent="0.35">
      <c r="F176" s="90" t="s">
        <v>6360</v>
      </c>
      <c r="H176" s="74">
        <v>120000</v>
      </c>
      <c r="J176" s="90" t="s">
        <v>1765</v>
      </c>
      <c r="K176" s="90" t="s">
        <v>1765</v>
      </c>
      <c r="L176" s="90" t="s">
        <v>1765</v>
      </c>
      <c r="M176" s="90" t="s">
        <v>1765</v>
      </c>
      <c r="N176" s="90"/>
      <c r="O176" s="90"/>
      <c r="P176" s="90" t="s">
        <v>1765</v>
      </c>
      <c r="Q176" s="90" t="s">
        <v>1765</v>
      </c>
      <c r="W176" s="116"/>
      <c r="X176" s="639">
        <f t="shared" si="4"/>
        <v>8400</v>
      </c>
      <c r="Y176" s="74">
        <f t="shared" si="5"/>
        <v>128400</v>
      </c>
    </row>
    <row r="177" spans="1:25" s="69" customFormat="1" x14ac:dyDescent="0.35">
      <c r="F177" s="90" t="s">
        <v>6361</v>
      </c>
      <c r="H177" s="74">
        <v>60000</v>
      </c>
      <c r="J177" s="90" t="s">
        <v>1765</v>
      </c>
      <c r="K177" s="90" t="s">
        <v>1765</v>
      </c>
      <c r="L177" s="90" t="s">
        <v>1765</v>
      </c>
      <c r="M177" s="90" t="s">
        <v>1765</v>
      </c>
      <c r="N177" s="90"/>
      <c r="O177" s="90"/>
      <c r="P177" s="90" t="s">
        <v>1765</v>
      </c>
      <c r="Q177" s="90" t="s">
        <v>1765</v>
      </c>
      <c r="W177" s="116"/>
      <c r="X177" s="639">
        <f t="shared" si="4"/>
        <v>4200</v>
      </c>
      <c r="Y177" s="74">
        <f t="shared" si="5"/>
        <v>64200</v>
      </c>
    </row>
    <row r="178" spans="1:25" s="69" customFormat="1" x14ac:dyDescent="0.35">
      <c r="F178" s="90" t="s">
        <v>6362</v>
      </c>
      <c r="H178" s="74">
        <v>120000</v>
      </c>
      <c r="J178" s="90" t="s">
        <v>1765</v>
      </c>
      <c r="K178" s="90" t="s">
        <v>1765</v>
      </c>
      <c r="L178" s="90" t="s">
        <v>1765</v>
      </c>
      <c r="M178" s="90" t="s">
        <v>1765</v>
      </c>
      <c r="N178" s="90"/>
      <c r="O178" s="90"/>
      <c r="P178" s="90" t="s">
        <v>1765</v>
      </c>
      <c r="Q178" s="90" t="s">
        <v>1765</v>
      </c>
      <c r="W178" s="116"/>
      <c r="X178" s="639">
        <f t="shared" si="4"/>
        <v>8400</v>
      </c>
      <c r="Y178" s="74">
        <f t="shared" si="5"/>
        <v>128400</v>
      </c>
    </row>
    <row r="179" spans="1:25" s="69" customFormat="1" x14ac:dyDescent="0.35">
      <c r="F179" s="90" t="s">
        <v>6363</v>
      </c>
      <c r="H179" s="74">
        <v>60000</v>
      </c>
      <c r="J179" s="90" t="s">
        <v>1765</v>
      </c>
      <c r="K179" s="90" t="s">
        <v>1765</v>
      </c>
      <c r="L179" s="90" t="s">
        <v>1765</v>
      </c>
      <c r="M179" s="90" t="s">
        <v>1765</v>
      </c>
      <c r="N179" s="90"/>
      <c r="O179" s="90"/>
      <c r="P179" s="90" t="s">
        <v>1765</v>
      </c>
      <c r="Q179" s="90" t="s">
        <v>1765</v>
      </c>
      <c r="W179" s="116"/>
      <c r="X179" s="639">
        <f t="shared" si="4"/>
        <v>4200</v>
      </c>
      <c r="Y179" s="74">
        <f t="shared" si="5"/>
        <v>64200</v>
      </c>
    </row>
    <row r="180" spans="1:25" s="69" customFormat="1" x14ac:dyDescent="0.35">
      <c r="F180" s="90" t="s">
        <v>6364</v>
      </c>
      <c r="H180" s="74">
        <v>180000</v>
      </c>
      <c r="J180" s="90" t="s">
        <v>1765</v>
      </c>
      <c r="K180" s="90" t="s">
        <v>1765</v>
      </c>
      <c r="L180" s="90" t="s">
        <v>1765</v>
      </c>
      <c r="M180" s="90" t="s">
        <v>1765</v>
      </c>
      <c r="N180" s="90"/>
      <c r="O180" s="90"/>
      <c r="P180" s="90" t="s">
        <v>1765</v>
      </c>
      <c r="Q180" s="90" t="s">
        <v>1765</v>
      </c>
      <c r="W180" s="116"/>
      <c r="X180" s="639">
        <f t="shared" si="4"/>
        <v>12600.000000000002</v>
      </c>
      <c r="Y180" s="74">
        <f t="shared" si="5"/>
        <v>192600</v>
      </c>
    </row>
    <row r="181" spans="1:25" s="69" customFormat="1" x14ac:dyDescent="0.35">
      <c r="F181" s="90" t="s">
        <v>6365</v>
      </c>
      <c r="H181" s="74">
        <v>120000</v>
      </c>
      <c r="J181" s="90" t="s">
        <v>1765</v>
      </c>
      <c r="K181" s="90" t="s">
        <v>1765</v>
      </c>
      <c r="L181" s="90" t="s">
        <v>1765</v>
      </c>
      <c r="M181" s="90" t="s">
        <v>1765</v>
      </c>
      <c r="N181" s="90"/>
      <c r="O181" s="90"/>
      <c r="P181" s="90" t="s">
        <v>1765</v>
      </c>
      <c r="Q181" s="90" t="s">
        <v>1765</v>
      </c>
      <c r="W181" s="116"/>
      <c r="X181" s="639">
        <f t="shared" si="4"/>
        <v>8400</v>
      </c>
      <c r="Y181" s="74">
        <f t="shared" si="5"/>
        <v>128400</v>
      </c>
    </row>
    <row r="182" spans="1:25" s="69" customFormat="1" x14ac:dyDescent="0.35">
      <c r="F182" s="90" t="s">
        <v>6366</v>
      </c>
      <c r="H182" s="74">
        <v>60000</v>
      </c>
      <c r="J182" s="90" t="s">
        <v>1765</v>
      </c>
      <c r="K182" s="90" t="s">
        <v>1765</v>
      </c>
      <c r="L182" s="90" t="s">
        <v>1765</v>
      </c>
      <c r="M182" s="90" t="s">
        <v>1765</v>
      </c>
      <c r="N182" s="90"/>
      <c r="O182" s="90"/>
      <c r="P182" s="90" t="s">
        <v>1765</v>
      </c>
      <c r="Q182" s="90" t="s">
        <v>1765</v>
      </c>
      <c r="W182" s="116"/>
      <c r="X182" s="639">
        <f t="shared" si="4"/>
        <v>4200</v>
      </c>
      <c r="Y182" s="74">
        <f t="shared" si="5"/>
        <v>64200</v>
      </c>
    </row>
    <row r="183" spans="1:25" s="69" customFormat="1" x14ac:dyDescent="0.35">
      <c r="F183" s="90" t="s">
        <v>6367</v>
      </c>
      <c r="H183" s="74">
        <v>180000</v>
      </c>
      <c r="J183" s="90" t="s">
        <v>1765</v>
      </c>
      <c r="K183" s="90" t="s">
        <v>1765</v>
      </c>
      <c r="L183" s="90" t="s">
        <v>1765</v>
      </c>
      <c r="M183" s="90" t="s">
        <v>1765</v>
      </c>
      <c r="N183" s="90"/>
      <c r="O183" s="90"/>
      <c r="P183" s="90" t="s">
        <v>1765</v>
      </c>
      <c r="Q183" s="90" t="s">
        <v>1765</v>
      </c>
      <c r="W183" s="116"/>
      <c r="X183" s="639">
        <f t="shared" si="4"/>
        <v>12600.000000000002</v>
      </c>
      <c r="Y183" s="74">
        <f t="shared" si="5"/>
        <v>192600</v>
      </c>
    </row>
    <row r="184" spans="1:25" s="69" customFormat="1" x14ac:dyDescent="0.35">
      <c r="F184" s="90" t="s">
        <v>6368</v>
      </c>
      <c r="H184" s="74">
        <v>120000</v>
      </c>
      <c r="J184" s="90" t="s">
        <v>1765</v>
      </c>
      <c r="K184" s="90" t="s">
        <v>1765</v>
      </c>
      <c r="L184" s="90" t="s">
        <v>1765</v>
      </c>
      <c r="M184" s="90" t="s">
        <v>1765</v>
      </c>
      <c r="N184" s="90"/>
      <c r="O184" s="90"/>
      <c r="P184" s="90" t="s">
        <v>1765</v>
      </c>
      <c r="Q184" s="90" t="s">
        <v>1765</v>
      </c>
      <c r="W184" s="116"/>
      <c r="X184" s="639">
        <f t="shared" si="4"/>
        <v>8400</v>
      </c>
      <c r="Y184" s="74">
        <f t="shared" si="5"/>
        <v>128400</v>
      </c>
    </row>
    <row r="185" spans="1:25" s="69" customFormat="1" x14ac:dyDescent="0.35">
      <c r="F185" s="90" t="s">
        <v>6369</v>
      </c>
      <c r="H185" s="74">
        <v>60000</v>
      </c>
      <c r="J185" s="90" t="s">
        <v>1765</v>
      </c>
      <c r="K185" s="90" t="s">
        <v>1765</v>
      </c>
      <c r="L185" s="90" t="s">
        <v>1765</v>
      </c>
      <c r="M185" s="90" t="s">
        <v>1765</v>
      </c>
      <c r="N185" s="90"/>
      <c r="O185" s="90"/>
      <c r="P185" s="90" t="s">
        <v>1765</v>
      </c>
      <c r="Q185" s="90" t="s">
        <v>1765</v>
      </c>
      <c r="W185" s="116"/>
      <c r="X185" s="639">
        <f t="shared" si="4"/>
        <v>4200</v>
      </c>
      <c r="Y185" s="74">
        <f t="shared" si="5"/>
        <v>64200</v>
      </c>
    </row>
    <row r="186" spans="1:25" s="69" customFormat="1" x14ac:dyDescent="0.35">
      <c r="F186" s="90" t="s">
        <v>6370</v>
      </c>
      <c r="H186" s="74">
        <v>180000</v>
      </c>
      <c r="J186" s="90" t="s">
        <v>1765</v>
      </c>
      <c r="K186" s="90" t="s">
        <v>1765</v>
      </c>
      <c r="L186" s="90" t="s">
        <v>1765</v>
      </c>
      <c r="M186" s="90" t="s">
        <v>1765</v>
      </c>
      <c r="N186" s="90"/>
      <c r="O186" s="90"/>
      <c r="P186" s="90" t="s">
        <v>1765</v>
      </c>
      <c r="Q186" s="90" t="s">
        <v>1765</v>
      </c>
      <c r="W186" s="116"/>
      <c r="X186" s="639">
        <f t="shared" si="4"/>
        <v>12600.000000000002</v>
      </c>
      <c r="Y186" s="74">
        <f t="shared" si="5"/>
        <v>192600</v>
      </c>
    </row>
    <row r="187" spans="1:25" s="69" customFormat="1" x14ac:dyDescent="0.35">
      <c r="F187" s="360" t="s">
        <v>994</v>
      </c>
      <c r="G187" s="86"/>
      <c r="H187" s="87">
        <f>SUM(H175:H186)</f>
        <v>1440000</v>
      </c>
      <c r="J187" s="90"/>
      <c r="K187" s="90"/>
      <c r="L187" s="75"/>
      <c r="M187" s="90"/>
      <c r="N187" s="75"/>
      <c r="P187" s="75"/>
      <c r="Q187" s="75"/>
      <c r="W187" s="116"/>
      <c r="X187" s="639">
        <f t="shared" si="4"/>
        <v>100800.00000000001</v>
      </c>
      <c r="Y187" s="87">
        <f t="shared" si="5"/>
        <v>1540800</v>
      </c>
    </row>
    <row r="188" spans="1:25" s="69" customFormat="1" x14ac:dyDescent="0.35">
      <c r="A188" s="64"/>
      <c r="B188" s="64"/>
      <c r="C188" s="64"/>
      <c r="D188" s="64"/>
      <c r="E188" s="64"/>
      <c r="F188" s="357" t="s">
        <v>1833</v>
      </c>
      <c r="G188" s="64"/>
      <c r="H188" s="67"/>
      <c r="I188" s="64"/>
      <c r="J188" s="358"/>
      <c r="K188" s="358"/>
      <c r="L188" s="68"/>
      <c r="M188" s="358"/>
      <c r="N188" s="68"/>
      <c r="O188" s="64"/>
      <c r="P188" s="68"/>
      <c r="Q188" s="68"/>
      <c r="R188" s="64"/>
      <c r="S188" s="64"/>
      <c r="T188" s="64"/>
      <c r="U188" s="64"/>
      <c r="V188" s="64"/>
      <c r="W188" s="115"/>
      <c r="X188" s="639">
        <f t="shared" si="4"/>
        <v>0</v>
      </c>
      <c r="Y188" s="67">
        <f t="shared" si="5"/>
        <v>0</v>
      </c>
    </row>
    <row r="189" spans="1:25" s="69" customFormat="1" x14ac:dyDescent="0.35">
      <c r="F189" s="90" t="s">
        <v>6371</v>
      </c>
      <c r="H189" s="74">
        <v>60000</v>
      </c>
      <c r="J189" s="90" t="s">
        <v>1765</v>
      </c>
      <c r="K189" s="90" t="s">
        <v>1765</v>
      </c>
      <c r="L189" s="90" t="s">
        <v>1765</v>
      </c>
      <c r="M189" s="90" t="s">
        <v>1765</v>
      </c>
      <c r="N189" s="90"/>
      <c r="O189" s="90"/>
      <c r="P189" s="90" t="s">
        <v>1765</v>
      </c>
      <c r="Q189" s="90" t="s">
        <v>1765</v>
      </c>
      <c r="W189" s="116"/>
      <c r="X189" s="639">
        <f t="shared" si="4"/>
        <v>4200</v>
      </c>
      <c r="Y189" s="74">
        <f t="shared" si="5"/>
        <v>64200</v>
      </c>
    </row>
    <row r="190" spans="1:25" s="69" customFormat="1" x14ac:dyDescent="0.35">
      <c r="F190" s="90" t="s">
        <v>6372</v>
      </c>
      <c r="H190" s="74">
        <v>240000</v>
      </c>
      <c r="J190" s="90" t="s">
        <v>1765</v>
      </c>
      <c r="K190" s="90" t="s">
        <v>1765</v>
      </c>
      <c r="L190" s="90" t="s">
        <v>1765</v>
      </c>
      <c r="M190" s="90" t="s">
        <v>1765</v>
      </c>
      <c r="N190" s="90"/>
      <c r="O190" s="90"/>
      <c r="P190" s="90" t="s">
        <v>1765</v>
      </c>
      <c r="Q190" s="90" t="s">
        <v>1765</v>
      </c>
      <c r="W190" s="116"/>
      <c r="X190" s="639">
        <f t="shared" si="4"/>
        <v>16800</v>
      </c>
      <c r="Y190" s="74">
        <f t="shared" si="5"/>
        <v>256800</v>
      </c>
    </row>
    <row r="191" spans="1:25" s="69" customFormat="1" x14ac:dyDescent="0.35">
      <c r="F191" s="90" t="s">
        <v>6373</v>
      </c>
      <c r="H191" s="74">
        <v>120000</v>
      </c>
      <c r="J191" s="90" t="s">
        <v>1765</v>
      </c>
      <c r="K191" s="90" t="s">
        <v>1765</v>
      </c>
      <c r="L191" s="90" t="s">
        <v>1765</v>
      </c>
      <c r="M191" s="90" t="s">
        <v>1765</v>
      </c>
      <c r="N191" s="90"/>
      <c r="O191" s="90"/>
      <c r="P191" s="90" t="s">
        <v>1765</v>
      </c>
      <c r="Q191" s="90" t="s">
        <v>1765</v>
      </c>
      <c r="W191" s="116"/>
      <c r="X191" s="639">
        <f t="shared" si="4"/>
        <v>8400</v>
      </c>
      <c r="Y191" s="74">
        <f t="shared" si="5"/>
        <v>128400</v>
      </c>
    </row>
    <row r="192" spans="1:25" s="76" customFormat="1" x14ac:dyDescent="0.35">
      <c r="F192" s="185" t="s">
        <v>6374</v>
      </c>
      <c r="H192" s="118">
        <v>20000</v>
      </c>
      <c r="J192" s="90" t="s">
        <v>1765</v>
      </c>
      <c r="K192" s="90" t="s">
        <v>1765</v>
      </c>
      <c r="L192" s="90" t="s">
        <v>1765</v>
      </c>
      <c r="M192" s="90" t="s">
        <v>1765</v>
      </c>
      <c r="N192" s="90"/>
      <c r="O192" s="90"/>
      <c r="P192" s="90" t="s">
        <v>1765</v>
      </c>
      <c r="Q192" s="90" t="s">
        <v>1765</v>
      </c>
      <c r="W192" s="121"/>
      <c r="X192" s="639">
        <f t="shared" si="4"/>
        <v>1400.0000000000002</v>
      </c>
      <c r="Y192" s="118">
        <f t="shared" si="5"/>
        <v>21400</v>
      </c>
    </row>
    <row r="193" spans="1:25" s="69" customFormat="1" x14ac:dyDescent="0.35">
      <c r="F193" s="90" t="s">
        <v>6375</v>
      </c>
      <c r="H193" s="74">
        <v>60000</v>
      </c>
      <c r="J193" s="90" t="s">
        <v>1765</v>
      </c>
      <c r="K193" s="90" t="s">
        <v>1765</v>
      </c>
      <c r="L193" s="90" t="s">
        <v>1765</v>
      </c>
      <c r="M193" s="90" t="s">
        <v>1765</v>
      </c>
      <c r="N193" s="90"/>
      <c r="O193" s="90"/>
      <c r="P193" s="90" t="s">
        <v>1765</v>
      </c>
      <c r="Q193" s="90" t="s">
        <v>1765</v>
      </c>
      <c r="W193" s="116"/>
      <c r="X193" s="639">
        <f t="shared" si="4"/>
        <v>4200</v>
      </c>
      <c r="Y193" s="74">
        <f t="shared" si="5"/>
        <v>64200</v>
      </c>
    </row>
    <row r="194" spans="1:25" s="69" customFormat="1" x14ac:dyDescent="0.35">
      <c r="F194" s="90" t="s">
        <v>6376</v>
      </c>
      <c r="H194" s="74">
        <v>240000</v>
      </c>
      <c r="J194" s="90" t="s">
        <v>1765</v>
      </c>
      <c r="K194" s="90" t="s">
        <v>1765</v>
      </c>
      <c r="L194" s="90" t="s">
        <v>1765</v>
      </c>
      <c r="M194" s="90" t="s">
        <v>1765</v>
      </c>
      <c r="N194" s="90"/>
      <c r="O194" s="90"/>
      <c r="P194" s="90" t="s">
        <v>1765</v>
      </c>
      <c r="Q194" s="90" t="s">
        <v>1765</v>
      </c>
      <c r="W194" s="116"/>
      <c r="X194" s="639">
        <f t="shared" si="4"/>
        <v>16800</v>
      </c>
      <c r="Y194" s="74">
        <f t="shared" si="5"/>
        <v>256800</v>
      </c>
    </row>
    <row r="195" spans="1:25" s="69" customFormat="1" x14ac:dyDescent="0.35">
      <c r="F195" s="90" t="s">
        <v>6377</v>
      </c>
      <c r="H195" s="74">
        <v>120000</v>
      </c>
      <c r="J195" s="90" t="s">
        <v>1765</v>
      </c>
      <c r="K195" s="90" t="s">
        <v>1765</v>
      </c>
      <c r="L195" s="90" t="s">
        <v>1765</v>
      </c>
      <c r="M195" s="90" t="s">
        <v>1765</v>
      </c>
      <c r="N195" s="90"/>
      <c r="O195" s="90"/>
      <c r="P195" s="90" t="s">
        <v>1765</v>
      </c>
      <c r="Q195" s="90" t="s">
        <v>1765</v>
      </c>
      <c r="W195" s="116"/>
      <c r="X195" s="639">
        <f t="shared" si="4"/>
        <v>8400</v>
      </c>
      <c r="Y195" s="74">
        <f t="shared" si="5"/>
        <v>128400</v>
      </c>
    </row>
    <row r="196" spans="1:25" s="76" customFormat="1" x14ac:dyDescent="0.35">
      <c r="F196" s="185" t="s">
        <v>6374</v>
      </c>
      <c r="H196" s="118">
        <v>20000</v>
      </c>
      <c r="J196" s="90" t="s">
        <v>1765</v>
      </c>
      <c r="K196" s="90" t="s">
        <v>1765</v>
      </c>
      <c r="L196" s="90" t="s">
        <v>1765</v>
      </c>
      <c r="M196" s="90" t="s">
        <v>1765</v>
      </c>
      <c r="N196" s="90"/>
      <c r="O196" s="90"/>
      <c r="P196" s="90" t="s">
        <v>1765</v>
      </c>
      <c r="Q196" s="90" t="s">
        <v>1765</v>
      </c>
      <c r="W196" s="121"/>
      <c r="X196" s="639">
        <f t="shared" si="4"/>
        <v>1400.0000000000002</v>
      </c>
      <c r="Y196" s="118">
        <f t="shared" si="5"/>
        <v>21400</v>
      </c>
    </row>
    <row r="197" spans="1:25" s="76" customFormat="1" x14ac:dyDescent="0.35">
      <c r="F197" s="185" t="s">
        <v>6378</v>
      </c>
      <c r="H197" s="118">
        <v>120000</v>
      </c>
      <c r="J197" s="90" t="s">
        <v>1765</v>
      </c>
      <c r="K197" s="90" t="s">
        <v>1765</v>
      </c>
      <c r="L197" s="90" t="s">
        <v>1765</v>
      </c>
      <c r="M197" s="90" t="s">
        <v>1765</v>
      </c>
      <c r="N197" s="90"/>
      <c r="O197" s="90"/>
      <c r="P197" s="90" t="s">
        <v>1765</v>
      </c>
      <c r="Q197" s="90" t="s">
        <v>1765</v>
      </c>
      <c r="W197" s="121"/>
      <c r="X197" s="639">
        <f t="shared" si="4"/>
        <v>8400</v>
      </c>
      <c r="Y197" s="118">
        <f t="shared" si="5"/>
        <v>128400</v>
      </c>
    </row>
    <row r="198" spans="1:25" s="76" customFormat="1" x14ac:dyDescent="0.35">
      <c r="F198" s="185" t="s">
        <v>6379</v>
      </c>
      <c r="H198" s="118">
        <v>360000</v>
      </c>
      <c r="J198" s="90" t="s">
        <v>1765</v>
      </c>
      <c r="K198" s="90" t="s">
        <v>1765</v>
      </c>
      <c r="L198" s="90" t="s">
        <v>1765</v>
      </c>
      <c r="M198" s="90" t="s">
        <v>1765</v>
      </c>
      <c r="N198" s="90"/>
      <c r="O198" s="90"/>
      <c r="P198" s="90" t="s">
        <v>1765</v>
      </c>
      <c r="Q198" s="90" t="s">
        <v>1765</v>
      </c>
      <c r="W198" s="121"/>
      <c r="X198" s="639">
        <f t="shared" ref="X198:X261" si="6">H198*X$4</f>
        <v>25200.000000000004</v>
      </c>
      <c r="Y198" s="118">
        <f t="shared" ref="Y198:Y261" si="7">H198+X198</f>
        <v>385200</v>
      </c>
    </row>
    <row r="199" spans="1:25" s="76" customFormat="1" x14ac:dyDescent="0.35">
      <c r="F199" s="185" t="s">
        <v>6380</v>
      </c>
      <c r="H199" s="118">
        <v>120000</v>
      </c>
      <c r="J199" s="90" t="s">
        <v>1765</v>
      </c>
      <c r="K199" s="90" t="s">
        <v>1765</v>
      </c>
      <c r="L199" s="90" t="s">
        <v>1765</v>
      </c>
      <c r="M199" s="90" t="s">
        <v>1765</v>
      </c>
      <c r="N199" s="90"/>
      <c r="O199" s="90"/>
      <c r="P199" s="90" t="s">
        <v>1765</v>
      </c>
      <c r="Q199" s="90" t="s">
        <v>1765</v>
      </c>
      <c r="W199" s="121"/>
      <c r="X199" s="639">
        <f t="shared" si="6"/>
        <v>8400</v>
      </c>
      <c r="Y199" s="118">
        <f t="shared" si="7"/>
        <v>128400</v>
      </c>
    </row>
    <row r="200" spans="1:25" s="76" customFormat="1" x14ac:dyDescent="0.35">
      <c r="F200" s="185" t="s">
        <v>6381</v>
      </c>
      <c r="H200" s="118">
        <v>60000</v>
      </c>
      <c r="J200" s="90" t="s">
        <v>1765</v>
      </c>
      <c r="K200" s="90" t="s">
        <v>1765</v>
      </c>
      <c r="L200" s="90" t="s">
        <v>1765</v>
      </c>
      <c r="M200" s="90" t="s">
        <v>1765</v>
      </c>
      <c r="N200" s="90"/>
      <c r="O200" s="90"/>
      <c r="P200" s="90" t="s">
        <v>1765</v>
      </c>
      <c r="Q200" s="90" t="s">
        <v>1765</v>
      </c>
      <c r="W200" s="121"/>
      <c r="X200" s="639">
        <f t="shared" si="6"/>
        <v>4200</v>
      </c>
      <c r="Y200" s="118">
        <f t="shared" si="7"/>
        <v>64200</v>
      </c>
    </row>
    <row r="201" spans="1:25" s="76" customFormat="1" x14ac:dyDescent="0.35">
      <c r="F201" s="185" t="s">
        <v>6382</v>
      </c>
      <c r="H201" s="118">
        <v>120000</v>
      </c>
      <c r="J201" s="90" t="s">
        <v>1765</v>
      </c>
      <c r="K201" s="90" t="s">
        <v>1765</v>
      </c>
      <c r="L201" s="90" t="s">
        <v>1765</v>
      </c>
      <c r="M201" s="90" t="s">
        <v>1765</v>
      </c>
      <c r="N201" s="90"/>
      <c r="O201" s="90"/>
      <c r="P201" s="90" t="s">
        <v>1765</v>
      </c>
      <c r="Q201" s="90" t="s">
        <v>1765</v>
      </c>
      <c r="W201" s="121"/>
      <c r="X201" s="639">
        <f t="shared" si="6"/>
        <v>8400</v>
      </c>
      <c r="Y201" s="118">
        <f t="shared" si="7"/>
        <v>128400</v>
      </c>
    </row>
    <row r="202" spans="1:25" s="76" customFormat="1" x14ac:dyDescent="0.35">
      <c r="F202" s="185" t="s">
        <v>6383</v>
      </c>
      <c r="H202" s="118">
        <v>20000</v>
      </c>
      <c r="J202" s="90" t="s">
        <v>1765</v>
      </c>
      <c r="K202" s="90" t="s">
        <v>1765</v>
      </c>
      <c r="L202" s="90" t="s">
        <v>1765</v>
      </c>
      <c r="M202" s="90" t="s">
        <v>1765</v>
      </c>
      <c r="N202" s="90"/>
      <c r="O202" s="90"/>
      <c r="P202" s="90" t="s">
        <v>1765</v>
      </c>
      <c r="Q202" s="90" t="s">
        <v>1765</v>
      </c>
      <c r="W202" s="121"/>
      <c r="X202" s="639">
        <f t="shared" si="6"/>
        <v>1400.0000000000002</v>
      </c>
      <c r="Y202" s="118">
        <f t="shared" si="7"/>
        <v>21400</v>
      </c>
    </row>
    <row r="203" spans="1:25" x14ac:dyDescent="0.35">
      <c r="A203" s="76"/>
      <c r="B203" s="76"/>
      <c r="C203" s="76"/>
      <c r="D203" s="76"/>
      <c r="E203" s="76"/>
      <c r="F203" s="79" t="s">
        <v>6384</v>
      </c>
      <c r="G203" s="69"/>
      <c r="H203" s="74">
        <v>360000</v>
      </c>
      <c r="I203" s="69"/>
      <c r="J203" s="90" t="s">
        <v>1765</v>
      </c>
      <c r="K203" s="90" t="s">
        <v>1765</v>
      </c>
      <c r="L203" s="90" t="s">
        <v>1765</v>
      </c>
      <c r="M203" s="90" t="s">
        <v>1765</v>
      </c>
      <c r="N203" s="90"/>
      <c r="O203" s="90"/>
      <c r="P203" s="90" t="s">
        <v>1765</v>
      </c>
      <c r="Q203" s="90" t="s">
        <v>1765</v>
      </c>
      <c r="R203" s="69"/>
      <c r="S203" s="69"/>
      <c r="T203" s="69"/>
      <c r="U203" s="69"/>
      <c r="V203" s="69"/>
      <c r="W203" s="116"/>
      <c r="X203" s="639">
        <f t="shared" si="6"/>
        <v>25200.000000000004</v>
      </c>
      <c r="Y203" s="74">
        <f t="shared" si="7"/>
        <v>385200</v>
      </c>
    </row>
    <row r="204" spans="1:25" s="76" customFormat="1" x14ac:dyDescent="0.35">
      <c r="F204" s="79" t="s">
        <v>6385</v>
      </c>
      <c r="H204" s="118">
        <v>960000</v>
      </c>
      <c r="J204" s="90" t="s">
        <v>1765</v>
      </c>
      <c r="K204" s="90" t="s">
        <v>1765</v>
      </c>
      <c r="L204" s="90" t="s">
        <v>1765</v>
      </c>
      <c r="M204" s="90" t="s">
        <v>1765</v>
      </c>
      <c r="N204" s="90"/>
      <c r="O204" s="90"/>
      <c r="P204" s="90" t="s">
        <v>1765</v>
      </c>
      <c r="Q204" s="90" t="s">
        <v>1765</v>
      </c>
      <c r="W204" s="121"/>
      <c r="X204" s="639">
        <f t="shared" si="6"/>
        <v>67200</v>
      </c>
      <c r="Y204" s="118">
        <f t="shared" si="7"/>
        <v>1027200</v>
      </c>
    </row>
    <row r="205" spans="1:25" s="76" customFormat="1" x14ac:dyDescent="0.35">
      <c r="F205" s="185" t="s">
        <v>6386</v>
      </c>
      <c r="H205" s="118">
        <v>60000</v>
      </c>
      <c r="J205" s="90" t="s">
        <v>1765</v>
      </c>
      <c r="K205" s="90" t="s">
        <v>1765</v>
      </c>
      <c r="L205" s="90" t="s">
        <v>1765</v>
      </c>
      <c r="M205" s="90" t="s">
        <v>1765</v>
      </c>
      <c r="N205" s="90"/>
      <c r="O205" s="90"/>
      <c r="P205" s="90" t="s">
        <v>1765</v>
      </c>
      <c r="Q205" s="90" t="s">
        <v>1765</v>
      </c>
      <c r="W205" s="121"/>
      <c r="X205" s="639">
        <f t="shared" si="6"/>
        <v>4200</v>
      </c>
      <c r="Y205" s="118">
        <f t="shared" si="7"/>
        <v>64200</v>
      </c>
    </row>
    <row r="206" spans="1:25" s="76" customFormat="1" x14ac:dyDescent="0.35">
      <c r="F206" s="79" t="s">
        <v>6387</v>
      </c>
      <c r="H206" s="118">
        <v>120000</v>
      </c>
      <c r="J206" s="90" t="s">
        <v>1765</v>
      </c>
      <c r="K206" s="90" t="s">
        <v>1765</v>
      </c>
      <c r="L206" s="90" t="s">
        <v>1765</v>
      </c>
      <c r="M206" s="90" t="s">
        <v>1765</v>
      </c>
      <c r="N206" s="90"/>
      <c r="O206" s="90"/>
      <c r="P206" s="90" t="s">
        <v>1765</v>
      </c>
      <c r="Q206" s="90" t="s">
        <v>1765</v>
      </c>
      <c r="W206" s="121"/>
      <c r="X206" s="639">
        <f t="shared" si="6"/>
        <v>8400</v>
      </c>
      <c r="Y206" s="118">
        <f t="shared" si="7"/>
        <v>128400</v>
      </c>
    </row>
    <row r="207" spans="1:25" s="76" customFormat="1" x14ac:dyDescent="0.35">
      <c r="F207" s="79" t="s">
        <v>6388</v>
      </c>
      <c r="H207" s="118">
        <v>140000</v>
      </c>
      <c r="J207" s="90" t="s">
        <v>1765</v>
      </c>
      <c r="K207" s="90" t="s">
        <v>1765</v>
      </c>
      <c r="L207" s="90" t="s">
        <v>1765</v>
      </c>
      <c r="M207" s="90" t="s">
        <v>1765</v>
      </c>
      <c r="N207" s="90"/>
      <c r="O207" s="90"/>
      <c r="P207" s="90" t="s">
        <v>1765</v>
      </c>
      <c r="Q207" s="90" t="s">
        <v>1765</v>
      </c>
      <c r="W207" s="121"/>
      <c r="X207" s="639">
        <f t="shared" si="6"/>
        <v>9800.0000000000018</v>
      </c>
      <c r="Y207" s="118">
        <f t="shared" si="7"/>
        <v>149800</v>
      </c>
    </row>
    <row r="208" spans="1:25" s="76" customFormat="1" x14ac:dyDescent="0.35">
      <c r="F208" s="79" t="s">
        <v>6389</v>
      </c>
      <c r="H208" s="118">
        <v>60000</v>
      </c>
      <c r="J208" s="90" t="s">
        <v>1765</v>
      </c>
      <c r="K208" s="90" t="s">
        <v>1765</v>
      </c>
      <c r="L208" s="90" t="s">
        <v>1765</v>
      </c>
      <c r="M208" s="90" t="s">
        <v>1765</v>
      </c>
      <c r="N208" s="90"/>
      <c r="O208" s="90"/>
      <c r="P208" s="90" t="s">
        <v>1765</v>
      </c>
      <c r="Q208" s="90" t="s">
        <v>1765</v>
      </c>
      <c r="W208" s="121"/>
      <c r="X208" s="639">
        <f t="shared" si="6"/>
        <v>4200</v>
      </c>
      <c r="Y208" s="118">
        <f t="shared" si="7"/>
        <v>64200</v>
      </c>
    </row>
    <row r="209" spans="6:25" s="76" customFormat="1" x14ac:dyDescent="0.35">
      <c r="F209" s="79" t="s">
        <v>6390</v>
      </c>
      <c r="H209" s="118">
        <v>60000</v>
      </c>
      <c r="J209" s="90" t="s">
        <v>1765</v>
      </c>
      <c r="K209" s="90" t="s">
        <v>1765</v>
      </c>
      <c r="L209" s="90" t="s">
        <v>1765</v>
      </c>
      <c r="M209" s="90" t="s">
        <v>1765</v>
      </c>
      <c r="N209" s="90"/>
      <c r="O209" s="90"/>
      <c r="P209" s="90" t="s">
        <v>1765</v>
      </c>
      <c r="Q209" s="90" t="s">
        <v>1765</v>
      </c>
      <c r="W209" s="121"/>
      <c r="X209" s="639">
        <f t="shared" si="6"/>
        <v>4200</v>
      </c>
      <c r="Y209" s="118">
        <f t="shared" si="7"/>
        <v>64200</v>
      </c>
    </row>
    <row r="210" spans="6:25" s="76" customFormat="1" x14ac:dyDescent="0.35">
      <c r="F210" s="79" t="s">
        <v>6391</v>
      </c>
      <c r="H210" s="118">
        <v>580000</v>
      </c>
      <c r="J210" s="90" t="s">
        <v>1765</v>
      </c>
      <c r="K210" s="90" t="s">
        <v>1765</v>
      </c>
      <c r="L210" s="90" t="s">
        <v>1765</v>
      </c>
      <c r="M210" s="90" t="s">
        <v>1765</v>
      </c>
      <c r="N210" s="90"/>
      <c r="O210" s="90"/>
      <c r="P210" s="90" t="s">
        <v>1765</v>
      </c>
      <c r="Q210" s="90" t="s">
        <v>1765</v>
      </c>
      <c r="W210" s="121"/>
      <c r="X210" s="639">
        <f t="shared" si="6"/>
        <v>40600.000000000007</v>
      </c>
      <c r="Y210" s="118">
        <f t="shared" si="7"/>
        <v>620600</v>
      </c>
    </row>
    <row r="211" spans="6:25" s="76" customFormat="1" x14ac:dyDescent="0.35">
      <c r="F211" s="79" t="s">
        <v>6392</v>
      </c>
      <c r="H211" s="118">
        <v>220000</v>
      </c>
      <c r="J211" s="90" t="s">
        <v>1765</v>
      </c>
      <c r="K211" s="90" t="s">
        <v>1765</v>
      </c>
      <c r="L211" s="90" t="s">
        <v>1765</v>
      </c>
      <c r="M211" s="90" t="s">
        <v>1765</v>
      </c>
      <c r="N211" s="90"/>
      <c r="O211" s="90"/>
      <c r="P211" s="90" t="s">
        <v>1765</v>
      </c>
      <c r="Q211" s="90" t="s">
        <v>1765</v>
      </c>
      <c r="W211" s="121"/>
      <c r="X211" s="639">
        <f t="shared" si="6"/>
        <v>15400.000000000002</v>
      </c>
      <c r="Y211" s="118">
        <f t="shared" si="7"/>
        <v>235400</v>
      </c>
    </row>
    <row r="212" spans="6:25" s="76" customFormat="1" x14ac:dyDescent="0.35">
      <c r="F212" s="79" t="s">
        <v>6393</v>
      </c>
      <c r="H212" s="118">
        <v>120000</v>
      </c>
      <c r="J212" s="90" t="s">
        <v>1765</v>
      </c>
      <c r="K212" s="90" t="s">
        <v>1765</v>
      </c>
      <c r="L212" s="90" t="s">
        <v>1765</v>
      </c>
      <c r="M212" s="90" t="s">
        <v>1765</v>
      </c>
      <c r="N212" s="90"/>
      <c r="O212" s="90"/>
      <c r="P212" s="90" t="s">
        <v>1765</v>
      </c>
      <c r="Q212" s="90" t="s">
        <v>1765</v>
      </c>
      <c r="W212" s="121"/>
      <c r="X212" s="639">
        <f t="shared" si="6"/>
        <v>8400</v>
      </c>
      <c r="Y212" s="118">
        <f t="shared" si="7"/>
        <v>128400</v>
      </c>
    </row>
    <row r="213" spans="6:25" s="76" customFormat="1" x14ac:dyDescent="0.35">
      <c r="F213" s="185" t="s">
        <v>6394</v>
      </c>
      <c r="H213" s="118">
        <v>20000</v>
      </c>
      <c r="J213" s="90" t="s">
        <v>1765</v>
      </c>
      <c r="K213" s="90" t="s">
        <v>1765</v>
      </c>
      <c r="L213" s="90" t="s">
        <v>1765</v>
      </c>
      <c r="M213" s="90" t="s">
        <v>1765</v>
      </c>
      <c r="N213" s="90"/>
      <c r="O213" s="90"/>
      <c r="P213" s="90" t="s">
        <v>1765</v>
      </c>
      <c r="Q213" s="90" t="s">
        <v>1765</v>
      </c>
      <c r="W213" s="121"/>
      <c r="X213" s="639">
        <f t="shared" si="6"/>
        <v>1400.0000000000002</v>
      </c>
      <c r="Y213" s="118">
        <f t="shared" si="7"/>
        <v>21400</v>
      </c>
    </row>
    <row r="214" spans="6:25" s="69" customFormat="1" x14ac:dyDescent="0.35">
      <c r="F214" s="90" t="s">
        <v>6395</v>
      </c>
      <c r="H214" s="74">
        <v>240000</v>
      </c>
      <c r="J214" s="90" t="s">
        <v>1765</v>
      </c>
      <c r="K214" s="90" t="s">
        <v>1765</v>
      </c>
      <c r="L214" s="90" t="s">
        <v>1765</v>
      </c>
      <c r="M214" s="90" t="s">
        <v>1765</v>
      </c>
      <c r="N214" s="90"/>
      <c r="O214" s="90"/>
      <c r="P214" s="90" t="s">
        <v>1765</v>
      </c>
      <c r="Q214" s="90" t="s">
        <v>1765</v>
      </c>
      <c r="W214" s="116"/>
      <c r="X214" s="639">
        <f t="shared" si="6"/>
        <v>16800</v>
      </c>
      <c r="Y214" s="74">
        <f t="shared" si="7"/>
        <v>256800</v>
      </c>
    </row>
    <row r="215" spans="6:25" s="69" customFormat="1" x14ac:dyDescent="0.35">
      <c r="F215" s="90" t="s">
        <v>6396</v>
      </c>
      <c r="H215" s="74">
        <v>240000</v>
      </c>
      <c r="J215" s="90" t="s">
        <v>1765</v>
      </c>
      <c r="K215" s="90" t="s">
        <v>1765</v>
      </c>
      <c r="L215" s="90" t="s">
        <v>1765</v>
      </c>
      <c r="M215" s="90" t="s">
        <v>1765</v>
      </c>
      <c r="N215" s="90"/>
      <c r="O215" s="90"/>
      <c r="P215" s="90" t="s">
        <v>1765</v>
      </c>
      <c r="Q215" s="90" t="s">
        <v>1765</v>
      </c>
      <c r="W215" s="116"/>
      <c r="X215" s="639">
        <f t="shared" si="6"/>
        <v>16800</v>
      </c>
      <c r="Y215" s="74">
        <f t="shared" si="7"/>
        <v>256800</v>
      </c>
    </row>
    <row r="216" spans="6:25" s="76" customFormat="1" x14ac:dyDescent="0.35">
      <c r="F216" s="185" t="s">
        <v>6394</v>
      </c>
      <c r="H216" s="118">
        <v>20000</v>
      </c>
      <c r="J216" s="90" t="s">
        <v>1765</v>
      </c>
      <c r="K216" s="90" t="s">
        <v>1765</v>
      </c>
      <c r="L216" s="90" t="s">
        <v>1765</v>
      </c>
      <c r="M216" s="90" t="s">
        <v>1765</v>
      </c>
      <c r="N216" s="90"/>
      <c r="O216" s="90"/>
      <c r="P216" s="90" t="s">
        <v>1765</v>
      </c>
      <c r="Q216" s="90" t="s">
        <v>1765</v>
      </c>
      <c r="W216" s="121"/>
      <c r="X216" s="639">
        <f t="shared" si="6"/>
        <v>1400.0000000000002</v>
      </c>
      <c r="Y216" s="118">
        <f t="shared" si="7"/>
        <v>21400</v>
      </c>
    </row>
    <row r="217" spans="6:25" s="76" customFormat="1" x14ac:dyDescent="0.35">
      <c r="F217" s="79" t="s">
        <v>6397</v>
      </c>
      <c r="H217" s="118">
        <v>960000</v>
      </c>
      <c r="J217" s="90" t="s">
        <v>1765</v>
      </c>
      <c r="K217" s="90" t="s">
        <v>1765</v>
      </c>
      <c r="L217" s="90" t="s">
        <v>1765</v>
      </c>
      <c r="M217" s="90" t="s">
        <v>1765</v>
      </c>
      <c r="N217" s="90"/>
      <c r="O217" s="90"/>
      <c r="P217" s="90" t="s">
        <v>1765</v>
      </c>
      <c r="Q217" s="90" t="s">
        <v>1765</v>
      </c>
      <c r="W217" s="121"/>
      <c r="X217" s="639">
        <f t="shared" si="6"/>
        <v>67200</v>
      </c>
      <c r="Y217" s="118">
        <f t="shared" si="7"/>
        <v>1027200</v>
      </c>
    </row>
    <row r="218" spans="6:25" s="76" customFormat="1" x14ac:dyDescent="0.35">
      <c r="F218" s="185" t="s">
        <v>6398</v>
      </c>
      <c r="H218" s="118">
        <v>60000</v>
      </c>
      <c r="J218" s="90" t="s">
        <v>1765</v>
      </c>
      <c r="K218" s="90" t="s">
        <v>1765</v>
      </c>
      <c r="L218" s="90" t="s">
        <v>1765</v>
      </c>
      <c r="M218" s="90" t="s">
        <v>1765</v>
      </c>
      <c r="N218" s="90"/>
      <c r="O218" s="90"/>
      <c r="P218" s="90" t="s">
        <v>1765</v>
      </c>
      <c r="Q218" s="90" t="s">
        <v>1765</v>
      </c>
      <c r="W218" s="121"/>
      <c r="X218" s="639">
        <f t="shared" si="6"/>
        <v>4200</v>
      </c>
      <c r="Y218" s="118">
        <f t="shared" si="7"/>
        <v>64200</v>
      </c>
    </row>
    <row r="219" spans="6:25" s="76" customFormat="1" x14ac:dyDescent="0.35">
      <c r="F219" s="79" t="s">
        <v>6399</v>
      </c>
      <c r="H219" s="118">
        <v>120000</v>
      </c>
      <c r="J219" s="90" t="s">
        <v>1765</v>
      </c>
      <c r="K219" s="90" t="s">
        <v>1765</v>
      </c>
      <c r="L219" s="90" t="s">
        <v>1765</v>
      </c>
      <c r="M219" s="90" t="s">
        <v>1765</v>
      </c>
      <c r="N219" s="90"/>
      <c r="O219" s="90"/>
      <c r="P219" s="90" t="s">
        <v>1765</v>
      </c>
      <c r="Q219" s="90" t="s">
        <v>1765</v>
      </c>
      <c r="W219" s="121"/>
      <c r="X219" s="639">
        <f t="shared" si="6"/>
        <v>8400</v>
      </c>
      <c r="Y219" s="118">
        <f t="shared" si="7"/>
        <v>128400</v>
      </c>
    </row>
    <row r="220" spans="6:25" s="76" customFormat="1" x14ac:dyDescent="0.35">
      <c r="F220" s="79" t="s">
        <v>6400</v>
      </c>
      <c r="H220" s="118">
        <v>140000</v>
      </c>
      <c r="J220" s="90" t="s">
        <v>1765</v>
      </c>
      <c r="K220" s="90" t="s">
        <v>1765</v>
      </c>
      <c r="L220" s="90" t="s">
        <v>1765</v>
      </c>
      <c r="M220" s="90" t="s">
        <v>1765</v>
      </c>
      <c r="N220" s="90"/>
      <c r="O220" s="90"/>
      <c r="P220" s="90" t="s">
        <v>1765</v>
      </c>
      <c r="Q220" s="90" t="s">
        <v>1765</v>
      </c>
      <c r="W220" s="121"/>
      <c r="X220" s="639">
        <f t="shared" si="6"/>
        <v>9800.0000000000018</v>
      </c>
      <c r="Y220" s="118">
        <f t="shared" si="7"/>
        <v>149800</v>
      </c>
    </row>
    <row r="221" spans="6:25" s="76" customFormat="1" x14ac:dyDescent="0.35">
      <c r="F221" s="79" t="s">
        <v>6401</v>
      </c>
      <c r="H221" s="118">
        <v>60000</v>
      </c>
      <c r="J221" s="90" t="s">
        <v>1765</v>
      </c>
      <c r="K221" s="90" t="s">
        <v>1765</v>
      </c>
      <c r="L221" s="90" t="s">
        <v>1765</v>
      </c>
      <c r="M221" s="90" t="s">
        <v>1765</v>
      </c>
      <c r="N221" s="90"/>
      <c r="O221" s="90"/>
      <c r="P221" s="90" t="s">
        <v>1765</v>
      </c>
      <c r="Q221" s="90" t="s">
        <v>1765</v>
      </c>
      <c r="W221" s="121"/>
      <c r="X221" s="639">
        <f t="shared" si="6"/>
        <v>4200</v>
      </c>
      <c r="Y221" s="118">
        <f t="shared" si="7"/>
        <v>64200</v>
      </c>
    </row>
    <row r="222" spans="6:25" s="76" customFormat="1" x14ac:dyDescent="0.35">
      <c r="F222" s="79" t="s">
        <v>6402</v>
      </c>
      <c r="H222" s="118">
        <v>60000</v>
      </c>
      <c r="J222" s="90" t="s">
        <v>1765</v>
      </c>
      <c r="K222" s="90" t="s">
        <v>1765</v>
      </c>
      <c r="L222" s="90" t="s">
        <v>1765</v>
      </c>
      <c r="M222" s="90" t="s">
        <v>1765</v>
      </c>
      <c r="N222" s="90"/>
      <c r="O222" s="90"/>
      <c r="P222" s="90" t="s">
        <v>1765</v>
      </c>
      <c r="Q222" s="90" t="s">
        <v>1765</v>
      </c>
      <c r="W222" s="121"/>
      <c r="X222" s="639">
        <f t="shared" si="6"/>
        <v>4200</v>
      </c>
      <c r="Y222" s="118">
        <f t="shared" si="7"/>
        <v>64200</v>
      </c>
    </row>
    <row r="223" spans="6:25" s="76" customFormat="1" x14ac:dyDescent="0.35">
      <c r="F223" s="79" t="s">
        <v>6403</v>
      </c>
      <c r="H223" s="118">
        <v>580000</v>
      </c>
      <c r="J223" s="90" t="s">
        <v>1765</v>
      </c>
      <c r="K223" s="90" t="s">
        <v>1765</v>
      </c>
      <c r="L223" s="90" t="s">
        <v>1765</v>
      </c>
      <c r="M223" s="90" t="s">
        <v>1765</v>
      </c>
      <c r="N223" s="90"/>
      <c r="O223" s="90"/>
      <c r="P223" s="90" t="s">
        <v>1765</v>
      </c>
      <c r="Q223" s="90" t="s">
        <v>1765</v>
      </c>
      <c r="W223" s="121"/>
      <c r="X223" s="639">
        <f t="shared" si="6"/>
        <v>40600.000000000007</v>
      </c>
      <c r="Y223" s="118">
        <f t="shared" si="7"/>
        <v>620600</v>
      </c>
    </row>
    <row r="224" spans="6:25" s="76" customFormat="1" x14ac:dyDescent="0.35">
      <c r="F224" s="79" t="s">
        <v>6404</v>
      </c>
      <c r="H224" s="118">
        <v>220000</v>
      </c>
      <c r="J224" s="90" t="s">
        <v>1765</v>
      </c>
      <c r="K224" s="90" t="s">
        <v>1765</v>
      </c>
      <c r="L224" s="90" t="s">
        <v>1765</v>
      </c>
      <c r="M224" s="90" t="s">
        <v>1765</v>
      </c>
      <c r="N224" s="90"/>
      <c r="O224" s="90"/>
      <c r="P224" s="90" t="s">
        <v>1765</v>
      </c>
      <c r="Q224" s="90" t="s">
        <v>1765</v>
      </c>
      <c r="W224" s="121"/>
      <c r="X224" s="639">
        <f t="shared" si="6"/>
        <v>15400.000000000002</v>
      </c>
      <c r="Y224" s="118">
        <f t="shared" si="7"/>
        <v>235400</v>
      </c>
    </row>
    <row r="225" spans="6:25" s="76" customFormat="1" x14ac:dyDescent="0.35">
      <c r="F225" s="185" t="s">
        <v>6405</v>
      </c>
      <c r="H225" s="118">
        <v>20000</v>
      </c>
      <c r="J225" s="90" t="s">
        <v>1765</v>
      </c>
      <c r="K225" s="90" t="s">
        <v>1765</v>
      </c>
      <c r="L225" s="90" t="s">
        <v>1765</v>
      </c>
      <c r="M225" s="90" t="s">
        <v>1765</v>
      </c>
      <c r="N225" s="90"/>
      <c r="O225" s="90"/>
      <c r="P225" s="90" t="s">
        <v>1765</v>
      </c>
      <c r="Q225" s="90" t="s">
        <v>1765</v>
      </c>
      <c r="W225" s="121"/>
      <c r="X225" s="639">
        <f t="shared" si="6"/>
        <v>1400.0000000000002</v>
      </c>
      <c r="Y225" s="118">
        <f t="shared" si="7"/>
        <v>21400</v>
      </c>
    </row>
    <row r="226" spans="6:25" s="76" customFormat="1" x14ac:dyDescent="0.35">
      <c r="F226" s="185" t="s">
        <v>6406</v>
      </c>
      <c r="H226" s="118">
        <v>360000</v>
      </c>
      <c r="J226" s="90" t="s">
        <v>1765</v>
      </c>
      <c r="K226" s="90" t="s">
        <v>1765</v>
      </c>
      <c r="L226" s="90" t="s">
        <v>1765</v>
      </c>
      <c r="M226" s="90" t="s">
        <v>1765</v>
      </c>
      <c r="N226" s="90"/>
      <c r="O226" s="90"/>
      <c r="P226" s="90" t="s">
        <v>1765</v>
      </c>
      <c r="Q226" s="90" t="s">
        <v>1765</v>
      </c>
      <c r="W226" s="121"/>
      <c r="X226" s="639">
        <f t="shared" si="6"/>
        <v>25200.000000000004</v>
      </c>
      <c r="Y226" s="118">
        <f t="shared" si="7"/>
        <v>385200</v>
      </c>
    </row>
    <row r="227" spans="6:25" s="76" customFormat="1" x14ac:dyDescent="0.35">
      <c r="F227" s="185" t="s">
        <v>6407</v>
      </c>
      <c r="H227" s="118">
        <v>60000</v>
      </c>
      <c r="J227" s="90" t="s">
        <v>1765</v>
      </c>
      <c r="K227" s="90" t="s">
        <v>1765</v>
      </c>
      <c r="L227" s="90" t="s">
        <v>1765</v>
      </c>
      <c r="M227" s="90" t="s">
        <v>1765</v>
      </c>
      <c r="N227" s="90"/>
      <c r="O227" s="90"/>
      <c r="P227" s="90" t="s">
        <v>1765</v>
      </c>
      <c r="Q227" s="90" t="s">
        <v>1765</v>
      </c>
      <c r="W227" s="121"/>
      <c r="X227" s="639">
        <f t="shared" si="6"/>
        <v>4200</v>
      </c>
      <c r="Y227" s="118">
        <f t="shared" si="7"/>
        <v>64200</v>
      </c>
    </row>
    <row r="228" spans="6:25" s="76" customFormat="1" x14ac:dyDescent="0.35">
      <c r="F228" s="185" t="s">
        <v>6408</v>
      </c>
      <c r="H228" s="118">
        <v>120000</v>
      </c>
      <c r="J228" s="90" t="s">
        <v>1765</v>
      </c>
      <c r="K228" s="90" t="s">
        <v>1765</v>
      </c>
      <c r="L228" s="90" t="s">
        <v>1765</v>
      </c>
      <c r="M228" s="90" t="s">
        <v>1765</v>
      </c>
      <c r="N228" s="90"/>
      <c r="O228" s="90"/>
      <c r="P228" s="90" t="s">
        <v>1765</v>
      </c>
      <c r="Q228" s="90" t="s">
        <v>1765</v>
      </c>
      <c r="W228" s="121"/>
      <c r="X228" s="639">
        <f t="shared" si="6"/>
        <v>8400</v>
      </c>
      <c r="Y228" s="118">
        <f t="shared" si="7"/>
        <v>128400</v>
      </c>
    </row>
    <row r="229" spans="6:25" s="76" customFormat="1" x14ac:dyDescent="0.35">
      <c r="F229" s="79" t="s">
        <v>6409</v>
      </c>
      <c r="H229" s="118">
        <v>960000</v>
      </c>
      <c r="J229" s="90" t="s">
        <v>1765</v>
      </c>
      <c r="K229" s="90" t="s">
        <v>1765</v>
      </c>
      <c r="L229" s="90" t="s">
        <v>1765</v>
      </c>
      <c r="M229" s="90" t="s">
        <v>1765</v>
      </c>
      <c r="N229" s="90"/>
      <c r="O229" s="90"/>
      <c r="P229" s="90" t="s">
        <v>1765</v>
      </c>
      <c r="Q229" s="90" t="s">
        <v>1765</v>
      </c>
      <c r="W229" s="121"/>
      <c r="X229" s="639">
        <f t="shared" si="6"/>
        <v>67200</v>
      </c>
      <c r="Y229" s="118">
        <f t="shared" si="7"/>
        <v>1027200</v>
      </c>
    </row>
    <row r="230" spans="6:25" s="76" customFormat="1" x14ac:dyDescent="0.35">
      <c r="F230" s="185" t="s">
        <v>6410</v>
      </c>
      <c r="H230" s="118">
        <v>360000</v>
      </c>
      <c r="J230" s="90" t="s">
        <v>1765</v>
      </c>
      <c r="K230" s="90" t="s">
        <v>1765</v>
      </c>
      <c r="L230" s="90" t="s">
        <v>1765</v>
      </c>
      <c r="M230" s="90" t="s">
        <v>1765</v>
      </c>
      <c r="N230" s="90"/>
      <c r="O230" s="90"/>
      <c r="P230" s="90" t="s">
        <v>1765</v>
      </c>
      <c r="Q230" s="90" t="s">
        <v>1765</v>
      </c>
      <c r="W230" s="121"/>
      <c r="X230" s="639">
        <f t="shared" si="6"/>
        <v>25200.000000000004</v>
      </c>
      <c r="Y230" s="118">
        <f t="shared" si="7"/>
        <v>385200</v>
      </c>
    </row>
    <row r="231" spans="6:25" s="76" customFormat="1" x14ac:dyDescent="0.35">
      <c r="F231" s="185" t="s">
        <v>6411</v>
      </c>
      <c r="H231" s="118">
        <v>20000</v>
      </c>
      <c r="J231" s="90" t="s">
        <v>1765</v>
      </c>
      <c r="K231" s="90" t="s">
        <v>1765</v>
      </c>
      <c r="L231" s="90" t="s">
        <v>1765</v>
      </c>
      <c r="M231" s="90" t="s">
        <v>1765</v>
      </c>
      <c r="N231" s="90"/>
      <c r="O231" s="90"/>
      <c r="P231" s="90" t="s">
        <v>1765</v>
      </c>
      <c r="Q231" s="90" t="s">
        <v>1765</v>
      </c>
      <c r="W231" s="121"/>
      <c r="X231" s="639">
        <f t="shared" si="6"/>
        <v>1400.0000000000002</v>
      </c>
      <c r="Y231" s="118">
        <f t="shared" si="7"/>
        <v>21400</v>
      </c>
    </row>
    <row r="232" spans="6:25" s="76" customFormat="1" x14ac:dyDescent="0.35">
      <c r="F232" s="185" t="s">
        <v>6412</v>
      </c>
      <c r="H232" s="118">
        <v>120000</v>
      </c>
      <c r="J232" s="90" t="s">
        <v>1765</v>
      </c>
      <c r="K232" s="90" t="s">
        <v>1765</v>
      </c>
      <c r="L232" s="90" t="s">
        <v>1765</v>
      </c>
      <c r="M232" s="90" t="s">
        <v>1765</v>
      </c>
      <c r="N232" s="90"/>
      <c r="O232" s="90"/>
      <c r="P232" s="90" t="s">
        <v>1765</v>
      </c>
      <c r="Q232" s="90" t="s">
        <v>1765</v>
      </c>
      <c r="W232" s="121"/>
      <c r="X232" s="639">
        <f t="shared" si="6"/>
        <v>8400</v>
      </c>
      <c r="Y232" s="118">
        <f t="shared" si="7"/>
        <v>128400</v>
      </c>
    </row>
    <row r="233" spans="6:25" s="76" customFormat="1" x14ac:dyDescent="0.35">
      <c r="F233" s="185" t="s">
        <v>6413</v>
      </c>
      <c r="H233" s="118">
        <v>60000</v>
      </c>
      <c r="J233" s="90" t="s">
        <v>1765</v>
      </c>
      <c r="K233" s="90" t="s">
        <v>1765</v>
      </c>
      <c r="L233" s="90" t="s">
        <v>1765</v>
      </c>
      <c r="M233" s="90" t="s">
        <v>1765</v>
      </c>
      <c r="N233" s="90"/>
      <c r="O233" s="90"/>
      <c r="P233" s="90" t="s">
        <v>1765</v>
      </c>
      <c r="Q233" s="90" t="s">
        <v>1765</v>
      </c>
      <c r="W233" s="121"/>
      <c r="X233" s="639">
        <f t="shared" si="6"/>
        <v>4200</v>
      </c>
      <c r="Y233" s="118">
        <f t="shared" si="7"/>
        <v>64200</v>
      </c>
    </row>
    <row r="234" spans="6:25" s="76" customFormat="1" x14ac:dyDescent="0.35">
      <c r="F234" s="185" t="s">
        <v>6414</v>
      </c>
      <c r="H234" s="118">
        <v>360000</v>
      </c>
      <c r="J234" s="90" t="s">
        <v>1765</v>
      </c>
      <c r="K234" s="90" t="s">
        <v>1765</v>
      </c>
      <c r="L234" s="90" t="s">
        <v>1765</v>
      </c>
      <c r="M234" s="90" t="s">
        <v>1765</v>
      </c>
      <c r="N234" s="90"/>
      <c r="O234" s="90"/>
      <c r="P234" s="90" t="s">
        <v>1765</v>
      </c>
      <c r="Q234" s="90" t="s">
        <v>1765</v>
      </c>
      <c r="W234" s="121"/>
      <c r="X234" s="639">
        <f t="shared" si="6"/>
        <v>25200.000000000004</v>
      </c>
      <c r="Y234" s="118">
        <f t="shared" si="7"/>
        <v>385200</v>
      </c>
    </row>
    <row r="235" spans="6:25" s="76" customFormat="1" x14ac:dyDescent="0.35">
      <c r="F235" s="185" t="s">
        <v>6415</v>
      </c>
      <c r="H235" s="118">
        <v>120000</v>
      </c>
      <c r="J235" s="90" t="s">
        <v>1765</v>
      </c>
      <c r="K235" s="90" t="s">
        <v>1765</v>
      </c>
      <c r="L235" s="90" t="s">
        <v>1765</v>
      </c>
      <c r="M235" s="90" t="s">
        <v>1765</v>
      </c>
      <c r="N235" s="90"/>
      <c r="O235" s="90"/>
      <c r="P235" s="90" t="s">
        <v>1765</v>
      </c>
      <c r="Q235" s="90" t="s">
        <v>1765</v>
      </c>
      <c r="W235" s="121"/>
      <c r="X235" s="639">
        <f t="shared" si="6"/>
        <v>8400</v>
      </c>
      <c r="Y235" s="118">
        <f t="shared" si="7"/>
        <v>128400</v>
      </c>
    </row>
    <row r="236" spans="6:25" s="76" customFormat="1" x14ac:dyDescent="0.35">
      <c r="F236" s="185" t="s">
        <v>6416</v>
      </c>
      <c r="H236" s="118">
        <v>60000</v>
      </c>
      <c r="J236" s="90" t="s">
        <v>1765</v>
      </c>
      <c r="K236" s="90" t="s">
        <v>1765</v>
      </c>
      <c r="L236" s="90" t="s">
        <v>1765</v>
      </c>
      <c r="M236" s="90" t="s">
        <v>1765</v>
      </c>
      <c r="N236" s="90"/>
      <c r="O236" s="90"/>
      <c r="P236" s="90" t="s">
        <v>1765</v>
      </c>
      <c r="Q236" s="90" t="s">
        <v>1765</v>
      </c>
      <c r="W236" s="121"/>
      <c r="X236" s="639">
        <f t="shared" si="6"/>
        <v>4200</v>
      </c>
      <c r="Y236" s="118">
        <f t="shared" si="7"/>
        <v>64200</v>
      </c>
    </row>
    <row r="237" spans="6:25" s="76" customFormat="1" x14ac:dyDescent="0.35">
      <c r="F237" s="185" t="s">
        <v>6417</v>
      </c>
      <c r="H237" s="118">
        <v>120000</v>
      </c>
      <c r="J237" s="90" t="s">
        <v>1765</v>
      </c>
      <c r="K237" s="90" t="s">
        <v>1765</v>
      </c>
      <c r="L237" s="90" t="s">
        <v>1765</v>
      </c>
      <c r="M237" s="90" t="s">
        <v>1765</v>
      </c>
      <c r="N237" s="90"/>
      <c r="O237" s="90"/>
      <c r="P237" s="90" t="s">
        <v>1765</v>
      </c>
      <c r="Q237" s="90" t="s">
        <v>1765</v>
      </c>
      <c r="W237" s="121"/>
      <c r="X237" s="639">
        <f t="shared" si="6"/>
        <v>8400</v>
      </c>
      <c r="Y237" s="118">
        <f t="shared" si="7"/>
        <v>128400</v>
      </c>
    </row>
    <row r="238" spans="6:25" s="76" customFormat="1" x14ac:dyDescent="0.35">
      <c r="F238" s="185" t="s">
        <v>6418</v>
      </c>
      <c r="H238" s="118">
        <v>40000</v>
      </c>
      <c r="J238" s="90" t="s">
        <v>1765</v>
      </c>
      <c r="K238" s="90" t="s">
        <v>1765</v>
      </c>
      <c r="L238" s="90" t="s">
        <v>1765</v>
      </c>
      <c r="M238" s="90" t="s">
        <v>1765</v>
      </c>
      <c r="N238" s="90"/>
      <c r="O238" s="90"/>
      <c r="P238" s="90" t="s">
        <v>1765</v>
      </c>
      <c r="Q238" s="90" t="s">
        <v>1765</v>
      </c>
      <c r="W238" s="121"/>
      <c r="X238" s="639">
        <f t="shared" si="6"/>
        <v>2800.0000000000005</v>
      </c>
      <c r="Y238" s="118">
        <f t="shared" si="7"/>
        <v>42800</v>
      </c>
    </row>
    <row r="239" spans="6:25" s="76" customFormat="1" x14ac:dyDescent="0.35">
      <c r="F239" s="79" t="s">
        <v>6419</v>
      </c>
      <c r="H239" s="118">
        <v>360000</v>
      </c>
      <c r="J239" s="90" t="s">
        <v>1765</v>
      </c>
      <c r="K239" s="90" t="s">
        <v>1765</v>
      </c>
      <c r="L239" s="90" t="s">
        <v>1765</v>
      </c>
      <c r="M239" s="90" t="s">
        <v>1765</v>
      </c>
      <c r="N239" s="90"/>
      <c r="O239" s="90"/>
      <c r="P239" s="90" t="s">
        <v>1765</v>
      </c>
      <c r="Q239" s="90" t="s">
        <v>1765</v>
      </c>
      <c r="W239" s="121"/>
      <c r="X239" s="639">
        <f t="shared" si="6"/>
        <v>25200.000000000004</v>
      </c>
      <c r="Y239" s="118">
        <f t="shared" si="7"/>
        <v>385200</v>
      </c>
    </row>
    <row r="240" spans="6:25" s="76" customFormat="1" x14ac:dyDescent="0.35">
      <c r="F240" s="185" t="s">
        <v>6420</v>
      </c>
      <c r="H240" s="118">
        <v>40000</v>
      </c>
      <c r="J240" s="90" t="s">
        <v>1765</v>
      </c>
      <c r="K240" s="90" t="s">
        <v>1765</v>
      </c>
      <c r="L240" s="90" t="s">
        <v>1765</v>
      </c>
      <c r="M240" s="90" t="s">
        <v>1765</v>
      </c>
      <c r="N240" s="90"/>
      <c r="O240" s="90"/>
      <c r="P240" s="90" t="s">
        <v>1765</v>
      </c>
      <c r="Q240" s="90" t="s">
        <v>1765</v>
      </c>
      <c r="W240" s="121"/>
      <c r="X240" s="639">
        <f t="shared" si="6"/>
        <v>2800.0000000000005</v>
      </c>
      <c r="Y240" s="118">
        <f t="shared" si="7"/>
        <v>42800</v>
      </c>
    </row>
    <row r="241" spans="6:25" s="76" customFormat="1" x14ac:dyDescent="0.35">
      <c r="F241" s="79" t="s">
        <v>6421</v>
      </c>
      <c r="H241" s="118">
        <v>360000</v>
      </c>
      <c r="J241" s="90" t="s">
        <v>1765</v>
      </c>
      <c r="K241" s="90" t="s">
        <v>1765</v>
      </c>
      <c r="L241" s="90" t="s">
        <v>1765</v>
      </c>
      <c r="M241" s="90" t="s">
        <v>1765</v>
      </c>
      <c r="N241" s="90"/>
      <c r="O241" s="90"/>
      <c r="P241" s="90" t="s">
        <v>1765</v>
      </c>
      <c r="Q241" s="90" t="s">
        <v>1765</v>
      </c>
      <c r="W241" s="121"/>
      <c r="X241" s="639">
        <f t="shared" si="6"/>
        <v>25200.000000000004</v>
      </c>
      <c r="Y241" s="118">
        <f t="shared" si="7"/>
        <v>385200</v>
      </c>
    </row>
    <row r="242" spans="6:25" s="76" customFormat="1" x14ac:dyDescent="0.35">
      <c r="F242" s="185" t="s">
        <v>6422</v>
      </c>
      <c r="H242" s="118">
        <v>20000</v>
      </c>
      <c r="J242" s="90" t="s">
        <v>1765</v>
      </c>
      <c r="K242" s="90" t="s">
        <v>1765</v>
      </c>
      <c r="L242" s="90" t="s">
        <v>1765</v>
      </c>
      <c r="M242" s="90" t="s">
        <v>1765</v>
      </c>
      <c r="N242" s="90"/>
      <c r="O242" s="90"/>
      <c r="P242" s="90" t="s">
        <v>1765</v>
      </c>
      <c r="Q242" s="90" t="s">
        <v>1765</v>
      </c>
      <c r="W242" s="121"/>
      <c r="X242" s="639">
        <f t="shared" si="6"/>
        <v>1400.0000000000002</v>
      </c>
      <c r="Y242" s="118">
        <f t="shared" si="7"/>
        <v>21400</v>
      </c>
    </row>
    <row r="243" spans="6:25" s="69" customFormat="1" x14ac:dyDescent="0.35">
      <c r="F243" s="90" t="s">
        <v>6423</v>
      </c>
      <c r="H243" s="74">
        <v>240000</v>
      </c>
      <c r="J243" s="90" t="s">
        <v>1765</v>
      </c>
      <c r="K243" s="90" t="s">
        <v>1765</v>
      </c>
      <c r="L243" s="90" t="s">
        <v>1765</v>
      </c>
      <c r="M243" s="90" t="s">
        <v>1765</v>
      </c>
      <c r="N243" s="90"/>
      <c r="O243" s="90"/>
      <c r="P243" s="90" t="s">
        <v>1765</v>
      </c>
      <c r="Q243" s="90" t="s">
        <v>1765</v>
      </c>
      <c r="W243" s="116"/>
      <c r="X243" s="639">
        <f t="shared" si="6"/>
        <v>16800</v>
      </c>
      <c r="Y243" s="74">
        <f t="shared" si="7"/>
        <v>256800</v>
      </c>
    </row>
    <row r="244" spans="6:25" s="69" customFormat="1" x14ac:dyDescent="0.35">
      <c r="F244" s="90" t="s">
        <v>6424</v>
      </c>
      <c r="H244" s="74">
        <v>240000</v>
      </c>
      <c r="J244" s="90" t="s">
        <v>1765</v>
      </c>
      <c r="K244" s="90" t="s">
        <v>1765</v>
      </c>
      <c r="L244" s="90" t="s">
        <v>1765</v>
      </c>
      <c r="M244" s="90" t="s">
        <v>1765</v>
      </c>
      <c r="N244" s="90"/>
      <c r="O244" s="90"/>
      <c r="P244" s="90" t="s">
        <v>1765</v>
      </c>
      <c r="Q244" s="90" t="s">
        <v>1765</v>
      </c>
      <c r="W244" s="116"/>
      <c r="X244" s="639">
        <f t="shared" si="6"/>
        <v>16800</v>
      </c>
      <c r="Y244" s="74">
        <f t="shared" si="7"/>
        <v>256800</v>
      </c>
    </row>
    <row r="245" spans="6:25" s="76" customFormat="1" x14ac:dyDescent="0.35">
      <c r="F245" s="185" t="s">
        <v>6422</v>
      </c>
      <c r="H245" s="118">
        <v>20000</v>
      </c>
      <c r="J245" s="90" t="s">
        <v>1765</v>
      </c>
      <c r="K245" s="90" t="s">
        <v>1765</v>
      </c>
      <c r="L245" s="90" t="s">
        <v>1765</v>
      </c>
      <c r="M245" s="90" t="s">
        <v>1765</v>
      </c>
      <c r="N245" s="90"/>
      <c r="O245" s="90"/>
      <c r="P245" s="90" t="s">
        <v>1765</v>
      </c>
      <c r="Q245" s="90" t="s">
        <v>1765</v>
      </c>
      <c r="W245" s="121"/>
      <c r="X245" s="639">
        <f t="shared" si="6"/>
        <v>1400.0000000000002</v>
      </c>
      <c r="Y245" s="118">
        <f t="shared" si="7"/>
        <v>21400</v>
      </c>
    </row>
    <row r="246" spans="6:25" s="76" customFormat="1" x14ac:dyDescent="0.35">
      <c r="F246" s="79" t="s">
        <v>6425</v>
      </c>
      <c r="H246" s="118">
        <v>960000</v>
      </c>
      <c r="J246" s="90" t="s">
        <v>1765</v>
      </c>
      <c r="K246" s="90" t="s">
        <v>1765</v>
      </c>
      <c r="L246" s="90" t="s">
        <v>1765</v>
      </c>
      <c r="M246" s="90" t="s">
        <v>1765</v>
      </c>
      <c r="N246" s="90"/>
      <c r="O246" s="90"/>
      <c r="P246" s="90" t="s">
        <v>1765</v>
      </c>
      <c r="Q246" s="90" t="s">
        <v>1765</v>
      </c>
      <c r="W246" s="121"/>
      <c r="X246" s="639">
        <f t="shared" si="6"/>
        <v>67200</v>
      </c>
      <c r="Y246" s="118">
        <f t="shared" si="7"/>
        <v>1027200</v>
      </c>
    </row>
    <row r="247" spans="6:25" s="76" customFormat="1" x14ac:dyDescent="0.35">
      <c r="F247" s="185" t="s">
        <v>6426</v>
      </c>
      <c r="H247" s="118">
        <v>60000</v>
      </c>
      <c r="J247" s="90" t="s">
        <v>1765</v>
      </c>
      <c r="K247" s="90" t="s">
        <v>1765</v>
      </c>
      <c r="L247" s="90" t="s">
        <v>1765</v>
      </c>
      <c r="M247" s="90" t="s">
        <v>1765</v>
      </c>
      <c r="N247" s="90"/>
      <c r="O247" s="90"/>
      <c r="P247" s="90" t="s">
        <v>1765</v>
      </c>
      <c r="Q247" s="90" t="s">
        <v>1765</v>
      </c>
      <c r="W247" s="121"/>
      <c r="X247" s="639">
        <f t="shared" si="6"/>
        <v>4200</v>
      </c>
      <c r="Y247" s="118">
        <f t="shared" si="7"/>
        <v>64200</v>
      </c>
    </row>
    <row r="248" spans="6:25" s="76" customFormat="1" x14ac:dyDescent="0.35">
      <c r="F248" s="79" t="s">
        <v>6427</v>
      </c>
      <c r="H248" s="118">
        <v>120000</v>
      </c>
      <c r="J248" s="90" t="s">
        <v>1765</v>
      </c>
      <c r="K248" s="90" t="s">
        <v>1765</v>
      </c>
      <c r="L248" s="90" t="s">
        <v>1765</v>
      </c>
      <c r="M248" s="90" t="s">
        <v>1765</v>
      </c>
      <c r="N248" s="90"/>
      <c r="O248" s="90"/>
      <c r="P248" s="90" t="s">
        <v>1765</v>
      </c>
      <c r="Q248" s="90" t="s">
        <v>1765</v>
      </c>
      <c r="W248" s="121"/>
      <c r="X248" s="639">
        <f t="shared" si="6"/>
        <v>8400</v>
      </c>
      <c r="Y248" s="118">
        <f t="shared" si="7"/>
        <v>128400</v>
      </c>
    </row>
    <row r="249" spans="6:25" s="76" customFormat="1" x14ac:dyDescent="0.35">
      <c r="F249" s="79" t="s">
        <v>6428</v>
      </c>
      <c r="H249" s="118">
        <v>140000</v>
      </c>
      <c r="J249" s="90" t="s">
        <v>1765</v>
      </c>
      <c r="K249" s="90" t="s">
        <v>1765</v>
      </c>
      <c r="L249" s="90" t="s">
        <v>1765</v>
      </c>
      <c r="M249" s="90" t="s">
        <v>1765</v>
      </c>
      <c r="N249" s="90"/>
      <c r="O249" s="90"/>
      <c r="P249" s="90" t="s">
        <v>1765</v>
      </c>
      <c r="Q249" s="90" t="s">
        <v>1765</v>
      </c>
      <c r="W249" s="121"/>
      <c r="X249" s="639">
        <f t="shared" si="6"/>
        <v>9800.0000000000018</v>
      </c>
      <c r="Y249" s="118">
        <f t="shared" si="7"/>
        <v>149800</v>
      </c>
    </row>
    <row r="250" spans="6:25" s="76" customFormat="1" x14ac:dyDescent="0.35">
      <c r="F250" s="79" t="s">
        <v>6429</v>
      </c>
      <c r="H250" s="118">
        <v>60000</v>
      </c>
      <c r="J250" s="90" t="s">
        <v>1765</v>
      </c>
      <c r="K250" s="90" t="s">
        <v>1765</v>
      </c>
      <c r="L250" s="90" t="s">
        <v>1765</v>
      </c>
      <c r="M250" s="90" t="s">
        <v>1765</v>
      </c>
      <c r="N250" s="90"/>
      <c r="O250" s="90"/>
      <c r="P250" s="90" t="s">
        <v>1765</v>
      </c>
      <c r="Q250" s="90" t="s">
        <v>1765</v>
      </c>
      <c r="W250" s="121"/>
      <c r="X250" s="639">
        <f t="shared" si="6"/>
        <v>4200</v>
      </c>
      <c r="Y250" s="118">
        <f t="shared" si="7"/>
        <v>64200</v>
      </c>
    </row>
    <row r="251" spans="6:25" s="76" customFormat="1" x14ac:dyDescent="0.35">
      <c r="F251" s="79" t="s">
        <v>6430</v>
      </c>
      <c r="H251" s="118">
        <v>60000</v>
      </c>
      <c r="J251" s="90" t="s">
        <v>1765</v>
      </c>
      <c r="K251" s="90" t="s">
        <v>1765</v>
      </c>
      <c r="L251" s="90" t="s">
        <v>1765</v>
      </c>
      <c r="M251" s="90" t="s">
        <v>1765</v>
      </c>
      <c r="N251" s="90"/>
      <c r="O251" s="90"/>
      <c r="P251" s="90" t="s">
        <v>1765</v>
      </c>
      <c r="Q251" s="90" t="s">
        <v>1765</v>
      </c>
      <c r="W251" s="121"/>
      <c r="X251" s="639">
        <f t="shared" si="6"/>
        <v>4200</v>
      </c>
      <c r="Y251" s="118">
        <f t="shared" si="7"/>
        <v>64200</v>
      </c>
    </row>
    <row r="252" spans="6:25" s="76" customFormat="1" x14ac:dyDescent="0.35">
      <c r="F252" s="79" t="s">
        <v>6431</v>
      </c>
      <c r="H252" s="118">
        <v>580000</v>
      </c>
      <c r="J252" s="90" t="s">
        <v>1765</v>
      </c>
      <c r="K252" s="90" t="s">
        <v>1765</v>
      </c>
      <c r="L252" s="90" t="s">
        <v>1765</v>
      </c>
      <c r="M252" s="90" t="s">
        <v>1765</v>
      </c>
      <c r="N252" s="90"/>
      <c r="O252" s="90"/>
      <c r="P252" s="90" t="s">
        <v>1765</v>
      </c>
      <c r="Q252" s="90" t="s">
        <v>1765</v>
      </c>
      <c r="W252" s="121"/>
      <c r="X252" s="639">
        <f t="shared" si="6"/>
        <v>40600.000000000007</v>
      </c>
      <c r="Y252" s="118">
        <f t="shared" si="7"/>
        <v>620600</v>
      </c>
    </row>
    <row r="253" spans="6:25" s="76" customFormat="1" x14ac:dyDescent="0.35">
      <c r="F253" s="79" t="s">
        <v>6432</v>
      </c>
      <c r="H253" s="118">
        <v>220000</v>
      </c>
      <c r="J253" s="90" t="s">
        <v>1765</v>
      </c>
      <c r="K253" s="90" t="s">
        <v>1765</v>
      </c>
      <c r="L253" s="90" t="s">
        <v>1765</v>
      </c>
      <c r="M253" s="90" t="s">
        <v>1765</v>
      </c>
      <c r="N253" s="90"/>
      <c r="O253" s="90"/>
      <c r="P253" s="90" t="s">
        <v>1765</v>
      </c>
      <c r="Q253" s="90" t="s">
        <v>1765</v>
      </c>
      <c r="W253" s="121"/>
      <c r="X253" s="639">
        <f t="shared" si="6"/>
        <v>15400.000000000002</v>
      </c>
      <c r="Y253" s="118">
        <f t="shared" si="7"/>
        <v>235400</v>
      </c>
    </row>
    <row r="254" spans="6:25" s="76" customFormat="1" x14ac:dyDescent="0.35">
      <c r="F254" s="185" t="s">
        <v>6433</v>
      </c>
      <c r="H254" s="118">
        <v>60000</v>
      </c>
      <c r="J254" s="90" t="s">
        <v>1765</v>
      </c>
      <c r="K254" s="90" t="s">
        <v>1765</v>
      </c>
      <c r="L254" s="90" t="s">
        <v>1765</v>
      </c>
      <c r="M254" s="90" t="s">
        <v>1765</v>
      </c>
      <c r="N254" s="90"/>
      <c r="O254" s="90"/>
      <c r="P254" s="90" t="s">
        <v>1765</v>
      </c>
      <c r="Q254" s="90" t="s">
        <v>1765</v>
      </c>
      <c r="W254" s="121"/>
      <c r="X254" s="639">
        <f t="shared" si="6"/>
        <v>4200</v>
      </c>
      <c r="Y254" s="118">
        <f t="shared" si="7"/>
        <v>64200</v>
      </c>
    </row>
    <row r="255" spans="6:25" s="76" customFormat="1" x14ac:dyDescent="0.35">
      <c r="F255" s="185" t="s">
        <v>6434</v>
      </c>
      <c r="H255" s="118">
        <v>360000</v>
      </c>
      <c r="J255" s="90" t="s">
        <v>1765</v>
      </c>
      <c r="K255" s="90" t="s">
        <v>1765</v>
      </c>
      <c r="L255" s="90" t="s">
        <v>1765</v>
      </c>
      <c r="M255" s="90" t="s">
        <v>1765</v>
      </c>
      <c r="N255" s="90"/>
      <c r="O255" s="90"/>
      <c r="P255" s="90" t="s">
        <v>1765</v>
      </c>
      <c r="Q255" s="90" t="s">
        <v>1765</v>
      </c>
      <c r="W255" s="121"/>
      <c r="X255" s="639">
        <f t="shared" si="6"/>
        <v>25200.000000000004</v>
      </c>
      <c r="Y255" s="118">
        <f t="shared" si="7"/>
        <v>385200</v>
      </c>
    </row>
    <row r="256" spans="6:25" s="76" customFormat="1" x14ac:dyDescent="0.35">
      <c r="F256" s="185" t="s">
        <v>6435</v>
      </c>
      <c r="H256" s="118">
        <v>120000</v>
      </c>
      <c r="J256" s="90" t="s">
        <v>1765</v>
      </c>
      <c r="K256" s="90" t="s">
        <v>1765</v>
      </c>
      <c r="L256" s="90" t="s">
        <v>1765</v>
      </c>
      <c r="M256" s="90" t="s">
        <v>1765</v>
      </c>
      <c r="N256" s="90"/>
      <c r="O256" s="90"/>
      <c r="P256" s="90" t="s">
        <v>1765</v>
      </c>
      <c r="Q256" s="90" t="s">
        <v>1765</v>
      </c>
      <c r="W256" s="121"/>
      <c r="X256" s="639">
        <f t="shared" si="6"/>
        <v>8400</v>
      </c>
      <c r="Y256" s="118">
        <f t="shared" si="7"/>
        <v>128400</v>
      </c>
    </row>
    <row r="257" spans="6:25" s="76" customFormat="1" x14ac:dyDescent="0.35">
      <c r="F257" s="185" t="s">
        <v>6436</v>
      </c>
      <c r="H257" s="118">
        <v>60000</v>
      </c>
      <c r="J257" s="90" t="s">
        <v>1765</v>
      </c>
      <c r="K257" s="90" t="s">
        <v>1765</v>
      </c>
      <c r="L257" s="90" t="s">
        <v>1765</v>
      </c>
      <c r="M257" s="90" t="s">
        <v>1765</v>
      </c>
      <c r="N257" s="90"/>
      <c r="O257" s="90"/>
      <c r="P257" s="90" t="s">
        <v>1765</v>
      </c>
      <c r="Q257" s="90" t="s">
        <v>1765</v>
      </c>
      <c r="W257" s="121"/>
      <c r="X257" s="639">
        <f t="shared" si="6"/>
        <v>4200</v>
      </c>
      <c r="Y257" s="118">
        <f t="shared" si="7"/>
        <v>64200</v>
      </c>
    </row>
    <row r="258" spans="6:25" s="76" customFormat="1" x14ac:dyDescent="0.35">
      <c r="F258" s="185" t="s">
        <v>6437</v>
      </c>
      <c r="H258" s="118">
        <v>120000</v>
      </c>
      <c r="J258" s="90" t="s">
        <v>1765</v>
      </c>
      <c r="K258" s="90" t="s">
        <v>1765</v>
      </c>
      <c r="L258" s="90" t="s">
        <v>1765</v>
      </c>
      <c r="M258" s="90" t="s">
        <v>1765</v>
      </c>
      <c r="N258" s="90"/>
      <c r="O258" s="90"/>
      <c r="P258" s="90" t="s">
        <v>1765</v>
      </c>
      <c r="Q258" s="90" t="s">
        <v>1765</v>
      </c>
      <c r="W258" s="121"/>
      <c r="X258" s="639">
        <f t="shared" si="6"/>
        <v>8400</v>
      </c>
      <c r="Y258" s="118">
        <f t="shared" si="7"/>
        <v>128400</v>
      </c>
    </row>
    <row r="259" spans="6:25" s="76" customFormat="1" x14ac:dyDescent="0.35">
      <c r="F259" s="185" t="s">
        <v>6438</v>
      </c>
      <c r="H259" s="118">
        <v>40000</v>
      </c>
      <c r="J259" s="90" t="s">
        <v>1765</v>
      </c>
      <c r="K259" s="90" t="s">
        <v>1765</v>
      </c>
      <c r="L259" s="90" t="s">
        <v>1765</v>
      </c>
      <c r="M259" s="90" t="s">
        <v>1765</v>
      </c>
      <c r="N259" s="90"/>
      <c r="O259" s="90"/>
      <c r="P259" s="90" t="s">
        <v>1765</v>
      </c>
      <c r="Q259" s="90" t="s">
        <v>1765</v>
      </c>
      <c r="W259" s="121"/>
      <c r="X259" s="639">
        <f t="shared" si="6"/>
        <v>2800.0000000000005</v>
      </c>
      <c r="Y259" s="118">
        <f t="shared" si="7"/>
        <v>42800</v>
      </c>
    </row>
    <row r="260" spans="6:25" s="76" customFormat="1" x14ac:dyDescent="0.35">
      <c r="F260" s="79" t="s">
        <v>6439</v>
      </c>
      <c r="H260" s="118">
        <v>360000</v>
      </c>
      <c r="J260" s="90" t="s">
        <v>1765</v>
      </c>
      <c r="K260" s="90" t="s">
        <v>1765</v>
      </c>
      <c r="L260" s="90" t="s">
        <v>1765</v>
      </c>
      <c r="M260" s="90" t="s">
        <v>1765</v>
      </c>
      <c r="N260" s="90"/>
      <c r="O260" s="90"/>
      <c r="P260" s="90" t="s">
        <v>1765</v>
      </c>
      <c r="Q260" s="90" t="s">
        <v>1765</v>
      </c>
      <c r="W260" s="121"/>
      <c r="X260" s="639">
        <f t="shared" si="6"/>
        <v>25200.000000000004</v>
      </c>
      <c r="Y260" s="118">
        <f t="shared" si="7"/>
        <v>385200</v>
      </c>
    </row>
    <row r="261" spans="6:25" s="76" customFormat="1" x14ac:dyDescent="0.35">
      <c r="F261" s="185" t="s">
        <v>6440</v>
      </c>
      <c r="H261" s="118">
        <v>20000</v>
      </c>
      <c r="J261" s="90" t="s">
        <v>1765</v>
      </c>
      <c r="K261" s="90" t="s">
        <v>1765</v>
      </c>
      <c r="L261" s="90" t="s">
        <v>1765</v>
      </c>
      <c r="M261" s="90" t="s">
        <v>1765</v>
      </c>
      <c r="N261" s="90"/>
      <c r="O261" s="90"/>
      <c r="P261" s="90" t="s">
        <v>1765</v>
      </c>
      <c r="Q261" s="90" t="s">
        <v>1765</v>
      </c>
      <c r="W261" s="121"/>
      <c r="X261" s="639">
        <f t="shared" si="6"/>
        <v>1400.0000000000002</v>
      </c>
      <c r="Y261" s="118">
        <f t="shared" si="7"/>
        <v>21400</v>
      </c>
    </row>
    <row r="262" spans="6:25" s="76" customFormat="1" x14ac:dyDescent="0.35">
      <c r="F262" s="79" t="s">
        <v>6441</v>
      </c>
      <c r="H262" s="118">
        <v>360000</v>
      </c>
      <c r="J262" s="90" t="s">
        <v>1765</v>
      </c>
      <c r="K262" s="90" t="s">
        <v>1765</v>
      </c>
      <c r="L262" s="90" t="s">
        <v>1765</v>
      </c>
      <c r="M262" s="90" t="s">
        <v>1765</v>
      </c>
      <c r="N262" s="90"/>
      <c r="O262" s="90"/>
      <c r="P262" s="90" t="s">
        <v>1765</v>
      </c>
      <c r="Q262" s="90" t="s">
        <v>1765</v>
      </c>
      <c r="W262" s="121"/>
      <c r="X262" s="639">
        <f t="shared" ref="X262:X325" si="8">H262*X$4</f>
        <v>25200.000000000004</v>
      </c>
      <c r="Y262" s="118">
        <f t="shared" ref="Y262:Y325" si="9">H262+X262</f>
        <v>385200</v>
      </c>
    </row>
    <row r="263" spans="6:25" s="76" customFormat="1" x14ac:dyDescent="0.35">
      <c r="F263" s="185" t="s">
        <v>6442</v>
      </c>
      <c r="H263" s="118">
        <v>20000</v>
      </c>
      <c r="J263" s="90" t="s">
        <v>1765</v>
      </c>
      <c r="K263" s="90" t="s">
        <v>1765</v>
      </c>
      <c r="L263" s="90" t="s">
        <v>1765</v>
      </c>
      <c r="M263" s="90" t="s">
        <v>1765</v>
      </c>
      <c r="N263" s="90"/>
      <c r="O263" s="90"/>
      <c r="P263" s="90" t="s">
        <v>1765</v>
      </c>
      <c r="Q263" s="90" t="s">
        <v>1765</v>
      </c>
      <c r="W263" s="121"/>
      <c r="X263" s="639">
        <f t="shared" si="8"/>
        <v>1400.0000000000002</v>
      </c>
      <c r="Y263" s="118">
        <f t="shared" si="9"/>
        <v>21400</v>
      </c>
    </row>
    <row r="264" spans="6:25" s="69" customFormat="1" x14ac:dyDescent="0.35">
      <c r="F264" s="90" t="s">
        <v>6443</v>
      </c>
      <c r="H264" s="74">
        <v>240000</v>
      </c>
      <c r="J264" s="90" t="s">
        <v>1765</v>
      </c>
      <c r="K264" s="90" t="s">
        <v>1765</v>
      </c>
      <c r="L264" s="90" t="s">
        <v>1765</v>
      </c>
      <c r="M264" s="90" t="s">
        <v>1765</v>
      </c>
      <c r="N264" s="90"/>
      <c r="O264" s="90"/>
      <c r="P264" s="90" t="s">
        <v>1765</v>
      </c>
      <c r="Q264" s="90" t="s">
        <v>1765</v>
      </c>
      <c r="W264" s="116"/>
      <c r="X264" s="639">
        <f t="shared" si="8"/>
        <v>16800</v>
      </c>
      <c r="Y264" s="74">
        <f t="shared" si="9"/>
        <v>256800</v>
      </c>
    </row>
    <row r="265" spans="6:25" s="69" customFormat="1" x14ac:dyDescent="0.35">
      <c r="F265" s="90" t="s">
        <v>6444</v>
      </c>
      <c r="H265" s="74">
        <v>240000</v>
      </c>
      <c r="J265" s="90" t="s">
        <v>1765</v>
      </c>
      <c r="K265" s="90" t="s">
        <v>1765</v>
      </c>
      <c r="L265" s="90" t="s">
        <v>1765</v>
      </c>
      <c r="M265" s="90" t="s">
        <v>1765</v>
      </c>
      <c r="N265" s="90"/>
      <c r="O265" s="90"/>
      <c r="P265" s="90" t="s">
        <v>1765</v>
      </c>
      <c r="Q265" s="90" t="s">
        <v>1765</v>
      </c>
      <c r="W265" s="116"/>
      <c r="X265" s="639">
        <f t="shared" si="8"/>
        <v>16800</v>
      </c>
      <c r="Y265" s="74">
        <f t="shared" si="9"/>
        <v>256800</v>
      </c>
    </row>
    <row r="266" spans="6:25" s="76" customFormat="1" x14ac:dyDescent="0.35">
      <c r="F266" s="185" t="s">
        <v>6442</v>
      </c>
      <c r="H266" s="118">
        <v>20000</v>
      </c>
      <c r="J266" s="90" t="s">
        <v>1765</v>
      </c>
      <c r="K266" s="90" t="s">
        <v>1765</v>
      </c>
      <c r="L266" s="90" t="s">
        <v>1765</v>
      </c>
      <c r="M266" s="90" t="s">
        <v>1765</v>
      </c>
      <c r="N266" s="90"/>
      <c r="O266" s="90"/>
      <c r="P266" s="90" t="s">
        <v>1765</v>
      </c>
      <c r="Q266" s="90" t="s">
        <v>1765</v>
      </c>
      <c r="W266" s="121"/>
      <c r="X266" s="639">
        <f t="shared" si="8"/>
        <v>1400.0000000000002</v>
      </c>
      <c r="Y266" s="118">
        <f t="shared" si="9"/>
        <v>21400</v>
      </c>
    </row>
    <row r="267" spans="6:25" s="76" customFormat="1" x14ac:dyDescent="0.35">
      <c r="F267" s="79" t="s">
        <v>6445</v>
      </c>
      <c r="H267" s="118">
        <v>960000</v>
      </c>
      <c r="J267" s="90" t="s">
        <v>1765</v>
      </c>
      <c r="K267" s="90" t="s">
        <v>1765</v>
      </c>
      <c r="L267" s="90" t="s">
        <v>1765</v>
      </c>
      <c r="M267" s="90" t="s">
        <v>1765</v>
      </c>
      <c r="N267" s="90"/>
      <c r="O267" s="90"/>
      <c r="P267" s="90" t="s">
        <v>1765</v>
      </c>
      <c r="Q267" s="90" t="s">
        <v>1765</v>
      </c>
      <c r="W267" s="121"/>
      <c r="X267" s="639">
        <f t="shared" si="8"/>
        <v>67200</v>
      </c>
      <c r="Y267" s="118">
        <f t="shared" si="9"/>
        <v>1027200</v>
      </c>
    </row>
    <row r="268" spans="6:25" s="76" customFormat="1" x14ac:dyDescent="0.35">
      <c r="F268" s="185" t="s">
        <v>6446</v>
      </c>
      <c r="H268" s="118">
        <v>60000</v>
      </c>
      <c r="J268" s="90" t="s">
        <v>1765</v>
      </c>
      <c r="K268" s="90" t="s">
        <v>1765</v>
      </c>
      <c r="L268" s="90" t="s">
        <v>1765</v>
      </c>
      <c r="M268" s="90" t="s">
        <v>1765</v>
      </c>
      <c r="N268" s="90"/>
      <c r="O268" s="90"/>
      <c r="P268" s="90" t="s">
        <v>1765</v>
      </c>
      <c r="Q268" s="90" t="s">
        <v>1765</v>
      </c>
      <c r="W268" s="121"/>
      <c r="X268" s="639">
        <f t="shared" si="8"/>
        <v>4200</v>
      </c>
      <c r="Y268" s="118">
        <f t="shared" si="9"/>
        <v>64200</v>
      </c>
    </row>
    <row r="269" spans="6:25" s="76" customFormat="1" x14ac:dyDescent="0.35">
      <c r="F269" s="79" t="s">
        <v>6447</v>
      </c>
      <c r="H269" s="118">
        <v>60000</v>
      </c>
      <c r="J269" s="90" t="s">
        <v>1765</v>
      </c>
      <c r="K269" s="90" t="s">
        <v>1765</v>
      </c>
      <c r="L269" s="90" t="s">
        <v>1765</v>
      </c>
      <c r="M269" s="90" t="s">
        <v>1765</v>
      </c>
      <c r="N269" s="90"/>
      <c r="O269" s="90"/>
      <c r="P269" s="90" t="s">
        <v>1765</v>
      </c>
      <c r="Q269" s="90" t="s">
        <v>1765</v>
      </c>
      <c r="W269" s="121"/>
      <c r="X269" s="639">
        <f t="shared" si="8"/>
        <v>4200</v>
      </c>
      <c r="Y269" s="118">
        <f t="shared" si="9"/>
        <v>64200</v>
      </c>
    </row>
    <row r="270" spans="6:25" s="76" customFormat="1" x14ac:dyDescent="0.35">
      <c r="F270" s="79" t="s">
        <v>6448</v>
      </c>
      <c r="H270" s="118">
        <v>120000</v>
      </c>
      <c r="J270" s="90" t="s">
        <v>1765</v>
      </c>
      <c r="K270" s="90" t="s">
        <v>1765</v>
      </c>
      <c r="L270" s="90" t="s">
        <v>1765</v>
      </c>
      <c r="M270" s="90" t="s">
        <v>1765</v>
      </c>
      <c r="N270" s="90"/>
      <c r="O270" s="90"/>
      <c r="P270" s="90" t="s">
        <v>1765</v>
      </c>
      <c r="Q270" s="90" t="s">
        <v>1765</v>
      </c>
      <c r="W270" s="121"/>
      <c r="X270" s="639">
        <f t="shared" si="8"/>
        <v>8400</v>
      </c>
      <c r="Y270" s="118">
        <f t="shared" si="9"/>
        <v>128400</v>
      </c>
    </row>
    <row r="271" spans="6:25" s="76" customFormat="1" x14ac:dyDescent="0.35">
      <c r="F271" s="79" t="s">
        <v>6449</v>
      </c>
      <c r="H271" s="118">
        <v>140000</v>
      </c>
      <c r="J271" s="90" t="s">
        <v>1765</v>
      </c>
      <c r="K271" s="90" t="s">
        <v>1765</v>
      </c>
      <c r="L271" s="90" t="s">
        <v>1765</v>
      </c>
      <c r="M271" s="90" t="s">
        <v>1765</v>
      </c>
      <c r="N271" s="90"/>
      <c r="O271" s="90"/>
      <c r="P271" s="90" t="s">
        <v>1765</v>
      </c>
      <c r="Q271" s="90" t="s">
        <v>1765</v>
      </c>
      <c r="W271" s="121"/>
      <c r="X271" s="639">
        <f t="shared" si="8"/>
        <v>9800.0000000000018</v>
      </c>
      <c r="Y271" s="118">
        <f t="shared" si="9"/>
        <v>149800</v>
      </c>
    </row>
    <row r="272" spans="6:25" s="76" customFormat="1" x14ac:dyDescent="0.35">
      <c r="F272" s="79" t="s">
        <v>6450</v>
      </c>
      <c r="H272" s="118">
        <v>60000</v>
      </c>
      <c r="J272" s="90" t="s">
        <v>1765</v>
      </c>
      <c r="K272" s="90" t="s">
        <v>1765</v>
      </c>
      <c r="L272" s="90" t="s">
        <v>1765</v>
      </c>
      <c r="M272" s="90" t="s">
        <v>1765</v>
      </c>
      <c r="N272" s="90"/>
      <c r="O272" s="90"/>
      <c r="P272" s="90" t="s">
        <v>1765</v>
      </c>
      <c r="Q272" s="90" t="s">
        <v>1765</v>
      </c>
      <c r="W272" s="121"/>
      <c r="X272" s="639">
        <f t="shared" si="8"/>
        <v>4200</v>
      </c>
      <c r="Y272" s="118">
        <f t="shared" si="9"/>
        <v>64200</v>
      </c>
    </row>
    <row r="273" spans="1:25" s="76" customFormat="1" x14ac:dyDescent="0.35">
      <c r="F273" s="79" t="s">
        <v>6451</v>
      </c>
      <c r="H273" s="118">
        <v>60000</v>
      </c>
      <c r="J273" s="90" t="s">
        <v>1765</v>
      </c>
      <c r="K273" s="90" t="s">
        <v>1765</v>
      </c>
      <c r="L273" s="90" t="s">
        <v>1765</v>
      </c>
      <c r="M273" s="90" t="s">
        <v>1765</v>
      </c>
      <c r="N273" s="90"/>
      <c r="O273" s="90"/>
      <c r="P273" s="90" t="s">
        <v>1765</v>
      </c>
      <c r="Q273" s="90" t="s">
        <v>1765</v>
      </c>
      <c r="W273" s="121"/>
      <c r="X273" s="639">
        <f t="shared" si="8"/>
        <v>4200</v>
      </c>
      <c r="Y273" s="118">
        <f t="shared" si="9"/>
        <v>64200</v>
      </c>
    </row>
    <row r="274" spans="1:25" s="76" customFormat="1" x14ac:dyDescent="0.35">
      <c r="F274" s="79" t="s">
        <v>6452</v>
      </c>
      <c r="H274" s="118">
        <v>580000</v>
      </c>
      <c r="J274" s="90" t="s">
        <v>1765</v>
      </c>
      <c r="K274" s="90" t="s">
        <v>1765</v>
      </c>
      <c r="L274" s="90" t="s">
        <v>1765</v>
      </c>
      <c r="M274" s="90" t="s">
        <v>1765</v>
      </c>
      <c r="N274" s="90"/>
      <c r="O274" s="90"/>
      <c r="P274" s="90" t="s">
        <v>1765</v>
      </c>
      <c r="Q274" s="90" t="s">
        <v>1765</v>
      </c>
      <c r="W274" s="121"/>
      <c r="X274" s="639">
        <f t="shared" si="8"/>
        <v>40600.000000000007</v>
      </c>
      <c r="Y274" s="118">
        <f t="shared" si="9"/>
        <v>620600</v>
      </c>
    </row>
    <row r="275" spans="1:25" s="76" customFormat="1" x14ac:dyDescent="0.35">
      <c r="F275" s="185" t="s">
        <v>6453</v>
      </c>
      <c r="H275" s="118">
        <v>220000</v>
      </c>
      <c r="J275" s="90" t="s">
        <v>1765</v>
      </c>
      <c r="K275" s="90" t="s">
        <v>1765</v>
      </c>
      <c r="L275" s="90" t="s">
        <v>1765</v>
      </c>
      <c r="M275" s="90" t="s">
        <v>1765</v>
      </c>
      <c r="N275" s="90"/>
      <c r="O275" s="90"/>
      <c r="P275" s="90" t="s">
        <v>1765</v>
      </c>
      <c r="Q275" s="90" t="s">
        <v>1765</v>
      </c>
      <c r="W275" s="121"/>
      <c r="X275" s="639">
        <f t="shared" si="8"/>
        <v>15400.000000000002</v>
      </c>
      <c r="Y275" s="118">
        <f t="shared" si="9"/>
        <v>235400</v>
      </c>
    </row>
    <row r="276" spans="1:25" s="76" customFormat="1" x14ac:dyDescent="0.35">
      <c r="F276" s="185" t="s">
        <v>6454</v>
      </c>
      <c r="H276" s="118">
        <v>360000</v>
      </c>
      <c r="J276" s="90" t="s">
        <v>1765</v>
      </c>
      <c r="K276" s="90" t="s">
        <v>1765</v>
      </c>
      <c r="L276" s="90" t="s">
        <v>1765</v>
      </c>
      <c r="M276" s="90" t="s">
        <v>1765</v>
      </c>
      <c r="N276" s="90"/>
      <c r="O276" s="90"/>
      <c r="P276" s="90" t="s">
        <v>1765</v>
      </c>
      <c r="Q276" s="90" t="s">
        <v>1765</v>
      </c>
      <c r="W276" s="121"/>
      <c r="X276" s="639">
        <f t="shared" si="8"/>
        <v>25200.000000000004</v>
      </c>
      <c r="Y276" s="118">
        <f t="shared" si="9"/>
        <v>385200</v>
      </c>
    </row>
    <row r="277" spans="1:25" s="76" customFormat="1" x14ac:dyDescent="0.35">
      <c r="F277" s="185" t="s">
        <v>6455</v>
      </c>
      <c r="H277" s="118">
        <v>120000</v>
      </c>
      <c r="J277" s="90" t="s">
        <v>1765</v>
      </c>
      <c r="K277" s="90" t="s">
        <v>1765</v>
      </c>
      <c r="L277" s="90" t="s">
        <v>1765</v>
      </c>
      <c r="M277" s="90" t="s">
        <v>1765</v>
      </c>
      <c r="N277" s="90"/>
      <c r="O277" s="90"/>
      <c r="P277" s="90" t="s">
        <v>1765</v>
      </c>
      <c r="Q277" s="90" t="s">
        <v>1765</v>
      </c>
      <c r="W277" s="121"/>
      <c r="X277" s="639">
        <f t="shared" si="8"/>
        <v>8400</v>
      </c>
      <c r="Y277" s="118">
        <f t="shared" si="9"/>
        <v>128400</v>
      </c>
    </row>
    <row r="278" spans="1:25" s="76" customFormat="1" x14ac:dyDescent="0.35">
      <c r="F278" s="185" t="s">
        <v>6456</v>
      </c>
      <c r="H278" s="118">
        <v>60000</v>
      </c>
      <c r="J278" s="90" t="s">
        <v>1765</v>
      </c>
      <c r="K278" s="90" t="s">
        <v>1765</v>
      </c>
      <c r="L278" s="90" t="s">
        <v>1765</v>
      </c>
      <c r="M278" s="90" t="s">
        <v>1765</v>
      </c>
      <c r="N278" s="90"/>
      <c r="O278" s="90"/>
      <c r="P278" s="90" t="s">
        <v>1765</v>
      </c>
      <c r="Q278" s="90" t="s">
        <v>1765</v>
      </c>
      <c r="W278" s="121"/>
      <c r="X278" s="639">
        <f t="shared" si="8"/>
        <v>4200</v>
      </c>
      <c r="Y278" s="118">
        <f t="shared" si="9"/>
        <v>64200</v>
      </c>
    </row>
    <row r="279" spans="1:25" s="76" customFormat="1" x14ac:dyDescent="0.35">
      <c r="F279" s="185" t="s">
        <v>6457</v>
      </c>
      <c r="H279" s="118">
        <v>120000</v>
      </c>
      <c r="J279" s="90" t="s">
        <v>1765</v>
      </c>
      <c r="K279" s="90" t="s">
        <v>1765</v>
      </c>
      <c r="L279" s="90" t="s">
        <v>1765</v>
      </c>
      <c r="M279" s="90" t="s">
        <v>1765</v>
      </c>
      <c r="N279" s="90"/>
      <c r="O279" s="90"/>
      <c r="P279" s="90" t="s">
        <v>1765</v>
      </c>
      <c r="Q279" s="90" t="s">
        <v>1765</v>
      </c>
      <c r="W279" s="121"/>
      <c r="X279" s="639">
        <f t="shared" si="8"/>
        <v>8400</v>
      </c>
      <c r="Y279" s="118">
        <f t="shared" si="9"/>
        <v>128400</v>
      </c>
    </row>
    <row r="280" spans="1:25" s="76" customFormat="1" x14ac:dyDescent="0.35">
      <c r="F280" s="185" t="s">
        <v>6458</v>
      </c>
      <c r="H280" s="118">
        <v>40000</v>
      </c>
      <c r="J280" s="90" t="s">
        <v>1765</v>
      </c>
      <c r="K280" s="90" t="s">
        <v>1765</v>
      </c>
      <c r="L280" s="90" t="s">
        <v>1765</v>
      </c>
      <c r="M280" s="90" t="s">
        <v>1765</v>
      </c>
      <c r="N280" s="90"/>
      <c r="O280" s="90"/>
      <c r="P280" s="90" t="s">
        <v>1765</v>
      </c>
      <c r="Q280" s="90" t="s">
        <v>1765</v>
      </c>
      <c r="W280" s="121"/>
      <c r="X280" s="639">
        <f t="shared" si="8"/>
        <v>2800.0000000000005</v>
      </c>
      <c r="Y280" s="118">
        <f t="shared" si="9"/>
        <v>42800</v>
      </c>
    </row>
    <row r="281" spans="1:25" s="76" customFormat="1" x14ac:dyDescent="0.35">
      <c r="F281" s="79" t="s">
        <v>6459</v>
      </c>
      <c r="H281" s="118">
        <v>360000</v>
      </c>
      <c r="J281" s="90" t="s">
        <v>1765</v>
      </c>
      <c r="K281" s="90" t="s">
        <v>1765</v>
      </c>
      <c r="L281" s="90" t="s">
        <v>1765</v>
      </c>
      <c r="M281" s="90" t="s">
        <v>1765</v>
      </c>
      <c r="N281" s="90"/>
      <c r="O281" s="90"/>
      <c r="P281" s="90" t="s">
        <v>1765</v>
      </c>
      <c r="Q281" s="90" t="s">
        <v>1765</v>
      </c>
      <c r="W281" s="121"/>
      <c r="X281" s="639">
        <f t="shared" si="8"/>
        <v>25200.000000000004</v>
      </c>
      <c r="Y281" s="118">
        <f t="shared" si="9"/>
        <v>385200</v>
      </c>
    </row>
    <row r="282" spans="1:25" s="76" customFormat="1" x14ac:dyDescent="0.35">
      <c r="F282" s="185" t="s">
        <v>6460</v>
      </c>
      <c r="H282" s="118">
        <v>20000</v>
      </c>
      <c r="J282" s="90" t="s">
        <v>1765</v>
      </c>
      <c r="K282" s="90" t="s">
        <v>1765</v>
      </c>
      <c r="L282" s="90" t="s">
        <v>1765</v>
      </c>
      <c r="M282" s="90" t="s">
        <v>1765</v>
      </c>
      <c r="N282" s="90"/>
      <c r="O282" s="90"/>
      <c r="P282" s="90" t="s">
        <v>1765</v>
      </c>
      <c r="Q282" s="90" t="s">
        <v>1765</v>
      </c>
      <c r="W282" s="121"/>
      <c r="X282" s="639">
        <f t="shared" si="8"/>
        <v>1400.0000000000002</v>
      </c>
      <c r="Y282" s="118">
        <f t="shared" si="9"/>
        <v>21400</v>
      </c>
    </row>
    <row r="283" spans="1:25" s="76" customFormat="1" x14ac:dyDescent="0.35">
      <c r="F283" s="79" t="s">
        <v>6461</v>
      </c>
      <c r="H283" s="118">
        <v>360000</v>
      </c>
      <c r="J283" s="90" t="s">
        <v>1765</v>
      </c>
      <c r="K283" s="90" t="s">
        <v>1765</v>
      </c>
      <c r="L283" s="90" t="s">
        <v>1765</v>
      </c>
      <c r="M283" s="90" t="s">
        <v>1765</v>
      </c>
      <c r="N283" s="90"/>
      <c r="O283" s="90"/>
      <c r="P283" s="90" t="s">
        <v>1765</v>
      </c>
      <c r="Q283" s="90" t="s">
        <v>1765</v>
      </c>
      <c r="W283" s="121"/>
      <c r="X283" s="639">
        <f t="shared" si="8"/>
        <v>25200.000000000004</v>
      </c>
      <c r="Y283" s="118">
        <f t="shared" si="9"/>
        <v>385200</v>
      </c>
    </row>
    <row r="284" spans="1:25" s="76" customFormat="1" x14ac:dyDescent="0.35">
      <c r="F284" s="93" t="s">
        <v>994</v>
      </c>
      <c r="G284" s="123"/>
      <c r="H284" s="124">
        <f>SUM(H189:H283)</f>
        <v>19060000</v>
      </c>
      <c r="J284" s="185"/>
      <c r="K284" s="185"/>
      <c r="L284" s="119"/>
      <c r="M284" s="185"/>
      <c r="N284" s="119"/>
      <c r="P284" s="119"/>
      <c r="Q284" s="119"/>
      <c r="W284" s="121"/>
      <c r="X284" s="639">
        <f t="shared" si="8"/>
        <v>1334200.0000000002</v>
      </c>
      <c r="Y284" s="124">
        <f t="shared" si="9"/>
        <v>20394200</v>
      </c>
    </row>
    <row r="285" spans="1:25" x14ac:dyDescent="0.35">
      <c r="A285" s="64"/>
      <c r="B285" s="64"/>
      <c r="C285" s="64"/>
      <c r="D285" s="64"/>
      <c r="E285" s="64"/>
      <c r="F285" s="66" t="s">
        <v>1851</v>
      </c>
      <c r="G285" s="64"/>
      <c r="H285" s="67"/>
      <c r="I285" s="64"/>
      <c r="J285" s="64"/>
      <c r="K285" s="68"/>
      <c r="L285" s="68"/>
      <c r="M285" s="68"/>
      <c r="N285" s="68"/>
      <c r="O285" s="64"/>
      <c r="P285" s="68"/>
      <c r="Q285" s="68"/>
      <c r="R285" s="64"/>
      <c r="S285" s="64"/>
      <c r="T285" s="64"/>
      <c r="U285" s="64"/>
      <c r="V285" s="64"/>
      <c r="W285" s="115"/>
      <c r="X285" s="639">
        <f t="shared" si="8"/>
        <v>0</v>
      </c>
      <c r="Y285" s="67">
        <f t="shared" si="9"/>
        <v>0</v>
      </c>
    </row>
    <row r="286" spans="1:25" x14ac:dyDescent="0.35">
      <c r="A286" s="69"/>
      <c r="B286" s="69"/>
      <c r="C286" s="69"/>
      <c r="D286" s="69"/>
      <c r="E286" s="69"/>
      <c r="F286" s="185" t="s">
        <v>6462</v>
      </c>
      <c r="G286" s="69"/>
      <c r="H286" s="74">
        <v>5000000</v>
      </c>
      <c r="I286" s="69"/>
      <c r="J286" s="185" t="s">
        <v>2659</v>
      </c>
      <c r="K286" s="185" t="s">
        <v>6463</v>
      </c>
      <c r="L286" s="75" t="s">
        <v>3474</v>
      </c>
      <c r="M286" s="185" t="s">
        <v>6464</v>
      </c>
      <c r="N286" s="75"/>
      <c r="O286" s="69"/>
      <c r="P286" s="75"/>
      <c r="Q286" s="75"/>
      <c r="R286" s="69"/>
      <c r="S286" s="69"/>
      <c r="T286" s="69"/>
      <c r="U286" s="69"/>
      <c r="V286" s="69"/>
      <c r="W286" s="116"/>
      <c r="X286" s="639">
        <f t="shared" si="8"/>
        <v>350000.00000000006</v>
      </c>
      <c r="Y286" s="74">
        <f t="shared" si="9"/>
        <v>5350000</v>
      </c>
    </row>
    <row r="287" spans="1:25" x14ac:dyDescent="0.35">
      <c r="A287" s="251"/>
      <c r="B287" s="251"/>
      <c r="C287" s="251"/>
      <c r="D287" s="251"/>
      <c r="E287" s="251"/>
      <c r="F287" s="185" t="s">
        <v>6465</v>
      </c>
      <c r="G287" s="251"/>
      <c r="H287" s="74">
        <v>5000000</v>
      </c>
      <c r="I287" s="251"/>
      <c r="J287" s="185" t="s">
        <v>2659</v>
      </c>
      <c r="K287" s="185" t="s">
        <v>6466</v>
      </c>
      <c r="L287" s="361" t="s">
        <v>6467</v>
      </c>
      <c r="M287" s="185" t="s">
        <v>6468</v>
      </c>
      <c r="N287" s="361"/>
      <c r="O287" s="251"/>
      <c r="P287" s="361"/>
      <c r="Q287" s="361"/>
      <c r="R287" s="251"/>
      <c r="S287" s="251"/>
      <c r="T287" s="251"/>
      <c r="U287" s="251"/>
      <c r="V287" s="251"/>
      <c r="W287" s="362"/>
      <c r="X287" s="639">
        <f t="shared" si="8"/>
        <v>350000.00000000006</v>
      </c>
      <c r="Y287" s="74">
        <f t="shared" si="9"/>
        <v>5350000</v>
      </c>
    </row>
    <row r="288" spans="1:25" x14ac:dyDescent="0.35">
      <c r="A288" s="251"/>
      <c r="B288" s="251"/>
      <c r="C288" s="251"/>
      <c r="D288" s="251"/>
      <c r="E288" s="251"/>
      <c r="F288" s="359" t="s">
        <v>994</v>
      </c>
      <c r="G288" s="189"/>
      <c r="H288" s="363">
        <f>SUM(H286:H287)</f>
        <v>10000000</v>
      </c>
      <c r="I288" s="251"/>
      <c r="J288" s="186"/>
      <c r="K288" s="186"/>
      <c r="L288" s="361"/>
      <c r="M288" s="186"/>
      <c r="N288" s="361"/>
      <c r="O288" s="251"/>
      <c r="P288" s="361"/>
      <c r="Q288" s="361"/>
      <c r="R288" s="251"/>
      <c r="S288" s="251"/>
      <c r="T288" s="251"/>
      <c r="U288" s="251"/>
      <c r="V288" s="251"/>
      <c r="W288" s="362"/>
      <c r="X288" s="639">
        <f t="shared" si="8"/>
        <v>700000.00000000012</v>
      </c>
      <c r="Y288" s="363">
        <f t="shared" si="9"/>
        <v>10700000</v>
      </c>
    </row>
    <row r="289" spans="1:25" x14ac:dyDescent="0.35">
      <c r="A289" s="64"/>
      <c r="B289" s="64"/>
      <c r="C289" s="64"/>
      <c r="D289" s="64"/>
      <c r="E289" s="64"/>
      <c r="F289" s="96" t="s">
        <v>6469</v>
      </c>
      <c r="G289" s="64"/>
      <c r="H289" s="67"/>
      <c r="I289" s="64"/>
      <c r="J289" s="64"/>
      <c r="K289" s="68"/>
      <c r="L289" s="68"/>
      <c r="M289" s="68"/>
      <c r="N289" s="68"/>
      <c r="O289" s="64"/>
      <c r="P289" s="68"/>
      <c r="Q289" s="68"/>
      <c r="R289" s="64"/>
      <c r="S289" s="64"/>
      <c r="T289" s="64"/>
      <c r="U289" s="64"/>
      <c r="V289" s="64"/>
      <c r="W289" s="115"/>
      <c r="X289" s="639">
        <f t="shared" si="8"/>
        <v>0</v>
      </c>
      <c r="Y289" s="67">
        <f t="shared" si="9"/>
        <v>0</v>
      </c>
    </row>
    <row r="290" spans="1:25" x14ac:dyDescent="0.35">
      <c r="A290" s="76"/>
      <c r="B290" s="76"/>
      <c r="C290" s="76"/>
      <c r="D290" s="76"/>
      <c r="E290" s="76"/>
      <c r="F290" s="76" t="s">
        <v>6470</v>
      </c>
      <c r="G290" s="76"/>
      <c r="H290" s="118">
        <v>2400000</v>
      </c>
      <c r="I290" s="76"/>
      <c r="J290" s="76" t="s">
        <v>6471</v>
      </c>
      <c r="K290" s="117" t="s">
        <v>6472</v>
      </c>
      <c r="L290" s="119" t="s">
        <v>6193</v>
      </c>
      <c r="M290" s="117" t="s">
        <v>6473</v>
      </c>
      <c r="N290" s="119"/>
      <c r="O290" s="76"/>
      <c r="P290" s="119" t="s">
        <v>6193</v>
      </c>
      <c r="Q290" s="119" t="s">
        <v>6193</v>
      </c>
      <c r="R290" s="76"/>
      <c r="S290" s="76"/>
      <c r="T290" s="76"/>
      <c r="U290" s="76"/>
      <c r="V290" s="76"/>
      <c r="W290" s="121"/>
      <c r="X290" s="639">
        <f t="shared" si="8"/>
        <v>168000.00000000003</v>
      </c>
      <c r="Y290" s="118">
        <f t="shared" si="9"/>
        <v>2568000</v>
      </c>
    </row>
    <row r="291" spans="1:25" x14ac:dyDescent="0.35">
      <c r="A291" s="76"/>
      <c r="B291" s="76"/>
      <c r="C291" s="76"/>
      <c r="D291" s="76"/>
      <c r="E291" s="76"/>
      <c r="F291" s="76" t="s">
        <v>6474</v>
      </c>
      <c r="G291" s="76"/>
      <c r="H291" s="118">
        <v>2400000</v>
      </c>
      <c r="I291" s="76"/>
      <c r="J291" s="76" t="s">
        <v>6471</v>
      </c>
      <c r="K291" s="117" t="s">
        <v>6472</v>
      </c>
      <c r="L291" s="119" t="s">
        <v>6193</v>
      </c>
      <c r="M291" s="117" t="s">
        <v>6475</v>
      </c>
      <c r="N291" s="119"/>
      <c r="O291" s="76"/>
      <c r="P291" s="119" t="s">
        <v>6193</v>
      </c>
      <c r="Q291" s="119" t="s">
        <v>6193</v>
      </c>
      <c r="R291" s="76"/>
      <c r="S291" s="76"/>
      <c r="T291" s="76"/>
      <c r="U291" s="76"/>
      <c r="V291" s="76"/>
      <c r="W291" s="121"/>
      <c r="X291" s="639">
        <f t="shared" si="8"/>
        <v>168000.00000000003</v>
      </c>
      <c r="Y291" s="118">
        <f t="shared" si="9"/>
        <v>2568000</v>
      </c>
    </row>
    <row r="292" spans="1:25" x14ac:dyDescent="0.35">
      <c r="A292" s="76"/>
      <c r="B292" s="76"/>
      <c r="C292" s="76"/>
      <c r="D292" s="76"/>
      <c r="E292" s="76"/>
      <c r="F292" s="76" t="s">
        <v>6476</v>
      </c>
      <c r="G292" s="76"/>
      <c r="H292" s="118">
        <v>2400000</v>
      </c>
      <c r="I292" s="76"/>
      <c r="J292" s="76" t="s">
        <v>6471</v>
      </c>
      <c r="K292" s="117" t="s">
        <v>6472</v>
      </c>
      <c r="L292" s="119" t="s">
        <v>6193</v>
      </c>
      <c r="M292" s="117" t="s">
        <v>6477</v>
      </c>
      <c r="N292" s="119"/>
      <c r="O292" s="76"/>
      <c r="P292" s="119" t="s">
        <v>6193</v>
      </c>
      <c r="Q292" s="119" t="s">
        <v>6193</v>
      </c>
      <c r="R292" s="76"/>
      <c r="S292" s="76"/>
      <c r="T292" s="76"/>
      <c r="U292" s="76"/>
      <c r="V292" s="76"/>
      <c r="W292" s="121"/>
      <c r="X292" s="639">
        <f t="shared" si="8"/>
        <v>168000.00000000003</v>
      </c>
      <c r="Y292" s="118">
        <f t="shared" si="9"/>
        <v>2568000</v>
      </c>
    </row>
    <row r="293" spans="1:25" x14ac:dyDescent="0.35">
      <c r="A293" s="69"/>
      <c r="B293" s="69"/>
      <c r="C293" s="69"/>
      <c r="D293" s="69"/>
      <c r="E293" s="69"/>
      <c r="F293" s="76" t="s">
        <v>6478</v>
      </c>
      <c r="G293" s="69"/>
      <c r="H293" s="118">
        <v>2400000</v>
      </c>
      <c r="I293" s="69"/>
      <c r="J293" s="76" t="s">
        <v>6471</v>
      </c>
      <c r="K293" s="117" t="s">
        <v>6472</v>
      </c>
      <c r="L293" s="119" t="s">
        <v>6193</v>
      </c>
      <c r="M293" s="117" t="s">
        <v>6479</v>
      </c>
      <c r="N293" s="75"/>
      <c r="O293" s="69"/>
      <c r="P293" s="75"/>
      <c r="Q293" s="75"/>
      <c r="R293" s="69"/>
      <c r="S293" s="69"/>
      <c r="T293" s="69"/>
      <c r="U293" s="69"/>
      <c r="V293" s="69"/>
      <c r="W293" s="121"/>
      <c r="X293" s="639">
        <f t="shared" si="8"/>
        <v>168000.00000000003</v>
      </c>
      <c r="Y293" s="118">
        <f t="shared" si="9"/>
        <v>2568000</v>
      </c>
    </row>
    <row r="294" spans="1:25" x14ac:dyDescent="0.35">
      <c r="A294" s="69"/>
      <c r="B294" s="69"/>
      <c r="C294" s="69"/>
      <c r="D294" s="69"/>
      <c r="E294" s="69"/>
      <c r="F294" s="123" t="s">
        <v>994</v>
      </c>
      <c r="G294" s="86"/>
      <c r="H294" s="87">
        <f>SUM(H290:H293)</f>
        <v>9600000</v>
      </c>
      <c r="I294" s="69"/>
      <c r="J294" s="69"/>
      <c r="K294" s="75"/>
      <c r="L294" s="75"/>
      <c r="M294" s="75"/>
      <c r="N294" s="75"/>
      <c r="O294" s="69"/>
      <c r="P294" s="75"/>
      <c r="Q294" s="75"/>
      <c r="R294" s="69"/>
      <c r="S294" s="69"/>
      <c r="T294" s="69"/>
      <c r="U294" s="69"/>
      <c r="V294" s="69"/>
      <c r="W294" s="121"/>
      <c r="X294" s="639">
        <f t="shared" si="8"/>
        <v>672000.00000000012</v>
      </c>
      <c r="Y294" s="87">
        <f t="shared" si="9"/>
        <v>10272000</v>
      </c>
    </row>
    <row r="295" spans="1:25" x14ac:dyDescent="0.35">
      <c r="A295" s="64"/>
      <c r="B295" s="64"/>
      <c r="C295" s="64"/>
      <c r="D295" s="64"/>
      <c r="E295" s="64"/>
      <c r="F295" s="66" t="s">
        <v>3700</v>
      </c>
      <c r="G295" s="64"/>
      <c r="H295" s="67"/>
      <c r="I295" s="64"/>
      <c r="J295" s="64"/>
      <c r="K295" s="68"/>
      <c r="L295" s="68"/>
      <c r="M295" s="68"/>
      <c r="N295" s="68"/>
      <c r="O295" s="64"/>
      <c r="P295" s="68"/>
      <c r="Q295" s="68"/>
      <c r="R295" s="64"/>
      <c r="S295" s="64"/>
      <c r="T295" s="64"/>
      <c r="U295" s="64"/>
      <c r="V295" s="64"/>
      <c r="W295" s="115"/>
      <c r="X295" s="639">
        <f t="shared" si="8"/>
        <v>0</v>
      </c>
      <c r="Y295" s="67">
        <f t="shared" si="9"/>
        <v>0</v>
      </c>
    </row>
    <row r="296" spans="1:25" x14ac:dyDescent="0.35">
      <c r="A296" s="69"/>
      <c r="B296" s="69"/>
      <c r="C296" s="69"/>
      <c r="D296" s="69"/>
      <c r="E296" s="69"/>
      <c r="F296" s="69" t="s">
        <v>6480</v>
      </c>
      <c r="G296" s="69"/>
      <c r="H296" s="74">
        <v>400000</v>
      </c>
      <c r="I296" s="69"/>
      <c r="J296" s="69" t="s">
        <v>1765</v>
      </c>
      <c r="K296" s="69" t="s">
        <v>1765</v>
      </c>
      <c r="L296" s="69" t="s">
        <v>1765</v>
      </c>
      <c r="M296" s="69" t="s">
        <v>1765</v>
      </c>
      <c r="N296" s="69"/>
      <c r="O296" s="69"/>
      <c r="P296" s="69" t="s">
        <v>1765</v>
      </c>
      <c r="Q296" s="69" t="s">
        <v>1765</v>
      </c>
      <c r="R296" s="69"/>
      <c r="S296" s="69"/>
      <c r="T296" s="69"/>
      <c r="U296" s="69"/>
      <c r="V296" s="69"/>
      <c r="W296" s="121"/>
      <c r="X296" s="639">
        <f t="shared" si="8"/>
        <v>28000.000000000004</v>
      </c>
      <c r="Y296" s="74">
        <f t="shared" si="9"/>
        <v>428000</v>
      </c>
    </row>
    <row r="297" spans="1:25" x14ac:dyDescent="0.35">
      <c r="A297" s="69"/>
      <c r="B297" s="69"/>
      <c r="C297" s="69"/>
      <c r="D297" s="69"/>
      <c r="E297" s="69"/>
      <c r="F297" s="69" t="s">
        <v>6481</v>
      </c>
      <c r="G297" s="69"/>
      <c r="H297" s="74">
        <v>400000</v>
      </c>
      <c r="I297" s="69"/>
      <c r="J297" s="69" t="s">
        <v>1765</v>
      </c>
      <c r="K297" s="69" t="s">
        <v>1765</v>
      </c>
      <c r="L297" s="69" t="s">
        <v>1765</v>
      </c>
      <c r="M297" s="69" t="s">
        <v>1765</v>
      </c>
      <c r="N297" s="69"/>
      <c r="O297" s="69"/>
      <c r="P297" s="69" t="s">
        <v>1765</v>
      </c>
      <c r="Q297" s="69" t="s">
        <v>1765</v>
      </c>
      <c r="R297" s="69"/>
      <c r="S297" s="69"/>
      <c r="T297" s="69"/>
      <c r="U297" s="69"/>
      <c r="V297" s="69"/>
      <c r="W297" s="121"/>
      <c r="X297" s="639">
        <f t="shared" si="8"/>
        <v>28000.000000000004</v>
      </c>
      <c r="Y297" s="74">
        <f t="shared" si="9"/>
        <v>428000</v>
      </c>
    </row>
    <row r="298" spans="1:25" x14ac:dyDescent="0.35">
      <c r="A298" s="69"/>
      <c r="B298" s="69"/>
      <c r="C298" s="69"/>
      <c r="D298" s="69"/>
      <c r="E298" s="69"/>
      <c r="F298" s="69" t="s">
        <v>6482</v>
      </c>
      <c r="G298" s="69"/>
      <c r="H298" s="74">
        <v>400000</v>
      </c>
      <c r="I298" s="69"/>
      <c r="J298" s="69" t="s">
        <v>1765</v>
      </c>
      <c r="K298" s="69" t="s">
        <v>1765</v>
      </c>
      <c r="L298" s="69" t="s">
        <v>1765</v>
      </c>
      <c r="M298" s="69" t="s">
        <v>1765</v>
      </c>
      <c r="N298" s="69"/>
      <c r="O298" s="69"/>
      <c r="P298" s="69" t="s">
        <v>1765</v>
      </c>
      <c r="Q298" s="69" t="s">
        <v>1765</v>
      </c>
      <c r="R298" s="69"/>
      <c r="S298" s="69"/>
      <c r="T298" s="69"/>
      <c r="U298" s="69"/>
      <c r="V298" s="69"/>
      <c r="W298" s="121"/>
      <c r="X298" s="639">
        <f t="shared" si="8"/>
        <v>28000.000000000004</v>
      </c>
      <c r="Y298" s="74">
        <f t="shared" si="9"/>
        <v>428000</v>
      </c>
    </row>
    <row r="299" spans="1:25" x14ac:dyDescent="0.35">
      <c r="A299" s="69"/>
      <c r="B299" s="69"/>
      <c r="C299" s="69"/>
      <c r="D299" s="69"/>
      <c r="E299" s="69"/>
      <c r="F299" s="69" t="s">
        <v>6483</v>
      </c>
      <c r="G299" s="69"/>
      <c r="H299" s="74">
        <v>100000</v>
      </c>
      <c r="I299" s="69"/>
      <c r="J299" s="69" t="s">
        <v>1765</v>
      </c>
      <c r="K299" s="69" t="s">
        <v>1765</v>
      </c>
      <c r="L299" s="69" t="s">
        <v>1765</v>
      </c>
      <c r="M299" s="69" t="s">
        <v>1765</v>
      </c>
      <c r="N299" s="69"/>
      <c r="O299" s="69"/>
      <c r="P299" s="69" t="s">
        <v>1765</v>
      </c>
      <c r="Q299" s="69" t="s">
        <v>1765</v>
      </c>
      <c r="R299" s="69"/>
      <c r="S299" s="69"/>
      <c r="T299" s="69"/>
      <c r="U299" s="69"/>
      <c r="V299" s="69"/>
      <c r="W299" s="121"/>
      <c r="X299" s="639">
        <f t="shared" si="8"/>
        <v>7000.0000000000009</v>
      </c>
      <c r="Y299" s="74">
        <f t="shared" si="9"/>
        <v>107000</v>
      </c>
    </row>
    <row r="300" spans="1:25" x14ac:dyDescent="0.35">
      <c r="A300" s="69"/>
      <c r="B300" s="69"/>
      <c r="C300" s="69"/>
      <c r="D300" s="69"/>
      <c r="E300" s="69"/>
      <c r="F300" s="69" t="s">
        <v>6484</v>
      </c>
      <c r="G300" s="69"/>
      <c r="H300" s="74">
        <v>400000</v>
      </c>
      <c r="I300" s="69"/>
      <c r="J300" s="69" t="s">
        <v>1765</v>
      </c>
      <c r="K300" s="69" t="s">
        <v>1765</v>
      </c>
      <c r="L300" s="69" t="s">
        <v>1765</v>
      </c>
      <c r="M300" s="69" t="s">
        <v>1765</v>
      </c>
      <c r="N300" s="69"/>
      <c r="O300" s="69"/>
      <c r="P300" s="69" t="s">
        <v>1765</v>
      </c>
      <c r="Q300" s="69" t="s">
        <v>1765</v>
      </c>
      <c r="R300" s="69"/>
      <c r="S300" s="69"/>
      <c r="T300" s="69"/>
      <c r="U300" s="69"/>
      <c r="V300" s="69"/>
      <c r="W300" s="121"/>
      <c r="X300" s="639">
        <f t="shared" si="8"/>
        <v>28000.000000000004</v>
      </c>
      <c r="Y300" s="74">
        <f t="shared" si="9"/>
        <v>428000</v>
      </c>
    </row>
    <row r="301" spans="1:25" x14ac:dyDescent="0.35">
      <c r="A301" s="69"/>
      <c r="B301" s="69"/>
      <c r="C301" s="69"/>
      <c r="D301" s="69"/>
      <c r="E301" s="69"/>
      <c r="F301" s="69" t="s">
        <v>6485</v>
      </c>
      <c r="G301" s="69"/>
      <c r="H301" s="74">
        <v>100000</v>
      </c>
      <c r="I301" s="69"/>
      <c r="J301" s="69" t="s">
        <v>1765</v>
      </c>
      <c r="K301" s="69" t="s">
        <v>1765</v>
      </c>
      <c r="L301" s="69" t="s">
        <v>1765</v>
      </c>
      <c r="M301" s="69" t="s">
        <v>1765</v>
      </c>
      <c r="N301" s="69"/>
      <c r="O301" s="69"/>
      <c r="P301" s="69" t="s">
        <v>1765</v>
      </c>
      <c r="Q301" s="69" t="s">
        <v>1765</v>
      </c>
      <c r="R301" s="69"/>
      <c r="S301" s="69"/>
      <c r="T301" s="69"/>
      <c r="U301" s="69"/>
      <c r="V301" s="69"/>
      <c r="W301" s="121"/>
      <c r="X301" s="639">
        <f t="shared" si="8"/>
        <v>7000.0000000000009</v>
      </c>
      <c r="Y301" s="74">
        <f t="shared" si="9"/>
        <v>107000</v>
      </c>
    </row>
    <row r="302" spans="1:25" x14ac:dyDescent="0.35">
      <c r="A302" s="69"/>
      <c r="B302" s="69"/>
      <c r="C302" s="69"/>
      <c r="D302" s="69"/>
      <c r="E302" s="69"/>
      <c r="F302" s="69" t="s">
        <v>6486</v>
      </c>
      <c r="G302" s="69"/>
      <c r="H302" s="74">
        <v>400000</v>
      </c>
      <c r="I302" s="69"/>
      <c r="J302" s="69" t="s">
        <v>1765</v>
      </c>
      <c r="K302" s="69" t="s">
        <v>1765</v>
      </c>
      <c r="L302" s="69" t="s">
        <v>1765</v>
      </c>
      <c r="M302" s="69" t="s">
        <v>1765</v>
      </c>
      <c r="N302" s="69"/>
      <c r="O302" s="69"/>
      <c r="P302" s="69" t="s">
        <v>1765</v>
      </c>
      <c r="Q302" s="69" t="s">
        <v>1765</v>
      </c>
      <c r="R302" s="69"/>
      <c r="S302" s="69"/>
      <c r="T302" s="69"/>
      <c r="U302" s="69"/>
      <c r="V302" s="69"/>
      <c r="W302" s="121"/>
      <c r="X302" s="639">
        <f t="shared" si="8"/>
        <v>28000.000000000004</v>
      </c>
      <c r="Y302" s="74">
        <f t="shared" si="9"/>
        <v>428000</v>
      </c>
    </row>
    <row r="303" spans="1:25" x14ac:dyDescent="0.35">
      <c r="A303" s="69"/>
      <c r="B303" s="69"/>
      <c r="C303" s="69"/>
      <c r="D303" s="69"/>
      <c r="E303" s="69"/>
      <c r="F303" s="69" t="s">
        <v>6487</v>
      </c>
      <c r="G303" s="69"/>
      <c r="H303" s="74">
        <v>400000</v>
      </c>
      <c r="I303" s="69"/>
      <c r="J303" s="69" t="s">
        <v>1765</v>
      </c>
      <c r="K303" s="69" t="s">
        <v>1765</v>
      </c>
      <c r="L303" s="69" t="s">
        <v>1765</v>
      </c>
      <c r="M303" s="69" t="s">
        <v>1765</v>
      </c>
      <c r="N303" s="69"/>
      <c r="O303" s="69"/>
      <c r="P303" s="69" t="s">
        <v>1765</v>
      </c>
      <c r="Q303" s="69" t="s">
        <v>1765</v>
      </c>
      <c r="R303" s="69"/>
      <c r="S303" s="69"/>
      <c r="T303" s="69"/>
      <c r="U303" s="69"/>
      <c r="V303" s="69"/>
      <c r="W303" s="121"/>
      <c r="X303" s="639">
        <f t="shared" si="8"/>
        <v>28000.000000000004</v>
      </c>
      <c r="Y303" s="74">
        <f t="shared" si="9"/>
        <v>428000</v>
      </c>
    </row>
    <row r="304" spans="1:25" x14ac:dyDescent="0.35">
      <c r="A304" s="69"/>
      <c r="B304" s="69"/>
      <c r="C304" s="69"/>
      <c r="D304" s="69"/>
      <c r="E304" s="69"/>
      <c r="F304" s="69" t="s">
        <v>6488</v>
      </c>
      <c r="G304" s="69"/>
      <c r="H304" s="74">
        <v>400000</v>
      </c>
      <c r="I304" s="69"/>
      <c r="J304" s="69" t="s">
        <v>1765</v>
      </c>
      <c r="K304" s="69" t="s">
        <v>1765</v>
      </c>
      <c r="L304" s="69" t="s">
        <v>1765</v>
      </c>
      <c r="M304" s="69" t="s">
        <v>1765</v>
      </c>
      <c r="N304" s="69"/>
      <c r="O304" s="69"/>
      <c r="P304" s="69" t="s">
        <v>1765</v>
      </c>
      <c r="Q304" s="69" t="s">
        <v>1765</v>
      </c>
      <c r="R304" s="69"/>
      <c r="S304" s="69"/>
      <c r="T304" s="69"/>
      <c r="U304" s="69"/>
      <c r="V304" s="69"/>
      <c r="W304" s="121"/>
      <c r="X304" s="639">
        <f t="shared" si="8"/>
        <v>28000.000000000004</v>
      </c>
      <c r="Y304" s="74">
        <f t="shared" si="9"/>
        <v>428000</v>
      </c>
    </row>
    <row r="305" spans="1:25" x14ac:dyDescent="0.35">
      <c r="A305" s="69"/>
      <c r="B305" s="69"/>
      <c r="C305" s="69"/>
      <c r="D305" s="69"/>
      <c r="E305" s="69"/>
      <c r="F305" s="69" t="s">
        <v>6489</v>
      </c>
      <c r="G305" s="69"/>
      <c r="H305" s="74">
        <v>100000</v>
      </c>
      <c r="I305" s="69"/>
      <c r="J305" s="69" t="s">
        <v>1765</v>
      </c>
      <c r="K305" s="69" t="s">
        <v>1765</v>
      </c>
      <c r="L305" s="69" t="s">
        <v>1765</v>
      </c>
      <c r="M305" s="69" t="s">
        <v>1765</v>
      </c>
      <c r="N305" s="69"/>
      <c r="O305" s="69"/>
      <c r="P305" s="69" t="s">
        <v>1765</v>
      </c>
      <c r="Q305" s="69" t="s">
        <v>1765</v>
      </c>
      <c r="R305" s="69"/>
      <c r="S305" s="69"/>
      <c r="T305" s="69"/>
      <c r="U305" s="69"/>
      <c r="V305" s="69"/>
      <c r="W305" s="121"/>
      <c r="X305" s="639">
        <f t="shared" si="8"/>
        <v>7000.0000000000009</v>
      </c>
      <c r="Y305" s="74">
        <f t="shared" si="9"/>
        <v>107000</v>
      </c>
    </row>
    <row r="306" spans="1:25" x14ac:dyDescent="0.35">
      <c r="A306" s="69"/>
      <c r="B306" s="69"/>
      <c r="C306" s="69"/>
      <c r="D306" s="69"/>
      <c r="E306" s="69"/>
      <c r="F306" s="69" t="s">
        <v>6490</v>
      </c>
      <c r="G306" s="69"/>
      <c r="H306" s="74">
        <v>400000</v>
      </c>
      <c r="I306" s="69"/>
      <c r="J306" s="69" t="s">
        <v>1765</v>
      </c>
      <c r="K306" s="69" t="s">
        <v>1765</v>
      </c>
      <c r="L306" s="69" t="s">
        <v>1765</v>
      </c>
      <c r="M306" s="69" t="s">
        <v>1765</v>
      </c>
      <c r="N306" s="69"/>
      <c r="O306" s="69"/>
      <c r="P306" s="69" t="s">
        <v>1765</v>
      </c>
      <c r="Q306" s="69" t="s">
        <v>1765</v>
      </c>
      <c r="R306" s="69"/>
      <c r="S306" s="69"/>
      <c r="T306" s="69"/>
      <c r="U306" s="69"/>
      <c r="V306" s="69"/>
      <c r="W306" s="121"/>
      <c r="X306" s="639">
        <f t="shared" si="8"/>
        <v>28000.000000000004</v>
      </c>
      <c r="Y306" s="74">
        <f t="shared" si="9"/>
        <v>428000</v>
      </c>
    </row>
    <row r="307" spans="1:25" x14ac:dyDescent="0.35">
      <c r="A307" s="69"/>
      <c r="B307" s="69"/>
      <c r="C307" s="69"/>
      <c r="D307" s="69"/>
      <c r="E307" s="69"/>
      <c r="F307" s="69" t="s">
        <v>6491</v>
      </c>
      <c r="G307" s="69"/>
      <c r="H307" s="74">
        <v>100000</v>
      </c>
      <c r="I307" s="69"/>
      <c r="J307" s="69" t="s">
        <v>1765</v>
      </c>
      <c r="K307" s="69" t="s">
        <v>1765</v>
      </c>
      <c r="L307" s="69" t="s">
        <v>1765</v>
      </c>
      <c r="M307" s="69" t="s">
        <v>1765</v>
      </c>
      <c r="N307" s="69"/>
      <c r="O307" s="69"/>
      <c r="P307" s="69" t="s">
        <v>1765</v>
      </c>
      <c r="Q307" s="69" t="s">
        <v>1765</v>
      </c>
      <c r="R307" s="69"/>
      <c r="S307" s="69"/>
      <c r="T307" s="69"/>
      <c r="U307" s="69"/>
      <c r="V307" s="69"/>
      <c r="W307" s="121"/>
      <c r="X307" s="639">
        <f t="shared" si="8"/>
        <v>7000.0000000000009</v>
      </c>
      <c r="Y307" s="74">
        <f t="shared" si="9"/>
        <v>107000</v>
      </c>
    </row>
    <row r="308" spans="1:25" x14ac:dyDescent="0.35">
      <c r="A308" s="69"/>
      <c r="B308" s="69"/>
      <c r="C308" s="69"/>
      <c r="D308" s="69"/>
      <c r="E308" s="69"/>
      <c r="F308" s="69" t="s">
        <v>6492</v>
      </c>
      <c r="G308" s="69"/>
      <c r="H308" s="74">
        <v>400000</v>
      </c>
      <c r="I308" s="69"/>
      <c r="J308" s="69" t="s">
        <v>1765</v>
      </c>
      <c r="K308" s="69" t="s">
        <v>1765</v>
      </c>
      <c r="L308" s="69" t="s">
        <v>1765</v>
      </c>
      <c r="M308" s="69" t="s">
        <v>1765</v>
      </c>
      <c r="N308" s="69"/>
      <c r="O308" s="69"/>
      <c r="P308" s="69" t="s">
        <v>1765</v>
      </c>
      <c r="Q308" s="69" t="s">
        <v>1765</v>
      </c>
      <c r="R308" s="69"/>
      <c r="S308" s="69"/>
      <c r="T308" s="69"/>
      <c r="U308" s="69"/>
      <c r="V308" s="69"/>
      <c r="W308" s="121"/>
      <c r="X308" s="639">
        <f t="shared" si="8"/>
        <v>28000.000000000004</v>
      </c>
      <c r="Y308" s="74">
        <f t="shared" si="9"/>
        <v>428000</v>
      </c>
    </row>
    <row r="309" spans="1:25" x14ac:dyDescent="0.35">
      <c r="A309" s="69"/>
      <c r="B309" s="69"/>
      <c r="C309" s="69"/>
      <c r="D309" s="69"/>
      <c r="E309" s="69"/>
      <c r="F309" s="86" t="s">
        <v>994</v>
      </c>
      <c r="G309" s="86"/>
      <c r="H309" s="87">
        <f>SUM(H296:H308)</f>
        <v>4000000</v>
      </c>
      <c r="I309" s="69"/>
      <c r="J309" s="69"/>
      <c r="K309" s="75"/>
      <c r="L309" s="75"/>
      <c r="M309" s="75"/>
      <c r="N309" s="75"/>
      <c r="O309" s="69"/>
      <c r="P309" s="75"/>
      <c r="Q309" s="75"/>
      <c r="R309" s="69"/>
      <c r="S309" s="69"/>
      <c r="T309" s="69"/>
      <c r="U309" s="69"/>
      <c r="V309" s="69"/>
      <c r="W309" s="121"/>
      <c r="X309" s="639">
        <f t="shared" si="8"/>
        <v>280000</v>
      </c>
      <c r="Y309" s="87">
        <f t="shared" si="9"/>
        <v>4280000</v>
      </c>
    </row>
    <row r="310" spans="1:25" x14ac:dyDescent="0.35">
      <c r="A310" s="64"/>
      <c r="B310" s="64"/>
      <c r="C310" s="64"/>
      <c r="D310" s="64"/>
      <c r="E310" s="64"/>
      <c r="F310" s="89" t="s">
        <v>2245</v>
      </c>
      <c r="G310" s="64"/>
      <c r="H310" s="67"/>
      <c r="I310" s="64"/>
      <c r="J310" s="64"/>
      <c r="K310" s="68"/>
      <c r="L310" s="68"/>
      <c r="M310" s="68"/>
      <c r="N310" s="68"/>
      <c r="O310" s="64"/>
      <c r="P310" s="68"/>
      <c r="Q310" s="68"/>
      <c r="R310" s="64"/>
      <c r="S310" s="64"/>
      <c r="T310" s="64"/>
      <c r="U310" s="64"/>
      <c r="V310" s="64"/>
      <c r="W310" s="115"/>
      <c r="X310" s="639">
        <f t="shared" si="8"/>
        <v>0</v>
      </c>
      <c r="Y310" s="67">
        <f t="shared" si="9"/>
        <v>0</v>
      </c>
    </row>
    <row r="311" spans="1:25" x14ac:dyDescent="0.35">
      <c r="A311" s="69"/>
      <c r="B311" s="76"/>
      <c r="C311" s="76"/>
      <c r="D311" s="76"/>
      <c r="E311" s="76"/>
      <c r="F311" s="79" t="s">
        <v>6493</v>
      </c>
      <c r="G311" s="76"/>
      <c r="H311" s="118">
        <v>300000</v>
      </c>
      <c r="I311" s="76"/>
      <c r="J311" s="76" t="s">
        <v>1765</v>
      </c>
      <c r="K311" s="76" t="s">
        <v>1765</v>
      </c>
      <c r="L311" s="76" t="s">
        <v>1765</v>
      </c>
      <c r="M311" s="76" t="s">
        <v>1765</v>
      </c>
      <c r="N311" s="76"/>
      <c r="O311" s="76"/>
      <c r="P311" s="76" t="s">
        <v>1765</v>
      </c>
      <c r="Q311" s="76" t="s">
        <v>1765</v>
      </c>
      <c r="R311" s="76"/>
      <c r="S311" s="76"/>
      <c r="T311" s="76"/>
      <c r="U311" s="76"/>
      <c r="V311" s="76"/>
      <c r="W311" s="121"/>
      <c r="X311" s="639">
        <f t="shared" si="8"/>
        <v>21000.000000000004</v>
      </c>
      <c r="Y311" s="118">
        <f t="shared" si="9"/>
        <v>321000</v>
      </c>
    </row>
    <row r="312" spans="1:25" x14ac:dyDescent="0.35">
      <c r="A312" s="76"/>
      <c r="B312" s="76"/>
      <c r="C312" s="76"/>
      <c r="D312" s="76"/>
      <c r="E312" s="76"/>
      <c r="F312" s="79" t="s">
        <v>6494</v>
      </c>
      <c r="G312" s="76"/>
      <c r="H312" s="118">
        <v>300000</v>
      </c>
      <c r="I312" s="76"/>
      <c r="J312" s="76" t="s">
        <v>1562</v>
      </c>
      <c r="K312" s="130" t="s">
        <v>6193</v>
      </c>
      <c r="L312" s="130" t="s">
        <v>6193</v>
      </c>
      <c r="M312" s="130" t="s">
        <v>6193</v>
      </c>
      <c r="N312" s="119"/>
      <c r="O312" s="76"/>
      <c r="P312" s="119" t="s">
        <v>6193</v>
      </c>
      <c r="Q312" s="119" t="s">
        <v>6193</v>
      </c>
      <c r="R312" s="76"/>
      <c r="S312" s="76"/>
      <c r="T312" s="76"/>
      <c r="U312" s="76"/>
      <c r="V312" s="76"/>
      <c r="W312" s="121"/>
      <c r="X312" s="639">
        <f t="shared" si="8"/>
        <v>21000.000000000004</v>
      </c>
      <c r="Y312" s="118">
        <f t="shared" si="9"/>
        <v>321000</v>
      </c>
    </row>
    <row r="313" spans="1:25" x14ac:dyDescent="0.35">
      <c r="A313" s="76"/>
      <c r="B313" s="76"/>
      <c r="C313" s="76"/>
      <c r="D313" s="76"/>
      <c r="E313" s="76"/>
      <c r="F313" s="79" t="s">
        <v>6495</v>
      </c>
      <c r="G313" s="76"/>
      <c r="H313" s="118">
        <v>300000</v>
      </c>
      <c r="I313" s="76"/>
      <c r="J313" s="76" t="s">
        <v>1562</v>
      </c>
      <c r="K313" s="130" t="s">
        <v>6193</v>
      </c>
      <c r="L313" s="130" t="s">
        <v>6193</v>
      </c>
      <c r="M313" s="130" t="s">
        <v>6193</v>
      </c>
      <c r="N313" s="119"/>
      <c r="O313" s="76"/>
      <c r="P313" s="119" t="s">
        <v>6193</v>
      </c>
      <c r="Q313" s="119" t="s">
        <v>6193</v>
      </c>
      <c r="R313" s="76"/>
      <c r="S313" s="76"/>
      <c r="T313" s="76"/>
      <c r="U313" s="76"/>
      <c r="V313" s="76"/>
      <c r="W313" s="121"/>
      <c r="X313" s="639">
        <f t="shared" si="8"/>
        <v>21000.000000000004</v>
      </c>
      <c r="Y313" s="118">
        <f t="shared" si="9"/>
        <v>321000</v>
      </c>
    </row>
    <row r="314" spans="1:25" x14ac:dyDescent="0.35">
      <c r="A314" s="69"/>
      <c r="B314" s="69"/>
      <c r="C314" s="69"/>
      <c r="D314" s="69"/>
      <c r="E314" s="69"/>
      <c r="F314" s="79" t="s">
        <v>6496</v>
      </c>
      <c r="G314" s="69"/>
      <c r="H314" s="118">
        <v>300000</v>
      </c>
      <c r="I314" s="69"/>
      <c r="J314" s="76" t="s">
        <v>1765</v>
      </c>
      <c r="K314" s="76" t="s">
        <v>1765</v>
      </c>
      <c r="L314" s="76" t="s">
        <v>1765</v>
      </c>
      <c r="M314" s="76" t="s">
        <v>1765</v>
      </c>
      <c r="N314" s="76"/>
      <c r="O314" s="76"/>
      <c r="P314" s="76" t="s">
        <v>1765</v>
      </c>
      <c r="Q314" s="76" t="s">
        <v>1765</v>
      </c>
      <c r="R314" s="69"/>
      <c r="S314" s="69"/>
      <c r="T314" s="69"/>
      <c r="U314" s="69"/>
      <c r="V314" s="69"/>
      <c r="W314" s="116"/>
      <c r="X314" s="639">
        <f t="shared" si="8"/>
        <v>21000.000000000004</v>
      </c>
      <c r="Y314" s="118">
        <f t="shared" si="9"/>
        <v>321000</v>
      </c>
    </row>
    <row r="315" spans="1:25" x14ac:dyDescent="0.35">
      <c r="A315" s="76"/>
      <c r="B315" s="76"/>
      <c r="C315" s="76"/>
      <c r="D315" s="76"/>
      <c r="E315" s="76"/>
      <c r="F315" s="79" t="s">
        <v>6497</v>
      </c>
      <c r="G315" s="76"/>
      <c r="H315" s="118">
        <v>300000</v>
      </c>
      <c r="I315" s="76"/>
      <c r="J315" s="76" t="s">
        <v>6498</v>
      </c>
      <c r="K315" s="119" t="s">
        <v>6193</v>
      </c>
      <c r="L315" s="119" t="s">
        <v>6193</v>
      </c>
      <c r="M315" s="119" t="s">
        <v>6193</v>
      </c>
      <c r="N315" s="119"/>
      <c r="O315" s="76"/>
      <c r="P315" s="119" t="s">
        <v>6193</v>
      </c>
      <c r="Q315" s="119" t="s">
        <v>6193</v>
      </c>
      <c r="R315" s="76"/>
      <c r="S315" s="76"/>
      <c r="T315" s="76"/>
      <c r="U315" s="76"/>
      <c r="V315" s="76"/>
      <c r="W315" s="121"/>
      <c r="X315" s="639">
        <f t="shared" si="8"/>
        <v>21000.000000000004</v>
      </c>
      <c r="Y315" s="118">
        <f t="shared" si="9"/>
        <v>321000</v>
      </c>
    </row>
    <row r="316" spans="1:25" x14ac:dyDescent="0.35">
      <c r="A316" s="76"/>
      <c r="B316" s="76"/>
      <c r="C316" s="76"/>
      <c r="D316" s="76"/>
      <c r="E316" s="76"/>
      <c r="F316" s="79" t="s">
        <v>6499</v>
      </c>
      <c r="G316" s="76"/>
      <c r="H316" s="118">
        <v>300000</v>
      </c>
      <c r="I316" s="76"/>
      <c r="J316" s="76" t="s">
        <v>6500</v>
      </c>
      <c r="K316" s="130" t="s">
        <v>6193</v>
      </c>
      <c r="L316" s="119" t="s">
        <v>6501</v>
      </c>
      <c r="M316" s="119">
        <v>1502075904131540</v>
      </c>
      <c r="N316" s="119"/>
      <c r="O316" s="76"/>
      <c r="P316" s="119" t="s">
        <v>6193</v>
      </c>
      <c r="Q316" s="119" t="s">
        <v>6193</v>
      </c>
      <c r="R316" s="76"/>
      <c r="S316" s="76"/>
      <c r="T316" s="76"/>
      <c r="U316" s="76"/>
      <c r="V316" s="76"/>
      <c r="W316" s="121"/>
      <c r="X316" s="639">
        <f t="shared" si="8"/>
        <v>21000.000000000004</v>
      </c>
      <c r="Y316" s="118">
        <f t="shared" si="9"/>
        <v>321000</v>
      </c>
    </row>
    <row r="317" spans="1:25" x14ac:dyDescent="0.35">
      <c r="A317" s="76"/>
      <c r="B317" s="76"/>
      <c r="C317" s="76"/>
      <c r="D317" s="76"/>
      <c r="E317" s="76"/>
      <c r="F317" s="79" t="s">
        <v>6502</v>
      </c>
      <c r="G317" s="76"/>
      <c r="H317" s="118">
        <v>300000</v>
      </c>
      <c r="I317" s="76"/>
      <c r="J317" s="76" t="s">
        <v>6500</v>
      </c>
      <c r="K317" s="130" t="s">
        <v>6193</v>
      </c>
      <c r="L317" s="119" t="s">
        <v>6501</v>
      </c>
      <c r="M317" s="119">
        <v>1502075904091540</v>
      </c>
      <c r="N317" s="119"/>
      <c r="O317" s="76"/>
      <c r="P317" s="119" t="s">
        <v>6193</v>
      </c>
      <c r="Q317" s="119" t="s">
        <v>6193</v>
      </c>
      <c r="R317" s="76"/>
      <c r="S317" s="76"/>
      <c r="T317" s="76"/>
      <c r="U317" s="76"/>
      <c r="V317" s="76"/>
      <c r="W317" s="116"/>
      <c r="X317" s="639">
        <f t="shared" si="8"/>
        <v>21000.000000000004</v>
      </c>
      <c r="Y317" s="118">
        <f t="shared" si="9"/>
        <v>321000</v>
      </c>
    </row>
    <row r="318" spans="1:25" x14ac:dyDescent="0.35">
      <c r="A318" s="69"/>
      <c r="B318" s="69"/>
      <c r="C318" s="69"/>
      <c r="D318" s="69"/>
      <c r="E318" s="69"/>
      <c r="F318" s="79" t="s">
        <v>6503</v>
      </c>
      <c r="G318" s="69"/>
      <c r="H318" s="118">
        <v>300000</v>
      </c>
      <c r="I318" s="69"/>
      <c r="J318" s="76" t="s">
        <v>6504</v>
      </c>
      <c r="K318" s="130" t="s">
        <v>6193</v>
      </c>
      <c r="L318" s="119" t="s">
        <v>6505</v>
      </c>
      <c r="M318" s="75">
        <v>1150640059</v>
      </c>
      <c r="N318" s="75"/>
      <c r="O318" s="69"/>
      <c r="P318" s="119" t="s">
        <v>6193</v>
      </c>
      <c r="Q318" s="119" t="s">
        <v>6193</v>
      </c>
      <c r="R318" s="69"/>
      <c r="S318" s="69"/>
      <c r="T318" s="69"/>
      <c r="U318" s="69"/>
      <c r="V318" s="69"/>
      <c r="W318" s="116"/>
      <c r="X318" s="639">
        <f t="shared" si="8"/>
        <v>21000.000000000004</v>
      </c>
      <c r="Y318" s="118">
        <f t="shared" si="9"/>
        <v>321000</v>
      </c>
    </row>
    <row r="319" spans="1:25" x14ac:dyDescent="0.35">
      <c r="A319" s="69"/>
      <c r="B319" s="69"/>
      <c r="C319" s="69"/>
      <c r="D319" s="69"/>
      <c r="E319" s="69"/>
      <c r="F319" s="79" t="s">
        <v>6506</v>
      </c>
      <c r="G319" s="76"/>
      <c r="H319" s="118">
        <v>300000</v>
      </c>
      <c r="I319" s="76"/>
      <c r="J319" s="76" t="s">
        <v>6500</v>
      </c>
      <c r="K319" s="130" t="s">
        <v>6193</v>
      </c>
      <c r="L319" s="119" t="s">
        <v>6501</v>
      </c>
      <c r="M319" s="119">
        <v>1502075902051540</v>
      </c>
      <c r="N319" s="75"/>
      <c r="O319" s="69"/>
      <c r="P319" s="119" t="s">
        <v>6193</v>
      </c>
      <c r="Q319" s="119" t="s">
        <v>6193</v>
      </c>
      <c r="R319" s="69"/>
      <c r="S319" s="69"/>
      <c r="T319" s="69"/>
      <c r="U319" s="69"/>
      <c r="V319" s="69"/>
      <c r="W319" s="116"/>
      <c r="X319" s="639">
        <f t="shared" si="8"/>
        <v>21000.000000000004</v>
      </c>
      <c r="Y319" s="118">
        <f t="shared" si="9"/>
        <v>321000</v>
      </c>
    </row>
    <row r="320" spans="1:25" x14ac:dyDescent="0.35">
      <c r="A320" s="76"/>
      <c r="B320" s="76"/>
      <c r="C320" s="76"/>
      <c r="D320" s="76"/>
      <c r="E320" s="76"/>
      <c r="F320" s="79" t="s">
        <v>6507</v>
      </c>
      <c r="G320" s="76"/>
      <c r="H320" s="118">
        <v>300000</v>
      </c>
      <c r="I320" s="76"/>
      <c r="J320" s="76" t="s">
        <v>6500</v>
      </c>
      <c r="K320" s="130" t="s">
        <v>6193</v>
      </c>
      <c r="L320" s="119" t="s">
        <v>6501</v>
      </c>
      <c r="M320" s="119">
        <v>1502075901011540</v>
      </c>
      <c r="N320" s="119"/>
      <c r="O320" s="76"/>
      <c r="P320" s="119" t="s">
        <v>6193</v>
      </c>
      <c r="Q320" s="119" t="s">
        <v>6193</v>
      </c>
      <c r="R320" s="76"/>
      <c r="S320" s="76"/>
      <c r="T320" s="76"/>
      <c r="U320" s="76"/>
      <c r="V320" s="76"/>
      <c r="W320" s="121"/>
      <c r="X320" s="639">
        <f t="shared" si="8"/>
        <v>21000.000000000004</v>
      </c>
      <c r="Y320" s="118">
        <f t="shared" si="9"/>
        <v>321000</v>
      </c>
    </row>
    <row r="321" spans="1:25" x14ac:dyDescent="0.35">
      <c r="A321" s="76"/>
      <c r="B321" s="76"/>
      <c r="C321" s="76"/>
      <c r="D321" s="76"/>
      <c r="E321" s="76"/>
      <c r="F321" s="79" t="s">
        <v>6508</v>
      </c>
      <c r="G321" s="69"/>
      <c r="H321" s="118">
        <v>300000</v>
      </c>
      <c r="I321" s="69"/>
      <c r="J321" s="76" t="s">
        <v>6504</v>
      </c>
      <c r="K321" s="130" t="s">
        <v>6193</v>
      </c>
      <c r="L321" s="119" t="s">
        <v>6505</v>
      </c>
      <c r="M321" s="75">
        <v>1150640060</v>
      </c>
      <c r="N321" s="119"/>
      <c r="O321" s="76"/>
      <c r="P321" s="119" t="s">
        <v>6193</v>
      </c>
      <c r="Q321" s="119" t="s">
        <v>6193</v>
      </c>
      <c r="R321" s="76"/>
      <c r="S321" s="76"/>
      <c r="T321" s="76"/>
      <c r="U321" s="76"/>
      <c r="V321" s="76"/>
      <c r="W321" s="121"/>
      <c r="X321" s="639">
        <f t="shared" si="8"/>
        <v>21000.000000000004</v>
      </c>
      <c r="Y321" s="118">
        <f t="shared" si="9"/>
        <v>321000</v>
      </c>
    </row>
    <row r="322" spans="1:25" x14ac:dyDescent="0.35">
      <c r="A322" s="76"/>
      <c r="B322" s="76"/>
      <c r="C322" s="76"/>
      <c r="D322" s="76"/>
      <c r="E322" s="76"/>
      <c r="F322" s="79" t="s">
        <v>6509</v>
      </c>
      <c r="G322" s="69"/>
      <c r="H322" s="118">
        <v>300000</v>
      </c>
      <c r="I322" s="69"/>
      <c r="J322" s="76" t="s">
        <v>6504</v>
      </c>
      <c r="K322" s="130" t="s">
        <v>6193</v>
      </c>
      <c r="L322" s="119" t="s">
        <v>6505</v>
      </c>
      <c r="M322" s="75">
        <v>1150640063</v>
      </c>
      <c r="N322" s="119"/>
      <c r="O322" s="76"/>
      <c r="P322" s="119" t="s">
        <v>6193</v>
      </c>
      <c r="Q322" s="119" t="s">
        <v>6193</v>
      </c>
      <c r="R322" s="76"/>
      <c r="S322" s="76"/>
      <c r="T322" s="76"/>
      <c r="U322" s="76"/>
      <c r="V322" s="76"/>
      <c r="W322" s="121"/>
      <c r="X322" s="639">
        <f t="shared" si="8"/>
        <v>21000.000000000004</v>
      </c>
      <c r="Y322" s="118">
        <f t="shared" si="9"/>
        <v>321000</v>
      </c>
    </row>
    <row r="323" spans="1:25" x14ac:dyDescent="0.35">
      <c r="A323" s="76"/>
      <c r="B323" s="76"/>
      <c r="C323" s="76"/>
      <c r="D323" s="76"/>
      <c r="E323" s="76"/>
      <c r="F323" s="79" t="s">
        <v>6510</v>
      </c>
      <c r="G323" s="76"/>
      <c r="H323" s="118">
        <v>300000</v>
      </c>
      <c r="I323" s="76"/>
      <c r="J323" s="76" t="s">
        <v>6500</v>
      </c>
      <c r="K323" s="130" t="s">
        <v>6193</v>
      </c>
      <c r="L323" s="119" t="s">
        <v>6501</v>
      </c>
      <c r="M323" s="119" t="s">
        <v>6193</v>
      </c>
      <c r="N323" s="119"/>
      <c r="O323" s="76"/>
      <c r="P323" s="119" t="s">
        <v>6193</v>
      </c>
      <c r="Q323" s="119" t="s">
        <v>6193</v>
      </c>
      <c r="R323" s="76"/>
      <c r="S323" s="76"/>
      <c r="T323" s="76"/>
      <c r="U323" s="76"/>
      <c r="V323" s="76"/>
      <c r="W323" s="116"/>
      <c r="X323" s="639">
        <f t="shared" si="8"/>
        <v>21000.000000000004</v>
      </c>
      <c r="Y323" s="118">
        <f t="shared" si="9"/>
        <v>321000</v>
      </c>
    </row>
    <row r="324" spans="1:25" x14ac:dyDescent="0.35">
      <c r="A324" s="69"/>
      <c r="B324" s="69"/>
      <c r="C324" s="69"/>
      <c r="D324" s="69"/>
      <c r="E324" s="69"/>
      <c r="F324" s="79" t="s">
        <v>6511</v>
      </c>
      <c r="G324" s="76"/>
      <c r="H324" s="118">
        <v>300000</v>
      </c>
      <c r="I324" s="76"/>
      <c r="J324" s="76" t="s">
        <v>6500</v>
      </c>
      <c r="K324" s="130" t="s">
        <v>6193</v>
      </c>
      <c r="L324" s="119" t="s">
        <v>6501</v>
      </c>
      <c r="M324" s="119" t="s">
        <v>6193</v>
      </c>
      <c r="N324" s="75"/>
      <c r="O324" s="69"/>
      <c r="P324" s="119" t="s">
        <v>6193</v>
      </c>
      <c r="Q324" s="119" t="s">
        <v>6193</v>
      </c>
      <c r="R324" s="69"/>
      <c r="S324" s="69"/>
      <c r="T324" s="69"/>
      <c r="U324" s="69"/>
      <c r="V324" s="69"/>
      <c r="W324" s="116"/>
      <c r="X324" s="639">
        <f t="shared" si="8"/>
        <v>21000.000000000004</v>
      </c>
      <c r="Y324" s="118">
        <f t="shared" si="9"/>
        <v>321000</v>
      </c>
    </row>
    <row r="325" spans="1:25" x14ac:dyDescent="0.35">
      <c r="A325" s="69"/>
      <c r="B325" s="69"/>
      <c r="C325" s="69"/>
      <c r="D325" s="69"/>
      <c r="E325" s="69"/>
      <c r="F325" s="79" t="s">
        <v>6512</v>
      </c>
      <c r="G325" s="69"/>
      <c r="H325" s="118">
        <v>300000</v>
      </c>
      <c r="I325" s="69"/>
      <c r="J325" s="76" t="s">
        <v>6504</v>
      </c>
      <c r="K325" s="130" t="s">
        <v>6193</v>
      </c>
      <c r="L325" s="119" t="s">
        <v>6505</v>
      </c>
      <c r="M325" s="119" t="s">
        <v>6193</v>
      </c>
      <c r="N325" s="75"/>
      <c r="O325" s="69"/>
      <c r="P325" s="119" t="s">
        <v>6193</v>
      </c>
      <c r="Q325" s="119" t="s">
        <v>6193</v>
      </c>
      <c r="R325" s="69"/>
      <c r="S325" s="69"/>
      <c r="T325" s="69"/>
      <c r="U325" s="69"/>
      <c r="V325" s="69"/>
      <c r="W325" s="116"/>
      <c r="X325" s="639">
        <f t="shared" si="8"/>
        <v>21000.000000000004</v>
      </c>
      <c r="Y325" s="118">
        <f t="shared" si="9"/>
        <v>321000</v>
      </c>
    </row>
    <row r="326" spans="1:25" x14ac:dyDescent="0.35">
      <c r="A326" s="76"/>
      <c r="B326" s="76"/>
      <c r="C326" s="76"/>
      <c r="D326" s="76"/>
      <c r="E326" s="76"/>
      <c r="F326" s="79" t="s">
        <v>6513</v>
      </c>
      <c r="G326" s="76"/>
      <c r="H326" s="118">
        <v>300000</v>
      </c>
      <c r="I326" s="76"/>
      <c r="J326" s="76" t="s">
        <v>6500</v>
      </c>
      <c r="K326" s="130" t="s">
        <v>6193</v>
      </c>
      <c r="L326" s="119" t="s">
        <v>6501</v>
      </c>
      <c r="M326" s="119" t="s">
        <v>6193</v>
      </c>
      <c r="N326" s="119"/>
      <c r="O326" s="76"/>
      <c r="P326" s="119" t="s">
        <v>6193</v>
      </c>
      <c r="Q326" s="119" t="s">
        <v>6193</v>
      </c>
      <c r="R326" s="76"/>
      <c r="S326" s="76"/>
      <c r="T326" s="76"/>
      <c r="U326" s="76"/>
      <c r="V326" s="76"/>
      <c r="W326" s="121"/>
      <c r="X326" s="639">
        <f t="shared" ref="X326:X389" si="10">H326*X$4</f>
        <v>21000.000000000004</v>
      </c>
      <c r="Y326" s="118">
        <f t="shared" ref="Y326:Y389" si="11">H326+X326</f>
        <v>321000</v>
      </c>
    </row>
    <row r="327" spans="1:25" x14ac:dyDescent="0.35">
      <c r="A327" s="76"/>
      <c r="B327" s="76"/>
      <c r="C327" s="76"/>
      <c r="D327" s="76"/>
      <c r="E327" s="76"/>
      <c r="F327" s="79" t="s">
        <v>6514</v>
      </c>
      <c r="G327" s="76"/>
      <c r="H327" s="118">
        <v>300000</v>
      </c>
      <c r="I327" s="76"/>
      <c r="J327" s="76" t="s">
        <v>6500</v>
      </c>
      <c r="K327" s="130" t="s">
        <v>6193</v>
      </c>
      <c r="L327" s="119" t="s">
        <v>6501</v>
      </c>
      <c r="M327" s="119" t="s">
        <v>6193</v>
      </c>
      <c r="N327" s="119"/>
      <c r="O327" s="76"/>
      <c r="P327" s="119" t="s">
        <v>6193</v>
      </c>
      <c r="Q327" s="119" t="s">
        <v>6193</v>
      </c>
      <c r="R327" s="76"/>
      <c r="S327" s="76"/>
      <c r="T327" s="76"/>
      <c r="U327" s="76"/>
      <c r="V327" s="76"/>
      <c r="W327" s="121"/>
      <c r="X327" s="639">
        <f t="shared" si="10"/>
        <v>21000.000000000004</v>
      </c>
      <c r="Y327" s="118">
        <f t="shared" si="11"/>
        <v>321000</v>
      </c>
    </row>
    <row r="328" spans="1:25" x14ac:dyDescent="0.35">
      <c r="A328" s="76"/>
      <c r="B328" s="76"/>
      <c r="C328" s="76"/>
      <c r="D328" s="76"/>
      <c r="E328" s="76"/>
      <c r="F328" s="79" t="s">
        <v>6515</v>
      </c>
      <c r="G328" s="69"/>
      <c r="H328" s="118">
        <v>300000</v>
      </c>
      <c r="I328" s="69"/>
      <c r="J328" s="76" t="s">
        <v>6504</v>
      </c>
      <c r="K328" s="130" t="s">
        <v>6193</v>
      </c>
      <c r="L328" s="119" t="s">
        <v>6505</v>
      </c>
      <c r="M328" s="119" t="s">
        <v>6193</v>
      </c>
      <c r="N328" s="119"/>
      <c r="O328" s="76"/>
      <c r="P328" s="119" t="s">
        <v>6193</v>
      </c>
      <c r="Q328" s="119" t="s">
        <v>6193</v>
      </c>
      <c r="R328" s="76"/>
      <c r="S328" s="76"/>
      <c r="T328" s="76"/>
      <c r="U328" s="76"/>
      <c r="V328" s="76"/>
      <c r="W328" s="116"/>
      <c r="X328" s="639">
        <f t="shared" si="10"/>
        <v>21000.000000000004</v>
      </c>
      <c r="Y328" s="118">
        <f t="shared" si="11"/>
        <v>321000</v>
      </c>
    </row>
    <row r="329" spans="1:25" x14ac:dyDescent="0.35">
      <c r="A329" s="69"/>
      <c r="B329" s="69"/>
      <c r="C329" s="69"/>
      <c r="D329" s="69"/>
      <c r="E329" s="69"/>
      <c r="F329" s="79" t="s">
        <v>6516</v>
      </c>
      <c r="G329" s="69"/>
      <c r="H329" s="118">
        <v>300000</v>
      </c>
      <c r="I329" s="69"/>
      <c r="J329" s="76" t="s">
        <v>212</v>
      </c>
      <c r="K329" s="130" t="s">
        <v>6193</v>
      </c>
      <c r="L329" s="119" t="s">
        <v>6517</v>
      </c>
      <c r="M329" s="69" t="s">
        <v>6518</v>
      </c>
      <c r="N329" s="75"/>
      <c r="O329" s="69"/>
      <c r="P329" s="119" t="s">
        <v>6519</v>
      </c>
      <c r="Q329" s="75" t="s">
        <v>6520</v>
      </c>
      <c r="R329" s="69"/>
      <c r="S329" s="69"/>
      <c r="T329" s="69"/>
      <c r="U329" s="69"/>
      <c r="V329" s="69"/>
      <c r="W329" s="116"/>
      <c r="X329" s="639">
        <f t="shared" si="10"/>
        <v>21000.000000000004</v>
      </c>
      <c r="Y329" s="118">
        <f t="shared" si="11"/>
        <v>321000</v>
      </c>
    </row>
    <row r="330" spans="1:25" x14ac:dyDescent="0.35">
      <c r="A330" s="69"/>
      <c r="B330" s="69"/>
      <c r="C330" s="69"/>
      <c r="D330" s="69"/>
      <c r="E330" s="69"/>
      <c r="F330" s="79" t="s">
        <v>6521</v>
      </c>
      <c r="G330" s="69"/>
      <c r="H330" s="118">
        <v>300000</v>
      </c>
      <c r="I330" s="69"/>
      <c r="J330" s="76" t="s">
        <v>212</v>
      </c>
      <c r="K330" s="130" t="s">
        <v>6193</v>
      </c>
      <c r="L330" s="119" t="s">
        <v>6517</v>
      </c>
      <c r="M330" s="69" t="s">
        <v>6522</v>
      </c>
      <c r="N330" s="75"/>
      <c r="O330" s="69"/>
      <c r="P330" s="119" t="s">
        <v>6519</v>
      </c>
      <c r="Q330" s="75" t="s">
        <v>6520</v>
      </c>
      <c r="R330" s="69"/>
      <c r="S330" s="69"/>
      <c r="T330" s="69"/>
      <c r="U330" s="69"/>
      <c r="V330" s="69"/>
      <c r="W330" s="116"/>
      <c r="X330" s="639">
        <f t="shared" si="10"/>
        <v>21000.000000000004</v>
      </c>
      <c r="Y330" s="118">
        <f t="shared" si="11"/>
        <v>321000</v>
      </c>
    </row>
    <row r="331" spans="1:25" x14ac:dyDescent="0.35">
      <c r="A331" s="76"/>
      <c r="B331" s="76"/>
      <c r="C331" s="76"/>
      <c r="D331" s="76"/>
      <c r="E331" s="76"/>
      <c r="F331" s="79" t="s">
        <v>6523</v>
      </c>
      <c r="G331" s="76"/>
      <c r="H331" s="118">
        <v>300000</v>
      </c>
      <c r="I331" s="76"/>
      <c r="J331" s="76" t="s">
        <v>212</v>
      </c>
      <c r="K331" s="130" t="s">
        <v>6193</v>
      </c>
      <c r="L331" s="119" t="s">
        <v>6517</v>
      </c>
      <c r="M331" s="76" t="s">
        <v>6524</v>
      </c>
      <c r="N331" s="119"/>
      <c r="O331" s="76"/>
      <c r="P331" s="119" t="s">
        <v>6519</v>
      </c>
      <c r="Q331" s="75" t="s">
        <v>6520</v>
      </c>
      <c r="R331" s="76"/>
      <c r="S331" s="76"/>
      <c r="T331" s="76"/>
      <c r="U331" s="76"/>
      <c r="V331" s="76"/>
      <c r="W331" s="121"/>
      <c r="X331" s="639">
        <f t="shared" si="10"/>
        <v>21000.000000000004</v>
      </c>
      <c r="Y331" s="118">
        <f t="shared" si="11"/>
        <v>321000</v>
      </c>
    </row>
    <row r="332" spans="1:25" x14ac:dyDescent="0.35">
      <c r="A332" s="76"/>
      <c r="B332" s="76"/>
      <c r="C332" s="76"/>
      <c r="D332" s="76"/>
      <c r="E332" s="76"/>
      <c r="F332" s="79" t="s">
        <v>6525</v>
      </c>
      <c r="G332" s="76"/>
      <c r="H332" s="118">
        <v>300000</v>
      </c>
      <c r="I332" s="76"/>
      <c r="J332" s="76" t="s">
        <v>212</v>
      </c>
      <c r="K332" s="130" t="s">
        <v>6193</v>
      </c>
      <c r="L332" s="119" t="s">
        <v>6517</v>
      </c>
      <c r="M332" s="76" t="s">
        <v>6526</v>
      </c>
      <c r="N332" s="119"/>
      <c r="O332" s="76"/>
      <c r="P332" s="119" t="s">
        <v>6519</v>
      </c>
      <c r="Q332" s="75" t="s">
        <v>6520</v>
      </c>
      <c r="R332" s="76"/>
      <c r="S332" s="76"/>
      <c r="T332" s="76"/>
      <c r="U332" s="76"/>
      <c r="V332" s="76"/>
      <c r="W332" s="121"/>
      <c r="X332" s="639">
        <f t="shared" si="10"/>
        <v>21000.000000000004</v>
      </c>
      <c r="Y332" s="118">
        <f t="shared" si="11"/>
        <v>321000</v>
      </c>
    </row>
    <row r="333" spans="1:25" x14ac:dyDescent="0.35">
      <c r="A333" s="76"/>
      <c r="B333" s="76"/>
      <c r="C333" s="76"/>
      <c r="D333" s="76"/>
      <c r="E333" s="76"/>
      <c r="F333" s="79" t="s">
        <v>6527</v>
      </c>
      <c r="G333" s="76"/>
      <c r="H333" s="118">
        <v>300000</v>
      </c>
      <c r="I333" s="76"/>
      <c r="J333" s="76" t="s">
        <v>1147</v>
      </c>
      <c r="K333" s="130" t="s">
        <v>6193</v>
      </c>
      <c r="L333" s="119" t="s">
        <v>6528</v>
      </c>
      <c r="M333" s="119" t="s">
        <v>6529</v>
      </c>
      <c r="N333" s="119"/>
      <c r="O333" s="76"/>
      <c r="P333" s="119" t="s">
        <v>6193</v>
      </c>
      <c r="Q333" s="119" t="s">
        <v>6193</v>
      </c>
      <c r="R333" s="76"/>
      <c r="S333" s="76"/>
      <c r="T333" s="76"/>
      <c r="U333" s="76"/>
      <c r="V333" s="76"/>
      <c r="W333" s="116"/>
      <c r="X333" s="639">
        <f t="shared" si="10"/>
        <v>21000.000000000004</v>
      </c>
      <c r="Y333" s="118">
        <f t="shared" si="11"/>
        <v>321000</v>
      </c>
    </row>
    <row r="334" spans="1:25" x14ac:dyDescent="0.35">
      <c r="A334" s="69"/>
      <c r="B334" s="69"/>
      <c r="C334" s="69"/>
      <c r="D334" s="69"/>
      <c r="E334" s="69"/>
      <c r="F334" s="79" t="s">
        <v>6530</v>
      </c>
      <c r="G334" s="69"/>
      <c r="H334" s="118">
        <v>300000</v>
      </c>
      <c r="I334" s="69"/>
      <c r="J334" s="76" t="s">
        <v>1147</v>
      </c>
      <c r="K334" s="130" t="s">
        <v>6193</v>
      </c>
      <c r="L334" s="119" t="s">
        <v>6528</v>
      </c>
      <c r="M334" s="75" t="s">
        <v>6531</v>
      </c>
      <c r="N334" s="75"/>
      <c r="O334" s="69"/>
      <c r="P334" s="119" t="s">
        <v>6193</v>
      </c>
      <c r="Q334" s="119" t="s">
        <v>6193</v>
      </c>
      <c r="R334" s="69"/>
      <c r="S334" s="69"/>
      <c r="T334" s="69"/>
      <c r="U334" s="69"/>
      <c r="V334" s="69"/>
      <c r="W334" s="116"/>
      <c r="X334" s="639">
        <f t="shared" si="10"/>
        <v>21000.000000000004</v>
      </c>
      <c r="Y334" s="118">
        <f t="shared" si="11"/>
        <v>321000</v>
      </c>
    </row>
    <row r="335" spans="1:25" x14ac:dyDescent="0.35">
      <c r="A335" s="69"/>
      <c r="B335" s="69"/>
      <c r="C335" s="69"/>
      <c r="D335" s="69"/>
      <c r="E335" s="69"/>
      <c r="F335" s="79" t="s">
        <v>6532</v>
      </c>
      <c r="G335" s="69"/>
      <c r="H335" s="118">
        <v>300000</v>
      </c>
      <c r="I335" s="69"/>
      <c r="J335" s="76" t="s">
        <v>1147</v>
      </c>
      <c r="K335" s="130" t="s">
        <v>6193</v>
      </c>
      <c r="L335" s="119" t="s">
        <v>6528</v>
      </c>
      <c r="M335" s="75" t="s">
        <v>6533</v>
      </c>
      <c r="N335" s="75"/>
      <c r="O335" s="69"/>
      <c r="P335" s="119" t="s">
        <v>6193</v>
      </c>
      <c r="Q335" s="119" t="s">
        <v>6193</v>
      </c>
      <c r="R335" s="69"/>
      <c r="S335" s="69"/>
      <c r="T335" s="69"/>
      <c r="U335" s="69"/>
      <c r="V335" s="69"/>
      <c r="W335" s="116"/>
      <c r="X335" s="639">
        <f t="shared" si="10"/>
        <v>21000.000000000004</v>
      </c>
      <c r="Y335" s="118">
        <f t="shared" si="11"/>
        <v>321000</v>
      </c>
    </row>
    <row r="336" spans="1:25" x14ac:dyDescent="0.35">
      <c r="A336" s="76"/>
      <c r="B336" s="76"/>
      <c r="C336" s="76"/>
      <c r="D336" s="76"/>
      <c r="E336" s="76"/>
      <c r="F336" s="79" t="s">
        <v>6534</v>
      </c>
      <c r="G336" s="76"/>
      <c r="H336" s="118">
        <v>300000</v>
      </c>
      <c r="I336" s="76"/>
      <c r="J336" s="76" t="s">
        <v>6500</v>
      </c>
      <c r="K336" s="130" t="s">
        <v>6193</v>
      </c>
      <c r="L336" s="119" t="s">
        <v>6501</v>
      </c>
      <c r="M336" s="119" t="s">
        <v>6193</v>
      </c>
      <c r="N336" s="119"/>
      <c r="O336" s="76"/>
      <c r="P336" s="119" t="s">
        <v>6193</v>
      </c>
      <c r="Q336" s="119" t="s">
        <v>6193</v>
      </c>
      <c r="R336" s="76"/>
      <c r="S336" s="76"/>
      <c r="T336" s="76"/>
      <c r="U336" s="76"/>
      <c r="V336" s="76"/>
      <c r="W336" s="116"/>
      <c r="X336" s="639">
        <f t="shared" si="10"/>
        <v>21000.000000000004</v>
      </c>
      <c r="Y336" s="118">
        <f t="shared" si="11"/>
        <v>321000</v>
      </c>
    </row>
    <row r="337" spans="1:25" x14ac:dyDescent="0.35">
      <c r="A337" s="69"/>
      <c r="B337" s="69"/>
      <c r="C337" s="69"/>
      <c r="D337" s="69"/>
      <c r="E337" s="69"/>
      <c r="F337" s="79" t="s">
        <v>6535</v>
      </c>
      <c r="G337" s="69"/>
      <c r="H337" s="118">
        <v>300000</v>
      </c>
      <c r="I337" s="69"/>
      <c r="J337" s="76" t="s">
        <v>6500</v>
      </c>
      <c r="K337" s="130" t="s">
        <v>6193</v>
      </c>
      <c r="L337" s="119" t="s">
        <v>6501</v>
      </c>
      <c r="M337" s="119" t="s">
        <v>6193</v>
      </c>
      <c r="N337" s="75"/>
      <c r="O337" s="69"/>
      <c r="P337" s="119" t="s">
        <v>6193</v>
      </c>
      <c r="Q337" s="119" t="s">
        <v>6193</v>
      </c>
      <c r="R337" s="69"/>
      <c r="S337" s="69"/>
      <c r="T337" s="69"/>
      <c r="U337" s="69"/>
      <c r="V337" s="69"/>
      <c r="W337" s="116"/>
      <c r="X337" s="639">
        <f t="shared" si="10"/>
        <v>21000.000000000004</v>
      </c>
      <c r="Y337" s="118">
        <f t="shared" si="11"/>
        <v>321000</v>
      </c>
    </row>
    <row r="338" spans="1:25" x14ac:dyDescent="0.35">
      <c r="A338" s="76"/>
      <c r="B338" s="76"/>
      <c r="C338" s="76"/>
      <c r="D338" s="76"/>
      <c r="E338" s="76"/>
      <c r="F338" s="79" t="s">
        <v>6536</v>
      </c>
      <c r="G338" s="76"/>
      <c r="H338" s="118">
        <v>300000</v>
      </c>
      <c r="I338" s="76"/>
      <c r="J338" s="76" t="s">
        <v>6504</v>
      </c>
      <c r="K338" s="130" t="s">
        <v>6193</v>
      </c>
      <c r="L338" s="119" t="s">
        <v>6537</v>
      </c>
      <c r="M338" s="119" t="s">
        <v>6193</v>
      </c>
      <c r="N338" s="119"/>
      <c r="O338" s="76"/>
      <c r="P338" s="119" t="s">
        <v>6193</v>
      </c>
      <c r="Q338" s="119" t="s">
        <v>6193</v>
      </c>
      <c r="R338" s="76"/>
      <c r="S338" s="76"/>
      <c r="T338" s="76"/>
      <c r="U338" s="76"/>
      <c r="V338" s="76"/>
      <c r="W338" s="121"/>
      <c r="X338" s="639">
        <f t="shared" si="10"/>
        <v>21000.000000000004</v>
      </c>
      <c r="Y338" s="118">
        <f t="shared" si="11"/>
        <v>321000</v>
      </c>
    </row>
    <row r="339" spans="1:25" x14ac:dyDescent="0.35">
      <c r="A339" s="76"/>
      <c r="B339" s="76"/>
      <c r="C339" s="76"/>
      <c r="D339" s="76"/>
      <c r="E339" s="76"/>
      <c r="F339" s="79" t="s">
        <v>6538</v>
      </c>
      <c r="G339" s="76"/>
      <c r="H339" s="118">
        <v>300000</v>
      </c>
      <c r="I339" s="76"/>
      <c r="J339" s="76" t="s">
        <v>1147</v>
      </c>
      <c r="K339" s="130" t="s">
        <v>6193</v>
      </c>
      <c r="L339" s="119" t="s">
        <v>6528</v>
      </c>
      <c r="M339" s="119" t="s">
        <v>6193</v>
      </c>
      <c r="N339" s="119"/>
      <c r="O339" s="76"/>
      <c r="P339" s="119" t="s">
        <v>6193</v>
      </c>
      <c r="Q339" s="119" t="s">
        <v>6193</v>
      </c>
      <c r="R339" s="76"/>
      <c r="S339" s="76"/>
      <c r="T339" s="76"/>
      <c r="U339" s="76"/>
      <c r="V339" s="76"/>
      <c r="W339" s="121"/>
      <c r="X339" s="639">
        <f t="shared" si="10"/>
        <v>21000.000000000004</v>
      </c>
      <c r="Y339" s="118">
        <f t="shared" si="11"/>
        <v>321000</v>
      </c>
    </row>
    <row r="340" spans="1:25" x14ac:dyDescent="0.35">
      <c r="A340" s="76"/>
      <c r="B340" s="76"/>
      <c r="C340" s="76"/>
      <c r="D340" s="76"/>
      <c r="E340" s="76"/>
      <c r="F340" s="79" t="s">
        <v>6539</v>
      </c>
      <c r="G340" s="76"/>
      <c r="H340" s="118">
        <v>300000</v>
      </c>
      <c r="I340" s="76"/>
      <c r="J340" s="76" t="s">
        <v>6504</v>
      </c>
      <c r="K340" s="130" t="s">
        <v>6193</v>
      </c>
      <c r="L340" s="119" t="s">
        <v>6540</v>
      </c>
      <c r="M340" s="119" t="s">
        <v>6193</v>
      </c>
      <c r="N340" s="119"/>
      <c r="O340" s="76"/>
      <c r="P340" s="119" t="s">
        <v>6193</v>
      </c>
      <c r="Q340" s="119" t="s">
        <v>6193</v>
      </c>
      <c r="R340" s="76"/>
      <c r="S340" s="76"/>
      <c r="T340" s="76"/>
      <c r="U340" s="76"/>
      <c r="V340" s="76"/>
      <c r="W340" s="121"/>
      <c r="X340" s="639">
        <f t="shared" si="10"/>
        <v>21000.000000000004</v>
      </c>
      <c r="Y340" s="118">
        <f t="shared" si="11"/>
        <v>321000</v>
      </c>
    </row>
    <row r="341" spans="1:25" x14ac:dyDescent="0.35">
      <c r="A341" s="76"/>
      <c r="B341" s="76"/>
      <c r="C341" s="76"/>
      <c r="D341" s="76"/>
      <c r="E341" s="76"/>
      <c r="F341" s="79" t="s">
        <v>6541</v>
      </c>
      <c r="G341" s="76"/>
      <c r="H341" s="118">
        <v>300000</v>
      </c>
      <c r="I341" s="76"/>
      <c r="J341" s="76" t="s">
        <v>6500</v>
      </c>
      <c r="K341" s="130" t="s">
        <v>6193</v>
      </c>
      <c r="L341" s="119" t="s">
        <v>6501</v>
      </c>
      <c r="M341" s="119" t="s">
        <v>6193</v>
      </c>
      <c r="N341" s="119"/>
      <c r="O341" s="76"/>
      <c r="P341" s="119" t="s">
        <v>6193</v>
      </c>
      <c r="Q341" s="119" t="s">
        <v>6193</v>
      </c>
      <c r="R341" s="76"/>
      <c r="S341" s="76"/>
      <c r="T341" s="76"/>
      <c r="U341" s="76"/>
      <c r="V341" s="76"/>
      <c r="W341" s="121"/>
      <c r="X341" s="639">
        <f t="shared" si="10"/>
        <v>21000.000000000004</v>
      </c>
      <c r="Y341" s="118">
        <f t="shared" si="11"/>
        <v>321000</v>
      </c>
    </row>
    <row r="342" spans="1:25" x14ac:dyDescent="0.35">
      <c r="A342" s="69"/>
      <c r="B342" s="69"/>
      <c r="C342" s="69"/>
      <c r="D342" s="69"/>
      <c r="E342" s="69"/>
      <c r="F342" s="79" t="s">
        <v>6542</v>
      </c>
      <c r="G342" s="69"/>
      <c r="H342" s="118">
        <v>300000</v>
      </c>
      <c r="I342" s="69"/>
      <c r="J342" s="76" t="s">
        <v>6500</v>
      </c>
      <c r="K342" s="130" t="s">
        <v>6193</v>
      </c>
      <c r="L342" s="119" t="s">
        <v>6501</v>
      </c>
      <c r="M342" s="119" t="s">
        <v>6193</v>
      </c>
      <c r="N342" s="75"/>
      <c r="O342" s="69"/>
      <c r="P342" s="119" t="s">
        <v>6193</v>
      </c>
      <c r="Q342" s="119" t="s">
        <v>6193</v>
      </c>
      <c r="R342" s="69"/>
      <c r="S342" s="69"/>
      <c r="T342" s="69"/>
      <c r="U342" s="69"/>
      <c r="V342" s="69"/>
      <c r="W342" s="116"/>
      <c r="X342" s="639">
        <f t="shared" si="10"/>
        <v>21000.000000000004</v>
      </c>
      <c r="Y342" s="118">
        <f t="shared" si="11"/>
        <v>321000</v>
      </c>
    </row>
    <row r="343" spans="1:25" x14ac:dyDescent="0.35">
      <c r="A343" s="76"/>
      <c r="B343" s="76"/>
      <c r="C343" s="76"/>
      <c r="D343" s="76"/>
      <c r="E343" s="76"/>
      <c r="F343" s="79" t="s">
        <v>6543</v>
      </c>
      <c r="G343" s="76"/>
      <c r="H343" s="118">
        <v>300000</v>
      </c>
      <c r="I343" s="76"/>
      <c r="J343" s="76" t="s">
        <v>6504</v>
      </c>
      <c r="K343" s="130" t="s">
        <v>6193</v>
      </c>
      <c r="L343" s="119" t="s">
        <v>6537</v>
      </c>
      <c r="M343" s="119" t="s">
        <v>6193</v>
      </c>
      <c r="N343" s="119"/>
      <c r="O343" s="76"/>
      <c r="P343" s="119" t="s">
        <v>6193</v>
      </c>
      <c r="Q343" s="119" t="s">
        <v>6193</v>
      </c>
      <c r="R343" s="76"/>
      <c r="S343" s="76"/>
      <c r="T343" s="76"/>
      <c r="U343" s="76"/>
      <c r="V343" s="76"/>
      <c r="W343" s="116"/>
      <c r="X343" s="639">
        <f t="shared" si="10"/>
        <v>21000.000000000004</v>
      </c>
      <c r="Y343" s="118">
        <f t="shared" si="11"/>
        <v>321000</v>
      </c>
    </row>
    <row r="344" spans="1:25" x14ac:dyDescent="0.35">
      <c r="A344" s="76"/>
      <c r="B344" s="76"/>
      <c r="C344" s="76"/>
      <c r="D344" s="76"/>
      <c r="E344" s="76"/>
      <c r="F344" s="79" t="s">
        <v>6544</v>
      </c>
      <c r="G344" s="76"/>
      <c r="H344" s="118">
        <v>300000</v>
      </c>
      <c r="I344" s="76"/>
      <c r="J344" s="76" t="s">
        <v>1147</v>
      </c>
      <c r="K344" s="130" t="s">
        <v>6193</v>
      </c>
      <c r="L344" s="119" t="s">
        <v>6528</v>
      </c>
      <c r="M344" s="119" t="s">
        <v>6193</v>
      </c>
      <c r="N344" s="119"/>
      <c r="O344" s="76"/>
      <c r="P344" s="119" t="s">
        <v>6193</v>
      </c>
      <c r="Q344" s="119" t="s">
        <v>6193</v>
      </c>
      <c r="R344" s="76"/>
      <c r="S344" s="76"/>
      <c r="T344" s="76"/>
      <c r="U344" s="76"/>
      <c r="V344" s="76"/>
      <c r="W344" s="116"/>
      <c r="X344" s="639">
        <f t="shared" si="10"/>
        <v>21000.000000000004</v>
      </c>
      <c r="Y344" s="118">
        <f t="shared" si="11"/>
        <v>321000</v>
      </c>
    </row>
    <row r="345" spans="1:25" x14ac:dyDescent="0.35">
      <c r="A345" s="76"/>
      <c r="B345" s="76"/>
      <c r="C345" s="76"/>
      <c r="D345" s="76"/>
      <c r="E345" s="76"/>
      <c r="F345" s="79" t="s">
        <v>6545</v>
      </c>
      <c r="G345" s="76"/>
      <c r="H345" s="118">
        <v>300000</v>
      </c>
      <c r="I345" s="76"/>
      <c r="J345" s="76" t="s">
        <v>6504</v>
      </c>
      <c r="K345" s="130" t="s">
        <v>6193</v>
      </c>
      <c r="L345" s="119" t="s">
        <v>6540</v>
      </c>
      <c r="M345" s="119" t="s">
        <v>6193</v>
      </c>
      <c r="N345" s="119"/>
      <c r="O345" s="76"/>
      <c r="P345" s="119" t="s">
        <v>6193</v>
      </c>
      <c r="Q345" s="119" t="s">
        <v>6193</v>
      </c>
      <c r="R345" s="76"/>
      <c r="S345" s="76"/>
      <c r="T345" s="76"/>
      <c r="U345" s="76"/>
      <c r="V345" s="76"/>
      <c r="W345" s="121"/>
      <c r="X345" s="639">
        <f t="shared" si="10"/>
        <v>21000.000000000004</v>
      </c>
      <c r="Y345" s="118">
        <f t="shared" si="11"/>
        <v>321000</v>
      </c>
    </row>
    <row r="346" spans="1:25" x14ac:dyDescent="0.35">
      <c r="A346" s="76"/>
      <c r="B346" s="76"/>
      <c r="F346" s="79" t="s">
        <v>6546</v>
      </c>
      <c r="G346" s="69"/>
      <c r="H346" s="118">
        <v>300000</v>
      </c>
      <c r="I346" s="69"/>
      <c r="J346" s="69" t="s">
        <v>1562</v>
      </c>
      <c r="K346" s="130" t="s">
        <v>6193</v>
      </c>
      <c r="L346" s="79" t="s">
        <v>5370</v>
      </c>
      <c r="M346" s="119" t="s">
        <v>6193</v>
      </c>
      <c r="N346" s="75"/>
      <c r="O346" s="69"/>
      <c r="P346" s="119" t="s">
        <v>6193</v>
      </c>
      <c r="Q346" s="119" t="s">
        <v>6193</v>
      </c>
      <c r="R346" s="69"/>
      <c r="S346" s="69"/>
      <c r="T346" s="69"/>
      <c r="U346" s="69"/>
      <c r="V346" s="69"/>
      <c r="W346" s="116" t="s">
        <v>6547</v>
      </c>
      <c r="X346" s="639">
        <f t="shared" si="10"/>
        <v>21000.000000000004</v>
      </c>
      <c r="Y346" s="118">
        <f t="shared" si="11"/>
        <v>321000</v>
      </c>
    </row>
    <row r="347" spans="1:25" x14ac:dyDescent="0.35">
      <c r="A347" s="76"/>
      <c r="B347" s="76"/>
      <c r="C347" s="76"/>
      <c r="D347" s="76"/>
      <c r="E347" s="76"/>
      <c r="F347" s="79" t="s">
        <v>6548</v>
      </c>
      <c r="G347" s="69"/>
      <c r="H347" s="118">
        <v>300000</v>
      </c>
      <c r="I347" s="69"/>
      <c r="J347" s="69" t="s">
        <v>1062</v>
      </c>
      <c r="K347" s="130" t="s">
        <v>6193</v>
      </c>
      <c r="L347" s="79" t="s">
        <v>1577</v>
      </c>
      <c r="M347" s="119" t="s">
        <v>6193</v>
      </c>
      <c r="N347" s="75"/>
      <c r="O347" s="69"/>
      <c r="P347" s="119" t="s">
        <v>6193</v>
      </c>
      <c r="Q347" s="119" t="s">
        <v>6193</v>
      </c>
      <c r="R347" s="69"/>
      <c r="S347" s="69"/>
      <c r="T347" s="69"/>
      <c r="U347" s="69"/>
      <c r="V347" s="69"/>
      <c r="W347" s="116" t="s">
        <v>6547</v>
      </c>
      <c r="X347" s="639">
        <f t="shared" si="10"/>
        <v>21000.000000000004</v>
      </c>
      <c r="Y347" s="118">
        <f t="shared" si="11"/>
        <v>321000</v>
      </c>
    </row>
    <row r="348" spans="1:25" x14ac:dyDescent="0.35">
      <c r="A348" s="76"/>
      <c r="B348" s="76"/>
      <c r="C348" s="76"/>
      <c r="D348" s="76"/>
      <c r="E348" s="76"/>
      <c r="F348" s="79" t="s">
        <v>6549</v>
      </c>
      <c r="G348" s="69"/>
      <c r="H348" s="118">
        <v>300000</v>
      </c>
      <c r="I348" s="69"/>
      <c r="J348" s="69" t="s">
        <v>1562</v>
      </c>
      <c r="K348" s="130" t="s">
        <v>6193</v>
      </c>
      <c r="L348" s="79" t="s">
        <v>5370</v>
      </c>
      <c r="M348" s="119" t="s">
        <v>6193</v>
      </c>
      <c r="N348" s="75"/>
      <c r="O348" s="69"/>
      <c r="P348" s="119" t="s">
        <v>6193</v>
      </c>
      <c r="Q348" s="119" t="s">
        <v>6193</v>
      </c>
      <c r="R348" s="69"/>
      <c r="S348" s="69"/>
      <c r="T348" s="69"/>
      <c r="U348" s="69"/>
      <c r="V348" s="69"/>
      <c r="W348" s="116" t="s">
        <v>6547</v>
      </c>
      <c r="X348" s="639">
        <f t="shared" si="10"/>
        <v>21000.000000000004</v>
      </c>
      <c r="Y348" s="118">
        <f t="shared" si="11"/>
        <v>321000</v>
      </c>
    </row>
    <row r="349" spans="1:25" x14ac:dyDescent="0.35">
      <c r="A349" s="76"/>
      <c r="B349" s="76"/>
      <c r="C349" s="76"/>
      <c r="D349" s="76"/>
      <c r="E349" s="76"/>
      <c r="F349" s="79" t="s">
        <v>6550</v>
      </c>
      <c r="G349" s="69"/>
      <c r="H349" s="118">
        <v>300000</v>
      </c>
      <c r="I349" s="69"/>
      <c r="J349" s="69" t="s">
        <v>1562</v>
      </c>
      <c r="K349" s="130" t="s">
        <v>6193</v>
      </c>
      <c r="L349" s="79" t="s">
        <v>6551</v>
      </c>
      <c r="M349" s="119" t="s">
        <v>6193</v>
      </c>
      <c r="N349" s="75"/>
      <c r="O349" s="69"/>
      <c r="P349" s="119" t="s">
        <v>6193</v>
      </c>
      <c r="Q349" s="119" t="s">
        <v>6193</v>
      </c>
      <c r="R349" s="69"/>
      <c r="S349" s="69"/>
      <c r="T349" s="69"/>
      <c r="U349" s="69"/>
      <c r="V349" s="69"/>
      <c r="W349" s="116" t="s">
        <v>6547</v>
      </c>
      <c r="X349" s="639">
        <f t="shared" si="10"/>
        <v>21000.000000000004</v>
      </c>
      <c r="Y349" s="118">
        <f t="shared" si="11"/>
        <v>321000</v>
      </c>
    </row>
    <row r="350" spans="1:25" x14ac:dyDescent="0.35">
      <c r="A350" s="76"/>
      <c r="B350" s="76"/>
      <c r="C350" s="76"/>
      <c r="D350" s="76"/>
      <c r="E350" s="76"/>
      <c r="F350" s="79" t="s">
        <v>6552</v>
      </c>
      <c r="G350" s="69"/>
      <c r="H350" s="118">
        <v>300000</v>
      </c>
      <c r="I350" s="69"/>
      <c r="J350" s="69" t="s">
        <v>1562</v>
      </c>
      <c r="K350" s="130" t="s">
        <v>6193</v>
      </c>
      <c r="L350" s="79" t="s">
        <v>5416</v>
      </c>
      <c r="M350" s="119" t="s">
        <v>6193</v>
      </c>
      <c r="N350" s="75"/>
      <c r="O350" s="69"/>
      <c r="P350" s="119" t="s">
        <v>6193</v>
      </c>
      <c r="Q350" s="119" t="s">
        <v>6193</v>
      </c>
      <c r="R350" s="69"/>
      <c r="S350" s="69"/>
      <c r="T350" s="69"/>
      <c r="U350" s="69"/>
      <c r="V350" s="69"/>
      <c r="W350" s="116" t="s">
        <v>6547</v>
      </c>
      <c r="X350" s="639">
        <f t="shared" si="10"/>
        <v>21000.000000000004</v>
      </c>
      <c r="Y350" s="118">
        <f t="shared" si="11"/>
        <v>321000</v>
      </c>
    </row>
    <row r="351" spans="1:25" x14ac:dyDescent="0.35">
      <c r="A351" s="76"/>
      <c r="B351" s="76"/>
      <c r="C351" s="76"/>
      <c r="D351" s="76"/>
      <c r="E351" s="76"/>
      <c r="F351" s="79" t="s">
        <v>6553</v>
      </c>
      <c r="G351" s="69"/>
      <c r="H351" s="118">
        <v>300000</v>
      </c>
      <c r="I351" s="69"/>
      <c r="J351" s="69" t="s">
        <v>1562</v>
      </c>
      <c r="K351" s="130" t="s">
        <v>6193</v>
      </c>
      <c r="L351" s="79" t="s">
        <v>5370</v>
      </c>
      <c r="M351" s="119" t="s">
        <v>6193</v>
      </c>
      <c r="N351" s="75"/>
      <c r="O351" s="69"/>
      <c r="P351" s="119" t="s">
        <v>6193</v>
      </c>
      <c r="Q351" s="119" t="s">
        <v>6193</v>
      </c>
      <c r="R351" s="69"/>
      <c r="S351" s="69"/>
      <c r="T351" s="69"/>
      <c r="U351" s="69"/>
      <c r="V351" s="69"/>
      <c r="W351" s="116" t="s">
        <v>6547</v>
      </c>
      <c r="X351" s="639">
        <f t="shared" si="10"/>
        <v>21000.000000000004</v>
      </c>
      <c r="Y351" s="118">
        <f t="shared" si="11"/>
        <v>321000</v>
      </c>
    </row>
    <row r="352" spans="1:25" x14ac:dyDescent="0.35">
      <c r="A352" s="76"/>
      <c r="B352" s="76"/>
      <c r="C352" s="76"/>
      <c r="D352" s="76"/>
      <c r="E352" s="76"/>
      <c r="F352" s="79" t="s">
        <v>6554</v>
      </c>
      <c r="G352" s="69"/>
      <c r="H352" s="118">
        <v>300000</v>
      </c>
      <c r="I352" s="69"/>
      <c r="J352" s="69" t="s">
        <v>1562</v>
      </c>
      <c r="K352" s="130" t="s">
        <v>6193</v>
      </c>
      <c r="L352" s="79" t="s">
        <v>6555</v>
      </c>
      <c r="M352" s="119" t="s">
        <v>6193</v>
      </c>
      <c r="N352" s="75"/>
      <c r="O352" s="69"/>
      <c r="P352" s="119" t="s">
        <v>6193</v>
      </c>
      <c r="Q352" s="119" t="s">
        <v>6193</v>
      </c>
      <c r="R352" s="69"/>
      <c r="S352" s="69"/>
      <c r="T352" s="69"/>
      <c r="U352" s="69"/>
      <c r="V352" s="69"/>
      <c r="W352" s="116" t="s">
        <v>6547</v>
      </c>
      <c r="X352" s="639">
        <f t="shared" si="10"/>
        <v>21000.000000000004</v>
      </c>
      <c r="Y352" s="118">
        <f t="shared" si="11"/>
        <v>321000</v>
      </c>
    </row>
    <row r="353" spans="1:25" x14ac:dyDescent="0.35">
      <c r="A353" s="76"/>
      <c r="B353" s="76"/>
      <c r="C353" s="76"/>
      <c r="D353" s="76"/>
      <c r="E353" s="76"/>
      <c r="F353" s="79" t="s">
        <v>6556</v>
      </c>
      <c r="G353" s="69"/>
      <c r="H353" s="118">
        <v>300000</v>
      </c>
      <c r="I353" s="69"/>
      <c r="J353" s="69" t="s">
        <v>1562</v>
      </c>
      <c r="K353" s="130" t="s">
        <v>6193</v>
      </c>
      <c r="L353" s="79" t="s">
        <v>5416</v>
      </c>
      <c r="M353" s="119" t="s">
        <v>6193</v>
      </c>
      <c r="N353" s="75"/>
      <c r="O353" s="69"/>
      <c r="P353" s="119" t="s">
        <v>6193</v>
      </c>
      <c r="Q353" s="119" t="s">
        <v>6193</v>
      </c>
      <c r="R353" s="69"/>
      <c r="S353" s="69"/>
      <c r="T353" s="69"/>
      <c r="U353" s="69"/>
      <c r="V353" s="69"/>
      <c r="W353" s="116" t="s">
        <v>6547</v>
      </c>
      <c r="X353" s="639">
        <f t="shared" si="10"/>
        <v>21000.000000000004</v>
      </c>
      <c r="Y353" s="118">
        <f t="shared" si="11"/>
        <v>321000</v>
      </c>
    </row>
    <row r="354" spans="1:25" x14ac:dyDescent="0.35">
      <c r="A354" s="76"/>
      <c r="B354" s="76"/>
      <c r="C354" s="76"/>
      <c r="D354" s="76"/>
      <c r="E354" s="76"/>
      <c r="F354" s="79" t="s">
        <v>6557</v>
      </c>
      <c r="G354" s="69"/>
      <c r="H354" s="118">
        <v>300000</v>
      </c>
      <c r="I354" s="69"/>
      <c r="J354" s="69" t="s">
        <v>1562</v>
      </c>
      <c r="K354" s="130" t="s">
        <v>6193</v>
      </c>
      <c r="L354" s="79" t="s">
        <v>5370</v>
      </c>
      <c r="M354" s="119" t="s">
        <v>6193</v>
      </c>
      <c r="N354" s="75"/>
      <c r="O354" s="69"/>
      <c r="P354" s="119" t="s">
        <v>6193</v>
      </c>
      <c r="Q354" s="119" t="s">
        <v>6193</v>
      </c>
      <c r="R354" s="69"/>
      <c r="S354" s="69"/>
      <c r="T354" s="69"/>
      <c r="U354" s="69"/>
      <c r="V354" s="69"/>
      <c r="W354" s="116" t="s">
        <v>6547</v>
      </c>
      <c r="X354" s="639">
        <f t="shared" si="10"/>
        <v>21000.000000000004</v>
      </c>
      <c r="Y354" s="118">
        <f t="shared" si="11"/>
        <v>321000</v>
      </c>
    </row>
    <row r="355" spans="1:25" x14ac:dyDescent="0.35">
      <c r="A355" s="76"/>
      <c r="B355" s="76"/>
      <c r="C355" s="76"/>
      <c r="D355" s="76"/>
      <c r="E355" s="76"/>
      <c r="F355" s="79" t="s">
        <v>6558</v>
      </c>
      <c r="G355" s="69"/>
      <c r="H355" s="118">
        <v>300000</v>
      </c>
      <c r="I355" s="69"/>
      <c r="J355" s="69" t="s">
        <v>1562</v>
      </c>
      <c r="K355" s="130" t="s">
        <v>6193</v>
      </c>
      <c r="L355" s="79" t="s">
        <v>6551</v>
      </c>
      <c r="M355" s="119" t="s">
        <v>6193</v>
      </c>
      <c r="N355" s="75"/>
      <c r="O355" s="69"/>
      <c r="P355" s="119" t="s">
        <v>6193</v>
      </c>
      <c r="Q355" s="119" t="s">
        <v>6193</v>
      </c>
      <c r="R355" s="69"/>
      <c r="S355" s="69"/>
      <c r="T355" s="69"/>
      <c r="U355" s="69"/>
      <c r="V355" s="69"/>
      <c r="W355" s="116" t="s">
        <v>6547</v>
      </c>
      <c r="X355" s="639">
        <f t="shared" si="10"/>
        <v>21000.000000000004</v>
      </c>
      <c r="Y355" s="118">
        <f t="shared" si="11"/>
        <v>321000</v>
      </c>
    </row>
    <row r="356" spans="1:25" x14ac:dyDescent="0.35">
      <c r="A356" s="76"/>
      <c r="B356" s="76"/>
      <c r="C356" s="76"/>
      <c r="D356" s="76"/>
      <c r="E356" s="76"/>
      <c r="F356" s="79" t="s">
        <v>6559</v>
      </c>
      <c r="G356" s="69"/>
      <c r="H356" s="118">
        <v>300000</v>
      </c>
      <c r="I356" s="69"/>
      <c r="J356" s="69" t="s">
        <v>1562</v>
      </c>
      <c r="K356" s="130" t="s">
        <v>6193</v>
      </c>
      <c r="L356" s="79" t="s">
        <v>5416</v>
      </c>
      <c r="M356" s="119" t="s">
        <v>6193</v>
      </c>
      <c r="N356" s="75"/>
      <c r="O356" s="69"/>
      <c r="P356" s="119" t="s">
        <v>6193</v>
      </c>
      <c r="Q356" s="119" t="s">
        <v>6193</v>
      </c>
      <c r="R356" s="69"/>
      <c r="S356" s="69"/>
      <c r="T356" s="69"/>
      <c r="U356" s="69"/>
      <c r="V356" s="69"/>
      <c r="W356" s="116" t="s">
        <v>6547</v>
      </c>
      <c r="X356" s="639">
        <f t="shared" si="10"/>
        <v>21000.000000000004</v>
      </c>
      <c r="Y356" s="118">
        <f t="shared" si="11"/>
        <v>321000</v>
      </c>
    </row>
    <row r="357" spans="1:25" x14ac:dyDescent="0.35">
      <c r="A357" s="76"/>
      <c r="B357" s="76"/>
      <c r="C357" s="76"/>
      <c r="D357" s="76"/>
      <c r="E357" s="76"/>
      <c r="F357" s="79" t="s">
        <v>6560</v>
      </c>
      <c r="G357" s="69"/>
      <c r="H357" s="118">
        <v>300000</v>
      </c>
      <c r="I357" s="69"/>
      <c r="J357" s="69" t="s">
        <v>1562</v>
      </c>
      <c r="K357" s="130" t="s">
        <v>6193</v>
      </c>
      <c r="L357" s="79" t="s">
        <v>5370</v>
      </c>
      <c r="M357" s="119" t="s">
        <v>6193</v>
      </c>
      <c r="N357" s="75"/>
      <c r="O357" s="69"/>
      <c r="P357" s="119" t="s">
        <v>6193</v>
      </c>
      <c r="Q357" s="119" t="s">
        <v>6193</v>
      </c>
      <c r="R357" s="69"/>
      <c r="S357" s="69"/>
      <c r="T357" s="69"/>
      <c r="U357" s="69"/>
      <c r="V357" s="69"/>
      <c r="W357" s="116" t="s">
        <v>6547</v>
      </c>
      <c r="X357" s="639">
        <f t="shared" si="10"/>
        <v>21000.000000000004</v>
      </c>
      <c r="Y357" s="118">
        <f t="shared" si="11"/>
        <v>321000</v>
      </c>
    </row>
    <row r="358" spans="1:25" x14ac:dyDescent="0.35">
      <c r="A358" s="76"/>
      <c r="B358" s="76"/>
      <c r="C358" s="76"/>
      <c r="D358" s="76"/>
      <c r="E358" s="76"/>
      <c r="F358" s="79" t="s">
        <v>6561</v>
      </c>
      <c r="G358" s="69"/>
      <c r="H358" s="118">
        <v>300000</v>
      </c>
      <c r="I358" s="69"/>
      <c r="J358" s="69" t="s">
        <v>1562</v>
      </c>
      <c r="K358" s="130" t="s">
        <v>6193</v>
      </c>
      <c r="L358" s="79" t="s">
        <v>6562</v>
      </c>
      <c r="M358" s="119" t="s">
        <v>6193</v>
      </c>
      <c r="N358" s="75"/>
      <c r="O358" s="69"/>
      <c r="P358" s="119" t="s">
        <v>6193</v>
      </c>
      <c r="Q358" s="119" t="s">
        <v>6193</v>
      </c>
      <c r="R358" s="69"/>
      <c r="S358" s="69"/>
      <c r="T358" s="69"/>
      <c r="U358" s="69"/>
      <c r="V358" s="69"/>
      <c r="W358" s="116" t="s">
        <v>6547</v>
      </c>
      <c r="X358" s="639">
        <f t="shared" si="10"/>
        <v>21000.000000000004</v>
      </c>
      <c r="Y358" s="118">
        <f t="shared" si="11"/>
        <v>321000</v>
      </c>
    </row>
    <row r="359" spans="1:25" x14ac:dyDescent="0.35">
      <c r="A359" s="76"/>
      <c r="B359" s="76"/>
      <c r="C359" s="76"/>
      <c r="D359" s="76"/>
      <c r="E359" s="76"/>
      <c r="F359" s="79" t="s">
        <v>6563</v>
      </c>
      <c r="G359" s="69"/>
      <c r="H359" s="118">
        <v>300000</v>
      </c>
      <c r="I359" s="69"/>
      <c r="J359" s="69" t="s">
        <v>1562</v>
      </c>
      <c r="K359" s="130" t="s">
        <v>6193</v>
      </c>
      <c r="L359" s="79" t="s">
        <v>5416</v>
      </c>
      <c r="M359" s="119" t="s">
        <v>6193</v>
      </c>
      <c r="N359" s="75"/>
      <c r="O359" s="69"/>
      <c r="P359" s="119" t="s">
        <v>6193</v>
      </c>
      <c r="Q359" s="119" t="s">
        <v>6193</v>
      </c>
      <c r="R359" s="69"/>
      <c r="S359" s="69"/>
      <c r="T359" s="69"/>
      <c r="U359" s="69"/>
      <c r="V359" s="69"/>
      <c r="W359" s="116" t="s">
        <v>6547</v>
      </c>
      <c r="X359" s="639">
        <f t="shared" si="10"/>
        <v>21000.000000000004</v>
      </c>
      <c r="Y359" s="118">
        <f t="shared" si="11"/>
        <v>321000</v>
      </c>
    </row>
    <row r="360" spans="1:25" x14ac:dyDescent="0.35">
      <c r="A360" s="76"/>
      <c r="B360" s="76"/>
      <c r="C360" s="76"/>
      <c r="D360" s="76"/>
      <c r="E360" s="76"/>
      <c r="F360" s="79" t="s">
        <v>6564</v>
      </c>
      <c r="G360" s="69"/>
      <c r="H360" s="118">
        <v>300000</v>
      </c>
      <c r="I360" s="69"/>
      <c r="J360" s="69" t="s">
        <v>1562</v>
      </c>
      <c r="K360" s="130" t="s">
        <v>6193</v>
      </c>
      <c r="L360" s="79" t="s">
        <v>6551</v>
      </c>
      <c r="M360" s="119" t="s">
        <v>6193</v>
      </c>
      <c r="N360" s="75"/>
      <c r="O360" s="69"/>
      <c r="P360" s="119" t="s">
        <v>6193</v>
      </c>
      <c r="Q360" s="119" t="s">
        <v>6193</v>
      </c>
      <c r="R360" s="69"/>
      <c r="S360" s="69"/>
      <c r="T360" s="69"/>
      <c r="U360" s="69"/>
      <c r="V360" s="69"/>
      <c r="W360" s="116" t="s">
        <v>6547</v>
      </c>
      <c r="X360" s="639">
        <f t="shared" si="10"/>
        <v>21000.000000000004</v>
      </c>
      <c r="Y360" s="118">
        <f t="shared" si="11"/>
        <v>321000</v>
      </c>
    </row>
    <row r="361" spans="1:25" x14ac:dyDescent="0.35">
      <c r="A361" s="76"/>
      <c r="B361" s="76"/>
      <c r="C361" s="76"/>
      <c r="D361" s="76"/>
      <c r="E361" s="76"/>
      <c r="F361" s="79" t="s">
        <v>6565</v>
      </c>
      <c r="G361" s="69"/>
      <c r="H361" s="118">
        <v>300000</v>
      </c>
      <c r="I361" s="69"/>
      <c r="J361" s="69" t="s">
        <v>1562</v>
      </c>
      <c r="K361" s="130" t="s">
        <v>6193</v>
      </c>
      <c r="L361" s="79" t="s">
        <v>6551</v>
      </c>
      <c r="M361" s="119" t="s">
        <v>6193</v>
      </c>
      <c r="N361" s="75"/>
      <c r="O361" s="69"/>
      <c r="P361" s="119" t="s">
        <v>6193</v>
      </c>
      <c r="Q361" s="119" t="s">
        <v>6193</v>
      </c>
      <c r="R361" s="69"/>
      <c r="S361" s="69"/>
      <c r="T361" s="69"/>
      <c r="U361" s="69"/>
      <c r="V361" s="69"/>
      <c r="W361" s="116" t="s">
        <v>6547</v>
      </c>
      <c r="X361" s="639">
        <f t="shared" si="10"/>
        <v>21000.000000000004</v>
      </c>
      <c r="Y361" s="118">
        <f t="shared" si="11"/>
        <v>321000</v>
      </c>
    </row>
    <row r="362" spans="1:25" x14ac:dyDescent="0.35">
      <c r="A362" s="76"/>
      <c r="B362" s="76"/>
      <c r="C362" s="76"/>
      <c r="D362" s="76"/>
      <c r="E362" s="76"/>
      <c r="F362" s="79" t="s">
        <v>6566</v>
      </c>
      <c r="G362" s="69"/>
      <c r="H362" s="118">
        <v>300000</v>
      </c>
      <c r="I362" s="69"/>
      <c r="J362" s="69" t="s">
        <v>1562</v>
      </c>
      <c r="K362" s="130" t="s">
        <v>6193</v>
      </c>
      <c r="L362" s="79" t="s">
        <v>5010</v>
      </c>
      <c r="M362" s="80" t="s">
        <v>6567</v>
      </c>
      <c r="N362" s="75"/>
      <c r="O362" s="69"/>
      <c r="P362" s="119" t="s">
        <v>6193</v>
      </c>
      <c r="Q362" s="119" t="s">
        <v>6193</v>
      </c>
      <c r="R362" s="69"/>
      <c r="S362" s="69"/>
      <c r="T362" s="69"/>
      <c r="U362" s="69"/>
      <c r="V362" s="69"/>
      <c r="W362" s="116" t="s">
        <v>6547</v>
      </c>
      <c r="X362" s="639">
        <f t="shared" si="10"/>
        <v>21000.000000000004</v>
      </c>
      <c r="Y362" s="118">
        <f t="shared" si="11"/>
        <v>321000</v>
      </c>
    </row>
    <row r="363" spans="1:25" x14ac:dyDescent="0.35">
      <c r="A363" s="76"/>
      <c r="B363" s="76"/>
      <c r="C363" s="76"/>
      <c r="D363" s="76"/>
      <c r="E363" s="76"/>
      <c r="F363" s="79" t="s">
        <v>6566</v>
      </c>
      <c r="G363" s="69"/>
      <c r="H363" s="118">
        <v>300000</v>
      </c>
      <c r="I363" s="69"/>
      <c r="J363" s="69" t="s">
        <v>1562</v>
      </c>
      <c r="K363" s="130" t="s">
        <v>6193</v>
      </c>
      <c r="L363" s="79" t="s">
        <v>5010</v>
      </c>
      <c r="M363" s="80" t="s">
        <v>6568</v>
      </c>
      <c r="N363" s="75"/>
      <c r="O363" s="69"/>
      <c r="P363" s="119" t="s">
        <v>6193</v>
      </c>
      <c r="Q363" s="119" t="s">
        <v>6193</v>
      </c>
      <c r="R363" s="69"/>
      <c r="S363" s="69"/>
      <c r="T363" s="69"/>
      <c r="U363" s="69"/>
      <c r="V363" s="69"/>
      <c r="W363" s="116" t="s">
        <v>6547</v>
      </c>
      <c r="X363" s="639">
        <f t="shared" si="10"/>
        <v>21000.000000000004</v>
      </c>
      <c r="Y363" s="118">
        <f t="shared" si="11"/>
        <v>321000</v>
      </c>
    </row>
    <row r="364" spans="1:25" x14ac:dyDescent="0.35">
      <c r="A364" s="76"/>
      <c r="B364" s="76"/>
      <c r="C364" s="76"/>
      <c r="D364" s="76"/>
      <c r="E364" s="76"/>
      <c r="F364" s="79" t="s">
        <v>6569</v>
      </c>
      <c r="G364" s="69"/>
      <c r="H364" s="118">
        <v>300000</v>
      </c>
      <c r="I364" s="69"/>
      <c r="J364" s="69" t="s">
        <v>3269</v>
      </c>
      <c r="K364" s="130" t="s">
        <v>6193</v>
      </c>
      <c r="L364" s="79" t="s">
        <v>3270</v>
      </c>
      <c r="M364" s="80" t="s">
        <v>6570</v>
      </c>
      <c r="N364" s="75"/>
      <c r="O364" s="69"/>
      <c r="P364" s="119" t="s">
        <v>6193</v>
      </c>
      <c r="Q364" s="119" t="s">
        <v>6193</v>
      </c>
      <c r="R364" s="69"/>
      <c r="S364" s="69"/>
      <c r="T364" s="69"/>
      <c r="U364" s="69"/>
      <c r="V364" s="69"/>
      <c r="W364" s="116" t="s">
        <v>6547</v>
      </c>
      <c r="X364" s="639">
        <f t="shared" si="10"/>
        <v>21000.000000000004</v>
      </c>
      <c r="Y364" s="118">
        <f t="shared" si="11"/>
        <v>321000</v>
      </c>
    </row>
    <row r="365" spans="1:25" x14ac:dyDescent="0.35">
      <c r="A365" s="76"/>
      <c r="B365" s="76"/>
      <c r="C365" s="76"/>
      <c r="D365" s="76"/>
      <c r="E365" s="76"/>
      <c r="F365" s="79" t="s">
        <v>6571</v>
      </c>
      <c r="G365" s="69"/>
      <c r="H365" s="118">
        <v>300000</v>
      </c>
      <c r="I365" s="69"/>
      <c r="J365" s="69" t="s">
        <v>1562</v>
      </c>
      <c r="K365" s="130" t="s">
        <v>6193</v>
      </c>
      <c r="L365" s="79" t="s">
        <v>5370</v>
      </c>
      <c r="M365" s="80" t="s">
        <v>6193</v>
      </c>
      <c r="N365" s="75"/>
      <c r="O365" s="69"/>
      <c r="P365" s="119" t="s">
        <v>6193</v>
      </c>
      <c r="Q365" s="119" t="s">
        <v>6193</v>
      </c>
      <c r="R365" s="69"/>
      <c r="S365" s="69"/>
      <c r="T365" s="69"/>
      <c r="U365" s="69"/>
      <c r="V365" s="69"/>
      <c r="W365" s="116" t="s">
        <v>6547</v>
      </c>
      <c r="X365" s="639">
        <f t="shared" si="10"/>
        <v>21000.000000000004</v>
      </c>
      <c r="Y365" s="118">
        <f t="shared" si="11"/>
        <v>321000</v>
      </c>
    </row>
    <row r="366" spans="1:25" x14ac:dyDescent="0.35">
      <c r="A366" s="76"/>
      <c r="B366" s="76"/>
      <c r="C366" s="76"/>
      <c r="D366" s="76"/>
      <c r="E366" s="76"/>
      <c r="F366" s="79" t="s">
        <v>6572</v>
      </c>
      <c r="G366" s="69"/>
      <c r="H366" s="118">
        <v>300000</v>
      </c>
      <c r="I366" s="69"/>
      <c r="J366" s="69" t="s">
        <v>1562</v>
      </c>
      <c r="K366" s="130" t="s">
        <v>6193</v>
      </c>
      <c r="L366" s="79" t="s">
        <v>6551</v>
      </c>
      <c r="M366" s="80" t="s">
        <v>6193</v>
      </c>
      <c r="N366" s="75"/>
      <c r="O366" s="69"/>
      <c r="P366" s="119" t="s">
        <v>6193</v>
      </c>
      <c r="Q366" s="119" t="s">
        <v>6193</v>
      </c>
      <c r="R366" s="69"/>
      <c r="S366" s="69"/>
      <c r="T366" s="69"/>
      <c r="U366" s="69"/>
      <c r="V366" s="69"/>
      <c r="W366" s="116" t="s">
        <v>6547</v>
      </c>
      <c r="X366" s="639">
        <f t="shared" si="10"/>
        <v>21000.000000000004</v>
      </c>
      <c r="Y366" s="118">
        <f t="shared" si="11"/>
        <v>321000</v>
      </c>
    </row>
    <row r="367" spans="1:25" x14ac:dyDescent="0.35">
      <c r="A367" s="76"/>
      <c r="B367" s="76"/>
      <c r="C367" s="76"/>
      <c r="D367" s="76"/>
      <c r="E367" s="76"/>
      <c r="F367" s="79" t="s">
        <v>6573</v>
      </c>
      <c r="G367" s="69"/>
      <c r="H367" s="118">
        <v>300000</v>
      </c>
      <c r="I367" s="69"/>
      <c r="J367" s="69" t="s">
        <v>1562</v>
      </c>
      <c r="K367" s="130" t="s">
        <v>6193</v>
      </c>
      <c r="L367" s="79" t="s">
        <v>5416</v>
      </c>
      <c r="M367" s="80" t="s">
        <v>6193</v>
      </c>
      <c r="N367" s="75"/>
      <c r="O367" s="69"/>
      <c r="P367" s="119" t="s">
        <v>6193</v>
      </c>
      <c r="Q367" s="119" t="s">
        <v>6193</v>
      </c>
      <c r="R367" s="69"/>
      <c r="S367" s="69"/>
      <c r="T367" s="69"/>
      <c r="U367" s="69"/>
      <c r="V367" s="69"/>
      <c r="W367" s="116" t="s">
        <v>6547</v>
      </c>
      <c r="X367" s="639">
        <f t="shared" si="10"/>
        <v>21000.000000000004</v>
      </c>
      <c r="Y367" s="118">
        <f t="shared" si="11"/>
        <v>321000</v>
      </c>
    </row>
    <row r="368" spans="1:25" x14ac:dyDescent="0.35">
      <c r="A368" s="76"/>
      <c r="B368" s="76"/>
      <c r="C368" s="76"/>
      <c r="D368" s="76"/>
      <c r="E368" s="76"/>
      <c r="F368" s="79" t="s">
        <v>6574</v>
      </c>
      <c r="G368" s="69"/>
      <c r="H368" s="118">
        <v>300000</v>
      </c>
      <c r="I368" s="69"/>
      <c r="J368" s="69" t="s">
        <v>1562</v>
      </c>
      <c r="K368" s="130" t="s">
        <v>6193</v>
      </c>
      <c r="L368" s="79" t="s">
        <v>5370</v>
      </c>
      <c r="M368" s="80" t="s">
        <v>6193</v>
      </c>
      <c r="N368" s="75"/>
      <c r="O368" s="69"/>
      <c r="P368" s="119" t="s">
        <v>6193</v>
      </c>
      <c r="Q368" s="119" t="s">
        <v>6193</v>
      </c>
      <c r="R368" s="69"/>
      <c r="S368" s="69"/>
      <c r="T368" s="69"/>
      <c r="U368" s="69"/>
      <c r="V368" s="69"/>
      <c r="W368" s="116" t="s">
        <v>6547</v>
      </c>
      <c r="X368" s="639">
        <f t="shared" si="10"/>
        <v>21000.000000000004</v>
      </c>
      <c r="Y368" s="118">
        <f t="shared" si="11"/>
        <v>321000</v>
      </c>
    </row>
    <row r="369" spans="1:25" x14ac:dyDescent="0.35">
      <c r="A369" s="76"/>
      <c r="B369" s="76"/>
      <c r="C369" s="76"/>
      <c r="D369" s="76"/>
      <c r="E369" s="76"/>
      <c r="F369" s="79" t="s">
        <v>6575</v>
      </c>
      <c r="G369" s="69"/>
      <c r="H369" s="118">
        <v>300000</v>
      </c>
      <c r="I369" s="69"/>
      <c r="J369" s="69" t="s">
        <v>1562</v>
      </c>
      <c r="K369" s="130" t="s">
        <v>6193</v>
      </c>
      <c r="L369" s="79" t="s">
        <v>6551</v>
      </c>
      <c r="M369" s="80" t="s">
        <v>6193</v>
      </c>
      <c r="N369" s="75"/>
      <c r="O369" s="69"/>
      <c r="P369" s="119" t="s">
        <v>6193</v>
      </c>
      <c r="Q369" s="119" t="s">
        <v>6193</v>
      </c>
      <c r="R369" s="69"/>
      <c r="S369" s="69"/>
      <c r="T369" s="69"/>
      <c r="U369" s="69"/>
      <c r="V369" s="69"/>
      <c r="W369" s="116" t="s">
        <v>6547</v>
      </c>
      <c r="X369" s="639">
        <f t="shared" si="10"/>
        <v>21000.000000000004</v>
      </c>
      <c r="Y369" s="118">
        <f t="shared" si="11"/>
        <v>321000</v>
      </c>
    </row>
    <row r="370" spans="1:25" x14ac:dyDescent="0.35">
      <c r="A370" s="76"/>
      <c r="B370" s="76"/>
      <c r="C370" s="76"/>
      <c r="D370" s="76"/>
      <c r="E370" s="76"/>
      <c r="F370" s="79" t="s">
        <v>6576</v>
      </c>
      <c r="G370" s="69"/>
      <c r="H370" s="118">
        <v>300000</v>
      </c>
      <c r="I370" s="69"/>
      <c r="J370" s="69" t="s">
        <v>1562</v>
      </c>
      <c r="K370" s="130" t="s">
        <v>6193</v>
      </c>
      <c r="L370" s="79" t="s">
        <v>5416</v>
      </c>
      <c r="M370" s="80" t="s">
        <v>6193</v>
      </c>
      <c r="N370" s="75"/>
      <c r="O370" s="69"/>
      <c r="P370" s="119" t="s">
        <v>6193</v>
      </c>
      <c r="Q370" s="119" t="s">
        <v>6193</v>
      </c>
      <c r="R370" s="69"/>
      <c r="S370" s="69"/>
      <c r="T370" s="69"/>
      <c r="U370" s="69"/>
      <c r="V370" s="69"/>
      <c r="W370" s="116" t="s">
        <v>6547</v>
      </c>
      <c r="X370" s="639">
        <f t="shared" si="10"/>
        <v>21000.000000000004</v>
      </c>
      <c r="Y370" s="118">
        <f t="shared" si="11"/>
        <v>321000</v>
      </c>
    </row>
    <row r="371" spans="1:25" x14ac:dyDescent="0.35">
      <c r="A371" s="76"/>
      <c r="B371" s="76"/>
      <c r="C371" s="76"/>
      <c r="D371" s="76"/>
      <c r="E371" s="76"/>
      <c r="F371" s="79" t="s">
        <v>6577</v>
      </c>
      <c r="G371" s="69"/>
      <c r="H371" s="118">
        <v>300000</v>
      </c>
      <c r="I371" s="69"/>
      <c r="J371" s="69" t="s">
        <v>1562</v>
      </c>
      <c r="K371" s="130" t="s">
        <v>6193</v>
      </c>
      <c r="L371" s="79" t="s">
        <v>5370</v>
      </c>
      <c r="M371" s="80" t="s">
        <v>6193</v>
      </c>
      <c r="N371" s="75"/>
      <c r="O371" s="69"/>
      <c r="P371" s="119" t="s">
        <v>6193</v>
      </c>
      <c r="Q371" s="119" t="s">
        <v>6193</v>
      </c>
      <c r="R371" s="69"/>
      <c r="S371" s="69"/>
      <c r="T371" s="69"/>
      <c r="U371" s="69"/>
      <c r="V371" s="69"/>
      <c r="W371" s="116" t="s">
        <v>6547</v>
      </c>
      <c r="X371" s="639">
        <f t="shared" si="10"/>
        <v>21000.000000000004</v>
      </c>
      <c r="Y371" s="118">
        <f t="shared" si="11"/>
        <v>321000</v>
      </c>
    </row>
    <row r="372" spans="1:25" x14ac:dyDescent="0.35">
      <c r="A372" s="76"/>
      <c r="B372" s="76"/>
      <c r="C372" s="76"/>
      <c r="D372" s="76"/>
      <c r="E372" s="76"/>
      <c r="F372" s="79" t="s">
        <v>6578</v>
      </c>
      <c r="G372" s="69"/>
      <c r="H372" s="118">
        <v>300000</v>
      </c>
      <c r="I372" s="69"/>
      <c r="J372" s="69" t="s">
        <v>1562</v>
      </c>
      <c r="K372" s="130" t="s">
        <v>6193</v>
      </c>
      <c r="L372" s="79" t="s">
        <v>6551</v>
      </c>
      <c r="M372" s="80" t="s">
        <v>6193</v>
      </c>
      <c r="N372" s="75"/>
      <c r="O372" s="69"/>
      <c r="P372" s="119" t="s">
        <v>6193</v>
      </c>
      <c r="Q372" s="119" t="s">
        <v>6193</v>
      </c>
      <c r="R372" s="69"/>
      <c r="S372" s="69"/>
      <c r="T372" s="69"/>
      <c r="U372" s="69"/>
      <c r="V372" s="69"/>
      <c r="W372" s="116" t="s">
        <v>6547</v>
      </c>
      <c r="X372" s="639">
        <f t="shared" si="10"/>
        <v>21000.000000000004</v>
      </c>
      <c r="Y372" s="118">
        <f t="shared" si="11"/>
        <v>321000</v>
      </c>
    </row>
    <row r="373" spans="1:25" x14ac:dyDescent="0.35">
      <c r="A373" s="76"/>
      <c r="B373" s="76"/>
      <c r="C373" s="76"/>
      <c r="D373" s="76"/>
      <c r="E373" s="76"/>
      <c r="F373" s="79" t="s">
        <v>6579</v>
      </c>
      <c r="G373" s="69"/>
      <c r="H373" s="118">
        <v>300000</v>
      </c>
      <c r="I373" s="69"/>
      <c r="J373" s="69" t="s">
        <v>1562</v>
      </c>
      <c r="K373" s="130" t="s">
        <v>6193</v>
      </c>
      <c r="L373" s="79" t="s">
        <v>5416</v>
      </c>
      <c r="M373" s="80" t="s">
        <v>6193</v>
      </c>
      <c r="N373" s="75"/>
      <c r="O373" s="69"/>
      <c r="P373" s="119" t="s">
        <v>6193</v>
      </c>
      <c r="Q373" s="119" t="s">
        <v>6193</v>
      </c>
      <c r="R373" s="69"/>
      <c r="S373" s="69"/>
      <c r="T373" s="69"/>
      <c r="U373" s="69"/>
      <c r="V373" s="69"/>
      <c r="W373" s="116" t="s">
        <v>6547</v>
      </c>
      <c r="X373" s="639">
        <f t="shared" si="10"/>
        <v>21000.000000000004</v>
      </c>
      <c r="Y373" s="118">
        <f t="shared" si="11"/>
        <v>321000</v>
      </c>
    </row>
    <row r="374" spans="1:25" x14ac:dyDescent="0.35">
      <c r="A374" s="76"/>
      <c r="B374" s="76"/>
      <c r="C374" s="76"/>
      <c r="D374" s="76"/>
      <c r="E374" s="76"/>
      <c r="F374" s="79" t="s">
        <v>6580</v>
      </c>
      <c r="G374" s="69"/>
      <c r="H374" s="118">
        <v>300000</v>
      </c>
      <c r="I374" s="69"/>
      <c r="J374" s="69" t="s">
        <v>1562</v>
      </c>
      <c r="K374" s="130" t="s">
        <v>6193</v>
      </c>
      <c r="L374" s="79" t="s">
        <v>5370</v>
      </c>
      <c r="M374" s="80" t="s">
        <v>6193</v>
      </c>
      <c r="N374" s="75"/>
      <c r="O374" s="69"/>
      <c r="P374" s="119" t="s">
        <v>6193</v>
      </c>
      <c r="Q374" s="119" t="s">
        <v>6193</v>
      </c>
      <c r="R374" s="69"/>
      <c r="S374" s="69"/>
      <c r="T374" s="69"/>
      <c r="U374" s="69"/>
      <c r="V374" s="69"/>
      <c r="W374" s="116" t="s">
        <v>6547</v>
      </c>
      <c r="X374" s="639">
        <f t="shared" si="10"/>
        <v>21000.000000000004</v>
      </c>
      <c r="Y374" s="118">
        <f t="shared" si="11"/>
        <v>321000</v>
      </c>
    </row>
    <row r="375" spans="1:25" x14ac:dyDescent="0.35">
      <c r="A375" s="76"/>
      <c r="B375" s="76"/>
      <c r="C375" s="76"/>
      <c r="D375" s="76"/>
      <c r="E375" s="76"/>
      <c r="F375" s="79" t="s">
        <v>6581</v>
      </c>
      <c r="G375" s="69"/>
      <c r="H375" s="118">
        <v>300000</v>
      </c>
      <c r="I375" s="69"/>
      <c r="J375" s="69" t="s">
        <v>1562</v>
      </c>
      <c r="K375" s="130" t="s">
        <v>6193</v>
      </c>
      <c r="L375" s="79" t="s">
        <v>6551</v>
      </c>
      <c r="M375" s="80" t="s">
        <v>6193</v>
      </c>
      <c r="N375" s="75"/>
      <c r="O375" s="69"/>
      <c r="P375" s="119" t="s">
        <v>6193</v>
      </c>
      <c r="Q375" s="119" t="s">
        <v>6193</v>
      </c>
      <c r="R375" s="69"/>
      <c r="S375" s="69"/>
      <c r="T375" s="69"/>
      <c r="U375" s="69"/>
      <c r="V375" s="69"/>
      <c r="W375" s="116" t="s">
        <v>6547</v>
      </c>
      <c r="X375" s="639">
        <f t="shared" si="10"/>
        <v>21000.000000000004</v>
      </c>
      <c r="Y375" s="118">
        <f t="shared" si="11"/>
        <v>321000</v>
      </c>
    </row>
    <row r="376" spans="1:25" x14ac:dyDescent="0.35">
      <c r="A376" s="76"/>
      <c r="B376" s="76"/>
      <c r="C376" s="76"/>
      <c r="D376" s="76"/>
      <c r="E376" s="76"/>
      <c r="F376" s="79" t="s">
        <v>6582</v>
      </c>
      <c r="G376" s="69"/>
      <c r="H376" s="118">
        <v>300000</v>
      </c>
      <c r="I376" s="69"/>
      <c r="J376" s="69" t="s">
        <v>1562</v>
      </c>
      <c r="K376" s="130" t="s">
        <v>6193</v>
      </c>
      <c r="L376" s="79" t="s">
        <v>5416</v>
      </c>
      <c r="M376" s="80" t="s">
        <v>6193</v>
      </c>
      <c r="N376" s="75"/>
      <c r="O376" s="69"/>
      <c r="P376" s="119" t="s">
        <v>6193</v>
      </c>
      <c r="Q376" s="119" t="s">
        <v>6193</v>
      </c>
      <c r="R376" s="69"/>
      <c r="S376" s="69"/>
      <c r="T376" s="69"/>
      <c r="U376" s="69"/>
      <c r="V376" s="69"/>
      <c r="W376" s="116" t="s">
        <v>6547</v>
      </c>
      <c r="X376" s="639">
        <f t="shared" si="10"/>
        <v>21000.000000000004</v>
      </c>
      <c r="Y376" s="118">
        <f t="shared" si="11"/>
        <v>321000</v>
      </c>
    </row>
    <row r="377" spans="1:25" x14ac:dyDescent="0.35">
      <c r="A377" s="76"/>
      <c r="B377" s="76"/>
      <c r="C377" s="76"/>
      <c r="D377" s="76"/>
      <c r="E377" s="76"/>
      <c r="F377" s="79" t="s">
        <v>6583</v>
      </c>
      <c r="G377" s="69"/>
      <c r="H377" s="118">
        <v>300000</v>
      </c>
      <c r="I377" s="69"/>
      <c r="J377" s="69" t="s">
        <v>1562</v>
      </c>
      <c r="K377" s="130" t="s">
        <v>6193</v>
      </c>
      <c r="L377" s="79" t="s">
        <v>5370</v>
      </c>
      <c r="M377" s="80" t="s">
        <v>6193</v>
      </c>
      <c r="N377" s="75"/>
      <c r="O377" s="69"/>
      <c r="P377" s="119" t="s">
        <v>6193</v>
      </c>
      <c r="Q377" s="119" t="s">
        <v>6193</v>
      </c>
      <c r="R377" s="69"/>
      <c r="S377" s="69"/>
      <c r="T377" s="69"/>
      <c r="U377" s="69"/>
      <c r="V377" s="69"/>
      <c r="W377" s="116" t="s">
        <v>6547</v>
      </c>
      <c r="X377" s="639">
        <f t="shared" si="10"/>
        <v>21000.000000000004</v>
      </c>
      <c r="Y377" s="118">
        <f t="shared" si="11"/>
        <v>321000</v>
      </c>
    </row>
    <row r="378" spans="1:25" x14ac:dyDescent="0.35">
      <c r="A378" s="76"/>
      <c r="B378" s="76"/>
      <c r="C378" s="76"/>
      <c r="D378" s="76"/>
      <c r="E378" s="76"/>
      <c r="F378" s="79" t="s">
        <v>6584</v>
      </c>
      <c r="G378" s="69"/>
      <c r="H378" s="118">
        <v>300000</v>
      </c>
      <c r="I378" s="69"/>
      <c r="J378" s="69" t="s">
        <v>1562</v>
      </c>
      <c r="K378" s="130" t="s">
        <v>6193</v>
      </c>
      <c r="L378" s="79" t="s">
        <v>6555</v>
      </c>
      <c r="M378" s="80" t="s">
        <v>6193</v>
      </c>
      <c r="N378" s="75"/>
      <c r="O378" s="69"/>
      <c r="P378" s="119" t="s">
        <v>6193</v>
      </c>
      <c r="Q378" s="119" t="s">
        <v>6193</v>
      </c>
      <c r="R378" s="69"/>
      <c r="S378" s="69"/>
      <c r="T378" s="69"/>
      <c r="U378" s="69"/>
      <c r="V378" s="69"/>
      <c r="W378" s="116" t="s">
        <v>6547</v>
      </c>
      <c r="X378" s="639">
        <f t="shared" si="10"/>
        <v>21000.000000000004</v>
      </c>
      <c r="Y378" s="118">
        <f t="shared" si="11"/>
        <v>321000</v>
      </c>
    </row>
    <row r="379" spans="1:25" x14ac:dyDescent="0.35">
      <c r="A379" s="76"/>
      <c r="B379" s="76"/>
      <c r="C379" s="76"/>
      <c r="D379" s="76"/>
      <c r="E379" s="76"/>
      <c r="F379" s="79" t="s">
        <v>6585</v>
      </c>
      <c r="G379" s="69"/>
      <c r="H379" s="118">
        <v>300000</v>
      </c>
      <c r="I379" s="69"/>
      <c r="J379" s="69" t="s">
        <v>1562</v>
      </c>
      <c r="K379" s="130" t="s">
        <v>6193</v>
      </c>
      <c r="L379" s="79" t="s">
        <v>5416</v>
      </c>
      <c r="M379" s="80" t="s">
        <v>6193</v>
      </c>
      <c r="N379" s="75"/>
      <c r="O379" s="69"/>
      <c r="P379" s="119" t="s">
        <v>6193</v>
      </c>
      <c r="Q379" s="119" t="s">
        <v>6193</v>
      </c>
      <c r="R379" s="69"/>
      <c r="S379" s="69"/>
      <c r="T379" s="69"/>
      <c r="U379" s="69"/>
      <c r="V379" s="69"/>
      <c r="W379" s="116" t="s">
        <v>6547</v>
      </c>
      <c r="X379" s="639">
        <f t="shared" si="10"/>
        <v>21000.000000000004</v>
      </c>
      <c r="Y379" s="118">
        <f t="shared" si="11"/>
        <v>321000</v>
      </c>
    </row>
    <row r="380" spans="1:25" x14ac:dyDescent="0.35">
      <c r="A380" s="76"/>
      <c r="B380" s="76"/>
      <c r="C380" s="76"/>
      <c r="D380" s="76"/>
      <c r="E380" s="76"/>
      <c r="F380" s="79" t="s">
        <v>6586</v>
      </c>
      <c r="G380" s="69"/>
      <c r="H380" s="118">
        <v>300000</v>
      </c>
      <c r="I380" s="69"/>
      <c r="J380" s="69" t="s">
        <v>1562</v>
      </c>
      <c r="K380" s="130" t="s">
        <v>6193</v>
      </c>
      <c r="L380" s="79" t="s">
        <v>5370</v>
      </c>
      <c r="M380" s="80" t="s">
        <v>6193</v>
      </c>
      <c r="N380" s="75"/>
      <c r="O380" s="69"/>
      <c r="P380" s="119" t="s">
        <v>6193</v>
      </c>
      <c r="Q380" s="119" t="s">
        <v>6193</v>
      </c>
      <c r="R380" s="69"/>
      <c r="S380" s="69"/>
      <c r="T380" s="69"/>
      <c r="U380" s="69"/>
      <c r="V380" s="69"/>
      <c r="W380" s="116" t="s">
        <v>6547</v>
      </c>
      <c r="X380" s="639">
        <f t="shared" si="10"/>
        <v>21000.000000000004</v>
      </c>
      <c r="Y380" s="118">
        <f t="shared" si="11"/>
        <v>321000</v>
      </c>
    </row>
    <row r="381" spans="1:25" x14ac:dyDescent="0.35">
      <c r="A381" s="76"/>
      <c r="B381" s="76"/>
      <c r="C381" s="76"/>
      <c r="D381" s="76"/>
      <c r="E381" s="76"/>
      <c r="F381" s="79" t="s">
        <v>6587</v>
      </c>
      <c r="G381" s="69"/>
      <c r="H381" s="118">
        <v>300000</v>
      </c>
      <c r="I381" s="69"/>
      <c r="J381" s="69" t="s">
        <v>1562</v>
      </c>
      <c r="K381" s="130" t="s">
        <v>6193</v>
      </c>
      <c r="L381" s="79" t="s">
        <v>6551</v>
      </c>
      <c r="M381" s="80" t="s">
        <v>6193</v>
      </c>
      <c r="N381" s="75"/>
      <c r="O381" s="69"/>
      <c r="P381" s="119" t="s">
        <v>6193</v>
      </c>
      <c r="Q381" s="119" t="s">
        <v>6193</v>
      </c>
      <c r="R381" s="69"/>
      <c r="S381" s="69"/>
      <c r="T381" s="69"/>
      <c r="U381" s="69"/>
      <c r="V381" s="69"/>
      <c r="W381" s="116" t="s">
        <v>6547</v>
      </c>
      <c r="X381" s="639">
        <f t="shared" si="10"/>
        <v>21000.000000000004</v>
      </c>
      <c r="Y381" s="118">
        <f t="shared" si="11"/>
        <v>321000</v>
      </c>
    </row>
    <row r="382" spans="1:25" x14ac:dyDescent="0.35">
      <c r="A382" s="76"/>
      <c r="B382" s="76"/>
      <c r="C382" s="76"/>
      <c r="D382" s="76"/>
      <c r="E382" s="76"/>
      <c r="F382" s="79" t="s">
        <v>6588</v>
      </c>
      <c r="G382" s="69"/>
      <c r="H382" s="118">
        <v>300000</v>
      </c>
      <c r="I382" s="69"/>
      <c r="J382" s="69" t="s">
        <v>1562</v>
      </c>
      <c r="K382" s="130" t="s">
        <v>6193</v>
      </c>
      <c r="L382" s="79" t="s">
        <v>5416</v>
      </c>
      <c r="M382" s="80" t="s">
        <v>6193</v>
      </c>
      <c r="N382" s="75"/>
      <c r="O382" s="69"/>
      <c r="P382" s="119" t="s">
        <v>6193</v>
      </c>
      <c r="Q382" s="119" t="s">
        <v>6193</v>
      </c>
      <c r="R382" s="69"/>
      <c r="S382" s="69"/>
      <c r="T382" s="69"/>
      <c r="U382" s="69"/>
      <c r="V382" s="69"/>
      <c r="W382" s="116" t="s">
        <v>6547</v>
      </c>
      <c r="X382" s="639">
        <f t="shared" si="10"/>
        <v>21000.000000000004</v>
      </c>
      <c r="Y382" s="118">
        <f t="shared" si="11"/>
        <v>321000</v>
      </c>
    </row>
    <row r="383" spans="1:25" x14ac:dyDescent="0.35">
      <c r="A383" s="76"/>
      <c r="B383" s="76"/>
      <c r="C383" s="76"/>
      <c r="D383" s="76"/>
      <c r="E383" s="76"/>
      <c r="F383" s="79" t="s">
        <v>6589</v>
      </c>
      <c r="G383" s="69"/>
      <c r="H383" s="118">
        <v>300000</v>
      </c>
      <c r="I383" s="69"/>
      <c r="J383" s="69" t="s">
        <v>1562</v>
      </c>
      <c r="K383" s="130" t="s">
        <v>6193</v>
      </c>
      <c r="L383" s="79" t="s">
        <v>5370</v>
      </c>
      <c r="M383" s="80" t="s">
        <v>6193</v>
      </c>
      <c r="N383" s="75"/>
      <c r="O383" s="69"/>
      <c r="P383" s="119" t="s">
        <v>6193</v>
      </c>
      <c r="Q383" s="119" t="s">
        <v>6193</v>
      </c>
      <c r="R383" s="69"/>
      <c r="S383" s="69"/>
      <c r="T383" s="69"/>
      <c r="U383" s="69"/>
      <c r="V383" s="69"/>
      <c r="W383" s="116" t="s">
        <v>6547</v>
      </c>
      <c r="X383" s="639">
        <f t="shared" si="10"/>
        <v>21000.000000000004</v>
      </c>
      <c r="Y383" s="118">
        <f t="shared" si="11"/>
        <v>321000</v>
      </c>
    </row>
    <row r="384" spans="1:25" x14ac:dyDescent="0.35">
      <c r="A384" s="76"/>
      <c r="B384" s="76"/>
      <c r="C384" s="76"/>
      <c r="D384" s="76"/>
      <c r="E384" s="76"/>
      <c r="F384" s="79" t="s">
        <v>6590</v>
      </c>
      <c r="G384" s="69"/>
      <c r="H384" s="118">
        <v>300000</v>
      </c>
      <c r="I384" s="69"/>
      <c r="J384" s="69" t="s">
        <v>1562</v>
      </c>
      <c r="K384" s="130" t="s">
        <v>6193</v>
      </c>
      <c r="L384" s="79" t="s">
        <v>6551</v>
      </c>
      <c r="M384" s="80" t="s">
        <v>6193</v>
      </c>
      <c r="N384" s="75"/>
      <c r="O384" s="69"/>
      <c r="P384" s="119" t="s">
        <v>6193</v>
      </c>
      <c r="Q384" s="119" t="s">
        <v>6193</v>
      </c>
      <c r="R384" s="69"/>
      <c r="S384" s="69"/>
      <c r="T384" s="69"/>
      <c r="U384" s="69"/>
      <c r="V384" s="69"/>
      <c r="W384" s="116" t="s">
        <v>6547</v>
      </c>
      <c r="X384" s="639">
        <f t="shared" si="10"/>
        <v>21000.000000000004</v>
      </c>
      <c r="Y384" s="118">
        <f t="shared" si="11"/>
        <v>321000</v>
      </c>
    </row>
    <row r="385" spans="1:25" x14ac:dyDescent="0.35">
      <c r="A385" s="76"/>
      <c r="B385" s="76"/>
      <c r="C385" s="76"/>
      <c r="D385" s="76"/>
      <c r="E385" s="76"/>
      <c r="F385" s="79" t="s">
        <v>6591</v>
      </c>
      <c r="G385" s="69"/>
      <c r="H385" s="118">
        <v>300000</v>
      </c>
      <c r="I385" s="69"/>
      <c r="J385" s="69" t="s">
        <v>1562</v>
      </c>
      <c r="K385" s="130" t="s">
        <v>6193</v>
      </c>
      <c r="L385" s="79" t="s">
        <v>5416</v>
      </c>
      <c r="M385" s="80" t="s">
        <v>6193</v>
      </c>
      <c r="N385" s="75"/>
      <c r="O385" s="69"/>
      <c r="P385" s="119" t="s">
        <v>6193</v>
      </c>
      <c r="Q385" s="119" t="s">
        <v>6193</v>
      </c>
      <c r="R385" s="69"/>
      <c r="S385" s="69"/>
      <c r="T385" s="69"/>
      <c r="U385" s="69"/>
      <c r="V385" s="69"/>
      <c r="W385" s="116" t="s">
        <v>6547</v>
      </c>
      <c r="X385" s="639">
        <f t="shared" si="10"/>
        <v>21000.000000000004</v>
      </c>
      <c r="Y385" s="118">
        <f t="shared" si="11"/>
        <v>321000</v>
      </c>
    </row>
    <row r="386" spans="1:25" x14ac:dyDescent="0.35">
      <c r="A386" s="76"/>
      <c r="B386" s="76"/>
      <c r="C386" s="76"/>
      <c r="D386" s="76"/>
      <c r="E386" s="76"/>
      <c r="F386" s="79" t="s">
        <v>6592</v>
      </c>
      <c r="G386" s="69"/>
      <c r="H386" s="118">
        <v>300000</v>
      </c>
      <c r="I386" s="69"/>
      <c r="J386" s="69" t="s">
        <v>1562</v>
      </c>
      <c r="K386" s="130" t="s">
        <v>6193</v>
      </c>
      <c r="L386" s="79" t="s">
        <v>5370</v>
      </c>
      <c r="M386" s="80" t="s">
        <v>6193</v>
      </c>
      <c r="N386" s="75"/>
      <c r="O386" s="69"/>
      <c r="P386" s="119" t="s">
        <v>6193</v>
      </c>
      <c r="Q386" s="119" t="s">
        <v>6193</v>
      </c>
      <c r="R386" s="69"/>
      <c r="S386" s="69"/>
      <c r="T386" s="69"/>
      <c r="U386" s="69"/>
      <c r="V386" s="69"/>
      <c r="W386" s="116" t="s">
        <v>6547</v>
      </c>
      <c r="X386" s="639">
        <f t="shared" si="10"/>
        <v>21000.000000000004</v>
      </c>
      <c r="Y386" s="118">
        <f t="shared" si="11"/>
        <v>321000</v>
      </c>
    </row>
    <row r="387" spans="1:25" x14ac:dyDescent="0.35">
      <c r="A387" s="76"/>
      <c r="B387" s="76"/>
      <c r="C387" s="76"/>
      <c r="D387" s="76"/>
      <c r="E387" s="76"/>
      <c r="F387" s="79" t="s">
        <v>6593</v>
      </c>
      <c r="G387" s="69"/>
      <c r="H387" s="118">
        <v>300000</v>
      </c>
      <c r="I387" s="69"/>
      <c r="J387" s="69" t="s">
        <v>1562</v>
      </c>
      <c r="K387" s="130" t="s">
        <v>6193</v>
      </c>
      <c r="L387" s="79" t="s">
        <v>6555</v>
      </c>
      <c r="M387" s="80" t="s">
        <v>6193</v>
      </c>
      <c r="N387" s="75"/>
      <c r="O387" s="69"/>
      <c r="P387" s="119" t="s">
        <v>6193</v>
      </c>
      <c r="Q387" s="119" t="s">
        <v>6193</v>
      </c>
      <c r="R387" s="69"/>
      <c r="S387" s="69"/>
      <c r="T387" s="69"/>
      <c r="U387" s="69"/>
      <c r="V387" s="69"/>
      <c r="W387" s="116" t="s">
        <v>6547</v>
      </c>
      <c r="X387" s="639">
        <f t="shared" si="10"/>
        <v>21000.000000000004</v>
      </c>
      <c r="Y387" s="118">
        <f t="shared" si="11"/>
        <v>321000</v>
      </c>
    </row>
    <row r="388" spans="1:25" x14ac:dyDescent="0.35">
      <c r="A388" s="76"/>
      <c r="B388" s="76"/>
      <c r="C388" s="76"/>
      <c r="D388" s="76"/>
      <c r="E388" s="76"/>
      <c r="F388" s="79" t="s">
        <v>6594</v>
      </c>
      <c r="G388" s="69"/>
      <c r="H388" s="118">
        <v>300000</v>
      </c>
      <c r="I388" s="69"/>
      <c r="J388" s="69" t="s">
        <v>1562</v>
      </c>
      <c r="K388" s="130" t="s">
        <v>6193</v>
      </c>
      <c r="L388" s="79" t="s">
        <v>5416</v>
      </c>
      <c r="M388" s="80" t="s">
        <v>6193</v>
      </c>
      <c r="N388" s="75"/>
      <c r="O388" s="69"/>
      <c r="P388" s="119" t="s">
        <v>6193</v>
      </c>
      <c r="Q388" s="119" t="s">
        <v>6193</v>
      </c>
      <c r="R388" s="69"/>
      <c r="S388" s="69"/>
      <c r="T388" s="69"/>
      <c r="U388" s="69"/>
      <c r="V388" s="69"/>
      <c r="W388" s="116" t="s">
        <v>6547</v>
      </c>
      <c r="X388" s="639">
        <f t="shared" si="10"/>
        <v>21000.000000000004</v>
      </c>
      <c r="Y388" s="118">
        <f t="shared" si="11"/>
        <v>321000</v>
      </c>
    </row>
    <row r="389" spans="1:25" x14ac:dyDescent="0.35">
      <c r="A389" s="76"/>
      <c r="B389" s="76"/>
      <c r="C389" s="76"/>
      <c r="D389" s="76"/>
      <c r="E389" s="76"/>
      <c r="F389" s="79" t="s">
        <v>6595</v>
      </c>
      <c r="G389" s="69"/>
      <c r="H389" s="118">
        <v>300000</v>
      </c>
      <c r="I389" s="69"/>
      <c r="J389" s="69" t="s">
        <v>1562</v>
      </c>
      <c r="K389" s="130" t="s">
        <v>6193</v>
      </c>
      <c r="L389" s="79" t="s">
        <v>5370</v>
      </c>
      <c r="M389" s="80" t="s">
        <v>6193</v>
      </c>
      <c r="N389" s="75"/>
      <c r="O389" s="69"/>
      <c r="P389" s="119" t="s">
        <v>6193</v>
      </c>
      <c r="Q389" s="119" t="s">
        <v>6193</v>
      </c>
      <c r="R389" s="69"/>
      <c r="S389" s="69"/>
      <c r="T389" s="69"/>
      <c r="U389" s="69"/>
      <c r="V389" s="69"/>
      <c r="W389" s="116" t="s">
        <v>6547</v>
      </c>
      <c r="X389" s="639">
        <f t="shared" si="10"/>
        <v>21000.000000000004</v>
      </c>
      <c r="Y389" s="118">
        <f t="shared" si="11"/>
        <v>321000</v>
      </c>
    </row>
    <row r="390" spans="1:25" x14ac:dyDescent="0.35">
      <c r="A390" s="76"/>
      <c r="B390" s="76"/>
      <c r="C390" s="76"/>
      <c r="D390" s="76"/>
      <c r="E390" s="76"/>
      <c r="F390" s="79" t="s">
        <v>6596</v>
      </c>
      <c r="G390" s="69"/>
      <c r="H390" s="118">
        <v>300000</v>
      </c>
      <c r="I390" s="69"/>
      <c r="J390" s="69" t="s">
        <v>1562</v>
      </c>
      <c r="K390" s="130" t="s">
        <v>6193</v>
      </c>
      <c r="L390" s="79" t="s">
        <v>6551</v>
      </c>
      <c r="M390" s="80" t="s">
        <v>6193</v>
      </c>
      <c r="N390" s="75"/>
      <c r="O390" s="69"/>
      <c r="P390" s="119" t="s">
        <v>6193</v>
      </c>
      <c r="Q390" s="119" t="s">
        <v>6193</v>
      </c>
      <c r="R390" s="69"/>
      <c r="S390" s="69"/>
      <c r="T390" s="69"/>
      <c r="U390" s="69"/>
      <c r="V390" s="69"/>
      <c r="W390" s="116" t="s">
        <v>6547</v>
      </c>
      <c r="X390" s="639">
        <f t="shared" ref="X390:X453" si="12">H390*X$4</f>
        <v>21000.000000000004</v>
      </c>
      <c r="Y390" s="118">
        <f t="shared" ref="Y390:Y453" si="13">H390+X390</f>
        <v>321000</v>
      </c>
    </row>
    <row r="391" spans="1:25" x14ac:dyDescent="0.35">
      <c r="A391" s="76"/>
      <c r="B391" s="76"/>
      <c r="C391" s="76"/>
      <c r="D391" s="76"/>
      <c r="E391" s="76"/>
      <c r="F391" s="79" t="s">
        <v>6597</v>
      </c>
      <c r="G391" s="69"/>
      <c r="H391" s="118">
        <v>300000</v>
      </c>
      <c r="I391" s="69"/>
      <c r="J391" s="69" t="s">
        <v>1562</v>
      </c>
      <c r="K391" s="130" t="s">
        <v>6193</v>
      </c>
      <c r="L391" s="79" t="s">
        <v>5416</v>
      </c>
      <c r="M391" s="80" t="s">
        <v>6193</v>
      </c>
      <c r="N391" s="75"/>
      <c r="O391" s="69"/>
      <c r="P391" s="119" t="s">
        <v>6193</v>
      </c>
      <c r="Q391" s="119" t="s">
        <v>6193</v>
      </c>
      <c r="R391" s="69"/>
      <c r="S391" s="69"/>
      <c r="T391" s="69"/>
      <c r="U391" s="69"/>
      <c r="V391" s="69"/>
      <c r="W391" s="116" t="s">
        <v>6547</v>
      </c>
      <c r="X391" s="639">
        <f t="shared" si="12"/>
        <v>21000.000000000004</v>
      </c>
      <c r="Y391" s="118">
        <f t="shared" si="13"/>
        <v>321000</v>
      </c>
    </row>
    <row r="392" spans="1:25" x14ac:dyDescent="0.35">
      <c r="A392" s="76"/>
      <c r="B392" s="76"/>
      <c r="C392" s="76"/>
      <c r="D392" s="76"/>
      <c r="E392" s="76"/>
      <c r="F392" s="79" t="s">
        <v>6598</v>
      </c>
      <c r="G392" s="69"/>
      <c r="H392" s="118">
        <v>300000</v>
      </c>
      <c r="I392" s="69"/>
      <c r="J392" s="69" t="s">
        <v>1562</v>
      </c>
      <c r="K392" s="130" t="s">
        <v>6193</v>
      </c>
      <c r="L392" s="79" t="s">
        <v>5370</v>
      </c>
      <c r="M392" s="80" t="s">
        <v>6193</v>
      </c>
      <c r="N392" s="75"/>
      <c r="O392" s="69"/>
      <c r="P392" s="119" t="s">
        <v>6193</v>
      </c>
      <c r="Q392" s="119" t="s">
        <v>6193</v>
      </c>
      <c r="R392" s="69"/>
      <c r="S392" s="69"/>
      <c r="T392" s="69"/>
      <c r="U392" s="69"/>
      <c r="V392" s="69"/>
      <c r="W392" s="116" t="s">
        <v>6547</v>
      </c>
      <c r="X392" s="639">
        <f t="shared" si="12"/>
        <v>21000.000000000004</v>
      </c>
      <c r="Y392" s="118">
        <f t="shared" si="13"/>
        <v>321000</v>
      </c>
    </row>
    <row r="393" spans="1:25" x14ac:dyDescent="0.35">
      <c r="A393" s="76"/>
      <c r="B393" s="76"/>
      <c r="C393" s="76"/>
      <c r="D393" s="76"/>
      <c r="E393" s="76"/>
      <c r="F393" s="79" t="s">
        <v>6599</v>
      </c>
      <c r="G393" s="69"/>
      <c r="H393" s="118">
        <v>300000</v>
      </c>
      <c r="I393" s="69"/>
      <c r="J393" s="69" t="s">
        <v>1562</v>
      </c>
      <c r="K393" s="130" t="s">
        <v>6193</v>
      </c>
      <c r="L393" s="79" t="s">
        <v>6562</v>
      </c>
      <c r="M393" s="80" t="s">
        <v>6193</v>
      </c>
      <c r="N393" s="75"/>
      <c r="O393" s="69"/>
      <c r="P393" s="119" t="s">
        <v>6193</v>
      </c>
      <c r="Q393" s="119" t="s">
        <v>6193</v>
      </c>
      <c r="R393" s="69"/>
      <c r="S393" s="69"/>
      <c r="T393" s="69"/>
      <c r="U393" s="69"/>
      <c r="V393" s="69"/>
      <c r="W393" s="116" t="s">
        <v>6547</v>
      </c>
      <c r="X393" s="639">
        <f t="shared" si="12"/>
        <v>21000.000000000004</v>
      </c>
      <c r="Y393" s="118">
        <f t="shared" si="13"/>
        <v>321000</v>
      </c>
    </row>
    <row r="394" spans="1:25" x14ac:dyDescent="0.35">
      <c r="A394" s="76"/>
      <c r="B394" s="76"/>
      <c r="C394" s="76"/>
      <c r="D394" s="76"/>
      <c r="E394" s="76"/>
      <c r="F394" s="79" t="s">
        <v>6600</v>
      </c>
      <c r="G394" s="69"/>
      <c r="H394" s="118">
        <v>300000</v>
      </c>
      <c r="I394" s="69"/>
      <c r="J394" s="69" t="s">
        <v>1562</v>
      </c>
      <c r="K394" s="130" t="s">
        <v>6193</v>
      </c>
      <c r="L394" s="79" t="s">
        <v>5416</v>
      </c>
      <c r="M394" s="80" t="s">
        <v>6193</v>
      </c>
      <c r="N394" s="75"/>
      <c r="O394" s="69"/>
      <c r="P394" s="119" t="s">
        <v>6193</v>
      </c>
      <c r="Q394" s="119" t="s">
        <v>6193</v>
      </c>
      <c r="R394" s="69"/>
      <c r="S394" s="69"/>
      <c r="T394" s="69"/>
      <c r="U394" s="69"/>
      <c r="V394" s="69"/>
      <c r="W394" s="116" t="s">
        <v>6547</v>
      </c>
      <c r="X394" s="639">
        <f t="shared" si="12"/>
        <v>21000.000000000004</v>
      </c>
      <c r="Y394" s="118">
        <f t="shared" si="13"/>
        <v>321000</v>
      </c>
    </row>
    <row r="395" spans="1:25" x14ac:dyDescent="0.35">
      <c r="A395" s="76"/>
      <c r="B395" s="76"/>
      <c r="C395" s="76"/>
      <c r="D395" s="76"/>
      <c r="E395" s="76"/>
      <c r="F395" s="79" t="s">
        <v>6601</v>
      </c>
      <c r="G395" s="69"/>
      <c r="H395" s="118">
        <v>300000</v>
      </c>
      <c r="I395" s="69"/>
      <c r="J395" s="69" t="s">
        <v>1562</v>
      </c>
      <c r="K395" s="130" t="s">
        <v>6193</v>
      </c>
      <c r="L395" s="79" t="s">
        <v>6551</v>
      </c>
      <c r="M395" s="80" t="s">
        <v>6193</v>
      </c>
      <c r="N395" s="75"/>
      <c r="O395" s="69"/>
      <c r="P395" s="119" t="s">
        <v>6193</v>
      </c>
      <c r="Q395" s="119" t="s">
        <v>6193</v>
      </c>
      <c r="R395" s="69"/>
      <c r="S395" s="69"/>
      <c r="T395" s="69"/>
      <c r="U395" s="69"/>
      <c r="V395" s="69"/>
      <c r="W395" s="116" t="s">
        <v>6547</v>
      </c>
      <c r="X395" s="639">
        <f t="shared" si="12"/>
        <v>21000.000000000004</v>
      </c>
      <c r="Y395" s="118">
        <f t="shared" si="13"/>
        <v>321000</v>
      </c>
    </row>
    <row r="396" spans="1:25" x14ac:dyDescent="0.35">
      <c r="A396" s="76"/>
      <c r="B396" s="76"/>
      <c r="C396" s="76"/>
      <c r="D396" s="76"/>
      <c r="E396" s="76"/>
      <c r="F396" s="79" t="s">
        <v>6602</v>
      </c>
      <c r="G396" s="69"/>
      <c r="H396" s="118">
        <v>300000</v>
      </c>
      <c r="I396" s="69"/>
      <c r="J396" s="69" t="s">
        <v>1562</v>
      </c>
      <c r="K396" s="130" t="s">
        <v>6193</v>
      </c>
      <c r="L396" s="79" t="s">
        <v>6551</v>
      </c>
      <c r="M396" s="80" t="s">
        <v>6193</v>
      </c>
      <c r="N396" s="75"/>
      <c r="O396" s="69"/>
      <c r="P396" s="119" t="s">
        <v>6193</v>
      </c>
      <c r="Q396" s="119" t="s">
        <v>6193</v>
      </c>
      <c r="R396" s="69"/>
      <c r="S396" s="69"/>
      <c r="T396" s="69"/>
      <c r="U396" s="69"/>
      <c r="V396" s="69"/>
      <c r="W396" s="116" t="s">
        <v>6547</v>
      </c>
      <c r="X396" s="639">
        <f t="shared" si="12"/>
        <v>21000.000000000004</v>
      </c>
      <c r="Y396" s="118">
        <f t="shared" si="13"/>
        <v>321000</v>
      </c>
    </row>
    <row r="397" spans="1:25" x14ac:dyDescent="0.35">
      <c r="A397" s="76"/>
      <c r="B397" s="76"/>
      <c r="C397" s="76"/>
      <c r="D397" s="76"/>
      <c r="E397" s="76"/>
      <c r="F397" s="79" t="s">
        <v>6603</v>
      </c>
      <c r="G397" s="69"/>
      <c r="H397" s="118">
        <v>300000</v>
      </c>
      <c r="I397" s="69"/>
      <c r="J397" s="69" t="s">
        <v>1562</v>
      </c>
      <c r="K397" s="130" t="s">
        <v>6193</v>
      </c>
      <c r="L397" s="79" t="s">
        <v>5010</v>
      </c>
      <c r="M397" s="80" t="s">
        <v>6604</v>
      </c>
      <c r="N397" s="75"/>
      <c r="O397" s="69"/>
      <c r="P397" s="119" t="s">
        <v>6193</v>
      </c>
      <c r="Q397" s="119" t="s">
        <v>6193</v>
      </c>
      <c r="R397" s="69"/>
      <c r="S397" s="69"/>
      <c r="T397" s="69"/>
      <c r="U397" s="69"/>
      <c r="V397" s="69"/>
      <c r="W397" s="116" t="s">
        <v>6547</v>
      </c>
      <c r="X397" s="639">
        <f t="shared" si="12"/>
        <v>21000.000000000004</v>
      </c>
      <c r="Y397" s="118">
        <f t="shared" si="13"/>
        <v>321000</v>
      </c>
    </row>
    <row r="398" spans="1:25" x14ac:dyDescent="0.35">
      <c r="A398" s="76"/>
      <c r="B398" s="76"/>
      <c r="C398" s="76"/>
      <c r="D398" s="76"/>
      <c r="E398" s="76"/>
      <c r="F398" s="79" t="s">
        <v>6603</v>
      </c>
      <c r="G398" s="69"/>
      <c r="H398" s="118">
        <v>300000</v>
      </c>
      <c r="I398" s="69"/>
      <c r="J398" s="69" t="s">
        <v>1562</v>
      </c>
      <c r="K398" s="130" t="s">
        <v>6193</v>
      </c>
      <c r="L398" s="79" t="s">
        <v>5010</v>
      </c>
      <c r="M398" s="80" t="s">
        <v>6605</v>
      </c>
      <c r="N398" s="75"/>
      <c r="O398" s="69"/>
      <c r="P398" s="119" t="s">
        <v>6193</v>
      </c>
      <c r="Q398" s="119" t="s">
        <v>6193</v>
      </c>
      <c r="R398" s="69"/>
      <c r="S398" s="69"/>
      <c r="T398" s="69"/>
      <c r="U398" s="69"/>
      <c r="V398" s="69"/>
      <c r="W398" s="116" t="s">
        <v>6547</v>
      </c>
      <c r="X398" s="639">
        <f t="shared" si="12"/>
        <v>21000.000000000004</v>
      </c>
      <c r="Y398" s="118">
        <f t="shared" si="13"/>
        <v>321000</v>
      </c>
    </row>
    <row r="399" spans="1:25" x14ac:dyDescent="0.35">
      <c r="A399" s="76"/>
      <c r="B399" s="76"/>
      <c r="C399" s="76"/>
      <c r="D399" s="76"/>
      <c r="E399" s="76"/>
      <c r="F399" s="79" t="s">
        <v>6606</v>
      </c>
      <c r="G399" s="69"/>
      <c r="H399" s="118">
        <v>300000</v>
      </c>
      <c r="I399" s="69"/>
      <c r="J399" s="69" t="s">
        <v>3269</v>
      </c>
      <c r="K399" s="130" t="s">
        <v>6193</v>
      </c>
      <c r="L399" s="79" t="s">
        <v>3270</v>
      </c>
      <c r="M399" s="80" t="s">
        <v>6607</v>
      </c>
      <c r="N399" s="75"/>
      <c r="O399" s="69"/>
      <c r="P399" s="119" t="s">
        <v>6193</v>
      </c>
      <c r="Q399" s="119" t="s">
        <v>6193</v>
      </c>
      <c r="R399" s="69"/>
      <c r="S399" s="69"/>
      <c r="T399" s="69"/>
      <c r="U399" s="69"/>
      <c r="V399" s="69"/>
      <c r="W399" s="116" t="s">
        <v>6547</v>
      </c>
      <c r="X399" s="639">
        <f t="shared" si="12"/>
        <v>21000.000000000004</v>
      </c>
      <c r="Y399" s="118">
        <f t="shared" si="13"/>
        <v>321000</v>
      </c>
    </row>
    <row r="400" spans="1:25" x14ac:dyDescent="0.35">
      <c r="A400" s="76"/>
      <c r="B400" s="76"/>
      <c r="C400" s="76"/>
      <c r="D400" s="76"/>
      <c r="E400" s="76"/>
      <c r="F400" s="79" t="s">
        <v>6608</v>
      </c>
      <c r="G400" s="69"/>
      <c r="H400" s="118">
        <v>300000</v>
      </c>
      <c r="I400" s="69"/>
      <c r="J400" s="69" t="s">
        <v>1562</v>
      </c>
      <c r="K400" s="130" t="s">
        <v>6193</v>
      </c>
      <c r="L400" s="79" t="s">
        <v>5370</v>
      </c>
      <c r="M400" s="80" t="s">
        <v>6193</v>
      </c>
      <c r="N400" s="75"/>
      <c r="O400" s="69"/>
      <c r="P400" s="119" t="s">
        <v>6193</v>
      </c>
      <c r="Q400" s="119" t="s">
        <v>6193</v>
      </c>
      <c r="R400" s="69"/>
      <c r="S400" s="69"/>
      <c r="T400" s="69"/>
      <c r="U400" s="69"/>
      <c r="V400" s="69"/>
      <c r="W400" s="116" t="s">
        <v>6547</v>
      </c>
      <c r="X400" s="639">
        <f t="shared" si="12"/>
        <v>21000.000000000004</v>
      </c>
      <c r="Y400" s="118">
        <f t="shared" si="13"/>
        <v>321000</v>
      </c>
    </row>
    <row r="401" spans="1:25" x14ac:dyDescent="0.35">
      <c r="A401" s="76"/>
      <c r="B401" s="76"/>
      <c r="C401" s="76"/>
      <c r="D401" s="76"/>
      <c r="E401" s="76"/>
      <c r="F401" s="79" t="s">
        <v>6609</v>
      </c>
      <c r="G401" s="69"/>
      <c r="H401" s="118">
        <v>300000</v>
      </c>
      <c r="I401" s="69"/>
      <c r="J401" s="69" t="s">
        <v>1562</v>
      </c>
      <c r="K401" s="130" t="s">
        <v>6193</v>
      </c>
      <c r="L401" s="79" t="s">
        <v>6551</v>
      </c>
      <c r="M401" s="80" t="s">
        <v>6193</v>
      </c>
      <c r="N401" s="75"/>
      <c r="O401" s="69"/>
      <c r="P401" s="119" t="s">
        <v>6193</v>
      </c>
      <c r="Q401" s="119" t="s">
        <v>6193</v>
      </c>
      <c r="R401" s="69"/>
      <c r="S401" s="69"/>
      <c r="T401" s="69"/>
      <c r="U401" s="69"/>
      <c r="V401" s="69"/>
      <c r="W401" s="116" t="s">
        <v>6547</v>
      </c>
      <c r="X401" s="639">
        <f t="shared" si="12"/>
        <v>21000.000000000004</v>
      </c>
      <c r="Y401" s="118">
        <f t="shared" si="13"/>
        <v>321000</v>
      </c>
    </row>
    <row r="402" spans="1:25" x14ac:dyDescent="0.35">
      <c r="A402" s="76"/>
      <c r="B402" s="76"/>
      <c r="C402" s="76"/>
      <c r="D402" s="76"/>
      <c r="E402" s="76"/>
      <c r="F402" s="79" t="s">
        <v>6610</v>
      </c>
      <c r="G402" s="69"/>
      <c r="H402" s="118">
        <v>300000</v>
      </c>
      <c r="I402" s="69"/>
      <c r="J402" s="69" t="s">
        <v>1562</v>
      </c>
      <c r="K402" s="130" t="s">
        <v>6193</v>
      </c>
      <c r="L402" s="79" t="s">
        <v>5416</v>
      </c>
      <c r="M402" s="80" t="s">
        <v>6193</v>
      </c>
      <c r="N402" s="75"/>
      <c r="O402" s="69"/>
      <c r="P402" s="119" t="s">
        <v>6193</v>
      </c>
      <c r="Q402" s="119" t="s">
        <v>6193</v>
      </c>
      <c r="R402" s="69"/>
      <c r="S402" s="69"/>
      <c r="T402" s="69"/>
      <c r="U402" s="69"/>
      <c r="V402" s="69"/>
      <c r="W402" s="116" t="s">
        <v>6547</v>
      </c>
      <c r="X402" s="639">
        <f t="shared" si="12"/>
        <v>21000.000000000004</v>
      </c>
      <c r="Y402" s="118">
        <f t="shared" si="13"/>
        <v>321000</v>
      </c>
    </row>
    <row r="403" spans="1:25" x14ac:dyDescent="0.35">
      <c r="A403" s="76"/>
      <c r="B403" s="76"/>
      <c r="C403" s="76"/>
      <c r="D403" s="76"/>
      <c r="E403" s="76"/>
      <c r="F403" s="79" t="s">
        <v>6611</v>
      </c>
      <c r="G403" s="69"/>
      <c r="H403" s="118">
        <v>300000</v>
      </c>
      <c r="I403" s="69"/>
      <c r="J403" s="69" t="s">
        <v>1562</v>
      </c>
      <c r="K403" s="130" t="s">
        <v>6193</v>
      </c>
      <c r="L403" s="79" t="s">
        <v>5370</v>
      </c>
      <c r="M403" s="80" t="s">
        <v>6193</v>
      </c>
      <c r="N403" s="75"/>
      <c r="O403" s="69"/>
      <c r="P403" s="119" t="s">
        <v>6193</v>
      </c>
      <c r="Q403" s="119" t="s">
        <v>6193</v>
      </c>
      <c r="R403" s="69"/>
      <c r="S403" s="69"/>
      <c r="T403" s="69"/>
      <c r="U403" s="69"/>
      <c r="V403" s="69"/>
      <c r="W403" s="116" t="s">
        <v>6547</v>
      </c>
      <c r="X403" s="639">
        <f t="shared" si="12"/>
        <v>21000.000000000004</v>
      </c>
      <c r="Y403" s="118">
        <f t="shared" si="13"/>
        <v>321000</v>
      </c>
    </row>
    <row r="404" spans="1:25" x14ac:dyDescent="0.35">
      <c r="A404" s="76"/>
      <c r="B404" s="76"/>
      <c r="C404" s="76"/>
      <c r="D404" s="76"/>
      <c r="E404" s="76"/>
      <c r="F404" s="79" t="s">
        <v>6612</v>
      </c>
      <c r="G404" s="69"/>
      <c r="H404" s="118">
        <v>300000</v>
      </c>
      <c r="I404" s="69"/>
      <c r="J404" s="69" t="s">
        <v>1562</v>
      </c>
      <c r="K404" s="130" t="s">
        <v>6193</v>
      </c>
      <c r="L404" s="79" t="s">
        <v>6613</v>
      </c>
      <c r="M404" s="80" t="s">
        <v>6614</v>
      </c>
      <c r="N404" s="75"/>
      <c r="O404" s="69"/>
      <c r="P404" s="119" t="s">
        <v>6193</v>
      </c>
      <c r="Q404" s="119" t="s">
        <v>6193</v>
      </c>
      <c r="R404" s="69"/>
      <c r="S404" s="69"/>
      <c r="T404" s="69"/>
      <c r="U404" s="69"/>
      <c r="V404" s="69"/>
      <c r="W404" s="116" t="s">
        <v>6547</v>
      </c>
      <c r="X404" s="639">
        <f t="shared" si="12"/>
        <v>21000.000000000004</v>
      </c>
      <c r="Y404" s="118">
        <f t="shared" si="13"/>
        <v>321000</v>
      </c>
    </row>
    <row r="405" spans="1:25" x14ac:dyDescent="0.35">
      <c r="A405" s="76"/>
      <c r="B405" s="76"/>
      <c r="C405" s="76"/>
      <c r="D405" s="76"/>
      <c r="E405" s="76"/>
      <c r="F405" s="79" t="s">
        <v>6615</v>
      </c>
      <c r="G405" s="69"/>
      <c r="H405" s="118">
        <v>300000</v>
      </c>
      <c r="I405" s="69"/>
      <c r="J405" s="69" t="s">
        <v>1562</v>
      </c>
      <c r="K405" s="130" t="s">
        <v>6193</v>
      </c>
      <c r="L405" s="79" t="s">
        <v>5416</v>
      </c>
      <c r="M405" s="80" t="s">
        <v>6193</v>
      </c>
      <c r="N405" s="75"/>
      <c r="O405" s="69"/>
      <c r="P405" s="119" t="s">
        <v>6193</v>
      </c>
      <c r="Q405" s="119" t="s">
        <v>6193</v>
      </c>
      <c r="R405" s="69"/>
      <c r="S405" s="69"/>
      <c r="T405" s="69"/>
      <c r="U405" s="69"/>
      <c r="V405" s="69"/>
      <c r="W405" s="116" t="s">
        <v>6547</v>
      </c>
      <c r="X405" s="639">
        <f t="shared" si="12"/>
        <v>21000.000000000004</v>
      </c>
      <c r="Y405" s="118">
        <f t="shared" si="13"/>
        <v>321000</v>
      </c>
    </row>
    <row r="406" spans="1:25" x14ac:dyDescent="0.35">
      <c r="A406" s="76"/>
      <c r="B406" s="76"/>
      <c r="C406" s="76"/>
      <c r="D406" s="76"/>
      <c r="E406" s="76"/>
      <c r="F406" s="79" t="s">
        <v>6616</v>
      </c>
      <c r="G406" s="69"/>
      <c r="H406" s="118">
        <v>300000</v>
      </c>
      <c r="I406" s="69"/>
      <c r="J406" s="69" t="s">
        <v>1562</v>
      </c>
      <c r="K406" s="130" t="s">
        <v>6193</v>
      </c>
      <c r="L406" s="79" t="s">
        <v>5370</v>
      </c>
      <c r="M406" s="80" t="s">
        <v>6193</v>
      </c>
      <c r="N406" s="75"/>
      <c r="O406" s="69"/>
      <c r="P406" s="119" t="s">
        <v>6193</v>
      </c>
      <c r="Q406" s="119" t="s">
        <v>6193</v>
      </c>
      <c r="R406" s="69"/>
      <c r="S406" s="69"/>
      <c r="T406" s="69"/>
      <c r="U406" s="69"/>
      <c r="V406" s="69"/>
      <c r="W406" s="116" t="s">
        <v>6547</v>
      </c>
      <c r="X406" s="639">
        <f t="shared" si="12"/>
        <v>21000.000000000004</v>
      </c>
      <c r="Y406" s="118">
        <f t="shared" si="13"/>
        <v>321000</v>
      </c>
    </row>
    <row r="407" spans="1:25" x14ac:dyDescent="0.35">
      <c r="A407" s="76"/>
      <c r="B407" s="76"/>
      <c r="C407" s="76"/>
      <c r="D407" s="76"/>
      <c r="E407" s="76"/>
      <c r="F407" s="79" t="s">
        <v>6617</v>
      </c>
      <c r="G407" s="69"/>
      <c r="H407" s="118">
        <v>300000</v>
      </c>
      <c r="I407" s="69"/>
      <c r="J407" s="69" t="s">
        <v>1562</v>
      </c>
      <c r="K407" s="130" t="s">
        <v>6193</v>
      </c>
      <c r="L407" s="79" t="s">
        <v>6555</v>
      </c>
      <c r="M407" s="80" t="s">
        <v>6193</v>
      </c>
      <c r="N407" s="75"/>
      <c r="O407" s="69"/>
      <c r="P407" s="119" t="s">
        <v>6193</v>
      </c>
      <c r="Q407" s="119" t="s">
        <v>6193</v>
      </c>
      <c r="R407" s="69"/>
      <c r="S407" s="69"/>
      <c r="T407" s="69"/>
      <c r="U407" s="69"/>
      <c r="V407" s="69"/>
      <c r="W407" s="116" t="s">
        <v>6547</v>
      </c>
      <c r="X407" s="639">
        <f t="shared" si="12"/>
        <v>21000.000000000004</v>
      </c>
      <c r="Y407" s="118">
        <f t="shared" si="13"/>
        <v>321000</v>
      </c>
    </row>
    <row r="408" spans="1:25" x14ac:dyDescent="0.35">
      <c r="A408" s="76"/>
      <c r="B408" s="76"/>
      <c r="C408" s="76"/>
      <c r="D408" s="76"/>
      <c r="E408" s="76"/>
      <c r="F408" s="79" t="s">
        <v>6618</v>
      </c>
      <c r="G408" s="69"/>
      <c r="H408" s="118">
        <v>300000</v>
      </c>
      <c r="I408" s="69"/>
      <c r="J408" s="69" t="s">
        <v>1562</v>
      </c>
      <c r="K408" s="130" t="s">
        <v>6193</v>
      </c>
      <c r="L408" s="79" t="s">
        <v>5416</v>
      </c>
      <c r="M408" s="80" t="s">
        <v>6193</v>
      </c>
      <c r="N408" s="75"/>
      <c r="O408" s="69"/>
      <c r="P408" s="119" t="s">
        <v>6193</v>
      </c>
      <c r="Q408" s="119" t="s">
        <v>6193</v>
      </c>
      <c r="R408" s="69"/>
      <c r="S408" s="69"/>
      <c r="T408" s="69"/>
      <c r="U408" s="69"/>
      <c r="V408" s="69"/>
      <c r="W408" s="116" t="s">
        <v>6547</v>
      </c>
      <c r="X408" s="639">
        <f t="shared" si="12"/>
        <v>21000.000000000004</v>
      </c>
      <c r="Y408" s="118">
        <f t="shared" si="13"/>
        <v>321000</v>
      </c>
    </row>
    <row r="409" spans="1:25" x14ac:dyDescent="0.35">
      <c r="A409" s="76"/>
      <c r="B409" s="76"/>
      <c r="C409" s="76"/>
      <c r="D409" s="76"/>
      <c r="E409" s="76"/>
      <c r="F409" s="79" t="s">
        <v>6619</v>
      </c>
      <c r="G409" s="69"/>
      <c r="H409" s="118">
        <v>300000</v>
      </c>
      <c r="I409" s="69"/>
      <c r="J409" s="69" t="s">
        <v>1562</v>
      </c>
      <c r="K409" s="130" t="s">
        <v>6193</v>
      </c>
      <c r="L409" s="79" t="s">
        <v>5370</v>
      </c>
      <c r="M409" s="80" t="s">
        <v>6193</v>
      </c>
      <c r="N409" s="75"/>
      <c r="O409" s="69"/>
      <c r="P409" s="119" t="s">
        <v>6193</v>
      </c>
      <c r="Q409" s="119" t="s">
        <v>6193</v>
      </c>
      <c r="R409" s="69"/>
      <c r="S409" s="69"/>
      <c r="T409" s="69"/>
      <c r="U409" s="69"/>
      <c r="V409" s="69"/>
      <c r="W409" s="116" t="s">
        <v>6547</v>
      </c>
      <c r="X409" s="639">
        <f t="shared" si="12"/>
        <v>21000.000000000004</v>
      </c>
      <c r="Y409" s="118">
        <f t="shared" si="13"/>
        <v>321000</v>
      </c>
    </row>
    <row r="410" spans="1:25" x14ac:dyDescent="0.35">
      <c r="A410" s="76"/>
      <c r="B410" s="76"/>
      <c r="C410" s="76"/>
      <c r="D410" s="76"/>
      <c r="E410" s="76"/>
      <c r="F410" s="79" t="s">
        <v>6620</v>
      </c>
      <c r="G410" s="69"/>
      <c r="H410" s="118">
        <v>300000</v>
      </c>
      <c r="I410" s="69"/>
      <c r="J410" s="69" t="s">
        <v>1562</v>
      </c>
      <c r="K410" s="130" t="s">
        <v>6193</v>
      </c>
      <c r="L410" s="79" t="s">
        <v>5416</v>
      </c>
      <c r="M410" s="80" t="s">
        <v>6193</v>
      </c>
      <c r="N410" s="75"/>
      <c r="O410" s="69"/>
      <c r="P410" s="119" t="s">
        <v>6193</v>
      </c>
      <c r="Q410" s="119" t="s">
        <v>6193</v>
      </c>
      <c r="R410" s="69"/>
      <c r="S410" s="69"/>
      <c r="T410" s="69"/>
      <c r="U410" s="69"/>
      <c r="V410" s="69"/>
      <c r="W410" s="116" t="s">
        <v>6547</v>
      </c>
      <c r="X410" s="639">
        <f t="shared" si="12"/>
        <v>21000.000000000004</v>
      </c>
      <c r="Y410" s="118">
        <f t="shared" si="13"/>
        <v>321000</v>
      </c>
    </row>
    <row r="411" spans="1:25" x14ac:dyDescent="0.35">
      <c r="A411" s="76"/>
      <c r="B411" s="76"/>
      <c r="C411" s="76"/>
      <c r="D411" s="76"/>
      <c r="E411" s="76"/>
      <c r="F411" s="79" t="s">
        <v>6621</v>
      </c>
      <c r="G411" s="69"/>
      <c r="H411" s="118">
        <v>300000</v>
      </c>
      <c r="I411" s="69"/>
      <c r="J411" s="69" t="s">
        <v>1562</v>
      </c>
      <c r="K411" s="130" t="s">
        <v>6193</v>
      </c>
      <c r="L411" s="79" t="s">
        <v>5370</v>
      </c>
      <c r="M411" s="80" t="s">
        <v>6193</v>
      </c>
      <c r="N411" s="75"/>
      <c r="O411" s="69"/>
      <c r="P411" s="119" t="s">
        <v>6193</v>
      </c>
      <c r="Q411" s="119" t="s">
        <v>6193</v>
      </c>
      <c r="R411" s="69"/>
      <c r="S411" s="69"/>
      <c r="T411" s="69"/>
      <c r="U411" s="69"/>
      <c r="V411" s="69"/>
      <c r="W411" s="116" t="s">
        <v>6547</v>
      </c>
      <c r="X411" s="639">
        <f t="shared" si="12"/>
        <v>21000.000000000004</v>
      </c>
      <c r="Y411" s="118">
        <f t="shared" si="13"/>
        <v>321000</v>
      </c>
    </row>
    <row r="412" spans="1:25" x14ac:dyDescent="0.35">
      <c r="A412" s="76"/>
      <c r="B412" s="76"/>
      <c r="C412" s="76"/>
      <c r="D412" s="76"/>
      <c r="E412" s="76"/>
      <c r="F412" s="79" t="s">
        <v>6622</v>
      </c>
      <c r="G412" s="69"/>
      <c r="H412" s="118">
        <v>300000</v>
      </c>
      <c r="I412" s="69"/>
      <c r="J412" s="69" t="s">
        <v>1562</v>
      </c>
      <c r="K412" s="130" t="s">
        <v>6193</v>
      </c>
      <c r="L412" s="79" t="s">
        <v>5416</v>
      </c>
      <c r="M412" s="80" t="s">
        <v>6193</v>
      </c>
      <c r="N412" s="75"/>
      <c r="O412" s="69"/>
      <c r="P412" s="119" t="s">
        <v>6193</v>
      </c>
      <c r="Q412" s="119" t="s">
        <v>6193</v>
      </c>
      <c r="R412" s="69"/>
      <c r="S412" s="69"/>
      <c r="T412" s="69"/>
      <c r="U412" s="69"/>
      <c r="V412" s="69"/>
      <c r="W412" s="116" t="s">
        <v>6547</v>
      </c>
      <c r="X412" s="639">
        <f t="shared" si="12"/>
        <v>21000.000000000004</v>
      </c>
      <c r="Y412" s="118">
        <f t="shared" si="13"/>
        <v>321000</v>
      </c>
    </row>
    <row r="413" spans="1:25" x14ac:dyDescent="0.35">
      <c r="A413" s="76"/>
      <c r="B413" s="76"/>
      <c r="C413" s="76"/>
      <c r="D413" s="76"/>
      <c r="E413" s="76"/>
      <c r="F413" s="79" t="s">
        <v>6623</v>
      </c>
      <c r="G413" s="69"/>
      <c r="H413" s="118">
        <v>300000</v>
      </c>
      <c r="I413" s="69"/>
      <c r="J413" s="69" t="s">
        <v>1562</v>
      </c>
      <c r="K413" s="130" t="s">
        <v>6193</v>
      </c>
      <c r="L413" s="79" t="s">
        <v>5370</v>
      </c>
      <c r="M413" s="80" t="s">
        <v>6193</v>
      </c>
      <c r="N413" s="75"/>
      <c r="O413" s="69"/>
      <c r="P413" s="119" t="s">
        <v>6193</v>
      </c>
      <c r="Q413" s="119" t="s">
        <v>6193</v>
      </c>
      <c r="R413" s="69"/>
      <c r="S413" s="69"/>
      <c r="T413" s="69"/>
      <c r="U413" s="69"/>
      <c r="V413" s="69"/>
      <c r="W413" s="116" t="s">
        <v>6547</v>
      </c>
      <c r="X413" s="639">
        <f t="shared" si="12"/>
        <v>21000.000000000004</v>
      </c>
      <c r="Y413" s="118">
        <f t="shared" si="13"/>
        <v>321000</v>
      </c>
    </row>
    <row r="414" spans="1:25" x14ac:dyDescent="0.35">
      <c r="A414" s="76"/>
      <c r="B414" s="76"/>
      <c r="C414" s="76"/>
      <c r="D414" s="76"/>
      <c r="E414" s="76"/>
      <c r="F414" s="79" t="s">
        <v>6624</v>
      </c>
      <c r="G414" s="69"/>
      <c r="H414" s="118">
        <v>300000</v>
      </c>
      <c r="I414" s="69"/>
      <c r="J414" s="69" t="s">
        <v>1562</v>
      </c>
      <c r="K414" s="130" t="s">
        <v>6193</v>
      </c>
      <c r="L414" s="79" t="s">
        <v>5416</v>
      </c>
      <c r="M414" s="80" t="s">
        <v>6193</v>
      </c>
      <c r="N414" s="75"/>
      <c r="O414" s="69"/>
      <c r="P414" s="119" t="s">
        <v>6193</v>
      </c>
      <c r="Q414" s="119" t="s">
        <v>6193</v>
      </c>
      <c r="R414" s="69"/>
      <c r="S414" s="69"/>
      <c r="T414" s="69"/>
      <c r="U414" s="69"/>
      <c r="V414" s="69"/>
      <c r="W414" s="116" t="s">
        <v>6547</v>
      </c>
      <c r="X414" s="639">
        <f t="shared" si="12"/>
        <v>21000.000000000004</v>
      </c>
      <c r="Y414" s="118">
        <f t="shared" si="13"/>
        <v>321000</v>
      </c>
    </row>
    <row r="415" spans="1:25" x14ac:dyDescent="0.35">
      <c r="A415" s="76"/>
      <c r="B415" s="76"/>
      <c r="C415" s="76"/>
      <c r="D415" s="76"/>
      <c r="E415" s="76"/>
      <c r="F415" s="79" t="s">
        <v>6625</v>
      </c>
      <c r="G415" s="69"/>
      <c r="H415" s="118">
        <v>300000</v>
      </c>
      <c r="I415" s="69"/>
      <c r="J415" s="69" t="s">
        <v>1562</v>
      </c>
      <c r="K415" s="130" t="s">
        <v>6193</v>
      </c>
      <c r="L415" s="79" t="s">
        <v>5370</v>
      </c>
      <c r="M415" s="80" t="s">
        <v>6193</v>
      </c>
      <c r="N415" s="75"/>
      <c r="O415" s="69"/>
      <c r="P415" s="119" t="s">
        <v>6193</v>
      </c>
      <c r="Q415" s="119" t="s">
        <v>6193</v>
      </c>
      <c r="R415" s="69"/>
      <c r="S415" s="69"/>
      <c r="T415" s="69"/>
      <c r="U415" s="69"/>
      <c r="V415" s="69"/>
      <c r="W415" s="116" t="s">
        <v>6547</v>
      </c>
      <c r="X415" s="639">
        <f t="shared" si="12"/>
        <v>21000.000000000004</v>
      </c>
      <c r="Y415" s="118">
        <f t="shared" si="13"/>
        <v>321000</v>
      </c>
    </row>
    <row r="416" spans="1:25" x14ac:dyDescent="0.35">
      <c r="A416" s="76"/>
      <c r="B416" s="76"/>
      <c r="C416" s="76"/>
      <c r="D416" s="76"/>
      <c r="E416" s="76"/>
      <c r="F416" s="79" t="s">
        <v>6626</v>
      </c>
      <c r="G416" s="69"/>
      <c r="H416" s="118">
        <v>300000</v>
      </c>
      <c r="I416" s="69"/>
      <c r="J416" s="69" t="s">
        <v>1562</v>
      </c>
      <c r="K416" s="130" t="s">
        <v>6193</v>
      </c>
      <c r="L416" s="79" t="s">
        <v>6551</v>
      </c>
      <c r="M416" s="80" t="s">
        <v>6193</v>
      </c>
      <c r="N416" s="75"/>
      <c r="O416" s="69"/>
      <c r="P416" s="119" t="s">
        <v>6193</v>
      </c>
      <c r="Q416" s="119" t="s">
        <v>6193</v>
      </c>
      <c r="R416" s="69"/>
      <c r="S416" s="69"/>
      <c r="T416" s="69"/>
      <c r="U416" s="69"/>
      <c r="V416" s="69"/>
      <c r="W416" s="116" t="s">
        <v>6547</v>
      </c>
      <c r="X416" s="639">
        <f t="shared" si="12"/>
        <v>21000.000000000004</v>
      </c>
      <c r="Y416" s="118">
        <f t="shared" si="13"/>
        <v>321000</v>
      </c>
    </row>
    <row r="417" spans="1:25" x14ac:dyDescent="0.35">
      <c r="A417" s="76"/>
      <c r="B417" s="76"/>
      <c r="C417" s="76"/>
      <c r="D417" s="76"/>
      <c r="E417" s="76"/>
      <c r="F417" s="79" t="s">
        <v>6627</v>
      </c>
      <c r="G417" s="69"/>
      <c r="H417" s="118">
        <v>300000</v>
      </c>
      <c r="I417" s="69"/>
      <c r="J417" s="69" t="s">
        <v>1562</v>
      </c>
      <c r="K417" s="130" t="s">
        <v>6193</v>
      </c>
      <c r="L417" s="79" t="s">
        <v>5416</v>
      </c>
      <c r="M417" s="80" t="s">
        <v>6193</v>
      </c>
      <c r="N417" s="75"/>
      <c r="O417" s="69"/>
      <c r="P417" s="119" t="s">
        <v>6193</v>
      </c>
      <c r="Q417" s="119" t="s">
        <v>6193</v>
      </c>
      <c r="R417" s="69"/>
      <c r="S417" s="69"/>
      <c r="T417" s="69"/>
      <c r="U417" s="69"/>
      <c r="V417" s="69"/>
      <c r="W417" s="116" t="s">
        <v>6547</v>
      </c>
      <c r="X417" s="639">
        <f t="shared" si="12"/>
        <v>21000.000000000004</v>
      </c>
      <c r="Y417" s="118">
        <f t="shared" si="13"/>
        <v>321000</v>
      </c>
    </row>
    <row r="418" spans="1:25" x14ac:dyDescent="0.35">
      <c r="A418" s="76"/>
      <c r="B418" s="76"/>
      <c r="C418" s="76"/>
      <c r="D418" s="76"/>
      <c r="E418" s="76"/>
      <c r="F418" s="79" t="s">
        <v>6628</v>
      </c>
      <c r="G418" s="69"/>
      <c r="H418" s="118">
        <v>300000</v>
      </c>
      <c r="I418" s="69"/>
      <c r="J418" s="69" t="s">
        <v>1562</v>
      </c>
      <c r="K418" s="130" t="s">
        <v>6193</v>
      </c>
      <c r="L418" s="79" t="s">
        <v>5370</v>
      </c>
      <c r="M418" s="80" t="s">
        <v>6629</v>
      </c>
      <c r="N418" s="75"/>
      <c r="O418" s="69"/>
      <c r="P418" s="119" t="s">
        <v>6193</v>
      </c>
      <c r="Q418" s="119" t="s">
        <v>6193</v>
      </c>
      <c r="R418" s="69"/>
      <c r="S418" s="69"/>
      <c r="T418" s="69"/>
      <c r="U418" s="69"/>
      <c r="V418" s="69"/>
      <c r="W418" s="116" t="s">
        <v>6107</v>
      </c>
      <c r="X418" s="639">
        <f t="shared" si="12"/>
        <v>21000.000000000004</v>
      </c>
      <c r="Y418" s="118">
        <f t="shared" si="13"/>
        <v>321000</v>
      </c>
    </row>
    <row r="419" spans="1:25" x14ac:dyDescent="0.35">
      <c r="A419" s="76"/>
      <c r="B419" s="76"/>
      <c r="C419" s="76"/>
      <c r="D419" s="76"/>
      <c r="E419" s="76"/>
      <c r="F419" s="79" t="s">
        <v>6630</v>
      </c>
      <c r="G419" s="69"/>
      <c r="H419" s="118">
        <v>300000</v>
      </c>
      <c r="I419" s="69"/>
      <c r="J419" s="69" t="s">
        <v>1562</v>
      </c>
      <c r="K419" s="130" t="s">
        <v>6193</v>
      </c>
      <c r="L419" s="79" t="s">
        <v>6551</v>
      </c>
      <c r="M419" s="80" t="s">
        <v>6631</v>
      </c>
      <c r="N419" s="75"/>
      <c r="O419" s="69"/>
      <c r="P419" s="119" t="s">
        <v>6193</v>
      </c>
      <c r="Q419" s="119" t="s">
        <v>6193</v>
      </c>
      <c r="R419" s="69"/>
      <c r="S419" s="69"/>
      <c r="T419" s="69"/>
      <c r="U419" s="69"/>
      <c r="V419" s="69"/>
      <c r="W419" s="116" t="s">
        <v>6107</v>
      </c>
      <c r="X419" s="639">
        <f t="shared" si="12"/>
        <v>21000.000000000004</v>
      </c>
      <c r="Y419" s="118">
        <f t="shared" si="13"/>
        <v>321000</v>
      </c>
    </row>
    <row r="420" spans="1:25" x14ac:dyDescent="0.35">
      <c r="A420" s="76"/>
      <c r="B420" s="76"/>
      <c r="C420" s="76"/>
      <c r="D420" s="76"/>
      <c r="E420" s="76"/>
      <c r="F420" s="79" t="s">
        <v>6632</v>
      </c>
      <c r="G420" s="69"/>
      <c r="H420" s="118">
        <v>300000</v>
      </c>
      <c r="I420" s="69"/>
      <c r="J420" s="69" t="s">
        <v>1562</v>
      </c>
      <c r="K420" s="130" t="s">
        <v>6193</v>
      </c>
      <c r="L420" s="79" t="s">
        <v>5416</v>
      </c>
      <c r="M420" s="80" t="s">
        <v>6633</v>
      </c>
      <c r="N420" s="75"/>
      <c r="O420" s="69"/>
      <c r="P420" s="119" t="s">
        <v>6193</v>
      </c>
      <c r="Q420" s="119" t="s">
        <v>6193</v>
      </c>
      <c r="R420" s="69"/>
      <c r="S420" s="69"/>
      <c r="T420" s="69"/>
      <c r="U420" s="69"/>
      <c r="V420" s="69"/>
      <c r="W420" s="116" t="s">
        <v>6547</v>
      </c>
      <c r="X420" s="639">
        <f t="shared" si="12"/>
        <v>21000.000000000004</v>
      </c>
      <c r="Y420" s="118">
        <f t="shared" si="13"/>
        <v>321000</v>
      </c>
    </row>
    <row r="421" spans="1:25" x14ac:dyDescent="0.35">
      <c r="A421" s="76"/>
      <c r="B421" s="76"/>
      <c r="C421" s="76"/>
      <c r="D421" s="76"/>
      <c r="E421" s="76"/>
      <c r="F421" s="79" t="s">
        <v>6634</v>
      </c>
      <c r="G421" s="69"/>
      <c r="H421" s="118">
        <v>300000</v>
      </c>
      <c r="I421" s="69"/>
      <c r="J421" s="69" t="s">
        <v>1562</v>
      </c>
      <c r="K421" s="130" t="s">
        <v>6193</v>
      </c>
      <c r="L421" s="79" t="s">
        <v>5370</v>
      </c>
      <c r="M421" s="80" t="s">
        <v>6193</v>
      </c>
      <c r="N421" s="75"/>
      <c r="O421" s="69"/>
      <c r="P421" s="119" t="s">
        <v>6193</v>
      </c>
      <c r="Q421" s="119" t="s">
        <v>6193</v>
      </c>
      <c r="R421" s="69"/>
      <c r="S421" s="69"/>
      <c r="T421" s="69"/>
      <c r="U421" s="69"/>
      <c r="V421" s="69"/>
      <c r="W421" s="116" t="s">
        <v>6107</v>
      </c>
      <c r="X421" s="639">
        <f t="shared" si="12"/>
        <v>21000.000000000004</v>
      </c>
      <c r="Y421" s="118">
        <f t="shared" si="13"/>
        <v>321000</v>
      </c>
    </row>
    <row r="422" spans="1:25" x14ac:dyDescent="0.35">
      <c r="A422" s="76"/>
      <c r="B422" s="76"/>
      <c r="C422" s="76"/>
      <c r="D422" s="76"/>
      <c r="E422" s="76"/>
      <c r="F422" s="79" t="s">
        <v>6635</v>
      </c>
      <c r="G422" s="69"/>
      <c r="H422" s="118">
        <v>300000</v>
      </c>
      <c r="I422" s="69"/>
      <c r="J422" s="69" t="s">
        <v>1562</v>
      </c>
      <c r="K422" s="130" t="s">
        <v>6193</v>
      </c>
      <c r="L422" s="79" t="s">
        <v>6613</v>
      </c>
      <c r="M422" s="80" t="s">
        <v>6636</v>
      </c>
      <c r="N422" s="75"/>
      <c r="O422" s="69"/>
      <c r="P422" s="119" t="s">
        <v>6193</v>
      </c>
      <c r="Q422" s="119" t="s">
        <v>6193</v>
      </c>
      <c r="R422" s="69"/>
      <c r="S422" s="69"/>
      <c r="T422" s="69"/>
      <c r="U422" s="69"/>
      <c r="V422" s="69"/>
      <c r="W422" s="116" t="s">
        <v>6107</v>
      </c>
      <c r="X422" s="639">
        <f t="shared" si="12"/>
        <v>21000.000000000004</v>
      </c>
      <c r="Y422" s="118">
        <f t="shared" si="13"/>
        <v>321000</v>
      </c>
    </row>
    <row r="423" spans="1:25" x14ac:dyDescent="0.35">
      <c r="A423" s="76"/>
      <c r="B423" s="76"/>
      <c r="C423" s="76"/>
      <c r="D423" s="76"/>
      <c r="E423" s="76"/>
      <c r="F423" s="79" t="s">
        <v>6637</v>
      </c>
      <c r="G423" s="69"/>
      <c r="H423" s="118">
        <v>300000</v>
      </c>
      <c r="I423" s="69"/>
      <c r="J423" s="69" t="s">
        <v>1562</v>
      </c>
      <c r="K423" s="130" t="s">
        <v>6193</v>
      </c>
      <c r="L423" s="79" t="s">
        <v>5416</v>
      </c>
      <c r="M423" s="80" t="s">
        <v>6193</v>
      </c>
      <c r="N423" s="75"/>
      <c r="O423" s="69"/>
      <c r="P423" s="119" t="s">
        <v>6193</v>
      </c>
      <c r="Q423" s="119" t="s">
        <v>6193</v>
      </c>
      <c r="R423" s="69"/>
      <c r="S423" s="69"/>
      <c r="T423" s="69"/>
      <c r="U423" s="69"/>
      <c r="V423" s="69"/>
      <c r="W423" s="116" t="s">
        <v>6547</v>
      </c>
      <c r="X423" s="639">
        <f t="shared" si="12"/>
        <v>21000.000000000004</v>
      </c>
      <c r="Y423" s="118">
        <f t="shared" si="13"/>
        <v>321000</v>
      </c>
    </row>
    <row r="424" spans="1:25" x14ac:dyDescent="0.35">
      <c r="A424" s="76"/>
      <c r="B424" s="76"/>
      <c r="C424" s="76"/>
      <c r="D424" s="76"/>
      <c r="E424" s="76"/>
      <c r="F424" s="79" t="s">
        <v>6638</v>
      </c>
      <c r="G424" s="69"/>
      <c r="H424" s="118">
        <v>300000</v>
      </c>
      <c r="I424" s="69"/>
      <c r="J424" s="69" t="s">
        <v>1562</v>
      </c>
      <c r="K424" s="130" t="s">
        <v>6193</v>
      </c>
      <c r="L424" s="79" t="s">
        <v>5370</v>
      </c>
      <c r="M424" s="80" t="s">
        <v>6639</v>
      </c>
      <c r="N424" s="75"/>
      <c r="O424" s="69"/>
      <c r="P424" s="119" t="s">
        <v>6193</v>
      </c>
      <c r="Q424" s="119" t="s">
        <v>6193</v>
      </c>
      <c r="R424" s="69"/>
      <c r="S424" s="69"/>
      <c r="T424" s="69"/>
      <c r="U424" s="69"/>
      <c r="V424" s="69"/>
      <c r="W424" s="116" t="s">
        <v>6107</v>
      </c>
      <c r="X424" s="639">
        <f t="shared" si="12"/>
        <v>21000.000000000004</v>
      </c>
      <c r="Y424" s="118">
        <f t="shared" si="13"/>
        <v>321000</v>
      </c>
    </row>
    <row r="425" spans="1:25" x14ac:dyDescent="0.35">
      <c r="A425" s="76"/>
      <c r="B425" s="76"/>
      <c r="C425" s="76"/>
      <c r="D425" s="76"/>
      <c r="E425" s="76"/>
      <c r="F425" s="79" t="s">
        <v>6640</v>
      </c>
      <c r="G425" s="69"/>
      <c r="H425" s="118">
        <v>300000</v>
      </c>
      <c r="I425" s="69"/>
      <c r="J425" s="69" t="s">
        <v>1562</v>
      </c>
      <c r="K425" s="130" t="s">
        <v>6193</v>
      </c>
      <c r="L425" s="79" t="s">
        <v>6562</v>
      </c>
      <c r="M425" s="80" t="s">
        <v>6641</v>
      </c>
      <c r="N425" s="75"/>
      <c r="O425" s="69"/>
      <c r="P425" s="119" t="s">
        <v>6193</v>
      </c>
      <c r="Q425" s="119" t="s">
        <v>6193</v>
      </c>
      <c r="R425" s="69"/>
      <c r="S425" s="69"/>
      <c r="T425" s="69"/>
      <c r="U425" s="69"/>
      <c r="V425" s="69"/>
      <c r="W425" s="116" t="s">
        <v>6107</v>
      </c>
      <c r="X425" s="639">
        <f t="shared" si="12"/>
        <v>21000.000000000004</v>
      </c>
      <c r="Y425" s="118">
        <f t="shared" si="13"/>
        <v>321000</v>
      </c>
    </row>
    <row r="426" spans="1:25" x14ac:dyDescent="0.35">
      <c r="A426" s="76"/>
      <c r="B426" s="76"/>
      <c r="C426" s="76"/>
      <c r="D426" s="76"/>
      <c r="E426" s="76"/>
      <c r="F426" s="79" t="s">
        <v>6642</v>
      </c>
      <c r="G426" s="69"/>
      <c r="H426" s="118">
        <v>300000</v>
      </c>
      <c r="I426" s="69"/>
      <c r="J426" s="69" t="s">
        <v>1562</v>
      </c>
      <c r="K426" s="130" t="s">
        <v>6193</v>
      </c>
      <c r="L426" s="79" t="s">
        <v>5416</v>
      </c>
      <c r="M426" s="80" t="s">
        <v>6643</v>
      </c>
      <c r="N426" s="75"/>
      <c r="O426" s="69"/>
      <c r="P426" s="119" t="s">
        <v>6193</v>
      </c>
      <c r="Q426" s="119" t="s">
        <v>6193</v>
      </c>
      <c r="R426" s="69"/>
      <c r="S426" s="69"/>
      <c r="T426" s="69"/>
      <c r="U426" s="69"/>
      <c r="V426" s="69"/>
      <c r="W426" s="116" t="s">
        <v>6107</v>
      </c>
      <c r="X426" s="639">
        <f t="shared" si="12"/>
        <v>21000.000000000004</v>
      </c>
      <c r="Y426" s="118">
        <f t="shared" si="13"/>
        <v>321000</v>
      </c>
    </row>
    <row r="427" spans="1:25" x14ac:dyDescent="0.35">
      <c r="A427" s="76"/>
      <c r="B427" s="76"/>
      <c r="C427" s="76"/>
      <c r="D427" s="76"/>
      <c r="E427" s="76"/>
      <c r="F427" s="79" t="s">
        <v>6644</v>
      </c>
      <c r="G427" s="69"/>
      <c r="H427" s="118">
        <v>300000</v>
      </c>
      <c r="I427" s="69"/>
      <c r="J427" s="69" t="s">
        <v>1562</v>
      </c>
      <c r="K427" s="130" t="s">
        <v>6193</v>
      </c>
      <c r="L427" s="79" t="s">
        <v>6551</v>
      </c>
      <c r="M427" s="80" t="s">
        <v>6645</v>
      </c>
      <c r="N427" s="75"/>
      <c r="O427" s="69"/>
      <c r="P427" s="119" t="s">
        <v>6193</v>
      </c>
      <c r="Q427" s="119" t="s">
        <v>6193</v>
      </c>
      <c r="R427" s="69"/>
      <c r="S427" s="69"/>
      <c r="T427" s="69"/>
      <c r="U427" s="69"/>
      <c r="V427" s="69"/>
      <c r="W427" s="116" t="s">
        <v>6107</v>
      </c>
      <c r="X427" s="639">
        <f t="shared" si="12"/>
        <v>21000.000000000004</v>
      </c>
      <c r="Y427" s="118">
        <f t="shared" si="13"/>
        <v>321000</v>
      </c>
    </row>
    <row r="428" spans="1:25" x14ac:dyDescent="0.35">
      <c r="A428" s="76"/>
      <c r="B428" s="76"/>
      <c r="C428" s="76"/>
      <c r="D428" s="76"/>
      <c r="E428" s="76"/>
      <c r="F428" s="79" t="s">
        <v>6646</v>
      </c>
      <c r="G428" s="69"/>
      <c r="H428" s="118">
        <v>300000</v>
      </c>
      <c r="I428" s="69"/>
      <c r="J428" s="69" t="s">
        <v>1562</v>
      </c>
      <c r="K428" s="130" t="s">
        <v>6193</v>
      </c>
      <c r="L428" s="79" t="s">
        <v>6551</v>
      </c>
      <c r="M428" s="80" t="s">
        <v>6647</v>
      </c>
      <c r="N428" s="75"/>
      <c r="O428" s="69"/>
      <c r="P428" s="119" t="s">
        <v>6193</v>
      </c>
      <c r="Q428" s="119" t="s">
        <v>6193</v>
      </c>
      <c r="R428" s="69"/>
      <c r="S428" s="69"/>
      <c r="T428" s="69"/>
      <c r="U428" s="69"/>
      <c r="V428" s="69"/>
      <c r="W428" s="116" t="s">
        <v>6107</v>
      </c>
      <c r="X428" s="639">
        <f t="shared" si="12"/>
        <v>21000.000000000004</v>
      </c>
      <c r="Y428" s="118">
        <f t="shared" si="13"/>
        <v>321000</v>
      </c>
    </row>
    <row r="429" spans="1:25" x14ac:dyDescent="0.35">
      <c r="A429" s="76"/>
      <c r="B429" s="76"/>
      <c r="C429" s="76"/>
      <c r="D429" s="76"/>
      <c r="E429" s="76"/>
      <c r="F429" s="79" t="s">
        <v>6648</v>
      </c>
      <c r="G429" s="69"/>
      <c r="H429" s="118">
        <v>300000</v>
      </c>
      <c r="I429" s="69"/>
      <c r="J429" s="69" t="s">
        <v>1562</v>
      </c>
      <c r="K429" s="130" t="s">
        <v>6193</v>
      </c>
      <c r="L429" s="79" t="s">
        <v>5010</v>
      </c>
      <c r="M429" s="80" t="s">
        <v>6649</v>
      </c>
      <c r="N429" s="75"/>
      <c r="O429" s="69"/>
      <c r="P429" s="119" t="s">
        <v>6193</v>
      </c>
      <c r="Q429" s="119" t="s">
        <v>6193</v>
      </c>
      <c r="R429" s="69"/>
      <c r="S429" s="69"/>
      <c r="T429" s="69"/>
      <c r="U429" s="69"/>
      <c r="V429" s="69"/>
      <c r="W429" s="116" t="s">
        <v>6107</v>
      </c>
      <c r="X429" s="639">
        <f t="shared" si="12"/>
        <v>21000.000000000004</v>
      </c>
      <c r="Y429" s="118">
        <f t="shared" si="13"/>
        <v>321000</v>
      </c>
    </row>
    <row r="430" spans="1:25" x14ac:dyDescent="0.35">
      <c r="A430" s="76"/>
      <c r="B430" s="76"/>
      <c r="C430" s="76"/>
      <c r="D430" s="76"/>
      <c r="E430" s="76"/>
      <c r="F430" s="79" t="s">
        <v>6648</v>
      </c>
      <c r="G430" s="69"/>
      <c r="H430" s="118">
        <v>300000</v>
      </c>
      <c r="I430" s="69"/>
      <c r="J430" s="69" t="s">
        <v>1562</v>
      </c>
      <c r="K430" s="130" t="s">
        <v>6193</v>
      </c>
      <c r="L430" s="79" t="s">
        <v>5010</v>
      </c>
      <c r="M430" s="80" t="s">
        <v>6650</v>
      </c>
      <c r="N430" s="75"/>
      <c r="O430" s="69"/>
      <c r="P430" s="119" t="s">
        <v>6193</v>
      </c>
      <c r="Q430" s="119" t="s">
        <v>6193</v>
      </c>
      <c r="R430" s="69"/>
      <c r="S430" s="69"/>
      <c r="T430" s="69"/>
      <c r="U430" s="69"/>
      <c r="V430" s="69"/>
      <c r="W430" s="116" t="s">
        <v>6107</v>
      </c>
      <c r="X430" s="639">
        <f t="shared" si="12"/>
        <v>21000.000000000004</v>
      </c>
      <c r="Y430" s="118">
        <f t="shared" si="13"/>
        <v>321000</v>
      </c>
    </row>
    <row r="431" spans="1:25" x14ac:dyDescent="0.35">
      <c r="A431" s="76"/>
      <c r="B431" s="76"/>
      <c r="C431" s="76"/>
      <c r="D431" s="76"/>
      <c r="E431" s="76"/>
      <c r="F431" s="79" t="s">
        <v>6651</v>
      </c>
      <c r="G431" s="69"/>
      <c r="H431" s="118">
        <v>300000</v>
      </c>
      <c r="I431" s="69"/>
      <c r="J431" s="69" t="s">
        <v>3269</v>
      </c>
      <c r="K431" s="130" t="s">
        <v>6193</v>
      </c>
      <c r="L431" s="79" t="s">
        <v>3270</v>
      </c>
      <c r="M431" s="80" t="s">
        <v>6652</v>
      </c>
      <c r="N431" s="75"/>
      <c r="O431" s="69"/>
      <c r="P431" s="119" t="s">
        <v>6193</v>
      </c>
      <c r="Q431" s="119" t="s">
        <v>6193</v>
      </c>
      <c r="R431" s="69"/>
      <c r="S431" s="69"/>
      <c r="T431" s="69"/>
      <c r="U431" s="69"/>
      <c r="V431" s="69"/>
      <c r="W431" s="116" t="s">
        <v>6107</v>
      </c>
      <c r="X431" s="639">
        <f t="shared" si="12"/>
        <v>21000.000000000004</v>
      </c>
      <c r="Y431" s="118">
        <f t="shared" si="13"/>
        <v>321000</v>
      </c>
    </row>
    <row r="432" spans="1:25" x14ac:dyDescent="0.35">
      <c r="A432" s="76"/>
      <c r="B432" s="76"/>
      <c r="C432" s="76"/>
      <c r="D432" s="76"/>
      <c r="E432" s="76"/>
      <c r="F432" s="79" t="s">
        <v>6653</v>
      </c>
      <c r="G432" s="69"/>
      <c r="H432" s="118">
        <v>300000</v>
      </c>
      <c r="I432" s="69"/>
      <c r="J432" s="69" t="s">
        <v>1562</v>
      </c>
      <c r="K432" s="130" t="s">
        <v>6193</v>
      </c>
      <c r="L432" s="79" t="s">
        <v>5370</v>
      </c>
      <c r="M432" s="80" t="s">
        <v>6193</v>
      </c>
      <c r="N432" s="75"/>
      <c r="O432" s="69"/>
      <c r="P432" s="119" t="s">
        <v>6193</v>
      </c>
      <c r="Q432" s="119" t="s">
        <v>6193</v>
      </c>
      <c r="R432" s="69"/>
      <c r="S432" s="69"/>
      <c r="T432" s="69"/>
      <c r="U432" s="69"/>
      <c r="V432" s="69"/>
      <c r="W432" s="116" t="s">
        <v>6547</v>
      </c>
      <c r="X432" s="639">
        <f t="shared" si="12"/>
        <v>21000.000000000004</v>
      </c>
      <c r="Y432" s="118">
        <f t="shared" si="13"/>
        <v>321000</v>
      </c>
    </row>
    <row r="433" spans="1:25" x14ac:dyDescent="0.35">
      <c r="A433" s="76"/>
      <c r="B433" s="76"/>
      <c r="C433" s="76"/>
      <c r="D433" s="76"/>
      <c r="E433" s="76"/>
      <c r="F433" s="79" t="s">
        <v>6654</v>
      </c>
      <c r="G433" s="69"/>
      <c r="H433" s="118">
        <v>300000</v>
      </c>
      <c r="I433" s="69"/>
      <c r="J433" s="69" t="s">
        <v>1562</v>
      </c>
      <c r="K433" s="130" t="s">
        <v>6193</v>
      </c>
      <c r="L433" s="79" t="s">
        <v>6555</v>
      </c>
      <c r="M433" s="80" t="s">
        <v>6193</v>
      </c>
      <c r="N433" s="75"/>
      <c r="O433" s="69"/>
      <c r="P433" s="119" t="s">
        <v>6193</v>
      </c>
      <c r="Q433" s="119" t="s">
        <v>6193</v>
      </c>
      <c r="R433" s="69"/>
      <c r="S433" s="69"/>
      <c r="T433" s="69"/>
      <c r="U433" s="69"/>
      <c r="V433" s="69"/>
      <c r="W433" s="116" t="s">
        <v>6547</v>
      </c>
      <c r="X433" s="639">
        <f t="shared" si="12"/>
        <v>21000.000000000004</v>
      </c>
      <c r="Y433" s="118">
        <f t="shared" si="13"/>
        <v>321000</v>
      </c>
    </row>
    <row r="434" spans="1:25" x14ac:dyDescent="0.35">
      <c r="A434" s="76"/>
      <c r="B434" s="76"/>
      <c r="C434" s="76"/>
      <c r="D434" s="76"/>
      <c r="E434" s="76"/>
      <c r="F434" s="79" t="s">
        <v>6655</v>
      </c>
      <c r="G434" s="69"/>
      <c r="H434" s="118">
        <v>300000</v>
      </c>
      <c r="I434" s="69"/>
      <c r="J434" s="69" t="s">
        <v>1562</v>
      </c>
      <c r="K434" s="130" t="s">
        <v>6193</v>
      </c>
      <c r="L434" s="79" t="s">
        <v>5416</v>
      </c>
      <c r="M434" s="80" t="s">
        <v>6193</v>
      </c>
      <c r="N434" s="75"/>
      <c r="O434" s="69"/>
      <c r="P434" s="119" t="s">
        <v>6193</v>
      </c>
      <c r="Q434" s="119" t="s">
        <v>6193</v>
      </c>
      <c r="R434" s="69"/>
      <c r="S434" s="69"/>
      <c r="T434" s="69"/>
      <c r="U434" s="69"/>
      <c r="V434" s="69"/>
      <c r="W434" s="116" t="s">
        <v>6547</v>
      </c>
      <c r="X434" s="639">
        <f t="shared" si="12"/>
        <v>21000.000000000004</v>
      </c>
      <c r="Y434" s="118">
        <f t="shared" si="13"/>
        <v>321000</v>
      </c>
    </row>
    <row r="435" spans="1:25" x14ac:dyDescent="0.35">
      <c r="A435" s="76"/>
      <c r="B435" s="76"/>
      <c r="C435" s="76"/>
      <c r="D435" s="76"/>
      <c r="E435" s="76"/>
      <c r="F435" s="79" t="s">
        <v>6656</v>
      </c>
      <c r="G435" s="69"/>
      <c r="H435" s="118">
        <v>300000</v>
      </c>
      <c r="I435" s="69"/>
      <c r="J435" s="69" t="s">
        <v>1562</v>
      </c>
      <c r="K435" s="130" t="s">
        <v>6193</v>
      </c>
      <c r="L435" s="79" t="s">
        <v>5370</v>
      </c>
      <c r="M435" s="80" t="s">
        <v>6193</v>
      </c>
      <c r="N435" s="75"/>
      <c r="O435" s="69"/>
      <c r="P435" s="119" t="s">
        <v>6193</v>
      </c>
      <c r="Q435" s="119" t="s">
        <v>6193</v>
      </c>
      <c r="R435" s="69"/>
      <c r="S435" s="69"/>
      <c r="T435" s="69"/>
      <c r="U435" s="69"/>
      <c r="V435" s="69"/>
      <c r="W435" s="116" t="s">
        <v>6547</v>
      </c>
      <c r="X435" s="639">
        <f t="shared" si="12"/>
        <v>21000.000000000004</v>
      </c>
      <c r="Y435" s="118">
        <f t="shared" si="13"/>
        <v>321000</v>
      </c>
    </row>
    <row r="436" spans="1:25" x14ac:dyDescent="0.35">
      <c r="A436" s="76"/>
      <c r="B436" s="76"/>
      <c r="C436" s="76"/>
      <c r="D436" s="76"/>
      <c r="E436" s="76"/>
      <c r="F436" s="79" t="s">
        <v>6657</v>
      </c>
      <c r="G436" s="69"/>
      <c r="H436" s="118">
        <v>300000</v>
      </c>
      <c r="I436" s="69"/>
      <c r="J436" s="69" t="s">
        <v>1562</v>
      </c>
      <c r="K436" s="130" t="s">
        <v>6193</v>
      </c>
      <c r="L436" s="79" t="s">
        <v>6551</v>
      </c>
      <c r="M436" s="80" t="s">
        <v>6193</v>
      </c>
      <c r="N436" s="75"/>
      <c r="O436" s="69"/>
      <c r="P436" s="119" t="s">
        <v>6193</v>
      </c>
      <c r="Q436" s="119" t="s">
        <v>6193</v>
      </c>
      <c r="R436" s="69"/>
      <c r="S436" s="69"/>
      <c r="T436" s="69"/>
      <c r="U436" s="69"/>
      <c r="V436" s="69"/>
      <c r="W436" s="116" t="s">
        <v>6547</v>
      </c>
      <c r="X436" s="639">
        <f t="shared" si="12"/>
        <v>21000.000000000004</v>
      </c>
      <c r="Y436" s="118">
        <f t="shared" si="13"/>
        <v>321000</v>
      </c>
    </row>
    <row r="437" spans="1:25" x14ac:dyDescent="0.35">
      <c r="A437" s="76"/>
      <c r="B437" s="76"/>
      <c r="C437" s="76"/>
      <c r="D437" s="76"/>
      <c r="E437" s="76"/>
      <c r="F437" s="79" t="s">
        <v>6658</v>
      </c>
      <c r="G437" s="69"/>
      <c r="H437" s="118">
        <v>300000</v>
      </c>
      <c r="I437" s="69"/>
      <c r="J437" s="69" t="s">
        <v>1562</v>
      </c>
      <c r="K437" s="130" t="s">
        <v>6193</v>
      </c>
      <c r="L437" s="79" t="s">
        <v>5416</v>
      </c>
      <c r="M437" s="80" t="s">
        <v>6193</v>
      </c>
      <c r="N437" s="75"/>
      <c r="O437" s="69"/>
      <c r="P437" s="119" t="s">
        <v>6193</v>
      </c>
      <c r="Q437" s="119" t="s">
        <v>6193</v>
      </c>
      <c r="R437" s="69"/>
      <c r="S437" s="69"/>
      <c r="T437" s="69"/>
      <c r="U437" s="69"/>
      <c r="V437" s="69"/>
      <c r="W437" s="116" t="s">
        <v>6547</v>
      </c>
      <c r="X437" s="639">
        <f t="shared" si="12"/>
        <v>21000.000000000004</v>
      </c>
      <c r="Y437" s="118">
        <f t="shared" si="13"/>
        <v>321000</v>
      </c>
    </row>
    <row r="438" spans="1:25" x14ac:dyDescent="0.35">
      <c r="A438" s="76"/>
      <c r="B438" s="76"/>
      <c r="C438" s="76"/>
      <c r="D438" s="76"/>
      <c r="E438" s="76"/>
      <c r="F438" s="79" t="s">
        <v>6659</v>
      </c>
      <c r="G438" s="69"/>
      <c r="H438" s="118">
        <v>300000</v>
      </c>
      <c r="I438" s="69"/>
      <c r="J438" s="69" t="s">
        <v>1562</v>
      </c>
      <c r="K438" s="130" t="s">
        <v>6193</v>
      </c>
      <c r="L438" s="79" t="s">
        <v>5370</v>
      </c>
      <c r="M438" s="80" t="s">
        <v>6193</v>
      </c>
      <c r="N438" s="75"/>
      <c r="O438" s="69"/>
      <c r="P438" s="119" t="s">
        <v>6193</v>
      </c>
      <c r="Q438" s="119" t="s">
        <v>6193</v>
      </c>
      <c r="R438" s="69"/>
      <c r="S438" s="69"/>
      <c r="T438" s="69"/>
      <c r="U438" s="69"/>
      <c r="V438" s="69"/>
      <c r="W438" s="116" t="s">
        <v>6547</v>
      </c>
      <c r="X438" s="639">
        <f t="shared" si="12"/>
        <v>21000.000000000004</v>
      </c>
      <c r="Y438" s="118">
        <f t="shared" si="13"/>
        <v>321000</v>
      </c>
    </row>
    <row r="439" spans="1:25" x14ac:dyDescent="0.35">
      <c r="A439" s="76"/>
      <c r="B439" s="76"/>
      <c r="C439" s="76"/>
      <c r="D439" s="76"/>
      <c r="E439" s="76"/>
      <c r="F439" s="79" t="s">
        <v>6660</v>
      </c>
      <c r="G439" s="69"/>
      <c r="H439" s="118">
        <v>300000</v>
      </c>
      <c r="I439" s="69"/>
      <c r="J439" s="69" t="s">
        <v>1562</v>
      </c>
      <c r="K439" s="130" t="s">
        <v>6193</v>
      </c>
      <c r="L439" s="79" t="s">
        <v>6551</v>
      </c>
      <c r="M439" s="80" t="s">
        <v>6193</v>
      </c>
      <c r="N439" s="75"/>
      <c r="O439" s="69"/>
      <c r="P439" s="119" t="s">
        <v>6193</v>
      </c>
      <c r="Q439" s="119" t="s">
        <v>6193</v>
      </c>
      <c r="R439" s="69"/>
      <c r="S439" s="69"/>
      <c r="T439" s="69"/>
      <c r="U439" s="69"/>
      <c r="V439" s="69"/>
      <c r="W439" s="116" t="s">
        <v>6547</v>
      </c>
      <c r="X439" s="639">
        <f t="shared" si="12"/>
        <v>21000.000000000004</v>
      </c>
      <c r="Y439" s="118">
        <f t="shared" si="13"/>
        <v>321000</v>
      </c>
    </row>
    <row r="440" spans="1:25" x14ac:dyDescent="0.35">
      <c r="A440" s="76"/>
      <c r="B440" s="76"/>
      <c r="C440" s="76"/>
      <c r="D440" s="76"/>
      <c r="E440" s="76"/>
      <c r="F440" s="79" t="s">
        <v>6661</v>
      </c>
      <c r="G440" s="69"/>
      <c r="H440" s="118">
        <v>300000</v>
      </c>
      <c r="I440" s="69"/>
      <c r="J440" s="69" t="s">
        <v>1562</v>
      </c>
      <c r="K440" s="130" t="s">
        <v>6193</v>
      </c>
      <c r="L440" s="79" t="s">
        <v>5416</v>
      </c>
      <c r="M440" s="80" t="s">
        <v>6193</v>
      </c>
      <c r="N440" s="75"/>
      <c r="O440" s="69"/>
      <c r="P440" s="119" t="s">
        <v>6193</v>
      </c>
      <c r="Q440" s="119" t="s">
        <v>6193</v>
      </c>
      <c r="R440" s="69"/>
      <c r="S440" s="69"/>
      <c r="T440" s="69"/>
      <c r="U440" s="69"/>
      <c r="V440" s="69"/>
      <c r="W440" s="116" t="s">
        <v>6547</v>
      </c>
      <c r="X440" s="639">
        <f t="shared" si="12"/>
        <v>21000.000000000004</v>
      </c>
      <c r="Y440" s="118">
        <f t="shared" si="13"/>
        <v>321000</v>
      </c>
    </row>
    <row r="441" spans="1:25" x14ac:dyDescent="0.35">
      <c r="A441" s="76"/>
      <c r="B441" s="76"/>
      <c r="C441" s="76"/>
      <c r="D441" s="76"/>
      <c r="E441" s="76"/>
      <c r="F441" s="79" t="s">
        <v>6662</v>
      </c>
      <c r="G441" s="69"/>
      <c r="H441" s="118">
        <v>300000</v>
      </c>
      <c r="I441" s="69"/>
      <c r="J441" s="69" t="s">
        <v>1562</v>
      </c>
      <c r="K441" s="130" t="s">
        <v>6193</v>
      </c>
      <c r="L441" s="79" t="s">
        <v>5370</v>
      </c>
      <c r="M441" s="80" t="s">
        <v>6193</v>
      </c>
      <c r="N441" s="75"/>
      <c r="O441" s="69"/>
      <c r="P441" s="119" t="s">
        <v>6193</v>
      </c>
      <c r="Q441" s="119" t="s">
        <v>6193</v>
      </c>
      <c r="R441" s="69"/>
      <c r="S441" s="69"/>
      <c r="T441" s="69"/>
      <c r="U441" s="69"/>
      <c r="V441" s="69"/>
      <c r="W441" s="116" t="s">
        <v>6547</v>
      </c>
      <c r="X441" s="639">
        <f t="shared" si="12"/>
        <v>21000.000000000004</v>
      </c>
      <c r="Y441" s="118">
        <f t="shared" si="13"/>
        <v>321000</v>
      </c>
    </row>
    <row r="442" spans="1:25" x14ac:dyDescent="0.35">
      <c r="A442" s="76"/>
      <c r="B442" s="76"/>
      <c r="C442" s="76"/>
      <c r="D442" s="76"/>
      <c r="E442" s="76"/>
      <c r="F442" s="79" t="s">
        <v>6663</v>
      </c>
      <c r="G442" s="69"/>
      <c r="H442" s="118">
        <v>300000</v>
      </c>
      <c r="I442" s="69"/>
      <c r="J442" s="69" t="s">
        <v>1562</v>
      </c>
      <c r="K442" s="130" t="s">
        <v>6193</v>
      </c>
      <c r="L442" s="79" t="s">
        <v>6551</v>
      </c>
      <c r="M442" s="80" t="s">
        <v>6193</v>
      </c>
      <c r="N442" s="75"/>
      <c r="O442" s="69"/>
      <c r="P442" s="119" t="s">
        <v>6193</v>
      </c>
      <c r="Q442" s="119" t="s">
        <v>6193</v>
      </c>
      <c r="R442" s="69"/>
      <c r="S442" s="69"/>
      <c r="T442" s="69"/>
      <c r="U442" s="69"/>
      <c r="V442" s="69"/>
      <c r="W442" s="116" t="s">
        <v>6547</v>
      </c>
      <c r="X442" s="639">
        <f t="shared" si="12"/>
        <v>21000.000000000004</v>
      </c>
      <c r="Y442" s="118">
        <f t="shared" si="13"/>
        <v>321000</v>
      </c>
    </row>
    <row r="443" spans="1:25" x14ac:dyDescent="0.35">
      <c r="A443" s="76"/>
      <c r="B443" s="76"/>
      <c r="C443" s="76"/>
      <c r="D443" s="76"/>
      <c r="E443" s="76"/>
      <c r="F443" s="79" t="s">
        <v>6664</v>
      </c>
      <c r="G443" s="69"/>
      <c r="H443" s="118">
        <v>300000</v>
      </c>
      <c r="I443" s="69"/>
      <c r="J443" s="69" t="s">
        <v>1562</v>
      </c>
      <c r="K443" s="130" t="s">
        <v>6193</v>
      </c>
      <c r="L443" s="79" t="s">
        <v>5416</v>
      </c>
      <c r="M443" s="80" t="s">
        <v>6193</v>
      </c>
      <c r="N443" s="75"/>
      <c r="O443" s="69"/>
      <c r="P443" s="119" t="s">
        <v>6193</v>
      </c>
      <c r="Q443" s="119" t="s">
        <v>6193</v>
      </c>
      <c r="R443" s="69"/>
      <c r="S443" s="69"/>
      <c r="T443" s="69"/>
      <c r="U443" s="69"/>
      <c r="V443" s="69"/>
      <c r="W443" s="116" t="s">
        <v>6547</v>
      </c>
      <c r="X443" s="639">
        <f t="shared" si="12"/>
        <v>21000.000000000004</v>
      </c>
      <c r="Y443" s="118">
        <f t="shared" si="13"/>
        <v>321000</v>
      </c>
    </row>
    <row r="444" spans="1:25" x14ac:dyDescent="0.35">
      <c r="A444" s="76"/>
      <c r="B444" s="76"/>
      <c r="C444" s="76"/>
      <c r="D444" s="76"/>
      <c r="E444" s="76"/>
      <c r="F444" s="79" t="s">
        <v>6665</v>
      </c>
      <c r="G444" s="69"/>
      <c r="H444" s="118">
        <v>300000</v>
      </c>
      <c r="I444" s="69"/>
      <c r="J444" s="69" t="s">
        <v>1562</v>
      </c>
      <c r="K444" s="130" t="s">
        <v>6193</v>
      </c>
      <c r="L444" s="79" t="s">
        <v>5370</v>
      </c>
      <c r="M444" s="80" t="s">
        <v>6193</v>
      </c>
      <c r="N444" s="75"/>
      <c r="O444" s="69"/>
      <c r="P444" s="119" t="s">
        <v>6193</v>
      </c>
      <c r="Q444" s="119" t="s">
        <v>6193</v>
      </c>
      <c r="R444" s="69"/>
      <c r="S444" s="69"/>
      <c r="T444" s="69"/>
      <c r="U444" s="69"/>
      <c r="V444" s="69"/>
      <c r="W444" s="116" t="s">
        <v>6547</v>
      </c>
      <c r="X444" s="639">
        <f t="shared" si="12"/>
        <v>21000.000000000004</v>
      </c>
      <c r="Y444" s="118">
        <f t="shared" si="13"/>
        <v>321000</v>
      </c>
    </row>
    <row r="445" spans="1:25" x14ac:dyDescent="0.35">
      <c r="A445" s="76"/>
      <c r="B445" s="76"/>
      <c r="C445" s="76"/>
      <c r="D445" s="76"/>
      <c r="E445" s="76"/>
      <c r="F445" s="79" t="s">
        <v>6666</v>
      </c>
      <c r="G445" s="69"/>
      <c r="H445" s="118">
        <v>300000</v>
      </c>
      <c r="I445" s="69"/>
      <c r="J445" s="69" t="s">
        <v>1562</v>
      </c>
      <c r="K445" s="130" t="s">
        <v>6193</v>
      </c>
      <c r="L445" s="79" t="s">
        <v>6555</v>
      </c>
      <c r="M445" s="80" t="s">
        <v>6193</v>
      </c>
      <c r="N445" s="75"/>
      <c r="O445" s="69"/>
      <c r="P445" s="119" t="s">
        <v>6193</v>
      </c>
      <c r="Q445" s="119" t="s">
        <v>6193</v>
      </c>
      <c r="R445" s="69"/>
      <c r="S445" s="69"/>
      <c r="T445" s="69"/>
      <c r="U445" s="69"/>
      <c r="V445" s="69"/>
      <c r="W445" s="116" t="s">
        <v>6547</v>
      </c>
      <c r="X445" s="639">
        <f t="shared" si="12"/>
        <v>21000.000000000004</v>
      </c>
      <c r="Y445" s="118">
        <f t="shared" si="13"/>
        <v>321000</v>
      </c>
    </row>
    <row r="446" spans="1:25" x14ac:dyDescent="0.35">
      <c r="A446" s="76"/>
      <c r="B446" s="76"/>
      <c r="C446" s="76"/>
      <c r="D446" s="76"/>
      <c r="E446" s="76"/>
      <c r="F446" s="79" t="s">
        <v>6667</v>
      </c>
      <c r="G446" s="69"/>
      <c r="H446" s="118">
        <v>300000</v>
      </c>
      <c r="I446" s="69"/>
      <c r="J446" s="69" t="s">
        <v>1562</v>
      </c>
      <c r="K446" s="130" t="s">
        <v>6193</v>
      </c>
      <c r="L446" s="79" t="s">
        <v>5416</v>
      </c>
      <c r="M446" s="80" t="s">
        <v>6193</v>
      </c>
      <c r="N446" s="75"/>
      <c r="O446" s="69"/>
      <c r="P446" s="119" t="s">
        <v>6193</v>
      </c>
      <c r="Q446" s="119" t="s">
        <v>6193</v>
      </c>
      <c r="R446" s="69"/>
      <c r="S446" s="69"/>
      <c r="T446" s="69"/>
      <c r="U446" s="69"/>
      <c r="V446" s="69"/>
      <c r="W446" s="116" t="s">
        <v>6547</v>
      </c>
      <c r="X446" s="639">
        <f t="shared" si="12"/>
        <v>21000.000000000004</v>
      </c>
      <c r="Y446" s="118">
        <f t="shared" si="13"/>
        <v>321000</v>
      </c>
    </row>
    <row r="447" spans="1:25" x14ac:dyDescent="0.35">
      <c r="A447" s="76"/>
      <c r="B447" s="76"/>
      <c r="C447" s="76"/>
      <c r="D447" s="76"/>
      <c r="E447" s="76"/>
      <c r="F447" s="79" t="s">
        <v>6668</v>
      </c>
      <c r="G447" s="69"/>
      <c r="H447" s="118">
        <v>300000</v>
      </c>
      <c r="I447" s="69"/>
      <c r="J447" s="69" t="s">
        <v>1562</v>
      </c>
      <c r="K447" s="130" t="s">
        <v>6193</v>
      </c>
      <c r="L447" s="79" t="s">
        <v>5370</v>
      </c>
      <c r="M447" s="80" t="s">
        <v>6193</v>
      </c>
      <c r="N447" s="75"/>
      <c r="O447" s="69"/>
      <c r="P447" s="119" t="s">
        <v>6193</v>
      </c>
      <c r="Q447" s="119" t="s">
        <v>6193</v>
      </c>
      <c r="R447" s="69"/>
      <c r="S447" s="69"/>
      <c r="T447" s="69"/>
      <c r="U447" s="69"/>
      <c r="V447" s="69"/>
      <c r="W447" s="116" t="s">
        <v>6547</v>
      </c>
      <c r="X447" s="639">
        <f t="shared" si="12"/>
        <v>21000.000000000004</v>
      </c>
      <c r="Y447" s="118">
        <f t="shared" si="13"/>
        <v>321000</v>
      </c>
    </row>
    <row r="448" spans="1:25" x14ac:dyDescent="0.35">
      <c r="A448" s="76"/>
      <c r="B448" s="76"/>
      <c r="C448" s="76"/>
      <c r="D448" s="76"/>
      <c r="E448" s="76"/>
      <c r="F448" s="79" t="s">
        <v>6669</v>
      </c>
      <c r="G448" s="69"/>
      <c r="H448" s="118">
        <v>300000</v>
      </c>
      <c r="I448" s="69"/>
      <c r="J448" s="69" t="s">
        <v>1562</v>
      </c>
      <c r="K448" s="130" t="s">
        <v>6193</v>
      </c>
      <c r="L448" s="79" t="s">
        <v>6551</v>
      </c>
      <c r="M448" s="80" t="s">
        <v>6193</v>
      </c>
      <c r="N448" s="75"/>
      <c r="O448" s="69"/>
      <c r="P448" s="119" t="s">
        <v>6193</v>
      </c>
      <c r="Q448" s="119" t="s">
        <v>6193</v>
      </c>
      <c r="R448" s="69"/>
      <c r="S448" s="69"/>
      <c r="T448" s="69"/>
      <c r="U448" s="69"/>
      <c r="V448" s="69"/>
      <c r="W448" s="116" t="s">
        <v>6547</v>
      </c>
      <c r="X448" s="639">
        <f t="shared" si="12"/>
        <v>21000.000000000004</v>
      </c>
      <c r="Y448" s="118">
        <f t="shared" si="13"/>
        <v>321000</v>
      </c>
    </row>
    <row r="449" spans="1:25" x14ac:dyDescent="0.35">
      <c r="A449" s="76"/>
      <c r="B449" s="76"/>
      <c r="C449" s="76"/>
      <c r="D449" s="76"/>
      <c r="E449" s="76"/>
      <c r="F449" s="79" t="s">
        <v>6670</v>
      </c>
      <c r="G449" s="69"/>
      <c r="H449" s="118">
        <v>300000</v>
      </c>
      <c r="I449" s="69"/>
      <c r="J449" s="69" t="s">
        <v>1562</v>
      </c>
      <c r="K449" s="130" t="s">
        <v>6193</v>
      </c>
      <c r="L449" s="79" t="s">
        <v>5416</v>
      </c>
      <c r="M449" s="80" t="s">
        <v>6193</v>
      </c>
      <c r="N449" s="75"/>
      <c r="O449" s="69"/>
      <c r="P449" s="119" t="s">
        <v>6193</v>
      </c>
      <c r="Q449" s="119" t="s">
        <v>6193</v>
      </c>
      <c r="R449" s="69"/>
      <c r="S449" s="69"/>
      <c r="T449" s="69"/>
      <c r="U449" s="69"/>
      <c r="V449" s="69"/>
      <c r="W449" s="116" t="s">
        <v>6547</v>
      </c>
      <c r="X449" s="639">
        <f t="shared" si="12"/>
        <v>21000.000000000004</v>
      </c>
      <c r="Y449" s="118">
        <f t="shared" si="13"/>
        <v>321000</v>
      </c>
    </row>
    <row r="450" spans="1:25" x14ac:dyDescent="0.35">
      <c r="A450" s="76"/>
      <c r="B450" s="76"/>
      <c r="C450" s="76"/>
      <c r="D450" s="76"/>
      <c r="E450" s="76"/>
      <c r="F450" s="79" t="s">
        <v>6671</v>
      </c>
      <c r="G450" s="69"/>
      <c r="H450" s="118">
        <v>300000</v>
      </c>
      <c r="I450" s="69"/>
      <c r="J450" s="69" t="s">
        <v>1562</v>
      </c>
      <c r="K450" s="130" t="s">
        <v>6193</v>
      </c>
      <c r="L450" s="79" t="s">
        <v>5370</v>
      </c>
      <c r="M450" s="80" t="s">
        <v>6193</v>
      </c>
      <c r="N450" s="75"/>
      <c r="O450" s="69"/>
      <c r="P450" s="119" t="s">
        <v>6193</v>
      </c>
      <c r="Q450" s="119" t="s">
        <v>6193</v>
      </c>
      <c r="R450" s="69"/>
      <c r="S450" s="69"/>
      <c r="T450" s="69"/>
      <c r="U450" s="69"/>
      <c r="V450" s="69"/>
      <c r="W450" s="116" t="s">
        <v>6547</v>
      </c>
      <c r="X450" s="639">
        <f t="shared" si="12"/>
        <v>21000.000000000004</v>
      </c>
      <c r="Y450" s="118">
        <f t="shared" si="13"/>
        <v>321000</v>
      </c>
    </row>
    <row r="451" spans="1:25" x14ac:dyDescent="0.35">
      <c r="A451" s="76"/>
      <c r="B451" s="76"/>
      <c r="C451" s="76"/>
      <c r="D451" s="76"/>
      <c r="E451" s="76"/>
      <c r="F451" s="79" t="s">
        <v>6672</v>
      </c>
      <c r="G451" s="69"/>
      <c r="H451" s="118">
        <v>300000</v>
      </c>
      <c r="I451" s="69"/>
      <c r="J451" s="69" t="s">
        <v>1562</v>
      </c>
      <c r="K451" s="130" t="s">
        <v>6193</v>
      </c>
      <c r="L451" s="79" t="s">
        <v>6551</v>
      </c>
      <c r="M451" s="80" t="s">
        <v>6193</v>
      </c>
      <c r="N451" s="75"/>
      <c r="O451" s="69"/>
      <c r="P451" s="119" t="s">
        <v>6193</v>
      </c>
      <c r="Q451" s="119" t="s">
        <v>6193</v>
      </c>
      <c r="R451" s="69"/>
      <c r="S451" s="69"/>
      <c r="T451" s="69"/>
      <c r="U451" s="69"/>
      <c r="V451" s="69"/>
      <c r="W451" s="116" t="s">
        <v>6547</v>
      </c>
      <c r="X451" s="639">
        <f t="shared" si="12"/>
        <v>21000.000000000004</v>
      </c>
      <c r="Y451" s="118">
        <f t="shared" si="13"/>
        <v>321000</v>
      </c>
    </row>
    <row r="452" spans="1:25" x14ac:dyDescent="0.35">
      <c r="A452" s="76"/>
      <c r="B452" s="76"/>
      <c r="C452" s="76"/>
      <c r="D452" s="76"/>
      <c r="E452" s="76"/>
      <c r="F452" s="79" t="s">
        <v>6673</v>
      </c>
      <c r="G452" s="69"/>
      <c r="H452" s="118">
        <v>300000</v>
      </c>
      <c r="I452" s="69"/>
      <c r="J452" s="69" t="s">
        <v>1562</v>
      </c>
      <c r="K452" s="130" t="s">
        <v>6193</v>
      </c>
      <c r="L452" s="79" t="s">
        <v>5416</v>
      </c>
      <c r="M452" s="80" t="s">
        <v>6193</v>
      </c>
      <c r="N452" s="75"/>
      <c r="O452" s="69"/>
      <c r="P452" s="119" t="s">
        <v>6193</v>
      </c>
      <c r="Q452" s="119" t="s">
        <v>6193</v>
      </c>
      <c r="R452" s="69"/>
      <c r="S452" s="69"/>
      <c r="T452" s="69"/>
      <c r="U452" s="69"/>
      <c r="V452" s="69"/>
      <c r="W452" s="116" t="s">
        <v>6547</v>
      </c>
      <c r="X452" s="639">
        <f t="shared" si="12"/>
        <v>21000.000000000004</v>
      </c>
      <c r="Y452" s="118">
        <f t="shared" si="13"/>
        <v>321000</v>
      </c>
    </row>
    <row r="453" spans="1:25" x14ac:dyDescent="0.35">
      <c r="A453" s="76"/>
      <c r="B453" s="76"/>
      <c r="C453" s="76"/>
      <c r="D453" s="76"/>
      <c r="E453" s="76"/>
      <c r="F453" s="79" t="s">
        <v>6674</v>
      </c>
      <c r="G453" s="69"/>
      <c r="H453" s="118">
        <v>300000</v>
      </c>
      <c r="I453" s="69"/>
      <c r="J453" s="69" t="s">
        <v>1562</v>
      </c>
      <c r="K453" s="130" t="s">
        <v>6193</v>
      </c>
      <c r="L453" s="79" t="s">
        <v>5370</v>
      </c>
      <c r="M453" s="80" t="s">
        <v>6193</v>
      </c>
      <c r="N453" s="75"/>
      <c r="O453" s="69"/>
      <c r="P453" s="119" t="s">
        <v>6193</v>
      </c>
      <c r="Q453" s="119" t="s">
        <v>6193</v>
      </c>
      <c r="R453" s="69"/>
      <c r="S453" s="69"/>
      <c r="T453" s="69"/>
      <c r="U453" s="69"/>
      <c r="V453" s="69"/>
      <c r="W453" s="116" t="s">
        <v>6547</v>
      </c>
      <c r="X453" s="639">
        <f t="shared" si="12"/>
        <v>21000.000000000004</v>
      </c>
      <c r="Y453" s="118">
        <f t="shared" si="13"/>
        <v>321000</v>
      </c>
    </row>
    <row r="454" spans="1:25" x14ac:dyDescent="0.35">
      <c r="A454" s="76"/>
      <c r="B454" s="76"/>
      <c r="C454" s="76"/>
      <c r="D454" s="76"/>
      <c r="E454" s="76"/>
      <c r="F454" s="79" t="s">
        <v>6675</v>
      </c>
      <c r="G454" s="69"/>
      <c r="H454" s="118">
        <v>300000</v>
      </c>
      <c r="I454" s="69"/>
      <c r="J454" s="69" t="s">
        <v>1562</v>
      </c>
      <c r="K454" s="130" t="s">
        <v>6193</v>
      </c>
      <c r="L454" s="79" t="s">
        <v>6613</v>
      </c>
      <c r="M454" s="80" t="s">
        <v>6676</v>
      </c>
      <c r="N454" s="75"/>
      <c r="O454" s="69"/>
      <c r="P454" s="119" t="s">
        <v>6193</v>
      </c>
      <c r="Q454" s="119" t="s">
        <v>6193</v>
      </c>
      <c r="R454" s="69"/>
      <c r="S454" s="69"/>
      <c r="T454" s="69"/>
      <c r="U454" s="69"/>
      <c r="V454" s="69"/>
      <c r="W454" s="116" t="s">
        <v>6107</v>
      </c>
      <c r="X454" s="639">
        <f t="shared" ref="X454:X517" si="14">H454*X$4</f>
        <v>21000.000000000004</v>
      </c>
      <c r="Y454" s="118">
        <f t="shared" ref="Y454:Y517" si="15">H454+X454</f>
        <v>321000</v>
      </c>
    </row>
    <row r="455" spans="1:25" x14ac:dyDescent="0.35">
      <c r="A455" s="76"/>
      <c r="B455" s="76"/>
      <c r="C455" s="76"/>
      <c r="D455" s="76"/>
      <c r="E455" s="76"/>
      <c r="F455" s="79" t="s">
        <v>6677</v>
      </c>
      <c r="G455" s="69"/>
      <c r="H455" s="118">
        <v>300000</v>
      </c>
      <c r="I455" s="69"/>
      <c r="J455" s="69" t="s">
        <v>1562</v>
      </c>
      <c r="K455" s="130" t="s">
        <v>6193</v>
      </c>
      <c r="L455" s="79" t="s">
        <v>5416</v>
      </c>
      <c r="M455" s="80" t="s">
        <v>6193</v>
      </c>
      <c r="N455" s="75"/>
      <c r="O455" s="69"/>
      <c r="P455" s="119" t="s">
        <v>6193</v>
      </c>
      <c r="Q455" s="119" t="s">
        <v>6193</v>
      </c>
      <c r="R455" s="69"/>
      <c r="S455" s="69"/>
      <c r="T455" s="69"/>
      <c r="U455" s="69"/>
      <c r="V455" s="69"/>
      <c r="W455" s="116" t="s">
        <v>6547</v>
      </c>
      <c r="X455" s="639">
        <f t="shared" si="14"/>
        <v>21000.000000000004</v>
      </c>
      <c r="Y455" s="118">
        <f t="shared" si="15"/>
        <v>321000</v>
      </c>
    </row>
    <row r="456" spans="1:25" x14ac:dyDescent="0.35">
      <c r="A456" s="76"/>
      <c r="B456" s="76"/>
      <c r="C456" s="76"/>
      <c r="D456" s="76"/>
      <c r="E456" s="76"/>
      <c r="F456" s="79" t="s">
        <v>6678</v>
      </c>
      <c r="G456" s="69"/>
      <c r="H456" s="118">
        <v>300000</v>
      </c>
      <c r="I456" s="69"/>
      <c r="J456" s="69" t="s">
        <v>1562</v>
      </c>
      <c r="K456" s="130" t="s">
        <v>6193</v>
      </c>
      <c r="L456" s="79" t="s">
        <v>5370</v>
      </c>
      <c r="M456" s="80" t="s">
        <v>6193</v>
      </c>
      <c r="N456" s="75"/>
      <c r="O456" s="69"/>
      <c r="P456" s="119" t="s">
        <v>6193</v>
      </c>
      <c r="Q456" s="119" t="s">
        <v>6193</v>
      </c>
      <c r="R456" s="69"/>
      <c r="S456" s="69"/>
      <c r="T456" s="69"/>
      <c r="U456" s="69"/>
      <c r="V456" s="69"/>
      <c r="W456" s="116" t="s">
        <v>6547</v>
      </c>
      <c r="X456" s="639">
        <f t="shared" si="14"/>
        <v>21000.000000000004</v>
      </c>
      <c r="Y456" s="118">
        <f t="shared" si="15"/>
        <v>321000</v>
      </c>
    </row>
    <row r="457" spans="1:25" x14ac:dyDescent="0.35">
      <c r="A457" s="76"/>
      <c r="B457" s="76"/>
      <c r="C457" s="76"/>
      <c r="D457" s="76"/>
      <c r="E457" s="76"/>
      <c r="F457" s="79" t="s">
        <v>6679</v>
      </c>
      <c r="G457" s="69"/>
      <c r="H457" s="118">
        <v>300000</v>
      </c>
      <c r="I457" s="69"/>
      <c r="J457" s="69" t="s">
        <v>1562</v>
      </c>
      <c r="K457" s="130" t="s">
        <v>6193</v>
      </c>
      <c r="L457" s="79" t="s">
        <v>6555</v>
      </c>
      <c r="M457" s="80" t="s">
        <v>6193</v>
      </c>
      <c r="N457" s="75"/>
      <c r="O457" s="69"/>
      <c r="P457" s="119" t="s">
        <v>6193</v>
      </c>
      <c r="Q457" s="119" t="s">
        <v>6193</v>
      </c>
      <c r="R457" s="69"/>
      <c r="S457" s="69"/>
      <c r="T457" s="69"/>
      <c r="U457" s="69"/>
      <c r="V457" s="69"/>
      <c r="W457" s="116" t="s">
        <v>6547</v>
      </c>
      <c r="X457" s="639">
        <f t="shared" si="14"/>
        <v>21000.000000000004</v>
      </c>
      <c r="Y457" s="118">
        <f t="shared" si="15"/>
        <v>321000</v>
      </c>
    </row>
    <row r="458" spans="1:25" x14ac:dyDescent="0.35">
      <c r="A458" s="76"/>
      <c r="B458" s="76"/>
      <c r="C458" s="76"/>
      <c r="D458" s="76"/>
      <c r="E458" s="76"/>
      <c r="F458" s="79" t="s">
        <v>6680</v>
      </c>
      <c r="G458" s="69"/>
      <c r="H458" s="118">
        <v>300000</v>
      </c>
      <c r="I458" s="69"/>
      <c r="J458" s="69" t="s">
        <v>1562</v>
      </c>
      <c r="K458" s="130" t="s">
        <v>6193</v>
      </c>
      <c r="L458" s="79" t="s">
        <v>5416</v>
      </c>
      <c r="M458" s="80" t="s">
        <v>6193</v>
      </c>
      <c r="N458" s="75"/>
      <c r="O458" s="69"/>
      <c r="P458" s="119" t="s">
        <v>6193</v>
      </c>
      <c r="Q458" s="119" t="s">
        <v>6193</v>
      </c>
      <c r="R458" s="69"/>
      <c r="S458" s="69"/>
      <c r="T458" s="69"/>
      <c r="U458" s="69"/>
      <c r="V458" s="69"/>
      <c r="W458" s="116" t="s">
        <v>6547</v>
      </c>
      <c r="X458" s="639">
        <f t="shared" si="14"/>
        <v>21000.000000000004</v>
      </c>
      <c r="Y458" s="118">
        <f t="shared" si="15"/>
        <v>321000</v>
      </c>
    </row>
    <row r="459" spans="1:25" x14ac:dyDescent="0.35">
      <c r="A459" s="76"/>
      <c r="B459" s="76"/>
      <c r="C459" s="76"/>
      <c r="D459" s="76"/>
      <c r="E459" s="76"/>
      <c r="F459" s="79" t="s">
        <v>6681</v>
      </c>
      <c r="G459" s="69"/>
      <c r="H459" s="118">
        <v>300000</v>
      </c>
      <c r="I459" s="69"/>
      <c r="J459" s="69" t="s">
        <v>1562</v>
      </c>
      <c r="K459" s="130" t="s">
        <v>6193</v>
      </c>
      <c r="L459" s="79" t="s">
        <v>5370</v>
      </c>
      <c r="M459" s="80" t="s">
        <v>6193</v>
      </c>
      <c r="N459" s="75"/>
      <c r="O459" s="69"/>
      <c r="P459" s="119" t="s">
        <v>6193</v>
      </c>
      <c r="Q459" s="119" t="s">
        <v>6193</v>
      </c>
      <c r="R459" s="69"/>
      <c r="S459" s="69"/>
      <c r="T459" s="69"/>
      <c r="U459" s="69"/>
      <c r="V459" s="69"/>
      <c r="W459" s="116" t="s">
        <v>6547</v>
      </c>
      <c r="X459" s="639">
        <f t="shared" si="14"/>
        <v>21000.000000000004</v>
      </c>
      <c r="Y459" s="118">
        <f t="shared" si="15"/>
        <v>321000</v>
      </c>
    </row>
    <row r="460" spans="1:25" x14ac:dyDescent="0.35">
      <c r="A460" s="76"/>
      <c r="B460" s="76"/>
      <c r="C460" s="76"/>
      <c r="D460" s="76"/>
      <c r="E460" s="76"/>
      <c r="F460" s="79" t="s">
        <v>6682</v>
      </c>
      <c r="G460" s="69"/>
      <c r="H460" s="118">
        <v>300000</v>
      </c>
      <c r="I460" s="69"/>
      <c r="J460" s="69" t="s">
        <v>1562</v>
      </c>
      <c r="K460" s="130" t="s">
        <v>6193</v>
      </c>
      <c r="L460" s="79" t="s">
        <v>6562</v>
      </c>
      <c r="M460" s="80" t="s">
        <v>6193</v>
      </c>
      <c r="N460" s="75"/>
      <c r="O460" s="69"/>
      <c r="P460" s="119" t="s">
        <v>6193</v>
      </c>
      <c r="Q460" s="119" t="s">
        <v>6193</v>
      </c>
      <c r="R460" s="69"/>
      <c r="S460" s="69"/>
      <c r="T460" s="69"/>
      <c r="U460" s="69"/>
      <c r="V460" s="69"/>
      <c r="W460" s="116" t="s">
        <v>6547</v>
      </c>
      <c r="X460" s="639">
        <f t="shared" si="14"/>
        <v>21000.000000000004</v>
      </c>
      <c r="Y460" s="118">
        <f t="shared" si="15"/>
        <v>321000</v>
      </c>
    </row>
    <row r="461" spans="1:25" x14ac:dyDescent="0.35">
      <c r="A461" s="76"/>
      <c r="B461" s="76"/>
      <c r="C461" s="76"/>
      <c r="D461" s="76"/>
      <c r="E461" s="76"/>
      <c r="F461" s="79" t="s">
        <v>6683</v>
      </c>
      <c r="G461" s="69"/>
      <c r="H461" s="118">
        <v>300000</v>
      </c>
      <c r="I461" s="69"/>
      <c r="J461" s="69" t="s">
        <v>1562</v>
      </c>
      <c r="K461" s="130" t="s">
        <v>6193</v>
      </c>
      <c r="L461" s="79" t="s">
        <v>5416</v>
      </c>
      <c r="M461" s="80" t="s">
        <v>6193</v>
      </c>
      <c r="N461" s="75"/>
      <c r="O461" s="69"/>
      <c r="P461" s="119" t="s">
        <v>6193</v>
      </c>
      <c r="Q461" s="119" t="s">
        <v>6193</v>
      </c>
      <c r="R461" s="69"/>
      <c r="S461" s="69"/>
      <c r="T461" s="69"/>
      <c r="U461" s="69"/>
      <c r="V461" s="69"/>
      <c r="W461" s="116" t="s">
        <v>6547</v>
      </c>
      <c r="X461" s="639">
        <f t="shared" si="14"/>
        <v>21000.000000000004</v>
      </c>
      <c r="Y461" s="118">
        <f t="shared" si="15"/>
        <v>321000</v>
      </c>
    </row>
    <row r="462" spans="1:25" x14ac:dyDescent="0.35">
      <c r="A462" s="76"/>
      <c r="B462" s="76"/>
      <c r="C462" s="76"/>
      <c r="D462" s="76"/>
      <c r="E462" s="76"/>
      <c r="F462" s="79" t="s">
        <v>6684</v>
      </c>
      <c r="G462" s="69"/>
      <c r="H462" s="118">
        <v>300000</v>
      </c>
      <c r="I462" s="69"/>
      <c r="J462" s="69" t="s">
        <v>1562</v>
      </c>
      <c r="K462" s="130" t="s">
        <v>6193</v>
      </c>
      <c r="L462" s="79" t="s">
        <v>6551</v>
      </c>
      <c r="M462" s="80" t="s">
        <v>6193</v>
      </c>
      <c r="N462" s="75"/>
      <c r="O462" s="69"/>
      <c r="P462" s="119" t="s">
        <v>6193</v>
      </c>
      <c r="Q462" s="119" t="s">
        <v>6193</v>
      </c>
      <c r="R462" s="69"/>
      <c r="S462" s="69"/>
      <c r="T462" s="69"/>
      <c r="U462" s="69"/>
      <c r="V462" s="69"/>
      <c r="W462" s="116" t="s">
        <v>6547</v>
      </c>
      <c r="X462" s="639">
        <f t="shared" si="14"/>
        <v>21000.000000000004</v>
      </c>
      <c r="Y462" s="118">
        <f t="shared" si="15"/>
        <v>321000</v>
      </c>
    </row>
    <row r="463" spans="1:25" x14ac:dyDescent="0.35">
      <c r="A463" s="76"/>
      <c r="B463" s="76"/>
      <c r="C463" s="76"/>
      <c r="D463" s="76"/>
      <c r="E463" s="76"/>
      <c r="F463" s="79" t="s">
        <v>6685</v>
      </c>
      <c r="G463" s="69"/>
      <c r="H463" s="118">
        <v>300000</v>
      </c>
      <c r="I463" s="69"/>
      <c r="J463" s="69" t="s">
        <v>1562</v>
      </c>
      <c r="K463" s="130" t="s">
        <v>6193</v>
      </c>
      <c r="L463" s="79" t="s">
        <v>6551</v>
      </c>
      <c r="M463" s="80" t="s">
        <v>6193</v>
      </c>
      <c r="N463" s="75"/>
      <c r="O463" s="69"/>
      <c r="P463" s="119" t="s">
        <v>6193</v>
      </c>
      <c r="Q463" s="119" t="s">
        <v>6193</v>
      </c>
      <c r="R463" s="69"/>
      <c r="S463" s="69"/>
      <c r="T463" s="69"/>
      <c r="U463" s="69"/>
      <c r="V463" s="69"/>
      <c r="W463" s="116" t="s">
        <v>6547</v>
      </c>
      <c r="X463" s="639">
        <f t="shared" si="14"/>
        <v>21000.000000000004</v>
      </c>
      <c r="Y463" s="118">
        <f t="shared" si="15"/>
        <v>321000</v>
      </c>
    </row>
    <row r="464" spans="1:25" x14ac:dyDescent="0.35">
      <c r="A464" s="76"/>
      <c r="B464" s="76"/>
      <c r="C464" s="76"/>
      <c r="D464" s="76"/>
      <c r="E464" s="76"/>
      <c r="F464" s="79" t="s">
        <v>6686</v>
      </c>
      <c r="G464" s="69"/>
      <c r="H464" s="118">
        <v>300000</v>
      </c>
      <c r="I464" s="69"/>
      <c r="J464" s="69" t="s">
        <v>1562</v>
      </c>
      <c r="K464" s="130" t="s">
        <v>6193</v>
      </c>
      <c r="L464" s="79" t="s">
        <v>5010</v>
      </c>
      <c r="M464" s="80" t="s">
        <v>6687</v>
      </c>
      <c r="N464" s="75"/>
      <c r="O464" s="69"/>
      <c r="P464" s="119" t="s">
        <v>6193</v>
      </c>
      <c r="Q464" s="119" t="s">
        <v>6193</v>
      </c>
      <c r="R464" s="69"/>
      <c r="S464" s="69"/>
      <c r="T464" s="69"/>
      <c r="U464" s="69"/>
      <c r="V464" s="69"/>
      <c r="W464" s="116" t="s">
        <v>6107</v>
      </c>
      <c r="X464" s="639">
        <f t="shared" si="14"/>
        <v>21000.000000000004</v>
      </c>
      <c r="Y464" s="118">
        <f t="shared" si="15"/>
        <v>321000</v>
      </c>
    </row>
    <row r="465" spans="1:25" x14ac:dyDescent="0.35">
      <c r="A465" s="76"/>
      <c r="B465" s="76"/>
      <c r="C465" s="76"/>
      <c r="D465" s="76"/>
      <c r="E465" s="76"/>
      <c r="F465" s="79" t="s">
        <v>6686</v>
      </c>
      <c r="G465" s="69"/>
      <c r="H465" s="118">
        <v>300000</v>
      </c>
      <c r="I465" s="69"/>
      <c r="J465" s="69" t="s">
        <v>1562</v>
      </c>
      <c r="K465" s="130" t="s">
        <v>6193</v>
      </c>
      <c r="L465" s="79" t="s">
        <v>5010</v>
      </c>
      <c r="M465" s="80" t="s">
        <v>6688</v>
      </c>
      <c r="N465" s="75"/>
      <c r="O465" s="69"/>
      <c r="P465" s="119" t="s">
        <v>6193</v>
      </c>
      <c r="Q465" s="119" t="s">
        <v>6193</v>
      </c>
      <c r="R465" s="69"/>
      <c r="S465" s="69"/>
      <c r="T465" s="69"/>
      <c r="U465" s="69"/>
      <c r="V465" s="69"/>
      <c r="W465" s="116" t="s">
        <v>6107</v>
      </c>
      <c r="X465" s="639">
        <f t="shared" si="14"/>
        <v>21000.000000000004</v>
      </c>
      <c r="Y465" s="118">
        <f t="shared" si="15"/>
        <v>321000</v>
      </c>
    </row>
    <row r="466" spans="1:25" x14ac:dyDescent="0.35">
      <c r="A466" s="76"/>
      <c r="B466" s="76"/>
      <c r="C466" s="76"/>
      <c r="D466" s="76"/>
      <c r="E466" s="76"/>
      <c r="F466" s="79" t="s">
        <v>6689</v>
      </c>
      <c r="G466" s="69"/>
      <c r="H466" s="118">
        <v>300000</v>
      </c>
      <c r="I466" s="69"/>
      <c r="J466" s="69" t="s">
        <v>3269</v>
      </c>
      <c r="K466" s="130" t="s">
        <v>6193</v>
      </c>
      <c r="L466" s="79" t="s">
        <v>3270</v>
      </c>
      <c r="M466" s="80" t="s">
        <v>6690</v>
      </c>
      <c r="N466" s="75"/>
      <c r="O466" s="69"/>
      <c r="P466" s="119" t="s">
        <v>6193</v>
      </c>
      <c r="Q466" s="119" t="s">
        <v>6193</v>
      </c>
      <c r="R466" s="69"/>
      <c r="S466" s="69"/>
      <c r="T466" s="69"/>
      <c r="U466" s="69"/>
      <c r="V466" s="69"/>
      <c r="W466" s="116" t="s">
        <v>6107</v>
      </c>
      <c r="X466" s="639">
        <f t="shared" si="14"/>
        <v>21000.000000000004</v>
      </c>
      <c r="Y466" s="118">
        <f t="shared" si="15"/>
        <v>321000</v>
      </c>
    </row>
    <row r="467" spans="1:25" x14ac:dyDescent="0.35">
      <c r="A467" s="76"/>
      <c r="B467" s="76"/>
      <c r="C467" s="76"/>
      <c r="D467" s="76"/>
      <c r="E467" s="76"/>
      <c r="F467" s="79" t="s">
        <v>6691</v>
      </c>
      <c r="G467" s="69"/>
      <c r="H467" s="118">
        <v>300000</v>
      </c>
      <c r="I467" s="69"/>
      <c r="J467" s="69" t="s">
        <v>1562</v>
      </c>
      <c r="K467" s="130" t="s">
        <v>6193</v>
      </c>
      <c r="L467" s="79" t="s">
        <v>5370</v>
      </c>
      <c r="M467" s="80" t="s">
        <v>6193</v>
      </c>
      <c r="N467" s="75"/>
      <c r="O467" s="69"/>
      <c r="P467" s="119" t="s">
        <v>6193</v>
      </c>
      <c r="Q467" s="119" t="s">
        <v>6193</v>
      </c>
      <c r="R467" s="69"/>
      <c r="S467" s="69"/>
      <c r="T467" s="69"/>
      <c r="U467" s="69"/>
      <c r="V467" s="69"/>
      <c r="W467" s="116" t="s">
        <v>6547</v>
      </c>
      <c r="X467" s="639">
        <f t="shared" si="14"/>
        <v>21000.000000000004</v>
      </c>
      <c r="Y467" s="118">
        <f t="shared" si="15"/>
        <v>321000</v>
      </c>
    </row>
    <row r="468" spans="1:25" x14ac:dyDescent="0.35">
      <c r="A468" s="76"/>
      <c r="B468" s="76"/>
      <c r="C468" s="76"/>
      <c r="D468" s="76"/>
      <c r="E468" s="76"/>
      <c r="F468" s="79" t="s">
        <v>6692</v>
      </c>
      <c r="G468" s="69"/>
      <c r="H468" s="118">
        <v>300000</v>
      </c>
      <c r="I468" s="69"/>
      <c r="J468" s="69" t="s">
        <v>1562</v>
      </c>
      <c r="K468" s="130" t="s">
        <v>6193</v>
      </c>
      <c r="L468" s="79" t="s">
        <v>6551</v>
      </c>
      <c r="M468" s="80" t="s">
        <v>6193</v>
      </c>
      <c r="N468" s="75"/>
      <c r="O468" s="69"/>
      <c r="P468" s="119" t="s">
        <v>6193</v>
      </c>
      <c r="Q468" s="119" t="s">
        <v>6193</v>
      </c>
      <c r="R468" s="69"/>
      <c r="S468" s="69"/>
      <c r="T468" s="69"/>
      <c r="U468" s="69"/>
      <c r="V468" s="69"/>
      <c r="W468" s="116" t="s">
        <v>6547</v>
      </c>
      <c r="X468" s="639">
        <f t="shared" si="14"/>
        <v>21000.000000000004</v>
      </c>
      <c r="Y468" s="118">
        <f t="shared" si="15"/>
        <v>321000</v>
      </c>
    </row>
    <row r="469" spans="1:25" x14ac:dyDescent="0.35">
      <c r="A469" s="76"/>
      <c r="B469" s="76"/>
      <c r="C469" s="76"/>
      <c r="D469" s="76"/>
      <c r="E469" s="76"/>
      <c r="F469" s="79" t="s">
        <v>6693</v>
      </c>
      <c r="G469" s="69"/>
      <c r="H469" s="118">
        <v>300000</v>
      </c>
      <c r="I469" s="69"/>
      <c r="J469" s="69" t="s">
        <v>1562</v>
      </c>
      <c r="K469" s="130" t="s">
        <v>6193</v>
      </c>
      <c r="L469" s="79" t="s">
        <v>5416</v>
      </c>
      <c r="M469" s="80" t="s">
        <v>6193</v>
      </c>
      <c r="N469" s="75"/>
      <c r="O469" s="69"/>
      <c r="P469" s="119" t="s">
        <v>6193</v>
      </c>
      <c r="Q469" s="119" t="s">
        <v>6193</v>
      </c>
      <c r="R469" s="69"/>
      <c r="S469" s="69"/>
      <c r="T469" s="69"/>
      <c r="U469" s="69"/>
      <c r="V469" s="69"/>
      <c r="W469" s="116" t="s">
        <v>6547</v>
      </c>
      <c r="X469" s="639">
        <f t="shared" si="14"/>
        <v>21000.000000000004</v>
      </c>
      <c r="Y469" s="118">
        <f t="shared" si="15"/>
        <v>321000</v>
      </c>
    </row>
    <row r="470" spans="1:25" x14ac:dyDescent="0.35">
      <c r="A470" s="76"/>
      <c r="B470" s="76"/>
      <c r="C470" s="76"/>
      <c r="D470" s="76"/>
      <c r="E470" s="76"/>
      <c r="F470" s="79" t="s">
        <v>6694</v>
      </c>
      <c r="G470" s="69"/>
      <c r="H470" s="118">
        <v>300000</v>
      </c>
      <c r="I470" s="69"/>
      <c r="J470" s="69" t="s">
        <v>1562</v>
      </c>
      <c r="K470" s="130" t="s">
        <v>6193</v>
      </c>
      <c r="L470" s="79" t="s">
        <v>5370</v>
      </c>
      <c r="M470" s="80" t="s">
        <v>6193</v>
      </c>
      <c r="N470" s="75"/>
      <c r="O470" s="69"/>
      <c r="P470" s="119" t="s">
        <v>6193</v>
      </c>
      <c r="Q470" s="119" t="s">
        <v>6193</v>
      </c>
      <c r="R470" s="69"/>
      <c r="S470" s="69"/>
      <c r="T470" s="69"/>
      <c r="U470" s="69"/>
      <c r="V470" s="69"/>
      <c r="W470" s="116" t="s">
        <v>6547</v>
      </c>
      <c r="X470" s="639">
        <f t="shared" si="14"/>
        <v>21000.000000000004</v>
      </c>
      <c r="Y470" s="118">
        <f t="shared" si="15"/>
        <v>321000</v>
      </c>
    </row>
    <row r="471" spans="1:25" x14ac:dyDescent="0.35">
      <c r="A471" s="76"/>
      <c r="B471" s="76"/>
      <c r="C471" s="76"/>
      <c r="D471" s="76"/>
      <c r="E471" s="76"/>
      <c r="F471" s="79" t="s">
        <v>6695</v>
      </c>
      <c r="G471" s="69"/>
      <c r="H471" s="118">
        <v>300000</v>
      </c>
      <c r="I471" s="69"/>
      <c r="J471" s="69" t="s">
        <v>1562</v>
      </c>
      <c r="K471" s="130" t="s">
        <v>6193</v>
      </c>
      <c r="L471" s="79" t="s">
        <v>6555</v>
      </c>
      <c r="M471" s="80" t="s">
        <v>6193</v>
      </c>
      <c r="N471" s="75"/>
      <c r="O471" s="69"/>
      <c r="P471" s="119" t="s">
        <v>6193</v>
      </c>
      <c r="Q471" s="119" t="s">
        <v>6193</v>
      </c>
      <c r="R471" s="69"/>
      <c r="S471" s="69"/>
      <c r="T471" s="69"/>
      <c r="U471" s="69"/>
      <c r="V471" s="69"/>
      <c r="W471" s="116" t="s">
        <v>6547</v>
      </c>
      <c r="X471" s="639">
        <f t="shared" si="14"/>
        <v>21000.000000000004</v>
      </c>
      <c r="Y471" s="118">
        <f t="shared" si="15"/>
        <v>321000</v>
      </c>
    </row>
    <row r="472" spans="1:25" x14ac:dyDescent="0.35">
      <c r="A472" s="76"/>
      <c r="B472" s="76"/>
      <c r="C472" s="76"/>
      <c r="D472" s="76"/>
      <c r="E472" s="76"/>
      <c r="F472" s="79" t="s">
        <v>6696</v>
      </c>
      <c r="G472" s="69"/>
      <c r="H472" s="118">
        <v>300000</v>
      </c>
      <c r="I472" s="69"/>
      <c r="J472" s="69" t="s">
        <v>1562</v>
      </c>
      <c r="K472" s="130" t="s">
        <v>6193</v>
      </c>
      <c r="L472" s="79" t="s">
        <v>5416</v>
      </c>
      <c r="M472" s="80" t="s">
        <v>6193</v>
      </c>
      <c r="N472" s="75"/>
      <c r="O472" s="69"/>
      <c r="P472" s="119" t="s">
        <v>6193</v>
      </c>
      <c r="Q472" s="119" t="s">
        <v>6193</v>
      </c>
      <c r="R472" s="69"/>
      <c r="S472" s="69"/>
      <c r="T472" s="69"/>
      <c r="U472" s="69"/>
      <c r="V472" s="69"/>
      <c r="W472" s="116" t="s">
        <v>6547</v>
      </c>
      <c r="X472" s="639">
        <f t="shared" si="14"/>
        <v>21000.000000000004</v>
      </c>
      <c r="Y472" s="118">
        <f t="shared" si="15"/>
        <v>321000</v>
      </c>
    </row>
    <row r="473" spans="1:25" x14ac:dyDescent="0.35">
      <c r="A473" s="76"/>
      <c r="B473" s="76"/>
      <c r="C473" s="76"/>
      <c r="D473" s="76"/>
      <c r="E473" s="76"/>
      <c r="F473" s="79" t="s">
        <v>6697</v>
      </c>
      <c r="G473" s="69"/>
      <c r="H473" s="118">
        <v>300000</v>
      </c>
      <c r="I473" s="69"/>
      <c r="J473" s="69" t="s">
        <v>1562</v>
      </c>
      <c r="K473" s="130" t="s">
        <v>6193</v>
      </c>
      <c r="L473" s="79" t="s">
        <v>5370</v>
      </c>
      <c r="M473" s="80" t="s">
        <v>6193</v>
      </c>
      <c r="N473" s="75"/>
      <c r="O473" s="69"/>
      <c r="P473" s="119" t="s">
        <v>6193</v>
      </c>
      <c r="Q473" s="119" t="s">
        <v>6193</v>
      </c>
      <c r="R473" s="69"/>
      <c r="S473" s="69"/>
      <c r="T473" s="69"/>
      <c r="U473" s="69"/>
      <c r="V473" s="69"/>
      <c r="W473" s="116" t="s">
        <v>6547</v>
      </c>
      <c r="X473" s="639">
        <f t="shared" si="14"/>
        <v>21000.000000000004</v>
      </c>
      <c r="Y473" s="118">
        <f t="shared" si="15"/>
        <v>321000</v>
      </c>
    </row>
    <row r="474" spans="1:25" x14ac:dyDescent="0.35">
      <c r="A474" s="76"/>
      <c r="B474" s="76"/>
      <c r="C474" s="76"/>
      <c r="D474" s="76"/>
      <c r="E474" s="76"/>
      <c r="F474" s="79" t="s">
        <v>6698</v>
      </c>
      <c r="G474" s="69"/>
      <c r="H474" s="118">
        <v>300000</v>
      </c>
      <c r="I474" s="69"/>
      <c r="J474" s="69" t="s">
        <v>1062</v>
      </c>
      <c r="K474" s="130" t="s">
        <v>6193</v>
      </c>
      <c r="L474" s="79" t="s">
        <v>1577</v>
      </c>
      <c r="M474" s="80" t="s">
        <v>6193</v>
      </c>
      <c r="N474" s="75"/>
      <c r="O474" s="69"/>
      <c r="P474" s="119" t="s">
        <v>6193</v>
      </c>
      <c r="Q474" s="119" t="s">
        <v>6193</v>
      </c>
      <c r="R474" s="69"/>
      <c r="S474" s="69"/>
      <c r="T474" s="69"/>
      <c r="U474" s="69"/>
      <c r="V474" s="69"/>
      <c r="W474" s="116" t="s">
        <v>6547</v>
      </c>
      <c r="X474" s="639">
        <f t="shared" si="14"/>
        <v>21000.000000000004</v>
      </c>
      <c r="Y474" s="118">
        <f t="shared" si="15"/>
        <v>321000</v>
      </c>
    </row>
    <row r="475" spans="1:25" x14ac:dyDescent="0.35">
      <c r="A475" s="76"/>
      <c r="B475" s="76"/>
      <c r="C475" s="76"/>
      <c r="D475" s="76"/>
      <c r="E475" s="76"/>
      <c r="F475" s="79" t="s">
        <v>6699</v>
      </c>
      <c r="G475" s="69"/>
      <c r="H475" s="118">
        <v>300000</v>
      </c>
      <c r="I475" s="69"/>
      <c r="J475" s="69" t="s">
        <v>1765</v>
      </c>
      <c r="K475" s="69" t="s">
        <v>1765</v>
      </c>
      <c r="L475" s="69" t="s">
        <v>1765</v>
      </c>
      <c r="M475" s="69" t="s">
        <v>1765</v>
      </c>
      <c r="N475" s="75"/>
      <c r="O475" s="69"/>
      <c r="P475" s="119" t="s">
        <v>1765</v>
      </c>
      <c r="Q475" s="119" t="s">
        <v>1765</v>
      </c>
      <c r="R475" s="69"/>
      <c r="S475" s="69"/>
      <c r="T475" s="69"/>
      <c r="U475" s="69"/>
      <c r="V475" s="69"/>
      <c r="W475" s="116" t="s">
        <v>6547</v>
      </c>
      <c r="X475" s="639">
        <f t="shared" si="14"/>
        <v>21000.000000000004</v>
      </c>
      <c r="Y475" s="118">
        <f t="shared" si="15"/>
        <v>321000</v>
      </c>
    </row>
    <row r="476" spans="1:25" x14ac:dyDescent="0.35">
      <c r="A476" s="76"/>
      <c r="B476" s="76"/>
      <c r="C476" s="76"/>
      <c r="D476" s="76"/>
      <c r="E476" s="76"/>
      <c r="F476" s="79" t="s">
        <v>6700</v>
      </c>
      <c r="G476" s="69"/>
      <c r="H476" s="118">
        <v>300000</v>
      </c>
      <c r="I476" s="69"/>
      <c r="J476" s="69" t="s">
        <v>1765</v>
      </c>
      <c r="K476" s="69" t="s">
        <v>1765</v>
      </c>
      <c r="L476" s="69" t="s">
        <v>1765</v>
      </c>
      <c r="M476" s="69" t="s">
        <v>1765</v>
      </c>
      <c r="N476" s="75"/>
      <c r="O476" s="69"/>
      <c r="P476" s="119" t="s">
        <v>1765</v>
      </c>
      <c r="Q476" s="119" t="s">
        <v>1765</v>
      </c>
      <c r="R476" s="69"/>
      <c r="S476" s="69"/>
      <c r="T476" s="69"/>
      <c r="U476" s="69"/>
      <c r="V476" s="69"/>
      <c r="W476" s="116" t="s">
        <v>6547</v>
      </c>
      <c r="X476" s="639">
        <f t="shared" si="14"/>
        <v>21000.000000000004</v>
      </c>
      <c r="Y476" s="118">
        <f t="shared" si="15"/>
        <v>321000</v>
      </c>
    </row>
    <row r="477" spans="1:25" x14ac:dyDescent="0.35">
      <c r="A477" s="76"/>
      <c r="B477" s="76"/>
      <c r="C477" s="76"/>
      <c r="D477" s="76"/>
      <c r="E477" s="76"/>
      <c r="F477" s="79" t="s">
        <v>6701</v>
      </c>
      <c r="G477" s="69"/>
      <c r="H477" s="118">
        <v>300000</v>
      </c>
      <c r="I477" s="69"/>
      <c r="J477" s="69" t="s">
        <v>1765</v>
      </c>
      <c r="K477" s="69" t="s">
        <v>1765</v>
      </c>
      <c r="L477" s="69" t="s">
        <v>1765</v>
      </c>
      <c r="M477" s="69" t="s">
        <v>1765</v>
      </c>
      <c r="N477" s="75"/>
      <c r="O477" s="69"/>
      <c r="P477" s="119" t="s">
        <v>1765</v>
      </c>
      <c r="Q477" s="119" t="s">
        <v>1765</v>
      </c>
      <c r="R477" s="69"/>
      <c r="S477" s="69"/>
      <c r="T477" s="69"/>
      <c r="U477" s="69"/>
      <c r="V477" s="69"/>
      <c r="W477" s="116" t="s">
        <v>6547</v>
      </c>
      <c r="X477" s="639">
        <f t="shared" si="14"/>
        <v>21000.000000000004</v>
      </c>
      <c r="Y477" s="118">
        <f t="shared" si="15"/>
        <v>321000</v>
      </c>
    </row>
    <row r="478" spans="1:25" x14ac:dyDescent="0.35">
      <c r="A478" s="76"/>
      <c r="B478" s="76"/>
      <c r="C478" s="76"/>
      <c r="D478" s="76"/>
      <c r="E478" s="76"/>
      <c r="F478" s="79" t="s">
        <v>6702</v>
      </c>
      <c r="G478" s="69"/>
      <c r="H478" s="118">
        <v>300000</v>
      </c>
      <c r="I478" s="69"/>
      <c r="J478" s="69" t="s">
        <v>3716</v>
      </c>
      <c r="K478" s="75" t="s">
        <v>6193</v>
      </c>
      <c r="L478" s="79" t="s">
        <v>6703</v>
      </c>
      <c r="M478" s="75">
        <v>8804317</v>
      </c>
      <c r="N478" s="75"/>
      <c r="O478" s="69"/>
      <c r="P478" s="75" t="s">
        <v>6193</v>
      </c>
      <c r="Q478" s="75" t="s">
        <v>6193</v>
      </c>
      <c r="R478" s="69"/>
      <c r="S478" s="69"/>
      <c r="T478" s="69"/>
      <c r="U478" s="69"/>
      <c r="V478" s="69"/>
      <c r="W478" s="116" t="s">
        <v>6107</v>
      </c>
      <c r="X478" s="639">
        <f t="shared" si="14"/>
        <v>21000.000000000004</v>
      </c>
      <c r="Y478" s="118">
        <f t="shared" si="15"/>
        <v>321000</v>
      </c>
    </row>
    <row r="479" spans="1:25" x14ac:dyDescent="0.35">
      <c r="A479" s="76"/>
      <c r="B479" s="76"/>
      <c r="C479" s="76"/>
      <c r="D479" s="76"/>
      <c r="E479" s="76"/>
      <c r="F479" s="79" t="s">
        <v>6704</v>
      </c>
      <c r="G479" s="69"/>
      <c r="H479" s="118">
        <v>300000</v>
      </c>
      <c r="I479" s="69"/>
      <c r="J479" s="69" t="s">
        <v>1765</v>
      </c>
      <c r="K479" s="69" t="s">
        <v>1765</v>
      </c>
      <c r="L479" s="69" t="s">
        <v>1765</v>
      </c>
      <c r="M479" s="69" t="s">
        <v>1765</v>
      </c>
      <c r="N479" s="69"/>
      <c r="O479" s="69"/>
      <c r="P479" s="69" t="s">
        <v>1765</v>
      </c>
      <c r="Q479" s="69" t="s">
        <v>1765</v>
      </c>
      <c r="R479" s="69"/>
      <c r="S479" s="69"/>
      <c r="T479" s="69"/>
      <c r="U479" s="69"/>
      <c r="V479" s="69"/>
      <c r="W479" s="116" t="s">
        <v>6547</v>
      </c>
      <c r="X479" s="639">
        <f t="shared" si="14"/>
        <v>21000.000000000004</v>
      </c>
      <c r="Y479" s="118">
        <f t="shared" si="15"/>
        <v>321000</v>
      </c>
    </row>
    <row r="480" spans="1:25" x14ac:dyDescent="0.35">
      <c r="A480" s="76"/>
      <c r="B480" s="76"/>
      <c r="C480" s="76"/>
      <c r="D480" s="76"/>
      <c r="E480" s="76"/>
      <c r="F480" s="79" t="s">
        <v>6705</v>
      </c>
      <c r="G480" s="69"/>
      <c r="H480" s="118">
        <v>300000</v>
      </c>
      <c r="I480" s="69"/>
      <c r="J480" s="69" t="s">
        <v>1562</v>
      </c>
      <c r="K480" s="75" t="s">
        <v>6193</v>
      </c>
      <c r="L480" s="79" t="s">
        <v>5416</v>
      </c>
      <c r="M480" s="75" t="s">
        <v>6706</v>
      </c>
      <c r="N480" s="75"/>
      <c r="O480" s="69"/>
      <c r="P480" s="75" t="s">
        <v>6193</v>
      </c>
      <c r="Q480" s="75" t="s">
        <v>6193</v>
      </c>
      <c r="R480" s="69"/>
      <c r="S480" s="69"/>
      <c r="T480" s="69"/>
      <c r="U480" s="69"/>
      <c r="V480" s="69"/>
      <c r="W480" s="116" t="s">
        <v>6107</v>
      </c>
      <c r="X480" s="639">
        <f t="shared" si="14"/>
        <v>21000.000000000004</v>
      </c>
      <c r="Y480" s="118">
        <f t="shared" si="15"/>
        <v>321000</v>
      </c>
    </row>
    <row r="481" spans="1:25" x14ac:dyDescent="0.35">
      <c r="A481" s="76"/>
      <c r="B481" s="76"/>
      <c r="C481" s="76"/>
      <c r="D481" s="76"/>
      <c r="E481" s="76"/>
      <c r="F481" s="79" t="s">
        <v>6707</v>
      </c>
      <c r="G481" s="69"/>
      <c r="H481" s="118">
        <v>300000</v>
      </c>
      <c r="I481" s="69"/>
      <c r="J481" s="69" t="s">
        <v>1765</v>
      </c>
      <c r="K481" s="69" t="s">
        <v>1765</v>
      </c>
      <c r="L481" s="69" t="s">
        <v>1765</v>
      </c>
      <c r="M481" s="69" t="s">
        <v>1765</v>
      </c>
      <c r="N481" s="69"/>
      <c r="O481" s="69"/>
      <c r="P481" s="69" t="s">
        <v>1765</v>
      </c>
      <c r="Q481" s="69" t="s">
        <v>1765</v>
      </c>
      <c r="R481" s="69"/>
      <c r="S481" s="69"/>
      <c r="T481" s="69"/>
      <c r="U481" s="69"/>
      <c r="V481" s="69"/>
      <c r="W481" s="116"/>
      <c r="X481" s="639">
        <f t="shared" si="14"/>
        <v>21000.000000000004</v>
      </c>
      <c r="Y481" s="118">
        <f t="shared" si="15"/>
        <v>321000</v>
      </c>
    </row>
    <row r="482" spans="1:25" x14ac:dyDescent="0.35">
      <c r="A482" s="76"/>
      <c r="B482" s="76"/>
      <c r="C482" s="76"/>
      <c r="D482" s="76"/>
      <c r="E482" s="76"/>
      <c r="F482" s="93" t="s">
        <v>994</v>
      </c>
      <c r="G482" s="86"/>
      <c r="H482" s="87">
        <f>SUM(H311:H481)</f>
        <v>51300000</v>
      </c>
      <c r="I482" s="69"/>
      <c r="J482" s="69"/>
      <c r="K482" s="75"/>
      <c r="L482" s="79"/>
      <c r="M482" s="75"/>
      <c r="N482" s="75"/>
      <c r="O482" s="69"/>
      <c r="P482" s="75"/>
      <c r="Q482" s="69"/>
      <c r="R482" s="69"/>
      <c r="S482" s="69"/>
      <c r="T482" s="69"/>
      <c r="U482" s="69"/>
      <c r="V482" s="116"/>
      <c r="W482" s="116"/>
      <c r="X482" s="639">
        <f t="shared" si="14"/>
        <v>3591000.0000000005</v>
      </c>
      <c r="Y482" s="87">
        <f t="shared" si="15"/>
        <v>54891000</v>
      </c>
    </row>
    <row r="483" spans="1:25" x14ac:dyDescent="0.35">
      <c r="A483" s="64"/>
      <c r="B483" s="64"/>
      <c r="C483" s="64"/>
      <c r="D483" s="64"/>
      <c r="E483" s="64"/>
      <c r="F483" s="66" t="s">
        <v>6708</v>
      </c>
      <c r="G483" s="64"/>
      <c r="H483" s="67"/>
      <c r="I483" s="64"/>
      <c r="J483" s="64"/>
      <c r="K483" s="68"/>
      <c r="L483" s="68"/>
      <c r="M483" s="68"/>
      <c r="N483" s="68"/>
      <c r="O483" s="64"/>
      <c r="P483" s="68"/>
      <c r="Q483" s="68"/>
      <c r="R483" s="64"/>
      <c r="S483" s="64"/>
      <c r="T483" s="64"/>
      <c r="U483" s="64"/>
      <c r="V483" s="115"/>
      <c r="W483" s="115"/>
      <c r="X483" s="639">
        <f t="shared" si="14"/>
        <v>0</v>
      </c>
      <c r="Y483" s="67">
        <f t="shared" si="15"/>
        <v>0</v>
      </c>
    </row>
    <row r="484" spans="1:25" x14ac:dyDescent="0.35">
      <c r="A484" s="76"/>
      <c r="B484" s="76"/>
      <c r="C484" s="76"/>
      <c r="D484" s="76"/>
      <c r="E484" s="76"/>
      <c r="F484" s="76" t="s">
        <v>1852</v>
      </c>
      <c r="G484" s="76"/>
      <c r="H484" s="118"/>
      <c r="I484" s="76"/>
      <c r="J484" s="76"/>
      <c r="K484" s="119"/>
      <c r="L484" s="119"/>
      <c r="M484" s="119"/>
      <c r="N484" s="119"/>
      <c r="O484" s="76"/>
      <c r="P484" s="119"/>
      <c r="Q484" s="119"/>
      <c r="R484" s="76"/>
      <c r="S484" s="76"/>
      <c r="T484" s="76"/>
      <c r="U484" s="76"/>
      <c r="V484" s="121"/>
      <c r="W484" s="121" t="s">
        <v>6709</v>
      </c>
      <c r="X484" s="639">
        <f t="shared" si="14"/>
        <v>0</v>
      </c>
      <c r="Y484" s="118">
        <f t="shared" si="15"/>
        <v>0</v>
      </c>
    </row>
    <row r="485" spans="1:25" x14ac:dyDescent="0.35">
      <c r="A485" s="76"/>
      <c r="B485" s="76"/>
      <c r="C485" s="76"/>
      <c r="D485" s="76"/>
      <c r="E485" s="76"/>
      <c r="F485" s="76"/>
      <c r="G485" s="76"/>
      <c r="H485" s="118"/>
      <c r="I485" s="76"/>
      <c r="J485" s="76"/>
      <c r="K485" s="119"/>
      <c r="L485" s="119"/>
      <c r="M485" s="119"/>
      <c r="N485" s="119"/>
      <c r="O485" s="76"/>
      <c r="P485" s="119"/>
      <c r="Q485" s="119"/>
      <c r="R485" s="76"/>
      <c r="S485" s="76"/>
      <c r="T485" s="76"/>
      <c r="U485" s="76"/>
      <c r="V485" s="121"/>
      <c r="W485" s="121"/>
      <c r="X485" s="639">
        <f t="shared" si="14"/>
        <v>0</v>
      </c>
      <c r="Y485" s="118">
        <f t="shared" si="15"/>
        <v>0</v>
      </c>
    </row>
    <row r="486" spans="1:25" x14ac:dyDescent="0.35">
      <c r="A486" s="64"/>
      <c r="B486" s="64"/>
      <c r="C486" s="64"/>
      <c r="D486" s="64"/>
      <c r="E486" s="64"/>
      <c r="F486" s="66" t="s">
        <v>1168</v>
      </c>
      <c r="G486" s="64"/>
      <c r="H486" s="67"/>
      <c r="I486" s="64"/>
      <c r="J486" s="64"/>
      <c r="K486" s="68"/>
      <c r="L486" s="68"/>
      <c r="M486" s="68"/>
      <c r="N486" s="68"/>
      <c r="O486" s="64"/>
      <c r="P486" s="68"/>
      <c r="Q486" s="68"/>
      <c r="R486" s="64"/>
      <c r="S486" s="64"/>
      <c r="T486" s="64"/>
      <c r="U486" s="64"/>
      <c r="V486" s="115"/>
      <c r="W486" s="115"/>
      <c r="X486" s="639">
        <f t="shared" si="14"/>
        <v>0</v>
      </c>
      <c r="Y486" s="67">
        <f t="shared" si="15"/>
        <v>0</v>
      </c>
    </row>
    <row r="487" spans="1:25" x14ac:dyDescent="0.35">
      <c r="A487" s="69"/>
      <c r="B487" s="69"/>
      <c r="C487" s="69"/>
      <c r="D487" s="69"/>
      <c r="E487" s="69"/>
      <c r="F487" s="69" t="s">
        <v>1852</v>
      </c>
      <c r="G487" s="69"/>
      <c r="H487" s="74"/>
      <c r="I487" s="69"/>
      <c r="J487" s="69"/>
      <c r="K487" s="75"/>
      <c r="L487" s="75"/>
      <c r="M487" s="75"/>
      <c r="N487" s="75"/>
      <c r="O487" s="69"/>
      <c r="P487" s="75"/>
      <c r="Q487" s="75"/>
      <c r="R487" s="69"/>
      <c r="S487" s="69"/>
      <c r="T487" s="69"/>
      <c r="U487" s="69"/>
      <c r="V487" s="116"/>
      <c r="W487" s="116" t="s">
        <v>6709</v>
      </c>
      <c r="X487" s="639">
        <f t="shared" si="14"/>
        <v>0</v>
      </c>
      <c r="Y487" s="74">
        <f t="shared" si="15"/>
        <v>0</v>
      </c>
    </row>
    <row r="488" spans="1:25" x14ac:dyDescent="0.35">
      <c r="A488" s="69"/>
      <c r="B488" s="69"/>
      <c r="C488" s="69"/>
      <c r="D488" s="69"/>
      <c r="E488" s="69"/>
      <c r="F488" s="69"/>
      <c r="G488" s="69"/>
      <c r="H488" s="74"/>
      <c r="I488" s="69"/>
      <c r="J488" s="69"/>
      <c r="K488" s="75"/>
      <c r="L488" s="75"/>
      <c r="M488" s="75"/>
      <c r="N488" s="75"/>
      <c r="O488" s="69"/>
      <c r="P488" s="75"/>
      <c r="Q488" s="75"/>
      <c r="R488" s="69"/>
      <c r="S488" s="69"/>
      <c r="T488" s="69"/>
      <c r="U488" s="69"/>
      <c r="V488" s="116"/>
      <c r="W488" s="116"/>
      <c r="X488" s="639">
        <f t="shared" si="14"/>
        <v>0</v>
      </c>
      <c r="Y488" s="74">
        <f t="shared" si="15"/>
        <v>0</v>
      </c>
    </row>
    <row r="489" spans="1:25" x14ac:dyDescent="0.35">
      <c r="A489" s="64"/>
      <c r="B489" s="64"/>
      <c r="C489" s="64"/>
      <c r="D489" s="64"/>
      <c r="E489" s="64"/>
      <c r="F489" s="66" t="s">
        <v>1944</v>
      </c>
      <c r="G489" s="64"/>
      <c r="H489" s="67"/>
      <c r="I489" s="64"/>
      <c r="J489" s="64"/>
      <c r="K489" s="68"/>
      <c r="L489" s="68"/>
      <c r="M489" s="68"/>
      <c r="N489" s="68"/>
      <c r="O489" s="64"/>
      <c r="P489" s="68"/>
      <c r="Q489" s="68"/>
      <c r="R489" s="64"/>
      <c r="S489" s="64"/>
      <c r="T489" s="64"/>
      <c r="U489" s="64"/>
      <c r="V489" s="115"/>
      <c r="W489" s="115"/>
      <c r="X489" s="639">
        <f t="shared" si="14"/>
        <v>0</v>
      </c>
      <c r="Y489" s="67">
        <f t="shared" si="15"/>
        <v>0</v>
      </c>
    </row>
    <row r="490" spans="1:25" x14ac:dyDescent="0.35">
      <c r="A490" s="76"/>
      <c r="B490" s="76"/>
      <c r="C490" s="76"/>
      <c r="D490" s="76"/>
      <c r="E490" s="76"/>
      <c r="F490" s="76" t="s">
        <v>6710</v>
      </c>
      <c r="G490" s="76"/>
      <c r="H490" s="118">
        <v>250000</v>
      </c>
      <c r="I490" s="76"/>
      <c r="J490" s="76" t="s">
        <v>6711</v>
      </c>
      <c r="K490" s="119" t="s">
        <v>1765</v>
      </c>
      <c r="L490" s="119" t="s">
        <v>1765</v>
      </c>
      <c r="M490" s="119" t="s">
        <v>1765</v>
      </c>
      <c r="N490" s="119"/>
      <c r="O490" s="76"/>
      <c r="P490" s="119" t="s">
        <v>1765</v>
      </c>
      <c r="Q490" s="119" t="s">
        <v>1765</v>
      </c>
      <c r="R490" s="76"/>
      <c r="S490" s="76"/>
      <c r="T490" s="76"/>
      <c r="U490" s="76"/>
      <c r="V490" s="121"/>
      <c r="W490" s="121"/>
      <c r="X490" s="639">
        <f t="shared" si="14"/>
        <v>17500</v>
      </c>
      <c r="Y490" s="118">
        <f t="shared" si="15"/>
        <v>267500</v>
      </c>
    </row>
    <row r="491" spans="1:25" x14ac:dyDescent="0.35">
      <c r="A491" s="76"/>
      <c r="B491" s="76"/>
      <c r="C491" s="76"/>
      <c r="D491" s="76"/>
      <c r="E491" s="76"/>
      <c r="F491" s="76" t="s">
        <v>6712</v>
      </c>
      <c r="G491" s="76"/>
      <c r="H491" s="118">
        <v>250000</v>
      </c>
      <c r="I491" s="76"/>
      <c r="J491" s="76" t="s">
        <v>1765</v>
      </c>
      <c r="K491" s="76" t="s">
        <v>1765</v>
      </c>
      <c r="L491" s="76" t="s">
        <v>1765</v>
      </c>
      <c r="M491" s="76" t="s">
        <v>1765</v>
      </c>
      <c r="N491" s="119"/>
      <c r="O491" s="76"/>
      <c r="P491" s="119" t="s">
        <v>1765</v>
      </c>
      <c r="Q491" s="119" t="s">
        <v>1765</v>
      </c>
      <c r="R491" s="76"/>
      <c r="S491" s="76"/>
      <c r="T491" s="76"/>
      <c r="U491" s="76"/>
      <c r="V491" s="121"/>
      <c r="W491" s="121"/>
      <c r="X491" s="639">
        <f t="shared" si="14"/>
        <v>17500</v>
      </c>
      <c r="Y491" s="118">
        <f t="shared" si="15"/>
        <v>267500</v>
      </c>
    </row>
    <row r="492" spans="1:25" x14ac:dyDescent="0.35">
      <c r="A492" s="76"/>
      <c r="B492" s="76"/>
      <c r="C492" s="76"/>
      <c r="D492" s="76"/>
      <c r="E492" s="76"/>
      <c r="F492" s="76" t="s">
        <v>6713</v>
      </c>
      <c r="G492" s="76"/>
      <c r="H492" s="118">
        <v>250000</v>
      </c>
      <c r="I492" s="76"/>
      <c r="J492" s="76" t="s">
        <v>1765</v>
      </c>
      <c r="K492" s="76" t="s">
        <v>1765</v>
      </c>
      <c r="L492" s="76" t="s">
        <v>1765</v>
      </c>
      <c r="M492" s="76" t="s">
        <v>1765</v>
      </c>
      <c r="N492" s="119"/>
      <c r="O492" s="76"/>
      <c r="P492" s="119" t="s">
        <v>1765</v>
      </c>
      <c r="Q492" s="119" t="s">
        <v>1765</v>
      </c>
      <c r="R492" s="76"/>
      <c r="S492" s="76"/>
      <c r="T492" s="76"/>
      <c r="U492" s="76"/>
      <c r="V492" s="121"/>
      <c r="W492" s="121"/>
      <c r="X492" s="639">
        <f t="shared" si="14"/>
        <v>17500</v>
      </c>
      <c r="Y492" s="118">
        <f t="shared" si="15"/>
        <v>267500</v>
      </c>
    </row>
    <row r="493" spans="1:25" x14ac:dyDescent="0.35">
      <c r="A493" s="76"/>
      <c r="B493" s="76"/>
      <c r="C493" s="76"/>
      <c r="D493" s="76"/>
      <c r="E493" s="76"/>
      <c r="F493" s="76" t="s">
        <v>6714</v>
      </c>
      <c r="G493" s="76"/>
      <c r="H493" s="118">
        <v>250000</v>
      </c>
      <c r="I493" s="76"/>
      <c r="J493" s="76" t="s">
        <v>1765</v>
      </c>
      <c r="K493" s="76" t="s">
        <v>1765</v>
      </c>
      <c r="L493" s="76" t="s">
        <v>1765</v>
      </c>
      <c r="M493" s="76" t="s">
        <v>1765</v>
      </c>
      <c r="N493" s="119"/>
      <c r="O493" s="76"/>
      <c r="P493" s="119" t="s">
        <v>1765</v>
      </c>
      <c r="Q493" s="119" t="s">
        <v>1765</v>
      </c>
      <c r="R493" s="76"/>
      <c r="S493" s="76"/>
      <c r="T493" s="76"/>
      <c r="U493" s="76"/>
      <c r="V493" s="121"/>
      <c r="W493" s="121"/>
      <c r="X493" s="639">
        <f t="shared" si="14"/>
        <v>17500</v>
      </c>
      <c r="Y493" s="118">
        <f t="shared" si="15"/>
        <v>267500</v>
      </c>
    </row>
    <row r="494" spans="1:25" x14ac:dyDescent="0.35">
      <c r="A494" s="76"/>
      <c r="B494" s="76"/>
      <c r="C494" s="76"/>
      <c r="D494" s="76"/>
      <c r="E494" s="76"/>
      <c r="F494" s="76" t="s">
        <v>6715</v>
      </c>
      <c r="G494" s="76"/>
      <c r="H494" s="118">
        <v>250000</v>
      </c>
      <c r="I494" s="76"/>
      <c r="J494" s="76" t="s">
        <v>1765</v>
      </c>
      <c r="K494" s="76" t="s">
        <v>1765</v>
      </c>
      <c r="L494" s="76" t="s">
        <v>1765</v>
      </c>
      <c r="M494" s="76" t="s">
        <v>1765</v>
      </c>
      <c r="N494" s="119"/>
      <c r="O494" s="76"/>
      <c r="P494" s="119" t="s">
        <v>1765</v>
      </c>
      <c r="Q494" s="119" t="s">
        <v>1765</v>
      </c>
      <c r="R494" s="76"/>
      <c r="S494" s="76"/>
      <c r="T494" s="76"/>
      <c r="U494" s="76"/>
      <c r="V494" s="121"/>
      <c r="W494" s="121"/>
      <c r="X494" s="639">
        <f t="shared" si="14"/>
        <v>17500</v>
      </c>
      <c r="Y494" s="118">
        <f t="shared" si="15"/>
        <v>267500</v>
      </c>
    </row>
    <row r="495" spans="1:25" x14ac:dyDescent="0.35">
      <c r="A495" s="76"/>
      <c r="B495" s="76"/>
      <c r="C495" s="76"/>
      <c r="D495" s="76"/>
      <c r="E495" s="76"/>
      <c r="F495" s="76" t="s">
        <v>6716</v>
      </c>
      <c r="G495" s="76"/>
      <c r="H495" s="118">
        <v>250000</v>
      </c>
      <c r="I495" s="76"/>
      <c r="J495" s="76" t="s">
        <v>1062</v>
      </c>
      <c r="K495" s="119" t="s">
        <v>6193</v>
      </c>
      <c r="L495" s="119" t="s">
        <v>6717</v>
      </c>
      <c r="M495" s="119" t="s">
        <v>6193</v>
      </c>
      <c r="N495" s="119"/>
      <c r="O495" s="76"/>
      <c r="P495" s="119" t="s">
        <v>6193</v>
      </c>
      <c r="Q495" s="119" t="s">
        <v>6193</v>
      </c>
      <c r="R495" s="76"/>
      <c r="S495" s="76"/>
      <c r="T495" s="76"/>
      <c r="U495" s="76"/>
      <c r="V495" s="121"/>
      <c r="W495" s="121"/>
      <c r="X495" s="639">
        <f t="shared" si="14"/>
        <v>17500</v>
      </c>
      <c r="Y495" s="118">
        <f t="shared" si="15"/>
        <v>267500</v>
      </c>
    </row>
    <row r="496" spans="1:25" x14ac:dyDescent="0.35">
      <c r="A496" s="76"/>
      <c r="B496" s="76"/>
      <c r="C496" s="76"/>
      <c r="D496" s="76"/>
      <c r="E496" s="76"/>
      <c r="F496" s="76" t="s">
        <v>6718</v>
      </c>
      <c r="G496" s="76"/>
      <c r="H496" s="118">
        <v>250000</v>
      </c>
      <c r="I496" s="76"/>
      <c r="J496" s="76" t="s">
        <v>1765</v>
      </c>
      <c r="K496" s="76" t="s">
        <v>1765</v>
      </c>
      <c r="L496" s="76" t="s">
        <v>1765</v>
      </c>
      <c r="M496" s="76" t="s">
        <v>1765</v>
      </c>
      <c r="N496" s="119"/>
      <c r="O496" s="76"/>
      <c r="P496" s="119" t="s">
        <v>1765</v>
      </c>
      <c r="Q496" s="119" t="s">
        <v>1765</v>
      </c>
      <c r="R496" s="76"/>
      <c r="S496" s="76"/>
      <c r="T496" s="76"/>
      <c r="U496" s="76"/>
      <c r="V496" s="121"/>
      <c r="W496" s="121"/>
      <c r="X496" s="639">
        <f t="shared" si="14"/>
        <v>17500</v>
      </c>
      <c r="Y496" s="118">
        <f t="shared" si="15"/>
        <v>267500</v>
      </c>
    </row>
    <row r="497" spans="1:25" x14ac:dyDescent="0.35">
      <c r="A497" s="76"/>
      <c r="B497" s="76"/>
      <c r="C497" s="76"/>
      <c r="D497" s="76"/>
      <c r="E497" s="76"/>
      <c r="F497" s="76" t="s">
        <v>6719</v>
      </c>
      <c r="G497" s="76"/>
      <c r="H497" s="118">
        <v>250000</v>
      </c>
      <c r="I497" s="76"/>
      <c r="J497" s="76" t="s">
        <v>1765</v>
      </c>
      <c r="K497" s="76" t="s">
        <v>1765</v>
      </c>
      <c r="L497" s="76" t="s">
        <v>1765</v>
      </c>
      <c r="M497" s="76" t="s">
        <v>1765</v>
      </c>
      <c r="N497" s="119"/>
      <c r="O497" s="76"/>
      <c r="P497" s="119" t="s">
        <v>1765</v>
      </c>
      <c r="Q497" s="119" t="s">
        <v>1765</v>
      </c>
      <c r="R497" s="76"/>
      <c r="S497" s="76"/>
      <c r="T497" s="76"/>
      <c r="U497" s="76"/>
      <c r="V497" s="121"/>
      <c r="W497" s="121"/>
      <c r="X497" s="639">
        <f t="shared" si="14"/>
        <v>17500</v>
      </c>
      <c r="Y497" s="118">
        <f t="shared" si="15"/>
        <v>267500</v>
      </c>
    </row>
    <row r="498" spans="1:25" x14ac:dyDescent="0.35">
      <c r="A498" s="76"/>
      <c r="B498" s="76"/>
      <c r="C498" s="76"/>
      <c r="D498" s="76"/>
      <c r="E498" s="76"/>
      <c r="F498" s="76" t="s">
        <v>6720</v>
      </c>
      <c r="G498" s="76"/>
      <c r="H498" s="118">
        <v>250000</v>
      </c>
      <c r="I498" s="76"/>
      <c r="J498" s="76" t="s">
        <v>1765</v>
      </c>
      <c r="K498" s="76" t="s">
        <v>1765</v>
      </c>
      <c r="L498" s="76" t="s">
        <v>1765</v>
      </c>
      <c r="M498" s="76" t="s">
        <v>1765</v>
      </c>
      <c r="N498" s="119"/>
      <c r="O498" s="76"/>
      <c r="P498" s="119" t="s">
        <v>1765</v>
      </c>
      <c r="Q498" s="119" t="s">
        <v>1765</v>
      </c>
      <c r="R498" s="76"/>
      <c r="S498" s="76"/>
      <c r="T498" s="76"/>
      <c r="U498" s="76"/>
      <c r="V498" s="121"/>
      <c r="W498" s="121"/>
      <c r="X498" s="639">
        <f t="shared" si="14"/>
        <v>17500</v>
      </c>
      <c r="Y498" s="118">
        <f t="shared" si="15"/>
        <v>267500</v>
      </c>
    </row>
    <row r="499" spans="1:25" x14ac:dyDescent="0.35">
      <c r="A499" s="76"/>
      <c r="B499" s="76"/>
      <c r="C499" s="76"/>
      <c r="D499" s="76"/>
      <c r="E499" s="76"/>
      <c r="F499" s="76" t="s">
        <v>6721</v>
      </c>
      <c r="G499" s="76"/>
      <c r="H499" s="118">
        <v>250000</v>
      </c>
      <c r="I499" s="76"/>
      <c r="J499" s="76" t="s">
        <v>1765</v>
      </c>
      <c r="K499" s="76" t="s">
        <v>1765</v>
      </c>
      <c r="L499" s="76" t="s">
        <v>1765</v>
      </c>
      <c r="M499" s="76" t="s">
        <v>1765</v>
      </c>
      <c r="N499" s="119"/>
      <c r="O499" s="76"/>
      <c r="P499" s="119" t="s">
        <v>1765</v>
      </c>
      <c r="Q499" s="119" t="s">
        <v>1765</v>
      </c>
      <c r="R499" s="76"/>
      <c r="S499" s="76"/>
      <c r="T499" s="76"/>
      <c r="U499" s="76"/>
      <c r="V499" s="121"/>
      <c r="W499" s="121"/>
      <c r="X499" s="639">
        <f t="shared" si="14"/>
        <v>17500</v>
      </c>
      <c r="Y499" s="118">
        <f t="shared" si="15"/>
        <v>267500</v>
      </c>
    </row>
    <row r="500" spans="1:25" x14ac:dyDescent="0.35">
      <c r="A500" s="76"/>
      <c r="B500" s="76"/>
      <c r="C500" s="76"/>
      <c r="D500" s="76"/>
      <c r="E500" s="76"/>
      <c r="F500" s="79" t="s">
        <v>6722</v>
      </c>
      <c r="G500" s="76"/>
      <c r="H500" s="118">
        <v>250000</v>
      </c>
      <c r="I500" s="76"/>
      <c r="J500" s="76" t="s">
        <v>6504</v>
      </c>
      <c r="K500" s="130" t="s">
        <v>6193</v>
      </c>
      <c r="L500" s="119" t="s">
        <v>6723</v>
      </c>
      <c r="M500" s="119" t="s">
        <v>6193</v>
      </c>
      <c r="N500" s="119"/>
      <c r="O500" s="76"/>
      <c r="P500" s="119" t="s">
        <v>6193</v>
      </c>
      <c r="Q500" s="119" t="s">
        <v>6193</v>
      </c>
      <c r="R500" s="76"/>
      <c r="S500" s="76"/>
      <c r="T500" s="76"/>
      <c r="U500" s="76"/>
      <c r="V500" s="121"/>
      <c r="W500" s="121"/>
      <c r="X500" s="639">
        <f t="shared" si="14"/>
        <v>17500</v>
      </c>
      <c r="Y500" s="118">
        <f t="shared" si="15"/>
        <v>267500</v>
      </c>
    </row>
    <row r="501" spans="1:25" x14ac:dyDescent="0.35">
      <c r="A501" s="69"/>
      <c r="B501" s="69"/>
      <c r="C501" s="69"/>
      <c r="D501" s="69"/>
      <c r="E501" s="69"/>
      <c r="F501" s="79" t="s">
        <v>6724</v>
      </c>
      <c r="G501" s="69"/>
      <c r="H501" s="118">
        <v>250000</v>
      </c>
      <c r="I501" s="69"/>
      <c r="J501" s="76" t="s">
        <v>6504</v>
      </c>
      <c r="K501" s="130" t="s">
        <v>6193</v>
      </c>
      <c r="L501" s="119" t="s">
        <v>6725</v>
      </c>
      <c r="M501" s="119" t="s">
        <v>6193</v>
      </c>
      <c r="N501" s="75"/>
      <c r="O501" s="69"/>
      <c r="P501" s="119" t="s">
        <v>6193</v>
      </c>
      <c r="Q501" s="119" t="s">
        <v>6193</v>
      </c>
      <c r="R501" s="69"/>
      <c r="S501" s="69"/>
      <c r="T501" s="69"/>
      <c r="U501" s="69"/>
      <c r="V501" s="116"/>
      <c r="W501" s="116"/>
      <c r="X501" s="639">
        <f t="shared" si="14"/>
        <v>17500</v>
      </c>
      <c r="Y501" s="118">
        <f t="shared" si="15"/>
        <v>267500</v>
      </c>
    </row>
    <row r="502" spans="1:25" x14ac:dyDescent="0.35">
      <c r="A502" s="69"/>
      <c r="B502" s="69"/>
      <c r="C502" s="69"/>
      <c r="D502" s="69"/>
      <c r="E502" s="69"/>
      <c r="F502" s="79" t="s">
        <v>6726</v>
      </c>
      <c r="G502" s="69"/>
      <c r="H502" s="118">
        <v>250000</v>
      </c>
      <c r="I502" s="69"/>
      <c r="J502" s="76" t="s">
        <v>1765</v>
      </c>
      <c r="K502" s="76" t="s">
        <v>1765</v>
      </c>
      <c r="L502" s="76" t="s">
        <v>1765</v>
      </c>
      <c r="M502" s="76" t="s">
        <v>1765</v>
      </c>
      <c r="N502" s="75"/>
      <c r="O502" s="69"/>
      <c r="P502" s="119" t="s">
        <v>1765</v>
      </c>
      <c r="Q502" s="119" t="s">
        <v>1765</v>
      </c>
      <c r="R502" s="69"/>
      <c r="S502" s="69"/>
      <c r="T502" s="69"/>
      <c r="U502" s="69"/>
      <c r="V502" s="116"/>
      <c r="W502" s="116"/>
      <c r="X502" s="639">
        <f t="shared" si="14"/>
        <v>17500</v>
      </c>
      <c r="Y502" s="118">
        <f t="shared" si="15"/>
        <v>267500</v>
      </c>
    </row>
    <row r="503" spans="1:25" x14ac:dyDescent="0.35">
      <c r="A503" s="76"/>
      <c r="B503" s="76"/>
      <c r="C503" s="76"/>
      <c r="D503" s="76"/>
      <c r="E503" s="76"/>
      <c r="F503" s="79" t="s">
        <v>6727</v>
      </c>
      <c r="G503" s="76"/>
      <c r="H503" s="118">
        <v>250000</v>
      </c>
      <c r="I503" s="76"/>
      <c r="J503" s="76" t="s">
        <v>6504</v>
      </c>
      <c r="K503" s="130" t="s">
        <v>6193</v>
      </c>
      <c r="L503" s="119" t="s">
        <v>6728</v>
      </c>
      <c r="M503" s="119" t="s">
        <v>6193</v>
      </c>
      <c r="N503" s="119"/>
      <c r="O503" s="76"/>
      <c r="P503" s="119" t="s">
        <v>6193</v>
      </c>
      <c r="Q503" s="119" t="s">
        <v>6193</v>
      </c>
      <c r="R503" s="76"/>
      <c r="S503" s="76"/>
      <c r="T503" s="76"/>
      <c r="U503" s="76"/>
      <c r="V503" s="121"/>
      <c r="W503" s="121"/>
      <c r="X503" s="639">
        <f t="shared" si="14"/>
        <v>17500</v>
      </c>
      <c r="Y503" s="118">
        <f t="shared" si="15"/>
        <v>267500</v>
      </c>
    </row>
    <row r="504" spans="1:25" x14ac:dyDescent="0.35">
      <c r="A504" s="76"/>
      <c r="B504" s="76"/>
      <c r="C504" s="76"/>
      <c r="D504" s="76"/>
      <c r="E504" s="76"/>
      <c r="F504" s="79" t="s">
        <v>6729</v>
      </c>
      <c r="G504" s="76"/>
      <c r="H504" s="118">
        <v>250000</v>
      </c>
      <c r="I504" s="76"/>
      <c r="J504" s="76" t="s">
        <v>1765</v>
      </c>
      <c r="K504" s="76" t="s">
        <v>1765</v>
      </c>
      <c r="L504" s="76" t="s">
        <v>1765</v>
      </c>
      <c r="M504" s="76" t="s">
        <v>1765</v>
      </c>
      <c r="N504" s="119"/>
      <c r="O504" s="76"/>
      <c r="P504" s="119" t="s">
        <v>1765</v>
      </c>
      <c r="Q504" s="119" t="s">
        <v>1765</v>
      </c>
      <c r="R504" s="76"/>
      <c r="S504" s="76"/>
      <c r="T504" s="76"/>
      <c r="U504" s="76"/>
      <c r="V504" s="121"/>
      <c r="W504" s="121"/>
      <c r="X504" s="639">
        <f t="shared" si="14"/>
        <v>17500</v>
      </c>
      <c r="Y504" s="118">
        <f t="shared" si="15"/>
        <v>267500</v>
      </c>
    </row>
    <row r="505" spans="1:25" x14ac:dyDescent="0.35">
      <c r="A505" s="76"/>
      <c r="B505" s="76"/>
      <c r="C505" s="76"/>
      <c r="D505" s="76"/>
      <c r="E505" s="76"/>
      <c r="F505" s="79" t="s">
        <v>6730</v>
      </c>
      <c r="G505" s="76"/>
      <c r="H505" s="118">
        <v>250000</v>
      </c>
      <c r="I505" s="76"/>
      <c r="J505" s="76" t="s">
        <v>1147</v>
      </c>
      <c r="K505" s="130" t="s">
        <v>1765</v>
      </c>
      <c r="L505" s="130" t="s">
        <v>1765</v>
      </c>
      <c r="M505" s="130" t="s">
        <v>1765</v>
      </c>
      <c r="N505" s="119"/>
      <c r="O505" s="76"/>
      <c r="P505" s="119" t="s">
        <v>1765</v>
      </c>
      <c r="Q505" s="119" t="s">
        <v>1765</v>
      </c>
      <c r="R505" s="76"/>
      <c r="S505" s="76"/>
      <c r="T505" s="76"/>
      <c r="U505" s="76"/>
      <c r="V505" s="121"/>
      <c r="W505" s="121"/>
      <c r="X505" s="639">
        <f t="shared" si="14"/>
        <v>17500</v>
      </c>
      <c r="Y505" s="118">
        <f t="shared" si="15"/>
        <v>267500</v>
      </c>
    </row>
    <row r="506" spans="1:25" x14ac:dyDescent="0.35">
      <c r="A506" s="76"/>
      <c r="B506" s="76"/>
      <c r="C506" s="76"/>
      <c r="D506" s="76"/>
      <c r="E506" s="76"/>
      <c r="F506" s="79" t="s">
        <v>6497</v>
      </c>
      <c r="G506" s="76"/>
      <c r="H506" s="118">
        <v>250000</v>
      </c>
      <c r="I506" s="76"/>
      <c r="J506" s="76" t="s">
        <v>6498</v>
      </c>
      <c r="K506" s="130" t="s">
        <v>1765</v>
      </c>
      <c r="L506" s="130" t="s">
        <v>1765</v>
      </c>
      <c r="M506" s="130" t="s">
        <v>1765</v>
      </c>
      <c r="N506" s="119"/>
      <c r="O506" s="76"/>
      <c r="P506" s="119" t="s">
        <v>1765</v>
      </c>
      <c r="Q506" s="119" t="s">
        <v>1765</v>
      </c>
      <c r="R506" s="76"/>
      <c r="S506" s="76"/>
      <c r="T506" s="76"/>
      <c r="U506" s="76"/>
      <c r="V506" s="121"/>
      <c r="W506" s="121"/>
      <c r="X506" s="639">
        <f t="shared" si="14"/>
        <v>17500</v>
      </c>
      <c r="Y506" s="118">
        <f t="shared" si="15"/>
        <v>267500</v>
      </c>
    </row>
    <row r="507" spans="1:25" x14ac:dyDescent="0.35">
      <c r="A507" s="76"/>
      <c r="B507" s="76"/>
      <c r="C507" s="76"/>
      <c r="D507" s="76"/>
      <c r="E507" s="76"/>
      <c r="F507" s="79" t="s">
        <v>6731</v>
      </c>
      <c r="G507" s="76"/>
      <c r="H507" s="118">
        <v>250000</v>
      </c>
      <c r="I507" s="76"/>
      <c r="J507" s="76" t="s">
        <v>1765</v>
      </c>
      <c r="K507" s="76" t="s">
        <v>1765</v>
      </c>
      <c r="L507" s="76" t="s">
        <v>1765</v>
      </c>
      <c r="M507" s="76" t="s">
        <v>1765</v>
      </c>
      <c r="N507" s="76"/>
      <c r="O507" s="76"/>
      <c r="P507" s="76" t="s">
        <v>1765</v>
      </c>
      <c r="Q507" s="76" t="s">
        <v>1765</v>
      </c>
      <c r="R507" s="76"/>
      <c r="S507" s="76"/>
      <c r="T507" s="76"/>
      <c r="U507" s="76"/>
      <c r="V507" s="121"/>
      <c r="W507" s="121"/>
      <c r="X507" s="639">
        <f t="shared" si="14"/>
        <v>17500</v>
      </c>
      <c r="Y507" s="118">
        <f t="shared" si="15"/>
        <v>267500</v>
      </c>
    </row>
    <row r="508" spans="1:25" x14ac:dyDescent="0.35">
      <c r="A508" s="76"/>
      <c r="B508" s="76"/>
      <c r="C508" s="76"/>
      <c r="D508" s="76"/>
      <c r="E508" s="76"/>
      <c r="F508" s="93" t="s">
        <v>994</v>
      </c>
      <c r="G508" s="123"/>
      <c r="H508" s="124">
        <f>SUM(H490:H507)</f>
        <v>4500000</v>
      </c>
      <c r="I508" s="76"/>
      <c r="J508" s="76"/>
      <c r="K508" s="130"/>
      <c r="L508" s="119"/>
      <c r="M508" s="119"/>
      <c r="N508" s="119"/>
      <c r="O508" s="76"/>
      <c r="P508" s="119"/>
      <c r="Q508" s="119"/>
      <c r="R508" s="76"/>
      <c r="S508" s="76"/>
      <c r="T508" s="76"/>
      <c r="U508" s="76"/>
      <c r="V508" s="121"/>
      <c r="W508" s="121"/>
      <c r="X508" s="639">
        <f t="shared" si="14"/>
        <v>315000.00000000006</v>
      </c>
      <c r="Y508" s="124">
        <f t="shared" si="15"/>
        <v>4815000</v>
      </c>
    </row>
    <row r="509" spans="1:25" x14ac:dyDescent="0.35">
      <c r="A509" s="64"/>
      <c r="B509" s="64"/>
      <c r="C509" s="64"/>
      <c r="D509" s="64"/>
      <c r="E509" s="64"/>
      <c r="F509" s="96" t="s">
        <v>1945</v>
      </c>
      <c r="G509" s="64"/>
      <c r="H509" s="67"/>
      <c r="I509" s="64"/>
      <c r="J509" s="64"/>
      <c r="K509" s="68"/>
      <c r="L509" s="68"/>
      <c r="M509" s="68"/>
      <c r="N509" s="68"/>
      <c r="O509" s="64"/>
      <c r="P509" s="68"/>
      <c r="Q509" s="68"/>
      <c r="R509" s="64"/>
      <c r="S509" s="64"/>
      <c r="T509" s="64"/>
      <c r="U509" s="64"/>
      <c r="V509" s="115"/>
      <c r="W509" s="115"/>
      <c r="X509" s="639">
        <f t="shared" si="14"/>
        <v>0</v>
      </c>
      <c r="Y509" s="67">
        <f t="shared" si="15"/>
        <v>0</v>
      </c>
    </row>
    <row r="510" spans="1:25" x14ac:dyDescent="0.35">
      <c r="A510" s="69"/>
      <c r="B510" s="69"/>
      <c r="C510" s="69"/>
      <c r="D510" s="69"/>
      <c r="E510" s="69"/>
      <c r="F510" s="79" t="s">
        <v>6732</v>
      </c>
      <c r="G510" s="69"/>
      <c r="H510" s="74">
        <v>400000</v>
      </c>
      <c r="I510" s="69"/>
      <c r="J510" s="69" t="s">
        <v>1214</v>
      </c>
      <c r="K510" s="75" t="s">
        <v>6193</v>
      </c>
      <c r="L510" s="75" t="s">
        <v>6733</v>
      </c>
      <c r="M510" s="131" t="s">
        <v>6734</v>
      </c>
      <c r="N510" s="75"/>
      <c r="O510" s="69"/>
      <c r="P510" s="75" t="s">
        <v>6735</v>
      </c>
      <c r="Q510" s="75" t="s">
        <v>6736</v>
      </c>
      <c r="R510" s="69"/>
      <c r="S510" s="69"/>
      <c r="T510" s="69"/>
      <c r="U510" s="69"/>
      <c r="V510" s="116"/>
      <c r="W510" s="116"/>
      <c r="X510" s="639">
        <f t="shared" si="14"/>
        <v>28000.000000000004</v>
      </c>
      <c r="Y510" s="74">
        <f t="shared" si="15"/>
        <v>428000</v>
      </c>
    </row>
    <row r="511" spans="1:25" x14ac:dyDescent="0.35">
      <c r="A511" s="69"/>
      <c r="B511" s="69"/>
      <c r="C511" s="69"/>
      <c r="D511" s="69"/>
      <c r="E511" s="69"/>
      <c r="F511" s="79" t="s">
        <v>6737</v>
      </c>
      <c r="G511" s="69"/>
      <c r="H511" s="74">
        <v>400000</v>
      </c>
      <c r="I511" s="69"/>
      <c r="J511" s="69" t="s">
        <v>6738</v>
      </c>
      <c r="K511" s="75" t="s">
        <v>6193</v>
      </c>
      <c r="L511" s="75" t="s">
        <v>6739</v>
      </c>
      <c r="M511" s="131" t="s">
        <v>6740</v>
      </c>
      <c r="N511" s="75"/>
      <c r="O511" s="69"/>
      <c r="P511" s="75" t="s">
        <v>6741</v>
      </c>
      <c r="Q511" s="75" t="s">
        <v>6736</v>
      </c>
      <c r="R511" s="69"/>
      <c r="S511" s="69"/>
      <c r="T511" s="69"/>
      <c r="U511" s="69"/>
      <c r="V511" s="116"/>
      <c r="W511" s="116"/>
      <c r="X511" s="639">
        <f t="shared" si="14"/>
        <v>28000.000000000004</v>
      </c>
      <c r="Y511" s="74">
        <f t="shared" si="15"/>
        <v>428000</v>
      </c>
    </row>
    <row r="512" spans="1:25" x14ac:dyDescent="0.35">
      <c r="A512" s="69"/>
      <c r="B512" s="69"/>
      <c r="C512" s="69"/>
      <c r="D512" s="69"/>
      <c r="E512" s="69"/>
      <c r="F512" s="79" t="s">
        <v>6742</v>
      </c>
      <c r="G512" s="69"/>
      <c r="H512" s="74">
        <v>400000</v>
      </c>
      <c r="I512" s="69"/>
      <c r="J512" s="69" t="s">
        <v>1214</v>
      </c>
      <c r="K512" s="75" t="s">
        <v>6193</v>
      </c>
      <c r="L512" s="75" t="s">
        <v>6743</v>
      </c>
      <c r="M512" s="131" t="s">
        <v>6744</v>
      </c>
      <c r="N512" s="75"/>
      <c r="O512" s="69"/>
      <c r="P512" s="75" t="s">
        <v>3152</v>
      </c>
      <c r="Q512" s="75" t="s">
        <v>3702</v>
      </c>
      <c r="R512" s="69"/>
      <c r="S512" s="69"/>
      <c r="T512" s="69"/>
      <c r="U512" s="69"/>
      <c r="V512" s="116"/>
      <c r="W512" s="116" t="s">
        <v>6745</v>
      </c>
      <c r="X512" s="639">
        <f t="shared" si="14"/>
        <v>28000.000000000004</v>
      </c>
      <c r="Y512" s="74">
        <f t="shared" si="15"/>
        <v>428000</v>
      </c>
    </row>
    <row r="513" spans="1:27" x14ac:dyDescent="0.35">
      <c r="A513" s="69"/>
      <c r="B513" s="69"/>
      <c r="C513" s="69"/>
      <c r="D513" s="69"/>
      <c r="E513" s="69"/>
      <c r="F513" s="79" t="s">
        <v>6742</v>
      </c>
      <c r="G513" s="69"/>
      <c r="H513" s="74">
        <v>400000</v>
      </c>
      <c r="I513" s="69"/>
      <c r="J513" s="69" t="s">
        <v>1214</v>
      </c>
      <c r="K513" s="75" t="s">
        <v>6193</v>
      </c>
      <c r="L513" s="75" t="s">
        <v>6746</v>
      </c>
      <c r="M513" s="131" t="s">
        <v>6747</v>
      </c>
      <c r="N513" s="75"/>
      <c r="O513" s="69"/>
      <c r="P513" s="75" t="s">
        <v>1217</v>
      </c>
      <c r="Q513" s="75" t="s">
        <v>6748</v>
      </c>
      <c r="R513" s="69"/>
      <c r="S513" s="69"/>
      <c r="T513" s="69"/>
      <c r="U513" s="69"/>
      <c r="V513" s="116"/>
      <c r="W513" s="116" t="s">
        <v>6749</v>
      </c>
      <c r="X513" s="639">
        <f t="shared" si="14"/>
        <v>28000.000000000004</v>
      </c>
      <c r="Y513" s="74">
        <f t="shared" si="15"/>
        <v>428000</v>
      </c>
    </row>
    <row r="514" spans="1:27" x14ac:dyDescent="0.35">
      <c r="A514" s="69"/>
      <c r="B514" s="69"/>
      <c r="C514" s="69"/>
      <c r="D514" s="69"/>
      <c r="E514" s="69"/>
      <c r="F514" s="79" t="s">
        <v>6742</v>
      </c>
      <c r="G514" s="69"/>
      <c r="H514" s="74">
        <v>400000</v>
      </c>
      <c r="I514" s="69"/>
      <c r="J514" s="69" t="s">
        <v>1214</v>
      </c>
      <c r="K514" s="75" t="s">
        <v>6193</v>
      </c>
      <c r="L514" s="75" t="s">
        <v>6750</v>
      </c>
      <c r="M514" s="131" t="s">
        <v>6751</v>
      </c>
      <c r="N514" s="75"/>
      <c r="O514" s="69"/>
      <c r="P514" s="75" t="s">
        <v>6752</v>
      </c>
      <c r="Q514" s="75" t="s">
        <v>1066</v>
      </c>
      <c r="R514" s="69"/>
      <c r="S514" s="69"/>
      <c r="T514" s="69"/>
      <c r="U514" s="69"/>
      <c r="V514" s="116"/>
      <c r="W514" s="116" t="s">
        <v>6753</v>
      </c>
      <c r="X514" s="639">
        <f t="shared" si="14"/>
        <v>28000.000000000004</v>
      </c>
      <c r="Y514" s="74">
        <f t="shared" si="15"/>
        <v>428000</v>
      </c>
    </row>
    <row r="515" spans="1:27" x14ac:dyDescent="0.35">
      <c r="A515" s="69"/>
      <c r="B515" s="69"/>
      <c r="C515" s="69"/>
      <c r="D515" s="69"/>
      <c r="E515" s="69"/>
      <c r="F515" s="93" t="s">
        <v>994</v>
      </c>
      <c r="G515" s="86"/>
      <c r="H515" s="87">
        <f>SUM(H510:H514)</f>
        <v>2000000</v>
      </c>
      <c r="I515" s="69"/>
      <c r="J515" s="69"/>
      <c r="K515" s="75"/>
      <c r="L515" s="75"/>
      <c r="M515" s="131"/>
      <c r="N515" s="75"/>
      <c r="O515" s="69"/>
      <c r="P515" s="75"/>
      <c r="Q515" s="75"/>
      <c r="R515" s="69"/>
      <c r="S515" s="69"/>
      <c r="T515" s="69"/>
      <c r="U515" s="69"/>
      <c r="V515" s="116"/>
      <c r="W515" s="116"/>
      <c r="X515" s="639">
        <f t="shared" si="14"/>
        <v>140000</v>
      </c>
      <c r="Y515" s="87">
        <f t="shared" si="15"/>
        <v>2140000</v>
      </c>
    </row>
    <row r="516" spans="1:27" x14ac:dyDescent="0.35">
      <c r="A516" s="64"/>
      <c r="B516" s="64"/>
      <c r="C516" s="64"/>
      <c r="D516" s="64"/>
      <c r="E516" s="64"/>
      <c r="F516" s="96" t="s">
        <v>1590</v>
      </c>
      <c r="G516" s="64"/>
      <c r="H516" s="67"/>
      <c r="I516" s="64"/>
      <c r="J516" s="64"/>
      <c r="K516" s="68"/>
      <c r="L516" s="68"/>
      <c r="M516" s="68"/>
      <c r="N516" s="68"/>
      <c r="O516" s="64"/>
      <c r="P516" s="68"/>
      <c r="Q516" s="68"/>
      <c r="R516" s="64"/>
      <c r="S516" s="64"/>
      <c r="T516" s="64"/>
      <c r="U516" s="64"/>
      <c r="V516" s="115"/>
      <c r="W516" s="115"/>
      <c r="X516" s="639">
        <f t="shared" si="14"/>
        <v>0</v>
      </c>
      <c r="Y516" s="67">
        <f t="shared" si="15"/>
        <v>0</v>
      </c>
    </row>
    <row r="517" spans="1:27" x14ac:dyDescent="0.35">
      <c r="A517" s="76"/>
      <c r="B517" s="76"/>
      <c r="C517" s="76"/>
      <c r="D517" s="76"/>
      <c r="E517" s="76"/>
      <c r="F517" s="117" t="s">
        <v>6754</v>
      </c>
      <c r="G517" s="76"/>
      <c r="H517" s="118">
        <v>200000</v>
      </c>
      <c r="I517" s="76"/>
      <c r="J517" s="76" t="s">
        <v>6755</v>
      </c>
      <c r="K517" s="119" t="s">
        <v>6193</v>
      </c>
      <c r="L517" s="119" t="s">
        <v>6756</v>
      </c>
      <c r="M517" s="119" t="s">
        <v>6193</v>
      </c>
      <c r="N517" s="119"/>
      <c r="O517" s="76"/>
      <c r="P517" s="119" t="s">
        <v>6757</v>
      </c>
      <c r="Q517" s="119" t="s">
        <v>6193</v>
      </c>
      <c r="R517" s="76"/>
      <c r="S517" s="76"/>
      <c r="T517" s="76"/>
      <c r="U517" s="76"/>
      <c r="V517" s="121"/>
      <c r="W517" s="121"/>
      <c r="X517" s="639">
        <f t="shared" si="14"/>
        <v>14000.000000000002</v>
      </c>
      <c r="Y517" s="118">
        <f t="shared" si="15"/>
        <v>214000</v>
      </c>
    </row>
    <row r="518" spans="1:27" x14ac:dyDescent="0.35">
      <c r="A518" s="76"/>
      <c r="B518" s="76"/>
      <c r="C518" s="76"/>
      <c r="D518" s="76"/>
      <c r="E518" s="76"/>
      <c r="F518" s="117" t="s">
        <v>6758</v>
      </c>
      <c r="G518" s="76"/>
      <c r="H518" s="118">
        <v>200000</v>
      </c>
      <c r="I518" s="76"/>
      <c r="J518" s="76" t="s">
        <v>6759</v>
      </c>
      <c r="K518" s="119" t="s">
        <v>6193</v>
      </c>
      <c r="L518" s="119" t="s">
        <v>6760</v>
      </c>
      <c r="M518" s="119" t="s">
        <v>6193</v>
      </c>
      <c r="N518" s="119"/>
      <c r="O518" s="76"/>
      <c r="P518" s="119" t="s">
        <v>6761</v>
      </c>
      <c r="Q518" s="119" t="s">
        <v>6193</v>
      </c>
      <c r="R518" s="76"/>
      <c r="S518" s="76"/>
      <c r="T518" s="76"/>
      <c r="U518" s="76"/>
      <c r="V518" s="121"/>
      <c r="W518" s="121"/>
      <c r="X518" s="639">
        <f t="shared" ref="X518:X520" si="16">H518*X$4</f>
        <v>14000.000000000002</v>
      </c>
      <c r="Y518" s="118">
        <f t="shared" ref="Y518:Y520" si="17">H518+X518</f>
        <v>214000</v>
      </c>
    </row>
    <row r="519" spans="1:27" x14ac:dyDescent="0.35">
      <c r="F519" s="93" t="s">
        <v>994</v>
      </c>
      <c r="G519" s="86"/>
      <c r="H519" s="87">
        <f>SUM(H517:H518)</f>
        <v>400000</v>
      </c>
      <c r="X519" s="639">
        <f t="shared" si="16"/>
        <v>28000.000000000004</v>
      </c>
      <c r="Y519" s="87">
        <f t="shared" si="17"/>
        <v>428000</v>
      </c>
    </row>
    <row r="520" spans="1:27" x14ac:dyDescent="0.35">
      <c r="F520" s="93" t="s">
        <v>894</v>
      </c>
      <c r="G520" s="86"/>
      <c r="H520" s="87">
        <f>SUM(H5:H519)/2</f>
        <v>645380000</v>
      </c>
      <c r="X520" s="639">
        <f t="shared" si="16"/>
        <v>45176600.000000007</v>
      </c>
      <c r="Y520" s="87">
        <f t="shared" si="17"/>
        <v>690556600</v>
      </c>
    </row>
    <row r="522" spans="1:27" x14ac:dyDescent="0.35">
      <c r="AA522" s="76"/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AA521"/>
  <sheetViews>
    <sheetView topLeftCell="G1" workbookViewId="0">
      <selection activeCell="AA2" sqref="AA2"/>
    </sheetView>
  </sheetViews>
  <sheetFormatPr defaultColWidth="14.7265625" defaultRowHeight="15.5" x14ac:dyDescent="0.35"/>
  <cols>
    <col min="1" max="1" width="13.54296875" style="100" hidden="1" customWidth="1"/>
    <col min="2" max="2" width="21.54296875" style="100" hidden="1" customWidth="1"/>
    <col min="3" max="3" width="13.81640625" style="100" hidden="1" customWidth="1"/>
    <col min="4" max="4" width="27.7265625" style="100" hidden="1" customWidth="1"/>
    <col min="5" max="6" width="25.08984375" style="100" hidden="1" customWidth="1"/>
    <col min="7" max="7" width="84.7265625" style="100" customWidth="1"/>
    <col min="8" max="8" width="28.08984375" style="100" hidden="1" customWidth="1"/>
    <col min="9" max="9" width="28.08984375" style="135" hidden="1" customWidth="1"/>
    <col min="10" max="10" width="15.81640625" style="100" hidden="1" customWidth="1"/>
    <col min="11" max="11" width="49.54296875" style="100" hidden="1" customWidth="1"/>
    <col min="12" max="12" width="17.54296875" style="100" hidden="1" customWidth="1"/>
    <col min="13" max="13" width="28.81640625" style="100" hidden="1" customWidth="1"/>
    <col min="14" max="14" width="42.08984375" style="100" hidden="1" customWidth="1"/>
    <col min="15" max="15" width="19.08984375" style="100" hidden="1" customWidth="1"/>
    <col min="16" max="16" width="24.453125" style="100" hidden="1" customWidth="1"/>
    <col min="17" max="17" width="21.54296875" style="100" hidden="1" customWidth="1"/>
    <col min="18" max="18" width="26.08984375" style="100" hidden="1" customWidth="1"/>
    <col min="19" max="19" width="12.5429687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9.54296875" style="100" hidden="1" customWidth="1"/>
    <col min="24" max="25" width="24.54296875" style="100" hidden="1" customWidth="1"/>
    <col min="26" max="26" width="0" style="100" hidden="1" customWidth="1"/>
    <col min="27" max="27" width="28.08984375" style="135" customWidth="1"/>
    <col min="28" max="16384" width="14.7265625" style="100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x14ac:dyDescent="0.35">
      <c r="A3" s="106"/>
      <c r="B3" s="106"/>
      <c r="C3" s="106"/>
      <c r="D3" s="106"/>
      <c r="E3" s="107"/>
      <c r="F3" s="57"/>
      <c r="G3" s="57" t="s">
        <v>6762</v>
      </c>
      <c r="H3" s="106"/>
      <c r="I3" s="172"/>
      <c r="J3" s="57"/>
      <c r="K3" s="106"/>
      <c r="L3" s="109"/>
      <c r="M3" s="106"/>
      <c r="N3" s="106"/>
      <c r="O3" s="106"/>
      <c r="P3" s="107"/>
      <c r="Q3" s="57"/>
      <c r="R3" s="57"/>
      <c r="S3" s="57"/>
      <c r="T3" s="110"/>
      <c r="U3" s="57"/>
      <c r="V3" s="57"/>
      <c r="W3" s="57"/>
      <c r="X3" s="111"/>
      <c r="Y3" s="111"/>
      <c r="AA3" s="172"/>
    </row>
    <row r="4" spans="1:27" x14ac:dyDescent="0.35">
      <c r="A4" s="64"/>
      <c r="B4" s="64"/>
      <c r="C4" s="64"/>
      <c r="D4" s="64"/>
      <c r="E4" s="64"/>
      <c r="F4" s="66"/>
      <c r="G4" s="66" t="s">
        <v>6763</v>
      </c>
      <c r="H4" s="64"/>
      <c r="I4" s="67"/>
      <c r="J4" s="64"/>
      <c r="K4" s="64"/>
      <c r="L4" s="173"/>
      <c r="M4" s="64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64"/>
      <c r="Z4" s="638">
        <v>7.0000000000000007E-2</v>
      </c>
      <c r="AA4" s="67"/>
    </row>
    <row r="5" spans="1:27" x14ac:dyDescent="0.35">
      <c r="A5" s="76"/>
      <c r="B5" s="73" t="s">
        <v>6764</v>
      </c>
      <c r="C5" s="81" t="s">
        <v>6765</v>
      </c>
      <c r="D5" s="81" t="s">
        <v>6766</v>
      </c>
      <c r="E5" s="70" t="s">
        <v>6767</v>
      </c>
      <c r="F5" s="73" t="s">
        <v>6768</v>
      </c>
      <c r="G5" s="117" t="s">
        <v>6769</v>
      </c>
      <c r="H5" s="76"/>
      <c r="I5" s="118">
        <v>1100000</v>
      </c>
      <c r="J5" s="76"/>
      <c r="K5" s="76" t="s">
        <v>1147</v>
      </c>
      <c r="L5" s="145">
        <v>2015</v>
      </c>
      <c r="M5" s="174" t="s">
        <v>6770</v>
      </c>
      <c r="N5" s="119">
        <v>2410004800</v>
      </c>
      <c r="O5" s="119"/>
      <c r="P5" s="76" t="s">
        <v>1811</v>
      </c>
      <c r="Q5" s="76" t="s">
        <v>967</v>
      </c>
      <c r="R5" s="76" t="s">
        <v>3926</v>
      </c>
      <c r="S5" s="76"/>
      <c r="T5" s="76"/>
      <c r="U5" s="76"/>
      <c r="V5" s="76"/>
      <c r="W5" s="76"/>
      <c r="X5" s="76" t="s">
        <v>940</v>
      </c>
      <c r="Y5" s="121"/>
      <c r="Z5" s="639">
        <f>I5*Z$4</f>
        <v>77000.000000000015</v>
      </c>
      <c r="AA5" s="118">
        <f>I5+Z5</f>
        <v>1177000</v>
      </c>
    </row>
    <row r="6" spans="1:27" x14ac:dyDescent="0.35">
      <c r="A6" s="76"/>
      <c r="B6" s="121"/>
      <c r="C6" s="76"/>
      <c r="D6" s="76"/>
      <c r="E6" s="76"/>
      <c r="F6" s="277"/>
      <c r="G6" s="117" t="s">
        <v>6771</v>
      </c>
      <c r="H6" s="76"/>
      <c r="I6" s="118">
        <v>1100000</v>
      </c>
      <c r="J6" s="76"/>
      <c r="K6" s="76" t="s">
        <v>1147</v>
      </c>
      <c r="L6" s="145">
        <v>2015</v>
      </c>
      <c r="M6" s="174" t="s">
        <v>6772</v>
      </c>
      <c r="N6" s="119">
        <v>2410004800</v>
      </c>
      <c r="O6" s="119"/>
      <c r="P6" s="76" t="s">
        <v>1811</v>
      </c>
      <c r="Q6" s="76" t="s">
        <v>967</v>
      </c>
      <c r="R6" s="76" t="s">
        <v>3926</v>
      </c>
      <c r="S6" s="76"/>
      <c r="T6" s="76"/>
      <c r="U6" s="76"/>
      <c r="V6" s="76"/>
      <c r="W6" s="76"/>
      <c r="X6" s="76" t="s">
        <v>940</v>
      </c>
      <c r="Y6" s="121"/>
      <c r="Z6" s="639">
        <f t="shared" ref="Z6:Z69" si="0">I6*Z$4</f>
        <v>77000.000000000015</v>
      </c>
      <c r="AA6" s="118">
        <f t="shared" ref="AA6:AA69" si="1">I6+Z6</f>
        <v>1177000</v>
      </c>
    </row>
    <row r="7" spans="1:27" x14ac:dyDescent="0.35">
      <c r="A7" s="76"/>
      <c r="B7" s="76"/>
      <c r="C7" s="76"/>
      <c r="D7" s="76"/>
      <c r="E7" s="76"/>
      <c r="F7" s="117"/>
      <c r="G7" s="117" t="s">
        <v>6773</v>
      </c>
      <c r="H7" s="76"/>
      <c r="I7" s="118">
        <v>1100000</v>
      </c>
      <c r="J7" s="76"/>
      <c r="K7" s="76" t="s">
        <v>1147</v>
      </c>
      <c r="L7" s="145">
        <v>2015</v>
      </c>
      <c r="M7" s="174" t="s">
        <v>6774</v>
      </c>
      <c r="N7" s="119">
        <v>2410004800</v>
      </c>
      <c r="O7" s="119"/>
      <c r="P7" s="76" t="s">
        <v>1811</v>
      </c>
      <c r="Q7" s="76" t="s">
        <v>967</v>
      </c>
      <c r="R7" s="76" t="s">
        <v>3926</v>
      </c>
      <c r="S7" s="76"/>
      <c r="T7" s="76"/>
      <c r="U7" s="76"/>
      <c r="V7" s="76"/>
      <c r="W7" s="76"/>
      <c r="X7" s="76" t="s">
        <v>940</v>
      </c>
      <c r="Y7" s="121"/>
      <c r="Z7" s="639">
        <f t="shared" si="0"/>
        <v>77000.000000000015</v>
      </c>
      <c r="AA7" s="118">
        <f t="shared" si="1"/>
        <v>1177000</v>
      </c>
    </row>
    <row r="8" spans="1:27" x14ac:dyDescent="0.35">
      <c r="A8" s="76"/>
      <c r="B8" s="76"/>
      <c r="C8" s="76"/>
      <c r="D8" s="76"/>
      <c r="E8" s="76"/>
      <c r="F8" s="117"/>
      <c r="G8" s="117" t="s">
        <v>6775</v>
      </c>
      <c r="H8" s="76"/>
      <c r="I8" s="118">
        <v>1100000</v>
      </c>
      <c r="J8" s="76"/>
      <c r="K8" s="76" t="s">
        <v>1147</v>
      </c>
      <c r="L8" s="145">
        <v>2015</v>
      </c>
      <c r="M8" s="174" t="s">
        <v>6776</v>
      </c>
      <c r="N8" s="119">
        <v>2410004800</v>
      </c>
      <c r="O8" s="119"/>
      <c r="P8" s="76" t="s">
        <v>1811</v>
      </c>
      <c r="Q8" s="76" t="s">
        <v>967</v>
      </c>
      <c r="R8" s="76" t="s">
        <v>3926</v>
      </c>
      <c r="S8" s="76"/>
      <c r="T8" s="76"/>
      <c r="U8" s="76"/>
      <c r="V8" s="76"/>
      <c r="W8" s="76"/>
      <c r="X8" s="76" t="s">
        <v>940</v>
      </c>
      <c r="Y8" s="121"/>
      <c r="Z8" s="639">
        <f t="shared" si="0"/>
        <v>77000.000000000015</v>
      </c>
      <c r="AA8" s="118">
        <f t="shared" si="1"/>
        <v>1177000</v>
      </c>
    </row>
    <row r="9" spans="1:27" x14ac:dyDescent="0.35">
      <c r="A9" s="76"/>
      <c r="B9" s="76"/>
      <c r="C9" s="76"/>
      <c r="D9" s="76"/>
      <c r="E9" s="76"/>
      <c r="F9" s="73" t="s">
        <v>6777</v>
      </c>
      <c r="G9" s="117" t="s">
        <v>6778</v>
      </c>
      <c r="H9" s="76"/>
      <c r="I9" s="118">
        <v>1100000</v>
      </c>
      <c r="J9" s="76"/>
      <c r="K9" s="76" t="s">
        <v>1147</v>
      </c>
      <c r="L9" s="145">
        <v>2015</v>
      </c>
      <c r="M9" s="174" t="s">
        <v>6779</v>
      </c>
      <c r="N9" s="119">
        <v>2410004800</v>
      </c>
      <c r="O9" s="119"/>
      <c r="P9" s="76" t="s">
        <v>1811</v>
      </c>
      <c r="Q9" s="76" t="s">
        <v>967</v>
      </c>
      <c r="R9" s="76" t="s">
        <v>3926</v>
      </c>
      <c r="S9" s="76"/>
      <c r="T9" s="76"/>
      <c r="U9" s="76"/>
      <c r="V9" s="76"/>
      <c r="W9" s="76"/>
      <c r="X9" s="76" t="s">
        <v>940</v>
      </c>
      <c r="Y9" s="121"/>
      <c r="Z9" s="639">
        <f t="shared" si="0"/>
        <v>77000.000000000015</v>
      </c>
      <c r="AA9" s="118">
        <f t="shared" si="1"/>
        <v>1177000</v>
      </c>
    </row>
    <row r="10" spans="1:27" x14ac:dyDescent="0.35">
      <c r="A10" s="76"/>
      <c r="B10" s="76"/>
      <c r="C10" s="76"/>
      <c r="D10" s="76"/>
      <c r="E10" s="76"/>
      <c r="F10" s="117"/>
      <c r="G10" s="117" t="s">
        <v>6780</v>
      </c>
      <c r="H10" s="76"/>
      <c r="I10" s="118">
        <v>1100000</v>
      </c>
      <c r="J10" s="76"/>
      <c r="K10" s="76" t="s">
        <v>1147</v>
      </c>
      <c r="L10" s="145">
        <v>2015</v>
      </c>
      <c r="M10" s="174" t="s">
        <v>6781</v>
      </c>
      <c r="N10" s="119">
        <v>2410004800</v>
      </c>
      <c r="O10" s="119"/>
      <c r="P10" s="76" t="s">
        <v>1811</v>
      </c>
      <c r="Q10" s="76" t="s">
        <v>967</v>
      </c>
      <c r="R10" s="76" t="s">
        <v>3926</v>
      </c>
      <c r="S10" s="76"/>
      <c r="T10" s="76"/>
      <c r="U10" s="76"/>
      <c r="V10" s="76"/>
      <c r="W10" s="76"/>
      <c r="X10" s="76" t="s">
        <v>940</v>
      </c>
      <c r="Y10" s="121"/>
      <c r="Z10" s="639">
        <f t="shared" si="0"/>
        <v>77000.000000000015</v>
      </c>
      <c r="AA10" s="118">
        <f t="shared" si="1"/>
        <v>1177000</v>
      </c>
    </row>
    <row r="11" spans="1:27" x14ac:dyDescent="0.35">
      <c r="A11" s="76"/>
      <c r="B11" s="76"/>
      <c r="C11" s="76"/>
      <c r="D11" s="76"/>
      <c r="E11" s="76"/>
      <c r="F11" s="117"/>
      <c r="G11" s="117" t="s">
        <v>6782</v>
      </c>
      <c r="H11" s="76"/>
      <c r="I11" s="118">
        <v>1100000</v>
      </c>
      <c r="J11" s="76"/>
      <c r="K11" s="76" t="s">
        <v>1147</v>
      </c>
      <c r="L11" s="145">
        <v>2015</v>
      </c>
      <c r="M11" s="174" t="s">
        <v>6783</v>
      </c>
      <c r="N11" s="119">
        <v>2410004800</v>
      </c>
      <c r="O11" s="119"/>
      <c r="P11" s="76" t="s">
        <v>1811</v>
      </c>
      <c r="Q11" s="76" t="s">
        <v>967</v>
      </c>
      <c r="R11" s="76" t="s">
        <v>3926</v>
      </c>
      <c r="S11" s="76"/>
      <c r="T11" s="76"/>
      <c r="U11" s="76"/>
      <c r="V11" s="76"/>
      <c r="W11" s="76"/>
      <c r="X11" s="76" t="s">
        <v>940</v>
      </c>
      <c r="Y11" s="121"/>
      <c r="Z11" s="639">
        <f t="shared" si="0"/>
        <v>77000.000000000015</v>
      </c>
      <c r="AA11" s="118">
        <f t="shared" si="1"/>
        <v>1177000</v>
      </c>
    </row>
    <row r="12" spans="1:27" x14ac:dyDescent="0.35">
      <c r="A12" s="76"/>
      <c r="B12" s="76"/>
      <c r="C12" s="76"/>
      <c r="D12" s="76"/>
      <c r="E12" s="76"/>
      <c r="F12" s="117"/>
      <c r="G12" s="117" t="s">
        <v>6784</v>
      </c>
      <c r="H12" s="76"/>
      <c r="I12" s="118">
        <v>1100000</v>
      </c>
      <c r="J12" s="76"/>
      <c r="K12" s="76" t="s">
        <v>1147</v>
      </c>
      <c r="L12" s="145">
        <v>2015</v>
      </c>
      <c r="M12" s="174" t="s">
        <v>6785</v>
      </c>
      <c r="N12" s="119">
        <v>2410004800</v>
      </c>
      <c r="O12" s="119"/>
      <c r="P12" s="76" t="s">
        <v>1811</v>
      </c>
      <c r="Q12" s="76" t="s">
        <v>967</v>
      </c>
      <c r="R12" s="76" t="s">
        <v>3926</v>
      </c>
      <c r="S12" s="76"/>
      <c r="T12" s="76"/>
      <c r="U12" s="76"/>
      <c r="V12" s="76"/>
      <c r="W12" s="76"/>
      <c r="X12" s="76" t="s">
        <v>940</v>
      </c>
      <c r="Y12" s="121"/>
      <c r="Z12" s="639">
        <f t="shared" si="0"/>
        <v>77000.000000000015</v>
      </c>
      <c r="AA12" s="118">
        <f t="shared" si="1"/>
        <v>1177000</v>
      </c>
    </row>
    <row r="13" spans="1:27" x14ac:dyDescent="0.35">
      <c r="A13" s="76"/>
      <c r="B13" s="76"/>
      <c r="C13" s="76"/>
      <c r="D13" s="76"/>
      <c r="E13" s="76"/>
      <c r="F13" s="117"/>
      <c r="G13" s="117" t="s">
        <v>6786</v>
      </c>
      <c r="H13" s="76"/>
      <c r="I13" s="118">
        <v>1100000</v>
      </c>
      <c r="J13" s="76"/>
      <c r="K13" s="76" t="s">
        <v>1147</v>
      </c>
      <c r="L13" s="145">
        <v>2015</v>
      </c>
      <c r="M13" s="174" t="s">
        <v>6787</v>
      </c>
      <c r="N13" s="119">
        <v>2410004800</v>
      </c>
      <c r="O13" s="119"/>
      <c r="P13" s="76" t="s">
        <v>1811</v>
      </c>
      <c r="Q13" s="76" t="s">
        <v>967</v>
      </c>
      <c r="R13" s="76" t="s">
        <v>3926</v>
      </c>
      <c r="S13" s="76"/>
      <c r="T13" s="76"/>
      <c r="U13" s="76"/>
      <c r="V13" s="76"/>
      <c r="W13" s="76"/>
      <c r="X13" s="76" t="s">
        <v>940</v>
      </c>
      <c r="Y13" s="121"/>
      <c r="Z13" s="639">
        <f t="shared" si="0"/>
        <v>77000.000000000015</v>
      </c>
      <c r="AA13" s="118">
        <f t="shared" si="1"/>
        <v>1177000</v>
      </c>
    </row>
    <row r="14" spans="1:27" x14ac:dyDescent="0.35">
      <c r="A14" s="76"/>
      <c r="B14" s="76"/>
      <c r="C14" s="76"/>
      <c r="D14" s="76"/>
      <c r="E14" s="76"/>
      <c r="F14" s="81" t="s">
        <v>6788</v>
      </c>
      <c r="G14" s="117" t="s">
        <v>6789</v>
      </c>
      <c r="H14" s="76"/>
      <c r="I14" s="118">
        <v>1100000</v>
      </c>
      <c r="J14" s="76"/>
      <c r="K14" s="76" t="s">
        <v>1147</v>
      </c>
      <c r="L14" s="145">
        <v>2015</v>
      </c>
      <c r="M14" s="174" t="s">
        <v>6790</v>
      </c>
      <c r="N14" s="119">
        <v>2410004800</v>
      </c>
      <c r="O14" s="119"/>
      <c r="P14" s="76" t="s">
        <v>1811</v>
      </c>
      <c r="Q14" s="76" t="s">
        <v>967</v>
      </c>
      <c r="R14" s="76" t="s">
        <v>3926</v>
      </c>
      <c r="S14" s="76"/>
      <c r="T14" s="76"/>
      <c r="U14" s="76"/>
      <c r="V14" s="76"/>
      <c r="W14" s="76"/>
      <c r="X14" s="76" t="s">
        <v>940</v>
      </c>
      <c r="Y14" s="121"/>
      <c r="Z14" s="639">
        <f t="shared" si="0"/>
        <v>77000.000000000015</v>
      </c>
      <c r="AA14" s="118">
        <f t="shared" si="1"/>
        <v>1177000</v>
      </c>
    </row>
    <row r="15" spans="1:27" x14ac:dyDescent="0.35">
      <c r="A15" s="76"/>
      <c r="B15" s="76"/>
      <c r="C15" s="76"/>
      <c r="D15" s="76"/>
      <c r="E15" s="76"/>
      <c r="F15" s="73" t="s">
        <v>6791</v>
      </c>
      <c r="G15" s="117" t="s">
        <v>6792</v>
      </c>
      <c r="H15" s="76"/>
      <c r="I15" s="118">
        <v>1100000</v>
      </c>
      <c r="J15" s="76"/>
      <c r="K15" s="76" t="s">
        <v>1147</v>
      </c>
      <c r="L15" s="145">
        <v>2015</v>
      </c>
      <c r="M15" s="174" t="s">
        <v>6793</v>
      </c>
      <c r="N15" s="119">
        <v>2410004800</v>
      </c>
      <c r="O15" s="119"/>
      <c r="P15" s="76" t="s">
        <v>1811</v>
      </c>
      <c r="Q15" s="76" t="s">
        <v>967</v>
      </c>
      <c r="R15" s="76" t="s">
        <v>3926</v>
      </c>
      <c r="S15" s="76"/>
      <c r="T15" s="76"/>
      <c r="U15" s="76"/>
      <c r="V15" s="76"/>
      <c r="W15" s="76"/>
      <c r="X15" s="76" t="s">
        <v>940</v>
      </c>
      <c r="Y15" s="121"/>
      <c r="Z15" s="639">
        <f t="shared" si="0"/>
        <v>77000.000000000015</v>
      </c>
      <c r="AA15" s="118">
        <f t="shared" si="1"/>
        <v>1177000</v>
      </c>
    </row>
    <row r="16" spans="1:27" x14ac:dyDescent="0.35">
      <c r="A16" s="76"/>
      <c r="B16" s="76"/>
      <c r="C16" s="76"/>
      <c r="D16" s="76"/>
      <c r="E16" s="76"/>
      <c r="F16" s="117"/>
      <c r="G16" s="117" t="s">
        <v>6794</v>
      </c>
      <c r="H16" s="76"/>
      <c r="I16" s="118">
        <v>1100000</v>
      </c>
      <c r="J16" s="76"/>
      <c r="K16" s="76" t="s">
        <v>1147</v>
      </c>
      <c r="L16" s="145">
        <v>2015</v>
      </c>
      <c r="M16" s="174" t="s">
        <v>6795</v>
      </c>
      <c r="N16" s="119">
        <v>2410004800</v>
      </c>
      <c r="O16" s="119"/>
      <c r="P16" s="76" t="s">
        <v>1811</v>
      </c>
      <c r="Q16" s="76" t="s">
        <v>967</v>
      </c>
      <c r="R16" s="76" t="s">
        <v>3926</v>
      </c>
      <c r="S16" s="76"/>
      <c r="T16" s="76"/>
      <c r="U16" s="76"/>
      <c r="V16" s="76"/>
      <c r="W16" s="76"/>
      <c r="X16" s="76" t="s">
        <v>940</v>
      </c>
      <c r="Y16" s="121"/>
      <c r="Z16" s="639">
        <f t="shared" si="0"/>
        <v>77000.000000000015</v>
      </c>
      <c r="AA16" s="118">
        <f t="shared" si="1"/>
        <v>1177000</v>
      </c>
    </row>
    <row r="17" spans="1:27" x14ac:dyDescent="0.35">
      <c r="A17" s="76"/>
      <c r="B17" s="76"/>
      <c r="C17" s="76"/>
      <c r="D17" s="76"/>
      <c r="E17" s="76"/>
      <c r="F17" s="73" t="s">
        <v>6796</v>
      </c>
      <c r="G17" s="117" t="s">
        <v>6797</v>
      </c>
      <c r="H17" s="76"/>
      <c r="I17" s="118">
        <v>1100000</v>
      </c>
      <c r="J17" s="76"/>
      <c r="K17" s="76" t="s">
        <v>1147</v>
      </c>
      <c r="L17" s="145">
        <v>2015</v>
      </c>
      <c r="M17" s="174" t="s">
        <v>6798</v>
      </c>
      <c r="N17" s="119">
        <v>2410004800</v>
      </c>
      <c r="O17" s="119"/>
      <c r="P17" s="76" t="s">
        <v>1811</v>
      </c>
      <c r="Q17" s="76" t="s">
        <v>967</v>
      </c>
      <c r="R17" s="76" t="s">
        <v>3926</v>
      </c>
      <c r="S17" s="76"/>
      <c r="T17" s="76"/>
      <c r="U17" s="76"/>
      <c r="V17" s="76"/>
      <c r="W17" s="76"/>
      <c r="X17" s="76" t="s">
        <v>940</v>
      </c>
      <c r="Y17" s="121"/>
      <c r="Z17" s="639">
        <f t="shared" si="0"/>
        <v>77000.000000000015</v>
      </c>
      <c r="AA17" s="118">
        <f t="shared" si="1"/>
        <v>1177000</v>
      </c>
    </row>
    <row r="18" spans="1:27" x14ac:dyDescent="0.35">
      <c r="A18" s="76"/>
      <c r="B18" s="76"/>
      <c r="C18" s="76"/>
      <c r="D18" s="76"/>
      <c r="E18" s="76"/>
      <c r="F18" s="81" t="s">
        <v>6799</v>
      </c>
      <c r="G18" s="117" t="s">
        <v>6800</v>
      </c>
      <c r="H18" s="76"/>
      <c r="I18" s="118">
        <v>1100000</v>
      </c>
      <c r="J18" s="76"/>
      <c r="K18" s="76" t="s">
        <v>1147</v>
      </c>
      <c r="L18" s="145">
        <v>2015</v>
      </c>
      <c r="M18" s="174" t="s">
        <v>6801</v>
      </c>
      <c r="N18" s="119">
        <v>2410004800</v>
      </c>
      <c r="O18" s="119"/>
      <c r="P18" s="76" t="s">
        <v>1811</v>
      </c>
      <c r="Q18" s="76" t="s">
        <v>967</v>
      </c>
      <c r="R18" s="76" t="s">
        <v>3926</v>
      </c>
      <c r="S18" s="76"/>
      <c r="T18" s="76"/>
      <c r="U18" s="76"/>
      <c r="V18" s="76"/>
      <c r="W18" s="76"/>
      <c r="X18" s="76" t="s">
        <v>940</v>
      </c>
      <c r="Y18" s="121"/>
      <c r="Z18" s="639">
        <f t="shared" si="0"/>
        <v>77000.000000000015</v>
      </c>
      <c r="AA18" s="118">
        <f t="shared" si="1"/>
        <v>1177000</v>
      </c>
    </row>
    <row r="19" spans="1:27" x14ac:dyDescent="0.35">
      <c r="A19" s="76"/>
      <c r="B19" s="76"/>
      <c r="C19" s="76"/>
      <c r="D19" s="76"/>
      <c r="E19" s="76"/>
      <c r="F19" s="81" t="s">
        <v>6802</v>
      </c>
      <c r="G19" s="117" t="s">
        <v>6803</v>
      </c>
      <c r="H19" s="76"/>
      <c r="I19" s="118">
        <v>1100000</v>
      </c>
      <c r="J19" s="76"/>
      <c r="K19" s="76" t="s">
        <v>1147</v>
      </c>
      <c r="L19" s="145">
        <v>2015</v>
      </c>
      <c r="M19" s="174" t="s">
        <v>6804</v>
      </c>
      <c r="N19" s="119">
        <v>2410004800</v>
      </c>
      <c r="O19" s="119"/>
      <c r="P19" s="76" t="s">
        <v>1811</v>
      </c>
      <c r="Q19" s="76" t="s">
        <v>967</v>
      </c>
      <c r="R19" s="76" t="s">
        <v>3926</v>
      </c>
      <c r="S19" s="76"/>
      <c r="T19" s="76"/>
      <c r="U19" s="76"/>
      <c r="V19" s="76"/>
      <c r="W19" s="76"/>
      <c r="X19" s="76" t="s">
        <v>940</v>
      </c>
      <c r="Y19" s="121"/>
      <c r="Z19" s="639">
        <f t="shared" si="0"/>
        <v>77000.000000000015</v>
      </c>
      <c r="AA19" s="118">
        <f t="shared" si="1"/>
        <v>1177000</v>
      </c>
    </row>
    <row r="20" spans="1:27" x14ac:dyDescent="0.35">
      <c r="A20" s="76"/>
      <c r="B20" s="76"/>
      <c r="C20" s="76"/>
      <c r="D20" s="76"/>
      <c r="E20" s="76"/>
      <c r="F20" s="81"/>
      <c r="G20" s="117" t="s">
        <v>6805</v>
      </c>
      <c r="H20" s="76"/>
      <c r="I20" s="118">
        <v>1100000</v>
      </c>
      <c r="J20" s="76"/>
      <c r="K20" s="76" t="s">
        <v>1147</v>
      </c>
      <c r="L20" s="145">
        <v>2015</v>
      </c>
      <c r="M20" s="174" t="s">
        <v>6806</v>
      </c>
      <c r="N20" s="119">
        <v>2410004800</v>
      </c>
      <c r="O20" s="119"/>
      <c r="P20" s="76" t="s">
        <v>1811</v>
      </c>
      <c r="Q20" s="76" t="s">
        <v>967</v>
      </c>
      <c r="R20" s="76" t="s">
        <v>3926</v>
      </c>
      <c r="S20" s="76"/>
      <c r="T20" s="76"/>
      <c r="U20" s="76"/>
      <c r="V20" s="76"/>
      <c r="W20" s="76"/>
      <c r="X20" s="76" t="s">
        <v>940</v>
      </c>
      <c r="Y20" s="121"/>
      <c r="Z20" s="639">
        <f t="shared" si="0"/>
        <v>77000.000000000015</v>
      </c>
      <c r="AA20" s="118">
        <f t="shared" si="1"/>
        <v>1177000</v>
      </c>
    </row>
    <row r="21" spans="1:27" x14ac:dyDescent="0.35">
      <c r="A21" s="76"/>
      <c r="B21" s="76"/>
      <c r="C21" s="76"/>
      <c r="D21" s="76"/>
      <c r="E21" s="76"/>
      <c r="F21" s="117"/>
      <c r="G21" s="117" t="s">
        <v>6807</v>
      </c>
      <c r="H21" s="76"/>
      <c r="I21" s="118">
        <v>1100000</v>
      </c>
      <c r="J21" s="76"/>
      <c r="K21" s="76" t="s">
        <v>1147</v>
      </c>
      <c r="L21" s="145">
        <v>2015</v>
      </c>
      <c r="M21" s="174" t="s">
        <v>6808</v>
      </c>
      <c r="N21" s="119">
        <v>2410004800</v>
      </c>
      <c r="O21" s="119"/>
      <c r="P21" s="76" t="s">
        <v>1811</v>
      </c>
      <c r="Q21" s="76" t="s">
        <v>967</v>
      </c>
      <c r="R21" s="76" t="s">
        <v>3926</v>
      </c>
      <c r="S21" s="76"/>
      <c r="T21" s="76"/>
      <c r="U21" s="76"/>
      <c r="V21" s="76"/>
      <c r="W21" s="76"/>
      <c r="X21" s="76" t="s">
        <v>940</v>
      </c>
      <c r="Y21" s="121"/>
      <c r="Z21" s="639">
        <f t="shared" si="0"/>
        <v>77000.000000000015</v>
      </c>
      <c r="AA21" s="118">
        <f t="shared" si="1"/>
        <v>1177000</v>
      </c>
    </row>
    <row r="22" spans="1:27" x14ac:dyDescent="0.35">
      <c r="A22" s="76"/>
      <c r="B22" s="76"/>
      <c r="C22" s="76"/>
      <c r="D22" s="76"/>
      <c r="E22" s="76"/>
      <c r="F22" s="117"/>
      <c r="G22" s="117" t="s">
        <v>6809</v>
      </c>
      <c r="H22" s="76"/>
      <c r="I22" s="118">
        <v>1100000</v>
      </c>
      <c r="J22" s="76"/>
      <c r="K22" s="76" t="s">
        <v>1147</v>
      </c>
      <c r="L22" s="145">
        <v>2015</v>
      </c>
      <c r="M22" s="174" t="s">
        <v>6810</v>
      </c>
      <c r="N22" s="119">
        <v>2410004800</v>
      </c>
      <c r="O22" s="119"/>
      <c r="P22" s="76" t="s">
        <v>1811</v>
      </c>
      <c r="Q22" s="76" t="s">
        <v>967</v>
      </c>
      <c r="R22" s="76" t="s">
        <v>3926</v>
      </c>
      <c r="S22" s="76"/>
      <c r="T22" s="76"/>
      <c r="U22" s="76"/>
      <c r="V22" s="76"/>
      <c r="W22" s="76"/>
      <c r="X22" s="76" t="s">
        <v>940</v>
      </c>
      <c r="Y22" s="121"/>
      <c r="Z22" s="639">
        <f t="shared" si="0"/>
        <v>77000.000000000015</v>
      </c>
      <c r="AA22" s="118">
        <f t="shared" si="1"/>
        <v>1177000</v>
      </c>
    </row>
    <row r="23" spans="1:27" x14ac:dyDescent="0.35">
      <c r="A23" s="76"/>
      <c r="B23" s="76"/>
      <c r="C23" s="76"/>
      <c r="D23" s="76"/>
      <c r="E23" s="76"/>
      <c r="F23" s="117"/>
      <c r="G23" s="117" t="s">
        <v>6811</v>
      </c>
      <c r="H23" s="76"/>
      <c r="I23" s="118">
        <v>1100000</v>
      </c>
      <c r="J23" s="76"/>
      <c r="K23" s="76" t="s">
        <v>1147</v>
      </c>
      <c r="L23" s="145">
        <v>2015</v>
      </c>
      <c r="M23" s="174" t="s">
        <v>6812</v>
      </c>
      <c r="N23" s="119">
        <v>2410004800</v>
      </c>
      <c r="O23" s="119"/>
      <c r="P23" s="76" t="s">
        <v>1811</v>
      </c>
      <c r="Q23" s="76" t="s">
        <v>967</v>
      </c>
      <c r="R23" s="76" t="s">
        <v>3926</v>
      </c>
      <c r="S23" s="76"/>
      <c r="T23" s="76"/>
      <c r="U23" s="76"/>
      <c r="V23" s="76"/>
      <c r="W23" s="76"/>
      <c r="X23" s="76" t="s">
        <v>940</v>
      </c>
      <c r="Y23" s="121"/>
      <c r="Z23" s="639">
        <f t="shared" si="0"/>
        <v>77000.000000000015</v>
      </c>
      <c r="AA23" s="118">
        <f t="shared" si="1"/>
        <v>1177000</v>
      </c>
    </row>
    <row r="24" spans="1:27" x14ac:dyDescent="0.35">
      <c r="A24" s="76"/>
      <c r="B24" s="76"/>
      <c r="C24" s="76"/>
      <c r="D24" s="76"/>
      <c r="E24" s="76"/>
      <c r="F24" s="117"/>
      <c r="G24" s="117" t="s">
        <v>6813</v>
      </c>
      <c r="H24" s="76"/>
      <c r="I24" s="118">
        <v>1100000</v>
      </c>
      <c r="J24" s="76"/>
      <c r="K24" s="76" t="s">
        <v>1147</v>
      </c>
      <c r="L24" s="145">
        <v>2015</v>
      </c>
      <c r="M24" s="174" t="s">
        <v>6814</v>
      </c>
      <c r="N24" s="119">
        <v>2410004800</v>
      </c>
      <c r="O24" s="119"/>
      <c r="P24" s="76" t="s">
        <v>1811</v>
      </c>
      <c r="Q24" s="76" t="s">
        <v>967</v>
      </c>
      <c r="R24" s="76" t="s">
        <v>3926</v>
      </c>
      <c r="S24" s="76"/>
      <c r="T24" s="76"/>
      <c r="U24" s="76"/>
      <c r="V24" s="76"/>
      <c r="W24" s="76"/>
      <c r="X24" s="76" t="s">
        <v>940</v>
      </c>
      <c r="Y24" s="121"/>
      <c r="Z24" s="639">
        <f t="shared" si="0"/>
        <v>77000.000000000015</v>
      </c>
      <c r="AA24" s="118">
        <f t="shared" si="1"/>
        <v>1177000</v>
      </c>
    </row>
    <row r="25" spans="1:27" x14ac:dyDescent="0.35">
      <c r="A25" s="76"/>
      <c r="B25" s="76"/>
      <c r="C25" s="76"/>
      <c r="D25" s="76"/>
      <c r="E25" s="76"/>
      <c r="F25" s="117"/>
      <c r="G25" s="117" t="s">
        <v>6815</v>
      </c>
      <c r="H25" s="76"/>
      <c r="I25" s="118">
        <v>1100000</v>
      </c>
      <c r="J25" s="76"/>
      <c r="K25" s="76" t="s">
        <v>1147</v>
      </c>
      <c r="L25" s="145">
        <v>2015</v>
      </c>
      <c r="M25" s="174" t="s">
        <v>6816</v>
      </c>
      <c r="N25" s="119">
        <v>2410004800</v>
      </c>
      <c r="O25" s="119"/>
      <c r="P25" s="76" t="s">
        <v>1811</v>
      </c>
      <c r="Q25" s="76" t="s">
        <v>967</v>
      </c>
      <c r="R25" s="76" t="s">
        <v>3926</v>
      </c>
      <c r="S25" s="76"/>
      <c r="T25" s="76"/>
      <c r="U25" s="76"/>
      <c r="V25" s="76"/>
      <c r="W25" s="76"/>
      <c r="X25" s="76" t="s">
        <v>940</v>
      </c>
      <c r="Y25" s="121"/>
      <c r="Z25" s="639">
        <f t="shared" si="0"/>
        <v>77000.000000000015</v>
      </c>
      <c r="AA25" s="118">
        <f t="shared" si="1"/>
        <v>1177000</v>
      </c>
    </row>
    <row r="26" spans="1:27" x14ac:dyDescent="0.35">
      <c r="A26" s="76"/>
      <c r="B26" s="76"/>
      <c r="C26" s="76"/>
      <c r="D26" s="76"/>
      <c r="E26" s="76"/>
      <c r="F26" s="117"/>
      <c r="G26" s="117" t="s">
        <v>6817</v>
      </c>
      <c r="H26" s="76"/>
      <c r="I26" s="118">
        <v>1100000</v>
      </c>
      <c r="J26" s="76"/>
      <c r="K26" s="76" t="s">
        <v>1147</v>
      </c>
      <c r="L26" s="145">
        <v>2015</v>
      </c>
      <c r="M26" s="174" t="s">
        <v>6818</v>
      </c>
      <c r="N26" s="119">
        <v>2410004800</v>
      </c>
      <c r="O26" s="119"/>
      <c r="P26" s="76" t="s">
        <v>1811</v>
      </c>
      <c r="Q26" s="76" t="s">
        <v>967</v>
      </c>
      <c r="R26" s="76" t="s">
        <v>3926</v>
      </c>
      <c r="S26" s="76"/>
      <c r="T26" s="76"/>
      <c r="U26" s="76"/>
      <c r="V26" s="76"/>
      <c r="W26" s="76"/>
      <c r="X26" s="76" t="s">
        <v>940</v>
      </c>
      <c r="Y26" s="121"/>
      <c r="Z26" s="639">
        <f t="shared" si="0"/>
        <v>77000.000000000015</v>
      </c>
      <c r="AA26" s="118">
        <f t="shared" si="1"/>
        <v>1177000</v>
      </c>
    </row>
    <row r="27" spans="1:27" x14ac:dyDescent="0.35">
      <c r="A27" s="76"/>
      <c r="B27" s="76"/>
      <c r="C27" s="76"/>
      <c r="D27" s="76"/>
      <c r="E27" s="76"/>
      <c r="F27" s="117"/>
      <c r="G27" s="117" t="s">
        <v>6819</v>
      </c>
      <c r="H27" s="76"/>
      <c r="I27" s="118">
        <v>1100000</v>
      </c>
      <c r="J27" s="76"/>
      <c r="K27" s="76" t="s">
        <v>1147</v>
      </c>
      <c r="L27" s="145">
        <v>2015</v>
      </c>
      <c r="M27" s="174" t="s">
        <v>6820</v>
      </c>
      <c r="N27" s="119">
        <v>2410004800</v>
      </c>
      <c r="O27" s="119"/>
      <c r="P27" s="76" t="s">
        <v>1811</v>
      </c>
      <c r="Q27" s="76" t="s">
        <v>967</v>
      </c>
      <c r="R27" s="76" t="s">
        <v>3926</v>
      </c>
      <c r="S27" s="76"/>
      <c r="T27" s="76"/>
      <c r="U27" s="76"/>
      <c r="V27" s="76"/>
      <c r="W27" s="76"/>
      <c r="X27" s="76" t="s">
        <v>940</v>
      </c>
      <c r="Y27" s="121"/>
      <c r="Z27" s="639">
        <f t="shared" si="0"/>
        <v>77000.000000000015</v>
      </c>
      <c r="AA27" s="118">
        <f t="shared" si="1"/>
        <v>1177000</v>
      </c>
    </row>
    <row r="28" spans="1:27" x14ac:dyDescent="0.35">
      <c r="A28" s="76"/>
      <c r="B28" s="76"/>
      <c r="C28" s="76"/>
      <c r="D28" s="76"/>
      <c r="E28" s="76"/>
      <c r="F28" s="73" t="s">
        <v>6821</v>
      </c>
      <c r="G28" s="117" t="s">
        <v>6822</v>
      </c>
      <c r="H28" s="76"/>
      <c r="I28" s="118">
        <v>1100000</v>
      </c>
      <c r="J28" s="76"/>
      <c r="K28" s="76" t="s">
        <v>1147</v>
      </c>
      <c r="L28" s="145">
        <v>2015</v>
      </c>
      <c r="M28" s="174" t="s">
        <v>6823</v>
      </c>
      <c r="N28" s="119">
        <v>2410004800</v>
      </c>
      <c r="O28" s="119"/>
      <c r="P28" s="76" t="s">
        <v>1811</v>
      </c>
      <c r="Q28" s="76" t="s">
        <v>967</v>
      </c>
      <c r="R28" s="76" t="s">
        <v>3926</v>
      </c>
      <c r="S28" s="76"/>
      <c r="T28" s="76"/>
      <c r="U28" s="76"/>
      <c r="V28" s="76"/>
      <c r="W28" s="76"/>
      <c r="X28" s="76" t="s">
        <v>940</v>
      </c>
      <c r="Y28" s="121"/>
      <c r="Z28" s="639">
        <f t="shared" si="0"/>
        <v>77000.000000000015</v>
      </c>
      <c r="AA28" s="118">
        <f t="shared" si="1"/>
        <v>1177000</v>
      </c>
    </row>
    <row r="29" spans="1:27" x14ac:dyDescent="0.35">
      <c r="A29" s="76"/>
      <c r="B29" s="76"/>
      <c r="C29" s="76"/>
      <c r="D29" s="76"/>
      <c r="E29" s="76"/>
      <c r="F29" s="117"/>
      <c r="G29" s="117" t="s">
        <v>6824</v>
      </c>
      <c r="H29" s="76"/>
      <c r="I29" s="118">
        <v>1100000</v>
      </c>
      <c r="J29" s="76"/>
      <c r="K29" s="76" t="s">
        <v>1147</v>
      </c>
      <c r="L29" s="145">
        <v>2015</v>
      </c>
      <c r="M29" s="174" t="s">
        <v>6825</v>
      </c>
      <c r="N29" s="119">
        <v>2410004800</v>
      </c>
      <c r="O29" s="119"/>
      <c r="P29" s="76" t="s">
        <v>1811</v>
      </c>
      <c r="Q29" s="76" t="s">
        <v>967</v>
      </c>
      <c r="R29" s="76" t="s">
        <v>3926</v>
      </c>
      <c r="S29" s="76"/>
      <c r="T29" s="76"/>
      <c r="U29" s="76"/>
      <c r="V29" s="76"/>
      <c r="W29" s="76"/>
      <c r="X29" s="76" t="s">
        <v>940</v>
      </c>
      <c r="Y29" s="121"/>
      <c r="Z29" s="639">
        <f t="shared" si="0"/>
        <v>77000.000000000015</v>
      </c>
      <c r="AA29" s="118">
        <f t="shared" si="1"/>
        <v>1177000</v>
      </c>
    </row>
    <row r="30" spans="1:27" x14ac:dyDescent="0.35">
      <c r="A30" s="76"/>
      <c r="B30" s="76"/>
      <c r="C30" s="76"/>
      <c r="D30" s="76"/>
      <c r="E30" s="76"/>
      <c r="F30" s="117"/>
      <c r="G30" s="117" t="s">
        <v>6826</v>
      </c>
      <c r="H30" s="76"/>
      <c r="I30" s="118">
        <v>1100000</v>
      </c>
      <c r="J30" s="76"/>
      <c r="K30" s="76" t="s">
        <v>1147</v>
      </c>
      <c r="L30" s="145">
        <v>2015</v>
      </c>
      <c r="M30" s="174" t="s">
        <v>6827</v>
      </c>
      <c r="N30" s="119">
        <v>2410004800</v>
      </c>
      <c r="O30" s="119"/>
      <c r="P30" s="76" t="s">
        <v>1811</v>
      </c>
      <c r="Q30" s="76" t="s">
        <v>967</v>
      </c>
      <c r="R30" s="76" t="s">
        <v>3926</v>
      </c>
      <c r="S30" s="76"/>
      <c r="T30" s="76"/>
      <c r="U30" s="76"/>
      <c r="V30" s="76"/>
      <c r="W30" s="76"/>
      <c r="X30" s="76" t="s">
        <v>940</v>
      </c>
      <c r="Y30" s="121"/>
      <c r="Z30" s="639">
        <f t="shared" si="0"/>
        <v>77000.000000000015</v>
      </c>
      <c r="AA30" s="118">
        <f t="shared" si="1"/>
        <v>1177000</v>
      </c>
    </row>
    <row r="31" spans="1:27" x14ac:dyDescent="0.35">
      <c r="A31" s="76"/>
      <c r="B31" s="76"/>
      <c r="C31" s="76"/>
      <c r="D31" s="76"/>
      <c r="E31" s="76"/>
      <c r="F31" s="117"/>
      <c r="G31" s="117" t="s">
        <v>6828</v>
      </c>
      <c r="H31" s="76"/>
      <c r="I31" s="118">
        <v>1100000</v>
      </c>
      <c r="J31" s="76"/>
      <c r="K31" s="76" t="s">
        <v>1147</v>
      </c>
      <c r="L31" s="145">
        <v>2015</v>
      </c>
      <c r="M31" s="174" t="s">
        <v>6829</v>
      </c>
      <c r="N31" s="119">
        <v>2410004800</v>
      </c>
      <c r="O31" s="119"/>
      <c r="P31" s="76" t="s">
        <v>1811</v>
      </c>
      <c r="Q31" s="76" t="s">
        <v>967</v>
      </c>
      <c r="R31" s="76" t="s">
        <v>3926</v>
      </c>
      <c r="S31" s="76"/>
      <c r="T31" s="76"/>
      <c r="U31" s="76"/>
      <c r="V31" s="76"/>
      <c r="W31" s="76"/>
      <c r="X31" s="76" t="s">
        <v>940</v>
      </c>
      <c r="Y31" s="121"/>
      <c r="Z31" s="639">
        <f t="shared" si="0"/>
        <v>77000.000000000015</v>
      </c>
      <c r="AA31" s="118">
        <f t="shared" si="1"/>
        <v>1177000</v>
      </c>
    </row>
    <row r="32" spans="1:27" x14ac:dyDescent="0.35">
      <c r="A32" s="76"/>
      <c r="B32" s="76"/>
      <c r="C32" s="76"/>
      <c r="D32" s="76"/>
      <c r="E32" s="76"/>
      <c r="F32" s="117"/>
      <c r="G32" s="117" t="s">
        <v>6830</v>
      </c>
      <c r="H32" s="76"/>
      <c r="I32" s="118">
        <v>1100000</v>
      </c>
      <c r="J32" s="76"/>
      <c r="K32" s="76" t="s">
        <v>1147</v>
      </c>
      <c r="L32" s="145">
        <v>2015</v>
      </c>
      <c r="M32" s="174" t="s">
        <v>6831</v>
      </c>
      <c r="N32" s="119">
        <v>2410004800</v>
      </c>
      <c r="O32" s="119"/>
      <c r="P32" s="76" t="s">
        <v>1811</v>
      </c>
      <c r="Q32" s="76" t="s">
        <v>967</v>
      </c>
      <c r="R32" s="76" t="s">
        <v>3926</v>
      </c>
      <c r="S32" s="76"/>
      <c r="T32" s="76"/>
      <c r="U32" s="76"/>
      <c r="V32" s="76"/>
      <c r="W32" s="76"/>
      <c r="X32" s="76" t="s">
        <v>940</v>
      </c>
      <c r="Y32" s="121"/>
      <c r="Z32" s="639">
        <f t="shared" si="0"/>
        <v>77000.000000000015</v>
      </c>
      <c r="AA32" s="118">
        <f t="shared" si="1"/>
        <v>1177000</v>
      </c>
    </row>
    <row r="33" spans="1:27" x14ac:dyDescent="0.35">
      <c r="A33" s="76"/>
      <c r="B33" s="76"/>
      <c r="C33" s="76"/>
      <c r="D33" s="76"/>
      <c r="E33" s="76"/>
      <c r="F33" s="117"/>
      <c r="G33" s="117" t="s">
        <v>6832</v>
      </c>
      <c r="H33" s="76"/>
      <c r="I33" s="118">
        <v>1100000</v>
      </c>
      <c r="J33" s="76"/>
      <c r="K33" s="76" t="s">
        <v>1147</v>
      </c>
      <c r="L33" s="145">
        <v>2015</v>
      </c>
      <c r="M33" s="174" t="s">
        <v>6833</v>
      </c>
      <c r="N33" s="119">
        <v>2410004800</v>
      </c>
      <c r="O33" s="119"/>
      <c r="P33" s="76" t="s">
        <v>1811</v>
      </c>
      <c r="Q33" s="76" t="s">
        <v>967</v>
      </c>
      <c r="R33" s="76" t="s">
        <v>3926</v>
      </c>
      <c r="S33" s="76"/>
      <c r="T33" s="76"/>
      <c r="U33" s="76"/>
      <c r="V33" s="76"/>
      <c r="W33" s="76"/>
      <c r="X33" s="76" t="s">
        <v>940</v>
      </c>
      <c r="Y33" s="121"/>
      <c r="Z33" s="639">
        <f t="shared" si="0"/>
        <v>77000.000000000015</v>
      </c>
      <c r="AA33" s="118">
        <f t="shared" si="1"/>
        <v>1177000</v>
      </c>
    </row>
    <row r="34" spans="1:27" x14ac:dyDescent="0.35">
      <c r="A34" s="76"/>
      <c r="B34" s="76"/>
      <c r="C34" s="76"/>
      <c r="D34" s="76"/>
      <c r="E34" s="76"/>
      <c r="F34" s="117"/>
      <c r="G34" s="117" t="s">
        <v>6834</v>
      </c>
      <c r="H34" s="76"/>
      <c r="I34" s="118">
        <v>1100000</v>
      </c>
      <c r="J34" s="76"/>
      <c r="K34" s="76" t="s">
        <v>1147</v>
      </c>
      <c r="L34" s="145">
        <v>2015</v>
      </c>
      <c r="M34" s="174" t="s">
        <v>6835</v>
      </c>
      <c r="N34" s="119">
        <v>2410004800</v>
      </c>
      <c r="O34" s="119"/>
      <c r="P34" s="76" t="s">
        <v>1811</v>
      </c>
      <c r="Q34" s="76" t="s">
        <v>967</v>
      </c>
      <c r="R34" s="76" t="s">
        <v>3926</v>
      </c>
      <c r="S34" s="76"/>
      <c r="T34" s="76"/>
      <c r="U34" s="76"/>
      <c r="V34" s="76"/>
      <c r="W34" s="76"/>
      <c r="X34" s="76" t="s">
        <v>940</v>
      </c>
      <c r="Y34" s="121"/>
      <c r="Z34" s="639">
        <f t="shared" si="0"/>
        <v>77000.000000000015</v>
      </c>
      <c r="AA34" s="118">
        <f t="shared" si="1"/>
        <v>1177000</v>
      </c>
    </row>
    <row r="35" spans="1:27" x14ac:dyDescent="0.35">
      <c r="A35" s="76"/>
      <c r="B35" s="76"/>
      <c r="C35" s="76"/>
      <c r="D35" s="76"/>
      <c r="E35" s="76"/>
      <c r="F35" s="117"/>
      <c r="G35" s="117" t="s">
        <v>6836</v>
      </c>
      <c r="H35" s="76"/>
      <c r="I35" s="118">
        <v>1100000</v>
      </c>
      <c r="J35" s="76"/>
      <c r="K35" s="76" t="s">
        <v>1147</v>
      </c>
      <c r="L35" s="145">
        <v>2015</v>
      </c>
      <c r="M35" s="174" t="s">
        <v>6837</v>
      </c>
      <c r="N35" s="119">
        <v>2410004800</v>
      </c>
      <c r="O35" s="119"/>
      <c r="P35" s="76" t="s">
        <v>1811</v>
      </c>
      <c r="Q35" s="76" t="s">
        <v>967</v>
      </c>
      <c r="R35" s="76" t="s">
        <v>3926</v>
      </c>
      <c r="S35" s="76"/>
      <c r="T35" s="76"/>
      <c r="U35" s="76"/>
      <c r="V35" s="76"/>
      <c r="W35" s="76"/>
      <c r="X35" s="76" t="s">
        <v>940</v>
      </c>
      <c r="Y35" s="121"/>
      <c r="Z35" s="639">
        <f t="shared" si="0"/>
        <v>77000.000000000015</v>
      </c>
      <c r="AA35" s="118">
        <f t="shared" si="1"/>
        <v>1177000</v>
      </c>
    </row>
    <row r="36" spans="1:27" x14ac:dyDescent="0.35">
      <c r="A36" s="76"/>
      <c r="B36" s="76"/>
      <c r="C36" s="76"/>
      <c r="D36" s="76"/>
      <c r="E36" s="76"/>
      <c r="F36" s="117"/>
      <c r="G36" s="117" t="s">
        <v>6838</v>
      </c>
      <c r="H36" s="76"/>
      <c r="I36" s="118">
        <v>1100000</v>
      </c>
      <c r="J36" s="76"/>
      <c r="K36" s="76" t="s">
        <v>1147</v>
      </c>
      <c r="L36" s="145">
        <v>2015</v>
      </c>
      <c r="M36" s="174" t="s">
        <v>6839</v>
      </c>
      <c r="N36" s="119">
        <v>2410004800</v>
      </c>
      <c r="O36" s="119"/>
      <c r="P36" s="76" t="s">
        <v>1811</v>
      </c>
      <c r="Q36" s="76" t="s">
        <v>967</v>
      </c>
      <c r="R36" s="76" t="s">
        <v>3926</v>
      </c>
      <c r="S36" s="76"/>
      <c r="T36" s="76"/>
      <c r="U36" s="76"/>
      <c r="V36" s="76"/>
      <c r="W36" s="76"/>
      <c r="X36" s="76" t="s">
        <v>940</v>
      </c>
      <c r="Y36" s="121"/>
      <c r="Z36" s="639">
        <f t="shared" si="0"/>
        <v>77000.000000000015</v>
      </c>
      <c r="AA36" s="118">
        <f t="shared" si="1"/>
        <v>1177000</v>
      </c>
    </row>
    <row r="37" spans="1:27" x14ac:dyDescent="0.35">
      <c r="A37" s="76"/>
      <c r="B37" s="76"/>
      <c r="C37" s="76"/>
      <c r="D37" s="76"/>
      <c r="E37" s="76"/>
      <c r="F37" s="117"/>
      <c r="G37" s="117" t="s">
        <v>6840</v>
      </c>
      <c r="H37" s="76"/>
      <c r="I37" s="118">
        <v>1100000</v>
      </c>
      <c r="J37" s="76"/>
      <c r="K37" s="76" t="s">
        <v>1147</v>
      </c>
      <c r="L37" s="145">
        <v>2015</v>
      </c>
      <c r="M37" s="174" t="s">
        <v>6841</v>
      </c>
      <c r="N37" s="119">
        <v>2410004800</v>
      </c>
      <c r="O37" s="119"/>
      <c r="P37" s="76" t="s">
        <v>1811</v>
      </c>
      <c r="Q37" s="76" t="s">
        <v>967</v>
      </c>
      <c r="R37" s="76" t="s">
        <v>3926</v>
      </c>
      <c r="S37" s="76"/>
      <c r="T37" s="76"/>
      <c r="U37" s="76"/>
      <c r="V37" s="76"/>
      <c r="W37" s="76"/>
      <c r="X37" s="76" t="s">
        <v>940</v>
      </c>
      <c r="Y37" s="121"/>
      <c r="Z37" s="639">
        <f t="shared" si="0"/>
        <v>77000.000000000015</v>
      </c>
      <c r="AA37" s="118">
        <f t="shared" si="1"/>
        <v>1177000</v>
      </c>
    </row>
    <row r="38" spans="1:27" x14ac:dyDescent="0.35">
      <c r="A38" s="76"/>
      <c r="B38" s="76"/>
      <c r="C38" s="76"/>
      <c r="D38" s="76"/>
      <c r="E38" s="76"/>
      <c r="F38" s="117"/>
      <c r="G38" s="117" t="s">
        <v>6842</v>
      </c>
      <c r="H38" s="76"/>
      <c r="I38" s="118">
        <v>1100000</v>
      </c>
      <c r="J38" s="76"/>
      <c r="K38" s="76" t="s">
        <v>1147</v>
      </c>
      <c r="L38" s="145">
        <v>2015</v>
      </c>
      <c r="M38" s="174" t="s">
        <v>6843</v>
      </c>
      <c r="N38" s="119">
        <v>2410004800</v>
      </c>
      <c r="O38" s="119"/>
      <c r="P38" s="76" t="s">
        <v>1811</v>
      </c>
      <c r="Q38" s="76" t="s">
        <v>967</v>
      </c>
      <c r="R38" s="76" t="s">
        <v>3926</v>
      </c>
      <c r="S38" s="76"/>
      <c r="T38" s="76"/>
      <c r="U38" s="76"/>
      <c r="V38" s="76"/>
      <c r="W38" s="76"/>
      <c r="X38" s="76" t="s">
        <v>940</v>
      </c>
      <c r="Y38" s="121"/>
      <c r="Z38" s="639">
        <f t="shared" si="0"/>
        <v>77000.000000000015</v>
      </c>
      <c r="AA38" s="118">
        <f t="shared" si="1"/>
        <v>1177000</v>
      </c>
    </row>
    <row r="39" spans="1:27" x14ac:dyDescent="0.35">
      <c r="A39" s="76"/>
      <c r="B39" s="76"/>
      <c r="C39" s="76"/>
      <c r="D39" s="76"/>
      <c r="E39" s="76"/>
      <c r="F39" s="117"/>
      <c r="G39" s="117" t="s">
        <v>6844</v>
      </c>
      <c r="H39" s="76"/>
      <c r="I39" s="118">
        <v>1100000</v>
      </c>
      <c r="J39" s="76"/>
      <c r="K39" s="76" t="s">
        <v>1147</v>
      </c>
      <c r="L39" s="145">
        <v>2015</v>
      </c>
      <c r="M39" s="174" t="s">
        <v>6845</v>
      </c>
      <c r="N39" s="119">
        <v>2410004800</v>
      </c>
      <c r="O39" s="119"/>
      <c r="P39" s="76" t="s">
        <v>1811</v>
      </c>
      <c r="Q39" s="76" t="s">
        <v>967</v>
      </c>
      <c r="R39" s="76" t="s">
        <v>3926</v>
      </c>
      <c r="S39" s="76"/>
      <c r="T39" s="76"/>
      <c r="U39" s="76"/>
      <c r="V39" s="76"/>
      <c r="W39" s="76"/>
      <c r="X39" s="76" t="s">
        <v>940</v>
      </c>
      <c r="Y39" s="121"/>
      <c r="Z39" s="639">
        <f t="shared" si="0"/>
        <v>77000.000000000015</v>
      </c>
      <c r="AA39" s="118">
        <f t="shared" si="1"/>
        <v>1177000</v>
      </c>
    </row>
    <row r="40" spans="1:27" x14ac:dyDescent="0.35">
      <c r="A40" s="76"/>
      <c r="B40" s="76"/>
      <c r="C40" s="76"/>
      <c r="D40" s="76"/>
      <c r="E40" s="76"/>
      <c r="F40" s="117"/>
      <c r="G40" s="117" t="s">
        <v>6846</v>
      </c>
      <c r="H40" s="76"/>
      <c r="I40" s="118">
        <v>1100000</v>
      </c>
      <c r="J40" s="76"/>
      <c r="K40" s="76" t="s">
        <v>1147</v>
      </c>
      <c r="L40" s="145">
        <v>2015</v>
      </c>
      <c r="M40" s="174" t="s">
        <v>6847</v>
      </c>
      <c r="N40" s="119">
        <v>2410004800</v>
      </c>
      <c r="O40" s="119"/>
      <c r="P40" s="76" t="s">
        <v>1811</v>
      </c>
      <c r="Q40" s="76" t="s">
        <v>967</v>
      </c>
      <c r="R40" s="76" t="s">
        <v>3926</v>
      </c>
      <c r="S40" s="76"/>
      <c r="T40" s="76"/>
      <c r="U40" s="76"/>
      <c r="V40" s="76"/>
      <c r="W40" s="76"/>
      <c r="X40" s="76" t="s">
        <v>940</v>
      </c>
      <c r="Y40" s="121"/>
      <c r="Z40" s="639">
        <f t="shared" si="0"/>
        <v>77000.000000000015</v>
      </c>
      <c r="AA40" s="118">
        <f t="shared" si="1"/>
        <v>1177000</v>
      </c>
    </row>
    <row r="41" spans="1:27" x14ac:dyDescent="0.35">
      <c r="A41" s="76"/>
      <c r="B41" s="76"/>
      <c r="C41" s="76"/>
      <c r="D41" s="76"/>
      <c r="E41" s="76"/>
      <c r="F41" s="81" t="s">
        <v>6848</v>
      </c>
      <c r="G41" s="117" t="s">
        <v>6849</v>
      </c>
      <c r="H41" s="76"/>
      <c r="I41" s="118">
        <v>1100000</v>
      </c>
      <c r="J41" s="76"/>
      <c r="K41" s="76" t="s">
        <v>1147</v>
      </c>
      <c r="L41" s="145">
        <v>2015</v>
      </c>
      <c r="M41" s="174" t="s">
        <v>6850</v>
      </c>
      <c r="N41" s="119">
        <v>2410004800</v>
      </c>
      <c r="O41" s="119"/>
      <c r="P41" s="76" t="s">
        <v>1811</v>
      </c>
      <c r="Q41" s="76" t="s">
        <v>967</v>
      </c>
      <c r="R41" s="76" t="s">
        <v>3926</v>
      </c>
      <c r="S41" s="76"/>
      <c r="T41" s="76"/>
      <c r="U41" s="76"/>
      <c r="V41" s="76"/>
      <c r="W41" s="76"/>
      <c r="X41" s="76" t="s">
        <v>940</v>
      </c>
      <c r="Y41" s="121"/>
      <c r="Z41" s="639">
        <f t="shared" si="0"/>
        <v>77000.000000000015</v>
      </c>
      <c r="AA41" s="118">
        <f t="shared" si="1"/>
        <v>1177000</v>
      </c>
    </row>
    <row r="42" spans="1:27" x14ac:dyDescent="0.35">
      <c r="A42" s="76"/>
      <c r="B42" s="76"/>
      <c r="C42" s="76"/>
      <c r="D42" s="76"/>
      <c r="E42" s="76"/>
      <c r="F42" s="73" t="s">
        <v>6851</v>
      </c>
      <c r="G42" s="117" t="s">
        <v>6852</v>
      </c>
      <c r="H42" s="76"/>
      <c r="I42" s="118">
        <v>1100000</v>
      </c>
      <c r="J42" s="76"/>
      <c r="K42" s="76" t="s">
        <v>1147</v>
      </c>
      <c r="L42" s="145">
        <v>2015</v>
      </c>
      <c r="M42" s="174" t="s">
        <v>6853</v>
      </c>
      <c r="N42" s="119">
        <v>2410004800</v>
      </c>
      <c r="O42" s="119"/>
      <c r="P42" s="76" t="s">
        <v>1811</v>
      </c>
      <c r="Q42" s="76" t="s">
        <v>967</v>
      </c>
      <c r="R42" s="76" t="s">
        <v>3926</v>
      </c>
      <c r="S42" s="76"/>
      <c r="T42" s="76"/>
      <c r="U42" s="76"/>
      <c r="V42" s="76"/>
      <c r="W42" s="76"/>
      <c r="X42" s="76" t="s">
        <v>940</v>
      </c>
      <c r="Y42" s="121"/>
      <c r="Z42" s="639">
        <f t="shared" si="0"/>
        <v>77000.000000000015</v>
      </c>
      <c r="AA42" s="118">
        <f t="shared" si="1"/>
        <v>1177000</v>
      </c>
    </row>
    <row r="43" spans="1:27" x14ac:dyDescent="0.35">
      <c r="A43" s="76"/>
      <c r="B43" s="76"/>
      <c r="C43" s="76"/>
      <c r="D43" s="76"/>
      <c r="E43" s="76"/>
      <c r="F43" s="73"/>
      <c r="G43" s="176" t="s">
        <v>994</v>
      </c>
      <c r="H43" s="123"/>
      <c r="I43" s="124">
        <f>SUM(I5:I42)</f>
        <v>41800000</v>
      </c>
      <c r="J43" s="76"/>
      <c r="K43" s="76"/>
      <c r="L43" s="145"/>
      <c r="M43" s="174"/>
      <c r="N43" s="119"/>
      <c r="O43" s="119"/>
      <c r="P43" s="76"/>
      <c r="Q43" s="76"/>
      <c r="R43" s="76"/>
      <c r="S43" s="76"/>
      <c r="T43" s="76"/>
      <c r="U43" s="76"/>
      <c r="V43" s="76"/>
      <c r="W43" s="76"/>
      <c r="X43" s="76"/>
      <c r="Y43" s="121"/>
      <c r="Z43" s="639">
        <f t="shared" si="0"/>
        <v>2926000.0000000005</v>
      </c>
      <c r="AA43" s="124">
        <f t="shared" si="1"/>
        <v>44726000</v>
      </c>
    </row>
    <row r="44" spans="1:27" x14ac:dyDescent="0.35">
      <c r="A44" s="64"/>
      <c r="B44" s="64"/>
      <c r="C44" s="64"/>
      <c r="D44" s="64"/>
      <c r="E44" s="64"/>
      <c r="F44" s="96"/>
      <c r="G44" s="96" t="s">
        <v>6854</v>
      </c>
      <c r="H44" s="64"/>
      <c r="I44" s="67"/>
      <c r="J44" s="64"/>
      <c r="K44" s="64"/>
      <c r="L44" s="159"/>
      <c r="M44" s="180"/>
      <c r="N44" s="68"/>
      <c r="O44" s="68"/>
      <c r="P44" s="64"/>
      <c r="Q44" s="64"/>
      <c r="R44" s="64"/>
      <c r="S44" s="64"/>
      <c r="T44" s="64"/>
      <c r="U44" s="64"/>
      <c r="V44" s="64"/>
      <c r="W44" s="64"/>
      <c r="X44" s="64"/>
      <c r="Y44" s="115"/>
      <c r="Z44" s="639">
        <f t="shared" si="0"/>
        <v>0</v>
      </c>
      <c r="AA44" s="67">
        <f t="shared" si="1"/>
        <v>0</v>
      </c>
    </row>
    <row r="45" spans="1:27" x14ac:dyDescent="0.35">
      <c r="A45" s="76"/>
      <c r="B45" s="76"/>
      <c r="C45" s="76"/>
      <c r="D45" s="76"/>
      <c r="E45" s="76"/>
      <c r="F45" s="117"/>
      <c r="G45" s="117" t="s">
        <v>6855</v>
      </c>
      <c r="H45" s="76"/>
      <c r="I45" s="118">
        <v>300000</v>
      </c>
      <c r="J45" s="76"/>
      <c r="K45" s="76" t="s">
        <v>1062</v>
      </c>
      <c r="L45" s="145" t="s">
        <v>1063</v>
      </c>
      <c r="M45" s="174" t="s">
        <v>1074</v>
      </c>
      <c r="N45" s="119">
        <v>1150640047</v>
      </c>
      <c r="O45" s="119"/>
      <c r="P45" s="76"/>
      <c r="Q45" s="76" t="s">
        <v>1065</v>
      </c>
      <c r="R45" s="76" t="s">
        <v>1066</v>
      </c>
      <c r="S45" s="76"/>
      <c r="T45" s="76"/>
      <c r="U45" s="76"/>
      <c r="V45" s="76"/>
      <c r="W45" s="76"/>
      <c r="X45" s="76"/>
      <c r="Y45" s="121" t="s">
        <v>6856</v>
      </c>
      <c r="Z45" s="639">
        <f t="shared" si="0"/>
        <v>21000.000000000004</v>
      </c>
      <c r="AA45" s="118">
        <f t="shared" si="1"/>
        <v>321000</v>
      </c>
    </row>
    <row r="46" spans="1:27" x14ac:dyDescent="0.35">
      <c r="A46" s="76"/>
      <c r="B46" s="76"/>
      <c r="C46" s="76"/>
      <c r="D46" s="76"/>
      <c r="E46" s="76"/>
      <c r="F46" s="117"/>
      <c r="G46" s="117" t="s">
        <v>6857</v>
      </c>
      <c r="H46" s="76"/>
      <c r="I46" s="118">
        <v>300000</v>
      </c>
      <c r="J46" s="76"/>
      <c r="K46" s="76" t="s">
        <v>1147</v>
      </c>
      <c r="L46" s="145" t="s">
        <v>1063</v>
      </c>
      <c r="M46" s="174" t="s">
        <v>6528</v>
      </c>
      <c r="N46" s="119" t="s">
        <v>6858</v>
      </c>
      <c r="O46" s="119"/>
      <c r="P46" s="76"/>
      <c r="Q46" s="76" t="s">
        <v>1071</v>
      </c>
      <c r="R46" s="76" t="s">
        <v>1066</v>
      </c>
      <c r="S46" s="76"/>
      <c r="T46" s="76"/>
      <c r="U46" s="76"/>
      <c r="V46" s="76"/>
      <c r="W46" s="76"/>
      <c r="X46" s="76"/>
      <c r="Y46" s="633"/>
      <c r="Z46" s="639">
        <f t="shared" si="0"/>
        <v>21000.000000000004</v>
      </c>
      <c r="AA46" s="118">
        <f t="shared" si="1"/>
        <v>321000</v>
      </c>
    </row>
    <row r="47" spans="1:27" x14ac:dyDescent="0.35">
      <c r="A47" s="76"/>
      <c r="B47" s="76"/>
      <c r="C47" s="76"/>
      <c r="D47" s="76"/>
      <c r="E47" s="76"/>
      <c r="F47" s="117"/>
      <c r="G47" s="117" t="s">
        <v>6859</v>
      </c>
      <c r="H47" s="76"/>
      <c r="I47" s="118">
        <v>300000</v>
      </c>
      <c r="J47" s="76"/>
      <c r="K47" s="76" t="s">
        <v>1062</v>
      </c>
      <c r="L47" s="145" t="s">
        <v>1063</v>
      </c>
      <c r="M47" s="174" t="s">
        <v>5022</v>
      </c>
      <c r="N47" s="119">
        <v>1150650014</v>
      </c>
      <c r="O47" s="119"/>
      <c r="P47" s="76"/>
      <c r="Q47" s="76" t="s">
        <v>1065</v>
      </c>
      <c r="R47" s="76" t="s">
        <v>1066</v>
      </c>
      <c r="S47" s="76"/>
      <c r="T47" s="76"/>
      <c r="U47" s="76"/>
      <c r="V47" s="76"/>
      <c r="W47" s="76"/>
      <c r="X47" s="76"/>
      <c r="Y47" s="633"/>
      <c r="Z47" s="639">
        <f t="shared" si="0"/>
        <v>21000.000000000004</v>
      </c>
      <c r="AA47" s="118">
        <f t="shared" si="1"/>
        <v>321000</v>
      </c>
    </row>
    <row r="48" spans="1:27" x14ac:dyDescent="0.35">
      <c r="A48" s="76"/>
      <c r="B48" s="76"/>
      <c r="C48" s="76"/>
      <c r="D48" s="76"/>
      <c r="E48" s="76"/>
      <c r="F48" s="117"/>
      <c r="G48" s="117" t="s">
        <v>6860</v>
      </c>
      <c r="H48" s="76"/>
      <c r="I48" s="118">
        <v>300000</v>
      </c>
      <c r="J48" s="76"/>
      <c r="K48" s="76" t="s">
        <v>6861</v>
      </c>
      <c r="L48" s="145" t="s">
        <v>1063</v>
      </c>
      <c r="M48" s="174" t="s">
        <v>6862</v>
      </c>
      <c r="N48" s="119" t="s">
        <v>6863</v>
      </c>
      <c r="O48" s="119"/>
      <c r="P48" s="76"/>
      <c r="Q48" s="76" t="s">
        <v>1065</v>
      </c>
      <c r="R48" s="76" t="s">
        <v>3507</v>
      </c>
      <c r="S48" s="76"/>
      <c r="T48" s="76"/>
      <c r="U48" s="76"/>
      <c r="V48" s="76"/>
      <c r="W48" s="76"/>
      <c r="X48" s="76"/>
      <c r="Y48" s="633"/>
      <c r="Z48" s="639">
        <f t="shared" si="0"/>
        <v>21000.000000000004</v>
      </c>
      <c r="AA48" s="118">
        <f t="shared" si="1"/>
        <v>321000</v>
      </c>
    </row>
    <row r="49" spans="1:27" x14ac:dyDescent="0.35">
      <c r="A49" s="76"/>
      <c r="B49" s="76"/>
      <c r="C49" s="76"/>
      <c r="D49" s="76"/>
      <c r="E49" s="76"/>
      <c r="F49" s="117"/>
      <c r="G49" s="117" t="s">
        <v>6849</v>
      </c>
      <c r="H49" s="76"/>
      <c r="I49" s="118">
        <v>300000</v>
      </c>
      <c r="J49" s="76"/>
      <c r="K49" s="76" t="s">
        <v>1062</v>
      </c>
      <c r="L49" s="145" t="s">
        <v>1063</v>
      </c>
      <c r="M49" s="174" t="s">
        <v>1074</v>
      </c>
      <c r="N49" s="119">
        <v>1150620075</v>
      </c>
      <c r="O49" s="119"/>
      <c r="P49" s="76"/>
      <c r="Q49" s="76" t="s">
        <v>1065</v>
      </c>
      <c r="R49" s="76" t="s">
        <v>1066</v>
      </c>
      <c r="S49" s="76"/>
      <c r="T49" s="76"/>
      <c r="U49" s="76"/>
      <c r="V49" s="76"/>
      <c r="W49" s="76"/>
      <c r="X49" s="76"/>
      <c r="Y49" s="121" t="s">
        <v>6856</v>
      </c>
      <c r="Z49" s="639">
        <f t="shared" si="0"/>
        <v>21000.000000000004</v>
      </c>
      <c r="AA49" s="118">
        <f t="shared" si="1"/>
        <v>321000</v>
      </c>
    </row>
    <row r="50" spans="1:27" x14ac:dyDescent="0.35">
      <c r="A50" s="76"/>
      <c r="B50" s="76"/>
      <c r="C50" s="76"/>
      <c r="D50" s="76"/>
      <c r="E50" s="76"/>
      <c r="F50" s="117"/>
      <c r="G50" s="117" t="s">
        <v>6849</v>
      </c>
      <c r="H50" s="76"/>
      <c r="I50" s="118">
        <v>300000</v>
      </c>
      <c r="J50" s="76"/>
      <c r="K50" s="76" t="s">
        <v>6864</v>
      </c>
      <c r="L50" s="145" t="s">
        <v>1063</v>
      </c>
      <c r="M50" s="174" t="s">
        <v>6865</v>
      </c>
      <c r="N50" s="119" t="s">
        <v>1522</v>
      </c>
      <c r="O50" s="119"/>
      <c r="P50" s="76"/>
      <c r="Q50" s="119" t="s">
        <v>1522</v>
      </c>
      <c r="R50" s="76" t="s">
        <v>1066</v>
      </c>
      <c r="S50" s="76"/>
      <c r="T50" s="76"/>
      <c r="U50" s="76"/>
      <c r="V50" s="76"/>
      <c r="W50" s="76"/>
      <c r="X50" s="76"/>
      <c r="Y50" s="633"/>
      <c r="Z50" s="639">
        <f t="shared" si="0"/>
        <v>21000.000000000004</v>
      </c>
      <c r="AA50" s="118">
        <f t="shared" si="1"/>
        <v>321000</v>
      </c>
    </row>
    <row r="51" spans="1:27" x14ac:dyDescent="0.35">
      <c r="A51" s="76"/>
      <c r="B51" s="76"/>
      <c r="C51" s="76"/>
      <c r="D51" s="76"/>
      <c r="E51" s="76"/>
      <c r="F51" s="117"/>
      <c r="G51" s="117" t="s">
        <v>6849</v>
      </c>
      <c r="H51" s="76"/>
      <c r="I51" s="118">
        <v>300000</v>
      </c>
      <c r="J51" s="76"/>
      <c r="K51" s="76" t="s">
        <v>1062</v>
      </c>
      <c r="L51" s="145" t="s">
        <v>1063</v>
      </c>
      <c r="M51" s="174" t="s">
        <v>5022</v>
      </c>
      <c r="N51" s="119">
        <v>1150650013</v>
      </c>
      <c r="O51" s="119"/>
      <c r="P51" s="76"/>
      <c r="Q51" s="76" t="s">
        <v>1065</v>
      </c>
      <c r="R51" s="76" t="s">
        <v>1066</v>
      </c>
      <c r="S51" s="76"/>
      <c r="T51" s="76"/>
      <c r="U51" s="76"/>
      <c r="V51" s="76"/>
      <c r="W51" s="76"/>
      <c r="X51" s="76"/>
      <c r="Y51" s="633"/>
      <c r="Z51" s="639">
        <f t="shared" si="0"/>
        <v>21000.000000000004</v>
      </c>
      <c r="AA51" s="118">
        <f t="shared" si="1"/>
        <v>321000</v>
      </c>
    </row>
    <row r="52" spans="1:27" x14ac:dyDescent="0.35">
      <c r="A52" s="76"/>
      <c r="B52" s="76"/>
      <c r="C52" s="76"/>
      <c r="D52" s="76"/>
      <c r="E52" s="76"/>
      <c r="F52" s="117"/>
      <c r="G52" s="117" t="s">
        <v>6849</v>
      </c>
      <c r="H52" s="76"/>
      <c r="I52" s="118">
        <v>300000</v>
      </c>
      <c r="J52" s="76"/>
      <c r="K52" s="76" t="s">
        <v>6861</v>
      </c>
      <c r="L52" s="145" t="s">
        <v>1063</v>
      </c>
      <c r="M52" s="174" t="s">
        <v>6862</v>
      </c>
      <c r="N52" s="119" t="s">
        <v>6866</v>
      </c>
      <c r="O52" s="119"/>
      <c r="P52" s="76"/>
      <c r="Q52" s="76" t="s">
        <v>1065</v>
      </c>
      <c r="R52" s="76" t="s">
        <v>3507</v>
      </c>
      <c r="S52" s="76"/>
      <c r="T52" s="76"/>
      <c r="U52" s="76"/>
      <c r="V52" s="76"/>
      <c r="W52" s="76"/>
      <c r="X52" s="76"/>
      <c r="Y52" s="633"/>
      <c r="Z52" s="639">
        <f t="shared" si="0"/>
        <v>21000.000000000004</v>
      </c>
      <c r="AA52" s="118">
        <f t="shared" si="1"/>
        <v>321000</v>
      </c>
    </row>
    <row r="53" spans="1:27" x14ac:dyDescent="0.35">
      <c r="A53" s="76"/>
      <c r="B53" s="76"/>
      <c r="C53" s="76"/>
      <c r="D53" s="76"/>
      <c r="E53" s="76"/>
      <c r="F53" s="117"/>
      <c r="G53" s="117" t="s">
        <v>6867</v>
      </c>
      <c r="H53" s="76"/>
      <c r="I53" s="118">
        <v>300000</v>
      </c>
      <c r="J53" s="76"/>
      <c r="K53" s="76" t="s">
        <v>1062</v>
      </c>
      <c r="L53" s="145" t="s">
        <v>1063</v>
      </c>
      <c r="M53" s="174" t="s">
        <v>1074</v>
      </c>
      <c r="N53" s="119">
        <v>1150620073</v>
      </c>
      <c r="O53" s="119"/>
      <c r="P53" s="76"/>
      <c r="Q53" s="76" t="s">
        <v>1065</v>
      </c>
      <c r="R53" s="76" t="s">
        <v>1066</v>
      </c>
      <c r="S53" s="76"/>
      <c r="T53" s="76"/>
      <c r="U53" s="76"/>
      <c r="V53" s="76"/>
      <c r="W53" s="76"/>
      <c r="X53" s="76"/>
      <c r="Y53" s="121" t="s">
        <v>6868</v>
      </c>
      <c r="Z53" s="639">
        <f t="shared" si="0"/>
        <v>21000.000000000004</v>
      </c>
      <c r="AA53" s="118">
        <f t="shared" si="1"/>
        <v>321000</v>
      </c>
    </row>
    <row r="54" spans="1:27" x14ac:dyDescent="0.35">
      <c r="A54" s="76"/>
      <c r="B54" s="76"/>
      <c r="C54" s="76"/>
      <c r="D54" s="76"/>
      <c r="E54" s="76"/>
      <c r="F54" s="117"/>
      <c r="G54" s="117" t="s">
        <v>6869</v>
      </c>
      <c r="H54" s="76"/>
      <c r="I54" s="118">
        <v>300000</v>
      </c>
      <c r="J54" s="76"/>
      <c r="K54" s="76" t="s">
        <v>1147</v>
      </c>
      <c r="L54" s="145" t="s">
        <v>1063</v>
      </c>
      <c r="M54" s="174" t="s">
        <v>6870</v>
      </c>
      <c r="N54" s="119" t="s">
        <v>6871</v>
      </c>
      <c r="O54" s="119"/>
      <c r="P54" s="76"/>
      <c r="Q54" s="76" t="s">
        <v>1065</v>
      </c>
      <c r="R54" s="76" t="s">
        <v>1066</v>
      </c>
      <c r="S54" s="76"/>
      <c r="T54" s="76"/>
      <c r="U54" s="76"/>
      <c r="V54" s="76"/>
      <c r="W54" s="76"/>
      <c r="X54" s="76"/>
      <c r="Y54" s="633"/>
      <c r="Z54" s="639">
        <f t="shared" si="0"/>
        <v>21000.000000000004</v>
      </c>
      <c r="AA54" s="118">
        <f t="shared" si="1"/>
        <v>321000</v>
      </c>
    </row>
    <row r="55" spans="1:27" x14ac:dyDescent="0.35">
      <c r="A55" s="76"/>
      <c r="B55" s="76"/>
      <c r="C55" s="76"/>
      <c r="D55" s="76"/>
      <c r="E55" s="76"/>
      <c r="F55" s="117"/>
      <c r="G55" s="117" t="s">
        <v>6872</v>
      </c>
      <c r="H55" s="76"/>
      <c r="I55" s="118">
        <v>300000</v>
      </c>
      <c r="J55" s="76"/>
      <c r="K55" s="76" t="s">
        <v>1062</v>
      </c>
      <c r="L55" s="145" t="s">
        <v>1063</v>
      </c>
      <c r="M55" s="174" t="s">
        <v>6873</v>
      </c>
      <c r="N55" s="119">
        <v>1150630091</v>
      </c>
      <c r="O55" s="119"/>
      <c r="P55" s="76"/>
      <c r="Q55" s="76" t="s">
        <v>1065</v>
      </c>
      <c r="R55" s="76" t="s">
        <v>1066</v>
      </c>
      <c r="S55" s="76"/>
      <c r="T55" s="76"/>
      <c r="U55" s="76"/>
      <c r="V55" s="76"/>
      <c r="W55" s="76"/>
      <c r="X55" s="76"/>
      <c r="Y55" s="633"/>
      <c r="Z55" s="639">
        <f t="shared" si="0"/>
        <v>21000.000000000004</v>
      </c>
      <c r="AA55" s="118">
        <f t="shared" si="1"/>
        <v>321000</v>
      </c>
    </row>
    <row r="56" spans="1:27" x14ac:dyDescent="0.35">
      <c r="A56" s="76"/>
      <c r="B56" s="76"/>
      <c r="C56" s="76"/>
      <c r="D56" s="76"/>
      <c r="E56" s="76"/>
      <c r="F56" s="117"/>
      <c r="G56" s="117" t="s">
        <v>6874</v>
      </c>
      <c r="H56" s="76"/>
      <c r="I56" s="118">
        <v>300000</v>
      </c>
      <c r="J56" s="76"/>
      <c r="K56" s="76" t="s">
        <v>1147</v>
      </c>
      <c r="L56" s="145" t="s">
        <v>1063</v>
      </c>
      <c r="M56" s="174" t="s">
        <v>6875</v>
      </c>
      <c r="N56" s="119" t="s">
        <v>6876</v>
      </c>
      <c r="O56" s="119"/>
      <c r="P56" s="76"/>
      <c r="Q56" s="76" t="s">
        <v>1065</v>
      </c>
      <c r="R56" s="76" t="s">
        <v>1066</v>
      </c>
      <c r="S56" s="76"/>
      <c r="T56" s="76"/>
      <c r="U56" s="76"/>
      <c r="V56" s="76"/>
      <c r="W56" s="76"/>
      <c r="X56" s="76"/>
      <c r="Y56" s="633"/>
      <c r="Z56" s="639">
        <f t="shared" si="0"/>
        <v>21000.000000000004</v>
      </c>
      <c r="AA56" s="118">
        <f t="shared" si="1"/>
        <v>321000</v>
      </c>
    </row>
    <row r="57" spans="1:27" x14ac:dyDescent="0.35">
      <c r="A57" s="76"/>
      <c r="B57" s="76"/>
      <c r="C57" s="76"/>
      <c r="D57" s="76"/>
      <c r="E57" s="76"/>
      <c r="F57" s="117"/>
      <c r="G57" s="117" t="s">
        <v>6877</v>
      </c>
      <c r="H57" s="76"/>
      <c r="I57" s="118">
        <v>300000</v>
      </c>
      <c r="J57" s="76"/>
      <c r="K57" s="76" t="s">
        <v>1062</v>
      </c>
      <c r="L57" s="145" t="s">
        <v>1063</v>
      </c>
      <c r="M57" s="119" t="s">
        <v>1074</v>
      </c>
      <c r="N57" s="174" t="s">
        <v>6878</v>
      </c>
      <c r="O57" s="119"/>
      <c r="P57" s="76"/>
      <c r="Q57" s="76" t="s">
        <v>1065</v>
      </c>
      <c r="R57" s="76" t="s">
        <v>1066</v>
      </c>
      <c r="S57" s="76"/>
      <c r="T57" s="76"/>
      <c r="U57" s="76"/>
      <c r="V57" s="76"/>
      <c r="W57" s="76"/>
      <c r="X57" s="76"/>
      <c r="Y57" s="121" t="s">
        <v>6856</v>
      </c>
      <c r="Z57" s="639">
        <f t="shared" si="0"/>
        <v>21000.000000000004</v>
      </c>
      <c r="AA57" s="118">
        <f t="shared" si="1"/>
        <v>321000</v>
      </c>
    </row>
    <row r="58" spans="1:27" x14ac:dyDescent="0.35">
      <c r="A58" s="76"/>
      <c r="B58" s="76"/>
      <c r="C58" s="76"/>
      <c r="D58" s="76"/>
      <c r="E58" s="76"/>
      <c r="F58" s="117"/>
      <c r="G58" s="117" t="s">
        <v>6879</v>
      </c>
      <c r="H58" s="76"/>
      <c r="I58" s="118">
        <v>300000</v>
      </c>
      <c r="J58" s="76"/>
      <c r="K58" s="76" t="s">
        <v>1062</v>
      </c>
      <c r="L58" s="145" t="s">
        <v>1063</v>
      </c>
      <c r="M58" s="119" t="s">
        <v>3278</v>
      </c>
      <c r="N58" s="174" t="s">
        <v>6880</v>
      </c>
      <c r="O58" s="119"/>
      <c r="P58" s="76"/>
      <c r="Q58" s="76" t="s">
        <v>1065</v>
      </c>
      <c r="R58" s="76" t="s">
        <v>1066</v>
      </c>
      <c r="S58" s="76"/>
      <c r="T58" s="76"/>
      <c r="U58" s="76"/>
      <c r="V58" s="76"/>
      <c r="W58" s="76"/>
      <c r="X58" s="76"/>
      <c r="Y58" s="633"/>
      <c r="Z58" s="639">
        <f t="shared" si="0"/>
        <v>21000.000000000004</v>
      </c>
      <c r="AA58" s="118">
        <f t="shared" si="1"/>
        <v>321000</v>
      </c>
    </row>
    <row r="59" spans="1:27" x14ac:dyDescent="0.35">
      <c r="A59" s="76"/>
      <c r="B59" s="76"/>
      <c r="C59" s="76"/>
      <c r="D59" s="76"/>
      <c r="E59" s="76"/>
      <c r="F59" s="117"/>
      <c r="G59" s="117" t="s">
        <v>6881</v>
      </c>
      <c r="H59" s="76"/>
      <c r="I59" s="118">
        <v>300000</v>
      </c>
      <c r="J59" s="76"/>
      <c r="K59" s="76" t="s">
        <v>1062</v>
      </c>
      <c r="L59" s="145" t="s">
        <v>1063</v>
      </c>
      <c r="M59" s="119" t="s">
        <v>5022</v>
      </c>
      <c r="N59" s="174" t="s">
        <v>6882</v>
      </c>
      <c r="O59" s="119"/>
      <c r="P59" s="76"/>
      <c r="Q59" s="76" t="s">
        <v>1065</v>
      </c>
      <c r="R59" s="76" t="s">
        <v>1066</v>
      </c>
      <c r="S59" s="76"/>
      <c r="T59" s="76"/>
      <c r="U59" s="76"/>
      <c r="V59" s="76"/>
      <c r="W59" s="76"/>
      <c r="X59" s="76"/>
      <c r="Y59" s="633"/>
      <c r="Z59" s="639">
        <f t="shared" si="0"/>
        <v>21000.000000000004</v>
      </c>
      <c r="AA59" s="118">
        <f t="shared" si="1"/>
        <v>321000</v>
      </c>
    </row>
    <row r="60" spans="1:27" x14ac:dyDescent="0.35">
      <c r="A60" s="76"/>
      <c r="B60" s="76"/>
      <c r="C60" s="76"/>
      <c r="D60" s="76"/>
      <c r="E60" s="76"/>
      <c r="F60" s="117"/>
      <c r="G60" s="117" t="s">
        <v>6883</v>
      </c>
      <c r="H60" s="76"/>
      <c r="I60" s="118">
        <v>300000</v>
      </c>
      <c r="J60" s="76"/>
      <c r="K60" s="76" t="s">
        <v>6861</v>
      </c>
      <c r="L60" s="145" t="s">
        <v>1063</v>
      </c>
      <c r="M60" s="174" t="s">
        <v>6862</v>
      </c>
      <c r="N60" s="119" t="s">
        <v>6884</v>
      </c>
      <c r="O60" s="119"/>
      <c r="P60" s="76"/>
      <c r="Q60" s="76" t="s">
        <v>1065</v>
      </c>
      <c r="R60" s="76" t="s">
        <v>3507</v>
      </c>
      <c r="S60" s="76"/>
      <c r="T60" s="76"/>
      <c r="U60" s="76"/>
      <c r="V60" s="76"/>
      <c r="W60" s="76"/>
      <c r="X60" s="76"/>
      <c r="Y60" s="633"/>
      <c r="Z60" s="639">
        <f t="shared" si="0"/>
        <v>21000.000000000004</v>
      </c>
      <c r="AA60" s="118">
        <f t="shared" si="1"/>
        <v>321000</v>
      </c>
    </row>
    <row r="61" spans="1:27" x14ac:dyDescent="0.35">
      <c r="A61" s="76"/>
      <c r="B61" s="76"/>
      <c r="C61" s="76"/>
      <c r="D61" s="76"/>
      <c r="E61" s="76"/>
      <c r="F61" s="117"/>
      <c r="G61" s="117" t="s">
        <v>6842</v>
      </c>
      <c r="H61" s="76"/>
      <c r="I61" s="118">
        <v>300000</v>
      </c>
      <c r="J61" s="76"/>
      <c r="K61" s="76" t="s">
        <v>1062</v>
      </c>
      <c r="L61" s="145" t="s">
        <v>1063</v>
      </c>
      <c r="M61" s="174" t="s">
        <v>1074</v>
      </c>
      <c r="N61" s="119">
        <v>1150630067</v>
      </c>
      <c r="O61" s="119"/>
      <c r="P61" s="76"/>
      <c r="Q61" s="76" t="s">
        <v>1065</v>
      </c>
      <c r="R61" s="76" t="s">
        <v>1066</v>
      </c>
      <c r="S61" s="76"/>
      <c r="T61" s="76"/>
      <c r="U61" s="76"/>
      <c r="V61" s="76"/>
      <c r="W61" s="76"/>
      <c r="X61" s="76"/>
      <c r="Y61" s="121" t="s">
        <v>6856</v>
      </c>
      <c r="Z61" s="639">
        <f t="shared" si="0"/>
        <v>21000.000000000004</v>
      </c>
      <c r="AA61" s="118">
        <f t="shared" si="1"/>
        <v>321000</v>
      </c>
    </row>
    <row r="62" spans="1:27" x14ac:dyDescent="0.35">
      <c r="A62" s="76"/>
      <c r="B62" s="76"/>
      <c r="C62" s="76"/>
      <c r="D62" s="76"/>
      <c r="E62" s="76"/>
      <c r="F62" s="117"/>
      <c r="G62" s="117" t="s">
        <v>6842</v>
      </c>
      <c r="H62" s="76"/>
      <c r="I62" s="118">
        <v>300000</v>
      </c>
      <c r="J62" s="76"/>
      <c r="K62" s="76" t="s">
        <v>1147</v>
      </c>
      <c r="L62" s="145" t="s">
        <v>1063</v>
      </c>
      <c r="M62" s="174" t="s">
        <v>6528</v>
      </c>
      <c r="N62" s="119" t="s">
        <v>6885</v>
      </c>
      <c r="O62" s="119"/>
      <c r="P62" s="76"/>
      <c r="Q62" s="76" t="s">
        <v>1065</v>
      </c>
      <c r="R62" s="76" t="s">
        <v>1066</v>
      </c>
      <c r="S62" s="76"/>
      <c r="T62" s="76"/>
      <c r="U62" s="76"/>
      <c r="V62" s="76"/>
      <c r="W62" s="76"/>
      <c r="X62" s="76"/>
      <c r="Y62" s="633"/>
      <c r="Z62" s="639">
        <f t="shared" si="0"/>
        <v>21000.000000000004</v>
      </c>
      <c r="AA62" s="118">
        <f t="shared" si="1"/>
        <v>321000</v>
      </c>
    </row>
    <row r="63" spans="1:27" x14ac:dyDescent="0.35">
      <c r="A63" s="76"/>
      <c r="B63" s="76"/>
      <c r="C63" s="76"/>
      <c r="D63" s="76"/>
      <c r="E63" s="76"/>
      <c r="F63" s="117"/>
      <c r="G63" s="117" t="s">
        <v>6886</v>
      </c>
      <c r="H63" s="76"/>
      <c r="I63" s="118">
        <v>300000</v>
      </c>
      <c r="J63" s="76"/>
      <c r="K63" s="76" t="s">
        <v>1062</v>
      </c>
      <c r="L63" s="145" t="s">
        <v>1063</v>
      </c>
      <c r="M63" s="174" t="s">
        <v>5022</v>
      </c>
      <c r="N63" s="119">
        <v>1150650007</v>
      </c>
      <c r="O63" s="119"/>
      <c r="P63" s="76"/>
      <c r="Q63" s="76" t="s">
        <v>1065</v>
      </c>
      <c r="R63" s="76" t="s">
        <v>1066</v>
      </c>
      <c r="S63" s="76"/>
      <c r="T63" s="76"/>
      <c r="U63" s="76"/>
      <c r="V63" s="76"/>
      <c r="W63" s="76"/>
      <c r="X63" s="76"/>
      <c r="Y63" s="633"/>
      <c r="Z63" s="639">
        <f t="shared" si="0"/>
        <v>21000.000000000004</v>
      </c>
      <c r="AA63" s="118">
        <f t="shared" si="1"/>
        <v>321000</v>
      </c>
    </row>
    <row r="64" spans="1:27" x14ac:dyDescent="0.35">
      <c r="A64" s="76"/>
      <c r="B64" s="76"/>
      <c r="C64" s="76"/>
      <c r="D64" s="76"/>
      <c r="E64" s="76"/>
      <c r="F64" s="117"/>
      <c r="G64" s="117" t="s">
        <v>6842</v>
      </c>
      <c r="H64" s="76"/>
      <c r="I64" s="118">
        <v>300000</v>
      </c>
      <c r="J64" s="76"/>
      <c r="K64" s="76" t="s">
        <v>6861</v>
      </c>
      <c r="L64" s="145" t="s">
        <v>1063</v>
      </c>
      <c r="M64" s="174" t="s">
        <v>6862</v>
      </c>
      <c r="N64" s="119" t="s">
        <v>6887</v>
      </c>
      <c r="O64" s="119"/>
      <c r="P64" s="76"/>
      <c r="Q64" s="76" t="s">
        <v>1065</v>
      </c>
      <c r="R64" s="76" t="s">
        <v>3507</v>
      </c>
      <c r="S64" s="76"/>
      <c r="T64" s="76"/>
      <c r="U64" s="76"/>
      <c r="V64" s="76"/>
      <c r="W64" s="76"/>
      <c r="X64" s="76"/>
      <c r="Y64" s="633"/>
      <c r="Z64" s="639">
        <f t="shared" si="0"/>
        <v>21000.000000000004</v>
      </c>
      <c r="AA64" s="118">
        <f t="shared" si="1"/>
        <v>321000</v>
      </c>
    </row>
    <row r="65" spans="1:27" x14ac:dyDescent="0.35">
      <c r="A65" s="76"/>
      <c r="B65" s="76"/>
      <c r="C65" s="76"/>
      <c r="D65" s="76"/>
      <c r="E65" s="76"/>
      <c r="F65" s="117"/>
      <c r="G65" s="117" t="s">
        <v>6888</v>
      </c>
      <c r="H65" s="76"/>
      <c r="I65" s="118">
        <v>300000</v>
      </c>
      <c r="J65" s="76"/>
      <c r="K65" s="76" t="s">
        <v>1062</v>
      </c>
      <c r="L65" s="145" t="s">
        <v>1063</v>
      </c>
      <c r="M65" s="174" t="s">
        <v>1074</v>
      </c>
      <c r="N65" s="119">
        <v>1150620077</v>
      </c>
      <c r="O65" s="119"/>
      <c r="P65" s="76"/>
      <c r="Q65" s="76" t="s">
        <v>1065</v>
      </c>
      <c r="R65" s="76" t="s">
        <v>1066</v>
      </c>
      <c r="S65" s="76"/>
      <c r="T65" s="76"/>
      <c r="U65" s="76"/>
      <c r="V65" s="76"/>
      <c r="W65" s="76"/>
      <c r="X65" s="76"/>
      <c r="Y65" s="121" t="s">
        <v>6856</v>
      </c>
      <c r="Z65" s="639">
        <f t="shared" si="0"/>
        <v>21000.000000000004</v>
      </c>
      <c r="AA65" s="118">
        <f t="shared" si="1"/>
        <v>321000</v>
      </c>
    </row>
    <row r="66" spans="1:27" x14ac:dyDescent="0.35">
      <c r="A66" s="76"/>
      <c r="B66" s="76"/>
      <c r="C66" s="76"/>
      <c r="D66" s="76"/>
      <c r="E66" s="76"/>
      <c r="F66" s="117"/>
      <c r="G66" s="117" t="s">
        <v>6889</v>
      </c>
      <c r="H66" s="76"/>
      <c r="I66" s="118">
        <v>300000</v>
      </c>
      <c r="J66" s="76"/>
      <c r="K66" s="76" t="s">
        <v>1062</v>
      </c>
      <c r="L66" s="145" t="s">
        <v>1063</v>
      </c>
      <c r="M66" s="174" t="s">
        <v>3278</v>
      </c>
      <c r="N66" s="119">
        <v>1150640197</v>
      </c>
      <c r="O66" s="119"/>
      <c r="P66" s="76"/>
      <c r="Q66" s="76" t="s">
        <v>1065</v>
      </c>
      <c r="R66" s="76" t="s">
        <v>1066</v>
      </c>
      <c r="S66" s="76"/>
      <c r="T66" s="76"/>
      <c r="U66" s="76"/>
      <c r="V66" s="76"/>
      <c r="W66" s="76"/>
      <c r="X66" s="76"/>
      <c r="Y66" s="633"/>
      <c r="Z66" s="639">
        <f t="shared" si="0"/>
        <v>21000.000000000004</v>
      </c>
      <c r="AA66" s="118">
        <f t="shared" si="1"/>
        <v>321000</v>
      </c>
    </row>
    <row r="67" spans="1:27" x14ac:dyDescent="0.35">
      <c r="A67" s="76"/>
      <c r="B67" s="76"/>
      <c r="C67" s="76"/>
      <c r="D67" s="76"/>
      <c r="E67" s="76"/>
      <c r="F67" s="117"/>
      <c r="G67" s="117" t="s">
        <v>6890</v>
      </c>
      <c r="H67" s="76"/>
      <c r="I67" s="118">
        <v>300000</v>
      </c>
      <c r="J67" s="76"/>
      <c r="K67" s="76" t="s">
        <v>1062</v>
      </c>
      <c r="L67" s="145" t="s">
        <v>1063</v>
      </c>
      <c r="M67" s="174" t="s">
        <v>5022</v>
      </c>
      <c r="N67" s="119">
        <v>1150650003</v>
      </c>
      <c r="O67" s="119"/>
      <c r="P67" s="76"/>
      <c r="Q67" s="76" t="s">
        <v>1065</v>
      </c>
      <c r="R67" s="76" t="s">
        <v>1066</v>
      </c>
      <c r="S67" s="76"/>
      <c r="T67" s="76"/>
      <c r="U67" s="76"/>
      <c r="V67" s="76"/>
      <c r="W67" s="76"/>
      <c r="X67" s="76"/>
      <c r="Y67" s="633"/>
      <c r="Z67" s="639">
        <f t="shared" si="0"/>
        <v>21000.000000000004</v>
      </c>
      <c r="AA67" s="118">
        <f t="shared" si="1"/>
        <v>321000</v>
      </c>
    </row>
    <row r="68" spans="1:27" x14ac:dyDescent="0.35">
      <c r="A68" s="76"/>
      <c r="B68" s="76"/>
      <c r="C68" s="76"/>
      <c r="D68" s="76"/>
      <c r="E68" s="76"/>
      <c r="F68" s="117"/>
      <c r="G68" s="117" t="s">
        <v>6891</v>
      </c>
      <c r="H68" s="76"/>
      <c r="I68" s="118">
        <v>300000</v>
      </c>
      <c r="J68" s="76"/>
      <c r="K68" s="76" t="s">
        <v>6861</v>
      </c>
      <c r="L68" s="145" t="s">
        <v>1063</v>
      </c>
      <c r="M68" s="174" t="s">
        <v>6862</v>
      </c>
      <c r="N68" s="119" t="s">
        <v>6892</v>
      </c>
      <c r="O68" s="119"/>
      <c r="P68" s="76"/>
      <c r="Q68" s="76" t="s">
        <v>1065</v>
      </c>
      <c r="R68" s="76" t="s">
        <v>3507</v>
      </c>
      <c r="S68" s="76"/>
      <c r="T68" s="76"/>
      <c r="U68" s="76"/>
      <c r="V68" s="76"/>
      <c r="W68" s="76"/>
      <c r="X68" s="76"/>
      <c r="Y68" s="633"/>
      <c r="Z68" s="639">
        <f t="shared" si="0"/>
        <v>21000.000000000004</v>
      </c>
      <c r="AA68" s="118">
        <f t="shared" si="1"/>
        <v>321000</v>
      </c>
    </row>
    <row r="69" spans="1:27" x14ac:dyDescent="0.35">
      <c r="A69" s="76"/>
      <c r="B69" s="76"/>
      <c r="C69" s="76"/>
      <c r="D69" s="76"/>
      <c r="E69" s="76"/>
      <c r="F69" s="117"/>
      <c r="G69" s="117" t="s">
        <v>6893</v>
      </c>
      <c r="H69" s="76"/>
      <c r="I69" s="118">
        <v>300000</v>
      </c>
      <c r="J69" s="76"/>
      <c r="K69" s="76" t="s">
        <v>1062</v>
      </c>
      <c r="L69" s="145" t="s">
        <v>1063</v>
      </c>
      <c r="M69" s="174" t="s">
        <v>1074</v>
      </c>
      <c r="N69" s="119">
        <v>1150640051</v>
      </c>
      <c r="O69" s="119"/>
      <c r="P69" s="76"/>
      <c r="Q69" s="76" t="s">
        <v>1065</v>
      </c>
      <c r="R69" s="76" t="s">
        <v>1066</v>
      </c>
      <c r="S69" s="76"/>
      <c r="T69" s="76"/>
      <c r="U69" s="76"/>
      <c r="V69" s="76"/>
      <c r="W69" s="76"/>
      <c r="X69" s="76"/>
      <c r="Y69" s="121" t="s">
        <v>6856</v>
      </c>
      <c r="Z69" s="639">
        <f t="shared" si="0"/>
        <v>21000.000000000004</v>
      </c>
      <c r="AA69" s="118">
        <f t="shared" si="1"/>
        <v>321000</v>
      </c>
    </row>
    <row r="70" spans="1:27" x14ac:dyDescent="0.35">
      <c r="A70" s="76"/>
      <c r="B70" s="76"/>
      <c r="C70" s="76"/>
      <c r="D70" s="76"/>
      <c r="E70" s="76"/>
      <c r="F70" s="117"/>
      <c r="G70" s="117" t="s">
        <v>6894</v>
      </c>
      <c r="H70" s="76"/>
      <c r="I70" s="118">
        <v>300000</v>
      </c>
      <c r="J70" s="76"/>
      <c r="K70" s="76" t="s">
        <v>1062</v>
      </c>
      <c r="L70" s="145" t="s">
        <v>1063</v>
      </c>
      <c r="M70" s="174" t="s">
        <v>3278</v>
      </c>
      <c r="N70" s="119">
        <v>1150640190</v>
      </c>
      <c r="O70" s="119"/>
      <c r="P70" s="76"/>
      <c r="Q70" s="76" t="s">
        <v>1065</v>
      </c>
      <c r="R70" s="76" t="s">
        <v>1066</v>
      </c>
      <c r="S70" s="76"/>
      <c r="T70" s="76"/>
      <c r="U70" s="76"/>
      <c r="V70" s="76"/>
      <c r="W70" s="76"/>
      <c r="X70" s="76"/>
      <c r="Y70" s="633"/>
      <c r="Z70" s="639">
        <f t="shared" ref="Z70:Z133" si="2">I70*Z$4</f>
        <v>21000.000000000004</v>
      </c>
      <c r="AA70" s="118">
        <f t="shared" ref="AA70:AA133" si="3">I70+Z70</f>
        <v>321000</v>
      </c>
    </row>
    <row r="71" spans="1:27" x14ac:dyDescent="0.35">
      <c r="A71" s="76"/>
      <c r="B71" s="76"/>
      <c r="C71" s="76"/>
      <c r="D71" s="76"/>
      <c r="E71" s="76"/>
      <c r="F71" s="117"/>
      <c r="G71" s="117" t="s">
        <v>6895</v>
      </c>
      <c r="H71" s="76"/>
      <c r="I71" s="118">
        <v>300000</v>
      </c>
      <c r="J71" s="76"/>
      <c r="K71" s="76" t="s">
        <v>1062</v>
      </c>
      <c r="L71" s="145" t="s">
        <v>1063</v>
      </c>
      <c r="M71" s="174" t="s">
        <v>5022</v>
      </c>
      <c r="N71" s="119">
        <v>1150630022</v>
      </c>
      <c r="O71" s="119"/>
      <c r="P71" s="76"/>
      <c r="Q71" s="76" t="s">
        <v>1065</v>
      </c>
      <c r="R71" s="76" t="s">
        <v>1066</v>
      </c>
      <c r="S71" s="76"/>
      <c r="T71" s="76"/>
      <c r="U71" s="76"/>
      <c r="V71" s="76"/>
      <c r="W71" s="76"/>
      <c r="X71" s="76"/>
      <c r="Y71" s="633"/>
      <c r="Z71" s="639">
        <f t="shared" si="2"/>
        <v>21000.000000000004</v>
      </c>
      <c r="AA71" s="118">
        <f t="shared" si="3"/>
        <v>321000</v>
      </c>
    </row>
    <row r="72" spans="1:27" x14ac:dyDescent="0.35">
      <c r="A72" s="76"/>
      <c r="B72" s="76"/>
      <c r="C72" s="76"/>
      <c r="D72" s="76"/>
      <c r="E72" s="76"/>
      <c r="F72" s="117"/>
      <c r="G72" s="117" t="s">
        <v>6896</v>
      </c>
      <c r="H72" s="76"/>
      <c r="I72" s="118">
        <v>300000</v>
      </c>
      <c r="J72" s="76"/>
      <c r="K72" s="76" t="s">
        <v>6861</v>
      </c>
      <c r="L72" s="145" t="s">
        <v>1063</v>
      </c>
      <c r="M72" s="174" t="s">
        <v>6862</v>
      </c>
      <c r="N72" s="119" t="s">
        <v>6897</v>
      </c>
      <c r="O72" s="119"/>
      <c r="P72" s="76"/>
      <c r="Q72" s="76" t="s">
        <v>1065</v>
      </c>
      <c r="R72" s="76" t="s">
        <v>3507</v>
      </c>
      <c r="S72" s="76"/>
      <c r="T72" s="76"/>
      <c r="U72" s="76"/>
      <c r="V72" s="76"/>
      <c r="W72" s="76"/>
      <c r="X72" s="76"/>
      <c r="Y72" s="633"/>
      <c r="Z72" s="639">
        <f t="shared" si="2"/>
        <v>21000.000000000004</v>
      </c>
      <c r="AA72" s="118">
        <f t="shared" si="3"/>
        <v>321000</v>
      </c>
    </row>
    <row r="73" spans="1:27" x14ac:dyDescent="0.35">
      <c r="A73" s="76"/>
      <c r="B73" s="76"/>
      <c r="C73" s="76"/>
      <c r="D73" s="76"/>
      <c r="E73" s="76"/>
      <c r="F73" s="117"/>
      <c r="G73" s="117" t="s">
        <v>6898</v>
      </c>
      <c r="H73" s="76"/>
      <c r="I73" s="118">
        <v>300000</v>
      </c>
      <c r="J73" s="76"/>
      <c r="K73" s="76" t="s">
        <v>1062</v>
      </c>
      <c r="L73" s="145" t="s">
        <v>1063</v>
      </c>
      <c r="M73" s="174" t="s">
        <v>1074</v>
      </c>
      <c r="N73" s="119">
        <v>1150640041</v>
      </c>
      <c r="O73" s="119"/>
      <c r="P73" s="76"/>
      <c r="Q73" s="76" t="s">
        <v>1065</v>
      </c>
      <c r="R73" s="76" t="s">
        <v>1066</v>
      </c>
      <c r="S73" s="76"/>
      <c r="T73" s="76"/>
      <c r="U73" s="76"/>
      <c r="V73" s="76"/>
      <c r="W73" s="76"/>
      <c r="X73" s="76"/>
      <c r="Y73" s="116" t="s">
        <v>1085</v>
      </c>
      <c r="Z73" s="639">
        <f t="shared" si="2"/>
        <v>21000.000000000004</v>
      </c>
      <c r="AA73" s="118">
        <f t="shared" si="3"/>
        <v>321000</v>
      </c>
    </row>
    <row r="74" spans="1:27" x14ac:dyDescent="0.35">
      <c r="A74" s="76"/>
      <c r="B74" s="76"/>
      <c r="C74" s="76"/>
      <c r="D74" s="76"/>
      <c r="E74" s="76"/>
      <c r="F74" s="117"/>
      <c r="G74" s="117" t="s">
        <v>6899</v>
      </c>
      <c r="H74" s="76"/>
      <c r="I74" s="118">
        <v>300000</v>
      </c>
      <c r="J74" s="76"/>
      <c r="K74" s="76" t="s">
        <v>1147</v>
      </c>
      <c r="L74" s="145" t="s">
        <v>1063</v>
      </c>
      <c r="M74" s="174" t="s">
        <v>6900</v>
      </c>
      <c r="N74" s="119" t="s">
        <v>6901</v>
      </c>
      <c r="O74" s="119"/>
      <c r="P74" s="76"/>
      <c r="Q74" s="76" t="s">
        <v>1065</v>
      </c>
      <c r="R74" s="76" t="s">
        <v>1066</v>
      </c>
      <c r="S74" s="76"/>
      <c r="T74" s="76"/>
      <c r="U74" s="76"/>
      <c r="V74" s="76"/>
      <c r="W74" s="76"/>
      <c r="X74" s="76"/>
      <c r="Y74" s="633"/>
      <c r="Z74" s="639">
        <f t="shared" si="2"/>
        <v>21000.000000000004</v>
      </c>
      <c r="AA74" s="118">
        <f t="shared" si="3"/>
        <v>321000</v>
      </c>
    </row>
    <row r="75" spans="1:27" x14ac:dyDescent="0.35">
      <c r="A75" s="76"/>
      <c r="B75" s="76"/>
      <c r="C75" s="76"/>
      <c r="D75" s="76"/>
      <c r="E75" s="76"/>
      <c r="F75" s="117"/>
      <c r="G75" s="117" t="s">
        <v>6902</v>
      </c>
      <c r="H75" s="76"/>
      <c r="I75" s="118">
        <v>300000</v>
      </c>
      <c r="J75" s="76"/>
      <c r="K75" s="76" t="s">
        <v>1062</v>
      </c>
      <c r="L75" s="145" t="s">
        <v>1063</v>
      </c>
      <c r="M75" s="174" t="s">
        <v>3301</v>
      </c>
      <c r="N75" s="119">
        <v>3150640186</v>
      </c>
      <c r="O75" s="119"/>
      <c r="P75" s="76"/>
      <c r="Q75" s="76" t="s">
        <v>1065</v>
      </c>
      <c r="R75" s="76" t="s">
        <v>1066</v>
      </c>
      <c r="S75" s="76"/>
      <c r="T75" s="76"/>
      <c r="U75" s="76"/>
      <c r="V75" s="76"/>
      <c r="W75" s="76"/>
      <c r="X75" s="76"/>
      <c r="Y75" s="633"/>
      <c r="Z75" s="639">
        <f t="shared" si="2"/>
        <v>21000.000000000004</v>
      </c>
      <c r="AA75" s="118">
        <f t="shared" si="3"/>
        <v>321000</v>
      </c>
    </row>
    <row r="76" spans="1:27" x14ac:dyDescent="0.35">
      <c r="A76" s="76"/>
      <c r="B76" s="76"/>
      <c r="C76" s="76"/>
      <c r="D76" s="76"/>
      <c r="E76" s="76"/>
      <c r="F76" s="117"/>
      <c r="G76" s="117" t="s">
        <v>6903</v>
      </c>
      <c r="H76" s="76"/>
      <c r="I76" s="118">
        <v>300000</v>
      </c>
      <c r="J76" s="76"/>
      <c r="K76" s="76" t="s">
        <v>1062</v>
      </c>
      <c r="L76" s="145" t="s">
        <v>1063</v>
      </c>
      <c r="M76" s="174" t="s">
        <v>1074</v>
      </c>
      <c r="N76" s="119">
        <v>1150640038</v>
      </c>
      <c r="O76" s="119"/>
      <c r="P76" s="76"/>
      <c r="Q76" s="76" t="s">
        <v>1065</v>
      </c>
      <c r="R76" s="76" t="s">
        <v>1066</v>
      </c>
      <c r="S76" s="76"/>
      <c r="T76" s="76"/>
      <c r="U76" s="76"/>
      <c r="V76" s="76"/>
      <c r="W76" s="76"/>
      <c r="X76" s="76"/>
      <c r="Y76" s="116" t="s">
        <v>6904</v>
      </c>
      <c r="Z76" s="639">
        <f t="shared" si="2"/>
        <v>21000.000000000004</v>
      </c>
      <c r="AA76" s="118">
        <f t="shared" si="3"/>
        <v>321000</v>
      </c>
    </row>
    <row r="77" spans="1:27" x14ac:dyDescent="0.35">
      <c r="A77" s="76"/>
      <c r="B77" s="76"/>
      <c r="C77" s="76"/>
      <c r="D77" s="76"/>
      <c r="E77" s="76"/>
      <c r="F77" s="117"/>
      <c r="G77" s="117" t="s">
        <v>6905</v>
      </c>
      <c r="H77" s="76"/>
      <c r="I77" s="118">
        <v>300000</v>
      </c>
      <c r="J77" s="76"/>
      <c r="K77" s="76" t="s">
        <v>1147</v>
      </c>
      <c r="L77" s="145" t="s">
        <v>1063</v>
      </c>
      <c r="M77" s="174" t="s">
        <v>6900</v>
      </c>
      <c r="N77" s="119" t="s">
        <v>6906</v>
      </c>
      <c r="O77" s="119"/>
      <c r="P77" s="76"/>
      <c r="Q77" s="76" t="s">
        <v>1065</v>
      </c>
      <c r="R77" s="76" t="s">
        <v>1066</v>
      </c>
      <c r="S77" s="76"/>
      <c r="T77" s="76"/>
      <c r="U77" s="76"/>
      <c r="V77" s="76"/>
      <c r="W77" s="76"/>
      <c r="X77" s="76"/>
      <c r="Y77" s="633"/>
      <c r="Z77" s="639">
        <f t="shared" si="2"/>
        <v>21000.000000000004</v>
      </c>
      <c r="AA77" s="118">
        <f t="shared" si="3"/>
        <v>321000</v>
      </c>
    </row>
    <row r="78" spans="1:27" x14ac:dyDescent="0.35">
      <c r="A78" s="76"/>
      <c r="B78" s="76"/>
      <c r="C78" s="76"/>
      <c r="D78" s="76"/>
      <c r="E78" s="76"/>
      <c r="F78" s="117"/>
      <c r="G78" s="117" t="s">
        <v>6907</v>
      </c>
      <c r="H78" s="76"/>
      <c r="I78" s="118">
        <v>300000</v>
      </c>
      <c r="J78" s="76"/>
      <c r="K78" s="76" t="s">
        <v>1062</v>
      </c>
      <c r="L78" s="145" t="s">
        <v>1063</v>
      </c>
      <c r="M78" s="174" t="s">
        <v>3301</v>
      </c>
      <c r="N78" s="119">
        <v>3150640191</v>
      </c>
      <c r="O78" s="119"/>
      <c r="P78" s="76"/>
      <c r="Q78" s="76" t="s">
        <v>1065</v>
      </c>
      <c r="R78" s="76" t="s">
        <v>1066</v>
      </c>
      <c r="S78" s="76"/>
      <c r="T78" s="76"/>
      <c r="U78" s="76"/>
      <c r="V78" s="76"/>
      <c r="W78" s="76"/>
      <c r="X78" s="76"/>
      <c r="Y78" s="633"/>
      <c r="Z78" s="639">
        <f t="shared" si="2"/>
        <v>21000.000000000004</v>
      </c>
      <c r="AA78" s="118">
        <f t="shared" si="3"/>
        <v>321000</v>
      </c>
    </row>
    <row r="79" spans="1:27" x14ac:dyDescent="0.35">
      <c r="A79" s="76"/>
      <c r="B79" s="76"/>
      <c r="C79" s="76"/>
      <c r="D79" s="76"/>
      <c r="E79" s="76"/>
      <c r="F79" s="117"/>
      <c r="G79" s="117" t="s">
        <v>6908</v>
      </c>
      <c r="H79" s="76"/>
      <c r="I79" s="118">
        <v>300000</v>
      </c>
      <c r="J79" s="76"/>
      <c r="K79" s="76" t="s">
        <v>1062</v>
      </c>
      <c r="L79" s="145" t="s">
        <v>1063</v>
      </c>
      <c r="M79" s="174" t="s">
        <v>1074</v>
      </c>
      <c r="N79" s="119">
        <v>1150630064</v>
      </c>
      <c r="O79" s="119"/>
      <c r="P79" s="76"/>
      <c r="Q79" s="76" t="s">
        <v>1065</v>
      </c>
      <c r="R79" s="76" t="s">
        <v>1066</v>
      </c>
      <c r="S79" s="76"/>
      <c r="T79" s="76"/>
      <c r="U79" s="76"/>
      <c r="V79" s="76"/>
      <c r="W79" s="76"/>
      <c r="X79" s="76"/>
      <c r="Y79" s="116" t="s">
        <v>6856</v>
      </c>
      <c r="Z79" s="639">
        <f t="shared" si="2"/>
        <v>21000.000000000004</v>
      </c>
      <c r="AA79" s="118">
        <f t="shared" si="3"/>
        <v>321000</v>
      </c>
    </row>
    <row r="80" spans="1:27" x14ac:dyDescent="0.35">
      <c r="A80" s="76"/>
      <c r="B80" s="76"/>
      <c r="C80" s="76"/>
      <c r="D80" s="76"/>
      <c r="E80" s="76"/>
      <c r="F80" s="117"/>
      <c r="G80" s="117" t="s">
        <v>6909</v>
      </c>
      <c r="H80" s="76"/>
      <c r="I80" s="118">
        <v>300000</v>
      </c>
      <c r="J80" s="76"/>
      <c r="K80" s="76" t="s">
        <v>1147</v>
      </c>
      <c r="L80" s="145" t="s">
        <v>1063</v>
      </c>
      <c r="M80" s="174" t="s">
        <v>6528</v>
      </c>
      <c r="N80" s="119" t="s">
        <v>6910</v>
      </c>
      <c r="O80" s="119"/>
      <c r="P80" s="76"/>
      <c r="Q80" s="76" t="s">
        <v>1065</v>
      </c>
      <c r="R80" s="76" t="s">
        <v>1066</v>
      </c>
      <c r="S80" s="76"/>
      <c r="T80" s="76"/>
      <c r="U80" s="76"/>
      <c r="V80" s="76"/>
      <c r="W80" s="76"/>
      <c r="X80" s="76"/>
      <c r="Y80" s="633"/>
      <c r="Z80" s="639">
        <f t="shared" si="2"/>
        <v>21000.000000000004</v>
      </c>
      <c r="AA80" s="118">
        <f t="shared" si="3"/>
        <v>321000</v>
      </c>
    </row>
    <row r="81" spans="1:27" x14ac:dyDescent="0.35">
      <c r="A81" s="76"/>
      <c r="B81" s="76"/>
      <c r="C81" s="76"/>
      <c r="D81" s="76"/>
      <c r="E81" s="76"/>
      <c r="F81" s="117"/>
      <c r="G81" s="117" t="s">
        <v>6911</v>
      </c>
      <c r="H81" s="76"/>
      <c r="I81" s="118">
        <v>300000</v>
      </c>
      <c r="J81" s="76"/>
      <c r="K81" s="76" t="s">
        <v>1062</v>
      </c>
      <c r="L81" s="145" t="s">
        <v>1063</v>
      </c>
      <c r="M81" s="174" t="s">
        <v>5022</v>
      </c>
      <c r="N81" s="119">
        <v>1150630013</v>
      </c>
      <c r="O81" s="119"/>
      <c r="P81" s="76"/>
      <c r="Q81" s="76" t="s">
        <v>1065</v>
      </c>
      <c r="R81" s="76" t="s">
        <v>1066</v>
      </c>
      <c r="S81" s="76"/>
      <c r="T81" s="76"/>
      <c r="U81" s="76"/>
      <c r="V81" s="76"/>
      <c r="W81" s="76"/>
      <c r="X81" s="76"/>
      <c r="Y81" s="633"/>
      <c r="Z81" s="639">
        <f t="shared" si="2"/>
        <v>21000.000000000004</v>
      </c>
      <c r="AA81" s="118">
        <f t="shared" si="3"/>
        <v>321000</v>
      </c>
    </row>
    <row r="82" spans="1:27" x14ac:dyDescent="0.35">
      <c r="A82" s="76"/>
      <c r="B82" s="76"/>
      <c r="C82" s="76"/>
      <c r="D82" s="76"/>
      <c r="E82" s="76"/>
      <c r="F82" s="117"/>
      <c r="G82" s="117" t="s">
        <v>6912</v>
      </c>
      <c r="H82" s="76"/>
      <c r="I82" s="118">
        <v>300000</v>
      </c>
      <c r="J82" s="76"/>
      <c r="K82" s="76" t="s">
        <v>6861</v>
      </c>
      <c r="L82" s="145" t="s">
        <v>1063</v>
      </c>
      <c r="M82" s="174" t="s">
        <v>6862</v>
      </c>
      <c r="N82" s="119" t="s">
        <v>6913</v>
      </c>
      <c r="O82" s="119"/>
      <c r="P82" s="76"/>
      <c r="Q82" s="76" t="s">
        <v>1065</v>
      </c>
      <c r="R82" s="76" t="s">
        <v>1066</v>
      </c>
      <c r="S82" s="76"/>
      <c r="T82" s="76"/>
      <c r="U82" s="76"/>
      <c r="V82" s="76"/>
      <c r="W82" s="76"/>
      <c r="X82" s="76"/>
      <c r="Y82" s="633"/>
      <c r="Z82" s="639">
        <f t="shared" si="2"/>
        <v>21000.000000000004</v>
      </c>
      <c r="AA82" s="118">
        <f t="shared" si="3"/>
        <v>321000</v>
      </c>
    </row>
    <row r="83" spans="1:27" x14ac:dyDescent="0.35">
      <c r="A83" s="76"/>
      <c r="B83" s="76"/>
      <c r="C83" s="76"/>
      <c r="D83" s="76"/>
      <c r="E83" s="76"/>
      <c r="F83" s="117"/>
      <c r="G83" s="117" t="s">
        <v>6914</v>
      </c>
      <c r="H83" s="76"/>
      <c r="I83" s="118">
        <v>300000</v>
      </c>
      <c r="J83" s="76"/>
      <c r="K83" s="76" t="s">
        <v>1062</v>
      </c>
      <c r="L83" s="145" t="s">
        <v>1063</v>
      </c>
      <c r="M83" s="174" t="s">
        <v>1074</v>
      </c>
      <c r="N83" s="119">
        <v>1150640046</v>
      </c>
      <c r="O83" s="119"/>
      <c r="P83" s="76"/>
      <c r="Q83" s="76" t="s">
        <v>1065</v>
      </c>
      <c r="R83" s="76" t="s">
        <v>1066</v>
      </c>
      <c r="S83" s="76"/>
      <c r="T83" s="76"/>
      <c r="U83" s="76"/>
      <c r="V83" s="76"/>
      <c r="W83" s="76"/>
      <c r="X83" s="76"/>
      <c r="Y83" s="116" t="s">
        <v>6856</v>
      </c>
      <c r="Z83" s="639">
        <f t="shared" si="2"/>
        <v>21000.000000000004</v>
      </c>
      <c r="AA83" s="118">
        <f t="shared" si="3"/>
        <v>321000</v>
      </c>
    </row>
    <row r="84" spans="1:27" x14ac:dyDescent="0.35">
      <c r="A84" s="76"/>
      <c r="B84" s="76"/>
      <c r="C84" s="76"/>
      <c r="D84" s="76"/>
      <c r="E84" s="76"/>
      <c r="F84" s="117"/>
      <c r="G84" s="117" t="s">
        <v>6915</v>
      </c>
      <c r="H84" s="76"/>
      <c r="I84" s="118">
        <v>300000</v>
      </c>
      <c r="J84" s="76"/>
      <c r="K84" s="76" t="s">
        <v>1147</v>
      </c>
      <c r="L84" s="145" t="s">
        <v>1063</v>
      </c>
      <c r="M84" s="174" t="s">
        <v>6528</v>
      </c>
      <c r="N84" s="119" t="s">
        <v>6916</v>
      </c>
      <c r="O84" s="119"/>
      <c r="P84" s="76"/>
      <c r="Q84" s="76" t="s">
        <v>1065</v>
      </c>
      <c r="R84" s="76" t="s">
        <v>1066</v>
      </c>
      <c r="S84" s="76"/>
      <c r="T84" s="76"/>
      <c r="U84" s="76"/>
      <c r="V84" s="76"/>
      <c r="W84" s="76"/>
      <c r="X84" s="76"/>
      <c r="Y84" s="633"/>
      <c r="Z84" s="639">
        <f t="shared" si="2"/>
        <v>21000.000000000004</v>
      </c>
      <c r="AA84" s="118">
        <f t="shared" si="3"/>
        <v>321000</v>
      </c>
    </row>
    <row r="85" spans="1:27" x14ac:dyDescent="0.35">
      <c r="A85" s="76"/>
      <c r="B85" s="76"/>
      <c r="C85" s="76"/>
      <c r="D85" s="76"/>
      <c r="E85" s="76"/>
      <c r="F85" s="117"/>
      <c r="G85" s="117" t="s">
        <v>6917</v>
      </c>
      <c r="H85" s="76"/>
      <c r="I85" s="118">
        <v>300000</v>
      </c>
      <c r="J85" s="76"/>
      <c r="K85" s="76" t="s">
        <v>1062</v>
      </c>
      <c r="L85" s="145" t="s">
        <v>1063</v>
      </c>
      <c r="M85" s="174" t="s">
        <v>5022</v>
      </c>
      <c r="N85" s="119">
        <v>1150630018</v>
      </c>
      <c r="O85" s="119"/>
      <c r="P85" s="76"/>
      <c r="Q85" s="76" t="s">
        <v>1065</v>
      </c>
      <c r="R85" s="76" t="s">
        <v>1066</v>
      </c>
      <c r="S85" s="76"/>
      <c r="T85" s="76"/>
      <c r="U85" s="76"/>
      <c r="V85" s="76"/>
      <c r="W85" s="76"/>
      <c r="X85" s="76"/>
      <c r="Y85" s="633"/>
      <c r="Z85" s="639">
        <f t="shared" si="2"/>
        <v>21000.000000000004</v>
      </c>
      <c r="AA85" s="118">
        <f t="shared" si="3"/>
        <v>321000</v>
      </c>
    </row>
    <row r="86" spans="1:27" x14ac:dyDescent="0.35">
      <c r="A86" s="76"/>
      <c r="B86" s="76"/>
      <c r="C86" s="76"/>
      <c r="D86" s="76"/>
      <c r="E86" s="76"/>
      <c r="F86" s="117"/>
      <c r="G86" s="117" t="s">
        <v>6918</v>
      </c>
      <c r="H86" s="76"/>
      <c r="I86" s="118">
        <v>300000</v>
      </c>
      <c r="J86" s="76"/>
      <c r="K86" s="76" t="s">
        <v>6861</v>
      </c>
      <c r="L86" s="145" t="s">
        <v>1063</v>
      </c>
      <c r="M86" s="174" t="s">
        <v>6862</v>
      </c>
      <c r="N86" s="119" t="s">
        <v>6919</v>
      </c>
      <c r="O86" s="119"/>
      <c r="P86" s="76"/>
      <c r="Q86" s="76" t="s">
        <v>1065</v>
      </c>
      <c r="R86" s="76" t="s">
        <v>1066</v>
      </c>
      <c r="S86" s="76"/>
      <c r="T86" s="76"/>
      <c r="U86" s="76"/>
      <c r="V86" s="76"/>
      <c r="W86" s="76"/>
      <c r="X86" s="76"/>
      <c r="Y86" s="633"/>
      <c r="Z86" s="639">
        <f t="shared" si="2"/>
        <v>21000.000000000004</v>
      </c>
      <c r="AA86" s="118">
        <f t="shared" si="3"/>
        <v>321000</v>
      </c>
    </row>
    <row r="87" spans="1:27" x14ac:dyDescent="0.35">
      <c r="A87" s="76"/>
      <c r="B87" s="76"/>
      <c r="C87" s="76"/>
      <c r="D87" s="76"/>
      <c r="E87" s="76"/>
      <c r="F87" s="117"/>
      <c r="G87" s="117" t="s">
        <v>6920</v>
      </c>
      <c r="H87" s="76"/>
      <c r="I87" s="118">
        <v>300000</v>
      </c>
      <c r="J87" s="76"/>
      <c r="K87" s="76" t="s">
        <v>1062</v>
      </c>
      <c r="L87" s="145" t="s">
        <v>1063</v>
      </c>
      <c r="M87" s="174" t="s">
        <v>1074</v>
      </c>
      <c r="N87" s="119">
        <v>1150640053</v>
      </c>
      <c r="O87" s="119"/>
      <c r="P87" s="76"/>
      <c r="Q87" s="76" t="s">
        <v>1065</v>
      </c>
      <c r="R87" s="76" t="s">
        <v>1066</v>
      </c>
      <c r="S87" s="76"/>
      <c r="T87" s="76"/>
      <c r="U87" s="76"/>
      <c r="V87" s="76"/>
      <c r="W87" s="76"/>
      <c r="X87" s="76"/>
      <c r="Y87" s="116" t="s">
        <v>6868</v>
      </c>
      <c r="Z87" s="639">
        <f t="shared" si="2"/>
        <v>21000.000000000004</v>
      </c>
      <c r="AA87" s="118">
        <f t="shared" si="3"/>
        <v>321000</v>
      </c>
    </row>
    <row r="88" spans="1:27" x14ac:dyDescent="0.35">
      <c r="A88" s="76"/>
      <c r="B88" s="76"/>
      <c r="C88" s="76"/>
      <c r="D88" s="76"/>
      <c r="E88" s="76"/>
      <c r="F88" s="117"/>
      <c r="G88" s="117" t="s">
        <v>6921</v>
      </c>
      <c r="H88" s="76"/>
      <c r="I88" s="118">
        <v>300000</v>
      </c>
      <c r="J88" s="76"/>
      <c r="K88" s="76" t="s">
        <v>1147</v>
      </c>
      <c r="L88" s="145" t="s">
        <v>1063</v>
      </c>
      <c r="M88" s="174" t="s">
        <v>6870</v>
      </c>
      <c r="N88" s="119" t="s">
        <v>6922</v>
      </c>
      <c r="O88" s="119"/>
      <c r="P88" s="76"/>
      <c r="Q88" s="76" t="s">
        <v>1065</v>
      </c>
      <c r="R88" s="76" t="s">
        <v>1066</v>
      </c>
      <c r="S88" s="76"/>
      <c r="T88" s="76"/>
      <c r="U88" s="76"/>
      <c r="V88" s="76"/>
      <c r="W88" s="76"/>
      <c r="X88" s="76"/>
      <c r="Y88" s="633"/>
      <c r="Z88" s="639">
        <f t="shared" si="2"/>
        <v>21000.000000000004</v>
      </c>
      <c r="AA88" s="118">
        <f t="shared" si="3"/>
        <v>321000</v>
      </c>
    </row>
    <row r="89" spans="1:27" x14ac:dyDescent="0.35">
      <c r="A89" s="76"/>
      <c r="B89" s="76"/>
      <c r="C89" s="76"/>
      <c r="D89" s="76"/>
      <c r="E89" s="76"/>
      <c r="F89" s="117"/>
      <c r="G89" s="117" t="s">
        <v>6923</v>
      </c>
      <c r="H89" s="76"/>
      <c r="I89" s="118">
        <v>300000</v>
      </c>
      <c r="J89" s="76"/>
      <c r="K89" s="76" t="s">
        <v>1062</v>
      </c>
      <c r="L89" s="145" t="s">
        <v>1063</v>
      </c>
      <c r="M89" s="174" t="s">
        <v>6873</v>
      </c>
      <c r="N89" s="119">
        <v>1150630089</v>
      </c>
      <c r="O89" s="119"/>
      <c r="P89" s="76"/>
      <c r="Q89" s="76" t="s">
        <v>1065</v>
      </c>
      <c r="R89" s="76" t="s">
        <v>1066</v>
      </c>
      <c r="S89" s="76"/>
      <c r="T89" s="76"/>
      <c r="U89" s="76"/>
      <c r="V89" s="76"/>
      <c r="W89" s="76"/>
      <c r="X89" s="76"/>
      <c r="Y89" s="633"/>
      <c r="Z89" s="639">
        <f t="shared" si="2"/>
        <v>21000.000000000004</v>
      </c>
      <c r="AA89" s="118">
        <f t="shared" si="3"/>
        <v>321000</v>
      </c>
    </row>
    <row r="90" spans="1:27" x14ac:dyDescent="0.35">
      <c r="A90" s="76"/>
      <c r="B90" s="76"/>
      <c r="C90" s="76"/>
      <c r="D90" s="76"/>
      <c r="E90" s="76"/>
      <c r="F90" s="117"/>
      <c r="G90" s="117" t="s">
        <v>6924</v>
      </c>
      <c r="H90" s="76"/>
      <c r="I90" s="118">
        <v>300000</v>
      </c>
      <c r="J90" s="76"/>
      <c r="K90" s="76" t="s">
        <v>1147</v>
      </c>
      <c r="L90" s="145" t="s">
        <v>1063</v>
      </c>
      <c r="M90" s="174" t="s">
        <v>6875</v>
      </c>
      <c r="N90" s="119" t="s">
        <v>6925</v>
      </c>
      <c r="O90" s="119"/>
      <c r="P90" s="76"/>
      <c r="Q90" s="76" t="s">
        <v>1065</v>
      </c>
      <c r="R90" s="76" t="s">
        <v>1066</v>
      </c>
      <c r="S90" s="76"/>
      <c r="T90" s="76"/>
      <c r="U90" s="76"/>
      <c r="V90" s="76"/>
      <c r="W90" s="76"/>
      <c r="X90" s="76"/>
      <c r="Y90" s="633"/>
      <c r="Z90" s="639">
        <f t="shared" si="2"/>
        <v>21000.000000000004</v>
      </c>
      <c r="AA90" s="118">
        <f t="shared" si="3"/>
        <v>321000</v>
      </c>
    </row>
    <row r="91" spans="1:27" x14ac:dyDescent="0.35">
      <c r="A91" s="76"/>
      <c r="B91" s="76"/>
      <c r="C91" s="76"/>
      <c r="D91" s="76"/>
      <c r="E91" s="76"/>
      <c r="F91" s="117"/>
      <c r="G91" s="117" t="s">
        <v>6926</v>
      </c>
      <c r="H91" s="76"/>
      <c r="I91" s="118">
        <v>300000</v>
      </c>
      <c r="J91" s="76"/>
      <c r="K91" s="76" t="s">
        <v>1062</v>
      </c>
      <c r="L91" s="145" t="s">
        <v>1063</v>
      </c>
      <c r="M91" s="174" t="s">
        <v>1074</v>
      </c>
      <c r="N91" s="119">
        <v>1150630066</v>
      </c>
      <c r="O91" s="119"/>
      <c r="P91" s="76"/>
      <c r="Q91" s="76" t="s">
        <v>1065</v>
      </c>
      <c r="R91" s="76" t="s">
        <v>1066</v>
      </c>
      <c r="S91" s="76"/>
      <c r="T91" s="76"/>
      <c r="U91" s="76"/>
      <c r="V91" s="76"/>
      <c r="W91" s="76"/>
      <c r="X91" s="76"/>
      <c r="Y91" s="116" t="s">
        <v>6856</v>
      </c>
      <c r="Z91" s="639">
        <f t="shared" si="2"/>
        <v>21000.000000000004</v>
      </c>
      <c r="AA91" s="118">
        <f t="shared" si="3"/>
        <v>321000</v>
      </c>
    </row>
    <row r="92" spans="1:27" x14ac:dyDescent="0.35">
      <c r="A92" s="76"/>
      <c r="B92" s="76"/>
      <c r="C92" s="76"/>
      <c r="D92" s="76"/>
      <c r="E92" s="76"/>
      <c r="F92" s="117"/>
      <c r="G92" s="117" t="s">
        <v>6927</v>
      </c>
      <c r="H92" s="76"/>
      <c r="I92" s="118">
        <v>300000</v>
      </c>
      <c r="J92" s="76"/>
      <c r="K92" s="76" t="s">
        <v>1147</v>
      </c>
      <c r="L92" s="145" t="s">
        <v>1063</v>
      </c>
      <c r="M92" s="174" t="s">
        <v>6528</v>
      </c>
      <c r="N92" s="119" t="s">
        <v>6928</v>
      </c>
      <c r="O92" s="119"/>
      <c r="P92" s="76"/>
      <c r="Q92" s="76" t="s">
        <v>1065</v>
      </c>
      <c r="R92" s="76" t="s">
        <v>1066</v>
      </c>
      <c r="S92" s="76"/>
      <c r="T92" s="76"/>
      <c r="U92" s="76"/>
      <c r="V92" s="76"/>
      <c r="W92" s="76"/>
      <c r="X92" s="76"/>
      <c r="Y92" s="633"/>
      <c r="Z92" s="639">
        <f t="shared" si="2"/>
        <v>21000.000000000004</v>
      </c>
      <c r="AA92" s="118">
        <f t="shared" si="3"/>
        <v>321000</v>
      </c>
    </row>
    <row r="93" spans="1:27" x14ac:dyDescent="0.35">
      <c r="A93" s="76"/>
      <c r="B93" s="76"/>
      <c r="C93" s="76"/>
      <c r="D93" s="76"/>
      <c r="E93" s="76"/>
      <c r="F93" s="117"/>
      <c r="G93" s="117" t="s">
        <v>6929</v>
      </c>
      <c r="H93" s="76"/>
      <c r="I93" s="118">
        <v>300000</v>
      </c>
      <c r="J93" s="76"/>
      <c r="K93" s="76" t="s">
        <v>1062</v>
      </c>
      <c r="L93" s="145" t="s">
        <v>1063</v>
      </c>
      <c r="M93" s="174" t="s">
        <v>5022</v>
      </c>
      <c r="N93" s="119">
        <v>1150650002</v>
      </c>
      <c r="O93" s="119"/>
      <c r="P93" s="76"/>
      <c r="Q93" s="76" t="s">
        <v>1065</v>
      </c>
      <c r="R93" s="76" t="s">
        <v>1066</v>
      </c>
      <c r="S93" s="76"/>
      <c r="T93" s="76"/>
      <c r="U93" s="76"/>
      <c r="V93" s="76"/>
      <c r="W93" s="76"/>
      <c r="X93" s="76"/>
      <c r="Y93" s="633"/>
      <c r="Z93" s="639">
        <f t="shared" si="2"/>
        <v>21000.000000000004</v>
      </c>
      <c r="AA93" s="118">
        <f t="shared" si="3"/>
        <v>321000</v>
      </c>
    </row>
    <row r="94" spans="1:27" x14ac:dyDescent="0.35">
      <c r="A94" s="76"/>
      <c r="B94" s="76"/>
      <c r="C94" s="76"/>
      <c r="D94" s="76"/>
      <c r="E94" s="76"/>
      <c r="F94" s="117"/>
      <c r="G94" s="117" t="s">
        <v>6930</v>
      </c>
      <c r="H94" s="76"/>
      <c r="I94" s="118">
        <v>300000</v>
      </c>
      <c r="J94" s="76"/>
      <c r="K94" s="76" t="s">
        <v>6861</v>
      </c>
      <c r="L94" s="145" t="s">
        <v>1063</v>
      </c>
      <c r="M94" s="174" t="s">
        <v>6862</v>
      </c>
      <c r="N94" s="119" t="s">
        <v>6931</v>
      </c>
      <c r="O94" s="119"/>
      <c r="P94" s="76"/>
      <c r="Q94" s="76" t="s">
        <v>1065</v>
      </c>
      <c r="R94" s="76" t="s">
        <v>3507</v>
      </c>
      <c r="S94" s="76"/>
      <c r="T94" s="76"/>
      <c r="U94" s="76"/>
      <c r="V94" s="76"/>
      <c r="W94" s="76"/>
      <c r="X94" s="76"/>
      <c r="Y94" s="633"/>
      <c r="Z94" s="639">
        <f t="shared" si="2"/>
        <v>21000.000000000004</v>
      </c>
      <c r="AA94" s="118">
        <f t="shared" si="3"/>
        <v>321000</v>
      </c>
    </row>
    <row r="95" spans="1:27" x14ac:dyDescent="0.35">
      <c r="A95" s="76"/>
      <c r="B95" s="76"/>
      <c r="C95" s="76"/>
      <c r="D95" s="76"/>
      <c r="E95" s="76"/>
      <c r="F95" s="117"/>
      <c r="G95" s="117" t="s">
        <v>6932</v>
      </c>
      <c r="H95" s="76"/>
      <c r="I95" s="118">
        <v>300000</v>
      </c>
      <c r="J95" s="76"/>
      <c r="K95" s="76" t="s">
        <v>1062</v>
      </c>
      <c r="L95" s="145" t="s">
        <v>1063</v>
      </c>
      <c r="M95" s="174" t="s">
        <v>1074</v>
      </c>
      <c r="N95" s="119">
        <v>1150700027</v>
      </c>
      <c r="O95" s="119"/>
      <c r="P95" s="76"/>
      <c r="Q95" s="76" t="s">
        <v>1065</v>
      </c>
      <c r="R95" s="76" t="s">
        <v>1066</v>
      </c>
      <c r="S95" s="76"/>
      <c r="T95" s="76"/>
      <c r="U95" s="76"/>
      <c r="V95" s="76"/>
      <c r="W95" s="76"/>
      <c r="X95" s="76"/>
      <c r="Y95" s="116" t="s">
        <v>6856</v>
      </c>
      <c r="Z95" s="639">
        <f t="shared" si="2"/>
        <v>21000.000000000004</v>
      </c>
      <c r="AA95" s="118">
        <f t="shared" si="3"/>
        <v>321000</v>
      </c>
    </row>
    <row r="96" spans="1:27" x14ac:dyDescent="0.35">
      <c r="A96" s="76"/>
      <c r="B96" s="76"/>
      <c r="C96" s="76"/>
      <c r="D96" s="76"/>
      <c r="E96" s="76"/>
      <c r="F96" s="117"/>
      <c r="G96" s="117" t="s">
        <v>6933</v>
      </c>
      <c r="H96" s="76"/>
      <c r="I96" s="118">
        <v>300000</v>
      </c>
      <c r="J96" s="76"/>
      <c r="K96" s="76" t="s">
        <v>1147</v>
      </c>
      <c r="L96" s="145" t="s">
        <v>1063</v>
      </c>
      <c r="M96" s="174" t="s">
        <v>6528</v>
      </c>
      <c r="N96" s="119" t="s">
        <v>6934</v>
      </c>
      <c r="O96" s="119"/>
      <c r="P96" s="76"/>
      <c r="Q96" s="76" t="s">
        <v>1065</v>
      </c>
      <c r="R96" s="76" t="s">
        <v>1066</v>
      </c>
      <c r="S96" s="76"/>
      <c r="T96" s="76"/>
      <c r="U96" s="76"/>
      <c r="V96" s="76"/>
      <c r="W96" s="76"/>
      <c r="X96" s="76"/>
      <c r="Y96" s="633"/>
      <c r="Z96" s="639">
        <f t="shared" si="2"/>
        <v>21000.000000000004</v>
      </c>
      <c r="AA96" s="118">
        <f t="shared" si="3"/>
        <v>321000</v>
      </c>
    </row>
    <row r="97" spans="1:27" x14ac:dyDescent="0.35">
      <c r="A97" s="76"/>
      <c r="B97" s="76"/>
      <c r="C97" s="76"/>
      <c r="D97" s="76"/>
      <c r="E97" s="76"/>
      <c r="F97" s="117"/>
      <c r="G97" s="117" t="s">
        <v>6935</v>
      </c>
      <c r="H97" s="76"/>
      <c r="I97" s="118">
        <v>300000</v>
      </c>
      <c r="J97" s="76"/>
      <c r="K97" s="76" t="s">
        <v>1062</v>
      </c>
      <c r="L97" s="145" t="s">
        <v>1063</v>
      </c>
      <c r="M97" s="174" t="s">
        <v>5022</v>
      </c>
      <c r="N97" s="119">
        <v>1150650005</v>
      </c>
      <c r="O97" s="119"/>
      <c r="P97" s="76"/>
      <c r="Q97" s="76" t="s">
        <v>1065</v>
      </c>
      <c r="R97" s="76" t="s">
        <v>1066</v>
      </c>
      <c r="S97" s="76"/>
      <c r="T97" s="76"/>
      <c r="U97" s="76"/>
      <c r="V97" s="76"/>
      <c r="W97" s="76"/>
      <c r="X97" s="76"/>
      <c r="Y97" s="633"/>
      <c r="Z97" s="639">
        <f t="shared" si="2"/>
        <v>21000.000000000004</v>
      </c>
      <c r="AA97" s="118">
        <f t="shared" si="3"/>
        <v>321000</v>
      </c>
    </row>
    <row r="98" spans="1:27" x14ac:dyDescent="0.35">
      <c r="A98" s="76"/>
      <c r="B98" s="76"/>
      <c r="C98" s="76"/>
      <c r="D98" s="76"/>
      <c r="E98" s="76"/>
      <c r="F98" s="117"/>
      <c r="G98" s="117" t="s">
        <v>6936</v>
      </c>
      <c r="H98" s="76"/>
      <c r="I98" s="118">
        <v>300000</v>
      </c>
      <c r="J98" s="76"/>
      <c r="K98" s="76" t="s">
        <v>6861</v>
      </c>
      <c r="L98" s="145" t="s">
        <v>1063</v>
      </c>
      <c r="M98" s="174" t="s">
        <v>6862</v>
      </c>
      <c r="N98" s="119" t="s">
        <v>6937</v>
      </c>
      <c r="O98" s="119"/>
      <c r="P98" s="76"/>
      <c r="Q98" s="76" t="s">
        <v>1065</v>
      </c>
      <c r="R98" s="76" t="s">
        <v>3507</v>
      </c>
      <c r="S98" s="76"/>
      <c r="T98" s="76"/>
      <c r="U98" s="76"/>
      <c r="V98" s="76"/>
      <c r="W98" s="76"/>
      <c r="X98" s="76"/>
      <c r="Y98" s="633"/>
      <c r="Z98" s="639">
        <f t="shared" si="2"/>
        <v>21000.000000000004</v>
      </c>
      <c r="AA98" s="118">
        <f t="shared" si="3"/>
        <v>321000</v>
      </c>
    </row>
    <row r="99" spans="1:27" x14ac:dyDescent="0.35">
      <c r="A99" s="76"/>
      <c r="B99" s="76"/>
      <c r="C99" s="76"/>
      <c r="D99" s="76"/>
      <c r="E99" s="76"/>
      <c r="F99" s="117"/>
      <c r="G99" s="117" t="s">
        <v>6938</v>
      </c>
      <c r="H99" s="76"/>
      <c r="I99" s="118">
        <v>300000</v>
      </c>
      <c r="J99" s="76"/>
      <c r="K99" s="76" t="s">
        <v>1062</v>
      </c>
      <c r="L99" s="145" t="s">
        <v>1063</v>
      </c>
      <c r="M99" s="174" t="s">
        <v>1074</v>
      </c>
      <c r="N99" s="119">
        <v>1150640035</v>
      </c>
      <c r="O99" s="119"/>
      <c r="P99" s="76"/>
      <c r="Q99" s="76" t="s">
        <v>1065</v>
      </c>
      <c r="R99" s="76" t="s">
        <v>1066</v>
      </c>
      <c r="S99" s="76"/>
      <c r="T99" s="76"/>
      <c r="U99" s="76"/>
      <c r="V99" s="76"/>
      <c r="W99" s="76"/>
      <c r="X99" s="76"/>
      <c r="Y99" s="116" t="s">
        <v>6856</v>
      </c>
      <c r="Z99" s="639">
        <f t="shared" si="2"/>
        <v>21000.000000000004</v>
      </c>
      <c r="AA99" s="118">
        <f t="shared" si="3"/>
        <v>321000</v>
      </c>
    </row>
    <row r="100" spans="1:27" x14ac:dyDescent="0.35">
      <c r="A100" s="76"/>
      <c r="B100" s="76"/>
      <c r="C100" s="76"/>
      <c r="D100" s="76"/>
      <c r="E100" s="76"/>
      <c r="F100" s="117"/>
      <c r="G100" s="117" t="s">
        <v>6939</v>
      </c>
      <c r="H100" s="76"/>
      <c r="I100" s="118">
        <v>300000</v>
      </c>
      <c r="J100" s="76"/>
      <c r="K100" s="76" t="s">
        <v>1147</v>
      </c>
      <c r="L100" s="145" t="s">
        <v>1063</v>
      </c>
      <c r="M100" s="174" t="s">
        <v>6528</v>
      </c>
      <c r="N100" s="119" t="s">
        <v>6940</v>
      </c>
      <c r="O100" s="119"/>
      <c r="P100" s="76"/>
      <c r="Q100" s="76" t="s">
        <v>1065</v>
      </c>
      <c r="R100" s="76" t="s">
        <v>1066</v>
      </c>
      <c r="S100" s="76"/>
      <c r="T100" s="76"/>
      <c r="U100" s="76"/>
      <c r="V100" s="76"/>
      <c r="W100" s="76"/>
      <c r="X100" s="76"/>
      <c r="Y100" s="633"/>
      <c r="Z100" s="639">
        <f t="shared" si="2"/>
        <v>21000.000000000004</v>
      </c>
      <c r="AA100" s="118">
        <f t="shared" si="3"/>
        <v>321000</v>
      </c>
    </row>
    <row r="101" spans="1:27" x14ac:dyDescent="0.35">
      <c r="A101" s="76"/>
      <c r="B101" s="76"/>
      <c r="C101" s="76"/>
      <c r="D101" s="76"/>
      <c r="E101" s="76"/>
      <c r="F101" s="117"/>
      <c r="G101" s="117" t="s">
        <v>6941</v>
      </c>
      <c r="H101" s="76"/>
      <c r="I101" s="118">
        <v>300000</v>
      </c>
      <c r="J101" s="76"/>
      <c r="K101" s="76" t="s">
        <v>1062</v>
      </c>
      <c r="L101" s="145" t="s">
        <v>1063</v>
      </c>
      <c r="M101" s="174" t="s">
        <v>5022</v>
      </c>
      <c r="N101" s="119">
        <v>1150630028</v>
      </c>
      <c r="O101" s="119"/>
      <c r="P101" s="76"/>
      <c r="Q101" s="76" t="s">
        <v>1065</v>
      </c>
      <c r="R101" s="76" t="s">
        <v>1066</v>
      </c>
      <c r="S101" s="76"/>
      <c r="T101" s="76"/>
      <c r="U101" s="76"/>
      <c r="V101" s="76"/>
      <c r="W101" s="76"/>
      <c r="X101" s="76"/>
      <c r="Y101" s="633"/>
      <c r="Z101" s="639">
        <f t="shared" si="2"/>
        <v>21000.000000000004</v>
      </c>
      <c r="AA101" s="118">
        <f t="shared" si="3"/>
        <v>321000</v>
      </c>
    </row>
    <row r="102" spans="1:27" x14ac:dyDescent="0.35">
      <c r="A102" s="76"/>
      <c r="B102" s="76"/>
      <c r="C102" s="76"/>
      <c r="D102" s="76"/>
      <c r="E102" s="76"/>
      <c r="F102" s="117"/>
      <c r="G102" s="117" t="s">
        <v>6942</v>
      </c>
      <c r="H102" s="76"/>
      <c r="I102" s="118">
        <v>300000</v>
      </c>
      <c r="J102" s="76"/>
      <c r="K102" s="76" t="s">
        <v>6861</v>
      </c>
      <c r="L102" s="145" t="s">
        <v>1063</v>
      </c>
      <c r="M102" s="174" t="s">
        <v>6862</v>
      </c>
      <c r="N102" s="119" t="s">
        <v>6943</v>
      </c>
      <c r="O102" s="119"/>
      <c r="P102" s="76"/>
      <c r="Q102" s="76" t="s">
        <v>1065</v>
      </c>
      <c r="R102" s="76" t="s">
        <v>3507</v>
      </c>
      <c r="S102" s="76"/>
      <c r="T102" s="76"/>
      <c r="U102" s="76"/>
      <c r="V102" s="76"/>
      <c r="W102" s="76"/>
      <c r="X102" s="76"/>
      <c r="Y102" s="633"/>
      <c r="Z102" s="639">
        <f t="shared" si="2"/>
        <v>21000.000000000004</v>
      </c>
      <c r="AA102" s="118">
        <f t="shared" si="3"/>
        <v>321000</v>
      </c>
    </row>
    <row r="103" spans="1:27" s="102" customFormat="1" x14ac:dyDescent="0.35">
      <c r="A103" s="69"/>
      <c r="B103" s="69"/>
      <c r="C103" s="69"/>
      <c r="D103" s="69"/>
      <c r="E103" s="69"/>
      <c r="F103" s="79"/>
      <c r="G103" s="79" t="s">
        <v>6944</v>
      </c>
      <c r="H103" s="69"/>
      <c r="I103" s="118">
        <v>300000</v>
      </c>
      <c r="J103" s="69"/>
      <c r="K103" s="76" t="s">
        <v>1062</v>
      </c>
      <c r="L103" s="145" t="s">
        <v>1063</v>
      </c>
      <c r="M103" s="364" t="s">
        <v>1074</v>
      </c>
      <c r="N103" s="75">
        <v>1150700028</v>
      </c>
      <c r="O103" s="75"/>
      <c r="P103" s="69"/>
      <c r="Q103" s="76" t="s">
        <v>1065</v>
      </c>
      <c r="R103" s="76" t="s">
        <v>1066</v>
      </c>
      <c r="S103" s="69"/>
      <c r="T103" s="69"/>
      <c r="U103" s="69"/>
      <c r="V103" s="69"/>
      <c r="W103" s="69"/>
      <c r="X103" s="69"/>
      <c r="Y103" s="116" t="s">
        <v>6904</v>
      </c>
      <c r="Z103" s="639">
        <f t="shared" si="2"/>
        <v>21000.000000000004</v>
      </c>
      <c r="AA103" s="118">
        <f t="shared" si="3"/>
        <v>321000</v>
      </c>
    </row>
    <row r="104" spans="1:27" s="102" customFormat="1" x14ac:dyDescent="0.35">
      <c r="A104" s="69"/>
      <c r="B104" s="69"/>
      <c r="C104" s="69"/>
      <c r="D104" s="69"/>
      <c r="E104" s="69"/>
      <c r="F104" s="79"/>
      <c r="G104" s="79" t="s">
        <v>6945</v>
      </c>
      <c r="H104" s="69"/>
      <c r="I104" s="118">
        <v>300000</v>
      </c>
      <c r="J104" s="69"/>
      <c r="K104" s="76" t="s">
        <v>1062</v>
      </c>
      <c r="L104" s="145" t="s">
        <v>1063</v>
      </c>
      <c r="M104" s="364" t="s">
        <v>3278</v>
      </c>
      <c r="N104" s="75">
        <v>1150640195</v>
      </c>
      <c r="O104" s="75"/>
      <c r="P104" s="69"/>
      <c r="Q104" s="76" t="s">
        <v>1065</v>
      </c>
      <c r="R104" s="76" t="s">
        <v>1066</v>
      </c>
      <c r="S104" s="69"/>
      <c r="T104" s="69"/>
      <c r="U104" s="69"/>
      <c r="V104" s="69"/>
      <c r="W104" s="69"/>
      <c r="X104" s="69"/>
      <c r="Y104" s="633"/>
      <c r="Z104" s="639">
        <f t="shared" si="2"/>
        <v>21000.000000000004</v>
      </c>
      <c r="AA104" s="118">
        <f t="shared" si="3"/>
        <v>321000</v>
      </c>
    </row>
    <row r="105" spans="1:27" s="102" customFormat="1" x14ac:dyDescent="0.35">
      <c r="A105" s="69"/>
      <c r="B105" s="69"/>
      <c r="C105" s="69"/>
      <c r="D105" s="69"/>
      <c r="E105" s="69"/>
      <c r="F105" s="79"/>
      <c r="G105" s="79" t="s">
        <v>6946</v>
      </c>
      <c r="H105" s="69"/>
      <c r="I105" s="118">
        <v>300000</v>
      </c>
      <c r="J105" s="69"/>
      <c r="K105" s="76" t="s">
        <v>1062</v>
      </c>
      <c r="L105" s="145" t="s">
        <v>1063</v>
      </c>
      <c r="M105" s="364" t="s">
        <v>5022</v>
      </c>
      <c r="N105" s="75">
        <v>1150650012</v>
      </c>
      <c r="O105" s="75"/>
      <c r="P105" s="69"/>
      <c r="Q105" s="76" t="s">
        <v>1065</v>
      </c>
      <c r="R105" s="76" t="s">
        <v>1066</v>
      </c>
      <c r="S105" s="69"/>
      <c r="T105" s="69"/>
      <c r="U105" s="69"/>
      <c r="V105" s="69"/>
      <c r="W105" s="69"/>
      <c r="X105" s="69"/>
      <c r="Y105" s="633"/>
      <c r="Z105" s="639">
        <f t="shared" si="2"/>
        <v>21000.000000000004</v>
      </c>
      <c r="AA105" s="118">
        <f t="shared" si="3"/>
        <v>321000</v>
      </c>
    </row>
    <row r="106" spans="1:27" s="102" customFormat="1" x14ac:dyDescent="0.35">
      <c r="A106" s="69"/>
      <c r="B106" s="69"/>
      <c r="C106" s="69"/>
      <c r="D106" s="69"/>
      <c r="E106" s="69"/>
      <c r="F106" s="79"/>
      <c r="G106" s="79" t="s">
        <v>6947</v>
      </c>
      <c r="H106" s="69"/>
      <c r="I106" s="118">
        <v>300000</v>
      </c>
      <c r="J106" s="69"/>
      <c r="K106" s="76" t="s">
        <v>1062</v>
      </c>
      <c r="L106" s="145" t="s">
        <v>1063</v>
      </c>
      <c r="M106" s="364" t="s">
        <v>1074</v>
      </c>
      <c r="N106" s="75">
        <v>1150640039</v>
      </c>
      <c r="O106" s="75"/>
      <c r="P106" s="69"/>
      <c r="Q106" s="76" t="s">
        <v>1065</v>
      </c>
      <c r="R106" s="76" t="s">
        <v>1066</v>
      </c>
      <c r="S106" s="69"/>
      <c r="T106" s="69"/>
      <c r="U106" s="69"/>
      <c r="V106" s="69"/>
      <c r="W106" s="69"/>
      <c r="X106" s="69"/>
      <c r="Y106" s="116" t="s">
        <v>6904</v>
      </c>
      <c r="Z106" s="639">
        <f t="shared" si="2"/>
        <v>21000.000000000004</v>
      </c>
      <c r="AA106" s="118">
        <f t="shared" si="3"/>
        <v>321000</v>
      </c>
    </row>
    <row r="107" spans="1:27" s="102" customFormat="1" x14ac:dyDescent="0.35">
      <c r="A107" s="69"/>
      <c r="B107" s="69"/>
      <c r="C107" s="69"/>
      <c r="D107" s="69"/>
      <c r="E107" s="69"/>
      <c r="F107" s="79"/>
      <c r="G107" s="79" t="s">
        <v>6948</v>
      </c>
      <c r="H107" s="69"/>
      <c r="I107" s="118">
        <v>300000</v>
      </c>
      <c r="J107" s="69"/>
      <c r="K107" s="76" t="s">
        <v>1062</v>
      </c>
      <c r="L107" s="145" t="s">
        <v>1063</v>
      </c>
      <c r="M107" s="364" t="s">
        <v>3278</v>
      </c>
      <c r="N107" s="75">
        <v>1150640194</v>
      </c>
      <c r="O107" s="75"/>
      <c r="P107" s="69"/>
      <c r="Q107" s="76" t="s">
        <v>1065</v>
      </c>
      <c r="R107" s="76" t="s">
        <v>1066</v>
      </c>
      <c r="S107" s="69"/>
      <c r="T107" s="69"/>
      <c r="U107" s="69"/>
      <c r="V107" s="69"/>
      <c r="W107" s="69"/>
      <c r="X107" s="69"/>
      <c r="Y107" s="633"/>
      <c r="Z107" s="639">
        <f t="shared" si="2"/>
        <v>21000.000000000004</v>
      </c>
      <c r="AA107" s="118">
        <f t="shared" si="3"/>
        <v>321000</v>
      </c>
    </row>
    <row r="108" spans="1:27" s="102" customFormat="1" x14ac:dyDescent="0.35">
      <c r="A108" s="69"/>
      <c r="B108" s="69"/>
      <c r="C108" s="69"/>
      <c r="D108" s="69"/>
      <c r="E108" s="69"/>
      <c r="F108" s="79"/>
      <c r="G108" s="79" t="s">
        <v>6949</v>
      </c>
      <c r="H108" s="69"/>
      <c r="I108" s="118">
        <v>300000</v>
      </c>
      <c r="J108" s="69"/>
      <c r="K108" s="76" t="s">
        <v>1062</v>
      </c>
      <c r="L108" s="145" t="s">
        <v>1063</v>
      </c>
      <c r="M108" s="364" t="s">
        <v>5022</v>
      </c>
      <c r="N108" s="75">
        <v>1150630019</v>
      </c>
      <c r="O108" s="75"/>
      <c r="P108" s="69"/>
      <c r="Q108" s="76" t="s">
        <v>1065</v>
      </c>
      <c r="R108" s="76" t="s">
        <v>1066</v>
      </c>
      <c r="S108" s="69"/>
      <c r="T108" s="69"/>
      <c r="U108" s="69"/>
      <c r="V108" s="69"/>
      <c r="W108" s="69"/>
      <c r="X108" s="69"/>
      <c r="Y108" s="633"/>
      <c r="Z108" s="639">
        <f t="shared" si="2"/>
        <v>21000.000000000004</v>
      </c>
      <c r="AA108" s="118">
        <f t="shared" si="3"/>
        <v>321000</v>
      </c>
    </row>
    <row r="109" spans="1:27" s="102" customFormat="1" x14ac:dyDescent="0.35">
      <c r="A109" s="69"/>
      <c r="B109" s="69"/>
      <c r="C109" s="69"/>
      <c r="D109" s="69"/>
      <c r="E109" s="69"/>
      <c r="F109" s="79"/>
      <c r="G109" s="79" t="s">
        <v>6950</v>
      </c>
      <c r="H109" s="69"/>
      <c r="I109" s="118">
        <v>300000</v>
      </c>
      <c r="J109" s="69"/>
      <c r="K109" s="69" t="s">
        <v>1062</v>
      </c>
      <c r="L109" s="145" t="s">
        <v>1063</v>
      </c>
      <c r="M109" s="364" t="s">
        <v>1074</v>
      </c>
      <c r="N109" s="75">
        <v>1150640050</v>
      </c>
      <c r="O109" s="75"/>
      <c r="P109" s="69"/>
      <c r="Q109" s="76" t="s">
        <v>1065</v>
      </c>
      <c r="R109" s="76" t="s">
        <v>1066</v>
      </c>
      <c r="S109" s="69"/>
      <c r="T109" s="69"/>
      <c r="U109" s="69"/>
      <c r="V109" s="69"/>
      <c r="W109" s="69"/>
      <c r="X109" s="69"/>
      <c r="Y109" s="116" t="s">
        <v>6904</v>
      </c>
      <c r="Z109" s="639">
        <f t="shared" si="2"/>
        <v>21000.000000000004</v>
      </c>
      <c r="AA109" s="118">
        <f t="shared" si="3"/>
        <v>321000</v>
      </c>
    </row>
    <row r="110" spans="1:27" s="102" customFormat="1" x14ac:dyDescent="0.35">
      <c r="A110" s="69"/>
      <c r="B110" s="69"/>
      <c r="C110" s="69"/>
      <c r="D110" s="69"/>
      <c r="E110" s="69"/>
      <c r="F110" s="79"/>
      <c r="G110" s="79" t="s">
        <v>6951</v>
      </c>
      <c r="H110" s="69"/>
      <c r="I110" s="118">
        <v>300000</v>
      </c>
      <c r="J110" s="69"/>
      <c r="K110" s="69" t="s">
        <v>1147</v>
      </c>
      <c r="L110" s="145" t="s">
        <v>1063</v>
      </c>
      <c r="M110" s="364" t="s">
        <v>6900</v>
      </c>
      <c r="N110" s="75" t="s">
        <v>6952</v>
      </c>
      <c r="O110" s="75"/>
      <c r="P110" s="69"/>
      <c r="Q110" s="76" t="s">
        <v>1065</v>
      </c>
      <c r="R110" s="76" t="s">
        <v>1066</v>
      </c>
      <c r="S110" s="69"/>
      <c r="T110" s="69"/>
      <c r="U110" s="69"/>
      <c r="V110" s="69"/>
      <c r="W110" s="69"/>
      <c r="X110" s="69"/>
      <c r="Y110" s="633"/>
      <c r="Z110" s="639">
        <f t="shared" si="2"/>
        <v>21000.000000000004</v>
      </c>
      <c r="AA110" s="118">
        <f t="shared" si="3"/>
        <v>321000</v>
      </c>
    </row>
    <row r="111" spans="1:27" s="102" customFormat="1" x14ac:dyDescent="0.35">
      <c r="A111" s="69"/>
      <c r="B111" s="69"/>
      <c r="C111" s="69"/>
      <c r="D111" s="69"/>
      <c r="E111" s="69"/>
      <c r="F111" s="79"/>
      <c r="G111" s="79" t="s">
        <v>6953</v>
      </c>
      <c r="H111" s="69"/>
      <c r="I111" s="118">
        <v>300000</v>
      </c>
      <c r="J111" s="69"/>
      <c r="K111" s="69" t="s">
        <v>1062</v>
      </c>
      <c r="L111" s="145" t="s">
        <v>1063</v>
      </c>
      <c r="M111" s="364" t="s">
        <v>3301</v>
      </c>
      <c r="N111" s="75">
        <v>3150640192</v>
      </c>
      <c r="O111" s="75"/>
      <c r="P111" s="69"/>
      <c r="Q111" s="76" t="s">
        <v>1065</v>
      </c>
      <c r="R111" s="76" t="s">
        <v>1066</v>
      </c>
      <c r="S111" s="69"/>
      <c r="T111" s="69"/>
      <c r="U111" s="69"/>
      <c r="V111" s="69"/>
      <c r="W111" s="69"/>
      <c r="X111" s="69"/>
      <c r="Y111" s="633"/>
      <c r="Z111" s="639">
        <f t="shared" si="2"/>
        <v>21000.000000000004</v>
      </c>
      <c r="AA111" s="118">
        <f t="shared" si="3"/>
        <v>321000</v>
      </c>
    </row>
    <row r="112" spans="1:27" s="102" customFormat="1" x14ac:dyDescent="0.35">
      <c r="A112" s="69"/>
      <c r="B112" s="69"/>
      <c r="C112" s="69"/>
      <c r="D112" s="69"/>
      <c r="E112" s="69"/>
      <c r="F112" s="79"/>
      <c r="G112" s="79" t="s">
        <v>6954</v>
      </c>
      <c r="H112" s="69"/>
      <c r="I112" s="118">
        <v>300000</v>
      </c>
      <c r="J112" s="69"/>
      <c r="K112" s="69" t="s">
        <v>1062</v>
      </c>
      <c r="L112" s="145" t="s">
        <v>1063</v>
      </c>
      <c r="M112" s="364" t="s">
        <v>1074</v>
      </c>
      <c r="N112" s="75">
        <v>1150640048</v>
      </c>
      <c r="O112" s="75"/>
      <c r="P112" s="69"/>
      <c r="Q112" s="76" t="s">
        <v>1065</v>
      </c>
      <c r="R112" s="76" t="s">
        <v>1066</v>
      </c>
      <c r="S112" s="69"/>
      <c r="T112" s="69"/>
      <c r="U112" s="69"/>
      <c r="V112" s="69"/>
      <c r="W112" s="69"/>
      <c r="X112" s="69"/>
      <c r="Y112" s="116" t="s">
        <v>6904</v>
      </c>
      <c r="Z112" s="639">
        <f t="shared" si="2"/>
        <v>21000.000000000004</v>
      </c>
      <c r="AA112" s="118">
        <f t="shared" si="3"/>
        <v>321000</v>
      </c>
    </row>
    <row r="113" spans="1:27" s="102" customFormat="1" x14ac:dyDescent="0.35">
      <c r="A113" s="69"/>
      <c r="B113" s="69"/>
      <c r="C113" s="69"/>
      <c r="D113" s="69"/>
      <c r="E113" s="69"/>
      <c r="F113" s="79"/>
      <c r="G113" s="79" t="s">
        <v>6955</v>
      </c>
      <c r="H113" s="69"/>
      <c r="I113" s="118">
        <v>300000</v>
      </c>
      <c r="J113" s="69"/>
      <c r="K113" s="69" t="s">
        <v>1147</v>
      </c>
      <c r="L113" s="145" t="s">
        <v>1063</v>
      </c>
      <c r="M113" s="364" t="s">
        <v>6900</v>
      </c>
      <c r="N113" s="75" t="s">
        <v>6956</v>
      </c>
      <c r="O113" s="75"/>
      <c r="P113" s="69"/>
      <c r="Q113" s="76" t="s">
        <v>1065</v>
      </c>
      <c r="R113" s="76" t="s">
        <v>1066</v>
      </c>
      <c r="S113" s="69"/>
      <c r="T113" s="69"/>
      <c r="U113" s="69"/>
      <c r="V113" s="69"/>
      <c r="W113" s="69"/>
      <c r="X113" s="69"/>
      <c r="Y113" s="633"/>
      <c r="Z113" s="639">
        <f t="shared" si="2"/>
        <v>21000.000000000004</v>
      </c>
      <c r="AA113" s="118">
        <f t="shared" si="3"/>
        <v>321000</v>
      </c>
    </row>
    <row r="114" spans="1:27" s="102" customFormat="1" x14ac:dyDescent="0.35">
      <c r="A114" s="69"/>
      <c r="B114" s="69"/>
      <c r="C114" s="69"/>
      <c r="D114" s="69"/>
      <c r="E114" s="69"/>
      <c r="F114" s="79"/>
      <c r="G114" s="79" t="s">
        <v>6957</v>
      </c>
      <c r="H114" s="69"/>
      <c r="I114" s="118">
        <v>300000</v>
      </c>
      <c r="J114" s="69"/>
      <c r="K114" s="69" t="s">
        <v>1062</v>
      </c>
      <c r="L114" s="145" t="s">
        <v>1063</v>
      </c>
      <c r="M114" s="364" t="s">
        <v>3301</v>
      </c>
      <c r="N114" s="75">
        <v>3150640195</v>
      </c>
      <c r="O114" s="75"/>
      <c r="P114" s="69"/>
      <c r="Q114" s="76" t="s">
        <v>1065</v>
      </c>
      <c r="R114" s="76" t="s">
        <v>1066</v>
      </c>
      <c r="S114" s="69"/>
      <c r="T114" s="69"/>
      <c r="U114" s="69"/>
      <c r="V114" s="69"/>
      <c r="W114" s="69"/>
      <c r="X114" s="69"/>
      <c r="Y114" s="633"/>
      <c r="Z114" s="639">
        <f t="shared" si="2"/>
        <v>21000.000000000004</v>
      </c>
      <c r="AA114" s="118">
        <f t="shared" si="3"/>
        <v>321000</v>
      </c>
    </row>
    <row r="115" spans="1:27" s="102" customFormat="1" x14ac:dyDescent="0.35">
      <c r="A115" s="69"/>
      <c r="B115" s="69"/>
      <c r="C115" s="69"/>
      <c r="D115" s="69"/>
      <c r="E115" s="69"/>
      <c r="F115" s="79"/>
      <c r="G115" s="79" t="s">
        <v>6958</v>
      </c>
      <c r="H115" s="69"/>
      <c r="I115" s="118">
        <v>300000</v>
      </c>
      <c r="J115" s="69"/>
      <c r="K115" s="69" t="s">
        <v>1062</v>
      </c>
      <c r="L115" s="145" t="s">
        <v>1063</v>
      </c>
      <c r="M115" s="364" t="s">
        <v>1074</v>
      </c>
      <c r="N115" s="75">
        <v>1150640045</v>
      </c>
      <c r="O115" s="75"/>
      <c r="P115" s="69"/>
      <c r="Q115" s="76" t="s">
        <v>1065</v>
      </c>
      <c r="R115" s="76" t="s">
        <v>1066</v>
      </c>
      <c r="S115" s="69"/>
      <c r="T115" s="69"/>
      <c r="U115" s="69"/>
      <c r="V115" s="69"/>
      <c r="W115" s="69"/>
      <c r="X115" s="69"/>
      <c r="Y115" s="116" t="s">
        <v>6904</v>
      </c>
      <c r="Z115" s="639">
        <f t="shared" si="2"/>
        <v>21000.000000000004</v>
      </c>
      <c r="AA115" s="118">
        <f t="shared" si="3"/>
        <v>321000</v>
      </c>
    </row>
    <row r="116" spans="1:27" s="102" customFormat="1" x14ac:dyDescent="0.35">
      <c r="A116" s="69"/>
      <c r="B116" s="69"/>
      <c r="C116" s="69"/>
      <c r="D116" s="69"/>
      <c r="E116" s="69"/>
      <c r="F116" s="79"/>
      <c r="G116" s="79" t="s">
        <v>6959</v>
      </c>
      <c r="H116" s="69"/>
      <c r="I116" s="118">
        <v>300000</v>
      </c>
      <c r="J116" s="69"/>
      <c r="K116" s="69" t="s">
        <v>1147</v>
      </c>
      <c r="L116" s="145" t="s">
        <v>1063</v>
      </c>
      <c r="M116" s="364" t="s">
        <v>6900</v>
      </c>
      <c r="N116" s="75" t="s">
        <v>6960</v>
      </c>
      <c r="O116" s="75"/>
      <c r="P116" s="69"/>
      <c r="Q116" s="76" t="s">
        <v>1065</v>
      </c>
      <c r="R116" s="76" t="s">
        <v>1066</v>
      </c>
      <c r="S116" s="69"/>
      <c r="T116" s="69"/>
      <c r="U116" s="69"/>
      <c r="V116" s="69"/>
      <c r="W116" s="69"/>
      <c r="X116" s="69"/>
      <c r="Y116" s="633"/>
      <c r="Z116" s="639">
        <f t="shared" si="2"/>
        <v>21000.000000000004</v>
      </c>
      <c r="AA116" s="118">
        <f t="shared" si="3"/>
        <v>321000</v>
      </c>
    </row>
    <row r="117" spans="1:27" s="102" customFormat="1" x14ac:dyDescent="0.35">
      <c r="A117" s="69"/>
      <c r="B117" s="69"/>
      <c r="C117" s="69"/>
      <c r="D117" s="69"/>
      <c r="E117" s="69"/>
      <c r="F117" s="79"/>
      <c r="G117" s="79" t="s">
        <v>6961</v>
      </c>
      <c r="H117" s="69"/>
      <c r="I117" s="118">
        <v>300000</v>
      </c>
      <c r="J117" s="69"/>
      <c r="K117" s="69" t="s">
        <v>1062</v>
      </c>
      <c r="L117" s="145" t="s">
        <v>1063</v>
      </c>
      <c r="M117" s="364" t="s">
        <v>3301</v>
      </c>
      <c r="N117" s="75">
        <v>3150640193</v>
      </c>
      <c r="O117" s="75"/>
      <c r="P117" s="69"/>
      <c r="Q117" s="76" t="s">
        <v>1065</v>
      </c>
      <c r="R117" s="76" t="s">
        <v>1066</v>
      </c>
      <c r="S117" s="69"/>
      <c r="T117" s="69"/>
      <c r="U117" s="69"/>
      <c r="V117" s="69"/>
      <c r="W117" s="69"/>
      <c r="X117" s="69"/>
      <c r="Y117" s="633"/>
      <c r="Z117" s="639">
        <f t="shared" si="2"/>
        <v>21000.000000000004</v>
      </c>
      <c r="AA117" s="118">
        <f t="shared" si="3"/>
        <v>321000</v>
      </c>
    </row>
    <row r="118" spans="1:27" s="102" customFormat="1" x14ac:dyDescent="0.35">
      <c r="A118" s="69"/>
      <c r="B118" s="69"/>
      <c r="C118" s="69"/>
      <c r="D118" s="69"/>
      <c r="E118" s="69"/>
      <c r="F118" s="79"/>
      <c r="G118" s="79" t="s">
        <v>6962</v>
      </c>
      <c r="H118" s="69"/>
      <c r="I118" s="118">
        <v>300000</v>
      </c>
      <c r="J118" s="69"/>
      <c r="K118" s="69" t="s">
        <v>1062</v>
      </c>
      <c r="L118" s="145" t="s">
        <v>1063</v>
      </c>
      <c r="M118" s="364" t="s">
        <v>1074</v>
      </c>
      <c r="N118" s="75">
        <v>1150620076</v>
      </c>
      <c r="O118" s="75"/>
      <c r="P118" s="69"/>
      <c r="Q118" s="76" t="s">
        <v>1065</v>
      </c>
      <c r="R118" s="76" t="s">
        <v>1066</v>
      </c>
      <c r="S118" s="69"/>
      <c r="T118" s="69"/>
      <c r="U118" s="69"/>
      <c r="V118" s="69"/>
      <c r="W118" s="69"/>
      <c r="X118" s="69"/>
      <c r="Y118" s="116" t="s">
        <v>6904</v>
      </c>
      <c r="Z118" s="639">
        <f t="shared" si="2"/>
        <v>21000.000000000004</v>
      </c>
      <c r="AA118" s="118">
        <f t="shared" si="3"/>
        <v>321000</v>
      </c>
    </row>
    <row r="119" spans="1:27" s="102" customFormat="1" x14ac:dyDescent="0.35">
      <c r="A119" s="69"/>
      <c r="B119" s="69"/>
      <c r="C119" s="69"/>
      <c r="D119" s="69"/>
      <c r="E119" s="69"/>
      <c r="F119" s="79"/>
      <c r="G119" s="79" t="s">
        <v>6963</v>
      </c>
      <c r="H119" s="69"/>
      <c r="I119" s="118">
        <v>300000</v>
      </c>
      <c r="J119" s="69"/>
      <c r="K119" s="69" t="s">
        <v>1147</v>
      </c>
      <c r="L119" s="145" t="s">
        <v>1063</v>
      </c>
      <c r="M119" s="364" t="s">
        <v>6900</v>
      </c>
      <c r="N119" s="75" t="s">
        <v>6964</v>
      </c>
      <c r="O119" s="75"/>
      <c r="P119" s="69"/>
      <c r="Q119" s="76" t="s">
        <v>1065</v>
      </c>
      <c r="R119" s="76" t="s">
        <v>1066</v>
      </c>
      <c r="S119" s="69"/>
      <c r="T119" s="69"/>
      <c r="U119" s="69"/>
      <c r="V119" s="69"/>
      <c r="W119" s="69"/>
      <c r="X119" s="69"/>
      <c r="Y119" s="633"/>
      <c r="Z119" s="639">
        <f t="shared" si="2"/>
        <v>21000.000000000004</v>
      </c>
      <c r="AA119" s="118">
        <f t="shared" si="3"/>
        <v>321000</v>
      </c>
    </row>
    <row r="120" spans="1:27" s="102" customFormat="1" x14ac:dyDescent="0.35">
      <c r="A120" s="69"/>
      <c r="B120" s="69"/>
      <c r="C120" s="69"/>
      <c r="D120" s="69"/>
      <c r="E120" s="69"/>
      <c r="F120" s="79"/>
      <c r="G120" s="79" t="s">
        <v>6965</v>
      </c>
      <c r="H120" s="69"/>
      <c r="I120" s="118">
        <v>300000</v>
      </c>
      <c r="J120" s="69"/>
      <c r="K120" s="69" t="s">
        <v>1062</v>
      </c>
      <c r="L120" s="145" t="s">
        <v>1063</v>
      </c>
      <c r="M120" s="364" t="s">
        <v>3301</v>
      </c>
      <c r="N120" s="75">
        <v>3150640189</v>
      </c>
      <c r="O120" s="75"/>
      <c r="P120" s="69"/>
      <c r="Q120" s="76" t="s">
        <v>1065</v>
      </c>
      <c r="R120" s="76" t="s">
        <v>1066</v>
      </c>
      <c r="S120" s="69"/>
      <c r="T120" s="69"/>
      <c r="U120" s="69"/>
      <c r="V120" s="69"/>
      <c r="W120" s="69"/>
      <c r="X120" s="69"/>
      <c r="Y120" s="633"/>
      <c r="Z120" s="639">
        <f t="shared" si="2"/>
        <v>21000.000000000004</v>
      </c>
      <c r="AA120" s="118">
        <f t="shared" si="3"/>
        <v>321000</v>
      </c>
    </row>
    <row r="121" spans="1:27" s="102" customFormat="1" x14ac:dyDescent="0.35">
      <c r="A121" s="69"/>
      <c r="B121" s="69"/>
      <c r="C121" s="69"/>
      <c r="D121" s="69"/>
      <c r="E121" s="69"/>
      <c r="F121" s="79"/>
      <c r="G121" s="79" t="s">
        <v>6966</v>
      </c>
      <c r="H121" s="69"/>
      <c r="I121" s="118">
        <v>300000</v>
      </c>
      <c r="J121" s="69"/>
      <c r="K121" s="69" t="s">
        <v>1062</v>
      </c>
      <c r="L121" s="145" t="s">
        <v>1063</v>
      </c>
      <c r="M121" s="364" t="s">
        <v>1074</v>
      </c>
      <c r="N121" s="75">
        <v>1150640044</v>
      </c>
      <c r="O121" s="75"/>
      <c r="P121" s="69"/>
      <c r="Q121" s="76" t="s">
        <v>1065</v>
      </c>
      <c r="R121" s="76" t="s">
        <v>1066</v>
      </c>
      <c r="S121" s="69"/>
      <c r="T121" s="69"/>
      <c r="U121" s="69"/>
      <c r="V121" s="69"/>
      <c r="W121" s="69"/>
      <c r="X121" s="69"/>
      <c r="Y121" s="116" t="s">
        <v>6904</v>
      </c>
      <c r="Z121" s="639">
        <f t="shared" si="2"/>
        <v>21000.000000000004</v>
      </c>
      <c r="AA121" s="118">
        <f t="shared" si="3"/>
        <v>321000</v>
      </c>
    </row>
    <row r="122" spans="1:27" s="102" customFormat="1" x14ac:dyDescent="0.35">
      <c r="A122" s="69"/>
      <c r="B122" s="69"/>
      <c r="C122" s="69"/>
      <c r="D122" s="69"/>
      <c r="E122" s="69"/>
      <c r="F122" s="79"/>
      <c r="G122" s="79" t="s">
        <v>6967</v>
      </c>
      <c r="H122" s="69"/>
      <c r="I122" s="118">
        <v>300000</v>
      </c>
      <c r="J122" s="69"/>
      <c r="K122" s="69" t="s">
        <v>1062</v>
      </c>
      <c r="L122" s="145" t="s">
        <v>1063</v>
      </c>
      <c r="M122" s="364" t="s">
        <v>3278</v>
      </c>
      <c r="N122" s="75">
        <v>1150640189</v>
      </c>
      <c r="O122" s="75"/>
      <c r="P122" s="69"/>
      <c r="Q122" s="76" t="s">
        <v>1065</v>
      </c>
      <c r="R122" s="76" t="s">
        <v>1066</v>
      </c>
      <c r="S122" s="69"/>
      <c r="T122" s="69"/>
      <c r="U122" s="69"/>
      <c r="V122" s="69"/>
      <c r="W122" s="69"/>
      <c r="X122" s="69"/>
      <c r="Y122" s="633"/>
      <c r="Z122" s="639">
        <f t="shared" si="2"/>
        <v>21000.000000000004</v>
      </c>
      <c r="AA122" s="118">
        <f t="shared" si="3"/>
        <v>321000</v>
      </c>
    </row>
    <row r="123" spans="1:27" s="102" customFormat="1" x14ac:dyDescent="0.35">
      <c r="A123" s="69"/>
      <c r="B123" s="69"/>
      <c r="C123" s="69"/>
      <c r="D123" s="69"/>
      <c r="E123" s="69"/>
      <c r="F123" s="79"/>
      <c r="G123" s="79" t="s">
        <v>6968</v>
      </c>
      <c r="H123" s="69"/>
      <c r="I123" s="118">
        <v>300000</v>
      </c>
      <c r="J123" s="69"/>
      <c r="K123" s="69" t="s">
        <v>1062</v>
      </c>
      <c r="L123" s="145" t="s">
        <v>1063</v>
      </c>
      <c r="M123" s="364" t="s">
        <v>5022</v>
      </c>
      <c r="N123" s="75">
        <v>1150650011</v>
      </c>
      <c r="O123" s="75"/>
      <c r="P123" s="69"/>
      <c r="Q123" s="76" t="s">
        <v>1065</v>
      </c>
      <c r="R123" s="76" t="s">
        <v>1066</v>
      </c>
      <c r="S123" s="69"/>
      <c r="T123" s="69"/>
      <c r="U123" s="69"/>
      <c r="V123" s="69"/>
      <c r="W123" s="69"/>
      <c r="X123" s="69"/>
      <c r="Y123" s="633"/>
      <c r="Z123" s="639">
        <f t="shared" si="2"/>
        <v>21000.000000000004</v>
      </c>
      <c r="AA123" s="118">
        <f t="shared" si="3"/>
        <v>321000</v>
      </c>
    </row>
    <row r="124" spans="1:27" s="102" customFormat="1" x14ac:dyDescent="0.35">
      <c r="A124" s="69"/>
      <c r="B124" s="69"/>
      <c r="C124" s="69"/>
      <c r="D124" s="69"/>
      <c r="E124" s="69"/>
      <c r="F124" s="79"/>
      <c r="G124" s="79" t="s">
        <v>6969</v>
      </c>
      <c r="H124" s="69"/>
      <c r="I124" s="118">
        <v>300000</v>
      </c>
      <c r="J124" s="69"/>
      <c r="K124" s="69" t="s">
        <v>1062</v>
      </c>
      <c r="L124" s="145" t="s">
        <v>1063</v>
      </c>
      <c r="M124" s="364" t="s">
        <v>1074</v>
      </c>
      <c r="N124" s="75">
        <v>1150640037</v>
      </c>
      <c r="O124" s="75"/>
      <c r="P124" s="69"/>
      <c r="Q124" s="76" t="s">
        <v>1065</v>
      </c>
      <c r="R124" s="76" t="s">
        <v>1066</v>
      </c>
      <c r="S124" s="69"/>
      <c r="T124" s="69"/>
      <c r="U124" s="69"/>
      <c r="V124" s="69"/>
      <c r="W124" s="69"/>
      <c r="X124" s="69"/>
      <c r="Y124" s="116" t="s">
        <v>6904</v>
      </c>
      <c r="Z124" s="639">
        <f t="shared" si="2"/>
        <v>21000.000000000004</v>
      </c>
      <c r="AA124" s="118">
        <f t="shared" si="3"/>
        <v>321000</v>
      </c>
    </row>
    <row r="125" spans="1:27" s="102" customFormat="1" x14ac:dyDescent="0.35">
      <c r="A125" s="69"/>
      <c r="B125" s="69"/>
      <c r="C125" s="69"/>
      <c r="D125" s="69"/>
      <c r="E125" s="69"/>
      <c r="F125" s="79"/>
      <c r="G125" s="79" t="s">
        <v>6970</v>
      </c>
      <c r="H125" s="69"/>
      <c r="I125" s="118">
        <v>300000</v>
      </c>
      <c r="J125" s="69"/>
      <c r="K125" s="69" t="s">
        <v>1062</v>
      </c>
      <c r="L125" s="145" t="s">
        <v>1063</v>
      </c>
      <c r="M125" s="364" t="s">
        <v>3278</v>
      </c>
      <c r="N125" s="75">
        <v>1150640191</v>
      </c>
      <c r="O125" s="75"/>
      <c r="P125" s="69"/>
      <c r="Q125" s="76" t="s">
        <v>1065</v>
      </c>
      <c r="R125" s="76" t="s">
        <v>1066</v>
      </c>
      <c r="S125" s="69"/>
      <c r="T125" s="69"/>
      <c r="U125" s="69"/>
      <c r="V125" s="69"/>
      <c r="W125" s="69"/>
      <c r="X125" s="69"/>
      <c r="Y125" s="633"/>
      <c r="Z125" s="639">
        <f t="shared" si="2"/>
        <v>21000.000000000004</v>
      </c>
      <c r="AA125" s="118">
        <f t="shared" si="3"/>
        <v>321000</v>
      </c>
    </row>
    <row r="126" spans="1:27" s="102" customFormat="1" x14ac:dyDescent="0.35">
      <c r="A126" s="69"/>
      <c r="B126" s="69"/>
      <c r="C126" s="69"/>
      <c r="D126" s="69"/>
      <c r="E126" s="69"/>
      <c r="F126" s="79"/>
      <c r="G126" s="79" t="s">
        <v>6971</v>
      </c>
      <c r="H126" s="69"/>
      <c r="I126" s="118">
        <v>300000</v>
      </c>
      <c r="J126" s="69"/>
      <c r="K126" s="69" t="s">
        <v>1062</v>
      </c>
      <c r="L126" s="145" t="s">
        <v>1063</v>
      </c>
      <c r="M126" s="364" t="s">
        <v>5022</v>
      </c>
      <c r="N126" s="75">
        <v>1150650010</v>
      </c>
      <c r="O126" s="75"/>
      <c r="P126" s="69"/>
      <c r="Q126" s="76" t="s">
        <v>1065</v>
      </c>
      <c r="R126" s="76" t="s">
        <v>1066</v>
      </c>
      <c r="S126" s="69"/>
      <c r="T126" s="69"/>
      <c r="U126" s="69"/>
      <c r="V126" s="69"/>
      <c r="W126" s="69"/>
      <c r="X126" s="69"/>
      <c r="Y126" s="633"/>
      <c r="Z126" s="639">
        <f t="shared" si="2"/>
        <v>21000.000000000004</v>
      </c>
      <c r="AA126" s="118">
        <f t="shared" si="3"/>
        <v>321000</v>
      </c>
    </row>
    <row r="127" spans="1:27" s="102" customFormat="1" x14ac:dyDescent="0.35">
      <c r="A127" s="69"/>
      <c r="B127" s="69"/>
      <c r="C127" s="69"/>
      <c r="D127" s="69"/>
      <c r="E127" s="69"/>
      <c r="F127" s="79"/>
      <c r="G127" s="79" t="s">
        <v>6972</v>
      </c>
      <c r="H127" s="69"/>
      <c r="I127" s="118">
        <v>300000</v>
      </c>
      <c r="J127" s="69"/>
      <c r="K127" s="76" t="s">
        <v>1062</v>
      </c>
      <c r="L127" s="145" t="s">
        <v>1063</v>
      </c>
      <c r="M127" s="174" t="s">
        <v>1074</v>
      </c>
      <c r="N127" s="119">
        <v>1150640042</v>
      </c>
      <c r="O127" s="119"/>
      <c r="P127" s="76"/>
      <c r="Q127" s="76" t="s">
        <v>1065</v>
      </c>
      <c r="R127" s="76" t="s">
        <v>1066</v>
      </c>
      <c r="S127" s="69"/>
      <c r="T127" s="69"/>
      <c r="U127" s="69"/>
      <c r="V127" s="69"/>
      <c r="W127" s="69"/>
      <c r="X127" s="69"/>
      <c r="Y127" s="116" t="s">
        <v>6856</v>
      </c>
      <c r="Z127" s="639">
        <f t="shared" si="2"/>
        <v>21000.000000000004</v>
      </c>
      <c r="AA127" s="118">
        <f t="shared" si="3"/>
        <v>321000</v>
      </c>
    </row>
    <row r="128" spans="1:27" s="102" customFormat="1" x14ac:dyDescent="0.35">
      <c r="A128" s="69"/>
      <c r="B128" s="69"/>
      <c r="C128" s="69"/>
      <c r="D128" s="69"/>
      <c r="E128" s="69"/>
      <c r="F128" s="79"/>
      <c r="G128" s="79" t="s">
        <v>6973</v>
      </c>
      <c r="H128" s="69"/>
      <c r="I128" s="118">
        <v>300000</v>
      </c>
      <c r="J128" s="69"/>
      <c r="K128" s="76" t="s">
        <v>1147</v>
      </c>
      <c r="L128" s="145" t="s">
        <v>1063</v>
      </c>
      <c r="M128" s="174" t="s">
        <v>6528</v>
      </c>
      <c r="N128" s="119" t="s">
        <v>6974</v>
      </c>
      <c r="O128" s="119"/>
      <c r="P128" s="76"/>
      <c r="Q128" s="76" t="s">
        <v>1065</v>
      </c>
      <c r="R128" s="76" t="s">
        <v>1066</v>
      </c>
      <c r="S128" s="69"/>
      <c r="T128" s="69"/>
      <c r="U128" s="69"/>
      <c r="V128" s="69"/>
      <c r="W128" s="69"/>
      <c r="X128" s="69"/>
      <c r="Y128" s="633"/>
      <c r="Z128" s="639">
        <f t="shared" si="2"/>
        <v>21000.000000000004</v>
      </c>
      <c r="AA128" s="118">
        <f t="shared" si="3"/>
        <v>321000</v>
      </c>
    </row>
    <row r="129" spans="1:27" s="102" customFormat="1" x14ac:dyDescent="0.35">
      <c r="A129" s="69"/>
      <c r="B129" s="69"/>
      <c r="C129" s="69"/>
      <c r="D129" s="69"/>
      <c r="E129" s="69"/>
      <c r="F129" s="79"/>
      <c r="G129" s="79" t="s">
        <v>6975</v>
      </c>
      <c r="H129" s="69"/>
      <c r="I129" s="118">
        <v>300000</v>
      </c>
      <c r="J129" s="69"/>
      <c r="K129" s="76" t="s">
        <v>1062</v>
      </c>
      <c r="L129" s="145" t="s">
        <v>1063</v>
      </c>
      <c r="M129" s="174" t="s">
        <v>5022</v>
      </c>
      <c r="N129" s="119">
        <v>1150630027</v>
      </c>
      <c r="O129" s="119"/>
      <c r="P129" s="76"/>
      <c r="Q129" s="76" t="s">
        <v>1065</v>
      </c>
      <c r="R129" s="76" t="s">
        <v>1066</v>
      </c>
      <c r="S129" s="69"/>
      <c r="T129" s="69"/>
      <c r="U129" s="69"/>
      <c r="V129" s="69"/>
      <c r="W129" s="69"/>
      <c r="X129" s="69"/>
      <c r="Y129" s="633"/>
      <c r="Z129" s="639">
        <f t="shared" si="2"/>
        <v>21000.000000000004</v>
      </c>
      <c r="AA129" s="118">
        <f t="shared" si="3"/>
        <v>321000</v>
      </c>
    </row>
    <row r="130" spans="1:27" s="102" customFormat="1" x14ac:dyDescent="0.35">
      <c r="A130" s="69"/>
      <c r="B130" s="69"/>
      <c r="C130" s="69"/>
      <c r="D130" s="69"/>
      <c r="E130" s="69"/>
      <c r="F130" s="79"/>
      <c r="G130" s="79" t="s">
        <v>6976</v>
      </c>
      <c r="H130" s="69"/>
      <c r="I130" s="118">
        <v>300000</v>
      </c>
      <c r="J130" s="69"/>
      <c r="K130" s="76" t="s">
        <v>6861</v>
      </c>
      <c r="L130" s="145" t="s">
        <v>1063</v>
      </c>
      <c r="M130" s="174" t="s">
        <v>6862</v>
      </c>
      <c r="N130" s="119" t="s">
        <v>6977</v>
      </c>
      <c r="O130" s="119"/>
      <c r="P130" s="76"/>
      <c r="Q130" s="76" t="s">
        <v>1065</v>
      </c>
      <c r="R130" s="76" t="s">
        <v>3507</v>
      </c>
      <c r="S130" s="69"/>
      <c r="T130" s="69"/>
      <c r="U130" s="69"/>
      <c r="V130" s="69"/>
      <c r="W130" s="69"/>
      <c r="X130" s="69"/>
      <c r="Y130" s="633"/>
      <c r="Z130" s="639">
        <f t="shared" si="2"/>
        <v>21000.000000000004</v>
      </c>
      <c r="AA130" s="118">
        <f t="shared" si="3"/>
        <v>321000</v>
      </c>
    </row>
    <row r="131" spans="1:27" s="102" customFormat="1" x14ac:dyDescent="0.35">
      <c r="A131" s="69"/>
      <c r="B131" s="69"/>
      <c r="C131" s="69"/>
      <c r="D131" s="69"/>
      <c r="E131" s="69"/>
      <c r="F131" s="79"/>
      <c r="G131" s="79" t="s">
        <v>6978</v>
      </c>
      <c r="H131" s="69"/>
      <c r="I131" s="118">
        <v>300000</v>
      </c>
      <c r="J131" s="69"/>
      <c r="K131" s="76" t="s">
        <v>1062</v>
      </c>
      <c r="L131" s="145" t="s">
        <v>1063</v>
      </c>
      <c r="M131" s="174" t="s">
        <v>1074</v>
      </c>
      <c r="N131" s="119">
        <v>1150640036</v>
      </c>
      <c r="O131" s="119"/>
      <c r="P131" s="76"/>
      <c r="Q131" s="76" t="s">
        <v>1065</v>
      </c>
      <c r="R131" s="76" t="s">
        <v>1066</v>
      </c>
      <c r="S131" s="69"/>
      <c r="T131" s="69"/>
      <c r="U131" s="69"/>
      <c r="V131" s="69"/>
      <c r="W131" s="69"/>
      <c r="X131" s="69"/>
      <c r="Y131" s="116" t="s">
        <v>6856</v>
      </c>
      <c r="Z131" s="639">
        <f t="shared" si="2"/>
        <v>21000.000000000004</v>
      </c>
      <c r="AA131" s="118">
        <f t="shared" si="3"/>
        <v>321000</v>
      </c>
    </row>
    <row r="132" spans="1:27" s="102" customFormat="1" x14ac:dyDescent="0.35">
      <c r="A132" s="69"/>
      <c r="B132" s="69"/>
      <c r="C132" s="69"/>
      <c r="D132" s="69"/>
      <c r="E132" s="69"/>
      <c r="F132" s="79"/>
      <c r="G132" s="79" t="s">
        <v>6979</v>
      </c>
      <c r="H132" s="69"/>
      <c r="I132" s="118">
        <v>300000</v>
      </c>
      <c r="J132" s="69"/>
      <c r="K132" s="76" t="s">
        <v>1147</v>
      </c>
      <c r="L132" s="145" t="s">
        <v>1063</v>
      </c>
      <c r="M132" s="174" t="s">
        <v>6528</v>
      </c>
      <c r="N132" s="119" t="s">
        <v>6980</v>
      </c>
      <c r="O132" s="119"/>
      <c r="P132" s="76"/>
      <c r="Q132" s="76" t="s">
        <v>1065</v>
      </c>
      <c r="R132" s="76" t="s">
        <v>1066</v>
      </c>
      <c r="S132" s="69"/>
      <c r="T132" s="69"/>
      <c r="U132" s="69"/>
      <c r="V132" s="69"/>
      <c r="W132" s="69"/>
      <c r="X132" s="69"/>
      <c r="Y132" s="633"/>
      <c r="Z132" s="639">
        <f t="shared" si="2"/>
        <v>21000.000000000004</v>
      </c>
      <c r="AA132" s="118">
        <f t="shared" si="3"/>
        <v>321000</v>
      </c>
    </row>
    <row r="133" spans="1:27" s="102" customFormat="1" x14ac:dyDescent="0.35">
      <c r="A133" s="69"/>
      <c r="B133" s="69"/>
      <c r="C133" s="69"/>
      <c r="D133" s="69"/>
      <c r="E133" s="69"/>
      <c r="F133" s="79"/>
      <c r="G133" s="79" t="s">
        <v>6981</v>
      </c>
      <c r="H133" s="69"/>
      <c r="I133" s="118">
        <v>300000</v>
      </c>
      <c r="J133" s="69"/>
      <c r="K133" s="76" t="s">
        <v>1062</v>
      </c>
      <c r="L133" s="145" t="s">
        <v>1063</v>
      </c>
      <c r="M133" s="174" t="s">
        <v>5022</v>
      </c>
      <c r="N133" s="119">
        <v>1150630014</v>
      </c>
      <c r="O133" s="119"/>
      <c r="P133" s="76"/>
      <c r="Q133" s="76" t="s">
        <v>1065</v>
      </c>
      <c r="R133" s="76" t="s">
        <v>1066</v>
      </c>
      <c r="S133" s="69"/>
      <c r="T133" s="69"/>
      <c r="U133" s="69"/>
      <c r="V133" s="69"/>
      <c r="W133" s="69"/>
      <c r="X133" s="69"/>
      <c r="Y133" s="633"/>
      <c r="Z133" s="639">
        <f t="shared" si="2"/>
        <v>21000.000000000004</v>
      </c>
      <c r="AA133" s="118">
        <f t="shared" si="3"/>
        <v>321000</v>
      </c>
    </row>
    <row r="134" spans="1:27" s="102" customFormat="1" x14ac:dyDescent="0.35">
      <c r="A134" s="69"/>
      <c r="B134" s="69"/>
      <c r="C134" s="69"/>
      <c r="D134" s="69"/>
      <c r="E134" s="69"/>
      <c r="F134" s="79"/>
      <c r="G134" s="79" t="s">
        <v>6982</v>
      </c>
      <c r="H134" s="69"/>
      <c r="I134" s="118">
        <v>300000</v>
      </c>
      <c r="J134" s="69"/>
      <c r="K134" s="76" t="s">
        <v>6861</v>
      </c>
      <c r="L134" s="145" t="s">
        <v>1063</v>
      </c>
      <c r="M134" s="174" t="s">
        <v>6862</v>
      </c>
      <c r="N134" s="119" t="s">
        <v>6983</v>
      </c>
      <c r="O134" s="119"/>
      <c r="P134" s="76"/>
      <c r="Q134" s="76" t="s">
        <v>1065</v>
      </c>
      <c r="R134" s="76" t="s">
        <v>3507</v>
      </c>
      <c r="S134" s="69"/>
      <c r="T134" s="69"/>
      <c r="U134" s="69"/>
      <c r="V134" s="69"/>
      <c r="W134" s="69"/>
      <c r="X134" s="69"/>
      <c r="Y134" s="633"/>
      <c r="Z134" s="639">
        <f t="shared" ref="Z134:Z197" si="4">I134*Z$4</f>
        <v>21000.000000000004</v>
      </c>
      <c r="AA134" s="118">
        <f t="shared" ref="AA134:AA197" si="5">I134+Z134</f>
        <v>321000</v>
      </c>
    </row>
    <row r="135" spans="1:27" s="102" customFormat="1" x14ac:dyDescent="0.35">
      <c r="A135" s="69"/>
      <c r="B135" s="69"/>
      <c r="C135" s="69"/>
      <c r="D135" s="69"/>
      <c r="E135" s="69"/>
      <c r="F135" s="79"/>
      <c r="G135" s="79" t="s">
        <v>6984</v>
      </c>
      <c r="H135" s="69"/>
      <c r="I135" s="118">
        <v>300000</v>
      </c>
      <c r="J135" s="69"/>
      <c r="K135" s="76" t="s">
        <v>1062</v>
      </c>
      <c r="L135" s="145" t="s">
        <v>1063</v>
      </c>
      <c r="M135" s="174" t="s">
        <v>1074</v>
      </c>
      <c r="N135" s="119">
        <v>1150630063</v>
      </c>
      <c r="O135" s="119"/>
      <c r="P135" s="76"/>
      <c r="Q135" s="76" t="s">
        <v>1065</v>
      </c>
      <c r="R135" s="76" t="s">
        <v>1066</v>
      </c>
      <c r="S135" s="69"/>
      <c r="T135" s="69"/>
      <c r="U135" s="69"/>
      <c r="V135" s="69"/>
      <c r="W135" s="69"/>
      <c r="X135" s="69"/>
      <c r="Y135" s="116" t="s">
        <v>6856</v>
      </c>
      <c r="Z135" s="639">
        <f t="shared" si="4"/>
        <v>21000.000000000004</v>
      </c>
      <c r="AA135" s="118">
        <f t="shared" si="5"/>
        <v>321000</v>
      </c>
    </row>
    <row r="136" spans="1:27" s="102" customFormat="1" x14ac:dyDescent="0.35">
      <c r="A136" s="69"/>
      <c r="B136" s="69"/>
      <c r="C136" s="69"/>
      <c r="D136" s="69"/>
      <c r="E136" s="69"/>
      <c r="F136" s="79"/>
      <c r="G136" s="79" t="s">
        <v>6985</v>
      </c>
      <c r="H136" s="69"/>
      <c r="I136" s="118">
        <v>300000</v>
      </c>
      <c r="J136" s="69"/>
      <c r="K136" s="76" t="s">
        <v>1147</v>
      </c>
      <c r="L136" s="145" t="s">
        <v>1063</v>
      </c>
      <c r="M136" s="174" t="s">
        <v>6528</v>
      </c>
      <c r="N136" s="119" t="s">
        <v>6986</v>
      </c>
      <c r="O136" s="119"/>
      <c r="P136" s="76"/>
      <c r="Q136" s="76" t="s">
        <v>1065</v>
      </c>
      <c r="R136" s="76" t="s">
        <v>1066</v>
      </c>
      <c r="S136" s="69"/>
      <c r="T136" s="69"/>
      <c r="U136" s="69"/>
      <c r="V136" s="69"/>
      <c r="W136" s="69"/>
      <c r="X136" s="69"/>
      <c r="Y136" s="633"/>
      <c r="Z136" s="639">
        <f t="shared" si="4"/>
        <v>21000.000000000004</v>
      </c>
      <c r="AA136" s="118">
        <f t="shared" si="5"/>
        <v>321000</v>
      </c>
    </row>
    <row r="137" spans="1:27" s="102" customFormat="1" x14ac:dyDescent="0.35">
      <c r="A137" s="69"/>
      <c r="B137" s="69"/>
      <c r="C137" s="69"/>
      <c r="D137" s="69"/>
      <c r="E137" s="69"/>
      <c r="F137" s="79"/>
      <c r="G137" s="79" t="s">
        <v>6987</v>
      </c>
      <c r="H137" s="69"/>
      <c r="I137" s="118">
        <v>300000</v>
      </c>
      <c r="J137" s="69"/>
      <c r="K137" s="76" t="s">
        <v>1062</v>
      </c>
      <c r="L137" s="145" t="s">
        <v>1063</v>
      </c>
      <c r="M137" s="174" t="s">
        <v>5022</v>
      </c>
      <c r="N137" s="119">
        <v>1150630012</v>
      </c>
      <c r="O137" s="119"/>
      <c r="P137" s="76"/>
      <c r="Q137" s="76" t="s">
        <v>1065</v>
      </c>
      <c r="R137" s="76" t="s">
        <v>1066</v>
      </c>
      <c r="S137" s="69"/>
      <c r="T137" s="69"/>
      <c r="U137" s="69"/>
      <c r="V137" s="69"/>
      <c r="W137" s="69"/>
      <c r="X137" s="69"/>
      <c r="Y137" s="633"/>
      <c r="Z137" s="639">
        <f t="shared" si="4"/>
        <v>21000.000000000004</v>
      </c>
      <c r="AA137" s="118">
        <f t="shared" si="5"/>
        <v>321000</v>
      </c>
    </row>
    <row r="138" spans="1:27" s="102" customFormat="1" x14ac:dyDescent="0.35">
      <c r="A138" s="69"/>
      <c r="B138" s="69"/>
      <c r="C138" s="69"/>
      <c r="D138" s="69"/>
      <c r="E138" s="69"/>
      <c r="F138" s="79"/>
      <c r="G138" s="79" t="s">
        <v>6988</v>
      </c>
      <c r="H138" s="69"/>
      <c r="I138" s="118">
        <v>300000</v>
      </c>
      <c r="J138" s="69"/>
      <c r="K138" s="76" t="s">
        <v>6861</v>
      </c>
      <c r="L138" s="145" t="s">
        <v>1063</v>
      </c>
      <c r="M138" s="174" t="s">
        <v>6862</v>
      </c>
      <c r="N138" s="119" t="s">
        <v>6989</v>
      </c>
      <c r="O138" s="119"/>
      <c r="P138" s="76"/>
      <c r="Q138" s="76" t="s">
        <v>1065</v>
      </c>
      <c r="R138" s="76" t="s">
        <v>3507</v>
      </c>
      <c r="S138" s="69"/>
      <c r="T138" s="69"/>
      <c r="U138" s="69"/>
      <c r="V138" s="69"/>
      <c r="W138" s="69"/>
      <c r="X138" s="69"/>
      <c r="Y138" s="633"/>
      <c r="Z138" s="639">
        <f t="shared" si="4"/>
        <v>21000.000000000004</v>
      </c>
      <c r="AA138" s="118">
        <f t="shared" si="5"/>
        <v>321000</v>
      </c>
    </row>
    <row r="139" spans="1:27" s="102" customFormat="1" x14ac:dyDescent="0.35">
      <c r="A139" s="69"/>
      <c r="B139" s="69"/>
      <c r="C139" s="69"/>
      <c r="D139" s="69"/>
      <c r="E139" s="69"/>
      <c r="F139" s="79"/>
      <c r="G139" s="79" t="s">
        <v>6990</v>
      </c>
      <c r="H139" s="69"/>
      <c r="I139" s="118">
        <v>300000</v>
      </c>
      <c r="J139" s="69"/>
      <c r="K139" s="76" t="s">
        <v>1062</v>
      </c>
      <c r="L139" s="145" t="s">
        <v>1063</v>
      </c>
      <c r="M139" s="174" t="s">
        <v>1074</v>
      </c>
      <c r="N139" s="119">
        <v>1150620074</v>
      </c>
      <c r="O139" s="119"/>
      <c r="P139" s="76"/>
      <c r="Q139" s="76" t="s">
        <v>1065</v>
      </c>
      <c r="R139" s="76" t="s">
        <v>1066</v>
      </c>
      <c r="S139" s="69"/>
      <c r="T139" s="69"/>
      <c r="U139" s="69"/>
      <c r="V139" s="69"/>
      <c r="W139" s="69"/>
      <c r="X139" s="69"/>
      <c r="Y139" s="116" t="s">
        <v>6856</v>
      </c>
      <c r="Z139" s="639">
        <f t="shared" si="4"/>
        <v>21000.000000000004</v>
      </c>
      <c r="AA139" s="118">
        <f t="shared" si="5"/>
        <v>321000</v>
      </c>
    </row>
    <row r="140" spans="1:27" s="102" customFormat="1" x14ac:dyDescent="0.35">
      <c r="A140" s="69"/>
      <c r="B140" s="69"/>
      <c r="C140" s="69"/>
      <c r="D140" s="69"/>
      <c r="E140" s="69"/>
      <c r="F140" s="79"/>
      <c r="G140" s="79" t="s">
        <v>6991</v>
      </c>
      <c r="H140" s="69"/>
      <c r="I140" s="118">
        <v>300000</v>
      </c>
      <c r="J140" s="69"/>
      <c r="K140" s="76" t="s">
        <v>1147</v>
      </c>
      <c r="L140" s="145" t="s">
        <v>1063</v>
      </c>
      <c r="M140" s="174" t="s">
        <v>6870</v>
      </c>
      <c r="N140" s="119" t="s">
        <v>6992</v>
      </c>
      <c r="O140" s="119"/>
      <c r="P140" s="76"/>
      <c r="Q140" s="76" t="s">
        <v>1065</v>
      </c>
      <c r="R140" s="76" t="s">
        <v>1066</v>
      </c>
      <c r="S140" s="69"/>
      <c r="T140" s="69"/>
      <c r="U140" s="69"/>
      <c r="V140" s="69"/>
      <c r="W140" s="69"/>
      <c r="X140" s="69"/>
      <c r="Y140" s="633"/>
      <c r="Z140" s="639">
        <f t="shared" si="4"/>
        <v>21000.000000000004</v>
      </c>
      <c r="AA140" s="118">
        <f t="shared" si="5"/>
        <v>321000</v>
      </c>
    </row>
    <row r="141" spans="1:27" s="102" customFormat="1" x14ac:dyDescent="0.35">
      <c r="A141" s="69"/>
      <c r="B141" s="69"/>
      <c r="C141" s="69"/>
      <c r="D141" s="69"/>
      <c r="E141" s="69"/>
      <c r="F141" s="79"/>
      <c r="G141" s="79" t="s">
        <v>6993</v>
      </c>
      <c r="H141" s="69"/>
      <c r="I141" s="118">
        <v>300000</v>
      </c>
      <c r="J141" s="69"/>
      <c r="K141" s="76" t="s">
        <v>1062</v>
      </c>
      <c r="L141" s="145" t="s">
        <v>1063</v>
      </c>
      <c r="M141" s="174" t="s">
        <v>6873</v>
      </c>
      <c r="N141" s="119">
        <v>115060090</v>
      </c>
      <c r="O141" s="119"/>
      <c r="P141" s="76"/>
      <c r="Q141" s="76" t="s">
        <v>1065</v>
      </c>
      <c r="R141" s="76" t="s">
        <v>1066</v>
      </c>
      <c r="S141" s="69"/>
      <c r="T141" s="69"/>
      <c r="U141" s="69"/>
      <c r="V141" s="69"/>
      <c r="W141" s="69"/>
      <c r="X141" s="69"/>
      <c r="Y141" s="633"/>
      <c r="Z141" s="639">
        <f t="shared" si="4"/>
        <v>21000.000000000004</v>
      </c>
      <c r="AA141" s="118">
        <f t="shared" si="5"/>
        <v>321000</v>
      </c>
    </row>
    <row r="142" spans="1:27" s="102" customFormat="1" x14ac:dyDescent="0.35">
      <c r="A142" s="69"/>
      <c r="B142" s="69"/>
      <c r="C142" s="69"/>
      <c r="D142" s="69"/>
      <c r="E142" s="69"/>
      <c r="F142" s="79"/>
      <c r="G142" s="79" t="s">
        <v>6994</v>
      </c>
      <c r="H142" s="69"/>
      <c r="I142" s="118">
        <v>300000</v>
      </c>
      <c r="J142" s="69"/>
      <c r="K142" s="76" t="s">
        <v>1147</v>
      </c>
      <c r="L142" s="145" t="s">
        <v>1063</v>
      </c>
      <c r="M142" s="174" t="s">
        <v>6875</v>
      </c>
      <c r="N142" s="119" t="s">
        <v>6995</v>
      </c>
      <c r="O142" s="119"/>
      <c r="P142" s="76"/>
      <c r="Q142" s="76" t="s">
        <v>1065</v>
      </c>
      <c r="R142" s="76" t="s">
        <v>1066</v>
      </c>
      <c r="S142" s="69"/>
      <c r="T142" s="69"/>
      <c r="U142" s="69"/>
      <c r="V142" s="69"/>
      <c r="W142" s="69"/>
      <c r="X142" s="69"/>
      <c r="Y142" s="633"/>
      <c r="Z142" s="639">
        <f t="shared" si="4"/>
        <v>21000.000000000004</v>
      </c>
      <c r="AA142" s="118">
        <f t="shared" si="5"/>
        <v>321000</v>
      </c>
    </row>
    <row r="143" spans="1:27" s="102" customFormat="1" x14ac:dyDescent="0.35">
      <c r="A143" s="69"/>
      <c r="B143" s="69"/>
      <c r="C143" s="69"/>
      <c r="D143" s="69"/>
      <c r="E143" s="69"/>
      <c r="F143" s="79"/>
      <c r="G143" s="79" t="s">
        <v>6996</v>
      </c>
      <c r="H143" s="69"/>
      <c r="I143" s="118">
        <v>300000</v>
      </c>
      <c r="J143" s="69"/>
      <c r="K143" s="76" t="s">
        <v>1062</v>
      </c>
      <c r="L143" s="145" t="s">
        <v>1063</v>
      </c>
      <c r="M143" s="174" t="s">
        <v>1074</v>
      </c>
      <c r="N143" s="119">
        <v>1150640052</v>
      </c>
      <c r="O143" s="119"/>
      <c r="P143" s="76"/>
      <c r="Q143" s="76" t="s">
        <v>1065</v>
      </c>
      <c r="R143" s="76" t="s">
        <v>1066</v>
      </c>
      <c r="S143" s="69"/>
      <c r="T143" s="69"/>
      <c r="U143" s="69"/>
      <c r="V143" s="69"/>
      <c r="W143" s="69"/>
      <c r="X143" s="69"/>
      <c r="Y143" s="116" t="s">
        <v>6856</v>
      </c>
      <c r="Z143" s="639">
        <f t="shared" si="4"/>
        <v>21000.000000000004</v>
      </c>
      <c r="AA143" s="118">
        <f t="shared" si="5"/>
        <v>321000</v>
      </c>
    </row>
    <row r="144" spans="1:27" s="102" customFormat="1" x14ac:dyDescent="0.35">
      <c r="A144" s="69"/>
      <c r="B144" s="69"/>
      <c r="C144" s="69"/>
      <c r="D144" s="69"/>
      <c r="E144" s="69"/>
      <c r="F144" s="79"/>
      <c r="G144" s="79" t="s">
        <v>6997</v>
      </c>
      <c r="H144" s="69"/>
      <c r="I144" s="118">
        <v>300000</v>
      </c>
      <c r="J144" s="69"/>
      <c r="K144" s="76" t="s">
        <v>1147</v>
      </c>
      <c r="L144" s="145" t="s">
        <v>1063</v>
      </c>
      <c r="M144" s="174" t="s">
        <v>6528</v>
      </c>
      <c r="N144" s="119" t="s">
        <v>6998</v>
      </c>
      <c r="O144" s="119"/>
      <c r="P144" s="76"/>
      <c r="Q144" s="76" t="s">
        <v>1065</v>
      </c>
      <c r="R144" s="76" t="s">
        <v>1066</v>
      </c>
      <c r="S144" s="69"/>
      <c r="T144" s="69"/>
      <c r="U144" s="69"/>
      <c r="V144" s="69"/>
      <c r="W144" s="69"/>
      <c r="X144" s="69"/>
      <c r="Y144" s="633"/>
      <c r="Z144" s="639">
        <f t="shared" si="4"/>
        <v>21000.000000000004</v>
      </c>
      <c r="AA144" s="118">
        <f t="shared" si="5"/>
        <v>321000</v>
      </c>
    </row>
    <row r="145" spans="1:27" s="102" customFormat="1" x14ac:dyDescent="0.35">
      <c r="A145" s="69"/>
      <c r="B145" s="69"/>
      <c r="C145" s="69"/>
      <c r="D145" s="69"/>
      <c r="E145" s="69"/>
      <c r="F145" s="79"/>
      <c r="G145" s="79" t="s">
        <v>6999</v>
      </c>
      <c r="H145" s="69"/>
      <c r="I145" s="118">
        <v>300000</v>
      </c>
      <c r="J145" s="69"/>
      <c r="K145" s="76" t="s">
        <v>1062</v>
      </c>
      <c r="L145" s="145" t="s">
        <v>1063</v>
      </c>
      <c r="M145" s="174" t="s">
        <v>5022</v>
      </c>
      <c r="N145" s="119">
        <v>1150630025</v>
      </c>
      <c r="O145" s="119"/>
      <c r="P145" s="76"/>
      <c r="Q145" s="76" t="s">
        <v>1065</v>
      </c>
      <c r="R145" s="76" t="s">
        <v>1066</v>
      </c>
      <c r="S145" s="69"/>
      <c r="T145" s="69"/>
      <c r="U145" s="69"/>
      <c r="V145" s="69"/>
      <c r="W145" s="69"/>
      <c r="X145" s="69"/>
      <c r="Y145" s="633"/>
      <c r="Z145" s="639">
        <f t="shared" si="4"/>
        <v>21000.000000000004</v>
      </c>
      <c r="AA145" s="118">
        <f t="shared" si="5"/>
        <v>321000</v>
      </c>
    </row>
    <row r="146" spans="1:27" s="102" customFormat="1" x14ac:dyDescent="0.35">
      <c r="A146" s="69"/>
      <c r="B146" s="69"/>
      <c r="C146" s="69"/>
      <c r="D146" s="69"/>
      <c r="E146" s="69"/>
      <c r="F146" s="79"/>
      <c r="G146" s="79" t="s">
        <v>7000</v>
      </c>
      <c r="H146" s="69"/>
      <c r="I146" s="118">
        <v>300000</v>
      </c>
      <c r="J146" s="69"/>
      <c r="K146" s="76" t="s">
        <v>6861</v>
      </c>
      <c r="L146" s="145" t="s">
        <v>1063</v>
      </c>
      <c r="M146" s="174" t="s">
        <v>6862</v>
      </c>
      <c r="N146" s="119" t="s">
        <v>7001</v>
      </c>
      <c r="O146" s="119"/>
      <c r="P146" s="76"/>
      <c r="Q146" s="76" t="s">
        <v>1065</v>
      </c>
      <c r="R146" s="76" t="s">
        <v>3507</v>
      </c>
      <c r="S146" s="69"/>
      <c r="T146" s="69"/>
      <c r="U146" s="69"/>
      <c r="V146" s="69"/>
      <c r="W146" s="69"/>
      <c r="X146" s="69"/>
      <c r="Y146" s="633"/>
      <c r="Z146" s="639">
        <f t="shared" si="4"/>
        <v>21000.000000000004</v>
      </c>
      <c r="AA146" s="118">
        <f t="shared" si="5"/>
        <v>321000</v>
      </c>
    </row>
    <row r="147" spans="1:27" s="102" customFormat="1" x14ac:dyDescent="0.35">
      <c r="A147" s="69"/>
      <c r="B147" s="69"/>
      <c r="C147" s="69"/>
      <c r="D147" s="69"/>
      <c r="E147" s="69"/>
      <c r="F147" s="79"/>
      <c r="G147" s="79" t="s">
        <v>7002</v>
      </c>
      <c r="H147" s="69"/>
      <c r="I147" s="118">
        <v>300000</v>
      </c>
      <c r="J147" s="69"/>
      <c r="K147" s="76" t="s">
        <v>1062</v>
      </c>
      <c r="L147" s="145" t="s">
        <v>1063</v>
      </c>
      <c r="M147" s="174" t="s">
        <v>1074</v>
      </c>
      <c r="N147" s="119">
        <v>1150630062</v>
      </c>
      <c r="O147" s="119"/>
      <c r="P147" s="76"/>
      <c r="Q147" s="76" t="s">
        <v>1065</v>
      </c>
      <c r="R147" s="76" t="s">
        <v>1066</v>
      </c>
      <c r="S147" s="69"/>
      <c r="T147" s="69"/>
      <c r="U147" s="69"/>
      <c r="V147" s="69"/>
      <c r="W147" s="69"/>
      <c r="X147" s="69"/>
      <c r="Y147" s="116" t="s">
        <v>6856</v>
      </c>
      <c r="Z147" s="639">
        <f t="shared" si="4"/>
        <v>21000.000000000004</v>
      </c>
      <c r="AA147" s="118">
        <f t="shared" si="5"/>
        <v>321000</v>
      </c>
    </row>
    <row r="148" spans="1:27" s="102" customFormat="1" x14ac:dyDescent="0.35">
      <c r="A148" s="69"/>
      <c r="B148" s="69"/>
      <c r="C148" s="69"/>
      <c r="D148" s="69"/>
      <c r="E148" s="69"/>
      <c r="F148" s="79"/>
      <c r="G148" s="79" t="s">
        <v>7003</v>
      </c>
      <c r="H148" s="69"/>
      <c r="I148" s="118">
        <v>300000</v>
      </c>
      <c r="J148" s="69"/>
      <c r="K148" s="76" t="s">
        <v>1147</v>
      </c>
      <c r="L148" s="145" t="s">
        <v>1063</v>
      </c>
      <c r="M148" s="174" t="s">
        <v>6528</v>
      </c>
      <c r="N148" s="119" t="s">
        <v>7004</v>
      </c>
      <c r="O148" s="119"/>
      <c r="P148" s="76"/>
      <c r="Q148" s="76" t="s">
        <v>1065</v>
      </c>
      <c r="R148" s="76" t="s">
        <v>1066</v>
      </c>
      <c r="S148" s="69"/>
      <c r="T148" s="69"/>
      <c r="U148" s="69"/>
      <c r="V148" s="69"/>
      <c r="W148" s="69"/>
      <c r="X148" s="69"/>
      <c r="Y148" s="633"/>
      <c r="Z148" s="639">
        <f t="shared" si="4"/>
        <v>21000.000000000004</v>
      </c>
      <c r="AA148" s="118">
        <f t="shared" si="5"/>
        <v>321000</v>
      </c>
    </row>
    <row r="149" spans="1:27" s="102" customFormat="1" x14ac:dyDescent="0.35">
      <c r="A149" s="69"/>
      <c r="B149" s="69"/>
      <c r="C149" s="69"/>
      <c r="D149" s="69"/>
      <c r="E149" s="69"/>
      <c r="F149" s="79"/>
      <c r="G149" s="79" t="s">
        <v>7005</v>
      </c>
      <c r="H149" s="69"/>
      <c r="I149" s="118">
        <v>300000</v>
      </c>
      <c r="J149" s="69"/>
      <c r="K149" s="76" t="s">
        <v>1062</v>
      </c>
      <c r="L149" s="145" t="s">
        <v>1063</v>
      </c>
      <c r="M149" s="174" t="s">
        <v>5022</v>
      </c>
      <c r="N149" s="119">
        <v>1150630029</v>
      </c>
      <c r="O149" s="119"/>
      <c r="P149" s="76"/>
      <c r="Q149" s="76" t="s">
        <v>1065</v>
      </c>
      <c r="R149" s="76" t="s">
        <v>1066</v>
      </c>
      <c r="S149" s="69"/>
      <c r="T149" s="69"/>
      <c r="U149" s="69"/>
      <c r="V149" s="69"/>
      <c r="W149" s="69"/>
      <c r="X149" s="69"/>
      <c r="Y149" s="633"/>
      <c r="Z149" s="639">
        <f t="shared" si="4"/>
        <v>21000.000000000004</v>
      </c>
      <c r="AA149" s="118">
        <f t="shared" si="5"/>
        <v>321000</v>
      </c>
    </row>
    <row r="150" spans="1:27" s="102" customFormat="1" x14ac:dyDescent="0.35">
      <c r="A150" s="69"/>
      <c r="B150" s="69"/>
      <c r="C150" s="69"/>
      <c r="D150" s="69"/>
      <c r="E150" s="69"/>
      <c r="F150" s="79"/>
      <c r="G150" s="79" t="s">
        <v>7006</v>
      </c>
      <c r="H150" s="69"/>
      <c r="I150" s="118">
        <v>300000</v>
      </c>
      <c r="J150" s="69"/>
      <c r="K150" s="76" t="s">
        <v>6861</v>
      </c>
      <c r="L150" s="145" t="s">
        <v>1063</v>
      </c>
      <c r="M150" s="174" t="s">
        <v>6862</v>
      </c>
      <c r="N150" s="119" t="s">
        <v>6897</v>
      </c>
      <c r="O150" s="119"/>
      <c r="P150" s="76"/>
      <c r="Q150" s="76" t="s">
        <v>1065</v>
      </c>
      <c r="R150" s="76" t="s">
        <v>3507</v>
      </c>
      <c r="S150" s="69"/>
      <c r="T150" s="69"/>
      <c r="U150" s="69"/>
      <c r="V150" s="69"/>
      <c r="W150" s="69"/>
      <c r="X150" s="69"/>
      <c r="Y150" s="633"/>
      <c r="Z150" s="639">
        <f t="shared" si="4"/>
        <v>21000.000000000004</v>
      </c>
      <c r="AA150" s="118">
        <f t="shared" si="5"/>
        <v>321000</v>
      </c>
    </row>
    <row r="151" spans="1:27" s="102" customFormat="1" x14ac:dyDescent="0.35">
      <c r="A151" s="69"/>
      <c r="B151" s="69"/>
      <c r="C151" s="69"/>
      <c r="D151" s="69"/>
      <c r="E151" s="69"/>
      <c r="F151" s="79"/>
      <c r="G151" s="79" t="s">
        <v>7007</v>
      </c>
      <c r="H151" s="69"/>
      <c r="I151" s="118">
        <v>300000</v>
      </c>
      <c r="J151" s="69"/>
      <c r="K151" s="76" t="s">
        <v>1062</v>
      </c>
      <c r="L151" s="145" t="s">
        <v>1063</v>
      </c>
      <c r="M151" s="174" t="s">
        <v>1074</v>
      </c>
      <c r="N151" s="119">
        <v>1150640049</v>
      </c>
      <c r="O151" s="119"/>
      <c r="P151" s="76"/>
      <c r="Q151" s="76" t="s">
        <v>1065</v>
      </c>
      <c r="R151" s="76" t="s">
        <v>1066</v>
      </c>
      <c r="S151" s="69"/>
      <c r="T151" s="69"/>
      <c r="U151" s="69"/>
      <c r="V151" s="69"/>
      <c r="W151" s="69"/>
      <c r="X151" s="69"/>
      <c r="Y151" s="116" t="s">
        <v>6904</v>
      </c>
      <c r="Z151" s="639">
        <f t="shared" si="4"/>
        <v>21000.000000000004</v>
      </c>
      <c r="AA151" s="118">
        <f t="shared" si="5"/>
        <v>321000</v>
      </c>
    </row>
    <row r="152" spans="1:27" s="102" customFormat="1" x14ac:dyDescent="0.35">
      <c r="A152" s="69"/>
      <c r="B152" s="69"/>
      <c r="C152" s="69"/>
      <c r="D152" s="69"/>
      <c r="E152" s="69"/>
      <c r="F152" s="79"/>
      <c r="G152" s="79" t="s">
        <v>7008</v>
      </c>
      <c r="H152" s="69"/>
      <c r="I152" s="118">
        <v>300000</v>
      </c>
      <c r="J152" s="69"/>
      <c r="K152" s="76" t="s">
        <v>1147</v>
      </c>
      <c r="L152" s="145" t="s">
        <v>1063</v>
      </c>
      <c r="M152" s="174" t="s">
        <v>6900</v>
      </c>
      <c r="N152" s="119" t="s">
        <v>7009</v>
      </c>
      <c r="O152" s="119"/>
      <c r="P152" s="76"/>
      <c r="Q152" s="76" t="s">
        <v>1065</v>
      </c>
      <c r="R152" s="76" t="s">
        <v>1066</v>
      </c>
      <c r="S152" s="69"/>
      <c r="T152" s="69"/>
      <c r="U152" s="69"/>
      <c r="V152" s="69"/>
      <c r="W152" s="69"/>
      <c r="X152" s="69"/>
      <c r="Y152" s="633"/>
      <c r="Z152" s="639">
        <f t="shared" si="4"/>
        <v>21000.000000000004</v>
      </c>
      <c r="AA152" s="118">
        <f t="shared" si="5"/>
        <v>321000</v>
      </c>
    </row>
    <row r="153" spans="1:27" s="102" customFormat="1" x14ac:dyDescent="0.35">
      <c r="A153" s="69"/>
      <c r="B153" s="69"/>
      <c r="C153" s="69"/>
      <c r="D153" s="69"/>
      <c r="E153" s="69"/>
      <c r="F153" s="79"/>
      <c r="G153" s="79" t="s">
        <v>7010</v>
      </c>
      <c r="H153" s="69"/>
      <c r="I153" s="118">
        <v>300000</v>
      </c>
      <c r="J153" s="69"/>
      <c r="K153" s="76" t="s">
        <v>1062</v>
      </c>
      <c r="L153" s="145" t="s">
        <v>1063</v>
      </c>
      <c r="M153" s="174" t="s">
        <v>3301</v>
      </c>
      <c r="N153" s="119">
        <v>3150640196</v>
      </c>
      <c r="O153" s="119"/>
      <c r="P153" s="76"/>
      <c r="Q153" s="76" t="s">
        <v>1065</v>
      </c>
      <c r="R153" s="76" t="s">
        <v>1066</v>
      </c>
      <c r="S153" s="69"/>
      <c r="T153" s="69"/>
      <c r="U153" s="69"/>
      <c r="V153" s="69"/>
      <c r="W153" s="69"/>
      <c r="X153" s="69"/>
      <c r="Y153" s="633"/>
      <c r="Z153" s="639">
        <f t="shared" si="4"/>
        <v>21000.000000000004</v>
      </c>
      <c r="AA153" s="118">
        <f t="shared" si="5"/>
        <v>321000</v>
      </c>
    </row>
    <row r="154" spans="1:27" s="102" customFormat="1" x14ac:dyDescent="0.35">
      <c r="A154" s="69"/>
      <c r="B154" s="69"/>
      <c r="C154" s="69"/>
      <c r="D154" s="69"/>
      <c r="E154" s="69"/>
      <c r="F154" s="79"/>
      <c r="G154" s="79" t="s">
        <v>7011</v>
      </c>
      <c r="H154" s="69"/>
      <c r="I154" s="118">
        <v>300000</v>
      </c>
      <c r="J154" s="69"/>
      <c r="K154" s="76" t="s">
        <v>1062</v>
      </c>
      <c r="L154" s="145" t="s">
        <v>1063</v>
      </c>
      <c r="M154" s="174" t="s">
        <v>1074</v>
      </c>
      <c r="N154" s="119">
        <v>1150630061</v>
      </c>
      <c r="O154" s="119"/>
      <c r="P154" s="76"/>
      <c r="Q154" s="76" t="s">
        <v>1065</v>
      </c>
      <c r="R154" s="76" t="s">
        <v>1066</v>
      </c>
      <c r="S154" s="69"/>
      <c r="T154" s="69"/>
      <c r="U154" s="69"/>
      <c r="V154" s="69"/>
      <c r="W154" s="69"/>
      <c r="X154" s="69"/>
      <c r="Y154" s="116" t="s">
        <v>6904</v>
      </c>
      <c r="Z154" s="639">
        <f t="shared" si="4"/>
        <v>21000.000000000004</v>
      </c>
      <c r="AA154" s="118">
        <f t="shared" si="5"/>
        <v>321000</v>
      </c>
    </row>
    <row r="155" spans="1:27" s="102" customFormat="1" x14ac:dyDescent="0.35">
      <c r="A155" s="69"/>
      <c r="B155" s="69"/>
      <c r="C155" s="69"/>
      <c r="D155" s="69"/>
      <c r="E155" s="69"/>
      <c r="F155" s="79"/>
      <c r="G155" s="79" t="s">
        <v>7012</v>
      </c>
      <c r="H155" s="69"/>
      <c r="I155" s="118">
        <v>300000</v>
      </c>
      <c r="J155" s="69"/>
      <c r="K155" s="76" t="s">
        <v>1147</v>
      </c>
      <c r="L155" s="145" t="s">
        <v>1063</v>
      </c>
      <c r="M155" s="174" t="s">
        <v>6900</v>
      </c>
      <c r="N155" s="119" t="s">
        <v>7013</v>
      </c>
      <c r="O155" s="119"/>
      <c r="P155" s="76"/>
      <c r="Q155" s="76" t="s">
        <v>1065</v>
      </c>
      <c r="R155" s="76" t="s">
        <v>1066</v>
      </c>
      <c r="S155" s="69"/>
      <c r="T155" s="69"/>
      <c r="U155" s="69"/>
      <c r="V155" s="69"/>
      <c r="W155" s="69"/>
      <c r="X155" s="69"/>
      <c r="Y155" s="633"/>
      <c r="Z155" s="639">
        <f t="shared" si="4"/>
        <v>21000.000000000004</v>
      </c>
      <c r="AA155" s="118">
        <f t="shared" si="5"/>
        <v>321000</v>
      </c>
    </row>
    <row r="156" spans="1:27" s="102" customFormat="1" x14ac:dyDescent="0.35">
      <c r="A156" s="69"/>
      <c r="B156" s="69"/>
      <c r="C156" s="69"/>
      <c r="D156" s="69"/>
      <c r="E156" s="69"/>
      <c r="F156" s="79"/>
      <c r="G156" s="79" t="s">
        <v>7014</v>
      </c>
      <c r="H156" s="69"/>
      <c r="I156" s="118">
        <v>300000</v>
      </c>
      <c r="J156" s="69"/>
      <c r="K156" s="76" t="s">
        <v>1062</v>
      </c>
      <c r="L156" s="145" t="s">
        <v>1063</v>
      </c>
      <c r="M156" s="174" t="s">
        <v>3301</v>
      </c>
      <c r="N156" s="119">
        <v>3150640194</v>
      </c>
      <c r="O156" s="119"/>
      <c r="P156" s="76"/>
      <c r="Q156" s="76" t="s">
        <v>1065</v>
      </c>
      <c r="R156" s="76" t="s">
        <v>1066</v>
      </c>
      <c r="S156" s="69"/>
      <c r="T156" s="69"/>
      <c r="U156" s="69"/>
      <c r="V156" s="69"/>
      <c r="W156" s="69"/>
      <c r="X156" s="69"/>
      <c r="Y156" s="633"/>
      <c r="Z156" s="639">
        <f t="shared" si="4"/>
        <v>21000.000000000004</v>
      </c>
      <c r="AA156" s="118">
        <f t="shared" si="5"/>
        <v>321000</v>
      </c>
    </row>
    <row r="157" spans="1:27" s="102" customFormat="1" x14ac:dyDescent="0.35">
      <c r="A157" s="69"/>
      <c r="B157" s="69"/>
      <c r="C157" s="69"/>
      <c r="D157" s="69"/>
      <c r="E157" s="69"/>
      <c r="F157" s="79"/>
      <c r="G157" s="79" t="s">
        <v>7015</v>
      </c>
      <c r="H157" s="69"/>
      <c r="I157" s="118">
        <v>300000</v>
      </c>
      <c r="J157" s="69"/>
      <c r="K157" s="76" t="s">
        <v>1062</v>
      </c>
      <c r="L157" s="145" t="s">
        <v>1063</v>
      </c>
      <c r="M157" s="174" t="s">
        <v>1074</v>
      </c>
      <c r="N157" s="119">
        <v>1150620071</v>
      </c>
      <c r="O157" s="119"/>
      <c r="P157" s="76"/>
      <c r="Q157" s="76" t="s">
        <v>1065</v>
      </c>
      <c r="R157" s="76" t="s">
        <v>1066</v>
      </c>
      <c r="S157" s="69"/>
      <c r="T157" s="69"/>
      <c r="U157" s="69"/>
      <c r="V157" s="69"/>
      <c r="W157" s="69"/>
      <c r="X157" s="69"/>
      <c r="Y157" s="116" t="s">
        <v>6856</v>
      </c>
      <c r="Z157" s="639">
        <f t="shared" si="4"/>
        <v>21000.000000000004</v>
      </c>
      <c r="AA157" s="118">
        <f t="shared" si="5"/>
        <v>321000</v>
      </c>
    </row>
    <row r="158" spans="1:27" s="102" customFormat="1" x14ac:dyDescent="0.35">
      <c r="A158" s="69"/>
      <c r="B158" s="69"/>
      <c r="C158" s="69"/>
      <c r="D158" s="69"/>
      <c r="E158" s="69"/>
      <c r="F158" s="79"/>
      <c r="G158" s="79" t="s">
        <v>7016</v>
      </c>
      <c r="H158" s="69"/>
      <c r="I158" s="118">
        <v>300000</v>
      </c>
      <c r="J158" s="69"/>
      <c r="K158" s="76" t="s">
        <v>1147</v>
      </c>
      <c r="L158" s="145" t="s">
        <v>1063</v>
      </c>
      <c r="M158" s="174" t="s">
        <v>6528</v>
      </c>
      <c r="N158" s="119" t="s">
        <v>7017</v>
      </c>
      <c r="O158" s="119"/>
      <c r="P158" s="76"/>
      <c r="Q158" s="76" t="s">
        <v>1065</v>
      </c>
      <c r="R158" s="76" t="s">
        <v>1066</v>
      </c>
      <c r="S158" s="69"/>
      <c r="T158" s="69"/>
      <c r="U158" s="69"/>
      <c r="V158" s="69"/>
      <c r="W158" s="69"/>
      <c r="X158" s="69"/>
      <c r="Y158" s="633"/>
      <c r="Z158" s="639">
        <f t="shared" si="4"/>
        <v>21000.000000000004</v>
      </c>
      <c r="AA158" s="118">
        <f t="shared" si="5"/>
        <v>321000</v>
      </c>
    </row>
    <row r="159" spans="1:27" s="102" customFormat="1" x14ac:dyDescent="0.35">
      <c r="A159" s="69"/>
      <c r="B159" s="69"/>
      <c r="C159" s="69"/>
      <c r="D159" s="69"/>
      <c r="E159" s="69"/>
      <c r="F159" s="79"/>
      <c r="G159" s="79" t="s">
        <v>7018</v>
      </c>
      <c r="H159" s="69"/>
      <c r="I159" s="118">
        <v>300000</v>
      </c>
      <c r="J159" s="69"/>
      <c r="K159" s="76" t="s">
        <v>1062</v>
      </c>
      <c r="L159" s="145" t="s">
        <v>1063</v>
      </c>
      <c r="M159" s="174" t="s">
        <v>5022</v>
      </c>
      <c r="N159" s="119">
        <v>1150630024</v>
      </c>
      <c r="O159" s="119"/>
      <c r="P159" s="76"/>
      <c r="Q159" s="76" t="s">
        <v>1065</v>
      </c>
      <c r="R159" s="76" t="s">
        <v>1066</v>
      </c>
      <c r="S159" s="69"/>
      <c r="T159" s="69"/>
      <c r="U159" s="69"/>
      <c r="V159" s="69"/>
      <c r="W159" s="69"/>
      <c r="X159" s="69"/>
      <c r="Y159" s="633"/>
      <c r="Z159" s="639">
        <f t="shared" si="4"/>
        <v>21000.000000000004</v>
      </c>
      <c r="AA159" s="118">
        <f t="shared" si="5"/>
        <v>321000</v>
      </c>
    </row>
    <row r="160" spans="1:27" s="102" customFormat="1" x14ac:dyDescent="0.35">
      <c r="A160" s="69"/>
      <c r="B160" s="69"/>
      <c r="C160" s="69"/>
      <c r="D160" s="69"/>
      <c r="E160" s="69"/>
      <c r="F160" s="79"/>
      <c r="G160" s="79" t="s">
        <v>7019</v>
      </c>
      <c r="H160" s="69"/>
      <c r="I160" s="118">
        <v>300000</v>
      </c>
      <c r="J160" s="69"/>
      <c r="K160" s="76" t="s">
        <v>6861</v>
      </c>
      <c r="L160" s="145" t="s">
        <v>1063</v>
      </c>
      <c r="M160" s="174" t="s">
        <v>6862</v>
      </c>
      <c r="N160" s="119" t="s">
        <v>7020</v>
      </c>
      <c r="O160" s="119"/>
      <c r="P160" s="76"/>
      <c r="Q160" s="76" t="s">
        <v>1065</v>
      </c>
      <c r="R160" s="76" t="s">
        <v>3507</v>
      </c>
      <c r="S160" s="69"/>
      <c r="T160" s="69"/>
      <c r="U160" s="69"/>
      <c r="V160" s="69"/>
      <c r="W160" s="69"/>
      <c r="X160" s="69"/>
      <c r="Y160" s="633"/>
      <c r="Z160" s="639">
        <f t="shared" si="4"/>
        <v>21000.000000000004</v>
      </c>
      <c r="AA160" s="118">
        <f t="shared" si="5"/>
        <v>321000</v>
      </c>
    </row>
    <row r="161" spans="1:27" s="102" customFormat="1" x14ac:dyDescent="0.35">
      <c r="A161" s="69"/>
      <c r="B161" s="69"/>
      <c r="C161" s="69"/>
      <c r="D161" s="69"/>
      <c r="E161" s="69"/>
      <c r="F161" s="79"/>
      <c r="G161" s="79" t="s">
        <v>7021</v>
      </c>
      <c r="H161" s="69"/>
      <c r="I161" s="118">
        <v>300000</v>
      </c>
      <c r="J161" s="69"/>
      <c r="K161" s="76" t="s">
        <v>1062</v>
      </c>
      <c r="L161" s="145" t="s">
        <v>1063</v>
      </c>
      <c r="M161" s="174" t="s">
        <v>1074</v>
      </c>
      <c r="N161" s="119">
        <v>1150640043</v>
      </c>
      <c r="O161" s="119"/>
      <c r="P161" s="76"/>
      <c r="Q161" s="76" t="s">
        <v>1065</v>
      </c>
      <c r="R161" s="76" t="s">
        <v>1066</v>
      </c>
      <c r="S161" s="69"/>
      <c r="T161" s="69"/>
      <c r="U161" s="69"/>
      <c r="V161" s="69"/>
      <c r="W161" s="69"/>
      <c r="X161" s="69"/>
      <c r="Y161" s="116" t="s">
        <v>6856</v>
      </c>
      <c r="Z161" s="639">
        <f t="shared" si="4"/>
        <v>21000.000000000004</v>
      </c>
      <c r="AA161" s="118">
        <f t="shared" si="5"/>
        <v>321000</v>
      </c>
    </row>
    <row r="162" spans="1:27" s="102" customFormat="1" x14ac:dyDescent="0.35">
      <c r="A162" s="69"/>
      <c r="B162" s="69"/>
      <c r="C162" s="69"/>
      <c r="D162" s="69"/>
      <c r="E162" s="69"/>
      <c r="F162" s="79"/>
      <c r="G162" s="79" t="s">
        <v>7022</v>
      </c>
      <c r="H162" s="69"/>
      <c r="I162" s="118">
        <v>300000</v>
      </c>
      <c r="J162" s="69"/>
      <c r="K162" s="76" t="s">
        <v>1147</v>
      </c>
      <c r="L162" s="145" t="s">
        <v>1063</v>
      </c>
      <c r="M162" s="174" t="s">
        <v>6528</v>
      </c>
      <c r="N162" s="119" t="s">
        <v>7023</v>
      </c>
      <c r="O162" s="119"/>
      <c r="P162" s="76"/>
      <c r="Q162" s="76" t="s">
        <v>1065</v>
      </c>
      <c r="R162" s="76" t="s">
        <v>1066</v>
      </c>
      <c r="S162" s="69"/>
      <c r="T162" s="69"/>
      <c r="U162" s="69"/>
      <c r="V162" s="69"/>
      <c r="W162" s="69"/>
      <c r="X162" s="69"/>
      <c r="Y162" s="633"/>
      <c r="Z162" s="639">
        <f t="shared" si="4"/>
        <v>21000.000000000004</v>
      </c>
      <c r="AA162" s="118">
        <f t="shared" si="5"/>
        <v>321000</v>
      </c>
    </row>
    <row r="163" spans="1:27" s="102" customFormat="1" x14ac:dyDescent="0.35">
      <c r="A163" s="69"/>
      <c r="B163" s="69"/>
      <c r="C163" s="69"/>
      <c r="D163" s="69"/>
      <c r="E163" s="69"/>
      <c r="F163" s="79"/>
      <c r="G163" s="79" t="s">
        <v>7024</v>
      </c>
      <c r="H163" s="69"/>
      <c r="I163" s="118">
        <v>300000</v>
      </c>
      <c r="J163" s="69"/>
      <c r="K163" s="76" t="s">
        <v>1062</v>
      </c>
      <c r="L163" s="145" t="s">
        <v>1063</v>
      </c>
      <c r="M163" s="174" t="s">
        <v>5022</v>
      </c>
      <c r="N163" s="119">
        <v>1150630026</v>
      </c>
      <c r="O163" s="119"/>
      <c r="P163" s="76"/>
      <c r="Q163" s="76" t="s">
        <v>1065</v>
      </c>
      <c r="R163" s="76" t="s">
        <v>1066</v>
      </c>
      <c r="S163" s="69"/>
      <c r="T163" s="69"/>
      <c r="U163" s="69"/>
      <c r="V163" s="69"/>
      <c r="W163" s="69"/>
      <c r="X163" s="69"/>
      <c r="Y163" s="633"/>
      <c r="Z163" s="639">
        <f t="shared" si="4"/>
        <v>21000.000000000004</v>
      </c>
      <c r="AA163" s="118">
        <f t="shared" si="5"/>
        <v>321000</v>
      </c>
    </row>
    <row r="164" spans="1:27" s="102" customFormat="1" x14ac:dyDescent="0.35">
      <c r="A164" s="69"/>
      <c r="B164" s="69"/>
      <c r="C164" s="69"/>
      <c r="D164" s="69"/>
      <c r="E164" s="69"/>
      <c r="F164" s="79"/>
      <c r="G164" s="79" t="s">
        <v>7025</v>
      </c>
      <c r="H164" s="69"/>
      <c r="I164" s="118">
        <v>300000</v>
      </c>
      <c r="J164" s="69"/>
      <c r="K164" s="76" t="s">
        <v>6861</v>
      </c>
      <c r="L164" s="145" t="s">
        <v>1063</v>
      </c>
      <c r="M164" s="174" t="s">
        <v>6862</v>
      </c>
      <c r="N164" s="119" t="s">
        <v>7026</v>
      </c>
      <c r="O164" s="119"/>
      <c r="P164" s="76"/>
      <c r="Q164" s="76" t="s">
        <v>1065</v>
      </c>
      <c r="R164" s="76" t="s">
        <v>3507</v>
      </c>
      <c r="S164" s="69"/>
      <c r="T164" s="69"/>
      <c r="U164" s="69"/>
      <c r="V164" s="69"/>
      <c r="W164" s="69"/>
      <c r="X164" s="69"/>
      <c r="Y164" s="633"/>
      <c r="Z164" s="639">
        <f t="shared" si="4"/>
        <v>21000.000000000004</v>
      </c>
      <c r="AA164" s="118">
        <f t="shared" si="5"/>
        <v>321000</v>
      </c>
    </row>
    <row r="165" spans="1:27" s="102" customFormat="1" x14ac:dyDescent="0.35">
      <c r="A165" s="69"/>
      <c r="B165" s="69"/>
      <c r="C165" s="69"/>
      <c r="D165" s="69"/>
      <c r="E165" s="69"/>
      <c r="F165" s="79"/>
      <c r="G165" s="79" t="s">
        <v>7027</v>
      </c>
      <c r="H165" s="69"/>
      <c r="I165" s="118">
        <v>300000</v>
      </c>
      <c r="J165" s="69"/>
      <c r="K165" s="76" t="s">
        <v>1062</v>
      </c>
      <c r="L165" s="145" t="s">
        <v>1063</v>
      </c>
      <c r="M165" s="174" t="s">
        <v>1074</v>
      </c>
      <c r="N165" s="119">
        <v>1150620078</v>
      </c>
      <c r="O165" s="119"/>
      <c r="P165" s="76"/>
      <c r="Q165" s="76" t="s">
        <v>1065</v>
      </c>
      <c r="R165" s="76" t="s">
        <v>1066</v>
      </c>
      <c r="S165" s="69"/>
      <c r="T165" s="69"/>
      <c r="U165" s="69"/>
      <c r="V165" s="69"/>
      <c r="W165" s="69"/>
      <c r="X165" s="69"/>
      <c r="Y165" s="116" t="s">
        <v>6856</v>
      </c>
      <c r="Z165" s="639">
        <f t="shared" si="4"/>
        <v>21000.000000000004</v>
      </c>
      <c r="AA165" s="118">
        <f t="shared" si="5"/>
        <v>321000</v>
      </c>
    </row>
    <row r="166" spans="1:27" s="102" customFormat="1" x14ac:dyDescent="0.35">
      <c r="A166" s="69"/>
      <c r="B166" s="69"/>
      <c r="C166" s="69"/>
      <c r="D166" s="69"/>
      <c r="E166" s="69"/>
      <c r="F166" s="79"/>
      <c r="G166" s="79" t="s">
        <v>7028</v>
      </c>
      <c r="H166" s="69"/>
      <c r="I166" s="118">
        <v>300000</v>
      </c>
      <c r="J166" s="69"/>
      <c r="K166" s="76" t="s">
        <v>1147</v>
      </c>
      <c r="L166" s="145" t="s">
        <v>1063</v>
      </c>
      <c r="M166" s="174" t="s">
        <v>6528</v>
      </c>
      <c r="N166" s="119" t="s">
        <v>7029</v>
      </c>
      <c r="O166" s="119"/>
      <c r="P166" s="76"/>
      <c r="Q166" s="76" t="s">
        <v>1065</v>
      </c>
      <c r="R166" s="76" t="s">
        <v>1066</v>
      </c>
      <c r="S166" s="69"/>
      <c r="T166" s="69"/>
      <c r="U166" s="69"/>
      <c r="V166" s="69"/>
      <c r="W166" s="69"/>
      <c r="X166" s="69"/>
      <c r="Y166" s="633"/>
      <c r="Z166" s="639">
        <f t="shared" si="4"/>
        <v>21000.000000000004</v>
      </c>
      <c r="AA166" s="118">
        <f t="shared" si="5"/>
        <v>321000</v>
      </c>
    </row>
    <row r="167" spans="1:27" s="102" customFormat="1" x14ac:dyDescent="0.35">
      <c r="A167" s="69"/>
      <c r="B167" s="69"/>
      <c r="C167" s="69"/>
      <c r="D167" s="69"/>
      <c r="E167" s="69"/>
      <c r="F167" s="79"/>
      <c r="G167" s="79" t="s">
        <v>7030</v>
      </c>
      <c r="H167" s="69"/>
      <c r="I167" s="118">
        <v>300000</v>
      </c>
      <c r="J167" s="69"/>
      <c r="K167" s="76" t="s">
        <v>1062</v>
      </c>
      <c r="L167" s="145" t="s">
        <v>1063</v>
      </c>
      <c r="M167" s="174" t="s">
        <v>5022</v>
      </c>
      <c r="N167" s="119">
        <v>1150630015</v>
      </c>
      <c r="O167" s="119"/>
      <c r="P167" s="76"/>
      <c r="Q167" s="76" t="s">
        <v>1065</v>
      </c>
      <c r="R167" s="76" t="s">
        <v>1066</v>
      </c>
      <c r="S167" s="69"/>
      <c r="T167" s="69"/>
      <c r="U167" s="69"/>
      <c r="V167" s="69"/>
      <c r="W167" s="69"/>
      <c r="X167" s="69"/>
      <c r="Y167" s="633"/>
      <c r="Z167" s="639">
        <f t="shared" si="4"/>
        <v>21000.000000000004</v>
      </c>
      <c r="AA167" s="118">
        <f t="shared" si="5"/>
        <v>321000</v>
      </c>
    </row>
    <row r="168" spans="1:27" s="102" customFormat="1" x14ac:dyDescent="0.35">
      <c r="A168" s="69"/>
      <c r="B168" s="69"/>
      <c r="C168" s="69"/>
      <c r="D168" s="69"/>
      <c r="E168" s="69"/>
      <c r="F168" s="79"/>
      <c r="G168" s="79" t="s">
        <v>7031</v>
      </c>
      <c r="H168" s="69"/>
      <c r="I168" s="118">
        <v>300000</v>
      </c>
      <c r="J168" s="69"/>
      <c r="K168" s="76" t="s">
        <v>6861</v>
      </c>
      <c r="L168" s="145" t="s">
        <v>1063</v>
      </c>
      <c r="M168" s="174" t="s">
        <v>6862</v>
      </c>
      <c r="N168" s="119" t="s">
        <v>7032</v>
      </c>
      <c r="O168" s="119"/>
      <c r="P168" s="76"/>
      <c r="Q168" s="76" t="s">
        <v>1065</v>
      </c>
      <c r="R168" s="76" t="s">
        <v>3507</v>
      </c>
      <c r="S168" s="69"/>
      <c r="T168" s="69"/>
      <c r="U168" s="69"/>
      <c r="V168" s="69"/>
      <c r="W168" s="69"/>
      <c r="X168" s="69"/>
      <c r="Y168" s="633"/>
      <c r="Z168" s="639">
        <f t="shared" si="4"/>
        <v>21000.000000000004</v>
      </c>
      <c r="AA168" s="118">
        <f t="shared" si="5"/>
        <v>321000</v>
      </c>
    </row>
    <row r="169" spans="1:27" s="102" customFormat="1" x14ac:dyDescent="0.35">
      <c r="A169" s="69"/>
      <c r="B169" s="69"/>
      <c r="C169" s="69"/>
      <c r="D169" s="69"/>
      <c r="E169" s="69"/>
      <c r="F169" s="79"/>
      <c r="G169" s="79" t="s">
        <v>7033</v>
      </c>
      <c r="H169" s="69"/>
      <c r="I169" s="118">
        <v>300000</v>
      </c>
      <c r="J169" s="69"/>
      <c r="K169" s="76" t="s">
        <v>1062</v>
      </c>
      <c r="L169" s="145" t="s">
        <v>1063</v>
      </c>
      <c r="M169" s="364" t="s">
        <v>1074</v>
      </c>
      <c r="N169" s="75">
        <v>1150630065</v>
      </c>
      <c r="O169" s="75"/>
      <c r="P169" s="69"/>
      <c r="Q169" s="76" t="s">
        <v>1065</v>
      </c>
      <c r="R169" s="76" t="s">
        <v>1066</v>
      </c>
      <c r="S169" s="69"/>
      <c r="T169" s="69"/>
      <c r="U169" s="69"/>
      <c r="V169" s="69"/>
      <c r="W169" s="69"/>
      <c r="X169" s="69"/>
      <c r="Y169" s="116" t="s">
        <v>6856</v>
      </c>
      <c r="Z169" s="639">
        <f t="shared" si="4"/>
        <v>21000.000000000004</v>
      </c>
      <c r="AA169" s="118">
        <f t="shared" si="5"/>
        <v>321000</v>
      </c>
    </row>
    <row r="170" spans="1:27" s="102" customFormat="1" x14ac:dyDescent="0.35">
      <c r="A170" s="69"/>
      <c r="B170" s="69"/>
      <c r="C170" s="69"/>
      <c r="D170" s="69"/>
      <c r="E170" s="69"/>
      <c r="F170" s="79"/>
      <c r="G170" s="79" t="s">
        <v>7034</v>
      </c>
      <c r="H170" s="69"/>
      <c r="I170" s="118">
        <v>300000</v>
      </c>
      <c r="J170" s="69"/>
      <c r="K170" s="76" t="s">
        <v>1062</v>
      </c>
      <c r="L170" s="145" t="s">
        <v>1063</v>
      </c>
      <c r="M170" s="364" t="s">
        <v>3278</v>
      </c>
      <c r="N170" s="75">
        <v>1150640196</v>
      </c>
      <c r="O170" s="75"/>
      <c r="P170" s="69"/>
      <c r="Q170" s="76" t="s">
        <v>1065</v>
      </c>
      <c r="R170" s="76" t="s">
        <v>1066</v>
      </c>
      <c r="S170" s="69"/>
      <c r="T170" s="69"/>
      <c r="U170" s="69"/>
      <c r="V170" s="69"/>
      <c r="W170" s="69"/>
      <c r="X170" s="69"/>
      <c r="Y170" s="633"/>
      <c r="Z170" s="639">
        <f t="shared" si="4"/>
        <v>21000.000000000004</v>
      </c>
      <c r="AA170" s="118">
        <f t="shared" si="5"/>
        <v>321000</v>
      </c>
    </row>
    <row r="171" spans="1:27" s="102" customFormat="1" x14ac:dyDescent="0.35">
      <c r="A171" s="69"/>
      <c r="B171" s="69"/>
      <c r="C171" s="69"/>
      <c r="D171" s="69"/>
      <c r="E171" s="69"/>
      <c r="F171" s="79"/>
      <c r="G171" s="79" t="s">
        <v>7035</v>
      </c>
      <c r="H171" s="69"/>
      <c r="I171" s="118">
        <v>300000</v>
      </c>
      <c r="J171" s="69"/>
      <c r="K171" s="76" t="s">
        <v>1062</v>
      </c>
      <c r="L171" s="145" t="s">
        <v>1063</v>
      </c>
      <c r="M171" s="364" t="s">
        <v>5022</v>
      </c>
      <c r="N171" s="75">
        <v>1150650008</v>
      </c>
      <c r="O171" s="75"/>
      <c r="P171" s="69"/>
      <c r="Q171" s="76" t="s">
        <v>1065</v>
      </c>
      <c r="R171" s="76" t="s">
        <v>1066</v>
      </c>
      <c r="S171" s="69"/>
      <c r="T171" s="69"/>
      <c r="U171" s="69"/>
      <c r="V171" s="69"/>
      <c r="W171" s="69"/>
      <c r="X171" s="69"/>
      <c r="Y171" s="633"/>
      <c r="Z171" s="639">
        <f t="shared" si="4"/>
        <v>21000.000000000004</v>
      </c>
      <c r="AA171" s="118">
        <f t="shared" si="5"/>
        <v>321000</v>
      </c>
    </row>
    <row r="172" spans="1:27" s="102" customFormat="1" x14ac:dyDescent="0.35">
      <c r="A172" s="69"/>
      <c r="B172" s="69"/>
      <c r="C172" s="69"/>
      <c r="D172" s="69"/>
      <c r="E172" s="69"/>
      <c r="F172" s="79"/>
      <c r="G172" s="79" t="s">
        <v>7036</v>
      </c>
      <c r="H172" s="69"/>
      <c r="I172" s="118">
        <v>300000</v>
      </c>
      <c r="J172" s="69"/>
      <c r="K172" s="76" t="s">
        <v>6861</v>
      </c>
      <c r="L172" s="145" t="s">
        <v>1063</v>
      </c>
      <c r="M172" s="174" t="s">
        <v>6862</v>
      </c>
      <c r="N172" s="75" t="s">
        <v>7037</v>
      </c>
      <c r="O172" s="75"/>
      <c r="P172" s="69"/>
      <c r="Q172" s="76" t="s">
        <v>1065</v>
      </c>
      <c r="R172" s="76" t="s">
        <v>3507</v>
      </c>
      <c r="S172" s="69"/>
      <c r="T172" s="69"/>
      <c r="U172" s="69"/>
      <c r="V172" s="69"/>
      <c r="W172" s="69"/>
      <c r="X172" s="69"/>
      <c r="Y172" s="633"/>
      <c r="Z172" s="639">
        <f t="shared" si="4"/>
        <v>21000.000000000004</v>
      </c>
      <c r="AA172" s="118">
        <f t="shared" si="5"/>
        <v>321000</v>
      </c>
    </row>
    <row r="173" spans="1:27" s="102" customFormat="1" x14ac:dyDescent="0.35">
      <c r="A173" s="69"/>
      <c r="B173" s="69"/>
      <c r="C173" s="69"/>
      <c r="D173" s="69"/>
      <c r="E173" s="69"/>
      <c r="F173" s="79"/>
      <c r="G173" s="79" t="s">
        <v>7038</v>
      </c>
      <c r="H173" s="69"/>
      <c r="I173" s="118">
        <v>300000</v>
      </c>
      <c r="J173" s="69"/>
      <c r="K173" s="69" t="s">
        <v>1062</v>
      </c>
      <c r="L173" s="145" t="s">
        <v>1063</v>
      </c>
      <c r="M173" s="364" t="s">
        <v>1074</v>
      </c>
      <c r="N173" s="75">
        <v>1150620072</v>
      </c>
      <c r="O173" s="75"/>
      <c r="P173" s="69"/>
      <c r="Q173" s="76" t="s">
        <v>1065</v>
      </c>
      <c r="R173" s="76" t="s">
        <v>1066</v>
      </c>
      <c r="S173" s="69"/>
      <c r="T173" s="69"/>
      <c r="U173" s="69"/>
      <c r="V173" s="69"/>
      <c r="W173" s="69"/>
      <c r="X173" s="69"/>
      <c r="Y173" s="116" t="s">
        <v>6868</v>
      </c>
      <c r="Z173" s="639">
        <f t="shared" si="4"/>
        <v>21000.000000000004</v>
      </c>
      <c r="AA173" s="118">
        <f t="shared" si="5"/>
        <v>321000</v>
      </c>
    </row>
    <row r="174" spans="1:27" s="102" customFormat="1" x14ac:dyDescent="0.35">
      <c r="A174" s="69"/>
      <c r="B174" s="69"/>
      <c r="C174" s="69"/>
      <c r="D174" s="69"/>
      <c r="E174" s="69"/>
      <c r="F174" s="79"/>
      <c r="G174" s="79" t="s">
        <v>7039</v>
      </c>
      <c r="H174" s="69"/>
      <c r="I174" s="118">
        <v>300000</v>
      </c>
      <c r="J174" s="69"/>
      <c r="K174" s="69" t="s">
        <v>1147</v>
      </c>
      <c r="L174" s="145" t="s">
        <v>1063</v>
      </c>
      <c r="M174" s="364" t="s">
        <v>6870</v>
      </c>
      <c r="N174" s="75" t="s">
        <v>7040</v>
      </c>
      <c r="O174" s="75"/>
      <c r="P174" s="69"/>
      <c r="Q174" s="76" t="s">
        <v>1065</v>
      </c>
      <c r="R174" s="76" t="s">
        <v>1066</v>
      </c>
      <c r="S174" s="69"/>
      <c r="T174" s="69"/>
      <c r="U174" s="69"/>
      <c r="V174" s="69"/>
      <c r="W174" s="69"/>
      <c r="X174" s="69"/>
      <c r="Y174" s="633"/>
      <c r="Z174" s="639">
        <f t="shared" si="4"/>
        <v>21000.000000000004</v>
      </c>
      <c r="AA174" s="118">
        <f t="shared" si="5"/>
        <v>321000</v>
      </c>
    </row>
    <row r="175" spans="1:27" s="102" customFormat="1" x14ac:dyDescent="0.35">
      <c r="A175" s="69"/>
      <c r="B175" s="69"/>
      <c r="C175" s="69"/>
      <c r="D175" s="69"/>
      <c r="E175" s="69"/>
      <c r="F175" s="79"/>
      <c r="G175" s="79" t="s">
        <v>7041</v>
      </c>
      <c r="H175" s="69"/>
      <c r="I175" s="118">
        <v>300000</v>
      </c>
      <c r="J175" s="69"/>
      <c r="K175" s="69" t="s">
        <v>1062</v>
      </c>
      <c r="L175" s="145" t="s">
        <v>1063</v>
      </c>
      <c r="M175" s="364" t="s">
        <v>6873</v>
      </c>
      <c r="N175" s="75">
        <v>1150630092</v>
      </c>
      <c r="O175" s="75"/>
      <c r="P175" s="69"/>
      <c r="Q175" s="76" t="s">
        <v>1065</v>
      </c>
      <c r="R175" s="76" t="s">
        <v>1066</v>
      </c>
      <c r="S175" s="69"/>
      <c r="T175" s="69"/>
      <c r="U175" s="69"/>
      <c r="V175" s="69"/>
      <c r="W175" s="69"/>
      <c r="X175" s="69"/>
      <c r="Y175" s="633"/>
      <c r="Z175" s="639">
        <f t="shared" si="4"/>
        <v>21000.000000000004</v>
      </c>
      <c r="AA175" s="118">
        <f t="shared" si="5"/>
        <v>321000</v>
      </c>
    </row>
    <row r="176" spans="1:27" s="102" customFormat="1" x14ac:dyDescent="0.35">
      <c r="A176" s="69"/>
      <c r="B176" s="69"/>
      <c r="C176" s="69"/>
      <c r="D176" s="69"/>
      <c r="E176" s="69"/>
      <c r="F176" s="79"/>
      <c r="G176" s="79" t="s">
        <v>7042</v>
      </c>
      <c r="H176" s="69"/>
      <c r="I176" s="118">
        <v>300000</v>
      </c>
      <c r="J176" s="69"/>
      <c r="K176" s="69" t="s">
        <v>1147</v>
      </c>
      <c r="L176" s="145" t="s">
        <v>1063</v>
      </c>
      <c r="M176" s="364" t="s">
        <v>6875</v>
      </c>
      <c r="N176" s="75" t="s">
        <v>1522</v>
      </c>
      <c r="O176" s="75"/>
      <c r="P176" s="69"/>
      <c r="Q176" s="76" t="s">
        <v>1065</v>
      </c>
      <c r="R176" s="76" t="s">
        <v>1066</v>
      </c>
      <c r="S176" s="69"/>
      <c r="T176" s="69"/>
      <c r="U176" s="69"/>
      <c r="V176" s="69"/>
      <c r="W176" s="69"/>
      <c r="X176" s="69"/>
      <c r="Y176" s="633"/>
      <c r="Z176" s="639">
        <f t="shared" si="4"/>
        <v>21000.000000000004</v>
      </c>
      <c r="AA176" s="118">
        <f t="shared" si="5"/>
        <v>321000</v>
      </c>
    </row>
    <row r="177" spans="1:27" s="102" customFormat="1" x14ac:dyDescent="0.35">
      <c r="A177" s="69"/>
      <c r="B177" s="69"/>
      <c r="C177" s="69"/>
      <c r="D177" s="69"/>
      <c r="E177" s="69"/>
      <c r="F177" s="79"/>
      <c r="G177" s="79" t="s">
        <v>7043</v>
      </c>
      <c r="H177" s="69"/>
      <c r="I177" s="118">
        <v>300000</v>
      </c>
      <c r="J177" s="69"/>
      <c r="K177" s="76" t="s">
        <v>1062</v>
      </c>
      <c r="L177" s="145" t="s">
        <v>1063</v>
      </c>
      <c r="M177" s="364" t="s">
        <v>1074</v>
      </c>
      <c r="N177" s="75">
        <v>1150620080</v>
      </c>
      <c r="O177" s="75"/>
      <c r="P177" s="69"/>
      <c r="Q177" s="76" t="s">
        <v>1065</v>
      </c>
      <c r="R177" s="76" t="s">
        <v>1066</v>
      </c>
      <c r="S177" s="69"/>
      <c r="T177" s="69"/>
      <c r="U177" s="69"/>
      <c r="V177" s="69"/>
      <c r="W177" s="69"/>
      <c r="X177" s="69"/>
      <c r="Y177" s="116" t="s">
        <v>6856</v>
      </c>
      <c r="Z177" s="639">
        <f t="shared" si="4"/>
        <v>21000.000000000004</v>
      </c>
      <c r="AA177" s="118">
        <f t="shared" si="5"/>
        <v>321000</v>
      </c>
    </row>
    <row r="178" spans="1:27" s="102" customFormat="1" x14ac:dyDescent="0.35">
      <c r="A178" s="69"/>
      <c r="B178" s="69"/>
      <c r="C178" s="69"/>
      <c r="D178" s="69"/>
      <c r="E178" s="69"/>
      <c r="F178" s="79"/>
      <c r="G178" s="79" t="s">
        <v>7044</v>
      </c>
      <c r="H178" s="69"/>
      <c r="I178" s="118">
        <v>300000</v>
      </c>
      <c r="J178" s="69"/>
      <c r="K178" s="76" t="s">
        <v>1062</v>
      </c>
      <c r="L178" s="145" t="s">
        <v>1063</v>
      </c>
      <c r="M178" s="364" t="s">
        <v>3278</v>
      </c>
      <c r="N178" s="75">
        <v>1150640112</v>
      </c>
      <c r="O178" s="75"/>
      <c r="P178" s="69"/>
      <c r="Q178" s="76" t="s">
        <v>1065</v>
      </c>
      <c r="R178" s="76" t="s">
        <v>1066</v>
      </c>
      <c r="S178" s="69"/>
      <c r="T178" s="69"/>
      <c r="U178" s="69"/>
      <c r="V178" s="69"/>
      <c r="W178" s="69"/>
      <c r="X178" s="69"/>
      <c r="Y178" s="633"/>
      <c r="Z178" s="639">
        <f t="shared" si="4"/>
        <v>21000.000000000004</v>
      </c>
      <c r="AA178" s="118">
        <f t="shared" si="5"/>
        <v>321000</v>
      </c>
    </row>
    <row r="179" spans="1:27" s="102" customFormat="1" x14ac:dyDescent="0.35">
      <c r="A179" s="69"/>
      <c r="B179" s="69"/>
      <c r="C179" s="69"/>
      <c r="D179" s="69"/>
      <c r="E179" s="69"/>
      <c r="F179" s="79"/>
      <c r="G179" s="79" t="s">
        <v>7045</v>
      </c>
      <c r="H179" s="69"/>
      <c r="I179" s="118">
        <v>300000</v>
      </c>
      <c r="J179" s="69"/>
      <c r="K179" s="76" t="s">
        <v>1062</v>
      </c>
      <c r="L179" s="145" t="s">
        <v>1063</v>
      </c>
      <c r="M179" s="364" t="s">
        <v>5022</v>
      </c>
      <c r="N179" s="75">
        <v>1150650009</v>
      </c>
      <c r="O179" s="75"/>
      <c r="P179" s="69"/>
      <c r="Q179" s="76" t="s">
        <v>1065</v>
      </c>
      <c r="R179" s="76" t="s">
        <v>1066</v>
      </c>
      <c r="S179" s="69"/>
      <c r="T179" s="69"/>
      <c r="U179" s="69"/>
      <c r="V179" s="69"/>
      <c r="W179" s="69"/>
      <c r="X179" s="69"/>
      <c r="Y179" s="633"/>
      <c r="Z179" s="639">
        <f t="shared" si="4"/>
        <v>21000.000000000004</v>
      </c>
      <c r="AA179" s="118">
        <f t="shared" si="5"/>
        <v>321000</v>
      </c>
    </row>
    <row r="180" spans="1:27" s="102" customFormat="1" x14ac:dyDescent="0.35">
      <c r="A180" s="69"/>
      <c r="B180" s="69"/>
      <c r="C180" s="69"/>
      <c r="D180" s="69"/>
      <c r="E180" s="69"/>
      <c r="F180" s="79"/>
      <c r="G180" s="79" t="s">
        <v>7046</v>
      </c>
      <c r="H180" s="69"/>
      <c r="I180" s="118">
        <v>300000</v>
      </c>
      <c r="J180" s="69"/>
      <c r="K180" s="76" t="s">
        <v>6861</v>
      </c>
      <c r="L180" s="145" t="s">
        <v>1063</v>
      </c>
      <c r="M180" s="174" t="s">
        <v>6862</v>
      </c>
      <c r="N180" s="75" t="s">
        <v>7047</v>
      </c>
      <c r="O180" s="75"/>
      <c r="P180" s="69"/>
      <c r="Q180" s="76" t="s">
        <v>1065</v>
      </c>
      <c r="R180" s="76" t="s">
        <v>3507</v>
      </c>
      <c r="S180" s="69"/>
      <c r="T180" s="69"/>
      <c r="U180" s="69"/>
      <c r="V180" s="69"/>
      <c r="W180" s="69"/>
      <c r="X180" s="69"/>
      <c r="Y180" s="633"/>
      <c r="Z180" s="639">
        <f t="shared" si="4"/>
        <v>21000.000000000004</v>
      </c>
      <c r="AA180" s="118">
        <f t="shared" si="5"/>
        <v>321000</v>
      </c>
    </row>
    <row r="181" spans="1:27" s="102" customFormat="1" x14ac:dyDescent="0.35">
      <c r="A181" s="69"/>
      <c r="B181" s="69"/>
      <c r="C181" s="69"/>
      <c r="D181" s="69"/>
      <c r="E181" s="69"/>
      <c r="F181" s="117"/>
      <c r="G181" s="117" t="s">
        <v>7048</v>
      </c>
      <c r="H181" s="69"/>
      <c r="I181" s="118">
        <v>300000</v>
      </c>
      <c r="J181" s="69"/>
      <c r="K181" s="76" t="s">
        <v>1062</v>
      </c>
      <c r="L181" s="145" t="s">
        <v>1063</v>
      </c>
      <c r="M181" s="364" t="s">
        <v>1074</v>
      </c>
      <c r="N181" s="75">
        <v>1150640040</v>
      </c>
      <c r="O181" s="75"/>
      <c r="P181" s="69"/>
      <c r="Q181" s="76" t="s">
        <v>1065</v>
      </c>
      <c r="R181" s="76" t="s">
        <v>1066</v>
      </c>
      <c r="S181" s="69"/>
      <c r="T181" s="69"/>
      <c r="U181" s="69"/>
      <c r="V181" s="69"/>
      <c r="W181" s="69"/>
      <c r="X181" s="69"/>
      <c r="Y181" s="116" t="s">
        <v>6856</v>
      </c>
      <c r="Z181" s="639">
        <f t="shared" si="4"/>
        <v>21000.000000000004</v>
      </c>
      <c r="AA181" s="118">
        <f t="shared" si="5"/>
        <v>321000</v>
      </c>
    </row>
    <row r="182" spans="1:27" x14ac:dyDescent="0.35">
      <c r="A182" s="76"/>
      <c r="B182" s="76"/>
      <c r="C182" s="76"/>
      <c r="D182" s="76"/>
      <c r="E182" s="76"/>
      <c r="F182" s="117"/>
      <c r="G182" s="117" t="s">
        <v>7049</v>
      </c>
      <c r="H182" s="76"/>
      <c r="I182" s="118">
        <v>300000</v>
      </c>
      <c r="J182" s="76"/>
      <c r="K182" s="76" t="s">
        <v>1147</v>
      </c>
      <c r="L182" s="145" t="s">
        <v>1063</v>
      </c>
      <c r="M182" s="364" t="s">
        <v>6528</v>
      </c>
      <c r="N182" s="75" t="s">
        <v>6940</v>
      </c>
      <c r="O182" s="119"/>
      <c r="P182" s="76"/>
      <c r="Q182" s="76" t="s">
        <v>1065</v>
      </c>
      <c r="R182" s="76" t="s">
        <v>1066</v>
      </c>
      <c r="S182" s="76"/>
      <c r="T182" s="76"/>
      <c r="U182" s="76"/>
      <c r="V182" s="76"/>
      <c r="W182" s="76"/>
      <c r="X182" s="76"/>
      <c r="Y182" s="633"/>
      <c r="Z182" s="639">
        <f t="shared" si="4"/>
        <v>21000.000000000004</v>
      </c>
      <c r="AA182" s="118">
        <f t="shared" si="5"/>
        <v>321000</v>
      </c>
    </row>
    <row r="183" spans="1:27" x14ac:dyDescent="0.35">
      <c r="A183" s="76"/>
      <c r="B183" s="76"/>
      <c r="C183" s="76"/>
      <c r="D183" s="76"/>
      <c r="E183" s="76"/>
      <c r="F183" s="117"/>
      <c r="G183" s="117" t="s">
        <v>7050</v>
      </c>
      <c r="H183" s="76"/>
      <c r="I183" s="118">
        <v>300000</v>
      </c>
      <c r="J183" s="76"/>
      <c r="K183" s="76" t="s">
        <v>1062</v>
      </c>
      <c r="L183" s="145" t="s">
        <v>1063</v>
      </c>
      <c r="M183" s="364" t="s">
        <v>5022</v>
      </c>
      <c r="N183" s="75">
        <v>115065006</v>
      </c>
      <c r="O183" s="119"/>
      <c r="P183" s="76"/>
      <c r="Q183" s="76" t="s">
        <v>1065</v>
      </c>
      <c r="R183" s="76" t="s">
        <v>1066</v>
      </c>
      <c r="S183" s="76"/>
      <c r="T183" s="76"/>
      <c r="U183" s="76"/>
      <c r="V183" s="76"/>
      <c r="W183" s="76"/>
      <c r="X183" s="76"/>
      <c r="Y183" s="633"/>
      <c r="Z183" s="639">
        <f t="shared" si="4"/>
        <v>21000.000000000004</v>
      </c>
      <c r="AA183" s="118">
        <f t="shared" si="5"/>
        <v>321000</v>
      </c>
    </row>
    <row r="184" spans="1:27" x14ac:dyDescent="0.35">
      <c r="A184" s="76"/>
      <c r="B184" s="76"/>
      <c r="C184" s="76"/>
      <c r="D184" s="76"/>
      <c r="E184" s="76"/>
      <c r="F184" s="117"/>
      <c r="G184" s="117" t="s">
        <v>7051</v>
      </c>
      <c r="H184" s="76"/>
      <c r="I184" s="118">
        <v>300000</v>
      </c>
      <c r="J184" s="76"/>
      <c r="K184" s="76" t="s">
        <v>6861</v>
      </c>
      <c r="L184" s="145" t="s">
        <v>1063</v>
      </c>
      <c r="M184" s="174" t="s">
        <v>6862</v>
      </c>
      <c r="N184" s="75" t="s">
        <v>7052</v>
      </c>
      <c r="O184" s="119"/>
      <c r="P184" s="76"/>
      <c r="Q184" s="76" t="s">
        <v>1065</v>
      </c>
      <c r="R184" s="76" t="s">
        <v>3507</v>
      </c>
      <c r="S184" s="76"/>
      <c r="T184" s="76"/>
      <c r="U184" s="76"/>
      <c r="V184" s="76"/>
      <c r="W184" s="76"/>
      <c r="X184" s="76"/>
      <c r="Y184" s="633"/>
      <c r="Z184" s="639">
        <f t="shared" si="4"/>
        <v>21000.000000000004</v>
      </c>
      <c r="AA184" s="118">
        <f t="shared" si="5"/>
        <v>321000</v>
      </c>
    </row>
    <row r="185" spans="1:27" x14ac:dyDescent="0.35">
      <c r="A185" s="76"/>
      <c r="B185" s="76"/>
      <c r="C185" s="76"/>
      <c r="D185" s="76"/>
      <c r="E185" s="76"/>
      <c r="F185" s="117"/>
      <c r="G185" s="176" t="s">
        <v>994</v>
      </c>
      <c r="H185" s="123"/>
      <c r="I185" s="124">
        <f>SUM(I45:I184)</f>
        <v>42000000</v>
      </c>
      <c r="J185" s="76"/>
      <c r="K185" s="76"/>
      <c r="L185" s="145"/>
      <c r="M185" s="174"/>
      <c r="N185" s="75"/>
      <c r="O185" s="119"/>
      <c r="P185" s="76"/>
      <c r="Q185" s="76"/>
      <c r="R185" s="76"/>
      <c r="S185" s="76"/>
      <c r="T185" s="76"/>
      <c r="U185" s="76"/>
      <c r="V185" s="76"/>
      <c r="W185" s="76"/>
      <c r="X185" s="76"/>
      <c r="Y185" s="633"/>
      <c r="Z185" s="639">
        <f t="shared" si="4"/>
        <v>2940000.0000000005</v>
      </c>
      <c r="AA185" s="124">
        <f t="shared" si="5"/>
        <v>44940000</v>
      </c>
    </row>
    <row r="186" spans="1:27" x14ac:dyDescent="0.35">
      <c r="A186" s="64"/>
      <c r="B186" s="64"/>
      <c r="C186" s="64"/>
      <c r="D186" s="64"/>
      <c r="E186" s="64"/>
      <c r="F186" s="96"/>
      <c r="G186" s="96" t="s">
        <v>7053</v>
      </c>
      <c r="H186" s="64"/>
      <c r="I186" s="67"/>
      <c r="J186" s="64"/>
      <c r="K186" s="64"/>
      <c r="L186" s="159"/>
      <c r="M186" s="180"/>
      <c r="N186" s="68"/>
      <c r="O186" s="68"/>
      <c r="P186" s="64"/>
      <c r="Q186" s="64"/>
      <c r="R186" s="64"/>
      <c r="S186" s="64"/>
      <c r="T186" s="64"/>
      <c r="U186" s="64"/>
      <c r="V186" s="64"/>
      <c r="W186" s="64"/>
      <c r="X186" s="64"/>
      <c r="Y186" s="115"/>
      <c r="Z186" s="639">
        <f t="shared" si="4"/>
        <v>0</v>
      </c>
      <c r="AA186" s="67">
        <f t="shared" si="5"/>
        <v>0</v>
      </c>
    </row>
    <row r="187" spans="1:27" x14ac:dyDescent="0.35">
      <c r="A187" s="76"/>
      <c r="B187" s="76"/>
      <c r="C187" s="76"/>
      <c r="D187" s="76"/>
      <c r="E187" s="76"/>
      <c r="F187" s="117"/>
      <c r="G187" s="117" t="s">
        <v>7054</v>
      </c>
      <c r="H187" s="76"/>
      <c r="I187" s="118">
        <v>100000</v>
      </c>
      <c r="J187" s="76"/>
      <c r="K187" s="76" t="s">
        <v>1147</v>
      </c>
      <c r="L187" s="145" t="s">
        <v>1063</v>
      </c>
      <c r="M187" s="174" t="s">
        <v>7055</v>
      </c>
      <c r="N187" s="75" t="s">
        <v>7056</v>
      </c>
      <c r="O187" s="119"/>
      <c r="P187" s="76"/>
      <c r="Q187" s="76" t="s">
        <v>1065</v>
      </c>
      <c r="R187" s="76" t="s">
        <v>1066</v>
      </c>
      <c r="S187" s="76"/>
      <c r="T187" s="76"/>
      <c r="U187" s="76"/>
      <c r="V187" s="76"/>
      <c r="W187" s="76"/>
      <c r="X187" s="76"/>
      <c r="Y187" s="633"/>
      <c r="Z187" s="639">
        <f t="shared" si="4"/>
        <v>7000.0000000000009</v>
      </c>
      <c r="AA187" s="118">
        <f t="shared" si="5"/>
        <v>107000</v>
      </c>
    </row>
    <row r="188" spans="1:27" x14ac:dyDescent="0.35">
      <c r="A188" s="76"/>
      <c r="B188" s="76"/>
      <c r="C188" s="76"/>
      <c r="D188" s="76"/>
      <c r="E188" s="76"/>
      <c r="F188" s="117"/>
      <c r="G188" s="117" t="s">
        <v>7057</v>
      </c>
      <c r="H188" s="76"/>
      <c r="I188" s="118">
        <v>100000</v>
      </c>
      <c r="J188" s="76"/>
      <c r="K188" s="76" t="s">
        <v>1147</v>
      </c>
      <c r="L188" s="145" t="s">
        <v>1063</v>
      </c>
      <c r="M188" s="174" t="s">
        <v>7058</v>
      </c>
      <c r="N188" s="75" t="s">
        <v>7059</v>
      </c>
      <c r="O188" s="119"/>
      <c r="P188" s="76"/>
      <c r="Q188" s="76" t="s">
        <v>1065</v>
      </c>
      <c r="R188" s="76" t="s">
        <v>1066</v>
      </c>
      <c r="S188" s="76"/>
      <c r="T188" s="76"/>
      <c r="U188" s="76"/>
      <c r="V188" s="76"/>
      <c r="W188" s="76"/>
      <c r="X188" s="76"/>
      <c r="Y188" s="633"/>
      <c r="Z188" s="639">
        <f t="shared" si="4"/>
        <v>7000.0000000000009</v>
      </c>
      <c r="AA188" s="118">
        <f t="shared" si="5"/>
        <v>107000</v>
      </c>
    </row>
    <row r="189" spans="1:27" x14ac:dyDescent="0.35">
      <c r="A189" s="76"/>
      <c r="B189" s="76"/>
      <c r="C189" s="76"/>
      <c r="D189" s="76"/>
      <c r="E189" s="76"/>
      <c r="F189" s="117"/>
      <c r="G189" s="117" t="s">
        <v>7060</v>
      </c>
      <c r="H189" s="76"/>
      <c r="I189" s="118">
        <v>100000</v>
      </c>
      <c r="J189" s="76"/>
      <c r="K189" s="76" t="s">
        <v>1147</v>
      </c>
      <c r="L189" s="145" t="s">
        <v>1063</v>
      </c>
      <c r="M189" s="174" t="s">
        <v>7061</v>
      </c>
      <c r="N189" s="75" t="s">
        <v>7062</v>
      </c>
      <c r="O189" s="119"/>
      <c r="P189" s="76"/>
      <c r="Q189" s="76" t="s">
        <v>1065</v>
      </c>
      <c r="R189" s="76" t="s">
        <v>1066</v>
      </c>
      <c r="S189" s="76"/>
      <c r="T189" s="76"/>
      <c r="U189" s="76"/>
      <c r="V189" s="76"/>
      <c r="W189" s="76"/>
      <c r="X189" s="76"/>
      <c r="Y189" s="633"/>
      <c r="Z189" s="639">
        <f t="shared" si="4"/>
        <v>7000.0000000000009</v>
      </c>
      <c r="AA189" s="118">
        <f t="shared" si="5"/>
        <v>107000</v>
      </c>
    </row>
    <row r="190" spans="1:27" x14ac:dyDescent="0.35">
      <c r="A190" s="76"/>
      <c r="B190" s="76"/>
      <c r="C190" s="76"/>
      <c r="D190" s="76"/>
      <c r="E190" s="76"/>
      <c r="F190" s="117"/>
      <c r="G190" s="117" t="s">
        <v>7063</v>
      </c>
      <c r="H190" s="76"/>
      <c r="I190" s="118">
        <v>100000</v>
      </c>
      <c r="J190" s="76"/>
      <c r="K190" s="76" t="s">
        <v>1147</v>
      </c>
      <c r="L190" s="145" t="s">
        <v>1063</v>
      </c>
      <c r="M190" s="174" t="s">
        <v>7055</v>
      </c>
      <c r="N190" s="75" t="s">
        <v>7064</v>
      </c>
      <c r="O190" s="119"/>
      <c r="P190" s="76"/>
      <c r="Q190" s="76" t="s">
        <v>1065</v>
      </c>
      <c r="R190" s="76" t="s">
        <v>1066</v>
      </c>
      <c r="S190" s="76"/>
      <c r="T190" s="76"/>
      <c r="U190" s="76"/>
      <c r="V190" s="76"/>
      <c r="W190" s="76"/>
      <c r="X190" s="76"/>
      <c r="Y190" s="633"/>
      <c r="Z190" s="639">
        <f t="shared" si="4"/>
        <v>7000.0000000000009</v>
      </c>
      <c r="AA190" s="118">
        <f t="shared" si="5"/>
        <v>107000</v>
      </c>
    </row>
    <row r="191" spans="1:27" x14ac:dyDescent="0.35">
      <c r="A191" s="76"/>
      <c r="B191" s="76"/>
      <c r="C191" s="76"/>
      <c r="D191" s="76"/>
      <c r="E191" s="76"/>
      <c r="F191" s="117"/>
      <c r="G191" s="117" t="s">
        <v>7065</v>
      </c>
      <c r="H191" s="76"/>
      <c r="I191" s="118">
        <v>100000</v>
      </c>
      <c r="J191" s="76"/>
      <c r="K191" s="76" t="s">
        <v>1147</v>
      </c>
      <c r="L191" s="145" t="s">
        <v>1063</v>
      </c>
      <c r="M191" s="174" t="s">
        <v>7058</v>
      </c>
      <c r="N191" s="75" t="s">
        <v>7066</v>
      </c>
      <c r="O191" s="119"/>
      <c r="P191" s="76"/>
      <c r="Q191" s="76" t="s">
        <v>1065</v>
      </c>
      <c r="R191" s="76" t="s">
        <v>1066</v>
      </c>
      <c r="S191" s="76"/>
      <c r="T191" s="76"/>
      <c r="U191" s="76"/>
      <c r="V191" s="76"/>
      <c r="W191" s="76"/>
      <c r="X191" s="76"/>
      <c r="Y191" s="633"/>
      <c r="Z191" s="639">
        <f t="shared" si="4"/>
        <v>7000.0000000000009</v>
      </c>
      <c r="AA191" s="118">
        <f t="shared" si="5"/>
        <v>107000</v>
      </c>
    </row>
    <row r="192" spans="1:27" x14ac:dyDescent="0.35">
      <c r="A192" s="76"/>
      <c r="B192" s="76"/>
      <c r="C192" s="76"/>
      <c r="D192" s="76"/>
      <c r="E192" s="76"/>
      <c r="F192" s="117"/>
      <c r="G192" s="117" t="s">
        <v>7067</v>
      </c>
      <c r="H192" s="76"/>
      <c r="I192" s="118">
        <v>100000</v>
      </c>
      <c r="J192" s="76"/>
      <c r="K192" s="76" t="s">
        <v>1147</v>
      </c>
      <c r="L192" s="145" t="s">
        <v>1063</v>
      </c>
      <c r="M192" s="174" t="s">
        <v>7061</v>
      </c>
      <c r="N192" s="75" t="s">
        <v>7068</v>
      </c>
      <c r="O192" s="119"/>
      <c r="P192" s="76"/>
      <c r="Q192" s="76" t="s">
        <v>1065</v>
      </c>
      <c r="R192" s="76" t="s">
        <v>1066</v>
      </c>
      <c r="S192" s="76"/>
      <c r="T192" s="76"/>
      <c r="U192" s="76"/>
      <c r="V192" s="76"/>
      <c r="W192" s="76"/>
      <c r="X192" s="76"/>
      <c r="Y192" s="633"/>
      <c r="Z192" s="639">
        <f t="shared" si="4"/>
        <v>7000.0000000000009</v>
      </c>
      <c r="AA192" s="118">
        <f t="shared" si="5"/>
        <v>107000</v>
      </c>
    </row>
    <row r="193" spans="1:27" x14ac:dyDescent="0.35">
      <c r="A193" s="76"/>
      <c r="B193" s="76"/>
      <c r="C193" s="76"/>
      <c r="D193" s="76"/>
      <c r="E193" s="76"/>
      <c r="F193" s="117"/>
      <c r="G193" s="117" t="s">
        <v>7069</v>
      </c>
      <c r="H193" s="76"/>
      <c r="I193" s="118">
        <v>300000</v>
      </c>
      <c r="J193" s="76"/>
      <c r="K193" s="76" t="s">
        <v>1062</v>
      </c>
      <c r="L193" s="145" t="s">
        <v>1063</v>
      </c>
      <c r="M193" s="174" t="s">
        <v>5022</v>
      </c>
      <c r="N193" s="75">
        <v>115030011</v>
      </c>
      <c r="O193" s="119"/>
      <c r="P193" s="76"/>
      <c r="Q193" s="76" t="s">
        <v>1065</v>
      </c>
      <c r="R193" s="76" t="s">
        <v>1066</v>
      </c>
      <c r="S193" s="76"/>
      <c r="T193" s="76"/>
      <c r="U193" s="76"/>
      <c r="V193" s="76"/>
      <c r="W193" s="76"/>
      <c r="X193" s="76"/>
      <c r="Y193" s="116" t="s">
        <v>6904</v>
      </c>
      <c r="Z193" s="639">
        <f t="shared" si="4"/>
        <v>21000.000000000004</v>
      </c>
      <c r="AA193" s="118">
        <f t="shared" si="5"/>
        <v>321000</v>
      </c>
    </row>
    <row r="194" spans="1:27" x14ac:dyDescent="0.35">
      <c r="A194" s="76"/>
      <c r="B194" s="76"/>
      <c r="C194" s="76"/>
      <c r="D194" s="76"/>
      <c r="E194" s="76"/>
      <c r="F194" s="117"/>
      <c r="G194" s="117" t="s">
        <v>7070</v>
      </c>
      <c r="H194" s="76"/>
      <c r="I194" s="118">
        <v>300000</v>
      </c>
      <c r="J194" s="76"/>
      <c r="K194" s="76" t="s">
        <v>1147</v>
      </c>
      <c r="L194" s="145" t="s">
        <v>1063</v>
      </c>
      <c r="M194" s="174" t="s">
        <v>6528</v>
      </c>
      <c r="N194" s="75" t="s">
        <v>7071</v>
      </c>
      <c r="O194" s="119"/>
      <c r="P194" s="76"/>
      <c r="Q194" s="76" t="s">
        <v>1065</v>
      </c>
      <c r="R194" s="76" t="s">
        <v>1066</v>
      </c>
      <c r="S194" s="76"/>
      <c r="T194" s="76"/>
      <c r="U194" s="76"/>
      <c r="V194" s="76"/>
      <c r="W194" s="76"/>
      <c r="X194" s="76"/>
      <c r="Y194" s="633"/>
      <c r="Z194" s="639">
        <f t="shared" si="4"/>
        <v>21000.000000000004</v>
      </c>
      <c r="AA194" s="118">
        <f t="shared" si="5"/>
        <v>321000</v>
      </c>
    </row>
    <row r="195" spans="1:27" x14ac:dyDescent="0.35">
      <c r="A195" s="76"/>
      <c r="B195" s="76"/>
      <c r="C195" s="76"/>
      <c r="D195" s="76"/>
      <c r="E195" s="76"/>
      <c r="F195" s="117"/>
      <c r="G195" s="117" t="s">
        <v>7072</v>
      </c>
      <c r="H195" s="76"/>
      <c r="I195" s="118">
        <v>300000</v>
      </c>
      <c r="J195" s="76"/>
      <c r="K195" s="76" t="s">
        <v>6861</v>
      </c>
      <c r="L195" s="145" t="s">
        <v>1063</v>
      </c>
      <c r="M195" s="174" t="s">
        <v>6862</v>
      </c>
      <c r="N195" s="75" t="s">
        <v>7073</v>
      </c>
      <c r="O195" s="119"/>
      <c r="P195" s="76"/>
      <c r="Q195" s="76" t="s">
        <v>1063</v>
      </c>
      <c r="R195" s="76" t="s">
        <v>1066</v>
      </c>
      <c r="S195" s="76"/>
      <c r="T195" s="76"/>
      <c r="U195" s="76"/>
      <c r="V195" s="76"/>
      <c r="W195" s="76"/>
      <c r="X195" s="76"/>
      <c r="Y195" s="633"/>
      <c r="Z195" s="639">
        <f t="shared" si="4"/>
        <v>21000.000000000004</v>
      </c>
      <c r="AA195" s="118">
        <f t="shared" si="5"/>
        <v>321000</v>
      </c>
    </row>
    <row r="196" spans="1:27" x14ac:dyDescent="0.35">
      <c r="A196" s="76"/>
      <c r="B196" s="76"/>
      <c r="C196" s="76"/>
      <c r="D196" s="76"/>
      <c r="E196" s="76"/>
      <c r="F196" s="117"/>
      <c r="G196" s="117" t="s">
        <v>7074</v>
      </c>
      <c r="H196" s="76"/>
      <c r="I196" s="118">
        <v>300000</v>
      </c>
      <c r="J196" s="76"/>
      <c r="K196" s="76" t="s">
        <v>1062</v>
      </c>
      <c r="L196" s="145" t="s">
        <v>1063</v>
      </c>
      <c r="M196" s="174" t="s">
        <v>5022</v>
      </c>
      <c r="N196" s="75">
        <v>1150630020</v>
      </c>
      <c r="O196" s="119"/>
      <c r="P196" s="76"/>
      <c r="Q196" s="76" t="s">
        <v>1065</v>
      </c>
      <c r="R196" s="76" t="s">
        <v>1066</v>
      </c>
      <c r="S196" s="76"/>
      <c r="T196" s="76"/>
      <c r="U196" s="76"/>
      <c r="V196" s="76"/>
      <c r="W196" s="76"/>
      <c r="X196" s="76"/>
      <c r="Y196" s="116" t="s">
        <v>6904</v>
      </c>
      <c r="Z196" s="639">
        <f t="shared" si="4"/>
        <v>21000.000000000004</v>
      </c>
      <c r="AA196" s="118">
        <f t="shared" si="5"/>
        <v>321000</v>
      </c>
    </row>
    <row r="197" spans="1:27" x14ac:dyDescent="0.35">
      <c r="A197" s="76"/>
      <c r="B197" s="76"/>
      <c r="C197" s="76"/>
      <c r="D197" s="76"/>
      <c r="E197" s="76"/>
      <c r="F197" s="117"/>
      <c r="G197" s="117" t="s">
        <v>7075</v>
      </c>
      <c r="H197" s="76"/>
      <c r="I197" s="118">
        <v>300000</v>
      </c>
      <c r="J197" s="76"/>
      <c r="K197" s="76" t="s">
        <v>1147</v>
      </c>
      <c r="L197" s="145" t="s">
        <v>1063</v>
      </c>
      <c r="M197" s="174" t="s">
        <v>6528</v>
      </c>
      <c r="N197" s="75" t="s">
        <v>7076</v>
      </c>
      <c r="O197" s="119"/>
      <c r="P197" s="76"/>
      <c r="Q197" s="76" t="s">
        <v>1065</v>
      </c>
      <c r="R197" s="76" t="s">
        <v>1066</v>
      </c>
      <c r="S197" s="76"/>
      <c r="T197" s="76"/>
      <c r="U197" s="76"/>
      <c r="V197" s="76"/>
      <c r="W197" s="76"/>
      <c r="X197" s="76"/>
      <c r="Y197" s="633"/>
      <c r="Z197" s="639">
        <f t="shared" si="4"/>
        <v>21000.000000000004</v>
      </c>
      <c r="AA197" s="118">
        <f t="shared" si="5"/>
        <v>321000</v>
      </c>
    </row>
    <row r="198" spans="1:27" x14ac:dyDescent="0.35">
      <c r="A198" s="76"/>
      <c r="B198" s="76"/>
      <c r="C198" s="76"/>
      <c r="D198" s="76"/>
      <c r="E198" s="76"/>
      <c r="F198" s="117"/>
      <c r="G198" s="117" t="s">
        <v>7077</v>
      </c>
      <c r="H198" s="76"/>
      <c r="I198" s="118">
        <v>300000</v>
      </c>
      <c r="J198" s="76"/>
      <c r="K198" s="76" t="s">
        <v>6861</v>
      </c>
      <c r="L198" s="145" t="s">
        <v>1063</v>
      </c>
      <c r="M198" s="174" t="s">
        <v>6862</v>
      </c>
      <c r="N198" s="75" t="s">
        <v>7078</v>
      </c>
      <c r="O198" s="119"/>
      <c r="P198" s="76"/>
      <c r="Q198" s="76" t="s">
        <v>1063</v>
      </c>
      <c r="R198" s="76" t="s">
        <v>1066</v>
      </c>
      <c r="S198" s="76"/>
      <c r="T198" s="76"/>
      <c r="U198" s="76"/>
      <c r="V198" s="76"/>
      <c r="W198" s="76"/>
      <c r="X198" s="76"/>
      <c r="Y198" s="633"/>
      <c r="Z198" s="639">
        <f t="shared" ref="Z198:Z261" si="6">I198*Z$4</f>
        <v>21000.000000000004</v>
      </c>
      <c r="AA198" s="118">
        <f t="shared" ref="AA198:AA261" si="7">I198+Z198</f>
        <v>321000</v>
      </c>
    </row>
    <row r="199" spans="1:27" x14ac:dyDescent="0.35">
      <c r="A199" s="76"/>
      <c r="B199" s="76"/>
      <c r="C199" s="76"/>
      <c r="D199" s="76"/>
      <c r="E199" s="76"/>
      <c r="F199" s="117"/>
      <c r="G199" s="117" t="s">
        <v>7079</v>
      </c>
      <c r="H199" s="76"/>
      <c r="I199" s="118">
        <v>300000</v>
      </c>
      <c r="J199" s="76"/>
      <c r="K199" s="76" t="s">
        <v>1147</v>
      </c>
      <c r="L199" s="145" t="s">
        <v>1063</v>
      </c>
      <c r="M199" s="174" t="s">
        <v>6528</v>
      </c>
      <c r="N199" s="75" t="s">
        <v>7080</v>
      </c>
      <c r="O199" s="119"/>
      <c r="P199" s="76"/>
      <c r="Q199" s="76" t="s">
        <v>1065</v>
      </c>
      <c r="R199" s="76" t="s">
        <v>1066</v>
      </c>
      <c r="S199" s="76"/>
      <c r="T199" s="76"/>
      <c r="U199" s="76"/>
      <c r="V199" s="76"/>
      <c r="W199" s="76"/>
      <c r="X199" s="76"/>
      <c r="Y199" s="633"/>
      <c r="Z199" s="639">
        <f t="shared" si="6"/>
        <v>21000.000000000004</v>
      </c>
      <c r="AA199" s="118">
        <f t="shared" si="7"/>
        <v>321000</v>
      </c>
    </row>
    <row r="200" spans="1:27" x14ac:dyDescent="0.35">
      <c r="A200" s="76"/>
      <c r="B200" s="76"/>
      <c r="C200" s="76"/>
      <c r="D200" s="76"/>
      <c r="E200" s="76"/>
      <c r="F200" s="117"/>
      <c r="G200" s="117" t="s">
        <v>7081</v>
      </c>
      <c r="H200" s="76"/>
      <c r="I200" s="118">
        <v>300000</v>
      </c>
      <c r="J200" s="76"/>
      <c r="K200" s="76" t="s">
        <v>1062</v>
      </c>
      <c r="L200" s="145" t="s">
        <v>1063</v>
      </c>
      <c r="M200" s="174" t="s">
        <v>1074</v>
      </c>
      <c r="N200" s="75">
        <v>1150640061</v>
      </c>
      <c r="O200" s="119"/>
      <c r="P200" s="76"/>
      <c r="Q200" s="76" t="s">
        <v>1065</v>
      </c>
      <c r="R200" s="76" t="s">
        <v>1066</v>
      </c>
      <c r="S200" s="76"/>
      <c r="T200" s="76"/>
      <c r="U200" s="76"/>
      <c r="V200" s="76"/>
      <c r="W200" s="76"/>
      <c r="X200" s="76"/>
      <c r="Y200" s="116" t="s">
        <v>1654</v>
      </c>
      <c r="Z200" s="639">
        <f t="shared" si="6"/>
        <v>21000.000000000004</v>
      </c>
      <c r="AA200" s="118">
        <f t="shared" si="7"/>
        <v>321000</v>
      </c>
    </row>
    <row r="201" spans="1:27" x14ac:dyDescent="0.35">
      <c r="A201" s="76"/>
      <c r="B201" s="76"/>
      <c r="C201" s="76"/>
      <c r="D201" s="76"/>
      <c r="E201" s="76"/>
      <c r="F201" s="117"/>
      <c r="G201" s="117" t="s">
        <v>7082</v>
      </c>
      <c r="H201" s="76"/>
      <c r="I201" s="118">
        <v>300000</v>
      </c>
      <c r="J201" s="76"/>
      <c r="K201" s="76" t="s">
        <v>1062</v>
      </c>
      <c r="L201" s="145" t="s">
        <v>1063</v>
      </c>
      <c r="M201" s="174" t="s">
        <v>1074</v>
      </c>
      <c r="N201" s="75">
        <v>1150640054</v>
      </c>
      <c r="O201" s="119"/>
      <c r="P201" s="76"/>
      <c r="Q201" s="76" t="s">
        <v>1065</v>
      </c>
      <c r="R201" s="76" t="s">
        <v>1066</v>
      </c>
      <c r="S201" s="76"/>
      <c r="T201" s="76"/>
      <c r="U201" s="76"/>
      <c r="V201" s="76"/>
      <c r="W201" s="76"/>
      <c r="X201" s="76"/>
      <c r="Y201" s="633"/>
      <c r="Z201" s="639">
        <f t="shared" si="6"/>
        <v>21000.000000000004</v>
      </c>
      <c r="AA201" s="118">
        <f t="shared" si="7"/>
        <v>321000</v>
      </c>
    </row>
    <row r="202" spans="1:27" x14ac:dyDescent="0.35">
      <c r="A202" s="76"/>
      <c r="B202" s="76"/>
      <c r="C202" s="76"/>
      <c r="D202" s="76"/>
      <c r="E202" s="76"/>
      <c r="F202" s="117"/>
      <c r="G202" s="117" t="s">
        <v>7083</v>
      </c>
      <c r="H202" s="76"/>
      <c r="I202" s="118">
        <v>300000</v>
      </c>
      <c r="J202" s="76"/>
      <c r="K202" s="76" t="s">
        <v>1062</v>
      </c>
      <c r="L202" s="145" t="s">
        <v>1063</v>
      </c>
      <c r="M202" s="174" t="s">
        <v>1074</v>
      </c>
      <c r="N202" s="75">
        <v>1150640058</v>
      </c>
      <c r="O202" s="119"/>
      <c r="P202" s="76"/>
      <c r="Q202" s="76" t="s">
        <v>1065</v>
      </c>
      <c r="R202" s="76" t="s">
        <v>1066</v>
      </c>
      <c r="S202" s="76"/>
      <c r="T202" s="76"/>
      <c r="U202" s="76"/>
      <c r="V202" s="76"/>
      <c r="W202" s="76"/>
      <c r="X202" s="76"/>
      <c r="Y202" s="633"/>
      <c r="Z202" s="639">
        <f t="shared" si="6"/>
        <v>21000.000000000004</v>
      </c>
      <c r="AA202" s="118">
        <f t="shared" si="7"/>
        <v>321000</v>
      </c>
    </row>
    <row r="203" spans="1:27" x14ac:dyDescent="0.35">
      <c r="A203" s="76"/>
      <c r="B203" s="76"/>
      <c r="C203" s="76"/>
      <c r="D203" s="76"/>
      <c r="E203" s="76"/>
      <c r="F203" s="117"/>
      <c r="G203" s="117" t="s">
        <v>7084</v>
      </c>
      <c r="H203" s="76"/>
      <c r="I203" s="118">
        <v>300000</v>
      </c>
      <c r="J203" s="76"/>
      <c r="K203" s="76" t="s">
        <v>1062</v>
      </c>
      <c r="L203" s="145" t="s">
        <v>1063</v>
      </c>
      <c r="M203" s="174" t="s">
        <v>1074</v>
      </c>
      <c r="N203" s="75">
        <v>1150640062</v>
      </c>
      <c r="O203" s="119"/>
      <c r="P203" s="76"/>
      <c r="Q203" s="76" t="s">
        <v>1065</v>
      </c>
      <c r="R203" s="76" t="s">
        <v>1066</v>
      </c>
      <c r="S203" s="76"/>
      <c r="T203" s="76"/>
      <c r="U203" s="76"/>
      <c r="V203" s="76"/>
      <c r="W203" s="76"/>
      <c r="X203" s="76"/>
      <c r="Y203" s="116" t="s">
        <v>1094</v>
      </c>
      <c r="Z203" s="639">
        <f t="shared" si="6"/>
        <v>21000.000000000004</v>
      </c>
      <c r="AA203" s="118">
        <f t="shared" si="7"/>
        <v>321000</v>
      </c>
    </row>
    <row r="204" spans="1:27" x14ac:dyDescent="0.35">
      <c r="A204" s="76"/>
      <c r="B204" s="76"/>
      <c r="C204" s="76"/>
      <c r="D204" s="76"/>
      <c r="E204" s="76"/>
      <c r="F204" s="117"/>
      <c r="G204" s="117" t="s">
        <v>7085</v>
      </c>
      <c r="H204" s="76"/>
      <c r="I204" s="118">
        <v>300000</v>
      </c>
      <c r="J204" s="76"/>
      <c r="K204" s="76" t="s">
        <v>1147</v>
      </c>
      <c r="L204" s="145" t="s">
        <v>1063</v>
      </c>
      <c r="M204" s="174" t="s">
        <v>7086</v>
      </c>
      <c r="N204" s="75" t="s">
        <v>7087</v>
      </c>
      <c r="O204" s="119"/>
      <c r="P204" s="76"/>
      <c r="Q204" s="76" t="s">
        <v>1065</v>
      </c>
      <c r="R204" s="76" t="s">
        <v>1066</v>
      </c>
      <c r="S204" s="76"/>
      <c r="T204" s="76"/>
      <c r="U204" s="76"/>
      <c r="V204" s="76"/>
      <c r="W204" s="76"/>
      <c r="X204" s="76"/>
      <c r="Y204" s="633"/>
      <c r="Z204" s="639">
        <f t="shared" si="6"/>
        <v>21000.000000000004</v>
      </c>
      <c r="AA204" s="118">
        <f t="shared" si="7"/>
        <v>321000</v>
      </c>
    </row>
    <row r="205" spans="1:27" x14ac:dyDescent="0.35">
      <c r="A205" s="76"/>
      <c r="B205" s="76"/>
      <c r="C205" s="76"/>
      <c r="D205" s="76"/>
      <c r="E205" s="76"/>
      <c r="F205" s="117"/>
      <c r="G205" s="117" t="s">
        <v>7088</v>
      </c>
      <c r="H205" s="76"/>
      <c r="I205" s="118">
        <v>300000</v>
      </c>
      <c r="J205" s="76"/>
      <c r="K205" s="76" t="s">
        <v>1062</v>
      </c>
      <c r="L205" s="145" t="s">
        <v>1063</v>
      </c>
      <c r="M205" s="174" t="s">
        <v>4108</v>
      </c>
      <c r="N205" s="75">
        <v>1150630085</v>
      </c>
      <c r="O205" s="119"/>
      <c r="P205" s="76"/>
      <c r="Q205" s="76" t="s">
        <v>1065</v>
      </c>
      <c r="R205" s="76" t="s">
        <v>1066</v>
      </c>
      <c r="S205" s="76"/>
      <c r="T205" s="76"/>
      <c r="U205" s="76"/>
      <c r="V205" s="76"/>
      <c r="W205" s="76"/>
      <c r="X205" s="76"/>
      <c r="Y205" s="633"/>
      <c r="Z205" s="639">
        <f t="shared" si="6"/>
        <v>21000.000000000004</v>
      </c>
      <c r="AA205" s="118">
        <f t="shared" si="7"/>
        <v>321000</v>
      </c>
    </row>
    <row r="206" spans="1:27" x14ac:dyDescent="0.35">
      <c r="A206" s="76"/>
      <c r="B206" s="76"/>
      <c r="C206" s="76"/>
      <c r="D206" s="76"/>
      <c r="E206" s="76"/>
      <c r="F206" s="117"/>
      <c r="G206" s="117" t="s">
        <v>7089</v>
      </c>
      <c r="H206" s="76"/>
      <c r="I206" s="118">
        <v>300000</v>
      </c>
      <c r="J206" s="76"/>
      <c r="K206" s="76" t="s">
        <v>1147</v>
      </c>
      <c r="L206" s="145" t="s">
        <v>1063</v>
      </c>
      <c r="M206" s="174" t="s">
        <v>6900</v>
      </c>
      <c r="N206" s="75" t="s">
        <v>7090</v>
      </c>
      <c r="O206" s="119"/>
      <c r="P206" s="76"/>
      <c r="Q206" s="76" t="s">
        <v>1065</v>
      </c>
      <c r="R206" s="76" t="s">
        <v>1066</v>
      </c>
      <c r="S206" s="76"/>
      <c r="T206" s="76"/>
      <c r="U206" s="76"/>
      <c r="V206" s="76"/>
      <c r="W206" s="76"/>
      <c r="X206" s="76"/>
      <c r="Y206" s="116" t="s">
        <v>6904</v>
      </c>
      <c r="Z206" s="639">
        <f t="shared" si="6"/>
        <v>21000.000000000004</v>
      </c>
      <c r="AA206" s="118">
        <f t="shared" si="7"/>
        <v>321000</v>
      </c>
    </row>
    <row r="207" spans="1:27" x14ac:dyDescent="0.35">
      <c r="A207" s="76"/>
      <c r="B207" s="76"/>
      <c r="C207" s="76"/>
      <c r="D207" s="76"/>
      <c r="E207" s="76"/>
      <c r="F207" s="117"/>
      <c r="G207" s="117" t="s">
        <v>7091</v>
      </c>
      <c r="H207" s="76"/>
      <c r="I207" s="118">
        <v>300000</v>
      </c>
      <c r="J207" s="76"/>
      <c r="K207" s="76" t="s">
        <v>1062</v>
      </c>
      <c r="L207" s="145" t="s">
        <v>1063</v>
      </c>
      <c r="M207" s="174" t="s">
        <v>3301</v>
      </c>
      <c r="N207" s="75">
        <v>3150640187</v>
      </c>
      <c r="O207" s="119"/>
      <c r="P207" s="76"/>
      <c r="Q207" s="76" t="s">
        <v>1065</v>
      </c>
      <c r="R207" s="76" t="s">
        <v>1066</v>
      </c>
      <c r="S207" s="76"/>
      <c r="T207" s="76"/>
      <c r="U207" s="76"/>
      <c r="V207" s="76"/>
      <c r="W207" s="76"/>
      <c r="X207" s="76"/>
      <c r="Y207" s="633"/>
      <c r="Z207" s="639">
        <f t="shared" si="6"/>
        <v>21000.000000000004</v>
      </c>
      <c r="AA207" s="118">
        <f t="shared" si="7"/>
        <v>321000</v>
      </c>
    </row>
    <row r="208" spans="1:27" x14ac:dyDescent="0.35">
      <c r="A208" s="76"/>
      <c r="B208" s="76"/>
      <c r="C208" s="76"/>
      <c r="D208" s="76"/>
      <c r="E208" s="76"/>
      <c r="F208" s="117"/>
      <c r="G208" s="117" t="s">
        <v>7092</v>
      </c>
      <c r="H208" s="76"/>
      <c r="I208" s="118">
        <v>300000</v>
      </c>
      <c r="J208" s="76"/>
      <c r="K208" s="76" t="s">
        <v>1147</v>
      </c>
      <c r="L208" s="145" t="s">
        <v>1063</v>
      </c>
      <c r="M208" s="174" t="s">
        <v>7093</v>
      </c>
      <c r="N208" s="75" t="s">
        <v>7094</v>
      </c>
      <c r="O208" s="119"/>
      <c r="P208" s="76"/>
      <c r="Q208" s="76" t="s">
        <v>1065</v>
      </c>
      <c r="R208" s="76" t="s">
        <v>1066</v>
      </c>
      <c r="S208" s="76"/>
      <c r="T208" s="76"/>
      <c r="U208" s="76"/>
      <c r="V208" s="76"/>
      <c r="W208" s="76"/>
      <c r="X208" s="76"/>
      <c r="Y208" s="633"/>
      <c r="Z208" s="639">
        <f t="shared" si="6"/>
        <v>21000.000000000004</v>
      </c>
      <c r="AA208" s="118">
        <f t="shared" si="7"/>
        <v>321000</v>
      </c>
    </row>
    <row r="209" spans="1:27" x14ac:dyDescent="0.35">
      <c r="A209" s="76"/>
      <c r="B209" s="76"/>
      <c r="C209" s="76"/>
      <c r="D209" s="76"/>
      <c r="E209" s="76"/>
      <c r="F209" s="117"/>
      <c r="G209" s="117" t="s">
        <v>7095</v>
      </c>
      <c r="H209" s="76"/>
      <c r="I209" s="118">
        <v>300000</v>
      </c>
      <c r="J209" s="76"/>
      <c r="K209" s="76" t="s">
        <v>1062</v>
      </c>
      <c r="L209" s="145" t="s">
        <v>1063</v>
      </c>
      <c r="M209" s="174" t="s">
        <v>1074</v>
      </c>
      <c r="N209" s="75">
        <v>1150640056</v>
      </c>
      <c r="O209" s="119"/>
      <c r="P209" s="76"/>
      <c r="Q209" s="76" t="s">
        <v>1065</v>
      </c>
      <c r="R209" s="76" t="s">
        <v>1066</v>
      </c>
      <c r="S209" s="76"/>
      <c r="T209" s="76"/>
      <c r="U209" s="76"/>
      <c r="V209" s="76"/>
      <c r="W209" s="76"/>
      <c r="X209" s="76"/>
      <c r="Y209" s="116" t="s">
        <v>1094</v>
      </c>
      <c r="Z209" s="639">
        <f t="shared" si="6"/>
        <v>21000.000000000004</v>
      </c>
      <c r="AA209" s="118">
        <f t="shared" si="7"/>
        <v>321000</v>
      </c>
    </row>
    <row r="210" spans="1:27" x14ac:dyDescent="0.35">
      <c r="A210" s="76"/>
      <c r="B210" s="76"/>
      <c r="C210" s="76"/>
      <c r="D210" s="76"/>
      <c r="E210" s="76"/>
      <c r="F210" s="117"/>
      <c r="G210" s="117" t="s">
        <v>7096</v>
      </c>
      <c r="H210" s="76"/>
      <c r="I210" s="118">
        <v>300000</v>
      </c>
      <c r="J210" s="76"/>
      <c r="K210" s="76" t="s">
        <v>1147</v>
      </c>
      <c r="L210" s="145" t="s">
        <v>1063</v>
      </c>
      <c r="M210" s="174" t="s">
        <v>7086</v>
      </c>
      <c r="N210" s="75" t="s">
        <v>7097</v>
      </c>
      <c r="O210" s="119"/>
      <c r="P210" s="76"/>
      <c r="Q210" s="76" t="s">
        <v>1065</v>
      </c>
      <c r="R210" s="76" t="s">
        <v>1066</v>
      </c>
      <c r="S210" s="76"/>
      <c r="T210" s="76"/>
      <c r="U210" s="76"/>
      <c r="V210" s="76"/>
      <c r="W210" s="76"/>
      <c r="X210" s="76"/>
      <c r="Y210" s="633"/>
      <c r="Z210" s="639">
        <f t="shared" si="6"/>
        <v>21000.000000000004</v>
      </c>
      <c r="AA210" s="118">
        <f t="shared" si="7"/>
        <v>321000</v>
      </c>
    </row>
    <row r="211" spans="1:27" x14ac:dyDescent="0.35">
      <c r="A211" s="76"/>
      <c r="B211" s="76"/>
      <c r="C211" s="76"/>
      <c r="D211" s="76"/>
      <c r="E211" s="76"/>
      <c r="F211" s="117"/>
      <c r="G211" s="117" t="s">
        <v>7098</v>
      </c>
      <c r="H211" s="76"/>
      <c r="I211" s="118">
        <v>300000</v>
      </c>
      <c r="J211" s="76"/>
      <c r="K211" s="76" t="s">
        <v>1062</v>
      </c>
      <c r="L211" s="145" t="s">
        <v>1063</v>
      </c>
      <c r="M211" s="174" t="s">
        <v>4108</v>
      </c>
      <c r="N211" s="75">
        <v>1150630087</v>
      </c>
      <c r="O211" s="119"/>
      <c r="P211" s="76"/>
      <c r="Q211" s="76" t="s">
        <v>1065</v>
      </c>
      <c r="R211" s="76" t="s">
        <v>1066</v>
      </c>
      <c r="S211" s="76"/>
      <c r="T211" s="76"/>
      <c r="U211" s="76"/>
      <c r="V211" s="76"/>
      <c r="W211" s="76"/>
      <c r="X211" s="76"/>
      <c r="Y211" s="633"/>
      <c r="Z211" s="639">
        <f t="shared" si="6"/>
        <v>21000.000000000004</v>
      </c>
      <c r="AA211" s="118">
        <f t="shared" si="7"/>
        <v>321000</v>
      </c>
    </row>
    <row r="212" spans="1:27" x14ac:dyDescent="0.35">
      <c r="A212" s="76"/>
      <c r="B212" s="76"/>
      <c r="C212" s="76"/>
      <c r="D212" s="76"/>
      <c r="E212" s="76"/>
      <c r="F212" s="117"/>
      <c r="G212" s="117" t="s">
        <v>7099</v>
      </c>
      <c r="H212" s="76"/>
      <c r="I212" s="118">
        <v>300000</v>
      </c>
      <c r="J212" s="76"/>
      <c r="K212" s="76" t="s">
        <v>1147</v>
      </c>
      <c r="L212" s="145" t="s">
        <v>1063</v>
      </c>
      <c r="M212" s="174" t="s">
        <v>6900</v>
      </c>
      <c r="N212" s="75" t="s">
        <v>7100</v>
      </c>
      <c r="O212" s="119"/>
      <c r="P212" s="76"/>
      <c r="Q212" s="76" t="s">
        <v>1065</v>
      </c>
      <c r="R212" s="76" t="s">
        <v>1066</v>
      </c>
      <c r="S212" s="76"/>
      <c r="T212" s="76"/>
      <c r="U212" s="76"/>
      <c r="V212" s="76"/>
      <c r="W212" s="76"/>
      <c r="X212" s="76"/>
      <c r="Y212" s="116" t="s">
        <v>6904</v>
      </c>
      <c r="Z212" s="639">
        <f t="shared" si="6"/>
        <v>21000.000000000004</v>
      </c>
      <c r="AA212" s="118">
        <f t="shared" si="7"/>
        <v>321000</v>
      </c>
    </row>
    <row r="213" spans="1:27" x14ac:dyDescent="0.35">
      <c r="A213" s="76"/>
      <c r="B213" s="76"/>
      <c r="C213" s="76"/>
      <c r="D213" s="76"/>
      <c r="E213" s="76"/>
      <c r="F213" s="117"/>
      <c r="G213" s="117" t="s">
        <v>7101</v>
      </c>
      <c r="H213" s="76"/>
      <c r="I213" s="118">
        <v>300000</v>
      </c>
      <c r="J213" s="76"/>
      <c r="K213" s="76" t="s">
        <v>1062</v>
      </c>
      <c r="L213" s="145" t="s">
        <v>1063</v>
      </c>
      <c r="M213" s="174" t="s">
        <v>3301</v>
      </c>
      <c r="N213" s="75">
        <v>3150640197</v>
      </c>
      <c r="O213" s="119"/>
      <c r="P213" s="76"/>
      <c r="Q213" s="76" t="s">
        <v>1065</v>
      </c>
      <c r="R213" s="76" t="s">
        <v>1066</v>
      </c>
      <c r="S213" s="76"/>
      <c r="T213" s="76"/>
      <c r="U213" s="76"/>
      <c r="V213" s="76"/>
      <c r="W213" s="76"/>
      <c r="X213" s="76"/>
      <c r="Y213" s="633"/>
      <c r="Z213" s="639">
        <f t="shared" si="6"/>
        <v>21000.000000000004</v>
      </c>
      <c r="AA213" s="118">
        <f t="shared" si="7"/>
        <v>321000</v>
      </c>
    </row>
    <row r="214" spans="1:27" x14ac:dyDescent="0.35">
      <c r="A214" s="76"/>
      <c r="B214" s="76"/>
      <c r="C214" s="76"/>
      <c r="D214" s="76"/>
      <c r="E214" s="76"/>
      <c r="F214" s="117"/>
      <c r="G214" s="117" t="s">
        <v>7102</v>
      </c>
      <c r="H214" s="76"/>
      <c r="I214" s="118">
        <v>300000</v>
      </c>
      <c r="J214" s="76"/>
      <c r="K214" s="76" t="s">
        <v>1147</v>
      </c>
      <c r="L214" s="145" t="s">
        <v>1063</v>
      </c>
      <c r="M214" s="174" t="s">
        <v>7093</v>
      </c>
      <c r="N214" s="75" t="s">
        <v>7103</v>
      </c>
      <c r="O214" s="119"/>
      <c r="P214" s="76"/>
      <c r="Q214" s="76" t="s">
        <v>1065</v>
      </c>
      <c r="R214" s="76" t="s">
        <v>1066</v>
      </c>
      <c r="S214" s="76"/>
      <c r="T214" s="76"/>
      <c r="U214" s="76"/>
      <c r="V214" s="76"/>
      <c r="W214" s="76"/>
      <c r="X214" s="76"/>
      <c r="Y214" s="633"/>
      <c r="Z214" s="639">
        <f t="shared" si="6"/>
        <v>21000.000000000004</v>
      </c>
      <c r="AA214" s="118">
        <f t="shared" si="7"/>
        <v>321000</v>
      </c>
    </row>
    <row r="215" spans="1:27" x14ac:dyDescent="0.35">
      <c r="A215" s="76"/>
      <c r="B215" s="76"/>
      <c r="C215" s="76"/>
      <c r="D215" s="76"/>
      <c r="E215" s="76"/>
      <c r="F215" s="117"/>
      <c r="G215" s="117" t="s">
        <v>7104</v>
      </c>
      <c r="H215" s="76"/>
      <c r="I215" s="118">
        <v>300000</v>
      </c>
      <c r="J215" s="76"/>
      <c r="K215" s="76" t="s">
        <v>1062</v>
      </c>
      <c r="L215" s="145" t="s">
        <v>1063</v>
      </c>
      <c r="M215" s="174" t="s">
        <v>1074</v>
      </c>
      <c r="N215" s="75">
        <v>1150640057</v>
      </c>
      <c r="O215" s="119"/>
      <c r="P215" s="76"/>
      <c r="Q215" s="76" t="s">
        <v>1065</v>
      </c>
      <c r="R215" s="76" t="s">
        <v>1066</v>
      </c>
      <c r="S215" s="76"/>
      <c r="T215" s="76"/>
      <c r="U215" s="76"/>
      <c r="V215" s="76"/>
      <c r="W215" s="76"/>
      <c r="X215" s="76"/>
      <c r="Y215" s="116" t="s">
        <v>1094</v>
      </c>
      <c r="Z215" s="639">
        <f t="shared" si="6"/>
        <v>21000.000000000004</v>
      </c>
      <c r="AA215" s="118">
        <f t="shared" si="7"/>
        <v>321000</v>
      </c>
    </row>
    <row r="216" spans="1:27" x14ac:dyDescent="0.35">
      <c r="A216" s="76"/>
      <c r="B216" s="76"/>
      <c r="C216" s="76"/>
      <c r="D216" s="76"/>
      <c r="E216" s="76"/>
      <c r="F216" s="117"/>
      <c r="G216" s="117" t="s">
        <v>7105</v>
      </c>
      <c r="H216" s="76"/>
      <c r="I216" s="118">
        <v>300000</v>
      </c>
      <c r="J216" s="76"/>
      <c r="K216" s="76" t="s">
        <v>1147</v>
      </c>
      <c r="L216" s="145" t="s">
        <v>1063</v>
      </c>
      <c r="M216" s="174" t="s">
        <v>7086</v>
      </c>
      <c r="N216" s="75" t="s">
        <v>7106</v>
      </c>
      <c r="O216" s="119"/>
      <c r="P216" s="76"/>
      <c r="Q216" s="76" t="s">
        <v>1065</v>
      </c>
      <c r="R216" s="76" t="s">
        <v>1066</v>
      </c>
      <c r="S216" s="76"/>
      <c r="T216" s="76"/>
      <c r="U216" s="76"/>
      <c r="V216" s="76"/>
      <c r="W216" s="76"/>
      <c r="X216" s="76"/>
      <c r="Y216" s="633"/>
      <c r="Z216" s="639">
        <f t="shared" si="6"/>
        <v>21000.000000000004</v>
      </c>
      <c r="AA216" s="118">
        <f t="shared" si="7"/>
        <v>321000</v>
      </c>
    </row>
    <row r="217" spans="1:27" x14ac:dyDescent="0.35">
      <c r="A217" s="76"/>
      <c r="B217" s="76"/>
      <c r="C217" s="76"/>
      <c r="D217" s="76"/>
      <c r="E217" s="76"/>
      <c r="F217" s="117"/>
      <c r="G217" s="117" t="s">
        <v>7107</v>
      </c>
      <c r="H217" s="76"/>
      <c r="I217" s="118">
        <v>300000</v>
      </c>
      <c r="J217" s="76"/>
      <c r="K217" s="76" t="s">
        <v>1062</v>
      </c>
      <c r="L217" s="145" t="s">
        <v>1063</v>
      </c>
      <c r="M217" s="174" t="s">
        <v>4108</v>
      </c>
      <c r="N217" s="75">
        <v>1150630086</v>
      </c>
      <c r="O217" s="119"/>
      <c r="P217" s="76"/>
      <c r="Q217" s="76" t="s">
        <v>1065</v>
      </c>
      <c r="R217" s="76" t="s">
        <v>1066</v>
      </c>
      <c r="S217" s="76"/>
      <c r="T217" s="76"/>
      <c r="U217" s="76"/>
      <c r="V217" s="76"/>
      <c r="W217" s="76"/>
      <c r="X217" s="76"/>
      <c r="Y217" s="633"/>
      <c r="Z217" s="639">
        <f t="shared" si="6"/>
        <v>21000.000000000004</v>
      </c>
      <c r="AA217" s="118">
        <f t="shared" si="7"/>
        <v>321000</v>
      </c>
    </row>
    <row r="218" spans="1:27" x14ac:dyDescent="0.35">
      <c r="A218" s="76"/>
      <c r="B218" s="76"/>
      <c r="C218" s="76"/>
      <c r="D218" s="76"/>
      <c r="E218" s="76"/>
      <c r="F218" s="117"/>
      <c r="G218" s="117" t="s">
        <v>7108</v>
      </c>
      <c r="H218" s="76"/>
      <c r="I218" s="118">
        <v>300000</v>
      </c>
      <c r="J218" s="76"/>
      <c r="K218" s="76" t="s">
        <v>1147</v>
      </c>
      <c r="L218" s="145" t="s">
        <v>1063</v>
      </c>
      <c r="M218" s="174" t="s">
        <v>6900</v>
      </c>
      <c r="N218" s="75" t="s">
        <v>7109</v>
      </c>
      <c r="O218" s="119"/>
      <c r="P218" s="76"/>
      <c r="Q218" s="76" t="s">
        <v>1065</v>
      </c>
      <c r="R218" s="76" t="s">
        <v>1066</v>
      </c>
      <c r="S218" s="76"/>
      <c r="T218" s="76"/>
      <c r="U218" s="76"/>
      <c r="V218" s="76"/>
      <c r="W218" s="76"/>
      <c r="X218" s="76"/>
      <c r="Y218" s="116" t="s">
        <v>6904</v>
      </c>
      <c r="Z218" s="639">
        <f t="shared" si="6"/>
        <v>21000.000000000004</v>
      </c>
      <c r="AA218" s="118">
        <f t="shared" si="7"/>
        <v>321000</v>
      </c>
    </row>
    <row r="219" spans="1:27" x14ac:dyDescent="0.35">
      <c r="A219" s="76"/>
      <c r="B219" s="76"/>
      <c r="C219" s="76"/>
      <c r="D219" s="76"/>
      <c r="E219" s="76"/>
      <c r="F219" s="117"/>
      <c r="G219" s="117" t="s">
        <v>7110</v>
      </c>
      <c r="H219" s="76"/>
      <c r="I219" s="118">
        <v>300000</v>
      </c>
      <c r="J219" s="76"/>
      <c r="K219" s="76" t="s">
        <v>1062</v>
      </c>
      <c r="L219" s="145" t="s">
        <v>1063</v>
      </c>
      <c r="M219" s="174" t="s">
        <v>3301</v>
      </c>
      <c r="N219" s="75">
        <v>3150640190</v>
      </c>
      <c r="O219" s="119"/>
      <c r="P219" s="76"/>
      <c r="Q219" s="76" t="s">
        <v>1065</v>
      </c>
      <c r="R219" s="76" t="s">
        <v>1066</v>
      </c>
      <c r="S219" s="76"/>
      <c r="T219" s="76"/>
      <c r="U219" s="76"/>
      <c r="V219" s="76"/>
      <c r="W219" s="76"/>
      <c r="X219" s="76"/>
      <c r="Y219" s="633"/>
      <c r="Z219" s="639">
        <f t="shared" si="6"/>
        <v>21000.000000000004</v>
      </c>
      <c r="AA219" s="118">
        <f t="shared" si="7"/>
        <v>321000</v>
      </c>
    </row>
    <row r="220" spans="1:27" x14ac:dyDescent="0.35">
      <c r="A220" s="76"/>
      <c r="B220" s="76"/>
      <c r="C220" s="76"/>
      <c r="D220" s="76"/>
      <c r="E220" s="76"/>
      <c r="F220" s="117"/>
      <c r="G220" s="117" t="s">
        <v>7111</v>
      </c>
      <c r="H220" s="76"/>
      <c r="I220" s="118">
        <v>300000</v>
      </c>
      <c r="J220" s="76"/>
      <c r="K220" s="76" t="s">
        <v>1147</v>
      </c>
      <c r="L220" s="145" t="s">
        <v>1063</v>
      </c>
      <c r="M220" s="174" t="s">
        <v>7093</v>
      </c>
      <c r="N220" s="75" t="s">
        <v>7112</v>
      </c>
      <c r="O220" s="119"/>
      <c r="P220" s="76"/>
      <c r="Q220" s="76" t="s">
        <v>1065</v>
      </c>
      <c r="R220" s="76" t="s">
        <v>1066</v>
      </c>
      <c r="S220" s="76"/>
      <c r="T220" s="76"/>
      <c r="U220" s="76"/>
      <c r="V220" s="76"/>
      <c r="W220" s="76"/>
      <c r="X220" s="76"/>
      <c r="Y220" s="633"/>
      <c r="Z220" s="639">
        <f t="shared" si="6"/>
        <v>21000.000000000004</v>
      </c>
      <c r="AA220" s="118">
        <f t="shared" si="7"/>
        <v>321000</v>
      </c>
    </row>
    <row r="221" spans="1:27" x14ac:dyDescent="0.35">
      <c r="A221" s="76"/>
      <c r="B221" s="76"/>
      <c r="C221" s="76"/>
      <c r="D221" s="76"/>
      <c r="E221" s="76"/>
      <c r="F221" s="117"/>
      <c r="G221" s="117" t="s">
        <v>7113</v>
      </c>
      <c r="H221" s="76"/>
      <c r="I221" s="118">
        <v>300000</v>
      </c>
      <c r="J221" s="76"/>
      <c r="K221" s="76" t="s">
        <v>1062</v>
      </c>
      <c r="L221" s="145" t="s">
        <v>1063</v>
      </c>
      <c r="M221" s="174" t="s">
        <v>1074</v>
      </c>
      <c r="N221" s="75">
        <v>1150640055</v>
      </c>
      <c r="O221" s="119"/>
      <c r="P221" s="76"/>
      <c r="Q221" s="76" t="s">
        <v>1065</v>
      </c>
      <c r="R221" s="76" t="s">
        <v>1066</v>
      </c>
      <c r="S221" s="76"/>
      <c r="T221" s="76"/>
      <c r="U221" s="76"/>
      <c r="V221" s="76"/>
      <c r="W221" s="76"/>
      <c r="X221" s="76"/>
      <c r="Y221" s="116" t="s">
        <v>1094</v>
      </c>
      <c r="Z221" s="639">
        <f t="shared" si="6"/>
        <v>21000.000000000004</v>
      </c>
      <c r="AA221" s="118">
        <f t="shared" si="7"/>
        <v>321000</v>
      </c>
    </row>
    <row r="222" spans="1:27" x14ac:dyDescent="0.35">
      <c r="A222" s="76"/>
      <c r="B222" s="76"/>
      <c r="C222" s="76"/>
      <c r="D222" s="76"/>
      <c r="E222" s="76"/>
      <c r="F222" s="117"/>
      <c r="G222" s="117" t="s">
        <v>7114</v>
      </c>
      <c r="H222" s="76"/>
      <c r="I222" s="118">
        <v>300000</v>
      </c>
      <c r="J222" s="76"/>
      <c r="K222" s="76" t="s">
        <v>1147</v>
      </c>
      <c r="L222" s="145" t="s">
        <v>1063</v>
      </c>
      <c r="M222" s="174" t="s">
        <v>7086</v>
      </c>
      <c r="N222" s="75" t="s">
        <v>7115</v>
      </c>
      <c r="O222" s="119"/>
      <c r="P222" s="76"/>
      <c r="Q222" s="76" t="s">
        <v>1065</v>
      </c>
      <c r="R222" s="76" t="s">
        <v>1066</v>
      </c>
      <c r="S222" s="76"/>
      <c r="T222" s="76"/>
      <c r="U222" s="76"/>
      <c r="V222" s="76"/>
      <c r="W222" s="76"/>
      <c r="X222" s="76"/>
      <c r="Y222" s="633"/>
      <c r="Z222" s="639">
        <f t="shared" si="6"/>
        <v>21000.000000000004</v>
      </c>
      <c r="AA222" s="118">
        <f t="shared" si="7"/>
        <v>321000</v>
      </c>
    </row>
    <row r="223" spans="1:27" x14ac:dyDescent="0.35">
      <c r="A223" s="76"/>
      <c r="B223" s="76"/>
      <c r="C223" s="76"/>
      <c r="D223" s="76"/>
      <c r="E223" s="76"/>
      <c r="F223" s="117"/>
      <c r="G223" s="117" t="s">
        <v>7116</v>
      </c>
      <c r="H223" s="76"/>
      <c r="I223" s="118">
        <v>300000</v>
      </c>
      <c r="J223" s="76"/>
      <c r="K223" s="76" t="s">
        <v>1062</v>
      </c>
      <c r="L223" s="145" t="s">
        <v>1063</v>
      </c>
      <c r="M223" s="174" t="s">
        <v>4108</v>
      </c>
      <c r="N223" s="75">
        <v>1150630084</v>
      </c>
      <c r="O223" s="119"/>
      <c r="P223" s="76"/>
      <c r="Q223" s="76" t="s">
        <v>1065</v>
      </c>
      <c r="R223" s="76" t="s">
        <v>1066</v>
      </c>
      <c r="S223" s="76"/>
      <c r="T223" s="76"/>
      <c r="U223" s="76"/>
      <c r="V223" s="76"/>
      <c r="W223" s="76"/>
      <c r="X223" s="76"/>
      <c r="Y223" s="633"/>
      <c r="Z223" s="639">
        <f t="shared" si="6"/>
        <v>21000.000000000004</v>
      </c>
      <c r="AA223" s="118">
        <f t="shared" si="7"/>
        <v>321000</v>
      </c>
    </row>
    <row r="224" spans="1:27" x14ac:dyDescent="0.35">
      <c r="A224" s="76"/>
      <c r="B224" s="76"/>
      <c r="C224" s="76"/>
      <c r="D224" s="76"/>
      <c r="E224" s="76"/>
      <c r="F224" s="117"/>
      <c r="G224" s="117" t="s">
        <v>7117</v>
      </c>
      <c r="H224" s="76"/>
      <c r="I224" s="118">
        <v>300000</v>
      </c>
      <c r="J224" s="76"/>
      <c r="K224" s="76" t="s">
        <v>1147</v>
      </c>
      <c r="L224" s="145" t="s">
        <v>1063</v>
      </c>
      <c r="M224" s="174" t="s">
        <v>6900</v>
      </c>
      <c r="N224" s="75" t="s">
        <v>7118</v>
      </c>
      <c r="O224" s="119"/>
      <c r="P224" s="76"/>
      <c r="Q224" s="76" t="s">
        <v>1065</v>
      </c>
      <c r="R224" s="76" t="s">
        <v>1066</v>
      </c>
      <c r="S224" s="76"/>
      <c r="T224" s="76"/>
      <c r="U224" s="76"/>
      <c r="V224" s="76"/>
      <c r="W224" s="76"/>
      <c r="X224" s="76"/>
      <c r="Y224" s="116" t="s">
        <v>6904</v>
      </c>
      <c r="Z224" s="639">
        <f t="shared" si="6"/>
        <v>21000.000000000004</v>
      </c>
      <c r="AA224" s="118">
        <f t="shared" si="7"/>
        <v>321000</v>
      </c>
    </row>
    <row r="225" spans="1:27" x14ac:dyDescent="0.35">
      <c r="A225" s="76"/>
      <c r="B225" s="76"/>
      <c r="C225" s="76"/>
      <c r="D225" s="76"/>
      <c r="E225" s="76"/>
      <c r="F225" s="117"/>
      <c r="G225" s="117" t="s">
        <v>7119</v>
      </c>
      <c r="H225" s="76"/>
      <c r="I225" s="118">
        <v>300000</v>
      </c>
      <c r="J225" s="76"/>
      <c r="K225" s="76" t="s">
        <v>1062</v>
      </c>
      <c r="L225" s="145" t="s">
        <v>1063</v>
      </c>
      <c r="M225" s="174" t="s">
        <v>3301</v>
      </c>
      <c r="N225" s="75">
        <v>3150640168</v>
      </c>
      <c r="O225" s="119"/>
      <c r="P225" s="76"/>
      <c r="Q225" s="76" t="s">
        <v>1065</v>
      </c>
      <c r="R225" s="76" t="s">
        <v>1066</v>
      </c>
      <c r="S225" s="76"/>
      <c r="T225" s="76"/>
      <c r="U225" s="76"/>
      <c r="V225" s="76"/>
      <c r="W225" s="76"/>
      <c r="X225" s="76"/>
      <c r="Y225" s="633"/>
      <c r="Z225" s="639">
        <f t="shared" si="6"/>
        <v>21000.000000000004</v>
      </c>
      <c r="AA225" s="118">
        <f t="shared" si="7"/>
        <v>321000</v>
      </c>
    </row>
    <row r="226" spans="1:27" x14ac:dyDescent="0.35">
      <c r="A226" s="76"/>
      <c r="B226" s="76"/>
      <c r="C226" s="76"/>
      <c r="D226" s="76"/>
      <c r="E226" s="76"/>
      <c r="F226" s="117"/>
      <c r="G226" s="117" t="s">
        <v>7120</v>
      </c>
      <c r="H226" s="76"/>
      <c r="I226" s="118">
        <v>300000</v>
      </c>
      <c r="J226" s="76"/>
      <c r="K226" s="76" t="s">
        <v>1147</v>
      </c>
      <c r="L226" s="145" t="s">
        <v>1063</v>
      </c>
      <c r="M226" s="174" t="s">
        <v>7093</v>
      </c>
      <c r="N226" s="75" t="s">
        <v>7121</v>
      </c>
      <c r="O226" s="119"/>
      <c r="P226" s="76"/>
      <c r="Q226" s="76" t="s">
        <v>1065</v>
      </c>
      <c r="R226" s="76" t="s">
        <v>1066</v>
      </c>
      <c r="S226" s="76"/>
      <c r="T226" s="76"/>
      <c r="U226" s="76"/>
      <c r="V226" s="76"/>
      <c r="W226" s="76"/>
      <c r="X226" s="76"/>
      <c r="Y226" s="633"/>
      <c r="Z226" s="639">
        <f t="shared" si="6"/>
        <v>21000.000000000004</v>
      </c>
      <c r="AA226" s="118">
        <f t="shared" si="7"/>
        <v>321000</v>
      </c>
    </row>
    <row r="227" spans="1:27" x14ac:dyDescent="0.35">
      <c r="A227" s="76"/>
      <c r="B227" s="76"/>
      <c r="C227" s="76"/>
      <c r="D227" s="76"/>
      <c r="E227" s="76"/>
      <c r="F227" s="117"/>
      <c r="G227" s="176" t="s">
        <v>994</v>
      </c>
      <c r="H227" s="123"/>
      <c r="I227" s="124">
        <f>SUM(I187:I226)</f>
        <v>10800000</v>
      </c>
      <c r="J227" s="76"/>
      <c r="K227" s="76"/>
      <c r="L227" s="145"/>
      <c r="M227" s="174"/>
      <c r="N227" s="75"/>
      <c r="O227" s="119"/>
      <c r="P227" s="76"/>
      <c r="Q227" s="76"/>
      <c r="R227" s="76"/>
      <c r="S227" s="76"/>
      <c r="T227" s="76"/>
      <c r="U227" s="76"/>
      <c r="V227" s="76"/>
      <c r="W227" s="76"/>
      <c r="X227" s="76"/>
      <c r="Y227" s="633"/>
      <c r="Z227" s="639">
        <f t="shared" si="6"/>
        <v>756000.00000000012</v>
      </c>
      <c r="AA227" s="124">
        <f t="shared" si="7"/>
        <v>11556000</v>
      </c>
    </row>
    <row r="228" spans="1:27" x14ac:dyDescent="0.35">
      <c r="A228" s="64"/>
      <c r="B228" s="64"/>
      <c r="C228" s="64"/>
      <c r="D228" s="64"/>
      <c r="E228" s="64"/>
      <c r="F228" s="96"/>
      <c r="G228" s="96" t="s">
        <v>7122</v>
      </c>
      <c r="H228" s="64"/>
      <c r="I228" s="67"/>
      <c r="J228" s="64"/>
      <c r="K228" s="64"/>
      <c r="L228" s="159"/>
      <c r="M228" s="180"/>
      <c r="N228" s="68"/>
      <c r="O228" s="68"/>
      <c r="P228" s="64"/>
      <c r="Q228" s="64"/>
      <c r="R228" s="64"/>
      <c r="S228" s="64"/>
      <c r="T228" s="64"/>
      <c r="U228" s="64"/>
      <c r="V228" s="64"/>
      <c r="W228" s="64"/>
      <c r="X228" s="64"/>
      <c r="Y228" s="115"/>
      <c r="Z228" s="639">
        <f t="shared" si="6"/>
        <v>0</v>
      </c>
      <c r="AA228" s="67">
        <f t="shared" si="7"/>
        <v>0</v>
      </c>
    </row>
    <row r="229" spans="1:27" x14ac:dyDescent="0.35">
      <c r="A229" s="76"/>
      <c r="B229" s="76"/>
      <c r="C229" s="76"/>
      <c r="D229" s="76"/>
      <c r="E229" s="76"/>
      <c r="F229" s="117"/>
      <c r="G229" s="117" t="s">
        <v>7123</v>
      </c>
      <c r="H229" s="76"/>
      <c r="I229" s="118">
        <v>90000</v>
      </c>
      <c r="J229" s="76"/>
      <c r="K229" s="76" t="s">
        <v>933</v>
      </c>
      <c r="L229" s="145">
        <v>2015</v>
      </c>
      <c r="M229" s="174" t="s">
        <v>1063</v>
      </c>
      <c r="N229" s="119" t="s">
        <v>7124</v>
      </c>
      <c r="O229" s="119"/>
      <c r="P229" s="76"/>
      <c r="Q229" s="76" t="s">
        <v>1063</v>
      </c>
      <c r="R229" s="76" t="s">
        <v>4308</v>
      </c>
      <c r="S229" s="76"/>
      <c r="T229" s="76"/>
      <c r="U229" s="76"/>
      <c r="V229" s="76"/>
      <c r="W229" s="76"/>
      <c r="X229" s="76"/>
      <c r="Y229" s="121"/>
      <c r="Z229" s="639">
        <f t="shared" si="6"/>
        <v>6300.0000000000009</v>
      </c>
      <c r="AA229" s="118">
        <f t="shared" si="7"/>
        <v>96300</v>
      </c>
    </row>
    <row r="230" spans="1:27" x14ac:dyDescent="0.35">
      <c r="A230" s="76"/>
      <c r="B230" s="76"/>
      <c r="C230" s="76"/>
      <c r="D230" s="76"/>
      <c r="E230" s="76"/>
      <c r="F230" s="117"/>
      <c r="G230" s="117" t="s">
        <v>7125</v>
      </c>
      <c r="H230" s="76"/>
      <c r="I230" s="118">
        <v>90000</v>
      </c>
      <c r="J230" s="76"/>
      <c r="K230" s="76" t="s">
        <v>2394</v>
      </c>
      <c r="L230" s="145">
        <v>2015</v>
      </c>
      <c r="M230" s="174" t="s">
        <v>4310</v>
      </c>
      <c r="N230" s="119" t="s">
        <v>7126</v>
      </c>
      <c r="O230" s="119"/>
      <c r="P230" s="76"/>
      <c r="Q230" s="76" t="s">
        <v>1063</v>
      </c>
      <c r="R230" s="76" t="s">
        <v>4308</v>
      </c>
      <c r="S230" s="76"/>
      <c r="T230" s="76"/>
      <c r="U230" s="76"/>
      <c r="V230" s="76"/>
      <c r="W230" s="76"/>
      <c r="X230" s="76"/>
      <c r="Y230" s="121"/>
      <c r="Z230" s="639">
        <f t="shared" si="6"/>
        <v>6300.0000000000009</v>
      </c>
      <c r="AA230" s="118">
        <f t="shared" si="7"/>
        <v>96300</v>
      </c>
    </row>
    <row r="231" spans="1:27" x14ac:dyDescent="0.35">
      <c r="A231" s="76"/>
      <c r="B231" s="76"/>
      <c r="C231" s="76"/>
      <c r="D231" s="76"/>
      <c r="E231" s="76"/>
      <c r="F231" s="117"/>
      <c r="G231" s="117" t="s">
        <v>7127</v>
      </c>
      <c r="H231" s="76"/>
      <c r="I231" s="118">
        <v>180000</v>
      </c>
      <c r="J231" s="76"/>
      <c r="K231" s="76" t="s">
        <v>1147</v>
      </c>
      <c r="L231" s="145">
        <v>2015</v>
      </c>
      <c r="M231" s="174" t="s">
        <v>7128</v>
      </c>
      <c r="N231" s="119" t="s">
        <v>7129</v>
      </c>
      <c r="O231" s="119"/>
      <c r="P231" s="76"/>
      <c r="Q231" s="76" t="s">
        <v>3925</v>
      </c>
      <c r="R231" s="76" t="s">
        <v>3926</v>
      </c>
      <c r="S231" s="76"/>
      <c r="T231" s="76"/>
      <c r="U231" s="76"/>
      <c r="V231" s="76"/>
      <c r="W231" s="76"/>
      <c r="X231" s="76"/>
      <c r="Y231" s="121"/>
      <c r="Z231" s="639">
        <f t="shared" si="6"/>
        <v>12600.000000000002</v>
      </c>
      <c r="AA231" s="118">
        <f t="shared" si="7"/>
        <v>192600</v>
      </c>
    </row>
    <row r="232" spans="1:27" x14ac:dyDescent="0.35">
      <c r="A232" s="76"/>
      <c r="B232" s="76"/>
      <c r="C232" s="76"/>
      <c r="D232" s="76"/>
      <c r="E232" s="76"/>
      <c r="F232" s="117"/>
      <c r="G232" s="117" t="s">
        <v>7130</v>
      </c>
      <c r="H232" s="76"/>
      <c r="I232" s="118">
        <v>90000</v>
      </c>
      <c r="J232" s="76"/>
      <c r="K232" s="76" t="s">
        <v>933</v>
      </c>
      <c r="L232" s="145">
        <v>2015</v>
      </c>
      <c r="M232" s="174" t="s">
        <v>1063</v>
      </c>
      <c r="N232" s="119" t="s">
        <v>7131</v>
      </c>
      <c r="O232" s="119"/>
      <c r="P232" s="76"/>
      <c r="Q232" s="76" t="s">
        <v>1063</v>
      </c>
      <c r="R232" s="76" t="s">
        <v>4308</v>
      </c>
      <c r="S232" s="76"/>
      <c r="T232" s="76"/>
      <c r="U232" s="76"/>
      <c r="V232" s="76"/>
      <c r="W232" s="76"/>
      <c r="X232" s="76"/>
      <c r="Y232" s="121"/>
      <c r="Z232" s="639">
        <f t="shared" si="6"/>
        <v>6300.0000000000009</v>
      </c>
      <c r="AA232" s="118">
        <f t="shared" si="7"/>
        <v>96300</v>
      </c>
    </row>
    <row r="233" spans="1:27" x14ac:dyDescent="0.35">
      <c r="A233" s="76"/>
      <c r="B233" s="76"/>
      <c r="C233" s="76"/>
      <c r="D233" s="76"/>
      <c r="E233" s="76"/>
      <c r="F233" s="117"/>
      <c r="G233" s="117" t="s">
        <v>7132</v>
      </c>
      <c r="H233" s="76"/>
      <c r="I233" s="118">
        <v>90000</v>
      </c>
      <c r="J233" s="76"/>
      <c r="K233" s="76" t="s">
        <v>2394</v>
      </c>
      <c r="L233" s="145">
        <v>2015</v>
      </c>
      <c r="M233" s="174" t="s">
        <v>4310</v>
      </c>
      <c r="N233" s="119" t="s">
        <v>7133</v>
      </c>
      <c r="O233" s="119"/>
      <c r="P233" s="76"/>
      <c r="Q233" s="76" t="s">
        <v>1063</v>
      </c>
      <c r="R233" s="76" t="s">
        <v>4308</v>
      </c>
      <c r="S233" s="76"/>
      <c r="T233" s="76"/>
      <c r="U233" s="76"/>
      <c r="V233" s="76"/>
      <c r="W233" s="76"/>
      <c r="X233" s="76"/>
      <c r="Y233" s="121"/>
      <c r="Z233" s="639">
        <f t="shared" si="6"/>
        <v>6300.0000000000009</v>
      </c>
      <c r="AA233" s="118">
        <f t="shared" si="7"/>
        <v>96300</v>
      </c>
    </row>
    <row r="234" spans="1:27" x14ac:dyDescent="0.35">
      <c r="A234" s="76"/>
      <c r="B234" s="76"/>
      <c r="C234" s="76"/>
      <c r="D234" s="76"/>
      <c r="E234" s="76"/>
      <c r="F234" s="117"/>
      <c r="G234" s="117" t="s">
        <v>7134</v>
      </c>
      <c r="H234" s="76"/>
      <c r="I234" s="118">
        <v>180000</v>
      </c>
      <c r="J234" s="76"/>
      <c r="K234" s="76" t="s">
        <v>1147</v>
      </c>
      <c r="L234" s="145">
        <v>2015</v>
      </c>
      <c r="M234" s="174" t="s">
        <v>7128</v>
      </c>
      <c r="N234" s="119" t="s">
        <v>7129</v>
      </c>
      <c r="O234" s="119"/>
      <c r="P234" s="76"/>
      <c r="Q234" s="76" t="s">
        <v>3925</v>
      </c>
      <c r="R234" s="76" t="s">
        <v>3926</v>
      </c>
      <c r="S234" s="76"/>
      <c r="T234" s="76"/>
      <c r="U234" s="76"/>
      <c r="V234" s="76"/>
      <c r="W234" s="76"/>
      <c r="X234" s="76"/>
      <c r="Y234" s="121"/>
      <c r="Z234" s="639">
        <f t="shared" si="6"/>
        <v>12600.000000000002</v>
      </c>
      <c r="AA234" s="118">
        <f t="shared" si="7"/>
        <v>192600</v>
      </c>
    </row>
    <row r="235" spans="1:27" x14ac:dyDescent="0.35">
      <c r="A235" s="76"/>
      <c r="B235" s="76"/>
      <c r="C235" s="76"/>
      <c r="D235" s="76"/>
      <c r="E235" s="76"/>
      <c r="F235" s="117"/>
      <c r="G235" s="117" t="s">
        <v>7135</v>
      </c>
      <c r="H235" s="76"/>
      <c r="I235" s="118">
        <v>90000</v>
      </c>
      <c r="J235" s="76"/>
      <c r="K235" s="76" t="s">
        <v>933</v>
      </c>
      <c r="L235" s="145">
        <v>2015</v>
      </c>
      <c r="M235" s="174" t="s">
        <v>1063</v>
      </c>
      <c r="N235" s="119" t="s">
        <v>7136</v>
      </c>
      <c r="O235" s="119"/>
      <c r="P235" s="76"/>
      <c r="Q235" s="76" t="s">
        <v>1063</v>
      </c>
      <c r="R235" s="76" t="s">
        <v>4308</v>
      </c>
      <c r="S235" s="76"/>
      <c r="T235" s="76"/>
      <c r="U235" s="76"/>
      <c r="V235" s="76"/>
      <c r="W235" s="76"/>
      <c r="X235" s="76"/>
      <c r="Y235" s="121"/>
      <c r="Z235" s="639">
        <f t="shared" si="6"/>
        <v>6300.0000000000009</v>
      </c>
      <c r="AA235" s="118">
        <f t="shared" si="7"/>
        <v>96300</v>
      </c>
    </row>
    <row r="236" spans="1:27" x14ac:dyDescent="0.35">
      <c r="A236" s="76"/>
      <c r="B236" s="76"/>
      <c r="C236" s="76"/>
      <c r="D236" s="76"/>
      <c r="E236" s="76"/>
      <c r="F236" s="117"/>
      <c r="G236" s="117" t="s">
        <v>7137</v>
      </c>
      <c r="H236" s="76"/>
      <c r="I236" s="118">
        <v>90000</v>
      </c>
      <c r="J236" s="76"/>
      <c r="K236" s="76" t="s">
        <v>2394</v>
      </c>
      <c r="L236" s="145">
        <v>2015</v>
      </c>
      <c r="M236" s="174" t="s">
        <v>4310</v>
      </c>
      <c r="N236" s="119" t="s">
        <v>7138</v>
      </c>
      <c r="O236" s="119"/>
      <c r="P236" s="76"/>
      <c r="Q236" s="76" t="s">
        <v>1063</v>
      </c>
      <c r="R236" s="76" t="s">
        <v>4308</v>
      </c>
      <c r="S236" s="76"/>
      <c r="T236" s="76"/>
      <c r="U236" s="76"/>
      <c r="V236" s="76"/>
      <c r="W236" s="76"/>
      <c r="X236" s="76"/>
      <c r="Y236" s="121"/>
      <c r="Z236" s="639">
        <f t="shared" si="6"/>
        <v>6300.0000000000009</v>
      </c>
      <c r="AA236" s="118">
        <f t="shared" si="7"/>
        <v>96300</v>
      </c>
    </row>
    <row r="237" spans="1:27" x14ac:dyDescent="0.35">
      <c r="A237" s="76"/>
      <c r="B237" s="76"/>
      <c r="C237" s="76"/>
      <c r="D237" s="76"/>
      <c r="E237" s="76"/>
      <c r="F237" s="117"/>
      <c r="G237" s="117" t="s">
        <v>7139</v>
      </c>
      <c r="H237" s="76"/>
      <c r="I237" s="118">
        <v>180000</v>
      </c>
      <c r="J237" s="76"/>
      <c r="K237" s="76" t="s">
        <v>1147</v>
      </c>
      <c r="L237" s="145">
        <v>2015</v>
      </c>
      <c r="M237" s="174" t="s">
        <v>7128</v>
      </c>
      <c r="N237" s="119" t="s">
        <v>7140</v>
      </c>
      <c r="O237" s="119"/>
      <c r="P237" s="76"/>
      <c r="Q237" s="76" t="s">
        <v>3925</v>
      </c>
      <c r="R237" s="76" t="s">
        <v>3926</v>
      </c>
      <c r="S237" s="76"/>
      <c r="T237" s="76"/>
      <c r="U237" s="76"/>
      <c r="V237" s="76"/>
      <c r="W237" s="76"/>
      <c r="X237" s="76"/>
      <c r="Y237" s="121"/>
      <c r="Z237" s="639">
        <f t="shared" si="6"/>
        <v>12600.000000000002</v>
      </c>
      <c r="AA237" s="118">
        <f t="shared" si="7"/>
        <v>192600</v>
      </c>
    </row>
    <row r="238" spans="1:27" x14ac:dyDescent="0.35">
      <c r="A238" s="76"/>
      <c r="B238" s="76"/>
      <c r="C238" s="76"/>
      <c r="D238" s="76"/>
      <c r="E238" s="76"/>
      <c r="F238" s="117"/>
      <c r="G238" s="117" t="s">
        <v>7141</v>
      </c>
      <c r="H238" s="76"/>
      <c r="I238" s="118">
        <v>90000</v>
      </c>
      <c r="J238" s="76"/>
      <c r="K238" s="76" t="s">
        <v>933</v>
      </c>
      <c r="L238" s="145">
        <v>2015</v>
      </c>
      <c r="M238" s="174" t="s">
        <v>1063</v>
      </c>
      <c r="N238" s="119" t="s">
        <v>7142</v>
      </c>
      <c r="O238" s="119"/>
      <c r="P238" s="76"/>
      <c r="Q238" s="76" t="s">
        <v>1063</v>
      </c>
      <c r="R238" s="76" t="s">
        <v>4308</v>
      </c>
      <c r="S238" s="76"/>
      <c r="T238" s="76"/>
      <c r="U238" s="76"/>
      <c r="V238" s="76"/>
      <c r="W238" s="76"/>
      <c r="X238" s="76"/>
      <c r="Y238" s="121"/>
      <c r="Z238" s="639">
        <f t="shared" si="6"/>
        <v>6300.0000000000009</v>
      </c>
      <c r="AA238" s="118">
        <f t="shared" si="7"/>
        <v>96300</v>
      </c>
    </row>
    <row r="239" spans="1:27" x14ac:dyDescent="0.35">
      <c r="A239" s="76"/>
      <c r="B239" s="76"/>
      <c r="C239" s="76"/>
      <c r="D239" s="76"/>
      <c r="E239" s="76"/>
      <c r="F239" s="117"/>
      <c r="G239" s="117" t="s">
        <v>7143</v>
      </c>
      <c r="H239" s="76"/>
      <c r="I239" s="118">
        <v>90000</v>
      </c>
      <c r="J239" s="76"/>
      <c r="K239" s="76" t="s">
        <v>2394</v>
      </c>
      <c r="L239" s="145">
        <v>2015</v>
      </c>
      <c r="M239" s="174" t="s">
        <v>4310</v>
      </c>
      <c r="N239" s="119" t="s">
        <v>7144</v>
      </c>
      <c r="O239" s="119"/>
      <c r="P239" s="76"/>
      <c r="Q239" s="76" t="s">
        <v>1063</v>
      </c>
      <c r="R239" s="76" t="s">
        <v>4308</v>
      </c>
      <c r="S239" s="76"/>
      <c r="T239" s="76"/>
      <c r="U239" s="76"/>
      <c r="V239" s="76"/>
      <c r="W239" s="76"/>
      <c r="X239" s="76"/>
      <c r="Y239" s="121"/>
      <c r="Z239" s="639">
        <f t="shared" si="6"/>
        <v>6300.0000000000009</v>
      </c>
      <c r="AA239" s="118">
        <f t="shared" si="7"/>
        <v>96300</v>
      </c>
    </row>
    <row r="240" spans="1:27" x14ac:dyDescent="0.35">
      <c r="A240" s="76"/>
      <c r="B240" s="76"/>
      <c r="C240" s="76"/>
      <c r="D240" s="76"/>
      <c r="E240" s="76"/>
      <c r="F240" s="117"/>
      <c r="G240" s="117" t="s">
        <v>7145</v>
      </c>
      <c r="H240" s="76"/>
      <c r="I240" s="118">
        <v>180000</v>
      </c>
      <c r="J240" s="76"/>
      <c r="K240" s="76" t="s">
        <v>1147</v>
      </c>
      <c r="L240" s="145">
        <v>2015</v>
      </c>
      <c r="M240" s="174" t="s">
        <v>7128</v>
      </c>
      <c r="N240" s="119" t="s">
        <v>7146</v>
      </c>
      <c r="O240" s="119"/>
      <c r="P240" s="76"/>
      <c r="Q240" s="76" t="s">
        <v>3925</v>
      </c>
      <c r="R240" s="76" t="s">
        <v>3926</v>
      </c>
      <c r="S240" s="76"/>
      <c r="T240" s="76"/>
      <c r="U240" s="76"/>
      <c r="V240" s="76"/>
      <c r="W240" s="76"/>
      <c r="X240" s="76"/>
      <c r="Y240" s="121"/>
      <c r="Z240" s="639">
        <f t="shared" si="6"/>
        <v>12600.000000000002</v>
      </c>
      <c r="AA240" s="118">
        <f t="shared" si="7"/>
        <v>192600</v>
      </c>
    </row>
    <row r="241" spans="1:27" x14ac:dyDescent="0.35">
      <c r="A241" s="76"/>
      <c r="B241" s="76"/>
      <c r="C241" s="76"/>
      <c r="D241" s="76"/>
      <c r="E241" s="76"/>
      <c r="F241" s="76"/>
      <c r="G241" s="76" t="s">
        <v>7147</v>
      </c>
      <c r="H241" s="76"/>
      <c r="I241" s="118">
        <v>90000</v>
      </c>
      <c r="J241" s="76"/>
      <c r="K241" s="76" t="s">
        <v>933</v>
      </c>
      <c r="L241" s="145">
        <v>2014</v>
      </c>
      <c r="M241" s="174" t="s">
        <v>1063</v>
      </c>
      <c r="N241" s="119" t="s">
        <v>7148</v>
      </c>
      <c r="O241" s="119"/>
      <c r="P241" s="76"/>
      <c r="Q241" s="76" t="s">
        <v>1063</v>
      </c>
      <c r="R241" s="76" t="s">
        <v>1063</v>
      </c>
      <c r="S241" s="76"/>
      <c r="T241" s="76"/>
      <c r="U241" s="76"/>
      <c r="V241" s="76"/>
      <c r="W241" s="76"/>
      <c r="X241" s="76"/>
      <c r="Y241" s="121"/>
      <c r="Z241" s="639">
        <f t="shared" si="6"/>
        <v>6300.0000000000009</v>
      </c>
      <c r="AA241" s="118">
        <f t="shared" si="7"/>
        <v>96300</v>
      </c>
    </row>
    <row r="242" spans="1:27" x14ac:dyDescent="0.35">
      <c r="A242" s="76"/>
      <c r="B242" s="76"/>
      <c r="C242" s="76"/>
      <c r="D242" s="76"/>
      <c r="E242" s="76"/>
      <c r="F242" s="76"/>
      <c r="G242" s="76" t="s">
        <v>7149</v>
      </c>
      <c r="H242" s="76"/>
      <c r="I242" s="118">
        <v>90000</v>
      </c>
      <c r="J242" s="76"/>
      <c r="K242" s="76" t="s">
        <v>933</v>
      </c>
      <c r="L242" s="145">
        <v>2014</v>
      </c>
      <c r="M242" s="174" t="s">
        <v>1063</v>
      </c>
      <c r="N242" s="119" t="s">
        <v>7148</v>
      </c>
      <c r="O242" s="119"/>
      <c r="P242" s="76"/>
      <c r="Q242" s="76" t="s">
        <v>1063</v>
      </c>
      <c r="R242" s="76" t="s">
        <v>1063</v>
      </c>
      <c r="S242" s="76"/>
      <c r="T242" s="76"/>
      <c r="U242" s="76"/>
      <c r="V242" s="76"/>
      <c r="W242" s="76"/>
      <c r="X242" s="76"/>
      <c r="Y242" s="121"/>
      <c r="Z242" s="639">
        <f t="shared" si="6"/>
        <v>6300.0000000000009</v>
      </c>
      <c r="AA242" s="118">
        <f t="shared" si="7"/>
        <v>96300</v>
      </c>
    </row>
    <row r="243" spans="1:27" x14ac:dyDescent="0.35">
      <c r="A243" s="76"/>
      <c r="B243" s="76"/>
      <c r="C243" s="76"/>
      <c r="D243" s="76"/>
      <c r="E243" s="76"/>
      <c r="F243" s="76"/>
      <c r="G243" s="76" t="s">
        <v>7150</v>
      </c>
      <c r="H243" s="76"/>
      <c r="I243" s="118">
        <v>180000</v>
      </c>
      <c r="J243" s="76"/>
      <c r="K243" s="76" t="s">
        <v>1147</v>
      </c>
      <c r="L243" s="145">
        <v>2015</v>
      </c>
      <c r="M243" s="174" t="s">
        <v>7151</v>
      </c>
      <c r="N243" s="119" t="s">
        <v>7152</v>
      </c>
      <c r="O243" s="119"/>
      <c r="P243" s="76"/>
      <c r="Q243" s="76" t="s">
        <v>7153</v>
      </c>
      <c r="R243" s="76" t="s">
        <v>7154</v>
      </c>
      <c r="S243" s="76"/>
      <c r="T243" s="76"/>
      <c r="U243" s="76"/>
      <c r="V243" s="76"/>
      <c r="W243" s="76"/>
      <c r="X243" s="76"/>
      <c r="Y243" s="121"/>
      <c r="Z243" s="639">
        <f t="shared" si="6"/>
        <v>12600.000000000002</v>
      </c>
      <c r="AA243" s="118">
        <f t="shared" si="7"/>
        <v>192600</v>
      </c>
    </row>
    <row r="244" spans="1:27" x14ac:dyDescent="0.35">
      <c r="A244" s="76"/>
      <c r="B244" s="76"/>
      <c r="C244" s="76"/>
      <c r="D244" s="76"/>
      <c r="E244" s="76"/>
      <c r="F244" s="117"/>
      <c r="G244" s="117" t="s">
        <v>7155</v>
      </c>
      <c r="H244" s="76"/>
      <c r="I244" s="118">
        <v>90000</v>
      </c>
      <c r="J244" s="76"/>
      <c r="K244" s="76" t="s">
        <v>933</v>
      </c>
      <c r="L244" s="145">
        <v>2014</v>
      </c>
      <c r="M244" s="174" t="s">
        <v>1063</v>
      </c>
      <c r="N244" s="119" t="s">
        <v>7156</v>
      </c>
      <c r="O244" s="119"/>
      <c r="P244" s="76"/>
      <c r="Q244" s="76" t="s">
        <v>1063</v>
      </c>
      <c r="R244" s="76" t="s">
        <v>7157</v>
      </c>
      <c r="S244" s="76"/>
      <c r="T244" s="76"/>
      <c r="U244" s="76"/>
      <c r="V244" s="76"/>
      <c r="W244" s="76"/>
      <c r="X244" s="76"/>
      <c r="Y244" s="121"/>
      <c r="Z244" s="639">
        <f t="shared" si="6"/>
        <v>6300.0000000000009</v>
      </c>
      <c r="AA244" s="118">
        <f t="shared" si="7"/>
        <v>96300</v>
      </c>
    </row>
    <row r="245" spans="1:27" x14ac:dyDescent="0.35">
      <c r="A245" s="76"/>
      <c r="B245" s="76"/>
      <c r="C245" s="76"/>
      <c r="D245" s="76"/>
      <c r="E245" s="76"/>
      <c r="F245" s="76"/>
      <c r="G245" s="76" t="s">
        <v>7158</v>
      </c>
      <c r="H245" s="76"/>
      <c r="I245" s="118">
        <v>90000</v>
      </c>
      <c r="J245" s="76"/>
      <c r="K245" s="76" t="s">
        <v>933</v>
      </c>
      <c r="L245" s="145">
        <v>2014</v>
      </c>
      <c r="M245" s="174" t="s">
        <v>1063</v>
      </c>
      <c r="N245" s="119" t="s">
        <v>7159</v>
      </c>
      <c r="O245" s="119"/>
      <c r="P245" s="76"/>
      <c r="Q245" s="76" t="s">
        <v>1063</v>
      </c>
      <c r="R245" s="76" t="s">
        <v>1063</v>
      </c>
      <c r="S245" s="76"/>
      <c r="T245" s="76"/>
      <c r="U245" s="76"/>
      <c r="V245" s="76"/>
      <c r="W245" s="76"/>
      <c r="X245" s="76"/>
      <c r="Y245" s="121"/>
      <c r="Z245" s="639">
        <f t="shared" si="6"/>
        <v>6300.0000000000009</v>
      </c>
      <c r="AA245" s="118">
        <f t="shared" si="7"/>
        <v>96300</v>
      </c>
    </row>
    <row r="246" spans="1:27" x14ac:dyDescent="0.35">
      <c r="A246" s="76"/>
      <c r="B246" s="76"/>
      <c r="C246" s="76"/>
      <c r="D246" s="76"/>
      <c r="E246" s="76"/>
      <c r="F246" s="76"/>
      <c r="G246" s="76" t="s">
        <v>7160</v>
      </c>
      <c r="H246" s="76"/>
      <c r="I246" s="118">
        <v>90000</v>
      </c>
      <c r="J246" s="76"/>
      <c r="K246" s="76" t="s">
        <v>933</v>
      </c>
      <c r="L246" s="145">
        <v>2014</v>
      </c>
      <c r="M246" s="174" t="s">
        <v>1063</v>
      </c>
      <c r="N246" s="119" t="s">
        <v>7159</v>
      </c>
      <c r="O246" s="119"/>
      <c r="P246" s="76"/>
      <c r="Q246" s="76" t="s">
        <v>1063</v>
      </c>
      <c r="R246" s="76" t="s">
        <v>1063</v>
      </c>
      <c r="S246" s="76"/>
      <c r="T246" s="76"/>
      <c r="U246" s="76"/>
      <c r="V246" s="76"/>
      <c r="W246" s="76"/>
      <c r="X246" s="76"/>
      <c r="Y246" s="121"/>
      <c r="Z246" s="639">
        <f t="shared" si="6"/>
        <v>6300.0000000000009</v>
      </c>
      <c r="AA246" s="118">
        <f t="shared" si="7"/>
        <v>96300</v>
      </c>
    </row>
    <row r="247" spans="1:27" x14ac:dyDescent="0.35">
      <c r="A247" s="76"/>
      <c r="B247" s="76"/>
      <c r="C247" s="76"/>
      <c r="D247" s="76"/>
      <c r="E247" s="76"/>
      <c r="F247" s="76"/>
      <c r="G247" s="76" t="s">
        <v>7161</v>
      </c>
      <c r="H247" s="76"/>
      <c r="I247" s="118">
        <v>180000</v>
      </c>
      <c r="J247" s="76"/>
      <c r="K247" s="76" t="s">
        <v>1147</v>
      </c>
      <c r="L247" s="145">
        <v>2015</v>
      </c>
      <c r="M247" s="174" t="s">
        <v>7151</v>
      </c>
      <c r="N247" s="119" t="s">
        <v>7162</v>
      </c>
      <c r="O247" s="119"/>
      <c r="P247" s="76"/>
      <c r="Q247" s="76" t="s">
        <v>7153</v>
      </c>
      <c r="R247" s="76" t="s">
        <v>7154</v>
      </c>
      <c r="S247" s="76"/>
      <c r="T247" s="76"/>
      <c r="U247" s="76"/>
      <c r="V247" s="76"/>
      <c r="W247" s="76"/>
      <c r="X247" s="76"/>
      <c r="Y247" s="121"/>
      <c r="Z247" s="639">
        <f t="shared" si="6"/>
        <v>12600.000000000002</v>
      </c>
      <c r="AA247" s="118">
        <f t="shared" si="7"/>
        <v>192600</v>
      </c>
    </row>
    <row r="248" spans="1:27" x14ac:dyDescent="0.35">
      <c r="A248" s="76"/>
      <c r="B248" s="76"/>
      <c r="C248" s="76"/>
      <c r="D248" s="76"/>
      <c r="E248" s="76"/>
      <c r="F248" s="117"/>
      <c r="G248" s="117" t="s">
        <v>7163</v>
      </c>
      <c r="H248" s="76"/>
      <c r="I248" s="118">
        <v>90000</v>
      </c>
      <c r="J248" s="76"/>
      <c r="K248" s="76" t="s">
        <v>933</v>
      </c>
      <c r="L248" s="145">
        <v>2014</v>
      </c>
      <c r="M248" s="174" t="s">
        <v>1063</v>
      </c>
      <c r="N248" s="119" t="s">
        <v>7164</v>
      </c>
      <c r="O248" s="119"/>
      <c r="P248" s="76"/>
      <c r="Q248" s="76" t="s">
        <v>1063</v>
      </c>
      <c r="R248" s="76" t="s">
        <v>7157</v>
      </c>
      <c r="S248" s="76"/>
      <c r="T248" s="76"/>
      <c r="U248" s="76"/>
      <c r="V248" s="76"/>
      <c r="W248" s="76"/>
      <c r="X248" s="76"/>
      <c r="Y248" s="121"/>
      <c r="Z248" s="639">
        <f t="shared" si="6"/>
        <v>6300.0000000000009</v>
      </c>
      <c r="AA248" s="118">
        <f t="shared" si="7"/>
        <v>96300</v>
      </c>
    </row>
    <row r="249" spans="1:27" x14ac:dyDescent="0.35">
      <c r="A249" s="76"/>
      <c r="B249" s="76"/>
      <c r="C249" s="76"/>
      <c r="D249" s="76"/>
      <c r="E249" s="76"/>
      <c r="F249" s="76"/>
      <c r="G249" s="76" t="s">
        <v>7165</v>
      </c>
      <c r="H249" s="76"/>
      <c r="I249" s="118">
        <v>90000</v>
      </c>
      <c r="J249" s="76"/>
      <c r="K249" s="76" t="s">
        <v>933</v>
      </c>
      <c r="L249" s="145">
        <v>2014</v>
      </c>
      <c r="M249" s="174" t="s">
        <v>1063</v>
      </c>
      <c r="N249" s="119" t="s">
        <v>7166</v>
      </c>
      <c r="O249" s="119"/>
      <c r="P249" s="76"/>
      <c r="Q249" s="76" t="s">
        <v>1063</v>
      </c>
      <c r="R249" s="76" t="s">
        <v>1063</v>
      </c>
      <c r="S249" s="76"/>
      <c r="T249" s="76"/>
      <c r="U249" s="76"/>
      <c r="V249" s="76"/>
      <c r="W249" s="76"/>
      <c r="X249" s="76"/>
      <c r="Y249" s="121"/>
      <c r="Z249" s="639">
        <f t="shared" si="6"/>
        <v>6300.0000000000009</v>
      </c>
      <c r="AA249" s="118">
        <f t="shared" si="7"/>
        <v>96300</v>
      </c>
    </row>
    <row r="250" spans="1:27" x14ac:dyDescent="0.35">
      <c r="A250" s="76"/>
      <c r="B250" s="76"/>
      <c r="C250" s="76"/>
      <c r="D250" s="76"/>
      <c r="E250" s="76"/>
      <c r="F250" s="76"/>
      <c r="G250" s="76" t="s">
        <v>7167</v>
      </c>
      <c r="H250" s="76"/>
      <c r="I250" s="118">
        <v>90000</v>
      </c>
      <c r="J250" s="76"/>
      <c r="K250" s="76" t="s">
        <v>933</v>
      </c>
      <c r="L250" s="145">
        <v>2014</v>
      </c>
      <c r="M250" s="174" t="s">
        <v>1063</v>
      </c>
      <c r="N250" s="119" t="s">
        <v>7166</v>
      </c>
      <c r="O250" s="119"/>
      <c r="P250" s="76"/>
      <c r="Q250" s="76" t="s">
        <v>1063</v>
      </c>
      <c r="R250" s="76" t="s">
        <v>1063</v>
      </c>
      <c r="S250" s="76"/>
      <c r="T250" s="76"/>
      <c r="U250" s="76"/>
      <c r="V250" s="76"/>
      <c r="W250" s="76"/>
      <c r="X250" s="76"/>
      <c r="Y250" s="121"/>
      <c r="Z250" s="639">
        <f t="shared" si="6"/>
        <v>6300.0000000000009</v>
      </c>
      <c r="AA250" s="118">
        <f t="shared" si="7"/>
        <v>96300</v>
      </c>
    </row>
    <row r="251" spans="1:27" x14ac:dyDescent="0.35">
      <c r="A251" s="76"/>
      <c r="B251" s="76"/>
      <c r="C251" s="76"/>
      <c r="D251" s="76"/>
      <c r="E251" s="76"/>
      <c r="F251" s="76"/>
      <c r="G251" s="76" t="s">
        <v>7168</v>
      </c>
      <c r="H251" s="76"/>
      <c r="I251" s="118">
        <v>180000</v>
      </c>
      <c r="J251" s="76"/>
      <c r="K251" s="76" t="s">
        <v>1147</v>
      </c>
      <c r="L251" s="145">
        <v>2015</v>
      </c>
      <c r="M251" s="174" t="s">
        <v>7151</v>
      </c>
      <c r="N251" s="119" t="s">
        <v>7169</v>
      </c>
      <c r="O251" s="119"/>
      <c r="P251" s="76"/>
      <c r="Q251" s="76" t="s">
        <v>7153</v>
      </c>
      <c r="R251" s="76" t="s">
        <v>7154</v>
      </c>
      <c r="S251" s="76"/>
      <c r="T251" s="76"/>
      <c r="U251" s="76"/>
      <c r="V251" s="76"/>
      <c r="W251" s="76"/>
      <c r="X251" s="76"/>
      <c r="Y251" s="121"/>
      <c r="Z251" s="639">
        <f t="shared" si="6"/>
        <v>12600.000000000002</v>
      </c>
      <c r="AA251" s="118">
        <f t="shared" si="7"/>
        <v>192600</v>
      </c>
    </row>
    <row r="252" spans="1:27" x14ac:dyDescent="0.35">
      <c r="A252" s="76"/>
      <c r="B252" s="76"/>
      <c r="C252" s="76"/>
      <c r="D252" s="76"/>
      <c r="E252" s="76"/>
      <c r="F252" s="117"/>
      <c r="G252" s="117" t="s">
        <v>7170</v>
      </c>
      <c r="H252" s="76"/>
      <c r="I252" s="118">
        <v>90000</v>
      </c>
      <c r="J252" s="76"/>
      <c r="K252" s="76" t="s">
        <v>933</v>
      </c>
      <c r="L252" s="145">
        <v>2014</v>
      </c>
      <c r="M252" s="174" t="s">
        <v>1063</v>
      </c>
      <c r="N252" s="119" t="s">
        <v>7171</v>
      </c>
      <c r="O252" s="119"/>
      <c r="P252" s="76"/>
      <c r="Q252" s="76" t="s">
        <v>1063</v>
      </c>
      <c r="R252" s="76" t="s">
        <v>7157</v>
      </c>
      <c r="S252" s="76"/>
      <c r="T252" s="76"/>
      <c r="U252" s="76"/>
      <c r="V252" s="76"/>
      <c r="W252" s="76"/>
      <c r="X252" s="76"/>
      <c r="Y252" s="121"/>
      <c r="Z252" s="639">
        <f t="shared" si="6"/>
        <v>6300.0000000000009</v>
      </c>
      <c r="AA252" s="118">
        <f t="shared" si="7"/>
        <v>96300</v>
      </c>
    </row>
    <row r="253" spans="1:27" x14ac:dyDescent="0.35">
      <c r="A253" s="76"/>
      <c r="B253" s="76"/>
      <c r="C253" s="76"/>
      <c r="D253" s="76"/>
      <c r="E253" s="76"/>
      <c r="F253" s="117"/>
      <c r="G253" s="176" t="s">
        <v>994</v>
      </c>
      <c r="H253" s="123"/>
      <c r="I253" s="124">
        <f>SUM(I229:I252)</f>
        <v>2790000</v>
      </c>
      <c r="J253" s="76"/>
      <c r="K253" s="76"/>
      <c r="L253" s="145"/>
      <c r="M253" s="174"/>
      <c r="N253" s="119"/>
      <c r="O253" s="119"/>
      <c r="P253" s="76"/>
      <c r="Q253" s="76"/>
      <c r="R253" s="76"/>
      <c r="S253" s="76"/>
      <c r="T253" s="76"/>
      <c r="U253" s="76"/>
      <c r="V253" s="76"/>
      <c r="W253" s="76"/>
      <c r="X253" s="76"/>
      <c r="Y253" s="121"/>
      <c r="Z253" s="639">
        <f t="shared" si="6"/>
        <v>195300.00000000003</v>
      </c>
      <c r="AA253" s="124">
        <f t="shared" si="7"/>
        <v>2985300</v>
      </c>
    </row>
    <row r="254" spans="1:27" s="181" customFormat="1" x14ac:dyDescent="0.35">
      <c r="A254" s="64"/>
      <c r="B254" s="64"/>
      <c r="C254" s="64"/>
      <c r="D254" s="64"/>
      <c r="E254" s="64"/>
      <c r="F254" s="96"/>
      <c r="G254" s="96" t="s">
        <v>1829</v>
      </c>
      <c r="H254" s="64"/>
      <c r="I254" s="67"/>
      <c r="J254" s="64"/>
      <c r="K254" s="64"/>
      <c r="L254" s="159"/>
      <c r="M254" s="180"/>
      <c r="N254" s="68"/>
      <c r="O254" s="68"/>
      <c r="P254" s="64"/>
      <c r="Q254" s="64"/>
      <c r="R254" s="64"/>
      <c r="S254" s="64"/>
      <c r="T254" s="64"/>
      <c r="U254" s="64"/>
      <c r="V254" s="64"/>
      <c r="W254" s="64"/>
      <c r="X254" s="64"/>
      <c r="Y254" s="115"/>
      <c r="Z254" s="639">
        <f t="shared" si="6"/>
        <v>0</v>
      </c>
      <c r="AA254" s="67">
        <f t="shared" si="7"/>
        <v>0</v>
      </c>
    </row>
    <row r="255" spans="1:27" x14ac:dyDescent="0.35">
      <c r="A255" s="76"/>
      <c r="B255" s="76"/>
      <c r="C255" s="76"/>
      <c r="D255" s="76"/>
      <c r="E255" s="76"/>
      <c r="F255" s="117"/>
      <c r="G255" s="117" t="s">
        <v>7172</v>
      </c>
      <c r="H255" s="76"/>
      <c r="I255" s="118">
        <v>60000</v>
      </c>
      <c r="J255" s="76"/>
      <c r="K255" s="76"/>
      <c r="L255" s="145"/>
      <c r="M255" s="174"/>
      <c r="N255" s="119"/>
      <c r="O255" s="119"/>
      <c r="P255" s="76"/>
      <c r="Q255" s="76"/>
      <c r="R255" s="76"/>
      <c r="S255" s="76"/>
      <c r="T255" s="76"/>
      <c r="U255" s="76"/>
      <c r="V255" s="76"/>
      <c r="W255" s="76"/>
      <c r="X255" s="76" t="s">
        <v>940</v>
      </c>
      <c r="Y255" s="121"/>
      <c r="Z255" s="639">
        <f t="shared" si="6"/>
        <v>4200</v>
      </c>
      <c r="AA255" s="118">
        <f t="shared" si="7"/>
        <v>64200</v>
      </c>
    </row>
    <row r="256" spans="1:27" x14ac:dyDescent="0.35">
      <c r="A256" s="76"/>
      <c r="B256" s="76"/>
      <c r="C256" s="76"/>
      <c r="D256" s="76"/>
      <c r="E256" s="76"/>
      <c r="F256" s="117"/>
      <c r="G256" s="117" t="s">
        <v>7173</v>
      </c>
      <c r="H256" s="76"/>
      <c r="I256" s="118">
        <v>60000</v>
      </c>
      <c r="J256" s="76"/>
      <c r="K256" s="76"/>
      <c r="L256" s="145"/>
      <c r="M256" s="174"/>
      <c r="N256" s="119"/>
      <c r="O256" s="119"/>
      <c r="P256" s="76"/>
      <c r="Q256" s="76"/>
      <c r="R256" s="76"/>
      <c r="S256" s="76"/>
      <c r="T256" s="76"/>
      <c r="U256" s="76"/>
      <c r="V256" s="76"/>
      <c r="W256" s="76"/>
      <c r="X256" s="76" t="s">
        <v>940</v>
      </c>
      <c r="Y256" s="121"/>
      <c r="Z256" s="639">
        <f t="shared" si="6"/>
        <v>4200</v>
      </c>
      <c r="AA256" s="118">
        <f t="shared" si="7"/>
        <v>64200</v>
      </c>
    </row>
    <row r="257" spans="1:27" x14ac:dyDescent="0.35">
      <c r="A257" s="76"/>
      <c r="B257" s="76"/>
      <c r="C257" s="76"/>
      <c r="D257" s="76"/>
      <c r="E257" s="76"/>
      <c r="F257" s="117"/>
      <c r="G257" s="117" t="s">
        <v>7174</v>
      </c>
      <c r="H257" s="76"/>
      <c r="I257" s="118">
        <v>60000</v>
      </c>
      <c r="J257" s="76"/>
      <c r="K257" s="76"/>
      <c r="L257" s="145"/>
      <c r="M257" s="174"/>
      <c r="N257" s="119"/>
      <c r="O257" s="119"/>
      <c r="P257" s="76"/>
      <c r="Q257" s="76"/>
      <c r="R257" s="76"/>
      <c r="S257" s="76"/>
      <c r="T257" s="76"/>
      <c r="U257" s="76"/>
      <c r="V257" s="76"/>
      <c r="W257" s="76"/>
      <c r="X257" s="76" t="s">
        <v>940</v>
      </c>
      <c r="Y257" s="121"/>
      <c r="Z257" s="639">
        <f t="shared" si="6"/>
        <v>4200</v>
      </c>
      <c r="AA257" s="118">
        <f t="shared" si="7"/>
        <v>64200</v>
      </c>
    </row>
    <row r="258" spans="1:27" x14ac:dyDescent="0.35">
      <c r="A258" s="76"/>
      <c r="B258" s="76"/>
      <c r="C258" s="76"/>
      <c r="D258" s="76"/>
      <c r="E258" s="76"/>
      <c r="F258" s="117"/>
      <c r="G258" s="117" t="s">
        <v>7175</v>
      </c>
      <c r="H258" s="76"/>
      <c r="I258" s="118">
        <v>60000</v>
      </c>
      <c r="J258" s="76"/>
      <c r="K258" s="76"/>
      <c r="L258" s="145"/>
      <c r="M258" s="174"/>
      <c r="N258" s="119"/>
      <c r="O258" s="119"/>
      <c r="P258" s="76"/>
      <c r="Q258" s="76"/>
      <c r="R258" s="76"/>
      <c r="S258" s="76"/>
      <c r="T258" s="76"/>
      <c r="U258" s="76"/>
      <c r="V258" s="76"/>
      <c r="W258" s="76"/>
      <c r="X258" s="76" t="s">
        <v>940</v>
      </c>
      <c r="Y258" s="121"/>
      <c r="Z258" s="639">
        <f t="shared" si="6"/>
        <v>4200</v>
      </c>
      <c r="AA258" s="118">
        <f t="shared" si="7"/>
        <v>64200</v>
      </c>
    </row>
    <row r="259" spans="1:27" x14ac:dyDescent="0.35">
      <c r="A259" s="76"/>
      <c r="B259" s="76"/>
      <c r="C259" s="76"/>
      <c r="D259" s="76"/>
      <c r="E259" s="76"/>
      <c r="F259" s="117"/>
      <c r="G259" s="117" t="s">
        <v>7176</v>
      </c>
      <c r="H259" s="76"/>
      <c r="I259" s="118">
        <v>60000</v>
      </c>
      <c r="J259" s="76"/>
      <c r="K259" s="76"/>
      <c r="L259" s="145"/>
      <c r="M259" s="174"/>
      <c r="N259" s="119"/>
      <c r="O259" s="119"/>
      <c r="P259" s="76"/>
      <c r="Q259" s="76"/>
      <c r="R259" s="76"/>
      <c r="S259" s="76"/>
      <c r="T259" s="76"/>
      <c r="U259" s="76"/>
      <c r="V259" s="76"/>
      <c r="W259" s="76"/>
      <c r="X259" s="76" t="s">
        <v>940</v>
      </c>
      <c r="Y259" s="121"/>
      <c r="Z259" s="639">
        <f t="shared" si="6"/>
        <v>4200</v>
      </c>
      <c r="AA259" s="118">
        <f t="shared" si="7"/>
        <v>64200</v>
      </c>
    </row>
    <row r="260" spans="1:27" x14ac:dyDescent="0.35">
      <c r="A260" s="76"/>
      <c r="B260" s="76"/>
      <c r="C260" s="76"/>
      <c r="D260" s="76"/>
      <c r="E260" s="76"/>
      <c r="F260" s="117"/>
      <c r="G260" s="117" t="s">
        <v>7177</v>
      </c>
      <c r="H260" s="76"/>
      <c r="I260" s="118">
        <v>60000</v>
      </c>
      <c r="J260" s="76"/>
      <c r="K260" s="76"/>
      <c r="L260" s="145"/>
      <c r="M260" s="174"/>
      <c r="N260" s="119"/>
      <c r="O260" s="119"/>
      <c r="P260" s="76"/>
      <c r="Q260" s="76"/>
      <c r="R260" s="76"/>
      <c r="S260" s="76"/>
      <c r="T260" s="76"/>
      <c r="U260" s="76"/>
      <c r="V260" s="76"/>
      <c r="W260" s="76"/>
      <c r="X260" s="76" t="s">
        <v>940</v>
      </c>
      <c r="Y260" s="121"/>
      <c r="Z260" s="639">
        <f t="shared" si="6"/>
        <v>4200</v>
      </c>
      <c r="AA260" s="118">
        <f t="shared" si="7"/>
        <v>64200</v>
      </c>
    </row>
    <row r="261" spans="1:27" x14ac:dyDescent="0.35">
      <c r="A261" s="76"/>
      <c r="B261" s="76"/>
      <c r="C261" s="76"/>
      <c r="D261" s="76"/>
      <c r="E261" s="76"/>
      <c r="F261" s="76"/>
      <c r="G261" s="76" t="s">
        <v>7178</v>
      </c>
      <c r="H261" s="76"/>
      <c r="I261" s="118">
        <v>60000</v>
      </c>
      <c r="J261" s="76"/>
      <c r="K261" s="76"/>
      <c r="L261" s="145"/>
      <c r="M261" s="174"/>
      <c r="N261" s="119"/>
      <c r="O261" s="119"/>
      <c r="P261" s="76"/>
      <c r="Q261" s="76"/>
      <c r="R261" s="76"/>
      <c r="S261" s="76"/>
      <c r="T261" s="76"/>
      <c r="U261" s="76"/>
      <c r="V261" s="76"/>
      <c r="W261" s="76"/>
      <c r="X261" s="76" t="s">
        <v>940</v>
      </c>
      <c r="Y261" s="121"/>
      <c r="Z261" s="639">
        <f t="shared" si="6"/>
        <v>4200</v>
      </c>
      <c r="AA261" s="118">
        <f t="shared" si="7"/>
        <v>64200</v>
      </c>
    </row>
    <row r="262" spans="1:27" x14ac:dyDescent="0.35">
      <c r="A262" s="76"/>
      <c r="B262" s="76"/>
      <c r="C262" s="76"/>
      <c r="D262" s="76"/>
      <c r="E262" s="76"/>
      <c r="F262" s="76"/>
      <c r="G262" s="76" t="s">
        <v>7179</v>
      </c>
      <c r="H262" s="76"/>
      <c r="I262" s="118">
        <v>60000</v>
      </c>
      <c r="J262" s="76"/>
      <c r="K262" s="76"/>
      <c r="L262" s="145"/>
      <c r="M262" s="174"/>
      <c r="N262" s="119"/>
      <c r="O262" s="119"/>
      <c r="P262" s="76"/>
      <c r="Q262" s="76"/>
      <c r="R262" s="76"/>
      <c r="S262" s="76"/>
      <c r="T262" s="76"/>
      <c r="U262" s="76"/>
      <c r="V262" s="76"/>
      <c r="W262" s="76"/>
      <c r="X262" s="76" t="s">
        <v>940</v>
      </c>
      <c r="Y262" s="121"/>
      <c r="Z262" s="639">
        <f t="shared" ref="Z262:Z325" si="8">I262*Z$4</f>
        <v>4200</v>
      </c>
      <c r="AA262" s="118">
        <f t="shared" ref="AA262:AA325" si="9">I262+Z262</f>
        <v>64200</v>
      </c>
    </row>
    <row r="263" spans="1:27" x14ac:dyDescent="0.35">
      <c r="A263" s="76"/>
      <c r="B263" s="76"/>
      <c r="C263" s="76"/>
      <c r="D263" s="76"/>
      <c r="E263" s="76"/>
      <c r="F263" s="76"/>
      <c r="G263" s="76" t="s">
        <v>7180</v>
      </c>
      <c r="H263" s="76"/>
      <c r="I263" s="118">
        <v>60000</v>
      </c>
      <c r="J263" s="76"/>
      <c r="K263" s="76"/>
      <c r="L263" s="145"/>
      <c r="M263" s="174"/>
      <c r="N263" s="119"/>
      <c r="O263" s="119"/>
      <c r="P263" s="76"/>
      <c r="Q263" s="76"/>
      <c r="R263" s="76"/>
      <c r="S263" s="76"/>
      <c r="T263" s="76"/>
      <c r="U263" s="76"/>
      <c r="V263" s="76"/>
      <c r="W263" s="76"/>
      <c r="X263" s="76" t="s">
        <v>940</v>
      </c>
      <c r="Y263" s="121"/>
      <c r="Z263" s="639">
        <f t="shared" si="8"/>
        <v>4200</v>
      </c>
      <c r="AA263" s="118">
        <f t="shared" si="9"/>
        <v>64200</v>
      </c>
    </row>
    <row r="264" spans="1:27" x14ac:dyDescent="0.35">
      <c r="A264" s="76"/>
      <c r="B264" s="76"/>
      <c r="C264" s="76"/>
      <c r="D264" s="76"/>
      <c r="E264" s="76"/>
      <c r="F264" s="76"/>
      <c r="G264" s="76" t="s">
        <v>7181</v>
      </c>
      <c r="H264" s="76"/>
      <c r="I264" s="118">
        <v>60000</v>
      </c>
      <c r="J264" s="76"/>
      <c r="K264" s="76"/>
      <c r="L264" s="145"/>
      <c r="M264" s="174"/>
      <c r="N264" s="119"/>
      <c r="O264" s="119"/>
      <c r="P264" s="76"/>
      <c r="Q264" s="76"/>
      <c r="R264" s="76"/>
      <c r="S264" s="76"/>
      <c r="T264" s="76"/>
      <c r="U264" s="76"/>
      <c r="V264" s="76"/>
      <c r="W264" s="76"/>
      <c r="X264" s="76" t="s">
        <v>940</v>
      </c>
      <c r="Y264" s="121"/>
      <c r="Z264" s="639">
        <f t="shared" si="8"/>
        <v>4200</v>
      </c>
      <c r="AA264" s="118">
        <f t="shared" si="9"/>
        <v>64200</v>
      </c>
    </row>
    <row r="265" spans="1:27" x14ac:dyDescent="0.35">
      <c r="A265" s="76"/>
      <c r="B265" s="76"/>
      <c r="C265" s="76"/>
      <c r="D265" s="76"/>
      <c r="E265" s="76"/>
      <c r="F265" s="76"/>
      <c r="G265" s="123" t="s">
        <v>994</v>
      </c>
      <c r="H265" s="123"/>
      <c r="I265" s="124">
        <f>SUM(I255:I264)</f>
        <v>600000</v>
      </c>
      <c r="J265" s="76"/>
      <c r="K265" s="76"/>
      <c r="L265" s="145"/>
      <c r="M265" s="174"/>
      <c r="N265" s="119"/>
      <c r="O265" s="119"/>
      <c r="P265" s="76"/>
      <c r="Q265" s="76"/>
      <c r="R265" s="76"/>
      <c r="S265" s="76"/>
      <c r="T265" s="76"/>
      <c r="U265" s="76"/>
      <c r="V265" s="76"/>
      <c r="W265" s="76"/>
      <c r="X265" s="76"/>
      <c r="Y265" s="121"/>
      <c r="Z265" s="639">
        <f t="shared" si="8"/>
        <v>42000.000000000007</v>
      </c>
      <c r="AA265" s="124">
        <f t="shared" si="9"/>
        <v>642000</v>
      </c>
    </row>
    <row r="266" spans="1:27" s="181" customFormat="1" x14ac:dyDescent="0.35">
      <c r="A266" s="64"/>
      <c r="B266" s="64"/>
      <c r="C266" s="64"/>
      <c r="D266" s="64"/>
      <c r="E266" s="64"/>
      <c r="F266" s="96"/>
      <c r="G266" s="96" t="s">
        <v>1833</v>
      </c>
      <c r="H266" s="64"/>
      <c r="I266" s="67"/>
      <c r="J266" s="64"/>
      <c r="K266" s="64"/>
      <c r="L266" s="159"/>
      <c r="M266" s="180"/>
      <c r="N266" s="68"/>
      <c r="O266" s="68"/>
      <c r="P266" s="64"/>
      <c r="Q266" s="64"/>
      <c r="R266" s="64"/>
      <c r="S266" s="64"/>
      <c r="T266" s="64"/>
      <c r="U266" s="64"/>
      <c r="V266" s="64"/>
      <c r="W266" s="64"/>
      <c r="X266" s="64"/>
      <c r="Y266" s="115"/>
      <c r="Z266" s="639">
        <f t="shared" si="8"/>
        <v>0</v>
      </c>
      <c r="AA266" s="67">
        <f t="shared" si="9"/>
        <v>0</v>
      </c>
    </row>
    <row r="267" spans="1:27" x14ac:dyDescent="0.35">
      <c r="A267" s="76"/>
      <c r="B267" s="76"/>
      <c r="C267" s="76"/>
      <c r="D267" s="76"/>
      <c r="E267" s="76"/>
      <c r="F267" s="117"/>
      <c r="G267" s="117" t="s">
        <v>7182</v>
      </c>
      <c r="H267" s="76"/>
      <c r="I267" s="118">
        <v>180000</v>
      </c>
      <c r="J267" s="76"/>
      <c r="K267" s="76"/>
      <c r="L267" s="145"/>
      <c r="M267" s="174"/>
      <c r="N267" s="119"/>
      <c r="O267" s="119"/>
      <c r="P267" s="76"/>
      <c r="Q267" s="76"/>
      <c r="R267" s="76"/>
      <c r="S267" s="76"/>
      <c r="T267" s="76"/>
      <c r="U267" s="76"/>
      <c r="V267" s="76"/>
      <c r="W267" s="76"/>
      <c r="X267" s="76"/>
      <c r="Y267" s="121"/>
      <c r="Z267" s="639">
        <f t="shared" si="8"/>
        <v>12600.000000000002</v>
      </c>
      <c r="AA267" s="118">
        <f t="shared" si="9"/>
        <v>192600</v>
      </c>
    </row>
    <row r="268" spans="1:27" x14ac:dyDescent="0.35">
      <c r="A268" s="76"/>
      <c r="B268" s="76"/>
      <c r="C268" s="76"/>
      <c r="D268" s="76"/>
      <c r="E268" s="76"/>
      <c r="F268" s="117"/>
      <c r="G268" s="117" t="s">
        <v>7183</v>
      </c>
      <c r="H268" s="76"/>
      <c r="I268" s="118">
        <v>120000</v>
      </c>
      <c r="J268" s="76"/>
      <c r="K268" s="76"/>
      <c r="L268" s="145"/>
      <c r="M268" s="174"/>
      <c r="N268" s="119"/>
      <c r="O268" s="119"/>
      <c r="P268" s="76"/>
      <c r="Q268" s="76"/>
      <c r="R268" s="76"/>
      <c r="S268" s="76"/>
      <c r="T268" s="76"/>
      <c r="U268" s="76"/>
      <c r="V268" s="76"/>
      <c r="W268" s="76"/>
      <c r="X268" s="76"/>
      <c r="Y268" s="121"/>
      <c r="Z268" s="639">
        <f t="shared" si="8"/>
        <v>8400</v>
      </c>
      <c r="AA268" s="118">
        <f t="shared" si="9"/>
        <v>128400</v>
      </c>
    </row>
    <row r="269" spans="1:27" x14ac:dyDescent="0.35">
      <c r="A269" s="76"/>
      <c r="B269" s="76"/>
      <c r="C269" s="76"/>
      <c r="D269" s="76"/>
      <c r="E269" s="76"/>
      <c r="F269" s="117"/>
      <c r="G269" s="117" t="s">
        <v>7184</v>
      </c>
      <c r="H269" s="76"/>
      <c r="I269" s="118">
        <v>366000</v>
      </c>
      <c r="J269" s="76"/>
      <c r="K269" s="76"/>
      <c r="L269" s="145"/>
      <c r="M269" s="174"/>
      <c r="N269" s="119"/>
      <c r="O269" s="119"/>
      <c r="P269" s="76"/>
      <c r="Q269" s="76"/>
      <c r="R269" s="76"/>
      <c r="S269" s="76"/>
      <c r="T269" s="76"/>
      <c r="U269" s="76"/>
      <c r="V269" s="76"/>
      <c r="W269" s="76"/>
      <c r="X269" s="76"/>
      <c r="Y269" s="121"/>
      <c r="Z269" s="639">
        <f t="shared" si="8"/>
        <v>25620.000000000004</v>
      </c>
      <c r="AA269" s="118">
        <f t="shared" si="9"/>
        <v>391620</v>
      </c>
    </row>
    <row r="270" spans="1:27" x14ac:dyDescent="0.35">
      <c r="A270" s="76"/>
      <c r="B270" s="76"/>
      <c r="C270" s="76"/>
      <c r="D270" s="76"/>
      <c r="E270" s="76"/>
      <c r="F270" s="76"/>
      <c r="G270" s="76" t="s">
        <v>7185</v>
      </c>
      <c r="H270" s="76"/>
      <c r="I270" s="118">
        <v>300000</v>
      </c>
      <c r="J270" s="76"/>
      <c r="K270" s="76"/>
      <c r="L270" s="145"/>
      <c r="M270" s="174"/>
      <c r="N270" s="119"/>
      <c r="O270" s="119"/>
      <c r="P270" s="76"/>
      <c r="Q270" s="76"/>
      <c r="R270" s="76"/>
      <c r="S270" s="76"/>
      <c r="T270" s="76"/>
      <c r="U270" s="76"/>
      <c r="V270" s="76"/>
      <c r="W270" s="76"/>
      <c r="X270" s="76"/>
      <c r="Y270" s="121"/>
      <c r="Z270" s="639">
        <f t="shared" si="8"/>
        <v>21000.000000000004</v>
      </c>
      <c r="AA270" s="118">
        <f t="shared" si="9"/>
        <v>321000</v>
      </c>
    </row>
    <row r="271" spans="1:27" x14ac:dyDescent="0.35">
      <c r="A271" s="76"/>
      <c r="B271" s="76"/>
      <c r="C271" s="76"/>
      <c r="D271" s="76"/>
      <c r="E271" s="76"/>
      <c r="F271" s="117"/>
      <c r="G271" s="117" t="s">
        <v>7186</v>
      </c>
      <c r="H271" s="76"/>
      <c r="I271" s="118">
        <v>180000</v>
      </c>
      <c r="J271" s="76"/>
      <c r="K271" s="76"/>
      <c r="L271" s="145"/>
      <c r="M271" s="174"/>
      <c r="N271" s="119"/>
      <c r="O271" s="119"/>
      <c r="P271" s="76"/>
      <c r="Q271" s="76"/>
      <c r="R271" s="76"/>
      <c r="S271" s="76"/>
      <c r="T271" s="76"/>
      <c r="U271" s="76"/>
      <c r="V271" s="76"/>
      <c r="W271" s="76"/>
      <c r="X271" s="76"/>
      <c r="Y271" s="121"/>
      <c r="Z271" s="639">
        <f t="shared" si="8"/>
        <v>12600.000000000002</v>
      </c>
      <c r="AA271" s="118">
        <f t="shared" si="9"/>
        <v>192600</v>
      </c>
    </row>
    <row r="272" spans="1:27" x14ac:dyDescent="0.35">
      <c r="A272" s="76"/>
      <c r="B272" s="76"/>
      <c r="C272" s="76"/>
      <c r="D272" s="76"/>
      <c r="E272" s="76"/>
      <c r="F272" s="117"/>
      <c r="G272" s="117" t="s">
        <v>7187</v>
      </c>
      <c r="H272" s="76"/>
      <c r="I272" s="118">
        <v>120000</v>
      </c>
      <c r="J272" s="76"/>
      <c r="K272" s="76"/>
      <c r="L272" s="145"/>
      <c r="M272" s="174"/>
      <c r="N272" s="119"/>
      <c r="O272" s="119"/>
      <c r="P272" s="76"/>
      <c r="Q272" s="76"/>
      <c r="R272" s="76"/>
      <c r="S272" s="76"/>
      <c r="T272" s="76"/>
      <c r="U272" s="76"/>
      <c r="V272" s="76"/>
      <c r="W272" s="76"/>
      <c r="X272" s="76"/>
      <c r="Y272" s="121"/>
      <c r="Z272" s="639">
        <f t="shared" si="8"/>
        <v>8400</v>
      </c>
      <c r="AA272" s="118">
        <f t="shared" si="9"/>
        <v>128400</v>
      </c>
    </row>
    <row r="273" spans="1:27" x14ac:dyDescent="0.35">
      <c r="A273" s="76"/>
      <c r="B273" s="76"/>
      <c r="C273" s="76"/>
      <c r="D273" s="76"/>
      <c r="E273" s="76"/>
      <c r="F273" s="117"/>
      <c r="G273" s="117" t="s">
        <v>7188</v>
      </c>
      <c r="H273" s="76"/>
      <c r="I273" s="118">
        <v>366000</v>
      </c>
      <c r="J273" s="76"/>
      <c r="K273" s="76"/>
      <c r="L273" s="145"/>
      <c r="M273" s="174"/>
      <c r="N273" s="119"/>
      <c r="O273" s="119"/>
      <c r="P273" s="76"/>
      <c r="Q273" s="76"/>
      <c r="R273" s="76"/>
      <c r="S273" s="76"/>
      <c r="T273" s="76"/>
      <c r="U273" s="76"/>
      <c r="V273" s="76"/>
      <c r="W273" s="76"/>
      <c r="X273" s="76"/>
      <c r="Y273" s="121"/>
      <c r="Z273" s="639">
        <f t="shared" si="8"/>
        <v>25620.000000000004</v>
      </c>
      <c r="AA273" s="118">
        <f t="shared" si="9"/>
        <v>391620</v>
      </c>
    </row>
    <row r="274" spans="1:27" x14ac:dyDescent="0.35">
      <c r="A274" s="76"/>
      <c r="B274" s="76"/>
      <c r="C274" s="76"/>
      <c r="D274" s="76"/>
      <c r="E274" s="76"/>
      <c r="F274" s="76"/>
      <c r="G274" s="76" t="s">
        <v>7189</v>
      </c>
      <c r="H274" s="76"/>
      <c r="I274" s="118">
        <v>300000</v>
      </c>
      <c r="J274" s="76"/>
      <c r="K274" s="76"/>
      <c r="L274" s="145"/>
      <c r="M274" s="174"/>
      <c r="N274" s="119"/>
      <c r="O274" s="119"/>
      <c r="P274" s="76"/>
      <c r="Q274" s="76"/>
      <c r="R274" s="76"/>
      <c r="S274" s="76"/>
      <c r="T274" s="76"/>
      <c r="U274" s="76"/>
      <c r="V274" s="76"/>
      <c r="W274" s="76"/>
      <c r="X274" s="76"/>
      <c r="Y274" s="121"/>
      <c r="Z274" s="639">
        <f t="shared" si="8"/>
        <v>21000.000000000004</v>
      </c>
      <c r="AA274" s="118">
        <f t="shared" si="9"/>
        <v>321000</v>
      </c>
    </row>
    <row r="275" spans="1:27" x14ac:dyDescent="0.35">
      <c r="A275" s="76"/>
      <c r="B275" s="76"/>
      <c r="C275" s="76"/>
      <c r="D275" s="76"/>
      <c r="E275" s="76"/>
      <c r="F275" s="117"/>
      <c r="G275" s="117" t="s">
        <v>7190</v>
      </c>
      <c r="H275" s="76"/>
      <c r="I275" s="118">
        <v>180000</v>
      </c>
      <c r="J275" s="76"/>
      <c r="K275" s="76"/>
      <c r="L275" s="145"/>
      <c r="M275" s="174"/>
      <c r="N275" s="119"/>
      <c r="O275" s="119"/>
      <c r="P275" s="76"/>
      <c r="Q275" s="76"/>
      <c r="R275" s="76"/>
      <c r="S275" s="76"/>
      <c r="T275" s="76"/>
      <c r="U275" s="76"/>
      <c r="V275" s="76"/>
      <c r="W275" s="76"/>
      <c r="X275" s="76"/>
      <c r="Y275" s="121"/>
      <c r="Z275" s="639">
        <f t="shared" si="8"/>
        <v>12600.000000000002</v>
      </c>
      <c r="AA275" s="118">
        <f t="shared" si="9"/>
        <v>192600</v>
      </c>
    </row>
    <row r="276" spans="1:27" x14ac:dyDescent="0.35">
      <c r="A276" s="76"/>
      <c r="B276" s="76"/>
      <c r="C276" s="76"/>
      <c r="D276" s="76"/>
      <c r="E276" s="76"/>
      <c r="F276" s="117"/>
      <c r="G276" s="117" t="s">
        <v>7191</v>
      </c>
      <c r="H276" s="76"/>
      <c r="I276" s="118">
        <v>120000</v>
      </c>
      <c r="J276" s="76"/>
      <c r="K276" s="76"/>
      <c r="L276" s="145"/>
      <c r="M276" s="174"/>
      <c r="N276" s="119"/>
      <c r="O276" s="119"/>
      <c r="P276" s="76"/>
      <c r="Q276" s="76"/>
      <c r="R276" s="76"/>
      <c r="S276" s="76"/>
      <c r="T276" s="76"/>
      <c r="U276" s="76"/>
      <c r="V276" s="76"/>
      <c r="W276" s="76"/>
      <c r="X276" s="76"/>
      <c r="Y276" s="121"/>
      <c r="Z276" s="639">
        <f t="shared" si="8"/>
        <v>8400</v>
      </c>
      <c r="AA276" s="118">
        <f t="shared" si="9"/>
        <v>128400</v>
      </c>
    </row>
    <row r="277" spans="1:27" x14ac:dyDescent="0.35">
      <c r="A277" s="76"/>
      <c r="B277" s="76"/>
      <c r="C277" s="76"/>
      <c r="D277" s="76"/>
      <c r="E277" s="76"/>
      <c r="F277" s="117"/>
      <c r="G277" s="117" t="s">
        <v>7192</v>
      </c>
      <c r="H277" s="76"/>
      <c r="I277" s="118">
        <v>366000</v>
      </c>
      <c r="J277" s="76"/>
      <c r="K277" s="76"/>
      <c r="L277" s="145"/>
      <c r="M277" s="174"/>
      <c r="N277" s="119"/>
      <c r="O277" s="119"/>
      <c r="P277" s="76"/>
      <c r="Q277" s="76"/>
      <c r="R277" s="76"/>
      <c r="S277" s="76"/>
      <c r="T277" s="76"/>
      <c r="U277" s="76"/>
      <c r="V277" s="76"/>
      <c r="W277" s="76"/>
      <c r="X277" s="76"/>
      <c r="Y277" s="121"/>
      <c r="Z277" s="639">
        <f t="shared" si="8"/>
        <v>25620.000000000004</v>
      </c>
      <c r="AA277" s="118">
        <f t="shared" si="9"/>
        <v>391620</v>
      </c>
    </row>
    <row r="278" spans="1:27" x14ac:dyDescent="0.35">
      <c r="A278" s="76"/>
      <c r="B278" s="76"/>
      <c r="C278" s="76"/>
      <c r="D278" s="76"/>
      <c r="E278" s="76"/>
      <c r="F278" s="76"/>
      <c r="G278" s="76" t="s">
        <v>7193</v>
      </c>
      <c r="H278" s="76"/>
      <c r="I278" s="118">
        <v>300000</v>
      </c>
      <c r="J278" s="76"/>
      <c r="K278" s="76"/>
      <c r="L278" s="145"/>
      <c r="M278" s="174"/>
      <c r="N278" s="119"/>
      <c r="O278" s="119"/>
      <c r="P278" s="76"/>
      <c r="Q278" s="76"/>
      <c r="R278" s="76"/>
      <c r="S278" s="76"/>
      <c r="T278" s="76"/>
      <c r="U278" s="76"/>
      <c r="V278" s="76"/>
      <c r="W278" s="76"/>
      <c r="X278" s="76"/>
      <c r="Y278" s="121"/>
      <c r="Z278" s="639">
        <f t="shared" si="8"/>
        <v>21000.000000000004</v>
      </c>
      <c r="AA278" s="118">
        <f t="shared" si="9"/>
        <v>321000</v>
      </c>
    </row>
    <row r="279" spans="1:27" x14ac:dyDescent="0.35">
      <c r="A279" s="76"/>
      <c r="B279" s="76"/>
      <c r="C279" s="76"/>
      <c r="D279" s="76"/>
      <c r="E279" s="76"/>
      <c r="F279" s="117"/>
      <c r="G279" s="117" t="s">
        <v>7194</v>
      </c>
      <c r="H279" s="76"/>
      <c r="I279" s="118">
        <v>180000</v>
      </c>
      <c r="J279" s="76"/>
      <c r="K279" s="76"/>
      <c r="L279" s="145"/>
      <c r="M279" s="174"/>
      <c r="N279" s="119"/>
      <c r="O279" s="119"/>
      <c r="P279" s="76"/>
      <c r="Q279" s="76"/>
      <c r="R279" s="76"/>
      <c r="S279" s="76"/>
      <c r="T279" s="76"/>
      <c r="U279" s="76"/>
      <c r="V279" s="76"/>
      <c r="W279" s="76"/>
      <c r="X279" s="76"/>
      <c r="Y279" s="121"/>
      <c r="Z279" s="639">
        <f t="shared" si="8"/>
        <v>12600.000000000002</v>
      </c>
      <c r="AA279" s="118">
        <f t="shared" si="9"/>
        <v>192600</v>
      </c>
    </row>
    <row r="280" spans="1:27" x14ac:dyDescent="0.35">
      <c r="A280" s="76"/>
      <c r="B280" s="76"/>
      <c r="C280" s="76"/>
      <c r="D280" s="76"/>
      <c r="E280" s="76"/>
      <c r="F280" s="117"/>
      <c r="G280" s="117" t="s">
        <v>7195</v>
      </c>
      <c r="H280" s="76"/>
      <c r="I280" s="118">
        <v>120000</v>
      </c>
      <c r="J280" s="76"/>
      <c r="K280" s="76"/>
      <c r="L280" s="145"/>
      <c r="M280" s="174"/>
      <c r="N280" s="119"/>
      <c r="O280" s="119"/>
      <c r="P280" s="76"/>
      <c r="Q280" s="76"/>
      <c r="R280" s="76"/>
      <c r="S280" s="76"/>
      <c r="T280" s="76"/>
      <c r="U280" s="76"/>
      <c r="V280" s="76"/>
      <c r="W280" s="76"/>
      <c r="X280" s="76"/>
      <c r="Y280" s="121"/>
      <c r="Z280" s="639">
        <f t="shared" si="8"/>
        <v>8400</v>
      </c>
      <c r="AA280" s="118">
        <f t="shared" si="9"/>
        <v>128400</v>
      </c>
    </row>
    <row r="281" spans="1:27" x14ac:dyDescent="0.35">
      <c r="A281" s="76"/>
      <c r="B281" s="76"/>
      <c r="C281" s="76"/>
      <c r="D281" s="76"/>
      <c r="E281" s="76"/>
      <c r="F281" s="117"/>
      <c r="G281" s="117" t="s">
        <v>7196</v>
      </c>
      <c r="H281" s="76"/>
      <c r="I281" s="118">
        <v>366000</v>
      </c>
      <c r="J281" s="76"/>
      <c r="K281" s="76"/>
      <c r="L281" s="145"/>
      <c r="M281" s="174"/>
      <c r="N281" s="119"/>
      <c r="O281" s="119"/>
      <c r="P281" s="76"/>
      <c r="Q281" s="76"/>
      <c r="R281" s="76"/>
      <c r="S281" s="76"/>
      <c r="T281" s="76"/>
      <c r="U281" s="76"/>
      <c r="V281" s="76"/>
      <c r="W281" s="76"/>
      <c r="X281" s="76"/>
      <c r="Y281" s="121"/>
      <c r="Z281" s="639">
        <f t="shared" si="8"/>
        <v>25620.000000000004</v>
      </c>
      <c r="AA281" s="118">
        <f t="shared" si="9"/>
        <v>391620</v>
      </c>
    </row>
    <row r="282" spans="1:27" x14ac:dyDescent="0.35">
      <c r="A282" s="76"/>
      <c r="B282" s="76"/>
      <c r="C282" s="76"/>
      <c r="D282" s="76"/>
      <c r="E282" s="76"/>
      <c r="F282" s="76"/>
      <c r="G282" s="76" t="s">
        <v>7197</v>
      </c>
      <c r="H282" s="76"/>
      <c r="I282" s="118">
        <v>300000</v>
      </c>
      <c r="J282" s="76"/>
      <c r="K282" s="76"/>
      <c r="L282" s="145"/>
      <c r="M282" s="174"/>
      <c r="N282" s="119"/>
      <c r="O282" s="119"/>
      <c r="P282" s="76"/>
      <c r="Q282" s="76"/>
      <c r="R282" s="76"/>
      <c r="S282" s="76"/>
      <c r="T282" s="76"/>
      <c r="U282" s="76"/>
      <c r="V282" s="76"/>
      <c r="W282" s="76"/>
      <c r="X282" s="76"/>
      <c r="Y282" s="121"/>
      <c r="Z282" s="639">
        <f t="shared" si="8"/>
        <v>21000.000000000004</v>
      </c>
      <c r="AA282" s="118">
        <f t="shared" si="9"/>
        <v>321000</v>
      </c>
    </row>
    <row r="283" spans="1:27" x14ac:dyDescent="0.35">
      <c r="A283" s="76"/>
      <c r="B283" s="76"/>
      <c r="C283" s="76"/>
      <c r="D283" s="76"/>
      <c r="E283" s="76"/>
      <c r="F283" s="117"/>
      <c r="G283" s="117" t="s">
        <v>7198</v>
      </c>
      <c r="H283" s="76"/>
      <c r="I283" s="118">
        <v>120000</v>
      </c>
      <c r="J283" s="76"/>
      <c r="K283" s="76"/>
      <c r="L283" s="145"/>
      <c r="M283" s="174"/>
      <c r="N283" s="119"/>
      <c r="O283" s="119"/>
      <c r="P283" s="76"/>
      <c r="Q283" s="76"/>
      <c r="R283" s="76"/>
      <c r="S283" s="76"/>
      <c r="T283" s="76"/>
      <c r="U283" s="76"/>
      <c r="V283" s="76"/>
      <c r="W283" s="76"/>
      <c r="X283" s="76"/>
      <c r="Y283" s="121"/>
      <c r="Z283" s="639">
        <f t="shared" si="8"/>
        <v>8400</v>
      </c>
      <c r="AA283" s="118">
        <f t="shared" si="9"/>
        <v>128400</v>
      </c>
    </row>
    <row r="284" spans="1:27" x14ac:dyDescent="0.35">
      <c r="A284" s="76"/>
      <c r="B284" s="76"/>
      <c r="C284" s="76"/>
      <c r="D284" s="76"/>
      <c r="E284" s="76"/>
      <c r="F284" s="117"/>
      <c r="G284" s="117" t="s">
        <v>7199</v>
      </c>
      <c r="H284" s="76"/>
      <c r="I284" s="118">
        <v>600000</v>
      </c>
      <c r="J284" s="76"/>
      <c r="K284" s="76"/>
      <c r="L284" s="145"/>
      <c r="M284" s="174"/>
      <c r="N284" s="119"/>
      <c r="O284" s="119"/>
      <c r="P284" s="76"/>
      <c r="Q284" s="76"/>
      <c r="R284" s="76"/>
      <c r="S284" s="76"/>
      <c r="T284" s="76"/>
      <c r="U284" s="76"/>
      <c r="V284" s="76"/>
      <c r="W284" s="76"/>
      <c r="X284" s="76"/>
      <c r="Y284" s="121"/>
      <c r="Z284" s="639">
        <f t="shared" si="8"/>
        <v>42000.000000000007</v>
      </c>
      <c r="AA284" s="118">
        <f t="shared" si="9"/>
        <v>642000</v>
      </c>
    </row>
    <row r="285" spans="1:27" x14ac:dyDescent="0.35">
      <c r="A285" s="76"/>
      <c r="B285" s="76"/>
      <c r="C285" s="76"/>
      <c r="D285" s="76"/>
      <c r="E285" s="76"/>
      <c r="F285" s="117"/>
      <c r="G285" s="117" t="s">
        <v>7200</v>
      </c>
      <c r="H285" s="76"/>
      <c r="I285" s="118">
        <v>100000</v>
      </c>
      <c r="J285" s="76"/>
      <c r="K285" s="76"/>
      <c r="L285" s="145"/>
      <c r="M285" s="174"/>
      <c r="N285" s="119"/>
      <c r="O285" s="119"/>
      <c r="P285" s="76"/>
      <c r="Q285" s="76"/>
      <c r="R285" s="76"/>
      <c r="S285" s="76"/>
      <c r="T285" s="76"/>
      <c r="U285" s="76"/>
      <c r="V285" s="76"/>
      <c r="W285" s="76"/>
      <c r="X285" s="76"/>
      <c r="Y285" s="121"/>
      <c r="Z285" s="639">
        <f t="shared" si="8"/>
        <v>7000.0000000000009</v>
      </c>
      <c r="AA285" s="118">
        <f t="shared" si="9"/>
        <v>107000</v>
      </c>
    </row>
    <row r="286" spans="1:27" x14ac:dyDescent="0.35">
      <c r="A286" s="76"/>
      <c r="B286" s="76"/>
      <c r="C286" s="76"/>
      <c r="D286" s="76"/>
      <c r="E286" s="76"/>
      <c r="F286" s="117"/>
      <c r="G286" s="117" t="s">
        <v>7201</v>
      </c>
      <c r="H286" s="76"/>
      <c r="I286" s="118">
        <v>150000</v>
      </c>
      <c r="J286" s="76"/>
      <c r="K286" s="76"/>
      <c r="L286" s="145"/>
      <c r="M286" s="174"/>
      <c r="N286" s="119"/>
      <c r="O286" s="119"/>
      <c r="P286" s="76"/>
      <c r="Q286" s="76"/>
      <c r="R286" s="76"/>
      <c r="S286" s="76"/>
      <c r="T286" s="76"/>
      <c r="U286" s="76"/>
      <c r="V286" s="76"/>
      <c r="W286" s="76"/>
      <c r="X286" s="76"/>
      <c r="Y286" s="121"/>
      <c r="Z286" s="639">
        <f t="shared" si="8"/>
        <v>10500.000000000002</v>
      </c>
      <c r="AA286" s="118">
        <f t="shared" si="9"/>
        <v>160500</v>
      </c>
    </row>
    <row r="287" spans="1:27" x14ac:dyDescent="0.35">
      <c r="A287" s="76"/>
      <c r="B287" s="76"/>
      <c r="C287" s="76"/>
      <c r="D287" s="76"/>
      <c r="E287" s="76"/>
      <c r="F287" s="117"/>
      <c r="G287" s="117" t="s">
        <v>7202</v>
      </c>
      <c r="H287" s="76"/>
      <c r="I287" s="118">
        <v>150000</v>
      </c>
      <c r="J287" s="76"/>
      <c r="K287" s="76"/>
      <c r="L287" s="145"/>
      <c r="M287" s="174"/>
      <c r="N287" s="119"/>
      <c r="O287" s="119"/>
      <c r="P287" s="76"/>
      <c r="Q287" s="76"/>
      <c r="R287" s="76"/>
      <c r="S287" s="76"/>
      <c r="T287" s="76"/>
      <c r="U287" s="76"/>
      <c r="V287" s="76"/>
      <c r="W287" s="76"/>
      <c r="X287" s="76"/>
      <c r="Y287" s="121"/>
      <c r="Z287" s="639">
        <f t="shared" si="8"/>
        <v>10500.000000000002</v>
      </c>
      <c r="AA287" s="118">
        <f t="shared" si="9"/>
        <v>160500</v>
      </c>
    </row>
    <row r="288" spans="1:27" x14ac:dyDescent="0.35">
      <c r="A288" s="76"/>
      <c r="B288" s="76"/>
      <c r="C288" s="76"/>
      <c r="D288" s="76"/>
      <c r="E288" s="76"/>
      <c r="F288" s="117"/>
      <c r="G288" s="117" t="s">
        <v>7203</v>
      </c>
      <c r="H288" s="76"/>
      <c r="I288" s="118">
        <v>300000</v>
      </c>
      <c r="J288" s="76"/>
      <c r="K288" s="76"/>
      <c r="L288" s="145"/>
      <c r="M288" s="174"/>
      <c r="N288" s="119"/>
      <c r="O288" s="119"/>
      <c r="P288" s="76"/>
      <c r="Q288" s="76"/>
      <c r="R288" s="76"/>
      <c r="S288" s="76"/>
      <c r="T288" s="76"/>
      <c r="U288" s="76"/>
      <c r="V288" s="76"/>
      <c r="W288" s="76"/>
      <c r="X288" s="76"/>
      <c r="Y288" s="121"/>
      <c r="Z288" s="639">
        <f t="shared" si="8"/>
        <v>21000.000000000004</v>
      </c>
      <c r="AA288" s="118">
        <f t="shared" si="9"/>
        <v>321000</v>
      </c>
    </row>
    <row r="289" spans="1:27" x14ac:dyDescent="0.35">
      <c r="A289" s="76"/>
      <c r="B289" s="76"/>
      <c r="C289" s="76"/>
      <c r="D289" s="76"/>
      <c r="E289" s="76"/>
      <c r="F289" s="117"/>
      <c r="G289" s="117" t="s">
        <v>7204</v>
      </c>
      <c r="H289" s="76"/>
      <c r="I289" s="118">
        <v>100000</v>
      </c>
      <c r="J289" s="76"/>
      <c r="K289" s="76"/>
      <c r="L289" s="145"/>
      <c r="M289" s="174"/>
      <c r="N289" s="119"/>
      <c r="O289" s="119"/>
      <c r="P289" s="76"/>
      <c r="Q289" s="76"/>
      <c r="R289" s="76"/>
      <c r="S289" s="76"/>
      <c r="T289" s="76"/>
      <c r="U289" s="76"/>
      <c r="V289" s="76"/>
      <c r="W289" s="76"/>
      <c r="X289" s="76"/>
      <c r="Y289" s="121"/>
      <c r="Z289" s="639">
        <f t="shared" si="8"/>
        <v>7000.0000000000009</v>
      </c>
      <c r="AA289" s="118">
        <f t="shared" si="9"/>
        <v>107000</v>
      </c>
    </row>
    <row r="290" spans="1:27" x14ac:dyDescent="0.35">
      <c r="A290" s="76"/>
      <c r="B290" s="76"/>
      <c r="C290" s="76"/>
      <c r="D290" s="76"/>
      <c r="E290" s="76"/>
      <c r="F290" s="117"/>
      <c r="G290" s="117" t="s">
        <v>7205</v>
      </c>
      <c r="H290" s="76"/>
      <c r="I290" s="118">
        <v>150000</v>
      </c>
      <c r="J290" s="76"/>
      <c r="K290" s="76"/>
      <c r="L290" s="145"/>
      <c r="M290" s="174"/>
      <c r="N290" s="119"/>
      <c r="O290" s="119"/>
      <c r="P290" s="76"/>
      <c r="Q290" s="76"/>
      <c r="R290" s="76"/>
      <c r="S290" s="76"/>
      <c r="T290" s="76"/>
      <c r="U290" s="76"/>
      <c r="V290" s="76"/>
      <c r="W290" s="76"/>
      <c r="X290" s="76"/>
      <c r="Y290" s="121"/>
      <c r="Z290" s="639">
        <f t="shared" si="8"/>
        <v>10500.000000000002</v>
      </c>
      <c r="AA290" s="118">
        <f t="shared" si="9"/>
        <v>160500</v>
      </c>
    </row>
    <row r="291" spans="1:27" x14ac:dyDescent="0.35">
      <c r="A291" s="76"/>
      <c r="B291" s="76"/>
      <c r="C291" s="76"/>
      <c r="D291" s="76"/>
      <c r="E291" s="76"/>
      <c r="F291" s="117"/>
      <c r="G291" s="117" t="s">
        <v>7206</v>
      </c>
      <c r="H291" s="76"/>
      <c r="I291" s="118">
        <v>150000</v>
      </c>
      <c r="J291" s="76"/>
      <c r="K291" s="76"/>
      <c r="L291" s="145"/>
      <c r="M291" s="174"/>
      <c r="N291" s="119"/>
      <c r="O291" s="119"/>
      <c r="P291" s="76"/>
      <c r="Q291" s="76"/>
      <c r="R291" s="76"/>
      <c r="S291" s="76"/>
      <c r="T291" s="76"/>
      <c r="U291" s="76"/>
      <c r="V291" s="76"/>
      <c r="W291" s="76"/>
      <c r="X291" s="76"/>
      <c r="Y291" s="121"/>
      <c r="Z291" s="639">
        <f t="shared" si="8"/>
        <v>10500.000000000002</v>
      </c>
      <c r="AA291" s="118">
        <f t="shared" si="9"/>
        <v>160500</v>
      </c>
    </row>
    <row r="292" spans="1:27" x14ac:dyDescent="0.35">
      <c r="A292" s="76"/>
      <c r="B292" s="76"/>
      <c r="C292" s="76"/>
      <c r="D292" s="76"/>
      <c r="E292" s="76"/>
      <c r="F292" s="117"/>
      <c r="G292" s="117" t="s">
        <v>7207</v>
      </c>
      <c r="H292" s="76"/>
      <c r="I292" s="118">
        <v>600000</v>
      </c>
      <c r="J292" s="76"/>
      <c r="K292" s="76"/>
      <c r="L292" s="145"/>
      <c r="M292" s="174"/>
      <c r="N292" s="119"/>
      <c r="O292" s="119"/>
      <c r="P292" s="76"/>
      <c r="Q292" s="76"/>
      <c r="R292" s="76"/>
      <c r="S292" s="76"/>
      <c r="T292" s="76"/>
      <c r="U292" s="76"/>
      <c r="V292" s="76"/>
      <c r="W292" s="76"/>
      <c r="X292" s="76"/>
      <c r="Y292" s="121"/>
      <c r="Z292" s="639">
        <f t="shared" si="8"/>
        <v>42000.000000000007</v>
      </c>
      <c r="AA292" s="118">
        <f t="shared" si="9"/>
        <v>642000</v>
      </c>
    </row>
    <row r="293" spans="1:27" x14ac:dyDescent="0.35">
      <c r="A293" s="76"/>
      <c r="B293" s="76"/>
      <c r="C293" s="76"/>
      <c r="D293" s="76"/>
      <c r="E293" s="76"/>
      <c r="F293" s="117"/>
      <c r="G293" s="117" t="s">
        <v>7208</v>
      </c>
      <c r="H293" s="76"/>
      <c r="I293" s="118">
        <v>100000</v>
      </c>
      <c r="J293" s="76"/>
      <c r="K293" s="76"/>
      <c r="L293" s="145"/>
      <c r="M293" s="174"/>
      <c r="N293" s="119"/>
      <c r="O293" s="119"/>
      <c r="P293" s="76"/>
      <c r="Q293" s="76"/>
      <c r="R293" s="76"/>
      <c r="S293" s="76"/>
      <c r="T293" s="76"/>
      <c r="U293" s="76"/>
      <c r="V293" s="76"/>
      <c r="W293" s="76"/>
      <c r="X293" s="76"/>
      <c r="Y293" s="121"/>
      <c r="Z293" s="639">
        <f t="shared" si="8"/>
        <v>7000.0000000000009</v>
      </c>
      <c r="AA293" s="118">
        <f t="shared" si="9"/>
        <v>107000</v>
      </c>
    </row>
    <row r="294" spans="1:27" x14ac:dyDescent="0.35">
      <c r="A294" s="76"/>
      <c r="B294" s="76"/>
      <c r="C294" s="76"/>
      <c r="D294" s="76"/>
      <c r="E294" s="76"/>
      <c r="F294" s="117"/>
      <c r="G294" s="117" t="s">
        <v>7209</v>
      </c>
      <c r="H294" s="76"/>
      <c r="I294" s="118">
        <v>150000</v>
      </c>
      <c r="J294" s="76"/>
      <c r="K294" s="76"/>
      <c r="L294" s="145"/>
      <c r="M294" s="174"/>
      <c r="N294" s="119"/>
      <c r="O294" s="119"/>
      <c r="P294" s="76"/>
      <c r="Q294" s="76"/>
      <c r="R294" s="76"/>
      <c r="S294" s="76"/>
      <c r="T294" s="76"/>
      <c r="U294" s="76"/>
      <c r="V294" s="76"/>
      <c r="W294" s="76"/>
      <c r="X294" s="76"/>
      <c r="Y294" s="121"/>
      <c r="Z294" s="639">
        <f t="shared" si="8"/>
        <v>10500.000000000002</v>
      </c>
      <c r="AA294" s="118">
        <f t="shared" si="9"/>
        <v>160500</v>
      </c>
    </row>
    <row r="295" spans="1:27" x14ac:dyDescent="0.35">
      <c r="A295" s="76"/>
      <c r="B295" s="76"/>
      <c r="C295" s="76"/>
      <c r="D295" s="76"/>
      <c r="E295" s="76"/>
      <c r="F295" s="76"/>
      <c r="G295" s="76" t="s">
        <v>7210</v>
      </c>
      <c r="H295" s="76"/>
      <c r="I295" s="118">
        <v>360000</v>
      </c>
      <c r="J295" s="76"/>
      <c r="K295" s="76"/>
      <c r="L295" s="145"/>
      <c r="M295" s="174"/>
      <c r="N295" s="119"/>
      <c r="O295" s="119"/>
      <c r="P295" s="76"/>
      <c r="Q295" s="76"/>
      <c r="R295" s="76"/>
      <c r="S295" s="76"/>
      <c r="T295" s="76"/>
      <c r="U295" s="76"/>
      <c r="V295" s="76"/>
      <c r="W295" s="76"/>
      <c r="X295" s="76"/>
      <c r="Y295" s="121"/>
      <c r="Z295" s="639">
        <f t="shared" si="8"/>
        <v>25200.000000000004</v>
      </c>
      <c r="AA295" s="118">
        <f t="shared" si="9"/>
        <v>385200</v>
      </c>
    </row>
    <row r="296" spans="1:27" x14ac:dyDescent="0.35">
      <c r="A296" s="76"/>
      <c r="B296" s="76"/>
      <c r="C296" s="76"/>
      <c r="D296" s="76"/>
      <c r="E296" s="76"/>
      <c r="F296" s="76"/>
      <c r="G296" s="76" t="s">
        <v>7211</v>
      </c>
      <c r="H296" s="76"/>
      <c r="I296" s="118">
        <v>60000</v>
      </c>
      <c r="J296" s="76"/>
      <c r="K296" s="76"/>
      <c r="L296" s="145"/>
      <c r="M296" s="174"/>
      <c r="N296" s="119"/>
      <c r="O296" s="119"/>
      <c r="P296" s="76"/>
      <c r="Q296" s="76"/>
      <c r="R296" s="76"/>
      <c r="S296" s="76"/>
      <c r="T296" s="76"/>
      <c r="U296" s="76"/>
      <c r="V296" s="76"/>
      <c r="W296" s="76"/>
      <c r="X296" s="76"/>
      <c r="Y296" s="121"/>
      <c r="Z296" s="639">
        <f t="shared" si="8"/>
        <v>4200</v>
      </c>
      <c r="AA296" s="118">
        <f t="shared" si="9"/>
        <v>64200</v>
      </c>
    </row>
    <row r="297" spans="1:27" x14ac:dyDescent="0.35">
      <c r="A297" s="76"/>
      <c r="B297" s="76"/>
      <c r="C297" s="76"/>
      <c r="D297" s="76"/>
      <c r="E297" s="76"/>
      <c r="F297" s="76"/>
      <c r="G297" s="76" t="s">
        <v>7212</v>
      </c>
      <c r="H297" s="76"/>
      <c r="I297" s="118">
        <v>60000</v>
      </c>
      <c r="J297" s="76"/>
      <c r="K297" s="76"/>
      <c r="L297" s="145"/>
      <c r="M297" s="174"/>
      <c r="N297" s="119"/>
      <c r="O297" s="119"/>
      <c r="P297" s="76"/>
      <c r="Q297" s="76"/>
      <c r="R297" s="76"/>
      <c r="S297" s="76"/>
      <c r="T297" s="76"/>
      <c r="U297" s="76"/>
      <c r="V297" s="76"/>
      <c r="W297" s="76"/>
      <c r="X297" s="76"/>
      <c r="Y297" s="121"/>
      <c r="Z297" s="639">
        <f t="shared" si="8"/>
        <v>4200</v>
      </c>
      <c r="AA297" s="118">
        <f t="shared" si="9"/>
        <v>64200</v>
      </c>
    </row>
    <row r="298" spans="1:27" x14ac:dyDescent="0.35">
      <c r="A298" s="76"/>
      <c r="B298" s="76"/>
      <c r="C298" s="76"/>
      <c r="D298" s="76"/>
      <c r="E298" s="76"/>
      <c r="F298" s="76"/>
      <c r="G298" s="76" t="s">
        <v>7213</v>
      </c>
      <c r="H298" s="76"/>
      <c r="I298" s="118">
        <v>60000</v>
      </c>
      <c r="J298" s="76"/>
      <c r="K298" s="76"/>
      <c r="L298" s="145"/>
      <c r="M298" s="174"/>
      <c r="N298" s="119"/>
      <c r="O298" s="119"/>
      <c r="P298" s="76"/>
      <c r="Q298" s="76"/>
      <c r="R298" s="76"/>
      <c r="S298" s="76"/>
      <c r="T298" s="76"/>
      <c r="U298" s="76"/>
      <c r="V298" s="76"/>
      <c r="W298" s="76"/>
      <c r="X298" s="76"/>
      <c r="Y298" s="121"/>
      <c r="Z298" s="639">
        <f t="shared" si="8"/>
        <v>4200</v>
      </c>
      <c r="AA298" s="118">
        <f t="shared" si="9"/>
        <v>64200</v>
      </c>
    </row>
    <row r="299" spans="1:27" x14ac:dyDescent="0.35">
      <c r="A299" s="76"/>
      <c r="B299" s="76"/>
      <c r="C299" s="76"/>
      <c r="D299" s="76"/>
      <c r="E299" s="76"/>
      <c r="F299" s="76"/>
      <c r="G299" s="76" t="s">
        <v>7214</v>
      </c>
      <c r="H299" s="76"/>
      <c r="I299" s="118">
        <v>180000</v>
      </c>
      <c r="J299" s="76"/>
      <c r="K299" s="76"/>
      <c r="L299" s="145"/>
      <c r="M299" s="174"/>
      <c r="N299" s="119"/>
      <c r="O299" s="119"/>
      <c r="P299" s="76"/>
      <c r="Q299" s="76"/>
      <c r="R299" s="76"/>
      <c r="S299" s="76"/>
      <c r="T299" s="76"/>
      <c r="U299" s="76"/>
      <c r="V299" s="76"/>
      <c r="W299" s="76"/>
      <c r="X299" s="76"/>
      <c r="Y299" s="121"/>
      <c r="Z299" s="639">
        <f t="shared" si="8"/>
        <v>12600.000000000002</v>
      </c>
      <c r="AA299" s="118">
        <f t="shared" si="9"/>
        <v>192600</v>
      </c>
    </row>
    <row r="300" spans="1:27" x14ac:dyDescent="0.35">
      <c r="A300" s="76"/>
      <c r="B300" s="76"/>
      <c r="C300" s="76"/>
      <c r="D300" s="76"/>
      <c r="E300" s="76"/>
      <c r="F300" s="69"/>
      <c r="G300" s="69" t="s">
        <v>7215</v>
      </c>
      <c r="H300" s="76"/>
      <c r="I300" s="118">
        <v>60000</v>
      </c>
      <c r="J300" s="76"/>
      <c r="K300" s="76"/>
      <c r="L300" s="145"/>
      <c r="M300" s="174"/>
      <c r="N300" s="119"/>
      <c r="O300" s="119"/>
      <c r="P300" s="76"/>
      <c r="Q300" s="76"/>
      <c r="R300" s="76"/>
      <c r="S300" s="76"/>
      <c r="T300" s="76"/>
      <c r="U300" s="76"/>
      <c r="V300" s="76"/>
      <c r="W300" s="76"/>
      <c r="X300" s="76"/>
      <c r="Y300" s="121"/>
      <c r="Z300" s="639">
        <f t="shared" si="8"/>
        <v>4200</v>
      </c>
      <c r="AA300" s="118">
        <f t="shared" si="9"/>
        <v>64200</v>
      </c>
    </row>
    <row r="301" spans="1:27" x14ac:dyDescent="0.35">
      <c r="A301" s="76"/>
      <c r="B301" s="76"/>
      <c r="C301" s="76"/>
      <c r="D301" s="76"/>
      <c r="E301" s="76"/>
      <c r="F301" s="69"/>
      <c r="G301" s="69" t="s">
        <v>7216</v>
      </c>
      <c r="H301" s="76"/>
      <c r="I301" s="118">
        <v>60000</v>
      </c>
      <c r="J301" s="76"/>
      <c r="K301" s="76"/>
      <c r="L301" s="145"/>
      <c r="M301" s="174"/>
      <c r="N301" s="119"/>
      <c r="O301" s="119"/>
      <c r="P301" s="76"/>
      <c r="Q301" s="76"/>
      <c r="R301" s="76"/>
      <c r="S301" s="76"/>
      <c r="T301" s="76"/>
      <c r="U301" s="76"/>
      <c r="V301" s="76"/>
      <c r="W301" s="76"/>
      <c r="X301" s="76"/>
      <c r="Y301" s="121"/>
      <c r="Z301" s="639">
        <f t="shared" si="8"/>
        <v>4200</v>
      </c>
      <c r="AA301" s="118">
        <f t="shared" si="9"/>
        <v>64200</v>
      </c>
    </row>
    <row r="302" spans="1:27" x14ac:dyDescent="0.35">
      <c r="A302" s="76"/>
      <c r="B302" s="76"/>
      <c r="C302" s="76"/>
      <c r="D302" s="76"/>
      <c r="E302" s="76"/>
      <c r="F302" s="69"/>
      <c r="G302" s="69" t="s">
        <v>7217</v>
      </c>
      <c r="H302" s="76"/>
      <c r="I302" s="118">
        <v>60000</v>
      </c>
      <c r="J302" s="76"/>
      <c r="K302" s="76"/>
      <c r="L302" s="145"/>
      <c r="M302" s="174"/>
      <c r="N302" s="119"/>
      <c r="O302" s="119"/>
      <c r="P302" s="76"/>
      <c r="Q302" s="76"/>
      <c r="R302" s="76"/>
      <c r="S302" s="76"/>
      <c r="T302" s="76"/>
      <c r="U302" s="76"/>
      <c r="V302" s="76"/>
      <c r="W302" s="76"/>
      <c r="X302" s="76"/>
      <c r="Y302" s="121"/>
      <c r="Z302" s="639">
        <f t="shared" si="8"/>
        <v>4200</v>
      </c>
      <c r="AA302" s="118">
        <f t="shared" si="9"/>
        <v>64200</v>
      </c>
    </row>
    <row r="303" spans="1:27" x14ac:dyDescent="0.35">
      <c r="A303" s="76"/>
      <c r="B303" s="76"/>
      <c r="C303" s="76"/>
      <c r="D303" s="76"/>
      <c r="E303" s="76"/>
      <c r="F303" s="117"/>
      <c r="G303" s="117" t="s">
        <v>7218</v>
      </c>
      <c r="H303" s="76"/>
      <c r="I303" s="118">
        <v>120000</v>
      </c>
      <c r="J303" s="76"/>
      <c r="K303" s="76"/>
      <c r="L303" s="145"/>
      <c r="M303" s="174"/>
      <c r="N303" s="119"/>
      <c r="O303" s="119"/>
      <c r="P303" s="76"/>
      <c r="Q303" s="76"/>
      <c r="R303" s="76"/>
      <c r="S303" s="76"/>
      <c r="T303" s="76"/>
      <c r="U303" s="76"/>
      <c r="V303" s="76"/>
      <c r="W303" s="76"/>
      <c r="X303" s="76"/>
      <c r="Y303" s="121"/>
      <c r="Z303" s="639">
        <f t="shared" si="8"/>
        <v>8400</v>
      </c>
      <c r="AA303" s="118">
        <f t="shared" si="9"/>
        <v>128400</v>
      </c>
    </row>
    <row r="304" spans="1:27" x14ac:dyDescent="0.35">
      <c r="A304" s="76"/>
      <c r="B304" s="76"/>
      <c r="C304" s="76"/>
      <c r="D304" s="76"/>
      <c r="E304" s="76"/>
      <c r="F304" s="76"/>
      <c r="G304" s="76" t="s">
        <v>7219</v>
      </c>
      <c r="H304" s="76"/>
      <c r="I304" s="118">
        <v>360000</v>
      </c>
      <c r="J304" s="76"/>
      <c r="K304" s="76"/>
      <c r="L304" s="145"/>
      <c r="M304" s="174"/>
      <c r="N304" s="119"/>
      <c r="O304" s="119"/>
      <c r="P304" s="76"/>
      <c r="Q304" s="76"/>
      <c r="R304" s="76"/>
      <c r="S304" s="76"/>
      <c r="T304" s="76"/>
      <c r="U304" s="76"/>
      <c r="V304" s="76"/>
      <c r="W304" s="76"/>
      <c r="X304" s="76"/>
      <c r="Y304" s="121"/>
      <c r="Z304" s="639">
        <f t="shared" si="8"/>
        <v>25200.000000000004</v>
      </c>
      <c r="AA304" s="118">
        <f t="shared" si="9"/>
        <v>385200</v>
      </c>
    </row>
    <row r="305" spans="1:27" x14ac:dyDescent="0.35">
      <c r="A305" s="76"/>
      <c r="B305" s="76"/>
      <c r="C305" s="76"/>
      <c r="D305" s="76"/>
      <c r="E305" s="76"/>
      <c r="F305" s="76"/>
      <c r="G305" s="76" t="s">
        <v>7220</v>
      </c>
      <c r="H305" s="76"/>
      <c r="I305" s="118">
        <v>180000</v>
      </c>
      <c r="J305" s="76"/>
      <c r="K305" s="76"/>
      <c r="L305" s="145"/>
      <c r="M305" s="174"/>
      <c r="N305" s="119"/>
      <c r="O305" s="119"/>
      <c r="P305" s="76"/>
      <c r="Q305" s="76"/>
      <c r="R305" s="76"/>
      <c r="S305" s="76"/>
      <c r="T305" s="76"/>
      <c r="U305" s="76"/>
      <c r="V305" s="76"/>
      <c r="W305" s="76"/>
      <c r="X305" s="76"/>
      <c r="Y305" s="121"/>
      <c r="Z305" s="639">
        <f t="shared" si="8"/>
        <v>12600.000000000002</v>
      </c>
      <c r="AA305" s="118">
        <f t="shared" si="9"/>
        <v>192600</v>
      </c>
    </row>
    <row r="306" spans="1:27" x14ac:dyDescent="0.35">
      <c r="A306" s="76"/>
      <c r="B306" s="76"/>
      <c r="C306" s="76"/>
      <c r="D306" s="76"/>
      <c r="E306" s="76"/>
      <c r="F306" s="117"/>
      <c r="G306" s="117" t="s">
        <v>7221</v>
      </c>
      <c r="H306" s="76"/>
      <c r="I306" s="118">
        <v>120000</v>
      </c>
      <c r="J306" s="76"/>
      <c r="K306" s="76"/>
      <c r="L306" s="145"/>
      <c r="M306" s="174"/>
      <c r="N306" s="119"/>
      <c r="O306" s="119"/>
      <c r="P306" s="76"/>
      <c r="Q306" s="76"/>
      <c r="R306" s="76"/>
      <c r="S306" s="76"/>
      <c r="T306" s="76"/>
      <c r="U306" s="76"/>
      <c r="V306" s="76"/>
      <c r="W306" s="76"/>
      <c r="X306" s="76"/>
      <c r="Y306" s="121"/>
      <c r="Z306" s="639">
        <f t="shared" si="8"/>
        <v>8400</v>
      </c>
      <c r="AA306" s="118">
        <f t="shared" si="9"/>
        <v>128400</v>
      </c>
    </row>
    <row r="307" spans="1:27" x14ac:dyDescent="0.35">
      <c r="A307" s="76"/>
      <c r="B307" s="76"/>
      <c r="C307" s="76"/>
      <c r="D307" s="76"/>
      <c r="E307" s="76"/>
      <c r="F307" s="69"/>
      <c r="G307" s="69" t="s">
        <v>7222</v>
      </c>
      <c r="H307" s="76"/>
      <c r="I307" s="118">
        <v>60000</v>
      </c>
      <c r="J307" s="76"/>
      <c r="K307" s="76"/>
      <c r="L307" s="145"/>
      <c r="M307" s="174"/>
      <c r="N307" s="119"/>
      <c r="O307" s="119"/>
      <c r="P307" s="76"/>
      <c r="Q307" s="76"/>
      <c r="R307" s="76"/>
      <c r="S307" s="76"/>
      <c r="T307" s="76"/>
      <c r="U307" s="76"/>
      <c r="V307" s="76"/>
      <c r="W307" s="76"/>
      <c r="X307" s="76"/>
      <c r="Y307" s="121"/>
      <c r="Z307" s="639">
        <f t="shared" si="8"/>
        <v>4200</v>
      </c>
      <c r="AA307" s="118">
        <f t="shared" si="9"/>
        <v>64200</v>
      </c>
    </row>
    <row r="308" spans="1:27" x14ac:dyDescent="0.35">
      <c r="A308" s="76"/>
      <c r="B308" s="76"/>
      <c r="C308" s="76"/>
      <c r="D308" s="76"/>
      <c r="E308" s="76"/>
      <c r="F308" s="69"/>
      <c r="G308" s="69" t="s">
        <v>7223</v>
      </c>
      <c r="H308" s="76"/>
      <c r="I308" s="118">
        <v>80000</v>
      </c>
      <c r="J308" s="76"/>
      <c r="K308" s="76"/>
      <c r="L308" s="145"/>
      <c r="M308" s="174"/>
      <c r="N308" s="119"/>
      <c r="O308" s="119"/>
      <c r="P308" s="76"/>
      <c r="Q308" s="76"/>
      <c r="R308" s="76"/>
      <c r="S308" s="76"/>
      <c r="T308" s="76"/>
      <c r="U308" s="76"/>
      <c r="V308" s="76"/>
      <c r="W308" s="76"/>
      <c r="X308" s="76"/>
      <c r="Y308" s="121"/>
      <c r="Z308" s="639">
        <f t="shared" si="8"/>
        <v>5600.0000000000009</v>
      </c>
      <c r="AA308" s="118">
        <f t="shared" si="9"/>
        <v>85600</v>
      </c>
    </row>
    <row r="309" spans="1:27" x14ac:dyDescent="0.35">
      <c r="A309" s="76"/>
      <c r="B309" s="76"/>
      <c r="C309" s="76"/>
      <c r="D309" s="76"/>
      <c r="E309" s="76"/>
      <c r="F309" s="76"/>
      <c r="G309" s="76" t="s">
        <v>7224</v>
      </c>
      <c r="H309" s="76"/>
      <c r="I309" s="118">
        <v>360000</v>
      </c>
      <c r="J309" s="76"/>
      <c r="K309" s="76"/>
      <c r="L309" s="145"/>
      <c r="M309" s="174"/>
      <c r="N309" s="119"/>
      <c r="O309" s="119"/>
      <c r="P309" s="76"/>
      <c r="Q309" s="76"/>
      <c r="R309" s="76"/>
      <c r="S309" s="76"/>
      <c r="T309" s="76"/>
      <c r="U309" s="76"/>
      <c r="V309" s="76"/>
      <c r="W309" s="76"/>
      <c r="X309" s="76"/>
      <c r="Y309" s="121"/>
      <c r="Z309" s="639">
        <f t="shared" si="8"/>
        <v>25200.000000000004</v>
      </c>
      <c r="AA309" s="118">
        <f t="shared" si="9"/>
        <v>385200</v>
      </c>
    </row>
    <row r="310" spans="1:27" x14ac:dyDescent="0.35">
      <c r="A310" s="76"/>
      <c r="B310" s="76"/>
      <c r="C310" s="76"/>
      <c r="D310" s="76"/>
      <c r="E310" s="76"/>
      <c r="F310" s="76"/>
      <c r="G310" s="76" t="s">
        <v>7225</v>
      </c>
      <c r="H310" s="76"/>
      <c r="I310" s="118">
        <v>180000</v>
      </c>
      <c r="J310" s="76"/>
      <c r="K310" s="76"/>
      <c r="L310" s="145"/>
      <c r="M310" s="174"/>
      <c r="N310" s="119"/>
      <c r="O310" s="119"/>
      <c r="P310" s="76"/>
      <c r="Q310" s="76"/>
      <c r="R310" s="76"/>
      <c r="S310" s="76"/>
      <c r="T310" s="76"/>
      <c r="U310" s="76"/>
      <c r="V310" s="76"/>
      <c r="W310" s="76"/>
      <c r="X310" s="76"/>
      <c r="Y310" s="121"/>
      <c r="Z310" s="639">
        <f t="shared" si="8"/>
        <v>12600.000000000002</v>
      </c>
      <c r="AA310" s="118">
        <f t="shared" si="9"/>
        <v>192600</v>
      </c>
    </row>
    <row r="311" spans="1:27" x14ac:dyDescent="0.35">
      <c r="A311" s="76"/>
      <c r="B311" s="76"/>
      <c r="C311" s="76"/>
      <c r="D311" s="76"/>
      <c r="E311" s="76"/>
      <c r="F311" s="117"/>
      <c r="G311" s="117" t="s">
        <v>7226</v>
      </c>
      <c r="H311" s="76"/>
      <c r="I311" s="118">
        <v>120000</v>
      </c>
      <c r="J311" s="76"/>
      <c r="K311" s="76"/>
      <c r="L311" s="145"/>
      <c r="M311" s="174"/>
      <c r="N311" s="119"/>
      <c r="O311" s="119"/>
      <c r="P311" s="76"/>
      <c r="Q311" s="76"/>
      <c r="R311" s="76"/>
      <c r="S311" s="76"/>
      <c r="T311" s="76"/>
      <c r="U311" s="76"/>
      <c r="V311" s="76"/>
      <c r="W311" s="76"/>
      <c r="X311" s="76"/>
      <c r="Y311" s="121"/>
      <c r="Z311" s="639">
        <f t="shared" si="8"/>
        <v>8400</v>
      </c>
      <c r="AA311" s="118">
        <f t="shared" si="9"/>
        <v>128400</v>
      </c>
    </row>
    <row r="312" spans="1:27" x14ac:dyDescent="0.35">
      <c r="A312" s="76"/>
      <c r="B312" s="76"/>
      <c r="C312" s="76"/>
      <c r="D312" s="76"/>
      <c r="E312" s="76"/>
      <c r="F312" s="117"/>
      <c r="G312" s="176" t="s">
        <v>994</v>
      </c>
      <c r="H312" s="123"/>
      <c r="I312" s="124">
        <f>SUM(I267:I311)</f>
        <v>9014000</v>
      </c>
      <c r="J312" s="76"/>
      <c r="K312" s="76"/>
      <c r="L312" s="145"/>
      <c r="M312" s="174"/>
      <c r="N312" s="119"/>
      <c r="O312" s="119"/>
      <c r="P312" s="76"/>
      <c r="Q312" s="76"/>
      <c r="R312" s="76"/>
      <c r="S312" s="76"/>
      <c r="T312" s="76"/>
      <c r="U312" s="76"/>
      <c r="V312" s="76"/>
      <c r="W312" s="76"/>
      <c r="X312" s="76"/>
      <c r="Y312" s="121"/>
      <c r="Z312" s="639">
        <f t="shared" si="8"/>
        <v>630980.00000000012</v>
      </c>
      <c r="AA312" s="124">
        <f t="shared" si="9"/>
        <v>9644980</v>
      </c>
    </row>
    <row r="313" spans="1:27" x14ac:dyDescent="0.35">
      <c r="A313" s="64"/>
      <c r="B313" s="64"/>
      <c r="C313" s="64"/>
      <c r="D313" s="64"/>
      <c r="E313" s="64"/>
      <c r="F313" s="66"/>
      <c r="G313" s="66" t="s">
        <v>1842</v>
      </c>
      <c r="H313" s="64"/>
      <c r="I313" s="67"/>
      <c r="J313" s="64"/>
      <c r="K313" s="64"/>
      <c r="L313" s="159"/>
      <c r="M313" s="64"/>
      <c r="N313" s="68"/>
      <c r="O313" s="68"/>
      <c r="P313" s="64"/>
      <c r="Q313" s="64"/>
      <c r="R313" s="68"/>
      <c r="S313" s="64"/>
      <c r="T313" s="64"/>
      <c r="U313" s="64"/>
      <c r="V313" s="64"/>
      <c r="W313" s="64"/>
      <c r="X313" s="64"/>
      <c r="Y313" s="115"/>
      <c r="Z313" s="639">
        <f t="shared" si="8"/>
        <v>0</v>
      </c>
      <c r="AA313" s="67">
        <f t="shared" si="9"/>
        <v>0</v>
      </c>
    </row>
    <row r="314" spans="1:27" x14ac:dyDescent="0.35">
      <c r="A314" s="76"/>
      <c r="B314" s="76"/>
      <c r="C314" s="76"/>
      <c r="D314" s="76"/>
      <c r="E314" s="76"/>
      <c r="F314" s="81" t="s">
        <v>7227</v>
      </c>
      <c r="G314" s="117" t="s">
        <v>7228</v>
      </c>
      <c r="H314" s="76"/>
      <c r="I314" s="118">
        <v>147000000</v>
      </c>
      <c r="J314" s="76"/>
      <c r="K314" s="76" t="s">
        <v>2394</v>
      </c>
      <c r="L314" s="145">
        <v>2017</v>
      </c>
      <c r="M314" s="76"/>
      <c r="N314" s="117" t="s">
        <v>7229</v>
      </c>
      <c r="O314" s="119"/>
      <c r="P314" s="76"/>
      <c r="Q314" s="122" t="s">
        <v>7230</v>
      </c>
      <c r="R314" s="119" t="s">
        <v>7231</v>
      </c>
      <c r="S314" s="76"/>
      <c r="T314" s="76"/>
      <c r="U314" s="76"/>
      <c r="V314" s="76"/>
      <c r="W314" s="76"/>
      <c r="X314" s="76" t="s">
        <v>940</v>
      </c>
      <c r="Y314" s="121"/>
      <c r="Z314" s="639">
        <f t="shared" si="8"/>
        <v>10290000.000000002</v>
      </c>
      <c r="AA314" s="118">
        <f t="shared" si="9"/>
        <v>157290000</v>
      </c>
    </row>
    <row r="315" spans="1:27" x14ac:dyDescent="0.35">
      <c r="A315" s="76"/>
      <c r="B315" s="76"/>
      <c r="C315" s="76"/>
      <c r="D315" s="76"/>
      <c r="E315" s="76"/>
      <c r="F315" s="81" t="s">
        <v>7232</v>
      </c>
      <c r="G315" s="117" t="s">
        <v>7233</v>
      </c>
      <c r="H315" s="76"/>
      <c r="I315" s="118">
        <v>147000000</v>
      </c>
      <c r="J315" s="76"/>
      <c r="K315" s="76" t="s">
        <v>2394</v>
      </c>
      <c r="L315" s="145">
        <v>2017</v>
      </c>
      <c r="M315" s="76"/>
      <c r="N315" s="117" t="s">
        <v>7234</v>
      </c>
      <c r="O315" s="119"/>
      <c r="P315" s="76"/>
      <c r="Q315" s="122" t="s">
        <v>7230</v>
      </c>
      <c r="R315" s="119" t="s">
        <v>7231</v>
      </c>
      <c r="S315" s="76"/>
      <c r="T315" s="76"/>
      <c r="U315" s="76"/>
      <c r="V315" s="76"/>
      <c r="W315" s="76"/>
      <c r="X315" s="76" t="s">
        <v>940</v>
      </c>
      <c r="Y315" s="121"/>
      <c r="Z315" s="639">
        <f t="shared" si="8"/>
        <v>10290000.000000002</v>
      </c>
      <c r="AA315" s="118">
        <f t="shared" si="9"/>
        <v>157290000</v>
      </c>
    </row>
    <row r="316" spans="1:27" x14ac:dyDescent="0.35">
      <c r="A316" s="76"/>
      <c r="B316" s="76"/>
      <c r="C316" s="76"/>
      <c r="D316" s="76"/>
      <c r="E316" s="76"/>
      <c r="F316" s="70" t="s">
        <v>7235</v>
      </c>
      <c r="G316" s="117" t="s">
        <v>7236</v>
      </c>
      <c r="I316" s="118">
        <v>147000000</v>
      </c>
      <c r="J316" s="76"/>
      <c r="K316" s="76" t="s">
        <v>2394</v>
      </c>
      <c r="L316" s="145">
        <v>2017</v>
      </c>
      <c r="M316" s="76"/>
      <c r="N316" s="117" t="s">
        <v>7237</v>
      </c>
      <c r="O316" s="119"/>
      <c r="P316" s="76"/>
      <c r="Q316" s="122" t="s">
        <v>7230</v>
      </c>
      <c r="R316" s="119" t="s">
        <v>7231</v>
      </c>
      <c r="S316" s="76"/>
      <c r="T316" s="76"/>
      <c r="U316" s="76"/>
      <c r="V316" s="76"/>
      <c r="W316" s="76"/>
      <c r="X316" s="76" t="s">
        <v>940</v>
      </c>
      <c r="Y316" s="121"/>
      <c r="Z316" s="639">
        <f t="shared" si="8"/>
        <v>10290000.000000002</v>
      </c>
      <c r="AA316" s="118">
        <f t="shared" si="9"/>
        <v>157290000</v>
      </c>
    </row>
    <row r="317" spans="1:27" x14ac:dyDescent="0.35">
      <c r="A317" s="76"/>
      <c r="B317" s="76"/>
      <c r="C317" s="76"/>
      <c r="D317" s="76"/>
      <c r="E317" s="76"/>
      <c r="F317" s="70"/>
      <c r="G317" s="176" t="s">
        <v>994</v>
      </c>
      <c r="H317" s="132"/>
      <c r="I317" s="310">
        <f>SUM(I314:I316)</f>
        <v>441000000</v>
      </c>
      <c r="J317" s="76"/>
      <c r="K317" s="76"/>
      <c r="L317" s="145"/>
      <c r="M317" s="76"/>
      <c r="N317" s="117"/>
      <c r="O317" s="119"/>
      <c r="P317" s="76"/>
      <c r="Q317" s="122"/>
      <c r="R317" s="119"/>
      <c r="S317" s="76"/>
      <c r="T317" s="76"/>
      <c r="U317" s="76"/>
      <c r="V317" s="76"/>
      <c r="W317" s="76"/>
      <c r="X317" s="76"/>
      <c r="Y317" s="121"/>
      <c r="Z317" s="639">
        <f t="shared" si="8"/>
        <v>30870000.000000004</v>
      </c>
      <c r="AA317" s="310">
        <f t="shared" si="9"/>
        <v>471870000</v>
      </c>
    </row>
    <row r="318" spans="1:27" x14ac:dyDescent="0.35">
      <c r="A318" s="64"/>
      <c r="B318" s="64"/>
      <c r="C318" s="64"/>
      <c r="D318" s="64"/>
      <c r="E318" s="64"/>
      <c r="F318" s="66"/>
      <c r="G318" s="66" t="s">
        <v>1851</v>
      </c>
      <c r="H318" s="65"/>
      <c r="I318" s="297"/>
      <c r="J318" s="64"/>
      <c r="K318" s="64"/>
      <c r="L318" s="159"/>
      <c r="M318" s="64"/>
      <c r="N318" s="68"/>
      <c r="O318" s="68"/>
      <c r="P318" s="64"/>
      <c r="Q318" s="125"/>
      <c r="R318" s="68"/>
      <c r="S318" s="64"/>
      <c r="T318" s="64"/>
      <c r="U318" s="64"/>
      <c r="V318" s="64"/>
      <c r="W318" s="64"/>
      <c r="X318" s="64"/>
      <c r="Y318" s="115"/>
      <c r="Z318" s="639">
        <f t="shared" si="8"/>
        <v>0</v>
      </c>
      <c r="AA318" s="297">
        <f t="shared" si="9"/>
        <v>0</v>
      </c>
    </row>
    <row r="319" spans="1:27" x14ac:dyDescent="0.35">
      <c r="A319" s="69"/>
      <c r="B319" s="69"/>
      <c r="C319" s="69"/>
      <c r="D319" s="69"/>
      <c r="E319" s="69"/>
      <c r="F319" s="76"/>
      <c r="G319" s="76" t="s">
        <v>7238</v>
      </c>
      <c r="H319" s="76"/>
      <c r="I319" s="118">
        <v>5000000</v>
      </c>
      <c r="J319" s="76"/>
      <c r="K319" s="76" t="s">
        <v>2664</v>
      </c>
      <c r="L319" s="145">
        <v>2015</v>
      </c>
      <c r="M319" s="76"/>
      <c r="N319" s="76" t="s">
        <v>7239</v>
      </c>
      <c r="O319" s="75"/>
      <c r="P319" s="69"/>
      <c r="Q319" s="126"/>
      <c r="R319" s="75"/>
      <c r="S319" s="69"/>
      <c r="T319" s="69"/>
      <c r="U319" s="69"/>
      <c r="V319" s="69"/>
      <c r="W319" s="69"/>
      <c r="X319" s="69" t="s">
        <v>940</v>
      </c>
      <c r="Y319" s="116"/>
      <c r="Z319" s="639">
        <f t="shared" si="8"/>
        <v>350000.00000000006</v>
      </c>
      <c r="AA319" s="118">
        <f t="shared" si="9"/>
        <v>5350000</v>
      </c>
    </row>
    <row r="320" spans="1:27" x14ac:dyDescent="0.35">
      <c r="A320" s="69"/>
      <c r="B320" s="69"/>
      <c r="C320" s="69"/>
      <c r="D320" s="69"/>
      <c r="E320" s="83"/>
      <c r="F320" s="253"/>
      <c r="G320" s="76" t="s">
        <v>7240</v>
      </c>
      <c r="H320" s="253"/>
      <c r="I320" s="118">
        <v>5000000</v>
      </c>
      <c r="J320" s="76"/>
      <c r="K320" s="76" t="s">
        <v>2664</v>
      </c>
      <c r="L320" s="145">
        <v>2015</v>
      </c>
      <c r="M320" s="76"/>
      <c r="N320" s="76" t="s">
        <v>7241</v>
      </c>
      <c r="O320" s="75"/>
      <c r="P320" s="69"/>
      <c r="Q320" s="126"/>
      <c r="R320" s="75"/>
      <c r="S320" s="69"/>
      <c r="T320" s="69"/>
      <c r="U320" s="69"/>
      <c r="V320" s="69"/>
      <c r="W320" s="69"/>
      <c r="X320" s="69" t="s">
        <v>940</v>
      </c>
      <c r="Y320" s="116"/>
      <c r="Z320" s="639">
        <f t="shared" si="8"/>
        <v>350000.00000000006</v>
      </c>
      <c r="AA320" s="118">
        <f t="shared" si="9"/>
        <v>5350000</v>
      </c>
    </row>
    <row r="321" spans="1:27" x14ac:dyDescent="0.35">
      <c r="A321" s="76"/>
      <c r="B321" s="76"/>
      <c r="C321" s="76"/>
      <c r="D321" s="76"/>
      <c r="E321" s="76"/>
      <c r="G321" s="253" t="s">
        <v>7242</v>
      </c>
      <c r="I321" s="118">
        <v>5000000</v>
      </c>
      <c r="J321" s="76"/>
      <c r="K321" s="76" t="s">
        <v>2664</v>
      </c>
      <c r="L321" s="145">
        <v>2015</v>
      </c>
      <c r="M321" s="76"/>
      <c r="N321" s="76" t="s">
        <v>7243</v>
      </c>
      <c r="O321" s="119"/>
      <c r="P321" s="76"/>
      <c r="Q321" s="122"/>
      <c r="R321" s="119"/>
      <c r="S321" s="76"/>
      <c r="T321" s="76"/>
      <c r="U321" s="76"/>
      <c r="V321" s="76"/>
      <c r="W321" s="76"/>
      <c r="X321" s="69" t="s">
        <v>940</v>
      </c>
      <c r="Y321" s="121"/>
      <c r="Z321" s="639">
        <f t="shared" si="8"/>
        <v>350000.00000000006</v>
      </c>
      <c r="AA321" s="118">
        <f t="shared" si="9"/>
        <v>5350000</v>
      </c>
    </row>
    <row r="322" spans="1:27" x14ac:dyDescent="0.35">
      <c r="A322" s="76"/>
      <c r="B322" s="76"/>
      <c r="C322" s="76"/>
      <c r="D322" s="76"/>
      <c r="E322" s="76"/>
      <c r="G322" s="365" t="s">
        <v>994</v>
      </c>
      <c r="H322" s="132"/>
      <c r="I322" s="124">
        <f>SUM(I319:I321)</f>
        <v>15000000</v>
      </c>
      <c r="J322" s="76"/>
      <c r="K322" s="76"/>
      <c r="L322" s="145"/>
      <c r="M322" s="76"/>
      <c r="N322" s="76"/>
      <c r="O322" s="119"/>
      <c r="P322" s="76"/>
      <c r="Q322" s="122"/>
      <c r="R322" s="119"/>
      <c r="S322" s="76"/>
      <c r="T322" s="76"/>
      <c r="U322" s="76"/>
      <c r="V322" s="76"/>
      <c r="W322" s="76"/>
      <c r="X322" s="69"/>
      <c r="Y322" s="121"/>
      <c r="Z322" s="639">
        <f t="shared" si="8"/>
        <v>1050000</v>
      </c>
      <c r="AA322" s="124">
        <f t="shared" si="9"/>
        <v>16050000</v>
      </c>
    </row>
    <row r="323" spans="1:27" x14ac:dyDescent="0.35">
      <c r="A323" s="64"/>
      <c r="B323" s="64"/>
      <c r="C323" s="64"/>
      <c r="D323" s="64"/>
      <c r="E323" s="64"/>
      <c r="F323" s="66"/>
      <c r="G323" s="66" t="s">
        <v>1161</v>
      </c>
      <c r="H323" s="64"/>
      <c r="I323" s="67"/>
      <c r="J323" s="64"/>
      <c r="K323" s="64"/>
      <c r="L323" s="159"/>
      <c r="M323" s="64"/>
      <c r="N323" s="127"/>
      <c r="O323" s="68"/>
      <c r="P323" s="64"/>
      <c r="Q323" s="125"/>
      <c r="R323" s="68"/>
      <c r="S323" s="64"/>
      <c r="T323" s="64"/>
      <c r="U323" s="64"/>
      <c r="V323" s="64"/>
      <c r="W323" s="64"/>
      <c r="X323" s="64"/>
      <c r="Y323" s="115"/>
      <c r="Z323" s="639">
        <f t="shared" si="8"/>
        <v>0</v>
      </c>
      <c r="AA323" s="67">
        <f t="shared" si="9"/>
        <v>0</v>
      </c>
    </row>
    <row r="324" spans="1:27" s="102" customFormat="1" x14ac:dyDescent="0.35">
      <c r="A324" s="69"/>
      <c r="B324" s="69"/>
      <c r="C324" s="69"/>
      <c r="D324" s="69"/>
      <c r="E324" s="69"/>
      <c r="F324" s="69"/>
      <c r="G324" s="69" t="s">
        <v>7244</v>
      </c>
      <c r="H324" s="69"/>
      <c r="I324" s="74">
        <v>45000</v>
      </c>
      <c r="J324" s="69"/>
      <c r="K324" s="69" t="s">
        <v>7245</v>
      </c>
      <c r="L324" s="167">
        <v>2015</v>
      </c>
      <c r="M324" s="69" t="s">
        <v>7246</v>
      </c>
      <c r="N324" s="80">
        <v>30109769</v>
      </c>
      <c r="O324" s="75"/>
      <c r="P324" s="69"/>
      <c r="Q324" s="126"/>
      <c r="R324" s="75" t="s">
        <v>7247</v>
      </c>
      <c r="S324" s="69"/>
      <c r="T324" s="69"/>
      <c r="U324" s="69"/>
      <c r="V324" s="69"/>
      <c r="W324" s="69"/>
      <c r="X324" s="76" t="s">
        <v>940</v>
      </c>
      <c r="Y324" s="116"/>
      <c r="Z324" s="639">
        <f t="shared" si="8"/>
        <v>3150.0000000000005</v>
      </c>
      <c r="AA324" s="74">
        <f t="shared" si="9"/>
        <v>48150</v>
      </c>
    </row>
    <row r="325" spans="1:27" s="102" customFormat="1" x14ac:dyDescent="0.35">
      <c r="A325" s="69"/>
      <c r="B325" s="69"/>
      <c r="C325" s="69"/>
      <c r="D325" s="69"/>
      <c r="E325" s="69"/>
      <c r="F325" s="69"/>
      <c r="G325" s="69" t="s">
        <v>7248</v>
      </c>
      <c r="H325" s="69"/>
      <c r="I325" s="74">
        <v>45000</v>
      </c>
      <c r="J325" s="69"/>
      <c r="K325" s="69" t="s">
        <v>7245</v>
      </c>
      <c r="L325" s="167">
        <v>2015</v>
      </c>
      <c r="M325" s="69" t="s">
        <v>7246</v>
      </c>
      <c r="N325" s="80">
        <v>30109768</v>
      </c>
      <c r="O325" s="75"/>
      <c r="P325" s="69"/>
      <c r="Q325" s="126"/>
      <c r="R325" s="75" t="s">
        <v>7247</v>
      </c>
      <c r="S325" s="69"/>
      <c r="T325" s="69"/>
      <c r="U325" s="69"/>
      <c r="V325" s="69"/>
      <c r="W325" s="69"/>
      <c r="X325" s="76" t="s">
        <v>940</v>
      </c>
      <c r="Y325" s="116"/>
      <c r="Z325" s="639">
        <f t="shared" si="8"/>
        <v>3150.0000000000005</v>
      </c>
      <c r="AA325" s="74">
        <f t="shared" si="9"/>
        <v>48150</v>
      </c>
    </row>
    <row r="326" spans="1:27" s="102" customFormat="1" x14ac:dyDescent="0.35">
      <c r="A326" s="69"/>
      <c r="B326" s="69"/>
      <c r="C326" s="69"/>
      <c r="D326" s="69"/>
      <c r="E326" s="69"/>
      <c r="F326" s="69"/>
      <c r="G326" s="69" t="s">
        <v>7249</v>
      </c>
      <c r="H326" s="69"/>
      <c r="I326" s="74">
        <v>45000</v>
      </c>
      <c r="J326" s="69"/>
      <c r="K326" s="69" t="s">
        <v>7245</v>
      </c>
      <c r="L326" s="167">
        <v>2015</v>
      </c>
      <c r="M326" s="69" t="s">
        <v>7246</v>
      </c>
      <c r="N326" s="80">
        <v>30109767</v>
      </c>
      <c r="O326" s="75"/>
      <c r="P326" s="69"/>
      <c r="Q326" s="126"/>
      <c r="R326" s="75" t="s">
        <v>7247</v>
      </c>
      <c r="S326" s="69"/>
      <c r="T326" s="69"/>
      <c r="U326" s="69"/>
      <c r="V326" s="69"/>
      <c r="W326" s="69"/>
      <c r="X326" s="76" t="s">
        <v>940</v>
      </c>
      <c r="Y326" s="116"/>
      <c r="Z326" s="639">
        <f t="shared" ref="Z326:Z389" si="10">I326*Z$4</f>
        <v>3150.0000000000005</v>
      </c>
      <c r="AA326" s="74">
        <f t="shared" ref="AA326:AA389" si="11">I326+Z326</f>
        <v>48150</v>
      </c>
    </row>
    <row r="327" spans="1:27" s="102" customFormat="1" x14ac:dyDescent="0.35">
      <c r="A327" s="69"/>
      <c r="B327" s="69"/>
      <c r="C327" s="69"/>
      <c r="D327" s="69"/>
      <c r="E327" s="69"/>
      <c r="F327" s="69"/>
      <c r="G327" s="69" t="s">
        <v>7250</v>
      </c>
      <c r="H327" s="69"/>
      <c r="I327" s="74">
        <v>45000</v>
      </c>
      <c r="J327" s="69"/>
      <c r="K327" s="69" t="s">
        <v>7245</v>
      </c>
      <c r="L327" s="167">
        <v>2015</v>
      </c>
      <c r="M327" s="69" t="s">
        <v>7246</v>
      </c>
      <c r="N327" s="80">
        <v>30109763</v>
      </c>
      <c r="O327" s="75"/>
      <c r="P327" s="69"/>
      <c r="Q327" s="126"/>
      <c r="R327" s="75" t="s">
        <v>7247</v>
      </c>
      <c r="S327" s="69"/>
      <c r="T327" s="69"/>
      <c r="U327" s="69"/>
      <c r="V327" s="69"/>
      <c r="W327" s="69"/>
      <c r="X327" s="76" t="s">
        <v>940</v>
      </c>
      <c r="Y327" s="116"/>
      <c r="Z327" s="639">
        <f t="shared" si="10"/>
        <v>3150.0000000000005</v>
      </c>
      <c r="AA327" s="74">
        <f t="shared" si="11"/>
        <v>48150</v>
      </c>
    </row>
    <row r="328" spans="1:27" s="102" customFormat="1" x14ac:dyDescent="0.35">
      <c r="A328" s="69"/>
      <c r="B328" s="69"/>
      <c r="C328" s="69"/>
      <c r="D328" s="69"/>
      <c r="E328" s="69"/>
      <c r="F328" s="69"/>
      <c r="G328" s="69" t="s">
        <v>7251</v>
      </c>
      <c r="H328" s="69"/>
      <c r="I328" s="74">
        <v>45000</v>
      </c>
      <c r="J328" s="69"/>
      <c r="K328" s="69" t="s">
        <v>7245</v>
      </c>
      <c r="L328" s="167">
        <v>2015</v>
      </c>
      <c r="M328" s="69" t="s">
        <v>7246</v>
      </c>
      <c r="N328" s="80">
        <v>30109762</v>
      </c>
      <c r="O328" s="75"/>
      <c r="P328" s="69"/>
      <c r="Q328" s="126"/>
      <c r="R328" s="75" t="s">
        <v>7247</v>
      </c>
      <c r="S328" s="69"/>
      <c r="T328" s="69"/>
      <c r="U328" s="69"/>
      <c r="V328" s="69"/>
      <c r="W328" s="69"/>
      <c r="X328" s="76" t="s">
        <v>940</v>
      </c>
      <c r="Y328" s="116"/>
      <c r="Z328" s="639">
        <f t="shared" si="10"/>
        <v>3150.0000000000005</v>
      </c>
      <c r="AA328" s="74">
        <f t="shared" si="11"/>
        <v>48150</v>
      </c>
    </row>
    <row r="329" spans="1:27" s="102" customFormat="1" x14ac:dyDescent="0.35">
      <c r="A329" s="69"/>
      <c r="B329" s="69"/>
      <c r="C329" s="69"/>
      <c r="D329" s="69"/>
      <c r="E329" s="69"/>
      <c r="F329" s="69"/>
      <c r="G329" s="69" t="s">
        <v>7252</v>
      </c>
      <c r="H329" s="69"/>
      <c r="I329" s="74">
        <v>45000</v>
      </c>
      <c r="J329" s="69"/>
      <c r="K329" s="69" t="s">
        <v>7245</v>
      </c>
      <c r="L329" s="167">
        <v>2015</v>
      </c>
      <c r="M329" s="69" t="s">
        <v>7246</v>
      </c>
      <c r="N329" s="80" t="s">
        <v>7253</v>
      </c>
      <c r="O329" s="75"/>
      <c r="P329" s="69"/>
      <c r="Q329" s="126"/>
      <c r="R329" s="75" t="s">
        <v>7247</v>
      </c>
      <c r="S329" s="69"/>
      <c r="T329" s="69"/>
      <c r="U329" s="69"/>
      <c r="V329" s="69"/>
      <c r="W329" s="69"/>
      <c r="X329" s="76" t="s">
        <v>940</v>
      </c>
      <c r="Y329" s="116"/>
      <c r="Z329" s="639">
        <f t="shared" si="10"/>
        <v>3150.0000000000005</v>
      </c>
      <c r="AA329" s="74">
        <f t="shared" si="11"/>
        <v>48150</v>
      </c>
    </row>
    <row r="330" spans="1:27" x14ac:dyDescent="0.35">
      <c r="A330" s="76"/>
      <c r="B330" s="76"/>
      <c r="C330" s="76"/>
      <c r="D330" s="76"/>
      <c r="E330" s="76"/>
      <c r="F330" s="69"/>
      <c r="G330" s="69" t="s">
        <v>7254</v>
      </c>
      <c r="H330" s="69"/>
      <c r="I330" s="74">
        <v>45000</v>
      </c>
      <c r="J330" s="69"/>
      <c r="K330" s="69" t="s">
        <v>7245</v>
      </c>
      <c r="L330" s="167">
        <v>2015</v>
      </c>
      <c r="M330" s="69" t="s">
        <v>7246</v>
      </c>
      <c r="N330" s="80">
        <v>30109761</v>
      </c>
      <c r="O330" s="75"/>
      <c r="P330" s="69"/>
      <c r="Q330" s="126"/>
      <c r="R330" s="75" t="s">
        <v>7247</v>
      </c>
      <c r="S330" s="76"/>
      <c r="T330" s="76"/>
      <c r="U330" s="76"/>
      <c r="V330" s="76"/>
      <c r="W330" s="76"/>
      <c r="X330" s="76" t="s">
        <v>940</v>
      </c>
      <c r="Y330" s="121"/>
      <c r="Z330" s="639">
        <f t="shared" si="10"/>
        <v>3150.0000000000005</v>
      </c>
      <c r="AA330" s="74">
        <f t="shared" si="11"/>
        <v>48150</v>
      </c>
    </row>
    <row r="331" spans="1:27" x14ac:dyDescent="0.35">
      <c r="A331" s="76"/>
      <c r="B331" s="76"/>
      <c r="C331" s="76"/>
      <c r="D331" s="76"/>
      <c r="E331" s="76"/>
      <c r="F331" s="69"/>
      <c r="G331" s="69" t="s">
        <v>7255</v>
      </c>
      <c r="H331" s="69"/>
      <c r="I331" s="74">
        <v>45000</v>
      </c>
      <c r="J331" s="69"/>
      <c r="K331" s="69" t="s">
        <v>7245</v>
      </c>
      <c r="L331" s="167">
        <v>2015</v>
      </c>
      <c r="M331" s="69" t="s">
        <v>7246</v>
      </c>
      <c r="N331" s="80">
        <v>30109765</v>
      </c>
      <c r="O331" s="75"/>
      <c r="P331" s="69"/>
      <c r="Q331" s="126"/>
      <c r="R331" s="75" t="s">
        <v>7247</v>
      </c>
      <c r="S331" s="76"/>
      <c r="T331" s="76"/>
      <c r="U331" s="76"/>
      <c r="V331" s="76"/>
      <c r="W331" s="76"/>
      <c r="X331" s="76" t="s">
        <v>940</v>
      </c>
      <c r="Y331" s="121"/>
      <c r="Z331" s="639">
        <f t="shared" si="10"/>
        <v>3150.0000000000005</v>
      </c>
      <c r="AA331" s="74">
        <f t="shared" si="11"/>
        <v>48150</v>
      </c>
    </row>
    <row r="332" spans="1:27" x14ac:dyDescent="0.35">
      <c r="A332" s="76"/>
      <c r="B332" s="76"/>
      <c r="C332" s="76"/>
      <c r="D332" s="76"/>
      <c r="E332" s="76"/>
      <c r="F332" s="69"/>
      <c r="G332" s="69" t="s">
        <v>7256</v>
      </c>
      <c r="H332" s="69"/>
      <c r="I332" s="74">
        <v>45000</v>
      </c>
      <c r="J332" s="69"/>
      <c r="K332" s="69" t="s">
        <v>7245</v>
      </c>
      <c r="L332" s="167">
        <v>2015</v>
      </c>
      <c r="M332" s="69" t="s">
        <v>7246</v>
      </c>
      <c r="N332" s="80">
        <v>30109764</v>
      </c>
      <c r="O332" s="75"/>
      <c r="P332" s="69"/>
      <c r="Q332" s="126"/>
      <c r="R332" s="75" t="s">
        <v>7247</v>
      </c>
      <c r="S332" s="76"/>
      <c r="T332" s="76"/>
      <c r="U332" s="76"/>
      <c r="V332" s="76"/>
      <c r="W332" s="76"/>
      <c r="X332" s="76" t="s">
        <v>940</v>
      </c>
      <c r="Y332" s="121"/>
      <c r="Z332" s="639">
        <f t="shared" si="10"/>
        <v>3150.0000000000005</v>
      </c>
      <c r="AA332" s="74">
        <f t="shared" si="11"/>
        <v>48150</v>
      </c>
    </row>
    <row r="333" spans="1:27" x14ac:dyDescent="0.35">
      <c r="A333" s="76"/>
      <c r="B333" s="76"/>
      <c r="C333" s="76"/>
      <c r="D333" s="76"/>
      <c r="E333" s="76"/>
      <c r="F333" s="69"/>
      <c r="G333" s="86" t="s">
        <v>994</v>
      </c>
      <c r="H333" s="86"/>
      <c r="I333" s="87">
        <f>SUM(I324:I332)</f>
        <v>405000</v>
      </c>
      <c r="J333" s="69"/>
      <c r="K333" s="69"/>
      <c r="L333" s="167"/>
      <c r="M333" s="69"/>
      <c r="N333" s="80"/>
      <c r="O333" s="75"/>
      <c r="P333" s="69"/>
      <c r="Q333" s="126"/>
      <c r="R333" s="75"/>
      <c r="S333" s="76"/>
      <c r="T333" s="76"/>
      <c r="U333" s="76"/>
      <c r="V333" s="76"/>
      <c r="W333" s="76"/>
      <c r="X333" s="76"/>
      <c r="Y333" s="121"/>
      <c r="Z333" s="639">
        <f t="shared" si="10"/>
        <v>28350.000000000004</v>
      </c>
      <c r="AA333" s="87">
        <f t="shared" si="11"/>
        <v>433350</v>
      </c>
    </row>
    <row r="334" spans="1:27" x14ac:dyDescent="0.35">
      <c r="A334" s="64"/>
      <c r="B334" s="64"/>
      <c r="C334" s="64"/>
      <c r="D334" s="64"/>
      <c r="E334" s="64"/>
      <c r="F334" s="66"/>
      <c r="G334" s="66" t="s">
        <v>2678</v>
      </c>
      <c r="H334" s="64"/>
      <c r="I334" s="67"/>
      <c r="J334" s="64"/>
      <c r="K334" s="64"/>
      <c r="L334" s="159"/>
      <c r="M334" s="64"/>
      <c r="N334" s="127"/>
      <c r="O334" s="68"/>
      <c r="P334" s="64"/>
      <c r="Q334" s="125"/>
      <c r="R334" s="68"/>
      <c r="S334" s="64"/>
      <c r="T334" s="64"/>
      <c r="U334" s="64"/>
      <c r="V334" s="64"/>
      <c r="W334" s="64"/>
      <c r="X334" s="64"/>
      <c r="Y334" s="115"/>
      <c r="Z334" s="639">
        <f t="shared" si="10"/>
        <v>0</v>
      </c>
      <c r="AA334" s="67">
        <f t="shared" si="11"/>
        <v>0</v>
      </c>
    </row>
    <row r="335" spans="1:27" x14ac:dyDescent="0.35">
      <c r="A335" s="76"/>
      <c r="B335" s="76"/>
      <c r="C335" s="76"/>
      <c r="D335" s="76"/>
      <c r="E335" s="76"/>
      <c r="F335" s="69"/>
      <c r="G335" s="69" t="s">
        <v>7257</v>
      </c>
      <c r="H335" s="69"/>
      <c r="I335" s="74">
        <v>60000</v>
      </c>
      <c r="J335" s="69"/>
      <c r="K335" s="69" t="s">
        <v>7245</v>
      </c>
      <c r="L335" s="167">
        <v>2015</v>
      </c>
      <c r="M335" s="69" t="s">
        <v>7258</v>
      </c>
      <c r="N335" s="80" t="s">
        <v>7259</v>
      </c>
      <c r="O335" s="75"/>
      <c r="P335" s="69"/>
      <c r="Q335" s="126" t="s">
        <v>7260</v>
      </c>
      <c r="R335" s="75"/>
      <c r="S335" s="76"/>
      <c r="T335" s="76"/>
      <c r="U335" s="76"/>
      <c r="V335" s="76"/>
      <c r="W335" s="76"/>
      <c r="X335" s="76" t="s">
        <v>940</v>
      </c>
      <c r="Y335" s="121"/>
      <c r="Z335" s="639">
        <f t="shared" si="10"/>
        <v>4200</v>
      </c>
      <c r="AA335" s="74">
        <f t="shared" si="11"/>
        <v>64200</v>
      </c>
    </row>
    <row r="336" spans="1:27" x14ac:dyDescent="0.35">
      <c r="A336" s="76"/>
      <c r="B336" s="76"/>
      <c r="C336" s="76"/>
      <c r="D336" s="76"/>
      <c r="E336" s="76"/>
      <c r="F336" s="69"/>
      <c r="G336" s="69" t="s">
        <v>7261</v>
      </c>
      <c r="H336" s="69"/>
      <c r="I336" s="74">
        <v>60000</v>
      </c>
      <c r="J336" s="69"/>
      <c r="K336" s="69" t="s">
        <v>7245</v>
      </c>
      <c r="L336" s="167">
        <v>2015</v>
      </c>
      <c r="M336" s="69" t="s">
        <v>7258</v>
      </c>
      <c r="N336" s="80" t="s">
        <v>7262</v>
      </c>
      <c r="O336" s="75"/>
      <c r="P336" s="69"/>
      <c r="Q336" s="126" t="s">
        <v>7260</v>
      </c>
      <c r="R336" s="75"/>
      <c r="S336" s="76"/>
      <c r="T336" s="76"/>
      <c r="U336" s="76"/>
      <c r="V336" s="76"/>
      <c r="W336" s="76"/>
      <c r="X336" s="76" t="s">
        <v>940</v>
      </c>
      <c r="Y336" s="121"/>
      <c r="Z336" s="639">
        <f t="shared" si="10"/>
        <v>4200</v>
      </c>
      <c r="AA336" s="74">
        <f t="shared" si="11"/>
        <v>64200</v>
      </c>
    </row>
    <row r="337" spans="1:27" x14ac:dyDescent="0.35">
      <c r="A337" s="76"/>
      <c r="B337" s="76"/>
      <c r="C337" s="76"/>
      <c r="D337" s="76"/>
      <c r="E337" s="76"/>
      <c r="F337" s="69"/>
      <c r="G337" s="69" t="s">
        <v>7263</v>
      </c>
      <c r="H337" s="69"/>
      <c r="I337" s="74">
        <v>60000</v>
      </c>
      <c r="J337" s="69"/>
      <c r="K337" s="69" t="s">
        <v>7245</v>
      </c>
      <c r="L337" s="167">
        <v>2015</v>
      </c>
      <c r="M337" s="69" t="s">
        <v>7258</v>
      </c>
      <c r="N337" s="80" t="s">
        <v>7264</v>
      </c>
      <c r="O337" s="75"/>
      <c r="P337" s="69"/>
      <c r="Q337" s="126" t="s">
        <v>7260</v>
      </c>
      <c r="R337" s="75"/>
      <c r="S337" s="76"/>
      <c r="T337" s="76"/>
      <c r="U337" s="76"/>
      <c r="V337" s="76"/>
      <c r="W337" s="76"/>
      <c r="X337" s="76" t="s">
        <v>940</v>
      </c>
      <c r="Y337" s="121"/>
      <c r="Z337" s="639">
        <f t="shared" si="10"/>
        <v>4200</v>
      </c>
      <c r="AA337" s="74">
        <f t="shared" si="11"/>
        <v>64200</v>
      </c>
    </row>
    <row r="338" spans="1:27" x14ac:dyDescent="0.35">
      <c r="A338" s="76"/>
      <c r="B338" s="76"/>
      <c r="C338" s="76"/>
      <c r="D338" s="76"/>
      <c r="E338" s="76"/>
      <c r="F338" s="69"/>
      <c r="G338" s="69" t="s">
        <v>7265</v>
      </c>
      <c r="H338" s="69"/>
      <c r="I338" s="74">
        <v>60000</v>
      </c>
      <c r="J338" s="69"/>
      <c r="K338" s="69" t="s">
        <v>1163</v>
      </c>
      <c r="L338" s="167" t="s">
        <v>1063</v>
      </c>
      <c r="M338" s="69" t="s">
        <v>1063</v>
      </c>
      <c r="N338" s="80" t="s">
        <v>7266</v>
      </c>
      <c r="O338" s="75"/>
      <c r="P338" s="69"/>
      <c r="Q338" s="126" t="s">
        <v>7260</v>
      </c>
      <c r="R338" s="119"/>
      <c r="S338" s="76"/>
      <c r="T338" s="76"/>
      <c r="U338" s="76"/>
      <c r="V338" s="76"/>
      <c r="W338" s="76"/>
      <c r="X338" s="76" t="s">
        <v>940</v>
      </c>
      <c r="Y338" s="121"/>
      <c r="Z338" s="639">
        <f t="shared" si="10"/>
        <v>4200</v>
      </c>
      <c r="AA338" s="74">
        <f t="shared" si="11"/>
        <v>64200</v>
      </c>
    </row>
    <row r="339" spans="1:27" x14ac:dyDescent="0.35">
      <c r="A339" s="76"/>
      <c r="B339" s="76"/>
      <c r="C339" s="76"/>
      <c r="D339" s="76"/>
      <c r="E339" s="76"/>
      <c r="F339" s="69"/>
      <c r="G339" s="69" t="s">
        <v>7267</v>
      </c>
      <c r="H339" s="69"/>
      <c r="I339" s="74">
        <v>60000</v>
      </c>
      <c r="J339" s="69"/>
      <c r="K339" s="69" t="s">
        <v>1163</v>
      </c>
      <c r="L339" s="167" t="s">
        <v>1063</v>
      </c>
      <c r="M339" s="69" t="s">
        <v>1063</v>
      </c>
      <c r="N339" s="80" t="s">
        <v>7268</v>
      </c>
      <c r="O339" s="75"/>
      <c r="P339" s="69"/>
      <c r="Q339" s="126" t="s">
        <v>7260</v>
      </c>
      <c r="R339" s="119"/>
      <c r="S339" s="76"/>
      <c r="T339" s="76"/>
      <c r="U339" s="76"/>
      <c r="V339" s="76"/>
      <c r="W339" s="76"/>
      <c r="X339" s="76" t="s">
        <v>940</v>
      </c>
      <c r="Y339" s="121"/>
      <c r="Z339" s="639">
        <f t="shared" si="10"/>
        <v>4200</v>
      </c>
      <c r="AA339" s="74">
        <f t="shared" si="11"/>
        <v>64200</v>
      </c>
    </row>
    <row r="340" spans="1:27" x14ac:dyDescent="0.35">
      <c r="A340" s="76"/>
      <c r="B340" s="76"/>
      <c r="C340" s="76"/>
      <c r="D340" s="76"/>
      <c r="E340" s="76"/>
      <c r="F340" s="69"/>
      <c r="G340" s="69" t="s">
        <v>7269</v>
      </c>
      <c r="H340" s="69"/>
      <c r="I340" s="74">
        <v>60000</v>
      </c>
      <c r="J340" s="69"/>
      <c r="K340" s="69" t="s">
        <v>1163</v>
      </c>
      <c r="L340" s="167" t="s">
        <v>1063</v>
      </c>
      <c r="M340" s="69" t="s">
        <v>1063</v>
      </c>
      <c r="N340" s="80" t="s">
        <v>7270</v>
      </c>
      <c r="O340" s="75"/>
      <c r="P340" s="69"/>
      <c r="Q340" s="126" t="s">
        <v>7260</v>
      </c>
      <c r="R340" s="119"/>
      <c r="S340" s="76"/>
      <c r="T340" s="76"/>
      <c r="U340" s="76"/>
      <c r="V340" s="76"/>
      <c r="W340" s="76"/>
      <c r="X340" s="76" t="s">
        <v>940</v>
      </c>
      <c r="Y340" s="121"/>
      <c r="Z340" s="639">
        <f t="shared" si="10"/>
        <v>4200</v>
      </c>
      <c r="AA340" s="74">
        <f t="shared" si="11"/>
        <v>64200</v>
      </c>
    </row>
    <row r="341" spans="1:27" x14ac:dyDescent="0.35">
      <c r="A341" s="76"/>
      <c r="B341" s="76"/>
      <c r="C341" s="76"/>
      <c r="D341" s="76"/>
      <c r="E341" s="76"/>
      <c r="F341" s="69"/>
      <c r="G341" s="69" t="s">
        <v>7271</v>
      </c>
      <c r="H341" s="69"/>
      <c r="I341" s="74">
        <v>60000</v>
      </c>
      <c r="J341" s="69"/>
      <c r="K341" s="69" t="s">
        <v>7245</v>
      </c>
      <c r="L341" s="167">
        <v>2015</v>
      </c>
      <c r="M341" s="69" t="s">
        <v>7258</v>
      </c>
      <c r="N341" s="80" t="s">
        <v>7272</v>
      </c>
      <c r="O341" s="75"/>
      <c r="P341" s="69"/>
      <c r="Q341" s="126" t="s">
        <v>7260</v>
      </c>
      <c r="R341" s="75"/>
      <c r="S341" s="76"/>
      <c r="T341" s="76"/>
      <c r="U341" s="76"/>
      <c r="V341" s="76"/>
      <c r="W341" s="76"/>
      <c r="X341" s="76" t="s">
        <v>940</v>
      </c>
      <c r="Y341" s="121"/>
      <c r="Z341" s="639">
        <f t="shared" si="10"/>
        <v>4200</v>
      </c>
      <c r="AA341" s="74">
        <f t="shared" si="11"/>
        <v>64200</v>
      </c>
    </row>
    <row r="342" spans="1:27" x14ac:dyDescent="0.35">
      <c r="A342" s="76"/>
      <c r="B342" s="76"/>
      <c r="C342" s="76"/>
      <c r="D342" s="76"/>
      <c r="E342" s="76"/>
      <c r="F342" s="69"/>
      <c r="G342" s="69" t="s">
        <v>7273</v>
      </c>
      <c r="H342" s="69"/>
      <c r="I342" s="74">
        <v>60000</v>
      </c>
      <c r="J342" s="69"/>
      <c r="K342" s="69" t="s">
        <v>7245</v>
      </c>
      <c r="L342" s="167">
        <v>2015</v>
      </c>
      <c r="M342" s="69" t="s">
        <v>7258</v>
      </c>
      <c r="N342" s="80" t="s">
        <v>7274</v>
      </c>
      <c r="O342" s="75"/>
      <c r="P342" s="69"/>
      <c r="Q342" s="126" t="s">
        <v>7260</v>
      </c>
      <c r="R342" s="75"/>
      <c r="S342" s="76"/>
      <c r="T342" s="76"/>
      <c r="U342" s="76"/>
      <c r="V342" s="76"/>
      <c r="W342" s="76"/>
      <c r="X342" s="76" t="s">
        <v>940</v>
      </c>
      <c r="Y342" s="121"/>
      <c r="Z342" s="639">
        <f t="shared" si="10"/>
        <v>4200</v>
      </c>
      <c r="AA342" s="74">
        <f t="shared" si="11"/>
        <v>64200</v>
      </c>
    </row>
    <row r="343" spans="1:27" x14ac:dyDescent="0.35">
      <c r="A343" s="76"/>
      <c r="B343" s="76"/>
      <c r="C343" s="76"/>
      <c r="D343" s="76"/>
      <c r="E343" s="76"/>
      <c r="F343" s="69"/>
      <c r="G343" s="69" t="s">
        <v>7275</v>
      </c>
      <c r="H343" s="69"/>
      <c r="I343" s="74">
        <v>60000</v>
      </c>
      <c r="J343" s="69"/>
      <c r="K343" s="69" t="s">
        <v>7245</v>
      </c>
      <c r="L343" s="167">
        <v>2015</v>
      </c>
      <c r="M343" s="69" t="s">
        <v>7258</v>
      </c>
      <c r="N343" s="80" t="s">
        <v>7276</v>
      </c>
      <c r="O343" s="75"/>
      <c r="P343" s="69"/>
      <c r="Q343" s="126" t="s">
        <v>7260</v>
      </c>
      <c r="R343" s="75"/>
      <c r="S343" s="76"/>
      <c r="T343" s="76"/>
      <c r="U343" s="76"/>
      <c r="V343" s="76"/>
      <c r="W343" s="76"/>
      <c r="X343" s="76" t="s">
        <v>940</v>
      </c>
      <c r="Y343" s="121"/>
      <c r="Z343" s="639">
        <f t="shared" si="10"/>
        <v>4200</v>
      </c>
      <c r="AA343" s="74">
        <f t="shared" si="11"/>
        <v>64200</v>
      </c>
    </row>
    <row r="344" spans="1:27" x14ac:dyDescent="0.35">
      <c r="A344" s="76"/>
      <c r="B344" s="76"/>
      <c r="C344" s="76"/>
      <c r="D344" s="76"/>
      <c r="E344" s="76"/>
      <c r="F344" s="69"/>
      <c r="G344" s="69" t="s">
        <v>7277</v>
      </c>
      <c r="H344" s="69"/>
      <c r="I344" s="74">
        <v>60000</v>
      </c>
      <c r="J344" s="69"/>
      <c r="K344" s="69" t="s">
        <v>1163</v>
      </c>
      <c r="L344" s="167" t="s">
        <v>1063</v>
      </c>
      <c r="M344" s="69" t="s">
        <v>1063</v>
      </c>
      <c r="N344" s="80" t="s">
        <v>7278</v>
      </c>
      <c r="O344" s="75"/>
      <c r="P344" s="69"/>
      <c r="Q344" s="126" t="s">
        <v>7260</v>
      </c>
      <c r="R344" s="119"/>
      <c r="S344" s="76"/>
      <c r="T344" s="76"/>
      <c r="U344" s="76"/>
      <c r="V344" s="76"/>
      <c r="W344" s="76"/>
      <c r="X344" s="76" t="s">
        <v>940</v>
      </c>
      <c r="Y344" s="121"/>
      <c r="Z344" s="639">
        <f t="shared" si="10"/>
        <v>4200</v>
      </c>
      <c r="AA344" s="74">
        <f t="shared" si="11"/>
        <v>64200</v>
      </c>
    </row>
    <row r="345" spans="1:27" x14ac:dyDescent="0.35">
      <c r="A345" s="76"/>
      <c r="B345" s="76"/>
      <c r="C345" s="76"/>
      <c r="D345" s="76"/>
      <c r="E345" s="76"/>
      <c r="F345" s="69"/>
      <c r="G345" s="69" t="s">
        <v>7279</v>
      </c>
      <c r="H345" s="69"/>
      <c r="I345" s="74">
        <v>60000</v>
      </c>
      <c r="J345" s="69"/>
      <c r="K345" s="69" t="s">
        <v>1163</v>
      </c>
      <c r="L345" s="167" t="s">
        <v>1063</v>
      </c>
      <c r="M345" s="69" t="s">
        <v>1063</v>
      </c>
      <c r="N345" s="80" t="s">
        <v>7280</v>
      </c>
      <c r="O345" s="75"/>
      <c r="P345" s="69"/>
      <c r="Q345" s="126" t="s">
        <v>7260</v>
      </c>
      <c r="R345" s="119"/>
      <c r="S345" s="76"/>
      <c r="T345" s="76"/>
      <c r="U345" s="76"/>
      <c r="V345" s="76"/>
      <c r="W345" s="76"/>
      <c r="X345" s="76" t="s">
        <v>940</v>
      </c>
      <c r="Y345" s="121"/>
      <c r="Z345" s="639">
        <f t="shared" si="10"/>
        <v>4200</v>
      </c>
      <c r="AA345" s="74">
        <f t="shared" si="11"/>
        <v>64200</v>
      </c>
    </row>
    <row r="346" spans="1:27" x14ac:dyDescent="0.35">
      <c r="A346" s="76"/>
      <c r="B346" s="76"/>
      <c r="C346" s="76"/>
      <c r="D346" s="76"/>
      <c r="E346" s="76"/>
      <c r="F346" s="69"/>
      <c r="G346" s="69" t="s">
        <v>7281</v>
      </c>
      <c r="H346" s="69"/>
      <c r="I346" s="74">
        <v>60000</v>
      </c>
      <c r="J346" s="69"/>
      <c r="K346" s="69" t="s">
        <v>1163</v>
      </c>
      <c r="L346" s="167" t="s">
        <v>1063</v>
      </c>
      <c r="M346" s="69" t="s">
        <v>1063</v>
      </c>
      <c r="N346" s="80" t="s">
        <v>7282</v>
      </c>
      <c r="O346" s="75"/>
      <c r="P346" s="69"/>
      <c r="Q346" s="126" t="s">
        <v>7260</v>
      </c>
      <c r="R346" s="119"/>
      <c r="S346" s="76"/>
      <c r="T346" s="76"/>
      <c r="U346" s="76"/>
      <c r="V346" s="76"/>
      <c r="W346" s="76"/>
      <c r="X346" s="76" t="s">
        <v>940</v>
      </c>
      <c r="Y346" s="121"/>
      <c r="Z346" s="639">
        <f t="shared" si="10"/>
        <v>4200</v>
      </c>
      <c r="AA346" s="74">
        <f t="shared" si="11"/>
        <v>64200</v>
      </c>
    </row>
    <row r="347" spans="1:27" x14ac:dyDescent="0.35">
      <c r="A347" s="76"/>
      <c r="B347" s="76"/>
      <c r="C347" s="76"/>
      <c r="D347" s="76"/>
      <c r="E347" s="76"/>
      <c r="F347" s="69"/>
      <c r="G347" s="69" t="s">
        <v>7283</v>
      </c>
      <c r="H347" s="69"/>
      <c r="I347" s="74">
        <v>60000</v>
      </c>
      <c r="J347" s="69"/>
      <c r="K347" s="69" t="s">
        <v>7245</v>
      </c>
      <c r="L347" s="167">
        <v>2015</v>
      </c>
      <c r="M347" s="69" t="s">
        <v>7258</v>
      </c>
      <c r="N347" s="80" t="s">
        <v>7284</v>
      </c>
      <c r="O347" s="75"/>
      <c r="P347" s="69"/>
      <c r="Q347" s="126" t="s">
        <v>7260</v>
      </c>
      <c r="R347" s="75"/>
      <c r="S347" s="76"/>
      <c r="T347" s="76"/>
      <c r="U347" s="76"/>
      <c r="V347" s="76"/>
      <c r="W347" s="76"/>
      <c r="X347" s="76" t="s">
        <v>940</v>
      </c>
      <c r="Y347" s="121"/>
      <c r="Z347" s="639">
        <f t="shared" si="10"/>
        <v>4200</v>
      </c>
      <c r="AA347" s="74">
        <f t="shared" si="11"/>
        <v>64200</v>
      </c>
    </row>
    <row r="348" spans="1:27" x14ac:dyDescent="0.35">
      <c r="A348" s="76"/>
      <c r="B348" s="76"/>
      <c r="C348" s="76"/>
      <c r="D348" s="76"/>
      <c r="E348" s="76"/>
      <c r="F348" s="69"/>
      <c r="G348" s="69" t="s">
        <v>7285</v>
      </c>
      <c r="H348" s="69"/>
      <c r="I348" s="74">
        <v>60000</v>
      </c>
      <c r="J348" s="69"/>
      <c r="K348" s="69" t="s">
        <v>7245</v>
      </c>
      <c r="L348" s="167">
        <v>2015</v>
      </c>
      <c r="M348" s="69" t="s">
        <v>7258</v>
      </c>
      <c r="N348" s="80" t="s">
        <v>7286</v>
      </c>
      <c r="O348" s="75"/>
      <c r="P348" s="69"/>
      <c r="Q348" s="126" t="s">
        <v>7260</v>
      </c>
      <c r="R348" s="75"/>
      <c r="S348" s="76"/>
      <c r="T348" s="76"/>
      <c r="U348" s="76"/>
      <c r="V348" s="76"/>
      <c r="W348" s="76"/>
      <c r="X348" s="76" t="s">
        <v>940</v>
      </c>
      <c r="Y348" s="121"/>
      <c r="Z348" s="639">
        <f t="shared" si="10"/>
        <v>4200</v>
      </c>
      <c r="AA348" s="74">
        <f t="shared" si="11"/>
        <v>64200</v>
      </c>
    </row>
    <row r="349" spans="1:27" x14ac:dyDescent="0.35">
      <c r="A349" s="76"/>
      <c r="B349" s="76"/>
      <c r="C349" s="76"/>
      <c r="D349" s="76"/>
      <c r="E349" s="76"/>
      <c r="F349" s="69"/>
      <c r="G349" s="69" t="s">
        <v>7287</v>
      </c>
      <c r="H349" s="69"/>
      <c r="I349" s="74">
        <v>60000</v>
      </c>
      <c r="J349" s="69"/>
      <c r="K349" s="69" t="s">
        <v>7245</v>
      </c>
      <c r="L349" s="167">
        <v>2015</v>
      </c>
      <c r="M349" s="69" t="s">
        <v>7258</v>
      </c>
      <c r="N349" s="80" t="s">
        <v>7288</v>
      </c>
      <c r="O349" s="75"/>
      <c r="P349" s="69"/>
      <c r="Q349" s="126" t="s">
        <v>7260</v>
      </c>
      <c r="R349" s="75"/>
      <c r="S349" s="76"/>
      <c r="T349" s="76"/>
      <c r="U349" s="76"/>
      <c r="V349" s="76"/>
      <c r="W349" s="76"/>
      <c r="X349" s="76" t="s">
        <v>940</v>
      </c>
      <c r="Y349" s="121"/>
      <c r="Z349" s="639">
        <f t="shared" si="10"/>
        <v>4200</v>
      </c>
      <c r="AA349" s="74">
        <f t="shared" si="11"/>
        <v>64200</v>
      </c>
    </row>
    <row r="350" spans="1:27" x14ac:dyDescent="0.35">
      <c r="A350" s="76"/>
      <c r="B350" s="76"/>
      <c r="C350" s="76"/>
      <c r="D350" s="76"/>
      <c r="E350" s="76"/>
      <c r="F350" s="69"/>
      <c r="G350" s="86" t="s">
        <v>994</v>
      </c>
      <c r="H350" s="86"/>
      <c r="I350" s="87">
        <f>SUM(I335:I349)</f>
        <v>900000</v>
      </c>
      <c r="J350" s="69"/>
      <c r="K350" s="69"/>
      <c r="L350" s="167"/>
      <c r="M350" s="69"/>
      <c r="N350" s="80"/>
      <c r="O350" s="75"/>
      <c r="P350" s="69"/>
      <c r="Q350" s="126"/>
      <c r="R350" s="75"/>
      <c r="S350" s="76"/>
      <c r="T350" s="76"/>
      <c r="U350" s="76"/>
      <c r="V350" s="76"/>
      <c r="W350" s="76"/>
      <c r="X350" s="76"/>
      <c r="Y350" s="121"/>
      <c r="Z350" s="639">
        <f t="shared" si="10"/>
        <v>63000.000000000007</v>
      </c>
      <c r="AA350" s="87">
        <f t="shared" si="11"/>
        <v>963000</v>
      </c>
    </row>
    <row r="351" spans="1:27" x14ac:dyDescent="0.35">
      <c r="A351" s="64"/>
      <c r="B351" s="64"/>
      <c r="C351" s="64"/>
      <c r="D351" s="64"/>
      <c r="E351" s="64"/>
      <c r="F351" s="66"/>
      <c r="G351" s="66" t="s">
        <v>2692</v>
      </c>
      <c r="H351" s="64"/>
      <c r="I351" s="67"/>
      <c r="J351" s="64"/>
      <c r="K351" s="64"/>
      <c r="L351" s="159"/>
      <c r="M351" s="64"/>
      <c r="N351" s="127"/>
      <c r="O351" s="68"/>
      <c r="P351" s="64"/>
      <c r="Q351" s="125"/>
      <c r="R351" s="68"/>
      <c r="S351" s="64"/>
      <c r="T351" s="64"/>
      <c r="U351" s="64"/>
      <c r="V351" s="64"/>
      <c r="W351" s="64"/>
      <c r="X351" s="64"/>
      <c r="Y351" s="115"/>
      <c r="Z351" s="639">
        <f t="shared" si="10"/>
        <v>0</v>
      </c>
      <c r="AA351" s="67">
        <f t="shared" si="11"/>
        <v>0</v>
      </c>
    </row>
    <row r="352" spans="1:27" x14ac:dyDescent="0.35">
      <c r="A352" s="76"/>
      <c r="B352" s="76"/>
      <c r="C352" s="76"/>
      <c r="D352" s="76"/>
      <c r="E352" s="76"/>
      <c r="F352" s="76"/>
      <c r="G352" s="76" t="s">
        <v>7289</v>
      </c>
      <c r="H352" s="76"/>
      <c r="I352" s="118">
        <v>400000</v>
      </c>
      <c r="J352" s="76"/>
      <c r="K352" s="76" t="s">
        <v>1147</v>
      </c>
      <c r="L352" s="145">
        <v>2015</v>
      </c>
      <c r="M352" s="100" t="s">
        <v>7290</v>
      </c>
      <c r="N352" s="76" t="s">
        <v>7291</v>
      </c>
      <c r="O352" s="119"/>
      <c r="P352" s="76"/>
      <c r="Q352" s="122"/>
      <c r="R352" s="119"/>
      <c r="S352" s="76"/>
      <c r="T352" s="76"/>
      <c r="U352" s="76"/>
      <c r="V352" s="76"/>
      <c r="W352" s="76"/>
      <c r="X352" s="76"/>
      <c r="Y352" s="121"/>
      <c r="Z352" s="639">
        <f t="shared" si="10"/>
        <v>28000.000000000004</v>
      </c>
      <c r="AA352" s="118">
        <f t="shared" si="11"/>
        <v>428000</v>
      </c>
    </row>
    <row r="353" spans="1:27" x14ac:dyDescent="0.35">
      <c r="A353" s="76"/>
      <c r="B353" s="76"/>
      <c r="C353" s="76"/>
      <c r="D353" s="76"/>
      <c r="E353" s="76"/>
      <c r="F353" s="76"/>
      <c r="G353" s="76" t="s">
        <v>7292</v>
      </c>
      <c r="H353" s="76"/>
      <c r="I353" s="118">
        <v>400000</v>
      </c>
      <c r="J353" s="76"/>
      <c r="K353" s="76" t="s">
        <v>1147</v>
      </c>
      <c r="L353" s="145">
        <v>2015</v>
      </c>
      <c r="M353" s="76" t="s">
        <v>7290</v>
      </c>
      <c r="N353" s="76" t="s">
        <v>7293</v>
      </c>
      <c r="O353" s="119"/>
      <c r="P353" s="76"/>
      <c r="Q353" s="122"/>
      <c r="R353" s="119"/>
      <c r="S353" s="76"/>
      <c r="T353" s="76"/>
      <c r="U353" s="76"/>
      <c r="V353" s="76"/>
      <c r="W353" s="76"/>
      <c r="X353" s="76"/>
      <c r="Y353" s="121"/>
      <c r="Z353" s="639">
        <f t="shared" si="10"/>
        <v>28000.000000000004</v>
      </c>
      <c r="AA353" s="118">
        <f t="shared" si="11"/>
        <v>428000</v>
      </c>
    </row>
    <row r="354" spans="1:27" x14ac:dyDescent="0.35">
      <c r="A354" s="76"/>
      <c r="B354" s="76"/>
      <c r="C354" s="76"/>
      <c r="D354" s="76"/>
      <c r="E354" s="76"/>
      <c r="F354" s="76"/>
      <c r="G354" s="76" t="s">
        <v>7294</v>
      </c>
      <c r="H354" s="76"/>
      <c r="I354" s="118">
        <v>400000</v>
      </c>
      <c r="J354" s="76"/>
      <c r="K354" s="76" t="s">
        <v>1147</v>
      </c>
      <c r="L354" s="145">
        <v>2015</v>
      </c>
      <c r="M354" s="76" t="s">
        <v>7290</v>
      </c>
      <c r="N354" s="76" t="s">
        <v>7295</v>
      </c>
      <c r="O354" s="119"/>
      <c r="P354" s="76"/>
      <c r="Q354" s="122"/>
      <c r="R354" s="119"/>
      <c r="S354" s="76"/>
      <c r="T354" s="76"/>
      <c r="U354" s="76"/>
      <c r="V354" s="76"/>
      <c r="W354" s="76"/>
      <c r="X354" s="76"/>
      <c r="Y354" s="121"/>
      <c r="Z354" s="639">
        <f t="shared" si="10"/>
        <v>28000.000000000004</v>
      </c>
      <c r="AA354" s="118">
        <f t="shared" si="11"/>
        <v>428000</v>
      </c>
    </row>
    <row r="355" spans="1:27" x14ac:dyDescent="0.35">
      <c r="A355" s="76"/>
      <c r="B355" s="76"/>
      <c r="C355" s="76"/>
      <c r="D355" s="76"/>
      <c r="E355" s="76"/>
      <c r="F355" s="76"/>
      <c r="G355" s="76" t="s">
        <v>7296</v>
      </c>
      <c r="H355" s="76"/>
      <c r="I355" s="118">
        <v>400000</v>
      </c>
      <c r="J355" s="76"/>
      <c r="K355" s="76" t="s">
        <v>1147</v>
      </c>
      <c r="L355" s="145">
        <v>2015</v>
      </c>
      <c r="M355" s="76" t="s">
        <v>7290</v>
      </c>
      <c r="N355" s="76" t="s">
        <v>7297</v>
      </c>
      <c r="O355" s="119"/>
      <c r="P355" s="76"/>
      <c r="Q355" s="122"/>
      <c r="R355" s="119"/>
      <c r="S355" s="76"/>
      <c r="T355" s="76"/>
      <c r="U355" s="76"/>
      <c r="V355" s="76"/>
      <c r="W355" s="76"/>
      <c r="X355" s="76"/>
      <c r="Y355" s="121"/>
      <c r="Z355" s="639">
        <f t="shared" si="10"/>
        <v>28000.000000000004</v>
      </c>
      <c r="AA355" s="118">
        <f t="shared" si="11"/>
        <v>428000</v>
      </c>
    </row>
    <row r="356" spans="1:27" x14ac:dyDescent="0.35">
      <c r="A356" s="76"/>
      <c r="B356" s="76"/>
      <c r="C356" s="76"/>
      <c r="D356" s="76"/>
      <c r="E356" s="76"/>
      <c r="F356" s="76"/>
      <c r="G356" s="76" t="s">
        <v>7298</v>
      </c>
      <c r="H356" s="76"/>
      <c r="I356" s="118">
        <v>400000</v>
      </c>
      <c r="J356" s="76"/>
      <c r="K356" s="76" t="s">
        <v>1147</v>
      </c>
      <c r="L356" s="145">
        <v>2015</v>
      </c>
      <c r="M356" s="76" t="s">
        <v>7290</v>
      </c>
      <c r="N356" s="76" t="s">
        <v>7299</v>
      </c>
      <c r="O356" s="119"/>
      <c r="P356" s="76"/>
      <c r="Q356" s="122"/>
      <c r="R356" s="119"/>
      <c r="S356" s="76"/>
      <c r="T356" s="76"/>
      <c r="U356" s="76"/>
      <c r="V356" s="76"/>
      <c r="W356" s="76"/>
      <c r="X356" s="76"/>
      <c r="Y356" s="121"/>
      <c r="Z356" s="639">
        <f t="shared" si="10"/>
        <v>28000.000000000004</v>
      </c>
      <c r="AA356" s="118">
        <f t="shared" si="11"/>
        <v>428000</v>
      </c>
    </row>
    <row r="357" spans="1:27" x14ac:dyDescent="0.35">
      <c r="A357" s="76"/>
      <c r="B357" s="76"/>
      <c r="C357" s="76"/>
      <c r="D357" s="76"/>
      <c r="E357" s="76"/>
      <c r="F357" s="76"/>
      <c r="G357" s="76" t="s">
        <v>7300</v>
      </c>
      <c r="H357" s="76"/>
      <c r="I357" s="118">
        <v>400000</v>
      </c>
      <c r="J357" s="76"/>
      <c r="K357" s="76" t="s">
        <v>1147</v>
      </c>
      <c r="L357" s="145">
        <v>2015</v>
      </c>
      <c r="M357" s="76" t="s">
        <v>7290</v>
      </c>
      <c r="N357" s="76" t="s">
        <v>7301</v>
      </c>
      <c r="O357" s="119"/>
      <c r="P357" s="76"/>
      <c r="Q357" s="122"/>
      <c r="R357" s="119"/>
      <c r="S357" s="76"/>
      <c r="T357" s="76"/>
      <c r="U357" s="76"/>
      <c r="V357" s="76"/>
      <c r="W357" s="76"/>
      <c r="X357" s="76"/>
      <c r="Y357" s="121"/>
      <c r="Z357" s="639">
        <f t="shared" si="10"/>
        <v>28000.000000000004</v>
      </c>
      <c r="AA357" s="118">
        <f t="shared" si="11"/>
        <v>428000</v>
      </c>
    </row>
    <row r="358" spans="1:27" x14ac:dyDescent="0.35">
      <c r="A358" s="76"/>
      <c r="B358" s="76"/>
      <c r="C358" s="76"/>
      <c r="D358" s="76"/>
      <c r="E358" s="76"/>
      <c r="F358" s="76"/>
      <c r="G358" s="76" t="s">
        <v>7302</v>
      </c>
      <c r="H358" s="76"/>
      <c r="I358" s="118">
        <v>400000</v>
      </c>
      <c r="J358" s="76"/>
      <c r="K358" s="76" t="s">
        <v>1147</v>
      </c>
      <c r="L358" s="145">
        <v>2015</v>
      </c>
      <c r="M358" s="76" t="s">
        <v>7290</v>
      </c>
      <c r="N358" s="76" t="s">
        <v>7303</v>
      </c>
      <c r="O358" s="119"/>
      <c r="P358" s="76"/>
      <c r="Q358" s="122"/>
      <c r="R358" s="119"/>
      <c r="S358" s="76"/>
      <c r="T358" s="76"/>
      <c r="U358" s="76"/>
      <c r="V358" s="76"/>
      <c r="W358" s="76"/>
      <c r="X358" s="76"/>
      <c r="Y358" s="121"/>
      <c r="Z358" s="639">
        <f t="shared" si="10"/>
        <v>28000.000000000004</v>
      </c>
      <c r="AA358" s="118">
        <f t="shared" si="11"/>
        <v>428000</v>
      </c>
    </row>
    <row r="359" spans="1:27" x14ac:dyDescent="0.35">
      <c r="A359" s="76"/>
      <c r="B359" s="76"/>
      <c r="C359" s="76"/>
      <c r="D359" s="76"/>
      <c r="E359" s="76"/>
      <c r="F359" s="76"/>
      <c r="G359" s="76" t="s">
        <v>7304</v>
      </c>
      <c r="H359" s="76"/>
      <c r="I359" s="118">
        <v>400000</v>
      </c>
      <c r="J359" s="76"/>
      <c r="K359" s="76" t="s">
        <v>1147</v>
      </c>
      <c r="L359" s="145">
        <v>2015</v>
      </c>
      <c r="M359" s="76" t="s">
        <v>7290</v>
      </c>
      <c r="N359" s="76" t="s">
        <v>7305</v>
      </c>
      <c r="O359" s="119"/>
      <c r="P359" s="76"/>
      <c r="Q359" s="122"/>
      <c r="R359" s="119"/>
      <c r="S359" s="76"/>
      <c r="T359" s="76"/>
      <c r="U359" s="76"/>
      <c r="V359" s="76"/>
      <c r="W359" s="76"/>
      <c r="X359" s="76"/>
      <c r="Y359" s="121"/>
      <c r="Z359" s="639">
        <f t="shared" si="10"/>
        <v>28000.000000000004</v>
      </c>
      <c r="AA359" s="118">
        <f t="shared" si="11"/>
        <v>428000</v>
      </c>
    </row>
    <row r="360" spans="1:27" x14ac:dyDescent="0.35">
      <c r="A360" s="76"/>
      <c r="B360" s="76"/>
      <c r="C360" s="76"/>
      <c r="D360" s="76"/>
      <c r="E360" s="76"/>
      <c r="F360" s="76"/>
      <c r="G360" s="76" t="s">
        <v>7306</v>
      </c>
      <c r="H360" s="76"/>
      <c r="I360" s="118">
        <v>100000</v>
      </c>
      <c r="J360" s="76"/>
      <c r="K360" s="76" t="s">
        <v>7307</v>
      </c>
      <c r="L360" s="145" t="s">
        <v>980</v>
      </c>
      <c r="M360" s="145" t="s">
        <v>980</v>
      </c>
      <c r="N360" s="145" t="s">
        <v>980</v>
      </c>
      <c r="O360" s="119"/>
      <c r="P360" s="76"/>
      <c r="Q360" s="122"/>
      <c r="R360" s="119"/>
      <c r="S360" s="76"/>
      <c r="T360" s="76"/>
      <c r="U360" s="76"/>
      <c r="V360" s="76"/>
      <c r="W360" s="76"/>
      <c r="X360" s="76"/>
      <c r="Y360" s="121"/>
      <c r="Z360" s="639">
        <f t="shared" si="10"/>
        <v>7000.0000000000009</v>
      </c>
      <c r="AA360" s="118">
        <f t="shared" si="11"/>
        <v>107000</v>
      </c>
    </row>
    <row r="361" spans="1:27" x14ac:dyDescent="0.35">
      <c r="A361" s="76"/>
      <c r="B361" s="76"/>
      <c r="C361" s="76"/>
      <c r="D361" s="76"/>
      <c r="E361" s="76"/>
      <c r="F361" s="76"/>
      <c r="G361" s="76" t="s">
        <v>7308</v>
      </c>
      <c r="H361" s="76"/>
      <c r="I361" s="118">
        <v>100000</v>
      </c>
      <c r="J361" s="76"/>
      <c r="K361" s="76" t="s">
        <v>7307</v>
      </c>
      <c r="L361" s="145" t="s">
        <v>980</v>
      </c>
      <c r="M361" s="145" t="s">
        <v>980</v>
      </c>
      <c r="N361" s="145" t="s">
        <v>980</v>
      </c>
      <c r="O361" s="119"/>
      <c r="P361" s="76"/>
      <c r="Q361" s="122"/>
      <c r="R361" s="119"/>
      <c r="S361" s="76"/>
      <c r="T361" s="76"/>
      <c r="U361" s="76"/>
      <c r="V361" s="76"/>
      <c r="W361" s="76"/>
      <c r="X361" s="76"/>
      <c r="Y361" s="121"/>
      <c r="Z361" s="639">
        <f t="shared" si="10"/>
        <v>7000.0000000000009</v>
      </c>
      <c r="AA361" s="118">
        <f t="shared" si="11"/>
        <v>107000</v>
      </c>
    </row>
    <row r="362" spans="1:27" x14ac:dyDescent="0.35">
      <c r="A362" s="76"/>
      <c r="B362" s="76"/>
      <c r="C362" s="76"/>
      <c r="D362" s="76"/>
      <c r="E362" s="76"/>
      <c r="F362" s="76"/>
      <c r="G362" s="76" t="s">
        <v>7309</v>
      </c>
      <c r="H362" s="76"/>
      <c r="I362" s="118">
        <v>100000</v>
      </c>
      <c r="J362" s="76"/>
      <c r="K362" s="76" t="s">
        <v>7310</v>
      </c>
      <c r="L362" s="145" t="s">
        <v>980</v>
      </c>
      <c r="M362" s="145" t="s">
        <v>980</v>
      </c>
      <c r="N362" s="145" t="s">
        <v>980</v>
      </c>
      <c r="O362" s="119"/>
      <c r="P362" s="76"/>
      <c r="Q362" s="122"/>
      <c r="R362" s="119"/>
      <c r="S362" s="76"/>
      <c r="T362" s="76"/>
      <c r="U362" s="76"/>
      <c r="V362" s="76"/>
      <c r="W362" s="76"/>
      <c r="X362" s="76"/>
      <c r="Y362" s="121"/>
      <c r="Z362" s="639">
        <f t="shared" si="10"/>
        <v>7000.0000000000009</v>
      </c>
      <c r="AA362" s="118">
        <f t="shared" si="11"/>
        <v>107000</v>
      </c>
    </row>
    <row r="363" spans="1:27" x14ac:dyDescent="0.35">
      <c r="A363" s="76"/>
      <c r="B363" s="76"/>
      <c r="C363" s="76"/>
      <c r="D363" s="76"/>
      <c r="E363" s="76"/>
      <c r="F363" s="69"/>
      <c r="G363" s="69" t="s">
        <v>7311</v>
      </c>
      <c r="H363" s="76"/>
      <c r="I363" s="118">
        <v>100000</v>
      </c>
      <c r="J363" s="76"/>
      <c r="K363" s="76" t="s">
        <v>7310</v>
      </c>
      <c r="L363" s="145" t="s">
        <v>980</v>
      </c>
      <c r="M363" s="145" t="s">
        <v>980</v>
      </c>
      <c r="N363" s="145" t="s">
        <v>980</v>
      </c>
      <c r="O363" s="119"/>
      <c r="P363" s="76"/>
      <c r="Q363" s="122"/>
      <c r="R363" s="119"/>
      <c r="S363" s="76"/>
      <c r="T363" s="76"/>
      <c r="U363" s="76"/>
      <c r="V363" s="76"/>
      <c r="W363" s="76"/>
      <c r="X363" s="76"/>
      <c r="Y363" s="121"/>
      <c r="Z363" s="639">
        <f t="shared" si="10"/>
        <v>7000.0000000000009</v>
      </c>
      <c r="AA363" s="118">
        <f t="shared" si="11"/>
        <v>107000</v>
      </c>
    </row>
    <row r="364" spans="1:27" x14ac:dyDescent="0.35">
      <c r="A364" s="76"/>
      <c r="B364" s="76"/>
      <c r="C364" s="76"/>
      <c r="D364" s="76"/>
      <c r="E364" s="76"/>
      <c r="F364" s="69"/>
      <c r="G364" s="69" t="s">
        <v>7312</v>
      </c>
      <c r="H364" s="76"/>
      <c r="I364" s="118">
        <v>100000</v>
      </c>
      <c r="J364" s="76"/>
      <c r="K364" s="76" t="s">
        <v>7310</v>
      </c>
      <c r="L364" s="145" t="s">
        <v>980</v>
      </c>
      <c r="M364" s="145" t="s">
        <v>980</v>
      </c>
      <c r="N364" s="145" t="s">
        <v>980</v>
      </c>
      <c r="O364" s="119"/>
      <c r="P364" s="76"/>
      <c r="Q364" s="122"/>
      <c r="R364" s="119"/>
      <c r="S364" s="76"/>
      <c r="T364" s="76"/>
      <c r="U364" s="76"/>
      <c r="V364" s="76"/>
      <c r="W364" s="76"/>
      <c r="X364" s="76"/>
      <c r="Y364" s="121"/>
      <c r="Z364" s="639">
        <f t="shared" si="10"/>
        <v>7000.0000000000009</v>
      </c>
      <c r="AA364" s="118">
        <f t="shared" si="11"/>
        <v>107000</v>
      </c>
    </row>
    <row r="365" spans="1:27" x14ac:dyDescent="0.35">
      <c r="A365" s="76"/>
      <c r="B365" s="76"/>
      <c r="C365" s="76"/>
      <c r="D365" s="76"/>
      <c r="E365" s="76"/>
      <c r="F365" s="69"/>
      <c r="G365" s="69" t="s">
        <v>7313</v>
      </c>
      <c r="H365" s="76"/>
      <c r="I365" s="118">
        <v>100000</v>
      </c>
      <c r="J365" s="76"/>
      <c r="K365" s="76" t="s">
        <v>7310</v>
      </c>
      <c r="L365" s="145" t="s">
        <v>980</v>
      </c>
      <c r="M365" s="145" t="s">
        <v>980</v>
      </c>
      <c r="N365" s="145" t="s">
        <v>980</v>
      </c>
      <c r="O365" s="119"/>
      <c r="P365" s="76"/>
      <c r="Q365" s="122"/>
      <c r="R365" s="119"/>
      <c r="S365" s="76"/>
      <c r="T365" s="76"/>
      <c r="U365" s="76"/>
      <c r="V365" s="76"/>
      <c r="W365" s="76"/>
      <c r="X365" s="76"/>
      <c r="Y365" s="121"/>
      <c r="Z365" s="639">
        <f t="shared" si="10"/>
        <v>7000.0000000000009</v>
      </c>
      <c r="AA365" s="118">
        <f t="shared" si="11"/>
        <v>107000</v>
      </c>
    </row>
    <row r="366" spans="1:27" x14ac:dyDescent="0.35">
      <c r="A366" s="76"/>
      <c r="B366" s="76"/>
      <c r="C366" s="76"/>
      <c r="D366" s="76"/>
      <c r="E366" s="76"/>
      <c r="F366" s="69"/>
      <c r="G366" s="69" t="s">
        <v>7314</v>
      </c>
      <c r="H366" s="76"/>
      <c r="I366" s="118">
        <v>100000</v>
      </c>
      <c r="J366" s="76"/>
      <c r="K366" s="76" t="s">
        <v>7310</v>
      </c>
      <c r="L366" s="145" t="s">
        <v>980</v>
      </c>
      <c r="M366" s="145" t="s">
        <v>980</v>
      </c>
      <c r="N366" s="145" t="s">
        <v>980</v>
      </c>
      <c r="O366" s="119"/>
      <c r="P366" s="76"/>
      <c r="Q366" s="122"/>
      <c r="R366" s="119"/>
      <c r="S366" s="76"/>
      <c r="T366" s="76"/>
      <c r="U366" s="76"/>
      <c r="V366" s="76"/>
      <c r="W366" s="76"/>
      <c r="X366" s="76"/>
      <c r="Y366" s="121"/>
      <c r="Z366" s="639">
        <f t="shared" si="10"/>
        <v>7000.0000000000009</v>
      </c>
      <c r="AA366" s="118">
        <f t="shared" si="11"/>
        <v>107000</v>
      </c>
    </row>
    <row r="367" spans="1:27" x14ac:dyDescent="0.35">
      <c r="A367" s="76"/>
      <c r="B367" s="76"/>
      <c r="C367" s="76"/>
      <c r="D367" s="76"/>
      <c r="E367" s="76"/>
      <c r="F367" s="69"/>
      <c r="G367" s="69" t="s">
        <v>7315</v>
      </c>
      <c r="H367" s="76"/>
      <c r="I367" s="118">
        <v>100000</v>
      </c>
      <c r="J367" s="76"/>
      <c r="K367" s="76" t="s">
        <v>7310</v>
      </c>
      <c r="L367" s="145" t="s">
        <v>980</v>
      </c>
      <c r="M367" s="145" t="s">
        <v>980</v>
      </c>
      <c r="N367" s="145" t="s">
        <v>980</v>
      </c>
      <c r="O367" s="119"/>
      <c r="P367" s="76"/>
      <c r="Q367" s="122"/>
      <c r="R367" s="119"/>
      <c r="S367" s="76"/>
      <c r="T367" s="76"/>
      <c r="U367" s="76"/>
      <c r="V367" s="76"/>
      <c r="W367" s="76"/>
      <c r="X367" s="76"/>
      <c r="Y367" s="121"/>
      <c r="Z367" s="639">
        <f t="shared" si="10"/>
        <v>7000.0000000000009</v>
      </c>
      <c r="AA367" s="118">
        <f t="shared" si="11"/>
        <v>107000</v>
      </c>
    </row>
    <row r="368" spans="1:27" x14ac:dyDescent="0.35">
      <c r="A368" s="76"/>
      <c r="B368" s="76"/>
      <c r="C368" s="76"/>
      <c r="D368" s="76"/>
      <c r="E368" s="76"/>
      <c r="F368" s="69"/>
      <c r="G368" s="69" t="s">
        <v>7316</v>
      </c>
      <c r="H368" s="76"/>
      <c r="I368" s="118">
        <v>100000</v>
      </c>
      <c r="J368" s="76"/>
      <c r="K368" s="76" t="s">
        <v>7310</v>
      </c>
      <c r="L368" s="145" t="s">
        <v>980</v>
      </c>
      <c r="M368" s="145" t="s">
        <v>980</v>
      </c>
      <c r="N368" s="145" t="s">
        <v>980</v>
      </c>
      <c r="O368" s="119"/>
      <c r="P368" s="76"/>
      <c r="Q368" s="122"/>
      <c r="R368" s="119"/>
      <c r="S368" s="76"/>
      <c r="T368" s="76"/>
      <c r="U368" s="76"/>
      <c r="V368" s="76"/>
      <c r="W368" s="76"/>
      <c r="X368" s="76"/>
      <c r="Y368" s="121"/>
      <c r="Z368" s="639">
        <f t="shared" si="10"/>
        <v>7000.0000000000009</v>
      </c>
      <c r="AA368" s="118">
        <f t="shared" si="11"/>
        <v>107000</v>
      </c>
    </row>
    <row r="369" spans="1:27" x14ac:dyDescent="0.35">
      <c r="A369" s="76"/>
      <c r="B369" s="76"/>
      <c r="C369" s="76"/>
      <c r="D369" s="76"/>
      <c r="E369" s="76"/>
      <c r="F369" s="69"/>
      <c r="G369" s="69" t="s">
        <v>7317</v>
      </c>
      <c r="H369" s="76"/>
      <c r="I369" s="118">
        <v>250000</v>
      </c>
      <c r="J369" s="76"/>
      <c r="K369" s="76" t="s">
        <v>980</v>
      </c>
      <c r="L369" s="145" t="s">
        <v>980</v>
      </c>
      <c r="M369" s="145" t="s">
        <v>980</v>
      </c>
      <c r="N369" s="145" t="s">
        <v>980</v>
      </c>
      <c r="O369" s="119"/>
      <c r="P369" s="76"/>
      <c r="Q369" s="122"/>
      <c r="R369" s="119"/>
      <c r="S369" s="76"/>
      <c r="T369" s="76"/>
      <c r="U369" s="76"/>
      <c r="V369" s="76"/>
      <c r="W369" s="76"/>
      <c r="X369" s="76"/>
      <c r="Y369" s="121"/>
      <c r="Z369" s="639">
        <f t="shared" si="10"/>
        <v>17500</v>
      </c>
      <c r="AA369" s="118">
        <f t="shared" si="11"/>
        <v>267500</v>
      </c>
    </row>
    <row r="370" spans="1:27" x14ac:dyDescent="0.35">
      <c r="A370" s="76"/>
      <c r="B370" s="76"/>
      <c r="C370" s="76"/>
      <c r="D370" s="76"/>
      <c r="E370" s="76"/>
      <c r="F370" s="69"/>
      <c r="G370" s="69" t="s">
        <v>7318</v>
      </c>
      <c r="H370" s="76"/>
      <c r="I370" s="118">
        <v>100000</v>
      </c>
      <c r="J370" s="76"/>
      <c r="K370" s="76" t="s">
        <v>7319</v>
      </c>
      <c r="L370" s="145" t="s">
        <v>1063</v>
      </c>
      <c r="M370" s="145" t="s">
        <v>7320</v>
      </c>
      <c r="N370" s="145" t="s">
        <v>1063</v>
      </c>
      <c r="O370" s="119"/>
      <c r="P370" s="76"/>
      <c r="Q370" s="122"/>
      <c r="R370" s="119"/>
      <c r="S370" s="76"/>
      <c r="T370" s="76"/>
      <c r="U370" s="76"/>
      <c r="V370" s="76"/>
      <c r="W370" s="76"/>
      <c r="X370" s="76"/>
      <c r="Y370" s="121"/>
      <c r="Z370" s="639">
        <f t="shared" si="10"/>
        <v>7000.0000000000009</v>
      </c>
      <c r="AA370" s="118">
        <f t="shared" si="11"/>
        <v>107000</v>
      </c>
    </row>
    <row r="371" spans="1:27" x14ac:dyDescent="0.35">
      <c r="A371" s="76"/>
      <c r="B371" s="76"/>
      <c r="C371" s="76"/>
      <c r="D371" s="76"/>
      <c r="E371" s="76"/>
      <c r="F371" s="69"/>
      <c r="G371" s="86" t="s">
        <v>994</v>
      </c>
      <c r="H371" s="123"/>
      <c r="I371" s="124">
        <f>SUM(I352:I370)</f>
        <v>4450000</v>
      </c>
      <c r="J371" s="76"/>
      <c r="K371" s="76"/>
      <c r="L371" s="145"/>
      <c r="M371" s="145"/>
      <c r="N371" s="145"/>
      <c r="O371" s="119"/>
      <c r="P371" s="76"/>
      <c r="Q371" s="122"/>
      <c r="R371" s="119"/>
      <c r="S371" s="76"/>
      <c r="T371" s="76"/>
      <c r="U371" s="76"/>
      <c r="V371" s="76"/>
      <c r="W371" s="76"/>
      <c r="X371" s="76"/>
      <c r="Y371" s="121"/>
      <c r="Z371" s="639">
        <f t="shared" si="10"/>
        <v>311500.00000000006</v>
      </c>
      <c r="AA371" s="124">
        <f t="shared" si="11"/>
        <v>4761500</v>
      </c>
    </row>
    <row r="372" spans="1:27" x14ac:dyDescent="0.35">
      <c r="A372" s="64"/>
      <c r="B372" s="64"/>
      <c r="C372" s="64"/>
      <c r="D372" s="64"/>
      <c r="E372" s="64"/>
      <c r="F372" s="66"/>
      <c r="G372" s="66" t="s">
        <v>1860</v>
      </c>
      <c r="H372" s="64"/>
      <c r="I372" s="67"/>
      <c r="J372" s="64"/>
      <c r="K372" s="64"/>
      <c r="L372" s="159"/>
      <c r="M372" s="64"/>
      <c r="N372" s="68"/>
      <c r="O372" s="68"/>
      <c r="P372" s="64"/>
      <c r="Q372" s="125"/>
      <c r="R372" s="68"/>
      <c r="S372" s="64"/>
      <c r="T372" s="64"/>
      <c r="U372" s="64"/>
      <c r="V372" s="64"/>
      <c r="W372" s="64"/>
      <c r="X372" s="64"/>
      <c r="Y372" s="115"/>
      <c r="Z372" s="639">
        <f t="shared" si="10"/>
        <v>0</v>
      </c>
      <c r="AA372" s="67">
        <f t="shared" si="11"/>
        <v>0</v>
      </c>
    </row>
    <row r="373" spans="1:27" x14ac:dyDescent="0.35">
      <c r="A373" s="76"/>
      <c r="B373" s="76"/>
      <c r="C373" s="76"/>
      <c r="D373" s="76"/>
      <c r="E373" s="76"/>
      <c r="F373" s="117"/>
      <c r="G373" s="117" t="s">
        <v>7321</v>
      </c>
      <c r="H373" s="76"/>
      <c r="I373" s="118">
        <v>2500000</v>
      </c>
      <c r="J373" s="76"/>
      <c r="K373" s="76" t="s">
        <v>4084</v>
      </c>
      <c r="L373" s="145">
        <v>2014</v>
      </c>
      <c r="M373" s="76" t="s">
        <v>1063</v>
      </c>
      <c r="N373" s="117" t="s">
        <v>7322</v>
      </c>
      <c r="O373" s="155"/>
      <c r="P373" s="76"/>
      <c r="Q373" s="122"/>
      <c r="R373" s="119"/>
      <c r="S373" s="76"/>
      <c r="T373" s="76"/>
      <c r="U373" s="76"/>
      <c r="V373" s="76"/>
      <c r="W373" s="76"/>
      <c r="X373" s="76"/>
      <c r="Y373" s="121"/>
      <c r="Z373" s="639">
        <f t="shared" si="10"/>
        <v>175000.00000000003</v>
      </c>
      <c r="AA373" s="118">
        <f t="shared" si="11"/>
        <v>2675000</v>
      </c>
    </row>
    <row r="374" spans="1:27" x14ac:dyDescent="0.35">
      <c r="A374" s="76"/>
      <c r="B374" s="76"/>
      <c r="C374" s="76"/>
      <c r="D374" s="76"/>
      <c r="E374" s="76"/>
      <c r="F374" s="117"/>
      <c r="G374" s="117" t="s">
        <v>7323</v>
      </c>
      <c r="H374" s="76"/>
      <c r="I374" s="118">
        <v>2500000</v>
      </c>
      <c r="J374" s="76"/>
      <c r="K374" s="76" t="s">
        <v>4084</v>
      </c>
      <c r="L374" s="145">
        <v>2014</v>
      </c>
      <c r="M374" s="76" t="s">
        <v>1063</v>
      </c>
      <c r="N374" s="117" t="s">
        <v>7324</v>
      </c>
      <c r="O374" s="119"/>
      <c r="P374" s="76"/>
      <c r="Q374" s="76"/>
      <c r="R374" s="76"/>
      <c r="S374" s="76"/>
      <c r="T374" s="76"/>
      <c r="U374" s="76"/>
      <c r="V374" s="76"/>
      <c r="W374" s="76"/>
      <c r="X374" s="69"/>
      <c r="Y374" s="116"/>
      <c r="Z374" s="639">
        <f t="shared" si="10"/>
        <v>175000.00000000003</v>
      </c>
      <c r="AA374" s="118">
        <f t="shared" si="11"/>
        <v>2675000</v>
      </c>
    </row>
    <row r="375" spans="1:27" x14ac:dyDescent="0.35">
      <c r="A375" s="76"/>
      <c r="B375" s="76"/>
      <c r="C375" s="76"/>
      <c r="D375" s="76"/>
      <c r="E375" s="76"/>
      <c r="F375" s="117"/>
      <c r="G375" s="117" t="s">
        <v>7325</v>
      </c>
      <c r="H375" s="76"/>
      <c r="I375" s="118">
        <v>2500000</v>
      </c>
      <c r="J375" s="76"/>
      <c r="K375" s="76" t="s">
        <v>4084</v>
      </c>
      <c r="L375" s="145">
        <v>2014</v>
      </c>
      <c r="M375" s="76" t="s">
        <v>1063</v>
      </c>
      <c r="N375" s="117" t="s">
        <v>7326</v>
      </c>
      <c r="O375" s="119"/>
      <c r="P375" s="76"/>
      <c r="Q375" s="76"/>
      <c r="R375" s="76"/>
      <c r="S375" s="76"/>
      <c r="T375" s="76"/>
      <c r="U375" s="76"/>
      <c r="V375" s="76"/>
      <c r="W375" s="76"/>
      <c r="X375" s="69"/>
      <c r="Y375" s="116"/>
      <c r="Z375" s="639">
        <f t="shared" si="10"/>
        <v>175000.00000000003</v>
      </c>
      <c r="AA375" s="118">
        <f t="shared" si="11"/>
        <v>2675000</v>
      </c>
    </row>
    <row r="376" spans="1:27" x14ac:dyDescent="0.35">
      <c r="A376" s="76"/>
      <c r="B376" s="76"/>
      <c r="C376" s="76"/>
      <c r="D376" s="76"/>
      <c r="E376" s="76"/>
      <c r="F376" s="117"/>
      <c r="G376" s="176" t="s">
        <v>994</v>
      </c>
      <c r="H376" s="123"/>
      <c r="I376" s="124">
        <f>SUM(I373:I375)</f>
        <v>7500000</v>
      </c>
      <c r="J376" s="76"/>
      <c r="K376" s="76"/>
      <c r="L376" s="145"/>
      <c r="M376" s="76"/>
      <c r="N376" s="117"/>
      <c r="O376" s="119"/>
      <c r="P376" s="76"/>
      <c r="Q376" s="76"/>
      <c r="R376" s="76"/>
      <c r="S376" s="76"/>
      <c r="T376" s="76"/>
      <c r="U376" s="76"/>
      <c r="V376" s="76"/>
      <c r="W376" s="76"/>
      <c r="X376" s="69"/>
      <c r="Y376" s="116"/>
      <c r="Z376" s="639">
        <f t="shared" si="10"/>
        <v>525000</v>
      </c>
      <c r="AA376" s="124">
        <f t="shared" si="11"/>
        <v>8025000</v>
      </c>
    </row>
    <row r="377" spans="1:27" x14ac:dyDescent="0.35">
      <c r="A377" s="64"/>
      <c r="B377" s="64"/>
      <c r="C377" s="64"/>
      <c r="D377" s="64"/>
      <c r="E377" s="64"/>
      <c r="F377" s="96"/>
      <c r="G377" s="96" t="s">
        <v>7327</v>
      </c>
      <c r="H377" s="64"/>
      <c r="I377" s="67"/>
      <c r="J377" s="64"/>
      <c r="K377" s="64"/>
      <c r="L377" s="159"/>
      <c r="M377" s="180"/>
      <c r="N377" s="68"/>
      <c r="O377" s="68"/>
      <c r="P377" s="64"/>
      <c r="Q377" s="64"/>
      <c r="R377" s="64"/>
      <c r="S377" s="64"/>
      <c r="T377" s="64"/>
      <c r="U377" s="64"/>
      <c r="V377" s="64"/>
      <c r="W377" s="64"/>
      <c r="X377" s="64"/>
      <c r="Y377" s="115"/>
      <c r="Z377" s="639">
        <f t="shared" si="10"/>
        <v>0</v>
      </c>
      <c r="AA377" s="67">
        <f t="shared" si="11"/>
        <v>0</v>
      </c>
    </row>
    <row r="378" spans="1:27" x14ac:dyDescent="0.35">
      <c r="A378" s="76"/>
      <c r="B378" s="76"/>
      <c r="C378" s="76"/>
      <c r="D378" s="76"/>
      <c r="E378" s="76"/>
      <c r="F378" s="117"/>
      <c r="G378" s="117" t="s">
        <v>7328</v>
      </c>
      <c r="H378" s="76"/>
      <c r="I378" s="118">
        <v>500000</v>
      </c>
      <c r="J378" s="76"/>
      <c r="K378" s="76" t="s">
        <v>212</v>
      </c>
      <c r="L378" s="145" t="s">
        <v>1063</v>
      </c>
      <c r="M378" s="76" t="s">
        <v>7329</v>
      </c>
      <c r="N378" s="117" t="s">
        <v>7330</v>
      </c>
      <c r="O378" s="119"/>
      <c r="P378" s="76"/>
      <c r="Q378" s="76"/>
      <c r="R378" s="76"/>
      <c r="S378" s="76"/>
      <c r="T378" s="76"/>
      <c r="U378" s="76"/>
      <c r="V378" s="76"/>
      <c r="W378" s="76"/>
      <c r="X378" s="69"/>
      <c r="Y378" s="116"/>
      <c r="Z378" s="639">
        <f t="shared" si="10"/>
        <v>35000</v>
      </c>
      <c r="AA378" s="118">
        <f t="shared" si="11"/>
        <v>535000</v>
      </c>
    </row>
    <row r="379" spans="1:27" x14ac:dyDescent="0.35">
      <c r="A379" s="76"/>
      <c r="B379" s="76"/>
      <c r="C379" s="76"/>
      <c r="D379" s="76"/>
      <c r="E379" s="76"/>
      <c r="F379" s="117"/>
      <c r="G379" s="117" t="s">
        <v>7331</v>
      </c>
      <c r="H379" s="76"/>
      <c r="I379" s="118">
        <v>500000</v>
      </c>
      <c r="J379" s="76"/>
      <c r="K379" s="76" t="s">
        <v>212</v>
      </c>
      <c r="L379" s="145" t="s">
        <v>1063</v>
      </c>
      <c r="M379" s="76" t="s">
        <v>7329</v>
      </c>
      <c r="N379" s="117" t="s">
        <v>7332</v>
      </c>
      <c r="O379" s="119"/>
      <c r="P379" s="76"/>
      <c r="Q379" s="76"/>
      <c r="R379" s="76"/>
      <c r="S379" s="76"/>
      <c r="T379" s="76"/>
      <c r="U379" s="76"/>
      <c r="V379" s="76"/>
      <c r="W379" s="76"/>
      <c r="X379" s="69"/>
      <c r="Y379" s="116"/>
      <c r="Z379" s="639">
        <f t="shared" si="10"/>
        <v>35000</v>
      </c>
      <c r="AA379" s="118">
        <f t="shared" si="11"/>
        <v>535000</v>
      </c>
    </row>
    <row r="380" spans="1:27" x14ac:dyDescent="0.35">
      <c r="A380" s="76"/>
      <c r="B380" s="76"/>
      <c r="C380" s="76"/>
      <c r="D380" s="76"/>
      <c r="E380" s="76"/>
      <c r="F380" s="117"/>
      <c r="G380" s="117" t="s">
        <v>7333</v>
      </c>
      <c r="H380" s="76"/>
      <c r="I380" s="118">
        <v>500000</v>
      </c>
      <c r="J380" s="76"/>
      <c r="K380" s="76" t="s">
        <v>212</v>
      </c>
      <c r="L380" s="145" t="s">
        <v>1063</v>
      </c>
      <c r="M380" s="76" t="s">
        <v>7329</v>
      </c>
      <c r="N380" s="117" t="s">
        <v>7334</v>
      </c>
      <c r="O380" s="119"/>
      <c r="P380" s="76"/>
      <c r="Q380" s="76"/>
      <c r="R380" s="76"/>
      <c r="S380" s="76"/>
      <c r="T380" s="76"/>
      <c r="U380" s="76"/>
      <c r="V380" s="76"/>
      <c r="W380" s="76"/>
      <c r="X380" s="69"/>
      <c r="Y380" s="116"/>
      <c r="Z380" s="639">
        <f t="shared" si="10"/>
        <v>35000</v>
      </c>
      <c r="AA380" s="118">
        <f t="shared" si="11"/>
        <v>535000</v>
      </c>
    </row>
    <row r="381" spans="1:27" x14ac:dyDescent="0.35">
      <c r="A381" s="76"/>
      <c r="B381" s="76"/>
      <c r="C381" s="76"/>
      <c r="D381" s="76"/>
      <c r="E381" s="76"/>
      <c r="F381" s="117"/>
      <c r="G381" s="176" t="s">
        <v>994</v>
      </c>
      <c r="H381" s="123"/>
      <c r="I381" s="124">
        <f>SUM(I378:I380)</f>
        <v>1500000</v>
      </c>
      <c r="J381" s="76"/>
      <c r="K381" s="76"/>
      <c r="L381" s="145"/>
      <c r="M381" s="76"/>
      <c r="N381" s="117"/>
      <c r="O381" s="119"/>
      <c r="P381" s="76"/>
      <c r="Q381" s="76"/>
      <c r="R381" s="76"/>
      <c r="S381" s="76"/>
      <c r="T381" s="76"/>
      <c r="U381" s="76"/>
      <c r="V381" s="76"/>
      <c r="W381" s="76"/>
      <c r="X381" s="69"/>
      <c r="Y381" s="116"/>
      <c r="Z381" s="639">
        <f t="shared" si="10"/>
        <v>105000.00000000001</v>
      </c>
      <c r="AA381" s="124">
        <f t="shared" si="11"/>
        <v>1605000</v>
      </c>
    </row>
    <row r="382" spans="1:27" x14ac:dyDescent="0.35">
      <c r="A382" s="64"/>
      <c r="B382" s="64"/>
      <c r="C382" s="64"/>
      <c r="D382" s="64"/>
      <c r="E382" s="64"/>
      <c r="F382" s="66"/>
      <c r="G382" s="66" t="s">
        <v>1931</v>
      </c>
      <c r="H382" s="64"/>
      <c r="I382" s="67"/>
      <c r="J382" s="64"/>
      <c r="K382" s="64"/>
      <c r="L382" s="64"/>
      <c r="M382" s="64"/>
      <c r="N382" s="68"/>
      <c r="O382" s="68"/>
      <c r="P382" s="64"/>
      <c r="Q382" s="64"/>
      <c r="R382" s="68"/>
      <c r="S382" s="64"/>
      <c r="T382" s="64"/>
      <c r="U382" s="64"/>
      <c r="V382" s="64"/>
      <c r="W382" s="64"/>
      <c r="X382" s="64"/>
      <c r="Y382" s="115"/>
      <c r="Z382" s="639">
        <f t="shared" si="10"/>
        <v>0</v>
      </c>
      <c r="AA382" s="67">
        <f t="shared" si="11"/>
        <v>0</v>
      </c>
    </row>
    <row r="383" spans="1:27" s="102" customFormat="1" x14ac:dyDescent="0.35">
      <c r="A383" s="69"/>
      <c r="B383" s="69"/>
      <c r="C383" s="69"/>
      <c r="D383" s="69"/>
      <c r="E383" s="69"/>
      <c r="F383" s="117"/>
      <c r="G383" s="117" t="s">
        <v>7328</v>
      </c>
      <c r="H383" s="76"/>
      <c r="I383" s="118">
        <v>150000</v>
      </c>
      <c r="J383" s="76"/>
      <c r="K383" s="76" t="s">
        <v>212</v>
      </c>
      <c r="L383" s="145" t="s">
        <v>1063</v>
      </c>
      <c r="M383" s="76" t="s">
        <v>7329</v>
      </c>
      <c r="N383" s="117" t="s">
        <v>7330</v>
      </c>
      <c r="O383" s="75"/>
      <c r="P383" s="69"/>
      <c r="Q383" s="69"/>
      <c r="R383" s="75"/>
      <c r="S383" s="69"/>
      <c r="T383" s="69"/>
      <c r="U383" s="69"/>
      <c r="V383" s="69"/>
      <c r="W383" s="69"/>
      <c r="X383" s="69"/>
      <c r="Y383" s="116"/>
      <c r="Z383" s="639">
        <f t="shared" si="10"/>
        <v>10500.000000000002</v>
      </c>
      <c r="AA383" s="118">
        <f t="shared" si="11"/>
        <v>160500</v>
      </c>
    </row>
    <row r="384" spans="1:27" x14ac:dyDescent="0.35">
      <c r="A384" s="76"/>
      <c r="B384" s="76"/>
      <c r="C384" s="76"/>
      <c r="D384" s="76"/>
      <c r="E384" s="76"/>
      <c r="F384" s="117"/>
      <c r="G384" s="117" t="s">
        <v>7331</v>
      </c>
      <c r="H384" s="76"/>
      <c r="I384" s="118">
        <v>150000</v>
      </c>
      <c r="J384" s="76"/>
      <c r="K384" s="76" t="s">
        <v>212</v>
      </c>
      <c r="L384" s="145" t="s">
        <v>1063</v>
      </c>
      <c r="M384" s="76" t="s">
        <v>7329</v>
      </c>
      <c r="N384" s="117" t="s">
        <v>7332</v>
      </c>
      <c r="O384" s="119"/>
      <c r="P384" s="76"/>
      <c r="Q384" s="76"/>
      <c r="R384" s="119"/>
      <c r="S384" s="76"/>
      <c r="T384" s="76"/>
      <c r="U384" s="76"/>
      <c r="V384" s="76"/>
      <c r="W384" s="76"/>
      <c r="X384" s="76"/>
      <c r="Y384" s="121"/>
      <c r="Z384" s="639">
        <f t="shared" si="10"/>
        <v>10500.000000000002</v>
      </c>
      <c r="AA384" s="118">
        <f t="shared" si="11"/>
        <v>160500</v>
      </c>
    </row>
    <row r="385" spans="1:27" x14ac:dyDescent="0.35">
      <c r="A385" s="76"/>
      <c r="B385" s="76"/>
      <c r="C385" s="76"/>
      <c r="D385" s="76"/>
      <c r="E385" s="76"/>
      <c r="F385" s="117"/>
      <c r="G385" s="117" t="s">
        <v>7333</v>
      </c>
      <c r="H385" s="76"/>
      <c r="I385" s="118">
        <v>150000</v>
      </c>
      <c r="J385" s="76"/>
      <c r="K385" s="76" t="s">
        <v>212</v>
      </c>
      <c r="L385" s="145" t="s">
        <v>1063</v>
      </c>
      <c r="M385" s="76" t="s">
        <v>7329</v>
      </c>
      <c r="N385" s="117" t="s">
        <v>7334</v>
      </c>
      <c r="O385" s="119"/>
      <c r="P385" s="76"/>
      <c r="Q385" s="76"/>
      <c r="R385" s="119"/>
      <c r="S385" s="76"/>
      <c r="T385" s="76"/>
      <c r="U385" s="76"/>
      <c r="V385" s="76"/>
      <c r="W385" s="76"/>
      <c r="X385" s="76"/>
      <c r="Y385" s="121"/>
      <c r="Z385" s="639">
        <f t="shared" si="10"/>
        <v>10500.000000000002</v>
      </c>
      <c r="AA385" s="118">
        <f t="shared" si="11"/>
        <v>160500</v>
      </c>
    </row>
    <row r="386" spans="1:27" x14ac:dyDescent="0.35">
      <c r="A386" s="76"/>
      <c r="B386" s="76"/>
      <c r="C386" s="76"/>
      <c r="D386" s="76"/>
      <c r="E386" s="76"/>
      <c r="F386" s="76"/>
      <c r="G386" s="76" t="s">
        <v>7335</v>
      </c>
      <c r="H386" s="76"/>
      <c r="I386" s="118">
        <v>100000</v>
      </c>
      <c r="J386" s="76"/>
      <c r="K386" s="76" t="s">
        <v>7319</v>
      </c>
      <c r="L386" s="145" t="s">
        <v>1063</v>
      </c>
      <c r="M386" s="76" t="s">
        <v>3364</v>
      </c>
      <c r="N386" s="119">
        <v>1074131009</v>
      </c>
      <c r="O386" s="119"/>
      <c r="P386" s="76"/>
      <c r="Q386" s="76"/>
      <c r="R386" s="119"/>
      <c r="S386" s="76"/>
      <c r="T386" s="76"/>
      <c r="U386" s="76"/>
      <c r="V386" s="76"/>
      <c r="W386" s="76"/>
      <c r="X386" s="76"/>
      <c r="Y386" s="121"/>
      <c r="Z386" s="639">
        <f t="shared" si="10"/>
        <v>7000.0000000000009</v>
      </c>
      <c r="AA386" s="118">
        <f t="shared" si="11"/>
        <v>107000</v>
      </c>
    </row>
    <row r="387" spans="1:27" x14ac:dyDescent="0.35">
      <c r="A387" s="76"/>
      <c r="B387" s="76"/>
      <c r="C387" s="76"/>
      <c r="D387" s="76"/>
      <c r="E387" s="76"/>
      <c r="F387" s="76"/>
      <c r="G387" s="123" t="s">
        <v>994</v>
      </c>
      <c r="H387" s="123"/>
      <c r="I387" s="124">
        <f>SUM(I383:I386)</f>
        <v>550000</v>
      </c>
      <c r="J387" s="76"/>
      <c r="K387" s="76"/>
      <c r="L387" s="145"/>
      <c r="M387" s="76"/>
      <c r="N387" s="119"/>
      <c r="O387" s="119"/>
      <c r="P387" s="76"/>
      <c r="Q387" s="76"/>
      <c r="R387" s="119"/>
      <c r="S387" s="76"/>
      <c r="T387" s="76"/>
      <c r="U387" s="76"/>
      <c r="V387" s="76"/>
      <c r="W387" s="76"/>
      <c r="X387" s="76"/>
      <c r="Y387" s="121"/>
      <c r="Z387" s="639">
        <f t="shared" si="10"/>
        <v>38500.000000000007</v>
      </c>
      <c r="AA387" s="124">
        <f t="shared" si="11"/>
        <v>588500</v>
      </c>
    </row>
    <row r="388" spans="1:27" x14ac:dyDescent="0.35">
      <c r="A388" s="64"/>
      <c r="B388" s="64"/>
      <c r="C388" s="64"/>
      <c r="D388" s="64"/>
      <c r="E388" s="64"/>
      <c r="F388" s="66"/>
      <c r="G388" s="66" t="s">
        <v>1168</v>
      </c>
      <c r="H388" s="64"/>
      <c r="I388" s="67"/>
      <c r="J388" s="64"/>
      <c r="K388" s="64"/>
      <c r="L388" s="64"/>
      <c r="M388" s="64"/>
      <c r="N388" s="68"/>
      <c r="O388" s="68"/>
      <c r="P388" s="64"/>
      <c r="Q388" s="64"/>
      <c r="R388" s="68"/>
      <c r="S388" s="64"/>
      <c r="T388" s="64"/>
      <c r="U388" s="64"/>
      <c r="V388" s="64"/>
      <c r="W388" s="64"/>
      <c r="X388" s="64"/>
      <c r="Y388" s="115"/>
      <c r="Z388" s="639">
        <f t="shared" si="10"/>
        <v>0</v>
      </c>
      <c r="AA388" s="67">
        <f t="shared" si="11"/>
        <v>0</v>
      </c>
    </row>
    <row r="389" spans="1:27" x14ac:dyDescent="0.35">
      <c r="A389" s="76"/>
      <c r="B389" s="76"/>
      <c r="C389" s="76"/>
      <c r="D389" s="76"/>
      <c r="E389" s="76"/>
      <c r="F389" s="76"/>
      <c r="G389" s="76" t="s">
        <v>7336</v>
      </c>
      <c r="H389" s="76"/>
      <c r="I389" s="118">
        <v>60000</v>
      </c>
      <c r="J389" s="76"/>
      <c r="K389" s="76" t="s">
        <v>7337</v>
      </c>
      <c r="L389" s="76" t="s">
        <v>1063</v>
      </c>
      <c r="M389" s="76" t="s">
        <v>7338</v>
      </c>
      <c r="N389" s="119">
        <v>51263216</v>
      </c>
      <c r="O389" s="119"/>
      <c r="P389" s="76"/>
      <c r="Q389" s="76" t="s">
        <v>1071</v>
      </c>
      <c r="R389" s="119" t="s">
        <v>3823</v>
      </c>
      <c r="S389" s="76"/>
      <c r="T389" s="76"/>
      <c r="U389" s="76"/>
      <c r="V389" s="76"/>
      <c r="W389" s="76"/>
      <c r="X389" s="76"/>
      <c r="Y389" s="121" t="s">
        <v>1243</v>
      </c>
      <c r="Z389" s="639">
        <f t="shared" si="10"/>
        <v>4200</v>
      </c>
      <c r="AA389" s="118">
        <f t="shared" si="11"/>
        <v>64200</v>
      </c>
    </row>
    <row r="390" spans="1:27" x14ac:dyDescent="0.35">
      <c r="A390" s="76"/>
      <c r="B390" s="76"/>
      <c r="C390" s="76"/>
      <c r="D390" s="76"/>
      <c r="E390" s="76"/>
      <c r="F390" s="76"/>
      <c r="G390" s="76" t="s">
        <v>7339</v>
      </c>
      <c r="H390" s="76"/>
      <c r="I390" s="118">
        <v>60000</v>
      </c>
      <c r="J390" s="76"/>
      <c r="K390" s="76" t="s">
        <v>7337</v>
      </c>
      <c r="L390" s="76" t="s">
        <v>1063</v>
      </c>
      <c r="M390" s="76" t="s">
        <v>7338</v>
      </c>
      <c r="N390" s="119">
        <v>51263215</v>
      </c>
      <c r="O390" s="119"/>
      <c r="P390" s="76"/>
      <c r="Q390" s="76" t="s">
        <v>1071</v>
      </c>
      <c r="R390" s="119" t="s">
        <v>3823</v>
      </c>
      <c r="S390" s="76"/>
      <c r="T390" s="76"/>
      <c r="U390" s="76"/>
      <c r="V390" s="76"/>
      <c r="W390" s="76"/>
      <c r="X390" s="76"/>
      <c r="Y390" s="121" t="s">
        <v>1243</v>
      </c>
      <c r="Z390" s="639">
        <f t="shared" ref="Z390:Z453" si="12">I390*Z$4</f>
        <v>4200</v>
      </c>
      <c r="AA390" s="118">
        <f t="shared" ref="AA390:AA453" si="13">I390+Z390</f>
        <v>64200</v>
      </c>
    </row>
    <row r="391" spans="1:27" x14ac:dyDescent="0.35">
      <c r="A391" s="76"/>
      <c r="B391" s="76"/>
      <c r="C391" s="76"/>
      <c r="D391" s="76"/>
      <c r="E391" s="76"/>
      <c r="F391" s="76"/>
      <c r="G391" s="76" t="s">
        <v>7340</v>
      </c>
      <c r="H391" s="76"/>
      <c r="I391" s="118">
        <v>60000</v>
      </c>
      <c r="J391" s="76"/>
      <c r="K391" s="76" t="s">
        <v>7337</v>
      </c>
      <c r="L391" s="76" t="s">
        <v>1063</v>
      </c>
      <c r="M391" s="76" t="s">
        <v>7338</v>
      </c>
      <c r="N391" s="119">
        <v>51263213</v>
      </c>
      <c r="O391" s="119"/>
      <c r="P391" s="76"/>
      <c r="Q391" s="76" t="s">
        <v>1071</v>
      </c>
      <c r="R391" s="119" t="s">
        <v>3823</v>
      </c>
      <c r="S391" s="76"/>
      <c r="T391" s="76"/>
      <c r="U391" s="76"/>
      <c r="V391" s="76"/>
      <c r="W391" s="76"/>
      <c r="X391" s="76"/>
      <c r="Y391" s="121" t="s">
        <v>1243</v>
      </c>
      <c r="Z391" s="639">
        <f t="shared" si="12"/>
        <v>4200</v>
      </c>
      <c r="AA391" s="118">
        <f t="shared" si="13"/>
        <v>64200</v>
      </c>
    </row>
    <row r="392" spans="1:27" x14ac:dyDescent="0.35">
      <c r="A392" s="76"/>
      <c r="B392" s="76"/>
      <c r="C392" s="76"/>
      <c r="D392" s="76"/>
      <c r="E392" s="76"/>
      <c r="F392" s="76"/>
      <c r="G392" s="76" t="s">
        <v>7341</v>
      </c>
      <c r="H392" s="76"/>
      <c r="I392" s="118">
        <v>60000</v>
      </c>
      <c r="J392" s="76"/>
      <c r="K392" s="76" t="s">
        <v>7337</v>
      </c>
      <c r="L392" s="76" t="s">
        <v>1063</v>
      </c>
      <c r="M392" s="76" t="s">
        <v>7338</v>
      </c>
      <c r="N392" s="119">
        <v>51263214</v>
      </c>
      <c r="O392" s="119"/>
      <c r="P392" s="76"/>
      <c r="Q392" s="76" t="s">
        <v>1071</v>
      </c>
      <c r="R392" s="119" t="s">
        <v>3823</v>
      </c>
      <c r="S392" s="76"/>
      <c r="T392" s="76"/>
      <c r="U392" s="76"/>
      <c r="V392" s="76"/>
      <c r="W392" s="76"/>
      <c r="X392" s="76"/>
      <c r="Y392" s="121" t="s">
        <v>1243</v>
      </c>
      <c r="Z392" s="639">
        <f t="shared" si="12"/>
        <v>4200</v>
      </c>
      <c r="AA392" s="118">
        <f t="shared" si="13"/>
        <v>64200</v>
      </c>
    </row>
    <row r="393" spans="1:27" x14ac:dyDescent="0.35">
      <c r="A393" s="76"/>
      <c r="B393" s="76"/>
      <c r="C393" s="76"/>
      <c r="D393" s="76"/>
      <c r="E393" s="76"/>
      <c r="F393" s="76"/>
      <c r="G393" s="76" t="s">
        <v>7342</v>
      </c>
      <c r="H393" s="76"/>
      <c r="I393" s="118">
        <v>60000</v>
      </c>
      <c r="J393" s="76"/>
      <c r="K393" s="76" t="s">
        <v>7337</v>
      </c>
      <c r="L393" s="76" t="s">
        <v>1063</v>
      </c>
      <c r="M393" s="76" t="s">
        <v>7338</v>
      </c>
      <c r="N393" s="119">
        <v>51263217</v>
      </c>
      <c r="O393" s="119"/>
      <c r="P393" s="76"/>
      <c r="Q393" s="76" t="s">
        <v>1071</v>
      </c>
      <c r="R393" s="119" t="s">
        <v>3823</v>
      </c>
      <c r="S393" s="76"/>
      <c r="T393" s="76"/>
      <c r="U393" s="76"/>
      <c r="V393" s="76"/>
      <c r="W393" s="76"/>
      <c r="X393" s="76"/>
      <c r="Y393" s="121" t="s">
        <v>1243</v>
      </c>
      <c r="Z393" s="639">
        <f t="shared" si="12"/>
        <v>4200</v>
      </c>
      <c r="AA393" s="118">
        <f t="shared" si="13"/>
        <v>64200</v>
      </c>
    </row>
    <row r="394" spans="1:27" x14ac:dyDescent="0.35">
      <c r="A394" s="76"/>
      <c r="B394" s="76"/>
      <c r="C394" s="76"/>
      <c r="D394" s="76"/>
      <c r="E394" s="76"/>
      <c r="F394" s="76"/>
      <c r="G394" s="76" t="s">
        <v>7343</v>
      </c>
      <c r="H394" s="76"/>
      <c r="I394" s="118">
        <v>60000</v>
      </c>
      <c r="J394" s="76"/>
      <c r="K394" s="76" t="s">
        <v>7337</v>
      </c>
      <c r="L394" s="76" t="s">
        <v>1063</v>
      </c>
      <c r="M394" s="76" t="s">
        <v>7338</v>
      </c>
      <c r="N394" s="119">
        <v>51220052</v>
      </c>
      <c r="O394" s="119"/>
      <c r="P394" s="76"/>
      <c r="Q394" s="76" t="s">
        <v>1071</v>
      </c>
      <c r="R394" s="119" t="s">
        <v>3823</v>
      </c>
      <c r="S394" s="76"/>
      <c r="T394" s="76"/>
      <c r="U394" s="76"/>
      <c r="V394" s="76"/>
      <c r="W394" s="76"/>
      <c r="X394" s="76"/>
      <c r="Y394" s="121" t="s">
        <v>1243</v>
      </c>
      <c r="Z394" s="639">
        <f t="shared" si="12"/>
        <v>4200</v>
      </c>
      <c r="AA394" s="118">
        <f t="shared" si="13"/>
        <v>64200</v>
      </c>
    </row>
    <row r="395" spans="1:27" x14ac:dyDescent="0.35">
      <c r="A395" s="76"/>
      <c r="B395" s="76"/>
      <c r="C395" s="76"/>
      <c r="D395" s="76"/>
      <c r="E395" s="76"/>
      <c r="F395" s="76"/>
      <c r="G395" s="76" t="s">
        <v>7344</v>
      </c>
      <c r="H395" s="76"/>
      <c r="I395" s="118">
        <v>60000</v>
      </c>
      <c r="J395" s="76"/>
      <c r="K395" s="76" t="s">
        <v>7337</v>
      </c>
      <c r="L395" s="76" t="s">
        <v>1063</v>
      </c>
      <c r="M395" s="76" t="s">
        <v>7338</v>
      </c>
      <c r="N395" s="119">
        <v>51263212</v>
      </c>
      <c r="O395" s="119"/>
      <c r="P395" s="76"/>
      <c r="Q395" s="76" t="s">
        <v>1071</v>
      </c>
      <c r="R395" s="119" t="s">
        <v>3823</v>
      </c>
      <c r="S395" s="76"/>
      <c r="T395" s="76"/>
      <c r="U395" s="76"/>
      <c r="V395" s="76"/>
      <c r="W395" s="76"/>
      <c r="X395" s="76"/>
      <c r="Y395" s="121" t="s">
        <v>1243</v>
      </c>
      <c r="Z395" s="639">
        <f t="shared" si="12"/>
        <v>4200</v>
      </c>
      <c r="AA395" s="118">
        <f t="shared" si="13"/>
        <v>64200</v>
      </c>
    </row>
    <row r="396" spans="1:27" x14ac:dyDescent="0.35">
      <c r="A396" s="76"/>
      <c r="B396" s="76"/>
      <c r="C396" s="76"/>
      <c r="D396" s="76"/>
      <c r="E396" s="76"/>
      <c r="F396" s="76"/>
      <c r="G396" s="76" t="s">
        <v>7345</v>
      </c>
      <c r="H396" s="76"/>
      <c r="I396" s="118">
        <v>60000</v>
      </c>
      <c r="J396" s="76"/>
      <c r="K396" s="76" t="s">
        <v>7337</v>
      </c>
      <c r="L396" s="76" t="s">
        <v>1063</v>
      </c>
      <c r="M396" s="76" t="s">
        <v>7338</v>
      </c>
      <c r="N396" s="119">
        <v>51220053</v>
      </c>
      <c r="O396" s="119"/>
      <c r="P396" s="76"/>
      <c r="Q396" s="76" t="s">
        <v>1071</v>
      </c>
      <c r="R396" s="119" t="s">
        <v>3823</v>
      </c>
      <c r="S396" s="76"/>
      <c r="T396" s="76"/>
      <c r="U396" s="76"/>
      <c r="V396" s="76"/>
      <c r="W396" s="76"/>
      <c r="X396" s="76"/>
      <c r="Y396" s="121" t="s">
        <v>1243</v>
      </c>
      <c r="Z396" s="639">
        <f t="shared" si="12"/>
        <v>4200</v>
      </c>
      <c r="AA396" s="118">
        <f t="shared" si="13"/>
        <v>64200</v>
      </c>
    </row>
    <row r="397" spans="1:27" x14ac:dyDescent="0.35">
      <c r="A397" s="76"/>
      <c r="B397" s="76"/>
      <c r="C397" s="76"/>
      <c r="D397" s="76"/>
      <c r="E397" s="76"/>
      <c r="F397" s="117"/>
      <c r="G397" s="117" t="s">
        <v>7346</v>
      </c>
      <c r="H397" s="76"/>
      <c r="I397" s="118">
        <v>60000</v>
      </c>
      <c r="J397" s="76"/>
      <c r="K397" s="76" t="s">
        <v>1174</v>
      </c>
      <c r="L397" s="119">
        <v>2015</v>
      </c>
      <c r="M397" s="76" t="s">
        <v>7347</v>
      </c>
      <c r="N397" s="119" t="s">
        <v>7348</v>
      </c>
      <c r="O397" s="119"/>
      <c r="P397" s="76"/>
      <c r="Q397" s="76" t="s">
        <v>1175</v>
      </c>
      <c r="R397" s="119" t="s">
        <v>1176</v>
      </c>
      <c r="S397" s="76"/>
      <c r="T397" s="76"/>
      <c r="U397" s="76"/>
      <c r="V397" s="76"/>
      <c r="W397" s="76"/>
      <c r="X397" s="76"/>
      <c r="Y397" s="121"/>
      <c r="Z397" s="639">
        <f t="shared" si="12"/>
        <v>4200</v>
      </c>
      <c r="AA397" s="118">
        <f t="shared" si="13"/>
        <v>64200</v>
      </c>
    </row>
    <row r="398" spans="1:27" x14ac:dyDescent="0.35">
      <c r="A398" s="76"/>
      <c r="B398" s="76"/>
      <c r="C398" s="76"/>
      <c r="D398" s="76"/>
      <c r="E398" s="76"/>
      <c r="F398" s="117"/>
      <c r="G398" s="117" t="s">
        <v>7349</v>
      </c>
      <c r="H398" s="76"/>
      <c r="I398" s="118">
        <v>60000</v>
      </c>
      <c r="J398" s="76"/>
      <c r="K398" s="76" t="s">
        <v>1174</v>
      </c>
      <c r="L398" s="119">
        <v>2015</v>
      </c>
      <c r="M398" s="76" t="s">
        <v>7347</v>
      </c>
      <c r="N398" s="119" t="s">
        <v>7350</v>
      </c>
      <c r="O398" s="119"/>
      <c r="P398" s="76"/>
      <c r="Q398" s="76" t="s">
        <v>1175</v>
      </c>
      <c r="R398" s="119" t="s">
        <v>1176</v>
      </c>
      <c r="S398" s="76"/>
      <c r="T398" s="76"/>
      <c r="U398" s="76"/>
      <c r="V398" s="76"/>
      <c r="W398" s="76"/>
      <c r="X398" s="76"/>
      <c r="Y398" s="121"/>
      <c r="Z398" s="639">
        <f t="shared" si="12"/>
        <v>4200</v>
      </c>
      <c r="AA398" s="118">
        <f t="shared" si="13"/>
        <v>64200</v>
      </c>
    </row>
    <row r="399" spans="1:27" x14ac:dyDescent="0.35">
      <c r="A399" s="76"/>
      <c r="B399" s="76"/>
      <c r="C399" s="76"/>
      <c r="D399" s="76"/>
      <c r="E399" s="76"/>
      <c r="F399" s="117"/>
      <c r="G399" s="117" t="s">
        <v>7351</v>
      </c>
      <c r="H399" s="76"/>
      <c r="I399" s="118">
        <v>60000</v>
      </c>
      <c r="J399" s="76"/>
      <c r="K399" s="76" t="s">
        <v>1174</v>
      </c>
      <c r="L399" s="119">
        <v>2015</v>
      </c>
      <c r="M399" s="76" t="s">
        <v>7347</v>
      </c>
      <c r="N399" s="119" t="s">
        <v>1522</v>
      </c>
      <c r="O399" s="119"/>
      <c r="P399" s="76"/>
      <c r="Q399" s="76" t="s">
        <v>1175</v>
      </c>
      <c r="R399" s="119" t="s">
        <v>1176</v>
      </c>
      <c r="S399" s="76"/>
      <c r="T399" s="76"/>
      <c r="U399" s="76"/>
      <c r="V399" s="76"/>
      <c r="W399" s="76"/>
      <c r="X399" s="76"/>
      <c r="Y399" s="121"/>
      <c r="Z399" s="639">
        <f t="shared" si="12"/>
        <v>4200</v>
      </c>
      <c r="AA399" s="118">
        <f t="shared" si="13"/>
        <v>64200</v>
      </c>
    </row>
    <row r="400" spans="1:27" x14ac:dyDescent="0.35">
      <c r="A400" s="76"/>
      <c r="B400" s="76"/>
      <c r="C400" s="76"/>
      <c r="D400" s="76"/>
      <c r="E400" s="76"/>
      <c r="F400" s="117"/>
      <c r="G400" s="117" t="s">
        <v>7352</v>
      </c>
      <c r="H400" s="76"/>
      <c r="I400" s="118">
        <v>60000</v>
      </c>
      <c r="J400" s="76"/>
      <c r="K400" s="76" t="s">
        <v>1174</v>
      </c>
      <c r="L400" s="119">
        <v>2015</v>
      </c>
      <c r="M400" s="76" t="s">
        <v>7347</v>
      </c>
      <c r="N400" s="119" t="s">
        <v>7353</v>
      </c>
      <c r="O400" s="119"/>
      <c r="P400" s="76"/>
      <c r="Q400" s="76" t="s">
        <v>1175</v>
      </c>
      <c r="R400" s="119" t="s">
        <v>1176</v>
      </c>
      <c r="S400" s="76"/>
      <c r="T400" s="76"/>
      <c r="U400" s="76"/>
      <c r="V400" s="76"/>
      <c r="W400" s="76"/>
      <c r="X400" s="76"/>
      <c r="Y400" s="121"/>
      <c r="Z400" s="639">
        <f t="shared" si="12"/>
        <v>4200</v>
      </c>
      <c r="AA400" s="118">
        <f t="shared" si="13"/>
        <v>64200</v>
      </c>
    </row>
    <row r="401" spans="1:27" x14ac:dyDescent="0.35">
      <c r="A401" s="76"/>
      <c r="B401" s="76"/>
      <c r="C401" s="76"/>
      <c r="D401" s="76"/>
      <c r="E401" s="76"/>
      <c r="F401" s="117"/>
      <c r="G401" s="117" t="s">
        <v>7354</v>
      </c>
      <c r="H401" s="76"/>
      <c r="I401" s="118">
        <v>60000</v>
      </c>
      <c r="J401" s="76"/>
      <c r="K401" s="76" t="s">
        <v>1174</v>
      </c>
      <c r="L401" s="119">
        <v>2015</v>
      </c>
      <c r="M401" s="76" t="s">
        <v>7347</v>
      </c>
      <c r="N401" s="119" t="s">
        <v>7355</v>
      </c>
      <c r="O401" s="119"/>
      <c r="P401" s="76"/>
      <c r="Q401" s="76" t="s">
        <v>1175</v>
      </c>
      <c r="R401" s="119" t="s">
        <v>1176</v>
      </c>
      <c r="S401" s="76"/>
      <c r="T401" s="76"/>
      <c r="U401" s="76"/>
      <c r="V401" s="76"/>
      <c r="W401" s="76"/>
      <c r="X401" s="76"/>
      <c r="Y401" s="121"/>
      <c r="Z401" s="639">
        <f t="shared" si="12"/>
        <v>4200</v>
      </c>
      <c r="AA401" s="118">
        <f t="shared" si="13"/>
        <v>64200</v>
      </c>
    </row>
    <row r="402" spans="1:27" x14ac:dyDescent="0.35">
      <c r="A402" s="76"/>
      <c r="B402" s="76"/>
      <c r="C402" s="76"/>
      <c r="D402" s="76"/>
      <c r="E402" s="76"/>
      <c r="F402" s="117"/>
      <c r="G402" s="117" t="s">
        <v>7356</v>
      </c>
      <c r="H402" s="76"/>
      <c r="I402" s="118">
        <v>60000</v>
      </c>
      <c r="J402" s="76"/>
      <c r="K402" s="76" t="s">
        <v>1174</v>
      </c>
      <c r="L402" s="119">
        <v>2015</v>
      </c>
      <c r="M402" s="76" t="s">
        <v>7347</v>
      </c>
      <c r="N402" s="119" t="s">
        <v>7357</v>
      </c>
      <c r="O402" s="119"/>
      <c r="P402" s="76"/>
      <c r="Q402" s="76" t="s">
        <v>1175</v>
      </c>
      <c r="R402" s="119" t="s">
        <v>1176</v>
      </c>
      <c r="S402" s="76"/>
      <c r="T402" s="76"/>
      <c r="U402" s="76"/>
      <c r="V402" s="76"/>
      <c r="W402" s="76"/>
      <c r="X402" s="76"/>
      <c r="Y402" s="121"/>
      <c r="Z402" s="639">
        <f t="shared" si="12"/>
        <v>4200</v>
      </c>
      <c r="AA402" s="118">
        <f t="shared" si="13"/>
        <v>64200</v>
      </c>
    </row>
    <row r="403" spans="1:27" x14ac:dyDescent="0.35">
      <c r="A403" s="76"/>
      <c r="B403" s="76"/>
      <c r="C403" s="76"/>
      <c r="D403" s="76"/>
      <c r="E403" s="76"/>
      <c r="F403" s="76"/>
      <c r="G403" s="76" t="s">
        <v>7358</v>
      </c>
      <c r="H403" s="76"/>
      <c r="I403" s="118">
        <v>60000</v>
      </c>
      <c r="J403" s="76"/>
      <c r="K403" s="76" t="s">
        <v>1174</v>
      </c>
      <c r="L403" s="119">
        <v>2015</v>
      </c>
      <c r="M403" s="76" t="s">
        <v>7347</v>
      </c>
      <c r="N403" s="119" t="s">
        <v>7359</v>
      </c>
      <c r="O403" s="119"/>
      <c r="P403" s="76"/>
      <c r="Q403" s="76" t="s">
        <v>1175</v>
      </c>
      <c r="R403" s="119" t="s">
        <v>1176</v>
      </c>
      <c r="S403" s="76"/>
      <c r="T403" s="76"/>
      <c r="U403" s="76"/>
      <c r="V403" s="76"/>
      <c r="W403" s="76"/>
      <c r="X403" s="76"/>
      <c r="Y403" s="121"/>
      <c r="Z403" s="639">
        <f t="shared" si="12"/>
        <v>4200</v>
      </c>
      <c r="AA403" s="118">
        <f t="shared" si="13"/>
        <v>64200</v>
      </c>
    </row>
    <row r="404" spans="1:27" x14ac:dyDescent="0.35">
      <c r="A404" s="76"/>
      <c r="B404" s="76"/>
      <c r="C404" s="76"/>
      <c r="D404" s="76"/>
      <c r="E404" s="76"/>
      <c r="F404" s="117"/>
      <c r="G404" s="117" t="s">
        <v>7360</v>
      </c>
      <c r="H404" s="76"/>
      <c r="I404" s="118">
        <v>60000</v>
      </c>
      <c r="J404" s="76"/>
      <c r="K404" s="76" t="s">
        <v>1174</v>
      </c>
      <c r="L404" s="119">
        <v>2015</v>
      </c>
      <c r="M404" s="76" t="s">
        <v>7347</v>
      </c>
      <c r="N404" s="119" t="s">
        <v>7361</v>
      </c>
      <c r="O404" s="119"/>
      <c r="P404" s="76"/>
      <c r="Q404" s="76" t="s">
        <v>1175</v>
      </c>
      <c r="R404" s="119" t="s">
        <v>1176</v>
      </c>
      <c r="S404" s="76"/>
      <c r="T404" s="76"/>
      <c r="U404" s="76"/>
      <c r="V404" s="76"/>
      <c r="W404" s="76"/>
      <c r="X404" s="76"/>
      <c r="Y404" s="121"/>
      <c r="Z404" s="639">
        <f t="shared" si="12"/>
        <v>4200</v>
      </c>
      <c r="AA404" s="118">
        <f t="shared" si="13"/>
        <v>64200</v>
      </c>
    </row>
    <row r="405" spans="1:27" x14ac:dyDescent="0.35">
      <c r="A405" s="76"/>
      <c r="B405" s="76"/>
      <c r="C405" s="76"/>
      <c r="D405" s="76"/>
      <c r="E405" s="76"/>
      <c r="F405" s="117"/>
      <c r="G405" s="117" t="s">
        <v>7362</v>
      </c>
      <c r="H405" s="76"/>
      <c r="I405" s="118">
        <v>60000</v>
      </c>
      <c r="J405" s="76"/>
      <c r="K405" s="76" t="s">
        <v>1174</v>
      </c>
      <c r="L405" s="119">
        <v>2015</v>
      </c>
      <c r="M405" s="76" t="s">
        <v>7347</v>
      </c>
      <c r="N405" s="119" t="s">
        <v>7363</v>
      </c>
      <c r="O405" s="119"/>
      <c r="P405" s="76"/>
      <c r="Q405" s="76" t="s">
        <v>1175</v>
      </c>
      <c r="R405" s="119" t="s">
        <v>1176</v>
      </c>
      <c r="S405" s="76"/>
      <c r="T405" s="76"/>
      <c r="U405" s="76"/>
      <c r="V405" s="76"/>
      <c r="W405" s="76"/>
      <c r="X405" s="76"/>
      <c r="Y405" s="121"/>
      <c r="Z405" s="639">
        <f t="shared" si="12"/>
        <v>4200</v>
      </c>
      <c r="AA405" s="118">
        <f t="shared" si="13"/>
        <v>64200</v>
      </c>
    </row>
    <row r="406" spans="1:27" x14ac:dyDescent="0.35">
      <c r="A406" s="76"/>
      <c r="B406" s="76"/>
      <c r="C406" s="76"/>
      <c r="D406" s="76"/>
      <c r="E406" s="76"/>
      <c r="F406" s="117"/>
      <c r="G406" s="117" t="s">
        <v>7364</v>
      </c>
      <c r="H406" s="76"/>
      <c r="I406" s="118">
        <v>60000</v>
      </c>
      <c r="J406" s="76"/>
      <c r="K406" s="76" t="s">
        <v>1174</v>
      </c>
      <c r="L406" s="119">
        <v>2015</v>
      </c>
      <c r="M406" s="76" t="s">
        <v>7347</v>
      </c>
      <c r="N406" s="119" t="s">
        <v>7365</v>
      </c>
      <c r="O406" s="119"/>
      <c r="P406" s="76"/>
      <c r="Q406" s="76" t="s">
        <v>1175</v>
      </c>
      <c r="R406" s="119" t="s">
        <v>1176</v>
      </c>
      <c r="S406" s="76"/>
      <c r="T406" s="76"/>
      <c r="U406" s="76"/>
      <c r="V406" s="76"/>
      <c r="W406" s="76"/>
      <c r="X406" s="76"/>
      <c r="Y406" s="121"/>
      <c r="Z406" s="639">
        <f t="shared" si="12"/>
        <v>4200</v>
      </c>
      <c r="AA406" s="118">
        <f t="shared" si="13"/>
        <v>64200</v>
      </c>
    </row>
    <row r="407" spans="1:27" x14ac:dyDescent="0.35">
      <c r="A407" s="76"/>
      <c r="B407" s="76"/>
      <c r="C407" s="76"/>
      <c r="D407" s="76"/>
      <c r="E407" s="76"/>
      <c r="F407" s="117"/>
      <c r="G407" s="117" t="s">
        <v>7366</v>
      </c>
      <c r="H407" s="76"/>
      <c r="I407" s="118">
        <v>60000</v>
      </c>
      <c r="J407" s="76"/>
      <c r="K407" s="76" t="s">
        <v>1174</v>
      </c>
      <c r="L407" s="119">
        <v>2015</v>
      </c>
      <c r="M407" s="76" t="s">
        <v>7347</v>
      </c>
      <c r="N407" s="119" t="s">
        <v>1522</v>
      </c>
      <c r="O407" s="119"/>
      <c r="P407" s="76"/>
      <c r="Q407" s="76" t="s">
        <v>1175</v>
      </c>
      <c r="R407" s="119" t="s">
        <v>1176</v>
      </c>
      <c r="S407" s="76"/>
      <c r="T407" s="76"/>
      <c r="U407" s="76"/>
      <c r="V407" s="76"/>
      <c r="W407" s="76"/>
      <c r="X407" s="76"/>
      <c r="Y407" s="121"/>
      <c r="Z407" s="639">
        <f t="shared" si="12"/>
        <v>4200</v>
      </c>
      <c r="AA407" s="118">
        <f t="shared" si="13"/>
        <v>64200</v>
      </c>
    </row>
    <row r="408" spans="1:27" x14ac:dyDescent="0.35">
      <c r="A408" s="76"/>
      <c r="B408" s="76"/>
      <c r="C408" s="76"/>
      <c r="D408" s="76"/>
      <c r="E408" s="76"/>
      <c r="F408" s="117"/>
      <c r="G408" s="117" t="s">
        <v>7367</v>
      </c>
      <c r="H408" s="76"/>
      <c r="I408" s="118">
        <v>60000</v>
      </c>
      <c r="J408" s="76"/>
      <c r="K408" s="76" t="s">
        <v>1174</v>
      </c>
      <c r="L408" s="119">
        <v>2015</v>
      </c>
      <c r="M408" s="76" t="s">
        <v>7347</v>
      </c>
      <c r="N408" s="119" t="s">
        <v>7368</v>
      </c>
      <c r="O408" s="119"/>
      <c r="P408" s="76"/>
      <c r="Q408" s="76" t="s">
        <v>1175</v>
      </c>
      <c r="R408" s="119" t="s">
        <v>1176</v>
      </c>
      <c r="S408" s="76"/>
      <c r="T408" s="76"/>
      <c r="U408" s="76"/>
      <c r="V408" s="76"/>
      <c r="W408" s="76"/>
      <c r="X408" s="76"/>
      <c r="Y408" s="121"/>
      <c r="Z408" s="639">
        <f t="shared" si="12"/>
        <v>4200</v>
      </c>
      <c r="AA408" s="118">
        <f t="shared" si="13"/>
        <v>64200</v>
      </c>
    </row>
    <row r="409" spans="1:27" x14ac:dyDescent="0.35">
      <c r="A409" s="76"/>
      <c r="B409" s="76"/>
      <c r="C409" s="76"/>
      <c r="D409" s="76"/>
      <c r="E409" s="76"/>
      <c r="F409" s="117"/>
      <c r="G409" s="117" t="s">
        <v>7369</v>
      </c>
      <c r="H409" s="76"/>
      <c r="I409" s="118">
        <v>60000</v>
      </c>
      <c r="J409" s="76"/>
      <c r="K409" s="76" t="s">
        <v>1174</v>
      </c>
      <c r="L409" s="119">
        <v>2015</v>
      </c>
      <c r="M409" s="76" t="s">
        <v>7347</v>
      </c>
      <c r="N409" s="119" t="s">
        <v>7370</v>
      </c>
      <c r="O409" s="119"/>
      <c r="P409" s="76"/>
      <c r="Q409" s="76" t="s">
        <v>1175</v>
      </c>
      <c r="R409" s="119" t="s">
        <v>1176</v>
      </c>
      <c r="S409" s="76"/>
      <c r="T409" s="76"/>
      <c r="U409" s="76"/>
      <c r="V409" s="76"/>
      <c r="W409" s="76"/>
      <c r="X409" s="76"/>
      <c r="Y409" s="121"/>
      <c r="Z409" s="639">
        <f t="shared" si="12"/>
        <v>4200</v>
      </c>
      <c r="AA409" s="118">
        <f t="shared" si="13"/>
        <v>64200</v>
      </c>
    </row>
    <row r="410" spans="1:27" x14ac:dyDescent="0.35">
      <c r="A410" s="76"/>
      <c r="B410" s="76"/>
      <c r="C410" s="76"/>
      <c r="D410" s="76"/>
      <c r="E410" s="76"/>
      <c r="F410" s="117"/>
      <c r="G410" s="117" t="s">
        <v>7371</v>
      </c>
      <c r="H410" s="76"/>
      <c r="I410" s="118">
        <v>60000</v>
      </c>
      <c r="J410" s="76"/>
      <c r="K410" s="76" t="s">
        <v>1174</v>
      </c>
      <c r="L410" s="119">
        <v>2015</v>
      </c>
      <c r="M410" s="76" t="s">
        <v>7347</v>
      </c>
      <c r="N410" s="119" t="s">
        <v>7372</v>
      </c>
      <c r="O410" s="119"/>
      <c r="P410" s="76"/>
      <c r="Q410" s="76" t="s">
        <v>1175</v>
      </c>
      <c r="R410" s="119" t="s">
        <v>1176</v>
      </c>
      <c r="S410" s="76"/>
      <c r="T410" s="76"/>
      <c r="U410" s="76"/>
      <c r="V410" s="76"/>
      <c r="W410" s="76"/>
      <c r="X410" s="76"/>
      <c r="Y410" s="121"/>
      <c r="Z410" s="639">
        <f t="shared" si="12"/>
        <v>4200</v>
      </c>
      <c r="AA410" s="118">
        <f t="shared" si="13"/>
        <v>64200</v>
      </c>
    </row>
    <row r="411" spans="1:27" x14ac:dyDescent="0.35">
      <c r="A411" s="76"/>
      <c r="B411" s="76"/>
      <c r="C411" s="76"/>
      <c r="D411" s="76"/>
      <c r="E411" s="76"/>
      <c r="F411" s="117"/>
      <c r="G411" s="117" t="s">
        <v>7373</v>
      </c>
      <c r="H411" s="76"/>
      <c r="I411" s="118">
        <v>60000</v>
      </c>
      <c r="J411" s="76"/>
      <c r="K411" s="76" t="s">
        <v>1174</v>
      </c>
      <c r="L411" s="119">
        <v>2015</v>
      </c>
      <c r="M411" s="76" t="s">
        <v>7347</v>
      </c>
      <c r="N411" s="119" t="s">
        <v>7374</v>
      </c>
      <c r="O411" s="119"/>
      <c r="P411" s="76"/>
      <c r="Q411" s="76" t="s">
        <v>1175</v>
      </c>
      <c r="R411" s="119" t="s">
        <v>1176</v>
      </c>
      <c r="S411" s="76"/>
      <c r="T411" s="76"/>
      <c r="U411" s="76"/>
      <c r="V411" s="76"/>
      <c r="W411" s="76"/>
      <c r="X411" s="76"/>
      <c r="Y411" s="121"/>
      <c r="Z411" s="639">
        <f t="shared" si="12"/>
        <v>4200</v>
      </c>
      <c r="AA411" s="118">
        <f t="shared" si="13"/>
        <v>64200</v>
      </c>
    </row>
    <row r="412" spans="1:27" x14ac:dyDescent="0.35">
      <c r="A412" s="76"/>
      <c r="B412" s="76"/>
      <c r="C412" s="76"/>
      <c r="D412" s="76"/>
      <c r="E412" s="76"/>
      <c r="F412" s="79"/>
      <c r="G412" s="79" t="s">
        <v>7375</v>
      </c>
      <c r="H412" s="76"/>
      <c r="I412" s="118">
        <v>60000</v>
      </c>
      <c r="J412" s="76"/>
      <c r="K412" s="76" t="s">
        <v>1174</v>
      </c>
      <c r="L412" s="119">
        <v>2015</v>
      </c>
      <c r="M412" s="76" t="s">
        <v>7347</v>
      </c>
      <c r="N412" s="119" t="s">
        <v>7376</v>
      </c>
      <c r="O412" s="119"/>
      <c r="P412" s="76"/>
      <c r="Q412" s="76" t="s">
        <v>1175</v>
      </c>
      <c r="R412" s="119" t="s">
        <v>1176</v>
      </c>
      <c r="S412" s="76"/>
      <c r="T412" s="76"/>
      <c r="U412" s="76"/>
      <c r="V412" s="76"/>
      <c r="W412" s="76"/>
      <c r="X412" s="76"/>
      <c r="Y412" s="121"/>
      <c r="Z412" s="639">
        <f t="shared" si="12"/>
        <v>4200</v>
      </c>
      <c r="AA412" s="118">
        <f t="shared" si="13"/>
        <v>64200</v>
      </c>
    </row>
    <row r="413" spans="1:27" x14ac:dyDescent="0.35">
      <c r="A413" s="76"/>
      <c r="B413" s="76"/>
      <c r="C413" s="76"/>
      <c r="D413" s="76"/>
      <c r="E413" s="76"/>
      <c r="F413" s="117"/>
      <c r="G413" s="117" t="s">
        <v>7377</v>
      </c>
      <c r="H413" s="76"/>
      <c r="I413" s="118">
        <v>60000</v>
      </c>
      <c r="J413" s="76"/>
      <c r="K413" s="76" t="s">
        <v>1174</v>
      </c>
      <c r="L413" s="119">
        <v>2015</v>
      </c>
      <c r="M413" s="76" t="s">
        <v>7347</v>
      </c>
      <c r="N413" s="119" t="s">
        <v>7378</v>
      </c>
      <c r="O413" s="119"/>
      <c r="P413" s="76"/>
      <c r="Q413" s="76" t="s">
        <v>1175</v>
      </c>
      <c r="R413" s="119" t="s">
        <v>1176</v>
      </c>
      <c r="S413" s="76"/>
      <c r="T413" s="76"/>
      <c r="U413" s="76"/>
      <c r="V413" s="76"/>
      <c r="W413" s="76"/>
      <c r="X413" s="76"/>
      <c r="Y413" s="121"/>
      <c r="Z413" s="639">
        <f t="shared" si="12"/>
        <v>4200</v>
      </c>
      <c r="AA413" s="118">
        <f t="shared" si="13"/>
        <v>64200</v>
      </c>
    </row>
    <row r="414" spans="1:27" x14ac:dyDescent="0.35">
      <c r="A414" s="76"/>
      <c r="B414" s="76"/>
      <c r="C414" s="76"/>
      <c r="D414" s="76"/>
      <c r="E414" s="76"/>
      <c r="F414" s="117"/>
      <c r="G414" s="117" t="s">
        <v>7379</v>
      </c>
      <c r="H414" s="76"/>
      <c r="I414" s="118">
        <v>60000</v>
      </c>
      <c r="J414" s="76"/>
      <c r="K414" s="76" t="s">
        <v>1174</v>
      </c>
      <c r="L414" s="119">
        <v>2015</v>
      </c>
      <c r="M414" s="76" t="s">
        <v>7347</v>
      </c>
      <c r="N414" s="119" t="s">
        <v>7380</v>
      </c>
      <c r="O414" s="119"/>
      <c r="P414" s="76"/>
      <c r="Q414" s="76" t="s">
        <v>1175</v>
      </c>
      <c r="R414" s="119" t="s">
        <v>1176</v>
      </c>
      <c r="S414" s="76"/>
      <c r="T414" s="76"/>
      <c r="U414" s="76"/>
      <c r="V414" s="76"/>
      <c r="W414" s="76"/>
      <c r="X414" s="76"/>
      <c r="Y414" s="121"/>
      <c r="Z414" s="639">
        <f t="shared" si="12"/>
        <v>4200</v>
      </c>
      <c r="AA414" s="118">
        <f t="shared" si="13"/>
        <v>64200</v>
      </c>
    </row>
    <row r="415" spans="1:27" x14ac:dyDescent="0.35">
      <c r="A415" s="76"/>
      <c r="B415" s="76"/>
      <c r="C415" s="76"/>
      <c r="D415" s="76"/>
      <c r="E415" s="76"/>
      <c r="F415" s="117"/>
      <c r="G415" s="117" t="s">
        <v>7381</v>
      </c>
      <c r="H415" s="76"/>
      <c r="I415" s="118">
        <v>60000</v>
      </c>
      <c r="J415" s="76"/>
      <c r="K415" s="76" t="s">
        <v>1174</v>
      </c>
      <c r="L415" s="119">
        <v>2015</v>
      </c>
      <c r="M415" s="76" t="s">
        <v>7347</v>
      </c>
      <c r="N415" s="119" t="s">
        <v>7382</v>
      </c>
      <c r="O415" s="119"/>
      <c r="P415" s="76"/>
      <c r="Q415" s="76" t="s">
        <v>1175</v>
      </c>
      <c r="R415" s="119" t="s">
        <v>1176</v>
      </c>
      <c r="S415" s="76"/>
      <c r="T415" s="76"/>
      <c r="U415" s="76"/>
      <c r="V415" s="76"/>
      <c r="W415" s="76"/>
      <c r="X415" s="76"/>
      <c r="Y415" s="121"/>
      <c r="Z415" s="639">
        <f t="shared" si="12"/>
        <v>4200</v>
      </c>
      <c r="AA415" s="118">
        <f t="shared" si="13"/>
        <v>64200</v>
      </c>
    </row>
    <row r="416" spans="1:27" x14ac:dyDescent="0.35">
      <c r="A416" s="76"/>
      <c r="B416" s="76"/>
      <c r="C416" s="76"/>
      <c r="D416" s="76"/>
      <c r="E416" s="76"/>
      <c r="F416" s="117"/>
      <c r="G416" s="117" t="s">
        <v>7383</v>
      </c>
      <c r="H416" s="76"/>
      <c r="I416" s="118">
        <v>60000</v>
      </c>
      <c r="J416" s="76"/>
      <c r="K416" s="76" t="s">
        <v>1174</v>
      </c>
      <c r="L416" s="119">
        <v>2015</v>
      </c>
      <c r="M416" s="76" t="s">
        <v>7347</v>
      </c>
      <c r="N416" s="119" t="s">
        <v>7384</v>
      </c>
      <c r="O416" s="119"/>
      <c r="P416" s="76"/>
      <c r="Q416" s="76" t="s">
        <v>1175</v>
      </c>
      <c r="R416" s="119" t="s">
        <v>1176</v>
      </c>
      <c r="S416" s="76"/>
      <c r="T416" s="76"/>
      <c r="U416" s="76"/>
      <c r="V416" s="76"/>
      <c r="W416" s="76"/>
      <c r="X416" s="76"/>
      <c r="Y416" s="121"/>
      <c r="Z416" s="639">
        <f t="shared" si="12"/>
        <v>4200</v>
      </c>
      <c r="AA416" s="118">
        <f t="shared" si="13"/>
        <v>64200</v>
      </c>
    </row>
    <row r="417" spans="1:27" x14ac:dyDescent="0.35">
      <c r="A417" s="76"/>
      <c r="B417" s="76"/>
      <c r="C417" s="76"/>
      <c r="D417" s="76"/>
      <c r="E417" s="76"/>
      <c r="F417" s="117"/>
      <c r="G417" s="117" t="s">
        <v>7385</v>
      </c>
      <c r="H417" s="76"/>
      <c r="I417" s="118">
        <v>60000</v>
      </c>
      <c r="J417" s="76"/>
      <c r="K417" s="76" t="s">
        <v>1174</v>
      </c>
      <c r="L417" s="119">
        <v>2015</v>
      </c>
      <c r="M417" s="76" t="s">
        <v>7347</v>
      </c>
      <c r="N417" s="119" t="s">
        <v>7386</v>
      </c>
      <c r="O417" s="119"/>
      <c r="P417" s="76"/>
      <c r="Q417" s="76" t="s">
        <v>1175</v>
      </c>
      <c r="R417" s="119" t="s">
        <v>1176</v>
      </c>
      <c r="S417" s="76"/>
      <c r="T417" s="76"/>
      <c r="U417" s="76"/>
      <c r="V417" s="76"/>
      <c r="W417" s="76"/>
      <c r="X417" s="76"/>
      <c r="Y417" s="121"/>
      <c r="Z417" s="639">
        <f t="shared" si="12"/>
        <v>4200</v>
      </c>
      <c r="AA417" s="118">
        <f t="shared" si="13"/>
        <v>64200</v>
      </c>
    </row>
    <row r="418" spans="1:27" x14ac:dyDescent="0.35">
      <c r="A418" s="76"/>
      <c r="B418" s="76"/>
      <c r="C418" s="76"/>
      <c r="D418" s="76"/>
      <c r="E418" s="76"/>
      <c r="F418" s="117"/>
      <c r="G418" s="117" t="s">
        <v>7387</v>
      </c>
      <c r="H418" s="76"/>
      <c r="I418" s="118">
        <v>60000</v>
      </c>
      <c r="J418" s="76"/>
      <c r="K418" s="76" t="s">
        <v>1174</v>
      </c>
      <c r="L418" s="119">
        <v>2015</v>
      </c>
      <c r="M418" s="76" t="s">
        <v>7347</v>
      </c>
      <c r="N418" s="119" t="s">
        <v>7388</v>
      </c>
      <c r="O418" s="119"/>
      <c r="P418" s="76"/>
      <c r="Q418" s="76" t="s">
        <v>1175</v>
      </c>
      <c r="R418" s="119" t="s">
        <v>1176</v>
      </c>
      <c r="S418" s="76"/>
      <c r="T418" s="76"/>
      <c r="U418" s="76"/>
      <c r="V418" s="76"/>
      <c r="W418" s="76"/>
      <c r="X418" s="76"/>
      <c r="Y418" s="121"/>
      <c r="Z418" s="639">
        <f t="shared" si="12"/>
        <v>4200</v>
      </c>
      <c r="AA418" s="118">
        <f t="shared" si="13"/>
        <v>64200</v>
      </c>
    </row>
    <row r="419" spans="1:27" x14ac:dyDescent="0.35">
      <c r="A419" s="76"/>
      <c r="B419" s="76"/>
      <c r="C419" s="76"/>
      <c r="D419" s="76"/>
      <c r="E419" s="76"/>
      <c r="F419" s="117"/>
      <c r="G419" s="117" t="s">
        <v>7389</v>
      </c>
      <c r="H419" s="76"/>
      <c r="I419" s="118">
        <v>60000</v>
      </c>
      <c r="J419" s="76"/>
      <c r="K419" s="76" t="s">
        <v>1174</v>
      </c>
      <c r="L419" s="119">
        <v>2015</v>
      </c>
      <c r="M419" s="76" t="s">
        <v>7347</v>
      </c>
      <c r="N419" s="119" t="s">
        <v>7390</v>
      </c>
      <c r="O419" s="119"/>
      <c r="P419" s="76"/>
      <c r="Q419" s="76" t="s">
        <v>1175</v>
      </c>
      <c r="R419" s="119" t="s">
        <v>1176</v>
      </c>
      <c r="S419" s="76"/>
      <c r="T419" s="76"/>
      <c r="U419" s="76"/>
      <c r="V419" s="76"/>
      <c r="W419" s="76"/>
      <c r="X419" s="76"/>
      <c r="Y419" s="121"/>
      <c r="Z419" s="639">
        <f t="shared" si="12"/>
        <v>4200</v>
      </c>
      <c r="AA419" s="118">
        <f t="shared" si="13"/>
        <v>64200</v>
      </c>
    </row>
    <row r="420" spans="1:27" x14ac:dyDescent="0.35">
      <c r="A420" s="76"/>
      <c r="B420" s="76"/>
      <c r="C420" s="76"/>
      <c r="D420" s="76"/>
      <c r="E420" s="76"/>
      <c r="F420" s="117"/>
      <c r="G420" s="117" t="s">
        <v>7391</v>
      </c>
      <c r="H420" s="76"/>
      <c r="I420" s="118">
        <v>60000</v>
      </c>
      <c r="J420" s="76"/>
      <c r="K420" s="76" t="s">
        <v>1174</v>
      </c>
      <c r="L420" s="119">
        <v>2015</v>
      </c>
      <c r="M420" s="76" t="s">
        <v>7347</v>
      </c>
      <c r="N420" s="119" t="s">
        <v>1522</v>
      </c>
      <c r="O420" s="119"/>
      <c r="P420" s="76"/>
      <c r="Q420" s="76" t="s">
        <v>1175</v>
      </c>
      <c r="R420" s="119" t="s">
        <v>1176</v>
      </c>
      <c r="S420" s="76"/>
      <c r="T420" s="76"/>
      <c r="U420" s="76"/>
      <c r="V420" s="76"/>
      <c r="W420" s="76"/>
      <c r="X420" s="76"/>
      <c r="Y420" s="121"/>
      <c r="Z420" s="639">
        <f t="shared" si="12"/>
        <v>4200</v>
      </c>
      <c r="AA420" s="118">
        <f t="shared" si="13"/>
        <v>64200</v>
      </c>
    </row>
    <row r="421" spans="1:27" x14ac:dyDescent="0.35">
      <c r="A421" s="76"/>
      <c r="B421" s="76"/>
      <c r="C421" s="76"/>
      <c r="D421" s="76"/>
      <c r="E421" s="76"/>
      <c r="F421" s="117"/>
      <c r="G421" s="117" t="s">
        <v>7392</v>
      </c>
      <c r="H421" s="76"/>
      <c r="I421" s="118">
        <v>60000</v>
      </c>
      <c r="J421" s="76"/>
      <c r="K421" s="76" t="s">
        <v>1174</v>
      </c>
      <c r="L421" s="119">
        <v>2015</v>
      </c>
      <c r="M421" s="76" t="s">
        <v>7347</v>
      </c>
      <c r="N421" s="119" t="s">
        <v>7393</v>
      </c>
      <c r="O421" s="119"/>
      <c r="P421" s="76"/>
      <c r="Q421" s="76" t="s">
        <v>1175</v>
      </c>
      <c r="R421" s="119" t="s">
        <v>1176</v>
      </c>
      <c r="S421" s="76"/>
      <c r="T421" s="76"/>
      <c r="U421" s="76"/>
      <c r="V421" s="76"/>
      <c r="W421" s="76"/>
      <c r="X421" s="76"/>
      <c r="Y421" s="121"/>
      <c r="Z421" s="639">
        <f t="shared" si="12"/>
        <v>4200</v>
      </c>
      <c r="AA421" s="118">
        <f t="shared" si="13"/>
        <v>64200</v>
      </c>
    </row>
    <row r="422" spans="1:27" x14ac:dyDescent="0.35">
      <c r="A422" s="76"/>
      <c r="B422" s="76"/>
      <c r="C422" s="76"/>
      <c r="D422" s="76"/>
      <c r="E422" s="76"/>
      <c r="F422" s="117"/>
      <c r="G422" s="117" t="s">
        <v>7394</v>
      </c>
      <c r="H422" s="76"/>
      <c r="I422" s="118">
        <v>60000</v>
      </c>
      <c r="J422" s="76"/>
      <c r="K422" s="76" t="s">
        <v>1174</v>
      </c>
      <c r="L422" s="119">
        <v>2015</v>
      </c>
      <c r="M422" s="76" t="s">
        <v>7347</v>
      </c>
      <c r="N422" s="119" t="s">
        <v>7395</v>
      </c>
      <c r="O422" s="119"/>
      <c r="P422" s="76"/>
      <c r="Q422" s="76" t="s">
        <v>1175</v>
      </c>
      <c r="R422" s="119" t="s">
        <v>1176</v>
      </c>
      <c r="S422" s="76"/>
      <c r="T422" s="76"/>
      <c r="U422" s="76"/>
      <c r="V422" s="76"/>
      <c r="W422" s="76"/>
      <c r="X422" s="76"/>
      <c r="Y422" s="121"/>
      <c r="Z422" s="639">
        <f t="shared" si="12"/>
        <v>4200</v>
      </c>
      <c r="AA422" s="118">
        <f t="shared" si="13"/>
        <v>64200</v>
      </c>
    </row>
    <row r="423" spans="1:27" x14ac:dyDescent="0.35">
      <c r="A423" s="76"/>
      <c r="B423" s="76"/>
      <c r="C423" s="76"/>
      <c r="D423" s="76"/>
      <c r="E423" s="76"/>
      <c r="F423" s="117"/>
      <c r="G423" s="117" t="s">
        <v>7396</v>
      </c>
      <c r="H423" s="76"/>
      <c r="I423" s="118">
        <v>60000</v>
      </c>
      <c r="J423" s="76"/>
      <c r="K423" s="76" t="s">
        <v>1174</v>
      </c>
      <c r="L423" s="119">
        <v>2015</v>
      </c>
      <c r="M423" s="76" t="s">
        <v>7347</v>
      </c>
      <c r="N423" s="119" t="s">
        <v>7397</v>
      </c>
      <c r="O423" s="119"/>
      <c r="P423" s="76"/>
      <c r="Q423" s="76" t="s">
        <v>1175</v>
      </c>
      <c r="R423" s="119" t="s">
        <v>1176</v>
      </c>
      <c r="S423" s="76"/>
      <c r="T423" s="76"/>
      <c r="U423" s="76"/>
      <c r="V423" s="76"/>
      <c r="W423" s="76"/>
      <c r="X423" s="76"/>
      <c r="Y423" s="121"/>
      <c r="Z423" s="639">
        <f t="shared" si="12"/>
        <v>4200</v>
      </c>
      <c r="AA423" s="118">
        <f t="shared" si="13"/>
        <v>64200</v>
      </c>
    </row>
    <row r="424" spans="1:27" x14ac:dyDescent="0.35">
      <c r="A424" s="76"/>
      <c r="B424" s="76"/>
      <c r="C424" s="76"/>
      <c r="D424" s="76"/>
      <c r="E424" s="76"/>
      <c r="F424" s="117"/>
      <c r="G424" s="117" t="s">
        <v>7398</v>
      </c>
      <c r="H424" s="76"/>
      <c r="I424" s="118">
        <v>60000</v>
      </c>
      <c r="J424" s="76"/>
      <c r="K424" s="76" t="s">
        <v>1174</v>
      </c>
      <c r="L424" s="119">
        <v>2015</v>
      </c>
      <c r="M424" s="76" t="s">
        <v>7347</v>
      </c>
      <c r="N424" s="119" t="s">
        <v>7399</v>
      </c>
      <c r="O424" s="119"/>
      <c r="P424" s="76"/>
      <c r="Q424" s="76" t="s">
        <v>1175</v>
      </c>
      <c r="R424" s="119" t="s">
        <v>1176</v>
      </c>
      <c r="S424" s="76"/>
      <c r="T424" s="76"/>
      <c r="U424" s="76"/>
      <c r="V424" s="76"/>
      <c r="W424" s="76"/>
      <c r="X424" s="76"/>
      <c r="Y424" s="121"/>
      <c r="Z424" s="639">
        <f t="shared" si="12"/>
        <v>4200</v>
      </c>
      <c r="AA424" s="118">
        <f t="shared" si="13"/>
        <v>64200</v>
      </c>
    </row>
    <row r="425" spans="1:27" x14ac:dyDescent="0.35">
      <c r="A425" s="76"/>
      <c r="B425" s="76"/>
      <c r="C425" s="76"/>
      <c r="D425" s="76"/>
      <c r="E425" s="76"/>
      <c r="F425" s="117"/>
      <c r="G425" s="117" t="s">
        <v>7400</v>
      </c>
      <c r="H425" s="76"/>
      <c r="I425" s="118">
        <v>60000</v>
      </c>
      <c r="J425" s="76"/>
      <c r="K425" s="76" t="s">
        <v>1174</v>
      </c>
      <c r="L425" s="119">
        <v>2015</v>
      </c>
      <c r="M425" s="76" t="s">
        <v>7347</v>
      </c>
      <c r="N425" s="119" t="s">
        <v>7401</v>
      </c>
      <c r="O425" s="119"/>
      <c r="P425" s="76"/>
      <c r="Q425" s="76" t="s">
        <v>1175</v>
      </c>
      <c r="R425" s="119" t="s">
        <v>1176</v>
      </c>
      <c r="S425" s="76"/>
      <c r="T425" s="76"/>
      <c r="U425" s="76"/>
      <c r="V425" s="76"/>
      <c r="W425" s="76"/>
      <c r="X425" s="76"/>
      <c r="Y425" s="121"/>
      <c r="Z425" s="639">
        <f t="shared" si="12"/>
        <v>4200</v>
      </c>
      <c r="AA425" s="118">
        <f t="shared" si="13"/>
        <v>64200</v>
      </c>
    </row>
    <row r="426" spans="1:27" x14ac:dyDescent="0.35">
      <c r="A426" s="76"/>
      <c r="B426" s="76"/>
      <c r="C426" s="76"/>
      <c r="D426" s="76"/>
      <c r="E426" s="76"/>
      <c r="F426" s="117"/>
      <c r="G426" s="117" t="s">
        <v>7402</v>
      </c>
      <c r="H426" s="76"/>
      <c r="I426" s="118">
        <v>60000</v>
      </c>
      <c r="J426" s="76"/>
      <c r="K426" s="76" t="s">
        <v>1174</v>
      </c>
      <c r="L426" s="119">
        <v>2015</v>
      </c>
      <c r="M426" s="76" t="s">
        <v>7347</v>
      </c>
      <c r="N426" s="119" t="s">
        <v>7403</v>
      </c>
      <c r="O426" s="119"/>
      <c r="P426" s="76"/>
      <c r="Q426" s="76" t="s">
        <v>1175</v>
      </c>
      <c r="R426" s="119" t="s">
        <v>1176</v>
      </c>
      <c r="S426" s="76"/>
      <c r="T426" s="76"/>
      <c r="U426" s="76"/>
      <c r="V426" s="76"/>
      <c r="W426" s="76"/>
      <c r="X426" s="76"/>
      <c r="Y426" s="121"/>
      <c r="Z426" s="639">
        <f t="shared" si="12"/>
        <v>4200</v>
      </c>
      <c r="AA426" s="118">
        <f t="shared" si="13"/>
        <v>64200</v>
      </c>
    </row>
    <row r="427" spans="1:27" x14ac:dyDescent="0.35">
      <c r="A427" s="76"/>
      <c r="B427" s="76"/>
      <c r="C427" s="76"/>
      <c r="D427" s="76"/>
      <c r="E427" s="76"/>
      <c r="F427" s="117"/>
      <c r="G427" s="117" t="s">
        <v>7404</v>
      </c>
      <c r="H427" s="76"/>
      <c r="I427" s="118">
        <v>60000</v>
      </c>
      <c r="J427" s="76"/>
      <c r="K427" s="76" t="s">
        <v>1174</v>
      </c>
      <c r="L427" s="119">
        <v>2015</v>
      </c>
      <c r="M427" s="76" t="s">
        <v>7347</v>
      </c>
      <c r="N427" s="119" t="s">
        <v>7405</v>
      </c>
      <c r="O427" s="119"/>
      <c r="P427" s="76"/>
      <c r="Q427" s="76" t="s">
        <v>1175</v>
      </c>
      <c r="R427" s="119" t="s">
        <v>1176</v>
      </c>
      <c r="S427" s="76"/>
      <c r="T427" s="76"/>
      <c r="U427" s="76"/>
      <c r="V427" s="76"/>
      <c r="W427" s="76"/>
      <c r="X427" s="76"/>
      <c r="Y427" s="121"/>
      <c r="Z427" s="639">
        <f t="shared" si="12"/>
        <v>4200</v>
      </c>
      <c r="AA427" s="118">
        <f t="shared" si="13"/>
        <v>64200</v>
      </c>
    </row>
    <row r="428" spans="1:27" x14ac:dyDescent="0.35">
      <c r="A428" s="76"/>
      <c r="B428" s="76"/>
      <c r="C428" s="76"/>
      <c r="D428" s="76"/>
      <c r="E428" s="76"/>
      <c r="F428" s="117"/>
      <c r="G428" s="117" t="s">
        <v>7406</v>
      </c>
      <c r="H428" s="76"/>
      <c r="I428" s="118">
        <v>60000</v>
      </c>
      <c r="J428" s="76"/>
      <c r="K428" s="76" t="s">
        <v>1174</v>
      </c>
      <c r="L428" s="119">
        <v>2015</v>
      </c>
      <c r="M428" s="76" t="s">
        <v>7347</v>
      </c>
      <c r="N428" s="119" t="s">
        <v>1522</v>
      </c>
      <c r="O428" s="119"/>
      <c r="P428" s="76"/>
      <c r="Q428" s="76" t="s">
        <v>1175</v>
      </c>
      <c r="R428" s="119" t="s">
        <v>1176</v>
      </c>
      <c r="S428" s="76"/>
      <c r="T428" s="76"/>
      <c r="U428" s="76"/>
      <c r="V428" s="76"/>
      <c r="W428" s="76"/>
      <c r="X428" s="76"/>
      <c r="Y428" s="121"/>
      <c r="Z428" s="639">
        <f t="shared" si="12"/>
        <v>4200</v>
      </c>
      <c r="AA428" s="118">
        <f t="shared" si="13"/>
        <v>64200</v>
      </c>
    </row>
    <row r="429" spans="1:27" x14ac:dyDescent="0.35">
      <c r="A429" s="76"/>
      <c r="B429" s="76"/>
      <c r="C429" s="76"/>
      <c r="D429" s="76"/>
      <c r="E429" s="76"/>
      <c r="F429" s="76"/>
      <c r="G429" s="76" t="s">
        <v>7407</v>
      </c>
      <c r="H429" s="76"/>
      <c r="I429" s="118">
        <v>60000</v>
      </c>
      <c r="J429" s="76"/>
      <c r="K429" s="76" t="s">
        <v>1174</v>
      </c>
      <c r="L429" s="119">
        <v>2015</v>
      </c>
      <c r="M429" s="76" t="s">
        <v>7347</v>
      </c>
      <c r="N429" s="119" t="s">
        <v>7408</v>
      </c>
      <c r="O429" s="119"/>
      <c r="P429" s="76"/>
      <c r="Q429" s="76" t="s">
        <v>1175</v>
      </c>
      <c r="R429" s="119" t="s">
        <v>1176</v>
      </c>
      <c r="S429" s="76"/>
      <c r="T429" s="76"/>
      <c r="U429" s="76"/>
      <c r="V429" s="76"/>
      <c r="W429" s="76"/>
      <c r="X429" s="76"/>
      <c r="Y429" s="121"/>
      <c r="Z429" s="639">
        <f t="shared" si="12"/>
        <v>4200</v>
      </c>
      <c r="AA429" s="118">
        <f t="shared" si="13"/>
        <v>64200</v>
      </c>
    </row>
    <row r="430" spans="1:27" x14ac:dyDescent="0.35">
      <c r="A430" s="76"/>
      <c r="B430" s="76"/>
      <c r="C430" s="76"/>
      <c r="D430" s="76"/>
      <c r="E430" s="76"/>
      <c r="F430" s="117"/>
      <c r="G430" s="117" t="s">
        <v>7409</v>
      </c>
      <c r="H430" s="76"/>
      <c r="I430" s="118">
        <v>60000</v>
      </c>
      <c r="J430" s="76"/>
      <c r="K430" s="76" t="s">
        <v>1174</v>
      </c>
      <c r="L430" s="119">
        <v>2015</v>
      </c>
      <c r="M430" s="76" t="s">
        <v>7347</v>
      </c>
      <c r="N430" s="119" t="s">
        <v>7410</v>
      </c>
      <c r="O430" s="119"/>
      <c r="P430" s="76"/>
      <c r="Q430" s="76" t="s">
        <v>1175</v>
      </c>
      <c r="R430" s="119" t="s">
        <v>1176</v>
      </c>
      <c r="S430" s="76"/>
      <c r="T430" s="76"/>
      <c r="U430" s="76"/>
      <c r="V430" s="76"/>
      <c r="W430" s="76"/>
      <c r="X430" s="76"/>
      <c r="Y430" s="121"/>
      <c r="Z430" s="639">
        <f t="shared" si="12"/>
        <v>4200</v>
      </c>
      <c r="AA430" s="118">
        <f t="shared" si="13"/>
        <v>64200</v>
      </c>
    </row>
    <row r="431" spans="1:27" x14ac:dyDescent="0.35">
      <c r="A431" s="76"/>
      <c r="B431" s="76"/>
      <c r="C431" s="76"/>
      <c r="D431" s="76"/>
      <c r="E431" s="76"/>
      <c r="F431" s="117"/>
      <c r="G431" s="117" t="s">
        <v>7411</v>
      </c>
      <c r="H431" s="76"/>
      <c r="I431" s="118">
        <v>60000</v>
      </c>
      <c r="J431" s="76"/>
      <c r="K431" s="76" t="s">
        <v>7337</v>
      </c>
      <c r="L431" s="119">
        <v>2014</v>
      </c>
      <c r="M431" s="76" t="s">
        <v>7338</v>
      </c>
      <c r="N431" s="119">
        <v>50912448</v>
      </c>
      <c r="O431" s="119"/>
      <c r="P431" s="76"/>
      <c r="Q431" s="76" t="s">
        <v>1065</v>
      </c>
      <c r="R431" s="119" t="s">
        <v>3823</v>
      </c>
      <c r="S431" s="76"/>
      <c r="T431" s="76"/>
      <c r="U431" s="76"/>
      <c r="V431" s="76"/>
      <c r="W431" s="76"/>
      <c r="X431" s="76"/>
      <c r="Y431" s="121" t="s">
        <v>7412</v>
      </c>
      <c r="Z431" s="639">
        <f t="shared" si="12"/>
        <v>4200</v>
      </c>
      <c r="AA431" s="118">
        <f t="shared" si="13"/>
        <v>64200</v>
      </c>
    </row>
    <row r="432" spans="1:27" x14ac:dyDescent="0.35">
      <c r="A432" s="76"/>
      <c r="B432" s="76"/>
      <c r="C432" s="76"/>
      <c r="D432" s="76"/>
      <c r="E432" s="76"/>
      <c r="F432" s="117"/>
      <c r="G432" s="117" t="s">
        <v>7413</v>
      </c>
      <c r="H432" s="76"/>
      <c r="I432" s="118">
        <v>60000</v>
      </c>
      <c r="J432" s="76"/>
      <c r="K432" s="76" t="s">
        <v>7337</v>
      </c>
      <c r="L432" s="119">
        <v>2014</v>
      </c>
      <c r="M432" s="76" t="s">
        <v>7338</v>
      </c>
      <c r="N432" s="119">
        <v>50912449</v>
      </c>
      <c r="O432" s="119"/>
      <c r="P432" s="76"/>
      <c r="Q432" s="76" t="s">
        <v>1065</v>
      </c>
      <c r="R432" s="119" t="s">
        <v>3823</v>
      </c>
      <c r="S432" s="76"/>
      <c r="T432" s="76"/>
      <c r="U432" s="76"/>
      <c r="V432" s="76"/>
      <c r="W432" s="76"/>
      <c r="X432" s="76"/>
      <c r="Y432" s="121" t="s">
        <v>7412</v>
      </c>
      <c r="Z432" s="639">
        <f t="shared" si="12"/>
        <v>4200</v>
      </c>
      <c r="AA432" s="118">
        <f t="shared" si="13"/>
        <v>64200</v>
      </c>
    </row>
    <row r="433" spans="1:27" x14ac:dyDescent="0.35">
      <c r="A433" s="76"/>
      <c r="B433" s="76"/>
      <c r="C433" s="76"/>
      <c r="D433" s="76"/>
      <c r="E433" s="76"/>
      <c r="F433" s="117"/>
      <c r="G433" s="176" t="s">
        <v>994</v>
      </c>
      <c r="H433" s="123"/>
      <c r="I433" s="124">
        <f>SUM(I389:I432)</f>
        <v>2640000</v>
      </c>
      <c r="J433" s="76"/>
      <c r="K433" s="76"/>
      <c r="L433" s="119"/>
      <c r="M433" s="76"/>
      <c r="N433" s="119"/>
      <c r="O433" s="119"/>
      <c r="P433" s="76"/>
      <c r="Q433" s="76"/>
      <c r="R433" s="119"/>
      <c r="S433" s="76"/>
      <c r="T433" s="76"/>
      <c r="U433" s="76"/>
      <c r="V433" s="76"/>
      <c r="W433" s="76"/>
      <c r="X433" s="76"/>
      <c r="Y433" s="121"/>
      <c r="Z433" s="639">
        <f t="shared" si="12"/>
        <v>184800.00000000003</v>
      </c>
      <c r="AA433" s="124">
        <f t="shared" si="13"/>
        <v>2824800</v>
      </c>
    </row>
    <row r="434" spans="1:27" x14ac:dyDescent="0.35">
      <c r="A434" s="64"/>
      <c r="B434" s="64"/>
      <c r="C434" s="64"/>
      <c r="D434" s="64"/>
      <c r="E434" s="64"/>
      <c r="F434" s="66"/>
      <c r="G434" s="66" t="s">
        <v>1748</v>
      </c>
      <c r="H434" s="64"/>
      <c r="I434" s="67"/>
      <c r="J434" s="64"/>
      <c r="K434" s="64"/>
      <c r="L434" s="64"/>
      <c r="M434" s="64"/>
      <c r="N434" s="68"/>
      <c r="O434" s="68"/>
      <c r="P434" s="64"/>
      <c r="Q434" s="64"/>
      <c r="R434" s="68"/>
      <c r="S434" s="64"/>
      <c r="T434" s="64"/>
      <c r="U434" s="64"/>
      <c r="V434" s="64"/>
      <c r="W434" s="64"/>
      <c r="X434" s="64"/>
      <c r="Y434" s="115"/>
      <c r="Z434" s="639">
        <f t="shared" si="12"/>
        <v>0</v>
      </c>
      <c r="AA434" s="67">
        <f t="shared" si="13"/>
        <v>0</v>
      </c>
    </row>
    <row r="435" spans="1:27" x14ac:dyDescent="0.35">
      <c r="A435" s="76"/>
      <c r="B435" s="76"/>
      <c r="C435" s="76"/>
      <c r="D435" s="76"/>
      <c r="E435" s="76"/>
      <c r="F435" s="76"/>
      <c r="G435" s="76" t="s">
        <v>7414</v>
      </c>
      <c r="H435" s="69"/>
      <c r="I435" s="74">
        <v>200000</v>
      </c>
      <c r="J435" s="76"/>
      <c r="K435" s="76" t="s">
        <v>1147</v>
      </c>
      <c r="L435" s="76" t="s">
        <v>1063</v>
      </c>
      <c r="M435" s="76" t="s">
        <v>7415</v>
      </c>
      <c r="N435" s="119">
        <v>2115085053</v>
      </c>
      <c r="O435" s="119"/>
      <c r="P435" s="76"/>
      <c r="Q435" s="76"/>
      <c r="R435" s="119"/>
      <c r="S435" s="76"/>
      <c r="T435" s="76"/>
      <c r="U435" s="76"/>
      <c r="V435" s="76"/>
      <c r="W435" s="76"/>
      <c r="X435" s="76"/>
      <c r="Y435" s="121"/>
      <c r="Z435" s="639">
        <f t="shared" si="12"/>
        <v>14000.000000000002</v>
      </c>
      <c r="AA435" s="74">
        <f t="shared" si="13"/>
        <v>214000</v>
      </c>
    </row>
    <row r="436" spans="1:27" x14ac:dyDescent="0.35">
      <c r="A436" s="76"/>
      <c r="B436" s="76"/>
      <c r="C436" s="76"/>
      <c r="D436" s="76"/>
      <c r="E436" s="76"/>
      <c r="F436" s="76"/>
      <c r="G436" s="76" t="s">
        <v>7416</v>
      </c>
      <c r="H436" s="76"/>
      <c r="I436" s="118">
        <v>150000</v>
      </c>
      <c r="J436" s="76"/>
      <c r="K436" s="76" t="s">
        <v>7417</v>
      </c>
      <c r="L436" s="76" t="s">
        <v>1063</v>
      </c>
      <c r="M436" s="76" t="s">
        <v>1063</v>
      </c>
      <c r="N436" s="76" t="s">
        <v>1063</v>
      </c>
      <c r="O436" s="119"/>
      <c r="P436" s="76"/>
      <c r="Q436" s="76"/>
      <c r="R436" s="119"/>
      <c r="S436" s="76"/>
      <c r="T436" s="76"/>
      <c r="U436" s="76"/>
      <c r="V436" s="76"/>
      <c r="W436" s="76"/>
      <c r="X436" s="76"/>
      <c r="Y436" s="121"/>
      <c r="Z436" s="639">
        <f t="shared" si="12"/>
        <v>10500.000000000002</v>
      </c>
      <c r="AA436" s="118">
        <f t="shared" si="13"/>
        <v>160500</v>
      </c>
    </row>
    <row r="437" spans="1:27" x14ac:dyDescent="0.35">
      <c r="A437" s="76"/>
      <c r="B437" s="76"/>
      <c r="C437" s="76"/>
      <c r="D437" s="76"/>
      <c r="E437" s="76"/>
      <c r="F437" s="76"/>
      <c r="G437" s="76" t="s">
        <v>7418</v>
      </c>
      <c r="H437" s="76"/>
      <c r="I437" s="118">
        <v>150000</v>
      </c>
      <c r="J437" s="76"/>
      <c r="K437" s="76" t="s">
        <v>7417</v>
      </c>
      <c r="L437" s="76" t="s">
        <v>1063</v>
      </c>
      <c r="M437" s="76" t="s">
        <v>1063</v>
      </c>
      <c r="N437" s="76" t="s">
        <v>1063</v>
      </c>
      <c r="O437" s="119"/>
      <c r="P437" s="76"/>
      <c r="Q437" s="76"/>
      <c r="R437" s="119"/>
      <c r="S437" s="76"/>
      <c r="T437" s="76"/>
      <c r="U437" s="76"/>
      <c r="V437" s="76"/>
      <c r="W437" s="76"/>
      <c r="X437" s="76"/>
      <c r="Y437" s="121"/>
      <c r="Z437" s="639">
        <f t="shared" si="12"/>
        <v>10500.000000000002</v>
      </c>
      <c r="AA437" s="118">
        <f t="shared" si="13"/>
        <v>160500</v>
      </c>
    </row>
    <row r="438" spans="1:27" x14ac:dyDescent="0.35">
      <c r="A438" s="76"/>
      <c r="B438" s="76"/>
      <c r="C438" s="76"/>
      <c r="D438" s="76"/>
      <c r="E438" s="76"/>
      <c r="F438" s="76"/>
      <c r="G438" s="76" t="s">
        <v>7419</v>
      </c>
      <c r="H438" s="76"/>
      <c r="I438" s="118">
        <v>500000</v>
      </c>
      <c r="J438" s="76"/>
      <c r="K438" s="76" t="s">
        <v>7417</v>
      </c>
      <c r="L438" s="76" t="s">
        <v>1063</v>
      </c>
      <c r="M438" s="76" t="s">
        <v>1063</v>
      </c>
      <c r="N438" s="76" t="s">
        <v>1063</v>
      </c>
      <c r="O438" s="119"/>
      <c r="P438" s="76"/>
      <c r="Q438" s="76"/>
      <c r="R438" s="119"/>
      <c r="S438" s="76"/>
      <c r="T438" s="76"/>
      <c r="U438" s="76"/>
      <c r="V438" s="76"/>
      <c r="W438" s="76"/>
      <c r="X438" s="76"/>
      <c r="Y438" s="121"/>
      <c r="Z438" s="639">
        <f t="shared" si="12"/>
        <v>35000</v>
      </c>
      <c r="AA438" s="118">
        <f t="shared" si="13"/>
        <v>535000</v>
      </c>
    </row>
    <row r="439" spans="1:27" x14ac:dyDescent="0.35">
      <c r="A439" s="76"/>
      <c r="B439" s="76"/>
      <c r="C439" s="76"/>
      <c r="D439" s="76"/>
      <c r="E439" s="76"/>
      <c r="F439" s="76"/>
      <c r="G439" s="76" t="s">
        <v>7420</v>
      </c>
      <c r="H439" s="76"/>
      <c r="I439" s="118">
        <v>500000</v>
      </c>
      <c r="J439" s="76"/>
      <c r="K439" s="76" t="s">
        <v>7417</v>
      </c>
      <c r="L439" s="76" t="s">
        <v>1063</v>
      </c>
      <c r="M439" s="76" t="s">
        <v>1063</v>
      </c>
      <c r="N439" s="76" t="s">
        <v>1063</v>
      </c>
      <c r="O439" s="119"/>
      <c r="P439" s="76"/>
      <c r="Q439" s="76"/>
      <c r="R439" s="119"/>
      <c r="S439" s="76"/>
      <c r="T439" s="76"/>
      <c r="U439" s="76"/>
      <c r="V439" s="76"/>
      <c r="W439" s="76"/>
      <c r="X439" s="76"/>
      <c r="Y439" s="121"/>
      <c r="Z439" s="639">
        <f t="shared" si="12"/>
        <v>35000</v>
      </c>
      <c r="AA439" s="118">
        <f t="shared" si="13"/>
        <v>535000</v>
      </c>
    </row>
    <row r="440" spans="1:27" x14ac:dyDescent="0.35">
      <c r="A440" s="76"/>
      <c r="B440" s="76"/>
      <c r="C440" s="76"/>
      <c r="D440" s="76"/>
      <c r="E440" s="76"/>
      <c r="F440" s="76"/>
      <c r="G440" s="76" t="s">
        <v>7421</v>
      </c>
      <c r="H440" s="76"/>
      <c r="I440" s="118">
        <v>500000</v>
      </c>
      <c r="J440" s="76"/>
      <c r="K440" s="76" t="s">
        <v>7417</v>
      </c>
      <c r="L440" s="76" t="s">
        <v>1063</v>
      </c>
      <c r="M440" s="76" t="s">
        <v>1063</v>
      </c>
      <c r="N440" s="76" t="s">
        <v>1063</v>
      </c>
      <c r="O440" s="119"/>
      <c r="P440" s="76"/>
      <c r="Q440" s="76"/>
      <c r="R440" s="119"/>
      <c r="S440" s="76"/>
      <c r="T440" s="76"/>
      <c r="U440" s="76"/>
      <c r="V440" s="76"/>
      <c r="W440" s="76"/>
      <c r="X440" s="76"/>
      <c r="Y440" s="121"/>
      <c r="Z440" s="639">
        <f t="shared" si="12"/>
        <v>35000</v>
      </c>
      <c r="AA440" s="118">
        <f t="shared" si="13"/>
        <v>535000</v>
      </c>
    </row>
    <row r="441" spans="1:27" x14ac:dyDescent="0.35">
      <c r="A441" s="76"/>
      <c r="B441" s="76"/>
      <c r="C441" s="76"/>
      <c r="D441" s="76"/>
      <c r="E441" s="76"/>
      <c r="F441" s="76"/>
      <c r="G441" s="76" t="s">
        <v>7422</v>
      </c>
      <c r="H441" s="76"/>
      <c r="I441" s="118">
        <v>100000</v>
      </c>
      <c r="J441" s="76"/>
      <c r="K441" s="76" t="s">
        <v>7417</v>
      </c>
      <c r="L441" s="76" t="s">
        <v>1063</v>
      </c>
      <c r="M441" s="76" t="s">
        <v>1063</v>
      </c>
      <c r="N441" s="76" t="s">
        <v>1063</v>
      </c>
      <c r="O441" s="119"/>
      <c r="P441" s="76"/>
      <c r="Q441" s="76"/>
      <c r="R441" s="119"/>
      <c r="S441" s="76"/>
      <c r="T441" s="76"/>
      <c r="U441" s="76"/>
      <c r="V441" s="76"/>
      <c r="W441" s="76"/>
      <c r="X441" s="76"/>
      <c r="Y441" s="121"/>
      <c r="Z441" s="639">
        <f t="shared" si="12"/>
        <v>7000.0000000000009</v>
      </c>
      <c r="AA441" s="118">
        <f t="shared" si="13"/>
        <v>107000</v>
      </c>
    </row>
    <row r="442" spans="1:27" x14ac:dyDescent="0.35">
      <c r="A442" s="76"/>
      <c r="B442" s="76"/>
      <c r="C442" s="76"/>
      <c r="D442" s="76"/>
      <c r="E442" s="76"/>
      <c r="F442" s="76"/>
      <c r="G442" s="76" t="s">
        <v>7423</v>
      </c>
      <c r="H442" s="76"/>
      <c r="I442" s="118">
        <v>80000</v>
      </c>
      <c r="J442" s="76"/>
      <c r="K442" s="76" t="s">
        <v>7424</v>
      </c>
      <c r="L442" s="76" t="s">
        <v>1063</v>
      </c>
      <c r="M442" s="185" t="s">
        <v>7425</v>
      </c>
      <c r="N442" s="187" t="s">
        <v>7426</v>
      </c>
      <c r="O442" s="119"/>
      <c r="P442" s="76"/>
      <c r="Q442" s="76"/>
      <c r="R442" s="119"/>
      <c r="S442" s="76"/>
      <c r="T442" s="76"/>
      <c r="U442" s="76"/>
      <c r="V442" s="76"/>
      <c r="W442" s="76"/>
      <c r="X442" s="76"/>
      <c r="Y442" s="121"/>
      <c r="Z442" s="639">
        <f t="shared" si="12"/>
        <v>5600.0000000000009</v>
      </c>
      <c r="AA442" s="118">
        <f t="shared" si="13"/>
        <v>85600</v>
      </c>
    </row>
    <row r="443" spans="1:27" x14ac:dyDescent="0.35">
      <c r="A443" s="76"/>
      <c r="B443" s="76"/>
      <c r="C443" s="76"/>
      <c r="D443" s="76"/>
      <c r="E443" s="76"/>
      <c r="F443" s="76"/>
      <c r="G443" s="76" t="s">
        <v>7423</v>
      </c>
      <c r="H443" s="76"/>
      <c r="I443" s="118">
        <v>80000</v>
      </c>
      <c r="J443" s="76"/>
      <c r="K443" s="76" t="s">
        <v>7424</v>
      </c>
      <c r="L443" s="76" t="s">
        <v>1063</v>
      </c>
      <c r="M443" s="185" t="s">
        <v>7425</v>
      </c>
      <c r="N443" s="187" t="s">
        <v>7427</v>
      </c>
      <c r="O443" s="119"/>
      <c r="P443" s="76"/>
      <c r="Q443" s="76"/>
      <c r="R443" s="119"/>
      <c r="S443" s="76"/>
      <c r="T443" s="76"/>
      <c r="U443" s="76"/>
      <c r="V443" s="76"/>
      <c r="W443" s="76"/>
      <c r="X443" s="76"/>
      <c r="Y443" s="121"/>
      <c r="Z443" s="639">
        <f t="shared" si="12"/>
        <v>5600.0000000000009</v>
      </c>
      <c r="AA443" s="118">
        <f t="shared" si="13"/>
        <v>85600</v>
      </c>
    </row>
    <row r="444" spans="1:27" x14ac:dyDescent="0.35">
      <c r="A444" s="76"/>
      <c r="B444" s="76"/>
      <c r="C444" s="76"/>
      <c r="D444" s="76"/>
      <c r="E444" s="76"/>
      <c r="F444" s="76"/>
      <c r="G444" s="123" t="s">
        <v>994</v>
      </c>
      <c r="H444" s="123"/>
      <c r="I444" s="124">
        <f>SUM(I435:I443)</f>
        <v>2260000</v>
      </c>
      <c r="J444" s="76"/>
      <c r="K444" s="76"/>
      <c r="L444" s="76"/>
      <c r="M444" s="185"/>
      <c r="N444" s="187"/>
      <c r="O444" s="119"/>
      <c r="P444" s="76"/>
      <c r="Q444" s="76"/>
      <c r="R444" s="119"/>
      <c r="S444" s="76"/>
      <c r="T444" s="76"/>
      <c r="U444" s="76"/>
      <c r="V444" s="76"/>
      <c r="W444" s="76"/>
      <c r="X444" s="76"/>
      <c r="Y444" s="121"/>
      <c r="Z444" s="639">
        <f t="shared" si="12"/>
        <v>158200.00000000003</v>
      </c>
      <c r="AA444" s="124">
        <f t="shared" si="13"/>
        <v>2418200</v>
      </c>
    </row>
    <row r="445" spans="1:27" x14ac:dyDescent="0.35">
      <c r="A445" s="64"/>
      <c r="B445" s="64"/>
      <c r="C445" s="64"/>
      <c r="D445" s="64"/>
      <c r="E445" s="64"/>
      <c r="F445" s="66"/>
      <c r="G445" s="66" t="s">
        <v>1558</v>
      </c>
      <c r="H445" s="64"/>
      <c r="I445" s="67"/>
      <c r="J445" s="64"/>
      <c r="K445" s="64"/>
      <c r="L445" s="64"/>
      <c r="M445" s="64"/>
      <c r="N445" s="68"/>
      <c r="O445" s="68"/>
      <c r="P445" s="64"/>
      <c r="Q445" s="64"/>
      <c r="R445" s="68"/>
      <c r="S445" s="64"/>
      <c r="T445" s="64"/>
      <c r="U445" s="64"/>
      <c r="V445" s="64"/>
      <c r="W445" s="64"/>
      <c r="X445" s="64"/>
      <c r="Y445" s="115"/>
      <c r="Z445" s="639">
        <f t="shared" si="12"/>
        <v>0</v>
      </c>
      <c r="AA445" s="67">
        <f t="shared" si="13"/>
        <v>0</v>
      </c>
    </row>
    <row r="446" spans="1:27" x14ac:dyDescent="0.35">
      <c r="A446" s="76"/>
      <c r="B446" s="76"/>
      <c r="C446" s="76"/>
      <c r="D446" s="76"/>
      <c r="E446" s="76"/>
      <c r="F446" s="76"/>
      <c r="G446" s="76" t="s">
        <v>7428</v>
      </c>
      <c r="H446" s="76"/>
      <c r="I446" s="118">
        <v>200000</v>
      </c>
      <c r="J446" s="76"/>
      <c r="K446" s="76" t="s">
        <v>7429</v>
      </c>
      <c r="L446" s="76" t="s">
        <v>980</v>
      </c>
      <c r="M446" s="76" t="s">
        <v>980</v>
      </c>
      <c r="N446" s="76" t="s">
        <v>980</v>
      </c>
      <c r="O446" s="119"/>
      <c r="P446" s="76"/>
      <c r="Q446" s="76"/>
      <c r="R446" s="119"/>
      <c r="S446" s="76"/>
      <c r="T446" s="76"/>
      <c r="U446" s="76"/>
      <c r="V446" s="76"/>
      <c r="W446" s="76"/>
      <c r="X446" s="76"/>
      <c r="Y446" s="121"/>
      <c r="Z446" s="639">
        <f t="shared" si="12"/>
        <v>14000.000000000002</v>
      </c>
      <c r="AA446" s="118">
        <f t="shared" si="13"/>
        <v>214000</v>
      </c>
    </row>
    <row r="447" spans="1:27" x14ac:dyDescent="0.35">
      <c r="A447" s="76"/>
      <c r="B447" s="76"/>
      <c r="C447" s="76"/>
      <c r="D447" s="76"/>
      <c r="E447" s="76"/>
      <c r="F447" s="76"/>
      <c r="G447" s="76" t="s">
        <v>7430</v>
      </c>
      <c r="H447" s="76"/>
      <c r="I447" s="118">
        <v>200000</v>
      </c>
      <c r="J447" s="76"/>
      <c r="K447" s="76" t="s">
        <v>7431</v>
      </c>
      <c r="L447" s="76" t="s">
        <v>980</v>
      </c>
      <c r="M447" s="76" t="s">
        <v>980</v>
      </c>
      <c r="N447" s="76" t="s">
        <v>980</v>
      </c>
      <c r="O447" s="119"/>
      <c r="P447" s="76"/>
      <c r="Q447" s="76"/>
      <c r="R447" s="119"/>
      <c r="S447" s="76"/>
      <c r="T447" s="76"/>
      <c r="U447" s="76"/>
      <c r="V447" s="76"/>
      <c r="W447" s="76"/>
      <c r="X447" s="76"/>
      <c r="Y447" s="121"/>
      <c r="Z447" s="639">
        <f t="shared" si="12"/>
        <v>14000.000000000002</v>
      </c>
      <c r="AA447" s="118">
        <f t="shared" si="13"/>
        <v>214000</v>
      </c>
    </row>
    <row r="448" spans="1:27" x14ac:dyDescent="0.35">
      <c r="A448" s="76"/>
      <c r="B448" s="76"/>
      <c r="C448" s="76"/>
      <c r="D448" s="76"/>
      <c r="E448" s="76"/>
      <c r="F448" s="76"/>
      <c r="G448" s="76" t="s">
        <v>7432</v>
      </c>
      <c r="H448" s="76"/>
      <c r="I448" s="118">
        <v>200000</v>
      </c>
      <c r="J448" s="76"/>
      <c r="K448" s="76" t="s">
        <v>7433</v>
      </c>
      <c r="L448" s="76" t="s">
        <v>980</v>
      </c>
      <c r="M448" s="76" t="s">
        <v>980</v>
      </c>
      <c r="N448" s="76" t="s">
        <v>980</v>
      </c>
      <c r="O448" s="119"/>
      <c r="P448" s="76"/>
      <c r="Q448" s="76"/>
      <c r="R448" s="119"/>
      <c r="S448" s="76"/>
      <c r="T448" s="76"/>
      <c r="U448" s="76"/>
      <c r="V448" s="76"/>
      <c r="W448" s="76"/>
      <c r="X448" s="76"/>
      <c r="Y448" s="121"/>
      <c r="Z448" s="639">
        <f t="shared" si="12"/>
        <v>14000.000000000002</v>
      </c>
      <c r="AA448" s="118">
        <f t="shared" si="13"/>
        <v>214000</v>
      </c>
    </row>
    <row r="449" spans="1:27" x14ac:dyDescent="0.35">
      <c r="A449" s="76"/>
      <c r="B449" s="76"/>
      <c r="C449" s="76"/>
      <c r="D449" s="76"/>
      <c r="E449" s="76"/>
      <c r="F449" s="76"/>
      <c r="G449" s="123" t="s">
        <v>994</v>
      </c>
      <c r="H449" s="123"/>
      <c r="I449" s="124">
        <f>SUM(I446:I448)</f>
        <v>600000</v>
      </c>
      <c r="J449" s="76"/>
      <c r="K449" s="76"/>
      <c r="L449" s="76"/>
      <c r="M449" s="76"/>
      <c r="N449" s="76"/>
      <c r="O449" s="119"/>
      <c r="P449" s="76"/>
      <c r="Q449" s="76"/>
      <c r="R449" s="119"/>
      <c r="S449" s="76"/>
      <c r="T449" s="76"/>
      <c r="U449" s="76"/>
      <c r="V449" s="76"/>
      <c r="W449" s="76"/>
      <c r="X449" s="76"/>
      <c r="Y449" s="121"/>
      <c r="Z449" s="639">
        <f t="shared" si="12"/>
        <v>42000.000000000007</v>
      </c>
      <c r="AA449" s="124">
        <f t="shared" si="13"/>
        <v>642000</v>
      </c>
    </row>
    <row r="450" spans="1:27" x14ac:dyDescent="0.35">
      <c r="A450" s="64"/>
      <c r="B450" s="64"/>
      <c r="C450" s="64"/>
      <c r="D450" s="64"/>
      <c r="E450" s="64"/>
      <c r="F450" s="66"/>
      <c r="G450" s="66" t="s">
        <v>1572</v>
      </c>
      <c r="H450" s="64"/>
      <c r="I450" s="67"/>
      <c r="J450" s="64"/>
      <c r="K450" s="64"/>
      <c r="L450" s="64"/>
      <c r="M450" s="64"/>
      <c r="N450" s="68"/>
      <c r="O450" s="68"/>
      <c r="P450" s="64"/>
      <c r="Q450" s="64"/>
      <c r="R450" s="68"/>
      <c r="S450" s="64"/>
      <c r="T450" s="64"/>
      <c r="U450" s="64"/>
      <c r="V450" s="64"/>
      <c r="W450" s="64"/>
      <c r="X450" s="64"/>
      <c r="Y450" s="115"/>
      <c r="Z450" s="639">
        <f t="shared" si="12"/>
        <v>0</v>
      </c>
      <c r="AA450" s="67">
        <f t="shared" si="13"/>
        <v>0</v>
      </c>
    </row>
    <row r="451" spans="1:27" x14ac:dyDescent="0.35">
      <c r="A451" s="76"/>
      <c r="B451" s="76"/>
      <c r="C451" s="76"/>
      <c r="D451" s="76"/>
      <c r="E451" s="76"/>
      <c r="F451" s="117"/>
      <c r="G451" s="117" t="s">
        <v>7434</v>
      </c>
      <c r="H451" s="76"/>
      <c r="I451" s="118">
        <v>200000</v>
      </c>
      <c r="J451" s="76"/>
      <c r="K451" s="76" t="s">
        <v>1062</v>
      </c>
      <c r="L451" s="76" t="s">
        <v>1063</v>
      </c>
      <c r="M451" s="76" t="s">
        <v>7435</v>
      </c>
      <c r="N451" s="119" t="s">
        <v>1063</v>
      </c>
      <c r="O451" s="119"/>
      <c r="P451" s="76"/>
      <c r="Q451" s="76"/>
      <c r="R451" s="119"/>
      <c r="S451" s="76"/>
      <c r="T451" s="76"/>
      <c r="U451" s="76"/>
      <c r="V451" s="76"/>
      <c r="W451" s="76"/>
      <c r="X451" s="76"/>
      <c r="Y451" s="121"/>
      <c r="Z451" s="639">
        <f t="shared" si="12"/>
        <v>14000.000000000002</v>
      </c>
      <c r="AA451" s="118">
        <f t="shared" si="13"/>
        <v>214000</v>
      </c>
    </row>
    <row r="452" spans="1:27" x14ac:dyDescent="0.35">
      <c r="A452" s="76"/>
      <c r="B452" s="76"/>
      <c r="C452" s="76"/>
      <c r="D452" s="76"/>
      <c r="E452" s="76"/>
      <c r="F452" s="117"/>
      <c r="G452" s="117" t="s">
        <v>7436</v>
      </c>
      <c r="H452" s="76"/>
      <c r="I452" s="118">
        <v>200000</v>
      </c>
      <c r="J452" s="76"/>
      <c r="K452" s="76" t="s">
        <v>1062</v>
      </c>
      <c r="L452" s="76" t="s">
        <v>1063</v>
      </c>
      <c r="M452" s="76" t="s">
        <v>7435</v>
      </c>
      <c r="N452" s="119" t="s">
        <v>1063</v>
      </c>
      <c r="O452" s="119"/>
      <c r="P452" s="76"/>
      <c r="Q452" s="76"/>
      <c r="R452" s="119"/>
      <c r="S452" s="76"/>
      <c r="T452" s="76"/>
      <c r="U452" s="76"/>
      <c r="V452" s="76"/>
      <c r="W452" s="76"/>
      <c r="X452" s="76"/>
      <c r="Y452" s="121"/>
      <c r="Z452" s="639">
        <f t="shared" si="12"/>
        <v>14000.000000000002</v>
      </c>
      <c r="AA452" s="118">
        <f t="shared" si="13"/>
        <v>214000</v>
      </c>
    </row>
    <row r="453" spans="1:27" x14ac:dyDescent="0.35">
      <c r="A453" s="76"/>
      <c r="B453" s="76"/>
      <c r="C453" s="76"/>
      <c r="D453" s="76"/>
      <c r="E453" s="76"/>
      <c r="F453" s="117"/>
      <c r="G453" s="117" t="s">
        <v>7437</v>
      </c>
      <c r="H453" s="76"/>
      <c r="I453" s="118">
        <v>250000</v>
      </c>
      <c r="J453" s="76"/>
      <c r="K453" s="76" t="s">
        <v>1062</v>
      </c>
      <c r="L453" s="76" t="s">
        <v>1063</v>
      </c>
      <c r="M453" s="76" t="s">
        <v>4215</v>
      </c>
      <c r="N453" s="119" t="s">
        <v>1522</v>
      </c>
      <c r="O453" s="119"/>
      <c r="P453" s="76"/>
      <c r="Q453" s="76"/>
      <c r="R453" s="119"/>
      <c r="S453" s="76"/>
      <c r="T453" s="76"/>
      <c r="U453" s="76"/>
      <c r="V453" s="76"/>
      <c r="W453" s="76"/>
      <c r="X453" s="76"/>
      <c r="Y453" s="121"/>
      <c r="Z453" s="639">
        <f t="shared" si="12"/>
        <v>17500</v>
      </c>
      <c r="AA453" s="118">
        <f t="shared" si="13"/>
        <v>267500</v>
      </c>
    </row>
    <row r="454" spans="1:27" x14ac:dyDescent="0.35">
      <c r="A454" s="76"/>
      <c r="B454" s="76"/>
      <c r="C454" s="76"/>
      <c r="D454" s="76"/>
      <c r="E454" s="76"/>
      <c r="F454" s="117"/>
      <c r="G454" s="117" t="s">
        <v>7438</v>
      </c>
      <c r="H454" s="76"/>
      <c r="I454" s="118">
        <v>100000</v>
      </c>
      <c r="J454" s="76"/>
      <c r="K454" s="76" t="s">
        <v>1062</v>
      </c>
      <c r="L454" s="76" t="s">
        <v>1063</v>
      </c>
      <c r="M454" s="76" t="s">
        <v>7435</v>
      </c>
      <c r="N454" s="119" t="s">
        <v>1063</v>
      </c>
      <c r="O454" s="119"/>
      <c r="P454" s="76"/>
      <c r="Q454" s="76"/>
      <c r="R454" s="119"/>
      <c r="S454" s="76"/>
      <c r="T454" s="76"/>
      <c r="U454" s="76"/>
      <c r="V454" s="76"/>
      <c r="W454" s="76"/>
      <c r="X454" s="76"/>
      <c r="Y454" s="121"/>
      <c r="Z454" s="639">
        <f t="shared" ref="Z454:Z517" si="14">I454*Z$4</f>
        <v>7000.0000000000009</v>
      </c>
      <c r="AA454" s="118">
        <f t="shared" ref="AA454:AA517" si="15">I454+Z454</f>
        <v>107000</v>
      </c>
    </row>
    <row r="455" spans="1:27" x14ac:dyDescent="0.35">
      <c r="A455" s="76"/>
      <c r="B455" s="76"/>
      <c r="C455" s="76"/>
      <c r="D455" s="76"/>
      <c r="E455" s="76"/>
      <c r="F455" s="117"/>
      <c r="G455" s="117" t="s">
        <v>7439</v>
      </c>
      <c r="H455" s="76"/>
      <c r="I455" s="118">
        <v>100000</v>
      </c>
      <c r="J455" s="76"/>
      <c r="K455" s="76" t="s">
        <v>1062</v>
      </c>
      <c r="L455" s="76" t="s">
        <v>1063</v>
      </c>
      <c r="M455" s="76" t="s">
        <v>7435</v>
      </c>
      <c r="N455" s="119" t="s">
        <v>1063</v>
      </c>
      <c r="O455" s="119"/>
      <c r="P455" s="76"/>
      <c r="Q455" s="76"/>
      <c r="R455" s="119"/>
      <c r="S455" s="76"/>
      <c r="T455" s="76"/>
      <c r="U455" s="76"/>
      <c r="V455" s="76"/>
      <c r="W455" s="76"/>
      <c r="X455" s="76"/>
      <c r="Y455" s="121"/>
      <c r="Z455" s="639">
        <f t="shared" si="14"/>
        <v>7000.0000000000009</v>
      </c>
      <c r="AA455" s="118">
        <f t="shared" si="15"/>
        <v>107000</v>
      </c>
    </row>
    <row r="456" spans="1:27" x14ac:dyDescent="0.35">
      <c r="A456" s="76"/>
      <c r="B456" s="76"/>
      <c r="C456" s="76"/>
      <c r="D456" s="76"/>
      <c r="E456" s="76"/>
      <c r="F456" s="117"/>
      <c r="G456" s="117" t="s">
        <v>7440</v>
      </c>
      <c r="H456" s="76"/>
      <c r="I456" s="118">
        <v>100000</v>
      </c>
      <c r="J456" s="76"/>
      <c r="K456" s="76" t="s">
        <v>1062</v>
      </c>
      <c r="L456" s="76" t="s">
        <v>1063</v>
      </c>
      <c r="M456" s="76" t="s">
        <v>7435</v>
      </c>
      <c r="N456" s="119" t="s">
        <v>1063</v>
      </c>
      <c r="O456" s="119"/>
      <c r="P456" s="76"/>
      <c r="Q456" s="76"/>
      <c r="R456" s="119"/>
      <c r="S456" s="76"/>
      <c r="T456" s="76"/>
      <c r="U456" s="76"/>
      <c r="V456" s="76"/>
      <c r="W456" s="76"/>
      <c r="X456" s="76"/>
      <c r="Y456" s="121"/>
      <c r="Z456" s="639">
        <f t="shared" si="14"/>
        <v>7000.0000000000009</v>
      </c>
      <c r="AA456" s="118">
        <f t="shared" si="15"/>
        <v>107000</v>
      </c>
    </row>
    <row r="457" spans="1:27" x14ac:dyDescent="0.35">
      <c r="A457" s="76"/>
      <c r="B457" s="76"/>
      <c r="C457" s="76"/>
      <c r="D457" s="76"/>
      <c r="E457" s="76"/>
      <c r="F457" s="117"/>
      <c r="G457" s="117" t="s">
        <v>7440</v>
      </c>
      <c r="H457" s="76"/>
      <c r="I457" s="118">
        <v>100000</v>
      </c>
      <c r="J457" s="76"/>
      <c r="K457" s="76" t="s">
        <v>1062</v>
      </c>
      <c r="L457" s="76" t="s">
        <v>1063</v>
      </c>
      <c r="M457" s="76" t="s">
        <v>7435</v>
      </c>
      <c r="N457" s="119" t="s">
        <v>1063</v>
      </c>
      <c r="O457" s="119"/>
      <c r="P457" s="76"/>
      <c r="Q457" s="76"/>
      <c r="R457" s="119"/>
      <c r="S457" s="76"/>
      <c r="T457" s="76"/>
      <c r="U457" s="76"/>
      <c r="V457" s="76"/>
      <c r="W457" s="76"/>
      <c r="X457" s="76"/>
      <c r="Y457" s="121"/>
      <c r="Z457" s="639">
        <f t="shared" si="14"/>
        <v>7000.0000000000009</v>
      </c>
      <c r="AA457" s="118">
        <f t="shared" si="15"/>
        <v>107000</v>
      </c>
    </row>
    <row r="458" spans="1:27" x14ac:dyDescent="0.35">
      <c r="A458" s="76"/>
      <c r="B458" s="76"/>
      <c r="C458" s="76"/>
      <c r="D458" s="76"/>
      <c r="E458" s="76"/>
      <c r="F458" s="117"/>
      <c r="G458" s="117" t="s">
        <v>7441</v>
      </c>
      <c r="H458" s="76"/>
      <c r="I458" s="118">
        <v>250000</v>
      </c>
      <c r="J458" s="76"/>
      <c r="K458" s="76" t="s">
        <v>1062</v>
      </c>
      <c r="L458" s="76" t="s">
        <v>1063</v>
      </c>
      <c r="M458" s="76" t="s">
        <v>1081</v>
      </c>
      <c r="N458" s="119" t="s">
        <v>1063</v>
      </c>
      <c r="O458" s="119"/>
      <c r="P458" s="76"/>
      <c r="Q458" s="76"/>
      <c r="R458" s="119"/>
      <c r="S458" s="76"/>
      <c r="T458" s="76"/>
      <c r="U458" s="76"/>
      <c r="V458" s="76"/>
      <c r="W458" s="76"/>
      <c r="X458" s="76"/>
      <c r="Y458" s="121"/>
      <c r="Z458" s="639">
        <f t="shared" si="14"/>
        <v>17500</v>
      </c>
      <c r="AA458" s="118">
        <f t="shared" si="15"/>
        <v>267500</v>
      </c>
    </row>
    <row r="459" spans="1:27" x14ac:dyDescent="0.35">
      <c r="A459" s="76"/>
      <c r="B459" s="76"/>
      <c r="C459" s="76"/>
      <c r="D459" s="76"/>
      <c r="E459" s="76"/>
      <c r="F459" s="117"/>
      <c r="G459" s="117" t="s">
        <v>7442</v>
      </c>
      <c r="H459" s="76"/>
      <c r="I459" s="118">
        <v>250000</v>
      </c>
      <c r="J459" s="76"/>
      <c r="K459" s="76" t="s">
        <v>1062</v>
      </c>
      <c r="L459" s="76" t="s">
        <v>1063</v>
      </c>
      <c r="M459" s="76" t="s">
        <v>4215</v>
      </c>
      <c r="N459" s="119" t="s">
        <v>1522</v>
      </c>
      <c r="O459" s="119"/>
      <c r="P459" s="76"/>
      <c r="Q459" s="76"/>
      <c r="R459" s="119"/>
      <c r="S459" s="76"/>
      <c r="T459" s="76"/>
      <c r="U459" s="76"/>
      <c r="V459" s="76"/>
      <c r="W459" s="76"/>
      <c r="X459" s="76"/>
      <c r="Y459" s="121"/>
      <c r="Z459" s="639">
        <f t="shared" si="14"/>
        <v>17500</v>
      </c>
      <c r="AA459" s="118">
        <f t="shared" si="15"/>
        <v>267500</v>
      </c>
    </row>
    <row r="460" spans="1:27" x14ac:dyDescent="0.35">
      <c r="A460" s="76"/>
      <c r="B460" s="76"/>
      <c r="C460" s="76"/>
      <c r="D460" s="76"/>
      <c r="E460" s="76"/>
      <c r="F460" s="117"/>
      <c r="G460" s="117" t="s">
        <v>7443</v>
      </c>
      <c r="H460" s="76"/>
      <c r="I460" s="118">
        <v>250000</v>
      </c>
      <c r="J460" s="76"/>
      <c r="K460" s="76" t="s">
        <v>1062</v>
      </c>
      <c r="L460" s="76" t="s">
        <v>1063</v>
      </c>
      <c r="M460" s="76" t="s">
        <v>1081</v>
      </c>
      <c r="N460" s="119" t="s">
        <v>1063</v>
      </c>
      <c r="O460" s="119"/>
      <c r="P460" s="76"/>
      <c r="Q460" s="76"/>
      <c r="R460" s="119"/>
      <c r="S460" s="76"/>
      <c r="T460" s="76"/>
      <c r="U460" s="76"/>
      <c r="V460" s="76"/>
      <c r="W460" s="76"/>
      <c r="X460" s="76"/>
      <c r="Y460" s="121"/>
      <c r="Z460" s="639">
        <f t="shared" si="14"/>
        <v>17500</v>
      </c>
      <c r="AA460" s="118">
        <f t="shared" si="15"/>
        <v>267500</v>
      </c>
    </row>
    <row r="461" spans="1:27" x14ac:dyDescent="0.35">
      <c r="A461" s="76"/>
      <c r="B461" s="76"/>
      <c r="C461" s="76"/>
      <c r="D461" s="76"/>
      <c r="E461" s="76"/>
      <c r="F461" s="117"/>
      <c r="G461" s="117" t="s">
        <v>7444</v>
      </c>
      <c r="H461" s="76"/>
      <c r="I461" s="118">
        <v>100000</v>
      </c>
      <c r="J461" s="76"/>
      <c r="K461" s="76" t="s">
        <v>1062</v>
      </c>
      <c r="L461" s="76" t="s">
        <v>1063</v>
      </c>
      <c r="M461" s="76" t="s">
        <v>7435</v>
      </c>
      <c r="N461" s="119" t="s">
        <v>1063</v>
      </c>
      <c r="O461" s="119"/>
      <c r="P461" s="76"/>
      <c r="Q461" s="76"/>
      <c r="R461" s="119"/>
      <c r="S461" s="76"/>
      <c r="T461" s="76"/>
      <c r="U461" s="76"/>
      <c r="V461" s="76"/>
      <c r="W461" s="76"/>
      <c r="X461" s="76"/>
      <c r="Y461" s="121"/>
      <c r="Z461" s="639">
        <f t="shared" si="14"/>
        <v>7000.0000000000009</v>
      </c>
      <c r="AA461" s="118">
        <f t="shared" si="15"/>
        <v>107000</v>
      </c>
    </row>
    <row r="462" spans="1:27" x14ac:dyDescent="0.35">
      <c r="A462" s="76"/>
      <c r="B462" s="76"/>
      <c r="C462" s="76"/>
      <c r="D462" s="76"/>
      <c r="E462" s="76"/>
      <c r="F462" s="117"/>
      <c r="G462" s="117" t="s">
        <v>7445</v>
      </c>
      <c r="H462" s="76"/>
      <c r="I462" s="118">
        <v>100000</v>
      </c>
      <c r="J462" s="76"/>
      <c r="K462" s="76" t="s">
        <v>1062</v>
      </c>
      <c r="L462" s="76" t="s">
        <v>1063</v>
      </c>
      <c r="M462" s="76" t="s">
        <v>7435</v>
      </c>
      <c r="N462" s="119" t="s">
        <v>1063</v>
      </c>
      <c r="O462" s="119"/>
      <c r="P462" s="76"/>
      <c r="Q462" s="76"/>
      <c r="R462" s="119"/>
      <c r="S462" s="76"/>
      <c r="T462" s="76"/>
      <c r="U462" s="76"/>
      <c r="V462" s="76"/>
      <c r="W462" s="76"/>
      <c r="X462" s="76"/>
      <c r="Y462" s="121"/>
      <c r="Z462" s="639">
        <f t="shared" si="14"/>
        <v>7000.0000000000009</v>
      </c>
      <c r="AA462" s="118">
        <f t="shared" si="15"/>
        <v>107000</v>
      </c>
    </row>
    <row r="463" spans="1:27" x14ac:dyDescent="0.35">
      <c r="A463" s="76"/>
      <c r="B463" s="76"/>
      <c r="C463" s="76"/>
      <c r="D463" s="76"/>
      <c r="E463" s="76"/>
      <c r="F463" s="117"/>
      <c r="G463" s="117" t="s">
        <v>7446</v>
      </c>
      <c r="H463" s="76"/>
      <c r="I463" s="118">
        <v>250000</v>
      </c>
      <c r="J463" s="76"/>
      <c r="K463" s="76" t="s">
        <v>1062</v>
      </c>
      <c r="L463" s="76" t="s">
        <v>1063</v>
      </c>
      <c r="M463" s="76" t="s">
        <v>1081</v>
      </c>
      <c r="N463" s="119" t="s">
        <v>1063</v>
      </c>
      <c r="O463" s="119"/>
      <c r="P463" s="76"/>
      <c r="Q463" s="76"/>
      <c r="R463" s="119"/>
      <c r="S463" s="76"/>
      <c r="T463" s="76"/>
      <c r="U463" s="76"/>
      <c r="V463" s="76"/>
      <c r="W463" s="76"/>
      <c r="X463" s="76"/>
      <c r="Y463" s="121"/>
      <c r="Z463" s="639">
        <f t="shared" si="14"/>
        <v>17500</v>
      </c>
      <c r="AA463" s="118">
        <f t="shared" si="15"/>
        <v>267500</v>
      </c>
    </row>
    <row r="464" spans="1:27" x14ac:dyDescent="0.35">
      <c r="A464" s="76"/>
      <c r="B464" s="76"/>
      <c r="C464" s="76"/>
      <c r="D464" s="76"/>
      <c r="E464" s="76"/>
      <c r="F464" s="117"/>
      <c r="G464" s="117" t="s">
        <v>7447</v>
      </c>
      <c r="H464" s="76"/>
      <c r="I464" s="118">
        <v>250000</v>
      </c>
      <c r="J464" s="76"/>
      <c r="K464" s="76" t="s">
        <v>1062</v>
      </c>
      <c r="L464" s="76" t="s">
        <v>1063</v>
      </c>
      <c r="M464" s="76" t="s">
        <v>1081</v>
      </c>
      <c r="N464" s="119" t="s">
        <v>1063</v>
      </c>
      <c r="O464" s="119"/>
      <c r="P464" s="76"/>
      <c r="Q464" s="76"/>
      <c r="R464" s="119"/>
      <c r="S464" s="76"/>
      <c r="T464" s="76"/>
      <c r="U464" s="76"/>
      <c r="V464" s="76"/>
      <c r="W464" s="76"/>
      <c r="X464" s="76"/>
      <c r="Y464" s="121"/>
      <c r="Z464" s="639">
        <f t="shared" si="14"/>
        <v>17500</v>
      </c>
      <c r="AA464" s="118">
        <f t="shared" si="15"/>
        <v>267500</v>
      </c>
    </row>
    <row r="465" spans="1:27" x14ac:dyDescent="0.35">
      <c r="A465" s="76"/>
      <c r="B465" s="76"/>
      <c r="C465" s="76"/>
      <c r="D465" s="76"/>
      <c r="E465" s="76"/>
      <c r="F465" s="117"/>
      <c r="G465" s="117" t="s">
        <v>7448</v>
      </c>
      <c r="H465" s="76"/>
      <c r="I465" s="118">
        <v>100000</v>
      </c>
      <c r="J465" s="76"/>
      <c r="K465" s="76" t="s">
        <v>1062</v>
      </c>
      <c r="L465" s="76" t="s">
        <v>1063</v>
      </c>
      <c r="M465" s="76" t="s">
        <v>7435</v>
      </c>
      <c r="N465" s="119" t="s">
        <v>1063</v>
      </c>
      <c r="O465" s="119"/>
      <c r="P465" s="76"/>
      <c r="Q465" s="76"/>
      <c r="R465" s="119"/>
      <c r="S465" s="76"/>
      <c r="T465" s="76"/>
      <c r="U465" s="76"/>
      <c r="V465" s="76"/>
      <c r="W465" s="76"/>
      <c r="X465" s="76"/>
      <c r="Y465" s="121"/>
      <c r="Z465" s="639">
        <f t="shared" si="14"/>
        <v>7000.0000000000009</v>
      </c>
      <c r="AA465" s="118">
        <f t="shared" si="15"/>
        <v>107000</v>
      </c>
    </row>
    <row r="466" spans="1:27" x14ac:dyDescent="0.35">
      <c r="A466" s="76"/>
      <c r="B466" s="76"/>
      <c r="C466" s="76"/>
      <c r="D466" s="76"/>
      <c r="E466" s="76"/>
      <c r="F466" s="117"/>
      <c r="G466" s="117" t="s">
        <v>7449</v>
      </c>
      <c r="H466" s="76"/>
      <c r="I466" s="118">
        <v>100000</v>
      </c>
      <c r="J466" s="76"/>
      <c r="K466" s="76" t="s">
        <v>1062</v>
      </c>
      <c r="L466" s="76" t="s">
        <v>1063</v>
      </c>
      <c r="M466" s="76" t="s">
        <v>7435</v>
      </c>
      <c r="N466" s="119" t="s">
        <v>1063</v>
      </c>
      <c r="O466" s="119"/>
      <c r="P466" s="76"/>
      <c r="Q466" s="76"/>
      <c r="R466" s="119"/>
      <c r="S466" s="76"/>
      <c r="T466" s="76"/>
      <c r="U466" s="76"/>
      <c r="V466" s="76"/>
      <c r="W466" s="76"/>
      <c r="X466" s="76"/>
      <c r="Y466" s="121"/>
      <c r="Z466" s="639">
        <f t="shared" si="14"/>
        <v>7000.0000000000009</v>
      </c>
      <c r="AA466" s="118">
        <f t="shared" si="15"/>
        <v>107000</v>
      </c>
    </row>
    <row r="467" spans="1:27" x14ac:dyDescent="0.35">
      <c r="A467" s="76"/>
      <c r="B467" s="76"/>
      <c r="C467" s="76"/>
      <c r="D467" s="76"/>
      <c r="E467" s="76"/>
      <c r="F467" s="117"/>
      <c r="G467" s="117" t="s">
        <v>7450</v>
      </c>
      <c r="H467" s="76"/>
      <c r="I467" s="118">
        <v>250000</v>
      </c>
      <c r="J467" s="76"/>
      <c r="K467" s="76" t="s">
        <v>1062</v>
      </c>
      <c r="L467" s="76" t="s">
        <v>1063</v>
      </c>
      <c r="M467" s="76" t="s">
        <v>1081</v>
      </c>
      <c r="N467" s="119" t="s">
        <v>1063</v>
      </c>
      <c r="O467" s="119"/>
      <c r="P467" s="76"/>
      <c r="Q467" s="76"/>
      <c r="R467" s="119"/>
      <c r="S467" s="76"/>
      <c r="T467" s="76"/>
      <c r="U467" s="76"/>
      <c r="V467" s="76"/>
      <c r="W467" s="76"/>
      <c r="X467" s="76"/>
      <c r="Y467" s="121"/>
      <c r="Z467" s="639">
        <f t="shared" si="14"/>
        <v>17500</v>
      </c>
      <c r="AA467" s="118">
        <f t="shared" si="15"/>
        <v>267500</v>
      </c>
    </row>
    <row r="468" spans="1:27" x14ac:dyDescent="0.35">
      <c r="A468" s="76"/>
      <c r="B468" s="76"/>
      <c r="C468" s="76"/>
      <c r="D468" s="76"/>
      <c r="E468" s="76"/>
      <c r="F468" s="117"/>
      <c r="G468" s="117" t="s">
        <v>7451</v>
      </c>
      <c r="H468" s="76"/>
      <c r="I468" s="118">
        <v>250000</v>
      </c>
      <c r="J468" s="76"/>
      <c r="K468" s="76" t="s">
        <v>1062</v>
      </c>
      <c r="L468" s="76" t="s">
        <v>1063</v>
      </c>
      <c r="M468" s="76" t="s">
        <v>1081</v>
      </c>
      <c r="N468" s="119" t="s">
        <v>1063</v>
      </c>
      <c r="O468" s="119"/>
      <c r="P468" s="76"/>
      <c r="Q468" s="76"/>
      <c r="R468" s="119"/>
      <c r="S468" s="76"/>
      <c r="T468" s="76"/>
      <c r="U468" s="76"/>
      <c r="V468" s="76"/>
      <c r="W468" s="76"/>
      <c r="X468" s="76"/>
      <c r="Y468" s="121"/>
      <c r="Z468" s="639">
        <f t="shared" si="14"/>
        <v>17500</v>
      </c>
      <c r="AA468" s="118">
        <f t="shared" si="15"/>
        <v>267500</v>
      </c>
    </row>
    <row r="469" spans="1:27" x14ac:dyDescent="0.35">
      <c r="A469" s="76"/>
      <c r="B469" s="76"/>
      <c r="C469" s="76"/>
      <c r="D469" s="76"/>
      <c r="E469" s="76"/>
      <c r="F469" s="117"/>
      <c r="G469" s="117" t="s">
        <v>7452</v>
      </c>
      <c r="H469" s="76"/>
      <c r="I469" s="118">
        <v>100000</v>
      </c>
      <c r="J469" s="76"/>
      <c r="K469" s="76" t="s">
        <v>1062</v>
      </c>
      <c r="L469" s="76" t="s">
        <v>1063</v>
      </c>
      <c r="M469" s="76" t="s">
        <v>7435</v>
      </c>
      <c r="N469" s="119" t="s">
        <v>1063</v>
      </c>
      <c r="O469" s="119"/>
      <c r="P469" s="76"/>
      <c r="Q469" s="76"/>
      <c r="R469" s="119"/>
      <c r="S469" s="76"/>
      <c r="T469" s="76"/>
      <c r="U469" s="76"/>
      <c r="V469" s="76"/>
      <c r="W469" s="76"/>
      <c r="X469" s="76"/>
      <c r="Y469" s="121"/>
      <c r="Z469" s="639">
        <f t="shared" si="14"/>
        <v>7000.0000000000009</v>
      </c>
      <c r="AA469" s="118">
        <f t="shared" si="15"/>
        <v>107000</v>
      </c>
    </row>
    <row r="470" spans="1:27" x14ac:dyDescent="0.35">
      <c r="A470" s="76"/>
      <c r="B470" s="76"/>
      <c r="C470" s="76"/>
      <c r="D470" s="76"/>
      <c r="E470" s="76"/>
      <c r="F470" s="117"/>
      <c r="G470" s="117" t="s">
        <v>7453</v>
      </c>
      <c r="H470" s="76"/>
      <c r="I470" s="118">
        <v>100000</v>
      </c>
      <c r="J470" s="76"/>
      <c r="K470" s="76" t="s">
        <v>1062</v>
      </c>
      <c r="L470" s="76" t="s">
        <v>1063</v>
      </c>
      <c r="M470" s="76" t="s">
        <v>7435</v>
      </c>
      <c r="N470" s="119" t="s">
        <v>1063</v>
      </c>
      <c r="O470" s="119"/>
      <c r="P470" s="76"/>
      <c r="Q470" s="76"/>
      <c r="R470" s="119"/>
      <c r="S470" s="76"/>
      <c r="T470" s="76"/>
      <c r="U470" s="76"/>
      <c r="V470" s="76"/>
      <c r="W470" s="76"/>
      <c r="X470" s="76"/>
      <c r="Y470" s="121"/>
      <c r="Z470" s="639">
        <f t="shared" si="14"/>
        <v>7000.0000000000009</v>
      </c>
      <c r="AA470" s="118">
        <f t="shared" si="15"/>
        <v>107000</v>
      </c>
    </row>
    <row r="471" spans="1:27" x14ac:dyDescent="0.35">
      <c r="A471" s="76"/>
      <c r="B471" s="76"/>
      <c r="C471" s="76"/>
      <c r="D471" s="76"/>
      <c r="E471" s="76"/>
      <c r="F471" s="117"/>
      <c r="G471" s="117" t="s">
        <v>7454</v>
      </c>
      <c r="H471" s="76"/>
      <c r="I471" s="118">
        <v>100000</v>
      </c>
      <c r="J471" s="76"/>
      <c r="K471" s="76" t="s">
        <v>1062</v>
      </c>
      <c r="L471" s="76" t="s">
        <v>1063</v>
      </c>
      <c r="M471" s="76" t="s">
        <v>7435</v>
      </c>
      <c r="N471" s="119" t="s">
        <v>1063</v>
      </c>
      <c r="O471" s="119"/>
      <c r="P471" s="76"/>
      <c r="Q471" s="76"/>
      <c r="R471" s="119"/>
      <c r="S471" s="76"/>
      <c r="T471" s="76"/>
      <c r="U471" s="76"/>
      <c r="V471" s="76"/>
      <c r="W471" s="76"/>
      <c r="X471" s="76"/>
      <c r="Y471" s="121"/>
      <c r="Z471" s="639">
        <f t="shared" si="14"/>
        <v>7000.0000000000009</v>
      </c>
      <c r="AA471" s="118">
        <f t="shared" si="15"/>
        <v>107000</v>
      </c>
    </row>
    <row r="472" spans="1:27" x14ac:dyDescent="0.35">
      <c r="A472" s="76"/>
      <c r="B472" s="76"/>
      <c r="C472" s="76"/>
      <c r="D472" s="76"/>
      <c r="E472" s="76"/>
      <c r="F472" s="117"/>
      <c r="G472" s="117" t="s">
        <v>7455</v>
      </c>
      <c r="H472" s="76"/>
      <c r="I472" s="118">
        <v>100000</v>
      </c>
      <c r="J472" s="76"/>
      <c r="K472" s="76" t="s">
        <v>1062</v>
      </c>
      <c r="L472" s="76" t="s">
        <v>1063</v>
      </c>
      <c r="M472" s="76" t="s">
        <v>7435</v>
      </c>
      <c r="N472" s="119" t="s">
        <v>1063</v>
      </c>
      <c r="O472" s="119"/>
      <c r="P472" s="76"/>
      <c r="Q472" s="76"/>
      <c r="R472" s="119"/>
      <c r="S472" s="76"/>
      <c r="T472" s="76"/>
      <c r="U472" s="76"/>
      <c r="V472" s="76"/>
      <c r="W472" s="76"/>
      <c r="X472" s="76"/>
      <c r="Y472" s="121"/>
      <c r="Z472" s="639">
        <f t="shared" si="14"/>
        <v>7000.0000000000009</v>
      </c>
      <c r="AA472" s="118">
        <f t="shared" si="15"/>
        <v>107000</v>
      </c>
    </row>
    <row r="473" spans="1:27" x14ac:dyDescent="0.35">
      <c r="A473" s="76"/>
      <c r="B473" s="76"/>
      <c r="C473" s="76"/>
      <c r="D473" s="76"/>
      <c r="E473" s="76"/>
      <c r="F473" s="117"/>
      <c r="G473" s="117" t="s">
        <v>7456</v>
      </c>
      <c r="H473" s="76"/>
      <c r="I473" s="118">
        <v>250000</v>
      </c>
      <c r="J473" s="76"/>
      <c r="K473" s="76" t="s">
        <v>1062</v>
      </c>
      <c r="L473" s="76" t="s">
        <v>1063</v>
      </c>
      <c r="M473" s="76" t="s">
        <v>1081</v>
      </c>
      <c r="N473" s="119" t="s">
        <v>1063</v>
      </c>
      <c r="O473" s="119"/>
      <c r="P473" s="76"/>
      <c r="Q473" s="76"/>
      <c r="R473" s="119"/>
      <c r="S473" s="76"/>
      <c r="T473" s="76"/>
      <c r="U473" s="76"/>
      <c r="V473" s="76"/>
      <c r="W473" s="76"/>
      <c r="X473" s="76"/>
      <c r="Y473" s="121"/>
      <c r="Z473" s="639">
        <f t="shared" si="14"/>
        <v>17500</v>
      </c>
      <c r="AA473" s="118">
        <f t="shared" si="15"/>
        <v>267500</v>
      </c>
    </row>
    <row r="474" spans="1:27" x14ac:dyDescent="0.35">
      <c r="A474" s="76"/>
      <c r="B474" s="76"/>
      <c r="C474" s="76"/>
      <c r="D474" s="76"/>
      <c r="E474" s="76"/>
      <c r="F474" s="117"/>
      <c r="G474" s="117" t="s">
        <v>7457</v>
      </c>
      <c r="H474" s="76"/>
      <c r="I474" s="118">
        <v>250000</v>
      </c>
      <c r="J474" s="76"/>
      <c r="K474" s="76" t="s">
        <v>1062</v>
      </c>
      <c r="L474" s="76" t="s">
        <v>1063</v>
      </c>
      <c r="M474" s="76" t="s">
        <v>4215</v>
      </c>
      <c r="N474" s="119" t="s">
        <v>1522</v>
      </c>
      <c r="O474" s="119"/>
      <c r="P474" s="76"/>
      <c r="Q474" s="76"/>
      <c r="R474" s="119"/>
      <c r="S474" s="76"/>
      <c r="T474" s="76"/>
      <c r="U474" s="76"/>
      <c r="V474" s="76"/>
      <c r="W474" s="76"/>
      <c r="X474" s="76"/>
      <c r="Y474" s="121"/>
      <c r="Z474" s="639">
        <f t="shared" si="14"/>
        <v>17500</v>
      </c>
      <c r="AA474" s="118">
        <f t="shared" si="15"/>
        <v>267500</v>
      </c>
    </row>
    <row r="475" spans="1:27" x14ac:dyDescent="0.35">
      <c r="A475" s="76"/>
      <c r="B475" s="76"/>
      <c r="C475" s="76"/>
      <c r="D475" s="76"/>
      <c r="E475" s="76"/>
      <c r="F475" s="117"/>
      <c r="G475" s="117" t="s">
        <v>7458</v>
      </c>
      <c r="H475" s="76"/>
      <c r="I475" s="118">
        <v>100000</v>
      </c>
      <c r="J475" s="76"/>
      <c r="K475" s="76" t="s">
        <v>1062</v>
      </c>
      <c r="L475" s="76" t="s">
        <v>1063</v>
      </c>
      <c r="M475" s="76" t="s">
        <v>7435</v>
      </c>
      <c r="N475" s="119" t="s">
        <v>1063</v>
      </c>
      <c r="O475" s="119"/>
      <c r="P475" s="76"/>
      <c r="Q475" s="76"/>
      <c r="R475" s="119"/>
      <c r="S475" s="76"/>
      <c r="T475" s="76"/>
      <c r="U475" s="76"/>
      <c r="V475" s="76"/>
      <c r="W475" s="76"/>
      <c r="X475" s="76"/>
      <c r="Y475" s="121"/>
      <c r="Z475" s="639">
        <f t="shared" si="14"/>
        <v>7000.0000000000009</v>
      </c>
      <c r="AA475" s="118">
        <f t="shared" si="15"/>
        <v>107000</v>
      </c>
    </row>
    <row r="476" spans="1:27" x14ac:dyDescent="0.35">
      <c r="A476" s="76"/>
      <c r="B476" s="76"/>
      <c r="C476" s="76"/>
      <c r="D476" s="76"/>
      <c r="E476" s="76"/>
      <c r="F476" s="117"/>
      <c r="G476" s="117" t="s">
        <v>7459</v>
      </c>
      <c r="H476" s="76"/>
      <c r="I476" s="118">
        <v>100000</v>
      </c>
      <c r="J476" s="76"/>
      <c r="K476" s="76" t="s">
        <v>1062</v>
      </c>
      <c r="L476" s="76" t="s">
        <v>1063</v>
      </c>
      <c r="M476" s="76" t="s">
        <v>7435</v>
      </c>
      <c r="N476" s="119" t="s">
        <v>1063</v>
      </c>
      <c r="O476" s="119"/>
      <c r="P476" s="76"/>
      <c r="Q476" s="76"/>
      <c r="R476" s="119"/>
      <c r="S476" s="76"/>
      <c r="T476" s="76"/>
      <c r="U476" s="76"/>
      <c r="V476" s="76"/>
      <c r="W476" s="76"/>
      <c r="X476" s="76"/>
      <c r="Y476" s="121"/>
      <c r="Z476" s="639">
        <f t="shared" si="14"/>
        <v>7000.0000000000009</v>
      </c>
      <c r="AA476" s="118">
        <f t="shared" si="15"/>
        <v>107000</v>
      </c>
    </row>
    <row r="477" spans="1:27" x14ac:dyDescent="0.35">
      <c r="A477" s="76"/>
      <c r="B477" s="76"/>
      <c r="C477" s="76"/>
      <c r="D477" s="76"/>
      <c r="E477" s="76"/>
      <c r="F477" s="117"/>
      <c r="G477" s="117" t="s">
        <v>7460</v>
      </c>
      <c r="H477" s="76"/>
      <c r="I477" s="118">
        <v>250000</v>
      </c>
      <c r="J477" s="76"/>
      <c r="K477" s="76" t="s">
        <v>1062</v>
      </c>
      <c r="L477" s="76" t="s">
        <v>1063</v>
      </c>
      <c r="M477" s="76" t="s">
        <v>1081</v>
      </c>
      <c r="N477" s="119" t="s">
        <v>1063</v>
      </c>
      <c r="O477" s="119"/>
      <c r="P477" s="76"/>
      <c r="Q477" s="76"/>
      <c r="R477" s="119"/>
      <c r="S477" s="76"/>
      <c r="T477" s="76"/>
      <c r="U477" s="76"/>
      <c r="V477" s="76"/>
      <c r="W477" s="76"/>
      <c r="X477" s="76"/>
      <c r="Y477" s="121"/>
      <c r="Z477" s="639">
        <f t="shared" si="14"/>
        <v>17500</v>
      </c>
      <c r="AA477" s="118">
        <f t="shared" si="15"/>
        <v>267500</v>
      </c>
    </row>
    <row r="478" spans="1:27" x14ac:dyDescent="0.35">
      <c r="A478" s="76"/>
      <c r="B478" s="76"/>
      <c r="C478" s="76"/>
      <c r="D478" s="76"/>
      <c r="E478" s="76"/>
      <c r="F478" s="117"/>
      <c r="G478" s="117" t="s">
        <v>7461</v>
      </c>
      <c r="H478" s="76"/>
      <c r="I478" s="118">
        <v>100000</v>
      </c>
      <c r="J478" s="76"/>
      <c r="K478" s="76" t="s">
        <v>1062</v>
      </c>
      <c r="L478" s="76" t="s">
        <v>1063</v>
      </c>
      <c r="M478" s="76" t="s">
        <v>7435</v>
      </c>
      <c r="N478" s="119" t="s">
        <v>1063</v>
      </c>
      <c r="O478" s="119"/>
      <c r="P478" s="76"/>
      <c r="Q478" s="76"/>
      <c r="R478" s="119"/>
      <c r="S478" s="76"/>
      <c r="T478" s="76"/>
      <c r="U478" s="76"/>
      <c r="V478" s="76"/>
      <c r="W478" s="76"/>
      <c r="X478" s="76"/>
      <c r="Y478" s="121"/>
      <c r="Z478" s="639">
        <f t="shared" si="14"/>
        <v>7000.0000000000009</v>
      </c>
      <c r="AA478" s="118">
        <f t="shared" si="15"/>
        <v>107000</v>
      </c>
    </row>
    <row r="479" spans="1:27" x14ac:dyDescent="0.35">
      <c r="A479" s="76"/>
      <c r="B479" s="76"/>
      <c r="C479" s="76"/>
      <c r="D479" s="76"/>
      <c r="E479" s="76"/>
      <c r="F479" s="117"/>
      <c r="G479" s="117" t="s">
        <v>7462</v>
      </c>
      <c r="H479" s="76"/>
      <c r="I479" s="118">
        <v>100000</v>
      </c>
      <c r="J479" s="76"/>
      <c r="K479" s="76" t="s">
        <v>1062</v>
      </c>
      <c r="L479" s="76" t="s">
        <v>1063</v>
      </c>
      <c r="M479" s="76" t="s">
        <v>7435</v>
      </c>
      <c r="N479" s="119" t="s">
        <v>1063</v>
      </c>
      <c r="O479" s="119"/>
      <c r="P479" s="76"/>
      <c r="Q479" s="76"/>
      <c r="R479" s="119"/>
      <c r="S479" s="76"/>
      <c r="T479" s="76"/>
      <c r="U479" s="76"/>
      <c r="V479" s="76"/>
      <c r="W479" s="76"/>
      <c r="X479" s="76"/>
      <c r="Y479" s="121"/>
      <c r="Z479" s="639">
        <f t="shared" si="14"/>
        <v>7000.0000000000009</v>
      </c>
      <c r="AA479" s="118">
        <f t="shared" si="15"/>
        <v>107000</v>
      </c>
    </row>
    <row r="480" spans="1:27" x14ac:dyDescent="0.35">
      <c r="A480" s="76"/>
      <c r="B480" s="76"/>
      <c r="C480" s="76"/>
      <c r="D480" s="76"/>
      <c r="E480" s="76"/>
      <c r="F480" s="117"/>
      <c r="G480" s="117" t="s">
        <v>7463</v>
      </c>
      <c r="H480" s="76"/>
      <c r="I480" s="118">
        <v>250000</v>
      </c>
      <c r="J480" s="76"/>
      <c r="K480" s="76" t="s">
        <v>1062</v>
      </c>
      <c r="L480" s="76" t="s">
        <v>1063</v>
      </c>
      <c r="M480" s="76" t="s">
        <v>4215</v>
      </c>
      <c r="N480" s="119" t="s">
        <v>1522</v>
      </c>
      <c r="O480" s="119"/>
      <c r="P480" s="76"/>
      <c r="Q480" s="76"/>
      <c r="R480" s="119"/>
      <c r="S480" s="76"/>
      <c r="T480" s="76"/>
      <c r="U480" s="76"/>
      <c r="V480" s="76"/>
      <c r="W480" s="76"/>
      <c r="X480" s="76"/>
      <c r="Y480" s="121"/>
      <c r="Z480" s="639">
        <f t="shared" si="14"/>
        <v>17500</v>
      </c>
      <c r="AA480" s="118">
        <f t="shared" si="15"/>
        <v>267500</v>
      </c>
    </row>
    <row r="481" spans="1:27" x14ac:dyDescent="0.35">
      <c r="A481" s="76"/>
      <c r="B481" s="76"/>
      <c r="C481" s="76"/>
      <c r="D481" s="76"/>
      <c r="E481" s="76"/>
      <c r="F481" s="117"/>
      <c r="G481" s="117" t="s">
        <v>7464</v>
      </c>
      <c r="H481" s="76"/>
      <c r="I481" s="118">
        <v>100000</v>
      </c>
      <c r="J481" s="76"/>
      <c r="K481" s="76" t="s">
        <v>1062</v>
      </c>
      <c r="L481" s="76" t="s">
        <v>1063</v>
      </c>
      <c r="M481" s="76" t="s">
        <v>7435</v>
      </c>
      <c r="N481" s="119" t="s">
        <v>1063</v>
      </c>
      <c r="O481" s="119"/>
      <c r="P481" s="76"/>
      <c r="Q481" s="76"/>
      <c r="R481" s="119"/>
      <c r="S481" s="76"/>
      <c r="T481" s="76"/>
      <c r="U481" s="76"/>
      <c r="V481" s="76"/>
      <c r="W481" s="76"/>
      <c r="X481" s="76"/>
      <c r="Y481" s="121"/>
      <c r="Z481" s="639">
        <f t="shared" si="14"/>
        <v>7000.0000000000009</v>
      </c>
      <c r="AA481" s="118">
        <f t="shared" si="15"/>
        <v>107000</v>
      </c>
    </row>
    <row r="482" spans="1:27" x14ac:dyDescent="0.35">
      <c r="A482" s="76"/>
      <c r="B482" s="76"/>
      <c r="C482" s="76"/>
      <c r="D482" s="76"/>
      <c r="E482" s="76"/>
      <c r="F482" s="76"/>
      <c r="G482" s="76" t="s">
        <v>7465</v>
      </c>
      <c r="H482" s="76"/>
      <c r="I482" s="118">
        <v>100000</v>
      </c>
      <c r="J482" s="76"/>
      <c r="K482" s="76" t="s">
        <v>1062</v>
      </c>
      <c r="L482" s="76" t="s">
        <v>1063</v>
      </c>
      <c r="M482" s="76" t="s">
        <v>7435</v>
      </c>
      <c r="N482" s="119" t="s">
        <v>1063</v>
      </c>
      <c r="O482" s="119"/>
      <c r="P482" s="76"/>
      <c r="Q482" s="76"/>
      <c r="R482" s="119"/>
      <c r="S482" s="76"/>
      <c r="T482" s="76"/>
      <c r="U482" s="76"/>
      <c r="V482" s="76"/>
      <c r="W482" s="76"/>
      <c r="X482" s="76"/>
      <c r="Y482" s="121"/>
      <c r="Z482" s="639">
        <f t="shared" si="14"/>
        <v>7000.0000000000009</v>
      </c>
      <c r="AA482" s="118">
        <f t="shared" si="15"/>
        <v>107000</v>
      </c>
    </row>
    <row r="483" spans="1:27" x14ac:dyDescent="0.35">
      <c r="A483" s="76"/>
      <c r="B483" s="76"/>
      <c r="C483" s="76"/>
      <c r="D483" s="76"/>
      <c r="E483" s="76"/>
      <c r="F483" s="76"/>
      <c r="G483" s="76" t="s">
        <v>7466</v>
      </c>
      <c r="H483" s="76"/>
      <c r="I483" s="118">
        <v>10000</v>
      </c>
      <c r="J483" s="76"/>
      <c r="K483" s="76" t="s">
        <v>1062</v>
      </c>
      <c r="L483" s="76" t="s">
        <v>1063</v>
      </c>
      <c r="M483" s="76" t="s">
        <v>7467</v>
      </c>
      <c r="N483" s="119" t="s">
        <v>1063</v>
      </c>
      <c r="O483" s="119"/>
      <c r="P483" s="76"/>
      <c r="Q483" s="76"/>
      <c r="R483" s="119"/>
      <c r="S483" s="76"/>
      <c r="T483" s="76"/>
      <c r="U483" s="76"/>
      <c r="V483" s="76"/>
      <c r="W483" s="76"/>
      <c r="X483" s="76"/>
      <c r="Y483" s="121"/>
      <c r="Z483" s="639">
        <f t="shared" si="14"/>
        <v>700.00000000000011</v>
      </c>
      <c r="AA483" s="118">
        <f t="shared" si="15"/>
        <v>10700</v>
      </c>
    </row>
    <row r="484" spans="1:27" x14ac:dyDescent="0.35">
      <c r="A484" s="76"/>
      <c r="B484" s="76"/>
      <c r="C484" s="76"/>
      <c r="D484" s="76"/>
      <c r="E484" s="76"/>
      <c r="F484" s="76"/>
      <c r="G484" s="76" t="s">
        <v>7468</v>
      </c>
      <c r="H484" s="76"/>
      <c r="I484" s="118">
        <v>10000</v>
      </c>
      <c r="J484" s="76"/>
      <c r="K484" s="76" t="s">
        <v>1062</v>
      </c>
      <c r="L484" s="76" t="s">
        <v>1063</v>
      </c>
      <c r="M484" s="76" t="s">
        <v>7467</v>
      </c>
      <c r="N484" s="119" t="s">
        <v>1063</v>
      </c>
      <c r="O484" s="119"/>
      <c r="P484" s="76"/>
      <c r="Q484" s="76"/>
      <c r="R484" s="119"/>
      <c r="S484" s="76"/>
      <c r="T484" s="76"/>
      <c r="U484" s="76"/>
      <c r="V484" s="76"/>
      <c r="W484" s="76"/>
      <c r="X484" s="76"/>
      <c r="Y484" s="121"/>
      <c r="Z484" s="639">
        <f t="shared" si="14"/>
        <v>700.00000000000011</v>
      </c>
      <c r="AA484" s="118">
        <f t="shared" si="15"/>
        <v>10700</v>
      </c>
    </row>
    <row r="485" spans="1:27" x14ac:dyDescent="0.35">
      <c r="A485" s="76"/>
      <c r="B485" s="76"/>
      <c r="C485" s="76"/>
      <c r="D485" s="76"/>
      <c r="E485" s="76"/>
      <c r="F485" s="117"/>
      <c r="G485" s="117" t="s">
        <v>7469</v>
      </c>
      <c r="H485" s="76"/>
      <c r="I485" s="118">
        <v>100000</v>
      </c>
      <c r="J485" s="76"/>
      <c r="K485" s="76" t="s">
        <v>1062</v>
      </c>
      <c r="L485" s="76" t="s">
        <v>1063</v>
      </c>
      <c r="M485" s="76" t="s">
        <v>4204</v>
      </c>
      <c r="N485" s="119" t="s">
        <v>1063</v>
      </c>
      <c r="O485" s="119"/>
      <c r="P485" s="76"/>
      <c r="Q485" s="76"/>
      <c r="R485" s="119"/>
      <c r="S485" s="76"/>
      <c r="T485" s="76"/>
      <c r="U485" s="76"/>
      <c r="V485" s="76"/>
      <c r="W485" s="76"/>
      <c r="X485" s="76"/>
      <c r="Y485" s="121"/>
      <c r="Z485" s="639">
        <f t="shared" si="14"/>
        <v>7000.0000000000009</v>
      </c>
      <c r="AA485" s="118">
        <f t="shared" si="15"/>
        <v>107000</v>
      </c>
    </row>
    <row r="486" spans="1:27" x14ac:dyDescent="0.35">
      <c r="A486" s="76"/>
      <c r="B486" s="76"/>
      <c r="C486" s="76"/>
      <c r="D486" s="76"/>
      <c r="E486" s="76"/>
      <c r="F486" s="76"/>
      <c r="G486" s="76" t="s">
        <v>7470</v>
      </c>
      <c r="H486" s="76"/>
      <c r="I486" s="118">
        <v>100000</v>
      </c>
      <c r="J486" s="76"/>
      <c r="K486" s="76" t="s">
        <v>1062</v>
      </c>
      <c r="L486" s="76" t="s">
        <v>1063</v>
      </c>
      <c r="M486" s="76" t="s">
        <v>4204</v>
      </c>
      <c r="N486" s="119" t="s">
        <v>1063</v>
      </c>
      <c r="O486" s="119"/>
      <c r="P486" s="76"/>
      <c r="Q486" s="76"/>
      <c r="R486" s="119"/>
      <c r="S486" s="76"/>
      <c r="T486" s="76"/>
      <c r="U486" s="76"/>
      <c r="V486" s="76"/>
      <c r="W486" s="76"/>
      <c r="X486" s="76"/>
      <c r="Y486" s="121"/>
      <c r="Z486" s="639">
        <f t="shared" si="14"/>
        <v>7000.0000000000009</v>
      </c>
      <c r="AA486" s="118">
        <f t="shared" si="15"/>
        <v>107000</v>
      </c>
    </row>
    <row r="487" spans="1:27" x14ac:dyDescent="0.35">
      <c r="A487" s="76"/>
      <c r="B487" s="76"/>
      <c r="C487" s="76"/>
      <c r="D487" s="76"/>
      <c r="E487" s="76"/>
      <c r="F487" s="117"/>
      <c r="G487" s="117" t="s">
        <v>7471</v>
      </c>
      <c r="H487" s="76"/>
      <c r="I487" s="118">
        <v>50000</v>
      </c>
      <c r="J487" s="76"/>
      <c r="K487" s="76" t="s">
        <v>1562</v>
      </c>
      <c r="L487" s="76" t="s">
        <v>1063</v>
      </c>
      <c r="M487" s="76" t="s">
        <v>7472</v>
      </c>
      <c r="N487" s="119" t="s">
        <v>1063</v>
      </c>
      <c r="O487" s="119"/>
      <c r="P487" s="76"/>
      <c r="Q487" s="76"/>
      <c r="R487" s="119"/>
      <c r="S487" s="76"/>
      <c r="T487" s="76"/>
      <c r="U487" s="76"/>
      <c r="V487" s="76"/>
      <c r="W487" s="76"/>
      <c r="X487" s="76"/>
      <c r="Y487" s="121"/>
      <c r="Z487" s="639">
        <f t="shared" si="14"/>
        <v>3500.0000000000005</v>
      </c>
      <c r="AA487" s="118">
        <f t="shared" si="15"/>
        <v>53500</v>
      </c>
    </row>
    <row r="488" spans="1:27" x14ac:dyDescent="0.35">
      <c r="A488" s="76"/>
      <c r="B488" s="76"/>
      <c r="C488" s="76"/>
      <c r="D488" s="76"/>
      <c r="E488" s="76"/>
      <c r="F488" s="117"/>
      <c r="G488" s="117" t="s">
        <v>7473</v>
      </c>
      <c r="H488" s="76"/>
      <c r="I488" s="118">
        <v>50000</v>
      </c>
      <c r="J488" s="76"/>
      <c r="K488" s="76" t="s">
        <v>1562</v>
      </c>
      <c r="L488" s="76" t="s">
        <v>1063</v>
      </c>
      <c r="M488" s="76" t="s">
        <v>7472</v>
      </c>
      <c r="N488" s="119" t="s">
        <v>1063</v>
      </c>
      <c r="O488" s="119"/>
      <c r="P488" s="76"/>
      <c r="Q488" s="76"/>
      <c r="R488" s="119"/>
      <c r="S488" s="76"/>
      <c r="T488" s="76"/>
      <c r="U488" s="76"/>
      <c r="V488" s="76"/>
      <c r="W488" s="76"/>
      <c r="X488" s="76"/>
      <c r="Y488" s="121"/>
      <c r="Z488" s="639">
        <f t="shared" si="14"/>
        <v>3500.0000000000005</v>
      </c>
      <c r="AA488" s="118">
        <f t="shared" si="15"/>
        <v>53500</v>
      </c>
    </row>
    <row r="489" spans="1:27" x14ac:dyDescent="0.35">
      <c r="A489" s="76"/>
      <c r="B489" s="76"/>
      <c r="C489" s="76"/>
      <c r="D489" s="76"/>
      <c r="E489" s="76"/>
      <c r="F489" s="117"/>
      <c r="G489" s="117" t="s">
        <v>7474</v>
      </c>
      <c r="H489" s="76"/>
      <c r="I489" s="118">
        <v>50000</v>
      </c>
      <c r="J489" s="76"/>
      <c r="K489" s="76" t="s">
        <v>1062</v>
      </c>
      <c r="L489" s="76" t="s">
        <v>1063</v>
      </c>
      <c r="M489" s="76" t="s">
        <v>7475</v>
      </c>
      <c r="N489" s="119" t="s">
        <v>1063</v>
      </c>
      <c r="O489" s="119"/>
      <c r="P489" s="76"/>
      <c r="Q489" s="76"/>
      <c r="R489" s="119"/>
      <c r="S489" s="76"/>
      <c r="T489" s="76"/>
      <c r="U489" s="76"/>
      <c r="V489" s="76"/>
      <c r="W489" s="76"/>
      <c r="X489" s="76"/>
      <c r="Y489" s="121"/>
      <c r="Z489" s="639">
        <f t="shared" si="14"/>
        <v>3500.0000000000005</v>
      </c>
      <c r="AA489" s="118">
        <f t="shared" si="15"/>
        <v>53500</v>
      </c>
    </row>
    <row r="490" spans="1:27" x14ac:dyDescent="0.35">
      <c r="A490" s="76"/>
      <c r="B490" s="76"/>
      <c r="C490" s="76"/>
      <c r="D490" s="76"/>
      <c r="E490" s="76"/>
      <c r="F490" s="117"/>
      <c r="G490" s="117" t="s">
        <v>7476</v>
      </c>
      <c r="H490" s="76"/>
      <c r="I490" s="118">
        <v>50000</v>
      </c>
      <c r="J490" s="76"/>
      <c r="K490" s="76" t="s">
        <v>1062</v>
      </c>
      <c r="L490" s="76" t="s">
        <v>1063</v>
      </c>
      <c r="M490" s="76" t="s">
        <v>7475</v>
      </c>
      <c r="N490" s="119" t="s">
        <v>1063</v>
      </c>
      <c r="O490" s="119"/>
      <c r="P490" s="76"/>
      <c r="Q490" s="76"/>
      <c r="R490" s="119"/>
      <c r="S490" s="76"/>
      <c r="T490" s="76"/>
      <c r="U490" s="76"/>
      <c r="V490" s="76"/>
      <c r="W490" s="76"/>
      <c r="X490" s="76"/>
      <c r="Y490" s="121"/>
      <c r="Z490" s="639">
        <f t="shared" si="14"/>
        <v>3500.0000000000005</v>
      </c>
      <c r="AA490" s="118">
        <f t="shared" si="15"/>
        <v>53500</v>
      </c>
    </row>
    <row r="491" spans="1:27" x14ac:dyDescent="0.35">
      <c r="A491" s="76"/>
      <c r="B491" s="76"/>
      <c r="C491" s="76"/>
      <c r="D491" s="76"/>
      <c r="E491" s="76"/>
      <c r="F491" s="117"/>
      <c r="G491" s="117" t="s">
        <v>7477</v>
      </c>
      <c r="H491" s="76"/>
      <c r="I491" s="118">
        <v>50000</v>
      </c>
      <c r="J491" s="76"/>
      <c r="K491" s="76" t="s">
        <v>1062</v>
      </c>
      <c r="L491" s="76" t="s">
        <v>1063</v>
      </c>
      <c r="M491" s="76" t="s">
        <v>7475</v>
      </c>
      <c r="N491" s="119" t="s">
        <v>1063</v>
      </c>
      <c r="O491" s="119"/>
      <c r="P491" s="76"/>
      <c r="Q491" s="76"/>
      <c r="R491" s="119"/>
      <c r="S491" s="76"/>
      <c r="T491" s="76"/>
      <c r="U491" s="76"/>
      <c r="V491" s="76"/>
      <c r="W491" s="76"/>
      <c r="X491" s="76"/>
      <c r="Y491" s="121"/>
      <c r="Z491" s="639">
        <f t="shared" si="14"/>
        <v>3500.0000000000005</v>
      </c>
      <c r="AA491" s="118">
        <f t="shared" si="15"/>
        <v>53500</v>
      </c>
    </row>
    <row r="492" spans="1:27" x14ac:dyDescent="0.35">
      <c r="A492" s="76"/>
      <c r="B492" s="76"/>
      <c r="C492" s="76"/>
      <c r="D492" s="76"/>
      <c r="E492" s="76"/>
      <c r="F492" s="117"/>
      <c r="G492" s="117" t="s">
        <v>7478</v>
      </c>
      <c r="H492" s="76"/>
      <c r="I492" s="118">
        <v>50000</v>
      </c>
      <c r="J492" s="76"/>
      <c r="K492" s="76" t="s">
        <v>1062</v>
      </c>
      <c r="L492" s="76" t="s">
        <v>1063</v>
      </c>
      <c r="M492" s="76" t="s">
        <v>7475</v>
      </c>
      <c r="N492" s="119" t="s">
        <v>1063</v>
      </c>
      <c r="O492" s="119"/>
      <c r="P492" s="76"/>
      <c r="Q492" s="76"/>
      <c r="R492" s="119"/>
      <c r="S492" s="76"/>
      <c r="T492" s="76"/>
      <c r="U492" s="76"/>
      <c r="V492" s="76"/>
      <c r="W492" s="76"/>
      <c r="X492" s="76"/>
      <c r="Y492" s="121"/>
      <c r="Z492" s="639">
        <f t="shared" si="14"/>
        <v>3500.0000000000005</v>
      </c>
      <c r="AA492" s="118">
        <f t="shared" si="15"/>
        <v>53500</v>
      </c>
    </row>
    <row r="493" spans="1:27" x14ac:dyDescent="0.35">
      <c r="A493" s="76"/>
      <c r="B493" s="76"/>
      <c r="C493" s="76"/>
      <c r="D493" s="76"/>
      <c r="E493" s="76"/>
      <c r="F493" s="117"/>
      <c r="G493" s="117" t="s">
        <v>7479</v>
      </c>
      <c r="H493" s="76"/>
      <c r="I493" s="118">
        <v>50000</v>
      </c>
      <c r="J493" s="76"/>
      <c r="K493" s="76" t="s">
        <v>1062</v>
      </c>
      <c r="L493" s="76" t="s">
        <v>1063</v>
      </c>
      <c r="M493" s="76" t="s">
        <v>4215</v>
      </c>
      <c r="N493" s="119" t="s">
        <v>1063</v>
      </c>
      <c r="O493" s="119"/>
      <c r="P493" s="76"/>
      <c r="Q493" s="76"/>
      <c r="R493" s="119"/>
      <c r="S493" s="76"/>
      <c r="T493" s="76"/>
      <c r="U493" s="76"/>
      <c r="V493" s="76"/>
      <c r="W493" s="76"/>
      <c r="X493" s="76"/>
      <c r="Y493" s="121"/>
      <c r="Z493" s="639">
        <f t="shared" si="14"/>
        <v>3500.0000000000005</v>
      </c>
      <c r="AA493" s="118">
        <f t="shared" si="15"/>
        <v>53500</v>
      </c>
    </row>
    <row r="494" spans="1:27" x14ac:dyDescent="0.35">
      <c r="A494" s="76"/>
      <c r="B494" s="76"/>
      <c r="C494" s="76"/>
      <c r="D494" s="76"/>
      <c r="E494" s="76"/>
      <c r="F494" s="76"/>
      <c r="G494" s="76" t="s">
        <v>7480</v>
      </c>
      <c r="H494" s="76"/>
      <c r="I494" s="118">
        <v>500000</v>
      </c>
      <c r="J494" s="76"/>
      <c r="K494" s="76" t="s">
        <v>1062</v>
      </c>
      <c r="L494" s="76" t="s">
        <v>1063</v>
      </c>
      <c r="M494" s="76" t="s">
        <v>4215</v>
      </c>
      <c r="N494" s="119" t="s">
        <v>1063</v>
      </c>
      <c r="O494" s="119"/>
      <c r="P494" s="76"/>
      <c r="Q494" s="76"/>
      <c r="R494" s="119"/>
      <c r="S494" s="76"/>
      <c r="T494" s="76"/>
      <c r="U494" s="76"/>
      <c r="V494" s="76"/>
      <c r="W494" s="76"/>
      <c r="X494" s="76"/>
      <c r="Y494" s="121"/>
      <c r="Z494" s="639">
        <f t="shared" si="14"/>
        <v>35000</v>
      </c>
      <c r="AA494" s="118">
        <f t="shared" si="15"/>
        <v>535000</v>
      </c>
    </row>
    <row r="495" spans="1:27" x14ac:dyDescent="0.35">
      <c r="A495" s="76"/>
      <c r="B495" s="76"/>
      <c r="C495" s="76"/>
      <c r="D495" s="76"/>
      <c r="E495" s="76"/>
      <c r="F495" s="76"/>
      <c r="G495" s="76" t="s">
        <v>7481</v>
      </c>
      <c r="H495" s="76"/>
      <c r="I495" s="118">
        <v>500000</v>
      </c>
      <c r="J495" s="76"/>
      <c r="K495" s="76" t="s">
        <v>1062</v>
      </c>
      <c r="L495" s="76" t="s">
        <v>1063</v>
      </c>
      <c r="M495" s="76" t="s">
        <v>1198</v>
      </c>
      <c r="N495" s="119" t="s">
        <v>1063</v>
      </c>
      <c r="O495" s="119"/>
      <c r="P495" s="76"/>
      <c r="Q495" s="76"/>
      <c r="R495" s="119"/>
      <c r="S495" s="76"/>
      <c r="T495" s="76"/>
      <c r="U495" s="76"/>
      <c r="V495" s="76"/>
      <c r="W495" s="76"/>
      <c r="X495" s="76"/>
      <c r="Y495" s="121"/>
      <c r="Z495" s="639">
        <f t="shared" si="14"/>
        <v>35000</v>
      </c>
      <c r="AA495" s="118">
        <f t="shared" si="15"/>
        <v>535000</v>
      </c>
    </row>
    <row r="496" spans="1:27" x14ac:dyDescent="0.35">
      <c r="A496" s="76"/>
      <c r="B496" s="76"/>
      <c r="C496" s="76"/>
      <c r="D496" s="76"/>
      <c r="E496" s="76"/>
      <c r="F496" s="76"/>
      <c r="G496" s="76" t="s">
        <v>7482</v>
      </c>
      <c r="H496" s="76"/>
      <c r="I496" s="118">
        <v>500000</v>
      </c>
      <c r="J496" s="76"/>
      <c r="K496" s="76" t="s">
        <v>1062</v>
      </c>
      <c r="L496" s="76" t="s">
        <v>1063</v>
      </c>
      <c r="M496" s="76" t="s">
        <v>4204</v>
      </c>
      <c r="N496" s="119" t="s">
        <v>1063</v>
      </c>
      <c r="O496" s="119"/>
      <c r="P496" s="76"/>
      <c r="Q496" s="76"/>
      <c r="R496" s="119"/>
      <c r="S496" s="76"/>
      <c r="T496" s="76"/>
      <c r="U496" s="76"/>
      <c r="V496" s="76"/>
      <c r="W496" s="76"/>
      <c r="X496" s="76"/>
      <c r="Y496" s="121"/>
      <c r="Z496" s="639">
        <f t="shared" si="14"/>
        <v>35000</v>
      </c>
      <c r="AA496" s="118">
        <f t="shared" si="15"/>
        <v>535000</v>
      </c>
    </row>
    <row r="497" spans="1:27" x14ac:dyDescent="0.35">
      <c r="A497" s="76"/>
      <c r="B497" s="76"/>
      <c r="C497" s="76"/>
      <c r="D497" s="76"/>
      <c r="E497" s="76"/>
      <c r="F497" s="76"/>
      <c r="G497" s="76" t="s">
        <v>7483</v>
      </c>
      <c r="H497" s="76"/>
      <c r="I497" s="118">
        <v>100000</v>
      </c>
      <c r="J497" s="76"/>
      <c r="K497" s="76" t="s">
        <v>1062</v>
      </c>
      <c r="L497" s="76" t="s">
        <v>1063</v>
      </c>
      <c r="M497" s="76" t="s">
        <v>4204</v>
      </c>
      <c r="N497" s="119" t="s">
        <v>1063</v>
      </c>
      <c r="O497" s="119"/>
      <c r="P497" s="76"/>
      <c r="Q497" s="76"/>
      <c r="R497" s="119"/>
      <c r="S497" s="76"/>
      <c r="T497" s="76"/>
      <c r="U497" s="76"/>
      <c r="V497" s="76"/>
      <c r="W497" s="76"/>
      <c r="X497" s="76"/>
      <c r="Y497" s="121"/>
      <c r="Z497" s="639">
        <f t="shared" si="14"/>
        <v>7000.0000000000009</v>
      </c>
      <c r="AA497" s="118">
        <f t="shared" si="15"/>
        <v>107000</v>
      </c>
    </row>
    <row r="498" spans="1:27" x14ac:dyDescent="0.35">
      <c r="A498" s="76"/>
      <c r="B498" s="76"/>
      <c r="C498" s="76"/>
      <c r="D498" s="76"/>
      <c r="E498" s="76"/>
      <c r="F498" s="76"/>
      <c r="G498" s="76" t="s">
        <v>7484</v>
      </c>
      <c r="H498" s="76"/>
      <c r="I498" s="118">
        <v>100000</v>
      </c>
      <c r="J498" s="76"/>
      <c r="K498" s="76" t="s">
        <v>1062</v>
      </c>
      <c r="L498" s="76" t="s">
        <v>1063</v>
      </c>
      <c r="M498" s="76" t="s">
        <v>4204</v>
      </c>
      <c r="N498" s="119" t="s">
        <v>1063</v>
      </c>
      <c r="O498" s="119"/>
      <c r="P498" s="76"/>
      <c r="Q498" s="76"/>
      <c r="R498" s="119"/>
      <c r="S498" s="76"/>
      <c r="T498" s="76"/>
      <c r="U498" s="76"/>
      <c r="V498" s="76"/>
      <c r="W498" s="76"/>
      <c r="X498" s="76"/>
      <c r="Y498" s="121"/>
      <c r="Z498" s="639">
        <f t="shared" si="14"/>
        <v>7000.0000000000009</v>
      </c>
      <c r="AA498" s="118">
        <f t="shared" si="15"/>
        <v>107000</v>
      </c>
    </row>
    <row r="499" spans="1:27" x14ac:dyDescent="0.35">
      <c r="A499" s="76"/>
      <c r="B499" s="76"/>
      <c r="C499" s="76"/>
      <c r="D499" s="76"/>
      <c r="E499" s="76"/>
      <c r="F499" s="76"/>
      <c r="G499" s="76" t="s">
        <v>7485</v>
      </c>
      <c r="H499" s="76"/>
      <c r="I499" s="118">
        <v>100000</v>
      </c>
      <c r="J499" s="76"/>
      <c r="K499" s="76" t="s">
        <v>1062</v>
      </c>
      <c r="L499" s="76" t="s">
        <v>1063</v>
      </c>
      <c r="M499" s="76" t="s">
        <v>4204</v>
      </c>
      <c r="N499" s="119" t="s">
        <v>1063</v>
      </c>
      <c r="O499" s="119"/>
      <c r="P499" s="76"/>
      <c r="Q499" s="76"/>
      <c r="R499" s="119"/>
      <c r="S499" s="76"/>
      <c r="T499" s="76"/>
      <c r="U499" s="76"/>
      <c r="V499" s="76"/>
      <c r="W499" s="76"/>
      <c r="X499" s="76"/>
      <c r="Y499" s="121"/>
      <c r="Z499" s="639">
        <f t="shared" si="14"/>
        <v>7000.0000000000009</v>
      </c>
      <c r="AA499" s="118">
        <f t="shared" si="15"/>
        <v>107000</v>
      </c>
    </row>
    <row r="500" spans="1:27" x14ac:dyDescent="0.35">
      <c r="A500" s="76"/>
      <c r="B500" s="76"/>
      <c r="C500" s="76"/>
      <c r="D500" s="76"/>
      <c r="E500" s="76"/>
      <c r="F500" s="76"/>
      <c r="G500" s="76" t="s">
        <v>7486</v>
      </c>
      <c r="H500" s="76"/>
      <c r="I500" s="118">
        <v>100000</v>
      </c>
      <c r="J500" s="76"/>
      <c r="K500" s="76" t="s">
        <v>1062</v>
      </c>
      <c r="L500" s="76" t="s">
        <v>1063</v>
      </c>
      <c r="M500" s="76" t="s">
        <v>4204</v>
      </c>
      <c r="N500" s="119" t="s">
        <v>1063</v>
      </c>
      <c r="O500" s="119"/>
      <c r="P500" s="76"/>
      <c r="Q500" s="76"/>
      <c r="R500" s="119"/>
      <c r="S500" s="76"/>
      <c r="T500" s="76"/>
      <c r="U500" s="76"/>
      <c r="V500" s="76"/>
      <c r="W500" s="76"/>
      <c r="X500" s="76"/>
      <c r="Y500" s="121"/>
      <c r="Z500" s="639">
        <f t="shared" si="14"/>
        <v>7000.0000000000009</v>
      </c>
      <c r="AA500" s="118">
        <f t="shared" si="15"/>
        <v>107000</v>
      </c>
    </row>
    <row r="501" spans="1:27" x14ac:dyDescent="0.35">
      <c r="A501" s="76"/>
      <c r="B501" s="76"/>
      <c r="C501" s="76"/>
      <c r="D501" s="76"/>
      <c r="E501" s="76"/>
      <c r="F501" s="76"/>
      <c r="G501" s="76" t="s">
        <v>7487</v>
      </c>
      <c r="H501" s="76"/>
      <c r="I501" s="118">
        <v>100000</v>
      </c>
      <c r="J501" s="76"/>
      <c r="K501" s="76" t="s">
        <v>1062</v>
      </c>
      <c r="L501" s="76" t="s">
        <v>1063</v>
      </c>
      <c r="M501" s="76" t="s">
        <v>4204</v>
      </c>
      <c r="N501" s="119" t="s">
        <v>1063</v>
      </c>
      <c r="O501" s="119"/>
      <c r="P501" s="76"/>
      <c r="Q501" s="76"/>
      <c r="R501" s="119"/>
      <c r="S501" s="76"/>
      <c r="T501" s="76"/>
      <c r="U501" s="76"/>
      <c r="V501" s="76"/>
      <c r="W501" s="76"/>
      <c r="X501" s="76"/>
      <c r="Y501" s="121"/>
      <c r="Z501" s="639">
        <f t="shared" si="14"/>
        <v>7000.0000000000009</v>
      </c>
      <c r="AA501" s="118">
        <f t="shared" si="15"/>
        <v>107000</v>
      </c>
    </row>
    <row r="502" spans="1:27" x14ac:dyDescent="0.35">
      <c r="A502" s="76"/>
      <c r="B502" s="76"/>
      <c r="C502" s="76"/>
      <c r="D502" s="76"/>
      <c r="E502" s="76"/>
      <c r="F502" s="76"/>
      <c r="G502" s="76" t="s">
        <v>7488</v>
      </c>
      <c r="H502" s="76"/>
      <c r="I502" s="118">
        <v>100000</v>
      </c>
      <c r="J502" s="76"/>
      <c r="K502" s="76" t="s">
        <v>1062</v>
      </c>
      <c r="L502" s="76" t="s">
        <v>1063</v>
      </c>
      <c r="M502" s="76" t="s">
        <v>4204</v>
      </c>
      <c r="N502" s="119" t="s">
        <v>1063</v>
      </c>
      <c r="O502" s="119"/>
      <c r="P502" s="76"/>
      <c r="Q502" s="76"/>
      <c r="R502" s="119"/>
      <c r="S502" s="76"/>
      <c r="T502" s="76"/>
      <c r="U502" s="76"/>
      <c r="V502" s="76"/>
      <c r="W502" s="76"/>
      <c r="X502" s="76"/>
      <c r="Y502" s="121"/>
      <c r="Z502" s="639">
        <f t="shared" si="14"/>
        <v>7000.0000000000009</v>
      </c>
      <c r="AA502" s="118">
        <f t="shared" si="15"/>
        <v>107000</v>
      </c>
    </row>
    <row r="503" spans="1:27" x14ac:dyDescent="0.35">
      <c r="A503" s="76"/>
      <c r="B503" s="76"/>
      <c r="C503" s="76"/>
      <c r="D503" s="76"/>
      <c r="E503" s="76"/>
      <c r="F503" s="76"/>
      <c r="G503" s="76" t="s">
        <v>7489</v>
      </c>
      <c r="H503" s="76"/>
      <c r="I503" s="118">
        <v>350000</v>
      </c>
      <c r="J503" s="76"/>
      <c r="K503" s="76" t="s">
        <v>7490</v>
      </c>
      <c r="L503" s="76" t="s">
        <v>7490</v>
      </c>
      <c r="M503" s="76" t="s">
        <v>7490</v>
      </c>
      <c r="N503" s="76" t="s">
        <v>7490</v>
      </c>
      <c r="O503" s="119"/>
      <c r="P503" s="76"/>
      <c r="Q503" s="76"/>
      <c r="R503" s="119"/>
      <c r="S503" s="76"/>
      <c r="T503" s="76"/>
      <c r="U503" s="76"/>
      <c r="V503" s="76"/>
      <c r="W503" s="76"/>
      <c r="X503" s="76"/>
      <c r="Y503" s="121"/>
      <c r="Z503" s="639">
        <f t="shared" si="14"/>
        <v>24500.000000000004</v>
      </c>
      <c r="AA503" s="118">
        <f t="shared" si="15"/>
        <v>374500</v>
      </c>
    </row>
    <row r="504" spans="1:27" x14ac:dyDescent="0.35">
      <c r="A504" s="76"/>
      <c r="B504" s="76"/>
      <c r="C504" s="76"/>
      <c r="D504" s="76"/>
      <c r="E504" s="76"/>
      <c r="F504" s="76"/>
      <c r="G504" s="76" t="s">
        <v>7491</v>
      </c>
      <c r="H504" s="76"/>
      <c r="I504" s="118">
        <v>50000</v>
      </c>
      <c r="J504" s="76"/>
      <c r="K504" s="76" t="s">
        <v>7431</v>
      </c>
      <c r="L504" s="76" t="s">
        <v>1063</v>
      </c>
      <c r="M504" s="76" t="s">
        <v>1063</v>
      </c>
      <c r="N504" s="76" t="s">
        <v>7492</v>
      </c>
      <c r="O504" s="119"/>
      <c r="P504" s="76"/>
      <c r="Q504" s="76"/>
      <c r="R504" s="119"/>
      <c r="S504" s="76"/>
      <c r="T504" s="76"/>
      <c r="U504" s="76"/>
      <c r="V504" s="76"/>
      <c r="W504" s="76"/>
      <c r="X504" s="76"/>
      <c r="Y504" s="121"/>
      <c r="Z504" s="639">
        <f t="shared" si="14"/>
        <v>3500.0000000000005</v>
      </c>
      <c r="AA504" s="118">
        <f t="shared" si="15"/>
        <v>53500</v>
      </c>
    </row>
    <row r="505" spans="1:27" x14ac:dyDescent="0.35">
      <c r="A505" s="76"/>
      <c r="B505" s="76"/>
      <c r="C505" s="76"/>
      <c r="D505" s="76"/>
      <c r="E505" s="76"/>
      <c r="F505" s="76"/>
      <c r="G505" s="76" t="s">
        <v>7491</v>
      </c>
      <c r="H505" s="76"/>
      <c r="I505" s="118">
        <v>50000</v>
      </c>
      <c r="J505" s="76"/>
      <c r="K505" s="76" t="s">
        <v>7431</v>
      </c>
      <c r="L505" s="76" t="s">
        <v>1063</v>
      </c>
      <c r="M505" s="76" t="s">
        <v>1063</v>
      </c>
      <c r="N505" s="76" t="s">
        <v>7493</v>
      </c>
      <c r="O505" s="119"/>
      <c r="P505" s="76"/>
      <c r="Q505" s="76"/>
      <c r="R505" s="119"/>
      <c r="S505" s="76"/>
      <c r="T505" s="76"/>
      <c r="U505" s="76"/>
      <c r="V505" s="76"/>
      <c r="W505" s="76"/>
      <c r="X505" s="76"/>
      <c r="Y505" s="121"/>
      <c r="Z505" s="639">
        <f t="shared" si="14"/>
        <v>3500.0000000000005</v>
      </c>
      <c r="AA505" s="118">
        <f t="shared" si="15"/>
        <v>53500</v>
      </c>
    </row>
    <row r="506" spans="1:27" x14ac:dyDescent="0.35">
      <c r="A506" s="76"/>
      <c r="B506" s="76"/>
      <c r="C506" s="76"/>
      <c r="D506" s="76"/>
      <c r="E506" s="76"/>
      <c r="F506" s="76"/>
      <c r="G506" s="76" t="s">
        <v>7491</v>
      </c>
      <c r="H506" s="76"/>
      <c r="I506" s="118">
        <v>50000</v>
      </c>
      <c r="J506" s="76"/>
      <c r="K506" s="76" t="s">
        <v>7431</v>
      </c>
      <c r="L506" s="76" t="s">
        <v>1063</v>
      </c>
      <c r="M506" s="76" t="s">
        <v>1063</v>
      </c>
      <c r="N506" s="76" t="s">
        <v>7494</v>
      </c>
      <c r="O506" s="119"/>
      <c r="P506" s="76"/>
      <c r="Q506" s="76"/>
      <c r="R506" s="119"/>
      <c r="S506" s="76"/>
      <c r="T506" s="76"/>
      <c r="U506" s="76"/>
      <c r="V506" s="76"/>
      <c r="W506" s="76"/>
      <c r="X506" s="76"/>
      <c r="Y506" s="121"/>
      <c r="Z506" s="639">
        <f t="shared" si="14"/>
        <v>3500.0000000000005</v>
      </c>
      <c r="AA506" s="118">
        <f t="shared" si="15"/>
        <v>53500</v>
      </c>
    </row>
    <row r="507" spans="1:27" x14ac:dyDescent="0.35">
      <c r="A507" s="76"/>
      <c r="B507" s="76"/>
      <c r="C507" s="76"/>
      <c r="D507" s="76"/>
      <c r="E507" s="76"/>
      <c r="F507" s="76"/>
      <c r="G507" s="123" t="s">
        <v>994</v>
      </c>
      <c r="H507" s="123"/>
      <c r="I507" s="124">
        <f>SUM(I451:I506)</f>
        <v>8370000</v>
      </c>
      <c r="J507" s="76"/>
      <c r="K507" s="76"/>
      <c r="L507" s="76"/>
      <c r="M507" s="76"/>
      <c r="N507" s="76"/>
      <c r="O507" s="119"/>
      <c r="P507" s="76"/>
      <c r="Q507" s="76"/>
      <c r="R507" s="119"/>
      <c r="S507" s="76"/>
      <c r="T507" s="76"/>
      <c r="U507" s="76"/>
      <c r="V507" s="76"/>
      <c r="W507" s="76"/>
      <c r="X507" s="76"/>
      <c r="Y507" s="121"/>
      <c r="Z507" s="639">
        <f t="shared" si="14"/>
        <v>585900</v>
      </c>
      <c r="AA507" s="124">
        <f t="shared" si="15"/>
        <v>8955900</v>
      </c>
    </row>
    <row r="508" spans="1:27" x14ac:dyDescent="0.35">
      <c r="A508" s="64"/>
      <c r="B508" s="64"/>
      <c r="C508" s="64"/>
      <c r="D508" s="64"/>
      <c r="E508" s="64"/>
      <c r="F508" s="66"/>
      <c r="G508" s="66" t="s">
        <v>7495</v>
      </c>
      <c r="H508" s="64"/>
      <c r="I508" s="67"/>
      <c r="J508" s="64"/>
      <c r="K508" s="64"/>
      <c r="L508" s="64"/>
      <c r="M508" s="64"/>
      <c r="N508" s="64"/>
      <c r="O508" s="68"/>
      <c r="P508" s="64"/>
      <c r="Q508" s="64"/>
      <c r="R508" s="68"/>
      <c r="S508" s="64"/>
      <c r="T508" s="64"/>
      <c r="U508" s="64"/>
      <c r="V508" s="64"/>
      <c r="W508" s="64"/>
      <c r="X508" s="64"/>
      <c r="Y508" s="115"/>
      <c r="Z508" s="639">
        <f t="shared" si="14"/>
        <v>0</v>
      </c>
      <c r="AA508" s="67">
        <f t="shared" si="15"/>
        <v>0</v>
      </c>
    </row>
    <row r="509" spans="1:27" x14ac:dyDescent="0.35">
      <c r="A509" s="76"/>
      <c r="B509" s="76"/>
      <c r="C509" s="76"/>
      <c r="D509" s="76"/>
      <c r="E509" s="76"/>
      <c r="F509" s="76"/>
      <c r="G509" s="76" t="s">
        <v>7496</v>
      </c>
      <c r="H509" s="76"/>
      <c r="I509" s="118">
        <v>400000</v>
      </c>
      <c r="J509" s="76"/>
      <c r="K509" s="76" t="s">
        <v>1147</v>
      </c>
      <c r="L509" s="76" t="s">
        <v>1063</v>
      </c>
      <c r="M509" s="76" t="s">
        <v>1063</v>
      </c>
      <c r="N509" s="76" t="s">
        <v>1063</v>
      </c>
      <c r="O509" s="119"/>
      <c r="P509" s="76"/>
      <c r="Q509" s="69" t="s">
        <v>1063</v>
      </c>
      <c r="R509" s="119" t="s">
        <v>7497</v>
      </c>
      <c r="S509" s="76"/>
      <c r="T509" s="76"/>
      <c r="U509" s="76"/>
      <c r="V509" s="76"/>
      <c r="W509" s="76"/>
      <c r="X509" s="76"/>
      <c r="Y509" s="121"/>
      <c r="Z509" s="639">
        <f t="shared" si="14"/>
        <v>28000.000000000004</v>
      </c>
      <c r="AA509" s="118">
        <f t="shared" si="15"/>
        <v>428000</v>
      </c>
    </row>
    <row r="510" spans="1:27" x14ac:dyDescent="0.35">
      <c r="A510" s="76"/>
      <c r="B510" s="76"/>
      <c r="C510" s="76"/>
      <c r="D510" s="76"/>
      <c r="E510" s="76"/>
      <c r="F510" s="76"/>
      <c r="G510" s="76" t="s">
        <v>7498</v>
      </c>
      <c r="H510" s="76"/>
      <c r="I510" s="118">
        <v>400000</v>
      </c>
      <c r="J510" s="76"/>
      <c r="K510" s="76" t="s">
        <v>1147</v>
      </c>
      <c r="L510" s="76" t="s">
        <v>1063</v>
      </c>
      <c r="M510" s="76" t="s">
        <v>1063</v>
      </c>
      <c r="N510" s="76" t="s">
        <v>1063</v>
      </c>
      <c r="O510" s="119"/>
      <c r="P510" s="76"/>
      <c r="Q510" s="69" t="s">
        <v>1063</v>
      </c>
      <c r="R510" s="119" t="s">
        <v>7497</v>
      </c>
      <c r="S510" s="76"/>
      <c r="T510" s="76"/>
      <c r="U510" s="76"/>
      <c r="V510" s="76"/>
      <c r="W510" s="76"/>
      <c r="X510" s="76"/>
      <c r="Y510" s="121"/>
      <c r="Z510" s="639">
        <f t="shared" si="14"/>
        <v>28000.000000000004</v>
      </c>
      <c r="AA510" s="118">
        <f t="shared" si="15"/>
        <v>428000</v>
      </c>
    </row>
    <row r="511" spans="1:27" x14ac:dyDescent="0.35">
      <c r="A511" s="76"/>
      <c r="B511" s="76"/>
      <c r="C511" s="76"/>
      <c r="D511" s="76"/>
      <c r="E511" s="76"/>
      <c r="F511" s="76"/>
      <c r="G511" s="76" t="s">
        <v>7499</v>
      </c>
      <c r="H511" s="76"/>
      <c r="I511" s="118">
        <v>400000</v>
      </c>
      <c r="J511" s="76"/>
      <c r="K511" s="76" t="s">
        <v>1147</v>
      </c>
      <c r="L511" s="76" t="s">
        <v>1063</v>
      </c>
      <c r="M511" s="76" t="s">
        <v>1063</v>
      </c>
      <c r="N511" s="76" t="s">
        <v>1063</v>
      </c>
      <c r="O511" s="119"/>
      <c r="P511" s="76"/>
      <c r="Q511" s="69" t="s">
        <v>1063</v>
      </c>
      <c r="R511" s="119" t="s">
        <v>7497</v>
      </c>
      <c r="S511" s="76"/>
      <c r="T511" s="76"/>
      <c r="U511" s="76"/>
      <c r="V511" s="76"/>
      <c r="W511" s="76"/>
      <c r="X511" s="76"/>
      <c r="Y511" s="121"/>
      <c r="Z511" s="639">
        <f t="shared" si="14"/>
        <v>28000.000000000004</v>
      </c>
      <c r="AA511" s="118">
        <f t="shared" si="15"/>
        <v>428000</v>
      </c>
    </row>
    <row r="512" spans="1:27" x14ac:dyDescent="0.35">
      <c r="A512" s="76"/>
      <c r="B512" s="76"/>
      <c r="C512" s="76"/>
      <c r="D512" s="76"/>
      <c r="E512" s="76"/>
      <c r="F512" s="76"/>
      <c r="G512" s="123" t="s">
        <v>994</v>
      </c>
      <c r="H512" s="123"/>
      <c r="I512" s="124">
        <f>SUM(I509:I511)</f>
        <v>1200000</v>
      </c>
      <c r="J512" s="76"/>
      <c r="K512" s="76"/>
      <c r="L512" s="76"/>
      <c r="M512" s="76"/>
      <c r="N512" s="76"/>
      <c r="O512" s="119"/>
      <c r="P512" s="76"/>
      <c r="Q512" s="69"/>
      <c r="R512" s="119"/>
      <c r="S512" s="76"/>
      <c r="T512" s="76"/>
      <c r="U512" s="76"/>
      <c r="V512" s="76"/>
      <c r="W512" s="76"/>
      <c r="X512" s="76"/>
      <c r="Y512" s="121"/>
      <c r="Z512" s="639">
        <f t="shared" si="14"/>
        <v>84000.000000000015</v>
      </c>
      <c r="AA512" s="124">
        <f t="shared" si="15"/>
        <v>1284000</v>
      </c>
    </row>
    <row r="513" spans="1:27" x14ac:dyDescent="0.35">
      <c r="A513" s="64"/>
      <c r="B513" s="64"/>
      <c r="C513" s="64"/>
      <c r="D513" s="64"/>
      <c r="E513" s="64"/>
      <c r="F513" s="96"/>
      <c r="G513" s="96" t="s">
        <v>1945</v>
      </c>
      <c r="H513" s="64"/>
      <c r="I513" s="67"/>
      <c r="J513" s="64"/>
      <c r="K513" s="64"/>
      <c r="L513" s="159"/>
      <c r="M513" s="64"/>
      <c r="N513" s="68"/>
      <c r="O513" s="68"/>
      <c r="P513" s="64"/>
      <c r="Q513" s="64"/>
      <c r="R513" s="68"/>
      <c r="S513" s="64"/>
      <c r="T513" s="64"/>
      <c r="U513" s="64"/>
      <c r="V513" s="64"/>
      <c r="W513" s="64"/>
      <c r="X513" s="64"/>
      <c r="Y513" s="115"/>
      <c r="Z513" s="639">
        <f t="shared" si="14"/>
        <v>0</v>
      </c>
      <c r="AA513" s="67">
        <f t="shared" si="15"/>
        <v>0</v>
      </c>
    </row>
    <row r="514" spans="1:27" x14ac:dyDescent="0.35">
      <c r="A514" s="69"/>
      <c r="B514" s="69"/>
      <c r="C514" s="69"/>
      <c r="D514" s="69"/>
      <c r="E514" s="69"/>
      <c r="F514" s="76"/>
      <c r="G514" s="76" t="s">
        <v>7500</v>
      </c>
      <c r="H514" s="69"/>
      <c r="I514" s="74">
        <v>400000</v>
      </c>
      <c r="J514" s="76"/>
      <c r="K514" s="76" t="s">
        <v>7501</v>
      </c>
      <c r="L514" s="76" t="s">
        <v>980</v>
      </c>
      <c r="M514" s="76" t="s">
        <v>980</v>
      </c>
      <c r="N514" s="76" t="s">
        <v>980</v>
      </c>
      <c r="O514" s="119"/>
      <c r="P514" s="69"/>
      <c r="Q514" s="69" t="s">
        <v>1063</v>
      </c>
      <c r="R514" s="75" t="s">
        <v>7502</v>
      </c>
      <c r="S514" s="69"/>
      <c r="T514" s="69"/>
      <c r="U514" s="69"/>
      <c r="V514" s="69"/>
      <c r="W514" s="69"/>
      <c r="X514" s="69"/>
      <c r="Y514" s="116"/>
      <c r="Z514" s="639">
        <f t="shared" si="14"/>
        <v>28000.000000000004</v>
      </c>
      <c r="AA514" s="74">
        <f t="shared" si="15"/>
        <v>428000</v>
      </c>
    </row>
    <row r="515" spans="1:27" x14ac:dyDescent="0.35">
      <c r="A515" s="69"/>
      <c r="B515" s="69"/>
      <c r="C515" s="69"/>
      <c r="D515" s="69"/>
      <c r="E515" s="69"/>
      <c r="F515" s="76"/>
      <c r="G515" s="76" t="s">
        <v>7503</v>
      </c>
      <c r="H515" s="69"/>
      <c r="I515" s="74">
        <v>400000</v>
      </c>
      <c r="J515" s="76"/>
      <c r="K515" s="76" t="s">
        <v>7501</v>
      </c>
      <c r="L515" s="76" t="s">
        <v>980</v>
      </c>
      <c r="M515" s="76" t="s">
        <v>980</v>
      </c>
      <c r="N515" s="76" t="s">
        <v>980</v>
      </c>
      <c r="O515" s="119"/>
      <c r="P515" s="69"/>
      <c r="Q515" s="69" t="s">
        <v>1063</v>
      </c>
      <c r="R515" s="75" t="s">
        <v>7502</v>
      </c>
      <c r="S515" s="69"/>
      <c r="T515" s="69"/>
      <c r="U515" s="69"/>
      <c r="V515" s="69"/>
      <c r="W515" s="69"/>
      <c r="X515" s="69"/>
      <c r="Y515" s="116"/>
      <c r="Z515" s="639">
        <f t="shared" si="14"/>
        <v>28000.000000000004</v>
      </c>
      <c r="AA515" s="74">
        <f t="shared" si="15"/>
        <v>428000</v>
      </c>
    </row>
    <row r="516" spans="1:27" x14ac:dyDescent="0.35">
      <c r="A516" s="69"/>
      <c r="B516" s="69"/>
      <c r="C516" s="69"/>
      <c r="D516" s="69"/>
      <c r="E516" s="69"/>
      <c r="F516" s="76"/>
      <c r="G516" s="123" t="s">
        <v>994</v>
      </c>
      <c r="H516" s="86"/>
      <c r="I516" s="87">
        <f>SUM(I514:I515)</f>
        <v>800000</v>
      </c>
      <c r="J516" s="76"/>
      <c r="K516" s="76"/>
      <c r="L516" s="76"/>
      <c r="M516" s="76"/>
      <c r="N516" s="76"/>
      <c r="O516" s="119"/>
      <c r="P516" s="69"/>
      <c r="Q516" s="69"/>
      <c r="R516" s="75"/>
      <c r="S516" s="69"/>
      <c r="T516" s="69"/>
      <c r="U516" s="69"/>
      <c r="V516" s="69"/>
      <c r="W516" s="69"/>
      <c r="X516" s="69"/>
      <c r="Y516" s="116"/>
      <c r="Z516" s="639">
        <f t="shared" si="14"/>
        <v>56000.000000000007</v>
      </c>
      <c r="AA516" s="87">
        <f t="shared" si="15"/>
        <v>856000</v>
      </c>
    </row>
    <row r="517" spans="1:27" x14ac:dyDescent="0.35">
      <c r="A517" s="64"/>
      <c r="B517" s="64"/>
      <c r="C517" s="64"/>
      <c r="D517" s="64"/>
      <c r="E517" s="64"/>
      <c r="F517" s="96"/>
      <c r="G517" s="96" t="s">
        <v>1590</v>
      </c>
      <c r="H517" s="64"/>
      <c r="I517" s="67"/>
      <c r="J517" s="64"/>
      <c r="K517" s="64"/>
      <c r="L517" s="159"/>
      <c r="M517" s="64"/>
      <c r="N517" s="68"/>
      <c r="O517" s="68"/>
      <c r="P517" s="64"/>
      <c r="Q517" s="64"/>
      <c r="R517" s="68"/>
      <c r="S517" s="64"/>
      <c r="T517" s="64"/>
      <c r="U517" s="64"/>
      <c r="V517" s="64"/>
      <c r="W517" s="64"/>
      <c r="X517" s="64"/>
      <c r="Y517" s="115"/>
      <c r="Z517" s="639">
        <f t="shared" si="14"/>
        <v>0</v>
      </c>
      <c r="AA517" s="67">
        <f t="shared" si="15"/>
        <v>0</v>
      </c>
    </row>
    <row r="518" spans="1:27" x14ac:dyDescent="0.35">
      <c r="A518" s="76"/>
      <c r="B518" s="76"/>
      <c r="C518" s="76"/>
      <c r="D518" s="76"/>
      <c r="E518" s="76"/>
      <c r="F518" s="76"/>
      <c r="G518" s="76" t="s">
        <v>7504</v>
      </c>
      <c r="H518" s="69"/>
      <c r="I518" s="74">
        <v>300000</v>
      </c>
      <c r="J518" s="76"/>
      <c r="K518" s="76" t="s">
        <v>6095</v>
      </c>
      <c r="L518" s="76" t="s">
        <v>1063</v>
      </c>
      <c r="M518" s="76" t="s">
        <v>7505</v>
      </c>
      <c r="N518" s="119" t="s">
        <v>1063</v>
      </c>
      <c r="O518" s="119"/>
      <c r="P518" s="76"/>
      <c r="Q518" s="76" t="s">
        <v>7506</v>
      </c>
      <c r="R518" s="119" t="s">
        <v>1593</v>
      </c>
      <c r="S518" s="76"/>
      <c r="T518" s="76"/>
      <c r="U518" s="76"/>
      <c r="V518" s="76"/>
      <c r="W518" s="76"/>
      <c r="X518" s="76"/>
      <c r="Y518" s="121"/>
      <c r="Z518" s="639">
        <f t="shared" ref="Z518:Z521" si="16">I518*Z$4</f>
        <v>21000.000000000004</v>
      </c>
      <c r="AA518" s="74">
        <f t="shared" ref="AA518:AA521" si="17">I518+Z518</f>
        <v>321000</v>
      </c>
    </row>
    <row r="519" spans="1:27" x14ac:dyDescent="0.35">
      <c r="A519" s="76"/>
      <c r="B519" s="76"/>
      <c r="C519" s="76"/>
      <c r="D519" s="76"/>
      <c r="E519" s="76"/>
      <c r="F519" s="76"/>
      <c r="G519" s="76" t="s">
        <v>7507</v>
      </c>
      <c r="H519" s="76"/>
      <c r="I519" s="118">
        <v>300000</v>
      </c>
      <c r="J519" s="76"/>
      <c r="K519" s="76" t="s">
        <v>6095</v>
      </c>
      <c r="L519" s="76" t="s">
        <v>1063</v>
      </c>
      <c r="M519" s="76" t="s">
        <v>7505</v>
      </c>
      <c r="N519" s="119" t="s">
        <v>1063</v>
      </c>
      <c r="O519" s="119"/>
      <c r="P519" s="76"/>
      <c r="Q519" s="76" t="s">
        <v>7506</v>
      </c>
      <c r="R519" s="119" t="s">
        <v>1593</v>
      </c>
      <c r="S519" s="76"/>
      <c r="T519" s="76"/>
      <c r="U519" s="76"/>
      <c r="V519" s="76"/>
      <c r="W519" s="76"/>
      <c r="X519" s="76"/>
      <c r="Y519" s="121"/>
      <c r="Z519" s="639">
        <f t="shared" si="16"/>
        <v>21000.000000000004</v>
      </c>
      <c r="AA519" s="118">
        <f t="shared" si="17"/>
        <v>321000</v>
      </c>
    </row>
    <row r="520" spans="1:27" x14ac:dyDescent="0.35">
      <c r="G520" s="123" t="s">
        <v>994</v>
      </c>
      <c r="H520" s="123"/>
      <c r="I520" s="124">
        <f>SUM(I518:I519)</f>
        <v>600000</v>
      </c>
      <c r="Z520" s="639">
        <f t="shared" si="16"/>
        <v>42000.000000000007</v>
      </c>
      <c r="AA520" s="124">
        <f t="shared" si="17"/>
        <v>642000</v>
      </c>
    </row>
    <row r="521" spans="1:27" x14ac:dyDescent="0.35">
      <c r="G521" s="123" t="s">
        <v>894</v>
      </c>
      <c r="H521" s="123"/>
      <c r="I521" s="124">
        <f>SUM(I5:I520)/2</f>
        <v>594779000</v>
      </c>
      <c r="Z521" s="639">
        <f t="shared" si="16"/>
        <v>41634530.000000007</v>
      </c>
      <c r="AA521" s="124">
        <f t="shared" si="17"/>
        <v>636413530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B050"/>
  </sheetPr>
  <dimension ref="A1:Z261"/>
  <sheetViews>
    <sheetView topLeftCell="F1" workbookViewId="0">
      <selection activeCell="Y1" sqref="H1:Y1048576"/>
    </sheetView>
  </sheetViews>
  <sheetFormatPr defaultRowHeight="14.5" x14ac:dyDescent="0.35"/>
  <cols>
    <col min="1" max="1" width="11.453125" hidden="1" customWidth="1"/>
    <col min="2" max="2" width="16.08984375" hidden="1" customWidth="1"/>
    <col min="3" max="3" width="15.81640625" hidden="1" customWidth="1"/>
    <col min="4" max="4" width="16" hidden="1" customWidth="1"/>
    <col min="5" max="5" width="16.81640625" hidden="1" customWidth="1"/>
    <col min="6" max="6" width="105.1796875" customWidth="1"/>
    <col min="7" max="7" width="21.453125" hidden="1" customWidth="1"/>
    <col min="8" max="8" width="21.453125" style="104" hidden="1" customWidth="1"/>
    <col min="9" max="9" width="11" hidden="1" customWidth="1"/>
    <col min="10" max="10" width="35.08984375" hidden="1" customWidth="1"/>
    <col min="11" max="11" width="12.453125" hidden="1" customWidth="1"/>
    <col min="12" max="12" width="26.1796875" hidden="1" customWidth="1"/>
    <col min="13" max="13" width="29" hidden="1" customWidth="1"/>
    <col min="14" max="14" width="13.81640625" hidden="1" customWidth="1"/>
    <col min="15" max="15" width="18" hidden="1" customWidth="1"/>
    <col min="16" max="16" width="14.7265625" hidden="1" customWidth="1"/>
    <col min="17" max="17" width="14" hidden="1" customWidth="1"/>
    <col min="18" max="18" width="0" hidden="1" customWidth="1"/>
    <col min="19" max="19" width="10.54296875" hidden="1" customWidth="1"/>
    <col min="20" max="20" width="18.81640625" hidden="1" customWidth="1"/>
    <col min="21" max="21" width="31" hidden="1" customWidth="1"/>
    <col min="22" max="22" width="10.08984375" hidden="1" customWidth="1"/>
    <col min="23" max="23" width="24" hidden="1" customWidth="1"/>
    <col min="24" max="24" width="63.1796875" hidden="1" customWidth="1"/>
    <col min="25" max="25" width="10.7265625" hidden="1" customWidth="1"/>
    <col min="26" max="26" width="21.45312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s="100" customFormat="1" ht="15.5" x14ac:dyDescent="0.35">
      <c r="A3" s="106"/>
      <c r="B3" s="106"/>
      <c r="C3" s="106"/>
      <c r="D3" s="107"/>
      <c r="E3" s="57" t="s">
        <v>7508</v>
      </c>
      <c r="F3" s="106"/>
      <c r="G3" s="57"/>
      <c r="H3" s="108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Z3" s="108"/>
    </row>
    <row r="4" spans="1:26" s="100" customFormat="1" ht="15.5" x14ac:dyDescent="0.35">
      <c r="A4" s="64"/>
      <c r="B4" s="64"/>
      <c r="C4" s="64"/>
      <c r="D4" s="64"/>
      <c r="E4" s="64"/>
      <c r="F4" s="66" t="s">
        <v>7509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Y4" s="638">
        <v>7.0000000000000007E-2</v>
      </c>
      <c r="Z4" s="67"/>
    </row>
    <row r="5" spans="1:26" s="100" customFormat="1" ht="15.5" x14ac:dyDescent="0.35">
      <c r="A5" s="76"/>
      <c r="B5" s="77" t="s">
        <v>7510</v>
      </c>
      <c r="C5" s="196" t="s">
        <v>7511</v>
      </c>
      <c r="D5" s="196" t="s">
        <v>7512</v>
      </c>
      <c r="E5" s="196" t="s">
        <v>7513</v>
      </c>
      <c r="F5" s="79" t="s">
        <v>7514</v>
      </c>
      <c r="G5" s="69"/>
      <c r="H5" s="74">
        <v>1100000</v>
      </c>
      <c r="I5" s="69"/>
      <c r="J5" s="143" t="s">
        <v>1562</v>
      </c>
      <c r="K5" s="366">
        <v>1983</v>
      </c>
      <c r="L5" s="197" t="s">
        <v>7515</v>
      </c>
      <c r="M5" s="366" t="s">
        <v>7516</v>
      </c>
      <c r="N5" s="367"/>
      <c r="O5" s="143" t="s">
        <v>1811</v>
      </c>
      <c r="P5" s="143" t="s">
        <v>5593</v>
      </c>
      <c r="Q5" s="143" t="s">
        <v>7517</v>
      </c>
      <c r="R5" s="143"/>
      <c r="S5" s="143"/>
      <c r="T5" s="143"/>
      <c r="U5" s="143"/>
      <c r="V5" s="143"/>
      <c r="W5" s="368" t="s">
        <v>940</v>
      </c>
      <c r="X5" s="243"/>
      <c r="Y5" s="639">
        <f>H5*Y$4</f>
        <v>77000.000000000015</v>
      </c>
      <c r="Z5" s="74">
        <f>H5+Y5</f>
        <v>1177000</v>
      </c>
    </row>
    <row r="6" spans="1:26" s="100" customFormat="1" ht="15.5" x14ac:dyDescent="0.35">
      <c r="A6" s="76"/>
      <c r="B6" s="76"/>
      <c r="C6" s="76"/>
      <c r="D6" s="76"/>
      <c r="E6" s="76"/>
      <c r="F6" s="79" t="s">
        <v>7518</v>
      </c>
      <c r="G6" s="69"/>
      <c r="H6" s="74">
        <v>1100000</v>
      </c>
      <c r="I6" s="69"/>
      <c r="J6" s="143" t="s">
        <v>1562</v>
      </c>
      <c r="K6" s="366">
        <v>1983</v>
      </c>
      <c r="L6" s="197" t="s">
        <v>7515</v>
      </c>
      <c r="M6" s="367" t="s">
        <v>7519</v>
      </c>
      <c r="N6" s="367"/>
      <c r="O6" s="143" t="s">
        <v>1811</v>
      </c>
      <c r="P6" s="143" t="s">
        <v>967</v>
      </c>
      <c r="Q6" s="143" t="s">
        <v>7517</v>
      </c>
      <c r="R6" s="143"/>
      <c r="S6" s="143"/>
      <c r="T6" s="143"/>
      <c r="U6" s="143"/>
      <c r="V6" s="143"/>
      <c r="W6" s="368" t="s">
        <v>940</v>
      </c>
      <c r="X6" s="243"/>
      <c r="Y6" s="639">
        <f t="shared" ref="Y6:Y69" si="0">H6*Y$4</f>
        <v>77000.000000000015</v>
      </c>
      <c r="Z6" s="74">
        <f t="shared" ref="Z6:Z69" si="1">H6+Y6</f>
        <v>1177000</v>
      </c>
    </row>
    <row r="7" spans="1:26" s="100" customFormat="1" ht="15.5" x14ac:dyDescent="0.35">
      <c r="A7" s="76"/>
      <c r="B7" s="76"/>
      <c r="C7" s="76"/>
      <c r="D7" s="76"/>
      <c r="E7" s="76"/>
      <c r="F7" s="79" t="s">
        <v>7520</v>
      </c>
      <c r="G7" s="69"/>
      <c r="H7" s="74">
        <v>1100000</v>
      </c>
      <c r="I7" s="69"/>
      <c r="J7" s="143" t="s">
        <v>1562</v>
      </c>
      <c r="K7" s="366">
        <v>1983</v>
      </c>
      <c r="L7" s="197" t="s">
        <v>7515</v>
      </c>
      <c r="M7" s="366" t="s">
        <v>7521</v>
      </c>
      <c r="N7" s="367"/>
      <c r="O7" s="143" t="s">
        <v>1811</v>
      </c>
      <c r="P7" s="143" t="s">
        <v>5593</v>
      </c>
      <c r="Q7" s="143" t="s">
        <v>7517</v>
      </c>
      <c r="R7" s="143"/>
      <c r="S7" s="143"/>
      <c r="T7" s="143"/>
      <c r="U7" s="143"/>
      <c r="V7" s="143"/>
      <c r="W7" s="368" t="s">
        <v>940</v>
      </c>
      <c r="X7" s="243"/>
      <c r="Y7" s="639">
        <f t="shared" si="0"/>
        <v>77000.000000000015</v>
      </c>
      <c r="Z7" s="74">
        <f t="shared" si="1"/>
        <v>1177000</v>
      </c>
    </row>
    <row r="8" spans="1:26" s="100" customFormat="1" ht="15.5" x14ac:dyDescent="0.35">
      <c r="A8" s="76"/>
      <c r="B8" s="76"/>
      <c r="C8" s="76"/>
      <c r="D8" s="76"/>
      <c r="E8" s="76"/>
      <c r="F8" s="79" t="s">
        <v>7522</v>
      </c>
      <c r="G8" s="69"/>
      <c r="H8" s="74">
        <v>1100000</v>
      </c>
      <c r="I8" s="69"/>
      <c r="J8" s="143" t="s">
        <v>1562</v>
      </c>
      <c r="K8" s="366">
        <v>1983</v>
      </c>
      <c r="L8" s="197" t="s">
        <v>7515</v>
      </c>
      <c r="M8" s="367" t="s">
        <v>7523</v>
      </c>
      <c r="N8" s="367"/>
      <c r="O8" s="143" t="s">
        <v>1811</v>
      </c>
      <c r="P8" s="143" t="s">
        <v>5593</v>
      </c>
      <c r="Q8" s="143" t="s">
        <v>7517</v>
      </c>
      <c r="R8" s="143"/>
      <c r="S8" s="143"/>
      <c r="T8" s="143"/>
      <c r="U8" s="143"/>
      <c r="V8" s="143"/>
      <c r="W8" s="368" t="s">
        <v>940</v>
      </c>
      <c r="X8" s="243"/>
      <c r="Y8" s="639">
        <f t="shared" si="0"/>
        <v>77000.000000000015</v>
      </c>
      <c r="Z8" s="74">
        <f t="shared" si="1"/>
        <v>1177000</v>
      </c>
    </row>
    <row r="9" spans="1:26" s="100" customFormat="1" ht="15.5" x14ac:dyDescent="0.35">
      <c r="A9" s="76"/>
      <c r="B9" s="76"/>
      <c r="C9" s="76"/>
      <c r="D9" s="76"/>
      <c r="E9" s="76"/>
      <c r="F9" s="79" t="s">
        <v>7524</v>
      </c>
      <c r="G9" s="69"/>
      <c r="H9" s="74">
        <v>1100000</v>
      </c>
      <c r="I9" s="69"/>
      <c r="J9" s="143" t="s">
        <v>1562</v>
      </c>
      <c r="K9" s="366">
        <v>1983</v>
      </c>
      <c r="L9" s="197" t="s">
        <v>7515</v>
      </c>
      <c r="M9" s="366" t="s">
        <v>7525</v>
      </c>
      <c r="N9" s="367"/>
      <c r="O9" s="143" t="s">
        <v>1811</v>
      </c>
      <c r="P9" s="143" t="s">
        <v>5593</v>
      </c>
      <c r="Q9" s="143" t="s">
        <v>7517</v>
      </c>
      <c r="R9" s="143"/>
      <c r="S9" s="143"/>
      <c r="T9" s="143"/>
      <c r="U9" s="143"/>
      <c r="V9" s="143"/>
      <c r="W9" s="368" t="s">
        <v>940</v>
      </c>
      <c r="X9" s="243"/>
      <c r="Y9" s="639">
        <f t="shared" si="0"/>
        <v>77000.000000000015</v>
      </c>
      <c r="Z9" s="74">
        <f t="shared" si="1"/>
        <v>1177000</v>
      </c>
    </row>
    <row r="10" spans="1:26" s="100" customFormat="1" ht="15.5" x14ac:dyDescent="0.35">
      <c r="A10" s="76"/>
      <c r="B10" s="76"/>
      <c r="C10" s="76"/>
      <c r="D10" s="76"/>
      <c r="E10" s="76"/>
      <c r="F10" s="79" t="s">
        <v>7526</v>
      </c>
      <c r="G10" s="69"/>
      <c r="H10" s="74">
        <v>1100000</v>
      </c>
      <c r="I10" s="69"/>
      <c r="J10" s="143" t="s">
        <v>1562</v>
      </c>
      <c r="K10" s="366">
        <v>1983</v>
      </c>
      <c r="L10" s="197" t="s">
        <v>7515</v>
      </c>
      <c r="M10" s="367" t="s">
        <v>7527</v>
      </c>
      <c r="N10" s="367"/>
      <c r="O10" s="143" t="s">
        <v>1811</v>
      </c>
      <c r="P10" s="143" t="s">
        <v>5593</v>
      </c>
      <c r="Q10" s="143" t="s">
        <v>7517</v>
      </c>
      <c r="R10" s="143"/>
      <c r="S10" s="143"/>
      <c r="T10" s="143"/>
      <c r="U10" s="143"/>
      <c r="V10" s="143"/>
      <c r="W10" s="368" t="s">
        <v>940</v>
      </c>
      <c r="X10" s="243"/>
      <c r="Y10" s="639">
        <f t="shared" si="0"/>
        <v>77000.000000000015</v>
      </c>
      <c r="Z10" s="74">
        <f t="shared" si="1"/>
        <v>1177000</v>
      </c>
    </row>
    <row r="11" spans="1:26" s="100" customFormat="1" ht="15.5" x14ac:dyDescent="0.35">
      <c r="A11" s="76"/>
      <c r="B11" s="76"/>
      <c r="C11" s="76"/>
      <c r="D11" s="76"/>
      <c r="E11" s="42"/>
      <c r="F11" s="79" t="s">
        <v>7528</v>
      </c>
      <c r="G11" s="69"/>
      <c r="H11" s="74">
        <v>1100000</v>
      </c>
      <c r="I11" s="69"/>
      <c r="J11" s="143" t="s">
        <v>1562</v>
      </c>
      <c r="K11" s="366">
        <v>1983</v>
      </c>
      <c r="L11" s="197" t="s">
        <v>7515</v>
      </c>
      <c r="M11" s="366" t="s">
        <v>7529</v>
      </c>
      <c r="N11" s="367"/>
      <c r="O11" s="143" t="s">
        <v>1811</v>
      </c>
      <c r="P11" s="143" t="s">
        <v>5593</v>
      </c>
      <c r="Q11" s="143" t="s">
        <v>7517</v>
      </c>
      <c r="R11" s="143"/>
      <c r="S11" s="143"/>
      <c r="T11" s="143"/>
      <c r="U11" s="143"/>
      <c r="V11" s="143"/>
      <c r="W11" s="368" t="s">
        <v>940</v>
      </c>
      <c r="X11" s="243"/>
      <c r="Y11" s="639">
        <f t="shared" si="0"/>
        <v>77000.000000000015</v>
      </c>
      <c r="Z11" s="74">
        <f t="shared" si="1"/>
        <v>1177000</v>
      </c>
    </row>
    <row r="12" spans="1:26" s="100" customFormat="1" ht="15.5" x14ac:dyDescent="0.35">
      <c r="A12" s="76"/>
      <c r="B12" s="76"/>
      <c r="C12" s="76"/>
      <c r="D12" s="76"/>
      <c r="E12" s="76"/>
      <c r="F12" s="79" t="s">
        <v>7530</v>
      </c>
      <c r="G12" s="69"/>
      <c r="H12" s="74">
        <v>1100000</v>
      </c>
      <c r="I12" s="69"/>
      <c r="J12" s="143" t="s">
        <v>1562</v>
      </c>
      <c r="K12" s="366">
        <v>1983</v>
      </c>
      <c r="L12" s="197" t="s">
        <v>7515</v>
      </c>
      <c r="M12" s="367" t="s">
        <v>7531</v>
      </c>
      <c r="N12" s="367"/>
      <c r="O12" s="143" t="s">
        <v>1811</v>
      </c>
      <c r="P12" s="143" t="s">
        <v>967</v>
      </c>
      <c r="Q12" s="143" t="s">
        <v>7517</v>
      </c>
      <c r="R12" s="143"/>
      <c r="S12" s="143"/>
      <c r="T12" s="143"/>
      <c r="U12" s="143"/>
      <c r="V12" s="143"/>
      <c r="W12" s="368" t="s">
        <v>940</v>
      </c>
      <c r="X12" s="243"/>
      <c r="Y12" s="639">
        <f t="shared" si="0"/>
        <v>77000.000000000015</v>
      </c>
      <c r="Z12" s="74">
        <f t="shared" si="1"/>
        <v>1177000</v>
      </c>
    </row>
    <row r="13" spans="1:26" s="100" customFormat="1" ht="15.5" x14ac:dyDescent="0.35">
      <c r="A13" s="76"/>
      <c r="B13" s="76"/>
      <c r="C13" s="76"/>
      <c r="D13" s="76"/>
      <c r="E13" s="76"/>
      <c r="F13" s="79" t="s">
        <v>7532</v>
      </c>
      <c r="G13" s="69"/>
      <c r="H13" s="74">
        <v>1100000</v>
      </c>
      <c r="I13" s="69"/>
      <c r="J13" s="143" t="s">
        <v>1562</v>
      </c>
      <c r="K13" s="366">
        <v>1983</v>
      </c>
      <c r="L13" s="197" t="s">
        <v>7515</v>
      </c>
      <c r="M13" s="366" t="s">
        <v>7533</v>
      </c>
      <c r="N13" s="367"/>
      <c r="O13" s="143" t="s">
        <v>1811</v>
      </c>
      <c r="P13" s="143" t="s">
        <v>5593</v>
      </c>
      <c r="Q13" s="143" t="s">
        <v>7517</v>
      </c>
      <c r="R13" s="143"/>
      <c r="S13" s="143"/>
      <c r="T13" s="143"/>
      <c r="U13" s="143"/>
      <c r="V13" s="143"/>
      <c r="W13" s="368" t="s">
        <v>940</v>
      </c>
      <c r="X13" s="243"/>
      <c r="Y13" s="639">
        <f t="shared" si="0"/>
        <v>77000.000000000015</v>
      </c>
      <c r="Z13" s="74">
        <f t="shared" si="1"/>
        <v>1177000</v>
      </c>
    </row>
    <row r="14" spans="1:26" s="100" customFormat="1" ht="15.5" x14ac:dyDescent="0.35">
      <c r="A14" s="76"/>
      <c r="B14" s="76"/>
      <c r="C14" s="76"/>
      <c r="D14" s="76"/>
      <c r="E14" s="76"/>
      <c r="F14" s="79" t="s">
        <v>7534</v>
      </c>
      <c r="G14" s="69"/>
      <c r="H14" s="74">
        <v>1100000</v>
      </c>
      <c r="I14" s="69"/>
      <c r="J14" s="143" t="s">
        <v>1562</v>
      </c>
      <c r="K14" s="366">
        <v>1983</v>
      </c>
      <c r="L14" s="197" t="s">
        <v>7515</v>
      </c>
      <c r="M14" s="367" t="s">
        <v>7535</v>
      </c>
      <c r="N14" s="367"/>
      <c r="O14" s="143" t="s">
        <v>1811</v>
      </c>
      <c r="P14" s="143" t="s">
        <v>967</v>
      </c>
      <c r="Q14" s="143" t="s">
        <v>7517</v>
      </c>
      <c r="R14" s="143"/>
      <c r="S14" s="143"/>
      <c r="T14" s="143"/>
      <c r="U14" s="143"/>
      <c r="V14" s="143"/>
      <c r="W14" s="368" t="s">
        <v>940</v>
      </c>
      <c r="X14" s="243"/>
      <c r="Y14" s="639">
        <f t="shared" si="0"/>
        <v>77000.000000000015</v>
      </c>
      <c r="Z14" s="74">
        <f t="shared" si="1"/>
        <v>1177000</v>
      </c>
    </row>
    <row r="15" spans="1:26" s="100" customFormat="1" ht="15.5" x14ac:dyDescent="0.35">
      <c r="A15" s="76"/>
      <c r="B15" s="76"/>
      <c r="C15" s="76"/>
      <c r="D15" s="76"/>
      <c r="E15" s="76"/>
      <c r="F15" s="79" t="s">
        <v>7536</v>
      </c>
      <c r="G15" s="69"/>
      <c r="H15" s="74">
        <v>1100000</v>
      </c>
      <c r="I15" s="69"/>
      <c r="J15" s="143" t="s">
        <v>1562</v>
      </c>
      <c r="K15" s="366">
        <v>1983</v>
      </c>
      <c r="L15" s="197" t="s">
        <v>7515</v>
      </c>
      <c r="M15" s="366" t="s">
        <v>7537</v>
      </c>
      <c r="N15" s="367"/>
      <c r="O15" s="143" t="s">
        <v>1811</v>
      </c>
      <c r="P15" s="143" t="s">
        <v>967</v>
      </c>
      <c r="Q15" s="143" t="s">
        <v>7517</v>
      </c>
      <c r="R15" s="143"/>
      <c r="S15" s="143"/>
      <c r="T15" s="143"/>
      <c r="U15" s="143"/>
      <c r="V15" s="143"/>
      <c r="W15" s="368" t="s">
        <v>940</v>
      </c>
      <c r="X15" s="243"/>
      <c r="Y15" s="639">
        <f t="shared" si="0"/>
        <v>77000.000000000015</v>
      </c>
      <c r="Z15" s="74">
        <f t="shared" si="1"/>
        <v>1177000</v>
      </c>
    </row>
    <row r="16" spans="1:26" s="100" customFormat="1" ht="15.5" x14ac:dyDescent="0.35">
      <c r="A16" s="76"/>
      <c r="B16" s="76"/>
      <c r="C16" s="76"/>
      <c r="D16" s="76"/>
      <c r="E16" s="76"/>
      <c r="F16" s="79" t="s">
        <v>7538</v>
      </c>
      <c r="G16" s="69"/>
      <c r="H16" s="74">
        <v>1100000</v>
      </c>
      <c r="I16" s="69"/>
      <c r="J16" s="143" t="s">
        <v>1562</v>
      </c>
      <c r="K16" s="366">
        <v>1983</v>
      </c>
      <c r="L16" s="197" t="s">
        <v>7515</v>
      </c>
      <c r="M16" s="367" t="s">
        <v>7539</v>
      </c>
      <c r="N16" s="367"/>
      <c r="O16" s="143" t="s">
        <v>1811</v>
      </c>
      <c r="P16" s="143" t="s">
        <v>967</v>
      </c>
      <c r="Q16" s="143" t="s">
        <v>7517</v>
      </c>
      <c r="R16" s="143"/>
      <c r="S16" s="143"/>
      <c r="T16" s="143"/>
      <c r="U16" s="143"/>
      <c r="V16" s="143"/>
      <c r="W16" s="368" t="s">
        <v>940</v>
      </c>
      <c r="X16" s="243"/>
      <c r="Y16" s="639">
        <f t="shared" si="0"/>
        <v>77000.000000000015</v>
      </c>
      <c r="Z16" s="74">
        <f t="shared" si="1"/>
        <v>1177000</v>
      </c>
    </row>
    <row r="17" spans="1:26" s="100" customFormat="1" ht="15.5" x14ac:dyDescent="0.35">
      <c r="A17" s="76"/>
      <c r="B17" s="76"/>
      <c r="C17" s="76"/>
      <c r="D17" s="76"/>
      <c r="E17" s="76"/>
      <c r="F17" s="79" t="s">
        <v>7540</v>
      </c>
      <c r="G17" s="69"/>
      <c r="H17" s="74">
        <v>1100000</v>
      </c>
      <c r="I17" s="69"/>
      <c r="J17" s="143" t="s">
        <v>1562</v>
      </c>
      <c r="K17" s="366">
        <v>1983</v>
      </c>
      <c r="L17" s="197" t="s">
        <v>7515</v>
      </c>
      <c r="M17" s="366" t="s">
        <v>7541</v>
      </c>
      <c r="N17" s="367"/>
      <c r="O17" s="143" t="s">
        <v>1811</v>
      </c>
      <c r="P17" s="143" t="s">
        <v>5593</v>
      </c>
      <c r="Q17" s="143" t="s">
        <v>7517</v>
      </c>
      <c r="R17" s="143"/>
      <c r="S17" s="143"/>
      <c r="T17" s="143"/>
      <c r="U17" s="143"/>
      <c r="V17" s="143"/>
      <c r="W17" s="368" t="s">
        <v>940</v>
      </c>
      <c r="X17" s="243"/>
      <c r="Y17" s="639">
        <f t="shared" si="0"/>
        <v>77000.000000000015</v>
      </c>
      <c r="Z17" s="74">
        <f t="shared" si="1"/>
        <v>1177000</v>
      </c>
    </row>
    <row r="18" spans="1:26" s="100" customFormat="1" ht="15.5" x14ac:dyDescent="0.35">
      <c r="A18" s="76"/>
      <c r="B18" s="76"/>
      <c r="C18" s="76"/>
      <c r="D18" s="76"/>
      <c r="E18" s="76"/>
      <c r="F18" s="79" t="s">
        <v>7542</v>
      </c>
      <c r="G18" s="69"/>
      <c r="H18" s="74">
        <v>1100000</v>
      </c>
      <c r="I18" s="69"/>
      <c r="J18" s="143" t="s">
        <v>1562</v>
      </c>
      <c r="K18" s="366">
        <v>1983</v>
      </c>
      <c r="L18" s="197" t="s">
        <v>7515</v>
      </c>
      <c r="M18" s="367" t="s">
        <v>7543</v>
      </c>
      <c r="N18" s="367"/>
      <c r="O18" s="143" t="s">
        <v>1811</v>
      </c>
      <c r="P18" s="143" t="s">
        <v>967</v>
      </c>
      <c r="Q18" s="143" t="s">
        <v>7517</v>
      </c>
      <c r="R18" s="143"/>
      <c r="S18" s="143"/>
      <c r="T18" s="143"/>
      <c r="U18" s="143"/>
      <c r="V18" s="143"/>
      <c r="W18" s="368" t="s">
        <v>940</v>
      </c>
      <c r="X18" s="243"/>
      <c r="Y18" s="639">
        <f t="shared" si="0"/>
        <v>77000.000000000015</v>
      </c>
      <c r="Z18" s="74">
        <f t="shared" si="1"/>
        <v>1177000</v>
      </c>
    </row>
    <row r="19" spans="1:26" s="100" customFormat="1" ht="15.5" x14ac:dyDescent="0.35">
      <c r="A19" s="76"/>
      <c r="B19" s="76"/>
      <c r="C19" s="76"/>
      <c r="D19" s="76"/>
      <c r="E19" s="76"/>
      <c r="F19" s="79" t="s">
        <v>7544</v>
      </c>
      <c r="G19" s="69"/>
      <c r="H19" s="74">
        <v>1100000</v>
      </c>
      <c r="I19" s="69"/>
      <c r="J19" s="143" t="s">
        <v>1562</v>
      </c>
      <c r="K19" s="366">
        <v>1983</v>
      </c>
      <c r="L19" s="197" t="s">
        <v>7515</v>
      </c>
      <c r="M19" s="366" t="s">
        <v>7545</v>
      </c>
      <c r="N19" s="367"/>
      <c r="O19" s="143" t="s">
        <v>1811</v>
      </c>
      <c r="P19" s="143" t="s">
        <v>5593</v>
      </c>
      <c r="Q19" s="143" t="s">
        <v>7517</v>
      </c>
      <c r="R19" s="143"/>
      <c r="S19" s="143"/>
      <c r="T19" s="143"/>
      <c r="U19" s="143"/>
      <c r="V19" s="143"/>
      <c r="W19" s="368" t="s">
        <v>940</v>
      </c>
      <c r="X19" s="243"/>
      <c r="Y19" s="639">
        <f t="shared" si="0"/>
        <v>77000.000000000015</v>
      </c>
      <c r="Z19" s="74">
        <f t="shared" si="1"/>
        <v>1177000</v>
      </c>
    </row>
    <row r="20" spans="1:26" s="100" customFormat="1" ht="15.5" x14ac:dyDescent="0.35">
      <c r="A20" s="76"/>
      <c r="B20" s="76"/>
      <c r="C20" s="76"/>
      <c r="D20" s="76"/>
      <c r="E20" s="76"/>
      <c r="F20" s="79" t="s">
        <v>7546</v>
      </c>
      <c r="G20" s="69"/>
      <c r="H20" s="74">
        <v>1100000</v>
      </c>
      <c r="I20" s="69"/>
      <c r="J20" s="143" t="s">
        <v>1562</v>
      </c>
      <c r="K20" s="366">
        <v>1983</v>
      </c>
      <c r="L20" s="197" t="s">
        <v>7515</v>
      </c>
      <c r="M20" s="367" t="s">
        <v>7547</v>
      </c>
      <c r="N20" s="367"/>
      <c r="O20" s="143" t="s">
        <v>1811</v>
      </c>
      <c r="P20" s="143" t="s">
        <v>5593</v>
      </c>
      <c r="Q20" s="143" t="s">
        <v>7517</v>
      </c>
      <c r="R20" s="143"/>
      <c r="S20" s="143"/>
      <c r="T20" s="143"/>
      <c r="U20" s="143"/>
      <c r="V20" s="143"/>
      <c r="W20" s="368" t="s">
        <v>940</v>
      </c>
      <c r="X20" s="243"/>
      <c r="Y20" s="639">
        <f t="shared" si="0"/>
        <v>77000.000000000015</v>
      </c>
      <c r="Z20" s="74">
        <f t="shared" si="1"/>
        <v>1177000</v>
      </c>
    </row>
    <row r="21" spans="1:26" s="100" customFormat="1" ht="15.5" x14ac:dyDescent="0.35">
      <c r="A21" s="76"/>
      <c r="B21" s="76"/>
      <c r="C21" s="76"/>
      <c r="D21" s="76"/>
      <c r="E21" s="76"/>
      <c r="F21" s="79" t="s">
        <v>7548</v>
      </c>
      <c r="G21" s="69"/>
      <c r="H21" s="74">
        <v>1100000</v>
      </c>
      <c r="I21" s="69"/>
      <c r="J21" s="143" t="s">
        <v>1562</v>
      </c>
      <c r="K21" s="366">
        <v>1983</v>
      </c>
      <c r="L21" s="197" t="s">
        <v>7515</v>
      </c>
      <c r="M21" s="366" t="s">
        <v>7549</v>
      </c>
      <c r="N21" s="367"/>
      <c r="O21" s="143" t="s">
        <v>1811</v>
      </c>
      <c r="P21" s="143" t="s">
        <v>5593</v>
      </c>
      <c r="Q21" s="143" t="s">
        <v>7517</v>
      </c>
      <c r="R21" s="143"/>
      <c r="S21" s="143"/>
      <c r="T21" s="143"/>
      <c r="U21" s="143"/>
      <c r="V21" s="143"/>
      <c r="W21" s="368" t="s">
        <v>940</v>
      </c>
      <c r="X21" s="243"/>
      <c r="Y21" s="639">
        <f t="shared" si="0"/>
        <v>77000.000000000015</v>
      </c>
      <c r="Z21" s="74">
        <f t="shared" si="1"/>
        <v>1177000</v>
      </c>
    </row>
    <row r="22" spans="1:26" s="100" customFormat="1" ht="15.5" x14ac:dyDescent="0.35">
      <c r="A22" s="76"/>
      <c r="B22" s="76"/>
      <c r="C22" s="76"/>
      <c r="D22" s="76"/>
      <c r="E22" s="76"/>
      <c r="F22" s="79" t="s">
        <v>7550</v>
      </c>
      <c r="G22" s="69"/>
      <c r="H22" s="74">
        <v>1100000</v>
      </c>
      <c r="I22" s="69"/>
      <c r="J22" s="143" t="s">
        <v>1562</v>
      </c>
      <c r="K22" s="366">
        <v>1983</v>
      </c>
      <c r="L22" s="197" t="s">
        <v>7515</v>
      </c>
      <c r="M22" s="367" t="s">
        <v>7551</v>
      </c>
      <c r="N22" s="367"/>
      <c r="O22" s="143" t="s">
        <v>1811</v>
      </c>
      <c r="P22" s="143" t="s">
        <v>5593</v>
      </c>
      <c r="Q22" s="143" t="s">
        <v>7517</v>
      </c>
      <c r="R22" s="143"/>
      <c r="S22" s="143"/>
      <c r="T22" s="143"/>
      <c r="U22" s="143"/>
      <c r="V22" s="143"/>
      <c r="W22" s="368" t="s">
        <v>940</v>
      </c>
      <c r="X22" s="243"/>
      <c r="Y22" s="639">
        <f t="shared" si="0"/>
        <v>77000.000000000015</v>
      </c>
      <c r="Z22" s="74">
        <f t="shared" si="1"/>
        <v>1177000</v>
      </c>
    </row>
    <row r="23" spans="1:26" s="100" customFormat="1" ht="15.5" x14ac:dyDescent="0.35">
      <c r="A23" s="76"/>
      <c r="B23" s="76"/>
      <c r="C23" s="76"/>
      <c r="D23" s="76"/>
      <c r="E23" s="76"/>
      <c r="F23" s="79" t="s">
        <v>7552</v>
      </c>
      <c r="G23" s="69"/>
      <c r="H23" s="74">
        <v>1100000</v>
      </c>
      <c r="I23" s="69"/>
      <c r="J23" s="143" t="s">
        <v>1562</v>
      </c>
      <c r="K23" s="366">
        <v>1983</v>
      </c>
      <c r="L23" s="197" t="s">
        <v>7515</v>
      </c>
      <c r="M23" s="366" t="s">
        <v>7553</v>
      </c>
      <c r="N23" s="367"/>
      <c r="O23" s="143" t="s">
        <v>1811</v>
      </c>
      <c r="P23" s="143" t="s">
        <v>5593</v>
      </c>
      <c r="Q23" s="143" t="s">
        <v>7517</v>
      </c>
      <c r="R23" s="143"/>
      <c r="S23" s="143"/>
      <c r="T23" s="143"/>
      <c r="U23" s="143"/>
      <c r="V23" s="143"/>
      <c r="W23" s="368" t="s">
        <v>940</v>
      </c>
      <c r="X23" s="243"/>
      <c r="Y23" s="639">
        <f t="shared" si="0"/>
        <v>77000.000000000015</v>
      </c>
      <c r="Z23" s="74">
        <f t="shared" si="1"/>
        <v>1177000</v>
      </c>
    </row>
    <row r="24" spans="1:26" s="100" customFormat="1" ht="15.5" x14ac:dyDescent="0.35">
      <c r="A24" s="76"/>
      <c r="B24" s="76"/>
      <c r="C24" s="76"/>
      <c r="D24" s="76"/>
      <c r="E24" s="76"/>
      <c r="F24" s="79" t="s">
        <v>7554</v>
      </c>
      <c r="G24" s="69"/>
      <c r="H24" s="74">
        <v>1100000</v>
      </c>
      <c r="I24" s="69"/>
      <c r="J24" s="143" t="s">
        <v>1562</v>
      </c>
      <c r="K24" s="366">
        <v>1983</v>
      </c>
      <c r="L24" s="197" t="s">
        <v>7515</v>
      </c>
      <c r="M24" s="367" t="s">
        <v>7555</v>
      </c>
      <c r="N24" s="367"/>
      <c r="O24" s="143" t="s">
        <v>1811</v>
      </c>
      <c r="P24" s="143" t="s">
        <v>967</v>
      </c>
      <c r="Q24" s="143" t="s">
        <v>7517</v>
      </c>
      <c r="R24" s="143"/>
      <c r="S24" s="143"/>
      <c r="T24" s="143"/>
      <c r="U24" s="143"/>
      <c r="V24" s="143"/>
      <c r="W24" s="368" t="s">
        <v>940</v>
      </c>
      <c r="X24" s="243"/>
      <c r="Y24" s="639">
        <f t="shared" si="0"/>
        <v>77000.000000000015</v>
      </c>
      <c r="Z24" s="74">
        <f t="shared" si="1"/>
        <v>1177000</v>
      </c>
    </row>
    <row r="25" spans="1:26" s="100" customFormat="1" ht="15.5" x14ac:dyDescent="0.35">
      <c r="A25" s="76"/>
      <c r="B25" s="76"/>
      <c r="C25" s="76"/>
      <c r="D25" s="76"/>
      <c r="E25" s="76"/>
      <c r="F25" s="79" t="s">
        <v>7556</v>
      </c>
      <c r="G25" s="69"/>
      <c r="H25" s="74">
        <v>1100000</v>
      </c>
      <c r="I25" s="69"/>
      <c r="J25" s="143" t="s">
        <v>1562</v>
      </c>
      <c r="K25" s="366">
        <v>1983</v>
      </c>
      <c r="L25" s="197" t="s">
        <v>7515</v>
      </c>
      <c r="M25" s="366" t="s">
        <v>7557</v>
      </c>
      <c r="N25" s="367"/>
      <c r="O25" s="143" t="s">
        <v>1811</v>
      </c>
      <c r="P25" s="143" t="s">
        <v>5593</v>
      </c>
      <c r="Q25" s="143" t="s">
        <v>7517</v>
      </c>
      <c r="R25" s="143"/>
      <c r="S25" s="143"/>
      <c r="T25" s="143"/>
      <c r="U25" s="143"/>
      <c r="V25" s="143"/>
      <c r="W25" s="368" t="s">
        <v>940</v>
      </c>
      <c r="X25" s="243" t="s">
        <v>7558</v>
      </c>
      <c r="Y25" s="639">
        <f t="shared" si="0"/>
        <v>77000.000000000015</v>
      </c>
      <c r="Z25" s="74">
        <f t="shared" si="1"/>
        <v>1177000</v>
      </c>
    </row>
    <row r="26" spans="1:26" s="100" customFormat="1" ht="15.5" x14ac:dyDescent="0.35">
      <c r="A26" s="76"/>
      <c r="B26" s="76"/>
      <c r="C26" s="76"/>
      <c r="D26" s="76"/>
      <c r="E26" s="76"/>
      <c r="F26" s="93" t="s">
        <v>994</v>
      </c>
      <c r="G26" s="86"/>
      <c r="H26" s="87">
        <f>SUM(H5:H25)</f>
        <v>23100000</v>
      </c>
      <c r="I26" s="69"/>
      <c r="J26" s="143"/>
      <c r="K26" s="366"/>
      <c r="L26" s="197"/>
      <c r="M26" s="366"/>
      <c r="N26" s="367"/>
      <c r="O26" s="143"/>
      <c r="P26" s="143"/>
      <c r="Q26" s="143"/>
      <c r="R26" s="143"/>
      <c r="S26" s="143"/>
      <c r="T26" s="143"/>
      <c r="U26" s="143"/>
      <c r="V26" s="143"/>
      <c r="W26" s="368"/>
      <c r="X26" s="243"/>
      <c r="Y26" s="639">
        <f t="shared" si="0"/>
        <v>1617000.0000000002</v>
      </c>
      <c r="Z26" s="87">
        <f t="shared" si="1"/>
        <v>24717000</v>
      </c>
    </row>
    <row r="27" spans="1:26" s="100" customFormat="1" ht="15.5" x14ac:dyDescent="0.35">
      <c r="A27" s="64"/>
      <c r="B27" s="64"/>
      <c r="C27" s="64"/>
      <c r="D27" s="64"/>
      <c r="E27" s="64"/>
      <c r="F27" s="96" t="s">
        <v>7122</v>
      </c>
      <c r="G27" s="64"/>
      <c r="H27" s="67"/>
      <c r="I27" s="64"/>
      <c r="J27" s="98"/>
      <c r="K27" s="201"/>
      <c r="L27" s="202"/>
      <c r="M27" s="201"/>
      <c r="N27" s="369"/>
      <c r="O27" s="98"/>
      <c r="P27" s="98"/>
      <c r="Q27" s="98"/>
      <c r="R27" s="98"/>
      <c r="S27" s="98"/>
      <c r="T27" s="98"/>
      <c r="U27" s="98"/>
      <c r="V27" s="98"/>
      <c r="W27" s="370"/>
      <c r="X27" s="370"/>
      <c r="Y27" s="639">
        <f t="shared" si="0"/>
        <v>0</v>
      </c>
      <c r="Z27" s="67">
        <f t="shared" si="1"/>
        <v>0</v>
      </c>
    </row>
    <row r="28" spans="1:26" s="100" customFormat="1" ht="15.5" x14ac:dyDescent="0.35">
      <c r="A28" s="76"/>
      <c r="B28" s="76"/>
      <c r="C28" s="76"/>
      <c r="D28" s="76"/>
      <c r="E28" s="76"/>
      <c r="F28" s="117" t="s">
        <v>7559</v>
      </c>
      <c r="G28" s="69"/>
      <c r="H28" s="74">
        <v>90000</v>
      </c>
      <c r="I28" s="69"/>
      <c r="J28" s="143" t="s">
        <v>980</v>
      </c>
      <c r="K28" s="143" t="s">
        <v>980</v>
      </c>
      <c r="L28" s="143" t="s">
        <v>980</v>
      </c>
      <c r="M28" s="143" t="s">
        <v>980</v>
      </c>
      <c r="N28" s="367"/>
      <c r="O28" s="143" t="s">
        <v>1575</v>
      </c>
      <c r="P28" s="143" t="s">
        <v>980</v>
      </c>
      <c r="Q28" s="143" t="s">
        <v>980</v>
      </c>
      <c r="R28" s="143"/>
      <c r="S28" s="143"/>
      <c r="T28" s="143"/>
      <c r="U28" s="143"/>
      <c r="V28" s="143"/>
      <c r="W28" s="368" t="s">
        <v>940</v>
      </c>
      <c r="X28" s="243"/>
      <c r="Y28" s="639">
        <f t="shared" si="0"/>
        <v>6300.0000000000009</v>
      </c>
      <c r="Z28" s="74">
        <f t="shared" si="1"/>
        <v>96300</v>
      </c>
    </row>
    <row r="29" spans="1:26" s="100" customFormat="1" ht="15.5" x14ac:dyDescent="0.35">
      <c r="A29" s="76"/>
      <c r="B29" s="76"/>
      <c r="C29" s="76"/>
      <c r="D29" s="76"/>
      <c r="E29" s="76"/>
      <c r="F29" s="117" t="s">
        <v>7560</v>
      </c>
      <c r="G29" s="69"/>
      <c r="H29" s="74">
        <v>90000</v>
      </c>
      <c r="I29" s="69"/>
      <c r="J29" s="143" t="s">
        <v>980</v>
      </c>
      <c r="K29" s="143" t="s">
        <v>980</v>
      </c>
      <c r="L29" s="143" t="s">
        <v>980</v>
      </c>
      <c r="M29" s="143" t="s">
        <v>980</v>
      </c>
      <c r="N29" s="367"/>
      <c r="O29" s="143" t="s">
        <v>1575</v>
      </c>
      <c r="P29" s="143" t="s">
        <v>980</v>
      </c>
      <c r="Q29" s="143" t="s">
        <v>980</v>
      </c>
      <c r="R29" s="143"/>
      <c r="S29" s="143"/>
      <c r="T29" s="143"/>
      <c r="U29" s="143"/>
      <c r="V29" s="143"/>
      <c r="W29" s="368" t="s">
        <v>940</v>
      </c>
      <c r="X29" s="243"/>
      <c r="Y29" s="639">
        <f t="shared" si="0"/>
        <v>6300.0000000000009</v>
      </c>
      <c r="Z29" s="74">
        <f t="shared" si="1"/>
        <v>96300</v>
      </c>
    </row>
    <row r="30" spans="1:26" s="100" customFormat="1" ht="15.5" x14ac:dyDescent="0.35">
      <c r="A30" s="76"/>
      <c r="B30" s="76"/>
      <c r="C30" s="76"/>
      <c r="D30" s="76"/>
      <c r="E30" s="76"/>
      <c r="F30" s="117" t="s">
        <v>7560</v>
      </c>
      <c r="G30" s="69"/>
      <c r="H30" s="74">
        <v>90000</v>
      </c>
      <c r="I30" s="69"/>
      <c r="J30" s="143" t="s">
        <v>980</v>
      </c>
      <c r="K30" s="143" t="s">
        <v>980</v>
      </c>
      <c r="L30" s="143" t="s">
        <v>980</v>
      </c>
      <c r="M30" s="143" t="s">
        <v>980</v>
      </c>
      <c r="N30" s="367"/>
      <c r="O30" s="143" t="s">
        <v>1575</v>
      </c>
      <c r="P30" s="143" t="s">
        <v>980</v>
      </c>
      <c r="Q30" s="143" t="s">
        <v>980</v>
      </c>
      <c r="R30" s="143"/>
      <c r="S30" s="143"/>
      <c r="T30" s="143"/>
      <c r="U30" s="143"/>
      <c r="V30" s="143"/>
      <c r="W30" s="368" t="s">
        <v>940</v>
      </c>
      <c r="X30" s="243"/>
      <c r="Y30" s="639">
        <f t="shared" si="0"/>
        <v>6300.0000000000009</v>
      </c>
      <c r="Z30" s="74">
        <f t="shared" si="1"/>
        <v>96300</v>
      </c>
    </row>
    <row r="31" spans="1:26" s="100" customFormat="1" ht="15.5" x14ac:dyDescent="0.35">
      <c r="A31" s="76"/>
      <c r="B31" s="76"/>
      <c r="C31" s="76"/>
      <c r="D31" s="76"/>
      <c r="E31" s="76"/>
      <c r="F31" s="79" t="s">
        <v>7561</v>
      </c>
      <c r="G31" s="69"/>
      <c r="H31" s="74">
        <v>90000</v>
      </c>
      <c r="I31" s="69"/>
      <c r="J31" s="143" t="s">
        <v>980</v>
      </c>
      <c r="K31" s="143" t="s">
        <v>980</v>
      </c>
      <c r="L31" s="143" t="s">
        <v>980</v>
      </c>
      <c r="M31" s="143" t="s">
        <v>980</v>
      </c>
      <c r="N31" s="367"/>
      <c r="O31" s="143" t="s">
        <v>1575</v>
      </c>
      <c r="P31" s="143" t="s">
        <v>980</v>
      </c>
      <c r="Q31" s="143" t="s">
        <v>980</v>
      </c>
      <c r="R31" s="143"/>
      <c r="S31" s="143"/>
      <c r="T31" s="143"/>
      <c r="U31" s="143"/>
      <c r="V31" s="143"/>
      <c r="W31" s="368" t="s">
        <v>940</v>
      </c>
      <c r="X31" s="243"/>
      <c r="Y31" s="639">
        <f t="shared" si="0"/>
        <v>6300.0000000000009</v>
      </c>
      <c r="Z31" s="74">
        <f t="shared" si="1"/>
        <v>96300</v>
      </c>
    </row>
    <row r="32" spans="1:26" s="100" customFormat="1" ht="15.5" x14ac:dyDescent="0.35">
      <c r="A32" s="76"/>
      <c r="B32" s="76"/>
      <c r="C32" s="76"/>
      <c r="D32" s="76"/>
      <c r="E32" s="76"/>
      <c r="F32" s="93" t="s">
        <v>994</v>
      </c>
      <c r="G32" s="86"/>
      <c r="H32" s="87">
        <f>SUM(H28:H31)</f>
        <v>360000</v>
      </c>
      <c r="I32" s="69"/>
      <c r="J32" s="143"/>
      <c r="K32" s="143"/>
      <c r="L32" s="143"/>
      <c r="M32" s="143"/>
      <c r="N32" s="367"/>
      <c r="O32" s="143"/>
      <c r="P32" s="143"/>
      <c r="Q32" s="143"/>
      <c r="R32" s="143"/>
      <c r="S32" s="143"/>
      <c r="T32" s="143"/>
      <c r="U32" s="143"/>
      <c r="V32" s="143"/>
      <c r="W32" s="368"/>
      <c r="X32" s="243"/>
      <c r="Y32" s="639">
        <f t="shared" si="0"/>
        <v>25200.000000000004</v>
      </c>
      <c r="Z32" s="87">
        <f t="shared" si="1"/>
        <v>385200</v>
      </c>
    </row>
    <row r="33" spans="1:26" s="100" customFormat="1" ht="15.5" x14ac:dyDescent="0.35">
      <c r="A33" s="64"/>
      <c r="B33" s="64"/>
      <c r="C33" s="64"/>
      <c r="D33" s="64"/>
      <c r="E33" s="64"/>
      <c r="F33" s="96" t="s">
        <v>1829</v>
      </c>
      <c r="G33" s="64"/>
      <c r="H33" s="67"/>
      <c r="I33" s="64"/>
      <c r="J33" s="98"/>
      <c r="K33" s="201"/>
      <c r="L33" s="202"/>
      <c r="M33" s="201"/>
      <c r="N33" s="369"/>
      <c r="O33" s="98"/>
      <c r="P33" s="98"/>
      <c r="Q33" s="98"/>
      <c r="R33" s="98"/>
      <c r="S33" s="98"/>
      <c r="T33" s="98"/>
      <c r="U33" s="98"/>
      <c r="V33" s="98"/>
      <c r="W33" s="370"/>
      <c r="X33" s="370"/>
      <c r="Y33" s="639">
        <f t="shared" si="0"/>
        <v>0</v>
      </c>
      <c r="Z33" s="67">
        <f t="shared" si="1"/>
        <v>0</v>
      </c>
    </row>
    <row r="34" spans="1:26" s="100" customFormat="1" ht="15.5" x14ac:dyDescent="0.35">
      <c r="A34" s="76"/>
      <c r="B34" s="76"/>
      <c r="C34" s="76"/>
      <c r="D34" s="76"/>
      <c r="E34" s="76"/>
      <c r="F34" s="79" t="s">
        <v>7562</v>
      </c>
      <c r="G34" s="69"/>
      <c r="H34" s="74">
        <v>60000</v>
      </c>
      <c r="I34" s="69"/>
      <c r="J34" s="143"/>
      <c r="K34" s="366"/>
      <c r="L34" s="197"/>
      <c r="M34" s="366"/>
      <c r="N34" s="367"/>
      <c r="O34" s="143"/>
      <c r="P34" s="143"/>
      <c r="Q34" s="143"/>
      <c r="R34" s="143"/>
      <c r="S34" s="143"/>
      <c r="T34" s="143"/>
      <c r="U34" s="143"/>
      <c r="V34" s="143"/>
      <c r="W34" s="368"/>
      <c r="X34" s="243"/>
      <c r="Y34" s="639">
        <f t="shared" si="0"/>
        <v>4200</v>
      </c>
      <c r="Z34" s="74">
        <f t="shared" si="1"/>
        <v>64200</v>
      </c>
    </row>
    <row r="35" spans="1:26" s="100" customFormat="1" ht="15.5" x14ac:dyDescent="0.35">
      <c r="A35" s="76"/>
      <c r="B35" s="76"/>
      <c r="C35" s="76"/>
      <c r="D35" s="76"/>
      <c r="E35" s="76"/>
      <c r="F35" s="79" t="s">
        <v>7563</v>
      </c>
      <c r="G35" s="69"/>
      <c r="H35" s="74">
        <v>60000</v>
      </c>
      <c r="I35" s="69"/>
      <c r="J35" s="143"/>
      <c r="K35" s="366"/>
      <c r="L35" s="197"/>
      <c r="M35" s="366"/>
      <c r="N35" s="367"/>
      <c r="O35" s="143"/>
      <c r="P35" s="143"/>
      <c r="Q35" s="143"/>
      <c r="R35" s="143"/>
      <c r="S35" s="143"/>
      <c r="T35" s="143"/>
      <c r="U35" s="143"/>
      <c r="V35" s="143"/>
      <c r="W35" s="368"/>
      <c r="X35" s="243"/>
      <c r="Y35" s="639">
        <f t="shared" si="0"/>
        <v>4200</v>
      </c>
      <c r="Z35" s="74">
        <f t="shared" si="1"/>
        <v>64200</v>
      </c>
    </row>
    <row r="36" spans="1:26" s="100" customFormat="1" ht="15.5" x14ac:dyDescent="0.35">
      <c r="A36" s="76"/>
      <c r="B36" s="76"/>
      <c r="C36" s="76"/>
      <c r="D36" s="76"/>
      <c r="E36" s="76"/>
      <c r="F36" s="79" t="s">
        <v>7564</v>
      </c>
      <c r="G36" s="69"/>
      <c r="H36" s="74">
        <v>60000</v>
      </c>
      <c r="I36" s="69"/>
      <c r="J36" s="143"/>
      <c r="K36" s="366"/>
      <c r="L36" s="197"/>
      <c r="M36" s="366"/>
      <c r="N36" s="367"/>
      <c r="O36" s="143"/>
      <c r="P36" s="143"/>
      <c r="Q36" s="143"/>
      <c r="R36" s="143"/>
      <c r="S36" s="143"/>
      <c r="T36" s="143"/>
      <c r="U36" s="143"/>
      <c r="V36" s="143"/>
      <c r="W36" s="368"/>
      <c r="X36" s="243"/>
      <c r="Y36" s="639">
        <f t="shared" si="0"/>
        <v>4200</v>
      </c>
      <c r="Z36" s="74">
        <f t="shared" si="1"/>
        <v>64200</v>
      </c>
    </row>
    <row r="37" spans="1:26" s="100" customFormat="1" ht="15.5" x14ac:dyDescent="0.35">
      <c r="A37" s="76"/>
      <c r="B37" s="76"/>
      <c r="C37" s="76"/>
      <c r="D37" s="76"/>
      <c r="E37" s="76"/>
      <c r="F37" s="93" t="s">
        <v>994</v>
      </c>
      <c r="G37" s="86"/>
      <c r="H37" s="87">
        <f>SUM(H34:H36)</f>
        <v>180000</v>
      </c>
      <c r="I37" s="69"/>
      <c r="J37" s="143"/>
      <c r="K37" s="366"/>
      <c r="L37" s="197"/>
      <c r="M37" s="366"/>
      <c r="N37" s="367"/>
      <c r="O37" s="143"/>
      <c r="P37" s="143"/>
      <c r="Q37" s="143"/>
      <c r="R37" s="143"/>
      <c r="S37" s="143"/>
      <c r="T37" s="143"/>
      <c r="U37" s="143"/>
      <c r="V37" s="143"/>
      <c r="W37" s="368"/>
      <c r="X37" s="243"/>
      <c r="Y37" s="639">
        <f t="shared" si="0"/>
        <v>12600.000000000002</v>
      </c>
      <c r="Z37" s="87">
        <f t="shared" si="1"/>
        <v>192600</v>
      </c>
    </row>
    <row r="38" spans="1:26" s="100" customFormat="1" ht="15.5" x14ac:dyDescent="0.35">
      <c r="A38" s="64"/>
      <c r="B38" s="64"/>
      <c r="C38" s="64"/>
      <c r="D38" s="64"/>
      <c r="E38" s="64"/>
      <c r="F38" s="96" t="s">
        <v>1833</v>
      </c>
      <c r="G38" s="64"/>
      <c r="H38" s="67"/>
      <c r="I38" s="64"/>
      <c r="J38" s="98"/>
      <c r="K38" s="201"/>
      <c r="L38" s="202"/>
      <c r="M38" s="201"/>
      <c r="N38" s="369"/>
      <c r="O38" s="98"/>
      <c r="P38" s="98"/>
      <c r="Q38" s="98"/>
      <c r="R38" s="98"/>
      <c r="S38" s="98"/>
      <c r="T38" s="98"/>
      <c r="U38" s="98"/>
      <c r="V38" s="98"/>
      <c r="W38" s="370"/>
      <c r="X38" s="370"/>
      <c r="Y38" s="639">
        <f t="shared" si="0"/>
        <v>0</v>
      </c>
      <c r="Z38" s="67">
        <f t="shared" si="1"/>
        <v>0</v>
      </c>
    </row>
    <row r="39" spans="1:26" s="100" customFormat="1" ht="15.5" x14ac:dyDescent="0.35">
      <c r="A39" s="76"/>
      <c r="B39" s="76"/>
      <c r="C39" s="76"/>
      <c r="D39" s="76"/>
      <c r="E39" s="76"/>
      <c r="F39" s="79" t="s">
        <v>7565</v>
      </c>
      <c r="G39" s="69"/>
      <c r="H39" s="74">
        <v>120000</v>
      </c>
      <c r="I39" s="69"/>
      <c r="J39" s="143"/>
      <c r="K39" s="366"/>
      <c r="L39" s="197"/>
      <c r="M39" s="366"/>
      <c r="N39" s="367"/>
      <c r="O39" s="143"/>
      <c r="P39" s="143"/>
      <c r="Q39" s="143"/>
      <c r="R39" s="143"/>
      <c r="S39" s="143"/>
      <c r="T39" s="143"/>
      <c r="U39" s="143"/>
      <c r="V39" s="143"/>
      <c r="W39" s="368"/>
      <c r="X39" s="243"/>
      <c r="Y39" s="639">
        <f t="shared" si="0"/>
        <v>8400</v>
      </c>
      <c r="Z39" s="74">
        <f t="shared" si="1"/>
        <v>128400</v>
      </c>
    </row>
    <row r="40" spans="1:26" s="100" customFormat="1" ht="15.5" x14ac:dyDescent="0.35">
      <c r="A40" s="76"/>
      <c r="B40" s="76"/>
      <c r="C40" s="76"/>
      <c r="D40" s="76"/>
      <c r="E40" s="76"/>
      <c r="F40" s="79" t="s">
        <v>7566</v>
      </c>
      <c r="G40" s="69"/>
      <c r="H40" s="74">
        <v>60000</v>
      </c>
      <c r="I40" s="69"/>
      <c r="J40" s="143"/>
      <c r="K40" s="366"/>
      <c r="L40" s="197"/>
      <c r="M40" s="366"/>
      <c r="N40" s="367"/>
      <c r="O40" s="143"/>
      <c r="P40" s="143"/>
      <c r="Q40" s="143"/>
      <c r="R40" s="143"/>
      <c r="S40" s="143"/>
      <c r="T40" s="143"/>
      <c r="U40" s="143"/>
      <c r="V40" s="143"/>
      <c r="W40" s="368"/>
      <c r="X40" s="243"/>
      <c r="Y40" s="639">
        <f t="shared" si="0"/>
        <v>4200</v>
      </c>
      <c r="Z40" s="74">
        <f t="shared" si="1"/>
        <v>64200</v>
      </c>
    </row>
    <row r="41" spans="1:26" s="100" customFormat="1" ht="15.5" x14ac:dyDescent="0.35">
      <c r="A41" s="76"/>
      <c r="B41" s="76"/>
      <c r="C41" s="76"/>
      <c r="D41" s="76"/>
      <c r="E41" s="76"/>
      <c r="F41" s="79" t="s">
        <v>7567</v>
      </c>
      <c r="G41" s="69"/>
      <c r="H41" s="74">
        <v>80000</v>
      </c>
      <c r="I41" s="69"/>
      <c r="J41" s="143"/>
      <c r="K41" s="366"/>
      <c r="L41" s="197"/>
      <c r="M41" s="366"/>
      <c r="N41" s="367"/>
      <c r="O41" s="143"/>
      <c r="P41" s="143"/>
      <c r="Q41" s="143"/>
      <c r="R41" s="143"/>
      <c r="S41" s="143"/>
      <c r="T41" s="143"/>
      <c r="U41" s="143"/>
      <c r="V41" s="143"/>
      <c r="W41" s="368"/>
      <c r="X41" s="243"/>
      <c r="Y41" s="639">
        <f t="shared" si="0"/>
        <v>5600.0000000000009</v>
      </c>
      <c r="Z41" s="74">
        <f t="shared" si="1"/>
        <v>85600</v>
      </c>
    </row>
    <row r="42" spans="1:26" s="100" customFormat="1" ht="15.5" x14ac:dyDescent="0.35">
      <c r="A42" s="76"/>
      <c r="B42" s="76"/>
      <c r="C42" s="76"/>
      <c r="D42" s="76"/>
      <c r="E42" s="76"/>
      <c r="F42" s="79" t="s">
        <v>7568</v>
      </c>
      <c r="G42" s="69"/>
      <c r="H42" s="74">
        <v>160000</v>
      </c>
      <c r="I42" s="69"/>
      <c r="J42" s="143"/>
      <c r="K42" s="366"/>
      <c r="L42" s="197"/>
      <c r="M42" s="366"/>
      <c r="N42" s="367"/>
      <c r="O42" s="143"/>
      <c r="P42" s="143"/>
      <c r="Q42" s="143"/>
      <c r="R42" s="143"/>
      <c r="S42" s="143"/>
      <c r="T42" s="143"/>
      <c r="U42" s="143"/>
      <c r="V42" s="143"/>
      <c r="W42" s="368"/>
      <c r="X42" s="243"/>
      <c r="Y42" s="639">
        <f t="shared" si="0"/>
        <v>11200.000000000002</v>
      </c>
      <c r="Z42" s="74">
        <f t="shared" si="1"/>
        <v>171200</v>
      </c>
    </row>
    <row r="43" spans="1:26" s="100" customFormat="1" ht="15.5" x14ac:dyDescent="0.35">
      <c r="A43" s="76"/>
      <c r="B43" s="76"/>
      <c r="C43" s="76"/>
      <c r="D43" s="76"/>
      <c r="E43" s="76"/>
      <c r="F43" s="79" t="s">
        <v>7569</v>
      </c>
      <c r="G43" s="69"/>
      <c r="H43" s="74">
        <v>120000</v>
      </c>
      <c r="I43" s="69"/>
      <c r="J43" s="143"/>
      <c r="K43" s="366"/>
      <c r="L43" s="197"/>
      <c r="M43" s="366"/>
      <c r="N43" s="367"/>
      <c r="O43" s="143"/>
      <c r="P43" s="143"/>
      <c r="Q43" s="143"/>
      <c r="R43" s="143"/>
      <c r="S43" s="143"/>
      <c r="T43" s="143"/>
      <c r="U43" s="143"/>
      <c r="V43" s="143"/>
      <c r="W43" s="368"/>
      <c r="X43" s="243"/>
      <c r="Y43" s="639">
        <f t="shared" si="0"/>
        <v>8400</v>
      </c>
      <c r="Z43" s="74">
        <f t="shared" si="1"/>
        <v>128400</v>
      </c>
    </row>
    <row r="44" spans="1:26" s="100" customFormat="1" ht="15.5" x14ac:dyDescent="0.35">
      <c r="A44" s="76"/>
      <c r="B44" s="76"/>
      <c r="C44" s="76"/>
      <c r="D44" s="76"/>
      <c r="E44" s="76"/>
      <c r="F44" s="79" t="s">
        <v>7570</v>
      </c>
      <c r="G44" s="69"/>
      <c r="H44" s="74">
        <v>60000</v>
      </c>
      <c r="I44" s="69"/>
      <c r="J44" s="143"/>
      <c r="K44" s="366"/>
      <c r="L44" s="197"/>
      <c r="M44" s="366"/>
      <c r="N44" s="367"/>
      <c r="O44" s="143"/>
      <c r="P44" s="143"/>
      <c r="Q44" s="143"/>
      <c r="R44" s="143"/>
      <c r="S44" s="143"/>
      <c r="T44" s="143"/>
      <c r="U44" s="143"/>
      <c r="V44" s="143"/>
      <c r="W44" s="368"/>
      <c r="X44" s="243"/>
      <c r="Y44" s="639">
        <f t="shared" si="0"/>
        <v>4200</v>
      </c>
      <c r="Z44" s="74">
        <f t="shared" si="1"/>
        <v>64200</v>
      </c>
    </row>
    <row r="45" spans="1:26" s="100" customFormat="1" ht="15.5" x14ac:dyDescent="0.35">
      <c r="A45" s="76"/>
      <c r="B45" s="76"/>
      <c r="C45" s="76"/>
      <c r="D45" s="76"/>
      <c r="E45" s="76"/>
      <c r="F45" s="79" t="s">
        <v>7571</v>
      </c>
      <c r="G45" s="69"/>
      <c r="H45" s="74">
        <v>80000</v>
      </c>
      <c r="I45" s="69"/>
      <c r="J45" s="143"/>
      <c r="K45" s="366"/>
      <c r="L45" s="197"/>
      <c r="M45" s="366"/>
      <c r="N45" s="367"/>
      <c r="O45" s="143"/>
      <c r="P45" s="143"/>
      <c r="Q45" s="143"/>
      <c r="R45" s="143"/>
      <c r="S45" s="143"/>
      <c r="T45" s="143"/>
      <c r="U45" s="143"/>
      <c r="V45" s="143"/>
      <c r="W45" s="368"/>
      <c r="X45" s="243"/>
      <c r="Y45" s="639">
        <f t="shared" si="0"/>
        <v>5600.0000000000009</v>
      </c>
      <c r="Z45" s="74">
        <f t="shared" si="1"/>
        <v>85600</v>
      </c>
    </row>
    <row r="46" spans="1:26" s="100" customFormat="1" ht="15.5" x14ac:dyDescent="0.35">
      <c r="A46" s="76"/>
      <c r="B46" s="76"/>
      <c r="C46" s="76"/>
      <c r="D46" s="76"/>
      <c r="E46" s="76"/>
      <c r="F46" s="79" t="s">
        <v>7572</v>
      </c>
      <c r="G46" s="69"/>
      <c r="H46" s="74">
        <v>160000</v>
      </c>
      <c r="I46" s="69"/>
      <c r="J46" s="143"/>
      <c r="K46" s="366"/>
      <c r="L46" s="197"/>
      <c r="M46" s="366"/>
      <c r="N46" s="367"/>
      <c r="O46" s="143"/>
      <c r="P46" s="143"/>
      <c r="Q46" s="143"/>
      <c r="R46" s="143"/>
      <c r="S46" s="143"/>
      <c r="T46" s="143"/>
      <c r="U46" s="143"/>
      <c r="V46" s="143"/>
      <c r="W46" s="368"/>
      <c r="X46" s="243"/>
      <c r="Y46" s="639">
        <f t="shared" si="0"/>
        <v>11200.000000000002</v>
      </c>
      <c r="Z46" s="74">
        <f t="shared" si="1"/>
        <v>171200</v>
      </c>
    </row>
    <row r="47" spans="1:26" s="100" customFormat="1" ht="15.5" x14ac:dyDescent="0.35">
      <c r="A47" s="76"/>
      <c r="B47" s="76"/>
      <c r="C47" s="76"/>
      <c r="D47" s="76"/>
      <c r="E47" s="76"/>
      <c r="F47" s="79" t="s">
        <v>7573</v>
      </c>
      <c r="G47" s="69"/>
      <c r="H47" s="74">
        <v>120000</v>
      </c>
      <c r="I47" s="69"/>
      <c r="J47" s="143"/>
      <c r="K47" s="366"/>
      <c r="L47" s="197"/>
      <c r="M47" s="366"/>
      <c r="N47" s="367"/>
      <c r="O47" s="143"/>
      <c r="P47" s="143"/>
      <c r="Q47" s="143"/>
      <c r="R47" s="143"/>
      <c r="S47" s="143"/>
      <c r="T47" s="143"/>
      <c r="U47" s="143"/>
      <c r="V47" s="143"/>
      <c r="W47" s="368"/>
      <c r="X47" s="243"/>
      <c r="Y47" s="639">
        <f t="shared" si="0"/>
        <v>8400</v>
      </c>
      <c r="Z47" s="74">
        <f t="shared" si="1"/>
        <v>128400</v>
      </c>
    </row>
    <row r="48" spans="1:26" s="100" customFormat="1" ht="15.5" x14ac:dyDescent="0.35">
      <c r="A48" s="76"/>
      <c r="B48" s="76"/>
      <c r="C48" s="76"/>
      <c r="D48" s="76"/>
      <c r="E48" s="76"/>
      <c r="F48" s="79" t="s">
        <v>7574</v>
      </c>
      <c r="G48" s="69"/>
      <c r="H48" s="74">
        <v>60000</v>
      </c>
      <c r="I48" s="69"/>
      <c r="J48" s="143"/>
      <c r="K48" s="366"/>
      <c r="L48" s="197"/>
      <c r="M48" s="366"/>
      <c r="N48" s="367"/>
      <c r="O48" s="143"/>
      <c r="P48" s="143"/>
      <c r="Q48" s="143"/>
      <c r="R48" s="143"/>
      <c r="S48" s="143"/>
      <c r="T48" s="143"/>
      <c r="U48" s="143"/>
      <c r="V48" s="143"/>
      <c r="W48" s="368"/>
      <c r="X48" s="243"/>
      <c r="Y48" s="639">
        <f t="shared" si="0"/>
        <v>4200</v>
      </c>
      <c r="Z48" s="74">
        <f t="shared" si="1"/>
        <v>64200</v>
      </c>
    </row>
    <row r="49" spans="1:26" s="100" customFormat="1" ht="15.5" x14ac:dyDescent="0.35">
      <c r="A49" s="76"/>
      <c r="B49" s="76"/>
      <c r="C49" s="76"/>
      <c r="D49" s="76"/>
      <c r="E49" s="76"/>
      <c r="F49" s="79" t="s">
        <v>7575</v>
      </c>
      <c r="G49" s="69"/>
      <c r="H49" s="74">
        <v>80000</v>
      </c>
      <c r="I49" s="69"/>
      <c r="J49" s="143"/>
      <c r="K49" s="366"/>
      <c r="L49" s="197"/>
      <c r="M49" s="366"/>
      <c r="N49" s="367"/>
      <c r="O49" s="143"/>
      <c r="P49" s="143"/>
      <c r="Q49" s="143"/>
      <c r="R49" s="143"/>
      <c r="S49" s="143"/>
      <c r="T49" s="143"/>
      <c r="U49" s="143"/>
      <c r="V49" s="143"/>
      <c r="W49" s="368"/>
      <c r="X49" s="243"/>
      <c r="Y49" s="639">
        <f t="shared" si="0"/>
        <v>5600.0000000000009</v>
      </c>
      <c r="Z49" s="74">
        <f t="shared" si="1"/>
        <v>85600</v>
      </c>
    </row>
    <row r="50" spans="1:26" s="100" customFormat="1" ht="15.5" x14ac:dyDescent="0.35">
      <c r="A50" s="76"/>
      <c r="B50" s="76"/>
      <c r="C50" s="76"/>
      <c r="D50" s="76"/>
      <c r="E50" s="76"/>
      <c r="F50" s="79" t="s">
        <v>7576</v>
      </c>
      <c r="G50" s="69"/>
      <c r="H50" s="74">
        <v>160000</v>
      </c>
      <c r="I50" s="69"/>
      <c r="J50" s="143"/>
      <c r="K50" s="366"/>
      <c r="L50" s="197"/>
      <c r="M50" s="366"/>
      <c r="N50" s="367"/>
      <c r="O50" s="143"/>
      <c r="P50" s="143"/>
      <c r="Q50" s="143"/>
      <c r="R50" s="143"/>
      <c r="S50" s="143"/>
      <c r="T50" s="143"/>
      <c r="U50" s="143"/>
      <c r="V50" s="143"/>
      <c r="W50" s="368"/>
      <c r="X50" s="243"/>
      <c r="Y50" s="639">
        <f t="shared" si="0"/>
        <v>11200.000000000002</v>
      </c>
      <c r="Z50" s="74">
        <f t="shared" si="1"/>
        <v>171200</v>
      </c>
    </row>
    <row r="51" spans="1:26" s="100" customFormat="1" ht="15.5" x14ac:dyDescent="0.35">
      <c r="A51" s="76"/>
      <c r="B51" s="76"/>
      <c r="C51" s="76"/>
      <c r="D51" s="76"/>
      <c r="E51" s="76"/>
      <c r="F51" s="79" t="s">
        <v>7577</v>
      </c>
      <c r="G51" s="69"/>
      <c r="H51" s="74">
        <v>160000</v>
      </c>
      <c r="I51" s="69"/>
      <c r="J51" s="143"/>
      <c r="K51" s="366"/>
      <c r="L51" s="197"/>
      <c r="M51" s="366"/>
      <c r="N51" s="367"/>
      <c r="O51" s="143"/>
      <c r="P51" s="143"/>
      <c r="Q51" s="143"/>
      <c r="R51" s="143"/>
      <c r="S51" s="143"/>
      <c r="T51" s="143"/>
      <c r="U51" s="143"/>
      <c r="V51" s="143"/>
      <c r="W51" s="368"/>
      <c r="X51" s="243"/>
      <c r="Y51" s="639">
        <f t="shared" si="0"/>
        <v>11200.000000000002</v>
      </c>
      <c r="Z51" s="74">
        <f t="shared" si="1"/>
        <v>171200</v>
      </c>
    </row>
    <row r="52" spans="1:26" s="100" customFormat="1" ht="15.5" x14ac:dyDescent="0.35">
      <c r="A52" s="76"/>
      <c r="B52" s="76"/>
      <c r="C52" s="76"/>
      <c r="D52" s="76"/>
      <c r="E52" s="76"/>
      <c r="F52" s="79" t="s">
        <v>7578</v>
      </c>
      <c r="G52" s="69"/>
      <c r="H52" s="74">
        <v>120000</v>
      </c>
      <c r="I52" s="69"/>
      <c r="J52" s="143"/>
      <c r="K52" s="366"/>
      <c r="L52" s="197"/>
      <c r="M52" s="366"/>
      <c r="N52" s="367"/>
      <c r="O52" s="143"/>
      <c r="P52" s="143"/>
      <c r="Q52" s="143"/>
      <c r="R52" s="143"/>
      <c r="S52" s="143"/>
      <c r="T52" s="143"/>
      <c r="U52" s="143"/>
      <c r="V52" s="143"/>
      <c r="W52" s="368"/>
      <c r="X52" s="243"/>
      <c r="Y52" s="639">
        <f t="shared" si="0"/>
        <v>8400</v>
      </c>
      <c r="Z52" s="74">
        <f t="shared" si="1"/>
        <v>128400</v>
      </c>
    </row>
    <row r="53" spans="1:26" s="100" customFormat="1" ht="15.5" x14ac:dyDescent="0.35">
      <c r="A53" s="76"/>
      <c r="B53" s="76"/>
      <c r="C53" s="76"/>
      <c r="D53" s="76"/>
      <c r="E53" s="76"/>
      <c r="F53" s="79" t="s">
        <v>7579</v>
      </c>
      <c r="G53" s="69"/>
      <c r="H53" s="74">
        <v>120000</v>
      </c>
      <c r="I53" s="69"/>
      <c r="J53" s="143"/>
      <c r="K53" s="366"/>
      <c r="L53" s="197"/>
      <c r="M53" s="366"/>
      <c r="N53" s="367"/>
      <c r="O53" s="143"/>
      <c r="P53" s="143"/>
      <c r="Q53" s="143"/>
      <c r="R53" s="143"/>
      <c r="S53" s="143"/>
      <c r="T53" s="143"/>
      <c r="U53" s="143"/>
      <c r="V53" s="143"/>
      <c r="W53" s="368"/>
      <c r="X53" s="243"/>
      <c r="Y53" s="639">
        <f t="shared" si="0"/>
        <v>8400</v>
      </c>
      <c r="Z53" s="74">
        <f t="shared" si="1"/>
        <v>128400</v>
      </c>
    </row>
    <row r="54" spans="1:26" s="100" customFormat="1" ht="15.5" x14ac:dyDescent="0.35">
      <c r="A54" s="76"/>
      <c r="B54" s="76"/>
      <c r="C54" s="76"/>
      <c r="D54" s="76"/>
      <c r="E54" s="76"/>
      <c r="F54" s="79" t="s">
        <v>7580</v>
      </c>
      <c r="G54" s="69"/>
      <c r="H54" s="74">
        <v>120000</v>
      </c>
      <c r="I54" s="69"/>
      <c r="J54" s="143"/>
      <c r="K54" s="366"/>
      <c r="L54" s="197"/>
      <c r="M54" s="366"/>
      <c r="N54" s="367"/>
      <c r="O54" s="143"/>
      <c r="P54" s="143"/>
      <c r="Q54" s="143"/>
      <c r="R54" s="143"/>
      <c r="S54" s="143"/>
      <c r="T54" s="143"/>
      <c r="U54" s="143"/>
      <c r="V54" s="143"/>
      <c r="W54" s="368"/>
      <c r="X54" s="243"/>
      <c r="Y54" s="639">
        <f t="shared" si="0"/>
        <v>8400</v>
      </c>
      <c r="Z54" s="74">
        <f t="shared" si="1"/>
        <v>128400</v>
      </c>
    </row>
    <row r="55" spans="1:26" s="100" customFormat="1" ht="15.5" x14ac:dyDescent="0.35">
      <c r="A55" s="76"/>
      <c r="B55" s="76"/>
      <c r="C55" s="76"/>
      <c r="D55" s="76"/>
      <c r="E55" s="76"/>
      <c r="F55" s="79" t="s">
        <v>7581</v>
      </c>
      <c r="G55" s="69"/>
      <c r="H55" s="74">
        <v>120000</v>
      </c>
      <c r="I55" s="69"/>
      <c r="J55" s="143"/>
      <c r="K55" s="366"/>
      <c r="L55" s="197"/>
      <c r="M55" s="366"/>
      <c r="N55" s="367"/>
      <c r="O55" s="143"/>
      <c r="P55" s="143"/>
      <c r="Q55" s="143"/>
      <c r="R55" s="143"/>
      <c r="S55" s="143"/>
      <c r="T55" s="143"/>
      <c r="U55" s="143"/>
      <c r="V55" s="143"/>
      <c r="W55" s="368"/>
      <c r="X55" s="243"/>
      <c r="Y55" s="639">
        <f t="shared" si="0"/>
        <v>8400</v>
      </c>
      <c r="Z55" s="74">
        <f t="shared" si="1"/>
        <v>128400</v>
      </c>
    </row>
    <row r="56" spans="1:26" s="100" customFormat="1" ht="15.5" x14ac:dyDescent="0.35">
      <c r="A56" s="76"/>
      <c r="B56" s="76"/>
      <c r="C56" s="76"/>
      <c r="D56" s="76"/>
      <c r="E56" s="76"/>
      <c r="F56" s="79" t="s">
        <v>7582</v>
      </c>
      <c r="G56" s="69"/>
      <c r="H56" s="74">
        <v>120000</v>
      </c>
      <c r="I56" s="69"/>
      <c r="J56" s="143"/>
      <c r="K56" s="366"/>
      <c r="L56" s="197"/>
      <c r="M56" s="366"/>
      <c r="N56" s="367"/>
      <c r="O56" s="143"/>
      <c r="P56" s="143"/>
      <c r="Q56" s="143"/>
      <c r="R56" s="143"/>
      <c r="S56" s="143"/>
      <c r="T56" s="143"/>
      <c r="U56" s="143"/>
      <c r="V56" s="143"/>
      <c r="W56" s="368"/>
      <c r="X56" s="243"/>
      <c r="Y56" s="639">
        <f t="shared" si="0"/>
        <v>8400</v>
      </c>
      <c r="Z56" s="74">
        <f t="shared" si="1"/>
        <v>128400</v>
      </c>
    </row>
    <row r="57" spans="1:26" s="100" customFormat="1" ht="15.5" x14ac:dyDescent="0.35">
      <c r="A57" s="76"/>
      <c r="B57" s="76"/>
      <c r="C57" s="76"/>
      <c r="D57" s="76"/>
      <c r="E57" s="76"/>
      <c r="F57" s="79" t="s">
        <v>7583</v>
      </c>
      <c r="G57" s="69"/>
      <c r="H57" s="74">
        <v>120000</v>
      </c>
      <c r="I57" s="69"/>
      <c r="J57" s="143"/>
      <c r="K57" s="366"/>
      <c r="L57" s="197"/>
      <c r="M57" s="366"/>
      <c r="N57" s="367"/>
      <c r="O57" s="143"/>
      <c r="P57" s="143"/>
      <c r="Q57" s="143"/>
      <c r="R57" s="143"/>
      <c r="S57" s="143"/>
      <c r="T57" s="143"/>
      <c r="U57" s="143"/>
      <c r="V57" s="143"/>
      <c r="W57" s="368"/>
      <c r="X57" s="243"/>
      <c r="Y57" s="639">
        <f t="shared" si="0"/>
        <v>8400</v>
      </c>
      <c r="Z57" s="74">
        <f t="shared" si="1"/>
        <v>128400</v>
      </c>
    </row>
    <row r="58" spans="1:26" s="100" customFormat="1" ht="15.5" x14ac:dyDescent="0.35">
      <c r="A58" s="76"/>
      <c r="B58" s="76"/>
      <c r="C58" s="76"/>
      <c r="D58" s="76"/>
      <c r="E58" s="76"/>
      <c r="F58" s="79" t="s">
        <v>7584</v>
      </c>
      <c r="G58" s="69"/>
      <c r="H58" s="74">
        <v>120000</v>
      </c>
      <c r="I58" s="69"/>
      <c r="J58" s="143"/>
      <c r="K58" s="366"/>
      <c r="L58" s="197"/>
      <c r="M58" s="366"/>
      <c r="N58" s="367"/>
      <c r="O58" s="143"/>
      <c r="P58" s="143"/>
      <c r="Q58" s="143"/>
      <c r="R58" s="143"/>
      <c r="S58" s="143"/>
      <c r="T58" s="143"/>
      <c r="U58" s="143"/>
      <c r="V58" s="143"/>
      <c r="W58" s="368"/>
      <c r="X58" s="243"/>
      <c r="Y58" s="639">
        <f t="shared" si="0"/>
        <v>8400</v>
      </c>
      <c r="Z58" s="74">
        <f t="shared" si="1"/>
        <v>128400</v>
      </c>
    </row>
    <row r="59" spans="1:26" s="100" customFormat="1" ht="15.5" x14ac:dyDescent="0.35">
      <c r="A59" s="76"/>
      <c r="B59" s="76"/>
      <c r="C59" s="76"/>
      <c r="D59" s="76"/>
      <c r="E59" s="76"/>
      <c r="F59" s="79" t="s">
        <v>7585</v>
      </c>
      <c r="G59" s="69"/>
      <c r="H59" s="74">
        <v>120000</v>
      </c>
      <c r="I59" s="69"/>
      <c r="J59" s="143"/>
      <c r="K59" s="366"/>
      <c r="L59" s="197"/>
      <c r="M59" s="366"/>
      <c r="N59" s="367"/>
      <c r="O59" s="143"/>
      <c r="P59" s="143"/>
      <c r="Q59" s="143"/>
      <c r="R59" s="143"/>
      <c r="S59" s="143"/>
      <c r="T59" s="143"/>
      <c r="U59" s="143"/>
      <c r="V59" s="143"/>
      <c r="W59" s="368"/>
      <c r="X59" s="243"/>
      <c r="Y59" s="639">
        <f t="shared" si="0"/>
        <v>8400</v>
      </c>
      <c r="Z59" s="74">
        <f t="shared" si="1"/>
        <v>128400</v>
      </c>
    </row>
    <row r="60" spans="1:26" s="100" customFormat="1" ht="15.5" x14ac:dyDescent="0.35">
      <c r="A60" s="76"/>
      <c r="B60" s="76"/>
      <c r="C60" s="76"/>
      <c r="D60" s="76"/>
      <c r="E60" s="76"/>
      <c r="F60" s="79" t="s">
        <v>7585</v>
      </c>
      <c r="G60" s="69"/>
      <c r="H60" s="74">
        <v>120000</v>
      </c>
      <c r="I60" s="69"/>
      <c r="J60" s="143"/>
      <c r="K60" s="366"/>
      <c r="L60" s="197"/>
      <c r="M60" s="366"/>
      <c r="N60" s="367"/>
      <c r="O60" s="143"/>
      <c r="P60" s="143"/>
      <c r="Q60" s="143"/>
      <c r="R60" s="143"/>
      <c r="S60" s="143"/>
      <c r="T60" s="143"/>
      <c r="U60" s="143"/>
      <c r="V60" s="143"/>
      <c r="W60" s="368"/>
      <c r="X60" s="243"/>
      <c r="Y60" s="639">
        <f t="shared" si="0"/>
        <v>8400</v>
      </c>
      <c r="Z60" s="74">
        <f t="shared" si="1"/>
        <v>128400</v>
      </c>
    </row>
    <row r="61" spans="1:26" s="100" customFormat="1" ht="15.5" x14ac:dyDescent="0.35">
      <c r="A61" s="76"/>
      <c r="B61" s="76"/>
      <c r="C61" s="76"/>
      <c r="D61" s="76"/>
      <c r="E61" s="76"/>
      <c r="F61" s="79" t="s">
        <v>7586</v>
      </c>
      <c r="G61" s="69"/>
      <c r="H61" s="74">
        <v>120000</v>
      </c>
      <c r="I61" s="69"/>
      <c r="J61" s="143"/>
      <c r="K61" s="366"/>
      <c r="L61" s="197"/>
      <c r="M61" s="366"/>
      <c r="N61" s="367"/>
      <c r="O61" s="143"/>
      <c r="P61" s="143"/>
      <c r="Q61" s="143"/>
      <c r="R61" s="143"/>
      <c r="S61" s="143"/>
      <c r="T61" s="143"/>
      <c r="U61" s="143"/>
      <c r="V61" s="143"/>
      <c r="W61" s="368"/>
      <c r="X61" s="243"/>
      <c r="Y61" s="639">
        <f t="shared" si="0"/>
        <v>8400</v>
      </c>
      <c r="Z61" s="74">
        <f t="shared" si="1"/>
        <v>128400</v>
      </c>
    </row>
    <row r="62" spans="1:26" s="100" customFormat="1" ht="15.5" x14ac:dyDescent="0.35">
      <c r="A62" s="76"/>
      <c r="B62" s="76"/>
      <c r="C62" s="76"/>
      <c r="D62" s="76"/>
      <c r="E62" s="76"/>
      <c r="F62" s="79" t="s">
        <v>7587</v>
      </c>
      <c r="G62" s="69"/>
      <c r="H62" s="74">
        <v>120000</v>
      </c>
      <c r="I62" s="69"/>
      <c r="J62" s="143"/>
      <c r="K62" s="366"/>
      <c r="L62" s="197"/>
      <c r="M62" s="366"/>
      <c r="N62" s="367"/>
      <c r="O62" s="143"/>
      <c r="P62" s="143"/>
      <c r="Q62" s="143"/>
      <c r="R62" s="143"/>
      <c r="S62" s="143"/>
      <c r="T62" s="143"/>
      <c r="U62" s="143"/>
      <c r="V62" s="143"/>
      <c r="W62" s="368"/>
      <c r="X62" s="243"/>
      <c r="Y62" s="639">
        <f t="shared" si="0"/>
        <v>8400</v>
      </c>
      <c r="Z62" s="74">
        <f t="shared" si="1"/>
        <v>128400</v>
      </c>
    </row>
    <row r="63" spans="1:26" s="100" customFormat="1" ht="15.5" x14ac:dyDescent="0.35">
      <c r="A63" s="76"/>
      <c r="B63" s="76"/>
      <c r="C63" s="76"/>
      <c r="D63" s="76"/>
      <c r="E63" s="76"/>
      <c r="F63" s="79" t="s">
        <v>7588</v>
      </c>
      <c r="G63" s="69"/>
      <c r="H63" s="74">
        <v>120000</v>
      </c>
      <c r="I63" s="69"/>
      <c r="J63" s="143"/>
      <c r="K63" s="366"/>
      <c r="L63" s="197"/>
      <c r="M63" s="366"/>
      <c r="N63" s="367"/>
      <c r="O63" s="143"/>
      <c r="P63" s="143"/>
      <c r="Q63" s="143"/>
      <c r="R63" s="143"/>
      <c r="S63" s="143"/>
      <c r="T63" s="143"/>
      <c r="U63" s="143"/>
      <c r="V63" s="143"/>
      <c r="W63" s="368"/>
      <c r="X63" s="243"/>
      <c r="Y63" s="639">
        <f t="shared" si="0"/>
        <v>8400</v>
      </c>
      <c r="Z63" s="74">
        <f t="shared" si="1"/>
        <v>128400</v>
      </c>
    </row>
    <row r="64" spans="1:26" s="100" customFormat="1" ht="15.5" x14ac:dyDescent="0.35">
      <c r="A64" s="76"/>
      <c r="B64" s="76"/>
      <c r="C64" s="76"/>
      <c r="D64" s="76"/>
      <c r="E64" s="76"/>
      <c r="F64" s="79" t="s">
        <v>7589</v>
      </c>
      <c r="G64" s="69"/>
      <c r="H64" s="74">
        <v>120000</v>
      </c>
      <c r="I64" s="69"/>
      <c r="J64" s="143"/>
      <c r="K64" s="366"/>
      <c r="L64" s="197"/>
      <c r="M64" s="366"/>
      <c r="N64" s="367"/>
      <c r="O64" s="143"/>
      <c r="P64" s="143"/>
      <c r="Q64" s="143"/>
      <c r="R64" s="143"/>
      <c r="S64" s="143"/>
      <c r="T64" s="143"/>
      <c r="U64" s="143"/>
      <c r="V64" s="143"/>
      <c r="W64" s="368"/>
      <c r="X64" s="243"/>
      <c r="Y64" s="639">
        <f t="shared" si="0"/>
        <v>8400</v>
      </c>
      <c r="Z64" s="74">
        <f t="shared" si="1"/>
        <v>128400</v>
      </c>
    </row>
    <row r="65" spans="1:26" s="100" customFormat="1" ht="15.5" x14ac:dyDescent="0.35">
      <c r="A65" s="76"/>
      <c r="B65" s="76"/>
      <c r="C65" s="76"/>
      <c r="D65" s="76"/>
      <c r="E65" s="76"/>
      <c r="F65" s="93" t="s">
        <v>994</v>
      </c>
      <c r="G65" s="86"/>
      <c r="H65" s="87">
        <f>SUM(H39:H64)</f>
        <v>2980000</v>
      </c>
      <c r="I65" s="69"/>
      <c r="J65" s="143"/>
      <c r="K65" s="366"/>
      <c r="L65" s="197"/>
      <c r="M65" s="366"/>
      <c r="N65" s="367"/>
      <c r="O65" s="143"/>
      <c r="P65" s="143"/>
      <c r="Q65" s="143"/>
      <c r="R65" s="143"/>
      <c r="S65" s="143"/>
      <c r="T65" s="143"/>
      <c r="U65" s="143"/>
      <c r="V65" s="143"/>
      <c r="W65" s="368"/>
      <c r="X65" s="243"/>
      <c r="Y65" s="639">
        <f t="shared" si="0"/>
        <v>208600.00000000003</v>
      </c>
      <c r="Z65" s="87">
        <f t="shared" si="1"/>
        <v>3188600</v>
      </c>
    </row>
    <row r="66" spans="1:26" s="100" customFormat="1" ht="15.5" x14ac:dyDescent="0.35">
      <c r="A66" s="64"/>
      <c r="B66" s="64"/>
      <c r="C66" s="64"/>
      <c r="D66" s="64"/>
      <c r="E66" s="64"/>
      <c r="F66" s="66" t="s">
        <v>7590</v>
      </c>
      <c r="G66" s="64"/>
      <c r="H66" s="67"/>
      <c r="I66" s="64"/>
      <c r="J66" s="98"/>
      <c r="K66" s="201"/>
      <c r="L66" s="201"/>
      <c r="M66" s="201"/>
      <c r="N66" s="201"/>
      <c r="O66" s="98"/>
      <c r="P66" s="98"/>
      <c r="Q66" s="201"/>
      <c r="R66" s="98"/>
      <c r="S66" s="98"/>
      <c r="T66" s="98"/>
      <c r="U66" s="98"/>
      <c r="V66" s="98"/>
      <c r="W66" s="370"/>
      <c r="X66" s="370"/>
      <c r="Y66" s="639">
        <f t="shared" si="0"/>
        <v>0</v>
      </c>
      <c r="Z66" s="67">
        <f t="shared" si="1"/>
        <v>0</v>
      </c>
    </row>
    <row r="67" spans="1:26" s="100" customFormat="1" ht="15.5" x14ac:dyDescent="0.35">
      <c r="A67" s="229"/>
      <c r="B67" s="229"/>
      <c r="C67" s="229"/>
      <c r="D67" s="229"/>
      <c r="E67" s="229"/>
      <c r="F67" s="117" t="s">
        <v>7591</v>
      </c>
      <c r="G67" s="231"/>
      <c r="H67" s="249">
        <v>650000</v>
      </c>
      <c r="I67" s="231"/>
      <c r="J67" s="371" t="s">
        <v>1562</v>
      </c>
      <c r="K67" s="372"/>
      <c r="L67" s="372" t="s">
        <v>7592</v>
      </c>
      <c r="M67" s="373" t="s">
        <v>7593</v>
      </c>
      <c r="N67" s="374"/>
      <c r="O67" s="375"/>
      <c r="P67" s="376"/>
      <c r="Q67" s="372" t="s">
        <v>3830</v>
      </c>
      <c r="R67" s="375"/>
      <c r="S67" s="375"/>
      <c r="T67" s="375"/>
      <c r="U67" s="375"/>
      <c r="V67" s="375"/>
      <c r="W67" s="377"/>
      <c r="X67" s="377"/>
      <c r="Y67" s="639">
        <f t="shared" si="0"/>
        <v>45500.000000000007</v>
      </c>
      <c r="Z67" s="249">
        <f t="shared" si="1"/>
        <v>695500</v>
      </c>
    </row>
    <row r="68" spans="1:26" s="100" customFormat="1" ht="15.5" x14ac:dyDescent="0.35">
      <c r="A68" s="76"/>
      <c r="B68" s="76"/>
      <c r="C68" s="76"/>
      <c r="D68" s="76"/>
      <c r="E68" s="76"/>
      <c r="F68" s="93" t="s">
        <v>994</v>
      </c>
      <c r="G68" s="86"/>
      <c r="H68" s="87">
        <f>SUM(H67)</f>
        <v>650000</v>
      </c>
      <c r="I68" s="69"/>
      <c r="J68" s="143"/>
      <c r="K68" s="366"/>
      <c r="L68" s="197"/>
      <c r="M68" s="367"/>
      <c r="N68" s="366"/>
      <c r="O68" s="143"/>
      <c r="P68" s="143"/>
      <c r="Q68" s="143"/>
      <c r="R68" s="143"/>
      <c r="S68" s="143"/>
      <c r="T68" s="143"/>
      <c r="U68" s="143"/>
      <c r="V68" s="143"/>
      <c r="W68" s="368"/>
      <c r="X68" s="243"/>
      <c r="Y68" s="639">
        <f t="shared" si="0"/>
        <v>45500.000000000007</v>
      </c>
      <c r="Z68" s="87">
        <f t="shared" si="1"/>
        <v>695500</v>
      </c>
    </row>
    <row r="69" spans="1:26" s="100" customFormat="1" ht="15.5" x14ac:dyDescent="0.35">
      <c r="A69" s="64"/>
      <c r="B69" s="64"/>
      <c r="C69" s="64"/>
      <c r="D69" s="64"/>
      <c r="E69" s="64"/>
      <c r="F69" s="66" t="s">
        <v>1842</v>
      </c>
      <c r="G69" s="64"/>
      <c r="H69" s="67"/>
      <c r="I69" s="64"/>
      <c r="J69" s="98"/>
      <c r="K69" s="201"/>
      <c r="L69" s="201"/>
      <c r="M69" s="201"/>
      <c r="N69" s="201"/>
      <c r="O69" s="98"/>
      <c r="P69" s="98"/>
      <c r="Q69" s="201"/>
      <c r="R69" s="98"/>
      <c r="S69" s="98"/>
      <c r="T69" s="98"/>
      <c r="U69" s="98"/>
      <c r="V69" s="98"/>
      <c r="W69" s="370"/>
      <c r="X69" s="370"/>
      <c r="Y69" s="639">
        <f t="shared" si="0"/>
        <v>0</v>
      </c>
      <c r="Z69" s="67">
        <f t="shared" si="1"/>
        <v>0</v>
      </c>
    </row>
    <row r="70" spans="1:26" s="100" customFormat="1" ht="15.5" x14ac:dyDescent="0.35">
      <c r="A70" s="229"/>
      <c r="B70" s="229"/>
      <c r="C70" s="229"/>
      <c r="D70" s="229"/>
      <c r="E70" s="229"/>
      <c r="F70" s="117" t="s">
        <v>7594</v>
      </c>
      <c r="G70" s="231"/>
      <c r="H70" s="249">
        <v>122000000</v>
      </c>
      <c r="I70" s="231"/>
      <c r="J70" s="371" t="s">
        <v>1562</v>
      </c>
      <c r="K70" s="372">
        <v>2008</v>
      </c>
      <c r="L70" s="372" t="s">
        <v>7595</v>
      </c>
      <c r="M70" s="373">
        <v>319130</v>
      </c>
      <c r="N70" s="374"/>
      <c r="O70" s="375"/>
      <c r="P70" s="376"/>
      <c r="Q70" s="374"/>
      <c r="R70" s="375"/>
      <c r="S70" s="375"/>
      <c r="T70" s="375"/>
      <c r="U70" s="375"/>
      <c r="V70" s="375"/>
      <c r="W70" s="377"/>
      <c r="X70" s="377"/>
      <c r="Y70" s="639">
        <f t="shared" ref="Y70:Y133" si="2">H70*Y$4</f>
        <v>8540000</v>
      </c>
      <c r="Z70" s="249">
        <f t="shared" ref="Z70:Z133" si="3">H70+Y70</f>
        <v>130540000</v>
      </c>
    </row>
    <row r="71" spans="1:26" s="100" customFormat="1" ht="15.5" x14ac:dyDescent="0.35">
      <c r="A71" s="229"/>
      <c r="B71" s="229"/>
      <c r="C71" s="229"/>
      <c r="D71" s="229"/>
      <c r="E71" s="229"/>
      <c r="F71" s="117" t="s">
        <v>7596</v>
      </c>
      <c r="G71" s="231"/>
      <c r="H71" s="249">
        <v>122000000</v>
      </c>
      <c r="I71" s="231"/>
      <c r="J71" s="371" t="s">
        <v>7597</v>
      </c>
      <c r="K71" s="372">
        <v>1983</v>
      </c>
      <c r="L71" s="372" t="s">
        <v>7598</v>
      </c>
      <c r="M71" s="373" t="s">
        <v>433</v>
      </c>
      <c r="N71" s="374"/>
      <c r="O71" s="375"/>
      <c r="P71" s="376"/>
      <c r="Q71" s="374"/>
      <c r="R71" s="375"/>
      <c r="S71" s="375"/>
      <c r="T71" s="375"/>
      <c r="U71" s="375"/>
      <c r="V71" s="375"/>
      <c r="W71" s="377"/>
      <c r="X71" s="377"/>
      <c r="Y71" s="639">
        <f t="shared" si="2"/>
        <v>8540000</v>
      </c>
      <c r="Z71" s="249">
        <f t="shared" si="3"/>
        <v>130540000</v>
      </c>
    </row>
    <row r="72" spans="1:26" s="100" customFormat="1" ht="15.5" x14ac:dyDescent="0.35">
      <c r="A72" s="229"/>
      <c r="B72" s="229"/>
      <c r="C72" s="229"/>
      <c r="D72" s="229"/>
      <c r="E72" s="229"/>
      <c r="F72" s="117" t="s">
        <v>7599</v>
      </c>
      <c r="G72" s="231"/>
      <c r="H72" s="249">
        <v>122000000</v>
      </c>
      <c r="I72" s="231"/>
      <c r="J72" s="371" t="s">
        <v>7597</v>
      </c>
      <c r="K72" s="372">
        <v>1983</v>
      </c>
      <c r="L72" s="372" t="s">
        <v>7598</v>
      </c>
      <c r="M72" s="373" t="s">
        <v>435</v>
      </c>
      <c r="N72" s="374"/>
      <c r="O72" s="375"/>
      <c r="P72" s="376"/>
      <c r="Q72" s="374"/>
      <c r="R72" s="375"/>
      <c r="S72" s="375"/>
      <c r="T72" s="375"/>
      <c r="U72" s="375"/>
      <c r="V72" s="375"/>
      <c r="W72" s="377"/>
      <c r="X72" s="377"/>
      <c r="Y72" s="639">
        <f t="shared" si="2"/>
        <v>8540000</v>
      </c>
      <c r="Z72" s="249">
        <f t="shared" si="3"/>
        <v>130540000</v>
      </c>
    </row>
    <row r="73" spans="1:26" s="100" customFormat="1" ht="15.5" x14ac:dyDescent="0.35">
      <c r="A73" s="229"/>
      <c r="B73" s="229"/>
      <c r="C73" s="229"/>
      <c r="D73" s="229"/>
      <c r="E73" s="229"/>
      <c r="F73" s="250" t="s">
        <v>994</v>
      </c>
      <c r="G73" s="259"/>
      <c r="H73" s="260">
        <f>SUM(H70:H72)</f>
        <v>366000000</v>
      </c>
      <c r="I73" s="231"/>
      <c r="J73" s="371"/>
      <c r="K73" s="372"/>
      <c r="L73" s="372"/>
      <c r="M73" s="373"/>
      <c r="N73" s="374"/>
      <c r="O73" s="375"/>
      <c r="P73" s="376"/>
      <c r="Q73" s="374"/>
      <c r="R73" s="375"/>
      <c r="S73" s="375"/>
      <c r="T73" s="375"/>
      <c r="U73" s="375"/>
      <c r="V73" s="375"/>
      <c r="W73" s="377"/>
      <c r="X73" s="377"/>
      <c r="Y73" s="639">
        <f t="shared" si="2"/>
        <v>25620000.000000004</v>
      </c>
      <c r="Z73" s="260">
        <f t="shared" si="3"/>
        <v>391620000</v>
      </c>
    </row>
    <row r="74" spans="1:26" s="100" customFormat="1" ht="15.5" x14ac:dyDescent="0.35">
      <c r="A74" s="64"/>
      <c r="B74" s="64"/>
      <c r="C74" s="64"/>
      <c r="D74" s="64"/>
      <c r="E74" s="64"/>
      <c r="F74" s="234" t="s">
        <v>1851</v>
      </c>
      <c r="G74" s="215"/>
      <c r="H74" s="247"/>
      <c r="I74" s="215"/>
      <c r="J74" s="378"/>
      <c r="K74" s="379"/>
      <c r="L74" s="379"/>
      <c r="M74" s="379"/>
      <c r="N74" s="201"/>
      <c r="O74" s="98"/>
      <c r="P74" s="380"/>
      <c r="Q74" s="201"/>
      <c r="R74" s="98"/>
      <c r="S74" s="98"/>
      <c r="T74" s="98"/>
      <c r="U74" s="98"/>
      <c r="V74" s="98"/>
      <c r="W74" s="370"/>
      <c r="X74" s="370"/>
      <c r="Y74" s="639">
        <f t="shared" si="2"/>
        <v>0</v>
      </c>
      <c r="Z74" s="247">
        <f t="shared" si="3"/>
        <v>0</v>
      </c>
    </row>
    <row r="75" spans="1:26" s="100" customFormat="1" ht="15.5" x14ac:dyDescent="0.35">
      <c r="A75" s="229"/>
      <c r="B75" s="229"/>
      <c r="C75" s="229"/>
      <c r="D75" s="229"/>
      <c r="E75" s="229"/>
      <c r="F75" s="117" t="s">
        <v>7600</v>
      </c>
      <c r="G75" s="231"/>
      <c r="H75" s="249">
        <v>5000000</v>
      </c>
      <c r="I75" s="231"/>
      <c r="J75" s="371" t="s">
        <v>2659</v>
      </c>
      <c r="K75" s="372">
        <v>1984</v>
      </c>
      <c r="L75" s="372" t="s">
        <v>3474</v>
      </c>
      <c r="M75" s="373">
        <v>66923</v>
      </c>
      <c r="N75" s="374"/>
      <c r="O75" s="375"/>
      <c r="P75" s="376"/>
      <c r="Q75" s="374"/>
      <c r="R75" s="375"/>
      <c r="S75" s="375"/>
      <c r="T75" s="375"/>
      <c r="U75" s="375"/>
      <c r="V75" s="375"/>
      <c r="W75" s="377"/>
      <c r="X75" s="377"/>
      <c r="Y75" s="639">
        <f t="shared" si="2"/>
        <v>350000.00000000006</v>
      </c>
      <c r="Z75" s="249">
        <f t="shared" si="3"/>
        <v>5350000</v>
      </c>
    </row>
    <row r="76" spans="1:26" s="100" customFormat="1" ht="15.5" x14ac:dyDescent="0.35">
      <c r="A76" s="76"/>
      <c r="B76" s="76"/>
      <c r="C76" s="76"/>
      <c r="D76" s="76"/>
      <c r="E76" s="76"/>
      <c r="F76" s="117" t="s">
        <v>7601</v>
      </c>
      <c r="G76" s="231"/>
      <c r="H76" s="249">
        <v>5000000</v>
      </c>
      <c r="I76" s="231"/>
      <c r="J76" s="371" t="s">
        <v>2659</v>
      </c>
      <c r="K76" s="372">
        <v>1984</v>
      </c>
      <c r="L76" s="372" t="s">
        <v>3474</v>
      </c>
      <c r="M76" s="372">
        <v>66924</v>
      </c>
      <c r="N76" s="242"/>
      <c r="O76" s="42"/>
      <c r="P76" s="381"/>
      <c r="Q76" s="242"/>
      <c r="R76" s="42"/>
      <c r="S76" s="42"/>
      <c r="T76" s="42"/>
      <c r="U76" s="42"/>
      <c r="V76" s="42"/>
      <c r="W76" s="243"/>
      <c r="X76" s="243"/>
      <c r="Y76" s="639">
        <f t="shared" si="2"/>
        <v>350000.00000000006</v>
      </c>
      <c r="Z76" s="249">
        <f t="shared" si="3"/>
        <v>5350000</v>
      </c>
    </row>
    <row r="77" spans="1:26" s="100" customFormat="1" ht="15.5" x14ac:dyDescent="0.35">
      <c r="A77" s="76"/>
      <c r="B77" s="76"/>
      <c r="C77" s="76"/>
      <c r="D77" s="76"/>
      <c r="E77" s="76"/>
      <c r="F77" s="176" t="s">
        <v>994</v>
      </c>
      <c r="G77" s="259"/>
      <c r="H77" s="260">
        <f>SUM(H75:H76)</f>
        <v>10000000</v>
      </c>
      <c r="I77" s="231"/>
      <c r="J77" s="371"/>
      <c r="K77" s="372"/>
      <c r="L77" s="372"/>
      <c r="M77" s="372"/>
      <c r="N77" s="242"/>
      <c r="O77" s="42"/>
      <c r="P77" s="381"/>
      <c r="Q77" s="242"/>
      <c r="R77" s="42"/>
      <c r="S77" s="42"/>
      <c r="T77" s="42"/>
      <c r="U77" s="42"/>
      <c r="V77" s="42"/>
      <c r="W77" s="243"/>
      <c r="X77" s="243"/>
      <c r="Y77" s="639">
        <f t="shared" si="2"/>
        <v>700000.00000000012</v>
      </c>
      <c r="Z77" s="260">
        <f t="shared" si="3"/>
        <v>10700000</v>
      </c>
    </row>
    <row r="78" spans="1:26" s="100" customFormat="1" ht="15.5" x14ac:dyDescent="0.35">
      <c r="A78" s="64"/>
      <c r="B78" s="64"/>
      <c r="C78" s="64"/>
      <c r="D78" s="64"/>
      <c r="E78" s="64"/>
      <c r="F78" s="96" t="s">
        <v>7602</v>
      </c>
      <c r="G78" s="215"/>
      <c r="H78" s="247"/>
      <c r="I78" s="215"/>
      <c r="J78" s="378"/>
      <c r="K78" s="379"/>
      <c r="L78" s="379"/>
      <c r="M78" s="369"/>
      <c r="N78" s="201"/>
      <c r="O78" s="98"/>
      <c r="P78" s="380"/>
      <c r="Q78" s="201"/>
      <c r="R78" s="98"/>
      <c r="S78" s="98"/>
      <c r="T78" s="98"/>
      <c r="U78" s="98"/>
      <c r="V78" s="98"/>
      <c r="W78" s="370"/>
      <c r="X78" s="370"/>
      <c r="Y78" s="639">
        <f t="shared" si="2"/>
        <v>0</v>
      </c>
      <c r="Z78" s="247">
        <f t="shared" si="3"/>
        <v>0</v>
      </c>
    </row>
    <row r="79" spans="1:26" s="100" customFormat="1" ht="15.5" x14ac:dyDescent="0.35">
      <c r="A79" s="76"/>
      <c r="B79" s="76"/>
      <c r="C79" s="76"/>
      <c r="D79" s="76"/>
      <c r="E79" s="76"/>
      <c r="F79" s="117" t="s">
        <v>7603</v>
      </c>
      <c r="G79" s="231"/>
      <c r="H79" s="249">
        <v>45000</v>
      </c>
      <c r="I79" s="231"/>
      <c r="J79" s="371" t="s">
        <v>1082</v>
      </c>
      <c r="K79" s="371" t="s">
        <v>1082</v>
      </c>
      <c r="L79" s="371" t="s">
        <v>1082</v>
      </c>
      <c r="M79" s="371" t="s">
        <v>1082</v>
      </c>
      <c r="N79" s="242"/>
      <c r="O79" s="42"/>
      <c r="P79" s="381"/>
      <c r="Q79" s="242"/>
      <c r="R79" s="42"/>
      <c r="S79" s="42"/>
      <c r="T79" s="42"/>
      <c r="U79" s="42"/>
      <c r="V79" s="42"/>
      <c r="W79" s="243"/>
      <c r="X79" s="243"/>
      <c r="Y79" s="639">
        <f t="shared" si="2"/>
        <v>3150.0000000000005</v>
      </c>
      <c r="Z79" s="249">
        <f t="shared" si="3"/>
        <v>48150</v>
      </c>
    </row>
    <row r="80" spans="1:26" s="100" customFormat="1" ht="15.5" x14ac:dyDescent="0.35">
      <c r="A80" s="76"/>
      <c r="B80" s="76"/>
      <c r="C80" s="76"/>
      <c r="D80" s="76"/>
      <c r="E80" s="76"/>
      <c r="F80" s="117" t="s">
        <v>7604</v>
      </c>
      <c r="G80" s="231"/>
      <c r="H80" s="249">
        <v>45000</v>
      </c>
      <c r="I80" s="231"/>
      <c r="J80" s="371" t="s">
        <v>1082</v>
      </c>
      <c r="K80" s="371" t="s">
        <v>1082</v>
      </c>
      <c r="L80" s="371" t="s">
        <v>1082</v>
      </c>
      <c r="M80" s="371" t="s">
        <v>1082</v>
      </c>
      <c r="N80" s="242"/>
      <c r="O80" s="42"/>
      <c r="P80" s="381"/>
      <c r="Q80" s="242"/>
      <c r="R80" s="42"/>
      <c r="S80" s="42"/>
      <c r="T80" s="42"/>
      <c r="U80" s="42"/>
      <c r="V80" s="42"/>
      <c r="W80" s="243"/>
      <c r="X80" s="243"/>
      <c r="Y80" s="639">
        <f t="shared" si="2"/>
        <v>3150.0000000000005</v>
      </c>
      <c r="Z80" s="249">
        <f t="shared" si="3"/>
        <v>48150</v>
      </c>
    </row>
    <row r="81" spans="1:26" s="100" customFormat="1" ht="15.5" x14ac:dyDescent="0.35">
      <c r="A81" s="76"/>
      <c r="B81" s="76"/>
      <c r="C81" s="76"/>
      <c r="D81" s="76"/>
      <c r="E81" s="76"/>
      <c r="F81" s="117" t="s">
        <v>7605</v>
      </c>
      <c r="G81" s="231"/>
      <c r="H81" s="249">
        <v>45000</v>
      </c>
      <c r="I81" s="231"/>
      <c r="J81" s="371" t="s">
        <v>1082</v>
      </c>
      <c r="K81" s="371" t="s">
        <v>1082</v>
      </c>
      <c r="L81" s="371" t="s">
        <v>1082</v>
      </c>
      <c r="M81" s="371" t="s">
        <v>1082</v>
      </c>
      <c r="N81" s="242"/>
      <c r="O81" s="42"/>
      <c r="P81" s="381"/>
      <c r="Q81" s="242"/>
      <c r="R81" s="42"/>
      <c r="S81" s="42"/>
      <c r="T81" s="42"/>
      <c r="U81" s="42"/>
      <c r="V81" s="42"/>
      <c r="W81" s="243"/>
      <c r="X81" s="243"/>
      <c r="Y81" s="639">
        <f t="shared" si="2"/>
        <v>3150.0000000000005</v>
      </c>
      <c r="Z81" s="249">
        <f t="shared" si="3"/>
        <v>48150</v>
      </c>
    </row>
    <row r="82" spans="1:26" s="100" customFormat="1" ht="15.5" x14ac:dyDescent="0.35">
      <c r="A82" s="76"/>
      <c r="B82" s="76"/>
      <c r="C82" s="76"/>
      <c r="D82" s="76"/>
      <c r="E82" s="76"/>
      <c r="F82" s="117" t="s">
        <v>7606</v>
      </c>
      <c r="G82" s="231"/>
      <c r="H82" s="249">
        <v>45000</v>
      </c>
      <c r="I82" s="231"/>
      <c r="J82" s="371" t="s">
        <v>1082</v>
      </c>
      <c r="K82" s="371" t="s">
        <v>1082</v>
      </c>
      <c r="L82" s="371" t="s">
        <v>1082</v>
      </c>
      <c r="M82" s="371" t="s">
        <v>1082</v>
      </c>
      <c r="N82" s="242"/>
      <c r="O82" s="42"/>
      <c r="P82" s="381"/>
      <c r="Q82" s="242"/>
      <c r="R82" s="42"/>
      <c r="S82" s="42"/>
      <c r="T82" s="42"/>
      <c r="U82" s="42"/>
      <c r="V82" s="42"/>
      <c r="W82" s="243"/>
      <c r="X82" s="243"/>
      <c r="Y82" s="639">
        <f t="shared" si="2"/>
        <v>3150.0000000000005</v>
      </c>
      <c r="Z82" s="249">
        <f t="shared" si="3"/>
        <v>48150</v>
      </c>
    </row>
    <row r="83" spans="1:26" s="100" customFormat="1" ht="15.5" x14ac:dyDescent="0.35">
      <c r="A83" s="76"/>
      <c r="B83" s="76"/>
      <c r="C83" s="76"/>
      <c r="D83" s="76"/>
      <c r="E83" s="76"/>
      <c r="F83" s="117" t="s">
        <v>7607</v>
      </c>
      <c r="G83" s="231"/>
      <c r="H83" s="249">
        <v>45000</v>
      </c>
      <c r="I83" s="231"/>
      <c r="J83" s="371" t="s">
        <v>1082</v>
      </c>
      <c r="K83" s="371" t="s">
        <v>1082</v>
      </c>
      <c r="L83" s="371" t="s">
        <v>1082</v>
      </c>
      <c r="M83" s="371" t="s">
        <v>1082</v>
      </c>
      <c r="N83" s="242"/>
      <c r="O83" s="42"/>
      <c r="P83" s="381"/>
      <c r="Q83" s="242"/>
      <c r="R83" s="42"/>
      <c r="S83" s="42"/>
      <c r="T83" s="42"/>
      <c r="U83" s="42"/>
      <c r="V83" s="42"/>
      <c r="W83" s="243"/>
      <c r="X83" s="243"/>
      <c r="Y83" s="639">
        <f t="shared" si="2"/>
        <v>3150.0000000000005</v>
      </c>
      <c r="Z83" s="249">
        <f t="shared" si="3"/>
        <v>48150</v>
      </c>
    </row>
    <row r="84" spans="1:26" s="100" customFormat="1" ht="15.5" x14ac:dyDescent="0.35">
      <c r="A84" s="76"/>
      <c r="B84" s="76"/>
      <c r="C84" s="76"/>
      <c r="D84" s="76"/>
      <c r="E84" s="76"/>
      <c r="F84" s="117" t="s">
        <v>7608</v>
      </c>
      <c r="G84" s="231"/>
      <c r="H84" s="249">
        <v>45000</v>
      </c>
      <c r="I84" s="231"/>
      <c r="J84" s="371" t="s">
        <v>1082</v>
      </c>
      <c r="K84" s="371" t="s">
        <v>1082</v>
      </c>
      <c r="L84" s="371" t="s">
        <v>1082</v>
      </c>
      <c r="M84" s="371" t="s">
        <v>1082</v>
      </c>
      <c r="N84" s="242"/>
      <c r="O84" s="42"/>
      <c r="P84" s="381"/>
      <c r="Q84" s="242"/>
      <c r="R84" s="42"/>
      <c r="S84" s="42"/>
      <c r="T84" s="42"/>
      <c r="U84" s="42"/>
      <c r="V84" s="42"/>
      <c r="W84" s="243" t="s">
        <v>940</v>
      </c>
      <c r="X84" s="243"/>
      <c r="Y84" s="639">
        <f t="shared" si="2"/>
        <v>3150.0000000000005</v>
      </c>
      <c r="Z84" s="249">
        <f t="shared" si="3"/>
        <v>48150</v>
      </c>
    </row>
    <row r="85" spans="1:26" s="100" customFormat="1" ht="15.5" x14ac:dyDescent="0.35">
      <c r="A85" s="76"/>
      <c r="B85" s="76"/>
      <c r="C85" s="76"/>
      <c r="D85" s="76"/>
      <c r="E85" s="76"/>
      <c r="F85" s="117" t="s">
        <v>7609</v>
      </c>
      <c r="G85" s="231"/>
      <c r="H85" s="249">
        <v>45000</v>
      </c>
      <c r="I85" s="231"/>
      <c r="J85" s="371" t="s">
        <v>1082</v>
      </c>
      <c r="K85" s="371" t="s">
        <v>1082</v>
      </c>
      <c r="L85" s="371" t="s">
        <v>1082</v>
      </c>
      <c r="M85" s="371" t="s">
        <v>1082</v>
      </c>
      <c r="N85" s="242"/>
      <c r="O85" s="42"/>
      <c r="P85" s="381"/>
      <c r="Q85" s="242"/>
      <c r="R85" s="42"/>
      <c r="S85" s="42"/>
      <c r="T85" s="42"/>
      <c r="U85" s="42"/>
      <c r="V85" s="42"/>
      <c r="W85" s="243" t="s">
        <v>940</v>
      </c>
      <c r="X85" s="243"/>
      <c r="Y85" s="639">
        <f t="shared" si="2"/>
        <v>3150.0000000000005</v>
      </c>
      <c r="Z85" s="249">
        <f t="shared" si="3"/>
        <v>48150</v>
      </c>
    </row>
    <row r="86" spans="1:26" s="100" customFormat="1" ht="15.5" x14ac:dyDescent="0.35">
      <c r="A86" s="76"/>
      <c r="B86" s="76"/>
      <c r="C86" s="76"/>
      <c r="D86" s="76"/>
      <c r="E86" s="76"/>
      <c r="F86" s="117" t="s">
        <v>7610</v>
      </c>
      <c r="G86" s="231"/>
      <c r="H86" s="249">
        <v>45000</v>
      </c>
      <c r="I86" s="231"/>
      <c r="J86" s="371" t="s">
        <v>1082</v>
      </c>
      <c r="K86" s="371" t="s">
        <v>1082</v>
      </c>
      <c r="L86" s="371" t="s">
        <v>1082</v>
      </c>
      <c r="M86" s="371" t="s">
        <v>1082</v>
      </c>
      <c r="N86" s="242"/>
      <c r="O86" s="42"/>
      <c r="P86" s="381"/>
      <c r="Q86" s="242"/>
      <c r="R86" s="42"/>
      <c r="S86" s="42"/>
      <c r="T86" s="42"/>
      <c r="U86" s="42"/>
      <c r="V86" s="42"/>
      <c r="W86" s="243" t="s">
        <v>940</v>
      </c>
      <c r="X86" s="243"/>
      <c r="Y86" s="639">
        <f t="shared" si="2"/>
        <v>3150.0000000000005</v>
      </c>
      <c r="Z86" s="249">
        <f t="shared" si="3"/>
        <v>48150</v>
      </c>
    </row>
    <row r="87" spans="1:26" s="100" customFormat="1" ht="15.5" x14ac:dyDescent="0.35">
      <c r="A87" s="76"/>
      <c r="B87" s="76"/>
      <c r="C87" s="76"/>
      <c r="D87" s="76"/>
      <c r="E87" s="76"/>
      <c r="F87" s="117" t="s">
        <v>7611</v>
      </c>
      <c r="G87" s="231"/>
      <c r="H87" s="249">
        <v>45000</v>
      </c>
      <c r="I87" s="231"/>
      <c r="J87" s="371" t="s">
        <v>1082</v>
      </c>
      <c r="K87" s="371" t="s">
        <v>1082</v>
      </c>
      <c r="L87" s="371" t="s">
        <v>1082</v>
      </c>
      <c r="M87" s="371" t="s">
        <v>1082</v>
      </c>
      <c r="N87" s="242"/>
      <c r="O87" s="42"/>
      <c r="P87" s="381"/>
      <c r="Q87" s="242"/>
      <c r="R87" s="42"/>
      <c r="S87" s="42"/>
      <c r="T87" s="42"/>
      <c r="U87" s="42"/>
      <c r="V87" s="42"/>
      <c r="W87" s="243" t="s">
        <v>940</v>
      </c>
      <c r="X87" s="243"/>
      <c r="Y87" s="639">
        <f t="shared" si="2"/>
        <v>3150.0000000000005</v>
      </c>
      <c r="Z87" s="249">
        <f t="shared" si="3"/>
        <v>48150</v>
      </c>
    </row>
    <row r="88" spans="1:26" s="100" customFormat="1" ht="15.5" x14ac:dyDescent="0.35">
      <c r="A88" s="76"/>
      <c r="B88" s="76"/>
      <c r="C88" s="76"/>
      <c r="D88" s="76"/>
      <c r="E88" s="76"/>
      <c r="F88" s="117" t="s">
        <v>7612</v>
      </c>
      <c r="G88" s="231"/>
      <c r="H88" s="249">
        <v>45000</v>
      </c>
      <c r="I88" s="231"/>
      <c r="J88" s="371" t="s">
        <v>1082</v>
      </c>
      <c r="K88" s="371" t="s">
        <v>1082</v>
      </c>
      <c r="L88" s="371" t="s">
        <v>1082</v>
      </c>
      <c r="M88" s="371" t="s">
        <v>1082</v>
      </c>
      <c r="N88" s="242"/>
      <c r="O88" s="42"/>
      <c r="P88" s="381"/>
      <c r="Q88" s="242"/>
      <c r="R88" s="42"/>
      <c r="S88" s="42"/>
      <c r="T88" s="42"/>
      <c r="U88" s="42"/>
      <c r="V88" s="42"/>
      <c r="W88" s="243" t="s">
        <v>940</v>
      </c>
      <c r="X88" s="243"/>
      <c r="Y88" s="639">
        <f t="shared" si="2"/>
        <v>3150.0000000000005</v>
      </c>
      <c r="Z88" s="249">
        <f t="shared" si="3"/>
        <v>48150</v>
      </c>
    </row>
    <row r="89" spans="1:26" s="100" customFormat="1" ht="15.5" x14ac:dyDescent="0.35">
      <c r="A89" s="76"/>
      <c r="B89" s="76"/>
      <c r="C89" s="76"/>
      <c r="D89" s="76"/>
      <c r="E89" s="76"/>
      <c r="F89" s="117" t="s">
        <v>7613</v>
      </c>
      <c r="G89" s="231"/>
      <c r="H89" s="249">
        <v>45000</v>
      </c>
      <c r="I89" s="231"/>
      <c r="J89" s="371" t="s">
        <v>1082</v>
      </c>
      <c r="K89" s="371" t="s">
        <v>1082</v>
      </c>
      <c r="L89" s="371" t="s">
        <v>1082</v>
      </c>
      <c r="M89" s="371" t="s">
        <v>1082</v>
      </c>
      <c r="N89" s="242"/>
      <c r="O89" s="42"/>
      <c r="P89" s="381"/>
      <c r="Q89" s="242"/>
      <c r="R89" s="42"/>
      <c r="S89" s="42"/>
      <c r="T89" s="42"/>
      <c r="U89" s="42"/>
      <c r="V89" s="42"/>
      <c r="W89" s="243" t="s">
        <v>940</v>
      </c>
      <c r="X89" s="243"/>
      <c r="Y89" s="639">
        <f t="shared" si="2"/>
        <v>3150.0000000000005</v>
      </c>
      <c r="Z89" s="249">
        <f t="shared" si="3"/>
        <v>48150</v>
      </c>
    </row>
    <row r="90" spans="1:26" s="100" customFormat="1" ht="15.5" x14ac:dyDescent="0.35">
      <c r="A90" s="76"/>
      <c r="B90" s="76"/>
      <c r="C90" s="76"/>
      <c r="D90" s="76"/>
      <c r="E90" s="76"/>
      <c r="F90" s="117" t="s">
        <v>7614</v>
      </c>
      <c r="G90" s="231"/>
      <c r="H90" s="249">
        <v>45000</v>
      </c>
      <c r="I90" s="231"/>
      <c r="J90" s="371" t="s">
        <v>1082</v>
      </c>
      <c r="K90" s="371" t="s">
        <v>1082</v>
      </c>
      <c r="L90" s="371" t="s">
        <v>1082</v>
      </c>
      <c r="M90" s="371" t="s">
        <v>1082</v>
      </c>
      <c r="N90" s="242"/>
      <c r="O90" s="42"/>
      <c r="P90" s="381"/>
      <c r="Q90" s="242"/>
      <c r="R90" s="42"/>
      <c r="S90" s="42"/>
      <c r="T90" s="42"/>
      <c r="U90" s="42"/>
      <c r="V90" s="42"/>
      <c r="W90" s="243" t="s">
        <v>940</v>
      </c>
      <c r="X90" s="243"/>
      <c r="Y90" s="639">
        <f t="shared" si="2"/>
        <v>3150.0000000000005</v>
      </c>
      <c r="Z90" s="249">
        <f t="shared" si="3"/>
        <v>48150</v>
      </c>
    </row>
    <row r="91" spans="1:26" s="100" customFormat="1" ht="15.5" x14ac:dyDescent="0.35">
      <c r="A91" s="76"/>
      <c r="B91" s="76"/>
      <c r="C91" s="76"/>
      <c r="D91" s="76"/>
      <c r="E91" s="76"/>
      <c r="F91" s="176" t="s">
        <v>994</v>
      </c>
      <c r="G91" s="259"/>
      <c r="H91" s="260">
        <f>SUM(H79:H90)</f>
        <v>540000</v>
      </c>
      <c r="I91" s="231"/>
      <c r="J91" s="371"/>
      <c r="K91" s="371"/>
      <c r="L91" s="371"/>
      <c r="M91" s="371"/>
      <c r="N91" s="242"/>
      <c r="O91" s="42"/>
      <c r="P91" s="381"/>
      <c r="Q91" s="242"/>
      <c r="R91" s="42"/>
      <c r="S91" s="42"/>
      <c r="T91" s="42"/>
      <c r="U91" s="42"/>
      <c r="V91" s="42"/>
      <c r="W91" s="243"/>
      <c r="X91" s="243"/>
      <c r="Y91" s="639">
        <f t="shared" si="2"/>
        <v>37800</v>
      </c>
      <c r="Z91" s="260">
        <f t="shared" si="3"/>
        <v>577800</v>
      </c>
    </row>
    <row r="92" spans="1:26" s="100" customFormat="1" ht="15.5" x14ac:dyDescent="0.35">
      <c r="A92" s="64"/>
      <c r="B92" s="64"/>
      <c r="C92" s="64"/>
      <c r="D92" s="64"/>
      <c r="E92" s="64"/>
      <c r="F92" s="96" t="s">
        <v>2678</v>
      </c>
      <c r="G92" s="215"/>
      <c r="H92" s="247"/>
      <c r="I92" s="215"/>
      <c r="J92" s="378"/>
      <c r="K92" s="379"/>
      <c r="L92" s="379"/>
      <c r="M92" s="369"/>
      <c r="N92" s="201"/>
      <c r="O92" s="98"/>
      <c r="P92" s="380"/>
      <c r="Q92" s="201"/>
      <c r="R92" s="98"/>
      <c r="S92" s="98"/>
      <c r="T92" s="98"/>
      <c r="U92" s="98"/>
      <c r="V92" s="98"/>
      <c r="W92" s="370"/>
      <c r="X92" s="370"/>
      <c r="Y92" s="639">
        <f t="shared" si="2"/>
        <v>0</v>
      </c>
      <c r="Z92" s="247">
        <f t="shared" si="3"/>
        <v>0</v>
      </c>
    </row>
    <row r="93" spans="1:26" s="100" customFormat="1" ht="15.5" x14ac:dyDescent="0.35">
      <c r="A93" s="76"/>
      <c r="B93" s="76"/>
      <c r="C93" s="76"/>
      <c r="D93" s="76"/>
      <c r="E93" s="76"/>
      <c r="F93" s="117"/>
      <c r="G93" s="231"/>
      <c r="H93" s="249"/>
      <c r="I93" s="231"/>
      <c r="J93" s="371"/>
      <c r="K93" s="372"/>
      <c r="L93" s="372"/>
      <c r="M93" s="373"/>
      <c r="N93" s="242"/>
      <c r="O93" s="42"/>
      <c r="P93" s="381"/>
      <c r="Q93" s="242"/>
      <c r="R93" s="42"/>
      <c r="S93" s="42"/>
      <c r="T93" s="42"/>
      <c r="U93" s="42"/>
      <c r="V93" s="42"/>
      <c r="W93" s="243"/>
      <c r="X93" s="243"/>
      <c r="Y93" s="639">
        <f t="shared" si="2"/>
        <v>0</v>
      </c>
      <c r="Z93" s="249">
        <f t="shared" si="3"/>
        <v>0</v>
      </c>
    </row>
    <row r="94" spans="1:26" s="100" customFormat="1" ht="15.5" x14ac:dyDescent="0.35">
      <c r="A94" s="76"/>
      <c r="B94" s="76"/>
      <c r="C94" s="76"/>
      <c r="D94" s="76"/>
      <c r="E94" s="76"/>
      <c r="F94" s="117"/>
      <c r="G94" s="231"/>
      <c r="H94" s="249"/>
      <c r="I94" s="231"/>
      <c r="J94" s="371"/>
      <c r="K94" s="372"/>
      <c r="L94" s="372"/>
      <c r="M94" s="373"/>
      <c r="N94" s="242"/>
      <c r="O94" s="42"/>
      <c r="P94" s="381"/>
      <c r="Q94" s="242"/>
      <c r="R94" s="42"/>
      <c r="S94" s="42"/>
      <c r="T94" s="42"/>
      <c r="U94" s="42"/>
      <c r="V94" s="42"/>
      <c r="W94" s="243"/>
      <c r="X94" s="243"/>
      <c r="Y94" s="639">
        <f t="shared" si="2"/>
        <v>0</v>
      </c>
      <c r="Z94" s="249">
        <f t="shared" si="3"/>
        <v>0</v>
      </c>
    </row>
    <row r="95" spans="1:26" s="100" customFormat="1" ht="15.5" x14ac:dyDescent="0.35">
      <c r="A95" s="76"/>
      <c r="B95" s="76"/>
      <c r="C95" s="76"/>
      <c r="D95" s="76"/>
      <c r="E95" s="76"/>
      <c r="F95" s="117"/>
      <c r="G95" s="231"/>
      <c r="H95" s="249"/>
      <c r="I95" s="231"/>
      <c r="J95" s="371"/>
      <c r="K95" s="372"/>
      <c r="L95" s="372"/>
      <c r="M95" s="373"/>
      <c r="N95" s="242"/>
      <c r="O95" s="42"/>
      <c r="P95" s="381"/>
      <c r="Q95" s="242"/>
      <c r="R95" s="42"/>
      <c r="S95" s="42"/>
      <c r="T95" s="42"/>
      <c r="U95" s="42"/>
      <c r="V95" s="42"/>
      <c r="W95" s="243"/>
      <c r="X95" s="243"/>
      <c r="Y95" s="639">
        <f t="shared" si="2"/>
        <v>0</v>
      </c>
      <c r="Z95" s="249">
        <f t="shared" si="3"/>
        <v>0</v>
      </c>
    </row>
    <row r="96" spans="1:26" s="100" customFormat="1" ht="15.5" x14ac:dyDescent="0.35">
      <c r="A96" s="76"/>
      <c r="B96" s="76"/>
      <c r="C96" s="76"/>
      <c r="D96" s="76"/>
      <c r="E96" s="76"/>
      <c r="F96" s="117"/>
      <c r="G96" s="231"/>
      <c r="H96" s="249"/>
      <c r="I96" s="231"/>
      <c r="J96" s="371"/>
      <c r="K96" s="372"/>
      <c r="L96" s="372"/>
      <c r="M96" s="373"/>
      <c r="N96" s="242"/>
      <c r="O96" s="42"/>
      <c r="P96" s="381"/>
      <c r="Q96" s="242"/>
      <c r="R96" s="42"/>
      <c r="S96" s="42"/>
      <c r="T96" s="42"/>
      <c r="U96" s="42"/>
      <c r="V96" s="42"/>
      <c r="W96" s="243"/>
      <c r="X96" s="243"/>
      <c r="Y96" s="639">
        <f t="shared" si="2"/>
        <v>0</v>
      </c>
      <c r="Z96" s="249">
        <f t="shared" si="3"/>
        <v>0</v>
      </c>
    </row>
    <row r="97" spans="1:26" s="100" customFormat="1" ht="15.5" x14ac:dyDescent="0.35">
      <c r="A97" s="76"/>
      <c r="B97" s="76"/>
      <c r="C97" s="76"/>
      <c r="D97" s="76"/>
      <c r="E97" s="76"/>
      <c r="F97" s="117"/>
      <c r="G97" s="231"/>
      <c r="H97" s="249"/>
      <c r="I97" s="231"/>
      <c r="J97" s="371"/>
      <c r="K97" s="372"/>
      <c r="L97" s="372"/>
      <c r="M97" s="373"/>
      <c r="N97" s="242"/>
      <c r="O97" s="42"/>
      <c r="P97" s="381"/>
      <c r="Q97" s="242"/>
      <c r="R97" s="42"/>
      <c r="S97" s="42"/>
      <c r="T97" s="42"/>
      <c r="U97" s="42"/>
      <c r="V97" s="42"/>
      <c r="W97" s="243"/>
      <c r="X97" s="243"/>
      <c r="Y97" s="639">
        <f t="shared" si="2"/>
        <v>0</v>
      </c>
      <c r="Z97" s="249">
        <f t="shared" si="3"/>
        <v>0</v>
      </c>
    </row>
    <row r="98" spans="1:26" s="100" customFormat="1" ht="15.5" x14ac:dyDescent="0.35">
      <c r="A98" s="64"/>
      <c r="B98" s="64"/>
      <c r="C98" s="64"/>
      <c r="D98" s="64"/>
      <c r="E98" s="64"/>
      <c r="F98" s="96" t="s">
        <v>3700</v>
      </c>
      <c r="G98" s="215"/>
      <c r="H98" s="247"/>
      <c r="I98" s="215"/>
      <c r="J98" s="378"/>
      <c r="K98" s="379"/>
      <c r="L98" s="379"/>
      <c r="M98" s="369"/>
      <c r="N98" s="201"/>
      <c r="O98" s="98"/>
      <c r="P98" s="380"/>
      <c r="Q98" s="201"/>
      <c r="R98" s="98"/>
      <c r="S98" s="98"/>
      <c r="T98" s="98"/>
      <c r="U98" s="98"/>
      <c r="V98" s="98"/>
      <c r="W98" s="370"/>
      <c r="X98" s="370"/>
      <c r="Y98" s="639">
        <f t="shared" si="2"/>
        <v>0</v>
      </c>
      <c r="Z98" s="247">
        <f t="shared" si="3"/>
        <v>0</v>
      </c>
    </row>
    <row r="99" spans="1:26" s="100" customFormat="1" ht="15.5" x14ac:dyDescent="0.35">
      <c r="A99" s="76"/>
      <c r="B99" s="76"/>
      <c r="C99" s="76"/>
      <c r="D99" s="76"/>
      <c r="E99" s="76"/>
      <c r="F99" s="117" t="s">
        <v>7615</v>
      </c>
      <c r="G99" s="231"/>
      <c r="H99" s="249">
        <v>400000</v>
      </c>
      <c r="I99" s="231"/>
      <c r="J99" s="371"/>
      <c r="K99" s="372"/>
      <c r="L99" s="372"/>
      <c r="M99" s="373"/>
      <c r="N99" s="242"/>
      <c r="O99" s="42"/>
      <c r="P99" s="381"/>
      <c r="Q99" s="242"/>
      <c r="R99" s="42"/>
      <c r="S99" s="42"/>
      <c r="T99" s="42"/>
      <c r="U99" s="42"/>
      <c r="V99" s="42"/>
      <c r="W99" s="243"/>
      <c r="X99" s="243"/>
      <c r="Y99" s="639">
        <f t="shared" si="2"/>
        <v>28000.000000000004</v>
      </c>
      <c r="Z99" s="249">
        <f t="shared" si="3"/>
        <v>428000</v>
      </c>
    </row>
    <row r="100" spans="1:26" s="100" customFormat="1" ht="15.5" x14ac:dyDescent="0.35">
      <c r="A100" s="76"/>
      <c r="B100" s="76"/>
      <c r="C100" s="76"/>
      <c r="D100" s="76"/>
      <c r="E100" s="76"/>
      <c r="F100" s="117" t="s">
        <v>7616</v>
      </c>
      <c r="G100" s="231"/>
      <c r="H100" s="249">
        <v>400000</v>
      </c>
      <c r="I100" s="231"/>
      <c r="J100" s="371"/>
      <c r="K100" s="372"/>
      <c r="L100" s="372"/>
      <c r="M100" s="373"/>
      <c r="N100" s="242"/>
      <c r="O100" s="42"/>
      <c r="P100" s="381"/>
      <c r="Q100" s="242"/>
      <c r="R100" s="42"/>
      <c r="S100" s="42"/>
      <c r="T100" s="42"/>
      <c r="U100" s="42"/>
      <c r="V100" s="42"/>
      <c r="W100" s="243"/>
      <c r="X100" s="243"/>
      <c r="Y100" s="639">
        <f t="shared" si="2"/>
        <v>28000.000000000004</v>
      </c>
      <c r="Z100" s="249">
        <f t="shared" si="3"/>
        <v>428000</v>
      </c>
    </row>
    <row r="101" spans="1:26" s="100" customFormat="1" ht="15.5" x14ac:dyDescent="0.35">
      <c r="A101" s="76"/>
      <c r="B101" s="76"/>
      <c r="C101" s="76"/>
      <c r="D101" s="76"/>
      <c r="E101" s="76"/>
      <c r="F101" s="117" t="s">
        <v>7617</v>
      </c>
      <c r="G101" s="231"/>
      <c r="H101" s="249">
        <v>100000</v>
      </c>
      <c r="I101" s="231"/>
      <c r="J101" s="371"/>
      <c r="K101" s="372"/>
      <c r="L101" s="372"/>
      <c r="M101" s="373"/>
      <c r="N101" s="242"/>
      <c r="O101" s="42"/>
      <c r="P101" s="381"/>
      <c r="Q101" s="242"/>
      <c r="R101" s="42"/>
      <c r="S101" s="42"/>
      <c r="T101" s="42"/>
      <c r="U101" s="42"/>
      <c r="V101" s="42"/>
      <c r="W101" s="243"/>
      <c r="X101" s="243"/>
      <c r="Y101" s="639">
        <f t="shared" si="2"/>
        <v>7000.0000000000009</v>
      </c>
      <c r="Z101" s="249">
        <f t="shared" si="3"/>
        <v>107000</v>
      </c>
    </row>
    <row r="102" spans="1:26" s="100" customFormat="1" ht="15.5" x14ac:dyDescent="0.35">
      <c r="A102" s="76"/>
      <c r="B102" s="76"/>
      <c r="C102" s="76"/>
      <c r="D102" s="76"/>
      <c r="E102" s="76"/>
      <c r="F102" s="117" t="s">
        <v>7618</v>
      </c>
      <c r="G102" s="231"/>
      <c r="H102" s="249">
        <v>100000</v>
      </c>
      <c r="I102" s="231"/>
      <c r="J102" s="371"/>
      <c r="K102" s="372"/>
      <c r="L102" s="372"/>
      <c r="M102" s="373"/>
      <c r="N102" s="242"/>
      <c r="O102" s="42"/>
      <c r="P102" s="381"/>
      <c r="Q102" s="242"/>
      <c r="R102" s="42"/>
      <c r="S102" s="42"/>
      <c r="T102" s="42"/>
      <c r="U102" s="42"/>
      <c r="V102" s="42"/>
      <c r="W102" s="243"/>
      <c r="X102" s="243"/>
      <c r="Y102" s="639">
        <f t="shared" si="2"/>
        <v>7000.0000000000009</v>
      </c>
      <c r="Z102" s="249">
        <f t="shared" si="3"/>
        <v>107000</v>
      </c>
    </row>
    <row r="103" spans="1:26" s="100" customFormat="1" ht="15.5" x14ac:dyDescent="0.35">
      <c r="A103" s="76"/>
      <c r="B103" s="76"/>
      <c r="C103" s="76"/>
      <c r="D103" s="76"/>
      <c r="E103" s="76"/>
      <c r="F103" s="117" t="s">
        <v>7619</v>
      </c>
      <c r="G103" s="231"/>
      <c r="H103" s="249">
        <v>400000</v>
      </c>
      <c r="I103" s="231"/>
      <c r="J103" s="371"/>
      <c r="K103" s="372"/>
      <c r="L103" s="372"/>
      <c r="M103" s="373"/>
      <c r="N103" s="242"/>
      <c r="O103" s="42"/>
      <c r="P103" s="381"/>
      <c r="Q103" s="242"/>
      <c r="R103" s="42"/>
      <c r="S103" s="42"/>
      <c r="T103" s="42"/>
      <c r="U103" s="42"/>
      <c r="V103" s="42"/>
      <c r="W103" s="243"/>
      <c r="X103" s="243"/>
      <c r="Y103" s="639">
        <f t="shared" si="2"/>
        <v>28000.000000000004</v>
      </c>
      <c r="Z103" s="249">
        <f t="shared" si="3"/>
        <v>428000</v>
      </c>
    </row>
    <row r="104" spans="1:26" s="100" customFormat="1" ht="15.5" x14ac:dyDescent="0.35">
      <c r="A104" s="76"/>
      <c r="B104" s="76"/>
      <c r="C104" s="76"/>
      <c r="D104" s="76"/>
      <c r="E104" s="76"/>
      <c r="F104" s="117" t="s">
        <v>7620</v>
      </c>
      <c r="G104" s="231"/>
      <c r="H104" s="249">
        <v>400000</v>
      </c>
      <c r="I104" s="231"/>
      <c r="J104" s="371"/>
      <c r="K104" s="372"/>
      <c r="L104" s="372"/>
      <c r="M104" s="373"/>
      <c r="N104" s="242"/>
      <c r="O104" s="42"/>
      <c r="P104" s="381"/>
      <c r="Q104" s="242"/>
      <c r="R104" s="42"/>
      <c r="S104" s="42"/>
      <c r="T104" s="42"/>
      <c r="U104" s="42"/>
      <c r="V104" s="42"/>
      <c r="W104" s="243"/>
      <c r="X104" s="243"/>
      <c r="Y104" s="639">
        <f t="shared" si="2"/>
        <v>28000.000000000004</v>
      </c>
      <c r="Z104" s="249">
        <f t="shared" si="3"/>
        <v>428000</v>
      </c>
    </row>
    <row r="105" spans="1:26" s="100" customFormat="1" ht="15.5" x14ac:dyDescent="0.35">
      <c r="A105" s="76"/>
      <c r="B105" s="76"/>
      <c r="C105" s="76"/>
      <c r="D105" s="76"/>
      <c r="E105" s="76"/>
      <c r="F105" s="176" t="s">
        <v>994</v>
      </c>
      <c r="G105" s="259"/>
      <c r="H105" s="260">
        <f>SUM(H99:H104)</f>
        <v>1800000</v>
      </c>
      <c r="I105" s="231"/>
      <c r="J105" s="371"/>
      <c r="K105" s="372"/>
      <c r="L105" s="372"/>
      <c r="M105" s="373"/>
      <c r="N105" s="242"/>
      <c r="O105" s="42"/>
      <c r="P105" s="381"/>
      <c r="Q105" s="242"/>
      <c r="R105" s="42"/>
      <c r="S105" s="42"/>
      <c r="T105" s="42"/>
      <c r="U105" s="42"/>
      <c r="V105" s="42"/>
      <c r="W105" s="243"/>
      <c r="X105" s="243"/>
      <c r="Y105" s="639">
        <f t="shared" si="2"/>
        <v>126000.00000000001</v>
      </c>
      <c r="Z105" s="260">
        <f t="shared" si="3"/>
        <v>1926000</v>
      </c>
    </row>
    <row r="106" spans="1:26" s="100" customFormat="1" ht="15.5" x14ac:dyDescent="0.35">
      <c r="A106" s="64"/>
      <c r="B106" s="64"/>
      <c r="C106" s="64"/>
      <c r="D106" s="64"/>
      <c r="E106" s="64"/>
      <c r="F106" s="66" t="s">
        <v>1860</v>
      </c>
      <c r="G106" s="64"/>
      <c r="H106" s="67"/>
      <c r="I106" s="64"/>
      <c r="J106" s="98"/>
      <c r="K106" s="201"/>
      <c r="L106" s="201"/>
      <c r="M106" s="201"/>
      <c r="N106" s="201"/>
      <c r="O106" s="98"/>
      <c r="P106" s="380"/>
      <c r="Q106" s="201"/>
      <c r="R106" s="98"/>
      <c r="S106" s="98"/>
      <c r="T106" s="98"/>
      <c r="U106" s="98"/>
      <c r="V106" s="98"/>
      <c r="W106" s="370"/>
      <c r="X106" s="370"/>
      <c r="Y106" s="639">
        <f t="shared" si="2"/>
        <v>0</v>
      </c>
      <c r="Z106" s="67">
        <f t="shared" si="3"/>
        <v>0</v>
      </c>
    </row>
    <row r="107" spans="1:26" s="100" customFormat="1" ht="15.5" x14ac:dyDescent="0.35">
      <c r="A107" s="76"/>
      <c r="B107" s="76"/>
      <c r="C107" s="76"/>
      <c r="D107" s="76"/>
      <c r="E107" s="76"/>
      <c r="F107" s="76" t="s">
        <v>7621</v>
      </c>
      <c r="G107" s="76"/>
      <c r="H107" s="290">
        <v>2400000</v>
      </c>
      <c r="I107" s="76"/>
      <c r="J107" s="42" t="s">
        <v>7622</v>
      </c>
      <c r="K107" s="366">
        <v>2015</v>
      </c>
      <c r="L107" s="242" t="s">
        <v>7623</v>
      </c>
      <c r="M107" s="242" t="s">
        <v>7624</v>
      </c>
      <c r="N107" s="242"/>
      <c r="O107" s="42"/>
      <c r="P107" s="381"/>
      <c r="Q107" s="242" t="s">
        <v>4951</v>
      </c>
      <c r="R107" s="42"/>
      <c r="S107" s="42"/>
      <c r="T107" s="42"/>
      <c r="U107" s="42"/>
      <c r="V107" s="42"/>
      <c r="W107" s="243"/>
      <c r="X107" s="243"/>
      <c r="Y107" s="639">
        <f t="shared" si="2"/>
        <v>168000.00000000003</v>
      </c>
      <c r="Z107" s="290">
        <f t="shared" si="3"/>
        <v>2568000</v>
      </c>
    </row>
    <row r="108" spans="1:26" s="100" customFormat="1" ht="15.5" x14ac:dyDescent="0.35">
      <c r="A108" s="76"/>
      <c r="B108" s="76"/>
      <c r="C108" s="76"/>
      <c r="D108" s="76"/>
      <c r="E108" s="76"/>
      <c r="F108" s="76" t="s">
        <v>7625</v>
      </c>
      <c r="G108" s="76"/>
      <c r="H108" s="290">
        <v>2400000</v>
      </c>
      <c r="I108" s="76"/>
      <c r="J108" s="42" t="s">
        <v>7622</v>
      </c>
      <c r="K108" s="366">
        <v>2015</v>
      </c>
      <c r="L108" s="242" t="s">
        <v>7623</v>
      </c>
      <c r="M108" s="199" t="s">
        <v>7626</v>
      </c>
      <c r="N108" s="242"/>
      <c r="O108" s="42"/>
      <c r="P108" s="381"/>
      <c r="Q108" s="242" t="s">
        <v>4951</v>
      </c>
      <c r="R108" s="42"/>
      <c r="S108" s="42"/>
      <c r="T108" s="42"/>
      <c r="U108" s="42"/>
      <c r="V108" s="42"/>
      <c r="W108" s="243"/>
      <c r="X108" s="243"/>
      <c r="Y108" s="639">
        <f t="shared" si="2"/>
        <v>168000.00000000003</v>
      </c>
      <c r="Z108" s="290">
        <f t="shared" si="3"/>
        <v>2568000</v>
      </c>
    </row>
    <row r="109" spans="1:26" s="100" customFormat="1" ht="15.5" x14ac:dyDescent="0.35">
      <c r="A109" s="69"/>
      <c r="B109" s="69"/>
      <c r="C109" s="69"/>
      <c r="D109" s="69"/>
      <c r="E109" s="69"/>
      <c r="F109" s="76" t="s">
        <v>7627</v>
      </c>
      <c r="G109" s="69"/>
      <c r="H109" s="290">
        <v>2400000</v>
      </c>
      <c r="I109" s="69"/>
      <c r="J109" s="143" t="s">
        <v>7622</v>
      </c>
      <c r="K109" s="366">
        <v>2015</v>
      </c>
      <c r="L109" s="242" t="s">
        <v>7628</v>
      </c>
      <c r="M109" s="366" t="s">
        <v>7629</v>
      </c>
      <c r="N109" s="366"/>
      <c r="O109" s="143"/>
      <c r="P109" s="143"/>
      <c r="Q109" s="366" t="s">
        <v>4951</v>
      </c>
      <c r="R109" s="143"/>
      <c r="S109" s="143"/>
      <c r="T109" s="143"/>
      <c r="U109" s="143"/>
      <c r="V109" s="143"/>
      <c r="W109" s="243"/>
      <c r="X109" s="243"/>
      <c r="Y109" s="639">
        <f t="shared" si="2"/>
        <v>168000.00000000003</v>
      </c>
      <c r="Z109" s="290">
        <f t="shared" si="3"/>
        <v>2568000</v>
      </c>
    </row>
    <row r="110" spans="1:26" s="100" customFormat="1" ht="15.5" x14ac:dyDescent="0.35">
      <c r="A110" s="69"/>
      <c r="B110" s="69"/>
      <c r="C110" s="69"/>
      <c r="D110" s="69"/>
      <c r="E110" s="69"/>
      <c r="F110" s="123" t="s">
        <v>994</v>
      </c>
      <c r="G110" s="86"/>
      <c r="H110" s="87">
        <f>SUM(H107:H109)</f>
        <v>7200000</v>
      </c>
      <c r="I110" s="69"/>
      <c r="J110" s="143"/>
      <c r="K110" s="366"/>
      <c r="L110" s="242"/>
      <c r="M110" s="366"/>
      <c r="N110" s="366"/>
      <c r="O110" s="143"/>
      <c r="P110" s="143"/>
      <c r="Q110" s="366"/>
      <c r="R110" s="143"/>
      <c r="S110" s="143"/>
      <c r="T110" s="143"/>
      <c r="U110" s="143"/>
      <c r="V110" s="143"/>
      <c r="W110" s="243"/>
      <c r="X110" s="243"/>
      <c r="Y110" s="639">
        <f t="shared" si="2"/>
        <v>504000.00000000006</v>
      </c>
      <c r="Z110" s="87">
        <f t="shared" si="3"/>
        <v>7704000</v>
      </c>
    </row>
    <row r="111" spans="1:26" s="100" customFormat="1" ht="15.5" x14ac:dyDescent="0.35">
      <c r="A111" s="64"/>
      <c r="B111" s="64"/>
      <c r="C111" s="64"/>
      <c r="D111" s="64"/>
      <c r="E111" s="64"/>
      <c r="F111" s="89" t="s">
        <v>2961</v>
      </c>
      <c r="G111" s="64"/>
      <c r="H111" s="67"/>
      <c r="I111" s="64"/>
      <c r="J111" s="98"/>
      <c r="K111" s="201"/>
      <c r="L111" s="201"/>
      <c r="M111" s="201"/>
      <c r="N111" s="201"/>
      <c r="O111" s="98"/>
      <c r="P111" s="98"/>
      <c r="Q111" s="201"/>
      <c r="R111" s="98"/>
      <c r="S111" s="98"/>
      <c r="T111" s="98"/>
      <c r="U111" s="98"/>
      <c r="V111" s="98"/>
      <c r="W111" s="370"/>
      <c r="X111" s="370"/>
      <c r="Y111" s="639">
        <f t="shared" si="2"/>
        <v>0</v>
      </c>
      <c r="Z111" s="67">
        <f t="shared" si="3"/>
        <v>0</v>
      </c>
    </row>
    <row r="112" spans="1:26" s="100" customFormat="1" ht="15.5" x14ac:dyDescent="0.35">
      <c r="A112" s="76"/>
      <c r="B112" s="76"/>
      <c r="C112" s="76"/>
      <c r="D112" s="76"/>
      <c r="E112" s="76"/>
      <c r="F112" s="76" t="s">
        <v>7630</v>
      </c>
      <c r="G112" s="76"/>
      <c r="H112" s="118">
        <v>200000</v>
      </c>
      <c r="I112" s="76"/>
      <c r="J112" s="42" t="s">
        <v>1147</v>
      </c>
      <c r="K112" s="241"/>
      <c r="L112" s="42" t="s">
        <v>7631</v>
      </c>
      <c r="M112" s="42">
        <v>139178</v>
      </c>
      <c r="N112" s="242"/>
      <c r="O112" s="42"/>
      <c r="P112" s="42" t="s">
        <v>3033</v>
      </c>
      <c r="Q112" s="242" t="s">
        <v>5525</v>
      </c>
      <c r="R112" s="42"/>
      <c r="S112" s="42"/>
      <c r="T112" s="42"/>
      <c r="U112" s="42"/>
      <c r="V112" s="42"/>
      <c r="W112" s="243"/>
      <c r="X112" s="243"/>
      <c r="Y112" s="639">
        <f t="shared" si="2"/>
        <v>14000.000000000002</v>
      </c>
      <c r="Z112" s="118">
        <f t="shared" si="3"/>
        <v>214000</v>
      </c>
    </row>
    <row r="113" spans="1:26" s="100" customFormat="1" ht="15.5" x14ac:dyDescent="0.35">
      <c r="A113" s="76"/>
      <c r="B113" s="76"/>
      <c r="C113" s="76"/>
      <c r="D113" s="76"/>
      <c r="E113" s="76"/>
      <c r="F113" s="76" t="s">
        <v>7632</v>
      </c>
      <c r="G113" s="76"/>
      <c r="H113" s="118">
        <v>200000</v>
      </c>
      <c r="I113" s="76"/>
      <c r="J113" s="42" t="s">
        <v>1575</v>
      </c>
      <c r="K113" s="241"/>
      <c r="L113" s="42" t="s">
        <v>1575</v>
      </c>
      <c r="M113" s="42"/>
      <c r="N113" s="242"/>
      <c r="O113" s="42"/>
      <c r="P113" s="42" t="s">
        <v>1575</v>
      </c>
      <c r="Q113" s="242" t="s">
        <v>1575</v>
      </c>
      <c r="R113" s="42"/>
      <c r="S113" s="42"/>
      <c r="T113" s="42"/>
      <c r="U113" s="42"/>
      <c r="V113" s="42"/>
      <c r="W113" s="243"/>
      <c r="X113" s="243"/>
      <c r="Y113" s="639">
        <f t="shared" si="2"/>
        <v>14000.000000000002</v>
      </c>
      <c r="Z113" s="118">
        <f t="shared" si="3"/>
        <v>214000</v>
      </c>
    </row>
    <row r="114" spans="1:26" s="100" customFormat="1" ht="15.5" x14ac:dyDescent="0.35">
      <c r="A114" s="76"/>
      <c r="B114" s="76"/>
      <c r="C114" s="76"/>
      <c r="D114" s="76"/>
      <c r="E114" s="76"/>
      <c r="F114" s="76" t="s">
        <v>7633</v>
      </c>
      <c r="G114" s="76"/>
      <c r="H114" s="118">
        <v>200000</v>
      </c>
      <c r="I114" s="76"/>
      <c r="J114" s="42" t="s">
        <v>1147</v>
      </c>
      <c r="K114" s="241"/>
      <c r="L114" s="42" t="s">
        <v>7631</v>
      </c>
      <c r="M114" s="381">
        <v>139165</v>
      </c>
      <c r="N114" s="242"/>
      <c r="O114" s="42"/>
      <c r="P114" s="42" t="s">
        <v>3033</v>
      </c>
      <c r="Q114" s="242" t="s">
        <v>5525</v>
      </c>
      <c r="R114" s="42"/>
      <c r="S114" s="42"/>
      <c r="T114" s="42"/>
      <c r="U114" s="42"/>
      <c r="V114" s="42"/>
      <c r="W114" s="243"/>
      <c r="X114" s="243"/>
      <c r="Y114" s="639">
        <f t="shared" si="2"/>
        <v>14000.000000000002</v>
      </c>
      <c r="Z114" s="118">
        <f t="shared" si="3"/>
        <v>214000</v>
      </c>
    </row>
    <row r="115" spans="1:26" s="100" customFormat="1" ht="15.5" x14ac:dyDescent="0.35">
      <c r="A115" s="76"/>
      <c r="B115" s="76"/>
      <c r="C115" s="76"/>
      <c r="D115" s="76"/>
      <c r="E115" s="76"/>
      <c r="F115" s="76" t="s">
        <v>7634</v>
      </c>
      <c r="G115" s="76"/>
      <c r="H115" s="118">
        <v>200000</v>
      </c>
      <c r="I115" s="76"/>
      <c r="J115" s="42" t="s">
        <v>1147</v>
      </c>
      <c r="K115" s="241"/>
      <c r="L115" s="42" t="s">
        <v>7635</v>
      </c>
      <c r="M115" s="381" t="s">
        <v>7636</v>
      </c>
      <c r="N115" s="242"/>
      <c r="O115" s="42"/>
      <c r="P115" s="42" t="s">
        <v>1071</v>
      </c>
      <c r="Q115" s="242" t="s">
        <v>3043</v>
      </c>
      <c r="R115" s="42"/>
      <c r="S115" s="42"/>
      <c r="T115" s="42"/>
      <c r="U115" s="42"/>
      <c r="V115" s="42"/>
      <c r="W115" s="243"/>
      <c r="X115" s="243"/>
      <c r="Y115" s="639">
        <f t="shared" si="2"/>
        <v>14000.000000000002</v>
      </c>
      <c r="Z115" s="118">
        <f t="shared" si="3"/>
        <v>214000</v>
      </c>
    </row>
    <row r="116" spans="1:26" s="100" customFormat="1" ht="15.5" x14ac:dyDescent="0.35">
      <c r="A116" s="76"/>
      <c r="B116" s="76"/>
      <c r="C116" s="76"/>
      <c r="D116" s="76"/>
      <c r="E116" s="76"/>
      <c r="F116" s="76" t="s">
        <v>7637</v>
      </c>
      <c r="G116" s="76"/>
      <c r="H116" s="118">
        <v>200000</v>
      </c>
      <c r="I116" s="76"/>
      <c r="J116" s="42" t="s">
        <v>1575</v>
      </c>
      <c r="K116" s="241"/>
      <c r="L116" s="42" t="s">
        <v>1575</v>
      </c>
      <c r="M116" s="42"/>
      <c r="N116" s="242"/>
      <c r="O116" s="42"/>
      <c r="P116" s="42" t="s">
        <v>1575</v>
      </c>
      <c r="Q116" s="242" t="s">
        <v>1575</v>
      </c>
      <c r="R116" s="42"/>
      <c r="S116" s="42"/>
      <c r="T116" s="42"/>
      <c r="U116" s="42"/>
      <c r="V116" s="42"/>
      <c r="W116" s="243"/>
      <c r="X116" s="243"/>
      <c r="Y116" s="639">
        <f t="shared" si="2"/>
        <v>14000.000000000002</v>
      </c>
      <c r="Z116" s="118">
        <f t="shared" si="3"/>
        <v>214000</v>
      </c>
    </row>
    <row r="117" spans="1:26" s="100" customFormat="1" ht="15.5" x14ac:dyDescent="0.35">
      <c r="A117" s="76"/>
      <c r="B117" s="76"/>
      <c r="C117" s="76"/>
      <c r="D117" s="76"/>
      <c r="E117" s="76"/>
      <c r="F117" s="76" t="s">
        <v>7638</v>
      </c>
      <c r="G117" s="76"/>
      <c r="H117" s="118">
        <v>200000</v>
      </c>
      <c r="I117" s="76"/>
      <c r="J117" s="42" t="s">
        <v>1147</v>
      </c>
      <c r="K117" s="241"/>
      <c r="L117" s="42" t="s">
        <v>7631</v>
      </c>
      <c r="M117" s="42">
        <v>296430</v>
      </c>
      <c r="N117" s="242"/>
      <c r="O117" s="42"/>
      <c r="P117" s="42" t="s">
        <v>3033</v>
      </c>
      <c r="Q117" s="242" t="s">
        <v>5525</v>
      </c>
      <c r="R117" s="42"/>
      <c r="S117" s="42"/>
      <c r="T117" s="42"/>
      <c r="U117" s="42"/>
      <c r="V117" s="42"/>
      <c r="W117" s="243"/>
      <c r="X117" s="243"/>
      <c r="Y117" s="639">
        <f t="shared" si="2"/>
        <v>14000.000000000002</v>
      </c>
      <c r="Z117" s="118">
        <f t="shared" si="3"/>
        <v>214000</v>
      </c>
    </row>
    <row r="118" spans="1:26" s="100" customFormat="1" ht="15.5" x14ac:dyDescent="0.35">
      <c r="A118" s="76"/>
      <c r="B118" s="76"/>
      <c r="C118" s="76"/>
      <c r="D118" s="76"/>
      <c r="E118" s="76"/>
      <c r="F118" s="76" t="s">
        <v>7639</v>
      </c>
      <c r="G118" s="76"/>
      <c r="H118" s="118">
        <v>200000</v>
      </c>
      <c r="I118" s="76"/>
      <c r="J118" s="42" t="s">
        <v>1147</v>
      </c>
      <c r="K118" s="241"/>
      <c r="L118" s="42" t="s">
        <v>7640</v>
      </c>
      <c r="M118" s="381">
        <v>517355</v>
      </c>
      <c r="N118" s="242"/>
      <c r="O118" s="42"/>
      <c r="P118" s="42" t="s">
        <v>1065</v>
      </c>
      <c r="Q118" s="242" t="s">
        <v>1922</v>
      </c>
      <c r="R118" s="42"/>
      <c r="S118" s="42"/>
      <c r="T118" s="42"/>
      <c r="U118" s="42"/>
      <c r="V118" s="42"/>
      <c r="W118" s="243"/>
      <c r="X118" s="243"/>
      <c r="Y118" s="639">
        <f t="shared" si="2"/>
        <v>14000.000000000002</v>
      </c>
      <c r="Z118" s="118">
        <f t="shared" si="3"/>
        <v>214000</v>
      </c>
    </row>
    <row r="119" spans="1:26" s="100" customFormat="1" ht="15.5" x14ac:dyDescent="0.35">
      <c r="A119" s="76"/>
      <c r="B119" s="76"/>
      <c r="C119" s="76"/>
      <c r="D119" s="76"/>
      <c r="E119" s="76"/>
      <c r="F119" s="76" t="s">
        <v>7641</v>
      </c>
      <c r="G119" s="76"/>
      <c r="H119" s="118">
        <v>200000</v>
      </c>
      <c r="I119" s="76"/>
      <c r="J119" s="42" t="s">
        <v>4110</v>
      </c>
      <c r="K119" s="241"/>
      <c r="L119" s="42" t="s">
        <v>4479</v>
      </c>
      <c r="M119" s="381" t="s">
        <v>7642</v>
      </c>
      <c r="N119" s="242"/>
      <c r="O119" s="42"/>
      <c r="P119" s="42" t="s">
        <v>1071</v>
      </c>
      <c r="Q119" s="242" t="s">
        <v>7643</v>
      </c>
      <c r="R119" s="42"/>
      <c r="S119" s="42"/>
      <c r="T119" s="42"/>
      <c r="U119" s="42"/>
      <c r="V119" s="42"/>
      <c r="W119" s="243"/>
      <c r="X119" s="243"/>
      <c r="Y119" s="639">
        <f t="shared" si="2"/>
        <v>14000.000000000002</v>
      </c>
      <c r="Z119" s="118">
        <f t="shared" si="3"/>
        <v>214000</v>
      </c>
    </row>
    <row r="120" spans="1:26" s="100" customFormat="1" ht="15.5" x14ac:dyDescent="0.35">
      <c r="A120" s="76"/>
      <c r="B120" s="76"/>
      <c r="C120" s="76"/>
      <c r="D120" s="76"/>
      <c r="E120" s="76"/>
      <c r="F120" s="76" t="s">
        <v>7644</v>
      </c>
      <c r="G120" s="76"/>
      <c r="H120" s="118">
        <v>200000</v>
      </c>
      <c r="I120" s="76"/>
      <c r="J120" s="42" t="s">
        <v>1147</v>
      </c>
      <c r="K120" s="241"/>
      <c r="L120" s="42" t="s">
        <v>7645</v>
      </c>
      <c r="M120" s="381" t="s">
        <v>7646</v>
      </c>
      <c r="N120" s="242"/>
      <c r="O120" s="42"/>
      <c r="P120" s="42" t="s">
        <v>1065</v>
      </c>
      <c r="Q120" s="242" t="s">
        <v>1922</v>
      </c>
      <c r="R120" s="42"/>
      <c r="S120" s="42"/>
      <c r="T120" s="42"/>
      <c r="U120" s="42"/>
      <c r="V120" s="42"/>
      <c r="W120" s="243"/>
      <c r="X120" s="243"/>
      <c r="Y120" s="639">
        <f t="shared" si="2"/>
        <v>14000.000000000002</v>
      </c>
      <c r="Z120" s="118">
        <f t="shared" si="3"/>
        <v>214000</v>
      </c>
    </row>
    <row r="121" spans="1:26" s="100" customFormat="1" ht="15.5" x14ac:dyDescent="0.35">
      <c r="A121" s="76"/>
      <c r="B121" s="76"/>
      <c r="C121" s="76"/>
      <c r="D121" s="76"/>
      <c r="E121" s="76"/>
      <c r="F121" s="76" t="s">
        <v>7647</v>
      </c>
      <c r="G121" s="76"/>
      <c r="H121" s="118">
        <v>200000</v>
      </c>
      <c r="I121" s="76"/>
      <c r="J121" s="42" t="s">
        <v>1575</v>
      </c>
      <c r="K121" s="241"/>
      <c r="L121" s="42" t="s">
        <v>1575</v>
      </c>
      <c r="M121" s="42"/>
      <c r="N121" s="242"/>
      <c r="O121" s="42"/>
      <c r="P121" s="42" t="s">
        <v>1575</v>
      </c>
      <c r="Q121" s="242" t="s">
        <v>1575</v>
      </c>
      <c r="R121" s="42"/>
      <c r="S121" s="42"/>
      <c r="T121" s="42"/>
      <c r="U121" s="42"/>
      <c r="V121" s="42"/>
      <c r="W121" s="243"/>
      <c r="X121" s="243"/>
      <c r="Y121" s="639">
        <f t="shared" si="2"/>
        <v>14000.000000000002</v>
      </c>
      <c r="Z121" s="118">
        <f t="shared" si="3"/>
        <v>214000</v>
      </c>
    </row>
    <row r="122" spans="1:26" s="100" customFormat="1" ht="15.5" x14ac:dyDescent="0.35">
      <c r="A122" s="76"/>
      <c r="B122" s="76"/>
      <c r="C122" s="76"/>
      <c r="D122" s="76"/>
      <c r="E122" s="76"/>
      <c r="F122" s="76" t="s">
        <v>7648</v>
      </c>
      <c r="G122" s="76"/>
      <c r="H122" s="118">
        <v>200000</v>
      </c>
      <c r="I122" s="76"/>
      <c r="J122" s="42" t="s">
        <v>1147</v>
      </c>
      <c r="K122" s="241"/>
      <c r="L122" s="42" t="s">
        <v>7631</v>
      </c>
      <c r="M122" s="381">
        <v>139177</v>
      </c>
      <c r="N122" s="242"/>
      <c r="O122" s="42"/>
      <c r="P122" s="42" t="s">
        <v>3033</v>
      </c>
      <c r="Q122" s="242" t="s">
        <v>5525</v>
      </c>
      <c r="R122" s="42"/>
      <c r="S122" s="42"/>
      <c r="T122" s="42"/>
      <c r="U122" s="42"/>
      <c r="V122" s="42"/>
      <c r="W122" s="243"/>
      <c r="X122" s="243"/>
      <c r="Y122" s="639">
        <f t="shared" si="2"/>
        <v>14000.000000000002</v>
      </c>
      <c r="Z122" s="118">
        <f t="shared" si="3"/>
        <v>214000</v>
      </c>
    </row>
    <row r="123" spans="1:26" s="100" customFormat="1" ht="15.5" x14ac:dyDescent="0.35">
      <c r="A123" s="76"/>
      <c r="B123" s="76"/>
      <c r="C123" s="76"/>
      <c r="D123" s="76"/>
      <c r="E123" s="76"/>
      <c r="F123" s="76" t="s">
        <v>7649</v>
      </c>
      <c r="G123" s="76"/>
      <c r="H123" s="118">
        <v>200000</v>
      </c>
      <c r="I123" s="76"/>
      <c r="J123" s="42" t="s">
        <v>1147</v>
      </c>
      <c r="K123" s="241"/>
      <c r="L123" s="42" t="s">
        <v>7650</v>
      </c>
      <c r="M123" s="381">
        <v>139187</v>
      </c>
      <c r="N123" s="242"/>
      <c r="O123" s="42"/>
      <c r="P123" s="42" t="s">
        <v>3033</v>
      </c>
      <c r="Q123" s="242" t="s">
        <v>5525</v>
      </c>
      <c r="R123" s="42"/>
      <c r="S123" s="42"/>
      <c r="T123" s="42"/>
      <c r="U123" s="42"/>
      <c r="V123" s="42"/>
      <c r="W123" s="243"/>
      <c r="X123" s="243"/>
      <c r="Y123" s="639">
        <f t="shared" si="2"/>
        <v>14000.000000000002</v>
      </c>
      <c r="Z123" s="118">
        <f t="shared" si="3"/>
        <v>214000</v>
      </c>
    </row>
    <row r="124" spans="1:26" s="100" customFormat="1" ht="15.5" x14ac:dyDescent="0.35">
      <c r="A124" s="76"/>
      <c r="B124" s="76"/>
      <c r="C124" s="76"/>
      <c r="D124" s="76"/>
      <c r="E124" s="76"/>
      <c r="F124" s="76" t="s">
        <v>7651</v>
      </c>
      <c r="G124" s="76"/>
      <c r="H124" s="118">
        <v>200000</v>
      </c>
      <c r="I124" s="76"/>
      <c r="J124" s="42" t="s">
        <v>1147</v>
      </c>
      <c r="K124" s="241"/>
      <c r="L124" s="42" t="s">
        <v>7652</v>
      </c>
      <c r="M124" s="381">
        <v>257676</v>
      </c>
      <c r="N124" s="242"/>
      <c r="O124" s="42"/>
      <c r="P124" s="42"/>
      <c r="Q124" s="242"/>
      <c r="R124" s="42"/>
      <c r="S124" s="42"/>
      <c r="T124" s="42"/>
      <c r="U124" s="42"/>
      <c r="V124" s="42"/>
      <c r="W124" s="243"/>
      <c r="X124" s="243"/>
      <c r="Y124" s="639">
        <f t="shared" si="2"/>
        <v>14000.000000000002</v>
      </c>
      <c r="Z124" s="118">
        <f t="shared" si="3"/>
        <v>214000</v>
      </c>
    </row>
    <row r="125" spans="1:26" s="100" customFormat="1" ht="15.5" x14ac:dyDescent="0.35">
      <c r="A125" s="76"/>
      <c r="B125" s="76"/>
      <c r="C125" s="76"/>
      <c r="D125" s="76"/>
      <c r="E125" s="76"/>
      <c r="F125" s="76" t="s">
        <v>7653</v>
      </c>
      <c r="G125" s="76"/>
      <c r="H125" s="118">
        <v>200000</v>
      </c>
      <c r="I125" s="76"/>
      <c r="J125" s="42" t="s">
        <v>1575</v>
      </c>
      <c r="K125" s="241"/>
      <c r="L125" s="42" t="s">
        <v>1575</v>
      </c>
      <c r="M125" s="42"/>
      <c r="N125" s="242"/>
      <c r="O125" s="42"/>
      <c r="P125" s="42" t="s">
        <v>1575</v>
      </c>
      <c r="Q125" s="242" t="s">
        <v>1575</v>
      </c>
      <c r="R125" s="42"/>
      <c r="S125" s="42"/>
      <c r="T125" s="42"/>
      <c r="U125" s="42"/>
      <c r="V125" s="42"/>
      <c r="W125" s="243"/>
      <c r="X125" s="243"/>
      <c r="Y125" s="639">
        <f t="shared" si="2"/>
        <v>14000.000000000002</v>
      </c>
      <c r="Z125" s="118">
        <f t="shared" si="3"/>
        <v>214000</v>
      </c>
    </row>
    <row r="126" spans="1:26" s="100" customFormat="1" ht="15.5" x14ac:dyDescent="0.35">
      <c r="A126" s="76"/>
      <c r="B126" s="76"/>
      <c r="C126" s="76"/>
      <c r="D126" s="76"/>
      <c r="E126" s="76"/>
      <c r="F126" s="76" t="s">
        <v>7654</v>
      </c>
      <c r="G126" s="76"/>
      <c r="H126" s="118">
        <v>200000</v>
      </c>
      <c r="I126" s="76"/>
      <c r="J126" s="42" t="s">
        <v>1147</v>
      </c>
      <c r="K126" s="241"/>
      <c r="L126" s="42" t="s">
        <v>7631</v>
      </c>
      <c r="M126" s="381">
        <v>139159</v>
      </c>
      <c r="N126" s="242"/>
      <c r="O126" s="42"/>
      <c r="P126" s="42" t="s">
        <v>3033</v>
      </c>
      <c r="Q126" s="242" t="s">
        <v>5525</v>
      </c>
      <c r="R126" s="42"/>
      <c r="S126" s="42"/>
      <c r="T126" s="42"/>
      <c r="U126" s="42"/>
      <c r="V126" s="42"/>
      <c r="W126" s="243"/>
      <c r="X126" s="243"/>
      <c r="Y126" s="639">
        <f t="shared" si="2"/>
        <v>14000.000000000002</v>
      </c>
      <c r="Z126" s="118">
        <f t="shared" si="3"/>
        <v>214000</v>
      </c>
    </row>
    <row r="127" spans="1:26" s="100" customFormat="1" ht="15.5" x14ac:dyDescent="0.35">
      <c r="A127" s="76"/>
      <c r="B127" s="76"/>
      <c r="C127" s="76"/>
      <c r="D127" s="76"/>
      <c r="E127" s="76"/>
      <c r="F127" s="76" t="s">
        <v>7655</v>
      </c>
      <c r="G127" s="76"/>
      <c r="H127" s="118">
        <v>200000</v>
      </c>
      <c r="I127" s="76"/>
      <c r="J127" s="42" t="s">
        <v>1562</v>
      </c>
      <c r="K127" s="241"/>
      <c r="L127" s="42" t="s">
        <v>7656</v>
      </c>
      <c r="M127" s="381">
        <v>372718</v>
      </c>
      <c r="N127" s="242"/>
      <c r="O127" s="42"/>
      <c r="P127" s="42"/>
      <c r="Q127" s="242"/>
      <c r="R127" s="42"/>
      <c r="S127" s="42"/>
      <c r="T127" s="42"/>
      <c r="U127" s="42"/>
      <c r="V127" s="42"/>
      <c r="W127" s="243"/>
      <c r="X127" s="243"/>
      <c r="Y127" s="639">
        <f t="shared" si="2"/>
        <v>14000.000000000002</v>
      </c>
      <c r="Z127" s="118">
        <f t="shared" si="3"/>
        <v>214000</v>
      </c>
    </row>
    <row r="128" spans="1:26" s="100" customFormat="1" ht="15.5" x14ac:dyDescent="0.35">
      <c r="A128" s="76"/>
      <c r="B128" s="76"/>
      <c r="C128" s="76"/>
      <c r="D128" s="76"/>
      <c r="E128" s="76"/>
      <c r="F128" s="76" t="s">
        <v>7657</v>
      </c>
      <c r="G128" s="76"/>
      <c r="H128" s="118">
        <v>200000</v>
      </c>
      <c r="I128" s="76"/>
      <c r="J128" s="42" t="s">
        <v>1562</v>
      </c>
      <c r="K128" s="241"/>
      <c r="L128" s="42" t="s">
        <v>7658</v>
      </c>
      <c r="M128" s="381" t="s">
        <v>7659</v>
      </c>
      <c r="N128" s="242"/>
      <c r="O128" s="42"/>
      <c r="P128" s="42" t="s">
        <v>1071</v>
      </c>
      <c r="Q128" s="242" t="s">
        <v>1066</v>
      </c>
      <c r="R128" s="42"/>
      <c r="S128" s="42"/>
      <c r="T128" s="42"/>
      <c r="U128" s="42"/>
      <c r="V128" s="42"/>
      <c r="W128" s="243"/>
      <c r="X128" s="243"/>
      <c r="Y128" s="639">
        <f t="shared" si="2"/>
        <v>14000.000000000002</v>
      </c>
      <c r="Z128" s="118">
        <f t="shared" si="3"/>
        <v>214000</v>
      </c>
    </row>
    <row r="129" spans="1:26" s="100" customFormat="1" ht="15.5" x14ac:dyDescent="0.35">
      <c r="A129" s="76"/>
      <c r="B129" s="76"/>
      <c r="C129" s="76"/>
      <c r="D129" s="76"/>
      <c r="E129" s="76"/>
      <c r="F129" s="76" t="s">
        <v>7660</v>
      </c>
      <c r="G129" s="76"/>
      <c r="H129" s="118">
        <v>200000</v>
      </c>
      <c r="I129" s="76"/>
      <c r="J129" s="42" t="s">
        <v>1575</v>
      </c>
      <c r="K129" s="241"/>
      <c r="L129" s="42" t="s">
        <v>1575</v>
      </c>
      <c r="M129" s="42"/>
      <c r="N129" s="242"/>
      <c r="O129" s="42"/>
      <c r="P129" s="42" t="s">
        <v>1575</v>
      </c>
      <c r="Q129" s="242" t="s">
        <v>1575</v>
      </c>
      <c r="R129" s="42"/>
      <c r="S129" s="42"/>
      <c r="T129" s="42"/>
      <c r="U129" s="42"/>
      <c r="V129" s="42"/>
      <c r="W129" s="243"/>
      <c r="X129" s="243"/>
      <c r="Y129" s="639">
        <f t="shared" si="2"/>
        <v>14000.000000000002</v>
      </c>
      <c r="Z129" s="118">
        <f t="shared" si="3"/>
        <v>214000</v>
      </c>
    </row>
    <row r="130" spans="1:26" s="100" customFormat="1" ht="15.5" x14ac:dyDescent="0.35">
      <c r="A130" s="76"/>
      <c r="B130" s="76"/>
      <c r="C130" s="76"/>
      <c r="D130" s="76"/>
      <c r="E130" s="76"/>
      <c r="F130" s="76" t="s">
        <v>7661</v>
      </c>
      <c r="G130" s="76"/>
      <c r="H130" s="118">
        <v>200000</v>
      </c>
      <c r="I130" s="76"/>
      <c r="J130" s="42" t="s">
        <v>1147</v>
      </c>
      <c r="K130" s="241"/>
      <c r="L130" s="42" t="s">
        <v>7631</v>
      </c>
      <c r="M130" s="381">
        <v>139163</v>
      </c>
      <c r="N130" s="242"/>
      <c r="O130" s="42"/>
      <c r="P130" s="42" t="s">
        <v>3033</v>
      </c>
      <c r="Q130" s="242" t="s">
        <v>5525</v>
      </c>
      <c r="R130" s="42"/>
      <c r="S130" s="42"/>
      <c r="T130" s="42"/>
      <c r="U130" s="42"/>
      <c r="V130" s="42"/>
      <c r="W130" s="243"/>
      <c r="X130" s="243"/>
      <c r="Y130" s="639">
        <f t="shared" si="2"/>
        <v>14000.000000000002</v>
      </c>
      <c r="Z130" s="118">
        <f t="shared" si="3"/>
        <v>214000</v>
      </c>
    </row>
    <row r="131" spans="1:26" s="100" customFormat="1" ht="15.5" x14ac:dyDescent="0.35">
      <c r="A131" s="76"/>
      <c r="B131" s="76"/>
      <c r="C131" s="76"/>
      <c r="D131" s="76"/>
      <c r="E131" s="76"/>
      <c r="F131" s="76" t="s">
        <v>7662</v>
      </c>
      <c r="G131" s="76"/>
      <c r="H131" s="118">
        <v>200000</v>
      </c>
      <c r="I131" s="76"/>
      <c r="J131" s="42" t="s">
        <v>1147</v>
      </c>
      <c r="K131" s="241"/>
      <c r="L131" s="42" t="s">
        <v>7650</v>
      </c>
      <c r="M131" s="381">
        <v>139191</v>
      </c>
      <c r="N131" s="242"/>
      <c r="O131" s="42"/>
      <c r="P131" s="42" t="s">
        <v>3033</v>
      </c>
      <c r="Q131" s="242" t="s">
        <v>5525</v>
      </c>
      <c r="R131" s="42"/>
      <c r="S131" s="42"/>
      <c r="T131" s="42"/>
      <c r="U131" s="42"/>
      <c r="V131" s="42"/>
      <c r="W131" s="243"/>
      <c r="X131" s="243"/>
      <c r="Y131" s="639">
        <f t="shared" si="2"/>
        <v>14000.000000000002</v>
      </c>
      <c r="Z131" s="118">
        <f t="shared" si="3"/>
        <v>214000</v>
      </c>
    </row>
    <row r="132" spans="1:26" s="100" customFormat="1" ht="15.5" x14ac:dyDescent="0.35">
      <c r="A132" s="76"/>
      <c r="B132" s="76"/>
      <c r="C132" s="76"/>
      <c r="D132" s="76"/>
      <c r="E132" s="76"/>
      <c r="F132" s="76" t="s">
        <v>7663</v>
      </c>
      <c r="G132" s="76"/>
      <c r="H132" s="118">
        <v>200000</v>
      </c>
      <c r="I132" s="76"/>
      <c r="J132" s="42" t="s">
        <v>1147</v>
      </c>
      <c r="K132" s="241"/>
      <c r="L132" s="42" t="s">
        <v>7652</v>
      </c>
      <c r="M132" s="381">
        <v>257714</v>
      </c>
      <c r="N132" s="242"/>
      <c r="O132" s="42"/>
      <c r="P132" s="42"/>
      <c r="Q132" s="242"/>
      <c r="R132" s="42"/>
      <c r="S132" s="42"/>
      <c r="T132" s="42"/>
      <c r="U132" s="42"/>
      <c r="V132" s="42"/>
      <c r="W132" s="243"/>
      <c r="X132" s="243"/>
      <c r="Y132" s="639">
        <f t="shared" si="2"/>
        <v>14000.000000000002</v>
      </c>
      <c r="Z132" s="118">
        <f t="shared" si="3"/>
        <v>214000</v>
      </c>
    </row>
    <row r="133" spans="1:26" s="100" customFormat="1" ht="15.5" x14ac:dyDescent="0.35">
      <c r="A133" s="76"/>
      <c r="B133" s="76"/>
      <c r="C133" s="76"/>
      <c r="D133" s="76"/>
      <c r="E133" s="76"/>
      <c r="F133" s="76" t="s">
        <v>7664</v>
      </c>
      <c r="G133" s="76"/>
      <c r="H133" s="118">
        <v>200000</v>
      </c>
      <c r="I133" s="76"/>
      <c r="J133" s="42" t="s">
        <v>1575</v>
      </c>
      <c r="K133" s="241"/>
      <c r="L133" s="42" t="s">
        <v>1575</v>
      </c>
      <c r="M133" s="42"/>
      <c r="N133" s="242"/>
      <c r="O133" s="42"/>
      <c r="P133" s="42" t="s">
        <v>1575</v>
      </c>
      <c r="Q133" s="242" t="s">
        <v>1575</v>
      </c>
      <c r="R133" s="42"/>
      <c r="S133" s="42"/>
      <c r="T133" s="42"/>
      <c r="U133" s="42"/>
      <c r="V133" s="42"/>
      <c r="W133" s="243"/>
      <c r="X133" s="243"/>
      <c r="Y133" s="639">
        <f t="shared" si="2"/>
        <v>14000.000000000002</v>
      </c>
      <c r="Z133" s="118">
        <f t="shared" si="3"/>
        <v>214000</v>
      </c>
    </row>
    <row r="134" spans="1:26" s="100" customFormat="1" ht="15.5" x14ac:dyDescent="0.35">
      <c r="A134" s="76"/>
      <c r="B134" s="76"/>
      <c r="C134" s="76"/>
      <c r="D134" s="76"/>
      <c r="E134" s="76"/>
      <c r="F134" s="76" t="s">
        <v>7665</v>
      </c>
      <c r="G134" s="76"/>
      <c r="H134" s="118">
        <v>200000</v>
      </c>
      <c r="I134" s="76"/>
      <c r="J134" s="42" t="s">
        <v>1147</v>
      </c>
      <c r="K134" s="241"/>
      <c r="L134" s="42" t="s">
        <v>7631</v>
      </c>
      <c r="M134" s="381">
        <v>139179</v>
      </c>
      <c r="N134" s="242"/>
      <c r="O134" s="42"/>
      <c r="P134" s="42" t="s">
        <v>3033</v>
      </c>
      <c r="Q134" s="242" t="s">
        <v>5525</v>
      </c>
      <c r="R134" s="42"/>
      <c r="S134" s="42"/>
      <c r="T134" s="42"/>
      <c r="U134" s="42"/>
      <c r="V134" s="42"/>
      <c r="W134" s="243"/>
      <c r="X134" s="243"/>
      <c r="Y134" s="639">
        <f t="shared" ref="Y134:Y197" si="4">H134*Y$4</f>
        <v>14000.000000000002</v>
      </c>
      <c r="Z134" s="118">
        <f t="shared" ref="Z134:Z197" si="5">H134+Y134</f>
        <v>214000</v>
      </c>
    </row>
    <row r="135" spans="1:26" s="100" customFormat="1" ht="15.5" x14ac:dyDescent="0.35">
      <c r="A135" s="76"/>
      <c r="B135" s="76"/>
      <c r="C135" s="76"/>
      <c r="D135" s="76"/>
      <c r="E135" s="76"/>
      <c r="F135" s="76" t="s">
        <v>7666</v>
      </c>
      <c r="G135" s="76"/>
      <c r="H135" s="118">
        <v>200000</v>
      </c>
      <c r="I135" s="76"/>
      <c r="J135" s="42" t="s">
        <v>1147</v>
      </c>
      <c r="K135" s="241"/>
      <c r="L135" s="42" t="s">
        <v>7650</v>
      </c>
      <c r="M135" s="381">
        <v>139183</v>
      </c>
      <c r="N135" s="242"/>
      <c r="O135" s="42"/>
      <c r="P135" s="42" t="s">
        <v>3033</v>
      </c>
      <c r="Q135" s="242" t="s">
        <v>5525</v>
      </c>
      <c r="R135" s="42"/>
      <c r="S135" s="42"/>
      <c r="T135" s="42"/>
      <c r="U135" s="42"/>
      <c r="V135" s="42"/>
      <c r="W135" s="243"/>
      <c r="X135" s="243"/>
      <c r="Y135" s="639">
        <f t="shared" si="4"/>
        <v>14000.000000000002</v>
      </c>
      <c r="Z135" s="118">
        <f t="shared" si="5"/>
        <v>214000</v>
      </c>
    </row>
    <row r="136" spans="1:26" s="100" customFormat="1" ht="15.5" x14ac:dyDescent="0.35">
      <c r="A136" s="76"/>
      <c r="B136" s="76"/>
      <c r="C136" s="76"/>
      <c r="D136" s="76"/>
      <c r="E136" s="76"/>
      <c r="F136" s="76" t="s">
        <v>7667</v>
      </c>
      <c r="G136" s="76"/>
      <c r="H136" s="118">
        <v>200000</v>
      </c>
      <c r="I136" s="76"/>
      <c r="J136" s="42" t="s">
        <v>1147</v>
      </c>
      <c r="K136" s="241"/>
      <c r="L136" s="42" t="s">
        <v>7652</v>
      </c>
      <c r="M136" s="381">
        <v>257683</v>
      </c>
      <c r="N136" s="242"/>
      <c r="O136" s="42"/>
      <c r="P136" s="42"/>
      <c r="Q136" s="242"/>
      <c r="R136" s="42"/>
      <c r="S136" s="42"/>
      <c r="T136" s="42"/>
      <c r="U136" s="42"/>
      <c r="V136" s="42"/>
      <c r="W136" s="243"/>
      <c r="X136" s="243"/>
      <c r="Y136" s="639">
        <f t="shared" si="4"/>
        <v>14000.000000000002</v>
      </c>
      <c r="Z136" s="118">
        <f t="shared" si="5"/>
        <v>214000</v>
      </c>
    </row>
    <row r="137" spans="1:26" s="100" customFormat="1" ht="15.5" x14ac:dyDescent="0.35">
      <c r="A137" s="76"/>
      <c r="B137" s="76"/>
      <c r="C137" s="76"/>
      <c r="D137" s="76"/>
      <c r="E137" s="76"/>
      <c r="F137" s="76" t="s">
        <v>7668</v>
      </c>
      <c r="G137" s="76"/>
      <c r="H137" s="118">
        <v>200000</v>
      </c>
      <c r="I137" s="76"/>
      <c r="J137" s="42" t="s">
        <v>1575</v>
      </c>
      <c r="K137" s="241"/>
      <c r="L137" s="42" t="s">
        <v>1575</v>
      </c>
      <c r="M137" s="42"/>
      <c r="N137" s="242"/>
      <c r="O137" s="42"/>
      <c r="P137" s="42" t="s">
        <v>1575</v>
      </c>
      <c r="Q137" s="242" t="s">
        <v>1575</v>
      </c>
      <c r="R137" s="42"/>
      <c r="S137" s="42"/>
      <c r="T137" s="42"/>
      <c r="U137" s="42"/>
      <c r="V137" s="42"/>
      <c r="W137" s="243"/>
      <c r="X137" s="243"/>
      <c r="Y137" s="639">
        <f t="shared" si="4"/>
        <v>14000.000000000002</v>
      </c>
      <c r="Z137" s="118">
        <f t="shared" si="5"/>
        <v>214000</v>
      </c>
    </row>
    <row r="138" spans="1:26" s="100" customFormat="1" ht="15.5" x14ac:dyDescent="0.35">
      <c r="A138" s="76"/>
      <c r="B138" s="76"/>
      <c r="C138" s="76"/>
      <c r="D138" s="76"/>
      <c r="E138" s="76"/>
      <c r="F138" s="76" t="s">
        <v>7669</v>
      </c>
      <c r="G138" s="76"/>
      <c r="H138" s="118">
        <v>200000</v>
      </c>
      <c r="I138" s="76"/>
      <c r="J138" s="42" t="s">
        <v>1147</v>
      </c>
      <c r="K138" s="241"/>
      <c r="L138" s="42" t="s">
        <v>7631</v>
      </c>
      <c r="M138" s="381">
        <v>139173</v>
      </c>
      <c r="N138" s="242"/>
      <c r="O138" s="42"/>
      <c r="P138" s="42" t="s">
        <v>3033</v>
      </c>
      <c r="Q138" s="242" t="s">
        <v>5525</v>
      </c>
      <c r="R138" s="42"/>
      <c r="S138" s="42"/>
      <c r="T138" s="42"/>
      <c r="U138" s="42"/>
      <c r="V138" s="42"/>
      <c r="W138" s="243"/>
      <c r="X138" s="243"/>
      <c r="Y138" s="639">
        <f t="shared" si="4"/>
        <v>14000.000000000002</v>
      </c>
      <c r="Z138" s="118">
        <f t="shared" si="5"/>
        <v>214000</v>
      </c>
    </row>
    <row r="139" spans="1:26" s="100" customFormat="1" ht="15.5" x14ac:dyDescent="0.35">
      <c r="A139" s="76"/>
      <c r="B139" s="76"/>
      <c r="C139" s="76"/>
      <c r="D139" s="76"/>
      <c r="E139" s="76"/>
      <c r="F139" s="76" t="s">
        <v>7670</v>
      </c>
      <c r="G139" s="76"/>
      <c r="H139" s="118">
        <v>200000</v>
      </c>
      <c r="I139" s="76"/>
      <c r="J139" s="42" t="s">
        <v>1147</v>
      </c>
      <c r="K139" s="241"/>
      <c r="L139" s="42" t="s">
        <v>7650</v>
      </c>
      <c r="M139" s="381">
        <v>139186</v>
      </c>
      <c r="N139" s="242"/>
      <c r="O139" s="42"/>
      <c r="P139" s="42" t="s">
        <v>3033</v>
      </c>
      <c r="Q139" s="242" t="s">
        <v>5525</v>
      </c>
      <c r="R139" s="42"/>
      <c r="S139" s="42"/>
      <c r="T139" s="42"/>
      <c r="U139" s="42"/>
      <c r="V139" s="42"/>
      <c r="W139" s="243"/>
      <c r="X139" s="243"/>
      <c r="Y139" s="639">
        <f t="shared" si="4"/>
        <v>14000.000000000002</v>
      </c>
      <c r="Z139" s="118">
        <f t="shared" si="5"/>
        <v>214000</v>
      </c>
    </row>
    <row r="140" spans="1:26" s="100" customFormat="1" ht="15.5" x14ac:dyDescent="0.35">
      <c r="A140" s="76"/>
      <c r="B140" s="76"/>
      <c r="C140" s="76"/>
      <c r="D140" s="76"/>
      <c r="E140" s="76"/>
      <c r="F140" s="76" t="s">
        <v>7671</v>
      </c>
      <c r="G140" s="76"/>
      <c r="H140" s="118">
        <v>200000</v>
      </c>
      <c r="I140" s="76"/>
      <c r="J140" s="42" t="s">
        <v>1147</v>
      </c>
      <c r="K140" s="241"/>
      <c r="L140" s="42" t="s">
        <v>7652</v>
      </c>
      <c r="M140" s="381">
        <v>257675</v>
      </c>
      <c r="N140" s="242"/>
      <c r="O140" s="42"/>
      <c r="P140" s="42"/>
      <c r="Q140" s="242"/>
      <c r="R140" s="42"/>
      <c r="S140" s="42"/>
      <c r="T140" s="42"/>
      <c r="U140" s="42"/>
      <c r="V140" s="42"/>
      <c r="W140" s="243"/>
      <c r="X140" s="243"/>
      <c r="Y140" s="639">
        <f t="shared" si="4"/>
        <v>14000.000000000002</v>
      </c>
      <c r="Z140" s="118">
        <f t="shared" si="5"/>
        <v>214000</v>
      </c>
    </row>
    <row r="141" spans="1:26" s="100" customFormat="1" ht="15.5" x14ac:dyDescent="0.35">
      <c r="A141" s="76"/>
      <c r="B141" s="76"/>
      <c r="C141" s="76"/>
      <c r="D141" s="76"/>
      <c r="E141" s="76"/>
      <c r="F141" s="76" t="s">
        <v>7672</v>
      </c>
      <c r="G141" s="76"/>
      <c r="H141" s="118">
        <v>200000</v>
      </c>
      <c r="I141" s="76"/>
      <c r="J141" s="42" t="s">
        <v>1575</v>
      </c>
      <c r="K141" s="241"/>
      <c r="L141" s="42" t="s">
        <v>1575</v>
      </c>
      <c r="M141" s="42"/>
      <c r="N141" s="242"/>
      <c r="O141" s="42"/>
      <c r="P141" s="42" t="s">
        <v>1575</v>
      </c>
      <c r="Q141" s="242" t="s">
        <v>1575</v>
      </c>
      <c r="R141" s="42"/>
      <c r="S141" s="42"/>
      <c r="T141" s="42"/>
      <c r="U141" s="42"/>
      <c r="V141" s="42"/>
      <c r="W141" s="243"/>
      <c r="X141" s="243"/>
      <c r="Y141" s="639">
        <f t="shared" si="4"/>
        <v>14000.000000000002</v>
      </c>
      <c r="Z141" s="118">
        <f t="shared" si="5"/>
        <v>214000</v>
      </c>
    </row>
    <row r="142" spans="1:26" s="100" customFormat="1" ht="15.5" x14ac:dyDescent="0.35">
      <c r="A142" s="76"/>
      <c r="B142" s="76"/>
      <c r="C142" s="76"/>
      <c r="D142" s="76"/>
      <c r="E142" s="76"/>
      <c r="F142" s="76" t="s">
        <v>7673</v>
      </c>
      <c r="G142" s="76"/>
      <c r="H142" s="118">
        <v>200000</v>
      </c>
      <c r="I142" s="76"/>
      <c r="J142" s="42" t="s">
        <v>1147</v>
      </c>
      <c r="K142" s="241"/>
      <c r="L142" s="42" t="s">
        <v>7631</v>
      </c>
      <c r="M142" s="42">
        <v>139172</v>
      </c>
      <c r="N142" s="242"/>
      <c r="O142" s="42"/>
      <c r="P142" s="42" t="s">
        <v>3033</v>
      </c>
      <c r="Q142" s="242" t="s">
        <v>5525</v>
      </c>
      <c r="R142" s="42"/>
      <c r="S142" s="42"/>
      <c r="T142" s="42"/>
      <c r="U142" s="42"/>
      <c r="V142" s="42"/>
      <c r="W142" s="243"/>
      <c r="X142" s="243"/>
      <c r="Y142" s="639">
        <f t="shared" si="4"/>
        <v>14000.000000000002</v>
      </c>
      <c r="Z142" s="118">
        <f t="shared" si="5"/>
        <v>214000</v>
      </c>
    </row>
    <row r="143" spans="1:26" s="100" customFormat="1" ht="15.5" x14ac:dyDescent="0.35">
      <c r="A143" s="76"/>
      <c r="B143" s="76"/>
      <c r="C143" s="76"/>
      <c r="D143" s="76"/>
      <c r="E143" s="76"/>
      <c r="F143" s="76" t="s">
        <v>7674</v>
      </c>
      <c r="G143" s="76"/>
      <c r="H143" s="118">
        <v>200000</v>
      </c>
      <c r="I143" s="76"/>
      <c r="J143" s="42" t="s">
        <v>1147</v>
      </c>
      <c r="K143" s="241"/>
      <c r="L143" s="42" t="s">
        <v>7640</v>
      </c>
      <c r="M143" s="381">
        <v>474468</v>
      </c>
      <c r="N143" s="242"/>
      <c r="O143" s="42"/>
      <c r="P143" s="42" t="s">
        <v>1065</v>
      </c>
      <c r="Q143" s="242" t="s">
        <v>1922</v>
      </c>
      <c r="R143" s="42"/>
      <c r="S143" s="42"/>
      <c r="T143" s="42"/>
      <c r="U143" s="42"/>
      <c r="V143" s="42"/>
      <c r="W143" s="243"/>
      <c r="X143" s="243"/>
      <c r="Y143" s="639">
        <f t="shared" si="4"/>
        <v>14000.000000000002</v>
      </c>
      <c r="Z143" s="118">
        <f t="shared" si="5"/>
        <v>214000</v>
      </c>
    </row>
    <row r="144" spans="1:26" s="100" customFormat="1" ht="15.5" x14ac:dyDescent="0.35">
      <c r="A144" s="76"/>
      <c r="B144" s="76"/>
      <c r="C144" s="76"/>
      <c r="D144" s="76"/>
      <c r="E144" s="76"/>
      <c r="F144" s="76" t="s">
        <v>7675</v>
      </c>
      <c r="G144" s="76"/>
      <c r="H144" s="118">
        <v>200000</v>
      </c>
      <c r="I144" s="76"/>
      <c r="J144" s="42" t="s">
        <v>4110</v>
      </c>
      <c r="K144" s="241"/>
      <c r="L144" s="42" t="s">
        <v>4479</v>
      </c>
      <c r="M144" s="381" t="s">
        <v>7676</v>
      </c>
      <c r="N144" s="242"/>
      <c r="O144" s="42"/>
      <c r="P144" s="42" t="s">
        <v>1071</v>
      </c>
      <c r="Q144" s="242" t="s">
        <v>7643</v>
      </c>
      <c r="R144" s="42"/>
      <c r="S144" s="42"/>
      <c r="T144" s="42"/>
      <c r="U144" s="42"/>
      <c r="V144" s="42"/>
      <c r="W144" s="243"/>
      <c r="X144" s="243"/>
      <c r="Y144" s="639">
        <f t="shared" si="4"/>
        <v>14000.000000000002</v>
      </c>
      <c r="Z144" s="118">
        <f t="shared" si="5"/>
        <v>214000</v>
      </c>
    </row>
    <row r="145" spans="1:26" s="100" customFormat="1" ht="15.5" x14ac:dyDescent="0.35">
      <c r="A145" s="76"/>
      <c r="B145" s="76"/>
      <c r="C145" s="76"/>
      <c r="D145" s="76"/>
      <c r="E145" s="76"/>
      <c r="F145" s="76" t="s">
        <v>7677</v>
      </c>
      <c r="G145" s="76"/>
      <c r="H145" s="118">
        <v>200000</v>
      </c>
      <c r="I145" s="76"/>
      <c r="J145" s="42" t="s">
        <v>1147</v>
      </c>
      <c r="K145" s="241"/>
      <c r="L145" s="42" t="s">
        <v>7645</v>
      </c>
      <c r="M145" s="381">
        <v>474471</v>
      </c>
      <c r="N145" s="242"/>
      <c r="O145" s="42"/>
      <c r="P145" s="42" t="s">
        <v>1065</v>
      </c>
      <c r="Q145" s="242" t="s">
        <v>1922</v>
      </c>
      <c r="R145" s="42"/>
      <c r="S145" s="42"/>
      <c r="T145" s="42"/>
      <c r="U145" s="42"/>
      <c r="V145" s="42"/>
      <c r="W145" s="243"/>
      <c r="X145" s="243"/>
      <c r="Y145" s="639">
        <f t="shared" si="4"/>
        <v>14000.000000000002</v>
      </c>
      <c r="Z145" s="118">
        <f t="shared" si="5"/>
        <v>214000</v>
      </c>
    </row>
    <row r="146" spans="1:26" s="100" customFormat="1" ht="15.5" x14ac:dyDescent="0.35">
      <c r="A146" s="76"/>
      <c r="B146" s="76"/>
      <c r="C146" s="76"/>
      <c r="D146" s="76"/>
      <c r="E146" s="76"/>
      <c r="F146" s="76" t="s">
        <v>7678</v>
      </c>
      <c r="G146" s="76"/>
      <c r="H146" s="118">
        <v>200000</v>
      </c>
      <c r="I146" s="76"/>
      <c r="J146" s="42" t="s">
        <v>1147</v>
      </c>
      <c r="K146" s="241"/>
      <c r="L146" s="42" t="s">
        <v>7679</v>
      </c>
      <c r="M146" s="381">
        <v>493236</v>
      </c>
      <c r="N146" s="242"/>
      <c r="O146" s="42"/>
      <c r="P146" s="42"/>
      <c r="Q146" s="242" t="s">
        <v>1922</v>
      </c>
      <c r="R146" s="42"/>
      <c r="S146" s="42"/>
      <c r="T146" s="42"/>
      <c r="U146" s="42"/>
      <c r="V146" s="42"/>
      <c r="W146" s="243"/>
      <c r="X146" s="243"/>
      <c r="Y146" s="639">
        <f t="shared" si="4"/>
        <v>14000.000000000002</v>
      </c>
      <c r="Z146" s="118">
        <f t="shared" si="5"/>
        <v>214000</v>
      </c>
    </row>
    <row r="147" spans="1:26" s="100" customFormat="1" ht="15.5" x14ac:dyDescent="0.35">
      <c r="A147" s="76"/>
      <c r="B147" s="76"/>
      <c r="C147" s="76"/>
      <c r="D147" s="76"/>
      <c r="E147" s="76"/>
      <c r="F147" s="76" t="s">
        <v>7680</v>
      </c>
      <c r="G147" s="76"/>
      <c r="H147" s="118">
        <v>200000</v>
      </c>
      <c r="I147" s="76"/>
      <c r="J147" s="42" t="s">
        <v>1575</v>
      </c>
      <c r="K147" s="241"/>
      <c r="L147" s="42" t="s">
        <v>1575</v>
      </c>
      <c r="M147" s="42"/>
      <c r="N147" s="242"/>
      <c r="O147" s="42"/>
      <c r="P147" s="42" t="s">
        <v>1575</v>
      </c>
      <c r="Q147" s="242" t="s">
        <v>1575</v>
      </c>
      <c r="R147" s="42"/>
      <c r="S147" s="42"/>
      <c r="T147" s="42"/>
      <c r="U147" s="42"/>
      <c r="V147" s="42"/>
      <c r="W147" s="243"/>
      <c r="X147" s="243"/>
      <c r="Y147" s="639">
        <f t="shared" si="4"/>
        <v>14000.000000000002</v>
      </c>
      <c r="Z147" s="118">
        <f t="shared" si="5"/>
        <v>214000</v>
      </c>
    </row>
    <row r="148" spans="1:26" s="100" customFormat="1" ht="15.5" x14ac:dyDescent="0.35">
      <c r="A148" s="76"/>
      <c r="B148" s="76"/>
      <c r="C148" s="76"/>
      <c r="D148" s="76"/>
      <c r="E148" s="76"/>
      <c r="F148" s="76" t="s">
        <v>7681</v>
      </c>
      <c r="G148" s="76"/>
      <c r="H148" s="118">
        <v>200000</v>
      </c>
      <c r="I148" s="76"/>
      <c r="J148" s="42" t="s">
        <v>1147</v>
      </c>
      <c r="K148" s="241"/>
      <c r="L148" s="42" t="s">
        <v>7631</v>
      </c>
      <c r="M148" s="381">
        <v>139170</v>
      </c>
      <c r="N148" s="242"/>
      <c r="O148" s="42"/>
      <c r="P148" s="42" t="s">
        <v>3033</v>
      </c>
      <c r="Q148" s="242" t="s">
        <v>5525</v>
      </c>
      <c r="R148" s="42"/>
      <c r="S148" s="42"/>
      <c r="T148" s="42"/>
      <c r="U148" s="42"/>
      <c r="V148" s="42"/>
      <c r="W148" s="243"/>
      <c r="X148" s="243"/>
      <c r="Y148" s="639">
        <f t="shared" si="4"/>
        <v>14000.000000000002</v>
      </c>
      <c r="Z148" s="118">
        <f t="shared" si="5"/>
        <v>214000</v>
      </c>
    </row>
    <row r="149" spans="1:26" s="100" customFormat="1" ht="15.5" x14ac:dyDescent="0.35">
      <c r="A149" s="76"/>
      <c r="B149" s="76"/>
      <c r="C149" s="76"/>
      <c r="D149" s="76"/>
      <c r="E149" s="76"/>
      <c r="F149" s="76" t="s">
        <v>7682</v>
      </c>
      <c r="G149" s="76"/>
      <c r="H149" s="118">
        <v>200000</v>
      </c>
      <c r="I149" s="76"/>
      <c r="J149" s="42" t="s">
        <v>1147</v>
      </c>
      <c r="K149" s="241"/>
      <c r="L149" s="42" t="s">
        <v>7635</v>
      </c>
      <c r="M149" s="381" t="s">
        <v>7683</v>
      </c>
      <c r="N149" s="242"/>
      <c r="O149" s="42"/>
      <c r="P149" s="42" t="s">
        <v>1071</v>
      </c>
      <c r="Q149" s="242" t="s">
        <v>3043</v>
      </c>
      <c r="R149" s="42"/>
      <c r="S149" s="42"/>
      <c r="T149" s="42"/>
      <c r="U149" s="42"/>
      <c r="V149" s="42"/>
      <c r="W149" s="243"/>
      <c r="X149" s="243"/>
      <c r="Y149" s="639">
        <f t="shared" si="4"/>
        <v>14000.000000000002</v>
      </c>
      <c r="Z149" s="118">
        <f t="shared" si="5"/>
        <v>214000</v>
      </c>
    </row>
    <row r="150" spans="1:26" s="100" customFormat="1" ht="15.5" x14ac:dyDescent="0.35">
      <c r="A150" s="76"/>
      <c r="B150" s="76"/>
      <c r="C150" s="76"/>
      <c r="D150" s="76"/>
      <c r="E150" s="76"/>
      <c r="F150" s="76" t="s">
        <v>7684</v>
      </c>
      <c r="G150" s="76"/>
      <c r="H150" s="118">
        <v>200000</v>
      </c>
      <c r="I150" s="76"/>
      <c r="J150" s="42" t="s">
        <v>1575</v>
      </c>
      <c r="K150" s="241"/>
      <c r="L150" s="42" t="s">
        <v>1575</v>
      </c>
      <c r="M150" s="42"/>
      <c r="N150" s="242"/>
      <c r="O150" s="42"/>
      <c r="P150" s="42" t="s">
        <v>1575</v>
      </c>
      <c r="Q150" s="242" t="s">
        <v>1575</v>
      </c>
      <c r="R150" s="42"/>
      <c r="S150" s="42"/>
      <c r="T150" s="42"/>
      <c r="U150" s="42"/>
      <c r="V150" s="42"/>
      <c r="W150" s="243"/>
      <c r="X150" s="243"/>
      <c r="Y150" s="639">
        <f t="shared" si="4"/>
        <v>14000.000000000002</v>
      </c>
      <c r="Z150" s="118">
        <f t="shared" si="5"/>
        <v>214000</v>
      </c>
    </row>
    <row r="151" spans="1:26" s="100" customFormat="1" ht="15.5" x14ac:dyDescent="0.35">
      <c r="A151" s="76"/>
      <c r="B151" s="76"/>
      <c r="C151" s="76"/>
      <c r="D151" s="76"/>
      <c r="E151" s="76"/>
      <c r="F151" s="76" t="s">
        <v>7685</v>
      </c>
      <c r="G151" s="76"/>
      <c r="H151" s="118">
        <v>200000</v>
      </c>
      <c r="I151" s="76"/>
      <c r="J151" s="42" t="s">
        <v>1147</v>
      </c>
      <c r="K151" s="241"/>
      <c r="L151" s="42" t="s">
        <v>7631</v>
      </c>
      <c r="M151" s="381">
        <v>139157</v>
      </c>
      <c r="N151" s="242"/>
      <c r="O151" s="42"/>
      <c r="P151" s="42" t="s">
        <v>3033</v>
      </c>
      <c r="Q151" s="242" t="s">
        <v>5525</v>
      </c>
      <c r="R151" s="42"/>
      <c r="S151" s="42"/>
      <c r="T151" s="42"/>
      <c r="U151" s="42"/>
      <c r="V151" s="42"/>
      <c r="W151" s="243"/>
      <c r="X151" s="243"/>
      <c r="Y151" s="639">
        <f t="shared" si="4"/>
        <v>14000.000000000002</v>
      </c>
      <c r="Z151" s="118">
        <f t="shared" si="5"/>
        <v>214000</v>
      </c>
    </row>
    <row r="152" spans="1:26" s="100" customFormat="1" ht="15.5" x14ac:dyDescent="0.35">
      <c r="A152" s="76"/>
      <c r="B152" s="76"/>
      <c r="C152" s="76"/>
      <c r="D152" s="76"/>
      <c r="E152" s="76"/>
      <c r="F152" s="76" t="s">
        <v>7686</v>
      </c>
      <c r="G152" s="76"/>
      <c r="H152" s="118">
        <v>200000</v>
      </c>
      <c r="I152" s="76"/>
      <c r="J152" s="42" t="s">
        <v>1147</v>
      </c>
      <c r="K152" s="241"/>
      <c r="L152" s="42" t="s">
        <v>7650</v>
      </c>
      <c r="M152" s="381">
        <v>139180</v>
      </c>
      <c r="N152" s="242"/>
      <c r="O152" s="42"/>
      <c r="P152" s="42" t="s">
        <v>3033</v>
      </c>
      <c r="Q152" s="242" t="s">
        <v>5525</v>
      </c>
      <c r="R152" s="42"/>
      <c r="S152" s="42"/>
      <c r="T152" s="42"/>
      <c r="U152" s="42"/>
      <c r="V152" s="42"/>
      <c r="W152" s="243"/>
      <c r="X152" s="243"/>
      <c r="Y152" s="639">
        <f t="shared" si="4"/>
        <v>14000.000000000002</v>
      </c>
      <c r="Z152" s="118">
        <f t="shared" si="5"/>
        <v>214000</v>
      </c>
    </row>
    <row r="153" spans="1:26" s="100" customFormat="1" ht="15.5" x14ac:dyDescent="0.35">
      <c r="A153" s="76"/>
      <c r="B153" s="76"/>
      <c r="C153" s="76"/>
      <c r="D153" s="76"/>
      <c r="E153" s="76"/>
      <c r="F153" s="76" t="s">
        <v>7687</v>
      </c>
      <c r="G153" s="76"/>
      <c r="H153" s="118">
        <v>200000</v>
      </c>
      <c r="I153" s="76"/>
      <c r="J153" s="42" t="s">
        <v>1147</v>
      </c>
      <c r="K153" s="241"/>
      <c r="L153" s="42" t="s">
        <v>7652</v>
      </c>
      <c r="M153" s="381">
        <v>257682</v>
      </c>
      <c r="N153" s="242"/>
      <c r="O153" s="42"/>
      <c r="P153" s="42"/>
      <c r="Q153" s="242"/>
      <c r="R153" s="42"/>
      <c r="S153" s="42"/>
      <c r="T153" s="42"/>
      <c r="U153" s="42"/>
      <c r="V153" s="42"/>
      <c r="W153" s="243"/>
      <c r="X153" s="243"/>
      <c r="Y153" s="639">
        <f t="shared" si="4"/>
        <v>14000.000000000002</v>
      </c>
      <c r="Z153" s="118">
        <f t="shared" si="5"/>
        <v>214000</v>
      </c>
    </row>
    <row r="154" spans="1:26" s="100" customFormat="1" ht="15.5" x14ac:dyDescent="0.35">
      <c r="A154" s="76"/>
      <c r="B154" s="76"/>
      <c r="C154" s="76"/>
      <c r="D154" s="76"/>
      <c r="E154" s="76"/>
      <c r="F154" s="76" t="s">
        <v>7688</v>
      </c>
      <c r="G154" s="76"/>
      <c r="H154" s="118">
        <v>200000</v>
      </c>
      <c r="I154" s="76"/>
      <c r="J154" s="42" t="s">
        <v>1575</v>
      </c>
      <c r="K154" s="241"/>
      <c r="L154" s="42" t="s">
        <v>1575</v>
      </c>
      <c r="M154" s="42"/>
      <c r="N154" s="242"/>
      <c r="O154" s="42"/>
      <c r="P154" s="42" t="s">
        <v>1575</v>
      </c>
      <c r="Q154" s="242" t="s">
        <v>1575</v>
      </c>
      <c r="R154" s="42"/>
      <c r="S154" s="42"/>
      <c r="T154" s="42"/>
      <c r="U154" s="42"/>
      <c r="V154" s="42"/>
      <c r="W154" s="243"/>
      <c r="X154" s="243"/>
      <c r="Y154" s="639">
        <f t="shared" si="4"/>
        <v>14000.000000000002</v>
      </c>
      <c r="Z154" s="118">
        <f t="shared" si="5"/>
        <v>214000</v>
      </c>
    </row>
    <row r="155" spans="1:26" s="100" customFormat="1" ht="15.5" x14ac:dyDescent="0.35">
      <c r="A155" s="76"/>
      <c r="B155" s="76"/>
      <c r="C155" s="76"/>
      <c r="D155" s="76"/>
      <c r="E155" s="76"/>
      <c r="F155" s="76" t="s">
        <v>7689</v>
      </c>
      <c r="G155" s="76"/>
      <c r="H155" s="118">
        <v>200000</v>
      </c>
      <c r="I155" s="76"/>
      <c r="J155" s="42" t="s">
        <v>1147</v>
      </c>
      <c r="K155" s="241"/>
      <c r="L155" s="42" t="s">
        <v>7631</v>
      </c>
      <c r="M155" s="381">
        <v>139175</v>
      </c>
      <c r="N155" s="242"/>
      <c r="O155" s="42"/>
      <c r="P155" s="42" t="s">
        <v>3033</v>
      </c>
      <c r="Q155" s="242" t="s">
        <v>5525</v>
      </c>
      <c r="R155" s="42"/>
      <c r="S155" s="42"/>
      <c r="T155" s="42"/>
      <c r="U155" s="42"/>
      <c r="V155" s="42"/>
      <c r="W155" s="243"/>
      <c r="X155" s="243"/>
      <c r="Y155" s="639">
        <f t="shared" si="4"/>
        <v>14000.000000000002</v>
      </c>
      <c r="Z155" s="118">
        <f t="shared" si="5"/>
        <v>214000</v>
      </c>
    </row>
    <row r="156" spans="1:26" s="100" customFormat="1" ht="15.5" x14ac:dyDescent="0.35">
      <c r="A156" s="76"/>
      <c r="B156" s="76"/>
      <c r="C156" s="76"/>
      <c r="D156" s="76"/>
      <c r="E156" s="76"/>
      <c r="F156" s="76" t="s">
        <v>7690</v>
      </c>
      <c r="G156" s="76"/>
      <c r="H156" s="118">
        <v>200000</v>
      </c>
      <c r="I156" s="76"/>
      <c r="J156" s="42" t="s">
        <v>1147</v>
      </c>
      <c r="K156" s="241"/>
      <c r="L156" s="42" t="s">
        <v>7650</v>
      </c>
      <c r="M156" s="381">
        <v>139182</v>
      </c>
      <c r="N156" s="242"/>
      <c r="O156" s="42"/>
      <c r="P156" s="42" t="s">
        <v>3033</v>
      </c>
      <c r="Q156" s="242" t="s">
        <v>5525</v>
      </c>
      <c r="R156" s="42"/>
      <c r="S156" s="42"/>
      <c r="T156" s="42"/>
      <c r="U156" s="42"/>
      <c r="V156" s="42"/>
      <c r="W156" s="243"/>
      <c r="X156" s="243"/>
      <c r="Y156" s="639">
        <f t="shared" si="4"/>
        <v>14000.000000000002</v>
      </c>
      <c r="Z156" s="118">
        <f t="shared" si="5"/>
        <v>214000</v>
      </c>
    </row>
    <row r="157" spans="1:26" s="100" customFormat="1" ht="15.5" x14ac:dyDescent="0.35">
      <c r="A157" s="76"/>
      <c r="B157" s="76"/>
      <c r="C157" s="76"/>
      <c r="D157" s="76"/>
      <c r="E157" s="76"/>
      <c r="F157" s="76" t="s">
        <v>7691</v>
      </c>
      <c r="G157" s="76"/>
      <c r="H157" s="118">
        <v>200000</v>
      </c>
      <c r="I157" s="76"/>
      <c r="J157" s="42" t="s">
        <v>1147</v>
      </c>
      <c r="K157" s="241"/>
      <c r="L157" s="42" t="s">
        <v>7652</v>
      </c>
      <c r="M157" s="381">
        <v>257032</v>
      </c>
      <c r="N157" s="242"/>
      <c r="O157" s="42"/>
      <c r="P157" s="42"/>
      <c r="Q157" s="242"/>
      <c r="R157" s="42"/>
      <c r="S157" s="42"/>
      <c r="T157" s="42"/>
      <c r="U157" s="42"/>
      <c r="V157" s="42"/>
      <c r="W157" s="243"/>
      <c r="X157" s="243"/>
      <c r="Y157" s="639">
        <f t="shared" si="4"/>
        <v>14000.000000000002</v>
      </c>
      <c r="Z157" s="118">
        <f t="shared" si="5"/>
        <v>214000</v>
      </c>
    </row>
    <row r="158" spans="1:26" s="100" customFormat="1" ht="15.5" x14ac:dyDescent="0.35">
      <c r="A158" s="76"/>
      <c r="B158" s="76"/>
      <c r="C158" s="76"/>
      <c r="D158" s="76"/>
      <c r="E158" s="76"/>
      <c r="F158" s="76" t="s">
        <v>7692</v>
      </c>
      <c r="G158" s="76"/>
      <c r="H158" s="118">
        <v>200000</v>
      </c>
      <c r="I158" s="76"/>
      <c r="J158" s="42" t="s">
        <v>1575</v>
      </c>
      <c r="K158" s="241"/>
      <c r="L158" s="42" t="s">
        <v>1575</v>
      </c>
      <c r="M158" s="42"/>
      <c r="N158" s="242"/>
      <c r="O158" s="42"/>
      <c r="P158" s="42" t="s">
        <v>1575</v>
      </c>
      <c r="Q158" s="242" t="s">
        <v>1575</v>
      </c>
      <c r="R158" s="42"/>
      <c r="S158" s="42"/>
      <c r="T158" s="42"/>
      <c r="U158" s="42"/>
      <c r="V158" s="42"/>
      <c r="W158" s="243"/>
      <c r="X158" s="243"/>
      <c r="Y158" s="639">
        <f t="shared" si="4"/>
        <v>14000.000000000002</v>
      </c>
      <c r="Z158" s="118">
        <f t="shared" si="5"/>
        <v>214000</v>
      </c>
    </row>
    <row r="159" spans="1:26" s="100" customFormat="1" ht="15.5" x14ac:dyDescent="0.35">
      <c r="A159" s="76"/>
      <c r="B159" s="76"/>
      <c r="C159" s="76"/>
      <c r="D159" s="76"/>
      <c r="E159" s="76"/>
      <c r="F159" s="76" t="s">
        <v>7693</v>
      </c>
      <c r="G159" s="76"/>
      <c r="H159" s="118">
        <v>200000</v>
      </c>
      <c r="I159" s="76"/>
      <c r="J159" s="42" t="s">
        <v>1147</v>
      </c>
      <c r="K159" s="241"/>
      <c r="L159" s="42" t="s">
        <v>7631</v>
      </c>
      <c r="M159" s="381">
        <v>139169</v>
      </c>
      <c r="N159" s="242"/>
      <c r="O159" s="42"/>
      <c r="P159" s="42" t="s">
        <v>3033</v>
      </c>
      <c r="Q159" s="242" t="s">
        <v>5525</v>
      </c>
      <c r="R159" s="42"/>
      <c r="S159" s="42"/>
      <c r="T159" s="42"/>
      <c r="U159" s="42"/>
      <c r="V159" s="42"/>
      <c r="W159" s="243"/>
      <c r="X159" s="243"/>
      <c r="Y159" s="639">
        <f t="shared" si="4"/>
        <v>14000.000000000002</v>
      </c>
      <c r="Z159" s="118">
        <f t="shared" si="5"/>
        <v>214000</v>
      </c>
    </row>
    <row r="160" spans="1:26" s="100" customFormat="1" ht="15.5" x14ac:dyDescent="0.35">
      <c r="A160" s="76"/>
      <c r="B160" s="76"/>
      <c r="C160" s="76"/>
      <c r="D160" s="76"/>
      <c r="E160" s="76"/>
      <c r="F160" s="76" t="s">
        <v>7694</v>
      </c>
      <c r="G160" s="76"/>
      <c r="H160" s="118">
        <v>200000</v>
      </c>
      <c r="I160" s="76"/>
      <c r="J160" s="42" t="s">
        <v>1147</v>
      </c>
      <c r="K160" s="241"/>
      <c r="L160" s="42" t="s">
        <v>7650</v>
      </c>
      <c r="M160" s="381">
        <v>139181</v>
      </c>
      <c r="N160" s="242"/>
      <c r="O160" s="42"/>
      <c r="P160" s="42" t="s">
        <v>3033</v>
      </c>
      <c r="Q160" s="242" t="s">
        <v>5525</v>
      </c>
      <c r="R160" s="42"/>
      <c r="S160" s="42"/>
      <c r="T160" s="42"/>
      <c r="U160" s="42"/>
      <c r="V160" s="42"/>
      <c r="W160" s="243"/>
      <c r="X160" s="243"/>
      <c r="Y160" s="639">
        <f t="shared" si="4"/>
        <v>14000.000000000002</v>
      </c>
      <c r="Z160" s="118">
        <f t="shared" si="5"/>
        <v>214000</v>
      </c>
    </row>
    <row r="161" spans="1:26" s="100" customFormat="1" ht="15.5" x14ac:dyDescent="0.35">
      <c r="A161" s="76"/>
      <c r="B161" s="76"/>
      <c r="C161" s="76"/>
      <c r="D161" s="76"/>
      <c r="E161" s="76"/>
      <c r="F161" s="76" t="s">
        <v>7695</v>
      </c>
      <c r="G161" s="76"/>
      <c r="H161" s="118">
        <v>200000</v>
      </c>
      <c r="I161" s="76"/>
      <c r="J161" s="42" t="s">
        <v>1147</v>
      </c>
      <c r="K161" s="241"/>
      <c r="L161" s="42" t="s">
        <v>7652</v>
      </c>
      <c r="M161" s="381">
        <v>257091</v>
      </c>
      <c r="N161" s="242"/>
      <c r="O161" s="42"/>
      <c r="P161" s="42"/>
      <c r="Q161" s="242"/>
      <c r="R161" s="42"/>
      <c r="S161" s="42"/>
      <c r="T161" s="42"/>
      <c r="U161" s="42"/>
      <c r="V161" s="42"/>
      <c r="W161" s="243"/>
      <c r="X161" s="243"/>
      <c r="Y161" s="639">
        <f t="shared" si="4"/>
        <v>14000.000000000002</v>
      </c>
      <c r="Z161" s="118">
        <f t="shared" si="5"/>
        <v>214000</v>
      </c>
    </row>
    <row r="162" spans="1:26" s="100" customFormat="1" ht="15.5" x14ac:dyDescent="0.35">
      <c r="A162" s="76"/>
      <c r="B162" s="76"/>
      <c r="C162" s="76"/>
      <c r="D162" s="76"/>
      <c r="E162" s="76"/>
      <c r="F162" s="76" t="s">
        <v>7696</v>
      </c>
      <c r="G162" s="76"/>
      <c r="H162" s="118">
        <v>200000</v>
      </c>
      <c r="I162" s="76"/>
      <c r="J162" s="42" t="s">
        <v>1575</v>
      </c>
      <c r="K162" s="241"/>
      <c r="L162" s="42" t="s">
        <v>1575</v>
      </c>
      <c r="M162" s="42"/>
      <c r="N162" s="242"/>
      <c r="O162" s="42"/>
      <c r="P162" s="42" t="s">
        <v>1575</v>
      </c>
      <c r="Q162" s="242" t="s">
        <v>1575</v>
      </c>
      <c r="R162" s="42"/>
      <c r="S162" s="42"/>
      <c r="T162" s="42"/>
      <c r="U162" s="42"/>
      <c r="V162" s="42"/>
      <c r="W162" s="243"/>
      <c r="X162" s="243"/>
      <c r="Y162" s="639">
        <f t="shared" si="4"/>
        <v>14000.000000000002</v>
      </c>
      <c r="Z162" s="118">
        <f t="shared" si="5"/>
        <v>214000</v>
      </c>
    </row>
    <row r="163" spans="1:26" s="100" customFormat="1" ht="15.5" x14ac:dyDescent="0.35">
      <c r="A163" s="76"/>
      <c r="B163" s="76"/>
      <c r="C163" s="76"/>
      <c r="D163" s="76"/>
      <c r="E163" s="76"/>
      <c r="F163" s="76" t="s">
        <v>7697</v>
      </c>
      <c r="G163" s="76"/>
      <c r="H163" s="118">
        <v>200000</v>
      </c>
      <c r="I163" s="76"/>
      <c r="J163" s="42" t="s">
        <v>1147</v>
      </c>
      <c r="K163" s="241"/>
      <c r="L163" s="42" t="s">
        <v>7631</v>
      </c>
      <c r="M163" s="381">
        <v>139161</v>
      </c>
      <c r="N163" s="242"/>
      <c r="O163" s="42"/>
      <c r="P163" s="42" t="s">
        <v>3033</v>
      </c>
      <c r="Q163" s="242" t="s">
        <v>5525</v>
      </c>
      <c r="R163" s="42"/>
      <c r="S163" s="42"/>
      <c r="T163" s="42"/>
      <c r="U163" s="42"/>
      <c r="V163" s="42"/>
      <c r="W163" s="243"/>
      <c r="X163" s="243"/>
      <c r="Y163" s="639">
        <f t="shared" si="4"/>
        <v>14000.000000000002</v>
      </c>
      <c r="Z163" s="118">
        <f t="shared" si="5"/>
        <v>214000</v>
      </c>
    </row>
    <row r="164" spans="1:26" s="100" customFormat="1" ht="15.5" x14ac:dyDescent="0.35">
      <c r="A164" s="76"/>
      <c r="B164" s="76"/>
      <c r="C164" s="76"/>
      <c r="D164" s="76"/>
      <c r="E164" s="76"/>
      <c r="F164" s="76" t="s">
        <v>7698</v>
      </c>
      <c r="G164" s="76"/>
      <c r="H164" s="118">
        <v>200000</v>
      </c>
      <c r="I164" s="76"/>
      <c r="J164" s="42" t="s">
        <v>1147</v>
      </c>
      <c r="K164" s="241"/>
      <c r="L164" s="42" t="s">
        <v>7635</v>
      </c>
      <c r="M164" s="381" t="s">
        <v>7699</v>
      </c>
      <c r="N164" s="242"/>
      <c r="O164" s="42"/>
      <c r="P164" s="42" t="s">
        <v>1071</v>
      </c>
      <c r="Q164" s="242" t="s">
        <v>3043</v>
      </c>
      <c r="R164" s="42"/>
      <c r="S164" s="42"/>
      <c r="T164" s="42"/>
      <c r="U164" s="42"/>
      <c r="V164" s="42"/>
      <c r="W164" s="243"/>
      <c r="X164" s="243"/>
      <c r="Y164" s="639">
        <f t="shared" si="4"/>
        <v>14000.000000000002</v>
      </c>
      <c r="Z164" s="118">
        <f t="shared" si="5"/>
        <v>214000</v>
      </c>
    </row>
    <row r="165" spans="1:26" s="100" customFormat="1" ht="15.5" x14ac:dyDescent="0.35">
      <c r="A165" s="76"/>
      <c r="B165" s="76"/>
      <c r="C165" s="76"/>
      <c r="D165" s="76"/>
      <c r="E165" s="76"/>
      <c r="F165" s="76" t="s">
        <v>7700</v>
      </c>
      <c r="G165" s="76"/>
      <c r="H165" s="118">
        <v>200000</v>
      </c>
      <c r="I165" s="76"/>
      <c r="J165" s="42" t="s">
        <v>1575</v>
      </c>
      <c r="K165" s="241"/>
      <c r="L165" s="42" t="s">
        <v>1575</v>
      </c>
      <c r="M165" s="42"/>
      <c r="N165" s="242"/>
      <c r="O165" s="42"/>
      <c r="P165" s="42" t="s">
        <v>1575</v>
      </c>
      <c r="Q165" s="242" t="s">
        <v>1575</v>
      </c>
      <c r="R165" s="42"/>
      <c r="S165" s="42"/>
      <c r="T165" s="42"/>
      <c r="U165" s="42"/>
      <c r="V165" s="42"/>
      <c r="W165" s="243"/>
      <c r="X165" s="243"/>
      <c r="Y165" s="639">
        <f t="shared" si="4"/>
        <v>14000.000000000002</v>
      </c>
      <c r="Z165" s="118">
        <f t="shared" si="5"/>
        <v>214000</v>
      </c>
    </row>
    <row r="166" spans="1:26" s="100" customFormat="1" ht="15.5" x14ac:dyDescent="0.35">
      <c r="A166" s="76"/>
      <c r="B166" s="76"/>
      <c r="C166" s="76"/>
      <c r="D166" s="76"/>
      <c r="E166" s="76"/>
      <c r="F166" s="76" t="s">
        <v>7701</v>
      </c>
      <c r="G166" s="76"/>
      <c r="H166" s="118">
        <v>200000</v>
      </c>
      <c r="I166" s="76"/>
      <c r="J166" s="42" t="s">
        <v>1147</v>
      </c>
      <c r="K166" s="241"/>
      <c r="L166" s="42" t="s">
        <v>7631</v>
      </c>
      <c r="M166" s="42">
        <v>139158</v>
      </c>
      <c r="N166" s="242"/>
      <c r="O166" s="42"/>
      <c r="P166" s="42" t="s">
        <v>3033</v>
      </c>
      <c r="Q166" s="242" t="s">
        <v>5525</v>
      </c>
      <c r="R166" s="42"/>
      <c r="S166" s="42"/>
      <c r="T166" s="42"/>
      <c r="U166" s="42"/>
      <c r="V166" s="42"/>
      <c r="W166" s="243"/>
      <c r="X166" s="243"/>
      <c r="Y166" s="639">
        <f t="shared" si="4"/>
        <v>14000.000000000002</v>
      </c>
      <c r="Z166" s="118">
        <f t="shared" si="5"/>
        <v>214000</v>
      </c>
    </row>
    <row r="167" spans="1:26" s="100" customFormat="1" ht="15.5" x14ac:dyDescent="0.35">
      <c r="A167" s="76"/>
      <c r="B167" s="76"/>
      <c r="C167" s="76"/>
      <c r="D167" s="76"/>
      <c r="E167" s="76"/>
      <c r="F167" s="76" t="s">
        <v>7702</v>
      </c>
      <c r="G167" s="76"/>
      <c r="H167" s="118">
        <v>200000</v>
      </c>
      <c r="I167" s="76"/>
      <c r="J167" s="42" t="s">
        <v>1147</v>
      </c>
      <c r="K167" s="241"/>
      <c r="L167" s="42" t="s">
        <v>7640</v>
      </c>
      <c r="M167" s="381">
        <v>474467</v>
      </c>
      <c r="N167" s="242"/>
      <c r="O167" s="42"/>
      <c r="P167" s="42" t="s">
        <v>1065</v>
      </c>
      <c r="Q167" s="242" t="s">
        <v>1922</v>
      </c>
      <c r="R167" s="42"/>
      <c r="S167" s="42"/>
      <c r="T167" s="42"/>
      <c r="U167" s="42"/>
      <c r="V167" s="42"/>
      <c r="W167" s="243"/>
      <c r="X167" s="243"/>
      <c r="Y167" s="639">
        <f t="shared" si="4"/>
        <v>14000.000000000002</v>
      </c>
      <c r="Z167" s="118">
        <f t="shared" si="5"/>
        <v>214000</v>
      </c>
    </row>
    <row r="168" spans="1:26" s="100" customFormat="1" ht="15.5" x14ac:dyDescent="0.35">
      <c r="A168" s="76"/>
      <c r="B168" s="76"/>
      <c r="C168" s="76"/>
      <c r="D168" s="76"/>
      <c r="E168" s="76"/>
      <c r="F168" s="76" t="s">
        <v>7703</v>
      </c>
      <c r="G168" s="76"/>
      <c r="H168" s="118">
        <v>200000</v>
      </c>
      <c r="I168" s="76"/>
      <c r="J168" s="42" t="s">
        <v>4110</v>
      </c>
      <c r="K168" s="241"/>
      <c r="L168" s="42" t="s">
        <v>4479</v>
      </c>
      <c r="M168" s="381" t="s">
        <v>7704</v>
      </c>
      <c r="N168" s="242"/>
      <c r="O168" s="42"/>
      <c r="P168" s="42" t="s">
        <v>1071</v>
      </c>
      <c r="Q168" s="242" t="s">
        <v>7643</v>
      </c>
      <c r="R168" s="42"/>
      <c r="S168" s="42"/>
      <c r="T168" s="42"/>
      <c r="U168" s="42"/>
      <c r="V168" s="42"/>
      <c r="W168" s="243"/>
      <c r="X168" s="243"/>
      <c r="Y168" s="639">
        <f t="shared" si="4"/>
        <v>14000.000000000002</v>
      </c>
      <c r="Z168" s="118">
        <f t="shared" si="5"/>
        <v>214000</v>
      </c>
    </row>
    <row r="169" spans="1:26" s="100" customFormat="1" ht="15.5" x14ac:dyDescent="0.35">
      <c r="A169" s="76"/>
      <c r="B169" s="76"/>
      <c r="C169" s="76"/>
      <c r="D169" s="76"/>
      <c r="E169" s="76"/>
      <c r="F169" s="76" t="s">
        <v>7705</v>
      </c>
      <c r="G169" s="76"/>
      <c r="H169" s="118">
        <v>200000</v>
      </c>
      <c r="I169" s="76"/>
      <c r="J169" s="42" t="s">
        <v>1147</v>
      </c>
      <c r="K169" s="241"/>
      <c r="L169" s="42" t="s">
        <v>7645</v>
      </c>
      <c r="M169" s="381">
        <v>474473</v>
      </c>
      <c r="N169" s="242"/>
      <c r="O169" s="42"/>
      <c r="P169" s="42" t="s">
        <v>1065</v>
      </c>
      <c r="Q169" s="242" t="s">
        <v>1922</v>
      </c>
      <c r="R169" s="42"/>
      <c r="S169" s="42"/>
      <c r="T169" s="42"/>
      <c r="U169" s="42"/>
      <c r="V169" s="42"/>
      <c r="W169" s="243"/>
      <c r="X169" s="243"/>
      <c r="Y169" s="639">
        <f t="shared" si="4"/>
        <v>14000.000000000002</v>
      </c>
      <c r="Z169" s="118">
        <f t="shared" si="5"/>
        <v>214000</v>
      </c>
    </row>
    <row r="170" spans="1:26" s="100" customFormat="1" ht="15.5" x14ac:dyDescent="0.35">
      <c r="A170" s="76"/>
      <c r="B170" s="76"/>
      <c r="C170" s="76"/>
      <c r="D170" s="76"/>
      <c r="E170" s="76"/>
      <c r="F170" s="76" t="s">
        <v>7706</v>
      </c>
      <c r="G170" s="76"/>
      <c r="H170" s="118">
        <v>200000</v>
      </c>
      <c r="I170" s="76"/>
      <c r="J170" s="42" t="s">
        <v>1147</v>
      </c>
      <c r="K170" s="241"/>
      <c r="L170" s="42" t="s">
        <v>7679</v>
      </c>
      <c r="M170" s="381">
        <v>493235</v>
      </c>
      <c r="N170" s="242"/>
      <c r="O170" s="42"/>
      <c r="P170" s="42"/>
      <c r="Q170" s="242" t="s">
        <v>1922</v>
      </c>
      <c r="R170" s="42"/>
      <c r="S170" s="42"/>
      <c r="T170" s="42"/>
      <c r="U170" s="42"/>
      <c r="V170" s="42"/>
      <c r="W170" s="243"/>
      <c r="X170" s="243"/>
      <c r="Y170" s="639">
        <f t="shared" si="4"/>
        <v>14000.000000000002</v>
      </c>
      <c r="Z170" s="118">
        <f t="shared" si="5"/>
        <v>214000</v>
      </c>
    </row>
    <row r="171" spans="1:26" s="100" customFormat="1" ht="15.5" x14ac:dyDescent="0.35">
      <c r="A171" s="76"/>
      <c r="B171" s="76"/>
      <c r="C171" s="76"/>
      <c r="D171" s="76"/>
      <c r="E171" s="76"/>
      <c r="F171" s="76" t="s">
        <v>7707</v>
      </c>
      <c r="G171" s="76"/>
      <c r="H171" s="118">
        <v>200000</v>
      </c>
      <c r="I171" s="76"/>
      <c r="J171" s="42" t="s">
        <v>1575</v>
      </c>
      <c r="K171" s="241"/>
      <c r="L171" s="42" t="s">
        <v>1575</v>
      </c>
      <c r="M171" s="42"/>
      <c r="N171" s="242"/>
      <c r="O171" s="42"/>
      <c r="P171" s="42" t="s">
        <v>1575</v>
      </c>
      <c r="Q171" s="242" t="s">
        <v>1575</v>
      </c>
      <c r="R171" s="42"/>
      <c r="S171" s="42"/>
      <c r="T171" s="42"/>
      <c r="U171" s="42"/>
      <c r="V171" s="42"/>
      <c r="W171" s="243"/>
      <c r="X171" s="243"/>
      <c r="Y171" s="639">
        <f t="shared" si="4"/>
        <v>14000.000000000002</v>
      </c>
      <c r="Z171" s="118">
        <f t="shared" si="5"/>
        <v>214000</v>
      </c>
    </row>
    <row r="172" spans="1:26" s="100" customFormat="1" ht="15.5" x14ac:dyDescent="0.35">
      <c r="A172" s="76"/>
      <c r="B172" s="76"/>
      <c r="C172" s="76"/>
      <c r="D172" s="76"/>
      <c r="E172" s="76"/>
      <c r="F172" s="76" t="s">
        <v>7708</v>
      </c>
      <c r="G172" s="76"/>
      <c r="H172" s="118">
        <v>200000</v>
      </c>
      <c r="I172" s="76"/>
      <c r="J172" s="42" t="s">
        <v>1147</v>
      </c>
      <c r="K172" s="241"/>
      <c r="L172" s="42" t="s">
        <v>7631</v>
      </c>
      <c r="M172" s="381">
        <v>153852</v>
      </c>
      <c r="N172" s="242"/>
      <c r="O172" s="42"/>
      <c r="P172" s="42" t="s">
        <v>3033</v>
      </c>
      <c r="Q172" s="242" t="s">
        <v>5525</v>
      </c>
      <c r="R172" s="42"/>
      <c r="S172" s="42"/>
      <c r="T172" s="42"/>
      <c r="U172" s="42"/>
      <c r="V172" s="42"/>
      <c r="W172" s="243"/>
      <c r="X172" s="243"/>
      <c r="Y172" s="639">
        <f t="shared" si="4"/>
        <v>14000.000000000002</v>
      </c>
      <c r="Z172" s="118">
        <f t="shared" si="5"/>
        <v>214000</v>
      </c>
    </row>
    <row r="173" spans="1:26" s="100" customFormat="1" ht="15.5" x14ac:dyDescent="0.35">
      <c r="A173" s="76"/>
      <c r="B173" s="76"/>
      <c r="C173" s="76"/>
      <c r="D173" s="76"/>
      <c r="E173" s="76"/>
      <c r="F173" s="76" t="s">
        <v>7709</v>
      </c>
      <c r="G173" s="76"/>
      <c r="H173" s="118">
        <v>200000</v>
      </c>
      <c r="I173" s="76"/>
      <c r="J173" s="42" t="s">
        <v>1147</v>
      </c>
      <c r="K173" s="241"/>
      <c r="L173" s="42" t="s">
        <v>7650</v>
      </c>
      <c r="M173" s="381">
        <v>139189</v>
      </c>
      <c r="N173" s="242"/>
      <c r="O173" s="42"/>
      <c r="P173" s="42" t="s">
        <v>3033</v>
      </c>
      <c r="Q173" s="242" t="s">
        <v>5525</v>
      </c>
      <c r="R173" s="42"/>
      <c r="S173" s="42"/>
      <c r="T173" s="42"/>
      <c r="U173" s="42"/>
      <c r="V173" s="42"/>
      <c r="W173" s="243"/>
      <c r="X173" s="243"/>
      <c r="Y173" s="639">
        <f t="shared" si="4"/>
        <v>14000.000000000002</v>
      </c>
      <c r="Z173" s="118">
        <f t="shared" si="5"/>
        <v>214000</v>
      </c>
    </row>
    <row r="174" spans="1:26" s="100" customFormat="1" ht="15.5" x14ac:dyDescent="0.35">
      <c r="A174" s="76"/>
      <c r="B174" s="76"/>
      <c r="C174" s="76"/>
      <c r="D174" s="76"/>
      <c r="E174" s="76"/>
      <c r="F174" s="76" t="s">
        <v>7710</v>
      </c>
      <c r="G174" s="76"/>
      <c r="H174" s="118">
        <v>200000</v>
      </c>
      <c r="I174" s="76"/>
      <c r="J174" s="42" t="s">
        <v>1147</v>
      </c>
      <c r="K174" s="241"/>
      <c r="L174" s="42" t="s">
        <v>7652</v>
      </c>
      <c r="M174" s="381">
        <v>257058</v>
      </c>
      <c r="N174" s="242"/>
      <c r="O174" s="42"/>
      <c r="P174" s="42"/>
      <c r="Q174" s="242"/>
      <c r="R174" s="42"/>
      <c r="S174" s="42"/>
      <c r="T174" s="42"/>
      <c r="U174" s="42"/>
      <c r="V174" s="42"/>
      <c r="W174" s="243"/>
      <c r="X174" s="243"/>
      <c r="Y174" s="639">
        <f t="shared" si="4"/>
        <v>14000.000000000002</v>
      </c>
      <c r="Z174" s="118">
        <f t="shared" si="5"/>
        <v>214000</v>
      </c>
    </row>
    <row r="175" spans="1:26" s="100" customFormat="1" ht="15.5" x14ac:dyDescent="0.35">
      <c r="A175" s="76"/>
      <c r="B175" s="76"/>
      <c r="C175" s="76"/>
      <c r="D175" s="76"/>
      <c r="E175" s="76"/>
      <c r="F175" s="76" t="s">
        <v>7711</v>
      </c>
      <c r="G175" s="76"/>
      <c r="H175" s="118">
        <v>200000</v>
      </c>
      <c r="I175" s="76"/>
      <c r="J175" s="42" t="s">
        <v>1575</v>
      </c>
      <c r="K175" s="241"/>
      <c r="L175" s="42" t="s">
        <v>1575</v>
      </c>
      <c r="M175" s="42"/>
      <c r="N175" s="242"/>
      <c r="O175" s="42"/>
      <c r="P175" s="42" t="s">
        <v>1575</v>
      </c>
      <c r="Q175" s="242" t="s">
        <v>1575</v>
      </c>
      <c r="R175" s="42"/>
      <c r="S175" s="42"/>
      <c r="T175" s="42"/>
      <c r="U175" s="42"/>
      <c r="V175" s="42"/>
      <c r="W175" s="243"/>
      <c r="X175" s="243"/>
      <c r="Y175" s="639">
        <f t="shared" si="4"/>
        <v>14000.000000000002</v>
      </c>
      <c r="Z175" s="118">
        <f t="shared" si="5"/>
        <v>214000</v>
      </c>
    </row>
    <row r="176" spans="1:26" s="100" customFormat="1" ht="15.5" x14ac:dyDescent="0.35">
      <c r="A176" s="76"/>
      <c r="B176" s="76"/>
      <c r="C176" s="76"/>
      <c r="D176" s="76"/>
      <c r="E176" s="76"/>
      <c r="F176" s="76" t="s">
        <v>7712</v>
      </c>
      <c r="G176" s="76"/>
      <c r="H176" s="118">
        <v>200000</v>
      </c>
      <c r="I176" s="76"/>
      <c r="J176" s="42" t="s">
        <v>1147</v>
      </c>
      <c r="K176" s="241"/>
      <c r="L176" s="42" t="s">
        <v>7631</v>
      </c>
      <c r="M176" s="381">
        <v>139171</v>
      </c>
      <c r="N176" s="242"/>
      <c r="O176" s="42"/>
      <c r="P176" s="42" t="s">
        <v>3033</v>
      </c>
      <c r="Q176" s="242" t="s">
        <v>5525</v>
      </c>
      <c r="R176" s="42"/>
      <c r="S176" s="42"/>
      <c r="T176" s="42"/>
      <c r="U176" s="42"/>
      <c r="V176" s="42"/>
      <c r="W176" s="243"/>
      <c r="X176" s="243"/>
      <c r="Y176" s="639">
        <f t="shared" si="4"/>
        <v>14000.000000000002</v>
      </c>
      <c r="Z176" s="118">
        <f t="shared" si="5"/>
        <v>214000</v>
      </c>
    </row>
    <row r="177" spans="1:26" s="100" customFormat="1" ht="15.5" x14ac:dyDescent="0.35">
      <c r="A177" s="76"/>
      <c r="B177" s="76"/>
      <c r="C177" s="76"/>
      <c r="D177" s="76"/>
      <c r="E177" s="76"/>
      <c r="F177" s="76" t="s">
        <v>7713</v>
      </c>
      <c r="G177" s="76"/>
      <c r="H177" s="118">
        <v>200000</v>
      </c>
      <c r="I177" s="76"/>
      <c r="J177" s="42" t="s">
        <v>1562</v>
      </c>
      <c r="K177" s="241"/>
      <c r="L177" s="42" t="s">
        <v>7658</v>
      </c>
      <c r="M177" s="381" t="s">
        <v>7714</v>
      </c>
      <c r="N177" s="242"/>
      <c r="O177" s="42"/>
      <c r="P177" s="42" t="s">
        <v>1071</v>
      </c>
      <c r="Q177" s="242" t="s">
        <v>1066</v>
      </c>
      <c r="R177" s="42"/>
      <c r="S177" s="42"/>
      <c r="T177" s="42"/>
      <c r="U177" s="42"/>
      <c r="V177" s="42"/>
      <c r="W177" s="243"/>
      <c r="X177" s="243"/>
      <c r="Y177" s="639">
        <f t="shared" si="4"/>
        <v>14000.000000000002</v>
      </c>
      <c r="Z177" s="118">
        <f t="shared" si="5"/>
        <v>214000</v>
      </c>
    </row>
    <row r="178" spans="1:26" s="100" customFormat="1" ht="15.5" x14ac:dyDescent="0.35">
      <c r="A178" s="76"/>
      <c r="B178" s="76"/>
      <c r="C178" s="76"/>
      <c r="D178" s="76"/>
      <c r="E178" s="76"/>
      <c r="F178" s="76" t="s">
        <v>7715</v>
      </c>
      <c r="G178" s="76"/>
      <c r="H178" s="118">
        <v>200000</v>
      </c>
      <c r="I178" s="76"/>
      <c r="J178" s="42" t="s">
        <v>1575</v>
      </c>
      <c r="K178" s="241"/>
      <c r="L178" s="42" t="s">
        <v>1575</v>
      </c>
      <c r="M178" s="42"/>
      <c r="N178" s="242"/>
      <c r="O178" s="42"/>
      <c r="P178" s="42" t="s">
        <v>1575</v>
      </c>
      <c r="Q178" s="242" t="s">
        <v>1575</v>
      </c>
      <c r="R178" s="42"/>
      <c r="S178" s="42"/>
      <c r="T178" s="42"/>
      <c r="U178" s="42"/>
      <c r="V178" s="42"/>
      <c r="W178" s="243"/>
      <c r="X178" s="243"/>
      <c r="Y178" s="639">
        <f t="shared" si="4"/>
        <v>14000.000000000002</v>
      </c>
      <c r="Z178" s="118">
        <f t="shared" si="5"/>
        <v>214000</v>
      </c>
    </row>
    <row r="179" spans="1:26" s="100" customFormat="1" ht="15.5" x14ac:dyDescent="0.35">
      <c r="A179" s="76"/>
      <c r="B179" s="76"/>
      <c r="C179" s="76"/>
      <c r="D179" s="76"/>
      <c r="E179" s="76"/>
      <c r="F179" s="76" t="s">
        <v>7716</v>
      </c>
      <c r="G179" s="76"/>
      <c r="H179" s="118">
        <v>200000</v>
      </c>
      <c r="I179" s="76"/>
      <c r="J179" s="42" t="s">
        <v>1147</v>
      </c>
      <c r="K179" s="241"/>
      <c r="L179" s="42" t="s">
        <v>7631</v>
      </c>
      <c r="M179" s="381">
        <v>139167</v>
      </c>
      <c r="N179" s="242"/>
      <c r="O179" s="42"/>
      <c r="P179" s="42" t="s">
        <v>3033</v>
      </c>
      <c r="Q179" s="242" t="s">
        <v>5525</v>
      </c>
      <c r="R179" s="42"/>
      <c r="S179" s="42"/>
      <c r="T179" s="42"/>
      <c r="U179" s="42"/>
      <c r="V179" s="42"/>
      <c r="W179" s="243"/>
      <c r="X179" s="243"/>
      <c r="Y179" s="639">
        <f t="shared" si="4"/>
        <v>14000.000000000002</v>
      </c>
      <c r="Z179" s="118">
        <f t="shared" si="5"/>
        <v>214000</v>
      </c>
    </row>
    <row r="180" spans="1:26" s="100" customFormat="1" ht="15.5" x14ac:dyDescent="0.35">
      <c r="A180" s="76"/>
      <c r="B180" s="76"/>
      <c r="C180" s="76"/>
      <c r="D180" s="76"/>
      <c r="E180" s="76"/>
      <c r="F180" s="76" t="s">
        <v>7717</v>
      </c>
      <c r="G180" s="76"/>
      <c r="H180" s="118">
        <v>200000</v>
      </c>
      <c r="I180" s="76"/>
      <c r="J180" s="42" t="s">
        <v>1147</v>
      </c>
      <c r="K180" s="241"/>
      <c r="L180" s="42" t="s">
        <v>7650</v>
      </c>
      <c r="M180" s="381">
        <v>139184</v>
      </c>
      <c r="N180" s="242"/>
      <c r="O180" s="42"/>
      <c r="P180" s="42" t="s">
        <v>3033</v>
      </c>
      <c r="Q180" s="242" t="s">
        <v>5525</v>
      </c>
      <c r="R180" s="42"/>
      <c r="S180" s="42"/>
      <c r="T180" s="42"/>
      <c r="U180" s="42"/>
      <c r="V180" s="42"/>
      <c r="W180" s="243"/>
      <c r="X180" s="243"/>
      <c r="Y180" s="639">
        <f t="shared" si="4"/>
        <v>14000.000000000002</v>
      </c>
      <c r="Z180" s="118">
        <f t="shared" si="5"/>
        <v>214000</v>
      </c>
    </row>
    <row r="181" spans="1:26" s="100" customFormat="1" ht="15.5" x14ac:dyDescent="0.35">
      <c r="A181" s="76"/>
      <c r="B181" s="76"/>
      <c r="C181" s="76"/>
      <c r="D181" s="76"/>
      <c r="E181" s="76"/>
      <c r="F181" s="76" t="s">
        <v>7718</v>
      </c>
      <c r="G181" s="76"/>
      <c r="H181" s="118">
        <v>200000</v>
      </c>
      <c r="I181" s="76"/>
      <c r="J181" s="42" t="s">
        <v>1147</v>
      </c>
      <c r="K181" s="241"/>
      <c r="L181" s="42" t="s">
        <v>7652</v>
      </c>
      <c r="M181" s="381">
        <v>257720</v>
      </c>
      <c r="N181" s="242"/>
      <c r="O181" s="42"/>
      <c r="P181" s="42"/>
      <c r="Q181" s="242"/>
      <c r="R181" s="42"/>
      <c r="S181" s="42"/>
      <c r="T181" s="42"/>
      <c r="U181" s="42"/>
      <c r="V181" s="42"/>
      <c r="W181" s="243"/>
      <c r="X181" s="243"/>
      <c r="Y181" s="639">
        <f t="shared" si="4"/>
        <v>14000.000000000002</v>
      </c>
      <c r="Z181" s="118">
        <f t="shared" si="5"/>
        <v>214000</v>
      </c>
    </row>
    <row r="182" spans="1:26" s="100" customFormat="1" ht="15.5" x14ac:dyDescent="0.35">
      <c r="A182" s="76"/>
      <c r="B182" s="76"/>
      <c r="C182" s="76"/>
      <c r="D182" s="76"/>
      <c r="E182" s="76"/>
      <c r="F182" s="76" t="s">
        <v>7719</v>
      </c>
      <c r="G182" s="76"/>
      <c r="H182" s="118">
        <v>200000</v>
      </c>
      <c r="I182" s="76"/>
      <c r="J182" s="42" t="s">
        <v>1575</v>
      </c>
      <c r="K182" s="241"/>
      <c r="L182" s="42" t="s">
        <v>1575</v>
      </c>
      <c r="M182" s="42"/>
      <c r="N182" s="242"/>
      <c r="O182" s="42"/>
      <c r="P182" s="42" t="s">
        <v>1575</v>
      </c>
      <c r="Q182" s="242" t="s">
        <v>1575</v>
      </c>
      <c r="R182" s="42"/>
      <c r="S182" s="42"/>
      <c r="T182" s="42"/>
      <c r="U182" s="42"/>
      <c r="V182" s="42"/>
      <c r="W182" s="243"/>
      <c r="X182" s="243"/>
      <c r="Y182" s="639">
        <f t="shared" si="4"/>
        <v>14000.000000000002</v>
      </c>
      <c r="Z182" s="118">
        <f t="shared" si="5"/>
        <v>214000</v>
      </c>
    </row>
    <row r="183" spans="1:26" s="100" customFormat="1" ht="15.5" x14ac:dyDescent="0.35">
      <c r="A183" s="76"/>
      <c r="B183" s="76"/>
      <c r="C183" s="76"/>
      <c r="D183" s="76"/>
      <c r="E183" s="76"/>
      <c r="F183" s="76" t="s">
        <v>7720</v>
      </c>
      <c r="G183" s="76"/>
      <c r="H183" s="118">
        <v>200000</v>
      </c>
      <c r="I183" s="76"/>
      <c r="J183" s="42" t="s">
        <v>1147</v>
      </c>
      <c r="K183" s="241"/>
      <c r="L183" s="42" t="s">
        <v>7631</v>
      </c>
      <c r="M183" s="381">
        <v>126879</v>
      </c>
      <c r="N183" s="242"/>
      <c r="O183" s="42"/>
      <c r="P183" s="42" t="s">
        <v>3033</v>
      </c>
      <c r="Q183" s="242" t="s">
        <v>5525</v>
      </c>
      <c r="R183" s="42"/>
      <c r="S183" s="42"/>
      <c r="T183" s="42"/>
      <c r="U183" s="42"/>
      <c r="V183" s="42"/>
      <c r="W183" s="243"/>
      <c r="X183" s="243"/>
      <c r="Y183" s="639">
        <f t="shared" si="4"/>
        <v>14000.000000000002</v>
      </c>
      <c r="Z183" s="118">
        <f t="shared" si="5"/>
        <v>214000</v>
      </c>
    </row>
    <row r="184" spans="1:26" s="100" customFormat="1" ht="15.5" x14ac:dyDescent="0.35">
      <c r="A184" s="76"/>
      <c r="B184" s="76"/>
      <c r="C184" s="76"/>
      <c r="D184" s="76"/>
      <c r="E184" s="76"/>
      <c r="F184" s="76" t="s">
        <v>7721</v>
      </c>
      <c r="G184" s="76"/>
      <c r="H184" s="118">
        <v>200000</v>
      </c>
      <c r="I184" s="76"/>
      <c r="J184" s="42" t="s">
        <v>1147</v>
      </c>
      <c r="K184" s="241"/>
      <c r="L184" s="42" t="s">
        <v>7650</v>
      </c>
      <c r="M184" s="381">
        <v>139188</v>
      </c>
      <c r="N184" s="242"/>
      <c r="O184" s="42"/>
      <c r="P184" s="42" t="s">
        <v>3033</v>
      </c>
      <c r="Q184" s="242" t="s">
        <v>5525</v>
      </c>
      <c r="R184" s="42"/>
      <c r="S184" s="42"/>
      <c r="T184" s="42"/>
      <c r="U184" s="42"/>
      <c r="V184" s="42"/>
      <c r="W184" s="243"/>
      <c r="X184" s="243"/>
      <c r="Y184" s="639">
        <f t="shared" si="4"/>
        <v>14000.000000000002</v>
      </c>
      <c r="Z184" s="118">
        <f t="shared" si="5"/>
        <v>214000</v>
      </c>
    </row>
    <row r="185" spans="1:26" s="100" customFormat="1" ht="15.5" x14ac:dyDescent="0.35">
      <c r="A185" s="76"/>
      <c r="B185" s="76"/>
      <c r="C185" s="76"/>
      <c r="D185" s="76"/>
      <c r="E185" s="76"/>
      <c r="F185" s="76" t="s">
        <v>7722</v>
      </c>
      <c r="G185" s="76"/>
      <c r="H185" s="118">
        <v>200000</v>
      </c>
      <c r="I185" s="76"/>
      <c r="J185" s="42" t="s">
        <v>1147</v>
      </c>
      <c r="K185" s="241"/>
      <c r="L185" s="42" t="s">
        <v>7652</v>
      </c>
      <c r="M185" s="381">
        <v>257680</v>
      </c>
      <c r="N185" s="242"/>
      <c r="O185" s="42"/>
      <c r="P185" s="42"/>
      <c r="Q185" s="242"/>
      <c r="R185" s="42"/>
      <c r="S185" s="42"/>
      <c r="T185" s="42"/>
      <c r="U185" s="42"/>
      <c r="V185" s="42"/>
      <c r="W185" s="243"/>
      <c r="X185" s="243"/>
      <c r="Y185" s="639">
        <f t="shared" si="4"/>
        <v>14000.000000000002</v>
      </c>
      <c r="Z185" s="118">
        <f t="shared" si="5"/>
        <v>214000</v>
      </c>
    </row>
    <row r="186" spans="1:26" s="100" customFormat="1" ht="15.5" x14ac:dyDescent="0.35">
      <c r="A186" s="76"/>
      <c r="B186" s="76"/>
      <c r="C186" s="76"/>
      <c r="D186" s="76"/>
      <c r="E186" s="76"/>
      <c r="F186" s="76" t="s">
        <v>7723</v>
      </c>
      <c r="G186" s="76"/>
      <c r="H186" s="118">
        <v>200000</v>
      </c>
      <c r="I186" s="76"/>
      <c r="J186" s="42" t="s">
        <v>1575</v>
      </c>
      <c r="K186" s="241"/>
      <c r="L186" s="42" t="s">
        <v>1575</v>
      </c>
      <c r="M186" s="42"/>
      <c r="N186" s="242"/>
      <c r="O186" s="42"/>
      <c r="P186" s="42" t="s">
        <v>1575</v>
      </c>
      <c r="Q186" s="242" t="s">
        <v>1575</v>
      </c>
      <c r="R186" s="42"/>
      <c r="S186" s="42"/>
      <c r="T186" s="42"/>
      <c r="U186" s="42"/>
      <c r="V186" s="42"/>
      <c r="W186" s="243"/>
      <c r="X186" s="243"/>
      <c r="Y186" s="639">
        <f t="shared" si="4"/>
        <v>14000.000000000002</v>
      </c>
      <c r="Z186" s="118">
        <f t="shared" si="5"/>
        <v>214000</v>
      </c>
    </row>
    <row r="187" spans="1:26" s="100" customFormat="1" ht="15.5" x14ac:dyDescent="0.35">
      <c r="A187" s="76"/>
      <c r="B187" s="76"/>
      <c r="C187" s="76"/>
      <c r="D187" s="76"/>
      <c r="E187" s="76"/>
      <c r="F187" s="76" t="s">
        <v>7724</v>
      </c>
      <c r="G187" s="76"/>
      <c r="H187" s="118">
        <v>200000</v>
      </c>
      <c r="I187" s="76"/>
      <c r="J187" s="42" t="s">
        <v>1147</v>
      </c>
      <c r="K187" s="241"/>
      <c r="L187" s="42" t="s">
        <v>7631</v>
      </c>
      <c r="M187" s="381">
        <v>139168</v>
      </c>
      <c r="N187" s="242"/>
      <c r="O187" s="42"/>
      <c r="P187" s="42" t="s">
        <v>3033</v>
      </c>
      <c r="Q187" s="242" t="s">
        <v>5525</v>
      </c>
      <c r="R187" s="42"/>
      <c r="S187" s="42"/>
      <c r="T187" s="42"/>
      <c r="U187" s="42"/>
      <c r="V187" s="42"/>
      <c r="W187" s="243"/>
      <c r="X187" s="243"/>
      <c r="Y187" s="639">
        <f t="shared" si="4"/>
        <v>14000.000000000002</v>
      </c>
      <c r="Z187" s="118">
        <f t="shared" si="5"/>
        <v>214000</v>
      </c>
    </row>
    <row r="188" spans="1:26" s="100" customFormat="1" ht="15.5" x14ac:dyDescent="0.35">
      <c r="A188" s="76"/>
      <c r="B188" s="76"/>
      <c r="C188" s="76"/>
      <c r="D188" s="76"/>
      <c r="E188" s="76"/>
      <c r="F188" s="76" t="s">
        <v>7725</v>
      </c>
      <c r="G188" s="76"/>
      <c r="H188" s="118">
        <v>200000</v>
      </c>
      <c r="I188" s="76"/>
      <c r="J188" s="42" t="s">
        <v>1147</v>
      </c>
      <c r="K188" s="241"/>
      <c r="L188" s="42" t="s">
        <v>7650</v>
      </c>
      <c r="M188" s="381">
        <v>139192</v>
      </c>
      <c r="N188" s="242"/>
      <c r="O188" s="42"/>
      <c r="P188" s="42" t="s">
        <v>3033</v>
      </c>
      <c r="Q188" s="242" t="s">
        <v>5525</v>
      </c>
      <c r="R188" s="42"/>
      <c r="S188" s="42"/>
      <c r="T188" s="42"/>
      <c r="U188" s="42"/>
      <c r="V188" s="42"/>
      <c r="W188" s="243"/>
      <c r="X188" s="243"/>
      <c r="Y188" s="639">
        <f t="shared" si="4"/>
        <v>14000.000000000002</v>
      </c>
      <c r="Z188" s="118">
        <f t="shared" si="5"/>
        <v>214000</v>
      </c>
    </row>
    <row r="189" spans="1:26" s="100" customFormat="1" ht="15.5" x14ac:dyDescent="0.35">
      <c r="A189" s="76"/>
      <c r="B189" s="76"/>
      <c r="C189" s="76"/>
      <c r="D189" s="76"/>
      <c r="E189" s="76"/>
      <c r="F189" s="76" t="s">
        <v>7726</v>
      </c>
      <c r="G189" s="76"/>
      <c r="H189" s="118">
        <v>200000</v>
      </c>
      <c r="I189" s="76"/>
      <c r="J189" s="42" t="s">
        <v>1147</v>
      </c>
      <c r="K189" s="241"/>
      <c r="L189" s="42" t="s">
        <v>7652</v>
      </c>
      <c r="M189" s="381">
        <v>257717</v>
      </c>
      <c r="N189" s="242"/>
      <c r="O189" s="42"/>
      <c r="P189" s="42"/>
      <c r="Q189" s="242"/>
      <c r="R189" s="42"/>
      <c r="S189" s="42"/>
      <c r="T189" s="42"/>
      <c r="U189" s="42"/>
      <c r="V189" s="42"/>
      <c r="W189" s="243"/>
      <c r="X189" s="243"/>
      <c r="Y189" s="639">
        <f t="shared" si="4"/>
        <v>14000.000000000002</v>
      </c>
      <c r="Z189" s="118">
        <f t="shared" si="5"/>
        <v>214000</v>
      </c>
    </row>
    <row r="190" spans="1:26" s="100" customFormat="1" ht="15.5" x14ac:dyDescent="0.35">
      <c r="A190" s="76"/>
      <c r="B190" s="76"/>
      <c r="C190" s="76"/>
      <c r="D190" s="76"/>
      <c r="E190" s="76"/>
      <c r="F190" s="76" t="s">
        <v>7727</v>
      </c>
      <c r="G190" s="76"/>
      <c r="H190" s="118">
        <v>200000</v>
      </c>
      <c r="I190" s="76"/>
      <c r="J190" s="42" t="s">
        <v>1575</v>
      </c>
      <c r="K190" s="241"/>
      <c r="L190" s="42" t="s">
        <v>1575</v>
      </c>
      <c r="M190" s="42"/>
      <c r="N190" s="242"/>
      <c r="O190" s="42"/>
      <c r="P190" s="42" t="s">
        <v>1575</v>
      </c>
      <c r="Q190" s="242" t="s">
        <v>1575</v>
      </c>
      <c r="R190" s="42"/>
      <c r="S190" s="42"/>
      <c r="T190" s="42"/>
      <c r="U190" s="42"/>
      <c r="V190" s="42"/>
      <c r="W190" s="243"/>
      <c r="X190" s="243"/>
      <c r="Y190" s="639">
        <f t="shared" si="4"/>
        <v>14000.000000000002</v>
      </c>
      <c r="Z190" s="118">
        <f t="shared" si="5"/>
        <v>214000</v>
      </c>
    </row>
    <row r="191" spans="1:26" s="100" customFormat="1" ht="15.5" x14ac:dyDescent="0.35">
      <c r="A191" s="76"/>
      <c r="B191" s="76"/>
      <c r="C191" s="76"/>
      <c r="D191" s="76"/>
      <c r="E191" s="76"/>
      <c r="F191" s="76" t="s">
        <v>7728</v>
      </c>
      <c r="G191" s="76"/>
      <c r="H191" s="118">
        <v>200000</v>
      </c>
      <c r="I191" s="76"/>
      <c r="J191" s="42" t="s">
        <v>1147</v>
      </c>
      <c r="K191" s="241"/>
      <c r="L191" s="42" t="s">
        <v>7631</v>
      </c>
      <c r="M191" s="42">
        <v>139162</v>
      </c>
      <c r="N191" s="242"/>
      <c r="O191" s="42"/>
      <c r="P191" s="42" t="s">
        <v>3033</v>
      </c>
      <c r="Q191" s="242" t="s">
        <v>5525</v>
      </c>
      <c r="R191" s="42"/>
      <c r="S191" s="42"/>
      <c r="T191" s="42"/>
      <c r="U191" s="42"/>
      <c r="V191" s="42"/>
      <c r="W191" s="243"/>
      <c r="X191" s="243"/>
      <c r="Y191" s="639">
        <f t="shared" si="4"/>
        <v>14000.000000000002</v>
      </c>
      <c r="Z191" s="118">
        <f t="shared" si="5"/>
        <v>214000</v>
      </c>
    </row>
    <row r="192" spans="1:26" s="100" customFormat="1" ht="15.5" x14ac:dyDescent="0.35">
      <c r="A192" s="76"/>
      <c r="B192" s="76"/>
      <c r="C192" s="76"/>
      <c r="D192" s="76"/>
      <c r="E192" s="76"/>
      <c r="F192" s="76" t="s">
        <v>7729</v>
      </c>
      <c r="G192" s="76"/>
      <c r="H192" s="118">
        <v>200000</v>
      </c>
      <c r="I192" s="76"/>
      <c r="J192" s="42" t="s">
        <v>1147</v>
      </c>
      <c r="K192" s="241"/>
      <c r="L192" s="42" t="s">
        <v>7640</v>
      </c>
      <c r="M192" s="381">
        <v>517356</v>
      </c>
      <c r="N192" s="242"/>
      <c r="O192" s="42"/>
      <c r="P192" s="42" t="s">
        <v>1065</v>
      </c>
      <c r="Q192" s="242" t="s">
        <v>1922</v>
      </c>
      <c r="R192" s="42"/>
      <c r="S192" s="42"/>
      <c r="T192" s="42"/>
      <c r="U192" s="42"/>
      <c r="V192" s="42"/>
      <c r="W192" s="243"/>
      <c r="X192" s="243"/>
      <c r="Y192" s="639">
        <f t="shared" si="4"/>
        <v>14000.000000000002</v>
      </c>
      <c r="Z192" s="118">
        <f t="shared" si="5"/>
        <v>214000</v>
      </c>
    </row>
    <row r="193" spans="1:26" s="100" customFormat="1" ht="15.5" x14ac:dyDescent="0.35">
      <c r="A193" s="76"/>
      <c r="B193" s="76"/>
      <c r="C193" s="76"/>
      <c r="D193" s="76"/>
      <c r="E193" s="76"/>
      <c r="F193" s="76" t="s">
        <v>7730</v>
      </c>
      <c r="G193" s="76"/>
      <c r="H193" s="118">
        <v>200000</v>
      </c>
      <c r="I193" s="76"/>
      <c r="J193" s="42" t="s">
        <v>4110</v>
      </c>
      <c r="K193" s="241"/>
      <c r="L193" s="42" t="s">
        <v>4479</v>
      </c>
      <c r="M193" s="381" t="s">
        <v>7731</v>
      </c>
      <c r="N193" s="242"/>
      <c r="O193" s="42"/>
      <c r="P193" s="42" t="s">
        <v>1071</v>
      </c>
      <c r="Q193" s="242" t="s">
        <v>7643</v>
      </c>
      <c r="R193" s="42"/>
      <c r="S193" s="42"/>
      <c r="T193" s="42"/>
      <c r="U193" s="42"/>
      <c r="V193" s="42"/>
      <c r="W193" s="243"/>
      <c r="X193" s="243"/>
      <c r="Y193" s="639">
        <f t="shared" si="4"/>
        <v>14000.000000000002</v>
      </c>
      <c r="Z193" s="118">
        <f t="shared" si="5"/>
        <v>214000</v>
      </c>
    </row>
    <row r="194" spans="1:26" s="100" customFormat="1" ht="15.5" x14ac:dyDescent="0.35">
      <c r="A194" s="76"/>
      <c r="B194" s="76"/>
      <c r="C194" s="76"/>
      <c r="D194" s="76"/>
      <c r="E194" s="76"/>
      <c r="F194" s="76" t="s">
        <v>7732</v>
      </c>
      <c r="G194" s="76"/>
      <c r="H194" s="118">
        <v>200000</v>
      </c>
      <c r="I194" s="76"/>
      <c r="J194" s="42" t="s">
        <v>1147</v>
      </c>
      <c r="K194" s="241"/>
      <c r="L194" s="42" t="s">
        <v>7645</v>
      </c>
      <c r="M194" s="381">
        <v>517359</v>
      </c>
      <c r="N194" s="242"/>
      <c r="O194" s="42"/>
      <c r="P194" s="42" t="s">
        <v>1065</v>
      </c>
      <c r="Q194" s="242" t="s">
        <v>1922</v>
      </c>
      <c r="R194" s="42"/>
      <c r="S194" s="42"/>
      <c r="T194" s="42"/>
      <c r="U194" s="42"/>
      <c r="V194" s="42"/>
      <c r="W194" s="243"/>
      <c r="X194" s="243"/>
      <c r="Y194" s="639">
        <f t="shared" si="4"/>
        <v>14000.000000000002</v>
      </c>
      <c r="Z194" s="118">
        <f t="shared" si="5"/>
        <v>214000</v>
      </c>
    </row>
    <row r="195" spans="1:26" s="100" customFormat="1" ht="15.5" x14ac:dyDescent="0.35">
      <c r="A195" s="76"/>
      <c r="B195" s="76"/>
      <c r="C195" s="76"/>
      <c r="D195" s="76"/>
      <c r="E195" s="76"/>
      <c r="F195" s="76" t="s">
        <v>7733</v>
      </c>
      <c r="G195" s="76"/>
      <c r="H195" s="118">
        <v>200000</v>
      </c>
      <c r="I195" s="76"/>
      <c r="J195" s="42" t="s">
        <v>1575</v>
      </c>
      <c r="K195" s="241"/>
      <c r="L195" s="42" t="s">
        <v>1575</v>
      </c>
      <c r="M195" s="42"/>
      <c r="N195" s="242"/>
      <c r="O195" s="42"/>
      <c r="P195" s="42" t="s">
        <v>1575</v>
      </c>
      <c r="Q195" s="242" t="s">
        <v>1575</v>
      </c>
      <c r="R195" s="42"/>
      <c r="S195" s="42"/>
      <c r="T195" s="42"/>
      <c r="U195" s="42"/>
      <c r="V195" s="42"/>
      <c r="W195" s="243"/>
      <c r="X195" s="243"/>
      <c r="Y195" s="639">
        <f t="shared" si="4"/>
        <v>14000.000000000002</v>
      </c>
      <c r="Z195" s="118">
        <f t="shared" si="5"/>
        <v>214000</v>
      </c>
    </row>
    <row r="196" spans="1:26" s="100" customFormat="1" ht="15.5" x14ac:dyDescent="0.35">
      <c r="A196" s="76"/>
      <c r="B196" s="76"/>
      <c r="C196" s="76"/>
      <c r="D196" s="76"/>
      <c r="E196" s="76"/>
      <c r="F196" s="76" t="s">
        <v>7734</v>
      </c>
      <c r="G196" s="76"/>
      <c r="H196" s="118">
        <v>200000</v>
      </c>
      <c r="I196" s="76"/>
      <c r="J196" s="42" t="s">
        <v>1147</v>
      </c>
      <c r="K196" s="241"/>
      <c r="L196" s="42" t="s">
        <v>7631</v>
      </c>
      <c r="M196" s="381">
        <v>139174</v>
      </c>
      <c r="N196" s="242"/>
      <c r="O196" s="42"/>
      <c r="P196" s="42" t="s">
        <v>3033</v>
      </c>
      <c r="Q196" s="242" t="s">
        <v>5525</v>
      </c>
      <c r="R196" s="42"/>
      <c r="S196" s="42"/>
      <c r="T196" s="42"/>
      <c r="U196" s="42"/>
      <c r="V196" s="42"/>
      <c r="W196" s="243"/>
      <c r="X196" s="243"/>
      <c r="Y196" s="639">
        <f t="shared" si="4"/>
        <v>14000.000000000002</v>
      </c>
      <c r="Z196" s="118">
        <f t="shared" si="5"/>
        <v>214000</v>
      </c>
    </row>
    <row r="197" spans="1:26" s="100" customFormat="1" ht="15.5" x14ac:dyDescent="0.35">
      <c r="A197" s="76"/>
      <c r="B197" s="76"/>
      <c r="C197" s="76"/>
      <c r="D197" s="76"/>
      <c r="E197" s="76"/>
      <c r="F197" s="76" t="s">
        <v>7735</v>
      </c>
      <c r="G197" s="76"/>
      <c r="H197" s="118">
        <v>200000</v>
      </c>
      <c r="I197" s="76"/>
      <c r="J197" s="42" t="s">
        <v>1147</v>
      </c>
      <c r="K197" s="241"/>
      <c r="L197" s="42" t="s">
        <v>7635</v>
      </c>
      <c r="M197" s="381" t="s">
        <v>7736</v>
      </c>
      <c r="N197" s="242"/>
      <c r="O197" s="42"/>
      <c r="P197" s="42" t="s">
        <v>1071</v>
      </c>
      <c r="Q197" s="242" t="s">
        <v>3043</v>
      </c>
      <c r="R197" s="42"/>
      <c r="S197" s="42"/>
      <c r="T197" s="42"/>
      <c r="U197" s="42"/>
      <c r="V197" s="42"/>
      <c r="W197" s="243"/>
      <c r="X197" s="243"/>
      <c r="Y197" s="639">
        <f t="shared" si="4"/>
        <v>14000.000000000002</v>
      </c>
      <c r="Z197" s="118">
        <f t="shared" si="5"/>
        <v>214000</v>
      </c>
    </row>
    <row r="198" spans="1:26" s="100" customFormat="1" ht="15.5" x14ac:dyDescent="0.35">
      <c r="A198" s="76"/>
      <c r="B198" s="76"/>
      <c r="C198" s="76"/>
      <c r="D198" s="76"/>
      <c r="E198" s="76"/>
      <c r="F198" s="76" t="s">
        <v>7737</v>
      </c>
      <c r="G198" s="76"/>
      <c r="H198" s="118">
        <v>200000</v>
      </c>
      <c r="I198" s="76"/>
      <c r="J198" s="42" t="s">
        <v>1575</v>
      </c>
      <c r="K198" s="241"/>
      <c r="L198" s="42" t="s">
        <v>1575</v>
      </c>
      <c r="M198" s="42"/>
      <c r="N198" s="242"/>
      <c r="O198" s="42"/>
      <c r="P198" s="42" t="s">
        <v>1575</v>
      </c>
      <c r="Q198" s="242" t="s">
        <v>1575</v>
      </c>
      <c r="R198" s="42"/>
      <c r="S198" s="42"/>
      <c r="T198" s="42"/>
      <c r="U198" s="42"/>
      <c r="V198" s="42"/>
      <c r="W198" s="243"/>
      <c r="X198" s="243"/>
      <c r="Y198" s="639">
        <f t="shared" ref="Y198:Y261" si="6">H198*Y$4</f>
        <v>14000.000000000002</v>
      </c>
      <c r="Z198" s="118">
        <f t="shared" ref="Z198:Z261" si="7">H198+Y198</f>
        <v>214000</v>
      </c>
    </row>
    <row r="199" spans="1:26" s="100" customFormat="1" ht="15.5" x14ac:dyDescent="0.35">
      <c r="A199" s="76"/>
      <c r="B199" s="76"/>
      <c r="C199" s="76"/>
      <c r="D199" s="76"/>
      <c r="E199" s="76"/>
      <c r="F199" s="76" t="s">
        <v>7738</v>
      </c>
      <c r="G199" s="76"/>
      <c r="H199" s="118">
        <v>200000</v>
      </c>
      <c r="I199" s="76"/>
      <c r="J199" s="42" t="s">
        <v>1147</v>
      </c>
      <c r="K199" s="241"/>
      <c r="L199" s="42" t="s">
        <v>7631</v>
      </c>
      <c r="M199" s="42">
        <v>139160</v>
      </c>
      <c r="N199" s="242"/>
      <c r="O199" s="42"/>
      <c r="P199" s="42" t="s">
        <v>3033</v>
      </c>
      <c r="Q199" s="242" t="s">
        <v>5525</v>
      </c>
      <c r="R199" s="42"/>
      <c r="S199" s="42"/>
      <c r="T199" s="42"/>
      <c r="U199" s="42"/>
      <c r="V199" s="42"/>
      <c r="W199" s="243"/>
      <c r="X199" s="243"/>
      <c r="Y199" s="639">
        <f t="shared" si="6"/>
        <v>14000.000000000002</v>
      </c>
      <c r="Z199" s="118">
        <f t="shared" si="7"/>
        <v>214000</v>
      </c>
    </row>
    <row r="200" spans="1:26" s="100" customFormat="1" ht="15.5" x14ac:dyDescent="0.35">
      <c r="A200" s="76"/>
      <c r="B200" s="76"/>
      <c r="C200" s="76"/>
      <c r="D200" s="76"/>
      <c r="E200" s="76"/>
      <c r="F200" s="76" t="s">
        <v>7739</v>
      </c>
      <c r="G200" s="76"/>
      <c r="H200" s="118">
        <v>200000</v>
      </c>
      <c r="I200" s="76"/>
      <c r="J200" s="42" t="s">
        <v>1575</v>
      </c>
      <c r="K200" s="241"/>
      <c r="L200" s="42" t="s">
        <v>1575</v>
      </c>
      <c r="M200" s="42"/>
      <c r="N200" s="242"/>
      <c r="O200" s="42"/>
      <c r="P200" s="42" t="s">
        <v>1575</v>
      </c>
      <c r="Q200" s="242" t="s">
        <v>1575</v>
      </c>
      <c r="R200" s="42"/>
      <c r="S200" s="42"/>
      <c r="T200" s="42"/>
      <c r="U200" s="42"/>
      <c r="V200" s="42"/>
      <c r="W200" s="243"/>
      <c r="X200" s="243"/>
      <c r="Y200" s="639">
        <f t="shared" si="6"/>
        <v>14000.000000000002</v>
      </c>
      <c r="Z200" s="118">
        <f t="shared" si="7"/>
        <v>214000</v>
      </c>
    </row>
    <row r="201" spans="1:26" s="100" customFormat="1" ht="15.5" x14ac:dyDescent="0.35">
      <c r="A201" s="69"/>
      <c r="B201" s="69"/>
      <c r="C201" s="69"/>
      <c r="D201" s="69"/>
      <c r="E201" s="69"/>
      <c r="F201" s="79" t="s">
        <v>7740</v>
      </c>
      <c r="G201" s="69"/>
      <c r="H201" s="118">
        <v>200000</v>
      </c>
      <c r="I201" s="69"/>
      <c r="J201" s="42" t="s">
        <v>1575</v>
      </c>
      <c r="K201" s="241"/>
      <c r="L201" s="42" t="s">
        <v>1575</v>
      </c>
      <c r="M201" s="42"/>
      <c r="N201" s="242"/>
      <c r="O201" s="42"/>
      <c r="P201" s="42" t="s">
        <v>1575</v>
      </c>
      <c r="Q201" s="242" t="s">
        <v>1575</v>
      </c>
      <c r="R201" s="143"/>
      <c r="S201" s="143"/>
      <c r="T201" s="143"/>
      <c r="U201" s="143"/>
      <c r="V201" s="143"/>
      <c r="W201" s="368"/>
      <c r="X201" s="243"/>
      <c r="Y201" s="639">
        <f t="shared" si="6"/>
        <v>14000.000000000002</v>
      </c>
      <c r="Z201" s="118">
        <f t="shared" si="7"/>
        <v>214000</v>
      </c>
    </row>
    <row r="202" spans="1:26" s="100" customFormat="1" ht="15.5" x14ac:dyDescent="0.35">
      <c r="A202" s="69"/>
      <c r="B202" s="69"/>
      <c r="C202" s="69"/>
      <c r="D202" s="69"/>
      <c r="E202" s="69"/>
      <c r="F202" s="79" t="s">
        <v>7741</v>
      </c>
      <c r="G202" s="76"/>
      <c r="H202" s="118">
        <v>200000</v>
      </c>
      <c r="I202" s="76"/>
      <c r="J202" s="42" t="s">
        <v>1562</v>
      </c>
      <c r="K202" s="241"/>
      <c r="L202" s="242"/>
      <c r="M202" s="242"/>
      <c r="N202" s="366"/>
      <c r="O202" s="143"/>
      <c r="P202" s="42"/>
      <c r="Q202" s="366"/>
      <c r="R202" s="143"/>
      <c r="S202" s="143"/>
      <c r="T202" s="143"/>
      <c r="U202" s="143"/>
      <c r="V202" s="143"/>
      <c r="W202" s="368"/>
      <c r="X202" s="243"/>
      <c r="Y202" s="639">
        <f t="shared" si="6"/>
        <v>14000.000000000002</v>
      </c>
      <c r="Z202" s="118">
        <f t="shared" si="7"/>
        <v>214000</v>
      </c>
    </row>
    <row r="203" spans="1:26" s="100" customFormat="1" ht="15.5" x14ac:dyDescent="0.35">
      <c r="A203" s="69"/>
      <c r="B203" s="69"/>
      <c r="C203" s="69"/>
      <c r="D203" s="69"/>
      <c r="E203" s="69"/>
      <c r="F203" s="93" t="s">
        <v>994</v>
      </c>
      <c r="G203" s="123"/>
      <c r="H203" s="124">
        <f>SUM(H112:H202)</f>
        <v>18200000</v>
      </c>
      <c r="I203" s="76"/>
      <c r="J203" s="42"/>
      <c r="K203" s="241"/>
      <c r="L203" s="242"/>
      <c r="M203" s="242"/>
      <c r="N203" s="366"/>
      <c r="O203" s="143"/>
      <c r="P203" s="42"/>
      <c r="Q203" s="366"/>
      <c r="R203" s="143"/>
      <c r="S203" s="143"/>
      <c r="T203" s="143"/>
      <c r="U203" s="143"/>
      <c r="V203" s="143"/>
      <c r="W203" s="368"/>
      <c r="X203" s="243"/>
      <c r="Y203" s="639">
        <f t="shared" si="6"/>
        <v>1274000.0000000002</v>
      </c>
      <c r="Z203" s="124">
        <f t="shared" si="7"/>
        <v>19474000</v>
      </c>
    </row>
    <row r="204" spans="1:26" s="100" customFormat="1" ht="15.5" x14ac:dyDescent="0.35">
      <c r="A204" s="64"/>
      <c r="B204" s="64"/>
      <c r="C204" s="64"/>
      <c r="D204" s="64"/>
      <c r="E204" s="64"/>
      <c r="F204" s="66" t="s">
        <v>1931</v>
      </c>
      <c r="G204" s="64"/>
      <c r="H204" s="67"/>
      <c r="I204" s="64"/>
      <c r="J204" s="98"/>
      <c r="K204" s="382"/>
      <c r="L204" s="98"/>
      <c r="M204" s="98"/>
      <c r="N204" s="201"/>
      <c r="O204" s="98"/>
      <c r="P204" s="98"/>
      <c r="Q204" s="201"/>
      <c r="R204" s="98"/>
      <c r="S204" s="98"/>
      <c r="T204" s="98"/>
      <c r="U204" s="98"/>
      <c r="V204" s="98"/>
      <c r="W204" s="370"/>
      <c r="X204" s="370"/>
      <c r="Y204" s="639">
        <f t="shared" si="6"/>
        <v>0</v>
      </c>
      <c r="Z204" s="67">
        <f t="shared" si="7"/>
        <v>0</v>
      </c>
    </row>
    <row r="205" spans="1:26" s="100" customFormat="1" ht="15.5" x14ac:dyDescent="0.35">
      <c r="A205" s="76"/>
      <c r="B205" s="76"/>
      <c r="C205" s="76"/>
      <c r="D205" s="76"/>
      <c r="E205" s="76"/>
      <c r="F205" s="76" t="s">
        <v>7742</v>
      </c>
      <c r="G205" s="76"/>
      <c r="H205" s="118">
        <v>800000</v>
      </c>
      <c r="I205" s="76"/>
      <c r="J205" s="42" t="s">
        <v>3363</v>
      </c>
      <c r="K205" s="241"/>
      <c r="L205" s="42" t="s">
        <v>3364</v>
      </c>
      <c r="M205" s="42">
        <v>538820042</v>
      </c>
      <c r="N205" s="242"/>
      <c r="O205" s="42"/>
      <c r="P205" s="42"/>
      <c r="Q205" s="242"/>
      <c r="R205" s="42"/>
      <c r="S205" s="42"/>
      <c r="T205" s="42"/>
      <c r="U205" s="42"/>
      <c r="V205" s="42"/>
      <c r="W205" s="243"/>
      <c r="X205" s="243"/>
      <c r="Y205" s="639">
        <f t="shared" si="6"/>
        <v>56000.000000000007</v>
      </c>
      <c r="Z205" s="118">
        <f t="shared" si="7"/>
        <v>856000</v>
      </c>
    </row>
    <row r="206" spans="1:26" s="100" customFormat="1" ht="15.5" x14ac:dyDescent="0.35">
      <c r="A206" s="76"/>
      <c r="B206" s="76"/>
      <c r="C206" s="76"/>
      <c r="D206" s="76"/>
      <c r="E206" s="76"/>
      <c r="F206" s="123" t="s">
        <v>994</v>
      </c>
      <c r="G206" s="123"/>
      <c r="H206" s="124">
        <f>SUM(H205)</f>
        <v>800000</v>
      </c>
      <c r="I206" s="76"/>
      <c r="J206" s="42"/>
      <c r="K206" s="241"/>
      <c r="L206" s="42"/>
      <c r="M206" s="42"/>
      <c r="N206" s="242"/>
      <c r="O206" s="42"/>
      <c r="P206" s="42"/>
      <c r="Q206" s="242"/>
      <c r="R206" s="42"/>
      <c r="S206" s="42"/>
      <c r="T206" s="42"/>
      <c r="U206" s="42"/>
      <c r="V206" s="42"/>
      <c r="W206" s="243"/>
      <c r="X206" s="243"/>
      <c r="Y206" s="639">
        <f t="shared" si="6"/>
        <v>56000.000000000007</v>
      </c>
      <c r="Z206" s="124">
        <f t="shared" si="7"/>
        <v>856000</v>
      </c>
    </row>
    <row r="207" spans="1:26" s="100" customFormat="1" ht="15.5" x14ac:dyDescent="0.35">
      <c r="A207" s="64"/>
      <c r="B207" s="64"/>
      <c r="C207" s="64"/>
      <c r="D207" s="64"/>
      <c r="E207" s="64"/>
      <c r="F207" s="66" t="s">
        <v>1168</v>
      </c>
      <c r="G207" s="64"/>
      <c r="H207" s="67"/>
      <c r="I207" s="64"/>
      <c r="J207" s="98"/>
      <c r="K207" s="201"/>
      <c r="L207" s="201"/>
      <c r="M207" s="201"/>
      <c r="N207" s="201"/>
      <c r="O207" s="98"/>
      <c r="P207" s="98"/>
      <c r="Q207" s="201"/>
      <c r="R207" s="98"/>
      <c r="S207" s="98"/>
      <c r="T207" s="98"/>
      <c r="U207" s="98"/>
      <c r="V207" s="98"/>
      <c r="W207" s="370"/>
      <c r="X207" s="370"/>
      <c r="Y207" s="639">
        <f t="shared" si="6"/>
        <v>0</v>
      </c>
      <c r="Z207" s="67">
        <f t="shared" si="7"/>
        <v>0</v>
      </c>
    </row>
    <row r="208" spans="1:26" s="100" customFormat="1" ht="15.5" x14ac:dyDescent="0.35">
      <c r="A208" s="76"/>
      <c r="B208" s="76"/>
      <c r="C208" s="76"/>
      <c r="D208" s="76"/>
      <c r="E208" s="76"/>
      <c r="F208" s="76" t="s">
        <v>7743</v>
      </c>
      <c r="G208" s="76"/>
      <c r="H208" s="118">
        <v>60000</v>
      </c>
      <c r="I208" s="76"/>
      <c r="J208" s="42" t="s">
        <v>3788</v>
      </c>
      <c r="K208" s="242">
        <v>2013</v>
      </c>
      <c r="L208" s="42"/>
      <c r="M208" s="381" t="s">
        <v>7744</v>
      </c>
      <c r="N208" s="242"/>
      <c r="O208" s="42"/>
      <c r="P208" s="42"/>
      <c r="Q208" s="242"/>
      <c r="R208" s="42"/>
      <c r="S208" s="42"/>
      <c r="T208" s="42"/>
      <c r="U208" s="42"/>
      <c r="V208" s="42"/>
      <c r="W208" s="243"/>
      <c r="X208" s="243"/>
      <c r="Y208" s="639">
        <f t="shared" si="6"/>
        <v>4200</v>
      </c>
      <c r="Z208" s="118">
        <f t="shared" si="7"/>
        <v>64200</v>
      </c>
    </row>
    <row r="209" spans="1:26" s="100" customFormat="1" ht="15.5" x14ac:dyDescent="0.35">
      <c r="A209" s="76"/>
      <c r="B209" s="76"/>
      <c r="C209" s="76"/>
      <c r="D209" s="76"/>
      <c r="E209" s="76"/>
      <c r="F209" s="76" t="s">
        <v>7745</v>
      </c>
      <c r="G209" s="76"/>
      <c r="H209" s="118">
        <v>60000</v>
      </c>
      <c r="I209" s="76"/>
      <c r="J209" s="42" t="s">
        <v>3788</v>
      </c>
      <c r="K209" s="242">
        <v>2013</v>
      </c>
      <c r="L209" s="42"/>
      <c r="M209" s="42" t="s">
        <v>7746</v>
      </c>
      <c r="N209" s="242"/>
      <c r="O209" s="42"/>
      <c r="P209" s="42"/>
      <c r="Q209" s="242"/>
      <c r="R209" s="42"/>
      <c r="S209" s="42"/>
      <c r="T209" s="42"/>
      <c r="U209" s="42"/>
      <c r="V209" s="42"/>
      <c r="W209" s="243"/>
      <c r="X209" s="243"/>
      <c r="Y209" s="639">
        <f t="shared" si="6"/>
        <v>4200</v>
      </c>
      <c r="Z209" s="118">
        <f t="shared" si="7"/>
        <v>64200</v>
      </c>
    </row>
    <row r="210" spans="1:26" s="100" customFormat="1" ht="15.5" x14ac:dyDescent="0.35">
      <c r="A210" s="76"/>
      <c r="B210" s="76"/>
      <c r="C210" s="76"/>
      <c r="D210" s="76"/>
      <c r="E210" s="76"/>
      <c r="F210" s="76" t="s">
        <v>7747</v>
      </c>
      <c r="G210" s="76"/>
      <c r="H210" s="118">
        <v>60000</v>
      </c>
      <c r="I210" s="76"/>
      <c r="J210" s="42" t="s">
        <v>3788</v>
      </c>
      <c r="K210" s="242">
        <v>2013</v>
      </c>
      <c r="L210" s="42"/>
      <c r="M210" s="42" t="s">
        <v>7748</v>
      </c>
      <c r="N210" s="242"/>
      <c r="O210" s="42"/>
      <c r="P210" s="42"/>
      <c r="Q210" s="242"/>
      <c r="R210" s="42"/>
      <c r="S210" s="42"/>
      <c r="T210" s="42"/>
      <c r="U210" s="42"/>
      <c r="V210" s="42"/>
      <c r="W210" s="243"/>
      <c r="X210" s="243"/>
      <c r="Y210" s="639">
        <f t="shared" si="6"/>
        <v>4200</v>
      </c>
      <c r="Z210" s="118">
        <f t="shared" si="7"/>
        <v>64200</v>
      </c>
    </row>
    <row r="211" spans="1:26" s="100" customFormat="1" ht="15.5" x14ac:dyDescent="0.35">
      <c r="A211" s="76"/>
      <c r="B211" s="76"/>
      <c r="C211" s="76"/>
      <c r="D211" s="76"/>
      <c r="E211" s="76"/>
      <c r="F211" s="76" t="s">
        <v>7749</v>
      </c>
      <c r="G211" s="76"/>
      <c r="H211" s="118">
        <v>60000</v>
      </c>
      <c r="I211" s="76"/>
      <c r="J211" s="42" t="s">
        <v>3788</v>
      </c>
      <c r="K211" s="242">
        <v>2013</v>
      </c>
      <c r="L211" s="42"/>
      <c r="M211" s="42" t="s">
        <v>7750</v>
      </c>
      <c r="N211" s="242"/>
      <c r="O211" s="42"/>
      <c r="P211" s="42"/>
      <c r="Q211" s="242"/>
      <c r="R211" s="42"/>
      <c r="S211" s="42"/>
      <c r="T211" s="42"/>
      <c r="U211" s="42"/>
      <c r="V211" s="42"/>
      <c r="W211" s="243"/>
      <c r="X211" s="243"/>
      <c r="Y211" s="639">
        <f t="shared" si="6"/>
        <v>4200</v>
      </c>
      <c r="Z211" s="118">
        <f t="shared" si="7"/>
        <v>64200</v>
      </c>
    </row>
    <row r="212" spans="1:26" s="100" customFormat="1" ht="15.5" x14ac:dyDescent="0.35">
      <c r="A212" s="76"/>
      <c r="B212" s="76"/>
      <c r="C212" s="76"/>
      <c r="D212" s="76"/>
      <c r="E212" s="76"/>
      <c r="F212" s="76" t="s">
        <v>7751</v>
      </c>
      <c r="G212" s="69"/>
      <c r="H212" s="118">
        <v>60000</v>
      </c>
      <c r="I212" s="69"/>
      <c r="J212" s="42" t="s">
        <v>3788</v>
      </c>
      <c r="K212" s="242">
        <v>2013</v>
      </c>
      <c r="L212" s="242"/>
      <c r="M212" s="42" t="s">
        <v>7752</v>
      </c>
      <c r="N212" s="242"/>
      <c r="O212" s="42"/>
      <c r="P212" s="42"/>
      <c r="Q212" s="242"/>
      <c r="R212" s="42"/>
      <c r="S212" s="42"/>
      <c r="T212" s="42"/>
      <c r="U212" s="42"/>
      <c r="V212" s="42"/>
      <c r="W212" s="243"/>
      <c r="X212" s="243"/>
      <c r="Y212" s="639">
        <f t="shared" si="6"/>
        <v>4200</v>
      </c>
      <c r="Z212" s="118">
        <f t="shared" si="7"/>
        <v>64200</v>
      </c>
    </row>
    <row r="213" spans="1:26" s="100" customFormat="1" ht="15.5" x14ac:dyDescent="0.35">
      <c r="A213" s="76"/>
      <c r="B213" s="76"/>
      <c r="C213" s="76"/>
      <c r="D213" s="76"/>
      <c r="E213" s="76"/>
      <c r="F213" s="76" t="s">
        <v>7753</v>
      </c>
      <c r="G213" s="69"/>
      <c r="H213" s="118">
        <v>60000</v>
      </c>
      <c r="I213" s="69"/>
      <c r="J213" s="42" t="s">
        <v>3788</v>
      </c>
      <c r="K213" s="242">
        <v>2013</v>
      </c>
      <c r="L213" s="242"/>
      <c r="M213" s="42" t="s">
        <v>7754</v>
      </c>
      <c r="N213" s="242"/>
      <c r="O213" s="42"/>
      <c r="P213" s="42"/>
      <c r="Q213" s="242"/>
      <c r="R213" s="42"/>
      <c r="S213" s="42"/>
      <c r="T213" s="42"/>
      <c r="U213" s="42"/>
      <c r="V213" s="42"/>
      <c r="W213" s="243"/>
      <c r="X213" s="243"/>
      <c r="Y213" s="639">
        <f t="shared" si="6"/>
        <v>4200</v>
      </c>
      <c r="Z213" s="118">
        <f t="shared" si="7"/>
        <v>64200</v>
      </c>
    </row>
    <row r="214" spans="1:26" s="100" customFormat="1" ht="15.5" x14ac:dyDescent="0.35">
      <c r="A214" s="76"/>
      <c r="B214" s="76"/>
      <c r="C214" s="76"/>
      <c r="D214" s="76"/>
      <c r="E214" s="76"/>
      <c r="F214" s="76" t="s">
        <v>7755</v>
      </c>
      <c r="G214" s="69"/>
      <c r="H214" s="118">
        <v>60000</v>
      </c>
      <c r="I214" s="69"/>
      <c r="J214" s="42" t="s">
        <v>3788</v>
      </c>
      <c r="K214" s="242">
        <v>2013</v>
      </c>
      <c r="L214" s="242"/>
      <c r="M214" s="366" t="s">
        <v>7756</v>
      </c>
      <c r="N214" s="242"/>
      <c r="O214" s="42"/>
      <c r="P214" s="42"/>
      <c r="Q214" s="242"/>
      <c r="R214" s="42"/>
      <c r="S214" s="42"/>
      <c r="T214" s="42"/>
      <c r="U214" s="42"/>
      <c r="V214" s="42"/>
      <c r="W214" s="243"/>
      <c r="X214" s="243"/>
      <c r="Y214" s="639">
        <f t="shared" si="6"/>
        <v>4200</v>
      </c>
      <c r="Z214" s="118">
        <f t="shared" si="7"/>
        <v>64200</v>
      </c>
    </row>
    <row r="215" spans="1:26" s="100" customFormat="1" ht="15.5" x14ac:dyDescent="0.35">
      <c r="A215" s="76"/>
      <c r="B215" s="76"/>
      <c r="C215" s="76"/>
      <c r="D215" s="76"/>
      <c r="E215" s="76"/>
      <c r="F215" s="76" t="s">
        <v>7757</v>
      </c>
      <c r="G215" s="69"/>
      <c r="H215" s="118">
        <v>60000</v>
      </c>
      <c r="I215" s="69"/>
      <c r="J215" s="42" t="s">
        <v>3788</v>
      </c>
      <c r="K215" s="242">
        <v>2013</v>
      </c>
      <c r="L215" s="242"/>
      <c r="M215" s="366" t="s">
        <v>7758</v>
      </c>
      <c r="N215" s="242"/>
      <c r="O215" s="42"/>
      <c r="P215" s="42"/>
      <c r="Q215" s="242"/>
      <c r="R215" s="42"/>
      <c r="S215" s="42"/>
      <c r="T215" s="42"/>
      <c r="U215" s="42"/>
      <c r="V215" s="42"/>
      <c r="W215" s="243"/>
      <c r="X215" s="243"/>
      <c r="Y215" s="639">
        <f t="shared" si="6"/>
        <v>4200</v>
      </c>
      <c r="Z215" s="118">
        <f t="shared" si="7"/>
        <v>64200</v>
      </c>
    </row>
    <row r="216" spans="1:26" s="100" customFormat="1" ht="15.5" x14ac:dyDescent="0.35">
      <c r="A216" s="76"/>
      <c r="B216" s="76"/>
      <c r="C216" s="76"/>
      <c r="D216" s="76"/>
      <c r="E216" s="76"/>
      <c r="F216" s="76" t="s">
        <v>7759</v>
      </c>
      <c r="G216" s="69"/>
      <c r="H216" s="118">
        <v>60000</v>
      </c>
      <c r="I216" s="69"/>
      <c r="J216" s="42" t="s">
        <v>3788</v>
      </c>
      <c r="K216" s="242">
        <v>2013</v>
      </c>
      <c r="L216" s="242"/>
      <c r="M216" s="366" t="s">
        <v>7760</v>
      </c>
      <c r="N216" s="242"/>
      <c r="O216" s="42"/>
      <c r="P216" s="42"/>
      <c r="Q216" s="242"/>
      <c r="R216" s="42"/>
      <c r="S216" s="42"/>
      <c r="T216" s="42"/>
      <c r="U216" s="42"/>
      <c r="V216" s="42"/>
      <c r="W216" s="243"/>
      <c r="X216" s="243"/>
      <c r="Y216" s="639">
        <f t="shared" si="6"/>
        <v>4200</v>
      </c>
      <c r="Z216" s="118">
        <f t="shared" si="7"/>
        <v>64200</v>
      </c>
    </row>
    <row r="217" spans="1:26" s="100" customFormat="1" ht="15.5" x14ac:dyDescent="0.35">
      <c r="A217" s="76"/>
      <c r="B217" s="76"/>
      <c r="C217" s="76"/>
      <c r="D217" s="76"/>
      <c r="E217" s="76"/>
      <c r="F217" s="76" t="s">
        <v>7761</v>
      </c>
      <c r="G217" s="69"/>
      <c r="H217" s="118">
        <v>60000</v>
      </c>
      <c r="I217" s="69"/>
      <c r="J217" s="42" t="s">
        <v>3788</v>
      </c>
      <c r="K217" s="242">
        <v>2013</v>
      </c>
      <c r="L217" s="242"/>
      <c r="M217" s="366" t="s">
        <v>7762</v>
      </c>
      <c r="N217" s="242"/>
      <c r="O217" s="42"/>
      <c r="P217" s="42"/>
      <c r="Q217" s="242"/>
      <c r="R217" s="42"/>
      <c r="S217" s="42"/>
      <c r="T217" s="42"/>
      <c r="U217" s="42"/>
      <c r="V217" s="42"/>
      <c r="W217" s="243"/>
      <c r="X217" s="243"/>
      <c r="Y217" s="639">
        <f t="shared" si="6"/>
        <v>4200</v>
      </c>
      <c r="Z217" s="118">
        <f t="shared" si="7"/>
        <v>64200</v>
      </c>
    </row>
    <row r="218" spans="1:26" s="100" customFormat="1" ht="15.5" x14ac:dyDescent="0.35">
      <c r="A218" s="76"/>
      <c r="B218" s="76"/>
      <c r="C218" s="76"/>
      <c r="D218" s="76"/>
      <c r="E218" s="76"/>
      <c r="F218" s="76" t="s">
        <v>7763</v>
      </c>
      <c r="G218" s="69"/>
      <c r="H218" s="118">
        <v>60000</v>
      </c>
      <c r="I218" s="69"/>
      <c r="J218" s="42" t="s">
        <v>3788</v>
      </c>
      <c r="K218" s="242">
        <v>2013</v>
      </c>
      <c r="L218" s="242"/>
      <c r="M218" s="366" t="s">
        <v>7764</v>
      </c>
      <c r="N218" s="242"/>
      <c r="O218" s="42"/>
      <c r="P218" s="42"/>
      <c r="Q218" s="242"/>
      <c r="R218" s="42"/>
      <c r="S218" s="42"/>
      <c r="T218" s="42"/>
      <c r="U218" s="42"/>
      <c r="V218" s="42"/>
      <c r="W218" s="243"/>
      <c r="X218" s="243"/>
      <c r="Y218" s="639">
        <f t="shared" si="6"/>
        <v>4200</v>
      </c>
      <c r="Z218" s="118">
        <f t="shared" si="7"/>
        <v>64200</v>
      </c>
    </row>
    <row r="219" spans="1:26" s="100" customFormat="1" ht="15.5" x14ac:dyDescent="0.35">
      <c r="A219" s="76"/>
      <c r="B219" s="76"/>
      <c r="C219" s="76"/>
      <c r="D219" s="76"/>
      <c r="E219" s="76"/>
      <c r="F219" s="76" t="s">
        <v>7765</v>
      </c>
      <c r="G219" s="69"/>
      <c r="H219" s="118">
        <v>60000</v>
      </c>
      <c r="I219" s="69"/>
      <c r="J219" s="42" t="s">
        <v>3788</v>
      </c>
      <c r="K219" s="242">
        <v>2013</v>
      </c>
      <c r="L219" s="242"/>
      <c r="M219" s="366" t="s">
        <v>7766</v>
      </c>
      <c r="N219" s="242"/>
      <c r="O219" s="42"/>
      <c r="P219" s="42"/>
      <c r="Q219" s="242"/>
      <c r="R219" s="42"/>
      <c r="S219" s="42"/>
      <c r="T219" s="42"/>
      <c r="U219" s="42"/>
      <c r="V219" s="42"/>
      <c r="W219" s="243"/>
      <c r="X219" s="243"/>
      <c r="Y219" s="639">
        <f t="shared" si="6"/>
        <v>4200</v>
      </c>
      <c r="Z219" s="118">
        <f t="shared" si="7"/>
        <v>64200</v>
      </c>
    </row>
    <row r="220" spans="1:26" s="100" customFormat="1" ht="15.5" x14ac:dyDescent="0.35">
      <c r="A220" s="76"/>
      <c r="B220" s="76"/>
      <c r="C220" s="76"/>
      <c r="D220" s="76"/>
      <c r="E220" s="76"/>
      <c r="F220" s="79" t="s">
        <v>7767</v>
      </c>
      <c r="G220" s="69"/>
      <c r="H220" s="118">
        <v>60000</v>
      </c>
      <c r="I220" s="69"/>
      <c r="J220" s="42" t="s">
        <v>3788</v>
      </c>
      <c r="K220" s="242">
        <v>2013</v>
      </c>
      <c r="L220" s="242"/>
      <c r="M220" s="366" t="s">
        <v>7768</v>
      </c>
      <c r="N220" s="242"/>
      <c r="O220" s="42"/>
      <c r="P220" s="42"/>
      <c r="Q220" s="242"/>
      <c r="R220" s="42"/>
      <c r="S220" s="42"/>
      <c r="T220" s="42"/>
      <c r="U220" s="42"/>
      <c r="V220" s="42"/>
      <c r="W220" s="243"/>
      <c r="X220" s="243"/>
      <c r="Y220" s="639">
        <f t="shared" si="6"/>
        <v>4200</v>
      </c>
      <c r="Z220" s="118">
        <f t="shared" si="7"/>
        <v>64200</v>
      </c>
    </row>
    <row r="221" spans="1:26" s="100" customFormat="1" ht="15.5" x14ac:dyDescent="0.35">
      <c r="A221" s="76"/>
      <c r="B221" s="76"/>
      <c r="C221" s="76"/>
      <c r="D221" s="76"/>
      <c r="E221" s="76"/>
      <c r="F221" s="76" t="s">
        <v>7769</v>
      </c>
      <c r="G221" s="76"/>
      <c r="H221" s="118">
        <v>60000</v>
      </c>
      <c r="I221" s="76"/>
      <c r="J221" s="42" t="s">
        <v>3788</v>
      </c>
      <c r="K221" s="242">
        <v>2012</v>
      </c>
      <c r="L221" s="42" t="s">
        <v>7770</v>
      </c>
      <c r="M221" s="381" t="s">
        <v>7771</v>
      </c>
      <c r="N221" s="242"/>
      <c r="O221" s="42"/>
      <c r="P221" s="42"/>
      <c r="Q221" s="242"/>
      <c r="R221" s="42"/>
      <c r="S221" s="42"/>
      <c r="T221" s="42"/>
      <c r="U221" s="42"/>
      <c r="V221" s="42"/>
      <c r="W221" s="243"/>
      <c r="X221" s="243"/>
      <c r="Y221" s="639">
        <f t="shared" si="6"/>
        <v>4200</v>
      </c>
      <c r="Z221" s="118">
        <f t="shared" si="7"/>
        <v>64200</v>
      </c>
    </row>
    <row r="222" spans="1:26" s="100" customFormat="1" ht="15.5" x14ac:dyDescent="0.35">
      <c r="A222" s="76"/>
      <c r="B222" s="76"/>
      <c r="C222" s="76"/>
      <c r="D222" s="76"/>
      <c r="E222" s="76"/>
      <c r="F222" s="76" t="s">
        <v>7772</v>
      </c>
      <c r="G222" s="76"/>
      <c r="H222" s="118">
        <v>60000</v>
      </c>
      <c r="I222" s="76"/>
      <c r="J222" s="42" t="s">
        <v>3788</v>
      </c>
      <c r="K222" s="242">
        <v>2013</v>
      </c>
      <c r="L222" s="42"/>
      <c r="M222" s="381" t="s">
        <v>7773</v>
      </c>
      <c r="N222" s="242"/>
      <c r="O222" s="42"/>
      <c r="P222" s="42"/>
      <c r="Q222" s="242"/>
      <c r="R222" s="42"/>
      <c r="S222" s="42"/>
      <c r="T222" s="42"/>
      <c r="U222" s="42"/>
      <c r="V222" s="42"/>
      <c r="W222" s="243"/>
      <c r="X222" s="243"/>
      <c r="Y222" s="639">
        <f t="shared" si="6"/>
        <v>4200</v>
      </c>
      <c r="Z222" s="118">
        <f t="shared" si="7"/>
        <v>64200</v>
      </c>
    </row>
    <row r="223" spans="1:26" s="100" customFormat="1" ht="15.5" x14ac:dyDescent="0.35">
      <c r="A223" s="76"/>
      <c r="B223" s="76"/>
      <c r="C223" s="76"/>
      <c r="D223" s="76"/>
      <c r="E223" s="76"/>
      <c r="F223" s="76" t="s">
        <v>7774</v>
      </c>
      <c r="G223" s="76"/>
      <c r="H223" s="118">
        <v>60000</v>
      </c>
      <c r="I223" s="76"/>
      <c r="J223" s="42" t="s">
        <v>1170</v>
      </c>
      <c r="K223" s="242">
        <v>2014</v>
      </c>
      <c r="L223" s="42" t="s">
        <v>1939</v>
      </c>
      <c r="M223" s="381">
        <v>73004280</v>
      </c>
      <c r="N223" s="242"/>
      <c r="O223" s="42"/>
      <c r="P223" s="42" t="s">
        <v>1071</v>
      </c>
      <c r="Q223" s="242" t="s">
        <v>7775</v>
      </c>
      <c r="R223" s="42"/>
      <c r="S223" s="42"/>
      <c r="T223" s="42"/>
      <c r="U223" s="42"/>
      <c r="V223" s="42"/>
      <c r="W223" s="243"/>
      <c r="X223" s="243"/>
      <c r="Y223" s="639">
        <f t="shared" si="6"/>
        <v>4200</v>
      </c>
      <c r="Z223" s="118">
        <f t="shared" si="7"/>
        <v>64200</v>
      </c>
    </row>
    <row r="224" spans="1:26" s="100" customFormat="1" ht="15.5" x14ac:dyDescent="0.35">
      <c r="A224" s="76"/>
      <c r="B224" s="76"/>
      <c r="C224" s="76"/>
      <c r="D224" s="76"/>
      <c r="E224" s="76"/>
      <c r="F224" s="76" t="s">
        <v>7776</v>
      </c>
      <c r="G224" s="76"/>
      <c r="H224" s="118">
        <v>60000</v>
      </c>
      <c r="I224" s="76"/>
      <c r="J224" s="42" t="s">
        <v>1170</v>
      </c>
      <c r="K224" s="242">
        <v>2014</v>
      </c>
      <c r="L224" s="42" t="s">
        <v>1939</v>
      </c>
      <c r="M224" s="381">
        <v>73004262</v>
      </c>
      <c r="N224" s="242"/>
      <c r="O224" s="42"/>
      <c r="P224" s="42" t="s">
        <v>1071</v>
      </c>
      <c r="Q224" s="242" t="s">
        <v>7775</v>
      </c>
      <c r="R224" s="42"/>
      <c r="S224" s="42"/>
      <c r="T224" s="42"/>
      <c r="U224" s="42"/>
      <c r="V224" s="42"/>
      <c r="W224" s="243"/>
      <c r="X224" s="243"/>
      <c r="Y224" s="639">
        <f t="shared" si="6"/>
        <v>4200</v>
      </c>
      <c r="Z224" s="118">
        <f t="shared" si="7"/>
        <v>64200</v>
      </c>
    </row>
    <row r="225" spans="1:26" s="100" customFormat="1" ht="15.5" x14ac:dyDescent="0.35">
      <c r="A225" s="76"/>
      <c r="B225" s="76"/>
      <c r="C225" s="76"/>
      <c r="D225" s="76"/>
      <c r="E225" s="76"/>
      <c r="F225" s="76" t="s">
        <v>7777</v>
      </c>
      <c r="G225" s="76"/>
      <c r="H225" s="118">
        <v>60000</v>
      </c>
      <c r="I225" s="76"/>
      <c r="J225" s="42" t="s">
        <v>1170</v>
      </c>
      <c r="K225" s="242">
        <v>2014</v>
      </c>
      <c r="L225" s="42" t="s">
        <v>1939</v>
      </c>
      <c r="M225" s="381">
        <v>73004244</v>
      </c>
      <c r="N225" s="242"/>
      <c r="O225" s="42"/>
      <c r="P225" s="42" t="s">
        <v>1071</v>
      </c>
      <c r="Q225" s="242" t="s">
        <v>7775</v>
      </c>
      <c r="R225" s="42"/>
      <c r="S225" s="42"/>
      <c r="T225" s="42"/>
      <c r="U225" s="42"/>
      <c r="V225" s="42"/>
      <c r="W225" s="243"/>
      <c r="X225" s="243"/>
      <c r="Y225" s="639">
        <f t="shared" si="6"/>
        <v>4200</v>
      </c>
      <c r="Z225" s="118">
        <f t="shared" si="7"/>
        <v>64200</v>
      </c>
    </row>
    <row r="226" spans="1:26" s="100" customFormat="1" ht="15.5" x14ac:dyDescent="0.35">
      <c r="A226" s="76"/>
      <c r="B226" s="76"/>
      <c r="C226" s="76"/>
      <c r="D226" s="76"/>
      <c r="E226" s="76"/>
      <c r="F226" s="123" t="s">
        <v>994</v>
      </c>
      <c r="G226" s="123"/>
      <c r="H226" s="124">
        <f>SUM(H208:H225)</f>
        <v>1080000</v>
      </c>
      <c r="I226" s="76"/>
      <c r="J226" s="42"/>
      <c r="K226" s="242"/>
      <c r="L226" s="42"/>
      <c r="M226" s="381"/>
      <c r="N226" s="242"/>
      <c r="O226" s="42"/>
      <c r="P226" s="42"/>
      <c r="Q226" s="242"/>
      <c r="R226" s="42"/>
      <c r="S226" s="42"/>
      <c r="T226" s="42"/>
      <c r="U226" s="42"/>
      <c r="V226" s="42"/>
      <c r="W226" s="243"/>
      <c r="X226" s="243"/>
      <c r="Y226" s="639">
        <f t="shared" si="6"/>
        <v>75600</v>
      </c>
      <c r="Z226" s="124">
        <f t="shared" si="7"/>
        <v>1155600</v>
      </c>
    </row>
    <row r="227" spans="1:26" s="100" customFormat="1" ht="15.5" x14ac:dyDescent="0.35">
      <c r="A227" s="64"/>
      <c r="B227" s="64"/>
      <c r="C227" s="64"/>
      <c r="D227" s="64"/>
      <c r="E227" s="64"/>
      <c r="F227" s="66" t="s">
        <v>1748</v>
      </c>
      <c r="G227" s="64"/>
      <c r="H227" s="67"/>
      <c r="I227" s="64"/>
      <c r="J227" s="98"/>
      <c r="K227" s="201"/>
      <c r="L227" s="201"/>
      <c r="M227" s="201"/>
      <c r="N227" s="201"/>
      <c r="O227" s="98"/>
      <c r="P227" s="98"/>
      <c r="Q227" s="201"/>
      <c r="R227" s="98"/>
      <c r="S227" s="98"/>
      <c r="T227" s="98"/>
      <c r="U227" s="98"/>
      <c r="V227" s="98"/>
      <c r="W227" s="370"/>
      <c r="X227" s="370"/>
      <c r="Y227" s="639">
        <f t="shared" si="6"/>
        <v>0</v>
      </c>
      <c r="Z227" s="67">
        <f t="shared" si="7"/>
        <v>0</v>
      </c>
    </row>
    <row r="228" spans="1:26" s="102" customFormat="1" ht="15.5" x14ac:dyDescent="0.35">
      <c r="A228" s="69"/>
      <c r="B228" s="69"/>
      <c r="C228" s="69"/>
      <c r="D228" s="69"/>
      <c r="E228" s="69"/>
      <c r="F228" s="69" t="s">
        <v>7778</v>
      </c>
      <c r="G228" s="69"/>
      <c r="H228" s="74">
        <v>250000</v>
      </c>
      <c r="I228" s="69"/>
      <c r="J228" s="42" t="s">
        <v>1562</v>
      </c>
      <c r="K228" s="366"/>
      <c r="L228" s="241"/>
      <c r="M228" s="381"/>
      <c r="N228" s="366"/>
      <c r="O228" s="143"/>
      <c r="P228" s="143"/>
      <c r="Q228" s="366"/>
      <c r="R228" s="143"/>
      <c r="S228" s="143"/>
      <c r="T228" s="143"/>
      <c r="U228" s="143"/>
      <c r="V228" s="143"/>
      <c r="W228" s="243"/>
      <c r="X228" s="243"/>
      <c r="Y228" s="639">
        <f t="shared" si="6"/>
        <v>17500</v>
      </c>
      <c r="Z228" s="74">
        <f t="shared" si="7"/>
        <v>267500</v>
      </c>
    </row>
    <row r="229" spans="1:26" s="102" customFormat="1" ht="15.5" x14ac:dyDescent="0.35">
      <c r="A229" s="69"/>
      <c r="B229" s="69"/>
      <c r="C229" s="69"/>
      <c r="D229" s="69"/>
      <c r="E229" s="69"/>
      <c r="F229" s="69" t="s">
        <v>7779</v>
      </c>
      <c r="G229" s="69"/>
      <c r="H229" s="74">
        <v>300000</v>
      </c>
      <c r="I229" s="69"/>
      <c r="J229" s="42" t="s">
        <v>1562</v>
      </c>
      <c r="K229" s="366"/>
      <c r="L229" s="241"/>
      <c r="M229" s="381"/>
      <c r="N229" s="366"/>
      <c r="O229" s="143"/>
      <c r="P229" s="143"/>
      <c r="Q229" s="366"/>
      <c r="R229" s="143"/>
      <c r="S229" s="143"/>
      <c r="T229" s="143"/>
      <c r="U229" s="143"/>
      <c r="V229" s="143"/>
      <c r="W229" s="243"/>
      <c r="X229" s="243"/>
      <c r="Y229" s="639">
        <f t="shared" si="6"/>
        <v>21000.000000000004</v>
      </c>
      <c r="Z229" s="74">
        <f t="shared" si="7"/>
        <v>321000</v>
      </c>
    </row>
    <row r="230" spans="1:26" s="102" customFormat="1" ht="15.5" x14ac:dyDescent="0.35">
      <c r="A230" s="69"/>
      <c r="B230" s="69"/>
      <c r="C230" s="69"/>
      <c r="D230" s="69"/>
      <c r="E230" s="69"/>
      <c r="F230" s="69" t="s">
        <v>7780</v>
      </c>
      <c r="G230" s="69"/>
      <c r="H230" s="74">
        <v>225000</v>
      </c>
      <c r="I230" s="69"/>
      <c r="J230" s="42"/>
      <c r="K230" s="366"/>
      <c r="L230" s="241"/>
      <c r="M230" s="381"/>
      <c r="N230" s="366"/>
      <c r="O230" s="143"/>
      <c r="P230" s="143"/>
      <c r="Q230" s="366"/>
      <c r="R230" s="143"/>
      <c r="S230" s="143"/>
      <c r="T230" s="143"/>
      <c r="U230" s="143"/>
      <c r="V230" s="143"/>
      <c r="W230" s="243"/>
      <c r="X230" s="243"/>
      <c r="Y230" s="639">
        <f t="shared" si="6"/>
        <v>15750.000000000002</v>
      </c>
      <c r="Z230" s="74">
        <f t="shared" si="7"/>
        <v>240750</v>
      </c>
    </row>
    <row r="231" spans="1:26" s="102" customFormat="1" ht="15.5" x14ac:dyDescent="0.35">
      <c r="A231" s="69"/>
      <c r="B231" s="69"/>
      <c r="C231" s="69"/>
      <c r="D231" s="69"/>
      <c r="E231" s="69"/>
      <c r="F231" s="69" t="s">
        <v>7781</v>
      </c>
      <c r="G231" s="69"/>
      <c r="H231" s="74">
        <v>150000</v>
      </c>
      <c r="I231" s="69"/>
      <c r="J231" s="42"/>
      <c r="K231" s="366"/>
      <c r="L231" s="241"/>
      <c r="M231" s="381"/>
      <c r="N231" s="366"/>
      <c r="O231" s="143"/>
      <c r="P231" s="143"/>
      <c r="Q231" s="366"/>
      <c r="R231" s="143"/>
      <c r="S231" s="143"/>
      <c r="T231" s="143"/>
      <c r="U231" s="143"/>
      <c r="V231" s="143"/>
      <c r="W231" s="243"/>
      <c r="X231" s="243"/>
      <c r="Y231" s="639">
        <f t="shared" si="6"/>
        <v>10500.000000000002</v>
      </c>
      <c r="Z231" s="74">
        <f t="shared" si="7"/>
        <v>160500</v>
      </c>
    </row>
    <row r="232" spans="1:26" s="102" customFormat="1" ht="15.5" x14ac:dyDescent="0.35">
      <c r="A232" s="69"/>
      <c r="B232" s="69"/>
      <c r="C232" s="69"/>
      <c r="D232" s="69"/>
      <c r="E232" s="69"/>
      <c r="F232" s="69" t="s">
        <v>7782</v>
      </c>
      <c r="G232" s="69"/>
      <c r="H232" s="74">
        <v>350000</v>
      </c>
      <c r="I232" s="69"/>
      <c r="J232" s="42"/>
      <c r="K232" s="366"/>
      <c r="L232" s="241"/>
      <c r="M232" s="381"/>
      <c r="N232" s="366"/>
      <c r="O232" s="143"/>
      <c r="P232" s="143"/>
      <c r="Q232" s="366"/>
      <c r="R232" s="143"/>
      <c r="S232" s="143"/>
      <c r="T232" s="143"/>
      <c r="U232" s="143"/>
      <c r="V232" s="143"/>
      <c r="W232" s="243"/>
      <c r="X232" s="243"/>
      <c r="Y232" s="639">
        <f t="shared" si="6"/>
        <v>24500.000000000004</v>
      </c>
      <c r="Z232" s="74">
        <f t="shared" si="7"/>
        <v>374500</v>
      </c>
    </row>
    <row r="233" spans="1:26" s="102" customFormat="1" ht="15.5" x14ac:dyDescent="0.35">
      <c r="A233" s="69"/>
      <c r="B233" s="69"/>
      <c r="C233" s="69"/>
      <c r="D233" s="69"/>
      <c r="E233" s="69"/>
      <c r="F233" s="69" t="s">
        <v>7783</v>
      </c>
      <c r="G233" s="69"/>
      <c r="H233" s="74">
        <v>200000</v>
      </c>
      <c r="I233" s="69"/>
      <c r="J233" s="42"/>
      <c r="K233" s="366"/>
      <c r="L233" s="241"/>
      <c r="M233" s="381"/>
      <c r="N233" s="366"/>
      <c r="O233" s="143"/>
      <c r="P233" s="143"/>
      <c r="Q233" s="366"/>
      <c r="R233" s="143"/>
      <c r="S233" s="143"/>
      <c r="T233" s="143"/>
      <c r="U233" s="143"/>
      <c r="V233" s="143"/>
      <c r="W233" s="243"/>
      <c r="X233" s="243"/>
      <c r="Y233" s="639">
        <f t="shared" si="6"/>
        <v>14000.000000000002</v>
      </c>
      <c r="Z233" s="74">
        <f t="shared" si="7"/>
        <v>214000</v>
      </c>
    </row>
    <row r="234" spans="1:26" s="102" customFormat="1" ht="15.5" x14ac:dyDescent="0.35">
      <c r="A234" s="69"/>
      <c r="B234" s="69"/>
      <c r="C234" s="69"/>
      <c r="D234" s="69"/>
      <c r="E234" s="69"/>
      <c r="F234" s="79" t="s">
        <v>7784</v>
      </c>
      <c r="G234" s="69"/>
      <c r="H234" s="74">
        <v>200000</v>
      </c>
      <c r="I234" s="69"/>
      <c r="J234" s="42"/>
      <c r="K234" s="366"/>
      <c r="L234" s="241"/>
      <c r="M234" s="381"/>
      <c r="N234" s="366"/>
      <c r="O234" s="143"/>
      <c r="P234" s="143"/>
      <c r="Q234" s="366"/>
      <c r="R234" s="143"/>
      <c r="S234" s="143"/>
      <c r="T234" s="143"/>
      <c r="U234" s="143"/>
      <c r="V234" s="143"/>
      <c r="W234" s="243"/>
      <c r="X234" s="243"/>
      <c r="Y234" s="639">
        <f t="shared" si="6"/>
        <v>14000.000000000002</v>
      </c>
      <c r="Z234" s="74">
        <f t="shared" si="7"/>
        <v>214000</v>
      </c>
    </row>
    <row r="235" spans="1:26" s="102" customFormat="1" ht="15.5" x14ac:dyDescent="0.35">
      <c r="A235" s="69"/>
      <c r="B235" s="69"/>
      <c r="C235" s="69"/>
      <c r="D235" s="69"/>
      <c r="E235" s="69"/>
      <c r="F235" s="93" t="s">
        <v>994</v>
      </c>
      <c r="G235" s="86"/>
      <c r="H235" s="87">
        <f>SUM(H228:H234)</f>
        <v>1675000</v>
      </c>
      <c r="I235" s="69"/>
      <c r="J235" s="42"/>
      <c r="K235" s="366"/>
      <c r="L235" s="241"/>
      <c r="M235" s="381"/>
      <c r="N235" s="366"/>
      <c r="O235" s="143"/>
      <c r="P235" s="143"/>
      <c r="Q235" s="366"/>
      <c r="R235" s="143"/>
      <c r="S235" s="143"/>
      <c r="T235" s="143"/>
      <c r="U235" s="143"/>
      <c r="V235" s="143"/>
      <c r="W235" s="243"/>
      <c r="X235" s="243"/>
      <c r="Y235" s="639">
        <f t="shared" si="6"/>
        <v>117250.00000000001</v>
      </c>
      <c r="Z235" s="87">
        <f t="shared" si="7"/>
        <v>1792250</v>
      </c>
    </row>
    <row r="236" spans="1:26" s="100" customFormat="1" ht="15.5" x14ac:dyDescent="0.35">
      <c r="A236" s="64"/>
      <c r="B236" s="64"/>
      <c r="C236" s="64"/>
      <c r="D236" s="64"/>
      <c r="E236" s="64"/>
      <c r="F236" s="66" t="s">
        <v>1572</v>
      </c>
      <c r="G236" s="64"/>
      <c r="H236" s="67"/>
      <c r="I236" s="64"/>
      <c r="J236" s="98"/>
      <c r="K236" s="201"/>
      <c r="L236" s="201"/>
      <c r="M236" s="201"/>
      <c r="N236" s="201"/>
      <c r="O236" s="98"/>
      <c r="P236" s="98"/>
      <c r="Q236" s="201"/>
      <c r="R236" s="98"/>
      <c r="S236" s="98"/>
      <c r="T236" s="98"/>
      <c r="U236" s="98"/>
      <c r="V236" s="98"/>
      <c r="W236" s="370"/>
      <c r="X236" s="370"/>
      <c r="Y236" s="639">
        <f t="shared" si="6"/>
        <v>0</v>
      </c>
      <c r="Z236" s="67">
        <f t="shared" si="7"/>
        <v>0</v>
      </c>
    </row>
    <row r="237" spans="1:26" s="100" customFormat="1" ht="15.5" x14ac:dyDescent="0.35">
      <c r="A237" s="76"/>
      <c r="B237" s="76"/>
      <c r="C237" s="76"/>
      <c r="D237" s="76"/>
      <c r="E237" s="76"/>
      <c r="F237" s="76" t="s">
        <v>7785</v>
      </c>
      <c r="G237" s="76"/>
      <c r="H237" s="118">
        <v>150000</v>
      </c>
      <c r="I237" s="76"/>
      <c r="J237" s="42" t="s">
        <v>1562</v>
      </c>
      <c r="K237" s="241"/>
      <c r="L237" s="42" t="s">
        <v>7656</v>
      </c>
      <c r="M237" s="381">
        <v>372704</v>
      </c>
      <c r="N237" s="242"/>
      <c r="O237" s="42"/>
      <c r="P237" s="42"/>
      <c r="Q237" s="242"/>
      <c r="R237" s="42"/>
      <c r="S237" s="42"/>
      <c r="T237" s="42"/>
      <c r="U237" s="42"/>
      <c r="V237" s="42"/>
      <c r="W237" s="243"/>
      <c r="X237" s="243"/>
      <c r="Y237" s="639">
        <f t="shared" si="6"/>
        <v>10500.000000000002</v>
      </c>
      <c r="Z237" s="118">
        <f t="shared" si="7"/>
        <v>160500</v>
      </c>
    </row>
    <row r="238" spans="1:26" s="100" customFormat="1" ht="15.5" x14ac:dyDescent="0.35">
      <c r="A238" s="76"/>
      <c r="B238" s="76"/>
      <c r="C238" s="76"/>
      <c r="D238" s="76"/>
      <c r="E238" s="76"/>
      <c r="F238" s="79" t="s">
        <v>7786</v>
      </c>
      <c r="G238" s="76"/>
      <c r="H238" s="118">
        <v>350000</v>
      </c>
      <c r="I238" s="76"/>
      <c r="J238" s="42" t="s">
        <v>7787</v>
      </c>
      <c r="K238" s="241"/>
      <c r="L238" s="242"/>
      <c r="M238" s="242"/>
      <c r="N238" s="242"/>
      <c r="O238" s="42"/>
      <c r="P238" s="42"/>
      <c r="Q238" s="242"/>
      <c r="R238" s="42"/>
      <c r="S238" s="42"/>
      <c r="T238" s="42"/>
      <c r="U238" s="42"/>
      <c r="V238" s="42"/>
      <c r="W238" s="243"/>
      <c r="X238" s="243"/>
      <c r="Y238" s="639">
        <f t="shared" si="6"/>
        <v>24500.000000000004</v>
      </c>
      <c r="Z238" s="118">
        <f t="shared" si="7"/>
        <v>374500</v>
      </c>
    </row>
    <row r="239" spans="1:26" s="100" customFormat="1" ht="15.5" x14ac:dyDescent="0.35">
      <c r="A239" s="76"/>
      <c r="B239" s="76"/>
      <c r="C239" s="76"/>
      <c r="D239" s="76"/>
      <c r="E239" s="76"/>
      <c r="F239" s="79" t="s">
        <v>7788</v>
      </c>
      <c r="G239" s="76"/>
      <c r="H239" s="118">
        <v>350000</v>
      </c>
      <c r="I239" s="76"/>
      <c r="J239" s="42" t="s">
        <v>7787</v>
      </c>
      <c r="K239" s="241"/>
      <c r="L239" s="42"/>
      <c r="M239" s="381"/>
      <c r="N239" s="242"/>
      <c r="O239" s="42"/>
      <c r="P239" s="42"/>
      <c r="Q239" s="242"/>
      <c r="R239" s="42"/>
      <c r="S239" s="42"/>
      <c r="T239" s="42"/>
      <c r="U239" s="42"/>
      <c r="V239" s="42"/>
      <c r="W239" s="243"/>
      <c r="X239" s="243"/>
      <c r="Y239" s="639">
        <f t="shared" si="6"/>
        <v>24500.000000000004</v>
      </c>
      <c r="Z239" s="118">
        <f t="shared" si="7"/>
        <v>374500</v>
      </c>
    </row>
    <row r="240" spans="1:26" s="100" customFormat="1" ht="15.5" x14ac:dyDescent="0.35">
      <c r="A240" s="76"/>
      <c r="B240" s="76"/>
      <c r="C240" s="76"/>
      <c r="D240" s="76"/>
      <c r="E240" s="76"/>
      <c r="F240" s="76" t="s">
        <v>7789</v>
      </c>
      <c r="G240" s="76"/>
      <c r="H240" s="118">
        <v>250000</v>
      </c>
      <c r="I240" s="76"/>
      <c r="J240" s="42"/>
      <c r="K240" s="241"/>
      <c r="L240" s="42"/>
      <c r="M240" s="381"/>
      <c r="N240" s="242"/>
      <c r="O240" s="42"/>
      <c r="P240" s="42"/>
      <c r="Q240" s="242"/>
      <c r="R240" s="42"/>
      <c r="S240" s="42"/>
      <c r="T240" s="42"/>
      <c r="U240" s="42"/>
      <c r="V240" s="42"/>
      <c r="W240" s="243"/>
      <c r="X240" s="243"/>
      <c r="Y240" s="639">
        <f t="shared" si="6"/>
        <v>17500</v>
      </c>
      <c r="Z240" s="118">
        <f t="shared" si="7"/>
        <v>267500</v>
      </c>
    </row>
    <row r="241" spans="1:26" s="100" customFormat="1" ht="15.5" x14ac:dyDescent="0.35">
      <c r="A241" s="76"/>
      <c r="B241" s="76"/>
      <c r="C241" s="76"/>
      <c r="D241" s="76"/>
      <c r="E241" s="76"/>
      <c r="F241" s="79" t="s">
        <v>7790</v>
      </c>
      <c r="G241" s="76"/>
      <c r="H241" s="118">
        <v>250000</v>
      </c>
      <c r="I241" s="76"/>
      <c r="J241" s="42"/>
      <c r="K241" s="241"/>
      <c r="L241" s="42"/>
      <c r="M241" s="381"/>
      <c r="N241" s="242"/>
      <c r="O241" s="42"/>
      <c r="P241" s="42"/>
      <c r="Q241" s="242"/>
      <c r="R241" s="42"/>
      <c r="S241" s="42"/>
      <c r="T241" s="42"/>
      <c r="U241" s="42"/>
      <c r="V241" s="42"/>
      <c r="W241" s="243"/>
      <c r="X241" s="243"/>
      <c r="Y241" s="639">
        <f t="shared" si="6"/>
        <v>17500</v>
      </c>
      <c r="Z241" s="118">
        <f t="shared" si="7"/>
        <v>267500</v>
      </c>
    </row>
    <row r="242" spans="1:26" s="100" customFormat="1" ht="15.5" x14ac:dyDescent="0.35">
      <c r="A242" s="76"/>
      <c r="B242" s="76"/>
      <c r="C242" s="76"/>
      <c r="D242" s="76"/>
      <c r="E242" s="76"/>
      <c r="F242" s="69" t="s">
        <v>7791</v>
      </c>
      <c r="G242" s="76"/>
      <c r="H242" s="118">
        <v>250000</v>
      </c>
      <c r="I242" s="76"/>
      <c r="J242" s="42"/>
      <c r="K242" s="241"/>
      <c r="L242" s="42"/>
      <c r="M242" s="381"/>
      <c r="N242" s="242"/>
      <c r="O242" s="42"/>
      <c r="P242" s="42"/>
      <c r="Q242" s="242"/>
      <c r="R242" s="42"/>
      <c r="S242" s="42"/>
      <c r="T242" s="42"/>
      <c r="U242" s="42"/>
      <c r="V242" s="42"/>
      <c r="W242" s="243"/>
      <c r="X242" s="243"/>
      <c r="Y242" s="639">
        <f t="shared" si="6"/>
        <v>17500</v>
      </c>
      <c r="Z242" s="118">
        <f t="shared" si="7"/>
        <v>267500</v>
      </c>
    </row>
    <row r="243" spans="1:26" s="100" customFormat="1" ht="15.5" x14ac:dyDescent="0.35">
      <c r="A243" s="76"/>
      <c r="B243" s="76"/>
      <c r="C243" s="76"/>
      <c r="D243" s="76"/>
      <c r="E243" s="76"/>
      <c r="F243" s="69" t="s">
        <v>7791</v>
      </c>
      <c r="G243" s="76"/>
      <c r="H243" s="118">
        <v>250000</v>
      </c>
      <c r="I243" s="76"/>
      <c r="J243" s="42"/>
      <c r="K243" s="241"/>
      <c r="L243" s="42"/>
      <c r="M243" s="381"/>
      <c r="N243" s="242"/>
      <c r="O243" s="42"/>
      <c r="P243" s="42"/>
      <c r="Q243" s="242"/>
      <c r="R243" s="42"/>
      <c r="S243" s="42"/>
      <c r="T243" s="42"/>
      <c r="U243" s="42"/>
      <c r="V243" s="42"/>
      <c r="W243" s="243"/>
      <c r="X243" s="243"/>
      <c r="Y243" s="639">
        <f t="shared" si="6"/>
        <v>17500</v>
      </c>
      <c r="Z243" s="118">
        <f t="shared" si="7"/>
        <v>267500</v>
      </c>
    </row>
    <row r="244" spans="1:26" s="100" customFormat="1" ht="15.5" x14ac:dyDescent="0.35">
      <c r="A244" s="76"/>
      <c r="B244" s="76"/>
      <c r="C244" s="76"/>
      <c r="D244" s="76"/>
      <c r="E244" s="76"/>
      <c r="F244" s="132" t="s">
        <v>994</v>
      </c>
      <c r="G244" s="123"/>
      <c r="H244" s="124">
        <f>SUM(H237:H243)</f>
        <v>1850000</v>
      </c>
      <c r="I244" s="76"/>
      <c r="J244" s="42"/>
      <c r="K244" s="241"/>
      <c r="L244" s="42"/>
      <c r="M244" s="381"/>
      <c r="N244" s="242"/>
      <c r="O244" s="42"/>
      <c r="P244" s="42"/>
      <c r="Q244" s="242"/>
      <c r="R244" s="42"/>
      <c r="S244" s="42"/>
      <c r="T244" s="42"/>
      <c r="U244" s="42"/>
      <c r="V244" s="42"/>
      <c r="W244" s="243"/>
      <c r="X244" s="243"/>
      <c r="Y244" s="639">
        <f t="shared" si="6"/>
        <v>129500.00000000001</v>
      </c>
      <c r="Z244" s="124">
        <f t="shared" si="7"/>
        <v>1979500</v>
      </c>
    </row>
    <row r="245" spans="1:26" s="100" customFormat="1" ht="15.5" x14ac:dyDescent="0.35">
      <c r="A245" s="76"/>
      <c r="B245" s="76"/>
      <c r="C245" s="76"/>
      <c r="D245" s="76"/>
      <c r="E245" s="76"/>
      <c r="F245" s="79"/>
      <c r="G245" s="76"/>
      <c r="H245" s="118"/>
      <c r="I245" s="76"/>
      <c r="J245" s="42"/>
      <c r="K245" s="241"/>
      <c r="L245" s="42"/>
      <c r="M245" s="381"/>
      <c r="N245" s="242"/>
      <c r="O245" s="42"/>
      <c r="P245" s="42"/>
      <c r="Q245" s="242"/>
      <c r="R245" s="42"/>
      <c r="S245" s="42"/>
      <c r="T245" s="42"/>
      <c r="U245" s="42"/>
      <c r="V245" s="42"/>
      <c r="W245" s="243"/>
      <c r="X245" s="243"/>
      <c r="Y245" s="639">
        <f t="shared" si="6"/>
        <v>0</v>
      </c>
      <c r="Z245" s="118">
        <f t="shared" si="7"/>
        <v>0</v>
      </c>
    </row>
    <row r="246" spans="1:26" s="100" customFormat="1" ht="15.5" x14ac:dyDescent="0.35">
      <c r="A246" s="64"/>
      <c r="B246" s="64"/>
      <c r="C246" s="64"/>
      <c r="D246" s="64"/>
      <c r="E246" s="64"/>
      <c r="F246" s="96" t="s">
        <v>1582</v>
      </c>
      <c r="G246" s="64"/>
      <c r="H246" s="67"/>
      <c r="I246" s="64"/>
      <c r="J246" s="98"/>
      <c r="K246" s="201"/>
      <c r="L246" s="201"/>
      <c r="M246" s="201"/>
      <c r="N246" s="201"/>
      <c r="O246" s="98"/>
      <c r="P246" s="98"/>
      <c r="Q246" s="201"/>
      <c r="R246" s="98"/>
      <c r="S246" s="98"/>
      <c r="T246" s="98"/>
      <c r="U246" s="98"/>
      <c r="V246" s="98"/>
      <c r="W246" s="370"/>
      <c r="X246" s="370"/>
      <c r="Y246" s="639">
        <f t="shared" si="6"/>
        <v>0</v>
      </c>
      <c r="Z246" s="67">
        <f t="shared" si="7"/>
        <v>0</v>
      </c>
    </row>
    <row r="247" spans="1:26" s="100" customFormat="1" ht="15.5" x14ac:dyDescent="0.35">
      <c r="A247" s="69"/>
      <c r="B247" s="69"/>
      <c r="C247" s="69"/>
      <c r="D247" s="69"/>
      <c r="E247" s="69"/>
      <c r="F247" s="79" t="s">
        <v>7792</v>
      </c>
      <c r="G247" s="69"/>
      <c r="H247" s="74">
        <v>400000</v>
      </c>
      <c r="I247" s="69"/>
      <c r="J247" s="143"/>
      <c r="K247" s="366"/>
      <c r="L247" s="366"/>
      <c r="M247" s="383"/>
      <c r="N247" s="366"/>
      <c r="O247" s="143"/>
      <c r="P247" s="143"/>
      <c r="Q247" s="366"/>
      <c r="R247" s="143"/>
      <c r="S247" s="143"/>
      <c r="T247" s="143"/>
      <c r="U247" s="143"/>
      <c r="V247" s="143"/>
      <c r="W247" s="368"/>
      <c r="X247" s="243"/>
      <c r="Y247" s="639">
        <f t="shared" si="6"/>
        <v>28000.000000000004</v>
      </c>
      <c r="Z247" s="74">
        <f t="shared" si="7"/>
        <v>428000</v>
      </c>
    </row>
    <row r="248" spans="1:26" s="100" customFormat="1" ht="15.5" x14ac:dyDescent="0.35">
      <c r="A248" s="69"/>
      <c r="B248" s="69"/>
      <c r="C248" s="69"/>
      <c r="D248" s="69"/>
      <c r="E248" s="69"/>
      <c r="F248" s="79" t="s">
        <v>7793</v>
      </c>
      <c r="G248" s="69"/>
      <c r="H248" s="74">
        <v>400000</v>
      </c>
      <c r="I248" s="69"/>
      <c r="J248" s="143"/>
      <c r="K248" s="366"/>
      <c r="L248" s="366"/>
      <c r="M248" s="383"/>
      <c r="N248" s="366"/>
      <c r="O248" s="143"/>
      <c r="P248" s="143"/>
      <c r="Q248" s="366"/>
      <c r="R248" s="143"/>
      <c r="S248" s="143"/>
      <c r="T248" s="143"/>
      <c r="U248" s="143"/>
      <c r="V248" s="143"/>
      <c r="W248" s="368"/>
      <c r="X248" s="243"/>
      <c r="Y248" s="639">
        <f t="shared" si="6"/>
        <v>28000.000000000004</v>
      </c>
      <c r="Z248" s="74">
        <f t="shared" si="7"/>
        <v>428000</v>
      </c>
    </row>
    <row r="249" spans="1:26" s="100" customFormat="1" ht="15.5" x14ac:dyDescent="0.35">
      <c r="A249" s="69"/>
      <c r="B249" s="69"/>
      <c r="C249" s="69"/>
      <c r="D249" s="69"/>
      <c r="E249" s="69"/>
      <c r="F249" s="79" t="s">
        <v>7794</v>
      </c>
      <c r="G249" s="69"/>
      <c r="H249" s="74">
        <v>400000</v>
      </c>
      <c r="I249" s="69"/>
      <c r="J249" s="143" t="s">
        <v>1214</v>
      </c>
      <c r="K249" s="366"/>
      <c r="L249" s="366" t="s">
        <v>7795</v>
      </c>
      <c r="M249" s="383" t="s">
        <v>7796</v>
      </c>
      <c r="N249" s="366"/>
      <c r="O249" s="143"/>
      <c r="P249" s="143" t="s">
        <v>7797</v>
      </c>
      <c r="Q249" s="366" t="s">
        <v>7497</v>
      </c>
      <c r="R249" s="143"/>
      <c r="S249" s="143"/>
      <c r="T249" s="143"/>
      <c r="U249" s="143"/>
      <c r="V249" s="143"/>
      <c r="W249" s="368"/>
      <c r="X249" s="243"/>
      <c r="Y249" s="639">
        <f t="shared" si="6"/>
        <v>28000.000000000004</v>
      </c>
      <c r="Z249" s="74">
        <f t="shared" si="7"/>
        <v>428000</v>
      </c>
    </row>
    <row r="250" spans="1:26" s="100" customFormat="1" ht="15.5" x14ac:dyDescent="0.35">
      <c r="A250" s="69"/>
      <c r="B250" s="69"/>
      <c r="C250" s="69"/>
      <c r="D250" s="69"/>
      <c r="E250" s="69"/>
      <c r="F250" s="79" t="s">
        <v>7798</v>
      </c>
      <c r="G250" s="69"/>
      <c r="H250" s="74">
        <v>400000</v>
      </c>
      <c r="I250" s="69"/>
      <c r="J250" s="143" t="s">
        <v>1214</v>
      </c>
      <c r="K250" s="366"/>
      <c r="L250" s="366" t="s">
        <v>7799</v>
      </c>
      <c r="M250" s="383" t="s">
        <v>7800</v>
      </c>
      <c r="N250" s="366"/>
      <c r="O250" s="143"/>
      <c r="P250" s="143" t="s">
        <v>7801</v>
      </c>
      <c r="Q250" s="366" t="s">
        <v>7802</v>
      </c>
      <c r="R250" s="143"/>
      <c r="S250" s="143"/>
      <c r="T250" s="143"/>
      <c r="U250" s="143"/>
      <c r="V250" s="143"/>
      <c r="W250" s="368"/>
      <c r="X250" s="243"/>
      <c r="Y250" s="639">
        <f t="shared" si="6"/>
        <v>28000.000000000004</v>
      </c>
      <c r="Z250" s="74">
        <f t="shared" si="7"/>
        <v>428000</v>
      </c>
    </row>
    <row r="251" spans="1:26" s="100" customFormat="1" ht="15.5" x14ac:dyDescent="0.35">
      <c r="A251" s="69"/>
      <c r="B251" s="69"/>
      <c r="C251" s="69"/>
      <c r="D251" s="69"/>
      <c r="E251" s="69"/>
      <c r="F251" s="79" t="s">
        <v>7803</v>
      </c>
      <c r="G251" s="69"/>
      <c r="H251" s="74">
        <v>400000</v>
      </c>
      <c r="I251" s="69"/>
      <c r="J251" s="143" t="s">
        <v>1214</v>
      </c>
      <c r="K251" s="366"/>
      <c r="L251" s="366" t="s">
        <v>7804</v>
      </c>
      <c r="M251" s="383" t="s">
        <v>7805</v>
      </c>
      <c r="N251" s="366"/>
      <c r="O251" s="143"/>
      <c r="P251" s="143" t="s">
        <v>7801</v>
      </c>
      <c r="Q251" s="366" t="s">
        <v>7802</v>
      </c>
      <c r="R251" s="143"/>
      <c r="S251" s="143"/>
      <c r="T251" s="143"/>
      <c r="U251" s="143"/>
      <c r="V251" s="143"/>
      <c r="W251" s="368"/>
      <c r="X251" s="243"/>
      <c r="Y251" s="639">
        <f t="shared" si="6"/>
        <v>28000.000000000004</v>
      </c>
      <c r="Z251" s="74">
        <f t="shared" si="7"/>
        <v>428000</v>
      </c>
    </row>
    <row r="252" spans="1:26" s="100" customFormat="1" ht="15.5" x14ac:dyDescent="0.35">
      <c r="A252" s="69"/>
      <c r="B252" s="69"/>
      <c r="C252" s="69"/>
      <c r="D252" s="69"/>
      <c r="E252" s="69"/>
      <c r="F252" s="79" t="s">
        <v>7806</v>
      </c>
      <c r="G252" s="69"/>
      <c r="H252" s="74">
        <v>400000</v>
      </c>
      <c r="I252" s="69"/>
      <c r="J252" s="143" t="s">
        <v>1562</v>
      </c>
      <c r="K252" s="366"/>
      <c r="L252" s="366"/>
      <c r="M252" s="383"/>
      <c r="N252" s="366"/>
      <c r="O252" s="143"/>
      <c r="P252" s="143"/>
      <c r="Q252" s="366"/>
      <c r="R252" s="143"/>
      <c r="S252" s="143"/>
      <c r="T252" s="143"/>
      <c r="U252" s="143"/>
      <c r="V252" s="143"/>
      <c r="W252" s="368"/>
      <c r="X252" s="243"/>
      <c r="Y252" s="639">
        <f t="shared" si="6"/>
        <v>28000.000000000004</v>
      </c>
      <c r="Z252" s="74">
        <f t="shared" si="7"/>
        <v>428000</v>
      </c>
    </row>
    <row r="253" spans="1:26" s="100" customFormat="1" ht="15.5" x14ac:dyDescent="0.35">
      <c r="A253" s="69"/>
      <c r="B253" s="69"/>
      <c r="C253" s="69"/>
      <c r="D253" s="69"/>
      <c r="E253" s="69"/>
      <c r="F253" s="79" t="s">
        <v>7806</v>
      </c>
      <c r="G253" s="69"/>
      <c r="H253" s="74">
        <v>400000</v>
      </c>
      <c r="I253" s="69"/>
      <c r="J253" s="143" t="s">
        <v>1562</v>
      </c>
      <c r="K253" s="366"/>
      <c r="L253" s="366"/>
      <c r="M253" s="383"/>
      <c r="N253" s="366"/>
      <c r="O253" s="143"/>
      <c r="P253" s="143"/>
      <c r="Q253" s="366"/>
      <c r="R253" s="143"/>
      <c r="S253" s="143"/>
      <c r="T253" s="143"/>
      <c r="U253" s="143"/>
      <c r="V253" s="143"/>
      <c r="W253" s="368"/>
      <c r="X253" s="243"/>
      <c r="Y253" s="639">
        <f t="shared" si="6"/>
        <v>28000.000000000004</v>
      </c>
      <c r="Z253" s="74">
        <f t="shared" si="7"/>
        <v>428000</v>
      </c>
    </row>
    <row r="254" spans="1:26" s="100" customFormat="1" ht="15.5" x14ac:dyDescent="0.35">
      <c r="A254" s="69"/>
      <c r="B254" s="69"/>
      <c r="C254" s="69"/>
      <c r="D254" s="69"/>
      <c r="E254" s="69"/>
      <c r="F254" s="79" t="s">
        <v>7807</v>
      </c>
      <c r="G254" s="69"/>
      <c r="H254" s="74">
        <v>400000</v>
      </c>
      <c r="I254" s="69"/>
      <c r="J254" s="143"/>
      <c r="K254" s="366"/>
      <c r="L254" s="366"/>
      <c r="M254" s="383"/>
      <c r="N254" s="366"/>
      <c r="O254" s="143"/>
      <c r="P254" s="143"/>
      <c r="Q254" s="366"/>
      <c r="R254" s="143"/>
      <c r="S254" s="143"/>
      <c r="T254" s="143"/>
      <c r="U254" s="143"/>
      <c r="V254" s="143"/>
      <c r="W254" s="368"/>
      <c r="X254" s="243"/>
      <c r="Y254" s="639">
        <f t="shared" si="6"/>
        <v>28000.000000000004</v>
      </c>
      <c r="Z254" s="74">
        <f t="shared" si="7"/>
        <v>428000</v>
      </c>
    </row>
    <row r="255" spans="1:26" s="100" customFormat="1" ht="15.5" x14ac:dyDescent="0.35">
      <c r="A255" s="69"/>
      <c r="B255" s="69"/>
      <c r="C255" s="69"/>
      <c r="D255" s="69"/>
      <c r="E255" s="69"/>
      <c r="F255" s="93" t="s">
        <v>994</v>
      </c>
      <c r="G255" s="86"/>
      <c r="H255" s="87">
        <f>SUM(H247:H254)</f>
        <v>3200000</v>
      </c>
      <c r="I255" s="69"/>
      <c r="J255" s="143"/>
      <c r="K255" s="366"/>
      <c r="L255" s="366"/>
      <c r="M255" s="383"/>
      <c r="N255" s="366"/>
      <c r="O255" s="143"/>
      <c r="P255" s="143"/>
      <c r="Q255" s="366"/>
      <c r="R255" s="143"/>
      <c r="S255" s="143"/>
      <c r="T255" s="143"/>
      <c r="U255" s="143"/>
      <c r="V255" s="143"/>
      <c r="W255" s="368"/>
      <c r="X255" s="243"/>
      <c r="Y255" s="639">
        <f t="shared" si="6"/>
        <v>224000.00000000003</v>
      </c>
      <c r="Z255" s="87">
        <f t="shared" si="7"/>
        <v>3424000</v>
      </c>
    </row>
    <row r="256" spans="1:26" s="100" customFormat="1" ht="15.5" x14ac:dyDescent="0.35">
      <c r="A256" s="64"/>
      <c r="B256" s="64"/>
      <c r="C256" s="64"/>
      <c r="D256" s="64"/>
      <c r="E256" s="64"/>
      <c r="F256" s="96" t="s">
        <v>1590</v>
      </c>
      <c r="G256" s="64"/>
      <c r="H256" s="67"/>
      <c r="I256" s="64"/>
      <c r="J256" s="98"/>
      <c r="K256" s="201"/>
      <c r="L256" s="201"/>
      <c r="M256" s="201"/>
      <c r="N256" s="201"/>
      <c r="O256" s="98"/>
      <c r="P256" s="98"/>
      <c r="Q256" s="201"/>
      <c r="R256" s="98"/>
      <c r="S256" s="98"/>
      <c r="T256" s="98"/>
      <c r="U256" s="98"/>
      <c r="V256" s="98"/>
      <c r="W256" s="370"/>
      <c r="X256" s="370"/>
      <c r="Y256" s="639">
        <f t="shared" si="6"/>
        <v>0</v>
      </c>
      <c r="Z256" s="67">
        <f t="shared" si="7"/>
        <v>0</v>
      </c>
    </row>
    <row r="257" spans="1:26" s="100" customFormat="1" ht="15.5" x14ac:dyDescent="0.35">
      <c r="A257" s="76"/>
      <c r="B257" s="76"/>
      <c r="C257" s="76"/>
      <c r="D257" s="76"/>
      <c r="E257" s="76"/>
      <c r="F257" s="117" t="s">
        <v>7808</v>
      </c>
      <c r="G257" s="76"/>
      <c r="H257" s="118">
        <v>200000</v>
      </c>
      <c r="I257" s="76"/>
      <c r="J257" s="42" t="s">
        <v>3653</v>
      </c>
      <c r="K257" s="242"/>
      <c r="L257" s="242" t="s">
        <v>7809</v>
      </c>
      <c r="M257" s="242"/>
      <c r="N257" s="242"/>
      <c r="O257" s="42"/>
      <c r="P257" s="42" t="s">
        <v>7810</v>
      </c>
      <c r="Q257" s="242" t="s">
        <v>1066</v>
      </c>
      <c r="R257" s="42"/>
      <c r="S257" s="42"/>
      <c r="T257" s="42"/>
      <c r="U257" s="42"/>
      <c r="V257" s="42"/>
      <c r="W257" s="243"/>
      <c r="X257" s="243"/>
      <c r="Y257" s="639">
        <f t="shared" si="6"/>
        <v>14000.000000000002</v>
      </c>
      <c r="Z257" s="118">
        <f t="shared" si="7"/>
        <v>214000</v>
      </c>
    </row>
    <row r="258" spans="1:26" s="100" customFormat="1" ht="15.5" x14ac:dyDescent="0.35">
      <c r="A258" s="76"/>
      <c r="B258" s="76"/>
      <c r="C258" s="76"/>
      <c r="D258" s="76"/>
      <c r="E258" s="76"/>
      <c r="F258" s="117" t="s">
        <v>7811</v>
      </c>
      <c r="G258" s="76"/>
      <c r="H258" s="118">
        <v>200000</v>
      </c>
      <c r="I258" s="76"/>
      <c r="J258" s="42" t="s">
        <v>3653</v>
      </c>
      <c r="K258" s="242"/>
      <c r="L258" s="242" t="s">
        <v>7812</v>
      </c>
      <c r="M258" s="242"/>
      <c r="N258" s="242"/>
      <c r="O258" s="42"/>
      <c r="P258" s="42" t="s">
        <v>7813</v>
      </c>
      <c r="Q258" s="242" t="s">
        <v>6748</v>
      </c>
      <c r="R258" s="42"/>
      <c r="S258" s="42"/>
      <c r="T258" s="42"/>
      <c r="U258" s="42"/>
      <c r="V258" s="42"/>
      <c r="W258" s="243"/>
      <c r="X258" s="243"/>
      <c r="Y258" s="639">
        <f t="shared" si="6"/>
        <v>14000.000000000002</v>
      </c>
      <c r="Z258" s="118">
        <f t="shared" si="7"/>
        <v>214000</v>
      </c>
    </row>
    <row r="259" spans="1:26" s="100" customFormat="1" ht="15.5" x14ac:dyDescent="0.35">
      <c r="A259" s="76"/>
      <c r="B259" s="76"/>
      <c r="C259" s="76"/>
      <c r="D259" s="76"/>
      <c r="E259" s="76"/>
      <c r="F259" s="117" t="s">
        <v>7814</v>
      </c>
      <c r="G259" s="76"/>
      <c r="H259" s="118">
        <v>200000</v>
      </c>
      <c r="I259" s="76"/>
      <c r="J259" s="42" t="s">
        <v>4599</v>
      </c>
      <c r="K259" s="42"/>
      <c r="L259" s="42" t="s">
        <v>7815</v>
      </c>
      <c r="M259" s="42"/>
      <c r="N259" s="42"/>
      <c r="O259" s="42"/>
      <c r="P259" s="42" t="s">
        <v>7816</v>
      </c>
      <c r="Q259" s="42" t="s">
        <v>6748</v>
      </c>
      <c r="R259" s="42"/>
      <c r="S259" s="42"/>
      <c r="T259" s="42"/>
      <c r="U259" s="42"/>
      <c r="V259" s="42"/>
      <c r="W259" s="42"/>
      <c r="X259" s="243"/>
      <c r="Y259" s="639">
        <f t="shared" si="6"/>
        <v>14000.000000000002</v>
      </c>
      <c r="Z259" s="118">
        <f t="shared" si="7"/>
        <v>214000</v>
      </c>
    </row>
    <row r="260" spans="1:26" ht="15.5" x14ac:dyDescent="0.35">
      <c r="F260" s="93" t="s">
        <v>994</v>
      </c>
      <c r="G260" s="86"/>
      <c r="H260" s="87">
        <f>SUM(H257:H259)</f>
        <v>600000</v>
      </c>
      <c r="Y260" s="639">
        <f t="shared" si="6"/>
        <v>42000.000000000007</v>
      </c>
      <c r="Z260" s="87">
        <f t="shared" si="7"/>
        <v>642000</v>
      </c>
    </row>
    <row r="261" spans="1:26" ht="15.5" x14ac:dyDescent="0.35">
      <c r="F261" s="93" t="s">
        <v>894</v>
      </c>
      <c r="G261" s="86"/>
      <c r="H261" s="87">
        <f>SUM(H5:H260)/2</f>
        <v>440215000</v>
      </c>
      <c r="Y261" s="639">
        <f t="shared" si="6"/>
        <v>30815050.000000004</v>
      </c>
      <c r="Z261" s="87">
        <f t="shared" si="7"/>
        <v>471030050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B050"/>
  </sheetPr>
  <dimension ref="A1:Z244"/>
  <sheetViews>
    <sheetView topLeftCell="F1" workbookViewId="0">
      <selection activeCell="H1" sqref="H1:Y1048576"/>
    </sheetView>
  </sheetViews>
  <sheetFormatPr defaultColWidth="9.08984375" defaultRowHeight="15.5" x14ac:dyDescent="0.35"/>
  <cols>
    <col min="1" max="1" width="16.1796875" style="100" hidden="1" customWidth="1"/>
    <col min="2" max="2" width="21.54296875" style="100" hidden="1" customWidth="1"/>
    <col min="3" max="3" width="15.1796875" style="100" hidden="1" customWidth="1"/>
    <col min="4" max="4" width="26" style="100" hidden="1" customWidth="1"/>
    <col min="5" max="5" width="22.81640625" style="100" hidden="1" customWidth="1"/>
    <col min="6" max="6" width="64.453125" style="100" customWidth="1"/>
    <col min="7" max="7" width="27.54296875" style="100" hidden="1" customWidth="1"/>
    <col min="8" max="8" width="27.54296875" style="135" hidden="1" customWidth="1"/>
    <col min="9" max="9" width="15.81640625" style="100" hidden="1" customWidth="1"/>
    <col min="10" max="10" width="21.54296875" style="100" hidden="1" customWidth="1"/>
    <col min="11" max="11" width="17.54296875" style="100" hidden="1" customWidth="1"/>
    <col min="12" max="12" width="21.453125" style="100" hidden="1" customWidth="1"/>
    <col min="13" max="13" width="23.54296875" style="100" hidden="1" customWidth="1"/>
    <col min="14" max="14" width="19.08984375" style="100" hidden="1" customWidth="1"/>
    <col min="15" max="15" width="24.453125" style="100" hidden="1" customWidth="1"/>
    <col min="16" max="16" width="18.81640625" style="134" hidden="1" customWidth="1"/>
    <col min="17" max="17" width="32.81640625" style="134" hidden="1" customWidth="1"/>
    <col min="18" max="18" width="10.54296875" style="100" hidden="1" customWidth="1"/>
    <col min="19" max="19" width="11.45312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4" width="32.453125" style="100" hidden="1" customWidth="1"/>
    <col min="25" max="25" width="14.36328125" style="100" hidden="1" customWidth="1"/>
    <col min="26" max="26" width="27.54296875" style="135" customWidth="1"/>
    <col min="27" max="16384" width="9.08984375" style="100"/>
  </cols>
  <sheetData>
    <row r="1" spans="1:26" x14ac:dyDescent="0.35">
      <c r="A1" s="665" t="s">
        <v>895</v>
      </c>
      <c r="B1" s="665"/>
      <c r="C1" s="665"/>
      <c r="D1" s="665"/>
      <c r="E1" s="666"/>
      <c r="F1" s="668" t="s">
        <v>896</v>
      </c>
      <c r="G1" s="670"/>
      <c r="H1" s="281"/>
      <c r="I1" s="48" t="s">
        <v>897</v>
      </c>
      <c r="J1" s="668" t="s">
        <v>898</v>
      </c>
      <c r="K1" s="669"/>
      <c r="L1" s="669"/>
      <c r="M1" s="669"/>
      <c r="N1" s="670"/>
      <c r="O1" s="668" t="s">
        <v>899</v>
      </c>
      <c r="P1" s="669"/>
      <c r="Q1" s="670"/>
      <c r="R1" s="668" t="s">
        <v>900</v>
      </c>
      <c r="S1" s="670"/>
      <c r="T1" s="676" t="s">
        <v>901</v>
      </c>
      <c r="U1" s="671"/>
      <c r="V1" s="671"/>
      <c r="W1" s="672"/>
      <c r="X1" s="677" t="s">
        <v>902</v>
      </c>
      <c r="Z1" s="281"/>
    </row>
    <row r="2" spans="1:26" ht="29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207" t="s">
        <v>918</v>
      </c>
      <c r="Q2" s="207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8"/>
      <c r="Z2" s="634" t="s">
        <v>24303</v>
      </c>
    </row>
    <row r="3" spans="1:26" x14ac:dyDescent="0.35">
      <c r="A3" s="106"/>
      <c r="B3" s="106"/>
      <c r="C3" s="106"/>
      <c r="D3" s="107"/>
      <c r="E3" s="57" t="s">
        <v>7817</v>
      </c>
      <c r="F3" s="106"/>
      <c r="G3" s="57"/>
      <c r="H3" s="108"/>
      <c r="I3" s="106"/>
      <c r="J3" s="109"/>
      <c r="K3" s="106"/>
      <c r="L3" s="106"/>
      <c r="M3" s="106"/>
      <c r="N3" s="107"/>
      <c r="O3" s="57"/>
      <c r="P3" s="210"/>
      <c r="Q3" s="210"/>
      <c r="R3" s="110"/>
      <c r="S3" s="57"/>
      <c r="T3" s="57"/>
      <c r="U3" s="57"/>
      <c r="V3" s="111"/>
      <c r="W3" s="112"/>
      <c r="X3" s="112"/>
      <c r="Z3" s="108"/>
    </row>
    <row r="4" spans="1:26" x14ac:dyDescent="0.35">
      <c r="A4" s="64"/>
      <c r="B4" s="64"/>
      <c r="C4" s="64"/>
      <c r="D4" s="64"/>
      <c r="E4" s="64"/>
      <c r="F4" s="66" t="s">
        <v>7818</v>
      </c>
      <c r="G4" s="64"/>
      <c r="H4" s="67"/>
      <c r="I4" s="64"/>
      <c r="J4" s="64"/>
      <c r="K4" s="114"/>
      <c r="L4" s="68"/>
      <c r="M4" s="68"/>
      <c r="N4" s="68"/>
      <c r="O4" s="64"/>
      <c r="P4" s="68"/>
      <c r="Q4" s="68"/>
      <c r="R4" s="64"/>
      <c r="S4" s="64"/>
      <c r="T4" s="64"/>
      <c r="U4" s="64"/>
      <c r="V4" s="64"/>
      <c r="W4" s="115"/>
      <c r="X4" s="64"/>
      <c r="Y4" s="638">
        <v>7.0000000000000007E-2</v>
      </c>
      <c r="Z4" s="67"/>
    </row>
    <row r="5" spans="1:26" x14ac:dyDescent="0.35">
      <c r="A5" s="76"/>
      <c r="B5" s="77" t="s">
        <v>7819</v>
      </c>
      <c r="C5" s="77" t="s">
        <v>283</v>
      </c>
      <c r="D5" s="77" t="s">
        <v>7820</v>
      </c>
      <c r="E5" s="77" t="s">
        <v>7821</v>
      </c>
      <c r="F5" s="79" t="s">
        <v>7822</v>
      </c>
      <c r="G5" s="69"/>
      <c r="H5" s="74">
        <v>1100000</v>
      </c>
      <c r="I5" s="69"/>
      <c r="J5" s="69" t="s">
        <v>7823</v>
      </c>
      <c r="K5" s="75"/>
      <c r="L5" s="79" t="s">
        <v>7824</v>
      </c>
      <c r="M5" s="79"/>
      <c r="N5" s="75"/>
      <c r="O5" s="69"/>
      <c r="P5" s="75"/>
      <c r="Q5" s="75"/>
      <c r="R5" s="69"/>
      <c r="S5" s="69"/>
      <c r="T5" s="69"/>
      <c r="U5" s="69"/>
      <c r="V5" s="69"/>
      <c r="W5" s="69" t="s">
        <v>940</v>
      </c>
      <c r="X5" s="116" t="s">
        <v>7825</v>
      </c>
      <c r="Y5" s="639">
        <f>H5*Y$4</f>
        <v>77000.000000000015</v>
      </c>
      <c r="Z5" s="74">
        <f>H5+Y5</f>
        <v>1177000</v>
      </c>
    </row>
    <row r="6" spans="1:26" x14ac:dyDescent="0.35">
      <c r="A6" s="76"/>
      <c r="B6" s="76"/>
      <c r="C6" s="76"/>
      <c r="D6" s="76"/>
      <c r="E6" s="76"/>
      <c r="F6" s="79" t="s">
        <v>7826</v>
      </c>
      <c r="G6" s="69"/>
      <c r="H6" s="74">
        <v>1100000</v>
      </c>
      <c r="I6" s="69"/>
      <c r="J6" s="69" t="s">
        <v>7823</v>
      </c>
      <c r="K6" s="75"/>
      <c r="L6" s="79" t="s">
        <v>7824</v>
      </c>
      <c r="M6" s="80" t="s">
        <v>7827</v>
      </c>
      <c r="N6" s="75"/>
      <c r="O6" s="69"/>
      <c r="P6" s="75"/>
      <c r="Q6" s="75"/>
      <c r="R6" s="69"/>
      <c r="S6" s="69"/>
      <c r="T6" s="69"/>
      <c r="U6" s="69"/>
      <c r="V6" s="69"/>
      <c r="W6" s="69" t="s">
        <v>940</v>
      </c>
      <c r="X6" s="116" t="s">
        <v>7828</v>
      </c>
      <c r="Y6" s="639">
        <f t="shared" ref="Y6:Y69" si="0">H6*Y$4</f>
        <v>77000.000000000015</v>
      </c>
      <c r="Z6" s="74">
        <f t="shared" ref="Z6:Z69" si="1">H6+Y6</f>
        <v>1177000</v>
      </c>
    </row>
    <row r="7" spans="1:26" x14ac:dyDescent="0.35">
      <c r="A7" s="76"/>
      <c r="B7" s="76"/>
      <c r="C7" s="76"/>
      <c r="D7" s="76"/>
      <c r="E7" s="76"/>
      <c r="F7" s="79" t="s">
        <v>7829</v>
      </c>
      <c r="G7" s="69"/>
      <c r="H7" s="74">
        <v>1100000</v>
      </c>
      <c r="I7" s="69"/>
      <c r="J7" s="69" t="s">
        <v>7823</v>
      </c>
      <c r="K7" s="75"/>
      <c r="L7" s="79" t="s">
        <v>7824</v>
      </c>
      <c r="M7" s="80" t="s">
        <v>7827</v>
      </c>
      <c r="N7" s="75"/>
      <c r="O7" s="69"/>
      <c r="P7" s="75"/>
      <c r="Q7" s="75"/>
      <c r="R7" s="69"/>
      <c r="S7" s="69"/>
      <c r="T7" s="69"/>
      <c r="U7" s="69"/>
      <c r="V7" s="69"/>
      <c r="W7" s="69" t="s">
        <v>940</v>
      </c>
      <c r="X7" s="116" t="s">
        <v>7828</v>
      </c>
      <c r="Y7" s="639">
        <f t="shared" si="0"/>
        <v>77000.000000000015</v>
      </c>
      <c r="Z7" s="74">
        <f t="shared" si="1"/>
        <v>1177000</v>
      </c>
    </row>
    <row r="8" spans="1:26" x14ac:dyDescent="0.35">
      <c r="A8" s="76"/>
      <c r="B8" s="76"/>
      <c r="C8" s="76"/>
      <c r="D8" s="76"/>
      <c r="E8" s="76"/>
      <c r="F8" s="79" t="s">
        <v>7830</v>
      </c>
      <c r="G8" s="69"/>
      <c r="H8" s="74">
        <v>1100000</v>
      </c>
      <c r="I8" s="69"/>
      <c r="J8" s="69" t="s">
        <v>7823</v>
      </c>
      <c r="K8" s="75"/>
      <c r="L8" s="79" t="s">
        <v>7824</v>
      </c>
      <c r="M8" s="80" t="s">
        <v>7827</v>
      </c>
      <c r="N8" s="75"/>
      <c r="O8" s="69"/>
      <c r="P8" s="75"/>
      <c r="Q8" s="75"/>
      <c r="R8" s="69"/>
      <c r="S8" s="69"/>
      <c r="T8" s="69"/>
      <c r="U8" s="69"/>
      <c r="V8" s="69"/>
      <c r="W8" s="69" t="s">
        <v>940</v>
      </c>
      <c r="X8" s="116" t="s">
        <v>7828</v>
      </c>
      <c r="Y8" s="639">
        <f t="shared" si="0"/>
        <v>77000.000000000015</v>
      </c>
      <c r="Z8" s="74">
        <f t="shared" si="1"/>
        <v>1177000</v>
      </c>
    </row>
    <row r="9" spans="1:26" x14ac:dyDescent="0.35">
      <c r="A9" s="76"/>
      <c r="B9" s="76"/>
      <c r="C9" s="76"/>
      <c r="D9" s="76"/>
      <c r="E9" s="76"/>
      <c r="F9" s="79" t="s">
        <v>7831</v>
      </c>
      <c r="G9" s="69"/>
      <c r="H9" s="74">
        <v>1100000</v>
      </c>
      <c r="I9" s="69"/>
      <c r="J9" s="69" t="s">
        <v>7823</v>
      </c>
      <c r="K9" s="75"/>
      <c r="L9" s="79" t="s">
        <v>7824</v>
      </c>
      <c r="M9" s="80" t="s">
        <v>7827</v>
      </c>
      <c r="N9" s="75"/>
      <c r="O9" s="69"/>
      <c r="P9" s="75"/>
      <c r="Q9" s="75"/>
      <c r="R9" s="69"/>
      <c r="S9" s="69"/>
      <c r="T9" s="69"/>
      <c r="U9" s="69"/>
      <c r="V9" s="69"/>
      <c r="W9" s="69" t="s">
        <v>940</v>
      </c>
      <c r="X9" s="116" t="s">
        <v>7828</v>
      </c>
      <c r="Y9" s="639">
        <f t="shared" si="0"/>
        <v>77000.000000000015</v>
      </c>
      <c r="Z9" s="74">
        <f t="shared" si="1"/>
        <v>1177000</v>
      </c>
    </row>
    <row r="10" spans="1:26" x14ac:dyDescent="0.35">
      <c r="A10" s="76"/>
      <c r="B10" s="76"/>
      <c r="C10" s="76"/>
      <c r="D10" s="76"/>
      <c r="E10" s="76"/>
      <c r="F10" s="79" t="s">
        <v>7832</v>
      </c>
      <c r="G10" s="69"/>
      <c r="H10" s="74">
        <v>1100000</v>
      </c>
      <c r="I10" s="69"/>
      <c r="J10" s="69" t="s">
        <v>7823</v>
      </c>
      <c r="K10" s="75"/>
      <c r="L10" s="79" t="s">
        <v>7824</v>
      </c>
      <c r="M10" s="80" t="s">
        <v>7827</v>
      </c>
      <c r="N10" s="75"/>
      <c r="O10" s="69"/>
      <c r="P10" s="75"/>
      <c r="Q10" s="75"/>
      <c r="R10" s="69"/>
      <c r="S10" s="69"/>
      <c r="T10" s="69"/>
      <c r="U10" s="69"/>
      <c r="V10" s="69"/>
      <c r="W10" s="69" t="s">
        <v>940</v>
      </c>
      <c r="X10" s="116" t="s">
        <v>7828</v>
      </c>
      <c r="Y10" s="639">
        <f t="shared" si="0"/>
        <v>77000.000000000015</v>
      </c>
      <c r="Z10" s="74">
        <f t="shared" si="1"/>
        <v>1177000</v>
      </c>
    </row>
    <row r="11" spans="1:26" x14ac:dyDescent="0.35">
      <c r="A11" s="76"/>
      <c r="B11" s="76"/>
      <c r="C11" s="76"/>
      <c r="D11" s="76"/>
      <c r="E11" s="76"/>
      <c r="F11" s="79" t="s">
        <v>7833</v>
      </c>
      <c r="G11" s="69"/>
      <c r="H11" s="74">
        <v>1100000</v>
      </c>
      <c r="I11" s="69"/>
      <c r="J11" s="69" t="s">
        <v>7823</v>
      </c>
      <c r="K11" s="75"/>
      <c r="L11" s="79" t="s">
        <v>7824</v>
      </c>
      <c r="M11" s="80" t="s">
        <v>7827</v>
      </c>
      <c r="N11" s="75"/>
      <c r="O11" s="69"/>
      <c r="P11" s="75"/>
      <c r="Q11" s="75"/>
      <c r="R11" s="69"/>
      <c r="S11" s="69"/>
      <c r="T11" s="69"/>
      <c r="U11" s="69"/>
      <c r="V11" s="69"/>
      <c r="W11" s="69" t="s">
        <v>940</v>
      </c>
      <c r="X11" s="116" t="s">
        <v>7828</v>
      </c>
      <c r="Y11" s="639">
        <f t="shared" si="0"/>
        <v>77000.000000000015</v>
      </c>
      <c r="Z11" s="74">
        <f t="shared" si="1"/>
        <v>1177000</v>
      </c>
    </row>
    <row r="12" spans="1:26" x14ac:dyDescent="0.35">
      <c r="A12" s="76"/>
      <c r="B12" s="76"/>
      <c r="C12" s="76"/>
      <c r="D12" s="76"/>
      <c r="E12" s="76"/>
      <c r="F12" s="79" t="s">
        <v>7834</v>
      </c>
      <c r="G12" s="69"/>
      <c r="H12" s="74">
        <v>1100000</v>
      </c>
      <c r="I12" s="69"/>
      <c r="J12" s="69" t="s">
        <v>7823</v>
      </c>
      <c r="K12" s="75"/>
      <c r="L12" s="79" t="s">
        <v>7824</v>
      </c>
      <c r="M12" s="80" t="s">
        <v>7827</v>
      </c>
      <c r="N12" s="75"/>
      <c r="O12" s="69"/>
      <c r="P12" s="75"/>
      <c r="Q12" s="75"/>
      <c r="R12" s="69"/>
      <c r="S12" s="69"/>
      <c r="T12" s="69"/>
      <c r="U12" s="69"/>
      <c r="V12" s="69"/>
      <c r="W12" s="69" t="s">
        <v>940</v>
      </c>
      <c r="X12" s="116" t="s">
        <v>7828</v>
      </c>
      <c r="Y12" s="639">
        <f t="shared" si="0"/>
        <v>77000.000000000015</v>
      </c>
      <c r="Z12" s="74">
        <f t="shared" si="1"/>
        <v>1177000</v>
      </c>
    </row>
    <row r="13" spans="1:26" x14ac:dyDescent="0.35">
      <c r="A13" s="76"/>
      <c r="B13" s="76"/>
      <c r="C13" s="76"/>
      <c r="D13" s="76"/>
      <c r="E13" s="76"/>
      <c r="F13" s="79" t="s">
        <v>7835</v>
      </c>
      <c r="G13" s="69"/>
      <c r="H13" s="74">
        <v>1100000</v>
      </c>
      <c r="I13" s="69"/>
      <c r="J13" s="69" t="s">
        <v>7823</v>
      </c>
      <c r="K13" s="75"/>
      <c r="L13" s="79" t="s">
        <v>7824</v>
      </c>
      <c r="M13" s="80" t="s">
        <v>7827</v>
      </c>
      <c r="N13" s="75"/>
      <c r="O13" s="69"/>
      <c r="P13" s="75"/>
      <c r="Q13" s="75"/>
      <c r="R13" s="69"/>
      <c r="S13" s="69"/>
      <c r="T13" s="69"/>
      <c r="U13" s="69"/>
      <c r="V13" s="69"/>
      <c r="W13" s="69" t="s">
        <v>940</v>
      </c>
      <c r="X13" s="116" t="s">
        <v>7828</v>
      </c>
      <c r="Y13" s="639">
        <f t="shared" si="0"/>
        <v>77000.000000000015</v>
      </c>
      <c r="Z13" s="74">
        <f t="shared" si="1"/>
        <v>1177000</v>
      </c>
    </row>
    <row r="14" spans="1:26" x14ac:dyDescent="0.35">
      <c r="A14" s="76"/>
      <c r="B14" s="76"/>
      <c r="C14" s="76"/>
      <c r="D14" s="76"/>
      <c r="E14" s="76"/>
      <c r="F14" s="79" t="s">
        <v>7836</v>
      </c>
      <c r="G14" s="69"/>
      <c r="H14" s="74">
        <v>1100000</v>
      </c>
      <c r="I14" s="69"/>
      <c r="J14" s="69" t="s">
        <v>7823</v>
      </c>
      <c r="K14" s="75"/>
      <c r="L14" s="79" t="s">
        <v>7824</v>
      </c>
      <c r="M14" s="80" t="s">
        <v>7827</v>
      </c>
      <c r="N14" s="75"/>
      <c r="O14" s="69"/>
      <c r="P14" s="75"/>
      <c r="Q14" s="75"/>
      <c r="R14" s="69"/>
      <c r="S14" s="69"/>
      <c r="T14" s="69"/>
      <c r="U14" s="69"/>
      <c r="V14" s="69"/>
      <c r="W14" s="69" t="s">
        <v>940</v>
      </c>
      <c r="X14" s="116" t="s">
        <v>7828</v>
      </c>
      <c r="Y14" s="639">
        <f t="shared" si="0"/>
        <v>77000.000000000015</v>
      </c>
      <c r="Z14" s="74">
        <f t="shared" si="1"/>
        <v>1177000</v>
      </c>
    </row>
    <row r="15" spans="1:26" x14ac:dyDescent="0.35">
      <c r="A15" s="76"/>
      <c r="B15" s="76"/>
      <c r="C15" s="76"/>
      <c r="D15" s="76"/>
      <c r="E15" s="76"/>
      <c r="F15" s="79" t="s">
        <v>7837</v>
      </c>
      <c r="G15" s="69"/>
      <c r="H15" s="74">
        <v>1100000</v>
      </c>
      <c r="I15" s="69"/>
      <c r="J15" s="69" t="s">
        <v>7823</v>
      </c>
      <c r="K15" s="75"/>
      <c r="L15" s="79" t="s">
        <v>7824</v>
      </c>
      <c r="M15" s="80" t="s">
        <v>7827</v>
      </c>
      <c r="N15" s="75"/>
      <c r="O15" s="69"/>
      <c r="P15" s="75"/>
      <c r="Q15" s="75"/>
      <c r="R15" s="69"/>
      <c r="S15" s="69"/>
      <c r="T15" s="69"/>
      <c r="U15" s="69"/>
      <c r="V15" s="69"/>
      <c r="W15" s="69" t="s">
        <v>940</v>
      </c>
      <c r="X15" s="116" t="s">
        <v>7828</v>
      </c>
      <c r="Y15" s="639">
        <f t="shared" si="0"/>
        <v>77000.000000000015</v>
      </c>
      <c r="Z15" s="74">
        <f t="shared" si="1"/>
        <v>1177000</v>
      </c>
    </row>
    <row r="16" spans="1:26" x14ac:dyDescent="0.35">
      <c r="A16" s="76"/>
      <c r="B16" s="76"/>
      <c r="C16" s="76"/>
      <c r="D16" s="76"/>
      <c r="E16" s="76"/>
      <c r="F16" s="79" t="s">
        <v>7838</v>
      </c>
      <c r="G16" s="69"/>
      <c r="H16" s="74">
        <v>1100000</v>
      </c>
      <c r="I16" s="69"/>
      <c r="J16" s="69" t="s">
        <v>7823</v>
      </c>
      <c r="K16" s="75"/>
      <c r="L16" s="79" t="s">
        <v>7824</v>
      </c>
      <c r="M16" s="80" t="s">
        <v>7827</v>
      </c>
      <c r="N16" s="75"/>
      <c r="O16" s="69"/>
      <c r="P16" s="75"/>
      <c r="Q16" s="75"/>
      <c r="R16" s="69"/>
      <c r="S16" s="69"/>
      <c r="T16" s="69"/>
      <c r="U16" s="69"/>
      <c r="V16" s="69"/>
      <c r="W16" s="69" t="s">
        <v>940</v>
      </c>
      <c r="X16" s="116" t="s">
        <v>7828</v>
      </c>
      <c r="Y16" s="639">
        <f t="shared" si="0"/>
        <v>77000.000000000015</v>
      </c>
      <c r="Z16" s="74">
        <f t="shared" si="1"/>
        <v>1177000</v>
      </c>
    </row>
    <row r="17" spans="1:26" x14ac:dyDescent="0.35">
      <c r="A17" s="76"/>
      <c r="B17" s="76"/>
      <c r="C17" s="76"/>
      <c r="D17" s="76"/>
      <c r="E17" s="76"/>
      <c r="F17" s="79" t="s">
        <v>7839</v>
      </c>
      <c r="G17" s="69"/>
      <c r="H17" s="74">
        <v>1100000</v>
      </c>
      <c r="I17" s="69"/>
      <c r="J17" s="69" t="s">
        <v>7823</v>
      </c>
      <c r="K17" s="75"/>
      <c r="L17" s="79" t="s">
        <v>7824</v>
      </c>
      <c r="M17" s="80" t="s">
        <v>7827</v>
      </c>
      <c r="N17" s="75"/>
      <c r="O17" s="69"/>
      <c r="P17" s="75"/>
      <c r="Q17" s="75"/>
      <c r="R17" s="69"/>
      <c r="S17" s="69"/>
      <c r="T17" s="69"/>
      <c r="U17" s="69"/>
      <c r="V17" s="69"/>
      <c r="W17" s="69" t="s">
        <v>940</v>
      </c>
      <c r="X17" s="116" t="s">
        <v>7828</v>
      </c>
      <c r="Y17" s="639">
        <f t="shared" si="0"/>
        <v>77000.000000000015</v>
      </c>
      <c r="Z17" s="74">
        <f t="shared" si="1"/>
        <v>1177000</v>
      </c>
    </row>
    <row r="18" spans="1:26" x14ac:dyDescent="0.35">
      <c r="A18" s="76"/>
      <c r="B18" s="76"/>
      <c r="C18" s="76"/>
      <c r="D18" s="76"/>
      <c r="E18" s="76"/>
      <c r="F18" s="79" t="s">
        <v>7840</v>
      </c>
      <c r="G18" s="69"/>
      <c r="H18" s="74">
        <v>1100000</v>
      </c>
      <c r="I18" s="69"/>
      <c r="J18" s="69" t="s">
        <v>7823</v>
      </c>
      <c r="K18" s="75"/>
      <c r="L18" s="79" t="s">
        <v>7824</v>
      </c>
      <c r="M18" s="80" t="s">
        <v>7827</v>
      </c>
      <c r="N18" s="75"/>
      <c r="O18" s="69"/>
      <c r="P18" s="75"/>
      <c r="Q18" s="75"/>
      <c r="R18" s="69"/>
      <c r="S18" s="69"/>
      <c r="T18" s="69"/>
      <c r="U18" s="69"/>
      <c r="V18" s="69"/>
      <c r="W18" s="69" t="s">
        <v>940</v>
      </c>
      <c r="X18" s="116" t="s">
        <v>7828</v>
      </c>
      <c r="Y18" s="639">
        <f t="shared" si="0"/>
        <v>77000.000000000015</v>
      </c>
      <c r="Z18" s="74">
        <f t="shared" si="1"/>
        <v>1177000</v>
      </c>
    </row>
    <row r="19" spans="1:26" x14ac:dyDescent="0.35">
      <c r="A19" s="76"/>
      <c r="B19" s="76"/>
      <c r="C19" s="76"/>
      <c r="D19" s="76"/>
      <c r="E19" s="76"/>
      <c r="F19" s="79" t="s">
        <v>7841</v>
      </c>
      <c r="G19" s="69"/>
      <c r="H19" s="74">
        <v>1100000</v>
      </c>
      <c r="I19" s="69"/>
      <c r="J19" s="69" t="s">
        <v>7823</v>
      </c>
      <c r="K19" s="75"/>
      <c r="L19" s="79" t="s">
        <v>7824</v>
      </c>
      <c r="M19" s="80" t="s">
        <v>7827</v>
      </c>
      <c r="N19" s="75"/>
      <c r="O19" s="69"/>
      <c r="P19" s="75"/>
      <c r="Q19" s="75"/>
      <c r="R19" s="69"/>
      <c r="S19" s="69"/>
      <c r="T19" s="69"/>
      <c r="U19" s="69"/>
      <c r="V19" s="69"/>
      <c r="W19" s="69" t="s">
        <v>940</v>
      </c>
      <c r="X19" s="116" t="s">
        <v>7828</v>
      </c>
      <c r="Y19" s="639">
        <f t="shared" si="0"/>
        <v>77000.000000000015</v>
      </c>
      <c r="Z19" s="74">
        <f t="shared" si="1"/>
        <v>1177000</v>
      </c>
    </row>
    <row r="20" spans="1:26" x14ac:dyDescent="0.35">
      <c r="A20" s="76"/>
      <c r="B20" s="76"/>
      <c r="C20" s="76"/>
      <c r="D20" s="76"/>
      <c r="E20" s="76"/>
      <c r="F20" s="79" t="s">
        <v>7842</v>
      </c>
      <c r="G20" s="69"/>
      <c r="H20" s="74">
        <v>1100000</v>
      </c>
      <c r="I20" s="69"/>
      <c r="J20" s="69" t="s">
        <v>7823</v>
      </c>
      <c r="K20" s="75"/>
      <c r="L20" s="79" t="s">
        <v>7824</v>
      </c>
      <c r="M20" s="80" t="s">
        <v>7827</v>
      </c>
      <c r="N20" s="75"/>
      <c r="O20" s="69"/>
      <c r="P20" s="75"/>
      <c r="Q20" s="75"/>
      <c r="R20" s="69"/>
      <c r="S20" s="69"/>
      <c r="T20" s="69"/>
      <c r="U20" s="69"/>
      <c r="V20" s="69"/>
      <c r="W20" s="69" t="s">
        <v>940</v>
      </c>
      <c r="X20" s="116" t="s">
        <v>7828</v>
      </c>
      <c r="Y20" s="639">
        <f t="shared" si="0"/>
        <v>77000.000000000015</v>
      </c>
      <c r="Z20" s="74">
        <f t="shared" si="1"/>
        <v>1177000</v>
      </c>
    </row>
    <row r="21" spans="1:26" x14ac:dyDescent="0.35">
      <c r="A21" s="76"/>
      <c r="B21" s="76"/>
      <c r="C21" s="76"/>
      <c r="D21" s="76"/>
      <c r="E21" s="76"/>
      <c r="F21" s="79" t="s">
        <v>7843</v>
      </c>
      <c r="G21" s="69"/>
      <c r="H21" s="74">
        <v>1100000</v>
      </c>
      <c r="I21" s="69"/>
      <c r="J21" s="69" t="s">
        <v>7823</v>
      </c>
      <c r="K21" s="75"/>
      <c r="L21" s="79" t="s">
        <v>7824</v>
      </c>
      <c r="M21" s="80" t="s">
        <v>7827</v>
      </c>
      <c r="N21" s="75"/>
      <c r="O21" s="69"/>
      <c r="P21" s="75"/>
      <c r="Q21" s="75"/>
      <c r="R21" s="69"/>
      <c r="S21" s="69"/>
      <c r="T21" s="69"/>
      <c r="U21" s="69"/>
      <c r="V21" s="69"/>
      <c r="W21" s="69" t="s">
        <v>940</v>
      </c>
      <c r="X21" s="116" t="s">
        <v>7828</v>
      </c>
      <c r="Y21" s="639">
        <f t="shared" si="0"/>
        <v>77000.000000000015</v>
      </c>
      <c r="Z21" s="74">
        <f t="shared" si="1"/>
        <v>1177000</v>
      </c>
    </row>
    <row r="22" spans="1:26" x14ac:dyDescent="0.35">
      <c r="A22" s="76"/>
      <c r="B22" s="76"/>
      <c r="C22" s="76"/>
      <c r="D22" s="76"/>
      <c r="E22" s="76"/>
      <c r="F22" s="79" t="s">
        <v>7844</v>
      </c>
      <c r="G22" s="69"/>
      <c r="H22" s="74">
        <v>1100000</v>
      </c>
      <c r="I22" s="69"/>
      <c r="J22" s="69" t="s">
        <v>7823</v>
      </c>
      <c r="K22" s="75"/>
      <c r="L22" s="79" t="s">
        <v>7824</v>
      </c>
      <c r="M22" s="80" t="s">
        <v>7827</v>
      </c>
      <c r="N22" s="75"/>
      <c r="O22" s="69"/>
      <c r="P22" s="75"/>
      <c r="Q22" s="75"/>
      <c r="R22" s="69"/>
      <c r="S22" s="69"/>
      <c r="T22" s="69"/>
      <c r="U22" s="69"/>
      <c r="V22" s="69"/>
      <c r="W22" s="69" t="s">
        <v>940</v>
      </c>
      <c r="X22" s="116" t="s">
        <v>7828</v>
      </c>
      <c r="Y22" s="639">
        <f t="shared" si="0"/>
        <v>77000.000000000015</v>
      </c>
      <c r="Z22" s="74">
        <f t="shared" si="1"/>
        <v>1177000</v>
      </c>
    </row>
    <row r="23" spans="1:26" x14ac:dyDescent="0.35">
      <c r="A23" s="76"/>
      <c r="B23" s="76"/>
      <c r="C23" s="76"/>
      <c r="D23" s="76"/>
      <c r="E23" s="76"/>
      <c r="F23" s="79" t="s">
        <v>7845</v>
      </c>
      <c r="G23" s="69"/>
      <c r="H23" s="74">
        <v>1100000</v>
      </c>
      <c r="I23" s="69"/>
      <c r="J23" s="69" t="s">
        <v>7823</v>
      </c>
      <c r="K23" s="75"/>
      <c r="L23" s="79" t="s">
        <v>7824</v>
      </c>
      <c r="M23" s="80" t="s">
        <v>7827</v>
      </c>
      <c r="N23" s="75"/>
      <c r="O23" s="69"/>
      <c r="P23" s="75"/>
      <c r="Q23" s="75"/>
      <c r="R23" s="69"/>
      <c r="S23" s="69"/>
      <c r="T23" s="69"/>
      <c r="U23" s="69"/>
      <c r="V23" s="69"/>
      <c r="W23" s="69" t="s">
        <v>940</v>
      </c>
      <c r="X23" s="116" t="s">
        <v>7828</v>
      </c>
      <c r="Y23" s="639">
        <f t="shared" si="0"/>
        <v>77000.000000000015</v>
      </c>
      <c r="Z23" s="74">
        <f t="shared" si="1"/>
        <v>1177000</v>
      </c>
    </row>
    <row r="24" spans="1:26" x14ac:dyDescent="0.35">
      <c r="A24" s="76"/>
      <c r="B24" s="76"/>
      <c r="C24" s="76"/>
      <c r="D24" s="76"/>
      <c r="E24" s="76"/>
      <c r="F24" s="79" t="s">
        <v>7846</v>
      </c>
      <c r="G24" s="69"/>
      <c r="H24" s="74">
        <v>1100000</v>
      </c>
      <c r="I24" s="69"/>
      <c r="J24" s="69" t="s">
        <v>7823</v>
      </c>
      <c r="K24" s="75"/>
      <c r="L24" s="79" t="s">
        <v>7824</v>
      </c>
      <c r="M24" s="80" t="s">
        <v>7827</v>
      </c>
      <c r="N24" s="75"/>
      <c r="O24" s="69"/>
      <c r="P24" s="75"/>
      <c r="Q24" s="75"/>
      <c r="R24" s="69"/>
      <c r="S24" s="69"/>
      <c r="T24" s="69"/>
      <c r="U24" s="69"/>
      <c r="V24" s="69"/>
      <c r="W24" s="69" t="s">
        <v>940</v>
      </c>
      <c r="X24" s="116" t="s">
        <v>7828</v>
      </c>
      <c r="Y24" s="639">
        <f t="shared" si="0"/>
        <v>77000.000000000015</v>
      </c>
      <c r="Z24" s="74">
        <f t="shared" si="1"/>
        <v>1177000</v>
      </c>
    </row>
    <row r="25" spans="1:26" x14ac:dyDescent="0.35">
      <c r="A25" s="76"/>
      <c r="B25" s="76"/>
      <c r="C25" s="76"/>
      <c r="D25" s="76"/>
      <c r="E25" s="76"/>
      <c r="F25" s="79" t="s">
        <v>7847</v>
      </c>
      <c r="G25" s="69"/>
      <c r="H25" s="74">
        <v>1100000</v>
      </c>
      <c r="I25" s="69"/>
      <c r="J25" s="69" t="s">
        <v>7823</v>
      </c>
      <c r="K25" s="75"/>
      <c r="L25" s="79" t="s">
        <v>7824</v>
      </c>
      <c r="M25" s="80" t="s">
        <v>7827</v>
      </c>
      <c r="N25" s="75"/>
      <c r="O25" s="69"/>
      <c r="P25" s="75"/>
      <c r="Q25" s="75"/>
      <c r="R25" s="69"/>
      <c r="S25" s="69"/>
      <c r="T25" s="69"/>
      <c r="U25" s="69"/>
      <c r="V25" s="69"/>
      <c r="W25" s="69" t="s">
        <v>940</v>
      </c>
      <c r="X25" s="116" t="s">
        <v>7828</v>
      </c>
      <c r="Y25" s="639">
        <f t="shared" si="0"/>
        <v>77000.000000000015</v>
      </c>
      <c r="Z25" s="74">
        <f t="shared" si="1"/>
        <v>1177000</v>
      </c>
    </row>
    <row r="26" spans="1:26" x14ac:dyDescent="0.35">
      <c r="A26" s="76"/>
      <c r="B26" s="76"/>
      <c r="C26" s="76"/>
      <c r="D26" s="76"/>
      <c r="E26" s="76"/>
      <c r="F26" s="79" t="s">
        <v>7848</v>
      </c>
      <c r="G26" s="69"/>
      <c r="H26" s="74">
        <v>1100000</v>
      </c>
      <c r="I26" s="69"/>
      <c r="J26" s="69" t="s">
        <v>7823</v>
      </c>
      <c r="K26" s="75"/>
      <c r="L26" s="79" t="s">
        <v>7824</v>
      </c>
      <c r="M26" s="80" t="s">
        <v>7827</v>
      </c>
      <c r="N26" s="75"/>
      <c r="O26" s="69"/>
      <c r="P26" s="75"/>
      <c r="Q26" s="75"/>
      <c r="R26" s="69"/>
      <c r="S26" s="69"/>
      <c r="T26" s="69"/>
      <c r="U26" s="69"/>
      <c r="V26" s="69"/>
      <c r="W26" s="69" t="s">
        <v>940</v>
      </c>
      <c r="X26" s="116" t="s">
        <v>7828</v>
      </c>
      <c r="Y26" s="639">
        <f t="shared" si="0"/>
        <v>77000.000000000015</v>
      </c>
      <c r="Z26" s="74">
        <f t="shared" si="1"/>
        <v>1177000</v>
      </c>
    </row>
    <row r="27" spans="1:26" x14ac:dyDescent="0.35">
      <c r="A27" s="76"/>
      <c r="B27" s="76"/>
      <c r="C27" s="76"/>
      <c r="D27" s="76"/>
      <c r="E27" s="76"/>
      <c r="F27" s="79" t="s">
        <v>7849</v>
      </c>
      <c r="G27" s="69"/>
      <c r="H27" s="74">
        <v>1100000</v>
      </c>
      <c r="I27" s="69"/>
      <c r="J27" s="69" t="s">
        <v>7823</v>
      </c>
      <c r="K27" s="75"/>
      <c r="L27" s="79" t="s">
        <v>7824</v>
      </c>
      <c r="M27" s="80" t="s">
        <v>7827</v>
      </c>
      <c r="N27" s="75"/>
      <c r="O27" s="69"/>
      <c r="P27" s="75"/>
      <c r="Q27" s="75"/>
      <c r="R27" s="69"/>
      <c r="S27" s="69"/>
      <c r="T27" s="69"/>
      <c r="U27" s="69"/>
      <c r="V27" s="69"/>
      <c r="W27" s="69" t="s">
        <v>940</v>
      </c>
      <c r="X27" s="116" t="s">
        <v>7828</v>
      </c>
      <c r="Y27" s="639">
        <f t="shared" si="0"/>
        <v>77000.000000000015</v>
      </c>
      <c r="Z27" s="74">
        <f t="shared" si="1"/>
        <v>1177000</v>
      </c>
    </row>
    <row r="28" spans="1:26" x14ac:dyDescent="0.35">
      <c r="A28" s="76"/>
      <c r="B28" s="76"/>
      <c r="C28" s="76"/>
      <c r="D28" s="76"/>
      <c r="E28" s="76"/>
      <c r="F28" s="79" t="s">
        <v>7850</v>
      </c>
      <c r="G28" s="69"/>
      <c r="H28" s="74">
        <v>1100000</v>
      </c>
      <c r="I28" s="69"/>
      <c r="J28" s="69" t="s">
        <v>7823</v>
      </c>
      <c r="K28" s="75"/>
      <c r="L28" s="79" t="s">
        <v>7824</v>
      </c>
      <c r="M28" s="80" t="s">
        <v>7827</v>
      </c>
      <c r="N28" s="75"/>
      <c r="O28" s="69"/>
      <c r="P28" s="75"/>
      <c r="Q28" s="75"/>
      <c r="R28" s="69"/>
      <c r="S28" s="69"/>
      <c r="T28" s="69"/>
      <c r="U28" s="69"/>
      <c r="V28" s="69"/>
      <c r="W28" s="69" t="s">
        <v>940</v>
      </c>
      <c r="X28" s="116" t="s">
        <v>7828</v>
      </c>
      <c r="Y28" s="639">
        <f t="shared" si="0"/>
        <v>77000.000000000015</v>
      </c>
      <c r="Z28" s="74">
        <f t="shared" si="1"/>
        <v>1177000</v>
      </c>
    </row>
    <row r="29" spans="1:26" x14ac:dyDescent="0.35">
      <c r="A29" s="76"/>
      <c r="B29" s="76"/>
      <c r="C29" s="76"/>
      <c r="D29" s="76"/>
      <c r="E29" s="76"/>
      <c r="F29" s="79" t="s">
        <v>7851</v>
      </c>
      <c r="G29" s="69"/>
      <c r="H29" s="74">
        <v>1100000</v>
      </c>
      <c r="I29" s="69"/>
      <c r="J29" s="69" t="s">
        <v>7823</v>
      </c>
      <c r="K29" s="75"/>
      <c r="L29" s="79" t="s">
        <v>7824</v>
      </c>
      <c r="M29" s="80" t="s">
        <v>7827</v>
      </c>
      <c r="N29" s="75"/>
      <c r="O29" s="69"/>
      <c r="P29" s="75"/>
      <c r="Q29" s="75"/>
      <c r="R29" s="69"/>
      <c r="S29" s="69"/>
      <c r="T29" s="69"/>
      <c r="U29" s="69"/>
      <c r="V29" s="69"/>
      <c r="W29" s="69" t="s">
        <v>940</v>
      </c>
      <c r="X29" s="116" t="s">
        <v>7828</v>
      </c>
      <c r="Y29" s="639">
        <f t="shared" si="0"/>
        <v>77000.000000000015</v>
      </c>
      <c r="Z29" s="74">
        <f t="shared" si="1"/>
        <v>1177000</v>
      </c>
    </row>
    <row r="30" spans="1:26" x14ac:dyDescent="0.35">
      <c r="A30" s="76"/>
      <c r="B30" s="76"/>
      <c r="C30" s="76"/>
      <c r="D30" s="76"/>
      <c r="E30" s="76"/>
      <c r="F30" s="79" t="s">
        <v>7852</v>
      </c>
      <c r="G30" s="69"/>
      <c r="H30" s="74">
        <v>1100000</v>
      </c>
      <c r="I30" s="69"/>
      <c r="J30" s="69" t="s">
        <v>7823</v>
      </c>
      <c r="K30" s="75"/>
      <c r="L30" s="79" t="s">
        <v>7824</v>
      </c>
      <c r="M30" s="80" t="s">
        <v>7827</v>
      </c>
      <c r="N30" s="75"/>
      <c r="O30" s="69"/>
      <c r="P30" s="75"/>
      <c r="Q30" s="75"/>
      <c r="R30" s="69"/>
      <c r="S30" s="69"/>
      <c r="T30" s="69"/>
      <c r="U30" s="69"/>
      <c r="V30" s="69"/>
      <c r="W30" s="69" t="s">
        <v>940</v>
      </c>
      <c r="X30" s="116" t="s">
        <v>7828</v>
      </c>
      <c r="Y30" s="639">
        <f t="shared" si="0"/>
        <v>77000.000000000015</v>
      </c>
      <c r="Z30" s="74">
        <f t="shared" si="1"/>
        <v>1177000</v>
      </c>
    </row>
    <row r="31" spans="1:26" x14ac:dyDescent="0.35">
      <c r="A31" s="76"/>
      <c r="B31" s="76"/>
      <c r="C31" s="76"/>
      <c r="D31" s="76"/>
      <c r="E31" s="76"/>
      <c r="F31" s="79" t="s">
        <v>7853</v>
      </c>
      <c r="G31" s="69"/>
      <c r="H31" s="74">
        <v>1100000</v>
      </c>
      <c r="I31" s="69"/>
      <c r="J31" s="69" t="s">
        <v>7823</v>
      </c>
      <c r="K31" s="75"/>
      <c r="L31" s="79" t="s">
        <v>7824</v>
      </c>
      <c r="M31" s="80" t="s">
        <v>7827</v>
      </c>
      <c r="N31" s="75"/>
      <c r="O31" s="69"/>
      <c r="P31" s="75"/>
      <c r="Q31" s="75"/>
      <c r="R31" s="69"/>
      <c r="S31" s="69"/>
      <c r="T31" s="69"/>
      <c r="U31" s="69"/>
      <c r="V31" s="69"/>
      <c r="W31" s="69" t="s">
        <v>940</v>
      </c>
      <c r="X31" s="116" t="s">
        <v>7828</v>
      </c>
      <c r="Y31" s="639">
        <f t="shared" si="0"/>
        <v>77000.000000000015</v>
      </c>
      <c r="Z31" s="74">
        <f t="shared" si="1"/>
        <v>1177000</v>
      </c>
    </row>
    <row r="32" spans="1:26" x14ac:dyDescent="0.35">
      <c r="A32" s="76"/>
      <c r="B32" s="76"/>
      <c r="C32" s="76"/>
      <c r="D32" s="76"/>
      <c r="E32" s="76"/>
      <c r="F32" s="79" t="s">
        <v>7854</v>
      </c>
      <c r="G32" s="69"/>
      <c r="H32" s="74">
        <v>1100000</v>
      </c>
      <c r="I32" s="69"/>
      <c r="J32" s="69" t="s">
        <v>7823</v>
      </c>
      <c r="K32" s="75"/>
      <c r="L32" s="79" t="s">
        <v>7824</v>
      </c>
      <c r="M32" s="80" t="s">
        <v>7827</v>
      </c>
      <c r="N32" s="75"/>
      <c r="O32" s="69"/>
      <c r="P32" s="75"/>
      <c r="Q32" s="75"/>
      <c r="R32" s="69"/>
      <c r="S32" s="69"/>
      <c r="T32" s="69"/>
      <c r="U32" s="69"/>
      <c r="V32" s="69"/>
      <c r="W32" s="69" t="s">
        <v>940</v>
      </c>
      <c r="X32" s="116" t="s">
        <v>7828</v>
      </c>
      <c r="Y32" s="639">
        <f t="shared" si="0"/>
        <v>77000.000000000015</v>
      </c>
      <c r="Z32" s="74">
        <f t="shared" si="1"/>
        <v>1177000</v>
      </c>
    </row>
    <row r="33" spans="1:26" x14ac:dyDescent="0.35">
      <c r="A33" s="76"/>
      <c r="B33" s="76"/>
      <c r="C33" s="76"/>
      <c r="D33" s="76"/>
      <c r="E33" s="76"/>
      <c r="F33" s="79" t="s">
        <v>7855</v>
      </c>
      <c r="G33" s="69"/>
      <c r="H33" s="74">
        <v>1100000</v>
      </c>
      <c r="I33" s="69"/>
      <c r="J33" s="69" t="s">
        <v>7823</v>
      </c>
      <c r="K33" s="75"/>
      <c r="L33" s="79" t="s">
        <v>7824</v>
      </c>
      <c r="M33" s="80" t="s">
        <v>7827</v>
      </c>
      <c r="N33" s="75"/>
      <c r="O33" s="69"/>
      <c r="P33" s="75"/>
      <c r="Q33" s="75"/>
      <c r="R33" s="69"/>
      <c r="S33" s="69"/>
      <c r="T33" s="69"/>
      <c r="U33" s="105"/>
      <c r="V33" s="69"/>
      <c r="W33" s="69" t="s">
        <v>940</v>
      </c>
      <c r="X33" s="116" t="s">
        <v>7828</v>
      </c>
      <c r="Y33" s="639">
        <f t="shared" si="0"/>
        <v>77000.000000000015</v>
      </c>
      <c r="Z33" s="74">
        <f t="shared" si="1"/>
        <v>1177000</v>
      </c>
    </row>
    <row r="34" spans="1:26" x14ac:dyDescent="0.35">
      <c r="A34" s="76"/>
      <c r="B34" s="76"/>
      <c r="C34" s="76"/>
      <c r="D34" s="76"/>
      <c r="E34" s="76"/>
      <c r="F34" s="79" t="s">
        <v>7856</v>
      </c>
      <c r="G34" s="69"/>
      <c r="H34" s="74">
        <v>1100000</v>
      </c>
      <c r="I34" s="69"/>
      <c r="J34" s="69" t="s">
        <v>7823</v>
      </c>
      <c r="K34" s="75"/>
      <c r="L34" s="79" t="s">
        <v>7824</v>
      </c>
      <c r="M34" s="80" t="s">
        <v>7827</v>
      </c>
      <c r="N34" s="75"/>
      <c r="O34" s="69"/>
      <c r="P34" s="75"/>
      <c r="Q34" s="75"/>
      <c r="R34" s="69"/>
      <c r="S34" s="69"/>
      <c r="T34" s="69"/>
      <c r="U34" s="69"/>
      <c r="V34" s="69"/>
      <c r="W34" s="69" t="s">
        <v>940</v>
      </c>
      <c r="X34" s="116" t="s">
        <v>7828</v>
      </c>
      <c r="Y34" s="639">
        <f t="shared" si="0"/>
        <v>77000.000000000015</v>
      </c>
      <c r="Z34" s="74">
        <f t="shared" si="1"/>
        <v>1177000</v>
      </c>
    </row>
    <row r="35" spans="1:26" x14ac:dyDescent="0.35">
      <c r="A35" s="76"/>
      <c r="B35" s="76"/>
      <c r="C35" s="76"/>
      <c r="D35" s="76"/>
      <c r="E35" s="76"/>
      <c r="F35" s="93" t="s">
        <v>994</v>
      </c>
      <c r="G35" s="86"/>
      <c r="H35" s="87">
        <f>SUM(H5:H34)</f>
        <v>33000000</v>
      </c>
      <c r="I35" s="69"/>
      <c r="J35" s="69"/>
      <c r="K35" s="75"/>
      <c r="L35" s="79"/>
      <c r="M35" s="80"/>
      <c r="N35" s="75"/>
      <c r="O35" s="69"/>
      <c r="P35" s="75"/>
      <c r="Q35" s="75"/>
      <c r="R35" s="69"/>
      <c r="S35" s="69"/>
      <c r="T35" s="69"/>
      <c r="U35" s="69"/>
      <c r="V35" s="69"/>
      <c r="W35" s="116"/>
      <c r="X35" s="116"/>
      <c r="Y35" s="639">
        <f t="shared" si="0"/>
        <v>2310000</v>
      </c>
      <c r="Z35" s="87">
        <f t="shared" si="1"/>
        <v>35310000</v>
      </c>
    </row>
    <row r="36" spans="1:26" s="181" customFormat="1" x14ac:dyDescent="0.35">
      <c r="A36" s="64"/>
      <c r="B36" s="64"/>
      <c r="C36" s="64"/>
      <c r="D36" s="64"/>
      <c r="E36" s="64"/>
      <c r="F36" s="96" t="s">
        <v>2907</v>
      </c>
      <c r="G36" s="64"/>
      <c r="H36" s="67"/>
      <c r="I36" s="64"/>
      <c r="J36" s="64"/>
      <c r="K36" s="68"/>
      <c r="L36" s="97"/>
      <c r="M36" s="127"/>
      <c r="N36" s="68"/>
      <c r="O36" s="64"/>
      <c r="P36" s="68"/>
      <c r="Q36" s="68"/>
      <c r="R36" s="64"/>
      <c r="S36" s="64"/>
      <c r="T36" s="64"/>
      <c r="U36" s="64"/>
      <c r="V36" s="64"/>
      <c r="W36" s="115"/>
      <c r="X36" s="115"/>
      <c r="Y36" s="639">
        <f t="shared" si="0"/>
        <v>0</v>
      </c>
      <c r="Z36" s="67">
        <f t="shared" si="1"/>
        <v>0</v>
      </c>
    </row>
    <row r="37" spans="1:26" x14ac:dyDescent="0.35">
      <c r="A37" s="76"/>
      <c r="B37" s="76"/>
      <c r="C37" s="76"/>
      <c r="D37" s="76"/>
      <c r="E37" s="76"/>
      <c r="F37" s="79" t="s">
        <v>7857</v>
      </c>
      <c r="G37" s="69"/>
      <c r="H37" s="74">
        <v>180000</v>
      </c>
      <c r="I37" s="69"/>
      <c r="J37" s="69"/>
      <c r="K37" s="75"/>
      <c r="L37" s="79"/>
      <c r="M37" s="80"/>
      <c r="N37" s="75"/>
      <c r="O37" s="69"/>
      <c r="P37" s="75"/>
      <c r="Q37" s="75"/>
      <c r="R37" s="69"/>
      <c r="S37" s="69"/>
      <c r="T37" s="69"/>
      <c r="U37" s="69"/>
      <c r="V37" s="69"/>
      <c r="W37" s="116"/>
      <c r="X37" s="116"/>
      <c r="Y37" s="639">
        <f t="shared" si="0"/>
        <v>12600.000000000002</v>
      </c>
      <c r="Z37" s="74">
        <f t="shared" si="1"/>
        <v>192600</v>
      </c>
    </row>
    <row r="38" spans="1:26" x14ac:dyDescent="0.35">
      <c r="A38" s="76"/>
      <c r="B38" s="76"/>
      <c r="C38" s="76"/>
      <c r="D38" s="76"/>
      <c r="E38" s="76"/>
      <c r="F38" s="79" t="s">
        <v>7858</v>
      </c>
      <c r="G38" s="69"/>
      <c r="H38" s="74">
        <v>90000</v>
      </c>
      <c r="I38" s="69"/>
      <c r="J38" s="69"/>
      <c r="K38" s="75"/>
      <c r="L38" s="79"/>
      <c r="M38" s="80"/>
      <c r="N38" s="75"/>
      <c r="O38" s="69"/>
      <c r="P38" s="75"/>
      <c r="Q38" s="75"/>
      <c r="R38" s="69"/>
      <c r="S38" s="69"/>
      <c r="T38" s="69"/>
      <c r="U38" s="69"/>
      <c r="V38" s="69"/>
      <c r="W38" s="116"/>
      <c r="X38" s="116"/>
      <c r="Y38" s="639">
        <f t="shared" si="0"/>
        <v>6300.0000000000009</v>
      </c>
      <c r="Z38" s="74">
        <f t="shared" si="1"/>
        <v>96300</v>
      </c>
    </row>
    <row r="39" spans="1:26" x14ac:dyDescent="0.35">
      <c r="A39" s="76"/>
      <c r="B39" s="76"/>
      <c r="C39" s="76"/>
      <c r="D39" s="76"/>
      <c r="E39" s="76"/>
      <c r="F39" s="79" t="s">
        <v>7859</v>
      </c>
      <c r="G39" s="69"/>
      <c r="H39" s="74">
        <v>90000</v>
      </c>
      <c r="I39" s="69"/>
      <c r="J39" s="69"/>
      <c r="K39" s="75"/>
      <c r="L39" s="79"/>
      <c r="M39" s="80"/>
      <c r="N39" s="75"/>
      <c r="O39" s="69"/>
      <c r="P39" s="75"/>
      <c r="Q39" s="75"/>
      <c r="R39" s="69"/>
      <c r="S39" s="69"/>
      <c r="T39" s="69"/>
      <c r="U39" s="69"/>
      <c r="V39" s="69"/>
      <c r="W39" s="116"/>
      <c r="X39" s="116"/>
      <c r="Y39" s="639">
        <f t="shared" si="0"/>
        <v>6300.0000000000009</v>
      </c>
      <c r="Z39" s="74">
        <f t="shared" si="1"/>
        <v>96300</v>
      </c>
    </row>
    <row r="40" spans="1:26" x14ac:dyDescent="0.35">
      <c r="A40" s="76"/>
      <c r="B40" s="76"/>
      <c r="C40" s="76"/>
      <c r="D40" s="76"/>
      <c r="E40" s="76"/>
      <c r="F40" s="79" t="s">
        <v>7860</v>
      </c>
      <c r="G40" s="69"/>
      <c r="H40" s="74">
        <v>180000</v>
      </c>
      <c r="I40" s="69"/>
      <c r="J40" s="69"/>
      <c r="K40" s="75"/>
      <c r="L40" s="79"/>
      <c r="M40" s="80"/>
      <c r="N40" s="75"/>
      <c r="O40" s="69"/>
      <c r="P40" s="75"/>
      <c r="Q40" s="75"/>
      <c r="R40" s="69"/>
      <c r="S40" s="69"/>
      <c r="T40" s="69"/>
      <c r="U40" s="69"/>
      <c r="V40" s="69"/>
      <c r="W40" s="116"/>
      <c r="X40" s="116"/>
      <c r="Y40" s="639">
        <f t="shared" si="0"/>
        <v>12600.000000000002</v>
      </c>
      <c r="Z40" s="74">
        <f t="shared" si="1"/>
        <v>192600</v>
      </c>
    </row>
    <row r="41" spans="1:26" x14ac:dyDescent="0.35">
      <c r="A41" s="76"/>
      <c r="B41" s="76"/>
      <c r="C41" s="76"/>
      <c r="D41" s="76"/>
      <c r="E41" s="76"/>
      <c r="F41" s="79" t="s">
        <v>7861</v>
      </c>
      <c r="G41" s="69"/>
      <c r="H41" s="74">
        <v>90000</v>
      </c>
      <c r="I41" s="69"/>
      <c r="J41" s="69"/>
      <c r="K41" s="75"/>
      <c r="L41" s="79"/>
      <c r="M41" s="80"/>
      <c r="N41" s="75"/>
      <c r="O41" s="69"/>
      <c r="P41" s="75"/>
      <c r="Q41" s="75"/>
      <c r="R41" s="69"/>
      <c r="S41" s="69"/>
      <c r="T41" s="69"/>
      <c r="U41" s="69"/>
      <c r="V41" s="69"/>
      <c r="W41" s="116"/>
      <c r="X41" s="116"/>
      <c r="Y41" s="639">
        <f t="shared" si="0"/>
        <v>6300.0000000000009</v>
      </c>
      <c r="Z41" s="74">
        <f t="shared" si="1"/>
        <v>96300</v>
      </c>
    </row>
    <row r="42" spans="1:26" x14ac:dyDescent="0.35">
      <c r="A42" s="76"/>
      <c r="B42" s="76"/>
      <c r="C42" s="76"/>
      <c r="D42" s="76"/>
      <c r="E42" s="76"/>
      <c r="F42" s="79" t="s">
        <v>7862</v>
      </c>
      <c r="G42" s="69"/>
      <c r="H42" s="74">
        <v>90000</v>
      </c>
      <c r="I42" s="69"/>
      <c r="J42" s="69"/>
      <c r="K42" s="75"/>
      <c r="L42" s="79"/>
      <c r="M42" s="80"/>
      <c r="N42" s="75"/>
      <c r="O42" s="69"/>
      <c r="P42" s="75"/>
      <c r="Q42" s="75"/>
      <c r="R42" s="69"/>
      <c r="S42" s="69"/>
      <c r="T42" s="69"/>
      <c r="U42" s="69"/>
      <c r="V42" s="69"/>
      <c r="W42" s="116"/>
      <c r="X42" s="116"/>
      <c r="Y42" s="639">
        <f t="shared" si="0"/>
        <v>6300.0000000000009</v>
      </c>
      <c r="Z42" s="74">
        <f t="shared" si="1"/>
        <v>96300</v>
      </c>
    </row>
    <row r="43" spans="1:26" x14ac:dyDescent="0.35">
      <c r="A43" s="76"/>
      <c r="B43" s="76"/>
      <c r="C43" s="76"/>
      <c r="D43" s="76"/>
      <c r="E43" s="76"/>
      <c r="F43" s="79" t="s">
        <v>7863</v>
      </c>
      <c r="G43" s="69"/>
      <c r="H43" s="74">
        <v>180000</v>
      </c>
      <c r="I43" s="69"/>
      <c r="J43" s="69"/>
      <c r="K43" s="75"/>
      <c r="L43" s="79"/>
      <c r="M43" s="80"/>
      <c r="N43" s="75"/>
      <c r="O43" s="69"/>
      <c r="P43" s="75"/>
      <c r="Q43" s="75"/>
      <c r="R43" s="69"/>
      <c r="S43" s="69"/>
      <c r="T43" s="69"/>
      <c r="U43" s="69"/>
      <c r="V43" s="69"/>
      <c r="W43" s="116"/>
      <c r="X43" s="116"/>
      <c r="Y43" s="639">
        <f t="shared" si="0"/>
        <v>12600.000000000002</v>
      </c>
      <c r="Z43" s="74">
        <f t="shared" si="1"/>
        <v>192600</v>
      </c>
    </row>
    <row r="44" spans="1:26" x14ac:dyDescent="0.35">
      <c r="A44" s="76"/>
      <c r="B44" s="76"/>
      <c r="C44" s="76"/>
      <c r="D44" s="76"/>
      <c r="E44" s="76"/>
      <c r="F44" s="79" t="s">
        <v>7864</v>
      </c>
      <c r="G44" s="69"/>
      <c r="H44" s="74">
        <v>90000</v>
      </c>
      <c r="I44" s="69"/>
      <c r="J44" s="69"/>
      <c r="K44" s="75"/>
      <c r="L44" s="79"/>
      <c r="M44" s="80"/>
      <c r="N44" s="75"/>
      <c r="O44" s="69"/>
      <c r="P44" s="75"/>
      <c r="Q44" s="75"/>
      <c r="R44" s="69"/>
      <c r="S44" s="69"/>
      <c r="T44" s="69"/>
      <c r="U44" s="69"/>
      <c r="V44" s="69"/>
      <c r="W44" s="116"/>
      <c r="X44" s="116"/>
      <c r="Y44" s="639">
        <f t="shared" si="0"/>
        <v>6300.0000000000009</v>
      </c>
      <c r="Z44" s="74">
        <f t="shared" si="1"/>
        <v>96300</v>
      </c>
    </row>
    <row r="45" spans="1:26" x14ac:dyDescent="0.35">
      <c r="A45" s="76"/>
      <c r="B45" s="76"/>
      <c r="C45" s="76"/>
      <c r="D45" s="76"/>
      <c r="E45" s="76"/>
      <c r="F45" s="79" t="s">
        <v>7865</v>
      </c>
      <c r="G45" s="69"/>
      <c r="H45" s="74">
        <v>90000</v>
      </c>
      <c r="I45" s="69"/>
      <c r="J45" s="69"/>
      <c r="K45" s="75"/>
      <c r="L45" s="79"/>
      <c r="M45" s="80"/>
      <c r="N45" s="75"/>
      <c r="O45" s="69"/>
      <c r="P45" s="75"/>
      <c r="Q45" s="75"/>
      <c r="R45" s="69"/>
      <c r="S45" s="69"/>
      <c r="T45" s="69"/>
      <c r="U45" s="69"/>
      <c r="V45" s="69"/>
      <c r="W45" s="116"/>
      <c r="X45" s="116"/>
      <c r="Y45" s="639">
        <f t="shared" si="0"/>
        <v>6300.0000000000009</v>
      </c>
      <c r="Z45" s="74">
        <f t="shared" si="1"/>
        <v>96300</v>
      </c>
    </row>
    <row r="46" spans="1:26" x14ac:dyDescent="0.35">
      <c r="A46" s="76"/>
      <c r="B46" s="76"/>
      <c r="C46" s="76"/>
      <c r="D46" s="76"/>
      <c r="E46" s="76"/>
      <c r="F46" s="79" t="s">
        <v>7866</v>
      </c>
      <c r="G46" s="69"/>
      <c r="H46" s="74">
        <v>180000</v>
      </c>
      <c r="I46" s="69"/>
      <c r="J46" s="69"/>
      <c r="K46" s="75"/>
      <c r="L46" s="79"/>
      <c r="M46" s="80"/>
      <c r="N46" s="75"/>
      <c r="O46" s="69"/>
      <c r="P46" s="75"/>
      <c r="Q46" s="75"/>
      <c r="R46" s="69"/>
      <c r="S46" s="69"/>
      <c r="T46" s="69"/>
      <c r="U46" s="69"/>
      <c r="V46" s="69"/>
      <c r="W46" s="116"/>
      <c r="X46" s="116"/>
      <c r="Y46" s="639">
        <f t="shared" si="0"/>
        <v>12600.000000000002</v>
      </c>
      <c r="Z46" s="74">
        <f t="shared" si="1"/>
        <v>192600</v>
      </c>
    </row>
    <row r="47" spans="1:26" x14ac:dyDescent="0.35">
      <c r="A47" s="76"/>
      <c r="B47" s="76"/>
      <c r="C47" s="76"/>
      <c r="D47" s="76"/>
      <c r="E47" s="76"/>
      <c r="F47" s="79" t="s">
        <v>7867</v>
      </c>
      <c r="G47" s="69"/>
      <c r="H47" s="74">
        <v>180000</v>
      </c>
      <c r="I47" s="69"/>
      <c r="J47" s="69"/>
      <c r="K47" s="75"/>
      <c r="L47" s="79"/>
      <c r="M47" s="80"/>
      <c r="N47" s="75"/>
      <c r="O47" s="69"/>
      <c r="P47" s="75"/>
      <c r="Q47" s="75"/>
      <c r="R47" s="69"/>
      <c r="S47" s="69"/>
      <c r="T47" s="69"/>
      <c r="U47" s="69"/>
      <c r="V47" s="69"/>
      <c r="W47" s="116"/>
      <c r="X47" s="116"/>
      <c r="Y47" s="639">
        <f t="shared" si="0"/>
        <v>12600.000000000002</v>
      </c>
      <c r="Z47" s="74">
        <f t="shared" si="1"/>
        <v>192600</v>
      </c>
    </row>
    <row r="48" spans="1:26" x14ac:dyDescent="0.35">
      <c r="A48" s="76"/>
      <c r="B48" s="76"/>
      <c r="C48" s="76"/>
      <c r="D48" s="76"/>
      <c r="E48" s="76"/>
      <c r="F48" s="79" t="s">
        <v>7868</v>
      </c>
      <c r="G48" s="69"/>
      <c r="H48" s="74">
        <v>90000</v>
      </c>
      <c r="I48" s="69"/>
      <c r="J48" s="69"/>
      <c r="K48" s="75"/>
      <c r="L48" s="79"/>
      <c r="M48" s="80"/>
      <c r="N48" s="75"/>
      <c r="O48" s="69"/>
      <c r="P48" s="75"/>
      <c r="Q48" s="75"/>
      <c r="R48" s="69"/>
      <c r="S48" s="69"/>
      <c r="T48" s="69"/>
      <c r="U48" s="69"/>
      <c r="V48" s="69"/>
      <c r="W48" s="116"/>
      <c r="X48" s="116"/>
      <c r="Y48" s="639">
        <f t="shared" si="0"/>
        <v>6300.0000000000009</v>
      </c>
      <c r="Z48" s="74">
        <f t="shared" si="1"/>
        <v>96300</v>
      </c>
    </row>
    <row r="49" spans="1:26" x14ac:dyDescent="0.35">
      <c r="A49" s="76"/>
      <c r="B49" s="76"/>
      <c r="C49" s="76"/>
      <c r="D49" s="76"/>
      <c r="E49" s="76"/>
      <c r="F49" s="79" t="s">
        <v>7869</v>
      </c>
      <c r="G49" s="69"/>
      <c r="H49" s="74">
        <v>90000</v>
      </c>
      <c r="I49" s="69"/>
      <c r="J49" s="69"/>
      <c r="K49" s="75"/>
      <c r="L49" s="79"/>
      <c r="M49" s="80"/>
      <c r="N49" s="75"/>
      <c r="O49" s="69"/>
      <c r="P49" s="75"/>
      <c r="Q49" s="75"/>
      <c r="R49" s="69"/>
      <c r="S49" s="69"/>
      <c r="T49" s="69"/>
      <c r="U49" s="69"/>
      <c r="V49" s="69"/>
      <c r="W49" s="116"/>
      <c r="X49" s="116"/>
      <c r="Y49" s="639">
        <f t="shared" si="0"/>
        <v>6300.0000000000009</v>
      </c>
      <c r="Z49" s="74">
        <f t="shared" si="1"/>
        <v>96300</v>
      </c>
    </row>
    <row r="50" spans="1:26" x14ac:dyDescent="0.35">
      <c r="A50" s="76"/>
      <c r="B50" s="76"/>
      <c r="C50" s="76"/>
      <c r="D50" s="76"/>
      <c r="E50" s="76"/>
      <c r="F50" s="93" t="s">
        <v>994</v>
      </c>
      <c r="G50" s="86"/>
      <c r="H50" s="87">
        <f>SUM(H37:H49)</f>
        <v>1620000</v>
      </c>
      <c r="I50" s="69"/>
      <c r="J50" s="69"/>
      <c r="K50" s="75"/>
      <c r="L50" s="79"/>
      <c r="M50" s="80"/>
      <c r="N50" s="75"/>
      <c r="O50" s="69"/>
      <c r="P50" s="75"/>
      <c r="Q50" s="75"/>
      <c r="R50" s="69"/>
      <c r="S50" s="69"/>
      <c r="T50" s="69"/>
      <c r="U50" s="69"/>
      <c r="V50" s="69"/>
      <c r="W50" s="116"/>
      <c r="X50" s="116"/>
      <c r="Y50" s="639">
        <f t="shared" si="0"/>
        <v>113400.00000000001</v>
      </c>
      <c r="Z50" s="87">
        <f t="shared" si="1"/>
        <v>1733400</v>
      </c>
    </row>
    <row r="51" spans="1:26" s="181" customFormat="1" x14ac:dyDescent="0.35">
      <c r="A51" s="64"/>
      <c r="B51" s="64"/>
      <c r="C51" s="64"/>
      <c r="D51" s="64"/>
      <c r="E51" s="64"/>
      <c r="F51" s="96" t="s">
        <v>7870</v>
      </c>
      <c r="G51" s="64"/>
      <c r="H51" s="67"/>
      <c r="I51" s="64"/>
      <c r="J51" s="64"/>
      <c r="K51" s="68"/>
      <c r="L51" s="97"/>
      <c r="M51" s="68"/>
      <c r="N51" s="68"/>
      <c r="O51" s="64"/>
      <c r="P51" s="68"/>
      <c r="Q51" s="68"/>
      <c r="R51" s="64"/>
      <c r="S51" s="64"/>
      <c r="T51" s="64"/>
      <c r="U51" s="64"/>
      <c r="V51" s="64"/>
      <c r="W51" s="115"/>
      <c r="X51" s="115"/>
      <c r="Y51" s="639">
        <f t="shared" si="0"/>
        <v>0</v>
      </c>
      <c r="Z51" s="67">
        <f t="shared" si="1"/>
        <v>0</v>
      </c>
    </row>
    <row r="52" spans="1:26" x14ac:dyDescent="0.35">
      <c r="A52" s="76"/>
      <c r="B52" s="76"/>
      <c r="C52" s="76"/>
      <c r="D52" s="76"/>
      <c r="E52" s="76"/>
      <c r="F52" s="79" t="s">
        <v>7871</v>
      </c>
      <c r="G52" s="69"/>
      <c r="H52" s="74">
        <v>1280000</v>
      </c>
      <c r="I52" s="69"/>
      <c r="J52" s="69"/>
      <c r="K52" s="75"/>
      <c r="L52" s="79"/>
      <c r="M52" s="75"/>
      <c r="N52" s="75"/>
      <c r="O52" s="69"/>
      <c r="P52" s="75"/>
      <c r="Q52" s="75"/>
      <c r="R52" s="69"/>
      <c r="S52" s="69"/>
      <c r="T52" s="69"/>
      <c r="U52" s="69"/>
      <c r="V52" s="69"/>
      <c r="W52" s="116"/>
      <c r="X52" s="116"/>
      <c r="Y52" s="639">
        <f t="shared" si="0"/>
        <v>89600.000000000015</v>
      </c>
      <c r="Z52" s="74">
        <f t="shared" si="1"/>
        <v>1369600</v>
      </c>
    </row>
    <row r="53" spans="1:26" x14ac:dyDescent="0.35">
      <c r="A53" s="76"/>
      <c r="B53" s="76"/>
      <c r="C53" s="76"/>
      <c r="D53" s="76"/>
      <c r="E53" s="76"/>
      <c r="F53" s="79" t="s">
        <v>7872</v>
      </c>
      <c r="G53" s="69"/>
      <c r="H53" s="74">
        <v>880000</v>
      </c>
      <c r="I53" s="69"/>
      <c r="J53" s="69"/>
      <c r="K53" s="75"/>
      <c r="L53" s="79"/>
      <c r="M53" s="75"/>
      <c r="N53" s="75"/>
      <c r="O53" s="69"/>
      <c r="P53" s="75"/>
      <c r="Q53" s="75"/>
      <c r="R53" s="69"/>
      <c r="S53" s="69"/>
      <c r="T53" s="69"/>
      <c r="U53" s="69"/>
      <c r="V53" s="69"/>
      <c r="W53" s="116"/>
      <c r="X53" s="116"/>
      <c r="Y53" s="639">
        <f t="shared" si="0"/>
        <v>61600.000000000007</v>
      </c>
      <c r="Z53" s="74">
        <f t="shared" si="1"/>
        <v>941600</v>
      </c>
    </row>
    <row r="54" spans="1:26" x14ac:dyDescent="0.35">
      <c r="A54" s="76"/>
      <c r="B54" s="76"/>
      <c r="C54" s="76"/>
      <c r="D54" s="76"/>
      <c r="E54" s="76"/>
      <c r="F54" s="79" t="s">
        <v>7873</v>
      </c>
      <c r="G54" s="69"/>
      <c r="H54" s="74">
        <v>1280000</v>
      </c>
      <c r="I54" s="69"/>
      <c r="J54" s="69"/>
      <c r="K54" s="75"/>
      <c r="L54" s="79"/>
      <c r="M54" s="75"/>
      <c r="N54" s="75"/>
      <c r="O54" s="69"/>
      <c r="P54" s="75"/>
      <c r="Q54" s="75"/>
      <c r="R54" s="69"/>
      <c r="S54" s="69"/>
      <c r="T54" s="69"/>
      <c r="U54" s="69"/>
      <c r="V54" s="69"/>
      <c r="W54" s="116"/>
      <c r="X54" s="116"/>
      <c r="Y54" s="639">
        <f t="shared" si="0"/>
        <v>89600.000000000015</v>
      </c>
      <c r="Z54" s="74">
        <f t="shared" si="1"/>
        <v>1369600</v>
      </c>
    </row>
    <row r="55" spans="1:26" x14ac:dyDescent="0.35">
      <c r="A55" s="76"/>
      <c r="B55" s="76"/>
      <c r="C55" s="76"/>
      <c r="D55" s="76"/>
      <c r="E55" s="76"/>
      <c r="F55" s="79" t="s">
        <v>7874</v>
      </c>
      <c r="G55" s="69"/>
      <c r="H55" s="74">
        <v>880000</v>
      </c>
      <c r="I55" s="69"/>
      <c r="J55" s="69"/>
      <c r="K55" s="75"/>
      <c r="L55" s="79"/>
      <c r="M55" s="75"/>
      <c r="N55" s="75"/>
      <c r="O55" s="69"/>
      <c r="P55" s="75"/>
      <c r="Q55" s="75"/>
      <c r="R55" s="69"/>
      <c r="S55" s="69"/>
      <c r="T55" s="69"/>
      <c r="U55" s="69"/>
      <c r="V55" s="69"/>
      <c r="W55" s="116"/>
      <c r="X55" s="116"/>
      <c r="Y55" s="639">
        <f t="shared" si="0"/>
        <v>61600.000000000007</v>
      </c>
      <c r="Z55" s="74">
        <f t="shared" si="1"/>
        <v>941600</v>
      </c>
    </row>
    <row r="56" spans="1:26" x14ac:dyDescent="0.35">
      <c r="A56" s="76"/>
      <c r="B56" s="76"/>
      <c r="C56" s="76"/>
      <c r="D56" s="76"/>
      <c r="E56" s="76"/>
      <c r="F56" s="79" t="s">
        <v>7875</v>
      </c>
      <c r="G56" s="69"/>
      <c r="H56" s="74">
        <v>680000</v>
      </c>
      <c r="I56" s="69"/>
      <c r="J56" s="69"/>
      <c r="K56" s="75"/>
      <c r="L56" s="79"/>
      <c r="M56" s="75"/>
      <c r="N56" s="75"/>
      <c r="O56" s="69"/>
      <c r="P56" s="75"/>
      <c r="Q56" s="75"/>
      <c r="R56" s="69"/>
      <c r="S56" s="69"/>
      <c r="T56" s="69"/>
      <c r="U56" s="69"/>
      <c r="V56" s="69"/>
      <c r="W56" s="116"/>
      <c r="X56" s="116"/>
      <c r="Y56" s="639">
        <f t="shared" si="0"/>
        <v>47600.000000000007</v>
      </c>
      <c r="Z56" s="74">
        <f t="shared" si="1"/>
        <v>727600</v>
      </c>
    </row>
    <row r="57" spans="1:26" x14ac:dyDescent="0.35">
      <c r="A57" s="76"/>
      <c r="B57" s="76"/>
      <c r="C57" s="76"/>
      <c r="D57" s="76"/>
      <c r="E57" s="76"/>
      <c r="F57" s="79" t="s">
        <v>7876</v>
      </c>
      <c r="G57" s="69"/>
      <c r="H57" s="74">
        <v>60000</v>
      </c>
      <c r="I57" s="69"/>
      <c r="J57" s="69"/>
      <c r="K57" s="75"/>
      <c r="L57" s="79"/>
      <c r="M57" s="75"/>
      <c r="N57" s="75"/>
      <c r="O57" s="69"/>
      <c r="P57" s="75"/>
      <c r="Q57" s="75"/>
      <c r="R57" s="69"/>
      <c r="S57" s="69"/>
      <c r="T57" s="69"/>
      <c r="U57" s="69"/>
      <c r="V57" s="69"/>
      <c r="W57" s="116"/>
      <c r="X57" s="116"/>
      <c r="Y57" s="639">
        <f t="shared" si="0"/>
        <v>4200</v>
      </c>
      <c r="Z57" s="74">
        <f t="shared" si="1"/>
        <v>64200</v>
      </c>
    </row>
    <row r="58" spans="1:26" x14ac:dyDescent="0.35">
      <c r="A58" s="76"/>
      <c r="B58" s="76"/>
      <c r="C58" s="76"/>
      <c r="D58" s="76"/>
      <c r="E58" s="76"/>
      <c r="F58" s="79" t="s">
        <v>7877</v>
      </c>
      <c r="G58" s="69"/>
      <c r="H58" s="74">
        <v>180000</v>
      </c>
      <c r="I58" s="69"/>
      <c r="J58" s="69"/>
      <c r="K58" s="75"/>
      <c r="L58" s="79"/>
      <c r="M58" s="75"/>
      <c r="N58" s="75"/>
      <c r="O58" s="69"/>
      <c r="P58" s="75"/>
      <c r="Q58" s="75"/>
      <c r="R58" s="69"/>
      <c r="S58" s="69"/>
      <c r="T58" s="69"/>
      <c r="U58" s="69"/>
      <c r="V58" s="69"/>
      <c r="W58" s="116"/>
      <c r="X58" s="116"/>
      <c r="Y58" s="639">
        <f t="shared" si="0"/>
        <v>12600.000000000002</v>
      </c>
      <c r="Z58" s="74">
        <f t="shared" si="1"/>
        <v>192600</v>
      </c>
    </row>
    <row r="59" spans="1:26" x14ac:dyDescent="0.35">
      <c r="A59" s="76"/>
      <c r="B59" s="76"/>
      <c r="C59" s="76"/>
      <c r="D59" s="76"/>
      <c r="E59" s="76"/>
      <c r="F59" s="93" t="s">
        <v>994</v>
      </c>
      <c r="G59" s="86"/>
      <c r="H59" s="87">
        <f>SUM(H52:H58)</f>
        <v>5240000</v>
      </c>
      <c r="I59" s="69"/>
      <c r="J59" s="69"/>
      <c r="K59" s="75"/>
      <c r="L59" s="79"/>
      <c r="M59" s="75"/>
      <c r="N59" s="75"/>
      <c r="O59" s="69"/>
      <c r="P59" s="75"/>
      <c r="Q59" s="75"/>
      <c r="R59" s="69"/>
      <c r="S59" s="69"/>
      <c r="T59" s="69"/>
      <c r="U59" s="69"/>
      <c r="V59" s="69"/>
      <c r="W59" s="116"/>
      <c r="X59" s="116"/>
      <c r="Y59" s="639">
        <f t="shared" si="0"/>
        <v>366800.00000000006</v>
      </c>
      <c r="Z59" s="87">
        <f t="shared" si="1"/>
        <v>5606800</v>
      </c>
    </row>
    <row r="60" spans="1:26" s="181" customFormat="1" x14ac:dyDescent="0.35">
      <c r="A60" s="64"/>
      <c r="B60" s="64"/>
      <c r="C60" s="64"/>
      <c r="D60" s="64"/>
      <c r="E60" s="64"/>
      <c r="F60" s="96" t="s">
        <v>2958</v>
      </c>
      <c r="G60" s="64"/>
      <c r="H60" s="67"/>
      <c r="I60" s="64"/>
      <c r="J60" s="64"/>
      <c r="K60" s="68"/>
      <c r="L60" s="68"/>
      <c r="M60" s="68"/>
      <c r="N60" s="68"/>
      <c r="O60" s="64"/>
      <c r="P60" s="68"/>
      <c r="Q60" s="68"/>
      <c r="R60" s="64"/>
      <c r="S60" s="64"/>
      <c r="T60" s="64"/>
      <c r="U60" s="64"/>
      <c r="V60" s="64"/>
      <c r="W60" s="115"/>
      <c r="X60" s="115"/>
      <c r="Y60" s="639">
        <f t="shared" si="0"/>
        <v>0</v>
      </c>
      <c r="Z60" s="67">
        <f t="shared" si="1"/>
        <v>0</v>
      </c>
    </row>
    <row r="61" spans="1:26" x14ac:dyDescent="0.35">
      <c r="A61" s="76"/>
      <c r="B61" s="76"/>
      <c r="C61" s="76"/>
      <c r="D61" s="76"/>
      <c r="E61" s="76"/>
      <c r="F61" s="79" t="s">
        <v>7878</v>
      </c>
      <c r="G61" s="76"/>
      <c r="H61" s="118">
        <v>135000</v>
      </c>
      <c r="I61" s="76"/>
      <c r="J61" s="76"/>
      <c r="K61" s="119"/>
      <c r="L61" s="119"/>
      <c r="M61" s="119"/>
      <c r="N61" s="119"/>
      <c r="O61" s="76"/>
      <c r="P61" s="119"/>
      <c r="Q61" s="119"/>
      <c r="R61" s="76"/>
      <c r="S61" s="76"/>
      <c r="T61" s="76"/>
      <c r="U61" s="76"/>
      <c r="V61" s="76"/>
      <c r="W61" s="121"/>
      <c r="X61" s="121"/>
      <c r="Y61" s="639">
        <f t="shared" si="0"/>
        <v>9450</v>
      </c>
      <c r="Z61" s="118">
        <f t="shared" si="1"/>
        <v>144450</v>
      </c>
    </row>
    <row r="62" spans="1:26" x14ac:dyDescent="0.35">
      <c r="A62" s="76"/>
      <c r="B62" s="76"/>
      <c r="C62" s="76"/>
      <c r="D62" s="76"/>
      <c r="E62" s="76"/>
      <c r="F62" s="79" t="s">
        <v>7879</v>
      </c>
      <c r="G62" s="76"/>
      <c r="H62" s="118">
        <v>405000</v>
      </c>
      <c r="I62" s="76"/>
      <c r="J62" s="76"/>
      <c r="K62" s="119"/>
      <c r="L62" s="119"/>
      <c r="M62" s="119"/>
      <c r="N62" s="119"/>
      <c r="O62" s="76"/>
      <c r="P62" s="119"/>
      <c r="Q62" s="119"/>
      <c r="R62" s="76"/>
      <c r="S62" s="76"/>
      <c r="T62" s="76"/>
      <c r="U62" s="76"/>
      <c r="V62" s="76"/>
      <c r="W62" s="121"/>
      <c r="X62" s="121"/>
      <c r="Y62" s="639">
        <f t="shared" si="0"/>
        <v>28350.000000000004</v>
      </c>
      <c r="Z62" s="118">
        <f t="shared" si="1"/>
        <v>433350</v>
      </c>
    </row>
    <row r="63" spans="1:26" x14ac:dyDescent="0.35">
      <c r="A63" s="76"/>
      <c r="B63" s="76"/>
      <c r="C63" s="76"/>
      <c r="D63" s="76"/>
      <c r="E63" s="76"/>
      <c r="F63" s="176" t="s">
        <v>994</v>
      </c>
      <c r="G63" s="123"/>
      <c r="H63" s="124">
        <f>SUM(H61:H62)</f>
        <v>540000</v>
      </c>
      <c r="I63" s="76"/>
      <c r="J63" s="76"/>
      <c r="K63" s="119"/>
      <c r="L63" s="119"/>
      <c r="M63" s="119"/>
      <c r="N63" s="119"/>
      <c r="O63" s="76"/>
      <c r="P63" s="119"/>
      <c r="Q63" s="119"/>
      <c r="R63" s="76"/>
      <c r="S63" s="76"/>
      <c r="T63" s="76"/>
      <c r="U63" s="76"/>
      <c r="V63" s="76"/>
      <c r="W63" s="121"/>
      <c r="X63" s="121"/>
      <c r="Y63" s="639">
        <f t="shared" si="0"/>
        <v>37800</v>
      </c>
      <c r="Z63" s="124">
        <f t="shared" si="1"/>
        <v>577800</v>
      </c>
    </row>
    <row r="64" spans="1:26" s="181" customFormat="1" x14ac:dyDescent="0.35">
      <c r="A64" s="64"/>
      <c r="B64" s="64"/>
      <c r="C64" s="64"/>
      <c r="D64" s="64"/>
      <c r="E64" s="64"/>
      <c r="F64" s="96" t="s">
        <v>5323</v>
      </c>
      <c r="G64" s="64"/>
      <c r="H64" s="67"/>
      <c r="I64" s="64"/>
      <c r="J64" s="64"/>
      <c r="K64" s="68"/>
      <c r="L64" s="68"/>
      <c r="M64" s="68"/>
      <c r="N64" s="68"/>
      <c r="O64" s="64"/>
      <c r="P64" s="68"/>
      <c r="Q64" s="68"/>
      <c r="R64" s="64"/>
      <c r="S64" s="64"/>
      <c r="T64" s="64"/>
      <c r="U64" s="64"/>
      <c r="V64" s="64"/>
      <c r="W64" s="115"/>
      <c r="X64" s="115"/>
      <c r="Y64" s="639">
        <f t="shared" si="0"/>
        <v>0</v>
      </c>
      <c r="Z64" s="67">
        <f t="shared" si="1"/>
        <v>0</v>
      </c>
    </row>
    <row r="65" spans="1:26" s="102" customFormat="1" x14ac:dyDescent="0.35">
      <c r="A65" s="69"/>
      <c r="B65" s="69"/>
      <c r="C65" s="69"/>
      <c r="D65" s="69"/>
      <c r="E65" s="69"/>
      <c r="F65" s="79" t="s">
        <v>7880</v>
      </c>
      <c r="G65" s="69"/>
      <c r="H65" s="74">
        <v>60000</v>
      </c>
      <c r="I65" s="69"/>
      <c r="J65" s="69"/>
      <c r="K65" s="75"/>
      <c r="L65" s="75"/>
      <c r="M65" s="75"/>
      <c r="N65" s="75"/>
      <c r="O65" s="69"/>
      <c r="P65" s="75"/>
      <c r="Q65" s="75"/>
      <c r="R65" s="69"/>
      <c r="S65" s="69"/>
      <c r="T65" s="69"/>
      <c r="U65" s="69"/>
      <c r="V65" s="69"/>
      <c r="W65" s="116"/>
      <c r="X65" s="116"/>
      <c r="Y65" s="639">
        <f t="shared" si="0"/>
        <v>4200</v>
      </c>
      <c r="Z65" s="74">
        <f t="shared" si="1"/>
        <v>64200</v>
      </c>
    </row>
    <row r="66" spans="1:26" s="102" customFormat="1" x14ac:dyDescent="0.35">
      <c r="A66" s="69"/>
      <c r="B66" s="69"/>
      <c r="C66" s="69"/>
      <c r="D66" s="69"/>
      <c r="E66" s="69"/>
      <c r="F66" s="79" t="s">
        <v>7881</v>
      </c>
      <c r="G66" s="69"/>
      <c r="H66" s="74">
        <v>60000</v>
      </c>
      <c r="I66" s="69"/>
      <c r="J66" s="69"/>
      <c r="K66" s="75"/>
      <c r="L66" s="75"/>
      <c r="M66" s="75"/>
      <c r="N66" s="75"/>
      <c r="O66" s="69"/>
      <c r="P66" s="75"/>
      <c r="Q66" s="75"/>
      <c r="R66" s="69"/>
      <c r="S66" s="69"/>
      <c r="T66" s="69"/>
      <c r="U66" s="69"/>
      <c r="V66" s="69"/>
      <c r="W66" s="116"/>
      <c r="X66" s="116"/>
      <c r="Y66" s="639">
        <f t="shared" si="0"/>
        <v>4200</v>
      </c>
      <c r="Z66" s="74">
        <f t="shared" si="1"/>
        <v>64200</v>
      </c>
    </row>
    <row r="67" spans="1:26" s="102" customFormat="1" x14ac:dyDescent="0.35">
      <c r="A67" s="69"/>
      <c r="B67" s="69"/>
      <c r="C67" s="69"/>
      <c r="D67" s="69"/>
      <c r="E67" s="69"/>
      <c r="F67" s="93" t="s">
        <v>994</v>
      </c>
      <c r="G67" s="86"/>
      <c r="H67" s="87">
        <f>SUM(H65:H66)</f>
        <v>120000</v>
      </c>
      <c r="I67" s="69"/>
      <c r="J67" s="69"/>
      <c r="K67" s="75"/>
      <c r="L67" s="75"/>
      <c r="M67" s="75"/>
      <c r="N67" s="75"/>
      <c r="O67" s="69"/>
      <c r="P67" s="75"/>
      <c r="Q67" s="75"/>
      <c r="R67" s="69"/>
      <c r="S67" s="69"/>
      <c r="T67" s="69"/>
      <c r="U67" s="69"/>
      <c r="V67" s="69"/>
      <c r="W67" s="116"/>
      <c r="X67" s="116"/>
      <c r="Y67" s="639">
        <f t="shared" si="0"/>
        <v>8400</v>
      </c>
      <c r="Z67" s="87">
        <f t="shared" si="1"/>
        <v>128400</v>
      </c>
    </row>
    <row r="68" spans="1:26" x14ac:dyDescent="0.35">
      <c r="A68" s="64"/>
      <c r="B68" s="64"/>
      <c r="C68" s="64"/>
      <c r="D68" s="64"/>
      <c r="E68" s="64"/>
      <c r="F68" s="66" t="s">
        <v>1851</v>
      </c>
      <c r="G68" s="64"/>
      <c r="H68" s="67"/>
      <c r="I68" s="64"/>
      <c r="J68" s="64"/>
      <c r="K68" s="68"/>
      <c r="L68" s="68"/>
      <c r="M68" s="68"/>
      <c r="N68" s="68"/>
      <c r="O68" s="64"/>
      <c r="P68" s="68"/>
      <c r="Q68" s="68"/>
      <c r="R68" s="64"/>
      <c r="S68" s="64"/>
      <c r="T68" s="64"/>
      <c r="U68" s="64"/>
      <c r="V68" s="64"/>
      <c r="W68" s="115"/>
      <c r="X68" s="115"/>
      <c r="Y68" s="639">
        <f t="shared" si="0"/>
        <v>0</v>
      </c>
      <c r="Z68" s="67">
        <f t="shared" si="1"/>
        <v>0</v>
      </c>
    </row>
    <row r="69" spans="1:26" x14ac:dyDescent="0.35">
      <c r="A69" s="69"/>
      <c r="B69" s="69"/>
      <c r="C69" s="69"/>
      <c r="D69" s="69"/>
      <c r="E69" s="69"/>
      <c r="F69" s="186" t="s">
        <v>7882</v>
      </c>
      <c r="G69" s="69"/>
      <c r="H69" s="74">
        <v>5000000</v>
      </c>
      <c r="I69" s="69"/>
      <c r="J69" s="186" t="s">
        <v>2659</v>
      </c>
      <c r="K69" s="186" t="s">
        <v>6466</v>
      </c>
      <c r="L69" s="75"/>
      <c r="M69" s="186" t="s">
        <v>7883</v>
      </c>
      <c r="N69" s="75"/>
      <c r="O69" s="69"/>
      <c r="P69" s="75"/>
      <c r="Q69" s="75"/>
      <c r="R69" s="69"/>
      <c r="S69" s="69"/>
      <c r="T69" s="69"/>
      <c r="U69" s="69"/>
      <c r="V69" s="69"/>
      <c r="W69" s="116"/>
      <c r="X69" s="116"/>
      <c r="Y69" s="639">
        <f t="shared" si="0"/>
        <v>350000.00000000006</v>
      </c>
      <c r="Z69" s="74">
        <f t="shared" si="1"/>
        <v>5350000</v>
      </c>
    </row>
    <row r="70" spans="1:26" x14ac:dyDescent="0.35">
      <c r="A70" s="76"/>
      <c r="B70" s="76"/>
      <c r="C70" s="76"/>
      <c r="D70" s="76"/>
      <c r="E70" s="76"/>
      <c r="F70" s="186" t="s">
        <v>7884</v>
      </c>
      <c r="G70" s="76"/>
      <c r="H70" s="118">
        <v>5000000</v>
      </c>
      <c r="I70" s="76"/>
      <c r="J70" s="186" t="s">
        <v>2659</v>
      </c>
      <c r="K70" s="186" t="s">
        <v>6466</v>
      </c>
      <c r="L70" s="119"/>
      <c r="M70" s="186" t="s">
        <v>7885</v>
      </c>
      <c r="N70" s="119"/>
      <c r="O70" s="76"/>
      <c r="P70" s="119"/>
      <c r="Q70" s="119"/>
      <c r="R70" s="76"/>
      <c r="S70" s="76"/>
      <c r="T70" s="76"/>
      <c r="U70" s="76"/>
      <c r="V70" s="76"/>
      <c r="W70" s="121"/>
      <c r="X70" s="121"/>
      <c r="Y70" s="639">
        <f t="shared" ref="Y70:Y133" si="2">H70*Y$4</f>
        <v>350000.00000000006</v>
      </c>
      <c r="Z70" s="118">
        <f t="shared" ref="Z70:Z133" si="3">H70+Y70</f>
        <v>5350000</v>
      </c>
    </row>
    <row r="71" spans="1:26" x14ac:dyDescent="0.35">
      <c r="A71" s="76"/>
      <c r="B71" s="76"/>
      <c r="C71" s="76"/>
      <c r="D71" s="76"/>
      <c r="E71" s="76"/>
      <c r="F71" s="384" t="s">
        <v>994</v>
      </c>
      <c r="G71" s="123"/>
      <c r="H71" s="124">
        <f>SUM(H69:H70)</f>
        <v>10000000</v>
      </c>
      <c r="I71" s="76"/>
      <c r="J71" s="186"/>
      <c r="K71" s="186"/>
      <c r="L71" s="119"/>
      <c r="M71" s="186"/>
      <c r="N71" s="119"/>
      <c r="O71" s="76"/>
      <c r="P71" s="119"/>
      <c r="Q71" s="119"/>
      <c r="R71" s="76"/>
      <c r="S71" s="76"/>
      <c r="T71" s="76"/>
      <c r="U71" s="76"/>
      <c r="V71" s="76"/>
      <c r="W71" s="121"/>
      <c r="X71" s="121"/>
      <c r="Y71" s="639">
        <f t="shared" si="2"/>
        <v>700000.00000000012</v>
      </c>
      <c r="Z71" s="124">
        <f t="shared" si="3"/>
        <v>10700000</v>
      </c>
    </row>
    <row r="72" spans="1:26" x14ac:dyDescent="0.35">
      <c r="A72" s="64"/>
      <c r="B72" s="64"/>
      <c r="C72" s="64"/>
      <c r="D72" s="64"/>
      <c r="E72" s="64"/>
      <c r="F72" s="66" t="s">
        <v>1853</v>
      </c>
      <c r="G72" s="64"/>
      <c r="H72" s="67"/>
      <c r="I72" s="64"/>
      <c r="J72" s="64"/>
      <c r="K72" s="68"/>
      <c r="L72" s="68"/>
      <c r="M72" s="68"/>
      <c r="N72" s="68"/>
      <c r="O72" s="64"/>
      <c r="P72" s="68"/>
      <c r="Q72" s="68"/>
      <c r="R72" s="64"/>
      <c r="S72" s="64"/>
      <c r="T72" s="64"/>
      <c r="U72" s="64"/>
      <c r="V72" s="64"/>
      <c r="W72" s="115"/>
      <c r="X72" s="115"/>
      <c r="Y72" s="639">
        <f t="shared" si="2"/>
        <v>0</v>
      </c>
      <c r="Z72" s="67">
        <f t="shared" si="3"/>
        <v>0</v>
      </c>
    </row>
    <row r="73" spans="1:26" x14ac:dyDescent="0.35">
      <c r="A73" s="76"/>
      <c r="B73" s="76"/>
      <c r="C73" s="76"/>
      <c r="D73" s="76"/>
      <c r="E73" s="76"/>
      <c r="F73" s="76" t="s">
        <v>7886</v>
      </c>
      <c r="G73" s="76"/>
      <c r="H73" s="249">
        <v>122000000</v>
      </c>
      <c r="I73" s="76"/>
      <c r="J73" s="76" t="s">
        <v>4438</v>
      </c>
      <c r="K73" s="119"/>
      <c r="L73" s="119"/>
      <c r="M73" s="120">
        <v>2195486</v>
      </c>
      <c r="N73" s="119"/>
      <c r="O73" s="76"/>
      <c r="P73" s="119"/>
      <c r="Q73" s="119"/>
      <c r="R73" s="76"/>
      <c r="S73" s="76"/>
      <c r="T73" s="76"/>
      <c r="U73" s="76"/>
      <c r="V73" s="76"/>
      <c r="W73" s="121"/>
      <c r="X73" s="121"/>
      <c r="Y73" s="639">
        <f t="shared" si="2"/>
        <v>8540000</v>
      </c>
      <c r="Z73" s="249">
        <f t="shared" si="3"/>
        <v>130540000</v>
      </c>
    </row>
    <row r="74" spans="1:26" x14ac:dyDescent="0.35">
      <c r="A74" s="76"/>
      <c r="B74" s="76"/>
      <c r="C74" s="76"/>
      <c r="D74" s="76"/>
      <c r="E74" s="76"/>
      <c r="F74" s="76" t="s">
        <v>7878</v>
      </c>
      <c r="G74" s="76"/>
      <c r="H74" s="249">
        <v>122000000</v>
      </c>
      <c r="I74" s="76"/>
      <c r="J74" s="76" t="s">
        <v>4438</v>
      </c>
      <c r="K74" s="119"/>
      <c r="L74" s="119"/>
      <c r="M74" s="120">
        <v>2248646</v>
      </c>
      <c r="N74" s="119"/>
      <c r="O74" s="76"/>
      <c r="P74" s="119"/>
      <c r="Q74" s="119"/>
      <c r="R74" s="76"/>
      <c r="S74" s="76"/>
      <c r="T74" s="76"/>
      <c r="U74" s="76"/>
      <c r="V74" s="76"/>
      <c r="W74" s="121"/>
      <c r="X74" s="121"/>
      <c r="Y74" s="639">
        <f t="shared" si="2"/>
        <v>8540000</v>
      </c>
      <c r="Z74" s="249">
        <f t="shared" si="3"/>
        <v>130540000</v>
      </c>
    </row>
    <row r="75" spans="1:26" x14ac:dyDescent="0.35">
      <c r="A75" s="76"/>
      <c r="B75" s="76"/>
      <c r="C75" s="76"/>
      <c r="D75" s="76"/>
      <c r="E75" s="76"/>
      <c r="F75" s="76" t="s">
        <v>7887</v>
      </c>
      <c r="G75" s="76"/>
      <c r="H75" s="249">
        <v>122000000</v>
      </c>
      <c r="I75" s="76"/>
      <c r="J75" s="76" t="s">
        <v>4438</v>
      </c>
      <c r="K75" s="119"/>
      <c r="L75" s="119"/>
      <c r="M75" s="120">
        <v>7360378</v>
      </c>
      <c r="N75" s="119"/>
      <c r="O75" s="76"/>
      <c r="P75" s="119"/>
      <c r="Q75" s="119"/>
      <c r="R75" s="76"/>
      <c r="S75" s="76"/>
      <c r="T75" s="76"/>
      <c r="U75" s="76"/>
      <c r="V75" s="76"/>
      <c r="W75" s="121"/>
      <c r="X75" s="121"/>
      <c r="Y75" s="639">
        <f t="shared" si="2"/>
        <v>8540000</v>
      </c>
      <c r="Z75" s="249">
        <f t="shared" si="3"/>
        <v>130540000</v>
      </c>
    </row>
    <row r="76" spans="1:26" x14ac:dyDescent="0.35">
      <c r="A76" s="76"/>
      <c r="B76" s="76"/>
      <c r="C76" s="76"/>
      <c r="D76" s="76"/>
      <c r="E76" s="76"/>
      <c r="F76" s="76" t="s">
        <v>7888</v>
      </c>
      <c r="G76" s="76"/>
      <c r="H76" s="249">
        <v>122000000</v>
      </c>
      <c r="I76" s="76"/>
      <c r="J76" s="76" t="s">
        <v>4438</v>
      </c>
      <c r="K76" s="119"/>
      <c r="L76" s="119"/>
      <c r="M76" s="119">
        <v>2195487</v>
      </c>
      <c r="N76" s="119"/>
      <c r="O76" s="76"/>
      <c r="P76" s="119"/>
      <c r="Q76" s="119"/>
      <c r="R76" s="76"/>
      <c r="S76" s="76"/>
      <c r="T76" s="76"/>
      <c r="U76" s="76"/>
      <c r="V76" s="76"/>
      <c r="W76" s="121"/>
      <c r="X76" s="121"/>
      <c r="Y76" s="639">
        <f t="shared" si="2"/>
        <v>8540000</v>
      </c>
      <c r="Z76" s="249">
        <f t="shared" si="3"/>
        <v>130540000</v>
      </c>
    </row>
    <row r="77" spans="1:26" x14ac:dyDescent="0.35">
      <c r="A77" s="76"/>
      <c r="B77" s="76"/>
      <c r="C77" s="76"/>
      <c r="D77" s="76"/>
      <c r="E77" s="76"/>
      <c r="F77" s="123" t="s">
        <v>994</v>
      </c>
      <c r="G77" s="123"/>
      <c r="H77" s="124">
        <f>SUM(H73:H76)</f>
        <v>488000000</v>
      </c>
      <c r="I77" s="76"/>
      <c r="J77" s="76"/>
      <c r="K77" s="119"/>
      <c r="L77" s="119"/>
      <c r="M77" s="119"/>
      <c r="N77" s="119"/>
      <c r="O77" s="76"/>
      <c r="P77" s="119"/>
      <c r="Q77" s="119"/>
      <c r="R77" s="76"/>
      <c r="S77" s="76"/>
      <c r="T77" s="76"/>
      <c r="U77" s="76"/>
      <c r="V77" s="76"/>
      <c r="W77" s="121"/>
      <c r="X77" s="121"/>
      <c r="Y77" s="639">
        <f t="shared" si="2"/>
        <v>34160000</v>
      </c>
      <c r="Z77" s="124">
        <f t="shared" si="3"/>
        <v>522160000</v>
      </c>
    </row>
    <row r="78" spans="1:26" x14ac:dyDescent="0.35">
      <c r="A78" s="64"/>
      <c r="B78" s="64"/>
      <c r="C78" s="64"/>
      <c r="D78" s="64"/>
      <c r="E78" s="64"/>
      <c r="F78" s="66" t="s">
        <v>1860</v>
      </c>
      <c r="G78" s="64"/>
      <c r="H78" s="67"/>
      <c r="I78" s="64"/>
      <c r="J78" s="64"/>
      <c r="K78" s="68"/>
      <c r="L78" s="68"/>
      <c r="M78" s="68"/>
      <c r="N78" s="68"/>
      <c r="O78" s="64"/>
      <c r="P78" s="68"/>
      <c r="Q78" s="68"/>
      <c r="R78" s="64"/>
      <c r="S78" s="64"/>
      <c r="T78" s="64"/>
      <c r="U78" s="64"/>
      <c r="V78" s="64"/>
      <c r="W78" s="115"/>
      <c r="X78" s="115"/>
      <c r="Y78" s="639">
        <f t="shared" si="2"/>
        <v>0</v>
      </c>
      <c r="Z78" s="67">
        <f t="shared" si="3"/>
        <v>0</v>
      </c>
    </row>
    <row r="79" spans="1:26" x14ac:dyDescent="0.35">
      <c r="A79" s="76"/>
      <c r="B79" s="76"/>
      <c r="C79" s="76"/>
      <c r="D79" s="76"/>
      <c r="E79" s="76"/>
      <c r="F79" s="76" t="s">
        <v>7889</v>
      </c>
      <c r="G79" s="76"/>
      <c r="H79" s="118">
        <v>2400000</v>
      </c>
      <c r="I79" s="76"/>
      <c r="J79" s="76" t="s">
        <v>7890</v>
      </c>
      <c r="K79" s="117" t="s">
        <v>6472</v>
      </c>
      <c r="L79" s="119" t="s">
        <v>1063</v>
      </c>
      <c r="M79" s="117" t="s">
        <v>7891</v>
      </c>
      <c r="N79" s="119" t="s">
        <v>1063</v>
      </c>
      <c r="O79" s="76" t="s">
        <v>1575</v>
      </c>
      <c r="P79" s="119" t="s">
        <v>1063</v>
      </c>
      <c r="Q79" s="119" t="s">
        <v>1063</v>
      </c>
      <c r="R79" s="76"/>
      <c r="S79" s="76"/>
      <c r="T79" s="76"/>
      <c r="U79" s="76"/>
      <c r="V79" s="76"/>
      <c r="W79" s="121"/>
      <c r="X79" s="121"/>
      <c r="Y79" s="639">
        <f t="shared" si="2"/>
        <v>168000.00000000003</v>
      </c>
      <c r="Z79" s="118">
        <f t="shared" si="3"/>
        <v>2568000</v>
      </c>
    </row>
    <row r="80" spans="1:26" x14ac:dyDescent="0.35">
      <c r="A80" s="76"/>
      <c r="B80" s="76"/>
      <c r="C80" s="76"/>
      <c r="D80" s="76"/>
      <c r="E80" s="76"/>
      <c r="F80" s="76" t="s">
        <v>7892</v>
      </c>
      <c r="G80" s="76"/>
      <c r="H80" s="118">
        <v>2400000</v>
      </c>
      <c r="I80" s="76"/>
      <c r="J80" s="76" t="s">
        <v>5368</v>
      </c>
      <c r="K80" s="117" t="s">
        <v>1765</v>
      </c>
      <c r="L80" s="117" t="s">
        <v>1765</v>
      </c>
      <c r="M80" s="117" t="s">
        <v>1765</v>
      </c>
      <c r="N80" s="119" t="s">
        <v>1063</v>
      </c>
      <c r="O80" s="76" t="s">
        <v>1575</v>
      </c>
      <c r="P80" s="119" t="s">
        <v>7893</v>
      </c>
      <c r="Q80" s="119" t="s">
        <v>7893</v>
      </c>
      <c r="R80" s="76"/>
      <c r="S80" s="76"/>
      <c r="T80" s="76"/>
      <c r="U80" s="76"/>
      <c r="V80" s="76"/>
      <c r="W80" s="121"/>
      <c r="X80" s="121"/>
      <c r="Y80" s="639">
        <f t="shared" si="2"/>
        <v>168000.00000000003</v>
      </c>
      <c r="Z80" s="118">
        <f t="shared" si="3"/>
        <v>2568000</v>
      </c>
    </row>
    <row r="81" spans="1:26" x14ac:dyDescent="0.35">
      <c r="A81" s="76"/>
      <c r="B81" s="76"/>
      <c r="C81" s="76"/>
      <c r="D81" s="76"/>
      <c r="E81" s="76"/>
      <c r="F81" s="76" t="s">
        <v>7894</v>
      </c>
      <c r="G81" s="76"/>
      <c r="H81" s="118">
        <v>2400000</v>
      </c>
      <c r="I81" s="76"/>
      <c r="J81" s="76" t="s">
        <v>5368</v>
      </c>
      <c r="K81" s="117" t="s">
        <v>1765</v>
      </c>
      <c r="L81" s="117" t="s">
        <v>1765</v>
      </c>
      <c r="M81" s="117" t="s">
        <v>1765</v>
      </c>
      <c r="N81" s="119" t="s">
        <v>1063</v>
      </c>
      <c r="O81" s="76" t="s">
        <v>1575</v>
      </c>
      <c r="P81" s="119" t="s">
        <v>7893</v>
      </c>
      <c r="Q81" s="119" t="s">
        <v>7893</v>
      </c>
      <c r="R81" s="76"/>
      <c r="S81" s="76"/>
      <c r="T81" s="76"/>
      <c r="U81" s="76"/>
      <c r="V81" s="76"/>
      <c r="W81" s="121"/>
      <c r="X81" s="121"/>
      <c r="Y81" s="639">
        <f t="shared" si="2"/>
        <v>168000.00000000003</v>
      </c>
      <c r="Z81" s="118">
        <f t="shared" si="3"/>
        <v>2568000</v>
      </c>
    </row>
    <row r="82" spans="1:26" x14ac:dyDescent="0.35">
      <c r="A82" s="69"/>
      <c r="B82" s="69"/>
      <c r="C82" s="69"/>
      <c r="D82" s="69"/>
      <c r="E82" s="69"/>
      <c r="F82" s="76" t="s">
        <v>7895</v>
      </c>
      <c r="G82" s="69"/>
      <c r="H82" s="118">
        <v>2400000</v>
      </c>
      <c r="I82" s="69"/>
      <c r="J82" s="76" t="s">
        <v>5368</v>
      </c>
      <c r="K82" s="117" t="s">
        <v>1765</v>
      </c>
      <c r="L82" s="117" t="s">
        <v>1765</v>
      </c>
      <c r="M82" s="117" t="s">
        <v>1765</v>
      </c>
      <c r="N82" s="119" t="s">
        <v>1063</v>
      </c>
      <c r="O82" s="76" t="s">
        <v>1575</v>
      </c>
      <c r="P82" s="119" t="s">
        <v>7893</v>
      </c>
      <c r="Q82" s="119" t="s">
        <v>7893</v>
      </c>
      <c r="R82" s="69"/>
      <c r="S82" s="69"/>
      <c r="T82" s="69"/>
      <c r="U82" s="69"/>
      <c r="V82" s="69"/>
      <c r="W82" s="121"/>
      <c r="X82" s="121"/>
      <c r="Y82" s="639">
        <f t="shared" si="2"/>
        <v>168000.00000000003</v>
      </c>
      <c r="Z82" s="118">
        <f t="shared" si="3"/>
        <v>2568000</v>
      </c>
    </row>
    <row r="83" spans="1:26" x14ac:dyDescent="0.35">
      <c r="A83" s="69"/>
      <c r="B83" s="69"/>
      <c r="C83" s="69"/>
      <c r="D83" s="69"/>
      <c r="E83" s="69"/>
      <c r="F83" s="86" t="s">
        <v>994</v>
      </c>
      <c r="G83" s="86"/>
      <c r="H83" s="87">
        <f>SUM(H79:H82)</f>
        <v>9600000</v>
      </c>
      <c r="I83" s="69"/>
      <c r="J83" s="69"/>
      <c r="K83" s="75"/>
      <c r="L83" s="75"/>
      <c r="M83" s="75"/>
      <c r="N83" s="75"/>
      <c r="O83" s="69"/>
      <c r="P83" s="75"/>
      <c r="Q83" s="75"/>
      <c r="R83" s="69"/>
      <c r="S83" s="69"/>
      <c r="T83" s="69"/>
      <c r="U83" s="69"/>
      <c r="V83" s="69"/>
      <c r="W83" s="121"/>
      <c r="X83" s="121"/>
      <c r="Y83" s="639">
        <f t="shared" si="2"/>
        <v>672000.00000000012</v>
      </c>
      <c r="Z83" s="87">
        <f t="shared" si="3"/>
        <v>10272000</v>
      </c>
    </row>
    <row r="84" spans="1:26" x14ac:dyDescent="0.35">
      <c r="A84" s="64"/>
      <c r="B84" s="64"/>
      <c r="C84" s="64"/>
      <c r="D84" s="64"/>
      <c r="E84" s="64"/>
      <c r="F84" s="89" t="s">
        <v>2245</v>
      </c>
      <c r="G84" s="64"/>
      <c r="H84" s="67"/>
      <c r="I84" s="64"/>
      <c r="J84" s="64"/>
      <c r="K84" s="68"/>
      <c r="L84" s="68"/>
      <c r="M84" s="68"/>
      <c r="N84" s="68"/>
      <c r="O84" s="64"/>
      <c r="P84" s="68"/>
      <c r="Q84" s="68"/>
      <c r="R84" s="64"/>
      <c r="S84" s="64"/>
      <c r="T84" s="64"/>
      <c r="U84" s="64"/>
      <c r="V84" s="64"/>
      <c r="W84" s="115"/>
      <c r="X84" s="115"/>
      <c r="Y84" s="639">
        <f t="shared" si="2"/>
        <v>0</v>
      </c>
      <c r="Z84" s="67">
        <f t="shared" si="3"/>
        <v>0</v>
      </c>
    </row>
    <row r="85" spans="1:26" x14ac:dyDescent="0.35">
      <c r="A85" s="69"/>
      <c r="B85" s="76"/>
      <c r="C85" s="76"/>
      <c r="D85" s="76"/>
      <c r="E85" s="76"/>
      <c r="F85" s="79" t="s">
        <v>7896</v>
      </c>
      <c r="G85" s="76"/>
      <c r="H85" s="118">
        <v>400000</v>
      </c>
      <c r="I85" s="76"/>
      <c r="J85" s="76" t="s">
        <v>1062</v>
      </c>
      <c r="K85" s="130"/>
      <c r="L85" s="119" t="s">
        <v>3297</v>
      </c>
      <c r="M85" s="119">
        <v>2006158182</v>
      </c>
      <c r="N85" s="119"/>
      <c r="O85" s="76"/>
      <c r="P85" s="119"/>
      <c r="Q85" s="119"/>
      <c r="R85" s="76"/>
      <c r="S85" s="76"/>
      <c r="T85" s="76"/>
      <c r="U85" s="76"/>
      <c r="V85" s="76"/>
      <c r="W85" s="121"/>
      <c r="X85" s="121"/>
      <c r="Y85" s="639">
        <f t="shared" si="2"/>
        <v>28000.000000000004</v>
      </c>
      <c r="Z85" s="118">
        <f t="shared" si="3"/>
        <v>428000</v>
      </c>
    </row>
    <row r="86" spans="1:26" x14ac:dyDescent="0.35">
      <c r="A86" s="76"/>
      <c r="B86" s="76"/>
      <c r="C86" s="76"/>
      <c r="D86" s="76"/>
      <c r="E86" s="76"/>
      <c r="F86" s="79" t="s">
        <v>7897</v>
      </c>
      <c r="G86" s="76"/>
      <c r="H86" s="118">
        <v>400000</v>
      </c>
      <c r="I86" s="76"/>
      <c r="J86" s="76" t="s">
        <v>1062</v>
      </c>
      <c r="K86" s="130"/>
      <c r="L86" s="119" t="s">
        <v>3297</v>
      </c>
      <c r="M86" s="119">
        <v>2006158184</v>
      </c>
      <c r="N86" s="119"/>
      <c r="O86" s="76"/>
      <c r="P86" s="119"/>
      <c r="Q86" s="119"/>
      <c r="R86" s="76"/>
      <c r="S86" s="76"/>
      <c r="T86" s="76"/>
      <c r="U86" s="76"/>
      <c r="V86" s="76"/>
      <c r="W86" s="121"/>
      <c r="X86" s="121"/>
      <c r="Y86" s="639">
        <f t="shared" si="2"/>
        <v>28000.000000000004</v>
      </c>
      <c r="Z86" s="118">
        <f t="shared" si="3"/>
        <v>428000</v>
      </c>
    </row>
    <row r="87" spans="1:26" x14ac:dyDescent="0.35">
      <c r="A87" s="76"/>
      <c r="B87" s="76"/>
      <c r="C87" s="76"/>
      <c r="D87" s="76"/>
      <c r="E87" s="76"/>
      <c r="F87" s="79" t="s">
        <v>7898</v>
      </c>
      <c r="G87" s="76"/>
      <c r="H87" s="118">
        <v>400000</v>
      </c>
      <c r="I87" s="76"/>
      <c r="J87" s="76" t="s">
        <v>1062</v>
      </c>
      <c r="K87" s="130"/>
      <c r="L87" s="119" t="s">
        <v>3297</v>
      </c>
      <c r="M87" s="119">
        <v>2006158183</v>
      </c>
      <c r="N87" s="119"/>
      <c r="O87" s="76"/>
      <c r="P87" s="119"/>
      <c r="Q87" s="119"/>
      <c r="R87" s="76"/>
      <c r="S87" s="76"/>
      <c r="T87" s="76"/>
      <c r="U87" s="76"/>
      <c r="V87" s="76"/>
      <c r="W87" s="121"/>
      <c r="X87" s="121"/>
      <c r="Y87" s="639">
        <f t="shared" si="2"/>
        <v>28000.000000000004</v>
      </c>
      <c r="Z87" s="118">
        <f t="shared" si="3"/>
        <v>428000</v>
      </c>
    </row>
    <row r="88" spans="1:26" x14ac:dyDescent="0.35">
      <c r="A88" s="69"/>
      <c r="B88" s="69"/>
      <c r="C88" s="69"/>
      <c r="D88" s="69"/>
      <c r="E88" s="69"/>
      <c r="F88" s="79" t="s">
        <v>7899</v>
      </c>
      <c r="G88" s="69"/>
      <c r="H88" s="118">
        <v>400000</v>
      </c>
      <c r="I88" s="69"/>
      <c r="J88" s="76" t="s">
        <v>1062</v>
      </c>
      <c r="K88" s="193"/>
      <c r="L88" s="119" t="s">
        <v>1074</v>
      </c>
      <c r="M88" s="75">
        <v>2006206268</v>
      </c>
      <c r="N88" s="75"/>
      <c r="O88" s="69"/>
      <c r="P88" s="119"/>
      <c r="Q88" s="75"/>
      <c r="R88" s="69"/>
      <c r="S88" s="69"/>
      <c r="T88" s="69"/>
      <c r="U88" s="69"/>
      <c r="V88" s="69"/>
      <c r="W88" s="116"/>
      <c r="X88" s="116"/>
      <c r="Y88" s="639">
        <f t="shared" si="2"/>
        <v>28000.000000000004</v>
      </c>
      <c r="Z88" s="118">
        <f t="shared" si="3"/>
        <v>428000</v>
      </c>
    </row>
    <row r="89" spans="1:26" x14ac:dyDescent="0.35">
      <c r="A89" s="76"/>
      <c r="B89" s="76"/>
      <c r="C89" s="76"/>
      <c r="D89" s="76"/>
      <c r="E89" s="76"/>
      <c r="F89" s="79" t="s">
        <v>7900</v>
      </c>
      <c r="G89" s="76"/>
      <c r="H89" s="118">
        <v>400000</v>
      </c>
      <c r="I89" s="76"/>
      <c r="J89" s="76" t="s">
        <v>1062</v>
      </c>
      <c r="K89" s="130"/>
      <c r="L89" s="119" t="s">
        <v>1101</v>
      </c>
      <c r="M89" s="119">
        <v>2006165114</v>
      </c>
      <c r="N89" s="119"/>
      <c r="O89" s="76"/>
      <c r="P89" s="119"/>
      <c r="Q89" s="119"/>
      <c r="R89" s="76"/>
      <c r="S89" s="76"/>
      <c r="T89" s="76"/>
      <c r="U89" s="76"/>
      <c r="V89" s="76"/>
      <c r="W89" s="121"/>
      <c r="X89" s="121"/>
      <c r="Y89" s="639">
        <f t="shared" si="2"/>
        <v>28000.000000000004</v>
      </c>
      <c r="Z89" s="118">
        <f t="shared" si="3"/>
        <v>428000</v>
      </c>
    </row>
    <row r="90" spans="1:26" x14ac:dyDescent="0.35">
      <c r="A90" s="76"/>
      <c r="B90" s="76"/>
      <c r="C90" s="76"/>
      <c r="D90" s="76"/>
      <c r="E90" s="76"/>
      <c r="F90" s="79" t="s">
        <v>7901</v>
      </c>
      <c r="G90" s="76"/>
      <c r="H90" s="118">
        <v>400000</v>
      </c>
      <c r="I90" s="76"/>
      <c r="J90" s="76" t="s">
        <v>1062</v>
      </c>
      <c r="K90" s="119"/>
      <c r="L90" s="119" t="s">
        <v>3267</v>
      </c>
      <c r="M90" s="119">
        <v>2006163184</v>
      </c>
      <c r="N90" s="119"/>
      <c r="O90" s="76"/>
      <c r="P90" s="119"/>
      <c r="Q90" s="119"/>
      <c r="R90" s="76"/>
      <c r="S90" s="76"/>
      <c r="T90" s="76"/>
      <c r="U90" s="76"/>
      <c r="V90" s="76"/>
      <c r="W90" s="121"/>
      <c r="X90" s="121"/>
      <c r="Y90" s="639">
        <f t="shared" si="2"/>
        <v>28000.000000000004</v>
      </c>
      <c r="Z90" s="118">
        <f t="shared" si="3"/>
        <v>428000</v>
      </c>
    </row>
    <row r="91" spans="1:26" x14ac:dyDescent="0.35">
      <c r="A91" s="76"/>
      <c r="B91" s="76"/>
      <c r="C91" s="76"/>
      <c r="D91" s="76"/>
      <c r="E91" s="76"/>
      <c r="F91" s="79" t="s">
        <v>7902</v>
      </c>
      <c r="G91" s="76"/>
      <c r="H91" s="118">
        <v>400000</v>
      </c>
      <c r="I91" s="76"/>
      <c r="J91" s="76" t="s">
        <v>1062</v>
      </c>
      <c r="K91" s="130"/>
      <c r="L91" s="119" t="s">
        <v>2074</v>
      </c>
      <c r="M91" s="119">
        <v>2006164182</v>
      </c>
      <c r="N91" s="119"/>
      <c r="O91" s="76"/>
      <c r="P91" s="119"/>
      <c r="Q91" s="119"/>
      <c r="R91" s="76"/>
      <c r="S91" s="76"/>
      <c r="T91" s="76"/>
      <c r="U91" s="76"/>
      <c r="V91" s="76"/>
      <c r="W91" s="121"/>
      <c r="X91" s="121"/>
      <c r="Y91" s="639">
        <f t="shared" si="2"/>
        <v>28000.000000000004</v>
      </c>
      <c r="Z91" s="118">
        <f t="shared" si="3"/>
        <v>428000</v>
      </c>
    </row>
    <row r="92" spans="1:26" x14ac:dyDescent="0.35">
      <c r="A92" s="76"/>
      <c r="B92" s="76"/>
      <c r="C92" s="76"/>
      <c r="D92" s="76"/>
      <c r="E92" s="76"/>
      <c r="F92" s="79" t="s">
        <v>7903</v>
      </c>
      <c r="G92" s="76"/>
      <c r="H92" s="118">
        <v>400000</v>
      </c>
      <c r="I92" s="76"/>
      <c r="J92" s="76" t="s">
        <v>3274</v>
      </c>
      <c r="K92" s="130"/>
      <c r="L92" s="119" t="s">
        <v>7904</v>
      </c>
      <c r="M92" s="119" t="s">
        <v>7905</v>
      </c>
      <c r="N92" s="119"/>
      <c r="O92" s="76"/>
      <c r="P92" s="119"/>
      <c r="Q92" s="119"/>
      <c r="R92" s="76"/>
      <c r="S92" s="76"/>
      <c r="T92" s="76"/>
      <c r="U92" s="76"/>
      <c r="V92" s="76"/>
      <c r="W92" s="116"/>
      <c r="X92" s="116"/>
      <c r="Y92" s="639">
        <f t="shared" si="2"/>
        <v>28000.000000000004</v>
      </c>
      <c r="Z92" s="118">
        <f t="shared" si="3"/>
        <v>428000</v>
      </c>
    </row>
    <row r="93" spans="1:26" x14ac:dyDescent="0.35">
      <c r="A93" s="69"/>
      <c r="B93" s="69"/>
      <c r="C93" s="69"/>
      <c r="D93" s="69"/>
      <c r="E93" s="69"/>
      <c r="F93" s="79" t="s">
        <v>7906</v>
      </c>
      <c r="G93" s="69"/>
      <c r="H93" s="118">
        <v>400000</v>
      </c>
      <c r="I93" s="69"/>
      <c r="J93" s="76" t="s">
        <v>3274</v>
      </c>
      <c r="K93" s="193"/>
      <c r="L93" s="119" t="s">
        <v>7904</v>
      </c>
      <c r="M93" s="75" t="s">
        <v>7907</v>
      </c>
      <c r="N93" s="75"/>
      <c r="O93" s="69"/>
      <c r="P93" s="119"/>
      <c r="Q93" s="75"/>
      <c r="R93" s="69"/>
      <c r="S93" s="69"/>
      <c r="T93" s="69"/>
      <c r="U93" s="69"/>
      <c r="V93" s="69"/>
      <c r="W93" s="116"/>
      <c r="X93" s="116"/>
      <c r="Y93" s="639">
        <f t="shared" si="2"/>
        <v>28000.000000000004</v>
      </c>
      <c r="Z93" s="118">
        <f t="shared" si="3"/>
        <v>428000</v>
      </c>
    </row>
    <row r="94" spans="1:26" x14ac:dyDescent="0.35">
      <c r="A94" s="69"/>
      <c r="B94" s="69"/>
      <c r="C94" s="69"/>
      <c r="D94" s="69"/>
      <c r="E94" s="69"/>
      <c r="F94" s="79" t="s">
        <v>7908</v>
      </c>
      <c r="G94" s="69"/>
      <c r="H94" s="118">
        <v>400000</v>
      </c>
      <c r="I94" s="69"/>
      <c r="J94" s="76" t="s">
        <v>1062</v>
      </c>
      <c r="K94" s="193"/>
      <c r="L94" s="119" t="s">
        <v>1074</v>
      </c>
      <c r="M94" s="75">
        <v>2006206267</v>
      </c>
      <c r="N94" s="75"/>
      <c r="O94" s="69"/>
      <c r="P94" s="119"/>
      <c r="Q94" s="75"/>
      <c r="R94" s="69"/>
      <c r="S94" s="69"/>
      <c r="T94" s="69"/>
      <c r="U94" s="69"/>
      <c r="V94" s="69"/>
      <c r="W94" s="116"/>
      <c r="X94" s="116"/>
      <c r="Y94" s="639">
        <f t="shared" si="2"/>
        <v>28000.000000000004</v>
      </c>
      <c r="Z94" s="118">
        <f t="shared" si="3"/>
        <v>428000</v>
      </c>
    </row>
    <row r="95" spans="1:26" x14ac:dyDescent="0.35">
      <c r="A95" s="76"/>
      <c r="B95" s="76"/>
      <c r="C95" s="76"/>
      <c r="D95" s="76"/>
      <c r="E95" s="76"/>
      <c r="F95" s="79" t="s">
        <v>7909</v>
      </c>
      <c r="G95" s="76"/>
      <c r="H95" s="118">
        <v>400000</v>
      </c>
      <c r="I95" s="76"/>
      <c r="J95" s="76" t="s">
        <v>1062</v>
      </c>
      <c r="K95" s="130"/>
      <c r="L95" s="119" t="s">
        <v>1101</v>
      </c>
      <c r="M95" s="119">
        <v>2006165113</v>
      </c>
      <c r="N95" s="119"/>
      <c r="O95" s="76"/>
      <c r="P95" s="119"/>
      <c r="Q95" s="119"/>
      <c r="R95" s="76"/>
      <c r="S95" s="76"/>
      <c r="T95" s="76"/>
      <c r="U95" s="76"/>
      <c r="V95" s="76"/>
      <c r="W95" s="121"/>
      <c r="X95" s="121"/>
      <c r="Y95" s="639">
        <f t="shared" si="2"/>
        <v>28000.000000000004</v>
      </c>
      <c r="Z95" s="118">
        <f t="shared" si="3"/>
        <v>428000</v>
      </c>
    </row>
    <row r="96" spans="1:26" x14ac:dyDescent="0.35">
      <c r="A96" s="76"/>
      <c r="B96" s="76"/>
      <c r="C96" s="76"/>
      <c r="D96" s="76"/>
      <c r="E96" s="76"/>
      <c r="F96" s="79" t="s">
        <v>7910</v>
      </c>
      <c r="G96" s="76"/>
      <c r="H96" s="118">
        <v>400000</v>
      </c>
      <c r="I96" s="76"/>
      <c r="J96" s="76" t="s">
        <v>1062</v>
      </c>
      <c r="K96" s="119"/>
      <c r="L96" s="119" t="s">
        <v>3267</v>
      </c>
      <c r="M96" s="119">
        <v>2006163183</v>
      </c>
      <c r="N96" s="119"/>
      <c r="O96" s="76"/>
      <c r="P96" s="119"/>
      <c r="Q96" s="119"/>
      <c r="R96" s="76"/>
      <c r="S96" s="76"/>
      <c r="T96" s="76"/>
      <c r="U96" s="76"/>
      <c r="V96" s="76"/>
      <c r="W96" s="121"/>
      <c r="X96" s="121"/>
      <c r="Y96" s="639">
        <f t="shared" si="2"/>
        <v>28000.000000000004</v>
      </c>
      <c r="Z96" s="118">
        <f t="shared" si="3"/>
        <v>428000</v>
      </c>
    </row>
    <row r="97" spans="1:26" x14ac:dyDescent="0.35">
      <c r="A97" s="76"/>
      <c r="B97" s="76"/>
      <c r="C97" s="76"/>
      <c r="D97" s="76"/>
      <c r="E97" s="76"/>
      <c r="F97" s="79" t="s">
        <v>7911</v>
      </c>
      <c r="G97" s="76"/>
      <c r="H97" s="118">
        <v>400000</v>
      </c>
      <c r="I97" s="76"/>
      <c r="J97" s="76" t="s">
        <v>1062</v>
      </c>
      <c r="K97" s="130"/>
      <c r="L97" s="119" t="s">
        <v>2074</v>
      </c>
      <c r="M97" s="119">
        <v>2006164183</v>
      </c>
      <c r="N97" s="119"/>
      <c r="O97" s="76"/>
      <c r="P97" s="119"/>
      <c r="Q97" s="119"/>
      <c r="R97" s="76"/>
      <c r="S97" s="76"/>
      <c r="T97" s="76"/>
      <c r="U97" s="76"/>
      <c r="V97" s="76"/>
      <c r="W97" s="121"/>
      <c r="X97" s="121"/>
      <c r="Y97" s="639">
        <f t="shared" si="2"/>
        <v>28000.000000000004</v>
      </c>
      <c r="Z97" s="118">
        <f t="shared" si="3"/>
        <v>428000</v>
      </c>
    </row>
    <row r="98" spans="1:26" x14ac:dyDescent="0.35">
      <c r="A98" s="76"/>
      <c r="B98" s="76"/>
      <c r="C98" s="76"/>
      <c r="D98" s="76"/>
      <c r="E98" s="76"/>
      <c r="F98" s="79" t="s">
        <v>7912</v>
      </c>
      <c r="G98" s="76"/>
      <c r="H98" s="118">
        <v>400000</v>
      </c>
      <c r="I98" s="76"/>
      <c r="J98" s="76" t="s">
        <v>3274</v>
      </c>
      <c r="K98" s="130"/>
      <c r="L98" s="119" t="s">
        <v>7904</v>
      </c>
      <c r="M98" s="119" t="s">
        <v>7913</v>
      </c>
      <c r="N98" s="119"/>
      <c r="O98" s="76"/>
      <c r="P98" s="119"/>
      <c r="Q98" s="119"/>
      <c r="R98" s="76"/>
      <c r="S98" s="76"/>
      <c r="T98" s="76"/>
      <c r="U98" s="76"/>
      <c r="V98" s="76"/>
      <c r="W98" s="116"/>
      <c r="X98" s="116"/>
      <c r="Y98" s="639">
        <f t="shared" si="2"/>
        <v>28000.000000000004</v>
      </c>
      <c r="Z98" s="118">
        <f t="shared" si="3"/>
        <v>428000</v>
      </c>
    </row>
    <row r="99" spans="1:26" x14ac:dyDescent="0.35">
      <c r="A99" s="69"/>
      <c r="B99" s="69"/>
      <c r="C99" s="69"/>
      <c r="D99" s="69"/>
      <c r="E99" s="69"/>
      <c r="F99" s="79" t="s">
        <v>7914</v>
      </c>
      <c r="G99" s="69"/>
      <c r="H99" s="118">
        <v>400000</v>
      </c>
      <c r="I99" s="69"/>
      <c r="J99" s="76" t="s">
        <v>3274</v>
      </c>
      <c r="K99" s="193"/>
      <c r="L99" s="119" t="s">
        <v>7904</v>
      </c>
      <c r="M99" s="75" t="s">
        <v>7915</v>
      </c>
      <c r="N99" s="75"/>
      <c r="O99" s="69"/>
      <c r="P99" s="119"/>
      <c r="Q99" s="75"/>
      <c r="R99" s="69"/>
      <c r="S99" s="69"/>
      <c r="T99" s="69"/>
      <c r="U99" s="69"/>
      <c r="V99" s="69"/>
      <c r="W99" s="116"/>
      <c r="X99" s="116"/>
      <c r="Y99" s="639">
        <f t="shared" si="2"/>
        <v>28000.000000000004</v>
      </c>
      <c r="Z99" s="118">
        <f t="shared" si="3"/>
        <v>428000</v>
      </c>
    </row>
    <row r="100" spans="1:26" x14ac:dyDescent="0.35">
      <c r="A100" s="69"/>
      <c r="B100" s="69"/>
      <c r="C100" s="69"/>
      <c r="D100" s="69"/>
      <c r="E100" s="69"/>
      <c r="F100" s="79" t="s">
        <v>7916</v>
      </c>
      <c r="G100" s="69"/>
      <c r="H100" s="118">
        <v>400000</v>
      </c>
      <c r="I100" s="69"/>
      <c r="J100" s="76" t="s">
        <v>1062</v>
      </c>
      <c r="K100" s="193"/>
      <c r="L100" s="119" t="s">
        <v>1074</v>
      </c>
      <c r="M100" s="75">
        <v>2006206269</v>
      </c>
      <c r="N100" s="75"/>
      <c r="O100" s="69"/>
      <c r="P100" s="119"/>
      <c r="Q100" s="75"/>
      <c r="R100" s="69"/>
      <c r="S100" s="69"/>
      <c r="T100" s="69"/>
      <c r="U100" s="69"/>
      <c r="V100" s="69"/>
      <c r="W100" s="116"/>
      <c r="X100" s="116"/>
      <c r="Y100" s="639">
        <f t="shared" si="2"/>
        <v>28000.000000000004</v>
      </c>
      <c r="Z100" s="118">
        <f t="shared" si="3"/>
        <v>428000</v>
      </c>
    </row>
    <row r="101" spans="1:26" x14ac:dyDescent="0.35">
      <c r="A101" s="76"/>
      <c r="B101" s="76"/>
      <c r="C101" s="76"/>
      <c r="D101" s="76"/>
      <c r="E101" s="76"/>
      <c r="F101" s="79" t="s">
        <v>7917</v>
      </c>
      <c r="G101" s="76"/>
      <c r="H101" s="118">
        <v>400000</v>
      </c>
      <c r="I101" s="76"/>
      <c r="J101" s="76" t="s">
        <v>1062</v>
      </c>
      <c r="K101" s="130"/>
      <c r="L101" s="119" t="s">
        <v>1101</v>
      </c>
      <c r="M101" s="119">
        <v>2006165115</v>
      </c>
      <c r="N101" s="119"/>
      <c r="O101" s="76"/>
      <c r="P101" s="119"/>
      <c r="Q101" s="119"/>
      <c r="R101" s="76"/>
      <c r="S101" s="76"/>
      <c r="T101" s="76"/>
      <c r="U101" s="76"/>
      <c r="V101" s="76"/>
      <c r="W101" s="121"/>
      <c r="X101" s="121"/>
      <c r="Y101" s="639">
        <f t="shared" si="2"/>
        <v>28000.000000000004</v>
      </c>
      <c r="Z101" s="118">
        <f t="shared" si="3"/>
        <v>428000</v>
      </c>
    </row>
    <row r="102" spans="1:26" x14ac:dyDescent="0.35">
      <c r="A102" s="76"/>
      <c r="B102" s="76"/>
      <c r="C102" s="76"/>
      <c r="D102" s="76"/>
      <c r="E102" s="76"/>
      <c r="F102" s="79" t="s">
        <v>7918</v>
      </c>
      <c r="G102" s="76"/>
      <c r="H102" s="118">
        <v>400000</v>
      </c>
      <c r="I102" s="76"/>
      <c r="J102" s="76" t="s">
        <v>1062</v>
      </c>
      <c r="K102" s="119"/>
      <c r="L102" s="119" t="s">
        <v>3267</v>
      </c>
      <c r="M102" s="119">
        <v>2006163182</v>
      </c>
      <c r="N102" s="119"/>
      <c r="O102" s="76"/>
      <c r="P102" s="119"/>
      <c r="Q102" s="119"/>
      <c r="R102" s="76"/>
      <c r="S102" s="76"/>
      <c r="T102" s="76"/>
      <c r="U102" s="76"/>
      <c r="V102" s="76"/>
      <c r="W102" s="121"/>
      <c r="X102" s="121"/>
      <c r="Y102" s="639">
        <f t="shared" si="2"/>
        <v>28000.000000000004</v>
      </c>
      <c r="Z102" s="118">
        <f t="shared" si="3"/>
        <v>428000</v>
      </c>
    </row>
    <row r="103" spans="1:26" x14ac:dyDescent="0.35">
      <c r="A103" s="76"/>
      <c r="B103" s="76"/>
      <c r="C103" s="76"/>
      <c r="D103" s="76"/>
      <c r="E103" s="76"/>
      <c r="F103" s="79" t="s">
        <v>7919</v>
      </c>
      <c r="G103" s="76"/>
      <c r="H103" s="118">
        <v>400000</v>
      </c>
      <c r="I103" s="76"/>
      <c r="J103" s="76" t="s">
        <v>3274</v>
      </c>
      <c r="K103" s="130"/>
      <c r="L103" s="119" t="s">
        <v>7904</v>
      </c>
      <c r="M103" s="119">
        <v>117909</v>
      </c>
      <c r="N103" s="119"/>
      <c r="O103" s="76"/>
      <c r="P103" s="119"/>
      <c r="Q103" s="119"/>
      <c r="R103" s="76"/>
      <c r="S103" s="76"/>
      <c r="T103" s="76"/>
      <c r="U103" s="76"/>
      <c r="V103" s="76"/>
      <c r="W103" s="116"/>
      <c r="X103" s="116"/>
      <c r="Y103" s="639">
        <f t="shared" si="2"/>
        <v>28000.000000000004</v>
      </c>
      <c r="Z103" s="118">
        <f t="shared" si="3"/>
        <v>428000</v>
      </c>
    </row>
    <row r="104" spans="1:26" x14ac:dyDescent="0.35">
      <c r="A104" s="69"/>
      <c r="B104" s="69"/>
      <c r="C104" s="69"/>
      <c r="D104" s="69"/>
      <c r="E104" s="69"/>
      <c r="F104" s="79" t="s">
        <v>7920</v>
      </c>
      <c r="G104" s="69"/>
      <c r="H104" s="118">
        <v>400000</v>
      </c>
      <c r="I104" s="69"/>
      <c r="J104" s="76" t="s">
        <v>3274</v>
      </c>
      <c r="K104" s="193"/>
      <c r="L104" s="119" t="s">
        <v>7904</v>
      </c>
      <c r="M104" s="75" t="s">
        <v>7921</v>
      </c>
      <c r="N104" s="75"/>
      <c r="O104" s="69"/>
      <c r="P104" s="119"/>
      <c r="Q104" s="75"/>
      <c r="R104" s="69"/>
      <c r="S104" s="69"/>
      <c r="T104" s="69"/>
      <c r="U104" s="69"/>
      <c r="V104" s="69"/>
      <c r="W104" s="116"/>
      <c r="X104" s="116"/>
      <c r="Y104" s="639">
        <f t="shared" si="2"/>
        <v>28000.000000000004</v>
      </c>
      <c r="Z104" s="118">
        <f t="shared" si="3"/>
        <v>428000</v>
      </c>
    </row>
    <row r="105" spans="1:26" x14ac:dyDescent="0.35">
      <c r="A105" s="69"/>
      <c r="B105" s="69"/>
      <c r="C105" s="69"/>
      <c r="D105" s="69"/>
      <c r="E105" s="69"/>
      <c r="F105" s="79" t="s">
        <v>7922</v>
      </c>
      <c r="G105" s="69"/>
      <c r="H105" s="118">
        <v>400000</v>
      </c>
      <c r="I105" s="69"/>
      <c r="J105" s="76" t="s">
        <v>1062</v>
      </c>
      <c r="K105" s="193"/>
      <c r="L105" s="119" t="s">
        <v>1074</v>
      </c>
      <c r="M105" s="75">
        <v>2006206270</v>
      </c>
      <c r="N105" s="75"/>
      <c r="O105" s="69"/>
      <c r="P105" s="119"/>
      <c r="Q105" s="75"/>
      <c r="R105" s="69"/>
      <c r="S105" s="69"/>
      <c r="T105" s="69"/>
      <c r="U105" s="69"/>
      <c r="V105" s="69"/>
      <c r="W105" s="116"/>
      <c r="X105" s="116"/>
      <c r="Y105" s="639">
        <f t="shared" si="2"/>
        <v>28000.000000000004</v>
      </c>
      <c r="Z105" s="118">
        <f t="shared" si="3"/>
        <v>428000</v>
      </c>
    </row>
    <row r="106" spans="1:26" x14ac:dyDescent="0.35">
      <c r="A106" s="76"/>
      <c r="B106" s="76"/>
      <c r="C106" s="76"/>
      <c r="D106" s="76"/>
      <c r="E106" s="76"/>
      <c r="F106" s="79" t="s">
        <v>7923</v>
      </c>
      <c r="G106" s="76"/>
      <c r="H106" s="118">
        <v>400000</v>
      </c>
      <c r="I106" s="76"/>
      <c r="J106" s="76" t="s">
        <v>1062</v>
      </c>
      <c r="K106" s="130"/>
      <c r="L106" s="119" t="s">
        <v>1101</v>
      </c>
      <c r="M106" s="119">
        <v>2006165112</v>
      </c>
      <c r="N106" s="119"/>
      <c r="O106" s="76"/>
      <c r="P106" s="119"/>
      <c r="Q106" s="119"/>
      <c r="R106" s="76"/>
      <c r="S106" s="76"/>
      <c r="T106" s="76"/>
      <c r="U106" s="76"/>
      <c r="V106" s="76"/>
      <c r="W106" s="121"/>
      <c r="X106" s="121"/>
      <c r="Y106" s="639">
        <f t="shared" si="2"/>
        <v>28000.000000000004</v>
      </c>
      <c r="Z106" s="118">
        <f t="shared" si="3"/>
        <v>428000</v>
      </c>
    </row>
    <row r="107" spans="1:26" x14ac:dyDescent="0.35">
      <c r="A107" s="76"/>
      <c r="B107" s="76"/>
      <c r="C107" s="76"/>
      <c r="D107" s="76"/>
      <c r="E107" s="76"/>
      <c r="F107" s="79" t="s">
        <v>7924</v>
      </c>
      <c r="G107" s="76"/>
      <c r="H107" s="118">
        <v>400000</v>
      </c>
      <c r="I107" s="76"/>
      <c r="J107" s="76" t="s">
        <v>1062</v>
      </c>
      <c r="K107" s="119"/>
      <c r="L107" s="119" t="s">
        <v>3267</v>
      </c>
      <c r="M107" s="119">
        <v>2006163181</v>
      </c>
      <c r="N107" s="119"/>
      <c r="O107" s="76"/>
      <c r="P107" s="119"/>
      <c r="Q107" s="119"/>
      <c r="R107" s="76"/>
      <c r="S107" s="76"/>
      <c r="T107" s="76"/>
      <c r="U107" s="76"/>
      <c r="V107" s="76"/>
      <c r="W107" s="121"/>
      <c r="X107" s="121"/>
      <c r="Y107" s="639">
        <f t="shared" si="2"/>
        <v>28000.000000000004</v>
      </c>
      <c r="Z107" s="118">
        <f t="shared" si="3"/>
        <v>428000</v>
      </c>
    </row>
    <row r="108" spans="1:26" x14ac:dyDescent="0.35">
      <c r="A108" s="76"/>
      <c r="B108" s="76"/>
      <c r="C108" s="76"/>
      <c r="D108" s="76"/>
      <c r="E108" s="76"/>
      <c r="F108" s="79" t="s">
        <v>7925</v>
      </c>
      <c r="G108" s="76"/>
      <c r="H108" s="118">
        <v>400000</v>
      </c>
      <c r="I108" s="76"/>
      <c r="J108" s="76" t="s">
        <v>3274</v>
      </c>
      <c r="K108" s="130"/>
      <c r="L108" s="119" t="s">
        <v>7904</v>
      </c>
      <c r="M108" s="119" t="s">
        <v>7926</v>
      </c>
      <c r="N108" s="119"/>
      <c r="O108" s="76"/>
      <c r="P108" s="119"/>
      <c r="Q108" s="119"/>
      <c r="R108" s="76"/>
      <c r="S108" s="76"/>
      <c r="T108" s="76"/>
      <c r="U108" s="76"/>
      <c r="V108" s="76"/>
      <c r="W108" s="116"/>
      <c r="X108" s="116"/>
      <c r="Y108" s="639">
        <f t="shared" si="2"/>
        <v>28000.000000000004</v>
      </c>
      <c r="Z108" s="118">
        <f t="shared" si="3"/>
        <v>428000</v>
      </c>
    </row>
    <row r="109" spans="1:26" x14ac:dyDescent="0.35">
      <c r="A109" s="69"/>
      <c r="B109" s="69"/>
      <c r="C109" s="69"/>
      <c r="D109" s="69"/>
      <c r="E109" s="69"/>
      <c r="F109" s="79" t="s">
        <v>7927</v>
      </c>
      <c r="G109" s="69"/>
      <c r="H109" s="118">
        <v>400000</v>
      </c>
      <c r="I109" s="69"/>
      <c r="J109" s="76" t="s">
        <v>3274</v>
      </c>
      <c r="K109" s="193"/>
      <c r="L109" s="119" t="s">
        <v>7904</v>
      </c>
      <c r="M109" s="75" t="s">
        <v>7928</v>
      </c>
      <c r="N109" s="75"/>
      <c r="O109" s="69"/>
      <c r="P109" s="119"/>
      <c r="Q109" s="75"/>
      <c r="R109" s="69"/>
      <c r="S109" s="69"/>
      <c r="T109" s="69"/>
      <c r="U109" s="69"/>
      <c r="V109" s="69"/>
      <c r="W109" s="116"/>
      <c r="X109" s="116"/>
      <c r="Y109" s="639">
        <f t="shared" si="2"/>
        <v>28000.000000000004</v>
      </c>
      <c r="Z109" s="118">
        <f t="shared" si="3"/>
        <v>428000</v>
      </c>
    </row>
    <row r="110" spans="1:26" x14ac:dyDescent="0.35">
      <c r="A110" s="69"/>
      <c r="B110" s="69"/>
      <c r="C110" s="69"/>
      <c r="D110" s="69"/>
      <c r="E110" s="69"/>
      <c r="F110" s="79" t="s">
        <v>7929</v>
      </c>
      <c r="G110" s="69"/>
      <c r="H110" s="118">
        <v>400000</v>
      </c>
      <c r="I110" s="69"/>
      <c r="J110" s="76" t="s">
        <v>1062</v>
      </c>
      <c r="K110" s="193"/>
      <c r="L110" s="119" t="s">
        <v>1074</v>
      </c>
      <c r="M110" s="75">
        <v>2006206266</v>
      </c>
      <c r="N110" s="75"/>
      <c r="O110" s="69"/>
      <c r="P110" s="119"/>
      <c r="Q110" s="75"/>
      <c r="R110" s="69"/>
      <c r="S110" s="69"/>
      <c r="T110" s="69"/>
      <c r="U110" s="69"/>
      <c r="V110" s="69"/>
      <c r="W110" s="116"/>
      <c r="X110" s="116"/>
      <c r="Y110" s="639">
        <f t="shared" si="2"/>
        <v>28000.000000000004</v>
      </c>
      <c r="Z110" s="118">
        <f t="shared" si="3"/>
        <v>428000</v>
      </c>
    </row>
    <row r="111" spans="1:26" x14ac:dyDescent="0.35">
      <c r="A111" s="76"/>
      <c r="B111" s="76"/>
      <c r="C111" s="76"/>
      <c r="D111" s="76"/>
      <c r="E111" s="76"/>
      <c r="F111" s="79" t="s">
        <v>7930</v>
      </c>
      <c r="G111" s="76"/>
      <c r="H111" s="118">
        <v>400000</v>
      </c>
      <c r="I111" s="76"/>
      <c r="J111" s="76" t="s">
        <v>1062</v>
      </c>
      <c r="K111" s="130"/>
      <c r="L111" s="119" t="s">
        <v>1101</v>
      </c>
      <c r="M111" s="119">
        <v>2006165111</v>
      </c>
      <c r="N111" s="119"/>
      <c r="O111" s="76"/>
      <c r="P111" s="119"/>
      <c r="Q111" s="119"/>
      <c r="R111" s="76"/>
      <c r="S111" s="76"/>
      <c r="T111" s="76"/>
      <c r="U111" s="76"/>
      <c r="V111" s="76"/>
      <c r="W111" s="121"/>
      <c r="X111" s="121"/>
      <c r="Y111" s="639">
        <f t="shared" si="2"/>
        <v>28000.000000000004</v>
      </c>
      <c r="Z111" s="118">
        <f t="shared" si="3"/>
        <v>428000</v>
      </c>
    </row>
    <row r="112" spans="1:26" x14ac:dyDescent="0.35">
      <c r="A112" s="76"/>
      <c r="B112" s="76"/>
      <c r="C112" s="76"/>
      <c r="D112" s="76"/>
      <c r="E112" s="76"/>
      <c r="F112" s="79" t="s">
        <v>7931</v>
      </c>
      <c r="G112" s="76"/>
      <c r="H112" s="118">
        <v>400000</v>
      </c>
      <c r="I112" s="76"/>
      <c r="J112" s="76" t="s">
        <v>3274</v>
      </c>
      <c r="K112" s="130"/>
      <c r="L112" s="119" t="s">
        <v>7904</v>
      </c>
      <c r="M112" s="119" t="s">
        <v>7928</v>
      </c>
      <c r="N112" s="119"/>
      <c r="O112" s="76"/>
      <c r="P112" s="119"/>
      <c r="Q112" s="119"/>
      <c r="R112" s="76"/>
      <c r="S112" s="76"/>
      <c r="T112" s="76"/>
      <c r="U112" s="76"/>
      <c r="V112" s="76"/>
      <c r="W112" s="116"/>
      <c r="X112" s="116"/>
      <c r="Y112" s="639">
        <f t="shared" si="2"/>
        <v>28000.000000000004</v>
      </c>
      <c r="Z112" s="118">
        <f t="shared" si="3"/>
        <v>428000</v>
      </c>
    </row>
    <row r="113" spans="1:26" x14ac:dyDescent="0.35">
      <c r="A113" s="69"/>
      <c r="B113" s="69"/>
      <c r="C113" s="69"/>
      <c r="D113" s="69"/>
      <c r="E113" s="69"/>
      <c r="F113" s="79" t="s">
        <v>7932</v>
      </c>
      <c r="G113" s="69"/>
      <c r="H113" s="118">
        <v>400000</v>
      </c>
      <c r="I113" s="69"/>
      <c r="J113" s="76" t="s">
        <v>3274</v>
      </c>
      <c r="K113" s="193"/>
      <c r="L113" s="119" t="s">
        <v>7904</v>
      </c>
      <c r="M113" s="75" t="s">
        <v>7933</v>
      </c>
      <c r="N113" s="75"/>
      <c r="O113" s="69"/>
      <c r="P113" s="119"/>
      <c r="Q113" s="75"/>
      <c r="R113" s="69"/>
      <c r="S113" s="69"/>
      <c r="T113" s="69"/>
      <c r="U113" s="69"/>
      <c r="V113" s="69"/>
      <c r="W113" s="116"/>
      <c r="X113" s="116"/>
      <c r="Y113" s="639">
        <f t="shared" si="2"/>
        <v>28000.000000000004</v>
      </c>
      <c r="Z113" s="118">
        <f t="shared" si="3"/>
        <v>428000</v>
      </c>
    </row>
    <row r="114" spans="1:26" x14ac:dyDescent="0.35">
      <c r="A114" s="76"/>
      <c r="B114" s="76"/>
      <c r="C114" s="76"/>
      <c r="D114" s="76"/>
      <c r="E114" s="76"/>
      <c r="F114" s="76" t="s">
        <v>7934</v>
      </c>
      <c r="G114" s="76"/>
      <c r="H114" s="118">
        <v>400000</v>
      </c>
      <c r="I114" s="76"/>
      <c r="J114" s="76" t="s">
        <v>1062</v>
      </c>
      <c r="K114" s="130"/>
      <c r="L114" s="119" t="s">
        <v>1198</v>
      </c>
      <c r="M114" s="119">
        <v>2006300058</v>
      </c>
      <c r="N114" s="119"/>
      <c r="O114" s="76"/>
      <c r="P114" s="119"/>
      <c r="Q114" s="119"/>
      <c r="R114" s="76"/>
      <c r="S114" s="76"/>
      <c r="T114" s="76"/>
      <c r="U114" s="76"/>
      <c r="V114" s="76"/>
      <c r="W114" s="121"/>
      <c r="X114" s="121"/>
      <c r="Y114" s="639">
        <f t="shared" si="2"/>
        <v>28000.000000000004</v>
      </c>
      <c r="Z114" s="118">
        <f t="shared" si="3"/>
        <v>428000</v>
      </c>
    </row>
    <row r="115" spans="1:26" x14ac:dyDescent="0.35">
      <c r="A115" s="76"/>
      <c r="B115" s="76"/>
      <c r="C115" s="76"/>
      <c r="D115" s="76"/>
      <c r="E115" s="76"/>
      <c r="F115" s="76" t="s">
        <v>7935</v>
      </c>
      <c r="G115" s="76"/>
      <c r="H115" s="118">
        <v>400000</v>
      </c>
      <c r="I115" s="76"/>
      <c r="J115" s="76" t="s">
        <v>1062</v>
      </c>
      <c r="K115" s="130"/>
      <c r="L115" s="119" t="s">
        <v>1198</v>
      </c>
      <c r="M115" s="119">
        <v>2006300059</v>
      </c>
      <c r="N115" s="119"/>
      <c r="O115" s="76"/>
      <c r="P115" s="119"/>
      <c r="Q115" s="119"/>
      <c r="R115" s="76"/>
      <c r="S115" s="76"/>
      <c r="T115" s="76"/>
      <c r="U115" s="76"/>
      <c r="V115" s="76"/>
      <c r="W115" s="121"/>
      <c r="X115" s="121"/>
      <c r="Y115" s="639">
        <f t="shared" si="2"/>
        <v>28000.000000000004</v>
      </c>
      <c r="Z115" s="118">
        <f t="shared" si="3"/>
        <v>428000</v>
      </c>
    </row>
    <row r="116" spans="1:26" x14ac:dyDescent="0.35">
      <c r="A116" s="69"/>
      <c r="B116" s="69"/>
      <c r="C116" s="69"/>
      <c r="D116" s="69"/>
      <c r="E116" s="69"/>
      <c r="F116" s="79" t="s">
        <v>7936</v>
      </c>
      <c r="G116" s="69"/>
      <c r="H116" s="118">
        <v>400000</v>
      </c>
      <c r="I116" s="69"/>
      <c r="J116" s="76" t="s">
        <v>7937</v>
      </c>
      <c r="K116" s="193"/>
      <c r="L116" s="119" t="s">
        <v>7938</v>
      </c>
      <c r="M116" s="75" t="s">
        <v>7939</v>
      </c>
      <c r="N116" s="75"/>
      <c r="O116" s="69"/>
      <c r="P116" s="119"/>
      <c r="Q116" s="119"/>
      <c r="R116" s="69"/>
      <c r="S116" s="69"/>
      <c r="T116" s="69"/>
      <c r="U116" s="69"/>
      <c r="V116" s="69"/>
      <c r="W116" s="116"/>
      <c r="X116" s="116" t="s">
        <v>7940</v>
      </c>
      <c r="Y116" s="639">
        <f t="shared" si="2"/>
        <v>28000.000000000004</v>
      </c>
      <c r="Z116" s="118">
        <f t="shared" si="3"/>
        <v>428000</v>
      </c>
    </row>
    <row r="117" spans="1:26" x14ac:dyDescent="0.35">
      <c r="A117" s="76"/>
      <c r="B117" s="76"/>
      <c r="C117" s="76"/>
      <c r="D117" s="76"/>
      <c r="E117" s="76"/>
      <c r="F117" s="79" t="s">
        <v>7936</v>
      </c>
      <c r="G117" s="76"/>
      <c r="H117" s="118">
        <v>400000</v>
      </c>
      <c r="I117" s="76"/>
      <c r="J117" s="76" t="s">
        <v>7937</v>
      </c>
      <c r="K117" s="130"/>
      <c r="L117" s="119" t="s">
        <v>7938</v>
      </c>
      <c r="M117" s="119" t="s">
        <v>7941</v>
      </c>
      <c r="N117" s="119"/>
      <c r="O117" s="76"/>
      <c r="P117" s="119"/>
      <c r="Q117" s="119"/>
      <c r="R117" s="76"/>
      <c r="S117" s="76"/>
      <c r="T117" s="76"/>
      <c r="U117" s="76"/>
      <c r="V117" s="76"/>
      <c r="W117" s="116"/>
      <c r="X117" s="116" t="s">
        <v>7940</v>
      </c>
      <c r="Y117" s="639">
        <f t="shared" si="2"/>
        <v>28000.000000000004</v>
      </c>
      <c r="Z117" s="118">
        <f t="shared" si="3"/>
        <v>428000</v>
      </c>
    </row>
    <row r="118" spans="1:26" x14ac:dyDescent="0.35">
      <c r="A118" s="76"/>
      <c r="B118" s="76"/>
      <c r="C118" s="76"/>
      <c r="D118" s="76"/>
      <c r="E118" s="76"/>
      <c r="F118" s="79" t="s">
        <v>7936</v>
      </c>
      <c r="G118" s="76"/>
      <c r="H118" s="118">
        <v>400000</v>
      </c>
      <c r="I118" s="76"/>
      <c r="J118" s="76" t="s">
        <v>7937</v>
      </c>
      <c r="K118" s="130"/>
      <c r="L118" s="119" t="s">
        <v>7938</v>
      </c>
      <c r="M118" s="119" t="s">
        <v>7941</v>
      </c>
      <c r="N118" s="119"/>
      <c r="O118" s="76"/>
      <c r="P118" s="119"/>
      <c r="Q118" s="119"/>
      <c r="R118" s="76"/>
      <c r="S118" s="76"/>
      <c r="T118" s="76"/>
      <c r="U118" s="76"/>
      <c r="V118" s="76"/>
      <c r="W118" s="116"/>
      <c r="X118" s="116" t="s">
        <v>7940</v>
      </c>
      <c r="Y118" s="639">
        <f t="shared" si="2"/>
        <v>28000.000000000004</v>
      </c>
      <c r="Z118" s="118">
        <f t="shared" si="3"/>
        <v>428000</v>
      </c>
    </row>
    <row r="119" spans="1:26" x14ac:dyDescent="0.35">
      <c r="A119" s="76"/>
      <c r="B119" s="76"/>
      <c r="C119" s="76"/>
      <c r="D119" s="76"/>
      <c r="E119" s="76"/>
      <c r="F119" s="79" t="s">
        <v>7942</v>
      </c>
      <c r="G119" s="76"/>
      <c r="H119" s="118">
        <v>400000</v>
      </c>
      <c r="I119" s="76"/>
      <c r="J119" s="76" t="s">
        <v>7937</v>
      </c>
      <c r="K119" s="130"/>
      <c r="L119" s="119" t="s">
        <v>7943</v>
      </c>
      <c r="M119" s="119" t="s">
        <v>7944</v>
      </c>
      <c r="N119" s="119"/>
      <c r="O119" s="76"/>
      <c r="P119" s="119"/>
      <c r="Q119" s="119"/>
      <c r="R119" s="76"/>
      <c r="S119" s="76"/>
      <c r="T119" s="76"/>
      <c r="U119" s="76"/>
      <c r="V119" s="76"/>
      <c r="W119" s="121"/>
      <c r="X119" s="121"/>
      <c r="Y119" s="639">
        <f t="shared" si="2"/>
        <v>28000.000000000004</v>
      </c>
      <c r="Z119" s="118">
        <f t="shared" si="3"/>
        <v>428000</v>
      </c>
    </row>
    <row r="120" spans="1:26" x14ac:dyDescent="0.35">
      <c r="A120" s="76"/>
      <c r="B120" s="76"/>
      <c r="C120" s="76"/>
      <c r="D120" s="76"/>
      <c r="E120" s="76"/>
      <c r="F120" s="79" t="s">
        <v>7945</v>
      </c>
      <c r="G120" s="76"/>
      <c r="H120" s="118">
        <v>400000</v>
      </c>
      <c r="I120" s="76"/>
      <c r="J120" s="76" t="s">
        <v>7937</v>
      </c>
      <c r="K120" s="130"/>
      <c r="L120" s="119" t="s">
        <v>7943</v>
      </c>
      <c r="M120" s="119" t="s">
        <v>7944</v>
      </c>
      <c r="N120" s="119"/>
      <c r="O120" s="76"/>
      <c r="P120" s="119"/>
      <c r="Q120" s="119"/>
      <c r="R120" s="76"/>
      <c r="S120" s="76"/>
      <c r="T120" s="76"/>
      <c r="U120" s="76"/>
      <c r="V120" s="76"/>
      <c r="W120" s="121"/>
      <c r="X120" s="121"/>
      <c r="Y120" s="639">
        <f t="shared" si="2"/>
        <v>28000.000000000004</v>
      </c>
      <c r="Z120" s="118">
        <f t="shared" si="3"/>
        <v>428000</v>
      </c>
    </row>
    <row r="121" spans="1:26" x14ac:dyDescent="0.35">
      <c r="A121" s="69"/>
      <c r="B121" s="69"/>
      <c r="C121" s="69"/>
      <c r="D121" s="69"/>
      <c r="E121" s="69"/>
      <c r="F121" s="79" t="s">
        <v>7946</v>
      </c>
      <c r="G121" s="69"/>
      <c r="H121" s="118">
        <v>400000</v>
      </c>
      <c r="I121" s="69"/>
      <c r="J121" s="76"/>
      <c r="K121" s="193"/>
      <c r="L121" s="119"/>
      <c r="M121" s="75"/>
      <c r="N121" s="75"/>
      <c r="O121" s="69"/>
      <c r="P121" s="119"/>
      <c r="Q121" s="119"/>
      <c r="R121" s="69"/>
      <c r="S121" s="69"/>
      <c r="T121" s="69"/>
      <c r="U121" s="69"/>
      <c r="V121" s="69"/>
      <c r="W121" s="116"/>
      <c r="X121" s="116"/>
      <c r="Y121" s="639">
        <f t="shared" si="2"/>
        <v>28000.000000000004</v>
      </c>
      <c r="Z121" s="118">
        <f t="shared" si="3"/>
        <v>428000</v>
      </c>
    </row>
    <row r="122" spans="1:26" x14ac:dyDescent="0.35">
      <c r="A122" s="69"/>
      <c r="B122" s="69"/>
      <c r="C122" s="69"/>
      <c r="D122" s="69"/>
      <c r="E122" s="69"/>
      <c r="F122" s="79" t="s">
        <v>7947</v>
      </c>
      <c r="G122" s="69"/>
      <c r="H122" s="118">
        <v>400000</v>
      </c>
      <c r="I122" s="69"/>
      <c r="J122" s="76" t="s">
        <v>4037</v>
      </c>
      <c r="K122" s="193"/>
      <c r="L122" s="119" t="s">
        <v>7948</v>
      </c>
      <c r="M122" s="75"/>
      <c r="N122" s="75"/>
      <c r="O122" s="69"/>
      <c r="P122" s="119"/>
      <c r="Q122" s="119"/>
      <c r="R122" s="69"/>
      <c r="S122" s="69"/>
      <c r="T122" s="69"/>
      <c r="U122" s="69"/>
      <c r="V122" s="69"/>
      <c r="W122" s="116"/>
      <c r="X122" s="116"/>
      <c r="Y122" s="639">
        <f t="shared" si="2"/>
        <v>28000.000000000004</v>
      </c>
      <c r="Z122" s="118">
        <f t="shared" si="3"/>
        <v>428000</v>
      </c>
    </row>
    <row r="123" spans="1:26" x14ac:dyDescent="0.35">
      <c r="A123" s="76"/>
      <c r="B123" s="76"/>
      <c r="C123" s="76"/>
      <c r="D123" s="76"/>
      <c r="E123" s="76"/>
      <c r="F123" s="79" t="s">
        <v>7949</v>
      </c>
      <c r="G123" s="76"/>
      <c r="H123" s="118">
        <v>400000</v>
      </c>
      <c r="I123" s="76"/>
      <c r="J123" s="76" t="s">
        <v>4037</v>
      </c>
      <c r="K123" s="130"/>
      <c r="L123" s="119" t="s">
        <v>7950</v>
      </c>
      <c r="M123" s="119" t="s">
        <v>7951</v>
      </c>
      <c r="N123" s="119"/>
      <c r="O123" s="76"/>
      <c r="P123" s="119"/>
      <c r="Q123" s="119"/>
      <c r="R123" s="76"/>
      <c r="S123" s="76"/>
      <c r="T123" s="76"/>
      <c r="U123" s="76"/>
      <c r="V123" s="76"/>
      <c r="W123" s="121"/>
      <c r="X123" s="121"/>
      <c r="Y123" s="639">
        <f t="shared" si="2"/>
        <v>28000.000000000004</v>
      </c>
      <c r="Z123" s="118">
        <f t="shared" si="3"/>
        <v>428000</v>
      </c>
    </row>
    <row r="124" spans="1:26" x14ac:dyDescent="0.35">
      <c r="A124" s="76"/>
      <c r="B124" s="76"/>
      <c r="C124" s="76"/>
      <c r="D124" s="76"/>
      <c r="E124" s="76"/>
      <c r="F124" s="76" t="s">
        <v>7952</v>
      </c>
      <c r="G124" s="76"/>
      <c r="H124" s="118">
        <v>400000</v>
      </c>
      <c r="I124" s="76"/>
      <c r="J124" s="76" t="s">
        <v>4037</v>
      </c>
      <c r="K124" s="130"/>
      <c r="L124" s="119" t="s">
        <v>7950</v>
      </c>
      <c r="M124" s="119" t="s">
        <v>7951</v>
      </c>
      <c r="N124" s="119"/>
      <c r="O124" s="76"/>
      <c r="P124" s="119"/>
      <c r="Q124" s="119"/>
      <c r="R124" s="76"/>
      <c r="S124" s="76"/>
      <c r="T124" s="76"/>
      <c r="U124" s="76"/>
      <c r="V124" s="76"/>
      <c r="W124" s="121"/>
      <c r="X124" s="121"/>
      <c r="Y124" s="639">
        <f t="shared" si="2"/>
        <v>28000.000000000004</v>
      </c>
      <c r="Z124" s="118">
        <f t="shared" si="3"/>
        <v>428000</v>
      </c>
    </row>
    <row r="125" spans="1:26" x14ac:dyDescent="0.35">
      <c r="A125" s="76"/>
      <c r="B125" s="76"/>
      <c r="C125" s="76"/>
      <c r="D125" s="76"/>
      <c r="E125" s="76"/>
      <c r="F125" s="76" t="s">
        <v>7953</v>
      </c>
      <c r="G125" s="76"/>
      <c r="H125" s="118">
        <v>400000</v>
      </c>
      <c r="I125" s="76"/>
      <c r="J125" s="76" t="s">
        <v>4037</v>
      </c>
      <c r="K125" s="130"/>
      <c r="L125" s="119" t="s">
        <v>7950</v>
      </c>
      <c r="M125" s="119" t="s">
        <v>7951</v>
      </c>
      <c r="N125" s="119"/>
      <c r="O125" s="76"/>
      <c r="P125" s="119"/>
      <c r="Q125" s="119"/>
      <c r="R125" s="76"/>
      <c r="S125" s="76"/>
      <c r="T125" s="76"/>
      <c r="U125" s="76"/>
      <c r="V125" s="76"/>
      <c r="W125" s="121"/>
      <c r="X125" s="121"/>
      <c r="Y125" s="639">
        <f t="shared" si="2"/>
        <v>28000.000000000004</v>
      </c>
      <c r="Z125" s="118">
        <f t="shared" si="3"/>
        <v>428000</v>
      </c>
    </row>
    <row r="126" spans="1:26" x14ac:dyDescent="0.35">
      <c r="A126" s="76"/>
      <c r="B126" s="76"/>
      <c r="C126" s="76"/>
      <c r="D126" s="76"/>
      <c r="E126" s="76"/>
      <c r="F126" s="76" t="s">
        <v>7954</v>
      </c>
      <c r="G126" s="76"/>
      <c r="H126" s="118">
        <v>400000</v>
      </c>
      <c r="I126" s="76"/>
      <c r="J126" s="76" t="s">
        <v>4037</v>
      </c>
      <c r="K126" s="130"/>
      <c r="L126" s="119" t="s">
        <v>7950</v>
      </c>
      <c r="M126" s="119" t="s">
        <v>7951</v>
      </c>
      <c r="N126" s="119"/>
      <c r="O126" s="76"/>
      <c r="P126" s="119"/>
      <c r="Q126" s="119"/>
      <c r="R126" s="76"/>
      <c r="S126" s="76"/>
      <c r="T126" s="76"/>
      <c r="U126" s="76"/>
      <c r="V126" s="76"/>
      <c r="W126" s="121"/>
      <c r="X126" s="121"/>
      <c r="Y126" s="639">
        <f t="shared" si="2"/>
        <v>28000.000000000004</v>
      </c>
      <c r="Z126" s="118">
        <f t="shared" si="3"/>
        <v>428000</v>
      </c>
    </row>
    <row r="127" spans="1:26" x14ac:dyDescent="0.35">
      <c r="A127" s="69"/>
      <c r="B127" s="69"/>
      <c r="C127" s="69"/>
      <c r="D127" s="69"/>
      <c r="E127" s="69"/>
      <c r="F127" s="76" t="s">
        <v>7955</v>
      </c>
      <c r="G127" s="69"/>
      <c r="H127" s="118">
        <v>400000</v>
      </c>
      <c r="I127" s="69"/>
      <c r="J127" s="76" t="s">
        <v>4037</v>
      </c>
      <c r="K127" s="193"/>
      <c r="L127" s="119" t="s">
        <v>7950</v>
      </c>
      <c r="M127" s="119" t="s">
        <v>7951</v>
      </c>
      <c r="N127" s="75"/>
      <c r="O127" s="69"/>
      <c r="P127" s="75"/>
      <c r="Q127" s="75"/>
      <c r="R127" s="69"/>
      <c r="S127" s="69"/>
      <c r="T127" s="69"/>
      <c r="U127" s="69"/>
      <c r="V127" s="69"/>
      <c r="W127" s="116"/>
      <c r="X127" s="116"/>
      <c r="Y127" s="639">
        <f t="shared" si="2"/>
        <v>28000.000000000004</v>
      </c>
      <c r="Z127" s="118">
        <f t="shared" si="3"/>
        <v>428000</v>
      </c>
    </row>
    <row r="128" spans="1:26" x14ac:dyDescent="0.35">
      <c r="A128" s="76"/>
      <c r="B128" s="76"/>
      <c r="C128" s="76"/>
      <c r="D128" s="76"/>
      <c r="E128" s="76"/>
      <c r="F128" s="76" t="s">
        <v>7956</v>
      </c>
      <c r="G128" s="76"/>
      <c r="H128" s="118">
        <v>400000</v>
      </c>
      <c r="I128" s="76"/>
      <c r="J128" s="76" t="s">
        <v>4037</v>
      </c>
      <c r="K128" s="130"/>
      <c r="L128" s="119" t="s">
        <v>7950</v>
      </c>
      <c r="M128" s="119" t="s">
        <v>7951</v>
      </c>
      <c r="N128" s="119"/>
      <c r="O128" s="76"/>
      <c r="P128" s="119"/>
      <c r="Q128" s="119"/>
      <c r="R128" s="76"/>
      <c r="S128" s="76"/>
      <c r="T128" s="76"/>
      <c r="U128" s="76"/>
      <c r="V128" s="76"/>
      <c r="W128" s="121"/>
      <c r="X128" s="121"/>
      <c r="Y128" s="639">
        <f t="shared" si="2"/>
        <v>28000.000000000004</v>
      </c>
      <c r="Z128" s="118">
        <f t="shared" si="3"/>
        <v>428000</v>
      </c>
    </row>
    <row r="129" spans="1:26" x14ac:dyDescent="0.35">
      <c r="A129" s="76"/>
      <c r="B129" s="76"/>
      <c r="C129" s="76"/>
      <c r="D129" s="76"/>
      <c r="E129" s="76"/>
      <c r="F129" s="76" t="s">
        <v>7957</v>
      </c>
      <c r="G129" s="76"/>
      <c r="H129" s="118">
        <v>400000</v>
      </c>
      <c r="I129" s="76"/>
      <c r="J129" s="76" t="s">
        <v>4037</v>
      </c>
      <c r="K129" s="130"/>
      <c r="L129" s="119" t="s">
        <v>7950</v>
      </c>
      <c r="M129" s="119" t="s">
        <v>7951</v>
      </c>
      <c r="N129" s="119"/>
      <c r="O129" s="76"/>
      <c r="P129" s="119"/>
      <c r="Q129" s="119"/>
      <c r="R129" s="76"/>
      <c r="S129" s="76"/>
      <c r="T129" s="76"/>
      <c r="U129" s="76"/>
      <c r="V129" s="76"/>
      <c r="W129" s="121"/>
      <c r="X129" s="121"/>
      <c r="Y129" s="639">
        <f t="shared" si="2"/>
        <v>28000.000000000004</v>
      </c>
      <c r="Z129" s="118">
        <f t="shared" si="3"/>
        <v>428000</v>
      </c>
    </row>
    <row r="130" spans="1:26" x14ac:dyDescent="0.35">
      <c r="A130" s="76"/>
      <c r="B130" s="76"/>
      <c r="C130" s="76"/>
      <c r="D130" s="76"/>
      <c r="E130" s="76"/>
      <c r="F130" s="76" t="s">
        <v>7958</v>
      </c>
      <c r="G130" s="76"/>
      <c r="H130" s="118">
        <v>400000</v>
      </c>
      <c r="I130" s="76"/>
      <c r="J130" s="76" t="s">
        <v>4037</v>
      </c>
      <c r="K130" s="130"/>
      <c r="L130" s="119" t="s">
        <v>7950</v>
      </c>
      <c r="M130" s="119" t="s">
        <v>7951</v>
      </c>
      <c r="N130" s="119"/>
      <c r="O130" s="76"/>
      <c r="P130" s="119"/>
      <c r="Q130" s="119"/>
      <c r="R130" s="76"/>
      <c r="S130" s="76"/>
      <c r="T130" s="76"/>
      <c r="U130" s="76"/>
      <c r="V130" s="76"/>
      <c r="W130" s="121"/>
      <c r="X130" s="121"/>
      <c r="Y130" s="639">
        <f t="shared" si="2"/>
        <v>28000.000000000004</v>
      </c>
      <c r="Z130" s="118">
        <f t="shared" si="3"/>
        <v>428000</v>
      </c>
    </row>
    <row r="131" spans="1:26" x14ac:dyDescent="0.35">
      <c r="A131" s="76"/>
      <c r="B131" s="76"/>
      <c r="C131" s="76"/>
      <c r="D131" s="76"/>
      <c r="E131" s="76"/>
      <c r="F131" s="76" t="s">
        <v>7959</v>
      </c>
      <c r="G131" s="76"/>
      <c r="H131" s="118">
        <v>400000</v>
      </c>
      <c r="I131" s="76"/>
      <c r="J131" s="76"/>
      <c r="K131" s="130"/>
      <c r="L131" s="119"/>
      <c r="M131" s="119"/>
      <c r="N131" s="119"/>
      <c r="O131" s="76"/>
      <c r="P131" s="119"/>
      <c r="Q131" s="119"/>
      <c r="R131" s="76"/>
      <c r="S131" s="76"/>
      <c r="T131" s="76"/>
      <c r="U131" s="76"/>
      <c r="V131" s="76"/>
      <c r="W131" s="121"/>
      <c r="X131" s="121" t="s">
        <v>7960</v>
      </c>
      <c r="Y131" s="639">
        <f t="shared" si="2"/>
        <v>28000.000000000004</v>
      </c>
      <c r="Z131" s="118">
        <f t="shared" si="3"/>
        <v>428000</v>
      </c>
    </row>
    <row r="132" spans="1:26" x14ac:dyDescent="0.35">
      <c r="A132" s="69"/>
      <c r="B132" s="69"/>
      <c r="C132" s="69"/>
      <c r="D132" s="69"/>
      <c r="E132" s="69"/>
      <c r="F132" s="76" t="s">
        <v>7961</v>
      </c>
      <c r="G132" s="76"/>
      <c r="H132" s="118">
        <v>400000</v>
      </c>
      <c r="I132" s="76"/>
      <c r="J132" s="69" t="s">
        <v>1123</v>
      </c>
      <c r="K132" s="130"/>
      <c r="L132" s="119" t="s">
        <v>7962</v>
      </c>
      <c r="M132" s="75" t="s">
        <v>7963</v>
      </c>
      <c r="N132" s="75"/>
      <c r="O132" s="69"/>
      <c r="P132" s="75"/>
      <c r="Q132" s="75"/>
      <c r="R132" s="69"/>
      <c r="S132" s="69"/>
      <c r="T132" s="69"/>
      <c r="U132" s="69"/>
      <c r="V132" s="69"/>
      <c r="W132" s="116"/>
      <c r="X132" s="116"/>
      <c r="Y132" s="639">
        <f t="shared" si="2"/>
        <v>28000.000000000004</v>
      </c>
      <c r="Z132" s="118">
        <f t="shared" si="3"/>
        <v>428000</v>
      </c>
    </row>
    <row r="133" spans="1:26" x14ac:dyDescent="0.35">
      <c r="A133" s="76"/>
      <c r="B133" s="76"/>
      <c r="C133" s="76"/>
      <c r="D133" s="76"/>
      <c r="E133" s="76"/>
      <c r="F133" s="76" t="s">
        <v>7964</v>
      </c>
      <c r="G133" s="76"/>
      <c r="H133" s="118">
        <v>400000</v>
      </c>
      <c r="I133" s="76"/>
      <c r="J133" s="76" t="s">
        <v>7965</v>
      </c>
      <c r="K133" s="130"/>
      <c r="L133" s="119" t="s">
        <v>7966</v>
      </c>
      <c r="M133" s="119"/>
      <c r="N133" s="119"/>
      <c r="O133" s="76"/>
      <c r="P133" s="119"/>
      <c r="Q133" s="119"/>
      <c r="R133" s="76"/>
      <c r="S133" s="76"/>
      <c r="T133" s="76"/>
      <c r="U133" s="76"/>
      <c r="V133" s="76"/>
      <c r="W133" s="121"/>
      <c r="X133" s="121"/>
      <c r="Y133" s="639">
        <f t="shared" si="2"/>
        <v>28000.000000000004</v>
      </c>
      <c r="Z133" s="118">
        <f t="shared" si="3"/>
        <v>428000</v>
      </c>
    </row>
    <row r="134" spans="1:26" x14ac:dyDescent="0.35">
      <c r="A134" s="76"/>
      <c r="B134" s="76"/>
      <c r="C134" s="76"/>
      <c r="D134" s="76"/>
      <c r="E134" s="76"/>
      <c r="F134" s="76" t="s">
        <v>7967</v>
      </c>
      <c r="G134" s="76"/>
      <c r="H134" s="118">
        <v>400000</v>
      </c>
      <c r="I134" s="76"/>
      <c r="J134" s="76"/>
      <c r="K134" s="119"/>
      <c r="L134" s="119"/>
      <c r="M134" s="119"/>
      <c r="N134" s="119"/>
      <c r="O134" s="76"/>
      <c r="P134" s="119"/>
      <c r="Q134" s="119"/>
      <c r="R134" s="76"/>
      <c r="S134" s="76"/>
      <c r="T134" s="76"/>
      <c r="U134" s="76"/>
      <c r="V134" s="76"/>
      <c r="W134" s="121"/>
      <c r="X134" s="121"/>
      <c r="Y134" s="639">
        <f t="shared" ref="Y134:Y197" si="4">H134*Y$4</f>
        <v>28000.000000000004</v>
      </c>
      <c r="Z134" s="118">
        <f t="shared" ref="Z134:Z197" si="5">H134+Y134</f>
        <v>428000</v>
      </c>
    </row>
    <row r="135" spans="1:26" x14ac:dyDescent="0.35">
      <c r="A135" s="76"/>
      <c r="B135" s="76"/>
      <c r="C135" s="76"/>
      <c r="D135" s="76"/>
      <c r="E135" s="76"/>
      <c r="F135" s="76" t="s">
        <v>7968</v>
      </c>
      <c r="G135" s="76"/>
      <c r="H135" s="118">
        <v>400000</v>
      </c>
      <c r="I135" s="76"/>
      <c r="J135" s="76" t="s">
        <v>1147</v>
      </c>
      <c r="K135" s="119"/>
      <c r="L135" s="119" t="s">
        <v>7969</v>
      </c>
      <c r="M135" s="119" t="s">
        <v>7970</v>
      </c>
      <c r="N135" s="119"/>
      <c r="O135" s="76"/>
      <c r="P135" s="119"/>
      <c r="Q135" s="119"/>
      <c r="R135" s="76"/>
      <c r="S135" s="76"/>
      <c r="T135" s="76"/>
      <c r="U135" s="76"/>
      <c r="V135" s="76"/>
      <c r="W135" s="121"/>
      <c r="X135" s="121"/>
      <c r="Y135" s="639">
        <f t="shared" si="4"/>
        <v>28000.000000000004</v>
      </c>
      <c r="Z135" s="118">
        <f t="shared" si="5"/>
        <v>428000</v>
      </c>
    </row>
    <row r="136" spans="1:26" x14ac:dyDescent="0.35">
      <c r="A136" s="76"/>
      <c r="B136" s="76"/>
      <c r="C136" s="76"/>
      <c r="D136" s="76"/>
      <c r="E136" s="76"/>
      <c r="F136" s="76" t="s">
        <v>7971</v>
      </c>
      <c r="G136" s="69"/>
      <c r="H136" s="118">
        <v>400000</v>
      </c>
      <c r="I136" s="76"/>
      <c r="J136" s="76" t="s">
        <v>1062</v>
      </c>
      <c r="K136" s="119"/>
      <c r="L136" s="119" t="s">
        <v>5022</v>
      </c>
      <c r="M136" s="119">
        <v>1130310350</v>
      </c>
      <c r="N136" s="119"/>
      <c r="O136" s="76"/>
      <c r="P136" s="119"/>
      <c r="Q136" s="119"/>
      <c r="R136" s="76"/>
      <c r="S136" s="76"/>
      <c r="T136" s="76"/>
      <c r="U136" s="76"/>
      <c r="V136" s="76"/>
      <c r="W136" s="121"/>
      <c r="X136" s="121"/>
      <c r="Y136" s="639">
        <f t="shared" si="4"/>
        <v>28000.000000000004</v>
      </c>
      <c r="Z136" s="118">
        <f t="shared" si="5"/>
        <v>428000</v>
      </c>
    </row>
    <row r="137" spans="1:26" x14ac:dyDescent="0.35">
      <c r="A137" s="76"/>
      <c r="B137" s="76"/>
      <c r="C137" s="76"/>
      <c r="D137" s="76"/>
      <c r="E137" s="76"/>
      <c r="F137" s="76" t="s">
        <v>7972</v>
      </c>
      <c r="G137" s="76"/>
      <c r="H137" s="118">
        <v>400000</v>
      </c>
      <c r="I137" s="76"/>
      <c r="J137" s="76" t="s">
        <v>1147</v>
      </c>
      <c r="K137" s="119"/>
      <c r="L137" s="119" t="s">
        <v>7973</v>
      </c>
      <c r="M137" s="119" t="s">
        <v>7974</v>
      </c>
      <c r="N137" s="119"/>
      <c r="O137" s="76"/>
      <c r="P137" s="119"/>
      <c r="Q137" s="119"/>
      <c r="R137" s="76"/>
      <c r="S137" s="76"/>
      <c r="T137" s="76"/>
      <c r="U137" s="76"/>
      <c r="V137" s="76"/>
      <c r="W137" s="121"/>
      <c r="X137" s="121"/>
      <c r="Y137" s="639">
        <f t="shared" si="4"/>
        <v>28000.000000000004</v>
      </c>
      <c r="Z137" s="118">
        <f t="shared" si="5"/>
        <v>428000</v>
      </c>
    </row>
    <row r="138" spans="1:26" x14ac:dyDescent="0.35">
      <c r="A138" s="69"/>
      <c r="B138" s="69"/>
      <c r="C138" s="69"/>
      <c r="D138" s="69"/>
      <c r="E138" s="69"/>
      <c r="F138" s="76" t="s">
        <v>7968</v>
      </c>
      <c r="G138" s="69"/>
      <c r="H138" s="118">
        <v>400000</v>
      </c>
      <c r="I138" s="69"/>
      <c r="J138" s="76" t="s">
        <v>1147</v>
      </c>
      <c r="K138" s="193"/>
      <c r="L138" s="119" t="s">
        <v>7969</v>
      </c>
      <c r="M138" s="75" t="s">
        <v>7975</v>
      </c>
      <c r="N138" s="75"/>
      <c r="O138" s="69"/>
      <c r="P138" s="119"/>
      <c r="Q138" s="75"/>
      <c r="R138" s="69"/>
      <c r="S138" s="69"/>
      <c r="T138" s="69"/>
      <c r="U138" s="69"/>
      <c r="V138" s="69"/>
      <c r="W138" s="116"/>
      <c r="X138" s="116"/>
      <c r="Y138" s="639">
        <f t="shared" si="4"/>
        <v>28000.000000000004</v>
      </c>
      <c r="Z138" s="118">
        <f t="shared" si="5"/>
        <v>428000</v>
      </c>
    </row>
    <row r="139" spans="1:26" x14ac:dyDescent="0.35">
      <c r="A139" s="76"/>
      <c r="B139" s="76"/>
      <c r="C139" s="76"/>
      <c r="D139" s="76"/>
      <c r="E139" s="76"/>
      <c r="F139" s="76" t="s">
        <v>7976</v>
      </c>
      <c r="G139" s="76"/>
      <c r="H139" s="118">
        <v>400000</v>
      </c>
      <c r="I139" s="76"/>
      <c r="J139" s="76" t="s">
        <v>1062</v>
      </c>
      <c r="K139" s="119"/>
      <c r="L139" s="119" t="s">
        <v>5022</v>
      </c>
      <c r="M139" s="119">
        <v>1130310353</v>
      </c>
      <c r="N139" s="119"/>
      <c r="O139" s="76"/>
      <c r="P139" s="119"/>
      <c r="Q139" s="119"/>
      <c r="R139" s="76"/>
      <c r="S139" s="76"/>
      <c r="T139" s="76"/>
      <c r="U139" s="76"/>
      <c r="V139" s="76"/>
      <c r="W139" s="121"/>
      <c r="X139" s="121"/>
      <c r="Y139" s="639">
        <f t="shared" si="4"/>
        <v>28000.000000000004</v>
      </c>
      <c r="Z139" s="118">
        <f t="shared" si="5"/>
        <v>428000</v>
      </c>
    </row>
    <row r="140" spans="1:26" x14ac:dyDescent="0.35">
      <c r="A140" s="76"/>
      <c r="B140" s="76"/>
      <c r="C140" s="76"/>
      <c r="D140" s="76"/>
      <c r="E140" s="76"/>
      <c r="F140" s="76" t="s">
        <v>7977</v>
      </c>
      <c r="G140" s="76"/>
      <c r="H140" s="118">
        <v>400000</v>
      </c>
      <c r="I140" s="76"/>
      <c r="J140" s="76" t="s">
        <v>1147</v>
      </c>
      <c r="K140" s="119"/>
      <c r="L140" s="119" t="s">
        <v>7969</v>
      </c>
      <c r="M140" s="119" t="s">
        <v>7978</v>
      </c>
      <c r="N140" s="119"/>
      <c r="O140" s="76"/>
      <c r="P140" s="119"/>
      <c r="Q140" s="119"/>
      <c r="R140" s="76"/>
      <c r="S140" s="76"/>
      <c r="T140" s="76"/>
      <c r="U140" s="76"/>
      <c r="V140" s="76"/>
      <c r="W140" s="121"/>
      <c r="X140" s="121"/>
      <c r="Y140" s="639">
        <f t="shared" si="4"/>
        <v>28000.000000000004</v>
      </c>
      <c r="Z140" s="118">
        <f t="shared" si="5"/>
        <v>428000</v>
      </c>
    </row>
    <row r="141" spans="1:26" x14ac:dyDescent="0.35">
      <c r="A141" s="76"/>
      <c r="B141" s="76"/>
      <c r="C141" s="76"/>
      <c r="D141" s="76"/>
      <c r="E141" s="76"/>
      <c r="F141" s="76" t="s">
        <v>7979</v>
      </c>
      <c r="G141" s="69"/>
      <c r="H141" s="118">
        <v>400000</v>
      </c>
      <c r="I141" s="76"/>
      <c r="J141" s="76" t="s">
        <v>1062</v>
      </c>
      <c r="K141" s="119"/>
      <c r="L141" s="119" t="s">
        <v>5022</v>
      </c>
      <c r="M141" s="119">
        <v>1130310351</v>
      </c>
      <c r="N141" s="119"/>
      <c r="O141" s="76"/>
      <c r="P141" s="119"/>
      <c r="Q141" s="119"/>
      <c r="R141" s="76"/>
      <c r="S141" s="76"/>
      <c r="T141" s="76"/>
      <c r="U141" s="69"/>
      <c r="V141" s="76"/>
      <c r="W141" s="121"/>
      <c r="X141" s="121"/>
      <c r="Y141" s="639">
        <f t="shared" si="4"/>
        <v>28000.000000000004</v>
      </c>
      <c r="Z141" s="118">
        <f t="shared" si="5"/>
        <v>428000</v>
      </c>
    </row>
    <row r="142" spans="1:26" x14ac:dyDescent="0.35">
      <c r="A142" s="76"/>
      <c r="B142" s="76"/>
      <c r="C142" s="76"/>
      <c r="D142" s="76"/>
      <c r="E142" s="76"/>
      <c r="F142" s="76" t="s">
        <v>7980</v>
      </c>
      <c r="G142" s="69"/>
      <c r="H142" s="118">
        <v>400000</v>
      </c>
      <c r="I142" s="76"/>
      <c r="J142" s="76" t="s">
        <v>1147</v>
      </c>
      <c r="K142" s="119"/>
      <c r="L142" s="119" t="s">
        <v>6528</v>
      </c>
      <c r="M142" s="119" t="s">
        <v>7981</v>
      </c>
      <c r="N142" s="119"/>
      <c r="O142" s="76"/>
      <c r="P142" s="119"/>
      <c r="Q142" s="119"/>
      <c r="R142" s="76"/>
      <c r="S142" s="76"/>
      <c r="T142" s="76"/>
      <c r="U142" s="69"/>
      <c r="V142" s="76"/>
      <c r="W142" s="121"/>
      <c r="X142" s="121"/>
      <c r="Y142" s="639">
        <f t="shared" si="4"/>
        <v>28000.000000000004</v>
      </c>
      <c r="Z142" s="118">
        <f t="shared" si="5"/>
        <v>428000</v>
      </c>
    </row>
    <row r="143" spans="1:26" x14ac:dyDescent="0.35">
      <c r="A143" s="76"/>
      <c r="B143" s="76"/>
      <c r="C143" s="76"/>
      <c r="D143" s="76"/>
      <c r="E143" s="76"/>
      <c r="F143" s="76" t="s">
        <v>7982</v>
      </c>
      <c r="G143" s="69"/>
      <c r="H143" s="118">
        <v>400000</v>
      </c>
      <c r="I143" s="76"/>
      <c r="J143" s="76" t="s">
        <v>1147</v>
      </c>
      <c r="K143" s="119"/>
      <c r="L143" s="119" t="s">
        <v>7969</v>
      </c>
      <c r="M143" s="119" t="s">
        <v>7983</v>
      </c>
      <c r="N143" s="119"/>
      <c r="O143" s="76"/>
      <c r="P143" s="119"/>
      <c r="Q143" s="119"/>
      <c r="R143" s="76"/>
      <c r="S143" s="76"/>
      <c r="T143" s="76"/>
      <c r="U143" s="76"/>
      <c r="V143" s="76"/>
      <c r="W143" s="121"/>
      <c r="X143" s="121"/>
      <c r="Y143" s="639">
        <f t="shared" si="4"/>
        <v>28000.000000000004</v>
      </c>
      <c r="Z143" s="118">
        <f t="shared" si="5"/>
        <v>428000</v>
      </c>
    </row>
    <row r="144" spans="1:26" x14ac:dyDescent="0.35">
      <c r="A144" s="76"/>
      <c r="B144" s="76"/>
      <c r="C144" s="76"/>
      <c r="D144" s="76"/>
      <c r="E144" s="76"/>
      <c r="F144" s="76" t="s">
        <v>7984</v>
      </c>
      <c r="G144" s="69"/>
      <c r="H144" s="118">
        <v>400000</v>
      </c>
      <c r="I144" s="76"/>
      <c r="J144" s="76" t="s">
        <v>1062</v>
      </c>
      <c r="K144" s="119"/>
      <c r="L144" s="119" t="s">
        <v>5022</v>
      </c>
      <c r="M144" s="119">
        <v>1130310352</v>
      </c>
      <c r="N144" s="119"/>
      <c r="O144" s="76"/>
      <c r="P144" s="119"/>
      <c r="Q144" s="119"/>
      <c r="R144" s="76"/>
      <c r="S144" s="76"/>
      <c r="T144" s="76"/>
      <c r="U144" s="76"/>
      <c r="V144" s="76"/>
      <c r="W144" s="121"/>
      <c r="X144" s="121"/>
      <c r="Y144" s="639">
        <f t="shared" si="4"/>
        <v>28000.000000000004</v>
      </c>
      <c r="Z144" s="118">
        <f t="shared" si="5"/>
        <v>428000</v>
      </c>
    </row>
    <row r="145" spans="1:26" x14ac:dyDescent="0.35">
      <c r="A145" s="76"/>
      <c r="B145" s="76"/>
      <c r="C145" s="76"/>
      <c r="D145" s="76"/>
      <c r="E145" s="76"/>
      <c r="F145" s="76" t="s">
        <v>7985</v>
      </c>
      <c r="G145" s="69"/>
      <c r="H145" s="118">
        <v>400000</v>
      </c>
      <c r="I145" s="76"/>
      <c r="J145" s="76" t="s">
        <v>1147</v>
      </c>
      <c r="K145" s="119"/>
      <c r="L145" s="119" t="s">
        <v>7969</v>
      </c>
      <c r="M145" s="119" t="s">
        <v>7986</v>
      </c>
      <c r="N145" s="119"/>
      <c r="O145" s="76"/>
      <c r="P145" s="119"/>
      <c r="Q145" s="119"/>
      <c r="R145" s="76"/>
      <c r="S145" s="76"/>
      <c r="T145" s="76"/>
      <c r="U145" s="76"/>
      <c r="V145" s="76"/>
      <c r="W145" s="121"/>
      <c r="X145" s="121"/>
      <c r="Y145" s="639">
        <f t="shared" si="4"/>
        <v>28000.000000000004</v>
      </c>
      <c r="Z145" s="118">
        <f t="shared" si="5"/>
        <v>428000</v>
      </c>
    </row>
    <row r="146" spans="1:26" x14ac:dyDescent="0.35">
      <c r="A146" s="76"/>
      <c r="B146" s="76"/>
      <c r="C146" s="76"/>
      <c r="D146" s="76"/>
      <c r="E146" s="76"/>
      <c r="F146" s="76" t="s">
        <v>7987</v>
      </c>
      <c r="G146" s="69"/>
      <c r="H146" s="118">
        <v>400000</v>
      </c>
      <c r="I146" s="76"/>
      <c r="J146" s="76" t="s">
        <v>1147</v>
      </c>
      <c r="K146" s="119"/>
      <c r="L146" s="119" t="s">
        <v>7969</v>
      </c>
      <c r="M146" s="119" t="s">
        <v>7988</v>
      </c>
      <c r="N146" s="119"/>
      <c r="O146" s="76"/>
      <c r="P146" s="119"/>
      <c r="Q146" s="119"/>
      <c r="R146" s="76"/>
      <c r="S146" s="76"/>
      <c r="T146" s="76"/>
      <c r="U146" s="76"/>
      <c r="V146" s="76"/>
      <c r="W146" s="121"/>
      <c r="X146" s="121"/>
      <c r="Y146" s="639">
        <f t="shared" si="4"/>
        <v>28000.000000000004</v>
      </c>
      <c r="Z146" s="118">
        <f t="shared" si="5"/>
        <v>428000</v>
      </c>
    </row>
    <row r="147" spans="1:26" x14ac:dyDescent="0.35">
      <c r="A147" s="69"/>
      <c r="B147" s="69"/>
      <c r="C147" s="69"/>
      <c r="D147" s="69"/>
      <c r="E147" s="69"/>
      <c r="F147" s="76" t="s">
        <v>7989</v>
      </c>
      <c r="G147" s="69"/>
      <c r="H147" s="118">
        <v>400000</v>
      </c>
      <c r="I147" s="69"/>
      <c r="J147" s="76" t="s">
        <v>1147</v>
      </c>
      <c r="K147" s="193"/>
      <c r="L147" s="119" t="s">
        <v>7969</v>
      </c>
      <c r="M147" s="119" t="s">
        <v>7990</v>
      </c>
      <c r="N147" s="75"/>
      <c r="O147" s="69"/>
      <c r="P147" s="119"/>
      <c r="Q147" s="75"/>
      <c r="R147" s="69"/>
      <c r="S147" s="69"/>
      <c r="T147" s="69"/>
      <c r="U147" s="69"/>
      <c r="V147" s="69"/>
      <c r="W147" s="385"/>
      <c r="X147" s="385"/>
      <c r="Y147" s="639">
        <f t="shared" si="4"/>
        <v>28000.000000000004</v>
      </c>
      <c r="Z147" s="118">
        <f t="shared" si="5"/>
        <v>428000</v>
      </c>
    </row>
    <row r="148" spans="1:26" x14ac:dyDescent="0.35">
      <c r="A148" s="69"/>
      <c r="B148" s="69"/>
      <c r="C148" s="69"/>
      <c r="D148" s="69"/>
      <c r="E148" s="69"/>
      <c r="F148" s="76" t="s">
        <v>7989</v>
      </c>
      <c r="G148" s="69"/>
      <c r="H148" s="118">
        <v>400000</v>
      </c>
      <c r="I148" s="69"/>
      <c r="J148" s="76" t="s">
        <v>1147</v>
      </c>
      <c r="K148" s="193"/>
      <c r="L148" s="119" t="s">
        <v>7969</v>
      </c>
      <c r="M148" s="119" t="s">
        <v>7991</v>
      </c>
      <c r="N148" s="75"/>
      <c r="O148" s="69"/>
      <c r="P148" s="119"/>
      <c r="Q148" s="75"/>
      <c r="R148" s="69"/>
      <c r="S148" s="69"/>
      <c r="T148" s="69"/>
      <c r="U148" s="69"/>
      <c r="V148" s="69"/>
      <c r="W148" s="385"/>
      <c r="X148" s="385"/>
      <c r="Y148" s="639">
        <f t="shared" si="4"/>
        <v>28000.000000000004</v>
      </c>
      <c r="Z148" s="118">
        <f t="shared" si="5"/>
        <v>428000</v>
      </c>
    </row>
    <row r="149" spans="1:26" x14ac:dyDescent="0.35">
      <c r="A149" s="69"/>
      <c r="B149" s="69"/>
      <c r="C149" s="69"/>
      <c r="D149" s="69"/>
      <c r="E149" s="69"/>
      <c r="F149" s="76" t="s">
        <v>7989</v>
      </c>
      <c r="G149" s="69"/>
      <c r="H149" s="118">
        <v>400000</v>
      </c>
      <c r="I149" s="69"/>
      <c r="J149" s="76" t="s">
        <v>1147</v>
      </c>
      <c r="K149" s="193"/>
      <c r="L149" s="119" t="s">
        <v>7969</v>
      </c>
      <c r="M149" s="119" t="s">
        <v>7992</v>
      </c>
      <c r="N149" s="75"/>
      <c r="O149" s="69"/>
      <c r="P149" s="119"/>
      <c r="Q149" s="75"/>
      <c r="R149" s="69"/>
      <c r="S149" s="69"/>
      <c r="T149" s="69"/>
      <c r="U149" s="69"/>
      <c r="V149" s="69"/>
      <c r="W149" s="385"/>
      <c r="X149" s="385"/>
      <c r="Y149" s="639">
        <f t="shared" si="4"/>
        <v>28000.000000000004</v>
      </c>
      <c r="Z149" s="118">
        <f t="shared" si="5"/>
        <v>428000</v>
      </c>
    </row>
    <row r="150" spans="1:26" x14ac:dyDescent="0.35">
      <c r="A150" s="69"/>
      <c r="B150" s="69"/>
      <c r="C150" s="69"/>
      <c r="D150" s="69"/>
      <c r="E150" s="69"/>
      <c r="F150" s="76" t="s">
        <v>7989</v>
      </c>
      <c r="G150" s="69"/>
      <c r="H150" s="118">
        <v>400000</v>
      </c>
      <c r="I150" s="69"/>
      <c r="J150" s="76" t="s">
        <v>1147</v>
      </c>
      <c r="K150" s="193"/>
      <c r="L150" s="119" t="s">
        <v>7969</v>
      </c>
      <c r="M150" s="119" t="s">
        <v>7993</v>
      </c>
      <c r="N150" s="75"/>
      <c r="O150" s="69"/>
      <c r="P150" s="119"/>
      <c r="Q150" s="75"/>
      <c r="R150" s="69"/>
      <c r="S150" s="69"/>
      <c r="T150" s="69"/>
      <c r="U150" s="69"/>
      <c r="V150" s="69"/>
      <c r="W150" s="385"/>
      <c r="X150" s="385"/>
      <c r="Y150" s="639">
        <f t="shared" si="4"/>
        <v>28000.000000000004</v>
      </c>
      <c r="Z150" s="118">
        <f t="shared" si="5"/>
        <v>428000</v>
      </c>
    </row>
    <row r="151" spans="1:26" x14ac:dyDescent="0.35">
      <c r="A151" s="69"/>
      <c r="B151" s="69"/>
      <c r="C151" s="69"/>
      <c r="D151" s="69"/>
      <c r="E151" s="69"/>
      <c r="F151" s="76" t="s">
        <v>7994</v>
      </c>
      <c r="G151" s="69"/>
      <c r="H151" s="118">
        <v>400000</v>
      </c>
      <c r="I151" s="69"/>
      <c r="J151" s="76" t="s">
        <v>1147</v>
      </c>
      <c r="K151" s="193"/>
      <c r="L151" s="119" t="s">
        <v>7969</v>
      </c>
      <c r="M151" s="75" t="s">
        <v>7995</v>
      </c>
      <c r="N151" s="75"/>
      <c r="O151" s="69"/>
      <c r="P151" s="119"/>
      <c r="Q151" s="119"/>
      <c r="R151" s="69"/>
      <c r="S151" s="69"/>
      <c r="T151" s="69"/>
      <c r="U151" s="69"/>
      <c r="V151" s="69"/>
      <c r="W151" s="385"/>
      <c r="X151" s="385"/>
      <c r="Y151" s="639">
        <f t="shared" si="4"/>
        <v>28000.000000000004</v>
      </c>
      <c r="Z151" s="118">
        <f t="shared" si="5"/>
        <v>428000</v>
      </c>
    </row>
    <row r="152" spans="1:26" x14ac:dyDescent="0.35">
      <c r="A152" s="69"/>
      <c r="B152" s="69"/>
      <c r="C152" s="69"/>
      <c r="D152" s="69"/>
      <c r="E152" s="69"/>
      <c r="F152" s="76" t="s">
        <v>7996</v>
      </c>
      <c r="G152" s="69"/>
      <c r="H152" s="118">
        <v>400000</v>
      </c>
      <c r="I152" s="69"/>
      <c r="J152" s="76" t="s">
        <v>1147</v>
      </c>
      <c r="K152" s="193"/>
      <c r="L152" s="119" t="s">
        <v>7969</v>
      </c>
      <c r="M152" s="75" t="s">
        <v>7997</v>
      </c>
      <c r="N152" s="75"/>
      <c r="O152" s="69"/>
      <c r="P152" s="119"/>
      <c r="Q152" s="119"/>
      <c r="R152" s="69"/>
      <c r="S152" s="69"/>
      <c r="T152" s="69"/>
      <c r="U152" s="69"/>
      <c r="V152" s="69"/>
      <c r="W152" s="385"/>
      <c r="X152" s="385"/>
      <c r="Y152" s="639">
        <f t="shared" si="4"/>
        <v>28000.000000000004</v>
      </c>
      <c r="Z152" s="118">
        <f t="shared" si="5"/>
        <v>428000</v>
      </c>
    </row>
    <row r="153" spans="1:26" x14ac:dyDescent="0.35">
      <c r="A153" s="69"/>
      <c r="B153" s="69"/>
      <c r="C153" s="69"/>
      <c r="D153" s="69"/>
      <c r="E153" s="69"/>
      <c r="F153" s="76" t="s">
        <v>7998</v>
      </c>
      <c r="G153" s="69"/>
      <c r="H153" s="118">
        <v>400000</v>
      </c>
      <c r="I153" s="69"/>
      <c r="J153" s="76" t="s">
        <v>1147</v>
      </c>
      <c r="K153" s="75"/>
      <c r="L153" s="119" t="s">
        <v>7969</v>
      </c>
      <c r="M153" s="75" t="s">
        <v>7999</v>
      </c>
      <c r="N153" s="75"/>
      <c r="O153" s="69"/>
      <c r="P153" s="119"/>
      <c r="Q153" s="75"/>
      <c r="R153" s="69"/>
      <c r="S153" s="69"/>
      <c r="T153" s="69"/>
      <c r="U153" s="69"/>
      <c r="V153" s="69"/>
      <c r="W153" s="116"/>
      <c r="X153" s="116"/>
      <c r="Y153" s="639">
        <f t="shared" si="4"/>
        <v>28000.000000000004</v>
      </c>
      <c r="Z153" s="118">
        <f t="shared" si="5"/>
        <v>428000</v>
      </c>
    </row>
    <row r="154" spans="1:26" x14ac:dyDescent="0.35">
      <c r="A154" s="69"/>
      <c r="B154" s="69"/>
      <c r="C154" s="69"/>
      <c r="D154" s="69"/>
      <c r="E154" s="69"/>
      <c r="F154" s="76" t="s">
        <v>7996</v>
      </c>
      <c r="G154" s="69"/>
      <c r="H154" s="118">
        <v>400000</v>
      </c>
      <c r="I154" s="69"/>
      <c r="J154" s="76" t="s">
        <v>1147</v>
      </c>
      <c r="K154" s="193"/>
      <c r="L154" s="119" t="s">
        <v>7969</v>
      </c>
      <c r="M154" s="75" t="s">
        <v>8000</v>
      </c>
      <c r="N154" s="75"/>
      <c r="O154" s="69"/>
      <c r="P154" s="119"/>
      <c r="Q154" s="119"/>
      <c r="R154" s="69"/>
      <c r="S154" s="69"/>
      <c r="T154" s="69"/>
      <c r="U154" s="69"/>
      <c r="V154" s="69"/>
      <c r="W154" s="385"/>
      <c r="X154" s="385"/>
      <c r="Y154" s="639">
        <f t="shared" si="4"/>
        <v>28000.000000000004</v>
      </c>
      <c r="Z154" s="118">
        <f t="shared" si="5"/>
        <v>428000</v>
      </c>
    </row>
    <row r="155" spans="1:26" x14ac:dyDescent="0.35">
      <c r="A155" s="69"/>
      <c r="B155" s="69"/>
      <c r="C155" s="69"/>
      <c r="D155" s="69"/>
      <c r="E155" s="69"/>
      <c r="F155" s="76" t="s">
        <v>8001</v>
      </c>
      <c r="G155" s="69"/>
      <c r="H155" s="118">
        <v>400000</v>
      </c>
      <c r="I155" s="69"/>
      <c r="J155" s="76" t="s">
        <v>1147</v>
      </c>
      <c r="K155" s="75"/>
      <c r="L155" s="119" t="s">
        <v>7969</v>
      </c>
      <c r="M155" s="75" t="s">
        <v>8002</v>
      </c>
      <c r="N155" s="75"/>
      <c r="O155" s="69"/>
      <c r="P155" s="119"/>
      <c r="Q155" s="119"/>
      <c r="R155" s="69"/>
      <c r="S155" s="69"/>
      <c r="T155" s="69"/>
      <c r="U155" s="69"/>
      <c r="V155" s="69"/>
      <c r="W155" s="116"/>
      <c r="X155" s="116"/>
      <c r="Y155" s="639">
        <f t="shared" si="4"/>
        <v>28000.000000000004</v>
      </c>
      <c r="Z155" s="118">
        <f t="shared" si="5"/>
        <v>428000</v>
      </c>
    </row>
    <row r="156" spans="1:26" x14ac:dyDescent="0.35">
      <c r="A156" s="69"/>
      <c r="B156" s="69"/>
      <c r="C156" s="69"/>
      <c r="D156" s="69"/>
      <c r="E156" s="69"/>
      <c r="F156" s="76" t="s">
        <v>7996</v>
      </c>
      <c r="G156" s="69"/>
      <c r="H156" s="118">
        <v>400000</v>
      </c>
      <c r="I156" s="69"/>
      <c r="J156" s="76" t="s">
        <v>1147</v>
      </c>
      <c r="K156" s="75"/>
      <c r="L156" s="119" t="s">
        <v>7969</v>
      </c>
      <c r="M156" s="75" t="s">
        <v>8003</v>
      </c>
      <c r="N156" s="75"/>
      <c r="O156" s="69"/>
      <c r="P156" s="119"/>
      <c r="Q156" s="119"/>
      <c r="R156" s="69"/>
      <c r="S156" s="69"/>
      <c r="T156" s="69"/>
      <c r="U156" s="69"/>
      <c r="V156" s="69"/>
      <c r="W156" s="116"/>
      <c r="X156" s="116"/>
      <c r="Y156" s="639">
        <f t="shared" si="4"/>
        <v>28000.000000000004</v>
      </c>
      <c r="Z156" s="118">
        <f t="shared" si="5"/>
        <v>428000</v>
      </c>
    </row>
    <row r="157" spans="1:26" x14ac:dyDescent="0.35">
      <c r="A157" s="69"/>
      <c r="B157" s="69"/>
      <c r="C157" s="69"/>
      <c r="D157" s="69"/>
      <c r="E157" s="69"/>
      <c r="F157" s="76" t="s">
        <v>8004</v>
      </c>
      <c r="G157" s="69"/>
      <c r="H157" s="118">
        <v>400000</v>
      </c>
      <c r="I157" s="69"/>
      <c r="J157" s="76" t="s">
        <v>1147</v>
      </c>
      <c r="K157" s="75"/>
      <c r="L157" s="119" t="s">
        <v>8005</v>
      </c>
      <c r="M157" s="75"/>
      <c r="N157" s="75"/>
      <c r="O157" s="69"/>
      <c r="P157" s="119"/>
      <c r="Q157" s="119"/>
      <c r="R157" s="69"/>
      <c r="S157" s="69"/>
      <c r="T157" s="69"/>
      <c r="U157" s="69"/>
      <c r="V157" s="69"/>
      <c r="W157" s="116"/>
      <c r="X157" s="116"/>
      <c r="Y157" s="639">
        <f t="shared" si="4"/>
        <v>28000.000000000004</v>
      </c>
      <c r="Z157" s="118">
        <f t="shared" si="5"/>
        <v>428000</v>
      </c>
    </row>
    <row r="158" spans="1:26" x14ac:dyDescent="0.35">
      <c r="A158" s="69"/>
      <c r="B158" s="69"/>
      <c r="C158" s="69"/>
      <c r="D158" s="69"/>
      <c r="E158" s="69"/>
      <c r="F158" s="76" t="s">
        <v>8004</v>
      </c>
      <c r="G158" s="69"/>
      <c r="H158" s="118">
        <v>400000</v>
      </c>
      <c r="I158" s="69"/>
      <c r="J158" s="76" t="s">
        <v>1147</v>
      </c>
      <c r="K158" s="75"/>
      <c r="L158" s="75" t="s">
        <v>8006</v>
      </c>
      <c r="M158" s="75">
        <v>42082</v>
      </c>
      <c r="N158" s="75"/>
      <c r="O158" s="69"/>
      <c r="P158" s="119"/>
      <c r="Q158" s="119"/>
      <c r="R158" s="69"/>
      <c r="S158" s="69"/>
      <c r="T158" s="69"/>
      <c r="U158" s="69"/>
      <c r="V158" s="69"/>
      <c r="W158" s="116"/>
      <c r="X158" s="116"/>
      <c r="Y158" s="639">
        <f t="shared" si="4"/>
        <v>28000.000000000004</v>
      </c>
      <c r="Z158" s="118">
        <f t="shared" si="5"/>
        <v>428000</v>
      </c>
    </row>
    <row r="159" spans="1:26" x14ac:dyDescent="0.35">
      <c r="A159" s="69"/>
      <c r="B159" s="69"/>
      <c r="C159" s="69"/>
      <c r="D159" s="69"/>
      <c r="E159" s="69"/>
      <c r="F159" s="76" t="s">
        <v>8007</v>
      </c>
      <c r="G159" s="69"/>
      <c r="H159" s="118">
        <v>400000</v>
      </c>
      <c r="I159" s="69"/>
      <c r="J159" s="76" t="s">
        <v>1147</v>
      </c>
      <c r="K159" s="193"/>
      <c r="L159" s="119" t="s">
        <v>8005</v>
      </c>
      <c r="M159" s="88"/>
      <c r="N159" s="75"/>
      <c r="O159" s="69"/>
      <c r="P159" s="119"/>
      <c r="Q159" s="119"/>
      <c r="R159" s="69"/>
      <c r="S159" s="69"/>
      <c r="T159" s="69"/>
      <c r="U159" s="69"/>
      <c r="V159" s="69"/>
      <c r="W159" s="385"/>
      <c r="X159" s="385"/>
      <c r="Y159" s="639">
        <f t="shared" si="4"/>
        <v>28000.000000000004</v>
      </c>
      <c r="Z159" s="118">
        <f t="shared" si="5"/>
        <v>428000</v>
      </c>
    </row>
    <row r="160" spans="1:26" x14ac:dyDescent="0.35">
      <c r="A160" s="76"/>
      <c r="B160" s="76"/>
      <c r="C160" s="76"/>
      <c r="D160" s="76"/>
      <c r="E160" s="76"/>
      <c r="F160" s="76" t="s">
        <v>8007</v>
      </c>
      <c r="G160" s="69"/>
      <c r="H160" s="118">
        <v>400000</v>
      </c>
      <c r="I160" s="76"/>
      <c r="J160" s="76" t="s">
        <v>1147</v>
      </c>
      <c r="K160" s="119"/>
      <c r="L160" s="75" t="s">
        <v>8006</v>
      </c>
      <c r="M160" s="119">
        <v>42080</v>
      </c>
      <c r="N160" s="119"/>
      <c r="O160" s="76"/>
      <c r="P160" s="119"/>
      <c r="Q160" s="119"/>
      <c r="R160" s="76"/>
      <c r="S160" s="76"/>
      <c r="T160" s="76"/>
      <c r="U160" s="76"/>
      <c r="V160" s="76"/>
      <c r="W160" s="121"/>
      <c r="X160" s="121"/>
      <c r="Y160" s="639">
        <f t="shared" si="4"/>
        <v>28000.000000000004</v>
      </c>
      <c r="Z160" s="118">
        <f t="shared" si="5"/>
        <v>428000</v>
      </c>
    </row>
    <row r="161" spans="1:26" x14ac:dyDescent="0.35">
      <c r="A161" s="76"/>
      <c r="B161" s="76"/>
      <c r="C161" s="76"/>
      <c r="D161" s="76"/>
      <c r="E161" s="76"/>
      <c r="F161" s="76" t="s">
        <v>8008</v>
      </c>
      <c r="G161" s="76"/>
      <c r="H161" s="118">
        <v>400000</v>
      </c>
      <c r="I161" s="76"/>
      <c r="J161" s="76" t="s">
        <v>1147</v>
      </c>
      <c r="K161" s="130"/>
      <c r="L161" s="119" t="s">
        <v>8005</v>
      </c>
      <c r="M161" s="119"/>
      <c r="N161" s="119"/>
      <c r="O161" s="76"/>
      <c r="P161" s="119"/>
      <c r="Q161" s="119"/>
      <c r="R161" s="76"/>
      <c r="S161" s="76"/>
      <c r="T161" s="76"/>
      <c r="U161" s="76"/>
      <c r="V161" s="76"/>
      <c r="W161" s="121"/>
      <c r="X161" s="121"/>
      <c r="Y161" s="639">
        <f t="shared" si="4"/>
        <v>28000.000000000004</v>
      </c>
      <c r="Z161" s="118">
        <f t="shared" si="5"/>
        <v>428000</v>
      </c>
    </row>
    <row r="162" spans="1:26" x14ac:dyDescent="0.35">
      <c r="A162" s="76"/>
      <c r="B162" s="76"/>
      <c r="C162" s="76"/>
      <c r="D162" s="76"/>
      <c r="E162" s="76"/>
      <c r="F162" s="76" t="s">
        <v>8008</v>
      </c>
      <c r="G162" s="69"/>
      <c r="H162" s="118">
        <v>400000</v>
      </c>
      <c r="I162" s="69"/>
      <c r="J162" s="76" t="s">
        <v>1147</v>
      </c>
      <c r="K162" s="193"/>
      <c r="L162" s="75" t="s">
        <v>8006</v>
      </c>
      <c r="M162" s="75">
        <v>42083</v>
      </c>
      <c r="N162" s="75"/>
      <c r="O162" s="69"/>
      <c r="P162" s="119"/>
      <c r="Q162" s="75"/>
      <c r="R162" s="76"/>
      <c r="S162" s="76"/>
      <c r="T162" s="76"/>
      <c r="U162" s="76"/>
      <c r="V162" s="76"/>
      <c r="W162" s="121"/>
      <c r="X162" s="121"/>
      <c r="Y162" s="639">
        <f t="shared" si="4"/>
        <v>28000.000000000004</v>
      </c>
      <c r="Z162" s="118">
        <f t="shared" si="5"/>
        <v>428000</v>
      </c>
    </row>
    <row r="163" spans="1:26" x14ac:dyDescent="0.35">
      <c r="A163" s="76"/>
      <c r="B163" s="76"/>
      <c r="C163" s="76"/>
      <c r="D163" s="76"/>
      <c r="E163" s="76"/>
      <c r="F163" s="76" t="s">
        <v>8009</v>
      </c>
      <c r="G163" s="76"/>
      <c r="H163" s="118">
        <v>400000</v>
      </c>
      <c r="I163" s="76"/>
      <c r="J163" s="76" t="s">
        <v>1147</v>
      </c>
      <c r="K163" s="130"/>
      <c r="L163" s="119" t="s">
        <v>8005</v>
      </c>
      <c r="M163" s="119"/>
      <c r="N163" s="119"/>
      <c r="O163" s="76"/>
      <c r="P163" s="119"/>
      <c r="Q163" s="119"/>
      <c r="R163" s="76"/>
      <c r="S163" s="76"/>
      <c r="T163" s="76"/>
      <c r="U163" s="76"/>
      <c r="V163" s="76"/>
      <c r="W163" s="121"/>
      <c r="X163" s="121"/>
      <c r="Y163" s="639">
        <f t="shared" si="4"/>
        <v>28000.000000000004</v>
      </c>
      <c r="Z163" s="118">
        <f t="shared" si="5"/>
        <v>428000</v>
      </c>
    </row>
    <row r="164" spans="1:26" x14ac:dyDescent="0.35">
      <c r="A164" s="69"/>
      <c r="B164" s="69"/>
      <c r="C164" s="69"/>
      <c r="D164" s="69"/>
      <c r="E164" s="69"/>
      <c r="F164" s="76" t="s">
        <v>8009</v>
      </c>
      <c r="G164" s="76"/>
      <c r="H164" s="118">
        <v>400000</v>
      </c>
      <c r="I164" s="76"/>
      <c r="J164" s="76" t="s">
        <v>1147</v>
      </c>
      <c r="K164" s="130"/>
      <c r="L164" s="75" t="s">
        <v>8006</v>
      </c>
      <c r="M164" s="119">
        <v>42081</v>
      </c>
      <c r="N164" s="119"/>
      <c r="O164" s="76"/>
      <c r="P164" s="119"/>
      <c r="Q164" s="119"/>
      <c r="R164" s="69"/>
      <c r="S164" s="69"/>
      <c r="T164" s="69"/>
      <c r="U164" s="69"/>
      <c r="V164" s="69"/>
      <c r="W164" s="385"/>
      <c r="X164" s="385"/>
      <c r="Y164" s="639">
        <f t="shared" si="4"/>
        <v>28000.000000000004</v>
      </c>
      <c r="Z164" s="118">
        <f t="shared" si="5"/>
        <v>428000</v>
      </c>
    </row>
    <row r="165" spans="1:26" x14ac:dyDescent="0.35">
      <c r="A165" s="76"/>
      <c r="B165" s="76"/>
      <c r="C165" s="76"/>
      <c r="D165" s="76"/>
      <c r="E165" s="76"/>
      <c r="F165" s="76" t="s">
        <v>8010</v>
      </c>
      <c r="G165" s="76"/>
      <c r="H165" s="118">
        <v>400000</v>
      </c>
      <c r="I165" s="76"/>
      <c r="J165" s="76" t="s">
        <v>8011</v>
      </c>
      <c r="K165" s="130"/>
      <c r="L165" s="119" t="s">
        <v>8012</v>
      </c>
      <c r="M165" s="119"/>
      <c r="N165" s="119"/>
      <c r="O165" s="76"/>
      <c r="P165" s="119"/>
      <c r="Q165" s="119"/>
      <c r="R165" s="76"/>
      <c r="S165" s="76"/>
      <c r="T165" s="76"/>
      <c r="U165" s="76"/>
      <c r="V165" s="76"/>
      <c r="W165" s="121"/>
      <c r="X165" s="121"/>
      <c r="Y165" s="639">
        <f t="shared" si="4"/>
        <v>28000.000000000004</v>
      </c>
      <c r="Z165" s="118">
        <f t="shared" si="5"/>
        <v>428000</v>
      </c>
    </row>
    <row r="166" spans="1:26" x14ac:dyDescent="0.35">
      <c r="A166" s="76"/>
      <c r="B166" s="76"/>
      <c r="C166" s="76"/>
      <c r="D166" s="76"/>
      <c r="E166" s="76"/>
      <c r="F166" s="79" t="s">
        <v>8013</v>
      </c>
      <c r="G166" s="76"/>
      <c r="H166" s="118">
        <v>400000</v>
      </c>
      <c r="I166" s="76"/>
      <c r="J166" s="76"/>
      <c r="K166" s="130"/>
      <c r="L166" s="119"/>
      <c r="M166" s="119"/>
      <c r="N166" s="119"/>
      <c r="O166" s="76"/>
      <c r="P166" s="119"/>
      <c r="Q166" s="119"/>
      <c r="R166" s="76"/>
      <c r="S166" s="76"/>
      <c r="T166" s="76"/>
      <c r="U166" s="76"/>
      <c r="V166" s="76"/>
      <c r="W166" s="121"/>
      <c r="X166" s="121"/>
      <c r="Y166" s="639">
        <f t="shared" si="4"/>
        <v>28000.000000000004</v>
      </c>
      <c r="Z166" s="118">
        <f t="shared" si="5"/>
        <v>428000</v>
      </c>
    </row>
    <row r="167" spans="1:26" x14ac:dyDescent="0.35">
      <c r="A167" s="76"/>
      <c r="B167" s="76"/>
      <c r="C167" s="76"/>
      <c r="D167" s="76"/>
      <c r="E167" s="76"/>
      <c r="F167" s="79" t="s">
        <v>8014</v>
      </c>
      <c r="G167" s="69"/>
      <c r="H167" s="118">
        <v>400000</v>
      </c>
      <c r="I167" s="69"/>
      <c r="J167" s="76" t="s">
        <v>1062</v>
      </c>
      <c r="K167" s="193"/>
      <c r="L167" s="119" t="s">
        <v>3297</v>
      </c>
      <c r="M167" s="75">
        <v>1121210430</v>
      </c>
      <c r="N167" s="75"/>
      <c r="O167" s="69"/>
      <c r="P167" s="119"/>
      <c r="Q167" s="119"/>
      <c r="R167" s="76"/>
      <c r="S167" s="76"/>
      <c r="T167" s="76"/>
      <c r="U167" s="76"/>
      <c r="V167" s="76"/>
      <c r="W167" s="121"/>
      <c r="X167" s="121"/>
      <c r="Y167" s="639">
        <f t="shared" si="4"/>
        <v>28000.000000000004</v>
      </c>
      <c r="Z167" s="118">
        <f t="shared" si="5"/>
        <v>428000</v>
      </c>
    </row>
    <row r="168" spans="1:26" x14ac:dyDescent="0.35">
      <c r="A168" s="69"/>
      <c r="B168" s="69"/>
      <c r="C168" s="69"/>
      <c r="D168" s="69"/>
      <c r="E168" s="69"/>
      <c r="F168" s="79" t="s">
        <v>8015</v>
      </c>
      <c r="G168" s="69"/>
      <c r="H168" s="118">
        <v>400000</v>
      </c>
      <c r="I168" s="69"/>
      <c r="J168" s="76" t="s">
        <v>1062</v>
      </c>
      <c r="K168" s="193"/>
      <c r="L168" s="119" t="s">
        <v>3297</v>
      </c>
      <c r="M168" s="88">
        <v>1121210431</v>
      </c>
      <c r="N168" s="75"/>
      <c r="O168" s="69"/>
      <c r="P168" s="119"/>
      <c r="Q168" s="75"/>
      <c r="R168" s="69"/>
      <c r="S168" s="69"/>
      <c r="T168" s="69"/>
      <c r="U168" s="69"/>
      <c r="V168" s="69"/>
      <c r="W168" s="385"/>
      <c r="X168" s="385"/>
      <c r="Y168" s="639">
        <f t="shared" si="4"/>
        <v>28000.000000000004</v>
      </c>
      <c r="Z168" s="118">
        <f t="shared" si="5"/>
        <v>428000</v>
      </c>
    </row>
    <row r="169" spans="1:26" x14ac:dyDescent="0.35">
      <c r="A169" s="76"/>
      <c r="B169" s="76"/>
      <c r="C169" s="76"/>
      <c r="D169" s="76"/>
      <c r="E169" s="76"/>
      <c r="F169" s="79" t="s">
        <v>8016</v>
      </c>
      <c r="G169" s="69"/>
      <c r="H169" s="118">
        <v>400000</v>
      </c>
      <c r="I169" s="76"/>
      <c r="J169" s="76" t="s">
        <v>1062</v>
      </c>
      <c r="K169" s="119"/>
      <c r="L169" s="119" t="s">
        <v>3297</v>
      </c>
      <c r="M169" s="119">
        <v>1121210426</v>
      </c>
      <c r="N169" s="119"/>
      <c r="O169" s="76"/>
      <c r="P169" s="119"/>
      <c r="Q169" s="119"/>
      <c r="R169" s="76"/>
      <c r="S169" s="76"/>
      <c r="T169" s="76"/>
      <c r="U169" s="76"/>
      <c r="V169" s="76"/>
      <c r="W169" s="121"/>
      <c r="X169" s="121"/>
      <c r="Y169" s="639">
        <f t="shared" si="4"/>
        <v>28000.000000000004</v>
      </c>
      <c r="Z169" s="118">
        <f t="shared" si="5"/>
        <v>428000</v>
      </c>
    </row>
    <row r="170" spans="1:26" x14ac:dyDescent="0.35">
      <c r="A170" s="76"/>
      <c r="B170" s="76"/>
      <c r="C170" s="76"/>
      <c r="D170" s="76"/>
      <c r="E170" s="76"/>
      <c r="F170" s="79" t="s">
        <v>8017</v>
      </c>
      <c r="G170" s="69"/>
      <c r="H170" s="118">
        <v>400000</v>
      </c>
      <c r="I170" s="69"/>
      <c r="J170" s="76" t="s">
        <v>1062</v>
      </c>
      <c r="K170" s="193"/>
      <c r="L170" s="119" t="s">
        <v>3297</v>
      </c>
      <c r="M170" s="75">
        <v>1121210429</v>
      </c>
      <c r="N170" s="75"/>
      <c r="O170" s="69"/>
      <c r="P170" s="119"/>
      <c r="Q170" s="119"/>
      <c r="R170" s="76"/>
      <c r="S170" s="76"/>
      <c r="T170" s="76"/>
      <c r="U170" s="76"/>
      <c r="V170" s="76"/>
      <c r="W170" s="121"/>
      <c r="X170" s="121"/>
      <c r="Y170" s="639">
        <f t="shared" si="4"/>
        <v>28000.000000000004</v>
      </c>
      <c r="Z170" s="118">
        <f t="shared" si="5"/>
        <v>428000</v>
      </c>
    </row>
    <row r="171" spans="1:26" x14ac:dyDescent="0.35">
      <c r="A171" s="69"/>
      <c r="B171" s="69"/>
      <c r="C171" s="69"/>
      <c r="D171" s="69"/>
      <c r="E171" s="69"/>
      <c r="F171" s="79" t="s">
        <v>8018</v>
      </c>
      <c r="G171" s="69"/>
      <c r="H171" s="118">
        <v>400000</v>
      </c>
      <c r="I171" s="69"/>
      <c r="J171" s="76" t="s">
        <v>1062</v>
      </c>
      <c r="K171" s="193"/>
      <c r="L171" s="119" t="s">
        <v>3297</v>
      </c>
      <c r="M171" s="88">
        <v>1121210428</v>
      </c>
      <c r="N171" s="75"/>
      <c r="O171" s="69"/>
      <c r="P171" s="119"/>
      <c r="Q171" s="75"/>
      <c r="R171" s="69"/>
      <c r="S171" s="69"/>
      <c r="T171" s="69"/>
      <c r="U171" s="69"/>
      <c r="V171" s="69"/>
      <c r="W171" s="385"/>
      <c r="X171" s="385"/>
      <c r="Y171" s="639">
        <f t="shared" si="4"/>
        <v>28000.000000000004</v>
      </c>
      <c r="Z171" s="118">
        <f t="shared" si="5"/>
        <v>428000</v>
      </c>
    </row>
    <row r="172" spans="1:26" x14ac:dyDescent="0.35">
      <c r="A172" s="76"/>
      <c r="B172" s="76"/>
      <c r="C172" s="76"/>
      <c r="D172" s="76"/>
      <c r="E172" s="76"/>
      <c r="F172" s="79" t="s">
        <v>8019</v>
      </c>
      <c r="G172" s="69"/>
      <c r="H172" s="118">
        <v>400000</v>
      </c>
      <c r="I172" s="76"/>
      <c r="J172" s="76" t="s">
        <v>1062</v>
      </c>
      <c r="K172" s="119"/>
      <c r="L172" s="119" t="s">
        <v>3297</v>
      </c>
      <c r="M172" s="119">
        <v>1121210427</v>
      </c>
      <c r="N172" s="119"/>
      <c r="O172" s="76"/>
      <c r="P172" s="119"/>
      <c r="Q172" s="119"/>
      <c r="R172" s="76"/>
      <c r="S172" s="76"/>
      <c r="T172" s="76"/>
      <c r="U172" s="76"/>
      <c r="V172" s="76"/>
      <c r="W172" s="121"/>
      <c r="X172" s="121"/>
      <c r="Y172" s="639">
        <f t="shared" si="4"/>
        <v>28000.000000000004</v>
      </c>
      <c r="Z172" s="118">
        <f t="shared" si="5"/>
        <v>428000</v>
      </c>
    </row>
    <row r="173" spans="1:26" x14ac:dyDescent="0.35">
      <c r="A173" s="69"/>
      <c r="B173" s="69"/>
      <c r="C173" s="69"/>
      <c r="D173" s="69"/>
      <c r="E173" s="69"/>
      <c r="F173" s="79" t="s">
        <v>8020</v>
      </c>
      <c r="G173" s="69"/>
      <c r="H173" s="118">
        <v>400000</v>
      </c>
      <c r="I173" s="69"/>
      <c r="J173" s="69" t="s">
        <v>1062</v>
      </c>
      <c r="K173" s="193"/>
      <c r="L173" s="75" t="s">
        <v>1577</v>
      </c>
      <c r="M173" s="88">
        <v>1121220082</v>
      </c>
      <c r="N173" s="75"/>
      <c r="O173" s="69"/>
      <c r="P173" s="75"/>
      <c r="Q173" s="75"/>
      <c r="R173" s="69"/>
      <c r="S173" s="69"/>
      <c r="T173" s="69"/>
      <c r="U173" s="69"/>
      <c r="V173" s="69"/>
      <c r="W173" s="385"/>
      <c r="X173" s="385"/>
      <c r="Y173" s="639">
        <f t="shared" si="4"/>
        <v>28000.000000000004</v>
      </c>
      <c r="Z173" s="118">
        <f t="shared" si="5"/>
        <v>428000</v>
      </c>
    </row>
    <row r="174" spans="1:26" x14ac:dyDescent="0.35">
      <c r="A174" s="69"/>
      <c r="B174" s="69"/>
      <c r="C174" s="69"/>
      <c r="D174" s="69"/>
      <c r="E174" s="69"/>
      <c r="F174" s="79" t="s">
        <v>8021</v>
      </c>
      <c r="G174" s="69"/>
      <c r="H174" s="118">
        <v>400000</v>
      </c>
      <c r="I174" s="69"/>
      <c r="J174" s="69" t="s">
        <v>1062</v>
      </c>
      <c r="K174" s="193"/>
      <c r="L174" s="75" t="s">
        <v>4212</v>
      </c>
      <c r="M174" s="75">
        <v>1130320384</v>
      </c>
      <c r="N174" s="75"/>
      <c r="O174" s="69"/>
      <c r="P174" s="75"/>
      <c r="Q174" s="75"/>
      <c r="R174" s="69"/>
      <c r="S174" s="69"/>
      <c r="T174" s="69"/>
      <c r="U174" s="69"/>
      <c r="V174" s="69"/>
      <c r="W174" s="116"/>
      <c r="X174" s="116"/>
      <c r="Y174" s="639">
        <f t="shared" si="4"/>
        <v>28000.000000000004</v>
      </c>
      <c r="Z174" s="118">
        <f t="shared" si="5"/>
        <v>428000</v>
      </c>
    </row>
    <row r="175" spans="1:26" x14ac:dyDescent="0.35">
      <c r="A175" s="69"/>
      <c r="B175" s="69"/>
      <c r="C175" s="69"/>
      <c r="D175" s="69"/>
      <c r="E175" s="69"/>
      <c r="F175" s="69" t="s">
        <v>8022</v>
      </c>
      <c r="G175" s="69"/>
      <c r="H175" s="118">
        <v>400000</v>
      </c>
      <c r="I175" s="69"/>
      <c r="J175" s="69" t="s">
        <v>1062</v>
      </c>
      <c r="K175" s="75"/>
      <c r="L175" s="75" t="s">
        <v>8023</v>
      </c>
      <c r="M175" s="75">
        <v>1130290588</v>
      </c>
      <c r="N175" s="75"/>
      <c r="O175" s="69"/>
      <c r="P175" s="75"/>
      <c r="Q175" s="75"/>
      <c r="R175" s="69"/>
      <c r="S175" s="69"/>
      <c r="T175" s="69"/>
      <c r="U175" s="69"/>
      <c r="V175" s="69"/>
      <c r="W175" s="116"/>
      <c r="X175" s="116"/>
      <c r="Y175" s="639">
        <f t="shared" si="4"/>
        <v>28000.000000000004</v>
      </c>
      <c r="Z175" s="118">
        <f t="shared" si="5"/>
        <v>428000</v>
      </c>
    </row>
    <row r="176" spans="1:26" x14ac:dyDescent="0.35">
      <c r="A176" s="69"/>
      <c r="B176" s="69"/>
      <c r="C176" s="69"/>
      <c r="D176" s="69"/>
      <c r="E176" s="69"/>
      <c r="F176" s="69" t="s">
        <v>8024</v>
      </c>
      <c r="G176" s="69"/>
      <c r="H176" s="118">
        <v>400000</v>
      </c>
      <c r="I176" s="69"/>
      <c r="J176" s="69"/>
      <c r="K176" s="75"/>
      <c r="L176" s="75"/>
      <c r="M176" s="75"/>
      <c r="N176" s="75"/>
      <c r="O176" s="69"/>
      <c r="P176" s="75"/>
      <c r="Q176" s="75"/>
      <c r="R176" s="69"/>
      <c r="S176" s="69"/>
      <c r="T176" s="69"/>
      <c r="U176" s="69"/>
      <c r="V176" s="69"/>
      <c r="W176" s="116"/>
      <c r="X176" s="116"/>
      <c r="Y176" s="639">
        <f t="shared" si="4"/>
        <v>28000.000000000004</v>
      </c>
      <c r="Z176" s="118">
        <f t="shared" si="5"/>
        <v>428000</v>
      </c>
    </row>
    <row r="177" spans="1:26" x14ac:dyDescent="0.35">
      <c r="A177" s="69"/>
      <c r="B177" s="69"/>
      <c r="C177" s="69"/>
      <c r="D177" s="69"/>
      <c r="E177" s="69"/>
      <c r="F177" s="69" t="s">
        <v>8025</v>
      </c>
      <c r="G177" s="69"/>
      <c r="H177" s="118">
        <v>400000</v>
      </c>
      <c r="I177" s="69"/>
      <c r="J177" s="69" t="s">
        <v>1062</v>
      </c>
      <c r="K177" s="75"/>
      <c r="L177" s="119" t="s">
        <v>4108</v>
      </c>
      <c r="M177" s="75">
        <v>1130310391</v>
      </c>
      <c r="N177" s="75"/>
      <c r="O177" s="69"/>
      <c r="P177" s="119"/>
      <c r="Q177" s="119"/>
      <c r="R177" s="69"/>
      <c r="S177" s="69"/>
      <c r="T177" s="69"/>
      <c r="U177" s="69"/>
      <c r="V177" s="69"/>
      <c r="W177" s="116"/>
      <c r="X177" s="116"/>
      <c r="Y177" s="639">
        <f t="shared" si="4"/>
        <v>28000.000000000004</v>
      </c>
      <c r="Z177" s="118">
        <f t="shared" si="5"/>
        <v>428000</v>
      </c>
    </row>
    <row r="178" spans="1:26" x14ac:dyDescent="0.35">
      <c r="A178" s="69"/>
      <c r="B178" s="69"/>
      <c r="C178" s="69"/>
      <c r="D178" s="69"/>
      <c r="E178" s="69"/>
      <c r="F178" s="69" t="s">
        <v>8026</v>
      </c>
      <c r="G178" s="69"/>
      <c r="H178" s="118">
        <v>400000</v>
      </c>
      <c r="I178" s="69"/>
      <c r="J178" s="69" t="s">
        <v>3269</v>
      </c>
      <c r="K178" s="193"/>
      <c r="L178" s="119" t="s">
        <v>3270</v>
      </c>
      <c r="M178" s="75" t="s">
        <v>8027</v>
      </c>
      <c r="N178" s="75"/>
      <c r="O178" s="69"/>
      <c r="P178" s="119"/>
      <c r="Q178" s="119"/>
      <c r="R178" s="69"/>
      <c r="S178" s="69"/>
      <c r="T178" s="69"/>
      <c r="U178" s="69"/>
      <c r="V178" s="69"/>
      <c r="W178" s="385"/>
      <c r="X178" s="385"/>
      <c r="Y178" s="639">
        <f t="shared" si="4"/>
        <v>28000.000000000004</v>
      </c>
      <c r="Z178" s="118">
        <f t="shared" si="5"/>
        <v>428000</v>
      </c>
    </row>
    <row r="179" spans="1:26" x14ac:dyDescent="0.35">
      <c r="A179" s="69"/>
      <c r="B179" s="69"/>
      <c r="C179" s="69"/>
      <c r="D179" s="69"/>
      <c r="E179" s="69"/>
      <c r="F179" s="69" t="s">
        <v>8028</v>
      </c>
      <c r="G179" s="69"/>
      <c r="H179" s="118">
        <v>400000</v>
      </c>
      <c r="I179" s="69"/>
      <c r="J179" s="76" t="s">
        <v>3274</v>
      </c>
      <c r="K179" s="75"/>
      <c r="L179" s="119" t="s">
        <v>1151</v>
      </c>
      <c r="M179" s="75" t="s">
        <v>8029</v>
      </c>
      <c r="N179" s="75"/>
      <c r="O179" s="69"/>
      <c r="P179" s="119"/>
      <c r="Q179" s="119"/>
      <c r="R179" s="69"/>
      <c r="S179" s="69"/>
      <c r="T179" s="69"/>
      <c r="U179" s="69"/>
      <c r="V179" s="69"/>
      <c r="W179" s="116"/>
      <c r="X179" s="116"/>
      <c r="Y179" s="639">
        <f t="shared" si="4"/>
        <v>28000.000000000004</v>
      </c>
      <c r="Z179" s="118">
        <f t="shared" si="5"/>
        <v>428000</v>
      </c>
    </row>
    <row r="180" spans="1:26" x14ac:dyDescent="0.35">
      <c r="A180" s="69"/>
      <c r="B180" s="69"/>
      <c r="C180" s="69"/>
      <c r="D180" s="69"/>
      <c r="E180" s="69"/>
      <c r="F180" s="69" t="s">
        <v>8030</v>
      </c>
      <c r="G180" s="69"/>
      <c r="H180" s="118">
        <v>400000</v>
      </c>
      <c r="I180" s="69"/>
      <c r="J180" s="69" t="s">
        <v>1062</v>
      </c>
      <c r="K180" s="75"/>
      <c r="L180" s="119" t="s">
        <v>4108</v>
      </c>
      <c r="M180" s="75">
        <v>1130310394</v>
      </c>
      <c r="N180" s="75"/>
      <c r="O180" s="69"/>
      <c r="P180" s="119"/>
      <c r="Q180" s="119"/>
      <c r="R180" s="69"/>
      <c r="S180" s="69"/>
      <c r="T180" s="69"/>
      <c r="U180" s="69"/>
      <c r="V180" s="69"/>
      <c r="W180" s="116"/>
      <c r="X180" s="116"/>
      <c r="Y180" s="639">
        <f t="shared" si="4"/>
        <v>28000.000000000004</v>
      </c>
      <c r="Z180" s="118">
        <f t="shared" si="5"/>
        <v>428000</v>
      </c>
    </row>
    <row r="181" spans="1:26" x14ac:dyDescent="0.35">
      <c r="A181" s="69"/>
      <c r="B181" s="69"/>
      <c r="C181" s="69"/>
      <c r="D181" s="69"/>
      <c r="E181" s="69"/>
      <c r="F181" s="69" t="s">
        <v>8031</v>
      </c>
      <c r="G181" s="69"/>
      <c r="H181" s="118">
        <v>400000</v>
      </c>
      <c r="I181" s="69"/>
      <c r="J181" s="69" t="s">
        <v>3269</v>
      </c>
      <c r="K181" s="193"/>
      <c r="L181" s="119" t="s">
        <v>3270</v>
      </c>
      <c r="M181" s="75" t="s">
        <v>8032</v>
      </c>
      <c r="N181" s="75"/>
      <c r="O181" s="69"/>
      <c r="P181" s="119"/>
      <c r="Q181" s="119"/>
      <c r="R181" s="69"/>
      <c r="S181" s="69"/>
      <c r="T181" s="69"/>
      <c r="U181" s="69"/>
      <c r="V181" s="69"/>
      <c r="W181" s="116"/>
      <c r="X181" s="116"/>
      <c r="Y181" s="639">
        <f t="shared" si="4"/>
        <v>28000.000000000004</v>
      </c>
      <c r="Z181" s="118">
        <f t="shared" si="5"/>
        <v>428000</v>
      </c>
    </row>
    <row r="182" spans="1:26" x14ac:dyDescent="0.35">
      <c r="A182" s="69"/>
      <c r="B182" s="69"/>
      <c r="C182" s="69"/>
      <c r="D182" s="69"/>
      <c r="E182" s="69"/>
      <c r="F182" s="69" t="s">
        <v>8033</v>
      </c>
      <c r="G182" s="69"/>
      <c r="H182" s="118">
        <v>400000</v>
      </c>
      <c r="I182" s="69"/>
      <c r="J182" s="76" t="s">
        <v>3274</v>
      </c>
      <c r="K182" s="75"/>
      <c r="L182" s="119" t="s">
        <v>1151</v>
      </c>
      <c r="M182" s="75" t="s">
        <v>8034</v>
      </c>
      <c r="N182" s="75"/>
      <c r="O182" s="69"/>
      <c r="P182" s="119"/>
      <c r="Q182" s="119"/>
      <c r="R182" s="69"/>
      <c r="S182" s="69"/>
      <c r="T182" s="69"/>
      <c r="U182" s="69"/>
      <c r="V182" s="69"/>
      <c r="W182" s="116"/>
      <c r="X182" s="116"/>
      <c r="Y182" s="639">
        <f t="shared" si="4"/>
        <v>28000.000000000004</v>
      </c>
      <c r="Z182" s="118">
        <f t="shared" si="5"/>
        <v>428000</v>
      </c>
    </row>
    <row r="183" spans="1:26" x14ac:dyDescent="0.35">
      <c r="A183" s="69"/>
      <c r="B183" s="69"/>
      <c r="C183" s="69"/>
      <c r="D183" s="69"/>
      <c r="E183" s="69"/>
      <c r="F183" s="69" t="s">
        <v>8035</v>
      </c>
      <c r="G183" s="69"/>
      <c r="H183" s="118">
        <v>400000</v>
      </c>
      <c r="I183" s="69"/>
      <c r="J183" s="69" t="s">
        <v>1062</v>
      </c>
      <c r="K183" s="75"/>
      <c r="L183" s="119" t="s">
        <v>4108</v>
      </c>
      <c r="M183" s="75">
        <v>1130310392</v>
      </c>
      <c r="N183" s="75"/>
      <c r="O183" s="69"/>
      <c r="P183" s="119"/>
      <c r="Q183" s="119"/>
      <c r="R183" s="69"/>
      <c r="S183" s="69"/>
      <c r="T183" s="69"/>
      <c r="U183" s="69"/>
      <c r="V183" s="69"/>
      <c r="W183" s="116"/>
      <c r="X183" s="116"/>
      <c r="Y183" s="639">
        <f t="shared" si="4"/>
        <v>28000.000000000004</v>
      </c>
      <c r="Z183" s="118">
        <f t="shared" si="5"/>
        <v>428000</v>
      </c>
    </row>
    <row r="184" spans="1:26" x14ac:dyDescent="0.35">
      <c r="A184" s="69"/>
      <c r="B184" s="69"/>
      <c r="C184" s="69"/>
      <c r="D184" s="69"/>
      <c r="E184" s="69"/>
      <c r="F184" s="69" t="s">
        <v>8036</v>
      </c>
      <c r="G184" s="69"/>
      <c r="H184" s="118">
        <v>400000</v>
      </c>
      <c r="I184" s="69"/>
      <c r="J184" s="69" t="s">
        <v>3269</v>
      </c>
      <c r="K184" s="193"/>
      <c r="L184" s="119" t="s">
        <v>3270</v>
      </c>
      <c r="M184" s="75" t="s">
        <v>8037</v>
      </c>
      <c r="N184" s="75"/>
      <c r="O184" s="69"/>
      <c r="P184" s="119"/>
      <c r="Q184" s="119"/>
      <c r="R184" s="69"/>
      <c r="S184" s="69"/>
      <c r="T184" s="69"/>
      <c r="U184" s="69"/>
      <c r="V184" s="69"/>
      <c r="W184" s="116"/>
      <c r="X184" s="116"/>
      <c r="Y184" s="639">
        <f t="shared" si="4"/>
        <v>28000.000000000004</v>
      </c>
      <c r="Z184" s="118">
        <f t="shared" si="5"/>
        <v>428000</v>
      </c>
    </row>
    <row r="185" spans="1:26" x14ac:dyDescent="0.35">
      <c r="A185" s="69"/>
      <c r="B185" s="69"/>
      <c r="C185" s="69"/>
      <c r="D185" s="69"/>
      <c r="E185" s="69"/>
      <c r="F185" s="69" t="s">
        <v>8038</v>
      </c>
      <c r="G185" s="69"/>
      <c r="H185" s="118">
        <v>400000</v>
      </c>
      <c r="I185" s="69"/>
      <c r="J185" s="76" t="s">
        <v>3274</v>
      </c>
      <c r="K185" s="75"/>
      <c r="L185" s="119" t="s">
        <v>1151</v>
      </c>
      <c r="M185" s="75" t="s">
        <v>8039</v>
      </c>
      <c r="N185" s="75"/>
      <c r="O185" s="69"/>
      <c r="P185" s="119"/>
      <c r="Q185" s="119"/>
      <c r="R185" s="69"/>
      <c r="S185" s="69"/>
      <c r="T185" s="69"/>
      <c r="U185" s="69"/>
      <c r="V185" s="69"/>
      <c r="W185" s="116"/>
      <c r="X185" s="116"/>
      <c r="Y185" s="639">
        <f t="shared" si="4"/>
        <v>28000.000000000004</v>
      </c>
      <c r="Z185" s="118">
        <f t="shared" si="5"/>
        <v>428000</v>
      </c>
    </row>
    <row r="186" spans="1:26" x14ac:dyDescent="0.35">
      <c r="A186" s="69"/>
      <c r="B186" s="69"/>
      <c r="C186" s="69"/>
      <c r="D186" s="69"/>
      <c r="E186" s="69"/>
      <c r="F186" s="69" t="s">
        <v>8040</v>
      </c>
      <c r="G186" s="69"/>
      <c r="H186" s="118">
        <v>400000</v>
      </c>
      <c r="I186" s="69"/>
      <c r="J186" s="69" t="s">
        <v>1062</v>
      </c>
      <c r="K186" s="75"/>
      <c r="L186" s="119" t="s">
        <v>4108</v>
      </c>
      <c r="M186" s="75">
        <v>1130310393</v>
      </c>
      <c r="N186" s="75"/>
      <c r="O186" s="69"/>
      <c r="P186" s="119"/>
      <c r="Q186" s="119"/>
      <c r="R186" s="69"/>
      <c r="S186" s="69"/>
      <c r="T186" s="69"/>
      <c r="U186" s="69"/>
      <c r="V186" s="69"/>
      <c r="W186" s="116"/>
      <c r="X186" s="116"/>
      <c r="Y186" s="639">
        <f t="shared" si="4"/>
        <v>28000.000000000004</v>
      </c>
      <c r="Z186" s="118">
        <f t="shared" si="5"/>
        <v>428000</v>
      </c>
    </row>
    <row r="187" spans="1:26" x14ac:dyDescent="0.35">
      <c r="A187" s="69"/>
      <c r="B187" s="69"/>
      <c r="C187" s="69"/>
      <c r="D187" s="69"/>
      <c r="E187" s="69"/>
      <c r="F187" s="69" t="s">
        <v>8041</v>
      </c>
      <c r="G187" s="69"/>
      <c r="H187" s="118">
        <v>400000</v>
      </c>
      <c r="I187" s="69"/>
      <c r="J187" s="69" t="s">
        <v>3269</v>
      </c>
      <c r="K187" s="193"/>
      <c r="L187" s="119" t="s">
        <v>3270</v>
      </c>
      <c r="M187" s="75" t="s">
        <v>8042</v>
      </c>
      <c r="N187" s="75"/>
      <c r="O187" s="69"/>
      <c r="P187" s="119"/>
      <c r="Q187" s="119"/>
      <c r="R187" s="69"/>
      <c r="S187" s="69"/>
      <c r="T187" s="69"/>
      <c r="U187" s="69"/>
      <c r="V187" s="69"/>
      <c r="W187" s="116"/>
      <c r="X187" s="116"/>
      <c r="Y187" s="639">
        <f t="shared" si="4"/>
        <v>28000.000000000004</v>
      </c>
      <c r="Z187" s="118">
        <f t="shared" si="5"/>
        <v>428000</v>
      </c>
    </row>
    <row r="188" spans="1:26" x14ac:dyDescent="0.35">
      <c r="A188" s="69"/>
      <c r="B188" s="69"/>
      <c r="C188" s="69"/>
      <c r="D188" s="69"/>
      <c r="E188" s="69"/>
      <c r="F188" s="69" t="s">
        <v>8043</v>
      </c>
      <c r="G188" s="69"/>
      <c r="H188" s="118">
        <v>400000</v>
      </c>
      <c r="I188" s="69"/>
      <c r="J188" s="76" t="s">
        <v>3274</v>
      </c>
      <c r="K188" s="75"/>
      <c r="L188" s="119" t="s">
        <v>1151</v>
      </c>
      <c r="M188" s="75" t="s">
        <v>8044</v>
      </c>
      <c r="N188" s="75"/>
      <c r="O188" s="69"/>
      <c r="P188" s="119"/>
      <c r="Q188" s="119"/>
      <c r="R188" s="69"/>
      <c r="S188" s="69"/>
      <c r="T188" s="69"/>
      <c r="U188" s="69"/>
      <c r="V188" s="69"/>
      <c r="W188" s="116"/>
      <c r="X188" s="116"/>
      <c r="Y188" s="639">
        <f t="shared" si="4"/>
        <v>28000.000000000004</v>
      </c>
      <c r="Z188" s="118">
        <f t="shared" si="5"/>
        <v>428000</v>
      </c>
    </row>
    <row r="189" spans="1:26" x14ac:dyDescent="0.35">
      <c r="A189" s="69"/>
      <c r="B189" s="69"/>
      <c r="C189" s="69"/>
      <c r="D189" s="69"/>
      <c r="E189" s="69"/>
      <c r="F189" s="69" t="s">
        <v>8045</v>
      </c>
      <c r="G189" s="69"/>
      <c r="H189" s="118">
        <v>400000</v>
      </c>
      <c r="I189" s="69"/>
      <c r="J189" s="76" t="s">
        <v>8046</v>
      </c>
      <c r="K189" s="75"/>
      <c r="L189" s="119" t="s">
        <v>8047</v>
      </c>
      <c r="M189" s="75" t="s">
        <v>8048</v>
      </c>
      <c r="N189" s="75"/>
      <c r="O189" s="69"/>
      <c r="P189" s="119"/>
      <c r="Q189" s="119"/>
      <c r="R189" s="69"/>
      <c r="S189" s="69"/>
      <c r="T189" s="69"/>
      <c r="U189" s="69"/>
      <c r="V189" s="69"/>
      <c r="W189" s="116"/>
      <c r="X189" s="116"/>
      <c r="Y189" s="639">
        <f t="shared" si="4"/>
        <v>28000.000000000004</v>
      </c>
      <c r="Z189" s="118">
        <f t="shared" si="5"/>
        <v>428000</v>
      </c>
    </row>
    <row r="190" spans="1:26" x14ac:dyDescent="0.35">
      <c r="A190" s="69"/>
      <c r="B190" s="69"/>
      <c r="C190" s="69"/>
      <c r="D190" s="69"/>
      <c r="E190" s="69"/>
      <c r="F190" s="69" t="s">
        <v>8049</v>
      </c>
      <c r="G190" s="69"/>
      <c r="H190" s="118">
        <v>400000</v>
      </c>
      <c r="I190" s="69"/>
      <c r="J190" s="76" t="s">
        <v>8046</v>
      </c>
      <c r="K190" s="75"/>
      <c r="L190" s="119" t="s">
        <v>8047</v>
      </c>
      <c r="M190" s="75" t="s">
        <v>8048</v>
      </c>
      <c r="N190" s="75"/>
      <c r="O190" s="69"/>
      <c r="P190" s="119"/>
      <c r="Q190" s="119"/>
      <c r="R190" s="69"/>
      <c r="S190" s="69"/>
      <c r="T190" s="69"/>
      <c r="U190" s="69"/>
      <c r="V190" s="69"/>
      <c r="W190" s="116"/>
      <c r="X190" s="116"/>
      <c r="Y190" s="639">
        <f t="shared" si="4"/>
        <v>28000.000000000004</v>
      </c>
      <c r="Z190" s="118">
        <f t="shared" si="5"/>
        <v>428000</v>
      </c>
    </row>
    <row r="191" spans="1:26" x14ac:dyDescent="0.35">
      <c r="A191" s="69"/>
      <c r="B191" s="69"/>
      <c r="C191" s="69"/>
      <c r="D191" s="69"/>
      <c r="E191" s="69"/>
      <c r="F191" s="69" t="s">
        <v>8050</v>
      </c>
      <c r="G191" s="69"/>
      <c r="H191" s="118">
        <v>400000</v>
      </c>
      <c r="I191" s="69"/>
      <c r="J191" s="76" t="s">
        <v>8046</v>
      </c>
      <c r="K191" s="75"/>
      <c r="L191" s="119" t="s">
        <v>8047</v>
      </c>
      <c r="M191" s="75" t="s">
        <v>8048</v>
      </c>
      <c r="N191" s="75"/>
      <c r="O191" s="69"/>
      <c r="P191" s="119"/>
      <c r="Q191" s="119"/>
      <c r="R191" s="69"/>
      <c r="S191" s="69"/>
      <c r="T191" s="69"/>
      <c r="U191" s="69"/>
      <c r="V191" s="69"/>
      <c r="W191" s="116"/>
      <c r="X191" s="116"/>
      <c r="Y191" s="639">
        <f t="shared" si="4"/>
        <v>28000.000000000004</v>
      </c>
      <c r="Z191" s="118">
        <f t="shared" si="5"/>
        <v>428000</v>
      </c>
    </row>
    <row r="192" spans="1:26" x14ac:dyDescent="0.35">
      <c r="A192" s="69"/>
      <c r="B192" s="69"/>
      <c r="C192" s="69"/>
      <c r="D192" s="69"/>
      <c r="E192" s="69"/>
      <c r="F192" s="69" t="s">
        <v>8051</v>
      </c>
      <c r="G192" s="69"/>
      <c r="H192" s="118">
        <v>400000</v>
      </c>
      <c r="I192" s="69"/>
      <c r="J192" s="76" t="s">
        <v>8046</v>
      </c>
      <c r="K192" s="75"/>
      <c r="L192" s="119" t="s">
        <v>8047</v>
      </c>
      <c r="M192" s="75" t="s">
        <v>8048</v>
      </c>
      <c r="N192" s="75"/>
      <c r="O192" s="69"/>
      <c r="P192" s="119"/>
      <c r="Q192" s="119"/>
      <c r="R192" s="69"/>
      <c r="S192" s="69"/>
      <c r="T192" s="69"/>
      <c r="U192" s="69"/>
      <c r="V192" s="69"/>
      <c r="W192" s="116"/>
      <c r="X192" s="116"/>
      <c r="Y192" s="639">
        <f t="shared" si="4"/>
        <v>28000.000000000004</v>
      </c>
      <c r="Z192" s="118">
        <f t="shared" si="5"/>
        <v>428000</v>
      </c>
    </row>
    <row r="193" spans="1:26" x14ac:dyDescent="0.35">
      <c r="A193" s="69"/>
      <c r="B193" s="69"/>
      <c r="C193" s="69"/>
      <c r="D193" s="69"/>
      <c r="E193" s="69"/>
      <c r="F193" s="69" t="s">
        <v>8052</v>
      </c>
      <c r="G193" s="69"/>
      <c r="H193" s="118">
        <v>400000</v>
      </c>
      <c r="I193" s="69"/>
      <c r="J193" s="76"/>
      <c r="K193" s="75"/>
      <c r="L193" s="119"/>
      <c r="M193" s="75"/>
      <c r="N193" s="75"/>
      <c r="O193" s="69"/>
      <c r="P193" s="119"/>
      <c r="Q193" s="119"/>
      <c r="R193" s="69"/>
      <c r="S193" s="69"/>
      <c r="T193" s="69"/>
      <c r="U193" s="69"/>
      <c r="V193" s="69"/>
      <c r="W193" s="116"/>
      <c r="X193" s="116"/>
      <c r="Y193" s="639">
        <f t="shared" si="4"/>
        <v>28000.000000000004</v>
      </c>
      <c r="Z193" s="118">
        <f t="shared" si="5"/>
        <v>428000</v>
      </c>
    </row>
    <row r="194" spans="1:26" x14ac:dyDescent="0.35">
      <c r="A194" s="76"/>
      <c r="B194" s="76"/>
      <c r="C194" s="76"/>
      <c r="D194" s="76"/>
      <c r="E194" s="76"/>
      <c r="F194" s="79" t="s">
        <v>8053</v>
      </c>
      <c r="G194" s="69"/>
      <c r="H194" s="118">
        <v>400000</v>
      </c>
      <c r="I194" s="69"/>
      <c r="J194" s="69" t="s">
        <v>1062</v>
      </c>
      <c r="K194" s="75"/>
      <c r="L194" s="79" t="s">
        <v>1074</v>
      </c>
      <c r="M194" s="75"/>
      <c r="N194" s="75"/>
      <c r="O194" s="69"/>
      <c r="P194" s="75"/>
      <c r="Q194" s="75"/>
      <c r="R194" s="69"/>
      <c r="S194" s="69"/>
      <c r="T194" s="69"/>
      <c r="U194" s="69"/>
      <c r="V194" s="69"/>
      <c r="W194" s="116"/>
      <c r="X194" s="116"/>
      <c r="Y194" s="639">
        <f t="shared" si="4"/>
        <v>28000.000000000004</v>
      </c>
      <c r="Z194" s="118">
        <f t="shared" si="5"/>
        <v>428000</v>
      </c>
    </row>
    <row r="195" spans="1:26" x14ac:dyDescent="0.35">
      <c r="A195" s="76"/>
      <c r="B195" s="76"/>
      <c r="C195" s="76"/>
      <c r="D195" s="76"/>
      <c r="E195" s="76"/>
      <c r="F195" s="79" t="s">
        <v>8054</v>
      </c>
      <c r="G195" s="69"/>
      <c r="H195" s="118">
        <v>400000</v>
      </c>
      <c r="I195" s="69"/>
      <c r="J195" s="69" t="s">
        <v>1062</v>
      </c>
      <c r="K195" s="75"/>
      <c r="L195" s="79" t="s">
        <v>3301</v>
      </c>
      <c r="M195" s="75"/>
      <c r="N195" s="75"/>
      <c r="O195" s="69"/>
      <c r="P195" s="75"/>
      <c r="Q195" s="75"/>
      <c r="R195" s="69"/>
      <c r="S195" s="69"/>
      <c r="T195" s="69"/>
      <c r="U195" s="69"/>
      <c r="V195" s="69"/>
      <c r="W195" s="116"/>
      <c r="X195" s="116"/>
      <c r="Y195" s="639">
        <f t="shared" si="4"/>
        <v>28000.000000000004</v>
      </c>
      <c r="Z195" s="118">
        <f t="shared" si="5"/>
        <v>428000</v>
      </c>
    </row>
    <row r="196" spans="1:26" x14ac:dyDescent="0.35">
      <c r="A196" s="76"/>
      <c r="B196" s="76"/>
      <c r="C196" s="76"/>
      <c r="D196" s="76"/>
      <c r="E196" s="76"/>
      <c r="F196" s="79" t="s">
        <v>8055</v>
      </c>
      <c r="G196" s="69"/>
      <c r="H196" s="118">
        <v>400000</v>
      </c>
      <c r="I196" s="69"/>
      <c r="J196" s="69" t="s">
        <v>1123</v>
      </c>
      <c r="K196" s="75"/>
      <c r="L196" s="79" t="s">
        <v>8056</v>
      </c>
      <c r="M196" s="75"/>
      <c r="N196" s="75"/>
      <c r="O196" s="69"/>
      <c r="P196" s="75"/>
      <c r="Q196" s="75"/>
      <c r="R196" s="69"/>
      <c r="S196" s="69"/>
      <c r="T196" s="69"/>
      <c r="U196" s="69"/>
      <c r="V196" s="69"/>
      <c r="W196" s="116"/>
      <c r="X196" s="116"/>
      <c r="Y196" s="639">
        <f t="shared" si="4"/>
        <v>28000.000000000004</v>
      </c>
      <c r="Z196" s="118">
        <f t="shared" si="5"/>
        <v>428000</v>
      </c>
    </row>
    <row r="197" spans="1:26" x14ac:dyDescent="0.35">
      <c r="A197" s="76"/>
      <c r="B197" s="76"/>
      <c r="C197" s="76"/>
      <c r="D197" s="76"/>
      <c r="E197" s="76"/>
      <c r="F197" s="79" t="s">
        <v>8057</v>
      </c>
      <c r="G197" s="69"/>
      <c r="H197" s="118">
        <v>400000</v>
      </c>
      <c r="I197" s="69"/>
      <c r="J197" s="69" t="s">
        <v>1062</v>
      </c>
      <c r="K197" s="75"/>
      <c r="L197" s="79" t="s">
        <v>4204</v>
      </c>
      <c r="M197" s="75"/>
      <c r="N197" s="75"/>
      <c r="O197" s="69"/>
      <c r="P197" s="75"/>
      <c r="Q197" s="75"/>
      <c r="R197" s="69"/>
      <c r="S197" s="69"/>
      <c r="T197" s="69"/>
      <c r="U197" s="69"/>
      <c r="V197" s="69"/>
      <c r="W197" s="116"/>
      <c r="X197" s="116"/>
      <c r="Y197" s="639">
        <f t="shared" si="4"/>
        <v>28000.000000000004</v>
      </c>
      <c r="Z197" s="118">
        <f t="shared" si="5"/>
        <v>428000</v>
      </c>
    </row>
    <row r="198" spans="1:26" s="102" customFormat="1" x14ac:dyDescent="0.35">
      <c r="A198" s="69"/>
      <c r="B198" s="69"/>
      <c r="C198" s="69"/>
      <c r="D198" s="69"/>
      <c r="E198" s="69"/>
      <c r="F198" s="93" t="s">
        <v>994</v>
      </c>
      <c r="G198" s="69"/>
      <c r="H198" s="87">
        <f>SUM(H85:H197)</f>
        <v>45200000</v>
      </c>
      <c r="I198" s="69"/>
      <c r="J198" s="69"/>
      <c r="K198" s="75"/>
      <c r="L198" s="79"/>
      <c r="M198" s="75"/>
      <c r="N198" s="75"/>
      <c r="O198" s="69"/>
      <c r="P198" s="75"/>
      <c r="Q198" s="75"/>
      <c r="R198" s="69"/>
      <c r="S198" s="69"/>
      <c r="T198" s="69"/>
      <c r="U198" s="69"/>
      <c r="V198" s="69"/>
      <c r="W198" s="116"/>
      <c r="X198" s="116"/>
      <c r="Y198" s="639">
        <f t="shared" ref="Y198:Y244" si="6">H198*Y$4</f>
        <v>3164000.0000000005</v>
      </c>
      <c r="Z198" s="87">
        <f t="shared" ref="Z198:Z244" si="7">H198+Y198</f>
        <v>48364000</v>
      </c>
    </row>
    <row r="199" spans="1:26" s="181" customFormat="1" x14ac:dyDescent="0.35">
      <c r="A199" s="64"/>
      <c r="B199" s="64"/>
      <c r="C199" s="64"/>
      <c r="D199" s="64"/>
      <c r="E199" s="64"/>
      <c r="F199" s="96" t="s">
        <v>8058</v>
      </c>
      <c r="G199" s="64"/>
      <c r="H199" s="67"/>
      <c r="I199" s="64"/>
      <c r="J199" s="64"/>
      <c r="K199" s="68"/>
      <c r="L199" s="97"/>
      <c r="M199" s="68"/>
      <c r="N199" s="68"/>
      <c r="O199" s="64"/>
      <c r="P199" s="68"/>
      <c r="Q199" s="68"/>
      <c r="R199" s="64"/>
      <c r="S199" s="64"/>
      <c r="T199" s="64"/>
      <c r="U199" s="64"/>
      <c r="V199" s="64"/>
      <c r="W199" s="115"/>
      <c r="X199" s="115"/>
      <c r="Y199" s="639">
        <f t="shared" si="6"/>
        <v>0</v>
      </c>
      <c r="Z199" s="67">
        <f t="shared" si="7"/>
        <v>0</v>
      </c>
    </row>
    <row r="200" spans="1:26" x14ac:dyDescent="0.35">
      <c r="A200" s="76"/>
      <c r="B200" s="76"/>
      <c r="C200" s="76"/>
      <c r="D200" s="76"/>
      <c r="E200" s="76"/>
      <c r="F200" s="79" t="s">
        <v>8059</v>
      </c>
      <c r="G200" s="69"/>
      <c r="H200" s="74">
        <v>400000</v>
      </c>
      <c r="I200" s="69"/>
      <c r="J200" s="69"/>
      <c r="K200" s="75"/>
      <c r="L200" s="79"/>
      <c r="M200" s="75"/>
      <c r="N200" s="75"/>
      <c r="O200" s="69"/>
      <c r="P200" s="75"/>
      <c r="Q200" s="75"/>
      <c r="R200" s="69"/>
      <c r="S200" s="69"/>
      <c r="T200" s="69"/>
      <c r="U200" s="69"/>
      <c r="V200" s="69"/>
      <c r="W200" s="116"/>
      <c r="X200" s="116"/>
      <c r="Y200" s="639">
        <f t="shared" si="6"/>
        <v>28000.000000000004</v>
      </c>
      <c r="Z200" s="74">
        <f t="shared" si="7"/>
        <v>428000</v>
      </c>
    </row>
    <row r="201" spans="1:26" x14ac:dyDescent="0.35">
      <c r="A201" s="76"/>
      <c r="B201" s="76"/>
      <c r="C201" s="76"/>
      <c r="D201" s="76"/>
      <c r="E201" s="76"/>
      <c r="F201" s="79" t="s">
        <v>8060</v>
      </c>
      <c r="G201" s="69"/>
      <c r="H201" s="74">
        <v>400000</v>
      </c>
      <c r="I201" s="69"/>
      <c r="J201" s="69"/>
      <c r="K201" s="75"/>
      <c r="L201" s="79"/>
      <c r="M201" s="75"/>
      <c r="N201" s="75"/>
      <c r="O201" s="69"/>
      <c r="P201" s="75"/>
      <c r="Q201" s="75"/>
      <c r="R201" s="69"/>
      <c r="S201" s="69"/>
      <c r="T201" s="69"/>
      <c r="U201" s="69"/>
      <c r="V201" s="69"/>
      <c r="W201" s="116"/>
      <c r="X201" s="116"/>
      <c r="Y201" s="639">
        <f t="shared" si="6"/>
        <v>28000.000000000004</v>
      </c>
      <c r="Z201" s="74">
        <f t="shared" si="7"/>
        <v>428000</v>
      </c>
    </row>
    <row r="202" spans="1:26" x14ac:dyDescent="0.35">
      <c r="A202" s="76"/>
      <c r="B202" s="76"/>
      <c r="C202" s="76"/>
      <c r="D202" s="76"/>
      <c r="E202" s="76"/>
      <c r="F202" s="93" t="s">
        <v>994</v>
      </c>
      <c r="G202" s="86"/>
      <c r="H202" s="87">
        <f>SUM(H200:H201)</f>
        <v>800000</v>
      </c>
      <c r="I202" s="69"/>
      <c r="J202" s="69"/>
      <c r="K202" s="75"/>
      <c r="L202" s="79"/>
      <c r="M202" s="75"/>
      <c r="N202" s="75"/>
      <c r="O202" s="69"/>
      <c r="P202" s="75"/>
      <c r="Q202" s="75"/>
      <c r="R202" s="69"/>
      <c r="S202" s="69"/>
      <c r="T202" s="69"/>
      <c r="U202" s="69"/>
      <c r="V202" s="69"/>
      <c r="W202" s="116"/>
      <c r="X202" s="116"/>
      <c r="Y202" s="639">
        <f t="shared" si="6"/>
        <v>56000.000000000007</v>
      </c>
      <c r="Z202" s="87">
        <f t="shared" si="7"/>
        <v>856000</v>
      </c>
    </row>
    <row r="203" spans="1:26" x14ac:dyDescent="0.35">
      <c r="A203" s="64"/>
      <c r="B203" s="64"/>
      <c r="C203" s="64"/>
      <c r="D203" s="64"/>
      <c r="E203" s="64"/>
      <c r="F203" s="66" t="s">
        <v>1932</v>
      </c>
      <c r="G203" s="64"/>
      <c r="H203" s="67"/>
      <c r="I203" s="64"/>
      <c r="J203" s="64"/>
      <c r="K203" s="68"/>
      <c r="L203" s="68"/>
      <c r="M203" s="68"/>
      <c r="N203" s="68"/>
      <c r="O203" s="64"/>
      <c r="P203" s="68"/>
      <c r="Q203" s="68"/>
      <c r="R203" s="64"/>
      <c r="S203" s="64"/>
      <c r="T203" s="64"/>
      <c r="U203" s="64"/>
      <c r="V203" s="64"/>
      <c r="W203" s="115"/>
      <c r="X203" s="115"/>
      <c r="Y203" s="639">
        <f t="shared" si="6"/>
        <v>0</v>
      </c>
      <c r="Z203" s="67">
        <f t="shared" si="7"/>
        <v>0</v>
      </c>
    </row>
    <row r="204" spans="1:26" x14ac:dyDescent="0.35">
      <c r="A204" s="76"/>
      <c r="B204" s="76"/>
      <c r="C204" s="76"/>
      <c r="D204" s="76"/>
      <c r="E204" s="76"/>
      <c r="F204" s="76" t="s">
        <v>8061</v>
      </c>
      <c r="G204" s="76"/>
      <c r="H204" s="118"/>
      <c r="I204" s="76"/>
      <c r="J204" s="76"/>
      <c r="K204" s="119"/>
      <c r="L204" s="119"/>
      <c r="M204" s="119"/>
      <c r="N204" s="119"/>
      <c r="O204" s="76"/>
      <c r="P204" s="119"/>
      <c r="Q204" s="119"/>
      <c r="R204" s="76"/>
      <c r="S204" s="76"/>
      <c r="T204" s="76"/>
      <c r="U204" s="76"/>
      <c r="V204" s="76"/>
      <c r="W204" s="121"/>
      <c r="X204" s="121" t="s">
        <v>6709</v>
      </c>
      <c r="Y204" s="639">
        <f t="shared" si="6"/>
        <v>0</v>
      </c>
      <c r="Z204" s="118">
        <f t="shared" si="7"/>
        <v>0</v>
      </c>
    </row>
    <row r="205" spans="1:26" x14ac:dyDescent="0.35">
      <c r="A205" s="76"/>
      <c r="B205" s="76"/>
      <c r="C205" s="76"/>
      <c r="D205" s="76"/>
      <c r="E205" s="76"/>
      <c r="F205" s="76"/>
      <c r="G205" s="76"/>
      <c r="H205" s="118"/>
      <c r="I205" s="76"/>
      <c r="J205" s="76"/>
      <c r="K205" s="119"/>
      <c r="L205" s="119"/>
      <c r="M205" s="119"/>
      <c r="N205" s="119"/>
      <c r="O205" s="76"/>
      <c r="P205" s="119"/>
      <c r="Q205" s="119"/>
      <c r="R205" s="76"/>
      <c r="S205" s="76"/>
      <c r="T205" s="76"/>
      <c r="U205" s="76"/>
      <c r="V205" s="76"/>
      <c r="W205" s="121"/>
      <c r="X205" s="121"/>
      <c r="Y205" s="639">
        <f t="shared" si="6"/>
        <v>0</v>
      </c>
      <c r="Z205" s="118">
        <f t="shared" si="7"/>
        <v>0</v>
      </c>
    </row>
    <row r="206" spans="1:26" x14ac:dyDescent="0.35">
      <c r="A206" s="64"/>
      <c r="B206" s="64"/>
      <c r="C206" s="64"/>
      <c r="D206" s="64"/>
      <c r="E206" s="64"/>
      <c r="F206" s="66" t="s">
        <v>1168</v>
      </c>
      <c r="G206" s="64"/>
      <c r="H206" s="67"/>
      <c r="I206" s="64"/>
      <c r="J206" s="64"/>
      <c r="K206" s="68"/>
      <c r="L206" s="68"/>
      <c r="M206" s="68"/>
      <c r="N206" s="68"/>
      <c r="O206" s="64"/>
      <c r="P206" s="68"/>
      <c r="Q206" s="68"/>
      <c r="R206" s="64"/>
      <c r="S206" s="64"/>
      <c r="T206" s="64"/>
      <c r="U206" s="64"/>
      <c r="V206" s="64"/>
      <c r="W206" s="115"/>
      <c r="X206" s="115"/>
      <c r="Y206" s="639">
        <f t="shared" si="6"/>
        <v>0</v>
      </c>
      <c r="Z206" s="67">
        <f t="shared" si="7"/>
        <v>0</v>
      </c>
    </row>
    <row r="207" spans="1:26" x14ac:dyDescent="0.35">
      <c r="A207" s="69"/>
      <c r="B207" s="69"/>
      <c r="C207" s="69"/>
      <c r="D207" s="69"/>
      <c r="E207" s="69"/>
      <c r="F207" s="76" t="s">
        <v>8062</v>
      </c>
      <c r="G207" s="76"/>
      <c r="H207" s="118">
        <v>60000</v>
      </c>
      <c r="I207" s="76"/>
      <c r="J207" s="76" t="s">
        <v>8063</v>
      </c>
      <c r="K207" s="119"/>
      <c r="L207" s="119" t="s">
        <v>1939</v>
      </c>
      <c r="M207" s="119">
        <v>73004274</v>
      </c>
      <c r="N207" s="75"/>
      <c r="O207" s="69"/>
      <c r="P207" s="75"/>
      <c r="Q207" s="75"/>
      <c r="R207" s="69"/>
      <c r="S207" s="69"/>
      <c r="T207" s="69"/>
      <c r="U207" s="69"/>
      <c r="V207" s="69"/>
      <c r="W207" s="121"/>
      <c r="X207" s="121"/>
      <c r="Y207" s="639">
        <f t="shared" si="6"/>
        <v>4200</v>
      </c>
      <c r="Z207" s="118">
        <f t="shared" si="7"/>
        <v>64200</v>
      </c>
    </row>
    <row r="208" spans="1:26" x14ac:dyDescent="0.35">
      <c r="A208" s="69"/>
      <c r="B208" s="69"/>
      <c r="C208" s="69"/>
      <c r="D208" s="69"/>
      <c r="E208" s="69"/>
      <c r="F208" s="76" t="s">
        <v>8064</v>
      </c>
      <c r="G208" s="76"/>
      <c r="H208" s="118">
        <v>60000</v>
      </c>
      <c r="I208" s="76"/>
      <c r="J208" s="76" t="s">
        <v>8063</v>
      </c>
      <c r="K208" s="119"/>
      <c r="L208" s="119" t="s">
        <v>1939</v>
      </c>
      <c r="M208" s="119">
        <v>73004255</v>
      </c>
      <c r="N208" s="75"/>
      <c r="O208" s="69"/>
      <c r="P208" s="75"/>
      <c r="Q208" s="75"/>
      <c r="R208" s="69"/>
      <c r="S208" s="69"/>
      <c r="T208" s="69"/>
      <c r="U208" s="69"/>
      <c r="V208" s="69"/>
      <c r="W208" s="121"/>
      <c r="X208" s="121"/>
      <c r="Y208" s="639">
        <f t="shared" si="6"/>
        <v>4200</v>
      </c>
      <c r="Z208" s="118">
        <f t="shared" si="7"/>
        <v>64200</v>
      </c>
    </row>
    <row r="209" spans="1:26" x14ac:dyDescent="0.35">
      <c r="A209" s="69"/>
      <c r="B209" s="69"/>
      <c r="C209" s="69"/>
      <c r="D209" s="69"/>
      <c r="E209" s="69"/>
      <c r="F209" s="76" t="s">
        <v>8065</v>
      </c>
      <c r="G209" s="76"/>
      <c r="H209" s="118">
        <v>60000</v>
      </c>
      <c r="I209" s="76"/>
      <c r="J209" s="76" t="s">
        <v>8063</v>
      </c>
      <c r="K209" s="119"/>
      <c r="L209" s="119" t="s">
        <v>1939</v>
      </c>
      <c r="M209" s="119">
        <v>73014719</v>
      </c>
      <c r="N209" s="75"/>
      <c r="O209" s="69"/>
      <c r="P209" s="75"/>
      <c r="Q209" s="75"/>
      <c r="R209" s="69"/>
      <c r="S209" s="69"/>
      <c r="T209" s="69"/>
      <c r="U209" s="69"/>
      <c r="V209" s="69"/>
      <c r="W209" s="121"/>
      <c r="X209" s="121"/>
      <c r="Y209" s="639">
        <f t="shared" si="6"/>
        <v>4200</v>
      </c>
      <c r="Z209" s="118">
        <f t="shared" si="7"/>
        <v>64200</v>
      </c>
    </row>
    <row r="210" spans="1:26" x14ac:dyDescent="0.35">
      <c r="A210" s="69"/>
      <c r="B210" s="69"/>
      <c r="C210" s="69"/>
      <c r="D210" s="69"/>
      <c r="E210" s="69"/>
      <c r="F210" s="76" t="s">
        <v>8066</v>
      </c>
      <c r="G210" s="76"/>
      <c r="H210" s="118">
        <v>60000</v>
      </c>
      <c r="I210" s="76"/>
      <c r="J210" s="76" t="s">
        <v>8063</v>
      </c>
      <c r="K210" s="119"/>
      <c r="L210" s="119" t="s">
        <v>1939</v>
      </c>
      <c r="M210" s="119">
        <v>73004235</v>
      </c>
      <c r="N210" s="75"/>
      <c r="O210" s="69"/>
      <c r="P210" s="75"/>
      <c r="Q210" s="75"/>
      <c r="R210" s="69"/>
      <c r="S210" s="69"/>
      <c r="T210" s="69"/>
      <c r="U210" s="69"/>
      <c r="V210" s="69"/>
      <c r="W210" s="121"/>
      <c r="X210" s="121"/>
      <c r="Y210" s="639">
        <f t="shared" si="6"/>
        <v>4200</v>
      </c>
      <c r="Z210" s="118">
        <f t="shared" si="7"/>
        <v>64200</v>
      </c>
    </row>
    <row r="211" spans="1:26" x14ac:dyDescent="0.35">
      <c r="A211" s="69"/>
      <c r="B211" s="69"/>
      <c r="C211" s="69"/>
      <c r="D211" s="69"/>
      <c r="E211" s="69"/>
      <c r="F211" s="123" t="s">
        <v>994</v>
      </c>
      <c r="G211" s="123"/>
      <c r="H211" s="124">
        <f>SUM(H207:H210)</f>
        <v>240000</v>
      </c>
      <c r="I211" s="76"/>
      <c r="J211" s="76"/>
      <c r="K211" s="119"/>
      <c r="L211" s="119"/>
      <c r="M211" s="119"/>
      <c r="N211" s="75"/>
      <c r="O211" s="69"/>
      <c r="P211" s="75"/>
      <c r="Q211" s="75"/>
      <c r="R211" s="69"/>
      <c r="S211" s="69"/>
      <c r="T211" s="69"/>
      <c r="U211" s="69"/>
      <c r="V211" s="69"/>
      <c r="W211" s="121"/>
      <c r="X211" s="121"/>
      <c r="Y211" s="639">
        <f t="shared" si="6"/>
        <v>16800</v>
      </c>
      <c r="Z211" s="124">
        <f t="shared" si="7"/>
        <v>256800</v>
      </c>
    </row>
    <row r="212" spans="1:26" x14ac:dyDescent="0.35">
      <c r="A212" s="64"/>
      <c r="B212" s="64"/>
      <c r="C212" s="64"/>
      <c r="D212" s="64"/>
      <c r="E212" s="64"/>
      <c r="F212" s="66" t="s">
        <v>1748</v>
      </c>
      <c r="G212" s="64"/>
      <c r="H212" s="67"/>
      <c r="I212" s="64"/>
      <c r="J212" s="64"/>
      <c r="K212" s="68"/>
      <c r="L212" s="68"/>
      <c r="M212" s="68"/>
      <c r="N212" s="68"/>
      <c r="O212" s="64"/>
      <c r="P212" s="68"/>
      <c r="Q212" s="68"/>
      <c r="R212" s="64"/>
      <c r="S212" s="64"/>
      <c r="T212" s="64"/>
      <c r="U212" s="64"/>
      <c r="V212" s="64"/>
      <c r="W212" s="115"/>
      <c r="X212" s="115"/>
      <c r="Y212" s="639">
        <f t="shared" si="6"/>
        <v>0</v>
      </c>
      <c r="Z212" s="67">
        <f t="shared" si="7"/>
        <v>0</v>
      </c>
    </row>
    <row r="213" spans="1:26" x14ac:dyDescent="0.35">
      <c r="A213" s="76"/>
      <c r="B213" s="76"/>
      <c r="C213" s="76"/>
      <c r="D213" s="76"/>
      <c r="E213" s="76"/>
      <c r="F213" s="76" t="s">
        <v>8067</v>
      </c>
      <c r="G213" s="76"/>
      <c r="H213" s="118">
        <v>200000</v>
      </c>
      <c r="I213" s="76"/>
      <c r="J213" s="76"/>
      <c r="K213" s="119"/>
      <c r="L213" s="119"/>
      <c r="M213" s="119"/>
      <c r="N213" s="119"/>
      <c r="O213" s="76"/>
      <c r="P213" s="119"/>
      <c r="Q213" s="119"/>
      <c r="R213" s="76"/>
      <c r="S213" s="76"/>
      <c r="T213" s="76"/>
      <c r="U213" s="76"/>
      <c r="V213" s="76"/>
      <c r="W213" s="121"/>
      <c r="X213" s="121" t="s">
        <v>1765</v>
      </c>
      <c r="Y213" s="639">
        <f t="shared" si="6"/>
        <v>14000.000000000002</v>
      </c>
      <c r="Z213" s="118">
        <f t="shared" si="7"/>
        <v>214000</v>
      </c>
    </row>
    <row r="214" spans="1:26" x14ac:dyDescent="0.35">
      <c r="A214" s="76"/>
      <c r="B214" s="76"/>
      <c r="C214" s="76"/>
      <c r="D214" s="76"/>
      <c r="E214" s="76"/>
      <c r="F214" s="76" t="s">
        <v>8068</v>
      </c>
      <c r="G214" s="76"/>
      <c r="H214" s="118">
        <v>300000</v>
      </c>
      <c r="I214" s="76"/>
      <c r="J214" s="76"/>
      <c r="K214" s="119"/>
      <c r="L214" s="119"/>
      <c r="M214" s="119"/>
      <c r="N214" s="119"/>
      <c r="O214" s="76"/>
      <c r="P214" s="119"/>
      <c r="Q214" s="119"/>
      <c r="R214" s="76"/>
      <c r="S214" s="76"/>
      <c r="T214" s="76"/>
      <c r="U214" s="76"/>
      <c r="V214" s="76"/>
      <c r="W214" s="121"/>
      <c r="X214" s="121" t="s">
        <v>1765</v>
      </c>
      <c r="Y214" s="639">
        <f t="shared" si="6"/>
        <v>21000.000000000004</v>
      </c>
      <c r="Z214" s="118">
        <f t="shared" si="7"/>
        <v>321000</v>
      </c>
    </row>
    <row r="215" spans="1:26" x14ac:dyDescent="0.35">
      <c r="A215" s="76"/>
      <c r="B215" s="76"/>
      <c r="C215" s="76"/>
      <c r="D215" s="76"/>
      <c r="E215" s="76"/>
      <c r="F215" s="79" t="s">
        <v>8069</v>
      </c>
      <c r="G215" s="76"/>
      <c r="H215" s="118">
        <v>450000</v>
      </c>
      <c r="I215" s="76"/>
      <c r="J215" s="76" t="s">
        <v>1206</v>
      </c>
      <c r="K215" s="130"/>
      <c r="L215" s="119" t="s">
        <v>1207</v>
      </c>
      <c r="M215" s="119" t="s">
        <v>8070</v>
      </c>
      <c r="N215" s="119"/>
      <c r="O215" s="76"/>
      <c r="P215" s="119"/>
      <c r="Q215" s="119"/>
      <c r="R215" s="76"/>
      <c r="S215" s="76"/>
      <c r="T215" s="76"/>
      <c r="U215" s="76"/>
      <c r="V215" s="76"/>
      <c r="W215" s="121"/>
      <c r="X215" s="121"/>
      <c r="Y215" s="639">
        <f t="shared" si="6"/>
        <v>31500.000000000004</v>
      </c>
      <c r="Z215" s="118">
        <f t="shared" si="7"/>
        <v>481500</v>
      </c>
    </row>
    <row r="216" spans="1:26" x14ac:dyDescent="0.35">
      <c r="A216" s="69"/>
      <c r="B216" s="69"/>
      <c r="C216" s="69"/>
      <c r="D216" s="69"/>
      <c r="E216" s="69"/>
      <c r="F216" s="123" t="s">
        <v>994</v>
      </c>
      <c r="G216" s="123"/>
      <c r="H216" s="124">
        <f>SUM(H213:H215)</f>
        <v>950000</v>
      </c>
      <c r="I216" s="76"/>
      <c r="J216" s="76"/>
      <c r="K216" s="119"/>
      <c r="L216" s="119"/>
      <c r="M216" s="119"/>
      <c r="N216" s="75"/>
      <c r="O216" s="69"/>
      <c r="P216" s="75"/>
      <c r="Q216" s="75"/>
      <c r="R216" s="69"/>
      <c r="S216" s="69"/>
      <c r="T216" s="69"/>
      <c r="U216" s="69"/>
      <c r="V216" s="69"/>
      <c r="W216" s="121"/>
      <c r="X216" s="121"/>
      <c r="Y216" s="639">
        <f t="shared" si="6"/>
        <v>66500</v>
      </c>
      <c r="Z216" s="124">
        <f t="shared" si="7"/>
        <v>1016500</v>
      </c>
    </row>
    <row r="217" spans="1:26" x14ac:dyDescent="0.35">
      <c r="A217" s="64"/>
      <c r="B217" s="64"/>
      <c r="C217" s="64"/>
      <c r="D217" s="64"/>
      <c r="E217" s="64"/>
      <c r="F217" s="66" t="s">
        <v>1944</v>
      </c>
      <c r="G217" s="64"/>
      <c r="H217" s="67"/>
      <c r="I217" s="64"/>
      <c r="J217" s="64"/>
      <c r="K217" s="68"/>
      <c r="L217" s="68"/>
      <c r="M217" s="68"/>
      <c r="N217" s="68"/>
      <c r="O217" s="64"/>
      <c r="P217" s="68"/>
      <c r="Q217" s="68"/>
      <c r="R217" s="64"/>
      <c r="S217" s="64"/>
      <c r="T217" s="64"/>
      <c r="U217" s="64"/>
      <c r="V217" s="64"/>
      <c r="W217" s="115"/>
      <c r="X217" s="115"/>
      <c r="Y217" s="639">
        <f t="shared" si="6"/>
        <v>0</v>
      </c>
      <c r="Z217" s="67">
        <f t="shared" si="7"/>
        <v>0</v>
      </c>
    </row>
    <row r="218" spans="1:26" x14ac:dyDescent="0.35">
      <c r="A218" s="76"/>
      <c r="B218" s="76"/>
      <c r="C218" s="76"/>
      <c r="D218" s="76"/>
      <c r="E218" s="76"/>
      <c r="F218" s="76" t="s">
        <v>8071</v>
      </c>
      <c r="G218" s="76"/>
      <c r="H218" s="118">
        <v>450000</v>
      </c>
      <c r="I218" s="76"/>
      <c r="J218" s="76"/>
      <c r="K218" s="119"/>
      <c r="L218" s="119"/>
      <c r="M218" s="119"/>
      <c r="N218" s="119"/>
      <c r="O218" s="76"/>
      <c r="P218" s="119"/>
      <c r="Q218" s="119"/>
      <c r="R218" s="76"/>
      <c r="S218" s="76"/>
      <c r="T218" s="76"/>
      <c r="U218" s="76"/>
      <c r="V218" s="76"/>
      <c r="W218" s="121"/>
      <c r="X218" s="121" t="s">
        <v>1765</v>
      </c>
      <c r="Y218" s="639">
        <f t="shared" si="6"/>
        <v>31500.000000000004</v>
      </c>
      <c r="Z218" s="118">
        <f t="shared" si="7"/>
        <v>481500</v>
      </c>
    </row>
    <row r="219" spans="1:26" x14ac:dyDescent="0.35">
      <c r="A219" s="76"/>
      <c r="B219" s="76"/>
      <c r="C219" s="76"/>
      <c r="D219" s="76"/>
      <c r="E219" s="76"/>
      <c r="F219" s="76" t="s">
        <v>8072</v>
      </c>
      <c r="G219" s="76"/>
      <c r="H219" s="118">
        <v>200000</v>
      </c>
      <c r="I219" s="76"/>
      <c r="J219" s="76"/>
      <c r="K219" s="119"/>
      <c r="L219" s="119"/>
      <c r="M219" s="119"/>
      <c r="N219" s="119"/>
      <c r="O219" s="76"/>
      <c r="P219" s="119"/>
      <c r="Q219" s="119"/>
      <c r="R219" s="76"/>
      <c r="S219" s="76"/>
      <c r="T219" s="76"/>
      <c r="U219" s="76"/>
      <c r="V219" s="76"/>
      <c r="W219" s="121"/>
      <c r="X219" s="121" t="s">
        <v>1765</v>
      </c>
      <c r="Y219" s="639">
        <f t="shared" si="6"/>
        <v>14000.000000000002</v>
      </c>
      <c r="Z219" s="118">
        <f t="shared" si="7"/>
        <v>214000</v>
      </c>
    </row>
    <row r="220" spans="1:26" x14ac:dyDescent="0.35">
      <c r="A220" s="76"/>
      <c r="B220" s="76"/>
      <c r="C220" s="76"/>
      <c r="D220" s="76"/>
      <c r="E220" s="76"/>
      <c r="F220" s="76" t="s">
        <v>8073</v>
      </c>
      <c r="G220" s="76"/>
      <c r="H220" s="118">
        <v>200000</v>
      </c>
      <c r="I220" s="76"/>
      <c r="J220" s="76"/>
      <c r="K220" s="119"/>
      <c r="L220" s="119"/>
      <c r="M220" s="119"/>
      <c r="N220" s="119"/>
      <c r="O220" s="76"/>
      <c r="P220" s="119"/>
      <c r="Q220" s="119"/>
      <c r="R220" s="76"/>
      <c r="S220" s="76"/>
      <c r="T220" s="76"/>
      <c r="U220" s="76"/>
      <c r="V220" s="76"/>
      <c r="W220" s="121"/>
      <c r="X220" s="121" t="s">
        <v>1765</v>
      </c>
      <c r="Y220" s="639">
        <f t="shared" si="6"/>
        <v>14000.000000000002</v>
      </c>
      <c r="Z220" s="118">
        <f t="shared" si="7"/>
        <v>214000</v>
      </c>
    </row>
    <row r="221" spans="1:26" x14ac:dyDescent="0.35">
      <c r="A221" s="76"/>
      <c r="B221" s="76"/>
      <c r="C221" s="76"/>
      <c r="D221" s="76"/>
      <c r="E221" s="76"/>
      <c r="F221" s="76" t="s">
        <v>8074</v>
      </c>
      <c r="G221" s="76"/>
      <c r="H221" s="118">
        <v>200000</v>
      </c>
      <c r="I221" s="76"/>
      <c r="J221" s="76"/>
      <c r="K221" s="119"/>
      <c r="L221" s="119"/>
      <c r="M221" s="119"/>
      <c r="N221" s="119"/>
      <c r="O221" s="76"/>
      <c r="P221" s="119"/>
      <c r="Q221" s="119"/>
      <c r="R221" s="76"/>
      <c r="S221" s="76"/>
      <c r="T221" s="76"/>
      <c r="U221" s="76"/>
      <c r="V221" s="76"/>
      <c r="W221" s="121"/>
      <c r="X221" s="121" t="s">
        <v>1765</v>
      </c>
      <c r="Y221" s="639">
        <f t="shared" si="6"/>
        <v>14000.000000000002</v>
      </c>
      <c r="Z221" s="118">
        <f t="shared" si="7"/>
        <v>214000</v>
      </c>
    </row>
    <row r="222" spans="1:26" x14ac:dyDescent="0.35">
      <c r="A222" s="76"/>
      <c r="B222" s="76"/>
      <c r="C222" s="76"/>
      <c r="D222" s="76"/>
      <c r="E222" s="76"/>
      <c r="F222" s="76" t="s">
        <v>8075</v>
      </c>
      <c r="G222" s="76"/>
      <c r="H222" s="118">
        <v>600000</v>
      </c>
      <c r="I222" s="76"/>
      <c r="J222" s="76"/>
      <c r="K222" s="119"/>
      <c r="L222" s="119"/>
      <c r="M222" s="119"/>
      <c r="N222" s="119"/>
      <c r="O222" s="76"/>
      <c r="P222" s="119"/>
      <c r="Q222" s="119"/>
      <c r="R222" s="76"/>
      <c r="S222" s="76"/>
      <c r="T222" s="76"/>
      <c r="U222" s="76"/>
      <c r="V222" s="76"/>
      <c r="W222" s="121"/>
      <c r="X222" s="121" t="s">
        <v>1765</v>
      </c>
      <c r="Y222" s="639">
        <f t="shared" si="6"/>
        <v>42000.000000000007</v>
      </c>
      <c r="Z222" s="118">
        <f t="shared" si="7"/>
        <v>642000</v>
      </c>
    </row>
    <row r="223" spans="1:26" x14ac:dyDescent="0.35">
      <c r="A223" s="76"/>
      <c r="B223" s="76"/>
      <c r="C223" s="76"/>
      <c r="D223" s="76"/>
      <c r="E223" s="76"/>
      <c r="F223" s="76" t="s">
        <v>8076</v>
      </c>
      <c r="G223" s="76"/>
      <c r="H223" s="118">
        <v>200000</v>
      </c>
      <c r="I223" s="76"/>
      <c r="J223" s="76"/>
      <c r="K223" s="119"/>
      <c r="L223" s="119"/>
      <c r="M223" s="119"/>
      <c r="N223" s="119"/>
      <c r="O223" s="76"/>
      <c r="P223" s="119"/>
      <c r="Q223" s="119"/>
      <c r="R223" s="76"/>
      <c r="S223" s="76"/>
      <c r="T223" s="76"/>
      <c r="U223" s="76"/>
      <c r="V223" s="76"/>
      <c r="W223" s="121"/>
      <c r="X223" s="121" t="s">
        <v>1765</v>
      </c>
      <c r="Y223" s="639">
        <f t="shared" si="6"/>
        <v>14000.000000000002</v>
      </c>
      <c r="Z223" s="118">
        <f t="shared" si="7"/>
        <v>214000</v>
      </c>
    </row>
    <row r="224" spans="1:26" x14ac:dyDescent="0.35">
      <c r="A224" s="76"/>
      <c r="B224" s="76"/>
      <c r="C224" s="76"/>
      <c r="D224" s="76"/>
      <c r="E224" s="76"/>
      <c r="F224" s="76" t="s">
        <v>8077</v>
      </c>
      <c r="G224" s="76"/>
      <c r="H224" s="118">
        <v>200000</v>
      </c>
      <c r="I224" s="76"/>
      <c r="J224" s="76"/>
      <c r="K224" s="130"/>
      <c r="L224" s="119"/>
      <c r="M224" s="119"/>
      <c r="N224" s="119"/>
      <c r="O224" s="76"/>
      <c r="P224" s="119"/>
      <c r="Q224" s="119"/>
      <c r="R224" s="76"/>
      <c r="S224" s="76"/>
      <c r="T224" s="76"/>
      <c r="U224" s="76"/>
      <c r="V224" s="76"/>
      <c r="W224" s="121"/>
      <c r="X224" s="121" t="s">
        <v>1765</v>
      </c>
      <c r="Y224" s="639">
        <f t="shared" si="6"/>
        <v>14000.000000000002</v>
      </c>
      <c r="Z224" s="118">
        <f t="shared" si="7"/>
        <v>214000</v>
      </c>
    </row>
    <row r="225" spans="1:26" x14ac:dyDescent="0.35">
      <c r="A225" s="76"/>
      <c r="B225" s="76"/>
      <c r="C225" s="76"/>
      <c r="D225" s="76"/>
      <c r="E225" s="76"/>
      <c r="F225" s="76" t="s">
        <v>8078</v>
      </c>
      <c r="G225" s="76"/>
      <c r="H225" s="118">
        <v>200000</v>
      </c>
      <c r="I225" s="76"/>
      <c r="J225" s="76" t="s">
        <v>1062</v>
      </c>
      <c r="K225" s="130"/>
      <c r="L225" s="119" t="s">
        <v>8079</v>
      </c>
      <c r="M225" s="119">
        <v>2006164028</v>
      </c>
      <c r="N225" s="119"/>
      <c r="O225" s="76"/>
      <c r="P225" s="119"/>
      <c r="Q225" s="119"/>
      <c r="R225" s="76"/>
      <c r="S225" s="76"/>
      <c r="T225" s="76"/>
      <c r="U225" s="76"/>
      <c r="V225" s="76"/>
      <c r="W225" s="121"/>
      <c r="X225" s="121"/>
      <c r="Y225" s="639">
        <f t="shared" si="6"/>
        <v>14000.000000000002</v>
      </c>
      <c r="Z225" s="118">
        <f t="shared" si="7"/>
        <v>214000</v>
      </c>
    </row>
    <row r="226" spans="1:26" x14ac:dyDescent="0.35">
      <c r="A226" s="76"/>
      <c r="B226" s="76"/>
      <c r="C226" s="76"/>
      <c r="D226" s="76"/>
      <c r="E226" s="76"/>
      <c r="F226" s="123" t="s">
        <v>994</v>
      </c>
      <c r="G226" s="123"/>
      <c r="H226" s="124">
        <f>SUM(H218:H225)</f>
        <v>2250000</v>
      </c>
      <c r="I226" s="76"/>
      <c r="J226" s="76"/>
      <c r="K226" s="130"/>
      <c r="L226" s="119"/>
      <c r="M226" s="119"/>
      <c r="N226" s="119"/>
      <c r="O226" s="76"/>
      <c r="P226" s="119"/>
      <c r="Q226" s="119"/>
      <c r="R226" s="76"/>
      <c r="S226" s="76"/>
      <c r="T226" s="76"/>
      <c r="U226" s="76"/>
      <c r="V226" s="76"/>
      <c r="W226" s="121"/>
      <c r="X226" s="121"/>
      <c r="Y226" s="639">
        <f t="shared" si="6"/>
        <v>157500.00000000003</v>
      </c>
      <c r="Z226" s="124">
        <f t="shared" si="7"/>
        <v>2407500</v>
      </c>
    </row>
    <row r="227" spans="1:26" x14ac:dyDescent="0.35">
      <c r="A227" s="64"/>
      <c r="B227" s="64"/>
      <c r="C227" s="64"/>
      <c r="D227" s="64"/>
      <c r="E227" s="64"/>
      <c r="F227" s="96" t="s">
        <v>1945</v>
      </c>
      <c r="G227" s="64"/>
      <c r="H227" s="67"/>
      <c r="I227" s="64"/>
      <c r="J227" s="64"/>
      <c r="K227" s="68"/>
      <c r="L227" s="68"/>
      <c r="M227" s="68"/>
      <c r="N227" s="68"/>
      <c r="O227" s="64"/>
      <c r="P227" s="68"/>
      <c r="Q227" s="68"/>
      <c r="R227" s="64"/>
      <c r="S227" s="64"/>
      <c r="T227" s="64"/>
      <c r="U227" s="64"/>
      <c r="V227" s="64"/>
      <c r="W227" s="115"/>
      <c r="X227" s="115"/>
      <c r="Y227" s="639">
        <f t="shared" si="6"/>
        <v>0</v>
      </c>
      <c r="Z227" s="67">
        <f t="shared" si="7"/>
        <v>0</v>
      </c>
    </row>
    <row r="228" spans="1:26" x14ac:dyDescent="0.35">
      <c r="A228" s="69"/>
      <c r="B228" s="69"/>
      <c r="C228" s="69"/>
      <c r="D228" s="69"/>
      <c r="E228" s="69"/>
      <c r="F228" s="79" t="s">
        <v>8080</v>
      </c>
      <c r="G228" s="69"/>
      <c r="H228" s="74">
        <v>400000</v>
      </c>
      <c r="I228" s="69"/>
      <c r="J228" s="69" t="s">
        <v>1214</v>
      </c>
      <c r="K228" s="75"/>
      <c r="L228" s="75" t="s">
        <v>8081</v>
      </c>
      <c r="M228" s="131" t="s">
        <v>8082</v>
      </c>
      <c r="N228" s="75"/>
      <c r="O228" s="69"/>
      <c r="P228" s="75" t="s">
        <v>1761</v>
      </c>
      <c r="Q228" s="75" t="s">
        <v>7502</v>
      </c>
      <c r="R228" s="69"/>
      <c r="S228" s="69"/>
      <c r="T228" s="69"/>
      <c r="U228" s="69"/>
      <c r="V228" s="69"/>
      <c r="W228" s="116"/>
      <c r="X228" s="116"/>
      <c r="Y228" s="639">
        <f t="shared" si="6"/>
        <v>28000.000000000004</v>
      </c>
      <c r="Z228" s="74">
        <f t="shared" si="7"/>
        <v>428000</v>
      </c>
    </row>
    <row r="229" spans="1:26" x14ac:dyDescent="0.35">
      <c r="A229" s="69"/>
      <c r="B229" s="69"/>
      <c r="C229" s="69"/>
      <c r="D229" s="69"/>
      <c r="E229" s="69"/>
      <c r="F229" s="79" t="s">
        <v>8080</v>
      </c>
      <c r="G229" s="69"/>
      <c r="H229" s="74">
        <v>400000</v>
      </c>
      <c r="I229" s="69"/>
      <c r="J229" s="69" t="s">
        <v>1214</v>
      </c>
      <c r="K229" s="75"/>
      <c r="L229" s="75" t="s">
        <v>8083</v>
      </c>
      <c r="M229" s="131" t="s">
        <v>8084</v>
      </c>
      <c r="N229" s="75"/>
      <c r="O229" s="69"/>
      <c r="P229" s="75" t="s">
        <v>8085</v>
      </c>
      <c r="Q229" s="75" t="s">
        <v>4576</v>
      </c>
      <c r="R229" s="69"/>
      <c r="S229" s="69"/>
      <c r="T229" s="69"/>
      <c r="U229" s="69"/>
      <c r="V229" s="69"/>
      <c r="W229" s="116"/>
      <c r="X229" s="116"/>
      <c r="Y229" s="639">
        <f t="shared" si="6"/>
        <v>28000.000000000004</v>
      </c>
      <c r="Z229" s="74">
        <f t="shared" si="7"/>
        <v>428000</v>
      </c>
    </row>
    <row r="230" spans="1:26" x14ac:dyDescent="0.35">
      <c r="A230" s="69"/>
      <c r="B230" s="69"/>
      <c r="C230" s="69"/>
      <c r="D230" s="69"/>
      <c r="E230" s="69"/>
      <c r="F230" s="79" t="s">
        <v>8086</v>
      </c>
      <c r="G230" s="69"/>
      <c r="H230" s="74">
        <v>400000</v>
      </c>
      <c r="I230" s="69"/>
      <c r="J230" s="69" t="s">
        <v>1214</v>
      </c>
      <c r="K230" s="75"/>
      <c r="L230" s="75" t="s">
        <v>8087</v>
      </c>
      <c r="M230" s="131" t="s">
        <v>8088</v>
      </c>
      <c r="N230" s="75"/>
      <c r="O230" s="69"/>
      <c r="P230" s="75" t="s">
        <v>8089</v>
      </c>
      <c r="Q230" s="75" t="s">
        <v>1066</v>
      </c>
      <c r="R230" s="69"/>
      <c r="S230" s="69"/>
      <c r="T230" s="69"/>
      <c r="U230" s="69"/>
      <c r="V230" s="69"/>
      <c r="W230" s="116"/>
      <c r="X230" s="116"/>
      <c r="Y230" s="639">
        <f t="shared" si="6"/>
        <v>28000.000000000004</v>
      </c>
      <c r="Z230" s="74">
        <f t="shared" si="7"/>
        <v>428000</v>
      </c>
    </row>
    <row r="231" spans="1:26" x14ac:dyDescent="0.35">
      <c r="A231" s="69"/>
      <c r="B231" s="69"/>
      <c r="C231" s="69"/>
      <c r="D231" s="69"/>
      <c r="E231" s="69"/>
      <c r="F231" s="79" t="s">
        <v>8086</v>
      </c>
      <c r="G231" s="69"/>
      <c r="H231" s="74">
        <v>400000</v>
      </c>
      <c r="I231" s="69"/>
      <c r="J231" s="69" t="s">
        <v>1214</v>
      </c>
      <c r="K231" s="75"/>
      <c r="L231" s="75" t="s">
        <v>8087</v>
      </c>
      <c r="M231" s="131" t="s">
        <v>8090</v>
      </c>
      <c r="N231" s="75"/>
      <c r="O231" s="69"/>
      <c r="P231" s="75" t="s">
        <v>8089</v>
      </c>
      <c r="Q231" s="75" t="s">
        <v>1066</v>
      </c>
      <c r="R231" s="69"/>
      <c r="S231" s="69"/>
      <c r="T231" s="69"/>
      <c r="U231" s="69"/>
      <c r="V231" s="69"/>
      <c r="W231" s="116"/>
      <c r="X231" s="116"/>
      <c r="Y231" s="639">
        <f t="shared" si="6"/>
        <v>28000.000000000004</v>
      </c>
      <c r="Z231" s="74">
        <f t="shared" si="7"/>
        <v>428000</v>
      </c>
    </row>
    <row r="232" spans="1:26" x14ac:dyDescent="0.35">
      <c r="A232" s="69"/>
      <c r="B232" s="69"/>
      <c r="C232" s="69"/>
      <c r="D232" s="69"/>
      <c r="E232" s="69"/>
      <c r="F232" s="79" t="s">
        <v>8091</v>
      </c>
      <c r="G232" s="69"/>
      <c r="H232" s="74">
        <v>400000</v>
      </c>
      <c r="I232" s="69"/>
      <c r="J232" s="69" t="s">
        <v>2299</v>
      </c>
      <c r="K232" s="75"/>
      <c r="L232" s="75" t="s">
        <v>8092</v>
      </c>
      <c r="M232" s="131"/>
      <c r="N232" s="75"/>
      <c r="O232" s="69"/>
      <c r="P232" s="75" t="s">
        <v>8089</v>
      </c>
      <c r="Q232" s="75" t="s">
        <v>1066</v>
      </c>
      <c r="R232" s="69"/>
      <c r="S232" s="69"/>
      <c r="T232" s="69"/>
      <c r="U232" s="69"/>
      <c r="V232" s="69"/>
      <c r="W232" s="116"/>
      <c r="X232" s="116"/>
      <c r="Y232" s="639">
        <f t="shared" si="6"/>
        <v>28000.000000000004</v>
      </c>
      <c r="Z232" s="74">
        <f t="shared" si="7"/>
        <v>428000</v>
      </c>
    </row>
    <row r="233" spans="1:26" x14ac:dyDescent="0.35">
      <c r="A233" s="69"/>
      <c r="B233" s="69"/>
      <c r="C233" s="69"/>
      <c r="D233" s="69"/>
      <c r="E233" s="69"/>
      <c r="F233" s="79" t="s">
        <v>8093</v>
      </c>
      <c r="G233" s="69"/>
      <c r="H233" s="74">
        <v>400000</v>
      </c>
      <c r="I233" s="69"/>
      <c r="J233" s="69"/>
      <c r="K233" s="75"/>
      <c r="L233" s="75"/>
      <c r="M233" s="75"/>
      <c r="N233" s="75"/>
      <c r="O233" s="69"/>
      <c r="P233" s="75"/>
      <c r="Q233" s="75"/>
      <c r="R233" s="69"/>
      <c r="S233" s="69"/>
      <c r="T233" s="69"/>
      <c r="U233" s="69"/>
      <c r="V233" s="69"/>
      <c r="W233" s="116"/>
      <c r="X233" s="116" t="s">
        <v>1765</v>
      </c>
      <c r="Y233" s="639">
        <f t="shared" si="6"/>
        <v>28000.000000000004</v>
      </c>
      <c r="Z233" s="74">
        <f t="shared" si="7"/>
        <v>428000</v>
      </c>
    </row>
    <row r="234" spans="1:26" x14ac:dyDescent="0.35">
      <c r="A234" s="69"/>
      <c r="B234" s="69"/>
      <c r="C234" s="69"/>
      <c r="D234" s="69"/>
      <c r="E234" s="69"/>
      <c r="F234" s="79" t="s">
        <v>8094</v>
      </c>
      <c r="G234" s="69"/>
      <c r="H234" s="74">
        <v>400000</v>
      </c>
      <c r="I234" s="69"/>
      <c r="J234" s="69"/>
      <c r="K234" s="75"/>
      <c r="L234" s="75"/>
      <c r="M234" s="75"/>
      <c r="N234" s="75"/>
      <c r="O234" s="69"/>
      <c r="P234" s="75"/>
      <c r="Q234" s="75"/>
      <c r="R234" s="69"/>
      <c r="S234" s="69"/>
      <c r="T234" s="69"/>
      <c r="U234" s="69"/>
      <c r="V234" s="69"/>
      <c r="W234" s="116"/>
      <c r="X234" s="116" t="s">
        <v>1765</v>
      </c>
      <c r="Y234" s="639">
        <f t="shared" si="6"/>
        <v>28000.000000000004</v>
      </c>
      <c r="Z234" s="74">
        <f t="shared" si="7"/>
        <v>428000</v>
      </c>
    </row>
    <row r="235" spans="1:26" x14ac:dyDescent="0.35">
      <c r="A235" s="69"/>
      <c r="B235" s="69"/>
      <c r="C235" s="69"/>
      <c r="D235" s="69"/>
      <c r="E235" s="69"/>
      <c r="F235" s="79" t="s">
        <v>8095</v>
      </c>
      <c r="G235" s="69"/>
      <c r="H235" s="74">
        <v>400000</v>
      </c>
      <c r="I235" s="69"/>
      <c r="J235" s="69" t="s">
        <v>2482</v>
      </c>
      <c r="K235" s="75"/>
      <c r="L235" s="75">
        <v>51303035.950900003</v>
      </c>
      <c r="M235" s="75">
        <v>5931</v>
      </c>
      <c r="N235" s="75"/>
      <c r="O235" s="69"/>
      <c r="P235" s="75"/>
      <c r="Q235" s="75" t="s">
        <v>8096</v>
      </c>
      <c r="R235" s="69"/>
      <c r="S235" s="69"/>
      <c r="T235" s="69"/>
      <c r="U235" s="69"/>
      <c r="V235" s="69"/>
      <c r="W235" s="116"/>
      <c r="X235" s="116"/>
      <c r="Y235" s="639">
        <f t="shared" si="6"/>
        <v>28000.000000000004</v>
      </c>
      <c r="Z235" s="74">
        <f t="shared" si="7"/>
        <v>428000</v>
      </c>
    </row>
    <row r="236" spans="1:26" x14ac:dyDescent="0.35">
      <c r="A236" s="69"/>
      <c r="B236" s="69"/>
      <c r="C236" s="69"/>
      <c r="D236" s="69"/>
      <c r="E236" s="69"/>
      <c r="F236" s="79" t="s">
        <v>8097</v>
      </c>
      <c r="G236" s="69"/>
      <c r="H236" s="74">
        <v>400000</v>
      </c>
      <c r="I236" s="69"/>
      <c r="J236" s="69" t="s">
        <v>1214</v>
      </c>
      <c r="K236" s="75"/>
      <c r="L236" s="75" t="s">
        <v>6733</v>
      </c>
      <c r="M236" s="75" t="s">
        <v>6734</v>
      </c>
      <c r="N236" s="75"/>
      <c r="O236" s="69"/>
      <c r="P236" s="75" t="s">
        <v>8098</v>
      </c>
      <c r="Q236" s="75" t="s">
        <v>6736</v>
      </c>
      <c r="R236" s="69"/>
      <c r="S236" s="69"/>
      <c r="T236" s="69"/>
      <c r="U236" s="69"/>
      <c r="V236" s="69"/>
      <c r="W236" s="116"/>
      <c r="X236" s="116"/>
      <c r="Y236" s="639">
        <f t="shared" si="6"/>
        <v>28000.000000000004</v>
      </c>
      <c r="Z236" s="74">
        <f t="shared" si="7"/>
        <v>428000</v>
      </c>
    </row>
    <row r="237" spans="1:26" x14ac:dyDescent="0.35">
      <c r="A237" s="69"/>
      <c r="B237" s="69"/>
      <c r="C237" s="69"/>
      <c r="D237" s="69"/>
      <c r="E237" s="69"/>
      <c r="F237" s="93" t="s">
        <v>994</v>
      </c>
      <c r="G237" s="86"/>
      <c r="H237" s="87">
        <f>SUM(H228:H236)</f>
        <v>3600000</v>
      </c>
      <c r="I237" s="69"/>
      <c r="J237" s="69"/>
      <c r="K237" s="75"/>
      <c r="L237" s="75"/>
      <c r="M237" s="75"/>
      <c r="N237" s="75"/>
      <c r="O237" s="69"/>
      <c r="P237" s="75"/>
      <c r="Q237" s="75"/>
      <c r="R237" s="69"/>
      <c r="S237" s="69"/>
      <c r="T237" s="69"/>
      <c r="U237" s="69"/>
      <c r="V237" s="69"/>
      <c r="W237" s="116"/>
      <c r="X237" s="116"/>
      <c r="Y237" s="639">
        <f t="shared" si="6"/>
        <v>252000.00000000003</v>
      </c>
      <c r="Z237" s="87">
        <f t="shared" si="7"/>
        <v>3852000</v>
      </c>
    </row>
    <row r="238" spans="1:26" x14ac:dyDescent="0.35">
      <c r="A238" s="64"/>
      <c r="B238" s="64"/>
      <c r="C238" s="64"/>
      <c r="D238" s="64"/>
      <c r="E238" s="64"/>
      <c r="F238" s="96" t="s">
        <v>1590</v>
      </c>
      <c r="G238" s="64"/>
      <c r="H238" s="67"/>
      <c r="I238" s="64"/>
      <c r="J238" s="64"/>
      <c r="K238" s="68"/>
      <c r="L238" s="68"/>
      <c r="M238" s="68"/>
      <c r="N238" s="68"/>
      <c r="O238" s="64"/>
      <c r="P238" s="68"/>
      <c r="Q238" s="68"/>
      <c r="R238" s="64"/>
      <c r="S238" s="64"/>
      <c r="T238" s="64"/>
      <c r="U238" s="64"/>
      <c r="V238" s="64"/>
      <c r="W238" s="115"/>
      <c r="X238" s="115"/>
      <c r="Y238" s="639">
        <f t="shared" si="6"/>
        <v>0</v>
      </c>
      <c r="Z238" s="67">
        <f t="shared" si="7"/>
        <v>0</v>
      </c>
    </row>
    <row r="239" spans="1:26" x14ac:dyDescent="0.35">
      <c r="A239" s="76"/>
      <c r="B239" s="76"/>
      <c r="C239" s="76"/>
      <c r="D239" s="76"/>
      <c r="E239" s="76"/>
      <c r="F239" s="117" t="s">
        <v>8099</v>
      </c>
      <c r="G239" s="76"/>
      <c r="H239" s="118">
        <v>300000</v>
      </c>
      <c r="I239" s="76"/>
      <c r="J239" s="76" t="s">
        <v>3653</v>
      </c>
      <c r="K239" s="119"/>
      <c r="L239" s="119" t="s">
        <v>8100</v>
      </c>
      <c r="M239" s="119"/>
      <c r="N239" s="119"/>
      <c r="O239" s="76"/>
      <c r="P239" s="119" t="s">
        <v>8101</v>
      </c>
      <c r="Q239" s="119" t="s">
        <v>8102</v>
      </c>
      <c r="R239" s="76"/>
      <c r="S239" s="76"/>
      <c r="T239" s="76"/>
      <c r="U239" s="76"/>
      <c r="V239" s="76"/>
      <c r="W239" s="121"/>
      <c r="X239" s="121" t="s">
        <v>8103</v>
      </c>
      <c r="Y239" s="639">
        <f t="shared" si="6"/>
        <v>21000.000000000004</v>
      </c>
      <c r="Z239" s="118">
        <f t="shared" si="7"/>
        <v>321000</v>
      </c>
    </row>
    <row r="240" spans="1:26" x14ac:dyDescent="0.35">
      <c r="A240" s="76"/>
      <c r="B240" s="76"/>
      <c r="C240" s="76"/>
      <c r="D240" s="76"/>
      <c r="E240" s="76"/>
      <c r="F240" s="117" t="s">
        <v>8104</v>
      </c>
      <c r="G240" s="76"/>
      <c r="H240" s="118">
        <v>200000</v>
      </c>
      <c r="I240" s="76"/>
      <c r="J240" s="76" t="s">
        <v>3653</v>
      </c>
      <c r="K240" s="119"/>
      <c r="L240" s="119" t="s">
        <v>8105</v>
      </c>
      <c r="M240" s="119"/>
      <c r="N240" s="119"/>
      <c r="O240" s="76"/>
      <c r="P240" s="119" t="s">
        <v>8106</v>
      </c>
      <c r="Q240" s="119" t="s">
        <v>8102</v>
      </c>
      <c r="R240" s="76"/>
      <c r="S240" s="76"/>
      <c r="T240" s="76"/>
      <c r="U240" s="76"/>
      <c r="V240" s="76"/>
      <c r="W240" s="121"/>
      <c r="X240" s="121" t="s">
        <v>8107</v>
      </c>
      <c r="Y240" s="639">
        <f t="shared" si="6"/>
        <v>14000.000000000002</v>
      </c>
      <c r="Z240" s="118">
        <f t="shared" si="7"/>
        <v>214000</v>
      </c>
    </row>
    <row r="241" spans="1:26" x14ac:dyDescent="0.35">
      <c r="A241" s="76"/>
      <c r="B241" s="76"/>
      <c r="C241" s="76"/>
      <c r="D241" s="76"/>
      <c r="E241" s="76"/>
      <c r="F241" s="76" t="s">
        <v>8108</v>
      </c>
      <c r="G241" s="76"/>
      <c r="H241" s="118">
        <v>200000</v>
      </c>
      <c r="I241" s="76"/>
      <c r="J241" s="76" t="s">
        <v>8109</v>
      </c>
      <c r="K241" s="119"/>
      <c r="L241" s="119" t="s">
        <v>8110</v>
      </c>
      <c r="M241" s="119"/>
      <c r="N241" s="119"/>
      <c r="O241" s="76"/>
      <c r="P241" s="119" t="s">
        <v>8111</v>
      </c>
      <c r="Q241" s="119"/>
      <c r="R241" s="76"/>
      <c r="S241" s="76"/>
      <c r="T241" s="76"/>
      <c r="U241" s="76"/>
      <c r="V241" s="76"/>
      <c r="W241" s="121"/>
      <c r="X241" s="121"/>
      <c r="Y241" s="639">
        <f t="shared" si="6"/>
        <v>14000.000000000002</v>
      </c>
      <c r="Z241" s="118">
        <f t="shared" si="7"/>
        <v>214000</v>
      </c>
    </row>
    <row r="242" spans="1:26" x14ac:dyDescent="0.35">
      <c r="A242" s="76"/>
      <c r="B242" s="76"/>
      <c r="C242" s="76"/>
      <c r="D242" s="76"/>
      <c r="E242" s="76"/>
      <c r="F242" s="76" t="s">
        <v>8112</v>
      </c>
      <c r="G242" s="76"/>
      <c r="H242" s="118">
        <v>150000</v>
      </c>
      <c r="I242" s="76"/>
      <c r="J242" s="76"/>
      <c r="K242" s="119"/>
      <c r="L242" s="119"/>
      <c r="M242" s="119"/>
      <c r="N242" s="119"/>
      <c r="O242" s="76"/>
      <c r="P242" s="119"/>
      <c r="Q242" s="119"/>
      <c r="R242" s="76"/>
      <c r="S242" s="76"/>
      <c r="T242" s="76"/>
      <c r="U242" s="76"/>
      <c r="V242" s="76"/>
      <c r="W242" s="121"/>
      <c r="X242" s="121" t="s">
        <v>8113</v>
      </c>
      <c r="Y242" s="639">
        <f t="shared" si="6"/>
        <v>10500.000000000002</v>
      </c>
      <c r="Z242" s="118">
        <f t="shared" si="7"/>
        <v>160500</v>
      </c>
    </row>
    <row r="243" spans="1:26" x14ac:dyDescent="0.35">
      <c r="F243" s="93" t="s">
        <v>994</v>
      </c>
      <c r="G243" s="86"/>
      <c r="H243" s="87">
        <f>SUM(H239:H242)</f>
        <v>850000</v>
      </c>
      <c r="Y243" s="639">
        <f t="shared" si="6"/>
        <v>59500.000000000007</v>
      </c>
      <c r="Z243" s="87">
        <f t="shared" si="7"/>
        <v>909500</v>
      </c>
    </row>
    <row r="244" spans="1:26" x14ac:dyDescent="0.35">
      <c r="F244" s="93" t="s">
        <v>894</v>
      </c>
      <c r="G244" s="86"/>
      <c r="H244" s="87">
        <f>SUM(H5:H243)/2</f>
        <v>602010000</v>
      </c>
      <c r="Y244" s="639">
        <f t="shared" si="6"/>
        <v>42140700.000000007</v>
      </c>
      <c r="Z244" s="87">
        <f t="shared" si="7"/>
        <v>644150700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pageSetup paperSize="9" orientation="portrait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50"/>
  </sheetPr>
  <dimension ref="A1:AB413"/>
  <sheetViews>
    <sheetView topLeftCell="G1" workbookViewId="0">
      <selection activeCell="AA1" sqref="I1:AA1048576"/>
    </sheetView>
  </sheetViews>
  <sheetFormatPr defaultColWidth="9.08984375" defaultRowHeight="15.5" x14ac:dyDescent="0.35"/>
  <cols>
    <col min="1" max="1" width="16.1796875" style="100" hidden="1" customWidth="1"/>
    <col min="2" max="2" width="26.1796875" style="100" hidden="1" customWidth="1"/>
    <col min="3" max="3" width="18" style="100" hidden="1" customWidth="1"/>
    <col min="4" max="4" width="26.1796875" style="100" hidden="1" customWidth="1"/>
    <col min="5" max="6" width="23.08984375" style="100" hidden="1" customWidth="1"/>
    <col min="7" max="7" width="42.26953125" style="100" customWidth="1"/>
    <col min="8" max="8" width="33.453125" style="100" hidden="1" customWidth="1"/>
    <col min="9" max="9" width="33.453125" style="135" hidden="1" customWidth="1"/>
    <col min="10" max="10" width="15.81640625" style="100" hidden="1" customWidth="1"/>
    <col min="11" max="11" width="29.453125" style="100" hidden="1" customWidth="1"/>
    <col min="12" max="12" width="25.81640625" style="100" hidden="1" customWidth="1"/>
    <col min="13" max="13" width="37" style="100" hidden="1" customWidth="1"/>
    <col min="14" max="14" width="30.81640625" style="100" hidden="1" customWidth="1"/>
    <col min="15" max="15" width="19.08984375" style="100" hidden="1" customWidth="1"/>
    <col min="16" max="16" width="24.453125" style="100" hidden="1" customWidth="1"/>
    <col min="17" max="17" width="21.54296875" style="100" hidden="1" customWidth="1"/>
    <col min="18" max="18" width="33.08984375" style="100" hidden="1" customWidth="1"/>
    <col min="19" max="19" width="12.5429687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5" width="19.08984375" style="100" hidden="1" customWidth="1"/>
    <col min="26" max="26" width="0" style="100" hidden="1" customWidth="1"/>
    <col min="27" max="27" width="14.6328125" style="76" hidden="1" customWidth="1"/>
    <col min="28" max="28" width="33.453125" style="135" customWidth="1"/>
    <col min="29" max="16384" width="9.08984375" style="100"/>
  </cols>
  <sheetData>
    <row r="1" spans="1:28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B1" s="47"/>
    </row>
    <row r="2" spans="1:28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8114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B2" s="634" t="s">
        <v>24303</v>
      </c>
    </row>
    <row r="3" spans="1:28" customFormat="1" x14ac:dyDescent="0.35">
      <c r="A3" s="106"/>
      <c r="B3" s="106"/>
      <c r="C3" s="106"/>
      <c r="D3" s="107"/>
      <c r="E3" s="57"/>
      <c r="F3" s="57"/>
      <c r="G3" s="106" t="s">
        <v>8115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42"/>
      <c r="AB3" s="108"/>
    </row>
    <row r="4" spans="1:28" x14ac:dyDescent="0.35">
      <c r="A4" s="64"/>
      <c r="B4" s="64"/>
      <c r="C4" s="64"/>
      <c r="D4" s="64"/>
      <c r="E4" s="64"/>
      <c r="F4" s="64"/>
      <c r="G4" s="66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AB4" s="67"/>
    </row>
    <row r="5" spans="1:28" x14ac:dyDescent="0.35">
      <c r="A5" s="64"/>
      <c r="B5" s="64"/>
      <c r="C5" s="64"/>
      <c r="D5" s="64"/>
      <c r="E5" s="64"/>
      <c r="F5" s="64"/>
      <c r="G5" s="66" t="s">
        <v>8116</v>
      </c>
      <c r="H5" s="64"/>
      <c r="I5" s="67"/>
      <c r="J5" s="64"/>
      <c r="K5" s="64"/>
      <c r="L5" s="114"/>
      <c r="M5" s="68"/>
      <c r="N5" s="68"/>
      <c r="O5" s="68"/>
      <c r="P5" s="64"/>
      <c r="Q5" s="64"/>
      <c r="R5" s="68"/>
      <c r="S5" s="64"/>
      <c r="T5" s="64"/>
      <c r="U5" s="64"/>
      <c r="V5" s="64"/>
      <c r="W5" s="64"/>
      <c r="X5" s="115"/>
      <c r="Y5" s="64"/>
      <c r="AA5" s="641">
        <v>7.0000000000000007E-2</v>
      </c>
      <c r="AB5" s="67"/>
    </row>
    <row r="6" spans="1:28" x14ac:dyDescent="0.35">
      <c r="A6" s="76"/>
      <c r="B6" s="77" t="s">
        <v>8117</v>
      </c>
      <c r="C6" s="77" t="s">
        <v>283</v>
      </c>
      <c r="D6" s="77" t="s">
        <v>8118</v>
      </c>
      <c r="E6" s="77" t="s">
        <v>8119</v>
      </c>
      <c r="F6" s="77"/>
      <c r="G6" s="79" t="s">
        <v>8120</v>
      </c>
      <c r="H6" s="69"/>
      <c r="I6" s="74">
        <v>650000</v>
      </c>
      <c r="J6" s="69"/>
      <c r="K6" s="69" t="s">
        <v>1562</v>
      </c>
      <c r="L6" s="75">
        <v>1987</v>
      </c>
      <c r="M6" s="79" t="s">
        <v>8121</v>
      </c>
      <c r="N6" s="80">
        <v>31388449</v>
      </c>
      <c r="O6" s="75"/>
      <c r="P6" s="69"/>
      <c r="Q6" s="75" t="s">
        <v>1010</v>
      </c>
      <c r="R6" s="69" t="s">
        <v>8122</v>
      </c>
      <c r="S6" s="69"/>
      <c r="T6" s="69"/>
      <c r="U6" s="69"/>
      <c r="V6" s="69"/>
      <c r="W6" s="69"/>
      <c r="X6" s="69" t="s">
        <v>940</v>
      </c>
      <c r="Y6" s="76"/>
      <c r="AA6" s="639">
        <f>I6*AA$5</f>
        <v>45500.000000000007</v>
      </c>
      <c r="AB6" s="74">
        <f>I6+AA6</f>
        <v>695500</v>
      </c>
    </row>
    <row r="7" spans="1:28" x14ac:dyDescent="0.35">
      <c r="A7" s="76"/>
      <c r="B7" s="77" t="s">
        <v>8117</v>
      </c>
      <c r="C7" s="77" t="s">
        <v>283</v>
      </c>
      <c r="D7" s="77" t="s">
        <v>8118</v>
      </c>
      <c r="E7" s="77" t="s">
        <v>8119</v>
      </c>
      <c r="F7" s="76"/>
      <c r="G7" s="79" t="s">
        <v>8123</v>
      </c>
      <c r="H7" s="69"/>
      <c r="I7" s="74">
        <v>650000</v>
      </c>
      <c r="J7" s="69"/>
      <c r="K7" s="69" t="s">
        <v>1562</v>
      </c>
      <c r="L7" s="75">
        <v>1987</v>
      </c>
      <c r="M7" s="79" t="s">
        <v>8121</v>
      </c>
      <c r="N7" s="80">
        <v>31412659</v>
      </c>
      <c r="O7" s="75"/>
      <c r="P7" s="69"/>
      <c r="Q7" s="75" t="s">
        <v>1010</v>
      </c>
      <c r="R7" s="69" t="s">
        <v>8122</v>
      </c>
      <c r="S7" s="69"/>
      <c r="T7" s="69"/>
      <c r="U7" s="69"/>
      <c r="V7" s="69"/>
      <c r="W7" s="69"/>
      <c r="X7" s="69" t="s">
        <v>940</v>
      </c>
      <c r="Y7" s="76"/>
      <c r="AA7" s="639">
        <f t="shared" ref="AA7:AA70" si="0">I7*AA$5</f>
        <v>45500.000000000007</v>
      </c>
      <c r="AB7" s="74">
        <f t="shared" ref="AB7:AB70" si="1">I7+AA7</f>
        <v>695500</v>
      </c>
    </row>
    <row r="8" spans="1:28" x14ac:dyDescent="0.35">
      <c r="A8" s="76"/>
      <c r="B8" s="77" t="s">
        <v>8117</v>
      </c>
      <c r="C8" s="77" t="s">
        <v>283</v>
      </c>
      <c r="D8" s="77" t="s">
        <v>8118</v>
      </c>
      <c r="E8" s="77" t="s">
        <v>8119</v>
      </c>
      <c r="F8" s="73" t="s">
        <v>8124</v>
      </c>
      <c r="G8" s="79" t="s">
        <v>8125</v>
      </c>
      <c r="H8" s="69"/>
      <c r="I8" s="74">
        <v>600000</v>
      </c>
      <c r="J8" s="69"/>
      <c r="K8" s="69" t="s">
        <v>1562</v>
      </c>
      <c r="L8" s="75">
        <v>1987</v>
      </c>
      <c r="M8" s="79" t="s">
        <v>8126</v>
      </c>
      <c r="N8" s="80">
        <v>31388547</v>
      </c>
      <c r="O8" s="75"/>
      <c r="P8" s="69"/>
      <c r="Q8" s="75" t="s">
        <v>938</v>
      </c>
      <c r="R8" s="69" t="s">
        <v>8122</v>
      </c>
      <c r="S8" s="69"/>
      <c r="T8" s="69"/>
      <c r="U8" s="69"/>
      <c r="V8" s="69"/>
      <c r="W8" s="69"/>
      <c r="X8" s="69" t="s">
        <v>940</v>
      </c>
      <c r="Y8" s="76"/>
      <c r="AA8" s="639">
        <f t="shared" si="0"/>
        <v>42000.000000000007</v>
      </c>
      <c r="AB8" s="74">
        <f t="shared" si="1"/>
        <v>642000</v>
      </c>
    </row>
    <row r="9" spans="1:28" x14ac:dyDescent="0.35">
      <c r="A9" s="76"/>
      <c r="B9" s="77" t="s">
        <v>8117</v>
      </c>
      <c r="C9" s="77" t="s">
        <v>283</v>
      </c>
      <c r="D9" s="77" t="s">
        <v>8118</v>
      </c>
      <c r="E9" s="77" t="s">
        <v>8119</v>
      </c>
      <c r="F9" s="76"/>
      <c r="G9" s="79" t="s">
        <v>8127</v>
      </c>
      <c r="H9" s="69"/>
      <c r="I9" s="74">
        <v>600000</v>
      </c>
      <c r="J9" s="69"/>
      <c r="K9" s="69" t="s">
        <v>1562</v>
      </c>
      <c r="L9" s="75">
        <v>1987</v>
      </c>
      <c r="M9" s="79" t="s">
        <v>8126</v>
      </c>
      <c r="N9" s="80">
        <v>31388467</v>
      </c>
      <c r="O9" s="75"/>
      <c r="P9" s="69"/>
      <c r="Q9" s="75" t="s">
        <v>938</v>
      </c>
      <c r="R9" s="69" t="s">
        <v>8122</v>
      </c>
      <c r="S9" s="69"/>
      <c r="T9" s="69"/>
      <c r="U9" s="69"/>
      <c r="V9" s="69"/>
      <c r="W9" s="69"/>
      <c r="X9" s="69" t="s">
        <v>940</v>
      </c>
      <c r="Y9" s="76"/>
      <c r="AA9" s="639">
        <f t="shared" si="0"/>
        <v>42000.000000000007</v>
      </c>
      <c r="AB9" s="74">
        <f t="shared" si="1"/>
        <v>642000</v>
      </c>
    </row>
    <row r="10" spans="1:28" x14ac:dyDescent="0.35">
      <c r="A10" s="76"/>
      <c r="B10" s="77" t="s">
        <v>8117</v>
      </c>
      <c r="C10" s="77" t="s">
        <v>283</v>
      </c>
      <c r="D10" s="77" t="s">
        <v>8118</v>
      </c>
      <c r="E10" s="77" t="s">
        <v>8119</v>
      </c>
      <c r="F10" s="73" t="s">
        <v>8128</v>
      </c>
      <c r="G10" s="79" t="s">
        <v>8129</v>
      </c>
      <c r="H10" s="69"/>
      <c r="I10" s="74">
        <v>600000</v>
      </c>
      <c r="J10" s="69"/>
      <c r="K10" s="69" t="s">
        <v>1562</v>
      </c>
      <c r="L10" s="75">
        <v>1987</v>
      </c>
      <c r="M10" s="79" t="s">
        <v>8126</v>
      </c>
      <c r="N10" s="80">
        <v>313388475</v>
      </c>
      <c r="O10" s="75"/>
      <c r="P10" s="69"/>
      <c r="Q10" s="75" t="s">
        <v>938</v>
      </c>
      <c r="R10" s="69" t="s">
        <v>8122</v>
      </c>
      <c r="S10" s="69"/>
      <c r="T10" s="69"/>
      <c r="U10" s="69"/>
      <c r="V10" s="69"/>
      <c r="W10" s="69"/>
      <c r="X10" s="69" t="s">
        <v>940</v>
      </c>
      <c r="Y10" s="76"/>
      <c r="AA10" s="639">
        <f t="shared" si="0"/>
        <v>42000.000000000007</v>
      </c>
      <c r="AB10" s="74">
        <f t="shared" si="1"/>
        <v>642000</v>
      </c>
    </row>
    <row r="11" spans="1:28" x14ac:dyDescent="0.35">
      <c r="A11" s="76"/>
      <c r="B11" s="77" t="s">
        <v>8117</v>
      </c>
      <c r="C11" s="77" t="s">
        <v>283</v>
      </c>
      <c r="D11" s="77" t="s">
        <v>8118</v>
      </c>
      <c r="E11" s="77" t="s">
        <v>8119</v>
      </c>
      <c r="F11" s="76"/>
      <c r="G11" s="79" t="s">
        <v>8130</v>
      </c>
      <c r="H11" s="69"/>
      <c r="I11" s="74">
        <v>600000</v>
      </c>
      <c r="J11" s="69"/>
      <c r="K11" s="69" t="s">
        <v>1562</v>
      </c>
      <c r="L11" s="75">
        <v>1987</v>
      </c>
      <c r="M11" s="79" t="s">
        <v>8126</v>
      </c>
      <c r="N11" s="80">
        <v>313388548</v>
      </c>
      <c r="O11" s="75"/>
      <c r="P11" s="69"/>
      <c r="Q11" s="75" t="s">
        <v>938</v>
      </c>
      <c r="R11" s="69" t="s">
        <v>8122</v>
      </c>
      <c r="S11" s="69"/>
      <c r="T11" s="69"/>
      <c r="U11" s="69"/>
      <c r="V11" s="69"/>
      <c r="W11" s="69"/>
      <c r="X11" s="69" t="s">
        <v>940</v>
      </c>
      <c r="Y11" s="76"/>
      <c r="AA11" s="639">
        <f t="shared" si="0"/>
        <v>42000.000000000007</v>
      </c>
      <c r="AB11" s="74">
        <f t="shared" si="1"/>
        <v>642000</v>
      </c>
    </row>
    <row r="12" spans="1:28" x14ac:dyDescent="0.35">
      <c r="A12" s="76"/>
      <c r="B12" s="77" t="s">
        <v>8117</v>
      </c>
      <c r="C12" s="77" t="s">
        <v>283</v>
      </c>
      <c r="D12" s="77" t="s">
        <v>8118</v>
      </c>
      <c r="E12" s="77" t="s">
        <v>8119</v>
      </c>
      <c r="F12" s="76"/>
      <c r="G12" s="79" t="s">
        <v>8131</v>
      </c>
      <c r="H12" s="69"/>
      <c r="I12" s="74">
        <v>600000</v>
      </c>
      <c r="J12" s="69"/>
      <c r="K12" s="69" t="s">
        <v>1562</v>
      </c>
      <c r="L12" s="75">
        <v>1987</v>
      </c>
      <c r="M12" s="79" t="s">
        <v>8126</v>
      </c>
      <c r="N12" s="80">
        <v>313388471</v>
      </c>
      <c r="O12" s="75"/>
      <c r="P12" s="69"/>
      <c r="Q12" s="75" t="s">
        <v>938</v>
      </c>
      <c r="R12" s="69" t="s">
        <v>8122</v>
      </c>
      <c r="S12" s="69"/>
      <c r="T12" s="69"/>
      <c r="U12" s="69"/>
      <c r="V12" s="69"/>
      <c r="W12" s="69"/>
      <c r="X12" s="69" t="s">
        <v>940</v>
      </c>
      <c r="Y12" s="76"/>
      <c r="AA12" s="639">
        <f t="shared" si="0"/>
        <v>42000.000000000007</v>
      </c>
      <c r="AB12" s="74">
        <f t="shared" si="1"/>
        <v>642000</v>
      </c>
    </row>
    <row r="13" spans="1:28" x14ac:dyDescent="0.35">
      <c r="A13" s="76"/>
      <c r="B13" s="77" t="s">
        <v>8117</v>
      </c>
      <c r="C13" s="77" t="s">
        <v>283</v>
      </c>
      <c r="D13" s="77" t="s">
        <v>8118</v>
      </c>
      <c r="E13" s="77" t="s">
        <v>8119</v>
      </c>
      <c r="F13" s="76"/>
      <c r="G13" s="79" t="s">
        <v>8132</v>
      </c>
      <c r="H13" s="69"/>
      <c r="I13" s="74">
        <v>600000</v>
      </c>
      <c r="J13" s="69"/>
      <c r="K13" s="69" t="s">
        <v>1562</v>
      </c>
      <c r="L13" s="75">
        <v>1987</v>
      </c>
      <c r="M13" s="79" t="s">
        <v>8126</v>
      </c>
      <c r="N13" s="80">
        <v>31388548</v>
      </c>
      <c r="O13" s="75"/>
      <c r="P13" s="69"/>
      <c r="Q13" s="75" t="s">
        <v>938</v>
      </c>
      <c r="R13" s="69" t="s">
        <v>8122</v>
      </c>
      <c r="S13" s="69"/>
      <c r="T13" s="69"/>
      <c r="U13" s="69"/>
      <c r="V13" s="69"/>
      <c r="W13" s="69"/>
      <c r="X13" s="69" t="s">
        <v>940</v>
      </c>
      <c r="Y13" s="116"/>
      <c r="AA13" s="639">
        <f t="shared" si="0"/>
        <v>42000.000000000007</v>
      </c>
      <c r="AB13" s="74">
        <f t="shared" si="1"/>
        <v>642000</v>
      </c>
    </row>
    <row r="14" spans="1:28" x14ac:dyDescent="0.35">
      <c r="A14" s="76"/>
      <c r="B14" s="77" t="s">
        <v>8117</v>
      </c>
      <c r="C14" s="77" t="s">
        <v>283</v>
      </c>
      <c r="D14" s="77" t="s">
        <v>8118</v>
      </c>
      <c r="E14" s="77" t="s">
        <v>8119</v>
      </c>
      <c r="F14" s="76"/>
      <c r="G14" s="79" t="s">
        <v>8133</v>
      </c>
      <c r="H14" s="69"/>
      <c r="I14" s="74">
        <v>600000</v>
      </c>
      <c r="J14" s="69"/>
      <c r="K14" s="69" t="s">
        <v>1562</v>
      </c>
      <c r="L14" s="75">
        <v>1987</v>
      </c>
      <c r="M14" s="79"/>
      <c r="N14" s="80"/>
      <c r="O14" s="75"/>
      <c r="P14" s="69"/>
      <c r="Q14" s="75"/>
      <c r="R14" s="69"/>
      <c r="S14" s="69"/>
      <c r="T14" s="69"/>
      <c r="U14" s="69"/>
      <c r="V14" s="69"/>
      <c r="W14" s="69"/>
      <c r="X14" s="69" t="s">
        <v>940</v>
      </c>
      <c r="Y14" s="116" t="s">
        <v>1765</v>
      </c>
      <c r="AA14" s="639">
        <f t="shared" si="0"/>
        <v>42000.000000000007</v>
      </c>
      <c r="AB14" s="74">
        <f t="shared" si="1"/>
        <v>642000</v>
      </c>
    </row>
    <row r="15" spans="1:28" x14ac:dyDescent="0.35">
      <c r="A15" s="76"/>
      <c r="B15" s="77" t="s">
        <v>8117</v>
      </c>
      <c r="C15" s="77" t="s">
        <v>283</v>
      </c>
      <c r="D15" s="77" t="s">
        <v>8118</v>
      </c>
      <c r="E15" s="77" t="s">
        <v>8119</v>
      </c>
      <c r="F15" s="73" t="s">
        <v>8134</v>
      </c>
      <c r="G15" s="79" t="s">
        <v>8135</v>
      </c>
      <c r="H15" s="69"/>
      <c r="I15" s="74">
        <v>600000</v>
      </c>
      <c r="J15" s="69"/>
      <c r="K15" s="69" t="s">
        <v>1562</v>
      </c>
      <c r="L15" s="75">
        <v>1987</v>
      </c>
      <c r="M15" s="79" t="s">
        <v>8126</v>
      </c>
      <c r="N15" s="80">
        <v>31320870</v>
      </c>
      <c r="O15" s="75"/>
      <c r="P15" s="69"/>
      <c r="Q15" s="75" t="s">
        <v>938</v>
      </c>
      <c r="R15" s="69" t="s">
        <v>8122</v>
      </c>
      <c r="S15" s="69"/>
      <c r="T15" s="69"/>
      <c r="U15" s="69"/>
      <c r="V15" s="69"/>
      <c r="W15" s="69"/>
      <c r="X15" s="69" t="s">
        <v>940</v>
      </c>
      <c r="Y15" s="116"/>
      <c r="AA15" s="639">
        <f t="shared" si="0"/>
        <v>42000.000000000007</v>
      </c>
      <c r="AB15" s="74">
        <f t="shared" si="1"/>
        <v>642000</v>
      </c>
    </row>
    <row r="16" spans="1:28" x14ac:dyDescent="0.35">
      <c r="A16" s="76"/>
      <c r="B16" s="77" t="s">
        <v>8117</v>
      </c>
      <c r="C16" s="77" t="s">
        <v>283</v>
      </c>
      <c r="D16" s="77" t="s">
        <v>8118</v>
      </c>
      <c r="E16" s="77" t="s">
        <v>8119</v>
      </c>
      <c r="F16" s="73" t="s">
        <v>8136</v>
      </c>
      <c r="G16" s="79" t="s">
        <v>8137</v>
      </c>
      <c r="H16" s="69"/>
      <c r="I16" s="74">
        <v>600000</v>
      </c>
      <c r="J16" s="69"/>
      <c r="K16" s="69" t="s">
        <v>1562</v>
      </c>
      <c r="L16" s="75">
        <v>1987</v>
      </c>
      <c r="M16" s="79" t="s">
        <v>8126</v>
      </c>
      <c r="N16" s="80">
        <v>31388470</v>
      </c>
      <c r="O16" s="75"/>
      <c r="P16" s="69"/>
      <c r="Q16" s="75" t="s">
        <v>938</v>
      </c>
      <c r="R16" s="69" t="s">
        <v>8122</v>
      </c>
      <c r="S16" s="69"/>
      <c r="T16" s="69"/>
      <c r="U16" s="69"/>
      <c r="V16" s="69"/>
      <c r="W16" s="69"/>
      <c r="X16" s="69" t="s">
        <v>940</v>
      </c>
      <c r="Y16" s="116"/>
      <c r="AA16" s="639">
        <f t="shared" si="0"/>
        <v>42000.000000000007</v>
      </c>
      <c r="AB16" s="74">
        <f t="shared" si="1"/>
        <v>642000</v>
      </c>
    </row>
    <row r="17" spans="1:28" x14ac:dyDescent="0.35">
      <c r="A17" s="76"/>
      <c r="B17" s="77" t="s">
        <v>8117</v>
      </c>
      <c r="C17" s="77" t="s">
        <v>283</v>
      </c>
      <c r="D17" s="77" t="s">
        <v>8118</v>
      </c>
      <c r="E17" s="77" t="s">
        <v>8119</v>
      </c>
      <c r="F17" s="73" t="s">
        <v>8138</v>
      </c>
      <c r="G17" s="79" t="s">
        <v>8139</v>
      </c>
      <c r="H17" s="69"/>
      <c r="I17" s="74">
        <v>600000</v>
      </c>
      <c r="J17" s="69"/>
      <c r="K17" s="69" t="s">
        <v>1562</v>
      </c>
      <c r="L17" s="75">
        <v>1987</v>
      </c>
      <c r="M17" s="79" t="s">
        <v>8126</v>
      </c>
      <c r="N17" s="80">
        <v>31388486</v>
      </c>
      <c r="O17" s="75"/>
      <c r="P17" s="69"/>
      <c r="Q17" s="75" t="s">
        <v>938</v>
      </c>
      <c r="R17" s="69" t="s">
        <v>8122</v>
      </c>
      <c r="S17" s="69"/>
      <c r="T17" s="69"/>
      <c r="U17" s="69"/>
      <c r="V17" s="69"/>
      <c r="W17" s="69"/>
      <c r="X17" s="69" t="s">
        <v>940</v>
      </c>
      <c r="Y17" s="116"/>
      <c r="AA17" s="639">
        <f t="shared" si="0"/>
        <v>42000.000000000007</v>
      </c>
      <c r="AB17" s="74">
        <f t="shared" si="1"/>
        <v>642000</v>
      </c>
    </row>
    <row r="18" spans="1:28" x14ac:dyDescent="0.35">
      <c r="A18" s="76"/>
      <c r="B18" s="77" t="s">
        <v>8117</v>
      </c>
      <c r="C18" s="77" t="s">
        <v>283</v>
      </c>
      <c r="D18" s="77" t="s">
        <v>8118</v>
      </c>
      <c r="E18" s="77" t="s">
        <v>8119</v>
      </c>
      <c r="F18" s="73" t="s">
        <v>8140</v>
      </c>
      <c r="G18" s="79" t="s">
        <v>8141</v>
      </c>
      <c r="H18" s="69"/>
      <c r="I18" s="74">
        <v>600000</v>
      </c>
      <c r="J18" s="69"/>
      <c r="K18" s="69" t="s">
        <v>1562</v>
      </c>
      <c r="L18" s="75">
        <v>1987</v>
      </c>
      <c r="M18" s="79" t="s">
        <v>8126</v>
      </c>
      <c r="N18" s="80">
        <v>31388485</v>
      </c>
      <c r="O18" s="75"/>
      <c r="P18" s="69"/>
      <c r="Q18" s="75" t="s">
        <v>938</v>
      </c>
      <c r="R18" s="69" t="s">
        <v>8122</v>
      </c>
      <c r="S18" s="69"/>
      <c r="T18" s="69"/>
      <c r="U18" s="69"/>
      <c r="V18" s="69"/>
      <c r="W18" s="69"/>
      <c r="X18" s="69" t="s">
        <v>940</v>
      </c>
      <c r="Y18" s="116"/>
      <c r="AA18" s="639">
        <f t="shared" si="0"/>
        <v>42000.000000000007</v>
      </c>
      <c r="AB18" s="74">
        <f t="shared" si="1"/>
        <v>642000</v>
      </c>
    </row>
    <row r="19" spans="1:28" x14ac:dyDescent="0.35">
      <c r="A19" s="76"/>
      <c r="B19" s="77" t="s">
        <v>8117</v>
      </c>
      <c r="C19" s="77" t="s">
        <v>283</v>
      </c>
      <c r="D19" s="77" t="s">
        <v>8118</v>
      </c>
      <c r="E19" s="77" t="s">
        <v>8119</v>
      </c>
      <c r="F19" s="73" t="s">
        <v>8142</v>
      </c>
      <c r="G19" s="79" t="s">
        <v>8143</v>
      </c>
      <c r="H19" s="69"/>
      <c r="I19" s="74">
        <v>600000</v>
      </c>
      <c r="J19" s="69"/>
      <c r="K19" s="69" t="s">
        <v>1562</v>
      </c>
      <c r="L19" s="75">
        <v>1987</v>
      </c>
      <c r="M19" s="79" t="s">
        <v>8126</v>
      </c>
      <c r="N19" s="80">
        <v>31388468</v>
      </c>
      <c r="O19" s="75"/>
      <c r="P19" s="69"/>
      <c r="Q19" s="75" t="s">
        <v>938</v>
      </c>
      <c r="R19" s="69" t="s">
        <v>8122</v>
      </c>
      <c r="S19" s="69"/>
      <c r="T19" s="69"/>
      <c r="U19" s="69"/>
      <c r="V19" s="69"/>
      <c r="W19" s="69"/>
      <c r="X19" s="69" t="s">
        <v>940</v>
      </c>
      <c r="Y19" s="116"/>
      <c r="AA19" s="639">
        <f t="shared" si="0"/>
        <v>42000.000000000007</v>
      </c>
      <c r="AB19" s="74">
        <f t="shared" si="1"/>
        <v>642000</v>
      </c>
    </row>
    <row r="20" spans="1:28" x14ac:dyDescent="0.35">
      <c r="A20" s="76"/>
      <c r="B20" s="77" t="s">
        <v>8117</v>
      </c>
      <c r="C20" s="77" t="s">
        <v>283</v>
      </c>
      <c r="D20" s="77" t="s">
        <v>8118</v>
      </c>
      <c r="E20" s="77" t="s">
        <v>8119</v>
      </c>
      <c r="F20" s="73" t="s">
        <v>8144</v>
      </c>
      <c r="G20" s="79" t="s">
        <v>8145</v>
      </c>
      <c r="H20" s="69"/>
      <c r="I20" s="74">
        <v>600000</v>
      </c>
      <c r="J20" s="69"/>
      <c r="K20" s="69" t="s">
        <v>1562</v>
      </c>
      <c r="L20" s="75">
        <v>1987</v>
      </c>
      <c r="M20" s="79" t="s">
        <v>8126</v>
      </c>
      <c r="N20" s="80">
        <v>31388474</v>
      </c>
      <c r="O20" s="75"/>
      <c r="P20" s="69"/>
      <c r="Q20" s="75" t="s">
        <v>938</v>
      </c>
      <c r="R20" s="69" t="s">
        <v>8122</v>
      </c>
      <c r="S20" s="69"/>
      <c r="T20" s="69"/>
      <c r="U20" s="69"/>
      <c r="V20" s="69"/>
      <c r="W20" s="69"/>
      <c r="X20" s="69" t="s">
        <v>940</v>
      </c>
      <c r="Y20" s="116"/>
      <c r="AA20" s="639">
        <f t="shared" si="0"/>
        <v>42000.000000000007</v>
      </c>
      <c r="AB20" s="74">
        <f t="shared" si="1"/>
        <v>642000</v>
      </c>
    </row>
    <row r="21" spans="1:28" x14ac:dyDescent="0.35">
      <c r="A21" s="76"/>
      <c r="B21" s="77" t="s">
        <v>8117</v>
      </c>
      <c r="C21" s="77" t="s">
        <v>283</v>
      </c>
      <c r="D21" s="77" t="s">
        <v>8118</v>
      </c>
      <c r="E21" s="77" t="s">
        <v>8119</v>
      </c>
      <c r="F21" s="73" t="s">
        <v>8146</v>
      </c>
      <c r="G21" s="79" t="s">
        <v>8147</v>
      </c>
      <c r="H21" s="69"/>
      <c r="I21" s="74">
        <v>650000</v>
      </c>
      <c r="J21" s="69"/>
      <c r="K21" s="69" t="s">
        <v>1562</v>
      </c>
      <c r="L21" s="75">
        <v>1987</v>
      </c>
      <c r="M21" s="79" t="s">
        <v>8121</v>
      </c>
      <c r="N21" s="80">
        <v>31388448</v>
      </c>
      <c r="O21" s="75"/>
      <c r="P21" s="69"/>
      <c r="Q21" s="75" t="s">
        <v>1010</v>
      </c>
      <c r="R21" s="69" t="s">
        <v>8122</v>
      </c>
      <c r="S21" s="69"/>
      <c r="T21" s="69"/>
      <c r="U21" s="69"/>
      <c r="V21" s="69"/>
      <c r="W21" s="69"/>
      <c r="X21" s="69" t="s">
        <v>940</v>
      </c>
      <c r="Y21" s="116"/>
      <c r="AA21" s="639">
        <f t="shared" si="0"/>
        <v>45500.000000000007</v>
      </c>
      <c r="AB21" s="74">
        <f t="shared" si="1"/>
        <v>695500</v>
      </c>
    </row>
    <row r="22" spans="1:28" x14ac:dyDescent="0.35">
      <c r="A22" s="76"/>
      <c r="B22" s="77" t="s">
        <v>8117</v>
      </c>
      <c r="C22" s="77" t="s">
        <v>283</v>
      </c>
      <c r="D22" s="77" t="s">
        <v>8118</v>
      </c>
      <c r="E22" s="77" t="s">
        <v>8119</v>
      </c>
      <c r="F22" s="73" t="s">
        <v>8146</v>
      </c>
      <c r="G22" s="79" t="s">
        <v>8148</v>
      </c>
      <c r="H22" s="69"/>
      <c r="I22" s="74">
        <v>650000</v>
      </c>
      <c r="J22" s="69"/>
      <c r="K22" s="69" t="s">
        <v>1562</v>
      </c>
      <c r="L22" s="75">
        <v>1987</v>
      </c>
      <c r="M22" s="79" t="s">
        <v>8121</v>
      </c>
      <c r="N22" s="80">
        <v>31412660</v>
      </c>
      <c r="O22" s="75"/>
      <c r="P22" s="69"/>
      <c r="Q22" s="75" t="s">
        <v>1010</v>
      </c>
      <c r="R22" s="69" t="s">
        <v>8122</v>
      </c>
      <c r="S22" s="69"/>
      <c r="T22" s="69"/>
      <c r="U22" s="69"/>
      <c r="V22" s="69"/>
      <c r="W22" s="69"/>
      <c r="X22" s="69" t="s">
        <v>940</v>
      </c>
      <c r="Y22" s="116"/>
      <c r="AA22" s="639">
        <f t="shared" si="0"/>
        <v>45500.000000000007</v>
      </c>
      <c r="AB22" s="74">
        <f t="shared" si="1"/>
        <v>695500</v>
      </c>
    </row>
    <row r="23" spans="1:28" x14ac:dyDescent="0.35">
      <c r="A23" s="76"/>
      <c r="B23" s="77" t="s">
        <v>8117</v>
      </c>
      <c r="C23" s="77" t="s">
        <v>283</v>
      </c>
      <c r="D23" s="77" t="s">
        <v>8118</v>
      </c>
      <c r="E23" s="77" t="s">
        <v>8119</v>
      </c>
      <c r="F23" s="76"/>
      <c r="G23" s="79" t="s">
        <v>8149</v>
      </c>
      <c r="H23" s="69"/>
      <c r="I23" s="74">
        <v>600000</v>
      </c>
      <c r="J23" s="69"/>
      <c r="K23" s="69"/>
      <c r="L23" s="75"/>
      <c r="M23" s="79"/>
      <c r="N23" s="80"/>
      <c r="O23" s="75"/>
      <c r="P23" s="69"/>
      <c r="Q23" s="75"/>
      <c r="R23" s="69"/>
      <c r="S23" s="69"/>
      <c r="T23" s="69"/>
      <c r="U23" s="69"/>
      <c r="V23" s="69"/>
      <c r="W23" s="69"/>
      <c r="X23" s="69" t="s">
        <v>940</v>
      </c>
      <c r="Y23" s="116"/>
      <c r="AA23" s="639">
        <f t="shared" si="0"/>
        <v>42000.000000000007</v>
      </c>
      <c r="AB23" s="74">
        <f t="shared" si="1"/>
        <v>642000</v>
      </c>
    </row>
    <row r="24" spans="1:28" x14ac:dyDescent="0.35">
      <c r="A24" s="76"/>
      <c r="B24" s="77"/>
      <c r="C24" s="77"/>
      <c r="D24" s="77"/>
      <c r="E24" s="77"/>
      <c r="F24" s="76"/>
      <c r="G24" s="93" t="s">
        <v>994</v>
      </c>
      <c r="H24" s="86"/>
      <c r="I24" s="87">
        <f>SUM(I6:I23)</f>
        <v>11000000</v>
      </c>
      <c r="J24" s="69"/>
      <c r="K24" s="69"/>
      <c r="L24" s="75"/>
      <c r="M24" s="79"/>
      <c r="N24" s="80"/>
      <c r="O24" s="75"/>
      <c r="P24" s="69"/>
      <c r="Q24" s="75"/>
      <c r="R24" s="69"/>
      <c r="S24" s="69"/>
      <c r="T24" s="69"/>
      <c r="U24" s="69"/>
      <c r="V24" s="69"/>
      <c r="W24" s="69"/>
      <c r="X24" s="69"/>
      <c r="Y24" s="116"/>
      <c r="AA24" s="639">
        <f t="shared" si="0"/>
        <v>770000.00000000012</v>
      </c>
      <c r="AB24" s="87">
        <f t="shared" si="1"/>
        <v>11770000</v>
      </c>
    </row>
    <row r="25" spans="1:28" x14ac:dyDescent="0.35">
      <c r="A25" s="64"/>
      <c r="B25" s="99"/>
      <c r="C25" s="99"/>
      <c r="D25" s="99"/>
      <c r="E25" s="99"/>
      <c r="F25" s="64"/>
      <c r="G25" s="96" t="s">
        <v>8150</v>
      </c>
      <c r="H25" s="64"/>
      <c r="I25" s="67"/>
      <c r="J25" s="64"/>
      <c r="K25" s="64"/>
      <c r="L25" s="68"/>
      <c r="M25" s="97"/>
      <c r="N25" s="127"/>
      <c r="O25" s="68"/>
      <c r="P25" s="64"/>
      <c r="Q25" s="68"/>
      <c r="R25" s="64"/>
      <c r="S25" s="64"/>
      <c r="T25" s="64"/>
      <c r="U25" s="64"/>
      <c r="V25" s="64"/>
      <c r="W25" s="64"/>
      <c r="X25" s="64"/>
      <c r="Y25" s="116"/>
      <c r="AA25" s="639">
        <f t="shared" si="0"/>
        <v>0</v>
      </c>
      <c r="AB25" s="67">
        <f t="shared" si="1"/>
        <v>0</v>
      </c>
    </row>
    <row r="26" spans="1:28" x14ac:dyDescent="0.35">
      <c r="A26" s="76"/>
      <c r="B26" s="77" t="s">
        <v>8117</v>
      </c>
      <c r="C26" s="77" t="s">
        <v>283</v>
      </c>
      <c r="D26" s="77" t="s">
        <v>8118</v>
      </c>
      <c r="E26" s="77" t="s">
        <v>8119</v>
      </c>
      <c r="F26" s="76"/>
      <c r="G26" s="79" t="s">
        <v>8151</v>
      </c>
      <c r="H26" s="69"/>
      <c r="I26" s="74">
        <v>650000</v>
      </c>
      <c r="J26" s="69"/>
      <c r="K26" s="69" t="s">
        <v>8152</v>
      </c>
      <c r="L26" s="75">
        <v>1950</v>
      </c>
      <c r="M26" s="79" t="s">
        <v>8153</v>
      </c>
      <c r="N26" s="75" t="s">
        <v>1082</v>
      </c>
      <c r="O26" s="75"/>
      <c r="P26" s="69"/>
      <c r="Q26" s="69"/>
      <c r="R26" s="69"/>
      <c r="S26" s="69"/>
      <c r="T26" s="69"/>
      <c r="U26" s="69"/>
      <c r="V26" s="69"/>
      <c r="W26" s="69"/>
      <c r="X26" s="69"/>
      <c r="Y26" s="116"/>
      <c r="AA26" s="639">
        <f t="shared" si="0"/>
        <v>45500.000000000007</v>
      </c>
      <c r="AB26" s="74">
        <f t="shared" si="1"/>
        <v>695500</v>
      </c>
    </row>
    <row r="27" spans="1:28" x14ac:dyDescent="0.35">
      <c r="A27" s="76"/>
      <c r="B27" s="77" t="s">
        <v>8117</v>
      </c>
      <c r="C27" s="77" t="s">
        <v>283</v>
      </c>
      <c r="D27" s="77" t="s">
        <v>8118</v>
      </c>
      <c r="E27" s="77" t="s">
        <v>8119</v>
      </c>
      <c r="F27" s="76"/>
      <c r="G27" s="79" t="s">
        <v>8154</v>
      </c>
      <c r="H27" s="69"/>
      <c r="I27" s="74">
        <v>650000</v>
      </c>
      <c r="J27" s="69"/>
      <c r="K27" s="69" t="s">
        <v>8152</v>
      </c>
      <c r="L27" s="75">
        <v>1950</v>
      </c>
      <c r="M27" s="79" t="s">
        <v>8153</v>
      </c>
      <c r="N27" s="75" t="s">
        <v>1082</v>
      </c>
      <c r="O27" s="75"/>
      <c r="P27" s="69"/>
      <c r="Q27" s="69"/>
      <c r="R27" s="69"/>
      <c r="S27" s="69"/>
      <c r="T27" s="69"/>
      <c r="U27" s="69"/>
      <c r="V27" s="69"/>
      <c r="W27" s="69"/>
      <c r="X27" s="69"/>
      <c r="Y27" s="116"/>
      <c r="AA27" s="639">
        <f t="shared" si="0"/>
        <v>45500.000000000007</v>
      </c>
      <c r="AB27" s="74">
        <f t="shared" si="1"/>
        <v>695500</v>
      </c>
    </row>
    <row r="28" spans="1:28" x14ac:dyDescent="0.35">
      <c r="A28" s="76"/>
      <c r="B28" s="77" t="s">
        <v>8117</v>
      </c>
      <c r="C28" s="77" t="s">
        <v>283</v>
      </c>
      <c r="D28" s="77" t="s">
        <v>8118</v>
      </c>
      <c r="E28" s="77" t="s">
        <v>8119</v>
      </c>
      <c r="F28" s="76"/>
      <c r="G28" s="79" t="s">
        <v>8155</v>
      </c>
      <c r="H28" s="69"/>
      <c r="I28" s="74">
        <v>650000</v>
      </c>
      <c r="J28" s="69"/>
      <c r="K28" s="69" t="s">
        <v>8152</v>
      </c>
      <c r="L28" s="75">
        <v>1950</v>
      </c>
      <c r="M28" s="79" t="s">
        <v>8153</v>
      </c>
      <c r="N28" s="75" t="s">
        <v>1082</v>
      </c>
      <c r="O28" s="75"/>
      <c r="P28" s="69"/>
      <c r="Q28" s="69"/>
      <c r="R28" s="69"/>
      <c r="S28" s="69"/>
      <c r="T28" s="69"/>
      <c r="U28" s="69"/>
      <c r="V28" s="69"/>
      <c r="W28" s="69"/>
      <c r="X28" s="69"/>
      <c r="Y28" s="116"/>
      <c r="AA28" s="639">
        <f t="shared" si="0"/>
        <v>45500.000000000007</v>
      </c>
      <c r="AB28" s="74">
        <f t="shared" si="1"/>
        <v>695500</v>
      </c>
    </row>
    <row r="29" spans="1:28" x14ac:dyDescent="0.35">
      <c r="A29" s="76"/>
      <c r="B29" s="77" t="s">
        <v>8117</v>
      </c>
      <c r="C29" s="77" t="s">
        <v>283</v>
      </c>
      <c r="D29" s="77" t="s">
        <v>8118</v>
      </c>
      <c r="E29" s="77" t="s">
        <v>8119</v>
      </c>
      <c r="F29" s="76"/>
      <c r="G29" s="79" t="s">
        <v>8156</v>
      </c>
      <c r="H29" s="69"/>
      <c r="I29" s="74">
        <v>650000</v>
      </c>
      <c r="J29" s="69"/>
      <c r="K29" s="69" t="s">
        <v>8152</v>
      </c>
      <c r="L29" s="75">
        <v>1950</v>
      </c>
      <c r="M29" s="79" t="s">
        <v>8153</v>
      </c>
      <c r="N29" s="75" t="s">
        <v>1082</v>
      </c>
      <c r="O29" s="75"/>
      <c r="P29" s="69"/>
      <c r="Q29" s="69"/>
      <c r="R29" s="69"/>
      <c r="S29" s="69"/>
      <c r="T29" s="69"/>
      <c r="U29" s="69"/>
      <c r="V29" s="69"/>
      <c r="W29" s="69"/>
      <c r="X29" s="69"/>
      <c r="Y29" s="116"/>
      <c r="AA29" s="639">
        <f t="shared" si="0"/>
        <v>45500.000000000007</v>
      </c>
      <c r="AB29" s="74">
        <f t="shared" si="1"/>
        <v>695500</v>
      </c>
    </row>
    <row r="30" spans="1:28" x14ac:dyDescent="0.35">
      <c r="A30" s="76"/>
      <c r="B30" s="77" t="s">
        <v>8117</v>
      </c>
      <c r="C30" s="77" t="s">
        <v>283</v>
      </c>
      <c r="D30" s="77" t="s">
        <v>8118</v>
      </c>
      <c r="E30" s="77" t="s">
        <v>8119</v>
      </c>
      <c r="F30" s="76"/>
      <c r="G30" s="79" t="s">
        <v>8157</v>
      </c>
      <c r="H30" s="69"/>
      <c r="I30" s="74">
        <v>650000</v>
      </c>
      <c r="J30" s="69"/>
      <c r="K30" s="69" t="s">
        <v>8152</v>
      </c>
      <c r="L30" s="75">
        <v>1950</v>
      </c>
      <c r="M30" s="79" t="s">
        <v>8153</v>
      </c>
      <c r="N30" s="75" t="s">
        <v>1082</v>
      </c>
      <c r="O30" s="75"/>
      <c r="P30" s="69"/>
      <c r="Q30" s="69"/>
      <c r="R30" s="69"/>
      <c r="S30" s="69"/>
      <c r="T30" s="69"/>
      <c r="U30" s="69"/>
      <c r="V30" s="69"/>
      <c r="W30" s="69"/>
      <c r="X30" s="69"/>
      <c r="Y30" s="116"/>
      <c r="AA30" s="639">
        <f t="shared" si="0"/>
        <v>45500.000000000007</v>
      </c>
      <c r="AB30" s="74">
        <f t="shared" si="1"/>
        <v>695500</v>
      </c>
    </row>
    <row r="31" spans="1:28" x14ac:dyDescent="0.35">
      <c r="A31" s="76"/>
      <c r="B31" s="77" t="s">
        <v>8117</v>
      </c>
      <c r="C31" s="77" t="s">
        <v>283</v>
      </c>
      <c r="D31" s="77" t="s">
        <v>8118</v>
      </c>
      <c r="E31" s="77" t="s">
        <v>8119</v>
      </c>
      <c r="F31" s="76"/>
      <c r="G31" s="79" t="s">
        <v>8158</v>
      </c>
      <c r="H31" s="69"/>
      <c r="I31" s="74">
        <v>600000</v>
      </c>
      <c r="J31" s="69"/>
      <c r="K31" s="69" t="s">
        <v>8152</v>
      </c>
      <c r="L31" s="75">
        <v>1950</v>
      </c>
      <c r="M31" s="79" t="s">
        <v>8153</v>
      </c>
      <c r="N31" s="75" t="s">
        <v>1082</v>
      </c>
      <c r="O31" s="75"/>
      <c r="P31" s="69"/>
      <c r="Q31" s="69"/>
      <c r="R31" s="69"/>
      <c r="S31" s="69"/>
      <c r="T31" s="69"/>
      <c r="U31" s="69"/>
      <c r="V31" s="69"/>
      <c r="W31" s="69"/>
      <c r="X31" s="69"/>
      <c r="Y31" s="116"/>
      <c r="AA31" s="639">
        <f t="shared" si="0"/>
        <v>42000.000000000007</v>
      </c>
      <c r="AB31" s="74">
        <f t="shared" si="1"/>
        <v>642000</v>
      </c>
    </row>
    <row r="32" spans="1:28" x14ac:dyDescent="0.35">
      <c r="A32" s="76"/>
      <c r="B32" s="77" t="s">
        <v>8117</v>
      </c>
      <c r="C32" s="77" t="s">
        <v>283</v>
      </c>
      <c r="D32" s="77" t="s">
        <v>8118</v>
      </c>
      <c r="E32" s="77" t="s">
        <v>8119</v>
      </c>
      <c r="F32" s="76"/>
      <c r="G32" s="79" t="s">
        <v>8159</v>
      </c>
      <c r="H32" s="69"/>
      <c r="I32" s="74">
        <v>650000</v>
      </c>
      <c r="J32" s="69"/>
      <c r="K32" s="69" t="s">
        <v>8152</v>
      </c>
      <c r="L32" s="75">
        <v>1950</v>
      </c>
      <c r="M32" s="79" t="s">
        <v>8153</v>
      </c>
      <c r="N32" s="75" t="s">
        <v>1082</v>
      </c>
      <c r="O32" s="75"/>
      <c r="P32" s="69"/>
      <c r="Q32" s="69"/>
      <c r="R32" s="69"/>
      <c r="S32" s="69"/>
      <c r="T32" s="69"/>
      <c r="U32" s="69"/>
      <c r="V32" s="69"/>
      <c r="W32" s="69"/>
      <c r="X32" s="69"/>
      <c r="Y32" s="116"/>
      <c r="AA32" s="639">
        <f t="shared" si="0"/>
        <v>45500.000000000007</v>
      </c>
      <c r="AB32" s="74">
        <f t="shared" si="1"/>
        <v>695500</v>
      </c>
    </row>
    <row r="33" spans="1:28" x14ac:dyDescent="0.35">
      <c r="A33" s="76"/>
      <c r="B33" s="77" t="s">
        <v>8117</v>
      </c>
      <c r="C33" s="77" t="s">
        <v>283</v>
      </c>
      <c r="D33" s="77" t="s">
        <v>8118</v>
      </c>
      <c r="E33" s="77" t="s">
        <v>8119</v>
      </c>
      <c r="F33" s="76"/>
      <c r="G33" s="79" t="s">
        <v>8160</v>
      </c>
      <c r="H33" s="69"/>
      <c r="I33" s="74">
        <v>600000</v>
      </c>
      <c r="J33" s="69"/>
      <c r="K33" s="69" t="s">
        <v>8152</v>
      </c>
      <c r="L33" s="75">
        <v>1950</v>
      </c>
      <c r="M33" s="79" t="s">
        <v>8153</v>
      </c>
      <c r="N33" s="75" t="s">
        <v>8161</v>
      </c>
      <c r="O33" s="75"/>
      <c r="P33" s="69"/>
      <c r="Q33" s="69" t="s">
        <v>8162</v>
      </c>
      <c r="R33" s="69" t="s">
        <v>8163</v>
      </c>
      <c r="S33" s="69"/>
      <c r="T33" s="69"/>
      <c r="U33" s="69"/>
      <c r="V33" s="69"/>
      <c r="W33" s="69"/>
      <c r="X33" s="69"/>
      <c r="Y33" s="116"/>
      <c r="AA33" s="639">
        <f t="shared" si="0"/>
        <v>42000.000000000007</v>
      </c>
      <c r="AB33" s="74">
        <f t="shared" si="1"/>
        <v>642000</v>
      </c>
    </row>
    <row r="34" spans="1:28" x14ac:dyDescent="0.35">
      <c r="A34" s="76"/>
      <c r="B34" s="77" t="s">
        <v>8117</v>
      </c>
      <c r="C34" s="77" t="s">
        <v>283</v>
      </c>
      <c r="D34" s="77" t="s">
        <v>8118</v>
      </c>
      <c r="E34" s="77" t="s">
        <v>8119</v>
      </c>
      <c r="F34" s="76"/>
      <c r="G34" s="79" t="s">
        <v>8164</v>
      </c>
      <c r="H34" s="69"/>
      <c r="I34" s="74">
        <v>600000</v>
      </c>
      <c r="J34" s="69"/>
      <c r="K34" s="69" t="s">
        <v>8152</v>
      </c>
      <c r="L34" s="75">
        <v>1950</v>
      </c>
      <c r="M34" s="79" t="s">
        <v>8153</v>
      </c>
      <c r="N34" s="75" t="s">
        <v>8165</v>
      </c>
      <c r="O34" s="75"/>
      <c r="P34" s="69"/>
      <c r="Q34" s="69" t="s">
        <v>8162</v>
      </c>
      <c r="R34" s="69" t="s">
        <v>8163</v>
      </c>
      <c r="S34" s="69"/>
      <c r="T34" s="69"/>
      <c r="U34" s="69"/>
      <c r="V34" s="69"/>
      <c r="W34" s="69"/>
      <c r="X34" s="69"/>
      <c r="Y34" s="116"/>
      <c r="AA34" s="639">
        <f t="shared" si="0"/>
        <v>42000.000000000007</v>
      </c>
      <c r="AB34" s="74">
        <f t="shared" si="1"/>
        <v>642000</v>
      </c>
    </row>
    <row r="35" spans="1:28" x14ac:dyDescent="0.35">
      <c r="A35" s="76"/>
      <c r="B35" s="77" t="s">
        <v>8117</v>
      </c>
      <c r="C35" s="77" t="s">
        <v>283</v>
      </c>
      <c r="D35" s="77" t="s">
        <v>8118</v>
      </c>
      <c r="E35" s="77" t="s">
        <v>8119</v>
      </c>
      <c r="F35" s="76"/>
      <c r="G35" s="79" t="s">
        <v>8166</v>
      </c>
      <c r="H35" s="69"/>
      <c r="I35" s="74">
        <v>600000</v>
      </c>
      <c r="J35" s="69"/>
      <c r="K35" s="69" t="s">
        <v>8152</v>
      </c>
      <c r="L35" s="75">
        <v>1950</v>
      </c>
      <c r="M35" s="79" t="s">
        <v>8153</v>
      </c>
      <c r="N35" s="386" t="s">
        <v>8167</v>
      </c>
      <c r="O35" s="75"/>
      <c r="P35" s="69"/>
      <c r="Q35" s="69" t="s">
        <v>8162</v>
      </c>
      <c r="R35" s="69" t="s">
        <v>8163</v>
      </c>
      <c r="S35" s="69"/>
      <c r="T35" s="69"/>
      <c r="U35" s="69"/>
      <c r="V35" s="69"/>
      <c r="W35" s="69"/>
      <c r="X35" s="69"/>
      <c r="Y35" s="116"/>
      <c r="AA35" s="639">
        <f t="shared" si="0"/>
        <v>42000.000000000007</v>
      </c>
      <c r="AB35" s="74">
        <f t="shared" si="1"/>
        <v>642000</v>
      </c>
    </row>
    <row r="36" spans="1:28" x14ac:dyDescent="0.35">
      <c r="A36" s="76"/>
      <c r="B36" s="77"/>
      <c r="C36" s="77"/>
      <c r="D36" s="77"/>
      <c r="E36" s="77"/>
      <c r="F36" s="76"/>
      <c r="G36" s="93" t="s">
        <v>994</v>
      </c>
      <c r="H36" s="86"/>
      <c r="I36" s="87">
        <f>SUM(I26:I35)</f>
        <v>6300000</v>
      </c>
      <c r="J36" s="69"/>
      <c r="K36" s="69"/>
      <c r="L36" s="75"/>
      <c r="M36" s="79"/>
      <c r="N36" s="386"/>
      <c r="O36" s="75"/>
      <c r="P36" s="69"/>
      <c r="Q36" s="69"/>
      <c r="R36" s="69"/>
      <c r="S36" s="69"/>
      <c r="T36" s="69"/>
      <c r="U36" s="69"/>
      <c r="V36" s="69"/>
      <c r="W36" s="69"/>
      <c r="X36" s="69"/>
      <c r="Y36" s="116"/>
      <c r="AA36" s="639">
        <f t="shared" si="0"/>
        <v>441000.00000000006</v>
      </c>
      <c r="AB36" s="87">
        <f t="shared" si="1"/>
        <v>6741000</v>
      </c>
    </row>
    <row r="37" spans="1:28" x14ac:dyDescent="0.35">
      <c r="A37" s="64"/>
      <c r="B37" s="64"/>
      <c r="C37" s="64"/>
      <c r="D37" s="64"/>
      <c r="E37" s="64"/>
      <c r="F37" s="64"/>
      <c r="G37" s="96" t="s">
        <v>8168</v>
      </c>
      <c r="H37" s="64"/>
      <c r="I37" s="67"/>
      <c r="J37" s="64"/>
      <c r="K37" s="64"/>
      <c r="L37" s="68"/>
      <c r="M37" s="97"/>
      <c r="N37" s="127"/>
      <c r="O37" s="68"/>
      <c r="P37" s="64"/>
      <c r="Q37" s="68"/>
      <c r="R37" s="64"/>
      <c r="S37" s="64"/>
      <c r="T37" s="64"/>
      <c r="U37" s="64"/>
      <c r="V37" s="64"/>
      <c r="W37" s="64"/>
      <c r="X37" s="64"/>
      <c r="Y37" s="115"/>
      <c r="AA37" s="639">
        <f t="shared" si="0"/>
        <v>0</v>
      </c>
      <c r="AB37" s="67">
        <f t="shared" si="1"/>
        <v>0</v>
      </c>
    </row>
    <row r="38" spans="1:28" x14ac:dyDescent="0.35">
      <c r="A38" s="76"/>
      <c r="B38" s="77" t="s">
        <v>8117</v>
      </c>
      <c r="C38" s="77" t="s">
        <v>283</v>
      </c>
      <c r="D38" s="77" t="s">
        <v>8118</v>
      </c>
      <c r="E38" s="77" t="s">
        <v>8119</v>
      </c>
      <c r="F38" s="76"/>
      <c r="G38" s="79" t="s">
        <v>8169</v>
      </c>
      <c r="H38" s="69"/>
      <c r="I38" s="74">
        <v>850000</v>
      </c>
      <c r="J38" s="69"/>
      <c r="K38" s="69" t="s">
        <v>5537</v>
      </c>
      <c r="L38" s="75"/>
      <c r="M38" s="79" t="s">
        <v>8170</v>
      </c>
      <c r="N38" s="80" t="s">
        <v>8171</v>
      </c>
      <c r="O38" s="75"/>
      <c r="P38" s="69"/>
      <c r="Q38" s="75" t="s">
        <v>5593</v>
      </c>
      <c r="R38" s="69" t="s">
        <v>8172</v>
      </c>
      <c r="S38" s="69"/>
      <c r="T38" s="69"/>
      <c r="U38" s="69"/>
      <c r="V38" s="69"/>
      <c r="W38" s="69"/>
      <c r="X38" s="69" t="s">
        <v>940</v>
      </c>
      <c r="Y38" s="116"/>
      <c r="AA38" s="639">
        <f t="shared" si="0"/>
        <v>59500.000000000007</v>
      </c>
      <c r="AB38" s="74">
        <f t="shared" si="1"/>
        <v>909500</v>
      </c>
    </row>
    <row r="39" spans="1:28" x14ac:dyDescent="0.35">
      <c r="A39" s="76"/>
      <c r="B39" s="77" t="s">
        <v>8117</v>
      </c>
      <c r="C39" s="77" t="s">
        <v>283</v>
      </c>
      <c r="D39" s="77" t="s">
        <v>8118</v>
      </c>
      <c r="E39" s="77" t="s">
        <v>8119</v>
      </c>
      <c r="F39" s="76"/>
      <c r="G39" s="79" t="s">
        <v>8173</v>
      </c>
      <c r="H39" s="69"/>
      <c r="I39" s="74">
        <v>800000</v>
      </c>
      <c r="J39" s="69"/>
      <c r="K39" s="69" t="s">
        <v>5537</v>
      </c>
      <c r="L39" s="75"/>
      <c r="M39" s="79" t="s">
        <v>8170</v>
      </c>
      <c r="N39" s="80" t="s">
        <v>8174</v>
      </c>
      <c r="O39" s="75"/>
      <c r="P39" s="69"/>
      <c r="Q39" s="75" t="s">
        <v>8162</v>
      </c>
      <c r="R39" s="69" t="s">
        <v>8172</v>
      </c>
      <c r="S39" s="69"/>
      <c r="T39" s="69"/>
      <c r="U39" s="69"/>
      <c r="V39" s="69"/>
      <c r="W39" s="69"/>
      <c r="X39" s="69" t="s">
        <v>940</v>
      </c>
      <c r="Y39" s="116"/>
      <c r="AA39" s="639">
        <f t="shared" si="0"/>
        <v>56000.000000000007</v>
      </c>
      <c r="AB39" s="74">
        <f t="shared" si="1"/>
        <v>856000</v>
      </c>
    </row>
    <row r="40" spans="1:28" x14ac:dyDescent="0.35">
      <c r="A40" s="76"/>
      <c r="B40" s="77" t="s">
        <v>8117</v>
      </c>
      <c r="C40" s="77" t="s">
        <v>283</v>
      </c>
      <c r="D40" s="77" t="s">
        <v>8118</v>
      </c>
      <c r="E40" s="77" t="s">
        <v>8119</v>
      </c>
      <c r="F40" s="76"/>
      <c r="G40" s="79" t="s">
        <v>8175</v>
      </c>
      <c r="H40" s="69"/>
      <c r="I40" s="74">
        <v>800000</v>
      </c>
      <c r="J40" s="69"/>
      <c r="K40" s="69" t="s">
        <v>5537</v>
      </c>
      <c r="L40" s="75"/>
      <c r="M40" s="79" t="s">
        <v>8170</v>
      </c>
      <c r="N40" s="80" t="s">
        <v>8176</v>
      </c>
      <c r="O40" s="75"/>
      <c r="P40" s="69"/>
      <c r="Q40" s="75" t="s">
        <v>5593</v>
      </c>
      <c r="R40" s="69" t="s">
        <v>8172</v>
      </c>
      <c r="S40" s="69"/>
      <c r="T40" s="69"/>
      <c r="U40" s="69"/>
      <c r="V40" s="69"/>
      <c r="W40" s="69"/>
      <c r="X40" s="69" t="s">
        <v>940</v>
      </c>
      <c r="Y40" s="116"/>
      <c r="AA40" s="639">
        <f t="shared" si="0"/>
        <v>56000.000000000007</v>
      </c>
      <c r="AB40" s="74">
        <f t="shared" si="1"/>
        <v>856000</v>
      </c>
    </row>
    <row r="41" spans="1:28" x14ac:dyDescent="0.35">
      <c r="A41" s="76"/>
      <c r="B41" s="77" t="s">
        <v>8117</v>
      </c>
      <c r="C41" s="77" t="s">
        <v>283</v>
      </c>
      <c r="D41" s="77" t="s">
        <v>8118</v>
      </c>
      <c r="E41" s="77" t="s">
        <v>8119</v>
      </c>
      <c r="F41" s="76"/>
      <c r="G41" s="79" t="s">
        <v>8177</v>
      </c>
      <c r="H41" s="69"/>
      <c r="I41" s="74">
        <v>800000</v>
      </c>
      <c r="J41" s="69"/>
      <c r="K41" s="69" t="s">
        <v>5537</v>
      </c>
      <c r="L41" s="75"/>
      <c r="M41" s="79" t="s">
        <v>8170</v>
      </c>
      <c r="N41" s="80" t="s">
        <v>8178</v>
      </c>
      <c r="O41" s="75"/>
      <c r="P41" s="69"/>
      <c r="Q41" s="75" t="s">
        <v>8162</v>
      </c>
      <c r="R41" s="69" t="s">
        <v>8172</v>
      </c>
      <c r="S41" s="69"/>
      <c r="T41" s="69"/>
      <c r="U41" s="69"/>
      <c r="V41" s="69"/>
      <c r="W41" s="69"/>
      <c r="X41" s="69" t="s">
        <v>940</v>
      </c>
      <c r="Y41" s="116"/>
      <c r="AA41" s="639">
        <f t="shared" si="0"/>
        <v>56000.000000000007</v>
      </c>
      <c r="AB41" s="74">
        <f t="shared" si="1"/>
        <v>856000</v>
      </c>
    </row>
    <row r="42" spans="1:28" x14ac:dyDescent="0.35">
      <c r="A42" s="76"/>
      <c r="B42" s="77" t="s">
        <v>8117</v>
      </c>
      <c r="C42" s="77" t="s">
        <v>283</v>
      </c>
      <c r="D42" s="77" t="s">
        <v>8118</v>
      </c>
      <c r="E42" s="77" t="s">
        <v>8119</v>
      </c>
      <c r="F42" s="76"/>
      <c r="G42" s="79" t="s">
        <v>8179</v>
      </c>
      <c r="H42" s="69"/>
      <c r="I42" s="74">
        <v>800000</v>
      </c>
      <c r="J42" s="69"/>
      <c r="K42" s="69" t="s">
        <v>5537</v>
      </c>
      <c r="L42" s="75"/>
      <c r="M42" s="79" t="s">
        <v>8170</v>
      </c>
      <c r="N42" s="80" t="s">
        <v>8180</v>
      </c>
      <c r="O42" s="75"/>
      <c r="P42" s="69"/>
      <c r="Q42" s="75" t="s">
        <v>1784</v>
      </c>
      <c r="R42" s="69" t="s">
        <v>8172</v>
      </c>
      <c r="S42" s="69"/>
      <c r="T42" s="69"/>
      <c r="U42" s="69"/>
      <c r="V42" s="69"/>
      <c r="W42" s="69"/>
      <c r="X42" s="69" t="s">
        <v>940</v>
      </c>
      <c r="Y42" s="116"/>
      <c r="AA42" s="639">
        <f t="shared" si="0"/>
        <v>56000.000000000007</v>
      </c>
      <c r="AB42" s="74">
        <f t="shared" si="1"/>
        <v>856000</v>
      </c>
    </row>
    <row r="43" spans="1:28" x14ac:dyDescent="0.35">
      <c r="A43" s="76"/>
      <c r="B43" s="77" t="s">
        <v>8117</v>
      </c>
      <c r="C43" s="77" t="s">
        <v>283</v>
      </c>
      <c r="D43" s="77" t="s">
        <v>8118</v>
      </c>
      <c r="E43" s="77" t="s">
        <v>8119</v>
      </c>
      <c r="F43" s="76"/>
      <c r="G43" s="79" t="s">
        <v>8181</v>
      </c>
      <c r="H43" s="69"/>
      <c r="I43" s="74">
        <v>850000</v>
      </c>
      <c r="J43" s="69"/>
      <c r="K43" s="69" t="s">
        <v>5537</v>
      </c>
      <c r="L43" s="75"/>
      <c r="M43" s="79" t="s">
        <v>8170</v>
      </c>
      <c r="N43" s="80" t="s">
        <v>8182</v>
      </c>
      <c r="O43" s="75"/>
      <c r="P43" s="69"/>
      <c r="Q43" s="75" t="s">
        <v>5593</v>
      </c>
      <c r="R43" s="69" t="s">
        <v>8172</v>
      </c>
      <c r="S43" s="69"/>
      <c r="T43" s="69"/>
      <c r="U43" s="69"/>
      <c r="V43" s="69"/>
      <c r="W43" s="69"/>
      <c r="X43" s="69" t="s">
        <v>940</v>
      </c>
      <c r="Y43" s="116"/>
      <c r="AA43" s="639">
        <f t="shared" si="0"/>
        <v>59500.000000000007</v>
      </c>
      <c r="AB43" s="74">
        <f t="shared" si="1"/>
        <v>909500</v>
      </c>
    </row>
    <row r="44" spans="1:28" x14ac:dyDescent="0.35">
      <c r="A44" s="76"/>
      <c r="B44" s="77" t="s">
        <v>8117</v>
      </c>
      <c r="C44" s="77" t="s">
        <v>283</v>
      </c>
      <c r="D44" s="77" t="s">
        <v>8118</v>
      </c>
      <c r="E44" s="77" t="s">
        <v>8119</v>
      </c>
      <c r="F44" s="76"/>
      <c r="G44" s="79" t="s">
        <v>8183</v>
      </c>
      <c r="H44" s="69"/>
      <c r="I44" s="74">
        <v>850000</v>
      </c>
      <c r="J44" s="69"/>
      <c r="K44" s="69" t="s">
        <v>5537</v>
      </c>
      <c r="L44" s="75"/>
      <c r="M44" s="79" t="s">
        <v>8170</v>
      </c>
      <c r="N44" s="80" t="s">
        <v>8184</v>
      </c>
      <c r="O44" s="75"/>
      <c r="P44" s="69"/>
      <c r="Q44" s="75" t="s">
        <v>5593</v>
      </c>
      <c r="R44" s="69" t="s">
        <v>8172</v>
      </c>
      <c r="S44" s="69"/>
      <c r="T44" s="69"/>
      <c r="U44" s="69"/>
      <c r="V44" s="69"/>
      <c r="W44" s="69"/>
      <c r="X44" s="69" t="s">
        <v>940</v>
      </c>
      <c r="Y44" s="116"/>
      <c r="AA44" s="639">
        <f t="shared" si="0"/>
        <v>59500.000000000007</v>
      </c>
      <c r="AB44" s="74">
        <f t="shared" si="1"/>
        <v>909500</v>
      </c>
    </row>
    <row r="45" spans="1:28" x14ac:dyDescent="0.35">
      <c r="A45" s="76"/>
      <c r="B45" s="77" t="s">
        <v>8117</v>
      </c>
      <c r="C45" s="77" t="s">
        <v>283</v>
      </c>
      <c r="D45" s="77" t="s">
        <v>8118</v>
      </c>
      <c r="E45" s="77" t="s">
        <v>8119</v>
      </c>
      <c r="F45" s="76"/>
      <c r="G45" s="79" t="s">
        <v>8185</v>
      </c>
      <c r="H45" s="69"/>
      <c r="I45" s="74">
        <v>800000</v>
      </c>
      <c r="J45" s="69"/>
      <c r="K45" s="69" t="s">
        <v>5537</v>
      </c>
      <c r="L45" s="75"/>
      <c r="M45" s="79" t="s">
        <v>8170</v>
      </c>
      <c r="N45" s="80" t="s">
        <v>8186</v>
      </c>
      <c r="O45" s="75"/>
      <c r="P45" s="69"/>
      <c r="Q45" s="75" t="s">
        <v>8162</v>
      </c>
      <c r="R45" s="69" t="s">
        <v>8172</v>
      </c>
      <c r="S45" s="69"/>
      <c r="T45" s="69"/>
      <c r="U45" s="69"/>
      <c r="V45" s="69"/>
      <c r="W45" s="69"/>
      <c r="X45" s="69" t="s">
        <v>940</v>
      </c>
      <c r="Y45" s="116"/>
      <c r="AA45" s="639">
        <f t="shared" si="0"/>
        <v>56000.000000000007</v>
      </c>
      <c r="AB45" s="74">
        <f t="shared" si="1"/>
        <v>856000</v>
      </c>
    </row>
    <row r="46" spans="1:28" x14ac:dyDescent="0.35">
      <c r="A46" s="76"/>
      <c r="B46" s="77" t="s">
        <v>8117</v>
      </c>
      <c r="C46" s="77" t="s">
        <v>283</v>
      </c>
      <c r="D46" s="77" t="s">
        <v>8118</v>
      </c>
      <c r="E46" s="77" t="s">
        <v>8119</v>
      </c>
      <c r="F46" s="76"/>
      <c r="G46" s="79" t="s">
        <v>8187</v>
      </c>
      <c r="H46" s="69"/>
      <c r="I46" s="74">
        <v>800000</v>
      </c>
      <c r="J46" s="69"/>
      <c r="K46" s="69" t="s">
        <v>5537</v>
      </c>
      <c r="L46" s="75"/>
      <c r="M46" s="79" t="s">
        <v>8170</v>
      </c>
      <c r="N46" s="80" t="s">
        <v>8188</v>
      </c>
      <c r="O46" s="75"/>
      <c r="P46" s="69"/>
      <c r="Q46" s="75" t="s">
        <v>8162</v>
      </c>
      <c r="R46" s="69" t="s">
        <v>8172</v>
      </c>
      <c r="S46" s="69"/>
      <c r="T46" s="69"/>
      <c r="U46" s="69"/>
      <c r="V46" s="69"/>
      <c r="W46" s="69"/>
      <c r="X46" s="69" t="s">
        <v>940</v>
      </c>
      <c r="Y46" s="116"/>
      <c r="AA46" s="639">
        <f t="shared" si="0"/>
        <v>56000.000000000007</v>
      </c>
      <c r="AB46" s="74">
        <f t="shared" si="1"/>
        <v>856000</v>
      </c>
    </row>
    <row r="47" spans="1:28" x14ac:dyDescent="0.35">
      <c r="A47" s="76"/>
      <c r="B47" s="77" t="s">
        <v>8117</v>
      </c>
      <c r="C47" s="77" t="s">
        <v>283</v>
      </c>
      <c r="D47" s="77" t="s">
        <v>8118</v>
      </c>
      <c r="E47" s="77" t="s">
        <v>8119</v>
      </c>
      <c r="F47" s="76"/>
      <c r="G47" s="79" t="s">
        <v>8189</v>
      </c>
      <c r="H47" s="69"/>
      <c r="I47" s="74">
        <v>800000</v>
      </c>
      <c r="J47" s="69"/>
      <c r="K47" s="69" t="s">
        <v>5537</v>
      </c>
      <c r="L47" s="75"/>
      <c r="M47" s="79" t="s">
        <v>8170</v>
      </c>
      <c r="N47" s="80" t="s">
        <v>8190</v>
      </c>
      <c r="O47" s="75"/>
      <c r="P47" s="69"/>
      <c r="Q47" s="75" t="s">
        <v>5593</v>
      </c>
      <c r="R47" s="69" t="s">
        <v>8172</v>
      </c>
      <c r="S47" s="69"/>
      <c r="T47" s="69"/>
      <c r="U47" s="69"/>
      <c r="V47" s="69"/>
      <c r="W47" s="69"/>
      <c r="X47" s="69" t="s">
        <v>940</v>
      </c>
      <c r="Y47" s="116"/>
      <c r="AA47" s="639">
        <f t="shared" si="0"/>
        <v>56000.000000000007</v>
      </c>
      <c r="AB47" s="74">
        <f t="shared" si="1"/>
        <v>856000</v>
      </c>
    </row>
    <row r="48" spans="1:28" x14ac:dyDescent="0.35">
      <c r="A48" s="76"/>
      <c r="B48" s="77" t="s">
        <v>8117</v>
      </c>
      <c r="C48" s="77" t="s">
        <v>283</v>
      </c>
      <c r="D48" s="77" t="s">
        <v>8118</v>
      </c>
      <c r="E48" s="77" t="s">
        <v>8119</v>
      </c>
      <c r="F48" s="76"/>
      <c r="G48" s="79" t="s">
        <v>8191</v>
      </c>
      <c r="H48" s="69"/>
      <c r="I48" s="74">
        <v>800000</v>
      </c>
      <c r="J48" s="69"/>
      <c r="K48" s="69" t="s">
        <v>5537</v>
      </c>
      <c r="L48" s="75"/>
      <c r="M48" s="79" t="s">
        <v>8170</v>
      </c>
      <c r="N48" s="80" t="s">
        <v>8192</v>
      </c>
      <c r="O48" s="75"/>
      <c r="P48" s="69"/>
      <c r="Q48" s="75" t="s">
        <v>8162</v>
      </c>
      <c r="R48" s="69" t="s">
        <v>8172</v>
      </c>
      <c r="S48" s="69"/>
      <c r="T48" s="69"/>
      <c r="U48" s="69"/>
      <c r="V48" s="69"/>
      <c r="W48" s="69"/>
      <c r="X48" s="69" t="s">
        <v>940</v>
      </c>
      <c r="Y48" s="116"/>
      <c r="AA48" s="639">
        <f t="shared" si="0"/>
        <v>56000.000000000007</v>
      </c>
      <c r="AB48" s="74">
        <f t="shared" si="1"/>
        <v>856000</v>
      </c>
    </row>
    <row r="49" spans="1:28" x14ac:dyDescent="0.35">
      <c r="A49" s="76"/>
      <c r="B49" s="77" t="s">
        <v>8117</v>
      </c>
      <c r="C49" s="77" t="s">
        <v>283</v>
      </c>
      <c r="D49" s="77" t="s">
        <v>8118</v>
      </c>
      <c r="E49" s="77" t="s">
        <v>8119</v>
      </c>
      <c r="F49" s="76"/>
      <c r="G49" s="79" t="s">
        <v>8193</v>
      </c>
      <c r="H49" s="69"/>
      <c r="I49" s="74">
        <v>800000</v>
      </c>
      <c r="J49" s="69"/>
      <c r="K49" s="69" t="s">
        <v>5537</v>
      </c>
      <c r="L49" s="75"/>
      <c r="M49" s="79" t="s">
        <v>8170</v>
      </c>
      <c r="N49" s="80" t="s">
        <v>8194</v>
      </c>
      <c r="O49" s="75"/>
      <c r="P49" s="69"/>
      <c r="Q49" s="75" t="s">
        <v>1784</v>
      </c>
      <c r="R49" s="69" t="s">
        <v>8172</v>
      </c>
      <c r="S49" s="69"/>
      <c r="T49" s="69"/>
      <c r="U49" s="69"/>
      <c r="V49" s="69"/>
      <c r="W49" s="69"/>
      <c r="X49" s="69" t="s">
        <v>940</v>
      </c>
      <c r="Y49" s="116"/>
      <c r="AA49" s="639">
        <f t="shared" si="0"/>
        <v>56000.000000000007</v>
      </c>
      <c r="AB49" s="74">
        <f t="shared" si="1"/>
        <v>856000</v>
      </c>
    </row>
    <row r="50" spans="1:28" x14ac:dyDescent="0.35">
      <c r="A50" s="76"/>
      <c r="B50" s="77" t="s">
        <v>8117</v>
      </c>
      <c r="C50" s="77" t="s">
        <v>283</v>
      </c>
      <c r="D50" s="77" t="s">
        <v>8118</v>
      </c>
      <c r="E50" s="77" t="s">
        <v>8119</v>
      </c>
      <c r="F50" s="76"/>
      <c r="G50" s="79" t="s">
        <v>8195</v>
      </c>
      <c r="H50" s="69"/>
      <c r="I50" s="74">
        <v>800000</v>
      </c>
      <c r="J50" s="69"/>
      <c r="K50" s="69" t="s">
        <v>5537</v>
      </c>
      <c r="L50" s="75"/>
      <c r="M50" s="79" t="s">
        <v>8170</v>
      </c>
      <c r="N50" s="80" t="s">
        <v>8196</v>
      </c>
      <c r="O50" s="75"/>
      <c r="P50" s="69"/>
      <c r="Q50" s="75" t="s">
        <v>8162</v>
      </c>
      <c r="R50" s="69" t="s">
        <v>8172</v>
      </c>
      <c r="S50" s="69"/>
      <c r="T50" s="69"/>
      <c r="U50" s="69"/>
      <c r="V50" s="69"/>
      <c r="W50" s="69"/>
      <c r="X50" s="69" t="s">
        <v>940</v>
      </c>
      <c r="Y50" s="116"/>
      <c r="AA50" s="639">
        <f t="shared" si="0"/>
        <v>56000.000000000007</v>
      </c>
      <c r="AB50" s="74">
        <f t="shared" si="1"/>
        <v>856000</v>
      </c>
    </row>
    <row r="51" spans="1:28" x14ac:dyDescent="0.35">
      <c r="A51" s="76"/>
      <c r="B51" s="77" t="s">
        <v>8117</v>
      </c>
      <c r="C51" s="77" t="s">
        <v>283</v>
      </c>
      <c r="D51" s="77" t="s">
        <v>8118</v>
      </c>
      <c r="E51" s="77" t="s">
        <v>8119</v>
      </c>
      <c r="F51" s="76"/>
      <c r="G51" s="79" t="s">
        <v>8197</v>
      </c>
      <c r="H51" s="69"/>
      <c r="I51" s="74">
        <v>800000</v>
      </c>
      <c r="J51" s="69"/>
      <c r="K51" s="69" t="s">
        <v>5537</v>
      </c>
      <c r="L51" s="75"/>
      <c r="M51" s="79" t="s">
        <v>8170</v>
      </c>
      <c r="N51" s="80" t="s">
        <v>8198</v>
      </c>
      <c r="O51" s="75"/>
      <c r="P51" s="69"/>
      <c r="Q51" s="69" t="s">
        <v>8162</v>
      </c>
      <c r="R51" s="69" t="s">
        <v>8172</v>
      </c>
      <c r="S51" s="69"/>
      <c r="T51" s="69"/>
      <c r="U51" s="69"/>
      <c r="V51" s="69"/>
      <c r="W51" s="69"/>
      <c r="X51" s="69" t="s">
        <v>940</v>
      </c>
      <c r="Y51" s="116"/>
      <c r="AA51" s="639">
        <f t="shared" si="0"/>
        <v>56000.000000000007</v>
      </c>
      <c r="AB51" s="74">
        <f t="shared" si="1"/>
        <v>856000</v>
      </c>
    </row>
    <row r="52" spans="1:28" x14ac:dyDescent="0.35">
      <c r="A52" s="76"/>
      <c r="B52" s="77"/>
      <c r="C52" s="77"/>
      <c r="D52" s="77"/>
      <c r="E52" s="77"/>
      <c r="F52" s="76"/>
      <c r="G52" s="93" t="s">
        <v>994</v>
      </c>
      <c r="H52" s="86"/>
      <c r="I52" s="87">
        <f>SUM(I38:I51)</f>
        <v>11350000</v>
      </c>
      <c r="J52" s="69"/>
      <c r="K52" s="69"/>
      <c r="L52" s="75"/>
      <c r="M52" s="79"/>
      <c r="N52" s="80"/>
      <c r="O52" s="75"/>
      <c r="P52" s="69"/>
      <c r="Q52" s="69"/>
      <c r="R52" s="69"/>
      <c r="S52" s="69"/>
      <c r="T52" s="69"/>
      <c r="U52" s="69"/>
      <c r="V52" s="69"/>
      <c r="W52" s="69"/>
      <c r="X52" s="69"/>
      <c r="Y52" s="116"/>
      <c r="AA52" s="639">
        <f t="shared" si="0"/>
        <v>794500.00000000012</v>
      </c>
      <c r="AB52" s="87">
        <f t="shared" si="1"/>
        <v>12144500</v>
      </c>
    </row>
    <row r="53" spans="1:28" x14ac:dyDescent="0.35">
      <c r="A53" s="64"/>
      <c r="B53" s="64"/>
      <c r="C53" s="64"/>
      <c r="D53" s="64"/>
      <c r="E53" s="64"/>
      <c r="F53" s="64"/>
      <c r="G53" s="96" t="s">
        <v>8199</v>
      </c>
      <c r="H53" s="64"/>
      <c r="I53" s="67"/>
      <c r="J53" s="64"/>
      <c r="K53" s="64"/>
      <c r="L53" s="68"/>
      <c r="M53" s="97"/>
      <c r="N53" s="127"/>
      <c r="O53" s="68"/>
      <c r="P53" s="64"/>
      <c r="Q53" s="64"/>
      <c r="R53" s="64"/>
      <c r="S53" s="64"/>
      <c r="T53" s="64"/>
      <c r="U53" s="64"/>
      <c r="V53" s="64"/>
      <c r="W53" s="64"/>
      <c r="X53" s="64"/>
      <c r="Y53" s="115"/>
      <c r="AA53" s="639">
        <f t="shared" si="0"/>
        <v>0</v>
      </c>
      <c r="AB53" s="67">
        <f t="shared" si="1"/>
        <v>0</v>
      </c>
    </row>
    <row r="54" spans="1:28" x14ac:dyDescent="0.35">
      <c r="A54" s="76"/>
      <c r="B54" s="77" t="s">
        <v>8117</v>
      </c>
      <c r="C54" s="77" t="s">
        <v>283</v>
      </c>
      <c r="D54" s="77" t="s">
        <v>8118</v>
      </c>
      <c r="E54" s="77" t="s">
        <v>8119</v>
      </c>
      <c r="F54" s="76"/>
      <c r="G54" s="79" t="s">
        <v>8200</v>
      </c>
      <c r="H54" s="69"/>
      <c r="I54" s="74">
        <v>650000</v>
      </c>
      <c r="J54" s="69"/>
      <c r="K54" s="69" t="s">
        <v>1562</v>
      </c>
      <c r="L54" s="75"/>
      <c r="M54" s="79" t="s">
        <v>8121</v>
      </c>
      <c r="N54" s="75">
        <v>31388451</v>
      </c>
      <c r="O54" s="75"/>
      <c r="P54" s="69"/>
      <c r="Q54" s="69" t="s">
        <v>1010</v>
      </c>
      <c r="R54" s="69" t="s">
        <v>8122</v>
      </c>
      <c r="S54" s="69"/>
      <c r="T54" s="69"/>
      <c r="U54" s="69"/>
      <c r="V54" s="69"/>
      <c r="W54" s="69"/>
      <c r="X54" s="69" t="s">
        <v>940</v>
      </c>
      <c r="Y54" s="116"/>
      <c r="AA54" s="639">
        <f t="shared" si="0"/>
        <v>45500.000000000007</v>
      </c>
      <c r="AB54" s="74">
        <f t="shared" si="1"/>
        <v>695500</v>
      </c>
    </row>
    <row r="55" spans="1:28" x14ac:dyDescent="0.35">
      <c r="A55" s="76"/>
      <c r="B55" s="77" t="s">
        <v>8117</v>
      </c>
      <c r="C55" s="77" t="s">
        <v>283</v>
      </c>
      <c r="D55" s="77" t="s">
        <v>8118</v>
      </c>
      <c r="E55" s="77" t="s">
        <v>8119</v>
      </c>
      <c r="F55" s="76"/>
      <c r="G55" s="79" t="s">
        <v>8201</v>
      </c>
      <c r="H55" s="69"/>
      <c r="I55" s="74">
        <v>650000</v>
      </c>
      <c r="J55" s="69"/>
      <c r="K55" s="69" t="s">
        <v>1562</v>
      </c>
      <c r="L55" s="75"/>
      <c r="M55" s="79" t="s">
        <v>8121</v>
      </c>
      <c r="N55" s="75">
        <v>31388447</v>
      </c>
      <c r="O55" s="75"/>
      <c r="P55" s="69"/>
      <c r="Q55" s="69" t="s">
        <v>1010</v>
      </c>
      <c r="R55" s="69" t="s">
        <v>8122</v>
      </c>
      <c r="S55" s="69"/>
      <c r="T55" s="69"/>
      <c r="U55" s="69"/>
      <c r="V55" s="69"/>
      <c r="W55" s="69"/>
      <c r="X55" s="69" t="s">
        <v>940</v>
      </c>
      <c r="Y55" s="116"/>
      <c r="AA55" s="639">
        <f t="shared" si="0"/>
        <v>45500.000000000007</v>
      </c>
      <c r="AB55" s="74">
        <f t="shared" si="1"/>
        <v>695500</v>
      </c>
    </row>
    <row r="56" spans="1:28" x14ac:dyDescent="0.35">
      <c r="A56" s="76"/>
      <c r="B56" s="77" t="s">
        <v>8117</v>
      </c>
      <c r="C56" s="77" t="s">
        <v>283</v>
      </c>
      <c r="D56" s="77" t="s">
        <v>8118</v>
      </c>
      <c r="E56" s="77" t="s">
        <v>8119</v>
      </c>
      <c r="F56" s="76"/>
      <c r="G56" s="79" t="s">
        <v>8202</v>
      </c>
      <c r="H56" s="69"/>
      <c r="I56" s="74">
        <v>600000</v>
      </c>
      <c r="J56" s="69"/>
      <c r="K56" s="69" t="s">
        <v>1562</v>
      </c>
      <c r="L56" s="75"/>
      <c r="M56" s="79"/>
      <c r="N56" s="75"/>
      <c r="O56" s="75"/>
      <c r="P56" s="69"/>
      <c r="Q56" s="69"/>
      <c r="R56" s="69"/>
      <c r="S56" s="69"/>
      <c r="T56" s="69"/>
      <c r="U56" s="69"/>
      <c r="V56" s="69"/>
      <c r="W56" s="69"/>
      <c r="X56" s="69" t="s">
        <v>940</v>
      </c>
      <c r="Y56" s="116" t="s">
        <v>1765</v>
      </c>
      <c r="AA56" s="639">
        <f t="shared" si="0"/>
        <v>42000.000000000007</v>
      </c>
      <c r="AB56" s="74">
        <f t="shared" si="1"/>
        <v>642000</v>
      </c>
    </row>
    <row r="57" spans="1:28" x14ac:dyDescent="0.35">
      <c r="A57" s="76"/>
      <c r="B57" s="77" t="s">
        <v>8117</v>
      </c>
      <c r="C57" s="77" t="s">
        <v>283</v>
      </c>
      <c r="D57" s="77" t="s">
        <v>8118</v>
      </c>
      <c r="E57" s="77" t="s">
        <v>8119</v>
      </c>
      <c r="F57" s="76" t="s">
        <v>8203</v>
      </c>
      <c r="G57" s="79" t="s">
        <v>8204</v>
      </c>
      <c r="H57" s="69"/>
      <c r="I57" s="74">
        <v>600000</v>
      </c>
      <c r="J57" s="69"/>
      <c r="K57" s="69" t="s">
        <v>1562</v>
      </c>
      <c r="L57" s="75"/>
      <c r="M57" s="79" t="s">
        <v>8126</v>
      </c>
      <c r="N57" s="75">
        <v>31388478</v>
      </c>
      <c r="O57" s="75"/>
      <c r="P57" s="69"/>
      <c r="Q57" s="69" t="s">
        <v>938</v>
      </c>
      <c r="R57" s="69" t="s">
        <v>8122</v>
      </c>
      <c r="S57" s="69"/>
      <c r="T57" s="69"/>
      <c r="U57" s="69"/>
      <c r="V57" s="69"/>
      <c r="W57" s="69"/>
      <c r="X57" s="69" t="s">
        <v>940</v>
      </c>
      <c r="Y57" s="116"/>
      <c r="AA57" s="639">
        <f t="shared" si="0"/>
        <v>42000.000000000007</v>
      </c>
      <c r="AB57" s="74">
        <f t="shared" si="1"/>
        <v>642000</v>
      </c>
    </row>
    <row r="58" spans="1:28" x14ac:dyDescent="0.35">
      <c r="A58" s="76"/>
      <c r="B58" s="77" t="s">
        <v>8117</v>
      </c>
      <c r="C58" s="77" t="s">
        <v>283</v>
      </c>
      <c r="D58" s="77" t="s">
        <v>8118</v>
      </c>
      <c r="E58" s="77" t="s">
        <v>8119</v>
      </c>
      <c r="F58" s="76"/>
      <c r="G58" s="79" t="s">
        <v>8205</v>
      </c>
      <c r="H58" s="69"/>
      <c r="I58" s="74">
        <v>600000</v>
      </c>
      <c r="J58" s="69"/>
      <c r="K58" s="69" t="s">
        <v>1562</v>
      </c>
      <c r="L58" s="75"/>
      <c r="M58" s="79" t="s">
        <v>8126</v>
      </c>
      <c r="N58" s="75">
        <v>31388455</v>
      </c>
      <c r="O58" s="75"/>
      <c r="P58" s="69"/>
      <c r="Q58" s="69" t="s">
        <v>938</v>
      </c>
      <c r="R58" s="69" t="s">
        <v>8122</v>
      </c>
      <c r="S58" s="69"/>
      <c r="T58" s="69"/>
      <c r="U58" s="69"/>
      <c r="V58" s="69"/>
      <c r="W58" s="69"/>
      <c r="X58" s="69" t="s">
        <v>940</v>
      </c>
      <c r="Y58" s="116"/>
      <c r="AA58" s="639">
        <f t="shared" si="0"/>
        <v>42000.000000000007</v>
      </c>
      <c r="AB58" s="74">
        <f t="shared" si="1"/>
        <v>642000</v>
      </c>
    </row>
    <row r="59" spans="1:28" x14ac:dyDescent="0.35">
      <c r="A59" s="76"/>
      <c r="B59" s="77" t="s">
        <v>8117</v>
      </c>
      <c r="C59" s="77" t="s">
        <v>283</v>
      </c>
      <c r="D59" s="77" t="s">
        <v>8118</v>
      </c>
      <c r="E59" s="77" t="s">
        <v>8119</v>
      </c>
      <c r="F59" s="73" t="s">
        <v>8206</v>
      </c>
      <c r="G59" s="79" t="s">
        <v>8207</v>
      </c>
      <c r="H59" s="69"/>
      <c r="I59" s="74">
        <v>600000</v>
      </c>
      <c r="J59" s="69"/>
      <c r="K59" s="69" t="s">
        <v>1562</v>
      </c>
      <c r="L59" s="75"/>
      <c r="M59" s="79" t="s">
        <v>8126</v>
      </c>
      <c r="N59" s="75">
        <v>31388456</v>
      </c>
      <c r="O59" s="75"/>
      <c r="P59" s="69"/>
      <c r="Q59" s="69" t="s">
        <v>938</v>
      </c>
      <c r="R59" s="69" t="s">
        <v>8122</v>
      </c>
      <c r="S59" s="69"/>
      <c r="T59" s="69"/>
      <c r="U59" s="69"/>
      <c r="V59" s="69"/>
      <c r="W59" s="69"/>
      <c r="X59" s="69" t="s">
        <v>940</v>
      </c>
      <c r="Y59" s="116"/>
      <c r="AA59" s="639">
        <f t="shared" si="0"/>
        <v>42000.000000000007</v>
      </c>
      <c r="AB59" s="74">
        <f t="shared" si="1"/>
        <v>642000</v>
      </c>
    </row>
    <row r="60" spans="1:28" x14ac:dyDescent="0.35">
      <c r="A60" s="76"/>
      <c r="B60" s="77" t="s">
        <v>8117</v>
      </c>
      <c r="C60" s="77" t="s">
        <v>283</v>
      </c>
      <c r="D60" s="77" t="s">
        <v>8118</v>
      </c>
      <c r="E60" s="77" t="s">
        <v>8119</v>
      </c>
      <c r="F60" s="73" t="s">
        <v>8208</v>
      </c>
      <c r="G60" s="79" t="s">
        <v>8209</v>
      </c>
      <c r="H60" s="69"/>
      <c r="I60" s="74">
        <v>600000</v>
      </c>
      <c r="J60" s="69"/>
      <c r="K60" s="69" t="s">
        <v>1562</v>
      </c>
      <c r="L60" s="75"/>
      <c r="M60" s="79" t="s">
        <v>8126</v>
      </c>
      <c r="N60" s="75">
        <v>31388481</v>
      </c>
      <c r="O60" s="75"/>
      <c r="P60" s="69"/>
      <c r="Q60" s="69" t="s">
        <v>938</v>
      </c>
      <c r="R60" s="69" t="s">
        <v>8122</v>
      </c>
      <c r="S60" s="69"/>
      <c r="T60" s="69"/>
      <c r="U60" s="69"/>
      <c r="V60" s="69"/>
      <c r="W60" s="69"/>
      <c r="X60" s="69" t="s">
        <v>940</v>
      </c>
      <c r="Y60" s="116"/>
      <c r="AA60" s="639">
        <f t="shared" si="0"/>
        <v>42000.000000000007</v>
      </c>
      <c r="AB60" s="74">
        <f t="shared" si="1"/>
        <v>642000</v>
      </c>
    </row>
    <row r="61" spans="1:28" x14ac:dyDescent="0.35">
      <c r="A61" s="76"/>
      <c r="B61" s="77" t="s">
        <v>8117</v>
      </c>
      <c r="C61" s="77" t="s">
        <v>283</v>
      </c>
      <c r="D61" s="77" t="s">
        <v>8118</v>
      </c>
      <c r="E61" s="77" t="s">
        <v>8119</v>
      </c>
      <c r="F61" s="73" t="s">
        <v>8210</v>
      </c>
      <c r="G61" s="79" t="s">
        <v>8211</v>
      </c>
      <c r="H61" s="69"/>
      <c r="I61" s="74">
        <v>600000</v>
      </c>
      <c r="J61" s="69"/>
      <c r="K61" s="69" t="s">
        <v>1562</v>
      </c>
      <c r="L61" s="75"/>
      <c r="M61" s="79" t="s">
        <v>8126</v>
      </c>
      <c r="N61" s="75">
        <v>31388471</v>
      </c>
      <c r="O61" s="75"/>
      <c r="P61" s="69"/>
      <c r="Q61" s="69" t="s">
        <v>938</v>
      </c>
      <c r="R61" s="69" t="s">
        <v>8122</v>
      </c>
      <c r="S61" s="69"/>
      <c r="T61" s="69"/>
      <c r="U61" s="69"/>
      <c r="V61" s="69"/>
      <c r="W61" s="69"/>
      <c r="X61" s="69" t="s">
        <v>940</v>
      </c>
      <c r="Y61" s="116"/>
      <c r="AA61" s="639">
        <f t="shared" si="0"/>
        <v>42000.000000000007</v>
      </c>
      <c r="AB61" s="74">
        <f t="shared" si="1"/>
        <v>642000</v>
      </c>
    </row>
    <row r="62" spans="1:28" x14ac:dyDescent="0.35">
      <c r="A62" s="76"/>
      <c r="B62" s="77" t="s">
        <v>8117</v>
      </c>
      <c r="C62" s="77" t="s">
        <v>283</v>
      </c>
      <c r="D62" s="77" t="s">
        <v>8118</v>
      </c>
      <c r="E62" s="77" t="s">
        <v>8119</v>
      </c>
      <c r="F62" s="76"/>
      <c r="G62" s="79" t="s">
        <v>8212</v>
      </c>
      <c r="H62" s="69"/>
      <c r="I62" s="74">
        <v>600000</v>
      </c>
      <c r="J62" s="69"/>
      <c r="K62" s="69" t="s">
        <v>1562</v>
      </c>
      <c r="L62" s="75"/>
      <c r="M62" s="79" t="s">
        <v>8126</v>
      </c>
      <c r="N62" s="75"/>
      <c r="O62" s="75"/>
      <c r="P62" s="69"/>
      <c r="Q62" s="69" t="s">
        <v>938</v>
      </c>
      <c r="R62" s="69" t="s">
        <v>8122</v>
      </c>
      <c r="S62" s="69"/>
      <c r="T62" s="69"/>
      <c r="U62" s="69"/>
      <c r="V62" s="69"/>
      <c r="W62" s="69"/>
      <c r="X62" s="69" t="s">
        <v>940</v>
      </c>
      <c r="Y62" s="116"/>
      <c r="AA62" s="639">
        <f t="shared" si="0"/>
        <v>42000.000000000007</v>
      </c>
      <c r="AB62" s="74">
        <f t="shared" si="1"/>
        <v>642000</v>
      </c>
    </row>
    <row r="63" spans="1:28" x14ac:dyDescent="0.35">
      <c r="A63" s="76"/>
      <c r="B63" s="77" t="s">
        <v>8117</v>
      </c>
      <c r="C63" s="77" t="s">
        <v>283</v>
      </c>
      <c r="D63" s="77" t="s">
        <v>8118</v>
      </c>
      <c r="E63" s="77" t="s">
        <v>8119</v>
      </c>
      <c r="F63" s="73" t="s">
        <v>8213</v>
      </c>
      <c r="G63" s="79" t="s">
        <v>8214</v>
      </c>
      <c r="H63" s="69"/>
      <c r="I63" s="74">
        <v>600000</v>
      </c>
      <c r="J63" s="69"/>
      <c r="K63" s="69" t="s">
        <v>1562</v>
      </c>
      <c r="L63" s="75"/>
      <c r="M63" s="79" t="s">
        <v>8126</v>
      </c>
      <c r="N63" s="75">
        <v>31388479</v>
      </c>
      <c r="O63" s="75"/>
      <c r="P63" s="69"/>
      <c r="Q63" s="69" t="s">
        <v>938</v>
      </c>
      <c r="R63" s="69" t="s">
        <v>8122</v>
      </c>
      <c r="S63" s="69"/>
      <c r="T63" s="69"/>
      <c r="U63" s="69"/>
      <c r="V63" s="69"/>
      <c r="W63" s="69"/>
      <c r="X63" s="69" t="s">
        <v>940</v>
      </c>
      <c r="Y63" s="116"/>
      <c r="AA63" s="639">
        <f t="shared" si="0"/>
        <v>42000.000000000007</v>
      </c>
      <c r="AB63" s="74">
        <f t="shared" si="1"/>
        <v>642000</v>
      </c>
    </row>
    <row r="64" spans="1:28" x14ac:dyDescent="0.35">
      <c r="A64" s="76"/>
      <c r="B64" s="77" t="s">
        <v>8117</v>
      </c>
      <c r="C64" s="77" t="s">
        <v>283</v>
      </c>
      <c r="D64" s="77" t="s">
        <v>8118</v>
      </c>
      <c r="E64" s="77" t="s">
        <v>8119</v>
      </c>
      <c r="F64" s="73" t="s">
        <v>8215</v>
      </c>
      <c r="G64" s="79" t="s">
        <v>8216</v>
      </c>
      <c r="H64" s="69"/>
      <c r="I64" s="74">
        <v>600000</v>
      </c>
      <c r="J64" s="69"/>
      <c r="K64" s="69" t="s">
        <v>1562</v>
      </c>
      <c r="L64" s="75"/>
      <c r="M64" s="79" t="s">
        <v>8126</v>
      </c>
      <c r="N64" s="75">
        <v>31388477</v>
      </c>
      <c r="O64" s="75"/>
      <c r="P64" s="69"/>
      <c r="Q64" s="69" t="s">
        <v>938</v>
      </c>
      <c r="R64" s="69" t="s">
        <v>8122</v>
      </c>
      <c r="S64" s="69"/>
      <c r="T64" s="69"/>
      <c r="U64" s="69"/>
      <c r="V64" s="69"/>
      <c r="W64" s="69"/>
      <c r="X64" s="69" t="s">
        <v>940</v>
      </c>
      <c r="Y64" s="116"/>
      <c r="AA64" s="639">
        <f t="shared" si="0"/>
        <v>42000.000000000007</v>
      </c>
      <c r="AB64" s="74">
        <f t="shared" si="1"/>
        <v>642000</v>
      </c>
    </row>
    <row r="65" spans="1:28" x14ac:dyDescent="0.35">
      <c r="A65" s="76"/>
      <c r="B65" s="77" t="s">
        <v>8117</v>
      </c>
      <c r="C65" s="77" t="s">
        <v>283</v>
      </c>
      <c r="D65" s="77" t="s">
        <v>8118</v>
      </c>
      <c r="E65" s="77" t="s">
        <v>8119</v>
      </c>
      <c r="F65" s="73" t="s">
        <v>8217</v>
      </c>
      <c r="G65" s="79" t="s">
        <v>8218</v>
      </c>
      <c r="H65" s="69"/>
      <c r="I65" s="74">
        <v>600000</v>
      </c>
      <c r="J65" s="69"/>
      <c r="K65" s="69" t="s">
        <v>1562</v>
      </c>
      <c r="L65" s="75"/>
      <c r="M65" s="79" t="s">
        <v>8126</v>
      </c>
      <c r="N65" s="75">
        <v>31388459</v>
      </c>
      <c r="O65" s="75"/>
      <c r="P65" s="69"/>
      <c r="Q65" s="69" t="s">
        <v>938</v>
      </c>
      <c r="R65" s="69" t="s">
        <v>8122</v>
      </c>
      <c r="S65" s="69"/>
      <c r="T65" s="69"/>
      <c r="U65" s="69"/>
      <c r="V65" s="69"/>
      <c r="W65" s="69"/>
      <c r="X65" s="69" t="s">
        <v>940</v>
      </c>
      <c r="Y65" s="116"/>
      <c r="AA65" s="639">
        <f t="shared" si="0"/>
        <v>42000.000000000007</v>
      </c>
      <c r="AB65" s="74">
        <f t="shared" si="1"/>
        <v>642000</v>
      </c>
    </row>
    <row r="66" spans="1:28" x14ac:dyDescent="0.35">
      <c r="A66" s="76"/>
      <c r="B66" s="77" t="s">
        <v>8117</v>
      </c>
      <c r="C66" s="77" t="s">
        <v>283</v>
      </c>
      <c r="D66" s="77" t="s">
        <v>8118</v>
      </c>
      <c r="E66" s="77" t="s">
        <v>8119</v>
      </c>
      <c r="F66" s="76"/>
      <c r="G66" s="79" t="s">
        <v>8219</v>
      </c>
      <c r="H66" s="69"/>
      <c r="I66" s="74">
        <v>600000</v>
      </c>
      <c r="J66" s="69"/>
      <c r="K66" s="69" t="s">
        <v>1562</v>
      </c>
      <c r="L66" s="75"/>
      <c r="M66" s="79" t="s">
        <v>8126</v>
      </c>
      <c r="N66" s="75">
        <v>31388457</v>
      </c>
      <c r="O66" s="75"/>
      <c r="P66" s="69"/>
      <c r="Q66" s="69" t="s">
        <v>938</v>
      </c>
      <c r="R66" s="69" t="s">
        <v>8122</v>
      </c>
      <c r="S66" s="69"/>
      <c r="T66" s="69"/>
      <c r="U66" s="69"/>
      <c r="V66" s="69"/>
      <c r="W66" s="69"/>
      <c r="X66" s="69" t="s">
        <v>940</v>
      </c>
      <c r="Y66" s="116"/>
      <c r="AA66" s="639">
        <f t="shared" si="0"/>
        <v>42000.000000000007</v>
      </c>
      <c r="AB66" s="74">
        <f t="shared" si="1"/>
        <v>642000</v>
      </c>
    </row>
    <row r="67" spans="1:28" x14ac:dyDescent="0.35">
      <c r="A67" s="76"/>
      <c r="B67" s="77" t="s">
        <v>8117</v>
      </c>
      <c r="C67" s="77" t="s">
        <v>283</v>
      </c>
      <c r="D67" s="77" t="s">
        <v>8118</v>
      </c>
      <c r="E67" s="77" t="s">
        <v>8119</v>
      </c>
      <c r="F67" s="73" t="s">
        <v>8220</v>
      </c>
      <c r="G67" s="79" t="s">
        <v>8221</v>
      </c>
      <c r="H67" s="69"/>
      <c r="I67" s="74">
        <v>600000</v>
      </c>
      <c r="J67" s="69"/>
      <c r="K67" s="69" t="s">
        <v>1562</v>
      </c>
      <c r="L67" s="75"/>
      <c r="M67" s="79" t="s">
        <v>8126</v>
      </c>
      <c r="N67" s="75">
        <v>31388454</v>
      </c>
      <c r="O67" s="75"/>
      <c r="P67" s="69"/>
      <c r="Q67" s="69" t="s">
        <v>938</v>
      </c>
      <c r="R67" s="69" t="s">
        <v>8122</v>
      </c>
      <c r="S67" s="69"/>
      <c r="T67" s="69"/>
      <c r="U67" s="69"/>
      <c r="V67" s="69"/>
      <c r="W67" s="69"/>
      <c r="X67" s="69" t="s">
        <v>940</v>
      </c>
      <c r="Y67" s="116"/>
      <c r="AA67" s="639">
        <f t="shared" si="0"/>
        <v>42000.000000000007</v>
      </c>
      <c r="AB67" s="74">
        <f t="shared" si="1"/>
        <v>642000</v>
      </c>
    </row>
    <row r="68" spans="1:28" x14ac:dyDescent="0.35">
      <c r="A68" s="76"/>
      <c r="B68" s="77" t="s">
        <v>8117</v>
      </c>
      <c r="C68" s="77" t="s">
        <v>283</v>
      </c>
      <c r="D68" s="77" t="s">
        <v>8118</v>
      </c>
      <c r="E68" s="77" t="s">
        <v>8119</v>
      </c>
      <c r="F68" s="76"/>
      <c r="G68" s="79" t="s">
        <v>8222</v>
      </c>
      <c r="H68" s="69"/>
      <c r="I68" s="74">
        <v>600000</v>
      </c>
      <c r="J68" s="69"/>
      <c r="K68" s="69" t="s">
        <v>1562</v>
      </c>
      <c r="L68" s="75"/>
      <c r="M68" s="79"/>
      <c r="N68" s="75"/>
      <c r="O68" s="75"/>
      <c r="P68" s="69"/>
      <c r="Q68" s="69"/>
      <c r="R68" s="69"/>
      <c r="S68" s="69"/>
      <c r="T68" s="69"/>
      <c r="U68" s="69"/>
      <c r="V68" s="69"/>
      <c r="W68" s="69"/>
      <c r="X68" s="69" t="s">
        <v>940</v>
      </c>
      <c r="Y68" s="116" t="s">
        <v>1765</v>
      </c>
      <c r="AA68" s="639">
        <f t="shared" si="0"/>
        <v>42000.000000000007</v>
      </c>
      <c r="AB68" s="74">
        <f t="shared" si="1"/>
        <v>642000</v>
      </c>
    </row>
    <row r="69" spans="1:28" x14ac:dyDescent="0.35">
      <c r="A69" s="76"/>
      <c r="B69" s="77" t="s">
        <v>8117</v>
      </c>
      <c r="C69" s="77" t="s">
        <v>283</v>
      </c>
      <c r="D69" s="77" t="s">
        <v>8118</v>
      </c>
      <c r="E69" s="77" t="s">
        <v>8119</v>
      </c>
      <c r="F69" s="76"/>
      <c r="G69" s="79" t="s">
        <v>8223</v>
      </c>
      <c r="H69" s="69"/>
      <c r="I69" s="74">
        <v>650000</v>
      </c>
      <c r="J69" s="69"/>
      <c r="K69" s="69" t="s">
        <v>1562</v>
      </c>
      <c r="L69" s="75"/>
      <c r="M69" s="79" t="s">
        <v>8121</v>
      </c>
      <c r="N69" s="75">
        <v>31388444</v>
      </c>
      <c r="O69" s="75"/>
      <c r="P69" s="69"/>
      <c r="Q69" s="69" t="s">
        <v>1010</v>
      </c>
      <c r="R69" s="69" t="s">
        <v>8122</v>
      </c>
      <c r="S69" s="69"/>
      <c r="T69" s="69"/>
      <c r="U69" s="69"/>
      <c r="V69" s="69"/>
      <c r="W69" s="69"/>
      <c r="X69" s="69" t="s">
        <v>940</v>
      </c>
      <c r="Y69" s="116"/>
      <c r="AA69" s="639">
        <f t="shared" si="0"/>
        <v>45500.000000000007</v>
      </c>
      <c r="AB69" s="74">
        <f t="shared" si="1"/>
        <v>695500</v>
      </c>
    </row>
    <row r="70" spans="1:28" x14ac:dyDescent="0.35">
      <c r="A70" s="76"/>
      <c r="B70" s="77" t="s">
        <v>8117</v>
      </c>
      <c r="C70" s="77" t="s">
        <v>283</v>
      </c>
      <c r="D70" s="77" t="s">
        <v>8118</v>
      </c>
      <c r="E70" s="77" t="s">
        <v>8119</v>
      </c>
      <c r="F70" s="76"/>
      <c r="G70" s="79" t="s">
        <v>8224</v>
      </c>
      <c r="H70" s="69"/>
      <c r="I70" s="74">
        <v>650000</v>
      </c>
      <c r="J70" s="69"/>
      <c r="K70" s="69" t="s">
        <v>1562</v>
      </c>
      <c r="L70" s="75"/>
      <c r="M70" s="79" t="s">
        <v>8121</v>
      </c>
      <c r="N70" s="75">
        <v>31388446</v>
      </c>
      <c r="O70" s="75"/>
      <c r="P70" s="69"/>
      <c r="Q70" s="69" t="s">
        <v>1010</v>
      </c>
      <c r="R70" s="69" t="s">
        <v>8122</v>
      </c>
      <c r="S70" s="69"/>
      <c r="T70" s="69"/>
      <c r="U70" s="69"/>
      <c r="V70" s="69"/>
      <c r="W70" s="69"/>
      <c r="X70" s="69" t="s">
        <v>940</v>
      </c>
      <c r="Y70" s="116"/>
      <c r="AA70" s="639">
        <f t="shared" si="0"/>
        <v>45500.000000000007</v>
      </c>
      <c r="AB70" s="74">
        <f t="shared" si="1"/>
        <v>695500</v>
      </c>
    </row>
    <row r="71" spans="1:28" x14ac:dyDescent="0.35">
      <c r="A71" s="76"/>
      <c r="B71" s="77" t="s">
        <v>8117</v>
      </c>
      <c r="C71" s="77" t="s">
        <v>283</v>
      </c>
      <c r="D71" s="77" t="s">
        <v>8118</v>
      </c>
      <c r="E71" s="77" t="s">
        <v>8119</v>
      </c>
      <c r="F71" s="76"/>
      <c r="G71" s="79" t="s">
        <v>8225</v>
      </c>
      <c r="H71" s="69"/>
      <c r="I71" s="74">
        <v>600000</v>
      </c>
      <c r="J71" s="69"/>
      <c r="K71" s="69"/>
      <c r="L71" s="75"/>
      <c r="M71" s="79"/>
      <c r="N71" s="75"/>
      <c r="O71" s="75"/>
      <c r="P71" s="69"/>
      <c r="Q71" s="69"/>
      <c r="R71" s="69"/>
      <c r="S71" s="69"/>
      <c r="T71" s="69"/>
      <c r="U71" s="69"/>
      <c r="V71" s="69"/>
      <c r="W71" s="69"/>
      <c r="X71" s="69" t="s">
        <v>940</v>
      </c>
      <c r="Y71" s="116"/>
      <c r="AA71" s="639">
        <f t="shared" ref="AA71:AA134" si="2">I71*AA$5</f>
        <v>42000.000000000007</v>
      </c>
      <c r="AB71" s="74">
        <f t="shared" ref="AB71:AB134" si="3">I71+AA71</f>
        <v>642000</v>
      </c>
    </row>
    <row r="72" spans="1:28" x14ac:dyDescent="0.35">
      <c r="A72" s="76"/>
      <c r="B72" s="77"/>
      <c r="C72" s="77"/>
      <c r="D72" s="77"/>
      <c r="E72" s="77"/>
      <c r="F72" s="76"/>
      <c r="G72" s="93" t="s">
        <v>994</v>
      </c>
      <c r="H72" s="86"/>
      <c r="I72" s="87">
        <f>SUM(I54:I71)</f>
        <v>11000000</v>
      </c>
      <c r="J72" s="69"/>
      <c r="K72" s="69"/>
      <c r="L72" s="75"/>
      <c r="M72" s="79"/>
      <c r="N72" s="75"/>
      <c r="O72" s="75"/>
      <c r="P72" s="69"/>
      <c r="Q72" s="69"/>
      <c r="R72" s="69"/>
      <c r="S72" s="69"/>
      <c r="T72" s="69"/>
      <c r="U72" s="69"/>
      <c r="V72" s="69"/>
      <c r="W72" s="69"/>
      <c r="X72" s="69"/>
      <c r="Y72" s="116"/>
      <c r="AA72" s="639">
        <f t="shared" si="2"/>
        <v>770000.00000000012</v>
      </c>
      <c r="AB72" s="87">
        <f t="shared" si="3"/>
        <v>11770000</v>
      </c>
    </row>
    <row r="73" spans="1:28" x14ac:dyDescent="0.35">
      <c r="A73" s="64"/>
      <c r="B73" s="64"/>
      <c r="C73" s="64"/>
      <c r="D73" s="64"/>
      <c r="E73" s="64"/>
      <c r="F73" s="64"/>
      <c r="G73" s="96" t="s">
        <v>8226</v>
      </c>
      <c r="H73" s="64"/>
      <c r="I73" s="67"/>
      <c r="J73" s="64"/>
      <c r="K73" s="64"/>
      <c r="L73" s="68"/>
      <c r="M73" s="97"/>
      <c r="N73" s="68"/>
      <c r="O73" s="68"/>
      <c r="P73" s="64"/>
      <c r="Q73" s="64"/>
      <c r="R73" s="64"/>
      <c r="S73" s="64"/>
      <c r="T73" s="64"/>
      <c r="U73" s="64"/>
      <c r="V73" s="64"/>
      <c r="W73" s="64"/>
      <c r="X73" s="64"/>
      <c r="Y73" s="115"/>
      <c r="AA73" s="639">
        <f t="shared" si="2"/>
        <v>0</v>
      </c>
      <c r="AB73" s="67">
        <f t="shared" si="3"/>
        <v>0</v>
      </c>
    </row>
    <row r="74" spans="1:28" x14ac:dyDescent="0.35">
      <c r="A74" s="76"/>
      <c r="B74" s="77" t="s">
        <v>8117</v>
      </c>
      <c r="C74" s="77" t="s">
        <v>283</v>
      </c>
      <c r="D74" s="77" t="s">
        <v>8118</v>
      </c>
      <c r="E74" s="77" t="s">
        <v>8119</v>
      </c>
      <c r="F74" s="76"/>
      <c r="G74" s="79" t="s">
        <v>8227</v>
      </c>
      <c r="H74" s="69"/>
      <c r="I74" s="74">
        <v>550000</v>
      </c>
      <c r="J74" s="69"/>
      <c r="K74" s="69" t="s">
        <v>8152</v>
      </c>
      <c r="L74" s="75">
        <v>1950</v>
      </c>
      <c r="M74" s="79" t="s">
        <v>8153</v>
      </c>
      <c r="N74" s="75" t="s">
        <v>8161</v>
      </c>
      <c r="O74" s="75"/>
      <c r="P74" s="69"/>
      <c r="Q74" s="69" t="s">
        <v>8162</v>
      </c>
      <c r="R74" s="69" t="s">
        <v>8163</v>
      </c>
      <c r="S74" s="69"/>
      <c r="T74" s="69"/>
      <c r="U74" s="69"/>
      <c r="V74" s="69"/>
      <c r="W74" s="69"/>
      <c r="X74" s="69" t="s">
        <v>940</v>
      </c>
      <c r="Y74" s="116"/>
      <c r="AA74" s="639">
        <f t="shared" si="2"/>
        <v>38500.000000000007</v>
      </c>
      <c r="AB74" s="74">
        <f t="shared" si="3"/>
        <v>588500</v>
      </c>
    </row>
    <row r="75" spans="1:28" x14ac:dyDescent="0.35">
      <c r="A75" s="76"/>
      <c r="B75" s="77" t="s">
        <v>8117</v>
      </c>
      <c r="C75" s="77" t="s">
        <v>283</v>
      </c>
      <c r="D75" s="77" t="s">
        <v>8118</v>
      </c>
      <c r="E75" s="77" t="s">
        <v>8119</v>
      </c>
      <c r="F75" s="76"/>
      <c r="G75" s="79" t="s">
        <v>8228</v>
      </c>
      <c r="H75" s="69"/>
      <c r="I75" s="74">
        <v>550000</v>
      </c>
      <c r="J75" s="69"/>
      <c r="K75" s="69" t="s">
        <v>8152</v>
      </c>
      <c r="L75" s="75">
        <v>1950</v>
      </c>
      <c r="M75" s="79" t="s">
        <v>8153</v>
      </c>
      <c r="N75" s="75" t="s">
        <v>8165</v>
      </c>
      <c r="O75" s="75"/>
      <c r="P75" s="69"/>
      <c r="Q75" s="69" t="s">
        <v>8162</v>
      </c>
      <c r="R75" s="69" t="s">
        <v>8163</v>
      </c>
      <c r="S75" s="69"/>
      <c r="T75" s="69"/>
      <c r="U75" s="69"/>
      <c r="V75" s="69"/>
      <c r="W75" s="69"/>
      <c r="X75" s="69" t="s">
        <v>940</v>
      </c>
      <c r="Y75" s="116"/>
      <c r="AA75" s="639">
        <f t="shared" si="2"/>
        <v>38500.000000000007</v>
      </c>
      <c r="AB75" s="74">
        <f t="shared" si="3"/>
        <v>588500</v>
      </c>
    </row>
    <row r="76" spans="1:28" x14ac:dyDescent="0.35">
      <c r="A76" s="76"/>
      <c r="B76" s="77" t="s">
        <v>8117</v>
      </c>
      <c r="C76" s="77" t="s">
        <v>283</v>
      </c>
      <c r="D76" s="77" t="s">
        <v>8118</v>
      </c>
      <c r="E76" s="77" t="s">
        <v>8119</v>
      </c>
      <c r="F76" s="76"/>
      <c r="G76" s="79" t="s">
        <v>8229</v>
      </c>
      <c r="H76" s="69"/>
      <c r="I76" s="74">
        <v>550000</v>
      </c>
      <c r="J76" s="69"/>
      <c r="K76" s="69" t="s">
        <v>8152</v>
      </c>
      <c r="L76" s="75">
        <v>1950</v>
      </c>
      <c r="M76" s="79" t="s">
        <v>8153</v>
      </c>
      <c r="N76" s="386" t="s">
        <v>8167</v>
      </c>
      <c r="O76" s="75"/>
      <c r="P76" s="69"/>
      <c r="Q76" s="69" t="s">
        <v>8162</v>
      </c>
      <c r="R76" s="69" t="s">
        <v>8163</v>
      </c>
      <c r="S76" s="69"/>
      <c r="T76" s="69"/>
      <c r="U76" s="69"/>
      <c r="V76" s="69"/>
      <c r="W76" s="69"/>
      <c r="X76" s="69" t="s">
        <v>940</v>
      </c>
      <c r="Y76" s="116"/>
      <c r="AA76" s="639">
        <f t="shared" si="2"/>
        <v>38500.000000000007</v>
      </c>
      <c r="AB76" s="74">
        <f t="shared" si="3"/>
        <v>588500</v>
      </c>
    </row>
    <row r="77" spans="1:28" x14ac:dyDescent="0.35">
      <c r="A77" s="76"/>
      <c r="B77" s="77" t="s">
        <v>8117</v>
      </c>
      <c r="C77" s="77" t="s">
        <v>283</v>
      </c>
      <c r="D77" s="77" t="s">
        <v>8118</v>
      </c>
      <c r="E77" s="77" t="s">
        <v>8119</v>
      </c>
      <c r="F77" s="76"/>
      <c r="G77" s="79" t="s">
        <v>8230</v>
      </c>
      <c r="H77" s="69"/>
      <c r="I77" s="74">
        <v>550000</v>
      </c>
      <c r="J77" s="69"/>
      <c r="K77" s="69"/>
      <c r="L77" s="75"/>
      <c r="M77" s="79"/>
      <c r="N77" s="386"/>
      <c r="O77" s="75"/>
      <c r="P77" s="69"/>
      <c r="Q77" s="69"/>
      <c r="R77" s="69"/>
      <c r="S77" s="69"/>
      <c r="T77" s="69"/>
      <c r="U77" s="69"/>
      <c r="V77" s="69"/>
      <c r="W77" s="69"/>
      <c r="X77" s="116"/>
      <c r="Y77" s="116"/>
      <c r="AA77" s="639">
        <f t="shared" si="2"/>
        <v>38500.000000000007</v>
      </c>
      <c r="AB77" s="74">
        <f t="shared" si="3"/>
        <v>588500</v>
      </c>
    </row>
    <row r="78" spans="1:28" x14ac:dyDescent="0.35">
      <c r="A78" s="76"/>
      <c r="B78" s="77" t="s">
        <v>8117</v>
      </c>
      <c r="C78" s="77" t="s">
        <v>283</v>
      </c>
      <c r="D78" s="77" t="s">
        <v>8118</v>
      </c>
      <c r="E78" s="77" t="s">
        <v>8119</v>
      </c>
      <c r="F78" s="76"/>
      <c r="G78" s="79" t="s">
        <v>8231</v>
      </c>
      <c r="H78" s="69"/>
      <c r="I78" s="74">
        <v>550000</v>
      </c>
      <c r="J78" s="69"/>
      <c r="K78" s="69"/>
      <c r="L78" s="75"/>
      <c r="M78" s="79"/>
      <c r="N78" s="386"/>
      <c r="O78" s="75"/>
      <c r="P78" s="69"/>
      <c r="Q78" s="69"/>
      <c r="R78" s="69"/>
      <c r="S78" s="69"/>
      <c r="T78" s="69"/>
      <c r="U78" s="69"/>
      <c r="V78" s="69"/>
      <c r="W78" s="69"/>
      <c r="X78" s="116"/>
      <c r="Y78" s="116"/>
      <c r="AA78" s="639">
        <f t="shared" si="2"/>
        <v>38500.000000000007</v>
      </c>
      <c r="AB78" s="74">
        <f t="shared" si="3"/>
        <v>588500</v>
      </c>
    </row>
    <row r="79" spans="1:28" x14ac:dyDescent="0.35">
      <c r="A79" s="76"/>
      <c r="B79" s="77"/>
      <c r="C79" s="77"/>
      <c r="D79" s="77"/>
      <c r="E79" s="77"/>
      <c r="F79" s="76"/>
      <c r="G79" s="93" t="s">
        <v>994</v>
      </c>
      <c r="H79" s="86"/>
      <c r="I79" s="87">
        <f>SUM(I74:I78)</f>
        <v>2750000</v>
      </c>
      <c r="J79" s="69"/>
      <c r="K79" s="69"/>
      <c r="L79" s="75"/>
      <c r="M79" s="79"/>
      <c r="N79" s="386"/>
      <c r="O79" s="75"/>
      <c r="P79" s="69"/>
      <c r="Q79" s="69"/>
      <c r="R79" s="69"/>
      <c r="S79" s="69"/>
      <c r="T79" s="69"/>
      <c r="U79" s="69"/>
      <c r="V79" s="69"/>
      <c r="W79" s="69"/>
      <c r="X79" s="116"/>
      <c r="Y79" s="116"/>
      <c r="AA79" s="639">
        <f t="shared" si="2"/>
        <v>192500.00000000003</v>
      </c>
      <c r="AB79" s="87">
        <f t="shared" si="3"/>
        <v>2942500</v>
      </c>
    </row>
    <row r="80" spans="1:28" x14ac:dyDescent="0.35">
      <c r="A80" s="64"/>
      <c r="B80" s="64"/>
      <c r="C80" s="64"/>
      <c r="D80" s="64"/>
      <c r="E80" s="64"/>
      <c r="F80" s="64"/>
      <c r="G80" s="96" t="s">
        <v>2629</v>
      </c>
      <c r="H80" s="64"/>
      <c r="I80" s="67"/>
      <c r="J80" s="64"/>
      <c r="K80" s="64"/>
      <c r="L80" s="68"/>
      <c r="M80" s="97"/>
      <c r="N80" s="387"/>
      <c r="O80" s="68"/>
      <c r="P80" s="64"/>
      <c r="Q80" s="64"/>
      <c r="R80" s="64"/>
      <c r="S80" s="64"/>
      <c r="T80" s="64"/>
      <c r="U80" s="64"/>
      <c r="V80" s="64"/>
      <c r="W80" s="64"/>
      <c r="X80" s="115"/>
      <c r="Y80" s="115"/>
      <c r="AA80" s="639">
        <f t="shared" si="2"/>
        <v>0</v>
      </c>
      <c r="AB80" s="67">
        <f t="shared" si="3"/>
        <v>0</v>
      </c>
    </row>
    <row r="81" spans="1:28" x14ac:dyDescent="0.35">
      <c r="A81" s="76"/>
      <c r="B81" s="77" t="s">
        <v>8117</v>
      </c>
      <c r="C81" s="77" t="s">
        <v>283</v>
      </c>
      <c r="D81" s="77" t="s">
        <v>8118</v>
      </c>
      <c r="E81" s="77" t="s">
        <v>8119</v>
      </c>
      <c r="F81" s="76"/>
      <c r="G81" s="79" t="s">
        <v>8232</v>
      </c>
      <c r="H81" s="69"/>
      <c r="I81" s="74">
        <v>30000</v>
      </c>
      <c r="J81" s="69"/>
      <c r="K81" s="69" t="s">
        <v>8233</v>
      </c>
      <c r="L81" s="75">
        <v>1988</v>
      </c>
      <c r="M81" s="79" t="s">
        <v>8234</v>
      </c>
      <c r="N81" s="77" t="s">
        <v>8235</v>
      </c>
      <c r="O81" s="75"/>
      <c r="P81" s="69"/>
      <c r="Q81" s="69" t="s">
        <v>1575</v>
      </c>
      <c r="R81" s="69" t="s">
        <v>1575</v>
      </c>
      <c r="S81" s="69"/>
      <c r="T81" s="69"/>
      <c r="U81" s="69"/>
      <c r="V81" s="69"/>
      <c r="W81" s="69"/>
      <c r="X81" s="116" t="s">
        <v>940</v>
      </c>
      <c r="Y81" s="116"/>
      <c r="AA81" s="639">
        <f t="shared" si="2"/>
        <v>2100</v>
      </c>
      <c r="AB81" s="74">
        <f t="shared" si="3"/>
        <v>32100</v>
      </c>
    </row>
    <row r="82" spans="1:28" x14ac:dyDescent="0.35">
      <c r="A82" s="76"/>
      <c r="B82" s="77" t="s">
        <v>8117</v>
      </c>
      <c r="C82" s="77" t="s">
        <v>283</v>
      </c>
      <c r="D82" s="77" t="s">
        <v>8118</v>
      </c>
      <c r="E82" s="77" t="s">
        <v>8119</v>
      </c>
      <c r="F82" s="76"/>
      <c r="G82" s="79" t="s">
        <v>8236</v>
      </c>
      <c r="H82" s="69"/>
      <c r="I82" s="74">
        <v>30000</v>
      </c>
      <c r="J82" s="69"/>
      <c r="K82" s="69" t="s">
        <v>8233</v>
      </c>
      <c r="L82" s="75">
        <v>1988</v>
      </c>
      <c r="M82" s="79" t="s">
        <v>8234</v>
      </c>
      <c r="N82" s="77">
        <v>252</v>
      </c>
      <c r="O82" s="75"/>
      <c r="P82" s="69"/>
      <c r="Q82" s="69" t="s">
        <v>2308</v>
      </c>
      <c r="R82" s="69" t="s">
        <v>1063</v>
      </c>
      <c r="S82" s="69"/>
      <c r="T82" s="69"/>
      <c r="U82" s="69"/>
      <c r="V82" s="69"/>
      <c r="W82" s="69"/>
      <c r="X82" s="116" t="s">
        <v>940</v>
      </c>
      <c r="Y82" s="116"/>
      <c r="AA82" s="639">
        <f t="shared" si="2"/>
        <v>2100</v>
      </c>
      <c r="AB82" s="74">
        <f t="shared" si="3"/>
        <v>32100</v>
      </c>
    </row>
    <row r="83" spans="1:28" x14ac:dyDescent="0.35">
      <c r="A83" s="76"/>
      <c r="B83" s="77" t="s">
        <v>8117</v>
      </c>
      <c r="C83" s="77" t="s">
        <v>283</v>
      </c>
      <c r="D83" s="77" t="s">
        <v>8118</v>
      </c>
      <c r="E83" s="77" t="s">
        <v>8119</v>
      </c>
      <c r="F83" s="76"/>
      <c r="G83" s="79" t="s">
        <v>8237</v>
      </c>
      <c r="H83" s="69"/>
      <c r="I83" s="74">
        <v>30000</v>
      </c>
      <c r="J83" s="69"/>
      <c r="K83" s="69" t="s">
        <v>8233</v>
      </c>
      <c r="L83" s="75">
        <v>1988</v>
      </c>
      <c r="M83" s="79" t="s">
        <v>8238</v>
      </c>
      <c r="N83" s="77" t="s">
        <v>8239</v>
      </c>
      <c r="O83" s="75"/>
      <c r="P83" s="69"/>
      <c r="Q83" s="69" t="s">
        <v>2308</v>
      </c>
      <c r="R83" s="69" t="s">
        <v>1063</v>
      </c>
      <c r="S83" s="69"/>
      <c r="T83" s="69"/>
      <c r="U83" s="69"/>
      <c r="V83" s="69"/>
      <c r="W83" s="69"/>
      <c r="X83" s="116" t="s">
        <v>940</v>
      </c>
      <c r="Y83" s="116"/>
      <c r="AA83" s="639">
        <f t="shared" si="2"/>
        <v>2100</v>
      </c>
      <c r="AB83" s="74">
        <f t="shared" si="3"/>
        <v>32100</v>
      </c>
    </row>
    <row r="84" spans="1:28" x14ac:dyDescent="0.35">
      <c r="A84" s="76"/>
      <c r="B84" s="77" t="s">
        <v>8117</v>
      </c>
      <c r="C84" s="77" t="s">
        <v>283</v>
      </c>
      <c r="D84" s="77" t="s">
        <v>8118</v>
      </c>
      <c r="E84" s="77" t="s">
        <v>8119</v>
      </c>
      <c r="F84" s="76"/>
      <c r="G84" s="79" t="s">
        <v>8240</v>
      </c>
      <c r="H84" s="69"/>
      <c r="I84" s="74">
        <v>30000</v>
      </c>
      <c r="J84" s="69"/>
      <c r="K84" s="69" t="s">
        <v>2659</v>
      </c>
      <c r="L84" s="75" t="s">
        <v>1063</v>
      </c>
      <c r="M84" s="79" t="s">
        <v>1063</v>
      </c>
      <c r="N84" s="77">
        <v>5148818</v>
      </c>
      <c r="O84" s="75"/>
      <c r="P84" s="69"/>
      <c r="Q84" s="69" t="s">
        <v>1063</v>
      </c>
      <c r="R84" s="69" t="s">
        <v>1063</v>
      </c>
      <c r="S84" s="69"/>
      <c r="T84" s="69"/>
      <c r="U84" s="69"/>
      <c r="V84" s="69"/>
      <c r="W84" s="69"/>
      <c r="X84" s="116" t="s">
        <v>940</v>
      </c>
      <c r="Y84" s="116"/>
      <c r="AA84" s="639">
        <f t="shared" si="2"/>
        <v>2100</v>
      </c>
      <c r="AB84" s="74">
        <f t="shared" si="3"/>
        <v>32100</v>
      </c>
    </row>
    <row r="85" spans="1:28" x14ac:dyDescent="0.35">
      <c r="A85" s="76"/>
      <c r="B85" s="77" t="s">
        <v>8117</v>
      </c>
      <c r="C85" s="77" t="s">
        <v>283</v>
      </c>
      <c r="D85" s="77" t="s">
        <v>8118</v>
      </c>
      <c r="E85" s="77" t="s">
        <v>8119</v>
      </c>
      <c r="F85" s="76"/>
      <c r="G85" s="79" t="s">
        <v>8241</v>
      </c>
      <c r="H85" s="69"/>
      <c r="I85" s="74">
        <v>30000</v>
      </c>
      <c r="J85" s="69"/>
      <c r="K85" s="69" t="s">
        <v>2659</v>
      </c>
      <c r="L85" s="75" t="s">
        <v>1063</v>
      </c>
      <c r="M85" s="79" t="s">
        <v>1063</v>
      </c>
      <c r="N85" s="77" t="s">
        <v>8242</v>
      </c>
      <c r="O85" s="75"/>
      <c r="P85" s="69"/>
      <c r="Q85" s="69" t="s">
        <v>1063</v>
      </c>
      <c r="R85" s="69" t="s">
        <v>1063</v>
      </c>
      <c r="S85" s="69"/>
      <c r="T85" s="69"/>
      <c r="U85" s="69"/>
      <c r="V85" s="69"/>
      <c r="W85" s="69"/>
      <c r="X85" s="116" t="s">
        <v>940</v>
      </c>
      <c r="Y85" s="116"/>
      <c r="AA85" s="639">
        <f t="shared" si="2"/>
        <v>2100</v>
      </c>
      <c r="AB85" s="74">
        <f t="shared" si="3"/>
        <v>32100</v>
      </c>
    </row>
    <row r="86" spans="1:28" x14ac:dyDescent="0.35">
      <c r="A86" s="76"/>
      <c r="B86" s="77" t="s">
        <v>8117</v>
      </c>
      <c r="C86" s="77" t="s">
        <v>283</v>
      </c>
      <c r="D86" s="77" t="s">
        <v>8118</v>
      </c>
      <c r="E86" s="77" t="s">
        <v>8119</v>
      </c>
      <c r="F86" s="76"/>
      <c r="G86" s="79" t="s">
        <v>8243</v>
      </c>
      <c r="H86" s="69"/>
      <c r="I86" s="74">
        <v>30000</v>
      </c>
      <c r="J86" s="69"/>
      <c r="K86" s="69" t="s">
        <v>2659</v>
      </c>
      <c r="L86" s="75" t="s">
        <v>1063</v>
      </c>
      <c r="M86" s="79" t="s">
        <v>1063</v>
      </c>
      <c r="N86" s="77" t="s">
        <v>8244</v>
      </c>
      <c r="O86" s="75"/>
      <c r="P86" s="69"/>
      <c r="Q86" s="69" t="s">
        <v>1063</v>
      </c>
      <c r="R86" s="69" t="s">
        <v>1063</v>
      </c>
      <c r="S86" s="69"/>
      <c r="T86" s="69"/>
      <c r="U86" s="69"/>
      <c r="V86" s="69"/>
      <c r="W86" s="69"/>
      <c r="X86" s="116" t="s">
        <v>940</v>
      </c>
      <c r="Y86" s="116"/>
      <c r="AA86" s="639">
        <f t="shared" si="2"/>
        <v>2100</v>
      </c>
      <c r="AB86" s="74">
        <f t="shared" si="3"/>
        <v>32100</v>
      </c>
    </row>
    <row r="87" spans="1:28" x14ac:dyDescent="0.35">
      <c r="A87" s="76"/>
      <c r="B87" s="77" t="s">
        <v>8117</v>
      </c>
      <c r="C87" s="77" t="s">
        <v>283</v>
      </c>
      <c r="D87" s="77" t="s">
        <v>8118</v>
      </c>
      <c r="E87" s="77" t="s">
        <v>8119</v>
      </c>
      <c r="F87" s="76"/>
      <c r="G87" s="79" t="s">
        <v>8245</v>
      </c>
      <c r="H87" s="69"/>
      <c r="I87" s="74">
        <v>30000</v>
      </c>
      <c r="J87" s="69"/>
      <c r="K87" s="69" t="s">
        <v>2659</v>
      </c>
      <c r="L87" s="75" t="s">
        <v>1063</v>
      </c>
      <c r="M87" s="79" t="s">
        <v>1063</v>
      </c>
      <c r="N87" s="77" t="s">
        <v>8246</v>
      </c>
      <c r="O87" s="75"/>
      <c r="P87" s="69"/>
      <c r="Q87" s="69" t="s">
        <v>1063</v>
      </c>
      <c r="R87" s="69" t="s">
        <v>1063</v>
      </c>
      <c r="S87" s="69"/>
      <c r="T87" s="69"/>
      <c r="U87" s="69"/>
      <c r="V87" s="69"/>
      <c r="W87" s="69"/>
      <c r="X87" s="116" t="s">
        <v>940</v>
      </c>
      <c r="Y87" s="116"/>
      <c r="AA87" s="639">
        <f t="shared" si="2"/>
        <v>2100</v>
      </c>
      <c r="AB87" s="74">
        <f t="shared" si="3"/>
        <v>32100</v>
      </c>
    </row>
    <row r="88" spans="1:28" x14ac:dyDescent="0.35">
      <c r="A88" s="76"/>
      <c r="B88" s="77" t="s">
        <v>8117</v>
      </c>
      <c r="C88" s="77" t="s">
        <v>283</v>
      </c>
      <c r="D88" s="77" t="s">
        <v>8118</v>
      </c>
      <c r="E88" s="77" t="s">
        <v>8119</v>
      </c>
      <c r="F88" s="76"/>
      <c r="G88" s="79" t="s">
        <v>8247</v>
      </c>
      <c r="H88" s="69"/>
      <c r="I88" s="74">
        <v>30000</v>
      </c>
      <c r="J88" s="69"/>
      <c r="K88" s="69" t="s">
        <v>2659</v>
      </c>
      <c r="L88" s="75" t="s">
        <v>1063</v>
      </c>
      <c r="M88" s="79" t="s">
        <v>1063</v>
      </c>
      <c r="N88" s="77">
        <v>5148822</v>
      </c>
      <c r="O88" s="75"/>
      <c r="P88" s="69"/>
      <c r="Q88" s="69" t="s">
        <v>1063</v>
      </c>
      <c r="R88" s="69" t="s">
        <v>1063</v>
      </c>
      <c r="S88" s="69"/>
      <c r="T88" s="69"/>
      <c r="U88" s="69"/>
      <c r="V88" s="69"/>
      <c r="W88" s="69"/>
      <c r="X88" s="116" t="s">
        <v>940</v>
      </c>
      <c r="Y88" s="116"/>
      <c r="AA88" s="639">
        <f t="shared" si="2"/>
        <v>2100</v>
      </c>
      <c r="AB88" s="74">
        <f t="shared" si="3"/>
        <v>32100</v>
      </c>
    </row>
    <row r="89" spans="1:28" x14ac:dyDescent="0.35">
      <c r="A89" s="76"/>
      <c r="B89" s="77"/>
      <c r="C89" s="77"/>
      <c r="D89" s="77"/>
      <c r="E89" s="77"/>
      <c r="F89" s="76"/>
      <c r="G89" s="93" t="s">
        <v>994</v>
      </c>
      <c r="H89" s="86"/>
      <c r="I89" s="87">
        <f>SUM(I81:I88)</f>
        <v>240000</v>
      </c>
      <c r="J89" s="69"/>
      <c r="K89" s="69"/>
      <c r="L89" s="75"/>
      <c r="M89" s="79"/>
      <c r="N89" s="77"/>
      <c r="O89" s="75"/>
      <c r="P89" s="69"/>
      <c r="Q89" s="69"/>
      <c r="R89" s="69"/>
      <c r="S89" s="69"/>
      <c r="T89" s="69"/>
      <c r="U89" s="69"/>
      <c r="V89" s="69"/>
      <c r="W89" s="69"/>
      <c r="X89" s="116"/>
      <c r="Y89" s="116"/>
      <c r="AA89" s="639">
        <f t="shared" si="2"/>
        <v>16800</v>
      </c>
      <c r="AB89" s="87">
        <f t="shared" si="3"/>
        <v>256800</v>
      </c>
    </row>
    <row r="90" spans="1:28" x14ac:dyDescent="0.35">
      <c r="A90" s="64"/>
      <c r="B90" s="64"/>
      <c r="C90" s="64"/>
      <c r="D90" s="64"/>
      <c r="E90" s="64"/>
      <c r="F90" s="64"/>
      <c r="G90" s="96" t="s">
        <v>1829</v>
      </c>
      <c r="H90" s="64"/>
      <c r="I90" s="67"/>
      <c r="J90" s="64"/>
      <c r="K90" s="64"/>
      <c r="L90" s="68"/>
      <c r="M90" s="97"/>
      <c r="N90" s="387"/>
      <c r="O90" s="68"/>
      <c r="P90" s="64"/>
      <c r="Q90" s="64"/>
      <c r="R90" s="64"/>
      <c r="S90" s="64"/>
      <c r="T90" s="64"/>
      <c r="U90" s="64"/>
      <c r="V90" s="64"/>
      <c r="W90" s="64"/>
      <c r="X90" s="115"/>
      <c r="Y90" s="115"/>
      <c r="AA90" s="639">
        <f t="shared" si="2"/>
        <v>0</v>
      </c>
      <c r="AB90" s="67">
        <f t="shared" si="3"/>
        <v>0</v>
      </c>
    </row>
    <row r="91" spans="1:28" x14ac:dyDescent="0.35">
      <c r="A91" s="76"/>
      <c r="B91" s="77" t="s">
        <v>8117</v>
      </c>
      <c r="C91" s="77" t="s">
        <v>283</v>
      </c>
      <c r="D91" s="77" t="s">
        <v>8118</v>
      </c>
      <c r="E91" s="77" t="s">
        <v>8119</v>
      </c>
      <c r="F91" s="76"/>
      <c r="G91" s="79" t="s">
        <v>8248</v>
      </c>
      <c r="H91" s="69"/>
      <c r="I91" s="74">
        <v>30000</v>
      </c>
      <c r="J91" s="69"/>
      <c r="K91" s="69"/>
      <c r="L91" s="75"/>
      <c r="M91" s="79"/>
      <c r="N91" s="386"/>
      <c r="O91" s="75"/>
      <c r="P91" s="69"/>
      <c r="Q91" s="69"/>
      <c r="R91" s="69"/>
      <c r="S91" s="69"/>
      <c r="T91" s="69"/>
      <c r="U91" s="69"/>
      <c r="V91" s="69"/>
      <c r="W91" s="69"/>
      <c r="X91" s="116"/>
      <c r="Y91" s="116"/>
      <c r="AA91" s="639">
        <f t="shared" si="2"/>
        <v>2100</v>
      </c>
      <c r="AB91" s="74">
        <f t="shared" si="3"/>
        <v>32100</v>
      </c>
    </row>
    <row r="92" spans="1:28" x14ac:dyDescent="0.35">
      <c r="A92" s="76"/>
      <c r="B92" s="77" t="s">
        <v>8117</v>
      </c>
      <c r="C92" s="77" t="s">
        <v>283</v>
      </c>
      <c r="D92" s="77" t="s">
        <v>8118</v>
      </c>
      <c r="E92" s="77" t="s">
        <v>8119</v>
      </c>
      <c r="F92" s="76"/>
      <c r="G92" s="79" t="s">
        <v>8249</v>
      </c>
      <c r="H92" s="69"/>
      <c r="I92" s="74">
        <v>30000</v>
      </c>
      <c r="J92" s="69"/>
      <c r="K92" s="69"/>
      <c r="L92" s="75"/>
      <c r="M92" s="79"/>
      <c r="N92" s="386"/>
      <c r="O92" s="75"/>
      <c r="P92" s="69"/>
      <c r="Q92" s="69"/>
      <c r="R92" s="69"/>
      <c r="S92" s="69"/>
      <c r="T92" s="69"/>
      <c r="U92" s="69"/>
      <c r="V92" s="69"/>
      <c r="W92" s="69"/>
      <c r="X92" s="116"/>
      <c r="Y92" s="116"/>
      <c r="AA92" s="639">
        <f t="shared" si="2"/>
        <v>2100</v>
      </c>
      <c r="AB92" s="74">
        <f t="shared" si="3"/>
        <v>32100</v>
      </c>
    </row>
    <row r="93" spans="1:28" x14ac:dyDescent="0.35">
      <c r="A93" s="76"/>
      <c r="B93" s="77"/>
      <c r="C93" s="77"/>
      <c r="D93" s="77"/>
      <c r="E93" s="77"/>
      <c r="F93" s="76"/>
      <c r="G93" s="93" t="s">
        <v>994</v>
      </c>
      <c r="H93" s="86"/>
      <c r="I93" s="87">
        <f>SUM(I91:I92)</f>
        <v>60000</v>
      </c>
      <c r="J93" s="69"/>
      <c r="K93" s="69"/>
      <c r="L93" s="75"/>
      <c r="M93" s="79"/>
      <c r="N93" s="386"/>
      <c r="O93" s="75"/>
      <c r="P93" s="69"/>
      <c r="Q93" s="69"/>
      <c r="R93" s="69"/>
      <c r="S93" s="69"/>
      <c r="T93" s="69"/>
      <c r="U93" s="69"/>
      <c r="V93" s="69"/>
      <c r="W93" s="69"/>
      <c r="X93" s="116"/>
      <c r="Y93" s="116"/>
      <c r="AA93" s="639">
        <f t="shared" si="2"/>
        <v>4200</v>
      </c>
      <c r="AB93" s="87">
        <f t="shared" si="3"/>
        <v>64200</v>
      </c>
    </row>
    <row r="94" spans="1:28" x14ac:dyDescent="0.35">
      <c r="A94" s="64"/>
      <c r="B94" s="64"/>
      <c r="C94" s="64"/>
      <c r="D94" s="64"/>
      <c r="E94" s="64"/>
      <c r="F94" s="64"/>
      <c r="G94" s="96" t="s">
        <v>1833</v>
      </c>
      <c r="H94" s="64"/>
      <c r="I94" s="67"/>
      <c r="J94" s="64"/>
      <c r="K94" s="64"/>
      <c r="L94" s="68"/>
      <c r="M94" s="97"/>
      <c r="N94" s="387"/>
      <c r="O94" s="68"/>
      <c r="P94" s="64"/>
      <c r="Q94" s="64"/>
      <c r="R94" s="64"/>
      <c r="S94" s="64"/>
      <c r="T94" s="64"/>
      <c r="U94" s="64"/>
      <c r="V94" s="64"/>
      <c r="W94" s="64"/>
      <c r="X94" s="115"/>
      <c r="Y94" s="115"/>
      <c r="AA94" s="639">
        <f t="shared" si="2"/>
        <v>0</v>
      </c>
      <c r="AB94" s="67">
        <f t="shared" si="3"/>
        <v>0</v>
      </c>
    </row>
    <row r="95" spans="1:28" x14ac:dyDescent="0.35">
      <c r="A95" s="76"/>
      <c r="B95" s="77" t="s">
        <v>8117</v>
      </c>
      <c r="C95" s="77" t="s">
        <v>283</v>
      </c>
      <c r="D95" s="77" t="s">
        <v>8118</v>
      </c>
      <c r="E95" s="77" t="s">
        <v>8119</v>
      </c>
      <c r="F95" s="76"/>
      <c r="G95" s="79" t="s">
        <v>8248</v>
      </c>
      <c r="H95" s="69"/>
      <c r="I95" s="74">
        <v>30000</v>
      </c>
      <c r="J95" s="69"/>
      <c r="K95" s="69"/>
      <c r="L95" s="75"/>
      <c r="M95" s="79"/>
      <c r="N95" s="386"/>
      <c r="O95" s="75"/>
      <c r="P95" s="69"/>
      <c r="Q95" s="69"/>
      <c r="R95" s="69"/>
      <c r="S95" s="69"/>
      <c r="T95" s="69"/>
      <c r="U95" s="69"/>
      <c r="V95" s="69"/>
      <c r="W95" s="69"/>
      <c r="X95" s="116"/>
      <c r="Y95" s="116"/>
      <c r="AA95" s="639">
        <f t="shared" si="2"/>
        <v>2100</v>
      </c>
      <c r="AB95" s="74">
        <f t="shared" si="3"/>
        <v>32100</v>
      </c>
    </row>
    <row r="96" spans="1:28" x14ac:dyDescent="0.35">
      <c r="A96" s="76"/>
      <c r="B96" s="77" t="s">
        <v>8117</v>
      </c>
      <c r="C96" s="77" t="s">
        <v>283</v>
      </c>
      <c r="D96" s="77" t="s">
        <v>8118</v>
      </c>
      <c r="E96" s="77" t="s">
        <v>8119</v>
      </c>
      <c r="F96" s="76"/>
      <c r="G96" s="79" t="s">
        <v>8250</v>
      </c>
      <c r="H96" s="69"/>
      <c r="I96" s="74">
        <v>90000</v>
      </c>
      <c r="J96" s="69"/>
      <c r="K96" s="69"/>
      <c r="L96" s="75"/>
      <c r="M96" s="79"/>
      <c r="N96" s="386"/>
      <c r="O96" s="75"/>
      <c r="P96" s="69"/>
      <c r="Q96" s="69"/>
      <c r="R96" s="69"/>
      <c r="S96" s="69"/>
      <c r="T96" s="69"/>
      <c r="U96" s="69"/>
      <c r="V96" s="69"/>
      <c r="W96" s="69"/>
      <c r="X96" s="116"/>
      <c r="Y96" s="116"/>
      <c r="AA96" s="639">
        <f t="shared" si="2"/>
        <v>6300.0000000000009</v>
      </c>
      <c r="AB96" s="74">
        <f t="shared" si="3"/>
        <v>96300</v>
      </c>
    </row>
    <row r="97" spans="1:28" x14ac:dyDescent="0.35">
      <c r="A97" s="76"/>
      <c r="B97" s="77" t="s">
        <v>8117</v>
      </c>
      <c r="C97" s="77" t="s">
        <v>283</v>
      </c>
      <c r="D97" s="77" t="s">
        <v>8118</v>
      </c>
      <c r="E97" s="77" t="s">
        <v>8119</v>
      </c>
      <c r="F97" s="76"/>
      <c r="G97" s="79" t="s">
        <v>8251</v>
      </c>
      <c r="H97" s="69"/>
      <c r="I97" s="74">
        <v>90000</v>
      </c>
      <c r="J97" s="69"/>
      <c r="K97" s="69"/>
      <c r="L97" s="75"/>
      <c r="M97" s="79"/>
      <c r="N97" s="386"/>
      <c r="O97" s="75"/>
      <c r="P97" s="69"/>
      <c r="Q97" s="69"/>
      <c r="R97" s="69"/>
      <c r="S97" s="69"/>
      <c r="T97" s="69"/>
      <c r="U97" s="69"/>
      <c r="V97" s="69"/>
      <c r="W97" s="69"/>
      <c r="X97" s="116"/>
      <c r="Y97" s="116"/>
      <c r="AA97" s="639">
        <f t="shared" si="2"/>
        <v>6300.0000000000009</v>
      </c>
      <c r="AB97" s="74">
        <f t="shared" si="3"/>
        <v>96300</v>
      </c>
    </row>
    <row r="98" spans="1:28" x14ac:dyDescent="0.35">
      <c r="A98" s="76"/>
      <c r="B98" s="77" t="s">
        <v>8117</v>
      </c>
      <c r="C98" s="77" t="s">
        <v>283</v>
      </c>
      <c r="D98" s="77" t="s">
        <v>8118</v>
      </c>
      <c r="E98" s="77" t="s">
        <v>8119</v>
      </c>
      <c r="F98" s="76"/>
      <c r="G98" s="79" t="s">
        <v>8252</v>
      </c>
      <c r="H98" s="69"/>
      <c r="I98" s="74">
        <v>30000</v>
      </c>
      <c r="J98" s="69"/>
      <c r="K98" s="69"/>
      <c r="L98" s="75"/>
      <c r="M98" s="79"/>
      <c r="N98" s="386"/>
      <c r="O98" s="75"/>
      <c r="P98" s="69"/>
      <c r="Q98" s="69"/>
      <c r="R98" s="69"/>
      <c r="S98" s="69"/>
      <c r="T98" s="69"/>
      <c r="U98" s="69"/>
      <c r="V98" s="69"/>
      <c r="W98" s="69"/>
      <c r="X98" s="116"/>
      <c r="Y98" s="116"/>
      <c r="AA98" s="639">
        <f t="shared" si="2"/>
        <v>2100</v>
      </c>
      <c r="AB98" s="74">
        <f t="shared" si="3"/>
        <v>32100</v>
      </c>
    </row>
    <row r="99" spans="1:28" x14ac:dyDescent="0.35">
      <c r="A99" s="76"/>
      <c r="B99" s="77" t="s">
        <v>8117</v>
      </c>
      <c r="C99" s="77" t="s">
        <v>283</v>
      </c>
      <c r="D99" s="77" t="s">
        <v>8118</v>
      </c>
      <c r="E99" s="77" t="s">
        <v>8119</v>
      </c>
      <c r="F99" s="76"/>
      <c r="G99" s="79" t="s">
        <v>8253</v>
      </c>
      <c r="H99" s="69"/>
      <c r="I99" s="74">
        <v>40000</v>
      </c>
      <c r="J99" s="69"/>
      <c r="K99" s="69"/>
      <c r="L99" s="75"/>
      <c r="M99" s="79"/>
      <c r="N99" s="386"/>
      <c r="O99" s="75"/>
      <c r="P99" s="69"/>
      <c r="Q99" s="69"/>
      <c r="R99" s="69"/>
      <c r="S99" s="69"/>
      <c r="T99" s="69"/>
      <c r="U99" s="69"/>
      <c r="V99" s="69"/>
      <c r="W99" s="69"/>
      <c r="X99" s="116"/>
      <c r="Y99" s="116"/>
      <c r="AA99" s="639">
        <f t="shared" si="2"/>
        <v>2800.0000000000005</v>
      </c>
      <c r="AB99" s="74">
        <f t="shared" si="3"/>
        <v>42800</v>
      </c>
    </row>
    <row r="100" spans="1:28" x14ac:dyDescent="0.35">
      <c r="A100" s="76"/>
      <c r="B100" s="77" t="s">
        <v>8117</v>
      </c>
      <c r="C100" s="77" t="s">
        <v>283</v>
      </c>
      <c r="D100" s="77" t="s">
        <v>8118</v>
      </c>
      <c r="E100" s="77" t="s">
        <v>8119</v>
      </c>
      <c r="F100" s="76"/>
      <c r="G100" s="79" t="s">
        <v>8254</v>
      </c>
      <c r="H100" s="69"/>
      <c r="I100" s="74">
        <v>30000</v>
      </c>
      <c r="J100" s="69"/>
      <c r="K100" s="69"/>
      <c r="L100" s="75"/>
      <c r="M100" s="79"/>
      <c r="N100" s="386"/>
      <c r="O100" s="75"/>
      <c r="P100" s="69"/>
      <c r="Q100" s="69"/>
      <c r="R100" s="69"/>
      <c r="S100" s="69"/>
      <c r="T100" s="69"/>
      <c r="U100" s="69"/>
      <c r="V100" s="69"/>
      <c r="W100" s="69"/>
      <c r="X100" s="116"/>
      <c r="Y100" s="116"/>
      <c r="AA100" s="639">
        <f t="shared" si="2"/>
        <v>2100</v>
      </c>
      <c r="AB100" s="74">
        <f t="shared" si="3"/>
        <v>32100</v>
      </c>
    </row>
    <row r="101" spans="1:28" x14ac:dyDescent="0.35">
      <c r="A101" s="76"/>
      <c r="B101" s="77" t="s">
        <v>8117</v>
      </c>
      <c r="C101" s="77" t="s">
        <v>283</v>
      </c>
      <c r="D101" s="77" t="s">
        <v>8118</v>
      </c>
      <c r="E101" s="77" t="s">
        <v>8119</v>
      </c>
      <c r="F101" s="76"/>
      <c r="G101" s="79" t="s">
        <v>8249</v>
      </c>
      <c r="H101" s="69"/>
      <c r="I101" s="74">
        <v>30000</v>
      </c>
      <c r="J101" s="69"/>
      <c r="K101" s="69"/>
      <c r="L101" s="75"/>
      <c r="M101" s="79"/>
      <c r="N101" s="386"/>
      <c r="O101" s="75"/>
      <c r="P101" s="69"/>
      <c r="Q101" s="69"/>
      <c r="R101" s="69"/>
      <c r="S101" s="69"/>
      <c r="T101" s="69"/>
      <c r="U101" s="69"/>
      <c r="V101" s="69"/>
      <c r="W101" s="69"/>
      <c r="X101" s="116"/>
      <c r="Y101" s="116"/>
      <c r="AA101" s="639">
        <f t="shared" si="2"/>
        <v>2100</v>
      </c>
      <c r="AB101" s="74">
        <f t="shared" si="3"/>
        <v>32100</v>
      </c>
    </row>
    <row r="102" spans="1:28" x14ac:dyDescent="0.35">
      <c r="A102" s="76"/>
      <c r="B102" s="77" t="s">
        <v>8117</v>
      </c>
      <c r="C102" s="77" t="s">
        <v>283</v>
      </c>
      <c r="D102" s="77" t="s">
        <v>8118</v>
      </c>
      <c r="E102" s="77" t="s">
        <v>8119</v>
      </c>
      <c r="F102" s="76"/>
      <c r="G102" s="79" t="s">
        <v>8255</v>
      </c>
      <c r="H102" s="69"/>
      <c r="I102" s="74">
        <v>40000</v>
      </c>
      <c r="J102" s="69"/>
      <c r="K102" s="69"/>
      <c r="L102" s="75"/>
      <c r="M102" s="79"/>
      <c r="N102" s="386"/>
      <c r="O102" s="75"/>
      <c r="P102" s="69"/>
      <c r="Q102" s="69"/>
      <c r="R102" s="69"/>
      <c r="S102" s="69"/>
      <c r="T102" s="69"/>
      <c r="U102" s="69"/>
      <c r="V102" s="69"/>
      <c r="W102" s="69"/>
      <c r="X102" s="116"/>
      <c r="Y102" s="116"/>
      <c r="AA102" s="639">
        <f t="shared" si="2"/>
        <v>2800.0000000000005</v>
      </c>
      <c r="AB102" s="74">
        <f t="shared" si="3"/>
        <v>42800</v>
      </c>
    </row>
    <row r="103" spans="1:28" x14ac:dyDescent="0.35">
      <c r="A103" s="76"/>
      <c r="B103" s="77" t="s">
        <v>8117</v>
      </c>
      <c r="C103" s="77" t="s">
        <v>283</v>
      </c>
      <c r="D103" s="77" t="s">
        <v>8118</v>
      </c>
      <c r="E103" s="77" t="s">
        <v>8119</v>
      </c>
      <c r="F103" s="76"/>
      <c r="G103" s="79" t="s">
        <v>8256</v>
      </c>
      <c r="H103" s="69"/>
      <c r="I103" s="74">
        <v>30000</v>
      </c>
      <c r="J103" s="69"/>
      <c r="K103" s="69"/>
      <c r="L103" s="75"/>
      <c r="M103" s="79"/>
      <c r="N103" s="386"/>
      <c r="O103" s="75"/>
      <c r="P103" s="69"/>
      <c r="Q103" s="69"/>
      <c r="R103" s="69"/>
      <c r="S103" s="69"/>
      <c r="T103" s="69"/>
      <c r="U103" s="69"/>
      <c r="V103" s="69"/>
      <c r="W103" s="69"/>
      <c r="X103" s="116"/>
      <c r="Y103" s="116"/>
      <c r="AA103" s="639">
        <f t="shared" si="2"/>
        <v>2100</v>
      </c>
      <c r="AB103" s="74">
        <f t="shared" si="3"/>
        <v>32100</v>
      </c>
    </row>
    <row r="104" spans="1:28" x14ac:dyDescent="0.35">
      <c r="A104" s="76"/>
      <c r="B104" s="77" t="s">
        <v>8117</v>
      </c>
      <c r="C104" s="77" t="s">
        <v>283</v>
      </c>
      <c r="D104" s="77" t="s">
        <v>8118</v>
      </c>
      <c r="E104" s="77" t="s">
        <v>8119</v>
      </c>
      <c r="F104" s="76"/>
      <c r="G104" s="79" t="s">
        <v>8257</v>
      </c>
      <c r="H104" s="69"/>
      <c r="I104" s="74">
        <v>30000</v>
      </c>
      <c r="J104" s="69"/>
      <c r="K104" s="69"/>
      <c r="L104" s="75"/>
      <c r="M104" s="79"/>
      <c r="N104" s="386"/>
      <c r="O104" s="75"/>
      <c r="P104" s="69"/>
      <c r="Q104" s="69"/>
      <c r="R104" s="69"/>
      <c r="S104" s="69"/>
      <c r="T104" s="69"/>
      <c r="U104" s="69"/>
      <c r="V104" s="69"/>
      <c r="W104" s="69"/>
      <c r="X104" s="116"/>
      <c r="Y104" s="116"/>
      <c r="AA104" s="639">
        <f t="shared" si="2"/>
        <v>2100</v>
      </c>
      <c r="AB104" s="74">
        <f t="shared" si="3"/>
        <v>32100</v>
      </c>
    </row>
    <row r="105" spans="1:28" x14ac:dyDescent="0.35">
      <c r="A105" s="76"/>
      <c r="B105" s="77" t="s">
        <v>8117</v>
      </c>
      <c r="C105" s="77" t="s">
        <v>283</v>
      </c>
      <c r="D105" s="77" t="s">
        <v>8118</v>
      </c>
      <c r="E105" s="77" t="s">
        <v>8119</v>
      </c>
      <c r="F105" s="76"/>
      <c r="G105" s="79" t="s">
        <v>8249</v>
      </c>
      <c r="H105" s="69"/>
      <c r="I105" s="74">
        <v>30000</v>
      </c>
      <c r="J105" s="69"/>
      <c r="K105" s="69"/>
      <c r="L105" s="75"/>
      <c r="M105" s="79"/>
      <c r="N105" s="386"/>
      <c r="O105" s="75"/>
      <c r="P105" s="69"/>
      <c r="Q105" s="69"/>
      <c r="R105" s="69"/>
      <c r="S105" s="69"/>
      <c r="T105" s="69"/>
      <c r="U105" s="69"/>
      <c r="V105" s="69"/>
      <c r="W105" s="69"/>
      <c r="X105" s="116"/>
      <c r="Y105" s="116"/>
      <c r="AA105" s="639">
        <f t="shared" si="2"/>
        <v>2100</v>
      </c>
      <c r="AB105" s="74">
        <f t="shared" si="3"/>
        <v>32100</v>
      </c>
    </row>
    <row r="106" spans="1:28" x14ac:dyDescent="0.35">
      <c r="A106" s="76"/>
      <c r="B106" s="77" t="s">
        <v>8117</v>
      </c>
      <c r="C106" s="77" t="s">
        <v>283</v>
      </c>
      <c r="D106" s="77" t="s">
        <v>8118</v>
      </c>
      <c r="E106" s="77" t="s">
        <v>8119</v>
      </c>
      <c r="F106" s="76"/>
      <c r="G106" s="79" t="s">
        <v>8258</v>
      </c>
      <c r="H106" s="69"/>
      <c r="I106" s="74">
        <v>30000</v>
      </c>
      <c r="J106" s="69"/>
      <c r="K106" s="69"/>
      <c r="L106" s="75"/>
      <c r="M106" s="79"/>
      <c r="N106" s="386"/>
      <c r="O106" s="75"/>
      <c r="P106" s="69"/>
      <c r="Q106" s="69"/>
      <c r="R106" s="69"/>
      <c r="S106" s="69"/>
      <c r="T106" s="69"/>
      <c r="U106" s="69"/>
      <c r="V106" s="69"/>
      <c r="W106" s="69"/>
      <c r="X106" s="116"/>
      <c r="Y106" s="116"/>
      <c r="AA106" s="639">
        <f t="shared" si="2"/>
        <v>2100</v>
      </c>
      <c r="AB106" s="74">
        <f t="shared" si="3"/>
        <v>32100</v>
      </c>
    </row>
    <row r="107" spans="1:28" x14ac:dyDescent="0.35">
      <c r="A107" s="76"/>
      <c r="B107" s="77" t="s">
        <v>8117</v>
      </c>
      <c r="C107" s="77" t="s">
        <v>283</v>
      </c>
      <c r="D107" s="77" t="s">
        <v>8118</v>
      </c>
      <c r="E107" s="77" t="s">
        <v>8119</v>
      </c>
      <c r="F107" s="76"/>
      <c r="G107" s="79" t="s">
        <v>8259</v>
      </c>
      <c r="H107" s="69"/>
      <c r="I107" s="74">
        <v>60000</v>
      </c>
      <c r="J107" s="69"/>
      <c r="K107" s="69"/>
      <c r="L107" s="75"/>
      <c r="M107" s="79"/>
      <c r="N107" s="386"/>
      <c r="O107" s="75"/>
      <c r="P107" s="69"/>
      <c r="Q107" s="69"/>
      <c r="R107" s="69"/>
      <c r="S107" s="69"/>
      <c r="T107" s="69"/>
      <c r="U107" s="69"/>
      <c r="V107" s="69"/>
      <c r="W107" s="69"/>
      <c r="X107" s="116"/>
      <c r="Y107" s="116"/>
      <c r="AA107" s="639">
        <f t="shared" si="2"/>
        <v>4200</v>
      </c>
      <c r="AB107" s="74">
        <f t="shared" si="3"/>
        <v>64200</v>
      </c>
    </row>
    <row r="108" spans="1:28" x14ac:dyDescent="0.35">
      <c r="A108" s="76"/>
      <c r="B108" s="77" t="s">
        <v>8117</v>
      </c>
      <c r="C108" s="77" t="s">
        <v>283</v>
      </c>
      <c r="D108" s="77" t="s">
        <v>8118</v>
      </c>
      <c r="E108" s="77" t="s">
        <v>8119</v>
      </c>
      <c r="F108" s="76"/>
      <c r="G108" s="79" t="s">
        <v>8260</v>
      </c>
      <c r="H108" s="69"/>
      <c r="I108" s="74">
        <v>60000</v>
      </c>
      <c r="J108" s="69"/>
      <c r="K108" s="69"/>
      <c r="L108" s="75"/>
      <c r="M108" s="79"/>
      <c r="N108" s="386"/>
      <c r="O108" s="75"/>
      <c r="P108" s="69"/>
      <c r="Q108" s="69"/>
      <c r="R108" s="69"/>
      <c r="S108" s="69"/>
      <c r="T108" s="69"/>
      <c r="U108" s="69"/>
      <c r="V108" s="69"/>
      <c r="W108" s="69"/>
      <c r="X108" s="116"/>
      <c r="Y108" s="116"/>
      <c r="AA108" s="639">
        <f t="shared" si="2"/>
        <v>4200</v>
      </c>
      <c r="AB108" s="74">
        <f t="shared" si="3"/>
        <v>64200</v>
      </c>
    </row>
    <row r="109" spans="1:28" x14ac:dyDescent="0.35">
      <c r="A109" s="76"/>
      <c r="B109" s="77" t="s">
        <v>8117</v>
      </c>
      <c r="C109" s="77" t="s">
        <v>283</v>
      </c>
      <c r="D109" s="77" t="s">
        <v>8118</v>
      </c>
      <c r="E109" s="77" t="s">
        <v>8119</v>
      </c>
      <c r="F109" s="76"/>
      <c r="G109" s="79" t="s">
        <v>8261</v>
      </c>
      <c r="H109" s="69"/>
      <c r="I109" s="74">
        <v>30000</v>
      </c>
      <c r="J109" s="69"/>
      <c r="K109" s="69"/>
      <c r="L109" s="75"/>
      <c r="M109" s="79"/>
      <c r="N109" s="386"/>
      <c r="O109" s="75"/>
      <c r="P109" s="69"/>
      <c r="Q109" s="69"/>
      <c r="R109" s="69"/>
      <c r="S109" s="69"/>
      <c r="T109" s="69"/>
      <c r="U109" s="69"/>
      <c r="V109" s="69"/>
      <c r="W109" s="69"/>
      <c r="X109" s="116"/>
      <c r="Y109" s="116"/>
      <c r="AA109" s="639">
        <f t="shared" si="2"/>
        <v>2100</v>
      </c>
      <c r="AB109" s="74">
        <f t="shared" si="3"/>
        <v>32100</v>
      </c>
    </row>
    <row r="110" spans="1:28" x14ac:dyDescent="0.35">
      <c r="A110" s="76"/>
      <c r="B110" s="77" t="s">
        <v>8117</v>
      </c>
      <c r="C110" s="77" t="s">
        <v>283</v>
      </c>
      <c r="D110" s="77" t="s">
        <v>8118</v>
      </c>
      <c r="E110" s="77" t="s">
        <v>8119</v>
      </c>
      <c r="F110" s="76"/>
      <c r="G110" s="79" t="s">
        <v>8262</v>
      </c>
      <c r="H110" s="69"/>
      <c r="I110" s="74">
        <v>30000</v>
      </c>
      <c r="J110" s="69"/>
      <c r="K110" s="69"/>
      <c r="L110" s="75"/>
      <c r="M110" s="79"/>
      <c r="N110" s="386"/>
      <c r="O110" s="75"/>
      <c r="P110" s="69"/>
      <c r="Q110" s="69"/>
      <c r="R110" s="69"/>
      <c r="S110" s="69"/>
      <c r="T110" s="69"/>
      <c r="U110" s="69"/>
      <c r="V110" s="69"/>
      <c r="W110" s="69"/>
      <c r="X110" s="116"/>
      <c r="Y110" s="116"/>
      <c r="AA110" s="639">
        <f t="shared" si="2"/>
        <v>2100</v>
      </c>
      <c r="AB110" s="74">
        <f t="shared" si="3"/>
        <v>32100</v>
      </c>
    </row>
    <row r="111" spans="1:28" x14ac:dyDescent="0.35">
      <c r="A111" s="76"/>
      <c r="B111" s="77" t="s">
        <v>8117</v>
      </c>
      <c r="C111" s="77" t="s">
        <v>283</v>
      </c>
      <c r="D111" s="77" t="s">
        <v>8118</v>
      </c>
      <c r="E111" s="77" t="s">
        <v>8119</v>
      </c>
      <c r="F111" s="76"/>
      <c r="G111" s="79" t="s">
        <v>8263</v>
      </c>
      <c r="H111" s="69"/>
      <c r="I111" s="74">
        <v>40000</v>
      </c>
      <c r="J111" s="69"/>
      <c r="K111" s="69"/>
      <c r="L111" s="75"/>
      <c r="M111" s="79"/>
      <c r="N111" s="386"/>
      <c r="O111" s="75"/>
      <c r="P111" s="69"/>
      <c r="Q111" s="69"/>
      <c r="R111" s="69"/>
      <c r="S111" s="69"/>
      <c r="T111" s="69"/>
      <c r="U111" s="69"/>
      <c r="V111" s="69"/>
      <c r="W111" s="69"/>
      <c r="X111" s="116"/>
      <c r="Y111" s="116"/>
      <c r="AA111" s="639">
        <f t="shared" si="2"/>
        <v>2800.0000000000005</v>
      </c>
      <c r="AB111" s="74">
        <f t="shared" si="3"/>
        <v>42800</v>
      </c>
    </row>
    <row r="112" spans="1:28" x14ac:dyDescent="0.35">
      <c r="A112" s="76"/>
      <c r="B112" s="77" t="s">
        <v>8117</v>
      </c>
      <c r="C112" s="77" t="s">
        <v>283</v>
      </c>
      <c r="D112" s="77" t="s">
        <v>8118</v>
      </c>
      <c r="E112" s="77" t="s">
        <v>8119</v>
      </c>
      <c r="F112" s="76"/>
      <c r="G112" s="79" t="s">
        <v>8264</v>
      </c>
      <c r="H112" s="69"/>
      <c r="I112" s="74">
        <v>30000</v>
      </c>
      <c r="J112" s="69"/>
      <c r="K112" s="69"/>
      <c r="L112" s="75"/>
      <c r="M112" s="79"/>
      <c r="N112" s="386"/>
      <c r="O112" s="75"/>
      <c r="P112" s="69"/>
      <c r="Q112" s="69"/>
      <c r="R112" s="69"/>
      <c r="S112" s="69"/>
      <c r="T112" s="69"/>
      <c r="U112" s="69"/>
      <c r="V112" s="69"/>
      <c r="W112" s="69"/>
      <c r="X112" s="116"/>
      <c r="Y112" s="116"/>
      <c r="AA112" s="639">
        <f t="shared" si="2"/>
        <v>2100</v>
      </c>
      <c r="AB112" s="74">
        <f t="shared" si="3"/>
        <v>32100</v>
      </c>
    </row>
    <row r="113" spans="1:28" x14ac:dyDescent="0.35">
      <c r="A113" s="76"/>
      <c r="B113" s="77" t="s">
        <v>8117</v>
      </c>
      <c r="C113" s="77" t="s">
        <v>283</v>
      </c>
      <c r="D113" s="77" t="s">
        <v>8118</v>
      </c>
      <c r="E113" s="77" t="s">
        <v>8119</v>
      </c>
      <c r="F113" s="76"/>
      <c r="G113" s="79" t="s">
        <v>8265</v>
      </c>
      <c r="H113" s="69"/>
      <c r="I113" s="74">
        <v>30000</v>
      </c>
      <c r="J113" s="69"/>
      <c r="K113" s="69"/>
      <c r="L113" s="75"/>
      <c r="M113" s="79"/>
      <c r="N113" s="386"/>
      <c r="O113" s="75"/>
      <c r="P113" s="69"/>
      <c r="Q113" s="69"/>
      <c r="R113" s="69"/>
      <c r="S113" s="69"/>
      <c r="T113" s="69"/>
      <c r="U113" s="69"/>
      <c r="V113" s="69"/>
      <c r="W113" s="69"/>
      <c r="X113" s="116"/>
      <c r="Y113" s="116"/>
      <c r="AA113" s="639">
        <f t="shared" si="2"/>
        <v>2100</v>
      </c>
      <c r="AB113" s="74">
        <f t="shared" si="3"/>
        <v>32100</v>
      </c>
    </row>
    <row r="114" spans="1:28" x14ac:dyDescent="0.35">
      <c r="A114" s="76"/>
      <c r="B114" s="77" t="s">
        <v>8117</v>
      </c>
      <c r="C114" s="77" t="s">
        <v>283</v>
      </c>
      <c r="D114" s="77" t="s">
        <v>8118</v>
      </c>
      <c r="E114" s="77" t="s">
        <v>8119</v>
      </c>
      <c r="F114" s="76"/>
      <c r="G114" s="79" t="s">
        <v>8266</v>
      </c>
      <c r="H114" s="69"/>
      <c r="I114" s="74">
        <v>40000</v>
      </c>
      <c r="J114" s="69"/>
      <c r="K114" s="69"/>
      <c r="L114" s="75"/>
      <c r="M114" s="79"/>
      <c r="N114" s="386"/>
      <c r="O114" s="75"/>
      <c r="P114" s="69"/>
      <c r="Q114" s="69"/>
      <c r="R114" s="69"/>
      <c r="S114" s="69"/>
      <c r="T114" s="69"/>
      <c r="U114" s="69"/>
      <c r="V114" s="69"/>
      <c r="W114" s="69"/>
      <c r="X114" s="116"/>
      <c r="Y114" s="116"/>
      <c r="AA114" s="639">
        <f t="shared" si="2"/>
        <v>2800.0000000000005</v>
      </c>
      <c r="AB114" s="74">
        <f t="shared" si="3"/>
        <v>42800</v>
      </c>
    </row>
    <row r="115" spans="1:28" x14ac:dyDescent="0.35">
      <c r="A115" s="76"/>
      <c r="B115" s="77" t="s">
        <v>8117</v>
      </c>
      <c r="C115" s="77" t="s">
        <v>283</v>
      </c>
      <c r="D115" s="77" t="s">
        <v>8118</v>
      </c>
      <c r="E115" s="77" t="s">
        <v>8119</v>
      </c>
      <c r="F115" s="76"/>
      <c r="G115" s="79" t="s">
        <v>8267</v>
      </c>
      <c r="H115" s="69"/>
      <c r="I115" s="74">
        <v>40000</v>
      </c>
      <c r="J115" s="69"/>
      <c r="K115" s="69"/>
      <c r="L115" s="75"/>
      <c r="M115" s="79"/>
      <c r="N115" s="386"/>
      <c r="O115" s="75"/>
      <c r="P115" s="69"/>
      <c r="Q115" s="69"/>
      <c r="R115" s="69"/>
      <c r="S115" s="69"/>
      <c r="T115" s="69"/>
      <c r="U115" s="69"/>
      <c r="V115" s="69"/>
      <c r="W115" s="69"/>
      <c r="X115" s="116"/>
      <c r="Y115" s="116"/>
      <c r="AA115" s="639">
        <f t="shared" si="2"/>
        <v>2800.0000000000005</v>
      </c>
      <c r="AB115" s="74">
        <f t="shared" si="3"/>
        <v>42800</v>
      </c>
    </row>
    <row r="116" spans="1:28" x14ac:dyDescent="0.35">
      <c r="A116" s="76"/>
      <c r="B116" s="77" t="s">
        <v>8117</v>
      </c>
      <c r="C116" s="77" t="s">
        <v>283</v>
      </c>
      <c r="D116" s="77" t="s">
        <v>8118</v>
      </c>
      <c r="E116" s="77" t="s">
        <v>8119</v>
      </c>
      <c r="F116" s="76"/>
      <c r="G116" s="79" t="s">
        <v>8268</v>
      </c>
      <c r="H116" s="69"/>
      <c r="I116" s="74">
        <v>40000</v>
      </c>
      <c r="J116" s="69"/>
      <c r="K116" s="69"/>
      <c r="L116" s="75"/>
      <c r="M116" s="79"/>
      <c r="N116" s="386"/>
      <c r="O116" s="75"/>
      <c r="P116" s="69"/>
      <c r="Q116" s="69"/>
      <c r="R116" s="69"/>
      <c r="S116" s="69"/>
      <c r="T116" s="69"/>
      <c r="U116" s="69"/>
      <c r="V116" s="69"/>
      <c r="W116" s="69"/>
      <c r="X116" s="116"/>
      <c r="Y116" s="116"/>
      <c r="AA116" s="639">
        <f t="shared" si="2"/>
        <v>2800.0000000000005</v>
      </c>
      <c r="AB116" s="74">
        <f t="shared" si="3"/>
        <v>42800</v>
      </c>
    </row>
    <row r="117" spans="1:28" x14ac:dyDescent="0.35">
      <c r="A117" s="76"/>
      <c r="B117" s="77" t="s">
        <v>8117</v>
      </c>
      <c r="C117" s="77" t="s">
        <v>283</v>
      </c>
      <c r="D117" s="77" t="s">
        <v>8118</v>
      </c>
      <c r="E117" s="77" t="s">
        <v>8119</v>
      </c>
      <c r="F117" s="76"/>
      <c r="G117" s="79" t="s">
        <v>8269</v>
      </c>
      <c r="H117" s="69"/>
      <c r="I117" s="74">
        <v>150000</v>
      </c>
      <c r="J117" s="69"/>
      <c r="K117" s="69"/>
      <c r="L117" s="75"/>
      <c r="M117" s="79"/>
      <c r="N117" s="386"/>
      <c r="O117" s="75"/>
      <c r="P117" s="69"/>
      <c r="Q117" s="69"/>
      <c r="R117" s="69"/>
      <c r="S117" s="69"/>
      <c r="T117" s="69"/>
      <c r="U117" s="69"/>
      <c r="V117" s="69"/>
      <c r="W117" s="69"/>
      <c r="X117" s="116"/>
      <c r="Y117" s="116"/>
      <c r="AA117" s="639">
        <f t="shared" si="2"/>
        <v>10500.000000000002</v>
      </c>
      <c r="AB117" s="74">
        <f t="shared" si="3"/>
        <v>160500</v>
      </c>
    </row>
    <row r="118" spans="1:28" x14ac:dyDescent="0.35">
      <c r="A118" s="76"/>
      <c r="B118" s="77" t="s">
        <v>8117</v>
      </c>
      <c r="C118" s="77" t="s">
        <v>283</v>
      </c>
      <c r="D118" s="77" t="s">
        <v>8118</v>
      </c>
      <c r="E118" s="77" t="s">
        <v>8119</v>
      </c>
      <c r="F118" s="76"/>
      <c r="G118" s="79" t="s">
        <v>8270</v>
      </c>
      <c r="H118" s="69"/>
      <c r="I118" s="74">
        <v>120000</v>
      </c>
      <c r="J118" s="69"/>
      <c r="K118" s="69"/>
      <c r="L118" s="75"/>
      <c r="M118" s="79"/>
      <c r="N118" s="386"/>
      <c r="O118" s="75"/>
      <c r="P118" s="69"/>
      <c r="Q118" s="69"/>
      <c r="R118" s="69"/>
      <c r="S118" s="69"/>
      <c r="T118" s="69"/>
      <c r="U118" s="69"/>
      <c r="V118" s="69"/>
      <c r="W118" s="69"/>
      <c r="X118" s="116"/>
      <c r="Y118" s="116"/>
      <c r="AA118" s="639">
        <f t="shared" si="2"/>
        <v>8400</v>
      </c>
      <c r="AB118" s="74">
        <f t="shared" si="3"/>
        <v>128400</v>
      </c>
    </row>
    <row r="119" spans="1:28" x14ac:dyDescent="0.35">
      <c r="A119" s="76"/>
      <c r="B119" s="77" t="s">
        <v>8117</v>
      </c>
      <c r="C119" s="77" t="s">
        <v>283</v>
      </c>
      <c r="D119" s="77" t="s">
        <v>8118</v>
      </c>
      <c r="E119" s="77" t="s">
        <v>8119</v>
      </c>
      <c r="F119" s="76"/>
      <c r="G119" s="79" t="s">
        <v>8271</v>
      </c>
      <c r="H119" s="69"/>
      <c r="I119" s="74">
        <v>150000</v>
      </c>
      <c r="J119" s="69"/>
      <c r="K119" s="69"/>
      <c r="L119" s="75"/>
      <c r="M119" s="79"/>
      <c r="N119" s="386"/>
      <c r="O119" s="75"/>
      <c r="P119" s="69"/>
      <c r="Q119" s="69"/>
      <c r="R119" s="69"/>
      <c r="S119" s="69"/>
      <c r="T119" s="69"/>
      <c r="U119" s="69"/>
      <c r="V119" s="69"/>
      <c r="W119" s="69"/>
      <c r="X119" s="116"/>
      <c r="Y119" s="116"/>
      <c r="AA119" s="639">
        <f t="shared" si="2"/>
        <v>10500.000000000002</v>
      </c>
      <c r="AB119" s="74">
        <f t="shared" si="3"/>
        <v>160500</v>
      </c>
    </row>
    <row r="120" spans="1:28" x14ac:dyDescent="0.35">
      <c r="A120" s="76"/>
      <c r="B120" s="77"/>
      <c r="C120" s="77"/>
      <c r="D120" s="77"/>
      <c r="E120" s="77"/>
      <c r="F120" s="76"/>
      <c r="G120" s="93" t="s">
        <v>994</v>
      </c>
      <c r="H120" s="86"/>
      <c r="I120" s="87">
        <f>SUM(I95:I119)</f>
        <v>1320000</v>
      </c>
      <c r="J120" s="69"/>
      <c r="K120" s="69"/>
      <c r="L120" s="75"/>
      <c r="M120" s="79"/>
      <c r="N120" s="386"/>
      <c r="O120" s="75"/>
      <c r="P120" s="69"/>
      <c r="Q120" s="69"/>
      <c r="R120" s="69"/>
      <c r="S120" s="69"/>
      <c r="T120" s="69"/>
      <c r="U120" s="69"/>
      <c r="V120" s="69"/>
      <c r="W120" s="69"/>
      <c r="X120" s="116"/>
      <c r="Y120" s="116"/>
      <c r="AA120" s="639">
        <f t="shared" si="2"/>
        <v>92400.000000000015</v>
      </c>
      <c r="AB120" s="87">
        <f t="shared" si="3"/>
        <v>1412400</v>
      </c>
    </row>
    <row r="121" spans="1:28" x14ac:dyDescent="0.35">
      <c r="A121" s="64"/>
      <c r="B121" s="64"/>
      <c r="C121" s="64"/>
      <c r="D121" s="64"/>
      <c r="E121" s="64"/>
      <c r="F121" s="64"/>
      <c r="G121" s="66" t="s">
        <v>1842</v>
      </c>
      <c r="H121" s="64"/>
      <c r="I121" s="67"/>
      <c r="J121" s="64"/>
      <c r="K121" s="64"/>
      <c r="L121" s="68"/>
      <c r="M121" s="68"/>
      <c r="N121" s="68"/>
      <c r="O121" s="68"/>
      <c r="P121" s="64"/>
      <c r="Q121" s="64"/>
      <c r="R121" s="68"/>
      <c r="S121" s="64"/>
      <c r="T121" s="64"/>
      <c r="U121" s="64"/>
      <c r="V121" s="64"/>
      <c r="W121" s="64"/>
      <c r="X121" s="115"/>
      <c r="Y121" s="115"/>
      <c r="AA121" s="639">
        <f t="shared" si="2"/>
        <v>0</v>
      </c>
      <c r="AB121" s="67">
        <f t="shared" si="3"/>
        <v>0</v>
      </c>
    </row>
    <row r="122" spans="1:28" x14ac:dyDescent="0.35">
      <c r="A122" s="76"/>
      <c r="B122" s="77" t="s">
        <v>8117</v>
      </c>
      <c r="C122" s="77" t="s">
        <v>283</v>
      </c>
      <c r="D122" s="77" t="s">
        <v>8118</v>
      </c>
      <c r="E122" s="77" t="s">
        <v>8119</v>
      </c>
      <c r="F122" s="76"/>
      <c r="G122" s="117" t="s">
        <v>8272</v>
      </c>
      <c r="H122" s="76"/>
      <c r="I122" s="118">
        <v>20000000</v>
      </c>
      <c r="J122" s="76"/>
      <c r="K122" s="76" t="s">
        <v>8273</v>
      </c>
      <c r="L122" s="119"/>
      <c r="M122" s="119"/>
      <c r="N122" s="120">
        <v>92663</v>
      </c>
      <c r="O122" s="119"/>
      <c r="P122" s="76"/>
      <c r="Q122" s="122"/>
      <c r="R122" s="119"/>
      <c r="S122" s="76"/>
      <c r="T122" s="76"/>
      <c r="U122" s="76"/>
      <c r="V122" s="76"/>
      <c r="W122" s="76"/>
      <c r="X122" s="121"/>
      <c r="Y122" s="121"/>
      <c r="AA122" s="639">
        <f t="shared" si="2"/>
        <v>1400000.0000000002</v>
      </c>
      <c r="AB122" s="118">
        <f t="shared" si="3"/>
        <v>21400000</v>
      </c>
    </row>
    <row r="123" spans="1:28" x14ac:dyDescent="0.35">
      <c r="A123" s="76"/>
      <c r="B123" s="77" t="s">
        <v>8117</v>
      </c>
      <c r="C123" s="77" t="s">
        <v>283</v>
      </c>
      <c r="D123" s="77" t="s">
        <v>8118</v>
      </c>
      <c r="E123" s="77" t="s">
        <v>8119</v>
      </c>
      <c r="F123" s="76"/>
      <c r="G123" s="117" t="s">
        <v>8274</v>
      </c>
      <c r="H123" s="76"/>
      <c r="I123" s="118">
        <v>35000000</v>
      </c>
      <c r="J123" s="76"/>
      <c r="K123" s="76" t="s">
        <v>4438</v>
      </c>
      <c r="L123" s="119"/>
      <c r="M123" s="119"/>
      <c r="N123" s="120">
        <v>26617</v>
      </c>
      <c r="O123" s="119"/>
      <c r="P123" s="76"/>
      <c r="Q123" s="122"/>
      <c r="R123" s="119"/>
      <c r="S123" s="76"/>
      <c r="T123" s="76"/>
      <c r="U123" s="76"/>
      <c r="V123" s="76"/>
      <c r="W123" s="76"/>
      <c r="X123" s="121"/>
      <c r="Y123" s="121"/>
      <c r="AA123" s="639">
        <f t="shared" si="2"/>
        <v>2450000.0000000005</v>
      </c>
      <c r="AB123" s="118">
        <f t="shared" si="3"/>
        <v>37450000</v>
      </c>
    </row>
    <row r="124" spans="1:28" x14ac:dyDescent="0.35">
      <c r="A124" s="76"/>
      <c r="B124" s="77" t="s">
        <v>8117</v>
      </c>
      <c r="C124" s="77" t="s">
        <v>283</v>
      </c>
      <c r="D124" s="77" t="s">
        <v>8118</v>
      </c>
      <c r="E124" s="77" t="s">
        <v>8119</v>
      </c>
      <c r="F124" s="76"/>
      <c r="G124" s="117" t="s">
        <v>8275</v>
      </c>
      <c r="H124" s="76"/>
      <c r="I124" s="118">
        <v>20000000</v>
      </c>
      <c r="J124" s="76"/>
      <c r="K124" s="76" t="s">
        <v>8273</v>
      </c>
      <c r="L124" s="119"/>
      <c r="M124" s="119"/>
      <c r="N124" s="120">
        <v>92665</v>
      </c>
      <c r="O124" s="119"/>
      <c r="P124" s="76"/>
      <c r="Q124" s="122"/>
      <c r="R124" s="119"/>
      <c r="S124" s="76"/>
      <c r="T124" s="76"/>
      <c r="U124" s="76"/>
      <c r="V124" s="76"/>
      <c r="W124" s="76"/>
      <c r="X124" s="121"/>
      <c r="Y124" s="121"/>
      <c r="AA124" s="639">
        <f t="shared" si="2"/>
        <v>1400000.0000000002</v>
      </c>
      <c r="AB124" s="118">
        <f t="shared" si="3"/>
        <v>21400000</v>
      </c>
    </row>
    <row r="125" spans="1:28" x14ac:dyDescent="0.35">
      <c r="A125" s="76"/>
      <c r="B125" s="77" t="s">
        <v>8117</v>
      </c>
      <c r="C125" s="77" t="s">
        <v>283</v>
      </c>
      <c r="D125" s="77" t="s">
        <v>8118</v>
      </c>
      <c r="E125" s="77" t="s">
        <v>8119</v>
      </c>
      <c r="F125" s="76"/>
      <c r="G125" s="117" t="s">
        <v>8276</v>
      </c>
      <c r="H125" s="76"/>
      <c r="I125" s="118">
        <v>35000000</v>
      </c>
      <c r="J125" s="76"/>
      <c r="K125" s="76" t="s">
        <v>4438</v>
      </c>
      <c r="L125" s="119"/>
      <c r="M125" s="119"/>
      <c r="N125" s="120">
        <v>27474</v>
      </c>
      <c r="O125" s="119"/>
      <c r="P125" s="76"/>
      <c r="Q125" s="122"/>
      <c r="R125" s="119"/>
      <c r="S125" s="76"/>
      <c r="T125" s="76"/>
      <c r="U125" s="76"/>
      <c r="V125" s="76"/>
      <c r="W125" s="76"/>
      <c r="X125" s="121"/>
      <c r="Y125" s="121"/>
      <c r="AA125" s="639">
        <f t="shared" si="2"/>
        <v>2450000.0000000005</v>
      </c>
      <c r="AB125" s="118">
        <f t="shared" si="3"/>
        <v>37450000</v>
      </c>
    </row>
    <row r="126" spans="1:28" x14ac:dyDescent="0.35">
      <c r="A126" s="76"/>
      <c r="B126" s="77" t="s">
        <v>8117</v>
      </c>
      <c r="C126" s="77" t="s">
        <v>283</v>
      </c>
      <c r="D126" s="77" t="s">
        <v>8118</v>
      </c>
      <c r="E126" s="77" t="s">
        <v>8119</v>
      </c>
      <c r="F126" s="76"/>
      <c r="G126" s="117" t="s">
        <v>8277</v>
      </c>
      <c r="H126" s="76"/>
      <c r="I126" s="118">
        <v>36500000</v>
      </c>
      <c r="J126" s="76"/>
      <c r="K126" s="76" t="s">
        <v>4438</v>
      </c>
      <c r="L126" s="119"/>
      <c r="M126" s="119"/>
      <c r="N126" s="120">
        <v>26223</v>
      </c>
      <c r="O126" s="119"/>
      <c r="P126" s="76"/>
      <c r="Q126" s="122"/>
      <c r="R126" s="119"/>
      <c r="S126" s="76"/>
      <c r="T126" s="76"/>
      <c r="U126" s="76"/>
      <c r="V126" s="76"/>
      <c r="W126" s="76"/>
      <c r="X126" s="121"/>
      <c r="Y126" s="121"/>
      <c r="AA126" s="639">
        <f t="shared" si="2"/>
        <v>2555000.0000000005</v>
      </c>
      <c r="AB126" s="118">
        <f t="shared" si="3"/>
        <v>39055000</v>
      </c>
    </row>
    <row r="127" spans="1:28" x14ac:dyDescent="0.35">
      <c r="A127" s="76"/>
      <c r="B127" s="77" t="s">
        <v>8117</v>
      </c>
      <c r="C127" s="77" t="s">
        <v>283</v>
      </c>
      <c r="D127" s="77" t="s">
        <v>8118</v>
      </c>
      <c r="E127" s="77" t="s">
        <v>8119</v>
      </c>
      <c r="F127" s="76"/>
      <c r="G127" s="117" t="s">
        <v>8278</v>
      </c>
      <c r="H127" s="76"/>
      <c r="I127" s="118">
        <v>36500000</v>
      </c>
      <c r="J127" s="76"/>
      <c r="K127" s="76" t="s">
        <v>8279</v>
      </c>
      <c r="L127" s="119"/>
      <c r="M127" s="119"/>
      <c r="N127" s="120" t="s">
        <v>8280</v>
      </c>
      <c r="O127" s="119"/>
      <c r="P127" s="76"/>
      <c r="Q127" s="122"/>
      <c r="R127" s="119"/>
      <c r="S127" s="76"/>
      <c r="T127" s="76"/>
      <c r="U127" s="76"/>
      <c r="V127" s="76"/>
      <c r="W127" s="76"/>
      <c r="X127" s="121"/>
      <c r="Y127" s="121"/>
      <c r="AA127" s="639">
        <f t="shared" si="2"/>
        <v>2555000.0000000005</v>
      </c>
      <c r="AB127" s="118">
        <f t="shared" si="3"/>
        <v>39055000</v>
      </c>
    </row>
    <row r="128" spans="1:28" x14ac:dyDescent="0.35">
      <c r="A128" s="76"/>
      <c r="B128" s="77" t="s">
        <v>8117</v>
      </c>
      <c r="C128" s="77" t="s">
        <v>283</v>
      </c>
      <c r="D128" s="77" t="s">
        <v>8118</v>
      </c>
      <c r="E128" s="77" t="s">
        <v>8119</v>
      </c>
      <c r="F128" s="76"/>
      <c r="G128" s="117" t="s">
        <v>8281</v>
      </c>
      <c r="H128" s="76"/>
      <c r="I128" s="118">
        <v>36500000</v>
      </c>
      <c r="J128" s="76"/>
      <c r="K128" s="76" t="s">
        <v>4438</v>
      </c>
      <c r="L128" s="119"/>
      <c r="M128" s="119"/>
      <c r="N128" s="120">
        <v>28722</v>
      </c>
      <c r="O128" s="119"/>
      <c r="P128" s="76"/>
      <c r="Q128" s="122"/>
      <c r="R128" s="119"/>
      <c r="S128" s="76"/>
      <c r="T128" s="76"/>
      <c r="U128" s="76"/>
      <c r="V128" s="76"/>
      <c r="W128" s="76"/>
      <c r="X128" s="121"/>
      <c r="Y128" s="121"/>
      <c r="AA128" s="639">
        <f t="shared" si="2"/>
        <v>2555000.0000000005</v>
      </c>
      <c r="AB128" s="118">
        <f t="shared" si="3"/>
        <v>39055000</v>
      </c>
    </row>
    <row r="129" spans="1:28" x14ac:dyDescent="0.35">
      <c r="A129" s="76"/>
      <c r="B129" s="77" t="s">
        <v>8117</v>
      </c>
      <c r="C129" s="77" t="s">
        <v>283</v>
      </c>
      <c r="D129" s="77" t="s">
        <v>8118</v>
      </c>
      <c r="E129" s="77" t="s">
        <v>8119</v>
      </c>
      <c r="F129" s="76"/>
      <c r="G129" s="117" t="s">
        <v>8282</v>
      </c>
      <c r="H129" s="76"/>
      <c r="I129" s="118">
        <v>36500000</v>
      </c>
      <c r="J129" s="76"/>
      <c r="K129" s="76" t="s">
        <v>4438</v>
      </c>
      <c r="L129" s="119"/>
      <c r="M129" s="119"/>
      <c r="N129" s="119">
        <v>28723</v>
      </c>
      <c r="O129" s="119"/>
      <c r="P129" s="76"/>
      <c r="Q129" s="122"/>
      <c r="R129" s="119"/>
      <c r="S129" s="76"/>
      <c r="T129" s="76"/>
      <c r="U129" s="76"/>
      <c r="V129" s="76"/>
      <c r="W129" s="76"/>
      <c r="X129" s="121"/>
      <c r="Y129" s="121"/>
      <c r="AA129" s="639">
        <f t="shared" si="2"/>
        <v>2555000.0000000005</v>
      </c>
      <c r="AB129" s="118">
        <f t="shared" si="3"/>
        <v>39055000</v>
      </c>
    </row>
    <row r="130" spans="1:28" x14ac:dyDescent="0.35">
      <c r="A130" s="76"/>
      <c r="B130" s="77" t="s">
        <v>8117</v>
      </c>
      <c r="C130" s="77" t="s">
        <v>283</v>
      </c>
      <c r="D130" s="77" t="s">
        <v>8118</v>
      </c>
      <c r="E130" s="77" t="s">
        <v>8119</v>
      </c>
      <c r="F130" s="76"/>
      <c r="G130" s="176" t="s">
        <v>994</v>
      </c>
      <c r="H130" s="123"/>
      <c r="I130" s="124">
        <f>SUM(I122:I129)</f>
        <v>256000000</v>
      </c>
      <c r="J130" s="76"/>
      <c r="K130" s="76"/>
      <c r="L130" s="119"/>
      <c r="M130" s="119"/>
      <c r="N130" s="119"/>
      <c r="O130" s="119"/>
      <c r="P130" s="76"/>
      <c r="Q130" s="122"/>
      <c r="R130" s="119"/>
      <c r="S130" s="76"/>
      <c r="T130" s="76"/>
      <c r="U130" s="76"/>
      <c r="V130" s="76"/>
      <c r="W130" s="76"/>
      <c r="X130" s="121"/>
      <c r="Y130" s="121"/>
      <c r="AA130" s="639">
        <f t="shared" si="2"/>
        <v>17920000</v>
      </c>
      <c r="AB130" s="124">
        <f t="shared" si="3"/>
        <v>273920000</v>
      </c>
    </row>
    <row r="131" spans="1:28" x14ac:dyDescent="0.35">
      <c r="A131" s="64"/>
      <c r="B131" s="64"/>
      <c r="C131" s="64"/>
      <c r="D131" s="64"/>
      <c r="E131" s="64"/>
      <c r="F131" s="64"/>
      <c r="G131" s="66" t="s">
        <v>8283</v>
      </c>
      <c r="H131" s="64"/>
      <c r="I131" s="67"/>
      <c r="J131" s="64"/>
      <c r="K131" s="64"/>
      <c r="L131" s="68"/>
      <c r="M131" s="68"/>
      <c r="N131" s="68"/>
      <c r="O131" s="68"/>
      <c r="P131" s="64"/>
      <c r="Q131" s="125"/>
      <c r="R131" s="68"/>
      <c r="S131" s="64"/>
      <c r="T131" s="64"/>
      <c r="U131" s="64"/>
      <c r="V131" s="64"/>
      <c r="W131" s="64"/>
      <c r="X131" s="115"/>
      <c r="Y131" s="115"/>
      <c r="AA131" s="639">
        <f t="shared" si="2"/>
        <v>0</v>
      </c>
      <c r="AB131" s="67">
        <f t="shared" si="3"/>
        <v>0</v>
      </c>
    </row>
    <row r="132" spans="1:28" x14ac:dyDescent="0.35">
      <c r="A132" s="69"/>
      <c r="B132" s="77" t="s">
        <v>8117</v>
      </c>
      <c r="C132" s="77" t="s">
        <v>283</v>
      </c>
      <c r="D132" s="77" t="s">
        <v>8118</v>
      </c>
      <c r="E132" s="77" t="s">
        <v>8119</v>
      </c>
      <c r="F132" s="102"/>
      <c r="G132" s="186" t="s">
        <v>8284</v>
      </c>
      <c r="H132" s="69"/>
      <c r="I132" s="74">
        <v>3000000</v>
      </c>
      <c r="J132" s="69"/>
      <c r="K132" s="186" t="s">
        <v>2659</v>
      </c>
      <c r="L132" s="186" t="s">
        <v>8285</v>
      </c>
      <c r="M132" s="75"/>
      <c r="N132" s="186" t="s">
        <v>8286</v>
      </c>
      <c r="O132" s="75"/>
      <c r="P132" s="69"/>
      <c r="Q132" s="126"/>
      <c r="R132" s="75"/>
      <c r="S132" s="69"/>
      <c r="T132" s="69"/>
      <c r="U132" s="69"/>
      <c r="V132" s="69"/>
      <c r="W132" s="69"/>
      <c r="X132" s="116"/>
      <c r="Y132" s="116"/>
      <c r="AA132" s="639">
        <f t="shared" si="2"/>
        <v>210000.00000000003</v>
      </c>
      <c r="AB132" s="74">
        <f t="shared" si="3"/>
        <v>3210000</v>
      </c>
    </row>
    <row r="133" spans="1:28" x14ac:dyDescent="0.35">
      <c r="A133" s="69"/>
      <c r="B133" s="77" t="s">
        <v>8117</v>
      </c>
      <c r="C133" s="77" t="s">
        <v>283</v>
      </c>
      <c r="D133" s="77" t="s">
        <v>8118</v>
      </c>
      <c r="E133" s="77" t="s">
        <v>8119</v>
      </c>
      <c r="F133" s="69"/>
      <c r="G133" s="185" t="s">
        <v>8287</v>
      </c>
      <c r="H133" s="69"/>
      <c r="I133" s="74">
        <v>3000000</v>
      </c>
      <c r="J133" s="69"/>
      <c r="K133" s="186" t="s">
        <v>2659</v>
      </c>
      <c r="L133" s="186" t="s">
        <v>8288</v>
      </c>
      <c r="M133" s="75"/>
      <c r="N133" s="186" t="s">
        <v>8289</v>
      </c>
      <c r="O133" s="75"/>
      <c r="P133" s="69"/>
      <c r="Q133" s="126"/>
      <c r="R133" s="75"/>
      <c r="S133" s="69"/>
      <c r="T133" s="69"/>
      <c r="U133" s="69"/>
      <c r="V133" s="69"/>
      <c r="W133" s="69"/>
      <c r="X133" s="116"/>
      <c r="Y133" s="116"/>
      <c r="AA133" s="639">
        <f t="shared" si="2"/>
        <v>210000.00000000003</v>
      </c>
      <c r="AB133" s="74">
        <f t="shared" si="3"/>
        <v>3210000</v>
      </c>
    </row>
    <row r="134" spans="1:28" x14ac:dyDescent="0.35">
      <c r="A134" s="69"/>
      <c r="B134" s="77" t="s">
        <v>8117</v>
      </c>
      <c r="C134" s="77" t="s">
        <v>283</v>
      </c>
      <c r="D134" s="77" t="s">
        <v>8118</v>
      </c>
      <c r="E134" s="77" t="s">
        <v>8119</v>
      </c>
      <c r="F134" s="69"/>
      <c r="G134" s="185" t="s">
        <v>8290</v>
      </c>
      <c r="H134" s="69"/>
      <c r="I134" s="74">
        <v>3000000</v>
      </c>
      <c r="J134" s="69"/>
      <c r="K134" s="186" t="s">
        <v>8291</v>
      </c>
      <c r="L134" s="186" t="s">
        <v>2249</v>
      </c>
      <c r="M134" s="75"/>
      <c r="N134" s="186" t="s">
        <v>8292</v>
      </c>
      <c r="O134" s="75"/>
      <c r="P134" s="69"/>
      <c r="Q134" s="126"/>
      <c r="R134" s="75"/>
      <c r="S134" s="69"/>
      <c r="T134" s="69"/>
      <c r="U134" s="69"/>
      <c r="V134" s="69"/>
      <c r="W134" s="69"/>
      <c r="X134" s="116"/>
      <c r="Y134" s="116"/>
      <c r="AA134" s="639">
        <f t="shared" si="2"/>
        <v>210000.00000000003</v>
      </c>
      <c r="AB134" s="74">
        <f t="shared" si="3"/>
        <v>3210000</v>
      </c>
    </row>
    <row r="135" spans="1:28" x14ac:dyDescent="0.35">
      <c r="A135" s="69"/>
      <c r="B135" s="77" t="s">
        <v>8117</v>
      </c>
      <c r="C135" s="77" t="s">
        <v>283</v>
      </c>
      <c r="D135" s="77" t="s">
        <v>8118</v>
      </c>
      <c r="E135" s="77" t="s">
        <v>8119</v>
      </c>
      <c r="F135" s="69"/>
      <c r="G135" s="185" t="s">
        <v>8293</v>
      </c>
      <c r="H135" s="69"/>
      <c r="I135" s="74">
        <v>3000000</v>
      </c>
      <c r="J135" s="69"/>
      <c r="K135" s="186" t="s">
        <v>5537</v>
      </c>
      <c r="L135" s="186" t="s">
        <v>2249</v>
      </c>
      <c r="M135" s="75"/>
      <c r="N135" s="186" t="s">
        <v>8294</v>
      </c>
      <c r="O135" s="75"/>
      <c r="P135" s="69"/>
      <c r="Q135" s="126"/>
      <c r="R135" s="75"/>
      <c r="S135" s="69"/>
      <c r="T135" s="69"/>
      <c r="U135" s="69"/>
      <c r="V135" s="69"/>
      <c r="W135" s="69"/>
      <c r="X135" s="116"/>
      <c r="Y135" s="116"/>
      <c r="AA135" s="639">
        <f t="shared" ref="AA135:AA198" si="4">I135*AA$5</f>
        <v>210000.00000000003</v>
      </c>
      <c r="AB135" s="74">
        <f t="shared" ref="AB135:AB198" si="5">I135+AA135</f>
        <v>3210000</v>
      </c>
    </row>
    <row r="136" spans="1:28" x14ac:dyDescent="0.35">
      <c r="A136" s="69"/>
      <c r="B136" s="77" t="s">
        <v>8117</v>
      </c>
      <c r="C136" s="77" t="s">
        <v>283</v>
      </c>
      <c r="D136" s="77" t="s">
        <v>8118</v>
      </c>
      <c r="E136" s="77" t="s">
        <v>8119</v>
      </c>
      <c r="F136" s="69"/>
      <c r="G136" s="185" t="s">
        <v>8295</v>
      </c>
      <c r="H136" s="69"/>
      <c r="I136" s="74">
        <v>3000000</v>
      </c>
      <c r="J136" s="69"/>
      <c r="K136" s="186" t="s">
        <v>4438</v>
      </c>
      <c r="L136" s="186" t="s">
        <v>8296</v>
      </c>
      <c r="M136" s="75"/>
      <c r="N136" s="186" t="s">
        <v>8297</v>
      </c>
      <c r="O136" s="75"/>
      <c r="P136" s="69"/>
      <c r="Q136" s="126"/>
      <c r="R136" s="75"/>
      <c r="S136" s="69"/>
      <c r="T136" s="69"/>
      <c r="U136" s="69"/>
      <c r="V136" s="69"/>
      <c r="W136" s="69"/>
      <c r="X136" s="116"/>
      <c r="Y136" s="116"/>
      <c r="AA136" s="639">
        <f t="shared" si="4"/>
        <v>210000.00000000003</v>
      </c>
      <c r="AB136" s="74">
        <f t="shared" si="5"/>
        <v>3210000</v>
      </c>
    </row>
    <row r="137" spans="1:28" x14ac:dyDescent="0.35">
      <c r="A137" s="76"/>
      <c r="B137" s="76"/>
      <c r="C137" s="76"/>
      <c r="D137" s="76"/>
      <c r="E137" s="76"/>
      <c r="F137" s="76"/>
      <c r="G137" s="123" t="s">
        <v>994</v>
      </c>
      <c r="H137" s="123"/>
      <c r="I137" s="124">
        <f>SUM(I132:I136)</f>
        <v>15000000</v>
      </c>
      <c r="J137" s="76"/>
      <c r="K137" s="76"/>
      <c r="L137" s="119"/>
      <c r="M137" s="119"/>
      <c r="N137" s="119"/>
      <c r="O137" s="119"/>
      <c r="P137" s="76"/>
      <c r="Q137" s="122"/>
      <c r="R137" s="119"/>
      <c r="S137" s="76"/>
      <c r="T137" s="76"/>
      <c r="U137" s="76"/>
      <c r="V137" s="76"/>
      <c r="W137" s="76"/>
      <c r="X137" s="121"/>
      <c r="Y137" s="121"/>
      <c r="AA137" s="639">
        <f t="shared" si="4"/>
        <v>1050000</v>
      </c>
      <c r="AB137" s="124">
        <f t="shared" si="5"/>
        <v>16050000</v>
      </c>
    </row>
    <row r="138" spans="1:28" x14ac:dyDescent="0.35">
      <c r="A138" s="64"/>
      <c r="B138" s="64"/>
      <c r="C138" s="64"/>
      <c r="D138" s="64"/>
      <c r="E138" s="64"/>
      <c r="F138" s="64"/>
      <c r="G138" s="96" t="s">
        <v>8298</v>
      </c>
      <c r="H138" s="64"/>
      <c r="I138" s="67"/>
      <c r="J138" s="64"/>
      <c r="K138" s="64"/>
      <c r="L138" s="68"/>
      <c r="M138" s="68"/>
      <c r="N138" s="68"/>
      <c r="O138" s="68"/>
      <c r="P138" s="64"/>
      <c r="Q138" s="125"/>
      <c r="R138" s="68"/>
      <c r="S138" s="64"/>
      <c r="T138" s="64"/>
      <c r="U138" s="64"/>
      <c r="V138" s="64"/>
      <c r="W138" s="64"/>
      <c r="X138" s="115"/>
      <c r="Y138" s="115"/>
      <c r="AA138" s="639">
        <f t="shared" si="4"/>
        <v>0</v>
      </c>
      <c r="AB138" s="67">
        <f t="shared" si="5"/>
        <v>0</v>
      </c>
    </row>
    <row r="139" spans="1:28" x14ac:dyDescent="0.35">
      <c r="A139" s="76"/>
      <c r="B139" s="77" t="s">
        <v>8117</v>
      </c>
      <c r="C139" s="77" t="s">
        <v>283</v>
      </c>
      <c r="D139" s="77" t="s">
        <v>8118</v>
      </c>
      <c r="E139" s="77" t="s">
        <v>8119</v>
      </c>
      <c r="F139" s="76"/>
      <c r="G139" s="117" t="s">
        <v>8299</v>
      </c>
      <c r="H139" s="76"/>
      <c r="I139" s="118">
        <v>1000000</v>
      </c>
      <c r="J139" s="76"/>
      <c r="K139" s="76" t="s">
        <v>8300</v>
      </c>
      <c r="L139" s="119" t="s">
        <v>8301</v>
      </c>
      <c r="M139" s="119" t="s">
        <v>8301</v>
      </c>
      <c r="N139" s="119" t="s">
        <v>8301</v>
      </c>
      <c r="O139" s="119"/>
      <c r="P139" s="76"/>
      <c r="Q139" s="122"/>
      <c r="R139" s="119"/>
      <c r="S139" s="76"/>
      <c r="T139" s="76"/>
      <c r="U139" s="76"/>
      <c r="V139" s="76"/>
      <c r="W139" s="76"/>
      <c r="X139" s="121"/>
      <c r="Y139" s="121"/>
      <c r="AA139" s="639">
        <f t="shared" si="4"/>
        <v>70000</v>
      </c>
      <c r="AB139" s="118">
        <f t="shared" si="5"/>
        <v>1070000</v>
      </c>
    </row>
    <row r="140" spans="1:28" x14ac:dyDescent="0.35">
      <c r="A140" s="76"/>
      <c r="B140" s="77" t="s">
        <v>8117</v>
      </c>
      <c r="C140" s="77" t="s">
        <v>283</v>
      </c>
      <c r="D140" s="77" t="s">
        <v>8118</v>
      </c>
      <c r="E140" s="77" t="s">
        <v>8119</v>
      </c>
      <c r="F140" s="76"/>
      <c r="G140" s="117" t="s">
        <v>8302</v>
      </c>
      <c r="H140" s="76"/>
      <c r="I140" s="118">
        <v>1000000</v>
      </c>
      <c r="J140" s="76"/>
      <c r="K140" s="76" t="s">
        <v>980</v>
      </c>
      <c r="L140" s="76" t="s">
        <v>980</v>
      </c>
      <c r="M140" s="76" t="s">
        <v>980</v>
      </c>
      <c r="N140" s="76" t="s">
        <v>980</v>
      </c>
      <c r="O140" s="119"/>
      <c r="P140" s="76"/>
      <c r="Q140" s="122"/>
      <c r="R140" s="119"/>
      <c r="S140" s="76"/>
      <c r="T140" s="76"/>
      <c r="U140" s="76"/>
      <c r="V140" s="76"/>
      <c r="W140" s="76"/>
      <c r="X140" s="121"/>
      <c r="Y140" s="121"/>
      <c r="AA140" s="639">
        <f t="shared" si="4"/>
        <v>70000</v>
      </c>
      <c r="AB140" s="118">
        <f t="shared" si="5"/>
        <v>1070000</v>
      </c>
    </row>
    <row r="141" spans="1:28" x14ac:dyDescent="0.35">
      <c r="A141" s="76"/>
      <c r="B141" s="77" t="s">
        <v>8117</v>
      </c>
      <c r="C141" s="77" t="s">
        <v>283</v>
      </c>
      <c r="D141" s="77" t="s">
        <v>8118</v>
      </c>
      <c r="E141" s="77" t="s">
        <v>8119</v>
      </c>
      <c r="F141" s="76"/>
      <c r="G141" s="117" t="s">
        <v>8303</v>
      </c>
      <c r="H141" s="76"/>
      <c r="I141" s="118">
        <v>1000000</v>
      </c>
      <c r="J141" s="76"/>
      <c r="K141" s="76" t="s">
        <v>8304</v>
      </c>
      <c r="L141" s="119" t="s">
        <v>8305</v>
      </c>
      <c r="M141" s="119" t="s">
        <v>1063</v>
      </c>
      <c r="N141" s="119" t="s">
        <v>8306</v>
      </c>
      <c r="O141" s="119"/>
      <c r="P141" s="76"/>
      <c r="Q141" s="122"/>
      <c r="R141" s="119"/>
      <c r="S141" s="76"/>
      <c r="T141" s="76"/>
      <c r="U141" s="76"/>
      <c r="V141" s="76"/>
      <c r="W141" s="76"/>
      <c r="X141" s="121"/>
      <c r="Y141" s="121"/>
      <c r="AA141" s="639">
        <f t="shared" si="4"/>
        <v>70000</v>
      </c>
      <c r="AB141" s="118">
        <f t="shared" si="5"/>
        <v>1070000</v>
      </c>
    </row>
    <row r="142" spans="1:28" x14ac:dyDescent="0.35">
      <c r="A142" s="76"/>
      <c r="B142" s="77" t="s">
        <v>8117</v>
      </c>
      <c r="C142" s="77" t="s">
        <v>283</v>
      </c>
      <c r="D142" s="77" t="s">
        <v>8118</v>
      </c>
      <c r="E142" s="77" t="s">
        <v>8119</v>
      </c>
      <c r="F142" s="76"/>
      <c r="G142" s="117" t="s">
        <v>8307</v>
      </c>
      <c r="H142" s="76"/>
      <c r="I142" s="118">
        <v>750000</v>
      </c>
      <c r="J142" s="76"/>
      <c r="K142" s="76" t="s">
        <v>8304</v>
      </c>
      <c r="L142" s="119" t="s">
        <v>8305</v>
      </c>
      <c r="M142" s="119" t="s">
        <v>1063</v>
      </c>
      <c r="N142" s="119" t="s">
        <v>8308</v>
      </c>
      <c r="O142" s="119"/>
      <c r="P142" s="76"/>
      <c r="Q142" s="122"/>
      <c r="R142" s="119"/>
      <c r="S142" s="76"/>
      <c r="T142" s="76"/>
      <c r="U142" s="76"/>
      <c r="V142" s="76"/>
      <c r="W142" s="76"/>
      <c r="X142" s="121"/>
      <c r="Y142" s="121"/>
      <c r="AA142" s="639">
        <f t="shared" si="4"/>
        <v>52500.000000000007</v>
      </c>
      <c r="AB142" s="118">
        <f t="shared" si="5"/>
        <v>802500</v>
      </c>
    </row>
    <row r="143" spans="1:28" x14ac:dyDescent="0.35">
      <c r="A143" s="76"/>
      <c r="B143" s="77" t="s">
        <v>8117</v>
      </c>
      <c r="C143" s="77" t="s">
        <v>283</v>
      </c>
      <c r="D143" s="77" t="s">
        <v>8118</v>
      </c>
      <c r="E143" s="77" t="s">
        <v>8119</v>
      </c>
      <c r="F143" s="76"/>
      <c r="G143" s="117" t="s">
        <v>8309</v>
      </c>
      <c r="H143" s="76"/>
      <c r="I143" s="118">
        <v>750000</v>
      </c>
      <c r="J143" s="76"/>
      <c r="K143" s="76" t="s">
        <v>8304</v>
      </c>
      <c r="L143" s="119" t="s">
        <v>8305</v>
      </c>
      <c r="M143" s="119" t="s">
        <v>1063</v>
      </c>
      <c r="N143" s="119" t="s">
        <v>8310</v>
      </c>
      <c r="O143" s="119"/>
      <c r="P143" s="76"/>
      <c r="Q143" s="122"/>
      <c r="R143" s="119"/>
      <c r="S143" s="76"/>
      <c r="T143" s="76"/>
      <c r="U143" s="76"/>
      <c r="V143" s="76"/>
      <c r="W143" s="76"/>
      <c r="X143" s="121"/>
      <c r="Y143" s="121"/>
      <c r="AA143" s="639">
        <f t="shared" si="4"/>
        <v>52500.000000000007</v>
      </c>
      <c r="AB143" s="118">
        <f t="shared" si="5"/>
        <v>802500</v>
      </c>
    </row>
    <row r="144" spans="1:28" x14ac:dyDescent="0.35">
      <c r="A144" s="76"/>
      <c r="B144" s="77" t="s">
        <v>8117</v>
      </c>
      <c r="C144" s="77" t="s">
        <v>283</v>
      </c>
      <c r="D144" s="77" t="s">
        <v>8118</v>
      </c>
      <c r="E144" s="77" t="s">
        <v>8119</v>
      </c>
      <c r="F144" s="76"/>
      <c r="G144" s="117" t="s">
        <v>8311</v>
      </c>
      <c r="H144" s="76"/>
      <c r="I144" s="118">
        <v>750000</v>
      </c>
      <c r="J144" s="76"/>
      <c r="K144" s="76" t="s">
        <v>8304</v>
      </c>
      <c r="L144" s="119" t="s">
        <v>8305</v>
      </c>
      <c r="M144" s="119" t="s">
        <v>1063</v>
      </c>
      <c r="N144" s="119" t="s">
        <v>8312</v>
      </c>
      <c r="O144" s="119"/>
      <c r="P144" s="76"/>
      <c r="Q144" s="122"/>
      <c r="R144" s="119"/>
      <c r="S144" s="76"/>
      <c r="T144" s="76"/>
      <c r="U144" s="76"/>
      <c r="V144" s="76"/>
      <c r="W144" s="76"/>
      <c r="X144" s="121"/>
      <c r="Y144" s="121"/>
      <c r="AA144" s="639">
        <f t="shared" si="4"/>
        <v>52500.000000000007</v>
      </c>
      <c r="AB144" s="118">
        <f t="shared" si="5"/>
        <v>802500</v>
      </c>
    </row>
    <row r="145" spans="1:28" x14ac:dyDescent="0.35">
      <c r="A145" s="76"/>
      <c r="B145" s="77"/>
      <c r="C145" s="77"/>
      <c r="D145" s="77"/>
      <c r="E145" s="77"/>
      <c r="F145" s="76"/>
      <c r="G145" s="176" t="s">
        <v>994</v>
      </c>
      <c r="H145" s="123"/>
      <c r="I145" s="124">
        <f>SUM(I139:I144)</f>
        <v>5250000</v>
      </c>
      <c r="J145" s="76"/>
      <c r="K145" s="76"/>
      <c r="L145" s="119"/>
      <c r="M145" s="119"/>
      <c r="N145" s="119"/>
      <c r="O145" s="119"/>
      <c r="P145" s="76"/>
      <c r="Q145" s="122"/>
      <c r="R145" s="119"/>
      <c r="S145" s="76"/>
      <c r="T145" s="76"/>
      <c r="U145" s="76"/>
      <c r="V145" s="76"/>
      <c r="W145" s="76"/>
      <c r="X145" s="121"/>
      <c r="Y145" s="121"/>
      <c r="AA145" s="639">
        <f t="shared" si="4"/>
        <v>367500.00000000006</v>
      </c>
      <c r="AB145" s="124">
        <f t="shared" si="5"/>
        <v>5617500</v>
      </c>
    </row>
    <row r="146" spans="1:28" x14ac:dyDescent="0.35">
      <c r="A146" s="64"/>
      <c r="B146" s="64"/>
      <c r="C146" s="64"/>
      <c r="D146" s="64"/>
      <c r="E146" s="64"/>
      <c r="F146" s="64"/>
      <c r="G146" s="96" t="s">
        <v>3700</v>
      </c>
      <c r="H146" s="64"/>
      <c r="I146" s="67"/>
      <c r="J146" s="64"/>
      <c r="K146" s="64"/>
      <c r="L146" s="68"/>
      <c r="M146" s="68"/>
      <c r="N146" s="68"/>
      <c r="O146" s="68"/>
      <c r="P146" s="64"/>
      <c r="Q146" s="125"/>
      <c r="R146" s="68"/>
      <c r="S146" s="64"/>
      <c r="T146" s="64"/>
      <c r="U146" s="64"/>
      <c r="V146" s="64"/>
      <c r="W146" s="64"/>
      <c r="X146" s="115"/>
      <c r="Y146" s="115"/>
      <c r="AA146" s="639">
        <f t="shared" si="4"/>
        <v>0</v>
      </c>
      <c r="AB146" s="67">
        <f t="shared" si="5"/>
        <v>0</v>
      </c>
    </row>
    <row r="147" spans="1:28" x14ac:dyDescent="0.35">
      <c r="A147" s="76"/>
      <c r="B147" s="77" t="s">
        <v>8117</v>
      </c>
      <c r="C147" s="77" t="s">
        <v>283</v>
      </c>
      <c r="D147" s="77" t="s">
        <v>8118</v>
      </c>
      <c r="E147" s="77" t="s">
        <v>8119</v>
      </c>
      <c r="F147" s="76"/>
      <c r="G147" s="117" t="s">
        <v>8313</v>
      </c>
      <c r="H147" s="76"/>
      <c r="I147" s="118">
        <v>100000</v>
      </c>
      <c r="J147" s="76"/>
      <c r="K147" s="76" t="s">
        <v>2659</v>
      </c>
      <c r="L147" s="119" t="s">
        <v>980</v>
      </c>
      <c r="M147" s="119" t="s">
        <v>980</v>
      </c>
      <c r="N147" s="119" t="s">
        <v>980</v>
      </c>
      <c r="O147" s="119"/>
      <c r="P147" s="76"/>
      <c r="Q147" s="122"/>
      <c r="R147" s="119"/>
      <c r="S147" s="76"/>
      <c r="T147" s="76"/>
      <c r="U147" s="76"/>
      <c r="V147" s="76"/>
      <c r="W147" s="76"/>
      <c r="X147" s="121"/>
      <c r="Y147" s="121"/>
      <c r="AA147" s="639">
        <f t="shared" si="4"/>
        <v>7000.0000000000009</v>
      </c>
      <c r="AB147" s="118">
        <f t="shared" si="5"/>
        <v>107000</v>
      </c>
    </row>
    <row r="148" spans="1:28" x14ac:dyDescent="0.35">
      <c r="A148" s="76"/>
      <c r="B148" s="77" t="s">
        <v>8117</v>
      </c>
      <c r="C148" s="77" t="s">
        <v>283</v>
      </c>
      <c r="D148" s="77" t="s">
        <v>8118</v>
      </c>
      <c r="E148" s="77" t="s">
        <v>8119</v>
      </c>
      <c r="F148" s="76"/>
      <c r="G148" s="117" t="s">
        <v>8314</v>
      </c>
      <c r="H148" s="76"/>
      <c r="I148" s="118">
        <v>100000</v>
      </c>
      <c r="J148" s="76"/>
      <c r="K148" s="76" t="s">
        <v>2659</v>
      </c>
      <c r="L148" s="119" t="s">
        <v>980</v>
      </c>
      <c r="M148" s="119" t="s">
        <v>980</v>
      </c>
      <c r="N148" s="119" t="s">
        <v>980</v>
      </c>
      <c r="O148" s="119"/>
      <c r="P148" s="76"/>
      <c r="Q148" s="122"/>
      <c r="R148" s="119"/>
      <c r="S148" s="76"/>
      <c r="T148" s="76"/>
      <c r="U148" s="76"/>
      <c r="V148" s="76"/>
      <c r="W148" s="76"/>
      <c r="X148" s="121"/>
      <c r="Y148" s="121"/>
      <c r="AA148" s="639">
        <f t="shared" si="4"/>
        <v>7000.0000000000009</v>
      </c>
      <c r="AB148" s="118">
        <f t="shared" si="5"/>
        <v>107000</v>
      </c>
    </row>
    <row r="149" spans="1:28" x14ac:dyDescent="0.35">
      <c r="A149" s="76"/>
      <c r="B149" s="77" t="s">
        <v>8117</v>
      </c>
      <c r="C149" s="77" t="s">
        <v>283</v>
      </c>
      <c r="D149" s="77" t="s">
        <v>8118</v>
      </c>
      <c r="E149" s="77" t="s">
        <v>8119</v>
      </c>
      <c r="F149" s="76"/>
      <c r="G149" s="117" t="s">
        <v>8315</v>
      </c>
      <c r="H149" s="76"/>
      <c r="I149" s="118">
        <v>100000</v>
      </c>
      <c r="J149" s="76"/>
      <c r="K149" s="76" t="s">
        <v>2659</v>
      </c>
      <c r="L149" s="119" t="s">
        <v>980</v>
      </c>
      <c r="M149" s="119" t="s">
        <v>980</v>
      </c>
      <c r="N149" s="119" t="s">
        <v>980</v>
      </c>
      <c r="O149" s="119"/>
      <c r="P149" s="76"/>
      <c r="Q149" s="122"/>
      <c r="R149" s="119"/>
      <c r="S149" s="76"/>
      <c r="T149" s="76"/>
      <c r="U149" s="76"/>
      <c r="V149" s="76"/>
      <c r="W149" s="76"/>
      <c r="X149" s="121"/>
      <c r="Y149" s="121"/>
      <c r="AA149" s="639">
        <f t="shared" si="4"/>
        <v>7000.0000000000009</v>
      </c>
      <c r="AB149" s="118">
        <f t="shared" si="5"/>
        <v>107000</v>
      </c>
    </row>
    <row r="150" spans="1:28" x14ac:dyDescent="0.35">
      <c r="A150" s="76"/>
      <c r="B150" s="77" t="s">
        <v>8117</v>
      </c>
      <c r="C150" s="77" t="s">
        <v>283</v>
      </c>
      <c r="D150" s="77" t="s">
        <v>8118</v>
      </c>
      <c r="E150" s="77" t="s">
        <v>8119</v>
      </c>
      <c r="F150" s="76"/>
      <c r="G150" s="117" t="s">
        <v>8316</v>
      </c>
      <c r="H150" s="76"/>
      <c r="I150" s="118">
        <v>100000</v>
      </c>
      <c r="J150" s="76"/>
      <c r="K150" s="76" t="s">
        <v>2659</v>
      </c>
      <c r="L150" s="119" t="s">
        <v>980</v>
      </c>
      <c r="M150" s="119" t="s">
        <v>980</v>
      </c>
      <c r="N150" s="119" t="s">
        <v>980</v>
      </c>
      <c r="O150" s="119"/>
      <c r="P150" s="76"/>
      <c r="Q150" s="122"/>
      <c r="R150" s="119"/>
      <c r="S150" s="76"/>
      <c r="T150" s="76"/>
      <c r="U150" s="76"/>
      <c r="V150" s="76"/>
      <c r="W150" s="76"/>
      <c r="X150" s="121"/>
      <c r="Y150" s="121"/>
      <c r="AA150" s="639">
        <f t="shared" si="4"/>
        <v>7000.0000000000009</v>
      </c>
      <c r="AB150" s="118">
        <f t="shared" si="5"/>
        <v>107000</v>
      </c>
    </row>
    <row r="151" spans="1:28" x14ac:dyDescent="0.35">
      <c r="A151" s="76"/>
      <c r="B151" s="77" t="s">
        <v>8117</v>
      </c>
      <c r="C151" s="77" t="s">
        <v>283</v>
      </c>
      <c r="D151" s="77" t="s">
        <v>8118</v>
      </c>
      <c r="E151" s="77" t="s">
        <v>8119</v>
      </c>
      <c r="F151" s="76"/>
      <c r="G151" s="117" t="s">
        <v>8317</v>
      </c>
      <c r="H151" s="76"/>
      <c r="I151" s="118">
        <v>100000</v>
      </c>
      <c r="J151" s="76"/>
      <c r="K151" s="76" t="s">
        <v>980</v>
      </c>
      <c r="L151" s="76" t="s">
        <v>980</v>
      </c>
      <c r="M151" s="76" t="s">
        <v>980</v>
      </c>
      <c r="N151" s="76" t="s">
        <v>980</v>
      </c>
      <c r="O151" s="119"/>
      <c r="P151" s="76"/>
      <c r="Q151" s="122"/>
      <c r="R151" s="119"/>
      <c r="S151" s="76"/>
      <c r="T151" s="76"/>
      <c r="U151" s="76"/>
      <c r="V151" s="76"/>
      <c r="W151" s="76"/>
      <c r="X151" s="121"/>
      <c r="Y151" s="121"/>
      <c r="AA151" s="639">
        <f t="shared" si="4"/>
        <v>7000.0000000000009</v>
      </c>
      <c r="AB151" s="118">
        <f t="shared" si="5"/>
        <v>107000</v>
      </c>
    </row>
    <row r="152" spans="1:28" x14ac:dyDescent="0.35">
      <c r="A152" s="76"/>
      <c r="B152" s="77" t="s">
        <v>8117</v>
      </c>
      <c r="C152" s="77" t="s">
        <v>283</v>
      </c>
      <c r="D152" s="77" t="s">
        <v>8118</v>
      </c>
      <c r="E152" s="77" t="s">
        <v>8119</v>
      </c>
      <c r="F152" s="76"/>
      <c r="G152" s="117" t="s">
        <v>8318</v>
      </c>
      <c r="H152" s="76"/>
      <c r="I152" s="118">
        <v>100000</v>
      </c>
      <c r="J152" s="76"/>
      <c r="K152" s="76"/>
      <c r="L152" s="119"/>
      <c r="M152" s="119"/>
      <c r="N152" s="119"/>
      <c r="O152" s="119"/>
      <c r="P152" s="76"/>
      <c r="Q152" s="122"/>
      <c r="R152" s="119"/>
      <c r="S152" s="76"/>
      <c r="T152" s="76"/>
      <c r="U152" s="76"/>
      <c r="V152" s="76"/>
      <c r="W152" s="76"/>
      <c r="X152" s="121"/>
      <c r="Y152" s="121"/>
      <c r="AA152" s="639">
        <f t="shared" si="4"/>
        <v>7000.0000000000009</v>
      </c>
      <c r="AB152" s="118">
        <f t="shared" si="5"/>
        <v>107000</v>
      </c>
    </row>
    <row r="153" spans="1:28" x14ac:dyDescent="0.35">
      <c r="A153" s="76"/>
      <c r="B153" s="77"/>
      <c r="C153" s="77"/>
      <c r="D153" s="77"/>
      <c r="E153" s="77"/>
      <c r="F153" s="76"/>
      <c r="G153" s="176" t="s">
        <v>994</v>
      </c>
      <c r="H153" s="123"/>
      <c r="I153" s="124">
        <f>SUM(I147:I152)</f>
        <v>600000</v>
      </c>
      <c r="J153" s="76"/>
      <c r="K153" s="76"/>
      <c r="L153" s="119"/>
      <c r="M153" s="119"/>
      <c r="N153" s="119"/>
      <c r="O153" s="119"/>
      <c r="P153" s="76"/>
      <c r="Q153" s="122"/>
      <c r="R153" s="119"/>
      <c r="S153" s="76"/>
      <c r="T153" s="76"/>
      <c r="U153" s="76"/>
      <c r="V153" s="76"/>
      <c r="W153" s="76"/>
      <c r="X153" s="121"/>
      <c r="Y153" s="121"/>
      <c r="AA153" s="639">
        <f t="shared" si="4"/>
        <v>42000.000000000007</v>
      </c>
      <c r="AB153" s="124">
        <f t="shared" si="5"/>
        <v>642000</v>
      </c>
    </row>
    <row r="154" spans="1:28" x14ac:dyDescent="0.35">
      <c r="A154" s="64"/>
      <c r="B154" s="64"/>
      <c r="C154" s="64"/>
      <c r="D154" s="64"/>
      <c r="E154" s="64"/>
      <c r="F154" s="64"/>
      <c r="G154" s="66" t="s">
        <v>1860</v>
      </c>
      <c r="H154" s="64"/>
      <c r="I154" s="67"/>
      <c r="J154" s="64"/>
      <c r="K154" s="64"/>
      <c r="L154" s="68"/>
      <c r="M154" s="68"/>
      <c r="N154" s="68"/>
      <c r="O154" s="68"/>
      <c r="P154" s="64"/>
      <c r="Q154" s="125"/>
      <c r="R154" s="68"/>
      <c r="S154" s="64"/>
      <c r="T154" s="64"/>
      <c r="U154" s="64"/>
      <c r="V154" s="64"/>
      <c r="W154" s="64"/>
      <c r="X154" s="115"/>
      <c r="Y154" s="115"/>
      <c r="AA154" s="639">
        <f t="shared" si="4"/>
        <v>0</v>
      </c>
      <c r="AB154" s="67">
        <f t="shared" si="5"/>
        <v>0</v>
      </c>
    </row>
    <row r="155" spans="1:28" x14ac:dyDescent="0.35">
      <c r="A155" s="76"/>
      <c r="B155" s="77" t="s">
        <v>8117</v>
      </c>
      <c r="C155" s="77" t="s">
        <v>283</v>
      </c>
      <c r="D155" s="77" t="s">
        <v>8118</v>
      </c>
      <c r="E155" s="77" t="s">
        <v>8119</v>
      </c>
      <c r="F155" s="76"/>
      <c r="G155" s="76" t="s">
        <v>1575</v>
      </c>
      <c r="H155" s="76"/>
      <c r="I155" s="118"/>
      <c r="J155" s="76"/>
      <c r="K155" s="76"/>
      <c r="L155" s="117"/>
      <c r="M155" s="119"/>
      <c r="N155" s="117"/>
      <c r="O155" s="119"/>
      <c r="P155" s="76"/>
      <c r="Q155" s="122"/>
      <c r="R155" s="119"/>
      <c r="S155" s="76"/>
      <c r="T155" s="76"/>
      <c r="U155" s="76"/>
      <c r="V155" s="76"/>
      <c r="W155" s="76"/>
      <c r="X155" s="121"/>
      <c r="Y155" s="121" t="s">
        <v>8319</v>
      </c>
      <c r="AA155" s="639">
        <f t="shared" si="4"/>
        <v>0</v>
      </c>
      <c r="AB155" s="118">
        <f t="shared" si="5"/>
        <v>0</v>
      </c>
    </row>
    <row r="156" spans="1:28" x14ac:dyDescent="0.35">
      <c r="A156" s="69"/>
      <c r="B156" s="77" t="s">
        <v>8117</v>
      </c>
      <c r="C156" s="77" t="s">
        <v>283</v>
      </c>
      <c r="D156" s="77" t="s">
        <v>8118</v>
      </c>
      <c r="E156" s="77" t="s">
        <v>8119</v>
      </c>
      <c r="F156" s="69"/>
      <c r="G156" s="69"/>
      <c r="H156" s="69"/>
      <c r="I156" s="74"/>
      <c r="J156" s="69"/>
      <c r="K156" s="69"/>
      <c r="L156" s="75"/>
      <c r="M156" s="75"/>
      <c r="N156" s="75"/>
      <c r="O156" s="75"/>
      <c r="P156" s="69"/>
      <c r="Q156" s="69"/>
      <c r="R156" s="75"/>
      <c r="S156" s="69"/>
      <c r="T156" s="69"/>
      <c r="U156" s="69"/>
      <c r="V156" s="69"/>
      <c r="W156" s="69"/>
      <c r="X156" s="121"/>
      <c r="Y156" s="121"/>
      <c r="AA156" s="639">
        <f t="shared" si="4"/>
        <v>0</v>
      </c>
      <c r="AB156" s="74">
        <f t="shared" si="5"/>
        <v>0</v>
      </c>
    </row>
    <row r="157" spans="1:28" x14ac:dyDescent="0.35">
      <c r="A157" s="64"/>
      <c r="B157" s="64"/>
      <c r="C157" s="64"/>
      <c r="D157" s="64"/>
      <c r="E157" s="64"/>
      <c r="F157" s="64"/>
      <c r="G157" s="89" t="s">
        <v>2245</v>
      </c>
      <c r="H157" s="64"/>
      <c r="I157" s="67"/>
      <c r="J157" s="64"/>
      <c r="K157" s="64"/>
      <c r="L157" s="68"/>
      <c r="M157" s="68"/>
      <c r="N157" s="68"/>
      <c r="O157" s="68"/>
      <c r="P157" s="64"/>
      <c r="Q157" s="64"/>
      <c r="R157" s="68"/>
      <c r="S157" s="64"/>
      <c r="T157" s="64"/>
      <c r="U157" s="64"/>
      <c r="V157" s="64"/>
      <c r="W157" s="64"/>
      <c r="X157" s="115"/>
      <c r="Y157" s="115"/>
      <c r="AA157" s="639">
        <f t="shared" si="4"/>
        <v>0</v>
      </c>
      <c r="AB157" s="67">
        <f t="shared" si="5"/>
        <v>0</v>
      </c>
    </row>
    <row r="158" spans="1:28" x14ac:dyDescent="0.35">
      <c r="A158" s="69"/>
      <c r="B158" s="77" t="s">
        <v>8117</v>
      </c>
      <c r="C158" s="77" t="s">
        <v>283</v>
      </c>
      <c r="D158" s="77" t="s">
        <v>8118</v>
      </c>
      <c r="E158" s="77" t="s">
        <v>8119</v>
      </c>
      <c r="F158" s="69"/>
      <c r="G158" s="79" t="s">
        <v>8320</v>
      </c>
      <c r="H158" s="69"/>
      <c r="I158" s="74">
        <v>150000</v>
      </c>
      <c r="J158" s="69"/>
      <c r="K158" s="76" t="s">
        <v>5537</v>
      </c>
      <c r="L158" s="193"/>
      <c r="M158" s="119" t="s">
        <v>8321</v>
      </c>
      <c r="N158" s="75" t="s">
        <v>8322</v>
      </c>
      <c r="O158" s="75"/>
      <c r="P158" s="69"/>
      <c r="Q158" s="76"/>
      <c r="R158" s="75"/>
      <c r="S158" s="69"/>
      <c r="T158" s="69"/>
      <c r="U158" s="69"/>
      <c r="V158" s="69"/>
      <c r="W158" s="69"/>
      <c r="X158" s="116"/>
      <c r="Y158" s="116"/>
      <c r="AA158" s="639">
        <f t="shared" si="4"/>
        <v>10500.000000000002</v>
      </c>
      <c r="AB158" s="74">
        <f t="shared" si="5"/>
        <v>160500</v>
      </c>
    </row>
    <row r="159" spans="1:28" x14ac:dyDescent="0.35">
      <c r="A159" s="69"/>
      <c r="B159" s="77" t="s">
        <v>8117</v>
      </c>
      <c r="C159" s="77" t="s">
        <v>283</v>
      </c>
      <c r="D159" s="77" t="s">
        <v>8118</v>
      </c>
      <c r="E159" s="77" t="s">
        <v>8119</v>
      </c>
      <c r="F159" s="69"/>
      <c r="G159" s="79" t="s">
        <v>8323</v>
      </c>
      <c r="H159" s="69"/>
      <c r="I159" s="74">
        <v>150000</v>
      </c>
      <c r="J159" s="69"/>
      <c r="K159" s="76" t="s">
        <v>5537</v>
      </c>
      <c r="L159" s="193"/>
      <c r="M159" s="119" t="s">
        <v>8324</v>
      </c>
      <c r="N159" s="75" t="s">
        <v>8325</v>
      </c>
      <c r="O159" s="75"/>
      <c r="P159" s="69"/>
      <c r="Q159" s="76"/>
      <c r="R159" s="75"/>
      <c r="S159" s="69"/>
      <c r="T159" s="69"/>
      <c r="U159" s="69"/>
      <c r="V159" s="69"/>
      <c r="W159" s="69"/>
      <c r="X159" s="116"/>
      <c r="Y159" s="116"/>
      <c r="AA159" s="639">
        <f t="shared" si="4"/>
        <v>10500.000000000002</v>
      </c>
      <c r="AB159" s="74">
        <f t="shared" si="5"/>
        <v>160500</v>
      </c>
    </row>
    <row r="160" spans="1:28" x14ac:dyDescent="0.35">
      <c r="A160" s="69"/>
      <c r="B160" s="77" t="s">
        <v>8117</v>
      </c>
      <c r="C160" s="77" t="s">
        <v>283</v>
      </c>
      <c r="D160" s="77" t="s">
        <v>8118</v>
      </c>
      <c r="E160" s="77" t="s">
        <v>8119</v>
      </c>
      <c r="F160" s="69"/>
      <c r="G160" s="79" t="s">
        <v>8326</v>
      </c>
      <c r="H160" s="69"/>
      <c r="I160" s="74">
        <v>150000</v>
      </c>
      <c r="J160" s="69"/>
      <c r="K160" s="76" t="s">
        <v>5537</v>
      </c>
      <c r="L160" s="193"/>
      <c r="M160" s="119" t="s">
        <v>8327</v>
      </c>
      <c r="N160" s="75">
        <v>234566</v>
      </c>
      <c r="O160" s="75"/>
      <c r="P160" s="69"/>
      <c r="Q160" s="76"/>
      <c r="R160" s="75"/>
      <c r="S160" s="69"/>
      <c r="T160" s="69"/>
      <c r="U160" s="69"/>
      <c r="V160" s="69"/>
      <c r="W160" s="69"/>
      <c r="X160" s="116"/>
      <c r="Y160" s="116"/>
      <c r="AA160" s="639">
        <f t="shared" si="4"/>
        <v>10500.000000000002</v>
      </c>
      <c r="AB160" s="74">
        <f t="shared" si="5"/>
        <v>160500</v>
      </c>
    </row>
    <row r="161" spans="1:28" x14ac:dyDescent="0.35">
      <c r="A161" s="76"/>
      <c r="B161" s="77" t="s">
        <v>8117</v>
      </c>
      <c r="C161" s="77" t="s">
        <v>283</v>
      </c>
      <c r="D161" s="77" t="s">
        <v>8118</v>
      </c>
      <c r="E161" s="77" t="s">
        <v>8119</v>
      </c>
      <c r="F161" s="76"/>
      <c r="G161" s="79" t="s">
        <v>8328</v>
      </c>
      <c r="H161" s="76"/>
      <c r="I161" s="74">
        <v>150000</v>
      </c>
      <c r="J161" s="76"/>
      <c r="K161" s="76" t="s">
        <v>8329</v>
      </c>
      <c r="L161" s="130"/>
      <c r="M161" s="119" t="s">
        <v>8330</v>
      </c>
      <c r="N161" s="119">
        <v>811938</v>
      </c>
      <c r="O161" s="119"/>
      <c r="P161" s="76"/>
      <c r="Q161" s="76"/>
      <c r="R161" s="119"/>
      <c r="S161" s="76"/>
      <c r="T161" s="76"/>
      <c r="U161" s="76"/>
      <c r="V161" s="76"/>
      <c r="W161" s="76"/>
      <c r="X161" s="121"/>
      <c r="Y161" s="121"/>
      <c r="AA161" s="639">
        <f t="shared" si="4"/>
        <v>10500.000000000002</v>
      </c>
      <c r="AB161" s="74">
        <f t="shared" si="5"/>
        <v>160500</v>
      </c>
    </row>
    <row r="162" spans="1:28" x14ac:dyDescent="0.35">
      <c r="A162" s="76"/>
      <c r="B162" s="77" t="s">
        <v>8117</v>
      </c>
      <c r="C162" s="77" t="s">
        <v>283</v>
      </c>
      <c r="D162" s="77" t="s">
        <v>8118</v>
      </c>
      <c r="E162" s="77" t="s">
        <v>8119</v>
      </c>
      <c r="F162" s="76"/>
      <c r="G162" s="79" t="s">
        <v>8331</v>
      </c>
      <c r="H162" s="76"/>
      <c r="I162" s="74">
        <v>150000</v>
      </c>
      <c r="J162" s="76"/>
      <c r="K162" s="76" t="s">
        <v>5537</v>
      </c>
      <c r="L162" s="119"/>
      <c r="M162" s="119" t="s">
        <v>8332</v>
      </c>
      <c r="N162" s="119">
        <v>900990</v>
      </c>
      <c r="O162" s="119"/>
      <c r="P162" s="76"/>
      <c r="Q162" s="76"/>
      <c r="R162" s="119"/>
      <c r="S162" s="76"/>
      <c r="T162" s="76"/>
      <c r="U162" s="76"/>
      <c r="V162" s="76"/>
      <c r="W162" s="76"/>
      <c r="X162" s="121"/>
      <c r="Y162" s="121"/>
      <c r="AA162" s="639">
        <f t="shared" si="4"/>
        <v>10500.000000000002</v>
      </c>
      <c r="AB162" s="74">
        <f t="shared" si="5"/>
        <v>160500</v>
      </c>
    </row>
    <row r="163" spans="1:28" x14ac:dyDescent="0.35">
      <c r="A163" s="76"/>
      <c r="B163" s="77" t="s">
        <v>8117</v>
      </c>
      <c r="C163" s="77" t="s">
        <v>283</v>
      </c>
      <c r="D163" s="77" t="s">
        <v>8118</v>
      </c>
      <c r="E163" s="77" t="s">
        <v>8119</v>
      </c>
      <c r="F163" s="76"/>
      <c r="G163" s="79" t="s">
        <v>8333</v>
      </c>
      <c r="H163" s="76"/>
      <c r="I163" s="74">
        <v>150000</v>
      </c>
      <c r="J163" s="76"/>
      <c r="K163" s="76" t="s">
        <v>1123</v>
      </c>
      <c r="L163" s="130"/>
      <c r="M163" s="119" t="s">
        <v>8334</v>
      </c>
      <c r="N163" s="119" t="s">
        <v>8335</v>
      </c>
      <c r="O163" s="119"/>
      <c r="P163" s="76"/>
      <c r="Q163" s="76"/>
      <c r="R163" s="119"/>
      <c r="S163" s="76"/>
      <c r="T163" s="76"/>
      <c r="U163" s="76"/>
      <c r="V163" s="76"/>
      <c r="W163" s="76"/>
      <c r="X163" s="121"/>
      <c r="Y163" s="121"/>
      <c r="AA163" s="639">
        <f t="shared" si="4"/>
        <v>10500.000000000002</v>
      </c>
      <c r="AB163" s="74">
        <f t="shared" si="5"/>
        <v>160500</v>
      </c>
    </row>
    <row r="164" spans="1:28" x14ac:dyDescent="0.35">
      <c r="A164" s="76"/>
      <c r="B164" s="77" t="s">
        <v>8117</v>
      </c>
      <c r="C164" s="77" t="s">
        <v>283</v>
      </c>
      <c r="D164" s="77" t="s">
        <v>8118</v>
      </c>
      <c r="E164" s="77" t="s">
        <v>8119</v>
      </c>
      <c r="F164" s="76"/>
      <c r="G164" s="79" t="s">
        <v>8336</v>
      </c>
      <c r="H164" s="76"/>
      <c r="I164" s="74">
        <v>150000</v>
      </c>
      <c r="J164" s="76"/>
      <c r="K164" s="76" t="s">
        <v>5775</v>
      </c>
      <c r="L164" s="130"/>
      <c r="M164" s="119" t="s">
        <v>8337</v>
      </c>
      <c r="N164" s="119">
        <v>3013541</v>
      </c>
      <c r="O164" s="119"/>
      <c r="P164" s="76"/>
      <c r="Q164" s="76"/>
      <c r="R164" s="119"/>
      <c r="S164" s="76"/>
      <c r="T164" s="76"/>
      <c r="U164" s="76"/>
      <c r="V164" s="76"/>
      <c r="W164" s="76"/>
      <c r="X164" s="116"/>
      <c r="Y164" s="116"/>
      <c r="AA164" s="639">
        <f t="shared" si="4"/>
        <v>10500.000000000002</v>
      </c>
      <c r="AB164" s="74">
        <f t="shared" si="5"/>
        <v>160500</v>
      </c>
    </row>
    <row r="165" spans="1:28" x14ac:dyDescent="0.35">
      <c r="A165" s="69"/>
      <c r="B165" s="77" t="s">
        <v>8117</v>
      </c>
      <c r="C165" s="77" t="s">
        <v>283</v>
      </c>
      <c r="D165" s="77" t="s">
        <v>8118</v>
      </c>
      <c r="E165" s="77" t="s">
        <v>8119</v>
      </c>
      <c r="F165" s="69"/>
      <c r="G165" s="79" t="s">
        <v>8336</v>
      </c>
      <c r="H165" s="69"/>
      <c r="I165" s="74">
        <v>150000</v>
      </c>
      <c r="J165" s="69"/>
      <c r="K165" s="76" t="s">
        <v>5775</v>
      </c>
      <c r="L165" s="193"/>
      <c r="M165" s="119" t="s">
        <v>8338</v>
      </c>
      <c r="N165" s="75">
        <v>3253419</v>
      </c>
      <c r="O165" s="75"/>
      <c r="P165" s="69"/>
      <c r="Q165" s="76"/>
      <c r="R165" s="75"/>
      <c r="S165" s="69"/>
      <c r="T165" s="69"/>
      <c r="U165" s="69"/>
      <c r="V165" s="69"/>
      <c r="W165" s="69"/>
      <c r="X165" s="116"/>
      <c r="Y165" s="116"/>
      <c r="AA165" s="639">
        <f t="shared" si="4"/>
        <v>10500.000000000002</v>
      </c>
      <c r="AB165" s="74">
        <f t="shared" si="5"/>
        <v>160500</v>
      </c>
    </row>
    <row r="166" spans="1:28" x14ac:dyDescent="0.35">
      <c r="A166" s="76"/>
      <c r="B166" s="77" t="s">
        <v>8117</v>
      </c>
      <c r="C166" s="77" t="s">
        <v>283</v>
      </c>
      <c r="D166" s="77" t="s">
        <v>8118</v>
      </c>
      <c r="E166" s="77" t="s">
        <v>8119</v>
      </c>
      <c r="F166" s="76"/>
      <c r="G166" s="79" t="s">
        <v>8336</v>
      </c>
      <c r="H166" s="76"/>
      <c r="I166" s="74">
        <v>150000</v>
      </c>
      <c r="J166" s="76"/>
      <c r="K166" s="76" t="s">
        <v>5775</v>
      </c>
      <c r="L166" s="130"/>
      <c r="M166" s="119" t="s">
        <v>8338</v>
      </c>
      <c r="N166" s="119">
        <v>3303690</v>
      </c>
      <c r="O166" s="119"/>
      <c r="P166" s="76"/>
      <c r="Q166" s="76"/>
      <c r="R166" s="119"/>
      <c r="S166" s="76"/>
      <c r="T166" s="76"/>
      <c r="U166" s="76"/>
      <c r="V166" s="76"/>
      <c r="W166" s="76"/>
      <c r="X166" s="121"/>
      <c r="Y166" s="121"/>
      <c r="AA166" s="639">
        <f t="shared" si="4"/>
        <v>10500.000000000002</v>
      </c>
      <c r="AB166" s="74">
        <f t="shared" si="5"/>
        <v>160500</v>
      </c>
    </row>
    <row r="167" spans="1:28" x14ac:dyDescent="0.35">
      <c r="A167" s="76"/>
      <c r="B167" s="77" t="s">
        <v>8117</v>
      </c>
      <c r="C167" s="77" t="s">
        <v>283</v>
      </c>
      <c r="D167" s="77" t="s">
        <v>8118</v>
      </c>
      <c r="E167" s="77" t="s">
        <v>8119</v>
      </c>
      <c r="F167" s="76"/>
      <c r="G167" s="79" t="s">
        <v>8339</v>
      </c>
      <c r="H167" s="76"/>
      <c r="I167" s="74">
        <v>150000</v>
      </c>
      <c r="J167" s="76"/>
      <c r="K167" s="76" t="s">
        <v>5775</v>
      </c>
      <c r="L167" s="130"/>
      <c r="M167" s="119" t="s">
        <v>8340</v>
      </c>
      <c r="N167" s="119">
        <v>3362875</v>
      </c>
      <c r="O167" s="119"/>
      <c r="P167" s="76"/>
      <c r="Q167" s="76"/>
      <c r="R167" s="119"/>
      <c r="S167" s="76"/>
      <c r="T167" s="76"/>
      <c r="U167" s="76"/>
      <c r="V167" s="76"/>
      <c r="W167" s="76"/>
      <c r="X167" s="121"/>
      <c r="Y167" s="121"/>
      <c r="AA167" s="639">
        <f t="shared" si="4"/>
        <v>10500.000000000002</v>
      </c>
      <c r="AB167" s="74">
        <f t="shared" si="5"/>
        <v>160500</v>
      </c>
    </row>
    <row r="168" spans="1:28" x14ac:dyDescent="0.35">
      <c r="A168" s="76"/>
      <c r="B168" s="77" t="s">
        <v>8117</v>
      </c>
      <c r="C168" s="77" t="s">
        <v>283</v>
      </c>
      <c r="D168" s="77" t="s">
        <v>8118</v>
      </c>
      <c r="E168" s="77" t="s">
        <v>8119</v>
      </c>
      <c r="F168" s="76"/>
      <c r="G168" s="79" t="s">
        <v>8341</v>
      </c>
      <c r="H168" s="76"/>
      <c r="I168" s="74">
        <v>150000</v>
      </c>
      <c r="J168" s="76"/>
      <c r="K168" s="76" t="s">
        <v>5537</v>
      </c>
      <c r="L168" s="130"/>
      <c r="M168" s="119" t="s">
        <v>8342</v>
      </c>
      <c r="N168" s="119">
        <v>350496</v>
      </c>
      <c r="O168" s="119"/>
      <c r="P168" s="76"/>
      <c r="Q168" s="76"/>
      <c r="R168" s="119"/>
      <c r="S168" s="76"/>
      <c r="T168" s="76"/>
      <c r="U168" s="76"/>
      <c r="V168" s="76"/>
      <c r="W168" s="76"/>
      <c r="X168" s="121"/>
      <c r="Y168" s="121"/>
      <c r="AA168" s="639">
        <f t="shared" si="4"/>
        <v>10500.000000000002</v>
      </c>
      <c r="AB168" s="74">
        <f t="shared" si="5"/>
        <v>160500</v>
      </c>
    </row>
    <row r="169" spans="1:28" x14ac:dyDescent="0.35">
      <c r="A169" s="76"/>
      <c r="B169" s="77" t="s">
        <v>8117</v>
      </c>
      <c r="C169" s="77" t="s">
        <v>283</v>
      </c>
      <c r="D169" s="77" t="s">
        <v>8118</v>
      </c>
      <c r="E169" s="77" t="s">
        <v>8119</v>
      </c>
      <c r="F169" s="76"/>
      <c r="G169" s="79" t="s">
        <v>8343</v>
      </c>
      <c r="H169" s="76"/>
      <c r="I169" s="74">
        <v>150000</v>
      </c>
      <c r="J169" s="76"/>
      <c r="K169" s="76" t="s">
        <v>5775</v>
      </c>
      <c r="L169" s="130"/>
      <c r="M169" s="119" t="s">
        <v>8344</v>
      </c>
      <c r="N169" s="119">
        <v>3349509</v>
      </c>
      <c r="O169" s="119"/>
      <c r="P169" s="76"/>
      <c r="Q169" s="76"/>
      <c r="R169" s="119"/>
      <c r="S169" s="76"/>
      <c r="T169" s="76"/>
      <c r="U169" s="76"/>
      <c r="V169" s="76"/>
      <c r="W169" s="76"/>
      <c r="X169" s="121"/>
      <c r="Y169" s="121"/>
      <c r="AA169" s="639">
        <f t="shared" si="4"/>
        <v>10500.000000000002</v>
      </c>
      <c r="AB169" s="74">
        <f t="shared" si="5"/>
        <v>160500</v>
      </c>
    </row>
    <row r="170" spans="1:28" x14ac:dyDescent="0.35">
      <c r="A170" s="69"/>
      <c r="B170" s="77" t="s">
        <v>8117</v>
      </c>
      <c r="C170" s="77" t="s">
        <v>283</v>
      </c>
      <c r="D170" s="77" t="s">
        <v>8118</v>
      </c>
      <c r="E170" s="77" t="s">
        <v>8119</v>
      </c>
      <c r="F170" s="69"/>
      <c r="G170" s="79" t="s">
        <v>8345</v>
      </c>
      <c r="H170" s="69"/>
      <c r="I170" s="74">
        <v>150000</v>
      </c>
      <c r="J170" s="69"/>
      <c r="K170" s="76" t="s">
        <v>5775</v>
      </c>
      <c r="L170" s="193"/>
      <c r="M170" s="119" t="s">
        <v>8346</v>
      </c>
      <c r="N170" s="75">
        <v>3245500</v>
      </c>
      <c r="O170" s="75"/>
      <c r="P170" s="69"/>
      <c r="Q170" s="76"/>
      <c r="R170" s="119"/>
      <c r="S170" s="69"/>
      <c r="T170" s="69"/>
      <c r="U170" s="69"/>
      <c r="V170" s="69"/>
      <c r="W170" s="69"/>
      <c r="X170" s="116"/>
      <c r="Y170" s="116"/>
      <c r="AA170" s="639">
        <f t="shared" si="4"/>
        <v>10500.000000000002</v>
      </c>
      <c r="AB170" s="74">
        <f t="shared" si="5"/>
        <v>160500</v>
      </c>
    </row>
    <row r="171" spans="1:28" x14ac:dyDescent="0.35">
      <c r="A171" s="76"/>
      <c r="B171" s="77" t="s">
        <v>8117</v>
      </c>
      <c r="C171" s="77" t="s">
        <v>283</v>
      </c>
      <c r="D171" s="77" t="s">
        <v>8118</v>
      </c>
      <c r="E171" s="77" t="s">
        <v>8119</v>
      </c>
      <c r="F171" s="76"/>
      <c r="G171" s="79" t="s">
        <v>8345</v>
      </c>
      <c r="H171" s="76"/>
      <c r="I171" s="74">
        <v>150000</v>
      </c>
      <c r="J171" s="76"/>
      <c r="K171" s="76" t="s">
        <v>5775</v>
      </c>
      <c r="L171" s="130"/>
      <c r="M171" s="119" t="s">
        <v>8347</v>
      </c>
      <c r="N171" s="119"/>
      <c r="O171" s="119"/>
      <c r="P171" s="76"/>
      <c r="Q171" s="76"/>
      <c r="R171" s="119"/>
      <c r="S171" s="76"/>
      <c r="T171" s="76"/>
      <c r="U171" s="76"/>
      <c r="V171" s="76"/>
      <c r="W171" s="76"/>
      <c r="X171" s="121"/>
      <c r="Y171" s="121"/>
      <c r="AA171" s="639">
        <f t="shared" si="4"/>
        <v>10500.000000000002</v>
      </c>
      <c r="AB171" s="74">
        <f t="shared" si="5"/>
        <v>160500</v>
      </c>
    </row>
    <row r="172" spans="1:28" x14ac:dyDescent="0.35">
      <c r="A172" s="76"/>
      <c r="B172" s="77" t="s">
        <v>8117</v>
      </c>
      <c r="C172" s="77" t="s">
        <v>283</v>
      </c>
      <c r="D172" s="77" t="s">
        <v>8118</v>
      </c>
      <c r="E172" s="77" t="s">
        <v>8119</v>
      </c>
      <c r="F172" s="76"/>
      <c r="G172" s="79" t="s">
        <v>8345</v>
      </c>
      <c r="H172" s="76"/>
      <c r="I172" s="74">
        <v>150000</v>
      </c>
      <c r="J172" s="76"/>
      <c r="K172" s="76" t="s">
        <v>5775</v>
      </c>
      <c r="L172" s="130"/>
      <c r="M172" s="119" t="s">
        <v>8346</v>
      </c>
      <c r="N172" s="119">
        <v>3245496</v>
      </c>
      <c r="O172" s="119"/>
      <c r="P172" s="76"/>
      <c r="Q172" s="76"/>
      <c r="R172" s="119"/>
      <c r="S172" s="76"/>
      <c r="T172" s="76"/>
      <c r="U172" s="76"/>
      <c r="V172" s="76"/>
      <c r="W172" s="76"/>
      <c r="X172" s="121"/>
      <c r="Y172" s="121"/>
      <c r="AA172" s="639">
        <f t="shared" si="4"/>
        <v>10500.000000000002</v>
      </c>
      <c r="AB172" s="74">
        <f t="shared" si="5"/>
        <v>160500</v>
      </c>
    </row>
    <row r="173" spans="1:28" x14ac:dyDescent="0.35">
      <c r="A173" s="76"/>
      <c r="B173" s="77" t="s">
        <v>8117</v>
      </c>
      <c r="C173" s="77" t="s">
        <v>283</v>
      </c>
      <c r="D173" s="77" t="s">
        <v>8118</v>
      </c>
      <c r="E173" s="77" t="s">
        <v>8119</v>
      </c>
      <c r="F173" s="76"/>
      <c r="G173" s="79" t="s">
        <v>8348</v>
      </c>
      <c r="H173" s="76"/>
      <c r="I173" s="74">
        <v>150000</v>
      </c>
      <c r="J173" s="76"/>
      <c r="K173" s="76" t="s">
        <v>8329</v>
      </c>
      <c r="L173" s="130"/>
      <c r="M173" s="119" t="s">
        <v>8349</v>
      </c>
      <c r="N173" s="119" t="s">
        <v>8350</v>
      </c>
      <c r="O173" s="119"/>
      <c r="P173" s="76"/>
      <c r="Q173" s="76"/>
      <c r="R173" s="119"/>
      <c r="S173" s="76"/>
      <c r="T173" s="76"/>
      <c r="U173" s="76"/>
      <c r="V173" s="76"/>
      <c r="W173" s="76"/>
      <c r="X173" s="121"/>
      <c r="Y173" s="121"/>
      <c r="AA173" s="639">
        <f t="shared" si="4"/>
        <v>10500.000000000002</v>
      </c>
      <c r="AB173" s="74">
        <f t="shared" si="5"/>
        <v>160500</v>
      </c>
    </row>
    <row r="174" spans="1:28" x14ac:dyDescent="0.35">
      <c r="A174" s="76"/>
      <c r="B174" s="77" t="s">
        <v>8117</v>
      </c>
      <c r="C174" s="77" t="s">
        <v>283</v>
      </c>
      <c r="D174" s="77" t="s">
        <v>8118</v>
      </c>
      <c r="E174" s="77" t="s">
        <v>8119</v>
      </c>
      <c r="F174" s="76"/>
      <c r="G174" s="79" t="s">
        <v>8351</v>
      </c>
      <c r="H174" s="76"/>
      <c r="I174" s="74">
        <v>150000</v>
      </c>
      <c r="J174" s="76"/>
      <c r="K174" s="76" t="s">
        <v>1062</v>
      </c>
      <c r="L174" s="130"/>
      <c r="M174" s="119" t="s">
        <v>1120</v>
      </c>
      <c r="N174" s="119">
        <v>2004266217</v>
      </c>
      <c r="O174" s="119"/>
      <c r="P174" s="76"/>
      <c r="Q174" s="76"/>
      <c r="R174" s="119"/>
      <c r="S174" s="76"/>
      <c r="T174" s="76"/>
      <c r="U174" s="76"/>
      <c r="V174" s="76"/>
      <c r="W174" s="76"/>
      <c r="X174" s="121"/>
      <c r="Y174" s="121"/>
      <c r="AA174" s="639">
        <f t="shared" si="4"/>
        <v>10500.000000000002</v>
      </c>
      <c r="AB174" s="74">
        <f t="shared" si="5"/>
        <v>160500</v>
      </c>
    </row>
    <row r="175" spans="1:28" x14ac:dyDescent="0.35">
      <c r="A175" s="69"/>
      <c r="B175" s="77" t="s">
        <v>8117</v>
      </c>
      <c r="C175" s="77" t="s">
        <v>283</v>
      </c>
      <c r="D175" s="77" t="s">
        <v>8118</v>
      </c>
      <c r="E175" s="77" t="s">
        <v>8119</v>
      </c>
      <c r="F175" s="69"/>
      <c r="G175" s="79" t="s">
        <v>8352</v>
      </c>
      <c r="H175" s="69"/>
      <c r="I175" s="74">
        <v>150000</v>
      </c>
      <c r="J175" s="69"/>
      <c r="K175" s="76" t="s">
        <v>5411</v>
      </c>
      <c r="L175" s="193"/>
      <c r="M175" s="75" t="s">
        <v>4479</v>
      </c>
      <c r="N175" s="75">
        <v>306.15089999999998</v>
      </c>
      <c r="O175" s="75"/>
      <c r="P175" s="69"/>
      <c r="Q175" s="76"/>
      <c r="R175" s="75"/>
      <c r="S175" s="69"/>
      <c r="T175" s="69"/>
      <c r="U175" s="69"/>
      <c r="V175" s="69"/>
      <c r="W175" s="69"/>
      <c r="X175" s="116"/>
      <c r="Y175" s="116"/>
      <c r="AA175" s="639">
        <f t="shared" si="4"/>
        <v>10500.000000000002</v>
      </c>
      <c r="AB175" s="74">
        <f t="shared" si="5"/>
        <v>160500</v>
      </c>
    </row>
    <row r="176" spans="1:28" x14ac:dyDescent="0.35">
      <c r="A176" s="76"/>
      <c r="B176" s="77" t="s">
        <v>8117</v>
      </c>
      <c r="C176" s="77" t="s">
        <v>283</v>
      </c>
      <c r="D176" s="77" t="s">
        <v>8118</v>
      </c>
      <c r="E176" s="77" t="s">
        <v>8119</v>
      </c>
      <c r="F176" s="76"/>
      <c r="G176" s="76" t="s">
        <v>8353</v>
      </c>
      <c r="H176" s="76"/>
      <c r="I176" s="74">
        <v>150000</v>
      </c>
      <c r="J176" s="76"/>
      <c r="K176" s="76" t="s">
        <v>1062</v>
      </c>
      <c r="L176" s="130"/>
      <c r="M176" s="119" t="s">
        <v>3267</v>
      </c>
      <c r="N176" s="119">
        <v>2008031217</v>
      </c>
      <c r="O176" s="119"/>
      <c r="P176" s="76"/>
      <c r="Q176" s="76"/>
      <c r="R176" s="119"/>
      <c r="S176" s="76"/>
      <c r="T176" s="76"/>
      <c r="U176" s="76"/>
      <c r="V176" s="76"/>
      <c r="W176" s="76"/>
      <c r="X176" s="121"/>
      <c r="Y176" s="121"/>
      <c r="AA176" s="639">
        <f t="shared" si="4"/>
        <v>10500.000000000002</v>
      </c>
      <c r="AB176" s="74">
        <f t="shared" si="5"/>
        <v>160500</v>
      </c>
    </row>
    <row r="177" spans="1:28" x14ac:dyDescent="0.35">
      <c r="A177" s="76"/>
      <c r="B177" s="77" t="s">
        <v>8117</v>
      </c>
      <c r="C177" s="77" t="s">
        <v>283</v>
      </c>
      <c r="D177" s="77" t="s">
        <v>8118</v>
      </c>
      <c r="E177" s="77" t="s">
        <v>8119</v>
      </c>
      <c r="F177" s="76"/>
      <c r="G177" s="76" t="s">
        <v>8354</v>
      </c>
      <c r="H177" s="76"/>
      <c r="I177" s="74">
        <v>150000</v>
      </c>
      <c r="J177" s="76"/>
      <c r="K177" s="76" t="s">
        <v>1062</v>
      </c>
      <c r="L177" s="130"/>
      <c r="M177" s="119" t="s">
        <v>1081</v>
      </c>
      <c r="N177" s="119"/>
      <c r="O177" s="119"/>
      <c r="P177" s="76"/>
      <c r="Q177" s="76"/>
      <c r="R177" s="119"/>
      <c r="S177" s="76"/>
      <c r="T177" s="76"/>
      <c r="U177" s="76"/>
      <c r="V177" s="76"/>
      <c r="W177" s="76"/>
      <c r="X177" s="121"/>
      <c r="Y177" s="121"/>
      <c r="AA177" s="639">
        <f t="shared" si="4"/>
        <v>10500.000000000002</v>
      </c>
      <c r="AB177" s="74">
        <f t="shared" si="5"/>
        <v>160500</v>
      </c>
    </row>
    <row r="178" spans="1:28" x14ac:dyDescent="0.35">
      <c r="A178" s="76"/>
      <c r="B178" s="77" t="s">
        <v>8117</v>
      </c>
      <c r="C178" s="77" t="s">
        <v>283</v>
      </c>
      <c r="D178" s="77" t="s">
        <v>8118</v>
      </c>
      <c r="E178" s="77" t="s">
        <v>8119</v>
      </c>
      <c r="F178" s="76"/>
      <c r="G178" s="76" t="s">
        <v>8355</v>
      </c>
      <c r="H178" s="76"/>
      <c r="I178" s="74">
        <v>150000</v>
      </c>
      <c r="J178" s="76"/>
      <c r="K178" s="76" t="s">
        <v>8329</v>
      </c>
      <c r="L178" s="130"/>
      <c r="M178" s="119" t="s">
        <v>8356</v>
      </c>
      <c r="N178" s="119" t="s">
        <v>8357</v>
      </c>
      <c r="O178" s="119"/>
      <c r="P178" s="76"/>
      <c r="Q178" s="76"/>
      <c r="R178" s="119"/>
      <c r="S178" s="76"/>
      <c r="T178" s="76"/>
      <c r="U178" s="76"/>
      <c r="V178" s="76"/>
      <c r="W178" s="76"/>
      <c r="X178" s="121"/>
      <c r="Y178" s="121"/>
      <c r="AA178" s="639">
        <f t="shared" si="4"/>
        <v>10500.000000000002</v>
      </c>
      <c r="AB178" s="74">
        <f t="shared" si="5"/>
        <v>160500</v>
      </c>
    </row>
    <row r="179" spans="1:28" x14ac:dyDescent="0.35">
      <c r="A179" s="69"/>
      <c r="B179" s="77" t="s">
        <v>8117</v>
      </c>
      <c r="C179" s="77" t="s">
        <v>283</v>
      </c>
      <c r="D179" s="77" t="s">
        <v>8118</v>
      </c>
      <c r="E179" s="77" t="s">
        <v>8119</v>
      </c>
      <c r="F179" s="69"/>
      <c r="G179" s="76" t="s">
        <v>8358</v>
      </c>
      <c r="H179" s="69"/>
      <c r="I179" s="74">
        <v>150000</v>
      </c>
      <c r="J179" s="69"/>
      <c r="K179" s="76" t="s">
        <v>1062</v>
      </c>
      <c r="L179" s="193"/>
      <c r="M179" s="119" t="s">
        <v>3267</v>
      </c>
      <c r="N179" s="75"/>
      <c r="O179" s="75"/>
      <c r="P179" s="69"/>
      <c r="Q179" s="76"/>
      <c r="R179" s="75"/>
      <c r="S179" s="69"/>
      <c r="T179" s="69"/>
      <c r="U179" s="69"/>
      <c r="V179" s="69"/>
      <c r="W179" s="69"/>
      <c r="X179" s="116"/>
      <c r="Y179" s="116"/>
      <c r="AA179" s="639">
        <f t="shared" si="4"/>
        <v>10500.000000000002</v>
      </c>
      <c r="AB179" s="74">
        <f t="shared" si="5"/>
        <v>160500</v>
      </c>
    </row>
    <row r="180" spans="1:28" x14ac:dyDescent="0.35">
      <c r="A180" s="76"/>
      <c r="B180" s="77" t="s">
        <v>8117</v>
      </c>
      <c r="C180" s="77" t="s">
        <v>283</v>
      </c>
      <c r="D180" s="77" t="s">
        <v>8118</v>
      </c>
      <c r="E180" s="77" t="s">
        <v>8119</v>
      </c>
      <c r="F180" s="76"/>
      <c r="G180" s="76" t="s">
        <v>8359</v>
      </c>
      <c r="H180" s="76"/>
      <c r="I180" s="74">
        <v>150000</v>
      </c>
      <c r="J180" s="76"/>
      <c r="K180" s="76" t="s">
        <v>1062</v>
      </c>
      <c r="L180" s="130"/>
      <c r="M180" s="119" t="s">
        <v>3301</v>
      </c>
      <c r="N180" s="119"/>
      <c r="O180" s="119"/>
      <c r="P180" s="76"/>
      <c r="Q180" s="76"/>
      <c r="R180" s="119"/>
      <c r="S180" s="76"/>
      <c r="T180" s="76"/>
      <c r="U180" s="76"/>
      <c r="V180" s="76"/>
      <c r="W180" s="76"/>
      <c r="X180" s="121"/>
      <c r="Y180" s="121"/>
      <c r="AA180" s="639">
        <f t="shared" si="4"/>
        <v>10500.000000000002</v>
      </c>
      <c r="AB180" s="74">
        <f t="shared" si="5"/>
        <v>160500</v>
      </c>
    </row>
    <row r="181" spans="1:28" x14ac:dyDescent="0.35">
      <c r="A181" s="76"/>
      <c r="B181" s="77" t="s">
        <v>8117</v>
      </c>
      <c r="C181" s="77" t="s">
        <v>283</v>
      </c>
      <c r="D181" s="77" t="s">
        <v>8118</v>
      </c>
      <c r="E181" s="77" t="s">
        <v>8119</v>
      </c>
      <c r="F181" s="76"/>
      <c r="G181" s="76" t="s">
        <v>8360</v>
      </c>
      <c r="H181" s="76"/>
      <c r="I181" s="74">
        <v>150000</v>
      </c>
      <c r="J181" s="76"/>
      <c r="K181" s="76" t="s">
        <v>3274</v>
      </c>
      <c r="L181" s="130"/>
      <c r="M181" s="119" t="s">
        <v>1151</v>
      </c>
      <c r="N181" s="119" t="s">
        <v>8361</v>
      </c>
      <c r="O181" s="119"/>
      <c r="P181" s="76"/>
      <c r="Q181" s="76"/>
      <c r="R181" s="119"/>
      <c r="S181" s="76"/>
      <c r="T181" s="76"/>
      <c r="U181" s="76"/>
      <c r="V181" s="76"/>
      <c r="W181" s="76"/>
      <c r="X181" s="121"/>
      <c r="Y181" s="121"/>
      <c r="AA181" s="639">
        <f t="shared" si="4"/>
        <v>10500.000000000002</v>
      </c>
      <c r="AB181" s="74">
        <f t="shared" si="5"/>
        <v>160500</v>
      </c>
    </row>
    <row r="182" spans="1:28" x14ac:dyDescent="0.35">
      <c r="A182" s="76"/>
      <c r="B182" s="77" t="s">
        <v>8117</v>
      </c>
      <c r="C182" s="77" t="s">
        <v>283</v>
      </c>
      <c r="D182" s="77" t="s">
        <v>8118</v>
      </c>
      <c r="E182" s="77" t="s">
        <v>8119</v>
      </c>
      <c r="F182" s="76"/>
      <c r="G182" s="76" t="s">
        <v>8362</v>
      </c>
      <c r="H182" s="76"/>
      <c r="I182" s="74">
        <v>150000</v>
      </c>
      <c r="J182" s="76"/>
      <c r="K182" s="76" t="s">
        <v>3274</v>
      </c>
      <c r="L182" s="130"/>
      <c r="M182" s="119" t="s">
        <v>1151</v>
      </c>
      <c r="N182" s="119" t="s">
        <v>8363</v>
      </c>
      <c r="O182" s="119"/>
      <c r="P182" s="76"/>
      <c r="Q182" s="76"/>
      <c r="R182" s="119"/>
      <c r="S182" s="76"/>
      <c r="T182" s="76"/>
      <c r="U182" s="76"/>
      <c r="V182" s="76"/>
      <c r="W182" s="76"/>
      <c r="X182" s="121"/>
      <c r="Y182" s="121"/>
      <c r="AA182" s="639">
        <f t="shared" si="4"/>
        <v>10500.000000000002</v>
      </c>
      <c r="AB182" s="74">
        <f t="shared" si="5"/>
        <v>160500</v>
      </c>
    </row>
    <row r="183" spans="1:28" x14ac:dyDescent="0.35">
      <c r="A183" s="76"/>
      <c r="B183" s="77" t="s">
        <v>8117</v>
      </c>
      <c r="C183" s="77" t="s">
        <v>283</v>
      </c>
      <c r="D183" s="77" t="s">
        <v>8118</v>
      </c>
      <c r="E183" s="77" t="s">
        <v>8119</v>
      </c>
      <c r="F183" s="76"/>
      <c r="G183" s="76" t="s">
        <v>8364</v>
      </c>
      <c r="H183" s="76"/>
      <c r="I183" s="74">
        <v>150000</v>
      </c>
      <c r="J183" s="76"/>
      <c r="K183" s="76" t="s">
        <v>3274</v>
      </c>
      <c r="L183" s="130"/>
      <c r="M183" s="119" t="s">
        <v>1151</v>
      </c>
      <c r="N183" s="119" t="s">
        <v>8365</v>
      </c>
      <c r="O183" s="119"/>
      <c r="P183" s="76"/>
      <c r="Q183" s="76"/>
      <c r="R183" s="119"/>
      <c r="S183" s="76"/>
      <c r="T183" s="76"/>
      <c r="U183" s="76"/>
      <c r="V183" s="76"/>
      <c r="W183" s="76"/>
      <c r="X183" s="121"/>
      <c r="Y183" s="121"/>
      <c r="AA183" s="639">
        <f t="shared" si="4"/>
        <v>10500.000000000002</v>
      </c>
      <c r="AB183" s="74">
        <f t="shared" si="5"/>
        <v>160500</v>
      </c>
    </row>
    <row r="184" spans="1:28" x14ac:dyDescent="0.35">
      <c r="A184" s="76"/>
      <c r="B184" s="77" t="s">
        <v>8117</v>
      </c>
      <c r="C184" s="77" t="s">
        <v>283</v>
      </c>
      <c r="D184" s="77" t="s">
        <v>8118</v>
      </c>
      <c r="E184" s="77" t="s">
        <v>8119</v>
      </c>
      <c r="F184" s="76"/>
      <c r="G184" s="76" t="s">
        <v>8359</v>
      </c>
      <c r="H184" s="76"/>
      <c r="I184" s="74">
        <v>150000</v>
      </c>
      <c r="J184" s="76"/>
      <c r="K184" s="76" t="s">
        <v>1062</v>
      </c>
      <c r="L184" s="130"/>
      <c r="M184" s="119" t="s">
        <v>3301</v>
      </c>
      <c r="N184" s="119"/>
      <c r="O184" s="119"/>
      <c r="P184" s="76"/>
      <c r="Q184" s="76"/>
      <c r="R184" s="119"/>
      <c r="S184" s="76"/>
      <c r="T184" s="76"/>
      <c r="U184" s="76"/>
      <c r="V184" s="76"/>
      <c r="W184" s="76"/>
      <c r="X184" s="121"/>
      <c r="Y184" s="121"/>
      <c r="AA184" s="639">
        <f t="shared" si="4"/>
        <v>10500.000000000002</v>
      </c>
      <c r="AB184" s="74">
        <f t="shared" si="5"/>
        <v>160500</v>
      </c>
    </row>
    <row r="185" spans="1:28" x14ac:dyDescent="0.35">
      <c r="A185" s="76"/>
      <c r="B185" s="77" t="s">
        <v>8117</v>
      </c>
      <c r="C185" s="77" t="s">
        <v>283</v>
      </c>
      <c r="D185" s="77" t="s">
        <v>8118</v>
      </c>
      <c r="E185" s="77" t="s">
        <v>8119</v>
      </c>
      <c r="F185" s="76"/>
      <c r="G185" s="76" t="s">
        <v>8366</v>
      </c>
      <c r="H185" s="76"/>
      <c r="I185" s="74">
        <v>150000</v>
      </c>
      <c r="J185" s="76"/>
      <c r="K185" s="76" t="s">
        <v>1062</v>
      </c>
      <c r="L185" s="130"/>
      <c r="M185" s="119" t="s">
        <v>1656</v>
      </c>
      <c r="N185" s="119"/>
      <c r="O185" s="119"/>
      <c r="P185" s="76"/>
      <c r="Q185" s="76"/>
      <c r="R185" s="119"/>
      <c r="S185" s="76"/>
      <c r="T185" s="76"/>
      <c r="U185" s="76"/>
      <c r="V185" s="76"/>
      <c r="W185" s="76"/>
      <c r="X185" s="121"/>
      <c r="Y185" s="121"/>
      <c r="AA185" s="639">
        <f t="shared" si="4"/>
        <v>10500.000000000002</v>
      </c>
      <c r="AB185" s="74">
        <f t="shared" si="5"/>
        <v>160500</v>
      </c>
    </row>
    <row r="186" spans="1:28" x14ac:dyDescent="0.35">
      <c r="A186" s="69"/>
      <c r="B186" s="77" t="s">
        <v>8117</v>
      </c>
      <c r="C186" s="77" t="s">
        <v>283</v>
      </c>
      <c r="D186" s="77" t="s">
        <v>8118</v>
      </c>
      <c r="E186" s="77" t="s">
        <v>8119</v>
      </c>
      <c r="F186" s="69"/>
      <c r="G186" s="76" t="s">
        <v>8367</v>
      </c>
      <c r="H186" s="69"/>
      <c r="I186" s="74">
        <v>150000</v>
      </c>
      <c r="J186" s="69"/>
      <c r="K186" s="76" t="s">
        <v>3274</v>
      </c>
      <c r="L186" s="193"/>
      <c r="M186" s="119" t="s">
        <v>1151</v>
      </c>
      <c r="N186" s="75" t="s">
        <v>8368</v>
      </c>
      <c r="O186" s="75"/>
      <c r="P186" s="69"/>
      <c r="Q186" s="76"/>
      <c r="R186" s="75"/>
      <c r="S186" s="69"/>
      <c r="T186" s="69"/>
      <c r="U186" s="69"/>
      <c r="V186" s="69"/>
      <c r="W186" s="69"/>
      <c r="X186" s="116"/>
      <c r="Y186" s="116"/>
      <c r="AA186" s="639">
        <f t="shared" si="4"/>
        <v>10500.000000000002</v>
      </c>
      <c r="AB186" s="74">
        <f t="shared" si="5"/>
        <v>160500</v>
      </c>
    </row>
    <row r="187" spans="1:28" x14ac:dyDescent="0.35">
      <c r="A187" s="69"/>
      <c r="B187" s="77" t="s">
        <v>8117</v>
      </c>
      <c r="C187" s="77" t="s">
        <v>283</v>
      </c>
      <c r="D187" s="77" t="s">
        <v>8118</v>
      </c>
      <c r="E187" s="77" t="s">
        <v>8119</v>
      </c>
      <c r="F187" s="69"/>
      <c r="G187" s="76" t="s">
        <v>8369</v>
      </c>
      <c r="H187" s="69"/>
      <c r="I187" s="74">
        <v>150000</v>
      </c>
      <c r="J187" s="69"/>
      <c r="K187" s="76" t="s">
        <v>1062</v>
      </c>
      <c r="L187" s="193"/>
      <c r="M187" s="119" t="s">
        <v>3301</v>
      </c>
      <c r="N187" s="75"/>
      <c r="O187" s="75"/>
      <c r="P187" s="69"/>
      <c r="Q187" s="76"/>
      <c r="R187" s="75"/>
      <c r="S187" s="69"/>
      <c r="T187" s="69"/>
      <c r="U187" s="69"/>
      <c r="V187" s="69"/>
      <c r="W187" s="69"/>
      <c r="X187" s="116"/>
      <c r="Y187" s="116"/>
      <c r="AA187" s="639">
        <f t="shared" si="4"/>
        <v>10500.000000000002</v>
      </c>
      <c r="AB187" s="74">
        <f t="shared" si="5"/>
        <v>160500</v>
      </c>
    </row>
    <row r="188" spans="1:28" x14ac:dyDescent="0.35">
      <c r="A188" s="76"/>
      <c r="B188" s="77" t="s">
        <v>8117</v>
      </c>
      <c r="C188" s="77" t="s">
        <v>283</v>
      </c>
      <c r="D188" s="77" t="s">
        <v>8118</v>
      </c>
      <c r="E188" s="77" t="s">
        <v>8119</v>
      </c>
      <c r="F188" s="76"/>
      <c r="G188" s="76" t="s">
        <v>8366</v>
      </c>
      <c r="H188" s="76"/>
      <c r="I188" s="74">
        <v>150000</v>
      </c>
      <c r="J188" s="76"/>
      <c r="K188" s="76" t="s">
        <v>1062</v>
      </c>
      <c r="L188" s="130"/>
      <c r="M188" s="119" t="s">
        <v>1656</v>
      </c>
      <c r="N188" s="119"/>
      <c r="O188" s="119"/>
      <c r="P188" s="76"/>
      <c r="Q188" s="76"/>
      <c r="R188" s="119"/>
      <c r="S188" s="76"/>
      <c r="T188" s="76"/>
      <c r="U188" s="76"/>
      <c r="V188" s="76"/>
      <c r="W188" s="76"/>
      <c r="X188" s="121"/>
      <c r="Y188" s="121"/>
      <c r="AA188" s="639">
        <f t="shared" si="4"/>
        <v>10500.000000000002</v>
      </c>
      <c r="AB188" s="74">
        <f t="shared" si="5"/>
        <v>160500</v>
      </c>
    </row>
    <row r="189" spans="1:28" x14ac:dyDescent="0.35">
      <c r="A189" s="76"/>
      <c r="B189" s="77" t="s">
        <v>8117</v>
      </c>
      <c r="C189" s="77" t="s">
        <v>283</v>
      </c>
      <c r="D189" s="77" t="s">
        <v>8118</v>
      </c>
      <c r="E189" s="77" t="s">
        <v>8119</v>
      </c>
      <c r="F189" s="76"/>
      <c r="G189" s="76" t="s">
        <v>8370</v>
      </c>
      <c r="H189" s="76"/>
      <c r="I189" s="74">
        <v>150000</v>
      </c>
      <c r="J189" s="76"/>
      <c r="K189" s="76" t="s">
        <v>8329</v>
      </c>
      <c r="L189" s="130"/>
      <c r="M189" s="119" t="s">
        <v>8356</v>
      </c>
      <c r="N189" s="119" t="s">
        <v>8371</v>
      </c>
      <c r="O189" s="119"/>
      <c r="P189" s="76"/>
      <c r="Q189" s="76"/>
      <c r="R189" s="119"/>
      <c r="S189" s="76"/>
      <c r="T189" s="76"/>
      <c r="U189" s="76"/>
      <c r="V189" s="76"/>
      <c r="W189" s="76"/>
      <c r="X189" s="121"/>
      <c r="Y189" s="121"/>
      <c r="AA189" s="639">
        <f t="shared" si="4"/>
        <v>10500.000000000002</v>
      </c>
      <c r="AB189" s="74">
        <f t="shared" si="5"/>
        <v>160500</v>
      </c>
    </row>
    <row r="190" spans="1:28" x14ac:dyDescent="0.35">
      <c r="A190" s="69"/>
      <c r="B190" s="77" t="s">
        <v>8117</v>
      </c>
      <c r="C190" s="77" t="s">
        <v>283</v>
      </c>
      <c r="D190" s="77" t="s">
        <v>8118</v>
      </c>
      <c r="E190" s="77" t="s">
        <v>8119</v>
      </c>
      <c r="F190" s="69"/>
      <c r="G190" s="76" t="s">
        <v>8372</v>
      </c>
      <c r="H190" s="69"/>
      <c r="I190" s="74">
        <v>150000</v>
      </c>
      <c r="J190" s="69"/>
      <c r="K190" s="76" t="s">
        <v>1062</v>
      </c>
      <c r="L190" s="193"/>
      <c r="M190" s="119" t="s">
        <v>3267</v>
      </c>
      <c r="N190" s="75"/>
      <c r="O190" s="75"/>
      <c r="P190" s="69"/>
      <c r="Q190" s="76"/>
      <c r="R190" s="75"/>
      <c r="S190" s="69"/>
      <c r="T190" s="69"/>
      <c r="U190" s="69"/>
      <c r="V190" s="69"/>
      <c r="W190" s="69"/>
      <c r="X190" s="116"/>
      <c r="Y190" s="116"/>
      <c r="AA190" s="639">
        <f t="shared" si="4"/>
        <v>10500.000000000002</v>
      </c>
      <c r="AB190" s="74">
        <f t="shared" si="5"/>
        <v>160500</v>
      </c>
    </row>
    <row r="191" spans="1:28" x14ac:dyDescent="0.35">
      <c r="A191" s="76"/>
      <c r="B191" s="77" t="s">
        <v>8117</v>
      </c>
      <c r="C191" s="77" t="s">
        <v>283</v>
      </c>
      <c r="D191" s="77" t="s">
        <v>8118</v>
      </c>
      <c r="E191" s="77" t="s">
        <v>8119</v>
      </c>
      <c r="F191" s="76"/>
      <c r="G191" s="76" t="s">
        <v>8373</v>
      </c>
      <c r="H191" s="76"/>
      <c r="I191" s="74">
        <v>150000</v>
      </c>
      <c r="J191" s="76"/>
      <c r="K191" s="76" t="s">
        <v>1062</v>
      </c>
      <c r="L191" s="130"/>
      <c r="M191" s="119" t="s">
        <v>3301</v>
      </c>
      <c r="N191" s="119"/>
      <c r="O191" s="119"/>
      <c r="P191" s="76"/>
      <c r="Q191" s="76"/>
      <c r="R191" s="119"/>
      <c r="S191" s="76"/>
      <c r="T191" s="76"/>
      <c r="U191" s="76"/>
      <c r="V191" s="76"/>
      <c r="W191" s="76"/>
      <c r="X191" s="121"/>
      <c r="Y191" s="121"/>
      <c r="AA191" s="639">
        <f t="shared" si="4"/>
        <v>10500.000000000002</v>
      </c>
      <c r="AB191" s="74">
        <f t="shared" si="5"/>
        <v>160500</v>
      </c>
    </row>
    <row r="192" spans="1:28" x14ac:dyDescent="0.35">
      <c r="A192" s="76"/>
      <c r="B192" s="77" t="s">
        <v>8117</v>
      </c>
      <c r="C192" s="77" t="s">
        <v>283</v>
      </c>
      <c r="D192" s="77" t="s">
        <v>8118</v>
      </c>
      <c r="E192" s="77" t="s">
        <v>8119</v>
      </c>
      <c r="F192" s="76"/>
      <c r="G192" s="76" t="s">
        <v>8374</v>
      </c>
      <c r="H192" s="76"/>
      <c r="I192" s="74">
        <v>150000</v>
      </c>
      <c r="J192" s="76"/>
      <c r="K192" s="76" t="s">
        <v>3274</v>
      </c>
      <c r="L192" s="130"/>
      <c r="M192" s="119" t="s">
        <v>1151</v>
      </c>
      <c r="N192" s="119" t="s">
        <v>8375</v>
      </c>
      <c r="O192" s="119"/>
      <c r="P192" s="76"/>
      <c r="Q192" s="76"/>
      <c r="R192" s="119"/>
      <c r="S192" s="76"/>
      <c r="T192" s="76"/>
      <c r="U192" s="76"/>
      <c r="V192" s="76"/>
      <c r="W192" s="76"/>
      <c r="X192" s="121"/>
      <c r="Y192" s="121"/>
      <c r="AA192" s="639">
        <f t="shared" si="4"/>
        <v>10500.000000000002</v>
      </c>
      <c r="AB192" s="74">
        <f t="shared" si="5"/>
        <v>160500</v>
      </c>
    </row>
    <row r="193" spans="1:28" x14ac:dyDescent="0.35">
      <c r="A193" s="76"/>
      <c r="B193" s="77" t="s">
        <v>8117</v>
      </c>
      <c r="C193" s="77" t="s">
        <v>283</v>
      </c>
      <c r="D193" s="77" t="s">
        <v>8118</v>
      </c>
      <c r="E193" s="77" t="s">
        <v>8119</v>
      </c>
      <c r="F193" s="76"/>
      <c r="G193" s="76" t="s">
        <v>8376</v>
      </c>
      <c r="H193" s="76"/>
      <c r="I193" s="74">
        <v>150000</v>
      </c>
      <c r="J193" s="76"/>
      <c r="K193" s="76" t="s">
        <v>3274</v>
      </c>
      <c r="L193" s="130"/>
      <c r="M193" s="119" t="s">
        <v>1151</v>
      </c>
      <c r="N193" s="119" t="s">
        <v>8377</v>
      </c>
      <c r="O193" s="119"/>
      <c r="P193" s="76"/>
      <c r="Q193" s="76"/>
      <c r="R193" s="119"/>
      <c r="S193" s="76"/>
      <c r="T193" s="76"/>
      <c r="U193" s="76"/>
      <c r="V193" s="76"/>
      <c r="W193" s="76"/>
      <c r="X193" s="121"/>
      <c r="Y193" s="121"/>
      <c r="AA193" s="639">
        <f t="shared" si="4"/>
        <v>10500.000000000002</v>
      </c>
      <c r="AB193" s="74">
        <f t="shared" si="5"/>
        <v>160500</v>
      </c>
    </row>
    <row r="194" spans="1:28" x14ac:dyDescent="0.35">
      <c r="A194" s="76"/>
      <c r="B194" s="77" t="s">
        <v>8117</v>
      </c>
      <c r="C194" s="77" t="s">
        <v>283</v>
      </c>
      <c r="D194" s="77" t="s">
        <v>8118</v>
      </c>
      <c r="E194" s="77" t="s">
        <v>8119</v>
      </c>
      <c r="F194" s="76"/>
      <c r="G194" s="76" t="s">
        <v>8378</v>
      </c>
      <c r="H194" s="76"/>
      <c r="I194" s="74">
        <v>150000</v>
      </c>
      <c r="J194" s="76"/>
      <c r="K194" s="76" t="s">
        <v>3274</v>
      </c>
      <c r="L194" s="130"/>
      <c r="M194" s="119" t="s">
        <v>1151</v>
      </c>
      <c r="N194" s="119" t="s">
        <v>8379</v>
      </c>
      <c r="O194" s="119"/>
      <c r="P194" s="76"/>
      <c r="Q194" s="76"/>
      <c r="R194" s="119"/>
      <c r="S194" s="76"/>
      <c r="T194" s="76"/>
      <c r="U194" s="76"/>
      <c r="V194" s="76"/>
      <c r="W194" s="76"/>
      <c r="X194" s="121"/>
      <c r="Y194" s="121"/>
      <c r="AA194" s="639">
        <f t="shared" si="4"/>
        <v>10500.000000000002</v>
      </c>
      <c r="AB194" s="74">
        <f t="shared" si="5"/>
        <v>160500</v>
      </c>
    </row>
    <row r="195" spans="1:28" x14ac:dyDescent="0.35">
      <c r="A195" s="76"/>
      <c r="B195" s="77" t="s">
        <v>8117</v>
      </c>
      <c r="C195" s="77" t="s">
        <v>283</v>
      </c>
      <c r="D195" s="77" t="s">
        <v>8118</v>
      </c>
      <c r="E195" s="77" t="s">
        <v>8119</v>
      </c>
      <c r="F195" s="76"/>
      <c r="G195" s="76" t="s">
        <v>8373</v>
      </c>
      <c r="H195" s="76"/>
      <c r="I195" s="74">
        <v>150000</v>
      </c>
      <c r="J195" s="76"/>
      <c r="K195" s="76" t="s">
        <v>1062</v>
      </c>
      <c r="L195" s="130"/>
      <c r="M195" s="119" t="s">
        <v>3301</v>
      </c>
      <c r="N195" s="119"/>
      <c r="O195" s="119"/>
      <c r="P195" s="76"/>
      <c r="Q195" s="76"/>
      <c r="R195" s="119"/>
      <c r="S195" s="76"/>
      <c r="T195" s="76"/>
      <c r="U195" s="76"/>
      <c r="V195" s="76"/>
      <c r="W195" s="76"/>
      <c r="X195" s="121"/>
      <c r="Y195" s="121"/>
      <c r="AA195" s="639">
        <f t="shared" si="4"/>
        <v>10500.000000000002</v>
      </c>
      <c r="AB195" s="74">
        <f t="shared" si="5"/>
        <v>160500</v>
      </c>
    </row>
    <row r="196" spans="1:28" x14ac:dyDescent="0.35">
      <c r="A196" s="76"/>
      <c r="B196" s="77" t="s">
        <v>8117</v>
      </c>
      <c r="C196" s="77" t="s">
        <v>283</v>
      </c>
      <c r="D196" s="77" t="s">
        <v>8118</v>
      </c>
      <c r="E196" s="77" t="s">
        <v>8119</v>
      </c>
      <c r="F196" s="76"/>
      <c r="G196" s="76" t="s">
        <v>8380</v>
      </c>
      <c r="H196" s="76"/>
      <c r="I196" s="74">
        <v>150000</v>
      </c>
      <c r="J196" s="76"/>
      <c r="K196" s="76" t="s">
        <v>1062</v>
      </c>
      <c r="L196" s="130"/>
      <c r="M196" s="119" t="s">
        <v>1656</v>
      </c>
      <c r="N196" s="119"/>
      <c r="O196" s="119"/>
      <c r="P196" s="76"/>
      <c r="Q196" s="76"/>
      <c r="R196" s="119"/>
      <c r="S196" s="76"/>
      <c r="T196" s="76"/>
      <c r="U196" s="76"/>
      <c r="V196" s="76"/>
      <c r="W196" s="76"/>
      <c r="X196" s="121"/>
      <c r="Y196" s="121"/>
      <c r="AA196" s="639">
        <f t="shared" si="4"/>
        <v>10500.000000000002</v>
      </c>
      <c r="AB196" s="74">
        <f t="shared" si="5"/>
        <v>160500</v>
      </c>
    </row>
    <row r="197" spans="1:28" x14ac:dyDescent="0.35">
      <c r="A197" s="69"/>
      <c r="B197" s="77" t="s">
        <v>8117</v>
      </c>
      <c r="C197" s="77" t="s">
        <v>283</v>
      </c>
      <c r="D197" s="77" t="s">
        <v>8118</v>
      </c>
      <c r="E197" s="77" t="s">
        <v>8119</v>
      </c>
      <c r="F197" s="69"/>
      <c r="G197" s="76" t="s">
        <v>8381</v>
      </c>
      <c r="H197" s="69"/>
      <c r="I197" s="74">
        <v>150000</v>
      </c>
      <c r="J197" s="69"/>
      <c r="K197" s="76" t="s">
        <v>3274</v>
      </c>
      <c r="L197" s="193"/>
      <c r="M197" s="119" t="s">
        <v>1151</v>
      </c>
      <c r="N197" s="75" t="s">
        <v>8382</v>
      </c>
      <c r="O197" s="75"/>
      <c r="P197" s="69"/>
      <c r="Q197" s="76"/>
      <c r="R197" s="75"/>
      <c r="S197" s="69"/>
      <c r="T197" s="69"/>
      <c r="U197" s="69"/>
      <c r="V197" s="69"/>
      <c r="W197" s="69"/>
      <c r="X197" s="116"/>
      <c r="Y197" s="116"/>
      <c r="AA197" s="639">
        <f t="shared" si="4"/>
        <v>10500.000000000002</v>
      </c>
      <c r="AB197" s="74">
        <f t="shared" si="5"/>
        <v>160500</v>
      </c>
    </row>
    <row r="198" spans="1:28" x14ac:dyDescent="0.35">
      <c r="A198" s="69"/>
      <c r="B198" s="77" t="s">
        <v>8117</v>
      </c>
      <c r="C198" s="77" t="s">
        <v>283</v>
      </c>
      <c r="D198" s="77" t="s">
        <v>8118</v>
      </c>
      <c r="E198" s="77" t="s">
        <v>8119</v>
      </c>
      <c r="F198" s="69"/>
      <c r="G198" s="76" t="s">
        <v>8383</v>
      </c>
      <c r="H198" s="69"/>
      <c r="I198" s="74">
        <v>150000</v>
      </c>
      <c r="J198" s="69"/>
      <c r="K198" s="76" t="s">
        <v>1062</v>
      </c>
      <c r="L198" s="193"/>
      <c r="M198" s="119" t="s">
        <v>3301</v>
      </c>
      <c r="N198" s="75"/>
      <c r="O198" s="75"/>
      <c r="P198" s="69"/>
      <c r="Q198" s="76"/>
      <c r="R198" s="75"/>
      <c r="S198" s="69"/>
      <c r="T198" s="69"/>
      <c r="U198" s="69"/>
      <c r="V198" s="69"/>
      <c r="W198" s="69"/>
      <c r="X198" s="116"/>
      <c r="Y198" s="116"/>
      <c r="AA198" s="639">
        <f t="shared" si="4"/>
        <v>10500.000000000002</v>
      </c>
      <c r="AB198" s="74">
        <f t="shared" si="5"/>
        <v>160500</v>
      </c>
    </row>
    <row r="199" spans="1:28" x14ac:dyDescent="0.35">
      <c r="A199" s="76"/>
      <c r="B199" s="77" t="s">
        <v>8117</v>
      </c>
      <c r="C199" s="77" t="s">
        <v>283</v>
      </c>
      <c r="D199" s="77" t="s">
        <v>8118</v>
      </c>
      <c r="E199" s="77" t="s">
        <v>8119</v>
      </c>
      <c r="F199" s="76"/>
      <c r="G199" s="76" t="s">
        <v>8380</v>
      </c>
      <c r="H199" s="76"/>
      <c r="I199" s="74">
        <v>150000</v>
      </c>
      <c r="J199" s="76"/>
      <c r="K199" s="76" t="s">
        <v>1062</v>
      </c>
      <c r="L199" s="130"/>
      <c r="M199" s="119" t="s">
        <v>1656</v>
      </c>
      <c r="N199" s="119"/>
      <c r="O199" s="119"/>
      <c r="P199" s="76"/>
      <c r="Q199" s="76"/>
      <c r="R199" s="119"/>
      <c r="S199" s="76"/>
      <c r="T199" s="76"/>
      <c r="U199" s="76"/>
      <c r="V199" s="76"/>
      <c r="W199" s="76"/>
      <c r="X199" s="121"/>
      <c r="Y199" s="121"/>
      <c r="AA199" s="639">
        <f t="shared" ref="AA199:AA262" si="6">I199*AA$5</f>
        <v>10500.000000000002</v>
      </c>
      <c r="AB199" s="74">
        <f t="shared" ref="AB199:AB262" si="7">I199+AA199</f>
        <v>160500</v>
      </c>
    </row>
    <row r="200" spans="1:28" x14ac:dyDescent="0.35">
      <c r="A200" s="76"/>
      <c r="B200" s="77" t="s">
        <v>8117</v>
      </c>
      <c r="C200" s="77" t="s">
        <v>283</v>
      </c>
      <c r="D200" s="77" t="s">
        <v>8118</v>
      </c>
      <c r="E200" s="77" t="s">
        <v>8119</v>
      </c>
      <c r="F200" s="76"/>
      <c r="G200" s="79" t="s">
        <v>8384</v>
      </c>
      <c r="H200" s="76"/>
      <c r="I200" s="74">
        <v>150000</v>
      </c>
      <c r="J200" s="76"/>
      <c r="K200" s="76" t="s">
        <v>1062</v>
      </c>
      <c r="L200" s="130"/>
      <c r="M200" s="119" t="s">
        <v>1120</v>
      </c>
      <c r="N200" s="75">
        <v>2002352062</v>
      </c>
      <c r="O200" s="119"/>
      <c r="P200" s="76"/>
      <c r="Q200" s="76"/>
      <c r="R200" s="119"/>
      <c r="S200" s="76"/>
      <c r="T200" s="76"/>
      <c r="U200" s="76"/>
      <c r="V200" s="76"/>
      <c r="W200" s="76"/>
      <c r="X200" s="121"/>
      <c r="Y200" s="121"/>
      <c r="AA200" s="639">
        <f t="shared" si="6"/>
        <v>10500.000000000002</v>
      </c>
      <c r="AB200" s="74">
        <f t="shared" si="7"/>
        <v>160500</v>
      </c>
    </row>
    <row r="201" spans="1:28" x14ac:dyDescent="0.35">
      <c r="A201" s="76"/>
      <c r="B201" s="77" t="s">
        <v>8117</v>
      </c>
      <c r="C201" s="77" t="s">
        <v>283</v>
      </c>
      <c r="D201" s="77" t="s">
        <v>8118</v>
      </c>
      <c r="E201" s="77" t="s">
        <v>8119</v>
      </c>
      <c r="F201" s="76"/>
      <c r="G201" s="79" t="s">
        <v>8385</v>
      </c>
      <c r="H201" s="76"/>
      <c r="I201" s="74">
        <v>150000</v>
      </c>
      <c r="J201" s="76"/>
      <c r="K201" s="76" t="s">
        <v>5411</v>
      </c>
      <c r="L201" s="130"/>
      <c r="M201" s="119" t="s">
        <v>4479</v>
      </c>
      <c r="N201" s="119" t="s">
        <v>8386</v>
      </c>
      <c r="O201" s="119"/>
      <c r="P201" s="76"/>
      <c r="Q201" s="76"/>
      <c r="R201" s="119"/>
      <c r="S201" s="76"/>
      <c r="T201" s="76"/>
      <c r="U201" s="76"/>
      <c r="V201" s="76"/>
      <c r="W201" s="76"/>
      <c r="X201" s="121"/>
      <c r="Y201" s="121"/>
      <c r="AA201" s="639">
        <f t="shared" si="6"/>
        <v>10500.000000000002</v>
      </c>
      <c r="AB201" s="74">
        <f t="shared" si="7"/>
        <v>160500</v>
      </c>
    </row>
    <row r="202" spans="1:28" x14ac:dyDescent="0.35">
      <c r="A202" s="76"/>
      <c r="B202" s="77" t="s">
        <v>8117</v>
      </c>
      <c r="C202" s="77" t="s">
        <v>283</v>
      </c>
      <c r="D202" s="77" t="s">
        <v>8118</v>
      </c>
      <c r="E202" s="77" t="s">
        <v>8119</v>
      </c>
      <c r="F202" s="76"/>
      <c r="G202" s="79" t="s">
        <v>8387</v>
      </c>
      <c r="H202" s="76"/>
      <c r="I202" s="74">
        <v>150000</v>
      </c>
      <c r="J202" s="76"/>
      <c r="K202" s="76" t="s">
        <v>1062</v>
      </c>
      <c r="L202" s="130"/>
      <c r="M202" s="119" t="s">
        <v>2099</v>
      </c>
      <c r="N202" s="119">
        <v>2002352085</v>
      </c>
      <c r="O202" s="119"/>
      <c r="P202" s="76"/>
      <c r="Q202" s="76"/>
      <c r="R202" s="119"/>
      <c r="S202" s="76"/>
      <c r="T202" s="76"/>
      <c r="U202" s="76"/>
      <c r="V202" s="76"/>
      <c r="W202" s="76"/>
      <c r="X202" s="121"/>
      <c r="Y202" s="121"/>
      <c r="AA202" s="639">
        <f t="shared" si="6"/>
        <v>10500.000000000002</v>
      </c>
      <c r="AB202" s="74">
        <f t="shared" si="7"/>
        <v>160500</v>
      </c>
    </row>
    <row r="203" spans="1:28" x14ac:dyDescent="0.35">
      <c r="A203" s="76"/>
      <c r="B203" s="77" t="s">
        <v>8117</v>
      </c>
      <c r="C203" s="77" t="s">
        <v>283</v>
      </c>
      <c r="D203" s="77" t="s">
        <v>8118</v>
      </c>
      <c r="E203" s="77" t="s">
        <v>8119</v>
      </c>
      <c r="F203" s="76"/>
      <c r="G203" s="79" t="s">
        <v>8388</v>
      </c>
      <c r="H203" s="76"/>
      <c r="I203" s="74">
        <v>150000</v>
      </c>
      <c r="J203" s="76"/>
      <c r="K203" s="76" t="s">
        <v>1123</v>
      </c>
      <c r="L203" s="130"/>
      <c r="M203" s="119" t="s">
        <v>8389</v>
      </c>
      <c r="N203" s="119" t="s">
        <v>8390</v>
      </c>
      <c r="O203" s="119"/>
      <c r="P203" s="76"/>
      <c r="Q203" s="76"/>
      <c r="R203" s="119"/>
      <c r="S203" s="76"/>
      <c r="T203" s="76"/>
      <c r="U203" s="76"/>
      <c r="V203" s="76"/>
      <c r="W203" s="76"/>
      <c r="X203" s="121"/>
      <c r="Y203" s="121"/>
      <c r="AA203" s="639">
        <f t="shared" si="6"/>
        <v>10500.000000000002</v>
      </c>
      <c r="AB203" s="74">
        <f t="shared" si="7"/>
        <v>160500</v>
      </c>
    </row>
    <row r="204" spans="1:28" x14ac:dyDescent="0.35">
      <c r="A204" s="76"/>
      <c r="B204" s="77" t="s">
        <v>8117</v>
      </c>
      <c r="C204" s="77" t="s">
        <v>283</v>
      </c>
      <c r="D204" s="77" t="s">
        <v>8118</v>
      </c>
      <c r="E204" s="77" t="s">
        <v>8119</v>
      </c>
      <c r="F204" s="76"/>
      <c r="G204" s="79" t="s">
        <v>8391</v>
      </c>
      <c r="H204" s="76"/>
      <c r="I204" s="74">
        <v>150000</v>
      </c>
      <c r="J204" s="76"/>
      <c r="K204" s="76" t="s">
        <v>3274</v>
      </c>
      <c r="L204" s="130"/>
      <c r="M204" s="119" t="s">
        <v>8392</v>
      </c>
      <c r="N204" s="119" t="s">
        <v>8393</v>
      </c>
      <c r="O204" s="119"/>
      <c r="P204" s="76"/>
      <c r="Q204" s="76"/>
      <c r="R204" s="119"/>
      <c r="S204" s="76"/>
      <c r="T204" s="76"/>
      <c r="U204" s="76"/>
      <c r="V204" s="76"/>
      <c r="W204" s="76"/>
      <c r="X204" s="121"/>
      <c r="Y204" s="121"/>
      <c r="AA204" s="639">
        <f t="shared" si="6"/>
        <v>10500.000000000002</v>
      </c>
      <c r="AB204" s="74">
        <f t="shared" si="7"/>
        <v>160500</v>
      </c>
    </row>
    <row r="205" spans="1:28" x14ac:dyDescent="0.35">
      <c r="A205" s="76"/>
      <c r="B205" s="77" t="s">
        <v>8117</v>
      </c>
      <c r="C205" s="77" t="s">
        <v>283</v>
      </c>
      <c r="D205" s="77" t="s">
        <v>8118</v>
      </c>
      <c r="E205" s="77" t="s">
        <v>8119</v>
      </c>
      <c r="F205" s="76"/>
      <c r="G205" s="79" t="s">
        <v>8394</v>
      </c>
      <c r="H205" s="76"/>
      <c r="I205" s="74">
        <v>150000</v>
      </c>
      <c r="J205" s="76"/>
      <c r="K205" s="76" t="s">
        <v>1062</v>
      </c>
      <c r="L205" s="130"/>
      <c r="M205" s="119" t="s">
        <v>1209</v>
      </c>
      <c r="N205" s="119">
        <v>2002352092</v>
      </c>
      <c r="O205" s="119"/>
      <c r="P205" s="76"/>
      <c r="Q205" s="76"/>
      <c r="R205" s="119"/>
      <c r="S205" s="76"/>
      <c r="T205" s="76"/>
      <c r="U205" s="76"/>
      <c r="V205" s="76"/>
      <c r="W205" s="76"/>
      <c r="X205" s="121"/>
      <c r="Y205" s="121"/>
      <c r="AA205" s="639">
        <f t="shared" si="6"/>
        <v>10500.000000000002</v>
      </c>
      <c r="AB205" s="74">
        <f t="shared" si="7"/>
        <v>160500</v>
      </c>
    </row>
    <row r="206" spans="1:28" x14ac:dyDescent="0.35">
      <c r="A206" s="76"/>
      <c r="B206" s="77" t="s">
        <v>8117</v>
      </c>
      <c r="C206" s="77" t="s">
        <v>283</v>
      </c>
      <c r="D206" s="77" t="s">
        <v>8118</v>
      </c>
      <c r="E206" s="77" t="s">
        <v>8119</v>
      </c>
      <c r="F206" s="76"/>
      <c r="G206" s="79" t="s">
        <v>8395</v>
      </c>
      <c r="H206" s="76"/>
      <c r="I206" s="74">
        <v>150000</v>
      </c>
      <c r="J206" s="76"/>
      <c r="K206" s="76" t="s">
        <v>1062</v>
      </c>
      <c r="L206" s="130"/>
      <c r="M206" s="119" t="s">
        <v>1120</v>
      </c>
      <c r="N206" s="119">
        <v>2002352063</v>
      </c>
      <c r="O206" s="119"/>
      <c r="P206" s="76"/>
      <c r="Q206" s="76"/>
      <c r="R206" s="119"/>
      <c r="S206" s="76"/>
      <c r="T206" s="76"/>
      <c r="U206" s="76"/>
      <c r="V206" s="76"/>
      <c r="W206" s="76"/>
      <c r="X206" s="121"/>
      <c r="Y206" s="121"/>
      <c r="AA206" s="639">
        <f t="shared" si="6"/>
        <v>10500.000000000002</v>
      </c>
      <c r="AB206" s="74">
        <f t="shared" si="7"/>
        <v>160500</v>
      </c>
    </row>
    <row r="207" spans="1:28" x14ac:dyDescent="0.35">
      <c r="A207" s="76"/>
      <c r="B207" s="77" t="s">
        <v>8117</v>
      </c>
      <c r="C207" s="77" t="s">
        <v>283</v>
      </c>
      <c r="D207" s="77" t="s">
        <v>8118</v>
      </c>
      <c r="E207" s="77" t="s">
        <v>8119</v>
      </c>
      <c r="F207" s="76"/>
      <c r="G207" s="79" t="s">
        <v>8396</v>
      </c>
      <c r="H207" s="76"/>
      <c r="I207" s="74">
        <v>150000</v>
      </c>
      <c r="J207" s="76"/>
      <c r="K207" s="76" t="s">
        <v>1062</v>
      </c>
      <c r="L207" s="130"/>
      <c r="M207" s="119" t="s">
        <v>1120</v>
      </c>
      <c r="N207" s="119">
        <v>2002352060</v>
      </c>
      <c r="O207" s="119"/>
      <c r="P207" s="76"/>
      <c r="Q207" s="76"/>
      <c r="R207" s="119"/>
      <c r="S207" s="76"/>
      <c r="T207" s="76"/>
      <c r="U207" s="76"/>
      <c r="V207" s="76"/>
      <c r="W207" s="76"/>
      <c r="X207" s="121"/>
      <c r="Y207" s="121"/>
      <c r="AA207" s="639">
        <f t="shared" si="6"/>
        <v>10500.000000000002</v>
      </c>
      <c r="AB207" s="74">
        <f t="shared" si="7"/>
        <v>160500</v>
      </c>
    </row>
    <row r="208" spans="1:28" x14ac:dyDescent="0.35">
      <c r="A208" s="76"/>
      <c r="B208" s="77" t="s">
        <v>8117</v>
      </c>
      <c r="C208" s="77" t="s">
        <v>283</v>
      </c>
      <c r="D208" s="77" t="s">
        <v>8118</v>
      </c>
      <c r="E208" s="77" t="s">
        <v>8119</v>
      </c>
      <c r="F208" s="76"/>
      <c r="G208" s="79" t="s">
        <v>8397</v>
      </c>
      <c r="H208" s="76"/>
      <c r="I208" s="74">
        <v>150000</v>
      </c>
      <c r="J208" s="76"/>
      <c r="K208" s="76" t="s">
        <v>1123</v>
      </c>
      <c r="L208" s="130"/>
      <c r="M208" s="119" t="s">
        <v>8389</v>
      </c>
      <c r="N208" s="119" t="s">
        <v>8398</v>
      </c>
      <c r="O208" s="119"/>
      <c r="P208" s="76"/>
      <c r="Q208" s="76"/>
      <c r="R208" s="119"/>
      <c r="S208" s="76"/>
      <c r="T208" s="76"/>
      <c r="U208" s="76"/>
      <c r="V208" s="76"/>
      <c r="W208" s="76"/>
      <c r="X208" s="121"/>
      <c r="Y208" s="121"/>
      <c r="AA208" s="639">
        <f t="shared" si="6"/>
        <v>10500.000000000002</v>
      </c>
      <c r="AB208" s="74">
        <f t="shared" si="7"/>
        <v>160500</v>
      </c>
    </row>
    <row r="209" spans="1:28" x14ac:dyDescent="0.35">
      <c r="A209" s="69"/>
      <c r="B209" s="77" t="s">
        <v>8117</v>
      </c>
      <c r="C209" s="77" t="s">
        <v>283</v>
      </c>
      <c r="D209" s="77" t="s">
        <v>8118</v>
      </c>
      <c r="E209" s="77" t="s">
        <v>8119</v>
      </c>
      <c r="F209" s="69"/>
      <c r="G209" s="79" t="s">
        <v>8399</v>
      </c>
      <c r="H209" s="69"/>
      <c r="I209" s="74">
        <v>150000</v>
      </c>
      <c r="J209" s="69"/>
      <c r="K209" s="76" t="s">
        <v>8329</v>
      </c>
      <c r="L209" s="193"/>
      <c r="M209" s="119" t="s">
        <v>8400</v>
      </c>
      <c r="N209" s="75" t="s">
        <v>8401</v>
      </c>
      <c r="O209" s="75"/>
      <c r="P209" s="69"/>
      <c r="Q209" s="76"/>
      <c r="R209" s="119"/>
      <c r="S209" s="69"/>
      <c r="T209" s="69"/>
      <c r="U209" s="69"/>
      <c r="V209" s="69"/>
      <c r="W209" s="69"/>
      <c r="X209" s="116"/>
      <c r="Y209" s="116"/>
      <c r="AA209" s="639">
        <f t="shared" si="6"/>
        <v>10500.000000000002</v>
      </c>
      <c r="AB209" s="74">
        <f t="shared" si="7"/>
        <v>160500</v>
      </c>
    </row>
    <row r="210" spans="1:28" x14ac:dyDescent="0.35">
      <c r="A210" s="76"/>
      <c r="B210" s="77" t="s">
        <v>8117</v>
      </c>
      <c r="C210" s="77" t="s">
        <v>283</v>
      </c>
      <c r="D210" s="77" t="s">
        <v>8118</v>
      </c>
      <c r="E210" s="77" t="s">
        <v>8119</v>
      </c>
      <c r="F210" s="76"/>
      <c r="G210" s="79" t="s">
        <v>8399</v>
      </c>
      <c r="H210" s="76"/>
      <c r="I210" s="74">
        <v>150000</v>
      </c>
      <c r="J210" s="76"/>
      <c r="K210" s="76" t="s">
        <v>8329</v>
      </c>
      <c r="L210" s="130"/>
      <c r="M210" s="119" t="s">
        <v>8402</v>
      </c>
      <c r="N210" s="119" t="s">
        <v>8403</v>
      </c>
      <c r="O210" s="119"/>
      <c r="P210" s="76"/>
      <c r="Q210" s="76"/>
      <c r="R210" s="119"/>
      <c r="S210" s="76"/>
      <c r="T210" s="76"/>
      <c r="U210" s="76"/>
      <c r="V210" s="76"/>
      <c r="W210" s="76"/>
      <c r="X210" s="121"/>
      <c r="Y210" s="121"/>
      <c r="AA210" s="639">
        <f t="shared" si="6"/>
        <v>10500.000000000002</v>
      </c>
      <c r="AB210" s="74">
        <f t="shared" si="7"/>
        <v>160500</v>
      </c>
    </row>
    <row r="211" spans="1:28" x14ac:dyDescent="0.35">
      <c r="A211" s="76"/>
      <c r="B211" s="77" t="s">
        <v>8117</v>
      </c>
      <c r="C211" s="77" t="s">
        <v>283</v>
      </c>
      <c r="D211" s="77" t="s">
        <v>8118</v>
      </c>
      <c r="E211" s="77" t="s">
        <v>8119</v>
      </c>
      <c r="F211" s="76"/>
      <c r="G211" s="79" t="s">
        <v>8404</v>
      </c>
      <c r="H211" s="76"/>
      <c r="I211" s="74">
        <v>150000</v>
      </c>
      <c r="J211" s="76"/>
      <c r="K211" s="76" t="s">
        <v>2558</v>
      </c>
      <c r="L211" s="130"/>
      <c r="M211" s="119" t="s">
        <v>8405</v>
      </c>
      <c r="N211" s="119"/>
      <c r="O211" s="119"/>
      <c r="P211" s="76"/>
      <c r="Q211" s="76"/>
      <c r="R211" s="119"/>
      <c r="S211" s="76"/>
      <c r="T211" s="76"/>
      <c r="U211" s="76"/>
      <c r="V211" s="76"/>
      <c r="W211" s="76"/>
      <c r="X211" s="121"/>
      <c r="Y211" s="121"/>
      <c r="AA211" s="639">
        <f t="shared" si="6"/>
        <v>10500.000000000002</v>
      </c>
      <c r="AB211" s="74">
        <f t="shared" si="7"/>
        <v>160500</v>
      </c>
    </row>
    <row r="212" spans="1:28" x14ac:dyDescent="0.35">
      <c r="A212" s="76"/>
      <c r="B212" s="77" t="s">
        <v>8117</v>
      </c>
      <c r="C212" s="77" t="s">
        <v>283</v>
      </c>
      <c r="D212" s="77" t="s">
        <v>8118</v>
      </c>
      <c r="E212" s="77" t="s">
        <v>8119</v>
      </c>
      <c r="F212" s="76"/>
      <c r="G212" s="79" t="s">
        <v>8406</v>
      </c>
      <c r="H212" s="76"/>
      <c r="I212" s="74">
        <v>150000</v>
      </c>
      <c r="J212" s="76"/>
      <c r="K212" s="76" t="s">
        <v>2558</v>
      </c>
      <c r="L212" s="130"/>
      <c r="M212" s="119" t="s">
        <v>8405</v>
      </c>
      <c r="N212" s="119"/>
      <c r="O212" s="119"/>
      <c r="P212" s="76"/>
      <c r="Q212" s="76"/>
      <c r="R212" s="119"/>
      <c r="S212" s="76"/>
      <c r="T212" s="76"/>
      <c r="U212" s="76"/>
      <c r="V212" s="76"/>
      <c r="W212" s="76"/>
      <c r="X212" s="121"/>
      <c r="Y212" s="121"/>
      <c r="AA212" s="639">
        <f t="shared" si="6"/>
        <v>10500.000000000002</v>
      </c>
      <c r="AB212" s="74">
        <f t="shared" si="7"/>
        <v>160500</v>
      </c>
    </row>
    <row r="213" spans="1:28" x14ac:dyDescent="0.35">
      <c r="A213" s="76"/>
      <c r="B213" s="77" t="s">
        <v>8117</v>
      </c>
      <c r="C213" s="77" t="s">
        <v>283</v>
      </c>
      <c r="D213" s="77" t="s">
        <v>8118</v>
      </c>
      <c r="E213" s="77" t="s">
        <v>8119</v>
      </c>
      <c r="F213" s="76"/>
      <c r="G213" s="79" t="s">
        <v>8407</v>
      </c>
      <c r="H213" s="76"/>
      <c r="I213" s="74">
        <v>150000</v>
      </c>
      <c r="J213" s="76"/>
      <c r="K213" s="76" t="s">
        <v>8408</v>
      </c>
      <c r="L213" s="130"/>
      <c r="M213" s="119" t="s">
        <v>8409</v>
      </c>
      <c r="N213" s="119">
        <v>22709</v>
      </c>
      <c r="O213" s="119"/>
      <c r="P213" s="76"/>
      <c r="Q213" s="76"/>
      <c r="R213" s="119"/>
      <c r="S213" s="76"/>
      <c r="T213" s="76"/>
      <c r="U213" s="76"/>
      <c r="V213" s="76"/>
      <c r="W213" s="76"/>
      <c r="X213" s="121"/>
      <c r="Y213" s="121"/>
      <c r="AA213" s="639">
        <f t="shared" si="6"/>
        <v>10500.000000000002</v>
      </c>
      <c r="AB213" s="74">
        <f t="shared" si="7"/>
        <v>160500</v>
      </c>
    </row>
    <row r="214" spans="1:28" x14ac:dyDescent="0.35">
      <c r="A214" s="76"/>
      <c r="B214" s="77" t="s">
        <v>8117</v>
      </c>
      <c r="C214" s="77" t="s">
        <v>283</v>
      </c>
      <c r="D214" s="77" t="s">
        <v>8118</v>
      </c>
      <c r="E214" s="77" t="s">
        <v>8119</v>
      </c>
      <c r="F214" s="76"/>
      <c r="G214" s="79" t="s">
        <v>8410</v>
      </c>
      <c r="H214" s="76"/>
      <c r="I214" s="74">
        <v>150000</v>
      </c>
      <c r="J214" s="76"/>
      <c r="K214" s="76" t="s">
        <v>8408</v>
      </c>
      <c r="L214" s="130"/>
      <c r="M214" s="119" t="s">
        <v>8409</v>
      </c>
      <c r="N214" s="119">
        <v>22839</v>
      </c>
      <c r="O214" s="119"/>
      <c r="P214" s="76"/>
      <c r="Q214" s="76"/>
      <c r="R214" s="119"/>
      <c r="S214" s="76"/>
      <c r="T214" s="76"/>
      <c r="U214" s="76"/>
      <c r="V214" s="76"/>
      <c r="W214" s="76"/>
      <c r="X214" s="121"/>
      <c r="Y214" s="121"/>
      <c r="AA214" s="639">
        <f t="shared" si="6"/>
        <v>10500.000000000002</v>
      </c>
      <c r="AB214" s="74">
        <f t="shared" si="7"/>
        <v>160500</v>
      </c>
    </row>
    <row r="215" spans="1:28" x14ac:dyDescent="0.35">
      <c r="A215" s="76"/>
      <c r="B215" s="77" t="s">
        <v>8117</v>
      </c>
      <c r="C215" s="77" t="s">
        <v>283</v>
      </c>
      <c r="D215" s="77" t="s">
        <v>8118</v>
      </c>
      <c r="E215" s="77" t="s">
        <v>8119</v>
      </c>
      <c r="F215" s="76"/>
      <c r="G215" s="79" t="s">
        <v>8411</v>
      </c>
      <c r="H215" s="76"/>
      <c r="I215" s="74">
        <v>150000</v>
      </c>
      <c r="J215" s="76"/>
      <c r="K215" s="76" t="s">
        <v>8408</v>
      </c>
      <c r="L215" s="130"/>
      <c r="M215" s="119" t="s">
        <v>8409</v>
      </c>
      <c r="N215" s="119">
        <v>22838</v>
      </c>
      <c r="O215" s="119"/>
      <c r="P215" s="76"/>
      <c r="Q215" s="76"/>
      <c r="R215" s="119"/>
      <c r="S215" s="76"/>
      <c r="T215" s="76"/>
      <c r="U215" s="76"/>
      <c r="V215" s="76"/>
      <c r="W215" s="76"/>
      <c r="X215" s="121"/>
      <c r="Y215" s="121"/>
      <c r="AA215" s="639">
        <f t="shared" si="6"/>
        <v>10500.000000000002</v>
      </c>
      <c r="AB215" s="74">
        <f t="shared" si="7"/>
        <v>160500</v>
      </c>
    </row>
    <row r="216" spans="1:28" x14ac:dyDescent="0.35">
      <c r="A216" s="76"/>
      <c r="B216" s="77" t="s">
        <v>8117</v>
      </c>
      <c r="C216" s="77" t="s">
        <v>283</v>
      </c>
      <c r="D216" s="77" t="s">
        <v>8118</v>
      </c>
      <c r="E216" s="77" t="s">
        <v>8119</v>
      </c>
      <c r="F216" s="76"/>
      <c r="G216" s="79" t="s">
        <v>8412</v>
      </c>
      <c r="H216" s="76"/>
      <c r="I216" s="74">
        <v>150000</v>
      </c>
      <c r="J216" s="76"/>
      <c r="K216" s="76" t="s">
        <v>8408</v>
      </c>
      <c r="L216" s="130"/>
      <c r="M216" s="119" t="s">
        <v>8413</v>
      </c>
      <c r="N216" s="119"/>
      <c r="O216" s="119"/>
      <c r="P216" s="76"/>
      <c r="Q216" s="76"/>
      <c r="R216" s="119"/>
      <c r="S216" s="76"/>
      <c r="T216" s="76"/>
      <c r="U216" s="76"/>
      <c r="V216" s="76"/>
      <c r="W216" s="76"/>
      <c r="X216" s="121"/>
      <c r="Y216" s="121"/>
      <c r="AA216" s="639">
        <f t="shared" si="6"/>
        <v>10500.000000000002</v>
      </c>
      <c r="AB216" s="74">
        <f t="shared" si="7"/>
        <v>160500</v>
      </c>
    </row>
    <row r="217" spans="1:28" x14ac:dyDescent="0.35">
      <c r="A217" s="76"/>
      <c r="B217" s="77" t="s">
        <v>8117</v>
      </c>
      <c r="C217" s="77" t="s">
        <v>283</v>
      </c>
      <c r="D217" s="77" t="s">
        <v>8118</v>
      </c>
      <c r="E217" s="77" t="s">
        <v>8119</v>
      </c>
      <c r="F217" s="76"/>
      <c r="G217" s="79" t="s">
        <v>8414</v>
      </c>
      <c r="H217" s="76"/>
      <c r="I217" s="74">
        <v>150000</v>
      </c>
      <c r="J217" s="76"/>
      <c r="K217" s="76" t="s">
        <v>8408</v>
      </c>
      <c r="L217" s="130"/>
      <c r="M217" s="119" t="s">
        <v>8415</v>
      </c>
      <c r="N217" s="119">
        <v>28114</v>
      </c>
      <c r="O217" s="119"/>
      <c r="P217" s="76"/>
      <c r="Q217" s="76"/>
      <c r="R217" s="119"/>
      <c r="S217" s="76"/>
      <c r="T217" s="76"/>
      <c r="U217" s="76"/>
      <c r="V217" s="76"/>
      <c r="W217" s="76"/>
      <c r="X217" s="121"/>
      <c r="Y217" s="121"/>
      <c r="AA217" s="639">
        <f t="shared" si="6"/>
        <v>10500.000000000002</v>
      </c>
      <c r="AB217" s="74">
        <f t="shared" si="7"/>
        <v>160500</v>
      </c>
    </row>
    <row r="218" spans="1:28" x14ac:dyDescent="0.35">
      <c r="A218" s="76"/>
      <c r="B218" s="77" t="s">
        <v>8117</v>
      </c>
      <c r="C218" s="77" t="s">
        <v>283</v>
      </c>
      <c r="D218" s="77" t="s">
        <v>8118</v>
      </c>
      <c r="E218" s="77" t="s">
        <v>8119</v>
      </c>
      <c r="F218" s="76"/>
      <c r="G218" s="79" t="s">
        <v>8416</v>
      </c>
      <c r="H218" s="76"/>
      <c r="I218" s="74">
        <v>150000</v>
      </c>
      <c r="J218" s="76"/>
      <c r="K218" s="76" t="s">
        <v>8408</v>
      </c>
      <c r="L218" s="130"/>
      <c r="M218" s="119" t="s">
        <v>8417</v>
      </c>
      <c r="N218" s="119">
        <v>2015110</v>
      </c>
      <c r="O218" s="119"/>
      <c r="P218" s="76"/>
      <c r="Q218" s="76"/>
      <c r="R218" s="119"/>
      <c r="S218" s="76"/>
      <c r="T218" s="76"/>
      <c r="U218" s="76"/>
      <c r="V218" s="76"/>
      <c r="W218" s="76"/>
      <c r="X218" s="121"/>
      <c r="Y218" s="121"/>
      <c r="AA218" s="639">
        <f t="shared" si="6"/>
        <v>10500.000000000002</v>
      </c>
      <c r="AB218" s="74">
        <f t="shared" si="7"/>
        <v>160500</v>
      </c>
    </row>
    <row r="219" spans="1:28" x14ac:dyDescent="0.35">
      <c r="A219" s="76"/>
      <c r="B219" s="77" t="s">
        <v>8117</v>
      </c>
      <c r="C219" s="77" t="s">
        <v>283</v>
      </c>
      <c r="D219" s="77" t="s">
        <v>8118</v>
      </c>
      <c r="E219" s="77" t="s">
        <v>8119</v>
      </c>
      <c r="F219" s="76"/>
      <c r="G219" s="79" t="s">
        <v>8418</v>
      </c>
      <c r="H219" s="76"/>
      <c r="I219" s="74">
        <v>150000</v>
      </c>
      <c r="J219" s="76"/>
      <c r="K219" s="76" t="s">
        <v>8408</v>
      </c>
      <c r="L219" s="130"/>
      <c r="M219" s="119" t="s">
        <v>8415</v>
      </c>
      <c r="N219" s="119">
        <v>28115</v>
      </c>
      <c r="O219" s="119"/>
      <c r="P219" s="76"/>
      <c r="Q219" s="76"/>
      <c r="R219" s="119"/>
      <c r="S219" s="76"/>
      <c r="T219" s="76"/>
      <c r="U219" s="76"/>
      <c r="V219" s="76"/>
      <c r="W219" s="76"/>
      <c r="X219" s="121"/>
      <c r="Y219" s="121"/>
      <c r="AA219" s="639">
        <f t="shared" si="6"/>
        <v>10500.000000000002</v>
      </c>
      <c r="AB219" s="74">
        <f t="shared" si="7"/>
        <v>160500</v>
      </c>
    </row>
    <row r="220" spans="1:28" x14ac:dyDescent="0.35">
      <c r="A220" s="76"/>
      <c r="B220" s="77" t="s">
        <v>8117</v>
      </c>
      <c r="C220" s="77" t="s">
        <v>283</v>
      </c>
      <c r="D220" s="77" t="s">
        <v>8118</v>
      </c>
      <c r="E220" s="77" t="s">
        <v>8119</v>
      </c>
      <c r="F220" s="76"/>
      <c r="G220" s="79" t="s">
        <v>8419</v>
      </c>
      <c r="H220" s="76"/>
      <c r="I220" s="74">
        <v>150000</v>
      </c>
      <c r="J220" s="76"/>
      <c r="K220" s="76" t="s">
        <v>8408</v>
      </c>
      <c r="L220" s="130"/>
      <c r="M220" s="119" t="s">
        <v>8413</v>
      </c>
      <c r="N220" s="119"/>
      <c r="O220" s="119"/>
      <c r="P220" s="76"/>
      <c r="Q220" s="76"/>
      <c r="R220" s="119"/>
      <c r="S220" s="76"/>
      <c r="T220" s="76"/>
      <c r="U220" s="76"/>
      <c r="V220" s="76"/>
      <c r="W220" s="76"/>
      <c r="X220" s="121"/>
      <c r="Y220" s="121"/>
      <c r="AA220" s="639">
        <f t="shared" si="6"/>
        <v>10500.000000000002</v>
      </c>
      <c r="AB220" s="74">
        <f t="shared" si="7"/>
        <v>160500</v>
      </c>
    </row>
    <row r="221" spans="1:28" x14ac:dyDescent="0.35">
      <c r="A221" s="76"/>
      <c r="B221" s="77" t="s">
        <v>8117</v>
      </c>
      <c r="C221" s="77" t="s">
        <v>283</v>
      </c>
      <c r="D221" s="77" t="s">
        <v>8118</v>
      </c>
      <c r="E221" s="77" t="s">
        <v>8119</v>
      </c>
      <c r="F221" s="76"/>
      <c r="G221" s="79" t="s">
        <v>8420</v>
      </c>
      <c r="H221" s="76"/>
      <c r="I221" s="74">
        <v>150000</v>
      </c>
      <c r="J221" s="76"/>
      <c r="K221" s="76" t="s">
        <v>8421</v>
      </c>
      <c r="L221" s="130"/>
      <c r="M221" s="119" t="s">
        <v>8413</v>
      </c>
      <c r="N221" s="119">
        <v>287307</v>
      </c>
      <c r="O221" s="119"/>
      <c r="P221" s="76"/>
      <c r="Q221" s="76"/>
      <c r="R221" s="119"/>
      <c r="S221" s="76"/>
      <c r="T221" s="76"/>
      <c r="U221" s="76"/>
      <c r="V221" s="76"/>
      <c r="W221" s="76"/>
      <c r="X221" s="121"/>
      <c r="Y221" s="121"/>
      <c r="AA221" s="639">
        <f t="shared" si="6"/>
        <v>10500.000000000002</v>
      </c>
      <c r="AB221" s="74">
        <f t="shared" si="7"/>
        <v>160500</v>
      </c>
    </row>
    <row r="222" spans="1:28" x14ac:dyDescent="0.35">
      <c r="A222" s="76"/>
      <c r="B222" s="77" t="s">
        <v>8117</v>
      </c>
      <c r="C222" s="77" t="s">
        <v>283</v>
      </c>
      <c r="D222" s="77" t="s">
        <v>8118</v>
      </c>
      <c r="E222" s="77" t="s">
        <v>8119</v>
      </c>
      <c r="F222" s="76"/>
      <c r="G222" s="79" t="s">
        <v>8420</v>
      </c>
      <c r="H222" s="76"/>
      <c r="I222" s="74">
        <v>150000</v>
      </c>
      <c r="J222" s="76"/>
      <c r="K222" s="76" t="s">
        <v>8421</v>
      </c>
      <c r="L222" s="130"/>
      <c r="M222" s="119" t="s">
        <v>8413</v>
      </c>
      <c r="N222" s="119">
        <v>287308</v>
      </c>
      <c r="O222" s="119"/>
      <c r="P222" s="76"/>
      <c r="Q222" s="76"/>
      <c r="R222" s="119"/>
      <c r="S222" s="76"/>
      <c r="T222" s="76"/>
      <c r="U222" s="76"/>
      <c r="V222" s="76"/>
      <c r="W222" s="76"/>
      <c r="X222" s="121"/>
      <c r="Y222" s="121"/>
      <c r="AA222" s="639">
        <f t="shared" si="6"/>
        <v>10500.000000000002</v>
      </c>
      <c r="AB222" s="74">
        <f t="shared" si="7"/>
        <v>160500</v>
      </c>
    </row>
    <row r="223" spans="1:28" x14ac:dyDescent="0.35">
      <c r="A223" s="76"/>
      <c r="B223" s="77" t="s">
        <v>8117</v>
      </c>
      <c r="C223" s="77" t="s">
        <v>283</v>
      </c>
      <c r="D223" s="77" t="s">
        <v>8118</v>
      </c>
      <c r="E223" s="77" t="s">
        <v>8119</v>
      </c>
      <c r="F223" s="76"/>
      <c r="G223" s="79" t="s">
        <v>8422</v>
      </c>
      <c r="H223" s="76"/>
      <c r="I223" s="74">
        <v>150000</v>
      </c>
      <c r="J223" s="76"/>
      <c r="K223" s="76" t="s">
        <v>5775</v>
      </c>
      <c r="L223" s="130"/>
      <c r="M223" s="119" t="s">
        <v>8423</v>
      </c>
      <c r="N223" s="119">
        <v>2939313</v>
      </c>
      <c r="O223" s="119"/>
      <c r="P223" s="76"/>
      <c r="Q223" s="76"/>
      <c r="R223" s="119"/>
      <c r="S223" s="76"/>
      <c r="T223" s="76"/>
      <c r="U223" s="76"/>
      <c r="V223" s="76"/>
      <c r="W223" s="76"/>
      <c r="X223" s="121"/>
      <c r="Y223" s="121"/>
      <c r="AA223" s="639">
        <f t="shared" si="6"/>
        <v>10500.000000000002</v>
      </c>
      <c r="AB223" s="74">
        <f t="shared" si="7"/>
        <v>160500</v>
      </c>
    </row>
    <row r="224" spans="1:28" x14ac:dyDescent="0.35">
      <c r="A224" s="76"/>
      <c r="B224" s="77" t="s">
        <v>8117</v>
      </c>
      <c r="C224" s="77" t="s">
        <v>283</v>
      </c>
      <c r="D224" s="77" t="s">
        <v>8118</v>
      </c>
      <c r="E224" s="77" t="s">
        <v>8119</v>
      </c>
      <c r="F224" s="76"/>
      <c r="G224" s="79" t="s">
        <v>8422</v>
      </c>
      <c r="H224" s="76"/>
      <c r="I224" s="74">
        <v>150000</v>
      </c>
      <c r="J224" s="76"/>
      <c r="K224" s="76" t="s">
        <v>5775</v>
      </c>
      <c r="L224" s="130"/>
      <c r="M224" s="119" t="s">
        <v>8423</v>
      </c>
      <c r="N224" s="119">
        <v>2939335</v>
      </c>
      <c r="O224" s="119"/>
      <c r="P224" s="76"/>
      <c r="Q224" s="76"/>
      <c r="R224" s="119"/>
      <c r="S224" s="76"/>
      <c r="T224" s="76"/>
      <c r="U224" s="76"/>
      <c r="V224" s="76"/>
      <c r="W224" s="76"/>
      <c r="X224" s="121"/>
      <c r="Y224" s="121"/>
      <c r="AA224" s="639">
        <f t="shared" si="6"/>
        <v>10500.000000000002</v>
      </c>
      <c r="AB224" s="74">
        <f t="shared" si="7"/>
        <v>160500</v>
      </c>
    </row>
    <row r="225" spans="1:28" x14ac:dyDescent="0.35">
      <c r="A225" s="76"/>
      <c r="B225" s="77" t="s">
        <v>8117</v>
      </c>
      <c r="C225" s="77" t="s">
        <v>283</v>
      </c>
      <c r="D225" s="77" t="s">
        <v>8118</v>
      </c>
      <c r="E225" s="77" t="s">
        <v>8119</v>
      </c>
      <c r="F225" s="76"/>
      <c r="G225" s="79" t="s">
        <v>8422</v>
      </c>
      <c r="H225" s="76"/>
      <c r="I225" s="74">
        <v>150000</v>
      </c>
      <c r="J225" s="76"/>
      <c r="K225" s="76" t="s">
        <v>5775</v>
      </c>
      <c r="L225" s="130"/>
      <c r="M225" s="119" t="s">
        <v>8423</v>
      </c>
      <c r="N225" s="119">
        <v>2939305</v>
      </c>
      <c r="O225" s="119"/>
      <c r="P225" s="76"/>
      <c r="Q225" s="76"/>
      <c r="R225" s="119"/>
      <c r="S225" s="76"/>
      <c r="T225" s="76"/>
      <c r="U225" s="76"/>
      <c r="V225" s="76"/>
      <c r="W225" s="76"/>
      <c r="X225" s="121"/>
      <c r="Y225" s="121"/>
      <c r="AA225" s="639">
        <f t="shared" si="6"/>
        <v>10500.000000000002</v>
      </c>
      <c r="AB225" s="74">
        <f t="shared" si="7"/>
        <v>160500</v>
      </c>
    </row>
    <row r="226" spans="1:28" x14ac:dyDescent="0.35">
      <c r="A226" s="76"/>
      <c r="B226" s="77" t="s">
        <v>8117</v>
      </c>
      <c r="C226" s="77" t="s">
        <v>283</v>
      </c>
      <c r="D226" s="77" t="s">
        <v>8118</v>
      </c>
      <c r="E226" s="77" t="s">
        <v>8119</v>
      </c>
      <c r="F226" s="76"/>
      <c r="G226" s="79" t="s">
        <v>8422</v>
      </c>
      <c r="H226" s="76"/>
      <c r="I226" s="74">
        <v>150000</v>
      </c>
      <c r="J226" s="76"/>
      <c r="K226" s="76" t="s">
        <v>5775</v>
      </c>
      <c r="L226" s="130"/>
      <c r="M226" s="119" t="s">
        <v>8423</v>
      </c>
      <c r="N226" s="119">
        <v>2939343</v>
      </c>
      <c r="O226" s="119"/>
      <c r="P226" s="76"/>
      <c r="Q226" s="76"/>
      <c r="R226" s="119"/>
      <c r="S226" s="76"/>
      <c r="T226" s="76"/>
      <c r="U226" s="76"/>
      <c r="V226" s="76"/>
      <c r="W226" s="76"/>
      <c r="X226" s="121"/>
      <c r="Y226" s="121"/>
      <c r="AA226" s="639">
        <f t="shared" si="6"/>
        <v>10500.000000000002</v>
      </c>
      <c r="AB226" s="74">
        <f t="shared" si="7"/>
        <v>160500</v>
      </c>
    </row>
    <row r="227" spans="1:28" x14ac:dyDescent="0.35">
      <c r="A227" s="76"/>
      <c r="B227" s="77" t="s">
        <v>8117</v>
      </c>
      <c r="C227" s="77" t="s">
        <v>283</v>
      </c>
      <c r="D227" s="77" t="s">
        <v>8118</v>
      </c>
      <c r="E227" s="77" t="s">
        <v>8119</v>
      </c>
      <c r="F227" s="76"/>
      <c r="G227" s="79" t="s">
        <v>8422</v>
      </c>
      <c r="H227" s="76"/>
      <c r="I227" s="74">
        <v>150000</v>
      </c>
      <c r="J227" s="76"/>
      <c r="K227" s="76" t="s">
        <v>5775</v>
      </c>
      <c r="L227" s="130"/>
      <c r="M227" s="119" t="s">
        <v>8423</v>
      </c>
      <c r="N227" s="119">
        <v>2939312</v>
      </c>
      <c r="O227" s="119"/>
      <c r="P227" s="76"/>
      <c r="Q227" s="76"/>
      <c r="R227" s="119"/>
      <c r="S227" s="76"/>
      <c r="T227" s="76"/>
      <c r="U227" s="76"/>
      <c r="V227" s="76"/>
      <c r="W227" s="76"/>
      <c r="X227" s="121"/>
      <c r="Y227" s="121"/>
      <c r="AA227" s="639">
        <f t="shared" si="6"/>
        <v>10500.000000000002</v>
      </c>
      <c r="AB227" s="74">
        <f t="shared" si="7"/>
        <v>160500</v>
      </c>
    </row>
    <row r="228" spans="1:28" x14ac:dyDescent="0.35">
      <c r="A228" s="76"/>
      <c r="B228" s="77" t="s">
        <v>8117</v>
      </c>
      <c r="C228" s="77" t="s">
        <v>283</v>
      </c>
      <c r="D228" s="77" t="s">
        <v>8118</v>
      </c>
      <c r="E228" s="77" t="s">
        <v>8119</v>
      </c>
      <c r="F228" s="76"/>
      <c r="G228" s="79" t="s">
        <v>8422</v>
      </c>
      <c r="H228" s="76"/>
      <c r="I228" s="74">
        <v>150000</v>
      </c>
      <c r="J228" s="76"/>
      <c r="K228" s="76" t="s">
        <v>5775</v>
      </c>
      <c r="L228" s="130"/>
      <c r="M228" s="119" t="s">
        <v>8423</v>
      </c>
      <c r="N228" s="119">
        <v>2939306</v>
      </c>
      <c r="O228" s="119"/>
      <c r="P228" s="76"/>
      <c r="Q228" s="76"/>
      <c r="R228" s="119"/>
      <c r="S228" s="76"/>
      <c r="T228" s="76"/>
      <c r="U228" s="76"/>
      <c r="V228" s="76"/>
      <c r="W228" s="76"/>
      <c r="X228" s="121"/>
      <c r="Y228" s="121"/>
      <c r="AA228" s="639">
        <f t="shared" si="6"/>
        <v>10500.000000000002</v>
      </c>
      <c r="AB228" s="74">
        <f t="shared" si="7"/>
        <v>160500</v>
      </c>
    </row>
    <row r="229" spans="1:28" x14ac:dyDescent="0.35">
      <c r="A229" s="76"/>
      <c r="B229" s="77" t="s">
        <v>8117</v>
      </c>
      <c r="C229" s="77" t="s">
        <v>283</v>
      </c>
      <c r="D229" s="77" t="s">
        <v>8118</v>
      </c>
      <c r="E229" s="77" t="s">
        <v>8119</v>
      </c>
      <c r="F229" s="76"/>
      <c r="G229" s="79" t="s">
        <v>8424</v>
      </c>
      <c r="H229" s="76"/>
      <c r="I229" s="74">
        <v>150000</v>
      </c>
      <c r="J229" s="76"/>
      <c r="K229" s="76" t="s">
        <v>5537</v>
      </c>
      <c r="L229" s="130"/>
      <c r="M229" s="119" t="s">
        <v>8425</v>
      </c>
      <c r="N229" s="119">
        <v>285084</v>
      </c>
      <c r="O229" s="119"/>
      <c r="P229" s="76"/>
      <c r="Q229" s="76"/>
      <c r="R229" s="119"/>
      <c r="S229" s="76"/>
      <c r="T229" s="76"/>
      <c r="U229" s="76"/>
      <c r="V229" s="76"/>
      <c r="W229" s="76"/>
      <c r="X229" s="121"/>
      <c r="Y229" s="121"/>
      <c r="AA229" s="639">
        <f t="shared" si="6"/>
        <v>10500.000000000002</v>
      </c>
      <c r="AB229" s="74">
        <f t="shared" si="7"/>
        <v>160500</v>
      </c>
    </row>
    <row r="230" spans="1:28" x14ac:dyDescent="0.35">
      <c r="A230" s="76"/>
      <c r="B230" s="77" t="s">
        <v>8117</v>
      </c>
      <c r="C230" s="77" t="s">
        <v>283</v>
      </c>
      <c r="D230" s="77" t="s">
        <v>8118</v>
      </c>
      <c r="E230" s="77" t="s">
        <v>8119</v>
      </c>
      <c r="F230" s="76"/>
      <c r="G230" s="79" t="s">
        <v>8424</v>
      </c>
      <c r="H230" s="76"/>
      <c r="I230" s="74">
        <v>150000</v>
      </c>
      <c r="J230" s="76"/>
      <c r="K230" s="76" t="s">
        <v>5537</v>
      </c>
      <c r="L230" s="130"/>
      <c r="M230" s="119" t="s">
        <v>8425</v>
      </c>
      <c r="N230" s="119">
        <v>285085</v>
      </c>
      <c r="O230" s="119"/>
      <c r="P230" s="76"/>
      <c r="Q230" s="76"/>
      <c r="R230" s="119"/>
      <c r="S230" s="76"/>
      <c r="T230" s="76"/>
      <c r="U230" s="76"/>
      <c r="V230" s="76"/>
      <c r="W230" s="76"/>
      <c r="X230" s="121"/>
      <c r="Y230" s="121"/>
      <c r="AA230" s="639">
        <f t="shared" si="6"/>
        <v>10500.000000000002</v>
      </c>
      <c r="AB230" s="74">
        <f t="shared" si="7"/>
        <v>160500</v>
      </c>
    </row>
    <row r="231" spans="1:28" x14ac:dyDescent="0.35">
      <c r="A231" s="76"/>
      <c r="B231" s="77" t="s">
        <v>8117</v>
      </c>
      <c r="C231" s="77" t="s">
        <v>283</v>
      </c>
      <c r="D231" s="77" t="s">
        <v>8118</v>
      </c>
      <c r="E231" s="77" t="s">
        <v>8119</v>
      </c>
      <c r="F231" s="76"/>
      <c r="G231" s="79" t="s">
        <v>8426</v>
      </c>
      <c r="H231" s="76"/>
      <c r="I231" s="74">
        <v>150000</v>
      </c>
      <c r="J231" s="76"/>
      <c r="K231" s="76" t="s">
        <v>8427</v>
      </c>
      <c r="L231" s="130"/>
      <c r="M231" s="119" t="s">
        <v>8428</v>
      </c>
      <c r="N231" s="119">
        <v>837276</v>
      </c>
      <c r="O231" s="119"/>
      <c r="P231" s="76"/>
      <c r="Q231" s="76"/>
      <c r="R231" s="119"/>
      <c r="S231" s="76"/>
      <c r="T231" s="76"/>
      <c r="U231" s="76"/>
      <c r="V231" s="76"/>
      <c r="W231" s="76"/>
      <c r="X231" s="121"/>
      <c r="Y231" s="121"/>
      <c r="AA231" s="639">
        <f t="shared" si="6"/>
        <v>10500.000000000002</v>
      </c>
      <c r="AB231" s="74">
        <f t="shared" si="7"/>
        <v>160500</v>
      </c>
    </row>
    <row r="232" spans="1:28" x14ac:dyDescent="0.35">
      <c r="A232" s="76"/>
      <c r="B232" s="77" t="s">
        <v>8117</v>
      </c>
      <c r="C232" s="77" t="s">
        <v>283</v>
      </c>
      <c r="D232" s="77" t="s">
        <v>8118</v>
      </c>
      <c r="E232" s="77" t="s">
        <v>8119</v>
      </c>
      <c r="F232" s="76"/>
      <c r="G232" s="79" t="s">
        <v>8426</v>
      </c>
      <c r="H232" s="76"/>
      <c r="I232" s="74">
        <v>150000</v>
      </c>
      <c r="J232" s="76"/>
      <c r="K232" s="76" t="s">
        <v>8427</v>
      </c>
      <c r="L232" s="130"/>
      <c r="M232" s="119" t="s">
        <v>8428</v>
      </c>
      <c r="N232" s="119">
        <v>837279</v>
      </c>
      <c r="O232" s="119"/>
      <c r="P232" s="76"/>
      <c r="Q232" s="76"/>
      <c r="R232" s="119"/>
      <c r="S232" s="76"/>
      <c r="T232" s="76"/>
      <c r="U232" s="76"/>
      <c r="V232" s="76"/>
      <c r="W232" s="76"/>
      <c r="X232" s="121"/>
      <c r="Y232" s="121"/>
      <c r="AA232" s="639">
        <f t="shared" si="6"/>
        <v>10500.000000000002</v>
      </c>
      <c r="AB232" s="74">
        <f t="shared" si="7"/>
        <v>160500</v>
      </c>
    </row>
    <row r="233" spans="1:28" x14ac:dyDescent="0.35">
      <c r="A233" s="76"/>
      <c r="B233" s="77" t="s">
        <v>8117</v>
      </c>
      <c r="C233" s="77" t="s">
        <v>283</v>
      </c>
      <c r="D233" s="77" t="s">
        <v>8118</v>
      </c>
      <c r="E233" s="77" t="s">
        <v>8119</v>
      </c>
      <c r="F233" s="76"/>
      <c r="G233" s="79" t="s">
        <v>8426</v>
      </c>
      <c r="H233" s="76"/>
      <c r="I233" s="74">
        <v>150000</v>
      </c>
      <c r="J233" s="76"/>
      <c r="K233" s="76" t="s">
        <v>8427</v>
      </c>
      <c r="L233" s="130"/>
      <c r="M233" s="119" t="s">
        <v>8428</v>
      </c>
      <c r="N233" s="119">
        <v>837277</v>
      </c>
      <c r="O233" s="119"/>
      <c r="P233" s="76"/>
      <c r="Q233" s="76"/>
      <c r="R233" s="119"/>
      <c r="S233" s="76"/>
      <c r="T233" s="76"/>
      <c r="U233" s="76"/>
      <c r="V233" s="76"/>
      <c r="W233" s="76"/>
      <c r="X233" s="121"/>
      <c r="Y233" s="121"/>
      <c r="AA233" s="639">
        <f t="shared" si="6"/>
        <v>10500.000000000002</v>
      </c>
      <c r="AB233" s="74">
        <f t="shared" si="7"/>
        <v>160500</v>
      </c>
    </row>
    <row r="234" spans="1:28" x14ac:dyDescent="0.35">
      <c r="A234" s="76"/>
      <c r="B234" s="77" t="s">
        <v>8117</v>
      </c>
      <c r="C234" s="77" t="s">
        <v>283</v>
      </c>
      <c r="D234" s="77" t="s">
        <v>8118</v>
      </c>
      <c r="E234" s="77" t="s">
        <v>8119</v>
      </c>
      <c r="F234" s="76"/>
      <c r="G234" s="79" t="s">
        <v>8426</v>
      </c>
      <c r="H234" s="76"/>
      <c r="I234" s="74">
        <v>150000</v>
      </c>
      <c r="J234" s="76"/>
      <c r="K234" s="76" t="s">
        <v>8427</v>
      </c>
      <c r="L234" s="130"/>
      <c r="M234" s="119" t="s">
        <v>8428</v>
      </c>
      <c r="N234" s="119">
        <v>837280</v>
      </c>
      <c r="O234" s="119"/>
      <c r="P234" s="76"/>
      <c r="Q234" s="76"/>
      <c r="R234" s="119"/>
      <c r="S234" s="76"/>
      <c r="T234" s="76"/>
      <c r="U234" s="76"/>
      <c r="V234" s="76"/>
      <c r="W234" s="76"/>
      <c r="X234" s="121"/>
      <c r="Y234" s="121"/>
      <c r="AA234" s="639">
        <f t="shared" si="6"/>
        <v>10500.000000000002</v>
      </c>
      <c r="AB234" s="74">
        <f t="shared" si="7"/>
        <v>160500</v>
      </c>
    </row>
    <row r="235" spans="1:28" x14ac:dyDescent="0.35">
      <c r="A235" s="76"/>
      <c r="B235" s="77" t="s">
        <v>8117</v>
      </c>
      <c r="C235" s="77" t="s">
        <v>283</v>
      </c>
      <c r="D235" s="77" t="s">
        <v>8118</v>
      </c>
      <c r="E235" s="77" t="s">
        <v>8119</v>
      </c>
      <c r="F235" s="76"/>
      <c r="G235" s="79" t="s">
        <v>8426</v>
      </c>
      <c r="H235" s="76"/>
      <c r="I235" s="74">
        <v>150000</v>
      </c>
      <c r="J235" s="76"/>
      <c r="K235" s="76" t="s">
        <v>8427</v>
      </c>
      <c r="L235" s="130"/>
      <c r="M235" s="119" t="s">
        <v>8428</v>
      </c>
      <c r="N235" s="119">
        <v>837278</v>
      </c>
      <c r="O235" s="119"/>
      <c r="P235" s="76"/>
      <c r="Q235" s="76"/>
      <c r="R235" s="119"/>
      <c r="S235" s="76"/>
      <c r="T235" s="76"/>
      <c r="U235" s="76"/>
      <c r="V235" s="76"/>
      <c r="W235" s="76"/>
      <c r="X235" s="121"/>
      <c r="Y235" s="121"/>
      <c r="AA235" s="639">
        <f t="shared" si="6"/>
        <v>10500.000000000002</v>
      </c>
      <c r="AB235" s="74">
        <f t="shared" si="7"/>
        <v>160500</v>
      </c>
    </row>
    <row r="236" spans="1:28" x14ac:dyDescent="0.35">
      <c r="A236" s="76"/>
      <c r="B236" s="77" t="s">
        <v>8117</v>
      </c>
      <c r="C236" s="77" t="s">
        <v>283</v>
      </c>
      <c r="D236" s="77" t="s">
        <v>8118</v>
      </c>
      <c r="E236" s="77" t="s">
        <v>8119</v>
      </c>
      <c r="F236" s="76"/>
      <c r="G236" s="79" t="s">
        <v>8426</v>
      </c>
      <c r="H236" s="76"/>
      <c r="I236" s="74">
        <v>150000</v>
      </c>
      <c r="J236" s="76"/>
      <c r="K236" s="76" t="s">
        <v>8427</v>
      </c>
      <c r="L236" s="130"/>
      <c r="M236" s="119" t="s">
        <v>8428</v>
      </c>
      <c r="N236" s="119">
        <v>837281</v>
      </c>
      <c r="O236" s="119"/>
      <c r="P236" s="76"/>
      <c r="Q236" s="76"/>
      <c r="R236" s="119"/>
      <c r="S236" s="76"/>
      <c r="T236" s="76"/>
      <c r="U236" s="76"/>
      <c r="V236" s="76"/>
      <c r="W236" s="76"/>
      <c r="X236" s="121"/>
      <c r="Y236" s="121"/>
      <c r="AA236" s="639">
        <f t="shared" si="6"/>
        <v>10500.000000000002</v>
      </c>
      <c r="AB236" s="74">
        <f t="shared" si="7"/>
        <v>160500</v>
      </c>
    </row>
    <row r="237" spans="1:28" x14ac:dyDescent="0.35">
      <c r="A237" s="76"/>
      <c r="B237" s="77" t="s">
        <v>8117</v>
      </c>
      <c r="C237" s="77" t="s">
        <v>283</v>
      </c>
      <c r="D237" s="77" t="s">
        <v>8118</v>
      </c>
      <c r="E237" s="77" t="s">
        <v>8119</v>
      </c>
      <c r="F237" s="76"/>
      <c r="G237" s="79" t="s">
        <v>8429</v>
      </c>
      <c r="H237" s="76"/>
      <c r="I237" s="74">
        <v>150000</v>
      </c>
      <c r="J237" s="76"/>
      <c r="K237" s="76" t="s">
        <v>8427</v>
      </c>
      <c r="L237" s="130"/>
      <c r="M237" s="119" t="s">
        <v>8428</v>
      </c>
      <c r="N237" s="119">
        <v>798506</v>
      </c>
      <c r="O237" s="119"/>
      <c r="P237" s="76"/>
      <c r="Q237" s="76"/>
      <c r="R237" s="119"/>
      <c r="S237" s="76"/>
      <c r="T237" s="76"/>
      <c r="U237" s="76"/>
      <c r="V237" s="76"/>
      <c r="W237" s="76"/>
      <c r="X237" s="121"/>
      <c r="Y237" s="121"/>
      <c r="AA237" s="639">
        <f t="shared" si="6"/>
        <v>10500.000000000002</v>
      </c>
      <c r="AB237" s="74">
        <f t="shared" si="7"/>
        <v>160500</v>
      </c>
    </row>
    <row r="238" spans="1:28" x14ac:dyDescent="0.35">
      <c r="A238" s="76"/>
      <c r="B238" s="77" t="s">
        <v>8117</v>
      </c>
      <c r="C238" s="77" t="s">
        <v>283</v>
      </c>
      <c r="D238" s="77" t="s">
        <v>8118</v>
      </c>
      <c r="E238" s="77" t="s">
        <v>8119</v>
      </c>
      <c r="F238" s="76"/>
      <c r="G238" s="79" t="s">
        <v>8430</v>
      </c>
      <c r="H238" s="76"/>
      <c r="I238" s="74">
        <v>150000</v>
      </c>
      <c r="J238" s="76"/>
      <c r="K238" s="76" t="s">
        <v>8427</v>
      </c>
      <c r="L238" s="130"/>
      <c r="M238" s="119" t="s">
        <v>8431</v>
      </c>
      <c r="N238" s="119">
        <v>892425</v>
      </c>
      <c r="O238" s="119"/>
      <c r="P238" s="76"/>
      <c r="Q238" s="76"/>
      <c r="R238" s="119"/>
      <c r="S238" s="76"/>
      <c r="T238" s="76"/>
      <c r="U238" s="76"/>
      <c r="V238" s="76"/>
      <c r="W238" s="76"/>
      <c r="X238" s="121"/>
      <c r="Y238" s="121"/>
      <c r="AA238" s="639">
        <f t="shared" si="6"/>
        <v>10500.000000000002</v>
      </c>
      <c r="AB238" s="74">
        <f t="shared" si="7"/>
        <v>160500</v>
      </c>
    </row>
    <row r="239" spans="1:28" x14ac:dyDescent="0.35">
      <c r="A239" s="76"/>
      <c r="B239" s="77" t="s">
        <v>8117</v>
      </c>
      <c r="C239" s="77" t="s">
        <v>283</v>
      </c>
      <c r="D239" s="77" t="s">
        <v>8118</v>
      </c>
      <c r="E239" s="77" t="s">
        <v>8119</v>
      </c>
      <c r="F239" s="76"/>
      <c r="G239" s="79" t="s">
        <v>8432</v>
      </c>
      <c r="H239" s="76"/>
      <c r="I239" s="74">
        <v>150000</v>
      </c>
      <c r="J239" s="76"/>
      <c r="K239" s="76" t="s">
        <v>8427</v>
      </c>
      <c r="L239" s="130"/>
      <c r="M239" s="119" t="s">
        <v>8433</v>
      </c>
      <c r="N239" s="119">
        <v>904276</v>
      </c>
      <c r="O239" s="119"/>
      <c r="P239" s="76"/>
      <c r="Q239" s="76"/>
      <c r="R239" s="119"/>
      <c r="S239" s="76"/>
      <c r="T239" s="76"/>
      <c r="U239" s="76"/>
      <c r="V239" s="76"/>
      <c r="W239" s="76"/>
      <c r="X239" s="121"/>
      <c r="Y239" s="121"/>
      <c r="AA239" s="639">
        <f t="shared" si="6"/>
        <v>10500.000000000002</v>
      </c>
      <c r="AB239" s="74">
        <f t="shared" si="7"/>
        <v>160500</v>
      </c>
    </row>
    <row r="240" spans="1:28" x14ac:dyDescent="0.35">
      <c r="A240" s="76"/>
      <c r="B240" s="77" t="s">
        <v>8117</v>
      </c>
      <c r="C240" s="77" t="s">
        <v>283</v>
      </c>
      <c r="D240" s="77" t="s">
        <v>8118</v>
      </c>
      <c r="E240" s="77" t="s">
        <v>8119</v>
      </c>
      <c r="F240" s="76"/>
      <c r="G240" s="79" t="s">
        <v>8434</v>
      </c>
      <c r="H240" s="76"/>
      <c r="I240" s="74">
        <v>150000</v>
      </c>
      <c r="J240" s="76"/>
      <c r="K240" s="76" t="s">
        <v>8427</v>
      </c>
      <c r="L240" s="130"/>
      <c r="M240" s="119" t="s">
        <v>8435</v>
      </c>
      <c r="N240" s="119">
        <v>917471</v>
      </c>
      <c r="O240" s="119"/>
      <c r="P240" s="76"/>
      <c r="Q240" s="76"/>
      <c r="R240" s="119"/>
      <c r="S240" s="76"/>
      <c r="T240" s="76"/>
      <c r="U240" s="76"/>
      <c r="V240" s="76"/>
      <c r="W240" s="76"/>
      <c r="X240" s="121"/>
      <c r="Y240" s="121"/>
      <c r="AA240" s="639">
        <f t="shared" si="6"/>
        <v>10500.000000000002</v>
      </c>
      <c r="AB240" s="74">
        <f t="shared" si="7"/>
        <v>160500</v>
      </c>
    </row>
    <row r="241" spans="1:28" x14ac:dyDescent="0.35">
      <c r="A241" s="76"/>
      <c r="B241" s="77" t="s">
        <v>8117</v>
      </c>
      <c r="C241" s="77" t="s">
        <v>283</v>
      </c>
      <c r="D241" s="77" t="s">
        <v>8118</v>
      </c>
      <c r="E241" s="77" t="s">
        <v>8119</v>
      </c>
      <c r="F241" s="76"/>
      <c r="G241" s="79" t="s">
        <v>8436</v>
      </c>
      <c r="H241" s="76"/>
      <c r="I241" s="74">
        <v>150000</v>
      </c>
      <c r="J241" s="76"/>
      <c r="K241" s="76" t="s">
        <v>8427</v>
      </c>
      <c r="L241" s="130"/>
      <c r="M241" s="119" t="s">
        <v>8435</v>
      </c>
      <c r="N241" s="119">
        <v>917471</v>
      </c>
      <c r="O241" s="119"/>
      <c r="P241" s="76"/>
      <c r="Q241" s="76"/>
      <c r="R241" s="119"/>
      <c r="S241" s="76"/>
      <c r="T241" s="76"/>
      <c r="U241" s="76"/>
      <c r="V241" s="76"/>
      <c r="W241" s="76"/>
      <c r="X241" s="121"/>
      <c r="Y241" s="121"/>
      <c r="AA241" s="639">
        <f t="shared" si="6"/>
        <v>10500.000000000002</v>
      </c>
      <c r="AB241" s="74">
        <f t="shared" si="7"/>
        <v>160500</v>
      </c>
    </row>
    <row r="242" spans="1:28" x14ac:dyDescent="0.35">
      <c r="A242" s="76"/>
      <c r="B242" s="77" t="s">
        <v>8117</v>
      </c>
      <c r="C242" s="77" t="s">
        <v>283</v>
      </c>
      <c r="D242" s="77" t="s">
        <v>8118</v>
      </c>
      <c r="E242" s="77" t="s">
        <v>8119</v>
      </c>
      <c r="F242" s="76"/>
      <c r="G242" s="79" t="s">
        <v>8434</v>
      </c>
      <c r="H242" s="76"/>
      <c r="I242" s="74">
        <v>150000</v>
      </c>
      <c r="J242" s="76"/>
      <c r="K242" s="76" t="s">
        <v>8427</v>
      </c>
      <c r="L242" s="130"/>
      <c r="M242" s="119" t="s">
        <v>8435</v>
      </c>
      <c r="N242" s="119">
        <v>917471</v>
      </c>
      <c r="O242" s="119"/>
      <c r="P242" s="76"/>
      <c r="Q242" s="76"/>
      <c r="R242" s="119"/>
      <c r="S242" s="76"/>
      <c r="T242" s="76"/>
      <c r="U242" s="76"/>
      <c r="V242" s="76"/>
      <c r="W242" s="76"/>
      <c r="X242" s="121"/>
      <c r="Y242" s="121"/>
      <c r="AA242" s="639">
        <f t="shared" si="6"/>
        <v>10500.000000000002</v>
      </c>
      <c r="AB242" s="74">
        <f t="shared" si="7"/>
        <v>160500</v>
      </c>
    </row>
    <row r="243" spans="1:28" x14ac:dyDescent="0.35">
      <c r="A243" s="76"/>
      <c r="B243" s="77" t="s">
        <v>8117</v>
      </c>
      <c r="C243" s="77" t="s">
        <v>283</v>
      </c>
      <c r="D243" s="77" t="s">
        <v>8118</v>
      </c>
      <c r="E243" s="77" t="s">
        <v>8119</v>
      </c>
      <c r="F243" s="76"/>
      <c r="G243" s="79" t="s">
        <v>8437</v>
      </c>
      <c r="H243" s="76"/>
      <c r="I243" s="74">
        <v>150000</v>
      </c>
      <c r="J243" s="76"/>
      <c r="K243" s="76" t="s">
        <v>8427</v>
      </c>
      <c r="L243" s="130"/>
      <c r="M243" s="119" t="s">
        <v>8438</v>
      </c>
      <c r="N243" s="119">
        <v>922032</v>
      </c>
      <c r="O243" s="119"/>
      <c r="P243" s="76"/>
      <c r="Q243" s="76"/>
      <c r="R243" s="119"/>
      <c r="S243" s="76"/>
      <c r="T243" s="76"/>
      <c r="U243" s="76"/>
      <c r="V243" s="76"/>
      <c r="W243" s="76"/>
      <c r="X243" s="121"/>
      <c r="Y243" s="121"/>
      <c r="AA243" s="639">
        <f t="shared" si="6"/>
        <v>10500.000000000002</v>
      </c>
      <c r="AB243" s="74">
        <f t="shared" si="7"/>
        <v>160500</v>
      </c>
    </row>
    <row r="244" spans="1:28" x14ac:dyDescent="0.35">
      <c r="A244" s="76"/>
      <c r="B244" s="77" t="s">
        <v>8117</v>
      </c>
      <c r="C244" s="77" t="s">
        <v>283</v>
      </c>
      <c r="D244" s="77" t="s">
        <v>8118</v>
      </c>
      <c r="E244" s="77" t="s">
        <v>8119</v>
      </c>
      <c r="F244" s="76"/>
      <c r="G244" s="79" t="s">
        <v>8434</v>
      </c>
      <c r="H244" s="76"/>
      <c r="I244" s="74">
        <v>150000</v>
      </c>
      <c r="J244" s="76"/>
      <c r="K244" s="76" t="s">
        <v>5537</v>
      </c>
      <c r="L244" s="130"/>
      <c r="M244" s="119" t="s">
        <v>8439</v>
      </c>
      <c r="N244" s="119" t="s">
        <v>8440</v>
      </c>
      <c r="O244" s="119"/>
      <c r="P244" s="76"/>
      <c r="Q244" s="76"/>
      <c r="R244" s="119"/>
      <c r="S244" s="76"/>
      <c r="T244" s="76"/>
      <c r="U244" s="76"/>
      <c r="V244" s="76"/>
      <c r="W244" s="76"/>
      <c r="X244" s="121"/>
      <c r="Y244" s="121"/>
      <c r="AA244" s="639">
        <f t="shared" si="6"/>
        <v>10500.000000000002</v>
      </c>
      <c r="AB244" s="74">
        <f t="shared" si="7"/>
        <v>160500</v>
      </c>
    </row>
    <row r="245" spans="1:28" x14ac:dyDescent="0.35">
      <c r="A245" s="76"/>
      <c r="B245" s="77" t="s">
        <v>8117</v>
      </c>
      <c r="C245" s="77" t="s">
        <v>283</v>
      </c>
      <c r="D245" s="77" t="s">
        <v>8118</v>
      </c>
      <c r="E245" s="77" t="s">
        <v>8119</v>
      </c>
      <c r="F245" s="76"/>
      <c r="G245" s="79" t="s">
        <v>8441</v>
      </c>
      <c r="H245" s="76"/>
      <c r="I245" s="74">
        <v>150000</v>
      </c>
      <c r="J245" s="76"/>
      <c r="K245" s="76" t="s">
        <v>8427</v>
      </c>
      <c r="L245" s="130"/>
      <c r="M245" s="119" t="s">
        <v>8428</v>
      </c>
      <c r="N245" s="119">
        <v>837259</v>
      </c>
      <c r="O245" s="119"/>
      <c r="P245" s="76"/>
      <c r="Q245" s="76"/>
      <c r="R245" s="119"/>
      <c r="S245" s="76"/>
      <c r="T245" s="76"/>
      <c r="U245" s="76"/>
      <c r="V245" s="76"/>
      <c r="W245" s="76"/>
      <c r="X245" s="121"/>
      <c r="Y245" s="121"/>
      <c r="AA245" s="639">
        <f t="shared" si="6"/>
        <v>10500.000000000002</v>
      </c>
      <c r="AB245" s="74">
        <f t="shared" si="7"/>
        <v>160500</v>
      </c>
    </row>
    <row r="246" spans="1:28" x14ac:dyDescent="0.35">
      <c r="A246" s="76"/>
      <c r="B246" s="77" t="s">
        <v>8117</v>
      </c>
      <c r="C246" s="77" t="s">
        <v>283</v>
      </c>
      <c r="D246" s="77" t="s">
        <v>8118</v>
      </c>
      <c r="E246" s="77" t="s">
        <v>8119</v>
      </c>
      <c r="F246" s="76"/>
      <c r="G246" s="79" t="s">
        <v>8441</v>
      </c>
      <c r="H246" s="76"/>
      <c r="I246" s="74">
        <v>150000</v>
      </c>
      <c r="J246" s="76"/>
      <c r="K246" s="76" t="s">
        <v>8427</v>
      </c>
      <c r="L246" s="130"/>
      <c r="M246" s="119" t="s">
        <v>8428</v>
      </c>
      <c r="N246" s="119">
        <v>837260</v>
      </c>
      <c r="O246" s="119"/>
      <c r="P246" s="76"/>
      <c r="Q246" s="76"/>
      <c r="R246" s="119"/>
      <c r="S246" s="76"/>
      <c r="T246" s="76"/>
      <c r="U246" s="76"/>
      <c r="V246" s="76"/>
      <c r="W246" s="76"/>
      <c r="X246" s="121"/>
      <c r="Y246" s="121"/>
      <c r="AA246" s="639">
        <f t="shared" si="6"/>
        <v>10500.000000000002</v>
      </c>
      <c r="AB246" s="74">
        <f t="shared" si="7"/>
        <v>160500</v>
      </c>
    </row>
    <row r="247" spans="1:28" x14ac:dyDescent="0.35">
      <c r="A247" s="76"/>
      <c r="B247" s="77" t="s">
        <v>8117</v>
      </c>
      <c r="C247" s="77" t="s">
        <v>283</v>
      </c>
      <c r="D247" s="77" t="s">
        <v>8118</v>
      </c>
      <c r="E247" s="77" t="s">
        <v>8119</v>
      </c>
      <c r="F247" s="76"/>
      <c r="G247" s="79" t="s">
        <v>8441</v>
      </c>
      <c r="H247" s="76"/>
      <c r="I247" s="74">
        <v>150000</v>
      </c>
      <c r="J247" s="76"/>
      <c r="K247" s="76" t="s">
        <v>8427</v>
      </c>
      <c r="L247" s="130"/>
      <c r="M247" s="119" t="s">
        <v>8428</v>
      </c>
      <c r="N247" s="119">
        <v>837261</v>
      </c>
      <c r="O247" s="119"/>
      <c r="P247" s="76"/>
      <c r="Q247" s="76"/>
      <c r="R247" s="119"/>
      <c r="S247" s="76"/>
      <c r="T247" s="76"/>
      <c r="U247" s="76"/>
      <c r="V247" s="76"/>
      <c r="W247" s="76"/>
      <c r="X247" s="121"/>
      <c r="Y247" s="121"/>
      <c r="AA247" s="639">
        <f t="shared" si="6"/>
        <v>10500.000000000002</v>
      </c>
      <c r="AB247" s="74">
        <f t="shared" si="7"/>
        <v>160500</v>
      </c>
    </row>
    <row r="248" spans="1:28" x14ac:dyDescent="0.35">
      <c r="A248" s="76"/>
      <c r="B248" s="77" t="s">
        <v>8117</v>
      </c>
      <c r="C248" s="77" t="s">
        <v>283</v>
      </c>
      <c r="D248" s="77" t="s">
        <v>8118</v>
      </c>
      <c r="E248" s="77" t="s">
        <v>8119</v>
      </c>
      <c r="F248" s="76"/>
      <c r="G248" s="79" t="s">
        <v>8442</v>
      </c>
      <c r="H248" s="76"/>
      <c r="I248" s="74">
        <v>150000</v>
      </c>
      <c r="J248" s="76"/>
      <c r="K248" s="76" t="s">
        <v>8413</v>
      </c>
      <c r="L248" s="130"/>
      <c r="M248" s="119" t="s">
        <v>8443</v>
      </c>
      <c r="N248" s="119">
        <v>12989</v>
      </c>
      <c r="O248" s="119"/>
      <c r="P248" s="76"/>
      <c r="Q248" s="76"/>
      <c r="R248" s="119"/>
      <c r="S248" s="76"/>
      <c r="T248" s="76"/>
      <c r="U248" s="76"/>
      <c r="V248" s="76"/>
      <c r="W248" s="76"/>
      <c r="X248" s="121"/>
      <c r="Y248" s="121"/>
      <c r="AA248" s="639">
        <f t="shared" si="6"/>
        <v>10500.000000000002</v>
      </c>
      <c r="AB248" s="74">
        <f t="shared" si="7"/>
        <v>160500</v>
      </c>
    </row>
    <row r="249" spans="1:28" x14ac:dyDescent="0.35">
      <c r="A249" s="76"/>
      <c r="B249" s="77" t="s">
        <v>8117</v>
      </c>
      <c r="C249" s="77" t="s">
        <v>283</v>
      </c>
      <c r="D249" s="77" t="s">
        <v>8118</v>
      </c>
      <c r="E249" s="77" t="s">
        <v>8119</v>
      </c>
      <c r="F249" s="76"/>
      <c r="G249" s="79" t="s">
        <v>8444</v>
      </c>
      <c r="H249" s="76"/>
      <c r="I249" s="74">
        <v>150000</v>
      </c>
      <c r="J249" s="76"/>
      <c r="K249" s="76" t="s">
        <v>8427</v>
      </c>
      <c r="L249" s="130"/>
      <c r="M249" s="119" t="s">
        <v>8433</v>
      </c>
      <c r="N249" s="119">
        <v>898874</v>
      </c>
      <c r="O249" s="119"/>
      <c r="P249" s="76"/>
      <c r="Q249" s="76"/>
      <c r="R249" s="119"/>
      <c r="S249" s="76"/>
      <c r="T249" s="76"/>
      <c r="U249" s="76"/>
      <c r="V249" s="76"/>
      <c r="W249" s="76"/>
      <c r="X249" s="121"/>
      <c r="Y249" s="121"/>
      <c r="AA249" s="639">
        <f t="shared" si="6"/>
        <v>10500.000000000002</v>
      </c>
      <c r="AB249" s="74">
        <f t="shared" si="7"/>
        <v>160500</v>
      </c>
    </row>
    <row r="250" spans="1:28" x14ac:dyDescent="0.35">
      <c r="A250" s="76"/>
      <c r="B250" s="77" t="s">
        <v>8117</v>
      </c>
      <c r="C250" s="77" t="s">
        <v>283</v>
      </c>
      <c r="D250" s="77" t="s">
        <v>8118</v>
      </c>
      <c r="E250" s="77" t="s">
        <v>8119</v>
      </c>
      <c r="F250" s="76"/>
      <c r="G250" s="79" t="s">
        <v>8445</v>
      </c>
      <c r="H250" s="76"/>
      <c r="I250" s="74">
        <v>150000</v>
      </c>
      <c r="J250" s="76"/>
      <c r="K250" s="76" t="s">
        <v>8427</v>
      </c>
      <c r="L250" s="130"/>
      <c r="M250" s="119" t="s">
        <v>8428</v>
      </c>
      <c r="N250" s="119">
        <v>837328</v>
      </c>
      <c r="O250" s="119"/>
      <c r="P250" s="76"/>
      <c r="Q250" s="76"/>
      <c r="R250" s="119"/>
      <c r="S250" s="76"/>
      <c r="T250" s="76"/>
      <c r="U250" s="76"/>
      <c r="V250" s="76"/>
      <c r="W250" s="76"/>
      <c r="X250" s="121"/>
      <c r="Y250" s="121"/>
      <c r="AA250" s="639">
        <f t="shared" si="6"/>
        <v>10500.000000000002</v>
      </c>
      <c r="AB250" s="74">
        <f t="shared" si="7"/>
        <v>160500</v>
      </c>
    </row>
    <row r="251" spans="1:28" x14ac:dyDescent="0.35">
      <c r="A251" s="76"/>
      <c r="B251" s="77" t="s">
        <v>8117</v>
      </c>
      <c r="C251" s="77" t="s">
        <v>283</v>
      </c>
      <c r="D251" s="77" t="s">
        <v>8118</v>
      </c>
      <c r="E251" s="77" t="s">
        <v>8119</v>
      </c>
      <c r="F251" s="76"/>
      <c r="G251" s="79" t="s">
        <v>8446</v>
      </c>
      <c r="H251" s="76"/>
      <c r="I251" s="74">
        <v>150000</v>
      </c>
      <c r="J251" s="76"/>
      <c r="K251" s="76" t="s">
        <v>8427</v>
      </c>
      <c r="L251" s="130"/>
      <c r="M251" s="119" t="s">
        <v>8428</v>
      </c>
      <c r="N251" s="119">
        <v>837266</v>
      </c>
      <c r="O251" s="119"/>
      <c r="P251" s="76"/>
      <c r="Q251" s="76"/>
      <c r="R251" s="119"/>
      <c r="S251" s="76"/>
      <c r="T251" s="76"/>
      <c r="U251" s="76"/>
      <c r="V251" s="76"/>
      <c r="W251" s="76"/>
      <c r="X251" s="121"/>
      <c r="Y251" s="121"/>
      <c r="AA251" s="639">
        <f t="shared" si="6"/>
        <v>10500.000000000002</v>
      </c>
      <c r="AB251" s="74">
        <f t="shared" si="7"/>
        <v>160500</v>
      </c>
    </row>
    <row r="252" spans="1:28" x14ac:dyDescent="0.35">
      <c r="A252" s="76"/>
      <c r="B252" s="77" t="s">
        <v>8117</v>
      </c>
      <c r="C252" s="77" t="s">
        <v>283</v>
      </c>
      <c r="D252" s="77" t="s">
        <v>8118</v>
      </c>
      <c r="E252" s="77" t="s">
        <v>8119</v>
      </c>
      <c r="F252" s="76"/>
      <c r="G252" s="79" t="s">
        <v>8447</v>
      </c>
      <c r="H252" s="76"/>
      <c r="I252" s="74">
        <v>150000</v>
      </c>
      <c r="J252" s="76"/>
      <c r="K252" s="76" t="s">
        <v>8413</v>
      </c>
      <c r="L252" s="130"/>
      <c r="M252" s="119" t="s">
        <v>8448</v>
      </c>
      <c r="N252" s="119">
        <v>12474</v>
      </c>
      <c r="O252" s="119"/>
      <c r="P252" s="76"/>
      <c r="Q252" s="76"/>
      <c r="R252" s="119"/>
      <c r="S252" s="76"/>
      <c r="T252" s="76"/>
      <c r="U252" s="76"/>
      <c r="V252" s="76"/>
      <c r="W252" s="76"/>
      <c r="X252" s="121"/>
      <c r="Y252" s="121"/>
      <c r="AA252" s="639">
        <f t="shared" si="6"/>
        <v>10500.000000000002</v>
      </c>
      <c r="AB252" s="74">
        <f t="shared" si="7"/>
        <v>160500</v>
      </c>
    </row>
    <row r="253" spans="1:28" x14ac:dyDescent="0.35">
      <c r="A253" s="76"/>
      <c r="B253" s="77" t="s">
        <v>8117</v>
      </c>
      <c r="C253" s="77" t="s">
        <v>283</v>
      </c>
      <c r="D253" s="77" t="s">
        <v>8118</v>
      </c>
      <c r="E253" s="77" t="s">
        <v>8119</v>
      </c>
      <c r="F253" s="76"/>
      <c r="G253" s="79" t="s">
        <v>8449</v>
      </c>
      <c r="H253" s="76"/>
      <c r="I253" s="74">
        <v>150000</v>
      </c>
      <c r="J253" s="76"/>
      <c r="K253" s="76" t="s">
        <v>8427</v>
      </c>
      <c r="L253" s="130"/>
      <c r="M253" s="119" t="s">
        <v>8417</v>
      </c>
      <c r="N253" s="119">
        <v>2165143</v>
      </c>
      <c r="O253" s="119"/>
      <c r="P253" s="76"/>
      <c r="Q253" s="76"/>
      <c r="R253" s="119"/>
      <c r="S253" s="76"/>
      <c r="T253" s="76"/>
      <c r="U253" s="76"/>
      <c r="V253" s="76"/>
      <c r="W253" s="76"/>
      <c r="X253" s="121"/>
      <c r="Y253" s="121"/>
      <c r="AA253" s="639">
        <f t="shared" si="6"/>
        <v>10500.000000000002</v>
      </c>
      <c r="AB253" s="74">
        <f t="shared" si="7"/>
        <v>160500</v>
      </c>
    </row>
    <row r="254" spans="1:28" x14ac:dyDescent="0.35">
      <c r="A254" s="76"/>
      <c r="B254" s="77" t="s">
        <v>8117</v>
      </c>
      <c r="C254" s="77" t="s">
        <v>283</v>
      </c>
      <c r="D254" s="77" t="s">
        <v>8118</v>
      </c>
      <c r="E254" s="77" t="s">
        <v>8119</v>
      </c>
      <c r="F254" s="76"/>
      <c r="G254" s="79" t="s">
        <v>8450</v>
      </c>
      <c r="H254" s="76"/>
      <c r="I254" s="74">
        <v>150000</v>
      </c>
      <c r="J254" s="76"/>
      <c r="K254" s="76" t="s">
        <v>8408</v>
      </c>
      <c r="L254" s="130"/>
      <c r="M254" s="119" t="s">
        <v>8409</v>
      </c>
      <c r="N254" s="119">
        <v>19161</v>
      </c>
      <c r="O254" s="119"/>
      <c r="P254" s="76"/>
      <c r="Q254" s="76"/>
      <c r="R254" s="119"/>
      <c r="S254" s="76"/>
      <c r="T254" s="76"/>
      <c r="U254" s="76"/>
      <c r="V254" s="76"/>
      <c r="W254" s="76"/>
      <c r="X254" s="121"/>
      <c r="Y254" s="121"/>
      <c r="AA254" s="639">
        <f t="shared" si="6"/>
        <v>10500.000000000002</v>
      </c>
      <c r="AB254" s="74">
        <f t="shared" si="7"/>
        <v>160500</v>
      </c>
    </row>
    <row r="255" spans="1:28" x14ac:dyDescent="0.35">
      <c r="A255" s="76"/>
      <c r="B255" s="77" t="s">
        <v>8117</v>
      </c>
      <c r="C255" s="77" t="s">
        <v>283</v>
      </c>
      <c r="D255" s="77" t="s">
        <v>8118</v>
      </c>
      <c r="E255" s="77" t="s">
        <v>8119</v>
      </c>
      <c r="F255" s="76"/>
      <c r="G255" s="79" t="s">
        <v>8451</v>
      </c>
      <c r="H255" s="76"/>
      <c r="I255" s="74">
        <v>150000</v>
      </c>
      <c r="J255" s="76"/>
      <c r="K255" s="76" t="s">
        <v>8408</v>
      </c>
      <c r="L255" s="130"/>
      <c r="M255" s="119" t="s">
        <v>8452</v>
      </c>
      <c r="N255" s="119">
        <v>12707</v>
      </c>
      <c r="O255" s="119"/>
      <c r="P255" s="76"/>
      <c r="Q255" s="76"/>
      <c r="R255" s="119"/>
      <c r="S255" s="76"/>
      <c r="T255" s="76"/>
      <c r="U255" s="76"/>
      <c r="V255" s="76"/>
      <c r="W255" s="76"/>
      <c r="X255" s="121"/>
      <c r="Y255" s="121"/>
      <c r="AA255" s="639">
        <f t="shared" si="6"/>
        <v>10500.000000000002</v>
      </c>
      <c r="AB255" s="74">
        <f t="shared" si="7"/>
        <v>160500</v>
      </c>
    </row>
    <row r="256" spans="1:28" x14ac:dyDescent="0.35">
      <c r="A256" s="76"/>
      <c r="B256" s="77" t="s">
        <v>8117</v>
      </c>
      <c r="C256" s="77" t="s">
        <v>283</v>
      </c>
      <c r="D256" s="77" t="s">
        <v>8118</v>
      </c>
      <c r="E256" s="77" t="s">
        <v>8119</v>
      </c>
      <c r="F256" s="76"/>
      <c r="G256" s="79" t="s">
        <v>8453</v>
      </c>
      <c r="H256" s="76"/>
      <c r="I256" s="74">
        <v>150000</v>
      </c>
      <c r="J256" s="76"/>
      <c r="K256" s="76" t="s">
        <v>8408</v>
      </c>
      <c r="L256" s="130"/>
      <c r="M256" s="119" t="s">
        <v>8454</v>
      </c>
      <c r="N256" s="119">
        <v>11643</v>
      </c>
      <c r="O256" s="119"/>
      <c r="P256" s="76"/>
      <c r="Q256" s="76"/>
      <c r="R256" s="119"/>
      <c r="S256" s="76"/>
      <c r="T256" s="76"/>
      <c r="U256" s="76"/>
      <c r="V256" s="76"/>
      <c r="W256" s="76"/>
      <c r="X256" s="121"/>
      <c r="Y256" s="121"/>
      <c r="AA256" s="639">
        <f t="shared" si="6"/>
        <v>10500.000000000002</v>
      </c>
      <c r="AB256" s="74">
        <f t="shared" si="7"/>
        <v>160500</v>
      </c>
    </row>
    <row r="257" spans="1:28" x14ac:dyDescent="0.35">
      <c r="A257" s="76"/>
      <c r="B257" s="77" t="s">
        <v>8117</v>
      </c>
      <c r="C257" s="77" t="s">
        <v>283</v>
      </c>
      <c r="D257" s="77" t="s">
        <v>8118</v>
      </c>
      <c r="E257" s="77" t="s">
        <v>8119</v>
      </c>
      <c r="F257" s="76"/>
      <c r="G257" s="79" t="s">
        <v>8455</v>
      </c>
      <c r="H257" s="76"/>
      <c r="I257" s="74">
        <v>150000</v>
      </c>
      <c r="J257" s="76"/>
      <c r="K257" s="76" t="s">
        <v>8408</v>
      </c>
      <c r="L257" s="130"/>
      <c r="M257" s="119" t="s">
        <v>8454</v>
      </c>
      <c r="N257" s="119">
        <v>11636</v>
      </c>
      <c r="O257" s="119"/>
      <c r="P257" s="76"/>
      <c r="Q257" s="76"/>
      <c r="R257" s="119"/>
      <c r="S257" s="76"/>
      <c r="T257" s="76"/>
      <c r="U257" s="76"/>
      <c r="V257" s="76"/>
      <c r="W257" s="76"/>
      <c r="X257" s="121"/>
      <c r="Y257" s="121"/>
      <c r="AA257" s="639">
        <f t="shared" si="6"/>
        <v>10500.000000000002</v>
      </c>
      <c r="AB257" s="74">
        <f t="shared" si="7"/>
        <v>160500</v>
      </c>
    </row>
    <row r="258" spans="1:28" x14ac:dyDescent="0.35">
      <c r="A258" s="76"/>
      <c r="B258" s="77" t="s">
        <v>8117</v>
      </c>
      <c r="C258" s="77" t="s">
        <v>283</v>
      </c>
      <c r="D258" s="77" t="s">
        <v>8118</v>
      </c>
      <c r="E258" s="77" t="s">
        <v>8119</v>
      </c>
      <c r="F258" s="76"/>
      <c r="G258" s="79" t="s">
        <v>8456</v>
      </c>
      <c r="H258" s="76"/>
      <c r="I258" s="74">
        <v>150000</v>
      </c>
      <c r="J258" s="76"/>
      <c r="K258" s="76" t="s">
        <v>8408</v>
      </c>
      <c r="L258" s="130"/>
      <c r="M258" s="119" t="s">
        <v>8454</v>
      </c>
      <c r="N258" s="119">
        <v>11642</v>
      </c>
      <c r="O258" s="119"/>
      <c r="P258" s="76"/>
      <c r="Q258" s="76"/>
      <c r="R258" s="119"/>
      <c r="S258" s="76"/>
      <c r="T258" s="76"/>
      <c r="U258" s="76"/>
      <c r="V258" s="76"/>
      <c r="W258" s="76"/>
      <c r="X258" s="121"/>
      <c r="Y258" s="121"/>
      <c r="AA258" s="639">
        <f t="shared" si="6"/>
        <v>10500.000000000002</v>
      </c>
      <c r="AB258" s="74">
        <f t="shared" si="7"/>
        <v>160500</v>
      </c>
    </row>
    <row r="259" spans="1:28" x14ac:dyDescent="0.35">
      <c r="A259" s="76"/>
      <c r="B259" s="77" t="s">
        <v>8117</v>
      </c>
      <c r="C259" s="77" t="s">
        <v>283</v>
      </c>
      <c r="D259" s="77" t="s">
        <v>8118</v>
      </c>
      <c r="E259" s="77" t="s">
        <v>8119</v>
      </c>
      <c r="F259" s="76"/>
      <c r="G259" s="79" t="s">
        <v>8457</v>
      </c>
      <c r="H259" s="76"/>
      <c r="I259" s="74">
        <v>150000</v>
      </c>
      <c r="J259" s="76"/>
      <c r="K259" s="76" t="s">
        <v>8408</v>
      </c>
      <c r="L259" s="130"/>
      <c r="M259" s="119" t="s">
        <v>8454</v>
      </c>
      <c r="N259" s="119">
        <v>11644</v>
      </c>
      <c r="O259" s="119"/>
      <c r="P259" s="76"/>
      <c r="Q259" s="76"/>
      <c r="R259" s="119"/>
      <c r="S259" s="76"/>
      <c r="T259" s="76"/>
      <c r="U259" s="76"/>
      <c r="V259" s="76"/>
      <c r="W259" s="76"/>
      <c r="X259" s="121"/>
      <c r="Y259" s="121"/>
      <c r="AA259" s="639">
        <f t="shared" si="6"/>
        <v>10500.000000000002</v>
      </c>
      <c r="AB259" s="74">
        <f t="shared" si="7"/>
        <v>160500</v>
      </c>
    </row>
    <row r="260" spans="1:28" x14ac:dyDescent="0.35">
      <c r="A260" s="76"/>
      <c r="B260" s="77" t="s">
        <v>8117</v>
      </c>
      <c r="C260" s="77" t="s">
        <v>283</v>
      </c>
      <c r="D260" s="77" t="s">
        <v>8118</v>
      </c>
      <c r="E260" s="77" t="s">
        <v>8119</v>
      </c>
      <c r="F260" s="76"/>
      <c r="G260" s="79" t="s">
        <v>8458</v>
      </c>
      <c r="H260" s="76"/>
      <c r="I260" s="74">
        <v>150000</v>
      </c>
      <c r="J260" s="76"/>
      <c r="K260" s="76" t="s">
        <v>8408</v>
      </c>
      <c r="L260" s="130"/>
      <c r="M260" s="119" t="s">
        <v>8459</v>
      </c>
      <c r="N260" s="119">
        <v>13235</v>
      </c>
      <c r="O260" s="119"/>
      <c r="P260" s="76"/>
      <c r="Q260" s="76"/>
      <c r="R260" s="119"/>
      <c r="S260" s="76"/>
      <c r="T260" s="76"/>
      <c r="U260" s="76"/>
      <c r="V260" s="76"/>
      <c r="W260" s="76"/>
      <c r="X260" s="121"/>
      <c r="Y260" s="121"/>
      <c r="AA260" s="639">
        <f t="shared" si="6"/>
        <v>10500.000000000002</v>
      </c>
      <c r="AB260" s="74">
        <f t="shared" si="7"/>
        <v>160500</v>
      </c>
    </row>
    <row r="261" spans="1:28" x14ac:dyDescent="0.35">
      <c r="A261" s="76"/>
      <c r="B261" s="77" t="s">
        <v>8117</v>
      </c>
      <c r="C261" s="77" t="s">
        <v>283</v>
      </c>
      <c r="D261" s="77" t="s">
        <v>8118</v>
      </c>
      <c r="E261" s="77" t="s">
        <v>8119</v>
      </c>
      <c r="F261" s="76"/>
      <c r="G261" s="79" t="s">
        <v>8460</v>
      </c>
      <c r="H261" s="76"/>
      <c r="I261" s="74">
        <v>150000</v>
      </c>
      <c r="J261" s="76"/>
      <c r="K261" s="76" t="s">
        <v>8427</v>
      </c>
      <c r="L261" s="130"/>
      <c r="M261" s="119" t="s">
        <v>8428</v>
      </c>
      <c r="N261" s="119">
        <v>837282</v>
      </c>
      <c r="O261" s="119"/>
      <c r="P261" s="76"/>
      <c r="Q261" s="76"/>
      <c r="R261" s="119"/>
      <c r="S261" s="76"/>
      <c r="T261" s="76"/>
      <c r="U261" s="76"/>
      <c r="V261" s="76"/>
      <c r="W261" s="76"/>
      <c r="X261" s="121"/>
      <c r="Y261" s="121"/>
      <c r="AA261" s="639">
        <f t="shared" si="6"/>
        <v>10500.000000000002</v>
      </c>
      <c r="AB261" s="74">
        <f t="shared" si="7"/>
        <v>160500</v>
      </c>
    </row>
    <row r="262" spans="1:28" x14ac:dyDescent="0.35">
      <c r="A262" s="76"/>
      <c r="B262" s="77" t="s">
        <v>8117</v>
      </c>
      <c r="C262" s="77" t="s">
        <v>283</v>
      </c>
      <c r="D262" s="77" t="s">
        <v>8118</v>
      </c>
      <c r="E262" s="77" t="s">
        <v>8119</v>
      </c>
      <c r="F262" s="76"/>
      <c r="G262" s="79" t="s">
        <v>8460</v>
      </c>
      <c r="H262" s="76"/>
      <c r="I262" s="74">
        <v>150000</v>
      </c>
      <c r="J262" s="76"/>
      <c r="K262" s="76" t="s">
        <v>8427</v>
      </c>
      <c r="L262" s="130"/>
      <c r="M262" s="119" t="s">
        <v>8337</v>
      </c>
      <c r="N262" s="119">
        <v>2249608</v>
      </c>
      <c r="O262" s="119"/>
      <c r="P262" s="76"/>
      <c r="Q262" s="76"/>
      <c r="R262" s="119"/>
      <c r="S262" s="76"/>
      <c r="T262" s="76"/>
      <c r="U262" s="76"/>
      <c r="V262" s="76"/>
      <c r="W262" s="76"/>
      <c r="X262" s="121"/>
      <c r="Y262" s="121"/>
      <c r="AA262" s="639">
        <f t="shared" si="6"/>
        <v>10500.000000000002</v>
      </c>
      <c r="AB262" s="74">
        <f t="shared" si="7"/>
        <v>160500</v>
      </c>
    </row>
    <row r="263" spans="1:28" x14ac:dyDescent="0.35">
      <c r="A263" s="76"/>
      <c r="B263" s="77" t="s">
        <v>8117</v>
      </c>
      <c r="C263" s="77" t="s">
        <v>283</v>
      </c>
      <c r="D263" s="77" t="s">
        <v>8118</v>
      </c>
      <c r="E263" s="77" t="s">
        <v>8119</v>
      </c>
      <c r="F263" s="76"/>
      <c r="G263" s="79" t="s">
        <v>8460</v>
      </c>
      <c r="H263" s="76"/>
      <c r="I263" s="74">
        <v>150000</v>
      </c>
      <c r="J263" s="76"/>
      <c r="K263" s="76" t="s">
        <v>8427</v>
      </c>
      <c r="L263" s="130"/>
      <c r="M263" s="119" t="s">
        <v>8428</v>
      </c>
      <c r="N263" s="119">
        <v>880489</v>
      </c>
      <c r="O263" s="119"/>
      <c r="P263" s="76"/>
      <c r="Q263" s="76"/>
      <c r="R263" s="119"/>
      <c r="S263" s="76"/>
      <c r="T263" s="76"/>
      <c r="U263" s="76"/>
      <c r="V263" s="76"/>
      <c r="W263" s="76"/>
      <c r="X263" s="121"/>
      <c r="Y263" s="121"/>
      <c r="AA263" s="639">
        <f t="shared" ref="AA263:AA326" si="8">I263*AA$5</f>
        <v>10500.000000000002</v>
      </c>
      <c r="AB263" s="74">
        <f t="shared" ref="AB263:AB326" si="9">I263+AA263</f>
        <v>160500</v>
      </c>
    </row>
    <row r="264" spans="1:28" x14ac:dyDescent="0.35">
      <c r="A264" s="76"/>
      <c r="B264" s="77" t="s">
        <v>8117</v>
      </c>
      <c r="C264" s="77" t="s">
        <v>283</v>
      </c>
      <c r="D264" s="77" t="s">
        <v>8118</v>
      </c>
      <c r="E264" s="77" t="s">
        <v>8119</v>
      </c>
      <c r="F264" s="76"/>
      <c r="G264" s="79" t="s">
        <v>8460</v>
      </c>
      <c r="H264" s="76"/>
      <c r="I264" s="74">
        <v>150000</v>
      </c>
      <c r="J264" s="76"/>
      <c r="K264" s="76" t="s">
        <v>8427</v>
      </c>
      <c r="L264" s="130"/>
      <c r="M264" s="119" t="s">
        <v>8428</v>
      </c>
      <c r="N264" s="119">
        <v>880494</v>
      </c>
      <c r="O264" s="119"/>
      <c r="P264" s="76"/>
      <c r="Q264" s="76"/>
      <c r="R264" s="119"/>
      <c r="S264" s="76"/>
      <c r="T264" s="76"/>
      <c r="U264" s="76"/>
      <c r="V264" s="76"/>
      <c r="W264" s="76"/>
      <c r="X264" s="121"/>
      <c r="Y264" s="121"/>
      <c r="AA264" s="639">
        <f t="shared" si="8"/>
        <v>10500.000000000002</v>
      </c>
      <c r="AB264" s="74">
        <f t="shared" si="9"/>
        <v>160500</v>
      </c>
    </row>
    <row r="265" spans="1:28" x14ac:dyDescent="0.35">
      <c r="A265" s="76"/>
      <c r="B265" s="77" t="s">
        <v>8117</v>
      </c>
      <c r="C265" s="77" t="s">
        <v>283</v>
      </c>
      <c r="D265" s="77" t="s">
        <v>8118</v>
      </c>
      <c r="E265" s="77" t="s">
        <v>8119</v>
      </c>
      <c r="F265" s="76"/>
      <c r="G265" s="79" t="s">
        <v>8460</v>
      </c>
      <c r="H265" s="76"/>
      <c r="I265" s="74">
        <v>150000</v>
      </c>
      <c r="J265" s="76"/>
      <c r="K265" s="76" t="s">
        <v>8427</v>
      </c>
      <c r="L265" s="130"/>
      <c r="M265" s="119" t="s">
        <v>8428</v>
      </c>
      <c r="N265" s="119">
        <v>837283</v>
      </c>
      <c r="O265" s="119"/>
      <c r="P265" s="76"/>
      <c r="Q265" s="76"/>
      <c r="R265" s="119"/>
      <c r="S265" s="76"/>
      <c r="T265" s="76"/>
      <c r="U265" s="76"/>
      <c r="V265" s="76"/>
      <c r="W265" s="76"/>
      <c r="X265" s="121"/>
      <c r="Y265" s="121"/>
      <c r="AA265" s="639">
        <f t="shared" si="8"/>
        <v>10500.000000000002</v>
      </c>
      <c r="AB265" s="74">
        <f t="shared" si="9"/>
        <v>160500</v>
      </c>
    </row>
    <row r="266" spans="1:28" x14ac:dyDescent="0.35">
      <c r="A266" s="76"/>
      <c r="B266" s="77" t="s">
        <v>8117</v>
      </c>
      <c r="C266" s="77" t="s">
        <v>283</v>
      </c>
      <c r="D266" s="77" t="s">
        <v>8118</v>
      </c>
      <c r="E266" s="77" t="s">
        <v>8119</v>
      </c>
      <c r="F266" s="76"/>
      <c r="G266" s="79" t="s">
        <v>8460</v>
      </c>
      <c r="H266" s="76"/>
      <c r="I266" s="74">
        <v>150000</v>
      </c>
      <c r="J266" s="76"/>
      <c r="K266" s="76" t="s">
        <v>8427</v>
      </c>
      <c r="L266" s="130"/>
      <c r="M266" s="119" t="s">
        <v>8337</v>
      </c>
      <c r="N266" s="119">
        <v>2249607</v>
      </c>
      <c r="O266" s="119"/>
      <c r="P266" s="76"/>
      <c r="Q266" s="76"/>
      <c r="R266" s="119"/>
      <c r="S266" s="76"/>
      <c r="T266" s="76"/>
      <c r="U266" s="76"/>
      <c r="V266" s="76"/>
      <c r="W266" s="76"/>
      <c r="X266" s="121"/>
      <c r="Y266" s="121"/>
      <c r="AA266" s="639">
        <f t="shared" si="8"/>
        <v>10500.000000000002</v>
      </c>
      <c r="AB266" s="74">
        <f t="shared" si="9"/>
        <v>160500</v>
      </c>
    </row>
    <row r="267" spans="1:28" x14ac:dyDescent="0.35">
      <c r="A267" s="76"/>
      <c r="B267" s="77" t="s">
        <v>8117</v>
      </c>
      <c r="C267" s="77" t="s">
        <v>283</v>
      </c>
      <c r="D267" s="77" t="s">
        <v>8118</v>
      </c>
      <c r="E267" s="77" t="s">
        <v>8119</v>
      </c>
      <c r="F267" s="76"/>
      <c r="G267" s="79" t="s">
        <v>8460</v>
      </c>
      <c r="H267" s="76"/>
      <c r="I267" s="74">
        <v>150000</v>
      </c>
      <c r="J267" s="76"/>
      <c r="K267" s="76" t="s">
        <v>8427</v>
      </c>
      <c r="L267" s="130"/>
      <c r="M267" s="119" t="s">
        <v>8428</v>
      </c>
      <c r="N267" s="119">
        <v>880491</v>
      </c>
      <c r="O267" s="119"/>
      <c r="P267" s="76"/>
      <c r="Q267" s="76"/>
      <c r="R267" s="119"/>
      <c r="S267" s="76"/>
      <c r="T267" s="76"/>
      <c r="U267" s="76"/>
      <c r="V267" s="76"/>
      <c r="W267" s="76"/>
      <c r="X267" s="121"/>
      <c r="Y267" s="121"/>
      <c r="AA267" s="639">
        <f t="shared" si="8"/>
        <v>10500.000000000002</v>
      </c>
      <c r="AB267" s="74">
        <f t="shared" si="9"/>
        <v>160500</v>
      </c>
    </row>
    <row r="268" spans="1:28" x14ac:dyDescent="0.35">
      <c r="A268" s="76"/>
      <c r="B268" s="77" t="s">
        <v>8117</v>
      </c>
      <c r="C268" s="77" t="s">
        <v>283</v>
      </c>
      <c r="D268" s="77" t="s">
        <v>8118</v>
      </c>
      <c r="E268" s="77" t="s">
        <v>8119</v>
      </c>
      <c r="F268" s="76"/>
      <c r="G268" s="79" t="s">
        <v>8460</v>
      </c>
      <c r="H268" s="76"/>
      <c r="I268" s="74">
        <v>150000</v>
      </c>
      <c r="J268" s="76"/>
      <c r="K268" s="76" t="s">
        <v>8427</v>
      </c>
      <c r="L268" s="130"/>
      <c r="M268" s="119" t="s">
        <v>8428</v>
      </c>
      <c r="N268" s="119">
        <v>880496</v>
      </c>
      <c r="O268" s="119"/>
      <c r="P268" s="76"/>
      <c r="Q268" s="76"/>
      <c r="R268" s="119"/>
      <c r="S268" s="76"/>
      <c r="T268" s="76"/>
      <c r="U268" s="76"/>
      <c r="V268" s="76"/>
      <c r="W268" s="76"/>
      <c r="X268" s="121"/>
      <c r="Y268" s="121"/>
      <c r="AA268" s="639">
        <f t="shared" si="8"/>
        <v>10500.000000000002</v>
      </c>
      <c r="AB268" s="74">
        <f t="shared" si="9"/>
        <v>160500</v>
      </c>
    </row>
    <row r="269" spans="1:28" x14ac:dyDescent="0.35">
      <c r="A269" s="76"/>
      <c r="B269" s="77" t="s">
        <v>8117</v>
      </c>
      <c r="C269" s="77" t="s">
        <v>283</v>
      </c>
      <c r="D269" s="77" t="s">
        <v>8118</v>
      </c>
      <c r="E269" s="77" t="s">
        <v>8119</v>
      </c>
      <c r="F269" s="76"/>
      <c r="G269" s="79" t="s">
        <v>8460</v>
      </c>
      <c r="H269" s="76"/>
      <c r="I269" s="74">
        <v>150000</v>
      </c>
      <c r="J269" s="76"/>
      <c r="K269" s="76" t="s">
        <v>8427</v>
      </c>
      <c r="L269" s="130"/>
      <c r="M269" s="119" t="s">
        <v>8428</v>
      </c>
      <c r="N269" s="119">
        <v>837284</v>
      </c>
      <c r="O269" s="119"/>
      <c r="P269" s="76"/>
      <c r="Q269" s="76"/>
      <c r="R269" s="119"/>
      <c r="S269" s="76"/>
      <c r="T269" s="76"/>
      <c r="U269" s="76"/>
      <c r="V269" s="76"/>
      <c r="W269" s="76"/>
      <c r="X269" s="121"/>
      <c r="Y269" s="121"/>
      <c r="AA269" s="639">
        <f t="shared" si="8"/>
        <v>10500.000000000002</v>
      </c>
      <c r="AB269" s="74">
        <f t="shared" si="9"/>
        <v>160500</v>
      </c>
    </row>
    <row r="270" spans="1:28" x14ac:dyDescent="0.35">
      <c r="A270" s="76"/>
      <c r="B270" s="77" t="s">
        <v>8117</v>
      </c>
      <c r="C270" s="77" t="s">
        <v>283</v>
      </c>
      <c r="D270" s="77" t="s">
        <v>8118</v>
      </c>
      <c r="E270" s="77" t="s">
        <v>8119</v>
      </c>
      <c r="F270" s="76"/>
      <c r="G270" s="79" t="s">
        <v>8460</v>
      </c>
      <c r="H270" s="76"/>
      <c r="I270" s="74">
        <v>150000</v>
      </c>
      <c r="J270" s="76"/>
      <c r="K270" s="76" t="s">
        <v>8427</v>
      </c>
      <c r="L270" s="130"/>
      <c r="M270" s="119" t="s">
        <v>8337</v>
      </c>
      <c r="N270" s="119">
        <v>2249604</v>
      </c>
      <c r="O270" s="119"/>
      <c r="P270" s="76"/>
      <c r="Q270" s="76"/>
      <c r="R270" s="119"/>
      <c r="S270" s="76"/>
      <c r="T270" s="76"/>
      <c r="U270" s="76"/>
      <c r="V270" s="76"/>
      <c r="W270" s="76"/>
      <c r="X270" s="121"/>
      <c r="Y270" s="121"/>
      <c r="AA270" s="639">
        <f t="shared" si="8"/>
        <v>10500.000000000002</v>
      </c>
      <c r="AB270" s="74">
        <f t="shared" si="9"/>
        <v>160500</v>
      </c>
    </row>
    <row r="271" spans="1:28" x14ac:dyDescent="0.35">
      <c r="A271" s="76"/>
      <c r="B271" s="77" t="s">
        <v>8117</v>
      </c>
      <c r="C271" s="77" t="s">
        <v>283</v>
      </c>
      <c r="D271" s="77" t="s">
        <v>8118</v>
      </c>
      <c r="E271" s="77" t="s">
        <v>8119</v>
      </c>
      <c r="F271" s="76"/>
      <c r="G271" s="79" t="s">
        <v>8460</v>
      </c>
      <c r="H271" s="76"/>
      <c r="I271" s="74">
        <v>150000</v>
      </c>
      <c r="J271" s="76"/>
      <c r="K271" s="76" t="s">
        <v>8427</v>
      </c>
      <c r="L271" s="130"/>
      <c r="M271" s="119" t="s">
        <v>8428</v>
      </c>
      <c r="N271" s="119">
        <v>880492</v>
      </c>
      <c r="O271" s="119"/>
      <c r="P271" s="76"/>
      <c r="Q271" s="76"/>
      <c r="R271" s="119"/>
      <c r="S271" s="76"/>
      <c r="T271" s="76"/>
      <c r="U271" s="76"/>
      <c r="V271" s="76"/>
      <c r="W271" s="76"/>
      <c r="X271" s="121"/>
      <c r="Y271" s="121"/>
      <c r="AA271" s="639">
        <f t="shared" si="8"/>
        <v>10500.000000000002</v>
      </c>
      <c r="AB271" s="74">
        <f t="shared" si="9"/>
        <v>160500</v>
      </c>
    </row>
    <row r="272" spans="1:28" x14ac:dyDescent="0.35">
      <c r="A272" s="76"/>
      <c r="B272" s="77" t="s">
        <v>8117</v>
      </c>
      <c r="C272" s="77" t="s">
        <v>283</v>
      </c>
      <c r="D272" s="77" t="s">
        <v>8118</v>
      </c>
      <c r="E272" s="77" t="s">
        <v>8119</v>
      </c>
      <c r="F272" s="76"/>
      <c r="G272" s="79" t="s">
        <v>8460</v>
      </c>
      <c r="H272" s="76"/>
      <c r="I272" s="74">
        <v>150000</v>
      </c>
      <c r="J272" s="76"/>
      <c r="K272" s="76" t="s">
        <v>8427</v>
      </c>
      <c r="L272" s="130"/>
      <c r="M272" s="119" t="s">
        <v>8428</v>
      </c>
      <c r="N272" s="119">
        <v>880497</v>
      </c>
      <c r="O272" s="119"/>
      <c r="P272" s="76"/>
      <c r="Q272" s="76"/>
      <c r="R272" s="119"/>
      <c r="S272" s="76"/>
      <c r="T272" s="76"/>
      <c r="U272" s="76"/>
      <c r="V272" s="76"/>
      <c r="W272" s="76"/>
      <c r="X272" s="121"/>
      <c r="Y272" s="121"/>
      <c r="AA272" s="639">
        <f t="shared" si="8"/>
        <v>10500.000000000002</v>
      </c>
      <c r="AB272" s="74">
        <f t="shared" si="9"/>
        <v>160500</v>
      </c>
    </row>
    <row r="273" spans="1:28" x14ac:dyDescent="0.35">
      <c r="A273" s="76"/>
      <c r="B273" s="77" t="s">
        <v>8117</v>
      </c>
      <c r="C273" s="77" t="s">
        <v>283</v>
      </c>
      <c r="D273" s="77" t="s">
        <v>8118</v>
      </c>
      <c r="E273" s="77" t="s">
        <v>8119</v>
      </c>
      <c r="F273" s="76"/>
      <c r="G273" s="79" t="s">
        <v>8461</v>
      </c>
      <c r="H273" s="76"/>
      <c r="I273" s="74">
        <v>150000</v>
      </c>
      <c r="J273" s="76"/>
      <c r="K273" s="76" t="s">
        <v>8427</v>
      </c>
      <c r="L273" s="130"/>
      <c r="M273" s="119" t="s">
        <v>8428</v>
      </c>
      <c r="N273" s="119">
        <v>837325</v>
      </c>
      <c r="O273" s="119"/>
      <c r="P273" s="76"/>
      <c r="Q273" s="76"/>
      <c r="R273" s="119"/>
      <c r="S273" s="76"/>
      <c r="T273" s="76"/>
      <c r="U273" s="76"/>
      <c r="V273" s="76"/>
      <c r="W273" s="76"/>
      <c r="X273" s="121"/>
      <c r="Y273" s="121"/>
      <c r="AA273" s="639">
        <f t="shared" si="8"/>
        <v>10500.000000000002</v>
      </c>
      <c r="AB273" s="74">
        <f t="shared" si="9"/>
        <v>160500</v>
      </c>
    </row>
    <row r="274" spans="1:28" x14ac:dyDescent="0.35">
      <c r="A274" s="76"/>
      <c r="B274" s="77" t="s">
        <v>8117</v>
      </c>
      <c r="C274" s="77" t="s">
        <v>283</v>
      </c>
      <c r="D274" s="77" t="s">
        <v>8118</v>
      </c>
      <c r="E274" s="77" t="s">
        <v>8119</v>
      </c>
      <c r="F274" s="76"/>
      <c r="G274" s="79" t="s">
        <v>8462</v>
      </c>
      <c r="H274" s="76"/>
      <c r="I274" s="74">
        <v>150000</v>
      </c>
      <c r="J274" s="76"/>
      <c r="K274" s="76" t="s">
        <v>8329</v>
      </c>
      <c r="L274" s="130"/>
      <c r="M274" s="119" t="s">
        <v>8463</v>
      </c>
      <c r="N274" s="119" t="s">
        <v>8464</v>
      </c>
      <c r="O274" s="119"/>
      <c r="P274" s="76"/>
      <c r="Q274" s="76"/>
      <c r="R274" s="119"/>
      <c r="S274" s="76"/>
      <c r="T274" s="76"/>
      <c r="U274" s="76"/>
      <c r="V274" s="76"/>
      <c r="W274" s="76"/>
      <c r="X274" s="121"/>
      <c r="Y274" s="121"/>
      <c r="AA274" s="639">
        <f t="shared" si="8"/>
        <v>10500.000000000002</v>
      </c>
      <c r="AB274" s="74">
        <f t="shared" si="9"/>
        <v>160500</v>
      </c>
    </row>
    <row r="275" spans="1:28" x14ac:dyDescent="0.35">
      <c r="A275" s="76"/>
      <c r="B275" s="77" t="s">
        <v>8117</v>
      </c>
      <c r="C275" s="77" t="s">
        <v>283</v>
      </c>
      <c r="D275" s="77" t="s">
        <v>8118</v>
      </c>
      <c r="E275" s="77" t="s">
        <v>8119</v>
      </c>
      <c r="F275" s="76"/>
      <c r="G275" s="79" t="s">
        <v>8461</v>
      </c>
      <c r="H275" s="76"/>
      <c r="I275" s="74">
        <v>150000</v>
      </c>
      <c r="J275" s="76"/>
      <c r="K275" s="76" t="s">
        <v>8427</v>
      </c>
      <c r="L275" s="130"/>
      <c r="M275" s="119" t="s">
        <v>8428</v>
      </c>
      <c r="N275" s="119">
        <v>880498</v>
      </c>
      <c r="O275" s="119"/>
      <c r="P275" s="76"/>
      <c r="Q275" s="76"/>
      <c r="R275" s="119"/>
      <c r="S275" s="76"/>
      <c r="T275" s="76"/>
      <c r="U275" s="76"/>
      <c r="V275" s="76"/>
      <c r="W275" s="76"/>
      <c r="X275" s="121"/>
      <c r="Y275" s="121"/>
      <c r="AA275" s="639">
        <f t="shared" si="8"/>
        <v>10500.000000000002</v>
      </c>
      <c r="AB275" s="74">
        <f t="shared" si="9"/>
        <v>160500</v>
      </c>
    </row>
    <row r="276" spans="1:28" x14ac:dyDescent="0.35">
      <c r="A276" s="76"/>
      <c r="B276" s="77" t="s">
        <v>8117</v>
      </c>
      <c r="C276" s="77" t="s">
        <v>283</v>
      </c>
      <c r="D276" s="77" t="s">
        <v>8118</v>
      </c>
      <c r="E276" s="77" t="s">
        <v>8119</v>
      </c>
      <c r="F276" s="76"/>
      <c r="G276" s="79" t="s">
        <v>8461</v>
      </c>
      <c r="H276" s="76"/>
      <c r="I276" s="74">
        <v>150000</v>
      </c>
      <c r="J276" s="76"/>
      <c r="K276" s="76" t="s">
        <v>8427</v>
      </c>
      <c r="L276" s="130"/>
      <c r="M276" s="119" t="s">
        <v>8428</v>
      </c>
      <c r="N276" s="119">
        <v>880501</v>
      </c>
      <c r="O276" s="119"/>
      <c r="P276" s="76"/>
      <c r="Q276" s="76"/>
      <c r="R276" s="119"/>
      <c r="S276" s="76"/>
      <c r="T276" s="76"/>
      <c r="U276" s="76"/>
      <c r="V276" s="76"/>
      <c r="W276" s="76"/>
      <c r="X276" s="121"/>
      <c r="Y276" s="121"/>
      <c r="AA276" s="639">
        <f t="shared" si="8"/>
        <v>10500.000000000002</v>
      </c>
      <c r="AB276" s="74">
        <f t="shared" si="9"/>
        <v>160500</v>
      </c>
    </row>
    <row r="277" spans="1:28" x14ac:dyDescent="0.35">
      <c r="A277" s="76"/>
      <c r="B277" s="77" t="s">
        <v>8117</v>
      </c>
      <c r="C277" s="77" t="s">
        <v>283</v>
      </c>
      <c r="D277" s="77" t="s">
        <v>8118</v>
      </c>
      <c r="E277" s="77" t="s">
        <v>8119</v>
      </c>
      <c r="F277" s="76"/>
      <c r="G277" s="79" t="s">
        <v>8465</v>
      </c>
      <c r="H277" s="76"/>
      <c r="I277" s="74">
        <v>150000</v>
      </c>
      <c r="J277" s="76"/>
      <c r="K277" s="76" t="s">
        <v>8427</v>
      </c>
      <c r="L277" s="130"/>
      <c r="M277" s="119" t="s">
        <v>8431</v>
      </c>
      <c r="N277" s="119">
        <v>892426</v>
      </c>
      <c r="O277" s="119"/>
      <c r="P277" s="76"/>
      <c r="Q277" s="76"/>
      <c r="R277" s="119"/>
      <c r="S277" s="76"/>
      <c r="T277" s="76"/>
      <c r="U277" s="76"/>
      <c r="V277" s="76"/>
      <c r="W277" s="76"/>
      <c r="X277" s="121"/>
      <c r="Y277" s="121"/>
      <c r="AA277" s="639">
        <f t="shared" si="8"/>
        <v>10500.000000000002</v>
      </c>
      <c r="AB277" s="74">
        <f t="shared" si="9"/>
        <v>160500</v>
      </c>
    </row>
    <row r="278" spans="1:28" x14ac:dyDescent="0.35">
      <c r="A278" s="76"/>
      <c r="B278" s="77" t="s">
        <v>8117</v>
      </c>
      <c r="C278" s="77" t="s">
        <v>283</v>
      </c>
      <c r="D278" s="77" t="s">
        <v>8118</v>
      </c>
      <c r="E278" s="77" t="s">
        <v>8119</v>
      </c>
      <c r="F278" s="76"/>
      <c r="G278" s="79" t="s">
        <v>8466</v>
      </c>
      <c r="H278" s="76"/>
      <c r="I278" s="74">
        <v>150000</v>
      </c>
      <c r="J278" s="76"/>
      <c r="K278" s="76" t="s">
        <v>8427</v>
      </c>
      <c r="L278" s="130"/>
      <c r="M278" s="119" t="s">
        <v>8433</v>
      </c>
      <c r="N278" s="119">
        <v>904277</v>
      </c>
      <c r="O278" s="119"/>
      <c r="P278" s="76"/>
      <c r="Q278" s="76"/>
      <c r="R278" s="119"/>
      <c r="S278" s="76"/>
      <c r="T278" s="76"/>
      <c r="U278" s="76"/>
      <c r="V278" s="76"/>
      <c r="W278" s="76"/>
      <c r="X278" s="121"/>
      <c r="Y278" s="121"/>
      <c r="AA278" s="639">
        <f t="shared" si="8"/>
        <v>10500.000000000002</v>
      </c>
      <c r="AB278" s="74">
        <f t="shared" si="9"/>
        <v>160500</v>
      </c>
    </row>
    <row r="279" spans="1:28" x14ac:dyDescent="0.35">
      <c r="A279" s="76"/>
      <c r="B279" s="77" t="s">
        <v>8117</v>
      </c>
      <c r="C279" s="77" t="s">
        <v>283</v>
      </c>
      <c r="D279" s="77" t="s">
        <v>8118</v>
      </c>
      <c r="E279" s="77" t="s">
        <v>8119</v>
      </c>
      <c r="F279" s="76"/>
      <c r="G279" s="79" t="s">
        <v>8467</v>
      </c>
      <c r="H279" s="76"/>
      <c r="I279" s="74">
        <v>150000</v>
      </c>
      <c r="J279" s="76"/>
      <c r="K279" s="76" t="s">
        <v>8427</v>
      </c>
      <c r="L279" s="130"/>
      <c r="M279" s="119" t="s">
        <v>8428</v>
      </c>
      <c r="N279" s="119">
        <v>837288</v>
      </c>
      <c r="O279" s="119"/>
      <c r="P279" s="76"/>
      <c r="Q279" s="76"/>
      <c r="R279" s="119"/>
      <c r="S279" s="76"/>
      <c r="T279" s="76"/>
      <c r="U279" s="76"/>
      <c r="V279" s="76"/>
      <c r="W279" s="76"/>
      <c r="X279" s="121"/>
      <c r="Y279" s="121"/>
      <c r="AA279" s="639">
        <f t="shared" si="8"/>
        <v>10500.000000000002</v>
      </c>
      <c r="AB279" s="74">
        <f t="shared" si="9"/>
        <v>160500</v>
      </c>
    </row>
    <row r="280" spans="1:28" x14ac:dyDescent="0.35">
      <c r="A280" s="76"/>
      <c r="B280" s="77" t="s">
        <v>8117</v>
      </c>
      <c r="C280" s="77" t="s">
        <v>283</v>
      </c>
      <c r="D280" s="77" t="s">
        <v>8118</v>
      </c>
      <c r="E280" s="77" t="s">
        <v>8119</v>
      </c>
      <c r="F280" s="76"/>
      <c r="G280" s="79" t="s">
        <v>8467</v>
      </c>
      <c r="H280" s="76"/>
      <c r="I280" s="74">
        <v>150000</v>
      </c>
      <c r="J280" s="76"/>
      <c r="K280" s="76" t="s">
        <v>8427</v>
      </c>
      <c r="L280" s="130"/>
      <c r="M280" s="119" t="s">
        <v>8428</v>
      </c>
      <c r="N280" s="119">
        <v>837291</v>
      </c>
      <c r="O280" s="119"/>
      <c r="P280" s="76"/>
      <c r="Q280" s="76"/>
      <c r="R280" s="119"/>
      <c r="S280" s="76"/>
      <c r="T280" s="76"/>
      <c r="U280" s="76"/>
      <c r="V280" s="76"/>
      <c r="W280" s="76"/>
      <c r="X280" s="121"/>
      <c r="Y280" s="121"/>
      <c r="AA280" s="639">
        <f t="shared" si="8"/>
        <v>10500.000000000002</v>
      </c>
      <c r="AB280" s="74">
        <f t="shared" si="9"/>
        <v>160500</v>
      </c>
    </row>
    <row r="281" spans="1:28" x14ac:dyDescent="0.35">
      <c r="A281" s="76"/>
      <c r="B281" s="77" t="s">
        <v>8117</v>
      </c>
      <c r="C281" s="77" t="s">
        <v>283</v>
      </c>
      <c r="D281" s="77" t="s">
        <v>8118</v>
      </c>
      <c r="E281" s="77" t="s">
        <v>8119</v>
      </c>
      <c r="F281" s="76"/>
      <c r="G281" s="79" t="s">
        <v>8467</v>
      </c>
      <c r="H281" s="76"/>
      <c r="I281" s="74">
        <v>150000</v>
      </c>
      <c r="J281" s="76"/>
      <c r="K281" s="76" t="s">
        <v>8427</v>
      </c>
      <c r="L281" s="130"/>
      <c r="M281" s="119" t="s">
        <v>8428</v>
      </c>
      <c r="N281" s="119">
        <v>837294</v>
      </c>
      <c r="O281" s="119"/>
      <c r="P281" s="76"/>
      <c r="Q281" s="76"/>
      <c r="R281" s="119"/>
      <c r="S281" s="76"/>
      <c r="T281" s="76"/>
      <c r="U281" s="76"/>
      <c r="V281" s="76"/>
      <c r="W281" s="76"/>
      <c r="X281" s="121"/>
      <c r="Y281" s="121"/>
      <c r="AA281" s="639">
        <f t="shared" si="8"/>
        <v>10500.000000000002</v>
      </c>
      <c r="AB281" s="74">
        <f t="shared" si="9"/>
        <v>160500</v>
      </c>
    </row>
    <row r="282" spans="1:28" x14ac:dyDescent="0.35">
      <c r="A282" s="76"/>
      <c r="B282" s="77" t="s">
        <v>8117</v>
      </c>
      <c r="C282" s="77" t="s">
        <v>283</v>
      </c>
      <c r="D282" s="77" t="s">
        <v>8118</v>
      </c>
      <c r="E282" s="77" t="s">
        <v>8119</v>
      </c>
      <c r="F282" s="76"/>
      <c r="G282" s="79" t="s">
        <v>8467</v>
      </c>
      <c r="H282" s="76"/>
      <c r="I282" s="74">
        <v>150000</v>
      </c>
      <c r="J282" s="76"/>
      <c r="K282" s="76" t="s">
        <v>8427</v>
      </c>
      <c r="L282" s="130"/>
      <c r="M282" s="119" t="s">
        <v>8428</v>
      </c>
      <c r="N282" s="119">
        <v>837297</v>
      </c>
      <c r="O282" s="119"/>
      <c r="P282" s="76"/>
      <c r="Q282" s="76"/>
      <c r="R282" s="119"/>
      <c r="S282" s="76"/>
      <c r="T282" s="76"/>
      <c r="U282" s="76"/>
      <c r="V282" s="76"/>
      <c r="W282" s="76"/>
      <c r="X282" s="121"/>
      <c r="Y282" s="121"/>
      <c r="AA282" s="639">
        <f t="shared" si="8"/>
        <v>10500.000000000002</v>
      </c>
      <c r="AB282" s="74">
        <f t="shared" si="9"/>
        <v>160500</v>
      </c>
    </row>
    <row r="283" spans="1:28" x14ac:dyDescent="0.35">
      <c r="A283" s="76"/>
      <c r="B283" s="77" t="s">
        <v>8117</v>
      </c>
      <c r="C283" s="77" t="s">
        <v>283</v>
      </c>
      <c r="D283" s="77" t="s">
        <v>8118</v>
      </c>
      <c r="E283" s="77" t="s">
        <v>8119</v>
      </c>
      <c r="F283" s="76"/>
      <c r="G283" s="79" t="s">
        <v>8467</v>
      </c>
      <c r="H283" s="76"/>
      <c r="I283" s="74">
        <v>150000</v>
      </c>
      <c r="J283" s="76"/>
      <c r="K283" s="76" t="s">
        <v>8427</v>
      </c>
      <c r="L283" s="130"/>
      <c r="M283" s="119" t="s">
        <v>8428</v>
      </c>
      <c r="N283" s="119">
        <v>837289</v>
      </c>
      <c r="O283" s="119"/>
      <c r="P283" s="76"/>
      <c r="Q283" s="76"/>
      <c r="R283" s="119"/>
      <c r="S283" s="76"/>
      <c r="T283" s="76"/>
      <c r="U283" s="76"/>
      <c r="V283" s="76"/>
      <c r="W283" s="76"/>
      <c r="X283" s="121"/>
      <c r="Y283" s="121"/>
      <c r="AA283" s="639">
        <f t="shared" si="8"/>
        <v>10500.000000000002</v>
      </c>
      <c r="AB283" s="74">
        <f t="shared" si="9"/>
        <v>160500</v>
      </c>
    </row>
    <row r="284" spans="1:28" x14ac:dyDescent="0.35">
      <c r="A284" s="76"/>
      <c r="B284" s="77" t="s">
        <v>8117</v>
      </c>
      <c r="C284" s="77" t="s">
        <v>283</v>
      </c>
      <c r="D284" s="77" t="s">
        <v>8118</v>
      </c>
      <c r="E284" s="77" t="s">
        <v>8119</v>
      </c>
      <c r="F284" s="76"/>
      <c r="G284" s="79" t="s">
        <v>8467</v>
      </c>
      <c r="H284" s="76"/>
      <c r="I284" s="74">
        <v>150000</v>
      </c>
      <c r="J284" s="76"/>
      <c r="K284" s="76" t="s">
        <v>8427</v>
      </c>
      <c r="L284" s="130"/>
      <c r="M284" s="119" t="s">
        <v>8428</v>
      </c>
      <c r="N284" s="119">
        <v>837292</v>
      </c>
      <c r="O284" s="119"/>
      <c r="P284" s="76"/>
      <c r="Q284" s="76"/>
      <c r="R284" s="119"/>
      <c r="S284" s="76"/>
      <c r="T284" s="76"/>
      <c r="U284" s="76"/>
      <c r="V284" s="76"/>
      <c r="W284" s="76"/>
      <c r="X284" s="121"/>
      <c r="Y284" s="121"/>
      <c r="AA284" s="639">
        <f t="shared" si="8"/>
        <v>10500.000000000002</v>
      </c>
      <c r="AB284" s="74">
        <f t="shared" si="9"/>
        <v>160500</v>
      </c>
    </row>
    <row r="285" spans="1:28" x14ac:dyDescent="0.35">
      <c r="A285" s="76"/>
      <c r="B285" s="77" t="s">
        <v>8117</v>
      </c>
      <c r="C285" s="77" t="s">
        <v>283</v>
      </c>
      <c r="D285" s="77" t="s">
        <v>8118</v>
      </c>
      <c r="E285" s="77" t="s">
        <v>8119</v>
      </c>
      <c r="F285" s="76"/>
      <c r="G285" s="79" t="s">
        <v>8467</v>
      </c>
      <c r="H285" s="76"/>
      <c r="I285" s="74">
        <v>150000</v>
      </c>
      <c r="J285" s="76"/>
      <c r="K285" s="76" t="s">
        <v>8427</v>
      </c>
      <c r="L285" s="130"/>
      <c r="M285" s="119" t="s">
        <v>8428</v>
      </c>
      <c r="N285" s="119">
        <v>837295</v>
      </c>
      <c r="O285" s="119"/>
      <c r="P285" s="76"/>
      <c r="Q285" s="76"/>
      <c r="R285" s="119"/>
      <c r="S285" s="76"/>
      <c r="T285" s="76"/>
      <c r="U285" s="76"/>
      <c r="V285" s="76"/>
      <c r="W285" s="76"/>
      <c r="X285" s="121"/>
      <c r="Y285" s="121"/>
      <c r="AA285" s="639">
        <f t="shared" si="8"/>
        <v>10500.000000000002</v>
      </c>
      <c r="AB285" s="74">
        <f t="shared" si="9"/>
        <v>160500</v>
      </c>
    </row>
    <row r="286" spans="1:28" x14ac:dyDescent="0.35">
      <c r="A286" s="76"/>
      <c r="B286" s="77" t="s">
        <v>8117</v>
      </c>
      <c r="C286" s="77" t="s">
        <v>283</v>
      </c>
      <c r="D286" s="77" t="s">
        <v>8118</v>
      </c>
      <c r="E286" s="77" t="s">
        <v>8119</v>
      </c>
      <c r="F286" s="76"/>
      <c r="G286" s="79" t="s">
        <v>8467</v>
      </c>
      <c r="H286" s="76"/>
      <c r="I286" s="74">
        <v>150000</v>
      </c>
      <c r="J286" s="76"/>
      <c r="K286" s="76" t="s">
        <v>8427</v>
      </c>
      <c r="L286" s="130"/>
      <c r="M286" s="119" t="s">
        <v>8428</v>
      </c>
      <c r="N286" s="119">
        <v>837298</v>
      </c>
      <c r="O286" s="119"/>
      <c r="P286" s="76"/>
      <c r="Q286" s="76"/>
      <c r="R286" s="119"/>
      <c r="S286" s="76"/>
      <c r="T286" s="76"/>
      <c r="U286" s="76"/>
      <c r="V286" s="76"/>
      <c r="W286" s="76"/>
      <c r="X286" s="121"/>
      <c r="Y286" s="121"/>
      <c r="AA286" s="639">
        <f t="shared" si="8"/>
        <v>10500.000000000002</v>
      </c>
      <c r="AB286" s="74">
        <f t="shared" si="9"/>
        <v>160500</v>
      </c>
    </row>
    <row r="287" spans="1:28" x14ac:dyDescent="0.35">
      <c r="A287" s="76"/>
      <c r="B287" s="77" t="s">
        <v>8117</v>
      </c>
      <c r="C287" s="77" t="s">
        <v>283</v>
      </c>
      <c r="D287" s="77" t="s">
        <v>8118</v>
      </c>
      <c r="E287" s="77" t="s">
        <v>8119</v>
      </c>
      <c r="F287" s="76"/>
      <c r="G287" s="79" t="s">
        <v>8467</v>
      </c>
      <c r="H287" s="76"/>
      <c r="I287" s="74">
        <v>150000</v>
      </c>
      <c r="J287" s="76"/>
      <c r="K287" s="76" t="s">
        <v>8427</v>
      </c>
      <c r="L287" s="130"/>
      <c r="M287" s="119" t="s">
        <v>8428</v>
      </c>
      <c r="N287" s="119">
        <v>837290</v>
      </c>
      <c r="O287" s="119"/>
      <c r="P287" s="76"/>
      <c r="Q287" s="76"/>
      <c r="R287" s="119"/>
      <c r="S287" s="76"/>
      <c r="T287" s="76"/>
      <c r="U287" s="76"/>
      <c r="V287" s="76"/>
      <c r="W287" s="76"/>
      <c r="X287" s="121"/>
      <c r="Y287" s="121"/>
      <c r="AA287" s="639">
        <f t="shared" si="8"/>
        <v>10500.000000000002</v>
      </c>
      <c r="AB287" s="74">
        <f t="shared" si="9"/>
        <v>160500</v>
      </c>
    </row>
    <row r="288" spans="1:28" x14ac:dyDescent="0.35">
      <c r="A288" s="76"/>
      <c r="B288" s="77" t="s">
        <v>8117</v>
      </c>
      <c r="C288" s="77" t="s">
        <v>283</v>
      </c>
      <c r="D288" s="77" t="s">
        <v>8118</v>
      </c>
      <c r="E288" s="77" t="s">
        <v>8119</v>
      </c>
      <c r="F288" s="76"/>
      <c r="G288" s="79" t="s">
        <v>8467</v>
      </c>
      <c r="H288" s="76"/>
      <c r="I288" s="74">
        <v>150000</v>
      </c>
      <c r="J288" s="76"/>
      <c r="K288" s="76" t="s">
        <v>8427</v>
      </c>
      <c r="L288" s="130"/>
      <c r="M288" s="119" t="s">
        <v>8428</v>
      </c>
      <c r="N288" s="119">
        <v>837293</v>
      </c>
      <c r="O288" s="119"/>
      <c r="P288" s="76"/>
      <c r="Q288" s="76"/>
      <c r="R288" s="119"/>
      <c r="S288" s="76"/>
      <c r="T288" s="76"/>
      <c r="U288" s="76"/>
      <c r="V288" s="76"/>
      <c r="W288" s="76"/>
      <c r="X288" s="121"/>
      <c r="Y288" s="121"/>
      <c r="AA288" s="639">
        <f t="shared" si="8"/>
        <v>10500.000000000002</v>
      </c>
      <c r="AB288" s="74">
        <f t="shared" si="9"/>
        <v>160500</v>
      </c>
    </row>
    <row r="289" spans="1:28" x14ac:dyDescent="0.35">
      <c r="A289" s="76"/>
      <c r="B289" s="77" t="s">
        <v>8117</v>
      </c>
      <c r="C289" s="77" t="s">
        <v>283</v>
      </c>
      <c r="D289" s="77" t="s">
        <v>8118</v>
      </c>
      <c r="E289" s="77" t="s">
        <v>8119</v>
      </c>
      <c r="F289" s="76"/>
      <c r="G289" s="79" t="s">
        <v>8467</v>
      </c>
      <c r="H289" s="76"/>
      <c r="I289" s="74">
        <v>150000</v>
      </c>
      <c r="J289" s="76"/>
      <c r="K289" s="76" t="s">
        <v>8427</v>
      </c>
      <c r="L289" s="130"/>
      <c r="M289" s="119" t="s">
        <v>8428</v>
      </c>
      <c r="N289" s="119">
        <v>837296</v>
      </c>
      <c r="O289" s="119"/>
      <c r="P289" s="76"/>
      <c r="Q289" s="76"/>
      <c r="R289" s="119"/>
      <c r="S289" s="76"/>
      <c r="T289" s="76"/>
      <c r="U289" s="76"/>
      <c r="V289" s="76"/>
      <c r="W289" s="76"/>
      <c r="X289" s="121"/>
      <c r="Y289" s="121"/>
      <c r="AA289" s="639">
        <f t="shared" si="8"/>
        <v>10500.000000000002</v>
      </c>
      <c r="AB289" s="74">
        <f t="shared" si="9"/>
        <v>160500</v>
      </c>
    </row>
    <row r="290" spans="1:28" x14ac:dyDescent="0.35">
      <c r="A290" s="76"/>
      <c r="B290" s="77" t="s">
        <v>8117</v>
      </c>
      <c r="C290" s="77" t="s">
        <v>283</v>
      </c>
      <c r="D290" s="77" t="s">
        <v>8118</v>
      </c>
      <c r="E290" s="77" t="s">
        <v>8119</v>
      </c>
      <c r="F290" s="76"/>
      <c r="G290" s="79" t="s">
        <v>8467</v>
      </c>
      <c r="H290" s="76"/>
      <c r="I290" s="74">
        <v>150000</v>
      </c>
      <c r="J290" s="76"/>
      <c r="K290" s="76" t="s">
        <v>8427</v>
      </c>
      <c r="L290" s="130"/>
      <c r="M290" s="119" t="s">
        <v>8428</v>
      </c>
      <c r="N290" s="119">
        <v>837299</v>
      </c>
      <c r="O290" s="119"/>
      <c r="P290" s="76"/>
      <c r="Q290" s="76"/>
      <c r="R290" s="119"/>
      <c r="S290" s="76"/>
      <c r="T290" s="76"/>
      <c r="U290" s="76"/>
      <c r="V290" s="76"/>
      <c r="W290" s="76"/>
      <c r="X290" s="121"/>
      <c r="Y290" s="121"/>
      <c r="AA290" s="639">
        <f t="shared" si="8"/>
        <v>10500.000000000002</v>
      </c>
      <c r="AB290" s="74">
        <f t="shared" si="9"/>
        <v>160500</v>
      </c>
    </row>
    <row r="291" spans="1:28" x14ac:dyDescent="0.35">
      <c r="A291" s="76"/>
      <c r="B291" s="77" t="s">
        <v>8117</v>
      </c>
      <c r="C291" s="77" t="s">
        <v>283</v>
      </c>
      <c r="D291" s="77" t="s">
        <v>8118</v>
      </c>
      <c r="E291" s="77" t="s">
        <v>8119</v>
      </c>
      <c r="F291" s="76"/>
      <c r="G291" s="79" t="s">
        <v>8468</v>
      </c>
      <c r="H291" s="76"/>
      <c r="I291" s="74">
        <v>150000</v>
      </c>
      <c r="J291" s="76"/>
      <c r="K291" s="76" t="s">
        <v>8427</v>
      </c>
      <c r="L291" s="130"/>
      <c r="M291" s="119" t="s">
        <v>8469</v>
      </c>
      <c r="N291" s="119">
        <v>880487</v>
      </c>
      <c r="O291" s="119"/>
      <c r="P291" s="76"/>
      <c r="Q291" s="76"/>
      <c r="R291" s="119"/>
      <c r="S291" s="76"/>
      <c r="T291" s="76"/>
      <c r="U291" s="76"/>
      <c r="V291" s="76"/>
      <c r="W291" s="76"/>
      <c r="X291" s="121"/>
      <c r="Y291" s="121"/>
      <c r="AA291" s="639">
        <f t="shared" si="8"/>
        <v>10500.000000000002</v>
      </c>
      <c r="AB291" s="74">
        <f t="shared" si="9"/>
        <v>160500</v>
      </c>
    </row>
    <row r="292" spans="1:28" x14ac:dyDescent="0.35">
      <c r="A292" s="76"/>
      <c r="B292" s="77" t="s">
        <v>8117</v>
      </c>
      <c r="C292" s="77" t="s">
        <v>283</v>
      </c>
      <c r="D292" s="77" t="s">
        <v>8118</v>
      </c>
      <c r="E292" s="77" t="s">
        <v>8119</v>
      </c>
      <c r="F292" s="76"/>
      <c r="G292" s="79" t="s">
        <v>8468</v>
      </c>
      <c r="H292" s="76"/>
      <c r="I292" s="74">
        <v>150000</v>
      </c>
      <c r="J292" s="76"/>
      <c r="K292" s="76" t="s">
        <v>8427</v>
      </c>
      <c r="L292" s="130"/>
      <c r="M292" s="119" t="s">
        <v>8469</v>
      </c>
      <c r="N292" s="119">
        <v>880488</v>
      </c>
      <c r="O292" s="119"/>
      <c r="P292" s="76"/>
      <c r="Q292" s="76"/>
      <c r="R292" s="119"/>
      <c r="S292" s="76"/>
      <c r="T292" s="76"/>
      <c r="U292" s="76"/>
      <c r="V292" s="76"/>
      <c r="W292" s="76"/>
      <c r="X292" s="121"/>
      <c r="Y292" s="121"/>
      <c r="AA292" s="639">
        <f t="shared" si="8"/>
        <v>10500.000000000002</v>
      </c>
      <c r="AB292" s="74">
        <f t="shared" si="9"/>
        <v>160500</v>
      </c>
    </row>
    <row r="293" spans="1:28" x14ac:dyDescent="0.35">
      <c r="A293" s="76"/>
      <c r="B293" s="77" t="s">
        <v>8117</v>
      </c>
      <c r="C293" s="77" t="s">
        <v>283</v>
      </c>
      <c r="D293" s="77" t="s">
        <v>8118</v>
      </c>
      <c r="E293" s="77" t="s">
        <v>8119</v>
      </c>
      <c r="F293" s="76"/>
      <c r="G293" s="79" t="s">
        <v>8470</v>
      </c>
      <c r="H293" s="76"/>
      <c r="I293" s="74">
        <v>150000</v>
      </c>
      <c r="J293" s="76"/>
      <c r="K293" s="76" t="s">
        <v>8427</v>
      </c>
      <c r="L293" s="130"/>
      <c r="M293" s="119" t="s">
        <v>8428</v>
      </c>
      <c r="N293" s="119">
        <v>798509</v>
      </c>
      <c r="O293" s="119"/>
      <c r="P293" s="76"/>
      <c r="Q293" s="76"/>
      <c r="R293" s="119"/>
      <c r="S293" s="76"/>
      <c r="T293" s="76"/>
      <c r="U293" s="76"/>
      <c r="V293" s="76"/>
      <c r="W293" s="76"/>
      <c r="X293" s="121"/>
      <c r="Y293" s="121"/>
      <c r="AA293" s="639">
        <f t="shared" si="8"/>
        <v>10500.000000000002</v>
      </c>
      <c r="AB293" s="74">
        <f t="shared" si="9"/>
        <v>160500</v>
      </c>
    </row>
    <row r="294" spans="1:28" x14ac:dyDescent="0.35">
      <c r="A294" s="76"/>
      <c r="B294" s="77" t="s">
        <v>8117</v>
      </c>
      <c r="C294" s="77" t="s">
        <v>283</v>
      </c>
      <c r="D294" s="77" t="s">
        <v>8118</v>
      </c>
      <c r="E294" s="77" t="s">
        <v>8119</v>
      </c>
      <c r="F294" s="76"/>
      <c r="G294" s="79" t="s">
        <v>8470</v>
      </c>
      <c r="H294" s="76"/>
      <c r="I294" s="74">
        <v>150000</v>
      </c>
      <c r="J294" s="76"/>
      <c r="K294" s="76" t="s">
        <v>8427</v>
      </c>
      <c r="L294" s="130"/>
      <c r="M294" s="119" t="s">
        <v>8428</v>
      </c>
      <c r="N294" s="119">
        <v>837324</v>
      </c>
      <c r="O294" s="119"/>
      <c r="P294" s="76"/>
      <c r="Q294" s="76"/>
      <c r="R294" s="119"/>
      <c r="S294" s="76"/>
      <c r="T294" s="76"/>
      <c r="U294" s="76"/>
      <c r="V294" s="76"/>
      <c r="W294" s="76"/>
      <c r="X294" s="121"/>
      <c r="Y294" s="121"/>
      <c r="AA294" s="639">
        <f t="shared" si="8"/>
        <v>10500.000000000002</v>
      </c>
      <c r="AB294" s="74">
        <f t="shared" si="9"/>
        <v>160500</v>
      </c>
    </row>
    <row r="295" spans="1:28" x14ac:dyDescent="0.35">
      <c r="A295" s="76"/>
      <c r="B295" s="77" t="s">
        <v>8117</v>
      </c>
      <c r="C295" s="77" t="s">
        <v>283</v>
      </c>
      <c r="D295" s="77" t="s">
        <v>8118</v>
      </c>
      <c r="E295" s="77" t="s">
        <v>8119</v>
      </c>
      <c r="F295" s="76"/>
      <c r="G295" s="79" t="s">
        <v>8471</v>
      </c>
      <c r="H295" s="76"/>
      <c r="I295" s="74">
        <v>150000</v>
      </c>
      <c r="J295" s="76"/>
      <c r="K295" s="76" t="s">
        <v>8427</v>
      </c>
      <c r="L295" s="130"/>
      <c r="M295" s="119" t="s">
        <v>8431</v>
      </c>
      <c r="N295" s="119">
        <v>844410</v>
      </c>
      <c r="O295" s="119"/>
      <c r="P295" s="76"/>
      <c r="Q295" s="76"/>
      <c r="R295" s="119"/>
      <c r="S295" s="76"/>
      <c r="T295" s="76"/>
      <c r="U295" s="76"/>
      <c r="V295" s="76"/>
      <c r="W295" s="76"/>
      <c r="X295" s="121"/>
      <c r="Y295" s="121"/>
      <c r="AA295" s="639">
        <f t="shared" si="8"/>
        <v>10500.000000000002</v>
      </c>
      <c r="AB295" s="74">
        <f t="shared" si="9"/>
        <v>160500</v>
      </c>
    </row>
    <row r="296" spans="1:28" x14ac:dyDescent="0.35">
      <c r="A296" s="76"/>
      <c r="B296" s="77" t="s">
        <v>8117</v>
      </c>
      <c r="C296" s="77" t="s">
        <v>283</v>
      </c>
      <c r="D296" s="77" t="s">
        <v>8118</v>
      </c>
      <c r="E296" s="77" t="s">
        <v>8119</v>
      </c>
      <c r="F296" s="76"/>
      <c r="G296" s="79" t="s">
        <v>8471</v>
      </c>
      <c r="H296" s="76"/>
      <c r="I296" s="74">
        <v>150000</v>
      </c>
      <c r="J296" s="76"/>
      <c r="K296" s="76" t="s">
        <v>8427</v>
      </c>
      <c r="L296" s="130"/>
      <c r="M296" s="119" t="s">
        <v>8431</v>
      </c>
      <c r="N296" s="119">
        <v>892414</v>
      </c>
      <c r="O296" s="119"/>
      <c r="P296" s="76"/>
      <c r="Q296" s="76"/>
      <c r="R296" s="119"/>
      <c r="S296" s="76"/>
      <c r="T296" s="76"/>
      <c r="U296" s="76"/>
      <c r="V296" s="76"/>
      <c r="W296" s="76"/>
      <c r="X296" s="121"/>
      <c r="Y296" s="121"/>
      <c r="AA296" s="639">
        <f t="shared" si="8"/>
        <v>10500.000000000002</v>
      </c>
      <c r="AB296" s="74">
        <f t="shared" si="9"/>
        <v>160500</v>
      </c>
    </row>
    <row r="297" spans="1:28" x14ac:dyDescent="0.35">
      <c r="A297" s="76"/>
      <c r="B297" s="77" t="s">
        <v>8117</v>
      </c>
      <c r="C297" s="77" t="s">
        <v>283</v>
      </c>
      <c r="D297" s="77" t="s">
        <v>8118</v>
      </c>
      <c r="E297" s="77" t="s">
        <v>8119</v>
      </c>
      <c r="F297" s="76"/>
      <c r="G297" s="79" t="s">
        <v>8472</v>
      </c>
      <c r="H297" s="76"/>
      <c r="I297" s="74">
        <v>150000</v>
      </c>
      <c r="J297" s="76"/>
      <c r="K297" s="76" t="s">
        <v>8427</v>
      </c>
      <c r="L297" s="130"/>
      <c r="M297" s="119" t="s">
        <v>8433</v>
      </c>
      <c r="N297" s="119">
        <v>898710</v>
      </c>
      <c r="O297" s="119"/>
      <c r="P297" s="76"/>
      <c r="Q297" s="76"/>
      <c r="R297" s="119"/>
      <c r="S297" s="76"/>
      <c r="T297" s="76"/>
      <c r="U297" s="76"/>
      <c r="V297" s="76"/>
      <c r="W297" s="76"/>
      <c r="X297" s="121"/>
      <c r="Y297" s="121"/>
      <c r="AA297" s="639">
        <f t="shared" si="8"/>
        <v>10500.000000000002</v>
      </c>
      <c r="AB297" s="74">
        <f t="shared" si="9"/>
        <v>160500</v>
      </c>
    </row>
    <row r="298" spans="1:28" x14ac:dyDescent="0.35">
      <c r="A298" s="76"/>
      <c r="B298" s="77" t="s">
        <v>8117</v>
      </c>
      <c r="C298" s="77" t="s">
        <v>283</v>
      </c>
      <c r="D298" s="77" t="s">
        <v>8118</v>
      </c>
      <c r="E298" s="77" t="s">
        <v>8119</v>
      </c>
      <c r="F298" s="76"/>
      <c r="G298" s="79" t="s">
        <v>8472</v>
      </c>
      <c r="H298" s="76"/>
      <c r="I298" s="74">
        <v>150000</v>
      </c>
      <c r="J298" s="76"/>
      <c r="K298" s="76" t="s">
        <v>8427</v>
      </c>
      <c r="L298" s="130"/>
      <c r="M298" s="119" t="s">
        <v>8433</v>
      </c>
      <c r="N298" s="119">
        <v>904278</v>
      </c>
      <c r="O298" s="119"/>
      <c r="P298" s="76"/>
      <c r="Q298" s="76"/>
      <c r="R298" s="119"/>
      <c r="S298" s="76"/>
      <c r="T298" s="76"/>
      <c r="U298" s="76"/>
      <c r="V298" s="76"/>
      <c r="W298" s="76"/>
      <c r="X298" s="121"/>
      <c r="Y298" s="121"/>
      <c r="AA298" s="639">
        <f t="shared" si="8"/>
        <v>10500.000000000002</v>
      </c>
      <c r="AB298" s="74">
        <f t="shared" si="9"/>
        <v>160500</v>
      </c>
    </row>
    <row r="299" spans="1:28" x14ac:dyDescent="0.35">
      <c r="A299" s="76"/>
      <c r="B299" s="77" t="s">
        <v>8117</v>
      </c>
      <c r="C299" s="77" t="s">
        <v>283</v>
      </c>
      <c r="D299" s="77" t="s">
        <v>8118</v>
      </c>
      <c r="E299" s="77" t="s">
        <v>8119</v>
      </c>
      <c r="F299" s="76"/>
      <c r="G299" s="79" t="s">
        <v>8473</v>
      </c>
      <c r="H299" s="76"/>
      <c r="I299" s="74">
        <v>150000</v>
      </c>
      <c r="J299" s="76"/>
      <c r="K299" s="76" t="s">
        <v>8408</v>
      </c>
      <c r="L299" s="130"/>
      <c r="M299" s="119" t="s">
        <v>8474</v>
      </c>
      <c r="N299" s="119">
        <v>12476</v>
      </c>
      <c r="O299" s="119"/>
      <c r="P299" s="76"/>
      <c r="Q299" s="76"/>
      <c r="R299" s="119"/>
      <c r="S299" s="76"/>
      <c r="T299" s="76"/>
      <c r="U299" s="76"/>
      <c r="V299" s="76"/>
      <c r="W299" s="76"/>
      <c r="X299" s="121"/>
      <c r="Y299" s="121"/>
      <c r="AA299" s="639">
        <f t="shared" si="8"/>
        <v>10500.000000000002</v>
      </c>
      <c r="AB299" s="74">
        <f t="shared" si="9"/>
        <v>160500</v>
      </c>
    </row>
    <row r="300" spans="1:28" x14ac:dyDescent="0.35">
      <c r="A300" s="76"/>
      <c r="B300" s="77" t="s">
        <v>8117</v>
      </c>
      <c r="C300" s="77" t="s">
        <v>283</v>
      </c>
      <c r="D300" s="77" t="s">
        <v>8118</v>
      </c>
      <c r="E300" s="77" t="s">
        <v>8119</v>
      </c>
      <c r="F300" s="76"/>
      <c r="G300" s="79" t="s">
        <v>8475</v>
      </c>
      <c r="H300" s="76"/>
      <c r="I300" s="74">
        <v>150000</v>
      </c>
      <c r="J300" s="76"/>
      <c r="K300" s="76" t="s">
        <v>8329</v>
      </c>
      <c r="L300" s="130"/>
      <c r="M300" s="119" t="s">
        <v>8476</v>
      </c>
      <c r="N300" s="119">
        <v>123111</v>
      </c>
      <c r="O300" s="119"/>
      <c r="P300" s="76"/>
      <c r="Q300" s="76"/>
      <c r="R300" s="119"/>
      <c r="S300" s="76"/>
      <c r="T300" s="76"/>
      <c r="U300" s="76"/>
      <c r="V300" s="76"/>
      <c r="W300" s="76"/>
      <c r="X300" s="121"/>
      <c r="Y300" s="121"/>
      <c r="AA300" s="639">
        <f t="shared" si="8"/>
        <v>10500.000000000002</v>
      </c>
      <c r="AB300" s="74">
        <f t="shared" si="9"/>
        <v>160500</v>
      </c>
    </row>
    <row r="301" spans="1:28" x14ac:dyDescent="0.35">
      <c r="A301" s="76"/>
      <c r="B301" s="77" t="s">
        <v>8117</v>
      </c>
      <c r="C301" s="77" t="s">
        <v>283</v>
      </c>
      <c r="D301" s="77" t="s">
        <v>8118</v>
      </c>
      <c r="E301" s="77" t="s">
        <v>8119</v>
      </c>
      <c r="F301" s="76"/>
      <c r="G301" s="79" t="s">
        <v>8475</v>
      </c>
      <c r="H301" s="76"/>
      <c r="I301" s="74">
        <v>150000</v>
      </c>
      <c r="J301" s="76"/>
      <c r="K301" s="76" t="s">
        <v>5537</v>
      </c>
      <c r="L301" s="130"/>
      <c r="M301" s="119" t="s">
        <v>8477</v>
      </c>
      <c r="N301" s="119">
        <v>356770</v>
      </c>
      <c r="O301" s="119"/>
      <c r="P301" s="76"/>
      <c r="Q301" s="76"/>
      <c r="R301" s="119"/>
      <c r="S301" s="76"/>
      <c r="T301" s="76"/>
      <c r="U301" s="76"/>
      <c r="V301" s="76"/>
      <c r="W301" s="76"/>
      <c r="X301" s="121"/>
      <c r="Y301" s="121"/>
      <c r="AA301" s="639">
        <f t="shared" si="8"/>
        <v>10500.000000000002</v>
      </c>
      <c r="AB301" s="74">
        <f t="shared" si="9"/>
        <v>160500</v>
      </c>
    </row>
    <row r="302" spans="1:28" x14ac:dyDescent="0.35">
      <c r="A302" s="76"/>
      <c r="B302" s="77" t="s">
        <v>8117</v>
      </c>
      <c r="C302" s="77" t="s">
        <v>283</v>
      </c>
      <c r="D302" s="77" t="s">
        <v>8118</v>
      </c>
      <c r="E302" s="77" t="s">
        <v>8119</v>
      </c>
      <c r="F302" s="76"/>
      <c r="G302" s="79" t="s">
        <v>8478</v>
      </c>
      <c r="H302" s="76"/>
      <c r="I302" s="74">
        <v>150000</v>
      </c>
      <c r="J302" s="76"/>
      <c r="K302" s="76" t="s">
        <v>8427</v>
      </c>
      <c r="L302" s="130"/>
      <c r="M302" s="119" t="s">
        <v>8428</v>
      </c>
      <c r="N302" s="119">
        <v>837262</v>
      </c>
      <c r="O302" s="119"/>
      <c r="P302" s="76"/>
      <c r="Q302" s="76"/>
      <c r="R302" s="119"/>
      <c r="S302" s="76"/>
      <c r="T302" s="76"/>
      <c r="U302" s="76"/>
      <c r="V302" s="76"/>
      <c r="W302" s="76"/>
      <c r="X302" s="121"/>
      <c r="Y302" s="121"/>
      <c r="AA302" s="639">
        <f t="shared" si="8"/>
        <v>10500.000000000002</v>
      </c>
      <c r="AB302" s="74">
        <f t="shared" si="9"/>
        <v>160500</v>
      </c>
    </row>
    <row r="303" spans="1:28" x14ac:dyDescent="0.35">
      <c r="A303" s="76"/>
      <c r="B303" s="77" t="s">
        <v>8117</v>
      </c>
      <c r="C303" s="77" t="s">
        <v>283</v>
      </c>
      <c r="D303" s="77" t="s">
        <v>8118</v>
      </c>
      <c r="E303" s="77" t="s">
        <v>8119</v>
      </c>
      <c r="F303" s="76"/>
      <c r="G303" s="79" t="s">
        <v>8478</v>
      </c>
      <c r="H303" s="76"/>
      <c r="I303" s="74">
        <v>150000</v>
      </c>
      <c r="J303" s="76"/>
      <c r="K303" s="76" t="s">
        <v>8427</v>
      </c>
      <c r="L303" s="130"/>
      <c r="M303" s="119" t="s">
        <v>8428</v>
      </c>
      <c r="N303" s="119">
        <v>837263</v>
      </c>
      <c r="O303" s="119"/>
      <c r="P303" s="76"/>
      <c r="Q303" s="76"/>
      <c r="R303" s="119"/>
      <c r="S303" s="76"/>
      <c r="T303" s="76"/>
      <c r="U303" s="76"/>
      <c r="V303" s="76"/>
      <c r="W303" s="76"/>
      <c r="X303" s="121"/>
      <c r="Y303" s="121"/>
      <c r="AA303" s="639">
        <f t="shared" si="8"/>
        <v>10500.000000000002</v>
      </c>
      <c r="AB303" s="74">
        <f t="shared" si="9"/>
        <v>160500</v>
      </c>
    </row>
    <row r="304" spans="1:28" x14ac:dyDescent="0.35">
      <c r="A304" s="76"/>
      <c r="B304" s="77" t="s">
        <v>8117</v>
      </c>
      <c r="C304" s="77" t="s">
        <v>283</v>
      </c>
      <c r="D304" s="77" t="s">
        <v>8118</v>
      </c>
      <c r="E304" s="77" t="s">
        <v>8119</v>
      </c>
      <c r="F304" s="76"/>
      <c r="G304" s="79" t="s">
        <v>8478</v>
      </c>
      <c r="H304" s="76"/>
      <c r="I304" s="74">
        <v>150000</v>
      </c>
      <c r="J304" s="76"/>
      <c r="K304" s="76" t="s">
        <v>8427</v>
      </c>
      <c r="L304" s="130"/>
      <c r="M304" s="119" t="s">
        <v>8428</v>
      </c>
      <c r="N304" s="119">
        <v>837264</v>
      </c>
      <c r="O304" s="119"/>
      <c r="P304" s="76"/>
      <c r="Q304" s="76"/>
      <c r="R304" s="119"/>
      <c r="S304" s="76"/>
      <c r="T304" s="76"/>
      <c r="U304" s="76"/>
      <c r="V304" s="76"/>
      <c r="W304" s="76"/>
      <c r="X304" s="121"/>
      <c r="Y304" s="121"/>
      <c r="AA304" s="639">
        <f t="shared" si="8"/>
        <v>10500.000000000002</v>
      </c>
      <c r="AB304" s="74">
        <f t="shared" si="9"/>
        <v>160500</v>
      </c>
    </row>
    <row r="305" spans="1:28" x14ac:dyDescent="0.35">
      <c r="A305" s="76"/>
      <c r="B305" s="77" t="s">
        <v>8117</v>
      </c>
      <c r="C305" s="77" t="s">
        <v>283</v>
      </c>
      <c r="D305" s="77" t="s">
        <v>8118</v>
      </c>
      <c r="E305" s="77" t="s">
        <v>8119</v>
      </c>
      <c r="F305" s="76"/>
      <c r="G305" s="79" t="s">
        <v>8479</v>
      </c>
      <c r="H305" s="76"/>
      <c r="I305" s="74">
        <v>150000</v>
      </c>
      <c r="J305" s="76"/>
      <c r="K305" s="76" t="s">
        <v>8408</v>
      </c>
      <c r="L305" s="130"/>
      <c r="M305" s="119" t="s">
        <v>8443</v>
      </c>
      <c r="N305" s="119">
        <v>12897</v>
      </c>
      <c r="O305" s="119"/>
      <c r="P305" s="76"/>
      <c r="Q305" s="76"/>
      <c r="R305" s="119"/>
      <c r="S305" s="76"/>
      <c r="T305" s="76"/>
      <c r="U305" s="76"/>
      <c r="V305" s="76"/>
      <c r="W305" s="76"/>
      <c r="X305" s="121"/>
      <c r="Y305" s="121"/>
      <c r="AA305" s="639">
        <f t="shared" si="8"/>
        <v>10500.000000000002</v>
      </c>
      <c r="AB305" s="74">
        <f t="shared" si="9"/>
        <v>160500</v>
      </c>
    </row>
    <row r="306" spans="1:28" x14ac:dyDescent="0.35">
      <c r="A306" s="76"/>
      <c r="B306" s="77" t="s">
        <v>8117</v>
      </c>
      <c r="C306" s="77" t="s">
        <v>283</v>
      </c>
      <c r="D306" s="77" t="s">
        <v>8118</v>
      </c>
      <c r="E306" s="77" t="s">
        <v>8119</v>
      </c>
      <c r="F306" s="76"/>
      <c r="G306" s="79" t="s">
        <v>8480</v>
      </c>
      <c r="H306" s="76"/>
      <c r="I306" s="74">
        <v>150000</v>
      </c>
      <c r="J306" s="76"/>
      <c r="K306" s="76" t="s">
        <v>8427</v>
      </c>
      <c r="L306" s="130"/>
      <c r="M306" s="119" t="s">
        <v>8433</v>
      </c>
      <c r="N306" s="119">
        <v>898373</v>
      </c>
      <c r="O306" s="119"/>
      <c r="P306" s="76"/>
      <c r="Q306" s="76"/>
      <c r="R306" s="119"/>
      <c r="S306" s="76"/>
      <c r="T306" s="76"/>
      <c r="U306" s="76"/>
      <c r="V306" s="76"/>
      <c r="W306" s="76"/>
      <c r="X306" s="121"/>
      <c r="Y306" s="121"/>
      <c r="AA306" s="639">
        <f t="shared" si="8"/>
        <v>10500.000000000002</v>
      </c>
      <c r="AB306" s="74">
        <f t="shared" si="9"/>
        <v>160500</v>
      </c>
    </row>
    <row r="307" spans="1:28" x14ac:dyDescent="0.35">
      <c r="A307" s="76"/>
      <c r="B307" s="77" t="s">
        <v>8117</v>
      </c>
      <c r="C307" s="77" t="s">
        <v>283</v>
      </c>
      <c r="D307" s="77" t="s">
        <v>8118</v>
      </c>
      <c r="E307" s="77" t="s">
        <v>8119</v>
      </c>
      <c r="F307" s="76"/>
      <c r="G307" s="79" t="s">
        <v>8481</v>
      </c>
      <c r="H307" s="76"/>
      <c r="I307" s="74">
        <v>150000</v>
      </c>
      <c r="J307" s="76"/>
      <c r="K307" s="76" t="s">
        <v>8427</v>
      </c>
      <c r="L307" s="130"/>
      <c r="M307" s="119" t="s">
        <v>8428</v>
      </c>
      <c r="N307" s="119">
        <v>837329</v>
      </c>
      <c r="O307" s="119"/>
      <c r="P307" s="76"/>
      <c r="Q307" s="76"/>
      <c r="R307" s="119"/>
      <c r="S307" s="76"/>
      <c r="T307" s="76"/>
      <c r="U307" s="76"/>
      <c r="V307" s="76"/>
      <c r="W307" s="76"/>
      <c r="X307" s="121"/>
      <c r="Y307" s="121"/>
      <c r="AA307" s="639">
        <f t="shared" si="8"/>
        <v>10500.000000000002</v>
      </c>
      <c r="AB307" s="74">
        <f t="shared" si="9"/>
        <v>160500</v>
      </c>
    </row>
    <row r="308" spans="1:28" x14ac:dyDescent="0.35">
      <c r="A308" s="76"/>
      <c r="B308" s="77" t="s">
        <v>8117</v>
      </c>
      <c r="C308" s="77" t="s">
        <v>283</v>
      </c>
      <c r="D308" s="77" t="s">
        <v>8118</v>
      </c>
      <c r="E308" s="77" t="s">
        <v>8119</v>
      </c>
      <c r="F308" s="76"/>
      <c r="G308" s="79" t="s">
        <v>8481</v>
      </c>
      <c r="H308" s="76"/>
      <c r="I308" s="74">
        <v>150000</v>
      </c>
      <c r="J308" s="76"/>
      <c r="K308" s="76" t="s">
        <v>8427</v>
      </c>
      <c r="L308" s="130"/>
      <c r="M308" s="119" t="s">
        <v>8428</v>
      </c>
      <c r="N308" s="119">
        <v>837267</v>
      </c>
      <c r="O308" s="119"/>
      <c r="P308" s="76"/>
      <c r="Q308" s="76"/>
      <c r="R308" s="119"/>
      <c r="S308" s="76"/>
      <c r="T308" s="76"/>
      <c r="U308" s="76"/>
      <c r="V308" s="76"/>
      <c r="W308" s="76"/>
      <c r="X308" s="121"/>
      <c r="Y308" s="121"/>
      <c r="AA308" s="639">
        <f t="shared" si="8"/>
        <v>10500.000000000002</v>
      </c>
      <c r="AB308" s="74">
        <f t="shared" si="9"/>
        <v>160500</v>
      </c>
    </row>
    <row r="309" spans="1:28" x14ac:dyDescent="0.35">
      <c r="A309" s="76"/>
      <c r="B309" s="77" t="s">
        <v>8117</v>
      </c>
      <c r="C309" s="77" t="s">
        <v>283</v>
      </c>
      <c r="D309" s="77" t="s">
        <v>8118</v>
      </c>
      <c r="E309" s="77" t="s">
        <v>8119</v>
      </c>
      <c r="F309" s="76"/>
      <c r="G309" s="79" t="s">
        <v>8482</v>
      </c>
      <c r="H309" s="76"/>
      <c r="I309" s="74">
        <v>150000</v>
      </c>
      <c r="J309" s="76"/>
      <c r="K309" s="76" t="s">
        <v>8408</v>
      </c>
      <c r="L309" s="130"/>
      <c r="M309" s="119" t="s">
        <v>8448</v>
      </c>
      <c r="N309" s="119">
        <v>12475</v>
      </c>
      <c r="O309" s="119"/>
      <c r="P309" s="76"/>
      <c r="Q309" s="76"/>
      <c r="R309" s="119"/>
      <c r="S309" s="76"/>
      <c r="T309" s="76"/>
      <c r="U309" s="76"/>
      <c r="V309" s="76"/>
      <c r="W309" s="76"/>
      <c r="X309" s="121"/>
      <c r="Y309" s="121"/>
      <c r="AA309" s="639">
        <f t="shared" si="8"/>
        <v>10500.000000000002</v>
      </c>
      <c r="AB309" s="74">
        <f t="shared" si="9"/>
        <v>160500</v>
      </c>
    </row>
    <row r="310" spans="1:28" x14ac:dyDescent="0.35">
      <c r="A310" s="76"/>
      <c r="B310" s="77" t="s">
        <v>8117</v>
      </c>
      <c r="C310" s="77" t="s">
        <v>283</v>
      </c>
      <c r="D310" s="77" t="s">
        <v>8118</v>
      </c>
      <c r="E310" s="77" t="s">
        <v>8119</v>
      </c>
      <c r="F310" s="76"/>
      <c r="G310" s="79" t="s">
        <v>8483</v>
      </c>
      <c r="H310" s="76"/>
      <c r="I310" s="74">
        <v>150000</v>
      </c>
      <c r="J310" s="76"/>
      <c r="K310" s="76" t="s">
        <v>8484</v>
      </c>
      <c r="L310" s="130"/>
      <c r="M310" s="119" t="s">
        <v>8485</v>
      </c>
      <c r="N310" s="119">
        <v>2049863</v>
      </c>
      <c r="O310" s="119"/>
      <c r="P310" s="76"/>
      <c r="Q310" s="76"/>
      <c r="R310" s="119"/>
      <c r="S310" s="76"/>
      <c r="T310" s="76"/>
      <c r="U310" s="76"/>
      <c r="V310" s="76"/>
      <c r="W310" s="76"/>
      <c r="X310" s="121"/>
      <c r="Y310" s="121"/>
      <c r="AA310" s="639">
        <f t="shared" si="8"/>
        <v>10500.000000000002</v>
      </c>
      <c r="AB310" s="74">
        <f t="shared" si="9"/>
        <v>160500</v>
      </c>
    </row>
    <row r="311" spans="1:28" x14ac:dyDescent="0.35">
      <c r="A311" s="76"/>
      <c r="B311" s="77" t="s">
        <v>8117</v>
      </c>
      <c r="C311" s="77" t="s">
        <v>283</v>
      </c>
      <c r="D311" s="77" t="s">
        <v>8118</v>
      </c>
      <c r="E311" s="77" t="s">
        <v>8119</v>
      </c>
      <c r="F311" s="76"/>
      <c r="G311" s="79" t="s">
        <v>8486</v>
      </c>
      <c r="H311" s="76"/>
      <c r="I311" s="74">
        <v>150000</v>
      </c>
      <c r="J311" s="76"/>
      <c r="K311" s="76" t="s">
        <v>8484</v>
      </c>
      <c r="L311" s="130"/>
      <c r="M311" s="119" t="s">
        <v>8485</v>
      </c>
      <c r="N311" s="119">
        <v>2049863</v>
      </c>
      <c r="O311" s="119"/>
      <c r="P311" s="76"/>
      <c r="Q311" s="76"/>
      <c r="R311" s="119"/>
      <c r="S311" s="76"/>
      <c r="T311" s="76"/>
      <c r="U311" s="76"/>
      <c r="V311" s="76"/>
      <c r="W311" s="76"/>
      <c r="X311" s="116"/>
      <c r="Y311" s="116"/>
      <c r="AA311" s="639">
        <f t="shared" si="8"/>
        <v>10500.000000000002</v>
      </c>
      <c r="AB311" s="74">
        <f t="shared" si="9"/>
        <v>160500</v>
      </c>
    </row>
    <row r="312" spans="1:28" x14ac:dyDescent="0.35">
      <c r="A312" s="69"/>
      <c r="B312" s="77" t="s">
        <v>8117</v>
      </c>
      <c r="C312" s="77" t="s">
        <v>283</v>
      </c>
      <c r="D312" s="77" t="s">
        <v>8118</v>
      </c>
      <c r="E312" s="77" t="s">
        <v>8119</v>
      </c>
      <c r="F312" s="69"/>
      <c r="G312" s="79" t="s">
        <v>8483</v>
      </c>
      <c r="H312" s="69"/>
      <c r="I312" s="74">
        <v>150000</v>
      </c>
      <c r="J312" s="69"/>
      <c r="K312" s="76" t="s">
        <v>8484</v>
      </c>
      <c r="L312" s="193"/>
      <c r="M312" s="119" t="s">
        <v>8485</v>
      </c>
      <c r="N312" s="119">
        <v>2049863</v>
      </c>
      <c r="O312" s="75"/>
      <c r="P312" s="69"/>
      <c r="Q312" s="76"/>
      <c r="R312" s="75"/>
      <c r="S312" s="69"/>
      <c r="T312" s="69"/>
      <c r="U312" s="69"/>
      <c r="V312" s="69"/>
      <c r="W312" s="69"/>
      <c r="X312" s="116"/>
      <c r="Y312" s="116"/>
      <c r="AA312" s="639">
        <f t="shared" si="8"/>
        <v>10500.000000000002</v>
      </c>
      <c r="AB312" s="74">
        <f t="shared" si="9"/>
        <v>160500</v>
      </c>
    </row>
    <row r="313" spans="1:28" x14ac:dyDescent="0.35">
      <c r="A313" s="76"/>
      <c r="B313" s="77" t="s">
        <v>8117</v>
      </c>
      <c r="C313" s="77" t="s">
        <v>283</v>
      </c>
      <c r="D313" s="77" t="s">
        <v>8118</v>
      </c>
      <c r="E313" s="77" t="s">
        <v>8119</v>
      </c>
      <c r="F313" s="76"/>
      <c r="G313" s="79" t="s">
        <v>8487</v>
      </c>
      <c r="H313" s="76"/>
      <c r="I313" s="74">
        <v>150000</v>
      </c>
      <c r="J313" s="76"/>
      <c r="K313" s="76" t="s">
        <v>8427</v>
      </c>
      <c r="L313" s="130"/>
      <c r="M313" s="119" t="s">
        <v>8438</v>
      </c>
      <c r="N313" s="119">
        <v>922033</v>
      </c>
      <c r="O313" s="119"/>
      <c r="P313" s="76"/>
      <c r="Q313" s="76"/>
      <c r="R313" s="119"/>
      <c r="S313" s="76"/>
      <c r="T313" s="76"/>
      <c r="U313" s="76"/>
      <c r="V313" s="76"/>
      <c r="W313" s="76"/>
      <c r="X313" s="121"/>
      <c r="Y313" s="121"/>
      <c r="AA313" s="639">
        <f t="shared" si="8"/>
        <v>10500.000000000002</v>
      </c>
      <c r="AB313" s="74">
        <f t="shared" si="9"/>
        <v>160500</v>
      </c>
    </row>
    <row r="314" spans="1:28" x14ac:dyDescent="0.35">
      <c r="A314" s="76"/>
      <c r="B314" s="77" t="s">
        <v>8117</v>
      </c>
      <c r="C314" s="77" t="s">
        <v>283</v>
      </c>
      <c r="D314" s="77" t="s">
        <v>8118</v>
      </c>
      <c r="E314" s="77" t="s">
        <v>8119</v>
      </c>
      <c r="F314" s="76"/>
      <c r="G314" s="79" t="s">
        <v>8483</v>
      </c>
      <c r="H314" s="76"/>
      <c r="I314" s="74">
        <v>150000</v>
      </c>
      <c r="J314" s="76"/>
      <c r="K314" s="76" t="s">
        <v>5537</v>
      </c>
      <c r="L314" s="130"/>
      <c r="M314" s="119" t="s">
        <v>8439</v>
      </c>
      <c r="N314" s="119" t="s">
        <v>8488</v>
      </c>
      <c r="O314" s="119"/>
      <c r="P314" s="76"/>
      <c r="Q314" s="76"/>
      <c r="R314" s="119"/>
      <c r="S314" s="76"/>
      <c r="T314" s="76"/>
      <c r="U314" s="76"/>
      <c r="V314" s="76"/>
      <c r="W314" s="76"/>
      <c r="X314" s="121"/>
      <c r="Y314" s="121"/>
      <c r="AA314" s="639">
        <f t="shared" si="8"/>
        <v>10500.000000000002</v>
      </c>
      <c r="AB314" s="74">
        <f t="shared" si="9"/>
        <v>160500</v>
      </c>
    </row>
    <row r="315" spans="1:28" x14ac:dyDescent="0.35">
      <c r="A315" s="76"/>
      <c r="B315" s="77" t="s">
        <v>8117</v>
      </c>
      <c r="C315" s="77" t="s">
        <v>283</v>
      </c>
      <c r="D315" s="77" t="s">
        <v>8118</v>
      </c>
      <c r="E315" s="77" t="s">
        <v>8119</v>
      </c>
      <c r="F315" s="76"/>
      <c r="G315" s="79" t="s">
        <v>8489</v>
      </c>
      <c r="H315" s="76"/>
      <c r="I315" s="74">
        <v>150000</v>
      </c>
      <c r="J315" s="76"/>
      <c r="K315" s="76" t="s">
        <v>8427</v>
      </c>
      <c r="L315" s="130"/>
      <c r="M315" s="119" t="s">
        <v>8428</v>
      </c>
      <c r="N315" s="119">
        <v>761666</v>
      </c>
      <c r="O315" s="119"/>
      <c r="P315" s="76"/>
      <c r="Q315" s="76"/>
      <c r="R315" s="119"/>
      <c r="S315" s="76"/>
      <c r="T315" s="76"/>
      <c r="U315" s="76"/>
      <c r="V315" s="76"/>
      <c r="W315" s="76"/>
      <c r="X315" s="121"/>
      <c r="Y315" s="121"/>
      <c r="AA315" s="639">
        <f t="shared" si="8"/>
        <v>10500.000000000002</v>
      </c>
      <c r="AB315" s="74">
        <f t="shared" si="9"/>
        <v>160500</v>
      </c>
    </row>
    <row r="316" spans="1:28" x14ac:dyDescent="0.35">
      <c r="A316" s="76"/>
      <c r="B316" s="77" t="s">
        <v>8117</v>
      </c>
      <c r="C316" s="77" t="s">
        <v>283</v>
      </c>
      <c r="D316" s="77" t="s">
        <v>8118</v>
      </c>
      <c r="E316" s="77" t="s">
        <v>8119</v>
      </c>
      <c r="F316" s="76"/>
      <c r="G316" s="79" t="s">
        <v>8489</v>
      </c>
      <c r="H316" s="76"/>
      <c r="I316" s="74">
        <v>150000</v>
      </c>
      <c r="J316" s="76"/>
      <c r="K316" s="76" t="s">
        <v>8427</v>
      </c>
      <c r="L316" s="130"/>
      <c r="M316" s="119" t="s">
        <v>8337</v>
      </c>
      <c r="N316" s="119">
        <v>2249730</v>
      </c>
      <c r="O316" s="119"/>
      <c r="P316" s="76"/>
      <c r="Q316" s="76"/>
      <c r="R316" s="119"/>
      <c r="S316" s="76"/>
      <c r="T316" s="76"/>
      <c r="U316" s="76"/>
      <c r="V316" s="76"/>
      <c r="W316" s="76"/>
      <c r="X316" s="121"/>
      <c r="Y316" s="121"/>
      <c r="AA316" s="639">
        <f t="shared" si="8"/>
        <v>10500.000000000002</v>
      </c>
      <c r="AB316" s="74">
        <f t="shared" si="9"/>
        <v>160500</v>
      </c>
    </row>
    <row r="317" spans="1:28" x14ac:dyDescent="0.35">
      <c r="A317" s="76"/>
      <c r="B317" s="77" t="s">
        <v>8117</v>
      </c>
      <c r="C317" s="77" t="s">
        <v>283</v>
      </c>
      <c r="D317" s="77" t="s">
        <v>8118</v>
      </c>
      <c r="E317" s="77" t="s">
        <v>8119</v>
      </c>
      <c r="F317" s="76"/>
      <c r="G317" s="79" t="s">
        <v>8489</v>
      </c>
      <c r="H317" s="76"/>
      <c r="I317" s="74">
        <v>150000</v>
      </c>
      <c r="J317" s="76"/>
      <c r="K317" s="76" t="s">
        <v>8427</v>
      </c>
      <c r="L317" s="130"/>
      <c r="M317" s="119" t="s">
        <v>8428</v>
      </c>
      <c r="N317" s="119">
        <v>837306</v>
      </c>
      <c r="O317" s="119"/>
      <c r="P317" s="76"/>
      <c r="Q317" s="76"/>
      <c r="R317" s="119"/>
      <c r="S317" s="76"/>
      <c r="T317" s="76"/>
      <c r="U317" s="76"/>
      <c r="V317" s="76"/>
      <c r="W317" s="76"/>
      <c r="X317" s="121"/>
      <c r="Y317" s="121"/>
      <c r="AA317" s="639">
        <f t="shared" si="8"/>
        <v>10500.000000000002</v>
      </c>
      <c r="AB317" s="74">
        <f t="shared" si="9"/>
        <v>160500</v>
      </c>
    </row>
    <row r="318" spans="1:28" x14ac:dyDescent="0.35">
      <c r="A318" s="76"/>
      <c r="B318" s="77" t="s">
        <v>8117</v>
      </c>
      <c r="C318" s="77" t="s">
        <v>283</v>
      </c>
      <c r="D318" s="77" t="s">
        <v>8118</v>
      </c>
      <c r="E318" s="77" t="s">
        <v>8119</v>
      </c>
      <c r="F318" s="76"/>
      <c r="G318" s="79" t="s">
        <v>8489</v>
      </c>
      <c r="H318" s="76"/>
      <c r="I318" s="74">
        <v>150000</v>
      </c>
      <c r="J318" s="76"/>
      <c r="K318" s="76" t="s">
        <v>8427</v>
      </c>
      <c r="L318" s="130"/>
      <c r="M318" s="119" t="s">
        <v>8428</v>
      </c>
      <c r="N318" s="119">
        <v>837309</v>
      </c>
      <c r="O318" s="119"/>
      <c r="P318" s="76"/>
      <c r="Q318" s="76"/>
      <c r="R318" s="119"/>
      <c r="S318" s="76"/>
      <c r="T318" s="76"/>
      <c r="U318" s="76"/>
      <c r="V318" s="76"/>
      <c r="W318" s="76"/>
      <c r="X318" s="121"/>
      <c r="Y318" s="121"/>
      <c r="AA318" s="639">
        <f t="shared" si="8"/>
        <v>10500.000000000002</v>
      </c>
      <c r="AB318" s="74">
        <f t="shared" si="9"/>
        <v>160500</v>
      </c>
    </row>
    <row r="319" spans="1:28" x14ac:dyDescent="0.35">
      <c r="A319" s="76"/>
      <c r="B319" s="77" t="s">
        <v>8117</v>
      </c>
      <c r="C319" s="77" t="s">
        <v>283</v>
      </c>
      <c r="D319" s="77" t="s">
        <v>8118</v>
      </c>
      <c r="E319" s="77" t="s">
        <v>8119</v>
      </c>
      <c r="F319" s="76"/>
      <c r="G319" s="79" t="s">
        <v>8489</v>
      </c>
      <c r="H319" s="76"/>
      <c r="I319" s="74">
        <v>150000</v>
      </c>
      <c r="J319" s="76"/>
      <c r="K319" s="76" t="s">
        <v>8427</v>
      </c>
      <c r="L319" s="130"/>
      <c r="M319" s="119" t="s">
        <v>8337</v>
      </c>
      <c r="N319" s="119">
        <v>2249607</v>
      </c>
      <c r="O319" s="119"/>
      <c r="P319" s="76"/>
      <c r="Q319" s="76"/>
      <c r="R319" s="119"/>
      <c r="S319" s="76"/>
      <c r="T319" s="76"/>
      <c r="U319" s="76"/>
      <c r="V319" s="76"/>
      <c r="W319" s="76"/>
      <c r="X319" s="121"/>
      <c r="Y319" s="121"/>
      <c r="AA319" s="639">
        <f t="shared" si="8"/>
        <v>10500.000000000002</v>
      </c>
      <c r="AB319" s="74">
        <f t="shared" si="9"/>
        <v>160500</v>
      </c>
    </row>
    <row r="320" spans="1:28" x14ac:dyDescent="0.35">
      <c r="A320" s="76"/>
      <c r="B320" s="77" t="s">
        <v>8117</v>
      </c>
      <c r="C320" s="77" t="s">
        <v>283</v>
      </c>
      <c r="D320" s="77" t="s">
        <v>8118</v>
      </c>
      <c r="E320" s="77" t="s">
        <v>8119</v>
      </c>
      <c r="F320" s="76"/>
      <c r="G320" s="79" t="s">
        <v>8489</v>
      </c>
      <c r="H320" s="76"/>
      <c r="I320" s="74">
        <v>150000</v>
      </c>
      <c r="J320" s="76"/>
      <c r="K320" s="76" t="s">
        <v>8427</v>
      </c>
      <c r="L320" s="130"/>
      <c r="M320" s="119" t="s">
        <v>8337</v>
      </c>
      <c r="N320" s="119">
        <v>2334342</v>
      </c>
      <c r="O320" s="119"/>
      <c r="P320" s="76"/>
      <c r="Q320" s="76"/>
      <c r="R320" s="119"/>
      <c r="S320" s="76"/>
      <c r="T320" s="76"/>
      <c r="U320" s="76"/>
      <c r="V320" s="76"/>
      <c r="W320" s="76"/>
      <c r="X320" s="121"/>
      <c r="Y320" s="121"/>
      <c r="AA320" s="639">
        <f t="shared" si="8"/>
        <v>10500.000000000002</v>
      </c>
      <c r="AB320" s="74">
        <f t="shared" si="9"/>
        <v>160500</v>
      </c>
    </row>
    <row r="321" spans="1:28" x14ac:dyDescent="0.35">
      <c r="A321" s="76"/>
      <c r="B321" s="77" t="s">
        <v>8117</v>
      </c>
      <c r="C321" s="77" t="s">
        <v>283</v>
      </c>
      <c r="D321" s="77" t="s">
        <v>8118</v>
      </c>
      <c r="E321" s="77" t="s">
        <v>8119</v>
      </c>
      <c r="F321" s="76"/>
      <c r="G321" s="79" t="s">
        <v>8489</v>
      </c>
      <c r="H321" s="76"/>
      <c r="I321" s="74">
        <v>150000</v>
      </c>
      <c r="J321" s="76"/>
      <c r="K321" s="76" t="s">
        <v>8427</v>
      </c>
      <c r="L321" s="130"/>
      <c r="M321" s="119" t="s">
        <v>8428</v>
      </c>
      <c r="N321" s="119">
        <v>816629</v>
      </c>
      <c r="O321" s="119"/>
      <c r="P321" s="76"/>
      <c r="Q321" s="76"/>
      <c r="R321" s="119"/>
      <c r="S321" s="76"/>
      <c r="T321" s="76"/>
      <c r="U321" s="76"/>
      <c r="V321" s="76"/>
      <c r="W321" s="76"/>
      <c r="X321" s="121"/>
      <c r="Y321" s="121"/>
      <c r="AA321" s="639">
        <f t="shared" si="8"/>
        <v>10500.000000000002</v>
      </c>
      <c r="AB321" s="74">
        <f t="shared" si="9"/>
        <v>160500</v>
      </c>
    </row>
    <row r="322" spans="1:28" x14ac:dyDescent="0.35">
      <c r="A322" s="76"/>
      <c r="B322" s="77" t="s">
        <v>8117</v>
      </c>
      <c r="C322" s="77" t="s">
        <v>283</v>
      </c>
      <c r="D322" s="77" t="s">
        <v>8118</v>
      </c>
      <c r="E322" s="77" t="s">
        <v>8119</v>
      </c>
      <c r="F322" s="76"/>
      <c r="G322" s="79" t="s">
        <v>8489</v>
      </c>
      <c r="H322" s="76"/>
      <c r="I322" s="74">
        <v>150000</v>
      </c>
      <c r="J322" s="76"/>
      <c r="K322" s="76" t="s">
        <v>8427</v>
      </c>
      <c r="L322" s="130"/>
      <c r="M322" s="119" t="s">
        <v>8428</v>
      </c>
      <c r="N322" s="119">
        <v>837310</v>
      </c>
      <c r="O322" s="119"/>
      <c r="P322" s="76"/>
      <c r="Q322" s="76"/>
      <c r="R322" s="119"/>
      <c r="S322" s="76"/>
      <c r="T322" s="76"/>
      <c r="U322" s="76"/>
      <c r="V322" s="76"/>
      <c r="W322" s="76"/>
      <c r="X322" s="121"/>
      <c r="Y322" s="121"/>
      <c r="AA322" s="639">
        <f t="shared" si="8"/>
        <v>10500.000000000002</v>
      </c>
      <c r="AB322" s="74">
        <f t="shared" si="9"/>
        <v>160500</v>
      </c>
    </row>
    <row r="323" spans="1:28" x14ac:dyDescent="0.35">
      <c r="A323" s="76"/>
      <c r="B323" s="77" t="s">
        <v>8117</v>
      </c>
      <c r="C323" s="77" t="s">
        <v>283</v>
      </c>
      <c r="D323" s="77" t="s">
        <v>8118</v>
      </c>
      <c r="E323" s="77" t="s">
        <v>8119</v>
      </c>
      <c r="F323" s="76"/>
      <c r="G323" s="79" t="s">
        <v>8489</v>
      </c>
      <c r="H323" s="76"/>
      <c r="I323" s="74">
        <v>150000</v>
      </c>
      <c r="J323" s="76"/>
      <c r="K323" s="76" t="s">
        <v>8427</v>
      </c>
      <c r="L323" s="130"/>
      <c r="M323" s="119" t="s">
        <v>8428</v>
      </c>
      <c r="N323" s="119">
        <v>837302</v>
      </c>
      <c r="O323" s="119"/>
      <c r="P323" s="76"/>
      <c r="Q323" s="76"/>
      <c r="R323" s="119"/>
      <c r="S323" s="76"/>
      <c r="T323" s="76"/>
      <c r="U323" s="76"/>
      <c r="V323" s="76"/>
      <c r="W323" s="76"/>
      <c r="X323" s="121"/>
      <c r="Y323" s="121"/>
      <c r="AA323" s="639">
        <f t="shared" si="8"/>
        <v>10500.000000000002</v>
      </c>
      <c r="AB323" s="74">
        <f t="shared" si="9"/>
        <v>160500</v>
      </c>
    </row>
    <row r="324" spans="1:28" x14ac:dyDescent="0.35">
      <c r="A324" s="76"/>
      <c r="B324" s="77" t="s">
        <v>8117</v>
      </c>
      <c r="C324" s="77" t="s">
        <v>283</v>
      </c>
      <c r="D324" s="77" t="s">
        <v>8118</v>
      </c>
      <c r="E324" s="77" t="s">
        <v>8119</v>
      </c>
      <c r="F324" s="76"/>
      <c r="G324" s="79" t="s">
        <v>8489</v>
      </c>
      <c r="H324" s="76"/>
      <c r="I324" s="74">
        <v>150000</v>
      </c>
      <c r="J324" s="76"/>
      <c r="K324" s="76" t="s">
        <v>8427</v>
      </c>
      <c r="L324" s="130"/>
      <c r="M324" s="119" t="s">
        <v>8337</v>
      </c>
      <c r="N324" s="119">
        <v>1901830</v>
      </c>
      <c r="O324" s="119"/>
      <c r="P324" s="76"/>
      <c r="Q324" s="76"/>
      <c r="R324" s="119"/>
      <c r="S324" s="76"/>
      <c r="T324" s="76"/>
      <c r="U324" s="76"/>
      <c r="V324" s="76"/>
      <c r="W324" s="76"/>
      <c r="X324" s="121"/>
      <c r="Y324" s="121"/>
      <c r="AA324" s="639">
        <f t="shared" si="8"/>
        <v>10500.000000000002</v>
      </c>
      <c r="AB324" s="74">
        <f t="shared" si="9"/>
        <v>160500</v>
      </c>
    </row>
    <row r="325" spans="1:28" x14ac:dyDescent="0.35">
      <c r="A325" s="76"/>
      <c r="B325" s="77" t="s">
        <v>8117</v>
      </c>
      <c r="C325" s="77" t="s">
        <v>283</v>
      </c>
      <c r="D325" s="77" t="s">
        <v>8118</v>
      </c>
      <c r="E325" s="77" t="s">
        <v>8119</v>
      </c>
      <c r="F325" s="76"/>
      <c r="G325" s="79" t="s">
        <v>8489</v>
      </c>
      <c r="H325" s="76"/>
      <c r="I325" s="74">
        <v>150000</v>
      </c>
      <c r="J325" s="76"/>
      <c r="K325" s="76" t="s">
        <v>8427</v>
      </c>
      <c r="L325" s="130"/>
      <c r="M325" s="119" t="s">
        <v>8428</v>
      </c>
      <c r="N325" s="119">
        <v>837308</v>
      </c>
      <c r="O325" s="119"/>
      <c r="P325" s="76"/>
      <c r="Q325" s="76"/>
      <c r="R325" s="119"/>
      <c r="S325" s="76"/>
      <c r="T325" s="76"/>
      <c r="U325" s="76"/>
      <c r="V325" s="76"/>
      <c r="W325" s="76"/>
      <c r="X325" s="121"/>
      <c r="Y325" s="121"/>
      <c r="AA325" s="639">
        <f t="shared" si="8"/>
        <v>10500.000000000002</v>
      </c>
      <c r="AB325" s="74">
        <f t="shared" si="9"/>
        <v>160500</v>
      </c>
    </row>
    <row r="326" spans="1:28" x14ac:dyDescent="0.35">
      <c r="A326" s="76"/>
      <c r="B326" s="77" t="s">
        <v>8117</v>
      </c>
      <c r="C326" s="77" t="s">
        <v>283</v>
      </c>
      <c r="D326" s="77" t="s">
        <v>8118</v>
      </c>
      <c r="E326" s="77" t="s">
        <v>8119</v>
      </c>
      <c r="F326" s="76"/>
      <c r="G326" s="79" t="s">
        <v>8489</v>
      </c>
      <c r="H326" s="76"/>
      <c r="I326" s="74">
        <v>150000</v>
      </c>
      <c r="J326" s="76"/>
      <c r="K326" s="76" t="s">
        <v>8427</v>
      </c>
      <c r="L326" s="130"/>
      <c r="M326" s="119" t="s">
        <v>8428</v>
      </c>
      <c r="N326" s="119">
        <v>837311</v>
      </c>
      <c r="O326" s="119"/>
      <c r="P326" s="76"/>
      <c r="Q326" s="76"/>
      <c r="R326" s="119"/>
      <c r="S326" s="76"/>
      <c r="T326" s="76"/>
      <c r="U326" s="76"/>
      <c r="V326" s="76"/>
      <c r="W326" s="76"/>
      <c r="X326" s="121"/>
      <c r="Y326" s="121"/>
      <c r="AA326" s="639">
        <f t="shared" si="8"/>
        <v>10500.000000000002</v>
      </c>
      <c r="AB326" s="74">
        <f t="shared" si="9"/>
        <v>160500</v>
      </c>
    </row>
    <row r="327" spans="1:28" x14ac:dyDescent="0.35">
      <c r="A327" s="76"/>
      <c r="B327" s="77" t="s">
        <v>8117</v>
      </c>
      <c r="C327" s="77" t="s">
        <v>283</v>
      </c>
      <c r="D327" s="77" t="s">
        <v>8118</v>
      </c>
      <c r="E327" s="77" t="s">
        <v>8119</v>
      </c>
      <c r="F327" s="76"/>
      <c r="G327" s="79" t="s">
        <v>8490</v>
      </c>
      <c r="H327" s="76"/>
      <c r="I327" s="74">
        <v>150000</v>
      </c>
      <c r="J327" s="76"/>
      <c r="K327" s="76" t="s">
        <v>8427</v>
      </c>
      <c r="L327" s="130"/>
      <c r="M327" s="119" t="s">
        <v>8428</v>
      </c>
      <c r="N327" s="119">
        <v>837327</v>
      </c>
      <c r="O327" s="119"/>
      <c r="P327" s="76"/>
      <c r="Q327" s="76"/>
      <c r="R327" s="119"/>
      <c r="S327" s="76"/>
      <c r="T327" s="76"/>
      <c r="U327" s="76"/>
      <c r="V327" s="76"/>
      <c r="W327" s="76"/>
      <c r="X327" s="121"/>
      <c r="Y327" s="121"/>
      <c r="AA327" s="639">
        <f t="shared" ref="AA327:AA390" si="10">I327*AA$5</f>
        <v>10500.000000000002</v>
      </c>
      <c r="AB327" s="74">
        <f t="shared" ref="AB327:AB390" si="11">I327+AA327</f>
        <v>160500</v>
      </c>
    </row>
    <row r="328" spans="1:28" x14ac:dyDescent="0.35">
      <c r="A328" s="76"/>
      <c r="B328" s="77" t="s">
        <v>8117</v>
      </c>
      <c r="C328" s="77" t="s">
        <v>283</v>
      </c>
      <c r="D328" s="77" t="s">
        <v>8118</v>
      </c>
      <c r="E328" s="77" t="s">
        <v>8119</v>
      </c>
      <c r="F328" s="76"/>
      <c r="G328" s="79" t="s">
        <v>8491</v>
      </c>
      <c r="H328" s="76"/>
      <c r="I328" s="74">
        <v>150000</v>
      </c>
      <c r="J328" s="76"/>
      <c r="K328" s="76" t="s">
        <v>8329</v>
      </c>
      <c r="L328" s="130"/>
      <c r="M328" s="119" t="s">
        <v>8463</v>
      </c>
      <c r="N328" s="119" t="s">
        <v>8492</v>
      </c>
      <c r="O328" s="119"/>
      <c r="P328" s="76"/>
      <c r="Q328" s="76"/>
      <c r="R328" s="119"/>
      <c r="S328" s="76"/>
      <c r="T328" s="76"/>
      <c r="U328" s="76"/>
      <c r="V328" s="76"/>
      <c r="W328" s="76"/>
      <c r="X328" s="121"/>
      <c r="Y328" s="121"/>
      <c r="AA328" s="639">
        <f t="shared" si="10"/>
        <v>10500.000000000002</v>
      </c>
      <c r="AB328" s="74">
        <f t="shared" si="11"/>
        <v>160500</v>
      </c>
    </row>
    <row r="329" spans="1:28" x14ac:dyDescent="0.35">
      <c r="A329" s="76"/>
      <c r="B329" s="77" t="s">
        <v>8117</v>
      </c>
      <c r="C329" s="77" t="s">
        <v>283</v>
      </c>
      <c r="D329" s="77" t="s">
        <v>8118</v>
      </c>
      <c r="E329" s="77" t="s">
        <v>8119</v>
      </c>
      <c r="F329" s="76"/>
      <c r="G329" s="79" t="s">
        <v>8490</v>
      </c>
      <c r="H329" s="76"/>
      <c r="I329" s="74">
        <v>150000</v>
      </c>
      <c r="J329" s="76"/>
      <c r="K329" s="76" t="s">
        <v>8427</v>
      </c>
      <c r="L329" s="130"/>
      <c r="M329" s="119" t="s">
        <v>8337</v>
      </c>
      <c r="N329" s="119">
        <v>2334433</v>
      </c>
      <c r="O329" s="119"/>
      <c r="P329" s="76"/>
      <c r="Q329" s="76"/>
      <c r="R329" s="119"/>
      <c r="S329" s="76"/>
      <c r="T329" s="76"/>
      <c r="U329" s="76"/>
      <c r="V329" s="76"/>
      <c r="W329" s="76"/>
      <c r="X329" s="121"/>
      <c r="Y329" s="121"/>
      <c r="AA329" s="639">
        <f t="shared" si="10"/>
        <v>10500.000000000002</v>
      </c>
      <c r="AB329" s="74">
        <f t="shared" si="11"/>
        <v>160500</v>
      </c>
    </row>
    <row r="330" spans="1:28" x14ac:dyDescent="0.35">
      <c r="A330" s="76"/>
      <c r="B330" s="77" t="s">
        <v>8117</v>
      </c>
      <c r="C330" s="77" t="s">
        <v>283</v>
      </c>
      <c r="D330" s="77" t="s">
        <v>8118</v>
      </c>
      <c r="E330" s="77" t="s">
        <v>8119</v>
      </c>
      <c r="F330" s="76"/>
      <c r="G330" s="79" t="s">
        <v>8490</v>
      </c>
      <c r="H330" s="76"/>
      <c r="I330" s="74">
        <v>150000</v>
      </c>
      <c r="J330" s="76"/>
      <c r="K330" s="76" t="s">
        <v>8427</v>
      </c>
      <c r="L330" s="130"/>
      <c r="M330" s="119" t="s">
        <v>8428</v>
      </c>
      <c r="N330" s="119">
        <v>761681</v>
      </c>
      <c r="O330" s="119"/>
      <c r="P330" s="76"/>
      <c r="Q330" s="76"/>
      <c r="R330" s="119"/>
      <c r="S330" s="76"/>
      <c r="T330" s="76"/>
      <c r="U330" s="76"/>
      <c r="V330" s="76"/>
      <c r="W330" s="76"/>
      <c r="X330" s="121"/>
      <c r="Y330" s="121"/>
      <c r="AA330" s="639">
        <f t="shared" si="10"/>
        <v>10500.000000000002</v>
      </c>
      <c r="AB330" s="74">
        <f t="shared" si="11"/>
        <v>160500</v>
      </c>
    </row>
    <row r="331" spans="1:28" x14ac:dyDescent="0.35">
      <c r="A331" s="76"/>
      <c r="B331" s="77" t="s">
        <v>8117</v>
      </c>
      <c r="C331" s="77" t="s">
        <v>283</v>
      </c>
      <c r="D331" s="77" t="s">
        <v>8118</v>
      </c>
      <c r="E331" s="77" t="s">
        <v>8119</v>
      </c>
      <c r="F331" s="76"/>
      <c r="G331" s="79" t="s">
        <v>8493</v>
      </c>
      <c r="H331" s="76"/>
      <c r="I331" s="74">
        <v>150000</v>
      </c>
      <c r="J331" s="76"/>
      <c r="K331" s="76" t="s">
        <v>8427</v>
      </c>
      <c r="L331" s="130"/>
      <c r="M331" s="119" t="s">
        <v>8431</v>
      </c>
      <c r="N331" s="119">
        <v>843289</v>
      </c>
      <c r="O331" s="119"/>
      <c r="P331" s="76"/>
      <c r="Q331" s="76"/>
      <c r="R331" s="119"/>
      <c r="S331" s="76"/>
      <c r="T331" s="76"/>
      <c r="U331" s="76"/>
      <c r="V331" s="76"/>
      <c r="W331" s="76"/>
      <c r="X331" s="121"/>
      <c r="Y331" s="121"/>
      <c r="AA331" s="639">
        <f t="shared" si="10"/>
        <v>10500.000000000002</v>
      </c>
      <c r="AB331" s="74">
        <f t="shared" si="11"/>
        <v>160500</v>
      </c>
    </row>
    <row r="332" spans="1:28" x14ac:dyDescent="0.35">
      <c r="A332" s="76"/>
      <c r="B332" s="77" t="s">
        <v>8117</v>
      </c>
      <c r="C332" s="77" t="s">
        <v>283</v>
      </c>
      <c r="D332" s="77" t="s">
        <v>8118</v>
      </c>
      <c r="E332" s="77" t="s">
        <v>8119</v>
      </c>
      <c r="F332" s="76"/>
      <c r="G332" s="79" t="s">
        <v>8493</v>
      </c>
      <c r="H332" s="76"/>
      <c r="I332" s="74">
        <v>150000</v>
      </c>
      <c r="J332" s="76"/>
      <c r="K332" s="76" t="s">
        <v>8427</v>
      </c>
      <c r="L332" s="130"/>
      <c r="M332" s="119" t="s">
        <v>8431</v>
      </c>
      <c r="N332" s="119">
        <v>843288</v>
      </c>
      <c r="O332" s="119"/>
      <c r="P332" s="76"/>
      <c r="Q332" s="76"/>
      <c r="R332" s="119"/>
      <c r="S332" s="76"/>
      <c r="T332" s="76"/>
      <c r="U332" s="76"/>
      <c r="V332" s="76"/>
      <c r="W332" s="76"/>
      <c r="X332" s="121"/>
      <c r="Y332" s="121"/>
      <c r="AA332" s="639">
        <f t="shared" si="10"/>
        <v>10500.000000000002</v>
      </c>
      <c r="AB332" s="74">
        <f t="shared" si="11"/>
        <v>160500</v>
      </c>
    </row>
    <row r="333" spans="1:28" x14ac:dyDescent="0.35">
      <c r="A333" s="76"/>
      <c r="B333" s="77" t="s">
        <v>8117</v>
      </c>
      <c r="C333" s="77" t="s">
        <v>283</v>
      </c>
      <c r="D333" s="77" t="s">
        <v>8118</v>
      </c>
      <c r="E333" s="77" t="s">
        <v>8119</v>
      </c>
      <c r="F333" s="76"/>
      <c r="G333" s="79" t="s">
        <v>8494</v>
      </c>
      <c r="H333" s="76"/>
      <c r="I333" s="74">
        <v>150000</v>
      </c>
      <c r="J333" s="76"/>
      <c r="K333" s="76" t="s">
        <v>8427</v>
      </c>
      <c r="L333" s="130"/>
      <c r="M333" s="119" t="s">
        <v>8433</v>
      </c>
      <c r="N333" s="119">
        <v>176835</v>
      </c>
      <c r="O333" s="119"/>
      <c r="P333" s="76"/>
      <c r="Q333" s="76"/>
      <c r="R333" s="119"/>
      <c r="S333" s="76"/>
      <c r="T333" s="76"/>
      <c r="U333" s="76"/>
      <c r="V333" s="76"/>
      <c r="W333" s="76"/>
      <c r="X333" s="121"/>
      <c r="Y333" s="121"/>
      <c r="AA333" s="639">
        <f t="shared" si="10"/>
        <v>10500.000000000002</v>
      </c>
      <c r="AB333" s="74">
        <f t="shared" si="11"/>
        <v>160500</v>
      </c>
    </row>
    <row r="334" spans="1:28" x14ac:dyDescent="0.35">
      <c r="A334" s="76"/>
      <c r="B334" s="77" t="s">
        <v>8117</v>
      </c>
      <c r="C334" s="77" t="s">
        <v>283</v>
      </c>
      <c r="D334" s="77" t="s">
        <v>8118</v>
      </c>
      <c r="E334" s="77" t="s">
        <v>8119</v>
      </c>
      <c r="F334" s="76"/>
      <c r="G334" s="79" t="s">
        <v>8494</v>
      </c>
      <c r="H334" s="76"/>
      <c r="I334" s="74">
        <v>150000</v>
      </c>
      <c r="J334" s="76"/>
      <c r="K334" s="76" t="s">
        <v>8427</v>
      </c>
      <c r="L334" s="130"/>
      <c r="M334" s="119" t="s">
        <v>8433</v>
      </c>
      <c r="N334" s="119">
        <v>840000</v>
      </c>
      <c r="O334" s="119"/>
      <c r="P334" s="76"/>
      <c r="Q334" s="76"/>
      <c r="R334" s="119"/>
      <c r="S334" s="76"/>
      <c r="T334" s="76"/>
      <c r="U334" s="76"/>
      <c r="V334" s="76"/>
      <c r="W334" s="76"/>
      <c r="X334" s="121"/>
      <c r="Y334" s="121"/>
      <c r="AA334" s="639">
        <f t="shared" si="10"/>
        <v>10500.000000000002</v>
      </c>
      <c r="AB334" s="74">
        <f t="shared" si="11"/>
        <v>160500</v>
      </c>
    </row>
    <row r="335" spans="1:28" x14ac:dyDescent="0.35">
      <c r="A335" s="76"/>
      <c r="B335" s="77" t="s">
        <v>8117</v>
      </c>
      <c r="C335" s="77" t="s">
        <v>283</v>
      </c>
      <c r="D335" s="77" t="s">
        <v>8118</v>
      </c>
      <c r="E335" s="77" t="s">
        <v>8119</v>
      </c>
      <c r="F335" s="76"/>
      <c r="G335" s="79" t="s">
        <v>8491</v>
      </c>
      <c r="H335" s="76"/>
      <c r="I335" s="74">
        <v>150000</v>
      </c>
      <c r="J335" s="76"/>
      <c r="K335" s="76" t="s">
        <v>8329</v>
      </c>
      <c r="L335" s="130"/>
      <c r="M335" s="119" t="s">
        <v>8495</v>
      </c>
      <c r="N335" s="119">
        <v>8801662</v>
      </c>
      <c r="O335" s="119"/>
      <c r="P335" s="76"/>
      <c r="Q335" s="76"/>
      <c r="R335" s="119"/>
      <c r="S335" s="76"/>
      <c r="T335" s="76"/>
      <c r="U335" s="76"/>
      <c r="V335" s="76"/>
      <c r="W335" s="76"/>
      <c r="X335" s="121"/>
      <c r="Y335" s="121"/>
      <c r="AA335" s="639">
        <f t="shared" si="10"/>
        <v>10500.000000000002</v>
      </c>
      <c r="AB335" s="74">
        <f t="shared" si="11"/>
        <v>160500</v>
      </c>
    </row>
    <row r="336" spans="1:28" x14ac:dyDescent="0.35">
      <c r="A336" s="76"/>
      <c r="B336" s="77" t="s">
        <v>8117</v>
      </c>
      <c r="C336" s="77" t="s">
        <v>283</v>
      </c>
      <c r="D336" s="77" t="s">
        <v>8118</v>
      </c>
      <c r="E336" s="77" t="s">
        <v>8119</v>
      </c>
      <c r="F336" s="76"/>
      <c r="G336" s="79" t="s">
        <v>8491</v>
      </c>
      <c r="H336" s="76"/>
      <c r="I336" s="74">
        <v>150000</v>
      </c>
      <c r="J336" s="76"/>
      <c r="K336" s="76" t="s">
        <v>8329</v>
      </c>
      <c r="L336" s="130"/>
      <c r="M336" s="119" t="s">
        <v>8495</v>
      </c>
      <c r="N336" s="119">
        <v>8801667</v>
      </c>
      <c r="O336" s="119"/>
      <c r="P336" s="76"/>
      <c r="Q336" s="76"/>
      <c r="R336" s="119"/>
      <c r="S336" s="76"/>
      <c r="T336" s="76"/>
      <c r="U336" s="76"/>
      <c r="V336" s="76"/>
      <c r="W336" s="76"/>
      <c r="X336" s="121"/>
      <c r="Y336" s="121"/>
      <c r="AA336" s="639">
        <f t="shared" si="10"/>
        <v>10500.000000000002</v>
      </c>
      <c r="AB336" s="74">
        <f t="shared" si="11"/>
        <v>160500</v>
      </c>
    </row>
    <row r="337" spans="1:28" x14ac:dyDescent="0.35">
      <c r="A337" s="76"/>
      <c r="B337" s="77" t="s">
        <v>8117</v>
      </c>
      <c r="C337" s="77" t="s">
        <v>283</v>
      </c>
      <c r="D337" s="77" t="s">
        <v>8118</v>
      </c>
      <c r="E337" s="77" t="s">
        <v>8119</v>
      </c>
      <c r="F337" s="76"/>
      <c r="G337" s="79" t="s">
        <v>8496</v>
      </c>
      <c r="H337" s="76"/>
      <c r="I337" s="74">
        <v>150000</v>
      </c>
      <c r="J337" s="76"/>
      <c r="K337" s="76" t="s">
        <v>4438</v>
      </c>
      <c r="L337" s="130"/>
      <c r="M337" s="119" t="s">
        <v>8497</v>
      </c>
      <c r="N337" s="119" t="s">
        <v>8498</v>
      </c>
      <c r="O337" s="119"/>
      <c r="P337" s="76"/>
      <c r="Q337" s="76"/>
      <c r="R337" s="119"/>
      <c r="S337" s="76"/>
      <c r="T337" s="76"/>
      <c r="U337" s="76"/>
      <c r="V337" s="76"/>
      <c r="W337" s="76"/>
      <c r="X337" s="121"/>
      <c r="Y337" s="121"/>
      <c r="AA337" s="639">
        <f t="shared" si="10"/>
        <v>10500.000000000002</v>
      </c>
      <c r="AB337" s="74">
        <f t="shared" si="11"/>
        <v>160500</v>
      </c>
    </row>
    <row r="338" spans="1:28" x14ac:dyDescent="0.35">
      <c r="A338" s="76"/>
      <c r="B338" s="77" t="s">
        <v>8117</v>
      </c>
      <c r="C338" s="77" t="s">
        <v>283</v>
      </c>
      <c r="D338" s="77" t="s">
        <v>8118</v>
      </c>
      <c r="E338" s="77" t="s">
        <v>8119</v>
      </c>
      <c r="F338" s="76"/>
      <c r="G338" s="79" t="s">
        <v>8496</v>
      </c>
      <c r="H338" s="76"/>
      <c r="I338" s="74">
        <v>150000</v>
      </c>
      <c r="J338" s="76"/>
      <c r="K338" s="76" t="s">
        <v>4438</v>
      </c>
      <c r="L338" s="130"/>
      <c r="M338" s="119" t="s">
        <v>8499</v>
      </c>
      <c r="N338" s="119" t="s">
        <v>8500</v>
      </c>
      <c r="O338" s="119"/>
      <c r="P338" s="76"/>
      <c r="Q338" s="76"/>
      <c r="R338" s="119"/>
      <c r="S338" s="76"/>
      <c r="T338" s="76"/>
      <c r="U338" s="76"/>
      <c r="V338" s="76"/>
      <c r="W338" s="76"/>
      <c r="X338" s="121"/>
      <c r="Y338" s="121"/>
      <c r="AA338" s="639">
        <f t="shared" si="10"/>
        <v>10500.000000000002</v>
      </c>
      <c r="AB338" s="74">
        <f t="shared" si="11"/>
        <v>160500</v>
      </c>
    </row>
    <row r="339" spans="1:28" x14ac:dyDescent="0.35">
      <c r="A339" s="76"/>
      <c r="B339" s="77" t="s">
        <v>8117</v>
      </c>
      <c r="C339" s="77" t="s">
        <v>283</v>
      </c>
      <c r="D339" s="77" t="s">
        <v>8118</v>
      </c>
      <c r="E339" s="77" t="s">
        <v>8119</v>
      </c>
      <c r="F339" s="76"/>
      <c r="G339" s="79" t="s">
        <v>8496</v>
      </c>
      <c r="H339" s="76"/>
      <c r="I339" s="74">
        <v>150000</v>
      </c>
      <c r="J339" s="76"/>
      <c r="K339" s="76" t="s">
        <v>4438</v>
      </c>
      <c r="L339" s="130"/>
      <c r="M339" s="119" t="s">
        <v>8501</v>
      </c>
      <c r="N339" s="119" t="s">
        <v>8502</v>
      </c>
      <c r="O339" s="119"/>
      <c r="P339" s="76"/>
      <c r="Q339" s="76"/>
      <c r="R339" s="119"/>
      <c r="S339" s="76"/>
      <c r="T339" s="76"/>
      <c r="U339" s="76"/>
      <c r="V339" s="76"/>
      <c r="W339" s="76"/>
      <c r="X339" s="121"/>
      <c r="Y339" s="121"/>
      <c r="AA339" s="639">
        <f t="shared" si="10"/>
        <v>10500.000000000002</v>
      </c>
      <c r="AB339" s="74">
        <f t="shared" si="11"/>
        <v>160500</v>
      </c>
    </row>
    <row r="340" spans="1:28" x14ac:dyDescent="0.35">
      <c r="A340" s="76"/>
      <c r="B340" s="77" t="s">
        <v>8117</v>
      </c>
      <c r="C340" s="77" t="s">
        <v>283</v>
      </c>
      <c r="D340" s="77" t="s">
        <v>8118</v>
      </c>
      <c r="E340" s="77" t="s">
        <v>8119</v>
      </c>
      <c r="F340" s="76"/>
      <c r="G340" s="79" t="s">
        <v>8496</v>
      </c>
      <c r="H340" s="76"/>
      <c r="I340" s="74">
        <v>150000</v>
      </c>
      <c r="J340" s="76"/>
      <c r="K340" s="76" t="s">
        <v>4438</v>
      </c>
      <c r="L340" s="130"/>
      <c r="M340" s="119" t="s">
        <v>8503</v>
      </c>
      <c r="N340" s="119" t="s">
        <v>8504</v>
      </c>
      <c r="O340" s="119"/>
      <c r="P340" s="76"/>
      <c r="Q340" s="76"/>
      <c r="R340" s="119"/>
      <c r="S340" s="76"/>
      <c r="T340" s="76"/>
      <c r="U340" s="76"/>
      <c r="V340" s="76"/>
      <c r="W340" s="76"/>
      <c r="X340" s="121"/>
      <c r="Y340" s="121"/>
      <c r="AA340" s="639">
        <f t="shared" si="10"/>
        <v>10500.000000000002</v>
      </c>
      <c r="AB340" s="74">
        <f t="shared" si="11"/>
        <v>160500</v>
      </c>
    </row>
    <row r="341" spans="1:28" x14ac:dyDescent="0.35">
      <c r="A341" s="76"/>
      <c r="B341" s="77" t="s">
        <v>8117</v>
      </c>
      <c r="C341" s="77" t="s">
        <v>283</v>
      </c>
      <c r="D341" s="77" t="s">
        <v>8118</v>
      </c>
      <c r="E341" s="77" t="s">
        <v>8119</v>
      </c>
      <c r="F341" s="76"/>
      <c r="G341" s="79" t="s">
        <v>8496</v>
      </c>
      <c r="H341" s="76"/>
      <c r="I341" s="74">
        <v>150000</v>
      </c>
      <c r="J341" s="76"/>
      <c r="K341" s="76" t="s">
        <v>4438</v>
      </c>
      <c r="L341" s="130"/>
      <c r="M341" s="119" t="s">
        <v>8505</v>
      </c>
      <c r="N341" s="119" t="s">
        <v>8506</v>
      </c>
      <c r="O341" s="119"/>
      <c r="P341" s="76"/>
      <c r="Q341" s="76"/>
      <c r="R341" s="119"/>
      <c r="S341" s="76"/>
      <c r="T341" s="76"/>
      <c r="U341" s="76"/>
      <c r="V341" s="76"/>
      <c r="W341" s="76"/>
      <c r="X341" s="121"/>
      <c r="Y341" s="121"/>
      <c r="AA341" s="639">
        <f t="shared" si="10"/>
        <v>10500.000000000002</v>
      </c>
      <c r="AB341" s="74">
        <f t="shared" si="11"/>
        <v>160500</v>
      </c>
    </row>
    <row r="342" spans="1:28" x14ac:dyDescent="0.35">
      <c r="A342" s="76"/>
      <c r="B342" s="77" t="s">
        <v>8117</v>
      </c>
      <c r="C342" s="77" t="s">
        <v>283</v>
      </c>
      <c r="D342" s="77" t="s">
        <v>8118</v>
      </c>
      <c r="E342" s="77" t="s">
        <v>8119</v>
      </c>
      <c r="F342" s="76"/>
      <c r="G342" s="79" t="s">
        <v>8507</v>
      </c>
      <c r="H342" s="76"/>
      <c r="I342" s="74">
        <v>150000</v>
      </c>
      <c r="J342" s="76"/>
      <c r="K342" s="76" t="s">
        <v>8427</v>
      </c>
      <c r="L342" s="130"/>
      <c r="M342" s="119" t="s">
        <v>8508</v>
      </c>
      <c r="N342" s="119">
        <v>2659856</v>
      </c>
      <c r="O342" s="119"/>
      <c r="P342" s="76"/>
      <c r="Q342" s="76"/>
      <c r="R342" s="119"/>
      <c r="S342" s="76"/>
      <c r="T342" s="76"/>
      <c r="U342" s="76"/>
      <c r="V342" s="76"/>
      <c r="W342" s="76"/>
      <c r="X342" s="121"/>
      <c r="Y342" s="121"/>
      <c r="AA342" s="639">
        <f t="shared" si="10"/>
        <v>10500.000000000002</v>
      </c>
      <c r="AB342" s="74">
        <f t="shared" si="11"/>
        <v>160500</v>
      </c>
    </row>
    <row r="343" spans="1:28" x14ac:dyDescent="0.35">
      <c r="A343" s="76"/>
      <c r="B343" s="77" t="s">
        <v>8117</v>
      </c>
      <c r="C343" s="77" t="s">
        <v>283</v>
      </c>
      <c r="D343" s="77" t="s">
        <v>8118</v>
      </c>
      <c r="E343" s="77" t="s">
        <v>8119</v>
      </c>
      <c r="F343" s="76"/>
      <c r="G343" s="79" t="s">
        <v>8509</v>
      </c>
      <c r="H343" s="76"/>
      <c r="I343" s="74">
        <v>150000</v>
      </c>
      <c r="J343" s="76"/>
      <c r="K343" s="76" t="s">
        <v>8329</v>
      </c>
      <c r="L343" s="130"/>
      <c r="M343" s="119" t="s">
        <v>5551</v>
      </c>
      <c r="N343" s="119" t="s">
        <v>8510</v>
      </c>
      <c r="O343" s="119"/>
      <c r="P343" s="76"/>
      <c r="Q343" s="76"/>
      <c r="R343" s="119"/>
      <c r="S343" s="76"/>
      <c r="T343" s="76"/>
      <c r="U343" s="76"/>
      <c r="V343" s="76"/>
      <c r="W343" s="76"/>
      <c r="X343" s="121"/>
      <c r="Y343" s="121"/>
      <c r="AA343" s="639">
        <f t="shared" si="10"/>
        <v>10500.000000000002</v>
      </c>
      <c r="AB343" s="74">
        <f t="shared" si="11"/>
        <v>160500</v>
      </c>
    </row>
    <row r="344" spans="1:28" x14ac:dyDescent="0.35">
      <c r="A344" s="76"/>
      <c r="B344" s="77" t="s">
        <v>8117</v>
      </c>
      <c r="C344" s="77" t="s">
        <v>283</v>
      </c>
      <c r="D344" s="77" t="s">
        <v>8118</v>
      </c>
      <c r="E344" s="77" t="s">
        <v>8119</v>
      </c>
      <c r="F344" s="76"/>
      <c r="G344" s="79" t="s">
        <v>8511</v>
      </c>
      <c r="H344" s="76"/>
      <c r="I344" s="74">
        <v>150000</v>
      </c>
      <c r="J344" s="76"/>
      <c r="K344" s="76" t="s">
        <v>8329</v>
      </c>
      <c r="L344" s="130"/>
      <c r="M344" s="119" t="s">
        <v>8512</v>
      </c>
      <c r="N344" s="119" t="s">
        <v>8513</v>
      </c>
      <c r="O344" s="119"/>
      <c r="P344" s="76"/>
      <c r="Q344" s="76"/>
      <c r="R344" s="119"/>
      <c r="S344" s="76"/>
      <c r="T344" s="76"/>
      <c r="U344" s="76"/>
      <c r="V344" s="76"/>
      <c r="W344" s="76"/>
      <c r="X344" s="121"/>
      <c r="Y344" s="121"/>
      <c r="AA344" s="639">
        <f t="shared" si="10"/>
        <v>10500.000000000002</v>
      </c>
      <c r="AB344" s="74">
        <f t="shared" si="11"/>
        <v>160500</v>
      </c>
    </row>
    <row r="345" spans="1:28" x14ac:dyDescent="0.35">
      <c r="A345" s="76"/>
      <c r="B345" s="77" t="s">
        <v>8117</v>
      </c>
      <c r="C345" s="77" t="s">
        <v>283</v>
      </c>
      <c r="D345" s="77" t="s">
        <v>8118</v>
      </c>
      <c r="E345" s="77" t="s">
        <v>8119</v>
      </c>
      <c r="F345" s="76"/>
      <c r="G345" s="79" t="s">
        <v>8514</v>
      </c>
      <c r="H345" s="76"/>
      <c r="I345" s="74">
        <v>150000</v>
      </c>
      <c r="J345" s="76"/>
      <c r="K345" s="76" t="s">
        <v>8427</v>
      </c>
      <c r="L345" s="130"/>
      <c r="M345" s="119" t="s">
        <v>8433</v>
      </c>
      <c r="N345" s="119">
        <v>825850</v>
      </c>
      <c r="O345" s="119"/>
      <c r="P345" s="76"/>
      <c r="Q345" s="76"/>
      <c r="R345" s="119"/>
      <c r="S345" s="76"/>
      <c r="T345" s="76"/>
      <c r="U345" s="76"/>
      <c r="V345" s="76"/>
      <c r="W345" s="76"/>
      <c r="X345" s="121"/>
      <c r="Y345" s="121"/>
      <c r="AA345" s="639">
        <f t="shared" si="10"/>
        <v>10500.000000000002</v>
      </c>
      <c r="AB345" s="74">
        <f t="shared" si="11"/>
        <v>160500</v>
      </c>
    </row>
    <row r="346" spans="1:28" x14ac:dyDescent="0.35">
      <c r="A346" s="76"/>
      <c r="B346" s="77" t="s">
        <v>8117</v>
      </c>
      <c r="C346" s="77" t="s">
        <v>283</v>
      </c>
      <c r="D346" s="77" t="s">
        <v>8118</v>
      </c>
      <c r="E346" s="77" t="s">
        <v>8119</v>
      </c>
      <c r="F346" s="76"/>
      <c r="G346" s="79" t="s">
        <v>8514</v>
      </c>
      <c r="H346" s="76"/>
      <c r="I346" s="74">
        <v>150000</v>
      </c>
      <c r="J346" s="76"/>
      <c r="K346" s="76" t="s">
        <v>8427</v>
      </c>
      <c r="L346" s="130"/>
      <c r="M346" s="119" t="s">
        <v>8433</v>
      </c>
      <c r="N346" s="119">
        <v>825854</v>
      </c>
      <c r="O346" s="119"/>
      <c r="P346" s="76"/>
      <c r="Q346" s="76"/>
      <c r="R346" s="119"/>
      <c r="S346" s="76"/>
      <c r="T346" s="76"/>
      <c r="U346" s="76"/>
      <c r="V346" s="76"/>
      <c r="W346" s="76"/>
      <c r="X346" s="121"/>
      <c r="Y346" s="121"/>
      <c r="AA346" s="639">
        <f t="shared" si="10"/>
        <v>10500.000000000002</v>
      </c>
      <c r="AB346" s="74">
        <f t="shared" si="11"/>
        <v>160500</v>
      </c>
    </row>
    <row r="347" spans="1:28" x14ac:dyDescent="0.35">
      <c r="A347" s="76"/>
      <c r="B347" s="77" t="s">
        <v>8117</v>
      </c>
      <c r="C347" s="77" t="s">
        <v>283</v>
      </c>
      <c r="D347" s="77" t="s">
        <v>8118</v>
      </c>
      <c r="E347" s="77" t="s">
        <v>8119</v>
      </c>
      <c r="F347" s="76"/>
      <c r="G347" s="79" t="s">
        <v>8514</v>
      </c>
      <c r="H347" s="76"/>
      <c r="I347" s="74">
        <v>150000</v>
      </c>
      <c r="J347" s="76"/>
      <c r="K347" s="76" t="s">
        <v>8427</v>
      </c>
      <c r="L347" s="130"/>
      <c r="M347" s="119" t="s">
        <v>8433</v>
      </c>
      <c r="N347" s="119">
        <v>825864</v>
      </c>
      <c r="O347" s="119"/>
      <c r="P347" s="76"/>
      <c r="Q347" s="76"/>
      <c r="R347" s="119"/>
      <c r="S347" s="76"/>
      <c r="T347" s="76"/>
      <c r="U347" s="76"/>
      <c r="V347" s="76"/>
      <c r="W347" s="76"/>
      <c r="X347" s="121"/>
      <c r="Y347" s="121"/>
      <c r="AA347" s="639">
        <f t="shared" si="10"/>
        <v>10500.000000000002</v>
      </c>
      <c r="AB347" s="74">
        <f t="shared" si="11"/>
        <v>160500</v>
      </c>
    </row>
    <row r="348" spans="1:28" x14ac:dyDescent="0.35">
      <c r="A348" s="76"/>
      <c r="B348" s="77" t="s">
        <v>8117</v>
      </c>
      <c r="C348" s="77" t="s">
        <v>283</v>
      </c>
      <c r="D348" s="77" t="s">
        <v>8118</v>
      </c>
      <c r="E348" s="77" t="s">
        <v>8119</v>
      </c>
      <c r="F348" s="76"/>
      <c r="G348" s="79" t="s">
        <v>8514</v>
      </c>
      <c r="H348" s="76"/>
      <c r="I348" s="74">
        <v>150000</v>
      </c>
      <c r="J348" s="76"/>
      <c r="K348" s="76" t="s">
        <v>8427</v>
      </c>
      <c r="L348" s="130"/>
      <c r="M348" s="119" t="s">
        <v>8433</v>
      </c>
      <c r="N348" s="119">
        <v>825871</v>
      </c>
      <c r="O348" s="119"/>
      <c r="P348" s="76"/>
      <c r="Q348" s="76"/>
      <c r="R348" s="119"/>
      <c r="S348" s="76"/>
      <c r="T348" s="76"/>
      <c r="U348" s="76"/>
      <c r="V348" s="76"/>
      <c r="W348" s="76"/>
      <c r="X348" s="121"/>
      <c r="Y348" s="121"/>
      <c r="AA348" s="639">
        <f t="shared" si="10"/>
        <v>10500.000000000002</v>
      </c>
      <c r="AB348" s="74">
        <f t="shared" si="11"/>
        <v>160500</v>
      </c>
    </row>
    <row r="349" spans="1:28" x14ac:dyDescent="0.35">
      <c r="A349" s="76"/>
      <c r="B349" s="77" t="s">
        <v>8117</v>
      </c>
      <c r="C349" s="77" t="s">
        <v>283</v>
      </c>
      <c r="D349" s="77" t="s">
        <v>8118</v>
      </c>
      <c r="E349" s="77" t="s">
        <v>8119</v>
      </c>
      <c r="F349" s="76"/>
      <c r="G349" s="79" t="s">
        <v>8514</v>
      </c>
      <c r="H349" s="76"/>
      <c r="I349" s="74">
        <v>150000</v>
      </c>
      <c r="J349" s="76"/>
      <c r="K349" s="76" t="s">
        <v>8427</v>
      </c>
      <c r="L349" s="130"/>
      <c r="M349" s="119" t="s">
        <v>8433</v>
      </c>
      <c r="N349" s="119">
        <v>825910</v>
      </c>
      <c r="O349" s="119"/>
      <c r="P349" s="76"/>
      <c r="Q349" s="76"/>
      <c r="R349" s="119"/>
      <c r="S349" s="76"/>
      <c r="T349" s="76"/>
      <c r="U349" s="76"/>
      <c r="V349" s="76"/>
      <c r="W349" s="76"/>
      <c r="X349" s="121"/>
      <c r="Y349" s="121"/>
      <c r="AA349" s="639">
        <f t="shared" si="10"/>
        <v>10500.000000000002</v>
      </c>
      <c r="AB349" s="74">
        <f t="shared" si="11"/>
        <v>160500</v>
      </c>
    </row>
    <row r="350" spans="1:28" x14ac:dyDescent="0.35">
      <c r="A350" s="76"/>
      <c r="B350" s="77" t="s">
        <v>8117</v>
      </c>
      <c r="C350" s="77" t="s">
        <v>283</v>
      </c>
      <c r="D350" s="77" t="s">
        <v>8118</v>
      </c>
      <c r="E350" s="77" t="s">
        <v>8119</v>
      </c>
      <c r="F350" s="76"/>
      <c r="G350" s="79" t="s">
        <v>8514</v>
      </c>
      <c r="H350" s="76"/>
      <c r="I350" s="74">
        <v>150000</v>
      </c>
      <c r="J350" s="76"/>
      <c r="K350" s="76" t="s">
        <v>8427</v>
      </c>
      <c r="L350" s="130"/>
      <c r="M350" s="119" t="s">
        <v>8433</v>
      </c>
      <c r="N350" s="119">
        <v>825892</v>
      </c>
      <c r="O350" s="119"/>
      <c r="P350" s="76"/>
      <c r="Q350" s="76"/>
      <c r="R350" s="119"/>
      <c r="S350" s="76"/>
      <c r="T350" s="76"/>
      <c r="U350" s="76"/>
      <c r="V350" s="76"/>
      <c r="W350" s="76"/>
      <c r="X350" s="121"/>
      <c r="Y350" s="121"/>
      <c r="AA350" s="639">
        <f t="shared" si="10"/>
        <v>10500.000000000002</v>
      </c>
      <c r="AB350" s="74">
        <f t="shared" si="11"/>
        <v>160500</v>
      </c>
    </row>
    <row r="351" spans="1:28" x14ac:dyDescent="0.35">
      <c r="A351" s="76"/>
      <c r="B351" s="77" t="s">
        <v>8117</v>
      </c>
      <c r="C351" s="77" t="s">
        <v>283</v>
      </c>
      <c r="D351" s="77" t="s">
        <v>8118</v>
      </c>
      <c r="E351" s="77" t="s">
        <v>8119</v>
      </c>
      <c r="F351" s="76"/>
      <c r="G351" s="79" t="s">
        <v>8514</v>
      </c>
      <c r="H351" s="76"/>
      <c r="I351" s="74">
        <v>150000</v>
      </c>
      <c r="J351" s="76"/>
      <c r="K351" s="76" t="s">
        <v>8427</v>
      </c>
      <c r="L351" s="130"/>
      <c r="M351" s="119" t="s">
        <v>8433</v>
      </c>
      <c r="N351" s="119">
        <v>825899</v>
      </c>
      <c r="O351" s="119"/>
      <c r="P351" s="76"/>
      <c r="Q351" s="76"/>
      <c r="R351" s="119"/>
      <c r="S351" s="76"/>
      <c r="T351" s="76"/>
      <c r="U351" s="76"/>
      <c r="V351" s="76"/>
      <c r="W351" s="76"/>
      <c r="X351" s="121"/>
      <c r="Y351" s="121"/>
      <c r="AA351" s="639">
        <f t="shared" si="10"/>
        <v>10500.000000000002</v>
      </c>
      <c r="AB351" s="74">
        <f t="shared" si="11"/>
        <v>160500</v>
      </c>
    </row>
    <row r="352" spans="1:28" x14ac:dyDescent="0.35">
      <c r="A352" s="76"/>
      <c r="B352" s="77" t="s">
        <v>8117</v>
      </c>
      <c r="C352" s="77" t="s">
        <v>283</v>
      </c>
      <c r="D352" s="77" t="s">
        <v>8118</v>
      </c>
      <c r="E352" s="77" t="s">
        <v>8119</v>
      </c>
      <c r="F352" s="76"/>
      <c r="G352" s="79" t="s">
        <v>8514</v>
      </c>
      <c r="H352" s="76"/>
      <c r="I352" s="74">
        <v>150000</v>
      </c>
      <c r="J352" s="76"/>
      <c r="K352" s="76" t="s">
        <v>8427</v>
      </c>
      <c r="L352" s="130"/>
      <c r="M352" s="119" t="s">
        <v>8433</v>
      </c>
      <c r="N352" s="119">
        <v>825903</v>
      </c>
      <c r="O352" s="119"/>
      <c r="P352" s="76"/>
      <c r="Q352" s="76"/>
      <c r="R352" s="119"/>
      <c r="S352" s="76"/>
      <c r="T352" s="76"/>
      <c r="U352" s="76"/>
      <c r="V352" s="76"/>
      <c r="W352" s="76"/>
      <c r="X352" s="121"/>
      <c r="Y352" s="121"/>
      <c r="AA352" s="639">
        <f t="shared" si="10"/>
        <v>10500.000000000002</v>
      </c>
      <c r="AB352" s="74">
        <f t="shared" si="11"/>
        <v>160500</v>
      </c>
    </row>
    <row r="353" spans="1:28" x14ac:dyDescent="0.35">
      <c r="A353" s="76"/>
      <c r="B353" s="77" t="s">
        <v>8117</v>
      </c>
      <c r="C353" s="77" t="s">
        <v>283</v>
      </c>
      <c r="D353" s="77" t="s">
        <v>8118</v>
      </c>
      <c r="E353" s="77" t="s">
        <v>8119</v>
      </c>
      <c r="F353" s="76"/>
      <c r="G353" s="79" t="s">
        <v>8515</v>
      </c>
      <c r="H353" s="76"/>
      <c r="I353" s="74">
        <v>150000</v>
      </c>
      <c r="J353" s="76"/>
      <c r="K353" s="76" t="s">
        <v>8516</v>
      </c>
      <c r="L353" s="130"/>
      <c r="M353" s="119" t="s">
        <v>8517</v>
      </c>
      <c r="N353" s="119">
        <v>24815</v>
      </c>
      <c r="O353" s="119"/>
      <c r="P353" s="76"/>
      <c r="Q353" s="76" t="s">
        <v>8518</v>
      </c>
      <c r="R353" s="119" t="s">
        <v>1066</v>
      </c>
      <c r="S353" s="76"/>
      <c r="T353" s="76"/>
      <c r="U353" s="76"/>
      <c r="V353" s="76"/>
      <c r="W353" s="76"/>
      <c r="X353" s="121"/>
      <c r="Y353" s="121"/>
      <c r="AA353" s="639">
        <f t="shared" si="10"/>
        <v>10500.000000000002</v>
      </c>
      <c r="AB353" s="74">
        <f t="shared" si="11"/>
        <v>160500</v>
      </c>
    </row>
    <row r="354" spans="1:28" x14ac:dyDescent="0.35">
      <c r="A354" s="76"/>
      <c r="B354" s="77" t="s">
        <v>8117</v>
      </c>
      <c r="C354" s="77" t="s">
        <v>283</v>
      </c>
      <c r="D354" s="77" t="s">
        <v>8118</v>
      </c>
      <c r="E354" s="77" t="s">
        <v>8119</v>
      </c>
      <c r="F354" s="76"/>
      <c r="G354" s="79" t="s">
        <v>8519</v>
      </c>
      <c r="H354" s="76"/>
      <c r="I354" s="74">
        <v>150000</v>
      </c>
      <c r="J354" s="76"/>
      <c r="K354" s="76" t="s">
        <v>8427</v>
      </c>
      <c r="L354" s="130"/>
      <c r="M354" s="119" t="s">
        <v>8520</v>
      </c>
      <c r="N354" s="119">
        <v>701213</v>
      </c>
      <c r="O354" s="119"/>
      <c r="P354" s="76"/>
      <c r="Q354" s="76"/>
      <c r="R354" s="119"/>
      <c r="S354" s="76"/>
      <c r="T354" s="76"/>
      <c r="U354" s="76"/>
      <c r="V354" s="76"/>
      <c r="W354" s="76"/>
      <c r="X354" s="121"/>
      <c r="Y354" s="121"/>
      <c r="AA354" s="639">
        <f t="shared" si="10"/>
        <v>10500.000000000002</v>
      </c>
      <c r="AB354" s="74">
        <f t="shared" si="11"/>
        <v>160500</v>
      </c>
    </row>
    <row r="355" spans="1:28" x14ac:dyDescent="0.35">
      <c r="A355" s="76"/>
      <c r="B355" s="77" t="s">
        <v>8117</v>
      </c>
      <c r="C355" s="77" t="s">
        <v>283</v>
      </c>
      <c r="D355" s="77" t="s">
        <v>8118</v>
      </c>
      <c r="E355" s="77" t="s">
        <v>8119</v>
      </c>
      <c r="F355" s="76"/>
      <c r="G355" s="79" t="s">
        <v>8521</v>
      </c>
      <c r="H355" s="76"/>
      <c r="I355" s="74">
        <v>150000</v>
      </c>
      <c r="J355" s="76"/>
      <c r="K355" s="76"/>
      <c r="L355" s="130"/>
      <c r="M355" s="119"/>
      <c r="N355" s="119"/>
      <c r="O355" s="119"/>
      <c r="P355" s="76"/>
      <c r="Q355" s="76"/>
      <c r="R355" s="119"/>
      <c r="S355" s="76"/>
      <c r="T355" s="76"/>
      <c r="U355" s="76"/>
      <c r="V355" s="76"/>
      <c r="W355" s="76"/>
      <c r="X355" s="121"/>
      <c r="Y355" s="121"/>
      <c r="AA355" s="639">
        <f t="shared" si="10"/>
        <v>10500.000000000002</v>
      </c>
      <c r="AB355" s="74">
        <f t="shared" si="11"/>
        <v>160500</v>
      </c>
    </row>
    <row r="356" spans="1:28" x14ac:dyDescent="0.35">
      <c r="A356" s="76"/>
      <c r="B356" s="77" t="s">
        <v>8117</v>
      </c>
      <c r="C356" s="77" t="s">
        <v>283</v>
      </c>
      <c r="D356" s="77" t="s">
        <v>8118</v>
      </c>
      <c r="E356" s="77" t="s">
        <v>8119</v>
      </c>
      <c r="F356" s="76"/>
      <c r="G356" s="79" t="s">
        <v>8522</v>
      </c>
      <c r="H356" s="69"/>
      <c r="I356" s="74">
        <v>150000</v>
      </c>
      <c r="J356" s="69"/>
      <c r="K356" s="69" t="s">
        <v>8523</v>
      </c>
      <c r="L356" s="75"/>
      <c r="M356" s="79" t="s">
        <v>8524</v>
      </c>
      <c r="N356" s="80">
        <v>19190122</v>
      </c>
      <c r="O356" s="75"/>
      <c r="P356" s="69"/>
      <c r="Q356" s="75"/>
      <c r="R356" s="69"/>
      <c r="S356" s="69"/>
      <c r="T356" s="69"/>
      <c r="U356" s="69"/>
      <c r="V356" s="69"/>
      <c r="W356" s="69"/>
      <c r="X356" s="116"/>
      <c r="Y356" s="116"/>
      <c r="AA356" s="639">
        <f t="shared" si="10"/>
        <v>10500.000000000002</v>
      </c>
      <c r="AB356" s="74">
        <f t="shared" si="11"/>
        <v>160500</v>
      </c>
    </row>
    <row r="357" spans="1:28" x14ac:dyDescent="0.35">
      <c r="A357" s="76"/>
      <c r="B357" s="77" t="s">
        <v>8117</v>
      </c>
      <c r="C357" s="77" t="s">
        <v>283</v>
      </c>
      <c r="D357" s="77" t="s">
        <v>8118</v>
      </c>
      <c r="E357" s="77" t="s">
        <v>8119</v>
      </c>
      <c r="F357" s="76"/>
      <c r="G357" s="79" t="s">
        <v>8522</v>
      </c>
      <c r="H357" s="69"/>
      <c r="I357" s="74">
        <v>150000</v>
      </c>
      <c r="J357" s="69"/>
      <c r="K357" s="69" t="s">
        <v>8523</v>
      </c>
      <c r="L357" s="75"/>
      <c r="M357" s="79" t="s">
        <v>8524</v>
      </c>
      <c r="N357" s="80">
        <v>19190120</v>
      </c>
      <c r="O357" s="75"/>
      <c r="P357" s="69"/>
      <c r="Q357" s="75"/>
      <c r="R357" s="69"/>
      <c r="S357" s="69"/>
      <c r="T357" s="69"/>
      <c r="U357" s="69"/>
      <c r="V357" s="69"/>
      <c r="W357" s="69"/>
      <c r="X357" s="116"/>
      <c r="Y357" s="116"/>
      <c r="AA357" s="639">
        <f t="shared" si="10"/>
        <v>10500.000000000002</v>
      </c>
      <c r="AB357" s="74">
        <f t="shared" si="11"/>
        <v>160500</v>
      </c>
    </row>
    <row r="358" spans="1:28" x14ac:dyDescent="0.35">
      <c r="A358" s="76"/>
      <c r="B358" s="77" t="s">
        <v>8117</v>
      </c>
      <c r="C358" s="77" t="s">
        <v>283</v>
      </c>
      <c r="D358" s="77" t="s">
        <v>8118</v>
      </c>
      <c r="E358" s="77" t="s">
        <v>8119</v>
      </c>
      <c r="F358" s="76"/>
      <c r="G358" s="79" t="s">
        <v>8522</v>
      </c>
      <c r="H358" s="69"/>
      <c r="I358" s="74">
        <v>150000</v>
      </c>
      <c r="J358" s="69"/>
      <c r="K358" s="69" t="s">
        <v>8523</v>
      </c>
      <c r="L358" s="75"/>
      <c r="M358" s="79" t="s">
        <v>8524</v>
      </c>
      <c r="N358" s="80">
        <v>19190072</v>
      </c>
      <c r="O358" s="75"/>
      <c r="P358" s="69"/>
      <c r="Q358" s="75"/>
      <c r="R358" s="69"/>
      <c r="S358" s="69"/>
      <c r="T358" s="69"/>
      <c r="U358" s="69"/>
      <c r="V358" s="69"/>
      <c r="W358" s="69"/>
      <c r="X358" s="116"/>
      <c r="Y358" s="116"/>
      <c r="AA358" s="639">
        <f t="shared" si="10"/>
        <v>10500.000000000002</v>
      </c>
      <c r="AB358" s="74">
        <f t="shared" si="11"/>
        <v>160500</v>
      </c>
    </row>
    <row r="359" spans="1:28" x14ac:dyDescent="0.35">
      <c r="A359" s="76"/>
      <c r="B359" s="77" t="s">
        <v>8117</v>
      </c>
      <c r="C359" s="77" t="s">
        <v>283</v>
      </c>
      <c r="D359" s="77" t="s">
        <v>8118</v>
      </c>
      <c r="E359" s="77" t="s">
        <v>8119</v>
      </c>
      <c r="F359" s="76"/>
      <c r="G359" s="79" t="s">
        <v>8522</v>
      </c>
      <c r="H359" s="69"/>
      <c r="I359" s="74">
        <v>150000</v>
      </c>
      <c r="J359" s="69"/>
      <c r="K359" s="69" t="s">
        <v>8523</v>
      </c>
      <c r="L359" s="75"/>
      <c r="M359" s="79" t="s">
        <v>8524</v>
      </c>
      <c r="N359" s="80">
        <v>19190121</v>
      </c>
      <c r="O359" s="75"/>
      <c r="P359" s="69"/>
      <c r="Q359" s="75"/>
      <c r="R359" s="69"/>
      <c r="S359" s="69"/>
      <c r="T359" s="69"/>
      <c r="U359" s="69"/>
      <c r="V359" s="69"/>
      <c r="W359" s="69"/>
      <c r="X359" s="116"/>
      <c r="Y359" s="116"/>
      <c r="AA359" s="639">
        <f t="shared" si="10"/>
        <v>10500.000000000002</v>
      </c>
      <c r="AB359" s="74">
        <f t="shared" si="11"/>
        <v>160500</v>
      </c>
    </row>
    <row r="360" spans="1:28" x14ac:dyDescent="0.35">
      <c r="A360" s="76"/>
      <c r="B360" s="77" t="s">
        <v>8117</v>
      </c>
      <c r="C360" s="77" t="s">
        <v>283</v>
      </c>
      <c r="D360" s="77" t="s">
        <v>8118</v>
      </c>
      <c r="E360" s="77" t="s">
        <v>8119</v>
      </c>
      <c r="F360" s="76"/>
      <c r="G360" s="79" t="s">
        <v>8522</v>
      </c>
      <c r="H360" s="69"/>
      <c r="I360" s="74">
        <v>150000</v>
      </c>
      <c r="J360" s="69"/>
      <c r="K360" s="69" t="s">
        <v>8523</v>
      </c>
      <c r="L360" s="75"/>
      <c r="M360" s="79" t="s">
        <v>8524</v>
      </c>
      <c r="N360" s="80">
        <v>19190021</v>
      </c>
      <c r="O360" s="75"/>
      <c r="P360" s="69"/>
      <c r="Q360" s="75"/>
      <c r="R360" s="69"/>
      <c r="S360" s="69"/>
      <c r="T360" s="69"/>
      <c r="U360" s="69"/>
      <c r="V360" s="69"/>
      <c r="W360" s="69"/>
      <c r="X360" s="116"/>
      <c r="Y360" s="116"/>
      <c r="AA360" s="639">
        <f t="shared" si="10"/>
        <v>10500.000000000002</v>
      </c>
      <c r="AB360" s="74">
        <f t="shared" si="11"/>
        <v>160500</v>
      </c>
    </row>
    <row r="361" spans="1:28" x14ac:dyDescent="0.35">
      <c r="A361" s="76"/>
      <c r="B361" s="77" t="s">
        <v>8117</v>
      </c>
      <c r="C361" s="77" t="s">
        <v>283</v>
      </c>
      <c r="D361" s="77" t="s">
        <v>8118</v>
      </c>
      <c r="E361" s="77" t="s">
        <v>8119</v>
      </c>
      <c r="F361" s="76"/>
      <c r="G361" s="79" t="s">
        <v>8522</v>
      </c>
      <c r="H361" s="69"/>
      <c r="I361" s="74">
        <v>150000</v>
      </c>
      <c r="J361" s="69"/>
      <c r="K361" s="69" t="s">
        <v>8523</v>
      </c>
      <c r="L361" s="75"/>
      <c r="M361" s="79" t="s">
        <v>8524</v>
      </c>
      <c r="N361" s="80">
        <v>19190039</v>
      </c>
      <c r="O361" s="75"/>
      <c r="P361" s="69"/>
      <c r="Q361" s="75"/>
      <c r="R361" s="69"/>
      <c r="S361" s="69"/>
      <c r="T361" s="69"/>
      <c r="U361" s="69"/>
      <c r="V361" s="69"/>
      <c r="W361" s="69"/>
      <c r="X361" s="116"/>
      <c r="Y361" s="116"/>
      <c r="AA361" s="639">
        <f t="shared" si="10"/>
        <v>10500.000000000002</v>
      </c>
      <c r="AB361" s="74">
        <f t="shared" si="11"/>
        <v>160500</v>
      </c>
    </row>
    <row r="362" spans="1:28" x14ac:dyDescent="0.35">
      <c r="A362" s="76"/>
      <c r="B362" s="77" t="s">
        <v>8117</v>
      </c>
      <c r="C362" s="77" t="s">
        <v>283</v>
      </c>
      <c r="D362" s="77" t="s">
        <v>8118</v>
      </c>
      <c r="E362" s="77" t="s">
        <v>8119</v>
      </c>
      <c r="F362" s="76"/>
      <c r="G362" s="79" t="s">
        <v>8522</v>
      </c>
      <c r="H362" s="69"/>
      <c r="I362" s="74">
        <v>150000</v>
      </c>
      <c r="J362" s="69"/>
      <c r="K362" s="69" t="s">
        <v>8523</v>
      </c>
      <c r="L362" s="75"/>
      <c r="M362" s="79" t="s">
        <v>8524</v>
      </c>
      <c r="N362" s="80">
        <v>19190069</v>
      </c>
      <c r="O362" s="75"/>
      <c r="P362" s="69"/>
      <c r="Q362" s="75"/>
      <c r="R362" s="69"/>
      <c r="S362" s="69"/>
      <c r="T362" s="69"/>
      <c r="U362" s="69"/>
      <c r="V362" s="69"/>
      <c r="W362" s="69"/>
      <c r="X362" s="116"/>
      <c r="Y362" s="116"/>
      <c r="AA362" s="639">
        <f t="shared" si="10"/>
        <v>10500.000000000002</v>
      </c>
      <c r="AB362" s="74">
        <f t="shared" si="11"/>
        <v>160500</v>
      </c>
    </row>
    <row r="363" spans="1:28" x14ac:dyDescent="0.35">
      <c r="A363" s="76"/>
      <c r="B363" s="77" t="s">
        <v>8117</v>
      </c>
      <c r="C363" s="77" t="s">
        <v>283</v>
      </c>
      <c r="D363" s="77" t="s">
        <v>8118</v>
      </c>
      <c r="E363" s="77" t="s">
        <v>8119</v>
      </c>
      <c r="F363" s="76"/>
      <c r="G363" s="79" t="s">
        <v>8522</v>
      </c>
      <c r="H363" s="69"/>
      <c r="I363" s="74">
        <v>150000</v>
      </c>
      <c r="J363" s="69"/>
      <c r="K363" s="69" t="s">
        <v>8523</v>
      </c>
      <c r="L363" s="75"/>
      <c r="M363" s="79" t="s">
        <v>8524</v>
      </c>
      <c r="N363" s="80">
        <v>19190022</v>
      </c>
      <c r="O363" s="75"/>
      <c r="P363" s="69"/>
      <c r="Q363" s="75"/>
      <c r="R363" s="69"/>
      <c r="S363" s="69"/>
      <c r="T363" s="69"/>
      <c r="U363" s="69"/>
      <c r="V363" s="69"/>
      <c r="W363" s="69"/>
      <c r="X363" s="116"/>
      <c r="Y363" s="116"/>
      <c r="AA363" s="639">
        <f t="shared" si="10"/>
        <v>10500.000000000002</v>
      </c>
      <c r="AB363" s="74">
        <f t="shared" si="11"/>
        <v>160500</v>
      </c>
    </row>
    <row r="364" spans="1:28" x14ac:dyDescent="0.35">
      <c r="A364" s="76"/>
      <c r="B364" s="77" t="s">
        <v>8117</v>
      </c>
      <c r="C364" s="77" t="s">
        <v>283</v>
      </c>
      <c r="D364" s="77" t="s">
        <v>8118</v>
      </c>
      <c r="E364" s="77" t="s">
        <v>8119</v>
      </c>
      <c r="F364" s="76"/>
      <c r="G364" s="79" t="s">
        <v>8522</v>
      </c>
      <c r="H364" s="69"/>
      <c r="I364" s="74">
        <v>150000</v>
      </c>
      <c r="J364" s="69"/>
      <c r="K364" s="69" t="s">
        <v>8523</v>
      </c>
      <c r="L364" s="75"/>
      <c r="M364" s="79" t="s">
        <v>8524</v>
      </c>
      <c r="N364" s="80">
        <v>1919091</v>
      </c>
      <c r="O364" s="75"/>
      <c r="P364" s="69"/>
      <c r="Q364" s="75"/>
      <c r="R364" s="69"/>
      <c r="S364" s="69"/>
      <c r="T364" s="69"/>
      <c r="U364" s="69"/>
      <c r="V364" s="69"/>
      <c r="W364" s="69"/>
      <c r="X364" s="116"/>
      <c r="Y364" s="116"/>
      <c r="AA364" s="639">
        <f t="shared" si="10"/>
        <v>10500.000000000002</v>
      </c>
      <c r="AB364" s="74">
        <f t="shared" si="11"/>
        <v>160500</v>
      </c>
    </row>
    <row r="365" spans="1:28" x14ac:dyDescent="0.35">
      <c r="A365" s="76"/>
      <c r="B365" s="77" t="s">
        <v>8117</v>
      </c>
      <c r="C365" s="77" t="s">
        <v>283</v>
      </c>
      <c r="D365" s="77" t="s">
        <v>8118</v>
      </c>
      <c r="E365" s="77" t="s">
        <v>8119</v>
      </c>
      <c r="F365" s="76"/>
      <c r="G365" s="79" t="s">
        <v>8522</v>
      </c>
      <c r="H365" s="69"/>
      <c r="I365" s="74">
        <v>150000</v>
      </c>
      <c r="J365" s="69"/>
      <c r="K365" s="69" t="s">
        <v>8523</v>
      </c>
      <c r="L365" s="75"/>
      <c r="M365" s="79" t="s">
        <v>8524</v>
      </c>
      <c r="N365" s="80">
        <v>19190016</v>
      </c>
      <c r="O365" s="75"/>
      <c r="P365" s="69"/>
      <c r="Q365" s="75"/>
      <c r="R365" s="69"/>
      <c r="S365" s="69"/>
      <c r="T365" s="69"/>
      <c r="U365" s="69"/>
      <c r="V365" s="69"/>
      <c r="W365" s="69"/>
      <c r="X365" s="116"/>
      <c r="Y365" s="116"/>
      <c r="AA365" s="639">
        <f t="shared" si="10"/>
        <v>10500.000000000002</v>
      </c>
      <c r="AB365" s="74">
        <f t="shared" si="11"/>
        <v>160500</v>
      </c>
    </row>
    <row r="366" spans="1:28" x14ac:dyDescent="0.35">
      <c r="A366" s="76"/>
      <c r="B366" s="77" t="s">
        <v>8117</v>
      </c>
      <c r="C366" s="77" t="s">
        <v>283</v>
      </c>
      <c r="D366" s="77" t="s">
        <v>8118</v>
      </c>
      <c r="E366" s="77" t="s">
        <v>8119</v>
      </c>
      <c r="F366" s="76"/>
      <c r="G366" s="79" t="s">
        <v>8522</v>
      </c>
      <c r="H366" s="69"/>
      <c r="I366" s="74">
        <v>150000</v>
      </c>
      <c r="J366" s="69"/>
      <c r="K366" s="69" t="s">
        <v>8523</v>
      </c>
      <c r="L366" s="75"/>
      <c r="M366" s="79" t="s">
        <v>8524</v>
      </c>
      <c r="N366" s="80">
        <v>19190106</v>
      </c>
      <c r="O366" s="75"/>
      <c r="P366" s="69"/>
      <c r="Q366" s="75"/>
      <c r="R366" s="69"/>
      <c r="S366" s="69"/>
      <c r="T366" s="69"/>
      <c r="U366" s="69"/>
      <c r="V366" s="69"/>
      <c r="W366" s="69"/>
      <c r="X366" s="116"/>
      <c r="Y366" s="116"/>
      <c r="AA366" s="639">
        <f t="shared" si="10"/>
        <v>10500.000000000002</v>
      </c>
      <c r="AB366" s="74">
        <f t="shared" si="11"/>
        <v>160500</v>
      </c>
    </row>
    <row r="367" spans="1:28" x14ac:dyDescent="0.35">
      <c r="A367" s="76"/>
      <c r="B367" s="77" t="s">
        <v>8117</v>
      </c>
      <c r="C367" s="77" t="s">
        <v>283</v>
      </c>
      <c r="D367" s="77" t="s">
        <v>8118</v>
      </c>
      <c r="E367" s="77" t="s">
        <v>8119</v>
      </c>
      <c r="F367" s="76"/>
      <c r="G367" s="79" t="s">
        <v>8522</v>
      </c>
      <c r="H367" s="69"/>
      <c r="I367" s="74">
        <v>150000</v>
      </c>
      <c r="J367" s="69"/>
      <c r="K367" s="69" t="s">
        <v>8523</v>
      </c>
      <c r="L367" s="75"/>
      <c r="M367" s="79" t="s">
        <v>8524</v>
      </c>
      <c r="N367" s="80">
        <v>19190093</v>
      </c>
      <c r="O367" s="75"/>
      <c r="P367" s="69"/>
      <c r="Q367" s="75"/>
      <c r="R367" s="69"/>
      <c r="S367" s="69"/>
      <c r="T367" s="69"/>
      <c r="U367" s="69"/>
      <c r="V367" s="69"/>
      <c r="W367" s="69"/>
      <c r="X367" s="116"/>
      <c r="Y367" s="116"/>
      <c r="AA367" s="639">
        <f t="shared" si="10"/>
        <v>10500.000000000002</v>
      </c>
      <c r="AB367" s="74">
        <f t="shared" si="11"/>
        <v>160500</v>
      </c>
    </row>
    <row r="368" spans="1:28" x14ac:dyDescent="0.35">
      <c r="A368" s="76"/>
      <c r="B368" s="77" t="s">
        <v>8117</v>
      </c>
      <c r="C368" s="77" t="s">
        <v>283</v>
      </c>
      <c r="D368" s="77" t="s">
        <v>8118</v>
      </c>
      <c r="E368" s="77" t="s">
        <v>8119</v>
      </c>
      <c r="F368" s="76"/>
      <c r="G368" s="79" t="s">
        <v>8525</v>
      </c>
      <c r="H368" s="69"/>
      <c r="I368" s="74">
        <v>150000</v>
      </c>
      <c r="J368" s="69"/>
      <c r="K368" s="69" t="s">
        <v>1562</v>
      </c>
      <c r="L368" s="75"/>
      <c r="M368" s="79" t="s">
        <v>8526</v>
      </c>
      <c r="N368" s="80"/>
      <c r="O368" s="75"/>
      <c r="P368" s="69"/>
      <c r="Q368" s="75"/>
      <c r="R368" s="69"/>
      <c r="S368" s="69"/>
      <c r="T368" s="69"/>
      <c r="U368" s="69"/>
      <c r="V368" s="69"/>
      <c r="W368" s="69"/>
      <c r="X368" s="116"/>
      <c r="Y368" s="116"/>
      <c r="AA368" s="639">
        <f t="shared" si="10"/>
        <v>10500.000000000002</v>
      </c>
      <c r="AB368" s="74">
        <f t="shared" si="11"/>
        <v>160500</v>
      </c>
    </row>
    <row r="369" spans="1:28" x14ac:dyDescent="0.35">
      <c r="A369" s="76"/>
      <c r="B369" s="77" t="s">
        <v>8117</v>
      </c>
      <c r="C369" s="77" t="s">
        <v>283</v>
      </c>
      <c r="D369" s="77" t="s">
        <v>8118</v>
      </c>
      <c r="E369" s="77" t="s">
        <v>8119</v>
      </c>
      <c r="F369" s="76"/>
      <c r="G369" s="79" t="s">
        <v>8527</v>
      </c>
      <c r="H369" s="69"/>
      <c r="I369" s="74">
        <v>150000</v>
      </c>
      <c r="J369" s="69"/>
      <c r="K369" s="69" t="s">
        <v>8523</v>
      </c>
      <c r="L369" s="75"/>
      <c r="M369" s="79" t="s">
        <v>8524</v>
      </c>
      <c r="N369" s="80">
        <v>19190082</v>
      </c>
      <c r="O369" s="75"/>
      <c r="P369" s="69"/>
      <c r="Q369" s="75"/>
      <c r="R369" s="69"/>
      <c r="S369" s="69"/>
      <c r="T369" s="69"/>
      <c r="U369" s="69"/>
      <c r="V369" s="69"/>
      <c r="W369" s="69"/>
      <c r="X369" s="116"/>
      <c r="Y369" s="116"/>
      <c r="AA369" s="639">
        <f t="shared" si="10"/>
        <v>10500.000000000002</v>
      </c>
      <c r="AB369" s="74">
        <f t="shared" si="11"/>
        <v>160500</v>
      </c>
    </row>
    <row r="370" spans="1:28" x14ac:dyDescent="0.35">
      <c r="A370" s="76"/>
      <c r="B370" s="77" t="s">
        <v>8117</v>
      </c>
      <c r="C370" s="77" t="s">
        <v>283</v>
      </c>
      <c r="D370" s="77" t="s">
        <v>8118</v>
      </c>
      <c r="E370" s="77" t="s">
        <v>8119</v>
      </c>
      <c r="F370" s="76"/>
      <c r="G370" s="79" t="s">
        <v>8527</v>
      </c>
      <c r="H370" s="69"/>
      <c r="I370" s="74">
        <v>150000</v>
      </c>
      <c r="J370" s="69"/>
      <c r="K370" s="69" t="s">
        <v>8523</v>
      </c>
      <c r="L370" s="75"/>
      <c r="M370" s="79" t="s">
        <v>8524</v>
      </c>
      <c r="N370" s="80">
        <v>19190118</v>
      </c>
      <c r="O370" s="75"/>
      <c r="P370" s="69"/>
      <c r="Q370" s="75"/>
      <c r="R370" s="69"/>
      <c r="S370" s="69"/>
      <c r="T370" s="69"/>
      <c r="U370" s="69"/>
      <c r="V370" s="69"/>
      <c r="W370" s="69"/>
      <c r="X370" s="116"/>
      <c r="Y370" s="116"/>
      <c r="AA370" s="639">
        <f t="shared" si="10"/>
        <v>10500.000000000002</v>
      </c>
      <c r="AB370" s="74">
        <f t="shared" si="11"/>
        <v>160500</v>
      </c>
    </row>
    <row r="371" spans="1:28" x14ac:dyDescent="0.35">
      <c r="A371" s="76"/>
      <c r="B371" s="77" t="s">
        <v>8117</v>
      </c>
      <c r="C371" s="77" t="s">
        <v>283</v>
      </c>
      <c r="D371" s="77" t="s">
        <v>8118</v>
      </c>
      <c r="E371" s="77" t="s">
        <v>8119</v>
      </c>
      <c r="F371" s="76"/>
      <c r="G371" s="79" t="s">
        <v>8527</v>
      </c>
      <c r="H371" s="69"/>
      <c r="I371" s="74">
        <v>150000</v>
      </c>
      <c r="J371" s="69"/>
      <c r="K371" s="69" t="s">
        <v>8523</v>
      </c>
      <c r="L371" s="75"/>
      <c r="M371" s="79" t="s">
        <v>8524</v>
      </c>
      <c r="N371" s="80">
        <v>19190044</v>
      </c>
      <c r="O371" s="75"/>
      <c r="P371" s="69"/>
      <c r="Q371" s="75"/>
      <c r="R371" s="69"/>
      <c r="S371" s="69"/>
      <c r="T371" s="69"/>
      <c r="U371" s="69"/>
      <c r="V371" s="69"/>
      <c r="W371" s="69"/>
      <c r="X371" s="116"/>
      <c r="Y371" s="116"/>
      <c r="AA371" s="639">
        <f t="shared" si="10"/>
        <v>10500.000000000002</v>
      </c>
      <c r="AB371" s="74">
        <f t="shared" si="11"/>
        <v>160500</v>
      </c>
    </row>
    <row r="372" spans="1:28" x14ac:dyDescent="0.35">
      <c r="A372" s="76"/>
      <c r="B372" s="77" t="s">
        <v>8117</v>
      </c>
      <c r="C372" s="77" t="s">
        <v>283</v>
      </c>
      <c r="D372" s="77" t="s">
        <v>8118</v>
      </c>
      <c r="E372" s="77" t="s">
        <v>8119</v>
      </c>
      <c r="F372" s="76"/>
      <c r="G372" s="79" t="s">
        <v>8527</v>
      </c>
      <c r="H372" s="69"/>
      <c r="I372" s="74">
        <v>150000</v>
      </c>
      <c r="J372" s="69"/>
      <c r="K372" s="69" t="s">
        <v>8523</v>
      </c>
      <c r="L372" s="75"/>
      <c r="M372" s="79" t="s">
        <v>8524</v>
      </c>
      <c r="N372" s="80">
        <v>19190024</v>
      </c>
      <c r="O372" s="75"/>
      <c r="P372" s="69"/>
      <c r="Q372" s="75"/>
      <c r="R372" s="69"/>
      <c r="S372" s="69"/>
      <c r="T372" s="69"/>
      <c r="U372" s="69"/>
      <c r="V372" s="69"/>
      <c r="W372" s="69"/>
      <c r="X372" s="116"/>
      <c r="Y372" s="116"/>
      <c r="AA372" s="639">
        <f t="shared" si="10"/>
        <v>10500.000000000002</v>
      </c>
      <c r="AB372" s="74">
        <f t="shared" si="11"/>
        <v>160500</v>
      </c>
    </row>
    <row r="373" spans="1:28" x14ac:dyDescent="0.35">
      <c r="A373" s="76"/>
      <c r="B373" s="77" t="s">
        <v>8117</v>
      </c>
      <c r="C373" s="77" t="s">
        <v>283</v>
      </c>
      <c r="D373" s="77" t="s">
        <v>8118</v>
      </c>
      <c r="E373" s="77" t="s">
        <v>8119</v>
      </c>
      <c r="F373" s="76"/>
      <c r="G373" s="79" t="s">
        <v>8527</v>
      </c>
      <c r="H373" s="69"/>
      <c r="I373" s="74">
        <v>150000</v>
      </c>
      <c r="J373" s="69"/>
      <c r="K373" s="69" t="s">
        <v>8523</v>
      </c>
      <c r="L373" s="75"/>
      <c r="M373" s="79" t="s">
        <v>8524</v>
      </c>
      <c r="N373" s="80">
        <v>19190064</v>
      </c>
      <c r="O373" s="75"/>
      <c r="P373" s="69"/>
      <c r="Q373" s="75"/>
      <c r="R373" s="69"/>
      <c r="S373" s="69"/>
      <c r="T373" s="69"/>
      <c r="U373" s="69"/>
      <c r="V373" s="69"/>
      <c r="W373" s="69"/>
      <c r="X373" s="116"/>
      <c r="Y373" s="116"/>
      <c r="AA373" s="639">
        <f t="shared" si="10"/>
        <v>10500.000000000002</v>
      </c>
      <c r="AB373" s="74">
        <f t="shared" si="11"/>
        <v>160500</v>
      </c>
    </row>
    <row r="374" spans="1:28" x14ac:dyDescent="0.35">
      <c r="A374" s="76"/>
      <c r="B374" s="77" t="s">
        <v>8117</v>
      </c>
      <c r="C374" s="77" t="s">
        <v>283</v>
      </c>
      <c r="D374" s="77" t="s">
        <v>8118</v>
      </c>
      <c r="E374" s="77" t="s">
        <v>8119</v>
      </c>
      <c r="F374" s="76"/>
      <c r="G374" s="79" t="s">
        <v>8527</v>
      </c>
      <c r="H374" s="69"/>
      <c r="I374" s="74">
        <v>150000</v>
      </c>
      <c r="J374" s="69"/>
      <c r="K374" s="69" t="s">
        <v>8523</v>
      </c>
      <c r="L374" s="75"/>
      <c r="M374" s="79" t="s">
        <v>8524</v>
      </c>
      <c r="N374" s="80">
        <v>19190046</v>
      </c>
      <c r="O374" s="75"/>
      <c r="P374" s="69"/>
      <c r="Q374" s="75"/>
      <c r="R374" s="69"/>
      <c r="S374" s="69"/>
      <c r="T374" s="69"/>
      <c r="U374" s="69"/>
      <c r="V374" s="69"/>
      <c r="W374" s="69"/>
      <c r="X374" s="116"/>
      <c r="Y374" s="116"/>
      <c r="AA374" s="639">
        <f t="shared" si="10"/>
        <v>10500.000000000002</v>
      </c>
      <c r="AB374" s="74">
        <f t="shared" si="11"/>
        <v>160500</v>
      </c>
    </row>
    <row r="375" spans="1:28" x14ac:dyDescent="0.35">
      <c r="A375" s="76"/>
      <c r="B375" s="77" t="s">
        <v>8117</v>
      </c>
      <c r="C375" s="77" t="s">
        <v>283</v>
      </c>
      <c r="D375" s="77" t="s">
        <v>8118</v>
      </c>
      <c r="E375" s="77" t="s">
        <v>8119</v>
      </c>
      <c r="F375" s="76"/>
      <c r="G375" s="79" t="s">
        <v>8527</v>
      </c>
      <c r="H375" s="69"/>
      <c r="I375" s="74">
        <v>150000</v>
      </c>
      <c r="J375" s="69"/>
      <c r="K375" s="69" t="s">
        <v>8523</v>
      </c>
      <c r="L375" s="75"/>
      <c r="M375" s="79" t="s">
        <v>8524</v>
      </c>
      <c r="N375" s="80">
        <v>19190015</v>
      </c>
      <c r="O375" s="75"/>
      <c r="P375" s="69"/>
      <c r="Q375" s="75"/>
      <c r="R375" s="69"/>
      <c r="S375" s="69"/>
      <c r="T375" s="69"/>
      <c r="U375" s="69"/>
      <c r="V375" s="69"/>
      <c r="W375" s="69"/>
      <c r="X375" s="116"/>
      <c r="Y375" s="116"/>
      <c r="AA375" s="639">
        <f t="shared" si="10"/>
        <v>10500.000000000002</v>
      </c>
      <c r="AB375" s="74">
        <f t="shared" si="11"/>
        <v>160500</v>
      </c>
    </row>
    <row r="376" spans="1:28" x14ac:dyDescent="0.35">
      <c r="A376" s="76"/>
      <c r="B376" s="77" t="s">
        <v>8117</v>
      </c>
      <c r="C376" s="77" t="s">
        <v>283</v>
      </c>
      <c r="D376" s="77" t="s">
        <v>8118</v>
      </c>
      <c r="E376" s="77" t="s">
        <v>8119</v>
      </c>
      <c r="F376" s="76"/>
      <c r="G376" s="79" t="s">
        <v>8527</v>
      </c>
      <c r="H376" s="69"/>
      <c r="I376" s="74">
        <v>150000</v>
      </c>
      <c r="J376" s="69"/>
      <c r="K376" s="69" t="s">
        <v>8523</v>
      </c>
      <c r="L376" s="75"/>
      <c r="M376" s="79" t="s">
        <v>8524</v>
      </c>
      <c r="N376" s="80">
        <v>19190078</v>
      </c>
      <c r="O376" s="75"/>
      <c r="P376" s="69"/>
      <c r="Q376" s="75"/>
      <c r="R376" s="69"/>
      <c r="S376" s="69"/>
      <c r="T376" s="69"/>
      <c r="U376" s="69"/>
      <c r="V376" s="69"/>
      <c r="W376" s="69"/>
      <c r="X376" s="116"/>
      <c r="Y376" s="116"/>
      <c r="AA376" s="639">
        <f t="shared" si="10"/>
        <v>10500.000000000002</v>
      </c>
      <c r="AB376" s="74">
        <f t="shared" si="11"/>
        <v>160500</v>
      </c>
    </row>
    <row r="377" spans="1:28" x14ac:dyDescent="0.35">
      <c r="A377" s="76"/>
      <c r="B377" s="77" t="s">
        <v>8117</v>
      </c>
      <c r="C377" s="77" t="s">
        <v>283</v>
      </c>
      <c r="D377" s="77" t="s">
        <v>8118</v>
      </c>
      <c r="E377" s="77" t="s">
        <v>8119</v>
      </c>
      <c r="F377" s="76"/>
      <c r="G377" s="79" t="s">
        <v>8527</v>
      </c>
      <c r="H377" s="69"/>
      <c r="I377" s="74">
        <v>150000</v>
      </c>
      <c r="J377" s="69"/>
      <c r="K377" s="69" t="s">
        <v>8523</v>
      </c>
      <c r="L377" s="75"/>
      <c r="M377" s="79" t="s">
        <v>8524</v>
      </c>
      <c r="N377" s="80">
        <v>19190123</v>
      </c>
      <c r="O377" s="75"/>
      <c r="P377" s="69"/>
      <c r="Q377" s="75"/>
      <c r="R377" s="69"/>
      <c r="S377" s="69"/>
      <c r="T377" s="69"/>
      <c r="U377" s="69"/>
      <c r="V377" s="69"/>
      <c r="W377" s="69"/>
      <c r="X377" s="116"/>
      <c r="Y377" s="116"/>
      <c r="AA377" s="639">
        <f t="shared" si="10"/>
        <v>10500.000000000002</v>
      </c>
      <c r="AB377" s="74">
        <f t="shared" si="11"/>
        <v>160500</v>
      </c>
    </row>
    <row r="378" spans="1:28" x14ac:dyDescent="0.35">
      <c r="A378" s="76"/>
      <c r="B378" s="77" t="s">
        <v>8117</v>
      </c>
      <c r="C378" s="77" t="s">
        <v>283</v>
      </c>
      <c r="D378" s="77" t="s">
        <v>8118</v>
      </c>
      <c r="E378" s="77" t="s">
        <v>8119</v>
      </c>
      <c r="F378" s="76"/>
      <c r="G378" s="79" t="s">
        <v>8527</v>
      </c>
      <c r="H378" s="69"/>
      <c r="I378" s="74">
        <v>150000</v>
      </c>
      <c r="J378" s="69"/>
      <c r="K378" s="69" t="s">
        <v>8523</v>
      </c>
      <c r="L378" s="75"/>
      <c r="M378" s="79" t="s">
        <v>8524</v>
      </c>
      <c r="N378" s="80">
        <v>19190063</v>
      </c>
      <c r="O378" s="75"/>
      <c r="P378" s="69"/>
      <c r="Q378" s="75"/>
      <c r="R378" s="69"/>
      <c r="S378" s="69"/>
      <c r="T378" s="69"/>
      <c r="U378" s="69"/>
      <c r="V378" s="69"/>
      <c r="W378" s="69"/>
      <c r="X378" s="116"/>
      <c r="Y378" s="116"/>
      <c r="AA378" s="639">
        <f t="shared" si="10"/>
        <v>10500.000000000002</v>
      </c>
      <c r="AB378" s="74">
        <f t="shared" si="11"/>
        <v>160500</v>
      </c>
    </row>
    <row r="379" spans="1:28" x14ac:dyDescent="0.35">
      <c r="A379" s="76"/>
      <c r="B379" s="77" t="s">
        <v>8117</v>
      </c>
      <c r="C379" s="77" t="s">
        <v>283</v>
      </c>
      <c r="D379" s="77" t="s">
        <v>8118</v>
      </c>
      <c r="E379" s="77" t="s">
        <v>8119</v>
      </c>
      <c r="F379" s="76"/>
      <c r="G379" s="79" t="s">
        <v>8527</v>
      </c>
      <c r="H379" s="69"/>
      <c r="I379" s="74">
        <v>150000</v>
      </c>
      <c r="J379" s="69"/>
      <c r="K379" s="69" t="s">
        <v>8523</v>
      </c>
      <c r="L379" s="75"/>
      <c r="M379" s="79" t="s">
        <v>8524</v>
      </c>
      <c r="N379" s="80">
        <v>19190086</v>
      </c>
      <c r="O379" s="75"/>
      <c r="P379" s="69"/>
      <c r="Q379" s="75"/>
      <c r="R379" s="69"/>
      <c r="S379" s="69"/>
      <c r="T379" s="69"/>
      <c r="U379" s="69"/>
      <c r="V379" s="69"/>
      <c r="W379" s="69"/>
      <c r="X379" s="116"/>
      <c r="Y379" s="116"/>
      <c r="AA379" s="639">
        <f t="shared" si="10"/>
        <v>10500.000000000002</v>
      </c>
      <c r="AB379" s="74">
        <f t="shared" si="11"/>
        <v>160500</v>
      </c>
    </row>
    <row r="380" spans="1:28" x14ac:dyDescent="0.35">
      <c r="A380" s="76"/>
      <c r="B380" s="77" t="s">
        <v>8117</v>
      </c>
      <c r="C380" s="77" t="s">
        <v>283</v>
      </c>
      <c r="D380" s="77" t="s">
        <v>8118</v>
      </c>
      <c r="E380" s="77" t="s">
        <v>8119</v>
      </c>
      <c r="F380" s="76"/>
      <c r="G380" s="79" t="s">
        <v>8527</v>
      </c>
      <c r="H380" s="69"/>
      <c r="I380" s="74">
        <v>150000</v>
      </c>
      <c r="J380" s="69"/>
      <c r="K380" s="69" t="s">
        <v>8523</v>
      </c>
      <c r="L380" s="75"/>
      <c r="M380" s="79" t="s">
        <v>8524</v>
      </c>
      <c r="N380" s="80">
        <v>19190079</v>
      </c>
      <c r="O380" s="75"/>
      <c r="P380" s="69"/>
      <c r="Q380" s="75"/>
      <c r="R380" s="69"/>
      <c r="S380" s="69"/>
      <c r="T380" s="69"/>
      <c r="U380" s="69"/>
      <c r="V380" s="69"/>
      <c r="W380" s="69"/>
      <c r="X380" s="116"/>
      <c r="Y380" s="116"/>
      <c r="AA380" s="639">
        <f t="shared" si="10"/>
        <v>10500.000000000002</v>
      </c>
      <c r="AB380" s="74">
        <f t="shared" si="11"/>
        <v>160500</v>
      </c>
    </row>
    <row r="381" spans="1:28" x14ac:dyDescent="0.35">
      <c r="A381" s="76"/>
      <c r="B381" s="77" t="s">
        <v>8117</v>
      </c>
      <c r="C381" s="77" t="s">
        <v>283</v>
      </c>
      <c r="D381" s="77" t="s">
        <v>8118</v>
      </c>
      <c r="E381" s="77" t="s">
        <v>8119</v>
      </c>
      <c r="F381" s="76"/>
      <c r="G381" s="79" t="s">
        <v>8528</v>
      </c>
      <c r="H381" s="69"/>
      <c r="I381" s="74">
        <v>150000</v>
      </c>
      <c r="J381" s="69"/>
      <c r="K381" s="69" t="s">
        <v>1562</v>
      </c>
      <c r="L381" s="75"/>
      <c r="M381" s="79" t="s">
        <v>8526</v>
      </c>
      <c r="N381" s="80"/>
      <c r="O381" s="75"/>
      <c r="P381" s="69"/>
      <c r="Q381" s="75"/>
      <c r="R381" s="69"/>
      <c r="S381" s="69"/>
      <c r="T381" s="69"/>
      <c r="U381" s="69"/>
      <c r="V381" s="69"/>
      <c r="W381" s="69"/>
      <c r="X381" s="116"/>
      <c r="Y381" s="116"/>
      <c r="AA381" s="639">
        <f t="shared" si="10"/>
        <v>10500.000000000002</v>
      </c>
      <c r="AB381" s="74">
        <f t="shared" si="11"/>
        <v>160500</v>
      </c>
    </row>
    <row r="382" spans="1:28" x14ac:dyDescent="0.35">
      <c r="A382" s="76"/>
      <c r="B382" s="77" t="s">
        <v>8117</v>
      </c>
      <c r="C382" s="77" t="s">
        <v>283</v>
      </c>
      <c r="D382" s="77" t="s">
        <v>8118</v>
      </c>
      <c r="E382" s="77" t="s">
        <v>8119</v>
      </c>
      <c r="F382" s="76"/>
      <c r="G382" s="79" t="s">
        <v>8529</v>
      </c>
      <c r="H382" s="69"/>
      <c r="I382" s="74">
        <v>150000</v>
      </c>
      <c r="J382" s="69"/>
      <c r="K382" s="69" t="s">
        <v>5537</v>
      </c>
      <c r="L382" s="75"/>
      <c r="M382" s="79" t="s">
        <v>8530</v>
      </c>
      <c r="N382" s="75" t="s">
        <v>8531</v>
      </c>
      <c r="O382" s="75"/>
      <c r="P382" s="69"/>
      <c r="Q382" s="69"/>
      <c r="R382" s="69"/>
      <c r="S382" s="69"/>
      <c r="T382" s="69"/>
      <c r="U382" s="69"/>
      <c r="V382" s="69"/>
      <c r="W382" s="69"/>
      <c r="X382" s="116"/>
      <c r="Y382" s="116"/>
      <c r="AA382" s="639">
        <f t="shared" si="10"/>
        <v>10500.000000000002</v>
      </c>
      <c r="AB382" s="74">
        <f t="shared" si="11"/>
        <v>160500</v>
      </c>
    </row>
    <row r="383" spans="1:28" x14ac:dyDescent="0.35">
      <c r="A383" s="76"/>
      <c r="B383" s="77" t="s">
        <v>8117</v>
      </c>
      <c r="C383" s="77" t="s">
        <v>283</v>
      </c>
      <c r="D383" s="77" t="s">
        <v>8118</v>
      </c>
      <c r="E383" s="77" t="s">
        <v>8119</v>
      </c>
      <c r="F383" s="76"/>
      <c r="G383" s="79" t="s">
        <v>8532</v>
      </c>
      <c r="H383" s="69"/>
      <c r="I383" s="74">
        <v>150000</v>
      </c>
      <c r="J383" s="69"/>
      <c r="K383" s="69" t="s">
        <v>8427</v>
      </c>
      <c r="L383" s="75"/>
      <c r="M383" s="79" t="s">
        <v>8337</v>
      </c>
      <c r="N383" s="386" t="s">
        <v>8533</v>
      </c>
      <c r="O383" s="75"/>
      <c r="P383" s="69"/>
      <c r="Q383" s="69"/>
      <c r="R383" s="69"/>
      <c r="S383" s="69"/>
      <c r="T383" s="69"/>
      <c r="U383" s="69"/>
      <c r="V383" s="69"/>
      <c r="W383" s="69"/>
      <c r="X383" s="116"/>
      <c r="Y383" s="116"/>
      <c r="AA383" s="639">
        <f t="shared" si="10"/>
        <v>10500.000000000002</v>
      </c>
      <c r="AB383" s="74">
        <f t="shared" si="11"/>
        <v>160500</v>
      </c>
    </row>
    <row r="384" spans="1:28" x14ac:dyDescent="0.35">
      <c r="A384" s="76"/>
      <c r="B384" s="77" t="s">
        <v>8117</v>
      </c>
      <c r="C384" s="77" t="s">
        <v>283</v>
      </c>
      <c r="D384" s="77" t="s">
        <v>8118</v>
      </c>
      <c r="E384" s="77" t="s">
        <v>8119</v>
      </c>
      <c r="F384" s="76"/>
      <c r="G384" s="79" t="s">
        <v>8532</v>
      </c>
      <c r="H384" s="69"/>
      <c r="I384" s="74">
        <v>150000</v>
      </c>
      <c r="J384" s="69"/>
      <c r="K384" s="69" t="s">
        <v>8427</v>
      </c>
      <c r="L384" s="75"/>
      <c r="M384" s="79" t="s">
        <v>8337</v>
      </c>
      <c r="N384" s="386" t="s">
        <v>8534</v>
      </c>
      <c r="O384" s="75"/>
      <c r="P384" s="69"/>
      <c r="Q384" s="69"/>
      <c r="R384" s="69"/>
      <c r="S384" s="69"/>
      <c r="T384" s="69"/>
      <c r="U384" s="69"/>
      <c r="V384" s="69"/>
      <c r="W384" s="69"/>
      <c r="X384" s="116"/>
      <c r="Y384" s="116"/>
      <c r="AA384" s="639">
        <f t="shared" si="10"/>
        <v>10500.000000000002</v>
      </c>
      <c r="AB384" s="74">
        <f t="shared" si="11"/>
        <v>160500</v>
      </c>
    </row>
    <row r="385" spans="1:28" x14ac:dyDescent="0.35">
      <c r="A385" s="76"/>
      <c r="B385" s="77" t="s">
        <v>8117</v>
      </c>
      <c r="C385" s="77" t="s">
        <v>283</v>
      </c>
      <c r="D385" s="77" t="s">
        <v>8118</v>
      </c>
      <c r="E385" s="77" t="s">
        <v>8119</v>
      </c>
      <c r="F385" s="76"/>
      <c r="G385" s="79" t="s">
        <v>8535</v>
      </c>
      <c r="H385" s="69"/>
      <c r="I385" s="74">
        <v>150000</v>
      </c>
      <c r="J385" s="69"/>
      <c r="K385" s="69" t="s">
        <v>8427</v>
      </c>
      <c r="L385" s="75"/>
      <c r="M385" s="79" t="s">
        <v>8536</v>
      </c>
      <c r="N385" s="386" t="s">
        <v>8537</v>
      </c>
      <c r="O385" s="75"/>
      <c r="P385" s="69"/>
      <c r="Q385" s="69"/>
      <c r="R385" s="69"/>
      <c r="S385" s="69"/>
      <c r="T385" s="69"/>
      <c r="U385" s="69"/>
      <c r="V385" s="69"/>
      <c r="W385" s="69"/>
      <c r="X385" s="116"/>
      <c r="Y385" s="116"/>
      <c r="AA385" s="639">
        <f t="shared" si="10"/>
        <v>10500.000000000002</v>
      </c>
      <c r="AB385" s="74">
        <f t="shared" si="11"/>
        <v>160500</v>
      </c>
    </row>
    <row r="386" spans="1:28" x14ac:dyDescent="0.35">
      <c r="A386" s="76"/>
      <c r="B386" s="77" t="s">
        <v>8117</v>
      </c>
      <c r="C386" s="77" t="s">
        <v>283</v>
      </c>
      <c r="D386" s="77" t="s">
        <v>8118</v>
      </c>
      <c r="E386" s="77" t="s">
        <v>8119</v>
      </c>
      <c r="F386" s="76"/>
      <c r="G386" s="79" t="s">
        <v>8538</v>
      </c>
      <c r="H386" s="69"/>
      <c r="I386" s="74">
        <v>150000</v>
      </c>
      <c r="J386" s="69"/>
      <c r="K386" s="69" t="s">
        <v>8427</v>
      </c>
      <c r="L386" s="75"/>
      <c r="M386" s="79" t="s">
        <v>1765</v>
      </c>
      <c r="N386" s="386"/>
      <c r="O386" s="75"/>
      <c r="P386" s="69"/>
      <c r="Q386" s="69"/>
      <c r="R386" s="69"/>
      <c r="S386" s="69"/>
      <c r="T386" s="69"/>
      <c r="U386" s="69"/>
      <c r="V386" s="69"/>
      <c r="W386" s="69"/>
      <c r="X386" s="116"/>
      <c r="Y386" s="116"/>
      <c r="AA386" s="639">
        <f t="shared" si="10"/>
        <v>10500.000000000002</v>
      </c>
      <c r="AB386" s="74">
        <f t="shared" si="11"/>
        <v>160500</v>
      </c>
    </row>
    <row r="387" spans="1:28" x14ac:dyDescent="0.35">
      <c r="A387" s="76"/>
      <c r="B387" s="77" t="s">
        <v>8117</v>
      </c>
      <c r="C387" s="77" t="s">
        <v>283</v>
      </c>
      <c r="D387" s="77" t="s">
        <v>8118</v>
      </c>
      <c r="E387" s="77" t="s">
        <v>8119</v>
      </c>
      <c r="F387" s="76"/>
      <c r="G387" s="79" t="s">
        <v>8538</v>
      </c>
      <c r="H387" s="69"/>
      <c r="I387" s="74">
        <v>150000</v>
      </c>
      <c r="J387" s="69"/>
      <c r="K387" s="69" t="s">
        <v>8427</v>
      </c>
      <c r="L387" s="75"/>
      <c r="M387" s="79" t="s">
        <v>1765</v>
      </c>
      <c r="N387" s="386"/>
      <c r="O387" s="75"/>
      <c r="P387" s="69"/>
      <c r="Q387" s="69"/>
      <c r="R387" s="69"/>
      <c r="S387" s="69"/>
      <c r="T387" s="69"/>
      <c r="U387" s="69"/>
      <c r="V387" s="69"/>
      <c r="W387" s="69"/>
      <c r="X387" s="116"/>
      <c r="Y387" s="116"/>
      <c r="AA387" s="639">
        <f t="shared" si="10"/>
        <v>10500.000000000002</v>
      </c>
      <c r="AB387" s="74">
        <f t="shared" si="11"/>
        <v>160500</v>
      </c>
    </row>
    <row r="388" spans="1:28" x14ac:dyDescent="0.35">
      <c r="A388" s="76"/>
      <c r="B388" s="77" t="s">
        <v>8117</v>
      </c>
      <c r="C388" s="77" t="s">
        <v>283</v>
      </c>
      <c r="D388" s="77" t="s">
        <v>8118</v>
      </c>
      <c r="E388" s="77" t="s">
        <v>8119</v>
      </c>
      <c r="F388" s="76"/>
      <c r="G388" s="79" t="s">
        <v>8538</v>
      </c>
      <c r="H388" s="69"/>
      <c r="I388" s="74">
        <v>150000</v>
      </c>
      <c r="J388" s="69"/>
      <c r="K388" s="69" t="s">
        <v>8427</v>
      </c>
      <c r="L388" s="75"/>
      <c r="M388" s="79" t="s">
        <v>1765</v>
      </c>
      <c r="N388" s="386"/>
      <c r="O388" s="75"/>
      <c r="P388" s="69"/>
      <c r="Q388" s="69"/>
      <c r="R388" s="69"/>
      <c r="S388" s="69"/>
      <c r="T388" s="69"/>
      <c r="U388" s="69"/>
      <c r="V388" s="69"/>
      <c r="W388" s="69"/>
      <c r="X388" s="116"/>
      <c r="Y388" s="116"/>
      <c r="AA388" s="639">
        <f t="shared" si="10"/>
        <v>10500.000000000002</v>
      </c>
      <c r="AB388" s="74">
        <f t="shared" si="11"/>
        <v>160500</v>
      </c>
    </row>
    <row r="389" spans="1:28" x14ac:dyDescent="0.35">
      <c r="A389" s="76"/>
      <c r="B389" s="77" t="s">
        <v>8117</v>
      </c>
      <c r="C389" s="77" t="s">
        <v>283</v>
      </c>
      <c r="D389" s="77" t="s">
        <v>8118</v>
      </c>
      <c r="E389" s="77" t="s">
        <v>8119</v>
      </c>
      <c r="F389" s="76"/>
      <c r="G389" s="79" t="s">
        <v>8538</v>
      </c>
      <c r="H389" s="69"/>
      <c r="I389" s="74">
        <v>150000</v>
      </c>
      <c r="J389" s="69"/>
      <c r="K389" s="69" t="s">
        <v>8427</v>
      </c>
      <c r="L389" s="75"/>
      <c r="M389" s="79" t="s">
        <v>1765</v>
      </c>
      <c r="N389" s="386"/>
      <c r="O389" s="75"/>
      <c r="P389" s="69"/>
      <c r="Q389" s="69"/>
      <c r="R389" s="69"/>
      <c r="S389" s="69"/>
      <c r="T389" s="69"/>
      <c r="U389" s="69"/>
      <c r="V389" s="69"/>
      <c r="W389" s="69"/>
      <c r="X389" s="116"/>
      <c r="Y389" s="116"/>
      <c r="AA389" s="639">
        <f t="shared" si="10"/>
        <v>10500.000000000002</v>
      </c>
      <c r="AB389" s="74">
        <f t="shared" si="11"/>
        <v>160500</v>
      </c>
    </row>
    <row r="390" spans="1:28" x14ac:dyDescent="0.35">
      <c r="A390" s="76"/>
      <c r="B390" s="76"/>
      <c r="C390" s="76"/>
      <c r="D390" s="76"/>
      <c r="E390" s="76"/>
      <c r="F390" s="76"/>
      <c r="G390" s="93" t="s">
        <v>994</v>
      </c>
      <c r="H390" s="123"/>
      <c r="I390" s="124">
        <f>SUM(I158:I389)</f>
        <v>34800000</v>
      </c>
      <c r="J390" s="76"/>
      <c r="K390" s="76"/>
      <c r="L390" s="130"/>
      <c r="M390" s="119"/>
      <c r="N390" s="119"/>
      <c r="O390" s="119"/>
      <c r="P390" s="76"/>
      <c r="Q390" s="76"/>
      <c r="R390" s="119"/>
      <c r="S390" s="76"/>
      <c r="T390" s="76"/>
      <c r="U390" s="76"/>
      <c r="V390" s="76"/>
      <c r="W390" s="76"/>
      <c r="X390" s="121"/>
      <c r="Y390" s="121"/>
      <c r="AA390" s="639">
        <f t="shared" si="10"/>
        <v>2436000</v>
      </c>
      <c r="AB390" s="124">
        <f t="shared" si="11"/>
        <v>37236000</v>
      </c>
    </row>
    <row r="391" spans="1:28" x14ac:dyDescent="0.35">
      <c r="A391" s="64"/>
      <c r="B391" s="64"/>
      <c r="C391" s="64"/>
      <c r="D391" s="64"/>
      <c r="E391" s="64"/>
      <c r="F391" s="64"/>
      <c r="G391" s="66" t="s">
        <v>6708</v>
      </c>
      <c r="H391" s="64"/>
      <c r="I391" s="67"/>
      <c r="J391" s="64"/>
      <c r="K391" s="64"/>
      <c r="L391" s="68"/>
      <c r="M391" s="68"/>
      <c r="N391" s="68"/>
      <c r="O391" s="68"/>
      <c r="P391" s="64"/>
      <c r="Q391" s="64"/>
      <c r="R391" s="68"/>
      <c r="S391" s="64"/>
      <c r="T391" s="64"/>
      <c r="U391" s="64"/>
      <c r="V391" s="64"/>
      <c r="W391" s="64"/>
      <c r="X391" s="115"/>
      <c r="Y391" s="115"/>
      <c r="AA391" s="639">
        <f t="shared" ref="AA391:AA413" si="12">I391*AA$5</f>
        <v>0</v>
      </c>
      <c r="AB391" s="67">
        <f t="shared" ref="AB391:AB413" si="13">I391+AA391</f>
        <v>0</v>
      </c>
    </row>
    <row r="392" spans="1:28" x14ac:dyDescent="0.35">
      <c r="A392" s="76"/>
      <c r="B392" s="77" t="s">
        <v>8117</v>
      </c>
      <c r="C392" s="77" t="s">
        <v>283</v>
      </c>
      <c r="D392" s="77" t="s">
        <v>8118</v>
      </c>
      <c r="E392" s="77" t="s">
        <v>8119</v>
      </c>
      <c r="F392" s="76"/>
      <c r="G392" s="76" t="s">
        <v>8539</v>
      </c>
      <c r="H392" s="76"/>
      <c r="I392" s="118">
        <v>500000</v>
      </c>
      <c r="J392" s="76"/>
      <c r="K392" s="76" t="s">
        <v>5537</v>
      </c>
      <c r="L392" s="119">
        <v>1971</v>
      </c>
      <c r="M392" s="119" t="s">
        <v>8540</v>
      </c>
      <c r="N392" s="119" t="s">
        <v>8541</v>
      </c>
      <c r="O392" s="119"/>
      <c r="P392" s="76"/>
      <c r="Q392" s="76"/>
      <c r="R392" s="119"/>
      <c r="S392" s="76"/>
      <c r="T392" s="76"/>
      <c r="U392" s="76"/>
      <c r="V392" s="76"/>
      <c r="W392" s="76"/>
      <c r="X392" s="121"/>
      <c r="Y392" s="121"/>
      <c r="AA392" s="639">
        <f t="shared" si="12"/>
        <v>35000</v>
      </c>
      <c r="AB392" s="118">
        <f t="shared" si="13"/>
        <v>535000</v>
      </c>
    </row>
    <row r="393" spans="1:28" x14ac:dyDescent="0.35">
      <c r="A393" s="76"/>
      <c r="B393" s="76"/>
      <c r="C393" s="76"/>
      <c r="D393" s="76"/>
      <c r="E393" s="76"/>
      <c r="F393" s="76"/>
      <c r="G393" s="123" t="s">
        <v>994</v>
      </c>
      <c r="H393" s="123"/>
      <c r="I393" s="124">
        <f>SUM(I392)</f>
        <v>500000</v>
      </c>
      <c r="J393" s="76"/>
      <c r="K393" s="76"/>
      <c r="L393" s="119"/>
      <c r="M393" s="119"/>
      <c r="N393" s="119"/>
      <c r="O393" s="119"/>
      <c r="P393" s="76"/>
      <c r="Q393" s="76"/>
      <c r="R393" s="119"/>
      <c r="S393" s="76"/>
      <c r="T393" s="76"/>
      <c r="U393" s="76"/>
      <c r="V393" s="76"/>
      <c r="W393" s="76"/>
      <c r="X393" s="121"/>
      <c r="Y393" s="121"/>
      <c r="AA393" s="639">
        <f t="shared" si="12"/>
        <v>35000</v>
      </c>
      <c r="AB393" s="124">
        <f t="shared" si="13"/>
        <v>535000</v>
      </c>
    </row>
    <row r="394" spans="1:28" x14ac:dyDescent="0.35">
      <c r="A394" s="64"/>
      <c r="B394" s="64"/>
      <c r="C394" s="64"/>
      <c r="D394" s="64"/>
      <c r="E394" s="64"/>
      <c r="F394" s="64"/>
      <c r="G394" s="66" t="s">
        <v>1168</v>
      </c>
      <c r="H394" s="64"/>
      <c r="I394" s="67"/>
      <c r="J394" s="64"/>
      <c r="K394" s="64"/>
      <c r="L394" s="68"/>
      <c r="M394" s="68"/>
      <c r="N394" s="68"/>
      <c r="O394" s="68"/>
      <c r="P394" s="64"/>
      <c r="Q394" s="64"/>
      <c r="R394" s="68"/>
      <c r="S394" s="64"/>
      <c r="T394" s="64"/>
      <c r="U394" s="64"/>
      <c r="V394" s="64"/>
      <c r="W394" s="64"/>
      <c r="X394" s="115"/>
      <c r="Y394" s="115"/>
      <c r="AA394" s="639">
        <f t="shared" si="12"/>
        <v>0</v>
      </c>
      <c r="AB394" s="67">
        <f t="shared" si="13"/>
        <v>0</v>
      </c>
    </row>
    <row r="395" spans="1:28" x14ac:dyDescent="0.35">
      <c r="A395" s="76"/>
      <c r="B395" s="77" t="s">
        <v>8117</v>
      </c>
      <c r="C395" s="77" t="s">
        <v>283</v>
      </c>
      <c r="D395" s="77" t="s">
        <v>8118</v>
      </c>
      <c r="E395" s="77" t="s">
        <v>8119</v>
      </c>
      <c r="F395" s="76"/>
      <c r="G395" s="76" t="s">
        <v>8542</v>
      </c>
      <c r="H395" s="76"/>
      <c r="I395" s="118">
        <v>60000</v>
      </c>
      <c r="J395" s="76"/>
      <c r="K395" s="76" t="s">
        <v>8329</v>
      </c>
      <c r="L395" s="130"/>
      <c r="M395" s="119" t="s">
        <v>8543</v>
      </c>
      <c r="N395" s="119" t="s">
        <v>8544</v>
      </c>
      <c r="O395" s="119"/>
      <c r="P395" s="76"/>
      <c r="Q395" s="76"/>
      <c r="R395" s="119"/>
      <c r="S395" s="76"/>
      <c r="T395" s="76"/>
      <c r="U395" s="76"/>
      <c r="V395" s="76"/>
      <c r="W395" s="76"/>
      <c r="X395" s="121"/>
      <c r="Y395" s="121"/>
      <c r="AA395" s="639">
        <f t="shared" si="12"/>
        <v>4200</v>
      </c>
      <c r="AB395" s="118">
        <f t="shared" si="13"/>
        <v>64200</v>
      </c>
    </row>
    <row r="396" spans="1:28" x14ac:dyDescent="0.35">
      <c r="A396" s="76"/>
      <c r="B396" s="77" t="s">
        <v>8117</v>
      </c>
      <c r="C396" s="77" t="s">
        <v>283</v>
      </c>
      <c r="D396" s="77" t="s">
        <v>8118</v>
      </c>
      <c r="E396" s="77" t="s">
        <v>8119</v>
      </c>
      <c r="F396" s="76"/>
      <c r="G396" s="76" t="s">
        <v>8545</v>
      </c>
      <c r="H396" s="76"/>
      <c r="I396" s="118">
        <v>60000</v>
      </c>
      <c r="J396" s="76"/>
      <c r="K396" s="76" t="s">
        <v>8329</v>
      </c>
      <c r="L396" s="130"/>
      <c r="M396" s="119" t="s">
        <v>8543</v>
      </c>
      <c r="N396" s="119" t="s">
        <v>8546</v>
      </c>
      <c r="O396" s="119"/>
      <c r="P396" s="76"/>
      <c r="Q396" s="76"/>
      <c r="R396" s="119"/>
      <c r="S396" s="76"/>
      <c r="T396" s="76"/>
      <c r="U396" s="76"/>
      <c r="V396" s="76"/>
      <c r="W396" s="76"/>
      <c r="X396" s="121"/>
      <c r="Y396" s="121"/>
      <c r="AA396" s="639">
        <f t="shared" si="12"/>
        <v>4200</v>
      </c>
      <c r="AB396" s="118">
        <f t="shared" si="13"/>
        <v>64200</v>
      </c>
    </row>
    <row r="397" spans="1:28" x14ac:dyDescent="0.35">
      <c r="A397" s="76"/>
      <c r="B397" s="76"/>
      <c r="C397" s="76"/>
      <c r="D397" s="76"/>
      <c r="E397" s="76"/>
      <c r="F397" s="76"/>
      <c r="G397" s="123" t="s">
        <v>994</v>
      </c>
      <c r="H397" s="123"/>
      <c r="I397" s="124">
        <f>SUM(I395:I396)</f>
        <v>120000</v>
      </c>
      <c r="J397" s="76"/>
      <c r="K397" s="76"/>
      <c r="L397" s="130"/>
      <c r="M397" s="119"/>
      <c r="N397" s="119"/>
      <c r="O397" s="119"/>
      <c r="P397" s="76"/>
      <c r="Q397" s="76"/>
      <c r="R397" s="119"/>
      <c r="S397" s="76"/>
      <c r="T397" s="76"/>
      <c r="U397" s="76"/>
      <c r="V397" s="76"/>
      <c r="W397" s="76"/>
      <c r="X397" s="121"/>
      <c r="Y397" s="121"/>
      <c r="AA397" s="639">
        <f t="shared" si="12"/>
        <v>8400</v>
      </c>
      <c r="AB397" s="124">
        <f t="shared" si="13"/>
        <v>128400</v>
      </c>
    </row>
    <row r="398" spans="1:28" x14ac:dyDescent="0.35">
      <c r="A398" s="64"/>
      <c r="B398" s="64"/>
      <c r="C398" s="64"/>
      <c r="D398" s="64"/>
      <c r="E398" s="64"/>
      <c r="F398" s="64"/>
      <c r="G398" s="66" t="s">
        <v>1748</v>
      </c>
      <c r="H398" s="64"/>
      <c r="I398" s="67"/>
      <c r="J398" s="64"/>
      <c r="K398" s="64"/>
      <c r="L398" s="68"/>
      <c r="M398" s="68"/>
      <c r="N398" s="68"/>
      <c r="O398" s="68"/>
      <c r="P398" s="64"/>
      <c r="Q398" s="64"/>
      <c r="R398" s="68"/>
      <c r="S398" s="64"/>
      <c r="T398" s="64"/>
      <c r="U398" s="64"/>
      <c r="V398" s="64"/>
      <c r="W398" s="64"/>
      <c r="X398" s="115"/>
      <c r="Y398" s="115"/>
      <c r="AA398" s="639">
        <f t="shared" si="12"/>
        <v>0</v>
      </c>
      <c r="AB398" s="67">
        <f t="shared" si="13"/>
        <v>0</v>
      </c>
    </row>
    <row r="399" spans="1:28" x14ac:dyDescent="0.35">
      <c r="A399" s="76"/>
      <c r="B399" s="77" t="s">
        <v>8117</v>
      </c>
      <c r="C399" s="77" t="s">
        <v>283</v>
      </c>
      <c r="D399" s="77" t="s">
        <v>8118</v>
      </c>
      <c r="E399" s="77" t="s">
        <v>8119</v>
      </c>
      <c r="F399" s="76"/>
      <c r="G399" s="79" t="s">
        <v>8547</v>
      </c>
      <c r="H399" s="76"/>
      <c r="I399" s="118">
        <v>1050000</v>
      </c>
      <c r="J399" s="76"/>
      <c r="K399" s="76"/>
      <c r="L399" s="130"/>
      <c r="M399" s="119"/>
      <c r="N399" s="119"/>
      <c r="O399" s="119"/>
      <c r="P399" s="76"/>
      <c r="Q399" s="76"/>
      <c r="R399" s="119"/>
      <c r="S399" s="76"/>
      <c r="T399" s="76"/>
      <c r="U399" s="76"/>
      <c r="V399" s="76"/>
      <c r="W399" s="76"/>
      <c r="X399" s="121"/>
      <c r="Y399" s="121"/>
      <c r="AA399" s="639">
        <f t="shared" si="12"/>
        <v>73500</v>
      </c>
      <c r="AB399" s="118">
        <f t="shared" si="13"/>
        <v>1123500</v>
      </c>
    </row>
    <row r="400" spans="1:28" x14ac:dyDescent="0.35">
      <c r="A400" s="76"/>
      <c r="B400" s="77" t="s">
        <v>8117</v>
      </c>
      <c r="C400" s="77" t="s">
        <v>283</v>
      </c>
      <c r="D400" s="77" t="s">
        <v>8118</v>
      </c>
      <c r="E400" s="77" t="s">
        <v>8119</v>
      </c>
      <c r="F400" s="76"/>
      <c r="G400" s="79" t="s">
        <v>8548</v>
      </c>
      <c r="H400" s="76"/>
      <c r="I400" s="118">
        <v>400000</v>
      </c>
      <c r="J400" s="76"/>
      <c r="K400" s="76"/>
      <c r="L400" s="130"/>
      <c r="M400" s="119"/>
      <c r="N400" s="119"/>
      <c r="O400" s="119"/>
      <c r="P400" s="76"/>
      <c r="Q400" s="76"/>
      <c r="R400" s="119"/>
      <c r="S400" s="76"/>
      <c r="T400" s="76"/>
      <c r="U400" s="76"/>
      <c r="V400" s="76"/>
      <c r="W400" s="76"/>
      <c r="X400" s="121"/>
      <c r="Y400" s="121" t="s">
        <v>8549</v>
      </c>
      <c r="AA400" s="639">
        <f t="shared" si="12"/>
        <v>28000.000000000004</v>
      </c>
      <c r="AB400" s="118">
        <f t="shared" si="13"/>
        <v>428000</v>
      </c>
    </row>
    <row r="401" spans="1:28" x14ac:dyDescent="0.35">
      <c r="A401" s="76"/>
      <c r="B401" s="77" t="s">
        <v>8117</v>
      </c>
      <c r="C401" s="77" t="s">
        <v>283</v>
      </c>
      <c r="D401" s="77" t="s">
        <v>8118</v>
      </c>
      <c r="E401" s="77" t="s">
        <v>8119</v>
      </c>
      <c r="F401" s="76"/>
      <c r="G401" s="79" t="s">
        <v>8550</v>
      </c>
      <c r="H401" s="76"/>
      <c r="I401" s="118">
        <v>200000</v>
      </c>
      <c r="J401" s="76"/>
      <c r="K401" s="76"/>
      <c r="L401" s="130"/>
      <c r="M401" s="119"/>
      <c r="N401" s="119"/>
      <c r="O401" s="119"/>
      <c r="P401" s="76"/>
      <c r="Q401" s="76"/>
      <c r="R401" s="119"/>
      <c r="S401" s="76"/>
      <c r="T401" s="76"/>
      <c r="U401" s="76"/>
      <c r="V401" s="76"/>
      <c r="W401" s="76"/>
      <c r="X401" s="121"/>
      <c r="Y401" s="121"/>
      <c r="AA401" s="639">
        <f t="shared" si="12"/>
        <v>14000.000000000002</v>
      </c>
      <c r="AB401" s="118">
        <f t="shared" si="13"/>
        <v>214000</v>
      </c>
    </row>
    <row r="402" spans="1:28" x14ac:dyDescent="0.35">
      <c r="A402" s="76"/>
      <c r="B402" s="76"/>
      <c r="C402" s="76"/>
      <c r="D402" s="76"/>
      <c r="E402" s="76"/>
      <c r="F402" s="76"/>
      <c r="G402" s="93" t="s">
        <v>994</v>
      </c>
      <c r="H402" s="123"/>
      <c r="I402" s="124">
        <f>SUM(I399:I401)</f>
        <v>1650000</v>
      </c>
      <c r="J402" s="76"/>
      <c r="K402" s="76"/>
      <c r="L402" s="130"/>
      <c r="M402" s="119"/>
      <c r="N402" s="119"/>
      <c r="O402" s="119"/>
      <c r="P402" s="76"/>
      <c r="Q402" s="76"/>
      <c r="R402" s="119"/>
      <c r="S402" s="76"/>
      <c r="T402" s="76"/>
      <c r="U402" s="76"/>
      <c r="V402" s="76"/>
      <c r="W402" s="76"/>
      <c r="X402" s="121"/>
      <c r="Y402" s="121"/>
      <c r="AA402" s="639">
        <f t="shared" si="12"/>
        <v>115500.00000000001</v>
      </c>
      <c r="AB402" s="124">
        <f t="shared" si="13"/>
        <v>1765500</v>
      </c>
    </row>
    <row r="403" spans="1:28" x14ac:dyDescent="0.35">
      <c r="A403" s="64"/>
      <c r="B403" s="64"/>
      <c r="C403" s="64"/>
      <c r="D403" s="64"/>
      <c r="E403" s="64"/>
      <c r="F403" s="64"/>
      <c r="G403" s="66" t="s">
        <v>1944</v>
      </c>
      <c r="H403" s="64"/>
      <c r="I403" s="67"/>
      <c r="J403" s="64"/>
      <c r="K403" s="64"/>
      <c r="L403" s="68"/>
      <c r="M403" s="68"/>
      <c r="N403" s="68"/>
      <c r="O403" s="68"/>
      <c r="P403" s="64"/>
      <c r="Q403" s="64"/>
      <c r="R403" s="68"/>
      <c r="S403" s="64"/>
      <c r="T403" s="64"/>
      <c r="U403" s="64"/>
      <c r="V403" s="64"/>
      <c r="W403" s="64"/>
      <c r="X403" s="115"/>
      <c r="Y403" s="115"/>
      <c r="AA403" s="639">
        <f t="shared" si="12"/>
        <v>0</v>
      </c>
      <c r="AB403" s="67">
        <f t="shared" si="13"/>
        <v>0</v>
      </c>
    </row>
    <row r="404" spans="1:28" x14ac:dyDescent="0.35">
      <c r="A404" s="76"/>
      <c r="B404" s="77" t="s">
        <v>8117</v>
      </c>
      <c r="C404" s="77" t="s">
        <v>283</v>
      </c>
      <c r="D404" s="77" t="s">
        <v>8118</v>
      </c>
      <c r="E404" s="77" t="s">
        <v>8119</v>
      </c>
      <c r="F404" s="76"/>
      <c r="G404" s="79" t="s">
        <v>8551</v>
      </c>
      <c r="H404" s="76"/>
      <c r="I404" s="118">
        <v>450000</v>
      </c>
      <c r="J404" s="76"/>
      <c r="K404" s="76"/>
      <c r="L404" s="130"/>
      <c r="M404" s="119"/>
      <c r="N404" s="119"/>
      <c r="O404" s="119"/>
      <c r="P404" s="76"/>
      <c r="Q404" s="76"/>
      <c r="R404" s="119"/>
      <c r="S404" s="76"/>
      <c r="T404" s="76"/>
      <c r="U404" s="76"/>
      <c r="V404" s="76"/>
      <c r="W404" s="76"/>
      <c r="X404" s="121"/>
      <c r="Y404" s="121"/>
      <c r="AA404" s="639">
        <f t="shared" si="12"/>
        <v>31500.000000000004</v>
      </c>
      <c r="AB404" s="118">
        <f t="shared" si="13"/>
        <v>481500</v>
      </c>
    </row>
    <row r="405" spans="1:28" x14ac:dyDescent="0.35">
      <c r="A405" s="76"/>
      <c r="B405" s="76"/>
      <c r="C405" s="76"/>
      <c r="D405" s="76"/>
      <c r="E405" s="76"/>
      <c r="F405" s="76"/>
      <c r="G405" s="123" t="s">
        <v>994</v>
      </c>
      <c r="H405" s="123"/>
      <c r="I405" s="124">
        <f>SUM(I404)</f>
        <v>450000</v>
      </c>
      <c r="J405" s="76"/>
      <c r="K405" s="76"/>
      <c r="L405" s="119"/>
      <c r="M405" s="119"/>
      <c r="N405" s="119"/>
      <c r="O405" s="119"/>
      <c r="P405" s="76"/>
      <c r="Q405" s="76"/>
      <c r="R405" s="119"/>
      <c r="S405" s="76"/>
      <c r="T405" s="76"/>
      <c r="U405" s="76"/>
      <c r="V405" s="76"/>
      <c r="W405" s="76"/>
      <c r="X405" s="121"/>
      <c r="Y405" s="121"/>
      <c r="AA405" s="639">
        <f t="shared" si="12"/>
        <v>31500.000000000004</v>
      </c>
      <c r="AB405" s="124">
        <f t="shared" si="13"/>
        <v>481500</v>
      </c>
    </row>
    <row r="406" spans="1:28" x14ac:dyDescent="0.35">
      <c r="A406" s="64"/>
      <c r="B406" s="64"/>
      <c r="C406" s="64"/>
      <c r="D406" s="64"/>
      <c r="E406" s="64"/>
      <c r="F406" s="64"/>
      <c r="G406" s="96" t="s">
        <v>1945</v>
      </c>
      <c r="H406" s="64"/>
      <c r="I406" s="67"/>
      <c r="J406" s="64"/>
      <c r="K406" s="64"/>
      <c r="L406" s="68"/>
      <c r="M406" s="68"/>
      <c r="N406" s="68"/>
      <c r="O406" s="68"/>
      <c r="P406" s="64"/>
      <c r="Q406" s="64"/>
      <c r="R406" s="68"/>
      <c r="S406" s="64"/>
      <c r="T406" s="64"/>
      <c r="U406" s="64"/>
      <c r="V406" s="64"/>
      <c r="W406" s="64"/>
      <c r="X406" s="115"/>
      <c r="Y406" s="115"/>
      <c r="AA406" s="639">
        <f t="shared" si="12"/>
        <v>0</v>
      </c>
      <c r="AB406" s="67">
        <f t="shared" si="13"/>
        <v>0</v>
      </c>
    </row>
    <row r="407" spans="1:28" x14ac:dyDescent="0.35">
      <c r="A407" s="69"/>
      <c r="B407" s="77" t="s">
        <v>8117</v>
      </c>
      <c r="C407" s="77" t="s">
        <v>283</v>
      </c>
      <c r="D407" s="77" t="s">
        <v>8118</v>
      </c>
      <c r="E407" s="77" t="s">
        <v>8119</v>
      </c>
      <c r="F407" s="69"/>
      <c r="G407" s="79" t="s">
        <v>8552</v>
      </c>
      <c r="H407" s="69"/>
      <c r="I407" s="74">
        <v>400000</v>
      </c>
      <c r="J407" s="69"/>
      <c r="K407" s="69" t="s">
        <v>1214</v>
      </c>
      <c r="L407" s="75"/>
      <c r="M407" s="75" t="s">
        <v>8553</v>
      </c>
      <c r="N407" s="75" t="s">
        <v>8554</v>
      </c>
      <c r="O407" s="75"/>
      <c r="P407" s="69"/>
      <c r="Q407" s="69" t="s">
        <v>3152</v>
      </c>
      <c r="R407" s="75" t="s">
        <v>1697</v>
      </c>
      <c r="S407" s="69"/>
      <c r="T407" s="69"/>
      <c r="U407" s="69"/>
      <c r="V407" s="69"/>
      <c r="W407" s="69"/>
      <c r="X407" s="116"/>
      <c r="Y407" s="116" t="s">
        <v>8555</v>
      </c>
      <c r="AA407" s="639">
        <f t="shared" si="12"/>
        <v>28000.000000000004</v>
      </c>
      <c r="AB407" s="74">
        <f t="shared" si="13"/>
        <v>428000</v>
      </c>
    </row>
    <row r="408" spans="1:28" x14ac:dyDescent="0.35">
      <c r="A408" s="69"/>
      <c r="B408" s="69"/>
      <c r="C408" s="69"/>
      <c r="D408" s="69"/>
      <c r="E408" s="69"/>
      <c r="F408" s="69"/>
      <c r="G408" s="93" t="s">
        <v>994</v>
      </c>
      <c r="H408" s="86"/>
      <c r="I408" s="87">
        <f>SUM(I407)</f>
        <v>400000</v>
      </c>
      <c r="J408" s="69"/>
      <c r="K408" s="69"/>
      <c r="L408" s="75"/>
      <c r="M408" s="75"/>
      <c r="N408" s="75"/>
      <c r="O408" s="75"/>
      <c r="P408" s="69"/>
      <c r="Q408" s="69"/>
      <c r="R408" s="75"/>
      <c r="S408" s="69"/>
      <c r="T408" s="69"/>
      <c r="U408" s="69"/>
      <c r="V408" s="69"/>
      <c r="W408" s="69"/>
      <c r="X408" s="116"/>
      <c r="Y408" s="116"/>
      <c r="AA408" s="639">
        <f t="shared" si="12"/>
        <v>28000.000000000004</v>
      </c>
      <c r="AB408" s="87">
        <f t="shared" si="13"/>
        <v>428000</v>
      </c>
    </row>
    <row r="409" spans="1:28" x14ac:dyDescent="0.35">
      <c r="A409" s="64"/>
      <c r="B409" s="64"/>
      <c r="C409" s="64"/>
      <c r="D409" s="64"/>
      <c r="E409" s="64"/>
      <c r="F409" s="64"/>
      <c r="G409" s="96" t="s">
        <v>1590</v>
      </c>
      <c r="H409" s="64"/>
      <c r="I409" s="67"/>
      <c r="J409" s="64"/>
      <c r="K409" s="64"/>
      <c r="L409" s="68"/>
      <c r="M409" s="68"/>
      <c r="N409" s="68"/>
      <c r="O409" s="68"/>
      <c r="P409" s="64"/>
      <c r="Q409" s="64"/>
      <c r="R409" s="68"/>
      <c r="S409" s="64"/>
      <c r="T409" s="64"/>
      <c r="U409" s="64"/>
      <c r="V409" s="64"/>
      <c r="W409" s="64"/>
      <c r="X409" s="115"/>
      <c r="Y409" s="115"/>
      <c r="AA409" s="639">
        <f t="shared" si="12"/>
        <v>0</v>
      </c>
      <c r="AB409" s="67">
        <f t="shared" si="13"/>
        <v>0</v>
      </c>
    </row>
    <row r="410" spans="1:28" x14ac:dyDescent="0.35">
      <c r="A410" s="69"/>
      <c r="B410" s="77" t="s">
        <v>8117</v>
      </c>
      <c r="C410" s="77" t="s">
        <v>283</v>
      </c>
      <c r="D410" s="77" t="s">
        <v>8118</v>
      </c>
      <c r="E410" s="77" t="s">
        <v>8119</v>
      </c>
      <c r="F410" s="69"/>
      <c r="G410" s="79" t="s">
        <v>8556</v>
      </c>
      <c r="H410" s="69"/>
      <c r="I410" s="74">
        <v>200000</v>
      </c>
      <c r="J410" s="69"/>
      <c r="K410" s="69" t="s">
        <v>3653</v>
      </c>
      <c r="L410" s="75"/>
      <c r="M410" s="75" t="s">
        <v>8557</v>
      </c>
      <c r="N410" s="75"/>
      <c r="O410" s="75"/>
      <c r="P410" s="69"/>
      <c r="Q410" s="69" t="s">
        <v>8558</v>
      </c>
      <c r="R410" s="75" t="s">
        <v>3656</v>
      </c>
      <c r="S410" s="69"/>
      <c r="T410" s="69"/>
      <c r="U410" s="69"/>
      <c r="V410" s="69"/>
      <c r="W410" s="69"/>
      <c r="X410" s="116"/>
      <c r="Y410" s="116"/>
      <c r="AA410" s="639">
        <f t="shared" si="12"/>
        <v>14000.000000000002</v>
      </c>
      <c r="AB410" s="74">
        <f t="shared" si="13"/>
        <v>214000</v>
      </c>
    </row>
    <row r="411" spans="1:28" x14ac:dyDescent="0.35">
      <c r="A411" s="69"/>
      <c r="B411" s="77" t="s">
        <v>8117</v>
      </c>
      <c r="C411" s="77" t="s">
        <v>283</v>
      </c>
      <c r="D411" s="77" t="s">
        <v>8118</v>
      </c>
      <c r="E411" s="77" t="s">
        <v>8119</v>
      </c>
      <c r="F411" s="69"/>
      <c r="G411" s="79" t="s">
        <v>8559</v>
      </c>
      <c r="H411" s="69"/>
      <c r="I411" s="74">
        <v>200000</v>
      </c>
      <c r="J411" s="69"/>
      <c r="K411" s="69" t="s">
        <v>8560</v>
      </c>
      <c r="L411" s="75"/>
      <c r="M411" s="75" t="s">
        <v>8561</v>
      </c>
      <c r="N411" s="75"/>
      <c r="O411" s="75"/>
      <c r="P411" s="69"/>
      <c r="Q411" s="69"/>
      <c r="R411" s="75" t="s">
        <v>8562</v>
      </c>
      <c r="S411" s="69"/>
      <c r="T411" s="69"/>
      <c r="U411" s="69"/>
      <c r="V411" s="69"/>
      <c r="W411" s="69"/>
      <c r="X411" s="116"/>
      <c r="Y411" s="116"/>
      <c r="AA411" s="639">
        <f t="shared" si="12"/>
        <v>14000.000000000002</v>
      </c>
      <c r="AB411" s="74">
        <f t="shared" si="13"/>
        <v>214000</v>
      </c>
    </row>
    <row r="412" spans="1:28" x14ac:dyDescent="0.35">
      <c r="G412" s="93" t="s">
        <v>994</v>
      </c>
      <c r="H412" s="86"/>
      <c r="I412" s="87">
        <f>SUM(I410:I411)</f>
        <v>400000</v>
      </c>
      <c r="AA412" s="639">
        <f t="shared" si="12"/>
        <v>28000.000000000004</v>
      </c>
      <c r="AB412" s="87">
        <f t="shared" si="13"/>
        <v>428000</v>
      </c>
    </row>
    <row r="413" spans="1:28" x14ac:dyDescent="0.35">
      <c r="G413" s="93" t="s">
        <v>894</v>
      </c>
      <c r="H413" s="86"/>
      <c r="I413" s="87">
        <f>SUM(I5:I412)/2</f>
        <v>359190000</v>
      </c>
      <c r="AA413" s="639">
        <f t="shared" si="12"/>
        <v>25143300.000000004</v>
      </c>
      <c r="AB413" s="87">
        <f t="shared" si="13"/>
        <v>384333300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50"/>
  </sheetPr>
  <dimension ref="A1:AA339"/>
  <sheetViews>
    <sheetView topLeftCell="AA1" workbookViewId="0">
      <selection activeCell="Z1" sqref="Z1:Z1048576"/>
    </sheetView>
  </sheetViews>
  <sheetFormatPr defaultColWidth="9.08984375" defaultRowHeight="15.5" x14ac:dyDescent="0.35"/>
  <cols>
    <col min="1" max="1" width="22.453125" style="100" hidden="1" customWidth="1"/>
    <col min="2" max="2" width="45.54296875" style="100" hidden="1" customWidth="1"/>
    <col min="3" max="3" width="23" style="100" hidden="1" customWidth="1"/>
    <col min="4" max="6" width="23.7265625" style="100" hidden="1" customWidth="1"/>
    <col min="7" max="7" width="83.1796875" style="100" customWidth="1"/>
    <col min="8" max="8" width="33.81640625" style="100" hidden="1" customWidth="1"/>
    <col min="9" max="9" width="33.81640625" style="135" hidden="1" customWidth="1"/>
    <col min="10" max="10" width="17" style="100" hidden="1" customWidth="1"/>
    <col min="11" max="11" width="27.7265625" style="100" hidden="1" customWidth="1"/>
    <col min="12" max="12" width="17.08984375" style="100" hidden="1" customWidth="1"/>
    <col min="13" max="13" width="34" style="100" hidden="1" customWidth="1"/>
    <col min="14" max="14" width="20.54296875" style="100" hidden="1" customWidth="1"/>
    <col min="15" max="15" width="29" style="100" hidden="1" customWidth="1"/>
    <col min="16" max="16" width="25.453125" style="100" hidden="1" customWidth="1"/>
    <col min="17" max="17" width="23" style="100" hidden="1" customWidth="1"/>
    <col min="18" max="18" width="22" style="100" hidden="1" customWidth="1"/>
    <col min="19" max="19" width="13.7265625" style="100" hidden="1" customWidth="1"/>
    <col min="20" max="20" width="24.7265625" style="100" hidden="1" customWidth="1"/>
    <col min="21" max="21" width="28.7265625" style="100" hidden="1" customWidth="1"/>
    <col min="22" max="22" width="44.7265625" style="100" hidden="1" customWidth="1"/>
    <col min="23" max="23" width="35.08984375" style="100" hidden="1" customWidth="1"/>
    <col min="24" max="24" width="33" style="100" hidden="1" customWidth="1"/>
    <col min="25" max="25" width="23" style="100" hidden="1" customWidth="1"/>
    <col min="26" max="26" width="10.7265625" style="100" hidden="1" customWidth="1"/>
    <col min="27" max="27" width="33.81640625" style="135" customWidth="1"/>
    <col min="28" max="16384" width="9.08984375" style="100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" customHeight="1" x14ac:dyDescent="0.35">
      <c r="A2" s="49" t="s">
        <v>903</v>
      </c>
      <c r="B2" s="49" t="s">
        <v>8563</v>
      </c>
      <c r="C2" s="49" t="s">
        <v>904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8564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388" t="s">
        <v>924</v>
      </c>
      <c r="X2" s="51" t="s">
        <v>925</v>
      </c>
      <c r="Y2" s="674"/>
      <c r="AA2" s="634" t="s">
        <v>24303</v>
      </c>
    </row>
    <row r="3" spans="1:27" customFormat="1" ht="14.5" x14ac:dyDescent="0.35">
      <c r="A3" s="55"/>
      <c r="B3" s="55"/>
      <c r="C3" s="55"/>
      <c r="D3" s="55"/>
      <c r="E3" s="56"/>
      <c r="F3" s="56"/>
      <c r="G3" s="59" t="s">
        <v>8565</v>
      </c>
      <c r="H3" s="55"/>
      <c r="I3" s="58"/>
      <c r="J3" s="59"/>
      <c r="K3" s="55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"/>
      <c r="AA3" s="58"/>
    </row>
    <row r="4" spans="1:27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114"/>
      <c r="M4" s="64"/>
      <c r="N4" s="68"/>
      <c r="O4" s="159"/>
      <c r="P4" s="64"/>
      <c r="Q4" s="64"/>
      <c r="R4" s="68"/>
      <c r="S4" s="64"/>
      <c r="T4" s="64"/>
      <c r="U4" s="64"/>
      <c r="V4" s="64"/>
      <c r="W4" s="64"/>
      <c r="X4" s="64"/>
      <c r="Y4" s="64"/>
      <c r="Z4" s="638">
        <v>7.0000000000000007E-2</v>
      </c>
      <c r="AA4" s="67"/>
    </row>
    <row r="5" spans="1:27" x14ac:dyDescent="0.35">
      <c r="A5" s="76"/>
      <c r="B5" s="77" t="s">
        <v>8566</v>
      </c>
      <c r="C5" s="77" t="s">
        <v>8567</v>
      </c>
      <c r="D5" s="77" t="s">
        <v>8568</v>
      </c>
      <c r="E5" s="77" t="s">
        <v>8569</v>
      </c>
      <c r="F5" s="77"/>
      <c r="G5" s="117" t="s">
        <v>8570</v>
      </c>
      <c r="H5" s="76"/>
      <c r="I5" s="118">
        <v>650000</v>
      </c>
      <c r="J5" s="76"/>
      <c r="K5" s="76" t="s">
        <v>1562</v>
      </c>
      <c r="L5" s="119">
        <v>1982</v>
      </c>
      <c r="M5" s="174" t="s">
        <v>8571</v>
      </c>
      <c r="N5" s="119">
        <v>31259277</v>
      </c>
      <c r="O5" s="145"/>
      <c r="P5" s="76"/>
      <c r="Q5" s="76" t="s">
        <v>967</v>
      </c>
      <c r="R5" s="76" t="s">
        <v>8122</v>
      </c>
      <c r="S5" s="76"/>
      <c r="T5" s="76"/>
      <c r="U5" s="76"/>
      <c r="V5" s="76"/>
      <c r="W5" s="76"/>
      <c r="X5" s="76" t="s">
        <v>940</v>
      </c>
      <c r="Y5" s="121"/>
      <c r="Z5" s="639">
        <f>I5*Z$4</f>
        <v>45500.000000000007</v>
      </c>
      <c r="AA5" s="118">
        <f>I5+Z5</f>
        <v>695500</v>
      </c>
    </row>
    <row r="6" spans="1:27" x14ac:dyDescent="0.35">
      <c r="A6" s="76"/>
      <c r="B6" s="77" t="s">
        <v>8566</v>
      </c>
      <c r="C6" s="77" t="s">
        <v>8567</v>
      </c>
      <c r="D6" s="77" t="s">
        <v>8568</v>
      </c>
      <c r="E6" s="77" t="s">
        <v>8569</v>
      </c>
      <c r="F6" s="76"/>
      <c r="G6" s="117" t="s">
        <v>8572</v>
      </c>
      <c r="H6" s="76"/>
      <c r="I6" s="118">
        <v>650000</v>
      </c>
      <c r="J6" s="76"/>
      <c r="K6" s="76" t="s">
        <v>1562</v>
      </c>
      <c r="L6" s="119">
        <v>1982</v>
      </c>
      <c r="M6" s="174" t="s">
        <v>8571</v>
      </c>
      <c r="N6" s="119"/>
      <c r="O6" s="145"/>
      <c r="P6" s="76"/>
      <c r="Q6" s="76"/>
      <c r="R6" s="76" t="s">
        <v>8122</v>
      </c>
      <c r="S6" s="76"/>
      <c r="T6" s="76"/>
      <c r="U6" s="76"/>
      <c r="V6" s="76"/>
      <c r="W6" s="76"/>
      <c r="X6" s="76" t="s">
        <v>940</v>
      </c>
      <c r="Y6" s="121"/>
      <c r="Z6" s="639">
        <f t="shared" ref="Z6:Z69" si="0">I6*Z$4</f>
        <v>45500.000000000007</v>
      </c>
      <c r="AA6" s="118">
        <f t="shared" ref="AA6:AA69" si="1">I6+Z6</f>
        <v>695500</v>
      </c>
    </row>
    <row r="7" spans="1:27" x14ac:dyDescent="0.35">
      <c r="A7" s="76"/>
      <c r="B7" s="77" t="s">
        <v>8566</v>
      </c>
      <c r="C7" s="77" t="s">
        <v>8567</v>
      </c>
      <c r="D7" s="77" t="s">
        <v>8568</v>
      </c>
      <c r="E7" s="77" t="s">
        <v>8569</v>
      </c>
      <c r="F7" s="76"/>
      <c r="G7" s="117" t="s">
        <v>8573</v>
      </c>
      <c r="H7" s="76"/>
      <c r="I7" s="118">
        <v>600000</v>
      </c>
      <c r="J7" s="76"/>
      <c r="K7" s="76" t="s">
        <v>1562</v>
      </c>
      <c r="L7" s="119">
        <v>1982</v>
      </c>
      <c r="M7" s="174" t="s">
        <v>8571</v>
      </c>
      <c r="N7" s="119"/>
      <c r="O7" s="145"/>
      <c r="P7" s="76"/>
      <c r="Q7" s="76"/>
      <c r="R7" s="76" t="s">
        <v>8122</v>
      </c>
      <c r="S7" s="76"/>
      <c r="T7" s="76"/>
      <c r="U7" s="76"/>
      <c r="V7" s="76"/>
      <c r="W7" s="76"/>
      <c r="X7" s="76" t="s">
        <v>940</v>
      </c>
      <c r="Y7" s="121" t="s">
        <v>8574</v>
      </c>
      <c r="Z7" s="639">
        <f t="shared" si="0"/>
        <v>42000.000000000007</v>
      </c>
      <c r="AA7" s="118">
        <f t="shared" si="1"/>
        <v>642000</v>
      </c>
    </row>
    <row r="8" spans="1:27" x14ac:dyDescent="0.35">
      <c r="A8" s="76"/>
      <c r="B8" s="77" t="s">
        <v>8566</v>
      </c>
      <c r="C8" s="77" t="s">
        <v>8567</v>
      </c>
      <c r="D8" s="77" t="s">
        <v>8568</v>
      </c>
      <c r="E8" s="77" t="s">
        <v>8569</v>
      </c>
      <c r="F8" s="76"/>
      <c r="G8" s="117" t="s">
        <v>8575</v>
      </c>
      <c r="H8" s="76"/>
      <c r="I8" s="118">
        <v>600000</v>
      </c>
      <c r="J8" s="76"/>
      <c r="K8" s="76" t="s">
        <v>1562</v>
      </c>
      <c r="L8" s="119">
        <v>1982</v>
      </c>
      <c r="M8" s="174" t="s">
        <v>8571</v>
      </c>
      <c r="N8" s="119">
        <v>31259283</v>
      </c>
      <c r="O8" s="145"/>
      <c r="P8" s="76"/>
      <c r="Q8" s="76" t="s">
        <v>1812</v>
      </c>
      <c r="R8" s="76" t="s">
        <v>8122</v>
      </c>
      <c r="S8" s="76"/>
      <c r="T8" s="76"/>
      <c r="U8" s="76"/>
      <c r="V8" s="76"/>
      <c r="W8" s="76"/>
      <c r="X8" s="76" t="s">
        <v>940</v>
      </c>
      <c r="Y8" s="121"/>
      <c r="Z8" s="639">
        <f t="shared" si="0"/>
        <v>42000.000000000007</v>
      </c>
      <c r="AA8" s="118">
        <f t="shared" si="1"/>
        <v>642000</v>
      </c>
    </row>
    <row r="9" spans="1:27" x14ac:dyDescent="0.35">
      <c r="A9" s="76"/>
      <c r="B9" s="77" t="s">
        <v>8566</v>
      </c>
      <c r="C9" s="77" t="s">
        <v>8567</v>
      </c>
      <c r="D9" s="77" t="s">
        <v>8568</v>
      </c>
      <c r="E9" s="77" t="s">
        <v>8569</v>
      </c>
      <c r="F9" s="76"/>
      <c r="G9" s="117" t="s">
        <v>8576</v>
      </c>
      <c r="H9" s="76"/>
      <c r="I9" s="118">
        <v>600000</v>
      </c>
      <c r="J9" s="76"/>
      <c r="K9" s="76" t="s">
        <v>1562</v>
      </c>
      <c r="L9" s="119">
        <v>1982</v>
      </c>
      <c r="M9" s="174" t="s">
        <v>8571</v>
      </c>
      <c r="N9" s="119"/>
      <c r="O9" s="145"/>
      <c r="P9" s="76"/>
      <c r="Q9" s="76"/>
      <c r="R9" s="76" t="s">
        <v>8122</v>
      </c>
      <c r="S9" s="76"/>
      <c r="T9" s="76"/>
      <c r="U9" s="76"/>
      <c r="V9" s="76"/>
      <c r="W9" s="76"/>
      <c r="X9" s="76" t="s">
        <v>940</v>
      </c>
      <c r="Y9" s="121" t="s">
        <v>8574</v>
      </c>
      <c r="Z9" s="639">
        <f t="shared" si="0"/>
        <v>42000.000000000007</v>
      </c>
      <c r="AA9" s="118">
        <f t="shared" si="1"/>
        <v>642000</v>
      </c>
    </row>
    <row r="10" spans="1:27" x14ac:dyDescent="0.35">
      <c r="A10" s="76"/>
      <c r="B10" s="77" t="s">
        <v>8566</v>
      </c>
      <c r="C10" s="77" t="s">
        <v>8567</v>
      </c>
      <c r="D10" s="77" t="s">
        <v>8568</v>
      </c>
      <c r="E10" s="77" t="s">
        <v>8569</v>
      </c>
      <c r="F10" s="76"/>
      <c r="G10" s="117" t="s">
        <v>8577</v>
      </c>
      <c r="H10" s="76"/>
      <c r="I10" s="118">
        <v>600000</v>
      </c>
      <c r="J10" s="76"/>
      <c r="K10" s="76" t="s">
        <v>1562</v>
      </c>
      <c r="L10" s="119">
        <v>1982</v>
      </c>
      <c r="M10" s="174" t="s">
        <v>8571</v>
      </c>
      <c r="N10" s="119">
        <v>31259288</v>
      </c>
      <c r="O10" s="145"/>
      <c r="P10" s="76"/>
      <c r="Q10" s="76" t="s">
        <v>1812</v>
      </c>
      <c r="R10" s="76" t="s">
        <v>8122</v>
      </c>
      <c r="S10" s="76"/>
      <c r="T10" s="76"/>
      <c r="U10" s="76"/>
      <c r="V10" s="76"/>
      <c r="W10" s="76"/>
      <c r="X10" s="76" t="s">
        <v>940</v>
      </c>
      <c r="Y10" s="121"/>
      <c r="Z10" s="639">
        <f t="shared" si="0"/>
        <v>42000.000000000007</v>
      </c>
      <c r="AA10" s="118">
        <f t="shared" si="1"/>
        <v>642000</v>
      </c>
    </row>
    <row r="11" spans="1:27" x14ac:dyDescent="0.35">
      <c r="A11" s="76"/>
      <c r="B11" s="77" t="s">
        <v>8566</v>
      </c>
      <c r="C11" s="77" t="s">
        <v>8567</v>
      </c>
      <c r="D11" s="77" t="s">
        <v>8568</v>
      </c>
      <c r="E11" s="77" t="s">
        <v>8569</v>
      </c>
      <c r="F11" s="76"/>
      <c r="G11" s="117" t="s">
        <v>8578</v>
      </c>
      <c r="H11" s="76"/>
      <c r="I11" s="118">
        <v>600000</v>
      </c>
      <c r="J11" s="76"/>
      <c r="K11" s="76" t="s">
        <v>1562</v>
      </c>
      <c r="L11" s="119">
        <v>1982</v>
      </c>
      <c r="M11" s="174" t="s">
        <v>8571</v>
      </c>
      <c r="N11" s="119">
        <v>31259290</v>
      </c>
      <c r="O11" s="145"/>
      <c r="P11" s="76"/>
      <c r="Q11" s="76" t="s">
        <v>1812</v>
      </c>
      <c r="R11" s="76" t="s">
        <v>8122</v>
      </c>
      <c r="S11" s="76"/>
      <c r="T11" s="76"/>
      <c r="U11" s="76"/>
      <c r="V11" s="76"/>
      <c r="W11" s="76"/>
      <c r="X11" s="76" t="s">
        <v>940</v>
      </c>
      <c r="Y11" s="121"/>
      <c r="Z11" s="639">
        <f t="shared" si="0"/>
        <v>42000.000000000007</v>
      </c>
      <c r="AA11" s="118">
        <f t="shared" si="1"/>
        <v>642000</v>
      </c>
    </row>
    <row r="12" spans="1:27" x14ac:dyDescent="0.35">
      <c r="A12" s="76"/>
      <c r="B12" s="77" t="s">
        <v>8566</v>
      </c>
      <c r="C12" s="77" t="s">
        <v>8567</v>
      </c>
      <c r="D12" s="77" t="s">
        <v>8568</v>
      </c>
      <c r="E12" s="77" t="s">
        <v>8569</v>
      </c>
      <c r="F12" s="76"/>
      <c r="G12" s="117" t="s">
        <v>8579</v>
      </c>
      <c r="H12" s="76"/>
      <c r="I12" s="118">
        <v>650000</v>
      </c>
      <c r="J12" s="76"/>
      <c r="K12" s="76" t="s">
        <v>1562</v>
      </c>
      <c r="L12" s="119">
        <v>1982</v>
      </c>
      <c r="M12" s="174" t="s">
        <v>8571</v>
      </c>
      <c r="N12" s="119"/>
      <c r="O12" s="145"/>
      <c r="P12" s="76"/>
      <c r="Q12" s="76"/>
      <c r="R12" s="76" t="s">
        <v>8122</v>
      </c>
      <c r="S12" s="76"/>
      <c r="T12" s="76"/>
      <c r="U12" s="76"/>
      <c r="V12" s="76"/>
      <c r="W12" s="76"/>
      <c r="X12" s="76" t="s">
        <v>940</v>
      </c>
      <c r="Y12" s="121"/>
      <c r="Z12" s="639">
        <f t="shared" si="0"/>
        <v>45500.000000000007</v>
      </c>
      <c r="AA12" s="118">
        <f t="shared" si="1"/>
        <v>695500</v>
      </c>
    </row>
    <row r="13" spans="1:27" x14ac:dyDescent="0.35">
      <c r="A13" s="76"/>
      <c r="B13" s="77" t="s">
        <v>8566</v>
      </c>
      <c r="C13" s="77" t="s">
        <v>8567</v>
      </c>
      <c r="D13" s="77" t="s">
        <v>8568</v>
      </c>
      <c r="E13" s="77" t="s">
        <v>8569</v>
      </c>
      <c r="F13" s="76"/>
      <c r="G13" s="117" t="s">
        <v>8580</v>
      </c>
      <c r="H13" s="76"/>
      <c r="I13" s="118">
        <v>600000</v>
      </c>
      <c r="J13" s="76"/>
      <c r="K13" s="76" t="s">
        <v>1562</v>
      </c>
      <c r="L13" s="119">
        <v>1982</v>
      </c>
      <c r="M13" s="174" t="s">
        <v>8571</v>
      </c>
      <c r="N13" s="119">
        <v>31259296</v>
      </c>
      <c r="O13" s="145"/>
      <c r="P13" s="76"/>
      <c r="Q13" s="76" t="s">
        <v>1812</v>
      </c>
      <c r="R13" s="76" t="s">
        <v>8122</v>
      </c>
      <c r="S13" s="76"/>
      <c r="T13" s="76"/>
      <c r="U13" s="76"/>
      <c r="V13" s="76"/>
      <c r="W13" s="76"/>
      <c r="X13" s="76" t="s">
        <v>940</v>
      </c>
      <c r="Y13" s="121"/>
      <c r="Z13" s="639">
        <f t="shared" si="0"/>
        <v>42000.000000000007</v>
      </c>
      <c r="AA13" s="118">
        <f t="shared" si="1"/>
        <v>642000</v>
      </c>
    </row>
    <row r="14" spans="1:27" x14ac:dyDescent="0.35">
      <c r="A14" s="76"/>
      <c r="B14" s="77" t="s">
        <v>8566</v>
      </c>
      <c r="C14" s="77" t="s">
        <v>8567</v>
      </c>
      <c r="D14" s="77" t="s">
        <v>8568</v>
      </c>
      <c r="E14" s="77" t="s">
        <v>8569</v>
      </c>
      <c r="F14" s="76"/>
      <c r="G14" s="117" t="s">
        <v>8581</v>
      </c>
      <c r="H14" s="76"/>
      <c r="I14" s="118">
        <v>600000</v>
      </c>
      <c r="J14" s="76"/>
      <c r="K14" s="76" t="s">
        <v>1562</v>
      </c>
      <c r="L14" s="119">
        <v>1982</v>
      </c>
      <c r="M14" s="174" t="s">
        <v>8571</v>
      </c>
      <c r="N14" s="119">
        <v>31259285</v>
      </c>
      <c r="O14" s="145"/>
      <c r="P14" s="76"/>
      <c r="Q14" s="76" t="s">
        <v>1812</v>
      </c>
      <c r="R14" s="76" t="s">
        <v>8122</v>
      </c>
      <c r="S14" s="76"/>
      <c r="T14" s="76"/>
      <c r="U14" s="76"/>
      <c r="V14" s="76"/>
      <c r="W14" s="76"/>
      <c r="X14" s="76" t="s">
        <v>940</v>
      </c>
      <c r="Y14" s="121"/>
      <c r="Z14" s="639">
        <f t="shared" si="0"/>
        <v>42000.000000000007</v>
      </c>
      <c r="AA14" s="118">
        <f t="shared" si="1"/>
        <v>642000</v>
      </c>
    </row>
    <row r="15" spans="1:27" x14ac:dyDescent="0.35">
      <c r="A15" s="76"/>
      <c r="B15" s="77" t="s">
        <v>8566</v>
      </c>
      <c r="C15" s="77" t="s">
        <v>8567</v>
      </c>
      <c r="D15" s="77" t="s">
        <v>8568</v>
      </c>
      <c r="E15" s="77" t="s">
        <v>8569</v>
      </c>
      <c r="F15" s="76"/>
      <c r="G15" s="117" t="s">
        <v>8582</v>
      </c>
      <c r="H15" s="76"/>
      <c r="I15" s="118">
        <v>600000</v>
      </c>
      <c r="J15" s="76"/>
      <c r="K15" s="76" t="s">
        <v>1562</v>
      </c>
      <c r="L15" s="119">
        <v>1982</v>
      </c>
      <c r="M15" s="174" t="s">
        <v>8571</v>
      </c>
      <c r="N15" s="119">
        <v>31259300</v>
      </c>
      <c r="O15" s="145"/>
      <c r="P15" s="76"/>
      <c r="Q15" s="76" t="s">
        <v>1812</v>
      </c>
      <c r="R15" s="76" t="s">
        <v>8122</v>
      </c>
      <c r="S15" s="76"/>
      <c r="T15" s="76"/>
      <c r="U15" s="76"/>
      <c r="V15" s="76"/>
      <c r="W15" s="76"/>
      <c r="X15" s="76" t="s">
        <v>940</v>
      </c>
      <c r="Y15" s="121"/>
      <c r="Z15" s="639">
        <f t="shared" si="0"/>
        <v>42000.000000000007</v>
      </c>
      <c r="AA15" s="118">
        <f t="shared" si="1"/>
        <v>642000</v>
      </c>
    </row>
    <row r="16" spans="1:27" x14ac:dyDescent="0.35">
      <c r="A16" s="76"/>
      <c r="B16" s="77" t="s">
        <v>8566</v>
      </c>
      <c r="C16" s="77" t="s">
        <v>8567</v>
      </c>
      <c r="D16" s="77" t="s">
        <v>8568</v>
      </c>
      <c r="E16" s="77" t="s">
        <v>8569</v>
      </c>
      <c r="F16" s="76"/>
      <c r="G16" s="117" t="s">
        <v>8583</v>
      </c>
      <c r="H16" s="76"/>
      <c r="I16" s="118">
        <v>600000</v>
      </c>
      <c r="J16" s="76"/>
      <c r="K16" s="76" t="s">
        <v>1562</v>
      </c>
      <c r="L16" s="119">
        <v>1982</v>
      </c>
      <c r="M16" s="174" t="s">
        <v>8571</v>
      </c>
      <c r="N16" s="119">
        <v>31259301</v>
      </c>
      <c r="O16" s="145"/>
      <c r="P16" s="76"/>
      <c r="Q16" s="76" t="s">
        <v>1812</v>
      </c>
      <c r="R16" s="76" t="s">
        <v>8122</v>
      </c>
      <c r="S16" s="76"/>
      <c r="T16" s="76"/>
      <c r="U16" s="76"/>
      <c r="V16" s="76"/>
      <c r="W16" s="76"/>
      <c r="X16" s="76" t="s">
        <v>940</v>
      </c>
      <c r="Y16" s="121"/>
      <c r="Z16" s="639">
        <f t="shared" si="0"/>
        <v>42000.000000000007</v>
      </c>
      <c r="AA16" s="118">
        <f t="shared" si="1"/>
        <v>642000</v>
      </c>
    </row>
    <row r="17" spans="1:27" x14ac:dyDescent="0.35">
      <c r="A17" s="76"/>
      <c r="B17" s="77" t="s">
        <v>8566</v>
      </c>
      <c r="C17" s="77" t="s">
        <v>8567</v>
      </c>
      <c r="D17" s="77" t="s">
        <v>8568</v>
      </c>
      <c r="E17" s="77" t="s">
        <v>8569</v>
      </c>
      <c r="F17" s="76"/>
      <c r="G17" s="117" t="s">
        <v>8584</v>
      </c>
      <c r="H17" s="76"/>
      <c r="I17" s="118">
        <v>600000</v>
      </c>
      <c r="J17" s="76"/>
      <c r="K17" s="76" t="s">
        <v>1562</v>
      </c>
      <c r="L17" s="119">
        <v>1982</v>
      </c>
      <c r="M17" s="174" t="s">
        <v>8571</v>
      </c>
      <c r="N17" s="119">
        <v>31259303</v>
      </c>
      <c r="O17" s="145"/>
      <c r="P17" s="76"/>
      <c r="Q17" s="76" t="s">
        <v>1812</v>
      </c>
      <c r="R17" s="76" t="s">
        <v>8122</v>
      </c>
      <c r="S17" s="76"/>
      <c r="T17" s="76"/>
      <c r="U17" s="76"/>
      <c r="V17" s="76"/>
      <c r="W17" s="76"/>
      <c r="X17" s="76" t="s">
        <v>940</v>
      </c>
      <c r="Y17" s="121"/>
      <c r="Z17" s="639">
        <f t="shared" si="0"/>
        <v>42000.000000000007</v>
      </c>
      <c r="AA17" s="118">
        <f t="shared" si="1"/>
        <v>642000</v>
      </c>
    </row>
    <row r="18" spans="1:27" x14ac:dyDescent="0.35">
      <c r="A18" s="76"/>
      <c r="B18" s="77" t="s">
        <v>8566</v>
      </c>
      <c r="C18" s="77" t="s">
        <v>8567</v>
      </c>
      <c r="D18" s="77" t="s">
        <v>8568</v>
      </c>
      <c r="E18" s="77" t="s">
        <v>8569</v>
      </c>
      <c r="F18" s="76"/>
      <c r="G18" s="117" t="s">
        <v>8585</v>
      </c>
      <c r="H18" s="76"/>
      <c r="I18" s="118">
        <v>600000</v>
      </c>
      <c r="J18" s="76"/>
      <c r="K18" s="76" t="s">
        <v>1562</v>
      </c>
      <c r="L18" s="119">
        <v>1982</v>
      </c>
      <c r="M18" s="174" t="s">
        <v>8571</v>
      </c>
      <c r="N18" s="119">
        <v>31259304</v>
      </c>
      <c r="O18" s="145"/>
      <c r="P18" s="76"/>
      <c r="Q18" s="76" t="s">
        <v>1812</v>
      </c>
      <c r="R18" s="76" t="s">
        <v>8122</v>
      </c>
      <c r="S18" s="76"/>
      <c r="T18" s="76"/>
      <c r="U18" s="76"/>
      <c r="V18" s="76"/>
      <c r="W18" s="76"/>
      <c r="X18" s="76" t="s">
        <v>940</v>
      </c>
      <c r="Y18" s="121"/>
      <c r="Z18" s="639">
        <f t="shared" si="0"/>
        <v>42000.000000000007</v>
      </c>
      <c r="AA18" s="118">
        <f t="shared" si="1"/>
        <v>642000</v>
      </c>
    </row>
    <row r="19" spans="1:27" x14ac:dyDescent="0.35">
      <c r="A19" s="76"/>
      <c r="B19" s="77" t="s">
        <v>8566</v>
      </c>
      <c r="C19" s="77" t="s">
        <v>8567</v>
      </c>
      <c r="D19" s="77" t="s">
        <v>8568</v>
      </c>
      <c r="E19" s="77" t="s">
        <v>8569</v>
      </c>
      <c r="F19" s="76"/>
      <c r="G19" s="117" t="s">
        <v>8586</v>
      </c>
      <c r="H19" s="76"/>
      <c r="I19" s="118">
        <v>600000</v>
      </c>
      <c r="J19" s="76"/>
      <c r="K19" s="76" t="s">
        <v>1562</v>
      </c>
      <c r="L19" s="119">
        <v>1982</v>
      </c>
      <c r="M19" s="174" t="s">
        <v>8571</v>
      </c>
      <c r="N19" s="119"/>
      <c r="O19" s="145"/>
      <c r="P19" s="76"/>
      <c r="Q19" s="76"/>
      <c r="R19" s="76" t="s">
        <v>8122</v>
      </c>
      <c r="S19" s="76"/>
      <c r="T19" s="76"/>
      <c r="U19" s="76"/>
      <c r="V19" s="76"/>
      <c r="W19" s="76"/>
      <c r="X19" s="76" t="s">
        <v>940</v>
      </c>
      <c r="Y19" s="121" t="s">
        <v>8574</v>
      </c>
      <c r="Z19" s="639">
        <f t="shared" si="0"/>
        <v>42000.000000000007</v>
      </c>
      <c r="AA19" s="118">
        <f t="shared" si="1"/>
        <v>642000</v>
      </c>
    </row>
    <row r="20" spans="1:27" x14ac:dyDescent="0.35">
      <c r="A20" s="76"/>
      <c r="B20" s="77" t="s">
        <v>8566</v>
      </c>
      <c r="C20" s="77" t="s">
        <v>8567</v>
      </c>
      <c r="D20" s="77" t="s">
        <v>8568</v>
      </c>
      <c r="E20" s="77" t="s">
        <v>8569</v>
      </c>
      <c r="F20" s="76"/>
      <c r="G20" s="117" t="s">
        <v>8587</v>
      </c>
      <c r="H20" s="76"/>
      <c r="I20" s="118">
        <v>600000</v>
      </c>
      <c r="J20" s="76"/>
      <c r="K20" s="76" t="s">
        <v>1562</v>
      </c>
      <c r="L20" s="119">
        <v>1982</v>
      </c>
      <c r="M20" s="174" t="s">
        <v>8571</v>
      </c>
      <c r="N20" s="119">
        <v>31259279</v>
      </c>
      <c r="O20" s="145"/>
      <c r="P20" s="76"/>
      <c r="Q20" s="76" t="s">
        <v>967</v>
      </c>
      <c r="R20" s="76" t="s">
        <v>8122</v>
      </c>
      <c r="S20" s="76"/>
      <c r="T20" s="76"/>
      <c r="U20" s="76"/>
      <c r="V20" s="76"/>
      <c r="W20" s="76"/>
      <c r="X20" s="76" t="s">
        <v>940</v>
      </c>
      <c r="Y20" s="121"/>
      <c r="Z20" s="639">
        <f t="shared" si="0"/>
        <v>42000.000000000007</v>
      </c>
      <c r="AA20" s="118">
        <f t="shared" si="1"/>
        <v>642000</v>
      </c>
    </row>
    <row r="21" spans="1:27" x14ac:dyDescent="0.35">
      <c r="A21" s="76"/>
      <c r="B21" s="77" t="s">
        <v>8566</v>
      </c>
      <c r="C21" s="77" t="s">
        <v>8567</v>
      </c>
      <c r="D21" s="77" t="s">
        <v>8568</v>
      </c>
      <c r="E21" s="77" t="s">
        <v>8569</v>
      </c>
      <c r="F21" s="76"/>
      <c r="G21" s="117" t="s">
        <v>8588</v>
      </c>
      <c r="H21" s="76"/>
      <c r="I21" s="118">
        <v>600000</v>
      </c>
      <c r="J21" s="76"/>
      <c r="K21" s="76" t="s">
        <v>1562</v>
      </c>
      <c r="L21" s="119">
        <v>1982</v>
      </c>
      <c r="M21" s="174" t="s">
        <v>8571</v>
      </c>
      <c r="N21" s="119">
        <v>31259275</v>
      </c>
      <c r="O21" s="145"/>
      <c r="P21" s="76"/>
      <c r="Q21" s="76" t="s">
        <v>967</v>
      </c>
      <c r="R21" s="76" t="s">
        <v>8122</v>
      </c>
      <c r="S21" s="76"/>
      <c r="T21" s="76"/>
      <c r="U21" s="76"/>
      <c r="V21" s="76"/>
      <c r="W21" s="76"/>
      <c r="X21" s="76" t="s">
        <v>940</v>
      </c>
      <c r="Y21" s="121"/>
      <c r="Z21" s="639">
        <f t="shared" si="0"/>
        <v>42000.000000000007</v>
      </c>
      <c r="AA21" s="118">
        <f t="shared" si="1"/>
        <v>642000</v>
      </c>
    </row>
    <row r="22" spans="1:27" x14ac:dyDescent="0.35">
      <c r="A22" s="76"/>
      <c r="B22" s="77" t="s">
        <v>8566</v>
      </c>
      <c r="C22" s="77" t="s">
        <v>8567</v>
      </c>
      <c r="D22" s="77" t="s">
        <v>8568</v>
      </c>
      <c r="E22" s="77" t="s">
        <v>8569</v>
      </c>
      <c r="F22" s="76"/>
      <c r="G22" s="117" t="s">
        <v>8589</v>
      </c>
      <c r="H22" s="76"/>
      <c r="I22" s="118">
        <v>600000</v>
      </c>
      <c r="J22" s="76"/>
      <c r="K22" s="76" t="s">
        <v>1562</v>
      </c>
      <c r="L22" s="119">
        <v>1982</v>
      </c>
      <c r="M22" s="174" t="s">
        <v>8590</v>
      </c>
      <c r="N22" s="119">
        <v>31259305</v>
      </c>
      <c r="O22" s="145"/>
      <c r="P22" s="76"/>
      <c r="Q22" s="76" t="s">
        <v>1812</v>
      </c>
      <c r="R22" s="76" t="s">
        <v>8122</v>
      </c>
      <c r="S22" s="76"/>
      <c r="T22" s="76"/>
      <c r="U22" s="76"/>
      <c r="V22" s="76"/>
      <c r="W22" s="76"/>
      <c r="X22" s="76" t="s">
        <v>940</v>
      </c>
      <c r="Y22" s="121"/>
      <c r="Z22" s="639">
        <f t="shared" si="0"/>
        <v>42000.000000000007</v>
      </c>
      <c r="AA22" s="118">
        <f t="shared" si="1"/>
        <v>642000</v>
      </c>
    </row>
    <row r="23" spans="1:27" x14ac:dyDescent="0.35">
      <c r="A23" s="76"/>
      <c r="B23" s="77" t="s">
        <v>8566</v>
      </c>
      <c r="C23" s="77" t="s">
        <v>8567</v>
      </c>
      <c r="D23" s="77" t="s">
        <v>8568</v>
      </c>
      <c r="E23" s="77" t="s">
        <v>8569</v>
      </c>
      <c r="F23" s="73" t="s">
        <v>8591</v>
      </c>
      <c r="G23" s="117" t="s">
        <v>8592</v>
      </c>
      <c r="H23" s="76"/>
      <c r="I23" s="118">
        <v>600000</v>
      </c>
      <c r="J23" s="76"/>
      <c r="K23" s="76" t="s">
        <v>1562</v>
      </c>
      <c r="L23" s="119">
        <v>1980</v>
      </c>
      <c r="M23" s="174" t="s">
        <v>8593</v>
      </c>
      <c r="N23" s="119">
        <v>31261194</v>
      </c>
      <c r="O23" s="145"/>
      <c r="P23" s="76"/>
      <c r="Q23" s="76" t="s">
        <v>967</v>
      </c>
      <c r="R23" s="76" t="s">
        <v>1011</v>
      </c>
      <c r="S23" s="76"/>
      <c r="T23" s="76"/>
      <c r="U23" s="76"/>
      <c r="V23" s="76"/>
      <c r="W23" s="76"/>
      <c r="X23" s="76" t="s">
        <v>940</v>
      </c>
      <c r="Y23" s="121"/>
      <c r="Z23" s="639">
        <f t="shared" si="0"/>
        <v>42000.000000000007</v>
      </c>
      <c r="AA23" s="118">
        <f t="shared" si="1"/>
        <v>642000</v>
      </c>
    </row>
    <row r="24" spans="1:27" x14ac:dyDescent="0.35">
      <c r="A24" s="76"/>
      <c r="B24" s="77" t="s">
        <v>8566</v>
      </c>
      <c r="C24" s="77" t="s">
        <v>8567</v>
      </c>
      <c r="D24" s="77" t="s">
        <v>8568</v>
      </c>
      <c r="E24" s="77" t="s">
        <v>8569</v>
      </c>
      <c r="F24" s="73" t="s">
        <v>8594</v>
      </c>
      <c r="G24" s="117" t="s">
        <v>8595</v>
      </c>
      <c r="H24" s="76"/>
      <c r="I24" s="118">
        <v>600000</v>
      </c>
      <c r="J24" s="76"/>
      <c r="K24" s="76" t="s">
        <v>1562</v>
      </c>
      <c r="L24" s="119">
        <v>1980</v>
      </c>
      <c r="M24" s="174" t="s">
        <v>8593</v>
      </c>
      <c r="N24" s="119">
        <v>31261197</v>
      </c>
      <c r="O24" s="145"/>
      <c r="P24" s="76"/>
      <c r="Q24" s="76" t="s">
        <v>967</v>
      </c>
      <c r="R24" s="76" t="s">
        <v>1011</v>
      </c>
      <c r="S24" s="76"/>
      <c r="T24" s="76"/>
      <c r="U24" s="76"/>
      <c r="V24" s="76"/>
      <c r="W24" s="76"/>
      <c r="X24" s="76" t="s">
        <v>940</v>
      </c>
      <c r="Y24" s="121"/>
      <c r="Z24" s="639">
        <f t="shared" si="0"/>
        <v>42000.000000000007</v>
      </c>
      <c r="AA24" s="118">
        <f t="shared" si="1"/>
        <v>642000</v>
      </c>
    </row>
    <row r="25" spans="1:27" x14ac:dyDescent="0.35">
      <c r="A25" s="76"/>
      <c r="B25" s="77" t="s">
        <v>8566</v>
      </c>
      <c r="C25" s="77" t="s">
        <v>8567</v>
      </c>
      <c r="D25" s="77" t="s">
        <v>8568</v>
      </c>
      <c r="E25" s="77" t="s">
        <v>8569</v>
      </c>
      <c r="F25" s="73" t="s">
        <v>8596</v>
      </c>
      <c r="G25" s="117" t="s">
        <v>8597</v>
      </c>
      <c r="H25" s="76"/>
      <c r="I25" s="118">
        <v>600000</v>
      </c>
      <c r="J25" s="76"/>
      <c r="K25" s="76" t="s">
        <v>1562</v>
      </c>
      <c r="L25" s="119">
        <v>1980</v>
      </c>
      <c r="M25" s="174" t="s">
        <v>8593</v>
      </c>
      <c r="N25" s="119">
        <v>31137836</v>
      </c>
      <c r="O25" s="145"/>
      <c r="P25" s="76"/>
      <c r="Q25" s="76" t="s">
        <v>1812</v>
      </c>
      <c r="R25" s="76" t="s">
        <v>1011</v>
      </c>
      <c r="S25" s="76"/>
      <c r="T25" s="76"/>
      <c r="U25" s="76"/>
      <c r="V25" s="76"/>
      <c r="W25" s="76"/>
      <c r="X25" s="76" t="s">
        <v>940</v>
      </c>
      <c r="Y25" s="121"/>
      <c r="Z25" s="639">
        <f t="shared" si="0"/>
        <v>42000.000000000007</v>
      </c>
      <c r="AA25" s="118">
        <f t="shared" si="1"/>
        <v>642000</v>
      </c>
    </row>
    <row r="26" spans="1:27" x14ac:dyDescent="0.35">
      <c r="A26" s="76"/>
      <c r="B26" s="77" t="s">
        <v>8566</v>
      </c>
      <c r="C26" s="77" t="s">
        <v>8567</v>
      </c>
      <c r="D26" s="77" t="s">
        <v>8568</v>
      </c>
      <c r="E26" s="77" t="s">
        <v>8569</v>
      </c>
      <c r="F26" s="73" t="s">
        <v>8598</v>
      </c>
      <c r="G26" s="117" t="s">
        <v>8599</v>
      </c>
      <c r="H26" s="76"/>
      <c r="I26" s="118">
        <v>600000</v>
      </c>
      <c r="J26" s="76"/>
      <c r="K26" s="76" t="s">
        <v>1562</v>
      </c>
      <c r="L26" s="119">
        <v>1980</v>
      </c>
      <c r="M26" s="174" t="s">
        <v>8593</v>
      </c>
      <c r="N26" s="119">
        <v>31137835</v>
      </c>
      <c r="O26" s="145"/>
      <c r="P26" s="76"/>
      <c r="Q26" s="76" t="s">
        <v>1812</v>
      </c>
      <c r="R26" s="76" t="s">
        <v>1011</v>
      </c>
      <c r="S26" s="76"/>
      <c r="T26" s="76"/>
      <c r="U26" s="76"/>
      <c r="V26" s="76"/>
      <c r="W26" s="76"/>
      <c r="X26" s="76" t="s">
        <v>940</v>
      </c>
      <c r="Y26" s="121"/>
      <c r="Z26" s="639">
        <f t="shared" si="0"/>
        <v>42000.000000000007</v>
      </c>
      <c r="AA26" s="118">
        <f t="shared" si="1"/>
        <v>642000</v>
      </c>
    </row>
    <row r="27" spans="1:27" x14ac:dyDescent="0.35">
      <c r="A27" s="76"/>
      <c r="B27" s="77" t="s">
        <v>8566</v>
      </c>
      <c r="C27" s="77" t="s">
        <v>8567</v>
      </c>
      <c r="D27" s="77" t="s">
        <v>8568</v>
      </c>
      <c r="E27" s="77" t="s">
        <v>8569</v>
      </c>
      <c r="F27" s="73" t="s">
        <v>8600</v>
      </c>
      <c r="G27" s="117" t="s">
        <v>8601</v>
      </c>
      <c r="H27" s="76"/>
      <c r="I27" s="118">
        <v>600000</v>
      </c>
      <c r="J27" s="76"/>
      <c r="K27" s="76" t="s">
        <v>1562</v>
      </c>
      <c r="L27" s="119">
        <v>1980</v>
      </c>
      <c r="M27" s="174" t="s">
        <v>8593</v>
      </c>
      <c r="N27" s="119">
        <v>31137837</v>
      </c>
      <c r="O27" s="145"/>
      <c r="P27" s="76"/>
      <c r="Q27" s="76" t="s">
        <v>1812</v>
      </c>
      <c r="R27" s="76" t="s">
        <v>1011</v>
      </c>
      <c r="S27" s="76"/>
      <c r="T27" s="76"/>
      <c r="U27" s="76"/>
      <c r="V27" s="76"/>
      <c r="W27" s="76"/>
      <c r="X27" s="76" t="s">
        <v>940</v>
      </c>
      <c r="Y27" s="121"/>
      <c r="Z27" s="639">
        <f t="shared" si="0"/>
        <v>42000.000000000007</v>
      </c>
      <c r="AA27" s="118">
        <f t="shared" si="1"/>
        <v>642000</v>
      </c>
    </row>
    <row r="28" spans="1:27" x14ac:dyDescent="0.35">
      <c r="A28" s="76"/>
      <c r="B28" s="77" t="s">
        <v>8566</v>
      </c>
      <c r="C28" s="77" t="s">
        <v>8567</v>
      </c>
      <c r="D28" s="77" t="s">
        <v>8568</v>
      </c>
      <c r="E28" s="77" t="s">
        <v>8569</v>
      </c>
      <c r="F28" s="73" t="s">
        <v>8602</v>
      </c>
      <c r="G28" s="117" t="s">
        <v>8603</v>
      </c>
      <c r="H28" s="76"/>
      <c r="I28" s="118">
        <v>600000</v>
      </c>
      <c r="J28" s="76"/>
      <c r="K28" s="76" t="s">
        <v>1562</v>
      </c>
      <c r="L28" s="119">
        <v>1980</v>
      </c>
      <c r="M28" s="174" t="s">
        <v>8593</v>
      </c>
      <c r="N28" s="119">
        <v>31137843</v>
      </c>
      <c r="O28" s="145"/>
      <c r="P28" s="76"/>
      <c r="Q28" s="76" t="s">
        <v>1812</v>
      </c>
      <c r="R28" s="76" t="s">
        <v>1011</v>
      </c>
      <c r="S28" s="76"/>
      <c r="T28" s="76"/>
      <c r="U28" s="76"/>
      <c r="V28" s="76"/>
      <c r="W28" s="76"/>
      <c r="X28" s="76" t="s">
        <v>940</v>
      </c>
      <c r="Y28" s="121"/>
      <c r="Z28" s="639">
        <f t="shared" si="0"/>
        <v>42000.000000000007</v>
      </c>
      <c r="AA28" s="118">
        <f t="shared" si="1"/>
        <v>642000</v>
      </c>
    </row>
    <row r="29" spans="1:27" x14ac:dyDescent="0.35">
      <c r="A29" s="76"/>
      <c r="B29" s="77" t="s">
        <v>8566</v>
      </c>
      <c r="C29" s="77" t="s">
        <v>8567</v>
      </c>
      <c r="D29" s="77" t="s">
        <v>8568</v>
      </c>
      <c r="E29" s="77" t="s">
        <v>8569</v>
      </c>
      <c r="F29" s="76"/>
      <c r="G29" s="117" t="s">
        <v>8604</v>
      </c>
      <c r="H29" s="76"/>
      <c r="I29" s="118">
        <v>600000</v>
      </c>
      <c r="J29" s="76"/>
      <c r="K29" s="76" t="s">
        <v>1562</v>
      </c>
      <c r="L29" s="119">
        <v>1980</v>
      </c>
      <c r="M29" s="174" t="s">
        <v>8593</v>
      </c>
      <c r="N29" s="119">
        <v>31137840</v>
      </c>
      <c r="O29" s="145"/>
      <c r="P29" s="76"/>
      <c r="Q29" s="76" t="s">
        <v>1812</v>
      </c>
      <c r="R29" s="76" t="s">
        <v>1011</v>
      </c>
      <c r="S29" s="76"/>
      <c r="T29" s="76"/>
      <c r="U29" s="76"/>
      <c r="V29" s="76"/>
      <c r="W29" s="76"/>
      <c r="X29" s="76" t="s">
        <v>940</v>
      </c>
      <c r="Y29" s="121"/>
      <c r="Z29" s="639">
        <f t="shared" si="0"/>
        <v>42000.000000000007</v>
      </c>
      <c r="AA29" s="118">
        <f t="shared" si="1"/>
        <v>642000</v>
      </c>
    </row>
    <row r="30" spans="1:27" x14ac:dyDescent="0.35">
      <c r="A30" s="76"/>
      <c r="B30" s="77" t="s">
        <v>8566</v>
      </c>
      <c r="C30" s="77" t="s">
        <v>8567</v>
      </c>
      <c r="D30" s="77" t="s">
        <v>8568</v>
      </c>
      <c r="E30" s="77" t="s">
        <v>8569</v>
      </c>
      <c r="F30" s="76"/>
      <c r="G30" s="117" t="s">
        <v>8605</v>
      </c>
      <c r="H30" s="76"/>
      <c r="I30" s="118">
        <v>600000</v>
      </c>
      <c r="J30" s="76"/>
      <c r="K30" s="76" t="s">
        <v>1562</v>
      </c>
      <c r="L30" s="119">
        <v>1980</v>
      </c>
      <c r="M30" s="174" t="s">
        <v>8593</v>
      </c>
      <c r="N30" s="119">
        <v>31137842</v>
      </c>
      <c r="O30" s="145"/>
      <c r="P30" s="76"/>
      <c r="Q30" s="76" t="s">
        <v>1812</v>
      </c>
      <c r="R30" s="76" t="s">
        <v>1011</v>
      </c>
      <c r="S30" s="76"/>
      <c r="T30" s="76"/>
      <c r="U30" s="76"/>
      <c r="V30" s="76"/>
      <c r="W30" s="76"/>
      <c r="X30" s="76" t="s">
        <v>940</v>
      </c>
      <c r="Y30" s="121"/>
      <c r="Z30" s="639">
        <f t="shared" si="0"/>
        <v>42000.000000000007</v>
      </c>
      <c r="AA30" s="118">
        <f t="shared" si="1"/>
        <v>642000</v>
      </c>
    </row>
    <row r="31" spans="1:27" x14ac:dyDescent="0.35">
      <c r="A31" s="76"/>
      <c r="B31" s="77" t="s">
        <v>8566</v>
      </c>
      <c r="C31" s="77" t="s">
        <v>8567</v>
      </c>
      <c r="D31" s="77" t="s">
        <v>8568</v>
      </c>
      <c r="E31" s="77" t="s">
        <v>8569</v>
      </c>
      <c r="F31" s="76"/>
      <c r="G31" s="117" t="s">
        <v>8606</v>
      </c>
      <c r="H31" s="76"/>
      <c r="I31" s="118">
        <v>600000</v>
      </c>
      <c r="J31" s="76"/>
      <c r="K31" s="76" t="s">
        <v>1562</v>
      </c>
      <c r="L31" s="119">
        <v>1980</v>
      </c>
      <c r="M31" s="174" t="s">
        <v>8593</v>
      </c>
      <c r="N31" s="119"/>
      <c r="O31" s="145"/>
      <c r="P31" s="76"/>
      <c r="Q31" s="76"/>
      <c r="R31" s="76" t="s">
        <v>1011</v>
      </c>
      <c r="S31" s="76"/>
      <c r="T31" s="76"/>
      <c r="U31" s="76"/>
      <c r="V31" s="76"/>
      <c r="W31" s="76"/>
      <c r="X31" s="76" t="s">
        <v>940</v>
      </c>
      <c r="Y31" s="121"/>
      <c r="Z31" s="639">
        <f t="shared" si="0"/>
        <v>42000.000000000007</v>
      </c>
      <c r="AA31" s="118">
        <f t="shared" si="1"/>
        <v>642000</v>
      </c>
    </row>
    <row r="32" spans="1:27" x14ac:dyDescent="0.35">
      <c r="A32" s="76"/>
      <c r="B32" s="77" t="s">
        <v>8566</v>
      </c>
      <c r="C32" s="77" t="s">
        <v>8567</v>
      </c>
      <c r="D32" s="77" t="s">
        <v>8568</v>
      </c>
      <c r="E32" s="77" t="s">
        <v>8569</v>
      </c>
      <c r="F32" s="76"/>
      <c r="G32" s="117" t="s">
        <v>8607</v>
      </c>
      <c r="H32" s="76"/>
      <c r="I32" s="118">
        <v>600000</v>
      </c>
      <c r="J32" s="76"/>
      <c r="K32" s="76" t="s">
        <v>1562</v>
      </c>
      <c r="L32" s="119">
        <v>1980</v>
      </c>
      <c r="M32" s="174" t="s">
        <v>8593</v>
      </c>
      <c r="N32" s="119"/>
      <c r="O32" s="145"/>
      <c r="P32" s="76"/>
      <c r="Q32" s="76"/>
      <c r="R32" s="76" t="s">
        <v>1011</v>
      </c>
      <c r="S32" s="76"/>
      <c r="T32" s="76"/>
      <c r="U32" s="76"/>
      <c r="V32" s="76"/>
      <c r="W32" s="76"/>
      <c r="X32" s="76" t="s">
        <v>940</v>
      </c>
      <c r="Y32" s="121"/>
      <c r="Z32" s="639">
        <f t="shared" si="0"/>
        <v>42000.000000000007</v>
      </c>
      <c r="AA32" s="118">
        <f t="shared" si="1"/>
        <v>642000</v>
      </c>
    </row>
    <row r="33" spans="1:27" x14ac:dyDescent="0.35">
      <c r="A33" s="76"/>
      <c r="B33" s="77" t="s">
        <v>8566</v>
      </c>
      <c r="C33" s="77" t="s">
        <v>8567</v>
      </c>
      <c r="D33" s="77" t="s">
        <v>8568</v>
      </c>
      <c r="E33" s="77" t="s">
        <v>8569</v>
      </c>
      <c r="F33" s="73" t="s">
        <v>8608</v>
      </c>
      <c r="G33" s="117" t="s">
        <v>8609</v>
      </c>
      <c r="H33" s="76"/>
      <c r="I33" s="118">
        <v>600000</v>
      </c>
      <c r="J33" s="76"/>
      <c r="K33" s="76" t="s">
        <v>1562</v>
      </c>
      <c r="L33" s="119">
        <v>1980</v>
      </c>
      <c r="M33" s="174" t="s">
        <v>8593</v>
      </c>
      <c r="N33" s="119">
        <v>31137838</v>
      </c>
      <c r="O33" s="145"/>
      <c r="P33" s="76"/>
      <c r="Q33" s="76" t="s">
        <v>1812</v>
      </c>
      <c r="R33" s="76" t="s">
        <v>1011</v>
      </c>
      <c r="S33" s="76"/>
      <c r="T33" s="76"/>
      <c r="U33" s="76"/>
      <c r="V33" s="150"/>
      <c r="W33" s="76"/>
      <c r="X33" s="76" t="s">
        <v>940</v>
      </c>
      <c r="Y33" s="121"/>
      <c r="Z33" s="639">
        <f t="shared" si="0"/>
        <v>42000.000000000007</v>
      </c>
      <c r="AA33" s="118">
        <f t="shared" si="1"/>
        <v>642000</v>
      </c>
    </row>
    <row r="34" spans="1:27" x14ac:dyDescent="0.35">
      <c r="A34" s="76"/>
      <c r="B34" s="77" t="s">
        <v>8566</v>
      </c>
      <c r="C34" s="77" t="s">
        <v>8567</v>
      </c>
      <c r="D34" s="77" t="s">
        <v>8568</v>
      </c>
      <c r="E34" s="77" t="s">
        <v>8569</v>
      </c>
      <c r="F34" s="73" t="s">
        <v>8610</v>
      </c>
      <c r="G34" s="117" t="s">
        <v>8611</v>
      </c>
      <c r="H34" s="76"/>
      <c r="I34" s="118">
        <v>600000</v>
      </c>
      <c r="J34" s="76"/>
      <c r="K34" s="76" t="s">
        <v>1562</v>
      </c>
      <c r="L34" s="119">
        <v>1980</v>
      </c>
      <c r="M34" s="174" t="s">
        <v>8593</v>
      </c>
      <c r="N34" s="119">
        <v>31137841</v>
      </c>
      <c r="O34" s="145"/>
      <c r="P34" s="76"/>
      <c r="Q34" s="76" t="s">
        <v>1812</v>
      </c>
      <c r="R34" s="76" t="s">
        <v>1011</v>
      </c>
      <c r="S34" s="76"/>
      <c r="T34" s="76"/>
      <c r="U34" s="76"/>
      <c r="V34" s="76"/>
      <c r="W34" s="76"/>
      <c r="X34" s="76" t="s">
        <v>940</v>
      </c>
      <c r="Y34" s="121"/>
      <c r="Z34" s="639">
        <f t="shared" si="0"/>
        <v>42000.000000000007</v>
      </c>
      <c r="AA34" s="118">
        <f t="shared" si="1"/>
        <v>642000</v>
      </c>
    </row>
    <row r="35" spans="1:27" x14ac:dyDescent="0.35">
      <c r="A35" s="76"/>
      <c r="B35" s="77" t="s">
        <v>8566</v>
      </c>
      <c r="C35" s="77" t="s">
        <v>8567</v>
      </c>
      <c r="D35" s="77" t="s">
        <v>8568</v>
      </c>
      <c r="E35" s="77" t="s">
        <v>8569</v>
      </c>
      <c r="F35" s="73" t="s">
        <v>8612</v>
      </c>
      <c r="G35" s="117" t="s">
        <v>8613</v>
      </c>
      <c r="H35" s="76"/>
      <c r="I35" s="118">
        <v>600000</v>
      </c>
      <c r="J35" s="76"/>
      <c r="K35" s="76" t="s">
        <v>1562</v>
      </c>
      <c r="L35" s="119">
        <v>1980</v>
      </c>
      <c r="M35" s="174" t="s">
        <v>8593</v>
      </c>
      <c r="N35" s="119">
        <v>31137832</v>
      </c>
      <c r="O35" s="145"/>
      <c r="P35" s="76"/>
      <c r="Q35" s="76" t="s">
        <v>1812</v>
      </c>
      <c r="R35" s="76" t="s">
        <v>1011</v>
      </c>
      <c r="S35" s="76"/>
      <c r="T35" s="76"/>
      <c r="U35" s="76"/>
      <c r="V35" s="76"/>
      <c r="W35" s="76"/>
      <c r="X35" s="76" t="s">
        <v>940</v>
      </c>
      <c r="Y35" s="121"/>
      <c r="Z35" s="639">
        <f t="shared" si="0"/>
        <v>42000.000000000007</v>
      </c>
      <c r="AA35" s="118">
        <f t="shared" si="1"/>
        <v>642000</v>
      </c>
    </row>
    <row r="36" spans="1:27" x14ac:dyDescent="0.35">
      <c r="A36" s="76"/>
      <c r="B36" s="77" t="s">
        <v>8566</v>
      </c>
      <c r="C36" s="77" t="s">
        <v>8567</v>
      </c>
      <c r="D36" s="77" t="s">
        <v>8568</v>
      </c>
      <c r="E36" s="77" t="s">
        <v>8569</v>
      </c>
      <c r="F36" s="73" t="s">
        <v>8614</v>
      </c>
      <c r="G36" s="117" t="s">
        <v>8615</v>
      </c>
      <c r="H36" s="76"/>
      <c r="I36" s="118">
        <v>600000</v>
      </c>
      <c r="J36" s="76"/>
      <c r="K36" s="76" t="s">
        <v>1562</v>
      </c>
      <c r="L36" s="119">
        <v>1980</v>
      </c>
      <c r="M36" s="174" t="s">
        <v>8593</v>
      </c>
      <c r="N36" s="119">
        <v>31137834</v>
      </c>
      <c r="O36" s="145"/>
      <c r="P36" s="76"/>
      <c r="Q36" s="76" t="s">
        <v>1812</v>
      </c>
      <c r="R36" s="76" t="s">
        <v>1011</v>
      </c>
      <c r="S36" s="76"/>
      <c r="T36" s="76"/>
      <c r="U36" s="76"/>
      <c r="V36" s="76"/>
      <c r="W36" s="76"/>
      <c r="X36" s="76" t="s">
        <v>940</v>
      </c>
      <c r="Y36" s="121"/>
      <c r="Z36" s="639">
        <f t="shared" si="0"/>
        <v>42000.000000000007</v>
      </c>
      <c r="AA36" s="118">
        <f t="shared" si="1"/>
        <v>642000</v>
      </c>
    </row>
    <row r="37" spans="1:27" x14ac:dyDescent="0.35">
      <c r="A37" s="76"/>
      <c r="B37" s="77" t="s">
        <v>8566</v>
      </c>
      <c r="C37" s="77" t="s">
        <v>8567</v>
      </c>
      <c r="D37" s="77" t="s">
        <v>8568</v>
      </c>
      <c r="E37" s="77" t="s">
        <v>8569</v>
      </c>
      <c r="F37" s="73" t="s">
        <v>8616</v>
      </c>
      <c r="G37" s="117" t="s">
        <v>8617</v>
      </c>
      <c r="H37" s="76"/>
      <c r="I37" s="118">
        <v>600000</v>
      </c>
      <c r="J37" s="76"/>
      <c r="K37" s="76" t="s">
        <v>1562</v>
      </c>
      <c r="L37" s="119">
        <v>1980</v>
      </c>
      <c r="M37" s="174" t="s">
        <v>8593</v>
      </c>
      <c r="N37" s="119">
        <v>31137831</v>
      </c>
      <c r="O37" s="145"/>
      <c r="P37" s="76"/>
      <c r="Q37" s="76" t="s">
        <v>1812</v>
      </c>
      <c r="R37" s="76" t="s">
        <v>1011</v>
      </c>
      <c r="S37" s="76"/>
      <c r="T37" s="76"/>
      <c r="U37" s="76"/>
      <c r="V37" s="76"/>
      <c r="W37" s="76"/>
      <c r="X37" s="76" t="s">
        <v>940</v>
      </c>
      <c r="Y37" s="121"/>
      <c r="Z37" s="639">
        <f t="shared" si="0"/>
        <v>42000.000000000007</v>
      </c>
      <c r="AA37" s="118">
        <f t="shared" si="1"/>
        <v>642000</v>
      </c>
    </row>
    <row r="38" spans="1:27" x14ac:dyDescent="0.35">
      <c r="A38" s="76"/>
      <c r="B38" s="77" t="s">
        <v>8566</v>
      </c>
      <c r="C38" s="77" t="s">
        <v>8567</v>
      </c>
      <c r="D38" s="77" t="s">
        <v>8568</v>
      </c>
      <c r="E38" s="77" t="s">
        <v>8569</v>
      </c>
      <c r="F38" s="73" t="s">
        <v>8618</v>
      </c>
      <c r="G38" s="117" t="s">
        <v>8619</v>
      </c>
      <c r="H38" s="76"/>
      <c r="I38" s="118">
        <v>600000</v>
      </c>
      <c r="J38" s="76"/>
      <c r="K38" s="76" t="s">
        <v>1562</v>
      </c>
      <c r="L38" s="119">
        <v>1980</v>
      </c>
      <c r="M38" s="174" t="s">
        <v>8593</v>
      </c>
      <c r="N38" s="119">
        <v>31137839</v>
      </c>
      <c r="O38" s="145"/>
      <c r="P38" s="76"/>
      <c r="Q38" s="76" t="s">
        <v>1812</v>
      </c>
      <c r="R38" s="76" t="s">
        <v>1011</v>
      </c>
      <c r="S38" s="76"/>
      <c r="T38" s="76"/>
      <c r="U38" s="76"/>
      <c r="V38" s="76"/>
      <c r="W38" s="76"/>
      <c r="X38" s="76" t="s">
        <v>940</v>
      </c>
      <c r="Y38" s="121"/>
      <c r="Z38" s="639">
        <f t="shared" si="0"/>
        <v>42000.000000000007</v>
      </c>
      <c r="AA38" s="118">
        <f t="shared" si="1"/>
        <v>642000</v>
      </c>
    </row>
    <row r="39" spans="1:27" x14ac:dyDescent="0.35">
      <c r="A39" s="76"/>
      <c r="B39" s="77" t="s">
        <v>8566</v>
      </c>
      <c r="C39" s="77" t="s">
        <v>8567</v>
      </c>
      <c r="D39" s="77" t="s">
        <v>8568</v>
      </c>
      <c r="E39" s="77" t="s">
        <v>8569</v>
      </c>
      <c r="F39" s="73" t="s">
        <v>8620</v>
      </c>
      <c r="G39" s="117" t="s">
        <v>8621</v>
      </c>
      <c r="H39" s="76"/>
      <c r="I39" s="118">
        <v>650000</v>
      </c>
      <c r="J39" s="76"/>
      <c r="K39" s="76" t="s">
        <v>1562</v>
      </c>
      <c r="L39" s="119">
        <v>1980</v>
      </c>
      <c r="M39" s="174" t="s">
        <v>8593</v>
      </c>
      <c r="N39" s="119">
        <v>31261195</v>
      </c>
      <c r="O39" s="145"/>
      <c r="P39" s="76"/>
      <c r="Q39" s="76" t="s">
        <v>967</v>
      </c>
      <c r="R39" s="76" t="s">
        <v>1011</v>
      </c>
      <c r="S39" s="76"/>
      <c r="T39" s="76"/>
      <c r="U39" s="76"/>
      <c r="V39" s="76"/>
      <c r="W39" s="76"/>
      <c r="X39" s="76" t="s">
        <v>940</v>
      </c>
      <c r="Y39" s="121"/>
      <c r="Z39" s="639">
        <f t="shared" si="0"/>
        <v>45500.000000000007</v>
      </c>
      <c r="AA39" s="118">
        <f t="shared" si="1"/>
        <v>695500</v>
      </c>
    </row>
    <row r="40" spans="1:27" x14ac:dyDescent="0.35">
      <c r="A40" s="76"/>
      <c r="B40" s="77" t="s">
        <v>8566</v>
      </c>
      <c r="C40" s="77" t="s">
        <v>8567</v>
      </c>
      <c r="D40" s="77" t="s">
        <v>8568</v>
      </c>
      <c r="E40" s="77" t="s">
        <v>8569</v>
      </c>
      <c r="F40" s="73" t="s">
        <v>8620</v>
      </c>
      <c r="G40" s="117" t="s">
        <v>8622</v>
      </c>
      <c r="H40" s="76"/>
      <c r="I40" s="118">
        <v>650000</v>
      </c>
      <c r="J40" s="76"/>
      <c r="K40" s="76" t="s">
        <v>1562</v>
      </c>
      <c r="L40" s="119">
        <v>1980</v>
      </c>
      <c r="M40" s="174" t="s">
        <v>8593</v>
      </c>
      <c r="N40" s="119">
        <v>31261196</v>
      </c>
      <c r="O40" s="145"/>
      <c r="P40" s="76"/>
      <c r="Q40" s="76" t="s">
        <v>967</v>
      </c>
      <c r="R40" s="76" t="s">
        <v>1011</v>
      </c>
      <c r="S40" s="76"/>
      <c r="T40" s="76"/>
      <c r="U40" s="76"/>
      <c r="V40" s="76"/>
      <c r="W40" s="76"/>
      <c r="X40" s="76" t="s">
        <v>940</v>
      </c>
      <c r="Y40" s="121"/>
      <c r="Z40" s="639">
        <f t="shared" si="0"/>
        <v>45500.000000000007</v>
      </c>
      <c r="AA40" s="118">
        <f t="shared" si="1"/>
        <v>695500</v>
      </c>
    </row>
    <row r="41" spans="1:27" x14ac:dyDescent="0.35">
      <c r="A41" s="76"/>
      <c r="B41" s="77" t="s">
        <v>8566</v>
      </c>
      <c r="C41" s="77" t="s">
        <v>8567</v>
      </c>
      <c r="D41" s="77" t="s">
        <v>8568</v>
      </c>
      <c r="E41" s="77" t="s">
        <v>8569</v>
      </c>
      <c r="F41" s="76"/>
      <c r="G41" s="117" t="s">
        <v>8623</v>
      </c>
      <c r="H41" s="76"/>
      <c r="I41" s="118">
        <v>650000</v>
      </c>
      <c r="J41" s="76"/>
      <c r="K41" s="76" t="s">
        <v>1562</v>
      </c>
      <c r="L41" s="119">
        <v>1982</v>
      </c>
      <c r="M41" s="174" t="s">
        <v>8126</v>
      </c>
      <c r="N41" s="119"/>
      <c r="O41" s="145"/>
      <c r="P41" s="76"/>
      <c r="Q41" s="76" t="s">
        <v>967</v>
      </c>
      <c r="R41" s="76" t="s">
        <v>8122</v>
      </c>
      <c r="S41" s="76"/>
      <c r="T41" s="76"/>
      <c r="U41" s="76"/>
      <c r="V41" s="76"/>
      <c r="W41" s="76"/>
      <c r="X41" s="76" t="s">
        <v>940</v>
      </c>
      <c r="Y41" s="121"/>
      <c r="Z41" s="639">
        <f t="shared" si="0"/>
        <v>45500.000000000007</v>
      </c>
      <c r="AA41" s="118">
        <f t="shared" si="1"/>
        <v>695500</v>
      </c>
    </row>
    <row r="42" spans="1:27" x14ac:dyDescent="0.35">
      <c r="A42" s="76"/>
      <c r="B42" s="77" t="s">
        <v>8566</v>
      </c>
      <c r="C42" s="77" t="s">
        <v>8567</v>
      </c>
      <c r="D42" s="77" t="s">
        <v>8568</v>
      </c>
      <c r="E42" s="77" t="s">
        <v>8569</v>
      </c>
      <c r="F42" s="76"/>
      <c r="G42" s="117" t="s">
        <v>8624</v>
      </c>
      <c r="H42" s="76"/>
      <c r="I42" s="118">
        <v>650000</v>
      </c>
      <c r="J42" s="76"/>
      <c r="K42" s="76" t="s">
        <v>1562</v>
      </c>
      <c r="L42" s="119">
        <v>1982</v>
      </c>
      <c r="M42" s="174" t="s">
        <v>8126</v>
      </c>
      <c r="N42" s="119"/>
      <c r="O42" s="145"/>
      <c r="P42" s="76"/>
      <c r="Q42" s="76" t="s">
        <v>967</v>
      </c>
      <c r="R42" s="76" t="s">
        <v>8122</v>
      </c>
      <c r="S42" s="76"/>
      <c r="T42" s="76"/>
      <c r="U42" s="76"/>
      <c r="V42" s="76"/>
      <c r="W42" s="76"/>
      <c r="X42" s="76" t="s">
        <v>940</v>
      </c>
      <c r="Y42" s="121"/>
      <c r="Z42" s="639">
        <f t="shared" si="0"/>
        <v>45500.000000000007</v>
      </c>
      <c r="AA42" s="118">
        <f t="shared" si="1"/>
        <v>695500</v>
      </c>
    </row>
    <row r="43" spans="1:27" x14ac:dyDescent="0.35">
      <c r="A43" s="76"/>
      <c r="B43" s="77" t="s">
        <v>8566</v>
      </c>
      <c r="C43" s="77" t="s">
        <v>8567</v>
      </c>
      <c r="D43" s="77" t="s">
        <v>8568</v>
      </c>
      <c r="E43" s="77" t="s">
        <v>8569</v>
      </c>
      <c r="F43" s="73" t="s">
        <v>8625</v>
      </c>
      <c r="G43" s="117" t="s">
        <v>8626</v>
      </c>
      <c r="H43" s="76"/>
      <c r="I43" s="118">
        <v>600000</v>
      </c>
      <c r="J43" s="76"/>
      <c r="K43" s="76" t="s">
        <v>1562</v>
      </c>
      <c r="L43" s="119">
        <v>1982</v>
      </c>
      <c r="M43" s="174" t="s">
        <v>8126</v>
      </c>
      <c r="N43" s="119"/>
      <c r="O43" s="145"/>
      <c r="P43" s="76"/>
      <c r="Q43" s="76" t="s">
        <v>1812</v>
      </c>
      <c r="R43" s="76" t="s">
        <v>8122</v>
      </c>
      <c r="S43" s="76"/>
      <c r="T43" s="76"/>
      <c r="U43" s="76"/>
      <c r="V43" s="76"/>
      <c r="W43" s="76"/>
      <c r="X43" s="76" t="s">
        <v>940</v>
      </c>
      <c r="Y43" s="121"/>
      <c r="Z43" s="639">
        <f t="shared" si="0"/>
        <v>42000.000000000007</v>
      </c>
      <c r="AA43" s="118">
        <f t="shared" si="1"/>
        <v>642000</v>
      </c>
    </row>
    <row r="44" spans="1:27" x14ac:dyDescent="0.35">
      <c r="A44" s="76"/>
      <c r="B44" s="77" t="s">
        <v>8566</v>
      </c>
      <c r="C44" s="77" t="s">
        <v>8567</v>
      </c>
      <c r="D44" s="77" t="s">
        <v>8568</v>
      </c>
      <c r="E44" s="77" t="s">
        <v>8569</v>
      </c>
      <c r="F44" s="73" t="s">
        <v>8627</v>
      </c>
      <c r="G44" s="117" t="s">
        <v>8628</v>
      </c>
      <c r="H44" s="76"/>
      <c r="I44" s="118">
        <v>600000</v>
      </c>
      <c r="J44" s="76"/>
      <c r="K44" s="76" t="s">
        <v>1562</v>
      </c>
      <c r="L44" s="119">
        <v>1982</v>
      </c>
      <c r="M44" s="174" t="s">
        <v>8126</v>
      </c>
      <c r="N44" s="119">
        <v>31252231</v>
      </c>
      <c r="O44" s="145"/>
      <c r="P44" s="76"/>
      <c r="Q44" s="76" t="s">
        <v>1812</v>
      </c>
      <c r="R44" s="76" t="s">
        <v>8122</v>
      </c>
      <c r="S44" s="76"/>
      <c r="T44" s="76"/>
      <c r="U44" s="76"/>
      <c r="V44" s="76"/>
      <c r="W44" s="76"/>
      <c r="X44" s="76" t="s">
        <v>940</v>
      </c>
      <c r="Y44" s="121"/>
      <c r="Z44" s="639">
        <f t="shared" si="0"/>
        <v>42000.000000000007</v>
      </c>
      <c r="AA44" s="118">
        <f t="shared" si="1"/>
        <v>642000</v>
      </c>
    </row>
    <row r="45" spans="1:27" x14ac:dyDescent="0.35">
      <c r="A45" s="76"/>
      <c r="B45" s="77" t="s">
        <v>8566</v>
      </c>
      <c r="C45" s="77" t="s">
        <v>8567</v>
      </c>
      <c r="D45" s="77" t="s">
        <v>8568</v>
      </c>
      <c r="E45" s="77" t="s">
        <v>8569</v>
      </c>
      <c r="F45" s="73" t="s">
        <v>8629</v>
      </c>
      <c r="G45" s="117" t="s">
        <v>8630</v>
      </c>
      <c r="H45" s="76"/>
      <c r="I45" s="118">
        <v>600000</v>
      </c>
      <c r="J45" s="76"/>
      <c r="K45" s="76" t="s">
        <v>1562</v>
      </c>
      <c r="L45" s="119">
        <v>1982</v>
      </c>
      <c r="M45" s="174" t="s">
        <v>8126</v>
      </c>
      <c r="N45" s="119"/>
      <c r="O45" s="145"/>
      <c r="P45" s="76"/>
      <c r="Q45" s="76" t="s">
        <v>1812</v>
      </c>
      <c r="R45" s="76" t="s">
        <v>8122</v>
      </c>
      <c r="S45" s="76"/>
      <c r="T45" s="76"/>
      <c r="U45" s="76"/>
      <c r="V45" s="76"/>
      <c r="W45" s="76"/>
      <c r="X45" s="76" t="s">
        <v>940</v>
      </c>
      <c r="Y45" s="121"/>
      <c r="Z45" s="639">
        <f t="shared" si="0"/>
        <v>42000.000000000007</v>
      </c>
      <c r="AA45" s="118">
        <f t="shared" si="1"/>
        <v>642000</v>
      </c>
    </row>
    <row r="46" spans="1:27" x14ac:dyDescent="0.35">
      <c r="A46" s="76"/>
      <c r="B46" s="77" t="s">
        <v>8566</v>
      </c>
      <c r="C46" s="77" t="s">
        <v>8567</v>
      </c>
      <c r="D46" s="77" t="s">
        <v>8568</v>
      </c>
      <c r="E46" s="77" t="s">
        <v>8569</v>
      </c>
      <c r="F46" s="73" t="s">
        <v>8631</v>
      </c>
      <c r="G46" s="117" t="s">
        <v>8632</v>
      </c>
      <c r="H46" s="76"/>
      <c r="I46" s="118">
        <v>600000</v>
      </c>
      <c r="J46" s="76"/>
      <c r="K46" s="76" t="s">
        <v>1562</v>
      </c>
      <c r="L46" s="119">
        <v>1982</v>
      </c>
      <c r="M46" s="174" t="s">
        <v>8126</v>
      </c>
      <c r="N46" s="119">
        <v>31259289</v>
      </c>
      <c r="O46" s="145"/>
      <c r="P46" s="76"/>
      <c r="Q46" s="76" t="s">
        <v>1812</v>
      </c>
      <c r="R46" s="76" t="s">
        <v>8122</v>
      </c>
      <c r="S46" s="76"/>
      <c r="T46" s="76"/>
      <c r="U46" s="76"/>
      <c r="V46" s="76"/>
      <c r="W46" s="76"/>
      <c r="X46" s="76" t="s">
        <v>940</v>
      </c>
      <c r="Y46" s="121"/>
      <c r="Z46" s="639">
        <f t="shared" si="0"/>
        <v>42000.000000000007</v>
      </c>
      <c r="AA46" s="118">
        <f t="shared" si="1"/>
        <v>642000</v>
      </c>
    </row>
    <row r="47" spans="1:27" x14ac:dyDescent="0.35">
      <c r="A47" s="76"/>
      <c r="B47" s="77" t="s">
        <v>8566</v>
      </c>
      <c r="C47" s="77" t="s">
        <v>8567</v>
      </c>
      <c r="D47" s="77" t="s">
        <v>8568</v>
      </c>
      <c r="E47" s="77" t="s">
        <v>8569</v>
      </c>
      <c r="F47" s="76"/>
      <c r="G47" s="117" t="s">
        <v>8633</v>
      </c>
      <c r="H47" s="76"/>
      <c r="I47" s="118">
        <v>600000</v>
      </c>
      <c r="J47" s="76"/>
      <c r="K47" s="76" t="s">
        <v>1562</v>
      </c>
      <c r="L47" s="119">
        <v>1982</v>
      </c>
      <c r="M47" s="174" t="s">
        <v>8126</v>
      </c>
      <c r="N47" s="119"/>
      <c r="O47" s="145"/>
      <c r="P47" s="76"/>
      <c r="Q47" s="76" t="s">
        <v>1812</v>
      </c>
      <c r="R47" s="76" t="s">
        <v>8122</v>
      </c>
      <c r="S47" s="76"/>
      <c r="T47" s="76"/>
      <c r="U47" s="76"/>
      <c r="V47" s="76"/>
      <c r="W47" s="76"/>
      <c r="X47" s="76" t="s">
        <v>940</v>
      </c>
      <c r="Y47" s="121"/>
      <c r="Z47" s="639">
        <f t="shared" si="0"/>
        <v>42000.000000000007</v>
      </c>
      <c r="AA47" s="118">
        <f t="shared" si="1"/>
        <v>642000</v>
      </c>
    </row>
    <row r="48" spans="1:27" x14ac:dyDescent="0.35">
      <c r="A48" s="76"/>
      <c r="B48" s="77" t="s">
        <v>8566</v>
      </c>
      <c r="C48" s="77" t="s">
        <v>8567</v>
      </c>
      <c r="D48" s="77" t="s">
        <v>8568</v>
      </c>
      <c r="E48" s="77" t="s">
        <v>8569</v>
      </c>
      <c r="F48" s="76"/>
      <c r="G48" s="117" t="s">
        <v>8634</v>
      </c>
      <c r="H48" s="76"/>
      <c r="I48" s="118">
        <v>650000</v>
      </c>
      <c r="J48" s="76"/>
      <c r="K48" s="76" t="s">
        <v>1562</v>
      </c>
      <c r="L48" s="119">
        <v>1982</v>
      </c>
      <c r="M48" s="174" t="s">
        <v>8126</v>
      </c>
      <c r="N48" s="119"/>
      <c r="O48" s="145"/>
      <c r="P48" s="76"/>
      <c r="Q48" s="76" t="s">
        <v>1812</v>
      </c>
      <c r="R48" s="76" t="s">
        <v>8122</v>
      </c>
      <c r="S48" s="76"/>
      <c r="T48" s="76"/>
      <c r="U48" s="76"/>
      <c r="V48" s="76"/>
      <c r="W48" s="76"/>
      <c r="X48" s="76" t="s">
        <v>940</v>
      </c>
      <c r="Y48" s="121"/>
      <c r="Z48" s="639">
        <f t="shared" si="0"/>
        <v>45500.000000000007</v>
      </c>
      <c r="AA48" s="118">
        <f t="shared" si="1"/>
        <v>695500</v>
      </c>
    </row>
    <row r="49" spans="1:27" x14ac:dyDescent="0.35">
      <c r="A49" s="76"/>
      <c r="B49" s="77" t="s">
        <v>8566</v>
      </c>
      <c r="C49" s="77" t="s">
        <v>8567</v>
      </c>
      <c r="D49" s="77" t="s">
        <v>8568</v>
      </c>
      <c r="E49" s="77" t="s">
        <v>8569</v>
      </c>
      <c r="F49" s="73" t="s">
        <v>8635</v>
      </c>
      <c r="G49" s="117" t="s">
        <v>8636</v>
      </c>
      <c r="H49" s="76"/>
      <c r="I49" s="118">
        <v>600000</v>
      </c>
      <c r="J49" s="76"/>
      <c r="K49" s="76" t="s">
        <v>1562</v>
      </c>
      <c r="L49" s="119">
        <v>1982</v>
      </c>
      <c r="M49" s="174" t="s">
        <v>8126</v>
      </c>
      <c r="N49" s="119"/>
      <c r="O49" s="145"/>
      <c r="P49" s="76"/>
      <c r="Q49" s="76" t="s">
        <v>1812</v>
      </c>
      <c r="R49" s="76" t="s">
        <v>8122</v>
      </c>
      <c r="S49" s="76"/>
      <c r="T49" s="76"/>
      <c r="U49" s="76"/>
      <c r="V49" s="76"/>
      <c r="W49" s="76"/>
      <c r="X49" s="76" t="s">
        <v>940</v>
      </c>
      <c r="Y49" s="121"/>
      <c r="Z49" s="639">
        <f t="shared" si="0"/>
        <v>42000.000000000007</v>
      </c>
      <c r="AA49" s="118">
        <f t="shared" si="1"/>
        <v>642000</v>
      </c>
    </row>
    <row r="50" spans="1:27" x14ac:dyDescent="0.35">
      <c r="A50" s="76"/>
      <c r="B50" s="77" t="s">
        <v>8566</v>
      </c>
      <c r="C50" s="77" t="s">
        <v>8567</v>
      </c>
      <c r="D50" s="77" t="s">
        <v>8568</v>
      </c>
      <c r="E50" s="77" t="s">
        <v>8569</v>
      </c>
      <c r="F50" s="73" t="s">
        <v>8637</v>
      </c>
      <c r="G50" s="117" t="s">
        <v>8638</v>
      </c>
      <c r="H50" s="76"/>
      <c r="I50" s="118">
        <v>600000</v>
      </c>
      <c r="J50" s="76"/>
      <c r="K50" s="76" t="s">
        <v>1562</v>
      </c>
      <c r="L50" s="119">
        <v>1982</v>
      </c>
      <c r="M50" s="174" t="s">
        <v>8126</v>
      </c>
      <c r="N50" s="119"/>
      <c r="O50" s="145"/>
      <c r="P50" s="76"/>
      <c r="Q50" s="76" t="s">
        <v>1812</v>
      </c>
      <c r="R50" s="76" t="s">
        <v>8122</v>
      </c>
      <c r="S50" s="76"/>
      <c r="T50" s="76"/>
      <c r="U50" s="76"/>
      <c r="V50" s="76"/>
      <c r="W50" s="76"/>
      <c r="X50" s="76" t="s">
        <v>940</v>
      </c>
      <c r="Y50" s="121"/>
      <c r="Z50" s="639">
        <f t="shared" si="0"/>
        <v>42000.000000000007</v>
      </c>
      <c r="AA50" s="118">
        <f t="shared" si="1"/>
        <v>642000</v>
      </c>
    </row>
    <row r="51" spans="1:27" x14ac:dyDescent="0.35">
      <c r="A51" s="76"/>
      <c r="B51" s="77" t="s">
        <v>8566</v>
      </c>
      <c r="C51" s="77" t="s">
        <v>8567</v>
      </c>
      <c r="D51" s="77" t="s">
        <v>8568</v>
      </c>
      <c r="E51" s="77" t="s">
        <v>8569</v>
      </c>
      <c r="F51" s="73" t="s">
        <v>8639</v>
      </c>
      <c r="G51" s="117" t="s">
        <v>8640</v>
      </c>
      <c r="H51" s="76"/>
      <c r="I51" s="118">
        <v>600000</v>
      </c>
      <c r="J51" s="76"/>
      <c r="K51" s="76" t="s">
        <v>1562</v>
      </c>
      <c r="L51" s="119">
        <v>1982</v>
      </c>
      <c r="M51" s="174" t="s">
        <v>8126</v>
      </c>
      <c r="N51" s="119"/>
      <c r="O51" s="145"/>
      <c r="P51" s="76"/>
      <c r="Q51" s="76" t="s">
        <v>1812</v>
      </c>
      <c r="R51" s="76" t="s">
        <v>8122</v>
      </c>
      <c r="S51" s="76"/>
      <c r="T51" s="76"/>
      <c r="U51" s="76"/>
      <c r="V51" s="76"/>
      <c r="W51" s="76"/>
      <c r="X51" s="76" t="s">
        <v>940</v>
      </c>
      <c r="Y51" s="121"/>
      <c r="Z51" s="639">
        <f t="shared" si="0"/>
        <v>42000.000000000007</v>
      </c>
      <c r="AA51" s="118">
        <f t="shared" si="1"/>
        <v>642000</v>
      </c>
    </row>
    <row r="52" spans="1:27" x14ac:dyDescent="0.35">
      <c r="A52" s="76"/>
      <c r="B52" s="77" t="s">
        <v>8566</v>
      </c>
      <c r="C52" s="77" t="s">
        <v>8567</v>
      </c>
      <c r="D52" s="77" t="s">
        <v>8568</v>
      </c>
      <c r="E52" s="77" t="s">
        <v>8569</v>
      </c>
      <c r="F52" s="73" t="s">
        <v>8641</v>
      </c>
      <c r="G52" s="117" t="s">
        <v>8642</v>
      </c>
      <c r="H52" s="76"/>
      <c r="I52" s="118">
        <v>600000</v>
      </c>
      <c r="J52" s="76"/>
      <c r="K52" s="76" t="s">
        <v>1562</v>
      </c>
      <c r="L52" s="119">
        <v>1982</v>
      </c>
      <c r="M52" s="174" t="s">
        <v>8126</v>
      </c>
      <c r="N52" s="119">
        <v>31259295</v>
      </c>
      <c r="O52" s="145"/>
      <c r="P52" s="76"/>
      <c r="Q52" s="76" t="s">
        <v>1812</v>
      </c>
      <c r="R52" s="76" t="s">
        <v>8122</v>
      </c>
      <c r="S52" s="76"/>
      <c r="T52" s="76"/>
      <c r="U52" s="76"/>
      <c r="V52" s="76"/>
      <c r="W52" s="76"/>
      <c r="X52" s="76" t="s">
        <v>940</v>
      </c>
      <c r="Y52" s="121"/>
      <c r="Z52" s="639">
        <f t="shared" si="0"/>
        <v>42000.000000000007</v>
      </c>
      <c r="AA52" s="118">
        <f t="shared" si="1"/>
        <v>642000</v>
      </c>
    </row>
    <row r="53" spans="1:27" x14ac:dyDescent="0.35">
      <c r="A53" s="76"/>
      <c r="B53" s="77" t="s">
        <v>8566</v>
      </c>
      <c r="C53" s="77" t="s">
        <v>8567</v>
      </c>
      <c r="D53" s="77" t="s">
        <v>8568</v>
      </c>
      <c r="E53" s="77" t="s">
        <v>8569</v>
      </c>
      <c r="F53" s="73" t="s">
        <v>8643</v>
      </c>
      <c r="G53" s="117" t="s">
        <v>8644</v>
      </c>
      <c r="H53" s="76"/>
      <c r="I53" s="118">
        <v>600000</v>
      </c>
      <c r="J53" s="76"/>
      <c r="K53" s="76" t="s">
        <v>1562</v>
      </c>
      <c r="L53" s="119">
        <v>1982</v>
      </c>
      <c r="M53" s="174" t="s">
        <v>8126</v>
      </c>
      <c r="N53" s="119"/>
      <c r="O53" s="145"/>
      <c r="P53" s="76"/>
      <c r="Q53" s="76" t="s">
        <v>1812</v>
      </c>
      <c r="R53" s="76" t="s">
        <v>8122</v>
      </c>
      <c r="S53" s="76"/>
      <c r="T53" s="76"/>
      <c r="U53" s="76"/>
      <c r="V53" s="76"/>
      <c r="W53" s="76"/>
      <c r="X53" s="76" t="s">
        <v>940</v>
      </c>
      <c r="Y53" s="121"/>
      <c r="Z53" s="639">
        <f t="shared" si="0"/>
        <v>42000.000000000007</v>
      </c>
      <c r="AA53" s="118">
        <f t="shared" si="1"/>
        <v>642000</v>
      </c>
    </row>
    <row r="54" spans="1:27" x14ac:dyDescent="0.35">
      <c r="A54" s="76"/>
      <c r="B54" s="77" t="s">
        <v>8566</v>
      </c>
      <c r="C54" s="77" t="s">
        <v>8567</v>
      </c>
      <c r="D54" s="77" t="s">
        <v>8568</v>
      </c>
      <c r="E54" s="77" t="s">
        <v>8569</v>
      </c>
      <c r="F54" s="73" t="s">
        <v>8645</v>
      </c>
      <c r="G54" s="117" t="s">
        <v>8646</v>
      </c>
      <c r="H54" s="76"/>
      <c r="I54" s="118">
        <v>600000</v>
      </c>
      <c r="J54" s="76"/>
      <c r="K54" s="76" t="s">
        <v>1562</v>
      </c>
      <c r="L54" s="119">
        <v>1982</v>
      </c>
      <c r="M54" s="174" t="s">
        <v>8126</v>
      </c>
      <c r="N54" s="119">
        <v>31259299</v>
      </c>
      <c r="O54" s="145"/>
      <c r="P54" s="76"/>
      <c r="Q54" s="76" t="s">
        <v>1812</v>
      </c>
      <c r="R54" s="76" t="s">
        <v>8122</v>
      </c>
      <c r="S54" s="76"/>
      <c r="T54" s="76"/>
      <c r="U54" s="76"/>
      <c r="V54" s="76"/>
      <c r="W54" s="76"/>
      <c r="X54" s="76" t="s">
        <v>940</v>
      </c>
      <c r="Y54" s="121"/>
      <c r="Z54" s="639">
        <f t="shared" si="0"/>
        <v>42000.000000000007</v>
      </c>
      <c r="AA54" s="118">
        <f t="shared" si="1"/>
        <v>642000</v>
      </c>
    </row>
    <row r="55" spans="1:27" x14ac:dyDescent="0.35">
      <c r="A55" s="76"/>
      <c r="B55" s="77" t="s">
        <v>8566</v>
      </c>
      <c r="C55" s="77" t="s">
        <v>8567</v>
      </c>
      <c r="D55" s="77" t="s">
        <v>8568</v>
      </c>
      <c r="E55" s="77" t="s">
        <v>8569</v>
      </c>
      <c r="F55" s="76"/>
      <c r="G55" s="117" t="s">
        <v>8647</v>
      </c>
      <c r="H55" s="76"/>
      <c r="I55" s="118">
        <v>600000</v>
      </c>
      <c r="J55" s="76"/>
      <c r="K55" s="76" t="s">
        <v>1562</v>
      </c>
      <c r="L55" s="119">
        <v>1982</v>
      </c>
      <c r="M55" s="174" t="s">
        <v>8126</v>
      </c>
      <c r="N55" s="119"/>
      <c r="O55" s="145"/>
      <c r="P55" s="76"/>
      <c r="Q55" s="76" t="s">
        <v>1812</v>
      </c>
      <c r="R55" s="76" t="s">
        <v>8122</v>
      </c>
      <c r="S55" s="76"/>
      <c r="T55" s="76"/>
      <c r="U55" s="76"/>
      <c r="V55" s="76"/>
      <c r="W55" s="76"/>
      <c r="X55" s="76" t="s">
        <v>940</v>
      </c>
      <c r="Y55" s="121"/>
      <c r="Z55" s="639">
        <f t="shared" si="0"/>
        <v>42000.000000000007</v>
      </c>
      <c r="AA55" s="118">
        <f t="shared" si="1"/>
        <v>642000</v>
      </c>
    </row>
    <row r="56" spans="1:27" x14ac:dyDescent="0.35">
      <c r="A56" s="76"/>
      <c r="B56" s="77" t="s">
        <v>8566</v>
      </c>
      <c r="C56" s="77" t="s">
        <v>8567</v>
      </c>
      <c r="D56" s="77" t="s">
        <v>8568</v>
      </c>
      <c r="E56" s="77" t="s">
        <v>8569</v>
      </c>
      <c r="F56" s="73" t="s">
        <v>8648</v>
      </c>
      <c r="G56" s="117" t="s">
        <v>8649</v>
      </c>
      <c r="H56" s="76"/>
      <c r="I56" s="118">
        <v>650000</v>
      </c>
      <c r="J56" s="76"/>
      <c r="K56" s="76" t="s">
        <v>1562</v>
      </c>
      <c r="L56" s="119">
        <v>1982</v>
      </c>
      <c r="M56" s="174" t="s">
        <v>8126</v>
      </c>
      <c r="N56" s="119"/>
      <c r="O56" s="145"/>
      <c r="P56" s="76"/>
      <c r="Q56" s="76" t="s">
        <v>967</v>
      </c>
      <c r="R56" s="76" t="s">
        <v>8122</v>
      </c>
      <c r="S56" s="76"/>
      <c r="T56" s="76"/>
      <c r="U56" s="76"/>
      <c r="V56" s="76"/>
      <c r="W56" s="76"/>
      <c r="X56" s="76" t="s">
        <v>940</v>
      </c>
      <c r="Y56" s="121"/>
      <c r="Z56" s="639">
        <f t="shared" si="0"/>
        <v>45500.000000000007</v>
      </c>
      <c r="AA56" s="118">
        <f t="shared" si="1"/>
        <v>695500</v>
      </c>
    </row>
    <row r="57" spans="1:27" x14ac:dyDescent="0.35">
      <c r="A57" s="76"/>
      <c r="B57" s="77" t="s">
        <v>8566</v>
      </c>
      <c r="C57" s="77" t="s">
        <v>8567</v>
      </c>
      <c r="D57" s="77" t="s">
        <v>8568</v>
      </c>
      <c r="E57" s="77" t="s">
        <v>8569</v>
      </c>
      <c r="F57" s="76"/>
      <c r="G57" s="117" t="s">
        <v>8650</v>
      </c>
      <c r="H57" s="76"/>
      <c r="I57" s="118">
        <v>650000</v>
      </c>
      <c r="J57" s="76"/>
      <c r="K57" s="76" t="s">
        <v>1562</v>
      </c>
      <c r="L57" s="119">
        <v>1982</v>
      </c>
      <c r="M57" s="174" t="s">
        <v>8126</v>
      </c>
      <c r="N57" s="119">
        <v>31259281</v>
      </c>
      <c r="O57" s="145"/>
      <c r="P57" s="76"/>
      <c r="Q57" s="76" t="s">
        <v>967</v>
      </c>
      <c r="R57" s="76" t="s">
        <v>8122</v>
      </c>
      <c r="S57" s="76"/>
      <c r="T57" s="76"/>
      <c r="U57" s="76"/>
      <c r="V57" s="76"/>
      <c r="W57" s="76"/>
      <c r="X57" s="76" t="s">
        <v>940</v>
      </c>
      <c r="Y57" s="121"/>
      <c r="Z57" s="639">
        <f t="shared" si="0"/>
        <v>45500.000000000007</v>
      </c>
      <c r="AA57" s="118">
        <f t="shared" si="1"/>
        <v>695500</v>
      </c>
    </row>
    <row r="58" spans="1:27" x14ac:dyDescent="0.35">
      <c r="A58" s="76"/>
      <c r="B58" s="77"/>
      <c r="C58" s="77"/>
      <c r="D58" s="77"/>
      <c r="E58" s="77"/>
      <c r="F58" s="76"/>
      <c r="G58" s="176" t="s">
        <v>994</v>
      </c>
      <c r="H58" s="123"/>
      <c r="I58" s="124">
        <f>SUM(I5:I57)</f>
        <v>32300000</v>
      </c>
      <c r="J58" s="76"/>
      <c r="K58" s="76"/>
      <c r="L58" s="119"/>
      <c r="M58" s="174"/>
      <c r="N58" s="119"/>
      <c r="O58" s="145"/>
      <c r="P58" s="76"/>
      <c r="Q58" s="76"/>
      <c r="R58" s="76"/>
      <c r="S58" s="76"/>
      <c r="T58" s="76"/>
      <c r="U58" s="76"/>
      <c r="V58" s="76"/>
      <c r="W58" s="76"/>
      <c r="X58" s="76"/>
      <c r="Y58" s="121"/>
      <c r="Z58" s="639">
        <f t="shared" si="0"/>
        <v>2261000</v>
      </c>
      <c r="AA58" s="124">
        <f t="shared" si="1"/>
        <v>34561000</v>
      </c>
    </row>
    <row r="59" spans="1:27" x14ac:dyDescent="0.35">
      <c r="A59" s="64"/>
      <c r="B59" s="64"/>
      <c r="C59" s="64"/>
      <c r="D59" s="64"/>
      <c r="E59" s="64"/>
      <c r="F59" s="64"/>
      <c r="G59" s="96" t="s">
        <v>2210</v>
      </c>
      <c r="H59" s="64"/>
      <c r="I59" s="67"/>
      <c r="J59" s="64"/>
      <c r="K59" s="64"/>
      <c r="L59" s="68"/>
      <c r="M59" s="180"/>
      <c r="N59" s="68"/>
      <c r="O59" s="159"/>
      <c r="P59" s="64"/>
      <c r="Q59" s="64"/>
      <c r="R59" s="64"/>
      <c r="S59" s="64"/>
      <c r="T59" s="64"/>
      <c r="U59" s="64"/>
      <c r="V59" s="64"/>
      <c r="W59" s="64"/>
      <c r="X59" s="64"/>
      <c r="Y59" s="115"/>
      <c r="Z59" s="639">
        <f t="shared" si="0"/>
        <v>0</v>
      </c>
      <c r="AA59" s="67">
        <f t="shared" si="1"/>
        <v>0</v>
      </c>
    </row>
    <row r="60" spans="1:27" s="102" customFormat="1" x14ac:dyDescent="0.35">
      <c r="A60" s="69"/>
      <c r="B60" s="77" t="s">
        <v>8566</v>
      </c>
      <c r="C60" s="77" t="s">
        <v>8567</v>
      </c>
      <c r="D60" s="77" t="s">
        <v>8568</v>
      </c>
      <c r="E60" s="77" t="s">
        <v>8569</v>
      </c>
      <c r="F60" s="69"/>
      <c r="G60" s="117" t="s">
        <v>8651</v>
      </c>
      <c r="H60" s="69"/>
      <c r="I60" s="74">
        <v>550000</v>
      </c>
      <c r="J60" s="69"/>
      <c r="K60" s="69"/>
      <c r="L60" s="75"/>
      <c r="M60" s="364"/>
      <c r="N60" s="75"/>
      <c r="O60" s="167"/>
      <c r="P60" s="69"/>
      <c r="Q60" s="69"/>
      <c r="R60" s="69"/>
      <c r="S60" s="69"/>
      <c r="T60" s="69"/>
      <c r="U60" s="69"/>
      <c r="V60" s="69"/>
      <c r="W60" s="69"/>
      <c r="X60" s="69"/>
      <c r="Y60" s="116"/>
      <c r="Z60" s="639">
        <f t="shared" si="0"/>
        <v>38500.000000000007</v>
      </c>
      <c r="AA60" s="74">
        <f t="shared" si="1"/>
        <v>588500</v>
      </c>
    </row>
    <row r="61" spans="1:27" s="102" customFormat="1" x14ac:dyDescent="0.35">
      <c r="A61" s="69"/>
      <c r="B61" s="77" t="s">
        <v>8566</v>
      </c>
      <c r="C61" s="77" t="s">
        <v>8567</v>
      </c>
      <c r="D61" s="77" t="s">
        <v>8568</v>
      </c>
      <c r="E61" s="77" t="s">
        <v>8569</v>
      </c>
      <c r="F61" s="69"/>
      <c r="G61" s="117" t="s">
        <v>8652</v>
      </c>
      <c r="H61" s="69"/>
      <c r="I61" s="74">
        <v>550000</v>
      </c>
      <c r="J61" s="69"/>
      <c r="K61" s="69"/>
      <c r="L61" s="75"/>
      <c r="M61" s="364"/>
      <c r="N61" s="75"/>
      <c r="O61" s="167"/>
      <c r="P61" s="69"/>
      <c r="Q61" s="69"/>
      <c r="R61" s="69"/>
      <c r="S61" s="69"/>
      <c r="T61" s="69"/>
      <c r="U61" s="69"/>
      <c r="V61" s="69"/>
      <c r="W61" s="69"/>
      <c r="X61" s="69"/>
      <c r="Y61" s="116"/>
      <c r="Z61" s="639">
        <f t="shared" si="0"/>
        <v>38500.000000000007</v>
      </c>
      <c r="AA61" s="74">
        <f t="shared" si="1"/>
        <v>588500</v>
      </c>
    </row>
    <row r="62" spans="1:27" s="102" customFormat="1" x14ac:dyDescent="0.35">
      <c r="A62" s="69"/>
      <c r="B62" s="77" t="s">
        <v>8566</v>
      </c>
      <c r="C62" s="77" t="s">
        <v>8567</v>
      </c>
      <c r="D62" s="77" t="s">
        <v>8568</v>
      </c>
      <c r="E62" s="77" t="s">
        <v>8569</v>
      </c>
      <c r="F62" s="69"/>
      <c r="G62" s="117" t="s">
        <v>8653</v>
      </c>
      <c r="H62" s="69"/>
      <c r="I62" s="74">
        <v>550000</v>
      </c>
      <c r="J62" s="69"/>
      <c r="K62" s="69"/>
      <c r="L62" s="75"/>
      <c r="M62" s="364"/>
      <c r="N62" s="75"/>
      <c r="O62" s="167"/>
      <c r="P62" s="69"/>
      <c r="Q62" s="69"/>
      <c r="R62" s="69"/>
      <c r="S62" s="69"/>
      <c r="T62" s="69"/>
      <c r="U62" s="69"/>
      <c r="V62" s="69"/>
      <c r="W62" s="69"/>
      <c r="X62" s="69"/>
      <c r="Y62" s="116"/>
      <c r="Z62" s="639">
        <f t="shared" si="0"/>
        <v>38500.000000000007</v>
      </c>
      <c r="AA62" s="74">
        <f t="shared" si="1"/>
        <v>588500</v>
      </c>
    </row>
    <row r="63" spans="1:27" s="102" customFormat="1" x14ac:dyDescent="0.35">
      <c r="A63" s="69"/>
      <c r="B63" s="77" t="s">
        <v>8566</v>
      </c>
      <c r="C63" s="77" t="s">
        <v>8567</v>
      </c>
      <c r="D63" s="77" t="s">
        <v>8568</v>
      </c>
      <c r="E63" s="77" t="s">
        <v>8569</v>
      </c>
      <c r="F63" s="69"/>
      <c r="G63" s="117" t="s">
        <v>8654</v>
      </c>
      <c r="H63" s="69"/>
      <c r="I63" s="74">
        <v>550000</v>
      </c>
      <c r="J63" s="69"/>
      <c r="K63" s="69"/>
      <c r="L63" s="75"/>
      <c r="M63" s="364"/>
      <c r="N63" s="75"/>
      <c r="O63" s="167"/>
      <c r="P63" s="69"/>
      <c r="Q63" s="69"/>
      <c r="R63" s="69"/>
      <c r="S63" s="69"/>
      <c r="T63" s="69"/>
      <c r="U63" s="69"/>
      <c r="V63" s="69"/>
      <c r="W63" s="69"/>
      <c r="X63" s="69"/>
      <c r="Y63" s="116"/>
      <c r="Z63" s="639">
        <f t="shared" si="0"/>
        <v>38500.000000000007</v>
      </c>
      <c r="AA63" s="74">
        <f t="shared" si="1"/>
        <v>588500</v>
      </c>
    </row>
    <row r="64" spans="1:27" s="102" customFormat="1" x14ac:dyDescent="0.35">
      <c r="A64" s="69"/>
      <c r="B64" s="77" t="s">
        <v>8566</v>
      </c>
      <c r="C64" s="77" t="s">
        <v>8567</v>
      </c>
      <c r="D64" s="77" t="s">
        <v>8568</v>
      </c>
      <c r="E64" s="77" t="s">
        <v>8569</v>
      </c>
      <c r="F64" s="69"/>
      <c r="G64" s="117" t="s">
        <v>8655</v>
      </c>
      <c r="H64" s="69"/>
      <c r="I64" s="74">
        <v>550000</v>
      </c>
      <c r="J64" s="69"/>
      <c r="K64" s="69"/>
      <c r="L64" s="75"/>
      <c r="M64" s="364"/>
      <c r="N64" s="75"/>
      <c r="O64" s="167"/>
      <c r="P64" s="69"/>
      <c r="Q64" s="69"/>
      <c r="R64" s="69"/>
      <c r="S64" s="69"/>
      <c r="T64" s="69"/>
      <c r="U64" s="69"/>
      <c r="V64" s="69"/>
      <c r="W64" s="69"/>
      <c r="X64" s="69"/>
      <c r="Y64" s="116"/>
      <c r="Z64" s="639">
        <f t="shared" si="0"/>
        <v>38500.000000000007</v>
      </c>
      <c r="AA64" s="74">
        <f t="shared" si="1"/>
        <v>588500</v>
      </c>
    </row>
    <row r="65" spans="1:27" s="102" customFormat="1" x14ac:dyDescent="0.35">
      <c r="A65" s="69"/>
      <c r="B65" s="77" t="s">
        <v>8566</v>
      </c>
      <c r="C65" s="77" t="s">
        <v>8567</v>
      </c>
      <c r="D65" s="77" t="s">
        <v>8568</v>
      </c>
      <c r="E65" s="77" t="s">
        <v>8569</v>
      </c>
      <c r="F65" s="69"/>
      <c r="G65" s="117" t="s">
        <v>8656</v>
      </c>
      <c r="H65" s="69"/>
      <c r="I65" s="74">
        <v>550000</v>
      </c>
      <c r="J65" s="69"/>
      <c r="K65" s="69"/>
      <c r="L65" s="75"/>
      <c r="M65" s="364"/>
      <c r="N65" s="75"/>
      <c r="O65" s="167"/>
      <c r="P65" s="69"/>
      <c r="Q65" s="69"/>
      <c r="R65" s="69"/>
      <c r="S65" s="69"/>
      <c r="T65" s="69"/>
      <c r="U65" s="69"/>
      <c r="V65" s="69"/>
      <c r="W65" s="69"/>
      <c r="X65" s="69"/>
      <c r="Y65" s="116"/>
      <c r="Z65" s="639">
        <f t="shared" si="0"/>
        <v>38500.000000000007</v>
      </c>
      <c r="AA65" s="74">
        <f t="shared" si="1"/>
        <v>588500</v>
      </c>
    </row>
    <row r="66" spans="1:27" s="102" customFormat="1" x14ac:dyDescent="0.35">
      <c r="A66" s="69"/>
      <c r="B66" s="77" t="s">
        <v>8566</v>
      </c>
      <c r="C66" s="77" t="s">
        <v>8567</v>
      </c>
      <c r="D66" s="77" t="s">
        <v>8568</v>
      </c>
      <c r="E66" s="77" t="s">
        <v>8569</v>
      </c>
      <c r="F66" s="69"/>
      <c r="G66" s="117" t="s">
        <v>8657</v>
      </c>
      <c r="H66" s="69"/>
      <c r="I66" s="74">
        <v>550000</v>
      </c>
      <c r="J66" s="69"/>
      <c r="K66" s="69"/>
      <c r="L66" s="75"/>
      <c r="M66" s="364"/>
      <c r="N66" s="75"/>
      <c r="O66" s="167"/>
      <c r="P66" s="69"/>
      <c r="Q66" s="69"/>
      <c r="R66" s="69"/>
      <c r="S66" s="69"/>
      <c r="T66" s="69"/>
      <c r="U66" s="69"/>
      <c r="V66" s="69"/>
      <c r="W66" s="69"/>
      <c r="X66" s="69"/>
      <c r="Y66" s="116"/>
      <c r="Z66" s="639">
        <f t="shared" si="0"/>
        <v>38500.000000000007</v>
      </c>
      <c r="AA66" s="74">
        <f t="shared" si="1"/>
        <v>588500</v>
      </c>
    </row>
    <row r="67" spans="1:27" s="102" customFormat="1" x14ac:dyDescent="0.35">
      <c r="A67" s="69"/>
      <c r="B67" s="77" t="s">
        <v>8566</v>
      </c>
      <c r="C67" s="77" t="s">
        <v>8567</v>
      </c>
      <c r="D67" s="77" t="s">
        <v>8568</v>
      </c>
      <c r="E67" s="77" t="s">
        <v>8569</v>
      </c>
      <c r="F67" s="69"/>
      <c r="G67" s="117" t="s">
        <v>8658</v>
      </c>
      <c r="H67" s="69"/>
      <c r="I67" s="74">
        <v>550000</v>
      </c>
      <c r="J67" s="69"/>
      <c r="K67" s="69"/>
      <c r="L67" s="75"/>
      <c r="M67" s="364"/>
      <c r="N67" s="75"/>
      <c r="O67" s="167"/>
      <c r="P67" s="69"/>
      <c r="Q67" s="69"/>
      <c r="R67" s="69"/>
      <c r="S67" s="69"/>
      <c r="T67" s="69"/>
      <c r="U67" s="69"/>
      <c r="V67" s="69"/>
      <c r="W67" s="69"/>
      <c r="X67" s="69"/>
      <c r="Y67" s="116"/>
      <c r="Z67" s="639">
        <f t="shared" si="0"/>
        <v>38500.000000000007</v>
      </c>
      <c r="AA67" s="74">
        <f t="shared" si="1"/>
        <v>588500</v>
      </c>
    </row>
    <row r="68" spans="1:27" s="102" customFormat="1" x14ac:dyDescent="0.35">
      <c r="A68" s="69"/>
      <c r="B68" s="77" t="s">
        <v>8566</v>
      </c>
      <c r="C68" s="77" t="s">
        <v>8567</v>
      </c>
      <c r="D68" s="77" t="s">
        <v>8568</v>
      </c>
      <c r="E68" s="77" t="s">
        <v>8569</v>
      </c>
      <c r="F68" s="69"/>
      <c r="G68" s="117" t="s">
        <v>8659</v>
      </c>
      <c r="H68" s="69"/>
      <c r="I68" s="74">
        <v>550000</v>
      </c>
      <c r="J68" s="69"/>
      <c r="K68" s="69"/>
      <c r="L68" s="75"/>
      <c r="M68" s="364"/>
      <c r="N68" s="75"/>
      <c r="O68" s="167"/>
      <c r="P68" s="69"/>
      <c r="Q68" s="69"/>
      <c r="R68" s="69"/>
      <c r="S68" s="69"/>
      <c r="T68" s="69"/>
      <c r="U68" s="69"/>
      <c r="V68" s="69"/>
      <c r="W68" s="69"/>
      <c r="X68" s="69"/>
      <c r="Y68" s="116"/>
      <c r="Z68" s="639">
        <f t="shared" si="0"/>
        <v>38500.000000000007</v>
      </c>
      <c r="AA68" s="74">
        <f t="shared" si="1"/>
        <v>588500</v>
      </c>
    </row>
    <row r="69" spans="1:27" s="102" customFormat="1" x14ac:dyDescent="0.35">
      <c r="A69" s="69"/>
      <c r="B69" s="77" t="s">
        <v>8566</v>
      </c>
      <c r="C69" s="77" t="s">
        <v>8567</v>
      </c>
      <c r="D69" s="77" t="s">
        <v>8568</v>
      </c>
      <c r="E69" s="77" t="s">
        <v>8569</v>
      </c>
      <c r="F69" s="69"/>
      <c r="G69" s="117" t="s">
        <v>8660</v>
      </c>
      <c r="H69" s="69"/>
      <c r="I69" s="74">
        <v>550000</v>
      </c>
      <c r="J69" s="69"/>
      <c r="K69" s="69"/>
      <c r="L69" s="75"/>
      <c r="M69" s="364"/>
      <c r="N69" s="75"/>
      <c r="O69" s="167"/>
      <c r="P69" s="69"/>
      <c r="Q69" s="69"/>
      <c r="R69" s="69"/>
      <c r="S69" s="69"/>
      <c r="T69" s="69"/>
      <c r="U69" s="69"/>
      <c r="V69" s="69"/>
      <c r="W69" s="69"/>
      <c r="X69" s="69"/>
      <c r="Y69" s="116"/>
      <c r="Z69" s="639">
        <f t="shared" si="0"/>
        <v>38500.000000000007</v>
      </c>
      <c r="AA69" s="74">
        <f t="shared" si="1"/>
        <v>588500</v>
      </c>
    </row>
    <row r="70" spans="1:27" s="102" customFormat="1" x14ac:dyDescent="0.35">
      <c r="A70" s="69"/>
      <c r="B70" s="77" t="s">
        <v>8566</v>
      </c>
      <c r="C70" s="77" t="s">
        <v>8567</v>
      </c>
      <c r="D70" s="77" t="s">
        <v>8568</v>
      </c>
      <c r="E70" s="77" t="s">
        <v>8569</v>
      </c>
      <c r="F70" s="69"/>
      <c r="G70" s="117" t="s">
        <v>8661</v>
      </c>
      <c r="H70" s="69"/>
      <c r="I70" s="74">
        <v>550000</v>
      </c>
      <c r="J70" s="69"/>
      <c r="K70" s="69"/>
      <c r="L70" s="75"/>
      <c r="M70" s="364"/>
      <c r="N70" s="75"/>
      <c r="O70" s="167"/>
      <c r="P70" s="69"/>
      <c r="Q70" s="69"/>
      <c r="R70" s="69"/>
      <c r="S70" s="69"/>
      <c r="T70" s="69"/>
      <c r="U70" s="69"/>
      <c r="V70" s="69"/>
      <c r="W70" s="69"/>
      <c r="X70" s="69"/>
      <c r="Y70" s="116"/>
      <c r="Z70" s="639">
        <f t="shared" ref="Z70:Z133" si="2">I70*Z$4</f>
        <v>38500.000000000007</v>
      </c>
      <c r="AA70" s="74">
        <f t="shared" ref="AA70:AA133" si="3">I70+Z70</f>
        <v>588500</v>
      </c>
    </row>
    <row r="71" spans="1:27" s="102" customFormat="1" x14ac:dyDescent="0.35">
      <c r="A71" s="69"/>
      <c r="B71" s="77" t="s">
        <v>8566</v>
      </c>
      <c r="C71" s="77" t="s">
        <v>8567</v>
      </c>
      <c r="D71" s="77" t="s">
        <v>8568</v>
      </c>
      <c r="E71" s="77" t="s">
        <v>8569</v>
      </c>
      <c r="F71" s="69"/>
      <c r="G71" s="117" t="s">
        <v>8662</v>
      </c>
      <c r="H71" s="69"/>
      <c r="I71" s="74">
        <v>550000</v>
      </c>
      <c r="J71" s="69"/>
      <c r="K71" s="69"/>
      <c r="L71" s="75"/>
      <c r="M71" s="364"/>
      <c r="N71" s="75"/>
      <c r="O71" s="167"/>
      <c r="P71" s="69"/>
      <c r="Q71" s="69"/>
      <c r="R71" s="69"/>
      <c r="S71" s="69"/>
      <c r="T71" s="69"/>
      <c r="U71" s="69"/>
      <c r="V71" s="69"/>
      <c r="W71" s="69"/>
      <c r="X71" s="69"/>
      <c r="Y71" s="116"/>
      <c r="Z71" s="639">
        <f t="shared" si="2"/>
        <v>38500.000000000007</v>
      </c>
      <c r="AA71" s="74">
        <f t="shared" si="3"/>
        <v>588500</v>
      </c>
    </row>
    <row r="72" spans="1:27" s="102" customFormat="1" x14ac:dyDescent="0.35">
      <c r="A72" s="69"/>
      <c r="B72" s="77" t="s">
        <v>8566</v>
      </c>
      <c r="C72" s="77" t="s">
        <v>8567</v>
      </c>
      <c r="D72" s="77" t="s">
        <v>8568</v>
      </c>
      <c r="E72" s="77" t="s">
        <v>8569</v>
      </c>
      <c r="F72" s="69"/>
      <c r="G72" s="117" t="s">
        <v>8663</v>
      </c>
      <c r="H72" s="69"/>
      <c r="I72" s="74">
        <v>550000</v>
      </c>
      <c r="J72" s="69"/>
      <c r="K72" s="69"/>
      <c r="L72" s="75"/>
      <c r="M72" s="364"/>
      <c r="N72" s="75"/>
      <c r="O72" s="167"/>
      <c r="P72" s="69"/>
      <c r="Q72" s="69"/>
      <c r="R72" s="69"/>
      <c r="S72" s="69"/>
      <c r="T72" s="69"/>
      <c r="U72" s="69"/>
      <c r="V72" s="69"/>
      <c r="W72" s="69"/>
      <c r="X72" s="69"/>
      <c r="Y72" s="116"/>
      <c r="Z72" s="639">
        <f t="shared" si="2"/>
        <v>38500.000000000007</v>
      </c>
      <c r="AA72" s="74">
        <f t="shared" si="3"/>
        <v>588500</v>
      </c>
    </row>
    <row r="73" spans="1:27" s="102" customFormat="1" x14ac:dyDescent="0.35">
      <c r="A73" s="69"/>
      <c r="B73" s="77" t="s">
        <v>8566</v>
      </c>
      <c r="C73" s="77" t="s">
        <v>8567</v>
      </c>
      <c r="D73" s="77" t="s">
        <v>8568</v>
      </c>
      <c r="E73" s="77" t="s">
        <v>8569</v>
      </c>
      <c r="F73" s="69"/>
      <c r="G73" s="117" t="s">
        <v>8664</v>
      </c>
      <c r="H73" s="69"/>
      <c r="I73" s="74">
        <v>550000</v>
      </c>
      <c r="J73" s="69"/>
      <c r="K73" s="69"/>
      <c r="L73" s="75"/>
      <c r="M73" s="364"/>
      <c r="N73" s="75"/>
      <c r="O73" s="167"/>
      <c r="P73" s="69"/>
      <c r="Q73" s="69"/>
      <c r="R73" s="69"/>
      <c r="S73" s="69"/>
      <c r="T73" s="69"/>
      <c r="U73" s="69"/>
      <c r="V73" s="69"/>
      <c r="W73" s="69"/>
      <c r="X73" s="69"/>
      <c r="Y73" s="116"/>
      <c r="Z73" s="639">
        <f t="shared" si="2"/>
        <v>38500.000000000007</v>
      </c>
      <c r="AA73" s="74">
        <f t="shared" si="3"/>
        <v>588500</v>
      </c>
    </row>
    <row r="74" spans="1:27" s="102" customFormat="1" x14ac:dyDescent="0.35">
      <c r="A74" s="69"/>
      <c r="B74" s="77" t="s">
        <v>8566</v>
      </c>
      <c r="C74" s="77" t="s">
        <v>8567</v>
      </c>
      <c r="D74" s="77" t="s">
        <v>8568</v>
      </c>
      <c r="E74" s="77" t="s">
        <v>8569</v>
      </c>
      <c r="F74" s="69"/>
      <c r="G74" s="117" t="s">
        <v>8665</v>
      </c>
      <c r="H74" s="69"/>
      <c r="I74" s="74">
        <v>550000</v>
      </c>
      <c r="J74" s="69"/>
      <c r="K74" s="69"/>
      <c r="L74" s="75"/>
      <c r="M74" s="364"/>
      <c r="N74" s="75"/>
      <c r="O74" s="167"/>
      <c r="P74" s="69"/>
      <c r="Q74" s="69"/>
      <c r="R74" s="69"/>
      <c r="S74" s="69"/>
      <c r="T74" s="69"/>
      <c r="U74" s="69"/>
      <c r="V74" s="69"/>
      <c r="W74" s="69"/>
      <c r="X74" s="69"/>
      <c r="Y74" s="116"/>
      <c r="Z74" s="639">
        <f t="shared" si="2"/>
        <v>38500.000000000007</v>
      </c>
      <c r="AA74" s="74">
        <f t="shared" si="3"/>
        <v>588500</v>
      </c>
    </row>
    <row r="75" spans="1:27" s="102" customFormat="1" x14ac:dyDescent="0.35">
      <c r="A75" s="69"/>
      <c r="B75" s="77" t="s">
        <v>8566</v>
      </c>
      <c r="C75" s="77" t="s">
        <v>8567</v>
      </c>
      <c r="D75" s="77" t="s">
        <v>8568</v>
      </c>
      <c r="E75" s="77" t="s">
        <v>8569</v>
      </c>
      <c r="F75" s="69"/>
      <c r="G75" s="117" t="s">
        <v>8666</v>
      </c>
      <c r="H75" s="69"/>
      <c r="I75" s="74">
        <v>550000</v>
      </c>
      <c r="J75" s="69"/>
      <c r="K75" s="69"/>
      <c r="L75" s="75"/>
      <c r="M75" s="364"/>
      <c r="N75" s="75"/>
      <c r="O75" s="167"/>
      <c r="P75" s="69"/>
      <c r="Q75" s="69"/>
      <c r="R75" s="69"/>
      <c r="S75" s="69"/>
      <c r="T75" s="69"/>
      <c r="U75" s="69"/>
      <c r="V75" s="69"/>
      <c r="W75" s="69"/>
      <c r="X75" s="69"/>
      <c r="Y75" s="116"/>
      <c r="Z75" s="639">
        <f t="shared" si="2"/>
        <v>38500.000000000007</v>
      </c>
      <c r="AA75" s="74">
        <f t="shared" si="3"/>
        <v>588500</v>
      </c>
    </row>
    <row r="76" spans="1:27" s="102" customFormat="1" x14ac:dyDescent="0.35">
      <c r="A76" s="69"/>
      <c r="B76" s="77"/>
      <c r="C76" s="77"/>
      <c r="D76" s="77"/>
      <c r="E76" s="77"/>
      <c r="F76" s="69"/>
      <c r="G76" s="176" t="s">
        <v>994</v>
      </c>
      <c r="H76" s="86"/>
      <c r="I76" s="87">
        <f>SUM(I60:I75)</f>
        <v>8800000</v>
      </c>
      <c r="J76" s="69"/>
      <c r="K76" s="69"/>
      <c r="L76" s="75"/>
      <c r="M76" s="364"/>
      <c r="N76" s="75"/>
      <c r="O76" s="167"/>
      <c r="P76" s="69"/>
      <c r="Q76" s="69"/>
      <c r="R76" s="69"/>
      <c r="S76" s="69"/>
      <c r="T76" s="69"/>
      <c r="U76" s="69"/>
      <c r="V76" s="69"/>
      <c r="W76" s="69"/>
      <c r="X76" s="69"/>
      <c r="Y76" s="116"/>
      <c r="Z76" s="639">
        <f t="shared" si="2"/>
        <v>616000.00000000012</v>
      </c>
      <c r="AA76" s="87">
        <f t="shared" si="3"/>
        <v>9416000</v>
      </c>
    </row>
    <row r="77" spans="1:27" x14ac:dyDescent="0.35">
      <c r="A77" s="64"/>
      <c r="B77" s="64"/>
      <c r="C77" s="64"/>
      <c r="D77" s="64"/>
      <c r="E77" s="64"/>
      <c r="F77" s="64"/>
      <c r="G77" s="66" t="s">
        <v>1842</v>
      </c>
      <c r="H77" s="64"/>
      <c r="I77" s="67"/>
      <c r="J77" s="64"/>
      <c r="K77" s="64"/>
      <c r="L77" s="68"/>
      <c r="M77" s="64"/>
      <c r="N77" s="68"/>
      <c r="O77" s="64"/>
      <c r="P77" s="64"/>
      <c r="Q77" s="64"/>
      <c r="R77" s="68"/>
      <c r="S77" s="64"/>
      <c r="T77" s="64"/>
      <c r="U77" s="64"/>
      <c r="V77" s="64"/>
      <c r="W77" s="64"/>
      <c r="X77" s="64"/>
      <c r="Y77" s="115"/>
      <c r="Z77" s="639">
        <f t="shared" si="2"/>
        <v>0</v>
      </c>
      <c r="AA77" s="67">
        <f t="shared" si="3"/>
        <v>0</v>
      </c>
    </row>
    <row r="78" spans="1:27" x14ac:dyDescent="0.35">
      <c r="A78" s="76"/>
      <c r="B78" s="77" t="s">
        <v>8566</v>
      </c>
      <c r="C78" s="77" t="s">
        <v>8567</v>
      </c>
      <c r="D78" s="77" t="s">
        <v>8568</v>
      </c>
      <c r="E78" s="77" t="s">
        <v>8569</v>
      </c>
      <c r="F78" s="73" t="s">
        <v>8667</v>
      </c>
      <c r="G78" s="117" t="s">
        <v>8668</v>
      </c>
      <c r="H78" s="76"/>
      <c r="I78" s="118">
        <v>37000000</v>
      </c>
      <c r="J78" s="76"/>
      <c r="K78" s="76" t="s">
        <v>1147</v>
      </c>
      <c r="L78" s="119">
        <v>2006</v>
      </c>
      <c r="M78" s="76" t="s">
        <v>8669</v>
      </c>
      <c r="N78" s="120">
        <v>30673</v>
      </c>
      <c r="O78" s="76"/>
      <c r="P78" s="76"/>
      <c r="Q78" s="122"/>
      <c r="R78" s="119"/>
      <c r="S78" s="76"/>
      <c r="T78" s="76"/>
      <c r="U78" s="76"/>
      <c r="V78" s="76"/>
      <c r="W78" s="76"/>
      <c r="X78" s="76"/>
      <c r="Y78" s="121"/>
      <c r="Z78" s="639">
        <f t="shared" si="2"/>
        <v>2590000.0000000005</v>
      </c>
      <c r="AA78" s="118">
        <f t="shared" si="3"/>
        <v>39590000</v>
      </c>
    </row>
    <row r="79" spans="1:27" x14ac:dyDescent="0.35">
      <c r="A79" s="76"/>
      <c r="B79" s="77" t="s">
        <v>8566</v>
      </c>
      <c r="C79" s="77" t="s">
        <v>8567</v>
      </c>
      <c r="D79" s="77" t="s">
        <v>8568</v>
      </c>
      <c r="E79" s="77" t="s">
        <v>8569</v>
      </c>
      <c r="F79" s="73" t="s">
        <v>8670</v>
      </c>
      <c r="G79" s="117" t="s">
        <v>8671</v>
      </c>
      <c r="H79" s="76"/>
      <c r="I79" s="118">
        <v>37000000</v>
      </c>
      <c r="J79" s="76"/>
      <c r="K79" s="76" t="s">
        <v>4438</v>
      </c>
      <c r="L79" s="119">
        <v>1981</v>
      </c>
      <c r="M79" s="76" t="s">
        <v>8669</v>
      </c>
      <c r="N79" s="120">
        <v>27658</v>
      </c>
      <c r="O79" s="76"/>
      <c r="P79" s="76"/>
      <c r="Q79" s="122"/>
      <c r="R79" s="119"/>
      <c r="S79" s="76"/>
      <c r="T79" s="76"/>
      <c r="U79" s="76"/>
      <c r="V79" s="76"/>
      <c r="W79" s="76"/>
      <c r="X79" s="76"/>
      <c r="Y79" s="121"/>
      <c r="Z79" s="639">
        <f t="shared" si="2"/>
        <v>2590000.0000000005</v>
      </c>
      <c r="AA79" s="118">
        <f t="shared" si="3"/>
        <v>39590000</v>
      </c>
    </row>
    <row r="80" spans="1:27" x14ac:dyDescent="0.35">
      <c r="A80" s="76"/>
      <c r="B80" s="77" t="s">
        <v>8566</v>
      </c>
      <c r="C80" s="77" t="s">
        <v>8567</v>
      </c>
      <c r="D80" s="77" t="s">
        <v>8568</v>
      </c>
      <c r="E80" s="77" t="s">
        <v>8569</v>
      </c>
      <c r="F80" s="73" t="s">
        <v>8672</v>
      </c>
      <c r="G80" s="117" t="s">
        <v>8673</v>
      </c>
      <c r="H80" s="76"/>
      <c r="I80" s="118">
        <v>37000000</v>
      </c>
      <c r="J80" s="76"/>
      <c r="K80" s="76" t="s">
        <v>4438</v>
      </c>
      <c r="L80" s="119">
        <v>1976</v>
      </c>
      <c r="M80" s="76" t="s">
        <v>8669</v>
      </c>
      <c r="N80" s="120">
        <v>26825</v>
      </c>
      <c r="O80" s="76"/>
      <c r="P80" s="76"/>
      <c r="Q80" s="122"/>
      <c r="R80" s="119"/>
      <c r="S80" s="76"/>
      <c r="T80" s="76"/>
      <c r="U80" s="76"/>
      <c r="V80" s="76"/>
      <c r="W80" s="76"/>
      <c r="X80" s="76"/>
      <c r="Y80" s="121"/>
      <c r="Z80" s="639">
        <f t="shared" si="2"/>
        <v>2590000.0000000005</v>
      </c>
      <c r="AA80" s="118">
        <f t="shared" si="3"/>
        <v>39590000</v>
      </c>
    </row>
    <row r="81" spans="1:27" x14ac:dyDescent="0.35">
      <c r="A81" s="76"/>
      <c r="B81" s="77" t="s">
        <v>8566</v>
      </c>
      <c r="C81" s="77" t="s">
        <v>8567</v>
      </c>
      <c r="D81" s="77" t="s">
        <v>8568</v>
      </c>
      <c r="E81" s="77" t="s">
        <v>8569</v>
      </c>
      <c r="F81" s="73" t="s">
        <v>8674</v>
      </c>
      <c r="G81" s="117" t="s">
        <v>8675</v>
      </c>
      <c r="H81" s="76"/>
      <c r="I81" s="118">
        <v>37000000</v>
      </c>
      <c r="J81" s="76"/>
      <c r="K81" s="76" t="s">
        <v>1147</v>
      </c>
      <c r="L81" s="119">
        <v>2006</v>
      </c>
      <c r="M81" s="76" t="s">
        <v>8669</v>
      </c>
      <c r="N81" s="120">
        <v>30671</v>
      </c>
      <c r="O81" s="76"/>
      <c r="P81" s="76"/>
      <c r="Q81" s="122"/>
      <c r="R81" s="119"/>
      <c r="S81" s="76"/>
      <c r="T81" s="76"/>
      <c r="U81" s="76"/>
      <c r="V81" s="76"/>
      <c r="W81" s="76"/>
      <c r="X81" s="76"/>
      <c r="Y81" s="121"/>
      <c r="Z81" s="639">
        <f t="shared" si="2"/>
        <v>2590000.0000000005</v>
      </c>
      <c r="AA81" s="118">
        <f t="shared" si="3"/>
        <v>39590000</v>
      </c>
    </row>
    <row r="82" spans="1:27" x14ac:dyDescent="0.35">
      <c r="A82" s="76"/>
      <c r="B82" s="77" t="s">
        <v>8566</v>
      </c>
      <c r="C82" s="77" t="s">
        <v>8567</v>
      </c>
      <c r="D82" s="77" t="s">
        <v>8568</v>
      </c>
      <c r="E82" s="77" t="s">
        <v>8569</v>
      </c>
      <c r="F82" s="76"/>
      <c r="G82" s="117" t="s">
        <v>8676</v>
      </c>
      <c r="H82" s="76"/>
      <c r="I82" s="118">
        <v>20000000</v>
      </c>
      <c r="J82" s="76"/>
      <c r="K82" s="76" t="s">
        <v>8273</v>
      </c>
      <c r="L82" s="119">
        <v>1976</v>
      </c>
      <c r="M82" s="76" t="s">
        <v>8677</v>
      </c>
      <c r="N82" s="120">
        <v>109845</v>
      </c>
      <c r="O82" s="76"/>
      <c r="P82" s="76"/>
      <c r="Q82" s="122"/>
      <c r="R82" s="119"/>
      <c r="S82" s="76"/>
      <c r="T82" s="76"/>
      <c r="U82" s="76"/>
      <c r="V82" s="76"/>
      <c r="W82" s="76"/>
      <c r="X82" s="76"/>
      <c r="Y82" s="121"/>
      <c r="Z82" s="639">
        <f t="shared" si="2"/>
        <v>1400000.0000000002</v>
      </c>
      <c r="AA82" s="118">
        <f t="shared" si="3"/>
        <v>21400000</v>
      </c>
    </row>
    <row r="83" spans="1:27" x14ac:dyDescent="0.35">
      <c r="A83" s="76"/>
      <c r="B83" s="77" t="s">
        <v>8566</v>
      </c>
      <c r="C83" s="77" t="s">
        <v>8567</v>
      </c>
      <c r="D83" s="77" t="s">
        <v>8568</v>
      </c>
      <c r="E83" s="77" t="s">
        <v>8569</v>
      </c>
      <c r="F83" s="76"/>
      <c r="G83" s="117" t="s">
        <v>8678</v>
      </c>
      <c r="H83" s="76"/>
      <c r="I83" s="118">
        <v>20000000</v>
      </c>
      <c r="J83" s="76"/>
      <c r="K83" s="76" t="s">
        <v>8273</v>
      </c>
      <c r="L83" s="119"/>
      <c r="M83" s="76" t="s">
        <v>8677</v>
      </c>
      <c r="N83" s="120">
        <v>101046</v>
      </c>
      <c r="O83" s="76"/>
      <c r="P83" s="76"/>
      <c r="Q83" s="122"/>
      <c r="R83" s="119"/>
      <c r="S83" s="76"/>
      <c r="T83" s="76"/>
      <c r="U83" s="76"/>
      <c r="V83" s="76"/>
      <c r="W83" s="76"/>
      <c r="X83" s="76"/>
      <c r="Y83" s="121"/>
      <c r="Z83" s="639">
        <f t="shared" si="2"/>
        <v>1400000.0000000002</v>
      </c>
      <c r="AA83" s="118">
        <f t="shared" si="3"/>
        <v>21400000</v>
      </c>
    </row>
    <row r="84" spans="1:27" x14ac:dyDescent="0.35">
      <c r="A84" s="76"/>
      <c r="B84" s="77"/>
      <c r="C84" s="77"/>
      <c r="D84" s="77"/>
      <c r="E84" s="77"/>
      <c r="F84" s="76"/>
      <c r="G84" s="176" t="s">
        <v>994</v>
      </c>
      <c r="H84" s="123"/>
      <c r="I84" s="124">
        <f>SUM(I78:I83)</f>
        <v>188000000</v>
      </c>
      <c r="J84" s="76"/>
      <c r="K84" s="76"/>
      <c r="L84" s="119"/>
      <c r="M84" s="76"/>
      <c r="N84" s="120"/>
      <c r="O84" s="76"/>
      <c r="P84" s="76"/>
      <c r="Q84" s="122"/>
      <c r="R84" s="119"/>
      <c r="S84" s="76"/>
      <c r="T84" s="76"/>
      <c r="U84" s="76"/>
      <c r="V84" s="76"/>
      <c r="W84" s="76"/>
      <c r="X84" s="76"/>
      <c r="Y84" s="121"/>
      <c r="Z84" s="639">
        <f t="shared" si="2"/>
        <v>13160000.000000002</v>
      </c>
      <c r="AA84" s="124">
        <f t="shared" si="3"/>
        <v>201160000</v>
      </c>
    </row>
    <row r="85" spans="1:27" x14ac:dyDescent="0.35">
      <c r="A85" s="64"/>
      <c r="B85" s="64"/>
      <c r="C85" s="64"/>
      <c r="D85" s="64"/>
      <c r="E85" s="64"/>
      <c r="F85" s="64"/>
      <c r="G85" s="66" t="s">
        <v>1851</v>
      </c>
      <c r="H85" s="64"/>
      <c r="I85" s="67"/>
      <c r="J85" s="64"/>
      <c r="K85" s="64"/>
      <c r="L85" s="68"/>
      <c r="M85" s="64"/>
      <c r="N85" s="68"/>
      <c r="O85" s="64"/>
      <c r="P85" s="64"/>
      <c r="Q85" s="125"/>
      <c r="R85" s="68"/>
      <c r="S85" s="64"/>
      <c r="T85" s="64"/>
      <c r="U85" s="64"/>
      <c r="V85" s="64"/>
      <c r="W85" s="64"/>
      <c r="X85" s="64"/>
      <c r="Y85" s="115"/>
      <c r="Z85" s="639">
        <f t="shared" si="2"/>
        <v>0</v>
      </c>
      <c r="AA85" s="67">
        <f t="shared" si="3"/>
        <v>0</v>
      </c>
    </row>
    <row r="86" spans="1:27" x14ac:dyDescent="0.35">
      <c r="A86" s="69"/>
      <c r="B86" s="77" t="s">
        <v>8566</v>
      </c>
      <c r="C86" s="77" t="s">
        <v>8567</v>
      </c>
      <c r="D86" s="77" t="s">
        <v>8568</v>
      </c>
      <c r="E86" s="77" t="s">
        <v>8569</v>
      </c>
      <c r="F86" s="69"/>
      <c r="G86" s="69" t="s">
        <v>8679</v>
      </c>
      <c r="H86" s="69"/>
      <c r="I86" s="74">
        <v>3000000</v>
      </c>
      <c r="J86" s="69"/>
      <c r="K86" s="69" t="s">
        <v>4438</v>
      </c>
      <c r="L86" s="75"/>
      <c r="M86" s="69" t="s">
        <v>8680</v>
      </c>
      <c r="N86" s="75">
        <v>6867</v>
      </c>
      <c r="O86" s="69"/>
      <c r="P86" s="69"/>
      <c r="Q86" s="126"/>
      <c r="R86" s="75" t="s">
        <v>8681</v>
      </c>
      <c r="S86" s="69"/>
      <c r="T86" s="69"/>
      <c r="U86" s="69"/>
      <c r="V86" s="69"/>
      <c r="W86" s="76"/>
      <c r="X86" s="69"/>
      <c r="Y86" s="116"/>
      <c r="Z86" s="639">
        <f t="shared" si="2"/>
        <v>210000.00000000003</v>
      </c>
      <c r="AA86" s="74">
        <f t="shared" si="3"/>
        <v>3210000</v>
      </c>
    </row>
    <row r="87" spans="1:27" x14ac:dyDescent="0.35">
      <c r="A87" s="76"/>
      <c r="B87" s="77" t="s">
        <v>8566</v>
      </c>
      <c r="C87" s="77" t="s">
        <v>8567</v>
      </c>
      <c r="D87" s="77" t="s">
        <v>8568</v>
      </c>
      <c r="E87" s="77" t="s">
        <v>8569</v>
      </c>
      <c r="F87" s="76"/>
      <c r="G87" s="117" t="s">
        <v>8682</v>
      </c>
      <c r="H87" s="69"/>
      <c r="I87" s="74">
        <v>3000000</v>
      </c>
      <c r="J87" s="69"/>
      <c r="K87" s="69" t="s">
        <v>2659</v>
      </c>
      <c r="L87" s="75">
        <v>1968</v>
      </c>
      <c r="M87" s="69"/>
      <c r="N87" s="75">
        <v>23864</v>
      </c>
      <c r="O87" s="69"/>
      <c r="P87" s="69"/>
      <c r="Q87" s="126"/>
      <c r="R87" s="75"/>
      <c r="S87" s="69"/>
      <c r="T87" s="69"/>
      <c r="U87" s="69"/>
      <c r="V87" s="69"/>
      <c r="W87" s="76"/>
      <c r="X87" s="76"/>
      <c r="Y87" s="121"/>
      <c r="Z87" s="639">
        <f t="shared" si="2"/>
        <v>210000.00000000003</v>
      </c>
      <c r="AA87" s="74">
        <f t="shared" si="3"/>
        <v>3210000</v>
      </c>
    </row>
    <row r="88" spans="1:27" x14ac:dyDescent="0.35">
      <c r="A88" s="76"/>
      <c r="B88" s="77" t="s">
        <v>8566</v>
      </c>
      <c r="C88" s="77" t="s">
        <v>8567</v>
      </c>
      <c r="D88" s="77" t="s">
        <v>8568</v>
      </c>
      <c r="E88" s="77" t="s">
        <v>8569</v>
      </c>
      <c r="F88" s="76"/>
      <c r="G88" s="117" t="s">
        <v>8683</v>
      </c>
      <c r="H88" s="69"/>
      <c r="I88" s="74">
        <v>3000000</v>
      </c>
      <c r="J88" s="69"/>
      <c r="K88" s="69" t="s">
        <v>2659</v>
      </c>
      <c r="L88" s="75">
        <v>1968</v>
      </c>
      <c r="M88" s="69"/>
      <c r="N88" s="75">
        <v>23865</v>
      </c>
      <c r="O88" s="69"/>
      <c r="P88" s="69"/>
      <c r="Q88" s="126"/>
      <c r="R88" s="75"/>
      <c r="S88" s="69"/>
      <c r="T88" s="69"/>
      <c r="U88" s="69"/>
      <c r="V88" s="69"/>
      <c r="W88" s="76"/>
      <c r="X88" s="76"/>
      <c r="Y88" s="121"/>
      <c r="Z88" s="639">
        <f t="shared" si="2"/>
        <v>210000.00000000003</v>
      </c>
      <c r="AA88" s="74">
        <f t="shared" si="3"/>
        <v>3210000</v>
      </c>
    </row>
    <row r="89" spans="1:27" x14ac:dyDescent="0.35">
      <c r="A89" s="76"/>
      <c r="B89" s="77"/>
      <c r="C89" s="77"/>
      <c r="D89" s="77"/>
      <c r="E89" s="77"/>
      <c r="F89" s="76"/>
      <c r="G89" s="176" t="s">
        <v>994</v>
      </c>
      <c r="H89" s="86"/>
      <c r="I89" s="87">
        <f>SUM(I86:I88)</f>
        <v>9000000</v>
      </c>
      <c r="J89" s="69"/>
      <c r="K89" s="69"/>
      <c r="L89" s="75"/>
      <c r="M89" s="69"/>
      <c r="N89" s="75"/>
      <c r="O89" s="69"/>
      <c r="P89" s="69"/>
      <c r="Q89" s="126"/>
      <c r="R89" s="75"/>
      <c r="S89" s="69"/>
      <c r="T89" s="69"/>
      <c r="U89" s="69"/>
      <c r="V89" s="69"/>
      <c r="W89" s="76"/>
      <c r="X89" s="76"/>
      <c r="Y89" s="121"/>
      <c r="Z89" s="639">
        <f t="shared" si="2"/>
        <v>630000.00000000012</v>
      </c>
      <c r="AA89" s="87">
        <f t="shared" si="3"/>
        <v>9630000</v>
      </c>
    </row>
    <row r="90" spans="1:27" x14ac:dyDescent="0.35">
      <c r="A90" s="64"/>
      <c r="B90" s="64"/>
      <c r="C90" s="64"/>
      <c r="D90" s="64"/>
      <c r="E90" s="64"/>
      <c r="F90" s="64"/>
      <c r="G90" s="66" t="s">
        <v>1860</v>
      </c>
      <c r="H90" s="64"/>
      <c r="I90" s="67"/>
      <c r="J90" s="64"/>
      <c r="K90" s="64"/>
      <c r="L90" s="68"/>
      <c r="M90" s="64"/>
      <c r="N90" s="68"/>
      <c r="O90" s="64"/>
      <c r="P90" s="64"/>
      <c r="Q90" s="125"/>
      <c r="R90" s="68"/>
      <c r="S90" s="64"/>
      <c r="T90" s="64"/>
      <c r="U90" s="64"/>
      <c r="V90" s="64"/>
      <c r="W90" s="64"/>
      <c r="X90" s="64"/>
      <c r="Y90" s="115"/>
      <c r="Z90" s="639">
        <f t="shared" si="2"/>
        <v>0</v>
      </c>
      <c r="AA90" s="67">
        <f t="shared" si="3"/>
        <v>0</v>
      </c>
    </row>
    <row r="91" spans="1:27" x14ac:dyDescent="0.35">
      <c r="A91" s="76"/>
      <c r="B91" s="77" t="s">
        <v>8566</v>
      </c>
      <c r="C91" s="77" t="s">
        <v>8567</v>
      </c>
      <c r="D91" s="77" t="s">
        <v>8568</v>
      </c>
      <c r="E91" s="77" t="s">
        <v>8569</v>
      </c>
      <c r="F91" s="76"/>
      <c r="G91" s="76" t="s">
        <v>8684</v>
      </c>
      <c r="H91" s="76" t="s">
        <v>8685</v>
      </c>
      <c r="I91" s="118">
        <v>1600000</v>
      </c>
      <c r="J91" s="145">
        <v>30671</v>
      </c>
      <c r="K91" s="76" t="s">
        <v>1147</v>
      </c>
      <c r="L91" s="76" t="s">
        <v>8686</v>
      </c>
      <c r="M91" s="76"/>
      <c r="N91" s="117"/>
      <c r="O91" s="76"/>
      <c r="P91" s="76"/>
      <c r="Q91" s="122"/>
      <c r="R91" s="119"/>
      <c r="S91" s="76"/>
      <c r="T91" s="76"/>
      <c r="U91" s="76"/>
      <c r="V91" s="76"/>
      <c r="W91" s="76"/>
      <c r="X91" s="76"/>
      <c r="Y91" s="121"/>
      <c r="Z91" s="639">
        <f t="shared" si="2"/>
        <v>112000.00000000001</v>
      </c>
      <c r="AA91" s="118">
        <f t="shared" si="3"/>
        <v>1712000</v>
      </c>
    </row>
    <row r="92" spans="1:27" x14ac:dyDescent="0.35">
      <c r="A92" s="69"/>
      <c r="B92" s="77" t="s">
        <v>8566</v>
      </c>
      <c r="C92" s="77" t="s">
        <v>8567</v>
      </c>
      <c r="D92" s="77" t="s">
        <v>8568</v>
      </c>
      <c r="E92" s="77" t="s">
        <v>8569</v>
      </c>
      <c r="F92" s="69"/>
      <c r="G92" s="76" t="s">
        <v>8684</v>
      </c>
      <c r="H92" s="76" t="s">
        <v>8687</v>
      </c>
      <c r="I92" s="118">
        <v>1600000</v>
      </c>
      <c r="J92" s="145">
        <v>30672</v>
      </c>
      <c r="K92" s="76" t="s">
        <v>1147</v>
      </c>
      <c r="L92" s="76" t="s">
        <v>8686</v>
      </c>
      <c r="M92" s="69"/>
      <c r="N92" s="75"/>
      <c r="O92" s="69"/>
      <c r="P92" s="69"/>
      <c r="Q92" s="69"/>
      <c r="R92" s="75"/>
      <c r="S92" s="69"/>
      <c r="T92" s="69"/>
      <c r="U92" s="69"/>
      <c r="V92" s="69"/>
      <c r="W92" s="69"/>
      <c r="X92" s="76"/>
      <c r="Y92" s="121"/>
      <c r="Z92" s="639">
        <f t="shared" si="2"/>
        <v>112000.00000000001</v>
      </c>
      <c r="AA92" s="118">
        <f t="shared" si="3"/>
        <v>1712000</v>
      </c>
    </row>
    <row r="93" spans="1:27" x14ac:dyDescent="0.35">
      <c r="A93" s="69"/>
      <c r="B93" s="77"/>
      <c r="C93" s="77"/>
      <c r="D93" s="77"/>
      <c r="E93" s="77"/>
      <c r="F93" s="69"/>
      <c r="G93" s="123" t="s">
        <v>994</v>
      </c>
      <c r="H93" s="123"/>
      <c r="I93" s="124">
        <f>SUM(I91:I92)</f>
        <v>3200000</v>
      </c>
      <c r="J93" s="145"/>
      <c r="K93" s="76"/>
      <c r="L93" s="76"/>
      <c r="M93" s="69"/>
      <c r="N93" s="75"/>
      <c r="O93" s="69"/>
      <c r="P93" s="69"/>
      <c r="Q93" s="69"/>
      <c r="R93" s="75"/>
      <c r="S93" s="69"/>
      <c r="T93" s="69"/>
      <c r="U93" s="69"/>
      <c r="V93" s="69"/>
      <c r="W93" s="69"/>
      <c r="X93" s="76"/>
      <c r="Y93" s="121"/>
      <c r="Z93" s="639">
        <f t="shared" si="2"/>
        <v>224000.00000000003</v>
      </c>
      <c r="AA93" s="124">
        <f t="shared" si="3"/>
        <v>3424000</v>
      </c>
    </row>
    <row r="94" spans="1:27" x14ac:dyDescent="0.35">
      <c r="A94" s="64"/>
      <c r="B94" s="64"/>
      <c r="C94" s="64"/>
      <c r="D94" s="64"/>
      <c r="E94" s="64"/>
      <c r="F94" s="64"/>
      <c r="G94" s="89" t="s">
        <v>2245</v>
      </c>
      <c r="H94" s="64"/>
      <c r="I94" s="67"/>
      <c r="J94" s="64"/>
      <c r="K94" s="64"/>
      <c r="L94" s="68"/>
      <c r="M94" s="64"/>
      <c r="N94" s="68"/>
      <c r="O94" s="159"/>
      <c r="P94" s="64"/>
      <c r="Q94" s="64"/>
      <c r="R94" s="68"/>
      <c r="S94" s="64"/>
      <c r="T94" s="64"/>
      <c r="U94" s="64"/>
      <c r="V94" s="64"/>
      <c r="W94" s="64"/>
      <c r="X94" s="64"/>
      <c r="Y94" s="115"/>
      <c r="Z94" s="639">
        <f t="shared" si="2"/>
        <v>0</v>
      </c>
      <c r="AA94" s="67">
        <f t="shared" si="3"/>
        <v>0</v>
      </c>
    </row>
    <row r="95" spans="1:27" x14ac:dyDescent="0.35">
      <c r="A95" s="76"/>
      <c r="B95" s="77" t="s">
        <v>8566</v>
      </c>
      <c r="C95" s="77" t="s">
        <v>8567</v>
      </c>
      <c r="D95" s="77" t="s">
        <v>8568</v>
      </c>
      <c r="E95" s="77" t="s">
        <v>8569</v>
      </c>
      <c r="F95" s="76"/>
      <c r="G95" s="117" t="s">
        <v>8688</v>
      </c>
      <c r="H95" s="76"/>
      <c r="I95" s="118">
        <v>1500000</v>
      </c>
      <c r="J95" s="76"/>
      <c r="K95" s="76" t="s">
        <v>5775</v>
      </c>
      <c r="L95" s="130"/>
      <c r="M95" s="76" t="s">
        <v>8689</v>
      </c>
      <c r="N95" s="119">
        <v>3348177</v>
      </c>
      <c r="O95" s="145"/>
      <c r="P95" s="76"/>
      <c r="Q95" s="76" t="s">
        <v>1226</v>
      </c>
      <c r="R95" s="119"/>
      <c r="S95" s="76"/>
      <c r="T95" s="76"/>
      <c r="U95" s="76"/>
      <c r="V95" s="76"/>
      <c r="W95" s="76"/>
      <c r="X95" s="76"/>
      <c r="Y95" s="121"/>
      <c r="Z95" s="639">
        <f t="shared" si="2"/>
        <v>105000.00000000001</v>
      </c>
      <c r="AA95" s="118">
        <f t="shared" si="3"/>
        <v>1605000</v>
      </c>
    </row>
    <row r="96" spans="1:27" x14ac:dyDescent="0.35">
      <c r="A96" s="76"/>
      <c r="B96" s="77" t="s">
        <v>8566</v>
      </c>
      <c r="C96" s="77" t="s">
        <v>8567</v>
      </c>
      <c r="D96" s="77" t="s">
        <v>8568</v>
      </c>
      <c r="E96" s="77" t="s">
        <v>8569</v>
      </c>
      <c r="F96" s="76"/>
      <c r="G96" s="117" t="s">
        <v>8690</v>
      </c>
      <c r="H96" s="76"/>
      <c r="I96" s="118">
        <v>1500000</v>
      </c>
      <c r="J96" s="76"/>
      <c r="K96" s="76" t="s">
        <v>5775</v>
      </c>
      <c r="L96" s="130"/>
      <c r="M96" s="76" t="s">
        <v>8508</v>
      </c>
      <c r="N96" s="119">
        <v>3348109</v>
      </c>
      <c r="O96" s="145"/>
      <c r="P96" s="76"/>
      <c r="Q96" s="76" t="s">
        <v>1226</v>
      </c>
      <c r="R96" s="119"/>
      <c r="S96" s="76"/>
      <c r="T96" s="76"/>
      <c r="U96" s="76"/>
      <c r="V96" s="76"/>
      <c r="W96" s="76"/>
      <c r="X96" s="76"/>
      <c r="Y96" s="121"/>
      <c r="Z96" s="639">
        <f t="shared" si="2"/>
        <v>105000.00000000001</v>
      </c>
      <c r="AA96" s="118">
        <f t="shared" si="3"/>
        <v>1605000</v>
      </c>
    </row>
    <row r="97" spans="1:27" x14ac:dyDescent="0.35">
      <c r="A97" s="76"/>
      <c r="B97" s="77" t="s">
        <v>8566</v>
      </c>
      <c r="C97" s="77" t="s">
        <v>8567</v>
      </c>
      <c r="D97" s="77" t="s">
        <v>8568</v>
      </c>
      <c r="E97" s="77" t="s">
        <v>8569</v>
      </c>
      <c r="F97" s="76"/>
      <c r="G97" s="117" t="s">
        <v>8691</v>
      </c>
      <c r="H97" s="76"/>
      <c r="I97" s="118">
        <v>1500000</v>
      </c>
      <c r="J97" s="76"/>
      <c r="K97" s="76" t="s">
        <v>4438</v>
      </c>
      <c r="L97" s="130"/>
      <c r="M97" s="76" t="s">
        <v>8692</v>
      </c>
      <c r="N97" s="119">
        <v>2565</v>
      </c>
      <c r="O97" s="145"/>
      <c r="P97" s="76"/>
      <c r="Q97" s="76"/>
      <c r="R97" s="119"/>
      <c r="S97" s="76"/>
      <c r="T97" s="76"/>
      <c r="U97" s="76"/>
      <c r="V97" s="76"/>
      <c r="W97" s="76"/>
      <c r="X97" s="76"/>
      <c r="Y97" s="121"/>
      <c r="Z97" s="639">
        <f t="shared" si="2"/>
        <v>105000.00000000001</v>
      </c>
      <c r="AA97" s="118">
        <f t="shared" si="3"/>
        <v>1605000</v>
      </c>
    </row>
    <row r="98" spans="1:27" x14ac:dyDescent="0.35">
      <c r="A98" s="76"/>
      <c r="B98" s="77" t="s">
        <v>8566</v>
      </c>
      <c r="C98" s="77" t="s">
        <v>8567</v>
      </c>
      <c r="D98" s="77" t="s">
        <v>8568</v>
      </c>
      <c r="E98" s="77" t="s">
        <v>8569</v>
      </c>
      <c r="F98" s="76"/>
      <c r="G98" s="117" t="s">
        <v>8693</v>
      </c>
      <c r="H98" s="76"/>
      <c r="I98" s="118">
        <v>1500000</v>
      </c>
      <c r="J98" s="76"/>
      <c r="K98" s="76" t="s">
        <v>5775</v>
      </c>
      <c r="L98" s="130"/>
      <c r="M98" s="76" t="s">
        <v>8694</v>
      </c>
      <c r="N98" s="119">
        <v>3335110</v>
      </c>
      <c r="O98" s="145"/>
      <c r="P98" s="76"/>
      <c r="Q98" s="76" t="s">
        <v>8695</v>
      </c>
      <c r="R98" s="119"/>
      <c r="S98" s="76"/>
      <c r="T98" s="76"/>
      <c r="U98" s="76"/>
      <c r="V98" s="76"/>
      <c r="W98" s="76"/>
      <c r="X98" s="76"/>
      <c r="Y98" s="121"/>
      <c r="Z98" s="639">
        <f t="shared" si="2"/>
        <v>105000.00000000001</v>
      </c>
      <c r="AA98" s="118">
        <f t="shared" si="3"/>
        <v>1605000</v>
      </c>
    </row>
    <row r="99" spans="1:27" x14ac:dyDescent="0.35">
      <c r="A99" s="76"/>
      <c r="B99" s="77" t="s">
        <v>8566</v>
      </c>
      <c r="C99" s="77" t="s">
        <v>8567</v>
      </c>
      <c r="D99" s="77" t="s">
        <v>8568</v>
      </c>
      <c r="E99" s="77" t="s">
        <v>8569</v>
      </c>
      <c r="F99" s="76"/>
      <c r="G99" s="117" t="s">
        <v>8696</v>
      </c>
      <c r="H99" s="76"/>
      <c r="I99" s="118">
        <v>1500000</v>
      </c>
      <c r="J99" s="76"/>
      <c r="K99" s="76" t="s">
        <v>5775</v>
      </c>
      <c r="L99" s="130"/>
      <c r="M99" s="76" t="s">
        <v>8694</v>
      </c>
      <c r="N99" s="119">
        <v>3303601</v>
      </c>
      <c r="O99" s="145"/>
      <c r="P99" s="76"/>
      <c r="Q99" s="76" t="s">
        <v>8695</v>
      </c>
      <c r="R99" s="119"/>
      <c r="S99" s="76"/>
      <c r="T99" s="76"/>
      <c r="U99" s="76"/>
      <c r="V99" s="76"/>
      <c r="W99" s="76"/>
      <c r="X99" s="76"/>
      <c r="Y99" s="121"/>
      <c r="Z99" s="639">
        <f t="shared" si="2"/>
        <v>105000.00000000001</v>
      </c>
      <c r="AA99" s="118">
        <f t="shared" si="3"/>
        <v>1605000</v>
      </c>
    </row>
    <row r="100" spans="1:27" x14ac:dyDescent="0.35">
      <c r="A100" s="76"/>
      <c r="B100" s="77" t="s">
        <v>8566</v>
      </c>
      <c r="C100" s="77" t="s">
        <v>8567</v>
      </c>
      <c r="D100" s="77" t="s">
        <v>8568</v>
      </c>
      <c r="E100" s="77" t="s">
        <v>8569</v>
      </c>
      <c r="F100" s="76"/>
      <c r="G100" s="117" t="s">
        <v>8697</v>
      </c>
      <c r="H100" s="76"/>
      <c r="I100" s="118">
        <v>1500000</v>
      </c>
      <c r="J100" s="76"/>
      <c r="K100" s="76" t="s">
        <v>5775</v>
      </c>
      <c r="L100" s="130"/>
      <c r="M100" s="76" t="s">
        <v>8694</v>
      </c>
      <c r="N100" s="119">
        <v>3303591</v>
      </c>
      <c r="O100" s="145"/>
      <c r="P100" s="76"/>
      <c r="Q100" s="76" t="s">
        <v>8695</v>
      </c>
      <c r="R100" s="119"/>
      <c r="S100" s="76"/>
      <c r="T100" s="76"/>
      <c r="U100" s="76"/>
      <c r="V100" s="76"/>
      <c r="W100" s="76"/>
      <c r="X100" s="76"/>
      <c r="Y100" s="121"/>
      <c r="Z100" s="639">
        <f t="shared" si="2"/>
        <v>105000.00000000001</v>
      </c>
      <c r="AA100" s="118">
        <f t="shared" si="3"/>
        <v>1605000</v>
      </c>
    </row>
    <row r="101" spans="1:27" x14ac:dyDescent="0.35">
      <c r="A101" s="76"/>
      <c r="B101" s="77" t="s">
        <v>8566</v>
      </c>
      <c r="C101" s="77" t="s">
        <v>8567</v>
      </c>
      <c r="D101" s="77" t="s">
        <v>8568</v>
      </c>
      <c r="E101" s="77" t="s">
        <v>8569</v>
      </c>
      <c r="F101" s="76"/>
      <c r="G101" s="117" t="s">
        <v>8698</v>
      </c>
      <c r="H101" s="76"/>
      <c r="I101" s="118">
        <v>1500000</v>
      </c>
      <c r="J101" s="76"/>
      <c r="K101" s="76" t="s">
        <v>1123</v>
      </c>
      <c r="L101" s="130"/>
      <c r="M101" s="76" t="s">
        <v>8334</v>
      </c>
      <c r="N101" s="119" t="s">
        <v>8699</v>
      </c>
      <c r="O101" s="145"/>
      <c r="P101" s="76" t="s">
        <v>3033</v>
      </c>
      <c r="Q101" s="76" t="s">
        <v>8700</v>
      </c>
      <c r="R101" s="119"/>
      <c r="S101" s="76"/>
      <c r="T101" s="76"/>
      <c r="U101" s="76"/>
      <c r="V101" s="76"/>
      <c r="W101" s="76"/>
      <c r="X101" s="76"/>
      <c r="Y101" s="121"/>
      <c r="Z101" s="639">
        <f t="shared" si="2"/>
        <v>105000.00000000001</v>
      </c>
      <c r="AA101" s="118">
        <f t="shared" si="3"/>
        <v>1605000</v>
      </c>
    </row>
    <row r="102" spans="1:27" x14ac:dyDescent="0.35">
      <c r="A102" s="76"/>
      <c r="B102" s="77" t="s">
        <v>8566</v>
      </c>
      <c r="C102" s="77" t="s">
        <v>8567</v>
      </c>
      <c r="D102" s="77" t="s">
        <v>8568</v>
      </c>
      <c r="E102" s="77" t="s">
        <v>8569</v>
      </c>
      <c r="F102" s="76"/>
      <c r="G102" s="117" t="s">
        <v>8701</v>
      </c>
      <c r="H102" s="76"/>
      <c r="I102" s="118">
        <v>1500000</v>
      </c>
      <c r="J102" s="76"/>
      <c r="K102" s="76" t="s">
        <v>3716</v>
      </c>
      <c r="L102" s="130"/>
      <c r="M102" s="76" t="s">
        <v>8702</v>
      </c>
      <c r="N102" s="119" t="s">
        <v>8703</v>
      </c>
      <c r="O102" s="145"/>
      <c r="P102" s="76"/>
      <c r="Q102" s="76"/>
      <c r="R102" s="119"/>
      <c r="S102" s="76"/>
      <c r="T102" s="76"/>
      <c r="U102" s="76"/>
      <c r="V102" s="76"/>
      <c r="W102" s="76"/>
      <c r="X102" s="76"/>
      <c r="Y102" s="121"/>
      <c r="Z102" s="639">
        <f t="shared" si="2"/>
        <v>105000.00000000001</v>
      </c>
      <c r="AA102" s="118">
        <f t="shared" si="3"/>
        <v>1605000</v>
      </c>
    </row>
    <row r="103" spans="1:27" x14ac:dyDescent="0.35">
      <c r="A103" s="76"/>
      <c r="B103" s="77" t="s">
        <v>8566</v>
      </c>
      <c r="C103" s="77" t="s">
        <v>8567</v>
      </c>
      <c r="D103" s="77" t="s">
        <v>8568</v>
      </c>
      <c r="E103" s="77" t="s">
        <v>8569</v>
      </c>
      <c r="F103" s="76"/>
      <c r="G103" s="117" t="s">
        <v>8704</v>
      </c>
      <c r="H103" s="76"/>
      <c r="I103" s="118">
        <v>1500000</v>
      </c>
      <c r="J103" s="76"/>
      <c r="K103" s="76" t="s">
        <v>5775</v>
      </c>
      <c r="L103" s="130"/>
      <c r="M103" s="76" t="s">
        <v>8338</v>
      </c>
      <c r="N103" s="119">
        <v>3303817</v>
      </c>
      <c r="O103" s="145"/>
      <c r="P103" s="76" t="s">
        <v>1226</v>
      </c>
      <c r="Q103" s="76"/>
      <c r="R103" s="119"/>
      <c r="S103" s="76"/>
      <c r="T103" s="76"/>
      <c r="U103" s="76"/>
      <c r="V103" s="76"/>
      <c r="W103" s="76"/>
      <c r="X103" s="76"/>
      <c r="Y103" s="121"/>
      <c r="Z103" s="639">
        <f t="shared" si="2"/>
        <v>105000.00000000001</v>
      </c>
      <c r="AA103" s="118">
        <f t="shared" si="3"/>
        <v>1605000</v>
      </c>
    </row>
    <row r="104" spans="1:27" x14ac:dyDescent="0.35">
      <c r="A104" s="76"/>
      <c r="B104" s="77" t="s">
        <v>8566</v>
      </c>
      <c r="C104" s="77" t="s">
        <v>8567</v>
      </c>
      <c r="D104" s="77" t="s">
        <v>8568</v>
      </c>
      <c r="E104" s="77" t="s">
        <v>8569</v>
      </c>
      <c r="F104" s="76"/>
      <c r="G104" s="117" t="s">
        <v>8704</v>
      </c>
      <c r="H104" s="76"/>
      <c r="I104" s="118">
        <v>1500000</v>
      </c>
      <c r="J104" s="76"/>
      <c r="K104" s="76" t="s">
        <v>5775</v>
      </c>
      <c r="L104" s="119"/>
      <c r="M104" s="76" t="s">
        <v>8338</v>
      </c>
      <c r="N104" s="119">
        <v>3303832</v>
      </c>
      <c r="O104" s="145"/>
      <c r="P104" s="76" t="s">
        <v>1226</v>
      </c>
      <c r="Q104" s="76"/>
      <c r="R104" s="119"/>
      <c r="S104" s="76"/>
      <c r="T104" s="76"/>
      <c r="U104" s="76"/>
      <c r="V104" s="76"/>
      <c r="W104" s="76"/>
      <c r="X104" s="76"/>
      <c r="Y104" s="121"/>
      <c r="Z104" s="639">
        <f t="shared" si="2"/>
        <v>105000.00000000001</v>
      </c>
      <c r="AA104" s="118">
        <f t="shared" si="3"/>
        <v>1605000</v>
      </c>
    </row>
    <row r="105" spans="1:27" x14ac:dyDescent="0.35">
      <c r="A105" s="76"/>
      <c r="B105" s="77" t="s">
        <v>8566</v>
      </c>
      <c r="C105" s="77" t="s">
        <v>8567</v>
      </c>
      <c r="D105" s="77" t="s">
        <v>8568</v>
      </c>
      <c r="E105" s="77" t="s">
        <v>8569</v>
      </c>
      <c r="F105" s="76"/>
      <c r="G105" s="117" t="s">
        <v>8704</v>
      </c>
      <c r="H105" s="76"/>
      <c r="I105" s="118">
        <v>1500000</v>
      </c>
      <c r="J105" s="76"/>
      <c r="K105" s="76" t="s">
        <v>5775</v>
      </c>
      <c r="L105" s="130"/>
      <c r="M105" s="76" t="s">
        <v>8338</v>
      </c>
      <c r="N105" s="119">
        <v>3251242</v>
      </c>
      <c r="O105" s="145"/>
      <c r="P105" s="76" t="s">
        <v>1226</v>
      </c>
      <c r="Q105" s="76"/>
      <c r="R105" s="119"/>
      <c r="S105" s="76"/>
      <c r="T105" s="76"/>
      <c r="U105" s="76"/>
      <c r="V105" s="76"/>
      <c r="W105" s="76"/>
      <c r="X105" s="76"/>
      <c r="Y105" s="121"/>
      <c r="Z105" s="639">
        <f t="shared" si="2"/>
        <v>105000.00000000001</v>
      </c>
      <c r="AA105" s="118">
        <f t="shared" si="3"/>
        <v>1605000</v>
      </c>
    </row>
    <row r="106" spans="1:27" x14ac:dyDescent="0.35">
      <c r="A106" s="76"/>
      <c r="B106" s="77" t="s">
        <v>8566</v>
      </c>
      <c r="C106" s="77" t="s">
        <v>8567</v>
      </c>
      <c r="D106" s="77" t="s">
        <v>8568</v>
      </c>
      <c r="E106" s="77" t="s">
        <v>8569</v>
      </c>
      <c r="F106" s="76"/>
      <c r="G106" s="76" t="s">
        <v>8705</v>
      </c>
      <c r="H106" s="76"/>
      <c r="I106" s="118">
        <v>1500000</v>
      </c>
      <c r="J106" s="76"/>
      <c r="K106" s="76" t="s">
        <v>5775</v>
      </c>
      <c r="L106" s="130"/>
      <c r="M106" s="76" t="s">
        <v>8340</v>
      </c>
      <c r="N106" s="119">
        <v>3348137</v>
      </c>
      <c r="O106" s="145"/>
      <c r="P106" s="76"/>
      <c r="Q106" s="76" t="s">
        <v>3484</v>
      </c>
      <c r="R106" s="119"/>
      <c r="S106" s="76"/>
      <c r="T106" s="76"/>
      <c r="U106" s="76"/>
      <c r="V106" s="76"/>
      <c r="W106" s="76"/>
      <c r="X106" s="69"/>
      <c r="Y106" s="116"/>
      <c r="Z106" s="639">
        <f t="shared" si="2"/>
        <v>105000.00000000001</v>
      </c>
      <c r="AA106" s="118">
        <f t="shared" si="3"/>
        <v>1605000</v>
      </c>
    </row>
    <row r="107" spans="1:27" x14ac:dyDescent="0.35">
      <c r="A107" s="76"/>
      <c r="B107" s="77" t="s">
        <v>8566</v>
      </c>
      <c r="C107" s="77" t="s">
        <v>8567</v>
      </c>
      <c r="D107" s="77" t="s">
        <v>8568</v>
      </c>
      <c r="E107" s="77" t="s">
        <v>8569</v>
      </c>
      <c r="F107" s="76"/>
      <c r="G107" s="76" t="s">
        <v>8706</v>
      </c>
      <c r="H107" s="76"/>
      <c r="I107" s="118">
        <v>1500000</v>
      </c>
      <c r="J107" s="76"/>
      <c r="K107" s="76" t="s">
        <v>5775</v>
      </c>
      <c r="L107" s="130"/>
      <c r="M107" s="76" t="s">
        <v>8707</v>
      </c>
      <c r="N107" s="119">
        <v>3282029</v>
      </c>
      <c r="O107" s="145"/>
      <c r="P107" s="76"/>
      <c r="Q107" s="76" t="s">
        <v>1697</v>
      </c>
      <c r="R107" s="119"/>
      <c r="S107" s="76"/>
      <c r="T107" s="76"/>
      <c r="U107" s="76"/>
      <c r="V107" s="76"/>
      <c r="W107" s="76"/>
      <c r="X107" s="76"/>
      <c r="Y107" s="121"/>
      <c r="Z107" s="639">
        <f t="shared" si="2"/>
        <v>105000.00000000001</v>
      </c>
      <c r="AA107" s="118">
        <f t="shared" si="3"/>
        <v>1605000</v>
      </c>
    </row>
    <row r="108" spans="1:27" x14ac:dyDescent="0.35">
      <c r="A108" s="76"/>
      <c r="B108" s="77" t="s">
        <v>8566</v>
      </c>
      <c r="C108" s="77" t="s">
        <v>8567</v>
      </c>
      <c r="D108" s="77" t="s">
        <v>8568</v>
      </c>
      <c r="E108" s="77" t="s">
        <v>8569</v>
      </c>
      <c r="F108" s="76"/>
      <c r="G108" s="76" t="s">
        <v>8706</v>
      </c>
      <c r="H108" s="76"/>
      <c r="I108" s="118">
        <v>1500000</v>
      </c>
      <c r="J108" s="76"/>
      <c r="K108" s="76" t="s">
        <v>5775</v>
      </c>
      <c r="L108" s="130"/>
      <c r="M108" s="76" t="s">
        <v>8708</v>
      </c>
      <c r="N108" s="119">
        <v>3348155</v>
      </c>
      <c r="O108" s="145"/>
      <c r="P108" s="76"/>
      <c r="Q108" s="76" t="s">
        <v>1697</v>
      </c>
      <c r="R108" s="119"/>
      <c r="S108" s="76"/>
      <c r="T108" s="76"/>
      <c r="U108" s="76"/>
      <c r="V108" s="76"/>
      <c r="W108" s="76"/>
      <c r="X108" s="76"/>
      <c r="Y108" s="121"/>
      <c r="Z108" s="639">
        <f t="shared" si="2"/>
        <v>105000.00000000001</v>
      </c>
      <c r="AA108" s="118">
        <f t="shared" si="3"/>
        <v>1605000</v>
      </c>
    </row>
    <row r="109" spans="1:27" x14ac:dyDescent="0.35">
      <c r="A109" s="76"/>
      <c r="B109" s="77" t="s">
        <v>8566</v>
      </c>
      <c r="C109" s="77" t="s">
        <v>8567</v>
      </c>
      <c r="D109" s="77" t="s">
        <v>8568</v>
      </c>
      <c r="E109" s="77" t="s">
        <v>8569</v>
      </c>
      <c r="F109" s="76"/>
      <c r="G109" s="76" t="s">
        <v>8709</v>
      </c>
      <c r="H109" s="76"/>
      <c r="I109" s="118">
        <v>1500000</v>
      </c>
      <c r="J109" s="76"/>
      <c r="K109" s="76" t="s">
        <v>5537</v>
      </c>
      <c r="L109" s="130"/>
      <c r="M109" s="76" t="s">
        <v>8710</v>
      </c>
      <c r="N109" s="119">
        <v>683893</v>
      </c>
      <c r="O109" s="145"/>
      <c r="P109" s="76"/>
      <c r="Q109" s="76"/>
      <c r="R109" s="119"/>
      <c r="S109" s="76"/>
      <c r="T109" s="76"/>
      <c r="U109" s="76"/>
      <c r="V109" s="76"/>
      <c r="W109" s="76"/>
      <c r="X109" s="76"/>
      <c r="Y109" s="121"/>
      <c r="Z109" s="639">
        <f t="shared" si="2"/>
        <v>105000.00000000001</v>
      </c>
      <c r="AA109" s="118">
        <f t="shared" si="3"/>
        <v>1605000</v>
      </c>
    </row>
    <row r="110" spans="1:27" x14ac:dyDescent="0.35">
      <c r="A110" s="76"/>
      <c r="B110" s="77" t="s">
        <v>8566</v>
      </c>
      <c r="C110" s="77" t="s">
        <v>8567</v>
      </c>
      <c r="D110" s="77" t="s">
        <v>8568</v>
      </c>
      <c r="E110" s="77" t="s">
        <v>8569</v>
      </c>
      <c r="F110" s="76"/>
      <c r="G110" s="76" t="s">
        <v>8711</v>
      </c>
      <c r="H110" s="76"/>
      <c r="I110" s="118">
        <v>1500000</v>
      </c>
      <c r="J110" s="76"/>
      <c r="K110" s="76" t="s">
        <v>5775</v>
      </c>
      <c r="L110" s="130"/>
      <c r="M110" s="76" t="s">
        <v>8346</v>
      </c>
      <c r="N110" s="119">
        <v>3303026</v>
      </c>
      <c r="O110" s="145"/>
      <c r="P110" s="76"/>
      <c r="Q110" s="76" t="s">
        <v>8695</v>
      </c>
      <c r="R110" s="119"/>
      <c r="S110" s="76"/>
      <c r="T110" s="76"/>
      <c r="U110" s="76"/>
      <c r="V110" s="76"/>
      <c r="W110" s="76"/>
      <c r="X110" s="76"/>
      <c r="Y110" s="121"/>
      <c r="Z110" s="639">
        <f t="shared" si="2"/>
        <v>105000.00000000001</v>
      </c>
      <c r="AA110" s="118">
        <f t="shared" si="3"/>
        <v>1605000</v>
      </c>
    </row>
    <row r="111" spans="1:27" x14ac:dyDescent="0.35">
      <c r="A111" s="76"/>
      <c r="B111" s="77" t="s">
        <v>8566</v>
      </c>
      <c r="C111" s="77" t="s">
        <v>8567</v>
      </c>
      <c r="D111" s="77" t="s">
        <v>8568</v>
      </c>
      <c r="E111" s="77" t="s">
        <v>8569</v>
      </c>
      <c r="F111" s="76"/>
      <c r="G111" s="76" t="s">
        <v>8712</v>
      </c>
      <c r="H111" s="76"/>
      <c r="I111" s="118">
        <v>1500000</v>
      </c>
      <c r="J111" s="76"/>
      <c r="K111" s="76"/>
      <c r="L111" s="130"/>
      <c r="M111" s="76"/>
      <c r="N111" s="119"/>
      <c r="O111" s="76"/>
      <c r="P111" s="76"/>
      <c r="Q111" s="76"/>
      <c r="R111" s="119"/>
      <c r="S111" s="76"/>
      <c r="T111" s="76"/>
      <c r="U111" s="76"/>
      <c r="V111" s="76"/>
      <c r="W111" s="76"/>
      <c r="X111" s="76"/>
      <c r="Y111" s="121"/>
      <c r="Z111" s="639">
        <f t="shared" si="2"/>
        <v>105000.00000000001</v>
      </c>
      <c r="AA111" s="118">
        <f t="shared" si="3"/>
        <v>1605000</v>
      </c>
    </row>
    <row r="112" spans="1:27" x14ac:dyDescent="0.35">
      <c r="A112" s="76"/>
      <c r="B112" s="77" t="s">
        <v>8566</v>
      </c>
      <c r="C112" s="77" t="s">
        <v>8567</v>
      </c>
      <c r="D112" s="77" t="s">
        <v>8568</v>
      </c>
      <c r="E112" s="77" t="s">
        <v>8569</v>
      </c>
      <c r="F112" s="76"/>
      <c r="G112" s="76" t="s">
        <v>8713</v>
      </c>
      <c r="H112" s="76"/>
      <c r="I112" s="118">
        <v>1500000</v>
      </c>
      <c r="J112" s="76"/>
      <c r="K112" s="76" t="s">
        <v>5775</v>
      </c>
      <c r="L112" s="130"/>
      <c r="M112" s="76" t="s">
        <v>8714</v>
      </c>
      <c r="N112" s="119">
        <v>3250878</v>
      </c>
      <c r="O112" s="76"/>
      <c r="P112" s="76"/>
      <c r="Q112" s="76" t="s">
        <v>8695</v>
      </c>
      <c r="R112" s="119"/>
      <c r="S112" s="76"/>
      <c r="T112" s="76"/>
      <c r="U112" s="76"/>
      <c r="V112" s="76"/>
      <c r="W112" s="76"/>
      <c r="X112" s="76"/>
      <c r="Y112" s="121"/>
      <c r="Z112" s="639">
        <f t="shared" si="2"/>
        <v>105000.00000000001</v>
      </c>
      <c r="AA112" s="118">
        <f t="shared" si="3"/>
        <v>1605000</v>
      </c>
    </row>
    <row r="113" spans="1:27" x14ac:dyDescent="0.35">
      <c r="A113" s="76"/>
      <c r="B113" s="77" t="s">
        <v>8566</v>
      </c>
      <c r="C113" s="77" t="s">
        <v>8567</v>
      </c>
      <c r="D113" s="77" t="s">
        <v>8568</v>
      </c>
      <c r="E113" s="77" t="s">
        <v>8569</v>
      </c>
      <c r="F113" s="76"/>
      <c r="G113" s="76" t="s">
        <v>8715</v>
      </c>
      <c r="H113" s="76"/>
      <c r="I113" s="118">
        <v>1500000</v>
      </c>
      <c r="J113" s="76"/>
      <c r="K113" s="76" t="s">
        <v>5537</v>
      </c>
      <c r="L113" s="130"/>
      <c r="M113" s="76" t="s">
        <v>8716</v>
      </c>
      <c r="N113" s="119">
        <v>860171</v>
      </c>
      <c r="O113" s="76"/>
      <c r="P113" s="76"/>
      <c r="Q113" s="76"/>
      <c r="R113" s="119"/>
      <c r="S113" s="76"/>
      <c r="T113" s="76"/>
      <c r="U113" s="76"/>
      <c r="V113" s="76"/>
      <c r="W113" s="76"/>
      <c r="X113" s="76"/>
      <c r="Y113" s="121"/>
      <c r="Z113" s="639">
        <f t="shared" si="2"/>
        <v>105000.00000000001</v>
      </c>
      <c r="AA113" s="118">
        <f t="shared" si="3"/>
        <v>1605000</v>
      </c>
    </row>
    <row r="114" spans="1:27" x14ac:dyDescent="0.35">
      <c r="A114" s="76"/>
      <c r="B114" s="77" t="s">
        <v>8566</v>
      </c>
      <c r="C114" s="77" t="s">
        <v>8567</v>
      </c>
      <c r="D114" s="77" t="s">
        <v>8568</v>
      </c>
      <c r="E114" s="77" t="s">
        <v>8569</v>
      </c>
      <c r="F114" s="76"/>
      <c r="G114" s="76" t="s">
        <v>8717</v>
      </c>
      <c r="H114" s="76"/>
      <c r="I114" s="118">
        <v>1500000</v>
      </c>
      <c r="J114" s="76"/>
      <c r="K114" s="76" t="s">
        <v>8718</v>
      </c>
      <c r="L114" s="130"/>
      <c r="M114" s="76" t="s">
        <v>8719</v>
      </c>
      <c r="N114" s="119"/>
      <c r="O114" s="76"/>
      <c r="P114" s="76"/>
      <c r="Q114" s="76"/>
      <c r="R114" s="119"/>
      <c r="S114" s="76"/>
      <c r="T114" s="76"/>
      <c r="U114" s="76"/>
      <c r="V114" s="76"/>
      <c r="W114" s="76"/>
      <c r="X114" s="76"/>
      <c r="Y114" s="121"/>
      <c r="Z114" s="639">
        <f t="shared" si="2"/>
        <v>105000.00000000001</v>
      </c>
      <c r="AA114" s="118">
        <f t="shared" si="3"/>
        <v>1605000</v>
      </c>
    </row>
    <row r="115" spans="1:27" x14ac:dyDescent="0.35">
      <c r="A115" s="76"/>
      <c r="B115" s="77" t="s">
        <v>8566</v>
      </c>
      <c r="C115" s="77" t="s">
        <v>8567</v>
      </c>
      <c r="D115" s="77" t="s">
        <v>8568</v>
      </c>
      <c r="E115" s="77" t="s">
        <v>8569</v>
      </c>
      <c r="F115" s="76"/>
      <c r="G115" s="76" t="s">
        <v>8720</v>
      </c>
      <c r="H115" s="76"/>
      <c r="I115" s="118">
        <v>1500000</v>
      </c>
      <c r="J115" s="76"/>
      <c r="K115" s="76" t="s">
        <v>5775</v>
      </c>
      <c r="L115" s="130"/>
      <c r="M115" s="76" t="s">
        <v>8340</v>
      </c>
      <c r="N115" s="119">
        <v>3348139</v>
      </c>
      <c r="O115" s="76"/>
      <c r="P115" s="76"/>
      <c r="Q115" s="76" t="s">
        <v>3484</v>
      </c>
      <c r="R115" s="119"/>
      <c r="S115" s="76"/>
      <c r="T115" s="76"/>
      <c r="U115" s="76"/>
      <c r="V115" s="76"/>
      <c r="W115" s="76"/>
      <c r="X115" s="76"/>
      <c r="Y115" s="121"/>
      <c r="Z115" s="639">
        <f t="shared" si="2"/>
        <v>105000.00000000001</v>
      </c>
      <c r="AA115" s="118">
        <f t="shared" si="3"/>
        <v>1605000</v>
      </c>
    </row>
    <row r="116" spans="1:27" x14ac:dyDescent="0.35">
      <c r="A116" s="76"/>
      <c r="B116" s="77" t="s">
        <v>8566</v>
      </c>
      <c r="C116" s="77" t="s">
        <v>8567</v>
      </c>
      <c r="D116" s="77" t="s">
        <v>8568</v>
      </c>
      <c r="E116" s="77" t="s">
        <v>8569</v>
      </c>
      <c r="F116" s="76"/>
      <c r="G116" s="76" t="s">
        <v>8720</v>
      </c>
      <c r="H116" s="76"/>
      <c r="I116" s="118">
        <v>1500000</v>
      </c>
      <c r="J116" s="76"/>
      <c r="K116" s="76" t="s">
        <v>5775</v>
      </c>
      <c r="L116" s="130"/>
      <c r="M116" s="76" t="s">
        <v>8340</v>
      </c>
      <c r="N116" s="119">
        <v>3348144</v>
      </c>
      <c r="O116" s="76"/>
      <c r="P116" s="76"/>
      <c r="Q116" s="76" t="s">
        <v>3484</v>
      </c>
      <c r="R116" s="119"/>
      <c r="S116" s="76"/>
      <c r="T116" s="76"/>
      <c r="U116" s="76"/>
      <c r="V116" s="76"/>
      <c r="W116" s="76"/>
      <c r="X116" s="76"/>
      <c r="Y116" s="121"/>
      <c r="Z116" s="639">
        <f t="shared" si="2"/>
        <v>105000.00000000001</v>
      </c>
      <c r="AA116" s="118">
        <f t="shared" si="3"/>
        <v>1605000</v>
      </c>
    </row>
    <row r="117" spans="1:27" x14ac:dyDescent="0.35">
      <c r="A117" s="76"/>
      <c r="B117" s="77" t="s">
        <v>8566</v>
      </c>
      <c r="C117" s="77" t="s">
        <v>8567</v>
      </c>
      <c r="D117" s="77" t="s">
        <v>8568</v>
      </c>
      <c r="E117" s="77" t="s">
        <v>8569</v>
      </c>
      <c r="F117" s="76"/>
      <c r="G117" s="76" t="s">
        <v>8721</v>
      </c>
      <c r="H117" s="76"/>
      <c r="I117" s="118">
        <v>1500000</v>
      </c>
      <c r="J117" s="76"/>
      <c r="K117" s="76" t="s">
        <v>5775</v>
      </c>
      <c r="L117" s="130"/>
      <c r="M117" s="76" t="s">
        <v>8707</v>
      </c>
      <c r="N117" s="119">
        <v>3348122</v>
      </c>
      <c r="O117" s="76"/>
      <c r="P117" s="76"/>
      <c r="Q117" s="76" t="s">
        <v>1697</v>
      </c>
      <c r="R117" s="119"/>
      <c r="S117" s="76"/>
      <c r="T117" s="76"/>
      <c r="U117" s="76"/>
      <c r="V117" s="76"/>
      <c r="W117" s="76"/>
      <c r="X117" s="76"/>
      <c r="Y117" s="121"/>
      <c r="Z117" s="639">
        <f t="shared" si="2"/>
        <v>105000.00000000001</v>
      </c>
      <c r="AA117" s="118">
        <f t="shared" si="3"/>
        <v>1605000</v>
      </c>
    </row>
    <row r="118" spans="1:27" x14ac:dyDescent="0.35">
      <c r="A118" s="76"/>
      <c r="B118" s="77" t="s">
        <v>8566</v>
      </c>
      <c r="C118" s="77" t="s">
        <v>8567</v>
      </c>
      <c r="D118" s="77" t="s">
        <v>8568</v>
      </c>
      <c r="E118" s="77" t="s">
        <v>8569</v>
      </c>
      <c r="F118" s="76"/>
      <c r="G118" s="76" t="s">
        <v>8722</v>
      </c>
      <c r="H118" s="76"/>
      <c r="I118" s="118">
        <v>1500000</v>
      </c>
      <c r="J118" s="76"/>
      <c r="K118" s="76" t="s">
        <v>5775</v>
      </c>
      <c r="L118" s="130"/>
      <c r="M118" s="76" t="s">
        <v>8346</v>
      </c>
      <c r="N118" s="119">
        <v>3335323</v>
      </c>
      <c r="O118" s="76"/>
      <c r="P118" s="76"/>
      <c r="Q118" s="76" t="s">
        <v>8695</v>
      </c>
      <c r="R118" s="119"/>
      <c r="S118" s="76"/>
      <c r="T118" s="76"/>
      <c r="U118" s="76"/>
      <c r="V118" s="76"/>
      <c r="W118" s="76"/>
      <c r="X118" s="76"/>
      <c r="Y118" s="121"/>
      <c r="Z118" s="639">
        <f t="shared" si="2"/>
        <v>105000.00000000001</v>
      </c>
      <c r="AA118" s="118">
        <f t="shared" si="3"/>
        <v>1605000</v>
      </c>
    </row>
    <row r="119" spans="1:27" x14ac:dyDescent="0.35">
      <c r="A119" s="76"/>
      <c r="B119" s="77" t="s">
        <v>8566</v>
      </c>
      <c r="C119" s="77" t="s">
        <v>8567</v>
      </c>
      <c r="D119" s="77" t="s">
        <v>8568</v>
      </c>
      <c r="E119" s="77" t="s">
        <v>8569</v>
      </c>
      <c r="F119" s="76"/>
      <c r="G119" s="76" t="s">
        <v>8723</v>
      </c>
      <c r="H119" s="76"/>
      <c r="I119" s="118">
        <v>1500000</v>
      </c>
      <c r="J119" s="76"/>
      <c r="K119" s="76" t="s">
        <v>5775</v>
      </c>
      <c r="L119" s="130"/>
      <c r="M119" s="76" t="s">
        <v>8707</v>
      </c>
      <c r="N119" s="119">
        <v>3348174</v>
      </c>
      <c r="O119" s="76"/>
      <c r="P119" s="76"/>
      <c r="Q119" s="76" t="s">
        <v>1697</v>
      </c>
      <c r="R119" s="119"/>
      <c r="S119" s="76"/>
      <c r="T119" s="76"/>
      <c r="U119" s="76"/>
      <c r="V119" s="76"/>
      <c r="W119" s="76"/>
      <c r="X119" s="76"/>
      <c r="Y119" s="121"/>
      <c r="Z119" s="639">
        <f t="shared" si="2"/>
        <v>105000.00000000001</v>
      </c>
      <c r="AA119" s="118">
        <f t="shared" si="3"/>
        <v>1605000</v>
      </c>
    </row>
    <row r="120" spans="1:27" x14ac:dyDescent="0.35">
      <c r="A120" s="76"/>
      <c r="B120" s="77" t="s">
        <v>8566</v>
      </c>
      <c r="C120" s="77" t="s">
        <v>8567</v>
      </c>
      <c r="D120" s="77" t="s">
        <v>8568</v>
      </c>
      <c r="E120" s="77" t="s">
        <v>8569</v>
      </c>
      <c r="F120" s="76"/>
      <c r="G120" s="76" t="s">
        <v>8724</v>
      </c>
      <c r="H120" s="76"/>
      <c r="I120" s="118">
        <v>1500000</v>
      </c>
      <c r="J120" s="76"/>
      <c r="K120" s="76" t="s">
        <v>5537</v>
      </c>
      <c r="L120" s="130"/>
      <c r="M120" s="76" t="s">
        <v>8710</v>
      </c>
      <c r="N120" s="119">
        <v>617627</v>
      </c>
      <c r="O120" s="76"/>
      <c r="P120" s="76"/>
      <c r="Q120" s="76"/>
      <c r="R120" s="119"/>
      <c r="S120" s="76"/>
      <c r="T120" s="76"/>
      <c r="U120" s="76"/>
      <c r="V120" s="76"/>
      <c r="W120" s="76"/>
      <c r="X120" s="76"/>
      <c r="Y120" s="121"/>
      <c r="Z120" s="639">
        <f t="shared" si="2"/>
        <v>105000.00000000001</v>
      </c>
      <c r="AA120" s="118">
        <f t="shared" si="3"/>
        <v>1605000</v>
      </c>
    </row>
    <row r="121" spans="1:27" x14ac:dyDescent="0.35">
      <c r="A121" s="76"/>
      <c r="B121" s="77" t="s">
        <v>8566</v>
      </c>
      <c r="C121" s="77" t="s">
        <v>8567</v>
      </c>
      <c r="D121" s="77" t="s">
        <v>8568</v>
      </c>
      <c r="E121" s="77" t="s">
        <v>8569</v>
      </c>
      <c r="F121" s="76"/>
      <c r="G121" s="76" t="s">
        <v>8725</v>
      </c>
      <c r="H121" s="76"/>
      <c r="I121" s="118">
        <v>1500000</v>
      </c>
      <c r="J121" s="76"/>
      <c r="K121" s="76"/>
      <c r="L121" s="130"/>
      <c r="M121" s="76"/>
      <c r="N121" s="119"/>
      <c r="O121" s="76"/>
      <c r="P121" s="76"/>
      <c r="Q121" s="76"/>
      <c r="R121" s="119"/>
      <c r="S121" s="76"/>
      <c r="T121" s="76"/>
      <c r="U121" s="76"/>
      <c r="V121" s="76"/>
      <c r="W121" s="76"/>
      <c r="X121" s="76"/>
      <c r="Y121" s="121"/>
      <c r="Z121" s="639">
        <f t="shared" si="2"/>
        <v>105000.00000000001</v>
      </c>
      <c r="AA121" s="118">
        <f t="shared" si="3"/>
        <v>1605000</v>
      </c>
    </row>
    <row r="122" spans="1:27" x14ac:dyDescent="0.35">
      <c r="A122" s="76"/>
      <c r="B122" s="77" t="s">
        <v>8566</v>
      </c>
      <c r="C122" s="77" t="s">
        <v>8567</v>
      </c>
      <c r="D122" s="77" t="s">
        <v>8568</v>
      </c>
      <c r="E122" s="77" t="s">
        <v>8569</v>
      </c>
      <c r="F122" s="76"/>
      <c r="G122" s="76" t="s">
        <v>8726</v>
      </c>
      <c r="H122" s="76"/>
      <c r="I122" s="118">
        <v>1500000</v>
      </c>
      <c r="J122" s="76"/>
      <c r="K122" s="76"/>
      <c r="L122" s="130"/>
      <c r="M122" s="76"/>
      <c r="N122" s="119"/>
      <c r="O122" s="76"/>
      <c r="P122" s="76"/>
      <c r="Q122" s="76"/>
      <c r="R122" s="119"/>
      <c r="S122" s="76"/>
      <c r="T122" s="76"/>
      <c r="U122" s="76"/>
      <c r="V122" s="76"/>
      <c r="W122" s="76"/>
      <c r="X122" s="76"/>
      <c r="Y122" s="121"/>
      <c r="Z122" s="639">
        <f t="shared" si="2"/>
        <v>105000.00000000001</v>
      </c>
      <c r="AA122" s="118">
        <f t="shared" si="3"/>
        <v>1605000</v>
      </c>
    </row>
    <row r="123" spans="1:27" x14ac:dyDescent="0.35">
      <c r="A123" s="76"/>
      <c r="B123" s="77" t="s">
        <v>8566</v>
      </c>
      <c r="C123" s="77" t="s">
        <v>8567</v>
      </c>
      <c r="D123" s="77" t="s">
        <v>8568</v>
      </c>
      <c r="E123" s="77" t="s">
        <v>8569</v>
      </c>
      <c r="F123" s="76"/>
      <c r="G123" s="76" t="s">
        <v>8727</v>
      </c>
      <c r="H123" s="76"/>
      <c r="I123" s="118">
        <v>1500000</v>
      </c>
      <c r="J123" s="76"/>
      <c r="K123" s="76" t="s">
        <v>1062</v>
      </c>
      <c r="L123" s="130"/>
      <c r="M123" s="76" t="s">
        <v>1120</v>
      </c>
      <c r="N123" s="119"/>
      <c r="O123" s="76"/>
      <c r="P123" s="76"/>
      <c r="Q123" s="76"/>
      <c r="R123" s="119"/>
      <c r="S123" s="76"/>
      <c r="T123" s="76"/>
      <c r="U123" s="76"/>
      <c r="V123" s="76"/>
      <c r="W123" s="76"/>
      <c r="X123" s="76"/>
      <c r="Y123" s="121"/>
      <c r="Z123" s="639">
        <f t="shared" si="2"/>
        <v>105000.00000000001</v>
      </c>
      <c r="AA123" s="118">
        <f t="shared" si="3"/>
        <v>1605000</v>
      </c>
    </row>
    <row r="124" spans="1:27" x14ac:dyDescent="0.35">
      <c r="A124" s="76"/>
      <c r="B124" s="77" t="s">
        <v>8566</v>
      </c>
      <c r="C124" s="77" t="s">
        <v>8567</v>
      </c>
      <c r="D124" s="77" t="s">
        <v>8568</v>
      </c>
      <c r="E124" s="77" t="s">
        <v>8569</v>
      </c>
      <c r="F124" s="76"/>
      <c r="G124" s="76" t="s">
        <v>8728</v>
      </c>
      <c r="H124" s="76"/>
      <c r="I124" s="118">
        <v>1500000</v>
      </c>
      <c r="J124" s="76"/>
      <c r="K124" s="76" t="s">
        <v>8729</v>
      </c>
      <c r="L124" s="130"/>
      <c r="M124" s="76" t="s">
        <v>4479</v>
      </c>
      <c r="N124" s="119"/>
      <c r="O124" s="76"/>
      <c r="P124" s="76"/>
      <c r="Q124" s="76"/>
      <c r="R124" s="119"/>
      <c r="S124" s="76"/>
      <c r="T124" s="76"/>
      <c r="U124" s="76"/>
      <c r="V124" s="76"/>
      <c r="W124" s="76"/>
      <c r="X124" s="76"/>
      <c r="Y124" s="121"/>
      <c r="Z124" s="639">
        <f t="shared" si="2"/>
        <v>105000.00000000001</v>
      </c>
      <c r="AA124" s="118">
        <f t="shared" si="3"/>
        <v>1605000</v>
      </c>
    </row>
    <row r="125" spans="1:27" x14ac:dyDescent="0.35">
      <c r="A125" s="76"/>
      <c r="B125" s="77" t="s">
        <v>8566</v>
      </c>
      <c r="C125" s="77" t="s">
        <v>8567</v>
      </c>
      <c r="D125" s="77" t="s">
        <v>8568</v>
      </c>
      <c r="E125" s="77" t="s">
        <v>8569</v>
      </c>
      <c r="F125" s="76"/>
      <c r="G125" s="76" t="s">
        <v>8730</v>
      </c>
      <c r="H125" s="76"/>
      <c r="I125" s="118">
        <v>1500000</v>
      </c>
      <c r="J125" s="76"/>
      <c r="K125" s="76" t="s">
        <v>1062</v>
      </c>
      <c r="L125" s="130"/>
      <c r="M125" s="76" t="s">
        <v>2099</v>
      </c>
      <c r="N125" s="119"/>
      <c r="O125" s="76"/>
      <c r="P125" s="76"/>
      <c r="Q125" s="76"/>
      <c r="R125" s="119"/>
      <c r="S125" s="76"/>
      <c r="T125" s="76"/>
      <c r="U125" s="76"/>
      <c r="V125" s="76"/>
      <c r="W125" s="76"/>
      <c r="X125" s="76"/>
      <c r="Y125" s="121"/>
      <c r="Z125" s="639">
        <f t="shared" si="2"/>
        <v>105000.00000000001</v>
      </c>
      <c r="AA125" s="118">
        <f t="shared" si="3"/>
        <v>1605000</v>
      </c>
    </row>
    <row r="126" spans="1:27" x14ac:dyDescent="0.35">
      <c r="A126" s="76"/>
      <c r="B126" s="77" t="s">
        <v>8566</v>
      </c>
      <c r="C126" s="77" t="s">
        <v>8567</v>
      </c>
      <c r="D126" s="77" t="s">
        <v>8568</v>
      </c>
      <c r="E126" s="77" t="s">
        <v>8569</v>
      </c>
      <c r="F126" s="76"/>
      <c r="G126" s="76" t="s">
        <v>8731</v>
      </c>
      <c r="H126" s="76"/>
      <c r="I126" s="118">
        <v>1500000</v>
      </c>
      <c r="J126" s="76"/>
      <c r="K126" s="76" t="s">
        <v>1123</v>
      </c>
      <c r="L126" s="130"/>
      <c r="M126" s="76" t="s">
        <v>8732</v>
      </c>
      <c r="N126" s="119" t="s">
        <v>8733</v>
      </c>
      <c r="O126" s="76"/>
      <c r="P126" s="76" t="s">
        <v>1226</v>
      </c>
      <c r="Q126" s="76" t="s">
        <v>3058</v>
      </c>
      <c r="R126" s="119"/>
      <c r="S126" s="76"/>
      <c r="T126" s="76"/>
      <c r="U126" s="76"/>
      <c r="V126" s="76"/>
      <c r="W126" s="76"/>
      <c r="X126" s="76"/>
      <c r="Y126" s="121"/>
      <c r="Z126" s="639">
        <f t="shared" si="2"/>
        <v>105000.00000000001</v>
      </c>
      <c r="AA126" s="118">
        <f t="shared" si="3"/>
        <v>1605000</v>
      </c>
    </row>
    <row r="127" spans="1:27" x14ac:dyDescent="0.35">
      <c r="A127" s="76"/>
      <c r="B127" s="77" t="s">
        <v>8566</v>
      </c>
      <c r="C127" s="77" t="s">
        <v>8567</v>
      </c>
      <c r="D127" s="77" t="s">
        <v>8568</v>
      </c>
      <c r="E127" s="77" t="s">
        <v>8569</v>
      </c>
      <c r="F127" s="76"/>
      <c r="G127" s="76" t="s">
        <v>8734</v>
      </c>
      <c r="H127" s="76"/>
      <c r="I127" s="118">
        <v>1500000</v>
      </c>
      <c r="J127" s="76"/>
      <c r="K127" s="76" t="s">
        <v>3274</v>
      </c>
      <c r="L127" s="130"/>
      <c r="M127" s="76" t="s">
        <v>8392</v>
      </c>
      <c r="N127" s="119" t="s">
        <v>8735</v>
      </c>
      <c r="O127" s="76"/>
      <c r="P127" s="76"/>
      <c r="Q127" s="76" t="s">
        <v>1697</v>
      </c>
      <c r="R127" s="119"/>
      <c r="S127" s="76"/>
      <c r="T127" s="76"/>
      <c r="U127" s="76"/>
      <c r="V127" s="76"/>
      <c r="W127" s="76"/>
      <c r="X127" s="76"/>
      <c r="Y127" s="121"/>
      <c r="Z127" s="639">
        <f t="shared" si="2"/>
        <v>105000.00000000001</v>
      </c>
      <c r="AA127" s="118">
        <f t="shared" si="3"/>
        <v>1605000</v>
      </c>
    </row>
    <row r="128" spans="1:27" x14ac:dyDescent="0.35">
      <c r="A128" s="76"/>
      <c r="B128" s="77" t="s">
        <v>8566</v>
      </c>
      <c r="C128" s="77" t="s">
        <v>8567</v>
      </c>
      <c r="D128" s="77" t="s">
        <v>8568</v>
      </c>
      <c r="E128" s="77" t="s">
        <v>8569</v>
      </c>
      <c r="F128" s="76"/>
      <c r="G128" s="76" t="s">
        <v>8736</v>
      </c>
      <c r="H128" s="76"/>
      <c r="I128" s="118">
        <v>1500000</v>
      </c>
      <c r="J128" s="76"/>
      <c r="K128" s="76"/>
      <c r="L128" s="130"/>
      <c r="M128" s="76"/>
      <c r="N128" s="119"/>
      <c r="O128" s="76"/>
      <c r="P128" s="76"/>
      <c r="Q128" s="76"/>
      <c r="R128" s="119"/>
      <c r="S128" s="76"/>
      <c r="T128" s="76"/>
      <c r="U128" s="76"/>
      <c r="V128" s="76"/>
      <c r="W128" s="76"/>
      <c r="X128" s="76"/>
      <c r="Y128" s="121"/>
      <c r="Z128" s="639">
        <f t="shared" si="2"/>
        <v>105000.00000000001</v>
      </c>
      <c r="AA128" s="118">
        <f t="shared" si="3"/>
        <v>1605000</v>
      </c>
    </row>
    <row r="129" spans="1:27" x14ac:dyDescent="0.35">
      <c r="A129" s="76"/>
      <c r="B129" s="77" t="s">
        <v>8566</v>
      </c>
      <c r="C129" s="77" t="s">
        <v>8567</v>
      </c>
      <c r="D129" s="77" t="s">
        <v>8568</v>
      </c>
      <c r="E129" s="77" t="s">
        <v>8569</v>
      </c>
      <c r="F129" s="76"/>
      <c r="G129" s="76" t="s">
        <v>8737</v>
      </c>
      <c r="H129" s="76"/>
      <c r="I129" s="118">
        <v>1500000</v>
      </c>
      <c r="J129" s="76"/>
      <c r="K129" s="76" t="s">
        <v>1062</v>
      </c>
      <c r="L129" s="130"/>
      <c r="M129" s="76" t="s">
        <v>1120</v>
      </c>
      <c r="N129" s="119"/>
      <c r="O129" s="76"/>
      <c r="P129" s="76"/>
      <c r="Q129" s="76"/>
      <c r="R129" s="119"/>
      <c r="S129" s="76"/>
      <c r="T129" s="76"/>
      <c r="U129" s="76"/>
      <c r="V129" s="76"/>
      <c r="W129" s="76"/>
      <c r="X129" s="76"/>
      <c r="Y129" s="121"/>
      <c r="Z129" s="639">
        <f t="shared" si="2"/>
        <v>105000.00000000001</v>
      </c>
      <c r="AA129" s="118">
        <f t="shared" si="3"/>
        <v>1605000</v>
      </c>
    </row>
    <row r="130" spans="1:27" x14ac:dyDescent="0.35">
      <c r="A130" s="76"/>
      <c r="B130" s="77" t="s">
        <v>8566</v>
      </c>
      <c r="C130" s="77" t="s">
        <v>8567</v>
      </c>
      <c r="D130" s="77" t="s">
        <v>8568</v>
      </c>
      <c r="E130" s="77" t="s">
        <v>8569</v>
      </c>
      <c r="F130" s="76"/>
      <c r="G130" s="76" t="s">
        <v>8738</v>
      </c>
      <c r="H130" s="76"/>
      <c r="I130" s="118">
        <v>1500000</v>
      </c>
      <c r="J130" s="76"/>
      <c r="K130" s="76" t="s">
        <v>1062</v>
      </c>
      <c r="L130" s="130"/>
      <c r="M130" s="76" t="s">
        <v>1120</v>
      </c>
      <c r="N130" s="119"/>
      <c r="O130" s="76"/>
      <c r="P130" s="76"/>
      <c r="Q130" s="76"/>
      <c r="R130" s="119"/>
      <c r="S130" s="76"/>
      <c r="T130" s="76"/>
      <c r="U130" s="76"/>
      <c r="V130" s="76"/>
      <c r="W130" s="76"/>
      <c r="X130" s="76"/>
      <c r="Y130" s="121"/>
      <c r="Z130" s="639">
        <f t="shared" si="2"/>
        <v>105000.00000000001</v>
      </c>
      <c r="AA130" s="118">
        <f t="shared" si="3"/>
        <v>1605000</v>
      </c>
    </row>
    <row r="131" spans="1:27" x14ac:dyDescent="0.35">
      <c r="A131" s="76"/>
      <c r="B131" s="77" t="s">
        <v>8566</v>
      </c>
      <c r="C131" s="77" t="s">
        <v>8567</v>
      </c>
      <c r="D131" s="77" t="s">
        <v>8568</v>
      </c>
      <c r="E131" s="77" t="s">
        <v>8569</v>
      </c>
      <c r="F131" s="76"/>
      <c r="G131" s="76" t="s">
        <v>8739</v>
      </c>
      <c r="H131" s="76"/>
      <c r="I131" s="118">
        <v>1500000</v>
      </c>
      <c r="J131" s="76"/>
      <c r="K131" s="76" t="s">
        <v>933</v>
      </c>
      <c r="L131" s="130"/>
      <c r="M131" s="76" t="s">
        <v>8740</v>
      </c>
      <c r="N131" s="119" t="s">
        <v>8741</v>
      </c>
      <c r="O131" s="76"/>
      <c r="P131" s="76" t="s">
        <v>1226</v>
      </c>
      <c r="Q131" s="76"/>
      <c r="R131" s="119"/>
      <c r="S131" s="76"/>
      <c r="T131" s="76"/>
      <c r="U131" s="76"/>
      <c r="V131" s="76"/>
      <c r="W131" s="76"/>
      <c r="X131" s="76"/>
      <c r="Y131" s="121"/>
      <c r="Z131" s="639">
        <f t="shared" si="2"/>
        <v>105000.00000000001</v>
      </c>
      <c r="AA131" s="118">
        <f t="shared" si="3"/>
        <v>1605000</v>
      </c>
    </row>
    <row r="132" spans="1:27" x14ac:dyDescent="0.35">
      <c r="A132" s="76"/>
      <c r="B132" s="77" t="s">
        <v>8566</v>
      </c>
      <c r="C132" s="77" t="s">
        <v>8567</v>
      </c>
      <c r="D132" s="77" t="s">
        <v>8568</v>
      </c>
      <c r="E132" s="77" t="s">
        <v>8569</v>
      </c>
      <c r="F132" s="76"/>
      <c r="G132" s="76" t="s">
        <v>8742</v>
      </c>
      <c r="H132" s="76"/>
      <c r="I132" s="118">
        <v>1500000</v>
      </c>
      <c r="J132" s="76"/>
      <c r="K132" s="76" t="s">
        <v>1123</v>
      </c>
      <c r="L132" s="130"/>
      <c r="M132" s="76" t="s">
        <v>8732</v>
      </c>
      <c r="N132" s="119" t="s">
        <v>8743</v>
      </c>
      <c r="O132" s="76"/>
      <c r="P132" s="76" t="s">
        <v>1226</v>
      </c>
      <c r="Q132" s="76" t="s">
        <v>3058</v>
      </c>
      <c r="R132" s="119"/>
      <c r="S132" s="76"/>
      <c r="T132" s="76"/>
      <c r="U132" s="76"/>
      <c r="V132" s="76"/>
      <c r="W132" s="76"/>
      <c r="X132" s="76"/>
      <c r="Y132" s="121"/>
      <c r="Z132" s="639">
        <f t="shared" si="2"/>
        <v>105000.00000000001</v>
      </c>
      <c r="AA132" s="118">
        <f t="shared" si="3"/>
        <v>1605000</v>
      </c>
    </row>
    <row r="133" spans="1:27" x14ac:dyDescent="0.35">
      <c r="A133" s="76"/>
      <c r="B133" s="77" t="s">
        <v>8566</v>
      </c>
      <c r="C133" s="77" t="s">
        <v>8567</v>
      </c>
      <c r="D133" s="77" t="s">
        <v>8568</v>
      </c>
      <c r="E133" s="77" t="s">
        <v>8569</v>
      </c>
      <c r="F133" s="76"/>
      <c r="G133" s="76" t="s">
        <v>8744</v>
      </c>
      <c r="H133" s="76"/>
      <c r="I133" s="118">
        <v>1500000</v>
      </c>
      <c r="J133" s="76"/>
      <c r="K133" s="76" t="s">
        <v>1123</v>
      </c>
      <c r="L133" s="130"/>
      <c r="M133" s="76" t="s">
        <v>8732</v>
      </c>
      <c r="N133" s="119" t="s">
        <v>8745</v>
      </c>
      <c r="O133" s="76"/>
      <c r="P133" s="76" t="s">
        <v>1226</v>
      </c>
      <c r="Q133" s="76" t="s">
        <v>3058</v>
      </c>
      <c r="R133" s="119"/>
      <c r="S133" s="76"/>
      <c r="T133" s="76"/>
      <c r="U133" s="76"/>
      <c r="V133" s="76"/>
      <c r="W133" s="76"/>
      <c r="X133" s="76"/>
      <c r="Y133" s="121"/>
      <c r="Z133" s="639">
        <f t="shared" si="2"/>
        <v>105000.00000000001</v>
      </c>
      <c r="AA133" s="118">
        <f t="shared" si="3"/>
        <v>1605000</v>
      </c>
    </row>
    <row r="134" spans="1:27" x14ac:dyDescent="0.35">
      <c r="A134" s="76"/>
      <c r="B134" s="77" t="s">
        <v>8566</v>
      </c>
      <c r="C134" s="77" t="s">
        <v>8567</v>
      </c>
      <c r="D134" s="77" t="s">
        <v>8568</v>
      </c>
      <c r="E134" s="77" t="s">
        <v>8569</v>
      </c>
      <c r="F134" s="76"/>
      <c r="G134" s="76" t="s">
        <v>8746</v>
      </c>
      <c r="H134" s="69"/>
      <c r="I134" s="118">
        <v>1500000</v>
      </c>
      <c r="J134" s="76"/>
      <c r="K134" s="76"/>
      <c r="L134" s="130"/>
      <c r="M134" s="76"/>
      <c r="N134" s="119"/>
      <c r="O134" s="76"/>
      <c r="P134" s="76"/>
      <c r="Q134" s="76"/>
      <c r="R134" s="119"/>
      <c r="S134" s="76"/>
      <c r="T134" s="76"/>
      <c r="U134" s="76"/>
      <c r="V134" s="76"/>
      <c r="W134" s="76"/>
      <c r="X134" s="76"/>
      <c r="Y134" s="121"/>
      <c r="Z134" s="639">
        <f t="shared" ref="Z134:Z197" si="4">I134*Z$4</f>
        <v>105000.00000000001</v>
      </c>
      <c r="AA134" s="118">
        <f t="shared" ref="AA134:AA197" si="5">I134+Z134</f>
        <v>1605000</v>
      </c>
    </row>
    <row r="135" spans="1:27" x14ac:dyDescent="0.35">
      <c r="A135" s="76"/>
      <c r="B135" s="77" t="s">
        <v>8566</v>
      </c>
      <c r="C135" s="77" t="s">
        <v>8567</v>
      </c>
      <c r="D135" s="77" t="s">
        <v>8568</v>
      </c>
      <c r="E135" s="77" t="s">
        <v>8569</v>
      </c>
      <c r="F135" s="76"/>
      <c r="G135" s="76" t="s">
        <v>8747</v>
      </c>
      <c r="H135" s="76"/>
      <c r="I135" s="118">
        <v>1500000</v>
      </c>
      <c r="J135" s="76"/>
      <c r="K135" s="76" t="s">
        <v>5537</v>
      </c>
      <c r="L135" s="130"/>
      <c r="M135" s="76" t="s">
        <v>8748</v>
      </c>
      <c r="N135" s="119" t="s">
        <v>8749</v>
      </c>
      <c r="O135" s="76"/>
      <c r="P135" s="76" t="s">
        <v>8750</v>
      </c>
      <c r="Q135" s="76"/>
      <c r="R135" s="119"/>
      <c r="S135" s="76"/>
      <c r="T135" s="76"/>
      <c r="U135" s="76"/>
      <c r="V135" s="76"/>
      <c r="W135" s="76"/>
      <c r="X135" s="76"/>
      <c r="Y135" s="121"/>
      <c r="Z135" s="639">
        <f t="shared" si="4"/>
        <v>105000.00000000001</v>
      </c>
      <c r="AA135" s="118">
        <f t="shared" si="5"/>
        <v>1605000</v>
      </c>
    </row>
    <row r="136" spans="1:27" x14ac:dyDescent="0.35">
      <c r="A136" s="76"/>
      <c r="B136" s="77" t="s">
        <v>8566</v>
      </c>
      <c r="C136" s="77" t="s">
        <v>8567</v>
      </c>
      <c r="D136" s="77" t="s">
        <v>8568</v>
      </c>
      <c r="E136" s="77" t="s">
        <v>8569</v>
      </c>
      <c r="F136" s="76"/>
      <c r="G136" s="76" t="s">
        <v>8751</v>
      </c>
      <c r="H136" s="76"/>
      <c r="I136" s="118">
        <v>1500000</v>
      </c>
      <c r="J136" s="76"/>
      <c r="K136" s="76"/>
      <c r="L136" s="130"/>
      <c r="M136" s="76"/>
      <c r="N136" s="119"/>
      <c r="O136" s="76"/>
      <c r="P136" s="76"/>
      <c r="Q136" s="76"/>
      <c r="R136" s="119"/>
      <c r="S136" s="76"/>
      <c r="T136" s="76"/>
      <c r="U136" s="76"/>
      <c r="V136" s="76"/>
      <c r="W136" s="76"/>
      <c r="X136" s="76"/>
      <c r="Y136" s="121"/>
      <c r="Z136" s="639">
        <f t="shared" si="4"/>
        <v>105000.00000000001</v>
      </c>
      <c r="AA136" s="118">
        <f t="shared" si="5"/>
        <v>1605000</v>
      </c>
    </row>
    <row r="137" spans="1:27" x14ac:dyDescent="0.35">
      <c r="A137" s="76"/>
      <c r="B137" s="77" t="s">
        <v>8566</v>
      </c>
      <c r="C137" s="77" t="s">
        <v>8567</v>
      </c>
      <c r="D137" s="77" t="s">
        <v>8568</v>
      </c>
      <c r="E137" s="77" t="s">
        <v>8569</v>
      </c>
      <c r="F137" s="76"/>
      <c r="G137" s="76" t="s">
        <v>8752</v>
      </c>
      <c r="H137" s="76"/>
      <c r="I137" s="118">
        <v>1500000</v>
      </c>
      <c r="J137" s="76"/>
      <c r="K137" s="76" t="s">
        <v>8753</v>
      </c>
      <c r="L137" s="130"/>
      <c r="M137" s="76" t="s">
        <v>8754</v>
      </c>
      <c r="N137" s="119">
        <v>456701</v>
      </c>
      <c r="O137" s="76"/>
      <c r="P137" s="76"/>
      <c r="Q137" s="76"/>
      <c r="R137" s="119"/>
      <c r="S137" s="76"/>
      <c r="T137" s="76"/>
      <c r="U137" s="76"/>
      <c r="V137" s="76"/>
      <c r="W137" s="76"/>
      <c r="X137" s="76"/>
      <c r="Y137" s="121"/>
      <c r="Z137" s="639">
        <f t="shared" si="4"/>
        <v>105000.00000000001</v>
      </c>
      <c r="AA137" s="118">
        <f t="shared" si="5"/>
        <v>1605000</v>
      </c>
    </row>
    <row r="138" spans="1:27" x14ac:dyDescent="0.35">
      <c r="A138" s="76"/>
      <c r="B138" s="77" t="s">
        <v>8566</v>
      </c>
      <c r="C138" s="77" t="s">
        <v>8567</v>
      </c>
      <c r="D138" s="77" t="s">
        <v>8568</v>
      </c>
      <c r="E138" s="77" t="s">
        <v>8569</v>
      </c>
      <c r="F138" s="76"/>
      <c r="G138" s="76" t="s">
        <v>8752</v>
      </c>
      <c r="H138" s="76"/>
      <c r="I138" s="118">
        <v>1500000</v>
      </c>
      <c r="J138" s="76"/>
      <c r="K138" s="76" t="s">
        <v>8753</v>
      </c>
      <c r="L138" s="130"/>
      <c r="M138" s="76" t="s">
        <v>8755</v>
      </c>
      <c r="N138" s="119">
        <v>452340</v>
      </c>
      <c r="O138" s="76"/>
      <c r="P138" s="76"/>
      <c r="Q138" s="76"/>
      <c r="R138" s="119"/>
      <c r="S138" s="76"/>
      <c r="T138" s="76"/>
      <c r="U138" s="76"/>
      <c r="V138" s="76"/>
      <c r="W138" s="76"/>
      <c r="X138" s="76"/>
      <c r="Y138" s="121"/>
      <c r="Z138" s="639">
        <f t="shared" si="4"/>
        <v>105000.00000000001</v>
      </c>
      <c r="AA138" s="118">
        <f t="shared" si="5"/>
        <v>1605000</v>
      </c>
    </row>
    <row r="139" spans="1:27" x14ac:dyDescent="0.35">
      <c r="A139" s="76"/>
      <c r="B139" s="77" t="s">
        <v>8566</v>
      </c>
      <c r="C139" s="77" t="s">
        <v>8567</v>
      </c>
      <c r="D139" s="77" t="s">
        <v>8568</v>
      </c>
      <c r="E139" s="77" t="s">
        <v>8569</v>
      </c>
      <c r="F139" s="76"/>
      <c r="G139" s="76" t="s">
        <v>8756</v>
      </c>
      <c r="H139" s="76"/>
      <c r="I139" s="118">
        <v>1500000</v>
      </c>
      <c r="J139" s="76"/>
      <c r="K139" s="76"/>
      <c r="L139" s="130"/>
      <c r="M139" s="76"/>
      <c r="N139" s="119"/>
      <c r="O139" s="76"/>
      <c r="P139" s="76"/>
      <c r="Q139" s="76"/>
      <c r="R139" s="119"/>
      <c r="S139" s="76"/>
      <c r="T139" s="76"/>
      <c r="U139" s="76"/>
      <c r="V139" s="69"/>
      <c r="W139" s="76"/>
      <c r="X139" s="69"/>
      <c r="Y139" s="116" t="s">
        <v>8757</v>
      </c>
      <c r="Z139" s="639">
        <f t="shared" si="4"/>
        <v>105000.00000000001</v>
      </c>
      <c r="AA139" s="118">
        <f t="shared" si="5"/>
        <v>1605000</v>
      </c>
    </row>
    <row r="140" spans="1:27" x14ac:dyDescent="0.35">
      <c r="A140" s="76"/>
      <c r="B140" s="77" t="s">
        <v>8566</v>
      </c>
      <c r="C140" s="77" t="s">
        <v>8567</v>
      </c>
      <c r="D140" s="77" t="s">
        <v>8568</v>
      </c>
      <c r="E140" s="77" t="s">
        <v>8569</v>
      </c>
      <c r="F140" s="76"/>
      <c r="G140" s="76" t="s">
        <v>8758</v>
      </c>
      <c r="H140" s="76"/>
      <c r="I140" s="118">
        <v>1500000</v>
      </c>
      <c r="J140" s="76"/>
      <c r="K140" s="76" t="s">
        <v>5775</v>
      </c>
      <c r="L140" s="130"/>
      <c r="M140" s="76" t="s">
        <v>8759</v>
      </c>
      <c r="N140" s="119">
        <v>3348178</v>
      </c>
      <c r="O140" s="76"/>
      <c r="P140" s="76" t="s">
        <v>1226</v>
      </c>
      <c r="Q140" s="76"/>
      <c r="R140" s="119"/>
      <c r="S140" s="76"/>
      <c r="T140" s="76"/>
      <c r="U140" s="76"/>
      <c r="V140" s="76"/>
      <c r="W140" s="76"/>
      <c r="X140" s="76"/>
      <c r="Y140" s="121"/>
      <c r="Z140" s="639">
        <f t="shared" si="4"/>
        <v>105000.00000000001</v>
      </c>
      <c r="AA140" s="118">
        <f t="shared" si="5"/>
        <v>1605000</v>
      </c>
    </row>
    <row r="141" spans="1:27" x14ac:dyDescent="0.35">
      <c r="A141" s="76"/>
      <c r="B141" s="77" t="s">
        <v>8566</v>
      </c>
      <c r="C141" s="77" t="s">
        <v>8567</v>
      </c>
      <c r="D141" s="77" t="s">
        <v>8568</v>
      </c>
      <c r="E141" s="77" t="s">
        <v>8569</v>
      </c>
      <c r="F141" s="76"/>
      <c r="G141" s="76" t="s">
        <v>8760</v>
      </c>
      <c r="H141" s="76"/>
      <c r="I141" s="118">
        <v>1500000</v>
      </c>
      <c r="J141" s="76"/>
      <c r="K141" s="76" t="s">
        <v>5775</v>
      </c>
      <c r="L141" s="130"/>
      <c r="M141" s="76" t="s">
        <v>8508</v>
      </c>
      <c r="N141" s="119">
        <v>3348110</v>
      </c>
      <c r="O141" s="76"/>
      <c r="P141" s="76" t="s">
        <v>1226</v>
      </c>
      <c r="Q141" s="76"/>
      <c r="R141" s="119"/>
      <c r="S141" s="76"/>
      <c r="T141" s="76"/>
      <c r="U141" s="76"/>
      <c r="V141" s="76"/>
      <c r="W141" s="76"/>
      <c r="X141" s="76"/>
      <c r="Y141" s="121"/>
      <c r="Z141" s="639">
        <f t="shared" si="4"/>
        <v>105000.00000000001</v>
      </c>
      <c r="AA141" s="118">
        <f t="shared" si="5"/>
        <v>1605000</v>
      </c>
    </row>
    <row r="142" spans="1:27" x14ac:dyDescent="0.35">
      <c r="A142" s="76"/>
      <c r="B142" s="77" t="s">
        <v>8566</v>
      </c>
      <c r="C142" s="77" t="s">
        <v>8567</v>
      </c>
      <c r="D142" s="77" t="s">
        <v>8568</v>
      </c>
      <c r="E142" s="77" t="s">
        <v>8569</v>
      </c>
      <c r="F142" s="76"/>
      <c r="G142" s="76" t="s">
        <v>8761</v>
      </c>
      <c r="H142" s="69"/>
      <c r="I142" s="118">
        <v>1500000</v>
      </c>
      <c r="J142" s="76"/>
      <c r="K142" s="76" t="s">
        <v>4438</v>
      </c>
      <c r="L142" s="130"/>
      <c r="M142" s="76" t="s">
        <v>8692</v>
      </c>
      <c r="N142" s="119">
        <v>2565</v>
      </c>
      <c r="O142" s="76"/>
      <c r="P142" s="76"/>
      <c r="Q142" s="76"/>
      <c r="R142" s="119"/>
      <c r="S142" s="76"/>
      <c r="T142" s="76"/>
      <c r="U142" s="76"/>
      <c r="V142" s="76"/>
      <c r="W142" s="76"/>
      <c r="X142" s="76"/>
      <c r="Y142" s="121"/>
      <c r="Z142" s="639">
        <f t="shared" si="4"/>
        <v>105000.00000000001</v>
      </c>
      <c r="AA142" s="118">
        <f t="shared" si="5"/>
        <v>1605000</v>
      </c>
    </row>
    <row r="143" spans="1:27" x14ac:dyDescent="0.35">
      <c r="A143" s="76"/>
      <c r="B143" s="77" t="s">
        <v>8566</v>
      </c>
      <c r="C143" s="77" t="s">
        <v>8567</v>
      </c>
      <c r="D143" s="77" t="s">
        <v>8568</v>
      </c>
      <c r="E143" s="77" t="s">
        <v>8569</v>
      </c>
      <c r="F143" s="76"/>
      <c r="G143" s="76" t="s">
        <v>8762</v>
      </c>
      <c r="H143" s="76"/>
      <c r="I143" s="118">
        <v>1500000</v>
      </c>
      <c r="J143" s="76"/>
      <c r="K143" s="76" t="s">
        <v>5775</v>
      </c>
      <c r="L143" s="119"/>
      <c r="M143" s="76" t="s">
        <v>8694</v>
      </c>
      <c r="N143" s="119">
        <v>3335113</v>
      </c>
      <c r="O143" s="76"/>
      <c r="P143" s="76"/>
      <c r="Q143" s="76" t="s">
        <v>8695</v>
      </c>
      <c r="R143" s="119"/>
      <c r="S143" s="76"/>
      <c r="T143" s="76"/>
      <c r="U143" s="76"/>
      <c r="V143" s="76"/>
      <c r="W143" s="76"/>
      <c r="X143" s="76"/>
      <c r="Y143" s="121"/>
      <c r="Z143" s="639">
        <f t="shared" si="4"/>
        <v>105000.00000000001</v>
      </c>
      <c r="AA143" s="118">
        <f t="shared" si="5"/>
        <v>1605000</v>
      </c>
    </row>
    <row r="144" spans="1:27" x14ac:dyDescent="0.35">
      <c r="A144" s="76"/>
      <c r="B144" s="77" t="s">
        <v>8566</v>
      </c>
      <c r="C144" s="77" t="s">
        <v>8567</v>
      </c>
      <c r="D144" s="77" t="s">
        <v>8568</v>
      </c>
      <c r="E144" s="77" t="s">
        <v>8569</v>
      </c>
      <c r="F144" s="76"/>
      <c r="G144" s="76" t="s">
        <v>8762</v>
      </c>
      <c r="H144" s="76"/>
      <c r="I144" s="118">
        <v>1500000</v>
      </c>
      <c r="J144" s="76"/>
      <c r="K144" s="76" t="s">
        <v>5775</v>
      </c>
      <c r="L144" s="130"/>
      <c r="M144" s="76" t="s">
        <v>8763</v>
      </c>
      <c r="N144" s="119">
        <v>3303600</v>
      </c>
      <c r="O144" s="76"/>
      <c r="P144" s="76"/>
      <c r="Q144" s="76" t="s">
        <v>8695</v>
      </c>
      <c r="R144" s="119"/>
      <c r="S144" s="76"/>
      <c r="T144" s="76"/>
      <c r="U144" s="76"/>
      <c r="V144" s="76"/>
      <c r="W144" s="76"/>
      <c r="X144" s="76"/>
      <c r="Y144" s="121"/>
      <c r="Z144" s="639">
        <f t="shared" si="4"/>
        <v>105000.00000000001</v>
      </c>
      <c r="AA144" s="118">
        <f t="shared" si="5"/>
        <v>1605000</v>
      </c>
    </row>
    <row r="145" spans="1:27" x14ac:dyDescent="0.35">
      <c r="A145" s="76"/>
      <c r="B145" s="77" t="s">
        <v>8566</v>
      </c>
      <c r="C145" s="77" t="s">
        <v>8567</v>
      </c>
      <c r="D145" s="77" t="s">
        <v>8568</v>
      </c>
      <c r="E145" s="77" t="s">
        <v>8569</v>
      </c>
      <c r="F145" s="76"/>
      <c r="G145" s="76" t="s">
        <v>8762</v>
      </c>
      <c r="H145" s="76"/>
      <c r="I145" s="118">
        <v>1500000</v>
      </c>
      <c r="J145" s="76"/>
      <c r="K145" s="76" t="s">
        <v>5775</v>
      </c>
      <c r="L145" s="119"/>
      <c r="M145" s="76" t="s">
        <v>8764</v>
      </c>
      <c r="N145" s="119">
        <v>3335112</v>
      </c>
      <c r="O145" s="76"/>
      <c r="P145" s="76"/>
      <c r="Q145" s="76" t="s">
        <v>8695</v>
      </c>
      <c r="R145" s="119"/>
      <c r="S145" s="76"/>
      <c r="T145" s="76"/>
      <c r="U145" s="76"/>
      <c r="V145" s="76"/>
      <c r="W145" s="76"/>
      <c r="X145" s="76"/>
      <c r="Y145" s="121"/>
      <c r="Z145" s="639">
        <f t="shared" si="4"/>
        <v>105000.00000000001</v>
      </c>
      <c r="AA145" s="118">
        <f t="shared" si="5"/>
        <v>1605000</v>
      </c>
    </row>
    <row r="146" spans="1:27" x14ac:dyDescent="0.35">
      <c r="A146" s="76"/>
      <c r="B146" s="77" t="s">
        <v>8566</v>
      </c>
      <c r="C146" s="77" t="s">
        <v>8567</v>
      </c>
      <c r="D146" s="77" t="s">
        <v>8568</v>
      </c>
      <c r="E146" s="77" t="s">
        <v>8569</v>
      </c>
      <c r="F146" s="76"/>
      <c r="G146" s="76" t="s">
        <v>8765</v>
      </c>
      <c r="H146" s="76"/>
      <c r="I146" s="118">
        <v>1500000</v>
      </c>
      <c r="J146" s="76"/>
      <c r="K146" s="76" t="s">
        <v>1123</v>
      </c>
      <c r="L146" s="119"/>
      <c r="M146" s="76" t="s">
        <v>8334</v>
      </c>
      <c r="N146" s="119" t="s">
        <v>8766</v>
      </c>
      <c r="O146" s="76"/>
      <c r="P146" s="76" t="s">
        <v>3033</v>
      </c>
      <c r="Q146" s="76" t="s">
        <v>8700</v>
      </c>
      <c r="R146" s="119"/>
      <c r="S146" s="76"/>
      <c r="T146" s="76"/>
      <c r="U146" s="76"/>
      <c r="V146" s="76"/>
      <c r="W146" s="76"/>
      <c r="X146" s="76"/>
      <c r="Y146" s="121"/>
      <c r="Z146" s="639">
        <f t="shared" si="4"/>
        <v>105000.00000000001</v>
      </c>
      <c r="AA146" s="118">
        <f t="shared" si="5"/>
        <v>1605000</v>
      </c>
    </row>
    <row r="147" spans="1:27" x14ac:dyDescent="0.35">
      <c r="A147" s="76"/>
      <c r="B147" s="77" t="s">
        <v>8566</v>
      </c>
      <c r="C147" s="77" t="s">
        <v>8567</v>
      </c>
      <c r="D147" s="77" t="s">
        <v>8568</v>
      </c>
      <c r="E147" s="77" t="s">
        <v>8569</v>
      </c>
      <c r="F147" s="76"/>
      <c r="G147" s="76" t="s">
        <v>8767</v>
      </c>
      <c r="H147" s="69"/>
      <c r="I147" s="118">
        <v>1500000</v>
      </c>
      <c r="J147" s="76"/>
      <c r="K147" s="76" t="s">
        <v>5775</v>
      </c>
      <c r="L147" s="119"/>
      <c r="M147" s="76" t="s">
        <v>8338</v>
      </c>
      <c r="N147" s="119">
        <v>3303744</v>
      </c>
      <c r="O147" s="76"/>
      <c r="P147" s="76" t="s">
        <v>1226</v>
      </c>
      <c r="Q147" s="76"/>
      <c r="R147" s="119"/>
      <c r="S147" s="76"/>
      <c r="T147" s="76"/>
      <c r="U147" s="76"/>
      <c r="V147" s="76"/>
      <c r="W147" s="76"/>
      <c r="X147" s="76"/>
      <c r="Y147" s="121"/>
      <c r="Z147" s="639">
        <f t="shared" si="4"/>
        <v>105000.00000000001</v>
      </c>
      <c r="AA147" s="118">
        <f t="shared" si="5"/>
        <v>1605000</v>
      </c>
    </row>
    <row r="148" spans="1:27" x14ac:dyDescent="0.35">
      <c r="A148" s="76"/>
      <c r="B148" s="77" t="s">
        <v>8566</v>
      </c>
      <c r="C148" s="77" t="s">
        <v>8567</v>
      </c>
      <c r="D148" s="77" t="s">
        <v>8568</v>
      </c>
      <c r="E148" s="77" t="s">
        <v>8569</v>
      </c>
      <c r="F148" s="76"/>
      <c r="G148" s="76" t="s">
        <v>8767</v>
      </c>
      <c r="H148" s="76"/>
      <c r="I148" s="118">
        <v>1500000</v>
      </c>
      <c r="J148" s="76"/>
      <c r="K148" s="76" t="s">
        <v>5775</v>
      </c>
      <c r="L148" s="119"/>
      <c r="M148" s="76" t="s">
        <v>8338</v>
      </c>
      <c r="N148" s="119">
        <v>3303824</v>
      </c>
      <c r="O148" s="76"/>
      <c r="P148" s="76" t="s">
        <v>1226</v>
      </c>
      <c r="Q148" s="76"/>
      <c r="R148" s="119"/>
      <c r="S148" s="76"/>
      <c r="T148" s="76"/>
      <c r="U148" s="76"/>
      <c r="V148" s="76"/>
      <c r="W148" s="76"/>
      <c r="X148" s="76"/>
      <c r="Y148" s="121"/>
      <c r="Z148" s="639">
        <f t="shared" si="4"/>
        <v>105000.00000000001</v>
      </c>
      <c r="AA148" s="118">
        <f t="shared" si="5"/>
        <v>1605000</v>
      </c>
    </row>
    <row r="149" spans="1:27" x14ac:dyDescent="0.35">
      <c r="A149" s="76"/>
      <c r="B149" s="77" t="s">
        <v>8566</v>
      </c>
      <c r="C149" s="77" t="s">
        <v>8567</v>
      </c>
      <c r="D149" s="77" t="s">
        <v>8568</v>
      </c>
      <c r="E149" s="77" t="s">
        <v>8569</v>
      </c>
      <c r="F149" s="76"/>
      <c r="G149" s="76" t="s">
        <v>8767</v>
      </c>
      <c r="H149" s="76"/>
      <c r="I149" s="118">
        <v>1500000</v>
      </c>
      <c r="J149" s="76"/>
      <c r="K149" s="76" t="s">
        <v>5775</v>
      </c>
      <c r="L149" s="119"/>
      <c r="M149" s="76" t="s">
        <v>8338</v>
      </c>
      <c r="N149" s="119">
        <v>3303821</v>
      </c>
      <c r="O149" s="76"/>
      <c r="P149" s="76" t="s">
        <v>1226</v>
      </c>
      <c r="Q149" s="76"/>
      <c r="R149" s="119"/>
      <c r="S149" s="76"/>
      <c r="T149" s="76"/>
      <c r="U149" s="76"/>
      <c r="V149" s="76"/>
      <c r="W149" s="76"/>
      <c r="X149" s="76"/>
      <c r="Y149" s="121"/>
      <c r="Z149" s="639">
        <f t="shared" si="4"/>
        <v>105000.00000000001</v>
      </c>
      <c r="AA149" s="118">
        <f t="shared" si="5"/>
        <v>1605000</v>
      </c>
    </row>
    <row r="150" spans="1:27" x14ac:dyDescent="0.35">
      <c r="A150" s="76"/>
      <c r="B150" s="77" t="s">
        <v>8566</v>
      </c>
      <c r="C150" s="77" t="s">
        <v>8567</v>
      </c>
      <c r="D150" s="77" t="s">
        <v>8568</v>
      </c>
      <c r="E150" s="77" t="s">
        <v>8569</v>
      </c>
      <c r="F150" s="76"/>
      <c r="G150" s="76" t="s">
        <v>8768</v>
      </c>
      <c r="H150" s="76"/>
      <c r="I150" s="118">
        <v>1500000</v>
      </c>
      <c r="J150" s="76"/>
      <c r="K150" s="76" t="s">
        <v>5775</v>
      </c>
      <c r="L150" s="119"/>
      <c r="M150" s="76" t="s">
        <v>8340</v>
      </c>
      <c r="N150" s="119">
        <v>3348136</v>
      </c>
      <c r="O150" s="76"/>
      <c r="P150" s="76"/>
      <c r="Q150" s="76" t="s">
        <v>3484</v>
      </c>
      <c r="R150" s="119"/>
      <c r="S150" s="76"/>
      <c r="T150" s="76"/>
      <c r="U150" s="76"/>
      <c r="V150" s="76"/>
      <c r="W150" s="76"/>
      <c r="X150" s="76"/>
      <c r="Y150" s="121"/>
      <c r="Z150" s="639">
        <f t="shared" si="4"/>
        <v>105000.00000000001</v>
      </c>
      <c r="AA150" s="118">
        <f t="shared" si="5"/>
        <v>1605000</v>
      </c>
    </row>
    <row r="151" spans="1:27" x14ac:dyDescent="0.35">
      <c r="A151" s="76"/>
      <c r="B151" s="77" t="s">
        <v>8566</v>
      </c>
      <c r="C151" s="77" t="s">
        <v>8567</v>
      </c>
      <c r="D151" s="77" t="s">
        <v>8568</v>
      </c>
      <c r="E151" s="77" t="s">
        <v>8569</v>
      </c>
      <c r="F151" s="76"/>
      <c r="G151" s="76" t="s">
        <v>8769</v>
      </c>
      <c r="H151" s="76"/>
      <c r="I151" s="118">
        <v>1500000</v>
      </c>
      <c r="J151" s="76"/>
      <c r="K151" s="76" t="s">
        <v>5775</v>
      </c>
      <c r="L151" s="119"/>
      <c r="M151" s="76" t="s">
        <v>8707</v>
      </c>
      <c r="N151" s="119">
        <v>3348172</v>
      </c>
      <c r="O151" s="76"/>
      <c r="P151" s="76"/>
      <c r="Q151" s="76" t="s">
        <v>1697</v>
      </c>
      <c r="R151" s="119"/>
      <c r="S151" s="76"/>
      <c r="T151" s="76"/>
      <c r="U151" s="76"/>
      <c r="V151" s="76"/>
      <c r="W151" s="76"/>
      <c r="X151" s="76"/>
      <c r="Y151" s="121"/>
      <c r="Z151" s="639">
        <f t="shared" si="4"/>
        <v>105000.00000000001</v>
      </c>
      <c r="AA151" s="118">
        <f t="shared" si="5"/>
        <v>1605000</v>
      </c>
    </row>
    <row r="152" spans="1:27" x14ac:dyDescent="0.35">
      <c r="A152" s="76"/>
      <c r="B152" s="77" t="s">
        <v>8566</v>
      </c>
      <c r="C152" s="77" t="s">
        <v>8567</v>
      </c>
      <c r="D152" s="77" t="s">
        <v>8568</v>
      </c>
      <c r="E152" s="77" t="s">
        <v>8569</v>
      </c>
      <c r="F152" s="76"/>
      <c r="G152" s="76" t="s">
        <v>8769</v>
      </c>
      <c r="H152" s="69"/>
      <c r="I152" s="118">
        <v>1500000</v>
      </c>
      <c r="J152" s="76"/>
      <c r="K152" s="76" t="s">
        <v>5775</v>
      </c>
      <c r="L152" s="119"/>
      <c r="M152" s="76" t="s">
        <v>8707</v>
      </c>
      <c r="N152" s="119">
        <v>3348115</v>
      </c>
      <c r="O152" s="76"/>
      <c r="P152" s="76"/>
      <c r="Q152" s="76" t="s">
        <v>1697</v>
      </c>
      <c r="R152" s="119"/>
      <c r="S152" s="76"/>
      <c r="T152" s="76"/>
      <c r="U152" s="76"/>
      <c r="V152" s="76"/>
      <c r="W152" s="76"/>
      <c r="X152" s="76"/>
      <c r="Y152" s="121"/>
      <c r="Z152" s="639">
        <f t="shared" si="4"/>
        <v>105000.00000000001</v>
      </c>
      <c r="AA152" s="118">
        <f t="shared" si="5"/>
        <v>1605000</v>
      </c>
    </row>
    <row r="153" spans="1:27" x14ac:dyDescent="0.35">
      <c r="A153" s="76"/>
      <c r="B153" s="77" t="s">
        <v>8566</v>
      </c>
      <c r="C153" s="77" t="s">
        <v>8567</v>
      </c>
      <c r="D153" s="77" t="s">
        <v>8568</v>
      </c>
      <c r="E153" s="77" t="s">
        <v>8569</v>
      </c>
      <c r="F153" s="76"/>
      <c r="G153" s="76" t="s">
        <v>8770</v>
      </c>
      <c r="H153" s="69"/>
      <c r="I153" s="118">
        <v>1500000</v>
      </c>
      <c r="J153" s="76"/>
      <c r="K153" s="76" t="s">
        <v>5537</v>
      </c>
      <c r="L153" s="119"/>
      <c r="M153" s="76" t="s">
        <v>8710</v>
      </c>
      <c r="N153" s="119">
        <v>732149</v>
      </c>
      <c r="O153" s="76"/>
      <c r="P153" s="76"/>
      <c r="Q153" s="76"/>
      <c r="R153" s="119"/>
      <c r="S153" s="76"/>
      <c r="T153" s="76"/>
      <c r="U153" s="76"/>
      <c r="V153" s="76"/>
      <c r="W153" s="76"/>
      <c r="X153" s="76"/>
      <c r="Y153" s="121"/>
      <c r="Z153" s="639">
        <f t="shared" si="4"/>
        <v>105000.00000000001</v>
      </c>
      <c r="AA153" s="118">
        <f t="shared" si="5"/>
        <v>1605000</v>
      </c>
    </row>
    <row r="154" spans="1:27" x14ac:dyDescent="0.35">
      <c r="A154" s="76"/>
      <c r="B154" s="77" t="s">
        <v>8566</v>
      </c>
      <c r="C154" s="77" t="s">
        <v>8567</v>
      </c>
      <c r="D154" s="77" t="s">
        <v>8568</v>
      </c>
      <c r="E154" s="77" t="s">
        <v>8569</v>
      </c>
      <c r="F154" s="76"/>
      <c r="G154" s="76" t="s">
        <v>8771</v>
      </c>
      <c r="H154" s="69"/>
      <c r="I154" s="118">
        <v>1500000</v>
      </c>
      <c r="J154" s="76"/>
      <c r="K154" s="76" t="s">
        <v>5775</v>
      </c>
      <c r="L154" s="119"/>
      <c r="M154" s="76" t="s">
        <v>8344</v>
      </c>
      <c r="N154" s="119">
        <v>3349508</v>
      </c>
      <c r="O154" s="76"/>
      <c r="P154" s="76"/>
      <c r="Q154" s="76" t="s">
        <v>1697</v>
      </c>
      <c r="R154" s="119"/>
      <c r="S154" s="76"/>
      <c r="T154" s="76"/>
      <c r="U154" s="76"/>
      <c r="V154" s="76"/>
      <c r="W154" s="76"/>
      <c r="X154" s="76"/>
      <c r="Y154" s="121"/>
      <c r="Z154" s="639">
        <f t="shared" si="4"/>
        <v>105000.00000000001</v>
      </c>
      <c r="AA154" s="118">
        <f t="shared" si="5"/>
        <v>1605000</v>
      </c>
    </row>
    <row r="155" spans="1:27" x14ac:dyDescent="0.35">
      <c r="A155" s="76"/>
      <c r="B155" s="77" t="s">
        <v>8566</v>
      </c>
      <c r="C155" s="77" t="s">
        <v>8567</v>
      </c>
      <c r="D155" s="77" t="s">
        <v>8568</v>
      </c>
      <c r="E155" s="77" t="s">
        <v>8569</v>
      </c>
      <c r="F155" s="76"/>
      <c r="G155" s="76" t="s">
        <v>8772</v>
      </c>
      <c r="H155" s="69"/>
      <c r="I155" s="118">
        <v>1500000</v>
      </c>
      <c r="J155" s="76"/>
      <c r="K155" s="76" t="s">
        <v>5775</v>
      </c>
      <c r="L155" s="119"/>
      <c r="M155" s="76" t="s">
        <v>8346</v>
      </c>
      <c r="N155" s="119">
        <v>3245492</v>
      </c>
      <c r="O155" s="76"/>
      <c r="P155" s="76"/>
      <c r="Q155" s="76"/>
      <c r="R155" s="119"/>
      <c r="S155" s="76"/>
      <c r="T155" s="76"/>
      <c r="U155" s="76"/>
      <c r="V155" s="76"/>
      <c r="W155" s="76"/>
      <c r="X155" s="76"/>
      <c r="Y155" s="121"/>
      <c r="Z155" s="639">
        <f t="shared" si="4"/>
        <v>105000.00000000001</v>
      </c>
      <c r="AA155" s="118">
        <f t="shared" si="5"/>
        <v>1605000</v>
      </c>
    </row>
    <row r="156" spans="1:27" x14ac:dyDescent="0.35">
      <c r="A156" s="76"/>
      <c r="B156" s="77" t="s">
        <v>8566</v>
      </c>
      <c r="C156" s="77" t="s">
        <v>8567</v>
      </c>
      <c r="D156" s="77" t="s">
        <v>8568</v>
      </c>
      <c r="E156" s="77" t="s">
        <v>8569</v>
      </c>
      <c r="F156" s="76"/>
      <c r="G156" s="76" t="s">
        <v>8772</v>
      </c>
      <c r="H156" s="69"/>
      <c r="I156" s="118">
        <v>1500000</v>
      </c>
      <c r="J156" s="76"/>
      <c r="K156" s="76" t="s">
        <v>5775</v>
      </c>
      <c r="L156" s="119"/>
      <c r="M156" s="76" t="s">
        <v>8346</v>
      </c>
      <c r="N156" s="119">
        <v>3303563</v>
      </c>
      <c r="O156" s="76"/>
      <c r="P156" s="76"/>
      <c r="Q156" s="76"/>
      <c r="R156" s="119"/>
      <c r="S156" s="76"/>
      <c r="T156" s="76"/>
      <c r="U156" s="76"/>
      <c r="V156" s="76"/>
      <c r="W156" s="76"/>
      <c r="X156" s="76"/>
      <c r="Y156" s="121"/>
      <c r="Z156" s="639">
        <f t="shared" si="4"/>
        <v>105000.00000000001</v>
      </c>
      <c r="AA156" s="118">
        <f t="shared" si="5"/>
        <v>1605000</v>
      </c>
    </row>
    <row r="157" spans="1:27" x14ac:dyDescent="0.35">
      <c r="A157" s="76"/>
      <c r="B157" s="77" t="s">
        <v>8566</v>
      </c>
      <c r="C157" s="77" t="s">
        <v>8567</v>
      </c>
      <c r="D157" s="77" t="s">
        <v>8568</v>
      </c>
      <c r="E157" s="77" t="s">
        <v>8569</v>
      </c>
      <c r="F157" s="76"/>
      <c r="G157" s="76" t="s">
        <v>8773</v>
      </c>
      <c r="H157" s="69"/>
      <c r="I157" s="118">
        <v>1500000</v>
      </c>
      <c r="J157" s="76"/>
      <c r="K157" s="76"/>
      <c r="L157" s="119"/>
      <c r="M157" s="76"/>
      <c r="N157" s="119"/>
      <c r="O157" s="76"/>
      <c r="P157" s="76"/>
      <c r="Q157" s="76"/>
      <c r="R157" s="119"/>
      <c r="S157" s="76"/>
      <c r="T157" s="76"/>
      <c r="U157" s="76"/>
      <c r="V157" s="76"/>
      <c r="W157" s="76"/>
      <c r="X157" s="76"/>
      <c r="Y157" s="121"/>
      <c r="Z157" s="639">
        <f t="shared" si="4"/>
        <v>105000.00000000001</v>
      </c>
      <c r="AA157" s="118">
        <f t="shared" si="5"/>
        <v>1605000</v>
      </c>
    </row>
    <row r="158" spans="1:27" x14ac:dyDescent="0.35">
      <c r="A158" s="76"/>
      <c r="B158" s="77" t="s">
        <v>8566</v>
      </c>
      <c r="C158" s="77" t="s">
        <v>8567</v>
      </c>
      <c r="D158" s="77" t="s">
        <v>8568</v>
      </c>
      <c r="E158" s="77" t="s">
        <v>8569</v>
      </c>
      <c r="F158" s="76"/>
      <c r="G158" s="76" t="s">
        <v>8774</v>
      </c>
      <c r="H158" s="69"/>
      <c r="I158" s="118">
        <v>1500000</v>
      </c>
      <c r="J158" s="76"/>
      <c r="K158" s="76" t="s">
        <v>3716</v>
      </c>
      <c r="L158" s="119"/>
      <c r="M158" s="76" t="s">
        <v>8775</v>
      </c>
      <c r="N158" s="119" t="s">
        <v>8776</v>
      </c>
      <c r="O158" s="76"/>
      <c r="P158" s="76"/>
      <c r="Q158" s="76"/>
      <c r="R158" s="119"/>
      <c r="S158" s="76"/>
      <c r="T158" s="76"/>
      <c r="U158" s="76"/>
      <c r="V158" s="76"/>
      <c r="W158" s="76"/>
      <c r="X158" s="76"/>
      <c r="Y158" s="121"/>
      <c r="Z158" s="639">
        <f t="shared" si="4"/>
        <v>105000.00000000001</v>
      </c>
      <c r="AA158" s="118">
        <f t="shared" si="5"/>
        <v>1605000</v>
      </c>
    </row>
    <row r="159" spans="1:27" x14ac:dyDescent="0.35">
      <c r="A159" s="76"/>
      <c r="B159" s="77" t="s">
        <v>8566</v>
      </c>
      <c r="C159" s="77" t="s">
        <v>8567</v>
      </c>
      <c r="D159" s="77" t="s">
        <v>8568</v>
      </c>
      <c r="E159" s="77" t="s">
        <v>8569</v>
      </c>
      <c r="F159" s="76"/>
      <c r="G159" s="76" t="s">
        <v>8777</v>
      </c>
      <c r="H159" s="69"/>
      <c r="I159" s="118">
        <v>1500000</v>
      </c>
      <c r="J159" s="76"/>
      <c r="K159" s="76" t="s">
        <v>8718</v>
      </c>
      <c r="L159" s="119"/>
      <c r="M159" s="76" t="s">
        <v>8719</v>
      </c>
      <c r="N159" s="119"/>
      <c r="O159" s="76"/>
      <c r="P159" s="76"/>
      <c r="Q159" s="76"/>
      <c r="R159" s="119"/>
      <c r="S159" s="76"/>
      <c r="T159" s="76"/>
      <c r="U159" s="76"/>
      <c r="V159" s="76"/>
      <c r="W159" s="76"/>
      <c r="X159" s="76"/>
      <c r="Y159" s="121"/>
      <c r="Z159" s="639">
        <f t="shared" si="4"/>
        <v>105000.00000000001</v>
      </c>
      <c r="AA159" s="118">
        <f t="shared" si="5"/>
        <v>1605000</v>
      </c>
    </row>
    <row r="160" spans="1:27" x14ac:dyDescent="0.35">
      <c r="A160" s="76"/>
      <c r="B160" s="77" t="s">
        <v>8566</v>
      </c>
      <c r="C160" s="77" t="s">
        <v>8567</v>
      </c>
      <c r="D160" s="77" t="s">
        <v>8568</v>
      </c>
      <c r="E160" s="77" t="s">
        <v>8569</v>
      </c>
      <c r="F160" s="76"/>
      <c r="G160" s="76" t="s">
        <v>8778</v>
      </c>
      <c r="H160" s="69"/>
      <c r="I160" s="118">
        <v>1500000</v>
      </c>
      <c r="J160" s="76"/>
      <c r="K160" s="76" t="s">
        <v>5775</v>
      </c>
      <c r="L160" s="119"/>
      <c r="M160" s="76" t="s">
        <v>8340</v>
      </c>
      <c r="N160" s="119">
        <v>3348141</v>
      </c>
      <c r="O160" s="76"/>
      <c r="P160" s="76"/>
      <c r="Q160" s="76" t="s">
        <v>3484</v>
      </c>
      <c r="R160" s="119"/>
      <c r="S160" s="76"/>
      <c r="T160" s="76"/>
      <c r="U160" s="76"/>
      <c r="V160" s="76"/>
      <c r="W160" s="76"/>
      <c r="X160" s="76"/>
      <c r="Y160" s="121"/>
      <c r="Z160" s="639">
        <f t="shared" si="4"/>
        <v>105000.00000000001</v>
      </c>
      <c r="AA160" s="118">
        <f t="shared" si="5"/>
        <v>1605000</v>
      </c>
    </row>
    <row r="161" spans="1:27" x14ac:dyDescent="0.35">
      <c r="A161" s="76"/>
      <c r="B161" s="77" t="s">
        <v>8566</v>
      </c>
      <c r="C161" s="77" t="s">
        <v>8567</v>
      </c>
      <c r="D161" s="77" t="s">
        <v>8568</v>
      </c>
      <c r="E161" s="77" t="s">
        <v>8569</v>
      </c>
      <c r="F161" s="76"/>
      <c r="G161" s="76" t="s">
        <v>8778</v>
      </c>
      <c r="H161" s="69"/>
      <c r="I161" s="118">
        <v>1500000</v>
      </c>
      <c r="J161" s="76"/>
      <c r="K161" s="76" t="s">
        <v>5775</v>
      </c>
      <c r="L161" s="119"/>
      <c r="M161" s="76" t="s">
        <v>8340</v>
      </c>
      <c r="N161" s="119">
        <v>3348140</v>
      </c>
      <c r="O161" s="76"/>
      <c r="P161" s="76"/>
      <c r="Q161" s="76" t="s">
        <v>3484</v>
      </c>
      <c r="R161" s="119"/>
      <c r="S161" s="76"/>
      <c r="T161" s="76"/>
      <c r="U161" s="76"/>
      <c r="V161" s="76"/>
      <c r="W161" s="76"/>
      <c r="X161" s="76"/>
      <c r="Y161" s="121"/>
      <c r="Z161" s="639">
        <f t="shared" si="4"/>
        <v>105000.00000000001</v>
      </c>
      <c r="AA161" s="118">
        <f t="shared" si="5"/>
        <v>1605000</v>
      </c>
    </row>
    <row r="162" spans="1:27" x14ac:dyDescent="0.35">
      <c r="A162" s="76"/>
      <c r="B162" s="77" t="s">
        <v>8566</v>
      </c>
      <c r="C162" s="77" t="s">
        <v>8567</v>
      </c>
      <c r="D162" s="77" t="s">
        <v>8568</v>
      </c>
      <c r="E162" s="77" t="s">
        <v>8569</v>
      </c>
      <c r="F162" s="76"/>
      <c r="G162" s="76" t="s">
        <v>8779</v>
      </c>
      <c r="H162" s="69"/>
      <c r="I162" s="118">
        <v>1500000</v>
      </c>
      <c r="J162" s="76"/>
      <c r="K162" s="76" t="s">
        <v>5775</v>
      </c>
      <c r="L162" s="119"/>
      <c r="M162" s="76" t="s">
        <v>8707</v>
      </c>
      <c r="N162" s="119">
        <v>3362818</v>
      </c>
      <c r="O162" s="76"/>
      <c r="P162" s="76"/>
      <c r="Q162" s="76" t="s">
        <v>1697</v>
      </c>
      <c r="R162" s="119"/>
      <c r="S162" s="76"/>
      <c r="T162" s="76"/>
      <c r="U162" s="76"/>
      <c r="V162" s="76"/>
      <c r="W162" s="76"/>
      <c r="X162" s="76"/>
      <c r="Y162" s="121"/>
      <c r="Z162" s="639">
        <f t="shared" si="4"/>
        <v>105000.00000000001</v>
      </c>
      <c r="AA162" s="118">
        <f t="shared" si="5"/>
        <v>1605000</v>
      </c>
    </row>
    <row r="163" spans="1:27" x14ac:dyDescent="0.35">
      <c r="A163" s="76"/>
      <c r="B163" s="77" t="s">
        <v>8566</v>
      </c>
      <c r="C163" s="77" t="s">
        <v>8567</v>
      </c>
      <c r="D163" s="77" t="s">
        <v>8568</v>
      </c>
      <c r="E163" s="77" t="s">
        <v>8569</v>
      </c>
      <c r="F163" s="76"/>
      <c r="G163" s="76" t="s">
        <v>8780</v>
      </c>
      <c r="H163" s="69"/>
      <c r="I163" s="118">
        <v>1500000</v>
      </c>
      <c r="J163" s="76"/>
      <c r="K163" s="76" t="s">
        <v>5775</v>
      </c>
      <c r="L163" s="119"/>
      <c r="M163" s="76" t="s">
        <v>8346</v>
      </c>
      <c r="N163" s="119">
        <v>3303561</v>
      </c>
      <c r="O163" s="76"/>
      <c r="P163" s="76"/>
      <c r="Q163" s="76" t="s">
        <v>8695</v>
      </c>
      <c r="R163" s="119"/>
      <c r="S163" s="76"/>
      <c r="T163" s="76"/>
      <c r="U163" s="76"/>
      <c r="V163" s="76"/>
      <c r="W163" s="76"/>
      <c r="X163" s="76"/>
      <c r="Y163" s="121"/>
      <c r="Z163" s="639">
        <f t="shared" si="4"/>
        <v>105000.00000000001</v>
      </c>
      <c r="AA163" s="118">
        <f t="shared" si="5"/>
        <v>1605000</v>
      </c>
    </row>
    <row r="164" spans="1:27" x14ac:dyDescent="0.35">
      <c r="A164" s="76"/>
      <c r="B164" s="77" t="s">
        <v>8566</v>
      </c>
      <c r="C164" s="77" t="s">
        <v>8567</v>
      </c>
      <c r="D164" s="77" t="s">
        <v>8568</v>
      </c>
      <c r="E164" s="77" t="s">
        <v>8569</v>
      </c>
      <c r="F164" s="76"/>
      <c r="G164" s="76" t="s">
        <v>8781</v>
      </c>
      <c r="H164" s="69"/>
      <c r="I164" s="118">
        <v>1500000</v>
      </c>
      <c r="J164" s="76"/>
      <c r="K164" s="76" t="s">
        <v>5537</v>
      </c>
      <c r="L164" s="119"/>
      <c r="M164" s="76" t="s">
        <v>8782</v>
      </c>
      <c r="N164" s="119" t="s">
        <v>8783</v>
      </c>
      <c r="O164" s="76"/>
      <c r="P164" s="76"/>
      <c r="Q164" s="76"/>
      <c r="R164" s="119"/>
      <c r="S164" s="76"/>
      <c r="T164" s="76"/>
      <c r="U164" s="76"/>
      <c r="V164" s="76"/>
      <c r="W164" s="76"/>
      <c r="X164" s="76"/>
      <c r="Y164" s="121"/>
      <c r="Z164" s="639">
        <f t="shared" si="4"/>
        <v>105000.00000000001</v>
      </c>
      <c r="AA164" s="118">
        <f t="shared" si="5"/>
        <v>1605000</v>
      </c>
    </row>
    <row r="165" spans="1:27" x14ac:dyDescent="0.35">
      <c r="A165" s="76"/>
      <c r="B165" s="77" t="s">
        <v>8566</v>
      </c>
      <c r="C165" s="77" t="s">
        <v>8567</v>
      </c>
      <c r="D165" s="77" t="s">
        <v>8568</v>
      </c>
      <c r="E165" s="77" t="s">
        <v>8569</v>
      </c>
      <c r="F165" s="76"/>
      <c r="G165" s="76" t="s">
        <v>8784</v>
      </c>
      <c r="H165" s="69"/>
      <c r="I165" s="118">
        <v>1500000</v>
      </c>
      <c r="J165" s="76"/>
      <c r="K165" s="76" t="s">
        <v>5537</v>
      </c>
      <c r="L165" s="119"/>
      <c r="M165" s="76" t="s">
        <v>8710</v>
      </c>
      <c r="N165" s="119">
        <v>713648</v>
      </c>
      <c r="O165" s="76"/>
      <c r="P165" s="76"/>
      <c r="Q165" s="76"/>
      <c r="R165" s="119"/>
      <c r="S165" s="76"/>
      <c r="T165" s="76"/>
      <c r="U165" s="76"/>
      <c r="V165" s="76"/>
      <c r="W165" s="76"/>
      <c r="X165" s="76"/>
      <c r="Y165" s="121"/>
      <c r="Z165" s="639">
        <f t="shared" si="4"/>
        <v>105000.00000000001</v>
      </c>
      <c r="AA165" s="118">
        <f t="shared" si="5"/>
        <v>1605000</v>
      </c>
    </row>
    <row r="166" spans="1:27" x14ac:dyDescent="0.35">
      <c r="A166" s="76"/>
      <c r="B166" s="77" t="s">
        <v>8566</v>
      </c>
      <c r="C166" s="77" t="s">
        <v>8567</v>
      </c>
      <c r="D166" s="77" t="s">
        <v>8568</v>
      </c>
      <c r="E166" s="77" t="s">
        <v>8569</v>
      </c>
      <c r="F166" s="76"/>
      <c r="G166" s="76" t="s">
        <v>8785</v>
      </c>
      <c r="H166" s="69"/>
      <c r="I166" s="118">
        <v>1500000</v>
      </c>
      <c r="J166" s="76"/>
      <c r="K166" s="76"/>
      <c r="L166" s="119"/>
      <c r="M166" s="76"/>
      <c r="N166" s="119"/>
      <c r="O166" s="76"/>
      <c r="P166" s="76"/>
      <c r="Q166" s="76"/>
      <c r="R166" s="119"/>
      <c r="S166" s="76"/>
      <c r="T166" s="76"/>
      <c r="U166" s="76"/>
      <c r="V166" s="76"/>
      <c r="W166" s="76"/>
      <c r="X166" s="76"/>
      <c r="Y166" s="121"/>
      <c r="Z166" s="639">
        <f t="shared" si="4"/>
        <v>105000.00000000001</v>
      </c>
      <c r="AA166" s="118">
        <f t="shared" si="5"/>
        <v>1605000</v>
      </c>
    </row>
    <row r="167" spans="1:27" x14ac:dyDescent="0.35">
      <c r="A167" s="76"/>
      <c r="B167" s="77" t="s">
        <v>8566</v>
      </c>
      <c r="C167" s="77" t="s">
        <v>8567</v>
      </c>
      <c r="D167" s="77" t="s">
        <v>8568</v>
      </c>
      <c r="E167" s="77" t="s">
        <v>8569</v>
      </c>
      <c r="F167" s="76"/>
      <c r="G167" s="76" t="s">
        <v>8786</v>
      </c>
      <c r="H167" s="69"/>
      <c r="I167" s="118">
        <v>1500000</v>
      </c>
      <c r="J167" s="76"/>
      <c r="K167" s="76"/>
      <c r="L167" s="119"/>
      <c r="M167" s="76"/>
      <c r="N167" s="119"/>
      <c r="O167" s="76"/>
      <c r="P167" s="76"/>
      <c r="Q167" s="76"/>
      <c r="R167" s="119"/>
      <c r="S167" s="76"/>
      <c r="T167" s="76"/>
      <c r="U167" s="76"/>
      <c r="V167" s="76"/>
      <c r="W167" s="76"/>
      <c r="X167" s="76"/>
      <c r="Y167" s="121"/>
      <c r="Z167" s="639">
        <f t="shared" si="4"/>
        <v>105000.00000000001</v>
      </c>
      <c r="AA167" s="118">
        <f t="shared" si="5"/>
        <v>1605000</v>
      </c>
    </row>
    <row r="168" spans="1:27" x14ac:dyDescent="0.35">
      <c r="A168" s="76"/>
      <c r="B168" s="77" t="s">
        <v>8566</v>
      </c>
      <c r="C168" s="77" t="s">
        <v>8567</v>
      </c>
      <c r="D168" s="77" t="s">
        <v>8568</v>
      </c>
      <c r="E168" s="77" t="s">
        <v>8569</v>
      </c>
      <c r="F168" s="76"/>
      <c r="G168" s="76" t="s">
        <v>8787</v>
      </c>
      <c r="H168" s="69"/>
      <c r="I168" s="118">
        <v>1500000</v>
      </c>
      <c r="J168" s="76"/>
      <c r="K168" s="76" t="s">
        <v>8788</v>
      </c>
      <c r="L168" s="119"/>
      <c r="M168" s="76" t="s">
        <v>8334</v>
      </c>
      <c r="N168" s="119" t="s">
        <v>8789</v>
      </c>
      <c r="O168" s="76"/>
      <c r="P168" s="76" t="s">
        <v>3033</v>
      </c>
      <c r="Q168" s="76" t="s">
        <v>8700</v>
      </c>
      <c r="R168" s="119"/>
      <c r="S168" s="76"/>
      <c r="T168" s="76"/>
      <c r="U168" s="76"/>
      <c r="V168" s="76"/>
      <c r="W168" s="76"/>
      <c r="X168" s="76"/>
      <c r="Y168" s="121"/>
      <c r="Z168" s="639">
        <f t="shared" si="4"/>
        <v>105000.00000000001</v>
      </c>
      <c r="AA168" s="118">
        <f t="shared" si="5"/>
        <v>1605000</v>
      </c>
    </row>
    <row r="169" spans="1:27" x14ac:dyDescent="0.35">
      <c r="A169" s="76"/>
      <c r="B169" s="77" t="s">
        <v>8566</v>
      </c>
      <c r="C169" s="77" t="s">
        <v>8567</v>
      </c>
      <c r="D169" s="77" t="s">
        <v>8568</v>
      </c>
      <c r="E169" s="77" t="s">
        <v>8569</v>
      </c>
      <c r="F169" s="76"/>
      <c r="G169" s="76" t="s">
        <v>8790</v>
      </c>
      <c r="H169" s="69"/>
      <c r="I169" s="118">
        <v>1500000</v>
      </c>
      <c r="J169" s="76"/>
      <c r="K169" s="76" t="s">
        <v>3716</v>
      </c>
      <c r="L169" s="119"/>
      <c r="M169" s="76" t="s">
        <v>8791</v>
      </c>
      <c r="N169" s="119">
        <v>801296</v>
      </c>
      <c r="O169" s="76"/>
      <c r="P169" s="76"/>
      <c r="Q169" s="76"/>
      <c r="R169" s="119"/>
      <c r="S169" s="76"/>
      <c r="T169" s="76"/>
      <c r="U169" s="76"/>
      <c r="V169" s="76"/>
      <c r="W169" s="76"/>
      <c r="X169" s="76"/>
      <c r="Y169" s="121"/>
      <c r="Z169" s="639">
        <f t="shared" si="4"/>
        <v>105000.00000000001</v>
      </c>
      <c r="AA169" s="118">
        <f t="shared" si="5"/>
        <v>1605000</v>
      </c>
    </row>
    <row r="170" spans="1:27" x14ac:dyDescent="0.35">
      <c r="A170" s="76"/>
      <c r="B170" s="77" t="s">
        <v>8566</v>
      </c>
      <c r="C170" s="77" t="s">
        <v>8567</v>
      </c>
      <c r="D170" s="77" t="s">
        <v>8568</v>
      </c>
      <c r="E170" s="77" t="s">
        <v>8569</v>
      </c>
      <c r="F170" s="76"/>
      <c r="G170" s="76" t="s">
        <v>8792</v>
      </c>
      <c r="H170" s="69"/>
      <c r="I170" s="118">
        <v>1500000</v>
      </c>
      <c r="J170" s="76"/>
      <c r="K170" s="76" t="s">
        <v>3716</v>
      </c>
      <c r="L170" s="119"/>
      <c r="M170" s="76" t="s">
        <v>8793</v>
      </c>
      <c r="N170" s="119">
        <v>8011295</v>
      </c>
      <c r="O170" s="76"/>
      <c r="P170" s="76"/>
      <c r="Q170" s="76"/>
      <c r="R170" s="119"/>
      <c r="S170" s="76"/>
      <c r="T170" s="76"/>
      <c r="U170" s="76"/>
      <c r="V170" s="76"/>
      <c r="W170" s="76"/>
      <c r="X170" s="76"/>
      <c r="Y170" s="121"/>
      <c r="Z170" s="639">
        <f t="shared" si="4"/>
        <v>105000.00000000001</v>
      </c>
      <c r="AA170" s="118">
        <f t="shared" si="5"/>
        <v>1605000</v>
      </c>
    </row>
    <row r="171" spans="1:27" x14ac:dyDescent="0.35">
      <c r="A171" s="76"/>
      <c r="B171" s="77" t="s">
        <v>8566</v>
      </c>
      <c r="C171" s="77" t="s">
        <v>8567</v>
      </c>
      <c r="D171" s="77" t="s">
        <v>8568</v>
      </c>
      <c r="E171" s="77" t="s">
        <v>8569</v>
      </c>
      <c r="F171" s="76"/>
      <c r="G171" s="76" t="s">
        <v>8794</v>
      </c>
      <c r="H171" s="69"/>
      <c r="I171" s="118">
        <v>1500000</v>
      </c>
      <c r="J171" s="76"/>
      <c r="K171" s="76" t="s">
        <v>3716</v>
      </c>
      <c r="L171" s="119"/>
      <c r="M171" s="76" t="s">
        <v>8795</v>
      </c>
      <c r="N171" s="119" t="s">
        <v>8796</v>
      </c>
      <c r="O171" s="76"/>
      <c r="P171" s="76" t="s">
        <v>8797</v>
      </c>
      <c r="Q171" s="76"/>
      <c r="R171" s="119"/>
      <c r="S171" s="76"/>
      <c r="T171" s="76"/>
      <c r="U171" s="76"/>
      <c r="V171" s="76"/>
      <c r="W171" s="76"/>
      <c r="X171" s="76"/>
      <c r="Y171" s="121"/>
      <c r="Z171" s="639">
        <f t="shared" si="4"/>
        <v>105000.00000000001</v>
      </c>
      <c r="AA171" s="118">
        <f t="shared" si="5"/>
        <v>1605000</v>
      </c>
    </row>
    <row r="172" spans="1:27" x14ac:dyDescent="0.35">
      <c r="A172" s="76"/>
      <c r="B172" s="77" t="s">
        <v>8566</v>
      </c>
      <c r="C172" s="77" t="s">
        <v>8567</v>
      </c>
      <c r="D172" s="77" t="s">
        <v>8568</v>
      </c>
      <c r="E172" s="77" t="s">
        <v>8569</v>
      </c>
      <c r="F172" s="76"/>
      <c r="G172" s="76" t="s">
        <v>8798</v>
      </c>
      <c r="H172" s="69"/>
      <c r="I172" s="118">
        <v>1500000</v>
      </c>
      <c r="J172" s="76"/>
      <c r="K172" s="76"/>
      <c r="L172" s="119"/>
      <c r="M172" s="76"/>
      <c r="N172" s="119"/>
      <c r="O172" s="76"/>
      <c r="P172" s="76"/>
      <c r="Q172" s="76"/>
      <c r="R172" s="119"/>
      <c r="S172" s="76"/>
      <c r="T172" s="76"/>
      <c r="U172" s="76"/>
      <c r="V172" s="76"/>
      <c r="W172" s="76"/>
      <c r="X172" s="76"/>
      <c r="Y172" s="121"/>
      <c r="Z172" s="639">
        <f t="shared" si="4"/>
        <v>105000.00000000001</v>
      </c>
      <c r="AA172" s="118">
        <f t="shared" si="5"/>
        <v>1605000</v>
      </c>
    </row>
    <row r="173" spans="1:27" x14ac:dyDescent="0.35">
      <c r="A173" s="76"/>
      <c r="B173" s="77" t="s">
        <v>8566</v>
      </c>
      <c r="C173" s="77" t="s">
        <v>8567</v>
      </c>
      <c r="D173" s="77" t="s">
        <v>8568</v>
      </c>
      <c r="E173" s="77" t="s">
        <v>8569</v>
      </c>
      <c r="F173" s="76"/>
      <c r="G173" s="76" t="s">
        <v>8799</v>
      </c>
      <c r="H173" s="69"/>
      <c r="I173" s="118">
        <v>1500000</v>
      </c>
      <c r="J173" s="76"/>
      <c r="K173" s="76" t="s">
        <v>3716</v>
      </c>
      <c r="L173" s="119"/>
      <c r="M173" s="76" t="s">
        <v>5549</v>
      </c>
      <c r="N173" s="119">
        <v>801298</v>
      </c>
      <c r="O173" s="76"/>
      <c r="P173" s="76"/>
      <c r="Q173" s="76"/>
      <c r="R173" s="119"/>
      <c r="S173" s="76"/>
      <c r="T173" s="76"/>
      <c r="U173" s="76"/>
      <c r="V173" s="76"/>
      <c r="W173" s="76"/>
      <c r="X173" s="76"/>
      <c r="Y173" s="121"/>
      <c r="Z173" s="639">
        <f t="shared" si="4"/>
        <v>105000.00000000001</v>
      </c>
      <c r="AA173" s="118">
        <f t="shared" si="5"/>
        <v>1605000</v>
      </c>
    </row>
    <row r="174" spans="1:27" x14ac:dyDescent="0.35">
      <c r="A174" s="76"/>
      <c r="B174" s="77" t="s">
        <v>8566</v>
      </c>
      <c r="C174" s="77" t="s">
        <v>8567</v>
      </c>
      <c r="D174" s="77" t="s">
        <v>8568</v>
      </c>
      <c r="E174" s="77" t="s">
        <v>8569</v>
      </c>
      <c r="F174" s="76"/>
      <c r="G174" s="76" t="s">
        <v>8800</v>
      </c>
      <c r="H174" s="69"/>
      <c r="I174" s="118">
        <v>1500000</v>
      </c>
      <c r="J174" s="76"/>
      <c r="K174" s="76" t="s">
        <v>8718</v>
      </c>
      <c r="L174" s="119"/>
      <c r="M174" s="76" t="s">
        <v>8719</v>
      </c>
      <c r="N174" s="119"/>
      <c r="O174" s="76"/>
      <c r="P174" s="76"/>
      <c r="Q174" s="76"/>
      <c r="R174" s="119"/>
      <c r="S174" s="76"/>
      <c r="T174" s="76"/>
      <c r="U174" s="76"/>
      <c r="V174" s="76"/>
      <c r="W174" s="76"/>
      <c r="X174" s="76"/>
      <c r="Y174" s="121"/>
      <c r="Z174" s="639">
        <f t="shared" si="4"/>
        <v>105000.00000000001</v>
      </c>
      <c r="AA174" s="118">
        <f t="shared" si="5"/>
        <v>1605000</v>
      </c>
    </row>
    <row r="175" spans="1:27" x14ac:dyDescent="0.35">
      <c r="A175" s="76"/>
      <c r="B175" s="77" t="s">
        <v>8566</v>
      </c>
      <c r="C175" s="77" t="s">
        <v>8567</v>
      </c>
      <c r="D175" s="77" t="s">
        <v>8568</v>
      </c>
      <c r="E175" s="77" t="s">
        <v>8569</v>
      </c>
      <c r="F175" s="76"/>
      <c r="G175" s="76" t="s">
        <v>8801</v>
      </c>
      <c r="H175" s="69"/>
      <c r="I175" s="118">
        <v>1500000</v>
      </c>
      <c r="J175" s="76"/>
      <c r="K175" s="76" t="s">
        <v>3716</v>
      </c>
      <c r="L175" s="119"/>
      <c r="M175" s="76" t="s">
        <v>5551</v>
      </c>
      <c r="N175" s="119" t="s">
        <v>8802</v>
      </c>
      <c r="O175" s="76"/>
      <c r="P175" s="76"/>
      <c r="Q175" s="76"/>
      <c r="R175" s="119"/>
      <c r="S175" s="76"/>
      <c r="T175" s="76"/>
      <c r="U175" s="76"/>
      <c r="V175" s="76"/>
      <c r="W175" s="76"/>
      <c r="X175" s="76"/>
      <c r="Y175" s="121"/>
      <c r="Z175" s="639">
        <f t="shared" si="4"/>
        <v>105000.00000000001</v>
      </c>
      <c r="AA175" s="118">
        <f t="shared" si="5"/>
        <v>1605000</v>
      </c>
    </row>
    <row r="176" spans="1:27" x14ac:dyDescent="0.35">
      <c r="A176" s="76"/>
      <c r="B176" s="77" t="s">
        <v>8566</v>
      </c>
      <c r="C176" s="77" t="s">
        <v>8567</v>
      </c>
      <c r="D176" s="77" t="s">
        <v>8568</v>
      </c>
      <c r="E176" s="77" t="s">
        <v>8569</v>
      </c>
      <c r="F176" s="76"/>
      <c r="G176" s="76" t="s">
        <v>8803</v>
      </c>
      <c r="H176" s="69"/>
      <c r="I176" s="118">
        <v>1500000</v>
      </c>
      <c r="J176" s="76"/>
      <c r="K176" s="76" t="s">
        <v>3716</v>
      </c>
      <c r="L176" s="119"/>
      <c r="M176" s="76" t="s">
        <v>8804</v>
      </c>
      <c r="N176" s="119" t="s">
        <v>8805</v>
      </c>
      <c r="O176" s="76"/>
      <c r="P176" s="76"/>
      <c r="Q176" s="76"/>
      <c r="R176" s="119"/>
      <c r="S176" s="76"/>
      <c r="T176" s="76"/>
      <c r="U176" s="76"/>
      <c r="V176" s="76"/>
      <c r="W176" s="76"/>
      <c r="X176" s="76"/>
      <c r="Y176" s="121"/>
      <c r="Z176" s="639">
        <f t="shared" si="4"/>
        <v>105000.00000000001</v>
      </c>
      <c r="AA176" s="118">
        <f t="shared" si="5"/>
        <v>1605000</v>
      </c>
    </row>
    <row r="177" spans="1:27" x14ac:dyDescent="0.35">
      <c r="A177" s="76"/>
      <c r="B177" s="77" t="s">
        <v>8566</v>
      </c>
      <c r="C177" s="77" t="s">
        <v>8567</v>
      </c>
      <c r="D177" s="77" t="s">
        <v>8568</v>
      </c>
      <c r="E177" s="77" t="s">
        <v>8569</v>
      </c>
      <c r="F177" s="76"/>
      <c r="G177" s="76" t="s">
        <v>8806</v>
      </c>
      <c r="H177" s="69"/>
      <c r="I177" s="118">
        <v>1500000</v>
      </c>
      <c r="J177" s="76"/>
      <c r="K177" s="76" t="s">
        <v>3716</v>
      </c>
      <c r="L177" s="119"/>
      <c r="M177" s="76" t="s">
        <v>5551</v>
      </c>
      <c r="N177" s="119" t="s">
        <v>8807</v>
      </c>
      <c r="O177" s="76"/>
      <c r="P177" s="76"/>
      <c r="Q177" s="76"/>
      <c r="R177" s="119"/>
      <c r="S177" s="76"/>
      <c r="T177" s="76"/>
      <c r="U177" s="76"/>
      <c r="V177" s="76"/>
      <c r="W177" s="76"/>
      <c r="X177" s="76"/>
      <c r="Y177" s="121"/>
      <c r="Z177" s="639">
        <f t="shared" si="4"/>
        <v>105000.00000000001</v>
      </c>
      <c r="AA177" s="118">
        <f t="shared" si="5"/>
        <v>1605000</v>
      </c>
    </row>
    <row r="178" spans="1:27" x14ac:dyDescent="0.35">
      <c r="A178" s="76"/>
      <c r="B178" s="77" t="s">
        <v>8566</v>
      </c>
      <c r="C178" s="77" t="s">
        <v>8567</v>
      </c>
      <c r="D178" s="77" t="s">
        <v>8568</v>
      </c>
      <c r="E178" s="77" t="s">
        <v>8569</v>
      </c>
      <c r="F178" s="76"/>
      <c r="G178" s="76" t="s">
        <v>8803</v>
      </c>
      <c r="H178" s="69"/>
      <c r="I178" s="118">
        <v>1500000</v>
      </c>
      <c r="J178" s="76"/>
      <c r="K178" s="76" t="s">
        <v>3716</v>
      </c>
      <c r="L178" s="119"/>
      <c r="M178" s="76" t="s">
        <v>8356</v>
      </c>
      <c r="N178" s="119" t="s">
        <v>8808</v>
      </c>
      <c r="O178" s="76"/>
      <c r="P178" s="76"/>
      <c r="Q178" s="76"/>
      <c r="R178" s="119"/>
      <c r="S178" s="76"/>
      <c r="T178" s="76"/>
      <c r="U178" s="76"/>
      <c r="V178" s="76"/>
      <c r="W178" s="76"/>
      <c r="X178" s="76"/>
      <c r="Y178" s="121"/>
      <c r="Z178" s="639">
        <f t="shared" si="4"/>
        <v>105000.00000000001</v>
      </c>
      <c r="AA178" s="118">
        <f t="shared" si="5"/>
        <v>1605000</v>
      </c>
    </row>
    <row r="179" spans="1:27" x14ac:dyDescent="0.35">
      <c r="A179" s="76"/>
      <c r="B179" s="77" t="s">
        <v>8566</v>
      </c>
      <c r="C179" s="77" t="s">
        <v>8567</v>
      </c>
      <c r="D179" s="77" t="s">
        <v>8568</v>
      </c>
      <c r="E179" s="77" t="s">
        <v>8569</v>
      </c>
      <c r="F179" s="76"/>
      <c r="G179" s="76" t="s">
        <v>8809</v>
      </c>
      <c r="H179" s="69"/>
      <c r="I179" s="118">
        <v>1500000</v>
      </c>
      <c r="J179" s="76"/>
      <c r="K179" s="76" t="s">
        <v>3716</v>
      </c>
      <c r="L179" s="119"/>
      <c r="M179" s="76" t="s">
        <v>8810</v>
      </c>
      <c r="N179" s="119" t="s">
        <v>8811</v>
      </c>
      <c r="O179" s="76"/>
      <c r="P179" s="76"/>
      <c r="Q179" s="76"/>
      <c r="R179" s="119"/>
      <c r="S179" s="76"/>
      <c r="T179" s="76"/>
      <c r="U179" s="76"/>
      <c r="V179" s="76"/>
      <c r="W179" s="76"/>
      <c r="X179" s="76"/>
      <c r="Y179" s="121"/>
      <c r="Z179" s="639">
        <f t="shared" si="4"/>
        <v>105000.00000000001</v>
      </c>
      <c r="AA179" s="118">
        <f t="shared" si="5"/>
        <v>1605000</v>
      </c>
    </row>
    <row r="180" spans="1:27" x14ac:dyDescent="0.35">
      <c r="A180" s="76"/>
      <c r="B180" s="77" t="s">
        <v>8566</v>
      </c>
      <c r="C180" s="77" t="s">
        <v>8567</v>
      </c>
      <c r="D180" s="77" t="s">
        <v>8568</v>
      </c>
      <c r="E180" s="77" t="s">
        <v>8569</v>
      </c>
      <c r="F180" s="76"/>
      <c r="G180" s="76" t="s">
        <v>8812</v>
      </c>
      <c r="H180" s="69"/>
      <c r="I180" s="118">
        <v>1500000</v>
      </c>
      <c r="J180" s="76"/>
      <c r="K180" s="76" t="s">
        <v>3716</v>
      </c>
      <c r="L180" s="119"/>
      <c r="M180" s="76" t="s">
        <v>8813</v>
      </c>
      <c r="N180" s="119" t="s">
        <v>8814</v>
      </c>
      <c r="O180" s="76"/>
      <c r="P180" s="76" t="s">
        <v>8797</v>
      </c>
      <c r="Q180" s="76"/>
      <c r="R180" s="119"/>
      <c r="S180" s="76"/>
      <c r="T180" s="76"/>
      <c r="U180" s="76"/>
      <c r="V180" s="76"/>
      <c r="W180" s="76"/>
      <c r="X180" s="76"/>
      <c r="Y180" s="121"/>
      <c r="Z180" s="639">
        <f t="shared" si="4"/>
        <v>105000.00000000001</v>
      </c>
      <c r="AA180" s="118">
        <f t="shared" si="5"/>
        <v>1605000</v>
      </c>
    </row>
    <row r="181" spans="1:27" x14ac:dyDescent="0.35">
      <c r="A181" s="76"/>
      <c r="B181" s="77" t="s">
        <v>8566</v>
      </c>
      <c r="C181" s="77" t="s">
        <v>8567</v>
      </c>
      <c r="D181" s="77" t="s">
        <v>8568</v>
      </c>
      <c r="E181" s="77" t="s">
        <v>8569</v>
      </c>
      <c r="F181" s="76"/>
      <c r="G181" s="76" t="s">
        <v>8815</v>
      </c>
      <c r="H181" s="69"/>
      <c r="I181" s="118">
        <v>1500000</v>
      </c>
      <c r="J181" s="76"/>
      <c r="K181" s="76" t="s">
        <v>3716</v>
      </c>
      <c r="L181" s="119"/>
      <c r="M181" s="76" t="s">
        <v>8816</v>
      </c>
      <c r="N181" s="119" t="s">
        <v>8817</v>
      </c>
      <c r="O181" s="76"/>
      <c r="P181" s="76"/>
      <c r="Q181" s="76" t="s">
        <v>3484</v>
      </c>
      <c r="R181" s="119"/>
      <c r="S181" s="76"/>
      <c r="T181" s="76"/>
      <c r="U181" s="76"/>
      <c r="V181" s="76"/>
      <c r="W181" s="76"/>
      <c r="X181" s="76"/>
      <c r="Y181" s="121"/>
      <c r="Z181" s="639">
        <f t="shared" si="4"/>
        <v>105000.00000000001</v>
      </c>
      <c r="AA181" s="118">
        <f t="shared" si="5"/>
        <v>1605000</v>
      </c>
    </row>
    <row r="182" spans="1:27" x14ac:dyDescent="0.35">
      <c r="A182" s="76"/>
      <c r="B182" s="77" t="s">
        <v>8566</v>
      </c>
      <c r="C182" s="77" t="s">
        <v>8567</v>
      </c>
      <c r="D182" s="77" t="s">
        <v>8568</v>
      </c>
      <c r="E182" s="77" t="s">
        <v>8569</v>
      </c>
      <c r="F182" s="76"/>
      <c r="G182" s="76" t="s">
        <v>8818</v>
      </c>
      <c r="H182" s="69"/>
      <c r="I182" s="118">
        <v>1500000</v>
      </c>
      <c r="J182" s="76"/>
      <c r="K182" s="76"/>
      <c r="L182" s="119"/>
      <c r="M182" s="76"/>
      <c r="N182" s="119"/>
      <c r="O182" s="76"/>
      <c r="P182" s="76"/>
      <c r="Q182" s="76"/>
      <c r="R182" s="119"/>
      <c r="S182" s="76"/>
      <c r="T182" s="76"/>
      <c r="U182" s="76"/>
      <c r="V182" s="76"/>
      <c r="W182" s="76"/>
      <c r="X182" s="76"/>
      <c r="Y182" s="121"/>
      <c r="Z182" s="639">
        <f t="shared" si="4"/>
        <v>105000.00000000001</v>
      </c>
      <c r="AA182" s="118">
        <f t="shared" si="5"/>
        <v>1605000</v>
      </c>
    </row>
    <row r="183" spans="1:27" x14ac:dyDescent="0.35">
      <c r="A183" s="76"/>
      <c r="B183" s="77" t="s">
        <v>8566</v>
      </c>
      <c r="C183" s="77" t="s">
        <v>8567</v>
      </c>
      <c r="D183" s="77" t="s">
        <v>8568</v>
      </c>
      <c r="E183" s="77" t="s">
        <v>8569</v>
      </c>
      <c r="F183" s="76"/>
      <c r="G183" s="76" t="s">
        <v>8819</v>
      </c>
      <c r="H183" s="69"/>
      <c r="I183" s="118">
        <v>1500000</v>
      </c>
      <c r="J183" s="76"/>
      <c r="K183" s="76" t="s">
        <v>8718</v>
      </c>
      <c r="L183" s="130"/>
      <c r="M183" s="76" t="s">
        <v>8719</v>
      </c>
      <c r="N183" s="119"/>
      <c r="O183" s="76"/>
      <c r="P183" s="76"/>
      <c r="Q183" s="76"/>
      <c r="R183" s="119"/>
      <c r="S183" s="76"/>
      <c r="T183" s="76"/>
      <c r="U183" s="76"/>
      <c r="V183" s="76"/>
      <c r="W183" s="76"/>
      <c r="X183" s="76"/>
      <c r="Y183" s="121"/>
      <c r="Z183" s="639">
        <f t="shared" si="4"/>
        <v>105000.00000000001</v>
      </c>
      <c r="AA183" s="118">
        <f t="shared" si="5"/>
        <v>1605000</v>
      </c>
    </row>
    <row r="184" spans="1:27" x14ac:dyDescent="0.35">
      <c r="A184" s="76"/>
      <c r="B184" s="77" t="s">
        <v>8566</v>
      </c>
      <c r="C184" s="77" t="s">
        <v>8567</v>
      </c>
      <c r="D184" s="77" t="s">
        <v>8568</v>
      </c>
      <c r="E184" s="77" t="s">
        <v>8569</v>
      </c>
      <c r="F184" s="76"/>
      <c r="G184" s="76" t="s">
        <v>8820</v>
      </c>
      <c r="H184" s="69"/>
      <c r="I184" s="118">
        <v>1500000</v>
      </c>
      <c r="J184" s="76"/>
      <c r="K184" s="76" t="s">
        <v>3716</v>
      </c>
      <c r="L184" s="119"/>
      <c r="M184" s="76" t="s">
        <v>8821</v>
      </c>
      <c r="N184" s="119" t="s">
        <v>8822</v>
      </c>
      <c r="O184" s="76"/>
      <c r="P184" s="76" t="s">
        <v>8797</v>
      </c>
      <c r="Q184" s="76"/>
      <c r="R184" s="119"/>
      <c r="S184" s="76"/>
      <c r="T184" s="76"/>
      <c r="U184" s="76"/>
      <c r="V184" s="76"/>
      <c r="W184" s="76"/>
      <c r="X184" s="76"/>
      <c r="Y184" s="121"/>
      <c r="Z184" s="639">
        <f t="shared" si="4"/>
        <v>105000.00000000001</v>
      </c>
      <c r="AA184" s="118">
        <f t="shared" si="5"/>
        <v>1605000</v>
      </c>
    </row>
    <row r="185" spans="1:27" x14ac:dyDescent="0.35">
      <c r="A185" s="76"/>
      <c r="B185" s="77" t="s">
        <v>8566</v>
      </c>
      <c r="C185" s="77" t="s">
        <v>8567</v>
      </c>
      <c r="D185" s="77" t="s">
        <v>8568</v>
      </c>
      <c r="E185" s="77" t="s">
        <v>8569</v>
      </c>
      <c r="F185" s="76"/>
      <c r="G185" s="76" t="s">
        <v>8823</v>
      </c>
      <c r="H185" s="69"/>
      <c r="I185" s="118">
        <v>1500000</v>
      </c>
      <c r="J185" s="76"/>
      <c r="K185" s="76" t="s">
        <v>3716</v>
      </c>
      <c r="L185" s="119"/>
      <c r="M185" s="76" t="s">
        <v>5551</v>
      </c>
      <c r="N185" s="119" t="s">
        <v>8824</v>
      </c>
      <c r="O185" s="76"/>
      <c r="P185" s="76"/>
      <c r="Q185" s="76"/>
      <c r="R185" s="119"/>
      <c r="S185" s="76"/>
      <c r="T185" s="76"/>
      <c r="U185" s="76"/>
      <c r="V185" s="76"/>
      <c r="W185" s="76"/>
      <c r="X185" s="76"/>
      <c r="Y185" s="121"/>
      <c r="Z185" s="639">
        <f t="shared" si="4"/>
        <v>105000.00000000001</v>
      </c>
      <c r="AA185" s="118">
        <f t="shared" si="5"/>
        <v>1605000</v>
      </c>
    </row>
    <row r="186" spans="1:27" x14ac:dyDescent="0.35">
      <c r="A186" s="76"/>
      <c r="B186" s="77" t="s">
        <v>8566</v>
      </c>
      <c r="C186" s="77" t="s">
        <v>8567</v>
      </c>
      <c r="D186" s="77" t="s">
        <v>8568</v>
      </c>
      <c r="E186" s="77" t="s">
        <v>8569</v>
      </c>
      <c r="F186" s="76"/>
      <c r="G186" s="76" t="s">
        <v>8825</v>
      </c>
      <c r="H186" s="69"/>
      <c r="I186" s="118">
        <v>1500000</v>
      </c>
      <c r="J186" s="76"/>
      <c r="K186" s="76" t="s">
        <v>3716</v>
      </c>
      <c r="L186" s="119"/>
      <c r="M186" s="76" t="s">
        <v>8813</v>
      </c>
      <c r="N186" s="119" t="s">
        <v>8826</v>
      </c>
      <c r="O186" s="76"/>
      <c r="P186" s="76" t="s">
        <v>8797</v>
      </c>
      <c r="Q186" s="76"/>
      <c r="R186" s="119"/>
      <c r="S186" s="76"/>
      <c r="T186" s="76"/>
      <c r="U186" s="76"/>
      <c r="V186" s="76"/>
      <c r="W186" s="76"/>
      <c r="X186" s="76"/>
      <c r="Y186" s="121"/>
      <c r="Z186" s="639">
        <f t="shared" si="4"/>
        <v>105000.00000000001</v>
      </c>
      <c r="AA186" s="118">
        <f t="shared" si="5"/>
        <v>1605000</v>
      </c>
    </row>
    <row r="187" spans="1:27" x14ac:dyDescent="0.35">
      <c r="A187" s="76"/>
      <c r="B187" s="77" t="s">
        <v>8566</v>
      </c>
      <c r="C187" s="77" t="s">
        <v>8567</v>
      </c>
      <c r="D187" s="77" t="s">
        <v>8568</v>
      </c>
      <c r="E187" s="77" t="s">
        <v>8569</v>
      </c>
      <c r="F187" s="76"/>
      <c r="G187" s="76" t="s">
        <v>8827</v>
      </c>
      <c r="H187" s="69"/>
      <c r="I187" s="118">
        <v>1500000</v>
      </c>
      <c r="J187" s="76"/>
      <c r="K187" s="76" t="s">
        <v>3716</v>
      </c>
      <c r="L187" s="119"/>
      <c r="M187" s="76" t="s">
        <v>8810</v>
      </c>
      <c r="N187" s="119" t="s">
        <v>8828</v>
      </c>
      <c r="O187" s="76"/>
      <c r="P187" s="76"/>
      <c r="Q187" s="76"/>
      <c r="R187" s="119"/>
      <c r="S187" s="76"/>
      <c r="T187" s="76"/>
      <c r="U187" s="76"/>
      <c r="V187" s="76"/>
      <c r="W187" s="76"/>
      <c r="X187" s="76"/>
      <c r="Y187" s="121"/>
      <c r="Z187" s="639">
        <f t="shared" si="4"/>
        <v>105000.00000000001</v>
      </c>
      <c r="AA187" s="118">
        <f t="shared" si="5"/>
        <v>1605000</v>
      </c>
    </row>
    <row r="188" spans="1:27" x14ac:dyDescent="0.35">
      <c r="A188" s="76"/>
      <c r="B188" s="77" t="s">
        <v>8566</v>
      </c>
      <c r="C188" s="77" t="s">
        <v>8567</v>
      </c>
      <c r="D188" s="77" t="s">
        <v>8568</v>
      </c>
      <c r="E188" s="77" t="s">
        <v>8569</v>
      </c>
      <c r="F188" s="76"/>
      <c r="G188" s="76" t="s">
        <v>8820</v>
      </c>
      <c r="H188" s="69"/>
      <c r="I188" s="118">
        <v>1500000</v>
      </c>
      <c r="J188" s="76"/>
      <c r="K188" s="76" t="s">
        <v>3716</v>
      </c>
      <c r="L188" s="119"/>
      <c r="M188" s="76" t="s">
        <v>8821</v>
      </c>
      <c r="N188" s="119" t="s">
        <v>8829</v>
      </c>
      <c r="O188" s="76"/>
      <c r="P188" s="76" t="s">
        <v>8797</v>
      </c>
      <c r="Q188" s="76"/>
      <c r="R188" s="119"/>
      <c r="S188" s="76"/>
      <c r="T188" s="76"/>
      <c r="U188" s="76"/>
      <c r="V188" s="76"/>
      <c r="W188" s="76"/>
      <c r="X188" s="76"/>
      <c r="Y188" s="121"/>
      <c r="Z188" s="639">
        <f t="shared" si="4"/>
        <v>105000.00000000001</v>
      </c>
      <c r="AA188" s="118">
        <f t="shared" si="5"/>
        <v>1605000</v>
      </c>
    </row>
    <row r="189" spans="1:27" x14ac:dyDescent="0.35">
      <c r="A189" s="76"/>
      <c r="B189" s="77" t="s">
        <v>8566</v>
      </c>
      <c r="C189" s="77" t="s">
        <v>8567</v>
      </c>
      <c r="D189" s="77" t="s">
        <v>8568</v>
      </c>
      <c r="E189" s="77" t="s">
        <v>8569</v>
      </c>
      <c r="F189" s="76"/>
      <c r="G189" s="76" t="s">
        <v>8830</v>
      </c>
      <c r="H189" s="76"/>
      <c r="I189" s="118">
        <v>1500000</v>
      </c>
      <c r="J189" s="76"/>
      <c r="K189" s="76" t="s">
        <v>3716</v>
      </c>
      <c r="L189" s="119"/>
      <c r="M189" s="76" t="s">
        <v>8543</v>
      </c>
      <c r="N189" s="119" t="s">
        <v>8831</v>
      </c>
      <c r="O189" s="76"/>
      <c r="P189" s="76" t="s">
        <v>8832</v>
      </c>
      <c r="Q189" s="76" t="s">
        <v>8833</v>
      </c>
      <c r="R189" s="119"/>
      <c r="S189" s="76"/>
      <c r="T189" s="76"/>
      <c r="U189" s="76"/>
      <c r="V189" s="76"/>
      <c r="W189" s="76"/>
      <c r="X189" s="76"/>
      <c r="Y189" s="121"/>
      <c r="Z189" s="639">
        <f t="shared" si="4"/>
        <v>105000.00000000001</v>
      </c>
      <c r="AA189" s="118">
        <f t="shared" si="5"/>
        <v>1605000</v>
      </c>
    </row>
    <row r="190" spans="1:27" x14ac:dyDescent="0.35">
      <c r="A190" s="76"/>
      <c r="B190" s="77" t="s">
        <v>8566</v>
      </c>
      <c r="C190" s="77" t="s">
        <v>8567</v>
      </c>
      <c r="D190" s="77" t="s">
        <v>8568</v>
      </c>
      <c r="E190" s="77" t="s">
        <v>8569</v>
      </c>
      <c r="F190" s="76"/>
      <c r="G190" s="76" t="s">
        <v>8834</v>
      </c>
      <c r="H190" s="76"/>
      <c r="I190" s="118">
        <v>1500000</v>
      </c>
      <c r="J190" s="76"/>
      <c r="K190" s="76" t="s">
        <v>2558</v>
      </c>
      <c r="L190" s="119"/>
      <c r="M190" s="76" t="s">
        <v>8835</v>
      </c>
      <c r="N190" s="119"/>
      <c r="O190" s="76"/>
      <c r="P190" s="76"/>
      <c r="Q190" s="76"/>
      <c r="R190" s="119"/>
      <c r="S190" s="76"/>
      <c r="T190" s="76"/>
      <c r="U190" s="76"/>
      <c r="V190" s="76"/>
      <c r="W190" s="76"/>
      <c r="X190" s="76"/>
      <c r="Y190" s="121"/>
      <c r="Z190" s="639">
        <f t="shared" si="4"/>
        <v>105000.00000000001</v>
      </c>
      <c r="AA190" s="118">
        <f t="shared" si="5"/>
        <v>1605000</v>
      </c>
    </row>
    <row r="191" spans="1:27" x14ac:dyDescent="0.35">
      <c r="A191" s="76"/>
      <c r="B191" s="77" t="s">
        <v>8566</v>
      </c>
      <c r="C191" s="77" t="s">
        <v>8567</v>
      </c>
      <c r="D191" s="77" t="s">
        <v>8568</v>
      </c>
      <c r="E191" s="77" t="s">
        <v>8569</v>
      </c>
      <c r="F191" s="76"/>
      <c r="G191" s="76" t="s">
        <v>8836</v>
      </c>
      <c r="H191" s="76"/>
      <c r="I191" s="118">
        <v>1500000</v>
      </c>
      <c r="J191" s="76"/>
      <c r="K191" s="76" t="s">
        <v>2558</v>
      </c>
      <c r="L191" s="119"/>
      <c r="M191" s="76" t="s">
        <v>8835</v>
      </c>
      <c r="N191" s="119"/>
      <c r="O191" s="76"/>
      <c r="P191" s="76"/>
      <c r="Q191" s="76"/>
      <c r="R191" s="119"/>
      <c r="S191" s="76"/>
      <c r="T191" s="76"/>
      <c r="U191" s="76"/>
      <c r="V191" s="76"/>
      <c r="W191" s="76"/>
      <c r="X191" s="76"/>
      <c r="Y191" s="121"/>
      <c r="Z191" s="639">
        <f t="shared" si="4"/>
        <v>105000.00000000001</v>
      </c>
      <c r="AA191" s="118">
        <f t="shared" si="5"/>
        <v>1605000</v>
      </c>
    </row>
    <row r="192" spans="1:27" x14ac:dyDescent="0.35">
      <c r="A192" s="76"/>
      <c r="B192" s="77" t="s">
        <v>8566</v>
      </c>
      <c r="C192" s="77" t="s">
        <v>8567</v>
      </c>
      <c r="D192" s="77" t="s">
        <v>8568</v>
      </c>
      <c r="E192" s="77" t="s">
        <v>8569</v>
      </c>
      <c r="F192" s="76"/>
      <c r="G192" s="76" t="s">
        <v>8837</v>
      </c>
      <c r="H192" s="76"/>
      <c r="I192" s="118">
        <v>1500000</v>
      </c>
      <c r="J192" s="76"/>
      <c r="K192" s="76"/>
      <c r="L192" s="119"/>
      <c r="M192" s="76"/>
      <c r="N192" s="119"/>
      <c r="O192" s="76"/>
      <c r="P192" s="76"/>
      <c r="Q192" s="76"/>
      <c r="R192" s="119"/>
      <c r="S192" s="76"/>
      <c r="T192" s="76"/>
      <c r="U192" s="76"/>
      <c r="V192" s="76"/>
      <c r="W192" s="76"/>
      <c r="X192" s="76"/>
      <c r="Y192" s="121"/>
      <c r="Z192" s="639">
        <f t="shared" si="4"/>
        <v>105000.00000000001</v>
      </c>
      <c r="AA192" s="118">
        <f t="shared" si="5"/>
        <v>1605000</v>
      </c>
    </row>
    <row r="193" spans="1:27" x14ac:dyDescent="0.35">
      <c r="A193" s="76"/>
      <c r="B193" s="77" t="s">
        <v>8566</v>
      </c>
      <c r="C193" s="77" t="s">
        <v>8567</v>
      </c>
      <c r="D193" s="77" t="s">
        <v>8568</v>
      </c>
      <c r="E193" s="77" t="s">
        <v>8569</v>
      </c>
      <c r="F193" s="76"/>
      <c r="G193" s="76" t="s">
        <v>8838</v>
      </c>
      <c r="H193" s="76"/>
      <c r="I193" s="118">
        <v>1500000</v>
      </c>
      <c r="J193" s="76"/>
      <c r="K193" s="76" t="s">
        <v>8839</v>
      </c>
      <c r="L193" s="119"/>
      <c r="M193" s="76" t="s">
        <v>8840</v>
      </c>
      <c r="N193" s="119" t="s">
        <v>8841</v>
      </c>
      <c r="O193" s="76"/>
      <c r="P193" s="76"/>
      <c r="Q193" s="76"/>
      <c r="R193" s="119"/>
      <c r="S193" s="76"/>
      <c r="T193" s="76"/>
      <c r="U193" s="76"/>
      <c r="V193" s="76"/>
      <c r="W193" s="76"/>
      <c r="X193" s="76"/>
      <c r="Y193" s="121"/>
      <c r="Z193" s="639">
        <f t="shared" si="4"/>
        <v>105000.00000000001</v>
      </c>
      <c r="AA193" s="118">
        <f t="shared" si="5"/>
        <v>1605000</v>
      </c>
    </row>
    <row r="194" spans="1:27" x14ac:dyDescent="0.35">
      <c r="A194" s="76"/>
      <c r="B194" s="77" t="s">
        <v>8566</v>
      </c>
      <c r="C194" s="77" t="s">
        <v>8567</v>
      </c>
      <c r="D194" s="77" t="s">
        <v>8568</v>
      </c>
      <c r="E194" s="77" t="s">
        <v>8569</v>
      </c>
      <c r="F194" s="76"/>
      <c r="G194" s="76" t="s">
        <v>8842</v>
      </c>
      <c r="H194" s="76"/>
      <c r="I194" s="118">
        <v>1500000</v>
      </c>
      <c r="J194" s="76"/>
      <c r="K194" s="76" t="s">
        <v>1206</v>
      </c>
      <c r="L194" s="119"/>
      <c r="M194" s="76" t="s">
        <v>8843</v>
      </c>
      <c r="N194" s="119"/>
      <c r="O194" s="76"/>
      <c r="P194" s="76"/>
      <c r="Q194" s="76"/>
      <c r="R194" s="119"/>
      <c r="S194" s="76"/>
      <c r="T194" s="76"/>
      <c r="U194" s="76"/>
      <c r="V194" s="76"/>
      <c r="W194" s="76"/>
      <c r="X194" s="76"/>
      <c r="Y194" s="121"/>
      <c r="Z194" s="639">
        <f t="shared" si="4"/>
        <v>105000.00000000001</v>
      </c>
      <c r="AA194" s="118">
        <f t="shared" si="5"/>
        <v>1605000</v>
      </c>
    </row>
    <row r="195" spans="1:27" x14ac:dyDescent="0.35">
      <c r="A195" s="76"/>
      <c r="B195" s="77" t="s">
        <v>8566</v>
      </c>
      <c r="C195" s="77" t="s">
        <v>8567</v>
      </c>
      <c r="D195" s="77" t="s">
        <v>8568</v>
      </c>
      <c r="E195" s="77" t="s">
        <v>8569</v>
      </c>
      <c r="F195" s="76"/>
      <c r="G195" s="117" t="s">
        <v>8844</v>
      </c>
      <c r="H195" s="76"/>
      <c r="I195" s="118">
        <v>1500000</v>
      </c>
      <c r="J195" s="76"/>
      <c r="K195" s="76" t="s">
        <v>8718</v>
      </c>
      <c r="L195" s="119"/>
      <c r="M195" s="174" t="s">
        <v>8719</v>
      </c>
      <c r="N195" s="119"/>
      <c r="O195" s="145"/>
      <c r="P195" s="76"/>
      <c r="Q195" s="76"/>
      <c r="R195" s="76"/>
      <c r="S195" s="76"/>
      <c r="T195" s="76"/>
      <c r="U195" s="76"/>
      <c r="V195" s="76"/>
      <c r="W195" s="76"/>
      <c r="X195" s="76"/>
      <c r="Y195" s="121"/>
      <c r="Z195" s="639">
        <f t="shared" si="4"/>
        <v>105000.00000000001</v>
      </c>
      <c r="AA195" s="118">
        <f t="shared" si="5"/>
        <v>1605000</v>
      </c>
    </row>
    <row r="196" spans="1:27" x14ac:dyDescent="0.35">
      <c r="A196" s="76"/>
      <c r="B196" s="77" t="s">
        <v>8566</v>
      </c>
      <c r="C196" s="77" t="s">
        <v>8567</v>
      </c>
      <c r="D196" s="77" t="s">
        <v>8568</v>
      </c>
      <c r="E196" s="77" t="s">
        <v>8569</v>
      </c>
      <c r="F196" s="76"/>
      <c r="G196" s="117" t="s">
        <v>8845</v>
      </c>
      <c r="H196" s="76"/>
      <c r="I196" s="118">
        <v>1500000</v>
      </c>
      <c r="J196" s="76"/>
      <c r="K196" s="76" t="s">
        <v>8718</v>
      </c>
      <c r="L196" s="119"/>
      <c r="M196" s="174" t="s">
        <v>8719</v>
      </c>
      <c r="N196" s="119"/>
      <c r="O196" s="145"/>
      <c r="P196" s="76"/>
      <c r="Q196" s="76"/>
      <c r="R196" s="76"/>
      <c r="S196" s="76"/>
      <c r="T196" s="76"/>
      <c r="U196" s="76"/>
      <c r="V196" s="76"/>
      <c r="W196" s="76"/>
      <c r="X196" s="76"/>
      <c r="Y196" s="121"/>
      <c r="Z196" s="639">
        <f t="shared" si="4"/>
        <v>105000.00000000001</v>
      </c>
      <c r="AA196" s="118">
        <f t="shared" si="5"/>
        <v>1605000</v>
      </c>
    </row>
    <row r="197" spans="1:27" x14ac:dyDescent="0.35">
      <c r="A197" s="76"/>
      <c r="B197" s="77" t="s">
        <v>8566</v>
      </c>
      <c r="C197" s="77" t="s">
        <v>8567</v>
      </c>
      <c r="D197" s="77" t="s">
        <v>8568</v>
      </c>
      <c r="E197" s="77" t="s">
        <v>8569</v>
      </c>
      <c r="F197" s="76"/>
      <c r="G197" s="117" t="s">
        <v>8846</v>
      </c>
      <c r="H197" s="76"/>
      <c r="I197" s="118">
        <v>1500000</v>
      </c>
      <c r="J197" s="76"/>
      <c r="K197" s="76" t="s">
        <v>3716</v>
      </c>
      <c r="L197" s="119"/>
      <c r="M197" s="174" t="s">
        <v>8847</v>
      </c>
      <c r="N197" s="119"/>
      <c r="O197" s="145"/>
      <c r="P197" s="76"/>
      <c r="Q197" s="76"/>
      <c r="R197" s="76"/>
      <c r="S197" s="76"/>
      <c r="T197" s="76"/>
      <c r="U197" s="76"/>
      <c r="V197" s="76"/>
      <c r="W197" s="76"/>
      <c r="X197" s="76"/>
      <c r="Y197" s="121"/>
      <c r="Z197" s="639">
        <f t="shared" si="4"/>
        <v>105000.00000000001</v>
      </c>
      <c r="AA197" s="118">
        <f t="shared" si="5"/>
        <v>1605000</v>
      </c>
    </row>
    <row r="198" spans="1:27" x14ac:dyDescent="0.35">
      <c r="A198" s="76"/>
      <c r="B198" s="77" t="s">
        <v>8566</v>
      </c>
      <c r="C198" s="77" t="s">
        <v>8567</v>
      </c>
      <c r="D198" s="77" t="s">
        <v>8568</v>
      </c>
      <c r="E198" s="77" t="s">
        <v>8569</v>
      </c>
      <c r="F198" s="76"/>
      <c r="G198" s="117" t="s">
        <v>8848</v>
      </c>
      <c r="H198" s="76"/>
      <c r="I198" s="118">
        <v>1500000</v>
      </c>
      <c r="J198" s="76"/>
      <c r="K198" s="76" t="s">
        <v>8718</v>
      </c>
      <c r="L198" s="119"/>
      <c r="M198" s="174" t="s">
        <v>8719</v>
      </c>
      <c r="N198" s="119"/>
      <c r="O198" s="145"/>
      <c r="P198" s="76"/>
      <c r="Q198" s="76"/>
      <c r="R198" s="76"/>
      <c r="S198" s="76"/>
      <c r="T198" s="76"/>
      <c r="U198" s="76"/>
      <c r="V198" s="76"/>
      <c r="W198" s="76"/>
      <c r="X198" s="76"/>
      <c r="Y198" s="121"/>
      <c r="Z198" s="639">
        <f t="shared" ref="Z198:Z261" si="6">I198*Z$4</f>
        <v>105000.00000000001</v>
      </c>
      <c r="AA198" s="118">
        <f t="shared" ref="AA198:AA261" si="7">I198+Z198</f>
        <v>1605000</v>
      </c>
    </row>
    <row r="199" spans="1:27" x14ac:dyDescent="0.35">
      <c r="A199" s="76"/>
      <c r="B199" s="77" t="s">
        <v>8566</v>
      </c>
      <c r="C199" s="77" t="s">
        <v>8567</v>
      </c>
      <c r="D199" s="77" t="s">
        <v>8568</v>
      </c>
      <c r="E199" s="77" t="s">
        <v>8569</v>
      </c>
      <c r="F199" s="76"/>
      <c r="G199" s="117" t="s">
        <v>8849</v>
      </c>
      <c r="H199" s="76"/>
      <c r="I199" s="118">
        <v>1500000</v>
      </c>
      <c r="J199" s="76"/>
      <c r="K199" s="76" t="s">
        <v>3716</v>
      </c>
      <c r="L199" s="119"/>
      <c r="M199" s="174" t="s">
        <v>8847</v>
      </c>
      <c r="N199" s="119"/>
      <c r="O199" s="145"/>
      <c r="P199" s="76"/>
      <c r="Q199" s="76"/>
      <c r="R199" s="76"/>
      <c r="S199" s="76"/>
      <c r="T199" s="76"/>
      <c r="U199" s="76"/>
      <c r="V199" s="76"/>
      <c r="W199" s="76"/>
      <c r="X199" s="76"/>
      <c r="Y199" s="121"/>
      <c r="Z199" s="639">
        <f t="shared" si="6"/>
        <v>105000.00000000001</v>
      </c>
      <c r="AA199" s="118">
        <f t="shared" si="7"/>
        <v>1605000</v>
      </c>
    </row>
    <row r="200" spans="1:27" x14ac:dyDescent="0.35">
      <c r="A200" s="76"/>
      <c r="B200" s="77" t="s">
        <v>8566</v>
      </c>
      <c r="C200" s="77" t="s">
        <v>8567</v>
      </c>
      <c r="D200" s="77" t="s">
        <v>8568</v>
      </c>
      <c r="E200" s="77" t="s">
        <v>8569</v>
      </c>
      <c r="F200" s="76"/>
      <c r="G200" s="117" t="s">
        <v>8850</v>
      </c>
      <c r="H200" s="76"/>
      <c r="I200" s="118">
        <v>1500000</v>
      </c>
      <c r="J200" s="76"/>
      <c r="K200" s="76"/>
      <c r="L200" s="119"/>
      <c r="M200" s="174"/>
      <c r="N200" s="119"/>
      <c r="O200" s="145"/>
      <c r="P200" s="76"/>
      <c r="Q200" s="76"/>
      <c r="R200" s="76"/>
      <c r="S200" s="76"/>
      <c r="T200" s="76"/>
      <c r="U200" s="76"/>
      <c r="V200" s="76"/>
      <c r="W200" s="76"/>
      <c r="X200" s="76"/>
      <c r="Y200" s="121"/>
      <c r="Z200" s="639">
        <f t="shared" si="6"/>
        <v>105000.00000000001</v>
      </c>
      <c r="AA200" s="118">
        <f t="shared" si="7"/>
        <v>1605000</v>
      </c>
    </row>
    <row r="201" spans="1:27" x14ac:dyDescent="0.35">
      <c r="A201" s="76"/>
      <c r="B201" s="77" t="s">
        <v>8566</v>
      </c>
      <c r="C201" s="77" t="s">
        <v>8567</v>
      </c>
      <c r="D201" s="77" t="s">
        <v>8568</v>
      </c>
      <c r="E201" s="77" t="s">
        <v>8569</v>
      </c>
      <c r="F201" s="76"/>
      <c r="G201" s="117" t="s">
        <v>8851</v>
      </c>
      <c r="H201" s="76"/>
      <c r="I201" s="118">
        <v>1500000</v>
      </c>
      <c r="J201" s="76"/>
      <c r="K201" s="76"/>
      <c r="L201" s="119"/>
      <c r="M201" s="174"/>
      <c r="N201" s="119"/>
      <c r="O201" s="145"/>
      <c r="P201" s="76"/>
      <c r="Q201" s="76"/>
      <c r="R201" s="76"/>
      <c r="S201" s="76"/>
      <c r="T201" s="76"/>
      <c r="U201" s="76"/>
      <c r="V201" s="76"/>
      <c r="W201" s="76"/>
      <c r="X201" s="76"/>
      <c r="Y201" s="121"/>
      <c r="Z201" s="639">
        <f t="shared" si="6"/>
        <v>105000.00000000001</v>
      </c>
      <c r="AA201" s="118">
        <f t="shared" si="7"/>
        <v>1605000</v>
      </c>
    </row>
    <row r="202" spans="1:27" x14ac:dyDescent="0.35">
      <c r="A202" s="76"/>
      <c r="B202" s="77" t="s">
        <v>8566</v>
      </c>
      <c r="C202" s="77" t="s">
        <v>8567</v>
      </c>
      <c r="D202" s="77" t="s">
        <v>8568</v>
      </c>
      <c r="E202" s="77" t="s">
        <v>8569</v>
      </c>
      <c r="F202" s="76"/>
      <c r="G202" s="117" t="s">
        <v>8852</v>
      </c>
      <c r="H202" s="76"/>
      <c r="I202" s="118">
        <v>1500000</v>
      </c>
      <c r="J202" s="76"/>
      <c r="K202" s="76"/>
      <c r="L202" s="119"/>
      <c r="M202" s="174"/>
      <c r="N202" s="119"/>
      <c r="O202" s="145"/>
      <c r="P202" s="76"/>
      <c r="Q202" s="76"/>
      <c r="R202" s="76"/>
      <c r="S202" s="76"/>
      <c r="T202" s="76"/>
      <c r="U202" s="76"/>
      <c r="V202" s="76"/>
      <c r="W202" s="76"/>
      <c r="X202" s="76"/>
      <c r="Y202" s="121"/>
      <c r="Z202" s="639">
        <f t="shared" si="6"/>
        <v>105000.00000000001</v>
      </c>
      <c r="AA202" s="118">
        <f t="shared" si="7"/>
        <v>1605000</v>
      </c>
    </row>
    <row r="203" spans="1:27" x14ac:dyDescent="0.35">
      <c r="A203" s="76"/>
      <c r="B203" s="77" t="s">
        <v>8566</v>
      </c>
      <c r="C203" s="77" t="s">
        <v>8567</v>
      </c>
      <c r="D203" s="77" t="s">
        <v>8568</v>
      </c>
      <c r="E203" s="77" t="s">
        <v>8569</v>
      </c>
      <c r="F203" s="76"/>
      <c r="G203" s="117" t="s">
        <v>8853</v>
      </c>
      <c r="H203" s="76"/>
      <c r="I203" s="118">
        <v>1500000</v>
      </c>
      <c r="J203" s="76"/>
      <c r="K203" s="76" t="s">
        <v>8718</v>
      </c>
      <c r="L203" s="119"/>
      <c r="M203" s="174" t="s">
        <v>8719</v>
      </c>
      <c r="N203" s="119"/>
      <c r="O203" s="145"/>
      <c r="P203" s="76"/>
      <c r="Q203" s="76"/>
      <c r="R203" s="76"/>
      <c r="S203" s="76"/>
      <c r="T203" s="76"/>
      <c r="U203" s="76"/>
      <c r="V203" s="76"/>
      <c r="W203" s="76"/>
      <c r="X203" s="76"/>
      <c r="Y203" s="121"/>
      <c r="Z203" s="639">
        <f t="shared" si="6"/>
        <v>105000.00000000001</v>
      </c>
      <c r="AA203" s="118">
        <f t="shared" si="7"/>
        <v>1605000</v>
      </c>
    </row>
    <row r="204" spans="1:27" x14ac:dyDescent="0.35">
      <c r="A204" s="76"/>
      <c r="B204" s="77" t="s">
        <v>8566</v>
      </c>
      <c r="C204" s="77" t="s">
        <v>8567</v>
      </c>
      <c r="D204" s="77" t="s">
        <v>8568</v>
      </c>
      <c r="E204" s="77" t="s">
        <v>8569</v>
      </c>
      <c r="F204" s="76"/>
      <c r="G204" s="117" t="s">
        <v>8854</v>
      </c>
      <c r="H204" s="76"/>
      <c r="I204" s="118">
        <v>1500000</v>
      </c>
      <c r="J204" s="76"/>
      <c r="K204" s="76" t="s">
        <v>3716</v>
      </c>
      <c r="L204" s="119"/>
      <c r="M204" s="174" t="s">
        <v>8847</v>
      </c>
      <c r="N204" s="119"/>
      <c r="O204" s="145"/>
      <c r="P204" s="76"/>
      <c r="Q204" s="76"/>
      <c r="R204" s="76"/>
      <c r="S204" s="76"/>
      <c r="T204" s="76"/>
      <c r="U204" s="76"/>
      <c r="V204" s="76"/>
      <c r="W204" s="76"/>
      <c r="X204" s="76"/>
      <c r="Y204" s="121"/>
      <c r="Z204" s="639">
        <f t="shared" si="6"/>
        <v>105000.00000000001</v>
      </c>
      <c r="AA204" s="118">
        <f t="shared" si="7"/>
        <v>1605000</v>
      </c>
    </row>
    <row r="205" spans="1:27" x14ac:dyDescent="0.35">
      <c r="A205" s="76"/>
      <c r="B205" s="77" t="s">
        <v>8566</v>
      </c>
      <c r="C205" s="77" t="s">
        <v>8567</v>
      </c>
      <c r="D205" s="77" t="s">
        <v>8568</v>
      </c>
      <c r="E205" s="77" t="s">
        <v>8569</v>
      </c>
      <c r="F205" s="76"/>
      <c r="G205" s="117" t="s">
        <v>8855</v>
      </c>
      <c r="H205" s="76"/>
      <c r="I205" s="118">
        <v>1500000</v>
      </c>
      <c r="J205" s="76"/>
      <c r="K205" s="76" t="s">
        <v>5775</v>
      </c>
      <c r="L205" s="119"/>
      <c r="M205" s="174" t="s">
        <v>5530</v>
      </c>
      <c r="N205" s="119" t="s">
        <v>8856</v>
      </c>
      <c r="O205" s="145"/>
      <c r="P205" s="76"/>
      <c r="Q205" s="76"/>
      <c r="R205" s="76"/>
      <c r="S205" s="76"/>
      <c r="T205" s="76"/>
      <c r="U205" s="76"/>
      <c r="V205" s="76"/>
      <c r="W205" s="76"/>
      <c r="X205" s="76"/>
      <c r="Y205" s="121"/>
      <c r="Z205" s="639">
        <f t="shared" si="6"/>
        <v>105000.00000000001</v>
      </c>
      <c r="AA205" s="118">
        <f t="shared" si="7"/>
        <v>1605000</v>
      </c>
    </row>
    <row r="206" spans="1:27" x14ac:dyDescent="0.35">
      <c r="A206" s="76"/>
      <c r="B206" s="77" t="s">
        <v>8566</v>
      </c>
      <c r="C206" s="77" t="s">
        <v>8567</v>
      </c>
      <c r="D206" s="77" t="s">
        <v>8568</v>
      </c>
      <c r="E206" s="77" t="s">
        <v>8569</v>
      </c>
      <c r="F206" s="76"/>
      <c r="G206" s="117" t="s">
        <v>8857</v>
      </c>
      <c r="H206" s="76"/>
      <c r="I206" s="118">
        <v>1500000</v>
      </c>
      <c r="J206" s="76"/>
      <c r="K206" s="76" t="s">
        <v>5775</v>
      </c>
      <c r="L206" s="119"/>
      <c r="M206" s="174" t="s">
        <v>8858</v>
      </c>
      <c r="N206" s="119" t="s">
        <v>8859</v>
      </c>
      <c r="O206" s="145"/>
      <c r="P206" s="76"/>
      <c r="Q206" s="76"/>
      <c r="R206" s="76"/>
      <c r="S206" s="76"/>
      <c r="T206" s="76"/>
      <c r="U206" s="76"/>
      <c r="V206" s="76"/>
      <c r="W206" s="76"/>
      <c r="X206" s="76"/>
      <c r="Y206" s="121"/>
      <c r="Z206" s="639">
        <f t="shared" si="6"/>
        <v>105000.00000000001</v>
      </c>
      <c r="AA206" s="118">
        <f t="shared" si="7"/>
        <v>1605000</v>
      </c>
    </row>
    <row r="207" spans="1:27" x14ac:dyDescent="0.35">
      <c r="A207" s="76"/>
      <c r="B207" s="77" t="s">
        <v>8566</v>
      </c>
      <c r="C207" s="77" t="s">
        <v>8567</v>
      </c>
      <c r="D207" s="77" t="s">
        <v>8568</v>
      </c>
      <c r="E207" s="77" t="s">
        <v>8569</v>
      </c>
      <c r="F207" s="76"/>
      <c r="G207" s="117" t="s">
        <v>8860</v>
      </c>
      <c r="H207" s="76"/>
      <c r="I207" s="118">
        <v>1500000</v>
      </c>
      <c r="J207" s="76"/>
      <c r="K207" s="76" t="s">
        <v>8427</v>
      </c>
      <c r="L207" s="130"/>
      <c r="M207" s="100" t="s">
        <v>8337</v>
      </c>
      <c r="N207" s="119">
        <v>2102670</v>
      </c>
      <c r="O207" s="145"/>
      <c r="P207" s="76"/>
      <c r="Q207" s="76" t="s">
        <v>1226</v>
      </c>
      <c r="R207" s="119"/>
      <c r="S207" s="76"/>
      <c r="T207" s="76"/>
      <c r="U207" s="76"/>
      <c r="V207" s="76"/>
      <c r="W207" s="76"/>
      <c r="X207" s="76"/>
      <c r="Y207" s="121"/>
      <c r="Z207" s="639">
        <f t="shared" si="6"/>
        <v>105000.00000000001</v>
      </c>
      <c r="AA207" s="118">
        <f t="shared" si="7"/>
        <v>1605000</v>
      </c>
    </row>
    <row r="208" spans="1:27" x14ac:dyDescent="0.35">
      <c r="A208" s="76"/>
      <c r="B208" s="77" t="s">
        <v>8566</v>
      </c>
      <c r="C208" s="77" t="s">
        <v>8567</v>
      </c>
      <c r="D208" s="77" t="s">
        <v>8568</v>
      </c>
      <c r="E208" s="77" t="s">
        <v>8569</v>
      </c>
      <c r="F208" s="76"/>
      <c r="G208" s="117" t="s">
        <v>8860</v>
      </c>
      <c r="H208" s="76"/>
      <c r="I208" s="118">
        <v>1500000</v>
      </c>
      <c r="J208" s="76"/>
      <c r="K208" s="76" t="s">
        <v>8427</v>
      </c>
      <c r="L208" s="130"/>
      <c r="M208" s="76" t="s">
        <v>8337</v>
      </c>
      <c r="N208" s="119">
        <v>2102647</v>
      </c>
      <c r="O208" s="145"/>
      <c r="P208" s="76"/>
      <c r="Q208" s="76" t="s">
        <v>1226</v>
      </c>
      <c r="R208" s="119"/>
      <c r="S208" s="76"/>
      <c r="T208" s="76"/>
      <c r="U208" s="76"/>
      <c r="V208" s="76"/>
      <c r="W208" s="76"/>
      <c r="X208" s="76"/>
      <c r="Y208" s="121"/>
      <c r="Z208" s="639">
        <f t="shared" si="6"/>
        <v>105000.00000000001</v>
      </c>
      <c r="AA208" s="118">
        <f t="shared" si="7"/>
        <v>1605000</v>
      </c>
    </row>
    <row r="209" spans="1:27" x14ac:dyDescent="0.35">
      <c r="A209" s="76"/>
      <c r="B209" s="77" t="s">
        <v>8566</v>
      </c>
      <c r="C209" s="77" t="s">
        <v>8567</v>
      </c>
      <c r="D209" s="77" t="s">
        <v>8568</v>
      </c>
      <c r="E209" s="77" t="s">
        <v>8569</v>
      </c>
      <c r="F209" s="76"/>
      <c r="G209" s="117" t="s">
        <v>8860</v>
      </c>
      <c r="H209" s="76"/>
      <c r="I209" s="118">
        <v>1500000</v>
      </c>
      <c r="J209" s="76"/>
      <c r="K209" s="76" t="s">
        <v>8427</v>
      </c>
      <c r="L209" s="130"/>
      <c r="M209" s="76" t="s">
        <v>8337</v>
      </c>
      <c r="N209" s="119">
        <v>2102663</v>
      </c>
      <c r="O209" s="145"/>
      <c r="P209" s="76"/>
      <c r="Q209" s="76" t="s">
        <v>1226</v>
      </c>
      <c r="R209" s="119"/>
      <c r="S209" s="76"/>
      <c r="T209" s="76"/>
      <c r="U209" s="76"/>
      <c r="V209" s="76"/>
      <c r="W209" s="76"/>
      <c r="X209" s="76"/>
      <c r="Y209" s="121"/>
      <c r="Z209" s="639">
        <f t="shared" si="6"/>
        <v>105000.00000000001</v>
      </c>
      <c r="AA209" s="118">
        <f t="shared" si="7"/>
        <v>1605000</v>
      </c>
    </row>
    <row r="210" spans="1:27" x14ac:dyDescent="0.35">
      <c r="A210" s="76"/>
      <c r="B210" s="77" t="s">
        <v>8566</v>
      </c>
      <c r="C210" s="77" t="s">
        <v>8567</v>
      </c>
      <c r="D210" s="77" t="s">
        <v>8568</v>
      </c>
      <c r="E210" s="77" t="s">
        <v>8569</v>
      </c>
      <c r="F210" s="76"/>
      <c r="G210" s="117" t="s">
        <v>8861</v>
      </c>
      <c r="H210" s="76"/>
      <c r="I210" s="118">
        <v>1500000</v>
      </c>
      <c r="J210" s="76"/>
      <c r="K210" s="76" t="s">
        <v>8427</v>
      </c>
      <c r="L210" s="130"/>
      <c r="M210" s="76" t="s">
        <v>8337</v>
      </c>
      <c r="N210" s="119">
        <v>2104315</v>
      </c>
      <c r="O210" s="145"/>
      <c r="P210" s="76"/>
      <c r="Q210" s="76" t="s">
        <v>1226</v>
      </c>
      <c r="R210" s="119"/>
      <c r="S210" s="76"/>
      <c r="T210" s="76"/>
      <c r="U210" s="76"/>
      <c r="V210" s="76"/>
      <c r="W210" s="76"/>
      <c r="X210" s="76"/>
      <c r="Y210" s="121"/>
      <c r="Z210" s="639">
        <f t="shared" si="6"/>
        <v>105000.00000000001</v>
      </c>
      <c r="AA210" s="118">
        <f t="shared" si="7"/>
        <v>1605000</v>
      </c>
    </row>
    <row r="211" spans="1:27" x14ac:dyDescent="0.35">
      <c r="A211" s="76"/>
      <c r="B211" s="77" t="s">
        <v>8566</v>
      </c>
      <c r="C211" s="77" t="s">
        <v>8567</v>
      </c>
      <c r="D211" s="77" t="s">
        <v>8568</v>
      </c>
      <c r="E211" s="77" t="s">
        <v>8569</v>
      </c>
      <c r="F211" s="76"/>
      <c r="G211" s="117" t="s">
        <v>8862</v>
      </c>
      <c r="H211" s="76"/>
      <c r="I211" s="118">
        <v>1500000</v>
      </c>
      <c r="J211" s="76"/>
      <c r="K211" s="76" t="s">
        <v>8427</v>
      </c>
      <c r="L211" s="130"/>
      <c r="M211" s="76"/>
      <c r="N211" s="119"/>
      <c r="O211" s="145"/>
      <c r="P211" s="76"/>
      <c r="Q211" s="76"/>
      <c r="R211" s="119"/>
      <c r="S211" s="76"/>
      <c r="T211" s="76"/>
      <c r="U211" s="76"/>
      <c r="V211" s="76"/>
      <c r="W211" s="76"/>
      <c r="X211" s="76"/>
      <c r="Y211" s="121"/>
      <c r="Z211" s="639">
        <f t="shared" si="6"/>
        <v>105000.00000000001</v>
      </c>
      <c r="AA211" s="118">
        <f t="shared" si="7"/>
        <v>1605000</v>
      </c>
    </row>
    <row r="212" spans="1:27" x14ac:dyDescent="0.35">
      <c r="A212" s="76"/>
      <c r="B212" s="77" t="s">
        <v>8566</v>
      </c>
      <c r="C212" s="77" t="s">
        <v>8567</v>
      </c>
      <c r="D212" s="77" t="s">
        <v>8568</v>
      </c>
      <c r="E212" s="77" t="s">
        <v>8569</v>
      </c>
      <c r="F212" s="76"/>
      <c r="G212" s="117" t="s">
        <v>8863</v>
      </c>
      <c r="H212" s="76"/>
      <c r="I212" s="118">
        <v>1500000</v>
      </c>
      <c r="J212" s="76"/>
      <c r="K212" s="76" t="s">
        <v>8427</v>
      </c>
      <c r="L212" s="130"/>
      <c r="M212" s="76"/>
      <c r="N212" s="119"/>
      <c r="O212" s="145"/>
      <c r="P212" s="76"/>
      <c r="Q212" s="76"/>
      <c r="R212" s="119"/>
      <c r="S212" s="76"/>
      <c r="T212" s="76"/>
      <c r="U212" s="76"/>
      <c r="V212" s="76"/>
      <c r="W212" s="76"/>
      <c r="X212" s="76"/>
      <c r="Y212" s="121"/>
      <c r="Z212" s="639">
        <f t="shared" si="6"/>
        <v>105000.00000000001</v>
      </c>
      <c r="AA212" s="118">
        <f t="shared" si="7"/>
        <v>1605000</v>
      </c>
    </row>
    <row r="213" spans="1:27" x14ac:dyDescent="0.35">
      <c r="A213" s="76"/>
      <c r="B213" s="77" t="s">
        <v>8566</v>
      </c>
      <c r="C213" s="77" t="s">
        <v>8567</v>
      </c>
      <c r="D213" s="77" t="s">
        <v>8568</v>
      </c>
      <c r="E213" s="77" t="s">
        <v>8569</v>
      </c>
      <c r="F213" s="76"/>
      <c r="G213" s="117" t="s">
        <v>8864</v>
      </c>
      <c r="H213" s="76"/>
      <c r="I213" s="118">
        <v>1500000</v>
      </c>
      <c r="J213" s="76"/>
      <c r="K213" s="76"/>
      <c r="L213" s="130"/>
      <c r="M213" s="76" t="s">
        <v>8865</v>
      </c>
      <c r="N213" s="119"/>
      <c r="O213" s="145"/>
      <c r="P213" s="76"/>
      <c r="Q213" s="76"/>
      <c r="R213" s="119"/>
      <c r="S213" s="76"/>
      <c r="T213" s="76"/>
      <c r="U213" s="76"/>
      <c r="V213" s="76"/>
      <c r="W213" s="76"/>
      <c r="X213" s="76"/>
      <c r="Y213" s="121"/>
      <c r="Z213" s="639">
        <f t="shared" si="6"/>
        <v>105000.00000000001</v>
      </c>
      <c r="AA213" s="118">
        <f t="shared" si="7"/>
        <v>1605000</v>
      </c>
    </row>
    <row r="214" spans="1:27" x14ac:dyDescent="0.35">
      <c r="A214" s="76"/>
      <c r="B214" s="77" t="s">
        <v>8566</v>
      </c>
      <c r="C214" s="77" t="s">
        <v>8567</v>
      </c>
      <c r="D214" s="77" t="s">
        <v>8568</v>
      </c>
      <c r="E214" s="77" t="s">
        <v>8569</v>
      </c>
      <c r="F214" s="76"/>
      <c r="G214" s="117" t="s">
        <v>8866</v>
      </c>
      <c r="H214" s="76"/>
      <c r="I214" s="118">
        <v>1500000</v>
      </c>
      <c r="J214" s="76"/>
      <c r="K214" s="76" t="s">
        <v>8427</v>
      </c>
      <c r="L214" s="130"/>
      <c r="M214" s="76"/>
      <c r="N214" s="119"/>
      <c r="O214" s="145"/>
      <c r="P214" s="76"/>
      <c r="Q214" s="76"/>
      <c r="R214" s="119"/>
      <c r="S214" s="76"/>
      <c r="T214" s="76"/>
      <c r="U214" s="76"/>
      <c r="V214" s="76"/>
      <c r="W214" s="76"/>
      <c r="X214" s="76"/>
      <c r="Y214" s="121"/>
      <c r="Z214" s="639">
        <f t="shared" si="6"/>
        <v>105000.00000000001</v>
      </c>
      <c r="AA214" s="118">
        <f t="shared" si="7"/>
        <v>1605000</v>
      </c>
    </row>
    <row r="215" spans="1:27" x14ac:dyDescent="0.35">
      <c r="A215" s="76"/>
      <c r="B215" s="77" t="s">
        <v>8566</v>
      </c>
      <c r="C215" s="77" t="s">
        <v>8567</v>
      </c>
      <c r="D215" s="77" t="s">
        <v>8568</v>
      </c>
      <c r="E215" s="77" t="s">
        <v>8569</v>
      </c>
      <c r="F215" s="76"/>
      <c r="G215" s="117" t="s">
        <v>8867</v>
      </c>
      <c r="H215" s="76"/>
      <c r="I215" s="118">
        <v>1500000</v>
      </c>
      <c r="J215" s="76"/>
      <c r="K215" s="76" t="s">
        <v>8427</v>
      </c>
      <c r="L215" s="130"/>
      <c r="M215" s="76"/>
      <c r="N215" s="119"/>
      <c r="O215" s="145"/>
      <c r="P215" s="76"/>
      <c r="Q215" s="76"/>
      <c r="R215" s="119"/>
      <c r="S215" s="76"/>
      <c r="T215" s="76"/>
      <c r="U215" s="76"/>
      <c r="V215" s="76"/>
      <c r="W215" s="76"/>
      <c r="X215" s="76"/>
      <c r="Y215" s="121"/>
      <c r="Z215" s="639">
        <f t="shared" si="6"/>
        <v>105000.00000000001</v>
      </c>
      <c r="AA215" s="118">
        <f t="shared" si="7"/>
        <v>1605000</v>
      </c>
    </row>
    <row r="216" spans="1:27" x14ac:dyDescent="0.35">
      <c r="A216" s="76"/>
      <c r="B216" s="77" t="s">
        <v>8566</v>
      </c>
      <c r="C216" s="77" t="s">
        <v>8567</v>
      </c>
      <c r="D216" s="77" t="s">
        <v>8568</v>
      </c>
      <c r="E216" s="77" t="s">
        <v>8569</v>
      </c>
      <c r="F216" s="76"/>
      <c r="G216" s="117" t="s">
        <v>8868</v>
      </c>
      <c r="H216" s="76"/>
      <c r="I216" s="118">
        <v>1500000</v>
      </c>
      <c r="J216" s="76"/>
      <c r="K216" s="76" t="s">
        <v>8427</v>
      </c>
      <c r="L216" s="130"/>
      <c r="M216" s="76"/>
      <c r="N216" s="119"/>
      <c r="O216" s="145"/>
      <c r="P216" s="76"/>
      <c r="Q216" s="76"/>
      <c r="R216" s="119"/>
      <c r="S216" s="76"/>
      <c r="T216" s="76"/>
      <c r="U216" s="76"/>
      <c r="V216" s="76"/>
      <c r="W216" s="76"/>
      <c r="X216" s="76"/>
      <c r="Y216" s="121"/>
      <c r="Z216" s="639">
        <f t="shared" si="6"/>
        <v>105000.00000000001</v>
      </c>
      <c r="AA216" s="118">
        <f t="shared" si="7"/>
        <v>1605000</v>
      </c>
    </row>
    <row r="217" spans="1:27" x14ac:dyDescent="0.35">
      <c r="A217" s="76"/>
      <c r="B217" s="77" t="s">
        <v>8566</v>
      </c>
      <c r="C217" s="77" t="s">
        <v>8567</v>
      </c>
      <c r="D217" s="77" t="s">
        <v>8568</v>
      </c>
      <c r="E217" s="77" t="s">
        <v>8569</v>
      </c>
      <c r="F217" s="76"/>
      <c r="G217" s="117" t="s">
        <v>8869</v>
      </c>
      <c r="H217" s="76"/>
      <c r="I217" s="118">
        <v>1500000</v>
      </c>
      <c r="J217" s="76"/>
      <c r="K217" s="76" t="s">
        <v>8427</v>
      </c>
      <c r="L217" s="119"/>
      <c r="M217" s="76"/>
      <c r="N217" s="119"/>
      <c r="O217" s="145"/>
      <c r="P217" s="76"/>
      <c r="Q217" s="76"/>
      <c r="R217" s="119"/>
      <c r="S217" s="76"/>
      <c r="T217" s="76"/>
      <c r="U217" s="76"/>
      <c r="V217" s="76"/>
      <c r="W217" s="76"/>
      <c r="X217" s="76"/>
      <c r="Y217" s="121"/>
      <c r="Z217" s="639">
        <f t="shared" si="6"/>
        <v>105000.00000000001</v>
      </c>
      <c r="AA217" s="118">
        <f t="shared" si="7"/>
        <v>1605000</v>
      </c>
    </row>
    <row r="218" spans="1:27" x14ac:dyDescent="0.35">
      <c r="A218" s="76"/>
      <c r="B218" s="77" t="s">
        <v>8566</v>
      </c>
      <c r="C218" s="77" t="s">
        <v>8567</v>
      </c>
      <c r="D218" s="77" t="s">
        <v>8568</v>
      </c>
      <c r="E218" s="77" t="s">
        <v>8569</v>
      </c>
      <c r="F218" s="76"/>
      <c r="G218" s="117" t="s">
        <v>8870</v>
      </c>
      <c r="H218" s="76"/>
      <c r="I218" s="118">
        <v>1500000</v>
      </c>
      <c r="J218" s="76"/>
      <c r="K218" s="76"/>
      <c r="L218" s="130"/>
      <c r="N218" s="119"/>
      <c r="O218" s="145"/>
      <c r="P218" s="76"/>
      <c r="Q218" s="76"/>
      <c r="R218" s="119"/>
      <c r="S218" s="76"/>
      <c r="T218" s="76"/>
      <c r="U218" s="76"/>
      <c r="V218" s="76"/>
      <c r="W218" s="76"/>
      <c r="X218" s="76"/>
      <c r="Y218" s="121"/>
      <c r="Z218" s="639">
        <f t="shared" si="6"/>
        <v>105000.00000000001</v>
      </c>
      <c r="AA218" s="118">
        <f t="shared" si="7"/>
        <v>1605000</v>
      </c>
    </row>
    <row r="219" spans="1:27" x14ac:dyDescent="0.35">
      <c r="A219" s="76"/>
      <c r="B219" s="77" t="s">
        <v>8566</v>
      </c>
      <c r="C219" s="77" t="s">
        <v>8567</v>
      </c>
      <c r="D219" s="77" t="s">
        <v>8568</v>
      </c>
      <c r="E219" s="77" t="s">
        <v>8569</v>
      </c>
      <c r="F219" s="76"/>
      <c r="G219" s="117" t="s">
        <v>8871</v>
      </c>
      <c r="H219" s="76"/>
      <c r="I219" s="118">
        <v>1500000</v>
      </c>
      <c r="J219" s="76"/>
      <c r="K219" s="76" t="s">
        <v>8427</v>
      </c>
      <c r="L219" s="130"/>
      <c r="M219" s="76" t="s">
        <v>8337</v>
      </c>
      <c r="N219" s="119">
        <v>2102655</v>
      </c>
      <c r="O219" s="145"/>
      <c r="P219" s="76"/>
      <c r="Q219" s="76" t="s">
        <v>1226</v>
      </c>
      <c r="R219" s="119"/>
      <c r="S219" s="76"/>
      <c r="T219" s="76"/>
      <c r="U219" s="76"/>
      <c r="V219" s="76"/>
      <c r="W219" s="76"/>
      <c r="X219" s="76"/>
      <c r="Y219" s="121"/>
      <c r="Z219" s="639">
        <f t="shared" si="6"/>
        <v>105000.00000000001</v>
      </c>
      <c r="AA219" s="118">
        <f t="shared" si="7"/>
        <v>1605000</v>
      </c>
    </row>
    <row r="220" spans="1:27" x14ac:dyDescent="0.35">
      <c r="A220" s="76"/>
      <c r="B220" s="77" t="s">
        <v>8566</v>
      </c>
      <c r="C220" s="77" t="s">
        <v>8567</v>
      </c>
      <c r="D220" s="77" t="s">
        <v>8568</v>
      </c>
      <c r="E220" s="77" t="s">
        <v>8569</v>
      </c>
      <c r="F220" s="76"/>
      <c r="G220" s="117" t="s">
        <v>8871</v>
      </c>
      <c r="H220" s="76"/>
      <c r="I220" s="118">
        <v>1500000</v>
      </c>
      <c r="J220" s="76"/>
      <c r="K220" s="76" t="s">
        <v>8427</v>
      </c>
      <c r="L220" s="130"/>
      <c r="M220" s="76" t="s">
        <v>8337</v>
      </c>
      <c r="N220" s="119">
        <v>2102596</v>
      </c>
      <c r="O220" s="145"/>
      <c r="P220" s="76"/>
      <c r="Q220" s="76" t="s">
        <v>1226</v>
      </c>
      <c r="R220" s="119"/>
      <c r="S220" s="76"/>
      <c r="T220" s="76"/>
      <c r="U220" s="76"/>
      <c r="V220" s="76"/>
      <c r="W220" s="76"/>
      <c r="X220" s="76"/>
      <c r="Y220" s="121"/>
      <c r="Z220" s="639">
        <f t="shared" si="6"/>
        <v>105000.00000000001</v>
      </c>
      <c r="AA220" s="118">
        <f t="shared" si="7"/>
        <v>1605000</v>
      </c>
    </row>
    <row r="221" spans="1:27" x14ac:dyDescent="0.35">
      <c r="A221" s="76"/>
      <c r="B221" s="77" t="s">
        <v>8566</v>
      </c>
      <c r="C221" s="77" t="s">
        <v>8567</v>
      </c>
      <c r="D221" s="77" t="s">
        <v>8568</v>
      </c>
      <c r="E221" s="77" t="s">
        <v>8569</v>
      </c>
      <c r="F221" s="76"/>
      <c r="G221" s="117" t="s">
        <v>8871</v>
      </c>
      <c r="H221" s="76"/>
      <c r="I221" s="118">
        <v>1500000</v>
      </c>
      <c r="J221" s="76"/>
      <c r="K221" s="76" t="s">
        <v>8427</v>
      </c>
      <c r="L221" s="130"/>
      <c r="M221" s="76" t="s">
        <v>8337</v>
      </c>
      <c r="N221" s="119">
        <v>2102617</v>
      </c>
      <c r="O221" s="145"/>
      <c r="P221" s="76"/>
      <c r="Q221" s="76" t="s">
        <v>1226</v>
      </c>
      <c r="R221" s="119"/>
      <c r="S221" s="76"/>
      <c r="T221" s="76"/>
      <c r="U221" s="76"/>
      <c r="V221" s="76"/>
      <c r="W221" s="76"/>
      <c r="X221" s="76"/>
      <c r="Y221" s="121"/>
      <c r="Z221" s="639">
        <f t="shared" si="6"/>
        <v>105000.00000000001</v>
      </c>
      <c r="AA221" s="118">
        <f t="shared" si="7"/>
        <v>1605000</v>
      </c>
    </row>
    <row r="222" spans="1:27" x14ac:dyDescent="0.35">
      <c r="A222" s="76"/>
      <c r="B222" s="77" t="s">
        <v>8566</v>
      </c>
      <c r="C222" s="77" t="s">
        <v>8567</v>
      </c>
      <c r="D222" s="77" t="s">
        <v>8568</v>
      </c>
      <c r="E222" s="77" t="s">
        <v>8569</v>
      </c>
      <c r="F222" s="76"/>
      <c r="G222" s="117" t="s">
        <v>8871</v>
      </c>
      <c r="H222" s="76"/>
      <c r="I222" s="118">
        <v>1500000</v>
      </c>
      <c r="J222" s="76"/>
      <c r="K222" s="76" t="s">
        <v>8427</v>
      </c>
      <c r="L222" s="130"/>
      <c r="M222" s="76" t="s">
        <v>8337</v>
      </c>
      <c r="N222" s="119">
        <v>2102658</v>
      </c>
      <c r="O222" s="145"/>
      <c r="P222" s="76"/>
      <c r="Q222" s="76" t="s">
        <v>1226</v>
      </c>
      <c r="R222" s="119"/>
      <c r="S222" s="76"/>
      <c r="T222" s="76"/>
      <c r="U222" s="76"/>
      <c r="V222" s="76"/>
      <c r="W222" s="76"/>
      <c r="X222" s="76"/>
      <c r="Y222" s="121"/>
      <c r="Z222" s="639">
        <f t="shared" si="6"/>
        <v>105000.00000000001</v>
      </c>
      <c r="AA222" s="118">
        <f t="shared" si="7"/>
        <v>1605000</v>
      </c>
    </row>
    <row r="223" spans="1:27" x14ac:dyDescent="0.35">
      <c r="A223" s="76"/>
      <c r="B223" s="77" t="s">
        <v>8566</v>
      </c>
      <c r="C223" s="77" t="s">
        <v>8567</v>
      </c>
      <c r="D223" s="77" t="s">
        <v>8568</v>
      </c>
      <c r="E223" s="77" t="s">
        <v>8569</v>
      </c>
      <c r="F223" s="76"/>
      <c r="G223" s="117" t="s">
        <v>8871</v>
      </c>
      <c r="H223" s="76"/>
      <c r="I223" s="118">
        <v>1500000</v>
      </c>
      <c r="J223" s="76"/>
      <c r="K223" s="76" t="s">
        <v>8427</v>
      </c>
      <c r="L223" s="130"/>
      <c r="M223" s="76" t="s">
        <v>8337</v>
      </c>
      <c r="N223" s="119">
        <v>2102569</v>
      </c>
      <c r="O223" s="145"/>
      <c r="P223" s="76"/>
      <c r="Q223" s="76" t="s">
        <v>1226</v>
      </c>
      <c r="R223" s="119"/>
      <c r="S223" s="76"/>
      <c r="T223" s="76"/>
      <c r="U223" s="76"/>
      <c r="V223" s="76"/>
      <c r="W223" s="76"/>
      <c r="X223" s="76"/>
      <c r="Y223" s="121"/>
      <c r="Z223" s="639">
        <f t="shared" si="6"/>
        <v>105000.00000000001</v>
      </c>
      <c r="AA223" s="118">
        <f t="shared" si="7"/>
        <v>1605000</v>
      </c>
    </row>
    <row r="224" spans="1:27" x14ac:dyDescent="0.35">
      <c r="A224" s="76"/>
      <c r="B224" s="77" t="s">
        <v>8566</v>
      </c>
      <c r="C224" s="77" t="s">
        <v>8567</v>
      </c>
      <c r="D224" s="77" t="s">
        <v>8568</v>
      </c>
      <c r="E224" s="77" t="s">
        <v>8569</v>
      </c>
      <c r="F224" s="76"/>
      <c r="G224" s="117" t="s">
        <v>8871</v>
      </c>
      <c r="H224" s="76"/>
      <c r="I224" s="118">
        <v>1500000</v>
      </c>
      <c r="J224" s="76"/>
      <c r="K224" s="76" t="s">
        <v>8427</v>
      </c>
      <c r="L224" s="130"/>
      <c r="M224" s="76" t="s">
        <v>8337</v>
      </c>
      <c r="N224" s="119">
        <v>2102551</v>
      </c>
      <c r="O224" s="145"/>
      <c r="P224" s="76"/>
      <c r="Q224" s="76" t="s">
        <v>1226</v>
      </c>
      <c r="R224" s="119"/>
      <c r="S224" s="76"/>
      <c r="T224" s="76"/>
      <c r="U224" s="76"/>
      <c r="V224" s="76"/>
      <c r="W224" s="76"/>
      <c r="X224" s="76"/>
      <c r="Y224" s="121"/>
      <c r="Z224" s="639">
        <f t="shared" si="6"/>
        <v>105000.00000000001</v>
      </c>
      <c r="AA224" s="118">
        <f t="shared" si="7"/>
        <v>1605000</v>
      </c>
    </row>
    <row r="225" spans="1:27" x14ac:dyDescent="0.35">
      <c r="A225" s="76"/>
      <c r="B225" s="77" t="s">
        <v>8566</v>
      </c>
      <c r="C225" s="77" t="s">
        <v>8567</v>
      </c>
      <c r="D225" s="77" t="s">
        <v>8568</v>
      </c>
      <c r="E225" s="77" t="s">
        <v>8569</v>
      </c>
      <c r="F225" s="76"/>
      <c r="G225" s="117" t="s">
        <v>8872</v>
      </c>
      <c r="H225" s="76"/>
      <c r="I225" s="118">
        <v>1500000</v>
      </c>
      <c r="J225" s="76"/>
      <c r="K225" s="76" t="s">
        <v>8427</v>
      </c>
      <c r="L225" s="130"/>
      <c r="M225" s="76" t="s">
        <v>8337</v>
      </c>
      <c r="N225" s="119">
        <v>2104308</v>
      </c>
      <c r="O225" s="145"/>
      <c r="P225" s="76"/>
      <c r="Q225" s="76" t="s">
        <v>1226</v>
      </c>
      <c r="R225" s="119"/>
      <c r="S225" s="76"/>
      <c r="T225" s="76"/>
      <c r="U225" s="76"/>
      <c r="V225" s="76"/>
      <c r="W225" s="76"/>
      <c r="X225" s="76"/>
      <c r="Y225" s="121"/>
      <c r="Z225" s="639">
        <f t="shared" si="6"/>
        <v>105000.00000000001</v>
      </c>
      <c r="AA225" s="118">
        <f t="shared" si="7"/>
        <v>1605000</v>
      </c>
    </row>
    <row r="226" spans="1:27" x14ac:dyDescent="0.35">
      <c r="A226" s="76"/>
      <c r="B226" s="77" t="s">
        <v>8566</v>
      </c>
      <c r="C226" s="77" t="s">
        <v>8567</v>
      </c>
      <c r="D226" s="77" t="s">
        <v>8568</v>
      </c>
      <c r="E226" s="77" t="s">
        <v>8569</v>
      </c>
      <c r="F226" s="76"/>
      <c r="G226" s="117" t="s">
        <v>8872</v>
      </c>
      <c r="H226" s="76"/>
      <c r="I226" s="118">
        <v>1500000</v>
      </c>
      <c r="J226" s="76"/>
      <c r="K226" s="76" t="s">
        <v>8427</v>
      </c>
      <c r="L226" s="130"/>
      <c r="M226" s="76" t="s">
        <v>8337</v>
      </c>
      <c r="N226" s="119">
        <v>2101398</v>
      </c>
      <c r="O226" s="145"/>
      <c r="P226" s="76"/>
      <c r="Q226" s="76" t="s">
        <v>1226</v>
      </c>
      <c r="R226" s="119"/>
      <c r="S226" s="76"/>
      <c r="T226" s="76"/>
      <c r="U226" s="76"/>
      <c r="V226" s="76"/>
      <c r="W226" s="76"/>
      <c r="X226" s="76"/>
      <c r="Y226" s="121"/>
      <c r="Z226" s="639">
        <f t="shared" si="6"/>
        <v>105000.00000000001</v>
      </c>
      <c r="AA226" s="118">
        <f t="shared" si="7"/>
        <v>1605000</v>
      </c>
    </row>
    <row r="227" spans="1:27" x14ac:dyDescent="0.35">
      <c r="A227" s="76"/>
      <c r="B227" s="77" t="s">
        <v>8566</v>
      </c>
      <c r="C227" s="77" t="s">
        <v>8567</v>
      </c>
      <c r="D227" s="77" t="s">
        <v>8568</v>
      </c>
      <c r="E227" s="77" t="s">
        <v>8569</v>
      </c>
      <c r="F227" s="76"/>
      <c r="G227" s="117" t="s">
        <v>8873</v>
      </c>
      <c r="H227" s="76"/>
      <c r="I227" s="118">
        <v>1500000</v>
      </c>
      <c r="J227" s="76"/>
      <c r="K227" s="76"/>
      <c r="L227" s="130"/>
      <c r="M227" s="76"/>
      <c r="N227" s="119"/>
      <c r="O227" s="145"/>
      <c r="P227" s="76"/>
      <c r="Q227" s="76" t="s">
        <v>1226</v>
      </c>
      <c r="R227" s="119"/>
      <c r="S227" s="76"/>
      <c r="T227" s="76"/>
      <c r="U227" s="76"/>
      <c r="V227" s="76"/>
      <c r="W227" s="76"/>
      <c r="X227" s="76"/>
      <c r="Y227" s="121"/>
      <c r="Z227" s="639">
        <f t="shared" si="6"/>
        <v>105000.00000000001</v>
      </c>
      <c r="AA227" s="118">
        <f t="shared" si="7"/>
        <v>1605000</v>
      </c>
    </row>
    <row r="228" spans="1:27" x14ac:dyDescent="0.35">
      <c r="A228" s="76"/>
      <c r="B228" s="77" t="s">
        <v>8566</v>
      </c>
      <c r="C228" s="77" t="s">
        <v>8567</v>
      </c>
      <c r="D228" s="77" t="s">
        <v>8568</v>
      </c>
      <c r="E228" s="77" t="s">
        <v>8569</v>
      </c>
      <c r="F228" s="76"/>
      <c r="G228" s="117" t="s">
        <v>8874</v>
      </c>
      <c r="H228" s="76"/>
      <c r="I228" s="118">
        <v>1500000</v>
      </c>
      <c r="J228" s="76"/>
      <c r="K228" s="76" t="s">
        <v>8427</v>
      </c>
      <c r="L228" s="119"/>
      <c r="M228" s="76" t="s">
        <v>8337</v>
      </c>
      <c r="N228" s="119">
        <v>2102684</v>
      </c>
      <c r="O228" s="145"/>
      <c r="P228" s="76"/>
      <c r="Q228" s="76"/>
      <c r="R228" s="119"/>
      <c r="S228" s="76"/>
      <c r="T228" s="76"/>
      <c r="U228" s="76"/>
      <c r="V228" s="76"/>
      <c r="W228" s="76"/>
      <c r="X228" s="76"/>
      <c r="Y228" s="121"/>
      <c r="Z228" s="639">
        <f t="shared" si="6"/>
        <v>105000.00000000001</v>
      </c>
      <c r="AA228" s="118">
        <f t="shared" si="7"/>
        <v>1605000</v>
      </c>
    </row>
    <row r="229" spans="1:27" x14ac:dyDescent="0.35">
      <c r="A229" s="76"/>
      <c r="B229" s="77" t="s">
        <v>8566</v>
      </c>
      <c r="C229" s="77" t="s">
        <v>8567</v>
      </c>
      <c r="D229" s="77" t="s">
        <v>8568</v>
      </c>
      <c r="E229" s="77" t="s">
        <v>8569</v>
      </c>
      <c r="F229" s="76"/>
      <c r="G229" s="117" t="s">
        <v>8874</v>
      </c>
      <c r="H229" s="76"/>
      <c r="I229" s="118">
        <v>1500000</v>
      </c>
      <c r="J229" s="76"/>
      <c r="K229" s="76" t="s">
        <v>8427</v>
      </c>
      <c r="L229" s="130"/>
      <c r="M229" s="100" t="s">
        <v>8337</v>
      </c>
      <c r="N229" s="119">
        <v>2102682</v>
      </c>
      <c r="O229" s="145"/>
      <c r="P229" s="76"/>
      <c r="Q229" s="76" t="s">
        <v>1226</v>
      </c>
      <c r="R229" s="119"/>
      <c r="S229" s="76"/>
      <c r="T229" s="76"/>
      <c r="U229" s="76"/>
      <c r="V229" s="76"/>
      <c r="W229" s="76"/>
      <c r="X229" s="76"/>
      <c r="Y229" s="121"/>
      <c r="Z229" s="639">
        <f t="shared" si="6"/>
        <v>105000.00000000001</v>
      </c>
      <c r="AA229" s="118">
        <f t="shared" si="7"/>
        <v>1605000</v>
      </c>
    </row>
    <row r="230" spans="1:27" x14ac:dyDescent="0.35">
      <c r="A230" s="76"/>
      <c r="B230" s="77" t="s">
        <v>8566</v>
      </c>
      <c r="C230" s="77" t="s">
        <v>8567</v>
      </c>
      <c r="D230" s="77" t="s">
        <v>8568</v>
      </c>
      <c r="E230" s="77" t="s">
        <v>8569</v>
      </c>
      <c r="F230" s="76"/>
      <c r="G230" s="117" t="s">
        <v>8874</v>
      </c>
      <c r="H230" s="76"/>
      <c r="I230" s="118">
        <v>1500000</v>
      </c>
      <c r="J230" s="76"/>
      <c r="K230" s="76" t="s">
        <v>8427</v>
      </c>
      <c r="L230" s="130"/>
      <c r="M230" s="76" t="s">
        <v>8337</v>
      </c>
      <c r="N230" s="119">
        <v>2102581</v>
      </c>
      <c r="O230" s="145"/>
      <c r="P230" s="76"/>
      <c r="Q230" s="76" t="s">
        <v>1226</v>
      </c>
      <c r="R230" s="119"/>
      <c r="S230" s="76"/>
      <c r="T230" s="76"/>
      <c r="U230" s="76"/>
      <c r="V230" s="76"/>
      <c r="W230" s="76"/>
      <c r="X230" s="76"/>
      <c r="Y230" s="121"/>
      <c r="Z230" s="639">
        <f t="shared" si="6"/>
        <v>105000.00000000001</v>
      </c>
      <c r="AA230" s="118">
        <f t="shared" si="7"/>
        <v>1605000</v>
      </c>
    </row>
    <row r="231" spans="1:27" x14ac:dyDescent="0.35">
      <c r="A231" s="76"/>
      <c r="B231" s="77" t="s">
        <v>8566</v>
      </c>
      <c r="C231" s="77" t="s">
        <v>8567</v>
      </c>
      <c r="D231" s="77" t="s">
        <v>8568</v>
      </c>
      <c r="E231" s="77" t="s">
        <v>8569</v>
      </c>
      <c r="F231" s="76"/>
      <c r="G231" s="117" t="s">
        <v>8874</v>
      </c>
      <c r="H231" s="76"/>
      <c r="I231" s="118">
        <v>1500000</v>
      </c>
      <c r="J231" s="76"/>
      <c r="K231" s="76" t="s">
        <v>8427</v>
      </c>
      <c r="L231" s="130"/>
      <c r="M231" s="76" t="s">
        <v>8337</v>
      </c>
      <c r="N231" s="119">
        <v>2102646</v>
      </c>
      <c r="O231" s="145"/>
      <c r="P231" s="76"/>
      <c r="Q231" s="76" t="s">
        <v>1226</v>
      </c>
      <c r="R231" s="119"/>
      <c r="S231" s="76"/>
      <c r="T231" s="76"/>
      <c r="U231" s="76"/>
      <c r="V231" s="76"/>
      <c r="W231" s="76"/>
      <c r="X231" s="76"/>
      <c r="Y231" s="121"/>
      <c r="Z231" s="639">
        <f t="shared" si="6"/>
        <v>105000.00000000001</v>
      </c>
      <c r="AA231" s="118">
        <f t="shared" si="7"/>
        <v>1605000</v>
      </c>
    </row>
    <row r="232" spans="1:27" x14ac:dyDescent="0.35">
      <c r="A232" s="76"/>
      <c r="B232" s="77" t="s">
        <v>8566</v>
      </c>
      <c r="C232" s="77" t="s">
        <v>8567</v>
      </c>
      <c r="D232" s="77" t="s">
        <v>8568</v>
      </c>
      <c r="E232" s="77" t="s">
        <v>8569</v>
      </c>
      <c r="F232" s="76"/>
      <c r="G232" s="117" t="s">
        <v>8874</v>
      </c>
      <c r="H232" s="76"/>
      <c r="I232" s="118">
        <v>1500000</v>
      </c>
      <c r="J232" s="76"/>
      <c r="K232" s="76" t="s">
        <v>8427</v>
      </c>
      <c r="L232" s="130"/>
      <c r="M232" s="76" t="s">
        <v>8337</v>
      </c>
      <c r="N232" s="119">
        <v>2102615</v>
      </c>
      <c r="O232" s="145"/>
      <c r="P232" s="76"/>
      <c r="Q232" s="76" t="s">
        <v>1226</v>
      </c>
      <c r="R232" s="119"/>
      <c r="S232" s="76"/>
      <c r="T232" s="76"/>
      <c r="U232" s="76"/>
      <c r="V232" s="76"/>
      <c r="W232" s="76"/>
      <c r="X232" s="76"/>
      <c r="Y232" s="121"/>
      <c r="Z232" s="639">
        <f t="shared" si="6"/>
        <v>105000.00000000001</v>
      </c>
      <c r="AA232" s="118">
        <f t="shared" si="7"/>
        <v>1605000</v>
      </c>
    </row>
    <row r="233" spans="1:27" x14ac:dyDescent="0.35">
      <c r="A233" s="76"/>
      <c r="B233" s="77" t="s">
        <v>8566</v>
      </c>
      <c r="C233" s="77" t="s">
        <v>8567</v>
      </c>
      <c r="D233" s="77" t="s">
        <v>8568</v>
      </c>
      <c r="E233" s="77" t="s">
        <v>8569</v>
      </c>
      <c r="F233" s="76"/>
      <c r="G233" s="117" t="s">
        <v>8874</v>
      </c>
      <c r="H233" s="76"/>
      <c r="I233" s="118">
        <v>1500000</v>
      </c>
      <c r="J233" s="76"/>
      <c r="K233" s="76" t="s">
        <v>8427</v>
      </c>
      <c r="L233" s="130"/>
      <c r="M233" s="76" t="s">
        <v>8337</v>
      </c>
      <c r="N233" s="119">
        <v>2102613</v>
      </c>
      <c r="O233" s="145"/>
      <c r="P233" s="76"/>
      <c r="Q233" s="76" t="s">
        <v>1226</v>
      </c>
      <c r="R233" s="119"/>
      <c r="S233" s="76"/>
      <c r="T233" s="76"/>
      <c r="U233" s="76"/>
      <c r="V233" s="76"/>
      <c r="W233" s="76"/>
      <c r="X233" s="76"/>
      <c r="Y233" s="121"/>
      <c r="Z233" s="639">
        <f t="shared" si="6"/>
        <v>105000.00000000001</v>
      </c>
      <c r="AA233" s="118">
        <f t="shared" si="7"/>
        <v>1605000</v>
      </c>
    </row>
    <row r="234" spans="1:27" x14ac:dyDescent="0.35">
      <c r="A234" s="76"/>
      <c r="B234" s="77" t="s">
        <v>8566</v>
      </c>
      <c r="C234" s="77" t="s">
        <v>8567</v>
      </c>
      <c r="D234" s="77" t="s">
        <v>8568</v>
      </c>
      <c r="E234" s="77" t="s">
        <v>8569</v>
      </c>
      <c r="F234" s="76"/>
      <c r="G234" s="117" t="s">
        <v>8875</v>
      </c>
      <c r="H234" s="76"/>
      <c r="I234" s="118">
        <v>1500000</v>
      </c>
      <c r="J234" s="76"/>
      <c r="K234" s="76" t="s">
        <v>8427</v>
      </c>
      <c r="L234" s="130"/>
      <c r="M234" s="76" t="s">
        <v>8337</v>
      </c>
      <c r="N234" s="119">
        <v>2104297</v>
      </c>
      <c r="O234" s="145"/>
      <c r="P234" s="76"/>
      <c r="Q234" s="76" t="s">
        <v>1226</v>
      </c>
      <c r="R234" s="119"/>
      <c r="S234" s="76"/>
      <c r="T234" s="76"/>
      <c r="U234" s="76"/>
      <c r="V234" s="76"/>
      <c r="W234" s="76"/>
      <c r="X234" s="76"/>
      <c r="Y234" s="121"/>
      <c r="Z234" s="639">
        <f t="shared" si="6"/>
        <v>105000.00000000001</v>
      </c>
      <c r="AA234" s="118">
        <f t="shared" si="7"/>
        <v>1605000</v>
      </c>
    </row>
    <row r="235" spans="1:27" x14ac:dyDescent="0.35">
      <c r="A235" s="76"/>
      <c r="B235" s="77" t="s">
        <v>8566</v>
      </c>
      <c r="C235" s="77" t="s">
        <v>8567</v>
      </c>
      <c r="D235" s="77" t="s">
        <v>8568</v>
      </c>
      <c r="E235" s="77" t="s">
        <v>8569</v>
      </c>
      <c r="F235" s="76"/>
      <c r="G235" s="117" t="s">
        <v>8875</v>
      </c>
      <c r="H235" s="76"/>
      <c r="I235" s="118">
        <v>1500000</v>
      </c>
      <c r="J235" s="76"/>
      <c r="K235" s="76" t="s">
        <v>8427</v>
      </c>
      <c r="L235" s="130"/>
      <c r="M235" s="76" t="s">
        <v>8337</v>
      </c>
      <c r="N235" s="119">
        <v>2104285</v>
      </c>
      <c r="O235" s="145"/>
      <c r="P235" s="76"/>
      <c r="Q235" s="76" t="s">
        <v>1226</v>
      </c>
      <c r="R235" s="119"/>
      <c r="S235" s="76"/>
      <c r="T235" s="76"/>
      <c r="U235" s="76"/>
      <c r="V235" s="76"/>
      <c r="W235" s="76"/>
      <c r="X235" s="76"/>
      <c r="Y235" s="121"/>
      <c r="Z235" s="639">
        <f t="shared" si="6"/>
        <v>105000.00000000001</v>
      </c>
      <c r="AA235" s="118">
        <f t="shared" si="7"/>
        <v>1605000</v>
      </c>
    </row>
    <row r="236" spans="1:27" x14ac:dyDescent="0.35">
      <c r="A236" s="76"/>
      <c r="B236" s="77" t="s">
        <v>8566</v>
      </c>
      <c r="C236" s="77" t="s">
        <v>8567</v>
      </c>
      <c r="D236" s="77" t="s">
        <v>8568</v>
      </c>
      <c r="E236" s="77" t="s">
        <v>8569</v>
      </c>
      <c r="F236" s="76"/>
      <c r="G236" s="117" t="s">
        <v>8876</v>
      </c>
      <c r="H236" s="76"/>
      <c r="I236" s="118">
        <v>1500000</v>
      </c>
      <c r="J236" s="76"/>
      <c r="K236" s="76"/>
      <c r="L236" s="130"/>
      <c r="M236" s="76"/>
      <c r="N236" s="119"/>
      <c r="O236" s="145"/>
      <c r="P236" s="76"/>
      <c r="Q236" s="76"/>
      <c r="R236" s="119"/>
      <c r="S236" s="76"/>
      <c r="T236" s="76"/>
      <c r="U236" s="76"/>
      <c r="V236" s="76"/>
      <c r="W236" s="76"/>
      <c r="X236" s="76"/>
      <c r="Y236" s="121"/>
      <c r="Z236" s="639">
        <f t="shared" si="6"/>
        <v>105000.00000000001</v>
      </c>
      <c r="AA236" s="118">
        <f t="shared" si="7"/>
        <v>1605000</v>
      </c>
    </row>
    <row r="237" spans="1:27" x14ac:dyDescent="0.35">
      <c r="A237" s="76"/>
      <c r="B237" s="77" t="s">
        <v>8566</v>
      </c>
      <c r="C237" s="77" t="s">
        <v>8567</v>
      </c>
      <c r="D237" s="77" t="s">
        <v>8568</v>
      </c>
      <c r="E237" s="77" t="s">
        <v>8569</v>
      </c>
      <c r="F237" s="76"/>
      <c r="G237" s="117" t="s">
        <v>8877</v>
      </c>
      <c r="H237" s="76"/>
      <c r="I237" s="118">
        <v>1500000</v>
      </c>
      <c r="J237" s="76"/>
      <c r="K237" s="76" t="s">
        <v>8427</v>
      </c>
      <c r="L237" s="130"/>
      <c r="M237" s="76" t="s">
        <v>8337</v>
      </c>
      <c r="N237" s="119">
        <v>2102573</v>
      </c>
      <c r="O237" s="145"/>
      <c r="P237" s="76"/>
      <c r="Q237" s="76" t="s">
        <v>1226</v>
      </c>
      <c r="R237" s="119"/>
      <c r="S237" s="76"/>
      <c r="T237" s="76"/>
      <c r="U237" s="76"/>
      <c r="V237" s="76"/>
      <c r="W237" s="76"/>
      <c r="X237" s="76"/>
      <c r="Y237" s="121"/>
      <c r="Z237" s="639">
        <f t="shared" si="6"/>
        <v>105000.00000000001</v>
      </c>
      <c r="AA237" s="118">
        <f t="shared" si="7"/>
        <v>1605000</v>
      </c>
    </row>
    <row r="238" spans="1:27" x14ac:dyDescent="0.35">
      <c r="A238" s="76"/>
      <c r="B238" s="77" t="s">
        <v>8566</v>
      </c>
      <c r="C238" s="77" t="s">
        <v>8567</v>
      </c>
      <c r="D238" s="77" t="s">
        <v>8568</v>
      </c>
      <c r="E238" s="77" t="s">
        <v>8569</v>
      </c>
      <c r="F238" s="76"/>
      <c r="G238" s="117" t="s">
        <v>8877</v>
      </c>
      <c r="H238" s="76"/>
      <c r="I238" s="118">
        <v>1500000</v>
      </c>
      <c r="J238" s="76"/>
      <c r="K238" s="76" t="s">
        <v>8427</v>
      </c>
      <c r="L238" s="130"/>
      <c r="M238" s="76" t="s">
        <v>8337</v>
      </c>
      <c r="N238" s="119">
        <v>2102669</v>
      </c>
      <c r="O238" s="145"/>
      <c r="P238" s="76"/>
      <c r="Q238" s="76" t="s">
        <v>1226</v>
      </c>
      <c r="R238" s="119"/>
      <c r="S238" s="76"/>
      <c r="T238" s="76"/>
      <c r="U238" s="76"/>
      <c r="V238" s="76"/>
      <c r="W238" s="76"/>
      <c r="X238" s="76"/>
      <c r="Y238" s="121"/>
      <c r="Z238" s="639">
        <f t="shared" si="6"/>
        <v>105000.00000000001</v>
      </c>
      <c r="AA238" s="118">
        <f t="shared" si="7"/>
        <v>1605000</v>
      </c>
    </row>
    <row r="239" spans="1:27" x14ac:dyDescent="0.35">
      <c r="A239" s="76"/>
      <c r="B239" s="77" t="s">
        <v>8566</v>
      </c>
      <c r="C239" s="77" t="s">
        <v>8567</v>
      </c>
      <c r="D239" s="77" t="s">
        <v>8568</v>
      </c>
      <c r="E239" s="77" t="s">
        <v>8569</v>
      </c>
      <c r="F239" s="76"/>
      <c r="G239" s="117" t="s">
        <v>8877</v>
      </c>
      <c r="H239" s="76"/>
      <c r="I239" s="118">
        <v>1500000</v>
      </c>
      <c r="J239" s="76"/>
      <c r="K239" s="76" t="s">
        <v>8427</v>
      </c>
      <c r="L239" s="119"/>
      <c r="M239" s="76" t="s">
        <v>8337</v>
      </c>
      <c r="N239" s="119">
        <v>2102671</v>
      </c>
      <c r="O239" s="145"/>
      <c r="P239" s="76"/>
      <c r="Q239" s="76" t="s">
        <v>1226</v>
      </c>
      <c r="R239" s="119"/>
      <c r="S239" s="76"/>
      <c r="T239" s="76"/>
      <c r="U239" s="76"/>
      <c r="V239" s="76"/>
      <c r="W239" s="76"/>
      <c r="X239" s="76"/>
      <c r="Y239" s="121"/>
      <c r="Z239" s="639">
        <f t="shared" si="6"/>
        <v>105000.00000000001</v>
      </c>
      <c r="AA239" s="118">
        <f t="shared" si="7"/>
        <v>1605000</v>
      </c>
    </row>
    <row r="240" spans="1:27" x14ac:dyDescent="0.35">
      <c r="A240" s="76"/>
      <c r="B240" s="77" t="s">
        <v>8566</v>
      </c>
      <c r="C240" s="77" t="s">
        <v>8567</v>
      </c>
      <c r="D240" s="77" t="s">
        <v>8568</v>
      </c>
      <c r="E240" s="77" t="s">
        <v>8569</v>
      </c>
      <c r="F240" s="76"/>
      <c r="G240" s="117" t="s">
        <v>8878</v>
      </c>
      <c r="H240" s="76"/>
      <c r="I240" s="118">
        <v>1500000</v>
      </c>
      <c r="J240" s="76"/>
      <c r="K240" s="76" t="s">
        <v>8427</v>
      </c>
      <c r="L240" s="130"/>
      <c r="M240" s="100" t="s">
        <v>8337</v>
      </c>
      <c r="N240" s="119">
        <v>2104280</v>
      </c>
      <c r="O240" s="145"/>
      <c r="P240" s="76"/>
      <c r="Q240" s="76" t="s">
        <v>1226</v>
      </c>
      <c r="R240" s="119"/>
      <c r="S240" s="76"/>
      <c r="T240" s="76"/>
      <c r="U240" s="76"/>
      <c r="V240" s="76"/>
      <c r="W240" s="76"/>
      <c r="X240" s="76"/>
      <c r="Y240" s="121"/>
      <c r="Z240" s="639">
        <f t="shared" si="6"/>
        <v>105000.00000000001</v>
      </c>
      <c r="AA240" s="118">
        <f t="shared" si="7"/>
        <v>1605000</v>
      </c>
    </row>
    <row r="241" spans="1:27" x14ac:dyDescent="0.35">
      <c r="A241" s="76"/>
      <c r="B241" s="77" t="s">
        <v>8566</v>
      </c>
      <c r="C241" s="77" t="s">
        <v>8567</v>
      </c>
      <c r="D241" s="77" t="s">
        <v>8568</v>
      </c>
      <c r="E241" s="77" t="s">
        <v>8569</v>
      </c>
      <c r="F241" s="76"/>
      <c r="G241" s="117" t="s">
        <v>8879</v>
      </c>
      <c r="H241" s="76"/>
      <c r="I241" s="118">
        <v>1500000</v>
      </c>
      <c r="J241" s="76"/>
      <c r="K241" s="76" t="s">
        <v>8427</v>
      </c>
      <c r="L241" s="130"/>
      <c r="M241" s="76" t="s">
        <v>8433</v>
      </c>
      <c r="N241" s="119">
        <v>2184730</v>
      </c>
      <c r="O241" s="145"/>
      <c r="P241" s="76"/>
      <c r="Q241" s="76" t="s">
        <v>8880</v>
      </c>
      <c r="R241" s="119"/>
      <c r="S241" s="76"/>
      <c r="T241" s="76"/>
      <c r="U241" s="76"/>
      <c r="V241" s="76"/>
      <c r="W241" s="76"/>
      <c r="X241" s="76"/>
      <c r="Y241" s="121"/>
      <c r="Z241" s="639">
        <f t="shared" si="6"/>
        <v>105000.00000000001</v>
      </c>
      <c r="AA241" s="118">
        <f t="shared" si="7"/>
        <v>1605000</v>
      </c>
    </row>
    <row r="242" spans="1:27" x14ac:dyDescent="0.35">
      <c r="A242" s="76"/>
      <c r="B242" s="77" t="s">
        <v>8566</v>
      </c>
      <c r="C242" s="77" t="s">
        <v>8567</v>
      </c>
      <c r="D242" s="77" t="s">
        <v>8568</v>
      </c>
      <c r="E242" s="77" t="s">
        <v>8569</v>
      </c>
      <c r="F242" s="76"/>
      <c r="G242" s="117" t="s">
        <v>8881</v>
      </c>
      <c r="H242" s="76"/>
      <c r="I242" s="118">
        <v>1500000</v>
      </c>
      <c r="J242" s="76"/>
      <c r="K242" s="76" t="s">
        <v>8427</v>
      </c>
      <c r="L242" s="130"/>
      <c r="M242" s="76" t="s">
        <v>8882</v>
      </c>
      <c r="N242" s="119">
        <v>2171945</v>
      </c>
      <c r="O242" s="145"/>
      <c r="P242" s="76"/>
      <c r="Q242" s="76"/>
      <c r="R242" s="119" t="s">
        <v>1697</v>
      </c>
      <c r="S242" s="76"/>
      <c r="T242" s="76"/>
      <c r="U242" s="76"/>
      <c r="V242" s="76"/>
      <c r="W242" s="76"/>
      <c r="X242" s="76"/>
      <c r="Y242" s="121"/>
      <c r="Z242" s="639">
        <f t="shared" si="6"/>
        <v>105000.00000000001</v>
      </c>
      <c r="AA242" s="118">
        <f t="shared" si="7"/>
        <v>1605000</v>
      </c>
    </row>
    <row r="243" spans="1:27" x14ac:dyDescent="0.35">
      <c r="A243" s="76"/>
      <c r="B243" s="77" t="s">
        <v>8566</v>
      </c>
      <c r="C243" s="77" t="s">
        <v>8567</v>
      </c>
      <c r="D243" s="77" t="s">
        <v>8568</v>
      </c>
      <c r="E243" s="77" t="s">
        <v>8569</v>
      </c>
      <c r="F243" s="76"/>
      <c r="G243" s="117" t="s">
        <v>8883</v>
      </c>
      <c r="H243" s="76"/>
      <c r="I243" s="118">
        <v>1500000</v>
      </c>
      <c r="J243" s="76"/>
      <c r="K243" s="76"/>
      <c r="L243" s="130"/>
      <c r="M243" s="76"/>
      <c r="N243" s="119"/>
      <c r="O243" s="145"/>
      <c r="P243" s="76"/>
      <c r="Q243" s="76"/>
      <c r="R243" s="119"/>
      <c r="S243" s="76"/>
      <c r="T243" s="76"/>
      <c r="U243" s="76"/>
      <c r="V243" s="76"/>
      <c r="W243" s="76"/>
      <c r="X243" s="76"/>
      <c r="Y243" s="121"/>
      <c r="Z243" s="639">
        <f t="shared" si="6"/>
        <v>105000.00000000001</v>
      </c>
      <c r="AA243" s="118">
        <f t="shared" si="7"/>
        <v>1605000</v>
      </c>
    </row>
    <row r="244" spans="1:27" x14ac:dyDescent="0.35">
      <c r="A244" s="76"/>
      <c r="B244" s="77" t="s">
        <v>8566</v>
      </c>
      <c r="C244" s="77" t="s">
        <v>8567</v>
      </c>
      <c r="D244" s="77" t="s">
        <v>8568</v>
      </c>
      <c r="E244" s="77" t="s">
        <v>8569</v>
      </c>
      <c r="F244" s="76"/>
      <c r="G244" s="117" t="s">
        <v>8884</v>
      </c>
      <c r="H244" s="76"/>
      <c r="I244" s="118">
        <v>1500000</v>
      </c>
      <c r="J244" s="76"/>
      <c r="K244" s="76" t="s">
        <v>8427</v>
      </c>
      <c r="L244" s="130"/>
      <c r="M244" s="76" t="s">
        <v>8337</v>
      </c>
      <c r="N244" s="119">
        <v>2102606</v>
      </c>
      <c r="O244" s="145"/>
      <c r="P244" s="76"/>
      <c r="Q244" s="76" t="s">
        <v>1226</v>
      </c>
      <c r="R244" s="119"/>
      <c r="S244" s="76"/>
      <c r="T244" s="76"/>
      <c r="U244" s="76"/>
      <c r="V244" s="76"/>
      <c r="W244" s="76"/>
      <c r="X244" s="76"/>
      <c r="Y244" s="121"/>
      <c r="Z244" s="639">
        <f t="shared" si="6"/>
        <v>105000.00000000001</v>
      </c>
      <c r="AA244" s="118">
        <f t="shared" si="7"/>
        <v>1605000</v>
      </c>
    </row>
    <row r="245" spans="1:27" x14ac:dyDescent="0.35">
      <c r="A245" s="76"/>
      <c r="B245" s="77" t="s">
        <v>8566</v>
      </c>
      <c r="C245" s="77" t="s">
        <v>8567</v>
      </c>
      <c r="D245" s="77" t="s">
        <v>8568</v>
      </c>
      <c r="E245" s="77" t="s">
        <v>8569</v>
      </c>
      <c r="F245" s="76"/>
      <c r="G245" s="117" t="s">
        <v>8884</v>
      </c>
      <c r="H245" s="76"/>
      <c r="I245" s="118">
        <v>1500000</v>
      </c>
      <c r="J245" s="76"/>
      <c r="K245" s="76" t="s">
        <v>8427</v>
      </c>
      <c r="L245" s="130"/>
      <c r="M245" s="76" t="s">
        <v>8337</v>
      </c>
      <c r="N245" s="119">
        <v>2102559</v>
      </c>
      <c r="O245" s="145"/>
      <c r="P245" s="76"/>
      <c r="Q245" s="76" t="s">
        <v>1226</v>
      </c>
      <c r="R245" s="119"/>
      <c r="S245" s="76"/>
      <c r="T245" s="76"/>
      <c r="U245" s="76"/>
      <c r="V245" s="76"/>
      <c r="W245" s="76"/>
      <c r="X245" s="76"/>
      <c r="Y245" s="121"/>
      <c r="Z245" s="639">
        <f t="shared" si="6"/>
        <v>105000.00000000001</v>
      </c>
      <c r="AA245" s="118">
        <f t="shared" si="7"/>
        <v>1605000</v>
      </c>
    </row>
    <row r="246" spans="1:27" x14ac:dyDescent="0.35">
      <c r="A246" s="76"/>
      <c r="B246" s="77" t="s">
        <v>8566</v>
      </c>
      <c r="C246" s="77" t="s">
        <v>8567</v>
      </c>
      <c r="D246" s="77" t="s">
        <v>8568</v>
      </c>
      <c r="E246" s="77" t="s">
        <v>8569</v>
      </c>
      <c r="F246" s="76"/>
      <c r="G246" s="117" t="s">
        <v>8884</v>
      </c>
      <c r="H246" s="76"/>
      <c r="I246" s="118">
        <v>1500000</v>
      </c>
      <c r="J246" s="76"/>
      <c r="K246" s="76" t="s">
        <v>8427</v>
      </c>
      <c r="L246" s="130"/>
      <c r="M246" s="76" t="s">
        <v>8337</v>
      </c>
      <c r="N246" s="119">
        <v>2102584</v>
      </c>
      <c r="O246" s="145"/>
      <c r="P246" s="76"/>
      <c r="Q246" s="76" t="s">
        <v>1226</v>
      </c>
      <c r="R246" s="119"/>
      <c r="S246" s="76"/>
      <c r="T246" s="76"/>
      <c r="U246" s="76"/>
      <c r="V246" s="76"/>
      <c r="W246" s="76"/>
      <c r="X246" s="76"/>
      <c r="Y246" s="121"/>
      <c r="Z246" s="639">
        <f t="shared" si="6"/>
        <v>105000.00000000001</v>
      </c>
      <c r="AA246" s="118">
        <f t="shared" si="7"/>
        <v>1605000</v>
      </c>
    </row>
    <row r="247" spans="1:27" x14ac:dyDescent="0.35">
      <c r="A247" s="76"/>
      <c r="B247" s="77" t="s">
        <v>8566</v>
      </c>
      <c r="C247" s="77" t="s">
        <v>8567</v>
      </c>
      <c r="D247" s="77" t="s">
        <v>8568</v>
      </c>
      <c r="E247" s="77" t="s">
        <v>8569</v>
      </c>
      <c r="F247" s="76"/>
      <c r="G247" s="117" t="s">
        <v>8884</v>
      </c>
      <c r="H247" s="76"/>
      <c r="I247" s="118">
        <v>1500000</v>
      </c>
      <c r="J247" s="76"/>
      <c r="K247" s="76" t="s">
        <v>8427</v>
      </c>
      <c r="L247" s="130"/>
      <c r="M247" s="76" t="s">
        <v>8337</v>
      </c>
      <c r="N247" s="119">
        <v>2012632</v>
      </c>
      <c r="O247" s="145"/>
      <c r="P247" s="76"/>
      <c r="Q247" s="76" t="s">
        <v>1226</v>
      </c>
      <c r="R247" s="119"/>
      <c r="S247" s="76"/>
      <c r="T247" s="76"/>
      <c r="U247" s="76"/>
      <c r="V247" s="76"/>
      <c r="W247" s="76"/>
      <c r="X247" s="76"/>
      <c r="Y247" s="121"/>
      <c r="Z247" s="639">
        <f t="shared" si="6"/>
        <v>105000.00000000001</v>
      </c>
      <c r="AA247" s="118">
        <f t="shared" si="7"/>
        <v>1605000</v>
      </c>
    </row>
    <row r="248" spans="1:27" x14ac:dyDescent="0.35">
      <c r="A248" s="76"/>
      <c r="B248" s="77" t="s">
        <v>8566</v>
      </c>
      <c r="C248" s="77" t="s">
        <v>8567</v>
      </c>
      <c r="D248" s="77" t="s">
        <v>8568</v>
      </c>
      <c r="E248" s="77" t="s">
        <v>8569</v>
      </c>
      <c r="F248" s="76"/>
      <c r="G248" s="117" t="s">
        <v>8884</v>
      </c>
      <c r="H248" s="76"/>
      <c r="I248" s="118">
        <v>1500000</v>
      </c>
      <c r="J248" s="76"/>
      <c r="K248" s="76" t="s">
        <v>8427</v>
      </c>
      <c r="L248" s="130"/>
      <c r="M248" s="76" t="s">
        <v>8337</v>
      </c>
      <c r="N248" s="119">
        <v>2102679</v>
      </c>
      <c r="O248" s="145"/>
      <c r="P248" s="76"/>
      <c r="Q248" s="76" t="s">
        <v>1226</v>
      </c>
      <c r="R248" s="119"/>
      <c r="S248" s="76"/>
      <c r="T248" s="76"/>
      <c r="U248" s="76"/>
      <c r="V248" s="76"/>
      <c r="W248" s="76"/>
      <c r="X248" s="76"/>
      <c r="Y248" s="121"/>
      <c r="Z248" s="639">
        <f t="shared" si="6"/>
        <v>105000.00000000001</v>
      </c>
      <c r="AA248" s="118">
        <f t="shared" si="7"/>
        <v>1605000</v>
      </c>
    </row>
    <row r="249" spans="1:27" x14ac:dyDescent="0.35">
      <c r="A249" s="76"/>
      <c r="B249" s="77" t="s">
        <v>8566</v>
      </c>
      <c r="C249" s="77" t="s">
        <v>8567</v>
      </c>
      <c r="D249" s="77" t="s">
        <v>8568</v>
      </c>
      <c r="E249" s="77" t="s">
        <v>8569</v>
      </c>
      <c r="F249" s="76"/>
      <c r="G249" s="117" t="s">
        <v>8885</v>
      </c>
      <c r="H249" s="76"/>
      <c r="I249" s="118">
        <v>1500000</v>
      </c>
      <c r="J249" s="76"/>
      <c r="K249" s="76"/>
      <c r="L249" s="130"/>
      <c r="M249" s="76"/>
      <c r="N249" s="119"/>
      <c r="O249" s="145"/>
      <c r="P249" s="76"/>
      <c r="Q249" s="76"/>
      <c r="R249" s="119"/>
      <c r="S249" s="76"/>
      <c r="T249" s="76"/>
      <c r="U249" s="76"/>
      <c r="V249" s="76"/>
      <c r="W249" s="76"/>
      <c r="X249" s="76"/>
      <c r="Y249" s="121"/>
      <c r="Z249" s="639">
        <f t="shared" si="6"/>
        <v>105000.00000000001</v>
      </c>
      <c r="AA249" s="118">
        <f t="shared" si="7"/>
        <v>1605000</v>
      </c>
    </row>
    <row r="250" spans="1:27" x14ac:dyDescent="0.35">
      <c r="A250" s="76"/>
      <c r="B250" s="77" t="s">
        <v>8566</v>
      </c>
      <c r="C250" s="77" t="s">
        <v>8567</v>
      </c>
      <c r="D250" s="77" t="s">
        <v>8568</v>
      </c>
      <c r="E250" s="77" t="s">
        <v>8569</v>
      </c>
      <c r="F250" s="76"/>
      <c r="G250" s="117" t="s">
        <v>8886</v>
      </c>
      <c r="H250" s="76"/>
      <c r="I250" s="118">
        <v>1500000</v>
      </c>
      <c r="J250" s="76"/>
      <c r="K250" s="76" t="s">
        <v>8273</v>
      </c>
      <c r="L250" s="119"/>
      <c r="M250" s="76"/>
      <c r="N250" s="119">
        <v>10945</v>
      </c>
      <c r="O250" s="145"/>
      <c r="P250" s="76"/>
      <c r="Q250" s="76"/>
      <c r="R250" s="119"/>
      <c r="S250" s="76"/>
      <c r="T250" s="76"/>
      <c r="U250" s="76"/>
      <c r="V250" s="76"/>
      <c r="W250" s="76"/>
      <c r="X250" s="76"/>
      <c r="Y250" s="121"/>
      <c r="Z250" s="639">
        <f t="shared" si="6"/>
        <v>105000.00000000001</v>
      </c>
      <c r="AA250" s="118">
        <f t="shared" si="7"/>
        <v>1605000</v>
      </c>
    </row>
    <row r="251" spans="1:27" x14ac:dyDescent="0.35">
      <c r="A251" s="76"/>
      <c r="B251" s="77" t="s">
        <v>8566</v>
      </c>
      <c r="C251" s="77" t="s">
        <v>8567</v>
      </c>
      <c r="D251" s="77" t="s">
        <v>8568</v>
      </c>
      <c r="E251" s="77" t="s">
        <v>8569</v>
      </c>
      <c r="F251" s="76"/>
      <c r="G251" s="117" t="s">
        <v>8887</v>
      </c>
      <c r="H251" s="76"/>
      <c r="I251" s="118">
        <v>1500000</v>
      </c>
      <c r="J251" s="76"/>
      <c r="K251" s="76" t="s">
        <v>8427</v>
      </c>
      <c r="L251" s="130"/>
      <c r="M251" s="100" t="s">
        <v>8888</v>
      </c>
      <c r="N251" s="119">
        <v>2001783</v>
      </c>
      <c r="O251" s="145"/>
      <c r="P251" s="76"/>
      <c r="Q251" s="76"/>
      <c r="R251" s="119" t="s">
        <v>1697</v>
      </c>
      <c r="S251" s="76"/>
      <c r="T251" s="76"/>
      <c r="U251" s="76"/>
      <c r="V251" s="76"/>
      <c r="W251" s="76"/>
      <c r="X251" s="76"/>
      <c r="Y251" s="121"/>
      <c r="Z251" s="639">
        <f t="shared" si="6"/>
        <v>105000.00000000001</v>
      </c>
      <c r="AA251" s="118">
        <f t="shared" si="7"/>
        <v>1605000</v>
      </c>
    </row>
    <row r="252" spans="1:27" x14ac:dyDescent="0.35">
      <c r="A252" s="76"/>
      <c r="B252" s="77" t="s">
        <v>8566</v>
      </c>
      <c r="C252" s="77" t="s">
        <v>8567</v>
      </c>
      <c r="D252" s="77" t="s">
        <v>8568</v>
      </c>
      <c r="E252" s="77" t="s">
        <v>8569</v>
      </c>
      <c r="F252" s="76"/>
      <c r="G252" s="117" t="s">
        <v>8889</v>
      </c>
      <c r="H252" s="76"/>
      <c r="I252" s="118">
        <v>1500000</v>
      </c>
      <c r="J252" s="76"/>
      <c r="K252" s="76" t="s">
        <v>8273</v>
      </c>
      <c r="L252" s="130"/>
      <c r="M252" s="76" t="s">
        <v>8890</v>
      </c>
      <c r="N252" s="119">
        <v>124</v>
      </c>
      <c r="O252" s="145"/>
      <c r="P252" s="76"/>
      <c r="Q252" s="76"/>
      <c r="R252" s="119"/>
      <c r="S252" s="76"/>
      <c r="T252" s="76"/>
      <c r="U252" s="76"/>
      <c r="V252" s="76"/>
      <c r="W252" s="76"/>
      <c r="X252" s="76"/>
      <c r="Y252" s="121"/>
      <c r="Z252" s="639">
        <f t="shared" si="6"/>
        <v>105000.00000000001</v>
      </c>
      <c r="AA252" s="118">
        <f t="shared" si="7"/>
        <v>1605000</v>
      </c>
    </row>
    <row r="253" spans="1:27" x14ac:dyDescent="0.35">
      <c r="A253" s="76"/>
      <c r="B253" s="77" t="s">
        <v>8566</v>
      </c>
      <c r="C253" s="77" t="s">
        <v>8567</v>
      </c>
      <c r="D253" s="77" t="s">
        <v>8568</v>
      </c>
      <c r="E253" s="77" t="s">
        <v>8569</v>
      </c>
      <c r="F253" s="76"/>
      <c r="G253" s="117" t="s">
        <v>8891</v>
      </c>
      <c r="H253" s="76"/>
      <c r="I253" s="118">
        <v>1500000</v>
      </c>
      <c r="J253" s="76"/>
      <c r="K253" s="76"/>
      <c r="L253" s="130"/>
      <c r="M253" s="76"/>
      <c r="N253" s="119"/>
      <c r="O253" s="145"/>
      <c r="P253" s="76"/>
      <c r="Q253" s="76"/>
      <c r="R253" s="119"/>
      <c r="S253" s="76"/>
      <c r="T253" s="76"/>
      <c r="U253" s="76"/>
      <c r="V253" s="76"/>
      <c r="W253" s="76"/>
      <c r="X253" s="76"/>
      <c r="Y253" s="121"/>
      <c r="Z253" s="639">
        <f t="shared" si="6"/>
        <v>105000.00000000001</v>
      </c>
      <c r="AA253" s="118">
        <f t="shared" si="7"/>
        <v>1605000</v>
      </c>
    </row>
    <row r="254" spans="1:27" x14ac:dyDescent="0.35">
      <c r="A254" s="76"/>
      <c r="B254" s="77" t="s">
        <v>8566</v>
      </c>
      <c r="C254" s="77" t="s">
        <v>8567</v>
      </c>
      <c r="D254" s="77" t="s">
        <v>8568</v>
      </c>
      <c r="E254" s="77" t="s">
        <v>8569</v>
      </c>
      <c r="F254" s="76"/>
      <c r="G254" s="117" t="s">
        <v>8892</v>
      </c>
      <c r="H254" s="76"/>
      <c r="I254" s="118">
        <v>1500000</v>
      </c>
      <c r="J254" s="76"/>
      <c r="K254" s="76"/>
      <c r="L254" s="130"/>
      <c r="M254" s="76"/>
      <c r="N254" s="119"/>
      <c r="O254" s="145"/>
      <c r="P254" s="76"/>
      <c r="Q254" s="76"/>
      <c r="R254" s="119"/>
      <c r="S254" s="76"/>
      <c r="T254" s="76"/>
      <c r="U254" s="76"/>
      <c r="V254" s="76"/>
      <c r="W254" s="76"/>
      <c r="X254" s="76"/>
      <c r="Y254" s="121"/>
      <c r="Z254" s="639">
        <f t="shared" si="6"/>
        <v>105000.00000000001</v>
      </c>
      <c r="AA254" s="118">
        <f t="shared" si="7"/>
        <v>1605000</v>
      </c>
    </row>
    <row r="255" spans="1:27" x14ac:dyDescent="0.35">
      <c r="A255" s="76"/>
      <c r="B255" s="77" t="s">
        <v>8566</v>
      </c>
      <c r="C255" s="77" t="s">
        <v>8567</v>
      </c>
      <c r="D255" s="77" t="s">
        <v>8568</v>
      </c>
      <c r="E255" s="77" t="s">
        <v>8569</v>
      </c>
      <c r="F255" s="76"/>
      <c r="G255" s="117" t="s">
        <v>8893</v>
      </c>
      <c r="H255" s="76"/>
      <c r="I255" s="118">
        <v>1500000</v>
      </c>
      <c r="J255" s="76"/>
      <c r="K255" s="76"/>
      <c r="L255" s="130"/>
      <c r="M255" s="76"/>
      <c r="N255" s="119"/>
      <c r="O255" s="145"/>
      <c r="P255" s="76"/>
      <c r="Q255" s="76"/>
      <c r="R255" s="119"/>
      <c r="S255" s="76"/>
      <c r="T255" s="76"/>
      <c r="U255" s="76"/>
      <c r="V255" s="76"/>
      <c r="W255" s="76"/>
      <c r="X255" s="76"/>
      <c r="Y255" s="121"/>
      <c r="Z255" s="639">
        <f t="shared" si="6"/>
        <v>105000.00000000001</v>
      </c>
      <c r="AA255" s="118">
        <f t="shared" si="7"/>
        <v>1605000</v>
      </c>
    </row>
    <row r="256" spans="1:27" x14ac:dyDescent="0.35">
      <c r="A256" s="76"/>
      <c r="B256" s="77" t="s">
        <v>8566</v>
      </c>
      <c r="C256" s="77" t="s">
        <v>8567</v>
      </c>
      <c r="D256" s="77" t="s">
        <v>8568</v>
      </c>
      <c r="E256" s="77" t="s">
        <v>8569</v>
      </c>
      <c r="F256" s="76"/>
      <c r="G256" s="117" t="s">
        <v>8894</v>
      </c>
      <c r="H256" s="76"/>
      <c r="I256" s="118">
        <v>1500000</v>
      </c>
      <c r="J256" s="76"/>
      <c r="K256" s="76" t="s">
        <v>8427</v>
      </c>
      <c r="L256" s="130"/>
      <c r="M256" s="76" t="s">
        <v>8337</v>
      </c>
      <c r="N256" s="119">
        <v>2102625</v>
      </c>
      <c r="O256" s="145"/>
      <c r="P256" s="76"/>
      <c r="Q256" s="76" t="s">
        <v>1226</v>
      </c>
      <c r="R256" s="119"/>
      <c r="S256" s="76"/>
      <c r="T256" s="76"/>
      <c r="U256" s="76"/>
      <c r="V256" s="76"/>
      <c r="W256" s="76"/>
      <c r="X256" s="76"/>
      <c r="Y256" s="121"/>
      <c r="Z256" s="639">
        <f t="shared" si="6"/>
        <v>105000.00000000001</v>
      </c>
      <c r="AA256" s="118">
        <f t="shared" si="7"/>
        <v>1605000</v>
      </c>
    </row>
    <row r="257" spans="1:27" x14ac:dyDescent="0.35">
      <c r="A257" s="76"/>
      <c r="B257" s="77" t="s">
        <v>8566</v>
      </c>
      <c r="C257" s="77" t="s">
        <v>8567</v>
      </c>
      <c r="D257" s="77" t="s">
        <v>8568</v>
      </c>
      <c r="E257" s="77" t="s">
        <v>8569</v>
      </c>
      <c r="F257" s="76"/>
      <c r="G257" s="117" t="s">
        <v>8894</v>
      </c>
      <c r="H257" s="76"/>
      <c r="I257" s="118">
        <v>1500000</v>
      </c>
      <c r="J257" s="76"/>
      <c r="K257" s="76" t="s">
        <v>8427</v>
      </c>
      <c r="L257" s="130"/>
      <c r="M257" s="76" t="s">
        <v>8337</v>
      </c>
      <c r="N257" s="119">
        <v>2102652</v>
      </c>
      <c r="O257" s="145"/>
      <c r="P257" s="76"/>
      <c r="Q257" s="76" t="s">
        <v>1226</v>
      </c>
      <c r="R257" s="119"/>
      <c r="S257" s="76"/>
      <c r="T257" s="76"/>
      <c r="U257" s="76"/>
      <c r="V257" s="76"/>
      <c r="W257" s="76"/>
      <c r="X257" s="76"/>
      <c r="Y257" s="121"/>
      <c r="Z257" s="639">
        <f t="shared" si="6"/>
        <v>105000.00000000001</v>
      </c>
      <c r="AA257" s="118">
        <f t="shared" si="7"/>
        <v>1605000</v>
      </c>
    </row>
    <row r="258" spans="1:27" x14ac:dyDescent="0.35">
      <c r="A258" s="76"/>
      <c r="B258" s="77" t="s">
        <v>8566</v>
      </c>
      <c r="C258" s="77" t="s">
        <v>8567</v>
      </c>
      <c r="D258" s="77" t="s">
        <v>8568</v>
      </c>
      <c r="E258" s="77" t="s">
        <v>8569</v>
      </c>
      <c r="F258" s="76"/>
      <c r="G258" s="117" t="s">
        <v>8894</v>
      </c>
      <c r="H258" s="76"/>
      <c r="I258" s="118">
        <v>1500000</v>
      </c>
      <c r="J258" s="76"/>
      <c r="K258" s="76" t="s">
        <v>8427</v>
      </c>
      <c r="L258" s="130"/>
      <c r="M258" s="76" t="s">
        <v>8337</v>
      </c>
      <c r="N258" s="119">
        <v>2102618</v>
      </c>
      <c r="O258" s="145"/>
      <c r="P258" s="76"/>
      <c r="Q258" s="76" t="s">
        <v>1226</v>
      </c>
      <c r="R258" s="119"/>
      <c r="S258" s="76"/>
      <c r="T258" s="76"/>
      <c r="U258" s="76"/>
      <c r="V258" s="76"/>
      <c r="W258" s="76"/>
      <c r="X258" s="76"/>
      <c r="Y258" s="121"/>
      <c r="Z258" s="639">
        <f t="shared" si="6"/>
        <v>105000.00000000001</v>
      </c>
      <c r="AA258" s="118">
        <f t="shared" si="7"/>
        <v>1605000</v>
      </c>
    </row>
    <row r="259" spans="1:27" x14ac:dyDescent="0.35">
      <c r="A259" s="76"/>
      <c r="B259" s="77" t="s">
        <v>8566</v>
      </c>
      <c r="C259" s="77" t="s">
        <v>8567</v>
      </c>
      <c r="D259" s="77" t="s">
        <v>8568</v>
      </c>
      <c r="E259" s="77" t="s">
        <v>8569</v>
      </c>
      <c r="F259" s="76"/>
      <c r="G259" s="117" t="s">
        <v>8894</v>
      </c>
      <c r="H259" s="76"/>
      <c r="I259" s="118">
        <v>1500000</v>
      </c>
      <c r="J259" s="76"/>
      <c r="K259" s="76" t="s">
        <v>8427</v>
      </c>
      <c r="L259" s="130"/>
      <c r="M259" s="76" t="s">
        <v>8337</v>
      </c>
      <c r="N259" s="119">
        <v>2102651</v>
      </c>
      <c r="O259" s="145"/>
      <c r="P259" s="76"/>
      <c r="Q259" s="76" t="s">
        <v>1226</v>
      </c>
      <c r="R259" s="119"/>
      <c r="S259" s="76"/>
      <c r="T259" s="76"/>
      <c r="U259" s="76"/>
      <c r="V259" s="76"/>
      <c r="W259" s="76"/>
      <c r="X259" s="76"/>
      <c r="Y259" s="121"/>
      <c r="Z259" s="639">
        <f t="shared" si="6"/>
        <v>105000.00000000001</v>
      </c>
      <c r="AA259" s="118">
        <f t="shared" si="7"/>
        <v>1605000</v>
      </c>
    </row>
    <row r="260" spans="1:27" x14ac:dyDescent="0.35">
      <c r="A260" s="76"/>
      <c r="B260" s="77" t="s">
        <v>8566</v>
      </c>
      <c r="C260" s="77" t="s">
        <v>8567</v>
      </c>
      <c r="D260" s="77" t="s">
        <v>8568</v>
      </c>
      <c r="E260" s="77" t="s">
        <v>8569</v>
      </c>
      <c r="F260" s="76"/>
      <c r="G260" s="117" t="s">
        <v>8894</v>
      </c>
      <c r="H260" s="76"/>
      <c r="I260" s="118">
        <v>1500000</v>
      </c>
      <c r="J260" s="76"/>
      <c r="K260" s="76" t="s">
        <v>8427</v>
      </c>
      <c r="L260" s="130"/>
      <c r="M260" s="76" t="s">
        <v>8337</v>
      </c>
      <c r="N260" s="119">
        <v>2102576</v>
      </c>
      <c r="O260" s="145"/>
      <c r="P260" s="76"/>
      <c r="Q260" s="76" t="s">
        <v>1226</v>
      </c>
      <c r="R260" s="119"/>
      <c r="S260" s="76"/>
      <c r="T260" s="76"/>
      <c r="U260" s="76"/>
      <c r="V260" s="76"/>
      <c r="W260" s="76"/>
      <c r="X260" s="76"/>
      <c r="Y260" s="121"/>
      <c r="Z260" s="639">
        <f t="shared" si="6"/>
        <v>105000.00000000001</v>
      </c>
      <c r="AA260" s="118">
        <f t="shared" si="7"/>
        <v>1605000</v>
      </c>
    </row>
    <row r="261" spans="1:27" x14ac:dyDescent="0.35">
      <c r="A261" s="76"/>
      <c r="B261" s="77" t="s">
        <v>8566</v>
      </c>
      <c r="C261" s="77" t="s">
        <v>8567</v>
      </c>
      <c r="D261" s="77" t="s">
        <v>8568</v>
      </c>
      <c r="E261" s="77" t="s">
        <v>8569</v>
      </c>
      <c r="F261" s="76"/>
      <c r="G261" s="117" t="s">
        <v>8894</v>
      </c>
      <c r="H261" s="76"/>
      <c r="I261" s="118">
        <v>1500000</v>
      </c>
      <c r="J261" s="76"/>
      <c r="K261" s="76" t="s">
        <v>8427</v>
      </c>
      <c r="L261" s="119"/>
      <c r="M261" s="76" t="s">
        <v>8337</v>
      </c>
      <c r="N261" s="119">
        <v>2102668</v>
      </c>
      <c r="O261" s="145"/>
      <c r="P261" s="76"/>
      <c r="Q261" s="76" t="s">
        <v>1226</v>
      </c>
      <c r="R261" s="119"/>
      <c r="S261" s="76"/>
      <c r="T261" s="76"/>
      <c r="U261" s="76"/>
      <c r="V261" s="76"/>
      <c r="W261" s="76"/>
      <c r="X261" s="76"/>
      <c r="Y261" s="121"/>
      <c r="Z261" s="639">
        <f t="shared" si="6"/>
        <v>105000.00000000001</v>
      </c>
      <c r="AA261" s="118">
        <f t="shared" si="7"/>
        <v>1605000</v>
      </c>
    </row>
    <row r="262" spans="1:27" x14ac:dyDescent="0.35">
      <c r="A262" s="76"/>
      <c r="B262" s="77" t="s">
        <v>8566</v>
      </c>
      <c r="C262" s="77" t="s">
        <v>8567</v>
      </c>
      <c r="D262" s="77" t="s">
        <v>8568</v>
      </c>
      <c r="E262" s="77" t="s">
        <v>8569</v>
      </c>
      <c r="F262" s="76"/>
      <c r="G262" s="117" t="s">
        <v>8895</v>
      </c>
      <c r="H262" s="76"/>
      <c r="I262" s="118">
        <v>1500000</v>
      </c>
      <c r="J262" s="76"/>
      <c r="K262" s="76" t="s">
        <v>8427</v>
      </c>
      <c r="L262" s="130"/>
      <c r="M262" s="100" t="s">
        <v>8337</v>
      </c>
      <c r="N262" s="119">
        <v>2107297</v>
      </c>
      <c r="O262" s="145"/>
      <c r="P262" s="76"/>
      <c r="Q262" s="76" t="s">
        <v>1226</v>
      </c>
      <c r="R262" s="119"/>
      <c r="S262" s="76"/>
      <c r="T262" s="76"/>
      <c r="U262" s="76"/>
      <c r="V262" s="76"/>
      <c r="W262" s="76"/>
      <c r="X262" s="76"/>
      <c r="Y262" s="121"/>
      <c r="Z262" s="639">
        <f t="shared" ref="Z262:Z325" si="8">I262*Z$4</f>
        <v>105000.00000000001</v>
      </c>
      <c r="AA262" s="118">
        <f t="shared" ref="AA262:AA325" si="9">I262+Z262</f>
        <v>1605000</v>
      </c>
    </row>
    <row r="263" spans="1:27" x14ac:dyDescent="0.35">
      <c r="A263" s="76"/>
      <c r="B263" s="77" t="s">
        <v>8566</v>
      </c>
      <c r="C263" s="77" t="s">
        <v>8567</v>
      </c>
      <c r="D263" s="77" t="s">
        <v>8568</v>
      </c>
      <c r="E263" s="77" t="s">
        <v>8569</v>
      </c>
      <c r="F263" s="76"/>
      <c r="G263" s="117" t="s">
        <v>8895</v>
      </c>
      <c r="H263" s="76"/>
      <c r="I263" s="118">
        <v>1500000</v>
      </c>
      <c r="J263" s="76"/>
      <c r="K263" s="76" t="s">
        <v>8427</v>
      </c>
      <c r="L263" s="130"/>
      <c r="M263" s="76" t="s">
        <v>8337</v>
      </c>
      <c r="N263" s="119">
        <v>2107317</v>
      </c>
      <c r="O263" s="145"/>
      <c r="P263" s="76"/>
      <c r="Q263" s="76" t="s">
        <v>1226</v>
      </c>
      <c r="R263" s="119"/>
      <c r="S263" s="76"/>
      <c r="T263" s="76"/>
      <c r="U263" s="76"/>
      <c r="V263" s="76"/>
      <c r="W263" s="76"/>
      <c r="X263" s="76"/>
      <c r="Y263" s="121"/>
      <c r="Z263" s="639">
        <f t="shared" si="8"/>
        <v>105000.00000000001</v>
      </c>
      <c r="AA263" s="118">
        <f t="shared" si="9"/>
        <v>1605000</v>
      </c>
    </row>
    <row r="264" spans="1:27" x14ac:dyDescent="0.35">
      <c r="A264" s="76"/>
      <c r="B264" s="77" t="s">
        <v>8566</v>
      </c>
      <c r="C264" s="77" t="s">
        <v>8567</v>
      </c>
      <c r="D264" s="77" t="s">
        <v>8568</v>
      </c>
      <c r="E264" s="77" t="s">
        <v>8569</v>
      </c>
      <c r="F264" s="76"/>
      <c r="G264" s="117" t="s">
        <v>8896</v>
      </c>
      <c r="H264" s="76"/>
      <c r="I264" s="118">
        <v>1500000</v>
      </c>
      <c r="J264" s="76"/>
      <c r="K264" s="76"/>
      <c r="L264" s="130"/>
      <c r="M264" s="76"/>
      <c r="N264" s="119"/>
      <c r="O264" s="145"/>
      <c r="P264" s="76"/>
      <c r="Q264" s="76"/>
      <c r="R264" s="119"/>
      <c r="S264" s="76"/>
      <c r="T264" s="76"/>
      <c r="U264" s="76"/>
      <c r="V264" s="76"/>
      <c r="W264" s="76"/>
      <c r="X264" s="76"/>
      <c r="Y264" s="121"/>
      <c r="Z264" s="639">
        <f t="shared" si="8"/>
        <v>105000.00000000001</v>
      </c>
      <c r="AA264" s="118">
        <f t="shared" si="9"/>
        <v>1605000</v>
      </c>
    </row>
    <row r="265" spans="1:27" x14ac:dyDescent="0.35">
      <c r="A265" s="76"/>
      <c r="B265" s="77" t="s">
        <v>8566</v>
      </c>
      <c r="C265" s="77" t="s">
        <v>8567</v>
      </c>
      <c r="D265" s="77" t="s">
        <v>8568</v>
      </c>
      <c r="E265" s="77" t="s">
        <v>8569</v>
      </c>
      <c r="F265" s="76"/>
      <c r="G265" s="117" t="s">
        <v>8897</v>
      </c>
      <c r="H265" s="76"/>
      <c r="I265" s="118">
        <v>1500000</v>
      </c>
      <c r="J265" s="76"/>
      <c r="K265" s="76" t="s">
        <v>8427</v>
      </c>
      <c r="L265" s="130"/>
      <c r="M265" s="76" t="s">
        <v>8337</v>
      </c>
      <c r="N265" s="119">
        <v>2102672</v>
      </c>
      <c r="O265" s="145"/>
      <c r="P265" s="76"/>
      <c r="Q265" s="76" t="s">
        <v>1226</v>
      </c>
      <c r="R265" s="119"/>
      <c r="S265" s="76"/>
      <c r="T265" s="76"/>
      <c r="U265" s="76"/>
      <c r="V265" s="76"/>
      <c r="W265" s="76"/>
      <c r="X265" s="76"/>
      <c r="Y265" s="121"/>
      <c r="Z265" s="639">
        <f t="shared" si="8"/>
        <v>105000.00000000001</v>
      </c>
      <c r="AA265" s="118">
        <f t="shared" si="9"/>
        <v>1605000</v>
      </c>
    </row>
    <row r="266" spans="1:27" x14ac:dyDescent="0.35">
      <c r="A266" s="76"/>
      <c r="B266" s="77" t="s">
        <v>8566</v>
      </c>
      <c r="C266" s="77" t="s">
        <v>8567</v>
      </c>
      <c r="D266" s="77" t="s">
        <v>8568</v>
      </c>
      <c r="E266" s="77" t="s">
        <v>8569</v>
      </c>
      <c r="F266" s="76"/>
      <c r="G266" s="117" t="s">
        <v>8897</v>
      </c>
      <c r="H266" s="76"/>
      <c r="I266" s="118">
        <v>1500000</v>
      </c>
      <c r="J266" s="76"/>
      <c r="K266" s="76" t="s">
        <v>8427</v>
      </c>
      <c r="L266" s="130"/>
      <c r="M266" s="76" t="s">
        <v>8337</v>
      </c>
      <c r="N266" s="119">
        <v>2102577</v>
      </c>
      <c r="O266" s="145"/>
      <c r="P266" s="76"/>
      <c r="Q266" s="76" t="s">
        <v>1226</v>
      </c>
      <c r="R266" s="119"/>
      <c r="S266" s="76"/>
      <c r="T266" s="76"/>
      <c r="U266" s="76"/>
      <c r="V266" s="76"/>
      <c r="W266" s="76"/>
      <c r="X266" s="76"/>
      <c r="Y266" s="121"/>
      <c r="Z266" s="639">
        <f t="shared" si="8"/>
        <v>105000.00000000001</v>
      </c>
      <c r="AA266" s="118">
        <f t="shared" si="9"/>
        <v>1605000</v>
      </c>
    </row>
    <row r="267" spans="1:27" x14ac:dyDescent="0.35">
      <c r="A267" s="76"/>
      <c r="B267" s="77" t="s">
        <v>8566</v>
      </c>
      <c r="C267" s="77" t="s">
        <v>8567</v>
      </c>
      <c r="D267" s="77" t="s">
        <v>8568</v>
      </c>
      <c r="E267" s="77" t="s">
        <v>8569</v>
      </c>
      <c r="F267" s="76"/>
      <c r="G267" s="117" t="s">
        <v>8897</v>
      </c>
      <c r="H267" s="76"/>
      <c r="I267" s="118">
        <v>1500000</v>
      </c>
      <c r="J267" s="76"/>
      <c r="K267" s="76" t="s">
        <v>8427</v>
      </c>
      <c r="L267" s="130"/>
      <c r="M267" s="76" t="s">
        <v>8337</v>
      </c>
      <c r="N267" s="119">
        <v>2102674</v>
      </c>
      <c r="O267" s="145"/>
      <c r="P267" s="76"/>
      <c r="Q267" s="76" t="s">
        <v>1226</v>
      </c>
      <c r="R267" s="119"/>
      <c r="S267" s="76"/>
      <c r="T267" s="76"/>
      <c r="U267" s="76"/>
      <c r="V267" s="76"/>
      <c r="W267" s="76"/>
      <c r="X267" s="76"/>
      <c r="Y267" s="121"/>
      <c r="Z267" s="639">
        <f t="shared" si="8"/>
        <v>105000.00000000001</v>
      </c>
      <c r="AA267" s="118">
        <f t="shared" si="9"/>
        <v>1605000</v>
      </c>
    </row>
    <row r="268" spans="1:27" x14ac:dyDescent="0.35">
      <c r="A268" s="76"/>
      <c r="B268" s="77" t="s">
        <v>8566</v>
      </c>
      <c r="C268" s="77" t="s">
        <v>8567</v>
      </c>
      <c r="D268" s="77" t="s">
        <v>8568</v>
      </c>
      <c r="E268" s="77" t="s">
        <v>8569</v>
      </c>
      <c r="F268" s="76"/>
      <c r="G268" s="117" t="s">
        <v>8897</v>
      </c>
      <c r="H268" s="76"/>
      <c r="I268" s="118">
        <v>1500000</v>
      </c>
      <c r="J268" s="76"/>
      <c r="K268" s="76" t="s">
        <v>8427</v>
      </c>
      <c r="L268" s="130"/>
      <c r="M268" s="76" t="s">
        <v>8337</v>
      </c>
      <c r="N268" s="119">
        <v>2102665</v>
      </c>
      <c r="O268" s="145"/>
      <c r="P268" s="76"/>
      <c r="Q268" s="76" t="s">
        <v>1226</v>
      </c>
      <c r="R268" s="119"/>
      <c r="S268" s="76"/>
      <c r="T268" s="76"/>
      <c r="U268" s="76"/>
      <c r="V268" s="76"/>
      <c r="W268" s="76"/>
      <c r="X268" s="76"/>
      <c r="Y268" s="121"/>
      <c r="Z268" s="639">
        <f t="shared" si="8"/>
        <v>105000.00000000001</v>
      </c>
      <c r="AA268" s="118">
        <f t="shared" si="9"/>
        <v>1605000</v>
      </c>
    </row>
    <row r="269" spans="1:27" x14ac:dyDescent="0.35">
      <c r="A269" s="76"/>
      <c r="B269" s="77" t="s">
        <v>8566</v>
      </c>
      <c r="C269" s="77" t="s">
        <v>8567</v>
      </c>
      <c r="D269" s="77" t="s">
        <v>8568</v>
      </c>
      <c r="E269" s="77" t="s">
        <v>8569</v>
      </c>
      <c r="F269" s="76"/>
      <c r="G269" s="117" t="s">
        <v>8897</v>
      </c>
      <c r="H269" s="76"/>
      <c r="I269" s="118">
        <v>1500000</v>
      </c>
      <c r="J269" s="76"/>
      <c r="K269" s="76" t="s">
        <v>8427</v>
      </c>
      <c r="L269" s="130"/>
      <c r="M269" s="76" t="s">
        <v>8337</v>
      </c>
      <c r="N269" s="119">
        <v>2102627</v>
      </c>
      <c r="O269" s="145"/>
      <c r="P269" s="76"/>
      <c r="Q269" s="76" t="s">
        <v>1226</v>
      </c>
      <c r="R269" s="119"/>
      <c r="S269" s="76"/>
      <c r="T269" s="76"/>
      <c r="U269" s="76"/>
      <c r="V269" s="76"/>
      <c r="W269" s="76"/>
      <c r="X269" s="76"/>
      <c r="Y269" s="121"/>
      <c r="Z269" s="639">
        <f t="shared" si="8"/>
        <v>105000.00000000001</v>
      </c>
      <c r="AA269" s="118">
        <f t="shared" si="9"/>
        <v>1605000</v>
      </c>
    </row>
    <row r="270" spans="1:27" x14ac:dyDescent="0.35">
      <c r="A270" s="76"/>
      <c r="B270" s="77" t="s">
        <v>8566</v>
      </c>
      <c r="C270" s="77" t="s">
        <v>8567</v>
      </c>
      <c r="D270" s="77" t="s">
        <v>8568</v>
      </c>
      <c r="E270" s="77" t="s">
        <v>8569</v>
      </c>
      <c r="F270" s="76"/>
      <c r="G270" s="117" t="s">
        <v>8897</v>
      </c>
      <c r="H270" s="76"/>
      <c r="I270" s="118">
        <v>1500000</v>
      </c>
      <c r="J270" s="76"/>
      <c r="K270" s="76" t="s">
        <v>8427</v>
      </c>
      <c r="L270" s="130"/>
      <c r="M270" s="76" t="s">
        <v>8337</v>
      </c>
      <c r="N270" s="119">
        <v>2102645</v>
      </c>
      <c r="O270" s="145"/>
      <c r="P270" s="76"/>
      <c r="Q270" s="76" t="s">
        <v>1226</v>
      </c>
      <c r="R270" s="119"/>
      <c r="S270" s="76"/>
      <c r="T270" s="76"/>
      <c r="U270" s="76"/>
      <c r="V270" s="76"/>
      <c r="W270" s="76"/>
      <c r="X270" s="76"/>
      <c r="Y270" s="121"/>
      <c r="Z270" s="639">
        <f t="shared" si="8"/>
        <v>105000.00000000001</v>
      </c>
      <c r="AA270" s="118">
        <f t="shared" si="9"/>
        <v>1605000</v>
      </c>
    </row>
    <row r="271" spans="1:27" x14ac:dyDescent="0.35">
      <c r="A271" s="76"/>
      <c r="B271" s="77" t="s">
        <v>8566</v>
      </c>
      <c r="C271" s="77" t="s">
        <v>8567</v>
      </c>
      <c r="D271" s="77" t="s">
        <v>8568</v>
      </c>
      <c r="E271" s="77" t="s">
        <v>8569</v>
      </c>
      <c r="F271" s="76"/>
      <c r="G271" s="117" t="s">
        <v>8898</v>
      </c>
      <c r="H271" s="76"/>
      <c r="I271" s="118">
        <v>1500000</v>
      </c>
      <c r="J271" s="76"/>
      <c r="K271" s="76" t="s">
        <v>8427</v>
      </c>
      <c r="L271" s="130"/>
      <c r="M271" s="76" t="s">
        <v>8337</v>
      </c>
      <c r="N271" s="119">
        <v>2104307</v>
      </c>
      <c r="O271" s="145"/>
      <c r="P271" s="76"/>
      <c r="Q271" s="76" t="s">
        <v>1226</v>
      </c>
      <c r="R271" s="119"/>
      <c r="S271" s="76"/>
      <c r="T271" s="76"/>
      <c r="U271" s="76"/>
      <c r="V271" s="76"/>
      <c r="W271" s="76"/>
      <c r="X271" s="76"/>
      <c r="Y271" s="121"/>
      <c r="Z271" s="639">
        <f t="shared" si="8"/>
        <v>105000.00000000001</v>
      </c>
      <c r="AA271" s="118">
        <f t="shared" si="9"/>
        <v>1605000</v>
      </c>
    </row>
    <row r="272" spans="1:27" x14ac:dyDescent="0.35">
      <c r="A272" s="76"/>
      <c r="B272" s="77" t="s">
        <v>8566</v>
      </c>
      <c r="C272" s="77" t="s">
        <v>8567</v>
      </c>
      <c r="D272" s="77" t="s">
        <v>8568</v>
      </c>
      <c r="E272" s="77" t="s">
        <v>8569</v>
      </c>
      <c r="F272" s="76"/>
      <c r="G272" s="117" t="s">
        <v>8898</v>
      </c>
      <c r="H272" s="76"/>
      <c r="I272" s="118">
        <v>1500000</v>
      </c>
      <c r="J272" s="76"/>
      <c r="K272" s="76" t="s">
        <v>8427</v>
      </c>
      <c r="L272" s="119"/>
      <c r="M272" s="76" t="s">
        <v>8337</v>
      </c>
      <c r="N272" s="119">
        <v>2125458</v>
      </c>
      <c r="O272" s="145"/>
      <c r="P272" s="76"/>
      <c r="Q272" s="76" t="s">
        <v>1226</v>
      </c>
      <c r="R272" s="119"/>
      <c r="S272" s="76"/>
      <c r="T272" s="76"/>
      <c r="U272" s="76"/>
      <c r="V272" s="76"/>
      <c r="W272" s="76"/>
      <c r="X272" s="76"/>
      <c r="Y272" s="121"/>
      <c r="Z272" s="639">
        <f t="shared" si="8"/>
        <v>105000.00000000001</v>
      </c>
      <c r="AA272" s="118">
        <f t="shared" si="9"/>
        <v>1605000</v>
      </c>
    </row>
    <row r="273" spans="1:27" x14ac:dyDescent="0.35">
      <c r="A273" s="76"/>
      <c r="B273" s="77" t="s">
        <v>8566</v>
      </c>
      <c r="C273" s="77" t="s">
        <v>8567</v>
      </c>
      <c r="D273" s="77" t="s">
        <v>8568</v>
      </c>
      <c r="E273" s="77" t="s">
        <v>8569</v>
      </c>
      <c r="F273" s="76"/>
      <c r="G273" s="117" t="s">
        <v>8899</v>
      </c>
      <c r="H273" s="76"/>
      <c r="I273" s="118">
        <v>1500000</v>
      </c>
      <c r="J273" s="76"/>
      <c r="K273" s="76"/>
      <c r="L273" s="130"/>
      <c r="N273" s="119"/>
      <c r="O273" s="145"/>
      <c r="P273" s="76"/>
      <c r="Q273" s="76"/>
      <c r="R273" s="119"/>
      <c r="S273" s="76"/>
      <c r="T273" s="76"/>
      <c r="U273" s="76"/>
      <c r="V273" s="76"/>
      <c r="W273" s="76"/>
      <c r="X273" s="76"/>
      <c r="Y273" s="121"/>
      <c r="Z273" s="639">
        <f t="shared" si="8"/>
        <v>105000.00000000001</v>
      </c>
      <c r="AA273" s="118">
        <f t="shared" si="9"/>
        <v>1605000</v>
      </c>
    </row>
    <row r="274" spans="1:27" x14ac:dyDescent="0.35">
      <c r="A274" s="76"/>
      <c r="B274" s="77" t="s">
        <v>8566</v>
      </c>
      <c r="C274" s="77" t="s">
        <v>8567</v>
      </c>
      <c r="D274" s="77" t="s">
        <v>8568</v>
      </c>
      <c r="E274" s="77" t="s">
        <v>8569</v>
      </c>
      <c r="F274" s="76"/>
      <c r="G274" s="117" t="s">
        <v>8900</v>
      </c>
      <c r="H274" s="76"/>
      <c r="I274" s="118">
        <v>1500000</v>
      </c>
      <c r="J274" s="76"/>
      <c r="K274" s="76" t="s">
        <v>8427</v>
      </c>
      <c r="L274" s="130"/>
      <c r="M274" s="76" t="s">
        <v>8337</v>
      </c>
      <c r="N274" s="119">
        <v>2102680</v>
      </c>
      <c r="O274" s="145"/>
      <c r="P274" s="76"/>
      <c r="Q274" s="76" t="s">
        <v>1226</v>
      </c>
      <c r="R274" s="119"/>
      <c r="S274" s="76"/>
      <c r="T274" s="76"/>
      <c r="U274" s="76"/>
      <c r="V274" s="76"/>
      <c r="W274" s="76"/>
      <c r="X274" s="76"/>
      <c r="Y274" s="121"/>
      <c r="Z274" s="639">
        <f t="shared" si="8"/>
        <v>105000.00000000001</v>
      </c>
      <c r="AA274" s="118">
        <f t="shared" si="9"/>
        <v>1605000</v>
      </c>
    </row>
    <row r="275" spans="1:27" x14ac:dyDescent="0.35">
      <c r="A275" s="76"/>
      <c r="B275" s="77" t="s">
        <v>8566</v>
      </c>
      <c r="C275" s="77" t="s">
        <v>8567</v>
      </c>
      <c r="D275" s="77" t="s">
        <v>8568</v>
      </c>
      <c r="E275" s="77" t="s">
        <v>8569</v>
      </c>
      <c r="F275" s="76"/>
      <c r="G275" s="117" t="s">
        <v>8900</v>
      </c>
      <c r="H275" s="76"/>
      <c r="I275" s="118">
        <v>1500000</v>
      </c>
      <c r="J275" s="76"/>
      <c r="K275" s="76" t="s">
        <v>8427</v>
      </c>
      <c r="L275" s="130"/>
      <c r="M275" s="76" t="s">
        <v>8337</v>
      </c>
      <c r="N275" s="119">
        <v>2102611</v>
      </c>
      <c r="O275" s="145"/>
      <c r="P275" s="76"/>
      <c r="Q275" s="76" t="s">
        <v>1226</v>
      </c>
      <c r="R275" s="119"/>
      <c r="S275" s="76"/>
      <c r="T275" s="76"/>
      <c r="U275" s="76"/>
      <c r="V275" s="76"/>
      <c r="W275" s="76"/>
      <c r="X275" s="76"/>
      <c r="Y275" s="121"/>
      <c r="Z275" s="639">
        <f t="shared" si="8"/>
        <v>105000.00000000001</v>
      </c>
      <c r="AA275" s="118">
        <f t="shared" si="9"/>
        <v>1605000</v>
      </c>
    </row>
    <row r="276" spans="1:27" x14ac:dyDescent="0.35">
      <c r="A276" s="76"/>
      <c r="B276" s="77" t="s">
        <v>8566</v>
      </c>
      <c r="C276" s="77" t="s">
        <v>8567</v>
      </c>
      <c r="D276" s="77" t="s">
        <v>8568</v>
      </c>
      <c r="E276" s="77" t="s">
        <v>8569</v>
      </c>
      <c r="F276" s="76"/>
      <c r="G276" s="117" t="s">
        <v>8900</v>
      </c>
      <c r="H276" s="76"/>
      <c r="I276" s="118">
        <v>1500000</v>
      </c>
      <c r="J276" s="76"/>
      <c r="K276" s="76" t="s">
        <v>8427</v>
      </c>
      <c r="L276" s="130"/>
      <c r="M276" s="76" t="s">
        <v>8337</v>
      </c>
      <c r="N276" s="119">
        <v>2102667</v>
      </c>
      <c r="O276" s="145"/>
      <c r="P276" s="76"/>
      <c r="Q276" s="76" t="s">
        <v>1226</v>
      </c>
      <c r="R276" s="119"/>
      <c r="S276" s="76"/>
      <c r="T276" s="76"/>
      <c r="U276" s="76"/>
      <c r="V276" s="76"/>
      <c r="W276" s="76"/>
      <c r="X276" s="76"/>
      <c r="Y276" s="121"/>
      <c r="Z276" s="639">
        <f t="shared" si="8"/>
        <v>105000.00000000001</v>
      </c>
      <c r="AA276" s="118">
        <f t="shared" si="9"/>
        <v>1605000</v>
      </c>
    </row>
    <row r="277" spans="1:27" x14ac:dyDescent="0.35">
      <c r="A277" s="76"/>
      <c r="B277" s="77" t="s">
        <v>8566</v>
      </c>
      <c r="C277" s="77" t="s">
        <v>8567</v>
      </c>
      <c r="D277" s="77" t="s">
        <v>8568</v>
      </c>
      <c r="E277" s="77" t="s">
        <v>8569</v>
      </c>
      <c r="F277" s="76"/>
      <c r="G277" s="117" t="s">
        <v>8900</v>
      </c>
      <c r="H277" s="76"/>
      <c r="I277" s="118">
        <v>1500000</v>
      </c>
      <c r="J277" s="76"/>
      <c r="K277" s="76" t="s">
        <v>8427</v>
      </c>
      <c r="L277" s="130"/>
      <c r="M277" s="76" t="s">
        <v>8337</v>
      </c>
      <c r="N277" s="119">
        <v>2102654</v>
      </c>
      <c r="O277" s="145"/>
      <c r="P277" s="76"/>
      <c r="Q277" s="76" t="s">
        <v>1226</v>
      </c>
      <c r="R277" s="119"/>
      <c r="S277" s="76"/>
      <c r="T277" s="76"/>
      <c r="U277" s="76"/>
      <c r="V277" s="76"/>
      <c r="W277" s="76"/>
      <c r="X277" s="76"/>
      <c r="Y277" s="121"/>
      <c r="Z277" s="639">
        <f t="shared" si="8"/>
        <v>105000.00000000001</v>
      </c>
      <c r="AA277" s="118">
        <f t="shared" si="9"/>
        <v>1605000</v>
      </c>
    </row>
    <row r="278" spans="1:27" x14ac:dyDescent="0.35">
      <c r="A278" s="76"/>
      <c r="B278" s="77" t="s">
        <v>8566</v>
      </c>
      <c r="C278" s="77" t="s">
        <v>8567</v>
      </c>
      <c r="D278" s="77" t="s">
        <v>8568</v>
      </c>
      <c r="E278" s="77" t="s">
        <v>8569</v>
      </c>
      <c r="F278" s="76"/>
      <c r="G278" s="117" t="s">
        <v>8900</v>
      </c>
      <c r="H278" s="76"/>
      <c r="I278" s="118">
        <v>1500000</v>
      </c>
      <c r="J278" s="76"/>
      <c r="K278" s="76" t="s">
        <v>8427</v>
      </c>
      <c r="L278" s="130"/>
      <c r="M278" s="76" t="s">
        <v>8337</v>
      </c>
      <c r="N278" s="119">
        <v>2102641</v>
      </c>
      <c r="O278" s="145"/>
      <c r="P278" s="76"/>
      <c r="Q278" s="76" t="s">
        <v>1226</v>
      </c>
      <c r="R278" s="119"/>
      <c r="S278" s="76"/>
      <c r="T278" s="76"/>
      <c r="U278" s="76"/>
      <c r="V278" s="76"/>
      <c r="W278" s="76"/>
      <c r="X278" s="76"/>
      <c r="Y278" s="121"/>
      <c r="Z278" s="639">
        <f t="shared" si="8"/>
        <v>105000.00000000001</v>
      </c>
      <c r="AA278" s="118">
        <f t="shared" si="9"/>
        <v>1605000</v>
      </c>
    </row>
    <row r="279" spans="1:27" x14ac:dyDescent="0.35">
      <c r="A279" s="76"/>
      <c r="B279" s="77" t="s">
        <v>8566</v>
      </c>
      <c r="C279" s="77" t="s">
        <v>8567</v>
      </c>
      <c r="D279" s="77" t="s">
        <v>8568</v>
      </c>
      <c r="E279" s="77" t="s">
        <v>8569</v>
      </c>
      <c r="F279" s="76"/>
      <c r="G279" s="117" t="s">
        <v>8900</v>
      </c>
      <c r="H279" s="76"/>
      <c r="I279" s="118">
        <v>1500000</v>
      </c>
      <c r="J279" s="76"/>
      <c r="K279" s="76" t="s">
        <v>8427</v>
      </c>
      <c r="L279" s="130"/>
      <c r="M279" s="76" t="s">
        <v>8337</v>
      </c>
      <c r="N279" s="119">
        <v>2102664</v>
      </c>
      <c r="O279" s="145"/>
      <c r="P279" s="76"/>
      <c r="Q279" s="76" t="s">
        <v>1226</v>
      </c>
      <c r="R279" s="119"/>
      <c r="S279" s="76"/>
      <c r="T279" s="76"/>
      <c r="U279" s="76"/>
      <c r="V279" s="76"/>
      <c r="W279" s="76"/>
      <c r="X279" s="76"/>
      <c r="Y279" s="121"/>
      <c r="Z279" s="639">
        <f t="shared" si="8"/>
        <v>105000.00000000001</v>
      </c>
      <c r="AA279" s="118">
        <f t="shared" si="9"/>
        <v>1605000</v>
      </c>
    </row>
    <row r="280" spans="1:27" x14ac:dyDescent="0.35">
      <c r="A280" s="76"/>
      <c r="B280" s="77" t="s">
        <v>8566</v>
      </c>
      <c r="C280" s="77" t="s">
        <v>8567</v>
      </c>
      <c r="D280" s="77" t="s">
        <v>8568</v>
      </c>
      <c r="E280" s="77" t="s">
        <v>8569</v>
      </c>
      <c r="F280" s="76"/>
      <c r="G280" s="117" t="s">
        <v>8901</v>
      </c>
      <c r="H280" s="76"/>
      <c r="I280" s="118">
        <v>1500000</v>
      </c>
      <c r="J280" s="76"/>
      <c r="K280" s="76" t="s">
        <v>8427</v>
      </c>
      <c r="L280" s="130"/>
      <c r="M280" s="76" t="s">
        <v>8337</v>
      </c>
      <c r="N280" s="119">
        <v>2104310</v>
      </c>
      <c r="O280" s="145"/>
      <c r="P280" s="76"/>
      <c r="Q280" s="76" t="s">
        <v>1226</v>
      </c>
      <c r="R280" s="119"/>
      <c r="S280" s="76"/>
      <c r="T280" s="76"/>
      <c r="U280" s="76"/>
      <c r="V280" s="76"/>
      <c r="W280" s="76"/>
      <c r="X280" s="76"/>
      <c r="Y280" s="121"/>
      <c r="Z280" s="639">
        <f t="shared" si="8"/>
        <v>105000.00000000001</v>
      </c>
      <c r="AA280" s="118">
        <f t="shared" si="9"/>
        <v>1605000</v>
      </c>
    </row>
    <row r="281" spans="1:27" x14ac:dyDescent="0.35">
      <c r="A281" s="76"/>
      <c r="B281" s="77" t="s">
        <v>8566</v>
      </c>
      <c r="C281" s="77" t="s">
        <v>8567</v>
      </c>
      <c r="D281" s="77" t="s">
        <v>8568</v>
      </c>
      <c r="E281" s="77" t="s">
        <v>8569</v>
      </c>
      <c r="F281" s="76"/>
      <c r="G281" s="117" t="s">
        <v>8901</v>
      </c>
      <c r="H281" s="76"/>
      <c r="I281" s="118">
        <v>1500000</v>
      </c>
      <c r="J281" s="76"/>
      <c r="K281" s="76" t="s">
        <v>8427</v>
      </c>
      <c r="L281" s="130"/>
      <c r="M281" s="76" t="s">
        <v>8337</v>
      </c>
      <c r="N281" s="119">
        <v>2104305</v>
      </c>
      <c r="O281" s="145"/>
      <c r="P281" s="76"/>
      <c r="Q281" s="76" t="s">
        <v>1226</v>
      </c>
      <c r="R281" s="119"/>
      <c r="S281" s="76"/>
      <c r="T281" s="76"/>
      <c r="U281" s="76"/>
      <c r="V281" s="76"/>
      <c r="W281" s="76"/>
      <c r="X281" s="76"/>
      <c r="Y281" s="121"/>
      <c r="Z281" s="639">
        <f t="shared" si="8"/>
        <v>105000.00000000001</v>
      </c>
      <c r="AA281" s="118">
        <f t="shared" si="9"/>
        <v>1605000</v>
      </c>
    </row>
    <row r="282" spans="1:27" x14ac:dyDescent="0.35">
      <c r="A282" s="76"/>
      <c r="B282" s="77" t="s">
        <v>8566</v>
      </c>
      <c r="C282" s="77" t="s">
        <v>8567</v>
      </c>
      <c r="D282" s="77" t="s">
        <v>8568</v>
      </c>
      <c r="E282" s="77" t="s">
        <v>8569</v>
      </c>
      <c r="F282" s="76"/>
      <c r="G282" s="117" t="s">
        <v>8902</v>
      </c>
      <c r="H282" s="76"/>
      <c r="I282" s="118">
        <v>1500000</v>
      </c>
      <c r="J282" s="76"/>
      <c r="K282" s="76"/>
      <c r="L282" s="130"/>
      <c r="M282" s="76"/>
      <c r="N282" s="119"/>
      <c r="O282" s="145"/>
      <c r="P282" s="76"/>
      <c r="Q282" s="76"/>
      <c r="R282" s="119"/>
      <c r="S282" s="76"/>
      <c r="T282" s="76"/>
      <c r="U282" s="76"/>
      <c r="V282" s="76"/>
      <c r="W282" s="76"/>
      <c r="X282" s="76"/>
      <c r="Y282" s="121"/>
      <c r="Z282" s="639">
        <f t="shared" si="8"/>
        <v>105000.00000000001</v>
      </c>
      <c r="AA282" s="118">
        <f t="shared" si="9"/>
        <v>1605000</v>
      </c>
    </row>
    <row r="283" spans="1:27" x14ac:dyDescent="0.35">
      <c r="A283" s="76"/>
      <c r="B283" s="77" t="s">
        <v>8566</v>
      </c>
      <c r="C283" s="77" t="s">
        <v>8567</v>
      </c>
      <c r="D283" s="77" t="s">
        <v>8568</v>
      </c>
      <c r="E283" s="77" t="s">
        <v>8569</v>
      </c>
      <c r="F283" s="76"/>
      <c r="G283" s="117" t="s">
        <v>8903</v>
      </c>
      <c r="H283" s="76"/>
      <c r="I283" s="118">
        <v>1500000</v>
      </c>
      <c r="J283" s="76"/>
      <c r="K283" s="76" t="s">
        <v>8427</v>
      </c>
      <c r="L283" s="119"/>
      <c r="M283" s="76" t="s">
        <v>8337</v>
      </c>
      <c r="N283" s="119">
        <v>2102619</v>
      </c>
      <c r="O283" s="145"/>
      <c r="P283" s="76"/>
      <c r="Q283" s="76" t="s">
        <v>1226</v>
      </c>
      <c r="R283" s="119"/>
      <c r="S283" s="76"/>
      <c r="T283" s="76"/>
      <c r="U283" s="76"/>
      <c r="V283" s="76"/>
      <c r="W283" s="76"/>
      <c r="X283" s="76"/>
      <c r="Y283" s="121"/>
      <c r="Z283" s="639">
        <f t="shared" si="8"/>
        <v>105000.00000000001</v>
      </c>
      <c r="AA283" s="118">
        <f t="shared" si="9"/>
        <v>1605000</v>
      </c>
    </row>
    <row r="284" spans="1:27" x14ac:dyDescent="0.35">
      <c r="A284" s="76"/>
      <c r="B284" s="77" t="s">
        <v>8566</v>
      </c>
      <c r="C284" s="77" t="s">
        <v>8567</v>
      </c>
      <c r="D284" s="77" t="s">
        <v>8568</v>
      </c>
      <c r="E284" s="77" t="s">
        <v>8569</v>
      </c>
      <c r="F284" s="76"/>
      <c r="G284" s="117" t="s">
        <v>8903</v>
      </c>
      <c r="H284" s="76"/>
      <c r="I284" s="118">
        <v>1500000</v>
      </c>
      <c r="J284" s="76"/>
      <c r="K284" s="76" t="s">
        <v>8427</v>
      </c>
      <c r="L284" s="130"/>
      <c r="M284" s="100" t="s">
        <v>8337</v>
      </c>
      <c r="N284" s="119">
        <v>2102626</v>
      </c>
      <c r="O284" s="145"/>
      <c r="P284" s="76"/>
      <c r="Q284" s="76" t="s">
        <v>1226</v>
      </c>
      <c r="R284" s="119"/>
      <c r="S284" s="76"/>
      <c r="T284" s="76"/>
      <c r="U284" s="76"/>
      <c r="V284" s="76"/>
      <c r="W284" s="76"/>
      <c r="X284" s="76"/>
      <c r="Y284" s="121"/>
      <c r="Z284" s="639">
        <f t="shared" si="8"/>
        <v>105000.00000000001</v>
      </c>
      <c r="AA284" s="118">
        <f t="shared" si="9"/>
        <v>1605000</v>
      </c>
    </row>
    <row r="285" spans="1:27" x14ac:dyDescent="0.35">
      <c r="A285" s="76"/>
      <c r="B285" s="77" t="s">
        <v>8566</v>
      </c>
      <c r="C285" s="77" t="s">
        <v>8567</v>
      </c>
      <c r="D285" s="77" t="s">
        <v>8568</v>
      </c>
      <c r="E285" s="77" t="s">
        <v>8569</v>
      </c>
      <c r="F285" s="76"/>
      <c r="G285" s="117" t="s">
        <v>8903</v>
      </c>
      <c r="H285" s="76"/>
      <c r="I285" s="118">
        <v>1500000</v>
      </c>
      <c r="J285" s="76"/>
      <c r="K285" s="76" t="s">
        <v>8427</v>
      </c>
      <c r="L285" s="130"/>
      <c r="M285" s="76" t="s">
        <v>8337</v>
      </c>
      <c r="N285" s="119">
        <v>2102677</v>
      </c>
      <c r="O285" s="145"/>
      <c r="P285" s="76"/>
      <c r="Q285" s="76" t="s">
        <v>1226</v>
      </c>
      <c r="R285" s="119"/>
      <c r="S285" s="76"/>
      <c r="T285" s="76"/>
      <c r="U285" s="76"/>
      <c r="V285" s="76"/>
      <c r="W285" s="76"/>
      <c r="X285" s="76"/>
      <c r="Y285" s="121"/>
      <c r="Z285" s="639">
        <f t="shared" si="8"/>
        <v>105000.00000000001</v>
      </c>
      <c r="AA285" s="118">
        <f t="shared" si="9"/>
        <v>1605000</v>
      </c>
    </row>
    <row r="286" spans="1:27" x14ac:dyDescent="0.35">
      <c r="A286" s="76"/>
      <c r="B286" s="77" t="s">
        <v>8566</v>
      </c>
      <c r="C286" s="77" t="s">
        <v>8567</v>
      </c>
      <c r="D286" s="77" t="s">
        <v>8568</v>
      </c>
      <c r="E286" s="77" t="s">
        <v>8569</v>
      </c>
      <c r="F286" s="76"/>
      <c r="G286" s="117" t="s">
        <v>8903</v>
      </c>
      <c r="H286" s="76"/>
      <c r="I286" s="118">
        <v>1500000</v>
      </c>
      <c r="J286" s="76"/>
      <c r="K286" s="76" t="s">
        <v>8427</v>
      </c>
      <c r="L286" s="130"/>
      <c r="M286" s="76" t="s">
        <v>8337</v>
      </c>
      <c r="N286" s="119">
        <v>2102673</v>
      </c>
      <c r="O286" s="145"/>
      <c r="P286" s="76"/>
      <c r="Q286" s="76" t="s">
        <v>1226</v>
      </c>
      <c r="R286" s="119"/>
      <c r="S286" s="76"/>
      <c r="T286" s="76"/>
      <c r="U286" s="76"/>
      <c r="V286" s="76"/>
      <c r="W286" s="76"/>
      <c r="X286" s="76"/>
      <c r="Y286" s="121"/>
      <c r="Z286" s="639">
        <f t="shared" si="8"/>
        <v>105000.00000000001</v>
      </c>
      <c r="AA286" s="118">
        <f t="shared" si="9"/>
        <v>1605000</v>
      </c>
    </row>
    <row r="287" spans="1:27" x14ac:dyDescent="0.35">
      <c r="A287" s="76"/>
      <c r="B287" s="77" t="s">
        <v>8566</v>
      </c>
      <c r="C287" s="77" t="s">
        <v>8567</v>
      </c>
      <c r="D287" s="77" t="s">
        <v>8568</v>
      </c>
      <c r="E287" s="77" t="s">
        <v>8569</v>
      </c>
      <c r="F287" s="76"/>
      <c r="G287" s="117" t="s">
        <v>8903</v>
      </c>
      <c r="H287" s="76"/>
      <c r="I287" s="118">
        <v>1500000</v>
      </c>
      <c r="J287" s="76"/>
      <c r="K287" s="76" t="s">
        <v>8427</v>
      </c>
      <c r="L287" s="130"/>
      <c r="M287" s="76" t="s">
        <v>8337</v>
      </c>
      <c r="N287" s="119">
        <v>2102605</v>
      </c>
      <c r="O287" s="145"/>
      <c r="P287" s="76"/>
      <c r="Q287" s="76" t="s">
        <v>1226</v>
      </c>
      <c r="R287" s="119"/>
      <c r="S287" s="76"/>
      <c r="T287" s="76"/>
      <c r="U287" s="76"/>
      <c r="V287" s="76"/>
      <c r="W287" s="76"/>
      <c r="X287" s="76"/>
      <c r="Y287" s="121"/>
      <c r="Z287" s="639">
        <f t="shared" si="8"/>
        <v>105000.00000000001</v>
      </c>
      <c r="AA287" s="118">
        <f t="shared" si="9"/>
        <v>1605000</v>
      </c>
    </row>
    <row r="288" spans="1:27" x14ac:dyDescent="0.35">
      <c r="A288" s="76"/>
      <c r="B288" s="77" t="s">
        <v>8566</v>
      </c>
      <c r="C288" s="77" t="s">
        <v>8567</v>
      </c>
      <c r="D288" s="77" t="s">
        <v>8568</v>
      </c>
      <c r="E288" s="77" t="s">
        <v>8569</v>
      </c>
      <c r="F288" s="76"/>
      <c r="G288" s="117" t="s">
        <v>8903</v>
      </c>
      <c r="H288" s="76"/>
      <c r="I288" s="118">
        <v>1500000</v>
      </c>
      <c r="J288" s="76"/>
      <c r="K288" s="76" t="s">
        <v>8427</v>
      </c>
      <c r="L288" s="130"/>
      <c r="M288" s="76" t="s">
        <v>8337</v>
      </c>
      <c r="N288" s="119">
        <v>2102612</v>
      </c>
      <c r="O288" s="145"/>
      <c r="P288" s="76"/>
      <c r="Q288" s="76" t="s">
        <v>1226</v>
      </c>
      <c r="R288" s="119"/>
      <c r="S288" s="76"/>
      <c r="T288" s="76"/>
      <c r="U288" s="76"/>
      <c r="V288" s="76"/>
      <c r="W288" s="76"/>
      <c r="X288" s="76"/>
      <c r="Y288" s="121"/>
      <c r="Z288" s="639">
        <f t="shared" si="8"/>
        <v>105000.00000000001</v>
      </c>
      <c r="AA288" s="118">
        <f t="shared" si="9"/>
        <v>1605000</v>
      </c>
    </row>
    <row r="289" spans="1:27" x14ac:dyDescent="0.35">
      <c r="A289" s="76"/>
      <c r="B289" s="77" t="s">
        <v>8566</v>
      </c>
      <c r="C289" s="77" t="s">
        <v>8567</v>
      </c>
      <c r="D289" s="77" t="s">
        <v>8568</v>
      </c>
      <c r="E289" s="77" t="s">
        <v>8569</v>
      </c>
      <c r="F289" s="76"/>
      <c r="G289" s="117" t="s">
        <v>8904</v>
      </c>
      <c r="H289" s="76"/>
      <c r="I289" s="118">
        <v>1500000</v>
      </c>
      <c r="J289" s="76"/>
      <c r="K289" s="76" t="s">
        <v>8427</v>
      </c>
      <c r="L289" s="130"/>
      <c r="M289" s="76" t="s">
        <v>8337</v>
      </c>
      <c r="N289" s="119">
        <v>2104298</v>
      </c>
      <c r="O289" s="145"/>
      <c r="P289" s="76"/>
      <c r="Q289" s="76" t="s">
        <v>1226</v>
      </c>
      <c r="R289" s="119"/>
      <c r="S289" s="76"/>
      <c r="T289" s="76"/>
      <c r="U289" s="76"/>
      <c r="V289" s="76"/>
      <c r="W289" s="76"/>
      <c r="X289" s="76"/>
      <c r="Y289" s="121"/>
      <c r="Z289" s="639">
        <f t="shared" si="8"/>
        <v>105000.00000000001</v>
      </c>
      <c r="AA289" s="118">
        <f t="shared" si="9"/>
        <v>1605000</v>
      </c>
    </row>
    <row r="290" spans="1:27" x14ac:dyDescent="0.35">
      <c r="A290" s="76"/>
      <c r="B290" s="77" t="s">
        <v>8566</v>
      </c>
      <c r="C290" s="77" t="s">
        <v>8567</v>
      </c>
      <c r="D290" s="77" t="s">
        <v>8568</v>
      </c>
      <c r="E290" s="77" t="s">
        <v>8569</v>
      </c>
      <c r="F290" s="76"/>
      <c r="G290" s="117" t="s">
        <v>8905</v>
      </c>
      <c r="H290" s="76"/>
      <c r="I290" s="118">
        <v>1500000</v>
      </c>
      <c r="J290" s="76"/>
      <c r="K290" s="76"/>
      <c r="L290" s="130"/>
      <c r="M290" s="76"/>
      <c r="N290" s="119"/>
      <c r="O290" s="145"/>
      <c r="P290" s="76"/>
      <c r="Q290" s="76"/>
      <c r="R290" s="119"/>
      <c r="S290" s="76"/>
      <c r="T290" s="76"/>
      <c r="U290" s="76"/>
      <c r="V290" s="76"/>
      <c r="W290" s="76"/>
      <c r="X290" s="76"/>
      <c r="Y290" s="121"/>
      <c r="Z290" s="639">
        <f t="shared" si="8"/>
        <v>105000.00000000001</v>
      </c>
      <c r="AA290" s="118">
        <f t="shared" si="9"/>
        <v>1605000</v>
      </c>
    </row>
    <row r="291" spans="1:27" x14ac:dyDescent="0.35">
      <c r="A291" s="76"/>
      <c r="B291" s="77" t="s">
        <v>8566</v>
      </c>
      <c r="C291" s="77" t="s">
        <v>8567</v>
      </c>
      <c r="D291" s="77" t="s">
        <v>8568</v>
      </c>
      <c r="E291" s="77" t="s">
        <v>8569</v>
      </c>
      <c r="F291" s="76"/>
      <c r="G291" s="117" t="s">
        <v>8906</v>
      </c>
      <c r="H291" s="76"/>
      <c r="I291" s="118">
        <v>1500000</v>
      </c>
      <c r="J291" s="76"/>
      <c r="K291" s="76" t="s">
        <v>8427</v>
      </c>
      <c r="L291" s="130"/>
      <c r="M291" s="76" t="s">
        <v>8337</v>
      </c>
      <c r="N291" s="119">
        <v>2102600</v>
      </c>
      <c r="O291" s="145"/>
      <c r="P291" s="76"/>
      <c r="Q291" s="76" t="s">
        <v>1226</v>
      </c>
      <c r="R291" s="119"/>
      <c r="S291" s="76"/>
      <c r="T291" s="76"/>
      <c r="U291" s="76"/>
      <c r="V291" s="76"/>
      <c r="W291" s="76"/>
      <c r="X291" s="76"/>
      <c r="Y291" s="121"/>
      <c r="Z291" s="639">
        <f t="shared" si="8"/>
        <v>105000.00000000001</v>
      </c>
      <c r="AA291" s="118">
        <f t="shared" si="9"/>
        <v>1605000</v>
      </c>
    </row>
    <row r="292" spans="1:27" x14ac:dyDescent="0.35">
      <c r="A292" s="76"/>
      <c r="B292" s="77" t="s">
        <v>8566</v>
      </c>
      <c r="C292" s="77" t="s">
        <v>8567</v>
      </c>
      <c r="D292" s="77" t="s">
        <v>8568</v>
      </c>
      <c r="E292" s="77" t="s">
        <v>8569</v>
      </c>
      <c r="F292" s="76"/>
      <c r="G292" s="117" t="s">
        <v>8906</v>
      </c>
      <c r="H292" s="76"/>
      <c r="I292" s="118">
        <v>1500000</v>
      </c>
      <c r="J292" s="76"/>
      <c r="K292" s="76" t="s">
        <v>8427</v>
      </c>
      <c r="L292" s="130"/>
      <c r="M292" s="76" t="s">
        <v>8337</v>
      </c>
      <c r="N292" s="119">
        <v>2102639</v>
      </c>
      <c r="O292" s="145"/>
      <c r="P292" s="76"/>
      <c r="Q292" s="76" t="s">
        <v>1226</v>
      </c>
      <c r="R292" s="119"/>
      <c r="S292" s="76"/>
      <c r="T292" s="76"/>
      <c r="U292" s="76"/>
      <c r="V292" s="76"/>
      <c r="W292" s="76"/>
      <c r="X292" s="76"/>
      <c r="Y292" s="121"/>
      <c r="Z292" s="639">
        <f t="shared" si="8"/>
        <v>105000.00000000001</v>
      </c>
      <c r="AA292" s="118">
        <f t="shared" si="9"/>
        <v>1605000</v>
      </c>
    </row>
    <row r="293" spans="1:27" x14ac:dyDescent="0.35">
      <c r="A293" s="76"/>
      <c r="B293" s="77" t="s">
        <v>8566</v>
      </c>
      <c r="C293" s="77" t="s">
        <v>8567</v>
      </c>
      <c r="D293" s="77" t="s">
        <v>8568</v>
      </c>
      <c r="E293" s="77" t="s">
        <v>8569</v>
      </c>
      <c r="F293" s="76"/>
      <c r="G293" s="117" t="s">
        <v>8906</v>
      </c>
      <c r="H293" s="76"/>
      <c r="I293" s="118">
        <v>1500000</v>
      </c>
      <c r="J293" s="76"/>
      <c r="K293" s="76" t="s">
        <v>8427</v>
      </c>
      <c r="L293" s="130"/>
      <c r="M293" s="76" t="s">
        <v>8337</v>
      </c>
      <c r="N293" s="119">
        <v>2102644</v>
      </c>
      <c r="O293" s="145"/>
      <c r="P293" s="76"/>
      <c r="Q293" s="76" t="s">
        <v>1226</v>
      </c>
      <c r="R293" s="119"/>
      <c r="S293" s="76"/>
      <c r="T293" s="76"/>
      <c r="U293" s="76"/>
      <c r="V293" s="76"/>
      <c r="W293" s="76"/>
      <c r="X293" s="76"/>
      <c r="Y293" s="121"/>
      <c r="Z293" s="639">
        <f t="shared" si="8"/>
        <v>105000.00000000001</v>
      </c>
      <c r="AA293" s="118">
        <f t="shared" si="9"/>
        <v>1605000</v>
      </c>
    </row>
    <row r="294" spans="1:27" x14ac:dyDescent="0.35">
      <c r="A294" s="76"/>
      <c r="B294" s="77" t="s">
        <v>8566</v>
      </c>
      <c r="C294" s="77" t="s">
        <v>8567</v>
      </c>
      <c r="D294" s="77" t="s">
        <v>8568</v>
      </c>
      <c r="E294" s="77" t="s">
        <v>8569</v>
      </c>
      <c r="F294" s="76"/>
      <c r="G294" s="117" t="s">
        <v>8907</v>
      </c>
      <c r="H294" s="76"/>
      <c r="I294" s="118">
        <v>1500000</v>
      </c>
      <c r="J294" s="76"/>
      <c r="K294" s="76" t="s">
        <v>8427</v>
      </c>
      <c r="L294" s="119"/>
      <c r="M294" s="76" t="s">
        <v>8337</v>
      </c>
      <c r="N294" s="119" t="s">
        <v>8908</v>
      </c>
      <c r="O294" s="145"/>
      <c r="P294" s="76"/>
      <c r="Q294" s="76" t="s">
        <v>1226</v>
      </c>
      <c r="R294" s="119"/>
      <c r="S294" s="76"/>
      <c r="T294" s="76"/>
      <c r="U294" s="76"/>
      <c r="V294" s="76"/>
      <c r="W294" s="76"/>
      <c r="X294" s="76"/>
      <c r="Y294" s="121"/>
      <c r="Z294" s="639">
        <f t="shared" si="8"/>
        <v>105000.00000000001</v>
      </c>
      <c r="AA294" s="118">
        <f t="shared" si="9"/>
        <v>1605000</v>
      </c>
    </row>
    <row r="295" spans="1:27" x14ac:dyDescent="0.35">
      <c r="A295" s="76"/>
      <c r="B295" s="77" t="s">
        <v>8566</v>
      </c>
      <c r="C295" s="77" t="s">
        <v>8567</v>
      </c>
      <c r="D295" s="77" t="s">
        <v>8568</v>
      </c>
      <c r="E295" s="77" t="s">
        <v>8569</v>
      </c>
      <c r="F295" s="76"/>
      <c r="G295" s="117" t="s">
        <v>8909</v>
      </c>
      <c r="H295" s="76"/>
      <c r="I295" s="118">
        <v>1500000</v>
      </c>
      <c r="J295" s="76"/>
      <c r="K295" s="76" t="s">
        <v>8427</v>
      </c>
      <c r="L295" s="130"/>
      <c r="M295" s="100" t="s">
        <v>8910</v>
      </c>
      <c r="N295" s="119">
        <v>2184725</v>
      </c>
      <c r="O295" s="145"/>
      <c r="P295" s="76"/>
      <c r="Q295" s="76" t="s">
        <v>8880</v>
      </c>
      <c r="R295" s="119"/>
      <c r="S295" s="76"/>
      <c r="T295" s="76"/>
      <c r="U295" s="76"/>
      <c r="V295" s="76"/>
      <c r="W295" s="76"/>
      <c r="X295" s="76"/>
      <c r="Y295" s="121"/>
      <c r="Z295" s="639">
        <f t="shared" si="8"/>
        <v>105000.00000000001</v>
      </c>
      <c r="AA295" s="118">
        <f t="shared" si="9"/>
        <v>1605000</v>
      </c>
    </row>
    <row r="296" spans="1:27" x14ac:dyDescent="0.35">
      <c r="A296" s="76"/>
      <c r="B296" s="77" t="s">
        <v>8566</v>
      </c>
      <c r="C296" s="77" t="s">
        <v>8567</v>
      </c>
      <c r="D296" s="77" t="s">
        <v>8568</v>
      </c>
      <c r="E296" s="77" t="s">
        <v>8569</v>
      </c>
      <c r="F296" s="76"/>
      <c r="G296" s="117" t="s">
        <v>8911</v>
      </c>
      <c r="H296" s="76"/>
      <c r="I296" s="118">
        <v>1500000</v>
      </c>
      <c r="J296" s="76"/>
      <c r="K296" s="76" t="s">
        <v>8427</v>
      </c>
      <c r="L296" s="130"/>
      <c r="M296" s="76" t="s">
        <v>8882</v>
      </c>
      <c r="N296" s="119">
        <v>2171704</v>
      </c>
      <c r="O296" s="145"/>
      <c r="P296" s="76"/>
      <c r="Q296" s="76"/>
      <c r="R296" s="119" t="s">
        <v>1697</v>
      </c>
      <c r="S296" s="76"/>
      <c r="T296" s="76"/>
      <c r="U296" s="76"/>
      <c r="V296" s="76"/>
      <c r="W296" s="76"/>
      <c r="X296" s="76"/>
      <c r="Y296" s="121"/>
      <c r="Z296" s="639">
        <f t="shared" si="8"/>
        <v>105000.00000000001</v>
      </c>
      <c r="AA296" s="118">
        <f t="shared" si="9"/>
        <v>1605000</v>
      </c>
    </row>
    <row r="297" spans="1:27" x14ac:dyDescent="0.35">
      <c r="A297" s="76"/>
      <c r="B297" s="77" t="s">
        <v>8566</v>
      </c>
      <c r="C297" s="77" t="s">
        <v>8567</v>
      </c>
      <c r="D297" s="77" t="s">
        <v>8568</v>
      </c>
      <c r="E297" s="77" t="s">
        <v>8569</v>
      </c>
      <c r="F297" s="76"/>
      <c r="G297" s="117" t="s">
        <v>8912</v>
      </c>
      <c r="H297" s="76"/>
      <c r="I297" s="118">
        <v>1500000</v>
      </c>
      <c r="J297" s="76"/>
      <c r="K297" s="76"/>
      <c r="L297" s="130"/>
      <c r="M297" s="76"/>
      <c r="N297" s="119"/>
      <c r="O297" s="145"/>
      <c r="P297" s="76"/>
      <c r="Q297" s="76"/>
      <c r="R297" s="119"/>
      <c r="S297" s="76"/>
      <c r="T297" s="76"/>
      <c r="U297" s="76"/>
      <c r="V297" s="76"/>
      <c r="W297" s="76"/>
      <c r="X297" s="76"/>
      <c r="Y297" s="121"/>
      <c r="Z297" s="639">
        <f t="shared" si="8"/>
        <v>105000.00000000001</v>
      </c>
      <c r="AA297" s="118">
        <f t="shared" si="9"/>
        <v>1605000</v>
      </c>
    </row>
    <row r="298" spans="1:27" x14ac:dyDescent="0.35">
      <c r="A298" s="76"/>
      <c r="B298" s="77" t="s">
        <v>8566</v>
      </c>
      <c r="C298" s="77" t="s">
        <v>8567</v>
      </c>
      <c r="D298" s="77" t="s">
        <v>8568</v>
      </c>
      <c r="E298" s="77" t="s">
        <v>8569</v>
      </c>
      <c r="F298" s="76"/>
      <c r="G298" s="117" t="s">
        <v>8913</v>
      </c>
      <c r="H298" s="76"/>
      <c r="I298" s="118">
        <v>1500000</v>
      </c>
      <c r="J298" s="76"/>
      <c r="K298" s="76" t="s">
        <v>8273</v>
      </c>
      <c r="L298" s="130"/>
      <c r="M298" s="76"/>
      <c r="N298" s="119">
        <v>101044</v>
      </c>
      <c r="O298" s="145"/>
      <c r="P298" s="76"/>
      <c r="Q298" s="76"/>
      <c r="R298" s="119"/>
      <c r="S298" s="76"/>
      <c r="T298" s="76"/>
      <c r="U298" s="76"/>
      <c r="V298" s="76"/>
      <c r="W298" s="76"/>
      <c r="X298" s="76"/>
      <c r="Y298" s="121"/>
      <c r="Z298" s="639">
        <f t="shared" si="8"/>
        <v>105000.00000000001</v>
      </c>
      <c r="AA298" s="118">
        <f t="shared" si="9"/>
        <v>1605000</v>
      </c>
    </row>
    <row r="299" spans="1:27" x14ac:dyDescent="0.35">
      <c r="A299" s="76"/>
      <c r="B299" s="77" t="s">
        <v>8566</v>
      </c>
      <c r="C299" s="77" t="s">
        <v>8567</v>
      </c>
      <c r="D299" s="77" t="s">
        <v>8568</v>
      </c>
      <c r="E299" s="77" t="s">
        <v>8569</v>
      </c>
      <c r="F299" s="76"/>
      <c r="G299" s="117" t="s">
        <v>8914</v>
      </c>
      <c r="H299" s="76"/>
      <c r="I299" s="118">
        <v>1500000</v>
      </c>
      <c r="J299" s="76"/>
      <c r="K299" s="76" t="s">
        <v>8427</v>
      </c>
      <c r="L299" s="130"/>
      <c r="M299" s="76" t="s">
        <v>8888</v>
      </c>
      <c r="N299" s="119">
        <v>2180321</v>
      </c>
      <c r="O299" s="145"/>
      <c r="P299" s="76"/>
      <c r="Q299" s="76"/>
      <c r="R299" s="119" t="s">
        <v>1697</v>
      </c>
      <c r="S299" s="76"/>
      <c r="T299" s="76"/>
      <c r="U299" s="76"/>
      <c r="V299" s="76"/>
      <c r="W299" s="76"/>
      <c r="X299" s="76"/>
      <c r="Y299" s="121"/>
      <c r="Z299" s="639">
        <f t="shared" si="8"/>
        <v>105000.00000000001</v>
      </c>
      <c r="AA299" s="118">
        <f t="shared" si="9"/>
        <v>1605000</v>
      </c>
    </row>
    <row r="300" spans="1:27" x14ac:dyDescent="0.35">
      <c r="A300" s="76"/>
      <c r="B300" s="77" t="s">
        <v>8566</v>
      </c>
      <c r="C300" s="77" t="s">
        <v>8567</v>
      </c>
      <c r="D300" s="77" t="s">
        <v>8568</v>
      </c>
      <c r="E300" s="77" t="s">
        <v>8569</v>
      </c>
      <c r="F300" s="76"/>
      <c r="G300" s="117" t="s">
        <v>8915</v>
      </c>
      <c r="H300" s="76"/>
      <c r="I300" s="118">
        <v>1500000</v>
      </c>
      <c r="J300" s="76"/>
      <c r="K300" s="76" t="s">
        <v>3716</v>
      </c>
      <c r="L300" s="130"/>
      <c r="M300" s="76" t="s">
        <v>1692</v>
      </c>
      <c r="N300" s="119" t="s">
        <v>8916</v>
      </c>
      <c r="O300" s="145"/>
      <c r="P300" s="76"/>
      <c r="Q300" s="76"/>
      <c r="R300" s="119" t="s">
        <v>1697</v>
      </c>
      <c r="S300" s="76"/>
      <c r="T300" s="76"/>
      <c r="U300" s="76"/>
      <c r="V300" s="76"/>
      <c r="W300" s="76"/>
      <c r="X300" s="76"/>
      <c r="Y300" s="121"/>
      <c r="Z300" s="639">
        <f t="shared" si="8"/>
        <v>105000.00000000001</v>
      </c>
      <c r="AA300" s="118">
        <f t="shared" si="9"/>
        <v>1605000</v>
      </c>
    </row>
    <row r="301" spans="1:27" x14ac:dyDescent="0.35">
      <c r="A301" s="76"/>
      <c r="B301" s="77" t="s">
        <v>8566</v>
      </c>
      <c r="C301" s="77" t="s">
        <v>8567</v>
      </c>
      <c r="D301" s="77" t="s">
        <v>8568</v>
      </c>
      <c r="E301" s="77" t="s">
        <v>8569</v>
      </c>
      <c r="F301" s="76"/>
      <c r="G301" s="117" t="s">
        <v>8917</v>
      </c>
      <c r="H301" s="76"/>
      <c r="I301" s="118">
        <v>1500000</v>
      </c>
      <c r="J301" s="76"/>
      <c r="K301" s="76" t="s">
        <v>5603</v>
      </c>
      <c r="L301" s="130"/>
      <c r="M301" s="76" t="s">
        <v>8918</v>
      </c>
      <c r="N301" s="119">
        <v>45487</v>
      </c>
      <c r="O301" s="145"/>
      <c r="P301" s="76"/>
      <c r="Q301" s="76" t="s">
        <v>8919</v>
      </c>
      <c r="R301" s="119" t="s">
        <v>1950</v>
      </c>
      <c r="S301" s="76"/>
      <c r="T301" s="76"/>
      <c r="U301" s="76"/>
      <c r="V301" s="76"/>
      <c r="W301" s="76"/>
      <c r="X301" s="76"/>
      <c r="Y301" s="121"/>
      <c r="Z301" s="639">
        <f t="shared" si="8"/>
        <v>105000.00000000001</v>
      </c>
      <c r="AA301" s="118">
        <f t="shared" si="9"/>
        <v>1605000</v>
      </c>
    </row>
    <row r="302" spans="1:27" x14ac:dyDescent="0.35">
      <c r="A302" s="76"/>
      <c r="B302" s="77" t="s">
        <v>8566</v>
      </c>
      <c r="C302" s="77" t="s">
        <v>8567</v>
      </c>
      <c r="D302" s="77" t="s">
        <v>8568</v>
      </c>
      <c r="E302" s="77" t="s">
        <v>8569</v>
      </c>
      <c r="F302" s="76"/>
      <c r="G302" s="117" t="s">
        <v>8920</v>
      </c>
      <c r="H302" s="76"/>
      <c r="I302" s="118">
        <v>1500000</v>
      </c>
      <c r="J302" s="76"/>
      <c r="K302" s="76"/>
      <c r="L302" s="130"/>
      <c r="M302" s="76"/>
      <c r="N302" s="119"/>
      <c r="O302" s="145"/>
      <c r="P302" s="76"/>
      <c r="Q302" s="76"/>
      <c r="R302" s="119"/>
      <c r="S302" s="76"/>
      <c r="T302" s="76"/>
      <c r="U302" s="76"/>
      <c r="V302" s="76"/>
      <c r="W302" s="76"/>
      <c r="X302" s="76"/>
      <c r="Y302" s="121"/>
      <c r="Z302" s="639">
        <f t="shared" si="8"/>
        <v>105000.00000000001</v>
      </c>
      <c r="AA302" s="118">
        <f t="shared" si="9"/>
        <v>1605000</v>
      </c>
    </row>
    <row r="303" spans="1:27" x14ac:dyDescent="0.35">
      <c r="A303" s="76"/>
      <c r="B303" s="77"/>
      <c r="C303" s="77"/>
      <c r="D303" s="77"/>
      <c r="E303" s="77"/>
      <c r="F303" s="76"/>
      <c r="G303" s="176" t="s">
        <v>994</v>
      </c>
      <c r="H303" s="123"/>
      <c r="I303" s="124">
        <f>SUM(I95:I302)</f>
        <v>312000000</v>
      </c>
      <c r="J303" s="76"/>
      <c r="K303" s="76"/>
      <c r="L303" s="130"/>
      <c r="M303" s="76"/>
      <c r="N303" s="119"/>
      <c r="O303" s="145"/>
      <c r="P303" s="76"/>
      <c r="Q303" s="76"/>
      <c r="R303" s="119"/>
      <c r="S303" s="76"/>
      <c r="T303" s="76"/>
      <c r="U303" s="76"/>
      <c r="V303" s="76"/>
      <c r="W303" s="76"/>
      <c r="X303" s="76"/>
      <c r="Y303" s="121"/>
      <c r="Z303" s="639">
        <f t="shared" si="8"/>
        <v>21840000.000000004</v>
      </c>
      <c r="AA303" s="124">
        <f t="shared" si="9"/>
        <v>333840000</v>
      </c>
    </row>
    <row r="304" spans="1:27" x14ac:dyDescent="0.35">
      <c r="A304" s="64"/>
      <c r="B304" s="64"/>
      <c r="C304" s="64"/>
      <c r="D304" s="64"/>
      <c r="E304" s="64"/>
      <c r="F304" s="64"/>
      <c r="G304" s="66" t="s">
        <v>2464</v>
      </c>
      <c r="H304" s="64"/>
      <c r="I304" s="67"/>
      <c r="J304" s="64"/>
      <c r="K304" s="64"/>
      <c r="L304" s="68"/>
      <c r="M304" s="64"/>
      <c r="N304" s="68"/>
      <c r="O304" s="64"/>
      <c r="P304" s="64"/>
      <c r="Q304" s="64"/>
      <c r="R304" s="68"/>
      <c r="S304" s="64"/>
      <c r="T304" s="64"/>
      <c r="U304" s="64"/>
      <c r="V304" s="64"/>
      <c r="W304" s="64"/>
      <c r="X304" s="64"/>
      <c r="Y304" s="115"/>
      <c r="Z304" s="639">
        <f t="shared" si="8"/>
        <v>0</v>
      </c>
      <c r="AA304" s="67">
        <f t="shared" si="9"/>
        <v>0</v>
      </c>
    </row>
    <row r="305" spans="1:27" x14ac:dyDescent="0.35">
      <c r="A305" s="76"/>
      <c r="B305" s="77" t="s">
        <v>8566</v>
      </c>
      <c r="C305" s="77" t="s">
        <v>8567</v>
      </c>
      <c r="D305" s="77" t="s">
        <v>8568</v>
      </c>
      <c r="E305" s="77" t="s">
        <v>8569</v>
      </c>
      <c r="F305" s="76"/>
      <c r="G305" s="76" t="s">
        <v>8921</v>
      </c>
      <c r="H305" s="76"/>
      <c r="I305" s="118">
        <v>200000</v>
      </c>
      <c r="J305" s="76"/>
      <c r="K305" s="76" t="s">
        <v>3363</v>
      </c>
      <c r="L305" s="119"/>
      <c r="M305" s="76" t="s">
        <v>3364</v>
      </c>
      <c r="N305" s="119">
        <v>538810024</v>
      </c>
      <c r="O305" s="76"/>
      <c r="P305" s="76"/>
      <c r="Q305" s="76"/>
      <c r="R305" s="119"/>
      <c r="S305" s="76"/>
      <c r="T305" s="76"/>
      <c r="U305" s="76"/>
      <c r="V305" s="76"/>
      <c r="W305" s="76"/>
      <c r="X305" s="76"/>
      <c r="Y305" s="121"/>
      <c r="Z305" s="639">
        <f t="shared" si="8"/>
        <v>14000.000000000002</v>
      </c>
      <c r="AA305" s="118">
        <f t="shared" si="9"/>
        <v>214000</v>
      </c>
    </row>
    <row r="306" spans="1:27" x14ac:dyDescent="0.35">
      <c r="A306" s="76"/>
      <c r="B306" s="77" t="s">
        <v>8566</v>
      </c>
      <c r="C306" s="77" t="s">
        <v>8567</v>
      </c>
      <c r="D306" s="77" t="s">
        <v>8568</v>
      </c>
      <c r="E306" s="77" t="s">
        <v>8569</v>
      </c>
      <c r="F306" s="76"/>
      <c r="G306" s="76" t="s">
        <v>8922</v>
      </c>
      <c r="H306" s="76"/>
      <c r="I306" s="118">
        <v>150000</v>
      </c>
      <c r="J306" s="76"/>
      <c r="K306" s="76"/>
      <c r="L306" s="119"/>
      <c r="M306" s="76"/>
      <c r="N306" s="119"/>
      <c r="O306" s="76"/>
      <c r="P306" s="76"/>
      <c r="Q306" s="76"/>
      <c r="R306" s="119"/>
      <c r="S306" s="76"/>
      <c r="T306" s="76"/>
      <c r="U306" s="76"/>
      <c r="V306" s="76"/>
      <c r="W306" s="76"/>
      <c r="X306" s="76"/>
      <c r="Y306" s="121"/>
      <c r="Z306" s="639">
        <f t="shared" si="8"/>
        <v>10500.000000000002</v>
      </c>
      <c r="AA306" s="118">
        <f t="shared" si="9"/>
        <v>160500</v>
      </c>
    </row>
    <row r="307" spans="1:27" x14ac:dyDescent="0.35">
      <c r="A307" s="76"/>
      <c r="B307" s="77" t="s">
        <v>8566</v>
      </c>
      <c r="C307" s="77" t="s">
        <v>8567</v>
      </c>
      <c r="D307" s="77" t="s">
        <v>8568</v>
      </c>
      <c r="E307" s="77" t="s">
        <v>8569</v>
      </c>
      <c r="F307" s="76"/>
      <c r="G307" s="76" t="s">
        <v>8923</v>
      </c>
      <c r="H307" s="76"/>
      <c r="I307" s="118">
        <v>150000</v>
      </c>
      <c r="J307" s="76"/>
      <c r="K307" s="76" t="s">
        <v>8924</v>
      </c>
      <c r="L307" s="119"/>
      <c r="M307" s="76" t="s">
        <v>8925</v>
      </c>
      <c r="N307" s="119"/>
      <c r="O307" s="76"/>
      <c r="P307" s="76"/>
      <c r="Q307" s="76"/>
      <c r="R307" s="119"/>
      <c r="S307" s="76"/>
      <c r="T307" s="76"/>
      <c r="U307" s="76"/>
      <c r="V307" s="76"/>
      <c r="W307" s="76"/>
      <c r="X307" s="76"/>
      <c r="Y307" s="121"/>
      <c r="Z307" s="639">
        <f t="shared" si="8"/>
        <v>10500.000000000002</v>
      </c>
      <c r="AA307" s="118">
        <f t="shared" si="9"/>
        <v>160500</v>
      </c>
    </row>
    <row r="308" spans="1:27" x14ac:dyDescent="0.35">
      <c r="A308" s="76"/>
      <c r="B308" s="77" t="s">
        <v>8566</v>
      </c>
      <c r="C308" s="77" t="s">
        <v>8567</v>
      </c>
      <c r="D308" s="77" t="s">
        <v>8568</v>
      </c>
      <c r="E308" s="77" t="s">
        <v>8569</v>
      </c>
      <c r="F308" s="76"/>
      <c r="G308" s="76" t="s">
        <v>8926</v>
      </c>
      <c r="H308" s="76"/>
      <c r="I308" s="118">
        <v>150000</v>
      </c>
      <c r="J308" s="76"/>
      <c r="K308" s="76"/>
      <c r="L308" s="119"/>
      <c r="M308" s="76"/>
      <c r="N308" s="119"/>
      <c r="O308" s="76"/>
      <c r="P308" s="76"/>
      <c r="Q308" s="76"/>
      <c r="R308" s="119"/>
      <c r="S308" s="76"/>
      <c r="T308" s="76"/>
      <c r="U308" s="76"/>
      <c r="V308" s="76"/>
      <c r="W308" s="76"/>
      <c r="X308" s="76"/>
      <c r="Y308" s="121"/>
      <c r="Z308" s="639">
        <f t="shared" si="8"/>
        <v>10500.000000000002</v>
      </c>
      <c r="AA308" s="118">
        <f t="shared" si="9"/>
        <v>160500</v>
      </c>
    </row>
    <row r="309" spans="1:27" x14ac:dyDescent="0.35">
      <c r="A309" s="76"/>
      <c r="B309" s="77" t="s">
        <v>8566</v>
      </c>
      <c r="C309" s="77" t="s">
        <v>8567</v>
      </c>
      <c r="D309" s="77" t="s">
        <v>8568</v>
      </c>
      <c r="E309" s="77" t="s">
        <v>8569</v>
      </c>
      <c r="F309" s="76"/>
      <c r="G309" s="79" t="s">
        <v>8927</v>
      </c>
      <c r="H309" s="69"/>
      <c r="I309" s="118">
        <v>150000</v>
      </c>
      <c r="J309" s="69"/>
      <c r="K309" s="76" t="s">
        <v>8924</v>
      </c>
      <c r="L309" s="75"/>
      <c r="M309" s="69" t="s">
        <v>8928</v>
      </c>
      <c r="N309" s="131" t="s">
        <v>8929</v>
      </c>
      <c r="O309" s="167"/>
      <c r="P309" s="69"/>
      <c r="Q309" s="69"/>
      <c r="R309" s="75"/>
      <c r="S309" s="69"/>
      <c r="T309" s="69"/>
      <c r="U309" s="69"/>
      <c r="V309" s="76"/>
      <c r="W309" s="76"/>
      <c r="X309" s="76"/>
      <c r="Y309" s="121"/>
      <c r="Z309" s="639">
        <f t="shared" si="8"/>
        <v>10500.000000000002</v>
      </c>
      <c r="AA309" s="118">
        <f t="shared" si="9"/>
        <v>160500</v>
      </c>
    </row>
    <row r="310" spans="1:27" x14ac:dyDescent="0.35">
      <c r="A310" s="76"/>
      <c r="B310" s="77"/>
      <c r="C310" s="77"/>
      <c r="D310" s="77"/>
      <c r="E310" s="77"/>
      <c r="F310" s="76"/>
      <c r="G310" s="93" t="s">
        <v>994</v>
      </c>
      <c r="H310" s="86"/>
      <c r="I310" s="124">
        <f>SUM(I305:I309)</f>
        <v>800000</v>
      </c>
      <c r="J310" s="69"/>
      <c r="K310" s="76"/>
      <c r="L310" s="75"/>
      <c r="M310" s="69"/>
      <c r="N310" s="131"/>
      <c r="O310" s="167"/>
      <c r="P310" s="69"/>
      <c r="Q310" s="69"/>
      <c r="R310" s="75"/>
      <c r="S310" s="69"/>
      <c r="T310" s="69"/>
      <c r="U310" s="69"/>
      <c r="V310" s="76"/>
      <c r="W310" s="76"/>
      <c r="X310" s="76"/>
      <c r="Y310" s="121"/>
      <c r="Z310" s="639">
        <f t="shared" si="8"/>
        <v>56000.000000000007</v>
      </c>
      <c r="AA310" s="124">
        <f t="shared" si="9"/>
        <v>856000</v>
      </c>
    </row>
    <row r="311" spans="1:27" x14ac:dyDescent="0.35">
      <c r="A311" s="64"/>
      <c r="B311" s="64"/>
      <c r="C311" s="64"/>
      <c r="D311" s="64"/>
      <c r="E311" s="64"/>
      <c r="F311" s="64"/>
      <c r="G311" s="66" t="s">
        <v>1168</v>
      </c>
      <c r="H311" s="64"/>
      <c r="I311" s="67"/>
      <c r="J311" s="64"/>
      <c r="K311" s="64"/>
      <c r="L311" s="68"/>
      <c r="M311" s="64"/>
      <c r="N311" s="68"/>
      <c r="O311" s="64"/>
      <c r="P311" s="64"/>
      <c r="Q311" s="64"/>
      <c r="R311" s="68"/>
      <c r="S311" s="64"/>
      <c r="T311" s="64"/>
      <c r="U311" s="64"/>
      <c r="V311" s="64"/>
      <c r="W311" s="64"/>
      <c r="X311" s="64"/>
      <c r="Y311" s="115"/>
      <c r="Z311" s="639">
        <f t="shared" si="8"/>
        <v>0</v>
      </c>
      <c r="AA311" s="67">
        <f t="shared" si="9"/>
        <v>0</v>
      </c>
    </row>
    <row r="312" spans="1:27" x14ac:dyDescent="0.35">
      <c r="A312" s="76"/>
      <c r="B312" s="77" t="s">
        <v>8566</v>
      </c>
      <c r="C312" s="77" t="s">
        <v>8567</v>
      </c>
      <c r="D312" s="77" t="s">
        <v>8568</v>
      </c>
      <c r="E312" s="77" t="s">
        <v>8569</v>
      </c>
      <c r="F312" s="76"/>
      <c r="G312" s="76" t="s">
        <v>8930</v>
      </c>
      <c r="H312" s="76"/>
      <c r="I312" s="118">
        <v>60000</v>
      </c>
      <c r="J312" s="76"/>
      <c r="K312" s="76" t="s">
        <v>8931</v>
      </c>
      <c r="L312" s="130"/>
      <c r="M312" s="76" t="s">
        <v>5832</v>
      </c>
      <c r="N312" s="119" t="s">
        <v>8932</v>
      </c>
      <c r="O312" s="145"/>
      <c r="P312" s="76"/>
      <c r="Q312" s="76" t="s">
        <v>8933</v>
      </c>
      <c r="R312" s="119"/>
      <c r="S312" s="76"/>
      <c r="T312" s="76"/>
      <c r="U312" s="76"/>
      <c r="V312" s="76"/>
      <c r="W312" s="76"/>
      <c r="X312" s="76"/>
      <c r="Y312" s="121"/>
      <c r="Z312" s="639">
        <f t="shared" si="8"/>
        <v>4200</v>
      </c>
      <c r="AA312" s="118">
        <f t="shared" si="9"/>
        <v>64200</v>
      </c>
    </row>
    <row r="313" spans="1:27" x14ac:dyDescent="0.35">
      <c r="A313" s="76"/>
      <c r="B313" s="77" t="s">
        <v>8566</v>
      </c>
      <c r="C313" s="77" t="s">
        <v>8567</v>
      </c>
      <c r="D313" s="77" t="s">
        <v>8568</v>
      </c>
      <c r="E313" s="77" t="s">
        <v>8569</v>
      </c>
      <c r="F313" s="76"/>
      <c r="G313" s="76" t="s">
        <v>8934</v>
      </c>
      <c r="H313" s="69"/>
      <c r="I313" s="118">
        <v>60000</v>
      </c>
      <c r="J313" s="76"/>
      <c r="K313" s="76" t="s">
        <v>3716</v>
      </c>
      <c r="L313" s="119"/>
      <c r="M313" s="76" t="s">
        <v>8543</v>
      </c>
      <c r="N313" s="119" t="s">
        <v>8935</v>
      </c>
      <c r="O313" s="76"/>
      <c r="P313" s="76" t="s">
        <v>8832</v>
      </c>
      <c r="Q313" s="76" t="s">
        <v>8833</v>
      </c>
      <c r="R313" s="119"/>
      <c r="S313" s="76"/>
      <c r="T313" s="76"/>
      <c r="U313" s="76"/>
      <c r="V313" s="76"/>
      <c r="W313" s="76"/>
      <c r="X313" s="76"/>
      <c r="Y313" s="121"/>
      <c r="Z313" s="639">
        <f t="shared" si="8"/>
        <v>4200</v>
      </c>
      <c r="AA313" s="118">
        <f t="shared" si="9"/>
        <v>64200</v>
      </c>
    </row>
    <row r="314" spans="1:27" x14ac:dyDescent="0.35">
      <c r="A314" s="76"/>
      <c r="B314" s="77" t="s">
        <v>8566</v>
      </c>
      <c r="C314" s="77" t="s">
        <v>8567</v>
      </c>
      <c r="D314" s="77" t="s">
        <v>8568</v>
      </c>
      <c r="E314" s="77" t="s">
        <v>8569</v>
      </c>
      <c r="F314" s="76"/>
      <c r="G314" s="117" t="s">
        <v>8936</v>
      </c>
      <c r="H314" s="76"/>
      <c r="I314" s="118">
        <v>60000</v>
      </c>
      <c r="J314" s="76"/>
      <c r="K314" s="76" t="s">
        <v>8937</v>
      </c>
      <c r="L314" s="130"/>
      <c r="M314" s="100" t="s">
        <v>8938</v>
      </c>
      <c r="N314" s="119">
        <v>880298</v>
      </c>
      <c r="O314" s="145"/>
      <c r="P314" s="76"/>
      <c r="Q314" s="76"/>
      <c r="R314" s="119" t="s">
        <v>8939</v>
      </c>
      <c r="S314" s="76"/>
      <c r="T314" s="76"/>
      <c r="U314" s="76"/>
      <c r="V314" s="76"/>
      <c r="W314" s="76"/>
      <c r="X314" s="76"/>
      <c r="Y314" s="121"/>
      <c r="Z314" s="639">
        <f t="shared" si="8"/>
        <v>4200</v>
      </c>
      <c r="AA314" s="118">
        <f t="shared" si="9"/>
        <v>64200</v>
      </c>
    </row>
    <row r="315" spans="1:27" x14ac:dyDescent="0.35">
      <c r="A315" s="76"/>
      <c r="B315" s="77" t="s">
        <v>8566</v>
      </c>
      <c r="C315" s="77" t="s">
        <v>8567</v>
      </c>
      <c r="D315" s="77" t="s">
        <v>8568</v>
      </c>
      <c r="E315" s="77" t="s">
        <v>8569</v>
      </c>
      <c r="F315" s="76"/>
      <c r="G315" s="117" t="s">
        <v>8940</v>
      </c>
      <c r="H315" s="76"/>
      <c r="I315" s="118">
        <v>60000</v>
      </c>
      <c r="J315" s="76"/>
      <c r="K315" s="76" t="s">
        <v>8937</v>
      </c>
      <c r="L315" s="130"/>
      <c r="M315" s="76" t="s">
        <v>8938</v>
      </c>
      <c r="N315" s="119">
        <v>880300</v>
      </c>
      <c r="O315" s="145"/>
      <c r="P315" s="76"/>
      <c r="Q315" s="76"/>
      <c r="R315" s="119" t="s">
        <v>8939</v>
      </c>
      <c r="S315" s="76"/>
      <c r="T315" s="76"/>
      <c r="U315" s="76"/>
      <c r="V315" s="76"/>
      <c r="W315" s="76"/>
      <c r="X315" s="76"/>
      <c r="Y315" s="121"/>
      <c r="Z315" s="639">
        <f t="shared" si="8"/>
        <v>4200</v>
      </c>
      <c r="AA315" s="118">
        <f t="shared" si="9"/>
        <v>64200</v>
      </c>
    </row>
    <row r="316" spans="1:27" x14ac:dyDescent="0.35">
      <c r="A316" s="76"/>
      <c r="B316" s="77"/>
      <c r="C316" s="77"/>
      <c r="D316" s="77"/>
      <c r="E316" s="77"/>
      <c r="F316" s="76"/>
      <c r="G316" s="93" t="s">
        <v>994</v>
      </c>
      <c r="H316" s="123"/>
      <c r="I316" s="124">
        <f>SUM(I312:I315)</f>
        <v>240000</v>
      </c>
      <c r="J316" s="76"/>
      <c r="K316" s="76"/>
      <c r="L316" s="130"/>
      <c r="M316" s="76"/>
      <c r="N316" s="119"/>
      <c r="O316" s="145"/>
      <c r="P316" s="76"/>
      <c r="Q316" s="76"/>
      <c r="R316" s="119"/>
      <c r="S316" s="76"/>
      <c r="T316" s="76"/>
      <c r="U316" s="76"/>
      <c r="V316" s="76"/>
      <c r="W316" s="76"/>
      <c r="X316" s="76"/>
      <c r="Y316" s="121"/>
      <c r="Z316" s="639">
        <f t="shared" si="8"/>
        <v>16800</v>
      </c>
      <c r="AA316" s="124">
        <f t="shared" si="9"/>
        <v>256800</v>
      </c>
    </row>
    <row r="317" spans="1:27" x14ac:dyDescent="0.35">
      <c r="A317" s="64"/>
      <c r="B317" s="64"/>
      <c r="C317" s="64"/>
      <c r="D317" s="64"/>
      <c r="E317" s="64"/>
      <c r="F317" s="64"/>
      <c r="G317" s="66" t="s">
        <v>5449</v>
      </c>
      <c r="H317" s="64"/>
      <c r="I317" s="67"/>
      <c r="J317" s="64"/>
      <c r="K317" s="64"/>
      <c r="L317" s="68"/>
      <c r="M317" s="64"/>
      <c r="N317" s="68"/>
      <c r="O317" s="64"/>
      <c r="P317" s="64"/>
      <c r="Q317" s="64"/>
      <c r="R317" s="68"/>
      <c r="S317" s="64"/>
      <c r="T317" s="64"/>
      <c r="U317" s="64"/>
      <c r="V317" s="64"/>
      <c r="W317" s="64"/>
      <c r="X317" s="64"/>
      <c r="Y317" s="115"/>
      <c r="Z317" s="639">
        <f t="shared" si="8"/>
        <v>0</v>
      </c>
      <c r="AA317" s="67">
        <f t="shared" si="9"/>
        <v>0</v>
      </c>
    </row>
    <row r="318" spans="1:27" x14ac:dyDescent="0.35">
      <c r="A318" s="76"/>
      <c r="B318" s="77" t="s">
        <v>8566</v>
      </c>
      <c r="C318" s="77" t="s">
        <v>8567</v>
      </c>
      <c r="D318" s="77" t="s">
        <v>8568</v>
      </c>
      <c r="E318" s="77" t="s">
        <v>8569</v>
      </c>
      <c r="F318" s="76"/>
      <c r="G318" s="76" t="s">
        <v>8941</v>
      </c>
      <c r="H318" s="76"/>
      <c r="I318" s="118">
        <v>300000</v>
      </c>
      <c r="J318" s="76"/>
      <c r="K318" s="76"/>
      <c r="L318" s="119"/>
      <c r="M318" s="76"/>
      <c r="N318" s="119"/>
      <c r="O318" s="76"/>
      <c r="P318" s="76"/>
      <c r="Q318" s="76"/>
      <c r="R318" s="119"/>
      <c r="S318" s="76"/>
      <c r="T318" s="76"/>
      <c r="U318" s="76"/>
      <c r="V318" s="76"/>
      <c r="W318" s="76"/>
      <c r="X318" s="76"/>
      <c r="Y318" s="121"/>
      <c r="Z318" s="639">
        <f t="shared" si="8"/>
        <v>21000.000000000004</v>
      </c>
      <c r="AA318" s="118">
        <f t="shared" si="9"/>
        <v>321000</v>
      </c>
    </row>
    <row r="319" spans="1:27" x14ac:dyDescent="0.35">
      <c r="A319" s="76"/>
      <c r="B319" s="77" t="s">
        <v>8566</v>
      </c>
      <c r="C319" s="77" t="s">
        <v>8567</v>
      </c>
      <c r="D319" s="77" t="s">
        <v>8568</v>
      </c>
      <c r="E319" s="77" t="s">
        <v>8569</v>
      </c>
      <c r="F319" s="76"/>
      <c r="G319" s="76" t="s">
        <v>8942</v>
      </c>
      <c r="H319" s="76"/>
      <c r="I319" s="118">
        <v>200000</v>
      </c>
      <c r="J319" s="76"/>
      <c r="K319" s="76"/>
      <c r="L319" s="130"/>
      <c r="M319" s="76"/>
      <c r="N319" s="119"/>
      <c r="O319" s="76"/>
      <c r="P319" s="76"/>
      <c r="Q319" s="76" t="s">
        <v>8943</v>
      </c>
      <c r="R319" s="119"/>
      <c r="S319" s="76"/>
      <c r="T319" s="76"/>
      <c r="U319" s="76"/>
      <c r="V319" s="76"/>
      <c r="W319" s="76"/>
      <c r="X319" s="76"/>
      <c r="Y319" s="121"/>
      <c r="Z319" s="639">
        <f t="shared" si="8"/>
        <v>14000.000000000002</v>
      </c>
      <c r="AA319" s="118">
        <f t="shared" si="9"/>
        <v>214000</v>
      </c>
    </row>
    <row r="320" spans="1:27" x14ac:dyDescent="0.35">
      <c r="A320" s="76"/>
      <c r="B320" s="77" t="s">
        <v>8566</v>
      </c>
      <c r="C320" s="77" t="s">
        <v>8567</v>
      </c>
      <c r="D320" s="77" t="s">
        <v>8568</v>
      </c>
      <c r="E320" s="77" t="s">
        <v>8569</v>
      </c>
      <c r="F320" s="76"/>
      <c r="G320" s="117" t="s">
        <v>8944</v>
      </c>
      <c r="H320" s="76"/>
      <c r="I320" s="118">
        <v>200000</v>
      </c>
      <c r="J320" s="76"/>
      <c r="K320" s="76"/>
      <c r="L320" s="119"/>
      <c r="M320" s="174"/>
      <c r="N320" s="119"/>
      <c r="O320" s="145"/>
      <c r="P320" s="76"/>
      <c r="Q320" s="76"/>
      <c r="R320" s="76"/>
      <c r="S320" s="76"/>
      <c r="T320" s="76"/>
      <c r="U320" s="76"/>
      <c r="V320" s="76"/>
      <c r="W320" s="76"/>
      <c r="X320" s="76"/>
      <c r="Y320" s="121"/>
      <c r="Z320" s="639">
        <f t="shared" si="8"/>
        <v>14000.000000000002</v>
      </c>
      <c r="AA320" s="118">
        <f t="shared" si="9"/>
        <v>214000</v>
      </c>
    </row>
    <row r="321" spans="1:27" x14ac:dyDescent="0.35">
      <c r="A321" s="76"/>
      <c r="B321" s="77" t="s">
        <v>8566</v>
      </c>
      <c r="C321" s="77" t="s">
        <v>8567</v>
      </c>
      <c r="D321" s="77" t="s">
        <v>8568</v>
      </c>
      <c r="E321" s="77" t="s">
        <v>8569</v>
      </c>
      <c r="F321" s="76"/>
      <c r="G321" s="117" t="s">
        <v>8945</v>
      </c>
      <c r="H321" s="76"/>
      <c r="I321" s="118">
        <v>300000</v>
      </c>
      <c r="J321" s="76"/>
      <c r="K321" s="76"/>
      <c r="L321" s="130"/>
      <c r="N321" s="119"/>
      <c r="O321" s="145"/>
      <c r="P321" s="76"/>
      <c r="Q321" s="76"/>
      <c r="R321" s="119"/>
      <c r="S321" s="76"/>
      <c r="T321" s="76"/>
      <c r="U321" s="76"/>
      <c r="V321" s="76"/>
      <c r="W321" s="76"/>
      <c r="X321" s="76"/>
      <c r="Y321" s="121"/>
      <c r="Z321" s="639">
        <f t="shared" si="8"/>
        <v>21000.000000000004</v>
      </c>
      <c r="AA321" s="118">
        <f t="shared" si="9"/>
        <v>321000</v>
      </c>
    </row>
    <row r="322" spans="1:27" x14ac:dyDescent="0.35">
      <c r="A322" s="76"/>
      <c r="B322" s="77" t="s">
        <v>8566</v>
      </c>
      <c r="C322" s="77" t="s">
        <v>8567</v>
      </c>
      <c r="D322" s="77" t="s">
        <v>8568</v>
      </c>
      <c r="E322" s="77" t="s">
        <v>8569</v>
      </c>
      <c r="F322" s="76"/>
      <c r="G322" s="117" t="s">
        <v>8946</v>
      </c>
      <c r="H322" s="76"/>
      <c r="I322" s="118">
        <v>200000</v>
      </c>
      <c r="J322" s="76"/>
      <c r="K322" s="76"/>
      <c r="L322" s="130"/>
      <c r="N322" s="119"/>
      <c r="O322" s="145"/>
      <c r="P322" s="76"/>
      <c r="Q322" s="76"/>
      <c r="R322" s="119"/>
      <c r="S322" s="76"/>
      <c r="T322" s="76"/>
      <c r="U322" s="76"/>
      <c r="V322" s="76"/>
      <c r="W322" s="76"/>
      <c r="X322" s="76"/>
      <c r="Y322" s="121"/>
      <c r="Z322" s="639">
        <f t="shared" si="8"/>
        <v>14000.000000000002</v>
      </c>
      <c r="AA322" s="118">
        <f t="shared" si="9"/>
        <v>214000</v>
      </c>
    </row>
    <row r="323" spans="1:27" x14ac:dyDescent="0.35">
      <c r="A323" s="76"/>
      <c r="B323" s="77"/>
      <c r="C323" s="77"/>
      <c r="D323" s="77"/>
      <c r="E323" s="77"/>
      <c r="F323" s="76"/>
      <c r="G323" s="176" t="s">
        <v>994</v>
      </c>
      <c r="H323" s="123"/>
      <c r="I323" s="124">
        <f>SUM(I318:I322)</f>
        <v>1200000</v>
      </c>
      <c r="J323" s="76"/>
      <c r="K323" s="76"/>
      <c r="L323" s="130"/>
      <c r="N323" s="119"/>
      <c r="O323" s="145"/>
      <c r="P323" s="76"/>
      <c r="Q323" s="76"/>
      <c r="R323" s="119"/>
      <c r="S323" s="76"/>
      <c r="T323" s="76"/>
      <c r="U323" s="76"/>
      <c r="V323" s="76"/>
      <c r="W323" s="76"/>
      <c r="X323" s="76"/>
      <c r="Y323" s="121"/>
      <c r="Z323" s="639">
        <f t="shared" si="8"/>
        <v>84000.000000000015</v>
      </c>
      <c r="AA323" s="124">
        <f t="shared" si="9"/>
        <v>1284000</v>
      </c>
    </row>
    <row r="324" spans="1:27" x14ac:dyDescent="0.35">
      <c r="A324" s="64"/>
      <c r="B324" s="64"/>
      <c r="C324" s="64"/>
      <c r="D324" s="64"/>
      <c r="E324" s="64"/>
      <c r="F324" s="64"/>
      <c r="G324" s="66" t="s">
        <v>1572</v>
      </c>
      <c r="H324" s="64"/>
      <c r="I324" s="67"/>
      <c r="J324" s="64"/>
      <c r="K324" s="64"/>
      <c r="L324" s="68"/>
      <c r="M324" s="64"/>
      <c r="N324" s="68"/>
      <c r="O324" s="64"/>
      <c r="P324" s="64"/>
      <c r="Q324" s="64"/>
      <c r="R324" s="68"/>
      <c r="S324" s="64"/>
      <c r="T324" s="64"/>
      <c r="U324" s="64"/>
      <c r="V324" s="64"/>
      <c r="W324" s="64"/>
      <c r="X324" s="64"/>
      <c r="Y324" s="115"/>
      <c r="Z324" s="639">
        <f t="shared" si="8"/>
        <v>0</v>
      </c>
      <c r="AA324" s="67">
        <f t="shared" si="9"/>
        <v>0</v>
      </c>
    </row>
    <row r="325" spans="1:27" x14ac:dyDescent="0.35">
      <c r="A325" s="76"/>
      <c r="B325" s="77" t="s">
        <v>8566</v>
      </c>
      <c r="C325" s="77" t="s">
        <v>8567</v>
      </c>
      <c r="D325" s="77" t="s">
        <v>8568</v>
      </c>
      <c r="E325" s="77" t="s">
        <v>8569</v>
      </c>
      <c r="F325" s="76"/>
      <c r="G325" s="117"/>
      <c r="H325" s="76"/>
      <c r="I325" s="118"/>
      <c r="J325" s="76"/>
      <c r="K325" s="76"/>
      <c r="L325" s="119"/>
      <c r="M325" s="174"/>
      <c r="N325" s="119"/>
      <c r="O325" s="145"/>
      <c r="P325" s="76"/>
      <c r="Q325" s="76"/>
      <c r="R325" s="76"/>
      <c r="S325" s="76"/>
      <c r="T325" s="76"/>
      <c r="U325" s="76"/>
      <c r="V325" s="76"/>
      <c r="W325" s="76"/>
      <c r="X325" s="76"/>
      <c r="Y325" s="121"/>
      <c r="Z325" s="639">
        <f t="shared" si="8"/>
        <v>0</v>
      </c>
      <c r="AA325" s="118">
        <f t="shared" si="9"/>
        <v>0</v>
      </c>
    </row>
    <row r="326" spans="1:27" x14ac:dyDescent="0.35">
      <c r="A326" s="76"/>
      <c r="B326" s="77" t="s">
        <v>8566</v>
      </c>
      <c r="C326" s="77" t="s">
        <v>8567</v>
      </c>
      <c r="D326" s="77" t="s">
        <v>8568</v>
      </c>
      <c r="E326" s="77" t="s">
        <v>8569</v>
      </c>
      <c r="F326" s="76"/>
      <c r="G326" s="76"/>
      <c r="H326" s="76"/>
      <c r="I326" s="118"/>
      <c r="J326" s="76"/>
      <c r="K326" s="76"/>
      <c r="L326" s="130"/>
      <c r="M326" s="76"/>
      <c r="N326" s="119"/>
      <c r="O326" s="76"/>
      <c r="P326" s="76"/>
      <c r="Q326" s="76"/>
      <c r="R326" s="119"/>
      <c r="S326" s="76"/>
      <c r="T326" s="76"/>
      <c r="U326" s="76"/>
      <c r="V326" s="76"/>
      <c r="W326" s="76"/>
      <c r="X326" s="76"/>
      <c r="Y326" s="121"/>
      <c r="Z326" s="639">
        <f t="shared" ref="Z326:Z339" si="10">I326*Z$4</f>
        <v>0</v>
      </c>
      <c r="AA326" s="118">
        <f t="shared" ref="AA326:AA339" si="11">I326+Z326</f>
        <v>0</v>
      </c>
    </row>
    <row r="327" spans="1:27" x14ac:dyDescent="0.35">
      <c r="A327" s="64"/>
      <c r="B327" s="64"/>
      <c r="C327" s="64"/>
      <c r="D327" s="64"/>
      <c r="E327" s="64"/>
      <c r="F327" s="64"/>
      <c r="G327" s="96" t="s">
        <v>1582</v>
      </c>
      <c r="H327" s="64"/>
      <c r="I327" s="67"/>
      <c r="J327" s="64"/>
      <c r="K327" s="64"/>
      <c r="L327" s="68"/>
      <c r="M327" s="64"/>
      <c r="N327" s="68"/>
      <c r="O327" s="159"/>
      <c r="P327" s="64"/>
      <c r="Q327" s="64"/>
      <c r="R327" s="68"/>
      <c r="S327" s="64"/>
      <c r="T327" s="64"/>
      <c r="U327" s="64"/>
      <c r="V327" s="64"/>
      <c r="W327" s="64"/>
      <c r="X327" s="64"/>
      <c r="Y327" s="115"/>
      <c r="Z327" s="639">
        <f t="shared" si="10"/>
        <v>0</v>
      </c>
      <c r="AA327" s="67">
        <f t="shared" si="11"/>
        <v>0</v>
      </c>
    </row>
    <row r="328" spans="1:27" x14ac:dyDescent="0.35">
      <c r="A328" s="69"/>
      <c r="B328" s="77" t="s">
        <v>8566</v>
      </c>
      <c r="C328" s="77" t="s">
        <v>8567</v>
      </c>
      <c r="D328" s="77" t="s">
        <v>8568</v>
      </c>
      <c r="E328" s="77" t="s">
        <v>8569</v>
      </c>
      <c r="F328" s="69"/>
      <c r="G328" s="79" t="s">
        <v>8927</v>
      </c>
      <c r="H328" s="69"/>
      <c r="I328" s="74">
        <v>200000</v>
      </c>
      <c r="J328" s="69"/>
      <c r="K328" s="76" t="s">
        <v>8924</v>
      </c>
      <c r="L328" s="75"/>
      <c r="M328" s="69" t="s">
        <v>8928</v>
      </c>
      <c r="N328" s="131" t="s">
        <v>8929</v>
      </c>
      <c r="O328" s="167"/>
      <c r="P328" s="69"/>
      <c r="Q328" s="69"/>
      <c r="R328" s="75"/>
      <c r="S328" s="69"/>
      <c r="T328" s="69"/>
      <c r="U328" s="69"/>
      <c r="V328" s="69"/>
      <c r="W328" s="69"/>
      <c r="X328" s="69"/>
      <c r="Y328" s="116"/>
      <c r="Z328" s="639">
        <f t="shared" si="10"/>
        <v>14000.000000000002</v>
      </c>
      <c r="AA328" s="74">
        <f t="shared" si="11"/>
        <v>214000</v>
      </c>
    </row>
    <row r="329" spans="1:27" x14ac:dyDescent="0.35">
      <c r="A329" s="69"/>
      <c r="B329" s="77" t="s">
        <v>8566</v>
      </c>
      <c r="C329" s="77" t="s">
        <v>8567</v>
      </c>
      <c r="D329" s="77" t="s">
        <v>8568</v>
      </c>
      <c r="E329" s="77" t="s">
        <v>8569</v>
      </c>
      <c r="F329" s="69"/>
      <c r="G329" s="117" t="s">
        <v>8947</v>
      </c>
      <c r="H329" s="76"/>
      <c r="I329" s="118">
        <v>200000</v>
      </c>
      <c r="J329" s="76"/>
      <c r="K329" s="76" t="s">
        <v>3653</v>
      </c>
      <c r="L329" s="130"/>
      <c r="M329" s="76" t="s">
        <v>8948</v>
      </c>
      <c r="N329" s="119"/>
      <c r="O329" s="145"/>
      <c r="P329" s="76"/>
      <c r="Q329" s="76" t="s">
        <v>8949</v>
      </c>
      <c r="R329" s="119" t="s">
        <v>1697</v>
      </c>
      <c r="S329" s="76"/>
      <c r="T329" s="76"/>
      <c r="U329" s="76"/>
      <c r="V329" s="76"/>
      <c r="W329" s="76"/>
      <c r="X329" s="76"/>
      <c r="Y329" s="121"/>
      <c r="Z329" s="639">
        <f t="shared" si="10"/>
        <v>14000.000000000002</v>
      </c>
      <c r="AA329" s="118">
        <f t="shared" si="11"/>
        <v>214000</v>
      </c>
    </row>
    <row r="330" spans="1:27" x14ac:dyDescent="0.35">
      <c r="A330" s="69"/>
      <c r="B330" s="77" t="s">
        <v>8566</v>
      </c>
      <c r="C330" s="77" t="s">
        <v>8567</v>
      </c>
      <c r="D330" s="77" t="s">
        <v>8568</v>
      </c>
      <c r="E330" s="77" t="s">
        <v>8569</v>
      </c>
      <c r="F330" s="69"/>
      <c r="G330" s="117" t="s">
        <v>8950</v>
      </c>
      <c r="H330" s="76"/>
      <c r="I330" s="118">
        <v>300000</v>
      </c>
      <c r="J330" s="76"/>
      <c r="K330" s="76" t="s">
        <v>2488</v>
      </c>
      <c r="L330" s="130"/>
      <c r="M330" s="76" t="s">
        <v>8951</v>
      </c>
      <c r="N330" s="119" t="s">
        <v>8952</v>
      </c>
      <c r="O330" s="145"/>
      <c r="P330" s="76"/>
      <c r="Q330" s="76" t="s">
        <v>8953</v>
      </c>
      <c r="R330" s="119" t="s">
        <v>1697</v>
      </c>
      <c r="S330" s="76"/>
      <c r="T330" s="76"/>
      <c r="U330" s="76"/>
      <c r="V330" s="76"/>
      <c r="W330" s="76"/>
      <c r="X330" s="76"/>
      <c r="Y330" s="121"/>
      <c r="Z330" s="639">
        <f t="shared" si="10"/>
        <v>21000.000000000004</v>
      </c>
      <c r="AA330" s="118">
        <f t="shared" si="11"/>
        <v>321000</v>
      </c>
    </row>
    <row r="331" spans="1:27" x14ac:dyDescent="0.35">
      <c r="A331" s="69"/>
      <c r="B331" s="77" t="s">
        <v>8566</v>
      </c>
      <c r="C331" s="77" t="s">
        <v>8567</v>
      </c>
      <c r="D331" s="77" t="s">
        <v>8568</v>
      </c>
      <c r="E331" s="77" t="s">
        <v>8569</v>
      </c>
      <c r="F331" s="69"/>
      <c r="G331" s="117" t="s">
        <v>8954</v>
      </c>
      <c r="H331" s="76"/>
      <c r="I331" s="118">
        <v>200000</v>
      </c>
      <c r="J331" s="76"/>
      <c r="K331" s="76"/>
      <c r="L331" s="130"/>
      <c r="M331" s="76"/>
      <c r="N331" s="119"/>
      <c r="O331" s="145"/>
      <c r="P331" s="76"/>
      <c r="Q331" s="76"/>
      <c r="R331" s="119"/>
      <c r="S331" s="76"/>
      <c r="T331" s="76"/>
      <c r="U331" s="76"/>
      <c r="V331" s="76"/>
      <c r="W331" s="76"/>
      <c r="X331" s="76"/>
      <c r="Y331" s="121"/>
      <c r="Z331" s="639">
        <f t="shared" si="10"/>
        <v>14000.000000000002</v>
      </c>
      <c r="AA331" s="118">
        <f t="shared" si="11"/>
        <v>214000</v>
      </c>
    </row>
    <row r="332" spans="1:27" x14ac:dyDescent="0.35">
      <c r="A332" s="69"/>
      <c r="B332" s="77" t="s">
        <v>8566</v>
      </c>
      <c r="C332" s="77" t="s">
        <v>8567</v>
      </c>
      <c r="D332" s="77" t="s">
        <v>8568</v>
      </c>
      <c r="E332" s="77" t="s">
        <v>8569</v>
      </c>
      <c r="F332" s="69"/>
      <c r="G332" s="117" t="s">
        <v>8955</v>
      </c>
      <c r="H332" s="76"/>
      <c r="I332" s="118">
        <v>200000</v>
      </c>
      <c r="J332" s="76"/>
      <c r="K332" s="76" t="s">
        <v>8956</v>
      </c>
      <c r="L332" s="130"/>
      <c r="M332" s="100" t="s">
        <v>8957</v>
      </c>
      <c r="N332" s="119" t="s">
        <v>8958</v>
      </c>
      <c r="O332" s="145"/>
      <c r="P332" s="76"/>
      <c r="Q332" s="76" t="s">
        <v>1217</v>
      </c>
      <c r="R332" s="119" t="s">
        <v>8959</v>
      </c>
      <c r="S332" s="76"/>
      <c r="T332" s="76"/>
      <c r="U332" s="76"/>
      <c r="V332" s="76"/>
      <c r="W332" s="76"/>
      <c r="X332" s="76"/>
      <c r="Y332" s="121"/>
      <c r="Z332" s="639">
        <f t="shared" si="10"/>
        <v>14000.000000000002</v>
      </c>
      <c r="AA332" s="118">
        <f t="shared" si="11"/>
        <v>214000</v>
      </c>
    </row>
    <row r="333" spans="1:27" x14ac:dyDescent="0.35">
      <c r="A333" s="69"/>
      <c r="B333" s="77"/>
      <c r="C333" s="77"/>
      <c r="D333" s="77"/>
      <c r="E333" s="77"/>
      <c r="F333" s="69"/>
      <c r="G333" s="176" t="s">
        <v>994</v>
      </c>
      <c r="H333" s="123"/>
      <c r="I333" s="124">
        <f>SUM(I328:I332)</f>
        <v>1100000</v>
      </c>
      <c r="J333" s="76"/>
      <c r="K333" s="76"/>
      <c r="L333" s="130"/>
      <c r="N333" s="119"/>
      <c r="O333" s="145"/>
      <c r="P333" s="76"/>
      <c r="Q333" s="76"/>
      <c r="R333" s="119"/>
      <c r="S333" s="76"/>
      <c r="T333" s="76"/>
      <c r="U333" s="76"/>
      <c r="V333" s="76"/>
      <c r="W333" s="76"/>
      <c r="X333" s="76"/>
      <c r="Y333" s="121"/>
      <c r="Z333" s="639">
        <f t="shared" si="10"/>
        <v>77000.000000000015</v>
      </c>
      <c r="AA333" s="124">
        <f t="shared" si="11"/>
        <v>1177000</v>
      </c>
    </row>
    <row r="334" spans="1:27" x14ac:dyDescent="0.35">
      <c r="A334" s="64"/>
      <c r="B334" s="64"/>
      <c r="C334" s="64"/>
      <c r="D334" s="64"/>
      <c r="E334" s="64"/>
      <c r="F334" s="64"/>
      <c r="G334" s="96" t="s">
        <v>1590</v>
      </c>
      <c r="H334" s="64"/>
      <c r="I334" s="67"/>
      <c r="J334" s="64"/>
      <c r="K334" s="64"/>
      <c r="L334" s="68"/>
      <c r="M334" s="64"/>
      <c r="N334" s="68"/>
      <c r="O334" s="159"/>
      <c r="P334" s="64"/>
      <c r="Q334" s="64"/>
      <c r="R334" s="68"/>
      <c r="S334" s="64"/>
      <c r="T334" s="64"/>
      <c r="U334" s="64"/>
      <c r="V334" s="64"/>
      <c r="W334" s="64"/>
      <c r="X334" s="64"/>
      <c r="Y334" s="115"/>
      <c r="Z334" s="639">
        <f t="shared" si="10"/>
        <v>0</v>
      </c>
      <c r="AA334" s="67">
        <f t="shared" si="11"/>
        <v>0</v>
      </c>
    </row>
    <row r="335" spans="1:27" s="102" customFormat="1" x14ac:dyDescent="0.35">
      <c r="A335" s="69"/>
      <c r="B335" s="77" t="s">
        <v>8566</v>
      </c>
      <c r="C335" s="77" t="s">
        <v>8567</v>
      </c>
      <c r="D335" s="77" t="s">
        <v>8568</v>
      </c>
      <c r="E335" s="77" t="s">
        <v>8569</v>
      </c>
      <c r="F335" s="69"/>
      <c r="G335" s="117" t="s">
        <v>8947</v>
      </c>
      <c r="H335" s="76"/>
      <c r="I335" s="118">
        <v>200000</v>
      </c>
      <c r="J335" s="76"/>
      <c r="K335" s="76" t="s">
        <v>3653</v>
      </c>
      <c r="L335" s="130"/>
      <c r="M335" s="76" t="s">
        <v>8948</v>
      </c>
      <c r="N335" s="119"/>
      <c r="O335" s="145"/>
      <c r="P335" s="76"/>
      <c r="Q335" s="76" t="s">
        <v>8949</v>
      </c>
      <c r="R335" s="119" t="s">
        <v>1697</v>
      </c>
      <c r="S335" s="76"/>
      <c r="T335" s="76"/>
      <c r="U335" s="76"/>
      <c r="V335" s="76"/>
      <c r="W335" s="76"/>
      <c r="X335" s="76"/>
      <c r="Y335" s="121"/>
      <c r="Z335" s="639">
        <f t="shared" si="10"/>
        <v>14000.000000000002</v>
      </c>
      <c r="AA335" s="118">
        <f t="shared" si="11"/>
        <v>214000</v>
      </c>
    </row>
    <row r="336" spans="1:27" x14ac:dyDescent="0.35">
      <c r="A336" s="76"/>
      <c r="B336" s="77" t="s">
        <v>8566</v>
      </c>
      <c r="C336" s="77" t="s">
        <v>8567</v>
      </c>
      <c r="D336" s="77" t="s">
        <v>8568</v>
      </c>
      <c r="E336" s="77" t="s">
        <v>8569</v>
      </c>
      <c r="F336" s="76"/>
      <c r="G336" s="117" t="s">
        <v>8950</v>
      </c>
      <c r="H336" s="76"/>
      <c r="I336" s="118">
        <v>200000</v>
      </c>
      <c r="J336" s="76"/>
      <c r="K336" s="76" t="s">
        <v>2488</v>
      </c>
      <c r="L336" s="130"/>
      <c r="M336" s="76" t="s">
        <v>8951</v>
      </c>
      <c r="N336" s="119" t="s">
        <v>8952</v>
      </c>
      <c r="O336" s="145"/>
      <c r="P336" s="76"/>
      <c r="Q336" s="76" t="s">
        <v>8953</v>
      </c>
      <c r="R336" s="119" t="s">
        <v>1697</v>
      </c>
      <c r="S336" s="76"/>
      <c r="T336" s="76"/>
      <c r="U336" s="76"/>
      <c r="V336" s="76"/>
      <c r="W336" s="76"/>
      <c r="X336" s="76"/>
      <c r="Y336" s="121"/>
      <c r="Z336" s="639">
        <f t="shared" si="10"/>
        <v>14000.000000000002</v>
      </c>
      <c r="AA336" s="118">
        <f t="shared" si="11"/>
        <v>214000</v>
      </c>
    </row>
    <row r="337" spans="1:27" x14ac:dyDescent="0.35">
      <c r="A337" s="76"/>
      <c r="B337" s="77" t="s">
        <v>8566</v>
      </c>
      <c r="C337" s="77" t="s">
        <v>8567</v>
      </c>
      <c r="D337" s="77" t="s">
        <v>8568</v>
      </c>
      <c r="E337" s="77" t="s">
        <v>8569</v>
      </c>
      <c r="F337" s="76"/>
      <c r="G337" s="117" t="s">
        <v>8954</v>
      </c>
      <c r="H337" s="76"/>
      <c r="I337" s="118">
        <v>300000</v>
      </c>
      <c r="J337" s="76"/>
      <c r="K337" s="76"/>
      <c r="L337" s="130"/>
      <c r="M337" s="76"/>
      <c r="N337" s="119"/>
      <c r="O337" s="145"/>
      <c r="P337" s="76"/>
      <c r="Q337" s="76"/>
      <c r="R337" s="119"/>
      <c r="S337" s="76"/>
      <c r="T337" s="76"/>
      <c r="U337" s="76"/>
      <c r="V337" s="76"/>
      <c r="W337" s="76"/>
      <c r="X337" s="76"/>
      <c r="Y337" s="121"/>
      <c r="Z337" s="639">
        <f t="shared" si="10"/>
        <v>21000.000000000004</v>
      </c>
      <c r="AA337" s="118">
        <f t="shared" si="11"/>
        <v>321000</v>
      </c>
    </row>
    <row r="338" spans="1:27" x14ac:dyDescent="0.35">
      <c r="G338" s="123" t="s">
        <v>994</v>
      </c>
      <c r="H338" s="123"/>
      <c r="I338" s="124">
        <f>SUM(I335:I337)</f>
        <v>700000</v>
      </c>
      <c r="Z338" s="639">
        <f t="shared" si="10"/>
        <v>49000.000000000007</v>
      </c>
      <c r="AA338" s="124">
        <f t="shared" si="11"/>
        <v>749000</v>
      </c>
    </row>
    <row r="339" spans="1:27" x14ac:dyDescent="0.35">
      <c r="G339" s="123" t="s">
        <v>894</v>
      </c>
      <c r="H339" s="123"/>
      <c r="I339" s="124">
        <f>SUM(I5:I338)/2</f>
        <v>557340000</v>
      </c>
      <c r="Z339" s="639">
        <f t="shared" si="10"/>
        <v>39013800</v>
      </c>
      <c r="AA339" s="124">
        <f t="shared" si="11"/>
        <v>596353800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B050"/>
  </sheetPr>
  <dimension ref="A1:Z216"/>
  <sheetViews>
    <sheetView topLeftCell="F1" workbookViewId="0">
      <selection activeCell="Y1" sqref="H1:Y1048576"/>
    </sheetView>
  </sheetViews>
  <sheetFormatPr defaultRowHeight="14.5" x14ac:dyDescent="0.35"/>
  <cols>
    <col min="1" max="1" width="11.7265625" hidden="1" customWidth="1"/>
    <col min="2" max="2" width="35.54296875" hidden="1" customWidth="1"/>
    <col min="3" max="3" width="20.1796875" hidden="1" customWidth="1"/>
    <col min="4" max="4" width="15.7265625" hidden="1" customWidth="1"/>
    <col min="5" max="5" width="32.1796875" hidden="1" customWidth="1"/>
    <col min="6" max="6" width="97.7265625" customWidth="1"/>
    <col min="7" max="7" width="21.81640625" hidden="1" customWidth="1"/>
    <col min="8" max="8" width="21.81640625" style="104" hidden="1" customWidth="1"/>
    <col min="9" max="9" width="11" hidden="1" customWidth="1"/>
    <col min="10" max="10" width="23.453125" hidden="1" customWidth="1"/>
    <col min="11" max="11" width="23.453125" style="245" hidden="1" customWidth="1"/>
    <col min="12" max="12" width="26.54296875" hidden="1" customWidth="1"/>
    <col min="13" max="13" width="29" style="245" hidden="1" customWidth="1"/>
    <col min="14" max="14" width="16.453125" hidden="1" customWidth="1"/>
    <col min="15" max="15" width="18.54296875" hidden="1" customWidth="1"/>
    <col min="16" max="16" width="23.453125" style="245" hidden="1" customWidth="1"/>
    <col min="17" max="17" width="23.453125" hidden="1" customWidth="1"/>
    <col min="18" max="18" width="0" hidden="1" customWidth="1"/>
    <col min="19" max="19" width="14" hidden="1" customWidth="1"/>
    <col min="20" max="20" width="18.81640625" hidden="1" customWidth="1"/>
    <col min="21" max="21" width="31" hidden="1" customWidth="1"/>
    <col min="22" max="22" width="10.08984375" hidden="1" customWidth="1"/>
    <col min="23" max="23" width="24" hidden="1" customWidth="1"/>
    <col min="24" max="24" width="41.81640625" hidden="1" customWidth="1"/>
    <col min="25" max="25" width="9.81640625" style="42" hidden="1" customWidth="1"/>
    <col min="26" max="26" width="21.8164062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8" t="s">
        <v>896</v>
      </c>
      <c r="G1" s="670"/>
      <c r="H1" s="281"/>
      <c r="I1" s="48" t="s">
        <v>897</v>
      </c>
      <c r="J1" s="668" t="s">
        <v>898</v>
      </c>
      <c r="K1" s="669"/>
      <c r="L1" s="669"/>
      <c r="M1" s="669"/>
      <c r="N1" s="670"/>
      <c r="O1" s="668" t="s">
        <v>899</v>
      </c>
      <c r="P1" s="669"/>
      <c r="Q1" s="670"/>
      <c r="R1" s="668" t="s">
        <v>900</v>
      </c>
      <c r="S1" s="670"/>
      <c r="T1" s="676" t="s">
        <v>901</v>
      </c>
      <c r="U1" s="671"/>
      <c r="V1" s="671"/>
      <c r="W1" s="672"/>
      <c r="X1" s="663" t="s">
        <v>902</v>
      </c>
      <c r="Z1" s="281"/>
    </row>
    <row r="2" spans="1:26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206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207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64"/>
      <c r="Z2" s="634" t="s">
        <v>24303</v>
      </c>
    </row>
    <row r="3" spans="1:26" ht="15.5" x14ac:dyDescent="0.35">
      <c r="A3" s="106"/>
      <c r="B3" s="106"/>
      <c r="C3" s="208"/>
      <c r="D3" s="107"/>
      <c r="E3" s="57" t="s">
        <v>8960</v>
      </c>
      <c r="F3" s="106"/>
      <c r="G3" s="57"/>
      <c r="H3" s="108"/>
      <c r="I3" s="106"/>
      <c r="J3" s="109"/>
      <c r="K3" s="209"/>
      <c r="L3" s="106"/>
      <c r="M3" s="209"/>
      <c r="N3" s="107"/>
      <c r="O3" s="57"/>
      <c r="P3" s="210"/>
      <c r="Q3" s="57"/>
      <c r="R3" s="110"/>
      <c r="S3" s="57"/>
      <c r="T3" s="57"/>
      <c r="U3" s="57"/>
      <c r="V3" s="111"/>
      <c r="W3" s="112"/>
      <c r="X3" s="112"/>
      <c r="Z3" s="108"/>
    </row>
    <row r="4" spans="1:26" ht="15.5" x14ac:dyDescent="0.35">
      <c r="A4" s="389"/>
      <c r="B4" s="389"/>
      <c r="C4" s="390"/>
      <c r="D4" s="389"/>
      <c r="E4" s="389"/>
      <c r="F4" s="391" t="s">
        <v>2392</v>
      </c>
      <c r="G4" s="389"/>
      <c r="H4" s="392"/>
      <c r="I4" s="389"/>
      <c r="J4" s="389"/>
      <c r="K4" s="393"/>
      <c r="L4" s="393"/>
      <c r="M4" s="393"/>
      <c r="N4" s="393"/>
      <c r="O4" s="389"/>
      <c r="P4" s="393"/>
      <c r="Q4" s="393"/>
      <c r="R4" s="389"/>
      <c r="S4" s="389"/>
      <c r="T4" s="389"/>
      <c r="U4" s="389"/>
      <c r="V4" s="389"/>
      <c r="W4" s="394"/>
      <c r="X4" s="394"/>
      <c r="Z4" s="392"/>
    </row>
    <row r="5" spans="1:26" ht="15.5" x14ac:dyDescent="0.35">
      <c r="A5" s="64"/>
      <c r="B5" s="64"/>
      <c r="C5" s="65"/>
      <c r="D5" s="64"/>
      <c r="E5" s="64"/>
      <c r="F5" s="66" t="s">
        <v>8961</v>
      </c>
      <c r="G5" s="64"/>
      <c r="H5" s="67"/>
      <c r="I5" s="64"/>
      <c r="J5" s="64"/>
      <c r="K5" s="68"/>
      <c r="L5" s="68"/>
      <c r="M5" s="68"/>
      <c r="N5" s="68"/>
      <c r="O5" s="64"/>
      <c r="P5" s="68"/>
      <c r="Q5" s="68"/>
      <c r="R5" s="64"/>
      <c r="S5" s="64"/>
      <c r="T5" s="64"/>
      <c r="U5" s="64"/>
      <c r="V5" s="64"/>
      <c r="W5" s="115"/>
      <c r="X5" s="115"/>
      <c r="Y5" s="636">
        <v>7.0000000000000007E-2</v>
      </c>
      <c r="Z5" s="67"/>
    </row>
    <row r="6" spans="1:26" s="94" customFormat="1" ht="15.5" x14ac:dyDescent="0.35">
      <c r="A6" s="69"/>
      <c r="B6" s="77" t="s">
        <v>8962</v>
      </c>
      <c r="C6" s="77" t="s">
        <v>8963</v>
      </c>
      <c r="D6" s="77" t="s">
        <v>8964</v>
      </c>
      <c r="E6" s="77" t="s">
        <v>8965</v>
      </c>
      <c r="F6" s="69" t="s">
        <v>8966</v>
      </c>
      <c r="G6" s="69"/>
      <c r="H6" s="74">
        <v>600000</v>
      </c>
      <c r="I6" s="69"/>
      <c r="J6" s="69" t="s">
        <v>8967</v>
      </c>
      <c r="K6" s="69" t="s">
        <v>5241</v>
      </c>
      <c r="L6" s="69" t="s">
        <v>8968</v>
      </c>
      <c r="M6" s="69">
        <v>1234</v>
      </c>
      <c r="N6" s="69" t="s">
        <v>3666</v>
      </c>
      <c r="O6" s="69" t="s">
        <v>1773</v>
      </c>
      <c r="P6" s="75" t="s">
        <v>8162</v>
      </c>
      <c r="Q6" s="69" t="s">
        <v>4819</v>
      </c>
      <c r="R6" s="69"/>
      <c r="S6" s="69"/>
      <c r="T6" s="69"/>
      <c r="U6" s="69"/>
      <c r="V6" s="69"/>
      <c r="W6" s="116"/>
      <c r="X6" s="116"/>
      <c r="Y6" s="642">
        <f>H6*Y$5</f>
        <v>42000.000000000007</v>
      </c>
      <c r="Z6" s="74">
        <f>H6+Y6</f>
        <v>642000</v>
      </c>
    </row>
    <row r="7" spans="1:26" ht="15.5" x14ac:dyDescent="0.35">
      <c r="A7" s="69"/>
      <c r="B7" s="196"/>
      <c r="C7" s="212"/>
      <c r="D7" s="196"/>
      <c r="E7" s="196"/>
      <c r="F7" s="69" t="s">
        <v>8969</v>
      </c>
      <c r="G7" s="69"/>
      <c r="H7" s="74">
        <v>600000</v>
      </c>
      <c r="I7" s="69"/>
      <c r="J7" s="69" t="s">
        <v>8967</v>
      </c>
      <c r="K7" s="69" t="s">
        <v>5241</v>
      </c>
      <c r="L7" s="69" t="s">
        <v>8968</v>
      </c>
      <c r="M7" s="69">
        <v>1221</v>
      </c>
      <c r="N7" s="69" t="s">
        <v>3666</v>
      </c>
      <c r="O7" s="69" t="s">
        <v>1773</v>
      </c>
      <c r="P7" s="75" t="s">
        <v>8162</v>
      </c>
      <c r="Q7" s="69" t="s">
        <v>4819</v>
      </c>
      <c r="R7" s="69"/>
      <c r="S7" s="69"/>
      <c r="T7" s="69"/>
      <c r="U7" s="69"/>
      <c r="V7" s="69"/>
      <c r="W7" s="116"/>
      <c r="X7" s="121"/>
      <c r="Y7" s="642">
        <f t="shared" ref="Y7:Y70" si="0">H7*Y$5</f>
        <v>42000.000000000007</v>
      </c>
      <c r="Z7" s="74">
        <f t="shared" ref="Z7:Z70" si="1">H7+Y7</f>
        <v>642000</v>
      </c>
    </row>
    <row r="8" spans="1:26" ht="15.5" x14ac:dyDescent="0.35">
      <c r="A8" s="69"/>
      <c r="B8" s="69"/>
      <c r="C8" s="213"/>
      <c r="D8" s="69"/>
      <c r="E8" s="69"/>
      <c r="F8" s="69" t="s">
        <v>8970</v>
      </c>
      <c r="G8" s="69"/>
      <c r="H8" s="74">
        <v>600000</v>
      </c>
      <c r="I8" s="69"/>
      <c r="J8" s="69" t="s">
        <v>8967</v>
      </c>
      <c r="K8" s="69" t="s">
        <v>5241</v>
      </c>
      <c r="L8" s="69" t="s">
        <v>8968</v>
      </c>
      <c r="M8" s="69">
        <v>1236</v>
      </c>
      <c r="N8" s="69" t="s">
        <v>3666</v>
      </c>
      <c r="O8" s="69" t="s">
        <v>1773</v>
      </c>
      <c r="P8" s="75" t="s">
        <v>8162</v>
      </c>
      <c r="Q8" s="69" t="s">
        <v>4819</v>
      </c>
      <c r="R8" s="69"/>
      <c r="S8" s="69"/>
      <c r="T8" s="69"/>
      <c r="U8" s="69"/>
      <c r="V8" s="69"/>
      <c r="W8" s="116"/>
      <c r="X8" s="121"/>
      <c r="Y8" s="642">
        <f t="shared" si="0"/>
        <v>42000.000000000007</v>
      </c>
      <c r="Z8" s="74">
        <f t="shared" si="1"/>
        <v>642000</v>
      </c>
    </row>
    <row r="9" spans="1:26" ht="15.5" x14ac:dyDescent="0.35">
      <c r="A9" s="69"/>
      <c r="B9" s="69"/>
      <c r="C9" s="213"/>
      <c r="D9" s="69"/>
      <c r="E9" s="69"/>
      <c r="F9" s="69" t="s">
        <v>8971</v>
      </c>
      <c r="G9" s="69"/>
      <c r="H9" s="74">
        <v>600000</v>
      </c>
      <c r="I9" s="69"/>
      <c r="J9" s="69" t="s">
        <v>8967</v>
      </c>
      <c r="K9" s="69" t="s">
        <v>5241</v>
      </c>
      <c r="L9" s="69" t="s">
        <v>8968</v>
      </c>
      <c r="M9" s="69">
        <v>1237</v>
      </c>
      <c r="N9" s="69" t="s">
        <v>3666</v>
      </c>
      <c r="O9" s="69" t="s">
        <v>1773</v>
      </c>
      <c r="P9" s="75" t="s">
        <v>8162</v>
      </c>
      <c r="Q9" s="69" t="s">
        <v>4819</v>
      </c>
      <c r="R9" s="69"/>
      <c r="S9" s="69"/>
      <c r="T9" s="69"/>
      <c r="U9" s="69"/>
      <c r="V9" s="69"/>
      <c r="W9" s="116"/>
      <c r="X9" s="121"/>
      <c r="Y9" s="642">
        <f t="shared" si="0"/>
        <v>42000.000000000007</v>
      </c>
      <c r="Z9" s="74">
        <f t="shared" si="1"/>
        <v>642000</v>
      </c>
    </row>
    <row r="10" spans="1:26" ht="15.5" x14ac:dyDescent="0.35">
      <c r="A10" s="69"/>
      <c r="B10" s="69"/>
      <c r="C10" s="213"/>
      <c r="D10" s="69"/>
      <c r="E10" s="69"/>
      <c r="F10" s="69" t="s">
        <v>8972</v>
      </c>
      <c r="G10" s="69"/>
      <c r="H10" s="74">
        <v>600000</v>
      </c>
      <c r="I10" s="69"/>
      <c r="J10" s="69" t="s">
        <v>8967</v>
      </c>
      <c r="K10" s="69" t="s">
        <v>5241</v>
      </c>
      <c r="L10" s="69" t="s">
        <v>8968</v>
      </c>
      <c r="M10" s="69">
        <v>1238</v>
      </c>
      <c r="N10" s="69" t="s">
        <v>3666</v>
      </c>
      <c r="O10" s="69" t="s">
        <v>1773</v>
      </c>
      <c r="P10" s="75" t="s">
        <v>8162</v>
      </c>
      <c r="Q10" s="69" t="s">
        <v>4819</v>
      </c>
      <c r="R10" s="69"/>
      <c r="S10" s="69"/>
      <c r="T10" s="69"/>
      <c r="U10" s="69"/>
      <c r="V10" s="69"/>
      <c r="W10" s="116"/>
      <c r="X10" s="121"/>
      <c r="Y10" s="642">
        <f t="shared" si="0"/>
        <v>42000.000000000007</v>
      </c>
      <c r="Z10" s="74">
        <f t="shared" si="1"/>
        <v>642000</v>
      </c>
    </row>
    <row r="11" spans="1:26" ht="15.5" x14ac:dyDescent="0.35">
      <c r="A11" s="69"/>
      <c r="B11" s="69"/>
      <c r="C11" s="213"/>
      <c r="D11" s="69"/>
      <c r="E11" s="69"/>
      <c r="F11" s="69" t="s">
        <v>8973</v>
      </c>
      <c r="G11" s="69"/>
      <c r="H11" s="74">
        <v>650000</v>
      </c>
      <c r="I11" s="69"/>
      <c r="J11" s="69" t="s">
        <v>8967</v>
      </c>
      <c r="K11" s="69" t="s">
        <v>5241</v>
      </c>
      <c r="L11" s="69" t="s">
        <v>8968</v>
      </c>
      <c r="M11" s="69">
        <v>1239</v>
      </c>
      <c r="N11" s="69" t="s">
        <v>3666</v>
      </c>
      <c r="O11" s="69" t="s">
        <v>1773</v>
      </c>
      <c r="P11" s="75" t="s">
        <v>1010</v>
      </c>
      <c r="Q11" s="69" t="s">
        <v>4819</v>
      </c>
      <c r="R11" s="69"/>
      <c r="S11" s="69"/>
      <c r="T11" s="69"/>
      <c r="U11" s="69"/>
      <c r="V11" s="69"/>
      <c r="W11" s="116"/>
      <c r="X11" s="121"/>
      <c r="Y11" s="642">
        <f t="shared" si="0"/>
        <v>45500.000000000007</v>
      </c>
      <c r="Z11" s="74">
        <f t="shared" si="1"/>
        <v>695500</v>
      </c>
    </row>
    <row r="12" spans="1:26" ht="15.5" x14ac:dyDescent="0.35">
      <c r="A12" s="69"/>
      <c r="B12" s="69"/>
      <c r="C12" s="213"/>
      <c r="D12" s="69"/>
      <c r="E12" s="69"/>
      <c r="F12" s="69" t="s">
        <v>8974</v>
      </c>
      <c r="G12" s="69"/>
      <c r="H12" s="74">
        <v>650000</v>
      </c>
      <c r="I12" s="69"/>
      <c r="J12" s="69" t="s">
        <v>8967</v>
      </c>
      <c r="K12" s="69" t="s">
        <v>5241</v>
      </c>
      <c r="L12" s="69" t="s">
        <v>8968</v>
      </c>
      <c r="M12" s="69">
        <v>1240</v>
      </c>
      <c r="N12" s="69" t="s">
        <v>3666</v>
      </c>
      <c r="O12" s="69" t="s">
        <v>1773</v>
      </c>
      <c r="P12" s="75" t="s">
        <v>1010</v>
      </c>
      <c r="Q12" s="69" t="s">
        <v>4819</v>
      </c>
      <c r="R12" s="69"/>
      <c r="S12" s="69"/>
      <c r="T12" s="69"/>
      <c r="U12" s="69"/>
      <c r="V12" s="69"/>
      <c r="W12" s="116"/>
      <c r="X12" s="121"/>
      <c r="Y12" s="642">
        <f t="shared" si="0"/>
        <v>45500.000000000007</v>
      </c>
      <c r="Z12" s="74">
        <f t="shared" si="1"/>
        <v>695500</v>
      </c>
    </row>
    <row r="13" spans="1:26" ht="15.5" x14ac:dyDescent="0.35">
      <c r="A13" s="69"/>
      <c r="B13" s="69"/>
      <c r="C13" s="213"/>
      <c r="D13" s="69"/>
      <c r="E13" s="69"/>
      <c r="F13" s="69" t="s">
        <v>8975</v>
      </c>
      <c r="G13" s="69"/>
      <c r="H13" s="74">
        <v>650000</v>
      </c>
      <c r="I13" s="69"/>
      <c r="J13" s="69" t="s">
        <v>8967</v>
      </c>
      <c r="K13" s="69" t="s">
        <v>5241</v>
      </c>
      <c r="L13" s="69" t="s">
        <v>8968</v>
      </c>
      <c r="M13" s="69">
        <v>1241</v>
      </c>
      <c r="N13" s="69" t="s">
        <v>3666</v>
      </c>
      <c r="O13" s="69" t="s">
        <v>1773</v>
      </c>
      <c r="P13" s="75" t="s">
        <v>1010</v>
      </c>
      <c r="Q13" s="69" t="s">
        <v>4819</v>
      </c>
      <c r="R13" s="69"/>
      <c r="S13" s="69"/>
      <c r="T13" s="69"/>
      <c r="U13" s="69"/>
      <c r="V13" s="69"/>
      <c r="W13" s="116"/>
      <c r="X13" s="121"/>
      <c r="Y13" s="642">
        <f t="shared" si="0"/>
        <v>45500.000000000007</v>
      </c>
      <c r="Z13" s="74">
        <f t="shared" si="1"/>
        <v>695500</v>
      </c>
    </row>
    <row r="14" spans="1:26" ht="15.5" x14ac:dyDescent="0.35">
      <c r="A14" s="69"/>
      <c r="B14" s="69"/>
      <c r="C14" s="213"/>
      <c r="D14" s="69"/>
      <c r="E14" s="69"/>
      <c r="F14" s="69" t="s">
        <v>8976</v>
      </c>
      <c r="G14" s="69"/>
      <c r="H14" s="74">
        <v>650000</v>
      </c>
      <c r="I14" s="69"/>
      <c r="J14" s="69" t="s">
        <v>8967</v>
      </c>
      <c r="K14" s="69" t="s">
        <v>5241</v>
      </c>
      <c r="L14" s="69" t="s">
        <v>8968</v>
      </c>
      <c r="M14" s="69">
        <v>1242</v>
      </c>
      <c r="N14" s="69" t="s">
        <v>3666</v>
      </c>
      <c r="O14" s="69" t="s">
        <v>1773</v>
      </c>
      <c r="P14" s="75" t="s">
        <v>1010</v>
      </c>
      <c r="Q14" s="69" t="s">
        <v>4819</v>
      </c>
      <c r="R14" s="69"/>
      <c r="S14" s="69"/>
      <c r="T14" s="69"/>
      <c r="U14" s="69"/>
      <c r="V14" s="69"/>
      <c r="W14" s="116"/>
      <c r="X14" s="121"/>
      <c r="Y14" s="642">
        <f t="shared" si="0"/>
        <v>45500.000000000007</v>
      </c>
      <c r="Z14" s="74">
        <f t="shared" si="1"/>
        <v>695500</v>
      </c>
    </row>
    <row r="15" spans="1:26" ht="15.5" x14ac:dyDescent="0.35">
      <c r="A15" s="69"/>
      <c r="B15" s="69"/>
      <c r="C15" s="213"/>
      <c r="D15" s="69"/>
      <c r="E15" s="69"/>
      <c r="F15" s="69" t="s">
        <v>8977</v>
      </c>
      <c r="G15" s="69"/>
      <c r="H15" s="74">
        <v>600000</v>
      </c>
      <c r="I15" s="69"/>
      <c r="J15" s="69" t="s">
        <v>8967</v>
      </c>
      <c r="K15" s="69" t="s">
        <v>5241</v>
      </c>
      <c r="L15" s="69" t="s">
        <v>8968</v>
      </c>
      <c r="M15" s="69">
        <v>1243</v>
      </c>
      <c r="N15" s="69" t="s">
        <v>3666</v>
      </c>
      <c r="O15" s="69" t="s">
        <v>1773</v>
      </c>
      <c r="P15" s="75" t="s">
        <v>8162</v>
      </c>
      <c r="Q15" s="69" t="s">
        <v>4819</v>
      </c>
      <c r="R15" s="69"/>
      <c r="S15" s="69"/>
      <c r="T15" s="69"/>
      <c r="U15" s="69"/>
      <c r="V15" s="69"/>
      <c r="W15" s="116"/>
      <c r="X15" s="121"/>
      <c r="Y15" s="642">
        <f t="shared" si="0"/>
        <v>42000.000000000007</v>
      </c>
      <c r="Z15" s="74">
        <f t="shared" si="1"/>
        <v>642000</v>
      </c>
    </row>
    <row r="16" spans="1:26" ht="15.5" x14ac:dyDescent="0.35">
      <c r="A16" s="69"/>
      <c r="B16" s="69"/>
      <c r="C16" s="213"/>
      <c r="D16" s="69"/>
      <c r="E16" s="69"/>
      <c r="F16" s="69" t="s">
        <v>8978</v>
      </c>
      <c r="G16" s="69"/>
      <c r="H16" s="74">
        <v>600000</v>
      </c>
      <c r="I16" s="69"/>
      <c r="J16" s="69" t="s">
        <v>8967</v>
      </c>
      <c r="K16" s="69" t="s">
        <v>5241</v>
      </c>
      <c r="L16" s="69" t="s">
        <v>8968</v>
      </c>
      <c r="M16" s="69">
        <v>1244</v>
      </c>
      <c r="N16" s="69" t="s">
        <v>3666</v>
      </c>
      <c r="O16" s="69" t="s">
        <v>1773</v>
      </c>
      <c r="P16" s="75" t="s">
        <v>8162</v>
      </c>
      <c r="Q16" s="69" t="s">
        <v>4819</v>
      </c>
      <c r="R16" s="69"/>
      <c r="S16" s="69"/>
      <c r="T16" s="69"/>
      <c r="U16" s="69"/>
      <c r="V16" s="69"/>
      <c r="W16" s="116"/>
      <c r="X16" s="121"/>
      <c r="Y16" s="642">
        <f t="shared" si="0"/>
        <v>42000.000000000007</v>
      </c>
      <c r="Z16" s="74">
        <f t="shared" si="1"/>
        <v>642000</v>
      </c>
    </row>
    <row r="17" spans="1:26" ht="15.5" x14ac:dyDescent="0.35">
      <c r="A17" s="69"/>
      <c r="B17" s="69"/>
      <c r="C17" s="213"/>
      <c r="D17" s="69"/>
      <c r="E17" s="69"/>
      <c r="F17" s="69" t="s">
        <v>8979</v>
      </c>
      <c r="G17" s="69"/>
      <c r="H17" s="74">
        <v>600000</v>
      </c>
      <c r="I17" s="69"/>
      <c r="J17" s="69" t="s">
        <v>8967</v>
      </c>
      <c r="K17" s="69" t="s">
        <v>5241</v>
      </c>
      <c r="L17" s="69" t="s">
        <v>8968</v>
      </c>
      <c r="M17" s="69">
        <v>1245</v>
      </c>
      <c r="N17" s="69" t="s">
        <v>3666</v>
      </c>
      <c r="O17" s="69" t="s">
        <v>1773</v>
      </c>
      <c r="P17" s="75" t="s">
        <v>8162</v>
      </c>
      <c r="Q17" s="69" t="s">
        <v>4819</v>
      </c>
      <c r="R17" s="69"/>
      <c r="S17" s="69"/>
      <c r="T17" s="69"/>
      <c r="U17" s="69"/>
      <c r="V17" s="69"/>
      <c r="W17" s="116"/>
      <c r="X17" s="121"/>
      <c r="Y17" s="642">
        <f t="shared" si="0"/>
        <v>42000.000000000007</v>
      </c>
      <c r="Z17" s="74">
        <f t="shared" si="1"/>
        <v>642000</v>
      </c>
    </row>
    <row r="18" spans="1:26" ht="15.5" x14ac:dyDescent="0.35">
      <c r="A18" s="69"/>
      <c r="B18" s="69"/>
      <c r="C18" s="213"/>
      <c r="D18" s="69"/>
      <c r="E18" s="69"/>
      <c r="F18" s="69" t="s">
        <v>8980</v>
      </c>
      <c r="G18" s="69"/>
      <c r="H18" s="74">
        <v>600000</v>
      </c>
      <c r="I18" s="69"/>
      <c r="J18" s="69" t="s">
        <v>8967</v>
      </c>
      <c r="K18" s="69" t="s">
        <v>5241</v>
      </c>
      <c r="L18" s="69" t="s">
        <v>8968</v>
      </c>
      <c r="M18" s="69">
        <v>1246</v>
      </c>
      <c r="N18" s="69" t="s">
        <v>3666</v>
      </c>
      <c r="O18" s="69" t="s">
        <v>1773</v>
      </c>
      <c r="P18" s="75" t="s">
        <v>8162</v>
      </c>
      <c r="Q18" s="69" t="s">
        <v>4819</v>
      </c>
      <c r="R18" s="69"/>
      <c r="S18" s="69"/>
      <c r="T18" s="69"/>
      <c r="U18" s="69"/>
      <c r="V18" s="69"/>
      <c r="W18" s="116"/>
      <c r="X18" s="121"/>
      <c r="Y18" s="642">
        <f t="shared" si="0"/>
        <v>42000.000000000007</v>
      </c>
      <c r="Z18" s="74">
        <f t="shared" si="1"/>
        <v>642000</v>
      </c>
    </row>
    <row r="19" spans="1:26" ht="15.5" x14ac:dyDescent="0.35">
      <c r="A19" s="69"/>
      <c r="B19" s="69"/>
      <c r="C19" s="213"/>
      <c r="D19" s="69"/>
      <c r="E19" s="69"/>
      <c r="F19" s="69" t="s">
        <v>8981</v>
      </c>
      <c r="G19" s="69"/>
      <c r="H19" s="74">
        <v>600000</v>
      </c>
      <c r="I19" s="69"/>
      <c r="J19" s="69" t="s">
        <v>8967</v>
      </c>
      <c r="K19" s="69" t="s">
        <v>5241</v>
      </c>
      <c r="L19" s="69" t="s">
        <v>8968</v>
      </c>
      <c r="M19" s="69">
        <v>1247</v>
      </c>
      <c r="N19" s="69" t="s">
        <v>3666</v>
      </c>
      <c r="O19" s="69" t="s">
        <v>1773</v>
      </c>
      <c r="P19" s="75" t="s">
        <v>8162</v>
      </c>
      <c r="Q19" s="69" t="s">
        <v>4819</v>
      </c>
      <c r="R19" s="69"/>
      <c r="S19" s="69"/>
      <c r="T19" s="69"/>
      <c r="U19" s="69"/>
      <c r="V19" s="69"/>
      <c r="W19" s="116"/>
      <c r="X19" s="121"/>
      <c r="Y19" s="642">
        <f t="shared" si="0"/>
        <v>42000.000000000007</v>
      </c>
      <c r="Z19" s="74">
        <f t="shared" si="1"/>
        <v>642000</v>
      </c>
    </row>
    <row r="20" spans="1:26" ht="15.5" x14ac:dyDescent="0.35">
      <c r="A20" s="69"/>
      <c r="B20" s="69"/>
      <c r="C20" s="213"/>
      <c r="D20" s="69"/>
      <c r="E20" s="69"/>
      <c r="F20" s="86" t="s">
        <v>994</v>
      </c>
      <c r="G20" s="86"/>
      <c r="H20" s="87">
        <f>SUM(H6:H19)</f>
        <v>8600000</v>
      </c>
      <c r="I20" s="69"/>
      <c r="J20" s="69"/>
      <c r="K20" s="69"/>
      <c r="L20" s="69"/>
      <c r="M20" s="69"/>
      <c r="N20" s="69"/>
      <c r="O20" s="69"/>
      <c r="P20" s="75"/>
      <c r="Q20" s="69"/>
      <c r="R20" s="69"/>
      <c r="S20" s="69"/>
      <c r="T20" s="69"/>
      <c r="U20" s="69"/>
      <c r="V20" s="69"/>
      <c r="W20" s="116"/>
      <c r="X20" s="121"/>
      <c r="Y20" s="642">
        <f t="shared" si="0"/>
        <v>602000</v>
      </c>
      <c r="Z20" s="87">
        <f t="shared" si="1"/>
        <v>9202000</v>
      </c>
    </row>
    <row r="21" spans="1:26" ht="15.5" x14ac:dyDescent="0.35">
      <c r="A21" s="64"/>
      <c r="B21" s="64"/>
      <c r="C21" s="65"/>
      <c r="D21" s="64"/>
      <c r="E21" s="64"/>
      <c r="F21" s="66" t="s">
        <v>8982</v>
      </c>
      <c r="G21" s="64"/>
      <c r="H21" s="67"/>
      <c r="I21" s="64"/>
      <c r="J21" s="64"/>
      <c r="K21" s="64"/>
      <c r="L21" s="64"/>
      <c r="M21" s="64"/>
      <c r="N21" s="64"/>
      <c r="O21" s="64"/>
      <c r="P21" s="68"/>
      <c r="Q21" s="64"/>
      <c r="R21" s="64"/>
      <c r="S21" s="64"/>
      <c r="T21" s="64"/>
      <c r="U21" s="64"/>
      <c r="V21" s="64"/>
      <c r="W21" s="115"/>
      <c r="X21" s="115"/>
      <c r="Y21" s="642">
        <f t="shared" si="0"/>
        <v>0</v>
      </c>
      <c r="Z21" s="67">
        <f t="shared" si="1"/>
        <v>0</v>
      </c>
    </row>
    <row r="22" spans="1:26" ht="15.5" x14ac:dyDescent="0.35">
      <c r="A22" s="69"/>
      <c r="B22" s="69"/>
      <c r="C22" s="213"/>
      <c r="D22" s="69"/>
      <c r="E22" s="69"/>
      <c r="F22" s="69" t="s">
        <v>8983</v>
      </c>
      <c r="G22" s="69"/>
      <c r="H22" s="74">
        <v>650000</v>
      </c>
      <c r="I22" s="69"/>
      <c r="J22" s="69" t="s">
        <v>1562</v>
      </c>
      <c r="K22" s="69">
        <v>1980</v>
      </c>
      <c r="L22" s="69" t="s">
        <v>8968</v>
      </c>
      <c r="M22" s="69" t="s">
        <v>3666</v>
      </c>
      <c r="N22" s="69" t="s">
        <v>3666</v>
      </c>
      <c r="O22" s="69" t="s">
        <v>1773</v>
      </c>
      <c r="P22" s="75" t="s">
        <v>3666</v>
      </c>
      <c r="Q22" s="69" t="s">
        <v>1011</v>
      </c>
      <c r="R22" s="69"/>
      <c r="S22" s="69"/>
      <c r="T22" s="69"/>
      <c r="U22" s="69"/>
      <c r="V22" s="69"/>
      <c r="W22" s="116"/>
      <c r="X22" s="121"/>
      <c r="Y22" s="642">
        <f t="shared" si="0"/>
        <v>45500.000000000007</v>
      </c>
      <c r="Z22" s="74">
        <f t="shared" si="1"/>
        <v>695500</v>
      </c>
    </row>
    <row r="23" spans="1:26" ht="15.5" x14ac:dyDescent="0.35">
      <c r="A23" s="69"/>
      <c r="B23" s="69"/>
      <c r="C23" s="213"/>
      <c r="D23" s="69"/>
      <c r="E23" s="69"/>
      <c r="F23" s="69" t="s">
        <v>8984</v>
      </c>
      <c r="G23" s="69"/>
      <c r="H23" s="74">
        <v>650000</v>
      </c>
      <c r="I23" s="69"/>
      <c r="J23" s="69" t="s">
        <v>1562</v>
      </c>
      <c r="K23" s="69">
        <v>1980</v>
      </c>
      <c r="L23" s="69" t="s">
        <v>8968</v>
      </c>
      <c r="M23" s="69" t="s">
        <v>3666</v>
      </c>
      <c r="N23" s="69" t="s">
        <v>3666</v>
      </c>
      <c r="O23" s="69" t="s">
        <v>1773</v>
      </c>
      <c r="P23" s="75" t="s">
        <v>3666</v>
      </c>
      <c r="Q23" s="69" t="s">
        <v>1011</v>
      </c>
      <c r="R23" s="69"/>
      <c r="S23" s="69"/>
      <c r="T23" s="69"/>
      <c r="U23" s="69"/>
      <c r="V23" s="69"/>
      <c r="W23" s="116"/>
      <c r="X23" s="121"/>
      <c r="Y23" s="642">
        <f t="shared" si="0"/>
        <v>45500.000000000007</v>
      </c>
      <c r="Z23" s="74">
        <f t="shared" si="1"/>
        <v>695500</v>
      </c>
    </row>
    <row r="24" spans="1:26" ht="15.5" x14ac:dyDescent="0.35">
      <c r="A24" s="69"/>
      <c r="B24" s="69"/>
      <c r="C24" s="213"/>
      <c r="D24" s="69"/>
      <c r="E24" s="69"/>
      <c r="F24" s="69" t="s">
        <v>8985</v>
      </c>
      <c r="G24" s="69"/>
      <c r="H24" s="74">
        <v>650000</v>
      </c>
      <c r="I24" s="69"/>
      <c r="J24" s="69" t="s">
        <v>1562</v>
      </c>
      <c r="K24" s="69">
        <v>1980</v>
      </c>
      <c r="L24" s="69" t="s">
        <v>8986</v>
      </c>
      <c r="M24" s="69">
        <v>31137425</v>
      </c>
      <c r="N24" s="69" t="s">
        <v>3666</v>
      </c>
      <c r="O24" s="69" t="s">
        <v>1773</v>
      </c>
      <c r="P24" s="75" t="s">
        <v>8987</v>
      </c>
      <c r="Q24" s="69" t="s">
        <v>1011</v>
      </c>
      <c r="R24" s="69"/>
      <c r="S24" s="69"/>
      <c r="T24" s="69"/>
      <c r="U24" s="69"/>
      <c r="V24" s="69"/>
      <c r="W24" s="116"/>
      <c r="X24" s="121"/>
      <c r="Y24" s="642">
        <f t="shared" si="0"/>
        <v>45500.000000000007</v>
      </c>
      <c r="Z24" s="74">
        <f t="shared" si="1"/>
        <v>695500</v>
      </c>
    </row>
    <row r="25" spans="1:26" ht="15.5" x14ac:dyDescent="0.35">
      <c r="A25" s="69"/>
      <c r="B25" s="69"/>
      <c r="C25" s="213"/>
      <c r="D25" s="69"/>
      <c r="E25" s="69"/>
      <c r="F25" s="69" t="s">
        <v>8988</v>
      </c>
      <c r="G25" s="69"/>
      <c r="H25" s="74">
        <v>650000</v>
      </c>
      <c r="I25" s="69"/>
      <c r="J25" s="69" t="s">
        <v>1562</v>
      </c>
      <c r="K25" s="69">
        <v>1980</v>
      </c>
      <c r="L25" s="69" t="s">
        <v>8986</v>
      </c>
      <c r="M25" s="69">
        <v>31137423</v>
      </c>
      <c r="N25" s="69" t="s">
        <v>3666</v>
      </c>
      <c r="O25" s="69" t="s">
        <v>1773</v>
      </c>
      <c r="P25" s="75" t="s">
        <v>8987</v>
      </c>
      <c r="Q25" s="69" t="s">
        <v>1011</v>
      </c>
      <c r="R25" s="69"/>
      <c r="S25" s="69"/>
      <c r="T25" s="69"/>
      <c r="U25" s="69"/>
      <c r="V25" s="69"/>
      <c r="W25" s="116"/>
      <c r="X25" s="121"/>
      <c r="Y25" s="642">
        <f t="shared" si="0"/>
        <v>45500.000000000007</v>
      </c>
      <c r="Z25" s="74">
        <f t="shared" si="1"/>
        <v>695500</v>
      </c>
    </row>
    <row r="26" spans="1:26" ht="15.5" x14ac:dyDescent="0.35">
      <c r="A26" s="69"/>
      <c r="B26" s="69"/>
      <c r="C26" s="213"/>
      <c r="D26" s="69"/>
      <c r="E26" s="69"/>
      <c r="F26" s="69" t="s">
        <v>8989</v>
      </c>
      <c r="G26" s="69"/>
      <c r="H26" s="74">
        <v>650000</v>
      </c>
      <c r="I26" s="69"/>
      <c r="J26" s="69" t="s">
        <v>1562</v>
      </c>
      <c r="K26" s="69">
        <v>1980</v>
      </c>
      <c r="L26" s="69" t="s">
        <v>8986</v>
      </c>
      <c r="M26" s="69">
        <v>21137420</v>
      </c>
      <c r="N26" s="69" t="s">
        <v>3666</v>
      </c>
      <c r="O26" s="69" t="s">
        <v>1773</v>
      </c>
      <c r="P26" s="75" t="s">
        <v>8987</v>
      </c>
      <c r="Q26" s="69" t="s">
        <v>1011</v>
      </c>
      <c r="R26" s="69"/>
      <c r="S26" s="69"/>
      <c r="T26" s="69"/>
      <c r="U26" s="69"/>
      <c r="V26" s="69"/>
      <c r="W26" s="116"/>
      <c r="X26" s="121"/>
      <c r="Y26" s="642">
        <f t="shared" si="0"/>
        <v>45500.000000000007</v>
      </c>
      <c r="Z26" s="74">
        <f t="shared" si="1"/>
        <v>695500</v>
      </c>
    </row>
    <row r="27" spans="1:26" ht="15.5" x14ac:dyDescent="0.35">
      <c r="A27" s="69"/>
      <c r="B27" s="69"/>
      <c r="C27" s="213"/>
      <c r="D27" s="69"/>
      <c r="E27" s="69"/>
      <c r="F27" s="69" t="s">
        <v>8990</v>
      </c>
      <c r="G27" s="69"/>
      <c r="H27" s="74">
        <v>650000</v>
      </c>
      <c r="I27" s="69"/>
      <c r="J27" s="69" t="s">
        <v>1562</v>
      </c>
      <c r="K27" s="69">
        <v>1980</v>
      </c>
      <c r="L27" s="69" t="s">
        <v>8986</v>
      </c>
      <c r="M27" s="69">
        <v>31137426</v>
      </c>
      <c r="N27" s="69" t="s">
        <v>3666</v>
      </c>
      <c r="O27" s="69" t="s">
        <v>1773</v>
      </c>
      <c r="P27" s="75" t="s">
        <v>8987</v>
      </c>
      <c r="Q27" s="69" t="s">
        <v>1011</v>
      </c>
      <c r="R27" s="69"/>
      <c r="S27" s="69"/>
      <c r="T27" s="69"/>
      <c r="U27" s="69"/>
      <c r="V27" s="69"/>
      <c r="W27" s="116"/>
      <c r="X27" s="121"/>
      <c r="Y27" s="642">
        <f t="shared" si="0"/>
        <v>45500.000000000007</v>
      </c>
      <c r="Z27" s="74">
        <f t="shared" si="1"/>
        <v>695500</v>
      </c>
    </row>
    <row r="28" spans="1:26" ht="15.5" x14ac:dyDescent="0.35">
      <c r="A28" s="69"/>
      <c r="B28" s="69"/>
      <c r="C28" s="213"/>
      <c r="D28" s="69"/>
      <c r="E28" s="69"/>
      <c r="F28" s="69" t="s">
        <v>8991</v>
      </c>
      <c r="G28" s="69"/>
      <c r="H28" s="74">
        <v>600000</v>
      </c>
      <c r="I28" s="69"/>
      <c r="J28" s="69" t="s">
        <v>1562</v>
      </c>
      <c r="K28" s="69">
        <v>1980</v>
      </c>
      <c r="L28" s="69" t="s">
        <v>3666</v>
      </c>
      <c r="M28" s="69" t="s">
        <v>3666</v>
      </c>
      <c r="N28" s="69" t="s">
        <v>3666</v>
      </c>
      <c r="O28" s="69" t="s">
        <v>1773</v>
      </c>
      <c r="P28" s="75" t="s">
        <v>3666</v>
      </c>
      <c r="Q28" s="69" t="s">
        <v>1011</v>
      </c>
      <c r="R28" s="69"/>
      <c r="S28" s="69"/>
      <c r="T28" s="69"/>
      <c r="U28" s="69"/>
      <c r="V28" s="69"/>
      <c r="W28" s="116"/>
      <c r="X28" s="121"/>
      <c r="Y28" s="642">
        <f t="shared" si="0"/>
        <v>42000.000000000007</v>
      </c>
      <c r="Z28" s="74">
        <f t="shared" si="1"/>
        <v>642000</v>
      </c>
    </row>
    <row r="29" spans="1:26" ht="15.5" x14ac:dyDescent="0.35">
      <c r="A29" s="69"/>
      <c r="B29" s="69"/>
      <c r="C29" s="213"/>
      <c r="D29" s="69"/>
      <c r="E29" s="69"/>
      <c r="F29" s="69" t="s">
        <v>8992</v>
      </c>
      <c r="G29" s="69"/>
      <c r="H29" s="74">
        <v>600000</v>
      </c>
      <c r="I29" s="69"/>
      <c r="J29" s="69" t="s">
        <v>1562</v>
      </c>
      <c r="K29" s="69">
        <v>1980</v>
      </c>
      <c r="L29" s="69" t="s">
        <v>3666</v>
      </c>
      <c r="M29" s="69" t="s">
        <v>3666</v>
      </c>
      <c r="N29" s="69" t="s">
        <v>3666</v>
      </c>
      <c r="O29" s="69" t="s">
        <v>1773</v>
      </c>
      <c r="P29" s="75" t="s">
        <v>3666</v>
      </c>
      <c r="Q29" s="69" t="s">
        <v>1011</v>
      </c>
      <c r="R29" s="69"/>
      <c r="S29" s="69"/>
      <c r="T29" s="69"/>
      <c r="U29" s="69"/>
      <c r="V29" s="69"/>
      <c r="W29" s="116"/>
      <c r="X29" s="121"/>
      <c r="Y29" s="642">
        <f t="shared" si="0"/>
        <v>42000.000000000007</v>
      </c>
      <c r="Z29" s="74">
        <f t="shared" si="1"/>
        <v>642000</v>
      </c>
    </row>
    <row r="30" spans="1:26" ht="15.5" x14ac:dyDescent="0.35">
      <c r="A30" s="69"/>
      <c r="B30" s="69"/>
      <c r="C30" s="213"/>
      <c r="D30" s="69"/>
      <c r="E30" s="69"/>
      <c r="F30" s="69" t="s">
        <v>8993</v>
      </c>
      <c r="G30" s="69"/>
      <c r="H30" s="74">
        <v>600000</v>
      </c>
      <c r="I30" s="69"/>
      <c r="J30" s="69" t="s">
        <v>1562</v>
      </c>
      <c r="K30" s="69">
        <v>1980</v>
      </c>
      <c r="L30" s="69" t="s">
        <v>3666</v>
      </c>
      <c r="M30" s="69" t="s">
        <v>3666</v>
      </c>
      <c r="N30" s="69" t="s">
        <v>3666</v>
      </c>
      <c r="O30" s="69" t="s">
        <v>1773</v>
      </c>
      <c r="P30" s="75" t="s">
        <v>3666</v>
      </c>
      <c r="Q30" s="69" t="s">
        <v>1011</v>
      </c>
      <c r="R30" s="69"/>
      <c r="S30" s="69"/>
      <c r="T30" s="69"/>
      <c r="U30" s="69"/>
      <c r="V30" s="69"/>
      <c r="W30" s="116"/>
      <c r="X30" s="121"/>
      <c r="Y30" s="642">
        <f t="shared" si="0"/>
        <v>42000.000000000007</v>
      </c>
      <c r="Z30" s="74">
        <f t="shared" si="1"/>
        <v>642000</v>
      </c>
    </row>
    <row r="31" spans="1:26" ht="15.5" x14ac:dyDescent="0.35">
      <c r="A31" s="76"/>
      <c r="B31" s="76"/>
      <c r="C31" s="214"/>
      <c r="D31" s="76"/>
      <c r="E31" s="76"/>
      <c r="F31" s="69" t="s">
        <v>8994</v>
      </c>
      <c r="G31" s="69"/>
      <c r="H31" s="74">
        <v>650000</v>
      </c>
      <c r="I31" s="69"/>
      <c r="J31" s="69" t="s">
        <v>1562</v>
      </c>
      <c r="K31" s="69">
        <v>1980</v>
      </c>
      <c r="L31" s="69" t="s">
        <v>3666</v>
      </c>
      <c r="M31" s="69" t="s">
        <v>3666</v>
      </c>
      <c r="N31" s="69" t="s">
        <v>3666</v>
      </c>
      <c r="O31" s="69" t="s">
        <v>1773</v>
      </c>
      <c r="P31" s="75" t="s">
        <v>3666</v>
      </c>
      <c r="Q31" s="69" t="s">
        <v>1011</v>
      </c>
      <c r="R31" s="69"/>
      <c r="S31" s="69"/>
      <c r="T31" s="69"/>
      <c r="U31" s="69"/>
      <c r="V31" s="69"/>
      <c r="W31" s="116"/>
      <c r="X31" s="121"/>
      <c r="Y31" s="642">
        <f t="shared" si="0"/>
        <v>45500.000000000007</v>
      </c>
      <c r="Z31" s="74">
        <f t="shared" si="1"/>
        <v>695500</v>
      </c>
    </row>
    <row r="32" spans="1:26" ht="15.5" x14ac:dyDescent="0.35">
      <c r="A32" s="76"/>
      <c r="B32" s="76"/>
      <c r="C32" s="214"/>
      <c r="D32" s="76"/>
      <c r="E32" s="76"/>
      <c r="F32" s="69" t="s">
        <v>8995</v>
      </c>
      <c r="G32" s="69"/>
      <c r="H32" s="74">
        <v>650000</v>
      </c>
      <c r="I32" s="69"/>
      <c r="J32" s="69" t="s">
        <v>1562</v>
      </c>
      <c r="K32" s="69">
        <v>1980</v>
      </c>
      <c r="L32" s="69" t="s">
        <v>3666</v>
      </c>
      <c r="M32" s="69" t="s">
        <v>3666</v>
      </c>
      <c r="N32" s="69" t="s">
        <v>3666</v>
      </c>
      <c r="O32" s="69" t="s">
        <v>1773</v>
      </c>
      <c r="P32" s="75" t="s">
        <v>3666</v>
      </c>
      <c r="Q32" s="69" t="s">
        <v>1011</v>
      </c>
      <c r="R32" s="69"/>
      <c r="S32" s="69"/>
      <c r="T32" s="69"/>
      <c r="U32" s="69"/>
      <c r="V32" s="69"/>
      <c r="W32" s="116"/>
      <c r="X32" s="121"/>
      <c r="Y32" s="642">
        <f t="shared" si="0"/>
        <v>45500.000000000007</v>
      </c>
      <c r="Z32" s="74">
        <f t="shared" si="1"/>
        <v>695500</v>
      </c>
    </row>
    <row r="33" spans="1:26" ht="15.5" x14ac:dyDescent="0.35">
      <c r="A33" s="76"/>
      <c r="B33" s="76"/>
      <c r="C33" s="214"/>
      <c r="D33" s="76"/>
      <c r="E33" s="76"/>
      <c r="F33" s="69" t="s">
        <v>8996</v>
      </c>
      <c r="G33" s="69"/>
      <c r="H33" s="74">
        <v>600000</v>
      </c>
      <c r="I33" s="69"/>
      <c r="J33" s="69" t="s">
        <v>1562</v>
      </c>
      <c r="K33" s="69">
        <v>1980</v>
      </c>
      <c r="L33" s="69" t="s">
        <v>3666</v>
      </c>
      <c r="M33" s="69" t="s">
        <v>3666</v>
      </c>
      <c r="N33" s="69" t="s">
        <v>3666</v>
      </c>
      <c r="O33" s="69" t="s">
        <v>1773</v>
      </c>
      <c r="P33" s="75" t="s">
        <v>3666</v>
      </c>
      <c r="Q33" s="69" t="s">
        <v>1011</v>
      </c>
      <c r="R33" s="69"/>
      <c r="S33" s="69"/>
      <c r="T33" s="69"/>
      <c r="U33" s="69"/>
      <c r="V33" s="69"/>
      <c r="W33" s="116"/>
      <c r="X33" s="121"/>
      <c r="Y33" s="642">
        <f t="shared" si="0"/>
        <v>42000.000000000007</v>
      </c>
      <c r="Z33" s="74">
        <f t="shared" si="1"/>
        <v>642000</v>
      </c>
    </row>
    <row r="34" spans="1:26" ht="15.5" x14ac:dyDescent="0.35">
      <c r="A34" s="76"/>
      <c r="B34" s="76"/>
      <c r="C34" s="214"/>
      <c r="D34" s="76"/>
      <c r="E34" s="76"/>
      <c r="F34" s="69" t="s">
        <v>8997</v>
      </c>
      <c r="G34" s="69"/>
      <c r="H34" s="74">
        <v>600000</v>
      </c>
      <c r="I34" s="69"/>
      <c r="J34" s="69" t="s">
        <v>1562</v>
      </c>
      <c r="K34" s="69">
        <v>1980</v>
      </c>
      <c r="L34" s="69" t="s">
        <v>3666</v>
      </c>
      <c r="M34" s="69" t="s">
        <v>3666</v>
      </c>
      <c r="N34" s="69" t="s">
        <v>3666</v>
      </c>
      <c r="O34" s="69" t="s">
        <v>1773</v>
      </c>
      <c r="P34" s="75" t="s">
        <v>3666</v>
      </c>
      <c r="Q34" s="69" t="s">
        <v>1011</v>
      </c>
      <c r="R34" s="69"/>
      <c r="S34" s="69"/>
      <c r="T34" s="69"/>
      <c r="U34" s="69"/>
      <c r="V34" s="69"/>
      <c r="W34" s="116"/>
      <c r="X34" s="121"/>
      <c r="Y34" s="642">
        <f t="shared" si="0"/>
        <v>42000.000000000007</v>
      </c>
      <c r="Z34" s="74">
        <f t="shared" si="1"/>
        <v>642000</v>
      </c>
    </row>
    <row r="35" spans="1:26" ht="15.5" x14ac:dyDescent="0.35">
      <c r="A35" s="76"/>
      <c r="B35" s="76"/>
      <c r="C35" s="214"/>
      <c r="D35" s="76"/>
      <c r="E35" s="76"/>
      <c r="F35" s="86" t="s">
        <v>994</v>
      </c>
      <c r="G35" s="86"/>
      <c r="H35" s="87">
        <f>SUM(H22:H34)</f>
        <v>8200000</v>
      </c>
      <c r="I35" s="69"/>
      <c r="J35" s="69"/>
      <c r="K35" s="69"/>
      <c r="L35" s="69"/>
      <c r="M35" s="69"/>
      <c r="N35" s="69"/>
      <c r="O35" s="69"/>
      <c r="P35" s="75"/>
      <c r="Q35" s="69"/>
      <c r="R35" s="69"/>
      <c r="S35" s="69"/>
      <c r="T35" s="69"/>
      <c r="U35" s="69"/>
      <c r="V35" s="69"/>
      <c r="W35" s="116"/>
      <c r="X35" s="121"/>
      <c r="Y35" s="642">
        <f t="shared" si="0"/>
        <v>574000</v>
      </c>
      <c r="Z35" s="87">
        <f t="shared" si="1"/>
        <v>8774000</v>
      </c>
    </row>
    <row r="36" spans="1:26" ht="15.5" x14ac:dyDescent="0.35">
      <c r="A36" s="64"/>
      <c r="B36" s="64"/>
      <c r="C36" s="65"/>
      <c r="D36" s="64"/>
      <c r="E36" s="64"/>
      <c r="F36" s="66" t="s">
        <v>4823</v>
      </c>
      <c r="G36" s="64"/>
      <c r="H36" s="67"/>
      <c r="I36" s="64"/>
      <c r="J36" s="64"/>
      <c r="K36" s="64"/>
      <c r="L36" s="64"/>
      <c r="M36" s="64"/>
      <c r="N36" s="64"/>
      <c r="O36" s="64"/>
      <c r="P36" s="68"/>
      <c r="Q36" s="64"/>
      <c r="R36" s="64"/>
      <c r="S36" s="64"/>
      <c r="T36" s="64"/>
      <c r="U36" s="64"/>
      <c r="V36" s="64"/>
      <c r="W36" s="115"/>
      <c r="X36" s="115"/>
      <c r="Y36" s="642">
        <f t="shared" si="0"/>
        <v>0</v>
      </c>
      <c r="Z36" s="67">
        <f t="shared" si="1"/>
        <v>0</v>
      </c>
    </row>
    <row r="37" spans="1:26" ht="15.5" x14ac:dyDescent="0.35">
      <c r="A37" s="76"/>
      <c r="B37" s="76"/>
      <c r="C37" s="214"/>
      <c r="D37" s="76"/>
      <c r="E37" s="76"/>
      <c r="F37" s="69" t="s">
        <v>8998</v>
      </c>
      <c r="G37" s="69"/>
      <c r="H37" s="74">
        <v>600000</v>
      </c>
      <c r="I37" s="69"/>
      <c r="J37" s="69" t="s">
        <v>8999</v>
      </c>
      <c r="K37" s="69" t="s">
        <v>5241</v>
      </c>
      <c r="L37" s="69" t="s">
        <v>1765</v>
      </c>
      <c r="M37" s="69" t="s">
        <v>1765</v>
      </c>
      <c r="N37" s="69" t="s">
        <v>1063</v>
      </c>
      <c r="O37" s="69" t="s">
        <v>1765</v>
      </c>
      <c r="P37" s="69" t="s">
        <v>1765</v>
      </c>
      <c r="Q37" s="69" t="s">
        <v>1765</v>
      </c>
      <c r="R37" s="69"/>
      <c r="S37" s="69"/>
      <c r="T37" s="69"/>
      <c r="U37" s="69"/>
      <c r="V37" s="69"/>
      <c r="W37" s="116"/>
      <c r="X37" s="121"/>
      <c r="Y37" s="642">
        <f t="shared" si="0"/>
        <v>42000.000000000007</v>
      </c>
      <c r="Z37" s="74">
        <f t="shared" si="1"/>
        <v>642000</v>
      </c>
    </row>
    <row r="38" spans="1:26" ht="15.5" x14ac:dyDescent="0.35">
      <c r="A38" s="76"/>
      <c r="B38" s="76"/>
      <c r="C38" s="214"/>
      <c r="D38" s="76"/>
      <c r="E38" s="76"/>
      <c r="F38" s="69" t="s">
        <v>9000</v>
      </c>
      <c r="G38" s="69"/>
      <c r="H38" s="74">
        <v>600000</v>
      </c>
      <c r="I38" s="69"/>
      <c r="J38" s="69" t="s">
        <v>8999</v>
      </c>
      <c r="K38" s="69" t="s">
        <v>5241</v>
      </c>
      <c r="L38" s="75" t="s">
        <v>8968</v>
      </c>
      <c r="M38" s="75">
        <v>1233</v>
      </c>
      <c r="N38" s="69" t="s">
        <v>1063</v>
      </c>
      <c r="O38" s="69" t="s">
        <v>1773</v>
      </c>
      <c r="P38" s="75" t="s">
        <v>8162</v>
      </c>
      <c r="Q38" s="75" t="s">
        <v>4819</v>
      </c>
      <c r="R38" s="69"/>
      <c r="S38" s="69"/>
      <c r="T38" s="69"/>
      <c r="U38" s="69"/>
      <c r="V38" s="69"/>
      <c r="W38" s="116"/>
      <c r="X38" s="121"/>
      <c r="Y38" s="642">
        <f t="shared" si="0"/>
        <v>42000.000000000007</v>
      </c>
      <c r="Z38" s="74">
        <f t="shared" si="1"/>
        <v>642000</v>
      </c>
    </row>
    <row r="39" spans="1:26" ht="15.5" x14ac:dyDescent="0.35">
      <c r="A39" s="76"/>
      <c r="B39" s="76"/>
      <c r="C39" s="214"/>
      <c r="D39" s="76"/>
      <c r="E39" s="76"/>
      <c r="F39" s="69" t="s">
        <v>9001</v>
      </c>
      <c r="G39" s="69"/>
      <c r="H39" s="74">
        <v>600000</v>
      </c>
      <c r="I39" s="69"/>
      <c r="J39" s="69" t="s">
        <v>8999</v>
      </c>
      <c r="K39" s="69" t="s">
        <v>5241</v>
      </c>
      <c r="L39" s="75" t="s">
        <v>8968</v>
      </c>
      <c r="M39" s="75">
        <v>1222</v>
      </c>
      <c r="N39" s="69" t="s">
        <v>1063</v>
      </c>
      <c r="O39" s="69" t="s">
        <v>1773</v>
      </c>
      <c r="P39" s="75" t="s">
        <v>8162</v>
      </c>
      <c r="Q39" s="69" t="s">
        <v>4819</v>
      </c>
      <c r="R39" s="69"/>
      <c r="S39" s="69"/>
      <c r="T39" s="69"/>
      <c r="U39" s="69"/>
      <c r="V39" s="69"/>
      <c r="W39" s="116"/>
      <c r="X39" s="121"/>
      <c r="Y39" s="642">
        <f t="shared" si="0"/>
        <v>42000.000000000007</v>
      </c>
      <c r="Z39" s="74">
        <f t="shared" si="1"/>
        <v>642000</v>
      </c>
    </row>
    <row r="40" spans="1:26" ht="15.5" x14ac:dyDescent="0.35">
      <c r="A40" s="76"/>
      <c r="B40" s="76"/>
      <c r="C40" s="214"/>
      <c r="D40" s="76"/>
      <c r="E40" s="76"/>
      <c r="F40" s="69" t="s">
        <v>9002</v>
      </c>
      <c r="G40" s="69"/>
      <c r="H40" s="74">
        <v>600000</v>
      </c>
      <c r="I40" s="69"/>
      <c r="J40" s="69" t="s">
        <v>8999</v>
      </c>
      <c r="K40" s="69" t="s">
        <v>5241</v>
      </c>
      <c r="L40" s="75" t="s">
        <v>8968</v>
      </c>
      <c r="M40" s="75">
        <v>1223</v>
      </c>
      <c r="N40" s="69" t="s">
        <v>1063</v>
      </c>
      <c r="O40" s="69" t="s">
        <v>1773</v>
      </c>
      <c r="P40" s="75" t="s">
        <v>8162</v>
      </c>
      <c r="Q40" s="69" t="s">
        <v>4819</v>
      </c>
      <c r="R40" s="69"/>
      <c r="S40" s="69"/>
      <c r="T40" s="69"/>
      <c r="U40" s="69"/>
      <c r="V40" s="69"/>
      <c r="W40" s="116"/>
      <c r="X40" s="121"/>
      <c r="Y40" s="642">
        <f t="shared" si="0"/>
        <v>42000.000000000007</v>
      </c>
      <c r="Z40" s="74">
        <f t="shared" si="1"/>
        <v>642000</v>
      </c>
    </row>
    <row r="41" spans="1:26" ht="15.5" x14ac:dyDescent="0.35">
      <c r="A41" s="76"/>
      <c r="B41" s="76"/>
      <c r="C41" s="214"/>
      <c r="D41" s="76"/>
      <c r="E41" s="76"/>
      <c r="F41" s="69" t="s">
        <v>9003</v>
      </c>
      <c r="G41" s="69"/>
      <c r="H41" s="74">
        <v>600000</v>
      </c>
      <c r="I41" s="69"/>
      <c r="J41" s="69" t="s">
        <v>8999</v>
      </c>
      <c r="K41" s="69" t="s">
        <v>5241</v>
      </c>
      <c r="L41" s="75" t="s">
        <v>8968</v>
      </c>
      <c r="M41" s="75">
        <v>1224</v>
      </c>
      <c r="N41" s="69" t="s">
        <v>1063</v>
      </c>
      <c r="O41" s="69" t="s">
        <v>1773</v>
      </c>
      <c r="P41" s="75" t="s">
        <v>8162</v>
      </c>
      <c r="Q41" s="69" t="s">
        <v>4819</v>
      </c>
      <c r="R41" s="69"/>
      <c r="S41" s="69"/>
      <c r="T41" s="69"/>
      <c r="U41" s="69"/>
      <c r="V41" s="69"/>
      <c r="W41" s="116"/>
      <c r="X41" s="121"/>
      <c r="Y41" s="642">
        <f t="shared" si="0"/>
        <v>42000.000000000007</v>
      </c>
      <c r="Z41" s="74">
        <f t="shared" si="1"/>
        <v>642000</v>
      </c>
    </row>
    <row r="42" spans="1:26" ht="15.5" x14ac:dyDescent="0.35">
      <c r="A42" s="76"/>
      <c r="B42" s="76"/>
      <c r="C42" s="214"/>
      <c r="D42" s="76"/>
      <c r="E42" s="76"/>
      <c r="F42" s="69" t="s">
        <v>9004</v>
      </c>
      <c r="G42" s="69"/>
      <c r="H42" s="74">
        <v>650000</v>
      </c>
      <c r="I42" s="69"/>
      <c r="J42" s="69" t="s">
        <v>8999</v>
      </c>
      <c r="K42" s="69" t="s">
        <v>5241</v>
      </c>
      <c r="L42" s="75" t="s">
        <v>8968</v>
      </c>
      <c r="M42" s="75">
        <v>1225</v>
      </c>
      <c r="N42" s="69" t="s">
        <v>1063</v>
      </c>
      <c r="O42" s="69" t="s">
        <v>1773</v>
      </c>
      <c r="P42" s="75" t="s">
        <v>8162</v>
      </c>
      <c r="Q42" s="75" t="s">
        <v>4819</v>
      </c>
      <c r="R42" s="69"/>
      <c r="S42" s="69"/>
      <c r="T42" s="69"/>
      <c r="U42" s="69"/>
      <c r="V42" s="69"/>
      <c r="W42" s="116"/>
      <c r="X42" s="121"/>
      <c r="Y42" s="642">
        <f t="shared" si="0"/>
        <v>45500.000000000007</v>
      </c>
      <c r="Z42" s="74">
        <f t="shared" si="1"/>
        <v>695500</v>
      </c>
    </row>
    <row r="43" spans="1:26" ht="15.5" x14ac:dyDescent="0.35">
      <c r="A43" s="76"/>
      <c r="B43" s="76"/>
      <c r="C43" s="214"/>
      <c r="D43" s="76"/>
      <c r="E43" s="76"/>
      <c r="F43" s="69" t="s">
        <v>9005</v>
      </c>
      <c r="G43" s="69"/>
      <c r="H43" s="74">
        <v>650000</v>
      </c>
      <c r="I43" s="69"/>
      <c r="J43" s="69" t="s">
        <v>8999</v>
      </c>
      <c r="K43" s="69" t="s">
        <v>5241</v>
      </c>
      <c r="L43" s="75" t="s">
        <v>8968</v>
      </c>
      <c r="M43" s="75">
        <v>1226</v>
      </c>
      <c r="N43" s="69" t="s">
        <v>1063</v>
      </c>
      <c r="O43" s="69" t="s">
        <v>1773</v>
      </c>
      <c r="P43" s="75" t="s">
        <v>8162</v>
      </c>
      <c r="Q43" s="69" t="s">
        <v>4819</v>
      </c>
      <c r="R43" s="69"/>
      <c r="S43" s="69"/>
      <c r="T43" s="69"/>
      <c r="U43" s="69"/>
      <c r="V43" s="69"/>
      <c r="W43" s="116"/>
      <c r="X43" s="121"/>
      <c r="Y43" s="642">
        <f t="shared" si="0"/>
        <v>45500.000000000007</v>
      </c>
      <c r="Z43" s="74">
        <f t="shared" si="1"/>
        <v>695500</v>
      </c>
    </row>
    <row r="44" spans="1:26" ht="15.5" x14ac:dyDescent="0.35">
      <c r="A44" s="76"/>
      <c r="B44" s="76"/>
      <c r="C44" s="214"/>
      <c r="D44" s="76"/>
      <c r="E44" s="76"/>
      <c r="F44" s="69" t="s">
        <v>9006</v>
      </c>
      <c r="G44" s="69"/>
      <c r="H44" s="74">
        <v>650000</v>
      </c>
      <c r="I44" s="69"/>
      <c r="J44" s="69" t="s">
        <v>8999</v>
      </c>
      <c r="K44" s="69" t="s">
        <v>5241</v>
      </c>
      <c r="L44" s="75" t="s">
        <v>8968</v>
      </c>
      <c r="M44" s="75">
        <v>1227</v>
      </c>
      <c r="N44" s="69" t="s">
        <v>1063</v>
      </c>
      <c r="O44" s="69" t="s">
        <v>1773</v>
      </c>
      <c r="P44" s="75" t="s">
        <v>8162</v>
      </c>
      <c r="Q44" s="75" t="s">
        <v>4819</v>
      </c>
      <c r="R44" s="69"/>
      <c r="S44" s="69"/>
      <c r="T44" s="69"/>
      <c r="U44" s="69"/>
      <c r="V44" s="69"/>
      <c r="W44" s="116"/>
      <c r="X44" s="121"/>
      <c r="Y44" s="642">
        <f t="shared" si="0"/>
        <v>45500.000000000007</v>
      </c>
      <c r="Z44" s="74">
        <f t="shared" si="1"/>
        <v>695500</v>
      </c>
    </row>
    <row r="45" spans="1:26" ht="15.5" x14ac:dyDescent="0.35">
      <c r="A45" s="76"/>
      <c r="B45" s="76"/>
      <c r="C45" s="214"/>
      <c r="D45" s="76"/>
      <c r="E45" s="76"/>
      <c r="F45" s="69" t="s">
        <v>9007</v>
      </c>
      <c r="G45" s="69"/>
      <c r="H45" s="74">
        <v>650000</v>
      </c>
      <c r="I45" s="69"/>
      <c r="J45" s="69" t="s">
        <v>8999</v>
      </c>
      <c r="K45" s="69" t="s">
        <v>5241</v>
      </c>
      <c r="L45" s="75" t="s">
        <v>8968</v>
      </c>
      <c r="M45" s="75">
        <v>1228</v>
      </c>
      <c r="N45" s="69" t="s">
        <v>1063</v>
      </c>
      <c r="O45" s="69" t="s">
        <v>1773</v>
      </c>
      <c r="P45" s="75" t="s">
        <v>8162</v>
      </c>
      <c r="Q45" s="69" t="s">
        <v>4819</v>
      </c>
      <c r="R45" s="69"/>
      <c r="S45" s="69"/>
      <c r="T45" s="69"/>
      <c r="U45" s="69"/>
      <c r="V45" s="69"/>
      <c r="W45" s="116"/>
      <c r="X45" s="121"/>
      <c r="Y45" s="642">
        <f t="shared" si="0"/>
        <v>45500.000000000007</v>
      </c>
      <c r="Z45" s="74">
        <f t="shared" si="1"/>
        <v>695500</v>
      </c>
    </row>
    <row r="46" spans="1:26" ht="15.5" x14ac:dyDescent="0.35">
      <c r="A46" s="76"/>
      <c r="B46" s="76"/>
      <c r="C46" s="214"/>
      <c r="D46" s="76"/>
      <c r="E46" s="76"/>
      <c r="F46" s="69" t="s">
        <v>9008</v>
      </c>
      <c r="G46" s="69"/>
      <c r="H46" s="74">
        <v>600000</v>
      </c>
      <c r="I46" s="69"/>
      <c r="J46" s="69" t="s">
        <v>8999</v>
      </c>
      <c r="K46" s="69" t="s">
        <v>5241</v>
      </c>
      <c r="L46" s="75" t="s">
        <v>7893</v>
      </c>
      <c r="M46" s="75" t="s">
        <v>7893</v>
      </c>
      <c r="N46" s="69" t="s">
        <v>1063</v>
      </c>
      <c r="O46" s="75" t="s">
        <v>7893</v>
      </c>
      <c r="P46" s="75" t="s">
        <v>7893</v>
      </c>
      <c r="Q46" s="75" t="s">
        <v>7893</v>
      </c>
      <c r="R46" s="69"/>
      <c r="S46" s="69"/>
      <c r="T46" s="69"/>
      <c r="U46" s="69"/>
      <c r="V46" s="69"/>
      <c r="W46" s="116"/>
      <c r="X46" s="121"/>
      <c r="Y46" s="642">
        <f t="shared" si="0"/>
        <v>42000.000000000007</v>
      </c>
      <c r="Z46" s="74">
        <f t="shared" si="1"/>
        <v>642000</v>
      </c>
    </row>
    <row r="47" spans="1:26" ht="15.5" x14ac:dyDescent="0.35">
      <c r="A47" s="76"/>
      <c r="B47" s="76"/>
      <c r="C47" s="214"/>
      <c r="D47" s="76"/>
      <c r="E47" s="76"/>
      <c r="F47" s="69" t="s">
        <v>9009</v>
      </c>
      <c r="G47" s="69"/>
      <c r="H47" s="74">
        <v>600000</v>
      </c>
      <c r="I47" s="69"/>
      <c r="J47" s="69" t="s">
        <v>8999</v>
      </c>
      <c r="K47" s="69" t="s">
        <v>5241</v>
      </c>
      <c r="L47" s="75" t="s">
        <v>7893</v>
      </c>
      <c r="M47" s="75" t="s">
        <v>7893</v>
      </c>
      <c r="N47" s="69" t="s">
        <v>1063</v>
      </c>
      <c r="O47" s="75" t="s">
        <v>7893</v>
      </c>
      <c r="P47" s="75" t="s">
        <v>7893</v>
      </c>
      <c r="Q47" s="75" t="s">
        <v>7893</v>
      </c>
      <c r="R47" s="69"/>
      <c r="S47" s="69"/>
      <c r="T47" s="69"/>
      <c r="U47" s="69"/>
      <c r="V47" s="69"/>
      <c r="W47" s="116"/>
      <c r="X47" s="121"/>
      <c r="Y47" s="642">
        <f t="shared" si="0"/>
        <v>42000.000000000007</v>
      </c>
      <c r="Z47" s="74">
        <f t="shared" si="1"/>
        <v>642000</v>
      </c>
    </row>
    <row r="48" spans="1:26" ht="15.5" x14ac:dyDescent="0.35">
      <c r="A48" s="76"/>
      <c r="B48" s="76"/>
      <c r="C48" s="214"/>
      <c r="D48" s="76"/>
      <c r="E48" s="76"/>
      <c r="F48" s="69" t="s">
        <v>9010</v>
      </c>
      <c r="G48" s="69"/>
      <c r="H48" s="74">
        <v>600000</v>
      </c>
      <c r="I48" s="69"/>
      <c r="J48" s="69" t="s">
        <v>8999</v>
      </c>
      <c r="K48" s="69" t="s">
        <v>5241</v>
      </c>
      <c r="L48" s="75" t="s">
        <v>8968</v>
      </c>
      <c r="M48" s="75">
        <v>1231</v>
      </c>
      <c r="N48" s="69" t="s">
        <v>1063</v>
      </c>
      <c r="O48" s="69" t="s">
        <v>1773</v>
      </c>
      <c r="P48" s="75" t="s">
        <v>8162</v>
      </c>
      <c r="Q48" s="75" t="s">
        <v>4819</v>
      </c>
      <c r="R48" s="69"/>
      <c r="S48" s="69"/>
      <c r="T48" s="69"/>
      <c r="U48" s="69"/>
      <c r="V48" s="69"/>
      <c r="W48" s="116"/>
      <c r="X48" s="121"/>
      <c r="Y48" s="642">
        <f t="shared" si="0"/>
        <v>42000.000000000007</v>
      </c>
      <c r="Z48" s="74">
        <f t="shared" si="1"/>
        <v>642000</v>
      </c>
    </row>
    <row r="49" spans="1:26" ht="15.5" x14ac:dyDescent="0.35">
      <c r="A49" s="76"/>
      <c r="B49" s="76"/>
      <c r="C49" s="214"/>
      <c r="D49" s="76"/>
      <c r="E49" s="76"/>
      <c r="F49" s="69" t="s">
        <v>9011</v>
      </c>
      <c r="G49" s="69"/>
      <c r="H49" s="74">
        <v>600000</v>
      </c>
      <c r="I49" s="69"/>
      <c r="J49" s="69" t="s">
        <v>8999</v>
      </c>
      <c r="K49" s="69" t="s">
        <v>5241</v>
      </c>
      <c r="L49" s="75" t="s">
        <v>8968</v>
      </c>
      <c r="M49" s="75">
        <v>1232</v>
      </c>
      <c r="N49" s="69" t="s">
        <v>1063</v>
      </c>
      <c r="O49" s="69" t="s">
        <v>1773</v>
      </c>
      <c r="P49" s="75" t="s">
        <v>8162</v>
      </c>
      <c r="Q49" s="69" t="s">
        <v>4819</v>
      </c>
      <c r="R49" s="69"/>
      <c r="S49" s="69"/>
      <c r="T49" s="69"/>
      <c r="U49" s="69"/>
      <c r="V49" s="69"/>
      <c r="W49" s="116"/>
      <c r="X49" s="121"/>
      <c r="Y49" s="642">
        <f t="shared" si="0"/>
        <v>42000.000000000007</v>
      </c>
      <c r="Z49" s="74">
        <f t="shared" si="1"/>
        <v>642000</v>
      </c>
    </row>
    <row r="50" spans="1:26" ht="15.5" x14ac:dyDescent="0.35">
      <c r="A50" s="76"/>
      <c r="B50" s="76"/>
      <c r="C50" s="214"/>
      <c r="D50" s="76"/>
      <c r="E50" s="76"/>
      <c r="F50" s="69" t="s">
        <v>9012</v>
      </c>
      <c r="G50" s="69"/>
      <c r="H50" s="74">
        <v>650000</v>
      </c>
      <c r="I50" s="69"/>
      <c r="J50" s="69" t="s">
        <v>8999</v>
      </c>
      <c r="K50" s="69" t="s">
        <v>5241</v>
      </c>
      <c r="L50" s="75" t="s">
        <v>8968</v>
      </c>
      <c r="M50" s="75">
        <v>1230</v>
      </c>
      <c r="N50" s="69" t="s">
        <v>1063</v>
      </c>
      <c r="O50" s="69" t="s">
        <v>1773</v>
      </c>
      <c r="P50" s="75" t="s">
        <v>8162</v>
      </c>
      <c r="Q50" s="69" t="s">
        <v>4819</v>
      </c>
      <c r="R50" s="69"/>
      <c r="S50" s="69"/>
      <c r="T50" s="69"/>
      <c r="U50" s="69"/>
      <c r="V50" s="69"/>
      <c r="W50" s="116"/>
      <c r="X50" s="121"/>
      <c r="Y50" s="642">
        <f t="shared" si="0"/>
        <v>45500.000000000007</v>
      </c>
      <c r="Z50" s="74">
        <f t="shared" si="1"/>
        <v>695500</v>
      </c>
    </row>
    <row r="51" spans="1:26" ht="15.5" x14ac:dyDescent="0.35">
      <c r="A51" s="76"/>
      <c r="B51" s="76"/>
      <c r="C51" s="214"/>
      <c r="D51" s="76"/>
      <c r="E51" s="76"/>
      <c r="F51" s="86" t="s">
        <v>994</v>
      </c>
      <c r="G51" s="86"/>
      <c r="H51" s="87">
        <f>SUM(H37:H50)</f>
        <v>8650000</v>
      </c>
      <c r="I51" s="69"/>
      <c r="J51" s="69"/>
      <c r="K51" s="69"/>
      <c r="L51" s="75"/>
      <c r="M51" s="75"/>
      <c r="N51" s="69"/>
      <c r="O51" s="69"/>
      <c r="P51" s="75"/>
      <c r="Q51" s="69"/>
      <c r="R51" s="69"/>
      <c r="S51" s="69"/>
      <c r="T51" s="69"/>
      <c r="U51" s="69"/>
      <c r="V51" s="69"/>
      <c r="W51" s="116"/>
      <c r="X51" s="121"/>
      <c r="Y51" s="642">
        <f t="shared" si="0"/>
        <v>605500</v>
      </c>
      <c r="Z51" s="87">
        <f t="shared" si="1"/>
        <v>9255500</v>
      </c>
    </row>
    <row r="52" spans="1:26" ht="15.5" x14ac:dyDescent="0.35">
      <c r="A52" s="64"/>
      <c r="B52" s="64"/>
      <c r="C52" s="65"/>
      <c r="D52" s="64"/>
      <c r="E52" s="64"/>
      <c r="F52" s="66" t="s">
        <v>3699</v>
      </c>
      <c r="G52" s="64"/>
      <c r="H52" s="67"/>
      <c r="I52" s="64"/>
      <c r="J52" s="64"/>
      <c r="K52" s="68"/>
      <c r="L52" s="68"/>
      <c r="M52" s="68"/>
      <c r="N52" s="68"/>
      <c r="O52" s="64"/>
      <c r="P52" s="68"/>
      <c r="Q52" s="68"/>
      <c r="R52" s="64"/>
      <c r="S52" s="64"/>
      <c r="T52" s="64"/>
      <c r="U52" s="64"/>
      <c r="V52" s="64"/>
      <c r="W52" s="115"/>
      <c r="X52" s="115"/>
      <c r="Y52" s="642">
        <f t="shared" si="0"/>
        <v>0</v>
      </c>
      <c r="Z52" s="67">
        <f t="shared" si="1"/>
        <v>0</v>
      </c>
    </row>
    <row r="53" spans="1:26" ht="15.5" x14ac:dyDescent="0.35">
      <c r="A53" s="76"/>
      <c r="B53" s="76"/>
      <c r="C53" s="214"/>
      <c r="D53" s="76"/>
      <c r="E53" s="76"/>
      <c r="F53" s="69" t="s">
        <v>9013</v>
      </c>
      <c r="G53" s="69"/>
      <c r="H53" s="74">
        <v>30000</v>
      </c>
      <c r="I53" s="69"/>
      <c r="J53" s="69" t="s">
        <v>1765</v>
      </c>
      <c r="K53" s="69" t="s">
        <v>1765</v>
      </c>
      <c r="L53" s="69" t="s">
        <v>1765</v>
      </c>
      <c r="M53" s="69" t="s">
        <v>1765</v>
      </c>
      <c r="N53" s="69" t="s">
        <v>1063</v>
      </c>
      <c r="O53" s="69" t="s">
        <v>1575</v>
      </c>
      <c r="P53" s="75" t="s">
        <v>1765</v>
      </c>
      <c r="Q53" s="69" t="s">
        <v>1765</v>
      </c>
      <c r="R53" s="69"/>
      <c r="S53" s="69"/>
      <c r="T53" s="69"/>
      <c r="U53" s="69"/>
      <c r="V53" s="69"/>
      <c r="W53" s="116"/>
      <c r="X53" s="121"/>
      <c r="Y53" s="642">
        <f t="shared" si="0"/>
        <v>2100</v>
      </c>
      <c r="Z53" s="74">
        <f t="shared" si="1"/>
        <v>32100</v>
      </c>
    </row>
    <row r="54" spans="1:26" ht="15.5" x14ac:dyDescent="0.35">
      <c r="A54" s="76"/>
      <c r="B54" s="76"/>
      <c r="C54" s="214"/>
      <c r="D54" s="76"/>
      <c r="E54" s="76"/>
      <c r="F54" s="69" t="s">
        <v>9014</v>
      </c>
      <c r="G54" s="69"/>
      <c r="H54" s="74">
        <v>30000</v>
      </c>
      <c r="I54" s="69"/>
      <c r="J54" s="69" t="s">
        <v>1765</v>
      </c>
      <c r="K54" s="69" t="s">
        <v>1765</v>
      </c>
      <c r="L54" s="69" t="s">
        <v>1765</v>
      </c>
      <c r="M54" s="69" t="s">
        <v>1765</v>
      </c>
      <c r="N54" s="69" t="s">
        <v>1063</v>
      </c>
      <c r="O54" s="69" t="s">
        <v>1575</v>
      </c>
      <c r="P54" s="75" t="s">
        <v>1765</v>
      </c>
      <c r="Q54" s="69" t="s">
        <v>1765</v>
      </c>
      <c r="R54" s="69"/>
      <c r="S54" s="69"/>
      <c r="T54" s="69"/>
      <c r="U54" s="69"/>
      <c r="V54" s="69"/>
      <c r="W54" s="116"/>
      <c r="X54" s="121"/>
      <c r="Y54" s="642">
        <f t="shared" si="0"/>
        <v>2100</v>
      </c>
      <c r="Z54" s="74">
        <f t="shared" si="1"/>
        <v>32100</v>
      </c>
    </row>
    <row r="55" spans="1:26" ht="15.5" x14ac:dyDescent="0.35">
      <c r="A55" s="76"/>
      <c r="B55" s="76"/>
      <c r="C55" s="214"/>
      <c r="D55" s="76"/>
      <c r="E55" s="76"/>
      <c r="F55" s="69" t="s">
        <v>9015</v>
      </c>
      <c r="G55" s="69"/>
      <c r="H55" s="74">
        <v>30000</v>
      </c>
      <c r="I55" s="69"/>
      <c r="J55" s="69" t="s">
        <v>1765</v>
      </c>
      <c r="K55" s="69" t="s">
        <v>1765</v>
      </c>
      <c r="L55" s="69" t="s">
        <v>1765</v>
      </c>
      <c r="M55" s="69" t="s">
        <v>1765</v>
      </c>
      <c r="N55" s="69" t="s">
        <v>1063</v>
      </c>
      <c r="O55" s="69" t="s">
        <v>1575</v>
      </c>
      <c r="P55" s="75" t="s">
        <v>1765</v>
      </c>
      <c r="Q55" s="69" t="s">
        <v>1765</v>
      </c>
      <c r="R55" s="69"/>
      <c r="S55" s="69"/>
      <c r="T55" s="69"/>
      <c r="U55" s="69"/>
      <c r="V55" s="69"/>
      <c r="W55" s="116"/>
      <c r="X55" s="121"/>
      <c r="Y55" s="642">
        <f t="shared" si="0"/>
        <v>2100</v>
      </c>
      <c r="Z55" s="74">
        <f t="shared" si="1"/>
        <v>32100</v>
      </c>
    </row>
    <row r="56" spans="1:26" ht="15.5" x14ac:dyDescent="0.35">
      <c r="A56" s="76"/>
      <c r="B56" s="76"/>
      <c r="C56" s="214"/>
      <c r="D56" s="76"/>
      <c r="E56" s="76"/>
      <c r="F56" s="69" t="s">
        <v>9016</v>
      </c>
      <c r="G56" s="69"/>
      <c r="H56" s="74">
        <v>30000</v>
      </c>
      <c r="I56" s="69"/>
      <c r="J56" s="69" t="s">
        <v>1765</v>
      </c>
      <c r="K56" s="69" t="s">
        <v>1765</v>
      </c>
      <c r="L56" s="69" t="s">
        <v>1765</v>
      </c>
      <c r="M56" s="69" t="s">
        <v>1765</v>
      </c>
      <c r="N56" s="69" t="s">
        <v>1063</v>
      </c>
      <c r="O56" s="69" t="s">
        <v>1575</v>
      </c>
      <c r="P56" s="75" t="s">
        <v>1765</v>
      </c>
      <c r="Q56" s="69" t="s">
        <v>1765</v>
      </c>
      <c r="R56" s="69"/>
      <c r="S56" s="69"/>
      <c r="T56" s="69"/>
      <c r="U56" s="69"/>
      <c r="V56" s="69"/>
      <c r="W56" s="116"/>
      <c r="X56" s="121"/>
      <c r="Y56" s="642">
        <f t="shared" si="0"/>
        <v>2100</v>
      </c>
      <c r="Z56" s="74">
        <f t="shared" si="1"/>
        <v>32100</v>
      </c>
    </row>
    <row r="57" spans="1:26" ht="15.5" x14ac:dyDescent="0.35">
      <c r="A57" s="76"/>
      <c r="B57" s="76"/>
      <c r="C57" s="214"/>
      <c r="D57" s="76"/>
      <c r="E57" s="76"/>
      <c r="F57" s="69" t="s">
        <v>9017</v>
      </c>
      <c r="G57" s="69"/>
      <c r="H57" s="74">
        <v>30000</v>
      </c>
      <c r="I57" s="69"/>
      <c r="J57" s="69" t="s">
        <v>1765</v>
      </c>
      <c r="K57" s="69" t="s">
        <v>1765</v>
      </c>
      <c r="L57" s="69" t="s">
        <v>1765</v>
      </c>
      <c r="M57" s="69" t="s">
        <v>1765</v>
      </c>
      <c r="N57" s="69" t="s">
        <v>1063</v>
      </c>
      <c r="O57" s="69" t="s">
        <v>1575</v>
      </c>
      <c r="P57" s="75" t="s">
        <v>1765</v>
      </c>
      <c r="Q57" s="69" t="s">
        <v>1765</v>
      </c>
      <c r="R57" s="69"/>
      <c r="S57" s="69"/>
      <c r="T57" s="69"/>
      <c r="U57" s="69"/>
      <c r="V57" s="69"/>
      <c r="W57" s="116"/>
      <c r="X57" s="121"/>
      <c r="Y57" s="642">
        <f t="shared" si="0"/>
        <v>2100</v>
      </c>
      <c r="Z57" s="74">
        <f t="shared" si="1"/>
        <v>32100</v>
      </c>
    </row>
    <row r="58" spans="1:26" ht="15.5" x14ac:dyDescent="0.35">
      <c r="A58" s="76"/>
      <c r="B58" s="76"/>
      <c r="C58" s="214"/>
      <c r="D58" s="76"/>
      <c r="E58" s="76"/>
      <c r="F58" s="69" t="s">
        <v>9018</v>
      </c>
      <c r="G58" s="69"/>
      <c r="H58" s="74">
        <v>30000</v>
      </c>
      <c r="I58" s="69"/>
      <c r="J58" s="69" t="s">
        <v>1765</v>
      </c>
      <c r="K58" s="69" t="s">
        <v>1765</v>
      </c>
      <c r="L58" s="69" t="s">
        <v>1765</v>
      </c>
      <c r="M58" s="69" t="s">
        <v>1765</v>
      </c>
      <c r="N58" s="69" t="s">
        <v>1063</v>
      </c>
      <c r="O58" s="69" t="s">
        <v>1575</v>
      </c>
      <c r="P58" s="75" t="s">
        <v>1765</v>
      </c>
      <c r="Q58" s="69" t="s">
        <v>1765</v>
      </c>
      <c r="R58" s="69"/>
      <c r="S58" s="69"/>
      <c r="T58" s="69"/>
      <c r="U58" s="69"/>
      <c r="V58" s="69"/>
      <c r="W58" s="116"/>
      <c r="X58" s="121"/>
      <c r="Y58" s="642">
        <f t="shared" si="0"/>
        <v>2100</v>
      </c>
      <c r="Z58" s="74">
        <f t="shared" si="1"/>
        <v>32100</v>
      </c>
    </row>
    <row r="59" spans="1:26" ht="15.5" x14ac:dyDescent="0.35">
      <c r="A59" s="76"/>
      <c r="B59" s="76"/>
      <c r="C59" s="214"/>
      <c r="D59" s="76"/>
      <c r="E59" s="76"/>
      <c r="F59" s="86" t="s">
        <v>994</v>
      </c>
      <c r="G59" s="86"/>
      <c r="H59" s="87">
        <f>SUM(H53:H58)</f>
        <v>180000</v>
      </c>
      <c r="I59" s="69"/>
      <c r="J59" s="69"/>
      <c r="K59" s="75"/>
      <c r="L59" s="75"/>
      <c r="M59" s="75"/>
      <c r="N59" s="75"/>
      <c r="O59" s="69"/>
      <c r="P59" s="75"/>
      <c r="Q59" s="75"/>
      <c r="R59" s="69"/>
      <c r="S59" s="69"/>
      <c r="T59" s="69"/>
      <c r="U59" s="69"/>
      <c r="V59" s="69"/>
      <c r="W59" s="116"/>
      <c r="X59" s="121"/>
      <c r="Y59" s="642">
        <f t="shared" si="0"/>
        <v>12600.000000000002</v>
      </c>
      <c r="Z59" s="87">
        <f t="shared" si="1"/>
        <v>192600</v>
      </c>
    </row>
    <row r="60" spans="1:26" ht="15.5" x14ac:dyDescent="0.35">
      <c r="A60" s="64"/>
      <c r="B60" s="64"/>
      <c r="C60" s="65"/>
      <c r="D60" s="64"/>
      <c r="E60" s="64"/>
      <c r="F60" s="66" t="s">
        <v>1842</v>
      </c>
      <c r="G60" s="64"/>
      <c r="H60" s="67"/>
      <c r="I60" s="64"/>
      <c r="J60" s="64"/>
      <c r="K60" s="68"/>
      <c r="L60" s="68"/>
      <c r="M60" s="68"/>
      <c r="N60" s="68"/>
      <c r="O60" s="64"/>
      <c r="P60" s="68"/>
      <c r="Q60" s="68"/>
      <c r="R60" s="64"/>
      <c r="S60" s="64"/>
      <c r="T60" s="64"/>
      <c r="U60" s="64"/>
      <c r="V60" s="64"/>
      <c r="W60" s="115"/>
      <c r="X60" s="239"/>
      <c r="Y60" s="642">
        <f t="shared" si="0"/>
        <v>0</v>
      </c>
      <c r="Z60" s="67">
        <f t="shared" si="1"/>
        <v>0</v>
      </c>
    </row>
    <row r="61" spans="1:26" s="94" customFormat="1" ht="15.5" x14ac:dyDescent="0.35">
      <c r="A61" s="69"/>
      <c r="B61" s="69"/>
      <c r="C61" s="213"/>
      <c r="D61" s="69"/>
      <c r="E61" s="69"/>
      <c r="F61" s="69" t="s">
        <v>9019</v>
      </c>
      <c r="G61" s="69"/>
      <c r="H61" s="74">
        <v>36500000</v>
      </c>
      <c r="I61" s="69"/>
      <c r="J61" s="69" t="s">
        <v>4438</v>
      </c>
      <c r="K61" s="75">
        <v>1971</v>
      </c>
      <c r="L61" s="75" t="s">
        <v>9020</v>
      </c>
      <c r="M61" s="75">
        <v>26225</v>
      </c>
      <c r="N61" s="75" t="s">
        <v>1063</v>
      </c>
      <c r="O61" s="69" t="s">
        <v>1575</v>
      </c>
      <c r="P61" s="75"/>
      <c r="Q61" s="75"/>
      <c r="R61" s="69"/>
      <c r="S61" s="69"/>
      <c r="T61" s="69"/>
      <c r="U61" s="69"/>
      <c r="V61" s="69"/>
      <c r="W61" s="116"/>
      <c r="X61" s="490"/>
      <c r="Y61" s="642">
        <f t="shared" si="0"/>
        <v>2555000.0000000005</v>
      </c>
      <c r="Z61" s="74">
        <f t="shared" si="1"/>
        <v>39055000</v>
      </c>
    </row>
    <row r="62" spans="1:26" s="94" customFormat="1" ht="15.5" x14ac:dyDescent="0.35">
      <c r="A62" s="69"/>
      <c r="B62" s="69"/>
      <c r="C62" s="213"/>
      <c r="D62" s="69"/>
      <c r="E62" s="69"/>
      <c r="F62" s="69" t="s">
        <v>9021</v>
      </c>
      <c r="G62" s="69"/>
      <c r="H62" s="74">
        <v>36500000</v>
      </c>
      <c r="I62" s="69"/>
      <c r="J62" s="69" t="s">
        <v>9022</v>
      </c>
      <c r="K62" s="75">
        <v>1991</v>
      </c>
      <c r="L62" s="75" t="s">
        <v>4439</v>
      </c>
      <c r="M62" s="75">
        <v>29252</v>
      </c>
      <c r="N62" s="75" t="s">
        <v>1063</v>
      </c>
      <c r="O62" s="69" t="s">
        <v>1575</v>
      </c>
      <c r="P62" s="75"/>
      <c r="Q62" s="75"/>
      <c r="R62" s="69"/>
      <c r="S62" s="69"/>
      <c r="T62" s="69"/>
      <c r="U62" s="69"/>
      <c r="V62" s="69"/>
      <c r="W62" s="116"/>
      <c r="X62" s="490"/>
      <c r="Y62" s="642">
        <f t="shared" si="0"/>
        <v>2555000.0000000005</v>
      </c>
      <c r="Z62" s="74">
        <f t="shared" si="1"/>
        <v>39055000</v>
      </c>
    </row>
    <row r="63" spans="1:26" s="94" customFormat="1" ht="15.5" x14ac:dyDescent="0.35">
      <c r="A63" s="69"/>
      <c r="B63" s="69"/>
      <c r="C63" s="213"/>
      <c r="D63" s="69"/>
      <c r="E63" s="69"/>
      <c r="F63" s="69" t="s">
        <v>9023</v>
      </c>
      <c r="G63" s="69"/>
      <c r="H63" s="74">
        <v>36500000</v>
      </c>
      <c r="I63" s="69"/>
      <c r="J63" s="69" t="s">
        <v>9024</v>
      </c>
      <c r="K63" s="75">
        <v>2006</v>
      </c>
      <c r="L63" s="75" t="s">
        <v>1063</v>
      </c>
      <c r="M63" s="75">
        <v>250601</v>
      </c>
      <c r="N63" s="75" t="s">
        <v>1063</v>
      </c>
      <c r="O63" s="69" t="s">
        <v>1575</v>
      </c>
      <c r="P63" s="75"/>
      <c r="Q63" s="75"/>
      <c r="R63" s="69"/>
      <c r="S63" s="69"/>
      <c r="T63" s="69"/>
      <c r="U63" s="69"/>
      <c r="V63" s="69"/>
      <c r="W63" s="116"/>
      <c r="X63" s="490"/>
      <c r="Y63" s="642">
        <f t="shared" si="0"/>
        <v>2555000.0000000005</v>
      </c>
      <c r="Z63" s="74">
        <f t="shared" si="1"/>
        <v>39055000</v>
      </c>
    </row>
    <row r="64" spans="1:26" s="94" customFormat="1" ht="15.5" x14ac:dyDescent="0.35">
      <c r="A64" s="69"/>
      <c r="B64" s="69"/>
      <c r="C64" s="213"/>
      <c r="D64" s="69"/>
      <c r="E64" s="69"/>
      <c r="F64" s="86" t="s">
        <v>994</v>
      </c>
      <c r="G64" s="86"/>
      <c r="H64" s="87">
        <f>SUM(H61:H63)</f>
        <v>109500000</v>
      </c>
      <c r="I64" s="69"/>
      <c r="J64" s="69"/>
      <c r="K64" s="75"/>
      <c r="L64" s="75"/>
      <c r="M64" s="75"/>
      <c r="N64" s="75"/>
      <c r="O64" s="69"/>
      <c r="P64" s="75"/>
      <c r="Q64" s="75"/>
      <c r="R64" s="69"/>
      <c r="S64" s="69"/>
      <c r="T64" s="69"/>
      <c r="U64" s="69"/>
      <c r="V64" s="69"/>
      <c r="W64" s="116"/>
      <c r="X64" s="490"/>
      <c r="Y64" s="642">
        <f t="shared" si="0"/>
        <v>7665000.0000000009</v>
      </c>
      <c r="Z64" s="87">
        <f t="shared" si="1"/>
        <v>117165000</v>
      </c>
    </row>
    <row r="65" spans="1:26" s="94" customFormat="1" ht="15.5" x14ac:dyDescent="0.35">
      <c r="A65" s="64"/>
      <c r="B65" s="64"/>
      <c r="C65" s="65"/>
      <c r="D65" s="64"/>
      <c r="E65" s="64"/>
      <c r="F65" s="66" t="s">
        <v>1161</v>
      </c>
      <c r="G65" s="64"/>
      <c r="H65" s="67"/>
      <c r="I65" s="64"/>
      <c r="J65" s="64"/>
      <c r="K65" s="68"/>
      <c r="L65" s="68"/>
      <c r="M65" s="68"/>
      <c r="N65" s="68"/>
      <c r="O65" s="64"/>
      <c r="P65" s="68"/>
      <c r="Q65" s="68"/>
      <c r="R65" s="64"/>
      <c r="S65" s="64"/>
      <c r="T65" s="64"/>
      <c r="U65" s="64"/>
      <c r="V65" s="64"/>
      <c r="W65" s="115"/>
      <c r="X65" s="239"/>
      <c r="Y65" s="642">
        <f t="shared" si="0"/>
        <v>0</v>
      </c>
      <c r="Z65" s="67">
        <f t="shared" si="1"/>
        <v>0</v>
      </c>
    </row>
    <row r="66" spans="1:26" s="94" customFormat="1" ht="15.5" x14ac:dyDescent="0.35">
      <c r="A66" s="69"/>
      <c r="B66" s="69"/>
      <c r="C66" s="213"/>
      <c r="D66" s="69"/>
      <c r="E66" s="69"/>
      <c r="F66" s="69" t="s">
        <v>8973</v>
      </c>
      <c r="G66" s="69"/>
      <c r="H66" s="74">
        <v>45000</v>
      </c>
      <c r="I66" s="69"/>
      <c r="J66" s="69" t="s">
        <v>1765</v>
      </c>
      <c r="K66" s="69" t="s">
        <v>1765</v>
      </c>
      <c r="L66" s="69" t="s">
        <v>1765</v>
      </c>
      <c r="M66" s="69" t="s">
        <v>1765</v>
      </c>
      <c r="N66" s="216" t="s">
        <v>1063</v>
      </c>
      <c r="O66" s="216" t="s">
        <v>1575</v>
      </c>
      <c r="P66" s="226" t="s">
        <v>1765</v>
      </c>
      <c r="Q66" s="216" t="s">
        <v>1765</v>
      </c>
      <c r="R66" s="69"/>
      <c r="S66" s="69"/>
      <c r="T66" s="69"/>
      <c r="U66" s="69"/>
      <c r="V66" s="69"/>
      <c r="W66" s="116"/>
      <c r="X66" s="490"/>
      <c r="Y66" s="642">
        <f t="shared" si="0"/>
        <v>3150.0000000000005</v>
      </c>
      <c r="Z66" s="74">
        <f t="shared" si="1"/>
        <v>48150</v>
      </c>
    </row>
    <row r="67" spans="1:26" s="94" customFormat="1" ht="15.5" x14ac:dyDescent="0.35">
      <c r="A67" s="69"/>
      <c r="B67" s="69"/>
      <c r="C67" s="213"/>
      <c r="D67" s="69"/>
      <c r="E67" s="69"/>
      <c r="F67" s="86" t="s">
        <v>994</v>
      </c>
      <c r="G67" s="86"/>
      <c r="H67" s="87">
        <f>SUM(H66)</f>
        <v>45000</v>
      </c>
      <c r="I67" s="69"/>
      <c r="J67" s="69"/>
      <c r="K67" s="69"/>
      <c r="L67" s="69"/>
      <c r="M67" s="69"/>
      <c r="N67" s="216"/>
      <c r="O67" s="216"/>
      <c r="P67" s="226"/>
      <c r="Q67" s="216"/>
      <c r="R67" s="69"/>
      <c r="S67" s="69"/>
      <c r="T67" s="69"/>
      <c r="U67" s="69"/>
      <c r="V67" s="69"/>
      <c r="W67" s="116"/>
      <c r="X67" s="490"/>
      <c r="Y67" s="642">
        <f t="shared" si="0"/>
        <v>3150.0000000000005</v>
      </c>
      <c r="Z67" s="87">
        <f t="shared" si="1"/>
        <v>48150</v>
      </c>
    </row>
    <row r="68" spans="1:26" ht="15.5" x14ac:dyDescent="0.35">
      <c r="A68" s="217"/>
      <c r="B68" s="217"/>
      <c r="C68" s="218"/>
      <c r="D68" s="217"/>
      <c r="E68" s="217"/>
      <c r="F68" s="96" t="s">
        <v>2678</v>
      </c>
      <c r="G68" s="215"/>
      <c r="H68" s="247"/>
      <c r="I68" s="215"/>
      <c r="J68" s="215"/>
      <c r="K68" s="220"/>
      <c r="L68" s="220"/>
      <c r="M68" s="127"/>
      <c r="N68" s="221"/>
      <c r="O68" s="217"/>
      <c r="P68" s="221"/>
      <c r="Q68" s="221"/>
      <c r="R68" s="217"/>
      <c r="S68" s="217"/>
      <c r="T68" s="217"/>
      <c r="U68" s="217"/>
      <c r="V68" s="217"/>
      <c r="W68" s="222"/>
      <c r="X68" s="239"/>
      <c r="Y68" s="642">
        <f t="shared" si="0"/>
        <v>0</v>
      </c>
      <c r="Z68" s="247">
        <f t="shared" si="1"/>
        <v>0</v>
      </c>
    </row>
    <row r="69" spans="1:26" s="94" customFormat="1" ht="15.5" x14ac:dyDescent="0.35">
      <c r="A69" s="223"/>
      <c r="B69" s="223"/>
      <c r="C69" s="224"/>
      <c r="D69" s="223"/>
      <c r="E69" s="223"/>
      <c r="F69" s="79" t="s">
        <v>1852</v>
      </c>
      <c r="G69" s="216"/>
      <c r="H69" s="248"/>
      <c r="I69" s="216"/>
      <c r="J69" s="216"/>
      <c r="K69" s="226"/>
      <c r="L69" s="216"/>
      <c r="M69" s="226"/>
      <c r="N69" s="216"/>
      <c r="O69" s="216"/>
      <c r="P69" s="226"/>
      <c r="Q69" s="216"/>
      <c r="R69" s="223"/>
      <c r="S69" s="223"/>
      <c r="T69" s="223"/>
      <c r="U69" s="223"/>
      <c r="V69" s="223"/>
      <c r="W69" s="228"/>
      <c r="X69" s="490"/>
      <c r="Y69" s="642">
        <f t="shared" si="0"/>
        <v>0</v>
      </c>
      <c r="Z69" s="248">
        <f t="shared" si="1"/>
        <v>0</v>
      </c>
    </row>
    <row r="70" spans="1:26" s="94" customFormat="1" ht="15.5" x14ac:dyDescent="0.35">
      <c r="A70" s="223"/>
      <c r="B70" s="223"/>
      <c r="C70" s="224"/>
      <c r="D70" s="223"/>
      <c r="E70" s="223"/>
      <c r="F70" s="79"/>
      <c r="G70" s="216"/>
      <c r="H70" s="248"/>
      <c r="I70" s="216"/>
      <c r="J70" s="216"/>
      <c r="K70" s="226"/>
      <c r="L70" s="216"/>
      <c r="M70" s="226"/>
      <c r="N70" s="216"/>
      <c r="O70" s="216"/>
      <c r="P70" s="226"/>
      <c r="Q70" s="216"/>
      <c r="R70" s="223"/>
      <c r="S70" s="223"/>
      <c r="T70" s="223"/>
      <c r="U70" s="223"/>
      <c r="V70" s="223"/>
      <c r="W70" s="228"/>
      <c r="X70" s="490"/>
      <c r="Y70" s="642">
        <f t="shared" si="0"/>
        <v>0</v>
      </c>
      <c r="Z70" s="248">
        <f t="shared" si="1"/>
        <v>0</v>
      </c>
    </row>
    <row r="71" spans="1:26" s="94" customFormat="1" ht="15.5" x14ac:dyDescent="0.35">
      <c r="A71" s="217"/>
      <c r="B71" s="217"/>
      <c r="C71" s="218"/>
      <c r="D71" s="217"/>
      <c r="E71" s="217"/>
      <c r="F71" s="96" t="s">
        <v>1829</v>
      </c>
      <c r="G71" s="215"/>
      <c r="H71" s="247"/>
      <c r="I71" s="215"/>
      <c r="J71" s="215"/>
      <c r="K71" s="220"/>
      <c r="L71" s="220"/>
      <c r="M71" s="127"/>
      <c r="N71" s="221"/>
      <c r="O71" s="217"/>
      <c r="P71" s="221"/>
      <c r="Q71" s="221"/>
      <c r="R71" s="217"/>
      <c r="S71" s="217"/>
      <c r="T71" s="217"/>
      <c r="U71" s="217"/>
      <c r="V71" s="217"/>
      <c r="W71" s="222"/>
      <c r="X71" s="239"/>
      <c r="Y71" s="642">
        <f t="shared" ref="Y71:Y134" si="2">H71*Y$5</f>
        <v>0</v>
      </c>
      <c r="Z71" s="247">
        <f t="shared" ref="Z71:Z134" si="3">H71+Y71</f>
        <v>0</v>
      </c>
    </row>
    <row r="72" spans="1:26" s="94" customFormat="1" ht="15.5" x14ac:dyDescent="0.35">
      <c r="A72" s="223"/>
      <c r="B72" s="223"/>
      <c r="C72" s="224"/>
      <c r="D72" s="223"/>
      <c r="E72" s="223"/>
      <c r="F72" s="79" t="s">
        <v>9025</v>
      </c>
      <c r="G72" s="216"/>
      <c r="H72" s="248">
        <v>30000</v>
      </c>
      <c r="I72" s="216"/>
      <c r="J72" s="216" t="s">
        <v>1765</v>
      </c>
      <c r="K72" s="216" t="s">
        <v>1765</v>
      </c>
      <c r="L72" s="216" t="s">
        <v>1765</v>
      </c>
      <c r="M72" s="216" t="s">
        <v>1765</v>
      </c>
      <c r="N72" s="216" t="s">
        <v>1765</v>
      </c>
      <c r="O72" s="216" t="s">
        <v>1765</v>
      </c>
      <c r="P72" s="226" t="s">
        <v>1765</v>
      </c>
      <c r="Q72" s="216" t="s">
        <v>1765</v>
      </c>
      <c r="R72" s="223"/>
      <c r="S72" s="223"/>
      <c r="T72" s="223"/>
      <c r="U72" s="223"/>
      <c r="V72" s="223"/>
      <c r="W72" s="228"/>
      <c r="X72" s="490"/>
      <c r="Y72" s="642">
        <f t="shared" si="2"/>
        <v>2100</v>
      </c>
      <c r="Z72" s="248">
        <f t="shared" si="3"/>
        <v>32100</v>
      </c>
    </row>
    <row r="73" spans="1:26" ht="15.5" x14ac:dyDescent="0.35">
      <c r="A73" s="229"/>
      <c r="B73" s="229"/>
      <c r="C73" s="230"/>
      <c r="D73" s="229"/>
      <c r="E73" s="229"/>
      <c r="F73" s="176" t="s">
        <v>994</v>
      </c>
      <c r="G73" s="259"/>
      <c r="H73" s="260">
        <f>SUM(H72)</f>
        <v>30000</v>
      </c>
      <c r="I73" s="231"/>
      <c r="J73" s="216"/>
      <c r="K73" s="216"/>
      <c r="L73" s="216"/>
      <c r="M73" s="226"/>
      <c r="N73" s="216"/>
      <c r="O73" s="216"/>
      <c r="P73" s="226"/>
      <c r="Q73" s="216"/>
      <c r="R73" s="229"/>
      <c r="S73" s="229"/>
      <c r="T73" s="229"/>
      <c r="U73" s="229"/>
      <c r="V73" s="229"/>
      <c r="W73" s="232"/>
      <c r="X73" s="286"/>
      <c r="Y73" s="642">
        <f t="shared" si="2"/>
        <v>2100</v>
      </c>
      <c r="Z73" s="260">
        <f t="shared" si="3"/>
        <v>32100</v>
      </c>
    </row>
    <row r="74" spans="1:26" ht="15.5" x14ac:dyDescent="0.35">
      <c r="A74" s="217"/>
      <c r="B74" s="217"/>
      <c r="C74" s="218"/>
      <c r="D74" s="217"/>
      <c r="E74" s="217"/>
      <c r="F74" s="96" t="s">
        <v>1833</v>
      </c>
      <c r="G74" s="215"/>
      <c r="H74" s="247"/>
      <c r="I74" s="215"/>
      <c r="J74" s="215"/>
      <c r="K74" s="220"/>
      <c r="L74" s="220"/>
      <c r="M74" s="127"/>
      <c r="N74" s="221"/>
      <c r="O74" s="217"/>
      <c r="P74" s="221"/>
      <c r="Q74" s="221"/>
      <c r="R74" s="217"/>
      <c r="S74" s="217"/>
      <c r="T74" s="217"/>
      <c r="U74" s="217"/>
      <c r="V74" s="217"/>
      <c r="W74" s="222"/>
      <c r="X74" s="239"/>
      <c r="Y74" s="642">
        <f t="shared" si="2"/>
        <v>0</v>
      </c>
      <c r="Z74" s="247">
        <f t="shared" si="3"/>
        <v>0</v>
      </c>
    </row>
    <row r="75" spans="1:26" ht="15.5" x14ac:dyDescent="0.35">
      <c r="A75" s="229"/>
      <c r="B75" s="229"/>
      <c r="C75" s="230"/>
      <c r="D75" s="229"/>
      <c r="E75" s="229"/>
      <c r="F75" s="117" t="s">
        <v>9026</v>
      </c>
      <c r="G75" s="231"/>
      <c r="H75" s="249">
        <v>40000</v>
      </c>
      <c r="I75" s="231"/>
      <c r="J75" s="231" t="s">
        <v>1765</v>
      </c>
      <c r="K75" s="231" t="s">
        <v>1765</v>
      </c>
      <c r="L75" s="231" t="s">
        <v>1765</v>
      </c>
      <c r="M75" s="231" t="s">
        <v>1765</v>
      </c>
      <c r="N75" s="231" t="s">
        <v>1765</v>
      </c>
      <c r="O75" s="231" t="s">
        <v>1765</v>
      </c>
      <c r="P75" s="233" t="s">
        <v>1765</v>
      </c>
      <c r="Q75" s="231" t="s">
        <v>1765</v>
      </c>
      <c r="R75" s="229"/>
      <c r="S75" s="229"/>
      <c r="T75" s="229"/>
      <c r="U75" s="229"/>
      <c r="V75" s="229"/>
      <c r="W75" s="232"/>
      <c r="X75" s="286"/>
      <c r="Y75" s="642">
        <f t="shared" si="2"/>
        <v>2800.0000000000005</v>
      </c>
      <c r="Z75" s="249">
        <f t="shared" si="3"/>
        <v>42800</v>
      </c>
    </row>
    <row r="76" spans="1:26" ht="15.5" x14ac:dyDescent="0.35">
      <c r="A76" s="229"/>
      <c r="B76" s="229"/>
      <c r="C76" s="230"/>
      <c r="D76" s="229"/>
      <c r="E76" s="229"/>
      <c r="F76" s="117" t="s">
        <v>9027</v>
      </c>
      <c r="G76" s="231"/>
      <c r="H76" s="249">
        <v>160000</v>
      </c>
      <c r="I76" s="231"/>
      <c r="J76" s="231" t="s">
        <v>1765</v>
      </c>
      <c r="K76" s="231" t="s">
        <v>1765</v>
      </c>
      <c r="L76" s="231" t="s">
        <v>1765</v>
      </c>
      <c r="M76" s="231" t="s">
        <v>1765</v>
      </c>
      <c r="N76" s="231" t="s">
        <v>1765</v>
      </c>
      <c r="O76" s="231" t="s">
        <v>1765</v>
      </c>
      <c r="P76" s="233" t="s">
        <v>1765</v>
      </c>
      <c r="Q76" s="231" t="s">
        <v>1765</v>
      </c>
      <c r="R76" s="229"/>
      <c r="S76" s="229"/>
      <c r="T76" s="229"/>
      <c r="U76" s="229"/>
      <c r="V76" s="229"/>
      <c r="W76" s="232"/>
      <c r="X76" s="286"/>
      <c r="Y76" s="642">
        <f t="shared" si="2"/>
        <v>11200.000000000002</v>
      </c>
      <c r="Z76" s="249">
        <f t="shared" si="3"/>
        <v>171200</v>
      </c>
    </row>
    <row r="77" spans="1:26" ht="15.5" x14ac:dyDescent="0.35">
      <c r="A77" s="229"/>
      <c r="B77" s="229"/>
      <c r="C77" s="230"/>
      <c r="D77" s="229"/>
      <c r="E77" s="229"/>
      <c r="F77" s="117" t="s">
        <v>9028</v>
      </c>
      <c r="G77" s="231"/>
      <c r="H77" s="249">
        <v>70000</v>
      </c>
      <c r="I77" s="231"/>
      <c r="J77" s="231" t="s">
        <v>1765</v>
      </c>
      <c r="K77" s="231" t="s">
        <v>1765</v>
      </c>
      <c r="L77" s="231" t="s">
        <v>1765</v>
      </c>
      <c r="M77" s="231" t="s">
        <v>1765</v>
      </c>
      <c r="N77" s="231" t="s">
        <v>1765</v>
      </c>
      <c r="O77" s="231" t="s">
        <v>1765</v>
      </c>
      <c r="P77" s="233" t="s">
        <v>1765</v>
      </c>
      <c r="Q77" s="231" t="s">
        <v>1765</v>
      </c>
      <c r="R77" s="229"/>
      <c r="S77" s="229"/>
      <c r="T77" s="229"/>
      <c r="U77" s="229"/>
      <c r="V77" s="229"/>
      <c r="W77" s="232"/>
      <c r="X77" s="286"/>
      <c r="Y77" s="642">
        <f t="shared" si="2"/>
        <v>4900.0000000000009</v>
      </c>
      <c r="Z77" s="249">
        <f t="shared" si="3"/>
        <v>74900</v>
      </c>
    </row>
    <row r="78" spans="1:26" ht="15.5" x14ac:dyDescent="0.35">
      <c r="A78" s="229"/>
      <c r="B78" s="229"/>
      <c r="C78" s="230"/>
      <c r="D78" s="229"/>
      <c r="E78" s="229"/>
      <c r="F78" s="117" t="s">
        <v>9029</v>
      </c>
      <c r="G78" s="231"/>
      <c r="H78" s="249">
        <v>60000</v>
      </c>
      <c r="I78" s="231"/>
      <c r="J78" s="231" t="s">
        <v>1765</v>
      </c>
      <c r="K78" s="231" t="s">
        <v>1765</v>
      </c>
      <c r="L78" s="231" t="s">
        <v>1765</v>
      </c>
      <c r="M78" s="231" t="s">
        <v>1765</v>
      </c>
      <c r="N78" s="231" t="s">
        <v>1765</v>
      </c>
      <c r="O78" s="231" t="s">
        <v>1765</v>
      </c>
      <c r="P78" s="233" t="s">
        <v>1765</v>
      </c>
      <c r="Q78" s="231" t="s">
        <v>1765</v>
      </c>
      <c r="R78" s="229"/>
      <c r="S78" s="229"/>
      <c r="T78" s="229"/>
      <c r="U78" s="229"/>
      <c r="V78" s="229"/>
      <c r="W78" s="232"/>
      <c r="X78" s="286"/>
      <c r="Y78" s="642">
        <f t="shared" si="2"/>
        <v>4200</v>
      </c>
      <c r="Z78" s="249">
        <f t="shared" si="3"/>
        <v>64200</v>
      </c>
    </row>
    <row r="79" spans="1:26" ht="15.5" x14ac:dyDescent="0.35">
      <c r="A79" s="229"/>
      <c r="B79" s="229"/>
      <c r="C79" s="230"/>
      <c r="D79" s="229"/>
      <c r="E79" s="229"/>
      <c r="F79" s="117" t="s">
        <v>9030</v>
      </c>
      <c r="G79" s="231"/>
      <c r="H79" s="249">
        <v>40000</v>
      </c>
      <c r="I79" s="231"/>
      <c r="J79" s="231" t="s">
        <v>1765</v>
      </c>
      <c r="K79" s="231" t="s">
        <v>1765</v>
      </c>
      <c r="L79" s="231" t="s">
        <v>1765</v>
      </c>
      <c r="M79" s="231" t="s">
        <v>1765</v>
      </c>
      <c r="N79" s="231" t="s">
        <v>1765</v>
      </c>
      <c r="O79" s="231" t="s">
        <v>1765</v>
      </c>
      <c r="P79" s="233" t="s">
        <v>1765</v>
      </c>
      <c r="Q79" s="231" t="s">
        <v>1765</v>
      </c>
      <c r="R79" s="229"/>
      <c r="S79" s="229"/>
      <c r="T79" s="229"/>
      <c r="U79" s="229"/>
      <c r="V79" s="229"/>
      <c r="W79" s="232"/>
      <c r="X79" s="286"/>
      <c r="Y79" s="642">
        <f t="shared" si="2"/>
        <v>2800.0000000000005</v>
      </c>
      <c r="Z79" s="249">
        <f t="shared" si="3"/>
        <v>42800</v>
      </c>
    </row>
    <row r="80" spans="1:26" ht="15.5" x14ac:dyDescent="0.35">
      <c r="A80" s="229"/>
      <c r="B80" s="229"/>
      <c r="C80" s="230"/>
      <c r="D80" s="229"/>
      <c r="E80" s="229"/>
      <c r="F80" s="117" t="s">
        <v>9031</v>
      </c>
      <c r="G80" s="231"/>
      <c r="H80" s="249">
        <v>70000</v>
      </c>
      <c r="I80" s="231"/>
      <c r="J80" s="231" t="s">
        <v>1765</v>
      </c>
      <c r="K80" s="231" t="s">
        <v>1765</v>
      </c>
      <c r="L80" s="231" t="s">
        <v>1765</v>
      </c>
      <c r="M80" s="231" t="s">
        <v>1765</v>
      </c>
      <c r="N80" s="231" t="s">
        <v>1765</v>
      </c>
      <c r="O80" s="231" t="s">
        <v>1765</v>
      </c>
      <c r="P80" s="233" t="s">
        <v>1765</v>
      </c>
      <c r="Q80" s="231" t="s">
        <v>1765</v>
      </c>
      <c r="R80" s="229"/>
      <c r="S80" s="229"/>
      <c r="T80" s="229"/>
      <c r="U80" s="229"/>
      <c r="V80" s="229"/>
      <c r="W80" s="232"/>
      <c r="X80" s="286"/>
      <c r="Y80" s="642">
        <f t="shared" si="2"/>
        <v>4900.0000000000009</v>
      </c>
      <c r="Z80" s="249">
        <f t="shared" si="3"/>
        <v>74900</v>
      </c>
    </row>
    <row r="81" spans="1:26" ht="15.5" x14ac:dyDescent="0.35">
      <c r="A81" s="229"/>
      <c r="B81" s="229"/>
      <c r="C81" s="230"/>
      <c r="D81" s="229"/>
      <c r="E81" s="229"/>
      <c r="F81" s="117" t="s">
        <v>9032</v>
      </c>
      <c r="G81" s="231"/>
      <c r="H81" s="249">
        <v>160000</v>
      </c>
      <c r="I81" s="231"/>
      <c r="J81" s="231" t="s">
        <v>1765</v>
      </c>
      <c r="K81" s="231" t="s">
        <v>1765</v>
      </c>
      <c r="L81" s="231" t="s">
        <v>1765</v>
      </c>
      <c r="M81" s="231" t="s">
        <v>1765</v>
      </c>
      <c r="N81" s="231" t="s">
        <v>1765</v>
      </c>
      <c r="O81" s="231" t="s">
        <v>1765</v>
      </c>
      <c r="P81" s="233" t="s">
        <v>1765</v>
      </c>
      <c r="Q81" s="231" t="s">
        <v>1765</v>
      </c>
      <c r="R81" s="229"/>
      <c r="S81" s="229"/>
      <c r="T81" s="229"/>
      <c r="U81" s="229"/>
      <c r="V81" s="229"/>
      <c r="W81" s="232"/>
      <c r="X81" s="286"/>
      <c r="Y81" s="642">
        <f t="shared" si="2"/>
        <v>11200.000000000002</v>
      </c>
      <c r="Z81" s="249">
        <f t="shared" si="3"/>
        <v>171200</v>
      </c>
    </row>
    <row r="82" spans="1:26" ht="15.5" x14ac:dyDescent="0.35">
      <c r="A82" s="229"/>
      <c r="B82" s="229"/>
      <c r="C82" s="230"/>
      <c r="D82" s="229"/>
      <c r="E82" s="229"/>
      <c r="F82" s="117" t="s">
        <v>9033</v>
      </c>
      <c r="G82" s="231"/>
      <c r="H82" s="249">
        <v>70000</v>
      </c>
      <c r="I82" s="231"/>
      <c r="J82" s="231" t="s">
        <v>1765</v>
      </c>
      <c r="K82" s="231" t="s">
        <v>1765</v>
      </c>
      <c r="L82" s="231" t="s">
        <v>1765</v>
      </c>
      <c r="M82" s="231" t="s">
        <v>1765</v>
      </c>
      <c r="N82" s="231" t="s">
        <v>1765</v>
      </c>
      <c r="O82" s="231" t="s">
        <v>1765</v>
      </c>
      <c r="P82" s="233" t="s">
        <v>1765</v>
      </c>
      <c r="Q82" s="231" t="s">
        <v>1765</v>
      </c>
      <c r="R82" s="229"/>
      <c r="S82" s="229"/>
      <c r="T82" s="229"/>
      <c r="U82" s="229"/>
      <c r="V82" s="229"/>
      <c r="W82" s="232"/>
      <c r="X82" s="286"/>
      <c r="Y82" s="642">
        <f t="shared" si="2"/>
        <v>4900.0000000000009</v>
      </c>
      <c r="Z82" s="249">
        <f t="shared" si="3"/>
        <v>74900</v>
      </c>
    </row>
    <row r="83" spans="1:26" ht="15.5" x14ac:dyDescent="0.35">
      <c r="A83" s="229"/>
      <c r="B83" s="229"/>
      <c r="C83" s="230"/>
      <c r="D83" s="229"/>
      <c r="E83" s="229"/>
      <c r="F83" s="86" t="s">
        <v>994</v>
      </c>
      <c r="G83" s="259"/>
      <c r="H83" s="260">
        <f>SUM(H75:H82)</f>
        <v>670000</v>
      </c>
      <c r="I83" s="231"/>
      <c r="J83" s="231"/>
      <c r="K83" s="233"/>
      <c r="L83" s="233"/>
      <c r="M83" s="120"/>
      <c r="N83" s="236"/>
      <c r="O83" s="229"/>
      <c r="P83" s="236"/>
      <c r="Q83" s="236"/>
      <c r="R83" s="229"/>
      <c r="S83" s="229"/>
      <c r="T83" s="229"/>
      <c r="U83" s="229"/>
      <c r="V83" s="229"/>
      <c r="W83" s="232"/>
      <c r="X83" s="286"/>
      <c r="Y83" s="642">
        <f t="shared" si="2"/>
        <v>46900.000000000007</v>
      </c>
      <c r="Z83" s="260">
        <f t="shared" si="3"/>
        <v>716900</v>
      </c>
    </row>
    <row r="84" spans="1:26" ht="15.5" x14ac:dyDescent="0.35">
      <c r="A84" s="64"/>
      <c r="B84" s="64"/>
      <c r="C84" s="65"/>
      <c r="D84" s="64"/>
      <c r="E84" s="64"/>
      <c r="F84" s="234" t="s">
        <v>1851</v>
      </c>
      <c r="G84" s="215"/>
      <c r="H84" s="247"/>
      <c r="I84" s="215"/>
      <c r="J84" s="215"/>
      <c r="K84" s="220"/>
      <c r="L84" s="220"/>
      <c r="M84" s="220"/>
      <c r="N84" s="68"/>
      <c r="O84" s="64"/>
      <c r="P84" s="68"/>
      <c r="Q84" s="68"/>
      <c r="R84" s="64"/>
      <c r="S84" s="64"/>
      <c r="T84" s="64"/>
      <c r="U84" s="64"/>
      <c r="V84" s="64"/>
      <c r="W84" s="115"/>
      <c r="X84" s="239"/>
      <c r="Y84" s="642">
        <f t="shared" si="2"/>
        <v>0</v>
      </c>
      <c r="Z84" s="247">
        <f t="shared" si="3"/>
        <v>0</v>
      </c>
    </row>
    <row r="85" spans="1:26" s="395" customFormat="1" ht="15.5" x14ac:dyDescent="0.35">
      <c r="A85" s="231"/>
      <c r="B85" s="231"/>
      <c r="C85" s="287"/>
      <c r="D85" s="231"/>
      <c r="E85" s="231"/>
      <c r="F85" s="117" t="s">
        <v>9034</v>
      </c>
      <c r="G85" s="231"/>
      <c r="H85" s="249">
        <v>3000000</v>
      </c>
      <c r="I85" s="231"/>
      <c r="J85" s="231" t="s">
        <v>4438</v>
      </c>
      <c r="K85" s="233" t="s">
        <v>1063</v>
      </c>
      <c r="L85" s="233" t="s">
        <v>1063</v>
      </c>
      <c r="M85" s="120" t="s">
        <v>9035</v>
      </c>
      <c r="N85" s="233" t="s">
        <v>1063</v>
      </c>
      <c r="O85" s="231" t="s">
        <v>1575</v>
      </c>
      <c r="P85" s="233"/>
      <c r="Q85" s="233"/>
      <c r="R85" s="231"/>
      <c r="S85" s="231"/>
      <c r="T85" s="231"/>
      <c r="U85" s="231"/>
      <c r="V85" s="231"/>
      <c r="W85" s="286"/>
      <c r="X85" s="286"/>
      <c r="Y85" s="642">
        <f t="shared" si="2"/>
        <v>210000.00000000003</v>
      </c>
      <c r="Z85" s="249">
        <f t="shared" si="3"/>
        <v>3210000</v>
      </c>
    </row>
    <row r="86" spans="1:26" s="395" customFormat="1" ht="15.5" x14ac:dyDescent="0.35">
      <c r="A86" s="231"/>
      <c r="B86" s="231"/>
      <c r="C86" s="287"/>
      <c r="D86" s="231"/>
      <c r="E86" s="231"/>
      <c r="F86" s="117" t="s">
        <v>9036</v>
      </c>
      <c r="G86" s="231"/>
      <c r="H86" s="249">
        <v>3000000</v>
      </c>
      <c r="I86" s="231"/>
      <c r="J86" s="231" t="s">
        <v>1765</v>
      </c>
      <c r="K86" s="231" t="s">
        <v>1765</v>
      </c>
      <c r="L86" s="231" t="s">
        <v>1765</v>
      </c>
      <c r="M86" s="231" t="s">
        <v>1765</v>
      </c>
      <c r="N86" s="233" t="s">
        <v>1063</v>
      </c>
      <c r="O86" s="231" t="s">
        <v>1575</v>
      </c>
      <c r="P86" s="233"/>
      <c r="Q86" s="233"/>
      <c r="R86" s="231"/>
      <c r="S86" s="231"/>
      <c r="T86" s="231"/>
      <c r="U86" s="231"/>
      <c r="V86" s="231"/>
      <c r="W86" s="286"/>
      <c r="X86" s="286"/>
      <c r="Y86" s="642">
        <f t="shared" si="2"/>
        <v>210000.00000000003</v>
      </c>
      <c r="Z86" s="249">
        <f t="shared" si="3"/>
        <v>3210000</v>
      </c>
    </row>
    <row r="87" spans="1:26" s="395" customFormat="1" ht="15.5" x14ac:dyDescent="0.35">
      <c r="A87" s="231"/>
      <c r="B87" s="231"/>
      <c r="C87" s="287"/>
      <c r="D87" s="231"/>
      <c r="E87" s="231"/>
      <c r="F87" s="176" t="s">
        <v>994</v>
      </c>
      <c r="G87" s="259"/>
      <c r="H87" s="260">
        <f>SUM(H85:H86)</f>
        <v>6000000</v>
      </c>
      <c r="I87" s="231"/>
      <c r="J87" s="231"/>
      <c r="K87" s="233"/>
      <c r="L87" s="233"/>
      <c r="M87" s="120"/>
      <c r="N87" s="233"/>
      <c r="O87" s="231"/>
      <c r="P87" s="233"/>
      <c r="Q87" s="233"/>
      <c r="R87" s="231"/>
      <c r="S87" s="231"/>
      <c r="T87" s="231"/>
      <c r="U87" s="231"/>
      <c r="V87" s="231"/>
      <c r="W87" s="286"/>
      <c r="X87" s="286"/>
      <c r="Y87" s="642">
        <f t="shared" si="2"/>
        <v>420000.00000000006</v>
      </c>
      <c r="Z87" s="260">
        <f t="shared" si="3"/>
        <v>6420000</v>
      </c>
    </row>
    <row r="88" spans="1:26" ht="15.5" x14ac:dyDescent="0.35">
      <c r="A88" s="64"/>
      <c r="B88" s="64"/>
      <c r="C88" s="65"/>
      <c r="D88" s="64"/>
      <c r="E88" s="64"/>
      <c r="F88" s="66" t="s">
        <v>1860</v>
      </c>
      <c r="G88" s="64"/>
      <c r="H88" s="67"/>
      <c r="I88" s="64"/>
      <c r="J88" s="64"/>
      <c r="K88" s="68"/>
      <c r="L88" s="68"/>
      <c r="M88" s="68"/>
      <c r="N88" s="68"/>
      <c r="O88" s="64"/>
      <c r="P88" s="68"/>
      <c r="Q88" s="68"/>
      <c r="R88" s="64"/>
      <c r="S88" s="64"/>
      <c r="T88" s="64"/>
      <c r="U88" s="64"/>
      <c r="V88" s="64"/>
      <c r="W88" s="115"/>
      <c r="X88" s="239"/>
      <c r="Y88" s="642">
        <f t="shared" si="2"/>
        <v>0</v>
      </c>
      <c r="Z88" s="67">
        <f t="shared" si="3"/>
        <v>0</v>
      </c>
    </row>
    <row r="89" spans="1:26" ht="15.5" x14ac:dyDescent="0.35">
      <c r="A89" s="76"/>
      <c r="B89" s="76"/>
      <c r="C89" s="214"/>
      <c r="D89" s="76"/>
      <c r="E89" s="76"/>
      <c r="F89" s="76" t="s">
        <v>9037</v>
      </c>
      <c r="G89" s="76"/>
      <c r="H89" s="290">
        <v>1600000</v>
      </c>
      <c r="I89" s="76"/>
      <c r="J89" s="76" t="s">
        <v>5168</v>
      </c>
      <c r="K89" s="75" t="s">
        <v>1765</v>
      </c>
      <c r="L89" s="75" t="s">
        <v>1765</v>
      </c>
      <c r="M89" s="75" t="s">
        <v>1765</v>
      </c>
      <c r="N89" s="119" t="s">
        <v>2249</v>
      </c>
      <c r="O89" s="76" t="s">
        <v>1575</v>
      </c>
      <c r="P89" s="119" t="s">
        <v>1765</v>
      </c>
      <c r="Q89" s="119" t="s">
        <v>1765</v>
      </c>
      <c r="R89" s="76"/>
      <c r="S89" s="76"/>
      <c r="T89" s="76"/>
      <c r="U89" s="76"/>
      <c r="V89" s="76"/>
      <c r="W89" s="121"/>
      <c r="X89" s="286"/>
      <c r="Y89" s="642">
        <f t="shared" si="2"/>
        <v>112000.00000000001</v>
      </c>
      <c r="Z89" s="290">
        <f t="shared" si="3"/>
        <v>1712000</v>
      </c>
    </row>
    <row r="90" spans="1:26" ht="15.5" x14ac:dyDescent="0.35">
      <c r="A90" s="76"/>
      <c r="B90" s="76"/>
      <c r="C90" s="214"/>
      <c r="D90" s="76"/>
      <c r="E90" s="76"/>
      <c r="F90" s="123" t="s">
        <v>994</v>
      </c>
      <c r="G90" s="123"/>
      <c r="H90" s="396">
        <f>SUM(H89)</f>
        <v>1600000</v>
      </c>
      <c r="I90" s="76"/>
      <c r="J90" s="76"/>
      <c r="K90" s="75"/>
      <c r="L90" s="119"/>
      <c r="M90" s="119"/>
      <c r="N90" s="119"/>
      <c r="O90" s="76"/>
      <c r="P90" s="119"/>
      <c r="Q90" s="119"/>
      <c r="R90" s="76"/>
      <c r="S90" s="76"/>
      <c r="T90" s="76"/>
      <c r="U90" s="76"/>
      <c r="V90" s="76"/>
      <c r="W90" s="121"/>
      <c r="X90" s="286"/>
      <c r="Y90" s="642">
        <f t="shared" si="2"/>
        <v>112000.00000000001</v>
      </c>
      <c r="Z90" s="396">
        <f t="shared" si="3"/>
        <v>1712000</v>
      </c>
    </row>
    <row r="91" spans="1:26" ht="15.5" x14ac:dyDescent="0.35">
      <c r="A91" s="64"/>
      <c r="B91" s="64"/>
      <c r="C91" s="65"/>
      <c r="D91" s="64"/>
      <c r="E91" s="64"/>
      <c r="F91" s="66" t="s">
        <v>3700</v>
      </c>
      <c r="G91" s="64"/>
      <c r="H91" s="67"/>
      <c r="I91" s="64"/>
      <c r="J91" s="64"/>
      <c r="K91" s="68"/>
      <c r="L91" s="68"/>
      <c r="M91" s="97"/>
      <c r="N91" s="68"/>
      <c r="O91" s="64"/>
      <c r="P91" s="68"/>
      <c r="Q91" s="68"/>
      <c r="R91" s="64"/>
      <c r="S91" s="64"/>
      <c r="T91" s="64"/>
      <c r="U91" s="64"/>
      <c r="V91" s="64"/>
      <c r="W91" s="115"/>
      <c r="X91" s="239"/>
      <c r="Y91" s="642">
        <f t="shared" si="2"/>
        <v>0</v>
      </c>
      <c r="Z91" s="67">
        <f t="shared" si="3"/>
        <v>0</v>
      </c>
    </row>
    <row r="92" spans="1:26" ht="15.5" x14ac:dyDescent="0.35">
      <c r="A92" s="76"/>
      <c r="B92" s="76"/>
      <c r="C92" s="214"/>
      <c r="D92" s="76"/>
      <c r="E92" s="76"/>
      <c r="F92" s="76" t="s">
        <v>9038</v>
      </c>
      <c r="G92" s="76"/>
      <c r="H92" s="118">
        <v>200000</v>
      </c>
      <c r="I92" s="76"/>
      <c r="J92" s="76" t="s">
        <v>1765</v>
      </c>
      <c r="K92" s="76" t="s">
        <v>1765</v>
      </c>
      <c r="L92" s="76" t="s">
        <v>1765</v>
      </c>
      <c r="M92" s="76" t="s">
        <v>1765</v>
      </c>
      <c r="N92" s="76" t="s">
        <v>1765</v>
      </c>
      <c r="O92" s="76" t="s">
        <v>1765</v>
      </c>
      <c r="P92" s="119" t="s">
        <v>1765</v>
      </c>
      <c r="Q92" s="76" t="s">
        <v>1765</v>
      </c>
      <c r="R92" s="76"/>
      <c r="S92" s="76"/>
      <c r="T92" s="76"/>
      <c r="U92" s="76"/>
      <c r="V92" s="76"/>
      <c r="W92" s="121"/>
      <c r="X92" s="286"/>
      <c r="Y92" s="642">
        <f t="shared" si="2"/>
        <v>14000.000000000002</v>
      </c>
      <c r="Z92" s="118">
        <f t="shared" si="3"/>
        <v>214000</v>
      </c>
    </row>
    <row r="93" spans="1:26" ht="15.5" x14ac:dyDescent="0.35">
      <c r="A93" s="76"/>
      <c r="B93" s="76"/>
      <c r="C93" s="214"/>
      <c r="D93" s="76"/>
      <c r="E93" s="76"/>
      <c r="F93" s="123" t="s">
        <v>994</v>
      </c>
      <c r="G93" s="123"/>
      <c r="H93" s="124">
        <f>SUM(H92)</f>
        <v>200000</v>
      </c>
      <c r="I93" s="76"/>
      <c r="J93" s="76"/>
      <c r="K93" s="76"/>
      <c r="L93" s="76"/>
      <c r="M93" s="119"/>
      <c r="N93" s="76"/>
      <c r="O93" s="76"/>
      <c r="P93" s="119"/>
      <c r="Q93" s="76"/>
      <c r="R93" s="76"/>
      <c r="S93" s="76"/>
      <c r="T93" s="76"/>
      <c r="U93" s="76"/>
      <c r="V93" s="76"/>
      <c r="W93" s="121"/>
      <c r="X93" s="286"/>
      <c r="Y93" s="642">
        <f t="shared" si="2"/>
        <v>14000.000000000002</v>
      </c>
      <c r="Z93" s="124">
        <f t="shared" si="3"/>
        <v>214000</v>
      </c>
    </row>
    <row r="94" spans="1:26" ht="15.5" x14ac:dyDescent="0.35">
      <c r="A94" s="64"/>
      <c r="B94" s="64"/>
      <c r="C94" s="65"/>
      <c r="D94" s="64"/>
      <c r="E94" s="64"/>
      <c r="F94" s="89" t="s">
        <v>2961</v>
      </c>
      <c r="G94" s="64"/>
      <c r="H94" s="67"/>
      <c r="I94" s="64"/>
      <c r="J94" s="64"/>
      <c r="K94" s="68"/>
      <c r="L94" s="68"/>
      <c r="M94" s="68"/>
      <c r="N94" s="68"/>
      <c r="O94" s="64"/>
      <c r="P94" s="68"/>
      <c r="Q94" s="68"/>
      <c r="R94" s="64"/>
      <c r="S94" s="64"/>
      <c r="T94" s="64"/>
      <c r="U94" s="64"/>
      <c r="V94" s="64"/>
      <c r="W94" s="115"/>
      <c r="X94" s="115"/>
      <c r="Y94" s="642">
        <f t="shared" si="2"/>
        <v>0</v>
      </c>
      <c r="Z94" s="67">
        <f t="shared" si="3"/>
        <v>0</v>
      </c>
    </row>
    <row r="95" spans="1:26" ht="15.5" x14ac:dyDescent="0.35">
      <c r="A95" s="76"/>
      <c r="B95" s="76"/>
      <c r="C95" s="214"/>
      <c r="D95" s="76"/>
      <c r="E95" s="76"/>
      <c r="F95" s="76" t="s">
        <v>9039</v>
      </c>
      <c r="G95" s="76"/>
      <c r="H95" s="118">
        <v>150000</v>
      </c>
      <c r="I95" s="76"/>
      <c r="J95" s="76" t="s">
        <v>5537</v>
      </c>
      <c r="K95" s="119" t="s">
        <v>1063</v>
      </c>
      <c r="L95" s="76" t="s">
        <v>8321</v>
      </c>
      <c r="M95" s="119" t="s">
        <v>9040</v>
      </c>
      <c r="N95" s="119" t="s">
        <v>1063</v>
      </c>
      <c r="O95" s="76" t="s">
        <v>1575</v>
      </c>
      <c r="P95" s="119" t="s">
        <v>8797</v>
      </c>
      <c r="Q95" s="119" t="s">
        <v>1063</v>
      </c>
      <c r="R95" s="76"/>
      <c r="S95" s="76"/>
      <c r="T95" s="76"/>
      <c r="U95" s="76"/>
      <c r="V95" s="76"/>
      <c r="W95" s="121"/>
      <c r="X95" s="121"/>
      <c r="Y95" s="642">
        <f t="shared" si="2"/>
        <v>10500.000000000002</v>
      </c>
      <c r="Z95" s="118">
        <f t="shared" si="3"/>
        <v>160500</v>
      </c>
    </row>
    <row r="96" spans="1:26" ht="15.5" x14ac:dyDescent="0.35">
      <c r="A96" s="76"/>
      <c r="B96" s="76"/>
      <c r="C96" s="214"/>
      <c r="D96" s="76"/>
      <c r="E96" s="76"/>
      <c r="F96" s="76" t="s">
        <v>9041</v>
      </c>
      <c r="G96" s="76"/>
      <c r="H96" s="118">
        <v>150000</v>
      </c>
      <c r="I96" s="76"/>
      <c r="J96" s="76" t="s">
        <v>5537</v>
      </c>
      <c r="K96" s="119" t="s">
        <v>1063</v>
      </c>
      <c r="L96" s="76" t="s">
        <v>8324</v>
      </c>
      <c r="M96" s="119" t="s">
        <v>9042</v>
      </c>
      <c r="N96" s="119" t="s">
        <v>1063</v>
      </c>
      <c r="O96" s="76" t="s">
        <v>1575</v>
      </c>
      <c r="P96" s="119" t="s">
        <v>1063</v>
      </c>
      <c r="Q96" s="119" t="s">
        <v>1063</v>
      </c>
      <c r="R96" s="76"/>
      <c r="S96" s="76"/>
      <c r="T96" s="76"/>
      <c r="U96" s="76"/>
      <c r="V96" s="76"/>
      <c r="W96" s="121"/>
      <c r="X96" s="121"/>
      <c r="Y96" s="642">
        <f t="shared" si="2"/>
        <v>10500.000000000002</v>
      </c>
      <c r="Z96" s="118">
        <f t="shared" si="3"/>
        <v>160500</v>
      </c>
    </row>
    <row r="97" spans="1:26" ht="15.5" x14ac:dyDescent="0.35">
      <c r="A97" s="76"/>
      <c r="B97" s="76"/>
      <c r="C97" s="214"/>
      <c r="D97" s="76"/>
      <c r="E97" s="76"/>
      <c r="F97" s="76" t="s">
        <v>9043</v>
      </c>
      <c r="G97" s="76"/>
      <c r="H97" s="118">
        <v>150000</v>
      </c>
      <c r="I97" s="76"/>
      <c r="J97" s="76" t="s">
        <v>5537</v>
      </c>
      <c r="K97" s="119" t="s">
        <v>1063</v>
      </c>
      <c r="L97" s="76" t="s">
        <v>9044</v>
      </c>
      <c r="M97" s="119">
        <v>700777</v>
      </c>
      <c r="N97" s="119" t="s">
        <v>1063</v>
      </c>
      <c r="O97" s="76" t="s">
        <v>1575</v>
      </c>
      <c r="P97" s="119" t="s">
        <v>1063</v>
      </c>
      <c r="Q97" s="119" t="s">
        <v>1063</v>
      </c>
      <c r="R97" s="76"/>
      <c r="S97" s="76"/>
      <c r="T97" s="76"/>
      <c r="U97" s="76"/>
      <c r="V97" s="76"/>
      <c r="W97" s="121"/>
      <c r="X97" s="121"/>
      <c r="Y97" s="642">
        <f t="shared" si="2"/>
        <v>10500.000000000002</v>
      </c>
      <c r="Z97" s="118">
        <f t="shared" si="3"/>
        <v>160500</v>
      </c>
    </row>
    <row r="98" spans="1:26" ht="15.5" x14ac:dyDescent="0.35">
      <c r="A98" s="76"/>
      <c r="B98" s="76"/>
      <c r="C98" s="214"/>
      <c r="D98" s="76"/>
      <c r="E98" s="76"/>
      <c r="F98" s="76" t="s">
        <v>9045</v>
      </c>
      <c r="G98" s="76"/>
      <c r="H98" s="118">
        <v>150000</v>
      </c>
      <c r="I98" s="76"/>
      <c r="J98" s="76" t="s">
        <v>5537</v>
      </c>
      <c r="K98" s="119" t="s">
        <v>1063</v>
      </c>
      <c r="L98" s="76" t="s">
        <v>9046</v>
      </c>
      <c r="M98" s="119">
        <v>567990</v>
      </c>
      <c r="N98" s="119" t="s">
        <v>1063</v>
      </c>
      <c r="O98" s="76" t="s">
        <v>1575</v>
      </c>
      <c r="P98" s="119" t="s">
        <v>1063</v>
      </c>
      <c r="Q98" s="119" t="s">
        <v>1063</v>
      </c>
      <c r="R98" s="76"/>
      <c r="S98" s="76"/>
      <c r="T98" s="76"/>
      <c r="U98" s="76"/>
      <c r="V98" s="76"/>
      <c r="W98" s="121"/>
      <c r="X98" s="121"/>
      <c r="Y98" s="642">
        <f t="shared" si="2"/>
        <v>10500.000000000002</v>
      </c>
      <c r="Z98" s="118">
        <f t="shared" si="3"/>
        <v>160500</v>
      </c>
    </row>
    <row r="99" spans="1:26" ht="15.5" x14ac:dyDescent="0.35">
      <c r="A99" s="76"/>
      <c r="B99" s="76"/>
      <c r="C99" s="214"/>
      <c r="D99" s="76"/>
      <c r="E99" s="76"/>
      <c r="F99" s="76" t="s">
        <v>9047</v>
      </c>
      <c r="G99" s="76"/>
      <c r="H99" s="118">
        <v>150000</v>
      </c>
      <c r="I99" s="76"/>
      <c r="J99" s="76" t="s">
        <v>5537</v>
      </c>
      <c r="K99" s="119" t="s">
        <v>1063</v>
      </c>
      <c r="L99" s="76" t="s">
        <v>9048</v>
      </c>
      <c r="M99" s="119">
        <v>574213</v>
      </c>
      <c r="N99" s="119" t="s">
        <v>1063</v>
      </c>
      <c r="O99" s="76" t="s">
        <v>1575</v>
      </c>
      <c r="P99" s="119" t="s">
        <v>1063</v>
      </c>
      <c r="Q99" s="119" t="s">
        <v>1063</v>
      </c>
      <c r="R99" s="76"/>
      <c r="S99" s="76"/>
      <c r="T99" s="76"/>
      <c r="U99" s="76"/>
      <c r="V99" s="76"/>
      <c r="W99" s="121"/>
      <c r="X99" s="121"/>
      <c r="Y99" s="642">
        <f t="shared" si="2"/>
        <v>10500.000000000002</v>
      </c>
      <c r="Z99" s="118">
        <f t="shared" si="3"/>
        <v>160500</v>
      </c>
    </row>
    <row r="100" spans="1:26" ht="15.5" x14ac:dyDescent="0.35">
      <c r="A100" s="76"/>
      <c r="B100" s="76"/>
      <c r="C100" s="214"/>
      <c r="D100" s="76"/>
      <c r="E100" s="76"/>
      <c r="F100" s="76" t="s">
        <v>9049</v>
      </c>
      <c r="G100" s="76"/>
      <c r="H100" s="118">
        <v>150000</v>
      </c>
      <c r="I100" s="76"/>
      <c r="J100" s="76" t="s">
        <v>5537</v>
      </c>
      <c r="K100" s="119" t="s">
        <v>1063</v>
      </c>
      <c r="L100" s="76" t="s">
        <v>9050</v>
      </c>
      <c r="M100" s="119" t="s">
        <v>9051</v>
      </c>
      <c r="N100" s="119" t="s">
        <v>1063</v>
      </c>
      <c r="O100" s="76" t="s">
        <v>1575</v>
      </c>
      <c r="P100" s="119" t="s">
        <v>1063</v>
      </c>
      <c r="Q100" s="119" t="s">
        <v>1063</v>
      </c>
      <c r="R100" s="76"/>
      <c r="S100" s="76"/>
      <c r="T100" s="76"/>
      <c r="U100" s="76"/>
      <c r="V100" s="76"/>
      <c r="W100" s="121"/>
      <c r="X100" s="121"/>
      <c r="Y100" s="642">
        <f t="shared" si="2"/>
        <v>10500.000000000002</v>
      </c>
      <c r="Z100" s="118">
        <f t="shared" si="3"/>
        <v>160500</v>
      </c>
    </row>
    <row r="101" spans="1:26" ht="15.5" x14ac:dyDescent="0.35">
      <c r="A101" s="76"/>
      <c r="B101" s="76"/>
      <c r="C101" s="214"/>
      <c r="D101" s="76"/>
      <c r="E101" s="76"/>
      <c r="F101" s="76" t="s">
        <v>9052</v>
      </c>
      <c r="G101" s="76"/>
      <c r="H101" s="118">
        <v>150000</v>
      </c>
      <c r="I101" s="76"/>
      <c r="J101" s="76" t="s">
        <v>5537</v>
      </c>
      <c r="K101" s="119" t="s">
        <v>1063</v>
      </c>
      <c r="L101" s="76" t="s">
        <v>9053</v>
      </c>
      <c r="M101" s="119" t="s">
        <v>9054</v>
      </c>
      <c r="N101" s="119" t="s">
        <v>1063</v>
      </c>
      <c r="O101" s="76" t="s">
        <v>1575</v>
      </c>
      <c r="P101" s="119" t="s">
        <v>1063</v>
      </c>
      <c r="Q101" s="119" t="s">
        <v>1063</v>
      </c>
      <c r="R101" s="76"/>
      <c r="S101" s="76"/>
      <c r="T101" s="76"/>
      <c r="U101" s="76"/>
      <c r="V101" s="76"/>
      <c r="W101" s="121"/>
      <c r="X101" s="121"/>
      <c r="Y101" s="642">
        <f t="shared" si="2"/>
        <v>10500.000000000002</v>
      </c>
      <c r="Z101" s="118">
        <f t="shared" si="3"/>
        <v>160500</v>
      </c>
    </row>
    <row r="102" spans="1:26" ht="15.5" x14ac:dyDescent="0.35">
      <c r="A102" s="76"/>
      <c r="B102" s="76"/>
      <c r="C102" s="214"/>
      <c r="D102" s="76"/>
      <c r="E102" s="76"/>
      <c r="F102" s="76" t="s">
        <v>9055</v>
      </c>
      <c r="G102" s="76"/>
      <c r="H102" s="118">
        <v>150000</v>
      </c>
      <c r="I102" s="76"/>
      <c r="J102" s="76" t="s">
        <v>1063</v>
      </c>
      <c r="K102" s="119" t="s">
        <v>1063</v>
      </c>
      <c r="L102" s="76" t="s">
        <v>8334</v>
      </c>
      <c r="M102" s="119" t="s">
        <v>9056</v>
      </c>
      <c r="N102" s="119" t="s">
        <v>1063</v>
      </c>
      <c r="O102" s="76" t="s">
        <v>1575</v>
      </c>
      <c r="P102" s="119" t="s">
        <v>3033</v>
      </c>
      <c r="Q102" s="119" t="s">
        <v>9057</v>
      </c>
      <c r="R102" s="76"/>
      <c r="S102" s="76"/>
      <c r="T102" s="76"/>
      <c r="U102" s="76"/>
      <c r="V102" s="76"/>
      <c r="W102" s="121"/>
      <c r="X102" s="121"/>
      <c r="Y102" s="642">
        <f t="shared" si="2"/>
        <v>10500.000000000002</v>
      </c>
      <c r="Z102" s="118">
        <f t="shared" si="3"/>
        <v>160500</v>
      </c>
    </row>
    <row r="103" spans="1:26" ht="15.5" x14ac:dyDescent="0.35">
      <c r="A103" s="76"/>
      <c r="B103" s="76"/>
      <c r="C103" s="214"/>
      <c r="D103" s="76"/>
      <c r="E103" s="76"/>
      <c r="F103" s="76" t="s">
        <v>9058</v>
      </c>
      <c r="G103" s="76"/>
      <c r="H103" s="118">
        <v>150000</v>
      </c>
      <c r="I103" s="76"/>
      <c r="J103" s="76" t="s">
        <v>5775</v>
      </c>
      <c r="K103" s="119" t="s">
        <v>1063</v>
      </c>
      <c r="L103" s="76" t="s">
        <v>9059</v>
      </c>
      <c r="M103" s="119" t="s">
        <v>9060</v>
      </c>
      <c r="N103" s="119" t="s">
        <v>1063</v>
      </c>
      <c r="O103" s="76" t="s">
        <v>1575</v>
      </c>
      <c r="P103" s="119" t="s">
        <v>1063</v>
      </c>
      <c r="Q103" s="76" t="s">
        <v>1063</v>
      </c>
      <c r="R103" s="76"/>
      <c r="S103" s="76"/>
      <c r="T103" s="76"/>
      <c r="U103" s="76"/>
      <c r="V103" s="76"/>
      <c r="W103" s="121"/>
      <c r="X103" s="121"/>
      <c r="Y103" s="642">
        <f t="shared" si="2"/>
        <v>10500.000000000002</v>
      </c>
      <c r="Z103" s="118">
        <f t="shared" si="3"/>
        <v>160500</v>
      </c>
    </row>
    <row r="104" spans="1:26" ht="15.5" x14ac:dyDescent="0.35">
      <c r="A104" s="76"/>
      <c r="B104" s="76"/>
      <c r="C104" s="214"/>
      <c r="D104" s="76"/>
      <c r="E104" s="76"/>
      <c r="F104" s="76" t="s">
        <v>9061</v>
      </c>
      <c r="G104" s="76"/>
      <c r="H104" s="118">
        <v>150000</v>
      </c>
      <c r="I104" s="76"/>
      <c r="J104" s="76" t="s">
        <v>5775</v>
      </c>
      <c r="K104" s="119" t="s">
        <v>1063</v>
      </c>
      <c r="L104" s="76" t="s">
        <v>9062</v>
      </c>
      <c r="M104" s="119" t="s">
        <v>9063</v>
      </c>
      <c r="N104" s="119" t="s">
        <v>1063</v>
      </c>
      <c r="O104" s="76" t="s">
        <v>1575</v>
      </c>
      <c r="P104" s="119" t="s">
        <v>1063</v>
      </c>
      <c r="Q104" s="76" t="s">
        <v>1063</v>
      </c>
      <c r="R104" s="76"/>
      <c r="S104" s="76"/>
      <c r="T104" s="76"/>
      <c r="U104" s="76"/>
      <c r="V104" s="76"/>
      <c r="W104" s="121"/>
      <c r="X104" s="121"/>
      <c r="Y104" s="642">
        <f t="shared" si="2"/>
        <v>10500.000000000002</v>
      </c>
      <c r="Z104" s="118">
        <f t="shared" si="3"/>
        <v>160500</v>
      </c>
    </row>
    <row r="105" spans="1:26" ht="15.5" x14ac:dyDescent="0.35">
      <c r="A105" s="76"/>
      <c r="B105" s="76"/>
      <c r="C105" s="214"/>
      <c r="D105" s="76"/>
      <c r="E105" s="76"/>
      <c r="F105" s="76" t="s">
        <v>9064</v>
      </c>
      <c r="G105" s="76"/>
      <c r="H105" s="118">
        <v>150000</v>
      </c>
      <c r="I105" s="76"/>
      <c r="J105" s="76" t="s">
        <v>5537</v>
      </c>
      <c r="K105" s="119" t="s">
        <v>1063</v>
      </c>
      <c r="L105" s="76" t="s">
        <v>9065</v>
      </c>
      <c r="M105" s="119" t="s">
        <v>9066</v>
      </c>
      <c r="N105" s="119" t="s">
        <v>1063</v>
      </c>
      <c r="O105" s="76" t="s">
        <v>1575</v>
      </c>
      <c r="P105" s="119" t="s">
        <v>3593</v>
      </c>
      <c r="Q105" s="76" t="s">
        <v>1063</v>
      </c>
      <c r="R105" s="76"/>
      <c r="S105" s="76"/>
      <c r="T105" s="76"/>
      <c r="U105" s="76"/>
      <c r="V105" s="76"/>
      <c r="W105" s="121"/>
      <c r="X105" s="121"/>
      <c r="Y105" s="642">
        <f t="shared" si="2"/>
        <v>10500.000000000002</v>
      </c>
      <c r="Z105" s="118">
        <f t="shared" si="3"/>
        <v>160500</v>
      </c>
    </row>
    <row r="106" spans="1:26" ht="15.5" x14ac:dyDescent="0.35">
      <c r="A106" s="76"/>
      <c r="B106" s="76"/>
      <c r="C106" s="214"/>
      <c r="D106" s="76"/>
      <c r="E106" s="76"/>
      <c r="F106" s="76" t="s">
        <v>9067</v>
      </c>
      <c r="G106" s="76"/>
      <c r="H106" s="118">
        <v>150000</v>
      </c>
      <c r="I106" s="76"/>
      <c r="J106" s="76" t="s">
        <v>5537</v>
      </c>
      <c r="K106" s="119" t="s">
        <v>1063</v>
      </c>
      <c r="L106" s="76" t="s">
        <v>9068</v>
      </c>
      <c r="M106" s="119">
        <v>827246</v>
      </c>
      <c r="N106" s="119" t="s">
        <v>1063</v>
      </c>
      <c r="O106" s="76" t="s">
        <v>1575</v>
      </c>
      <c r="P106" s="119" t="s">
        <v>1063</v>
      </c>
      <c r="Q106" s="76" t="s">
        <v>1063</v>
      </c>
      <c r="R106" s="76"/>
      <c r="S106" s="76"/>
      <c r="T106" s="76"/>
      <c r="U106" s="76"/>
      <c r="V106" s="76"/>
      <c r="W106" s="121"/>
      <c r="X106" s="121"/>
      <c r="Y106" s="642">
        <f t="shared" si="2"/>
        <v>10500.000000000002</v>
      </c>
      <c r="Z106" s="118">
        <f t="shared" si="3"/>
        <v>160500</v>
      </c>
    </row>
    <row r="107" spans="1:26" ht="15.5" x14ac:dyDescent="0.35">
      <c r="A107" s="76"/>
      <c r="B107" s="76"/>
      <c r="C107" s="214"/>
      <c r="D107" s="76"/>
      <c r="E107" s="76"/>
      <c r="F107" s="76" t="s">
        <v>9069</v>
      </c>
      <c r="G107" s="76"/>
      <c r="H107" s="118">
        <v>150000</v>
      </c>
      <c r="I107" s="76"/>
      <c r="J107" s="76" t="s">
        <v>5537</v>
      </c>
      <c r="K107" s="119" t="s">
        <v>1063</v>
      </c>
      <c r="L107" s="76" t="s">
        <v>9070</v>
      </c>
      <c r="M107" s="119" t="s">
        <v>9071</v>
      </c>
      <c r="N107" s="119" t="s">
        <v>1063</v>
      </c>
      <c r="O107" s="76" t="s">
        <v>1575</v>
      </c>
      <c r="P107" s="119" t="s">
        <v>1063</v>
      </c>
      <c r="Q107" s="76" t="s">
        <v>1063</v>
      </c>
      <c r="R107" s="76"/>
      <c r="S107" s="76"/>
      <c r="T107" s="76"/>
      <c r="U107" s="76"/>
      <c r="V107" s="76"/>
      <c r="W107" s="121"/>
      <c r="X107" s="121"/>
      <c r="Y107" s="642">
        <f t="shared" si="2"/>
        <v>10500.000000000002</v>
      </c>
      <c r="Z107" s="118">
        <f t="shared" si="3"/>
        <v>160500</v>
      </c>
    </row>
    <row r="108" spans="1:26" ht="15.5" x14ac:dyDescent="0.35">
      <c r="A108" s="76"/>
      <c r="B108" s="76"/>
      <c r="C108" s="214"/>
      <c r="D108" s="76"/>
      <c r="E108" s="76"/>
      <c r="F108" s="76" t="s">
        <v>9072</v>
      </c>
      <c r="G108" s="76"/>
      <c r="H108" s="118">
        <v>150000</v>
      </c>
      <c r="I108" s="76"/>
      <c r="J108" s="76" t="s">
        <v>5537</v>
      </c>
      <c r="K108" s="119" t="s">
        <v>1063</v>
      </c>
      <c r="L108" s="76" t="s">
        <v>9073</v>
      </c>
      <c r="M108" s="119" t="s">
        <v>9074</v>
      </c>
      <c r="N108" s="119" t="s">
        <v>1063</v>
      </c>
      <c r="O108" s="76" t="s">
        <v>1575</v>
      </c>
      <c r="P108" s="119" t="s">
        <v>1063</v>
      </c>
      <c r="Q108" s="76" t="s">
        <v>1063</v>
      </c>
      <c r="R108" s="76"/>
      <c r="S108" s="76"/>
      <c r="T108" s="76"/>
      <c r="U108" s="76"/>
      <c r="V108" s="76"/>
      <c r="W108" s="121"/>
      <c r="X108" s="121"/>
      <c r="Y108" s="642">
        <f t="shared" si="2"/>
        <v>10500.000000000002</v>
      </c>
      <c r="Z108" s="118">
        <f t="shared" si="3"/>
        <v>160500</v>
      </c>
    </row>
    <row r="109" spans="1:26" ht="15.5" x14ac:dyDescent="0.35">
      <c r="A109" s="76"/>
      <c r="B109" s="76"/>
      <c r="C109" s="214"/>
      <c r="D109" s="76"/>
      <c r="E109" s="76"/>
      <c r="F109" s="76" t="s">
        <v>9075</v>
      </c>
      <c r="G109" s="76"/>
      <c r="H109" s="118">
        <v>150000</v>
      </c>
      <c r="I109" s="76"/>
      <c r="J109" s="76" t="s">
        <v>5537</v>
      </c>
      <c r="K109" s="119" t="s">
        <v>1063</v>
      </c>
      <c r="L109" s="76" t="s">
        <v>9076</v>
      </c>
      <c r="M109" s="119">
        <v>234577</v>
      </c>
      <c r="N109" s="119" t="s">
        <v>1063</v>
      </c>
      <c r="O109" s="76" t="s">
        <v>1575</v>
      </c>
      <c r="P109" s="119" t="s">
        <v>1063</v>
      </c>
      <c r="Q109" s="76" t="s">
        <v>1063</v>
      </c>
      <c r="R109" s="76"/>
      <c r="S109" s="76"/>
      <c r="T109" s="76"/>
      <c r="U109" s="76"/>
      <c r="V109" s="76"/>
      <c r="W109" s="121"/>
      <c r="X109" s="121"/>
      <c r="Y109" s="642">
        <f t="shared" si="2"/>
        <v>10500.000000000002</v>
      </c>
      <c r="Z109" s="118">
        <f t="shared" si="3"/>
        <v>160500</v>
      </c>
    </row>
    <row r="110" spans="1:26" ht="15.5" x14ac:dyDescent="0.35">
      <c r="A110" s="76"/>
      <c r="B110" s="76"/>
      <c r="C110" s="214"/>
      <c r="D110" s="76"/>
      <c r="E110" s="76"/>
      <c r="F110" s="76" t="s">
        <v>9077</v>
      </c>
      <c r="G110" s="76"/>
      <c r="H110" s="118">
        <v>150000</v>
      </c>
      <c r="I110" s="76"/>
      <c r="J110" s="76" t="s">
        <v>5537</v>
      </c>
      <c r="K110" s="119" t="s">
        <v>1063</v>
      </c>
      <c r="L110" s="76" t="s">
        <v>9073</v>
      </c>
      <c r="M110" s="119" t="s">
        <v>9078</v>
      </c>
      <c r="N110" s="119" t="s">
        <v>1063</v>
      </c>
      <c r="O110" s="76" t="s">
        <v>1575</v>
      </c>
      <c r="P110" s="119" t="s">
        <v>1063</v>
      </c>
      <c r="Q110" s="76" t="s">
        <v>1063</v>
      </c>
      <c r="R110" s="76"/>
      <c r="S110" s="76"/>
      <c r="T110" s="76"/>
      <c r="U110" s="76"/>
      <c r="V110" s="76"/>
      <c r="W110" s="121"/>
      <c r="X110" s="121"/>
      <c r="Y110" s="642">
        <f t="shared" si="2"/>
        <v>10500.000000000002</v>
      </c>
      <c r="Z110" s="118">
        <f t="shared" si="3"/>
        <v>160500</v>
      </c>
    </row>
    <row r="111" spans="1:26" ht="15.5" x14ac:dyDescent="0.35">
      <c r="A111" s="76"/>
      <c r="B111" s="76"/>
      <c r="C111" s="214"/>
      <c r="D111" s="76"/>
      <c r="E111" s="76"/>
      <c r="F111" s="76" t="s">
        <v>9079</v>
      </c>
      <c r="G111" s="76"/>
      <c r="H111" s="118">
        <v>150000</v>
      </c>
      <c r="I111" s="76"/>
      <c r="J111" s="76" t="s">
        <v>9080</v>
      </c>
      <c r="K111" s="119" t="s">
        <v>1063</v>
      </c>
      <c r="L111" s="76" t="s">
        <v>9081</v>
      </c>
      <c r="M111" s="119" t="s">
        <v>9082</v>
      </c>
      <c r="N111" s="119" t="s">
        <v>1063</v>
      </c>
      <c r="O111" s="76" t="s">
        <v>1575</v>
      </c>
      <c r="P111" s="119" t="s">
        <v>1063</v>
      </c>
      <c r="Q111" s="76" t="s">
        <v>1063</v>
      </c>
      <c r="R111" s="76"/>
      <c r="S111" s="76"/>
      <c r="T111" s="76"/>
      <c r="U111" s="76"/>
      <c r="V111" s="76"/>
      <c r="W111" s="121"/>
      <c r="X111" s="121"/>
      <c r="Y111" s="642">
        <f t="shared" si="2"/>
        <v>10500.000000000002</v>
      </c>
      <c r="Z111" s="118">
        <f t="shared" si="3"/>
        <v>160500</v>
      </c>
    </row>
    <row r="112" spans="1:26" ht="15.5" x14ac:dyDescent="0.35">
      <c r="A112" s="76"/>
      <c r="B112" s="76"/>
      <c r="C112" s="214"/>
      <c r="D112" s="76"/>
      <c r="E112" s="76"/>
      <c r="F112" s="76" t="s">
        <v>9083</v>
      </c>
      <c r="G112" s="76"/>
      <c r="H112" s="118">
        <v>150000</v>
      </c>
      <c r="I112" s="76"/>
      <c r="J112" s="76" t="s">
        <v>5775</v>
      </c>
      <c r="K112" s="119" t="s">
        <v>1063</v>
      </c>
      <c r="L112" s="76" t="s">
        <v>9059</v>
      </c>
      <c r="M112" s="119" t="s">
        <v>9084</v>
      </c>
      <c r="N112" s="119" t="s">
        <v>1063</v>
      </c>
      <c r="O112" s="76" t="s">
        <v>1575</v>
      </c>
      <c r="P112" s="119" t="s">
        <v>1063</v>
      </c>
      <c r="Q112" s="76" t="s">
        <v>1063</v>
      </c>
      <c r="R112" s="76"/>
      <c r="S112" s="76"/>
      <c r="T112" s="76"/>
      <c r="U112" s="76"/>
      <c r="V112" s="76"/>
      <c r="W112" s="121"/>
      <c r="X112" s="121"/>
      <c r="Y112" s="642">
        <f t="shared" si="2"/>
        <v>10500.000000000002</v>
      </c>
      <c r="Z112" s="118">
        <f t="shared" si="3"/>
        <v>160500</v>
      </c>
    </row>
    <row r="113" spans="1:26" ht="15.5" x14ac:dyDescent="0.35">
      <c r="A113" s="76"/>
      <c r="B113" s="76"/>
      <c r="C113" s="214"/>
      <c r="D113" s="76"/>
      <c r="E113" s="76"/>
      <c r="F113" s="76" t="s">
        <v>9085</v>
      </c>
      <c r="G113" s="76"/>
      <c r="H113" s="118">
        <v>150000</v>
      </c>
      <c r="I113" s="76"/>
      <c r="J113" s="76" t="s">
        <v>5537</v>
      </c>
      <c r="K113" s="119" t="s">
        <v>1063</v>
      </c>
      <c r="L113" s="76" t="s">
        <v>9086</v>
      </c>
      <c r="M113" s="119" t="s">
        <v>9087</v>
      </c>
      <c r="N113" s="119" t="s">
        <v>1063</v>
      </c>
      <c r="O113" s="76" t="s">
        <v>1575</v>
      </c>
      <c r="P113" s="119" t="s">
        <v>1063</v>
      </c>
      <c r="Q113" s="76" t="s">
        <v>1063</v>
      </c>
      <c r="R113" s="76"/>
      <c r="S113" s="76"/>
      <c r="T113" s="76"/>
      <c r="U113" s="76"/>
      <c r="V113" s="76"/>
      <c r="W113" s="121"/>
      <c r="X113" s="121"/>
      <c r="Y113" s="642">
        <f t="shared" si="2"/>
        <v>10500.000000000002</v>
      </c>
      <c r="Z113" s="118">
        <f t="shared" si="3"/>
        <v>160500</v>
      </c>
    </row>
    <row r="114" spans="1:26" ht="15.5" x14ac:dyDescent="0.35">
      <c r="A114" s="76"/>
      <c r="B114" s="76"/>
      <c r="C114" s="214"/>
      <c r="D114" s="76"/>
      <c r="E114" s="76"/>
      <c r="F114" s="76" t="s">
        <v>9088</v>
      </c>
      <c r="G114" s="76"/>
      <c r="H114" s="118">
        <v>150000</v>
      </c>
      <c r="I114" s="76"/>
      <c r="J114" s="76" t="s">
        <v>5537</v>
      </c>
      <c r="K114" s="119" t="s">
        <v>1063</v>
      </c>
      <c r="L114" s="76" t="s">
        <v>9065</v>
      </c>
      <c r="M114" s="119" t="s">
        <v>9089</v>
      </c>
      <c r="N114" s="119" t="s">
        <v>1063</v>
      </c>
      <c r="O114" s="76" t="s">
        <v>1575</v>
      </c>
      <c r="P114" s="119" t="s">
        <v>3593</v>
      </c>
      <c r="Q114" s="76" t="s">
        <v>1063</v>
      </c>
      <c r="R114" s="76"/>
      <c r="S114" s="76"/>
      <c r="T114" s="76"/>
      <c r="U114" s="76"/>
      <c r="V114" s="76"/>
      <c r="W114" s="121"/>
      <c r="X114" s="121"/>
      <c r="Y114" s="642">
        <f t="shared" si="2"/>
        <v>10500.000000000002</v>
      </c>
      <c r="Z114" s="118">
        <f t="shared" si="3"/>
        <v>160500</v>
      </c>
    </row>
    <row r="115" spans="1:26" ht="15.5" x14ac:dyDescent="0.35">
      <c r="A115" s="76"/>
      <c r="B115" s="76"/>
      <c r="C115" s="214"/>
      <c r="D115" s="76"/>
      <c r="E115" s="76"/>
      <c r="F115" s="76" t="s">
        <v>9090</v>
      </c>
      <c r="G115" s="76"/>
      <c r="H115" s="118">
        <v>150000</v>
      </c>
      <c r="I115" s="76"/>
      <c r="J115" s="76" t="s">
        <v>5775</v>
      </c>
      <c r="K115" s="119" t="s">
        <v>1063</v>
      </c>
      <c r="L115" s="76" t="s">
        <v>9059</v>
      </c>
      <c r="M115" s="119" t="s">
        <v>9091</v>
      </c>
      <c r="N115" s="119" t="s">
        <v>1063</v>
      </c>
      <c r="O115" s="76" t="s">
        <v>1575</v>
      </c>
      <c r="P115" s="119" t="s">
        <v>1063</v>
      </c>
      <c r="Q115" s="76" t="s">
        <v>1063</v>
      </c>
      <c r="R115" s="76"/>
      <c r="S115" s="76"/>
      <c r="T115" s="76"/>
      <c r="U115" s="76"/>
      <c r="V115" s="76"/>
      <c r="W115" s="121"/>
      <c r="X115" s="121"/>
      <c r="Y115" s="642">
        <f t="shared" si="2"/>
        <v>10500.000000000002</v>
      </c>
      <c r="Z115" s="118">
        <f t="shared" si="3"/>
        <v>160500</v>
      </c>
    </row>
    <row r="116" spans="1:26" ht="15.5" x14ac:dyDescent="0.35">
      <c r="A116" s="76"/>
      <c r="B116" s="76"/>
      <c r="C116" s="214"/>
      <c r="D116" s="76"/>
      <c r="E116" s="76"/>
      <c r="F116" s="76" t="s">
        <v>9092</v>
      </c>
      <c r="G116" s="76"/>
      <c r="H116" s="118">
        <v>150000</v>
      </c>
      <c r="I116" s="76"/>
      <c r="J116" s="76" t="s">
        <v>5537</v>
      </c>
      <c r="K116" s="119" t="s">
        <v>1063</v>
      </c>
      <c r="L116" s="76" t="s">
        <v>9070</v>
      </c>
      <c r="M116" s="119" t="s">
        <v>9093</v>
      </c>
      <c r="N116" s="119" t="s">
        <v>1063</v>
      </c>
      <c r="O116" s="76" t="s">
        <v>1575</v>
      </c>
      <c r="P116" s="119" t="s">
        <v>1063</v>
      </c>
      <c r="Q116" s="76" t="s">
        <v>1063</v>
      </c>
      <c r="R116" s="76"/>
      <c r="S116" s="76"/>
      <c r="T116" s="76"/>
      <c r="U116" s="76"/>
      <c r="V116" s="76"/>
      <c r="W116" s="121"/>
      <c r="X116" s="121"/>
      <c r="Y116" s="642">
        <f t="shared" si="2"/>
        <v>10500.000000000002</v>
      </c>
      <c r="Z116" s="118">
        <f t="shared" si="3"/>
        <v>160500</v>
      </c>
    </row>
    <row r="117" spans="1:26" ht="15.5" x14ac:dyDescent="0.35">
      <c r="A117" s="76"/>
      <c r="B117" s="76"/>
      <c r="C117" s="214"/>
      <c r="D117" s="76"/>
      <c r="E117" s="76"/>
      <c r="F117" s="76" t="s">
        <v>9094</v>
      </c>
      <c r="G117" s="76"/>
      <c r="H117" s="118">
        <v>150000</v>
      </c>
      <c r="I117" s="76"/>
      <c r="J117" s="76" t="s">
        <v>5537</v>
      </c>
      <c r="K117" s="119" t="s">
        <v>1063</v>
      </c>
      <c r="L117" s="76" t="s">
        <v>9073</v>
      </c>
      <c r="M117" s="119" t="s">
        <v>9095</v>
      </c>
      <c r="N117" s="119" t="s">
        <v>1063</v>
      </c>
      <c r="O117" s="76" t="s">
        <v>1575</v>
      </c>
      <c r="P117" s="119" t="s">
        <v>1063</v>
      </c>
      <c r="Q117" s="76" t="s">
        <v>1063</v>
      </c>
      <c r="R117" s="76"/>
      <c r="S117" s="76"/>
      <c r="T117" s="76"/>
      <c r="U117" s="76"/>
      <c r="V117" s="76"/>
      <c r="W117" s="121"/>
      <c r="X117" s="121"/>
      <c r="Y117" s="642">
        <f t="shared" si="2"/>
        <v>10500.000000000002</v>
      </c>
      <c r="Z117" s="118">
        <f t="shared" si="3"/>
        <v>160500</v>
      </c>
    </row>
    <row r="118" spans="1:26" ht="15.5" x14ac:dyDescent="0.35">
      <c r="A118" s="76"/>
      <c r="B118" s="76"/>
      <c r="C118" s="214"/>
      <c r="D118" s="76"/>
      <c r="E118" s="76"/>
      <c r="F118" s="76" t="s">
        <v>9096</v>
      </c>
      <c r="G118" s="76"/>
      <c r="H118" s="118">
        <v>150000</v>
      </c>
      <c r="I118" s="76"/>
      <c r="J118" s="76" t="s">
        <v>5537</v>
      </c>
      <c r="K118" s="119" t="s">
        <v>1063</v>
      </c>
      <c r="L118" s="76" t="s">
        <v>9097</v>
      </c>
      <c r="M118" s="119">
        <v>570007</v>
      </c>
      <c r="N118" s="119" t="s">
        <v>1063</v>
      </c>
      <c r="O118" s="76" t="s">
        <v>1575</v>
      </c>
      <c r="P118" s="119" t="s">
        <v>1063</v>
      </c>
      <c r="Q118" s="76" t="s">
        <v>1063</v>
      </c>
      <c r="R118" s="76"/>
      <c r="S118" s="76"/>
      <c r="T118" s="76"/>
      <c r="U118" s="76"/>
      <c r="V118" s="76"/>
      <c r="W118" s="121"/>
      <c r="X118" s="121"/>
      <c r="Y118" s="642">
        <f t="shared" si="2"/>
        <v>10500.000000000002</v>
      </c>
      <c r="Z118" s="118">
        <f t="shared" si="3"/>
        <v>160500</v>
      </c>
    </row>
    <row r="119" spans="1:26" ht="15.5" x14ac:dyDescent="0.35">
      <c r="A119" s="76"/>
      <c r="B119" s="76"/>
      <c r="C119" s="214"/>
      <c r="D119" s="76"/>
      <c r="E119" s="76"/>
      <c r="F119" s="76" t="s">
        <v>9098</v>
      </c>
      <c r="G119" s="76"/>
      <c r="H119" s="118">
        <v>150000</v>
      </c>
      <c r="I119" s="76"/>
      <c r="J119" s="76" t="s">
        <v>4438</v>
      </c>
      <c r="K119" s="119" t="s">
        <v>1063</v>
      </c>
      <c r="L119" s="76" t="s">
        <v>9099</v>
      </c>
      <c r="M119" s="119" t="s">
        <v>9100</v>
      </c>
      <c r="N119" s="119" t="s">
        <v>1063</v>
      </c>
      <c r="O119" s="76" t="s">
        <v>1575</v>
      </c>
      <c r="P119" s="119" t="s">
        <v>1063</v>
      </c>
      <c r="Q119" s="76" t="s">
        <v>1063</v>
      </c>
      <c r="R119" s="76"/>
      <c r="S119" s="76"/>
      <c r="T119" s="76"/>
      <c r="U119" s="76"/>
      <c r="V119" s="76"/>
      <c r="W119" s="121"/>
      <c r="X119" s="121"/>
      <c r="Y119" s="642">
        <f t="shared" si="2"/>
        <v>10500.000000000002</v>
      </c>
      <c r="Z119" s="118">
        <f t="shared" si="3"/>
        <v>160500</v>
      </c>
    </row>
    <row r="120" spans="1:26" ht="15.5" x14ac:dyDescent="0.35">
      <c r="A120" s="76"/>
      <c r="B120" s="76"/>
      <c r="C120" s="214"/>
      <c r="D120" s="76"/>
      <c r="E120" s="76"/>
      <c r="F120" s="76" t="s">
        <v>9098</v>
      </c>
      <c r="G120" s="76"/>
      <c r="H120" s="118">
        <v>150000</v>
      </c>
      <c r="I120" s="76"/>
      <c r="J120" s="76" t="s">
        <v>4438</v>
      </c>
      <c r="K120" s="119" t="s">
        <v>1063</v>
      </c>
      <c r="L120" s="76" t="s">
        <v>9101</v>
      </c>
      <c r="M120" s="119" t="s">
        <v>9102</v>
      </c>
      <c r="N120" s="119" t="s">
        <v>1063</v>
      </c>
      <c r="O120" s="76" t="s">
        <v>1575</v>
      </c>
      <c r="P120" s="119" t="s">
        <v>9103</v>
      </c>
      <c r="Q120" s="119" t="s">
        <v>9104</v>
      </c>
      <c r="R120" s="76"/>
      <c r="S120" s="76"/>
      <c r="T120" s="76"/>
      <c r="U120" s="76"/>
      <c r="V120" s="76"/>
      <c r="W120" s="121"/>
      <c r="X120" s="121"/>
      <c r="Y120" s="642">
        <f t="shared" si="2"/>
        <v>10500.000000000002</v>
      </c>
      <c r="Z120" s="118">
        <f t="shared" si="3"/>
        <v>160500</v>
      </c>
    </row>
    <row r="121" spans="1:26" ht="15.5" x14ac:dyDescent="0.35">
      <c r="A121" s="76"/>
      <c r="B121" s="76"/>
      <c r="C121" s="214"/>
      <c r="D121" s="76"/>
      <c r="E121" s="76"/>
      <c r="F121" s="76" t="s">
        <v>9098</v>
      </c>
      <c r="G121" s="76"/>
      <c r="H121" s="118">
        <v>150000</v>
      </c>
      <c r="I121" s="76"/>
      <c r="J121" s="76" t="s">
        <v>4438</v>
      </c>
      <c r="K121" s="119" t="s">
        <v>1063</v>
      </c>
      <c r="L121" s="76" t="s">
        <v>9105</v>
      </c>
      <c r="M121" s="119" t="s">
        <v>9106</v>
      </c>
      <c r="N121" s="119" t="s">
        <v>1063</v>
      </c>
      <c r="O121" s="76" t="s">
        <v>1575</v>
      </c>
      <c r="P121" s="119" t="s">
        <v>1063</v>
      </c>
      <c r="Q121" s="119" t="s">
        <v>1066</v>
      </c>
      <c r="R121" s="76"/>
      <c r="S121" s="76"/>
      <c r="T121" s="76"/>
      <c r="U121" s="76"/>
      <c r="V121" s="76"/>
      <c r="W121" s="121"/>
      <c r="X121" s="121"/>
      <c r="Y121" s="642">
        <f t="shared" si="2"/>
        <v>10500.000000000002</v>
      </c>
      <c r="Z121" s="118">
        <f t="shared" si="3"/>
        <v>160500</v>
      </c>
    </row>
    <row r="122" spans="1:26" ht="15.5" x14ac:dyDescent="0.35">
      <c r="A122" s="76"/>
      <c r="B122" s="76"/>
      <c r="C122" s="214"/>
      <c r="D122" s="76"/>
      <c r="E122" s="76"/>
      <c r="F122" s="76" t="s">
        <v>9098</v>
      </c>
      <c r="G122" s="76"/>
      <c r="H122" s="118">
        <v>150000</v>
      </c>
      <c r="I122" s="76"/>
      <c r="J122" s="76" t="s">
        <v>4438</v>
      </c>
      <c r="K122" s="119" t="s">
        <v>1063</v>
      </c>
      <c r="L122" s="76" t="s">
        <v>9107</v>
      </c>
      <c r="M122" s="119" t="s">
        <v>9108</v>
      </c>
      <c r="N122" s="119" t="s">
        <v>1063</v>
      </c>
      <c r="O122" s="76" t="s">
        <v>1575</v>
      </c>
      <c r="P122" s="119" t="s">
        <v>3033</v>
      </c>
      <c r="Q122" s="119" t="s">
        <v>1063</v>
      </c>
      <c r="R122" s="76"/>
      <c r="S122" s="76"/>
      <c r="T122" s="76"/>
      <c r="U122" s="76"/>
      <c r="V122" s="76"/>
      <c r="W122" s="121"/>
      <c r="X122" s="121"/>
      <c r="Y122" s="642">
        <f t="shared" si="2"/>
        <v>10500.000000000002</v>
      </c>
      <c r="Z122" s="118">
        <f t="shared" si="3"/>
        <v>160500</v>
      </c>
    </row>
    <row r="123" spans="1:26" ht="15.5" x14ac:dyDescent="0.35">
      <c r="A123" s="76"/>
      <c r="B123" s="76"/>
      <c r="C123" s="214"/>
      <c r="D123" s="76"/>
      <c r="E123" s="76"/>
      <c r="F123" s="76" t="s">
        <v>9109</v>
      </c>
      <c r="G123" s="76"/>
      <c r="H123" s="118">
        <v>150000</v>
      </c>
      <c r="I123" s="76"/>
      <c r="J123" s="76" t="s">
        <v>9080</v>
      </c>
      <c r="K123" s="119" t="s">
        <v>1063</v>
      </c>
      <c r="L123" s="76" t="s">
        <v>8791</v>
      </c>
      <c r="M123" s="119">
        <v>450002</v>
      </c>
      <c r="N123" s="119" t="s">
        <v>1063</v>
      </c>
      <c r="O123" s="76" t="s">
        <v>1575</v>
      </c>
      <c r="P123" s="119" t="s">
        <v>1063</v>
      </c>
      <c r="Q123" s="119" t="s">
        <v>1063</v>
      </c>
      <c r="R123" s="76"/>
      <c r="S123" s="76"/>
      <c r="T123" s="76"/>
      <c r="U123" s="76"/>
      <c r="V123" s="76"/>
      <c r="W123" s="121"/>
      <c r="X123" s="121"/>
      <c r="Y123" s="642">
        <f t="shared" si="2"/>
        <v>10500.000000000002</v>
      </c>
      <c r="Z123" s="118">
        <f t="shared" si="3"/>
        <v>160500</v>
      </c>
    </row>
    <row r="124" spans="1:26" ht="15.5" x14ac:dyDescent="0.35">
      <c r="A124" s="76"/>
      <c r="B124" s="76"/>
      <c r="C124" s="214"/>
      <c r="D124" s="76"/>
      <c r="E124" s="76"/>
      <c r="F124" s="76" t="s">
        <v>9110</v>
      </c>
      <c r="G124" s="76"/>
      <c r="H124" s="118">
        <v>150000</v>
      </c>
      <c r="I124" s="76"/>
      <c r="J124" s="76" t="s">
        <v>9080</v>
      </c>
      <c r="K124" s="119" t="s">
        <v>1063</v>
      </c>
      <c r="L124" s="76" t="s">
        <v>8793</v>
      </c>
      <c r="M124" s="119">
        <v>789402</v>
      </c>
      <c r="N124" s="119" t="s">
        <v>1063</v>
      </c>
      <c r="O124" s="76" t="s">
        <v>1575</v>
      </c>
      <c r="P124" s="119" t="s">
        <v>1063</v>
      </c>
      <c r="Q124" s="119" t="s">
        <v>1063</v>
      </c>
      <c r="R124" s="76"/>
      <c r="S124" s="76"/>
      <c r="T124" s="76"/>
      <c r="U124" s="76"/>
      <c r="V124" s="76"/>
      <c r="W124" s="121"/>
      <c r="X124" s="121"/>
      <c r="Y124" s="642">
        <f t="shared" si="2"/>
        <v>10500.000000000002</v>
      </c>
      <c r="Z124" s="118">
        <f t="shared" si="3"/>
        <v>160500</v>
      </c>
    </row>
    <row r="125" spans="1:26" ht="15.5" x14ac:dyDescent="0.35">
      <c r="A125" s="76"/>
      <c r="B125" s="76"/>
      <c r="C125" s="214"/>
      <c r="D125" s="76"/>
      <c r="E125" s="76"/>
      <c r="F125" s="76" t="s">
        <v>9111</v>
      </c>
      <c r="G125" s="76"/>
      <c r="H125" s="118">
        <v>150000</v>
      </c>
      <c r="I125" s="76"/>
      <c r="J125" s="76" t="s">
        <v>9080</v>
      </c>
      <c r="K125" s="119" t="s">
        <v>1063</v>
      </c>
      <c r="L125" s="76" t="s">
        <v>8795</v>
      </c>
      <c r="M125" s="119" t="s">
        <v>9112</v>
      </c>
      <c r="N125" s="119" t="s">
        <v>1063</v>
      </c>
      <c r="O125" s="76" t="s">
        <v>1575</v>
      </c>
      <c r="P125" s="119" t="s">
        <v>8797</v>
      </c>
      <c r="Q125" s="119" t="s">
        <v>1063</v>
      </c>
      <c r="R125" s="76"/>
      <c r="S125" s="76"/>
      <c r="T125" s="76"/>
      <c r="U125" s="76"/>
      <c r="V125" s="76"/>
      <c r="W125" s="121"/>
      <c r="X125" s="121"/>
      <c r="Y125" s="642">
        <f t="shared" si="2"/>
        <v>10500.000000000002</v>
      </c>
      <c r="Z125" s="118">
        <f t="shared" si="3"/>
        <v>160500</v>
      </c>
    </row>
    <row r="126" spans="1:26" ht="15.5" x14ac:dyDescent="0.35">
      <c r="A126" s="76"/>
      <c r="B126" s="76"/>
      <c r="C126" s="214"/>
      <c r="D126" s="76"/>
      <c r="E126" s="76"/>
      <c r="F126" s="76" t="s">
        <v>9113</v>
      </c>
      <c r="G126" s="76"/>
      <c r="H126" s="118">
        <v>150000</v>
      </c>
      <c r="I126" s="76"/>
      <c r="J126" s="76" t="s">
        <v>9080</v>
      </c>
      <c r="K126" s="119" t="s">
        <v>1063</v>
      </c>
      <c r="L126" s="76" t="s">
        <v>5549</v>
      </c>
      <c r="M126" s="119">
        <v>509071</v>
      </c>
      <c r="N126" s="119" t="s">
        <v>1063</v>
      </c>
      <c r="O126" s="76" t="s">
        <v>1575</v>
      </c>
      <c r="P126" s="119" t="s">
        <v>1063</v>
      </c>
      <c r="Q126" s="119" t="s">
        <v>1063</v>
      </c>
      <c r="R126" s="76"/>
      <c r="S126" s="76"/>
      <c r="T126" s="76"/>
      <c r="U126" s="76"/>
      <c r="V126" s="76"/>
      <c r="W126" s="121"/>
      <c r="X126" s="121"/>
      <c r="Y126" s="642">
        <f t="shared" si="2"/>
        <v>10500.000000000002</v>
      </c>
      <c r="Z126" s="118">
        <f t="shared" si="3"/>
        <v>160500</v>
      </c>
    </row>
    <row r="127" spans="1:26" ht="15.5" x14ac:dyDescent="0.35">
      <c r="A127" s="76"/>
      <c r="B127" s="76"/>
      <c r="C127" s="214"/>
      <c r="D127" s="76"/>
      <c r="E127" s="76"/>
      <c r="F127" s="76" t="s">
        <v>9114</v>
      </c>
      <c r="G127" s="76"/>
      <c r="H127" s="118">
        <v>150000</v>
      </c>
      <c r="I127" s="76"/>
      <c r="J127" s="76" t="s">
        <v>1123</v>
      </c>
      <c r="K127" s="119" t="s">
        <v>1063</v>
      </c>
      <c r="L127" s="76" t="s">
        <v>8389</v>
      </c>
      <c r="M127" s="119" t="s">
        <v>9115</v>
      </c>
      <c r="N127" s="119" t="s">
        <v>1063</v>
      </c>
      <c r="O127" s="76" t="s">
        <v>1575</v>
      </c>
      <c r="P127" s="119" t="s">
        <v>3033</v>
      </c>
      <c r="Q127" s="76" t="s">
        <v>3058</v>
      </c>
      <c r="R127" s="76"/>
      <c r="S127" s="76"/>
      <c r="T127" s="76"/>
      <c r="U127" s="76"/>
      <c r="V127" s="76"/>
      <c r="W127" s="121"/>
      <c r="X127" s="121"/>
      <c r="Y127" s="642">
        <f t="shared" si="2"/>
        <v>10500.000000000002</v>
      </c>
      <c r="Z127" s="118">
        <f t="shared" si="3"/>
        <v>160500</v>
      </c>
    </row>
    <row r="128" spans="1:26" ht="15.5" x14ac:dyDescent="0.35">
      <c r="A128" s="76"/>
      <c r="B128" s="76"/>
      <c r="C128" s="214"/>
      <c r="D128" s="76"/>
      <c r="E128" s="76"/>
      <c r="F128" s="76" t="s">
        <v>9116</v>
      </c>
      <c r="G128" s="76"/>
      <c r="H128" s="118">
        <v>150000</v>
      </c>
      <c r="I128" s="76"/>
      <c r="J128" s="76" t="s">
        <v>9080</v>
      </c>
      <c r="K128" s="119" t="s">
        <v>1063</v>
      </c>
      <c r="L128" s="76" t="s">
        <v>5551</v>
      </c>
      <c r="M128" s="119">
        <v>643036</v>
      </c>
      <c r="N128" s="119" t="s">
        <v>1063</v>
      </c>
      <c r="O128" s="76" t="s">
        <v>1575</v>
      </c>
      <c r="P128" s="119" t="s">
        <v>1063</v>
      </c>
      <c r="Q128" s="76" t="s">
        <v>1063</v>
      </c>
      <c r="R128" s="76"/>
      <c r="S128" s="76"/>
      <c r="T128" s="76"/>
      <c r="U128" s="76"/>
      <c r="V128" s="76"/>
      <c r="W128" s="121"/>
      <c r="X128" s="121"/>
      <c r="Y128" s="642">
        <f t="shared" si="2"/>
        <v>10500.000000000002</v>
      </c>
      <c r="Z128" s="118">
        <f t="shared" si="3"/>
        <v>160500</v>
      </c>
    </row>
    <row r="129" spans="1:26" ht="15.5" x14ac:dyDescent="0.35">
      <c r="A129" s="76"/>
      <c r="B129" s="76"/>
      <c r="C129" s="214"/>
      <c r="D129" s="76"/>
      <c r="E129" s="76"/>
      <c r="F129" s="76" t="s">
        <v>9117</v>
      </c>
      <c r="G129" s="76"/>
      <c r="H129" s="118">
        <v>150000</v>
      </c>
      <c r="I129" s="76"/>
      <c r="J129" s="76" t="s">
        <v>9080</v>
      </c>
      <c r="K129" s="119" t="s">
        <v>1063</v>
      </c>
      <c r="L129" s="76" t="s">
        <v>8804</v>
      </c>
      <c r="M129" s="119" t="s">
        <v>9118</v>
      </c>
      <c r="N129" s="119" t="s">
        <v>1063</v>
      </c>
      <c r="O129" s="76" t="s">
        <v>1575</v>
      </c>
      <c r="P129" s="119" t="s">
        <v>1063</v>
      </c>
      <c r="Q129" s="76" t="s">
        <v>1063</v>
      </c>
      <c r="R129" s="76"/>
      <c r="S129" s="76"/>
      <c r="T129" s="76"/>
      <c r="U129" s="76"/>
      <c r="V129" s="76"/>
      <c r="W129" s="121"/>
      <c r="X129" s="121"/>
      <c r="Y129" s="642">
        <f t="shared" si="2"/>
        <v>10500.000000000002</v>
      </c>
      <c r="Z129" s="118">
        <f t="shared" si="3"/>
        <v>160500</v>
      </c>
    </row>
    <row r="130" spans="1:26" ht="15.5" x14ac:dyDescent="0.35">
      <c r="A130" s="76"/>
      <c r="B130" s="76"/>
      <c r="C130" s="214"/>
      <c r="D130" s="76"/>
      <c r="E130" s="76"/>
      <c r="F130" s="76" t="s">
        <v>9119</v>
      </c>
      <c r="G130" s="76"/>
      <c r="H130" s="118">
        <v>150000</v>
      </c>
      <c r="I130" s="76"/>
      <c r="J130" s="76" t="s">
        <v>9080</v>
      </c>
      <c r="K130" s="119" t="s">
        <v>1063</v>
      </c>
      <c r="L130" s="76" t="s">
        <v>5551</v>
      </c>
      <c r="M130" s="119">
        <v>643037</v>
      </c>
      <c r="N130" s="119" t="s">
        <v>1063</v>
      </c>
      <c r="O130" s="76" t="s">
        <v>1575</v>
      </c>
      <c r="P130" s="119" t="s">
        <v>1063</v>
      </c>
      <c r="Q130" s="76" t="s">
        <v>1063</v>
      </c>
      <c r="R130" s="76"/>
      <c r="S130" s="76"/>
      <c r="T130" s="76"/>
      <c r="U130" s="76"/>
      <c r="V130" s="76"/>
      <c r="W130" s="121"/>
      <c r="X130" s="121"/>
      <c r="Y130" s="642">
        <f t="shared" si="2"/>
        <v>10500.000000000002</v>
      </c>
      <c r="Z130" s="118">
        <f t="shared" si="3"/>
        <v>160500</v>
      </c>
    </row>
    <row r="131" spans="1:26" ht="15.5" x14ac:dyDescent="0.35">
      <c r="A131" s="76"/>
      <c r="B131" s="76"/>
      <c r="C131" s="214"/>
      <c r="D131" s="76"/>
      <c r="E131" s="76"/>
      <c r="F131" s="76" t="s">
        <v>9117</v>
      </c>
      <c r="G131" s="76"/>
      <c r="H131" s="118">
        <v>150000</v>
      </c>
      <c r="I131" s="76"/>
      <c r="J131" s="76" t="s">
        <v>9080</v>
      </c>
      <c r="K131" s="119" t="s">
        <v>1063</v>
      </c>
      <c r="L131" s="76" t="s">
        <v>8356</v>
      </c>
      <c r="M131" s="119" t="s">
        <v>9120</v>
      </c>
      <c r="N131" s="119" t="s">
        <v>1063</v>
      </c>
      <c r="O131" s="76" t="s">
        <v>1575</v>
      </c>
      <c r="P131" s="119" t="s">
        <v>1063</v>
      </c>
      <c r="Q131" s="76" t="s">
        <v>1063</v>
      </c>
      <c r="R131" s="76"/>
      <c r="S131" s="76"/>
      <c r="T131" s="76"/>
      <c r="U131" s="76"/>
      <c r="V131" s="76"/>
      <c r="W131" s="121"/>
      <c r="X131" s="121"/>
      <c r="Y131" s="642">
        <f t="shared" si="2"/>
        <v>10500.000000000002</v>
      </c>
      <c r="Z131" s="118">
        <f t="shared" si="3"/>
        <v>160500</v>
      </c>
    </row>
    <row r="132" spans="1:26" ht="15.5" x14ac:dyDescent="0.35">
      <c r="A132" s="76"/>
      <c r="B132" s="76"/>
      <c r="C132" s="214"/>
      <c r="D132" s="76"/>
      <c r="E132" s="76"/>
      <c r="F132" s="76" t="s">
        <v>9121</v>
      </c>
      <c r="G132" s="76"/>
      <c r="H132" s="118">
        <v>150000</v>
      </c>
      <c r="I132" s="76"/>
      <c r="J132" s="76" t="s">
        <v>9080</v>
      </c>
      <c r="K132" s="119" t="s">
        <v>1063</v>
      </c>
      <c r="L132" s="76" t="s">
        <v>8810</v>
      </c>
      <c r="M132" s="119" t="s">
        <v>9122</v>
      </c>
      <c r="N132" s="119" t="s">
        <v>1063</v>
      </c>
      <c r="O132" s="76" t="s">
        <v>1575</v>
      </c>
      <c r="P132" s="119" t="s">
        <v>1063</v>
      </c>
      <c r="Q132" s="76" t="s">
        <v>1063</v>
      </c>
      <c r="R132" s="76"/>
      <c r="S132" s="76"/>
      <c r="T132" s="76"/>
      <c r="U132" s="76"/>
      <c r="V132" s="76"/>
      <c r="W132" s="121"/>
      <c r="X132" s="121"/>
      <c r="Y132" s="642">
        <f t="shared" si="2"/>
        <v>10500.000000000002</v>
      </c>
      <c r="Z132" s="118">
        <f t="shared" si="3"/>
        <v>160500</v>
      </c>
    </row>
    <row r="133" spans="1:26" ht="15.5" x14ac:dyDescent="0.35">
      <c r="A133" s="76"/>
      <c r="B133" s="76"/>
      <c r="C133" s="214"/>
      <c r="D133" s="76"/>
      <c r="E133" s="76"/>
      <c r="F133" s="76" t="s">
        <v>9123</v>
      </c>
      <c r="G133" s="76"/>
      <c r="H133" s="118">
        <v>150000</v>
      </c>
      <c r="I133" s="76"/>
      <c r="J133" s="76" t="s">
        <v>9080</v>
      </c>
      <c r="K133" s="119" t="s">
        <v>1063</v>
      </c>
      <c r="L133" s="76" t="s">
        <v>8813</v>
      </c>
      <c r="M133" s="119" t="s">
        <v>9124</v>
      </c>
      <c r="N133" s="119" t="s">
        <v>1063</v>
      </c>
      <c r="O133" s="76" t="s">
        <v>1575</v>
      </c>
      <c r="P133" s="119" t="s">
        <v>8797</v>
      </c>
      <c r="Q133" s="76" t="s">
        <v>1063</v>
      </c>
      <c r="R133" s="76"/>
      <c r="S133" s="76"/>
      <c r="T133" s="76"/>
      <c r="U133" s="76"/>
      <c r="V133" s="76"/>
      <c r="W133" s="121"/>
      <c r="X133" s="121"/>
      <c r="Y133" s="642">
        <f t="shared" si="2"/>
        <v>10500.000000000002</v>
      </c>
      <c r="Z133" s="118">
        <f t="shared" si="3"/>
        <v>160500</v>
      </c>
    </row>
    <row r="134" spans="1:26" ht="15.5" x14ac:dyDescent="0.35">
      <c r="A134" s="76"/>
      <c r="B134" s="76"/>
      <c r="C134" s="214"/>
      <c r="D134" s="76"/>
      <c r="E134" s="76"/>
      <c r="F134" s="76" t="s">
        <v>9125</v>
      </c>
      <c r="G134" s="76"/>
      <c r="H134" s="118">
        <v>150000</v>
      </c>
      <c r="I134" s="76"/>
      <c r="J134" s="76" t="s">
        <v>9080</v>
      </c>
      <c r="K134" s="119" t="s">
        <v>1063</v>
      </c>
      <c r="L134" s="76" t="s">
        <v>8816</v>
      </c>
      <c r="M134" s="119" t="s">
        <v>9126</v>
      </c>
      <c r="N134" s="119" t="s">
        <v>1063</v>
      </c>
      <c r="O134" s="76" t="s">
        <v>1575</v>
      </c>
      <c r="P134" s="119" t="s">
        <v>1063</v>
      </c>
      <c r="Q134" s="76" t="s">
        <v>3484</v>
      </c>
      <c r="R134" s="76"/>
      <c r="S134" s="76"/>
      <c r="T134" s="76"/>
      <c r="U134" s="76"/>
      <c r="V134" s="76"/>
      <c r="W134" s="121"/>
      <c r="X134" s="121"/>
      <c r="Y134" s="642">
        <f t="shared" si="2"/>
        <v>10500.000000000002</v>
      </c>
      <c r="Z134" s="118">
        <f t="shared" si="3"/>
        <v>160500</v>
      </c>
    </row>
    <row r="135" spans="1:26" ht="15.5" x14ac:dyDescent="0.35">
      <c r="A135" s="76"/>
      <c r="B135" s="76"/>
      <c r="C135" s="214"/>
      <c r="D135" s="76"/>
      <c r="E135" s="76"/>
      <c r="F135" s="76" t="s">
        <v>9127</v>
      </c>
      <c r="G135" s="76"/>
      <c r="H135" s="118">
        <v>150000</v>
      </c>
      <c r="I135" s="76"/>
      <c r="J135" s="76" t="s">
        <v>9080</v>
      </c>
      <c r="K135" s="119" t="s">
        <v>1063</v>
      </c>
      <c r="L135" s="76" t="s">
        <v>9128</v>
      </c>
      <c r="M135" s="119" t="s">
        <v>9129</v>
      </c>
      <c r="N135" s="119" t="s">
        <v>1063</v>
      </c>
      <c r="O135" s="76" t="s">
        <v>1575</v>
      </c>
      <c r="P135" s="119" t="s">
        <v>1063</v>
      </c>
      <c r="Q135" s="76" t="s">
        <v>1063</v>
      </c>
      <c r="R135" s="76"/>
      <c r="S135" s="76"/>
      <c r="T135" s="76"/>
      <c r="U135" s="76"/>
      <c r="V135" s="76"/>
      <c r="W135" s="121"/>
      <c r="X135" s="121"/>
      <c r="Y135" s="642">
        <f t="shared" ref="Y135:Y198" si="4">H135*Y$5</f>
        <v>10500.000000000002</v>
      </c>
      <c r="Z135" s="118">
        <f t="shared" ref="Z135:Z198" si="5">H135+Y135</f>
        <v>160500</v>
      </c>
    </row>
    <row r="136" spans="1:26" ht="15.5" x14ac:dyDescent="0.35">
      <c r="A136" s="76"/>
      <c r="B136" s="76"/>
      <c r="C136" s="214"/>
      <c r="D136" s="76"/>
      <c r="E136" s="76"/>
      <c r="F136" s="76" t="s">
        <v>9130</v>
      </c>
      <c r="G136" s="76"/>
      <c r="H136" s="118">
        <v>150000</v>
      </c>
      <c r="I136" s="76"/>
      <c r="J136" s="76" t="s">
        <v>1123</v>
      </c>
      <c r="K136" s="119" t="s">
        <v>1063</v>
      </c>
      <c r="L136" s="76" t="s">
        <v>8389</v>
      </c>
      <c r="M136" s="119">
        <v>6041398</v>
      </c>
      <c r="N136" s="119" t="s">
        <v>1063</v>
      </c>
      <c r="O136" s="76" t="s">
        <v>1575</v>
      </c>
      <c r="P136" s="119" t="s">
        <v>3033</v>
      </c>
      <c r="Q136" s="119" t="s">
        <v>3058</v>
      </c>
      <c r="R136" s="76"/>
      <c r="S136" s="76"/>
      <c r="T136" s="76"/>
      <c r="U136" s="76"/>
      <c r="V136" s="76"/>
      <c r="W136" s="121"/>
      <c r="X136" s="121"/>
      <c r="Y136" s="642">
        <f t="shared" si="4"/>
        <v>10500.000000000002</v>
      </c>
      <c r="Z136" s="118">
        <f t="shared" si="5"/>
        <v>160500</v>
      </c>
    </row>
    <row r="137" spans="1:26" ht="15.5" x14ac:dyDescent="0.35">
      <c r="A137" s="76"/>
      <c r="B137" s="76"/>
      <c r="C137" s="214"/>
      <c r="D137" s="76"/>
      <c r="E137" s="76"/>
      <c r="F137" s="76" t="s">
        <v>9131</v>
      </c>
      <c r="G137" s="76"/>
      <c r="H137" s="118">
        <v>150000</v>
      </c>
      <c r="I137" s="76"/>
      <c r="J137" s="76" t="s">
        <v>9080</v>
      </c>
      <c r="K137" s="119" t="s">
        <v>1063</v>
      </c>
      <c r="L137" s="76" t="s">
        <v>5551</v>
      </c>
      <c r="M137" s="119">
        <v>643016</v>
      </c>
      <c r="N137" s="119" t="s">
        <v>1063</v>
      </c>
      <c r="O137" s="76" t="s">
        <v>1575</v>
      </c>
      <c r="P137" s="119" t="s">
        <v>1063</v>
      </c>
      <c r="Q137" s="76" t="s">
        <v>1063</v>
      </c>
      <c r="R137" s="76"/>
      <c r="S137" s="76"/>
      <c r="T137" s="76"/>
      <c r="U137" s="76"/>
      <c r="V137" s="76"/>
      <c r="W137" s="121"/>
      <c r="X137" s="121"/>
      <c r="Y137" s="642">
        <f t="shared" si="4"/>
        <v>10500.000000000002</v>
      </c>
      <c r="Z137" s="118">
        <f t="shared" si="5"/>
        <v>160500</v>
      </c>
    </row>
    <row r="138" spans="1:26" ht="15.5" x14ac:dyDescent="0.35">
      <c r="A138" s="76"/>
      <c r="B138" s="76"/>
      <c r="C138" s="214"/>
      <c r="D138" s="76"/>
      <c r="E138" s="76"/>
      <c r="F138" s="76" t="s">
        <v>9132</v>
      </c>
      <c r="G138" s="76"/>
      <c r="H138" s="118">
        <v>150000</v>
      </c>
      <c r="I138" s="76"/>
      <c r="J138" s="76" t="s">
        <v>9080</v>
      </c>
      <c r="K138" s="119" t="s">
        <v>1063</v>
      </c>
      <c r="L138" s="76" t="s">
        <v>8356</v>
      </c>
      <c r="M138" s="119" t="s">
        <v>9133</v>
      </c>
      <c r="N138" s="119" t="s">
        <v>1063</v>
      </c>
      <c r="O138" s="76" t="s">
        <v>1575</v>
      </c>
      <c r="P138" s="119" t="s">
        <v>1063</v>
      </c>
      <c r="Q138" s="76" t="s">
        <v>1063</v>
      </c>
      <c r="R138" s="76"/>
      <c r="S138" s="76"/>
      <c r="T138" s="76"/>
      <c r="U138" s="76"/>
      <c r="V138" s="76"/>
      <c r="W138" s="121"/>
      <c r="X138" s="121"/>
      <c r="Y138" s="642">
        <f t="shared" si="4"/>
        <v>10500.000000000002</v>
      </c>
      <c r="Z138" s="118">
        <f t="shared" si="5"/>
        <v>160500</v>
      </c>
    </row>
    <row r="139" spans="1:26" ht="15.5" x14ac:dyDescent="0.35">
      <c r="A139" s="76"/>
      <c r="B139" s="76"/>
      <c r="C139" s="214"/>
      <c r="D139" s="76"/>
      <c r="E139" s="76"/>
      <c r="F139" s="76" t="s">
        <v>9134</v>
      </c>
      <c r="G139" s="76"/>
      <c r="H139" s="118">
        <v>150000</v>
      </c>
      <c r="I139" s="76"/>
      <c r="J139" s="76" t="s">
        <v>9080</v>
      </c>
      <c r="K139" s="119" t="s">
        <v>1063</v>
      </c>
      <c r="L139" s="76" t="s">
        <v>8810</v>
      </c>
      <c r="M139" s="119" t="s">
        <v>9135</v>
      </c>
      <c r="N139" s="119" t="s">
        <v>1063</v>
      </c>
      <c r="O139" s="76" t="s">
        <v>1575</v>
      </c>
      <c r="P139" s="119" t="s">
        <v>1063</v>
      </c>
      <c r="Q139" s="76" t="s">
        <v>1063</v>
      </c>
      <c r="R139" s="76"/>
      <c r="S139" s="76"/>
      <c r="T139" s="76"/>
      <c r="U139" s="76"/>
      <c r="V139" s="76"/>
      <c r="W139" s="121"/>
      <c r="X139" s="121"/>
      <c r="Y139" s="642">
        <f t="shared" si="4"/>
        <v>10500.000000000002</v>
      </c>
      <c r="Z139" s="118">
        <f t="shared" si="5"/>
        <v>160500</v>
      </c>
    </row>
    <row r="140" spans="1:26" ht="15.5" x14ac:dyDescent="0.35">
      <c r="A140" s="76"/>
      <c r="B140" s="76"/>
      <c r="C140" s="214"/>
      <c r="D140" s="76"/>
      <c r="E140" s="76"/>
      <c r="F140" s="76" t="s">
        <v>9136</v>
      </c>
      <c r="G140" s="76"/>
      <c r="H140" s="118">
        <v>150000</v>
      </c>
      <c r="I140" s="76"/>
      <c r="J140" s="76" t="s">
        <v>9080</v>
      </c>
      <c r="K140" s="119" t="s">
        <v>1063</v>
      </c>
      <c r="L140" s="76" t="s">
        <v>8813</v>
      </c>
      <c r="M140" s="119" t="s">
        <v>9137</v>
      </c>
      <c r="N140" s="119" t="s">
        <v>1063</v>
      </c>
      <c r="O140" s="76" t="s">
        <v>1575</v>
      </c>
      <c r="P140" s="119" t="s">
        <v>8797</v>
      </c>
      <c r="Q140" s="76" t="s">
        <v>1063</v>
      </c>
      <c r="R140" s="76"/>
      <c r="S140" s="76"/>
      <c r="T140" s="76"/>
      <c r="U140" s="76"/>
      <c r="V140" s="76"/>
      <c r="W140" s="121"/>
      <c r="X140" s="121"/>
      <c r="Y140" s="642">
        <f t="shared" si="4"/>
        <v>10500.000000000002</v>
      </c>
      <c r="Z140" s="118">
        <f t="shared" si="5"/>
        <v>160500</v>
      </c>
    </row>
    <row r="141" spans="1:26" ht="15.5" x14ac:dyDescent="0.35">
      <c r="A141" s="76"/>
      <c r="B141" s="76"/>
      <c r="C141" s="214"/>
      <c r="D141" s="76"/>
      <c r="E141" s="76"/>
      <c r="F141" s="76" t="s">
        <v>9138</v>
      </c>
      <c r="G141" s="76"/>
      <c r="H141" s="118">
        <v>150000</v>
      </c>
      <c r="I141" s="76"/>
      <c r="J141" s="76" t="s">
        <v>1123</v>
      </c>
      <c r="K141" s="119" t="s">
        <v>1063</v>
      </c>
      <c r="L141" s="76" t="s">
        <v>8389</v>
      </c>
      <c r="M141" s="119" t="s">
        <v>9139</v>
      </c>
      <c r="N141" s="119" t="s">
        <v>1063</v>
      </c>
      <c r="O141" s="76" t="s">
        <v>1575</v>
      </c>
      <c r="P141" s="119" t="s">
        <v>3033</v>
      </c>
      <c r="Q141" s="119" t="s">
        <v>3058</v>
      </c>
      <c r="R141" s="76"/>
      <c r="S141" s="76"/>
      <c r="T141" s="76"/>
      <c r="U141" s="76"/>
      <c r="V141" s="76"/>
      <c r="W141" s="121"/>
      <c r="X141" s="121"/>
      <c r="Y141" s="642">
        <f t="shared" si="4"/>
        <v>10500.000000000002</v>
      </c>
      <c r="Z141" s="118">
        <f t="shared" si="5"/>
        <v>160500</v>
      </c>
    </row>
    <row r="142" spans="1:26" ht="15.5" x14ac:dyDescent="0.35">
      <c r="A142" s="76"/>
      <c r="B142" s="76"/>
      <c r="C142" s="214"/>
      <c r="D142" s="76"/>
      <c r="E142" s="76"/>
      <c r="F142" s="76" t="s">
        <v>9140</v>
      </c>
      <c r="G142" s="76"/>
      <c r="H142" s="118">
        <v>150000</v>
      </c>
      <c r="I142" s="76"/>
      <c r="J142" s="76" t="s">
        <v>9080</v>
      </c>
      <c r="K142" s="119" t="s">
        <v>1063</v>
      </c>
      <c r="L142" s="76" t="s">
        <v>9141</v>
      </c>
      <c r="M142" s="119" t="s">
        <v>9142</v>
      </c>
      <c r="N142" s="119" t="s">
        <v>1063</v>
      </c>
      <c r="O142" s="76" t="s">
        <v>1575</v>
      </c>
      <c r="P142" s="119" t="s">
        <v>1063</v>
      </c>
      <c r="Q142" s="76" t="s">
        <v>1063</v>
      </c>
      <c r="R142" s="76"/>
      <c r="S142" s="76"/>
      <c r="T142" s="76"/>
      <c r="U142" s="76"/>
      <c r="V142" s="76"/>
      <c r="W142" s="121"/>
      <c r="X142" s="121"/>
      <c r="Y142" s="642">
        <f t="shared" si="4"/>
        <v>10500.000000000002</v>
      </c>
      <c r="Z142" s="118">
        <f t="shared" si="5"/>
        <v>160500</v>
      </c>
    </row>
    <row r="143" spans="1:26" ht="15.5" x14ac:dyDescent="0.35">
      <c r="A143" s="76"/>
      <c r="B143" s="76"/>
      <c r="C143" s="214"/>
      <c r="D143" s="76"/>
      <c r="E143" s="76"/>
      <c r="F143" s="76" t="s">
        <v>9140</v>
      </c>
      <c r="G143" s="76"/>
      <c r="H143" s="118">
        <v>150000</v>
      </c>
      <c r="I143" s="76"/>
      <c r="J143" s="76" t="s">
        <v>5775</v>
      </c>
      <c r="K143" s="119" t="s">
        <v>1063</v>
      </c>
      <c r="L143" s="76" t="s">
        <v>9141</v>
      </c>
      <c r="M143" s="119" t="s">
        <v>9143</v>
      </c>
      <c r="N143" s="119" t="s">
        <v>1063</v>
      </c>
      <c r="O143" s="76" t="s">
        <v>1575</v>
      </c>
      <c r="P143" s="119" t="s">
        <v>1063</v>
      </c>
      <c r="Q143" s="76" t="s">
        <v>1063</v>
      </c>
      <c r="R143" s="76"/>
      <c r="S143" s="76"/>
      <c r="T143" s="76"/>
      <c r="U143" s="76"/>
      <c r="V143" s="76"/>
      <c r="W143" s="121"/>
      <c r="X143" s="121"/>
      <c r="Y143" s="642">
        <f t="shared" si="4"/>
        <v>10500.000000000002</v>
      </c>
      <c r="Z143" s="118">
        <f t="shared" si="5"/>
        <v>160500</v>
      </c>
    </row>
    <row r="144" spans="1:26" ht="15.5" x14ac:dyDescent="0.35">
      <c r="A144" s="76"/>
      <c r="B144" s="76"/>
      <c r="C144" s="214"/>
      <c r="D144" s="76"/>
      <c r="E144" s="76"/>
      <c r="F144" s="76" t="s">
        <v>9144</v>
      </c>
      <c r="G144" s="76"/>
      <c r="H144" s="118">
        <v>150000</v>
      </c>
      <c r="I144" s="76"/>
      <c r="J144" s="76" t="s">
        <v>9080</v>
      </c>
      <c r="K144" s="119" t="s">
        <v>1063</v>
      </c>
      <c r="L144" s="76" t="s">
        <v>8813</v>
      </c>
      <c r="M144" s="119" t="s">
        <v>9145</v>
      </c>
      <c r="N144" s="119" t="s">
        <v>1063</v>
      </c>
      <c r="O144" s="76" t="s">
        <v>1575</v>
      </c>
      <c r="P144" s="119" t="s">
        <v>8797</v>
      </c>
      <c r="Q144" s="76" t="s">
        <v>1063</v>
      </c>
      <c r="R144" s="76"/>
      <c r="S144" s="76"/>
      <c r="T144" s="76"/>
      <c r="U144" s="76"/>
      <c r="V144" s="76"/>
      <c r="W144" s="121"/>
      <c r="X144" s="121"/>
      <c r="Y144" s="642">
        <f t="shared" si="4"/>
        <v>10500.000000000002</v>
      </c>
      <c r="Z144" s="118">
        <f t="shared" si="5"/>
        <v>160500</v>
      </c>
    </row>
    <row r="145" spans="1:26" ht="15.5" x14ac:dyDescent="0.35">
      <c r="A145" s="76"/>
      <c r="B145" s="76"/>
      <c r="C145" s="214"/>
      <c r="D145" s="76"/>
      <c r="E145" s="76"/>
      <c r="F145" s="76" t="s">
        <v>9146</v>
      </c>
      <c r="G145" s="76"/>
      <c r="H145" s="118">
        <v>150000</v>
      </c>
      <c r="I145" s="76"/>
      <c r="J145" s="76" t="s">
        <v>5537</v>
      </c>
      <c r="K145" s="119" t="s">
        <v>1063</v>
      </c>
      <c r="L145" s="76" t="s">
        <v>8321</v>
      </c>
      <c r="M145" s="119" t="s">
        <v>9147</v>
      </c>
      <c r="N145" s="119" t="s">
        <v>1063</v>
      </c>
      <c r="O145" s="76" t="s">
        <v>1575</v>
      </c>
      <c r="P145" s="119" t="s">
        <v>8797</v>
      </c>
      <c r="Q145" s="119" t="s">
        <v>1063</v>
      </c>
      <c r="R145" s="76"/>
      <c r="S145" s="76"/>
      <c r="T145" s="76"/>
      <c r="U145" s="76"/>
      <c r="V145" s="76"/>
      <c r="W145" s="121"/>
      <c r="X145" s="121"/>
      <c r="Y145" s="642">
        <f t="shared" si="4"/>
        <v>10500.000000000002</v>
      </c>
      <c r="Z145" s="118">
        <f t="shared" si="5"/>
        <v>160500</v>
      </c>
    </row>
    <row r="146" spans="1:26" ht="15.5" x14ac:dyDescent="0.35">
      <c r="A146" s="76"/>
      <c r="B146" s="76"/>
      <c r="C146" s="214"/>
      <c r="D146" s="76"/>
      <c r="E146" s="76"/>
      <c r="F146" s="76" t="s">
        <v>9148</v>
      </c>
      <c r="G146" s="76"/>
      <c r="H146" s="118">
        <v>150000</v>
      </c>
      <c r="I146" s="76"/>
      <c r="J146" s="76" t="s">
        <v>5537</v>
      </c>
      <c r="K146" s="119" t="s">
        <v>1063</v>
      </c>
      <c r="L146" s="76" t="s">
        <v>8324</v>
      </c>
      <c r="M146" s="119" t="s">
        <v>9149</v>
      </c>
      <c r="N146" s="119" t="s">
        <v>1063</v>
      </c>
      <c r="O146" s="76" t="s">
        <v>1575</v>
      </c>
      <c r="P146" s="119" t="s">
        <v>1063</v>
      </c>
      <c r="Q146" s="119" t="s">
        <v>1063</v>
      </c>
      <c r="R146" s="76"/>
      <c r="S146" s="76"/>
      <c r="T146" s="76"/>
      <c r="U146" s="76"/>
      <c r="V146" s="76"/>
      <c r="W146" s="121"/>
      <c r="X146" s="121"/>
      <c r="Y146" s="642">
        <f t="shared" si="4"/>
        <v>10500.000000000002</v>
      </c>
      <c r="Z146" s="118">
        <f t="shared" si="5"/>
        <v>160500</v>
      </c>
    </row>
    <row r="147" spans="1:26" ht="15.5" x14ac:dyDescent="0.35">
      <c r="A147" s="76"/>
      <c r="B147" s="76"/>
      <c r="C147" s="214"/>
      <c r="D147" s="76"/>
      <c r="E147" s="76"/>
      <c r="F147" s="76" t="s">
        <v>9150</v>
      </c>
      <c r="G147" s="76"/>
      <c r="H147" s="118">
        <v>150000</v>
      </c>
      <c r="I147" s="76"/>
      <c r="J147" s="76" t="s">
        <v>5537</v>
      </c>
      <c r="K147" s="119" t="s">
        <v>1063</v>
      </c>
      <c r="L147" s="76" t="s">
        <v>9044</v>
      </c>
      <c r="M147" s="119">
        <v>345671</v>
      </c>
      <c r="N147" s="119" t="s">
        <v>1063</v>
      </c>
      <c r="O147" s="76" t="s">
        <v>1575</v>
      </c>
      <c r="P147" s="119" t="s">
        <v>1063</v>
      </c>
      <c r="Q147" s="119" t="s">
        <v>1063</v>
      </c>
      <c r="R147" s="76"/>
      <c r="S147" s="76"/>
      <c r="T147" s="76"/>
      <c r="U147" s="76"/>
      <c r="V147" s="76"/>
      <c r="W147" s="121"/>
      <c r="X147" s="121"/>
      <c r="Y147" s="642">
        <f t="shared" si="4"/>
        <v>10500.000000000002</v>
      </c>
      <c r="Z147" s="118">
        <f t="shared" si="5"/>
        <v>160500</v>
      </c>
    </row>
    <row r="148" spans="1:26" ht="15.5" x14ac:dyDescent="0.35">
      <c r="A148" s="76"/>
      <c r="B148" s="76"/>
      <c r="C148" s="214"/>
      <c r="D148" s="76"/>
      <c r="E148" s="76"/>
      <c r="F148" s="76" t="s">
        <v>9151</v>
      </c>
      <c r="G148" s="76"/>
      <c r="H148" s="118">
        <v>150000</v>
      </c>
      <c r="I148" s="76"/>
      <c r="J148" s="76" t="s">
        <v>5537</v>
      </c>
      <c r="K148" s="119" t="s">
        <v>1063</v>
      </c>
      <c r="L148" s="76" t="s">
        <v>9046</v>
      </c>
      <c r="M148" s="119">
        <v>908765</v>
      </c>
      <c r="N148" s="119" t="s">
        <v>1063</v>
      </c>
      <c r="O148" s="76" t="s">
        <v>1575</v>
      </c>
      <c r="P148" s="119" t="s">
        <v>1063</v>
      </c>
      <c r="Q148" s="119" t="s">
        <v>1063</v>
      </c>
      <c r="R148" s="76"/>
      <c r="S148" s="76"/>
      <c r="T148" s="76"/>
      <c r="U148" s="76"/>
      <c r="V148" s="76"/>
      <c r="W148" s="121"/>
      <c r="X148" s="121"/>
      <c r="Y148" s="642">
        <f t="shared" si="4"/>
        <v>10500.000000000002</v>
      </c>
      <c r="Z148" s="118">
        <f t="shared" si="5"/>
        <v>160500</v>
      </c>
    </row>
    <row r="149" spans="1:26" ht="15.5" x14ac:dyDescent="0.35">
      <c r="A149" s="76"/>
      <c r="B149" s="76"/>
      <c r="C149" s="214"/>
      <c r="D149" s="76"/>
      <c r="E149" s="76"/>
      <c r="F149" s="76" t="s">
        <v>9152</v>
      </c>
      <c r="G149" s="76"/>
      <c r="H149" s="118">
        <v>150000</v>
      </c>
      <c r="I149" s="76"/>
      <c r="J149" s="76" t="s">
        <v>5537</v>
      </c>
      <c r="K149" s="119" t="s">
        <v>1063</v>
      </c>
      <c r="L149" s="76" t="s">
        <v>9048</v>
      </c>
      <c r="M149" s="119">
        <v>90560</v>
      </c>
      <c r="N149" s="119" t="s">
        <v>1063</v>
      </c>
      <c r="O149" s="76" t="s">
        <v>1575</v>
      </c>
      <c r="P149" s="119" t="s">
        <v>1063</v>
      </c>
      <c r="Q149" s="119" t="s">
        <v>1063</v>
      </c>
      <c r="R149" s="76"/>
      <c r="S149" s="76"/>
      <c r="T149" s="76"/>
      <c r="U149" s="76"/>
      <c r="V149" s="76"/>
      <c r="W149" s="121"/>
      <c r="X149" s="121"/>
      <c r="Y149" s="642">
        <f t="shared" si="4"/>
        <v>10500.000000000002</v>
      </c>
      <c r="Z149" s="118">
        <f t="shared" si="5"/>
        <v>160500</v>
      </c>
    </row>
    <row r="150" spans="1:26" ht="15.5" x14ac:dyDescent="0.35">
      <c r="A150" s="76"/>
      <c r="B150" s="76"/>
      <c r="C150" s="214"/>
      <c r="D150" s="76"/>
      <c r="E150" s="76"/>
      <c r="F150" s="76" t="s">
        <v>9153</v>
      </c>
      <c r="G150" s="76"/>
      <c r="H150" s="118">
        <v>150000</v>
      </c>
      <c r="I150" s="76"/>
      <c r="J150" s="76" t="s">
        <v>5537</v>
      </c>
      <c r="K150" s="119" t="s">
        <v>1063</v>
      </c>
      <c r="L150" s="76" t="s">
        <v>9050</v>
      </c>
      <c r="M150" s="119" t="s">
        <v>9154</v>
      </c>
      <c r="N150" s="119" t="s">
        <v>1063</v>
      </c>
      <c r="O150" s="76" t="s">
        <v>1575</v>
      </c>
      <c r="P150" s="119" t="s">
        <v>1063</v>
      </c>
      <c r="Q150" s="119" t="s">
        <v>1063</v>
      </c>
      <c r="R150" s="76"/>
      <c r="S150" s="76"/>
      <c r="T150" s="76"/>
      <c r="U150" s="76"/>
      <c r="V150" s="76"/>
      <c r="W150" s="121"/>
      <c r="X150" s="121"/>
      <c r="Y150" s="642">
        <f t="shared" si="4"/>
        <v>10500.000000000002</v>
      </c>
      <c r="Z150" s="118">
        <f t="shared" si="5"/>
        <v>160500</v>
      </c>
    </row>
    <row r="151" spans="1:26" ht="15.5" x14ac:dyDescent="0.35">
      <c r="A151" s="76"/>
      <c r="B151" s="76"/>
      <c r="C151" s="214"/>
      <c r="D151" s="76"/>
      <c r="E151" s="76"/>
      <c r="F151" s="76" t="s">
        <v>9155</v>
      </c>
      <c r="G151" s="76"/>
      <c r="H151" s="118">
        <v>150000</v>
      </c>
      <c r="I151" s="76"/>
      <c r="J151" s="76" t="s">
        <v>5537</v>
      </c>
      <c r="K151" s="119" t="s">
        <v>1063</v>
      </c>
      <c r="L151" s="76" t="s">
        <v>9053</v>
      </c>
      <c r="M151" s="119" t="s">
        <v>9156</v>
      </c>
      <c r="N151" s="119" t="s">
        <v>1063</v>
      </c>
      <c r="O151" s="76" t="s">
        <v>1575</v>
      </c>
      <c r="P151" s="119" t="s">
        <v>1063</v>
      </c>
      <c r="Q151" s="119" t="s">
        <v>1063</v>
      </c>
      <c r="R151" s="76"/>
      <c r="S151" s="76"/>
      <c r="T151" s="76"/>
      <c r="U151" s="76"/>
      <c r="V151" s="76"/>
      <c r="W151" s="121"/>
      <c r="X151" s="121"/>
      <c r="Y151" s="642">
        <f t="shared" si="4"/>
        <v>10500.000000000002</v>
      </c>
      <c r="Z151" s="118">
        <f t="shared" si="5"/>
        <v>160500</v>
      </c>
    </row>
    <row r="152" spans="1:26" ht="15.5" x14ac:dyDescent="0.35">
      <c r="A152" s="76"/>
      <c r="B152" s="76"/>
      <c r="C152" s="214"/>
      <c r="D152" s="76"/>
      <c r="E152" s="76"/>
      <c r="F152" s="76" t="s">
        <v>9157</v>
      </c>
      <c r="G152" s="76"/>
      <c r="H152" s="118">
        <v>150000</v>
      </c>
      <c r="I152" s="76"/>
      <c r="J152" s="76" t="s">
        <v>1063</v>
      </c>
      <c r="K152" s="119" t="s">
        <v>1063</v>
      </c>
      <c r="L152" s="76" t="s">
        <v>8334</v>
      </c>
      <c r="M152" s="119" t="s">
        <v>9158</v>
      </c>
      <c r="N152" s="119" t="s">
        <v>1063</v>
      </c>
      <c r="O152" s="76" t="s">
        <v>1575</v>
      </c>
      <c r="P152" s="119" t="s">
        <v>3033</v>
      </c>
      <c r="Q152" s="119" t="s">
        <v>9057</v>
      </c>
      <c r="R152" s="76"/>
      <c r="S152" s="76"/>
      <c r="T152" s="76"/>
      <c r="U152" s="76"/>
      <c r="V152" s="76"/>
      <c r="W152" s="121"/>
      <c r="X152" s="121"/>
      <c r="Y152" s="642">
        <f t="shared" si="4"/>
        <v>10500.000000000002</v>
      </c>
      <c r="Z152" s="118">
        <f t="shared" si="5"/>
        <v>160500</v>
      </c>
    </row>
    <row r="153" spans="1:26" ht="15.5" x14ac:dyDescent="0.35">
      <c r="A153" s="76"/>
      <c r="B153" s="76"/>
      <c r="C153" s="214"/>
      <c r="D153" s="76"/>
      <c r="E153" s="76"/>
      <c r="F153" s="76" t="s">
        <v>9159</v>
      </c>
      <c r="G153" s="76"/>
      <c r="H153" s="118">
        <v>150000</v>
      </c>
      <c r="I153" s="76"/>
      <c r="J153" s="76" t="s">
        <v>5775</v>
      </c>
      <c r="K153" s="119" t="s">
        <v>1063</v>
      </c>
      <c r="L153" s="76" t="s">
        <v>9059</v>
      </c>
      <c r="M153" s="119" t="s">
        <v>9160</v>
      </c>
      <c r="N153" s="119" t="s">
        <v>1063</v>
      </c>
      <c r="O153" s="76" t="s">
        <v>1575</v>
      </c>
      <c r="P153" s="119" t="s">
        <v>1063</v>
      </c>
      <c r="Q153" s="76" t="s">
        <v>1063</v>
      </c>
      <c r="R153" s="76"/>
      <c r="S153" s="76"/>
      <c r="T153" s="76"/>
      <c r="U153" s="76"/>
      <c r="V153" s="76"/>
      <c r="W153" s="121"/>
      <c r="X153" s="121"/>
      <c r="Y153" s="642">
        <f t="shared" si="4"/>
        <v>10500.000000000002</v>
      </c>
      <c r="Z153" s="118">
        <f t="shared" si="5"/>
        <v>160500</v>
      </c>
    </row>
    <row r="154" spans="1:26" ht="15.5" x14ac:dyDescent="0.35">
      <c r="A154" s="76"/>
      <c r="B154" s="76"/>
      <c r="C154" s="214"/>
      <c r="D154" s="76"/>
      <c r="E154" s="76"/>
      <c r="F154" s="76" t="s">
        <v>9161</v>
      </c>
      <c r="G154" s="76"/>
      <c r="H154" s="118">
        <v>150000</v>
      </c>
      <c r="I154" s="76"/>
      <c r="J154" s="76" t="s">
        <v>5775</v>
      </c>
      <c r="K154" s="119" t="s">
        <v>1063</v>
      </c>
      <c r="L154" s="76" t="s">
        <v>9062</v>
      </c>
      <c r="M154" s="119" t="s">
        <v>9162</v>
      </c>
      <c r="N154" s="119" t="s">
        <v>1063</v>
      </c>
      <c r="O154" s="76" t="s">
        <v>1575</v>
      </c>
      <c r="P154" s="119" t="s">
        <v>1063</v>
      </c>
      <c r="Q154" s="76" t="s">
        <v>1063</v>
      </c>
      <c r="R154" s="76"/>
      <c r="S154" s="76"/>
      <c r="T154" s="76"/>
      <c r="U154" s="76"/>
      <c r="V154" s="76"/>
      <c r="W154" s="121"/>
      <c r="X154" s="121"/>
      <c r="Y154" s="642">
        <f t="shared" si="4"/>
        <v>10500.000000000002</v>
      </c>
      <c r="Z154" s="118">
        <f t="shared" si="5"/>
        <v>160500</v>
      </c>
    </row>
    <row r="155" spans="1:26" ht="15.5" x14ac:dyDescent="0.35">
      <c r="A155" s="76"/>
      <c r="B155" s="76"/>
      <c r="C155" s="214"/>
      <c r="D155" s="76"/>
      <c r="E155" s="76"/>
      <c r="F155" s="76" t="s">
        <v>9163</v>
      </c>
      <c r="G155" s="76"/>
      <c r="H155" s="118">
        <v>150000</v>
      </c>
      <c r="I155" s="76"/>
      <c r="J155" s="76" t="s">
        <v>5537</v>
      </c>
      <c r="K155" s="119" t="s">
        <v>1063</v>
      </c>
      <c r="L155" s="76" t="s">
        <v>9164</v>
      </c>
      <c r="M155" s="119" t="s">
        <v>9165</v>
      </c>
      <c r="N155" s="119" t="s">
        <v>1063</v>
      </c>
      <c r="O155" s="76" t="s">
        <v>1575</v>
      </c>
      <c r="P155" s="119" t="s">
        <v>3593</v>
      </c>
      <c r="Q155" s="76" t="s">
        <v>1063</v>
      </c>
      <c r="R155" s="76"/>
      <c r="S155" s="76"/>
      <c r="T155" s="76"/>
      <c r="U155" s="76"/>
      <c r="V155" s="76"/>
      <c r="W155" s="121"/>
      <c r="X155" s="121"/>
      <c r="Y155" s="642">
        <f t="shared" si="4"/>
        <v>10500.000000000002</v>
      </c>
      <c r="Z155" s="118">
        <f t="shared" si="5"/>
        <v>160500</v>
      </c>
    </row>
    <row r="156" spans="1:26" ht="15.5" x14ac:dyDescent="0.35">
      <c r="A156" s="76"/>
      <c r="B156" s="76"/>
      <c r="C156" s="214"/>
      <c r="D156" s="76"/>
      <c r="E156" s="76"/>
      <c r="F156" s="76" t="s">
        <v>9166</v>
      </c>
      <c r="G156" s="76"/>
      <c r="H156" s="118">
        <v>150000</v>
      </c>
      <c r="I156" s="76"/>
      <c r="J156" s="76" t="s">
        <v>5537</v>
      </c>
      <c r="K156" s="119" t="s">
        <v>1063</v>
      </c>
      <c r="L156" s="76" t="s">
        <v>9068</v>
      </c>
      <c r="M156" s="119">
        <v>900913</v>
      </c>
      <c r="N156" s="119" t="s">
        <v>1063</v>
      </c>
      <c r="O156" s="76" t="s">
        <v>1575</v>
      </c>
      <c r="P156" s="119" t="s">
        <v>1063</v>
      </c>
      <c r="Q156" s="76" t="s">
        <v>1063</v>
      </c>
      <c r="R156" s="76"/>
      <c r="S156" s="76"/>
      <c r="T156" s="76"/>
      <c r="U156" s="76"/>
      <c r="V156" s="76"/>
      <c r="W156" s="121"/>
      <c r="X156" s="121"/>
      <c r="Y156" s="642">
        <f t="shared" si="4"/>
        <v>10500.000000000002</v>
      </c>
      <c r="Z156" s="118">
        <f t="shared" si="5"/>
        <v>160500</v>
      </c>
    </row>
    <row r="157" spans="1:26" ht="15.5" x14ac:dyDescent="0.35">
      <c r="A157" s="76"/>
      <c r="B157" s="76"/>
      <c r="C157" s="214"/>
      <c r="D157" s="76"/>
      <c r="E157" s="76"/>
      <c r="F157" s="76" t="s">
        <v>9167</v>
      </c>
      <c r="G157" s="76"/>
      <c r="H157" s="118">
        <v>150000</v>
      </c>
      <c r="I157" s="76"/>
      <c r="J157" s="76" t="s">
        <v>5537</v>
      </c>
      <c r="K157" s="119" t="s">
        <v>1063</v>
      </c>
      <c r="L157" s="76" t="s">
        <v>9070</v>
      </c>
      <c r="M157" s="119" t="s">
        <v>9168</v>
      </c>
      <c r="N157" s="119" t="s">
        <v>1063</v>
      </c>
      <c r="O157" s="76" t="s">
        <v>1575</v>
      </c>
      <c r="P157" s="119" t="s">
        <v>1063</v>
      </c>
      <c r="Q157" s="76" t="s">
        <v>1063</v>
      </c>
      <c r="R157" s="76"/>
      <c r="S157" s="76"/>
      <c r="T157" s="76"/>
      <c r="U157" s="76"/>
      <c r="V157" s="76"/>
      <c r="W157" s="121"/>
      <c r="X157" s="121"/>
      <c r="Y157" s="642">
        <f t="shared" si="4"/>
        <v>10500.000000000002</v>
      </c>
      <c r="Z157" s="118">
        <f t="shared" si="5"/>
        <v>160500</v>
      </c>
    </row>
    <row r="158" spans="1:26" ht="15.5" x14ac:dyDescent="0.35">
      <c r="A158" s="76"/>
      <c r="B158" s="76"/>
      <c r="C158" s="214"/>
      <c r="D158" s="76"/>
      <c r="E158" s="76"/>
      <c r="F158" s="76" t="s">
        <v>9169</v>
      </c>
      <c r="G158" s="76"/>
      <c r="H158" s="118">
        <v>150000</v>
      </c>
      <c r="I158" s="76"/>
      <c r="J158" s="76" t="s">
        <v>5537</v>
      </c>
      <c r="K158" s="119" t="s">
        <v>1063</v>
      </c>
      <c r="L158" s="76" t="s">
        <v>9073</v>
      </c>
      <c r="M158" s="119" t="s">
        <v>9170</v>
      </c>
      <c r="N158" s="119" t="s">
        <v>1063</v>
      </c>
      <c r="O158" s="76" t="s">
        <v>1575</v>
      </c>
      <c r="P158" s="119" t="s">
        <v>1063</v>
      </c>
      <c r="Q158" s="76" t="s">
        <v>1063</v>
      </c>
      <c r="R158" s="76"/>
      <c r="S158" s="76"/>
      <c r="T158" s="76"/>
      <c r="U158" s="76"/>
      <c r="V158" s="76"/>
      <c r="W158" s="121"/>
      <c r="X158" s="121"/>
      <c r="Y158" s="642">
        <f t="shared" si="4"/>
        <v>10500.000000000002</v>
      </c>
      <c r="Z158" s="118">
        <f t="shared" si="5"/>
        <v>160500</v>
      </c>
    </row>
    <row r="159" spans="1:26" ht="15.5" x14ac:dyDescent="0.35">
      <c r="A159" s="76"/>
      <c r="B159" s="76"/>
      <c r="C159" s="214"/>
      <c r="D159" s="76"/>
      <c r="E159" s="76"/>
      <c r="F159" s="76" t="s">
        <v>9171</v>
      </c>
      <c r="G159" s="76"/>
      <c r="H159" s="118">
        <v>150000</v>
      </c>
      <c r="I159" s="76"/>
      <c r="J159" s="76" t="s">
        <v>5537</v>
      </c>
      <c r="K159" s="119" t="s">
        <v>1063</v>
      </c>
      <c r="L159" s="76" t="s">
        <v>9076</v>
      </c>
      <c r="M159" s="119">
        <v>798855</v>
      </c>
      <c r="N159" s="119" t="s">
        <v>1063</v>
      </c>
      <c r="O159" s="76" t="s">
        <v>1575</v>
      </c>
      <c r="P159" s="119" t="s">
        <v>1063</v>
      </c>
      <c r="Q159" s="76" t="s">
        <v>1063</v>
      </c>
      <c r="R159" s="76"/>
      <c r="S159" s="76"/>
      <c r="T159" s="76"/>
      <c r="U159" s="76"/>
      <c r="V159" s="76"/>
      <c r="W159" s="121"/>
      <c r="X159" s="121"/>
      <c r="Y159" s="642">
        <f t="shared" si="4"/>
        <v>10500.000000000002</v>
      </c>
      <c r="Z159" s="118">
        <f t="shared" si="5"/>
        <v>160500</v>
      </c>
    </row>
    <row r="160" spans="1:26" ht="15.5" x14ac:dyDescent="0.35">
      <c r="A160" s="76"/>
      <c r="B160" s="76"/>
      <c r="C160" s="214"/>
      <c r="D160" s="76"/>
      <c r="E160" s="76"/>
      <c r="F160" s="76" t="s">
        <v>9172</v>
      </c>
      <c r="G160" s="76"/>
      <c r="H160" s="118">
        <v>150000</v>
      </c>
      <c r="I160" s="76"/>
      <c r="J160" s="76" t="s">
        <v>5537</v>
      </c>
      <c r="K160" s="119" t="s">
        <v>1063</v>
      </c>
      <c r="L160" s="76" t="s">
        <v>9073</v>
      </c>
      <c r="M160" s="119" t="s">
        <v>9173</v>
      </c>
      <c r="N160" s="119" t="s">
        <v>1063</v>
      </c>
      <c r="O160" s="76" t="s">
        <v>1575</v>
      </c>
      <c r="P160" s="119" t="s">
        <v>1063</v>
      </c>
      <c r="Q160" s="76" t="s">
        <v>1063</v>
      </c>
      <c r="R160" s="76"/>
      <c r="S160" s="76"/>
      <c r="T160" s="76"/>
      <c r="U160" s="76"/>
      <c r="V160" s="76"/>
      <c r="W160" s="121"/>
      <c r="X160" s="121"/>
      <c r="Y160" s="642">
        <f t="shared" si="4"/>
        <v>10500.000000000002</v>
      </c>
      <c r="Z160" s="118">
        <f t="shared" si="5"/>
        <v>160500</v>
      </c>
    </row>
    <row r="161" spans="1:26" ht="15.5" x14ac:dyDescent="0.35">
      <c r="A161" s="76"/>
      <c r="B161" s="76"/>
      <c r="C161" s="214"/>
      <c r="D161" s="76"/>
      <c r="E161" s="76"/>
      <c r="F161" s="76" t="s">
        <v>9174</v>
      </c>
      <c r="G161" s="76"/>
      <c r="H161" s="118">
        <v>150000</v>
      </c>
      <c r="I161" s="76"/>
      <c r="J161" s="76" t="s">
        <v>9080</v>
      </c>
      <c r="K161" s="119" t="s">
        <v>1063</v>
      </c>
      <c r="L161" s="76" t="s">
        <v>9081</v>
      </c>
      <c r="M161" s="119" t="s">
        <v>9175</v>
      </c>
      <c r="N161" s="119" t="s">
        <v>1063</v>
      </c>
      <c r="O161" s="76" t="s">
        <v>1575</v>
      </c>
      <c r="P161" s="119" t="s">
        <v>1063</v>
      </c>
      <c r="Q161" s="76" t="s">
        <v>1063</v>
      </c>
      <c r="R161" s="76"/>
      <c r="S161" s="76"/>
      <c r="T161" s="76"/>
      <c r="U161" s="76"/>
      <c r="V161" s="76"/>
      <c r="W161" s="121"/>
      <c r="X161" s="121"/>
      <c r="Y161" s="642">
        <f t="shared" si="4"/>
        <v>10500.000000000002</v>
      </c>
      <c r="Z161" s="118">
        <f t="shared" si="5"/>
        <v>160500</v>
      </c>
    </row>
    <row r="162" spans="1:26" ht="15.5" x14ac:dyDescent="0.35">
      <c r="A162" s="76"/>
      <c r="B162" s="76"/>
      <c r="C162" s="214"/>
      <c r="D162" s="76"/>
      <c r="E162" s="76"/>
      <c r="F162" s="76" t="s">
        <v>9176</v>
      </c>
      <c r="G162" s="76"/>
      <c r="H162" s="118">
        <v>150000</v>
      </c>
      <c r="I162" s="76"/>
      <c r="J162" s="76" t="s">
        <v>5775</v>
      </c>
      <c r="K162" s="119" t="s">
        <v>1063</v>
      </c>
      <c r="L162" s="76" t="s">
        <v>9059</v>
      </c>
      <c r="M162" s="119" t="s">
        <v>9177</v>
      </c>
      <c r="N162" s="119" t="s">
        <v>1063</v>
      </c>
      <c r="O162" s="76" t="s">
        <v>1575</v>
      </c>
      <c r="P162" s="119" t="s">
        <v>1063</v>
      </c>
      <c r="Q162" s="76" t="s">
        <v>1063</v>
      </c>
      <c r="R162" s="76"/>
      <c r="S162" s="76"/>
      <c r="T162" s="76"/>
      <c r="U162" s="76"/>
      <c r="V162" s="76"/>
      <c r="W162" s="121"/>
      <c r="X162" s="121"/>
      <c r="Y162" s="642">
        <f t="shared" si="4"/>
        <v>10500.000000000002</v>
      </c>
      <c r="Z162" s="118">
        <f t="shared" si="5"/>
        <v>160500</v>
      </c>
    </row>
    <row r="163" spans="1:26" ht="15.5" x14ac:dyDescent="0.35">
      <c r="A163" s="76"/>
      <c r="B163" s="76"/>
      <c r="C163" s="214"/>
      <c r="D163" s="76"/>
      <c r="E163" s="76"/>
      <c r="F163" s="76" t="s">
        <v>9178</v>
      </c>
      <c r="G163" s="76"/>
      <c r="H163" s="118">
        <v>150000</v>
      </c>
      <c r="I163" s="76"/>
      <c r="J163" s="76" t="s">
        <v>5537</v>
      </c>
      <c r="K163" s="119" t="s">
        <v>1063</v>
      </c>
      <c r="L163" s="76" t="s">
        <v>9086</v>
      </c>
      <c r="M163" s="119" t="s">
        <v>9179</v>
      </c>
      <c r="N163" s="119" t="s">
        <v>1063</v>
      </c>
      <c r="O163" s="76" t="s">
        <v>1575</v>
      </c>
      <c r="P163" s="119" t="s">
        <v>1063</v>
      </c>
      <c r="Q163" s="76" t="s">
        <v>1063</v>
      </c>
      <c r="R163" s="76"/>
      <c r="S163" s="76"/>
      <c r="T163" s="76"/>
      <c r="U163" s="76"/>
      <c r="V163" s="76"/>
      <c r="W163" s="121"/>
      <c r="X163" s="121"/>
      <c r="Y163" s="642">
        <f t="shared" si="4"/>
        <v>10500.000000000002</v>
      </c>
      <c r="Z163" s="118">
        <f t="shared" si="5"/>
        <v>160500</v>
      </c>
    </row>
    <row r="164" spans="1:26" ht="15.5" x14ac:dyDescent="0.35">
      <c r="A164" s="76"/>
      <c r="B164" s="76"/>
      <c r="C164" s="214"/>
      <c r="D164" s="76"/>
      <c r="E164" s="76"/>
      <c r="F164" s="76" t="s">
        <v>9180</v>
      </c>
      <c r="G164" s="76"/>
      <c r="H164" s="118">
        <v>150000</v>
      </c>
      <c r="I164" s="76"/>
      <c r="J164" s="76" t="s">
        <v>5537</v>
      </c>
      <c r="K164" s="119" t="s">
        <v>1063</v>
      </c>
      <c r="L164" s="76" t="s">
        <v>9065</v>
      </c>
      <c r="M164" s="119" t="s">
        <v>9181</v>
      </c>
      <c r="N164" s="119" t="s">
        <v>1063</v>
      </c>
      <c r="O164" s="76" t="s">
        <v>1575</v>
      </c>
      <c r="P164" s="119" t="s">
        <v>3593</v>
      </c>
      <c r="Q164" s="76" t="s">
        <v>1063</v>
      </c>
      <c r="R164" s="76"/>
      <c r="S164" s="76"/>
      <c r="T164" s="76"/>
      <c r="U164" s="76"/>
      <c r="V164" s="76"/>
      <c r="W164" s="121"/>
      <c r="X164" s="121"/>
      <c r="Y164" s="642">
        <f t="shared" si="4"/>
        <v>10500.000000000002</v>
      </c>
      <c r="Z164" s="118">
        <f t="shared" si="5"/>
        <v>160500</v>
      </c>
    </row>
    <row r="165" spans="1:26" ht="15.5" x14ac:dyDescent="0.35">
      <c r="A165" s="76"/>
      <c r="B165" s="76"/>
      <c r="C165" s="214"/>
      <c r="D165" s="76"/>
      <c r="E165" s="76"/>
      <c r="F165" s="76" t="s">
        <v>9182</v>
      </c>
      <c r="G165" s="76"/>
      <c r="H165" s="118">
        <v>150000</v>
      </c>
      <c r="I165" s="76"/>
      <c r="J165" s="76" t="s">
        <v>5775</v>
      </c>
      <c r="K165" s="119" t="s">
        <v>1063</v>
      </c>
      <c r="L165" s="76" t="s">
        <v>9059</v>
      </c>
      <c r="M165" s="119" t="s">
        <v>9183</v>
      </c>
      <c r="N165" s="119" t="s">
        <v>1063</v>
      </c>
      <c r="O165" s="76" t="s">
        <v>1575</v>
      </c>
      <c r="P165" s="119" t="s">
        <v>1063</v>
      </c>
      <c r="Q165" s="76" t="s">
        <v>1063</v>
      </c>
      <c r="R165" s="76"/>
      <c r="S165" s="76"/>
      <c r="T165" s="76"/>
      <c r="U165" s="76"/>
      <c r="V165" s="76"/>
      <c r="W165" s="121"/>
      <c r="X165" s="121"/>
      <c r="Y165" s="642">
        <f t="shared" si="4"/>
        <v>10500.000000000002</v>
      </c>
      <c r="Z165" s="118">
        <f t="shared" si="5"/>
        <v>160500</v>
      </c>
    </row>
    <row r="166" spans="1:26" ht="15.5" x14ac:dyDescent="0.35">
      <c r="A166" s="76"/>
      <c r="B166" s="76"/>
      <c r="C166" s="214"/>
      <c r="D166" s="76"/>
      <c r="E166" s="76"/>
      <c r="F166" s="76" t="s">
        <v>9184</v>
      </c>
      <c r="G166" s="76"/>
      <c r="H166" s="118">
        <v>150000</v>
      </c>
      <c r="I166" s="76"/>
      <c r="J166" s="76" t="s">
        <v>5537</v>
      </c>
      <c r="K166" s="119" t="s">
        <v>1063</v>
      </c>
      <c r="L166" s="76" t="s">
        <v>9070</v>
      </c>
      <c r="M166" s="119" t="s">
        <v>9185</v>
      </c>
      <c r="N166" s="119" t="s">
        <v>1063</v>
      </c>
      <c r="O166" s="76" t="s">
        <v>1575</v>
      </c>
      <c r="P166" s="119" t="s">
        <v>1063</v>
      </c>
      <c r="Q166" s="76" t="s">
        <v>1063</v>
      </c>
      <c r="R166" s="76"/>
      <c r="S166" s="76"/>
      <c r="T166" s="76"/>
      <c r="U166" s="76"/>
      <c r="V166" s="76"/>
      <c r="W166" s="121"/>
      <c r="X166" s="121"/>
      <c r="Y166" s="642">
        <f t="shared" si="4"/>
        <v>10500.000000000002</v>
      </c>
      <c r="Z166" s="118">
        <f t="shared" si="5"/>
        <v>160500</v>
      </c>
    </row>
    <row r="167" spans="1:26" ht="15.5" x14ac:dyDescent="0.35">
      <c r="A167" s="76"/>
      <c r="B167" s="76"/>
      <c r="C167" s="214"/>
      <c r="D167" s="76"/>
      <c r="E167" s="76"/>
      <c r="F167" s="76" t="s">
        <v>9186</v>
      </c>
      <c r="G167" s="76"/>
      <c r="H167" s="118">
        <v>150000</v>
      </c>
      <c r="I167" s="76"/>
      <c r="J167" s="76" t="s">
        <v>5537</v>
      </c>
      <c r="K167" s="119" t="s">
        <v>1063</v>
      </c>
      <c r="L167" s="76" t="s">
        <v>9073</v>
      </c>
      <c r="M167" s="119" t="s">
        <v>9187</v>
      </c>
      <c r="N167" s="119" t="s">
        <v>1063</v>
      </c>
      <c r="O167" s="76" t="s">
        <v>1575</v>
      </c>
      <c r="P167" s="119" t="s">
        <v>1063</v>
      </c>
      <c r="Q167" s="76" t="s">
        <v>1063</v>
      </c>
      <c r="R167" s="76"/>
      <c r="S167" s="76"/>
      <c r="T167" s="76"/>
      <c r="U167" s="76"/>
      <c r="V167" s="76"/>
      <c r="W167" s="121"/>
      <c r="X167" s="121"/>
      <c r="Y167" s="642">
        <f t="shared" si="4"/>
        <v>10500.000000000002</v>
      </c>
      <c r="Z167" s="118">
        <f t="shared" si="5"/>
        <v>160500</v>
      </c>
    </row>
    <row r="168" spans="1:26" ht="15.5" x14ac:dyDescent="0.35">
      <c r="A168" s="76"/>
      <c r="B168" s="76"/>
      <c r="C168" s="214"/>
      <c r="D168" s="76"/>
      <c r="E168" s="76"/>
      <c r="F168" s="76" t="s">
        <v>9188</v>
      </c>
      <c r="G168" s="76"/>
      <c r="H168" s="118">
        <v>150000</v>
      </c>
      <c r="I168" s="76"/>
      <c r="J168" s="76" t="s">
        <v>5537</v>
      </c>
      <c r="K168" s="119" t="s">
        <v>1063</v>
      </c>
      <c r="L168" s="76" t="s">
        <v>9097</v>
      </c>
      <c r="M168" s="119">
        <v>50009</v>
      </c>
      <c r="N168" s="119" t="s">
        <v>1063</v>
      </c>
      <c r="O168" s="76" t="s">
        <v>1575</v>
      </c>
      <c r="P168" s="119" t="s">
        <v>1063</v>
      </c>
      <c r="Q168" s="76" t="s">
        <v>1063</v>
      </c>
      <c r="R168" s="76"/>
      <c r="S168" s="76"/>
      <c r="T168" s="76"/>
      <c r="U168" s="76"/>
      <c r="V168" s="76"/>
      <c r="W168" s="121"/>
      <c r="X168" s="121"/>
      <c r="Y168" s="642">
        <f t="shared" si="4"/>
        <v>10500.000000000002</v>
      </c>
      <c r="Z168" s="118">
        <f t="shared" si="5"/>
        <v>160500</v>
      </c>
    </row>
    <row r="169" spans="1:26" ht="15.5" x14ac:dyDescent="0.35">
      <c r="A169" s="76"/>
      <c r="B169" s="76"/>
      <c r="C169" s="214"/>
      <c r="D169" s="76"/>
      <c r="E169" s="76"/>
      <c r="F169" s="69" t="s">
        <v>9189</v>
      </c>
      <c r="G169" s="76"/>
      <c r="H169" s="118">
        <v>150000</v>
      </c>
      <c r="I169" s="76"/>
      <c r="J169" s="76" t="s">
        <v>5537</v>
      </c>
      <c r="K169" s="119" t="s">
        <v>1063</v>
      </c>
      <c r="L169" s="76" t="s">
        <v>9190</v>
      </c>
      <c r="M169" s="119" t="s">
        <v>9191</v>
      </c>
      <c r="N169" s="119" t="s">
        <v>1063</v>
      </c>
      <c r="O169" s="76" t="s">
        <v>1575</v>
      </c>
      <c r="P169" s="119" t="s">
        <v>8797</v>
      </c>
      <c r="Q169" s="76" t="s">
        <v>1063</v>
      </c>
      <c r="R169" s="76"/>
      <c r="S169" s="76"/>
      <c r="T169" s="76"/>
      <c r="U169" s="76"/>
      <c r="V169" s="76"/>
      <c r="W169" s="121"/>
      <c r="X169" s="121"/>
      <c r="Y169" s="642">
        <f t="shared" si="4"/>
        <v>10500.000000000002</v>
      </c>
      <c r="Z169" s="118">
        <f t="shared" si="5"/>
        <v>160500</v>
      </c>
    </row>
    <row r="170" spans="1:26" ht="15.5" x14ac:dyDescent="0.35">
      <c r="A170" s="76"/>
      <c r="B170" s="76"/>
      <c r="C170" s="214"/>
      <c r="D170" s="76"/>
      <c r="E170" s="76"/>
      <c r="F170" s="69" t="s">
        <v>9192</v>
      </c>
      <c r="G170" s="76"/>
      <c r="H170" s="118">
        <v>150000</v>
      </c>
      <c r="I170" s="76"/>
      <c r="J170" s="76" t="s">
        <v>5537</v>
      </c>
      <c r="K170" s="119" t="s">
        <v>1063</v>
      </c>
      <c r="L170" s="76" t="s">
        <v>9193</v>
      </c>
      <c r="M170" s="119" t="s">
        <v>9194</v>
      </c>
      <c r="N170" s="119" t="s">
        <v>1063</v>
      </c>
      <c r="O170" s="76" t="s">
        <v>1575</v>
      </c>
      <c r="P170" s="119" t="s">
        <v>3593</v>
      </c>
      <c r="Q170" s="76" t="s">
        <v>1063</v>
      </c>
      <c r="R170" s="76"/>
      <c r="S170" s="76"/>
      <c r="T170" s="76"/>
      <c r="U170" s="76"/>
      <c r="V170" s="76"/>
      <c r="W170" s="121"/>
      <c r="X170" s="121"/>
      <c r="Y170" s="642">
        <f t="shared" si="4"/>
        <v>10500.000000000002</v>
      </c>
      <c r="Z170" s="118">
        <f t="shared" si="5"/>
        <v>160500</v>
      </c>
    </row>
    <row r="171" spans="1:26" ht="15.5" x14ac:dyDescent="0.35">
      <c r="A171" s="76"/>
      <c r="B171" s="76"/>
      <c r="C171" s="214"/>
      <c r="D171" s="76"/>
      <c r="E171" s="76"/>
      <c r="F171" s="69" t="s">
        <v>9195</v>
      </c>
      <c r="G171" s="76"/>
      <c r="H171" s="118">
        <v>150000</v>
      </c>
      <c r="I171" s="76"/>
      <c r="J171" s="76" t="s">
        <v>9080</v>
      </c>
      <c r="K171" s="119" t="s">
        <v>1063</v>
      </c>
      <c r="L171" s="76" t="s">
        <v>9196</v>
      </c>
      <c r="M171" s="119" t="s">
        <v>9197</v>
      </c>
      <c r="N171" s="119" t="s">
        <v>1063</v>
      </c>
      <c r="O171" s="76" t="s">
        <v>1575</v>
      </c>
      <c r="P171" s="119" t="s">
        <v>1063</v>
      </c>
      <c r="Q171" s="76" t="s">
        <v>1063</v>
      </c>
      <c r="R171" s="76"/>
      <c r="S171" s="76"/>
      <c r="T171" s="76"/>
      <c r="U171" s="76"/>
      <c r="V171" s="76"/>
      <c r="W171" s="121"/>
      <c r="X171" s="121"/>
      <c r="Y171" s="642">
        <f t="shared" si="4"/>
        <v>10500.000000000002</v>
      </c>
      <c r="Z171" s="118">
        <f t="shared" si="5"/>
        <v>160500</v>
      </c>
    </row>
    <row r="172" spans="1:26" ht="15.5" x14ac:dyDescent="0.35">
      <c r="A172" s="76"/>
      <c r="B172" s="76"/>
      <c r="C172" s="214"/>
      <c r="D172" s="76"/>
      <c r="E172" s="76"/>
      <c r="F172" s="69" t="s">
        <v>9198</v>
      </c>
      <c r="G172" s="76"/>
      <c r="H172" s="118">
        <v>150000</v>
      </c>
      <c r="I172" s="76"/>
      <c r="J172" s="76" t="s">
        <v>5537</v>
      </c>
      <c r="K172" s="119" t="s">
        <v>1063</v>
      </c>
      <c r="L172" s="76" t="s">
        <v>9199</v>
      </c>
      <c r="M172" s="119" t="s">
        <v>9200</v>
      </c>
      <c r="N172" s="119" t="s">
        <v>1063</v>
      </c>
      <c r="O172" s="76" t="s">
        <v>1575</v>
      </c>
      <c r="P172" s="119" t="s">
        <v>3593</v>
      </c>
      <c r="Q172" s="76" t="s">
        <v>1063</v>
      </c>
      <c r="R172" s="76"/>
      <c r="S172" s="76"/>
      <c r="T172" s="76"/>
      <c r="U172" s="76"/>
      <c r="V172" s="76"/>
      <c r="W172" s="121"/>
      <c r="X172" s="121"/>
      <c r="Y172" s="642">
        <f t="shared" si="4"/>
        <v>10500.000000000002</v>
      </c>
      <c r="Z172" s="118">
        <f t="shared" si="5"/>
        <v>160500</v>
      </c>
    </row>
    <row r="173" spans="1:26" ht="15.5" x14ac:dyDescent="0.35">
      <c r="A173" s="76"/>
      <c r="B173" s="76"/>
      <c r="C173" s="214"/>
      <c r="D173" s="76"/>
      <c r="E173" s="76"/>
      <c r="F173" s="69" t="s">
        <v>9201</v>
      </c>
      <c r="G173" s="76"/>
      <c r="H173" s="118">
        <v>150000</v>
      </c>
      <c r="I173" s="76"/>
      <c r="J173" s="76" t="s">
        <v>5537</v>
      </c>
      <c r="K173" s="119" t="s">
        <v>1063</v>
      </c>
      <c r="L173" s="76" t="s">
        <v>9202</v>
      </c>
      <c r="M173" s="119" t="s">
        <v>9203</v>
      </c>
      <c r="N173" s="119" t="s">
        <v>1063</v>
      </c>
      <c r="O173" s="76" t="s">
        <v>1575</v>
      </c>
      <c r="P173" s="119" t="s">
        <v>8797</v>
      </c>
      <c r="Q173" s="76" t="s">
        <v>1063</v>
      </c>
      <c r="R173" s="76"/>
      <c r="S173" s="76"/>
      <c r="T173" s="76"/>
      <c r="U173" s="76"/>
      <c r="V173" s="76"/>
      <c r="W173" s="121"/>
      <c r="X173" s="121"/>
      <c r="Y173" s="642">
        <f t="shared" si="4"/>
        <v>10500.000000000002</v>
      </c>
      <c r="Z173" s="118">
        <f t="shared" si="5"/>
        <v>160500</v>
      </c>
    </row>
    <row r="174" spans="1:26" ht="15.5" x14ac:dyDescent="0.35">
      <c r="A174" s="76"/>
      <c r="B174" s="76"/>
      <c r="C174" s="214"/>
      <c r="D174" s="76"/>
      <c r="E174" s="76"/>
      <c r="F174" s="69" t="s">
        <v>9204</v>
      </c>
      <c r="G174" s="76"/>
      <c r="H174" s="118">
        <v>150000</v>
      </c>
      <c r="I174" s="76"/>
      <c r="J174" s="76" t="s">
        <v>5537</v>
      </c>
      <c r="K174" s="119" t="s">
        <v>1063</v>
      </c>
      <c r="L174" s="76" t="s">
        <v>9199</v>
      </c>
      <c r="M174" s="119" t="s">
        <v>9205</v>
      </c>
      <c r="N174" s="119" t="s">
        <v>1063</v>
      </c>
      <c r="O174" s="76" t="s">
        <v>1575</v>
      </c>
      <c r="P174" s="119" t="s">
        <v>3593</v>
      </c>
      <c r="Q174" s="76" t="s">
        <v>1063</v>
      </c>
      <c r="R174" s="76"/>
      <c r="S174" s="76"/>
      <c r="T174" s="76"/>
      <c r="U174" s="76"/>
      <c r="V174" s="76"/>
      <c r="W174" s="121"/>
      <c r="X174" s="121"/>
      <c r="Y174" s="642">
        <f t="shared" si="4"/>
        <v>10500.000000000002</v>
      </c>
      <c r="Z174" s="118">
        <f t="shared" si="5"/>
        <v>160500</v>
      </c>
    </row>
    <row r="175" spans="1:26" ht="15.5" x14ac:dyDescent="0.35">
      <c r="A175" s="76"/>
      <c r="B175" s="76"/>
      <c r="C175" s="214"/>
      <c r="D175" s="76"/>
      <c r="E175" s="76"/>
      <c r="F175" s="69" t="s">
        <v>9206</v>
      </c>
      <c r="G175" s="76"/>
      <c r="H175" s="118">
        <v>150000</v>
      </c>
      <c r="I175" s="76"/>
      <c r="J175" s="76" t="s">
        <v>9080</v>
      </c>
      <c r="K175" s="119" t="s">
        <v>1063</v>
      </c>
      <c r="L175" s="76" t="s">
        <v>9196</v>
      </c>
      <c r="M175" s="119" t="s">
        <v>9207</v>
      </c>
      <c r="N175" s="119" t="s">
        <v>1063</v>
      </c>
      <c r="O175" s="76" t="s">
        <v>1575</v>
      </c>
      <c r="P175" s="119" t="s">
        <v>1063</v>
      </c>
      <c r="Q175" s="76" t="s">
        <v>1063</v>
      </c>
      <c r="R175" s="76"/>
      <c r="S175" s="76"/>
      <c r="T175" s="76"/>
      <c r="U175" s="76"/>
      <c r="V175" s="76"/>
      <c r="W175" s="121"/>
      <c r="X175" s="121"/>
      <c r="Y175" s="642">
        <f t="shared" si="4"/>
        <v>10500.000000000002</v>
      </c>
      <c r="Z175" s="118">
        <f t="shared" si="5"/>
        <v>160500</v>
      </c>
    </row>
    <row r="176" spans="1:26" ht="15.5" x14ac:dyDescent="0.35">
      <c r="A176" s="76"/>
      <c r="B176" s="76"/>
      <c r="C176" s="214"/>
      <c r="D176" s="76"/>
      <c r="E176" s="76"/>
      <c r="F176" s="69" t="s">
        <v>9208</v>
      </c>
      <c r="G176" s="76"/>
      <c r="H176" s="118">
        <v>150000</v>
      </c>
      <c r="I176" s="76"/>
      <c r="J176" s="76" t="s">
        <v>5537</v>
      </c>
      <c r="K176" s="119" t="s">
        <v>1063</v>
      </c>
      <c r="L176" s="76" t="s">
        <v>9199</v>
      </c>
      <c r="M176" s="119" t="s">
        <v>9209</v>
      </c>
      <c r="N176" s="119" t="s">
        <v>1063</v>
      </c>
      <c r="O176" s="76" t="s">
        <v>1575</v>
      </c>
      <c r="P176" s="119" t="s">
        <v>3593</v>
      </c>
      <c r="Q176" s="76" t="s">
        <v>1063</v>
      </c>
      <c r="R176" s="76"/>
      <c r="S176" s="76"/>
      <c r="T176" s="76"/>
      <c r="U176" s="76"/>
      <c r="V176" s="76"/>
      <c r="W176" s="121"/>
      <c r="X176" s="121"/>
      <c r="Y176" s="642">
        <f t="shared" si="4"/>
        <v>10500.000000000002</v>
      </c>
      <c r="Z176" s="118">
        <f t="shared" si="5"/>
        <v>160500</v>
      </c>
    </row>
    <row r="177" spans="1:26" ht="15.5" x14ac:dyDescent="0.35">
      <c r="A177" s="76"/>
      <c r="B177" s="76"/>
      <c r="C177" s="214"/>
      <c r="D177" s="76"/>
      <c r="E177" s="76"/>
      <c r="F177" s="69" t="s">
        <v>9210</v>
      </c>
      <c r="G177" s="76"/>
      <c r="H177" s="118">
        <v>150000</v>
      </c>
      <c r="I177" s="76"/>
      <c r="J177" s="76" t="s">
        <v>5537</v>
      </c>
      <c r="K177" s="119" t="s">
        <v>1063</v>
      </c>
      <c r="L177" s="76" t="s">
        <v>9202</v>
      </c>
      <c r="M177" s="119" t="s">
        <v>9211</v>
      </c>
      <c r="N177" s="119" t="s">
        <v>1063</v>
      </c>
      <c r="O177" s="76" t="s">
        <v>1575</v>
      </c>
      <c r="P177" s="119" t="s">
        <v>8797</v>
      </c>
      <c r="Q177" s="76" t="s">
        <v>1063</v>
      </c>
      <c r="R177" s="76"/>
      <c r="S177" s="76"/>
      <c r="T177" s="76"/>
      <c r="U177" s="76"/>
      <c r="V177" s="76"/>
      <c r="W177" s="121"/>
      <c r="X177" s="121"/>
      <c r="Y177" s="642">
        <f t="shared" si="4"/>
        <v>10500.000000000002</v>
      </c>
      <c r="Z177" s="118">
        <f t="shared" si="5"/>
        <v>160500</v>
      </c>
    </row>
    <row r="178" spans="1:26" ht="15.5" x14ac:dyDescent="0.35">
      <c r="A178" s="76"/>
      <c r="B178" s="76"/>
      <c r="C178" s="214"/>
      <c r="D178" s="76"/>
      <c r="E178" s="76"/>
      <c r="F178" s="69" t="s">
        <v>9212</v>
      </c>
      <c r="G178" s="76"/>
      <c r="H178" s="118">
        <v>150000</v>
      </c>
      <c r="I178" s="76"/>
      <c r="J178" s="76" t="s">
        <v>5537</v>
      </c>
      <c r="K178" s="119" t="s">
        <v>1063</v>
      </c>
      <c r="L178" s="76" t="s">
        <v>9199</v>
      </c>
      <c r="M178" s="119" t="s">
        <v>9213</v>
      </c>
      <c r="N178" s="119" t="s">
        <v>1063</v>
      </c>
      <c r="O178" s="76" t="s">
        <v>1575</v>
      </c>
      <c r="P178" s="119" t="s">
        <v>3593</v>
      </c>
      <c r="Q178" s="76" t="s">
        <v>1063</v>
      </c>
      <c r="R178" s="76"/>
      <c r="S178" s="76"/>
      <c r="T178" s="76"/>
      <c r="U178" s="76"/>
      <c r="V178" s="76"/>
      <c r="W178" s="121"/>
      <c r="X178" s="121"/>
      <c r="Y178" s="642">
        <f t="shared" si="4"/>
        <v>10500.000000000002</v>
      </c>
      <c r="Z178" s="118">
        <f t="shared" si="5"/>
        <v>160500</v>
      </c>
    </row>
    <row r="179" spans="1:26" ht="15.5" x14ac:dyDescent="0.35">
      <c r="A179" s="76"/>
      <c r="B179" s="76"/>
      <c r="C179" s="214"/>
      <c r="D179" s="76"/>
      <c r="E179" s="76"/>
      <c r="F179" s="69" t="s">
        <v>9214</v>
      </c>
      <c r="G179" s="76"/>
      <c r="H179" s="118">
        <v>150000</v>
      </c>
      <c r="I179" s="76"/>
      <c r="J179" s="76" t="s">
        <v>5537</v>
      </c>
      <c r="K179" s="119" t="s">
        <v>1063</v>
      </c>
      <c r="L179" s="76" t="s">
        <v>9202</v>
      </c>
      <c r="M179" s="119" t="s">
        <v>9215</v>
      </c>
      <c r="N179" s="119" t="s">
        <v>1063</v>
      </c>
      <c r="O179" s="76" t="s">
        <v>1575</v>
      </c>
      <c r="P179" s="119" t="s">
        <v>8797</v>
      </c>
      <c r="Q179" s="76" t="s">
        <v>1063</v>
      </c>
      <c r="R179" s="76"/>
      <c r="S179" s="76"/>
      <c r="T179" s="76"/>
      <c r="U179" s="76"/>
      <c r="V179" s="76"/>
      <c r="W179" s="121"/>
      <c r="X179" s="121"/>
      <c r="Y179" s="642">
        <f t="shared" si="4"/>
        <v>10500.000000000002</v>
      </c>
      <c r="Z179" s="118">
        <f t="shared" si="5"/>
        <v>160500</v>
      </c>
    </row>
    <row r="180" spans="1:26" ht="15.5" x14ac:dyDescent="0.35">
      <c r="A180" s="76"/>
      <c r="B180" s="76"/>
      <c r="C180" s="214"/>
      <c r="D180" s="76"/>
      <c r="E180" s="76"/>
      <c r="F180" s="69" t="s">
        <v>9216</v>
      </c>
      <c r="G180" s="76"/>
      <c r="H180" s="118">
        <v>150000</v>
      </c>
      <c r="I180" s="76"/>
      <c r="J180" s="76" t="s">
        <v>5537</v>
      </c>
      <c r="K180" s="119" t="s">
        <v>1063</v>
      </c>
      <c r="L180" s="76" t="s">
        <v>9199</v>
      </c>
      <c r="M180" s="119" t="s">
        <v>9217</v>
      </c>
      <c r="N180" s="119" t="s">
        <v>1063</v>
      </c>
      <c r="O180" s="76" t="s">
        <v>1575</v>
      </c>
      <c r="P180" s="119" t="s">
        <v>3593</v>
      </c>
      <c r="Q180" s="76" t="s">
        <v>1063</v>
      </c>
      <c r="R180" s="76"/>
      <c r="S180" s="76"/>
      <c r="T180" s="76"/>
      <c r="U180" s="76"/>
      <c r="V180" s="76"/>
      <c r="W180" s="121"/>
      <c r="X180" s="121"/>
      <c r="Y180" s="642">
        <f t="shared" si="4"/>
        <v>10500.000000000002</v>
      </c>
      <c r="Z180" s="118">
        <f t="shared" si="5"/>
        <v>160500</v>
      </c>
    </row>
    <row r="181" spans="1:26" ht="15.5" x14ac:dyDescent="0.35">
      <c r="A181" s="76"/>
      <c r="B181" s="76"/>
      <c r="C181" s="214"/>
      <c r="D181" s="76"/>
      <c r="E181" s="76"/>
      <c r="F181" s="69" t="s">
        <v>9218</v>
      </c>
      <c r="G181" s="76"/>
      <c r="H181" s="118">
        <v>150000</v>
      </c>
      <c r="I181" s="76"/>
      <c r="J181" s="76" t="s">
        <v>5537</v>
      </c>
      <c r="K181" s="119" t="s">
        <v>1063</v>
      </c>
      <c r="L181" s="76" t="s">
        <v>9202</v>
      </c>
      <c r="M181" s="119" t="s">
        <v>9219</v>
      </c>
      <c r="N181" s="119" t="s">
        <v>1063</v>
      </c>
      <c r="O181" s="76" t="s">
        <v>1575</v>
      </c>
      <c r="P181" s="119" t="s">
        <v>8797</v>
      </c>
      <c r="Q181" s="76" t="s">
        <v>1063</v>
      </c>
      <c r="R181" s="76"/>
      <c r="S181" s="76"/>
      <c r="T181" s="76"/>
      <c r="U181" s="76"/>
      <c r="V181" s="76"/>
      <c r="W181" s="121"/>
      <c r="X181" s="121"/>
      <c r="Y181" s="642">
        <f t="shared" si="4"/>
        <v>10500.000000000002</v>
      </c>
      <c r="Z181" s="118">
        <f t="shared" si="5"/>
        <v>160500</v>
      </c>
    </row>
    <row r="182" spans="1:26" ht="15.5" x14ac:dyDescent="0.35">
      <c r="A182" s="76"/>
      <c r="B182" s="76"/>
      <c r="C182" s="214"/>
      <c r="D182" s="76"/>
      <c r="E182" s="76"/>
      <c r="F182" s="69" t="s">
        <v>9220</v>
      </c>
      <c r="G182" s="76"/>
      <c r="H182" s="118">
        <v>150000</v>
      </c>
      <c r="I182" s="76"/>
      <c r="J182" s="76" t="s">
        <v>5537</v>
      </c>
      <c r="K182" s="119" t="s">
        <v>1063</v>
      </c>
      <c r="L182" s="76" t="s">
        <v>9199</v>
      </c>
      <c r="M182" s="119" t="s">
        <v>9221</v>
      </c>
      <c r="N182" s="119" t="s">
        <v>1063</v>
      </c>
      <c r="O182" s="76" t="s">
        <v>1575</v>
      </c>
      <c r="P182" s="119" t="s">
        <v>3593</v>
      </c>
      <c r="Q182" s="76" t="s">
        <v>1063</v>
      </c>
      <c r="R182" s="76"/>
      <c r="S182" s="76"/>
      <c r="T182" s="76"/>
      <c r="U182" s="76"/>
      <c r="V182" s="76"/>
      <c r="W182" s="121"/>
      <c r="X182" s="121"/>
      <c r="Y182" s="642">
        <f t="shared" si="4"/>
        <v>10500.000000000002</v>
      </c>
      <c r="Z182" s="118">
        <f t="shared" si="5"/>
        <v>160500</v>
      </c>
    </row>
    <row r="183" spans="1:26" ht="15.5" x14ac:dyDescent="0.35">
      <c r="A183" s="76"/>
      <c r="B183" s="76"/>
      <c r="C183" s="214"/>
      <c r="D183" s="76"/>
      <c r="E183" s="76"/>
      <c r="F183" s="69" t="s">
        <v>9222</v>
      </c>
      <c r="G183" s="76"/>
      <c r="H183" s="118">
        <v>150000</v>
      </c>
      <c r="I183" s="76"/>
      <c r="J183" s="76" t="s">
        <v>5537</v>
      </c>
      <c r="K183" s="119" t="s">
        <v>1063</v>
      </c>
      <c r="L183" s="76" t="s">
        <v>9202</v>
      </c>
      <c r="M183" s="119" t="s">
        <v>9223</v>
      </c>
      <c r="N183" s="119" t="s">
        <v>1063</v>
      </c>
      <c r="O183" s="76" t="s">
        <v>1575</v>
      </c>
      <c r="P183" s="119" t="s">
        <v>8797</v>
      </c>
      <c r="Q183" s="76" t="s">
        <v>1063</v>
      </c>
      <c r="R183" s="76"/>
      <c r="S183" s="76"/>
      <c r="T183" s="76"/>
      <c r="U183" s="76"/>
      <c r="V183" s="76"/>
      <c r="W183" s="121"/>
      <c r="X183" s="121"/>
      <c r="Y183" s="642">
        <f t="shared" si="4"/>
        <v>10500.000000000002</v>
      </c>
      <c r="Z183" s="118">
        <f t="shared" si="5"/>
        <v>160500</v>
      </c>
    </row>
    <row r="184" spans="1:26" ht="15.5" x14ac:dyDescent="0.35">
      <c r="A184" s="76"/>
      <c r="B184" s="76"/>
      <c r="C184" s="214"/>
      <c r="D184" s="76"/>
      <c r="E184" s="76"/>
      <c r="F184" s="69" t="s">
        <v>9224</v>
      </c>
      <c r="G184" s="76"/>
      <c r="H184" s="118">
        <v>150000</v>
      </c>
      <c r="I184" s="76"/>
      <c r="J184" s="76" t="s">
        <v>5537</v>
      </c>
      <c r="K184" s="119" t="s">
        <v>1063</v>
      </c>
      <c r="L184" s="76" t="s">
        <v>9199</v>
      </c>
      <c r="M184" s="119" t="s">
        <v>9225</v>
      </c>
      <c r="N184" s="119" t="s">
        <v>1063</v>
      </c>
      <c r="O184" s="76" t="s">
        <v>1575</v>
      </c>
      <c r="P184" s="119" t="s">
        <v>3593</v>
      </c>
      <c r="Q184" s="76" t="s">
        <v>1063</v>
      </c>
      <c r="R184" s="76"/>
      <c r="S184" s="76"/>
      <c r="T184" s="76"/>
      <c r="U184" s="76"/>
      <c r="V184" s="76"/>
      <c r="W184" s="121"/>
      <c r="X184" s="121"/>
      <c r="Y184" s="642">
        <f t="shared" si="4"/>
        <v>10500.000000000002</v>
      </c>
      <c r="Z184" s="118">
        <f t="shared" si="5"/>
        <v>160500</v>
      </c>
    </row>
    <row r="185" spans="1:26" ht="15.5" x14ac:dyDescent="0.35">
      <c r="A185" s="76"/>
      <c r="B185" s="76"/>
      <c r="C185" s="214"/>
      <c r="D185" s="76"/>
      <c r="E185" s="76"/>
      <c r="F185" s="69" t="s">
        <v>9226</v>
      </c>
      <c r="G185" s="76"/>
      <c r="H185" s="118">
        <v>150000</v>
      </c>
      <c r="I185" s="76"/>
      <c r="J185" s="76" t="s">
        <v>5537</v>
      </c>
      <c r="K185" s="119" t="s">
        <v>1063</v>
      </c>
      <c r="L185" s="76" t="s">
        <v>9227</v>
      </c>
      <c r="M185" s="119" t="s">
        <v>9228</v>
      </c>
      <c r="N185" s="119" t="s">
        <v>1063</v>
      </c>
      <c r="O185" s="76" t="s">
        <v>1575</v>
      </c>
      <c r="P185" s="119" t="s">
        <v>8797</v>
      </c>
      <c r="Q185" s="76" t="s">
        <v>1063</v>
      </c>
      <c r="R185" s="76"/>
      <c r="S185" s="76"/>
      <c r="T185" s="76"/>
      <c r="U185" s="76"/>
      <c r="V185" s="76"/>
      <c r="W185" s="121"/>
      <c r="X185" s="121"/>
      <c r="Y185" s="642">
        <f t="shared" si="4"/>
        <v>10500.000000000002</v>
      </c>
      <c r="Z185" s="118">
        <f t="shared" si="5"/>
        <v>160500</v>
      </c>
    </row>
    <row r="186" spans="1:26" ht="15.5" x14ac:dyDescent="0.35">
      <c r="A186" s="76"/>
      <c r="B186" s="76"/>
      <c r="C186" s="214"/>
      <c r="D186" s="76"/>
      <c r="E186" s="76"/>
      <c r="F186" s="69" t="s">
        <v>9229</v>
      </c>
      <c r="G186" s="76"/>
      <c r="H186" s="118">
        <v>150000</v>
      </c>
      <c r="I186" s="76"/>
      <c r="J186" s="76" t="s">
        <v>5537</v>
      </c>
      <c r="K186" s="119" t="s">
        <v>1063</v>
      </c>
      <c r="L186" s="76" t="s">
        <v>9199</v>
      </c>
      <c r="M186" s="119" t="s">
        <v>9230</v>
      </c>
      <c r="N186" s="119" t="s">
        <v>1063</v>
      </c>
      <c r="O186" s="76" t="s">
        <v>1575</v>
      </c>
      <c r="P186" s="119" t="s">
        <v>3593</v>
      </c>
      <c r="Q186" s="76" t="s">
        <v>1063</v>
      </c>
      <c r="R186" s="76"/>
      <c r="S186" s="76"/>
      <c r="T186" s="76"/>
      <c r="U186" s="76"/>
      <c r="V186" s="76"/>
      <c r="W186" s="121"/>
      <c r="X186" s="121"/>
      <c r="Y186" s="642">
        <f t="shared" si="4"/>
        <v>10500.000000000002</v>
      </c>
      <c r="Z186" s="118">
        <f t="shared" si="5"/>
        <v>160500</v>
      </c>
    </row>
    <row r="187" spans="1:26" ht="15.5" x14ac:dyDescent="0.35">
      <c r="A187" s="76"/>
      <c r="B187" s="76"/>
      <c r="C187" s="214"/>
      <c r="D187" s="76"/>
      <c r="E187" s="76"/>
      <c r="F187" s="69" t="s">
        <v>9231</v>
      </c>
      <c r="G187" s="76"/>
      <c r="H187" s="118">
        <v>150000</v>
      </c>
      <c r="I187" s="76"/>
      <c r="J187" s="76" t="s">
        <v>5537</v>
      </c>
      <c r="K187" s="119" t="s">
        <v>1063</v>
      </c>
      <c r="L187" s="76" t="s">
        <v>9202</v>
      </c>
      <c r="M187" s="119" t="s">
        <v>9232</v>
      </c>
      <c r="N187" s="119" t="s">
        <v>1063</v>
      </c>
      <c r="O187" s="76" t="s">
        <v>1575</v>
      </c>
      <c r="P187" s="119" t="s">
        <v>8797</v>
      </c>
      <c r="Q187" s="76" t="s">
        <v>1063</v>
      </c>
      <c r="R187" s="76"/>
      <c r="S187" s="76"/>
      <c r="T187" s="76"/>
      <c r="U187" s="76"/>
      <c r="V187" s="76"/>
      <c r="W187" s="121"/>
      <c r="X187" s="121"/>
      <c r="Y187" s="642">
        <f t="shared" si="4"/>
        <v>10500.000000000002</v>
      </c>
      <c r="Z187" s="118">
        <f t="shared" si="5"/>
        <v>160500</v>
      </c>
    </row>
    <row r="188" spans="1:26" ht="15.5" x14ac:dyDescent="0.35">
      <c r="A188" s="76"/>
      <c r="B188" s="76"/>
      <c r="C188" s="214"/>
      <c r="D188" s="76"/>
      <c r="E188" s="76"/>
      <c r="F188" s="69" t="s">
        <v>9233</v>
      </c>
      <c r="G188" s="76"/>
      <c r="H188" s="118">
        <v>150000</v>
      </c>
      <c r="I188" s="76"/>
      <c r="J188" s="76" t="s">
        <v>5537</v>
      </c>
      <c r="K188" s="119" t="s">
        <v>1063</v>
      </c>
      <c r="L188" s="76" t="s">
        <v>9199</v>
      </c>
      <c r="M188" s="119" t="s">
        <v>9234</v>
      </c>
      <c r="N188" s="119" t="s">
        <v>1063</v>
      </c>
      <c r="O188" s="76" t="s">
        <v>1575</v>
      </c>
      <c r="P188" s="119" t="s">
        <v>3593</v>
      </c>
      <c r="Q188" s="76" t="s">
        <v>1063</v>
      </c>
      <c r="R188" s="76"/>
      <c r="S188" s="76"/>
      <c r="T188" s="76"/>
      <c r="U188" s="76"/>
      <c r="V188" s="76"/>
      <c r="W188" s="121"/>
      <c r="X188" s="121"/>
      <c r="Y188" s="642">
        <f t="shared" si="4"/>
        <v>10500.000000000002</v>
      </c>
      <c r="Z188" s="118">
        <f t="shared" si="5"/>
        <v>160500</v>
      </c>
    </row>
    <row r="189" spans="1:26" ht="15.5" x14ac:dyDescent="0.35">
      <c r="A189" s="76"/>
      <c r="B189" s="76"/>
      <c r="C189" s="214"/>
      <c r="D189" s="76"/>
      <c r="E189" s="76"/>
      <c r="F189" s="86" t="s">
        <v>994</v>
      </c>
      <c r="G189" s="123"/>
      <c r="H189" s="124">
        <f>SUM(H95:H188)</f>
        <v>14100000</v>
      </c>
      <c r="I189" s="76"/>
      <c r="J189" s="76"/>
      <c r="K189" s="119"/>
      <c r="L189" s="76"/>
      <c r="M189" s="119"/>
      <c r="N189" s="119"/>
      <c r="O189" s="76"/>
      <c r="P189" s="119"/>
      <c r="Q189" s="76"/>
      <c r="R189" s="76"/>
      <c r="S189" s="76"/>
      <c r="T189" s="76"/>
      <c r="U189" s="76"/>
      <c r="V189" s="76"/>
      <c r="W189" s="121"/>
      <c r="X189" s="121"/>
      <c r="Y189" s="642">
        <f t="shared" si="4"/>
        <v>987000.00000000012</v>
      </c>
      <c r="Z189" s="124">
        <f t="shared" si="5"/>
        <v>15087000</v>
      </c>
    </row>
    <row r="190" spans="1:26" ht="15.5" x14ac:dyDescent="0.35">
      <c r="A190" s="64"/>
      <c r="B190" s="64"/>
      <c r="C190" s="65"/>
      <c r="D190" s="64"/>
      <c r="E190" s="64"/>
      <c r="F190" s="66" t="s">
        <v>1931</v>
      </c>
      <c r="G190" s="64"/>
      <c r="H190" s="67"/>
      <c r="I190" s="64"/>
      <c r="J190" s="64"/>
      <c r="K190" s="68"/>
      <c r="L190" s="64"/>
      <c r="M190" s="68"/>
      <c r="N190" s="68"/>
      <c r="O190" s="64"/>
      <c r="P190" s="68"/>
      <c r="Q190" s="68"/>
      <c r="R190" s="64"/>
      <c r="S190" s="64"/>
      <c r="T190" s="64"/>
      <c r="U190" s="64"/>
      <c r="V190" s="64"/>
      <c r="W190" s="115"/>
      <c r="X190" s="115"/>
      <c r="Y190" s="642">
        <f t="shared" si="4"/>
        <v>0</v>
      </c>
      <c r="Z190" s="67">
        <f t="shared" si="5"/>
        <v>0</v>
      </c>
    </row>
    <row r="191" spans="1:26" ht="15.5" x14ac:dyDescent="0.35">
      <c r="A191" s="76"/>
      <c r="B191" s="76"/>
      <c r="C191" s="214"/>
      <c r="D191" s="76"/>
      <c r="E191" s="76"/>
      <c r="F191" s="76" t="s">
        <v>9235</v>
      </c>
      <c r="G191" s="76"/>
      <c r="H191" s="118">
        <v>200000</v>
      </c>
      <c r="I191" s="76"/>
      <c r="J191" s="76" t="s">
        <v>3363</v>
      </c>
      <c r="K191" s="119" t="s">
        <v>1063</v>
      </c>
      <c r="L191" s="76" t="s">
        <v>3364</v>
      </c>
      <c r="M191" s="119">
        <v>538840055</v>
      </c>
      <c r="N191" s="76" t="s">
        <v>1063</v>
      </c>
      <c r="O191" s="76" t="s">
        <v>1575</v>
      </c>
      <c r="P191" s="119" t="s">
        <v>1063</v>
      </c>
      <c r="Q191" s="76" t="s">
        <v>1063</v>
      </c>
      <c r="R191" s="76"/>
      <c r="S191" s="76"/>
      <c r="T191" s="76"/>
      <c r="U191" s="76"/>
      <c r="V191" s="76"/>
      <c r="W191" s="121"/>
      <c r="X191" s="121"/>
      <c r="Y191" s="642">
        <f t="shared" si="4"/>
        <v>14000.000000000002</v>
      </c>
      <c r="Z191" s="118">
        <f t="shared" si="5"/>
        <v>214000</v>
      </c>
    </row>
    <row r="192" spans="1:26" ht="15.5" x14ac:dyDescent="0.35">
      <c r="A192" s="76"/>
      <c r="B192" s="76"/>
      <c r="C192" s="214"/>
      <c r="D192" s="76"/>
      <c r="E192" s="76"/>
      <c r="F192" s="123" t="s">
        <v>994</v>
      </c>
      <c r="G192" s="123"/>
      <c r="H192" s="124">
        <f>SUM(H191)</f>
        <v>200000</v>
      </c>
      <c r="I192" s="76"/>
      <c r="J192" s="76"/>
      <c r="K192" s="119"/>
      <c r="L192" s="76"/>
      <c r="M192" s="119"/>
      <c r="N192" s="76"/>
      <c r="O192" s="76"/>
      <c r="P192" s="119"/>
      <c r="Q192" s="76"/>
      <c r="R192" s="76"/>
      <c r="S192" s="76"/>
      <c r="T192" s="76"/>
      <c r="U192" s="76"/>
      <c r="V192" s="76"/>
      <c r="W192" s="121"/>
      <c r="X192" s="121"/>
      <c r="Y192" s="642">
        <f t="shared" si="4"/>
        <v>14000.000000000002</v>
      </c>
      <c r="Z192" s="124">
        <f t="shared" si="5"/>
        <v>214000</v>
      </c>
    </row>
    <row r="193" spans="1:26" ht="15.5" x14ac:dyDescent="0.35">
      <c r="A193" s="215"/>
      <c r="B193" s="215"/>
      <c r="C193" s="238"/>
      <c r="D193" s="215"/>
      <c r="E193" s="215"/>
      <c r="F193" s="234" t="s">
        <v>1932</v>
      </c>
      <c r="G193" s="215"/>
      <c r="H193" s="247"/>
      <c r="I193" s="215"/>
      <c r="J193" s="215"/>
      <c r="K193" s="220"/>
      <c r="L193" s="215"/>
      <c r="M193" s="220"/>
      <c r="N193" s="220"/>
      <c r="O193" s="215"/>
      <c r="P193" s="220"/>
      <c r="Q193" s="220"/>
      <c r="R193" s="215"/>
      <c r="S193" s="215"/>
      <c r="T193" s="215"/>
      <c r="U193" s="215"/>
      <c r="V193" s="215"/>
      <c r="W193" s="239"/>
      <c r="X193" s="239"/>
      <c r="Y193" s="642">
        <f t="shared" si="4"/>
        <v>0</v>
      </c>
      <c r="Z193" s="247">
        <f t="shared" si="5"/>
        <v>0</v>
      </c>
    </row>
    <row r="194" spans="1:26" ht="15.5" x14ac:dyDescent="0.35">
      <c r="A194" s="76"/>
      <c r="B194" s="76"/>
      <c r="C194" s="214"/>
      <c r="D194" s="76"/>
      <c r="E194" s="76"/>
      <c r="F194" s="76" t="s">
        <v>1852</v>
      </c>
      <c r="G194" s="76"/>
      <c r="H194" s="118"/>
      <c r="I194" s="76"/>
      <c r="J194" s="76"/>
      <c r="K194" s="119"/>
      <c r="L194" s="76"/>
      <c r="M194" s="119"/>
      <c r="N194" s="119"/>
      <c r="O194" s="76"/>
      <c r="P194" s="119"/>
      <c r="Q194" s="119"/>
      <c r="R194" s="76"/>
      <c r="S194" s="76"/>
      <c r="T194" s="76"/>
      <c r="U194" s="76"/>
      <c r="V194" s="76"/>
      <c r="W194" s="121"/>
      <c r="X194" s="121"/>
      <c r="Y194" s="642">
        <f t="shared" si="4"/>
        <v>0</v>
      </c>
      <c r="Z194" s="118">
        <f t="shared" si="5"/>
        <v>0</v>
      </c>
    </row>
    <row r="195" spans="1:26" ht="15.5" x14ac:dyDescent="0.35">
      <c r="A195" s="76"/>
      <c r="B195" s="76"/>
      <c r="C195" s="214"/>
      <c r="D195" s="76"/>
      <c r="E195" s="76"/>
      <c r="F195" s="76"/>
      <c r="G195" s="76"/>
      <c r="H195" s="118"/>
      <c r="I195" s="76"/>
      <c r="J195" s="76"/>
      <c r="K195" s="119"/>
      <c r="L195" s="76"/>
      <c r="M195" s="119"/>
      <c r="N195" s="119"/>
      <c r="O195" s="76"/>
      <c r="P195" s="119"/>
      <c r="Q195" s="119"/>
      <c r="R195" s="76"/>
      <c r="S195" s="76"/>
      <c r="T195" s="76"/>
      <c r="U195" s="76"/>
      <c r="V195" s="76"/>
      <c r="W195" s="121"/>
      <c r="X195" s="121"/>
      <c r="Y195" s="642">
        <f t="shared" si="4"/>
        <v>0</v>
      </c>
      <c r="Z195" s="118">
        <f t="shared" si="5"/>
        <v>0</v>
      </c>
    </row>
    <row r="196" spans="1:26" ht="15.5" x14ac:dyDescent="0.35">
      <c r="A196" s="64"/>
      <c r="B196" s="64"/>
      <c r="C196" s="65"/>
      <c r="D196" s="64"/>
      <c r="E196" s="64"/>
      <c r="F196" s="66" t="s">
        <v>1168</v>
      </c>
      <c r="G196" s="64"/>
      <c r="H196" s="67"/>
      <c r="I196" s="64"/>
      <c r="J196" s="64"/>
      <c r="K196" s="68"/>
      <c r="L196" s="68"/>
      <c r="M196" s="68"/>
      <c r="N196" s="68"/>
      <c r="O196" s="64"/>
      <c r="P196" s="68"/>
      <c r="Q196" s="68"/>
      <c r="R196" s="64"/>
      <c r="S196" s="64"/>
      <c r="T196" s="64"/>
      <c r="U196" s="64"/>
      <c r="V196" s="64"/>
      <c r="W196" s="115"/>
      <c r="X196" s="115"/>
      <c r="Y196" s="642">
        <f t="shared" si="4"/>
        <v>0</v>
      </c>
      <c r="Z196" s="67">
        <f t="shared" si="5"/>
        <v>0</v>
      </c>
    </row>
    <row r="197" spans="1:26" s="94" customFormat="1" ht="15.5" x14ac:dyDescent="0.35">
      <c r="A197" s="69"/>
      <c r="B197" s="69"/>
      <c r="C197" s="213"/>
      <c r="D197" s="69"/>
      <c r="E197" s="69"/>
      <c r="F197" s="69" t="s">
        <v>9236</v>
      </c>
      <c r="G197" s="69"/>
      <c r="H197" s="74">
        <v>60000</v>
      </c>
      <c r="I197" s="69"/>
      <c r="J197" s="69" t="s">
        <v>3716</v>
      </c>
      <c r="K197" s="75" t="s">
        <v>1063</v>
      </c>
      <c r="L197" s="75" t="s">
        <v>8543</v>
      </c>
      <c r="M197" s="75" t="s">
        <v>9237</v>
      </c>
      <c r="N197" s="75" t="s">
        <v>1063</v>
      </c>
      <c r="O197" s="69" t="s">
        <v>1575</v>
      </c>
      <c r="P197" s="75" t="s">
        <v>1226</v>
      </c>
      <c r="Q197" s="75" t="s">
        <v>1066</v>
      </c>
      <c r="R197" s="69"/>
      <c r="S197" s="69"/>
      <c r="T197" s="69"/>
      <c r="U197" s="69"/>
      <c r="V197" s="69"/>
      <c r="W197" s="116"/>
      <c r="X197" s="116"/>
      <c r="Y197" s="642">
        <f t="shared" si="4"/>
        <v>4200</v>
      </c>
      <c r="Z197" s="74">
        <f t="shared" si="5"/>
        <v>64200</v>
      </c>
    </row>
    <row r="198" spans="1:26" s="94" customFormat="1" ht="15.5" x14ac:dyDescent="0.35">
      <c r="A198" s="69"/>
      <c r="B198" s="69"/>
      <c r="C198" s="213"/>
      <c r="D198" s="69"/>
      <c r="E198" s="69"/>
      <c r="F198" s="69" t="s">
        <v>9238</v>
      </c>
      <c r="G198" s="69"/>
      <c r="H198" s="74">
        <v>60000</v>
      </c>
      <c r="I198" s="69"/>
      <c r="J198" s="69" t="s">
        <v>3716</v>
      </c>
      <c r="K198" s="75" t="s">
        <v>1063</v>
      </c>
      <c r="L198" s="75" t="s">
        <v>8543</v>
      </c>
      <c r="M198" s="75" t="s">
        <v>9239</v>
      </c>
      <c r="N198" s="75" t="s">
        <v>1063</v>
      </c>
      <c r="O198" s="69" t="s">
        <v>1575</v>
      </c>
      <c r="P198" s="75" t="s">
        <v>1226</v>
      </c>
      <c r="Q198" s="75" t="s">
        <v>1066</v>
      </c>
      <c r="R198" s="69"/>
      <c r="S198" s="69"/>
      <c r="T198" s="69"/>
      <c r="U198" s="69"/>
      <c r="V198" s="69"/>
      <c r="W198" s="116"/>
      <c r="X198" s="116"/>
      <c r="Y198" s="642">
        <f t="shared" si="4"/>
        <v>4200</v>
      </c>
      <c r="Z198" s="74">
        <f t="shared" si="5"/>
        <v>64200</v>
      </c>
    </row>
    <row r="199" spans="1:26" s="94" customFormat="1" ht="15.5" x14ac:dyDescent="0.35">
      <c r="A199" s="69"/>
      <c r="B199" s="69"/>
      <c r="C199" s="213"/>
      <c r="D199" s="69"/>
      <c r="E199" s="69"/>
      <c r="F199" s="86" t="s">
        <v>994</v>
      </c>
      <c r="G199" s="86"/>
      <c r="H199" s="87">
        <f>SUM(H197:H198)</f>
        <v>120000</v>
      </c>
      <c r="I199" s="69"/>
      <c r="J199" s="69"/>
      <c r="K199" s="75"/>
      <c r="L199" s="75"/>
      <c r="M199" s="75"/>
      <c r="N199" s="75"/>
      <c r="O199" s="69"/>
      <c r="P199" s="75"/>
      <c r="Q199" s="75"/>
      <c r="R199" s="69"/>
      <c r="S199" s="69"/>
      <c r="T199" s="69"/>
      <c r="U199" s="69"/>
      <c r="V199" s="69"/>
      <c r="W199" s="116"/>
      <c r="X199" s="116"/>
      <c r="Y199" s="642">
        <f t="shared" ref="Y199:Y216" si="6">H199*Y$5</f>
        <v>8400</v>
      </c>
      <c r="Z199" s="87">
        <f t="shared" ref="Z199:Z216" si="7">H199+Y199</f>
        <v>128400</v>
      </c>
    </row>
    <row r="200" spans="1:26" ht="13.5" customHeight="1" x14ac:dyDescent="0.35">
      <c r="A200" s="64"/>
      <c r="B200" s="64"/>
      <c r="C200" s="65"/>
      <c r="D200" s="64"/>
      <c r="E200" s="64"/>
      <c r="F200" s="66" t="s">
        <v>1748</v>
      </c>
      <c r="G200" s="64"/>
      <c r="H200" s="67"/>
      <c r="I200" s="64"/>
      <c r="J200" s="64"/>
      <c r="K200" s="68"/>
      <c r="L200" s="68"/>
      <c r="M200" s="68"/>
      <c r="N200" s="68"/>
      <c r="O200" s="64"/>
      <c r="P200" s="68"/>
      <c r="Q200" s="68"/>
      <c r="R200" s="64"/>
      <c r="S200" s="64"/>
      <c r="T200" s="64"/>
      <c r="U200" s="64"/>
      <c r="V200" s="64"/>
      <c r="W200" s="115"/>
      <c r="X200" s="115"/>
      <c r="Y200" s="642">
        <f t="shared" si="6"/>
        <v>0</v>
      </c>
      <c r="Z200" s="67">
        <f t="shared" si="7"/>
        <v>0</v>
      </c>
    </row>
    <row r="201" spans="1:26" ht="15.5" x14ac:dyDescent="0.35">
      <c r="A201" s="76"/>
      <c r="B201" s="76"/>
      <c r="C201" s="214"/>
      <c r="D201" s="76"/>
      <c r="E201" s="76"/>
      <c r="F201" s="76" t="s">
        <v>9240</v>
      </c>
      <c r="G201" s="76"/>
      <c r="H201" s="118">
        <v>200000</v>
      </c>
      <c r="I201" s="76"/>
      <c r="J201" s="76" t="s">
        <v>1765</v>
      </c>
      <c r="K201" s="76" t="s">
        <v>1765</v>
      </c>
      <c r="L201" s="76" t="s">
        <v>1765</v>
      </c>
      <c r="M201" s="119" t="s">
        <v>1765</v>
      </c>
      <c r="N201" s="76" t="s">
        <v>1765</v>
      </c>
      <c r="O201" s="76" t="s">
        <v>1765</v>
      </c>
      <c r="P201" s="119" t="s">
        <v>1765</v>
      </c>
      <c r="Q201" s="76" t="s">
        <v>1765</v>
      </c>
      <c r="R201" s="76"/>
      <c r="S201" s="76"/>
      <c r="T201" s="76"/>
      <c r="U201" s="76"/>
      <c r="V201" s="76"/>
      <c r="W201" s="121"/>
      <c r="X201" s="121"/>
      <c r="Y201" s="642">
        <f t="shared" si="6"/>
        <v>14000.000000000002</v>
      </c>
      <c r="Z201" s="118">
        <f t="shared" si="7"/>
        <v>214000</v>
      </c>
    </row>
    <row r="202" spans="1:26" ht="15.5" x14ac:dyDescent="0.35">
      <c r="A202" s="76"/>
      <c r="B202" s="76"/>
      <c r="C202" s="214"/>
      <c r="D202" s="76"/>
      <c r="E202" s="76"/>
      <c r="F202" s="76" t="s">
        <v>9241</v>
      </c>
      <c r="G202" s="76"/>
      <c r="H202" s="118">
        <v>350000</v>
      </c>
      <c r="I202" s="76"/>
      <c r="J202" s="76" t="s">
        <v>1765</v>
      </c>
      <c r="K202" s="76" t="s">
        <v>1765</v>
      </c>
      <c r="L202" s="76" t="s">
        <v>1765</v>
      </c>
      <c r="M202" s="119" t="s">
        <v>1765</v>
      </c>
      <c r="N202" s="76" t="s">
        <v>1765</v>
      </c>
      <c r="O202" s="76" t="s">
        <v>1765</v>
      </c>
      <c r="P202" s="119" t="s">
        <v>1765</v>
      </c>
      <c r="Q202" s="76" t="s">
        <v>1765</v>
      </c>
      <c r="R202" s="76"/>
      <c r="S202" s="76"/>
      <c r="T202" s="76"/>
      <c r="U202" s="76"/>
      <c r="V202" s="76"/>
      <c r="W202" s="121"/>
      <c r="X202" s="121"/>
      <c r="Y202" s="642">
        <f t="shared" si="6"/>
        <v>24500.000000000004</v>
      </c>
      <c r="Z202" s="118">
        <f t="shared" si="7"/>
        <v>374500</v>
      </c>
    </row>
    <row r="203" spans="1:26" ht="15.5" x14ac:dyDescent="0.35">
      <c r="A203" s="76"/>
      <c r="B203" s="76"/>
      <c r="C203" s="214"/>
      <c r="D203" s="76"/>
      <c r="E203" s="76"/>
      <c r="F203" s="76" t="s">
        <v>9242</v>
      </c>
      <c r="G203" s="76"/>
      <c r="H203" s="118">
        <v>200000</v>
      </c>
      <c r="I203" s="76"/>
      <c r="J203" s="76" t="s">
        <v>1562</v>
      </c>
      <c r="K203" s="76" t="s">
        <v>1765</v>
      </c>
      <c r="L203" s="76" t="s">
        <v>1765</v>
      </c>
      <c r="M203" s="119" t="s">
        <v>1765</v>
      </c>
      <c r="N203" s="76" t="s">
        <v>1765</v>
      </c>
      <c r="O203" s="76" t="s">
        <v>1765</v>
      </c>
      <c r="P203" s="119" t="s">
        <v>1765</v>
      </c>
      <c r="Q203" s="76" t="s">
        <v>1765</v>
      </c>
      <c r="R203" s="76"/>
      <c r="S203" s="76"/>
      <c r="T203" s="76"/>
      <c r="U203" s="76"/>
      <c r="V203" s="76"/>
      <c r="W203" s="121"/>
      <c r="X203" s="121"/>
      <c r="Y203" s="642">
        <f t="shared" si="6"/>
        <v>14000.000000000002</v>
      </c>
      <c r="Z203" s="118">
        <f t="shared" si="7"/>
        <v>214000</v>
      </c>
    </row>
    <row r="204" spans="1:26" ht="15.5" x14ac:dyDescent="0.35">
      <c r="A204" s="76"/>
      <c r="B204" s="76"/>
      <c r="C204" s="214"/>
      <c r="D204" s="76"/>
      <c r="E204" s="76"/>
      <c r="F204" s="123" t="s">
        <v>994</v>
      </c>
      <c r="G204" s="123"/>
      <c r="H204" s="124">
        <f>SUM(H201:H203)</f>
        <v>750000</v>
      </c>
      <c r="I204" s="76"/>
      <c r="J204" s="76"/>
      <c r="K204" s="76"/>
      <c r="L204" s="76"/>
      <c r="M204" s="119"/>
      <c r="N204" s="76"/>
      <c r="O204" s="76"/>
      <c r="P204" s="119"/>
      <c r="Q204" s="76"/>
      <c r="R204" s="76"/>
      <c r="S204" s="76"/>
      <c r="T204" s="76"/>
      <c r="U204" s="76"/>
      <c r="V204" s="76"/>
      <c r="W204" s="121"/>
      <c r="X204" s="121"/>
      <c r="Y204" s="642">
        <f t="shared" si="6"/>
        <v>52500.000000000007</v>
      </c>
      <c r="Z204" s="124">
        <f t="shared" si="7"/>
        <v>802500</v>
      </c>
    </row>
    <row r="205" spans="1:26" ht="15.5" x14ac:dyDescent="0.35">
      <c r="A205" s="64"/>
      <c r="B205" s="64"/>
      <c r="C205" s="65"/>
      <c r="D205" s="64"/>
      <c r="E205" s="64"/>
      <c r="F205" s="66" t="s">
        <v>1572</v>
      </c>
      <c r="G205" s="64"/>
      <c r="H205" s="67"/>
      <c r="I205" s="64"/>
      <c r="J205" s="64"/>
      <c r="K205" s="68"/>
      <c r="L205" s="68"/>
      <c r="M205" s="68"/>
      <c r="N205" s="68"/>
      <c r="O205" s="64"/>
      <c r="P205" s="68"/>
      <c r="Q205" s="68"/>
      <c r="R205" s="64"/>
      <c r="S205" s="64"/>
      <c r="T205" s="64"/>
      <c r="U205" s="64"/>
      <c r="V205" s="64"/>
      <c r="W205" s="115"/>
      <c r="X205" s="115"/>
      <c r="Y205" s="642">
        <f t="shared" si="6"/>
        <v>0</v>
      </c>
      <c r="Z205" s="67">
        <f t="shared" si="7"/>
        <v>0</v>
      </c>
    </row>
    <row r="206" spans="1:26" s="100" customFormat="1" ht="15.5" x14ac:dyDescent="0.35">
      <c r="A206" s="76"/>
      <c r="B206" s="76"/>
      <c r="C206" s="214"/>
      <c r="D206" s="76"/>
      <c r="E206" s="76"/>
      <c r="F206" s="79" t="s">
        <v>9243</v>
      </c>
      <c r="G206" s="76"/>
      <c r="H206" s="118">
        <v>200000</v>
      </c>
      <c r="I206" s="76"/>
      <c r="J206" s="42" t="s">
        <v>1765</v>
      </c>
      <c r="K206" s="42" t="s">
        <v>1765</v>
      </c>
      <c r="L206" s="42" t="s">
        <v>1765</v>
      </c>
      <c r="M206" s="242" t="s">
        <v>1765</v>
      </c>
      <c r="N206" s="42" t="s">
        <v>1765</v>
      </c>
      <c r="O206" s="42" t="s">
        <v>1765</v>
      </c>
      <c r="P206" s="242" t="s">
        <v>1765</v>
      </c>
      <c r="Q206" s="42" t="s">
        <v>1765</v>
      </c>
      <c r="R206" s="42"/>
      <c r="S206" s="42"/>
      <c r="T206" s="42"/>
      <c r="U206" s="42"/>
      <c r="V206" s="42"/>
      <c r="W206" s="243"/>
      <c r="X206" s="243"/>
      <c r="Y206" s="642">
        <f t="shared" si="6"/>
        <v>14000.000000000002</v>
      </c>
      <c r="Z206" s="118">
        <f t="shared" si="7"/>
        <v>214000</v>
      </c>
    </row>
    <row r="207" spans="1:26" s="100" customFormat="1" ht="15.5" x14ac:dyDescent="0.35">
      <c r="A207" s="76"/>
      <c r="B207" s="76"/>
      <c r="C207" s="214"/>
      <c r="D207" s="76"/>
      <c r="E207" s="76"/>
      <c r="F207" s="93" t="s">
        <v>994</v>
      </c>
      <c r="G207" s="123"/>
      <c r="H207" s="124">
        <f>SUM(H206)</f>
        <v>200000</v>
      </c>
      <c r="I207" s="76"/>
      <c r="J207" s="42"/>
      <c r="K207" s="241"/>
      <c r="L207" s="42"/>
      <c r="M207" s="242"/>
      <c r="N207" s="242"/>
      <c r="O207" s="42"/>
      <c r="P207" s="242"/>
      <c r="Q207" s="242"/>
      <c r="R207" s="42"/>
      <c r="S207" s="42"/>
      <c r="T207" s="42"/>
      <c r="U207" s="42"/>
      <c r="V207" s="42"/>
      <c r="W207" s="243"/>
      <c r="X207" s="243"/>
      <c r="Y207" s="642">
        <f t="shared" si="6"/>
        <v>14000.000000000002</v>
      </c>
      <c r="Z207" s="124">
        <f t="shared" si="7"/>
        <v>214000</v>
      </c>
    </row>
    <row r="208" spans="1:26" ht="15.5" x14ac:dyDescent="0.35">
      <c r="A208" s="64"/>
      <c r="B208" s="64"/>
      <c r="C208" s="65"/>
      <c r="D208" s="64"/>
      <c r="E208" s="64"/>
      <c r="F208" s="96" t="s">
        <v>1582</v>
      </c>
      <c r="G208" s="64"/>
      <c r="H208" s="67"/>
      <c r="I208" s="64"/>
      <c r="J208" s="64"/>
      <c r="K208" s="68"/>
      <c r="L208" s="68"/>
      <c r="M208" s="68"/>
      <c r="N208" s="68"/>
      <c r="O208" s="64"/>
      <c r="P208" s="68"/>
      <c r="Q208" s="68"/>
      <c r="R208" s="64"/>
      <c r="S208" s="64"/>
      <c r="T208" s="64"/>
      <c r="U208" s="64"/>
      <c r="V208" s="64"/>
      <c r="W208" s="115"/>
      <c r="X208" s="115"/>
      <c r="Y208" s="642">
        <f t="shared" si="6"/>
        <v>0</v>
      </c>
      <c r="Z208" s="67">
        <f t="shared" si="7"/>
        <v>0</v>
      </c>
    </row>
    <row r="209" spans="1:26" ht="15.5" x14ac:dyDescent="0.35">
      <c r="A209" s="69"/>
      <c r="B209" s="69"/>
      <c r="C209" s="213"/>
      <c r="D209" s="69"/>
      <c r="E209" s="69"/>
      <c r="F209" s="79" t="s">
        <v>9244</v>
      </c>
      <c r="G209" s="69"/>
      <c r="H209" s="74">
        <v>400000</v>
      </c>
      <c r="I209" s="69"/>
      <c r="J209" s="69" t="s">
        <v>1765</v>
      </c>
      <c r="K209" s="69" t="s">
        <v>1765</v>
      </c>
      <c r="L209" s="69" t="s">
        <v>1765</v>
      </c>
      <c r="M209" s="75" t="s">
        <v>1765</v>
      </c>
      <c r="N209" s="69" t="s">
        <v>1765</v>
      </c>
      <c r="O209" s="69" t="s">
        <v>1765</v>
      </c>
      <c r="P209" s="75" t="s">
        <v>1765</v>
      </c>
      <c r="Q209" s="69" t="s">
        <v>1765</v>
      </c>
      <c r="R209" s="69"/>
      <c r="S209" s="69"/>
      <c r="T209" s="69"/>
      <c r="U209" s="69"/>
      <c r="V209" s="69"/>
      <c r="W209" s="116"/>
      <c r="X209" s="121"/>
      <c r="Y209" s="642">
        <f t="shared" si="6"/>
        <v>28000.000000000004</v>
      </c>
      <c r="Z209" s="74">
        <f t="shared" si="7"/>
        <v>428000</v>
      </c>
    </row>
    <row r="210" spans="1:26" ht="15.5" x14ac:dyDescent="0.35">
      <c r="A210" s="69"/>
      <c r="B210" s="69"/>
      <c r="C210" s="213"/>
      <c r="D210" s="69"/>
      <c r="E210" s="69"/>
      <c r="F210" s="79" t="s">
        <v>9245</v>
      </c>
      <c r="G210" s="69"/>
      <c r="H210" s="74">
        <v>400000</v>
      </c>
      <c r="I210" s="69"/>
      <c r="J210" s="69" t="s">
        <v>9246</v>
      </c>
      <c r="K210" s="69" t="s">
        <v>1765</v>
      </c>
      <c r="L210" s="69" t="s">
        <v>1765</v>
      </c>
      <c r="M210" s="75" t="s">
        <v>1765</v>
      </c>
      <c r="N210" s="69" t="s">
        <v>1765</v>
      </c>
      <c r="O210" s="69" t="s">
        <v>1765</v>
      </c>
      <c r="P210" s="75" t="s">
        <v>1765</v>
      </c>
      <c r="Q210" s="69" t="s">
        <v>1765</v>
      </c>
      <c r="R210" s="69"/>
      <c r="S210" s="69"/>
      <c r="T210" s="69"/>
      <c r="U210" s="69"/>
      <c r="V210" s="69"/>
      <c r="W210" s="116"/>
      <c r="X210" s="121"/>
      <c r="Y210" s="642">
        <f t="shared" si="6"/>
        <v>28000.000000000004</v>
      </c>
      <c r="Z210" s="74">
        <f t="shared" si="7"/>
        <v>428000</v>
      </c>
    </row>
    <row r="211" spans="1:26" ht="15.5" x14ac:dyDescent="0.35">
      <c r="A211" s="69"/>
      <c r="B211" s="69"/>
      <c r="C211" s="213"/>
      <c r="D211" s="69"/>
      <c r="E211" s="69"/>
      <c r="F211" s="79" t="s">
        <v>9247</v>
      </c>
      <c r="G211" s="69"/>
      <c r="H211" s="74">
        <v>400000</v>
      </c>
      <c r="I211" s="69"/>
      <c r="J211" s="69" t="s">
        <v>9248</v>
      </c>
      <c r="K211" s="75" t="s">
        <v>1765</v>
      </c>
      <c r="L211" s="75" t="s">
        <v>1765</v>
      </c>
      <c r="M211" s="75" t="s">
        <v>1765</v>
      </c>
      <c r="N211" s="75" t="s">
        <v>1765</v>
      </c>
      <c r="O211" s="75" t="s">
        <v>1765</v>
      </c>
      <c r="P211" s="75" t="s">
        <v>1765</v>
      </c>
      <c r="Q211" s="75" t="s">
        <v>1765</v>
      </c>
      <c r="R211" s="69"/>
      <c r="S211" s="69"/>
      <c r="T211" s="69"/>
      <c r="U211" s="69"/>
      <c r="V211" s="69"/>
      <c r="W211" s="116"/>
      <c r="X211" s="121" t="s">
        <v>9249</v>
      </c>
      <c r="Y211" s="642">
        <f t="shared" si="6"/>
        <v>28000.000000000004</v>
      </c>
      <c r="Z211" s="74">
        <f t="shared" si="7"/>
        <v>428000</v>
      </c>
    </row>
    <row r="212" spans="1:26" ht="15.5" x14ac:dyDescent="0.35">
      <c r="A212" s="69"/>
      <c r="B212" s="69"/>
      <c r="C212" s="213"/>
      <c r="D212" s="69"/>
      <c r="E212" s="69"/>
      <c r="F212" s="93" t="s">
        <v>994</v>
      </c>
      <c r="G212" s="123"/>
      <c r="H212" s="124">
        <f>SUM(H209:H211)</f>
        <v>1200000</v>
      </c>
      <c r="I212" s="69"/>
      <c r="J212" s="69"/>
      <c r="K212" s="75"/>
      <c r="L212" s="75"/>
      <c r="M212" s="75"/>
      <c r="N212" s="75"/>
      <c r="O212" s="75"/>
      <c r="P212" s="75"/>
      <c r="Q212" s="75"/>
      <c r="R212" s="69"/>
      <c r="S212" s="69"/>
      <c r="T212" s="69"/>
      <c r="U212" s="69"/>
      <c r="V212" s="69"/>
      <c r="W212" s="116"/>
      <c r="X212" s="121"/>
      <c r="Y212" s="642">
        <f t="shared" si="6"/>
        <v>84000.000000000015</v>
      </c>
      <c r="Z212" s="124">
        <f t="shared" si="7"/>
        <v>1284000</v>
      </c>
    </row>
    <row r="213" spans="1:26" ht="15.5" x14ac:dyDescent="0.35">
      <c r="A213" s="64"/>
      <c r="B213" s="64"/>
      <c r="C213" s="65"/>
      <c r="D213" s="64"/>
      <c r="E213" s="64"/>
      <c r="F213" s="96" t="s">
        <v>1590</v>
      </c>
      <c r="G213" s="64"/>
      <c r="H213" s="67"/>
      <c r="I213" s="64"/>
      <c r="J213" s="64"/>
      <c r="K213" s="68"/>
      <c r="L213" s="68"/>
      <c r="M213" s="68"/>
      <c r="N213" s="68"/>
      <c r="O213" s="64"/>
      <c r="P213" s="68"/>
      <c r="Q213" s="68"/>
      <c r="R213" s="64"/>
      <c r="S213" s="64"/>
      <c r="T213" s="64"/>
      <c r="U213" s="64"/>
      <c r="V213" s="64"/>
      <c r="W213" s="115"/>
      <c r="X213" s="115"/>
      <c r="Y213" s="642">
        <f t="shared" si="6"/>
        <v>0</v>
      </c>
      <c r="Z213" s="67">
        <f t="shared" si="7"/>
        <v>0</v>
      </c>
    </row>
    <row r="214" spans="1:26" ht="15.5" x14ac:dyDescent="0.35">
      <c r="A214" s="76"/>
      <c r="B214" s="76"/>
      <c r="C214" s="214"/>
      <c r="D214" s="76"/>
      <c r="E214" s="76"/>
      <c r="F214" s="117" t="s">
        <v>9250</v>
      </c>
      <c r="G214" s="76"/>
      <c r="H214" s="118">
        <v>200000</v>
      </c>
      <c r="I214" s="76"/>
      <c r="J214" s="76" t="s">
        <v>3653</v>
      </c>
      <c r="K214" s="119" t="s">
        <v>1063</v>
      </c>
      <c r="L214" s="119" t="s">
        <v>9251</v>
      </c>
      <c r="M214" s="119" t="s">
        <v>1063</v>
      </c>
      <c r="N214" s="119" t="s">
        <v>1063</v>
      </c>
      <c r="O214" s="76" t="s">
        <v>1575</v>
      </c>
      <c r="P214" s="119" t="s">
        <v>9252</v>
      </c>
      <c r="Q214" s="119" t="s">
        <v>1066</v>
      </c>
      <c r="R214" s="76"/>
      <c r="S214" s="76"/>
      <c r="T214" s="76"/>
      <c r="U214" s="76"/>
      <c r="V214" s="76"/>
      <c r="W214" s="121"/>
      <c r="X214" s="121" t="s">
        <v>9253</v>
      </c>
      <c r="Y214" s="642">
        <f t="shared" si="6"/>
        <v>14000.000000000002</v>
      </c>
      <c r="Z214" s="118">
        <f t="shared" si="7"/>
        <v>214000</v>
      </c>
    </row>
    <row r="215" spans="1:26" ht="15.5" x14ac:dyDescent="0.35">
      <c r="F215" s="93" t="s">
        <v>994</v>
      </c>
      <c r="G215" s="123"/>
      <c r="H215" s="124">
        <f>SUM(H214)</f>
        <v>200000</v>
      </c>
      <c r="Y215" s="642">
        <f t="shared" si="6"/>
        <v>14000.000000000002</v>
      </c>
      <c r="Z215" s="124">
        <f t="shared" si="7"/>
        <v>214000</v>
      </c>
    </row>
    <row r="216" spans="1:26" ht="15.5" x14ac:dyDescent="0.35">
      <c r="F216" s="93" t="s">
        <v>894</v>
      </c>
      <c r="G216" s="123"/>
      <c r="H216" s="124">
        <f>SUM(H5:H215)/2</f>
        <v>160445000</v>
      </c>
      <c r="Y216" s="642">
        <f t="shared" si="6"/>
        <v>11231150.000000002</v>
      </c>
      <c r="Z216" s="124">
        <f t="shared" si="7"/>
        <v>171676150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pageSetup paperSize="9" orientation="portrait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B050"/>
  </sheetPr>
  <dimension ref="A1:Y164"/>
  <sheetViews>
    <sheetView topLeftCell="F1" workbookViewId="0">
      <selection activeCell="X1" sqref="H1:X1048576"/>
    </sheetView>
  </sheetViews>
  <sheetFormatPr defaultColWidth="9" defaultRowHeight="15.5" x14ac:dyDescent="0.35"/>
  <cols>
    <col min="1" max="1" width="16.1796875" style="100" hidden="1" customWidth="1"/>
    <col min="2" max="2" width="22.08984375" style="100" hidden="1" customWidth="1"/>
    <col min="3" max="3" width="23" style="100" hidden="1" customWidth="1"/>
    <col min="4" max="4" width="23.453125" style="100" hidden="1" customWidth="1"/>
    <col min="5" max="5" width="22.81640625" style="100" hidden="1" customWidth="1"/>
    <col min="6" max="6" width="86.7265625" style="100" customWidth="1"/>
    <col min="7" max="7" width="29" style="100" hidden="1" customWidth="1"/>
    <col min="8" max="8" width="29" style="135" hidden="1" customWidth="1"/>
    <col min="9" max="9" width="15.81640625" style="100" hidden="1" customWidth="1"/>
    <col min="10" max="10" width="33.08984375" style="100" hidden="1" customWidth="1"/>
    <col min="11" max="11" width="17.54296875" style="100" hidden="1" customWidth="1"/>
    <col min="12" max="12" width="21.7265625" style="100" hidden="1" customWidth="1"/>
    <col min="13" max="14" width="19.08984375" style="100" hidden="1" customWidth="1"/>
    <col min="15" max="15" width="24.453125" style="100" hidden="1" customWidth="1"/>
    <col min="16" max="16" width="21.54296875" style="100" hidden="1" customWidth="1"/>
    <col min="17" max="17" width="20.08984375" style="100" hidden="1" customWidth="1"/>
    <col min="18" max="18" width="12.5429687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24.54296875" style="100" hidden="1" customWidth="1"/>
    <col min="23" max="23" width="25.453125" style="100" hidden="1" customWidth="1"/>
    <col min="24" max="24" width="10.7265625" style="100" hidden="1" customWidth="1"/>
    <col min="25" max="25" width="29" style="135" customWidth="1"/>
    <col min="26" max="16384" width="9" style="100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9254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customFormat="1" x14ac:dyDescent="0.35">
      <c r="A3" s="55"/>
      <c r="B3" s="55"/>
      <c r="C3" s="55"/>
      <c r="D3" s="55"/>
      <c r="E3" s="56"/>
      <c r="F3" s="57" t="s">
        <v>9255</v>
      </c>
      <c r="G3" s="55"/>
      <c r="H3" s="58"/>
      <c r="I3" s="59"/>
      <c r="J3" s="55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63"/>
      <c r="W3" s="63"/>
      <c r="Y3" s="58"/>
    </row>
    <row r="4" spans="1:2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38">
        <v>7.0000000000000007E-2</v>
      </c>
      <c r="Y4" s="67"/>
    </row>
    <row r="5" spans="1:25" x14ac:dyDescent="0.35">
      <c r="A5" s="76"/>
      <c r="B5" s="77" t="s">
        <v>9256</v>
      </c>
      <c r="C5" s="77" t="s">
        <v>8567</v>
      </c>
      <c r="D5" s="77" t="s">
        <v>9257</v>
      </c>
      <c r="E5" s="77" t="s">
        <v>9258</v>
      </c>
      <c r="F5" s="79" t="s">
        <v>9259</v>
      </c>
      <c r="G5" s="69"/>
      <c r="H5" s="74">
        <v>650000</v>
      </c>
      <c r="I5" s="69"/>
      <c r="J5" s="69" t="s">
        <v>1562</v>
      </c>
      <c r="K5" s="75">
        <v>1991</v>
      </c>
      <c r="L5" s="79" t="s">
        <v>8121</v>
      </c>
      <c r="M5" s="80">
        <v>31552815</v>
      </c>
      <c r="N5" s="75"/>
      <c r="O5" s="69" t="s">
        <v>1773</v>
      </c>
      <c r="P5" s="69" t="s">
        <v>1010</v>
      </c>
      <c r="Q5" s="69" t="s">
        <v>8122</v>
      </c>
      <c r="R5" s="69"/>
      <c r="S5" s="69"/>
      <c r="T5" s="69"/>
      <c r="U5" s="69"/>
      <c r="V5" s="69" t="s">
        <v>940</v>
      </c>
      <c r="W5" s="121"/>
      <c r="X5" s="639">
        <f>H5*X$4</f>
        <v>45500.000000000007</v>
      </c>
      <c r="Y5" s="74">
        <f>H5+X5</f>
        <v>695500</v>
      </c>
    </row>
    <row r="6" spans="1:25" x14ac:dyDescent="0.35">
      <c r="A6" s="76"/>
      <c r="B6" s="76"/>
      <c r="C6" s="76"/>
      <c r="D6" s="76"/>
      <c r="E6" s="76"/>
      <c r="F6" s="79" t="s">
        <v>9260</v>
      </c>
      <c r="G6" s="69"/>
      <c r="H6" s="74">
        <v>650000</v>
      </c>
      <c r="I6" s="69"/>
      <c r="J6" s="69" t="s">
        <v>1562</v>
      </c>
      <c r="K6" s="75">
        <v>1991</v>
      </c>
      <c r="L6" s="79" t="s">
        <v>8121</v>
      </c>
      <c r="M6" s="80">
        <v>31552812</v>
      </c>
      <c r="N6" s="75"/>
      <c r="O6" s="69" t="s">
        <v>1773</v>
      </c>
      <c r="P6" s="69" t="s">
        <v>1010</v>
      </c>
      <c r="Q6" s="69" t="s">
        <v>8122</v>
      </c>
      <c r="R6" s="69"/>
      <c r="S6" s="69"/>
      <c r="T6" s="69"/>
      <c r="U6" s="69"/>
      <c r="V6" s="69" t="s">
        <v>940</v>
      </c>
      <c r="W6" s="121"/>
      <c r="X6" s="639">
        <f t="shared" ref="X6:X69" si="0">H6*X$4</f>
        <v>45500.000000000007</v>
      </c>
      <c r="Y6" s="74">
        <f t="shared" ref="Y6:Y69" si="1">H6+X6</f>
        <v>695500</v>
      </c>
    </row>
    <row r="7" spans="1:25" x14ac:dyDescent="0.35">
      <c r="A7" s="76"/>
      <c r="B7" s="76"/>
      <c r="C7" s="76"/>
      <c r="D7" s="76"/>
      <c r="E7" s="76"/>
      <c r="F7" s="79" t="s">
        <v>9261</v>
      </c>
      <c r="G7" s="69"/>
      <c r="H7" s="74">
        <v>600000</v>
      </c>
      <c r="I7" s="69"/>
      <c r="J7" s="69" t="s">
        <v>1562</v>
      </c>
      <c r="K7" s="75">
        <v>1991</v>
      </c>
      <c r="L7" s="79" t="s">
        <v>8126</v>
      </c>
      <c r="M7" s="80">
        <v>31552826</v>
      </c>
      <c r="N7" s="75"/>
      <c r="O7" s="69" t="s">
        <v>1773</v>
      </c>
      <c r="P7" s="69" t="s">
        <v>938</v>
      </c>
      <c r="Q7" s="69" t="s">
        <v>8122</v>
      </c>
      <c r="R7" s="69"/>
      <c r="S7" s="69"/>
      <c r="T7" s="69"/>
      <c r="U7" s="69"/>
      <c r="V7" s="69" t="s">
        <v>940</v>
      </c>
      <c r="W7" s="121"/>
      <c r="X7" s="639">
        <f t="shared" si="0"/>
        <v>42000.000000000007</v>
      </c>
      <c r="Y7" s="74">
        <f t="shared" si="1"/>
        <v>642000</v>
      </c>
    </row>
    <row r="8" spans="1:25" x14ac:dyDescent="0.35">
      <c r="A8" s="76"/>
      <c r="B8" s="76"/>
      <c r="C8" s="76"/>
      <c r="D8" s="76"/>
      <c r="E8" s="76"/>
      <c r="F8" s="79" t="s">
        <v>9262</v>
      </c>
      <c r="G8" s="69"/>
      <c r="H8" s="74">
        <v>600000</v>
      </c>
      <c r="I8" s="69"/>
      <c r="J8" s="69" t="s">
        <v>1562</v>
      </c>
      <c r="K8" s="75">
        <v>1991</v>
      </c>
      <c r="L8" s="79" t="s">
        <v>8126</v>
      </c>
      <c r="M8" s="80">
        <v>31552825</v>
      </c>
      <c r="N8" s="75"/>
      <c r="O8" s="69" t="s">
        <v>1773</v>
      </c>
      <c r="P8" s="69" t="s">
        <v>938</v>
      </c>
      <c r="Q8" s="69" t="s">
        <v>8122</v>
      </c>
      <c r="R8" s="69"/>
      <c r="S8" s="69"/>
      <c r="T8" s="69"/>
      <c r="U8" s="69"/>
      <c r="V8" s="69" t="s">
        <v>940</v>
      </c>
      <c r="W8" s="121"/>
      <c r="X8" s="639">
        <f t="shared" si="0"/>
        <v>42000.000000000007</v>
      </c>
      <c r="Y8" s="74">
        <f t="shared" si="1"/>
        <v>642000</v>
      </c>
    </row>
    <row r="9" spans="1:25" x14ac:dyDescent="0.35">
      <c r="A9" s="76"/>
      <c r="B9" s="76"/>
      <c r="C9" s="76"/>
      <c r="D9" s="76"/>
      <c r="E9" s="76"/>
      <c r="F9" s="79" t="s">
        <v>9263</v>
      </c>
      <c r="G9" s="69"/>
      <c r="H9" s="74">
        <v>600000</v>
      </c>
      <c r="I9" s="79"/>
      <c r="J9" s="69" t="s">
        <v>1562</v>
      </c>
      <c r="K9" s="75">
        <v>1991</v>
      </c>
      <c r="L9" s="79" t="s">
        <v>8126</v>
      </c>
      <c r="M9" s="80">
        <v>31552830</v>
      </c>
      <c r="N9" s="75"/>
      <c r="O9" s="69" t="s">
        <v>1773</v>
      </c>
      <c r="P9" s="69" t="s">
        <v>938</v>
      </c>
      <c r="Q9" s="69" t="s">
        <v>8122</v>
      </c>
      <c r="R9" s="69"/>
      <c r="S9" s="69"/>
      <c r="T9" s="69"/>
      <c r="U9" s="69"/>
      <c r="V9" s="69" t="s">
        <v>940</v>
      </c>
      <c r="W9" s="121"/>
      <c r="X9" s="639">
        <f t="shared" si="0"/>
        <v>42000.000000000007</v>
      </c>
      <c r="Y9" s="74">
        <f t="shared" si="1"/>
        <v>642000</v>
      </c>
    </row>
    <row r="10" spans="1:25" x14ac:dyDescent="0.35">
      <c r="A10" s="76"/>
      <c r="B10" s="76"/>
      <c r="C10" s="76"/>
      <c r="D10" s="76"/>
      <c r="E10" s="76"/>
      <c r="F10" s="79" t="s">
        <v>9264</v>
      </c>
      <c r="G10" s="69"/>
      <c r="H10" s="74">
        <v>600000</v>
      </c>
      <c r="I10" s="69"/>
      <c r="J10" s="69" t="s">
        <v>1562</v>
      </c>
      <c r="K10" s="75">
        <v>1991</v>
      </c>
      <c r="L10" s="79" t="s">
        <v>8126</v>
      </c>
      <c r="M10" s="80">
        <v>31552820</v>
      </c>
      <c r="N10" s="75"/>
      <c r="O10" s="69" t="s">
        <v>1773</v>
      </c>
      <c r="P10" s="69" t="s">
        <v>938</v>
      </c>
      <c r="Q10" s="69" t="s">
        <v>8122</v>
      </c>
      <c r="R10" s="69"/>
      <c r="S10" s="69"/>
      <c r="T10" s="69"/>
      <c r="U10" s="69"/>
      <c r="V10" s="69" t="s">
        <v>940</v>
      </c>
      <c r="W10" s="121"/>
      <c r="X10" s="639">
        <f t="shared" si="0"/>
        <v>42000.000000000007</v>
      </c>
      <c r="Y10" s="74">
        <f t="shared" si="1"/>
        <v>642000</v>
      </c>
    </row>
    <row r="11" spans="1:25" x14ac:dyDescent="0.35">
      <c r="A11" s="76"/>
      <c r="B11" s="76"/>
      <c r="C11" s="76"/>
      <c r="D11" s="76"/>
      <c r="E11" s="76"/>
      <c r="F11" s="79" t="s">
        <v>9265</v>
      </c>
      <c r="G11" s="69"/>
      <c r="H11" s="74">
        <v>600000</v>
      </c>
      <c r="I11" s="69"/>
      <c r="J11" s="69" t="s">
        <v>1562</v>
      </c>
      <c r="K11" s="75">
        <v>1991</v>
      </c>
      <c r="L11" s="79" t="s">
        <v>8126</v>
      </c>
      <c r="M11" s="80">
        <v>31552839</v>
      </c>
      <c r="N11" s="75"/>
      <c r="O11" s="69" t="s">
        <v>1773</v>
      </c>
      <c r="P11" s="69" t="s">
        <v>938</v>
      </c>
      <c r="Q11" s="69" t="s">
        <v>8122</v>
      </c>
      <c r="R11" s="69"/>
      <c r="S11" s="69"/>
      <c r="T11" s="69"/>
      <c r="U11" s="69"/>
      <c r="V11" s="69" t="s">
        <v>940</v>
      </c>
      <c r="W11" s="121"/>
      <c r="X11" s="639">
        <f t="shared" si="0"/>
        <v>42000.000000000007</v>
      </c>
      <c r="Y11" s="74">
        <f t="shared" si="1"/>
        <v>642000</v>
      </c>
    </row>
    <row r="12" spans="1:25" x14ac:dyDescent="0.35">
      <c r="A12" s="76"/>
      <c r="B12" s="76"/>
      <c r="C12" s="76"/>
      <c r="D12" s="76"/>
      <c r="E12" s="76"/>
      <c r="F12" s="79" t="s">
        <v>9266</v>
      </c>
      <c r="G12" s="69"/>
      <c r="H12" s="74">
        <v>600000</v>
      </c>
      <c r="I12" s="69"/>
      <c r="J12" s="69" t="s">
        <v>1562</v>
      </c>
      <c r="K12" s="75">
        <v>1991</v>
      </c>
      <c r="L12" s="79" t="s">
        <v>8126</v>
      </c>
      <c r="M12" s="80">
        <v>31552836</v>
      </c>
      <c r="N12" s="75"/>
      <c r="O12" s="69" t="s">
        <v>1773</v>
      </c>
      <c r="P12" s="69" t="s">
        <v>938</v>
      </c>
      <c r="Q12" s="69" t="s">
        <v>8122</v>
      </c>
      <c r="R12" s="69"/>
      <c r="S12" s="69"/>
      <c r="T12" s="69"/>
      <c r="U12" s="69"/>
      <c r="V12" s="69" t="s">
        <v>940</v>
      </c>
      <c r="W12" s="121"/>
      <c r="X12" s="639">
        <f t="shared" si="0"/>
        <v>42000.000000000007</v>
      </c>
      <c r="Y12" s="74">
        <f t="shared" si="1"/>
        <v>642000</v>
      </c>
    </row>
    <row r="13" spans="1:25" x14ac:dyDescent="0.35">
      <c r="A13" s="76"/>
      <c r="B13" s="76"/>
      <c r="C13" s="76"/>
      <c r="D13" s="76"/>
      <c r="E13" s="76"/>
      <c r="F13" s="79" t="s">
        <v>9267</v>
      </c>
      <c r="G13" s="69"/>
      <c r="H13" s="74">
        <v>600000</v>
      </c>
      <c r="I13" s="69"/>
      <c r="J13" s="69" t="s">
        <v>1562</v>
      </c>
      <c r="K13" s="75">
        <v>1991</v>
      </c>
      <c r="L13" s="79" t="s">
        <v>8126</v>
      </c>
      <c r="M13" s="80" t="s">
        <v>1510</v>
      </c>
      <c r="N13" s="75"/>
      <c r="O13" s="69" t="s">
        <v>1773</v>
      </c>
      <c r="P13" s="69" t="s">
        <v>938</v>
      </c>
      <c r="Q13" s="69" t="s">
        <v>8122</v>
      </c>
      <c r="R13" s="69"/>
      <c r="S13" s="69"/>
      <c r="T13" s="69"/>
      <c r="U13" s="69"/>
      <c r="V13" s="69" t="s">
        <v>940</v>
      </c>
      <c r="W13" s="121"/>
      <c r="X13" s="639">
        <f t="shared" si="0"/>
        <v>42000.000000000007</v>
      </c>
      <c r="Y13" s="74">
        <f t="shared" si="1"/>
        <v>642000</v>
      </c>
    </row>
    <row r="14" spans="1:25" x14ac:dyDescent="0.35">
      <c r="A14" s="76"/>
      <c r="B14" s="76"/>
      <c r="C14" s="76"/>
      <c r="D14" s="76"/>
      <c r="E14" s="76"/>
      <c r="F14" s="79" t="s">
        <v>9268</v>
      </c>
      <c r="G14" s="69"/>
      <c r="H14" s="74">
        <v>600000</v>
      </c>
      <c r="I14" s="69"/>
      <c r="J14" s="69" t="s">
        <v>1562</v>
      </c>
      <c r="K14" s="75">
        <v>1991</v>
      </c>
      <c r="L14" s="79" t="s">
        <v>8126</v>
      </c>
      <c r="M14" s="80">
        <v>31552837</v>
      </c>
      <c r="N14" s="75"/>
      <c r="O14" s="69" t="s">
        <v>1773</v>
      </c>
      <c r="P14" s="69" t="s">
        <v>938</v>
      </c>
      <c r="Q14" s="69" t="s">
        <v>8122</v>
      </c>
      <c r="R14" s="69"/>
      <c r="S14" s="69"/>
      <c r="T14" s="69"/>
      <c r="U14" s="69"/>
      <c r="V14" s="69" t="s">
        <v>940</v>
      </c>
      <c r="W14" s="121"/>
      <c r="X14" s="639">
        <f t="shared" si="0"/>
        <v>42000.000000000007</v>
      </c>
      <c r="Y14" s="74">
        <f t="shared" si="1"/>
        <v>642000</v>
      </c>
    </row>
    <row r="15" spans="1:25" x14ac:dyDescent="0.35">
      <c r="A15" s="76"/>
      <c r="B15" s="76"/>
      <c r="C15" s="76"/>
      <c r="D15" s="76"/>
      <c r="E15" s="76"/>
      <c r="F15" s="79" t="s">
        <v>9269</v>
      </c>
      <c r="G15" s="69"/>
      <c r="H15" s="74">
        <v>600000</v>
      </c>
      <c r="I15" s="69"/>
      <c r="J15" s="69" t="s">
        <v>1562</v>
      </c>
      <c r="K15" s="75">
        <v>1991</v>
      </c>
      <c r="L15" s="79" t="s">
        <v>8126</v>
      </c>
      <c r="M15" s="80">
        <v>31552831</v>
      </c>
      <c r="N15" s="75"/>
      <c r="O15" s="69" t="s">
        <v>1773</v>
      </c>
      <c r="P15" s="69" t="s">
        <v>938</v>
      </c>
      <c r="Q15" s="69" t="s">
        <v>8122</v>
      </c>
      <c r="R15" s="69"/>
      <c r="S15" s="69"/>
      <c r="T15" s="69"/>
      <c r="U15" s="69"/>
      <c r="V15" s="69" t="s">
        <v>940</v>
      </c>
      <c r="W15" s="121"/>
      <c r="X15" s="639">
        <f t="shared" si="0"/>
        <v>42000.000000000007</v>
      </c>
      <c r="Y15" s="74">
        <f t="shared" si="1"/>
        <v>642000</v>
      </c>
    </row>
    <row r="16" spans="1:25" x14ac:dyDescent="0.35">
      <c r="A16" s="76"/>
      <c r="B16" s="76"/>
      <c r="C16" s="76"/>
      <c r="D16" s="76"/>
      <c r="E16" s="76"/>
      <c r="F16" s="79" t="s">
        <v>9270</v>
      </c>
      <c r="G16" s="69"/>
      <c r="H16" s="74">
        <v>600000</v>
      </c>
      <c r="I16" s="69"/>
      <c r="J16" s="69" t="s">
        <v>1562</v>
      </c>
      <c r="K16" s="75">
        <v>1991</v>
      </c>
      <c r="L16" s="79" t="s">
        <v>8126</v>
      </c>
      <c r="M16" s="80">
        <v>31552838</v>
      </c>
      <c r="N16" s="75"/>
      <c r="O16" s="69" t="s">
        <v>1773</v>
      </c>
      <c r="P16" s="69" t="s">
        <v>938</v>
      </c>
      <c r="Q16" s="69" t="s">
        <v>8122</v>
      </c>
      <c r="R16" s="69"/>
      <c r="S16" s="69"/>
      <c r="T16" s="69"/>
      <c r="U16" s="69"/>
      <c r="V16" s="69" t="s">
        <v>940</v>
      </c>
      <c r="W16" s="121"/>
      <c r="X16" s="639">
        <f t="shared" si="0"/>
        <v>42000.000000000007</v>
      </c>
      <c r="Y16" s="74">
        <f t="shared" si="1"/>
        <v>642000</v>
      </c>
    </row>
    <row r="17" spans="1:25" x14ac:dyDescent="0.35">
      <c r="A17" s="76"/>
      <c r="B17" s="76"/>
      <c r="C17" s="76"/>
      <c r="D17" s="76"/>
      <c r="E17" s="76"/>
      <c r="F17" s="79" t="s">
        <v>9271</v>
      </c>
      <c r="G17" s="69"/>
      <c r="H17" s="74">
        <v>600000</v>
      </c>
      <c r="I17" s="69"/>
      <c r="J17" s="69" t="s">
        <v>1562</v>
      </c>
      <c r="K17" s="75">
        <v>1991</v>
      </c>
      <c r="L17" s="79" t="s">
        <v>8126</v>
      </c>
      <c r="M17" s="80">
        <v>31552835</v>
      </c>
      <c r="N17" s="75"/>
      <c r="O17" s="69" t="s">
        <v>1773</v>
      </c>
      <c r="P17" s="69" t="s">
        <v>938</v>
      </c>
      <c r="Q17" s="69" t="s">
        <v>8122</v>
      </c>
      <c r="R17" s="69"/>
      <c r="S17" s="69"/>
      <c r="T17" s="69"/>
      <c r="U17" s="69"/>
      <c r="V17" s="69" t="s">
        <v>940</v>
      </c>
      <c r="W17" s="121"/>
      <c r="X17" s="639">
        <f t="shared" si="0"/>
        <v>42000.000000000007</v>
      </c>
      <c r="Y17" s="74">
        <f t="shared" si="1"/>
        <v>642000</v>
      </c>
    </row>
    <row r="18" spans="1:25" x14ac:dyDescent="0.35">
      <c r="A18" s="76"/>
      <c r="B18" s="76"/>
      <c r="C18" s="76"/>
      <c r="D18" s="76"/>
      <c r="E18" s="76"/>
      <c r="F18" s="79" t="s">
        <v>9272</v>
      </c>
      <c r="G18" s="69"/>
      <c r="H18" s="74">
        <v>600000</v>
      </c>
      <c r="I18" s="69"/>
      <c r="J18" s="69" t="s">
        <v>1562</v>
      </c>
      <c r="K18" s="75">
        <v>1991</v>
      </c>
      <c r="L18" s="79" t="s">
        <v>8126</v>
      </c>
      <c r="M18" s="80">
        <v>31552832</v>
      </c>
      <c r="N18" s="75"/>
      <c r="O18" s="69" t="s">
        <v>1773</v>
      </c>
      <c r="P18" s="69" t="s">
        <v>938</v>
      </c>
      <c r="Q18" s="69" t="s">
        <v>8122</v>
      </c>
      <c r="R18" s="69"/>
      <c r="S18" s="69"/>
      <c r="T18" s="69"/>
      <c r="U18" s="69"/>
      <c r="V18" s="69" t="s">
        <v>940</v>
      </c>
      <c r="W18" s="121"/>
      <c r="X18" s="639">
        <f t="shared" si="0"/>
        <v>42000.000000000007</v>
      </c>
      <c r="Y18" s="74">
        <f t="shared" si="1"/>
        <v>642000</v>
      </c>
    </row>
    <row r="19" spans="1:25" x14ac:dyDescent="0.35">
      <c r="A19" s="76"/>
      <c r="B19" s="76"/>
      <c r="C19" s="76"/>
      <c r="D19" s="76"/>
      <c r="E19" s="76"/>
      <c r="F19" s="79" t="s">
        <v>9273</v>
      </c>
      <c r="G19" s="69"/>
      <c r="H19" s="74">
        <v>600000</v>
      </c>
      <c r="I19" s="69"/>
      <c r="J19" s="69" t="s">
        <v>1562</v>
      </c>
      <c r="K19" s="75">
        <v>1991</v>
      </c>
      <c r="L19" s="79" t="s">
        <v>8126</v>
      </c>
      <c r="M19" s="80">
        <v>31552828</v>
      </c>
      <c r="N19" s="75"/>
      <c r="O19" s="69" t="s">
        <v>1773</v>
      </c>
      <c r="P19" s="69" t="s">
        <v>938</v>
      </c>
      <c r="Q19" s="69" t="s">
        <v>8122</v>
      </c>
      <c r="R19" s="69"/>
      <c r="S19" s="69"/>
      <c r="T19" s="69"/>
      <c r="U19" s="69"/>
      <c r="V19" s="69" t="s">
        <v>940</v>
      </c>
      <c r="W19" s="121"/>
      <c r="X19" s="639">
        <f t="shared" si="0"/>
        <v>42000.000000000007</v>
      </c>
      <c r="Y19" s="74">
        <f t="shared" si="1"/>
        <v>642000</v>
      </c>
    </row>
    <row r="20" spans="1:25" x14ac:dyDescent="0.35">
      <c r="A20" s="76"/>
      <c r="B20" s="76"/>
      <c r="C20" s="76"/>
      <c r="D20" s="76"/>
      <c r="E20" s="76"/>
      <c r="F20" s="79" t="s">
        <v>9274</v>
      </c>
      <c r="G20" s="69"/>
      <c r="H20" s="74">
        <v>650000</v>
      </c>
      <c r="I20" s="69"/>
      <c r="J20" s="69" t="s">
        <v>1562</v>
      </c>
      <c r="K20" s="75">
        <v>1991</v>
      </c>
      <c r="L20" s="79" t="s">
        <v>8121</v>
      </c>
      <c r="M20" s="80">
        <v>31552814</v>
      </c>
      <c r="N20" s="75"/>
      <c r="O20" s="69" t="s">
        <v>1773</v>
      </c>
      <c r="P20" s="69" t="s">
        <v>1010</v>
      </c>
      <c r="Q20" s="69" t="s">
        <v>8122</v>
      </c>
      <c r="R20" s="69"/>
      <c r="S20" s="69"/>
      <c r="T20" s="69"/>
      <c r="U20" s="69"/>
      <c r="V20" s="69" t="s">
        <v>940</v>
      </c>
      <c r="W20" s="121"/>
      <c r="X20" s="639">
        <f t="shared" si="0"/>
        <v>45500.000000000007</v>
      </c>
      <c r="Y20" s="74">
        <f t="shared" si="1"/>
        <v>695500</v>
      </c>
    </row>
    <row r="21" spans="1:25" x14ac:dyDescent="0.35">
      <c r="A21" s="76"/>
      <c r="B21" s="76"/>
      <c r="C21" s="76"/>
      <c r="D21" s="76"/>
      <c r="E21" s="76"/>
      <c r="F21" s="79" t="s">
        <v>9275</v>
      </c>
      <c r="G21" s="69"/>
      <c r="H21" s="74">
        <v>650000</v>
      </c>
      <c r="I21" s="69"/>
      <c r="J21" s="69" t="s">
        <v>1562</v>
      </c>
      <c r="K21" s="75">
        <v>1991</v>
      </c>
      <c r="L21" s="79" t="s">
        <v>8121</v>
      </c>
      <c r="M21" s="80">
        <v>31552804</v>
      </c>
      <c r="N21" s="75"/>
      <c r="O21" s="69" t="s">
        <v>1773</v>
      </c>
      <c r="P21" s="69" t="s">
        <v>1010</v>
      </c>
      <c r="Q21" s="69" t="s">
        <v>8122</v>
      </c>
      <c r="R21" s="69"/>
      <c r="S21" s="69"/>
      <c r="T21" s="69"/>
      <c r="U21" s="69"/>
      <c r="V21" s="69" t="s">
        <v>940</v>
      </c>
      <c r="W21" s="121"/>
      <c r="X21" s="639">
        <f t="shared" si="0"/>
        <v>45500.000000000007</v>
      </c>
      <c r="Y21" s="74">
        <f t="shared" si="1"/>
        <v>695500</v>
      </c>
    </row>
    <row r="22" spans="1:25" x14ac:dyDescent="0.35">
      <c r="A22" s="76"/>
      <c r="B22" s="76"/>
      <c r="C22" s="76"/>
      <c r="D22" s="76"/>
      <c r="E22" s="76"/>
      <c r="F22" s="79" t="s">
        <v>9276</v>
      </c>
      <c r="G22" s="69"/>
      <c r="H22" s="74">
        <v>650000</v>
      </c>
      <c r="I22" s="69"/>
      <c r="J22" s="69" t="s">
        <v>3666</v>
      </c>
      <c r="K22" s="69" t="s">
        <v>3666</v>
      </c>
      <c r="L22" s="69" t="s">
        <v>3666</v>
      </c>
      <c r="M22" s="69" t="s">
        <v>3666</v>
      </c>
      <c r="N22" s="69" t="s">
        <v>3666</v>
      </c>
      <c r="O22" s="69" t="s">
        <v>3666</v>
      </c>
      <c r="P22" s="69" t="s">
        <v>3666</v>
      </c>
      <c r="Q22" s="69" t="s">
        <v>3666</v>
      </c>
      <c r="R22" s="69"/>
      <c r="S22" s="69"/>
      <c r="T22" s="69"/>
      <c r="U22" s="69"/>
      <c r="V22" s="69"/>
      <c r="W22" s="121" t="s">
        <v>3666</v>
      </c>
      <c r="X22" s="639">
        <f t="shared" si="0"/>
        <v>45500.000000000007</v>
      </c>
      <c r="Y22" s="74">
        <f t="shared" si="1"/>
        <v>695500</v>
      </c>
    </row>
    <row r="23" spans="1:25" x14ac:dyDescent="0.35">
      <c r="A23" s="76"/>
      <c r="B23" s="76"/>
      <c r="C23" s="76"/>
      <c r="D23" s="76"/>
      <c r="E23" s="76"/>
      <c r="F23" s="79" t="s">
        <v>9277</v>
      </c>
      <c r="G23" s="69"/>
      <c r="H23" s="74">
        <v>650000</v>
      </c>
      <c r="I23" s="69"/>
      <c r="J23" s="69" t="s">
        <v>3666</v>
      </c>
      <c r="K23" s="69" t="s">
        <v>3666</v>
      </c>
      <c r="L23" s="69" t="s">
        <v>3666</v>
      </c>
      <c r="M23" s="69" t="s">
        <v>3666</v>
      </c>
      <c r="N23" s="69" t="s">
        <v>3666</v>
      </c>
      <c r="O23" s="69" t="s">
        <v>3666</v>
      </c>
      <c r="P23" s="69" t="s">
        <v>3666</v>
      </c>
      <c r="Q23" s="69" t="s">
        <v>3666</v>
      </c>
      <c r="R23" s="69"/>
      <c r="S23" s="69"/>
      <c r="T23" s="69"/>
      <c r="U23" s="69"/>
      <c r="V23" s="69"/>
      <c r="W23" s="121" t="s">
        <v>3666</v>
      </c>
      <c r="X23" s="639">
        <f t="shared" si="0"/>
        <v>45500.000000000007</v>
      </c>
      <c r="Y23" s="74">
        <f t="shared" si="1"/>
        <v>695500</v>
      </c>
    </row>
    <row r="24" spans="1:25" x14ac:dyDescent="0.35">
      <c r="A24" s="76"/>
      <c r="B24" s="76"/>
      <c r="C24" s="76"/>
      <c r="D24" s="76"/>
      <c r="E24" s="76"/>
      <c r="F24" s="79" t="s">
        <v>9278</v>
      </c>
      <c r="G24" s="69"/>
      <c r="H24" s="74">
        <v>600000</v>
      </c>
      <c r="I24" s="69"/>
      <c r="J24" s="69" t="s">
        <v>3666</v>
      </c>
      <c r="K24" s="69" t="s">
        <v>3666</v>
      </c>
      <c r="L24" s="69" t="s">
        <v>3666</v>
      </c>
      <c r="M24" s="69" t="s">
        <v>3666</v>
      </c>
      <c r="N24" s="69" t="s">
        <v>3666</v>
      </c>
      <c r="O24" s="69" t="s">
        <v>3666</v>
      </c>
      <c r="P24" s="69" t="s">
        <v>3666</v>
      </c>
      <c r="Q24" s="69" t="s">
        <v>3666</v>
      </c>
      <c r="R24" s="69"/>
      <c r="S24" s="69"/>
      <c r="T24" s="69"/>
      <c r="U24" s="69"/>
      <c r="V24" s="69"/>
      <c r="W24" s="121" t="s">
        <v>3666</v>
      </c>
      <c r="X24" s="639">
        <f t="shared" si="0"/>
        <v>42000.000000000007</v>
      </c>
      <c r="Y24" s="74">
        <f t="shared" si="1"/>
        <v>642000</v>
      </c>
    </row>
    <row r="25" spans="1:25" x14ac:dyDescent="0.35">
      <c r="A25" s="76"/>
      <c r="B25" s="76"/>
      <c r="C25" s="76"/>
      <c r="D25" s="76"/>
      <c r="E25" s="76"/>
      <c r="F25" s="79" t="s">
        <v>9279</v>
      </c>
      <c r="G25" s="69"/>
      <c r="H25" s="74">
        <v>600000</v>
      </c>
      <c r="I25" s="69"/>
      <c r="J25" s="69" t="s">
        <v>3666</v>
      </c>
      <c r="K25" s="69" t="s">
        <v>3666</v>
      </c>
      <c r="L25" s="69" t="s">
        <v>3666</v>
      </c>
      <c r="M25" s="69" t="s">
        <v>3666</v>
      </c>
      <c r="N25" s="69" t="s">
        <v>3666</v>
      </c>
      <c r="O25" s="69" t="s">
        <v>3666</v>
      </c>
      <c r="P25" s="69" t="s">
        <v>3666</v>
      </c>
      <c r="Q25" s="69" t="s">
        <v>3666</v>
      </c>
      <c r="R25" s="69"/>
      <c r="S25" s="69"/>
      <c r="T25" s="69"/>
      <c r="U25" s="69"/>
      <c r="V25" s="69"/>
      <c r="W25" s="121" t="s">
        <v>3666</v>
      </c>
      <c r="X25" s="639">
        <f t="shared" si="0"/>
        <v>42000.000000000007</v>
      </c>
      <c r="Y25" s="74">
        <f t="shared" si="1"/>
        <v>642000</v>
      </c>
    </row>
    <row r="26" spans="1:25" x14ac:dyDescent="0.35">
      <c r="A26" s="76"/>
      <c r="B26" s="76"/>
      <c r="C26" s="76"/>
      <c r="D26" s="76"/>
      <c r="E26" s="76"/>
      <c r="F26" s="79" t="s">
        <v>9280</v>
      </c>
      <c r="G26" s="69"/>
      <c r="H26" s="74">
        <v>600000</v>
      </c>
      <c r="I26" s="69"/>
      <c r="J26" s="69" t="s">
        <v>3666</v>
      </c>
      <c r="K26" s="69" t="s">
        <v>3666</v>
      </c>
      <c r="L26" s="69" t="s">
        <v>3666</v>
      </c>
      <c r="M26" s="69" t="s">
        <v>3666</v>
      </c>
      <c r="N26" s="69" t="s">
        <v>3666</v>
      </c>
      <c r="O26" s="69" t="s">
        <v>3666</v>
      </c>
      <c r="P26" s="69" t="s">
        <v>3666</v>
      </c>
      <c r="Q26" s="69" t="s">
        <v>3666</v>
      </c>
      <c r="R26" s="69"/>
      <c r="S26" s="69"/>
      <c r="T26" s="69"/>
      <c r="U26" s="69"/>
      <c r="V26" s="69"/>
      <c r="W26" s="121" t="s">
        <v>3666</v>
      </c>
      <c r="X26" s="639">
        <f t="shared" si="0"/>
        <v>42000.000000000007</v>
      </c>
      <c r="Y26" s="74">
        <f t="shared" si="1"/>
        <v>642000</v>
      </c>
    </row>
    <row r="27" spans="1:25" x14ac:dyDescent="0.35">
      <c r="A27" s="76"/>
      <c r="B27" s="76"/>
      <c r="C27" s="76"/>
      <c r="D27" s="76"/>
      <c r="E27" s="76"/>
      <c r="F27" s="79" t="s">
        <v>9281</v>
      </c>
      <c r="G27" s="69"/>
      <c r="H27" s="74">
        <v>600000</v>
      </c>
      <c r="I27" s="69"/>
      <c r="J27" s="69" t="s">
        <v>3666</v>
      </c>
      <c r="K27" s="69" t="s">
        <v>3666</v>
      </c>
      <c r="L27" s="69" t="s">
        <v>3666</v>
      </c>
      <c r="M27" s="69" t="s">
        <v>3666</v>
      </c>
      <c r="N27" s="69" t="s">
        <v>3666</v>
      </c>
      <c r="O27" s="69" t="s">
        <v>3666</v>
      </c>
      <c r="P27" s="69" t="s">
        <v>3666</v>
      </c>
      <c r="Q27" s="69" t="s">
        <v>3666</v>
      </c>
      <c r="R27" s="69"/>
      <c r="S27" s="69"/>
      <c r="T27" s="69"/>
      <c r="U27" s="69"/>
      <c r="V27" s="69"/>
      <c r="W27" s="121" t="s">
        <v>3666</v>
      </c>
      <c r="X27" s="639">
        <f t="shared" si="0"/>
        <v>42000.000000000007</v>
      </c>
      <c r="Y27" s="74">
        <f t="shared" si="1"/>
        <v>642000</v>
      </c>
    </row>
    <row r="28" spans="1:25" x14ac:dyDescent="0.35">
      <c r="A28" s="76"/>
      <c r="B28" s="76"/>
      <c r="C28" s="76"/>
      <c r="D28" s="76"/>
      <c r="E28" s="76"/>
      <c r="F28" s="79" t="s">
        <v>9282</v>
      </c>
      <c r="G28" s="69"/>
      <c r="H28" s="74">
        <v>600000</v>
      </c>
      <c r="I28" s="69"/>
      <c r="J28" s="69" t="s">
        <v>3666</v>
      </c>
      <c r="K28" s="69" t="s">
        <v>3666</v>
      </c>
      <c r="L28" s="69" t="s">
        <v>3666</v>
      </c>
      <c r="M28" s="69" t="s">
        <v>3666</v>
      </c>
      <c r="N28" s="69" t="s">
        <v>3666</v>
      </c>
      <c r="O28" s="69" t="s">
        <v>3666</v>
      </c>
      <c r="P28" s="69" t="s">
        <v>3666</v>
      </c>
      <c r="Q28" s="69" t="s">
        <v>3666</v>
      </c>
      <c r="R28" s="69"/>
      <c r="S28" s="69"/>
      <c r="T28" s="69"/>
      <c r="U28" s="69"/>
      <c r="V28" s="69"/>
      <c r="W28" s="121" t="s">
        <v>3666</v>
      </c>
      <c r="X28" s="639">
        <f t="shared" si="0"/>
        <v>42000.000000000007</v>
      </c>
      <c r="Y28" s="74">
        <f t="shared" si="1"/>
        <v>642000</v>
      </c>
    </row>
    <row r="29" spans="1:25" x14ac:dyDescent="0.35">
      <c r="A29" s="76"/>
      <c r="B29" s="76"/>
      <c r="C29" s="76"/>
      <c r="D29" s="76"/>
      <c r="E29" s="76"/>
      <c r="F29" s="79" t="s">
        <v>9283</v>
      </c>
      <c r="G29" s="69"/>
      <c r="H29" s="74">
        <v>600000</v>
      </c>
      <c r="I29" s="69"/>
      <c r="J29" s="69" t="s">
        <v>3666</v>
      </c>
      <c r="K29" s="69" t="s">
        <v>3666</v>
      </c>
      <c r="L29" s="69" t="s">
        <v>3666</v>
      </c>
      <c r="M29" s="69" t="s">
        <v>3666</v>
      </c>
      <c r="N29" s="69" t="s">
        <v>3666</v>
      </c>
      <c r="O29" s="69" t="s">
        <v>3666</v>
      </c>
      <c r="P29" s="69" t="s">
        <v>3666</v>
      </c>
      <c r="Q29" s="69" t="s">
        <v>3666</v>
      </c>
      <c r="R29" s="69"/>
      <c r="S29" s="69"/>
      <c r="T29" s="69"/>
      <c r="U29" s="69"/>
      <c r="V29" s="69"/>
      <c r="W29" s="121" t="s">
        <v>3666</v>
      </c>
      <c r="X29" s="639">
        <f t="shared" si="0"/>
        <v>42000.000000000007</v>
      </c>
      <c r="Y29" s="74">
        <f t="shared" si="1"/>
        <v>642000</v>
      </c>
    </row>
    <row r="30" spans="1:25" x14ac:dyDescent="0.35">
      <c r="A30" s="76"/>
      <c r="B30" s="76"/>
      <c r="C30" s="76"/>
      <c r="D30" s="76"/>
      <c r="E30" s="76"/>
      <c r="F30" s="79" t="s">
        <v>9284</v>
      </c>
      <c r="G30" s="69"/>
      <c r="H30" s="74">
        <v>600000</v>
      </c>
      <c r="I30" s="69"/>
      <c r="J30" s="69" t="s">
        <v>3666</v>
      </c>
      <c r="K30" s="69" t="s">
        <v>3666</v>
      </c>
      <c r="L30" s="69" t="s">
        <v>3666</v>
      </c>
      <c r="M30" s="69" t="s">
        <v>3666</v>
      </c>
      <c r="N30" s="69" t="s">
        <v>3666</v>
      </c>
      <c r="O30" s="69" t="s">
        <v>3666</v>
      </c>
      <c r="P30" s="69" t="s">
        <v>3666</v>
      </c>
      <c r="Q30" s="69" t="s">
        <v>3666</v>
      </c>
      <c r="R30" s="69"/>
      <c r="S30" s="69"/>
      <c r="T30" s="69"/>
      <c r="U30" s="69"/>
      <c r="V30" s="69"/>
      <c r="W30" s="121" t="s">
        <v>3666</v>
      </c>
      <c r="X30" s="639">
        <f t="shared" si="0"/>
        <v>42000.000000000007</v>
      </c>
      <c r="Y30" s="74">
        <f t="shared" si="1"/>
        <v>642000</v>
      </c>
    </row>
    <row r="31" spans="1:25" x14ac:dyDescent="0.35">
      <c r="A31" s="76"/>
      <c r="B31" s="76"/>
      <c r="C31" s="76"/>
      <c r="D31" s="76"/>
      <c r="E31" s="76"/>
      <c r="F31" s="79" t="s">
        <v>9285</v>
      </c>
      <c r="G31" s="69"/>
      <c r="H31" s="74">
        <v>650000</v>
      </c>
      <c r="I31" s="69"/>
      <c r="J31" s="69" t="s">
        <v>3666</v>
      </c>
      <c r="K31" s="69" t="s">
        <v>3666</v>
      </c>
      <c r="L31" s="69" t="s">
        <v>3666</v>
      </c>
      <c r="M31" s="69" t="s">
        <v>3666</v>
      </c>
      <c r="N31" s="69" t="s">
        <v>3666</v>
      </c>
      <c r="O31" s="69" t="s">
        <v>3666</v>
      </c>
      <c r="P31" s="69" t="s">
        <v>3666</v>
      </c>
      <c r="Q31" s="69" t="s">
        <v>3666</v>
      </c>
      <c r="R31" s="69"/>
      <c r="S31" s="69"/>
      <c r="T31" s="69"/>
      <c r="U31" s="69"/>
      <c r="V31" s="69"/>
      <c r="W31" s="121" t="s">
        <v>3666</v>
      </c>
      <c r="X31" s="639">
        <f t="shared" si="0"/>
        <v>45500.000000000007</v>
      </c>
      <c r="Y31" s="74">
        <f t="shared" si="1"/>
        <v>695500</v>
      </c>
    </row>
    <row r="32" spans="1:25" x14ac:dyDescent="0.35">
      <c r="A32" s="76"/>
      <c r="B32" s="76"/>
      <c r="C32" s="76"/>
      <c r="D32" s="76"/>
      <c r="E32" s="76"/>
      <c r="F32" s="79" t="s">
        <v>9286</v>
      </c>
      <c r="G32" s="69"/>
      <c r="H32" s="74">
        <v>600000</v>
      </c>
      <c r="I32" s="69"/>
      <c r="J32" s="69" t="s">
        <v>3666</v>
      </c>
      <c r="K32" s="69" t="s">
        <v>3666</v>
      </c>
      <c r="L32" s="69" t="s">
        <v>3666</v>
      </c>
      <c r="M32" s="69" t="s">
        <v>3666</v>
      </c>
      <c r="N32" s="69" t="s">
        <v>3666</v>
      </c>
      <c r="O32" s="69" t="s">
        <v>3666</v>
      </c>
      <c r="P32" s="69" t="s">
        <v>3666</v>
      </c>
      <c r="Q32" s="69" t="s">
        <v>3666</v>
      </c>
      <c r="R32" s="69"/>
      <c r="S32" s="69"/>
      <c r="T32" s="69"/>
      <c r="U32" s="69"/>
      <c r="V32" s="69"/>
      <c r="W32" s="121" t="s">
        <v>3666</v>
      </c>
      <c r="X32" s="639">
        <f t="shared" si="0"/>
        <v>42000.000000000007</v>
      </c>
      <c r="Y32" s="74">
        <f t="shared" si="1"/>
        <v>642000</v>
      </c>
    </row>
    <row r="33" spans="1:25" x14ac:dyDescent="0.35">
      <c r="A33" s="76"/>
      <c r="B33" s="76"/>
      <c r="C33" s="76"/>
      <c r="D33" s="76"/>
      <c r="E33" s="76"/>
      <c r="F33" s="79" t="s">
        <v>9287</v>
      </c>
      <c r="G33" s="69"/>
      <c r="H33" s="74">
        <v>600000</v>
      </c>
      <c r="I33" s="69"/>
      <c r="J33" s="69" t="s">
        <v>3666</v>
      </c>
      <c r="K33" s="69" t="s">
        <v>3666</v>
      </c>
      <c r="L33" s="69" t="s">
        <v>3666</v>
      </c>
      <c r="M33" s="69" t="s">
        <v>3666</v>
      </c>
      <c r="N33" s="69" t="s">
        <v>3666</v>
      </c>
      <c r="O33" s="69" t="s">
        <v>3666</v>
      </c>
      <c r="P33" s="69" t="s">
        <v>3666</v>
      </c>
      <c r="Q33" s="69" t="s">
        <v>3666</v>
      </c>
      <c r="R33" s="69"/>
      <c r="S33" s="69"/>
      <c r="T33" s="69"/>
      <c r="U33" s="69"/>
      <c r="V33" s="69"/>
      <c r="W33" s="121" t="s">
        <v>3666</v>
      </c>
      <c r="X33" s="639">
        <f t="shared" si="0"/>
        <v>42000.000000000007</v>
      </c>
      <c r="Y33" s="74">
        <f t="shared" si="1"/>
        <v>642000</v>
      </c>
    </row>
    <row r="34" spans="1:25" x14ac:dyDescent="0.35">
      <c r="A34" s="76"/>
      <c r="B34" s="76"/>
      <c r="C34" s="76"/>
      <c r="D34" s="76"/>
      <c r="E34" s="76"/>
      <c r="F34" s="79" t="s">
        <v>9288</v>
      </c>
      <c r="G34" s="69"/>
      <c r="H34" s="74">
        <v>600000</v>
      </c>
      <c r="I34" s="69"/>
      <c r="J34" s="69" t="s">
        <v>3666</v>
      </c>
      <c r="K34" s="69" t="s">
        <v>3666</v>
      </c>
      <c r="L34" s="69" t="s">
        <v>3666</v>
      </c>
      <c r="M34" s="69" t="s">
        <v>3666</v>
      </c>
      <c r="N34" s="69" t="s">
        <v>3666</v>
      </c>
      <c r="O34" s="69" t="s">
        <v>3666</v>
      </c>
      <c r="P34" s="69" t="s">
        <v>3666</v>
      </c>
      <c r="Q34" s="69" t="s">
        <v>3666</v>
      </c>
      <c r="R34" s="69"/>
      <c r="S34" s="69"/>
      <c r="T34" s="69"/>
      <c r="U34" s="69"/>
      <c r="V34" s="69"/>
      <c r="W34" s="121" t="s">
        <v>3666</v>
      </c>
      <c r="X34" s="639">
        <f t="shared" si="0"/>
        <v>42000.000000000007</v>
      </c>
      <c r="Y34" s="74">
        <f t="shared" si="1"/>
        <v>642000</v>
      </c>
    </row>
    <row r="35" spans="1:25" x14ac:dyDescent="0.35">
      <c r="A35" s="76"/>
      <c r="B35" s="76"/>
      <c r="C35" s="76"/>
      <c r="D35" s="76"/>
      <c r="E35" s="76"/>
      <c r="F35" s="79" t="s">
        <v>9289</v>
      </c>
      <c r="G35" s="69"/>
      <c r="H35" s="74">
        <v>600000</v>
      </c>
      <c r="I35" s="69"/>
      <c r="J35" s="69" t="s">
        <v>3666</v>
      </c>
      <c r="K35" s="69" t="s">
        <v>3666</v>
      </c>
      <c r="L35" s="69" t="s">
        <v>3666</v>
      </c>
      <c r="M35" s="69" t="s">
        <v>3666</v>
      </c>
      <c r="N35" s="69" t="s">
        <v>3666</v>
      </c>
      <c r="O35" s="69" t="s">
        <v>3666</v>
      </c>
      <c r="P35" s="69" t="s">
        <v>3666</v>
      </c>
      <c r="Q35" s="69" t="s">
        <v>3666</v>
      </c>
      <c r="R35" s="69"/>
      <c r="S35" s="69"/>
      <c r="T35" s="69"/>
      <c r="U35" s="69"/>
      <c r="V35" s="69"/>
      <c r="W35" s="121" t="s">
        <v>3666</v>
      </c>
      <c r="X35" s="639">
        <f t="shared" si="0"/>
        <v>42000.000000000007</v>
      </c>
      <c r="Y35" s="74">
        <f t="shared" si="1"/>
        <v>642000</v>
      </c>
    </row>
    <row r="36" spans="1:25" x14ac:dyDescent="0.35">
      <c r="A36" s="76"/>
      <c r="B36" s="76"/>
      <c r="C36" s="76"/>
      <c r="D36" s="76"/>
      <c r="E36" s="76"/>
      <c r="F36" s="79" t="s">
        <v>9290</v>
      </c>
      <c r="G36" s="69"/>
      <c r="H36" s="74">
        <v>600000</v>
      </c>
      <c r="I36" s="69"/>
      <c r="J36" s="69" t="s">
        <v>3666</v>
      </c>
      <c r="K36" s="69" t="s">
        <v>3666</v>
      </c>
      <c r="L36" s="69" t="s">
        <v>3666</v>
      </c>
      <c r="M36" s="69" t="s">
        <v>3666</v>
      </c>
      <c r="N36" s="69" t="s">
        <v>3666</v>
      </c>
      <c r="O36" s="69" t="s">
        <v>3666</v>
      </c>
      <c r="P36" s="69" t="s">
        <v>3666</v>
      </c>
      <c r="Q36" s="69" t="s">
        <v>3666</v>
      </c>
      <c r="R36" s="69"/>
      <c r="S36" s="69"/>
      <c r="T36" s="69"/>
      <c r="U36" s="69"/>
      <c r="V36" s="69"/>
      <c r="W36" s="121" t="s">
        <v>3666</v>
      </c>
      <c r="X36" s="639">
        <f t="shared" si="0"/>
        <v>42000.000000000007</v>
      </c>
      <c r="Y36" s="74">
        <f t="shared" si="1"/>
        <v>642000</v>
      </c>
    </row>
    <row r="37" spans="1:25" x14ac:dyDescent="0.35">
      <c r="A37" s="76"/>
      <c r="B37" s="76"/>
      <c r="C37" s="76"/>
      <c r="D37" s="76"/>
      <c r="E37" s="76"/>
      <c r="F37" s="79" t="s">
        <v>9291</v>
      </c>
      <c r="G37" s="69"/>
      <c r="H37" s="74">
        <v>600000</v>
      </c>
      <c r="I37" s="69"/>
      <c r="J37" s="69" t="s">
        <v>3666</v>
      </c>
      <c r="K37" s="69" t="s">
        <v>3666</v>
      </c>
      <c r="L37" s="69" t="s">
        <v>3666</v>
      </c>
      <c r="M37" s="69" t="s">
        <v>3666</v>
      </c>
      <c r="N37" s="69" t="s">
        <v>3666</v>
      </c>
      <c r="O37" s="69" t="s">
        <v>3666</v>
      </c>
      <c r="P37" s="69" t="s">
        <v>3666</v>
      </c>
      <c r="Q37" s="69" t="s">
        <v>3666</v>
      </c>
      <c r="R37" s="69"/>
      <c r="S37" s="69"/>
      <c r="T37" s="69"/>
      <c r="U37" s="69"/>
      <c r="V37" s="69"/>
      <c r="W37" s="121" t="s">
        <v>3666</v>
      </c>
      <c r="X37" s="639">
        <f t="shared" si="0"/>
        <v>42000.000000000007</v>
      </c>
      <c r="Y37" s="74">
        <f t="shared" si="1"/>
        <v>642000</v>
      </c>
    </row>
    <row r="38" spans="1:25" x14ac:dyDescent="0.35">
      <c r="A38" s="76"/>
      <c r="B38" s="76"/>
      <c r="C38" s="76"/>
      <c r="D38" s="76"/>
      <c r="E38" s="76"/>
      <c r="F38" s="79" t="s">
        <v>9292</v>
      </c>
      <c r="G38" s="69"/>
      <c r="H38" s="74">
        <v>650000</v>
      </c>
      <c r="I38" s="69"/>
      <c r="J38" s="69" t="s">
        <v>3666</v>
      </c>
      <c r="K38" s="69" t="s">
        <v>3666</v>
      </c>
      <c r="L38" s="69" t="s">
        <v>3666</v>
      </c>
      <c r="M38" s="69" t="s">
        <v>3666</v>
      </c>
      <c r="N38" s="69" t="s">
        <v>3666</v>
      </c>
      <c r="O38" s="69" t="s">
        <v>3666</v>
      </c>
      <c r="P38" s="69" t="s">
        <v>3666</v>
      </c>
      <c r="Q38" s="69" t="s">
        <v>3666</v>
      </c>
      <c r="R38" s="69"/>
      <c r="S38" s="69"/>
      <c r="T38" s="69"/>
      <c r="U38" s="69"/>
      <c r="V38" s="69"/>
      <c r="W38" s="121" t="s">
        <v>3666</v>
      </c>
      <c r="X38" s="639">
        <f t="shared" si="0"/>
        <v>45500.000000000007</v>
      </c>
      <c r="Y38" s="74">
        <f t="shared" si="1"/>
        <v>695500</v>
      </c>
    </row>
    <row r="39" spans="1:25" x14ac:dyDescent="0.35">
      <c r="A39" s="76"/>
      <c r="B39" s="76"/>
      <c r="C39" s="76"/>
      <c r="D39" s="76"/>
      <c r="E39" s="76"/>
      <c r="F39" s="79" t="s">
        <v>9293</v>
      </c>
      <c r="G39" s="69"/>
      <c r="H39" s="74">
        <v>650000</v>
      </c>
      <c r="I39" s="69"/>
      <c r="J39" s="69" t="s">
        <v>3666</v>
      </c>
      <c r="K39" s="69" t="s">
        <v>3666</v>
      </c>
      <c r="L39" s="69" t="s">
        <v>3666</v>
      </c>
      <c r="M39" s="69" t="s">
        <v>3666</v>
      </c>
      <c r="N39" s="69" t="s">
        <v>3666</v>
      </c>
      <c r="O39" s="69" t="s">
        <v>3666</v>
      </c>
      <c r="P39" s="69" t="s">
        <v>3666</v>
      </c>
      <c r="Q39" s="69" t="s">
        <v>3666</v>
      </c>
      <c r="R39" s="69"/>
      <c r="S39" s="69"/>
      <c r="T39" s="69"/>
      <c r="U39" s="69"/>
      <c r="V39" s="69"/>
      <c r="W39" s="121" t="s">
        <v>3666</v>
      </c>
      <c r="X39" s="639">
        <f t="shared" si="0"/>
        <v>45500.000000000007</v>
      </c>
      <c r="Y39" s="74">
        <f t="shared" si="1"/>
        <v>695500</v>
      </c>
    </row>
    <row r="40" spans="1:25" x14ac:dyDescent="0.35">
      <c r="A40" s="76"/>
      <c r="B40" s="76"/>
      <c r="C40" s="76"/>
      <c r="D40" s="76"/>
      <c r="E40" s="76"/>
      <c r="F40" s="93" t="s">
        <v>994</v>
      </c>
      <c r="G40" s="86"/>
      <c r="H40" s="87">
        <f>SUM(H5:H39)</f>
        <v>21450000</v>
      </c>
      <c r="I40" s="69"/>
      <c r="J40" s="69"/>
      <c r="K40" s="75"/>
      <c r="L40" s="79"/>
      <c r="M40" s="75"/>
      <c r="N40" s="75"/>
      <c r="O40" s="69"/>
      <c r="P40" s="69"/>
      <c r="Q40" s="69"/>
      <c r="R40" s="69"/>
      <c r="S40" s="69"/>
      <c r="T40" s="69"/>
      <c r="U40" s="69"/>
      <c r="V40" s="69"/>
      <c r="W40" s="121"/>
      <c r="X40" s="639">
        <f t="shared" si="0"/>
        <v>1501500.0000000002</v>
      </c>
      <c r="Y40" s="87">
        <f t="shared" si="1"/>
        <v>22951500</v>
      </c>
    </row>
    <row r="41" spans="1:25" x14ac:dyDescent="0.35">
      <c r="A41" s="64"/>
      <c r="B41" s="64"/>
      <c r="C41" s="64"/>
      <c r="D41" s="64"/>
      <c r="E41" s="64"/>
      <c r="F41" s="96" t="s">
        <v>9294</v>
      </c>
      <c r="G41" s="64"/>
      <c r="H41" s="67"/>
      <c r="I41" s="64"/>
      <c r="J41" s="64"/>
      <c r="K41" s="68"/>
      <c r="L41" s="97"/>
      <c r="M41" s="68"/>
      <c r="N41" s="68"/>
      <c r="O41" s="64"/>
      <c r="P41" s="64"/>
      <c r="Q41" s="64"/>
      <c r="R41" s="64"/>
      <c r="S41" s="64"/>
      <c r="T41" s="64"/>
      <c r="U41" s="64"/>
      <c r="V41" s="64"/>
      <c r="W41" s="115"/>
      <c r="X41" s="639">
        <f t="shared" si="0"/>
        <v>0</v>
      </c>
      <c r="Y41" s="67">
        <f t="shared" si="1"/>
        <v>0</v>
      </c>
    </row>
    <row r="42" spans="1:25" x14ac:dyDescent="0.35">
      <c r="A42" s="76"/>
      <c r="B42" s="76"/>
      <c r="C42" s="76"/>
      <c r="D42" s="76"/>
      <c r="E42" s="76"/>
      <c r="F42" s="79" t="s">
        <v>9295</v>
      </c>
      <c r="G42" s="69"/>
      <c r="H42" s="74">
        <v>100000</v>
      </c>
      <c r="I42" s="69"/>
      <c r="J42" s="69"/>
      <c r="K42" s="75"/>
      <c r="L42" s="79"/>
      <c r="M42" s="75"/>
      <c r="N42" s="75"/>
      <c r="O42" s="69"/>
      <c r="P42" s="69"/>
      <c r="Q42" s="69"/>
      <c r="R42" s="69"/>
      <c r="S42" s="69"/>
      <c r="T42" s="69"/>
      <c r="U42" s="69"/>
      <c r="V42" s="69"/>
      <c r="W42" s="121"/>
      <c r="X42" s="639">
        <f t="shared" si="0"/>
        <v>7000.0000000000009</v>
      </c>
      <c r="Y42" s="74">
        <f t="shared" si="1"/>
        <v>107000</v>
      </c>
    </row>
    <row r="43" spans="1:25" x14ac:dyDescent="0.35">
      <c r="A43" s="76"/>
      <c r="B43" s="76"/>
      <c r="C43" s="76"/>
      <c r="D43" s="76"/>
      <c r="E43" s="76"/>
      <c r="F43" s="79" t="s">
        <v>9296</v>
      </c>
      <c r="G43" s="69"/>
      <c r="H43" s="74">
        <v>100000</v>
      </c>
      <c r="I43" s="69"/>
      <c r="J43" s="69"/>
      <c r="K43" s="75"/>
      <c r="L43" s="79"/>
      <c r="M43" s="75"/>
      <c r="N43" s="75"/>
      <c r="O43" s="69"/>
      <c r="P43" s="69"/>
      <c r="Q43" s="69"/>
      <c r="R43" s="69"/>
      <c r="S43" s="69"/>
      <c r="T43" s="69"/>
      <c r="U43" s="69"/>
      <c r="V43" s="69"/>
      <c r="W43" s="121"/>
      <c r="X43" s="639">
        <f t="shared" si="0"/>
        <v>7000.0000000000009</v>
      </c>
      <c r="Y43" s="74">
        <f t="shared" si="1"/>
        <v>107000</v>
      </c>
    </row>
    <row r="44" spans="1:25" x14ac:dyDescent="0.35">
      <c r="A44" s="76"/>
      <c r="B44" s="76"/>
      <c r="C44" s="76"/>
      <c r="D44" s="76"/>
      <c r="E44" s="76"/>
      <c r="F44" s="79" t="s">
        <v>9297</v>
      </c>
      <c r="G44" s="69"/>
      <c r="H44" s="74">
        <v>30000</v>
      </c>
      <c r="I44" s="69"/>
      <c r="J44" s="69"/>
      <c r="K44" s="75"/>
      <c r="L44" s="79"/>
      <c r="M44" s="75"/>
      <c r="N44" s="75"/>
      <c r="O44" s="69"/>
      <c r="P44" s="69"/>
      <c r="Q44" s="69"/>
      <c r="R44" s="69"/>
      <c r="S44" s="69"/>
      <c r="T44" s="69"/>
      <c r="U44" s="69"/>
      <c r="V44" s="69"/>
      <c r="W44" s="121"/>
      <c r="X44" s="639">
        <f t="shared" si="0"/>
        <v>2100</v>
      </c>
      <c r="Y44" s="74">
        <f t="shared" si="1"/>
        <v>32100</v>
      </c>
    </row>
    <row r="45" spans="1:25" x14ac:dyDescent="0.35">
      <c r="A45" s="76"/>
      <c r="B45" s="76"/>
      <c r="C45" s="76"/>
      <c r="D45" s="76"/>
      <c r="E45" s="76"/>
      <c r="F45" s="79" t="s">
        <v>9298</v>
      </c>
      <c r="G45" s="69"/>
      <c r="H45" s="74">
        <v>30000</v>
      </c>
      <c r="I45" s="69"/>
      <c r="J45" s="69"/>
      <c r="K45" s="75"/>
      <c r="L45" s="79"/>
      <c r="M45" s="75"/>
      <c r="N45" s="75"/>
      <c r="O45" s="69"/>
      <c r="P45" s="69"/>
      <c r="Q45" s="69"/>
      <c r="R45" s="69"/>
      <c r="S45" s="69"/>
      <c r="T45" s="69"/>
      <c r="U45" s="69"/>
      <c r="V45" s="69"/>
      <c r="W45" s="121"/>
      <c r="X45" s="639">
        <f t="shared" si="0"/>
        <v>2100</v>
      </c>
      <c r="Y45" s="74">
        <f t="shared" si="1"/>
        <v>32100</v>
      </c>
    </row>
    <row r="46" spans="1:25" x14ac:dyDescent="0.35">
      <c r="A46" s="76"/>
      <c r="B46" s="76"/>
      <c r="C46" s="76"/>
      <c r="D46" s="76"/>
      <c r="E46" s="76"/>
      <c r="F46" s="79" t="s">
        <v>9299</v>
      </c>
      <c r="G46" s="69"/>
      <c r="H46" s="74">
        <v>30000</v>
      </c>
      <c r="I46" s="69"/>
      <c r="J46" s="69"/>
      <c r="K46" s="75"/>
      <c r="L46" s="79"/>
      <c r="M46" s="75"/>
      <c r="N46" s="75"/>
      <c r="O46" s="69"/>
      <c r="P46" s="69"/>
      <c r="Q46" s="69"/>
      <c r="R46" s="69"/>
      <c r="S46" s="69"/>
      <c r="T46" s="69"/>
      <c r="U46" s="69"/>
      <c r="V46" s="69"/>
      <c r="W46" s="121"/>
      <c r="X46" s="639">
        <f t="shared" si="0"/>
        <v>2100</v>
      </c>
      <c r="Y46" s="74">
        <f t="shared" si="1"/>
        <v>32100</v>
      </c>
    </row>
    <row r="47" spans="1:25" x14ac:dyDescent="0.35">
      <c r="A47" s="76"/>
      <c r="B47" s="76"/>
      <c r="C47" s="76"/>
      <c r="D47" s="76"/>
      <c r="E47" s="76"/>
      <c r="F47" s="79" t="s">
        <v>9300</v>
      </c>
      <c r="G47" s="69"/>
      <c r="H47" s="74">
        <v>30000</v>
      </c>
      <c r="I47" s="69"/>
      <c r="J47" s="69"/>
      <c r="K47" s="75"/>
      <c r="L47" s="79"/>
      <c r="M47" s="75"/>
      <c r="N47" s="75"/>
      <c r="O47" s="69"/>
      <c r="P47" s="69"/>
      <c r="Q47" s="69"/>
      <c r="R47" s="69"/>
      <c r="S47" s="69"/>
      <c r="T47" s="69"/>
      <c r="U47" s="69"/>
      <c r="V47" s="69"/>
      <c r="W47" s="121"/>
      <c r="X47" s="639">
        <f t="shared" si="0"/>
        <v>2100</v>
      </c>
      <c r="Y47" s="74">
        <f t="shared" si="1"/>
        <v>32100</v>
      </c>
    </row>
    <row r="48" spans="1:25" x14ac:dyDescent="0.35">
      <c r="A48" s="76"/>
      <c r="B48" s="76"/>
      <c r="C48" s="76"/>
      <c r="D48" s="76"/>
      <c r="E48" s="76"/>
      <c r="F48" s="79" t="s">
        <v>9301</v>
      </c>
      <c r="G48" s="69"/>
      <c r="H48" s="74">
        <v>30000</v>
      </c>
      <c r="I48" s="69"/>
      <c r="J48" s="69"/>
      <c r="K48" s="75"/>
      <c r="L48" s="79"/>
      <c r="M48" s="75"/>
      <c r="N48" s="75"/>
      <c r="O48" s="69"/>
      <c r="P48" s="69"/>
      <c r="Q48" s="69"/>
      <c r="R48" s="69"/>
      <c r="S48" s="69"/>
      <c r="T48" s="69"/>
      <c r="U48" s="69"/>
      <c r="V48" s="69"/>
      <c r="W48" s="121"/>
      <c r="X48" s="639">
        <f t="shared" si="0"/>
        <v>2100</v>
      </c>
      <c r="Y48" s="74">
        <f t="shared" si="1"/>
        <v>32100</v>
      </c>
    </row>
    <row r="49" spans="1:25" x14ac:dyDescent="0.35">
      <c r="A49" s="76"/>
      <c r="B49" s="76"/>
      <c r="C49" s="76"/>
      <c r="D49" s="76"/>
      <c r="E49" s="76"/>
      <c r="F49" s="397" t="s">
        <v>994</v>
      </c>
      <c r="G49" s="86"/>
      <c r="H49" s="87">
        <f>SUM(H42:H48)</f>
        <v>350000</v>
      </c>
      <c r="I49" s="69"/>
      <c r="J49" s="69"/>
      <c r="K49" s="75"/>
      <c r="L49" s="79"/>
      <c r="M49" s="75"/>
      <c r="N49" s="75"/>
      <c r="O49" s="69"/>
      <c r="P49" s="69"/>
      <c r="Q49" s="69"/>
      <c r="R49" s="69"/>
      <c r="S49" s="69"/>
      <c r="T49" s="69"/>
      <c r="U49" s="69"/>
      <c r="V49" s="69"/>
      <c r="W49" s="121"/>
      <c r="X49" s="639">
        <f t="shared" si="0"/>
        <v>24500.000000000004</v>
      </c>
      <c r="Y49" s="87">
        <f t="shared" si="1"/>
        <v>374500</v>
      </c>
    </row>
    <row r="50" spans="1:25" x14ac:dyDescent="0.35">
      <c r="A50" s="64"/>
      <c r="B50" s="64"/>
      <c r="C50" s="64"/>
      <c r="D50" s="64"/>
      <c r="E50" s="64"/>
      <c r="F50" s="66" t="s">
        <v>1842</v>
      </c>
      <c r="G50" s="64"/>
      <c r="H50" s="67"/>
      <c r="I50" s="64"/>
      <c r="J50" s="64"/>
      <c r="K50" s="68"/>
      <c r="L50" s="68"/>
      <c r="M50" s="68"/>
      <c r="N50" s="68"/>
      <c r="O50" s="64"/>
      <c r="P50" s="64"/>
      <c r="Q50" s="68"/>
      <c r="R50" s="64"/>
      <c r="S50" s="64"/>
      <c r="T50" s="64"/>
      <c r="U50" s="64"/>
      <c r="V50" s="64"/>
      <c r="W50" s="115"/>
      <c r="X50" s="639">
        <f t="shared" si="0"/>
        <v>0</v>
      </c>
      <c r="Y50" s="67">
        <f t="shared" si="1"/>
        <v>0</v>
      </c>
    </row>
    <row r="51" spans="1:25" x14ac:dyDescent="0.35">
      <c r="A51" s="76"/>
      <c r="B51" s="76"/>
      <c r="C51" s="76"/>
      <c r="D51" s="76"/>
      <c r="E51" s="76"/>
      <c r="F51" s="117" t="s">
        <v>9302</v>
      </c>
      <c r="G51" s="76"/>
      <c r="H51" s="118">
        <v>36500000</v>
      </c>
      <c r="I51" s="76"/>
      <c r="J51" s="76" t="s">
        <v>2659</v>
      </c>
      <c r="K51" s="119">
        <v>1971</v>
      </c>
      <c r="L51" s="119" t="s">
        <v>9020</v>
      </c>
      <c r="M51" s="120">
        <v>26226</v>
      </c>
      <c r="N51" s="119"/>
      <c r="O51" s="76"/>
      <c r="P51" s="122"/>
      <c r="Q51" s="119"/>
      <c r="R51" s="76"/>
      <c r="S51" s="76"/>
      <c r="T51" s="76"/>
      <c r="U51" s="76"/>
      <c r="V51" s="76"/>
      <c r="W51" s="121"/>
      <c r="X51" s="639">
        <f t="shared" si="0"/>
        <v>2555000.0000000005</v>
      </c>
      <c r="Y51" s="118">
        <f t="shared" si="1"/>
        <v>39055000</v>
      </c>
    </row>
    <row r="52" spans="1:25" x14ac:dyDescent="0.35">
      <c r="A52" s="76"/>
      <c r="B52" s="76"/>
      <c r="C52" s="76"/>
      <c r="D52" s="76"/>
      <c r="E52" s="76"/>
      <c r="F52" s="117" t="s">
        <v>9303</v>
      </c>
      <c r="G52" s="76"/>
      <c r="H52" s="118">
        <v>36500000</v>
      </c>
      <c r="I52" s="76"/>
      <c r="J52" s="76" t="s">
        <v>2659</v>
      </c>
      <c r="K52" s="119">
        <v>1976</v>
      </c>
      <c r="L52" s="119" t="s">
        <v>9304</v>
      </c>
      <c r="M52" s="120">
        <v>26935</v>
      </c>
      <c r="N52" s="119"/>
      <c r="O52" s="76"/>
      <c r="P52" s="122"/>
      <c r="Q52" s="119"/>
      <c r="R52" s="76"/>
      <c r="S52" s="76"/>
      <c r="T52" s="76"/>
      <c r="U52" s="76"/>
      <c r="V52" s="76"/>
      <c r="W52" s="121"/>
      <c r="X52" s="639">
        <f t="shared" si="0"/>
        <v>2555000.0000000005</v>
      </c>
      <c r="Y52" s="118">
        <f t="shared" si="1"/>
        <v>39055000</v>
      </c>
    </row>
    <row r="53" spans="1:25" x14ac:dyDescent="0.35">
      <c r="A53" s="76"/>
      <c r="B53" s="76"/>
      <c r="C53" s="76"/>
      <c r="D53" s="76"/>
      <c r="E53" s="76"/>
      <c r="F53" s="176" t="s">
        <v>994</v>
      </c>
      <c r="G53" s="123"/>
      <c r="H53" s="124">
        <f>SUM(H51:H52)</f>
        <v>73000000</v>
      </c>
      <c r="I53" s="76"/>
      <c r="J53" s="76"/>
      <c r="K53" s="119"/>
      <c r="L53" s="119"/>
      <c r="M53" s="120"/>
      <c r="N53" s="119"/>
      <c r="O53" s="76"/>
      <c r="P53" s="122"/>
      <c r="Q53" s="119"/>
      <c r="R53" s="76"/>
      <c r="S53" s="76"/>
      <c r="T53" s="76"/>
      <c r="U53" s="76"/>
      <c r="V53" s="76"/>
      <c r="W53" s="121"/>
      <c r="X53" s="639">
        <f t="shared" si="0"/>
        <v>5110000.0000000009</v>
      </c>
      <c r="Y53" s="124">
        <f t="shared" si="1"/>
        <v>78110000</v>
      </c>
    </row>
    <row r="54" spans="1:25" x14ac:dyDescent="0.35">
      <c r="A54" s="64"/>
      <c r="B54" s="64"/>
      <c r="C54" s="64"/>
      <c r="D54" s="64"/>
      <c r="E54" s="64"/>
      <c r="F54" s="96" t="s">
        <v>1161</v>
      </c>
      <c r="G54" s="64"/>
      <c r="H54" s="67"/>
      <c r="I54" s="64"/>
      <c r="J54" s="64"/>
      <c r="K54" s="68"/>
      <c r="L54" s="68"/>
      <c r="M54" s="127"/>
      <c r="N54" s="68"/>
      <c r="O54" s="64"/>
      <c r="P54" s="125"/>
      <c r="Q54" s="68"/>
      <c r="R54" s="64"/>
      <c r="S54" s="64"/>
      <c r="T54" s="64"/>
      <c r="U54" s="64"/>
      <c r="V54" s="64"/>
      <c r="W54" s="115"/>
      <c r="X54" s="639">
        <f t="shared" si="0"/>
        <v>0</v>
      </c>
      <c r="Y54" s="67">
        <f t="shared" si="1"/>
        <v>0</v>
      </c>
    </row>
    <row r="55" spans="1:25" x14ac:dyDescent="0.35">
      <c r="A55" s="76"/>
      <c r="B55" s="76"/>
      <c r="C55" s="76"/>
      <c r="D55" s="76"/>
      <c r="E55" s="76"/>
      <c r="F55" s="117" t="s">
        <v>1852</v>
      </c>
      <c r="G55" s="76"/>
      <c r="H55" s="118"/>
      <c r="I55" s="76"/>
      <c r="J55" s="76"/>
      <c r="K55" s="119"/>
      <c r="L55" s="119"/>
      <c r="M55" s="120"/>
      <c r="N55" s="119"/>
      <c r="O55" s="76"/>
      <c r="P55" s="122"/>
      <c r="Q55" s="119"/>
      <c r="R55" s="76"/>
      <c r="S55" s="76"/>
      <c r="T55" s="76"/>
      <c r="U55" s="76"/>
      <c r="V55" s="76"/>
      <c r="W55" s="121"/>
      <c r="X55" s="639">
        <f t="shared" si="0"/>
        <v>0</v>
      </c>
      <c r="Y55" s="118">
        <f t="shared" si="1"/>
        <v>0</v>
      </c>
    </row>
    <row r="56" spans="1:25" x14ac:dyDescent="0.35">
      <c r="A56" s="76"/>
      <c r="B56" s="76"/>
      <c r="C56" s="76"/>
      <c r="D56" s="76"/>
      <c r="E56" s="76"/>
      <c r="F56" s="117"/>
      <c r="G56" s="76"/>
      <c r="H56" s="118"/>
      <c r="I56" s="76"/>
      <c r="J56" s="76"/>
      <c r="K56" s="119"/>
      <c r="L56" s="119"/>
      <c r="M56" s="120"/>
      <c r="N56" s="119"/>
      <c r="O56" s="76"/>
      <c r="P56" s="122"/>
      <c r="Q56" s="119"/>
      <c r="R56" s="76"/>
      <c r="S56" s="76"/>
      <c r="T56" s="76"/>
      <c r="U56" s="76"/>
      <c r="V56" s="76"/>
      <c r="W56" s="121"/>
      <c r="X56" s="639">
        <f t="shared" si="0"/>
        <v>0</v>
      </c>
      <c r="Y56" s="118">
        <f t="shared" si="1"/>
        <v>0</v>
      </c>
    </row>
    <row r="57" spans="1:25" x14ac:dyDescent="0.35">
      <c r="A57" s="64"/>
      <c r="B57" s="64"/>
      <c r="C57" s="64"/>
      <c r="D57" s="64"/>
      <c r="E57" s="64"/>
      <c r="F57" s="96" t="s">
        <v>2678</v>
      </c>
      <c r="G57" s="64"/>
      <c r="H57" s="67"/>
      <c r="I57" s="64"/>
      <c r="J57" s="64"/>
      <c r="K57" s="68"/>
      <c r="L57" s="68"/>
      <c r="M57" s="127"/>
      <c r="N57" s="68"/>
      <c r="O57" s="64"/>
      <c r="P57" s="125"/>
      <c r="Q57" s="68"/>
      <c r="R57" s="64"/>
      <c r="S57" s="64"/>
      <c r="T57" s="64"/>
      <c r="U57" s="64"/>
      <c r="V57" s="64"/>
      <c r="W57" s="115"/>
      <c r="X57" s="639">
        <f t="shared" si="0"/>
        <v>0</v>
      </c>
      <c r="Y57" s="67">
        <f t="shared" si="1"/>
        <v>0</v>
      </c>
    </row>
    <row r="58" spans="1:25" x14ac:dyDescent="0.35">
      <c r="A58" s="76"/>
      <c r="B58" s="76"/>
      <c r="C58" s="76"/>
      <c r="D58" s="76"/>
      <c r="E58" s="76"/>
      <c r="F58" s="117" t="s">
        <v>9305</v>
      </c>
      <c r="G58" s="76"/>
      <c r="H58" s="118">
        <v>60000</v>
      </c>
      <c r="I58" s="76"/>
      <c r="J58" s="76" t="s">
        <v>9306</v>
      </c>
      <c r="K58" s="119"/>
      <c r="L58" s="119"/>
      <c r="M58" s="120" t="s">
        <v>9307</v>
      </c>
      <c r="N58" s="119"/>
      <c r="O58" s="76"/>
      <c r="P58" s="122"/>
      <c r="Q58" s="119"/>
      <c r="R58" s="76"/>
      <c r="S58" s="76"/>
      <c r="T58" s="76"/>
      <c r="U58" s="76"/>
      <c r="V58" s="76"/>
      <c r="W58" s="121"/>
      <c r="X58" s="639">
        <f t="shared" si="0"/>
        <v>4200</v>
      </c>
      <c r="Y58" s="118">
        <f t="shared" si="1"/>
        <v>64200</v>
      </c>
    </row>
    <row r="59" spans="1:25" x14ac:dyDescent="0.35">
      <c r="A59" s="76"/>
      <c r="B59" s="76"/>
      <c r="C59" s="76"/>
      <c r="D59" s="76"/>
      <c r="E59" s="76"/>
      <c r="F59" s="176" t="s">
        <v>994</v>
      </c>
      <c r="G59" s="123"/>
      <c r="H59" s="124">
        <f>SUM(H58)</f>
        <v>60000</v>
      </c>
      <c r="I59" s="76"/>
      <c r="J59" s="76"/>
      <c r="K59" s="119"/>
      <c r="L59" s="119"/>
      <c r="M59" s="120"/>
      <c r="N59" s="119"/>
      <c r="O59" s="76"/>
      <c r="P59" s="122"/>
      <c r="Q59" s="119"/>
      <c r="R59" s="76"/>
      <c r="S59" s="76"/>
      <c r="T59" s="76"/>
      <c r="U59" s="76"/>
      <c r="V59" s="76"/>
      <c r="W59" s="121"/>
      <c r="X59" s="639">
        <f t="shared" si="0"/>
        <v>4200</v>
      </c>
      <c r="Y59" s="124">
        <f t="shared" si="1"/>
        <v>64200</v>
      </c>
    </row>
    <row r="60" spans="1:25" x14ac:dyDescent="0.35">
      <c r="A60" s="64"/>
      <c r="B60" s="64"/>
      <c r="C60" s="64"/>
      <c r="D60" s="64"/>
      <c r="E60" s="64"/>
      <c r="F60" s="96" t="s">
        <v>1829</v>
      </c>
      <c r="G60" s="64"/>
      <c r="H60" s="67"/>
      <c r="I60" s="64"/>
      <c r="J60" s="64"/>
      <c r="K60" s="68"/>
      <c r="L60" s="68"/>
      <c r="M60" s="127"/>
      <c r="N60" s="68"/>
      <c r="O60" s="64"/>
      <c r="P60" s="125"/>
      <c r="Q60" s="68"/>
      <c r="R60" s="64"/>
      <c r="S60" s="64"/>
      <c r="T60" s="64"/>
      <c r="U60" s="64"/>
      <c r="V60" s="64"/>
      <c r="W60" s="115"/>
      <c r="X60" s="639">
        <f t="shared" si="0"/>
        <v>0</v>
      </c>
      <c r="Y60" s="67">
        <f t="shared" si="1"/>
        <v>0</v>
      </c>
    </row>
    <row r="61" spans="1:25" x14ac:dyDescent="0.35">
      <c r="A61" s="76"/>
      <c r="B61" s="76"/>
      <c r="C61" s="76"/>
      <c r="D61" s="76"/>
      <c r="E61" s="76"/>
      <c r="F61" s="117" t="s">
        <v>9308</v>
      </c>
      <c r="G61" s="76"/>
      <c r="H61" s="118">
        <v>30000</v>
      </c>
      <c r="I61" s="76"/>
      <c r="J61" s="76"/>
      <c r="K61" s="119"/>
      <c r="L61" s="119"/>
      <c r="M61" s="120"/>
      <c r="N61" s="119"/>
      <c r="O61" s="76"/>
      <c r="P61" s="122"/>
      <c r="Q61" s="119"/>
      <c r="R61" s="76"/>
      <c r="S61" s="76"/>
      <c r="T61" s="76"/>
      <c r="U61" s="76"/>
      <c r="V61" s="76"/>
      <c r="W61" s="121"/>
      <c r="X61" s="639">
        <f t="shared" si="0"/>
        <v>2100</v>
      </c>
      <c r="Y61" s="118">
        <f t="shared" si="1"/>
        <v>32100</v>
      </c>
    </row>
    <row r="62" spans="1:25" x14ac:dyDescent="0.35">
      <c r="A62" s="76"/>
      <c r="B62" s="76"/>
      <c r="C62" s="76"/>
      <c r="D62" s="76"/>
      <c r="E62" s="76"/>
      <c r="F62" s="117" t="s">
        <v>9309</v>
      </c>
      <c r="G62" s="76"/>
      <c r="H62" s="118">
        <v>30000</v>
      </c>
      <c r="I62" s="76"/>
      <c r="J62" s="76"/>
      <c r="K62" s="119"/>
      <c r="L62" s="119"/>
      <c r="M62" s="120"/>
      <c r="N62" s="119"/>
      <c r="O62" s="76"/>
      <c r="P62" s="122"/>
      <c r="Q62" s="119"/>
      <c r="R62" s="76"/>
      <c r="S62" s="76"/>
      <c r="T62" s="76"/>
      <c r="U62" s="76"/>
      <c r="V62" s="76"/>
      <c r="W62" s="121"/>
      <c r="X62" s="639">
        <f t="shared" si="0"/>
        <v>2100</v>
      </c>
      <c r="Y62" s="118">
        <f t="shared" si="1"/>
        <v>32100</v>
      </c>
    </row>
    <row r="63" spans="1:25" x14ac:dyDescent="0.35">
      <c r="A63" s="76"/>
      <c r="B63" s="76"/>
      <c r="C63" s="76"/>
      <c r="D63" s="76"/>
      <c r="E63" s="76"/>
      <c r="F63" s="176" t="s">
        <v>994</v>
      </c>
      <c r="G63" s="123"/>
      <c r="H63" s="124">
        <f>SUM(H61:H62)</f>
        <v>60000</v>
      </c>
      <c r="I63" s="76"/>
      <c r="J63" s="76"/>
      <c r="K63" s="119"/>
      <c r="L63" s="119"/>
      <c r="M63" s="120"/>
      <c r="N63" s="119"/>
      <c r="O63" s="76"/>
      <c r="P63" s="122"/>
      <c r="Q63" s="119"/>
      <c r="R63" s="76"/>
      <c r="S63" s="76"/>
      <c r="T63" s="76"/>
      <c r="U63" s="76"/>
      <c r="V63" s="76"/>
      <c r="W63" s="121"/>
      <c r="X63" s="639">
        <f t="shared" si="0"/>
        <v>4200</v>
      </c>
      <c r="Y63" s="124">
        <f t="shared" si="1"/>
        <v>64200</v>
      </c>
    </row>
    <row r="64" spans="1:25" x14ac:dyDescent="0.35">
      <c r="A64" s="64"/>
      <c r="B64" s="64"/>
      <c r="C64" s="64"/>
      <c r="D64" s="64"/>
      <c r="E64" s="64"/>
      <c r="F64" s="96" t="s">
        <v>1833</v>
      </c>
      <c r="G64" s="64"/>
      <c r="H64" s="67"/>
      <c r="I64" s="64"/>
      <c r="J64" s="64"/>
      <c r="K64" s="68"/>
      <c r="L64" s="68"/>
      <c r="M64" s="127"/>
      <c r="N64" s="68"/>
      <c r="O64" s="64"/>
      <c r="P64" s="125"/>
      <c r="Q64" s="68"/>
      <c r="R64" s="64"/>
      <c r="S64" s="64"/>
      <c r="T64" s="64"/>
      <c r="U64" s="64"/>
      <c r="V64" s="64"/>
      <c r="W64" s="115"/>
      <c r="X64" s="639">
        <f t="shared" si="0"/>
        <v>0</v>
      </c>
      <c r="Y64" s="67">
        <f t="shared" si="1"/>
        <v>0</v>
      </c>
    </row>
    <row r="65" spans="1:25" x14ac:dyDescent="0.35">
      <c r="A65" s="76"/>
      <c r="B65" s="76"/>
      <c r="C65" s="76"/>
      <c r="D65" s="76"/>
      <c r="E65" s="76"/>
      <c r="F65" s="117" t="s">
        <v>9310</v>
      </c>
      <c r="G65" s="76"/>
      <c r="H65" s="118">
        <v>40000</v>
      </c>
      <c r="I65" s="76"/>
      <c r="J65" s="76"/>
      <c r="K65" s="119"/>
      <c r="L65" s="119"/>
      <c r="M65" s="120"/>
      <c r="N65" s="119"/>
      <c r="O65" s="76"/>
      <c r="P65" s="122"/>
      <c r="Q65" s="119"/>
      <c r="R65" s="76"/>
      <c r="S65" s="76"/>
      <c r="T65" s="76"/>
      <c r="U65" s="76"/>
      <c r="V65" s="76"/>
      <c r="W65" s="121"/>
      <c r="X65" s="639">
        <f t="shared" si="0"/>
        <v>2800.0000000000005</v>
      </c>
      <c r="Y65" s="118">
        <f t="shared" si="1"/>
        <v>42800</v>
      </c>
    </row>
    <row r="66" spans="1:25" x14ac:dyDescent="0.35">
      <c r="A66" s="76"/>
      <c r="B66" s="76"/>
      <c r="C66" s="76"/>
      <c r="D66" s="76"/>
      <c r="E66" s="76"/>
      <c r="F66" s="117" t="s">
        <v>9311</v>
      </c>
      <c r="G66" s="76"/>
      <c r="H66" s="118">
        <v>160000</v>
      </c>
      <c r="I66" s="76"/>
      <c r="J66" s="76"/>
      <c r="K66" s="119"/>
      <c r="L66" s="119"/>
      <c r="M66" s="120"/>
      <c r="N66" s="119"/>
      <c r="O66" s="76"/>
      <c r="P66" s="122"/>
      <c r="Q66" s="119"/>
      <c r="R66" s="76"/>
      <c r="S66" s="76"/>
      <c r="T66" s="76"/>
      <c r="U66" s="76"/>
      <c r="V66" s="76"/>
      <c r="W66" s="121"/>
      <c r="X66" s="639">
        <f t="shared" si="0"/>
        <v>11200.000000000002</v>
      </c>
      <c r="Y66" s="118">
        <f t="shared" si="1"/>
        <v>171200</v>
      </c>
    </row>
    <row r="67" spans="1:25" x14ac:dyDescent="0.35">
      <c r="A67" s="76"/>
      <c r="B67" s="76"/>
      <c r="C67" s="76"/>
      <c r="D67" s="76"/>
      <c r="E67" s="76"/>
      <c r="F67" s="117" t="s">
        <v>9312</v>
      </c>
      <c r="G67" s="76"/>
      <c r="H67" s="118">
        <v>20000</v>
      </c>
      <c r="I67" s="76"/>
      <c r="J67" s="76"/>
      <c r="K67" s="119"/>
      <c r="L67" s="119"/>
      <c r="M67" s="120"/>
      <c r="N67" s="119"/>
      <c r="O67" s="76"/>
      <c r="P67" s="122"/>
      <c r="Q67" s="119"/>
      <c r="R67" s="76"/>
      <c r="S67" s="76"/>
      <c r="T67" s="76"/>
      <c r="U67" s="76"/>
      <c r="V67" s="76"/>
      <c r="W67" s="121"/>
      <c r="X67" s="639">
        <f t="shared" si="0"/>
        <v>1400.0000000000002</v>
      </c>
      <c r="Y67" s="118">
        <f t="shared" si="1"/>
        <v>21400</v>
      </c>
    </row>
    <row r="68" spans="1:25" x14ac:dyDescent="0.35">
      <c r="A68" s="76"/>
      <c r="B68" s="76"/>
      <c r="C68" s="76"/>
      <c r="D68" s="76"/>
      <c r="E68" s="76"/>
      <c r="F68" s="117" t="s">
        <v>9310</v>
      </c>
      <c r="G68" s="76"/>
      <c r="H68" s="118">
        <v>40000</v>
      </c>
      <c r="I68" s="76"/>
      <c r="J68" s="76"/>
      <c r="K68" s="119"/>
      <c r="L68" s="119"/>
      <c r="M68" s="120"/>
      <c r="N68" s="119"/>
      <c r="O68" s="76"/>
      <c r="P68" s="122"/>
      <c r="Q68" s="119"/>
      <c r="R68" s="76"/>
      <c r="S68" s="76"/>
      <c r="T68" s="76"/>
      <c r="U68" s="76"/>
      <c r="V68" s="76"/>
      <c r="W68" s="121"/>
      <c r="X68" s="639">
        <f t="shared" si="0"/>
        <v>2800.0000000000005</v>
      </c>
      <c r="Y68" s="118">
        <f t="shared" si="1"/>
        <v>42800</v>
      </c>
    </row>
    <row r="69" spans="1:25" x14ac:dyDescent="0.35">
      <c r="A69" s="76"/>
      <c r="B69" s="76"/>
      <c r="C69" s="76"/>
      <c r="D69" s="76"/>
      <c r="E69" s="76"/>
      <c r="F69" s="117" t="s">
        <v>9311</v>
      </c>
      <c r="G69" s="76"/>
      <c r="H69" s="118">
        <v>160000</v>
      </c>
      <c r="I69" s="76"/>
      <c r="J69" s="76"/>
      <c r="K69" s="119"/>
      <c r="L69" s="119"/>
      <c r="M69" s="120"/>
      <c r="N69" s="119"/>
      <c r="O69" s="76"/>
      <c r="P69" s="122"/>
      <c r="Q69" s="119"/>
      <c r="R69" s="76"/>
      <c r="S69" s="76"/>
      <c r="T69" s="76"/>
      <c r="U69" s="76"/>
      <c r="V69" s="76"/>
      <c r="W69" s="121"/>
      <c r="X69" s="639">
        <f t="shared" si="0"/>
        <v>11200.000000000002</v>
      </c>
      <c r="Y69" s="118">
        <f t="shared" si="1"/>
        <v>171200</v>
      </c>
    </row>
    <row r="70" spans="1:25" x14ac:dyDescent="0.35">
      <c r="A70" s="76"/>
      <c r="B70" s="76"/>
      <c r="C70" s="76"/>
      <c r="D70" s="76"/>
      <c r="E70" s="76"/>
      <c r="F70" s="117" t="s">
        <v>9312</v>
      </c>
      <c r="G70" s="76"/>
      <c r="H70" s="118">
        <v>20000</v>
      </c>
      <c r="I70" s="76"/>
      <c r="J70" s="76"/>
      <c r="K70" s="119"/>
      <c r="L70" s="119"/>
      <c r="M70" s="120"/>
      <c r="N70" s="119"/>
      <c r="O70" s="76"/>
      <c r="P70" s="122"/>
      <c r="Q70" s="119"/>
      <c r="R70" s="76"/>
      <c r="S70" s="76"/>
      <c r="T70" s="76"/>
      <c r="U70" s="76"/>
      <c r="V70" s="76"/>
      <c r="W70" s="121"/>
      <c r="X70" s="639">
        <f t="shared" ref="X70:X133" si="2">H70*X$4</f>
        <v>1400.0000000000002</v>
      </c>
      <c r="Y70" s="118">
        <f t="shared" ref="Y70:Y133" si="3">H70+X70</f>
        <v>21400</v>
      </c>
    </row>
    <row r="71" spans="1:25" x14ac:dyDescent="0.35">
      <c r="A71" s="76"/>
      <c r="B71" s="76"/>
      <c r="C71" s="76"/>
      <c r="D71" s="76"/>
      <c r="E71" s="76"/>
      <c r="F71" s="123" t="s">
        <v>994</v>
      </c>
      <c r="G71" s="76"/>
      <c r="H71" s="124">
        <f>SUM(H65:H70)</f>
        <v>440000</v>
      </c>
      <c r="I71" s="76"/>
      <c r="J71" s="76"/>
      <c r="K71" s="119"/>
      <c r="L71" s="119"/>
      <c r="M71" s="119"/>
      <c r="N71" s="119"/>
      <c r="O71" s="76"/>
      <c r="P71" s="122"/>
      <c r="Q71" s="119"/>
      <c r="R71" s="76"/>
      <c r="S71" s="76"/>
      <c r="T71" s="76"/>
      <c r="U71" s="76"/>
      <c r="V71" s="76"/>
      <c r="W71" s="121"/>
      <c r="X71" s="639">
        <f t="shared" si="2"/>
        <v>30800.000000000004</v>
      </c>
      <c r="Y71" s="124">
        <f t="shared" si="3"/>
        <v>470800</v>
      </c>
    </row>
    <row r="72" spans="1:25" x14ac:dyDescent="0.35">
      <c r="A72" s="64"/>
      <c r="B72" s="64"/>
      <c r="C72" s="64"/>
      <c r="D72" s="64"/>
      <c r="E72" s="64"/>
      <c r="F72" s="66" t="s">
        <v>1851</v>
      </c>
      <c r="G72" s="64"/>
      <c r="H72" s="67"/>
      <c r="I72" s="64"/>
      <c r="J72" s="64"/>
      <c r="K72" s="68"/>
      <c r="L72" s="68"/>
      <c r="M72" s="68"/>
      <c r="N72" s="68"/>
      <c r="O72" s="64"/>
      <c r="P72" s="125"/>
      <c r="Q72" s="68"/>
      <c r="R72" s="64"/>
      <c r="S72" s="64"/>
      <c r="T72" s="64"/>
      <c r="U72" s="64"/>
      <c r="V72" s="64"/>
      <c r="W72" s="115"/>
      <c r="X72" s="639">
        <f t="shared" si="2"/>
        <v>0</v>
      </c>
      <c r="Y72" s="67">
        <f t="shared" si="3"/>
        <v>0</v>
      </c>
    </row>
    <row r="73" spans="1:25" x14ac:dyDescent="0.35">
      <c r="A73" s="69"/>
      <c r="B73" s="69"/>
      <c r="C73" s="69"/>
      <c r="D73" s="69"/>
      <c r="E73" s="69"/>
      <c r="F73" s="117" t="s">
        <v>9313</v>
      </c>
      <c r="G73" s="69"/>
      <c r="H73" s="74">
        <v>3000000</v>
      </c>
      <c r="I73" s="69"/>
      <c r="J73" s="69" t="s">
        <v>9314</v>
      </c>
      <c r="K73" s="75">
        <v>1978</v>
      </c>
      <c r="L73" s="75"/>
      <c r="M73" s="75" t="s">
        <v>9315</v>
      </c>
      <c r="N73" s="75"/>
      <c r="O73" s="69"/>
      <c r="P73" s="126"/>
      <c r="Q73" s="75"/>
      <c r="R73" s="69"/>
      <c r="S73" s="69"/>
      <c r="T73" s="69"/>
      <c r="U73" s="69"/>
      <c r="V73" s="69"/>
      <c r="W73" s="116"/>
      <c r="X73" s="639">
        <f t="shared" si="2"/>
        <v>210000.00000000003</v>
      </c>
      <c r="Y73" s="74">
        <f t="shared" si="3"/>
        <v>3210000</v>
      </c>
    </row>
    <row r="74" spans="1:25" x14ac:dyDescent="0.35">
      <c r="A74" s="76"/>
      <c r="B74" s="76"/>
      <c r="C74" s="76"/>
      <c r="D74" s="76"/>
      <c r="E74" s="76"/>
      <c r="F74" s="117" t="s">
        <v>9316</v>
      </c>
      <c r="G74" s="76"/>
      <c r="H74" s="74">
        <v>3000000</v>
      </c>
      <c r="I74" s="76"/>
      <c r="J74" s="76"/>
      <c r="K74" s="119"/>
      <c r="L74" s="119"/>
      <c r="M74" s="119"/>
      <c r="N74" s="119"/>
      <c r="O74" s="76"/>
      <c r="P74" s="122"/>
      <c r="Q74" s="119"/>
      <c r="R74" s="76"/>
      <c r="S74" s="76"/>
      <c r="T74" s="76"/>
      <c r="U74" s="76"/>
      <c r="V74" s="76"/>
      <c r="W74" s="121" t="s">
        <v>1765</v>
      </c>
      <c r="X74" s="639">
        <f t="shared" si="2"/>
        <v>210000.00000000003</v>
      </c>
      <c r="Y74" s="74">
        <f t="shared" si="3"/>
        <v>3210000</v>
      </c>
    </row>
    <row r="75" spans="1:25" x14ac:dyDescent="0.35">
      <c r="A75" s="76"/>
      <c r="B75" s="76"/>
      <c r="C75" s="76"/>
      <c r="D75" s="76"/>
      <c r="E75" s="76"/>
      <c r="F75" s="123" t="s">
        <v>994</v>
      </c>
      <c r="G75" s="123"/>
      <c r="H75" s="124">
        <f>SUM(H73:H74)</f>
        <v>6000000</v>
      </c>
      <c r="I75" s="76"/>
      <c r="J75" s="76"/>
      <c r="K75" s="119"/>
      <c r="L75" s="119"/>
      <c r="M75" s="119"/>
      <c r="N75" s="119"/>
      <c r="O75" s="76"/>
      <c r="P75" s="122"/>
      <c r="Q75" s="119"/>
      <c r="R75" s="76"/>
      <c r="S75" s="76"/>
      <c r="T75" s="76"/>
      <c r="U75" s="76"/>
      <c r="V75" s="76"/>
      <c r="W75" s="121"/>
      <c r="X75" s="639">
        <f t="shared" si="2"/>
        <v>420000.00000000006</v>
      </c>
      <c r="Y75" s="124">
        <f t="shared" si="3"/>
        <v>6420000</v>
      </c>
    </row>
    <row r="76" spans="1:25" x14ac:dyDescent="0.35">
      <c r="A76" s="76"/>
      <c r="B76" s="76"/>
      <c r="C76" s="76"/>
      <c r="D76" s="76"/>
      <c r="E76" s="76"/>
      <c r="F76" s="76"/>
      <c r="G76" s="76"/>
      <c r="H76" s="118"/>
      <c r="I76" s="76"/>
      <c r="J76" s="76"/>
      <c r="K76" s="119"/>
      <c r="L76" s="119"/>
      <c r="M76" s="119"/>
      <c r="N76" s="119"/>
      <c r="O76" s="76"/>
      <c r="P76" s="122"/>
      <c r="Q76" s="119"/>
      <c r="R76" s="76"/>
      <c r="S76" s="76"/>
      <c r="T76" s="76"/>
      <c r="U76" s="76"/>
      <c r="V76" s="76"/>
      <c r="W76" s="121"/>
      <c r="X76" s="639">
        <f t="shared" si="2"/>
        <v>0</v>
      </c>
      <c r="Y76" s="118">
        <f t="shared" si="3"/>
        <v>0</v>
      </c>
    </row>
    <row r="77" spans="1:25" x14ac:dyDescent="0.35">
      <c r="A77" s="64"/>
      <c r="B77" s="64"/>
      <c r="C77" s="64"/>
      <c r="D77" s="64"/>
      <c r="E77" s="64"/>
      <c r="F77" s="66" t="s">
        <v>1860</v>
      </c>
      <c r="G77" s="64"/>
      <c r="H77" s="67"/>
      <c r="I77" s="64"/>
      <c r="J77" s="64"/>
      <c r="K77" s="68"/>
      <c r="L77" s="68"/>
      <c r="M77" s="68"/>
      <c r="N77" s="68"/>
      <c r="O77" s="64"/>
      <c r="P77" s="125"/>
      <c r="Q77" s="68"/>
      <c r="R77" s="64"/>
      <c r="S77" s="64"/>
      <c r="T77" s="64"/>
      <c r="U77" s="64"/>
      <c r="V77" s="64"/>
      <c r="W77" s="115"/>
      <c r="X77" s="639">
        <f t="shared" si="2"/>
        <v>0</v>
      </c>
      <c r="Y77" s="67">
        <f t="shared" si="3"/>
        <v>0</v>
      </c>
    </row>
    <row r="78" spans="1:25" x14ac:dyDescent="0.35">
      <c r="A78" s="76"/>
      <c r="B78" s="76"/>
      <c r="C78" s="76"/>
      <c r="D78" s="76"/>
      <c r="E78" s="76"/>
      <c r="F78" s="76" t="s">
        <v>9317</v>
      </c>
      <c r="G78" s="76"/>
      <c r="H78" s="118">
        <v>1600000</v>
      </c>
      <c r="I78" s="76"/>
      <c r="J78" s="76" t="s">
        <v>9318</v>
      </c>
      <c r="K78" s="117"/>
      <c r="L78" s="119"/>
      <c r="M78" s="117"/>
      <c r="N78" s="119"/>
      <c r="O78" s="76"/>
      <c r="P78" s="122"/>
      <c r="Q78" s="119"/>
      <c r="R78" s="76"/>
      <c r="S78" s="76"/>
      <c r="T78" s="76"/>
      <c r="U78" s="76"/>
      <c r="V78" s="76"/>
      <c r="W78" s="121" t="s">
        <v>1765</v>
      </c>
      <c r="X78" s="639">
        <f t="shared" si="2"/>
        <v>112000.00000000001</v>
      </c>
      <c r="Y78" s="118">
        <f t="shared" si="3"/>
        <v>1712000</v>
      </c>
    </row>
    <row r="79" spans="1:25" x14ac:dyDescent="0.35">
      <c r="A79" s="69"/>
      <c r="B79" s="69"/>
      <c r="C79" s="69"/>
      <c r="D79" s="69"/>
      <c r="E79" s="69"/>
      <c r="F79" s="86" t="s">
        <v>994</v>
      </c>
      <c r="G79" s="86"/>
      <c r="H79" s="87">
        <f>SUM(H78)</f>
        <v>1600000</v>
      </c>
      <c r="I79" s="69"/>
      <c r="J79" s="69"/>
      <c r="K79" s="75"/>
      <c r="L79" s="75"/>
      <c r="M79" s="75"/>
      <c r="N79" s="75"/>
      <c r="O79" s="69"/>
      <c r="P79" s="69"/>
      <c r="Q79" s="75"/>
      <c r="R79" s="69"/>
      <c r="S79" s="69"/>
      <c r="T79" s="69"/>
      <c r="U79" s="69"/>
      <c r="V79" s="76"/>
      <c r="W79" s="121"/>
      <c r="X79" s="639">
        <f t="shared" si="2"/>
        <v>112000.00000000001</v>
      </c>
      <c r="Y79" s="87">
        <f t="shared" si="3"/>
        <v>1712000</v>
      </c>
    </row>
    <row r="80" spans="1:25" x14ac:dyDescent="0.35">
      <c r="A80" s="64"/>
      <c r="B80" s="64"/>
      <c r="C80" s="64"/>
      <c r="D80" s="64"/>
      <c r="E80" s="64"/>
      <c r="F80" s="89" t="s">
        <v>2245</v>
      </c>
      <c r="G80" s="64"/>
      <c r="H80" s="67"/>
      <c r="I80" s="64"/>
      <c r="J80" s="64"/>
      <c r="K80" s="68"/>
      <c r="L80" s="68"/>
      <c r="M80" s="68"/>
      <c r="N80" s="68"/>
      <c r="O80" s="64"/>
      <c r="P80" s="64"/>
      <c r="Q80" s="68"/>
      <c r="R80" s="64"/>
      <c r="S80" s="64"/>
      <c r="T80" s="64"/>
      <c r="U80" s="64"/>
      <c r="V80" s="64"/>
      <c r="W80" s="115"/>
      <c r="X80" s="639">
        <f t="shared" si="2"/>
        <v>0</v>
      </c>
      <c r="Y80" s="67">
        <f t="shared" si="3"/>
        <v>0</v>
      </c>
    </row>
    <row r="81" spans="1:25" x14ac:dyDescent="0.35">
      <c r="A81" s="69"/>
      <c r="B81" s="76"/>
      <c r="C81" s="76"/>
      <c r="D81" s="76"/>
      <c r="E81" s="76"/>
      <c r="F81" s="79" t="s">
        <v>9319</v>
      </c>
      <c r="G81" s="76"/>
      <c r="H81" s="118">
        <v>150000</v>
      </c>
      <c r="I81" s="76"/>
      <c r="J81" s="76" t="s">
        <v>9320</v>
      </c>
      <c r="K81" s="130"/>
      <c r="L81" s="119" t="s">
        <v>3270</v>
      </c>
      <c r="M81" s="119" t="s">
        <v>9321</v>
      </c>
      <c r="N81" s="119"/>
      <c r="O81" s="76"/>
      <c r="P81" s="76"/>
      <c r="Q81" s="119" t="s">
        <v>9322</v>
      </c>
      <c r="R81" s="76"/>
      <c r="S81" s="76"/>
      <c r="T81" s="76"/>
      <c r="U81" s="76"/>
      <c r="V81" s="69"/>
      <c r="W81" s="116"/>
      <c r="X81" s="639">
        <f t="shared" si="2"/>
        <v>10500.000000000002</v>
      </c>
      <c r="Y81" s="118">
        <f t="shared" si="3"/>
        <v>160500</v>
      </c>
    </row>
    <row r="82" spans="1:25" x14ac:dyDescent="0.35">
      <c r="A82" s="76"/>
      <c r="B82" s="76"/>
      <c r="C82" s="76"/>
      <c r="D82" s="76"/>
      <c r="E82" s="76"/>
      <c r="F82" s="79" t="s">
        <v>9323</v>
      </c>
      <c r="G82" s="76"/>
      <c r="H82" s="118">
        <v>150000</v>
      </c>
      <c r="I82" s="76"/>
      <c r="J82" s="76" t="s">
        <v>1062</v>
      </c>
      <c r="K82" s="130"/>
      <c r="L82" s="119" t="s">
        <v>9324</v>
      </c>
      <c r="M82" s="119">
        <v>1122410546</v>
      </c>
      <c r="N82" s="119"/>
      <c r="O82" s="76"/>
      <c r="P82" s="76"/>
      <c r="Q82" s="119"/>
      <c r="R82" s="76"/>
      <c r="S82" s="76"/>
      <c r="T82" s="76"/>
      <c r="U82" s="76"/>
      <c r="V82" s="76"/>
      <c r="W82" s="121"/>
      <c r="X82" s="639">
        <f t="shared" si="2"/>
        <v>10500.000000000002</v>
      </c>
      <c r="Y82" s="118">
        <f t="shared" si="3"/>
        <v>160500</v>
      </c>
    </row>
    <row r="83" spans="1:25" x14ac:dyDescent="0.35">
      <c r="A83" s="76"/>
      <c r="B83" s="76"/>
      <c r="C83" s="76"/>
      <c r="D83" s="76"/>
      <c r="E83" s="76"/>
      <c r="F83" s="79" t="s">
        <v>9325</v>
      </c>
      <c r="G83" s="76"/>
      <c r="H83" s="118">
        <v>150000</v>
      </c>
      <c r="I83" s="76"/>
      <c r="J83" s="76" t="s">
        <v>1062</v>
      </c>
      <c r="K83" s="130"/>
      <c r="L83" s="119" t="s">
        <v>3301</v>
      </c>
      <c r="M83" s="119">
        <v>1122410535</v>
      </c>
      <c r="N83" s="119"/>
      <c r="O83" s="76"/>
      <c r="P83" s="76"/>
      <c r="Q83" s="119"/>
      <c r="R83" s="76"/>
      <c r="S83" s="76"/>
      <c r="T83" s="76"/>
      <c r="U83" s="76"/>
      <c r="V83" s="76"/>
      <c r="W83" s="121"/>
      <c r="X83" s="639">
        <f t="shared" si="2"/>
        <v>10500.000000000002</v>
      </c>
      <c r="Y83" s="118">
        <f t="shared" si="3"/>
        <v>160500</v>
      </c>
    </row>
    <row r="84" spans="1:25" x14ac:dyDescent="0.35">
      <c r="A84" s="69"/>
      <c r="B84" s="69"/>
      <c r="C84" s="69"/>
      <c r="D84" s="69"/>
      <c r="E84" s="69"/>
      <c r="F84" s="79" t="s">
        <v>9326</v>
      </c>
      <c r="G84" s="69"/>
      <c r="H84" s="118">
        <v>150000</v>
      </c>
      <c r="I84" s="69"/>
      <c r="J84" s="76"/>
      <c r="K84" s="193"/>
      <c r="L84" s="119"/>
      <c r="M84" s="75"/>
      <c r="N84" s="75"/>
      <c r="O84" s="69"/>
      <c r="P84" s="76"/>
      <c r="Q84" s="75"/>
      <c r="R84" s="69"/>
      <c r="S84" s="69"/>
      <c r="T84" s="69"/>
      <c r="U84" s="69"/>
      <c r="V84" s="69"/>
      <c r="W84" s="116"/>
      <c r="X84" s="639">
        <f t="shared" si="2"/>
        <v>10500.000000000002</v>
      </c>
      <c r="Y84" s="118">
        <f t="shared" si="3"/>
        <v>160500</v>
      </c>
    </row>
    <row r="85" spans="1:25" x14ac:dyDescent="0.35">
      <c r="A85" s="76"/>
      <c r="B85" s="76"/>
      <c r="C85" s="76"/>
      <c r="D85" s="76"/>
      <c r="E85" s="76"/>
      <c r="F85" s="79" t="s">
        <v>9327</v>
      </c>
      <c r="G85" s="76"/>
      <c r="H85" s="118">
        <v>150000</v>
      </c>
      <c r="I85" s="76"/>
      <c r="J85" s="76" t="s">
        <v>1062</v>
      </c>
      <c r="K85" s="130"/>
      <c r="L85" s="119" t="s">
        <v>3301</v>
      </c>
      <c r="M85" s="119"/>
      <c r="N85" s="119"/>
      <c r="O85" s="76"/>
      <c r="P85" s="76"/>
      <c r="Q85" s="119"/>
      <c r="R85" s="76"/>
      <c r="S85" s="76"/>
      <c r="T85" s="76"/>
      <c r="U85" s="76"/>
      <c r="V85" s="76"/>
      <c r="W85" s="121"/>
      <c r="X85" s="639">
        <f t="shared" si="2"/>
        <v>10500.000000000002</v>
      </c>
      <c r="Y85" s="118">
        <f t="shared" si="3"/>
        <v>160500</v>
      </c>
    </row>
    <row r="86" spans="1:25" x14ac:dyDescent="0.35">
      <c r="A86" s="76"/>
      <c r="B86" s="76"/>
      <c r="C86" s="76"/>
      <c r="D86" s="76"/>
      <c r="E86" s="76"/>
      <c r="F86" s="79" t="s">
        <v>9328</v>
      </c>
      <c r="G86" s="76"/>
      <c r="H86" s="118">
        <v>150000</v>
      </c>
      <c r="I86" s="76"/>
      <c r="J86" s="76" t="s">
        <v>1062</v>
      </c>
      <c r="K86" s="119"/>
      <c r="L86" s="119" t="s">
        <v>9329</v>
      </c>
      <c r="M86" s="119"/>
      <c r="N86" s="119"/>
      <c r="O86" s="76"/>
      <c r="P86" s="76"/>
      <c r="Q86" s="119"/>
      <c r="R86" s="76"/>
      <c r="S86" s="76"/>
      <c r="T86" s="76"/>
      <c r="U86" s="76"/>
      <c r="V86" s="76"/>
      <c r="W86" s="121"/>
      <c r="X86" s="639">
        <f t="shared" si="2"/>
        <v>10500.000000000002</v>
      </c>
      <c r="Y86" s="118">
        <f t="shared" si="3"/>
        <v>160500</v>
      </c>
    </row>
    <row r="87" spans="1:25" x14ac:dyDescent="0.35">
      <c r="A87" s="76"/>
      <c r="B87" s="76"/>
      <c r="C87" s="76"/>
      <c r="D87" s="76"/>
      <c r="E87" s="76"/>
      <c r="F87" s="79" t="s">
        <v>9330</v>
      </c>
      <c r="G87" s="76"/>
      <c r="H87" s="118">
        <v>150000</v>
      </c>
      <c r="I87" s="76"/>
      <c r="J87" s="76"/>
      <c r="K87" s="119"/>
      <c r="L87" s="119"/>
      <c r="M87" s="119"/>
      <c r="N87" s="119"/>
      <c r="O87" s="76"/>
      <c r="P87" s="76"/>
      <c r="Q87" s="119"/>
      <c r="R87" s="76"/>
      <c r="S87" s="76"/>
      <c r="T87" s="76"/>
      <c r="U87" s="76"/>
      <c r="V87" s="76"/>
      <c r="W87" s="121"/>
      <c r="X87" s="639">
        <f t="shared" si="2"/>
        <v>10500.000000000002</v>
      </c>
      <c r="Y87" s="118">
        <f t="shared" si="3"/>
        <v>160500</v>
      </c>
    </row>
    <row r="88" spans="1:25" x14ac:dyDescent="0.35">
      <c r="A88" s="76"/>
      <c r="B88" s="76"/>
      <c r="C88" s="76"/>
      <c r="D88" s="76"/>
      <c r="E88" s="76"/>
      <c r="F88" s="79" t="s">
        <v>9331</v>
      </c>
      <c r="G88" s="76"/>
      <c r="H88" s="118">
        <v>150000</v>
      </c>
      <c r="I88" s="76"/>
      <c r="J88" s="76" t="s">
        <v>1062</v>
      </c>
      <c r="K88" s="130"/>
      <c r="L88" s="119" t="s">
        <v>3301</v>
      </c>
      <c r="M88" s="119">
        <v>3122930115</v>
      </c>
      <c r="N88" s="119"/>
      <c r="O88" s="76"/>
      <c r="P88" s="76"/>
      <c r="Q88" s="119"/>
      <c r="R88" s="76"/>
      <c r="S88" s="76"/>
      <c r="T88" s="76"/>
      <c r="U88" s="76"/>
      <c r="V88" s="76"/>
      <c r="W88" s="121"/>
      <c r="X88" s="639">
        <f t="shared" si="2"/>
        <v>10500.000000000002</v>
      </c>
      <c r="Y88" s="118">
        <f t="shared" si="3"/>
        <v>160500</v>
      </c>
    </row>
    <row r="89" spans="1:25" x14ac:dyDescent="0.35">
      <c r="A89" s="76"/>
      <c r="B89" s="76"/>
      <c r="C89" s="76"/>
      <c r="D89" s="76"/>
      <c r="E89" s="76"/>
      <c r="F89" s="79" t="s">
        <v>9332</v>
      </c>
      <c r="G89" s="76"/>
      <c r="H89" s="118">
        <v>150000</v>
      </c>
      <c r="I89" s="76"/>
      <c r="J89" s="76" t="s">
        <v>1062</v>
      </c>
      <c r="K89" s="130"/>
      <c r="L89" s="119" t="s">
        <v>3301</v>
      </c>
      <c r="M89" s="119">
        <v>1122510391</v>
      </c>
      <c r="N89" s="119"/>
      <c r="O89" s="76"/>
      <c r="P89" s="76"/>
      <c r="Q89" s="119"/>
      <c r="R89" s="76"/>
      <c r="S89" s="76"/>
      <c r="T89" s="76"/>
      <c r="U89" s="76"/>
      <c r="V89" s="69"/>
      <c r="W89" s="116"/>
      <c r="X89" s="639">
        <f t="shared" si="2"/>
        <v>10500.000000000002</v>
      </c>
      <c r="Y89" s="118">
        <f t="shared" si="3"/>
        <v>160500</v>
      </c>
    </row>
    <row r="90" spans="1:25" x14ac:dyDescent="0.35">
      <c r="A90" s="69"/>
      <c r="B90" s="69"/>
      <c r="C90" s="69"/>
      <c r="D90" s="69"/>
      <c r="E90" s="69"/>
      <c r="F90" s="79" t="s">
        <v>9333</v>
      </c>
      <c r="G90" s="69"/>
      <c r="H90" s="118">
        <v>150000</v>
      </c>
      <c r="I90" s="69"/>
      <c r="J90" s="76" t="s">
        <v>1062</v>
      </c>
      <c r="K90" s="193"/>
      <c r="L90" s="119" t="s">
        <v>3301</v>
      </c>
      <c r="M90" s="75">
        <v>1122510392</v>
      </c>
      <c r="N90" s="75"/>
      <c r="O90" s="69"/>
      <c r="P90" s="76"/>
      <c r="Q90" s="75"/>
      <c r="R90" s="69"/>
      <c r="S90" s="69"/>
      <c r="T90" s="69"/>
      <c r="U90" s="69"/>
      <c r="V90" s="69"/>
      <c r="W90" s="116"/>
      <c r="X90" s="639">
        <f t="shared" si="2"/>
        <v>10500.000000000002</v>
      </c>
      <c r="Y90" s="118">
        <f t="shared" si="3"/>
        <v>160500</v>
      </c>
    </row>
    <row r="91" spans="1:25" x14ac:dyDescent="0.35">
      <c r="A91" s="76"/>
      <c r="B91" s="76"/>
      <c r="C91" s="76"/>
      <c r="D91" s="76"/>
      <c r="E91" s="76"/>
      <c r="F91" s="79" t="s">
        <v>9334</v>
      </c>
      <c r="G91" s="76"/>
      <c r="H91" s="118">
        <v>150000</v>
      </c>
      <c r="I91" s="76"/>
      <c r="J91" s="76"/>
      <c r="K91" s="130"/>
      <c r="L91" s="119"/>
      <c r="M91" s="119"/>
      <c r="N91" s="119"/>
      <c r="O91" s="76"/>
      <c r="P91" s="76"/>
      <c r="Q91" s="119"/>
      <c r="R91" s="76"/>
      <c r="S91" s="76"/>
      <c r="T91" s="76"/>
      <c r="U91" s="76"/>
      <c r="V91" s="76"/>
      <c r="W91" s="121"/>
      <c r="X91" s="639">
        <f t="shared" si="2"/>
        <v>10500.000000000002</v>
      </c>
      <c r="Y91" s="118">
        <f t="shared" si="3"/>
        <v>160500</v>
      </c>
    </row>
    <row r="92" spans="1:25" x14ac:dyDescent="0.35">
      <c r="A92" s="69"/>
      <c r="B92" s="69"/>
      <c r="C92" s="69"/>
      <c r="D92" s="69"/>
      <c r="E92" s="69"/>
      <c r="F92" s="79" t="s">
        <v>9335</v>
      </c>
      <c r="G92" s="69"/>
      <c r="H92" s="118">
        <v>150000</v>
      </c>
      <c r="I92" s="69"/>
      <c r="J92" s="76" t="s">
        <v>5537</v>
      </c>
      <c r="K92" s="193"/>
      <c r="L92" s="119" t="s">
        <v>8793</v>
      </c>
      <c r="M92" s="75">
        <v>123412</v>
      </c>
      <c r="N92" s="75"/>
      <c r="O92" s="69"/>
      <c r="P92" s="76"/>
      <c r="Q92" s="75"/>
      <c r="R92" s="69"/>
      <c r="S92" s="69"/>
      <c r="T92" s="69"/>
      <c r="U92" s="69"/>
      <c r="V92" s="69"/>
      <c r="W92" s="116"/>
      <c r="X92" s="639">
        <f t="shared" si="2"/>
        <v>10500.000000000002</v>
      </c>
      <c r="Y92" s="118">
        <f t="shared" si="3"/>
        <v>160500</v>
      </c>
    </row>
    <row r="93" spans="1:25" x14ac:dyDescent="0.35">
      <c r="A93" s="76"/>
      <c r="B93" s="76"/>
      <c r="C93" s="76"/>
      <c r="D93" s="76"/>
      <c r="E93" s="76"/>
      <c r="F93" s="79" t="s">
        <v>9336</v>
      </c>
      <c r="G93" s="76"/>
      <c r="H93" s="118">
        <v>150000</v>
      </c>
      <c r="I93" s="76"/>
      <c r="J93" s="76" t="s">
        <v>5537</v>
      </c>
      <c r="K93" s="130"/>
      <c r="L93" s="119" t="s">
        <v>9337</v>
      </c>
      <c r="M93" s="119" t="s">
        <v>9338</v>
      </c>
      <c r="N93" s="119"/>
      <c r="O93" s="76"/>
      <c r="P93" s="76" t="s">
        <v>8797</v>
      </c>
      <c r="Q93" s="119"/>
      <c r="R93" s="76"/>
      <c r="S93" s="76"/>
      <c r="T93" s="76"/>
      <c r="U93" s="76"/>
      <c r="V93" s="76"/>
      <c r="W93" s="121"/>
      <c r="X93" s="639">
        <f t="shared" si="2"/>
        <v>10500.000000000002</v>
      </c>
      <c r="Y93" s="118">
        <f t="shared" si="3"/>
        <v>160500</v>
      </c>
    </row>
    <row r="94" spans="1:25" x14ac:dyDescent="0.35">
      <c r="A94" s="76"/>
      <c r="B94" s="76"/>
      <c r="C94" s="76"/>
      <c r="D94" s="76"/>
      <c r="E94" s="76"/>
      <c r="F94" s="79" t="s">
        <v>9339</v>
      </c>
      <c r="G94" s="76"/>
      <c r="H94" s="118">
        <v>150000</v>
      </c>
      <c r="I94" s="76"/>
      <c r="J94" s="76" t="s">
        <v>4438</v>
      </c>
      <c r="K94" s="130"/>
      <c r="L94" s="119" t="s">
        <v>9105</v>
      </c>
      <c r="M94" s="119" t="s">
        <v>9106</v>
      </c>
      <c r="N94" s="119"/>
      <c r="O94" s="76"/>
      <c r="P94" s="76"/>
      <c r="Q94" s="119" t="s">
        <v>4088</v>
      </c>
      <c r="R94" s="76"/>
      <c r="S94" s="76"/>
      <c r="T94" s="76"/>
      <c r="U94" s="76"/>
      <c r="V94" s="76"/>
      <c r="W94" s="121"/>
      <c r="X94" s="639">
        <f t="shared" si="2"/>
        <v>10500.000000000002</v>
      </c>
      <c r="Y94" s="118">
        <f t="shared" si="3"/>
        <v>160500</v>
      </c>
    </row>
    <row r="95" spans="1:25" x14ac:dyDescent="0.35">
      <c r="A95" s="69"/>
      <c r="B95" s="69"/>
      <c r="C95" s="69"/>
      <c r="D95" s="69"/>
      <c r="E95" s="69"/>
      <c r="F95" s="79" t="s">
        <v>9339</v>
      </c>
      <c r="G95" s="69"/>
      <c r="H95" s="118">
        <v>150000</v>
      </c>
      <c r="I95" s="69"/>
      <c r="J95" s="76" t="s">
        <v>4438</v>
      </c>
      <c r="K95" s="193"/>
      <c r="L95" s="119" t="s">
        <v>9107</v>
      </c>
      <c r="M95" s="75" t="s">
        <v>9108</v>
      </c>
      <c r="N95" s="75"/>
      <c r="O95" s="69"/>
      <c r="P95" s="76" t="s">
        <v>1065</v>
      </c>
      <c r="Q95" s="75"/>
      <c r="R95" s="69"/>
      <c r="S95" s="69"/>
      <c r="T95" s="69"/>
      <c r="U95" s="69"/>
      <c r="V95" s="69"/>
      <c r="W95" s="116"/>
      <c r="X95" s="639">
        <f t="shared" si="2"/>
        <v>10500.000000000002</v>
      </c>
      <c r="Y95" s="118">
        <f t="shared" si="3"/>
        <v>160500</v>
      </c>
    </row>
    <row r="96" spans="1:25" x14ac:dyDescent="0.35">
      <c r="A96" s="76"/>
      <c r="B96" s="76"/>
      <c r="C96" s="76"/>
      <c r="D96" s="76"/>
      <c r="E96" s="76"/>
      <c r="F96" s="79" t="s">
        <v>9339</v>
      </c>
      <c r="G96" s="76"/>
      <c r="H96" s="118">
        <v>150000</v>
      </c>
      <c r="I96" s="76"/>
      <c r="J96" s="76" t="s">
        <v>4438</v>
      </c>
      <c r="K96" s="130"/>
      <c r="L96" s="119" t="s">
        <v>9340</v>
      </c>
      <c r="M96" s="119" t="s">
        <v>9341</v>
      </c>
      <c r="N96" s="119"/>
      <c r="O96" s="76"/>
      <c r="P96" s="76"/>
      <c r="Q96" s="75"/>
      <c r="R96" s="76"/>
      <c r="S96" s="76"/>
      <c r="T96" s="76"/>
      <c r="U96" s="76"/>
      <c r="V96" s="76"/>
      <c r="W96" s="121"/>
      <c r="X96" s="639">
        <f t="shared" si="2"/>
        <v>10500.000000000002</v>
      </c>
      <c r="Y96" s="118">
        <f t="shared" si="3"/>
        <v>160500</v>
      </c>
    </row>
    <row r="97" spans="1:25" x14ac:dyDescent="0.35">
      <c r="A97" s="76"/>
      <c r="B97" s="76"/>
      <c r="C97" s="76"/>
      <c r="D97" s="76"/>
      <c r="E97" s="76"/>
      <c r="F97" s="79" t="s">
        <v>9339</v>
      </c>
      <c r="G97" s="76"/>
      <c r="H97" s="118">
        <v>150000</v>
      </c>
      <c r="I97" s="76"/>
      <c r="J97" s="76" t="s">
        <v>4438</v>
      </c>
      <c r="K97" s="193"/>
      <c r="L97" s="119" t="s">
        <v>8497</v>
      </c>
      <c r="M97" s="119" t="s">
        <v>9342</v>
      </c>
      <c r="N97" s="119"/>
      <c r="O97" s="76"/>
      <c r="P97" s="76"/>
      <c r="Q97" s="75"/>
      <c r="R97" s="76"/>
      <c r="S97" s="76"/>
      <c r="T97" s="76"/>
      <c r="U97" s="76"/>
      <c r="V97" s="76"/>
      <c r="W97" s="121"/>
      <c r="X97" s="639">
        <f t="shared" si="2"/>
        <v>10500.000000000002</v>
      </c>
      <c r="Y97" s="118">
        <f t="shared" si="3"/>
        <v>160500</v>
      </c>
    </row>
    <row r="98" spans="1:25" x14ac:dyDescent="0.35">
      <c r="A98" s="76"/>
      <c r="B98" s="76"/>
      <c r="C98" s="76"/>
      <c r="D98" s="76"/>
      <c r="E98" s="76"/>
      <c r="F98" s="79" t="s">
        <v>9343</v>
      </c>
      <c r="G98" s="76"/>
      <c r="H98" s="118">
        <v>150000</v>
      </c>
      <c r="I98" s="76"/>
      <c r="J98" s="76" t="s">
        <v>3716</v>
      </c>
      <c r="K98" s="130"/>
      <c r="L98" s="119" t="s">
        <v>5562</v>
      </c>
      <c r="M98" s="119">
        <v>690002</v>
      </c>
      <c r="N98" s="119"/>
      <c r="O98" s="76"/>
      <c r="P98" s="76"/>
      <c r="Q98" s="119"/>
      <c r="R98" s="76"/>
      <c r="S98" s="76"/>
      <c r="T98" s="76"/>
      <c r="U98" s="76"/>
      <c r="V98" s="76"/>
      <c r="W98" s="121"/>
      <c r="X98" s="639">
        <f t="shared" si="2"/>
        <v>10500.000000000002</v>
      </c>
      <c r="Y98" s="118">
        <f t="shared" si="3"/>
        <v>160500</v>
      </c>
    </row>
    <row r="99" spans="1:25" x14ac:dyDescent="0.35">
      <c r="A99" s="76"/>
      <c r="B99" s="76"/>
      <c r="C99" s="76"/>
      <c r="D99" s="76"/>
      <c r="E99" s="76"/>
      <c r="F99" s="79" t="s">
        <v>9344</v>
      </c>
      <c r="G99" s="76"/>
      <c r="H99" s="118">
        <v>150000</v>
      </c>
      <c r="I99" s="76"/>
      <c r="J99" s="76" t="s">
        <v>3716</v>
      </c>
      <c r="K99" s="130"/>
      <c r="L99" s="119" t="s">
        <v>5551</v>
      </c>
      <c r="M99" s="119" t="s">
        <v>9345</v>
      </c>
      <c r="N99" s="119"/>
      <c r="O99" s="76"/>
      <c r="P99" s="76"/>
      <c r="Q99" s="119"/>
      <c r="R99" s="76"/>
      <c r="S99" s="76"/>
      <c r="T99" s="76"/>
      <c r="U99" s="76"/>
      <c r="V99" s="76"/>
      <c r="W99" s="121"/>
      <c r="X99" s="639">
        <f t="shared" si="2"/>
        <v>10500.000000000002</v>
      </c>
      <c r="Y99" s="118">
        <f t="shared" si="3"/>
        <v>160500</v>
      </c>
    </row>
    <row r="100" spans="1:25" x14ac:dyDescent="0.35">
      <c r="A100" s="69"/>
      <c r="B100" s="69"/>
      <c r="C100" s="69"/>
      <c r="D100" s="69"/>
      <c r="E100" s="69"/>
      <c r="F100" s="79" t="s">
        <v>9346</v>
      </c>
      <c r="G100" s="69"/>
      <c r="H100" s="118">
        <v>150000</v>
      </c>
      <c r="I100" s="69"/>
      <c r="J100" s="76" t="s">
        <v>3716</v>
      </c>
      <c r="K100" s="193"/>
      <c r="L100" s="119" t="s">
        <v>5551</v>
      </c>
      <c r="M100" s="75" t="s">
        <v>9347</v>
      </c>
      <c r="N100" s="75"/>
      <c r="O100" s="69"/>
      <c r="P100" s="69"/>
      <c r="Q100" s="119"/>
      <c r="R100" s="69"/>
      <c r="S100" s="69"/>
      <c r="T100" s="69"/>
      <c r="U100" s="69"/>
      <c r="V100" s="69"/>
      <c r="W100" s="116"/>
      <c r="X100" s="639">
        <f t="shared" si="2"/>
        <v>10500.000000000002</v>
      </c>
      <c r="Y100" s="118">
        <f t="shared" si="3"/>
        <v>160500</v>
      </c>
    </row>
    <row r="101" spans="1:25" x14ac:dyDescent="0.35">
      <c r="A101" s="76"/>
      <c r="B101" s="76"/>
      <c r="C101" s="76"/>
      <c r="D101" s="76"/>
      <c r="E101" s="76"/>
      <c r="F101" s="79" t="s">
        <v>9348</v>
      </c>
      <c r="G101" s="76"/>
      <c r="H101" s="118">
        <v>150000</v>
      </c>
      <c r="I101" s="76"/>
      <c r="J101" s="76" t="s">
        <v>3716</v>
      </c>
      <c r="K101" s="130"/>
      <c r="L101" s="119" t="s">
        <v>8356</v>
      </c>
      <c r="M101" s="119" t="s">
        <v>9349</v>
      </c>
      <c r="N101" s="119"/>
      <c r="O101" s="76"/>
      <c r="P101" s="76"/>
      <c r="Q101" s="119"/>
      <c r="R101" s="76"/>
      <c r="S101" s="76"/>
      <c r="T101" s="76"/>
      <c r="U101" s="76"/>
      <c r="V101" s="76"/>
      <c r="W101" s="121"/>
      <c r="X101" s="639">
        <f t="shared" si="2"/>
        <v>10500.000000000002</v>
      </c>
      <c r="Y101" s="118">
        <f t="shared" si="3"/>
        <v>160500</v>
      </c>
    </row>
    <row r="102" spans="1:25" x14ac:dyDescent="0.35">
      <c r="A102" s="76"/>
      <c r="B102" s="76"/>
      <c r="C102" s="76"/>
      <c r="D102" s="76"/>
      <c r="E102" s="76"/>
      <c r="F102" s="76" t="s">
        <v>9350</v>
      </c>
      <c r="G102" s="76"/>
      <c r="H102" s="118">
        <v>150000</v>
      </c>
      <c r="I102" s="76"/>
      <c r="J102" s="76" t="s">
        <v>3716</v>
      </c>
      <c r="K102" s="130"/>
      <c r="L102" s="119" t="s">
        <v>8810</v>
      </c>
      <c r="M102" s="119" t="s">
        <v>9351</v>
      </c>
      <c r="N102" s="119"/>
      <c r="O102" s="76"/>
      <c r="P102" s="76"/>
      <c r="Q102" s="119"/>
      <c r="R102" s="76"/>
      <c r="S102" s="76"/>
      <c r="T102" s="76"/>
      <c r="U102" s="76"/>
      <c r="V102" s="76"/>
      <c r="W102" s="121"/>
      <c r="X102" s="639">
        <f t="shared" si="2"/>
        <v>10500.000000000002</v>
      </c>
      <c r="Y102" s="118">
        <f t="shared" si="3"/>
        <v>160500</v>
      </c>
    </row>
    <row r="103" spans="1:25" x14ac:dyDescent="0.35">
      <c r="A103" s="76"/>
      <c r="B103" s="76"/>
      <c r="C103" s="76"/>
      <c r="D103" s="76"/>
      <c r="E103" s="76"/>
      <c r="F103" s="76" t="s">
        <v>9352</v>
      </c>
      <c r="G103" s="76"/>
      <c r="H103" s="118">
        <v>150000</v>
      </c>
      <c r="I103" s="76"/>
      <c r="J103" s="76" t="s">
        <v>3716</v>
      </c>
      <c r="K103" s="130"/>
      <c r="L103" s="119" t="s">
        <v>8813</v>
      </c>
      <c r="M103" s="119" t="s">
        <v>9353</v>
      </c>
      <c r="N103" s="119"/>
      <c r="O103" s="76"/>
      <c r="P103" s="76" t="s">
        <v>8797</v>
      </c>
      <c r="Q103" s="119"/>
      <c r="R103" s="76"/>
      <c r="S103" s="76"/>
      <c r="T103" s="76"/>
      <c r="U103" s="76"/>
      <c r="V103" s="76"/>
      <c r="W103" s="121"/>
      <c r="X103" s="639">
        <f t="shared" si="2"/>
        <v>10500.000000000002</v>
      </c>
      <c r="Y103" s="118">
        <f t="shared" si="3"/>
        <v>160500</v>
      </c>
    </row>
    <row r="104" spans="1:25" x14ac:dyDescent="0.35">
      <c r="A104" s="76"/>
      <c r="B104" s="76"/>
      <c r="C104" s="76"/>
      <c r="D104" s="76"/>
      <c r="E104" s="76"/>
      <c r="F104" s="76" t="s">
        <v>9354</v>
      </c>
      <c r="G104" s="76"/>
      <c r="H104" s="118">
        <v>150000</v>
      </c>
      <c r="I104" s="76"/>
      <c r="J104" s="76" t="s">
        <v>3716</v>
      </c>
      <c r="K104" s="130"/>
      <c r="L104" s="119" t="s">
        <v>8816</v>
      </c>
      <c r="M104" s="119" t="s">
        <v>9355</v>
      </c>
      <c r="N104" s="119"/>
      <c r="O104" s="76"/>
      <c r="P104" s="76"/>
      <c r="Q104" s="119" t="s">
        <v>3484</v>
      </c>
      <c r="R104" s="76"/>
      <c r="S104" s="76"/>
      <c r="T104" s="76"/>
      <c r="U104" s="76"/>
      <c r="V104" s="76"/>
      <c r="W104" s="121"/>
      <c r="X104" s="639">
        <f t="shared" si="2"/>
        <v>10500.000000000002</v>
      </c>
      <c r="Y104" s="118">
        <f t="shared" si="3"/>
        <v>160500</v>
      </c>
    </row>
    <row r="105" spans="1:25" x14ac:dyDescent="0.35">
      <c r="A105" s="76"/>
      <c r="B105" s="76"/>
      <c r="C105" s="76"/>
      <c r="D105" s="76"/>
      <c r="E105" s="76"/>
      <c r="F105" s="76" t="s">
        <v>9356</v>
      </c>
      <c r="G105" s="76"/>
      <c r="H105" s="118">
        <v>150000</v>
      </c>
      <c r="I105" s="76"/>
      <c r="J105" s="76"/>
      <c r="K105" s="130"/>
      <c r="L105" s="119"/>
      <c r="M105" s="119"/>
      <c r="N105" s="119"/>
      <c r="O105" s="76"/>
      <c r="P105" s="76"/>
      <c r="Q105" s="119"/>
      <c r="R105" s="76"/>
      <c r="S105" s="76"/>
      <c r="T105" s="76"/>
      <c r="U105" s="76"/>
      <c r="V105" s="76"/>
      <c r="W105" s="121"/>
      <c r="X105" s="639">
        <f t="shared" si="2"/>
        <v>10500.000000000002</v>
      </c>
      <c r="Y105" s="118">
        <f t="shared" si="3"/>
        <v>160500</v>
      </c>
    </row>
    <row r="106" spans="1:25" x14ac:dyDescent="0.35">
      <c r="A106" s="69"/>
      <c r="B106" s="69"/>
      <c r="C106" s="69"/>
      <c r="D106" s="69"/>
      <c r="E106" s="69"/>
      <c r="F106" s="76" t="s">
        <v>9357</v>
      </c>
      <c r="G106" s="69"/>
      <c r="H106" s="118">
        <v>150000</v>
      </c>
      <c r="I106" s="69"/>
      <c r="J106" s="76" t="s">
        <v>3716</v>
      </c>
      <c r="K106" s="130"/>
      <c r="L106" s="119" t="s">
        <v>5551</v>
      </c>
      <c r="M106" s="75" t="s">
        <v>9358</v>
      </c>
      <c r="N106" s="75"/>
      <c r="O106" s="69"/>
      <c r="P106" s="76"/>
      <c r="Q106" s="119"/>
      <c r="R106" s="69"/>
      <c r="S106" s="69"/>
      <c r="T106" s="69"/>
      <c r="U106" s="69"/>
      <c r="V106" s="69"/>
      <c r="W106" s="116"/>
      <c r="X106" s="639">
        <f t="shared" si="2"/>
        <v>10500.000000000002</v>
      </c>
      <c r="Y106" s="118">
        <f t="shared" si="3"/>
        <v>160500</v>
      </c>
    </row>
    <row r="107" spans="1:25" x14ac:dyDescent="0.35">
      <c r="A107" s="76"/>
      <c r="B107" s="76"/>
      <c r="C107" s="76"/>
      <c r="D107" s="76"/>
      <c r="E107" s="76"/>
      <c r="F107" s="76" t="s">
        <v>9359</v>
      </c>
      <c r="G107" s="76"/>
      <c r="H107" s="118">
        <v>150000</v>
      </c>
      <c r="I107" s="76"/>
      <c r="J107" s="76" t="s">
        <v>3716</v>
      </c>
      <c r="K107" s="130"/>
      <c r="L107" s="119" t="s">
        <v>8356</v>
      </c>
      <c r="M107" s="119" t="s">
        <v>9360</v>
      </c>
      <c r="N107" s="119"/>
      <c r="O107" s="76"/>
      <c r="P107" s="76"/>
      <c r="Q107" s="119"/>
      <c r="R107" s="76"/>
      <c r="S107" s="76"/>
      <c r="T107" s="76"/>
      <c r="U107" s="76"/>
      <c r="V107" s="76"/>
      <c r="W107" s="121"/>
      <c r="X107" s="639">
        <f t="shared" si="2"/>
        <v>10500.000000000002</v>
      </c>
      <c r="Y107" s="118">
        <f t="shared" si="3"/>
        <v>160500</v>
      </c>
    </row>
    <row r="108" spans="1:25" x14ac:dyDescent="0.35">
      <c r="A108" s="76"/>
      <c r="B108" s="76"/>
      <c r="C108" s="76"/>
      <c r="D108" s="76"/>
      <c r="E108" s="76"/>
      <c r="F108" s="76" t="s">
        <v>9361</v>
      </c>
      <c r="G108" s="76"/>
      <c r="H108" s="118">
        <v>150000</v>
      </c>
      <c r="I108" s="76"/>
      <c r="J108" s="76" t="s">
        <v>3716</v>
      </c>
      <c r="K108" s="130"/>
      <c r="L108" s="119" t="s">
        <v>8810</v>
      </c>
      <c r="M108" s="119" t="s">
        <v>9362</v>
      </c>
      <c r="N108" s="119"/>
      <c r="O108" s="76"/>
      <c r="P108" s="76"/>
      <c r="Q108" s="119"/>
      <c r="R108" s="76"/>
      <c r="S108" s="76"/>
      <c r="T108" s="76"/>
      <c r="U108" s="76"/>
      <c r="V108" s="76"/>
      <c r="W108" s="121"/>
      <c r="X108" s="639">
        <f t="shared" si="2"/>
        <v>10500.000000000002</v>
      </c>
      <c r="Y108" s="118">
        <f t="shared" si="3"/>
        <v>160500</v>
      </c>
    </row>
    <row r="109" spans="1:25" x14ac:dyDescent="0.35">
      <c r="A109" s="76"/>
      <c r="B109" s="76"/>
      <c r="C109" s="76"/>
      <c r="D109" s="76"/>
      <c r="E109" s="76"/>
      <c r="F109" s="76" t="s">
        <v>9363</v>
      </c>
      <c r="G109" s="76"/>
      <c r="H109" s="118">
        <v>150000</v>
      </c>
      <c r="I109" s="76"/>
      <c r="J109" s="76" t="s">
        <v>3716</v>
      </c>
      <c r="K109" s="130"/>
      <c r="L109" s="119" t="s">
        <v>8813</v>
      </c>
      <c r="M109" s="119" t="s">
        <v>9364</v>
      </c>
      <c r="N109" s="119"/>
      <c r="O109" s="76"/>
      <c r="P109" s="76" t="s">
        <v>8797</v>
      </c>
      <c r="Q109" s="119"/>
      <c r="R109" s="76"/>
      <c r="S109" s="76"/>
      <c r="T109" s="76"/>
      <c r="U109" s="76"/>
      <c r="V109" s="76"/>
      <c r="W109" s="121"/>
      <c r="X109" s="639">
        <f t="shared" si="2"/>
        <v>10500.000000000002</v>
      </c>
      <c r="Y109" s="118">
        <f t="shared" si="3"/>
        <v>160500</v>
      </c>
    </row>
    <row r="110" spans="1:25" x14ac:dyDescent="0.35">
      <c r="A110" s="76"/>
      <c r="B110" s="76"/>
      <c r="C110" s="76"/>
      <c r="D110" s="76"/>
      <c r="E110" s="76"/>
      <c r="F110" s="76" t="s">
        <v>9365</v>
      </c>
      <c r="G110" s="76"/>
      <c r="H110" s="118">
        <v>150000</v>
      </c>
      <c r="I110" s="76"/>
      <c r="J110" s="76"/>
      <c r="K110" s="130"/>
      <c r="L110" s="119"/>
      <c r="M110" s="119"/>
      <c r="N110" s="119"/>
      <c r="O110" s="76"/>
      <c r="P110" s="76"/>
      <c r="Q110" s="119"/>
      <c r="R110" s="76"/>
      <c r="S110" s="76"/>
      <c r="T110" s="76"/>
      <c r="U110" s="76"/>
      <c r="V110" s="76"/>
      <c r="W110" s="121"/>
      <c r="X110" s="639">
        <f t="shared" si="2"/>
        <v>10500.000000000002</v>
      </c>
      <c r="Y110" s="118">
        <f t="shared" si="3"/>
        <v>160500</v>
      </c>
    </row>
    <row r="111" spans="1:25" x14ac:dyDescent="0.35">
      <c r="A111" s="76"/>
      <c r="B111" s="76"/>
      <c r="C111" s="76"/>
      <c r="D111" s="76"/>
      <c r="E111" s="76"/>
      <c r="F111" s="76" t="s">
        <v>9366</v>
      </c>
      <c r="G111" s="76"/>
      <c r="H111" s="118">
        <v>150000</v>
      </c>
      <c r="I111" s="76"/>
      <c r="J111" s="76" t="s">
        <v>1123</v>
      </c>
      <c r="K111" s="130"/>
      <c r="L111" s="119" t="s">
        <v>9367</v>
      </c>
      <c r="M111" s="119" t="s">
        <v>9368</v>
      </c>
      <c r="N111" s="119"/>
      <c r="O111" s="76"/>
      <c r="P111" s="76" t="s">
        <v>1226</v>
      </c>
      <c r="Q111" s="119" t="s">
        <v>3283</v>
      </c>
      <c r="R111" s="76"/>
      <c r="S111" s="76"/>
      <c r="T111" s="76"/>
      <c r="U111" s="76"/>
      <c r="V111" s="76"/>
      <c r="W111" s="121"/>
      <c r="X111" s="639">
        <f t="shared" si="2"/>
        <v>10500.000000000002</v>
      </c>
      <c r="Y111" s="118">
        <f t="shared" si="3"/>
        <v>160500</v>
      </c>
    </row>
    <row r="112" spans="1:25" x14ac:dyDescent="0.35">
      <c r="A112" s="76"/>
      <c r="B112" s="76"/>
      <c r="C112" s="76"/>
      <c r="D112" s="76"/>
      <c r="E112" s="76"/>
      <c r="F112" s="76" t="s">
        <v>9369</v>
      </c>
      <c r="G112" s="76"/>
      <c r="H112" s="118">
        <v>150000</v>
      </c>
      <c r="I112" s="76"/>
      <c r="J112" s="76" t="s">
        <v>3716</v>
      </c>
      <c r="K112" s="130"/>
      <c r="L112" s="119" t="s">
        <v>5530</v>
      </c>
      <c r="M112" s="119" t="s">
        <v>9370</v>
      </c>
      <c r="N112" s="119"/>
      <c r="O112" s="76"/>
      <c r="P112" s="76"/>
      <c r="Q112" s="119"/>
      <c r="R112" s="76"/>
      <c r="S112" s="76"/>
      <c r="T112" s="76"/>
      <c r="U112" s="76"/>
      <c r="V112" s="76"/>
      <c r="W112" s="121"/>
      <c r="X112" s="639">
        <f t="shared" si="2"/>
        <v>10500.000000000002</v>
      </c>
      <c r="Y112" s="118">
        <f t="shared" si="3"/>
        <v>160500</v>
      </c>
    </row>
    <row r="113" spans="1:25" x14ac:dyDescent="0.35">
      <c r="A113" s="69"/>
      <c r="B113" s="69"/>
      <c r="C113" s="69"/>
      <c r="D113" s="69"/>
      <c r="E113" s="69"/>
      <c r="F113" s="76" t="s">
        <v>9369</v>
      </c>
      <c r="G113" s="69"/>
      <c r="H113" s="118">
        <v>150000</v>
      </c>
      <c r="I113" s="69"/>
      <c r="J113" s="76" t="s">
        <v>3716</v>
      </c>
      <c r="K113" s="193"/>
      <c r="L113" s="119" t="s">
        <v>5530</v>
      </c>
      <c r="M113" s="75" t="s">
        <v>9371</v>
      </c>
      <c r="N113" s="75"/>
      <c r="O113" s="69"/>
      <c r="P113" s="76"/>
      <c r="Q113" s="75"/>
      <c r="R113" s="69"/>
      <c r="S113" s="69"/>
      <c r="T113" s="69"/>
      <c r="U113" s="69"/>
      <c r="V113" s="69"/>
      <c r="W113" s="116"/>
      <c r="X113" s="639">
        <f t="shared" si="2"/>
        <v>10500.000000000002</v>
      </c>
      <c r="Y113" s="118">
        <f t="shared" si="3"/>
        <v>160500</v>
      </c>
    </row>
    <row r="114" spans="1:25" x14ac:dyDescent="0.35">
      <c r="A114" s="76"/>
      <c r="B114" s="76"/>
      <c r="C114" s="76"/>
      <c r="D114" s="76"/>
      <c r="E114" s="76"/>
      <c r="F114" s="76" t="s">
        <v>9372</v>
      </c>
      <c r="G114" s="76"/>
      <c r="H114" s="118">
        <v>150000</v>
      </c>
      <c r="I114" s="76"/>
      <c r="J114" s="76" t="s">
        <v>3716</v>
      </c>
      <c r="K114" s="130"/>
      <c r="L114" s="119" t="s">
        <v>8813</v>
      </c>
      <c r="M114" s="119" t="s">
        <v>9373</v>
      </c>
      <c r="N114" s="119"/>
      <c r="O114" s="76"/>
      <c r="P114" s="76" t="s">
        <v>8797</v>
      </c>
      <c r="Q114" s="119"/>
      <c r="R114" s="76"/>
      <c r="S114" s="76"/>
      <c r="T114" s="76"/>
      <c r="U114" s="76"/>
      <c r="V114" s="76"/>
      <c r="W114" s="121"/>
      <c r="X114" s="639">
        <f t="shared" si="2"/>
        <v>10500.000000000002</v>
      </c>
      <c r="Y114" s="118">
        <f t="shared" si="3"/>
        <v>160500</v>
      </c>
    </row>
    <row r="115" spans="1:25" x14ac:dyDescent="0.35">
      <c r="A115" s="76"/>
      <c r="B115" s="76"/>
      <c r="C115" s="76"/>
      <c r="D115" s="76"/>
      <c r="E115" s="76"/>
      <c r="F115" s="76" t="s">
        <v>9374</v>
      </c>
      <c r="G115" s="76"/>
      <c r="H115" s="118">
        <v>150000</v>
      </c>
      <c r="I115" s="76"/>
      <c r="J115" s="76"/>
      <c r="K115" s="130"/>
      <c r="L115" s="119"/>
      <c r="M115" s="119"/>
      <c r="N115" s="119"/>
      <c r="O115" s="76"/>
      <c r="P115" s="76"/>
      <c r="Q115" s="119"/>
      <c r="R115" s="76"/>
      <c r="S115" s="76"/>
      <c r="T115" s="76"/>
      <c r="U115" s="76"/>
      <c r="V115" s="76"/>
      <c r="W115" s="121"/>
      <c r="X115" s="639">
        <f t="shared" si="2"/>
        <v>10500.000000000002</v>
      </c>
      <c r="Y115" s="118">
        <f t="shared" si="3"/>
        <v>160500</v>
      </c>
    </row>
    <row r="116" spans="1:25" x14ac:dyDescent="0.35">
      <c r="A116" s="76"/>
      <c r="B116" s="76"/>
      <c r="C116" s="76"/>
      <c r="D116" s="76"/>
      <c r="E116" s="76"/>
      <c r="F116" s="76" t="s">
        <v>9375</v>
      </c>
      <c r="G116" s="76"/>
      <c r="H116" s="118">
        <v>150000</v>
      </c>
      <c r="I116" s="76"/>
      <c r="J116" s="76" t="s">
        <v>3716</v>
      </c>
      <c r="K116" s="130"/>
      <c r="L116" s="119" t="s">
        <v>8356</v>
      </c>
      <c r="M116" s="119" t="s">
        <v>9376</v>
      </c>
      <c r="N116" s="119"/>
      <c r="O116" s="76"/>
      <c r="P116" s="76"/>
      <c r="Q116" s="119"/>
      <c r="R116" s="76"/>
      <c r="S116" s="76"/>
      <c r="T116" s="76"/>
      <c r="U116" s="76"/>
      <c r="V116" s="76"/>
      <c r="W116" s="121"/>
      <c r="X116" s="639">
        <f t="shared" si="2"/>
        <v>10500.000000000002</v>
      </c>
      <c r="Y116" s="118">
        <f t="shared" si="3"/>
        <v>160500</v>
      </c>
    </row>
    <row r="117" spans="1:25" x14ac:dyDescent="0.35">
      <c r="A117" s="76"/>
      <c r="B117" s="76"/>
      <c r="C117" s="76"/>
      <c r="D117" s="76"/>
      <c r="E117" s="76"/>
      <c r="F117" s="79" t="s">
        <v>9377</v>
      </c>
      <c r="G117" s="76"/>
      <c r="H117" s="118">
        <v>150000</v>
      </c>
      <c r="I117" s="76"/>
      <c r="J117" s="76" t="s">
        <v>5775</v>
      </c>
      <c r="K117" s="130"/>
      <c r="L117" s="119" t="s">
        <v>8344</v>
      </c>
      <c r="M117" s="119">
        <v>3064689</v>
      </c>
      <c r="N117" s="119"/>
      <c r="O117" s="76"/>
      <c r="P117" s="76"/>
      <c r="Q117" s="119" t="s">
        <v>1066</v>
      </c>
      <c r="R117" s="76"/>
      <c r="S117" s="76"/>
      <c r="T117" s="76"/>
      <c r="U117" s="76"/>
      <c r="V117" s="76"/>
      <c r="W117" s="121"/>
      <c r="X117" s="639">
        <f t="shared" si="2"/>
        <v>10500.000000000002</v>
      </c>
      <c r="Y117" s="118">
        <f t="shared" si="3"/>
        <v>160500</v>
      </c>
    </row>
    <row r="118" spans="1:25" x14ac:dyDescent="0.35">
      <c r="A118" s="69"/>
      <c r="B118" s="69"/>
      <c r="C118" s="69"/>
      <c r="D118" s="69"/>
      <c r="E118" s="69"/>
      <c r="F118" s="79" t="s">
        <v>9378</v>
      </c>
      <c r="G118" s="69"/>
      <c r="H118" s="118">
        <v>150000</v>
      </c>
      <c r="I118" s="69"/>
      <c r="J118" s="76" t="s">
        <v>5775</v>
      </c>
      <c r="K118" s="193"/>
      <c r="L118" s="119" t="s">
        <v>9379</v>
      </c>
      <c r="M118" s="75">
        <v>3342944</v>
      </c>
      <c r="N118" s="75"/>
      <c r="O118" s="69"/>
      <c r="P118" s="76"/>
      <c r="Q118" s="119" t="s">
        <v>1066</v>
      </c>
      <c r="R118" s="69"/>
      <c r="S118" s="69"/>
      <c r="T118" s="69"/>
      <c r="U118" s="69"/>
      <c r="V118" s="69"/>
      <c r="W118" s="116"/>
      <c r="X118" s="639">
        <f t="shared" si="2"/>
        <v>10500.000000000002</v>
      </c>
      <c r="Y118" s="118">
        <f t="shared" si="3"/>
        <v>160500</v>
      </c>
    </row>
    <row r="119" spans="1:25" x14ac:dyDescent="0.35">
      <c r="A119" s="76"/>
      <c r="B119" s="76"/>
      <c r="C119" s="76"/>
      <c r="D119" s="76"/>
      <c r="E119" s="76"/>
      <c r="F119" s="79" t="s">
        <v>9380</v>
      </c>
      <c r="G119" s="76"/>
      <c r="H119" s="118">
        <v>150000</v>
      </c>
      <c r="I119" s="76"/>
      <c r="J119" s="76"/>
      <c r="K119" s="130"/>
      <c r="L119" s="119"/>
      <c r="M119" s="119"/>
      <c r="N119" s="119"/>
      <c r="O119" s="76"/>
      <c r="P119" s="76"/>
      <c r="Q119" s="119"/>
      <c r="R119" s="76"/>
      <c r="S119" s="76"/>
      <c r="T119" s="76"/>
      <c r="U119" s="76"/>
      <c r="V119" s="76"/>
      <c r="W119" s="121"/>
      <c r="X119" s="639">
        <f t="shared" si="2"/>
        <v>10500.000000000002</v>
      </c>
      <c r="Y119" s="118">
        <f t="shared" si="3"/>
        <v>160500</v>
      </c>
    </row>
    <row r="120" spans="1:25" x14ac:dyDescent="0.35">
      <c r="A120" s="76"/>
      <c r="B120" s="76"/>
      <c r="C120" s="76"/>
      <c r="D120" s="76"/>
      <c r="E120" s="76"/>
      <c r="F120" s="79" t="s">
        <v>9381</v>
      </c>
      <c r="G120" s="69"/>
      <c r="H120" s="118">
        <v>150000</v>
      </c>
      <c r="I120" s="69"/>
      <c r="J120" s="69" t="s">
        <v>1123</v>
      </c>
      <c r="K120" s="75"/>
      <c r="L120" s="79" t="s">
        <v>9382</v>
      </c>
      <c r="M120" s="80" t="s">
        <v>9383</v>
      </c>
      <c r="N120" s="75"/>
      <c r="O120" s="69" t="s">
        <v>1773</v>
      </c>
      <c r="P120" s="69" t="s">
        <v>1226</v>
      </c>
      <c r="Q120" s="69" t="s">
        <v>3283</v>
      </c>
      <c r="R120" s="69"/>
      <c r="S120" s="69"/>
      <c r="T120" s="69"/>
      <c r="U120" s="69"/>
      <c r="V120" s="69"/>
      <c r="W120" s="116"/>
      <c r="X120" s="639">
        <f t="shared" si="2"/>
        <v>10500.000000000002</v>
      </c>
      <c r="Y120" s="118">
        <f t="shared" si="3"/>
        <v>160500</v>
      </c>
    </row>
    <row r="121" spans="1:25" x14ac:dyDescent="0.35">
      <c r="A121" s="76"/>
      <c r="B121" s="76"/>
      <c r="C121" s="76"/>
      <c r="D121" s="76"/>
      <c r="E121" s="76"/>
      <c r="F121" s="79" t="s">
        <v>9384</v>
      </c>
      <c r="G121" s="69"/>
      <c r="H121" s="118">
        <v>150000</v>
      </c>
      <c r="I121" s="69"/>
      <c r="J121" s="69"/>
      <c r="K121" s="75"/>
      <c r="L121" s="79"/>
      <c r="M121" s="80"/>
      <c r="N121" s="75"/>
      <c r="O121" s="69" t="s">
        <v>1773</v>
      </c>
      <c r="P121" s="69"/>
      <c r="Q121" s="69"/>
      <c r="R121" s="69"/>
      <c r="S121" s="69"/>
      <c r="T121" s="69"/>
      <c r="U121" s="69"/>
      <c r="V121" s="69"/>
      <c r="W121" s="116"/>
      <c r="X121" s="639">
        <f t="shared" si="2"/>
        <v>10500.000000000002</v>
      </c>
      <c r="Y121" s="118">
        <f t="shared" si="3"/>
        <v>160500</v>
      </c>
    </row>
    <row r="122" spans="1:25" x14ac:dyDescent="0.35">
      <c r="A122" s="76"/>
      <c r="B122" s="76"/>
      <c r="C122" s="76"/>
      <c r="D122" s="76"/>
      <c r="E122" s="76"/>
      <c r="F122" s="79" t="s">
        <v>9385</v>
      </c>
      <c r="G122" s="69"/>
      <c r="H122" s="118">
        <v>150000</v>
      </c>
      <c r="I122" s="69"/>
      <c r="J122" s="69" t="s">
        <v>1123</v>
      </c>
      <c r="K122" s="75"/>
      <c r="L122" s="79" t="s">
        <v>8389</v>
      </c>
      <c r="M122" s="80" t="s">
        <v>9386</v>
      </c>
      <c r="N122" s="75"/>
      <c r="O122" s="69" t="s">
        <v>1773</v>
      </c>
      <c r="P122" s="69" t="s">
        <v>1226</v>
      </c>
      <c r="Q122" s="69" t="s">
        <v>3283</v>
      </c>
      <c r="R122" s="69"/>
      <c r="S122" s="69"/>
      <c r="T122" s="69"/>
      <c r="U122" s="69"/>
      <c r="V122" s="69"/>
      <c r="W122" s="116"/>
      <c r="X122" s="639">
        <f t="shared" si="2"/>
        <v>10500.000000000002</v>
      </c>
      <c r="Y122" s="118">
        <f t="shared" si="3"/>
        <v>160500</v>
      </c>
    </row>
    <row r="123" spans="1:25" x14ac:dyDescent="0.35">
      <c r="A123" s="76"/>
      <c r="B123" s="76"/>
      <c r="C123" s="76"/>
      <c r="D123" s="76"/>
      <c r="E123" s="76"/>
      <c r="F123" s="79" t="s">
        <v>9387</v>
      </c>
      <c r="G123" s="69"/>
      <c r="H123" s="118">
        <v>150000</v>
      </c>
      <c r="I123" s="69"/>
      <c r="J123" s="69"/>
      <c r="K123" s="75"/>
      <c r="L123" s="79"/>
      <c r="M123" s="80"/>
      <c r="N123" s="75"/>
      <c r="O123" s="69" t="s">
        <v>1773</v>
      </c>
      <c r="P123" s="69"/>
      <c r="Q123" s="69"/>
      <c r="R123" s="69"/>
      <c r="S123" s="69"/>
      <c r="T123" s="69"/>
      <c r="U123" s="69"/>
      <c r="V123" s="69"/>
      <c r="W123" s="116"/>
      <c r="X123" s="639">
        <f t="shared" si="2"/>
        <v>10500.000000000002</v>
      </c>
      <c r="Y123" s="118">
        <f t="shared" si="3"/>
        <v>160500</v>
      </c>
    </row>
    <row r="124" spans="1:25" x14ac:dyDescent="0.35">
      <c r="A124" s="76"/>
      <c r="B124" s="76"/>
      <c r="C124" s="76"/>
      <c r="D124" s="76"/>
      <c r="E124" s="76"/>
      <c r="F124" s="79" t="s">
        <v>9388</v>
      </c>
      <c r="G124" s="69"/>
      <c r="H124" s="118">
        <v>150000</v>
      </c>
      <c r="I124" s="69"/>
      <c r="J124" s="69" t="s">
        <v>9389</v>
      </c>
      <c r="K124" s="75"/>
      <c r="L124" s="79" t="s">
        <v>3329</v>
      </c>
      <c r="M124" s="80"/>
      <c r="N124" s="75"/>
      <c r="O124" s="69" t="s">
        <v>1773</v>
      </c>
      <c r="P124" s="69"/>
      <c r="Q124" s="69"/>
      <c r="R124" s="69"/>
      <c r="S124" s="69"/>
      <c r="T124" s="69"/>
      <c r="U124" s="69"/>
      <c r="V124" s="69"/>
      <c r="W124" s="116"/>
      <c r="X124" s="639">
        <f t="shared" si="2"/>
        <v>10500.000000000002</v>
      </c>
      <c r="Y124" s="118">
        <f t="shared" si="3"/>
        <v>160500</v>
      </c>
    </row>
    <row r="125" spans="1:25" x14ac:dyDescent="0.35">
      <c r="A125" s="76"/>
      <c r="B125" s="76"/>
      <c r="C125" s="76"/>
      <c r="D125" s="76"/>
      <c r="E125" s="76"/>
      <c r="F125" s="79" t="s">
        <v>9390</v>
      </c>
      <c r="G125" s="69"/>
      <c r="H125" s="118">
        <v>150000</v>
      </c>
      <c r="I125" s="69"/>
      <c r="J125" s="69"/>
      <c r="K125" s="75"/>
      <c r="L125" s="79"/>
      <c r="M125" s="80"/>
      <c r="N125" s="75"/>
      <c r="O125" s="69" t="s">
        <v>1773</v>
      </c>
      <c r="P125" s="69"/>
      <c r="Q125" s="69"/>
      <c r="R125" s="69"/>
      <c r="S125" s="69"/>
      <c r="T125" s="69"/>
      <c r="U125" s="69"/>
      <c r="V125" s="69"/>
      <c r="W125" s="116"/>
      <c r="X125" s="639">
        <f t="shared" si="2"/>
        <v>10500.000000000002</v>
      </c>
      <c r="Y125" s="118">
        <f t="shared" si="3"/>
        <v>160500</v>
      </c>
    </row>
    <row r="126" spans="1:25" x14ac:dyDescent="0.35">
      <c r="A126" s="76"/>
      <c r="B126" s="76"/>
      <c r="C126" s="76"/>
      <c r="D126" s="76"/>
      <c r="E126" s="76"/>
      <c r="F126" s="79" t="s">
        <v>9391</v>
      </c>
      <c r="G126" s="69"/>
      <c r="H126" s="118">
        <v>150000</v>
      </c>
      <c r="I126" s="69"/>
      <c r="J126" s="69" t="s">
        <v>1123</v>
      </c>
      <c r="K126" s="75"/>
      <c r="L126" s="79" t="s">
        <v>8732</v>
      </c>
      <c r="M126" s="80" t="s">
        <v>9392</v>
      </c>
      <c r="N126" s="75"/>
      <c r="O126" s="69" t="s">
        <v>1773</v>
      </c>
      <c r="P126" s="69" t="s">
        <v>1226</v>
      </c>
      <c r="Q126" s="69" t="s">
        <v>3283</v>
      </c>
      <c r="R126" s="69"/>
      <c r="S126" s="69"/>
      <c r="T126" s="69"/>
      <c r="U126" s="69"/>
      <c r="V126" s="69"/>
      <c r="W126" s="116"/>
      <c r="X126" s="639">
        <f t="shared" si="2"/>
        <v>10500.000000000002</v>
      </c>
      <c r="Y126" s="118">
        <f t="shared" si="3"/>
        <v>160500</v>
      </c>
    </row>
    <row r="127" spans="1:25" x14ac:dyDescent="0.35">
      <c r="A127" s="76"/>
      <c r="B127" s="76"/>
      <c r="C127" s="76"/>
      <c r="D127" s="76"/>
      <c r="E127" s="76"/>
      <c r="F127" s="79" t="s">
        <v>9393</v>
      </c>
      <c r="G127" s="69"/>
      <c r="H127" s="118">
        <v>150000</v>
      </c>
      <c r="I127" s="69"/>
      <c r="J127" s="69"/>
      <c r="K127" s="75"/>
      <c r="L127" s="79"/>
      <c r="M127" s="80"/>
      <c r="N127" s="75"/>
      <c r="O127" s="69" t="s">
        <v>1773</v>
      </c>
      <c r="P127" s="69"/>
      <c r="Q127" s="69"/>
      <c r="R127" s="69"/>
      <c r="S127" s="69"/>
      <c r="T127" s="69"/>
      <c r="U127" s="69"/>
      <c r="V127" s="69"/>
      <c r="W127" s="116"/>
      <c r="X127" s="639">
        <f t="shared" si="2"/>
        <v>10500.000000000002</v>
      </c>
      <c r="Y127" s="118">
        <f t="shared" si="3"/>
        <v>160500</v>
      </c>
    </row>
    <row r="128" spans="1:25" x14ac:dyDescent="0.35">
      <c r="A128" s="76"/>
      <c r="B128" s="76"/>
      <c r="C128" s="76"/>
      <c r="D128" s="76"/>
      <c r="E128" s="76"/>
      <c r="F128" s="79" t="s">
        <v>9394</v>
      </c>
      <c r="G128" s="69"/>
      <c r="H128" s="118">
        <v>150000</v>
      </c>
      <c r="I128" s="69"/>
      <c r="J128" s="69" t="s">
        <v>1123</v>
      </c>
      <c r="K128" s="75"/>
      <c r="L128" s="79" t="s">
        <v>9382</v>
      </c>
      <c r="M128" s="80" t="s">
        <v>9395</v>
      </c>
      <c r="N128" s="75"/>
      <c r="O128" s="69" t="s">
        <v>1773</v>
      </c>
      <c r="P128" s="69" t="s">
        <v>1226</v>
      </c>
      <c r="Q128" s="69" t="s">
        <v>3283</v>
      </c>
      <c r="R128" s="69"/>
      <c r="S128" s="69"/>
      <c r="T128" s="69"/>
      <c r="U128" s="69"/>
      <c r="V128" s="69"/>
      <c r="W128" s="116"/>
      <c r="X128" s="639">
        <f t="shared" si="2"/>
        <v>10500.000000000002</v>
      </c>
      <c r="Y128" s="118">
        <f t="shared" si="3"/>
        <v>160500</v>
      </c>
    </row>
    <row r="129" spans="1:25" x14ac:dyDescent="0.35">
      <c r="A129" s="76"/>
      <c r="B129" s="76"/>
      <c r="C129" s="76"/>
      <c r="D129" s="76"/>
      <c r="E129" s="76"/>
      <c r="F129" s="79" t="s">
        <v>9396</v>
      </c>
      <c r="G129" s="69"/>
      <c r="H129" s="118">
        <v>150000</v>
      </c>
      <c r="I129" s="69"/>
      <c r="J129" s="69"/>
      <c r="K129" s="75"/>
      <c r="L129" s="79"/>
      <c r="M129" s="80"/>
      <c r="N129" s="75"/>
      <c r="O129" s="69" t="s">
        <v>1773</v>
      </c>
      <c r="P129" s="69"/>
      <c r="Q129" s="69"/>
      <c r="R129" s="69"/>
      <c r="S129" s="69"/>
      <c r="T129" s="69"/>
      <c r="U129" s="69"/>
      <c r="V129" s="69"/>
      <c r="W129" s="116"/>
      <c r="X129" s="639">
        <f t="shared" si="2"/>
        <v>10500.000000000002</v>
      </c>
      <c r="Y129" s="118">
        <f t="shared" si="3"/>
        <v>160500</v>
      </c>
    </row>
    <row r="130" spans="1:25" x14ac:dyDescent="0.35">
      <c r="A130" s="76"/>
      <c r="B130" s="76"/>
      <c r="C130" s="76"/>
      <c r="D130" s="76"/>
      <c r="E130" s="76"/>
      <c r="F130" s="79" t="s">
        <v>9397</v>
      </c>
      <c r="G130" s="69"/>
      <c r="H130" s="118">
        <v>150000</v>
      </c>
      <c r="I130" s="69"/>
      <c r="J130" s="69" t="s">
        <v>1123</v>
      </c>
      <c r="K130" s="75"/>
      <c r="L130" s="79" t="s">
        <v>8389</v>
      </c>
      <c r="M130" s="80" t="s">
        <v>9398</v>
      </c>
      <c r="N130" s="75"/>
      <c r="O130" s="69" t="s">
        <v>1773</v>
      </c>
      <c r="P130" s="69" t="s">
        <v>1226</v>
      </c>
      <c r="Q130" s="69" t="s">
        <v>3283</v>
      </c>
      <c r="R130" s="69"/>
      <c r="S130" s="69"/>
      <c r="T130" s="69"/>
      <c r="U130" s="69"/>
      <c r="V130" s="69"/>
      <c r="W130" s="116"/>
      <c r="X130" s="639">
        <f t="shared" si="2"/>
        <v>10500.000000000002</v>
      </c>
      <c r="Y130" s="118">
        <f t="shared" si="3"/>
        <v>160500</v>
      </c>
    </row>
    <row r="131" spans="1:25" x14ac:dyDescent="0.35">
      <c r="A131" s="76"/>
      <c r="B131" s="76"/>
      <c r="C131" s="76"/>
      <c r="D131" s="76"/>
      <c r="E131" s="76"/>
      <c r="F131" s="79" t="s">
        <v>9399</v>
      </c>
      <c r="G131" s="69"/>
      <c r="H131" s="118">
        <v>150000</v>
      </c>
      <c r="I131" s="69"/>
      <c r="J131" s="69"/>
      <c r="K131" s="75"/>
      <c r="L131" s="79"/>
      <c r="M131" s="80"/>
      <c r="N131" s="75"/>
      <c r="O131" s="69" t="s">
        <v>1773</v>
      </c>
      <c r="P131" s="69"/>
      <c r="Q131" s="69"/>
      <c r="R131" s="69"/>
      <c r="S131" s="69"/>
      <c r="T131" s="69"/>
      <c r="U131" s="69"/>
      <c r="V131" s="69"/>
      <c r="W131" s="116"/>
      <c r="X131" s="639">
        <f t="shared" si="2"/>
        <v>10500.000000000002</v>
      </c>
      <c r="Y131" s="118">
        <f t="shared" si="3"/>
        <v>160500</v>
      </c>
    </row>
    <row r="132" spans="1:25" x14ac:dyDescent="0.35">
      <c r="A132" s="76"/>
      <c r="B132" s="76"/>
      <c r="C132" s="76"/>
      <c r="D132" s="76"/>
      <c r="E132" s="76"/>
      <c r="F132" s="79" t="s">
        <v>9400</v>
      </c>
      <c r="G132" s="69"/>
      <c r="H132" s="118">
        <v>150000</v>
      </c>
      <c r="I132" s="69"/>
      <c r="J132" s="69" t="s">
        <v>1123</v>
      </c>
      <c r="K132" s="75"/>
      <c r="L132" s="79" t="s">
        <v>8732</v>
      </c>
      <c r="M132" s="80" t="s">
        <v>9401</v>
      </c>
      <c r="N132" s="75"/>
      <c r="O132" s="69" t="s">
        <v>1773</v>
      </c>
      <c r="P132" s="69" t="s">
        <v>1226</v>
      </c>
      <c r="Q132" s="69" t="s">
        <v>3283</v>
      </c>
      <c r="R132" s="69"/>
      <c r="S132" s="69"/>
      <c r="T132" s="69"/>
      <c r="U132" s="69"/>
      <c r="V132" s="69"/>
      <c r="W132" s="116"/>
      <c r="X132" s="639">
        <f t="shared" si="2"/>
        <v>10500.000000000002</v>
      </c>
      <c r="Y132" s="118">
        <f t="shared" si="3"/>
        <v>160500</v>
      </c>
    </row>
    <row r="133" spans="1:25" x14ac:dyDescent="0.35">
      <c r="A133" s="76"/>
      <c r="B133" s="76"/>
      <c r="C133" s="76"/>
      <c r="D133" s="76"/>
      <c r="E133" s="76"/>
      <c r="F133" s="79" t="s">
        <v>9402</v>
      </c>
      <c r="G133" s="69"/>
      <c r="H133" s="118">
        <v>150000</v>
      </c>
      <c r="I133" s="69"/>
      <c r="J133" s="69"/>
      <c r="K133" s="75"/>
      <c r="L133" s="79"/>
      <c r="M133" s="80"/>
      <c r="N133" s="75"/>
      <c r="O133" s="69" t="s">
        <v>1773</v>
      </c>
      <c r="P133" s="69"/>
      <c r="Q133" s="69"/>
      <c r="R133" s="69"/>
      <c r="S133" s="69"/>
      <c r="T133" s="69"/>
      <c r="U133" s="69"/>
      <c r="V133" s="69"/>
      <c r="W133" s="116"/>
      <c r="X133" s="639">
        <f t="shared" si="2"/>
        <v>10500.000000000002</v>
      </c>
      <c r="Y133" s="118">
        <f t="shared" si="3"/>
        <v>160500</v>
      </c>
    </row>
    <row r="134" spans="1:25" x14ac:dyDescent="0.35">
      <c r="A134" s="76"/>
      <c r="B134" s="76"/>
      <c r="C134" s="76"/>
      <c r="D134" s="76"/>
      <c r="E134" s="76"/>
      <c r="F134" s="79" t="s">
        <v>9403</v>
      </c>
      <c r="G134" s="69"/>
      <c r="H134" s="118">
        <v>150000</v>
      </c>
      <c r="I134" s="69"/>
      <c r="J134" s="69" t="s">
        <v>1123</v>
      </c>
      <c r="K134" s="75"/>
      <c r="L134" s="79" t="s">
        <v>8389</v>
      </c>
      <c r="M134" s="80" t="s">
        <v>9404</v>
      </c>
      <c r="N134" s="75"/>
      <c r="O134" s="69" t="s">
        <v>1773</v>
      </c>
      <c r="P134" s="69" t="s">
        <v>1226</v>
      </c>
      <c r="Q134" s="69" t="s">
        <v>3283</v>
      </c>
      <c r="R134" s="69"/>
      <c r="S134" s="69"/>
      <c r="T134" s="69"/>
      <c r="U134" s="69"/>
      <c r="V134" s="69"/>
      <c r="W134" s="116"/>
      <c r="X134" s="639">
        <f t="shared" ref="X134:X164" si="4">H134*X$4</f>
        <v>10500.000000000002</v>
      </c>
      <c r="Y134" s="118">
        <f t="shared" ref="Y134:Y164" si="5">H134+X134</f>
        <v>160500</v>
      </c>
    </row>
    <row r="135" spans="1:25" x14ac:dyDescent="0.35">
      <c r="A135" s="76"/>
      <c r="B135" s="76"/>
      <c r="C135" s="76"/>
      <c r="D135" s="76"/>
      <c r="E135" s="76"/>
      <c r="F135" s="79" t="s">
        <v>9405</v>
      </c>
      <c r="G135" s="69"/>
      <c r="H135" s="118">
        <v>150000</v>
      </c>
      <c r="I135" s="69"/>
      <c r="J135" s="69"/>
      <c r="K135" s="75"/>
      <c r="L135" s="79"/>
      <c r="M135" s="80"/>
      <c r="N135" s="75"/>
      <c r="O135" s="69" t="s">
        <v>1773</v>
      </c>
      <c r="P135" s="69"/>
      <c r="Q135" s="69"/>
      <c r="R135" s="69"/>
      <c r="S135" s="69"/>
      <c r="T135" s="69"/>
      <c r="U135" s="69"/>
      <c r="V135" s="69"/>
      <c r="W135" s="116"/>
      <c r="X135" s="639">
        <f t="shared" si="4"/>
        <v>10500.000000000002</v>
      </c>
      <c r="Y135" s="118">
        <f t="shared" si="5"/>
        <v>160500</v>
      </c>
    </row>
    <row r="136" spans="1:25" x14ac:dyDescent="0.35">
      <c r="A136" s="76"/>
      <c r="B136" s="76"/>
      <c r="C136" s="76"/>
      <c r="D136" s="76"/>
      <c r="E136" s="76"/>
      <c r="F136" s="79" t="s">
        <v>9406</v>
      </c>
      <c r="G136" s="69"/>
      <c r="H136" s="118">
        <v>150000</v>
      </c>
      <c r="I136" s="69"/>
      <c r="J136" s="69" t="s">
        <v>9389</v>
      </c>
      <c r="K136" s="75"/>
      <c r="L136" s="79" t="s">
        <v>3329</v>
      </c>
      <c r="M136" s="80"/>
      <c r="N136" s="75"/>
      <c r="O136" s="69" t="s">
        <v>1773</v>
      </c>
      <c r="P136" s="69"/>
      <c r="Q136" s="69"/>
      <c r="R136" s="69"/>
      <c r="S136" s="69"/>
      <c r="T136" s="69"/>
      <c r="U136" s="69"/>
      <c r="V136" s="69"/>
      <c r="W136" s="116"/>
      <c r="X136" s="639">
        <f t="shared" si="4"/>
        <v>10500.000000000002</v>
      </c>
      <c r="Y136" s="118">
        <f t="shared" si="5"/>
        <v>160500</v>
      </c>
    </row>
    <row r="137" spans="1:25" x14ac:dyDescent="0.35">
      <c r="A137" s="76"/>
      <c r="B137" s="76"/>
      <c r="C137" s="76"/>
      <c r="D137" s="76"/>
      <c r="E137" s="76"/>
      <c r="F137" s="79" t="s">
        <v>9407</v>
      </c>
      <c r="G137" s="69"/>
      <c r="H137" s="118">
        <v>150000</v>
      </c>
      <c r="I137" s="69"/>
      <c r="J137" s="69"/>
      <c r="K137" s="75"/>
      <c r="L137" s="79"/>
      <c r="M137" s="80"/>
      <c r="N137" s="75"/>
      <c r="O137" s="69" t="s">
        <v>1773</v>
      </c>
      <c r="P137" s="69"/>
      <c r="Q137" s="69"/>
      <c r="R137" s="69"/>
      <c r="S137" s="69"/>
      <c r="T137" s="69"/>
      <c r="U137" s="69"/>
      <c r="V137" s="69"/>
      <c r="W137" s="116"/>
      <c r="X137" s="639">
        <f t="shared" si="4"/>
        <v>10500.000000000002</v>
      </c>
      <c r="Y137" s="118">
        <f t="shared" si="5"/>
        <v>160500</v>
      </c>
    </row>
    <row r="138" spans="1:25" x14ac:dyDescent="0.35">
      <c r="A138" s="76"/>
      <c r="B138" s="76"/>
      <c r="C138" s="76"/>
      <c r="D138" s="76"/>
      <c r="E138" s="76"/>
      <c r="F138" s="79" t="s">
        <v>9408</v>
      </c>
      <c r="G138" s="69"/>
      <c r="H138" s="118">
        <v>150000</v>
      </c>
      <c r="I138" s="69"/>
      <c r="J138" s="69" t="s">
        <v>9389</v>
      </c>
      <c r="K138" s="75"/>
      <c r="L138" s="79" t="s">
        <v>3329</v>
      </c>
      <c r="M138" s="80"/>
      <c r="N138" s="75"/>
      <c r="O138" s="69" t="s">
        <v>1773</v>
      </c>
      <c r="P138" s="69"/>
      <c r="Q138" s="69"/>
      <c r="R138" s="69"/>
      <c r="S138" s="69"/>
      <c r="T138" s="69"/>
      <c r="U138" s="69"/>
      <c r="V138" s="69"/>
      <c r="W138" s="116"/>
      <c r="X138" s="639">
        <f t="shared" si="4"/>
        <v>10500.000000000002</v>
      </c>
      <c r="Y138" s="118">
        <f t="shared" si="5"/>
        <v>160500</v>
      </c>
    </row>
    <row r="139" spans="1:25" x14ac:dyDescent="0.35">
      <c r="A139" s="76"/>
      <c r="B139" s="76"/>
      <c r="C139" s="76"/>
      <c r="D139" s="76"/>
      <c r="E139" s="76"/>
      <c r="F139" s="79" t="s">
        <v>9409</v>
      </c>
      <c r="G139" s="69"/>
      <c r="H139" s="118">
        <v>150000</v>
      </c>
      <c r="I139" s="69"/>
      <c r="J139" s="69"/>
      <c r="K139" s="75"/>
      <c r="L139" s="79"/>
      <c r="M139" s="80"/>
      <c r="N139" s="75"/>
      <c r="O139" s="69" t="s">
        <v>1773</v>
      </c>
      <c r="P139" s="69"/>
      <c r="Q139" s="69"/>
      <c r="R139" s="69"/>
      <c r="S139" s="69"/>
      <c r="T139" s="69"/>
      <c r="U139" s="69"/>
      <c r="V139" s="69"/>
      <c r="W139" s="116"/>
      <c r="X139" s="639">
        <f t="shared" si="4"/>
        <v>10500.000000000002</v>
      </c>
      <c r="Y139" s="118">
        <f t="shared" si="5"/>
        <v>160500</v>
      </c>
    </row>
    <row r="140" spans="1:25" x14ac:dyDescent="0.35">
      <c r="A140" s="76"/>
      <c r="B140" s="76"/>
      <c r="C140" s="76"/>
      <c r="D140" s="76"/>
      <c r="E140" s="76"/>
      <c r="F140" s="79" t="s">
        <v>9410</v>
      </c>
      <c r="G140" s="69"/>
      <c r="H140" s="118">
        <v>150000</v>
      </c>
      <c r="I140" s="69"/>
      <c r="J140" s="69" t="s">
        <v>1123</v>
      </c>
      <c r="K140" s="75"/>
      <c r="L140" s="79" t="s">
        <v>8389</v>
      </c>
      <c r="M140" s="80" t="s">
        <v>9411</v>
      </c>
      <c r="N140" s="75"/>
      <c r="O140" s="69" t="s">
        <v>1773</v>
      </c>
      <c r="P140" s="69" t="s">
        <v>1226</v>
      </c>
      <c r="Q140" s="69" t="s">
        <v>3283</v>
      </c>
      <c r="R140" s="69"/>
      <c r="S140" s="69"/>
      <c r="T140" s="69"/>
      <c r="U140" s="69"/>
      <c r="V140" s="69"/>
      <c r="W140" s="116"/>
      <c r="X140" s="639">
        <f t="shared" si="4"/>
        <v>10500.000000000002</v>
      </c>
      <c r="Y140" s="118">
        <f t="shared" si="5"/>
        <v>160500</v>
      </c>
    </row>
    <row r="141" spans="1:25" x14ac:dyDescent="0.35">
      <c r="A141" s="76"/>
      <c r="B141" s="76"/>
      <c r="C141" s="76"/>
      <c r="D141" s="76"/>
      <c r="E141" s="76"/>
      <c r="F141" s="79" t="s">
        <v>9412</v>
      </c>
      <c r="G141" s="69"/>
      <c r="H141" s="118">
        <v>150000</v>
      </c>
      <c r="I141" s="69"/>
      <c r="J141" s="69"/>
      <c r="K141" s="75"/>
      <c r="L141" s="79"/>
      <c r="M141" s="80"/>
      <c r="N141" s="75"/>
      <c r="O141" s="69" t="s">
        <v>1773</v>
      </c>
      <c r="P141" s="69"/>
      <c r="Q141" s="69"/>
      <c r="R141" s="69"/>
      <c r="S141" s="69"/>
      <c r="T141" s="69"/>
      <c r="U141" s="69"/>
      <c r="V141" s="69"/>
      <c r="W141" s="116"/>
      <c r="X141" s="639">
        <f t="shared" si="4"/>
        <v>10500.000000000002</v>
      </c>
      <c r="Y141" s="118">
        <f t="shared" si="5"/>
        <v>160500</v>
      </c>
    </row>
    <row r="142" spans="1:25" x14ac:dyDescent="0.35">
      <c r="A142" s="76"/>
      <c r="B142" s="76"/>
      <c r="C142" s="76"/>
      <c r="D142" s="76"/>
      <c r="E142" s="76"/>
      <c r="F142" s="79" t="s">
        <v>9413</v>
      </c>
      <c r="G142" s="69"/>
      <c r="H142" s="118">
        <v>150000</v>
      </c>
      <c r="I142" s="69"/>
      <c r="J142" s="69" t="s">
        <v>1123</v>
      </c>
      <c r="K142" s="75"/>
      <c r="L142" s="79" t="s">
        <v>8732</v>
      </c>
      <c r="M142" s="80" t="s">
        <v>9414</v>
      </c>
      <c r="N142" s="75"/>
      <c r="O142" s="69" t="s">
        <v>1773</v>
      </c>
      <c r="P142" s="69" t="s">
        <v>1226</v>
      </c>
      <c r="Q142" s="69" t="s">
        <v>3283</v>
      </c>
      <c r="R142" s="69"/>
      <c r="S142" s="69"/>
      <c r="T142" s="69"/>
      <c r="U142" s="69"/>
      <c r="V142" s="69"/>
      <c r="W142" s="116"/>
      <c r="X142" s="639">
        <f t="shared" si="4"/>
        <v>10500.000000000002</v>
      </c>
      <c r="Y142" s="118">
        <f t="shared" si="5"/>
        <v>160500</v>
      </c>
    </row>
    <row r="143" spans="1:25" x14ac:dyDescent="0.35">
      <c r="A143" s="76"/>
      <c r="B143" s="76"/>
      <c r="C143" s="76"/>
      <c r="D143" s="76"/>
      <c r="E143" s="76"/>
      <c r="F143" s="79" t="s">
        <v>9415</v>
      </c>
      <c r="G143" s="69"/>
      <c r="H143" s="118">
        <v>150000</v>
      </c>
      <c r="I143" s="69"/>
      <c r="J143" s="69"/>
      <c r="K143" s="75"/>
      <c r="L143" s="79"/>
      <c r="M143" s="80"/>
      <c r="N143" s="75"/>
      <c r="O143" s="69" t="s">
        <v>1773</v>
      </c>
      <c r="P143" s="69"/>
      <c r="Q143" s="69"/>
      <c r="R143" s="69"/>
      <c r="S143" s="69"/>
      <c r="T143" s="69"/>
      <c r="U143" s="69"/>
      <c r="V143" s="69"/>
      <c r="W143" s="116"/>
      <c r="X143" s="639">
        <f t="shared" si="4"/>
        <v>10500.000000000002</v>
      </c>
      <c r="Y143" s="118">
        <f t="shared" si="5"/>
        <v>160500</v>
      </c>
    </row>
    <row r="144" spans="1:25" x14ac:dyDescent="0.35">
      <c r="A144" s="76"/>
      <c r="B144" s="76"/>
      <c r="C144" s="76"/>
      <c r="D144" s="76"/>
      <c r="E144" s="76"/>
      <c r="F144" s="93" t="s">
        <v>994</v>
      </c>
      <c r="G144" s="86"/>
      <c r="H144" s="124">
        <f>SUM(H81:H143)</f>
        <v>9450000</v>
      </c>
      <c r="I144" s="69"/>
      <c r="J144" s="69"/>
      <c r="K144" s="75"/>
      <c r="L144" s="79"/>
      <c r="M144" s="80"/>
      <c r="N144" s="75"/>
      <c r="O144" s="69"/>
      <c r="P144" s="69"/>
      <c r="Q144" s="69"/>
      <c r="R144" s="69"/>
      <c r="S144" s="69"/>
      <c r="T144" s="69"/>
      <c r="U144" s="69"/>
      <c r="V144" s="69"/>
      <c r="W144" s="116"/>
      <c r="X144" s="639">
        <f t="shared" si="4"/>
        <v>661500.00000000012</v>
      </c>
      <c r="Y144" s="124">
        <f t="shared" si="5"/>
        <v>10111500</v>
      </c>
    </row>
    <row r="145" spans="1:25" x14ac:dyDescent="0.35">
      <c r="A145" s="64"/>
      <c r="B145" s="64"/>
      <c r="C145" s="64"/>
      <c r="D145" s="64"/>
      <c r="E145" s="64"/>
      <c r="F145" s="66" t="s">
        <v>1168</v>
      </c>
      <c r="G145" s="64"/>
      <c r="H145" s="67"/>
      <c r="I145" s="64"/>
      <c r="J145" s="64"/>
      <c r="K145" s="68"/>
      <c r="L145" s="68"/>
      <c r="M145" s="68"/>
      <c r="N145" s="68"/>
      <c r="O145" s="64"/>
      <c r="P145" s="64"/>
      <c r="Q145" s="68"/>
      <c r="R145" s="64"/>
      <c r="S145" s="64"/>
      <c r="T145" s="64"/>
      <c r="U145" s="64"/>
      <c r="V145" s="64"/>
      <c r="W145" s="115"/>
      <c r="X145" s="639">
        <f t="shared" si="4"/>
        <v>0</v>
      </c>
      <c r="Y145" s="67">
        <f t="shared" si="5"/>
        <v>0</v>
      </c>
    </row>
    <row r="146" spans="1:25" x14ac:dyDescent="0.35">
      <c r="A146" s="76"/>
      <c r="B146" s="76"/>
      <c r="C146" s="76"/>
      <c r="D146" s="76"/>
      <c r="E146" s="76"/>
      <c r="F146" s="76" t="s">
        <v>9416</v>
      </c>
      <c r="G146" s="76"/>
      <c r="H146" s="118">
        <v>60000</v>
      </c>
      <c r="I146" s="76"/>
      <c r="J146" s="76" t="s">
        <v>3716</v>
      </c>
      <c r="K146" s="130"/>
      <c r="L146" s="119" t="s">
        <v>8543</v>
      </c>
      <c r="M146" s="119">
        <v>8061531</v>
      </c>
      <c r="N146" s="119"/>
      <c r="O146" s="76"/>
      <c r="P146" s="76"/>
      <c r="Q146" s="119"/>
      <c r="R146" s="76"/>
      <c r="S146" s="76"/>
      <c r="T146" s="76"/>
      <c r="U146" s="76"/>
      <c r="V146" s="76"/>
      <c r="W146" s="121"/>
      <c r="X146" s="639">
        <f t="shared" si="4"/>
        <v>4200</v>
      </c>
      <c r="Y146" s="118">
        <f t="shared" si="5"/>
        <v>64200</v>
      </c>
    </row>
    <row r="147" spans="1:25" x14ac:dyDescent="0.35">
      <c r="A147" s="69"/>
      <c r="B147" s="69"/>
      <c r="C147" s="69"/>
      <c r="D147" s="69"/>
      <c r="E147" s="69"/>
      <c r="F147" s="86" t="s">
        <v>994</v>
      </c>
      <c r="G147" s="86"/>
      <c r="H147" s="87">
        <f>SUM(H146)</f>
        <v>60000</v>
      </c>
      <c r="I147" s="69"/>
      <c r="J147" s="69"/>
      <c r="K147" s="75"/>
      <c r="L147" s="75"/>
      <c r="M147" s="75"/>
      <c r="N147" s="75"/>
      <c r="O147" s="69"/>
      <c r="P147" s="69"/>
      <c r="Q147" s="75"/>
      <c r="R147" s="69"/>
      <c r="S147" s="69"/>
      <c r="T147" s="69"/>
      <c r="U147" s="69"/>
      <c r="V147" s="76"/>
      <c r="W147" s="121"/>
      <c r="X147" s="639">
        <f t="shared" si="4"/>
        <v>4200</v>
      </c>
      <c r="Y147" s="87">
        <f t="shared" si="5"/>
        <v>64200</v>
      </c>
    </row>
    <row r="148" spans="1:25" x14ac:dyDescent="0.35">
      <c r="A148" s="64"/>
      <c r="B148" s="64"/>
      <c r="C148" s="64"/>
      <c r="D148" s="64"/>
      <c r="E148" s="64"/>
      <c r="F148" s="66" t="s">
        <v>9417</v>
      </c>
      <c r="G148" s="64"/>
      <c r="H148" s="67"/>
      <c r="I148" s="64"/>
      <c r="J148" s="64"/>
      <c r="K148" s="68"/>
      <c r="L148" s="68"/>
      <c r="M148" s="68"/>
      <c r="N148" s="68"/>
      <c r="O148" s="64"/>
      <c r="P148" s="64"/>
      <c r="Q148" s="68"/>
      <c r="R148" s="64"/>
      <c r="S148" s="64"/>
      <c r="T148" s="64"/>
      <c r="U148" s="64"/>
      <c r="V148" s="64"/>
      <c r="W148" s="115"/>
      <c r="X148" s="639">
        <f t="shared" si="4"/>
        <v>0</v>
      </c>
      <c r="Y148" s="67">
        <f t="shared" si="5"/>
        <v>0</v>
      </c>
    </row>
    <row r="149" spans="1:25" x14ac:dyDescent="0.35">
      <c r="A149" s="76"/>
      <c r="B149" s="76"/>
      <c r="C149" s="76"/>
      <c r="D149" s="76"/>
      <c r="E149" s="76"/>
      <c r="F149" s="79" t="s">
        <v>9418</v>
      </c>
      <c r="G149" s="76"/>
      <c r="H149" s="118">
        <v>200000</v>
      </c>
      <c r="I149" s="76"/>
      <c r="J149" s="76"/>
      <c r="K149" s="119"/>
      <c r="L149" s="119"/>
      <c r="M149" s="119"/>
      <c r="N149" s="119"/>
      <c r="O149" s="76"/>
      <c r="P149" s="76"/>
      <c r="Q149" s="119"/>
      <c r="R149" s="76"/>
      <c r="S149" s="76"/>
      <c r="T149" s="76"/>
      <c r="U149" s="76"/>
      <c r="V149" s="76"/>
      <c r="W149" s="121"/>
      <c r="X149" s="639">
        <f t="shared" si="4"/>
        <v>14000.000000000002</v>
      </c>
      <c r="Y149" s="118">
        <f t="shared" si="5"/>
        <v>214000</v>
      </c>
    </row>
    <row r="150" spans="1:25" x14ac:dyDescent="0.35">
      <c r="A150" s="76"/>
      <c r="B150" s="76"/>
      <c r="C150" s="76"/>
      <c r="D150" s="76"/>
      <c r="E150" s="76"/>
      <c r="F150" s="79" t="s">
        <v>9419</v>
      </c>
      <c r="G150" s="76"/>
      <c r="H150" s="118">
        <v>350000</v>
      </c>
      <c r="I150" s="76"/>
      <c r="J150" s="76"/>
      <c r="K150" s="119"/>
      <c r="L150" s="119"/>
      <c r="M150" s="119"/>
      <c r="N150" s="119"/>
      <c r="O150" s="76"/>
      <c r="P150" s="76"/>
      <c r="Q150" s="119"/>
      <c r="R150" s="76"/>
      <c r="S150" s="76"/>
      <c r="T150" s="76"/>
      <c r="U150" s="76"/>
      <c r="V150" s="76"/>
      <c r="W150" s="121"/>
      <c r="X150" s="639">
        <f t="shared" si="4"/>
        <v>24500.000000000004</v>
      </c>
      <c r="Y150" s="118">
        <f t="shared" si="5"/>
        <v>374500</v>
      </c>
    </row>
    <row r="151" spans="1:25" x14ac:dyDescent="0.35">
      <c r="A151" s="69"/>
      <c r="B151" s="69"/>
      <c r="C151" s="69"/>
      <c r="D151" s="69"/>
      <c r="E151" s="69"/>
      <c r="F151" s="86" t="s">
        <v>994</v>
      </c>
      <c r="G151" s="86"/>
      <c r="H151" s="87">
        <f>SUM(H149:H150)</f>
        <v>550000</v>
      </c>
      <c r="I151" s="69"/>
      <c r="J151" s="69"/>
      <c r="K151" s="75"/>
      <c r="L151" s="75"/>
      <c r="M151" s="75"/>
      <c r="N151" s="75"/>
      <c r="O151" s="69"/>
      <c r="P151" s="69"/>
      <c r="Q151" s="75"/>
      <c r="R151" s="69"/>
      <c r="S151" s="69"/>
      <c r="T151" s="69"/>
      <c r="U151" s="69"/>
      <c r="V151" s="76"/>
      <c r="W151" s="121"/>
      <c r="X151" s="639">
        <f t="shared" si="4"/>
        <v>38500.000000000007</v>
      </c>
      <c r="Y151" s="87">
        <f t="shared" si="5"/>
        <v>588500</v>
      </c>
    </row>
    <row r="152" spans="1:25" x14ac:dyDescent="0.35">
      <c r="A152" s="64"/>
      <c r="B152" s="64"/>
      <c r="C152" s="64"/>
      <c r="D152" s="64"/>
      <c r="E152" s="64"/>
      <c r="F152" s="66" t="s">
        <v>1748</v>
      </c>
      <c r="G152" s="64"/>
      <c r="H152" s="67"/>
      <c r="I152" s="64"/>
      <c r="J152" s="64"/>
      <c r="K152" s="68"/>
      <c r="L152" s="68"/>
      <c r="M152" s="68"/>
      <c r="N152" s="68"/>
      <c r="O152" s="64"/>
      <c r="P152" s="64"/>
      <c r="Q152" s="68"/>
      <c r="R152" s="64"/>
      <c r="S152" s="64"/>
      <c r="T152" s="64"/>
      <c r="U152" s="64"/>
      <c r="V152" s="64"/>
      <c r="W152" s="115"/>
      <c r="X152" s="639">
        <f t="shared" si="4"/>
        <v>0</v>
      </c>
      <c r="Y152" s="67">
        <f t="shared" si="5"/>
        <v>0</v>
      </c>
    </row>
    <row r="153" spans="1:25" x14ac:dyDescent="0.35">
      <c r="A153" s="69"/>
      <c r="B153" s="69"/>
      <c r="C153" s="69"/>
      <c r="D153" s="69"/>
      <c r="E153" s="69"/>
      <c r="F153" s="79" t="s">
        <v>9420</v>
      </c>
      <c r="G153" s="69"/>
      <c r="H153" s="74">
        <v>200000</v>
      </c>
      <c r="I153" s="69"/>
      <c r="J153" s="76"/>
      <c r="K153" s="193"/>
      <c r="L153" s="119"/>
      <c r="M153" s="75"/>
      <c r="N153" s="75"/>
      <c r="O153" s="69"/>
      <c r="P153" s="76"/>
      <c r="Q153" s="119"/>
      <c r="R153" s="69"/>
      <c r="S153" s="69"/>
      <c r="T153" s="69"/>
      <c r="U153" s="69"/>
      <c r="V153" s="69"/>
      <c r="W153" s="116"/>
      <c r="X153" s="639">
        <f t="shared" si="4"/>
        <v>14000.000000000002</v>
      </c>
      <c r="Y153" s="74">
        <f t="shared" si="5"/>
        <v>214000</v>
      </c>
    </row>
    <row r="154" spans="1:25" x14ac:dyDescent="0.35">
      <c r="A154" s="76"/>
      <c r="B154" s="76"/>
      <c r="C154" s="76"/>
      <c r="D154" s="76"/>
      <c r="E154" s="76"/>
      <c r="F154" s="79" t="s">
        <v>9421</v>
      </c>
      <c r="G154" s="76"/>
      <c r="H154" s="118">
        <v>200000</v>
      </c>
      <c r="I154" s="76"/>
      <c r="J154" s="76"/>
      <c r="K154" s="119"/>
      <c r="L154" s="119"/>
      <c r="M154" s="119"/>
      <c r="N154" s="119"/>
      <c r="O154" s="76"/>
      <c r="P154" s="76"/>
      <c r="Q154" s="119"/>
      <c r="R154" s="76"/>
      <c r="S154" s="76"/>
      <c r="T154" s="76"/>
      <c r="U154" s="76"/>
      <c r="V154" s="76"/>
      <c r="W154" s="121"/>
      <c r="X154" s="639">
        <f t="shared" si="4"/>
        <v>14000.000000000002</v>
      </c>
      <c r="Y154" s="118">
        <f t="shared" si="5"/>
        <v>214000</v>
      </c>
    </row>
    <row r="155" spans="1:25" x14ac:dyDescent="0.35">
      <c r="A155" s="76"/>
      <c r="B155" s="76"/>
      <c r="C155" s="76"/>
      <c r="D155" s="76"/>
      <c r="E155" s="76"/>
      <c r="F155" s="93" t="s">
        <v>994</v>
      </c>
      <c r="G155" s="123"/>
      <c r="H155" s="124">
        <f>SUM(H153:H154)</f>
        <v>400000</v>
      </c>
      <c r="I155" s="76"/>
      <c r="J155" s="76"/>
      <c r="K155" s="119"/>
      <c r="L155" s="119"/>
      <c r="M155" s="119"/>
      <c r="N155" s="119"/>
      <c r="O155" s="76"/>
      <c r="P155" s="76"/>
      <c r="Q155" s="119"/>
      <c r="R155" s="76"/>
      <c r="S155" s="76"/>
      <c r="T155" s="76"/>
      <c r="U155" s="76"/>
      <c r="V155" s="76"/>
      <c r="W155" s="121"/>
      <c r="X155" s="639">
        <f t="shared" si="4"/>
        <v>28000.000000000004</v>
      </c>
      <c r="Y155" s="124">
        <f t="shared" si="5"/>
        <v>428000</v>
      </c>
    </row>
    <row r="156" spans="1:25" x14ac:dyDescent="0.35">
      <c r="A156" s="64"/>
      <c r="B156" s="64"/>
      <c r="C156" s="64"/>
      <c r="D156" s="64"/>
      <c r="E156" s="64"/>
      <c r="F156" s="96" t="s">
        <v>1582</v>
      </c>
      <c r="G156" s="64"/>
      <c r="H156" s="67"/>
      <c r="I156" s="64"/>
      <c r="J156" s="64"/>
      <c r="K156" s="68"/>
      <c r="L156" s="68"/>
      <c r="M156" s="68"/>
      <c r="N156" s="68"/>
      <c r="O156" s="64"/>
      <c r="P156" s="64"/>
      <c r="Q156" s="68"/>
      <c r="R156" s="64"/>
      <c r="S156" s="64"/>
      <c r="T156" s="64"/>
      <c r="U156" s="64"/>
      <c r="V156" s="64"/>
      <c r="W156" s="115"/>
      <c r="X156" s="639">
        <f t="shared" si="4"/>
        <v>0</v>
      </c>
      <c r="Y156" s="67">
        <f t="shared" si="5"/>
        <v>0</v>
      </c>
    </row>
    <row r="157" spans="1:25" x14ac:dyDescent="0.35">
      <c r="A157" s="69"/>
      <c r="B157" s="69"/>
      <c r="C157" s="69"/>
      <c r="D157" s="69"/>
      <c r="E157" s="69"/>
      <c r="F157" s="79" t="s">
        <v>9422</v>
      </c>
      <c r="G157" s="69"/>
      <c r="H157" s="74">
        <v>400000</v>
      </c>
      <c r="I157" s="69"/>
      <c r="J157" s="69" t="s">
        <v>9423</v>
      </c>
      <c r="K157" s="75"/>
      <c r="L157" s="75"/>
      <c r="M157" s="131"/>
      <c r="N157" s="75"/>
      <c r="O157" s="69"/>
      <c r="P157" s="69"/>
      <c r="Q157" s="75"/>
      <c r="R157" s="69"/>
      <c r="S157" s="69"/>
      <c r="T157" s="69"/>
      <c r="U157" s="69"/>
      <c r="V157" s="69"/>
      <c r="W157" s="116" t="s">
        <v>9424</v>
      </c>
      <c r="X157" s="639">
        <f t="shared" si="4"/>
        <v>28000.000000000004</v>
      </c>
      <c r="Y157" s="74">
        <f t="shared" si="5"/>
        <v>428000</v>
      </c>
    </row>
    <row r="158" spans="1:25" x14ac:dyDescent="0.35">
      <c r="A158" s="76"/>
      <c r="B158" s="76"/>
      <c r="C158" s="76"/>
      <c r="D158" s="76"/>
      <c r="E158" s="76"/>
      <c r="F158" s="79" t="s">
        <v>9425</v>
      </c>
      <c r="G158" s="76"/>
      <c r="H158" s="74">
        <v>400000</v>
      </c>
      <c r="I158" s="76"/>
      <c r="J158" s="76"/>
      <c r="K158" s="130"/>
      <c r="L158" s="119"/>
      <c r="M158" s="119"/>
      <c r="N158" s="119"/>
      <c r="O158" s="76"/>
      <c r="P158" s="76"/>
      <c r="Q158" s="119"/>
      <c r="R158" s="76"/>
      <c r="S158" s="76"/>
      <c r="T158" s="76"/>
      <c r="U158" s="76"/>
      <c r="V158" s="76"/>
      <c r="W158" s="121"/>
      <c r="X158" s="639">
        <f t="shared" si="4"/>
        <v>28000.000000000004</v>
      </c>
      <c r="Y158" s="74">
        <f t="shared" si="5"/>
        <v>428000</v>
      </c>
    </row>
    <row r="159" spans="1:25" x14ac:dyDescent="0.35">
      <c r="A159" s="76"/>
      <c r="B159" s="76"/>
      <c r="C159" s="76"/>
      <c r="D159" s="76"/>
      <c r="E159" s="76"/>
      <c r="F159" s="76" t="s">
        <v>9426</v>
      </c>
      <c r="G159" s="76"/>
      <c r="H159" s="74">
        <v>400000</v>
      </c>
      <c r="I159" s="76"/>
      <c r="J159" s="76"/>
      <c r="K159" s="130"/>
      <c r="L159" s="119"/>
      <c r="M159" s="119"/>
      <c r="N159" s="119"/>
      <c r="O159" s="76"/>
      <c r="P159" s="76"/>
      <c r="Q159" s="119"/>
      <c r="R159" s="76"/>
      <c r="S159" s="76"/>
      <c r="T159" s="76"/>
      <c r="U159" s="76"/>
      <c r="V159" s="76"/>
      <c r="W159" s="121"/>
      <c r="X159" s="639">
        <f t="shared" si="4"/>
        <v>28000.000000000004</v>
      </c>
      <c r="Y159" s="74">
        <f t="shared" si="5"/>
        <v>428000</v>
      </c>
    </row>
    <row r="160" spans="1:25" x14ac:dyDescent="0.35">
      <c r="A160" s="69"/>
      <c r="B160" s="69"/>
      <c r="C160" s="69"/>
      <c r="D160" s="69"/>
      <c r="E160" s="69"/>
      <c r="F160" s="93" t="s">
        <v>994</v>
      </c>
      <c r="G160" s="86"/>
      <c r="H160" s="87">
        <f>SUM(H157:H159)</f>
        <v>1200000</v>
      </c>
      <c r="I160" s="69"/>
      <c r="J160" s="69"/>
      <c r="K160" s="75"/>
      <c r="L160" s="75"/>
      <c r="M160" s="131"/>
      <c r="N160" s="75"/>
      <c r="O160" s="69"/>
      <c r="P160" s="69"/>
      <c r="Q160" s="75"/>
      <c r="R160" s="69"/>
      <c r="S160" s="69"/>
      <c r="T160" s="69"/>
      <c r="U160" s="69"/>
      <c r="V160" s="69"/>
      <c r="W160" s="116"/>
      <c r="X160" s="639">
        <f t="shared" si="4"/>
        <v>84000.000000000015</v>
      </c>
      <c r="Y160" s="87">
        <f t="shared" si="5"/>
        <v>1284000</v>
      </c>
    </row>
    <row r="161" spans="1:25" x14ac:dyDescent="0.35">
      <c r="A161" s="64"/>
      <c r="B161" s="64"/>
      <c r="C161" s="64"/>
      <c r="D161" s="64"/>
      <c r="E161" s="64"/>
      <c r="F161" s="96" t="s">
        <v>1590</v>
      </c>
      <c r="G161" s="64"/>
      <c r="H161" s="67"/>
      <c r="I161" s="64"/>
      <c r="J161" s="64"/>
      <c r="K161" s="68"/>
      <c r="L161" s="68"/>
      <c r="M161" s="68"/>
      <c r="N161" s="68"/>
      <c r="O161" s="64"/>
      <c r="P161" s="64"/>
      <c r="Q161" s="68"/>
      <c r="R161" s="64"/>
      <c r="S161" s="64"/>
      <c r="T161" s="64"/>
      <c r="U161" s="64"/>
      <c r="V161" s="64"/>
      <c r="W161" s="115"/>
      <c r="X161" s="639">
        <f t="shared" si="4"/>
        <v>0</v>
      </c>
      <c r="Y161" s="67">
        <f t="shared" si="5"/>
        <v>0</v>
      </c>
    </row>
    <row r="162" spans="1:25" x14ac:dyDescent="0.35">
      <c r="A162" s="69"/>
      <c r="B162" s="69"/>
      <c r="C162" s="69"/>
      <c r="D162" s="69"/>
      <c r="E162" s="69"/>
      <c r="F162" s="79" t="s">
        <v>9427</v>
      </c>
      <c r="G162" s="69"/>
      <c r="H162" s="74">
        <v>200000</v>
      </c>
      <c r="I162" s="69"/>
      <c r="J162" s="69" t="s">
        <v>3653</v>
      </c>
      <c r="K162" s="75"/>
      <c r="L162" s="75" t="s">
        <v>9428</v>
      </c>
      <c r="M162" s="75"/>
      <c r="N162" s="75"/>
      <c r="O162" s="69"/>
      <c r="P162" s="69" t="s">
        <v>9429</v>
      </c>
      <c r="Q162" s="75" t="s">
        <v>1066</v>
      </c>
      <c r="R162" s="69"/>
      <c r="S162" s="69"/>
      <c r="T162" s="69"/>
      <c r="U162" s="69"/>
      <c r="V162" s="69"/>
      <c r="W162" s="116"/>
      <c r="X162" s="639">
        <f t="shared" si="4"/>
        <v>14000.000000000002</v>
      </c>
      <c r="Y162" s="74">
        <f t="shared" si="5"/>
        <v>214000</v>
      </c>
    </row>
    <row r="163" spans="1:25" x14ac:dyDescent="0.35">
      <c r="A163" s="76"/>
      <c r="B163" s="76"/>
      <c r="C163" s="76"/>
      <c r="D163" s="76"/>
      <c r="E163" s="76"/>
      <c r="F163" s="176" t="s">
        <v>994</v>
      </c>
      <c r="G163" s="123"/>
      <c r="H163" s="124">
        <f>SUM(H162)</f>
        <v>200000</v>
      </c>
      <c r="I163" s="76"/>
      <c r="J163" s="76"/>
      <c r="K163" s="119"/>
      <c r="L163" s="119"/>
      <c r="M163" s="119"/>
      <c r="N163" s="119"/>
      <c r="O163" s="76"/>
      <c r="P163" s="76"/>
      <c r="Q163" s="119"/>
      <c r="R163" s="76"/>
      <c r="S163" s="76"/>
      <c r="T163" s="76"/>
      <c r="U163" s="76"/>
      <c r="V163" s="76"/>
      <c r="W163" s="121"/>
      <c r="X163" s="639">
        <f t="shared" si="4"/>
        <v>14000.000000000002</v>
      </c>
      <c r="Y163" s="124">
        <f t="shared" si="5"/>
        <v>214000</v>
      </c>
    </row>
    <row r="164" spans="1:25" x14ac:dyDescent="0.35">
      <c r="F164" s="123" t="s">
        <v>9430</v>
      </c>
      <c r="G164" s="123"/>
      <c r="H164" s="124">
        <f>SUM(H5:H163)/2</f>
        <v>114820000</v>
      </c>
      <c r="X164" s="639">
        <f t="shared" si="4"/>
        <v>8037400.0000000009</v>
      </c>
      <c r="Y164" s="124">
        <f t="shared" si="5"/>
        <v>122857400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B050"/>
  </sheetPr>
  <dimension ref="A1:Z184"/>
  <sheetViews>
    <sheetView topLeftCell="F1" workbookViewId="0">
      <selection activeCell="Z2" sqref="Z2"/>
    </sheetView>
  </sheetViews>
  <sheetFormatPr defaultColWidth="9.08984375" defaultRowHeight="14.5" x14ac:dyDescent="0.35"/>
  <cols>
    <col min="1" max="1" width="16.1796875" hidden="1" customWidth="1"/>
    <col min="2" max="2" width="30.08984375" hidden="1" customWidth="1"/>
    <col min="3" max="3" width="20.453125" hidden="1" customWidth="1"/>
    <col min="4" max="5" width="23.7265625" hidden="1" customWidth="1"/>
    <col min="6" max="6" width="68.1796875" customWidth="1"/>
    <col min="7" max="7" width="28.81640625" hidden="1" customWidth="1"/>
    <col min="8" max="8" width="28.81640625" style="104" hidden="1" customWidth="1"/>
    <col min="9" max="9" width="15.81640625" hidden="1" customWidth="1"/>
    <col min="10" max="10" width="27.08984375" hidden="1" customWidth="1"/>
    <col min="11" max="11" width="17.54296875" hidden="1" customWidth="1"/>
    <col min="12" max="12" width="22.453125" hidden="1" customWidth="1"/>
    <col min="13" max="13" width="19.08984375" hidden="1" customWidth="1"/>
    <col min="14" max="14" width="19" hidden="1" customWidth="1"/>
    <col min="15" max="15" width="25.453125" hidden="1" customWidth="1"/>
    <col min="16" max="16" width="21.54296875" hidden="1" customWidth="1"/>
    <col min="17" max="17" width="20.08984375" hidden="1" customWidth="1"/>
    <col min="18" max="18" width="12.54296875" hidden="1" customWidth="1"/>
    <col min="19" max="19" width="14.81640625" hidden="1" customWidth="1"/>
    <col min="20" max="20" width="26.81640625" hidden="1" customWidth="1"/>
    <col min="21" max="21" width="44.7265625" hidden="1" customWidth="1"/>
    <col min="22" max="22" width="14.08984375" hidden="1" customWidth="1"/>
    <col min="23" max="23" width="33" hidden="1" customWidth="1"/>
    <col min="24" max="24" width="24.08984375" hidden="1" customWidth="1"/>
    <col min="25" max="25" width="10.7265625" hidden="1" customWidth="1"/>
    <col min="26" max="26" width="28.8164062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ht="15.5" x14ac:dyDescent="0.35">
      <c r="A3" s="55"/>
      <c r="B3" s="55"/>
      <c r="C3" s="55"/>
      <c r="D3" s="55"/>
      <c r="E3" s="56"/>
      <c r="F3" s="57" t="s">
        <v>9431</v>
      </c>
      <c r="G3" s="55"/>
      <c r="H3" s="58"/>
      <c r="I3" s="59"/>
      <c r="J3" s="55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59"/>
      <c r="W3" s="63"/>
      <c r="X3" s="63"/>
      <c r="Z3" s="58"/>
    </row>
    <row r="4" spans="1:26" s="100" customFormat="1" ht="15.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Y4" s="638">
        <v>7.0000000000000007E-2</v>
      </c>
      <c r="Z4" s="67"/>
    </row>
    <row r="5" spans="1:26" s="100" customFormat="1" ht="15.5" x14ac:dyDescent="0.35">
      <c r="A5" s="76"/>
      <c r="B5" s="77" t="s">
        <v>9432</v>
      </c>
      <c r="C5" s="77" t="s">
        <v>9433</v>
      </c>
      <c r="D5" s="77" t="s">
        <v>9434</v>
      </c>
      <c r="E5" s="77" t="s">
        <v>9435</v>
      </c>
      <c r="F5" s="79" t="s">
        <v>9436</v>
      </c>
      <c r="G5" s="69"/>
      <c r="H5" s="74">
        <v>650000</v>
      </c>
      <c r="I5" s="69"/>
      <c r="J5" s="69" t="s">
        <v>1123</v>
      </c>
      <c r="K5" s="75"/>
      <c r="L5" s="79" t="s">
        <v>9437</v>
      </c>
      <c r="M5" s="80">
        <v>4555</v>
      </c>
      <c r="N5" s="75"/>
      <c r="O5" s="69"/>
      <c r="P5" s="69" t="s">
        <v>967</v>
      </c>
      <c r="Q5" s="69" t="s">
        <v>1011</v>
      </c>
      <c r="R5" s="69"/>
      <c r="S5" s="69"/>
      <c r="T5" s="69"/>
      <c r="U5" s="69"/>
      <c r="V5" s="69"/>
      <c r="W5" s="69" t="s">
        <v>940</v>
      </c>
      <c r="X5" s="121"/>
      <c r="Y5" s="639">
        <f>H5*Y$4</f>
        <v>45500.000000000007</v>
      </c>
      <c r="Z5" s="74">
        <f>H5+Y5</f>
        <v>695500</v>
      </c>
    </row>
    <row r="6" spans="1:26" s="100" customFormat="1" ht="15.5" x14ac:dyDescent="0.35">
      <c r="A6" s="76"/>
      <c r="B6" s="76"/>
      <c r="C6" s="76"/>
      <c r="D6" s="76"/>
      <c r="E6" s="76"/>
      <c r="F6" s="79" t="s">
        <v>9438</v>
      </c>
      <c r="G6" s="69"/>
      <c r="H6" s="74">
        <v>600000</v>
      </c>
      <c r="I6" s="69"/>
      <c r="J6" s="69" t="s">
        <v>1123</v>
      </c>
      <c r="K6" s="75"/>
      <c r="L6" s="79" t="s">
        <v>9439</v>
      </c>
      <c r="M6" s="80">
        <v>4557</v>
      </c>
      <c r="N6" s="75"/>
      <c r="O6" s="69"/>
      <c r="P6" s="69" t="s">
        <v>938</v>
      </c>
      <c r="Q6" s="69" t="s">
        <v>1011</v>
      </c>
      <c r="R6" s="69"/>
      <c r="S6" s="69"/>
      <c r="T6" s="69"/>
      <c r="U6" s="69"/>
      <c r="V6" s="69"/>
      <c r="W6" s="69" t="s">
        <v>940</v>
      </c>
      <c r="X6" s="121"/>
      <c r="Y6" s="639">
        <f t="shared" ref="Y6:Y69" si="0">H6*Y$4</f>
        <v>42000.000000000007</v>
      </c>
      <c r="Z6" s="74">
        <f t="shared" ref="Z6:Z69" si="1">H6+Y6</f>
        <v>642000</v>
      </c>
    </row>
    <row r="7" spans="1:26" s="100" customFormat="1" ht="15.5" x14ac:dyDescent="0.35">
      <c r="A7" s="76"/>
      <c r="B7" s="76"/>
      <c r="C7" s="76"/>
      <c r="D7" s="76"/>
      <c r="E7" s="76"/>
      <c r="F7" s="79" t="s">
        <v>9440</v>
      </c>
      <c r="G7" s="69"/>
      <c r="H7" s="74">
        <v>600000</v>
      </c>
      <c r="I7" s="69"/>
      <c r="J7" s="69" t="s">
        <v>1123</v>
      </c>
      <c r="K7" s="75"/>
      <c r="L7" s="79" t="s">
        <v>9439</v>
      </c>
      <c r="M7" s="80">
        <v>4556</v>
      </c>
      <c r="N7" s="75"/>
      <c r="O7" s="69"/>
      <c r="P7" s="69" t="s">
        <v>938</v>
      </c>
      <c r="Q7" s="69" t="s">
        <v>1011</v>
      </c>
      <c r="R7" s="69"/>
      <c r="S7" s="69"/>
      <c r="T7" s="69"/>
      <c r="U7" s="69"/>
      <c r="V7" s="69"/>
      <c r="W7" s="69" t="s">
        <v>940</v>
      </c>
      <c r="X7" s="121"/>
      <c r="Y7" s="639">
        <f t="shared" si="0"/>
        <v>42000.000000000007</v>
      </c>
      <c r="Z7" s="74">
        <f t="shared" si="1"/>
        <v>642000</v>
      </c>
    </row>
    <row r="8" spans="1:26" s="100" customFormat="1" ht="15.5" x14ac:dyDescent="0.35">
      <c r="A8" s="76"/>
      <c r="B8" s="76"/>
      <c r="C8" s="76"/>
      <c r="D8" s="76"/>
      <c r="E8" s="76"/>
      <c r="F8" s="79" t="s">
        <v>9441</v>
      </c>
      <c r="G8" s="69"/>
      <c r="H8" s="74">
        <v>600000</v>
      </c>
      <c r="I8" s="69"/>
      <c r="J8" s="69" t="s">
        <v>1123</v>
      </c>
      <c r="K8" s="75"/>
      <c r="L8" s="79" t="s">
        <v>9439</v>
      </c>
      <c r="M8" s="80">
        <v>4558</v>
      </c>
      <c r="N8" s="75"/>
      <c r="O8" s="69"/>
      <c r="P8" s="69" t="s">
        <v>938</v>
      </c>
      <c r="Q8" s="69" t="s">
        <v>1011</v>
      </c>
      <c r="R8" s="69"/>
      <c r="S8" s="69"/>
      <c r="T8" s="69"/>
      <c r="U8" s="69"/>
      <c r="V8" s="69"/>
      <c r="W8" s="69" t="s">
        <v>940</v>
      </c>
      <c r="X8" s="121"/>
      <c r="Y8" s="639">
        <f t="shared" si="0"/>
        <v>42000.000000000007</v>
      </c>
      <c r="Z8" s="74">
        <f t="shared" si="1"/>
        <v>642000</v>
      </c>
    </row>
    <row r="9" spans="1:26" s="100" customFormat="1" ht="15.5" x14ac:dyDescent="0.35">
      <c r="A9" s="76"/>
      <c r="B9" s="76"/>
      <c r="C9" s="76"/>
      <c r="D9" s="76"/>
      <c r="E9" s="76"/>
      <c r="F9" s="79" t="s">
        <v>9442</v>
      </c>
      <c r="G9" s="69"/>
      <c r="H9" s="74">
        <v>600000</v>
      </c>
      <c r="I9" s="69"/>
      <c r="J9" s="69" t="s">
        <v>1123</v>
      </c>
      <c r="K9" s="75"/>
      <c r="L9" s="79" t="s">
        <v>9439</v>
      </c>
      <c r="M9" s="80">
        <v>4559</v>
      </c>
      <c r="N9" s="75"/>
      <c r="O9" s="69"/>
      <c r="P9" s="69" t="s">
        <v>938</v>
      </c>
      <c r="Q9" s="69" t="s">
        <v>1011</v>
      </c>
      <c r="R9" s="69"/>
      <c r="S9" s="69"/>
      <c r="T9" s="69"/>
      <c r="U9" s="69"/>
      <c r="V9" s="69"/>
      <c r="W9" s="69" t="s">
        <v>940</v>
      </c>
      <c r="X9" s="121"/>
      <c r="Y9" s="639">
        <f t="shared" si="0"/>
        <v>42000.000000000007</v>
      </c>
      <c r="Z9" s="74">
        <f t="shared" si="1"/>
        <v>642000</v>
      </c>
    </row>
    <row r="10" spans="1:26" s="100" customFormat="1" ht="15.5" x14ac:dyDescent="0.35">
      <c r="A10" s="76"/>
      <c r="B10" s="76"/>
      <c r="C10" s="76"/>
      <c r="D10" s="76"/>
      <c r="E10" s="76"/>
      <c r="F10" s="79" t="s">
        <v>9443</v>
      </c>
      <c r="G10" s="69"/>
      <c r="H10" s="74">
        <v>600000</v>
      </c>
      <c r="I10" s="69"/>
      <c r="J10" s="69" t="s">
        <v>1123</v>
      </c>
      <c r="K10" s="75"/>
      <c r="L10" s="79" t="s">
        <v>9439</v>
      </c>
      <c r="M10" s="80">
        <v>4560</v>
      </c>
      <c r="N10" s="75"/>
      <c r="O10" s="69"/>
      <c r="P10" s="69" t="s">
        <v>938</v>
      </c>
      <c r="Q10" s="69" t="s">
        <v>1011</v>
      </c>
      <c r="R10" s="69"/>
      <c r="S10" s="69"/>
      <c r="T10" s="69"/>
      <c r="U10" s="69"/>
      <c r="V10" s="69"/>
      <c r="W10" s="69" t="s">
        <v>940</v>
      </c>
      <c r="X10" s="121"/>
      <c r="Y10" s="639">
        <f t="shared" si="0"/>
        <v>42000.000000000007</v>
      </c>
      <c r="Z10" s="74">
        <f t="shared" si="1"/>
        <v>642000</v>
      </c>
    </row>
    <row r="11" spans="1:26" s="100" customFormat="1" ht="15.5" x14ac:dyDescent="0.35">
      <c r="A11" s="76"/>
      <c r="B11" s="76"/>
      <c r="C11" s="76"/>
      <c r="D11" s="76"/>
      <c r="E11" s="76"/>
      <c r="F11" s="79" t="s">
        <v>9444</v>
      </c>
      <c r="G11" s="69"/>
      <c r="H11" s="74">
        <v>600000</v>
      </c>
      <c r="I11" s="69"/>
      <c r="J11" s="69" t="s">
        <v>1123</v>
      </c>
      <c r="K11" s="75"/>
      <c r="L11" s="79" t="s">
        <v>9439</v>
      </c>
      <c r="M11" s="80">
        <v>4561</v>
      </c>
      <c r="N11" s="75"/>
      <c r="O11" s="69"/>
      <c r="P11" s="69" t="s">
        <v>938</v>
      </c>
      <c r="Q11" s="69" t="s">
        <v>1011</v>
      </c>
      <c r="R11" s="69"/>
      <c r="S11" s="69"/>
      <c r="T11" s="69"/>
      <c r="U11" s="69"/>
      <c r="V11" s="69"/>
      <c r="W11" s="69" t="s">
        <v>940</v>
      </c>
      <c r="X11" s="121"/>
      <c r="Y11" s="639">
        <f t="shared" si="0"/>
        <v>42000.000000000007</v>
      </c>
      <c r="Z11" s="74">
        <f t="shared" si="1"/>
        <v>642000</v>
      </c>
    </row>
    <row r="12" spans="1:26" s="100" customFormat="1" ht="15.5" x14ac:dyDescent="0.35">
      <c r="A12" s="76"/>
      <c r="B12" s="76"/>
      <c r="C12" s="76"/>
      <c r="D12" s="76"/>
      <c r="E12" s="76"/>
      <c r="F12" s="79" t="s">
        <v>9445</v>
      </c>
      <c r="G12" s="69"/>
      <c r="H12" s="74">
        <v>650000</v>
      </c>
      <c r="I12" s="69"/>
      <c r="J12" s="69" t="s">
        <v>1123</v>
      </c>
      <c r="K12" s="75"/>
      <c r="L12" s="79" t="s">
        <v>9446</v>
      </c>
      <c r="M12" s="80">
        <v>4562</v>
      </c>
      <c r="N12" s="75"/>
      <c r="O12" s="69"/>
      <c r="P12" s="69" t="s">
        <v>967</v>
      </c>
      <c r="Q12" s="69" t="s">
        <v>1011</v>
      </c>
      <c r="R12" s="69"/>
      <c r="S12" s="69"/>
      <c r="T12" s="69"/>
      <c r="U12" s="69"/>
      <c r="V12" s="69"/>
      <c r="W12" s="69" t="s">
        <v>940</v>
      </c>
      <c r="X12" s="121"/>
      <c r="Y12" s="639">
        <f t="shared" si="0"/>
        <v>45500.000000000007</v>
      </c>
      <c r="Z12" s="74">
        <f t="shared" si="1"/>
        <v>695500</v>
      </c>
    </row>
    <row r="13" spans="1:26" s="100" customFormat="1" ht="15.5" x14ac:dyDescent="0.35">
      <c r="A13" s="76"/>
      <c r="B13" s="76"/>
      <c r="C13" s="76"/>
      <c r="D13" s="76"/>
      <c r="E13" s="76"/>
      <c r="F13" s="79" t="s">
        <v>9447</v>
      </c>
      <c r="G13" s="69"/>
      <c r="H13" s="74">
        <v>600000</v>
      </c>
      <c r="I13" s="69"/>
      <c r="J13" s="69" t="s">
        <v>1123</v>
      </c>
      <c r="K13" s="75"/>
      <c r="L13" s="79" t="s">
        <v>9439</v>
      </c>
      <c r="M13" s="80">
        <v>4563</v>
      </c>
      <c r="N13" s="75"/>
      <c r="O13" s="69"/>
      <c r="P13" s="69" t="s">
        <v>938</v>
      </c>
      <c r="Q13" s="69" t="s">
        <v>1011</v>
      </c>
      <c r="R13" s="69"/>
      <c r="S13" s="69"/>
      <c r="T13" s="69"/>
      <c r="U13" s="69"/>
      <c r="V13" s="69"/>
      <c r="W13" s="69" t="s">
        <v>940</v>
      </c>
      <c r="X13" s="121"/>
      <c r="Y13" s="639">
        <f t="shared" si="0"/>
        <v>42000.000000000007</v>
      </c>
      <c r="Z13" s="74">
        <f t="shared" si="1"/>
        <v>642000</v>
      </c>
    </row>
    <row r="14" spans="1:26" s="100" customFormat="1" ht="15.5" x14ac:dyDescent="0.35">
      <c r="A14" s="76"/>
      <c r="B14" s="76"/>
      <c r="C14" s="76"/>
      <c r="D14" s="76"/>
      <c r="E14" s="76"/>
      <c r="F14" s="79" t="s">
        <v>9448</v>
      </c>
      <c r="G14" s="69"/>
      <c r="H14" s="74">
        <v>600000</v>
      </c>
      <c r="I14" s="69"/>
      <c r="J14" s="69" t="s">
        <v>1123</v>
      </c>
      <c r="K14" s="75"/>
      <c r="L14" s="79" t="s">
        <v>9439</v>
      </c>
      <c r="M14" s="80">
        <v>4564</v>
      </c>
      <c r="N14" s="75"/>
      <c r="O14" s="69"/>
      <c r="P14" s="69" t="s">
        <v>938</v>
      </c>
      <c r="Q14" s="69" t="s">
        <v>1011</v>
      </c>
      <c r="R14" s="69"/>
      <c r="S14" s="69"/>
      <c r="T14" s="69"/>
      <c r="U14" s="69"/>
      <c r="V14" s="69"/>
      <c r="W14" s="69" t="s">
        <v>940</v>
      </c>
      <c r="X14" s="121"/>
      <c r="Y14" s="639">
        <f t="shared" si="0"/>
        <v>42000.000000000007</v>
      </c>
      <c r="Z14" s="74">
        <f t="shared" si="1"/>
        <v>642000</v>
      </c>
    </row>
    <row r="15" spans="1:26" s="100" customFormat="1" ht="15.5" x14ac:dyDescent="0.35">
      <c r="A15" s="76"/>
      <c r="B15" s="76"/>
      <c r="C15" s="76"/>
      <c r="D15" s="76"/>
      <c r="E15" s="76"/>
      <c r="F15" s="79" t="s">
        <v>9449</v>
      </c>
      <c r="G15" s="69"/>
      <c r="H15" s="74">
        <v>600000</v>
      </c>
      <c r="I15" s="69"/>
      <c r="J15" s="69" t="s">
        <v>1123</v>
      </c>
      <c r="K15" s="75"/>
      <c r="L15" s="79" t="s">
        <v>9439</v>
      </c>
      <c r="M15" s="75">
        <v>4565</v>
      </c>
      <c r="N15" s="75"/>
      <c r="O15" s="69"/>
      <c r="P15" s="69" t="s">
        <v>938</v>
      </c>
      <c r="Q15" s="69" t="s">
        <v>1011</v>
      </c>
      <c r="R15" s="69"/>
      <c r="S15" s="69"/>
      <c r="T15" s="69"/>
      <c r="U15" s="69"/>
      <c r="V15" s="69"/>
      <c r="W15" s="69" t="s">
        <v>940</v>
      </c>
      <c r="X15" s="121"/>
      <c r="Y15" s="639">
        <f t="shared" si="0"/>
        <v>42000.000000000007</v>
      </c>
      <c r="Z15" s="74">
        <f t="shared" si="1"/>
        <v>642000</v>
      </c>
    </row>
    <row r="16" spans="1:26" s="100" customFormat="1" ht="15.5" x14ac:dyDescent="0.35">
      <c r="A16" s="76"/>
      <c r="B16" s="76"/>
      <c r="C16" s="76"/>
      <c r="D16" s="76"/>
      <c r="E16" s="76"/>
      <c r="F16" s="79" t="s">
        <v>9450</v>
      </c>
      <c r="G16" s="69"/>
      <c r="H16" s="74">
        <v>600000</v>
      </c>
      <c r="I16" s="69"/>
      <c r="J16" s="69" t="s">
        <v>1123</v>
      </c>
      <c r="K16" s="75"/>
      <c r="L16" s="79" t="s">
        <v>9439</v>
      </c>
      <c r="M16" s="80">
        <v>4566</v>
      </c>
      <c r="N16" s="75"/>
      <c r="O16" s="69"/>
      <c r="P16" s="69" t="s">
        <v>938</v>
      </c>
      <c r="Q16" s="69" t="s">
        <v>1011</v>
      </c>
      <c r="R16" s="69"/>
      <c r="S16" s="69"/>
      <c r="T16" s="69"/>
      <c r="U16" s="69"/>
      <c r="V16" s="69"/>
      <c r="W16" s="69" t="s">
        <v>940</v>
      </c>
      <c r="X16" s="121"/>
      <c r="Y16" s="639">
        <f t="shared" si="0"/>
        <v>42000.000000000007</v>
      </c>
      <c r="Z16" s="74">
        <f t="shared" si="1"/>
        <v>642000</v>
      </c>
    </row>
    <row r="17" spans="1:26" s="100" customFormat="1" ht="15.5" x14ac:dyDescent="0.35">
      <c r="A17" s="76"/>
      <c r="B17" s="76"/>
      <c r="C17" s="76"/>
      <c r="D17" s="76"/>
      <c r="E17" s="76"/>
      <c r="F17" s="79" t="s">
        <v>9451</v>
      </c>
      <c r="G17" s="69"/>
      <c r="H17" s="74">
        <v>600000</v>
      </c>
      <c r="I17" s="69"/>
      <c r="J17" s="69" t="s">
        <v>1123</v>
      </c>
      <c r="K17" s="75"/>
      <c r="L17" s="79" t="s">
        <v>9439</v>
      </c>
      <c r="M17" s="75">
        <v>4567</v>
      </c>
      <c r="N17" s="75"/>
      <c r="O17" s="69"/>
      <c r="P17" s="69" t="s">
        <v>938</v>
      </c>
      <c r="Q17" s="69" t="s">
        <v>1011</v>
      </c>
      <c r="R17" s="69"/>
      <c r="S17" s="69"/>
      <c r="T17" s="69"/>
      <c r="U17" s="69"/>
      <c r="V17" s="69"/>
      <c r="W17" s="69" t="s">
        <v>940</v>
      </c>
      <c r="X17" s="121"/>
      <c r="Y17" s="639">
        <f t="shared" si="0"/>
        <v>42000.000000000007</v>
      </c>
      <c r="Z17" s="74">
        <f t="shared" si="1"/>
        <v>642000</v>
      </c>
    </row>
    <row r="18" spans="1:26" s="100" customFormat="1" ht="15.5" x14ac:dyDescent="0.35">
      <c r="A18" s="76"/>
      <c r="B18" s="76"/>
      <c r="C18" s="76"/>
      <c r="D18" s="76"/>
      <c r="E18" s="76"/>
      <c r="F18" s="79" t="s">
        <v>9452</v>
      </c>
      <c r="G18" s="69"/>
      <c r="H18" s="74">
        <v>600000</v>
      </c>
      <c r="I18" s="69"/>
      <c r="J18" s="69" t="s">
        <v>1123</v>
      </c>
      <c r="K18" s="75"/>
      <c r="L18" s="79" t="s">
        <v>9439</v>
      </c>
      <c r="M18" s="75">
        <v>4568</v>
      </c>
      <c r="N18" s="75"/>
      <c r="O18" s="69"/>
      <c r="P18" s="69" t="s">
        <v>938</v>
      </c>
      <c r="Q18" s="69" t="s">
        <v>1011</v>
      </c>
      <c r="R18" s="69"/>
      <c r="S18" s="69"/>
      <c r="T18" s="69"/>
      <c r="U18" s="69"/>
      <c r="V18" s="69"/>
      <c r="W18" s="69" t="s">
        <v>940</v>
      </c>
      <c r="X18" s="121"/>
      <c r="Y18" s="639">
        <f t="shared" si="0"/>
        <v>42000.000000000007</v>
      </c>
      <c r="Z18" s="74">
        <f t="shared" si="1"/>
        <v>642000</v>
      </c>
    </row>
    <row r="19" spans="1:26" s="100" customFormat="1" ht="15.5" x14ac:dyDescent="0.35">
      <c r="A19" s="76"/>
      <c r="B19" s="76"/>
      <c r="C19" s="76"/>
      <c r="D19" s="76"/>
      <c r="E19" s="76"/>
      <c r="F19" s="79" t="s">
        <v>9453</v>
      </c>
      <c r="G19" s="69"/>
      <c r="H19" s="74">
        <v>650000</v>
      </c>
      <c r="I19" s="69"/>
      <c r="J19" s="69" t="s">
        <v>1123</v>
      </c>
      <c r="K19" s="75"/>
      <c r="L19" s="79" t="s">
        <v>9437</v>
      </c>
      <c r="M19" s="75">
        <v>4569</v>
      </c>
      <c r="N19" s="75"/>
      <c r="O19" s="69"/>
      <c r="P19" s="69" t="s">
        <v>967</v>
      </c>
      <c r="Q19" s="69" t="s">
        <v>1011</v>
      </c>
      <c r="R19" s="69"/>
      <c r="S19" s="69"/>
      <c r="T19" s="69"/>
      <c r="U19" s="69"/>
      <c r="V19" s="69"/>
      <c r="W19" s="69" t="s">
        <v>940</v>
      </c>
      <c r="X19" s="121"/>
      <c r="Y19" s="639">
        <f t="shared" si="0"/>
        <v>45500.000000000007</v>
      </c>
      <c r="Z19" s="74">
        <f t="shared" si="1"/>
        <v>695500</v>
      </c>
    </row>
    <row r="20" spans="1:26" s="100" customFormat="1" ht="15.5" x14ac:dyDescent="0.35">
      <c r="A20" s="76"/>
      <c r="B20" s="76"/>
      <c r="C20" s="76"/>
      <c r="D20" s="76"/>
      <c r="E20" s="76"/>
      <c r="F20" s="93" t="s">
        <v>994</v>
      </c>
      <c r="G20" s="86"/>
      <c r="H20" s="87">
        <f>SUM(H5:H19)</f>
        <v>9150000</v>
      </c>
      <c r="I20" s="69"/>
      <c r="J20" s="69"/>
      <c r="K20" s="75"/>
      <c r="L20" s="79"/>
      <c r="M20" s="75"/>
      <c r="N20" s="75"/>
      <c r="O20" s="69"/>
      <c r="P20" s="69"/>
      <c r="Q20" s="69"/>
      <c r="R20" s="69"/>
      <c r="S20" s="69"/>
      <c r="T20" s="69"/>
      <c r="U20" s="69"/>
      <c r="V20" s="69"/>
      <c r="W20" s="69"/>
      <c r="X20" s="121"/>
      <c r="Y20" s="639">
        <f t="shared" si="0"/>
        <v>640500.00000000012</v>
      </c>
      <c r="Z20" s="87">
        <f t="shared" si="1"/>
        <v>9790500</v>
      </c>
    </row>
    <row r="21" spans="1:26" s="100" customFormat="1" ht="15.5" x14ac:dyDescent="0.35">
      <c r="A21" s="64"/>
      <c r="B21" s="64"/>
      <c r="C21" s="64"/>
      <c r="D21" s="64"/>
      <c r="E21" s="64"/>
      <c r="F21" s="96" t="s">
        <v>9454</v>
      </c>
      <c r="G21" s="64"/>
      <c r="H21" s="67"/>
      <c r="I21" s="64"/>
      <c r="J21" s="64"/>
      <c r="K21" s="68"/>
      <c r="L21" s="97"/>
      <c r="M21" s="68"/>
      <c r="N21" s="68"/>
      <c r="O21" s="64"/>
      <c r="P21" s="64"/>
      <c r="Q21" s="64"/>
      <c r="R21" s="64"/>
      <c r="S21" s="64"/>
      <c r="T21" s="64"/>
      <c r="U21" s="64"/>
      <c r="V21" s="64"/>
      <c r="W21" s="64"/>
      <c r="X21" s="115"/>
      <c r="Y21" s="639">
        <f t="shared" si="0"/>
        <v>0</v>
      </c>
      <c r="Z21" s="67">
        <f t="shared" si="1"/>
        <v>0</v>
      </c>
    </row>
    <row r="22" spans="1:26" s="100" customFormat="1" ht="15.5" x14ac:dyDescent="0.35">
      <c r="A22" s="76"/>
      <c r="B22" s="76"/>
      <c r="C22" s="76"/>
      <c r="D22" s="76"/>
      <c r="E22" s="76"/>
      <c r="F22" s="79" t="s">
        <v>9455</v>
      </c>
      <c r="G22" s="69"/>
      <c r="H22" s="74">
        <v>30000</v>
      </c>
      <c r="I22" s="69"/>
      <c r="J22" s="69" t="s">
        <v>1123</v>
      </c>
      <c r="K22" s="75">
        <v>1995</v>
      </c>
      <c r="L22" s="79" t="s">
        <v>9456</v>
      </c>
      <c r="M22" s="77" t="s">
        <v>9457</v>
      </c>
      <c r="N22" s="75" t="s">
        <v>1575</v>
      </c>
      <c r="O22" s="69"/>
      <c r="P22" s="69" t="s">
        <v>938</v>
      </c>
      <c r="Q22" s="69" t="s">
        <v>4828</v>
      </c>
      <c r="R22" s="69"/>
      <c r="S22" s="69"/>
      <c r="T22" s="69"/>
      <c r="U22" s="69"/>
      <c r="V22" s="69"/>
      <c r="W22" s="69" t="s">
        <v>940</v>
      </c>
      <c r="X22" s="121"/>
      <c r="Y22" s="639">
        <f t="shared" si="0"/>
        <v>2100</v>
      </c>
      <c r="Z22" s="74">
        <f t="shared" si="1"/>
        <v>32100</v>
      </c>
    </row>
    <row r="23" spans="1:26" s="100" customFormat="1" ht="15.5" x14ac:dyDescent="0.35">
      <c r="A23" s="76"/>
      <c r="B23" s="76"/>
      <c r="C23" s="76"/>
      <c r="D23" s="76"/>
      <c r="E23" s="76"/>
      <c r="F23" s="79" t="s">
        <v>9458</v>
      </c>
      <c r="G23" s="69"/>
      <c r="H23" s="74">
        <v>30000</v>
      </c>
      <c r="I23" s="69"/>
      <c r="J23" s="69" t="s">
        <v>1123</v>
      </c>
      <c r="K23" s="75">
        <v>1995</v>
      </c>
      <c r="L23" s="79" t="s">
        <v>9459</v>
      </c>
      <c r="M23" s="398" t="s">
        <v>9460</v>
      </c>
      <c r="N23" s="75" t="s">
        <v>1575</v>
      </c>
      <c r="O23" s="69"/>
      <c r="P23" s="69" t="s">
        <v>938</v>
      </c>
      <c r="Q23" s="69" t="s">
        <v>4828</v>
      </c>
      <c r="R23" s="69"/>
      <c r="S23" s="69"/>
      <c r="T23" s="69"/>
      <c r="U23" s="69"/>
      <c r="V23" s="69"/>
      <c r="W23" s="69" t="s">
        <v>940</v>
      </c>
      <c r="X23" s="121"/>
      <c r="Y23" s="639">
        <f t="shared" si="0"/>
        <v>2100</v>
      </c>
      <c r="Z23" s="74">
        <f t="shared" si="1"/>
        <v>32100</v>
      </c>
    </row>
    <row r="24" spans="1:26" s="100" customFormat="1" ht="15.5" x14ac:dyDescent="0.35">
      <c r="A24" s="76"/>
      <c r="B24" s="76"/>
      <c r="C24" s="76"/>
      <c r="D24" s="76"/>
      <c r="E24" s="76"/>
      <c r="F24" s="79" t="s">
        <v>9461</v>
      </c>
      <c r="G24" s="69"/>
      <c r="H24" s="74">
        <v>30000</v>
      </c>
      <c r="I24" s="69"/>
      <c r="J24" s="69" t="s">
        <v>1123</v>
      </c>
      <c r="K24" s="75">
        <v>1995</v>
      </c>
      <c r="L24" s="79" t="s">
        <v>9456</v>
      </c>
      <c r="M24" s="75"/>
      <c r="N24" s="75"/>
      <c r="O24" s="69"/>
      <c r="P24" s="69" t="s">
        <v>938</v>
      </c>
      <c r="Q24" s="69" t="s">
        <v>4828</v>
      </c>
      <c r="R24" s="69"/>
      <c r="S24" s="69"/>
      <c r="T24" s="69"/>
      <c r="U24" s="69"/>
      <c r="V24" s="69"/>
      <c r="W24" s="69"/>
      <c r="X24" s="121"/>
      <c r="Y24" s="639">
        <f t="shared" si="0"/>
        <v>2100</v>
      </c>
      <c r="Z24" s="74">
        <f t="shared" si="1"/>
        <v>32100</v>
      </c>
    </row>
    <row r="25" spans="1:26" s="100" customFormat="1" ht="15.5" x14ac:dyDescent="0.35">
      <c r="A25" s="76"/>
      <c r="B25" s="76"/>
      <c r="C25" s="76"/>
      <c r="D25" s="76"/>
      <c r="E25" s="76"/>
      <c r="F25" s="79" t="s">
        <v>9462</v>
      </c>
      <c r="G25" s="69"/>
      <c r="H25" s="74">
        <v>30000</v>
      </c>
      <c r="I25" s="69"/>
      <c r="J25" s="69" t="s">
        <v>1123</v>
      </c>
      <c r="K25" s="75">
        <v>1995</v>
      </c>
      <c r="L25" s="79" t="s">
        <v>9459</v>
      </c>
      <c r="M25" s="75"/>
      <c r="N25" s="75"/>
      <c r="O25" s="69"/>
      <c r="P25" s="69" t="s">
        <v>938</v>
      </c>
      <c r="Q25" s="69" t="s">
        <v>4828</v>
      </c>
      <c r="R25" s="69"/>
      <c r="S25" s="69"/>
      <c r="T25" s="69"/>
      <c r="U25" s="69"/>
      <c r="V25" s="69"/>
      <c r="W25" s="69"/>
      <c r="X25" s="121"/>
      <c r="Y25" s="639">
        <f t="shared" si="0"/>
        <v>2100</v>
      </c>
      <c r="Z25" s="74">
        <f t="shared" si="1"/>
        <v>32100</v>
      </c>
    </row>
    <row r="26" spans="1:26" s="100" customFormat="1" ht="15.5" x14ac:dyDescent="0.35">
      <c r="A26" s="76"/>
      <c r="B26" s="76"/>
      <c r="C26" s="76"/>
      <c r="D26" s="76"/>
      <c r="E26" s="76"/>
      <c r="F26" s="93" t="s">
        <v>994</v>
      </c>
      <c r="G26" s="86"/>
      <c r="H26" s="87">
        <f>SUM(H22:H25)</f>
        <v>120000</v>
      </c>
      <c r="I26" s="69"/>
      <c r="J26" s="69"/>
      <c r="K26" s="75"/>
      <c r="L26" s="79"/>
      <c r="M26" s="75"/>
      <c r="N26" s="75"/>
      <c r="O26" s="69"/>
      <c r="P26" s="69"/>
      <c r="Q26" s="69"/>
      <c r="R26" s="69"/>
      <c r="S26" s="69"/>
      <c r="T26" s="69"/>
      <c r="U26" s="69"/>
      <c r="V26" s="69"/>
      <c r="W26" s="69"/>
      <c r="X26" s="121"/>
      <c r="Y26" s="639">
        <f t="shared" si="0"/>
        <v>8400</v>
      </c>
      <c r="Z26" s="87">
        <f t="shared" si="1"/>
        <v>128400</v>
      </c>
    </row>
    <row r="27" spans="1:26" s="100" customFormat="1" ht="15.5" x14ac:dyDescent="0.35">
      <c r="A27" s="64"/>
      <c r="B27" s="64"/>
      <c r="C27" s="64"/>
      <c r="D27" s="64"/>
      <c r="E27" s="64"/>
      <c r="F27" s="66" t="s">
        <v>1842</v>
      </c>
      <c r="G27" s="64"/>
      <c r="H27" s="67"/>
      <c r="I27" s="64"/>
      <c r="J27" s="64"/>
      <c r="K27" s="68"/>
      <c r="L27" s="68"/>
      <c r="M27" s="68"/>
      <c r="N27" s="68"/>
      <c r="O27" s="64"/>
      <c r="P27" s="64"/>
      <c r="Q27" s="68"/>
      <c r="R27" s="64"/>
      <c r="S27" s="64"/>
      <c r="T27" s="64"/>
      <c r="U27" s="64"/>
      <c r="V27" s="64"/>
      <c r="W27" s="64"/>
      <c r="X27" s="115"/>
      <c r="Y27" s="639">
        <f t="shared" si="0"/>
        <v>0</v>
      </c>
      <c r="Z27" s="67">
        <f t="shared" si="1"/>
        <v>0</v>
      </c>
    </row>
    <row r="28" spans="1:26" s="100" customFormat="1" ht="15.5" x14ac:dyDescent="0.35">
      <c r="A28" s="76"/>
      <c r="B28" s="76"/>
      <c r="C28" s="76"/>
      <c r="D28" s="76"/>
      <c r="E28" s="76"/>
      <c r="F28" s="117" t="s">
        <v>9463</v>
      </c>
      <c r="G28" s="76"/>
      <c r="H28" s="118">
        <v>36500000</v>
      </c>
      <c r="I28" s="76"/>
      <c r="J28" s="76" t="s">
        <v>1147</v>
      </c>
      <c r="K28" s="119"/>
      <c r="L28" s="119"/>
      <c r="M28" s="120">
        <v>29651</v>
      </c>
      <c r="N28" s="119"/>
      <c r="O28" s="76"/>
      <c r="P28" s="122"/>
      <c r="Q28" s="119"/>
      <c r="R28" s="76"/>
      <c r="S28" s="76"/>
      <c r="T28" s="76"/>
      <c r="U28" s="76"/>
      <c r="V28" s="76"/>
      <c r="W28" s="76"/>
      <c r="X28" s="121"/>
      <c r="Y28" s="639">
        <f t="shared" si="0"/>
        <v>2555000.0000000005</v>
      </c>
      <c r="Z28" s="118">
        <f t="shared" si="1"/>
        <v>39055000</v>
      </c>
    </row>
    <row r="29" spans="1:26" s="100" customFormat="1" ht="15.5" x14ac:dyDescent="0.35">
      <c r="A29" s="76"/>
      <c r="B29" s="76"/>
      <c r="C29" s="76"/>
      <c r="D29" s="76"/>
      <c r="E29" s="76"/>
      <c r="F29" s="117" t="s">
        <v>9464</v>
      </c>
      <c r="G29" s="76"/>
      <c r="H29" s="118">
        <v>36500000</v>
      </c>
      <c r="I29" s="76"/>
      <c r="J29" s="76" t="s">
        <v>1147</v>
      </c>
      <c r="K29" s="119"/>
      <c r="L29" s="119"/>
      <c r="M29" s="117" t="s">
        <v>543</v>
      </c>
      <c r="N29" s="119"/>
      <c r="O29" s="76"/>
      <c r="P29" s="122"/>
      <c r="Q29" s="119"/>
      <c r="R29" s="76"/>
      <c r="S29" s="76"/>
      <c r="T29" s="76"/>
      <c r="U29" s="76"/>
      <c r="V29" s="76"/>
      <c r="W29" s="76"/>
      <c r="X29" s="121"/>
      <c r="Y29" s="639">
        <f t="shared" si="0"/>
        <v>2555000.0000000005</v>
      </c>
      <c r="Z29" s="118">
        <f t="shared" si="1"/>
        <v>39055000</v>
      </c>
    </row>
    <row r="30" spans="1:26" s="100" customFormat="1" ht="15.5" x14ac:dyDescent="0.35">
      <c r="A30" s="76"/>
      <c r="B30" s="76"/>
      <c r="C30" s="76"/>
      <c r="D30" s="76"/>
      <c r="E30" s="76"/>
      <c r="F30" s="176" t="s">
        <v>994</v>
      </c>
      <c r="G30" s="123"/>
      <c r="H30" s="124">
        <f>SUM(H28:H29)</f>
        <v>73000000</v>
      </c>
      <c r="I30" s="76"/>
      <c r="J30" s="76"/>
      <c r="K30" s="119"/>
      <c r="L30" s="119"/>
      <c r="M30" s="120"/>
      <c r="N30" s="119"/>
      <c r="O30" s="76"/>
      <c r="P30" s="122"/>
      <c r="Q30" s="119"/>
      <c r="R30" s="76"/>
      <c r="S30" s="76"/>
      <c r="T30" s="76"/>
      <c r="U30" s="76"/>
      <c r="V30" s="76"/>
      <c r="W30" s="76"/>
      <c r="X30" s="121"/>
      <c r="Y30" s="639">
        <f t="shared" si="0"/>
        <v>5110000.0000000009</v>
      </c>
      <c r="Z30" s="124">
        <f t="shared" si="1"/>
        <v>78110000</v>
      </c>
    </row>
    <row r="31" spans="1:26" s="100" customFormat="1" ht="15.5" x14ac:dyDescent="0.35">
      <c r="A31" s="64"/>
      <c r="B31" s="64"/>
      <c r="C31" s="64"/>
      <c r="D31" s="64"/>
      <c r="E31" s="64"/>
      <c r="F31" s="66" t="s">
        <v>1851</v>
      </c>
      <c r="G31" s="64"/>
      <c r="H31" s="67"/>
      <c r="I31" s="64"/>
      <c r="J31" s="64"/>
      <c r="K31" s="68"/>
      <c r="L31" s="68"/>
      <c r="M31" s="68"/>
      <c r="N31" s="68"/>
      <c r="O31" s="64"/>
      <c r="P31" s="125"/>
      <c r="Q31" s="68"/>
      <c r="R31" s="64"/>
      <c r="S31" s="64"/>
      <c r="T31" s="64"/>
      <c r="U31" s="64"/>
      <c r="V31" s="64"/>
      <c r="W31" s="64"/>
      <c r="X31" s="115"/>
      <c r="Y31" s="639">
        <f t="shared" si="0"/>
        <v>0</v>
      </c>
      <c r="Z31" s="67">
        <f t="shared" si="1"/>
        <v>0</v>
      </c>
    </row>
    <row r="32" spans="1:26" s="100" customFormat="1" ht="15.5" x14ac:dyDescent="0.35">
      <c r="A32" s="69"/>
      <c r="B32" s="69"/>
      <c r="C32" s="69"/>
      <c r="D32" s="69"/>
      <c r="E32" s="69"/>
      <c r="F32" s="186" t="s">
        <v>9465</v>
      </c>
      <c r="G32" s="69"/>
      <c r="H32" s="74">
        <v>3000000</v>
      </c>
      <c r="I32" s="69"/>
      <c r="J32" s="186" t="s">
        <v>9466</v>
      </c>
      <c r="K32" s="186" t="s">
        <v>9467</v>
      </c>
      <c r="L32" s="75"/>
      <c r="M32" s="186" t="s">
        <v>9468</v>
      </c>
      <c r="N32" s="75"/>
      <c r="O32" s="69"/>
      <c r="P32" s="126"/>
      <c r="Q32" s="75"/>
      <c r="R32" s="69"/>
      <c r="S32" s="69"/>
      <c r="T32" s="69"/>
      <c r="U32" s="69"/>
      <c r="V32" s="69"/>
      <c r="W32" s="69"/>
      <c r="X32" s="116" t="s">
        <v>1852</v>
      </c>
      <c r="Y32" s="639">
        <f t="shared" si="0"/>
        <v>210000.00000000003</v>
      </c>
      <c r="Z32" s="74">
        <f t="shared" si="1"/>
        <v>3210000</v>
      </c>
    </row>
    <row r="33" spans="1:26" s="100" customFormat="1" ht="15.5" x14ac:dyDescent="0.35">
      <c r="A33" s="76"/>
      <c r="B33" s="76"/>
      <c r="C33" s="76"/>
      <c r="D33" s="76"/>
      <c r="E33" s="76"/>
      <c r="F33" s="186" t="s">
        <v>9469</v>
      </c>
      <c r="G33" s="76"/>
      <c r="H33" s="74">
        <v>3000000</v>
      </c>
      <c r="I33" s="76"/>
      <c r="J33" s="186" t="s">
        <v>9466</v>
      </c>
      <c r="K33" s="186" t="s">
        <v>9467</v>
      </c>
      <c r="L33" s="119"/>
      <c r="M33" s="186" t="s">
        <v>9470</v>
      </c>
      <c r="N33" s="119"/>
      <c r="O33" s="76"/>
      <c r="P33" s="122"/>
      <c r="Q33" s="119"/>
      <c r="R33" s="76"/>
      <c r="S33" s="76"/>
      <c r="T33" s="76"/>
      <c r="U33" s="76"/>
      <c r="V33" s="76"/>
      <c r="W33" s="76"/>
      <c r="X33" s="121"/>
      <c r="Y33" s="639">
        <f t="shared" si="0"/>
        <v>210000.00000000003</v>
      </c>
      <c r="Z33" s="74">
        <f t="shared" si="1"/>
        <v>3210000</v>
      </c>
    </row>
    <row r="34" spans="1:26" s="100" customFormat="1" ht="15.5" x14ac:dyDescent="0.35">
      <c r="A34" s="76"/>
      <c r="B34" s="76"/>
      <c r="C34" s="76"/>
      <c r="D34" s="76"/>
      <c r="E34" s="76"/>
      <c r="F34" s="384" t="s">
        <v>994</v>
      </c>
      <c r="G34" s="123"/>
      <c r="H34" s="87">
        <f>SUM(H32:H33)</f>
        <v>6000000</v>
      </c>
      <c r="I34" s="76"/>
      <c r="J34" s="186"/>
      <c r="K34" s="186"/>
      <c r="L34" s="119"/>
      <c r="M34" s="186"/>
      <c r="N34" s="119"/>
      <c r="O34" s="76"/>
      <c r="P34" s="122"/>
      <c r="Q34" s="119"/>
      <c r="R34" s="76"/>
      <c r="S34" s="76"/>
      <c r="T34" s="76"/>
      <c r="U34" s="76"/>
      <c r="V34" s="76"/>
      <c r="W34" s="76"/>
      <c r="X34" s="121"/>
      <c r="Y34" s="639">
        <f t="shared" si="0"/>
        <v>420000.00000000006</v>
      </c>
      <c r="Z34" s="87">
        <f t="shared" si="1"/>
        <v>6420000</v>
      </c>
    </row>
    <row r="35" spans="1:26" s="100" customFormat="1" ht="15.5" x14ac:dyDescent="0.35">
      <c r="A35" s="64"/>
      <c r="B35" s="64"/>
      <c r="C35" s="64"/>
      <c r="D35" s="64"/>
      <c r="E35" s="64"/>
      <c r="F35" s="66" t="s">
        <v>1860</v>
      </c>
      <c r="G35" s="64"/>
      <c r="H35" s="67"/>
      <c r="I35" s="64"/>
      <c r="J35" s="64"/>
      <c r="K35" s="68"/>
      <c r="L35" s="68"/>
      <c r="M35" s="68"/>
      <c r="N35" s="68"/>
      <c r="O35" s="64"/>
      <c r="P35" s="125"/>
      <c r="Q35" s="68"/>
      <c r="R35" s="64"/>
      <c r="S35" s="64"/>
      <c r="T35" s="64"/>
      <c r="U35" s="64"/>
      <c r="V35" s="64"/>
      <c r="W35" s="64"/>
      <c r="X35" s="115"/>
      <c r="Y35" s="639">
        <f t="shared" si="0"/>
        <v>0</v>
      </c>
      <c r="Z35" s="67">
        <f t="shared" si="1"/>
        <v>0</v>
      </c>
    </row>
    <row r="36" spans="1:26" s="100" customFormat="1" ht="15.5" x14ac:dyDescent="0.35">
      <c r="A36" s="76"/>
      <c r="B36" s="76"/>
      <c r="C36" s="76"/>
      <c r="D36" s="76"/>
      <c r="E36" s="76"/>
      <c r="F36" s="76" t="s">
        <v>9471</v>
      </c>
      <c r="G36" s="76"/>
      <c r="H36" s="118"/>
      <c r="I36" s="76"/>
      <c r="J36" s="76"/>
      <c r="K36" s="117"/>
      <c r="L36" s="119"/>
      <c r="M36" s="117"/>
      <c r="N36" s="119"/>
      <c r="O36" s="76"/>
      <c r="P36" s="122"/>
      <c r="Q36" s="119"/>
      <c r="R36" s="76"/>
      <c r="S36" s="76"/>
      <c r="T36" s="76"/>
      <c r="U36" s="76"/>
      <c r="V36" s="76"/>
      <c r="W36" s="76"/>
      <c r="X36" s="121" t="s">
        <v>1852</v>
      </c>
      <c r="Y36" s="639">
        <f t="shared" si="0"/>
        <v>0</v>
      </c>
      <c r="Z36" s="118">
        <f t="shared" si="1"/>
        <v>0</v>
      </c>
    </row>
    <row r="37" spans="1:26" s="100" customFormat="1" ht="15.5" x14ac:dyDescent="0.35">
      <c r="A37" s="64"/>
      <c r="B37" s="64"/>
      <c r="C37" s="64"/>
      <c r="D37" s="64"/>
      <c r="E37" s="64"/>
      <c r="F37" s="66" t="s">
        <v>1161</v>
      </c>
      <c r="G37" s="64"/>
      <c r="H37" s="67"/>
      <c r="I37" s="64"/>
      <c r="J37" s="64"/>
      <c r="K37" s="97"/>
      <c r="L37" s="68"/>
      <c r="M37" s="97"/>
      <c r="N37" s="68"/>
      <c r="O37" s="64"/>
      <c r="P37" s="125"/>
      <c r="Q37" s="68"/>
      <c r="R37" s="64"/>
      <c r="S37" s="64"/>
      <c r="T37" s="64"/>
      <c r="U37" s="64"/>
      <c r="V37" s="64"/>
      <c r="W37" s="64"/>
      <c r="X37" s="115"/>
      <c r="Y37" s="639">
        <f t="shared" si="0"/>
        <v>0</v>
      </c>
      <c r="Z37" s="67">
        <f t="shared" si="1"/>
        <v>0</v>
      </c>
    </row>
    <row r="38" spans="1:26" s="100" customFormat="1" ht="15.5" x14ac:dyDescent="0.35">
      <c r="A38" s="76"/>
      <c r="B38" s="76"/>
      <c r="C38" s="76"/>
      <c r="D38" s="76"/>
      <c r="E38" s="76"/>
      <c r="F38" s="76"/>
      <c r="G38" s="76"/>
      <c r="H38" s="118"/>
      <c r="I38" s="76"/>
      <c r="J38" s="76"/>
      <c r="K38" s="117"/>
      <c r="L38" s="119"/>
      <c r="M38" s="117"/>
      <c r="N38" s="119"/>
      <c r="O38" s="76"/>
      <c r="P38" s="122"/>
      <c r="Q38" s="119"/>
      <c r="R38" s="76"/>
      <c r="S38" s="76"/>
      <c r="T38" s="76"/>
      <c r="U38" s="76"/>
      <c r="V38" s="76"/>
      <c r="W38" s="76"/>
      <c r="X38" s="121"/>
      <c r="Y38" s="639">
        <f t="shared" si="0"/>
        <v>0</v>
      </c>
      <c r="Z38" s="118">
        <f t="shared" si="1"/>
        <v>0</v>
      </c>
    </row>
    <row r="39" spans="1:26" s="100" customFormat="1" ht="15.5" x14ac:dyDescent="0.35">
      <c r="A39" s="76"/>
      <c r="B39" s="76"/>
      <c r="C39" s="76"/>
      <c r="D39" s="76"/>
      <c r="E39" s="76"/>
      <c r="F39" s="76"/>
      <c r="G39" s="76"/>
      <c r="H39" s="118"/>
      <c r="I39" s="76"/>
      <c r="J39" s="76"/>
      <c r="K39" s="117"/>
      <c r="L39" s="119"/>
      <c r="M39" s="117"/>
      <c r="N39" s="119"/>
      <c r="O39" s="76"/>
      <c r="P39" s="122"/>
      <c r="Q39" s="119"/>
      <c r="R39" s="76"/>
      <c r="S39" s="76"/>
      <c r="T39" s="76"/>
      <c r="U39" s="76"/>
      <c r="V39" s="76"/>
      <c r="W39" s="76"/>
      <c r="X39" s="121"/>
      <c r="Y39" s="639">
        <f t="shared" si="0"/>
        <v>0</v>
      </c>
      <c r="Z39" s="118">
        <f t="shared" si="1"/>
        <v>0</v>
      </c>
    </row>
    <row r="40" spans="1:26" s="100" customFormat="1" ht="15.5" x14ac:dyDescent="0.35">
      <c r="A40" s="64"/>
      <c r="B40" s="64"/>
      <c r="C40" s="64"/>
      <c r="D40" s="64"/>
      <c r="E40" s="64"/>
      <c r="F40" s="66" t="s">
        <v>2678</v>
      </c>
      <c r="G40" s="64"/>
      <c r="H40" s="67"/>
      <c r="I40" s="64"/>
      <c r="J40" s="64"/>
      <c r="K40" s="97"/>
      <c r="L40" s="68"/>
      <c r="M40" s="97"/>
      <c r="N40" s="68"/>
      <c r="O40" s="64"/>
      <c r="P40" s="125"/>
      <c r="Q40" s="68"/>
      <c r="R40" s="64"/>
      <c r="S40" s="64"/>
      <c r="T40" s="64"/>
      <c r="U40" s="64"/>
      <c r="V40" s="64"/>
      <c r="W40" s="64"/>
      <c r="X40" s="115"/>
      <c r="Y40" s="639">
        <f t="shared" si="0"/>
        <v>0</v>
      </c>
      <c r="Z40" s="67">
        <f t="shared" si="1"/>
        <v>0</v>
      </c>
    </row>
    <row r="41" spans="1:26" s="100" customFormat="1" ht="15.5" x14ac:dyDescent="0.35">
      <c r="A41" s="76"/>
      <c r="B41" s="76"/>
      <c r="C41" s="76"/>
      <c r="D41" s="76"/>
      <c r="E41" s="76"/>
      <c r="F41" s="76" t="s">
        <v>1575</v>
      </c>
      <c r="G41" s="76"/>
      <c r="H41" s="118"/>
      <c r="I41" s="76"/>
      <c r="J41" s="76"/>
      <c r="K41" s="117"/>
      <c r="L41" s="119"/>
      <c r="M41" s="117"/>
      <c r="N41" s="119"/>
      <c r="O41" s="76"/>
      <c r="P41" s="122"/>
      <c r="Q41" s="119"/>
      <c r="R41" s="76"/>
      <c r="S41" s="76"/>
      <c r="T41" s="76"/>
      <c r="U41" s="76"/>
      <c r="V41" s="76"/>
      <c r="W41" s="76"/>
      <c r="X41" s="121"/>
      <c r="Y41" s="639">
        <f t="shared" si="0"/>
        <v>0</v>
      </c>
      <c r="Z41" s="118">
        <f t="shared" si="1"/>
        <v>0</v>
      </c>
    </row>
    <row r="42" spans="1:26" s="100" customFormat="1" ht="15.5" x14ac:dyDescent="0.35">
      <c r="A42" s="76"/>
      <c r="B42" s="76"/>
      <c r="C42" s="76"/>
      <c r="D42" s="76"/>
      <c r="E42" s="76"/>
      <c r="F42" s="76" t="s">
        <v>1575</v>
      </c>
      <c r="G42" s="76"/>
      <c r="H42" s="118"/>
      <c r="I42" s="76"/>
      <c r="J42" s="76"/>
      <c r="K42" s="117"/>
      <c r="L42" s="119"/>
      <c r="M42" s="117"/>
      <c r="N42" s="119"/>
      <c r="O42" s="76"/>
      <c r="P42" s="122"/>
      <c r="Q42" s="119"/>
      <c r="R42" s="76"/>
      <c r="S42" s="76"/>
      <c r="T42" s="76"/>
      <c r="U42" s="76"/>
      <c r="V42" s="76"/>
      <c r="W42" s="76"/>
      <c r="X42" s="121"/>
      <c r="Y42" s="639">
        <f t="shared" si="0"/>
        <v>0</v>
      </c>
      <c r="Z42" s="118">
        <f t="shared" si="1"/>
        <v>0</v>
      </c>
    </row>
    <row r="43" spans="1:26" s="100" customFormat="1" ht="15.5" x14ac:dyDescent="0.35">
      <c r="A43" s="64"/>
      <c r="B43" s="64"/>
      <c r="C43" s="64"/>
      <c r="D43" s="64"/>
      <c r="E43" s="64"/>
      <c r="F43" s="66" t="s">
        <v>1829</v>
      </c>
      <c r="G43" s="64"/>
      <c r="H43" s="67"/>
      <c r="I43" s="64"/>
      <c r="J43" s="64"/>
      <c r="K43" s="97"/>
      <c r="L43" s="68"/>
      <c r="M43" s="97"/>
      <c r="N43" s="68"/>
      <c r="O43" s="64"/>
      <c r="P43" s="125"/>
      <c r="Q43" s="68"/>
      <c r="R43" s="64"/>
      <c r="S43" s="64"/>
      <c r="T43" s="64"/>
      <c r="U43" s="64"/>
      <c r="V43" s="64"/>
      <c r="W43" s="64"/>
      <c r="X43" s="115"/>
      <c r="Y43" s="639">
        <f t="shared" si="0"/>
        <v>0</v>
      </c>
      <c r="Z43" s="67">
        <f t="shared" si="1"/>
        <v>0</v>
      </c>
    </row>
    <row r="44" spans="1:26" s="100" customFormat="1" ht="15.5" x14ac:dyDescent="0.35">
      <c r="A44" s="76"/>
      <c r="B44" s="76"/>
      <c r="C44" s="76"/>
      <c r="D44" s="76"/>
      <c r="E44" s="76"/>
      <c r="F44" s="76" t="s">
        <v>9472</v>
      </c>
      <c r="G44" s="76"/>
      <c r="H44" s="118">
        <v>30000</v>
      </c>
      <c r="I44" s="76"/>
      <c r="J44" s="76"/>
      <c r="K44" s="117"/>
      <c r="L44" s="119"/>
      <c r="M44" s="117"/>
      <c r="N44" s="119"/>
      <c r="O44" s="76"/>
      <c r="P44" s="122"/>
      <c r="Q44" s="119"/>
      <c r="R44" s="76"/>
      <c r="S44" s="76"/>
      <c r="T44" s="76"/>
      <c r="U44" s="76"/>
      <c r="V44" s="76"/>
      <c r="W44" s="76"/>
      <c r="X44" s="121" t="s">
        <v>9473</v>
      </c>
      <c r="Y44" s="639">
        <f t="shared" si="0"/>
        <v>2100</v>
      </c>
      <c r="Z44" s="118">
        <f t="shared" si="1"/>
        <v>32100</v>
      </c>
    </row>
    <row r="45" spans="1:26" s="100" customFormat="1" ht="15.5" x14ac:dyDescent="0.35">
      <c r="A45" s="76"/>
      <c r="B45" s="76"/>
      <c r="C45" s="76"/>
      <c r="D45" s="76"/>
      <c r="E45" s="76"/>
      <c r="F45" s="76" t="s">
        <v>9474</v>
      </c>
      <c r="G45" s="76"/>
      <c r="H45" s="118">
        <v>30000</v>
      </c>
      <c r="I45" s="76"/>
      <c r="J45" s="76"/>
      <c r="K45" s="117"/>
      <c r="L45" s="119"/>
      <c r="M45" s="117"/>
      <c r="N45" s="119"/>
      <c r="O45" s="76"/>
      <c r="P45" s="122"/>
      <c r="Q45" s="119"/>
      <c r="R45" s="76"/>
      <c r="S45" s="76"/>
      <c r="T45" s="76"/>
      <c r="U45" s="76"/>
      <c r="V45" s="76"/>
      <c r="W45" s="76"/>
      <c r="X45" s="121" t="s">
        <v>9473</v>
      </c>
      <c r="Y45" s="639">
        <f t="shared" si="0"/>
        <v>2100</v>
      </c>
      <c r="Z45" s="118">
        <f t="shared" si="1"/>
        <v>32100</v>
      </c>
    </row>
    <row r="46" spans="1:26" s="100" customFormat="1" ht="15.5" x14ac:dyDescent="0.35">
      <c r="A46" s="76"/>
      <c r="B46" s="76"/>
      <c r="C46" s="76"/>
      <c r="D46" s="76"/>
      <c r="E46" s="76"/>
      <c r="F46" s="123" t="s">
        <v>994</v>
      </c>
      <c r="G46" s="123"/>
      <c r="H46" s="124">
        <f>SUM(H44:H45)</f>
        <v>60000</v>
      </c>
      <c r="I46" s="76"/>
      <c r="J46" s="76"/>
      <c r="K46" s="117"/>
      <c r="L46" s="119"/>
      <c r="M46" s="117"/>
      <c r="N46" s="119"/>
      <c r="O46" s="76"/>
      <c r="P46" s="122"/>
      <c r="Q46" s="119"/>
      <c r="R46" s="76"/>
      <c r="S46" s="76"/>
      <c r="T46" s="76"/>
      <c r="U46" s="76"/>
      <c r="V46" s="76"/>
      <c r="W46" s="76"/>
      <c r="X46" s="121"/>
      <c r="Y46" s="639">
        <f t="shared" si="0"/>
        <v>4200</v>
      </c>
      <c r="Z46" s="124">
        <f t="shared" si="1"/>
        <v>64200</v>
      </c>
    </row>
    <row r="47" spans="1:26" s="100" customFormat="1" ht="15.5" x14ac:dyDescent="0.35">
      <c r="A47" s="64"/>
      <c r="B47" s="64"/>
      <c r="C47" s="64"/>
      <c r="D47" s="64"/>
      <c r="E47" s="64"/>
      <c r="F47" s="66" t="s">
        <v>1833</v>
      </c>
      <c r="G47" s="64"/>
      <c r="H47" s="67"/>
      <c r="I47" s="64"/>
      <c r="J47" s="64"/>
      <c r="K47" s="97"/>
      <c r="L47" s="68"/>
      <c r="M47" s="97"/>
      <c r="N47" s="68"/>
      <c r="O47" s="64"/>
      <c r="P47" s="125"/>
      <c r="Q47" s="68"/>
      <c r="R47" s="64"/>
      <c r="S47" s="64"/>
      <c r="T47" s="64"/>
      <c r="U47" s="64"/>
      <c r="V47" s="64"/>
      <c r="W47" s="64"/>
      <c r="X47" s="115"/>
      <c r="Y47" s="639">
        <f t="shared" si="0"/>
        <v>0</v>
      </c>
      <c r="Z47" s="67">
        <f t="shared" si="1"/>
        <v>0</v>
      </c>
    </row>
    <row r="48" spans="1:26" s="100" customFormat="1" ht="15.5" x14ac:dyDescent="0.35">
      <c r="A48" s="76"/>
      <c r="B48" s="76"/>
      <c r="C48" s="76"/>
      <c r="D48" s="76"/>
      <c r="E48" s="76"/>
      <c r="F48" s="76" t="s">
        <v>9475</v>
      </c>
      <c r="G48" s="76"/>
      <c r="H48" s="118">
        <v>30000</v>
      </c>
      <c r="I48" s="76"/>
      <c r="J48" s="76"/>
      <c r="K48" s="117"/>
      <c r="L48" s="119"/>
      <c r="M48" s="117"/>
      <c r="N48" s="119"/>
      <c r="O48" s="76"/>
      <c r="P48" s="122"/>
      <c r="Q48" s="119"/>
      <c r="R48" s="76"/>
      <c r="S48" s="76"/>
      <c r="T48" s="76"/>
      <c r="U48" s="76"/>
      <c r="V48" s="76"/>
      <c r="W48" s="76"/>
      <c r="X48" s="121" t="s">
        <v>9476</v>
      </c>
      <c r="Y48" s="639">
        <f t="shared" si="0"/>
        <v>2100</v>
      </c>
      <c r="Z48" s="118">
        <f t="shared" si="1"/>
        <v>32100</v>
      </c>
    </row>
    <row r="49" spans="1:26" s="100" customFormat="1" ht="15.5" x14ac:dyDescent="0.35">
      <c r="A49" s="76"/>
      <c r="B49" s="76"/>
      <c r="C49" s="76"/>
      <c r="D49" s="76"/>
      <c r="E49" s="76"/>
      <c r="F49" s="76" t="s">
        <v>9477</v>
      </c>
      <c r="G49" s="76"/>
      <c r="H49" s="118">
        <v>30000</v>
      </c>
      <c r="I49" s="76"/>
      <c r="J49" s="76"/>
      <c r="K49" s="117"/>
      <c r="L49" s="119"/>
      <c r="M49" s="117"/>
      <c r="N49" s="119"/>
      <c r="O49" s="76"/>
      <c r="P49" s="122"/>
      <c r="Q49" s="119"/>
      <c r="R49" s="76"/>
      <c r="S49" s="76"/>
      <c r="T49" s="76"/>
      <c r="U49" s="76"/>
      <c r="V49" s="76"/>
      <c r="W49" s="76"/>
      <c r="X49" s="121" t="s">
        <v>9473</v>
      </c>
      <c r="Y49" s="639">
        <f t="shared" si="0"/>
        <v>2100</v>
      </c>
      <c r="Z49" s="118">
        <f t="shared" si="1"/>
        <v>32100</v>
      </c>
    </row>
    <row r="50" spans="1:26" s="100" customFormat="1" ht="15.5" x14ac:dyDescent="0.35">
      <c r="A50" s="76"/>
      <c r="B50" s="76"/>
      <c r="C50" s="76"/>
      <c r="D50" s="76"/>
      <c r="E50" s="76"/>
      <c r="F50" s="76" t="s">
        <v>9478</v>
      </c>
      <c r="G50" s="76"/>
      <c r="H50" s="118">
        <v>30000</v>
      </c>
      <c r="I50" s="76"/>
      <c r="J50" s="76"/>
      <c r="K50" s="117"/>
      <c r="L50" s="119"/>
      <c r="M50" s="117"/>
      <c r="N50" s="119"/>
      <c r="O50" s="76"/>
      <c r="P50" s="122"/>
      <c r="Q50" s="119"/>
      <c r="R50" s="76"/>
      <c r="S50" s="76"/>
      <c r="T50" s="76"/>
      <c r="U50" s="76"/>
      <c r="V50" s="76"/>
      <c r="W50" s="76"/>
      <c r="X50" s="121" t="s">
        <v>9479</v>
      </c>
      <c r="Y50" s="639">
        <f t="shared" si="0"/>
        <v>2100</v>
      </c>
      <c r="Z50" s="118">
        <f t="shared" si="1"/>
        <v>32100</v>
      </c>
    </row>
    <row r="51" spans="1:26" s="100" customFormat="1" ht="15.5" x14ac:dyDescent="0.35">
      <c r="A51" s="76"/>
      <c r="B51" s="76"/>
      <c r="C51" s="76"/>
      <c r="D51" s="76"/>
      <c r="E51" s="76"/>
      <c r="F51" s="76" t="s">
        <v>9480</v>
      </c>
      <c r="G51" s="76"/>
      <c r="H51" s="118">
        <v>30000</v>
      </c>
      <c r="I51" s="76"/>
      <c r="J51" s="76"/>
      <c r="K51" s="117"/>
      <c r="L51" s="119"/>
      <c r="M51" s="117"/>
      <c r="N51" s="119"/>
      <c r="O51" s="76"/>
      <c r="P51" s="122"/>
      <c r="Q51" s="119"/>
      <c r="R51" s="76"/>
      <c r="S51" s="76"/>
      <c r="T51" s="76"/>
      <c r="U51" s="76"/>
      <c r="V51" s="76"/>
      <c r="W51" s="76"/>
      <c r="X51" s="121" t="s">
        <v>9476</v>
      </c>
      <c r="Y51" s="639">
        <f t="shared" si="0"/>
        <v>2100</v>
      </c>
      <c r="Z51" s="118">
        <f t="shared" si="1"/>
        <v>32100</v>
      </c>
    </row>
    <row r="52" spans="1:26" s="100" customFormat="1" ht="15.5" x14ac:dyDescent="0.35">
      <c r="A52" s="76"/>
      <c r="B52" s="76"/>
      <c r="C52" s="76"/>
      <c r="D52" s="76"/>
      <c r="E52" s="76"/>
      <c r="F52" s="76" t="s">
        <v>9481</v>
      </c>
      <c r="G52" s="76"/>
      <c r="H52" s="118">
        <v>30000</v>
      </c>
      <c r="I52" s="76"/>
      <c r="J52" s="76"/>
      <c r="K52" s="117"/>
      <c r="L52" s="119"/>
      <c r="M52" s="117"/>
      <c r="N52" s="119"/>
      <c r="O52" s="76"/>
      <c r="P52" s="122"/>
      <c r="Q52" s="119"/>
      <c r="R52" s="76"/>
      <c r="S52" s="76"/>
      <c r="T52" s="76"/>
      <c r="U52" s="76"/>
      <c r="V52" s="76"/>
      <c r="W52" s="76"/>
      <c r="X52" s="121" t="s">
        <v>9473</v>
      </c>
      <c r="Y52" s="639">
        <f t="shared" si="0"/>
        <v>2100</v>
      </c>
      <c r="Z52" s="118">
        <f t="shared" si="1"/>
        <v>32100</v>
      </c>
    </row>
    <row r="53" spans="1:26" s="100" customFormat="1" ht="15.5" x14ac:dyDescent="0.35">
      <c r="A53" s="76"/>
      <c r="B53" s="76"/>
      <c r="C53" s="76"/>
      <c r="D53" s="76"/>
      <c r="E53" s="76"/>
      <c r="F53" s="76" t="s">
        <v>9482</v>
      </c>
      <c r="G53" s="76"/>
      <c r="H53" s="118">
        <v>30000</v>
      </c>
      <c r="I53" s="76"/>
      <c r="J53" s="76"/>
      <c r="K53" s="117"/>
      <c r="L53" s="119"/>
      <c r="M53" s="117"/>
      <c r="N53" s="119"/>
      <c r="O53" s="76"/>
      <c r="P53" s="122"/>
      <c r="Q53" s="119"/>
      <c r="R53" s="76"/>
      <c r="S53" s="76"/>
      <c r="T53" s="76"/>
      <c r="U53" s="76"/>
      <c r="V53" s="76"/>
      <c r="W53" s="76"/>
      <c r="X53" s="121" t="s">
        <v>9479</v>
      </c>
      <c r="Y53" s="639">
        <f t="shared" si="0"/>
        <v>2100</v>
      </c>
      <c r="Z53" s="118">
        <f t="shared" si="1"/>
        <v>32100</v>
      </c>
    </row>
    <row r="54" spans="1:26" s="100" customFormat="1" ht="15.5" x14ac:dyDescent="0.35">
      <c r="A54" s="76"/>
      <c r="B54" s="76"/>
      <c r="C54" s="76"/>
      <c r="D54" s="76"/>
      <c r="E54" s="76"/>
      <c r="F54" s="123" t="s">
        <v>994</v>
      </c>
      <c r="G54" s="123"/>
      <c r="H54" s="124">
        <f>SUM(H48:H53)</f>
        <v>180000</v>
      </c>
      <c r="I54" s="76"/>
      <c r="J54" s="76"/>
      <c r="K54" s="117"/>
      <c r="L54" s="119"/>
      <c r="M54" s="117"/>
      <c r="N54" s="119"/>
      <c r="O54" s="76"/>
      <c r="P54" s="122"/>
      <c r="Q54" s="119"/>
      <c r="R54" s="76"/>
      <c r="S54" s="76"/>
      <c r="T54" s="76"/>
      <c r="U54" s="76"/>
      <c r="V54" s="76"/>
      <c r="W54" s="76"/>
      <c r="X54" s="121"/>
      <c r="Y54" s="639">
        <f t="shared" si="0"/>
        <v>12600.000000000002</v>
      </c>
      <c r="Z54" s="124">
        <f t="shared" si="1"/>
        <v>192600</v>
      </c>
    </row>
    <row r="55" spans="1:26" s="100" customFormat="1" ht="15.5" x14ac:dyDescent="0.35">
      <c r="A55" s="64"/>
      <c r="B55" s="64"/>
      <c r="C55" s="64"/>
      <c r="D55" s="64"/>
      <c r="E55" s="64"/>
      <c r="F55" s="66" t="s">
        <v>9483</v>
      </c>
      <c r="G55" s="64"/>
      <c r="H55" s="67"/>
      <c r="I55" s="64"/>
      <c r="J55" s="64"/>
      <c r="K55" s="97"/>
      <c r="L55" s="68"/>
      <c r="M55" s="97"/>
      <c r="N55" s="68"/>
      <c r="O55" s="64"/>
      <c r="P55" s="125"/>
      <c r="Q55" s="68"/>
      <c r="R55" s="64"/>
      <c r="S55" s="64"/>
      <c r="T55" s="64"/>
      <c r="U55" s="64"/>
      <c r="V55" s="64"/>
      <c r="W55" s="64"/>
      <c r="X55" s="115"/>
      <c r="Y55" s="639">
        <f t="shared" si="0"/>
        <v>0</v>
      </c>
      <c r="Z55" s="67">
        <f t="shared" si="1"/>
        <v>0</v>
      </c>
    </row>
    <row r="56" spans="1:26" s="100" customFormat="1" ht="15.5" x14ac:dyDescent="0.35">
      <c r="A56" s="76"/>
      <c r="B56" s="76"/>
      <c r="C56" s="76"/>
      <c r="D56" s="76"/>
      <c r="E56" s="76"/>
      <c r="F56" s="76" t="s">
        <v>9484</v>
      </c>
      <c r="G56" s="76"/>
      <c r="H56" s="118">
        <v>100000</v>
      </c>
      <c r="I56" s="76"/>
      <c r="J56" s="76" t="s">
        <v>9466</v>
      </c>
      <c r="K56" s="117"/>
      <c r="L56" s="119" t="s">
        <v>1063</v>
      </c>
      <c r="M56" s="119" t="s">
        <v>1063</v>
      </c>
      <c r="N56" s="119"/>
      <c r="O56" s="76"/>
      <c r="P56" s="122"/>
      <c r="Q56" s="119"/>
      <c r="R56" s="76"/>
      <c r="S56" s="76"/>
      <c r="T56" s="76"/>
      <c r="U56" s="76"/>
      <c r="V56" s="76"/>
      <c r="W56" s="76"/>
      <c r="X56" s="121"/>
      <c r="Y56" s="639">
        <f t="shared" si="0"/>
        <v>7000.0000000000009</v>
      </c>
      <c r="Z56" s="118">
        <f t="shared" si="1"/>
        <v>107000</v>
      </c>
    </row>
    <row r="57" spans="1:26" s="100" customFormat="1" ht="15.5" x14ac:dyDescent="0.35">
      <c r="A57" s="76"/>
      <c r="B57" s="76"/>
      <c r="C57" s="76"/>
      <c r="D57" s="76"/>
      <c r="E57" s="76"/>
      <c r="F57" s="76" t="s">
        <v>9485</v>
      </c>
      <c r="G57" s="76"/>
      <c r="H57" s="118">
        <v>100000</v>
      </c>
      <c r="I57" s="76"/>
      <c r="J57" s="76" t="s">
        <v>9466</v>
      </c>
      <c r="K57" s="117"/>
      <c r="L57" s="119" t="s">
        <v>1063</v>
      </c>
      <c r="M57" s="119" t="s">
        <v>1063</v>
      </c>
      <c r="N57" s="119"/>
      <c r="O57" s="76"/>
      <c r="P57" s="122"/>
      <c r="Q57" s="119"/>
      <c r="R57" s="76"/>
      <c r="S57" s="76"/>
      <c r="T57" s="76"/>
      <c r="U57" s="76"/>
      <c r="V57" s="76"/>
      <c r="W57" s="76"/>
      <c r="X57" s="121"/>
      <c r="Y57" s="639">
        <f t="shared" si="0"/>
        <v>7000.0000000000009</v>
      </c>
      <c r="Z57" s="118">
        <f t="shared" si="1"/>
        <v>107000</v>
      </c>
    </row>
    <row r="58" spans="1:26" s="100" customFormat="1" ht="15.5" x14ac:dyDescent="0.35">
      <c r="A58" s="69"/>
      <c r="B58" s="69"/>
      <c r="C58" s="69"/>
      <c r="D58" s="69"/>
      <c r="E58" s="69"/>
      <c r="F58" s="69" t="s">
        <v>9486</v>
      </c>
      <c r="G58" s="69"/>
      <c r="H58" s="74">
        <v>60000</v>
      </c>
      <c r="I58" s="69"/>
      <c r="J58" s="69" t="s">
        <v>1765</v>
      </c>
      <c r="K58" s="75"/>
      <c r="L58" s="75"/>
      <c r="M58" s="75"/>
      <c r="N58" s="75"/>
      <c r="O58" s="69"/>
      <c r="P58" s="69"/>
      <c r="Q58" s="75"/>
      <c r="R58" s="69"/>
      <c r="S58" s="69"/>
      <c r="T58" s="69"/>
      <c r="U58" s="69"/>
      <c r="V58" s="69"/>
      <c r="W58" s="76"/>
      <c r="X58" s="121"/>
      <c r="Y58" s="639">
        <f t="shared" si="0"/>
        <v>4200</v>
      </c>
      <c r="Z58" s="74">
        <f t="shared" si="1"/>
        <v>64200</v>
      </c>
    </row>
    <row r="59" spans="1:26" s="100" customFormat="1" ht="15.5" x14ac:dyDescent="0.35">
      <c r="A59" s="69"/>
      <c r="B59" s="69"/>
      <c r="C59" s="69"/>
      <c r="D59" s="69"/>
      <c r="E59" s="69"/>
      <c r="F59" s="86" t="s">
        <v>994</v>
      </c>
      <c r="G59" s="86"/>
      <c r="H59" s="87">
        <f>SUM(H56:H58)</f>
        <v>260000</v>
      </c>
      <c r="I59" s="69"/>
      <c r="J59" s="69"/>
      <c r="K59" s="75"/>
      <c r="L59" s="75"/>
      <c r="M59" s="75"/>
      <c r="N59" s="75"/>
      <c r="O59" s="69"/>
      <c r="P59" s="69"/>
      <c r="Q59" s="75"/>
      <c r="R59" s="69"/>
      <c r="S59" s="69"/>
      <c r="T59" s="69"/>
      <c r="U59" s="69"/>
      <c r="V59" s="69"/>
      <c r="W59" s="76"/>
      <c r="X59" s="121"/>
      <c r="Y59" s="639">
        <f t="shared" si="0"/>
        <v>18200</v>
      </c>
      <c r="Z59" s="87">
        <f t="shared" si="1"/>
        <v>278200</v>
      </c>
    </row>
    <row r="60" spans="1:26" s="100" customFormat="1" ht="15.5" x14ac:dyDescent="0.35">
      <c r="A60" s="64"/>
      <c r="B60" s="64"/>
      <c r="C60" s="64"/>
      <c r="D60" s="64"/>
      <c r="E60" s="64"/>
      <c r="F60" s="89" t="s">
        <v>2245</v>
      </c>
      <c r="G60" s="64"/>
      <c r="H60" s="67"/>
      <c r="I60" s="64"/>
      <c r="J60" s="64"/>
      <c r="K60" s="68"/>
      <c r="L60" s="68"/>
      <c r="M60" s="68"/>
      <c r="N60" s="68"/>
      <c r="O60" s="64"/>
      <c r="P60" s="64"/>
      <c r="Q60" s="68"/>
      <c r="R60" s="64"/>
      <c r="S60" s="64"/>
      <c r="T60" s="64"/>
      <c r="U60" s="64"/>
      <c r="V60" s="64"/>
      <c r="W60" s="64"/>
      <c r="X60" s="115"/>
      <c r="Y60" s="639">
        <f t="shared" si="0"/>
        <v>0</v>
      </c>
      <c r="Z60" s="67">
        <f t="shared" si="1"/>
        <v>0</v>
      </c>
    </row>
    <row r="61" spans="1:26" s="100" customFormat="1" ht="15.5" x14ac:dyDescent="0.35">
      <c r="A61" s="76"/>
      <c r="B61" s="76"/>
      <c r="C61" s="76"/>
      <c r="D61" s="76"/>
      <c r="E61" s="76"/>
      <c r="F61" s="79" t="s">
        <v>9487</v>
      </c>
      <c r="G61" s="76"/>
      <c r="H61" s="118">
        <v>150000</v>
      </c>
      <c r="I61" s="76"/>
      <c r="J61" s="76" t="s">
        <v>1123</v>
      </c>
      <c r="K61" s="130"/>
      <c r="L61" s="119" t="s">
        <v>9488</v>
      </c>
      <c r="M61" s="119" t="s">
        <v>9489</v>
      </c>
      <c r="N61" s="119"/>
      <c r="O61" s="76"/>
      <c r="P61" s="76" t="s">
        <v>8797</v>
      </c>
      <c r="Q61" s="119"/>
      <c r="R61" s="76"/>
      <c r="S61" s="76"/>
      <c r="T61" s="76"/>
      <c r="U61" s="76"/>
      <c r="V61" s="76"/>
      <c r="W61" s="76"/>
      <c r="X61" s="121"/>
      <c r="Y61" s="639">
        <f t="shared" si="0"/>
        <v>10500.000000000002</v>
      </c>
      <c r="Z61" s="118">
        <f t="shared" si="1"/>
        <v>160500</v>
      </c>
    </row>
    <row r="62" spans="1:26" s="100" customFormat="1" ht="15.5" x14ac:dyDescent="0.35">
      <c r="A62" s="76"/>
      <c r="B62" s="76"/>
      <c r="C62" s="76"/>
      <c r="D62" s="76"/>
      <c r="E62" s="76"/>
      <c r="F62" s="79" t="s">
        <v>9490</v>
      </c>
      <c r="G62" s="76"/>
      <c r="H62" s="118">
        <v>150000</v>
      </c>
      <c r="I62" s="76"/>
      <c r="J62" s="76" t="s">
        <v>1123</v>
      </c>
      <c r="K62" s="130"/>
      <c r="L62" s="119" t="s">
        <v>9491</v>
      </c>
      <c r="M62" s="119" t="s">
        <v>9492</v>
      </c>
      <c r="N62" s="119"/>
      <c r="O62" s="76"/>
      <c r="P62" s="76" t="s">
        <v>1226</v>
      </c>
      <c r="Q62" s="119" t="s">
        <v>3383</v>
      </c>
      <c r="R62" s="76"/>
      <c r="S62" s="76"/>
      <c r="T62" s="76"/>
      <c r="U62" s="76"/>
      <c r="V62" s="76"/>
      <c r="W62" s="76"/>
      <c r="X62" s="121"/>
      <c r="Y62" s="639">
        <f t="shared" si="0"/>
        <v>10500.000000000002</v>
      </c>
      <c r="Z62" s="118">
        <f t="shared" si="1"/>
        <v>160500</v>
      </c>
    </row>
    <row r="63" spans="1:26" s="100" customFormat="1" ht="15.5" x14ac:dyDescent="0.35">
      <c r="A63" s="69"/>
      <c r="B63" s="69"/>
      <c r="C63" s="69"/>
      <c r="D63" s="69"/>
      <c r="E63" s="69"/>
      <c r="F63" s="79" t="s">
        <v>9493</v>
      </c>
      <c r="G63" s="69"/>
      <c r="H63" s="118">
        <v>150000</v>
      </c>
      <c r="I63" s="69"/>
      <c r="J63" s="76" t="s">
        <v>1123</v>
      </c>
      <c r="K63" s="193"/>
      <c r="L63" s="119" t="s">
        <v>9494</v>
      </c>
      <c r="M63" s="75" t="s">
        <v>9495</v>
      </c>
      <c r="N63" s="75"/>
      <c r="O63" s="69"/>
      <c r="P63" s="76"/>
      <c r="Q63" s="75" t="s">
        <v>3383</v>
      </c>
      <c r="R63" s="69"/>
      <c r="S63" s="69"/>
      <c r="T63" s="69"/>
      <c r="U63" s="69"/>
      <c r="V63" s="69"/>
      <c r="W63" s="69"/>
      <c r="X63" s="116"/>
      <c r="Y63" s="639">
        <f t="shared" si="0"/>
        <v>10500.000000000002</v>
      </c>
      <c r="Z63" s="118">
        <f t="shared" si="1"/>
        <v>160500</v>
      </c>
    </row>
    <row r="64" spans="1:26" s="100" customFormat="1" ht="15.5" x14ac:dyDescent="0.35">
      <c r="A64" s="76"/>
      <c r="B64" s="76"/>
      <c r="C64" s="76"/>
      <c r="D64" s="76"/>
      <c r="E64" s="76"/>
      <c r="F64" s="79" t="s">
        <v>9496</v>
      </c>
      <c r="G64" s="76"/>
      <c r="H64" s="118">
        <v>150000</v>
      </c>
      <c r="I64" s="76"/>
      <c r="J64" s="76" t="s">
        <v>1123</v>
      </c>
      <c r="K64" s="130"/>
      <c r="L64" s="119" t="s">
        <v>9494</v>
      </c>
      <c r="M64" s="119" t="s">
        <v>9497</v>
      </c>
      <c r="N64" s="119"/>
      <c r="O64" s="76"/>
      <c r="P64" s="76"/>
      <c r="Q64" s="119" t="s">
        <v>3383</v>
      </c>
      <c r="R64" s="76"/>
      <c r="S64" s="76"/>
      <c r="T64" s="76"/>
      <c r="U64" s="76"/>
      <c r="V64" s="76"/>
      <c r="W64" s="76"/>
      <c r="X64" s="121"/>
      <c r="Y64" s="639">
        <f t="shared" si="0"/>
        <v>10500.000000000002</v>
      </c>
      <c r="Z64" s="118">
        <f t="shared" si="1"/>
        <v>160500</v>
      </c>
    </row>
    <row r="65" spans="1:26" s="100" customFormat="1" ht="15.5" x14ac:dyDescent="0.35">
      <c r="A65" s="76"/>
      <c r="B65" s="76"/>
      <c r="C65" s="76"/>
      <c r="D65" s="76"/>
      <c r="E65" s="76"/>
      <c r="F65" s="79" t="s">
        <v>9498</v>
      </c>
      <c r="G65" s="76"/>
      <c r="H65" s="118">
        <v>150000</v>
      </c>
      <c r="I65" s="76"/>
      <c r="J65" s="76" t="s">
        <v>1123</v>
      </c>
      <c r="K65" s="119"/>
      <c r="L65" s="119" t="s">
        <v>9494</v>
      </c>
      <c r="M65" s="119" t="s">
        <v>9499</v>
      </c>
      <c r="N65" s="119"/>
      <c r="O65" s="76"/>
      <c r="P65" s="76"/>
      <c r="Q65" s="75" t="s">
        <v>3383</v>
      </c>
      <c r="R65" s="76"/>
      <c r="S65" s="76"/>
      <c r="T65" s="76"/>
      <c r="U65" s="76"/>
      <c r="V65" s="76"/>
      <c r="W65" s="76"/>
      <c r="X65" s="121"/>
      <c r="Y65" s="639">
        <f t="shared" si="0"/>
        <v>10500.000000000002</v>
      </c>
      <c r="Z65" s="118">
        <f t="shared" si="1"/>
        <v>160500</v>
      </c>
    </row>
    <row r="66" spans="1:26" s="100" customFormat="1" ht="15.5" x14ac:dyDescent="0.35">
      <c r="A66" s="76"/>
      <c r="B66" s="76"/>
      <c r="C66" s="76"/>
      <c r="D66" s="76"/>
      <c r="E66" s="76"/>
      <c r="F66" s="79" t="s">
        <v>9500</v>
      </c>
      <c r="G66" s="76"/>
      <c r="H66" s="118">
        <v>150000</v>
      </c>
      <c r="I66" s="76"/>
      <c r="J66" s="76" t="s">
        <v>1123</v>
      </c>
      <c r="K66" s="130"/>
      <c r="L66" s="119" t="s">
        <v>9494</v>
      </c>
      <c r="M66" s="119" t="s">
        <v>9501</v>
      </c>
      <c r="N66" s="119"/>
      <c r="O66" s="76"/>
      <c r="P66" s="76"/>
      <c r="Q66" s="119" t="s">
        <v>3383</v>
      </c>
      <c r="R66" s="76"/>
      <c r="S66" s="76"/>
      <c r="T66" s="76"/>
      <c r="U66" s="76"/>
      <c r="V66" s="76"/>
      <c r="W66" s="76"/>
      <c r="X66" s="121"/>
      <c r="Y66" s="639">
        <f t="shared" si="0"/>
        <v>10500.000000000002</v>
      </c>
      <c r="Z66" s="118">
        <f t="shared" si="1"/>
        <v>160500</v>
      </c>
    </row>
    <row r="67" spans="1:26" s="100" customFormat="1" ht="15.5" x14ac:dyDescent="0.35">
      <c r="A67" s="76"/>
      <c r="B67" s="76"/>
      <c r="C67" s="76"/>
      <c r="D67" s="76"/>
      <c r="E67" s="76"/>
      <c r="F67" s="79" t="s">
        <v>9502</v>
      </c>
      <c r="G67" s="76"/>
      <c r="H67" s="118">
        <v>150000</v>
      </c>
      <c r="I67" s="76"/>
      <c r="J67" s="76" t="s">
        <v>1123</v>
      </c>
      <c r="K67" s="130"/>
      <c r="L67" s="119" t="s">
        <v>9503</v>
      </c>
      <c r="M67" s="119">
        <v>9502530</v>
      </c>
      <c r="N67" s="119"/>
      <c r="O67" s="76"/>
      <c r="P67" s="76"/>
      <c r="Q67" s="119" t="s">
        <v>3383</v>
      </c>
      <c r="R67" s="76"/>
      <c r="S67" s="76"/>
      <c r="T67" s="76"/>
      <c r="U67" s="76"/>
      <c r="V67" s="76"/>
      <c r="W67" s="69"/>
      <c r="X67" s="116"/>
      <c r="Y67" s="639">
        <f t="shared" si="0"/>
        <v>10500.000000000002</v>
      </c>
      <c r="Z67" s="118">
        <f t="shared" si="1"/>
        <v>160500</v>
      </c>
    </row>
    <row r="68" spans="1:26" s="100" customFormat="1" ht="15.5" x14ac:dyDescent="0.35">
      <c r="A68" s="69"/>
      <c r="B68" s="69"/>
      <c r="C68" s="69"/>
      <c r="D68" s="69"/>
      <c r="E68" s="69"/>
      <c r="F68" s="79" t="s">
        <v>9504</v>
      </c>
      <c r="G68" s="69"/>
      <c r="H68" s="118">
        <v>150000</v>
      </c>
      <c r="I68" s="69"/>
      <c r="J68" s="76" t="s">
        <v>1123</v>
      </c>
      <c r="K68" s="193"/>
      <c r="L68" s="119" t="s">
        <v>9503</v>
      </c>
      <c r="M68" s="75">
        <v>9502531</v>
      </c>
      <c r="N68" s="75"/>
      <c r="O68" s="69"/>
      <c r="P68" s="76"/>
      <c r="Q68" s="75" t="s">
        <v>3383</v>
      </c>
      <c r="R68" s="69"/>
      <c r="S68" s="69"/>
      <c r="T68" s="69"/>
      <c r="U68" s="69"/>
      <c r="V68" s="69"/>
      <c r="W68" s="69"/>
      <c r="X68" s="116"/>
      <c r="Y68" s="639">
        <f t="shared" si="0"/>
        <v>10500.000000000002</v>
      </c>
      <c r="Z68" s="118">
        <f t="shared" si="1"/>
        <v>160500</v>
      </c>
    </row>
    <row r="69" spans="1:26" s="100" customFormat="1" ht="15.5" x14ac:dyDescent="0.35">
      <c r="A69" s="76"/>
      <c r="B69" s="76"/>
      <c r="C69" s="76"/>
      <c r="D69" s="76"/>
      <c r="E69" s="76"/>
      <c r="F69" s="79" t="s">
        <v>9505</v>
      </c>
      <c r="G69" s="76"/>
      <c r="H69" s="118">
        <v>150000</v>
      </c>
      <c r="I69" s="76"/>
      <c r="J69" s="76" t="s">
        <v>1123</v>
      </c>
      <c r="K69" s="130"/>
      <c r="L69" s="119" t="s">
        <v>9503</v>
      </c>
      <c r="M69" s="119">
        <v>9502532</v>
      </c>
      <c r="N69" s="119"/>
      <c r="O69" s="76"/>
      <c r="P69" s="76"/>
      <c r="Q69" s="119" t="s">
        <v>3383</v>
      </c>
      <c r="R69" s="76"/>
      <c r="S69" s="76"/>
      <c r="T69" s="76"/>
      <c r="U69" s="76"/>
      <c r="V69" s="76"/>
      <c r="W69" s="76"/>
      <c r="X69" s="121"/>
      <c r="Y69" s="639">
        <f t="shared" si="0"/>
        <v>10500.000000000002</v>
      </c>
      <c r="Z69" s="118">
        <f t="shared" si="1"/>
        <v>160500</v>
      </c>
    </row>
    <row r="70" spans="1:26" s="100" customFormat="1" ht="15.5" x14ac:dyDescent="0.35">
      <c r="A70" s="76"/>
      <c r="B70" s="76"/>
      <c r="C70" s="76"/>
      <c r="D70" s="76"/>
      <c r="E70" s="76"/>
      <c r="F70" s="79" t="s">
        <v>9506</v>
      </c>
      <c r="G70" s="76"/>
      <c r="H70" s="118">
        <v>150000</v>
      </c>
      <c r="I70" s="76"/>
      <c r="J70" s="76" t="s">
        <v>1123</v>
      </c>
      <c r="K70" s="130"/>
      <c r="L70" s="119" t="s">
        <v>9503</v>
      </c>
      <c r="M70" s="119">
        <v>9502533</v>
      </c>
      <c r="N70" s="119"/>
      <c r="O70" s="76"/>
      <c r="P70" s="76"/>
      <c r="Q70" s="119" t="s">
        <v>3383</v>
      </c>
      <c r="R70" s="76"/>
      <c r="S70" s="76"/>
      <c r="T70" s="76"/>
      <c r="U70" s="76"/>
      <c r="V70" s="76"/>
      <c r="W70" s="76"/>
      <c r="X70" s="121"/>
      <c r="Y70" s="639">
        <f t="shared" ref="Y70:Y133" si="2">H70*Y$4</f>
        <v>10500.000000000002</v>
      </c>
      <c r="Z70" s="118">
        <f t="shared" ref="Z70:Z133" si="3">H70+Y70</f>
        <v>160500</v>
      </c>
    </row>
    <row r="71" spans="1:26" s="100" customFormat="1" ht="15.5" x14ac:dyDescent="0.35">
      <c r="A71" s="76"/>
      <c r="B71" s="76"/>
      <c r="C71" s="76"/>
      <c r="D71" s="76"/>
      <c r="E71" s="76"/>
      <c r="F71" s="79" t="s">
        <v>9500</v>
      </c>
      <c r="G71" s="76"/>
      <c r="H71" s="118">
        <v>150000</v>
      </c>
      <c r="I71" s="76"/>
      <c r="J71" s="76" t="s">
        <v>1123</v>
      </c>
      <c r="K71" s="130"/>
      <c r="L71" s="119" t="s">
        <v>9503</v>
      </c>
      <c r="M71" s="119">
        <v>9502534</v>
      </c>
      <c r="N71" s="119"/>
      <c r="O71" s="76"/>
      <c r="P71" s="76"/>
      <c r="Q71" s="119" t="s">
        <v>3383</v>
      </c>
      <c r="R71" s="76"/>
      <c r="S71" s="76"/>
      <c r="T71" s="76"/>
      <c r="U71" s="76"/>
      <c r="V71" s="76"/>
      <c r="W71" s="76"/>
      <c r="X71" s="121"/>
      <c r="Y71" s="639">
        <f t="shared" si="2"/>
        <v>10500.000000000002</v>
      </c>
      <c r="Z71" s="118">
        <f t="shared" si="3"/>
        <v>160500</v>
      </c>
    </row>
    <row r="72" spans="1:26" s="100" customFormat="1" ht="15.5" x14ac:dyDescent="0.35">
      <c r="A72" s="76"/>
      <c r="B72" s="76"/>
      <c r="C72" s="76"/>
      <c r="D72" s="76"/>
      <c r="E72" s="76"/>
      <c r="F72" s="79" t="s">
        <v>9507</v>
      </c>
      <c r="G72" s="76"/>
      <c r="H72" s="118">
        <v>150000</v>
      </c>
      <c r="I72" s="76"/>
      <c r="J72" s="76" t="s">
        <v>3716</v>
      </c>
      <c r="K72" s="130"/>
      <c r="L72" s="119" t="s">
        <v>9508</v>
      </c>
      <c r="M72" s="119">
        <v>9502544</v>
      </c>
      <c r="N72" s="119"/>
      <c r="O72" s="76"/>
      <c r="P72" s="76"/>
      <c r="Q72" s="119" t="s">
        <v>9509</v>
      </c>
      <c r="R72" s="76"/>
      <c r="S72" s="76"/>
      <c r="T72" s="76"/>
      <c r="U72" s="76"/>
      <c r="V72" s="76"/>
      <c r="W72" s="76"/>
      <c r="X72" s="121"/>
      <c r="Y72" s="639">
        <f t="shared" si="2"/>
        <v>10500.000000000002</v>
      </c>
      <c r="Z72" s="118">
        <f t="shared" si="3"/>
        <v>160500</v>
      </c>
    </row>
    <row r="73" spans="1:26" s="100" customFormat="1" ht="15.5" x14ac:dyDescent="0.35">
      <c r="A73" s="69"/>
      <c r="B73" s="69"/>
      <c r="C73" s="69"/>
      <c r="D73" s="69"/>
      <c r="E73" s="69"/>
      <c r="F73" s="79" t="s">
        <v>9510</v>
      </c>
      <c r="G73" s="69"/>
      <c r="H73" s="118">
        <v>150000</v>
      </c>
      <c r="I73" s="69"/>
      <c r="J73" s="76" t="s">
        <v>3716</v>
      </c>
      <c r="K73" s="193"/>
      <c r="L73" s="119" t="s">
        <v>9511</v>
      </c>
      <c r="M73" s="75" t="s">
        <v>9512</v>
      </c>
      <c r="N73" s="75"/>
      <c r="O73" s="69"/>
      <c r="P73" s="76"/>
      <c r="Q73" s="119" t="s">
        <v>9509</v>
      </c>
      <c r="R73" s="69"/>
      <c r="S73" s="69"/>
      <c r="T73" s="69"/>
      <c r="U73" s="69"/>
      <c r="V73" s="69"/>
      <c r="W73" s="69"/>
      <c r="X73" s="116"/>
      <c r="Y73" s="639">
        <f t="shared" si="2"/>
        <v>10500.000000000002</v>
      </c>
      <c r="Z73" s="118">
        <f t="shared" si="3"/>
        <v>160500</v>
      </c>
    </row>
    <row r="74" spans="1:26" s="100" customFormat="1" ht="15.5" x14ac:dyDescent="0.35">
      <c r="A74" s="76"/>
      <c r="B74" s="76"/>
      <c r="C74" s="76"/>
      <c r="D74" s="76"/>
      <c r="E74" s="76"/>
      <c r="F74" s="79" t="s">
        <v>9513</v>
      </c>
      <c r="G74" s="76"/>
      <c r="H74" s="118">
        <v>150000</v>
      </c>
      <c r="I74" s="76"/>
      <c r="J74" s="76"/>
      <c r="K74" s="130"/>
      <c r="L74" s="119"/>
      <c r="M74" s="119"/>
      <c r="N74" s="119"/>
      <c r="O74" s="76"/>
      <c r="P74" s="76"/>
      <c r="Q74" s="119"/>
      <c r="R74" s="76"/>
      <c r="S74" s="76"/>
      <c r="T74" s="76"/>
      <c r="U74" s="76"/>
      <c r="V74" s="76"/>
      <c r="W74" s="76"/>
      <c r="X74" s="121"/>
      <c r="Y74" s="639">
        <f t="shared" si="2"/>
        <v>10500.000000000002</v>
      </c>
      <c r="Z74" s="118">
        <f t="shared" si="3"/>
        <v>160500</v>
      </c>
    </row>
    <row r="75" spans="1:26" s="100" customFormat="1" ht="15.5" x14ac:dyDescent="0.35">
      <c r="A75" s="76"/>
      <c r="B75" s="76"/>
      <c r="C75" s="76"/>
      <c r="D75" s="76"/>
      <c r="E75" s="76"/>
      <c r="F75" s="79" t="s">
        <v>9514</v>
      </c>
      <c r="G75" s="76"/>
      <c r="H75" s="118">
        <v>150000</v>
      </c>
      <c r="I75" s="76"/>
      <c r="J75" s="76" t="s">
        <v>1123</v>
      </c>
      <c r="K75" s="130"/>
      <c r="L75" s="119" t="s">
        <v>9515</v>
      </c>
      <c r="M75" s="119" t="s">
        <v>9516</v>
      </c>
      <c r="N75" s="119"/>
      <c r="O75" s="76"/>
      <c r="P75" s="76"/>
      <c r="Q75" s="119"/>
      <c r="R75" s="76"/>
      <c r="S75" s="76"/>
      <c r="T75" s="76"/>
      <c r="U75" s="76"/>
      <c r="V75" s="76"/>
      <c r="W75" s="76"/>
      <c r="X75" s="121"/>
      <c r="Y75" s="639">
        <f t="shared" si="2"/>
        <v>10500.000000000002</v>
      </c>
      <c r="Z75" s="118">
        <f t="shared" si="3"/>
        <v>160500</v>
      </c>
    </row>
    <row r="76" spans="1:26" s="100" customFormat="1" ht="15.5" x14ac:dyDescent="0.35">
      <c r="A76" s="76"/>
      <c r="B76" s="76"/>
      <c r="C76" s="76"/>
      <c r="D76" s="76"/>
      <c r="E76" s="76"/>
      <c r="F76" s="79" t="s">
        <v>9517</v>
      </c>
      <c r="G76" s="76"/>
      <c r="H76" s="118">
        <v>150000</v>
      </c>
      <c r="I76" s="76"/>
      <c r="J76" s="76" t="s">
        <v>1123</v>
      </c>
      <c r="K76" s="130"/>
      <c r="L76" s="119" t="s">
        <v>9382</v>
      </c>
      <c r="M76" s="119" t="s">
        <v>9518</v>
      </c>
      <c r="N76" s="119"/>
      <c r="O76" s="76"/>
      <c r="P76" s="76" t="s">
        <v>1226</v>
      </c>
      <c r="Q76" s="119" t="s">
        <v>5008</v>
      </c>
      <c r="R76" s="76"/>
      <c r="S76" s="76"/>
      <c r="T76" s="76"/>
      <c r="U76" s="76"/>
      <c r="V76" s="76"/>
      <c r="W76" s="76"/>
      <c r="X76" s="121"/>
      <c r="Y76" s="639">
        <f t="shared" si="2"/>
        <v>10500.000000000002</v>
      </c>
      <c r="Z76" s="118">
        <f t="shared" si="3"/>
        <v>160500</v>
      </c>
    </row>
    <row r="77" spans="1:26" s="100" customFormat="1" ht="15.5" x14ac:dyDescent="0.35">
      <c r="A77" s="76"/>
      <c r="B77" s="76"/>
      <c r="C77" s="76"/>
      <c r="D77" s="76"/>
      <c r="E77" s="76"/>
      <c r="F77" s="79" t="s">
        <v>9519</v>
      </c>
      <c r="G77" s="76"/>
      <c r="H77" s="118">
        <v>150000</v>
      </c>
      <c r="I77" s="76"/>
      <c r="J77" s="76" t="s">
        <v>1123</v>
      </c>
      <c r="K77" s="130"/>
      <c r="L77" s="75" t="s">
        <v>2446</v>
      </c>
      <c r="M77" s="119" t="s">
        <v>9520</v>
      </c>
      <c r="N77" s="119"/>
      <c r="O77" s="76"/>
      <c r="P77" s="76"/>
      <c r="Q77" s="119" t="s">
        <v>3383</v>
      </c>
      <c r="R77" s="76"/>
      <c r="S77" s="76"/>
      <c r="T77" s="76"/>
      <c r="U77" s="76"/>
      <c r="V77" s="76"/>
      <c r="W77" s="76"/>
      <c r="X77" s="121"/>
      <c r="Y77" s="639">
        <f t="shared" si="2"/>
        <v>10500.000000000002</v>
      </c>
      <c r="Z77" s="118">
        <f t="shared" si="3"/>
        <v>160500</v>
      </c>
    </row>
    <row r="78" spans="1:26" s="100" customFormat="1" ht="15.5" x14ac:dyDescent="0.35">
      <c r="A78" s="69"/>
      <c r="B78" s="69"/>
      <c r="C78" s="69"/>
      <c r="D78" s="69"/>
      <c r="E78" s="69"/>
      <c r="F78" s="79" t="s">
        <v>9521</v>
      </c>
      <c r="G78" s="69"/>
      <c r="H78" s="118">
        <v>150000</v>
      </c>
      <c r="I78" s="69"/>
      <c r="J78" s="76" t="s">
        <v>1123</v>
      </c>
      <c r="K78" s="193"/>
      <c r="L78" s="119" t="s">
        <v>9522</v>
      </c>
      <c r="M78" s="75" t="s">
        <v>9523</v>
      </c>
      <c r="N78" s="75"/>
      <c r="O78" s="69"/>
      <c r="P78" s="76"/>
      <c r="Q78" s="119" t="s">
        <v>3383</v>
      </c>
      <c r="R78" s="69"/>
      <c r="S78" s="69"/>
      <c r="T78" s="69"/>
      <c r="U78" s="69"/>
      <c r="V78" s="69"/>
      <c r="W78" s="69"/>
      <c r="X78" s="116"/>
      <c r="Y78" s="639">
        <f t="shared" si="2"/>
        <v>10500.000000000002</v>
      </c>
      <c r="Z78" s="118">
        <f t="shared" si="3"/>
        <v>160500</v>
      </c>
    </row>
    <row r="79" spans="1:26" s="100" customFormat="1" ht="15.5" x14ac:dyDescent="0.35">
      <c r="A79" s="76"/>
      <c r="B79" s="76"/>
      <c r="C79" s="76"/>
      <c r="D79" s="76"/>
      <c r="E79" s="76"/>
      <c r="F79" s="76" t="s">
        <v>9524</v>
      </c>
      <c r="G79" s="76"/>
      <c r="H79" s="118">
        <v>150000</v>
      </c>
      <c r="I79" s="76"/>
      <c r="J79" s="76" t="s">
        <v>1123</v>
      </c>
      <c r="K79" s="130"/>
      <c r="L79" s="134" t="s">
        <v>9525</v>
      </c>
      <c r="M79" s="119" t="s">
        <v>9526</v>
      </c>
      <c r="N79" s="119"/>
      <c r="O79" s="76"/>
      <c r="P79" s="76"/>
      <c r="Q79" s="119" t="s">
        <v>5008</v>
      </c>
      <c r="R79" s="76"/>
      <c r="S79" s="76"/>
      <c r="T79" s="76"/>
      <c r="U79" s="76"/>
      <c r="V79" s="76"/>
      <c r="W79" s="76"/>
      <c r="X79" s="121"/>
      <c r="Y79" s="639">
        <f t="shared" si="2"/>
        <v>10500.000000000002</v>
      </c>
      <c r="Z79" s="118">
        <f t="shared" si="3"/>
        <v>160500</v>
      </c>
    </row>
    <row r="80" spans="1:26" s="100" customFormat="1" ht="15.5" x14ac:dyDescent="0.35">
      <c r="A80" s="76"/>
      <c r="B80" s="76"/>
      <c r="C80" s="76"/>
      <c r="D80" s="76"/>
      <c r="E80" s="76"/>
      <c r="F80" s="76" t="s">
        <v>9527</v>
      </c>
      <c r="G80" s="76"/>
      <c r="H80" s="118">
        <v>150000</v>
      </c>
      <c r="I80" s="76"/>
      <c r="J80" s="76" t="s">
        <v>1123</v>
      </c>
      <c r="K80" s="130"/>
      <c r="L80" s="119" t="s">
        <v>9528</v>
      </c>
      <c r="M80" s="119" t="s">
        <v>9529</v>
      </c>
      <c r="N80" s="119"/>
      <c r="O80" s="76"/>
      <c r="P80" s="76"/>
      <c r="Q80" s="119" t="s">
        <v>3383</v>
      </c>
      <c r="R80" s="76"/>
      <c r="S80" s="76"/>
      <c r="T80" s="76"/>
      <c r="U80" s="76"/>
      <c r="V80" s="76"/>
      <c r="W80" s="76"/>
      <c r="X80" s="121"/>
      <c r="Y80" s="639">
        <f t="shared" si="2"/>
        <v>10500.000000000002</v>
      </c>
      <c r="Z80" s="118">
        <f t="shared" si="3"/>
        <v>160500</v>
      </c>
    </row>
    <row r="81" spans="1:26" s="100" customFormat="1" ht="15.5" x14ac:dyDescent="0.35">
      <c r="A81" s="76"/>
      <c r="B81" s="76"/>
      <c r="C81" s="76"/>
      <c r="D81" s="76"/>
      <c r="E81" s="76"/>
      <c r="F81" s="76" t="s">
        <v>9530</v>
      </c>
      <c r="G81" s="76"/>
      <c r="H81" s="118">
        <v>150000</v>
      </c>
      <c r="I81" s="76"/>
      <c r="J81" s="76" t="s">
        <v>3716</v>
      </c>
      <c r="K81" s="130"/>
      <c r="L81" s="119" t="s">
        <v>9531</v>
      </c>
      <c r="M81" s="119">
        <v>9501634</v>
      </c>
      <c r="N81" s="119"/>
      <c r="O81" s="76"/>
      <c r="P81" s="76"/>
      <c r="Q81" s="119" t="s">
        <v>3383</v>
      </c>
      <c r="R81" s="76"/>
      <c r="S81" s="76"/>
      <c r="T81" s="76"/>
      <c r="U81" s="76"/>
      <c r="V81" s="76"/>
      <c r="W81" s="76"/>
      <c r="X81" s="121"/>
      <c r="Y81" s="639">
        <f t="shared" si="2"/>
        <v>10500.000000000002</v>
      </c>
      <c r="Z81" s="118">
        <f t="shared" si="3"/>
        <v>160500</v>
      </c>
    </row>
    <row r="82" spans="1:26" s="100" customFormat="1" ht="15.5" x14ac:dyDescent="0.35">
      <c r="A82" s="76"/>
      <c r="B82" s="76"/>
      <c r="C82" s="76"/>
      <c r="D82" s="76"/>
      <c r="E82" s="76"/>
      <c r="F82" s="76" t="s">
        <v>9532</v>
      </c>
      <c r="G82" s="76"/>
      <c r="H82" s="118">
        <v>150000</v>
      </c>
      <c r="I82" s="76"/>
      <c r="J82" s="76" t="s">
        <v>1123</v>
      </c>
      <c r="K82" s="130"/>
      <c r="L82" s="119" t="s">
        <v>9522</v>
      </c>
      <c r="M82" s="119" t="s">
        <v>9533</v>
      </c>
      <c r="N82" s="119"/>
      <c r="O82" s="76"/>
      <c r="P82" s="76"/>
      <c r="Q82" s="119" t="s">
        <v>3383</v>
      </c>
      <c r="R82" s="76"/>
      <c r="S82" s="76"/>
      <c r="T82" s="76"/>
      <c r="U82" s="76"/>
      <c r="V82" s="76"/>
      <c r="W82" s="76"/>
      <c r="X82" s="121"/>
      <c r="Y82" s="639">
        <f t="shared" si="2"/>
        <v>10500.000000000002</v>
      </c>
      <c r="Z82" s="118">
        <f t="shared" si="3"/>
        <v>160500</v>
      </c>
    </row>
    <row r="83" spans="1:26" s="100" customFormat="1" ht="15.5" x14ac:dyDescent="0.35">
      <c r="A83" s="69"/>
      <c r="B83" s="69"/>
      <c r="C83" s="69"/>
      <c r="D83" s="69"/>
      <c r="E83" s="69"/>
      <c r="F83" s="76" t="s">
        <v>9534</v>
      </c>
      <c r="G83" s="69"/>
      <c r="H83" s="118">
        <v>150000</v>
      </c>
      <c r="I83" s="69"/>
      <c r="J83" s="76" t="s">
        <v>1123</v>
      </c>
      <c r="K83" s="193"/>
      <c r="L83" s="119" t="s">
        <v>9535</v>
      </c>
      <c r="M83" s="75">
        <v>9602583</v>
      </c>
      <c r="N83" s="75"/>
      <c r="O83" s="69"/>
      <c r="P83" s="76"/>
      <c r="Q83" s="75" t="s">
        <v>1066</v>
      </c>
      <c r="R83" s="69"/>
      <c r="S83" s="69"/>
      <c r="T83" s="69"/>
      <c r="U83" s="69"/>
      <c r="V83" s="69"/>
      <c r="W83" s="69"/>
      <c r="X83" s="116"/>
      <c r="Y83" s="639">
        <f t="shared" si="2"/>
        <v>10500.000000000002</v>
      </c>
      <c r="Z83" s="118">
        <f t="shared" si="3"/>
        <v>160500</v>
      </c>
    </row>
    <row r="84" spans="1:26" s="100" customFormat="1" ht="15.5" x14ac:dyDescent="0.35">
      <c r="A84" s="76"/>
      <c r="B84" s="76"/>
      <c r="C84" s="76"/>
      <c r="D84" s="76"/>
      <c r="E84" s="76"/>
      <c r="F84" s="76" t="s">
        <v>9536</v>
      </c>
      <c r="G84" s="76"/>
      <c r="H84" s="118">
        <v>150000</v>
      </c>
      <c r="I84" s="76"/>
      <c r="J84" s="76" t="s">
        <v>1123</v>
      </c>
      <c r="K84" s="130"/>
      <c r="L84" s="119" t="s">
        <v>3074</v>
      </c>
      <c r="M84" s="119">
        <v>9502540</v>
      </c>
      <c r="N84" s="119"/>
      <c r="O84" s="76"/>
      <c r="P84" s="76"/>
      <c r="Q84" s="119" t="s">
        <v>3383</v>
      </c>
      <c r="R84" s="76"/>
      <c r="S84" s="76"/>
      <c r="T84" s="76"/>
      <c r="U84" s="76"/>
      <c r="V84" s="76"/>
      <c r="W84" s="76"/>
      <c r="X84" s="121"/>
      <c r="Y84" s="639">
        <f t="shared" si="2"/>
        <v>10500.000000000002</v>
      </c>
      <c r="Z84" s="118">
        <f t="shared" si="3"/>
        <v>160500</v>
      </c>
    </row>
    <row r="85" spans="1:26" s="100" customFormat="1" ht="15.5" x14ac:dyDescent="0.35">
      <c r="A85" s="76"/>
      <c r="B85" s="76"/>
      <c r="C85" s="76"/>
      <c r="D85" s="76"/>
      <c r="E85" s="76"/>
      <c r="F85" s="76" t="s">
        <v>9537</v>
      </c>
      <c r="G85" s="76"/>
      <c r="H85" s="118">
        <v>150000</v>
      </c>
      <c r="I85" s="76"/>
      <c r="J85" s="76" t="s">
        <v>1123</v>
      </c>
      <c r="K85" s="130"/>
      <c r="L85" s="119" t="s">
        <v>9528</v>
      </c>
      <c r="M85" s="119" t="s">
        <v>9538</v>
      </c>
      <c r="N85" s="119"/>
      <c r="O85" s="76"/>
      <c r="P85" s="76"/>
      <c r="Q85" s="119" t="s">
        <v>3383</v>
      </c>
      <c r="R85" s="76"/>
      <c r="S85" s="76"/>
      <c r="T85" s="76"/>
      <c r="U85" s="76"/>
      <c r="V85" s="76"/>
      <c r="W85" s="76"/>
      <c r="X85" s="121"/>
      <c r="Y85" s="639">
        <f t="shared" si="2"/>
        <v>10500.000000000002</v>
      </c>
      <c r="Z85" s="118">
        <f t="shared" si="3"/>
        <v>160500</v>
      </c>
    </row>
    <row r="86" spans="1:26" s="100" customFormat="1" ht="15.5" x14ac:dyDescent="0.35">
      <c r="A86" s="76"/>
      <c r="B86" s="76"/>
      <c r="C86" s="76"/>
      <c r="D86" s="76"/>
      <c r="E86" s="76"/>
      <c r="F86" s="76" t="s">
        <v>9539</v>
      </c>
      <c r="G86" s="76"/>
      <c r="H86" s="118">
        <v>150000</v>
      </c>
      <c r="I86" s="76"/>
      <c r="J86" s="76" t="s">
        <v>1123</v>
      </c>
      <c r="K86" s="130"/>
      <c r="L86" s="119" t="s">
        <v>9540</v>
      </c>
      <c r="M86" s="119" t="s">
        <v>9541</v>
      </c>
      <c r="N86" s="119"/>
      <c r="O86" s="76"/>
      <c r="P86" s="76"/>
      <c r="Q86" s="119" t="s">
        <v>3383</v>
      </c>
      <c r="R86" s="76"/>
      <c r="S86" s="76"/>
      <c r="T86" s="76"/>
      <c r="U86" s="76"/>
      <c r="V86" s="76"/>
      <c r="W86" s="76"/>
      <c r="X86" s="121"/>
      <c r="Y86" s="639">
        <f t="shared" si="2"/>
        <v>10500.000000000002</v>
      </c>
      <c r="Z86" s="118">
        <f t="shared" si="3"/>
        <v>160500</v>
      </c>
    </row>
    <row r="87" spans="1:26" s="100" customFormat="1" ht="15.5" x14ac:dyDescent="0.35">
      <c r="A87" s="76"/>
      <c r="B87" s="76"/>
      <c r="C87" s="76"/>
      <c r="D87" s="76"/>
      <c r="E87" s="76"/>
      <c r="F87" s="76" t="s">
        <v>9542</v>
      </c>
      <c r="G87" s="76"/>
      <c r="H87" s="118">
        <v>150000</v>
      </c>
      <c r="I87" s="76"/>
      <c r="J87" s="76"/>
      <c r="K87" s="130"/>
      <c r="L87" s="119"/>
      <c r="M87" s="119"/>
      <c r="N87" s="119"/>
      <c r="O87" s="76"/>
      <c r="P87" s="76"/>
      <c r="Q87" s="119"/>
      <c r="R87" s="76"/>
      <c r="S87" s="76"/>
      <c r="T87" s="76"/>
      <c r="U87" s="76"/>
      <c r="V87" s="76"/>
      <c r="W87" s="76"/>
      <c r="X87" s="121"/>
      <c r="Y87" s="639">
        <f t="shared" si="2"/>
        <v>10500.000000000002</v>
      </c>
      <c r="Z87" s="118">
        <f t="shared" si="3"/>
        <v>160500</v>
      </c>
    </row>
    <row r="88" spans="1:26" s="100" customFormat="1" ht="15.5" x14ac:dyDescent="0.35">
      <c r="A88" s="69"/>
      <c r="B88" s="69"/>
      <c r="C88" s="69"/>
      <c r="D88" s="69"/>
      <c r="E88" s="69"/>
      <c r="F88" s="76" t="s">
        <v>9543</v>
      </c>
      <c r="G88" s="69"/>
      <c r="H88" s="118">
        <v>150000</v>
      </c>
      <c r="I88" s="69"/>
      <c r="J88" s="76" t="s">
        <v>1123</v>
      </c>
      <c r="K88" s="193"/>
      <c r="L88" s="119" t="s">
        <v>9544</v>
      </c>
      <c r="M88" s="75" t="s">
        <v>9545</v>
      </c>
      <c r="N88" s="75"/>
      <c r="O88" s="69"/>
      <c r="P88" s="76" t="s">
        <v>1226</v>
      </c>
      <c r="Q88" s="75" t="s">
        <v>5008</v>
      </c>
      <c r="R88" s="69"/>
      <c r="S88" s="69"/>
      <c r="T88" s="69"/>
      <c r="U88" s="69"/>
      <c r="V88" s="69"/>
      <c r="W88" s="69"/>
      <c r="X88" s="116"/>
      <c r="Y88" s="639">
        <f t="shared" si="2"/>
        <v>10500.000000000002</v>
      </c>
      <c r="Z88" s="118">
        <f t="shared" si="3"/>
        <v>160500</v>
      </c>
    </row>
    <row r="89" spans="1:26" s="100" customFormat="1" ht="15.5" x14ac:dyDescent="0.35">
      <c r="A89" s="76"/>
      <c r="B89" s="76"/>
      <c r="C89" s="76"/>
      <c r="D89" s="76"/>
      <c r="E89" s="76"/>
      <c r="F89" s="76" t="s">
        <v>9546</v>
      </c>
      <c r="G89" s="76"/>
      <c r="H89" s="118">
        <v>150000</v>
      </c>
      <c r="I89" s="76"/>
      <c r="J89" s="76" t="s">
        <v>1123</v>
      </c>
      <c r="K89" s="130"/>
      <c r="L89" s="119" t="s">
        <v>9547</v>
      </c>
      <c r="M89" s="119" t="s">
        <v>9548</v>
      </c>
      <c r="N89" s="119"/>
      <c r="O89" s="76"/>
      <c r="P89" s="76"/>
      <c r="Q89" s="119"/>
      <c r="R89" s="76"/>
      <c r="S89" s="76"/>
      <c r="T89" s="76"/>
      <c r="U89" s="76"/>
      <c r="V89" s="76"/>
      <c r="W89" s="76"/>
      <c r="X89" s="121"/>
      <c r="Y89" s="639">
        <f t="shared" si="2"/>
        <v>10500.000000000002</v>
      </c>
      <c r="Z89" s="118">
        <f t="shared" si="3"/>
        <v>160500</v>
      </c>
    </row>
    <row r="90" spans="1:26" s="100" customFormat="1" ht="15.5" x14ac:dyDescent="0.35">
      <c r="A90" s="69"/>
      <c r="B90" s="69"/>
      <c r="C90" s="69"/>
      <c r="D90" s="69"/>
      <c r="E90" s="69"/>
      <c r="F90" s="76" t="s">
        <v>9549</v>
      </c>
      <c r="G90" s="69"/>
      <c r="H90" s="118">
        <v>150000</v>
      </c>
      <c r="I90" s="69"/>
      <c r="J90" s="76" t="s">
        <v>1123</v>
      </c>
      <c r="K90" s="193"/>
      <c r="L90" s="119" t="s">
        <v>9525</v>
      </c>
      <c r="M90" s="75" t="s">
        <v>9550</v>
      </c>
      <c r="N90" s="75"/>
      <c r="O90" s="69"/>
      <c r="P90" s="76"/>
      <c r="Q90" s="75" t="s">
        <v>5008</v>
      </c>
      <c r="R90" s="69"/>
      <c r="S90" s="69"/>
      <c r="T90" s="69"/>
      <c r="U90" s="69"/>
      <c r="V90" s="69"/>
      <c r="W90" s="69"/>
      <c r="X90" s="116"/>
      <c r="Y90" s="639">
        <f t="shared" si="2"/>
        <v>10500.000000000002</v>
      </c>
      <c r="Z90" s="118">
        <f t="shared" si="3"/>
        <v>160500</v>
      </c>
    </row>
    <row r="91" spans="1:26" s="100" customFormat="1" ht="15.5" x14ac:dyDescent="0.35">
      <c r="A91" s="76"/>
      <c r="B91" s="76"/>
      <c r="C91" s="76"/>
      <c r="D91" s="76"/>
      <c r="E91" s="76"/>
      <c r="F91" s="76" t="s">
        <v>9551</v>
      </c>
      <c r="G91" s="76"/>
      <c r="H91" s="118">
        <v>150000</v>
      </c>
      <c r="I91" s="76"/>
      <c r="J91" s="76" t="s">
        <v>1123</v>
      </c>
      <c r="K91" s="130"/>
      <c r="L91" s="119" t="s">
        <v>9522</v>
      </c>
      <c r="M91" s="119" t="s">
        <v>9552</v>
      </c>
      <c r="N91" s="119"/>
      <c r="O91" s="76"/>
      <c r="P91" s="76"/>
      <c r="Q91" s="119" t="s">
        <v>3383</v>
      </c>
      <c r="R91" s="76"/>
      <c r="S91" s="76"/>
      <c r="T91" s="76"/>
      <c r="U91" s="76"/>
      <c r="V91" s="76"/>
      <c r="W91" s="76"/>
      <c r="X91" s="121"/>
      <c r="Y91" s="639">
        <f t="shared" si="2"/>
        <v>10500.000000000002</v>
      </c>
      <c r="Z91" s="118">
        <f t="shared" si="3"/>
        <v>160500</v>
      </c>
    </row>
    <row r="92" spans="1:26" s="100" customFormat="1" ht="15.5" x14ac:dyDescent="0.35">
      <c r="A92" s="76"/>
      <c r="B92" s="76"/>
      <c r="C92" s="76"/>
      <c r="D92" s="76"/>
      <c r="E92" s="76"/>
      <c r="F92" s="76" t="s">
        <v>9553</v>
      </c>
      <c r="G92" s="76"/>
      <c r="H92" s="118">
        <v>150000</v>
      </c>
      <c r="I92" s="76"/>
      <c r="J92" s="76" t="s">
        <v>1123</v>
      </c>
      <c r="K92" s="130"/>
      <c r="L92" s="119" t="s">
        <v>3074</v>
      </c>
      <c r="M92" s="119">
        <v>9502541</v>
      </c>
      <c r="N92" s="119"/>
      <c r="O92" s="76"/>
      <c r="P92" s="76"/>
      <c r="Q92" s="119" t="s">
        <v>3383</v>
      </c>
      <c r="R92" s="76"/>
      <c r="S92" s="76"/>
      <c r="T92" s="76"/>
      <c r="U92" s="76"/>
      <c r="V92" s="76"/>
      <c r="W92" s="76"/>
      <c r="X92" s="121"/>
      <c r="Y92" s="639">
        <f t="shared" si="2"/>
        <v>10500.000000000002</v>
      </c>
      <c r="Z92" s="118">
        <f t="shared" si="3"/>
        <v>160500</v>
      </c>
    </row>
    <row r="93" spans="1:26" s="100" customFormat="1" ht="15.5" x14ac:dyDescent="0.35">
      <c r="A93" s="76"/>
      <c r="B93" s="76"/>
      <c r="C93" s="76"/>
      <c r="D93" s="76"/>
      <c r="E93" s="76"/>
      <c r="F93" s="76" t="s">
        <v>9554</v>
      </c>
      <c r="G93" s="76"/>
      <c r="H93" s="118">
        <v>150000</v>
      </c>
      <c r="I93" s="76"/>
      <c r="J93" s="76" t="s">
        <v>1123</v>
      </c>
      <c r="K93" s="130"/>
      <c r="L93" s="119" t="s">
        <v>9555</v>
      </c>
      <c r="M93" s="119" t="s">
        <v>9556</v>
      </c>
      <c r="N93" s="119"/>
      <c r="O93" s="76"/>
      <c r="P93" s="76"/>
      <c r="Q93" s="119" t="s">
        <v>3383</v>
      </c>
      <c r="R93" s="76"/>
      <c r="S93" s="76"/>
      <c r="T93" s="76"/>
      <c r="U93" s="76"/>
      <c r="V93" s="76"/>
      <c r="W93" s="76"/>
      <c r="X93" s="121"/>
      <c r="Y93" s="639">
        <f t="shared" si="2"/>
        <v>10500.000000000002</v>
      </c>
      <c r="Z93" s="118">
        <f t="shared" si="3"/>
        <v>160500</v>
      </c>
    </row>
    <row r="94" spans="1:26" s="100" customFormat="1" ht="15.5" x14ac:dyDescent="0.35">
      <c r="A94" s="76"/>
      <c r="B94" s="76"/>
      <c r="C94" s="76"/>
      <c r="D94" s="76"/>
      <c r="E94" s="76"/>
      <c r="F94" s="76" t="s">
        <v>9557</v>
      </c>
      <c r="G94" s="76"/>
      <c r="H94" s="118">
        <v>150000</v>
      </c>
      <c r="I94" s="76"/>
      <c r="J94" s="76" t="s">
        <v>1123</v>
      </c>
      <c r="K94" s="130"/>
      <c r="L94" s="119" t="s">
        <v>9528</v>
      </c>
      <c r="M94" s="119" t="s">
        <v>9558</v>
      </c>
      <c r="N94" s="119"/>
      <c r="O94" s="76"/>
      <c r="P94" s="76"/>
      <c r="Q94" s="119" t="s">
        <v>3383</v>
      </c>
      <c r="R94" s="76"/>
      <c r="S94" s="76"/>
      <c r="T94" s="76"/>
      <c r="U94" s="76"/>
      <c r="V94" s="76"/>
      <c r="W94" s="76"/>
      <c r="X94" s="121"/>
      <c r="Y94" s="639">
        <f t="shared" si="2"/>
        <v>10500.000000000002</v>
      </c>
      <c r="Z94" s="118">
        <f t="shared" si="3"/>
        <v>160500</v>
      </c>
    </row>
    <row r="95" spans="1:26" s="100" customFormat="1" ht="15.5" x14ac:dyDescent="0.35">
      <c r="A95" s="76"/>
      <c r="B95" s="76"/>
      <c r="C95" s="76"/>
      <c r="D95" s="76"/>
      <c r="E95" s="76"/>
      <c r="F95" s="76" t="s">
        <v>9559</v>
      </c>
      <c r="G95" s="76"/>
      <c r="H95" s="118">
        <v>150000</v>
      </c>
      <c r="I95" s="76"/>
      <c r="J95" s="76" t="s">
        <v>1123</v>
      </c>
      <c r="K95" s="130"/>
      <c r="L95" s="119" t="s">
        <v>9560</v>
      </c>
      <c r="M95" s="119">
        <v>9501631</v>
      </c>
      <c r="N95" s="119"/>
      <c r="O95" s="76"/>
      <c r="P95" s="76"/>
      <c r="Q95" s="119" t="s">
        <v>3383</v>
      </c>
      <c r="R95" s="76"/>
      <c r="S95" s="76"/>
      <c r="T95" s="76"/>
      <c r="U95" s="76"/>
      <c r="V95" s="76"/>
      <c r="W95" s="76"/>
      <c r="X95" s="121"/>
      <c r="Y95" s="639">
        <f t="shared" si="2"/>
        <v>10500.000000000002</v>
      </c>
      <c r="Z95" s="118">
        <f t="shared" si="3"/>
        <v>160500</v>
      </c>
    </row>
    <row r="96" spans="1:26" s="100" customFormat="1" ht="15.5" x14ac:dyDescent="0.35">
      <c r="A96" s="69"/>
      <c r="B96" s="69"/>
      <c r="C96" s="69"/>
      <c r="D96" s="69"/>
      <c r="E96" s="69"/>
      <c r="F96" s="76" t="s">
        <v>9561</v>
      </c>
      <c r="G96" s="69"/>
      <c r="H96" s="118">
        <v>150000</v>
      </c>
      <c r="I96" s="69"/>
      <c r="J96" s="76"/>
      <c r="K96" s="193"/>
      <c r="L96" s="119"/>
      <c r="M96" s="75"/>
      <c r="N96" s="75"/>
      <c r="O96" s="69"/>
      <c r="P96" s="76"/>
      <c r="Q96" s="75"/>
      <c r="R96" s="69"/>
      <c r="S96" s="69"/>
      <c r="T96" s="69"/>
      <c r="U96" s="69"/>
      <c r="V96" s="69"/>
      <c r="W96" s="69"/>
      <c r="X96" s="116"/>
      <c r="Y96" s="639">
        <f t="shared" si="2"/>
        <v>10500.000000000002</v>
      </c>
      <c r="Z96" s="118">
        <f t="shared" si="3"/>
        <v>160500</v>
      </c>
    </row>
    <row r="97" spans="1:26" s="100" customFormat="1" ht="15.5" x14ac:dyDescent="0.35">
      <c r="A97" s="76"/>
      <c r="B97" s="76"/>
      <c r="C97" s="76"/>
      <c r="D97" s="76"/>
      <c r="E97" s="76"/>
      <c r="F97" s="79" t="s">
        <v>9562</v>
      </c>
      <c r="G97" s="76"/>
      <c r="H97" s="118">
        <v>150000</v>
      </c>
      <c r="I97" s="76"/>
      <c r="J97" s="76" t="s">
        <v>1123</v>
      </c>
      <c r="K97" s="130"/>
      <c r="L97" s="119" t="s">
        <v>9515</v>
      </c>
      <c r="M97" s="119" t="s">
        <v>9563</v>
      </c>
      <c r="N97" s="119"/>
      <c r="O97" s="76"/>
      <c r="P97" s="76"/>
      <c r="Q97" s="119"/>
      <c r="R97" s="76"/>
      <c r="S97" s="76"/>
      <c r="T97" s="76"/>
      <c r="U97" s="76"/>
      <c r="V97" s="76"/>
      <c r="W97" s="76"/>
      <c r="X97" s="121"/>
      <c r="Y97" s="639">
        <f t="shared" si="2"/>
        <v>10500.000000000002</v>
      </c>
      <c r="Z97" s="118">
        <f t="shared" si="3"/>
        <v>160500</v>
      </c>
    </row>
    <row r="98" spans="1:26" s="100" customFormat="1" ht="15.5" x14ac:dyDescent="0.35">
      <c r="A98" s="76"/>
      <c r="B98" s="76"/>
      <c r="C98" s="76"/>
      <c r="D98" s="76"/>
      <c r="E98" s="76"/>
      <c r="F98" s="79" t="s">
        <v>9564</v>
      </c>
      <c r="G98" s="76"/>
      <c r="H98" s="118">
        <v>150000</v>
      </c>
      <c r="I98" s="76"/>
      <c r="J98" s="76" t="s">
        <v>1123</v>
      </c>
      <c r="K98" s="130"/>
      <c r="L98" s="119" t="s">
        <v>9565</v>
      </c>
      <c r="M98" s="119" t="s">
        <v>9566</v>
      </c>
      <c r="N98" s="119"/>
      <c r="O98" s="76"/>
      <c r="P98" s="76"/>
      <c r="Q98" s="119" t="s">
        <v>3383</v>
      </c>
      <c r="R98" s="76"/>
      <c r="S98" s="76"/>
      <c r="T98" s="76"/>
      <c r="U98" s="76"/>
      <c r="V98" s="76"/>
      <c r="W98" s="76"/>
      <c r="X98" s="121"/>
      <c r="Y98" s="639">
        <f t="shared" si="2"/>
        <v>10500.000000000002</v>
      </c>
      <c r="Z98" s="118">
        <f t="shared" si="3"/>
        <v>160500</v>
      </c>
    </row>
    <row r="99" spans="1:26" s="100" customFormat="1" ht="15.5" x14ac:dyDescent="0.35">
      <c r="A99" s="69"/>
      <c r="B99" s="69"/>
      <c r="C99" s="69"/>
      <c r="D99" s="69"/>
      <c r="E99" s="69"/>
      <c r="F99" s="79" t="s">
        <v>9567</v>
      </c>
      <c r="G99" s="69"/>
      <c r="H99" s="118">
        <v>150000</v>
      </c>
      <c r="I99" s="69"/>
      <c r="J99" s="76" t="s">
        <v>3716</v>
      </c>
      <c r="K99" s="193"/>
      <c r="L99" s="119" t="s">
        <v>9511</v>
      </c>
      <c r="M99" s="75" t="s">
        <v>9568</v>
      </c>
      <c r="N99" s="75"/>
      <c r="O99" s="69"/>
      <c r="P99" s="76"/>
      <c r="Q99" s="119" t="s">
        <v>9509</v>
      </c>
      <c r="R99" s="69"/>
      <c r="S99" s="69"/>
      <c r="T99" s="69"/>
      <c r="U99" s="69"/>
      <c r="V99" s="69"/>
      <c r="W99" s="69"/>
      <c r="X99" s="116"/>
      <c r="Y99" s="639">
        <f t="shared" si="2"/>
        <v>10500.000000000002</v>
      </c>
      <c r="Z99" s="118">
        <f t="shared" si="3"/>
        <v>160500</v>
      </c>
    </row>
    <row r="100" spans="1:26" s="100" customFormat="1" ht="15.5" x14ac:dyDescent="0.35">
      <c r="A100" s="76"/>
      <c r="B100" s="76"/>
      <c r="C100" s="76"/>
      <c r="D100" s="76"/>
      <c r="E100" s="76"/>
      <c r="F100" s="79" t="s">
        <v>9569</v>
      </c>
      <c r="G100" s="76"/>
      <c r="H100" s="118">
        <v>150000</v>
      </c>
      <c r="I100" s="76"/>
      <c r="J100" s="76" t="s">
        <v>1123</v>
      </c>
      <c r="K100" s="130"/>
      <c r="L100" s="119" t="s">
        <v>9528</v>
      </c>
      <c r="M100" s="119" t="s">
        <v>9570</v>
      </c>
      <c r="N100" s="119"/>
      <c r="O100" s="76"/>
      <c r="P100" s="76"/>
      <c r="Q100" s="119" t="s">
        <v>3383</v>
      </c>
      <c r="R100" s="76"/>
      <c r="S100" s="76"/>
      <c r="T100" s="76"/>
      <c r="U100" s="76"/>
      <c r="V100" s="76"/>
      <c r="W100" s="76"/>
      <c r="X100" s="121"/>
      <c r="Y100" s="639">
        <f t="shared" si="2"/>
        <v>10500.000000000002</v>
      </c>
      <c r="Z100" s="118">
        <f t="shared" si="3"/>
        <v>160500</v>
      </c>
    </row>
    <row r="101" spans="1:26" s="100" customFormat="1" ht="15.5" x14ac:dyDescent="0.35">
      <c r="A101" s="76"/>
      <c r="B101" s="76"/>
      <c r="C101" s="76"/>
      <c r="D101" s="76"/>
      <c r="E101" s="76"/>
      <c r="F101" s="79" t="s">
        <v>9571</v>
      </c>
      <c r="G101" s="76"/>
      <c r="H101" s="118">
        <v>150000</v>
      </c>
      <c r="I101" s="76"/>
      <c r="J101" s="76" t="s">
        <v>1123</v>
      </c>
      <c r="K101" s="130"/>
      <c r="L101" s="119" t="s">
        <v>9488</v>
      </c>
      <c r="M101" s="119" t="s">
        <v>9572</v>
      </c>
      <c r="N101" s="119"/>
      <c r="O101" s="76"/>
      <c r="P101" s="76"/>
      <c r="Q101" s="119"/>
      <c r="R101" s="76"/>
      <c r="S101" s="76"/>
      <c r="T101" s="76"/>
      <c r="U101" s="76"/>
      <c r="V101" s="76"/>
      <c r="W101" s="76"/>
      <c r="X101" s="121"/>
      <c r="Y101" s="639">
        <f t="shared" si="2"/>
        <v>10500.000000000002</v>
      </c>
      <c r="Z101" s="118">
        <f t="shared" si="3"/>
        <v>160500</v>
      </c>
    </row>
    <row r="102" spans="1:26" s="100" customFormat="1" ht="15.5" x14ac:dyDescent="0.35">
      <c r="A102" s="76"/>
      <c r="B102" s="76"/>
      <c r="C102" s="76"/>
      <c r="D102" s="76"/>
      <c r="E102" s="76"/>
      <c r="F102" s="79" t="s">
        <v>9573</v>
      </c>
      <c r="G102" s="76"/>
      <c r="H102" s="118">
        <v>150000</v>
      </c>
      <c r="I102" s="76"/>
      <c r="J102" s="76" t="s">
        <v>1123</v>
      </c>
      <c r="K102" s="130"/>
      <c r="L102" s="119" t="s">
        <v>9491</v>
      </c>
      <c r="M102" s="119" t="s">
        <v>9574</v>
      </c>
      <c r="N102" s="119"/>
      <c r="O102" s="76"/>
      <c r="P102" s="76"/>
      <c r="Q102" s="119" t="s">
        <v>3383</v>
      </c>
      <c r="R102" s="76"/>
      <c r="S102" s="76"/>
      <c r="T102" s="76"/>
      <c r="U102" s="76"/>
      <c r="V102" s="76"/>
      <c r="W102" s="69"/>
      <c r="X102" s="116"/>
      <c r="Y102" s="639">
        <f t="shared" si="2"/>
        <v>10500.000000000002</v>
      </c>
      <c r="Z102" s="118">
        <f t="shared" si="3"/>
        <v>160500</v>
      </c>
    </row>
    <row r="103" spans="1:26" s="100" customFormat="1" ht="15.5" x14ac:dyDescent="0.35">
      <c r="A103" s="69"/>
      <c r="B103" s="69"/>
      <c r="C103" s="69"/>
      <c r="D103" s="69"/>
      <c r="E103" s="69"/>
      <c r="F103" s="79" t="s">
        <v>9575</v>
      </c>
      <c r="G103" s="69"/>
      <c r="H103" s="118">
        <v>150000</v>
      </c>
      <c r="I103" s="69"/>
      <c r="J103" s="76" t="s">
        <v>1123</v>
      </c>
      <c r="K103" s="193"/>
      <c r="L103" s="119" t="s">
        <v>9494</v>
      </c>
      <c r="M103" s="75" t="s">
        <v>9576</v>
      </c>
      <c r="N103" s="75"/>
      <c r="O103" s="69"/>
      <c r="P103" s="76"/>
      <c r="Q103" s="75" t="s">
        <v>3383</v>
      </c>
      <c r="R103" s="69"/>
      <c r="S103" s="69"/>
      <c r="T103" s="69"/>
      <c r="U103" s="69"/>
      <c r="V103" s="69"/>
      <c r="W103" s="69"/>
      <c r="X103" s="116"/>
      <c r="Y103" s="639">
        <f t="shared" si="2"/>
        <v>10500.000000000002</v>
      </c>
      <c r="Z103" s="118">
        <f t="shared" si="3"/>
        <v>160500</v>
      </c>
    </row>
    <row r="104" spans="1:26" s="100" customFormat="1" ht="15.5" x14ac:dyDescent="0.35">
      <c r="A104" s="76"/>
      <c r="B104" s="76"/>
      <c r="C104" s="76"/>
      <c r="D104" s="76"/>
      <c r="E104" s="76"/>
      <c r="F104" s="79" t="s">
        <v>9577</v>
      </c>
      <c r="G104" s="76"/>
      <c r="H104" s="118">
        <v>150000</v>
      </c>
      <c r="I104" s="76"/>
      <c r="J104" s="76" t="s">
        <v>1123</v>
      </c>
      <c r="K104" s="130"/>
      <c r="L104" s="119" t="s">
        <v>9494</v>
      </c>
      <c r="M104" s="119" t="s">
        <v>9578</v>
      </c>
      <c r="N104" s="119"/>
      <c r="O104" s="76"/>
      <c r="P104" s="76"/>
      <c r="Q104" s="119" t="s">
        <v>3383</v>
      </c>
      <c r="R104" s="76"/>
      <c r="S104" s="76"/>
      <c r="T104" s="76"/>
      <c r="U104" s="76"/>
      <c r="V104" s="76"/>
      <c r="W104" s="76"/>
      <c r="X104" s="121"/>
      <c r="Y104" s="639">
        <f t="shared" si="2"/>
        <v>10500.000000000002</v>
      </c>
      <c r="Z104" s="118">
        <f t="shared" si="3"/>
        <v>160500</v>
      </c>
    </row>
    <row r="105" spans="1:26" s="100" customFormat="1" ht="15.5" x14ac:dyDescent="0.35">
      <c r="A105" s="76"/>
      <c r="B105" s="76"/>
      <c r="C105" s="76"/>
      <c r="D105" s="76"/>
      <c r="E105" s="76"/>
      <c r="F105" s="79" t="s">
        <v>9579</v>
      </c>
      <c r="G105" s="76"/>
      <c r="H105" s="118">
        <v>150000</v>
      </c>
      <c r="I105" s="76"/>
      <c r="J105" s="76" t="s">
        <v>1123</v>
      </c>
      <c r="K105" s="130"/>
      <c r="L105" s="119" t="s">
        <v>9494</v>
      </c>
      <c r="M105" s="119" t="s">
        <v>9580</v>
      </c>
      <c r="N105" s="119"/>
      <c r="O105" s="76"/>
      <c r="P105" s="76"/>
      <c r="Q105" s="75" t="s">
        <v>3383</v>
      </c>
      <c r="R105" s="76"/>
      <c r="S105" s="76"/>
      <c r="T105" s="76"/>
      <c r="U105" s="76"/>
      <c r="V105" s="76"/>
      <c r="W105" s="76"/>
      <c r="X105" s="121"/>
      <c r="Y105" s="639">
        <f t="shared" si="2"/>
        <v>10500.000000000002</v>
      </c>
      <c r="Z105" s="118">
        <f t="shared" si="3"/>
        <v>160500</v>
      </c>
    </row>
    <row r="106" spans="1:26" s="100" customFormat="1" ht="15.5" x14ac:dyDescent="0.35">
      <c r="A106" s="76"/>
      <c r="B106" s="76"/>
      <c r="C106" s="76"/>
      <c r="D106" s="76"/>
      <c r="E106" s="76"/>
      <c r="F106" s="79" t="s">
        <v>9581</v>
      </c>
      <c r="G106" s="76"/>
      <c r="H106" s="118">
        <v>150000</v>
      </c>
      <c r="I106" s="76"/>
      <c r="J106" s="76" t="s">
        <v>1123</v>
      </c>
      <c r="K106" s="130"/>
      <c r="L106" s="119" t="s">
        <v>9494</v>
      </c>
      <c r="M106" s="119" t="s">
        <v>9582</v>
      </c>
      <c r="N106" s="119"/>
      <c r="O106" s="76"/>
      <c r="P106" s="76"/>
      <c r="Q106" s="119" t="s">
        <v>3383</v>
      </c>
      <c r="R106" s="76"/>
      <c r="S106" s="76"/>
      <c r="T106" s="76"/>
      <c r="U106" s="76"/>
      <c r="V106" s="76"/>
      <c r="W106" s="76"/>
      <c r="X106" s="121"/>
      <c r="Y106" s="639">
        <f t="shared" si="2"/>
        <v>10500.000000000002</v>
      </c>
      <c r="Z106" s="118">
        <f t="shared" si="3"/>
        <v>160500</v>
      </c>
    </row>
    <row r="107" spans="1:26" s="100" customFormat="1" ht="15.5" x14ac:dyDescent="0.35">
      <c r="A107" s="76"/>
      <c r="B107" s="76"/>
      <c r="C107" s="76"/>
      <c r="D107" s="76"/>
      <c r="E107" s="76"/>
      <c r="F107" s="79" t="s">
        <v>9583</v>
      </c>
      <c r="G107" s="76"/>
      <c r="H107" s="118">
        <v>150000</v>
      </c>
      <c r="I107" s="76"/>
      <c r="J107" s="76" t="s">
        <v>1123</v>
      </c>
      <c r="K107" s="130"/>
      <c r="L107" s="119" t="s">
        <v>9503</v>
      </c>
      <c r="M107" s="119">
        <v>9502535</v>
      </c>
      <c r="N107" s="119"/>
      <c r="O107" s="76"/>
      <c r="P107" s="76"/>
      <c r="Q107" s="75" t="s">
        <v>3383</v>
      </c>
      <c r="R107" s="76"/>
      <c r="S107" s="76"/>
      <c r="T107" s="76"/>
      <c r="U107" s="76"/>
      <c r="V107" s="76"/>
      <c r="W107" s="76"/>
      <c r="X107" s="121"/>
      <c r="Y107" s="639">
        <f t="shared" si="2"/>
        <v>10500.000000000002</v>
      </c>
      <c r="Z107" s="118">
        <f t="shared" si="3"/>
        <v>160500</v>
      </c>
    </row>
    <row r="108" spans="1:26" s="100" customFormat="1" ht="15.5" x14ac:dyDescent="0.35">
      <c r="A108" s="69"/>
      <c r="B108" s="69"/>
      <c r="C108" s="69"/>
      <c r="D108" s="69"/>
      <c r="E108" s="69"/>
      <c r="F108" s="79" t="s">
        <v>9584</v>
      </c>
      <c r="G108" s="69"/>
      <c r="H108" s="118">
        <v>150000</v>
      </c>
      <c r="I108" s="69"/>
      <c r="J108" s="76" t="s">
        <v>1123</v>
      </c>
      <c r="K108" s="193"/>
      <c r="L108" s="119" t="s">
        <v>9503</v>
      </c>
      <c r="M108" s="75">
        <v>9502536</v>
      </c>
      <c r="N108" s="75"/>
      <c r="O108" s="69"/>
      <c r="P108" s="76"/>
      <c r="Q108" s="119" t="s">
        <v>3383</v>
      </c>
      <c r="R108" s="69"/>
      <c r="S108" s="69"/>
      <c r="T108" s="69"/>
      <c r="U108" s="69"/>
      <c r="V108" s="69"/>
      <c r="W108" s="69"/>
      <c r="X108" s="116"/>
      <c r="Y108" s="639">
        <f t="shared" si="2"/>
        <v>10500.000000000002</v>
      </c>
      <c r="Z108" s="118">
        <f t="shared" si="3"/>
        <v>160500</v>
      </c>
    </row>
    <row r="109" spans="1:26" s="100" customFormat="1" ht="15.5" x14ac:dyDescent="0.35">
      <c r="A109" s="76"/>
      <c r="B109" s="76"/>
      <c r="C109" s="76"/>
      <c r="D109" s="76"/>
      <c r="E109" s="76"/>
      <c r="F109" s="79" t="s">
        <v>9585</v>
      </c>
      <c r="G109" s="76"/>
      <c r="H109" s="118">
        <v>150000</v>
      </c>
      <c r="I109" s="76"/>
      <c r="J109" s="76" t="s">
        <v>1123</v>
      </c>
      <c r="K109" s="130"/>
      <c r="L109" s="119" t="s">
        <v>9503</v>
      </c>
      <c r="M109" s="119">
        <v>9502537</v>
      </c>
      <c r="N109" s="119"/>
      <c r="O109" s="76"/>
      <c r="P109" s="76"/>
      <c r="Q109" s="75" t="s">
        <v>3383</v>
      </c>
      <c r="R109" s="76"/>
      <c r="S109" s="76"/>
      <c r="T109" s="76"/>
      <c r="U109" s="76"/>
      <c r="V109" s="76"/>
      <c r="W109" s="76"/>
      <c r="X109" s="121"/>
      <c r="Y109" s="639">
        <f t="shared" si="2"/>
        <v>10500.000000000002</v>
      </c>
      <c r="Z109" s="118">
        <f t="shared" si="3"/>
        <v>160500</v>
      </c>
    </row>
    <row r="110" spans="1:26" s="100" customFormat="1" ht="15.5" x14ac:dyDescent="0.35">
      <c r="A110" s="76"/>
      <c r="B110" s="76"/>
      <c r="C110" s="76"/>
      <c r="D110" s="76"/>
      <c r="E110" s="76"/>
      <c r="F110" s="76" t="s">
        <v>9586</v>
      </c>
      <c r="G110" s="76"/>
      <c r="H110" s="118">
        <v>150000</v>
      </c>
      <c r="I110" s="76"/>
      <c r="J110" s="76" t="s">
        <v>1123</v>
      </c>
      <c r="K110" s="130"/>
      <c r="L110" s="119" t="s">
        <v>9503</v>
      </c>
      <c r="M110" s="119">
        <v>9502538</v>
      </c>
      <c r="N110" s="119"/>
      <c r="O110" s="76"/>
      <c r="P110" s="76"/>
      <c r="Q110" s="119" t="s">
        <v>3383</v>
      </c>
      <c r="R110" s="76"/>
      <c r="S110" s="76"/>
      <c r="T110" s="76"/>
      <c r="U110" s="76"/>
      <c r="V110" s="76"/>
      <c r="W110" s="76"/>
      <c r="X110" s="121"/>
      <c r="Y110" s="639">
        <f t="shared" si="2"/>
        <v>10500.000000000002</v>
      </c>
      <c r="Z110" s="118">
        <f t="shared" si="3"/>
        <v>160500</v>
      </c>
    </row>
    <row r="111" spans="1:26" s="100" customFormat="1" ht="15.5" x14ac:dyDescent="0.35">
      <c r="A111" s="76"/>
      <c r="B111" s="76"/>
      <c r="C111" s="76"/>
      <c r="D111" s="76"/>
      <c r="E111" s="76"/>
      <c r="F111" s="76" t="s">
        <v>9581</v>
      </c>
      <c r="G111" s="76"/>
      <c r="H111" s="118">
        <v>150000</v>
      </c>
      <c r="I111" s="76"/>
      <c r="J111" s="76" t="s">
        <v>1123</v>
      </c>
      <c r="K111" s="119"/>
      <c r="L111" s="119" t="s">
        <v>9503</v>
      </c>
      <c r="M111" s="119">
        <v>9502539</v>
      </c>
      <c r="N111" s="119"/>
      <c r="O111" s="76"/>
      <c r="P111" s="76"/>
      <c r="Q111" s="75" t="s">
        <v>3383</v>
      </c>
      <c r="R111" s="76"/>
      <c r="S111" s="76"/>
      <c r="T111" s="76"/>
      <c r="U111" s="76"/>
      <c r="V111" s="76"/>
      <c r="W111" s="76"/>
      <c r="X111" s="121"/>
      <c r="Y111" s="639">
        <f t="shared" si="2"/>
        <v>10500.000000000002</v>
      </c>
      <c r="Z111" s="118">
        <f t="shared" si="3"/>
        <v>160500</v>
      </c>
    </row>
    <row r="112" spans="1:26" s="100" customFormat="1" ht="15.5" x14ac:dyDescent="0.35">
      <c r="A112" s="76"/>
      <c r="B112" s="76"/>
      <c r="C112" s="76"/>
      <c r="D112" s="76"/>
      <c r="E112" s="76"/>
      <c r="F112" s="76" t="s">
        <v>9587</v>
      </c>
      <c r="G112" s="69"/>
      <c r="H112" s="118">
        <v>150000</v>
      </c>
      <c r="I112" s="76"/>
      <c r="J112" s="76" t="s">
        <v>1123</v>
      </c>
      <c r="K112" s="119"/>
      <c r="L112" s="119" t="s">
        <v>9528</v>
      </c>
      <c r="M112" s="119">
        <v>9501942</v>
      </c>
      <c r="N112" s="119"/>
      <c r="O112" s="76"/>
      <c r="P112" s="76"/>
      <c r="Q112" s="119" t="s">
        <v>3383</v>
      </c>
      <c r="R112" s="76"/>
      <c r="S112" s="76"/>
      <c r="T112" s="76"/>
      <c r="U112" s="76"/>
      <c r="V112" s="76"/>
      <c r="W112" s="76"/>
      <c r="X112" s="121"/>
      <c r="Y112" s="639">
        <f t="shared" si="2"/>
        <v>10500.000000000002</v>
      </c>
      <c r="Z112" s="118">
        <f t="shared" si="3"/>
        <v>160500</v>
      </c>
    </row>
    <row r="113" spans="1:26" s="100" customFormat="1" ht="15.5" x14ac:dyDescent="0.35">
      <c r="A113" s="76"/>
      <c r="B113" s="76"/>
      <c r="C113" s="76"/>
      <c r="D113" s="76"/>
      <c r="E113" s="76"/>
      <c r="F113" s="76" t="s">
        <v>9588</v>
      </c>
      <c r="G113" s="76"/>
      <c r="H113" s="118">
        <v>150000</v>
      </c>
      <c r="I113" s="76"/>
      <c r="J113" s="76" t="s">
        <v>1123</v>
      </c>
      <c r="K113" s="119"/>
      <c r="L113" s="119" t="s">
        <v>9522</v>
      </c>
      <c r="M113" s="119" t="s">
        <v>9589</v>
      </c>
      <c r="N113" s="119"/>
      <c r="O113" s="76"/>
      <c r="P113" s="76"/>
      <c r="Q113" s="75" t="s">
        <v>3383</v>
      </c>
      <c r="R113" s="76"/>
      <c r="S113" s="76"/>
      <c r="T113" s="76"/>
      <c r="U113" s="76"/>
      <c r="V113" s="76"/>
      <c r="W113" s="76"/>
      <c r="X113" s="121"/>
      <c r="Y113" s="639">
        <f t="shared" si="2"/>
        <v>10500.000000000002</v>
      </c>
      <c r="Z113" s="118">
        <f t="shared" si="3"/>
        <v>160500</v>
      </c>
    </row>
    <row r="114" spans="1:26" s="100" customFormat="1" ht="15.5" x14ac:dyDescent="0.35">
      <c r="A114" s="69"/>
      <c r="B114" s="69"/>
      <c r="C114" s="69"/>
      <c r="D114" s="69"/>
      <c r="E114" s="69"/>
      <c r="F114" s="76" t="s">
        <v>9590</v>
      </c>
      <c r="G114" s="69"/>
      <c r="H114" s="118">
        <v>150000</v>
      </c>
      <c r="I114" s="69"/>
      <c r="J114" s="76" t="s">
        <v>1123</v>
      </c>
      <c r="K114" s="193"/>
      <c r="L114" s="119" t="s">
        <v>9591</v>
      </c>
      <c r="M114" s="75">
        <v>9602582</v>
      </c>
      <c r="N114" s="75"/>
      <c r="O114" s="69"/>
      <c r="P114" s="76"/>
      <c r="Q114" s="75" t="s">
        <v>1066</v>
      </c>
      <c r="R114" s="69"/>
      <c r="S114" s="69"/>
      <c r="T114" s="69"/>
      <c r="U114" s="69"/>
      <c r="V114" s="69"/>
      <c r="W114" s="69"/>
      <c r="X114" s="116"/>
      <c r="Y114" s="639">
        <f t="shared" si="2"/>
        <v>10500.000000000002</v>
      </c>
      <c r="Z114" s="118">
        <f t="shared" si="3"/>
        <v>160500</v>
      </c>
    </row>
    <row r="115" spans="1:26" s="100" customFormat="1" ht="15.5" x14ac:dyDescent="0.35">
      <c r="A115" s="76"/>
      <c r="B115" s="76"/>
      <c r="C115" s="76"/>
      <c r="D115" s="76"/>
      <c r="E115" s="76"/>
      <c r="F115" s="76" t="s">
        <v>9592</v>
      </c>
      <c r="G115" s="76"/>
      <c r="H115" s="118">
        <v>150000</v>
      </c>
      <c r="I115" s="76"/>
      <c r="J115" s="76" t="s">
        <v>3716</v>
      </c>
      <c r="K115" s="119"/>
      <c r="L115" s="119" t="s">
        <v>9508</v>
      </c>
      <c r="M115" s="119">
        <v>9502545</v>
      </c>
      <c r="N115" s="119"/>
      <c r="O115" s="76"/>
      <c r="P115" s="76"/>
      <c r="Q115" s="119" t="s">
        <v>9509</v>
      </c>
      <c r="R115" s="76"/>
      <c r="S115" s="76"/>
      <c r="T115" s="76"/>
      <c r="U115" s="76"/>
      <c r="V115" s="76"/>
      <c r="W115" s="76"/>
      <c r="X115" s="121"/>
      <c r="Y115" s="639">
        <f t="shared" si="2"/>
        <v>10500.000000000002</v>
      </c>
      <c r="Z115" s="118">
        <f t="shared" si="3"/>
        <v>160500</v>
      </c>
    </row>
    <row r="116" spans="1:26" s="100" customFormat="1" ht="15.5" x14ac:dyDescent="0.35">
      <c r="A116" s="76"/>
      <c r="B116" s="76"/>
      <c r="C116" s="76"/>
      <c r="D116" s="76"/>
      <c r="E116" s="76"/>
      <c r="F116" s="76" t="s">
        <v>9593</v>
      </c>
      <c r="G116" s="76"/>
      <c r="H116" s="118">
        <v>150000</v>
      </c>
      <c r="I116" s="76"/>
      <c r="J116" s="76"/>
      <c r="K116" s="119"/>
      <c r="L116" s="119"/>
      <c r="M116" s="119"/>
      <c r="N116" s="119"/>
      <c r="O116" s="76"/>
      <c r="P116" s="76"/>
      <c r="Q116" s="119"/>
      <c r="R116" s="76"/>
      <c r="S116" s="76"/>
      <c r="T116" s="76"/>
      <c r="U116" s="76"/>
      <c r="V116" s="76"/>
      <c r="W116" s="76"/>
      <c r="X116" s="121"/>
      <c r="Y116" s="639">
        <f t="shared" si="2"/>
        <v>10500.000000000002</v>
      </c>
      <c r="Z116" s="118">
        <f t="shared" si="3"/>
        <v>160500</v>
      </c>
    </row>
    <row r="117" spans="1:26" s="100" customFormat="1" ht="15.5" x14ac:dyDescent="0.35">
      <c r="A117" s="76"/>
      <c r="B117" s="76"/>
      <c r="C117" s="76"/>
      <c r="D117" s="76"/>
      <c r="E117" s="76"/>
      <c r="F117" s="76" t="s">
        <v>9594</v>
      </c>
      <c r="G117" s="69"/>
      <c r="H117" s="118">
        <v>150000</v>
      </c>
      <c r="I117" s="76"/>
      <c r="J117" s="76" t="s">
        <v>1562</v>
      </c>
      <c r="K117" s="119"/>
      <c r="L117" s="119" t="s">
        <v>6555</v>
      </c>
      <c r="M117" s="119" t="s">
        <v>9595</v>
      </c>
      <c r="N117" s="119"/>
      <c r="O117" s="76"/>
      <c r="P117" s="76" t="s">
        <v>1226</v>
      </c>
      <c r="Q117" s="119" t="s">
        <v>9596</v>
      </c>
      <c r="R117" s="76"/>
      <c r="S117" s="76"/>
      <c r="T117" s="76"/>
      <c r="U117" s="76"/>
      <c r="V117" s="76"/>
      <c r="W117" s="76"/>
      <c r="X117" s="121"/>
      <c r="Y117" s="639">
        <f t="shared" si="2"/>
        <v>10500.000000000002</v>
      </c>
      <c r="Z117" s="118">
        <f t="shared" si="3"/>
        <v>160500</v>
      </c>
    </row>
    <row r="118" spans="1:26" s="100" customFormat="1" ht="15.5" x14ac:dyDescent="0.35">
      <c r="A118" s="76"/>
      <c r="B118" s="76"/>
      <c r="C118" s="76"/>
      <c r="D118" s="76"/>
      <c r="E118" s="76"/>
      <c r="F118" s="76" t="s">
        <v>9594</v>
      </c>
      <c r="G118" s="69"/>
      <c r="H118" s="118">
        <v>150000</v>
      </c>
      <c r="I118" s="76"/>
      <c r="J118" s="76" t="s">
        <v>1147</v>
      </c>
      <c r="K118" s="119"/>
      <c r="L118" s="119" t="s">
        <v>6528</v>
      </c>
      <c r="M118" s="119" t="s">
        <v>9597</v>
      </c>
      <c r="N118" s="119"/>
      <c r="O118" s="76"/>
      <c r="P118" s="76"/>
      <c r="Q118" s="119" t="s">
        <v>1950</v>
      </c>
      <c r="R118" s="76"/>
      <c r="S118" s="76"/>
      <c r="T118" s="76"/>
      <c r="U118" s="76"/>
      <c r="V118" s="76"/>
      <c r="W118" s="76"/>
      <c r="X118" s="121"/>
      <c r="Y118" s="639">
        <f t="shared" si="2"/>
        <v>10500.000000000002</v>
      </c>
      <c r="Z118" s="118">
        <f t="shared" si="3"/>
        <v>160500</v>
      </c>
    </row>
    <row r="119" spans="1:26" s="100" customFormat="1" ht="15.5" x14ac:dyDescent="0.35">
      <c r="A119" s="69"/>
      <c r="B119" s="69"/>
      <c r="C119" s="69"/>
      <c r="D119" s="69"/>
      <c r="E119" s="69"/>
      <c r="F119" s="76" t="s">
        <v>9594</v>
      </c>
      <c r="G119" s="69"/>
      <c r="H119" s="118">
        <v>150000</v>
      </c>
      <c r="I119" s="69"/>
      <c r="J119" s="76" t="s">
        <v>1562</v>
      </c>
      <c r="K119" s="193"/>
      <c r="L119" s="119" t="s">
        <v>6555</v>
      </c>
      <c r="M119" s="75" t="s">
        <v>9598</v>
      </c>
      <c r="N119" s="75"/>
      <c r="O119" s="69"/>
      <c r="P119" s="76" t="s">
        <v>1226</v>
      </c>
      <c r="Q119" s="75" t="s">
        <v>9596</v>
      </c>
      <c r="R119" s="69"/>
      <c r="S119" s="69"/>
      <c r="T119" s="69"/>
      <c r="U119" s="69"/>
      <c r="V119" s="69"/>
      <c r="W119" s="69"/>
      <c r="X119" s="116"/>
      <c r="Y119" s="639">
        <f t="shared" si="2"/>
        <v>10500.000000000002</v>
      </c>
      <c r="Z119" s="118">
        <f t="shared" si="3"/>
        <v>160500</v>
      </c>
    </row>
    <row r="120" spans="1:26" s="100" customFormat="1" ht="15.5" x14ac:dyDescent="0.35">
      <c r="A120" s="76"/>
      <c r="B120" s="76"/>
      <c r="C120" s="76"/>
      <c r="D120" s="76"/>
      <c r="E120" s="76"/>
      <c r="F120" s="76" t="s">
        <v>9594</v>
      </c>
      <c r="G120" s="76"/>
      <c r="H120" s="118">
        <v>150000</v>
      </c>
      <c r="I120" s="76"/>
      <c r="J120" s="76" t="s">
        <v>1147</v>
      </c>
      <c r="K120" s="119"/>
      <c r="L120" s="119" t="s">
        <v>6528</v>
      </c>
      <c r="M120" s="119" t="s">
        <v>9599</v>
      </c>
      <c r="N120" s="119"/>
      <c r="O120" s="76"/>
      <c r="P120" s="76"/>
      <c r="Q120" s="119" t="s">
        <v>1950</v>
      </c>
      <c r="R120" s="76"/>
      <c r="S120" s="76"/>
      <c r="T120" s="76"/>
      <c r="U120" s="76"/>
      <c r="V120" s="76"/>
      <c r="W120" s="76"/>
      <c r="X120" s="121"/>
      <c r="Y120" s="639">
        <f t="shared" si="2"/>
        <v>10500.000000000002</v>
      </c>
      <c r="Z120" s="118">
        <f t="shared" si="3"/>
        <v>160500</v>
      </c>
    </row>
    <row r="121" spans="1:26" s="100" customFormat="1" ht="15.5" x14ac:dyDescent="0.35">
      <c r="A121" s="76"/>
      <c r="B121" s="76"/>
      <c r="C121" s="76"/>
      <c r="D121" s="76"/>
      <c r="E121" s="76"/>
      <c r="F121" s="76" t="s">
        <v>9600</v>
      </c>
      <c r="G121" s="69"/>
      <c r="H121" s="118">
        <v>150000</v>
      </c>
      <c r="I121" s="76"/>
      <c r="J121" s="76" t="s">
        <v>1562</v>
      </c>
      <c r="K121" s="119"/>
      <c r="L121" s="119" t="s">
        <v>9601</v>
      </c>
      <c r="M121" s="119"/>
      <c r="N121" s="119"/>
      <c r="O121" s="76"/>
      <c r="P121" s="76"/>
      <c r="Q121" s="119"/>
      <c r="R121" s="76"/>
      <c r="S121" s="76"/>
      <c r="T121" s="76"/>
      <c r="U121" s="69"/>
      <c r="V121" s="76"/>
      <c r="W121" s="76"/>
      <c r="X121" s="121"/>
      <c r="Y121" s="639">
        <f t="shared" si="2"/>
        <v>10500.000000000002</v>
      </c>
      <c r="Z121" s="118">
        <f t="shared" si="3"/>
        <v>160500</v>
      </c>
    </row>
    <row r="122" spans="1:26" s="100" customFormat="1" ht="15.5" x14ac:dyDescent="0.35">
      <c r="A122" s="76"/>
      <c r="B122" s="76"/>
      <c r="C122" s="76"/>
      <c r="D122" s="76"/>
      <c r="E122" s="76"/>
      <c r="F122" s="76" t="s">
        <v>9602</v>
      </c>
      <c r="G122" s="69"/>
      <c r="H122" s="118">
        <v>150000</v>
      </c>
      <c r="I122" s="76"/>
      <c r="J122" s="76" t="s">
        <v>1562</v>
      </c>
      <c r="K122" s="119"/>
      <c r="L122" s="119" t="s">
        <v>9603</v>
      </c>
      <c r="M122" s="119"/>
      <c r="N122" s="119"/>
      <c r="O122" s="76"/>
      <c r="P122" s="76"/>
      <c r="Q122" s="119"/>
      <c r="R122" s="76"/>
      <c r="S122" s="76"/>
      <c r="T122" s="76"/>
      <c r="U122" s="69"/>
      <c r="V122" s="76"/>
      <c r="W122" s="76"/>
      <c r="X122" s="121"/>
      <c r="Y122" s="639">
        <f t="shared" si="2"/>
        <v>10500.000000000002</v>
      </c>
      <c r="Z122" s="118">
        <f t="shared" si="3"/>
        <v>160500</v>
      </c>
    </row>
    <row r="123" spans="1:26" s="100" customFormat="1" ht="15.5" x14ac:dyDescent="0.35">
      <c r="A123" s="76"/>
      <c r="B123" s="76"/>
      <c r="C123" s="76"/>
      <c r="D123" s="76"/>
      <c r="E123" s="76"/>
      <c r="F123" s="76" t="s">
        <v>9604</v>
      </c>
      <c r="G123" s="69"/>
      <c r="H123" s="118">
        <v>150000</v>
      </c>
      <c r="I123" s="76"/>
      <c r="J123" s="76" t="s">
        <v>1123</v>
      </c>
      <c r="K123" s="119"/>
      <c r="L123" s="119" t="s">
        <v>9605</v>
      </c>
      <c r="M123" s="119" t="s">
        <v>9606</v>
      </c>
      <c r="N123" s="119"/>
      <c r="O123" s="76"/>
      <c r="P123" s="76"/>
      <c r="Q123" s="119"/>
      <c r="R123" s="76"/>
      <c r="S123" s="76"/>
      <c r="T123" s="76"/>
      <c r="U123" s="76"/>
      <c r="V123" s="76"/>
      <c r="W123" s="76"/>
      <c r="X123" s="121"/>
      <c r="Y123" s="639">
        <f t="shared" si="2"/>
        <v>10500.000000000002</v>
      </c>
      <c r="Z123" s="118">
        <f t="shared" si="3"/>
        <v>160500</v>
      </c>
    </row>
    <row r="124" spans="1:26" s="100" customFormat="1" ht="15.5" x14ac:dyDescent="0.35">
      <c r="A124" s="76"/>
      <c r="B124" s="76"/>
      <c r="C124" s="76"/>
      <c r="D124" s="76"/>
      <c r="E124" s="76"/>
      <c r="F124" s="76" t="s">
        <v>9607</v>
      </c>
      <c r="G124" s="69"/>
      <c r="H124" s="118">
        <v>150000</v>
      </c>
      <c r="I124" s="76"/>
      <c r="J124" s="76" t="s">
        <v>1123</v>
      </c>
      <c r="K124" s="119"/>
      <c r="L124" s="119" t="s">
        <v>9605</v>
      </c>
      <c r="M124" s="119" t="s">
        <v>9608</v>
      </c>
      <c r="N124" s="119"/>
      <c r="O124" s="76"/>
      <c r="P124" s="76"/>
      <c r="Q124" s="119"/>
      <c r="R124" s="76"/>
      <c r="S124" s="76"/>
      <c r="T124" s="76"/>
      <c r="U124" s="76"/>
      <c r="V124" s="76"/>
      <c r="W124" s="76"/>
      <c r="X124" s="121"/>
      <c r="Y124" s="639">
        <f t="shared" si="2"/>
        <v>10500.000000000002</v>
      </c>
      <c r="Z124" s="118">
        <f t="shared" si="3"/>
        <v>160500</v>
      </c>
    </row>
    <row r="125" spans="1:26" s="100" customFormat="1" ht="15.5" x14ac:dyDescent="0.35">
      <c r="A125" s="69"/>
      <c r="B125" s="69"/>
      <c r="C125" s="69"/>
      <c r="D125" s="69"/>
      <c r="E125" s="69"/>
      <c r="F125" s="76" t="s">
        <v>9609</v>
      </c>
      <c r="G125" s="69"/>
      <c r="H125" s="118">
        <v>150000</v>
      </c>
      <c r="I125" s="69"/>
      <c r="J125" s="76" t="s">
        <v>1123</v>
      </c>
      <c r="K125" s="193"/>
      <c r="L125" s="119" t="s">
        <v>9605</v>
      </c>
      <c r="M125" s="75" t="s">
        <v>9610</v>
      </c>
      <c r="N125" s="75"/>
      <c r="O125" s="69"/>
      <c r="P125" s="76"/>
      <c r="Q125" s="75"/>
      <c r="R125" s="69"/>
      <c r="S125" s="69"/>
      <c r="T125" s="69"/>
      <c r="U125" s="69"/>
      <c r="V125" s="69"/>
      <c r="W125" s="69"/>
      <c r="X125" s="116"/>
      <c r="Y125" s="639">
        <f t="shared" si="2"/>
        <v>10500.000000000002</v>
      </c>
      <c r="Z125" s="118">
        <f t="shared" si="3"/>
        <v>160500</v>
      </c>
    </row>
    <row r="126" spans="1:26" s="100" customFormat="1" ht="15.5" x14ac:dyDescent="0.35">
      <c r="A126" s="76"/>
      <c r="B126" s="76"/>
      <c r="C126" s="76"/>
      <c r="D126" s="76"/>
      <c r="E126" s="76"/>
      <c r="F126" s="76" t="s">
        <v>9611</v>
      </c>
      <c r="G126" s="76"/>
      <c r="H126" s="118">
        <v>150000</v>
      </c>
      <c r="I126" s="76"/>
      <c r="J126" s="76" t="s">
        <v>1123</v>
      </c>
      <c r="K126" s="119"/>
      <c r="L126" s="119" t="s">
        <v>9605</v>
      </c>
      <c r="M126" s="119" t="s">
        <v>9612</v>
      </c>
      <c r="N126" s="119"/>
      <c r="O126" s="76"/>
      <c r="P126" s="76"/>
      <c r="Q126" s="119"/>
      <c r="R126" s="76"/>
      <c r="S126" s="76"/>
      <c r="T126" s="76"/>
      <c r="U126" s="76"/>
      <c r="V126" s="76"/>
      <c r="W126" s="76"/>
      <c r="X126" s="121"/>
      <c r="Y126" s="639">
        <f t="shared" si="2"/>
        <v>10500.000000000002</v>
      </c>
      <c r="Z126" s="118">
        <f t="shared" si="3"/>
        <v>160500</v>
      </c>
    </row>
    <row r="127" spans="1:26" s="100" customFormat="1" ht="15.5" x14ac:dyDescent="0.35">
      <c r="A127" s="76"/>
      <c r="B127" s="76"/>
      <c r="C127" s="76"/>
      <c r="D127" s="76"/>
      <c r="E127" s="76"/>
      <c r="F127" s="79" t="s">
        <v>9613</v>
      </c>
      <c r="G127" s="69"/>
      <c r="H127" s="118">
        <v>150000</v>
      </c>
      <c r="I127" s="69"/>
      <c r="J127" s="69" t="s">
        <v>1123</v>
      </c>
      <c r="K127" s="75"/>
      <c r="L127" s="79" t="s">
        <v>9614</v>
      </c>
      <c r="M127" s="80">
        <v>9502420</v>
      </c>
      <c r="N127" s="75"/>
      <c r="O127" s="69"/>
      <c r="P127" s="69"/>
      <c r="Q127" s="69" t="s">
        <v>3383</v>
      </c>
      <c r="R127" s="69"/>
      <c r="S127" s="69"/>
      <c r="T127" s="69"/>
      <c r="U127" s="69"/>
      <c r="V127" s="69"/>
      <c r="W127" s="69"/>
      <c r="X127" s="116"/>
      <c r="Y127" s="639">
        <f t="shared" si="2"/>
        <v>10500.000000000002</v>
      </c>
      <c r="Z127" s="118">
        <f t="shared" si="3"/>
        <v>160500</v>
      </c>
    </row>
    <row r="128" spans="1:26" s="100" customFormat="1" ht="15.5" x14ac:dyDescent="0.35">
      <c r="A128" s="76"/>
      <c r="B128" s="76"/>
      <c r="C128" s="76"/>
      <c r="D128" s="76"/>
      <c r="E128" s="76"/>
      <c r="F128" s="79" t="s">
        <v>9615</v>
      </c>
      <c r="G128" s="69"/>
      <c r="H128" s="118">
        <v>150000</v>
      </c>
      <c r="I128" s="69"/>
      <c r="J128" s="69" t="s">
        <v>1123</v>
      </c>
      <c r="K128" s="75"/>
      <c r="L128" s="79" t="s">
        <v>9382</v>
      </c>
      <c r="M128" s="80" t="s">
        <v>9616</v>
      </c>
      <c r="N128" s="75"/>
      <c r="O128" s="69"/>
      <c r="P128" s="69" t="s">
        <v>1226</v>
      </c>
      <c r="Q128" s="69" t="s">
        <v>5008</v>
      </c>
      <c r="R128" s="69"/>
      <c r="S128" s="69"/>
      <c r="T128" s="69"/>
      <c r="U128" s="69"/>
      <c r="V128" s="69"/>
      <c r="W128" s="69"/>
      <c r="X128" s="116"/>
      <c r="Y128" s="639">
        <f t="shared" si="2"/>
        <v>10500.000000000002</v>
      </c>
      <c r="Z128" s="118">
        <f t="shared" si="3"/>
        <v>160500</v>
      </c>
    </row>
    <row r="129" spans="1:26" s="100" customFormat="1" ht="15.5" x14ac:dyDescent="0.35">
      <c r="A129" s="76"/>
      <c r="B129" s="76"/>
      <c r="C129" s="76"/>
      <c r="D129" s="76"/>
      <c r="E129" s="76"/>
      <c r="F129" s="79" t="s">
        <v>9617</v>
      </c>
      <c r="G129" s="69"/>
      <c r="H129" s="118">
        <v>150000</v>
      </c>
      <c r="I129" s="69"/>
      <c r="J129" s="69" t="s">
        <v>1123</v>
      </c>
      <c r="K129" s="75"/>
      <c r="L129" s="79" t="s">
        <v>9614</v>
      </c>
      <c r="M129" s="80">
        <v>9502421</v>
      </c>
      <c r="N129" s="75"/>
      <c r="O129" s="69"/>
      <c r="P129" s="69"/>
      <c r="Q129" s="69" t="s">
        <v>3383</v>
      </c>
      <c r="R129" s="69"/>
      <c r="S129" s="69"/>
      <c r="T129" s="69"/>
      <c r="U129" s="69"/>
      <c r="V129" s="69"/>
      <c r="W129" s="69"/>
      <c r="X129" s="116"/>
      <c r="Y129" s="639">
        <f t="shared" si="2"/>
        <v>10500.000000000002</v>
      </c>
      <c r="Z129" s="118">
        <f t="shared" si="3"/>
        <v>160500</v>
      </c>
    </row>
    <row r="130" spans="1:26" s="100" customFormat="1" ht="15.5" x14ac:dyDescent="0.35">
      <c r="A130" s="76"/>
      <c r="B130" s="76"/>
      <c r="C130" s="76"/>
      <c r="D130" s="76"/>
      <c r="E130" s="76"/>
      <c r="F130" s="79" t="s">
        <v>9618</v>
      </c>
      <c r="G130" s="69"/>
      <c r="H130" s="118">
        <v>150000</v>
      </c>
      <c r="I130" s="69"/>
      <c r="J130" s="69" t="s">
        <v>1123</v>
      </c>
      <c r="K130" s="75"/>
      <c r="L130" s="79" t="s">
        <v>9382</v>
      </c>
      <c r="M130" s="80" t="s">
        <v>9619</v>
      </c>
      <c r="N130" s="75"/>
      <c r="O130" s="69"/>
      <c r="P130" s="69" t="s">
        <v>1226</v>
      </c>
      <c r="Q130" s="69" t="s">
        <v>5008</v>
      </c>
      <c r="R130" s="69"/>
      <c r="S130" s="69"/>
      <c r="T130" s="69"/>
      <c r="U130" s="69"/>
      <c r="V130" s="69"/>
      <c r="W130" s="69"/>
      <c r="X130" s="116"/>
      <c r="Y130" s="639">
        <f t="shared" si="2"/>
        <v>10500.000000000002</v>
      </c>
      <c r="Z130" s="118">
        <f t="shared" si="3"/>
        <v>160500</v>
      </c>
    </row>
    <row r="131" spans="1:26" s="100" customFormat="1" ht="15.5" x14ac:dyDescent="0.35">
      <c r="A131" s="76"/>
      <c r="B131" s="76"/>
      <c r="C131" s="76"/>
      <c r="D131" s="76"/>
      <c r="E131" s="76"/>
      <c r="F131" s="79" t="s">
        <v>9620</v>
      </c>
      <c r="G131" s="69"/>
      <c r="H131" s="118">
        <v>150000</v>
      </c>
      <c r="I131" s="69"/>
      <c r="J131" s="69" t="s">
        <v>1123</v>
      </c>
      <c r="K131" s="75"/>
      <c r="L131" s="79" t="s">
        <v>9614</v>
      </c>
      <c r="M131" s="80">
        <v>9502422</v>
      </c>
      <c r="N131" s="75"/>
      <c r="O131" s="69"/>
      <c r="P131" s="69"/>
      <c r="Q131" s="69" t="s">
        <v>3383</v>
      </c>
      <c r="R131" s="69"/>
      <c r="S131" s="69"/>
      <c r="T131" s="69"/>
      <c r="U131" s="69"/>
      <c r="V131" s="69"/>
      <c r="W131" s="69"/>
      <c r="X131" s="116"/>
      <c r="Y131" s="639">
        <f t="shared" si="2"/>
        <v>10500.000000000002</v>
      </c>
      <c r="Z131" s="118">
        <f t="shared" si="3"/>
        <v>160500</v>
      </c>
    </row>
    <row r="132" spans="1:26" s="100" customFormat="1" ht="15.5" x14ac:dyDescent="0.35">
      <c r="A132" s="76"/>
      <c r="B132" s="76"/>
      <c r="C132" s="76"/>
      <c r="D132" s="76"/>
      <c r="E132" s="76"/>
      <c r="F132" s="79" t="s">
        <v>9621</v>
      </c>
      <c r="G132" s="69"/>
      <c r="H132" s="118">
        <v>150000</v>
      </c>
      <c r="I132" s="69"/>
      <c r="J132" s="69" t="s">
        <v>1123</v>
      </c>
      <c r="K132" s="75"/>
      <c r="L132" s="79" t="s">
        <v>9382</v>
      </c>
      <c r="M132" s="80" t="s">
        <v>9622</v>
      </c>
      <c r="N132" s="75"/>
      <c r="O132" s="69"/>
      <c r="P132" s="69" t="s">
        <v>1226</v>
      </c>
      <c r="Q132" s="69" t="s">
        <v>5008</v>
      </c>
      <c r="R132" s="69"/>
      <c r="S132" s="69"/>
      <c r="T132" s="69"/>
      <c r="U132" s="69"/>
      <c r="V132" s="69"/>
      <c r="W132" s="69"/>
      <c r="X132" s="116"/>
      <c r="Y132" s="639">
        <f t="shared" si="2"/>
        <v>10500.000000000002</v>
      </c>
      <c r="Z132" s="118">
        <f t="shared" si="3"/>
        <v>160500</v>
      </c>
    </row>
    <row r="133" spans="1:26" s="100" customFormat="1" ht="15.5" x14ac:dyDescent="0.35">
      <c r="A133" s="76"/>
      <c r="B133" s="76"/>
      <c r="C133" s="76"/>
      <c r="D133" s="76"/>
      <c r="E133" s="76"/>
      <c r="F133" s="79" t="s">
        <v>9623</v>
      </c>
      <c r="G133" s="69"/>
      <c r="H133" s="118">
        <v>150000</v>
      </c>
      <c r="I133" s="69"/>
      <c r="J133" s="69" t="s">
        <v>1123</v>
      </c>
      <c r="K133" s="75"/>
      <c r="L133" s="79" t="s">
        <v>9614</v>
      </c>
      <c r="M133" s="80">
        <v>9502423</v>
      </c>
      <c r="N133" s="75"/>
      <c r="O133" s="69"/>
      <c r="P133" s="69"/>
      <c r="Q133" s="69" t="s">
        <v>3383</v>
      </c>
      <c r="R133" s="69"/>
      <c r="S133" s="69"/>
      <c r="T133" s="69"/>
      <c r="U133" s="69"/>
      <c r="V133" s="69"/>
      <c r="W133" s="69"/>
      <c r="X133" s="116"/>
      <c r="Y133" s="639">
        <f t="shared" si="2"/>
        <v>10500.000000000002</v>
      </c>
      <c r="Z133" s="118">
        <f t="shared" si="3"/>
        <v>160500</v>
      </c>
    </row>
    <row r="134" spans="1:26" s="100" customFormat="1" ht="15.5" x14ac:dyDescent="0.35">
      <c r="A134" s="76"/>
      <c r="B134" s="76"/>
      <c r="C134" s="76"/>
      <c r="D134" s="76"/>
      <c r="E134" s="76"/>
      <c r="F134" s="79" t="s">
        <v>9624</v>
      </c>
      <c r="G134" s="69"/>
      <c r="H134" s="118">
        <v>150000</v>
      </c>
      <c r="I134" s="69"/>
      <c r="J134" s="69" t="s">
        <v>1123</v>
      </c>
      <c r="K134" s="75"/>
      <c r="L134" s="79" t="s">
        <v>9614</v>
      </c>
      <c r="M134" s="80">
        <v>9502424</v>
      </c>
      <c r="N134" s="75"/>
      <c r="O134" s="69"/>
      <c r="P134" s="69"/>
      <c r="Q134" s="69" t="s">
        <v>3383</v>
      </c>
      <c r="R134" s="69"/>
      <c r="S134" s="69"/>
      <c r="T134" s="69"/>
      <c r="U134" s="69"/>
      <c r="V134" s="69"/>
      <c r="W134" s="69"/>
      <c r="X134" s="116"/>
      <c r="Y134" s="639">
        <f t="shared" ref="Y134:Y184" si="4">H134*Y$4</f>
        <v>10500.000000000002</v>
      </c>
      <c r="Z134" s="118">
        <f t="shared" ref="Z134:Z184" si="5">H134+Y134</f>
        <v>160500</v>
      </c>
    </row>
    <row r="135" spans="1:26" s="100" customFormat="1" ht="15.5" x14ac:dyDescent="0.35">
      <c r="A135" s="76"/>
      <c r="B135" s="76"/>
      <c r="C135" s="76"/>
      <c r="D135" s="76"/>
      <c r="E135" s="76"/>
      <c r="F135" s="79" t="s">
        <v>9625</v>
      </c>
      <c r="G135" s="69"/>
      <c r="H135" s="118">
        <v>150000</v>
      </c>
      <c r="I135" s="69"/>
      <c r="J135" s="69" t="s">
        <v>1123</v>
      </c>
      <c r="K135" s="75"/>
      <c r="L135" s="79" t="s">
        <v>9382</v>
      </c>
      <c r="M135" s="80" t="s">
        <v>9626</v>
      </c>
      <c r="N135" s="75"/>
      <c r="O135" s="69"/>
      <c r="P135" s="69" t="s">
        <v>1226</v>
      </c>
      <c r="Q135" s="69" t="s">
        <v>5008</v>
      </c>
      <c r="R135" s="69"/>
      <c r="S135" s="69"/>
      <c r="T135" s="69"/>
      <c r="U135" s="69"/>
      <c r="V135" s="69"/>
      <c r="W135" s="69"/>
      <c r="X135" s="116"/>
      <c r="Y135" s="639">
        <f t="shared" si="4"/>
        <v>10500.000000000002</v>
      </c>
      <c r="Z135" s="118">
        <f t="shared" si="5"/>
        <v>160500</v>
      </c>
    </row>
    <row r="136" spans="1:26" s="100" customFormat="1" ht="15.5" x14ac:dyDescent="0.35">
      <c r="A136" s="76"/>
      <c r="B136" s="76"/>
      <c r="C136" s="76"/>
      <c r="D136" s="76"/>
      <c r="E136" s="76"/>
      <c r="F136" s="79" t="s">
        <v>9627</v>
      </c>
      <c r="G136" s="69"/>
      <c r="H136" s="118">
        <v>150000</v>
      </c>
      <c r="I136" s="69"/>
      <c r="J136" s="69" t="s">
        <v>1123</v>
      </c>
      <c r="K136" s="75"/>
      <c r="L136" s="79" t="s">
        <v>9614</v>
      </c>
      <c r="M136" s="80">
        <v>9502425</v>
      </c>
      <c r="N136" s="75"/>
      <c r="O136" s="69"/>
      <c r="P136" s="69"/>
      <c r="Q136" s="69" t="s">
        <v>3383</v>
      </c>
      <c r="R136" s="69"/>
      <c r="S136" s="69"/>
      <c r="T136" s="69"/>
      <c r="U136" s="69"/>
      <c r="V136" s="69"/>
      <c r="W136" s="69"/>
      <c r="X136" s="116"/>
      <c r="Y136" s="639">
        <f t="shared" si="4"/>
        <v>10500.000000000002</v>
      </c>
      <c r="Z136" s="118">
        <f t="shared" si="5"/>
        <v>160500</v>
      </c>
    </row>
    <row r="137" spans="1:26" s="100" customFormat="1" ht="15.5" x14ac:dyDescent="0.35">
      <c r="A137" s="76"/>
      <c r="B137" s="76"/>
      <c r="C137" s="76"/>
      <c r="D137" s="76"/>
      <c r="E137" s="76"/>
      <c r="F137" s="79" t="s">
        <v>9628</v>
      </c>
      <c r="G137" s="69"/>
      <c r="H137" s="118">
        <v>150000</v>
      </c>
      <c r="I137" s="69"/>
      <c r="J137" s="69" t="s">
        <v>1123</v>
      </c>
      <c r="K137" s="75"/>
      <c r="L137" s="79" t="s">
        <v>9629</v>
      </c>
      <c r="M137" s="80" t="s">
        <v>9630</v>
      </c>
      <c r="N137" s="75"/>
      <c r="O137" s="69"/>
      <c r="P137" s="69" t="s">
        <v>1226</v>
      </c>
      <c r="Q137" s="69" t="s">
        <v>5008</v>
      </c>
      <c r="R137" s="69"/>
      <c r="S137" s="69"/>
      <c r="T137" s="69"/>
      <c r="U137" s="69"/>
      <c r="V137" s="69"/>
      <c r="W137" s="69"/>
      <c r="X137" s="116"/>
      <c r="Y137" s="639">
        <f t="shared" si="4"/>
        <v>10500.000000000002</v>
      </c>
      <c r="Z137" s="118">
        <f t="shared" si="5"/>
        <v>160500</v>
      </c>
    </row>
    <row r="138" spans="1:26" s="100" customFormat="1" ht="15.5" x14ac:dyDescent="0.35">
      <c r="A138" s="76"/>
      <c r="B138" s="76"/>
      <c r="C138" s="76"/>
      <c r="D138" s="76"/>
      <c r="E138" s="76"/>
      <c r="F138" s="79" t="s">
        <v>9631</v>
      </c>
      <c r="G138" s="69"/>
      <c r="H138" s="118">
        <v>150000</v>
      </c>
      <c r="I138" s="69"/>
      <c r="J138" s="69" t="s">
        <v>1123</v>
      </c>
      <c r="K138" s="75"/>
      <c r="L138" s="79" t="s">
        <v>9614</v>
      </c>
      <c r="M138" s="80">
        <v>9502417</v>
      </c>
      <c r="N138" s="75"/>
      <c r="O138" s="69"/>
      <c r="P138" s="69"/>
      <c r="Q138" s="69" t="s">
        <v>3383</v>
      </c>
      <c r="R138" s="69"/>
      <c r="S138" s="69"/>
      <c r="T138" s="69"/>
      <c r="U138" s="69"/>
      <c r="V138" s="69"/>
      <c r="W138" s="69"/>
      <c r="X138" s="116"/>
      <c r="Y138" s="639">
        <f t="shared" si="4"/>
        <v>10500.000000000002</v>
      </c>
      <c r="Z138" s="118">
        <f t="shared" si="5"/>
        <v>160500</v>
      </c>
    </row>
    <row r="139" spans="1:26" s="100" customFormat="1" ht="15.5" x14ac:dyDescent="0.35">
      <c r="A139" s="76"/>
      <c r="B139" s="76"/>
      <c r="C139" s="76"/>
      <c r="D139" s="76"/>
      <c r="E139" s="76"/>
      <c r="F139" s="79" t="s">
        <v>9632</v>
      </c>
      <c r="G139" s="69"/>
      <c r="H139" s="118">
        <v>150000</v>
      </c>
      <c r="I139" s="69"/>
      <c r="J139" s="69" t="s">
        <v>1123</v>
      </c>
      <c r="K139" s="75"/>
      <c r="L139" s="79" t="s">
        <v>9382</v>
      </c>
      <c r="M139" s="80" t="s">
        <v>9633</v>
      </c>
      <c r="N139" s="75"/>
      <c r="O139" s="69"/>
      <c r="P139" s="69" t="s">
        <v>1226</v>
      </c>
      <c r="Q139" s="69" t="s">
        <v>5008</v>
      </c>
      <c r="R139" s="69"/>
      <c r="S139" s="69"/>
      <c r="T139" s="69"/>
      <c r="U139" s="69"/>
      <c r="V139" s="69"/>
      <c r="W139" s="69"/>
      <c r="X139" s="116"/>
      <c r="Y139" s="639">
        <f t="shared" si="4"/>
        <v>10500.000000000002</v>
      </c>
      <c r="Z139" s="118">
        <f t="shared" si="5"/>
        <v>160500</v>
      </c>
    </row>
    <row r="140" spans="1:26" s="100" customFormat="1" ht="15.5" x14ac:dyDescent="0.35">
      <c r="A140" s="76"/>
      <c r="B140" s="76"/>
      <c r="C140" s="76"/>
      <c r="D140" s="76"/>
      <c r="E140" s="76"/>
      <c r="F140" s="79" t="s">
        <v>9634</v>
      </c>
      <c r="G140" s="69"/>
      <c r="H140" s="118">
        <v>150000</v>
      </c>
      <c r="I140" s="69"/>
      <c r="J140" s="69" t="s">
        <v>1123</v>
      </c>
      <c r="K140" s="75"/>
      <c r="L140" s="79" t="s">
        <v>9614</v>
      </c>
      <c r="M140" s="80">
        <v>9502419</v>
      </c>
      <c r="N140" s="75"/>
      <c r="O140" s="69"/>
      <c r="P140" s="69"/>
      <c r="Q140" s="69" t="s">
        <v>3383</v>
      </c>
      <c r="R140" s="69"/>
      <c r="S140" s="69"/>
      <c r="T140" s="69"/>
      <c r="U140" s="69"/>
      <c r="V140" s="69"/>
      <c r="W140" s="69"/>
      <c r="X140" s="116"/>
      <c r="Y140" s="639">
        <f t="shared" si="4"/>
        <v>10500.000000000002</v>
      </c>
      <c r="Z140" s="118">
        <f t="shared" si="5"/>
        <v>160500</v>
      </c>
    </row>
    <row r="141" spans="1:26" s="100" customFormat="1" ht="15.5" x14ac:dyDescent="0.35">
      <c r="A141" s="76"/>
      <c r="B141" s="76"/>
      <c r="C141" s="76"/>
      <c r="D141" s="76"/>
      <c r="E141" s="76"/>
      <c r="F141" s="79" t="s">
        <v>9635</v>
      </c>
      <c r="G141" s="69"/>
      <c r="H141" s="118">
        <v>150000</v>
      </c>
      <c r="I141" s="69"/>
      <c r="J141" s="69" t="s">
        <v>1123</v>
      </c>
      <c r="K141" s="75"/>
      <c r="L141" s="79" t="s">
        <v>9614</v>
      </c>
      <c r="M141" s="80">
        <v>9502413</v>
      </c>
      <c r="N141" s="75"/>
      <c r="O141" s="69"/>
      <c r="P141" s="69"/>
      <c r="Q141" s="69" t="s">
        <v>3383</v>
      </c>
      <c r="R141" s="69"/>
      <c r="S141" s="69"/>
      <c r="T141" s="69"/>
      <c r="U141" s="69"/>
      <c r="V141" s="69"/>
      <c r="W141" s="69"/>
      <c r="X141" s="116"/>
      <c r="Y141" s="639">
        <f t="shared" si="4"/>
        <v>10500.000000000002</v>
      </c>
      <c r="Z141" s="118">
        <f t="shared" si="5"/>
        <v>160500</v>
      </c>
    </row>
    <row r="142" spans="1:26" s="100" customFormat="1" ht="15.5" x14ac:dyDescent="0.35">
      <c r="A142" s="76"/>
      <c r="B142" s="76"/>
      <c r="C142" s="76"/>
      <c r="D142" s="76"/>
      <c r="E142" s="76"/>
      <c r="F142" s="79" t="s">
        <v>9636</v>
      </c>
      <c r="G142" s="69"/>
      <c r="H142" s="118">
        <v>150000</v>
      </c>
      <c r="I142" s="69"/>
      <c r="J142" s="69" t="s">
        <v>1123</v>
      </c>
      <c r="K142" s="75"/>
      <c r="L142" s="79" t="s">
        <v>9614</v>
      </c>
      <c r="M142" s="75">
        <v>9502418</v>
      </c>
      <c r="N142" s="75"/>
      <c r="O142" s="69"/>
      <c r="P142" s="69"/>
      <c r="Q142" s="69" t="s">
        <v>3383</v>
      </c>
      <c r="R142" s="69"/>
      <c r="S142" s="69"/>
      <c r="T142" s="69"/>
      <c r="U142" s="69"/>
      <c r="V142" s="69"/>
      <c r="W142" s="69"/>
      <c r="X142" s="116"/>
      <c r="Y142" s="639">
        <f t="shared" si="4"/>
        <v>10500.000000000002</v>
      </c>
      <c r="Z142" s="118">
        <f t="shared" si="5"/>
        <v>160500</v>
      </c>
    </row>
    <row r="143" spans="1:26" s="100" customFormat="1" ht="15.5" x14ac:dyDescent="0.35">
      <c r="A143" s="76"/>
      <c r="B143" s="76"/>
      <c r="C143" s="76"/>
      <c r="D143" s="76"/>
      <c r="E143" s="76"/>
      <c r="F143" s="79" t="s">
        <v>9637</v>
      </c>
      <c r="G143" s="69"/>
      <c r="H143" s="118">
        <v>150000</v>
      </c>
      <c r="I143" s="69"/>
      <c r="J143" s="69" t="s">
        <v>1123</v>
      </c>
      <c r="K143" s="75"/>
      <c r="L143" s="79" t="s">
        <v>9382</v>
      </c>
      <c r="M143" s="80" t="s">
        <v>9638</v>
      </c>
      <c r="N143" s="75"/>
      <c r="O143" s="69"/>
      <c r="P143" s="69" t="s">
        <v>1226</v>
      </c>
      <c r="Q143" s="69" t="s">
        <v>5008</v>
      </c>
      <c r="R143" s="69"/>
      <c r="S143" s="69"/>
      <c r="T143" s="69"/>
      <c r="U143" s="69"/>
      <c r="V143" s="69"/>
      <c r="W143" s="69"/>
      <c r="X143" s="116"/>
      <c r="Y143" s="639">
        <f t="shared" si="4"/>
        <v>10500.000000000002</v>
      </c>
      <c r="Z143" s="118">
        <f t="shared" si="5"/>
        <v>160500</v>
      </c>
    </row>
    <row r="144" spans="1:26" s="100" customFormat="1" ht="15.5" x14ac:dyDescent="0.35">
      <c r="A144" s="76"/>
      <c r="B144" s="76"/>
      <c r="C144" s="76"/>
      <c r="D144" s="76"/>
      <c r="E144" s="76"/>
      <c r="F144" s="79" t="s">
        <v>9639</v>
      </c>
      <c r="G144" s="69"/>
      <c r="H144" s="118">
        <v>150000</v>
      </c>
      <c r="I144" s="69"/>
      <c r="J144" s="69" t="s">
        <v>1123</v>
      </c>
      <c r="K144" s="75"/>
      <c r="L144" s="79" t="s">
        <v>9614</v>
      </c>
      <c r="M144" s="80">
        <v>9502414</v>
      </c>
      <c r="N144" s="75"/>
      <c r="O144" s="69"/>
      <c r="P144" s="69"/>
      <c r="Q144" s="69" t="s">
        <v>3383</v>
      </c>
      <c r="R144" s="69"/>
      <c r="S144" s="69"/>
      <c r="T144" s="69"/>
      <c r="U144" s="69"/>
      <c r="V144" s="69"/>
      <c r="W144" s="69"/>
      <c r="X144" s="116"/>
      <c r="Y144" s="639">
        <f t="shared" si="4"/>
        <v>10500.000000000002</v>
      </c>
      <c r="Z144" s="118">
        <f t="shared" si="5"/>
        <v>160500</v>
      </c>
    </row>
    <row r="145" spans="1:26" s="100" customFormat="1" ht="15.5" x14ac:dyDescent="0.35">
      <c r="A145" s="76"/>
      <c r="B145" s="76"/>
      <c r="C145" s="76"/>
      <c r="D145" s="76"/>
      <c r="E145" s="76"/>
      <c r="F145" s="79" t="s">
        <v>9640</v>
      </c>
      <c r="G145" s="69"/>
      <c r="H145" s="118">
        <v>150000</v>
      </c>
      <c r="I145" s="69"/>
      <c r="J145" s="69" t="s">
        <v>1123</v>
      </c>
      <c r="K145" s="75"/>
      <c r="L145" s="79" t="s">
        <v>9382</v>
      </c>
      <c r="M145" s="75" t="s">
        <v>9641</v>
      </c>
      <c r="N145" s="75"/>
      <c r="O145" s="69"/>
      <c r="P145" s="69" t="s">
        <v>1226</v>
      </c>
      <c r="Q145" s="69" t="s">
        <v>5008</v>
      </c>
      <c r="R145" s="69"/>
      <c r="S145" s="69"/>
      <c r="T145" s="69"/>
      <c r="U145" s="69"/>
      <c r="V145" s="69"/>
      <c r="W145" s="69"/>
      <c r="X145" s="116"/>
      <c r="Y145" s="639">
        <f t="shared" si="4"/>
        <v>10500.000000000002</v>
      </c>
      <c r="Z145" s="118">
        <f t="shared" si="5"/>
        <v>160500</v>
      </c>
    </row>
    <row r="146" spans="1:26" s="100" customFormat="1" ht="15.5" x14ac:dyDescent="0.35">
      <c r="A146" s="76"/>
      <c r="B146" s="76"/>
      <c r="C146" s="76"/>
      <c r="D146" s="76"/>
      <c r="E146" s="76"/>
      <c r="F146" s="79" t="s">
        <v>9642</v>
      </c>
      <c r="G146" s="69"/>
      <c r="H146" s="118">
        <v>150000</v>
      </c>
      <c r="I146" s="69"/>
      <c r="J146" s="69" t="s">
        <v>1123</v>
      </c>
      <c r="K146" s="75"/>
      <c r="L146" s="79" t="s">
        <v>9614</v>
      </c>
      <c r="M146" s="75">
        <v>9502415</v>
      </c>
      <c r="N146" s="75"/>
      <c r="O146" s="69"/>
      <c r="P146" s="69"/>
      <c r="Q146" s="69" t="s">
        <v>3383</v>
      </c>
      <c r="R146" s="69"/>
      <c r="S146" s="69"/>
      <c r="T146" s="69"/>
      <c r="U146" s="69"/>
      <c r="V146" s="69"/>
      <c r="W146" s="69"/>
      <c r="X146" s="116"/>
      <c r="Y146" s="639">
        <f t="shared" si="4"/>
        <v>10500.000000000002</v>
      </c>
      <c r="Z146" s="118">
        <f t="shared" si="5"/>
        <v>160500</v>
      </c>
    </row>
    <row r="147" spans="1:26" s="100" customFormat="1" ht="15.5" x14ac:dyDescent="0.35">
      <c r="A147" s="76"/>
      <c r="B147" s="76"/>
      <c r="C147" s="76"/>
      <c r="D147" s="76"/>
      <c r="E147" s="76"/>
      <c r="F147" s="79" t="s">
        <v>9643</v>
      </c>
      <c r="G147" s="69"/>
      <c r="H147" s="118">
        <v>150000</v>
      </c>
      <c r="I147" s="69"/>
      <c r="J147" s="69" t="s">
        <v>1123</v>
      </c>
      <c r="K147" s="75"/>
      <c r="L147" s="79" t="s">
        <v>9614</v>
      </c>
      <c r="M147" s="75">
        <v>9502416</v>
      </c>
      <c r="N147" s="75"/>
      <c r="O147" s="69"/>
      <c r="P147" s="69"/>
      <c r="Q147" s="69" t="s">
        <v>3383</v>
      </c>
      <c r="R147" s="69"/>
      <c r="S147" s="69"/>
      <c r="T147" s="69"/>
      <c r="U147" s="69"/>
      <c r="V147" s="69"/>
      <c r="W147" s="69"/>
      <c r="X147" s="116"/>
      <c r="Y147" s="639">
        <f t="shared" si="4"/>
        <v>10500.000000000002</v>
      </c>
      <c r="Z147" s="118">
        <f t="shared" si="5"/>
        <v>160500</v>
      </c>
    </row>
    <row r="148" spans="1:26" s="100" customFormat="1" ht="15.5" x14ac:dyDescent="0.35">
      <c r="A148" s="76"/>
      <c r="B148" s="76"/>
      <c r="C148" s="76"/>
      <c r="D148" s="76"/>
      <c r="E148" s="76"/>
      <c r="F148" s="79" t="s">
        <v>9644</v>
      </c>
      <c r="G148" s="69"/>
      <c r="H148" s="118">
        <v>150000</v>
      </c>
      <c r="I148" s="69"/>
      <c r="J148" s="69"/>
      <c r="K148" s="75"/>
      <c r="L148" s="79"/>
      <c r="M148" s="75"/>
      <c r="N148" s="75"/>
      <c r="O148" s="69"/>
      <c r="P148" s="69"/>
      <c r="Q148" s="69"/>
      <c r="R148" s="69"/>
      <c r="S148" s="69"/>
      <c r="T148" s="69"/>
      <c r="U148" s="69"/>
      <c r="V148" s="69"/>
      <c r="W148" s="69"/>
      <c r="X148" s="116"/>
      <c r="Y148" s="639">
        <f t="shared" si="4"/>
        <v>10500.000000000002</v>
      </c>
      <c r="Z148" s="118">
        <f t="shared" si="5"/>
        <v>160500</v>
      </c>
    </row>
    <row r="149" spans="1:26" s="100" customFormat="1" ht="15.5" x14ac:dyDescent="0.35">
      <c r="A149" s="76"/>
      <c r="B149" s="76"/>
      <c r="C149" s="76"/>
      <c r="D149" s="76"/>
      <c r="E149" s="76"/>
      <c r="F149" s="93" t="s">
        <v>994</v>
      </c>
      <c r="G149" s="86"/>
      <c r="H149" s="87">
        <f>SUM(H61:H148)</f>
        <v>13200000</v>
      </c>
      <c r="I149" s="69"/>
      <c r="J149" s="69"/>
      <c r="K149" s="75"/>
      <c r="L149" s="79"/>
      <c r="M149" s="80"/>
      <c r="N149" s="75"/>
      <c r="O149" s="69"/>
      <c r="P149" s="69"/>
      <c r="Q149" s="69"/>
      <c r="R149" s="69"/>
      <c r="S149" s="69"/>
      <c r="T149" s="69"/>
      <c r="U149" s="69"/>
      <c r="V149" s="69"/>
      <c r="W149" s="69"/>
      <c r="X149" s="116"/>
      <c r="Y149" s="639">
        <f t="shared" si="4"/>
        <v>924000.00000000012</v>
      </c>
      <c r="Z149" s="87">
        <f t="shared" si="5"/>
        <v>14124000</v>
      </c>
    </row>
    <row r="150" spans="1:26" s="100" customFormat="1" ht="15.5" x14ac:dyDescent="0.35">
      <c r="A150" s="64"/>
      <c r="B150" s="64"/>
      <c r="C150" s="64"/>
      <c r="D150" s="64"/>
      <c r="E150" s="64"/>
      <c r="F150" s="66" t="s">
        <v>1931</v>
      </c>
      <c r="G150" s="64"/>
      <c r="H150" s="67"/>
      <c r="I150" s="64"/>
      <c r="J150" s="64"/>
      <c r="K150" s="68"/>
      <c r="L150" s="68"/>
      <c r="M150" s="68"/>
      <c r="N150" s="68"/>
      <c r="O150" s="64"/>
      <c r="P150" s="64"/>
      <c r="Q150" s="68"/>
      <c r="R150" s="64"/>
      <c r="S150" s="64"/>
      <c r="T150" s="64"/>
      <c r="U150" s="64"/>
      <c r="V150" s="64"/>
      <c r="W150" s="64"/>
      <c r="X150" s="115"/>
      <c r="Y150" s="639">
        <f t="shared" si="4"/>
        <v>0</v>
      </c>
      <c r="Z150" s="67">
        <f t="shared" si="5"/>
        <v>0</v>
      </c>
    </row>
    <row r="151" spans="1:26" s="100" customFormat="1" ht="15.5" x14ac:dyDescent="0.35">
      <c r="A151" s="76"/>
      <c r="B151" s="76"/>
      <c r="C151" s="76"/>
      <c r="D151" s="76"/>
      <c r="E151" s="76"/>
      <c r="F151" s="76" t="s">
        <v>9645</v>
      </c>
      <c r="G151" s="69"/>
      <c r="H151" s="74">
        <v>200000</v>
      </c>
      <c r="I151" s="76"/>
      <c r="J151" s="76"/>
      <c r="K151" s="119"/>
      <c r="L151" s="119"/>
      <c r="M151" s="119"/>
      <c r="N151" s="119"/>
      <c r="O151" s="76"/>
      <c r="P151" s="76"/>
      <c r="Q151" s="119"/>
      <c r="R151" s="76"/>
      <c r="S151" s="76"/>
      <c r="T151" s="76"/>
      <c r="U151" s="69"/>
      <c r="V151" s="76"/>
      <c r="W151" s="76"/>
      <c r="X151" s="121"/>
      <c r="Y151" s="639">
        <f t="shared" si="4"/>
        <v>14000.000000000002</v>
      </c>
      <c r="Z151" s="74">
        <f t="shared" si="5"/>
        <v>214000</v>
      </c>
    </row>
    <row r="152" spans="1:26" s="100" customFormat="1" ht="15.5" x14ac:dyDescent="0.35">
      <c r="A152" s="76"/>
      <c r="B152" s="76"/>
      <c r="C152" s="76"/>
      <c r="D152" s="76"/>
      <c r="E152" s="76"/>
      <c r="F152" s="76" t="s">
        <v>9646</v>
      </c>
      <c r="G152" s="69"/>
      <c r="H152" s="74">
        <v>200000</v>
      </c>
      <c r="I152" s="76"/>
      <c r="J152" s="76"/>
      <c r="K152" s="119"/>
      <c r="L152" s="119"/>
      <c r="M152" s="119"/>
      <c r="N152" s="119"/>
      <c r="O152" s="76"/>
      <c r="P152" s="76"/>
      <c r="Q152" s="119"/>
      <c r="R152" s="76"/>
      <c r="S152" s="76"/>
      <c r="T152" s="76"/>
      <c r="U152" s="76"/>
      <c r="V152" s="76"/>
      <c r="W152" s="76"/>
      <c r="X152" s="121"/>
      <c r="Y152" s="639">
        <f t="shared" si="4"/>
        <v>14000.000000000002</v>
      </c>
      <c r="Z152" s="74">
        <f t="shared" si="5"/>
        <v>214000</v>
      </c>
    </row>
    <row r="153" spans="1:26" s="100" customFormat="1" ht="15.5" x14ac:dyDescent="0.35">
      <c r="A153" s="76"/>
      <c r="B153" s="76"/>
      <c r="C153" s="76"/>
      <c r="D153" s="76"/>
      <c r="E153" s="76"/>
      <c r="F153" s="123" t="s">
        <v>994</v>
      </c>
      <c r="G153" s="86"/>
      <c r="H153" s="87">
        <f>SUM(H151:H152)</f>
        <v>400000</v>
      </c>
      <c r="I153" s="76"/>
      <c r="J153" s="76"/>
      <c r="K153" s="119"/>
      <c r="L153" s="119"/>
      <c r="M153" s="119"/>
      <c r="N153" s="119"/>
      <c r="O153" s="76"/>
      <c r="P153" s="76"/>
      <c r="Q153" s="119"/>
      <c r="R153" s="76"/>
      <c r="S153" s="76"/>
      <c r="T153" s="76"/>
      <c r="U153" s="76"/>
      <c r="V153" s="76"/>
      <c r="W153" s="76"/>
      <c r="X153" s="121"/>
      <c r="Y153" s="639">
        <f t="shared" si="4"/>
        <v>28000.000000000004</v>
      </c>
      <c r="Z153" s="87">
        <f t="shared" si="5"/>
        <v>428000</v>
      </c>
    </row>
    <row r="154" spans="1:26" s="100" customFormat="1" ht="15.5" x14ac:dyDescent="0.35">
      <c r="A154" s="64"/>
      <c r="B154" s="64"/>
      <c r="C154" s="64"/>
      <c r="D154" s="64"/>
      <c r="E154" s="64"/>
      <c r="F154" s="66" t="s">
        <v>6708</v>
      </c>
      <c r="G154" s="64"/>
      <c r="H154" s="67"/>
      <c r="I154" s="64"/>
      <c r="J154" s="64"/>
      <c r="K154" s="68"/>
      <c r="L154" s="68"/>
      <c r="M154" s="68"/>
      <c r="N154" s="68"/>
      <c r="O154" s="64"/>
      <c r="P154" s="64"/>
      <c r="Q154" s="68"/>
      <c r="R154" s="64"/>
      <c r="S154" s="64"/>
      <c r="T154" s="64"/>
      <c r="U154" s="64"/>
      <c r="V154" s="64"/>
      <c r="W154" s="64"/>
      <c r="X154" s="115"/>
      <c r="Y154" s="639">
        <f t="shared" si="4"/>
        <v>0</v>
      </c>
      <c r="Z154" s="67">
        <f t="shared" si="5"/>
        <v>0</v>
      </c>
    </row>
    <row r="155" spans="1:26" s="100" customFormat="1" ht="15.5" x14ac:dyDescent="0.35">
      <c r="A155" s="76"/>
      <c r="B155" s="76"/>
      <c r="C155" s="76"/>
      <c r="D155" s="76"/>
      <c r="E155" s="76"/>
      <c r="F155" s="76"/>
      <c r="G155" s="76"/>
      <c r="H155" s="118"/>
      <c r="I155" s="76"/>
      <c r="J155" s="76"/>
      <c r="K155" s="119"/>
      <c r="L155" s="119"/>
      <c r="M155" s="119"/>
      <c r="N155" s="119"/>
      <c r="O155" s="76"/>
      <c r="P155" s="76"/>
      <c r="Q155" s="119"/>
      <c r="R155" s="76"/>
      <c r="S155" s="76"/>
      <c r="T155" s="76"/>
      <c r="U155" s="76"/>
      <c r="V155" s="76"/>
      <c r="W155" s="76"/>
      <c r="X155" s="121" t="s">
        <v>1852</v>
      </c>
      <c r="Y155" s="639">
        <f t="shared" si="4"/>
        <v>0</v>
      </c>
      <c r="Z155" s="118">
        <f t="shared" si="5"/>
        <v>0</v>
      </c>
    </row>
    <row r="156" spans="1:26" s="100" customFormat="1" ht="15.5" x14ac:dyDescent="0.35">
      <c r="A156" s="76"/>
      <c r="B156" s="76"/>
      <c r="C156" s="76"/>
      <c r="D156" s="76"/>
      <c r="E156" s="76"/>
      <c r="F156" s="76"/>
      <c r="G156" s="76"/>
      <c r="H156" s="118"/>
      <c r="I156" s="76"/>
      <c r="J156" s="76"/>
      <c r="K156" s="119"/>
      <c r="L156" s="119"/>
      <c r="M156" s="119"/>
      <c r="N156" s="119"/>
      <c r="O156" s="76"/>
      <c r="P156" s="76"/>
      <c r="Q156" s="119"/>
      <c r="R156" s="76"/>
      <c r="S156" s="76"/>
      <c r="T156" s="76"/>
      <c r="U156" s="76"/>
      <c r="V156" s="76"/>
      <c r="W156" s="76"/>
      <c r="X156" s="121"/>
      <c r="Y156" s="639">
        <f t="shared" si="4"/>
        <v>0</v>
      </c>
      <c r="Z156" s="118">
        <f t="shared" si="5"/>
        <v>0</v>
      </c>
    </row>
    <row r="157" spans="1:26" s="100" customFormat="1" ht="15.5" x14ac:dyDescent="0.35">
      <c r="A157" s="64"/>
      <c r="B157" s="64"/>
      <c r="C157" s="64"/>
      <c r="D157" s="64"/>
      <c r="E157" s="64"/>
      <c r="F157" s="66" t="s">
        <v>1168</v>
      </c>
      <c r="G157" s="64"/>
      <c r="H157" s="67"/>
      <c r="I157" s="64"/>
      <c r="J157" s="64"/>
      <c r="K157" s="68"/>
      <c r="L157" s="68"/>
      <c r="M157" s="68"/>
      <c r="N157" s="68"/>
      <c r="O157" s="64"/>
      <c r="P157" s="64"/>
      <c r="Q157" s="68"/>
      <c r="R157" s="64"/>
      <c r="S157" s="64"/>
      <c r="T157" s="64"/>
      <c r="U157" s="64"/>
      <c r="V157" s="64"/>
      <c r="W157" s="64"/>
      <c r="X157" s="115"/>
      <c r="Y157" s="639">
        <f t="shared" si="4"/>
        <v>0</v>
      </c>
      <c r="Z157" s="67">
        <f t="shared" si="5"/>
        <v>0</v>
      </c>
    </row>
    <row r="158" spans="1:26" s="100" customFormat="1" ht="15.5" x14ac:dyDescent="0.35">
      <c r="A158" s="76"/>
      <c r="B158" s="76"/>
      <c r="C158" s="76"/>
      <c r="D158" s="76"/>
      <c r="E158" s="76"/>
      <c r="F158" s="76" t="s">
        <v>9647</v>
      </c>
      <c r="G158" s="76"/>
      <c r="H158" s="118">
        <v>60000</v>
      </c>
      <c r="I158" s="76"/>
      <c r="J158" s="76" t="s">
        <v>3716</v>
      </c>
      <c r="K158" s="130"/>
      <c r="L158" s="119" t="s">
        <v>8543</v>
      </c>
      <c r="M158" s="119" t="s">
        <v>9648</v>
      </c>
      <c r="N158" s="119"/>
      <c r="O158" s="76"/>
      <c r="P158" s="76" t="s">
        <v>1226</v>
      </c>
      <c r="Q158" s="119" t="s">
        <v>1066</v>
      </c>
      <c r="R158" s="76"/>
      <c r="S158" s="76"/>
      <c r="T158" s="76"/>
      <c r="U158" s="76"/>
      <c r="V158" s="76"/>
      <c r="W158" s="76"/>
      <c r="X158" s="121"/>
      <c r="Y158" s="639">
        <f t="shared" si="4"/>
        <v>4200</v>
      </c>
      <c r="Z158" s="118">
        <f t="shared" si="5"/>
        <v>64200</v>
      </c>
    </row>
    <row r="159" spans="1:26" s="100" customFormat="1" ht="15.5" x14ac:dyDescent="0.35">
      <c r="A159" s="69"/>
      <c r="B159" s="69"/>
      <c r="C159" s="69"/>
      <c r="D159" s="69"/>
      <c r="E159" s="69"/>
      <c r="F159" s="86" t="s">
        <v>994</v>
      </c>
      <c r="G159" s="86"/>
      <c r="H159" s="87">
        <f>SUM(H158)</f>
        <v>60000</v>
      </c>
      <c r="I159" s="69"/>
      <c r="J159" s="69"/>
      <c r="K159" s="75"/>
      <c r="L159" s="75"/>
      <c r="M159" s="75"/>
      <c r="N159" s="75"/>
      <c r="O159" s="69"/>
      <c r="P159" s="69"/>
      <c r="Q159" s="75"/>
      <c r="R159" s="69"/>
      <c r="S159" s="69"/>
      <c r="T159" s="69"/>
      <c r="U159" s="69"/>
      <c r="V159" s="69"/>
      <c r="W159" s="76"/>
      <c r="X159" s="121"/>
      <c r="Y159" s="639">
        <f t="shared" si="4"/>
        <v>4200</v>
      </c>
      <c r="Z159" s="87">
        <f t="shared" si="5"/>
        <v>64200</v>
      </c>
    </row>
    <row r="160" spans="1:26" s="100" customFormat="1" ht="15.5" x14ac:dyDescent="0.35">
      <c r="A160" s="64"/>
      <c r="B160" s="64"/>
      <c r="C160" s="64"/>
      <c r="D160" s="64"/>
      <c r="E160" s="64"/>
      <c r="F160" s="66" t="s">
        <v>1748</v>
      </c>
      <c r="G160" s="64"/>
      <c r="H160" s="67"/>
      <c r="I160" s="64"/>
      <c r="J160" s="64"/>
      <c r="K160" s="68"/>
      <c r="L160" s="68"/>
      <c r="M160" s="68"/>
      <c r="N160" s="68"/>
      <c r="O160" s="64"/>
      <c r="P160" s="64"/>
      <c r="Q160" s="68"/>
      <c r="R160" s="64"/>
      <c r="S160" s="64"/>
      <c r="T160" s="64"/>
      <c r="U160" s="64"/>
      <c r="V160" s="64"/>
      <c r="W160" s="64"/>
      <c r="X160" s="115"/>
      <c r="Y160" s="639">
        <f t="shared" si="4"/>
        <v>0</v>
      </c>
      <c r="Z160" s="67">
        <f t="shared" si="5"/>
        <v>0</v>
      </c>
    </row>
    <row r="161" spans="1:26" s="100" customFormat="1" ht="15.5" x14ac:dyDescent="0.35">
      <c r="A161" s="76"/>
      <c r="B161" s="76"/>
      <c r="C161" s="76"/>
      <c r="D161" s="76"/>
      <c r="E161" s="76"/>
      <c r="F161" s="76" t="s">
        <v>9649</v>
      </c>
      <c r="G161" s="76"/>
      <c r="H161" s="118">
        <v>200000</v>
      </c>
      <c r="I161" s="76"/>
      <c r="J161" s="76"/>
      <c r="K161" s="119"/>
      <c r="L161" s="119"/>
      <c r="M161" s="119"/>
      <c r="N161" s="119"/>
      <c r="O161" s="76"/>
      <c r="P161" s="76"/>
      <c r="Q161" s="119"/>
      <c r="R161" s="76"/>
      <c r="S161" s="76"/>
      <c r="T161" s="76"/>
      <c r="U161" s="76"/>
      <c r="V161" s="76"/>
      <c r="W161" s="76"/>
      <c r="X161" s="121"/>
      <c r="Y161" s="639">
        <f t="shared" si="4"/>
        <v>14000.000000000002</v>
      </c>
      <c r="Z161" s="118">
        <f t="shared" si="5"/>
        <v>214000</v>
      </c>
    </row>
    <row r="162" spans="1:26" s="100" customFormat="1" ht="15.5" x14ac:dyDescent="0.35">
      <c r="A162" s="76"/>
      <c r="B162" s="76"/>
      <c r="C162" s="76"/>
      <c r="D162" s="76"/>
      <c r="E162" s="76"/>
      <c r="F162" s="76" t="s">
        <v>9650</v>
      </c>
      <c r="G162" s="69"/>
      <c r="H162" s="118">
        <v>200000</v>
      </c>
      <c r="I162" s="76"/>
      <c r="J162" s="76"/>
      <c r="K162" s="119"/>
      <c r="L162" s="119"/>
      <c r="M162" s="119"/>
      <c r="N162" s="119"/>
      <c r="O162" s="76"/>
      <c r="P162" s="76"/>
      <c r="Q162" s="119"/>
      <c r="R162" s="76"/>
      <c r="S162" s="76"/>
      <c r="T162" s="76"/>
      <c r="U162" s="69"/>
      <c r="V162" s="76"/>
      <c r="W162" s="76"/>
      <c r="X162" s="121"/>
      <c r="Y162" s="639">
        <f t="shared" si="4"/>
        <v>14000.000000000002</v>
      </c>
      <c r="Z162" s="118">
        <f t="shared" si="5"/>
        <v>214000</v>
      </c>
    </row>
    <row r="163" spans="1:26" s="100" customFormat="1" ht="15.5" x14ac:dyDescent="0.35">
      <c r="A163" s="76"/>
      <c r="B163" s="76"/>
      <c r="C163" s="76"/>
      <c r="D163" s="76"/>
      <c r="E163" s="76"/>
      <c r="F163" s="76" t="s">
        <v>9651</v>
      </c>
      <c r="G163" s="69"/>
      <c r="H163" s="118">
        <v>200000</v>
      </c>
      <c r="I163" s="76"/>
      <c r="J163" s="76" t="s">
        <v>1206</v>
      </c>
      <c r="K163" s="119"/>
      <c r="L163" s="119" t="s">
        <v>9652</v>
      </c>
      <c r="M163" s="119"/>
      <c r="N163" s="119"/>
      <c r="O163" s="76"/>
      <c r="P163" s="76"/>
      <c r="Q163" s="119"/>
      <c r="R163" s="76"/>
      <c r="S163" s="76"/>
      <c r="T163" s="76"/>
      <c r="U163" s="76"/>
      <c r="V163" s="76"/>
      <c r="W163" s="76"/>
      <c r="X163" s="121"/>
      <c r="Y163" s="639">
        <f t="shared" si="4"/>
        <v>14000.000000000002</v>
      </c>
      <c r="Z163" s="118">
        <f t="shared" si="5"/>
        <v>214000</v>
      </c>
    </row>
    <row r="164" spans="1:26" s="100" customFormat="1" ht="15.5" x14ac:dyDescent="0.35">
      <c r="A164" s="76"/>
      <c r="B164" s="76"/>
      <c r="C164" s="76"/>
      <c r="D164" s="76"/>
      <c r="E164" s="76"/>
      <c r="F164" s="76" t="s">
        <v>9653</v>
      </c>
      <c r="G164" s="76"/>
      <c r="H164" s="118">
        <v>200000</v>
      </c>
      <c r="I164" s="76"/>
      <c r="J164" s="76"/>
      <c r="K164" s="119"/>
      <c r="L164" s="119"/>
      <c r="M164" s="119"/>
      <c r="N164" s="119"/>
      <c r="O164" s="76"/>
      <c r="P164" s="76"/>
      <c r="Q164" s="119"/>
      <c r="R164" s="76"/>
      <c r="S164" s="76"/>
      <c r="T164" s="76"/>
      <c r="U164" s="76"/>
      <c r="V164" s="76"/>
      <c r="W164" s="76"/>
      <c r="X164" s="121"/>
      <c r="Y164" s="639">
        <f t="shared" si="4"/>
        <v>14000.000000000002</v>
      </c>
      <c r="Z164" s="118">
        <f t="shared" si="5"/>
        <v>214000</v>
      </c>
    </row>
    <row r="165" spans="1:26" s="100" customFormat="1" ht="15.5" x14ac:dyDescent="0.35">
      <c r="A165" s="76"/>
      <c r="B165" s="76"/>
      <c r="C165" s="76"/>
      <c r="D165" s="76"/>
      <c r="E165" s="76"/>
      <c r="F165" s="76" t="s">
        <v>9654</v>
      </c>
      <c r="G165" s="76"/>
      <c r="H165" s="118">
        <v>200000</v>
      </c>
      <c r="I165" s="76"/>
      <c r="J165" s="76"/>
      <c r="K165" s="119"/>
      <c r="L165" s="119"/>
      <c r="M165" s="119"/>
      <c r="N165" s="119"/>
      <c r="O165" s="76"/>
      <c r="P165" s="76"/>
      <c r="Q165" s="119"/>
      <c r="R165" s="76"/>
      <c r="S165" s="76"/>
      <c r="T165" s="76"/>
      <c r="U165" s="76"/>
      <c r="V165" s="76"/>
      <c r="W165" s="76"/>
      <c r="X165" s="121"/>
      <c r="Y165" s="639">
        <f t="shared" si="4"/>
        <v>14000.000000000002</v>
      </c>
      <c r="Z165" s="118">
        <f t="shared" si="5"/>
        <v>214000</v>
      </c>
    </row>
    <row r="166" spans="1:26" s="100" customFormat="1" ht="15.5" x14ac:dyDescent="0.35">
      <c r="A166" s="76"/>
      <c r="B166" s="76"/>
      <c r="C166" s="76"/>
      <c r="D166" s="76"/>
      <c r="E166" s="76"/>
      <c r="F166" s="76" t="s">
        <v>9655</v>
      </c>
      <c r="G166" s="69"/>
      <c r="H166" s="118">
        <v>200000</v>
      </c>
      <c r="I166" s="76"/>
      <c r="J166" s="76"/>
      <c r="K166" s="119"/>
      <c r="L166" s="119"/>
      <c r="M166" s="119"/>
      <c r="N166" s="119"/>
      <c r="O166" s="76"/>
      <c r="P166" s="76"/>
      <c r="Q166" s="119"/>
      <c r="R166" s="76"/>
      <c r="S166" s="76"/>
      <c r="T166" s="76"/>
      <c r="U166" s="69"/>
      <c r="V166" s="76"/>
      <c r="W166" s="76"/>
      <c r="X166" s="121"/>
      <c r="Y166" s="639">
        <f t="shared" si="4"/>
        <v>14000.000000000002</v>
      </c>
      <c r="Z166" s="118">
        <f t="shared" si="5"/>
        <v>214000</v>
      </c>
    </row>
    <row r="167" spans="1:26" s="100" customFormat="1" ht="15.5" x14ac:dyDescent="0.35">
      <c r="A167" s="69"/>
      <c r="B167" s="69"/>
      <c r="C167" s="69"/>
      <c r="D167" s="69"/>
      <c r="E167" s="69"/>
      <c r="F167" s="86" t="s">
        <v>994</v>
      </c>
      <c r="G167" s="86"/>
      <c r="H167" s="87">
        <f>SUM(H161:H166)</f>
        <v>1200000</v>
      </c>
      <c r="I167" s="69"/>
      <c r="J167" s="69"/>
      <c r="K167" s="75"/>
      <c r="L167" s="75"/>
      <c r="M167" s="75"/>
      <c r="N167" s="75"/>
      <c r="O167" s="69"/>
      <c r="P167" s="69"/>
      <c r="Q167" s="75"/>
      <c r="R167" s="69"/>
      <c r="S167" s="69"/>
      <c r="T167" s="69"/>
      <c r="U167" s="69"/>
      <c r="V167" s="69"/>
      <c r="W167" s="76"/>
      <c r="X167" s="121"/>
      <c r="Y167" s="639">
        <f t="shared" si="4"/>
        <v>84000.000000000015</v>
      </c>
      <c r="Z167" s="87">
        <f t="shared" si="5"/>
        <v>1284000</v>
      </c>
    </row>
    <row r="168" spans="1:26" s="100" customFormat="1" ht="15.5" x14ac:dyDescent="0.35">
      <c r="A168" s="64"/>
      <c r="B168" s="64"/>
      <c r="C168" s="64"/>
      <c r="D168" s="64"/>
      <c r="E168" s="64"/>
      <c r="F168" s="66" t="s">
        <v>1572</v>
      </c>
      <c r="G168" s="64"/>
      <c r="H168" s="67"/>
      <c r="I168" s="64"/>
      <c r="J168" s="64"/>
      <c r="K168" s="68"/>
      <c r="L168" s="68"/>
      <c r="M168" s="68"/>
      <c r="N168" s="68"/>
      <c r="O168" s="64"/>
      <c r="P168" s="64"/>
      <c r="Q168" s="68"/>
      <c r="R168" s="64"/>
      <c r="S168" s="64"/>
      <c r="T168" s="64"/>
      <c r="U168" s="64"/>
      <c r="V168" s="64"/>
      <c r="W168" s="64"/>
      <c r="X168" s="115"/>
      <c r="Y168" s="639">
        <f t="shared" si="4"/>
        <v>0</v>
      </c>
      <c r="Z168" s="67">
        <f t="shared" si="5"/>
        <v>0</v>
      </c>
    </row>
    <row r="169" spans="1:26" s="100" customFormat="1" ht="15.5" x14ac:dyDescent="0.35">
      <c r="A169" s="69"/>
      <c r="B169" s="69"/>
      <c r="C169" s="69"/>
      <c r="D169" s="69"/>
      <c r="E169" s="69"/>
      <c r="F169" s="76" t="s">
        <v>9656</v>
      </c>
      <c r="G169" s="69"/>
      <c r="H169" s="74">
        <v>200000</v>
      </c>
      <c r="I169" s="69"/>
      <c r="J169" s="76"/>
      <c r="K169" s="193"/>
      <c r="L169" s="119"/>
      <c r="M169" s="75"/>
      <c r="N169" s="75"/>
      <c r="O169" s="69"/>
      <c r="P169" s="76"/>
      <c r="Q169" s="75"/>
      <c r="R169" s="69"/>
      <c r="S169" s="69"/>
      <c r="T169" s="69"/>
      <c r="U169" s="69"/>
      <c r="V169" s="69"/>
      <c r="W169" s="69"/>
      <c r="X169" s="116"/>
      <c r="Y169" s="639">
        <f t="shared" si="4"/>
        <v>14000.000000000002</v>
      </c>
      <c r="Z169" s="74">
        <f t="shared" si="5"/>
        <v>214000</v>
      </c>
    </row>
    <row r="170" spans="1:26" s="100" customFormat="1" ht="15.5" x14ac:dyDescent="0.35">
      <c r="A170" s="69"/>
      <c r="B170" s="69"/>
      <c r="C170" s="69"/>
      <c r="D170" s="69"/>
      <c r="E170" s="69"/>
      <c r="F170" s="123" t="s">
        <v>994</v>
      </c>
      <c r="G170" s="86"/>
      <c r="H170" s="87">
        <f>SUM(H169)</f>
        <v>200000</v>
      </c>
      <c r="I170" s="69"/>
      <c r="J170" s="76"/>
      <c r="K170" s="193"/>
      <c r="L170" s="119"/>
      <c r="M170" s="75"/>
      <c r="N170" s="75"/>
      <c r="O170" s="69"/>
      <c r="P170" s="76"/>
      <c r="Q170" s="75"/>
      <c r="R170" s="69"/>
      <c r="S170" s="69"/>
      <c r="T170" s="69"/>
      <c r="U170" s="69"/>
      <c r="V170" s="69"/>
      <c r="W170" s="69"/>
      <c r="X170" s="116"/>
      <c r="Y170" s="639">
        <f t="shared" si="4"/>
        <v>14000.000000000002</v>
      </c>
      <c r="Z170" s="87">
        <f t="shared" si="5"/>
        <v>214000</v>
      </c>
    </row>
    <row r="171" spans="1:26" s="100" customFormat="1" ht="15.5" x14ac:dyDescent="0.35">
      <c r="A171" s="64"/>
      <c r="B171" s="64"/>
      <c r="C171" s="64"/>
      <c r="D171" s="64"/>
      <c r="E171" s="64"/>
      <c r="F171" s="96" t="s">
        <v>1582</v>
      </c>
      <c r="G171" s="64"/>
      <c r="H171" s="67"/>
      <c r="I171" s="64"/>
      <c r="J171" s="64"/>
      <c r="K171" s="68"/>
      <c r="L171" s="68"/>
      <c r="M171" s="68"/>
      <c r="N171" s="68"/>
      <c r="O171" s="64"/>
      <c r="P171" s="64"/>
      <c r="Q171" s="68"/>
      <c r="R171" s="64"/>
      <c r="S171" s="64"/>
      <c r="T171" s="64"/>
      <c r="U171" s="64"/>
      <c r="V171" s="64"/>
      <c r="W171" s="64"/>
      <c r="X171" s="115"/>
      <c r="Y171" s="639">
        <f t="shared" si="4"/>
        <v>0</v>
      </c>
      <c r="Z171" s="67">
        <f t="shared" si="5"/>
        <v>0</v>
      </c>
    </row>
    <row r="172" spans="1:26" s="100" customFormat="1" ht="15.5" x14ac:dyDescent="0.35">
      <c r="A172" s="69"/>
      <c r="B172" s="69"/>
      <c r="C172" s="69"/>
      <c r="D172" s="69"/>
      <c r="E172" s="69"/>
      <c r="F172" s="79" t="s">
        <v>9657</v>
      </c>
      <c r="G172" s="69"/>
      <c r="H172" s="74">
        <v>400000</v>
      </c>
      <c r="I172" s="69"/>
      <c r="J172" s="69" t="s">
        <v>1214</v>
      </c>
      <c r="K172" s="75"/>
      <c r="L172" s="75" t="s">
        <v>5050</v>
      </c>
      <c r="M172" s="131" t="s">
        <v>9658</v>
      </c>
      <c r="N172" s="75"/>
      <c r="O172" s="69"/>
      <c r="P172" s="69" t="s">
        <v>5052</v>
      </c>
      <c r="Q172" s="75" t="s">
        <v>6736</v>
      </c>
      <c r="R172" s="69"/>
      <c r="S172" s="69"/>
      <c r="T172" s="69"/>
      <c r="U172" s="69"/>
      <c r="V172" s="69"/>
      <c r="W172" s="69"/>
      <c r="X172" s="116"/>
      <c r="Y172" s="639">
        <f t="shared" si="4"/>
        <v>28000.000000000004</v>
      </c>
      <c r="Z172" s="74">
        <f t="shared" si="5"/>
        <v>428000</v>
      </c>
    </row>
    <row r="173" spans="1:26" s="100" customFormat="1" ht="15.5" x14ac:dyDescent="0.35">
      <c r="A173" s="69"/>
      <c r="B173" s="69"/>
      <c r="C173" s="69"/>
      <c r="D173" s="69"/>
      <c r="E173" s="69"/>
      <c r="F173" s="79" t="s">
        <v>9659</v>
      </c>
      <c r="G173" s="69"/>
      <c r="H173" s="74">
        <v>400000</v>
      </c>
      <c r="I173" s="69"/>
      <c r="J173" s="69" t="s">
        <v>9660</v>
      </c>
      <c r="K173" s="75"/>
      <c r="L173" s="75" t="s">
        <v>9661</v>
      </c>
      <c r="M173" s="131" t="s">
        <v>9662</v>
      </c>
      <c r="N173" s="75"/>
      <c r="O173" s="69"/>
      <c r="P173" s="69" t="s">
        <v>6741</v>
      </c>
      <c r="Q173" s="75" t="s">
        <v>6736</v>
      </c>
      <c r="R173" s="69"/>
      <c r="S173" s="69"/>
      <c r="T173" s="69"/>
      <c r="U173" s="69"/>
      <c r="V173" s="69"/>
      <c r="W173" s="69"/>
      <c r="X173" s="116"/>
      <c r="Y173" s="639">
        <f t="shared" si="4"/>
        <v>28000.000000000004</v>
      </c>
      <c r="Z173" s="74">
        <f t="shared" si="5"/>
        <v>428000</v>
      </c>
    </row>
    <row r="174" spans="1:26" s="100" customFormat="1" ht="15.5" x14ac:dyDescent="0.35">
      <c r="A174" s="69"/>
      <c r="B174" s="69"/>
      <c r="C174" s="69"/>
      <c r="D174" s="69"/>
      <c r="E174" s="69"/>
      <c r="F174" s="79" t="s">
        <v>9663</v>
      </c>
      <c r="G174" s="69"/>
      <c r="H174" s="74">
        <v>400000</v>
      </c>
      <c r="I174" s="69"/>
      <c r="J174" s="69" t="s">
        <v>1214</v>
      </c>
      <c r="K174" s="75"/>
      <c r="L174" s="75" t="s">
        <v>9664</v>
      </c>
      <c r="M174" s="131" t="s">
        <v>9665</v>
      </c>
      <c r="N174" s="75"/>
      <c r="O174" s="69"/>
      <c r="P174" s="69" t="s">
        <v>1761</v>
      </c>
      <c r="Q174" s="75" t="s">
        <v>1066</v>
      </c>
      <c r="R174" s="69"/>
      <c r="S174" s="69"/>
      <c r="T174" s="69"/>
      <c r="U174" s="69"/>
      <c r="V174" s="69"/>
      <c r="W174" s="69"/>
      <c r="X174" s="116"/>
      <c r="Y174" s="639">
        <f t="shared" si="4"/>
        <v>28000.000000000004</v>
      </c>
      <c r="Z174" s="74">
        <f t="shared" si="5"/>
        <v>428000</v>
      </c>
    </row>
    <row r="175" spans="1:26" s="100" customFormat="1" ht="15.5" x14ac:dyDescent="0.35">
      <c r="A175" s="69"/>
      <c r="B175" s="69"/>
      <c r="C175" s="69"/>
      <c r="D175" s="69"/>
      <c r="E175" s="69"/>
      <c r="F175" s="79" t="s">
        <v>9663</v>
      </c>
      <c r="G175" s="69"/>
      <c r="H175" s="74">
        <v>400000</v>
      </c>
      <c r="I175" s="69"/>
      <c r="J175" s="69" t="s">
        <v>1214</v>
      </c>
      <c r="K175" s="75"/>
      <c r="L175" s="75" t="s">
        <v>9666</v>
      </c>
      <c r="M175" s="75"/>
      <c r="N175" s="75"/>
      <c r="O175" s="69"/>
      <c r="P175" s="69"/>
      <c r="Q175" s="75" t="s">
        <v>6736</v>
      </c>
      <c r="R175" s="69"/>
      <c r="S175" s="69"/>
      <c r="T175" s="69"/>
      <c r="U175" s="69"/>
      <c r="V175" s="69"/>
      <c r="W175" s="69"/>
      <c r="X175" s="116"/>
      <c r="Y175" s="639">
        <f t="shared" si="4"/>
        <v>28000.000000000004</v>
      </c>
      <c r="Z175" s="74">
        <f t="shared" si="5"/>
        <v>428000</v>
      </c>
    </row>
    <row r="176" spans="1:26" s="100" customFormat="1" ht="15.5" x14ac:dyDescent="0.35">
      <c r="A176" s="76"/>
      <c r="B176" s="76"/>
      <c r="C176" s="76"/>
      <c r="D176" s="76"/>
      <c r="E176" s="76"/>
      <c r="F176" s="76" t="s">
        <v>9667</v>
      </c>
      <c r="G176" s="69"/>
      <c r="H176" s="74">
        <v>200000</v>
      </c>
      <c r="I176" s="76"/>
      <c r="J176" s="76"/>
      <c r="K176" s="119"/>
      <c r="L176" s="119"/>
      <c r="M176" s="119"/>
      <c r="N176" s="119"/>
      <c r="O176" s="76"/>
      <c r="P176" s="76"/>
      <c r="Q176" s="119"/>
      <c r="R176" s="76"/>
      <c r="S176" s="76"/>
      <c r="T176" s="76"/>
      <c r="U176" s="69"/>
      <c r="V176" s="76"/>
      <c r="W176" s="76"/>
      <c r="X176" s="121"/>
      <c r="Y176" s="639">
        <f t="shared" si="4"/>
        <v>14000.000000000002</v>
      </c>
      <c r="Z176" s="74">
        <f t="shared" si="5"/>
        <v>214000</v>
      </c>
    </row>
    <row r="177" spans="1:26" s="100" customFormat="1" ht="15.5" x14ac:dyDescent="0.35">
      <c r="A177" s="76"/>
      <c r="B177" s="76"/>
      <c r="C177" s="76"/>
      <c r="D177" s="76"/>
      <c r="E177" s="76"/>
      <c r="F177" s="76" t="s">
        <v>9668</v>
      </c>
      <c r="G177" s="69"/>
      <c r="H177" s="74">
        <v>200000</v>
      </c>
      <c r="I177" s="76"/>
      <c r="J177" s="76"/>
      <c r="K177" s="119"/>
      <c r="L177" s="119"/>
      <c r="M177" s="119"/>
      <c r="N177" s="119"/>
      <c r="O177" s="76"/>
      <c r="P177" s="76"/>
      <c r="Q177" s="119"/>
      <c r="R177" s="76"/>
      <c r="S177" s="76"/>
      <c r="T177" s="76"/>
      <c r="U177" s="69"/>
      <c r="V177" s="76"/>
      <c r="W177" s="76"/>
      <c r="X177" s="121"/>
      <c r="Y177" s="639">
        <f t="shared" si="4"/>
        <v>14000.000000000002</v>
      </c>
      <c r="Z177" s="74">
        <f t="shared" si="5"/>
        <v>214000</v>
      </c>
    </row>
    <row r="178" spans="1:26" s="100" customFormat="1" ht="15.5" x14ac:dyDescent="0.35">
      <c r="A178" s="76"/>
      <c r="B178" s="76"/>
      <c r="C178" s="76"/>
      <c r="D178" s="76"/>
      <c r="E178" s="76"/>
      <c r="F178" s="76" t="s">
        <v>9669</v>
      </c>
      <c r="G178" s="69"/>
      <c r="H178" s="74">
        <v>200000</v>
      </c>
      <c r="I178" s="76"/>
      <c r="J178" s="76"/>
      <c r="K178" s="119"/>
      <c r="L178" s="119"/>
      <c r="M178" s="119"/>
      <c r="N178" s="119"/>
      <c r="O178" s="76"/>
      <c r="P178" s="76"/>
      <c r="Q178" s="119"/>
      <c r="R178" s="76"/>
      <c r="S178" s="76"/>
      <c r="T178" s="76"/>
      <c r="U178" s="76"/>
      <c r="V178" s="76"/>
      <c r="W178" s="76"/>
      <c r="X178" s="121"/>
      <c r="Y178" s="639">
        <f t="shared" si="4"/>
        <v>14000.000000000002</v>
      </c>
      <c r="Z178" s="74">
        <f t="shared" si="5"/>
        <v>214000</v>
      </c>
    </row>
    <row r="179" spans="1:26" s="100" customFormat="1" ht="15.5" x14ac:dyDescent="0.35">
      <c r="A179" s="69"/>
      <c r="B179" s="69"/>
      <c r="C179" s="69"/>
      <c r="D179" s="69"/>
      <c r="E179" s="69"/>
      <c r="F179" s="93" t="s">
        <v>994</v>
      </c>
      <c r="G179" s="86"/>
      <c r="H179" s="87">
        <f>SUM(H172:H178)</f>
        <v>2200000</v>
      </c>
      <c r="I179" s="69"/>
      <c r="J179" s="69"/>
      <c r="K179" s="75"/>
      <c r="L179" s="75"/>
      <c r="M179" s="75"/>
      <c r="N179" s="75"/>
      <c r="O179" s="69"/>
      <c r="P179" s="69"/>
      <c r="Q179" s="75"/>
      <c r="R179" s="69"/>
      <c r="S179" s="69"/>
      <c r="T179" s="69"/>
      <c r="U179" s="69"/>
      <c r="V179" s="69"/>
      <c r="W179" s="69"/>
      <c r="X179" s="116"/>
      <c r="Y179" s="639">
        <f t="shared" si="4"/>
        <v>154000.00000000003</v>
      </c>
      <c r="Z179" s="87">
        <f t="shared" si="5"/>
        <v>2354000</v>
      </c>
    </row>
    <row r="180" spans="1:26" s="100" customFormat="1" ht="15.5" x14ac:dyDescent="0.35">
      <c r="A180" s="64"/>
      <c r="B180" s="64"/>
      <c r="C180" s="64"/>
      <c r="D180" s="64"/>
      <c r="E180" s="64"/>
      <c r="F180" s="96" t="s">
        <v>1590</v>
      </c>
      <c r="G180" s="64"/>
      <c r="H180" s="67"/>
      <c r="I180" s="64"/>
      <c r="J180" s="64"/>
      <c r="K180" s="68"/>
      <c r="L180" s="68"/>
      <c r="M180" s="68"/>
      <c r="N180" s="68"/>
      <c r="O180" s="64"/>
      <c r="P180" s="64"/>
      <c r="Q180" s="68"/>
      <c r="R180" s="64"/>
      <c r="S180" s="64"/>
      <c r="T180" s="64"/>
      <c r="U180" s="64"/>
      <c r="V180" s="64"/>
      <c r="W180" s="64"/>
      <c r="X180" s="115"/>
      <c r="Y180" s="639">
        <f t="shared" si="4"/>
        <v>0</v>
      </c>
      <c r="Z180" s="67">
        <f t="shared" si="5"/>
        <v>0</v>
      </c>
    </row>
    <row r="181" spans="1:26" s="100" customFormat="1" ht="15.5" x14ac:dyDescent="0.35">
      <c r="A181" s="69"/>
      <c r="B181" s="69"/>
      <c r="C181" s="69"/>
      <c r="D181" s="69"/>
      <c r="E181" s="69"/>
      <c r="F181" s="79" t="s">
        <v>9670</v>
      </c>
      <c r="G181" s="69"/>
      <c r="H181" s="74">
        <v>200000</v>
      </c>
      <c r="I181" s="69"/>
      <c r="J181" s="69" t="s">
        <v>3653</v>
      </c>
      <c r="K181" s="75"/>
      <c r="L181" s="75" t="s">
        <v>3654</v>
      </c>
      <c r="M181" s="75"/>
      <c r="N181" s="75"/>
      <c r="O181" s="69"/>
      <c r="P181" s="69" t="s">
        <v>9671</v>
      </c>
      <c r="Q181" s="75" t="s">
        <v>1066</v>
      </c>
      <c r="R181" s="69"/>
      <c r="S181" s="69"/>
      <c r="T181" s="69"/>
      <c r="U181" s="69"/>
      <c r="V181" s="69"/>
      <c r="W181" s="69"/>
      <c r="X181" s="116"/>
      <c r="Y181" s="639">
        <f t="shared" si="4"/>
        <v>14000.000000000002</v>
      </c>
      <c r="Z181" s="74">
        <f t="shared" si="5"/>
        <v>214000</v>
      </c>
    </row>
    <row r="182" spans="1:26" s="100" customFormat="1" ht="15.5" x14ac:dyDescent="0.35">
      <c r="A182" s="76"/>
      <c r="B182" s="76"/>
      <c r="C182" s="76"/>
      <c r="D182" s="76"/>
      <c r="E182" s="76"/>
      <c r="F182" s="79" t="s">
        <v>9672</v>
      </c>
      <c r="G182" s="76"/>
      <c r="H182" s="118">
        <v>200000</v>
      </c>
      <c r="I182" s="76"/>
      <c r="J182" s="76" t="s">
        <v>1952</v>
      </c>
      <c r="K182" s="119"/>
      <c r="L182" s="119" t="s">
        <v>9673</v>
      </c>
      <c r="M182" s="119"/>
      <c r="N182" s="119"/>
      <c r="O182" s="76"/>
      <c r="P182" s="76" t="s">
        <v>9674</v>
      </c>
      <c r="Q182" s="119" t="s">
        <v>6748</v>
      </c>
      <c r="R182" s="76"/>
      <c r="S182" s="76"/>
      <c r="T182" s="76"/>
      <c r="U182" s="76"/>
      <c r="V182" s="76"/>
      <c r="W182" s="76"/>
      <c r="X182" s="121"/>
      <c r="Y182" s="639">
        <f t="shared" si="4"/>
        <v>14000.000000000002</v>
      </c>
      <c r="Z182" s="118">
        <f t="shared" si="5"/>
        <v>214000</v>
      </c>
    </row>
    <row r="183" spans="1:26" ht="15.5" x14ac:dyDescent="0.35">
      <c r="F183" s="93" t="s">
        <v>994</v>
      </c>
      <c r="G183" s="86"/>
      <c r="H183" s="87">
        <f>SUM(H181:H182)</f>
        <v>400000</v>
      </c>
      <c r="Y183" s="639">
        <f t="shared" si="4"/>
        <v>28000.000000000004</v>
      </c>
      <c r="Z183" s="87">
        <f t="shared" si="5"/>
        <v>428000</v>
      </c>
    </row>
    <row r="184" spans="1:26" ht="15.5" x14ac:dyDescent="0.35">
      <c r="F184" s="93" t="s">
        <v>894</v>
      </c>
      <c r="G184" s="86"/>
      <c r="H184" s="87">
        <f>SUM(H5:H183)/2</f>
        <v>106430000</v>
      </c>
      <c r="Y184" s="639">
        <f t="shared" si="4"/>
        <v>7450100.0000000009</v>
      </c>
      <c r="Z184" s="87">
        <f t="shared" si="5"/>
        <v>113880100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activeCell="C1" sqref="B1:C1048576"/>
    </sheetView>
  </sheetViews>
  <sheetFormatPr defaultRowHeight="14.5" x14ac:dyDescent="0.35"/>
  <cols>
    <col min="1" max="1" width="25.81640625" bestFit="1" customWidth="1"/>
    <col min="2" max="2" width="15.7265625" hidden="1" customWidth="1"/>
    <col min="3" max="3" width="14.26953125" hidden="1" customWidth="1"/>
    <col min="4" max="4" width="15.7265625" bestFit="1" customWidth="1"/>
  </cols>
  <sheetData>
    <row r="1" spans="1:4" x14ac:dyDescent="0.35">
      <c r="B1" t="s">
        <v>799</v>
      </c>
      <c r="D1" t="s">
        <v>24301</v>
      </c>
    </row>
    <row r="3" spans="1:4" x14ac:dyDescent="0.35">
      <c r="C3" s="631">
        <v>7.0000000000000007E-2</v>
      </c>
    </row>
    <row r="4" spans="1:4" x14ac:dyDescent="0.35">
      <c r="A4" s="1" t="s">
        <v>798</v>
      </c>
      <c r="B4" s="28">
        <v>2900924751.4857116</v>
      </c>
      <c r="C4" s="28">
        <f>B4*C3</f>
        <v>203064732.60399982</v>
      </c>
      <c r="D4" s="28">
        <f>B4+C4</f>
        <v>3103989484.0897112</v>
      </c>
    </row>
    <row r="6" spans="1:4" ht="15" thickBot="1" x14ac:dyDescent="0.4">
      <c r="B6" s="36">
        <f t="shared" ref="B6" si="0">SUM(B4:B5)</f>
        <v>2900924751.4857116</v>
      </c>
    </row>
    <row r="7" spans="1:4" ht="15" thickTop="1" x14ac:dyDescent="0.35"/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B050"/>
  </sheetPr>
  <dimension ref="A1:Y208"/>
  <sheetViews>
    <sheetView topLeftCell="F1" workbookViewId="0">
      <selection activeCell="F12" sqref="F12"/>
    </sheetView>
  </sheetViews>
  <sheetFormatPr defaultColWidth="9" defaultRowHeight="15.5" x14ac:dyDescent="0.35"/>
  <cols>
    <col min="1" max="1" width="16.1796875" style="100" hidden="1" customWidth="1"/>
    <col min="2" max="2" width="21" style="100" hidden="1" customWidth="1"/>
    <col min="3" max="3" width="14.81640625" style="100" hidden="1" customWidth="1"/>
    <col min="4" max="4" width="24.453125" style="100" hidden="1" customWidth="1"/>
    <col min="5" max="5" width="23.1796875" style="100" hidden="1" customWidth="1"/>
    <col min="6" max="6" width="92" style="100" customWidth="1"/>
    <col min="7" max="7" width="26.7265625" style="100" hidden="1" customWidth="1"/>
    <col min="8" max="8" width="26.7265625" style="135" hidden="1" customWidth="1"/>
    <col min="9" max="9" width="15.81640625" style="100" hidden="1" customWidth="1"/>
    <col min="10" max="10" width="28.453125" style="100" hidden="1" customWidth="1"/>
    <col min="11" max="11" width="17.54296875" style="100" hidden="1" customWidth="1"/>
    <col min="12" max="12" width="27.08984375" style="100" hidden="1" customWidth="1"/>
    <col min="13" max="13" width="21.453125" style="100" hidden="1" customWidth="1"/>
    <col min="14" max="14" width="14.54296875" style="100" hidden="1" customWidth="1"/>
    <col min="15" max="15" width="18" style="100" hidden="1" customWidth="1"/>
    <col min="16" max="16" width="16.54296875" style="134" hidden="1" customWidth="1"/>
    <col min="17" max="17" width="33" style="100" hidden="1" customWidth="1"/>
    <col min="18" max="18" width="10.5429687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33" style="100" hidden="1" customWidth="1"/>
    <col min="23" max="23" width="25.54296875" style="100" hidden="1" customWidth="1"/>
    <col min="24" max="24" width="10.7265625" style="100" hidden="1" customWidth="1"/>
    <col min="25" max="25" width="26.7265625" style="135" customWidth="1"/>
    <col min="26" max="16384" width="9" style="100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9254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207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x14ac:dyDescent="0.35">
      <c r="A3" s="106"/>
      <c r="B3" s="106"/>
      <c r="C3" s="106"/>
      <c r="D3" s="107"/>
      <c r="E3" s="57"/>
      <c r="F3" s="106" t="s">
        <v>9675</v>
      </c>
      <c r="G3" s="57"/>
      <c r="H3" s="108"/>
      <c r="I3" s="106"/>
      <c r="J3" s="109"/>
      <c r="K3" s="106"/>
      <c r="L3" s="106"/>
      <c r="M3" s="106"/>
      <c r="N3" s="107"/>
      <c r="O3" s="57"/>
      <c r="P3" s="210"/>
      <c r="Q3" s="57"/>
      <c r="R3" s="110"/>
      <c r="S3" s="57"/>
      <c r="T3" s="57"/>
      <c r="U3" s="57"/>
      <c r="V3" s="112"/>
      <c r="W3" s="112"/>
      <c r="Y3" s="108"/>
    </row>
    <row r="4" spans="1:2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8"/>
      <c r="Q4" s="68"/>
      <c r="R4" s="64"/>
      <c r="S4" s="64"/>
      <c r="T4" s="64"/>
      <c r="U4" s="64"/>
      <c r="V4" s="115"/>
      <c r="W4" s="64"/>
      <c r="X4" s="638">
        <v>7.0000000000000007E-2</v>
      </c>
      <c r="Y4" s="67"/>
    </row>
    <row r="5" spans="1:25" x14ac:dyDescent="0.35">
      <c r="A5" s="76"/>
      <c r="B5" s="77" t="s">
        <v>9676</v>
      </c>
      <c r="C5" s="77" t="s">
        <v>254</v>
      </c>
      <c r="D5" s="77" t="s">
        <v>9677</v>
      </c>
      <c r="E5" s="77" t="s">
        <v>9678</v>
      </c>
      <c r="F5" s="79" t="s">
        <v>9679</v>
      </c>
      <c r="G5" s="69"/>
      <c r="H5" s="74">
        <v>650000</v>
      </c>
      <c r="I5" s="69"/>
      <c r="J5" s="69" t="s">
        <v>1562</v>
      </c>
      <c r="K5" s="75">
        <v>1984</v>
      </c>
      <c r="L5" s="79" t="s">
        <v>8121</v>
      </c>
      <c r="M5" s="80">
        <v>31321291</v>
      </c>
      <c r="N5" s="75"/>
      <c r="O5" s="69"/>
      <c r="P5" s="75" t="s">
        <v>1010</v>
      </c>
      <c r="Q5" s="69" t="s">
        <v>8122</v>
      </c>
      <c r="R5" s="69"/>
      <c r="S5" s="69"/>
      <c r="T5" s="69"/>
      <c r="U5" s="69"/>
      <c r="V5" s="69" t="s">
        <v>940</v>
      </c>
      <c r="W5" s="116"/>
      <c r="X5" s="639">
        <f>H5*X$4</f>
        <v>45500.000000000007</v>
      </c>
      <c r="Y5" s="74">
        <f>H5+X5</f>
        <v>695500</v>
      </c>
    </row>
    <row r="6" spans="1:25" x14ac:dyDescent="0.35">
      <c r="A6" s="76"/>
      <c r="B6" s="76"/>
      <c r="C6" s="76"/>
      <c r="D6" s="76"/>
      <c r="E6" s="76"/>
      <c r="F6" s="79" t="s">
        <v>9680</v>
      </c>
      <c r="G6" s="69"/>
      <c r="H6" s="74">
        <v>650000</v>
      </c>
      <c r="I6" s="69"/>
      <c r="J6" s="69" t="s">
        <v>1562</v>
      </c>
      <c r="K6" s="75">
        <v>1984</v>
      </c>
      <c r="L6" s="79" t="s">
        <v>8121</v>
      </c>
      <c r="M6" s="80">
        <v>31321306</v>
      </c>
      <c r="N6" s="75"/>
      <c r="O6" s="69"/>
      <c r="P6" s="75" t="s">
        <v>1010</v>
      </c>
      <c r="Q6" s="69" t="s">
        <v>8122</v>
      </c>
      <c r="R6" s="69"/>
      <c r="S6" s="69"/>
      <c r="T6" s="69"/>
      <c r="U6" s="69"/>
      <c r="V6" s="69" t="s">
        <v>940</v>
      </c>
      <c r="W6" s="116"/>
      <c r="X6" s="639">
        <f t="shared" ref="X6:X69" si="0">H6*X$4</f>
        <v>45500.000000000007</v>
      </c>
      <c r="Y6" s="74">
        <f t="shared" ref="Y6:Y69" si="1">H6+X6</f>
        <v>695500</v>
      </c>
    </row>
    <row r="7" spans="1:25" x14ac:dyDescent="0.35">
      <c r="A7" s="76"/>
      <c r="B7" s="76"/>
      <c r="C7" s="76"/>
      <c r="D7" s="76"/>
      <c r="E7" s="76"/>
      <c r="F7" s="79" t="s">
        <v>9681</v>
      </c>
      <c r="G7" s="69"/>
      <c r="H7" s="74">
        <v>600000</v>
      </c>
      <c r="I7" s="69"/>
      <c r="J7" s="69" t="s">
        <v>1562</v>
      </c>
      <c r="K7" s="75">
        <v>1984</v>
      </c>
      <c r="L7" s="79" t="s">
        <v>1765</v>
      </c>
      <c r="M7" s="79" t="s">
        <v>1765</v>
      </c>
      <c r="N7" s="75"/>
      <c r="O7" s="69"/>
      <c r="P7" s="75" t="s">
        <v>1812</v>
      </c>
      <c r="Q7" s="69" t="s">
        <v>8122</v>
      </c>
      <c r="R7" s="69"/>
      <c r="S7" s="69"/>
      <c r="T7" s="69"/>
      <c r="U7" s="69"/>
      <c r="V7" s="69" t="s">
        <v>940</v>
      </c>
      <c r="W7" s="116" t="s">
        <v>7825</v>
      </c>
      <c r="X7" s="639">
        <f t="shared" si="0"/>
        <v>42000.000000000007</v>
      </c>
      <c r="Y7" s="74">
        <f t="shared" si="1"/>
        <v>642000</v>
      </c>
    </row>
    <row r="8" spans="1:25" x14ac:dyDescent="0.35">
      <c r="A8" s="76"/>
      <c r="B8" s="76"/>
      <c r="C8" s="76"/>
      <c r="D8" s="76"/>
      <c r="E8" s="76"/>
      <c r="F8" s="79" t="s">
        <v>9682</v>
      </c>
      <c r="G8" s="69"/>
      <c r="H8" s="74">
        <v>600000</v>
      </c>
      <c r="I8" s="69"/>
      <c r="J8" s="69" t="s">
        <v>1562</v>
      </c>
      <c r="K8" s="75">
        <v>1984</v>
      </c>
      <c r="L8" s="79" t="s">
        <v>8126</v>
      </c>
      <c r="M8" s="80">
        <v>31531792</v>
      </c>
      <c r="N8" s="75"/>
      <c r="O8" s="69"/>
      <c r="P8" s="75" t="s">
        <v>1812</v>
      </c>
      <c r="Q8" s="69" t="s">
        <v>8122</v>
      </c>
      <c r="R8" s="69"/>
      <c r="S8" s="69"/>
      <c r="T8" s="69"/>
      <c r="U8" s="69"/>
      <c r="V8" s="69" t="s">
        <v>940</v>
      </c>
      <c r="W8" s="116"/>
      <c r="X8" s="639">
        <f t="shared" si="0"/>
        <v>42000.000000000007</v>
      </c>
      <c r="Y8" s="74">
        <f t="shared" si="1"/>
        <v>642000</v>
      </c>
    </row>
    <row r="9" spans="1:25" x14ac:dyDescent="0.35">
      <c r="A9" s="76"/>
      <c r="B9" s="76"/>
      <c r="C9" s="76"/>
      <c r="D9" s="76"/>
      <c r="E9" s="76"/>
      <c r="F9" s="79" t="s">
        <v>9683</v>
      </c>
      <c r="G9" s="69"/>
      <c r="H9" s="74">
        <v>650000</v>
      </c>
      <c r="I9" s="69"/>
      <c r="J9" s="69" t="s">
        <v>1562</v>
      </c>
      <c r="K9" s="75">
        <v>1984</v>
      </c>
      <c r="L9" s="79" t="s">
        <v>8126</v>
      </c>
      <c r="M9" s="80">
        <v>31321314</v>
      </c>
      <c r="N9" s="75"/>
      <c r="O9" s="69"/>
      <c r="P9" s="75" t="s">
        <v>1812</v>
      </c>
      <c r="Q9" s="69" t="s">
        <v>8122</v>
      </c>
      <c r="R9" s="69"/>
      <c r="S9" s="69"/>
      <c r="T9" s="69"/>
      <c r="U9" s="69"/>
      <c r="V9" s="69" t="s">
        <v>940</v>
      </c>
      <c r="W9" s="116"/>
      <c r="X9" s="639">
        <f t="shared" si="0"/>
        <v>45500.000000000007</v>
      </c>
      <c r="Y9" s="74">
        <f t="shared" si="1"/>
        <v>695500</v>
      </c>
    </row>
    <row r="10" spans="1:25" x14ac:dyDescent="0.35">
      <c r="A10" s="76"/>
      <c r="B10" s="76"/>
      <c r="C10" s="76"/>
      <c r="D10" s="76"/>
      <c r="E10" s="76"/>
      <c r="F10" s="79" t="s">
        <v>9684</v>
      </c>
      <c r="G10" s="69"/>
      <c r="H10" s="74">
        <v>650000</v>
      </c>
      <c r="I10" s="69"/>
      <c r="J10" s="69" t="s">
        <v>1562</v>
      </c>
      <c r="K10" s="75">
        <v>1984</v>
      </c>
      <c r="L10" s="79" t="s">
        <v>8126</v>
      </c>
      <c r="M10" s="80">
        <v>31388483</v>
      </c>
      <c r="N10" s="75"/>
      <c r="O10" s="69"/>
      <c r="P10" s="75" t="s">
        <v>1812</v>
      </c>
      <c r="Q10" s="69" t="s">
        <v>8122</v>
      </c>
      <c r="R10" s="69"/>
      <c r="S10" s="69"/>
      <c r="T10" s="69"/>
      <c r="U10" s="69"/>
      <c r="V10" s="69" t="s">
        <v>940</v>
      </c>
      <c r="W10" s="116"/>
      <c r="X10" s="639">
        <f t="shared" si="0"/>
        <v>45500.000000000007</v>
      </c>
      <c r="Y10" s="74">
        <f t="shared" si="1"/>
        <v>695500</v>
      </c>
    </row>
    <row r="11" spans="1:25" x14ac:dyDescent="0.35">
      <c r="A11" s="76"/>
      <c r="B11" s="76"/>
      <c r="C11" s="76"/>
      <c r="D11" s="76"/>
      <c r="E11" s="76"/>
      <c r="F11" s="79" t="s">
        <v>9685</v>
      </c>
      <c r="G11" s="69"/>
      <c r="H11" s="74">
        <v>600000</v>
      </c>
      <c r="I11" s="69"/>
      <c r="J11" s="69" t="s">
        <v>1562</v>
      </c>
      <c r="K11" s="75">
        <v>1984</v>
      </c>
      <c r="L11" s="79" t="s">
        <v>8126</v>
      </c>
      <c r="M11" s="80">
        <v>31320867</v>
      </c>
      <c r="N11" s="75"/>
      <c r="O11" s="69"/>
      <c r="P11" s="75" t="s">
        <v>1812</v>
      </c>
      <c r="Q11" s="69" t="s">
        <v>8122</v>
      </c>
      <c r="R11" s="69"/>
      <c r="S11" s="69"/>
      <c r="T11" s="69"/>
      <c r="U11" s="69"/>
      <c r="V11" s="69" t="s">
        <v>940</v>
      </c>
      <c r="W11" s="116"/>
      <c r="X11" s="639">
        <f t="shared" si="0"/>
        <v>42000.000000000007</v>
      </c>
      <c r="Y11" s="74">
        <f t="shared" si="1"/>
        <v>642000</v>
      </c>
    </row>
    <row r="12" spans="1:25" x14ac:dyDescent="0.35">
      <c r="A12" s="76"/>
      <c r="B12" s="76"/>
      <c r="C12" s="76"/>
      <c r="D12" s="76"/>
      <c r="E12" s="76"/>
      <c r="F12" s="79" t="s">
        <v>9686</v>
      </c>
      <c r="G12" s="69"/>
      <c r="H12" s="74">
        <v>600000</v>
      </c>
      <c r="I12" s="69"/>
      <c r="J12" s="69" t="s">
        <v>1562</v>
      </c>
      <c r="K12" s="75">
        <v>1984</v>
      </c>
      <c r="L12" s="79" t="s">
        <v>8126</v>
      </c>
      <c r="M12" s="80" t="s">
        <v>6190</v>
      </c>
      <c r="N12" s="75"/>
      <c r="O12" s="69"/>
      <c r="P12" s="75" t="s">
        <v>1812</v>
      </c>
      <c r="Q12" s="69" t="s">
        <v>8122</v>
      </c>
      <c r="R12" s="69"/>
      <c r="S12" s="69"/>
      <c r="T12" s="69"/>
      <c r="U12" s="69"/>
      <c r="V12" s="69" t="s">
        <v>940</v>
      </c>
      <c r="W12" s="116"/>
      <c r="X12" s="639">
        <f t="shared" si="0"/>
        <v>42000.000000000007</v>
      </c>
      <c r="Y12" s="74">
        <f t="shared" si="1"/>
        <v>642000</v>
      </c>
    </row>
    <row r="13" spans="1:25" x14ac:dyDescent="0.35">
      <c r="A13" s="76"/>
      <c r="B13" s="76"/>
      <c r="C13" s="76"/>
      <c r="D13" s="76"/>
      <c r="E13" s="76"/>
      <c r="F13" s="79" t="s">
        <v>9687</v>
      </c>
      <c r="G13" s="69"/>
      <c r="H13" s="74">
        <v>600000</v>
      </c>
      <c r="I13" s="69"/>
      <c r="J13" s="69" t="s">
        <v>1562</v>
      </c>
      <c r="K13" s="75">
        <v>1984</v>
      </c>
      <c r="L13" s="79" t="s">
        <v>8126</v>
      </c>
      <c r="M13" s="80" t="s">
        <v>6190</v>
      </c>
      <c r="N13" s="75"/>
      <c r="O13" s="69"/>
      <c r="P13" s="80" t="s">
        <v>6190</v>
      </c>
      <c r="Q13" s="80" t="s">
        <v>6190</v>
      </c>
      <c r="R13" s="69"/>
      <c r="S13" s="69"/>
      <c r="T13" s="69"/>
      <c r="U13" s="69"/>
      <c r="V13" s="69" t="s">
        <v>940</v>
      </c>
      <c r="W13" s="116" t="s">
        <v>7825</v>
      </c>
      <c r="X13" s="639">
        <f t="shared" si="0"/>
        <v>42000.000000000007</v>
      </c>
      <c r="Y13" s="74">
        <f t="shared" si="1"/>
        <v>642000</v>
      </c>
    </row>
    <row r="14" spans="1:25" x14ac:dyDescent="0.35">
      <c r="A14" s="76"/>
      <c r="B14" s="76"/>
      <c r="C14" s="76"/>
      <c r="D14" s="76"/>
      <c r="E14" s="76"/>
      <c r="F14" s="79" t="s">
        <v>9688</v>
      </c>
      <c r="G14" s="69"/>
      <c r="H14" s="74">
        <v>600000</v>
      </c>
      <c r="I14" s="69"/>
      <c r="J14" s="69" t="s">
        <v>1562</v>
      </c>
      <c r="K14" s="75">
        <v>1984</v>
      </c>
      <c r="L14" s="79" t="s">
        <v>8126</v>
      </c>
      <c r="M14" s="80">
        <v>31321104</v>
      </c>
      <c r="N14" s="75"/>
      <c r="O14" s="69"/>
      <c r="P14" s="75" t="s">
        <v>1812</v>
      </c>
      <c r="Q14" s="69" t="s">
        <v>8122</v>
      </c>
      <c r="R14" s="69"/>
      <c r="S14" s="69"/>
      <c r="T14" s="69"/>
      <c r="U14" s="69"/>
      <c r="V14" s="69" t="s">
        <v>940</v>
      </c>
      <c r="W14" s="116"/>
      <c r="X14" s="639">
        <f t="shared" si="0"/>
        <v>42000.000000000007</v>
      </c>
      <c r="Y14" s="74">
        <f t="shared" si="1"/>
        <v>642000</v>
      </c>
    </row>
    <row r="15" spans="1:25" x14ac:dyDescent="0.35">
      <c r="A15" s="76"/>
      <c r="B15" s="76"/>
      <c r="C15" s="76"/>
      <c r="D15" s="76"/>
      <c r="E15" s="76"/>
      <c r="F15" s="79" t="s">
        <v>9689</v>
      </c>
      <c r="G15" s="69"/>
      <c r="H15" s="74">
        <v>600000</v>
      </c>
      <c r="I15" s="69"/>
      <c r="J15" s="69" t="s">
        <v>1562</v>
      </c>
      <c r="K15" s="75">
        <v>1984</v>
      </c>
      <c r="L15" s="79" t="s">
        <v>8126</v>
      </c>
      <c r="M15" s="80">
        <v>31320784</v>
      </c>
      <c r="N15" s="75"/>
      <c r="O15" s="69"/>
      <c r="P15" s="75" t="s">
        <v>1812</v>
      </c>
      <c r="Q15" s="69" t="s">
        <v>8122</v>
      </c>
      <c r="R15" s="69"/>
      <c r="S15" s="69"/>
      <c r="T15" s="69"/>
      <c r="U15" s="69"/>
      <c r="V15" s="69" t="s">
        <v>940</v>
      </c>
      <c r="W15" s="116"/>
      <c r="X15" s="639">
        <f t="shared" si="0"/>
        <v>42000.000000000007</v>
      </c>
      <c r="Y15" s="74">
        <f t="shared" si="1"/>
        <v>642000</v>
      </c>
    </row>
    <row r="16" spans="1:25" x14ac:dyDescent="0.35">
      <c r="A16" s="76"/>
      <c r="B16" s="76"/>
      <c r="C16" s="76"/>
      <c r="D16" s="76"/>
      <c r="E16" s="76"/>
      <c r="F16" s="79" t="s">
        <v>9690</v>
      </c>
      <c r="G16" s="69"/>
      <c r="H16" s="74">
        <v>600000</v>
      </c>
      <c r="I16" s="69"/>
      <c r="J16" s="69" t="s">
        <v>1562</v>
      </c>
      <c r="K16" s="75">
        <v>1984</v>
      </c>
      <c r="L16" s="79" t="s">
        <v>8126</v>
      </c>
      <c r="M16" s="80">
        <v>31321105</v>
      </c>
      <c r="N16" s="75"/>
      <c r="O16" s="69"/>
      <c r="P16" s="75" t="s">
        <v>1812</v>
      </c>
      <c r="Q16" s="69" t="s">
        <v>8122</v>
      </c>
      <c r="R16" s="69"/>
      <c r="S16" s="69"/>
      <c r="T16" s="69"/>
      <c r="U16" s="69"/>
      <c r="V16" s="69" t="s">
        <v>940</v>
      </c>
      <c r="W16" s="116"/>
      <c r="X16" s="639">
        <f t="shared" si="0"/>
        <v>42000.000000000007</v>
      </c>
      <c r="Y16" s="74">
        <f t="shared" si="1"/>
        <v>642000</v>
      </c>
    </row>
    <row r="17" spans="1:25" x14ac:dyDescent="0.35">
      <c r="A17" s="76"/>
      <c r="B17" s="76"/>
      <c r="C17" s="76"/>
      <c r="D17" s="76"/>
      <c r="E17" s="76"/>
      <c r="F17" s="79" t="s">
        <v>9691</v>
      </c>
      <c r="G17" s="69"/>
      <c r="H17" s="74">
        <v>650000</v>
      </c>
      <c r="I17" s="69"/>
      <c r="J17" s="69" t="s">
        <v>1562</v>
      </c>
      <c r="K17" s="75">
        <v>1984</v>
      </c>
      <c r="L17" s="79" t="s">
        <v>8126</v>
      </c>
      <c r="M17" s="80">
        <v>31321106</v>
      </c>
      <c r="N17" s="75"/>
      <c r="O17" s="69"/>
      <c r="P17" s="75" t="s">
        <v>1812</v>
      </c>
      <c r="Q17" s="69" t="s">
        <v>8122</v>
      </c>
      <c r="R17" s="69"/>
      <c r="S17" s="69"/>
      <c r="T17" s="69"/>
      <c r="U17" s="69"/>
      <c r="V17" s="69" t="s">
        <v>940</v>
      </c>
      <c r="W17" s="116"/>
      <c r="X17" s="639">
        <f t="shared" si="0"/>
        <v>45500.000000000007</v>
      </c>
      <c r="Y17" s="74">
        <f t="shared" si="1"/>
        <v>695500</v>
      </c>
    </row>
    <row r="18" spans="1:25" x14ac:dyDescent="0.35">
      <c r="A18" s="76"/>
      <c r="B18" s="76"/>
      <c r="C18" s="76"/>
      <c r="D18" s="76"/>
      <c r="E18" s="76"/>
      <c r="F18" s="79" t="s">
        <v>9692</v>
      </c>
      <c r="G18" s="69"/>
      <c r="H18" s="74">
        <v>600000</v>
      </c>
      <c r="I18" s="69"/>
      <c r="J18" s="69" t="s">
        <v>1562</v>
      </c>
      <c r="K18" s="75">
        <v>1984</v>
      </c>
      <c r="L18" s="79" t="s">
        <v>8126</v>
      </c>
      <c r="M18" s="80">
        <v>31321108</v>
      </c>
      <c r="N18" s="75"/>
      <c r="O18" s="69"/>
      <c r="P18" s="75" t="s">
        <v>1812</v>
      </c>
      <c r="Q18" s="69" t="s">
        <v>8122</v>
      </c>
      <c r="R18" s="69"/>
      <c r="S18" s="69"/>
      <c r="T18" s="69"/>
      <c r="U18" s="69"/>
      <c r="V18" s="69" t="s">
        <v>940</v>
      </c>
      <c r="W18" s="116"/>
      <c r="X18" s="639">
        <f t="shared" si="0"/>
        <v>42000.000000000007</v>
      </c>
      <c r="Y18" s="74">
        <f t="shared" si="1"/>
        <v>642000</v>
      </c>
    </row>
    <row r="19" spans="1:25" x14ac:dyDescent="0.35">
      <c r="A19" s="76"/>
      <c r="B19" s="76"/>
      <c r="C19" s="76"/>
      <c r="D19" s="76"/>
      <c r="E19" s="76"/>
      <c r="F19" s="79" t="s">
        <v>9693</v>
      </c>
      <c r="G19" s="69"/>
      <c r="H19" s="74">
        <v>600000</v>
      </c>
      <c r="I19" s="69"/>
      <c r="J19" s="69" t="s">
        <v>1562</v>
      </c>
      <c r="K19" s="75">
        <v>1984</v>
      </c>
      <c r="L19" s="79" t="s">
        <v>8126</v>
      </c>
      <c r="M19" s="80">
        <v>31321107</v>
      </c>
      <c r="N19" s="75"/>
      <c r="O19" s="69"/>
      <c r="P19" s="75" t="s">
        <v>1812</v>
      </c>
      <c r="Q19" s="69" t="s">
        <v>8122</v>
      </c>
      <c r="R19" s="69"/>
      <c r="S19" s="69"/>
      <c r="T19" s="69"/>
      <c r="U19" s="69"/>
      <c r="V19" s="69" t="s">
        <v>940</v>
      </c>
      <c r="W19" s="116"/>
      <c r="X19" s="639">
        <f t="shared" si="0"/>
        <v>42000.000000000007</v>
      </c>
      <c r="Y19" s="74">
        <f t="shared" si="1"/>
        <v>642000</v>
      </c>
    </row>
    <row r="20" spans="1:25" x14ac:dyDescent="0.35">
      <c r="A20" s="76"/>
      <c r="B20" s="76"/>
      <c r="C20" s="76"/>
      <c r="D20" s="76"/>
      <c r="E20" s="76"/>
      <c r="F20" s="79" t="s">
        <v>9694</v>
      </c>
      <c r="G20" s="69"/>
      <c r="H20" s="74">
        <v>650000</v>
      </c>
      <c r="I20" s="69"/>
      <c r="J20" s="69" t="s">
        <v>1562</v>
      </c>
      <c r="K20" s="75">
        <v>1984</v>
      </c>
      <c r="L20" s="79" t="s">
        <v>1765</v>
      </c>
      <c r="M20" s="79" t="s">
        <v>1765</v>
      </c>
      <c r="N20" s="75"/>
      <c r="O20" s="69"/>
      <c r="P20" s="75" t="s">
        <v>1765</v>
      </c>
      <c r="Q20" s="69" t="s">
        <v>1765</v>
      </c>
      <c r="R20" s="69"/>
      <c r="S20" s="69"/>
      <c r="T20" s="69"/>
      <c r="U20" s="69"/>
      <c r="V20" s="69" t="s">
        <v>940</v>
      </c>
      <c r="W20" s="116" t="s">
        <v>7825</v>
      </c>
      <c r="X20" s="639">
        <f t="shared" si="0"/>
        <v>45500.000000000007</v>
      </c>
      <c r="Y20" s="74">
        <f t="shared" si="1"/>
        <v>695500</v>
      </c>
    </row>
    <row r="21" spans="1:25" x14ac:dyDescent="0.35">
      <c r="A21" s="76"/>
      <c r="B21" s="76"/>
      <c r="C21" s="76"/>
      <c r="D21" s="76"/>
      <c r="E21" s="76"/>
      <c r="F21" s="79" t="s">
        <v>9695</v>
      </c>
      <c r="G21" s="69"/>
      <c r="H21" s="74">
        <v>650000</v>
      </c>
      <c r="I21" s="69"/>
      <c r="J21" s="69" t="s">
        <v>1562</v>
      </c>
      <c r="K21" s="75">
        <v>1984</v>
      </c>
      <c r="L21" s="79" t="s">
        <v>1765</v>
      </c>
      <c r="M21" s="79" t="s">
        <v>1765</v>
      </c>
      <c r="N21" s="75"/>
      <c r="O21" s="69"/>
      <c r="P21" s="75" t="s">
        <v>1765</v>
      </c>
      <c r="Q21" s="69" t="s">
        <v>1765</v>
      </c>
      <c r="R21" s="69"/>
      <c r="S21" s="69"/>
      <c r="T21" s="69"/>
      <c r="U21" s="69"/>
      <c r="V21" s="69" t="s">
        <v>940</v>
      </c>
      <c r="W21" s="116" t="s">
        <v>7825</v>
      </c>
      <c r="X21" s="639">
        <f t="shared" si="0"/>
        <v>45500.000000000007</v>
      </c>
      <c r="Y21" s="74">
        <f t="shared" si="1"/>
        <v>695500</v>
      </c>
    </row>
    <row r="22" spans="1:25" x14ac:dyDescent="0.35">
      <c r="A22" s="76"/>
      <c r="B22" s="76"/>
      <c r="C22" s="76"/>
      <c r="D22" s="76"/>
      <c r="E22" s="76"/>
      <c r="F22" s="79" t="s">
        <v>9696</v>
      </c>
      <c r="G22" s="69"/>
      <c r="H22" s="74">
        <v>600000</v>
      </c>
      <c r="I22" s="69"/>
      <c r="J22" s="69" t="s">
        <v>5444</v>
      </c>
      <c r="K22" s="75" t="s">
        <v>6193</v>
      </c>
      <c r="L22" s="79" t="s">
        <v>9697</v>
      </c>
      <c r="M22" s="75">
        <v>17857</v>
      </c>
      <c r="N22" s="75"/>
      <c r="O22" s="69"/>
      <c r="P22" s="75" t="s">
        <v>6193</v>
      </c>
      <c r="Q22" s="69" t="s">
        <v>6193</v>
      </c>
      <c r="R22" s="69"/>
      <c r="S22" s="69"/>
      <c r="T22" s="69"/>
      <c r="U22" s="69"/>
      <c r="V22" s="69" t="s">
        <v>940</v>
      </c>
      <c r="W22" s="116"/>
      <c r="X22" s="639">
        <f t="shared" si="0"/>
        <v>42000.000000000007</v>
      </c>
      <c r="Y22" s="74">
        <f t="shared" si="1"/>
        <v>642000</v>
      </c>
    </row>
    <row r="23" spans="1:25" x14ac:dyDescent="0.35">
      <c r="A23" s="76"/>
      <c r="B23" s="76"/>
      <c r="C23" s="76"/>
      <c r="D23" s="76"/>
      <c r="E23" s="76"/>
      <c r="F23" s="79" t="s">
        <v>9698</v>
      </c>
      <c r="G23" s="69"/>
      <c r="H23" s="74">
        <v>600000</v>
      </c>
      <c r="I23" s="69"/>
      <c r="J23" s="69" t="s">
        <v>1562</v>
      </c>
      <c r="K23" s="75">
        <v>1990</v>
      </c>
      <c r="L23" s="79" t="s">
        <v>8121</v>
      </c>
      <c r="M23" s="75">
        <v>31531776</v>
      </c>
      <c r="N23" s="75"/>
      <c r="O23" s="69"/>
      <c r="P23" s="75" t="s">
        <v>1010</v>
      </c>
      <c r="Q23" s="69" t="s">
        <v>8122</v>
      </c>
      <c r="R23" s="69"/>
      <c r="S23" s="69"/>
      <c r="T23" s="69"/>
      <c r="U23" s="69"/>
      <c r="V23" s="69" t="s">
        <v>940</v>
      </c>
      <c r="W23" s="116"/>
      <c r="X23" s="639">
        <f t="shared" si="0"/>
        <v>42000.000000000007</v>
      </c>
      <c r="Y23" s="74">
        <f t="shared" si="1"/>
        <v>642000</v>
      </c>
    </row>
    <row r="24" spans="1:25" x14ac:dyDescent="0.35">
      <c r="A24" s="76"/>
      <c r="B24" s="76"/>
      <c r="C24" s="76"/>
      <c r="D24" s="76"/>
      <c r="E24" s="76"/>
      <c r="F24" s="79" t="s">
        <v>9699</v>
      </c>
      <c r="G24" s="69"/>
      <c r="H24" s="74">
        <v>600000</v>
      </c>
      <c r="I24" s="69"/>
      <c r="J24" s="69" t="s">
        <v>1562</v>
      </c>
      <c r="K24" s="75">
        <v>1990</v>
      </c>
      <c r="L24" s="79" t="s">
        <v>8121</v>
      </c>
      <c r="M24" s="75">
        <v>31531777</v>
      </c>
      <c r="N24" s="75"/>
      <c r="O24" s="69"/>
      <c r="P24" s="75" t="s">
        <v>1010</v>
      </c>
      <c r="Q24" s="69" t="s">
        <v>8122</v>
      </c>
      <c r="R24" s="69"/>
      <c r="S24" s="69"/>
      <c r="T24" s="69"/>
      <c r="U24" s="69"/>
      <c r="V24" s="69" t="s">
        <v>940</v>
      </c>
      <c r="W24" s="116"/>
      <c r="X24" s="639">
        <f t="shared" si="0"/>
        <v>42000.000000000007</v>
      </c>
      <c r="Y24" s="74">
        <f t="shared" si="1"/>
        <v>642000</v>
      </c>
    </row>
    <row r="25" spans="1:25" x14ac:dyDescent="0.35">
      <c r="A25" s="76"/>
      <c r="B25" s="76"/>
      <c r="C25" s="76"/>
      <c r="D25" s="76"/>
      <c r="E25" s="76"/>
      <c r="F25" s="79" t="s">
        <v>9700</v>
      </c>
      <c r="G25" s="69"/>
      <c r="H25" s="74">
        <v>600000</v>
      </c>
      <c r="I25" s="69"/>
      <c r="J25" s="69" t="s">
        <v>1562</v>
      </c>
      <c r="K25" s="75">
        <v>1990</v>
      </c>
      <c r="L25" s="79" t="s">
        <v>6193</v>
      </c>
      <c r="M25" s="79" t="s">
        <v>6193</v>
      </c>
      <c r="N25" s="75"/>
      <c r="O25" s="69"/>
      <c r="P25" s="75" t="s">
        <v>9701</v>
      </c>
      <c r="Q25" s="69" t="s">
        <v>8122</v>
      </c>
      <c r="R25" s="69"/>
      <c r="S25" s="69"/>
      <c r="T25" s="69"/>
      <c r="U25" s="69"/>
      <c r="V25" s="69" t="s">
        <v>940</v>
      </c>
      <c r="W25" s="116" t="s">
        <v>7825</v>
      </c>
      <c r="X25" s="639">
        <f t="shared" si="0"/>
        <v>42000.000000000007</v>
      </c>
      <c r="Y25" s="74">
        <f t="shared" si="1"/>
        <v>642000</v>
      </c>
    </row>
    <row r="26" spans="1:25" x14ac:dyDescent="0.35">
      <c r="A26" s="76"/>
      <c r="B26" s="76"/>
      <c r="C26" s="76"/>
      <c r="D26" s="76"/>
      <c r="E26" s="76"/>
      <c r="F26" s="79" t="s">
        <v>9702</v>
      </c>
      <c r="G26" s="69"/>
      <c r="H26" s="74">
        <v>600000</v>
      </c>
      <c r="I26" s="69"/>
      <c r="J26" s="69" t="s">
        <v>1562</v>
      </c>
      <c r="K26" s="75">
        <v>1990</v>
      </c>
      <c r="L26" s="79" t="s">
        <v>8126</v>
      </c>
      <c r="M26" s="75">
        <v>31531784</v>
      </c>
      <c r="N26" s="75"/>
      <c r="O26" s="69"/>
      <c r="P26" s="75" t="s">
        <v>9701</v>
      </c>
      <c r="Q26" s="69" t="s">
        <v>8122</v>
      </c>
      <c r="R26" s="69"/>
      <c r="S26" s="69"/>
      <c r="T26" s="69"/>
      <c r="U26" s="69"/>
      <c r="V26" s="69" t="s">
        <v>940</v>
      </c>
      <c r="W26" s="116"/>
      <c r="X26" s="639">
        <f t="shared" si="0"/>
        <v>42000.000000000007</v>
      </c>
      <c r="Y26" s="74">
        <f t="shared" si="1"/>
        <v>642000</v>
      </c>
    </row>
    <row r="27" spans="1:25" x14ac:dyDescent="0.35">
      <c r="A27" s="76"/>
      <c r="B27" s="76"/>
      <c r="C27" s="76"/>
      <c r="D27" s="76"/>
      <c r="E27" s="76"/>
      <c r="F27" s="79" t="s">
        <v>9703</v>
      </c>
      <c r="G27" s="69"/>
      <c r="H27" s="74">
        <v>600000</v>
      </c>
      <c r="I27" s="69"/>
      <c r="J27" s="69" t="s">
        <v>1562</v>
      </c>
      <c r="K27" s="75">
        <v>1990</v>
      </c>
      <c r="L27" s="79" t="s">
        <v>8126</v>
      </c>
      <c r="M27" s="75">
        <v>31531800</v>
      </c>
      <c r="N27" s="75"/>
      <c r="O27" s="69"/>
      <c r="P27" s="75" t="s">
        <v>9701</v>
      </c>
      <c r="Q27" s="69" t="s">
        <v>8122</v>
      </c>
      <c r="R27" s="69"/>
      <c r="S27" s="69"/>
      <c r="T27" s="69"/>
      <c r="U27" s="69"/>
      <c r="V27" s="69" t="s">
        <v>940</v>
      </c>
      <c r="W27" s="116"/>
      <c r="X27" s="639">
        <f t="shared" si="0"/>
        <v>42000.000000000007</v>
      </c>
      <c r="Y27" s="74">
        <f t="shared" si="1"/>
        <v>642000</v>
      </c>
    </row>
    <row r="28" spans="1:25" x14ac:dyDescent="0.35">
      <c r="A28" s="76"/>
      <c r="B28" s="76"/>
      <c r="C28" s="76"/>
      <c r="D28" s="76"/>
      <c r="E28" s="76"/>
      <c r="F28" s="79" t="s">
        <v>9704</v>
      </c>
      <c r="G28" s="69"/>
      <c r="H28" s="74">
        <v>600000</v>
      </c>
      <c r="I28" s="69"/>
      <c r="J28" s="69" t="s">
        <v>1562</v>
      </c>
      <c r="K28" s="75">
        <v>1990</v>
      </c>
      <c r="L28" s="79" t="s">
        <v>8126</v>
      </c>
      <c r="M28" s="75">
        <v>31531799</v>
      </c>
      <c r="N28" s="75"/>
      <c r="O28" s="69"/>
      <c r="P28" s="75" t="s">
        <v>9701</v>
      </c>
      <c r="Q28" s="69" t="s">
        <v>8122</v>
      </c>
      <c r="R28" s="69"/>
      <c r="S28" s="69"/>
      <c r="T28" s="69"/>
      <c r="U28" s="69"/>
      <c r="V28" s="69" t="s">
        <v>940</v>
      </c>
      <c r="W28" s="116"/>
      <c r="X28" s="639">
        <f t="shared" si="0"/>
        <v>42000.000000000007</v>
      </c>
      <c r="Y28" s="74">
        <f t="shared" si="1"/>
        <v>642000</v>
      </c>
    </row>
    <row r="29" spans="1:25" x14ac:dyDescent="0.35">
      <c r="A29" s="76"/>
      <c r="B29" s="76"/>
      <c r="C29" s="76"/>
      <c r="D29" s="76"/>
      <c r="E29" s="76"/>
      <c r="F29" s="79" t="s">
        <v>9705</v>
      </c>
      <c r="G29" s="69"/>
      <c r="H29" s="74">
        <v>600000</v>
      </c>
      <c r="I29" s="69"/>
      <c r="J29" s="69" t="s">
        <v>1562</v>
      </c>
      <c r="K29" s="75">
        <v>1990</v>
      </c>
      <c r="L29" s="79" t="s">
        <v>8126</v>
      </c>
      <c r="M29" s="75">
        <v>31321101</v>
      </c>
      <c r="N29" s="75"/>
      <c r="O29" s="69"/>
      <c r="P29" s="75" t="s">
        <v>9701</v>
      </c>
      <c r="Q29" s="69" t="s">
        <v>8122</v>
      </c>
      <c r="R29" s="69"/>
      <c r="S29" s="69"/>
      <c r="T29" s="69"/>
      <c r="U29" s="69"/>
      <c r="V29" s="69" t="s">
        <v>940</v>
      </c>
      <c r="W29" s="116"/>
      <c r="X29" s="639">
        <f t="shared" si="0"/>
        <v>42000.000000000007</v>
      </c>
      <c r="Y29" s="74">
        <f t="shared" si="1"/>
        <v>642000</v>
      </c>
    </row>
    <row r="30" spans="1:25" x14ac:dyDescent="0.35">
      <c r="A30" s="76"/>
      <c r="B30" s="76"/>
      <c r="C30" s="76"/>
      <c r="D30" s="76"/>
      <c r="E30" s="76"/>
      <c r="F30" s="79" t="s">
        <v>9706</v>
      </c>
      <c r="G30" s="69"/>
      <c r="H30" s="74">
        <v>600000</v>
      </c>
      <c r="I30" s="69"/>
      <c r="J30" s="69" t="s">
        <v>1562</v>
      </c>
      <c r="K30" s="75">
        <v>1990</v>
      </c>
      <c r="L30" s="79" t="s">
        <v>8126</v>
      </c>
      <c r="M30" s="75">
        <v>31531801</v>
      </c>
      <c r="N30" s="75"/>
      <c r="O30" s="69"/>
      <c r="P30" s="75" t="s">
        <v>9701</v>
      </c>
      <c r="Q30" s="69" t="s">
        <v>8122</v>
      </c>
      <c r="R30" s="69"/>
      <c r="S30" s="69"/>
      <c r="T30" s="69"/>
      <c r="U30" s="69"/>
      <c r="V30" s="69" t="s">
        <v>940</v>
      </c>
      <c r="W30" s="116"/>
      <c r="X30" s="639">
        <f t="shared" si="0"/>
        <v>42000.000000000007</v>
      </c>
      <c r="Y30" s="74">
        <f t="shared" si="1"/>
        <v>642000</v>
      </c>
    </row>
    <row r="31" spans="1:25" x14ac:dyDescent="0.35">
      <c r="A31" s="76"/>
      <c r="B31" s="76"/>
      <c r="C31" s="76"/>
      <c r="D31" s="76"/>
      <c r="E31" s="76"/>
      <c r="F31" s="79" t="s">
        <v>9707</v>
      </c>
      <c r="G31" s="69"/>
      <c r="H31" s="74">
        <v>600000</v>
      </c>
      <c r="I31" s="69"/>
      <c r="J31" s="69" t="s">
        <v>1562</v>
      </c>
      <c r="K31" s="75">
        <v>1990</v>
      </c>
      <c r="L31" s="79" t="s">
        <v>8126</v>
      </c>
      <c r="M31" s="80" t="s">
        <v>6190</v>
      </c>
      <c r="N31" s="75"/>
      <c r="O31" s="69"/>
      <c r="P31" s="75" t="s">
        <v>9701</v>
      </c>
      <c r="Q31" s="69" t="s">
        <v>8122</v>
      </c>
      <c r="R31" s="69"/>
      <c r="S31" s="69"/>
      <c r="T31" s="69"/>
      <c r="U31" s="69"/>
      <c r="V31" s="69" t="s">
        <v>940</v>
      </c>
      <c r="W31" s="116"/>
      <c r="X31" s="639">
        <f t="shared" si="0"/>
        <v>42000.000000000007</v>
      </c>
      <c r="Y31" s="74">
        <f t="shared" si="1"/>
        <v>642000</v>
      </c>
    </row>
    <row r="32" spans="1:25" x14ac:dyDescent="0.35">
      <c r="A32" s="76"/>
      <c r="B32" s="76"/>
      <c r="C32" s="76"/>
      <c r="D32" s="76"/>
      <c r="E32" s="76"/>
      <c r="F32" s="79" t="s">
        <v>9708</v>
      </c>
      <c r="G32" s="69"/>
      <c r="H32" s="74">
        <v>600000</v>
      </c>
      <c r="I32" s="69"/>
      <c r="J32" s="69" t="s">
        <v>1562</v>
      </c>
      <c r="K32" s="75">
        <v>1990</v>
      </c>
      <c r="L32" s="79" t="s">
        <v>8126</v>
      </c>
      <c r="M32" s="80">
        <v>31531786</v>
      </c>
      <c r="N32" s="75"/>
      <c r="O32" s="69"/>
      <c r="P32" s="75" t="s">
        <v>9701</v>
      </c>
      <c r="Q32" s="69" t="s">
        <v>8122</v>
      </c>
      <c r="R32" s="69"/>
      <c r="S32" s="69"/>
      <c r="T32" s="69"/>
      <c r="U32" s="69"/>
      <c r="V32" s="69" t="s">
        <v>940</v>
      </c>
      <c r="W32" s="116"/>
      <c r="X32" s="639">
        <f t="shared" si="0"/>
        <v>42000.000000000007</v>
      </c>
      <c r="Y32" s="74">
        <f t="shared" si="1"/>
        <v>642000</v>
      </c>
    </row>
    <row r="33" spans="1:25" x14ac:dyDescent="0.35">
      <c r="A33" s="76"/>
      <c r="B33" s="76"/>
      <c r="C33" s="76"/>
      <c r="D33" s="76"/>
      <c r="E33" s="76"/>
      <c r="F33" s="79" t="s">
        <v>9709</v>
      </c>
      <c r="G33" s="69"/>
      <c r="H33" s="74">
        <v>600000</v>
      </c>
      <c r="I33" s="69"/>
      <c r="J33" s="69" t="s">
        <v>1562</v>
      </c>
      <c r="K33" s="75">
        <v>1990</v>
      </c>
      <c r="L33" s="79" t="s">
        <v>8126</v>
      </c>
      <c r="M33" s="80" t="s">
        <v>6190</v>
      </c>
      <c r="N33" s="75"/>
      <c r="O33" s="69"/>
      <c r="P33" s="75" t="s">
        <v>9701</v>
      </c>
      <c r="Q33" s="69" t="s">
        <v>8122</v>
      </c>
      <c r="R33" s="69"/>
      <c r="S33" s="69"/>
      <c r="T33" s="69"/>
      <c r="U33" s="69"/>
      <c r="V33" s="69" t="s">
        <v>940</v>
      </c>
      <c r="W33" s="116"/>
      <c r="X33" s="639">
        <f t="shared" si="0"/>
        <v>42000.000000000007</v>
      </c>
      <c r="Y33" s="74">
        <f t="shared" si="1"/>
        <v>642000</v>
      </c>
    </row>
    <row r="34" spans="1:25" x14ac:dyDescent="0.35">
      <c r="A34" s="76"/>
      <c r="B34" s="76"/>
      <c r="C34" s="76"/>
      <c r="D34" s="76"/>
      <c r="E34" s="76"/>
      <c r="F34" s="79" t="s">
        <v>9710</v>
      </c>
      <c r="G34" s="69"/>
      <c r="H34" s="74">
        <v>600000</v>
      </c>
      <c r="I34" s="69"/>
      <c r="J34" s="69" t="s">
        <v>1562</v>
      </c>
      <c r="K34" s="75">
        <v>1990</v>
      </c>
      <c r="L34" s="79" t="s">
        <v>8126</v>
      </c>
      <c r="M34" s="75">
        <v>31531788</v>
      </c>
      <c r="N34" s="75"/>
      <c r="O34" s="69"/>
      <c r="P34" s="75" t="s">
        <v>9701</v>
      </c>
      <c r="Q34" s="69" t="s">
        <v>8122</v>
      </c>
      <c r="R34" s="69"/>
      <c r="S34" s="69"/>
      <c r="T34" s="69"/>
      <c r="U34" s="69"/>
      <c r="V34" s="69" t="s">
        <v>940</v>
      </c>
      <c r="W34" s="116"/>
      <c r="X34" s="639">
        <f t="shared" si="0"/>
        <v>42000.000000000007</v>
      </c>
      <c r="Y34" s="74">
        <f t="shared" si="1"/>
        <v>642000</v>
      </c>
    </row>
    <row r="35" spans="1:25" x14ac:dyDescent="0.35">
      <c r="A35" s="76"/>
      <c r="B35" s="76"/>
      <c r="C35" s="76"/>
      <c r="D35" s="76"/>
      <c r="E35" s="76"/>
      <c r="F35" s="79" t="s">
        <v>9711</v>
      </c>
      <c r="G35" s="69"/>
      <c r="H35" s="74">
        <v>600000</v>
      </c>
      <c r="I35" s="69"/>
      <c r="J35" s="69" t="s">
        <v>1562</v>
      </c>
      <c r="K35" s="75">
        <v>1990</v>
      </c>
      <c r="L35" s="79" t="s">
        <v>8126</v>
      </c>
      <c r="M35" s="75" t="s">
        <v>6190</v>
      </c>
      <c r="N35" s="75"/>
      <c r="O35" s="69"/>
      <c r="P35" s="75" t="s">
        <v>9701</v>
      </c>
      <c r="Q35" s="69" t="s">
        <v>8122</v>
      </c>
      <c r="R35" s="69"/>
      <c r="S35" s="69"/>
      <c r="T35" s="69"/>
      <c r="U35" s="69"/>
      <c r="V35" s="69" t="s">
        <v>940</v>
      </c>
      <c r="W35" s="116"/>
      <c r="X35" s="639">
        <f t="shared" si="0"/>
        <v>42000.000000000007</v>
      </c>
      <c r="Y35" s="74">
        <f t="shared" si="1"/>
        <v>642000</v>
      </c>
    </row>
    <row r="36" spans="1:25" x14ac:dyDescent="0.35">
      <c r="A36" s="76"/>
      <c r="B36" s="76"/>
      <c r="C36" s="76"/>
      <c r="D36" s="76"/>
      <c r="E36" s="76"/>
      <c r="F36" s="79" t="s">
        <v>9712</v>
      </c>
      <c r="G36" s="69"/>
      <c r="H36" s="74">
        <v>600000</v>
      </c>
      <c r="I36" s="69"/>
      <c r="J36" s="69" t="s">
        <v>1562</v>
      </c>
      <c r="K36" s="75">
        <v>1990</v>
      </c>
      <c r="L36" s="79" t="s">
        <v>8126</v>
      </c>
      <c r="M36" s="75">
        <v>31531787</v>
      </c>
      <c r="N36" s="75"/>
      <c r="O36" s="69"/>
      <c r="P36" s="75" t="s">
        <v>9701</v>
      </c>
      <c r="Q36" s="69" t="s">
        <v>8122</v>
      </c>
      <c r="R36" s="69"/>
      <c r="S36" s="69"/>
      <c r="T36" s="69"/>
      <c r="U36" s="69"/>
      <c r="V36" s="69" t="s">
        <v>940</v>
      </c>
      <c r="W36" s="116"/>
      <c r="X36" s="639">
        <f t="shared" si="0"/>
        <v>42000.000000000007</v>
      </c>
      <c r="Y36" s="74">
        <f t="shared" si="1"/>
        <v>642000</v>
      </c>
    </row>
    <row r="37" spans="1:25" x14ac:dyDescent="0.35">
      <c r="A37" s="76"/>
      <c r="B37" s="76"/>
      <c r="C37" s="76"/>
      <c r="D37" s="76"/>
      <c r="E37" s="76"/>
      <c r="F37" s="79" t="s">
        <v>9713</v>
      </c>
      <c r="G37" s="69"/>
      <c r="H37" s="74">
        <v>600000</v>
      </c>
      <c r="I37" s="69"/>
      <c r="J37" s="69" t="s">
        <v>1562</v>
      </c>
      <c r="K37" s="75">
        <v>1990</v>
      </c>
      <c r="L37" s="79" t="s">
        <v>8126</v>
      </c>
      <c r="M37" s="75">
        <v>31531796</v>
      </c>
      <c r="N37" s="75"/>
      <c r="O37" s="69"/>
      <c r="P37" s="75" t="s">
        <v>9701</v>
      </c>
      <c r="Q37" s="69" t="s">
        <v>8122</v>
      </c>
      <c r="R37" s="69"/>
      <c r="S37" s="69"/>
      <c r="T37" s="69"/>
      <c r="U37" s="69"/>
      <c r="V37" s="69" t="s">
        <v>940</v>
      </c>
      <c r="W37" s="116"/>
      <c r="X37" s="639">
        <f t="shared" si="0"/>
        <v>42000.000000000007</v>
      </c>
      <c r="Y37" s="74">
        <f t="shared" si="1"/>
        <v>642000</v>
      </c>
    </row>
    <row r="38" spans="1:25" x14ac:dyDescent="0.35">
      <c r="A38" s="76"/>
      <c r="B38" s="76"/>
      <c r="C38" s="76"/>
      <c r="D38" s="76"/>
      <c r="E38" s="76"/>
      <c r="F38" s="79" t="s">
        <v>9714</v>
      </c>
      <c r="G38" s="69"/>
      <c r="H38" s="74">
        <v>650000</v>
      </c>
      <c r="I38" s="69"/>
      <c r="J38" s="69" t="s">
        <v>1562</v>
      </c>
      <c r="K38" s="75">
        <v>1990</v>
      </c>
      <c r="L38" s="75" t="s">
        <v>1765</v>
      </c>
      <c r="M38" s="75" t="s">
        <v>1765</v>
      </c>
      <c r="N38" s="75"/>
      <c r="O38" s="69"/>
      <c r="P38" s="75" t="s">
        <v>1765</v>
      </c>
      <c r="Q38" s="69" t="s">
        <v>1765</v>
      </c>
      <c r="R38" s="69"/>
      <c r="S38" s="69"/>
      <c r="T38" s="69"/>
      <c r="U38" s="69"/>
      <c r="V38" s="69" t="s">
        <v>940</v>
      </c>
      <c r="W38" s="116" t="s">
        <v>7825</v>
      </c>
      <c r="X38" s="639">
        <f t="shared" si="0"/>
        <v>45500.000000000007</v>
      </c>
      <c r="Y38" s="74">
        <f t="shared" si="1"/>
        <v>695500</v>
      </c>
    </row>
    <row r="39" spans="1:25" x14ac:dyDescent="0.35">
      <c r="A39" s="76"/>
      <c r="B39" s="76"/>
      <c r="C39" s="76"/>
      <c r="D39" s="76"/>
      <c r="E39" s="76"/>
      <c r="F39" s="79" t="s">
        <v>9715</v>
      </c>
      <c r="G39" s="69"/>
      <c r="H39" s="74">
        <v>650000</v>
      </c>
      <c r="I39" s="69"/>
      <c r="J39" s="69" t="s">
        <v>1562</v>
      </c>
      <c r="K39" s="75">
        <v>1990</v>
      </c>
      <c r="L39" s="75" t="s">
        <v>1765</v>
      </c>
      <c r="M39" s="75" t="s">
        <v>1765</v>
      </c>
      <c r="N39" s="75"/>
      <c r="O39" s="69"/>
      <c r="P39" s="75" t="s">
        <v>1765</v>
      </c>
      <c r="Q39" s="69" t="s">
        <v>1765</v>
      </c>
      <c r="R39" s="69"/>
      <c r="S39" s="69"/>
      <c r="T39" s="69"/>
      <c r="U39" s="69"/>
      <c r="V39" s="69" t="s">
        <v>940</v>
      </c>
      <c r="W39" s="116" t="s">
        <v>7825</v>
      </c>
      <c r="X39" s="639">
        <f t="shared" si="0"/>
        <v>45500.000000000007</v>
      </c>
      <c r="Y39" s="74">
        <f t="shared" si="1"/>
        <v>695500</v>
      </c>
    </row>
    <row r="40" spans="1:25" x14ac:dyDescent="0.35">
      <c r="A40" s="76"/>
      <c r="B40" s="76"/>
      <c r="C40" s="76"/>
      <c r="D40" s="76"/>
      <c r="E40" s="76"/>
      <c r="F40" s="79" t="s">
        <v>9716</v>
      </c>
      <c r="G40" s="69"/>
      <c r="H40" s="74">
        <v>600000</v>
      </c>
      <c r="I40" s="69"/>
      <c r="J40" s="69" t="s">
        <v>1562</v>
      </c>
      <c r="K40" s="75">
        <v>1990</v>
      </c>
      <c r="L40" s="79" t="s">
        <v>8121</v>
      </c>
      <c r="M40" s="386" t="s">
        <v>9717</v>
      </c>
      <c r="N40" s="75"/>
      <c r="O40" s="69"/>
      <c r="P40" s="75" t="s">
        <v>6193</v>
      </c>
      <c r="Q40" s="69" t="s">
        <v>6193</v>
      </c>
      <c r="R40" s="69"/>
      <c r="S40" s="69"/>
      <c r="T40" s="69"/>
      <c r="U40" s="69"/>
      <c r="V40" s="69" t="s">
        <v>940</v>
      </c>
      <c r="W40" s="116"/>
      <c r="X40" s="639">
        <f t="shared" si="0"/>
        <v>42000.000000000007</v>
      </c>
      <c r="Y40" s="74">
        <f t="shared" si="1"/>
        <v>642000</v>
      </c>
    </row>
    <row r="41" spans="1:25" x14ac:dyDescent="0.35">
      <c r="A41" s="76"/>
      <c r="B41" s="76"/>
      <c r="C41" s="76"/>
      <c r="D41" s="76"/>
      <c r="E41" s="76"/>
      <c r="F41" s="79" t="s">
        <v>9718</v>
      </c>
      <c r="G41" s="69"/>
      <c r="H41" s="74">
        <v>600000</v>
      </c>
      <c r="I41" s="69"/>
      <c r="J41" s="69" t="s">
        <v>1562</v>
      </c>
      <c r="K41" s="75">
        <v>1990</v>
      </c>
      <c r="L41" s="79" t="s">
        <v>8121</v>
      </c>
      <c r="M41" s="386" t="s">
        <v>9719</v>
      </c>
      <c r="N41" s="75"/>
      <c r="O41" s="69"/>
      <c r="P41" s="75" t="s">
        <v>6193</v>
      </c>
      <c r="Q41" s="69" t="s">
        <v>6193</v>
      </c>
      <c r="R41" s="69"/>
      <c r="S41" s="69"/>
      <c r="T41" s="69"/>
      <c r="U41" s="69"/>
      <c r="V41" s="69" t="s">
        <v>940</v>
      </c>
      <c r="W41" s="116"/>
      <c r="X41" s="639">
        <f t="shared" si="0"/>
        <v>42000.000000000007</v>
      </c>
      <c r="Y41" s="74">
        <f t="shared" si="1"/>
        <v>642000</v>
      </c>
    </row>
    <row r="42" spans="1:25" x14ac:dyDescent="0.35">
      <c r="A42" s="76"/>
      <c r="B42" s="76"/>
      <c r="C42" s="76"/>
      <c r="D42" s="76"/>
      <c r="E42" s="76"/>
      <c r="F42" s="79" t="s">
        <v>9718</v>
      </c>
      <c r="G42" s="69"/>
      <c r="H42" s="74">
        <v>600000</v>
      </c>
      <c r="I42" s="69"/>
      <c r="J42" s="69" t="s">
        <v>1562</v>
      </c>
      <c r="K42" s="75">
        <v>1990</v>
      </c>
      <c r="L42" s="79" t="s">
        <v>8126</v>
      </c>
      <c r="M42" s="386" t="s">
        <v>9720</v>
      </c>
      <c r="N42" s="75"/>
      <c r="O42" s="69"/>
      <c r="P42" s="75" t="s">
        <v>6193</v>
      </c>
      <c r="Q42" s="69" t="s">
        <v>6193</v>
      </c>
      <c r="R42" s="69"/>
      <c r="S42" s="69"/>
      <c r="T42" s="69"/>
      <c r="U42" s="69"/>
      <c r="V42" s="69" t="s">
        <v>940</v>
      </c>
      <c r="W42" s="116"/>
      <c r="X42" s="639">
        <f t="shared" si="0"/>
        <v>42000.000000000007</v>
      </c>
      <c r="Y42" s="74">
        <f t="shared" si="1"/>
        <v>642000</v>
      </c>
    </row>
    <row r="43" spans="1:25" x14ac:dyDescent="0.35">
      <c r="A43" s="76"/>
      <c r="B43" s="76"/>
      <c r="C43" s="76"/>
      <c r="D43" s="76"/>
      <c r="E43" s="76"/>
      <c r="F43" s="79" t="s">
        <v>9718</v>
      </c>
      <c r="G43" s="69"/>
      <c r="H43" s="74">
        <v>600000</v>
      </c>
      <c r="I43" s="69"/>
      <c r="J43" s="69" t="s">
        <v>1562</v>
      </c>
      <c r="K43" s="75">
        <v>1990</v>
      </c>
      <c r="L43" s="79" t="s">
        <v>8126</v>
      </c>
      <c r="M43" s="75" t="s">
        <v>9721</v>
      </c>
      <c r="N43" s="75"/>
      <c r="O43" s="69"/>
      <c r="P43" s="75" t="s">
        <v>6193</v>
      </c>
      <c r="Q43" s="69" t="s">
        <v>6193</v>
      </c>
      <c r="R43" s="69"/>
      <c r="S43" s="69"/>
      <c r="T43" s="69"/>
      <c r="U43" s="69"/>
      <c r="V43" s="69" t="s">
        <v>940</v>
      </c>
      <c r="W43" s="116"/>
      <c r="X43" s="639">
        <f t="shared" si="0"/>
        <v>42000.000000000007</v>
      </c>
      <c r="Y43" s="74">
        <f t="shared" si="1"/>
        <v>642000</v>
      </c>
    </row>
    <row r="44" spans="1:25" x14ac:dyDescent="0.35">
      <c r="A44" s="76"/>
      <c r="B44" s="76"/>
      <c r="C44" s="76"/>
      <c r="D44" s="76"/>
      <c r="E44" s="76"/>
      <c r="F44" s="93" t="s">
        <v>994</v>
      </c>
      <c r="G44" s="86"/>
      <c r="H44" s="87">
        <f>SUM(H5:H43)</f>
        <v>23850000</v>
      </c>
      <c r="I44" s="69"/>
      <c r="J44" s="69"/>
      <c r="K44" s="75"/>
      <c r="L44" s="79"/>
      <c r="M44" s="75"/>
      <c r="N44" s="75"/>
      <c r="O44" s="69"/>
      <c r="P44" s="75"/>
      <c r="Q44" s="69"/>
      <c r="R44" s="69"/>
      <c r="S44" s="69"/>
      <c r="T44" s="69"/>
      <c r="U44" s="69"/>
      <c r="V44" s="116"/>
      <c r="W44" s="116"/>
      <c r="X44" s="639">
        <f t="shared" si="0"/>
        <v>1669500.0000000002</v>
      </c>
      <c r="Y44" s="87">
        <f t="shared" si="1"/>
        <v>25519500</v>
      </c>
    </row>
    <row r="45" spans="1:25" x14ac:dyDescent="0.35">
      <c r="A45" s="64"/>
      <c r="B45" s="64"/>
      <c r="C45" s="64"/>
      <c r="D45" s="64"/>
      <c r="E45" s="64"/>
      <c r="F45" s="96" t="s">
        <v>3699</v>
      </c>
      <c r="G45" s="64"/>
      <c r="H45" s="67"/>
      <c r="I45" s="64"/>
      <c r="J45" s="64"/>
      <c r="K45" s="68"/>
      <c r="L45" s="97"/>
      <c r="M45" s="68"/>
      <c r="N45" s="68"/>
      <c r="O45" s="64"/>
      <c r="P45" s="68"/>
      <c r="Q45" s="64"/>
      <c r="R45" s="64"/>
      <c r="S45" s="64"/>
      <c r="T45" s="64"/>
      <c r="U45" s="64"/>
      <c r="V45" s="115"/>
      <c r="W45" s="115"/>
      <c r="X45" s="639">
        <f t="shared" si="0"/>
        <v>0</v>
      </c>
      <c r="Y45" s="67">
        <f t="shared" si="1"/>
        <v>0</v>
      </c>
    </row>
    <row r="46" spans="1:25" x14ac:dyDescent="0.35">
      <c r="A46" s="76"/>
      <c r="B46" s="76"/>
      <c r="C46" s="76"/>
      <c r="D46" s="76"/>
      <c r="E46" s="76"/>
      <c r="F46" s="79" t="s">
        <v>9722</v>
      </c>
      <c r="G46" s="69"/>
      <c r="H46" s="74">
        <v>30000</v>
      </c>
      <c r="I46" s="69"/>
      <c r="J46" s="75" t="s">
        <v>1765</v>
      </c>
      <c r="K46" s="75" t="s">
        <v>1765</v>
      </c>
      <c r="L46" s="75" t="s">
        <v>1765</v>
      </c>
      <c r="M46" s="75" t="s">
        <v>1765</v>
      </c>
      <c r="N46" s="75"/>
      <c r="O46" s="69"/>
      <c r="P46" s="75" t="s">
        <v>1765</v>
      </c>
      <c r="Q46" s="69" t="s">
        <v>1765</v>
      </c>
      <c r="R46" s="69"/>
      <c r="S46" s="69"/>
      <c r="T46" s="69"/>
      <c r="U46" s="69"/>
      <c r="V46" s="116"/>
      <c r="W46" s="116"/>
      <c r="X46" s="639">
        <f t="shared" si="0"/>
        <v>2100</v>
      </c>
      <c r="Y46" s="74">
        <f t="shared" si="1"/>
        <v>32100</v>
      </c>
    </row>
    <row r="47" spans="1:25" x14ac:dyDescent="0.35">
      <c r="A47" s="76"/>
      <c r="B47" s="76"/>
      <c r="C47" s="76"/>
      <c r="D47" s="76"/>
      <c r="E47" s="76"/>
      <c r="F47" s="79" t="s">
        <v>9723</v>
      </c>
      <c r="G47" s="69"/>
      <c r="H47" s="74">
        <v>30000</v>
      </c>
      <c r="I47" s="69"/>
      <c r="J47" s="75" t="s">
        <v>1765</v>
      </c>
      <c r="K47" s="75" t="s">
        <v>1765</v>
      </c>
      <c r="L47" s="75" t="s">
        <v>1765</v>
      </c>
      <c r="M47" s="75" t="s">
        <v>1765</v>
      </c>
      <c r="N47" s="75"/>
      <c r="O47" s="69"/>
      <c r="P47" s="75" t="s">
        <v>1765</v>
      </c>
      <c r="Q47" s="69" t="s">
        <v>1765</v>
      </c>
      <c r="R47" s="69"/>
      <c r="S47" s="69"/>
      <c r="T47" s="69"/>
      <c r="U47" s="69"/>
      <c r="V47" s="116"/>
      <c r="W47" s="116"/>
      <c r="X47" s="639">
        <f t="shared" si="0"/>
        <v>2100</v>
      </c>
      <c r="Y47" s="74">
        <f t="shared" si="1"/>
        <v>32100</v>
      </c>
    </row>
    <row r="48" spans="1:25" x14ac:dyDescent="0.35">
      <c r="A48" s="76"/>
      <c r="B48" s="76"/>
      <c r="C48" s="76"/>
      <c r="D48" s="76"/>
      <c r="E48" s="76"/>
      <c r="F48" s="79" t="s">
        <v>9724</v>
      </c>
      <c r="G48" s="69"/>
      <c r="H48" s="74">
        <v>30000</v>
      </c>
      <c r="I48" s="69"/>
      <c r="J48" s="75" t="s">
        <v>1765</v>
      </c>
      <c r="K48" s="75" t="s">
        <v>1765</v>
      </c>
      <c r="L48" s="75" t="s">
        <v>1765</v>
      </c>
      <c r="M48" s="75" t="s">
        <v>1765</v>
      </c>
      <c r="N48" s="75"/>
      <c r="O48" s="69"/>
      <c r="P48" s="75" t="s">
        <v>1765</v>
      </c>
      <c r="Q48" s="69" t="s">
        <v>1765</v>
      </c>
      <c r="R48" s="69"/>
      <c r="S48" s="69"/>
      <c r="T48" s="69"/>
      <c r="U48" s="69"/>
      <c r="V48" s="116"/>
      <c r="W48" s="116"/>
      <c r="X48" s="639">
        <f t="shared" si="0"/>
        <v>2100</v>
      </c>
      <c r="Y48" s="74">
        <f t="shared" si="1"/>
        <v>32100</v>
      </c>
    </row>
    <row r="49" spans="1:25" x14ac:dyDescent="0.35">
      <c r="A49" s="76"/>
      <c r="B49" s="76"/>
      <c r="C49" s="76"/>
      <c r="D49" s="76"/>
      <c r="E49" s="76"/>
      <c r="F49" s="79" t="s">
        <v>9725</v>
      </c>
      <c r="G49" s="69"/>
      <c r="H49" s="74">
        <v>30000</v>
      </c>
      <c r="I49" s="69"/>
      <c r="J49" s="75" t="s">
        <v>1765</v>
      </c>
      <c r="K49" s="75" t="s">
        <v>1765</v>
      </c>
      <c r="L49" s="75" t="s">
        <v>1765</v>
      </c>
      <c r="M49" s="75" t="s">
        <v>1765</v>
      </c>
      <c r="N49" s="75"/>
      <c r="O49" s="69"/>
      <c r="P49" s="75" t="s">
        <v>1765</v>
      </c>
      <c r="Q49" s="69" t="s">
        <v>1765</v>
      </c>
      <c r="R49" s="69"/>
      <c r="S49" s="69"/>
      <c r="T49" s="69"/>
      <c r="U49" s="69"/>
      <c r="V49" s="116"/>
      <c r="W49" s="116"/>
      <c r="X49" s="639">
        <f t="shared" si="0"/>
        <v>2100</v>
      </c>
      <c r="Y49" s="74">
        <f t="shared" si="1"/>
        <v>32100</v>
      </c>
    </row>
    <row r="50" spans="1:25" x14ac:dyDescent="0.35">
      <c r="A50" s="76"/>
      <c r="B50" s="76"/>
      <c r="C50" s="76"/>
      <c r="D50" s="76"/>
      <c r="E50" s="76"/>
      <c r="F50" s="79" t="s">
        <v>9726</v>
      </c>
      <c r="G50" s="69"/>
      <c r="H50" s="74">
        <v>30000</v>
      </c>
      <c r="I50" s="69"/>
      <c r="J50" s="75" t="s">
        <v>1765</v>
      </c>
      <c r="K50" s="75" t="s">
        <v>1765</v>
      </c>
      <c r="L50" s="75" t="s">
        <v>1765</v>
      </c>
      <c r="M50" s="75" t="s">
        <v>1765</v>
      </c>
      <c r="N50" s="75"/>
      <c r="O50" s="69"/>
      <c r="P50" s="75" t="s">
        <v>1765</v>
      </c>
      <c r="Q50" s="69" t="s">
        <v>1765</v>
      </c>
      <c r="R50" s="69"/>
      <c r="S50" s="69"/>
      <c r="T50" s="69"/>
      <c r="U50" s="69"/>
      <c r="V50" s="116"/>
      <c r="W50" s="116"/>
      <c r="X50" s="639">
        <f t="shared" si="0"/>
        <v>2100</v>
      </c>
      <c r="Y50" s="74">
        <f t="shared" si="1"/>
        <v>32100</v>
      </c>
    </row>
    <row r="51" spans="1:25" x14ac:dyDescent="0.35">
      <c r="A51" s="76"/>
      <c r="B51" s="76"/>
      <c r="C51" s="76"/>
      <c r="D51" s="76"/>
      <c r="E51" s="76"/>
      <c r="F51" s="79" t="s">
        <v>9727</v>
      </c>
      <c r="G51" s="69"/>
      <c r="H51" s="74">
        <v>30000</v>
      </c>
      <c r="I51" s="69"/>
      <c r="J51" s="75" t="s">
        <v>1765</v>
      </c>
      <c r="K51" s="75" t="s">
        <v>1765</v>
      </c>
      <c r="L51" s="75" t="s">
        <v>1765</v>
      </c>
      <c r="M51" s="75" t="s">
        <v>1765</v>
      </c>
      <c r="N51" s="75"/>
      <c r="O51" s="69"/>
      <c r="P51" s="75" t="s">
        <v>1765</v>
      </c>
      <c r="Q51" s="69" t="s">
        <v>1765</v>
      </c>
      <c r="R51" s="69"/>
      <c r="S51" s="69"/>
      <c r="T51" s="69"/>
      <c r="U51" s="69"/>
      <c r="V51" s="116"/>
      <c r="W51" s="116"/>
      <c r="X51" s="639">
        <f t="shared" si="0"/>
        <v>2100</v>
      </c>
      <c r="Y51" s="74">
        <f t="shared" si="1"/>
        <v>32100</v>
      </c>
    </row>
    <row r="52" spans="1:25" x14ac:dyDescent="0.35">
      <c r="A52" s="76"/>
      <c r="B52" s="76"/>
      <c r="C52" s="76"/>
      <c r="D52" s="76"/>
      <c r="E52" s="76"/>
      <c r="F52" s="79" t="s">
        <v>9728</v>
      </c>
      <c r="G52" s="69"/>
      <c r="H52" s="74">
        <v>30000</v>
      </c>
      <c r="I52" s="69"/>
      <c r="J52" s="75" t="s">
        <v>1765</v>
      </c>
      <c r="K52" s="75" t="s">
        <v>1765</v>
      </c>
      <c r="L52" s="75" t="s">
        <v>1765</v>
      </c>
      <c r="M52" s="75" t="s">
        <v>1765</v>
      </c>
      <c r="N52" s="75"/>
      <c r="O52" s="69"/>
      <c r="P52" s="75" t="s">
        <v>1765</v>
      </c>
      <c r="Q52" s="69" t="s">
        <v>1765</v>
      </c>
      <c r="R52" s="69"/>
      <c r="S52" s="69"/>
      <c r="T52" s="69"/>
      <c r="U52" s="69"/>
      <c r="V52" s="116"/>
      <c r="W52" s="116"/>
      <c r="X52" s="639">
        <f t="shared" si="0"/>
        <v>2100</v>
      </c>
      <c r="Y52" s="74">
        <f t="shared" si="1"/>
        <v>32100</v>
      </c>
    </row>
    <row r="53" spans="1:25" x14ac:dyDescent="0.35">
      <c r="A53" s="76"/>
      <c r="B53" s="76"/>
      <c r="C53" s="76"/>
      <c r="D53" s="76"/>
      <c r="E53" s="76"/>
      <c r="F53" s="93" t="s">
        <v>994</v>
      </c>
      <c r="G53" s="86"/>
      <c r="H53" s="87">
        <f>SUM(H46:H52)</f>
        <v>210000</v>
      </c>
      <c r="I53" s="69"/>
      <c r="J53" s="69"/>
      <c r="K53" s="75"/>
      <c r="L53" s="79"/>
      <c r="M53" s="75"/>
      <c r="N53" s="75"/>
      <c r="O53" s="69"/>
      <c r="P53" s="75"/>
      <c r="Q53" s="69"/>
      <c r="R53" s="69"/>
      <c r="S53" s="69"/>
      <c r="T53" s="69"/>
      <c r="U53" s="69"/>
      <c r="V53" s="116"/>
      <c r="W53" s="116"/>
      <c r="X53" s="639">
        <f t="shared" si="0"/>
        <v>14700.000000000002</v>
      </c>
      <c r="Y53" s="87">
        <f t="shared" si="1"/>
        <v>224700</v>
      </c>
    </row>
    <row r="54" spans="1:25" x14ac:dyDescent="0.35">
      <c r="A54" s="64"/>
      <c r="B54" s="64"/>
      <c r="C54" s="64"/>
      <c r="D54" s="64"/>
      <c r="E54" s="64"/>
      <c r="F54" s="66" t="s">
        <v>1842</v>
      </c>
      <c r="G54" s="64"/>
      <c r="H54" s="67"/>
      <c r="I54" s="64"/>
      <c r="J54" s="64"/>
      <c r="K54" s="68"/>
      <c r="L54" s="68"/>
      <c r="M54" s="68"/>
      <c r="N54" s="68"/>
      <c r="O54" s="64"/>
      <c r="P54" s="68"/>
      <c r="Q54" s="68"/>
      <c r="R54" s="64"/>
      <c r="S54" s="64"/>
      <c r="T54" s="64"/>
      <c r="U54" s="64"/>
      <c r="V54" s="115"/>
      <c r="W54" s="115"/>
      <c r="X54" s="639">
        <f t="shared" si="0"/>
        <v>0</v>
      </c>
      <c r="Y54" s="67">
        <f t="shared" si="1"/>
        <v>0</v>
      </c>
    </row>
    <row r="55" spans="1:25" x14ac:dyDescent="0.35">
      <c r="A55" s="76"/>
      <c r="B55" s="76"/>
      <c r="C55" s="76"/>
      <c r="D55" s="76"/>
      <c r="E55" s="76"/>
      <c r="F55" s="117" t="s">
        <v>9729</v>
      </c>
      <c r="G55" s="76"/>
      <c r="H55" s="118">
        <v>36500000</v>
      </c>
      <c r="I55" s="76"/>
      <c r="J55" s="76" t="s">
        <v>9730</v>
      </c>
      <c r="K55" s="119" t="s">
        <v>6193</v>
      </c>
      <c r="L55" s="119" t="s">
        <v>6193</v>
      </c>
      <c r="M55" s="120" t="s">
        <v>9731</v>
      </c>
      <c r="N55" s="119"/>
      <c r="O55" s="76"/>
      <c r="P55" s="119"/>
      <c r="Q55" s="119"/>
      <c r="R55" s="76"/>
      <c r="S55" s="76"/>
      <c r="T55" s="76"/>
      <c r="U55" s="76"/>
      <c r="V55" s="121"/>
      <c r="W55" s="121"/>
      <c r="X55" s="639">
        <f t="shared" si="0"/>
        <v>2555000.0000000005</v>
      </c>
      <c r="Y55" s="118">
        <f t="shared" si="1"/>
        <v>39055000</v>
      </c>
    </row>
    <row r="56" spans="1:25" x14ac:dyDescent="0.35">
      <c r="A56" s="76"/>
      <c r="B56" s="76"/>
      <c r="C56" s="76"/>
      <c r="D56" s="76"/>
      <c r="E56" s="76"/>
      <c r="F56" s="117" t="s">
        <v>9732</v>
      </c>
      <c r="G56" s="76"/>
      <c r="H56" s="118">
        <v>36500000</v>
      </c>
      <c r="I56" s="76"/>
      <c r="J56" s="76" t="s">
        <v>9022</v>
      </c>
      <c r="K56" s="119" t="s">
        <v>6193</v>
      </c>
      <c r="L56" s="119" t="s">
        <v>6193</v>
      </c>
      <c r="M56" s="120">
        <v>28945</v>
      </c>
      <c r="N56" s="119"/>
      <c r="O56" s="76"/>
      <c r="P56" s="119"/>
      <c r="Q56" s="119"/>
      <c r="R56" s="76"/>
      <c r="S56" s="76"/>
      <c r="T56" s="76"/>
      <c r="U56" s="76"/>
      <c r="V56" s="121"/>
      <c r="W56" s="121"/>
      <c r="X56" s="639">
        <f t="shared" si="0"/>
        <v>2555000.0000000005</v>
      </c>
      <c r="Y56" s="118">
        <f t="shared" si="1"/>
        <v>39055000</v>
      </c>
    </row>
    <row r="57" spans="1:25" x14ac:dyDescent="0.35">
      <c r="A57" s="76"/>
      <c r="B57" s="76"/>
      <c r="C57" s="76"/>
      <c r="D57" s="76"/>
      <c r="E57" s="76"/>
      <c r="F57" s="117" t="s">
        <v>9733</v>
      </c>
      <c r="G57" s="76"/>
      <c r="H57" s="118">
        <v>36500000</v>
      </c>
      <c r="I57" s="76"/>
      <c r="J57" s="76" t="s">
        <v>4438</v>
      </c>
      <c r="K57" s="119">
        <v>1971</v>
      </c>
      <c r="L57" s="119" t="s">
        <v>9734</v>
      </c>
      <c r="M57" s="119">
        <v>26219</v>
      </c>
      <c r="N57" s="119"/>
      <c r="O57" s="76"/>
      <c r="P57" s="119"/>
      <c r="Q57" s="119"/>
      <c r="R57" s="76"/>
      <c r="S57" s="76"/>
      <c r="T57" s="76"/>
      <c r="U57" s="76"/>
      <c r="V57" s="121"/>
      <c r="W57" s="121"/>
      <c r="X57" s="639">
        <f t="shared" si="0"/>
        <v>2555000.0000000005</v>
      </c>
      <c r="Y57" s="118">
        <f t="shared" si="1"/>
        <v>39055000</v>
      </c>
    </row>
    <row r="58" spans="1:25" x14ac:dyDescent="0.35">
      <c r="A58" s="76"/>
      <c r="B58" s="76"/>
      <c r="C58" s="76"/>
      <c r="D58" s="76"/>
      <c r="E58" s="76"/>
      <c r="F58" s="176" t="s">
        <v>994</v>
      </c>
      <c r="G58" s="123"/>
      <c r="H58" s="124">
        <f>SUM(H55:H57)</f>
        <v>109500000</v>
      </c>
      <c r="I58" s="76"/>
      <c r="J58" s="76"/>
      <c r="K58" s="119"/>
      <c r="L58" s="119"/>
      <c r="M58" s="119"/>
      <c r="N58" s="119"/>
      <c r="O58" s="76"/>
      <c r="P58" s="119"/>
      <c r="Q58" s="119"/>
      <c r="R58" s="76"/>
      <c r="S58" s="76"/>
      <c r="T58" s="76"/>
      <c r="U58" s="76"/>
      <c r="V58" s="121"/>
      <c r="W58" s="121"/>
      <c r="X58" s="639">
        <f t="shared" si="0"/>
        <v>7665000.0000000009</v>
      </c>
      <c r="Y58" s="124">
        <f t="shared" si="1"/>
        <v>117165000</v>
      </c>
    </row>
    <row r="59" spans="1:25" x14ac:dyDescent="0.35">
      <c r="A59" s="64"/>
      <c r="B59" s="64"/>
      <c r="C59" s="64"/>
      <c r="D59" s="64"/>
      <c r="E59" s="64"/>
      <c r="F59" s="96" t="s">
        <v>1161</v>
      </c>
      <c r="G59" s="64"/>
      <c r="H59" s="67"/>
      <c r="I59" s="64"/>
      <c r="J59" s="64"/>
      <c r="K59" s="68"/>
      <c r="L59" s="68"/>
      <c r="M59" s="68"/>
      <c r="N59" s="68"/>
      <c r="O59" s="64"/>
      <c r="P59" s="68"/>
      <c r="Q59" s="68"/>
      <c r="R59" s="64"/>
      <c r="S59" s="64"/>
      <c r="T59" s="64"/>
      <c r="U59" s="64"/>
      <c r="V59" s="115"/>
      <c r="W59" s="115"/>
      <c r="X59" s="639">
        <f t="shared" si="0"/>
        <v>0</v>
      </c>
      <c r="Y59" s="67">
        <f t="shared" si="1"/>
        <v>0</v>
      </c>
    </row>
    <row r="60" spans="1:25" x14ac:dyDescent="0.35">
      <c r="A60" s="76"/>
      <c r="B60" s="76"/>
      <c r="C60" s="76"/>
      <c r="D60" s="76"/>
      <c r="E60" s="76"/>
      <c r="F60" s="117" t="s">
        <v>1852</v>
      </c>
      <c r="G60" s="76"/>
      <c r="H60" s="118"/>
      <c r="I60" s="76"/>
      <c r="J60" s="76"/>
      <c r="K60" s="119"/>
      <c r="L60" s="119"/>
      <c r="M60" s="119"/>
      <c r="N60" s="119"/>
      <c r="O60" s="76"/>
      <c r="P60" s="119"/>
      <c r="Q60" s="119"/>
      <c r="R60" s="76"/>
      <c r="S60" s="76"/>
      <c r="T60" s="76"/>
      <c r="U60" s="76"/>
      <c r="V60" s="121"/>
      <c r="W60" s="121"/>
      <c r="X60" s="639">
        <f t="shared" si="0"/>
        <v>0</v>
      </c>
      <c r="Y60" s="118">
        <f t="shared" si="1"/>
        <v>0</v>
      </c>
    </row>
    <row r="61" spans="1:25" x14ac:dyDescent="0.35">
      <c r="A61" s="76"/>
      <c r="B61" s="76"/>
      <c r="C61" s="76"/>
      <c r="D61" s="76"/>
      <c r="E61" s="76"/>
      <c r="F61" s="117"/>
      <c r="G61" s="76"/>
      <c r="H61" s="118"/>
      <c r="I61" s="76"/>
      <c r="J61" s="76"/>
      <c r="K61" s="119"/>
      <c r="L61" s="119"/>
      <c r="M61" s="119"/>
      <c r="N61" s="119"/>
      <c r="O61" s="76"/>
      <c r="P61" s="119"/>
      <c r="Q61" s="119"/>
      <c r="R61" s="76"/>
      <c r="S61" s="76"/>
      <c r="T61" s="76"/>
      <c r="U61" s="76"/>
      <c r="V61" s="121"/>
      <c r="W61" s="121"/>
      <c r="X61" s="639">
        <f t="shared" si="0"/>
        <v>0</v>
      </c>
      <c r="Y61" s="118">
        <f t="shared" si="1"/>
        <v>0</v>
      </c>
    </row>
    <row r="62" spans="1:25" x14ac:dyDescent="0.35">
      <c r="A62" s="64"/>
      <c r="B62" s="64"/>
      <c r="C62" s="64"/>
      <c r="D62" s="64"/>
      <c r="E62" s="64"/>
      <c r="F62" s="96" t="s">
        <v>2678</v>
      </c>
      <c r="G62" s="64"/>
      <c r="H62" s="67"/>
      <c r="I62" s="64"/>
      <c r="J62" s="64"/>
      <c r="K62" s="68"/>
      <c r="L62" s="68"/>
      <c r="M62" s="68"/>
      <c r="N62" s="68"/>
      <c r="O62" s="64"/>
      <c r="P62" s="68"/>
      <c r="Q62" s="68"/>
      <c r="R62" s="64"/>
      <c r="S62" s="64"/>
      <c r="T62" s="64"/>
      <c r="U62" s="64"/>
      <c r="V62" s="115"/>
      <c r="W62" s="115"/>
      <c r="X62" s="639">
        <f t="shared" si="0"/>
        <v>0</v>
      </c>
      <c r="Y62" s="67">
        <f t="shared" si="1"/>
        <v>0</v>
      </c>
    </row>
    <row r="63" spans="1:25" x14ac:dyDescent="0.35">
      <c r="A63" s="76"/>
      <c r="B63" s="76"/>
      <c r="C63" s="76"/>
      <c r="D63" s="76"/>
      <c r="E63" s="76"/>
      <c r="F63" s="117" t="s">
        <v>1852</v>
      </c>
      <c r="G63" s="76"/>
      <c r="H63" s="118"/>
      <c r="I63" s="76"/>
      <c r="J63" s="76"/>
      <c r="K63" s="119"/>
      <c r="L63" s="119"/>
      <c r="M63" s="119"/>
      <c r="N63" s="119"/>
      <c r="O63" s="76"/>
      <c r="P63" s="119"/>
      <c r="Q63" s="119"/>
      <c r="R63" s="76"/>
      <c r="S63" s="76"/>
      <c r="T63" s="76"/>
      <c r="U63" s="76"/>
      <c r="V63" s="121"/>
      <c r="W63" s="121"/>
      <c r="X63" s="639">
        <f t="shared" si="0"/>
        <v>0</v>
      </c>
      <c r="Y63" s="118">
        <f t="shared" si="1"/>
        <v>0</v>
      </c>
    </row>
    <row r="64" spans="1:25" x14ac:dyDescent="0.35">
      <c r="A64" s="76"/>
      <c r="B64" s="76"/>
      <c r="C64" s="76"/>
      <c r="D64" s="76"/>
      <c r="E64" s="76"/>
      <c r="F64" s="117"/>
      <c r="G64" s="76"/>
      <c r="H64" s="118"/>
      <c r="I64" s="76"/>
      <c r="J64" s="76"/>
      <c r="K64" s="119"/>
      <c r="L64" s="119"/>
      <c r="M64" s="119"/>
      <c r="N64" s="119"/>
      <c r="O64" s="76"/>
      <c r="P64" s="119"/>
      <c r="Q64" s="119"/>
      <c r="R64" s="76"/>
      <c r="S64" s="76"/>
      <c r="T64" s="76"/>
      <c r="U64" s="76"/>
      <c r="V64" s="121"/>
      <c r="W64" s="121"/>
      <c r="X64" s="639">
        <f t="shared" si="0"/>
        <v>0</v>
      </c>
      <c r="Y64" s="118">
        <f t="shared" si="1"/>
        <v>0</v>
      </c>
    </row>
    <row r="65" spans="1:25" x14ac:dyDescent="0.35">
      <c r="A65" s="64"/>
      <c r="B65" s="64"/>
      <c r="C65" s="64"/>
      <c r="D65" s="64"/>
      <c r="E65" s="64"/>
      <c r="F65" s="96" t="s">
        <v>1829</v>
      </c>
      <c r="G65" s="64"/>
      <c r="H65" s="67"/>
      <c r="I65" s="64"/>
      <c r="J65" s="64"/>
      <c r="K65" s="68"/>
      <c r="L65" s="68"/>
      <c r="M65" s="68"/>
      <c r="N65" s="68"/>
      <c r="O65" s="64"/>
      <c r="P65" s="68"/>
      <c r="Q65" s="68"/>
      <c r="R65" s="64"/>
      <c r="S65" s="64"/>
      <c r="T65" s="64"/>
      <c r="U65" s="64"/>
      <c r="V65" s="115"/>
      <c r="W65" s="115"/>
      <c r="X65" s="639">
        <f t="shared" si="0"/>
        <v>0</v>
      </c>
      <c r="Y65" s="67">
        <f t="shared" si="1"/>
        <v>0</v>
      </c>
    </row>
    <row r="66" spans="1:25" x14ac:dyDescent="0.35">
      <c r="A66" s="76"/>
      <c r="B66" s="76"/>
      <c r="C66" s="76"/>
      <c r="D66" s="76"/>
      <c r="E66" s="76"/>
      <c r="F66" s="117" t="s">
        <v>9735</v>
      </c>
      <c r="G66" s="76"/>
      <c r="H66" s="118">
        <v>60000</v>
      </c>
      <c r="I66" s="76"/>
      <c r="J66" s="76" t="s">
        <v>1765</v>
      </c>
      <c r="K66" s="76" t="s">
        <v>1765</v>
      </c>
      <c r="L66" s="76" t="s">
        <v>1765</v>
      </c>
      <c r="M66" s="76" t="s">
        <v>1765</v>
      </c>
      <c r="N66" s="119"/>
      <c r="O66" s="76"/>
      <c r="P66" s="119" t="s">
        <v>1765</v>
      </c>
      <c r="Q66" s="119" t="s">
        <v>1765</v>
      </c>
      <c r="R66" s="76"/>
      <c r="S66" s="76"/>
      <c r="T66" s="76"/>
      <c r="U66" s="76"/>
      <c r="V66" s="121"/>
      <c r="W66" s="121"/>
      <c r="X66" s="639">
        <f t="shared" si="0"/>
        <v>4200</v>
      </c>
      <c r="Y66" s="118">
        <f t="shared" si="1"/>
        <v>64200</v>
      </c>
    </row>
    <row r="67" spans="1:25" x14ac:dyDescent="0.35">
      <c r="A67" s="76"/>
      <c r="B67" s="76"/>
      <c r="C67" s="76"/>
      <c r="D67" s="76"/>
      <c r="E67" s="76"/>
      <c r="F67" s="117" t="s">
        <v>9736</v>
      </c>
      <c r="G67" s="76"/>
      <c r="H67" s="118">
        <v>60000</v>
      </c>
      <c r="I67" s="76"/>
      <c r="J67" s="76" t="s">
        <v>1765</v>
      </c>
      <c r="K67" s="76" t="s">
        <v>1765</v>
      </c>
      <c r="L67" s="76" t="s">
        <v>1765</v>
      </c>
      <c r="M67" s="76" t="s">
        <v>1765</v>
      </c>
      <c r="N67" s="119"/>
      <c r="O67" s="76"/>
      <c r="P67" s="119" t="s">
        <v>1765</v>
      </c>
      <c r="Q67" s="119" t="s">
        <v>1765</v>
      </c>
      <c r="R67" s="76"/>
      <c r="S67" s="76"/>
      <c r="T67" s="76"/>
      <c r="U67" s="76"/>
      <c r="V67" s="121"/>
      <c r="W67" s="121"/>
      <c r="X67" s="639">
        <f t="shared" si="0"/>
        <v>4200</v>
      </c>
      <c r="Y67" s="118">
        <f t="shared" si="1"/>
        <v>64200</v>
      </c>
    </row>
    <row r="68" spans="1:25" x14ac:dyDescent="0.35">
      <c r="A68" s="76"/>
      <c r="B68" s="76"/>
      <c r="C68" s="76"/>
      <c r="D68" s="76"/>
      <c r="E68" s="76"/>
      <c r="F68" s="117" t="s">
        <v>9737</v>
      </c>
      <c r="G68" s="76"/>
      <c r="H68" s="118">
        <v>40000</v>
      </c>
      <c r="I68" s="76"/>
      <c r="J68" s="76" t="s">
        <v>1765</v>
      </c>
      <c r="K68" s="76" t="s">
        <v>1765</v>
      </c>
      <c r="L68" s="76" t="s">
        <v>1765</v>
      </c>
      <c r="M68" s="76" t="s">
        <v>1765</v>
      </c>
      <c r="N68" s="119"/>
      <c r="O68" s="76"/>
      <c r="P68" s="119" t="s">
        <v>1765</v>
      </c>
      <c r="Q68" s="119" t="s">
        <v>1765</v>
      </c>
      <c r="R68" s="76"/>
      <c r="S68" s="76"/>
      <c r="T68" s="76"/>
      <c r="U68" s="76"/>
      <c r="V68" s="121"/>
      <c r="W68" s="121" t="s">
        <v>9738</v>
      </c>
      <c r="X68" s="639">
        <f t="shared" si="0"/>
        <v>2800.0000000000005</v>
      </c>
      <c r="Y68" s="118">
        <f t="shared" si="1"/>
        <v>42800</v>
      </c>
    </row>
    <row r="69" spans="1:25" x14ac:dyDescent="0.35">
      <c r="A69" s="76"/>
      <c r="B69" s="76"/>
      <c r="C69" s="76"/>
      <c r="D69" s="76"/>
      <c r="E69" s="76"/>
      <c r="F69" s="176" t="s">
        <v>994</v>
      </c>
      <c r="G69" s="123"/>
      <c r="H69" s="124">
        <f>SUM(H66:H68)</f>
        <v>160000</v>
      </c>
      <c r="I69" s="76"/>
      <c r="J69" s="76"/>
      <c r="K69" s="119"/>
      <c r="L69" s="119"/>
      <c r="M69" s="119"/>
      <c r="N69" s="119"/>
      <c r="O69" s="76"/>
      <c r="P69" s="119"/>
      <c r="Q69" s="119"/>
      <c r="R69" s="76"/>
      <c r="S69" s="76"/>
      <c r="T69" s="76"/>
      <c r="U69" s="76"/>
      <c r="V69" s="121"/>
      <c r="W69" s="121"/>
      <c r="X69" s="639">
        <f t="shared" si="0"/>
        <v>11200.000000000002</v>
      </c>
      <c r="Y69" s="124">
        <f t="shared" si="1"/>
        <v>171200</v>
      </c>
    </row>
    <row r="70" spans="1:25" x14ac:dyDescent="0.35">
      <c r="A70" s="64"/>
      <c r="B70" s="64"/>
      <c r="C70" s="64"/>
      <c r="D70" s="64"/>
      <c r="E70" s="64"/>
      <c r="F70" s="96" t="s">
        <v>1833</v>
      </c>
      <c r="G70" s="64"/>
      <c r="H70" s="67"/>
      <c r="I70" s="64"/>
      <c r="J70" s="64"/>
      <c r="K70" s="68"/>
      <c r="L70" s="68"/>
      <c r="M70" s="68"/>
      <c r="N70" s="68"/>
      <c r="O70" s="64"/>
      <c r="P70" s="68"/>
      <c r="Q70" s="68"/>
      <c r="R70" s="64"/>
      <c r="S70" s="64"/>
      <c r="T70" s="64"/>
      <c r="U70" s="64"/>
      <c r="V70" s="115"/>
      <c r="W70" s="115"/>
      <c r="X70" s="639">
        <f t="shared" ref="X70:X133" si="2">H70*X$4</f>
        <v>0</v>
      </c>
      <c r="Y70" s="67">
        <f t="shared" ref="Y70:Y133" si="3">H70+X70</f>
        <v>0</v>
      </c>
    </row>
    <row r="71" spans="1:25" x14ac:dyDescent="0.35">
      <c r="A71" s="76"/>
      <c r="B71" s="76"/>
      <c r="C71" s="76"/>
      <c r="D71" s="76"/>
      <c r="E71" s="76"/>
      <c r="F71" s="117" t="s">
        <v>9739</v>
      </c>
      <c r="G71" s="76"/>
      <c r="H71" s="118">
        <v>300000</v>
      </c>
      <c r="I71" s="76"/>
      <c r="J71" s="76" t="s">
        <v>1765</v>
      </c>
      <c r="K71" s="76" t="s">
        <v>1765</v>
      </c>
      <c r="L71" s="76" t="s">
        <v>1765</v>
      </c>
      <c r="M71" s="76" t="s">
        <v>1765</v>
      </c>
      <c r="N71" s="76"/>
      <c r="O71" s="76"/>
      <c r="P71" s="76" t="s">
        <v>1765</v>
      </c>
      <c r="Q71" s="76" t="s">
        <v>1765</v>
      </c>
      <c r="R71" s="76"/>
      <c r="S71" s="76"/>
      <c r="T71" s="76"/>
      <c r="U71" s="76"/>
      <c r="V71" s="121"/>
      <c r="W71" s="121"/>
      <c r="X71" s="639">
        <f t="shared" si="2"/>
        <v>21000.000000000004</v>
      </c>
      <c r="Y71" s="118">
        <f t="shared" si="3"/>
        <v>321000</v>
      </c>
    </row>
    <row r="72" spans="1:25" x14ac:dyDescent="0.35">
      <c r="A72" s="76"/>
      <c r="B72" s="76"/>
      <c r="C72" s="76"/>
      <c r="D72" s="76"/>
      <c r="E72" s="76"/>
      <c r="F72" s="117" t="s">
        <v>9740</v>
      </c>
      <c r="G72" s="76"/>
      <c r="H72" s="118">
        <v>40000</v>
      </c>
      <c r="I72" s="76"/>
      <c r="J72" s="76" t="s">
        <v>1765</v>
      </c>
      <c r="K72" s="76" t="s">
        <v>1765</v>
      </c>
      <c r="L72" s="76" t="s">
        <v>1765</v>
      </c>
      <c r="M72" s="76" t="s">
        <v>1765</v>
      </c>
      <c r="N72" s="76"/>
      <c r="O72" s="76"/>
      <c r="P72" s="76" t="s">
        <v>1765</v>
      </c>
      <c r="Q72" s="76" t="s">
        <v>1765</v>
      </c>
      <c r="R72" s="76"/>
      <c r="S72" s="76"/>
      <c r="T72" s="76"/>
      <c r="U72" s="76"/>
      <c r="V72" s="121"/>
      <c r="W72" s="121"/>
      <c r="X72" s="639">
        <f t="shared" si="2"/>
        <v>2800.0000000000005</v>
      </c>
      <c r="Y72" s="118">
        <f t="shared" si="3"/>
        <v>42800</v>
      </c>
    </row>
    <row r="73" spans="1:25" x14ac:dyDescent="0.35">
      <c r="A73" s="76"/>
      <c r="B73" s="76"/>
      <c r="C73" s="76"/>
      <c r="D73" s="76"/>
      <c r="E73" s="76"/>
      <c r="F73" s="117" t="s">
        <v>9741</v>
      </c>
      <c r="G73" s="76"/>
      <c r="H73" s="118">
        <v>70000</v>
      </c>
      <c r="I73" s="76"/>
      <c r="J73" s="76" t="s">
        <v>1765</v>
      </c>
      <c r="K73" s="76" t="s">
        <v>1765</v>
      </c>
      <c r="L73" s="76" t="s">
        <v>1765</v>
      </c>
      <c r="M73" s="76" t="s">
        <v>1765</v>
      </c>
      <c r="N73" s="76"/>
      <c r="O73" s="76"/>
      <c r="P73" s="76" t="s">
        <v>1765</v>
      </c>
      <c r="Q73" s="76" t="s">
        <v>1765</v>
      </c>
      <c r="R73" s="76"/>
      <c r="S73" s="76"/>
      <c r="T73" s="76"/>
      <c r="U73" s="76"/>
      <c r="V73" s="121"/>
      <c r="W73" s="121"/>
      <c r="X73" s="639">
        <f t="shared" si="2"/>
        <v>4900.0000000000009</v>
      </c>
      <c r="Y73" s="118">
        <f t="shared" si="3"/>
        <v>74900</v>
      </c>
    </row>
    <row r="74" spans="1:25" x14ac:dyDescent="0.35">
      <c r="A74" s="76"/>
      <c r="B74" s="76"/>
      <c r="C74" s="76"/>
      <c r="D74" s="76"/>
      <c r="E74" s="76"/>
      <c r="F74" s="117" t="s">
        <v>9742</v>
      </c>
      <c r="G74" s="76"/>
      <c r="H74" s="118">
        <v>270000</v>
      </c>
      <c r="I74" s="76"/>
      <c r="J74" s="76" t="s">
        <v>1765</v>
      </c>
      <c r="K74" s="76" t="s">
        <v>1765</v>
      </c>
      <c r="L74" s="76" t="s">
        <v>1765</v>
      </c>
      <c r="M74" s="76" t="s">
        <v>1765</v>
      </c>
      <c r="N74" s="76"/>
      <c r="O74" s="76"/>
      <c r="P74" s="76" t="s">
        <v>1765</v>
      </c>
      <c r="Q74" s="76" t="s">
        <v>1765</v>
      </c>
      <c r="R74" s="76"/>
      <c r="S74" s="76"/>
      <c r="T74" s="76"/>
      <c r="U74" s="76"/>
      <c r="V74" s="121"/>
      <c r="W74" s="121"/>
      <c r="X74" s="639">
        <f t="shared" si="2"/>
        <v>18900</v>
      </c>
      <c r="Y74" s="118">
        <f t="shared" si="3"/>
        <v>288900</v>
      </c>
    </row>
    <row r="75" spans="1:25" x14ac:dyDescent="0.35">
      <c r="A75" s="76"/>
      <c r="B75" s="76"/>
      <c r="C75" s="76"/>
      <c r="D75" s="76"/>
      <c r="E75" s="76"/>
      <c r="F75" s="117" t="s">
        <v>9743</v>
      </c>
      <c r="G75" s="76"/>
      <c r="H75" s="118">
        <v>40000</v>
      </c>
      <c r="I75" s="76"/>
      <c r="J75" s="76" t="s">
        <v>1765</v>
      </c>
      <c r="K75" s="76" t="s">
        <v>1765</v>
      </c>
      <c r="L75" s="76" t="s">
        <v>1765</v>
      </c>
      <c r="M75" s="76" t="s">
        <v>1765</v>
      </c>
      <c r="N75" s="76"/>
      <c r="O75" s="76"/>
      <c r="P75" s="76" t="s">
        <v>1765</v>
      </c>
      <c r="Q75" s="76" t="s">
        <v>1765</v>
      </c>
      <c r="R75" s="76"/>
      <c r="S75" s="76"/>
      <c r="T75" s="76"/>
      <c r="U75" s="76"/>
      <c r="V75" s="121"/>
      <c r="W75" s="121"/>
      <c r="X75" s="639">
        <f t="shared" si="2"/>
        <v>2800.0000000000005</v>
      </c>
      <c r="Y75" s="118">
        <f t="shared" si="3"/>
        <v>42800</v>
      </c>
    </row>
    <row r="76" spans="1:25" x14ac:dyDescent="0.35">
      <c r="A76" s="76"/>
      <c r="B76" s="76"/>
      <c r="C76" s="76"/>
      <c r="D76" s="76"/>
      <c r="E76" s="76"/>
      <c r="F76" s="117" t="s">
        <v>9744</v>
      </c>
      <c r="G76" s="76"/>
      <c r="H76" s="118">
        <v>70000</v>
      </c>
      <c r="I76" s="76"/>
      <c r="J76" s="76" t="s">
        <v>1765</v>
      </c>
      <c r="K76" s="76" t="s">
        <v>1765</v>
      </c>
      <c r="L76" s="76" t="s">
        <v>1765</v>
      </c>
      <c r="M76" s="76" t="s">
        <v>1765</v>
      </c>
      <c r="N76" s="76"/>
      <c r="O76" s="76"/>
      <c r="P76" s="76" t="s">
        <v>1765</v>
      </c>
      <c r="Q76" s="76" t="s">
        <v>1765</v>
      </c>
      <c r="R76" s="76"/>
      <c r="S76" s="76"/>
      <c r="T76" s="76"/>
      <c r="U76" s="76"/>
      <c r="V76" s="121"/>
      <c r="W76" s="121"/>
      <c r="X76" s="639">
        <f t="shared" si="2"/>
        <v>4900.0000000000009</v>
      </c>
      <c r="Y76" s="118">
        <f t="shared" si="3"/>
        <v>74900</v>
      </c>
    </row>
    <row r="77" spans="1:25" x14ac:dyDescent="0.35">
      <c r="A77" s="76"/>
      <c r="B77" s="76"/>
      <c r="C77" s="76"/>
      <c r="D77" s="76"/>
      <c r="E77" s="76"/>
      <c r="F77" s="117" t="s">
        <v>9745</v>
      </c>
      <c r="G77" s="76"/>
      <c r="H77" s="118">
        <v>30000</v>
      </c>
      <c r="I77" s="76"/>
      <c r="J77" s="76" t="s">
        <v>1765</v>
      </c>
      <c r="K77" s="76" t="s">
        <v>1765</v>
      </c>
      <c r="L77" s="76" t="s">
        <v>1765</v>
      </c>
      <c r="M77" s="76" t="s">
        <v>1765</v>
      </c>
      <c r="N77" s="76"/>
      <c r="O77" s="76"/>
      <c r="P77" s="76" t="s">
        <v>1765</v>
      </c>
      <c r="Q77" s="76" t="s">
        <v>1765</v>
      </c>
      <c r="R77" s="76"/>
      <c r="S77" s="76"/>
      <c r="T77" s="76"/>
      <c r="U77" s="76"/>
      <c r="V77" s="121"/>
      <c r="W77" s="121"/>
      <c r="X77" s="639">
        <f t="shared" si="2"/>
        <v>2100</v>
      </c>
      <c r="Y77" s="118">
        <f t="shared" si="3"/>
        <v>32100</v>
      </c>
    </row>
    <row r="78" spans="1:25" x14ac:dyDescent="0.35">
      <c r="A78" s="76"/>
      <c r="B78" s="76"/>
      <c r="C78" s="76"/>
      <c r="D78" s="76"/>
      <c r="E78" s="76"/>
      <c r="F78" s="117" t="s">
        <v>9746</v>
      </c>
      <c r="G78" s="76"/>
      <c r="H78" s="118">
        <v>30000</v>
      </c>
      <c r="I78" s="76"/>
      <c r="J78" s="76" t="s">
        <v>1765</v>
      </c>
      <c r="K78" s="76" t="s">
        <v>1765</v>
      </c>
      <c r="L78" s="76" t="s">
        <v>1765</v>
      </c>
      <c r="M78" s="76" t="s">
        <v>1765</v>
      </c>
      <c r="N78" s="76"/>
      <c r="O78" s="76"/>
      <c r="P78" s="76" t="s">
        <v>1765</v>
      </c>
      <c r="Q78" s="76" t="s">
        <v>1765</v>
      </c>
      <c r="R78" s="76"/>
      <c r="S78" s="76"/>
      <c r="T78" s="76"/>
      <c r="U78" s="76"/>
      <c r="V78" s="121"/>
      <c r="W78" s="121"/>
      <c r="X78" s="639">
        <f t="shared" si="2"/>
        <v>2100</v>
      </c>
      <c r="Y78" s="118">
        <f t="shared" si="3"/>
        <v>32100</v>
      </c>
    </row>
    <row r="79" spans="1:25" x14ac:dyDescent="0.35">
      <c r="A79" s="76"/>
      <c r="B79" s="76"/>
      <c r="C79" s="76"/>
      <c r="D79" s="76"/>
      <c r="E79" s="76"/>
      <c r="F79" s="117" t="s">
        <v>9747</v>
      </c>
      <c r="G79" s="76"/>
      <c r="H79" s="118">
        <v>30000</v>
      </c>
      <c r="I79" s="76"/>
      <c r="J79" s="76" t="s">
        <v>1765</v>
      </c>
      <c r="K79" s="76" t="s">
        <v>1765</v>
      </c>
      <c r="L79" s="76" t="s">
        <v>1765</v>
      </c>
      <c r="M79" s="76" t="s">
        <v>1765</v>
      </c>
      <c r="N79" s="76"/>
      <c r="O79" s="76"/>
      <c r="P79" s="76" t="s">
        <v>1765</v>
      </c>
      <c r="Q79" s="76" t="s">
        <v>1765</v>
      </c>
      <c r="R79" s="76"/>
      <c r="S79" s="76"/>
      <c r="T79" s="76"/>
      <c r="U79" s="76"/>
      <c r="V79" s="121"/>
      <c r="W79" s="121"/>
      <c r="X79" s="639">
        <f t="shared" si="2"/>
        <v>2100</v>
      </c>
      <c r="Y79" s="118">
        <f t="shared" si="3"/>
        <v>32100</v>
      </c>
    </row>
    <row r="80" spans="1:25" x14ac:dyDescent="0.35">
      <c r="A80" s="76"/>
      <c r="B80" s="76"/>
      <c r="C80" s="76"/>
      <c r="D80" s="76"/>
      <c r="E80" s="76"/>
      <c r="F80" s="176" t="s">
        <v>994</v>
      </c>
      <c r="G80" s="123"/>
      <c r="H80" s="124">
        <f>SUM(H71:H79)</f>
        <v>880000</v>
      </c>
      <c r="I80" s="76"/>
      <c r="J80" s="76"/>
      <c r="K80" s="119"/>
      <c r="L80" s="119"/>
      <c r="M80" s="119"/>
      <c r="N80" s="119"/>
      <c r="O80" s="76"/>
      <c r="P80" s="119"/>
      <c r="Q80" s="119"/>
      <c r="R80" s="76"/>
      <c r="S80" s="76"/>
      <c r="T80" s="76"/>
      <c r="U80" s="76"/>
      <c r="V80" s="121"/>
      <c r="W80" s="121"/>
      <c r="X80" s="639">
        <f t="shared" si="2"/>
        <v>61600.000000000007</v>
      </c>
      <c r="Y80" s="124">
        <f t="shared" si="3"/>
        <v>941600</v>
      </c>
    </row>
    <row r="81" spans="1:25" x14ac:dyDescent="0.35">
      <c r="A81" s="64"/>
      <c r="B81" s="64"/>
      <c r="C81" s="64"/>
      <c r="D81" s="64"/>
      <c r="E81" s="64"/>
      <c r="F81" s="66" t="s">
        <v>1851</v>
      </c>
      <c r="G81" s="64"/>
      <c r="H81" s="67"/>
      <c r="I81" s="64"/>
      <c r="J81" s="64"/>
      <c r="K81" s="68"/>
      <c r="L81" s="68"/>
      <c r="M81" s="68"/>
      <c r="N81" s="68"/>
      <c r="O81" s="64"/>
      <c r="P81" s="68"/>
      <c r="Q81" s="68"/>
      <c r="R81" s="64"/>
      <c r="S81" s="64"/>
      <c r="T81" s="64"/>
      <c r="U81" s="64"/>
      <c r="V81" s="115"/>
      <c r="W81" s="115"/>
      <c r="X81" s="639">
        <f t="shared" si="2"/>
        <v>0</v>
      </c>
      <c r="Y81" s="67">
        <f t="shared" si="3"/>
        <v>0</v>
      </c>
    </row>
    <row r="82" spans="1:25" x14ac:dyDescent="0.35">
      <c r="A82" s="69"/>
      <c r="B82" s="69"/>
      <c r="C82" s="69"/>
      <c r="D82" s="69"/>
      <c r="E82" s="69"/>
      <c r="F82" s="69" t="s">
        <v>9748</v>
      </c>
      <c r="G82" s="69"/>
      <c r="H82" s="74">
        <v>3000000</v>
      </c>
      <c r="I82" s="69"/>
      <c r="J82" s="69" t="s">
        <v>9022</v>
      </c>
      <c r="K82" s="75">
        <v>1990</v>
      </c>
      <c r="L82" s="75" t="s">
        <v>9749</v>
      </c>
      <c r="M82" s="75">
        <v>86247</v>
      </c>
      <c r="N82" s="75"/>
      <c r="O82" s="69"/>
      <c r="P82" s="75"/>
      <c r="Q82" s="75"/>
      <c r="R82" s="69"/>
      <c r="S82" s="69"/>
      <c r="T82" s="69"/>
      <c r="U82" s="69"/>
      <c r="V82" s="116"/>
      <c r="W82" s="116"/>
      <c r="X82" s="639">
        <f t="shared" si="2"/>
        <v>210000.00000000003</v>
      </c>
      <c r="Y82" s="74">
        <f t="shared" si="3"/>
        <v>3210000</v>
      </c>
    </row>
    <row r="83" spans="1:25" x14ac:dyDescent="0.35">
      <c r="A83" s="76"/>
      <c r="B83" s="76"/>
      <c r="C83" s="76"/>
      <c r="D83" s="76"/>
      <c r="E83" s="76"/>
      <c r="F83" s="123" t="s">
        <v>994</v>
      </c>
      <c r="G83" s="123"/>
      <c r="H83" s="124">
        <f>SUM(H82)</f>
        <v>3000000</v>
      </c>
      <c r="I83" s="76"/>
      <c r="J83" s="76"/>
      <c r="K83" s="119"/>
      <c r="L83" s="119"/>
      <c r="M83" s="119"/>
      <c r="N83" s="119"/>
      <c r="O83" s="76"/>
      <c r="P83" s="119"/>
      <c r="Q83" s="119"/>
      <c r="R83" s="76"/>
      <c r="S83" s="76"/>
      <c r="T83" s="76"/>
      <c r="U83" s="76"/>
      <c r="V83" s="121"/>
      <c r="W83" s="121"/>
      <c r="X83" s="639">
        <f t="shared" si="2"/>
        <v>210000.00000000003</v>
      </c>
      <c r="Y83" s="124">
        <f t="shared" si="3"/>
        <v>3210000</v>
      </c>
    </row>
    <row r="84" spans="1:25" x14ac:dyDescent="0.35">
      <c r="A84" s="64"/>
      <c r="B84" s="64"/>
      <c r="C84" s="64"/>
      <c r="D84" s="64"/>
      <c r="E84" s="64"/>
      <c r="F84" s="66" t="s">
        <v>1860</v>
      </c>
      <c r="G84" s="64"/>
      <c r="H84" s="67"/>
      <c r="I84" s="64"/>
      <c r="J84" s="64"/>
      <c r="K84" s="68"/>
      <c r="L84" s="68"/>
      <c r="M84" s="68"/>
      <c r="N84" s="68"/>
      <c r="O84" s="64"/>
      <c r="P84" s="68"/>
      <c r="Q84" s="68"/>
      <c r="R84" s="64"/>
      <c r="S84" s="64"/>
      <c r="T84" s="64"/>
      <c r="U84" s="64"/>
      <c r="V84" s="115"/>
      <c r="W84" s="115"/>
      <c r="X84" s="639">
        <f t="shared" si="2"/>
        <v>0</v>
      </c>
      <c r="Y84" s="67">
        <f t="shared" si="3"/>
        <v>0</v>
      </c>
    </row>
    <row r="85" spans="1:25" x14ac:dyDescent="0.35">
      <c r="A85" s="76"/>
      <c r="B85" s="76"/>
      <c r="C85" s="76"/>
      <c r="D85" s="76"/>
      <c r="E85" s="76"/>
      <c r="F85" s="117" t="s">
        <v>1852</v>
      </c>
      <c r="G85" s="76"/>
      <c r="H85" s="118"/>
      <c r="I85" s="76"/>
      <c r="J85" s="76"/>
      <c r="K85" s="119"/>
      <c r="L85" s="119"/>
      <c r="M85" s="120"/>
      <c r="N85" s="119"/>
      <c r="O85" s="76"/>
      <c r="P85" s="119"/>
      <c r="Q85" s="119"/>
      <c r="R85" s="76"/>
      <c r="S85" s="76"/>
      <c r="T85" s="76"/>
      <c r="U85" s="76"/>
      <c r="V85" s="121"/>
      <c r="W85" s="121"/>
      <c r="X85" s="639">
        <f t="shared" si="2"/>
        <v>0</v>
      </c>
      <c r="Y85" s="118">
        <f t="shared" si="3"/>
        <v>0</v>
      </c>
    </row>
    <row r="86" spans="1:25" x14ac:dyDescent="0.35">
      <c r="A86" s="69"/>
      <c r="B86" s="69"/>
      <c r="C86" s="69"/>
      <c r="D86" s="69"/>
      <c r="E86" s="69"/>
      <c r="F86" s="69"/>
      <c r="G86" s="69"/>
      <c r="H86" s="74"/>
      <c r="I86" s="69"/>
      <c r="J86" s="69"/>
      <c r="K86" s="75"/>
      <c r="L86" s="75"/>
      <c r="M86" s="75"/>
      <c r="N86" s="75"/>
      <c r="O86" s="69"/>
      <c r="P86" s="75"/>
      <c r="Q86" s="75"/>
      <c r="R86" s="69"/>
      <c r="S86" s="69"/>
      <c r="T86" s="69"/>
      <c r="U86" s="69"/>
      <c r="V86" s="121"/>
      <c r="W86" s="121"/>
      <c r="X86" s="639">
        <f t="shared" si="2"/>
        <v>0</v>
      </c>
      <c r="Y86" s="74">
        <f t="shared" si="3"/>
        <v>0</v>
      </c>
    </row>
    <row r="87" spans="1:25" x14ac:dyDescent="0.35">
      <c r="A87" s="64"/>
      <c r="B87" s="64"/>
      <c r="C87" s="64"/>
      <c r="D87" s="64"/>
      <c r="E87" s="64"/>
      <c r="F87" s="66" t="s">
        <v>3700</v>
      </c>
      <c r="G87" s="64"/>
      <c r="H87" s="67"/>
      <c r="I87" s="64"/>
      <c r="J87" s="64"/>
      <c r="K87" s="68"/>
      <c r="L87" s="68"/>
      <c r="M87" s="68"/>
      <c r="N87" s="68"/>
      <c r="O87" s="64"/>
      <c r="P87" s="68"/>
      <c r="Q87" s="68"/>
      <c r="R87" s="64"/>
      <c r="S87" s="64"/>
      <c r="T87" s="64"/>
      <c r="U87" s="64"/>
      <c r="V87" s="115"/>
      <c r="W87" s="115"/>
      <c r="X87" s="639">
        <f t="shared" si="2"/>
        <v>0</v>
      </c>
      <c r="Y87" s="67">
        <f t="shared" si="3"/>
        <v>0</v>
      </c>
    </row>
    <row r="88" spans="1:25" x14ac:dyDescent="0.35">
      <c r="A88" s="76"/>
      <c r="B88" s="76"/>
      <c r="C88" s="76"/>
      <c r="D88" s="76"/>
      <c r="E88" s="76"/>
      <c r="F88" s="79" t="s">
        <v>9750</v>
      </c>
      <c r="G88" s="69"/>
      <c r="H88" s="74">
        <v>100000</v>
      </c>
      <c r="I88" s="69"/>
      <c r="J88" s="75" t="s">
        <v>1765</v>
      </c>
      <c r="K88" s="75" t="s">
        <v>1765</v>
      </c>
      <c r="L88" s="75" t="s">
        <v>1765</v>
      </c>
      <c r="M88" s="75" t="s">
        <v>1765</v>
      </c>
      <c r="N88" s="75"/>
      <c r="O88" s="69"/>
      <c r="P88" s="75" t="s">
        <v>1765</v>
      </c>
      <c r="Q88" s="69" t="s">
        <v>1765</v>
      </c>
      <c r="R88" s="69"/>
      <c r="S88" s="69"/>
      <c r="T88" s="69"/>
      <c r="U88" s="69"/>
      <c r="V88" s="116"/>
      <c r="W88" s="116"/>
      <c r="X88" s="639">
        <f t="shared" si="2"/>
        <v>7000.0000000000009</v>
      </c>
      <c r="Y88" s="74">
        <f t="shared" si="3"/>
        <v>107000</v>
      </c>
    </row>
    <row r="89" spans="1:25" x14ac:dyDescent="0.35">
      <c r="A89" s="76"/>
      <c r="B89" s="76"/>
      <c r="C89" s="76"/>
      <c r="D89" s="76"/>
      <c r="E89" s="76"/>
      <c r="F89" s="79" t="s">
        <v>9751</v>
      </c>
      <c r="G89" s="69"/>
      <c r="H89" s="74">
        <v>100000</v>
      </c>
      <c r="I89" s="69"/>
      <c r="J89" s="75" t="s">
        <v>1765</v>
      </c>
      <c r="K89" s="75" t="s">
        <v>1765</v>
      </c>
      <c r="L89" s="75" t="s">
        <v>1765</v>
      </c>
      <c r="M89" s="75" t="s">
        <v>1765</v>
      </c>
      <c r="N89" s="75"/>
      <c r="O89" s="69"/>
      <c r="P89" s="75" t="s">
        <v>1765</v>
      </c>
      <c r="Q89" s="69" t="s">
        <v>1765</v>
      </c>
      <c r="R89" s="69"/>
      <c r="S89" s="69"/>
      <c r="T89" s="69"/>
      <c r="U89" s="69"/>
      <c r="V89" s="116"/>
      <c r="W89" s="116"/>
      <c r="X89" s="639">
        <f t="shared" si="2"/>
        <v>7000.0000000000009</v>
      </c>
      <c r="Y89" s="74">
        <f t="shared" si="3"/>
        <v>107000</v>
      </c>
    </row>
    <row r="90" spans="1:25" x14ac:dyDescent="0.35">
      <c r="A90" s="76"/>
      <c r="B90" s="76"/>
      <c r="C90" s="76"/>
      <c r="D90" s="76"/>
      <c r="E90" s="76"/>
      <c r="F90" s="79" t="s">
        <v>9752</v>
      </c>
      <c r="G90" s="69"/>
      <c r="H90" s="74">
        <v>100000</v>
      </c>
      <c r="I90" s="69"/>
      <c r="J90" s="75" t="s">
        <v>1765</v>
      </c>
      <c r="K90" s="75" t="s">
        <v>1765</v>
      </c>
      <c r="L90" s="75" t="s">
        <v>1765</v>
      </c>
      <c r="M90" s="75" t="s">
        <v>1765</v>
      </c>
      <c r="N90" s="75"/>
      <c r="O90" s="69"/>
      <c r="P90" s="75" t="s">
        <v>1765</v>
      </c>
      <c r="Q90" s="69" t="s">
        <v>1765</v>
      </c>
      <c r="R90" s="69"/>
      <c r="S90" s="69"/>
      <c r="T90" s="69"/>
      <c r="U90" s="69"/>
      <c r="V90" s="116"/>
      <c r="W90" s="116" t="s">
        <v>9753</v>
      </c>
      <c r="X90" s="639">
        <f t="shared" si="2"/>
        <v>7000.0000000000009</v>
      </c>
      <c r="Y90" s="74">
        <f t="shared" si="3"/>
        <v>107000</v>
      </c>
    </row>
    <row r="91" spans="1:25" x14ac:dyDescent="0.35">
      <c r="A91" s="69"/>
      <c r="B91" s="69"/>
      <c r="C91" s="69"/>
      <c r="D91" s="69"/>
      <c r="E91" s="69"/>
      <c r="F91" s="86" t="s">
        <v>994</v>
      </c>
      <c r="G91" s="86"/>
      <c r="H91" s="87">
        <f>SUM(H88:H90)</f>
        <v>300000</v>
      </c>
      <c r="I91" s="69"/>
      <c r="J91" s="69"/>
      <c r="K91" s="75"/>
      <c r="L91" s="75"/>
      <c r="M91" s="75"/>
      <c r="N91" s="75"/>
      <c r="O91" s="69"/>
      <c r="P91" s="75"/>
      <c r="Q91" s="75"/>
      <c r="R91" s="69"/>
      <c r="S91" s="69"/>
      <c r="T91" s="69"/>
      <c r="U91" s="69"/>
      <c r="V91" s="121"/>
      <c r="W91" s="121"/>
      <c r="X91" s="639">
        <f t="shared" si="2"/>
        <v>21000.000000000004</v>
      </c>
      <c r="Y91" s="87">
        <f t="shared" si="3"/>
        <v>321000</v>
      </c>
    </row>
    <row r="92" spans="1:25" x14ac:dyDescent="0.35">
      <c r="A92" s="64"/>
      <c r="B92" s="64"/>
      <c r="C92" s="64"/>
      <c r="D92" s="64"/>
      <c r="E92" s="64"/>
      <c r="F92" s="89" t="s">
        <v>2961</v>
      </c>
      <c r="G92" s="64"/>
      <c r="H92" s="67"/>
      <c r="I92" s="64"/>
      <c r="J92" s="64"/>
      <c r="K92" s="68"/>
      <c r="L92" s="68"/>
      <c r="M92" s="68"/>
      <c r="N92" s="68"/>
      <c r="O92" s="64"/>
      <c r="P92" s="68"/>
      <c r="Q92" s="68"/>
      <c r="R92" s="64"/>
      <c r="S92" s="64"/>
      <c r="T92" s="64"/>
      <c r="U92" s="64"/>
      <c r="V92" s="115"/>
      <c r="W92" s="115"/>
      <c r="X92" s="639">
        <f t="shared" si="2"/>
        <v>0</v>
      </c>
      <c r="Y92" s="67">
        <f t="shared" si="3"/>
        <v>0</v>
      </c>
    </row>
    <row r="93" spans="1:25" x14ac:dyDescent="0.35">
      <c r="A93" s="69"/>
      <c r="B93" s="69"/>
      <c r="C93" s="69"/>
      <c r="D93" s="69"/>
      <c r="E93" s="69"/>
      <c r="F93" s="79" t="s">
        <v>9754</v>
      </c>
      <c r="G93" s="69"/>
      <c r="H93" s="74">
        <v>150000</v>
      </c>
      <c r="I93" s="69"/>
      <c r="J93" s="76" t="s">
        <v>4438</v>
      </c>
      <c r="K93" s="193" t="s">
        <v>6193</v>
      </c>
      <c r="L93" s="119" t="s">
        <v>8497</v>
      </c>
      <c r="M93" s="75" t="s">
        <v>9755</v>
      </c>
      <c r="N93" s="75"/>
      <c r="O93" s="69"/>
      <c r="P93" s="75" t="s">
        <v>6193</v>
      </c>
      <c r="Q93" s="75" t="s">
        <v>6193</v>
      </c>
      <c r="R93" s="69"/>
      <c r="S93" s="69"/>
      <c r="T93" s="69"/>
      <c r="U93" s="69"/>
      <c r="V93" s="116"/>
      <c r="W93" s="116"/>
      <c r="X93" s="639">
        <f t="shared" si="2"/>
        <v>10500.000000000002</v>
      </c>
      <c r="Y93" s="74">
        <f t="shared" si="3"/>
        <v>160500</v>
      </c>
    </row>
    <row r="94" spans="1:25" x14ac:dyDescent="0.35">
      <c r="A94" s="69"/>
      <c r="B94" s="69"/>
      <c r="C94" s="69"/>
      <c r="D94" s="69"/>
      <c r="E94" s="69"/>
      <c r="F94" s="79" t="s">
        <v>9754</v>
      </c>
      <c r="G94" s="69"/>
      <c r="H94" s="74">
        <v>150000</v>
      </c>
      <c r="I94" s="69"/>
      <c r="J94" s="76" t="s">
        <v>4438</v>
      </c>
      <c r="K94" s="193" t="s">
        <v>6193</v>
      </c>
      <c r="L94" s="119" t="s">
        <v>9340</v>
      </c>
      <c r="M94" s="75" t="s">
        <v>9341</v>
      </c>
      <c r="N94" s="75"/>
      <c r="O94" s="69"/>
      <c r="P94" s="75" t="s">
        <v>6193</v>
      </c>
      <c r="Q94" s="75" t="s">
        <v>6193</v>
      </c>
      <c r="R94" s="69"/>
      <c r="S94" s="69"/>
      <c r="T94" s="69"/>
      <c r="U94" s="69"/>
      <c r="V94" s="116"/>
      <c r="W94" s="116"/>
      <c r="X94" s="639">
        <f t="shared" si="2"/>
        <v>10500.000000000002</v>
      </c>
      <c r="Y94" s="74">
        <f t="shared" si="3"/>
        <v>160500</v>
      </c>
    </row>
    <row r="95" spans="1:25" x14ac:dyDescent="0.35">
      <c r="A95" s="69"/>
      <c r="B95" s="69"/>
      <c r="C95" s="69"/>
      <c r="D95" s="69"/>
      <c r="E95" s="69"/>
      <c r="F95" s="79" t="s">
        <v>9754</v>
      </c>
      <c r="G95" s="69"/>
      <c r="H95" s="74">
        <v>150000</v>
      </c>
      <c r="I95" s="69"/>
      <c r="J95" s="76" t="s">
        <v>4438</v>
      </c>
      <c r="K95" s="193" t="s">
        <v>6193</v>
      </c>
      <c r="L95" s="119" t="s">
        <v>9756</v>
      </c>
      <c r="M95" s="75" t="s">
        <v>9106</v>
      </c>
      <c r="N95" s="75"/>
      <c r="O95" s="69"/>
      <c r="P95" s="75" t="s">
        <v>6193</v>
      </c>
      <c r="Q95" s="75" t="s">
        <v>6193</v>
      </c>
      <c r="R95" s="69"/>
      <c r="S95" s="69"/>
      <c r="T95" s="69"/>
      <c r="U95" s="69"/>
      <c r="V95" s="116"/>
      <c r="W95" s="116"/>
      <c r="X95" s="639">
        <f t="shared" si="2"/>
        <v>10500.000000000002</v>
      </c>
      <c r="Y95" s="74">
        <f t="shared" si="3"/>
        <v>160500</v>
      </c>
    </row>
    <row r="96" spans="1:25" x14ac:dyDescent="0.35">
      <c r="A96" s="69"/>
      <c r="B96" s="69"/>
      <c r="C96" s="69"/>
      <c r="D96" s="69"/>
      <c r="E96" s="69"/>
      <c r="F96" s="79" t="s">
        <v>9754</v>
      </c>
      <c r="G96" s="69"/>
      <c r="H96" s="74">
        <v>150000</v>
      </c>
      <c r="I96" s="69"/>
      <c r="J96" s="76" t="s">
        <v>4438</v>
      </c>
      <c r="K96" s="193" t="s">
        <v>6193</v>
      </c>
      <c r="L96" s="119" t="s">
        <v>9107</v>
      </c>
      <c r="M96" s="75" t="s">
        <v>9108</v>
      </c>
      <c r="N96" s="75"/>
      <c r="O96" s="69"/>
      <c r="P96" s="75" t="s">
        <v>6193</v>
      </c>
      <c r="Q96" s="75" t="s">
        <v>6193</v>
      </c>
      <c r="R96" s="69"/>
      <c r="S96" s="69"/>
      <c r="T96" s="69"/>
      <c r="U96" s="69"/>
      <c r="V96" s="116"/>
      <c r="W96" s="116"/>
      <c r="X96" s="639">
        <f t="shared" si="2"/>
        <v>10500.000000000002</v>
      </c>
      <c r="Y96" s="74">
        <f t="shared" si="3"/>
        <v>160500</v>
      </c>
    </row>
    <row r="97" spans="1:25" x14ac:dyDescent="0.35">
      <c r="A97" s="76"/>
      <c r="B97" s="76"/>
      <c r="C97" s="76"/>
      <c r="D97" s="76"/>
      <c r="E97" s="76"/>
      <c r="F97" s="79" t="s">
        <v>9757</v>
      </c>
      <c r="G97" s="76"/>
      <c r="H97" s="74">
        <v>150000</v>
      </c>
      <c r="I97" s="76"/>
      <c r="J97" s="76" t="s">
        <v>9758</v>
      </c>
      <c r="K97" s="193" t="s">
        <v>6193</v>
      </c>
      <c r="L97" s="119" t="s">
        <v>9759</v>
      </c>
      <c r="M97" s="119" t="s">
        <v>9760</v>
      </c>
      <c r="N97" s="119"/>
      <c r="O97" s="76"/>
      <c r="P97" s="75" t="s">
        <v>6193</v>
      </c>
      <c r="Q97" s="75" t="s">
        <v>6193</v>
      </c>
      <c r="R97" s="76"/>
      <c r="S97" s="76"/>
      <c r="T97" s="76"/>
      <c r="U97" s="76"/>
      <c r="V97" s="121"/>
      <c r="W97" s="121"/>
      <c r="X97" s="639">
        <f t="shared" si="2"/>
        <v>10500.000000000002</v>
      </c>
      <c r="Y97" s="74">
        <f t="shared" si="3"/>
        <v>160500</v>
      </c>
    </row>
    <row r="98" spans="1:25" x14ac:dyDescent="0.35">
      <c r="A98" s="76"/>
      <c r="B98" s="76"/>
      <c r="C98" s="76"/>
      <c r="D98" s="76"/>
      <c r="E98" s="76"/>
      <c r="F98" s="79" t="s">
        <v>9761</v>
      </c>
      <c r="G98" s="76"/>
      <c r="H98" s="74">
        <v>150000</v>
      </c>
      <c r="I98" s="76"/>
      <c r="J98" s="76" t="s">
        <v>9758</v>
      </c>
      <c r="K98" s="193" t="s">
        <v>6193</v>
      </c>
      <c r="L98" s="119" t="s">
        <v>9762</v>
      </c>
      <c r="M98" s="119" t="s">
        <v>9763</v>
      </c>
      <c r="N98" s="119"/>
      <c r="O98" s="76"/>
      <c r="P98" s="119" t="s">
        <v>8797</v>
      </c>
      <c r="Q98" s="75" t="s">
        <v>6193</v>
      </c>
      <c r="R98" s="76"/>
      <c r="S98" s="76"/>
      <c r="T98" s="76"/>
      <c r="U98" s="76"/>
      <c r="V98" s="121"/>
      <c r="W98" s="121"/>
      <c r="X98" s="639">
        <f t="shared" si="2"/>
        <v>10500.000000000002</v>
      </c>
      <c r="Y98" s="74">
        <f t="shared" si="3"/>
        <v>160500</v>
      </c>
    </row>
    <row r="99" spans="1:25" x14ac:dyDescent="0.35">
      <c r="A99" s="76"/>
      <c r="B99" s="76"/>
      <c r="C99" s="76"/>
      <c r="D99" s="76"/>
      <c r="E99" s="76"/>
      <c r="F99" s="79" t="s">
        <v>9764</v>
      </c>
      <c r="G99" s="76"/>
      <c r="H99" s="74">
        <v>150000</v>
      </c>
      <c r="I99" s="76"/>
      <c r="J99" s="76" t="s">
        <v>9758</v>
      </c>
      <c r="K99" s="193" t="s">
        <v>6193</v>
      </c>
      <c r="L99" s="119" t="s">
        <v>5549</v>
      </c>
      <c r="M99" s="119" t="s">
        <v>9765</v>
      </c>
      <c r="N99" s="119"/>
      <c r="O99" s="76"/>
      <c r="P99" s="75" t="s">
        <v>6193</v>
      </c>
      <c r="Q99" s="75" t="s">
        <v>6193</v>
      </c>
      <c r="R99" s="76"/>
      <c r="S99" s="76"/>
      <c r="T99" s="76"/>
      <c r="U99" s="76"/>
      <c r="V99" s="121"/>
      <c r="W99" s="121"/>
      <c r="X99" s="639">
        <f t="shared" si="2"/>
        <v>10500.000000000002</v>
      </c>
      <c r="Y99" s="74">
        <f t="shared" si="3"/>
        <v>160500</v>
      </c>
    </row>
    <row r="100" spans="1:25" x14ac:dyDescent="0.35">
      <c r="A100" s="76"/>
      <c r="B100" s="76"/>
      <c r="C100" s="76"/>
      <c r="D100" s="76"/>
      <c r="E100" s="76"/>
      <c r="F100" s="79" t="s">
        <v>9766</v>
      </c>
      <c r="G100" s="76"/>
      <c r="H100" s="74">
        <v>150000</v>
      </c>
      <c r="I100" s="76"/>
      <c r="J100" s="76" t="s">
        <v>1098</v>
      </c>
      <c r="K100" s="193" t="s">
        <v>6193</v>
      </c>
      <c r="L100" s="119" t="s">
        <v>8719</v>
      </c>
      <c r="M100" s="119">
        <v>1108693</v>
      </c>
      <c r="N100" s="119"/>
      <c r="O100" s="76"/>
      <c r="P100" s="75" t="s">
        <v>6193</v>
      </c>
      <c r="Q100" s="75" t="s">
        <v>6193</v>
      </c>
      <c r="R100" s="76"/>
      <c r="S100" s="76"/>
      <c r="T100" s="76"/>
      <c r="U100" s="76"/>
      <c r="V100" s="116"/>
      <c r="W100" s="116"/>
      <c r="X100" s="639">
        <f t="shared" si="2"/>
        <v>10500.000000000002</v>
      </c>
      <c r="Y100" s="74">
        <f t="shared" si="3"/>
        <v>160500</v>
      </c>
    </row>
    <row r="101" spans="1:25" x14ac:dyDescent="0.35">
      <c r="A101" s="69"/>
      <c r="B101" s="69"/>
      <c r="C101" s="69"/>
      <c r="D101" s="69"/>
      <c r="E101" s="69"/>
      <c r="F101" s="79" t="s">
        <v>9767</v>
      </c>
      <c r="G101" s="69"/>
      <c r="H101" s="74">
        <v>150000</v>
      </c>
      <c r="I101" s="69"/>
      <c r="J101" s="76" t="s">
        <v>9758</v>
      </c>
      <c r="K101" s="193" t="s">
        <v>6193</v>
      </c>
      <c r="L101" s="119" t="s">
        <v>9768</v>
      </c>
      <c r="M101" s="75" t="s">
        <v>9769</v>
      </c>
      <c r="N101" s="75"/>
      <c r="O101" s="69"/>
      <c r="P101" s="75" t="s">
        <v>6193</v>
      </c>
      <c r="Q101" s="75" t="s">
        <v>6193</v>
      </c>
      <c r="R101" s="69"/>
      <c r="S101" s="69"/>
      <c r="T101" s="69"/>
      <c r="U101" s="69"/>
      <c r="V101" s="116"/>
      <c r="W101" s="116"/>
      <c r="X101" s="639">
        <f t="shared" si="2"/>
        <v>10500.000000000002</v>
      </c>
      <c r="Y101" s="74">
        <f t="shared" si="3"/>
        <v>160500</v>
      </c>
    </row>
    <row r="102" spans="1:25" x14ac:dyDescent="0.35">
      <c r="A102" s="76"/>
      <c r="B102" s="76"/>
      <c r="C102" s="76"/>
      <c r="D102" s="76"/>
      <c r="E102" s="76"/>
      <c r="F102" s="79" t="s">
        <v>9770</v>
      </c>
      <c r="G102" s="76"/>
      <c r="H102" s="74">
        <v>150000</v>
      </c>
      <c r="I102" s="76"/>
      <c r="J102" s="76" t="s">
        <v>9758</v>
      </c>
      <c r="K102" s="193" t="s">
        <v>6193</v>
      </c>
      <c r="L102" s="119" t="s">
        <v>9771</v>
      </c>
      <c r="M102" s="119" t="s">
        <v>9772</v>
      </c>
      <c r="N102" s="119"/>
      <c r="O102" s="76"/>
      <c r="P102" s="75" t="s">
        <v>6193</v>
      </c>
      <c r="Q102" s="75" t="s">
        <v>6193</v>
      </c>
      <c r="R102" s="76"/>
      <c r="S102" s="76"/>
      <c r="T102" s="76"/>
      <c r="U102" s="76"/>
      <c r="V102" s="121"/>
      <c r="W102" s="121"/>
      <c r="X102" s="639">
        <f t="shared" si="2"/>
        <v>10500.000000000002</v>
      </c>
      <c r="Y102" s="74">
        <f t="shared" si="3"/>
        <v>160500</v>
      </c>
    </row>
    <row r="103" spans="1:25" x14ac:dyDescent="0.35">
      <c r="A103" s="76"/>
      <c r="B103" s="76"/>
      <c r="C103" s="76"/>
      <c r="D103" s="76"/>
      <c r="E103" s="76"/>
      <c r="F103" s="79" t="s">
        <v>9773</v>
      </c>
      <c r="G103" s="76"/>
      <c r="H103" s="74">
        <v>150000</v>
      </c>
      <c r="I103" s="76"/>
      <c r="J103" s="76" t="s">
        <v>9758</v>
      </c>
      <c r="K103" s="193" t="s">
        <v>6193</v>
      </c>
      <c r="L103" s="119" t="s">
        <v>9771</v>
      </c>
      <c r="M103" s="119" t="s">
        <v>9774</v>
      </c>
      <c r="N103" s="119"/>
      <c r="O103" s="76"/>
      <c r="P103" s="75" t="s">
        <v>6193</v>
      </c>
      <c r="Q103" s="75" t="s">
        <v>6193</v>
      </c>
      <c r="R103" s="76"/>
      <c r="S103" s="76"/>
      <c r="T103" s="76"/>
      <c r="U103" s="76"/>
      <c r="V103" s="121"/>
      <c r="W103" s="121"/>
      <c r="X103" s="639">
        <f t="shared" si="2"/>
        <v>10500.000000000002</v>
      </c>
      <c r="Y103" s="74">
        <f t="shared" si="3"/>
        <v>160500</v>
      </c>
    </row>
    <row r="104" spans="1:25" x14ac:dyDescent="0.35">
      <c r="A104" s="76"/>
      <c r="B104" s="76"/>
      <c r="C104" s="76"/>
      <c r="D104" s="76"/>
      <c r="E104" s="76"/>
      <c r="F104" s="79" t="s">
        <v>9775</v>
      </c>
      <c r="G104" s="76"/>
      <c r="H104" s="74">
        <v>150000</v>
      </c>
      <c r="I104" s="76"/>
      <c r="J104" s="76" t="s">
        <v>9758</v>
      </c>
      <c r="K104" s="193" t="s">
        <v>6193</v>
      </c>
      <c r="L104" s="119" t="s">
        <v>8356</v>
      </c>
      <c r="M104" s="119" t="s">
        <v>9776</v>
      </c>
      <c r="N104" s="119"/>
      <c r="O104" s="76"/>
      <c r="P104" s="75" t="s">
        <v>6193</v>
      </c>
      <c r="Q104" s="75" t="s">
        <v>6193</v>
      </c>
      <c r="R104" s="76"/>
      <c r="S104" s="76"/>
      <c r="T104" s="76"/>
      <c r="U104" s="76"/>
      <c r="V104" s="121"/>
      <c r="W104" s="121"/>
      <c r="X104" s="639">
        <f t="shared" si="2"/>
        <v>10500.000000000002</v>
      </c>
      <c r="Y104" s="74">
        <f t="shared" si="3"/>
        <v>160500</v>
      </c>
    </row>
    <row r="105" spans="1:25" x14ac:dyDescent="0.35">
      <c r="A105" s="76"/>
      <c r="B105" s="76"/>
      <c r="C105" s="76"/>
      <c r="D105" s="76"/>
      <c r="E105" s="76"/>
      <c r="F105" s="79" t="s">
        <v>9777</v>
      </c>
      <c r="G105" s="76"/>
      <c r="H105" s="74">
        <v>150000</v>
      </c>
      <c r="I105" s="76"/>
      <c r="J105" s="76" t="s">
        <v>9758</v>
      </c>
      <c r="K105" s="193" t="s">
        <v>6193</v>
      </c>
      <c r="L105" s="119" t="s">
        <v>8810</v>
      </c>
      <c r="M105" s="119" t="s">
        <v>9778</v>
      </c>
      <c r="N105" s="119"/>
      <c r="O105" s="76"/>
      <c r="P105" s="75" t="s">
        <v>6193</v>
      </c>
      <c r="Q105" s="75" t="s">
        <v>6193</v>
      </c>
      <c r="R105" s="76"/>
      <c r="S105" s="76"/>
      <c r="T105" s="76"/>
      <c r="U105" s="76"/>
      <c r="V105" s="121"/>
      <c r="W105" s="121"/>
      <c r="X105" s="639">
        <f t="shared" si="2"/>
        <v>10500.000000000002</v>
      </c>
      <c r="Y105" s="74">
        <f t="shared" si="3"/>
        <v>160500</v>
      </c>
    </row>
    <row r="106" spans="1:25" x14ac:dyDescent="0.35">
      <c r="A106" s="69"/>
      <c r="B106" s="69"/>
      <c r="C106" s="69"/>
      <c r="D106" s="69"/>
      <c r="E106" s="69"/>
      <c r="F106" s="79" t="s">
        <v>9779</v>
      </c>
      <c r="G106" s="69"/>
      <c r="H106" s="74">
        <v>150000</v>
      </c>
      <c r="I106" s="69"/>
      <c r="J106" s="76" t="s">
        <v>9758</v>
      </c>
      <c r="K106" s="193" t="s">
        <v>6193</v>
      </c>
      <c r="L106" s="119" t="s">
        <v>8813</v>
      </c>
      <c r="M106" s="75" t="s">
        <v>9780</v>
      </c>
      <c r="N106" s="75"/>
      <c r="O106" s="69"/>
      <c r="P106" s="119" t="s">
        <v>8797</v>
      </c>
      <c r="Q106" s="75" t="s">
        <v>6193</v>
      </c>
      <c r="R106" s="69"/>
      <c r="S106" s="69"/>
      <c r="T106" s="69"/>
      <c r="U106" s="69"/>
      <c r="V106" s="116"/>
      <c r="W106" s="116"/>
      <c r="X106" s="639">
        <f t="shared" si="2"/>
        <v>10500.000000000002</v>
      </c>
      <c r="Y106" s="74">
        <f t="shared" si="3"/>
        <v>160500</v>
      </c>
    </row>
    <row r="107" spans="1:25" x14ac:dyDescent="0.35">
      <c r="A107" s="76"/>
      <c r="B107" s="76"/>
      <c r="C107" s="76"/>
      <c r="D107" s="76"/>
      <c r="E107" s="76"/>
      <c r="F107" s="79" t="s">
        <v>9781</v>
      </c>
      <c r="G107" s="76"/>
      <c r="H107" s="74">
        <v>150000</v>
      </c>
      <c r="I107" s="76"/>
      <c r="J107" s="76" t="s">
        <v>9758</v>
      </c>
      <c r="K107" s="193" t="s">
        <v>6193</v>
      </c>
      <c r="L107" s="119" t="s">
        <v>8816</v>
      </c>
      <c r="M107" s="119" t="s">
        <v>9782</v>
      </c>
      <c r="N107" s="119"/>
      <c r="O107" s="76"/>
      <c r="P107" s="119" t="s">
        <v>6193</v>
      </c>
      <c r="Q107" s="119" t="s">
        <v>3484</v>
      </c>
      <c r="R107" s="76"/>
      <c r="S107" s="76"/>
      <c r="T107" s="76"/>
      <c r="U107" s="76"/>
      <c r="V107" s="121"/>
      <c r="W107" s="121"/>
      <c r="X107" s="639">
        <f t="shared" si="2"/>
        <v>10500.000000000002</v>
      </c>
      <c r="Y107" s="74">
        <f t="shared" si="3"/>
        <v>160500</v>
      </c>
    </row>
    <row r="108" spans="1:25" x14ac:dyDescent="0.35">
      <c r="A108" s="76"/>
      <c r="B108" s="76"/>
      <c r="C108" s="76"/>
      <c r="D108" s="76"/>
      <c r="E108" s="76"/>
      <c r="F108" s="79" t="s">
        <v>9783</v>
      </c>
      <c r="G108" s="76"/>
      <c r="H108" s="74">
        <v>150000</v>
      </c>
      <c r="I108" s="76"/>
      <c r="J108" s="76" t="s">
        <v>9758</v>
      </c>
      <c r="K108" s="193" t="s">
        <v>6193</v>
      </c>
      <c r="L108" s="119" t="s">
        <v>5549</v>
      </c>
      <c r="M108" s="119" t="s">
        <v>9784</v>
      </c>
      <c r="N108" s="119"/>
      <c r="O108" s="76"/>
      <c r="P108" s="119" t="s">
        <v>6193</v>
      </c>
      <c r="Q108" s="119" t="s">
        <v>6193</v>
      </c>
      <c r="R108" s="76"/>
      <c r="S108" s="76"/>
      <c r="T108" s="76"/>
      <c r="U108" s="76"/>
      <c r="V108" s="121"/>
      <c r="W108" s="121"/>
      <c r="X108" s="639">
        <f t="shared" si="2"/>
        <v>10500.000000000002</v>
      </c>
      <c r="Y108" s="74">
        <f t="shared" si="3"/>
        <v>160500</v>
      </c>
    </row>
    <row r="109" spans="1:25" x14ac:dyDescent="0.35">
      <c r="A109" s="76"/>
      <c r="B109" s="76"/>
      <c r="C109" s="76"/>
      <c r="D109" s="76"/>
      <c r="E109" s="76"/>
      <c r="F109" s="79" t="s">
        <v>9785</v>
      </c>
      <c r="G109" s="76"/>
      <c r="H109" s="74">
        <v>150000</v>
      </c>
      <c r="I109" s="76"/>
      <c r="J109" s="76" t="s">
        <v>9758</v>
      </c>
      <c r="K109" s="193" t="s">
        <v>6193</v>
      </c>
      <c r="L109" s="119" t="s">
        <v>8821</v>
      </c>
      <c r="M109" s="119" t="s">
        <v>9786</v>
      </c>
      <c r="N109" s="119"/>
      <c r="O109" s="76"/>
      <c r="P109" s="119" t="s">
        <v>8797</v>
      </c>
      <c r="Q109" s="119" t="s">
        <v>6193</v>
      </c>
      <c r="R109" s="76"/>
      <c r="S109" s="76"/>
      <c r="T109" s="76"/>
      <c r="U109" s="76"/>
      <c r="V109" s="121"/>
      <c r="W109" s="121"/>
      <c r="X109" s="639">
        <f t="shared" si="2"/>
        <v>10500.000000000002</v>
      </c>
      <c r="Y109" s="74">
        <f t="shared" si="3"/>
        <v>160500</v>
      </c>
    </row>
    <row r="110" spans="1:25" x14ac:dyDescent="0.35">
      <c r="A110" s="76"/>
      <c r="B110" s="76"/>
      <c r="C110" s="76"/>
      <c r="D110" s="76"/>
      <c r="E110" s="76"/>
      <c r="F110" s="79" t="s">
        <v>9787</v>
      </c>
      <c r="G110" s="76"/>
      <c r="H110" s="74">
        <v>150000</v>
      </c>
      <c r="I110" s="76"/>
      <c r="J110" s="76" t="s">
        <v>9758</v>
      </c>
      <c r="K110" s="193" t="s">
        <v>6193</v>
      </c>
      <c r="L110" s="119" t="s">
        <v>9768</v>
      </c>
      <c r="M110" s="119" t="s">
        <v>9788</v>
      </c>
      <c r="N110" s="119"/>
      <c r="O110" s="76"/>
      <c r="P110" s="119" t="s">
        <v>6193</v>
      </c>
      <c r="Q110" s="119" t="s">
        <v>6193</v>
      </c>
      <c r="R110" s="76"/>
      <c r="S110" s="76"/>
      <c r="T110" s="76"/>
      <c r="U110" s="76"/>
      <c r="V110" s="121"/>
      <c r="W110" s="121"/>
      <c r="X110" s="639">
        <f t="shared" si="2"/>
        <v>10500.000000000002</v>
      </c>
      <c r="Y110" s="74">
        <f t="shared" si="3"/>
        <v>160500</v>
      </c>
    </row>
    <row r="111" spans="1:25" x14ac:dyDescent="0.35">
      <c r="A111" s="69"/>
      <c r="B111" s="69"/>
      <c r="C111" s="69"/>
      <c r="D111" s="69"/>
      <c r="E111" s="69"/>
      <c r="F111" s="79" t="s">
        <v>9789</v>
      </c>
      <c r="G111" s="69"/>
      <c r="H111" s="74">
        <v>150000</v>
      </c>
      <c r="I111" s="69"/>
      <c r="J111" s="76" t="s">
        <v>9758</v>
      </c>
      <c r="K111" s="193" t="s">
        <v>6193</v>
      </c>
      <c r="L111" s="75" t="s">
        <v>8813</v>
      </c>
      <c r="M111" s="75" t="s">
        <v>9790</v>
      </c>
      <c r="N111" s="75"/>
      <c r="O111" s="69"/>
      <c r="P111" s="119" t="s">
        <v>8797</v>
      </c>
      <c r="Q111" s="119" t="s">
        <v>6193</v>
      </c>
      <c r="R111" s="69"/>
      <c r="S111" s="69"/>
      <c r="T111" s="69"/>
      <c r="U111" s="69"/>
      <c r="V111" s="116"/>
      <c r="W111" s="116"/>
      <c r="X111" s="639">
        <f t="shared" si="2"/>
        <v>10500.000000000002</v>
      </c>
      <c r="Y111" s="74">
        <f t="shared" si="3"/>
        <v>160500</v>
      </c>
    </row>
    <row r="112" spans="1:25" s="79" customFormat="1" x14ac:dyDescent="0.35">
      <c r="F112" s="79" t="s">
        <v>9791</v>
      </c>
      <c r="H112" s="74">
        <v>150000</v>
      </c>
      <c r="J112" s="79" t="s">
        <v>9758</v>
      </c>
      <c r="K112" s="193" t="s">
        <v>6193</v>
      </c>
      <c r="L112" s="79" t="s">
        <v>8810</v>
      </c>
      <c r="M112" s="79" t="s">
        <v>9792</v>
      </c>
      <c r="P112" s="119" t="s">
        <v>6193</v>
      </c>
      <c r="Q112" s="119" t="s">
        <v>6193</v>
      </c>
      <c r="V112" s="256"/>
      <c r="W112" s="256"/>
      <c r="X112" s="639">
        <f t="shared" si="2"/>
        <v>10500.000000000002</v>
      </c>
      <c r="Y112" s="74">
        <f t="shared" si="3"/>
        <v>160500</v>
      </c>
    </row>
    <row r="113" spans="1:25" s="79" customFormat="1" x14ac:dyDescent="0.35">
      <c r="F113" s="79" t="s">
        <v>9785</v>
      </c>
      <c r="H113" s="74">
        <v>150000</v>
      </c>
      <c r="J113" s="79" t="s">
        <v>9758</v>
      </c>
      <c r="K113" s="193" t="s">
        <v>6193</v>
      </c>
      <c r="L113" s="79" t="s">
        <v>8821</v>
      </c>
      <c r="M113" s="79" t="s">
        <v>9793</v>
      </c>
      <c r="P113" s="79" t="s">
        <v>8797</v>
      </c>
      <c r="Q113" s="119" t="s">
        <v>6193</v>
      </c>
      <c r="V113" s="256"/>
      <c r="W113" s="256"/>
      <c r="X113" s="639">
        <f t="shared" si="2"/>
        <v>10500.000000000002</v>
      </c>
      <c r="Y113" s="74">
        <f t="shared" si="3"/>
        <v>160500</v>
      </c>
    </row>
    <row r="114" spans="1:25" s="79" customFormat="1" x14ac:dyDescent="0.35">
      <c r="F114" s="79" t="s">
        <v>9794</v>
      </c>
      <c r="H114" s="74">
        <v>150000</v>
      </c>
      <c r="J114" s="79" t="s">
        <v>9758</v>
      </c>
      <c r="K114" s="193" t="s">
        <v>6193</v>
      </c>
      <c r="L114" s="79" t="s">
        <v>8356</v>
      </c>
      <c r="M114" s="79" t="s">
        <v>9795</v>
      </c>
      <c r="P114" s="119" t="s">
        <v>6193</v>
      </c>
      <c r="Q114" s="119" t="s">
        <v>6193</v>
      </c>
      <c r="V114" s="256"/>
      <c r="W114" s="256"/>
      <c r="X114" s="639">
        <f t="shared" si="2"/>
        <v>10500.000000000002</v>
      </c>
      <c r="Y114" s="74">
        <f t="shared" si="3"/>
        <v>160500</v>
      </c>
    </row>
    <row r="115" spans="1:25" s="79" customFormat="1" x14ac:dyDescent="0.35">
      <c r="F115" s="79" t="s">
        <v>9796</v>
      </c>
      <c r="H115" s="74">
        <v>150000</v>
      </c>
      <c r="J115" s="79" t="s">
        <v>1062</v>
      </c>
      <c r="K115" s="193" t="s">
        <v>6193</v>
      </c>
      <c r="L115" s="79" t="s">
        <v>3267</v>
      </c>
      <c r="M115" s="79" t="s">
        <v>6193</v>
      </c>
      <c r="P115" s="119" t="s">
        <v>6193</v>
      </c>
      <c r="Q115" s="119" t="s">
        <v>6193</v>
      </c>
      <c r="V115" s="256"/>
      <c r="W115" s="256"/>
      <c r="X115" s="639">
        <f t="shared" si="2"/>
        <v>10500.000000000002</v>
      </c>
      <c r="Y115" s="74">
        <f t="shared" si="3"/>
        <v>160500</v>
      </c>
    </row>
    <row r="116" spans="1:25" s="79" customFormat="1" x14ac:dyDescent="0.35">
      <c r="F116" s="79" t="s">
        <v>9797</v>
      </c>
      <c r="H116" s="74">
        <v>150000</v>
      </c>
      <c r="J116" s="79" t="s">
        <v>1062</v>
      </c>
      <c r="K116" s="193" t="s">
        <v>6193</v>
      </c>
      <c r="L116" s="79" t="s">
        <v>3301</v>
      </c>
      <c r="M116" s="79" t="s">
        <v>6193</v>
      </c>
      <c r="P116" s="119" t="s">
        <v>6193</v>
      </c>
      <c r="Q116" s="119" t="s">
        <v>6193</v>
      </c>
      <c r="V116" s="256"/>
      <c r="W116" s="256"/>
      <c r="X116" s="639">
        <f t="shared" si="2"/>
        <v>10500.000000000002</v>
      </c>
      <c r="Y116" s="74">
        <f t="shared" si="3"/>
        <v>160500</v>
      </c>
    </row>
    <row r="117" spans="1:25" s="79" customFormat="1" x14ac:dyDescent="0.35">
      <c r="F117" s="79" t="s">
        <v>9798</v>
      </c>
      <c r="H117" s="74">
        <v>150000</v>
      </c>
      <c r="J117" s="79" t="s">
        <v>3274</v>
      </c>
      <c r="K117" s="193" t="s">
        <v>6193</v>
      </c>
      <c r="L117" s="79" t="s">
        <v>1151</v>
      </c>
      <c r="M117" s="79" t="s">
        <v>9799</v>
      </c>
      <c r="P117" s="119" t="s">
        <v>6193</v>
      </c>
      <c r="Q117" s="119" t="s">
        <v>6193</v>
      </c>
      <c r="V117" s="256"/>
      <c r="W117" s="256"/>
      <c r="X117" s="639">
        <f t="shared" si="2"/>
        <v>10500.000000000002</v>
      </c>
      <c r="Y117" s="74">
        <f t="shared" si="3"/>
        <v>160500</v>
      </c>
    </row>
    <row r="118" spans="1:25" s="79" customFormat="1" x14ac:dyDescent="0.35">
      <c r="F118" s="79" t="s">
        <v>9800</v>
      </c>
      <c r="H118" s="74">
        <v>150000</v>
      </c>
      <c r="J118" s="79" t="s">
        <v>3274</v>
      </c>
      <c r="K118" s="193" t="s">
        <v>6193</v>
      </c>
      <c r="L118" s="79" t="s">
        <v>1151</v>
      </c>
      <c r="M118" s="79" t="s">
        <v>9801</v>
      </c>
      <c r="P118" s="119" t="s">
        <v>6193</v>
      </c>
      <c r="Q118" s="119" t="s">
        <v>6193</v>
      </c>
      <c r="V118" s="256"/>
      <c r="W118" s="256"/>
      <c r="X118" s="639">
        <f t="shared" si="2"/>
        <v>10500.000000000002</v>
      </c>
      <c r="Y118" s="74">
        <f t="shared" si="3"/>
        <v>160500</v>
      </c>
    </row>
    <row r="119" spans="1:25" s="79" customFormat="1" x14ac:dyDescent="0.35">
      <c r="F119" s="79" t="s">
        <v>9802</v>
      </c>
      <c r="H119" s="74">
        <v>150000</v>
      </c>
      <c r="J119" s="79" t="s">
        <v>3274</v>
      </c>
      <c r="K119" s="193" t="s">
        <v>6193</v>
      </c>
      <c r="L119" s="79" t="s">
        <v>1151</v>
      </c>
      <c r="M119" s="79" t="s">
        <v>9803</v>
      </c>
      <c r="P119" s="119" t="s">
        <v>6193</v>
      </c>
      <c r="Q119" s="119" t="s">
        <v>6193</v>
      </c>
      <c r="V119" s="256"/>
      <c r="W119" s="256"/>
      <c r="X119" s="639">
        <f t="shared" si="2"/>
        <v>10500.000000000002</v>
      </c>
      <c r="Y119" s="74">
        <f t="shared" si="3"/>
        <v>160500</v>
      </c>
    </row>
    <row r="120" spans="1:25" s="79" customFormat="1" x14ac:dyDescent="0.35">
      <c r="F120" s="79" t="s">
        <v>9804</v>
      </c>
      <c r="H120" s="74">
        <v>150000</v>
      </c>
      <c r="J120" s="79" t="s">
        <v>1062</v>
      </c>
      <c r="K120" s="193" t="s">
        <v>6193</v>
      </c>
      <c r="L120" s="79" t="s">
        <v>3301</v>
      </c>
      <c r="M120" s="79" t="s">
        <v>6193</v>
      </c>
      <c r="P120" s="119" t="s">
        <v>6193</v>
      </c>
      <c r="Q120" s="119" t="s">
        <v>6193</v>
      </c>
      <c r="V120" s="256"/>
      <c r="W120" s="256"/>
      <c r="X120" s="639">
        <f t="shared" si="2"/>
        <v>10500.000000000002</v>
      </c>
      <c r="Y120" s="74">
        <f t="shared" si="3"/>
        <v>160500</v>
      </c>
    </row>
    <row r="121" spans="1:25" s="79" customFormat="1" x14ac:dyDescent="0.35">
      <c r="F121" s="79" t="s">
        <v>9805</v>
      </c>
      <c r="H121" s="74">
        <v>150000</v>
      </c>
      <c r="J121" s="79" t="s">
        <v>1062</v>
      </c>
      <c r="K121" s="193" t="s">
        <v>6193</v>
      </c>
      <c r="L121" s="79" t="s">
        <v>1656</v>
      </c>
      <c r="M121" s="79" t="s">
        <v>6193</v>
      </c>
      <c r="P121" s="119" t="s">
        <v>6193</v>
      </c>
      <c r="Q121" s="119" t="s">
        <v>6193</v>
      </c>
      <c r="V121" s="256"/>
      <c r="W121" s="256"/>
      <c r="X121" s="639">
        <f t="shared" si="2"/>
        <v>10500.000000000002</v>
      </c>
      <c r="Y121" s="74">
        <f t="shared" si="3"/>
        <v>160500</v>
      </c>
    </row>
    <row r="122" spans="1:25" x14ac:dyDescent="0.35">
      <c r="A122" s="69"/>
      <c r="B122" s="69"/>
      <c r="C122" s="69"/>
      <c r="D122" s="69"/>
      <c r="E122" s="69"/>
      <c r="F122" s="76" t="s">
        <v>9806</v>
      </c>
      <c r="G122" s="69"/>
      <c r="H122" s="74">
        <v>150000</v>
      </c>
      <c r="I122" s="69"/>
      <c r="J122" s="76" t="s">
        <v>3274</v>
      </c>
      <c r="K122" s="193" t="s">
        <v>6193</v>
      </c>
      <c r="L122" s="119" t="s">
        <v>1151</v>
      </c>
      <c r="M122" s="75" t="s">
        <v>9807</v>
      </c>
      <c r="N122" s="75"/>
      <c r="O122" s="69"/>
      <c r="P122" s="119" t="s">
        <v>6193</v>
      </c>
      <c r="Q122" s="119" t="s">
        <v>6193</v>
      </c>
      <c r="R122" s="69"/>
      <c r="S122" s="69"/>
      <c r="T122" s="69"/>
      <c r="U122" s="69"/>
      <c r="V122" s="116"/>
      <c r="W122" s="116"/>
      <c r="X122" s="639">
        <f t="shared" si="2"/>
        <v>10500.000000000002</v>
      </c>
      <c r="Y122" s="74">
        <f t="shared" si="3"/>
        <v>160500</v>
      </c>
    </row>
    <row r="123" spans="1:25" x14ac:dyDescent="0.35">
      <c r="A123" s="76"/>
      <c r="B123" s="76"/>
      <c r="C123" s="76"/>
      <c r="D123" s="76"/>
      <c r="E123" s="76"/>
      <c r="F123" s="76" t="s">
        <v>9808</v>
      </c>
      <c r="G123" s="76"/>
      <c r="H123" s="74">
        <v>150000</v>
      </c>
      <c r="I123" s="76"/>
      <c r="J123" s="76" t="s">
        <v>1062</v>
      </c>
      <c r="K123" s="193" t="s">
        <v>6193</v>
      </c>
      <c r="L123" s="119" t="s">
        <v>3301</v>
      </c>
      <c r="M123" s="119" t="s">
        <v>6193</v>
      </c>
      <c r="N123" s="119"/>
      <c r="O123" s="76"/>
      <c r="P123" s="119" t="s">
        <v>6193</v>
      </c>
      <c r="Q123" s="119" t="s">
        <v>6193</v>
      </c>
      <c r="R123" s="76"/>
      <c r="S123" s="76"/>
      <c r="T123" s="76"/>
      <c r="U123" s="76"/>
      <c r="V123" s="121"/>
      <c r="W123" s="121"/>
      <c r="X123" s="639">
        <f t="shared" si="2"/>
        <v>10500.000000000002</v>
      </c>
      <c r="Y123" s="74">
        <f t="shared" si="3"/>
        <v>160500</v>
      </c>
    </row>
    <row r="124" spans="1:25" x14ac:dyDescent="0.35">
      <c r="A124" s="76"/>
      <c r="B124" s="76"/>
      <c r="C124" s="76"/>
      <c r="D124" s="76"/>
      <c r="E124" s="76"/>
      <c r="F124" s="76" t="s">
        <v>9809</v>
      </c>
      <c r="G124" s="76"/>
      <c r="H124" s="74">
        <v>150000</v>
      </c>
      <c r="I124" s="76"/>
      <c r="J124" s="76" t="s">
        <v>1062</v>
      </c>
      <c r="K124" s="193" t="s">
        <v>6193</v>
      </c>
      <c r="L124" s="119" t="s">
        <v>1656</v>
      </c>
      <c r="M124" s="119" t="s">
        <v>6193</v>
      </c>
      <c r="N124" s="119"/>
      <c r="O124" s="76"/>
      <c r="P124" s="119" t="s">
        <v>6193</v>
      </c>
      <c r="Q124" s="119" t="s">
        <v>6193</v>
      </c>
      <c r="R124" s="76"/>
      <c r="S124" s="76"/>
      <c r="T124" s="76"/>
      <c r="U124" s="76"/>
      <c r="V124" s="121"/>
      <c r="W124" s="121"/>
      <c r="X124" s="639">
        <f t="shared" si="2"/>
        <v>10500.000000000002</v>
      </c>
      <c r="Y124" s="74">
        <f t="shared" si="3"/>
        <v>160500</v>
      </c>
    </row>
    <row r="125" spans="1:25" x14ac:dyDescent="0.35">
      <c r="A125" s="76"/>
      <c r="B125" s="76"/>
      <c r="C125" s="76"/>
      <c r="D125" s="76"/>
      <c r="E125" s="76"/>
      <c r="F125" s="76" t="s">
        <v>9810</v>
      </c>
      <c r="G125" s="76"/>
      <c r="H125" s="74">
        <v>150000</v>
      </c>
      <c r="I125" s="76"/>
      <c r="J125" s="76" t="s">
        <v>1062</v>
      </c>
      <c r="K125" s="193" t="s">
        <v>6193</v>
      </c>
      <c r="L125" s="119" t="s">
        <v>1120</v>
      </c>
      <c r="M125" s="119">
        <v>2002352071</v>
      </c>
      <c r="N125" s="119"/>
      <c r="O125" s="76"/>
      <c r="P125" s="119" t="s">
        <v>6193</v>
      </c>
      <c r="Q125" s="119" t="s">
        <v>6193</v>
      </c>
      <c r="R125" s="76"/>
      <c r="S125" s="76"/>
      <c r="T125" s="76"/>
      <c r="U125" s="76"/>
      <c r="V125" s="121"/>
      <c r="W125" s="121"/>
      <c r="X125" s="639">
        <f t="shared" si="2"/>
        <v>10500.000000000002</v>
      </c>
      <c r="Y125" s="74">
        <f t="shared" si="3"/>
        <v>160500</v>
      </c>
    </row>
    <row r="126" spans="1:25" x14ac:dyDescent="0.35">
      <c r="A126" s="76"/>
      <c r="B126" s="76"/>
      <c r="C126" s="76"/>
      <c r="D126" s="76"/>
      <c r="E126" s="76"/>
      <c r="F126" s="76" t="s">
        <v>9811</v>
      </c>
      <c r="G126" s="76"/>
      <c r="H126" s="74">
        <v>150000</v>
      </c>
      <c r="I126" s="76"/>
      <c r="J126" s="76" t="s">
        <v>9812</v>
      </c>
      <c r="K126" s="193" t="s">
        <v>6193</v>
      </c>
      <c r="L126" s="119" t="s">
        <v>4479</v>
      </c>
      <c r="M126" s="119">
        <v>3010167</v>
      </c>
      <c r="N126" s="119"/>
      <c r="O126" s="76"/>
      <c r="P126" s="119" t="s">
        <v>6193</v>
      </c>
      <c r="Q126" s="119" t="s">
        <v>6193</v>
      </c>
      <c r="R126" s="76"/>
      <c r="S126" s="76"/>
      <c r="T126" s="76"/>
      <c r="U126" s="76"/>
      <c r="V126" s="121"/>
      <c r="W126" s="121"/>
      <c r="X126" s="639">
        <f t="shared" si="2"/>
        <v>10500.000000000002</v>
      </c>
      <c r="Y126" s="74">
        <f t="shared" si="3"/>
        <v>160500</v>
      </c>
    </row>
    <row r="127" spans="1:25" x14ac:dyDescent="0.35">
      <c r="A127" s="76"/>
      <c r="B127" s="76"/>
      <c r="C127" s="76"/>
      <c r="D127" s="76"/>
      <c r="E127" s="76"/>
      <c r="F127" s="76" t="s">
        <v>9813</v>
      </c>
      <c r="G127" s="76"/>
      <c r="H127" s="74">
        <v>150000</v>
      </c>
      <c r="I127" s="76"/>
      <c r="J127" s="76" t="s">
        <v>1062</v>
      </c>
      <c r="K127" s="193" t="s">
        <v>6193</v>
      </c>
      <c r="L127" s="119" t="s">
        <v>2099</v>
      </c>
      <c r="M127" s="119">
        <v>2002352086</v>
      </c>
      <c r="N127" s="119"/>
      <c r="O127" s="76"/>
      <c r="P127" s="119" t="s">
        <v>6193</v>
      </c>
      <c r="Q127" s="119" t="s">
        <v>6193</v>
      </c>
      <c r="R127" s="76"/>
      <c r="S127" s="76"/>
      <c r="T127" s="76"/>
      <c r="U127" s="76"/>
      <c r="V127" s="121"/>
      <c r="W127" s="121"/>
      <c r="X127" s="639">
        <f t="shared" si="2"/>
        <v>10500.000000000002</v>
      </c>
      <c r="Y127" s="74">
        <f t="shared" si="3"/>
        <v>160500</v>
      </c>
    </row>
    <row r="128" spans="1:25" x14ac:dyDescent="0.35">
      <c r="A128" s="76"/>
      <c r="B128" s="76"/>
      <c r="C128" s="76"/>
      <c r="D128" s="76"/>
      <c r="E128" s="76"/>
      <c r="F128" s="76" t="s">
        <v>9814</v>
      </c>
      <c r="G128" s="76"/>
      <c r="H128" s="74">
        <v>150000</v>
      </c>
      <c r="I128" s="76"/>
      <c r="J128" s="76" t="s">
        <v>1123</v>
      </c>
      <c r="K128" s="193" t="s">
        <v>6193</v>
      </c>
      <c r="L128" s="119" t="s">
        <v>8732</v>
      </c>
      <c r="M128" s="119" t="s">
        <v>9815</v>
      </c>
      <c r="N128" s="119"/>
      <c r="O128" s="76"/>
      <c r="P128" s="119" t="s">
        <v>6193</v>
      </c>
      <c r="Q128" s="119" t="s">
        <v>6193</v>
      </c>
      <c r="R128" s="76"/>
      <c r="S128" s="76"/>
      <c r="T128" s="76"/>
      <c r="U128" s="76"/>
      <c r="V128" s="121"/>
      <c r="W128" s="121"/>
      <c r="X128" s="639">
        <f t="shared" si="2"/>
        <v>10500.000000000002</v>
      </c>
      <c r="Y128" s="74">
        <f t="shared" si="3"/>
        <v>160500</v>
      </c>
    </row>
    <row r="129" spans="1:25" x14ac:dyDescent="0.35">
      <c r="A129" s="69"/>
      <c r="B129" s="69"/>
      <c r="C129" s="69"/>
      <c r="D129" s="69"/>
      <c r="E129" s="69"/>
      <c r="F129" s="76" t="s">
        <v>9816</v>
      </c>
      <c r="G129" s="69"/>
      <c r="H129" s="74">
        <v>150000</v>
      </c>
      <c r="I129" s="69"/>
      <c r="J129" s="76" t="s">
        <v>1062</v>
      </c>
      <c r="K129" s="193" t="s">
        <v>6193</v>
      </c>
      <c r="L129" s="119" t="s">
        <v>1209</v>
      </c>
      <c r="M129" s="75">
        <v>2002352093</v>
      </c>
      <c r="N129" s="75"/>
      <c r="O129" s="69"/>
      <c r="P129" s="119" t="s">
        <v>6193</v>
      </c>
      <c r="Q129" s="119" t="s">
        <v>6193</v>
      </c>
      <c r="R129" s="69"/>
      <c r="S129" s="69"/>
      <c r="T129" s="69"/>
      <c r="U129" s="69"/>
      <c r="V129" s="116"/>
      <c r="W129" s="116"/>
      <c r="X129" s="639">
        <f t="shared" si="2"/>
        <v>10500.000000000002</v>
      </c>
      <c r="Y129" s="74">
        <f t="shared" si="3"/>
        <v>160500</v>
      </c>
    </row>
    <row r="130" spans="1:25" x14ac:dyDescent="0.35">
      <c r="A130" s="76"/>
      <c r="B130" s="76"/>
      <c r="C130" s="76"/>
      <c r="D130" s="76"/>
      <c r="E130" s="76"/>
      <c r="F130" s="79" t="s">
        <v>9817</v>
      </c>
      <c r="G130" s="76"/>
      <c r="H130" s="74">
        <v>150000</v>
      </c>
      <c r="I130" s="76"/>
      <c r="J130" s="76" t="s">
        <v>1062</v>
      </c>
      <c r="K130" s="193" t="s">
        <v>6193</v>
      </c>
      <c r="L130" s="119" t="s">
        <v>1120</v>
      </c>
      <c r="M130" s="119">
        <v>2002352058</v>
      </c>
      <c r="N130" s="119"/>
      <c r="O130" s="76"/>
      <c r="P130" s="119" t="s">
        <v>6193</v>
      </c>
      <c r="Q130" s="119" t="s">
        <v>6193</v>
      </c>
      <c r="R130" s="76"/>
      <c r="S130" s="76"/>
      <c r="T130" s="76"/>
      <c r="U130" s="76"/>
      <c r="V130" s="121"/>
      <c r="W130" s="121"/>
      <c r="X130" s="639">
        <f t="shared" si="2"/>
        <v>10500.000000000002</v>
      </c>
      <c r="Y130" s="74">
        <f t="shared" si="3"/>
        <v>160500</v>
      </c>
    </row>
    <row r="131" spans="1:25" x14ac:dyDescent="0.35">
      <c r="A131" s="76"/>
      <c r="B131" s="76"/>
      <c r="C131" s="76"/>
      <c r="D131" s="76"/>
      <c r="E131" s="76"/>
      <c r="F131" s="79" t="s">
        <v>9818</v>
      </c>
      <c r="G131" s="76"/>
      <c r="H131" s="74">
        <v>150000</v>
      </c>
      <c r="I131" s="76"/>
      <c r="J131" s="76" t="s">
        <v>1062</v>
      </c>
      <c r="K131" s="193" t="s">
        <v>6193</v>
      </c>
      <c r="L131" s="119" t="s">
        <v>1120</v>
      </c>
      <c r="M131" s="119">
        <v>2002352080</v>
      </c>
      <c r="N131" s="119"/>
      <c r="O131" s="76"/>
      <c r="P131" s="119" t="s">
        <v>6193</v>
      </c>
      <c r="Q131" s="119" t="s">
        <v>6193</v>
      </c>
      <c r="R131" s="76"/>
      <c r="S131" s="76"/>
      <c r="T131" s="76"/>
      <c r="U131" s="76"/>
      <c r="V131" s="121"/>
      <c r="W131" s="121"/>
      <c r="X131" s="639">
        <f t="shared" si="2"/>
        <v>10500.000000000002</v>
      </c>
      <c r="Y131" s="74">
        <f t="shared" si="3"/>
        <v>160500</v>
      </c>
    </row>
    <row r="132" spans="1:25" x14ac:dyDescent="0.35">
      <c r="A132" s="69"/>
      <c r="B132" s="69"/>
      <c r="C132" s="69"/>
      <c r="D132" s="69"/>
      <c r="E132" s="69"/>
      <c r="F132" s="79" t="s">
        <v>9819</v>
      </c>
      <c r="G132" s="69"/>
      <c r="H132" s="74">
        <v>150000</v>
      </c>
      <c r="I132" s="69"/>
      <c r="J132" s="76" t="s">
        <v>1098</v>
      </c>
      <c r="K132" s="193" t="s">
        <v>6193</v>
      </c>
      <c r="L132" s="119" t="s">
        <v>9820</v>
      </c>
      <c r="M132" s="75" t="s">
        <v>9821</v>
      </c>
      <c r="N132" s="75"/>
      <c r="O132" s="69"/>
      <c r="P132" s="119" t="s">
        <v>6193</v>
      </c>
      <c r="Q132" s="119" t="s">
        <v>6193</v>
      </c>
      <c r="R132" s="69"/>
      <c r="S132" s="69"/>
      <c r="T132" s="69"/>
      <c r="U132" s="69"/>
      <c r="V132" s="116"/>
      <c r="W132" s="116"/>
      <c r="X132" s="639">
        <f t="shared" si="2"/>
        <v>10500.000000000002</v>
      </c>
      <c r="Y132" s="74">
        <f t="shared" si="3"/>
        <v>160500</v>
      </c>
    </row>
    <row r="133" spans="1:25" x14ac:dyDescent="0.35">
      <c r="A133" s="76"/>
      <c r="B133" s="76"/>
      <c r="C133" s="76"/>
      <c r="D133" s="76"/>
      <c r="E133" s="76"/>
      <c r="F133" s="79" t="s">
        <v>9822</v>
      </c>
      <c r="G133" s="76"/>
      <c r="H133" s="74">
        <v>150000</v>
      </c>
      <c r="I133" s="76"/>
      <c r="J133" s="76" t="s">
        <v>1123</v>
      </c>
      <c r="K133" s="193" t="s">
        <v>6193</v>
      </c>
      <c r="L133" s="119" t="s">
        <v>8389</v>
      </c>
      <c r="M133" s="119" t="s">
        <v>9823</v>
      </c>
      <c r="N133" s="119"/>
      <c r="O133" s="76"/>
      <c r="P133" s="119" t="s">
        <v>6193</v>
      </c>
      <c r="Q133" s="119" t="s">
        <v>6193</v>
      </c>
      <c r="R133" s="76"/>
      <c r="S133" s="76"/>
      <c r="T133" s="76"/>
      <c r="U133" s="76"/>
      <c r="V133" s="121"/>
      <c r="W133" s="121"/>
      <c r="X133" s="639">
        <f t="shared" si="2"/>
        <v>10500.000000000002</v>
      </c>
      <c r="Y133" s="74">
        <f t="shared" si="3"/>
        <v>160500</v>
      </c>
    </row>
    <row r="134" spans="1:25" x14ac:dyDescent="0.35">
      <c r="A134" s="76"/>
      <c r="B134" s="76"/>
      <c r="C134" s="76"/>
      <c r="D134" s="76"/>
      <c r="E134" s="76"/>
      <c r="F134" s="79" t="s">
        <v>9824</v>
      </c>
      <c r="G134" s="76"/>
      <c r="H134" s="74">
        <v>150000</v>
      </c>
      <c r="I134" s="76"/>
      <c r="J134" s="76" t="s">
        <v>6193</v>
      </c>
      <c r="K134" s="76" t="s">
        <v>6193</v>
      </c>
      <c r="L134" s="76" t="s">
        <v>6193</v>
      </c>
      <c r="M134" s="76" t="s">
        <v>6193</v>
      </c>
      <c r="N134" s="119"/>
      <c r="O134" s="76"/>
      <c r="P134" s="119" t="s">
        <v>6193</v>
      </c>
      <c r="Q134" s="119" t="s">
        <v>6193</v>
      </c>
      <c r="R134" s="76"/>
      <c r="S134" s="76"/>
      <c r="T134" s="76"/>
      <c r="U134" s="76"/>
      <c r="V134" s="116"/>
      <c r="W134" s="116"/>
      <c r="X134" s="639">
        <f t="shared" ref="X134:X197" si="4">H134*X$4</f>
        <v>10500.000000000002</v>
      </c>
      <c r="Y134" s="74">
        <f t="shared" ref="Y134:Y197" si="5">H134+X134</f>
        <v>160500</v>
      </c>
    </row>
    <row r="135" spans="1:25" x14ac:dyDescent="0.35">
      <c r="A135" s="76"/>
      <c r="B135" s="76"/>
      <c r="C135" s="76"/>
      <c r="D135" s="76"/>
      <c r="E135" s="76"/>
      <c r="F135" s="79" t="s">
        <v>9825</v>
      </c>
      <c r="G135" s="69"/>
      <c r="H135" s="74">
        <v>150000</v>
      </c>
      <c r="I135" s="69"/>
      <c r="J135" s="69" t="s">
        <v>3716</v>
      </c>
      <c r="K135" s="193" t="s">
        <v>6193</v>
      </c>
      <c r="L135" s="79" t="s">
        <v>9826</v>
      </c>
      <c r="M135" s="80" t="s">
        <v>9827</v>
      </c>
      <c r="N135" s="75"/>
      <c r="O135" s="69"/>
      <c r="P135" s="119" t="s">
        <v>6193</v>
      </c>
      <c r="Q135" s="119" t="s">
        <v>6193</v>
      </c>
      <c r="R135" s="69"/>
      <c r="S135" s="69"/>
      <c r="T135" s="69"/>
      <c r="U135" s="69"/>
      <c r="V135" s="116"/>
      <c r="W135" s="116"/>
      <c r="X135" s="639">
        <f t="shared" si="4"/>
        <v>10500.000000000002</v>
      </c>
      <c r="Y135" s="74">
        <f t="shared" si="5"/>
        <v>160500</v>
      </c>
    </row>
    <row r="136" spans="1:25" x14ac:dyDescent="0.35">
      <c r="A136" s="76"/>
      <c r="B136" s="76"/>
      <c r="C136" s="76"/>
      <c r="D136" s="76"/>
      <c r="E136" s="76"/>
      <c r="F136" s="79" t="s">
        <v>9828</v>
      </c>
      <c r="G136" s="69"/>
      <c r="H136" s="74">
        <v>150000</v>
      </c>
      <c r="I136" s="69"/>
      <c r="J136" s="69" t="s">
        <v>1098</v>
      </c>
      <c r="K136" s="193" t="s">
        <v>6193</v>
      </c>
      <c r="L136" s="79" t="s">
        <v>8719</v>
      </c>
      <c r="M136" s="80">
        <v>1008731</v>
      </c>
      <c r="N136" s="75"/>
      <c r="O136" s="69"/>
      <c r="P136" s="119" t="s">
        <v>6193</v>
      </c>
      <c r="Q136" s="119" t="s">
        <v>6193</v>
      </c>
      <c r="R136" s="69"/>
      <c r="S136" s="69"/>
      <c r="T136" s="69"/>
      <c r="U136" s="69"/>
      <c r="V136" s="116"/>
      <c r="W136" s="116"/>
      <c r="X136" s="639">
        <f t="shared" si="4"/>
        <v>10500.000000000002</v>
      </c>
      <c r="Y136" s="74">
        <f t="shared" si="5"/>
        <v>160500</v>
      </c>
    </row>
    <row r="137" spans="1:25" x14ac:dyDescent="0.35">
      <c r="A137" s="76"/>
      <c r="B137" s="76"/>
      <c r="C137" s="76"/>
      <c r="D137" s="76"/>
      <c r="E137" s="76"/>
      <c r="F137" s="79" t="s">
        <v>9829</v>
      </c>
      <c r="G137" s="69"/>
      <c r="H137" s="74">
        <v>150000</v>
      </c>
      <c r="I137" s="69"/>
      <c r="J137" s="69" t="s">
        <v>3716</v>
      </c>
      <c r="K137" s="193" t="s">
        <v>6193</v>
      </c>
      <c r="L137" s="79" t="s">
        <v>9826</v>
      </c>
      <c r="M137" s="80" t="s">
        <v>9830</v>
      </c>
      <c r="N137" s="75"/>
      <c r="O137" s="69"/>
      <c r="P137" s="119" t="s">
        <v>6193</v>
      </c>
      <c r="Q137" s="119" t="s">
        <v>6193</v>
      </c>
      <c r="R137" s="69"/>
      <c r="S137" s="69"/>
      <c r="T137" s="69"/>
      <c r="U137" s="69"/>
      <c r="V137" s="116"/>
      <c r="W137" s="116"/>
      <c r="X137" s="639">
        <f t="shared" si="4"/>
        <v>10500.000000000002</v>
      </c>
      <c r="Y137" s="74">
        <f t="shared" si="5"/>
        <v>160500</v>
      </c>
    </row>
    <row r="138" spans="1:25" x14ac:dyDescent="0.35">
      <c r="A138" s="76"/>
      <c r="B138" s="76"/>
      <c r="C138" s="76"/>
      <c r="D138" s="76"/>
      <c r="E138" s="76"/>
      <c r="F138" s="79" t="s">
        <v>9831</v>
      </c>
      <c r="G138" s="69"/>
      <c r="H138" s="74">
        <v>150000</v>
      </c>
      <c r="I138" s="69"/>
      <c r="J138" s="69" t="s">
        <v>3716</v>
      </c>
      <c r="K138" s="193" t="s">
        <v>6193</v>
      </c>
      <c r="L138" s="79" t="s">
        <v>9826</v>
      </c>
      <c r="M138" s="80" t="s">
        <v>9832</v>
      </c>
      <c r="N138" s="75"/>
      <c r="O138" s="69"/>
      <c r="P138" s="119" t="s">
        <v>6193</v>
      </c>
      <c r="Q138" s="119" t="s">
        <v>6193</v>
      </c>
      <c r="R138" s="69"/>
      <c r="S138" s="69"/>
      <c r="T138" s="69"/>
      <c r="U138" s="69"/>
      <c r="V138" s="116"/>
      <c r="W138" s="116"/>
      <c r="X138" s="639">
        <f t="shared" si="4"/>
        <v>10500.000000000002</v>
      </c>
      <c r="Y138" s="74">
        <f t="shared" si="5"/>
        <v>160500</v>
      </c>
    </row>
    <row r="139" spans="1:25" x14ac:dyDescent="0.35">
      <c r="A139" s="76"/>
      <c r="B139" s="76"/>
      <c r="C139" s="76"/>
      <c r="D139" s="76"/>
      <c r="E139" s="76"/>
      <c r="F139" s="79" t="s">
        <v>9833</v>
      </c>
      <c r="G139" s="69"/>
      <c r="H139" s="74">
        <v>150000</v>
      </c>
      <c r="I139" s="69"/>
      <c r="J139" s="69" t="s">
        <v>5775</v>
      </c>
      <c r="K139" s="193" t="s">
        <v>6193</v>
      </c>
      <c r="L139" s="79" t="s">
        <v>5530</v>
      </c>
      <c r="M139" s="80" t="s">
        <v>9834</v>
      </c>
      <c r="N139" s="75"/>
      <c r="O139" s="69"/>
      <c r="P139" s="119" t="s">
        <v>6193</v>
      </c>
      <c r="Q139" s="119" t="s">
        <v>6193</v>
      </c>
      <c r="R139" s="69"/>
      <c r="S139" s="69"/>
      <c r="T139" s="69"/>
      <c r="U139" s="69"/>
      <c r="V139" s="116"/>
      <c r="W139" s="116"/>
      <c r="X139" s="639">
        <f t="shared" si="4"/>
        <v>10500.000000000002</v>
      </c>
      <c r="Y139" s="74">
        <f t="shared" si="5"/>
        <v>160500</v>
      </c>
    </row>
    <row r="140" spans="1:25" x14ac:dyDescent="0.35">
      <c r="A140" s="76"/>
      <c r="B140" s="76"/>
      <c r="C140" s="76"/>
      <c r="D140" s="76"/>
      <c r="E140" s="76"/>
      <c r="F140" s="79" t="s">
        <v>9835</v>
      </c>
      <c r="G140" s="69"/>
      <c r="H140" s="74">
        <v>150000</v>
      </c>
      <c r="I140" s="69"/>
      <c r="J140" s="69" t="s">
        <v>1098</v>
      </c>
      <c r="K140" s="193" t="s">
        <v>6193</v>
      </c>
      <c r="L140" s="79" t="s">
        <v>8719</v>
      </c>
      <c r="M140" s="80">
        <v>1008734</v>
      </c>
      <c r="N140" s="75"/>
      <c r="O140" s="69"/>
      <c r="P140" s="119" t="s">
        <v>6193</v>
      </c>
      <c r="Q140" s="119" t="s">
        <v>6193</v>
      </c>
      <c r="R140" s="69"/>
      <c r="S140" s="69"/>
      <c r="T140" s="69"/>
      <c r="U140" s="69"/>
      <c r="V140" s="116"/>
      <c r="W140" s="116"/>
      <c r="X140" s="639">
        <f t="shared" si="4"/>
        <v>10500.000000000002</v>
      </c>
      <c r="Y140" s="74">
        <f t="shared" si="5"/>
        <v>160500</v>
      </c>
    </row>
    <row r="141" spans="1:25" x14ac:dyDescent="0.35">
      <c r="A141" s="76"/>
      <c r="B141" s="76"/>
      <c r="C141" s="76"/>
      <c r="D141" s="76"/>
      <c r="E141" s="76"/>
      <c r="F141" s="79" t="s">
        <v>9836</v>
      </c>
      <c r="G141" s="69"/>
      <c r="H141" s="74">
        <v>150000</v>
      </c>
      <c r="I141" s="69"/>
      <c r="J141" s="69" t="s">
        <v>3716</v>
      </c>
      <c r="K141" s="193" t="s">
        <v>6193</v>
      </c>
      <c r="L141" s="79" t="s">
        <v>9826</v>
      </c>
      <c r="M141" s="80" t="s">
        <v>9837</v>
      </c>
      <c r="N141" s="75"/>
      <c r="O141" s="69"/>
      <c r="P141" s="119" t="s">
        <v>6193</v>
      </c>
      <c r="Q141" s="119" t="s">
        <v>6193</v>
      </c>
      <c r="R141" s="69"/>
      <c r="S141" s="69"/>
      <c r="T141" s="69"/>
      <c r="U141" s="69"/>
      <c r="V141" s="116"/>
      <c r="W141" s="116"/>
      <c r="X141" s="639">
        <f t="shared" si="4"/>
        <v>10500.000000000002</v>
      </c>
      <c r="Y141" s="74">
        <f t="shared" si="5"/>
        <v>160500</v>
      </c>
    </row>
    <row r="142" spans="1:25" x14ac:dyDescent="0.35">
      <c r="A142" s="76"/>
      <c r="B142" s="76"/>
      <c r="C142" s="76"/>
      <c r="D142" s="76"/>
      <c r="E142" s="76"/>
      <c r="F142" s="79" t="s">
        <v>9838</v>
      </c>
      <c r="G142" s="69"/>
      <c r="H142" s="74">
        <v>150000</v>
      </c>
      <c r="I142" s="69"/>
      <c r="J142" s="69" t="s">
        <v>5775</v>
      </c>
      <c r="K142" s="193" t="s">
        <v>6193</v>
      </c>
      <c r="L142" s="79" t="s">
        <v>5530</v>
      </c>
      <c r="M142" s="80" t="s">
        <v>6193</v>
      </c>
      <c r="N142" s="75"/>
      <c r="O142" s="69"/>
      <c r="P142" s="119" t="s">
        <v>6193</v>
      </c>
      <c r="Q142" s="119" t="s">
        <v>6193</v>
      </c>
      <c r="R142" s="69"/>
      <c r="S142" s="69"/>
      <c r="T142" s="69"/>
      <c r="U142" s="69"/>
      <c r="V142" s="116"/>
      <c r="W142" s="116"/>
      <c r="X142" s="639">
        <f t="shared" si="4"/>
        <v>10500.000000000002</v>
      </c>
      <c r="Y142" s="74">
        <f t="shared" si="5"/>
        <v>160500</v>
      </c>
    </row>
    <row r="143" spans="1:25" x14ac:dyDescent="0.35">
      <c r="A143" s="76"/>
      <c r="B143" s="76"/>
      <c r="C143" s="76"/>
      <c r="D143" s="76"/>
      <c r="E143" s="76"/>
      <c r="F143" s="79" t="s">
        <v>9839</v>
      </c>
      <c r="G143" s="69"/>
      <c r="H143" s="74">
        <v>150000</v>
      </c>
      <c r="I143" s="69"/>
      <c r="J143" s="69" t="s">
        <v>1098</v>
      </c>
      <c r="K143" s="193" t="s">
        <v>6193</v>
      </c>
      <c r="L143" s="79" t="s">
        <v>8719</v>
      </c>
      <c r="M143" s="80">
        <v>49087767</v>
      </c>
      <c r="N143" s="75"/>
      <c r="O143" s="69"/>
      <c r="P143" s="119" t="s">
        <v>6193</v>
      </c>
      <c r="Q143" s="119" t="s">
        <v>6193</v>
      </c>
      <c r="R143" s="69"/>
      <c r="S143" s="69"/>
      <c r="T143" s="69"/>
      <c r="U143" s="69"/>
      <c r="V143" s="116"/>
      <c r="W143" s="116"/>
      <c r="X143" s="639">
        <f t="shared" si="4"/>
        <v>10500.000000000002</v>
      </c>
      <c r="Y143" s="74">
        <f t="shared" si="5"/>
        <v>160500</v>
      </c>
    </row>
    <row r="144" spans="1:25" x14ac:dyDescent="0.35">
      <c r="A144" s="76"/>
      <c r="B144" s="76"/>
      <c r="C144" s="76"/>
      <c r="D144" s="76"/>
      <c r="E144" s="76"/>
      <c r="F144" s="79" t="s">
        <v>9840</v>
      </c>
      <c r="G144" s="69"/>
      <c r="H144" s="74">
        <v>150000</v>
      </c>
      <c r="I144" s="69"/>
      <c r="J144" s="69" t="s">
        <v>1098</v>
      </c>
      <c r="K144" s="193" t="s">
        <v>6193</v>
      </c>
      <c r="L144" s="79" t="s">
        <v>8719</v>
      </c>
      <c r="M144" s="80">
        <v>1108686</v>
      </c>
      <c r="N144" s="75"/>
      <c r="O144" s="69"/>
      <c r="P144" s="119" t="s">
        <v>6193</v>
      </c>
      <c r="Q144" s="119" t="s">
        <v>6193</v>
      </c>
      <c r="R144" s="69"/>
      <c r="S144" s="69"/>
      <c r="T144" s="69"/>
      <c r="U144" s="69"/>
      <c r="V144" s="116"/>
      <c r="W144" s="116"/>
      <c r="X144" s="639">
        <f t="shared" si="4"/>
        <v>10500.000000000002</v>
      </c>
      <c r="Y144" s="74">
        <f t="shared" si="5"/>
        <v>160500</v>
      </c>
    </row>
    <row r="145" spans="1:25" x14ac:dyDescent="0.35">
      <c r="A145" s="76"/>
      <c r="B145" s="76"/>
      <c r="C145" s="76"/>
      <c r="D145" s="76"/>
      <c r="E145" s="76"/>
      <c r="F145" s="79" t="s">
        <v>9841</v>
      </c>
      <c r="G145" s="69"/>
      <c r="H145" s="74">
        <v>150000</v>
      </c>
      <c r="I145" s="69"/>
      <c r="J145" s="69" t="s">
        <v>3716</v>
      </c>
      <c r="K145" s="193" t="s">
        <v>6193</v>
      </c>
      <c r="L145" s="79" t="s">
        <v>9826</v>
      </c>
      <c r="M145" s="80" t="s">
        <v>9842</v>
      </c>
      <c r="N145" s="75"/>
      <c r="O145" s="69"/>
      <c r="P145" s="119" t="s">
        <v>6193</v>
      </c>
      <c r="Q145" s="119" t="s">
        <v>6193</v>
      </c>
      <c r="R145" s="69"/>
      <c r="S145" s="69"/>
      <c r="T145" s="69"/>
      <c r="U145" s="69"/>
      <c r="V145" s="116"/>
      <c r="W145" s="116"/>
      <c r="X145" s="639">
        <f t="shared" si="4"/>
        <v>10500.000000000002</v>
      </c>
      <c r="Y145" s="74">
        <f t="shared" si="5"/>
        <v>160500</v>
      </c>
    </row>
    <row r="146" spans="1:25" x14ac:dyDescent="0.35">
      <c r="A146" s="76"/>
      <c r="B146" s="76"/>
      <c r="C146" s="76"/>
      <c r="D146" s="76"/>
      <c r="E146" s="76"/>
      <c r="F146" s="79" t="s">
        <v>9843</v>
      </c>
      <c r="G146" s="69"/>
      <c r="H146" s="74">
        <v>150000</v>
      </c>
      <c r="I146" s="69"/>
      <c r="J146" s="69" t="s">
        <v>5775</v>
      </c>
      <c r="K146" s="193" t="s">
        <v>6193</v>
      </c>
      <c r="L146" s="79" t="s">
        <v>8463</v>
      </c>
      <c r="M146" s="80" t="s">
        <v>9844</v>
      </c>
      <c r="N146" s="75"/>
      <c r="O146" s="69"/>
      <c r="P146" s="119" t="s">
        <v>6193</v>
      </c>
      <c r="Q146" s="119" t="s">
        <v>6193</v>
      </c>
      <c r="R146" s="69"/>
      <c r="S146" s="69"/>
      <c r="T146" s="69"/>
      <c r="U146" s="69"/>
      <c r="V146" s="116"/>
      <c r="W146" s="116"/>
      <c r="X146" s="639">
        <f t="shared" si="4"/>
        <v>10500.000000000002</v>
      </c>
      <c r="Y146" s="74">
        <f t="shared" si="5"/>
        <v>160500</v>
      </c>
    </row>
    <row r="147" spans="1:25" x14ac:dyDescent="0.35">
      <c r="A147" s="76"/>
      <c r="B147" s="76"/>
      <c r="C147" s="76"/>
      <c r="D147" s="76"/>
      <c r="E147" s="76"/>
      <c r="F147" s="79" t="s">
        <v>9845</v>
      </c>
      <c r="G147" s="69"/>
      <c r="H147" s="74">
        <v>150000</v>
      </c>
      <c r="I147" s="69"/>
      <c r="J147" s="69" t="s">
        <v>1098</v>
      </c>
      <c r="K147" s="193" t="s">
        <v>6193</v>
      </c>
      <c r="L147" s="79" t="s">
        <v>8719</v>
      </c>
      <c r="M147" s="80">
        <v>1008716</v>
      </c>
      <c r="N147" s="75"/>
      <c r="O147" s="69"/>
      <c r="P147" s="119" t="s">
        <v>6193</v>
      </c>
      <c r="Q147" s="119" t="s">
        <v>6193</v>
      </c>
      <c r="R147" s="69"/>
      <c r="S147" s="69"/>
      <c r="T147" s="69"/>
      <c r="U147" s="69"/>
      <c r="V147" s="116"/>
      <c r="W147" s="116"/>
      <c r="X147" s="639">
        <f t="shared" si="4"/>
        <v>10500.000000000002</v>
      </c>
      <c r="Y147" s="74">
        <f t="shared" si="5"/>
        <v>160500</v>
      </c>
    </row>
    <row r="148" spans="1:25" x14ac:dyDescent="0.35">
      <c r="A148" s="76"/>
      <c r="B148" s="76"/>
      <c r="C148" s="76"/>
      <c r="D148" s="76"/>
      <c r="E148" s="76"/>
      <c r="F148" s="79" t="s">
        <v>9846</v>
      </c>
      <c r="G148" s="69"/>
      <c r="H148" s="74">
        <v>150000</v>
      </c>
      <c r="I148" s="69"/>
      <c r="J148" s="69" t="s">
        <v>3716</v>
      </c>
      <c r="K148" s="193" t="s">
        <v>6193</v>
      </c>
      <c r="L148" s="79" t="s">
        <v>9826</v>
      </c>
      <c r="M148" s="80" t="s">
        <v>9847</v>
      </c>
      <c r="N148" s="75"/>
      <c r="O148" s="69"/>
      <c r="P148" s="119" t="s">
        <v>6193</v>
      </c>
      <c r="Q148" s="119" t="s">
        <v>6193</v>
      </c>
      <c r="R148" s="69"/>
      <c r="S148" s="69"/>
      <c r="T148" s="69"/>
      <c r="U148" s="69"/>
      <c r="V148" s="116"/>
      <c r="W148" s="116"/>
      <c r="X148" s="639">
        <f t="shared" si="4"/>
        <v>10500.000000000002</v>
      </c>
      <c r="Y148" s="74">
        <f t="shared" si="5"/>
        <v>160500</v>
      </c>
    </row>
    <row r="149" spans="1:25" x14ac:dyDescent="0.35">
      <c r="A149" s="76"/>
      <c r="B149" s="76"/>
      <c r="C149" s="76"/>
      <c r="D149" s="76"/>
      <c r="E149" s="76"/>
      <c r="F149" s="79" t="s">
        <v>9848</v>
      </c>
      <c r="G149" s="69"/>
      <c r="H149" s="74">
        <v>150000</v>
      </c>
      <c r="I149" s="69"/>
      <c r="J149" s="69" t="s">
        <v>5775</v>
      </c>
      <c r="K149" s="193" t="s">
        <v>6193</v>
      </c>
      <c r="L149" s="79" t="s">
        <v>5761</v>
      </c>
      <c r="M149" s="80" t="s">
        <v>6193</v>
      </c>
      <c r="N149" s="75"/>
      <c r="O149" s="69"/>
      <c r="P149" s="119" t="s">
        <v>6193</v>
      </c>
      <c r="Q149" s="119" t="s">
        <v>6193</v>
      </c>
      <c r="R149" s="69"/>
      <c r="S149" s="69"/>
      <c r="T149" s="69"/>
      <c r="U149" s="69"/>
      <c r="V149" s="116"/>
      <c r="W149" s="116"/>
      <c r="X149" s="639">
        <f t="shared" si="4"/>
        <v>10500.000000000002</v>
      </c>
      <c r="Y149" s="74">
        <f t="shared" si="5"/>
        <v>160500</v>
      </c>
    </row>
    <row r="150" spans="1:25" x14ac:dyDescent="0.35">
      <c r="A150" s="76"/>
      <c r="B150" s="76"/>
      <c r="C150" s="76"/>
      <c r="D150" s="76"/>
      <c r="E150" s="76"/>
      <c r="F150" s="79" t="s">
        <v>9849</v>
      </c>
      <c r="G150" s="69"/>
      <c r="H150" s="74">
        <v>150000</v>
      </c>
      <c r="I150" s="69"/>
      <c r="J150" s="69" t="s">
        <v>1098</v>
      </c>
      <c r="K150" s="193" t="s">
        <v>6193</v>
      </c>
      <c r="L150" s="79" t="s">
        <v>8719</v>
      </c>
      <c r="M150" s="80">
        <v>1008736</v>
      </c>
      <c r="N150" s="75"/>
      <c r="O150" s="69"/>
      <c r="P150" s="119" t="s">
        <v>6193</v>
      </c>
      <c r="Q150" s="119" t="s">
        <v>6193</v>
      </c>
      <c r="R150" s="69"/>
      <c r="S150" s="69"/>
      <c r="T150" s="69"/>
      <c r="U150" s="69"/>
      <c r="V150" s="116"/>
      <c r="W150" s="116"/>
      <c r="X150" s="639">
        <f t="shared" si="4"/>
        <v>10500.000000000002</v>
      </c>
      <c r="Y150" s="74">
        <f t="shared" si="5"/>
        <v>160500</v>
      </c>
    </row>
    <row r="151" spans="1:25" x14ac:dyDescent="0.35">
      <c r="A151" s="76"/>
      <c r="B151" s="76"/>
      <c r="C151" s="76"/>
      <c r="D151" s="76"/>
      <c r="E151" s="76"/>
      <c r="F151" s="79" t="s">
        <v>9850</v>
      </c>
      <c r="G151" s="69"/>
      <c r="H151" s="74">
        <v>150000</v>
      </c>
      <c r="I151" s="69"/>
      <c r="J151" s="69" t="s">
        <v>3716</v>
      </c>
      <c r="K151" s="193" t="s">
        <v>6193</v>
      </c>
      <c r="L151" s="79" t="s">
        <v>9826</v>
      </c>
      <c r="M151" s="80" t="s">
        <v>9851</v>
      </c>
      <c r="N151" s="75"/>
      <c r="O151" s="69"/>
      <c r="P151" s="119" t="s">
        <v>6193</v>
      </c>
      <c r="Q151" s="119" t="s">
        <v>6193</v>
      </c>
      <c r="R151" s="69"/>
      <c r="S151" s="69"/>
      <c r="T151" s="69"/>
      <c r="U151" s="69"/>
      <c r="V151" s="116"/>
      <c r="W151" s="116"/>
      <c r="X151" s="639">
        <f t="shared" si="4"/>
        <v>10500.000000000002</v>
      </c>
      <c r="Y151" s="74">
        <f t="shared" si="5"/>
        <v>160500</v>
      </c>
    </row>
    <row r="152" spans="1:25" x14ac:dyDescent="0.35">
      <c r="A152" s="76"/>
      <c r="B152" s="76"/>
      <c r="C152" s="76"/>
      <c r="D152" s="76"/>
      <c r="E152" s="76"/>
      <c r="F152" s="79" t="s">
        <v>9852</v>
      </c>
      <c r="G152" s="69"/>
      <c r="H152" s="74">
        <v>150000</v>
      </c>
      <c r="I152" s="69"/>
      <c r="J152" s="69" t="s">
        <v>5775</v>
      </c>
      <c r="K152" s="193" t="s">
        <v>6193</v>
      </c>
      <c r="L152" s="79" t="s">
        <v>8463</v>
      </c>
      <c r="M152" s="80" t="s">
        <v>6193</v>
      </c>
      <c r="N152" s="75"/>
      <c r="O152" s="69"/>
      <c r="P152" s="119" t="s">
        <v>6193</v>
      </c>
      <c r="Q152" s="119" t="s">
        <v>6193</v>
      </c>
      <c r="R152" s="69"/>
      <c r="S152" s="69"/>
      <c r="T152" s="69"/>
      <c r="U152" s="69"/>
      <c r="V152" s="116"/>
      <c r="W152" s="116"/>
      <c r="X152" s="639">
        <f t="shared" si="4"/>
        <v>10500.000000000002</v>
      </c>
      <c r="Y152" s="74">
        <f t="shared" si="5"/>
        <v>160500</v>
      </c>
    </row>
    <row r="153" spans="1:25" x14ac:dyDescent="0.35">
      <c r="A153" s="76"/>
      <c r="B153" s="76"/>
      <c r="C153" s="76"/>
      <c r="D153" s="76"/>
      <c r="E153" s="76"/>
      <c r="F153" s="79" t="s">
        <v>9849</v>
      </c>
      <c r="G153" s="69"/>
      <c r="H153" s="74">
        <v>150000</v>
      </c>
      <c r="I153" s="69"/>
      <c r="J153" s="69" t="s">
        <v>1098</v>
      </c>
      <c r="K153" s="193" t="s">
        <v>6193</v>
      </c>
      <c r="L153" s="79" t="s">
        <v>8719</v>
      </c>
      <c r="M153" s="80">
        <v>1008736</v>
      </c>
      <c r="N153" s="75"/>
      <c r="O153" s="69"/>
      <c r="P153" s="119" t="s">
        <v>6193</v>
      </c>
      <c r="Q153" s="119" t="s">
        <v>6193</v>
      </c>
      <c r="R153" s="69"/>
      <c r="S153" s="69"/>
      <c r="T153" s="69"/>
      <c r="U153" s="69"/>
      <c r="V153" s="116"/>
      <c r="W153" s="116"/>
      <c r="X153" s="639">
        <f t="shared" si="4"/>
        <v>10500.000000000002</v>
      </c>
      <c r="Y153" s="74">
        <f t="shared" si="5"/>
        <v>160500</v>
      </c>
    </row>
    <row r="154" spans="1:25" x14ac:dyDescent="0.35">
      <c r="A154" s="76"/>
      <c r="B154" s="76"/>
      <c r="C154" s="76"/>
      <c r="D154" s="76"/>
      <c r="E154" s="76"/>
      <c r="F154" s="79" t="s">
        <v>9850</v>
      </c>
      <c r="G154" s="69"/>
      <c r="H154" s="74">
        <v>150000</v>
      </c>
      <c r="I154" s="69"/>
      <c r="J154" s="69" t="s">
        <v>3716</v>
      </c>
      <c r="K154" s="193" t="s">
        <v>6193</v>
      </c>
      <c r="L154" s="79" t="s">
        <v>9826</v>
      </c>
      <c r="M154" s="80" t="s">
        <v>9851</v>
      </c>
      <c r="N154" s="75"/>
      <c r="O154" s="69"/>
      <c r="P154" s="119" t="s">
        <v>6193</v>
      </c>
      <c r="Q154" s="119" t="s">
        <v>6193</v>
      </c>
      <c r="R154" s="69"/>
      <c r="S154" s="69"/>
      <c r="T154" s="69"/>
      <c r="U154" s="69"/>
      <c r="V154" s="116"/>
      <c r="W154" s="116"/>
      <c r="X154" s="639">
        <f t="shared" si="4"/>
        <v>10500.000000000002</v>
      </c>
      <c r="Y154" s="74">
        <f t="shared" si="5"/>
        <v>160500</v>
      </c>
    </row>
    <row r="155" spans="1:25" x14ac:dyDescent="0.35">
      <c r="A155" s="76"/>
      <c r="B155" s="76"/>
      <c r="C155" s="76"/>
      <c r="D155" s="76"/>
      <c r="E155" s="76"/>
      <c r="F155" s="79" t="s">
        <v>9852</v>
      </c>
      <c r="G155" s="69"/>
      <c r="H155" s="74">
        <v>150000</v>
      </c>
      <c r="I155" s="69"/>
      <c r="J155" s="69" t="s">
        <v>5775</v>
      </c>
      <c r="K155" s="193" t="s">
        <v>6193</v>
      </c>
      <c r="L155" s="79" t="s">
        <v>8463</v>
      </c>
      <c r="M155" s="80" t="s">
        <v>6193</v>
      </c>
      <c r="N155" s="75"/>
      <c r="O155" s="69"/>
      <c r="P155" s="119" t="s">
        <v>6193</v>
      </c>
      <c r="Q155" s="119" t="s">
        <v>6193</v>
      </c>
      <c r="R155" s="69"/>
      <c r="S155" s="69"/>
      <c r="T155" s="69"/>
      <c r="U155" s="69"/>
      <c r="V155" s="116"/>
      <c r="W155" s="116"/>
      <c r="X155" s="639">
        <f t="shared" si="4"/>
        <v>10500.000000000002</v>
      </c>
      <c r="Y155" s="74">
        <f t="shared" si="5"/>
        <v>160500</v>
      </c>
    </row>
    <row r="156" spans="1:25" x14ac:dyDescent="0.35">
      <c r="A156" s="76"/>
      <c r="B156" s="76"/>
      <c r="C156" s="76"/>
      <c r="D156" s="76"/>
      <c r="E156" s="76"/>
      <c r="F156" s="79" t="s">
        <v>9853</v>
      </c>
      <c r="G156" s="69"/>
      <c r="H156" s="74">
        <v>150000</v>
      </c>
      <c r="I156" s="69"/>
      <c r="J156" s="69" t="s">
        <v>1098</v>
      </c>
      <c r="K156" s="193" t="s">
        <v>6193</v>
      </c>
      <c r="L156" s="79" t="s">
        <v>8719</v>
      </c>
      <c r="M156" s="80">
        <v>1108689</v>
      </c>
      <c r="N156" s="75"/>
      <c r="O156" s="69"/>
      <c r="P156" s="119" t="s">
        <v>6193</v>
      </c>
      <c r="Q156" s="119" t="s">
        <v>6193</v>
      </c>
      <c r="R156" s="69"/>
      <c r="S156" s="69"/>
      <c r="T156" s="69"/>
      <c r="U156" s="69"/>
      <c r="V156" s="116"/>
      <c r="W156" s="116"/>
      <c r="X156" s="639">
        <f t="shared" si="4"/>
        <v>10500.000000000002</v>
      </c>
      <c r="Y156" s="74">
        <f t="shared" si="5"/>
        <v>160500</v>
      </c>
    </row>
    <row r="157" spans="1:25" x14ac:dyDescent="0.35">
      <c r="A157" s="76"/>
      <c r="B157" s="76"/>
      <c r="C157" s="76"/>
      <c r="D157" s="76"/>
      <c r="E157" s="76"/>
      <c r="F157" s="79" t="s">
        <v>9854</v>
      </c>
      <c r="G157" s="69"/>
      <c r="H157" s="74">
        <v>150000</v>
      </c>
      <c r="I157" s="69"/>
      <c r="J157" s="69" t="s">
        <v>3716</v>
      </c>
      <c r="K157" s="193" t="s">
        <v>6193</v>
      </c>
      <c r="L157" s="79" t="s">
        <v>9826</v>
      </c>
      <c r="M157" s="80" t="s">
        <v>9855</v>
      </c>
      <c r="N157" s="75"/>
      <c r="O157" s="69"/>
      <c r="P157" s="119" t="s">
        <v>6193</v>
      </c>
      <c r="Q157" s="119" t="s">
        <v>6193</v>
      </c>
      <c r="R157" s="69"/>
      <c r="S157" s="69"/>
      <c r="T157" s="69"/>
      <c r="U157" s="69"/>
      <c r="V157" s="116"/>
      <c r="W157" s="116"/>
      <c r="X157" s="639">
        <f t="shared" si="4"/>
        <v>10500.000000000002</v>
      </c>
      <c r="Y157" s="74">
        <f t="shared" si="5"/>
        <v>160500</v>
      </c>
    </row>
    <row r="158" spans="1:25" x14ac:dyDescent="0.35">
      <c r="A158" s="76"/>
      <c r="B158" s="76"/>
      <c r="C158" s="76"/>
      <c r="D158" s="76"/>
      <c r="E158" s="76"/>
      <c r="F158" s="79" t="s">
        <v>9856</v>
      </c>
      <c r="G158" s="69"/>
      <c r="H158" s="74">
        <v>150000</v>
      </c>
      <c r="I158" s="69"/>
      <c r="J158" s="69" t="s">
        <v>5775</v>
      </c>
      <c r="K158" s="193" t="s">
        <v>6193</v>
      </c>
      <c r="L158" s="79" t="s">
        <v>5761</v>
      </c>
      <c r="M158" s="80" t="s">
        <v>9857</v>
      </c>
      <c r="N158" s="75"/>
      <c r="O158" s="69"/>
      <c r="P158" s="119" t="s">
        <v>6193</v>
      </c>
      <c r="Q158" s="119" t="s">
        <v>6193</v>
      </c>
      <c r="R158" s="69"/>
      <c r="S158" s="69"/>
      <c r="T158" s="69"/>
      <c r="U158" s="69"/>
      <c r="V158" s="116"/>
      <c r="W158" s="116"/>
      <c r="X158" s="639">
        <f t="shared" si="4"/>
        <v>10500.000000000002</v>
      </c>
      <c r="Y158" s="74">
        <f t="shared" si="5"/>
        <v>160500</v>
      </c>
    </row>
    <row r="159" spans="1:25" x14ac:dyDescent="0.35">
      <c r="A159" s="76"/>
      <c r="B159" s="76"/>
      <c r="C159" s="76"/>
      <c r="D159" s="76"/>
      <c r="E159" s="76"/>
      <c r="F159" s="79" t="s">
        <v>9858</v>
      </c>
      <c r="G159" s="69"/>
      <c r="H159" s="74">
        <v>150000</v>
      </c>
      <c r="I159" s="69"/>
      <c r="J159" s="69" t="s">
        <v>1098</v>
      </c>
      <c r="K159" s="193" t="s">
        <v>6193</v>
      </c>
      <c r="L159" s="79" t="s">
        <v>8719</v>
      </c>
      <c r="M159" s="80">
        <v>1008580</v>
      </c>
      <c r="N159" s="75"/>
      <c r="O159" s="69"/>
      <c r="P159" s="119" t="s">
        <v>6193</v>
      </c>
      <c r="Q159" s="119" t="s">
        <v>6193</v>
      </c>
      <c r="R159" s="69"/>
      <c r="S159" s="69"/>
      <c r="T159" s="69"/>
      <c r="U159" s="69"/>
      <c r="V159" s="116"/>
      <c r="W159" s="116"/>
      <c r="X159" s="639">
        <f t="shared" si="4"/>
        <v>10500.000000000002</v>
      </c>
      <c r="Y159" s="74">
        <f t="shared" si="5"/>
        <v>160500</v>
      </c>
    </row>
    <row r="160" spans="1:25" x14ac:dyDescent="0.35">
      <c r="A160" s="76"/>
      <c r="B160" s="76"/>
      <c r="C160" s="76"/>
      <c r="D160" s="76"/>
      <c r="E160" s="76"/>
      <c r="F160" s="79" t="s">
        <v>9859</v>
      </c>
      <c r="G160" s="69"/>
      <c r="H160" s="74">
        <v>150000</v>
      </c>
      <c r="I160" s="69"/>
      <c r="J160" s="69" t="s">
        <v>3716</v>
      </c>
      <c r="K160" s="193" t="s">
        <v>6193</v>
      </c>
      <c r="L160" s="79" t="s">
        <v>9826</v>
      </c>
      <c r="M160" s="80" t="s">
        <v>9860</v>
      </c>
      <c r="N160" s="75"/>
      <c r="O160" s="69"/>
      <c r="P160" s="119" t="s">
        <v>6193</v>
      </c>
      <c r="Q160" s="119" t="s">
        <v>6193</v>
      </c>
      <c r="R160" s="69"/>
      <c r="S160" s="69"/>
      <c r="T160" s="69"/>
      <c r="U160" s="69"/>
      <c r="V160" s="116"/>
      <c r="W160" s="116"/>
      <c r="X160" s="639">
        <f t="shared" si="4"/>
        <v>10500.000000000002</v>
      </c>
      <c r="Y160" s="74">
        <f t="shared" si="5"/>
        <v>160500</v>
      </c>
    </row>
    <row r="161" spans="1:25" x14ac:dyDescent="0.35">
      <c r="A161" s="76"/>
      <c r="B161" s="76"/>
      <c r="C161" s="76"/>
      <c r="D161" s="76"/>
      <c r="E161" s="76"/>
      <c r="F161" s="79" t="s">
        <v>9861</v>
      </c>
      <c r="G161" s="69"/>
      <c r="H161" s="74">
        <v>150000</v>
      </c>
      <c r="I161" s="69"/>
      <c r="J161" s="69" t="s">
        <v>5775</v>
      </c>
      <c r="K161" s="193" t="s">
        <v>6193</v>
      </c>
      <c r="L161" s="79" t="s">
        <v>5530</v>
      </c>
      <c r="M161" s="80" t="s">
        <v>9862</v>
      </c>
      <c r="N161" s="75"/>
      <c r="O161" s="69"/>
      <c r="P161" s="119" t="s">
        <v>6193</v>
      </c>
      <c r="Q161" s="119" t="s">
        <v>6193</v>
      </c>
      <c r="R161" s="69"/>
      <c r="S161" s="69"/>
      <c r="T161" s="69"/>
      <c r="U161" s="69"/>
      <c r="V161" s="116"/>
      <c r="W161" s="116"/>
      <c r="X161" s="639">
        <f t="shared" si="4"/>
        <v>10500.000000000002</v>
      </c>
      <c r="Y161" s="74">
        <f t="shared" si="5"/>
        <v>160500</v>
      </c>
    </row>
    <row r="162" spans="1:25" x14ac:dyDescent="0.35">
      <c r="A162" s="76"/>
      <c r="B162" s="76"/>
      <c r="C162" s="76"/>
      <c r="D162" s="76"/>
      <c r="E162" s="76"/>
      <c r="F162" s="79" t="s">
        <v>9863</v>
      </c>
      <c r="G162" s="69"/>
      <c r="H162" s="74">
        <v>150000</v>
      </c>
      <c r="I162" s="69"/>
      <c r="J162" s="69" t="s">
        <v>1098</v>
      </c>
      <c r="K162" s="193" t="s">
        <v>6193</v>
      </c>
      <c r="L162" s="79" t="s">
        <v>8719</v>
      </c>
      <c r="M162" s="80">
        <v>1008594</v>
      </c>
      <c r="N162" s="75"/>
      <c r="O162" s="69"/>
      <c r="P162" s="119" t="s">
        <v>6193</v>
      </c>
      <c r="Q162" s="119" t="s">
        <v>6193</v>
      </c>
      <c r="R162" s="69"/>
      <c r="S162" s="69"/>
      <c r="T162" s="69"/>
      <c r="U162" s="69"/>
      <c r="V162" s="116"/>
      <c r="W162" s="116"/>
      <c r="X162" s="639">
        <f t="shared" si="4"/>
        <v>10500.000000000002</v>
      </c>
      <c r="Y162" s="74">
        <f t="shared" si="5"/>
        <v>160500</v>
      </c>
    </row>
    <row r="163" spans="1:25" x14ac:dyDescent="0.35">
      <c r="A163" s="76"/>
      <c r="B163" s="76"/>
      <c r="C163" s="76"/>
      <c r="D163" s="76"/>
      <c r="E163" s="76"/>
      <c r="F163" s="79" t="s">
        <v>9864</v>
      </c>
      <c r="G163" s="69"/>
      <c r="H163" s="74">
        <v>150000</v>
      </c>
      <c r="I163" s="69"/>
      <c r="J163" s="69" t="s">
        <v>3716</v>
      </c>
      <c r="K163" s="193" t="s">
        <v>6193</v>
      </c>
      <c r="L163" s="79" t="s">
        <v>9826</v>
      </c>
      <c r="M163" s="80" t="s">
        <v>9865</v>
      </c>
      <c r="N163" s="75"/>
      <c r="O163" s="69"/>
      <c r="P163" s="119" t="s">
        <v>6193</v>
      </c>
      <c r="Q163" s="119" t="s">
        <v>6193</v>
      </c>
      <c r="R163" s="69"/>
      <c r="S163" s="69"/>
      <c r="T163" s="69"/>
      <c r="U163" s="69"/>
      <c r="V163" s="116"/>
      <c r="W163" s="116"/>
      <c r="X163" s="639">
        <f t="shared" si="4"/>
        <v>10500.000000000002</v>
      </c>
      <c r="Y163" s="74">
        <f t="shared" si="5"/>
        <v>160500</v>
      </c>
    </row>
    <row r="164" spans="1:25" x14ac:dyDescent="0.35">
      <c r="A164" s="76"/>
      <c r="B164" s="76"/>
      <c r="C164" s="76"/>
      <c r="D164" s="76"/>
      <c r="E164" s="76"/>
      <c r="F164" s="79" t="s">
        <v>9866</v>
      </c>
      <c r="G164" s="69"/>
      <c r="H164" s="74">
        <v>150000</v>
      </c>
      <c r="I164" s="69"/>
      <c r="J164" s="69" t="s">
        <v>5775</v>
      </c>
      <c r="K164" s="193" t="s">
        <v>6193</v>
      </c>
      <c r="L164" s="79" t="s">
        <v>5530</v>
      </c>
      <c r="M164" s="80" t="s">
        <v>9867</v>
      </c>
      <c r="N164" s="75"/>
      <c r="O164" s="69"/>
      <c r="P164" s="119" t="s">
        <v>6193</v>
      </c>
      <c r="Q164" s="119" t="s">
        <v>6193</v>
      </c>
      <c r="R164" s="69"/>
      <c r="S164" s="69"/>
      <c r="T164" s="69"/>
      <c r="U164" s="69"/>
      <c r="V164" s="116"/>
      <c r="W164" s="116"/>
      <c r="X164" s="639">
        <f t="shared" si="4"/>
        <v>10500.000000000002</v>
      </c>
      <c r="Y164" s="74">
        <f t="shared" si="5"/>
        <v>160500</v>
      </c>
    </row>
    <row r="165" spans="1:25" x14ac:dyDescent="0.35">
      <c r="A165" s="76"/>
      <c r="B165" s="76"/>
      <c r="C165" s="76"/>
      <c r="D165" s="76"/>
      <c r="E165" s="76"/>
      <c r="F165" s="79" t="s">
        <v>9868</v>
      </c>
      <c r="G165" s="69"/>
      <c r="H165" s="74">
        <v>150000</v>
      </c>
      <c r="I165" s="69"/>
      <c r="J165" s="69" t="s">
        <v>1098</v>
      </c>
      <c r="K165" s="193" t="s">
        <v>6193</v>
      </c>
      <c r="L165" s="79" t="s">
        <v>8719</v>
      </c>
      <c r="M165" s="80">
        <v>1008581</v>
      </c>
      <c r="N165" s="75"/>
      <c r="O165" s="69"/>
      <c r="P165" s="119" t="s">
        <v>6193</v>
      </c>
      <c r="Q165" s="119" t="s">
        <v>6193</v>
      </c>
      <c r="R165" s="69"/>
      <c r="S165" s="69"/>
      <c r="T165" s="69"/>
      <c r="U165" s="69"/>
      <c r="V165" s="116"/>
      <c r="W165" s="116"/>
      <c r="X165" s="639">
        <f t="shared" si="4"/>
        <v>10500.000000000002</v>
      </c>
      <c r="Y165" s="74">
        <f t="shared" si="5"/>
        <v>160500</v>
      </c>
    </row>
    <row r="166" spans="1:25" x14ac:dyDescent="0.35">
      <c r="A166" s="76"/>
      <c r="B166" s="76"/>
      <c r="C166" s="76"/>
      <c r="D166" s="76"/>
      <c r="E166" s="76"/>
      <c r="F166" s="79" t="s">
        <v>9869</v>
      </c>
      <c r="G166" s="69"/>
      <c r="H166" s="74">
        <v>150000</v>
      </c>
      <c r="I166" s="69"/>
      <c r="J166" s="69" t="s">
        <v>3716</v>
      </c>
      <c r="K166" s="193" t="s">
        <v>6193</v>
      </c>
      <c r="L166" s="79" t="s">
        <v>9826</v>
      </c>
      <c r="M166" s="80" t="s">
        <v>9870</v>
      </c>
      <c r="N166" s="75"/>
      <c r="O166" s="69"/>
      <c r="P166" s="119" t="s">
        <v>6193</v>
      </c>
      <c r="Q166" s="119" t="s">
        <v>6193</v>
      </c>
      <c r="R166" s="69"/>
      <c r="S166" s="69"/>
      <c r="T166" s="69"/>
      <c r="U166" s="69"/>
      <c r="V166" s="116"/>
      <c r="W166" s="116"/>
      <c r="X166" s="639">
        <f t="shared" si="4"/>
        <v>10500.000000000002</v>
      </c>
      <c r="Y166" s="74">
        <f t="shared" si="5"/>
        <v>160500</v>
      </c>
    </row>
    <row r="167" spans="1:25" x14ac:dyDescent="0.35">
      <c r="A167" s="76"/>
      <c r="B167" s="76"/>
      <c r="C167" s="76"/>
      <c r="D167" s="76"/>
      <c r="E167" s="76"/>
      <c r="F167" s="79" t="s">
        <v>9871</v>
      </c>
      <c r="G167" s="69"/>
      <c r="H167" s="74">
        <v>150000</v>
      </c>
      <c r="I167" s="69"/>
      <c r="J167" s="69" t="s">
        <v>1098</v>
      </c>
      <c r="K167" s="193" t="s">
        <v>6193</v>
      </c>
      <c r="L167" s="79" t="s">
        <v>8719</v>
      </c>
      <c r="M167" s="80">
        <v>1108703</v>
      </c>
      <c r="N167" s="75"/>
      <c r="O167" s="69"/>
      <c r="P167" s="119" t="s">
        <v>6193</v>
      </c>
      <c r="Q167" s="119" t="s">
        <v>6193</v>
      </c>
      <c r="R167" s="69"/>
      <c r="S167" s="69"/>
      <c r="T167" s="69"/>
      <c r="U167" s="69"/>
      <c r="V167" s="116"/>
      <c r="W167" s="116"/>
      <c r="X167" s="639">
        <f t="shared" si="4"/>
        <v>10500.000000000002</v>
      </c>
      <c r="Y167" s="74">
        <f t="shared" si="5"/>
        <v>160500</v>
      </c>
    </row>
    <row r="168" spans="1:25" x14ac:dyDescent="0.35">
      <c r="A168" s="76"/>
      <c r="B168" s="76"/>
      <c r="C168" s="76"/>
      <c r="D168" s="76"/>
      <c r="E168" s="76"/>
      <c r="F168" s="79" t="s">
        <v>9872</v>
      </c>
      <c r="G168" s="69"/>
      <c r="H168" s="74">
        <v>150000</v>
      </c>
      <c r="I168" s="69"/>
      <c r="J168" s="69" t="s">
        <v>3716</v>
      </c>
      <c r="K168" s="193" t="s">
        <v>6193</v>
      </c>
      <c r="L168" s="79" t="s">
        <v>9826</v>
      </c>
      <c r="M168" s="80" t="s">
        <v>9873</v>
      </c>
      <c r="N168" s="75"/>
      <c r="O168" s="69"/>
      <c r="P168" s="119" t="s">
        <v>6193</v>
      </c>
      <c r="Q168" s="119" t="s">
        <v>6193</v>
      </c>
      <c r="R168" s="69"/>
      <c r="S168" s="69"/>
      <c r="T168" s="69"/>
      <c r="U168" s="69"/>
      <c r="V168" s="116"/>
      <c r="W168" s="116"/>
      <c r="X168" s="639">
        <f t="shared" si="4"/>
        <v>10500.000000000002</v>
      </c>
      <c r="Y168" s="74">
        <f t="shared" si="5"/>
        <v>160500</v>
      </c>
    </row>
    <row r="169" spans="1:25" x14ac:dyDescent="0.35">
      <c r="A169" s="76"/>
      <c r="B169" s="76"/>
      <c r="C169" s="76"/>
      <c r="D169" s="76"/>
      <c r="E169" s="76"/>
      <c r="F169" s="79" t="s">
        <v>9874</v>
      </c>
      <c r="G169" s="69"/>
      <c r="H169" s="74">
        <v>150000</v>
      </c>
      <c r="I169" s="69"/>
      <c r="J169" s="69" t="s">
        <v>8523</v>
      </c>
      <c r="K169" s="193" t="s">
        <v>6193</v>
      </c>
      <c r="L169" s="79" t="s">
        <v>9875</v>
      </c>
      <c r="M169" s="75">
        <v>19190129</v>
      </c>
      <c r="N169" s="75"/>
      <c r="O169" s="69"/>
      <c r="P169" s="119" t="s">
        <v>6193</v>
      </c>
      <c r="Q169" s="119" t="s">
        <v>6193</v>
      </c>
      <c r="R169" s="69"/>
      <c r="S169" s="69"/>
      <c r="T169" s="69"/>
      <c r="U169" s="69"/>
      <c r="V169" s="116"/>
      <c r="W169" s="116"/>
      <c r="X169" s="639">
        <f t="shared" si="4"/>
        <v>10500.000000000002</v>
      </c>
      <c r="Y169" s="74">
        <f t="shared" si="5"/>
        <v>160500</v>
      </c>
    </row>
    <row r="170" spans="1:25" x14ac:dyDescent="0.35">
      <c r="A170" s="76"/>
      <c r="B170" s="76"/>
      <c r="C170" s="76"/>
      <c r="D170" s="76"/>
      <c r="E170" s="76"/>
      <c r="F170" s="79" t="s">
        <v>9876</v>
      </c>
      <c r="G170" s="69"/>
      <c r="H170" s="74">
        <v>150000</v>
      </c>
      <c r="I170" s="69"/>
      <c r="J170" s="69" t="s">
        <v>8523</v>
      </c>
      <c r="K170" s="193" t="s">
        <v>6193</v>
      </c>
      <c r="L170" s="79" t="s">
        <v>9875</v>
      </c>
      <c r="M170" s="75">
        <v>19190002</v>
      </c>
      <c r="N170" s="75"/>
      <c r="O170" s="69"/>
      <c r="P170" s="119" t="s">
        <v>6193</v>
      </c>
      <c r="Q170" s="119" t="s">
        <v>6193</v>
      </c>
      <c r="R170" s="69"/>
      <c r="S170" s="69"/>
      <c r="T170" s="69"/>
      <c r="U170" s="69"/>
      <c r="V170" s="116"/>
      <c r="W170" s="116"/>
      <c r="X170" s="639">
        <f t="shared" si="4"/>
        <v>10500.000000000002</v>
      </c>
      <c r="Y170" s="74">
        <f t="shared" si="5"/>
        <v>160500</v>
      </c>
    </row>
    <row r="171" spans="1:25" x14ac:dyDescent="0.35">
      <c r="A171" s="76"/>
      <c r="B171" s="76"/>
      <c r="C171" s="76"/>
      <c r="D171" s="76"/>
      <c r="E171" s="76"/>
      <c r="F171" s="79" t="s">
        <v>9877</v>
      </c>
      <c r="G171" s="69"/>
      <c r="H171" s="74">
        <v>150000</v>
      </c>
      <c r="I171" s="69"/>
      <c r="J171" s="69" t="s">
        <v>8523</v>
      </c>
      <c r="K171" s="193" t="s">
        <v>6193</v>
      </c>
      <c r="L171" s="79" t="s">
        <v>9875</v>
      </c>
      <c r="M171" s="75">
        <v>19190031</v>
      </c>
      <c r="N171" s="75"/>
      <c r="O171" s="69"/>
      <c r="P171" s="119" t="s">
        <v>6193</v>
      </c>
      <c r="Q171" s="119" t="s">
        <v>6193</v>
      </c>
      <c r="R171" s="69"/>
      <c r="S171" s="69"/>
      <c r="T171" s="69"/>
      <c r="U171" s="69"/>
      <c r="V171" s="116"/>
      <c r="W171" s="116"/>
      <c r="X171" s="639">
        <f t="shared" si="4"/>
        <v>10500.000000000002</v>
      </c>
      <c r="Y171" s="74">
        <f t="shared" si="5"/>
        <v>160500</v>
      </c>
    </row>
    <row r="172" spans="1:25" x14ac:dyDescent="0.35">
      <c r="A172" s="76"/>
      <c r="B172" s="76"/>
      <c r="C172" s="76"/>
      <c r="D172" s="76"/>
      <c r="E172" s="76"/>
      <c r="F172" s="79" t="s">
        <v>9878</v>
      </c>
      <c r="G172" s="69"/>
      <c r="H172" s="74">
        <v>150000</v>
      </c>
      <c r="I172" s="69"/>
      <c r="J172" s="69" t="s">
        <v>8523</v>
      </c>
      <c r="K172" s="193" t="s">
        <v>6193</v>
      </c>
      <c r="L172" s="79" t="s">
        <v>9875</v>
      </c>
      <c r="M172" s="75">
        <v>19190138</v>
      </c>
      <c r="N172" s="75"/>
      <c r="O172" s="69"/>
      <c r="P172" s="119" t="s">
        <v>6193</v>
      </c>
      <c r="Q172" s="119" t="s">
        <v>6193</v>
      </c>
      <c r="R172" s="69"/>
      <c r="S172" s="69"/>
      <c r="T172" s="69"/>
      <c r="U172" s="69"/>
      <c r="V172" s="116"/>
      <c r="W172" s="116"/>
      <c r="X172" s="639">
        <f t="shared" si="4"/>
        <v>10500.000000000002</v>
      </c>
      <c r="Y172" s="74">
        <f t="shared" si="5"/>
        <v>160500</v>
      </c>
    </row>
    <row r="173" spans="1:25" x14ac:dyDescent="0.35">
      <c r="A173" s="76"/>
      <c r="B173" s="76"/>
      <c r="C173" s="76"/>
      <c r="D173" s="76"/>
      <c r="E173" s="76"/>
      <c r="F173" s="79" t="s">
        <v>9879</v>
      </c>
      <c r="G173" s="69"/>
      <c r="H173" s="74">
        <v>150000</v>
      </c>
      <c r="I173" s="69"/>
      <c r="J173" s="69" t="s">
        <v>8523</v>
      </c>
      <c r="K173" s="193" t="s">
        <v>6193</v>
      </c>
      <c r="L173" s="79" t="s">
        <v>9875</v>
      </c>
      <c r="M173" s="75">
        <v>19190037</v>
      </c>
      <c r="N173" s="75"/>
      <c r="O173" s="69"/>
      <c r="P173" s="119" t="s">
        <v>6193</v>
      </c>
      <c r="Q173" s="119" t="s">
        <v>6193</v>
      </c>
      <c r="R173" s="69"/>
      <c r="S173" s="69"/>
      <c r="T173" s="69"/>
      <c r="U173" s="69"/>
      <c r="V173" s="116"/>
      <c r="W173" s="116"/>
      <c r="X173" s="639">
        <f t="shared" si="4"/>
        <v>10500.000000000002</v>
      </c>
      <c r="Y173" s="74">
        <f t="shared" si="5"/>
        <v>160500</v>
      </c>
    </row>
    <row r="174" spans="1:25" x14ac:dyDescent="0.35">
      <c r="A174" s="76"/>
      <c r="B174" s="76"/>
      <c r="C174" s="76"/>
      <c r="D174" s="76"/>
      <c r="E174" s="76"/>
      <c r="F174" s="79" t="s">
        <v>9880</v>
      </c>
      <c r="G174" s="69"/>
      <c r="H174" s="74">
        <v>150000</v>
      </c>
      <c r="I174" s="69"/>
      <c r="J174" s="69" t="s">
        <v>8523</v>
      </c>
      <c r="K174" s="193" t="s">
        <v>6193</v>
      </c>
      <c r="L174" s="79" t="s">
        <v>9875</v>
      </c>
      <c r="M174" s="75">
        <v>19190104</v>
      </c>
      <c r="N174" s="75"/>
      <c r="O174" s="69"/>
      <c r="P174" s="119" t="s">
        <v>6193</v>
      </c>
      <c r="Q174" s="119" t="s">
        <v>6193</v>
      </c>
      <c r="R174" s="69"/>
      <c r="S174" s="69"/>
      <c r="T174" s="69"/>
      <c r="U174" s="69"/>
      <c r="V174" s="116"/>
      <c r="W174" s="116"/>
      <c r="X174" s="639">
        <f t="shared" si="4"/>
        <v>10500.000000000002</v>
      </c>
      <c r="Y174" s="74">
        <f t="shared" si="5"/>
        <v>160500</v>
      </c>
    </row>
    <row r="175" spans="1:25" x14ac:dyDescent="0.35">
      <c r="A175" s="76"/>
      <c r="B175" s="76"/>
      <c r="C175" s="76"/>
      <c r="D175" s="76"/>
      <c r="E175" s="76"/>
      <c r="F175" s="79" t="s">
        <v>9880</v>
      </c>
      <c r="G175" s="69"/>
      <c r="H175" s="74">
        <v>150000</v>
      </c>
      <c r="I175" s="69"/>
      <c r="J175" s="69" t="s">
        <v>8523</v>
      </c>
      <c r="K175" s="193" t="s">
        <v>6193</v>
      </c>
      <c r="L175" s="79" t="s">
        <v>9875</v>
      </c>
      <c r="M175" s="75">
        <v>19190104</v>
      </c>
      <c r="N175" s="75"/>
      <c r="O175" s="69"/>
      <c r="P175" s="119" t="s">
        <v>6193</v>
      </c>
      <c r="Q175" s="119" t="s">
        <v>6193</v>
      </c>
      <c r="R175" s="69"/>
      <c r="S175" s="69"/>
      <c r="T175" s="69"/>
      <c r="U175" s="69"/>
      <c r="V175" s="116"/>
      <c r="W175" s="116"/>
      <c r="X175" s="639">
        <f t="shared" si="4"/>
        <v>10500.000000000002</v>
      </c>
      <c r="Y175" s="74">
        <f t="shared" si="5"/>
        <v>160500</v>
      </c>
    </row>
    <row r="176" spans="1:25" x14ac:dyDescent="0.35">
      <c r="A176" s="76"/>
      <c r="B176" s="76"/>
      <c r="C176" s="76"/>
      <c r="D176" s="76"/>
      <c r="E176" s="76"/>
      <c r="F176" s="79" t="s">
        <v>9881</v>
      </c>
      <c r="G176" s="69"/>
      <c r="H176" s="74">
        <v>150000</v>
      </c>
      <c r="I176" s="69"/>
      <c r="J176" s="69" t="s">
        <v>8523</v>
      </c>
      <c r="K176" s="193" t="s">
        <v>6193</v>
      </c>
      <c r="L176" s="79" t="s">
        <v>9875</v>
      </c>
      <c r="M176" s="80">
        <v>19190061</v>
      </c>
      <c r="N176" s="75"/>
      <c r="O176" s="69"/>
      <c r="P176" s="119" t="s">
        <v>6193</v>
      </c>
      <c r="Q176" s="119" t="s">
        <v>6193</v>
      </c>
      <c r="R176" s="69"/>
      <c r="S176" s="69"/>
      <c r="T176" s="69"/>
      <c r="U176" s="69"/>
      <c r="V176" s="116"/>
      <c r="W176" s="116"/>
      <c r="X176" s="639">
        <f t="shared" si="4"/>
        <v>10500.000000000002</v>
      </c>
      <c r="Y176" s="74">
        <f t="shared" si="5"/>
        <v>160500</v>
      </c>
    </row>
    <row r="177" spans="1:25" x14ac:dyDescent="0.35">
      <c r="A177" s="76"/>
      <c r="B177" s="76"/>
      <c r="C177" s="76"/>
      <c r="D177" s="76"/>
      <c r="E177" s="76"/>
      <c r="F177" s="79" t="s">
        <v>9882</v>
      </c>
      <c r="G177" s="69"/>
      <c r="H177" s="74">
        <v>150000</v>
      </c>
      <c r="I177" s="69"/>
      <c r="J177" s="69" t="s">
        <v>8523</v>
      </c>
      <c r="K177" s="193" t="s">
        <v>6193</v>
      </c>
      <c r="L177" s="79" t="s">
        <v>9875</v>
      </c>
      <c r="M177" s="80">
        <v>19190110</v>
      </c>
      <c r="N177" s="75"/>
      <c r="O177" s="69"/>
      <c r="P177" s="119" t="s">
        <v>6193</v>
      </c>
      <c r="Q177" s="119" t="s">
        <v>6193</v>
      </c>
      <c r="R177" s="69"/>
      <c r="S177" s="69"/>
      <c r="T177" s="69"/>
      <c r="U177" s="69"/>
      <c r="V177" s="116"/>
      <c r="W177" s="116"/>
      <c r="X177" s="639">
        <f t="shared" si="4"/>
        <v>10500.000000000002</v>
      </c>
      <c r="Y177" s="74">
        <f t="shared" si="5"/>
        <v>160500</v>
      </c>
    </row>
    <row r="178" spans="1:25" x14ac:dyDescent="0.35">
      <c r="A178" s="76"/>
      <c r="B178" s="76"/>
      <c r="C178" s="76"/>
      <c r="D178" s="76"/>
      <c r="E178" s="76"/>
      <c r="F178" s="79" t="s">
        <v>9883</v>
      </c>
      <c r="G178" s="69"/>
      <c r="H178" s="74">
        <v>150000</v>
      </c>
      <c r="I178" s="69"/>
      <c r="J178" s="69" t="s">
        <v>8523</v>
      </c>
      <c r="K178" s="193" t="s">
        <v>6193</v>
      </c>
      <c r="L178" s="79" t="s">
        <v>9875</v>
      </c>
      <c r="M178" s="75">
        <v>19190062</v>
      </c>
      <c r="N178" s="75"/>
      <c r="O178" s="69"/>
      <c r="P178" s="119" t="s">
        <v>6193</v>
      </c>
      <c r="Q178" s="119" t="s">
        <v>6193</v>
      </c>
      <c r="R178" s="69"/>
      <c r="S178" s="69"/>
      <c r="T178" s="69"/>
      <c r="U178" s="69"/>
      <c r="V178" s="116"/>
      <c r="W178" s="116"/>
      <c r="X178" s="639">
        <f t="shared" si="4"/>
        <v>10500.000000000002</v>
      </c>
      <c r="Y178" s="74">
        <f t="shared" si="5"/>
        <v>160500</v>
      </c>
    </row>
    <row r="179" spans="1:25" x14ac:dyDescent="0.35">
      <c r="A179" s="76"/>
      <c r="B179" s="76"/>
      <c r="C179" s="76"/>
      <c r="D179" s="76"/>
      <c r="E179" s="76"/>
      <c r="F179" s="79" t="s">
        <v>9884</v>
      </c>
      <c r="G179" s="69"/>
      <c r="H179" s="74">
        <v>150000</v>
      </c>
      <c r="I179" s="69"/>
      <c r="J179" s="69" t="s">
        <v>8523</v>
      </c>
      <c r="K179" s="193" t="s">
        <v>6193</v>
      </c>
      <c r="L179" s="79" t="s">
        <v>9875</v>
      </c>
      <c r="M179" s="75">
        <v>19190126</v>
      </c>
      <c r="N179" s="75"/>
      <c r="O179" s="69"/>
      <c r="P179" s="119" t="s">
        <v>6193</v>
      </c>
      <c r="Q179" s="119" t="s">
        <v>6193</v>
      </c>
      <c r="R179" s="69"/>
      <c r="S179" s="69"/>
      <c r="T179" s="69"/>
      <c r="U179" s="69"/>
      <c r="V179" s="116"/>
      <c r="W179" s="116"/>
      <c r="X179" s="639">
        <f t="shared" si="4"/>
        <v>10500.000000000002</v>
      </c>
      <c r="Y179" s="74">
        <f t="shared" si="5"/>
        <v>160500</v>
      </c>
    </row>
    <row r="180" spans="1:25" x14ac:dyDescent="0.35">
      <c r="A180" s="76"/>
      <c r="B180" s="76"/>
      <c r="C180" s="76"/>
      <c r="D180" s="76"/>
      <c r="E180" s="76"/>
      <c r="F180" s="79" t="s">
        <v>9885</v>
      </c>
      <c r="G180" s="69"/>
      <c r="H180" s="74">
        <v>150000</v>
      </c>
      <c r="I180" s="69"/>
      <c r="J180" s="69" t="s">
        <v>8523</v>
      </c>
      <c r="K180" s="193" t="s">
        <v>6193</v>
      </c>
      <c r="L180" s="79" t="s">
        <v>9875</v>
      </c>
      <c r="M180" s="75">
        <v>19190036</v>
      </c>
      <c r="N180" s="75"/>
      <c r="O180" s="69"/>
      <c r="P180" s="119" t="s">
        <v>6193</v>
      </c>
      <c r="Q180" s="119" t="s">
        <v>6193</v>
      </c>
      <c r="R180" s="69"/>
      <c r="S180" s="69"/>
      <c r="T180" s="69"/>
      <c r="U180" s="69"/>
      <c r="V180" s="116"/>
      <c r="W180" s="116"/>
      <c r="X180" s="639">
        <f t="shared" si="4"/>
        <v>10500.000000000002</v>
      </c>
      <c r="Y180" s="74">
        <f t="shared" si="5"/>
        <v>160500</v>
      </c>
    </row>
    <row r="181" spans="1:25" x14ac:dyDescent="0.35">
      <c r="A181" s="76"/>
      <c r="B181" s="76"/>
      <c r="C181" s="76"/>
      <c r="D181" s="76"/>
      <c r="E181" s="76"/>
      <c r="F181" s="79" t="s">
        <v>9886</v>
      </c>
      <c r="G181" s="69"/>
      <c r="H181" s="74">
        <v>150000</v>
      </c>
      <c r="I181" s="69"/>
      <c r="J181" s="69" t="s">
        <v>8523</v>
      </c>
      <c r="K181" s="193" t="s">
        <v>6193</v>
      </c>
      <c r="L181" s="79" t="s">
        <v>9887</v>
      </c>
      <c r="M181" s="75">
        <v>19190071</v>
      </c>
      <c r="N181" s="75"/>
      <c r="O181" s="69"/>
      <c r="P181" s="119" t="s">
        <v>6193</v>
      </c>
      <c r="Q181" s="119" t="s">
        <v>6193</v>
      </c>
      <c r="R181" s="69"/>
      <c r="S181" s="69"/>
      <c r="T181" s="69"/>
      <c r="U181" s="69"/>
      <c r="V181" s="116"/>
      <c r="W181" s="116"/>
      <c r="X181" s="639">
        <f t="shared" si="4"/>
        <v>10500.000000000002</v>
      </c>
      <c r="Y181" s="74">
        <f t="shared" si="5"/>
        <v>160500</v>
      </c>
    </row>
    <row r="182" spans="1:25" x14ac:dyDescent="0.35">
      <c r="A182" s="76"/>
      <c r="B182" s="76"/>
      <c r="C182" s="76"/>
      <c r="D182" s="76"/>
      <c r="E182" s="76"/>
      <c r="F182" s="79" t="s">
        <v>9888</v>
      </c>
      <c r="G182" s="69"/>
      <c r="H182" s="74">
        <v>150000</v>
      </c>
      <c r="I182" s="69"/>
      <c r="J182" s="69" t="s">
        <v>1562</v>
      </c>
      <c r="K182" s="193" t="s">
        <v>6193</v>
      </c>
      <c r="L182" s="79" t="s">
        <v>9889</v>
      </c>
      <c r="M182" s="75" t="s">
        <v>6193</v>
      </c>
      <c r="N182" s="75"/>
      <c r="O182" s="69"/>
      <c r="P182" s="119" t="s">
        <v>6193</v>
      </c>
      <c r="Q182" s="119" t="s">
        <v>6193</v>
      </c>
      <c r="R182" s="69"/>
      <c r="S182" s="69"/>
      <c r="T182" s="69"/>
      <c r="U182" s="69"/>
      <c r="V182" s="116"/>
      <c r="W182" s="116"/>
      <c r="X182" s="639">
        <f t="shared" si="4"/>
        <v>10500.000000000002</v>
      </c>
      <c r="Y182" s="74">
        <f t="shared" si="5"/>
        <v>160500</v>
      </c>
    </row>
    <row r="183" spans="1:25" x14ac:dyDescent="0.35">
      <c r="A183" s="76"/>
      <c r="B183" s="76"/>
      <c r="C183" s="76"/>
      <c r="D183" s="76"/>
      <c r="E183" s="76"/>
      <c r="F183" s="93" t="s">
        <v>994</v>
      </c>
      <c r="G183" s="86"/>
      <c r="H183" s="87">
        <f>SUM(H93:H182)</f>
        <v>13500000</v>
      </c>
      <c r="I183" s="69"/>
      <c r="J183" s="69"/>
      <c r="K183" s="75"/>
      <c r="L183" s="79"/>
      <c r="M183" s="75"/>
      <c r="N183" s="75"/>
      <c r="O183" s="69"/>
      <c r="P183" s="75"/>
      <c r="Q183" s="69"/>
      <c r="R183" s="69"/>
      <c r="S183" s="69"/>
      <c r="T183" s="69"/>
      <c r="U183" s="69"/>
      <c r="V183" s="116"/>
      <c r="W183" s="116"/>
      <c r="X183" s="639">
        <f t="shared" si="4"/>
        <v>945000.00000000012</v>
      </c>
      <c r="Y183" s="87">
        <f t="shared" si="5"/>
        <v>14445000</v>
      </c>
    </row>
    <row r="184" spans="1:25" x14ac:dyDescent="0.35">
      <c r="A184" s="64"/>
      <c r="B184" s="64"/>
      <c r="C184" s="64"/>
      <c r="D184" s="64"/>
      <c r="E184" s="64"/>
      <c r="F184" s="66" t="s">
        <v>6708</v>
      </c>
      <c r="G184" s="64"/>
      <c r="H184" s="67"/>
      <c r="I184" s="64"/>
      <c r="J184" s="64"/>
      <c r="K184" s="68"/>
      <c r="L184" s="68"/>
      <c r="M184" s="68"/>
      <c r="N184" s="68"/>
      <c r="O184" s="64"/>
      <c r="P184" s="68"/>
      <c r="Q184" s="68"/>
      <c r="R184" s="64"/>
      <c r="S184" s="64"/>
      <c r="T184" s="64"/>
      <c r="U184" s="64"/>
      <c r="V184" s="115"/>
      <c r="W184" s="115"/>
      <c r="X184" s="639">
        <f t="shared" si="4"/>
        <v>0</v>
      </c>
      <c r="Y184" s="67">
        <f t="shared" si="5"/>
        <v>0</v>
      </c>
    </row>
    <row r="185" spans="1:25" x14ac:dyDescent="0.35">
      <c r="A185" s="76"/>
      <c r="B185" s="76"/>
      <c r="C185" s="76"/>
      <c r="D185" s="76"/>
      <c r="E185" s="76"/>
      <c r="F185" s="79" t="s">
        <v>9890</v>
      </c>
      <c r="G185" s="69"/>
      <c r="H185" s="74">
        <v>450000</v>
      </c>
      <c r="I185" s="69"/>
      <c r="J185" s="69" t="s">
        <v>9891</v>
      </c>
      <c r="K185" s="75" t="s">
        <v>6193</v>
      </c>
      <c r="L185" s="79" t="s">
        <v>9892</v>
      </c>
      <c r="M185" s="386" t="s">
        <v>9893</v>
      </c>
      <c r="N185" s="75"/>
      <c r="O185" s="69"/>
      <c r="P185" s="75" t="s">
        <v>6193</v>
      </c>
      <c r="Q185" s="75" t="s">
        <v>6193</v>
      </c>
      <c r="R185" s="69"/>
      <c r="S185" s="69"/>
      <c r="T185" s="69"/>
      <c r="U185" s="69"/>
      <c r="V185" s="116"/>
      <c r="W185" s="116"/>
      <c r="X185" s="639">
        <f t="shared" si="4"/>
        <v>31500.000000000004</v>
      </c>
      <c r="Y185" s="74">
        <f t="shared" si="5"/>
        <v>481500</v>
      </c>
    </row>
    <row r="186" spans="1:25" x14ac:dyDescent="0.35">
      <c r="A186" s="76"/>
      <c r="B186" s="76"/>
      <c r="C186" s="76"/>
      <c r="D186" s="76"/>
      <c r="E186" s="76"/>
      <c r="F186" s="123" t="s">
        <v>994</v>
      </c>
      <c r="G186" s="123"/>
      <c r="H186" s="124">
        <f>SUM(H185)</f>
        <v>450000</v>
      </c>
      <c r="I186" s="76"/>
      <c r="J186" s="76"/>
      <c r="K186" s="119"/>
      <c r="L186" s="119"/>
      <c r="M186" s="119"/>
      <c r="N186" s="119"/>
      <c r="O186" s="76"/>
      <c r="P186" s="119"/>
      <c r="Q186" s="119"/>
      <c r="R186" s="76"/>
      <c r="S186" s="76"/>
      <c r="T186" s="76"/>
      <c r="U186" s="76"/>
      <c r="V186" s="121"/>
      <c r="W186" s="121"/>
      <c r="X186" s="639">
        <f t="shared" si="4"/>
        <v>31500.000000000004</v>
      </c>
      <c r="Y186" s="124">
        <f t="shared" si="5"/>
        <v>481500</v>
      </c>
    </row>
    <row r="187" spans="1:25" x14ac:dyDescent="0.35">
      <c r="A187" s="64"/>
      <c r="B187" s="64"/>
      <c r="C187" s="64"/>
      <c r="D187" s="64"/>
      <c r="E187" s="64"/>
      <c r="F187" s="66" t="s">
        <v>1168</v>
      </c>
      <c r="G187" s="64"/>
      <c r="H187" s="67"/>
      <c r="I187" s="64"/>
      <c r="J187" s="64"/>
      <c r="K187" s="68"/>
      <c r="L187" s="68"/>
      <c r="M187" s="68"/>
      <c r="N187" s="68"/>
      <c r="O187" s="64"/>
      <c r="P187" s="68"/>
      <c r="Q187" s="68"/>
      <c r="R187" s="64"/>
      <c r="S187" s="64"/>
      <c r="T187" s="64"/>
      <c r="U187" s="64"/>
      <c r="V187" s="115"/>
      <c r="W187" s="115"/>
      <c r="X187" s="639">
        <f t="shared" si="4"/>
        <v>0</v>
      </c>
      <c r="Y187" s="67">
        <f t="shared" si="5"/>
        <v>0</v>
      </c>
    </row>
    <row r="188" spans="1:25" x14ac:dyDescent="0.35">
      <c r="A188" s="76"/>
      <c r="B188" s="76"/>
      <c r="C188" s="76"/>
      <c r="D188" s="76"/>
      <c r="E188" s="76"/>
      <c r="F188" s="76" t="s">
        <v>9894</v>
      </c>
      <c r="G188" s="76"/>
      <c r="H188" s="118">
        <v>60000</v>
      </c>
      <c r="I188" s="76"/>
      <c r="J188" s="76" t="s">
        <v>9895</v>
      </c>
      <c r="K188" s="130" t="s">
        <v>6193</v>
      </c>
      <c r="L188" s="119" t="s">
        <v>5832</v>
      </c>
      <c r="M188" s="119">
        <v>12394</v>
      </c>
      <c r="N188" s="119"/>
      <c r="O188" s="76"/>
      <c r="P188" s="119" t="s">
        <v>6193</v>
      </c>
      <c r="Q188" s="119" t="s">
        <v>6193</v>
      </c>
      <c r="R188" s="76"/>
      <c r="S188" s="76"/>
      <c r="T188" s="76"/>
      <c r="U188" s="76"/>
      <c r="V188" s="121"/>
      <c r="W188" s="121"/>
      <c r="X188" s="639">
        <f t="shared" si="4"/>
        <v>4200</v>
      </c>
      <c r="Y188" s="118">
        <f t="shared" si="5"/>
        <v>64200</v>
      </c>
    </row>
    <row r="189" spans="1:25" x14ac:dyDescent="0.35">
      <c r="A189" s="76"/>
      <c r="B189" s="76"/>
      <c r="C189" s="76"/>
      <c r="D189" s="76"/>
      <c r="E189" s="76"/>
      <c r="F189" s="123" t="s">
        <v>994</v>
      </c>
      <c r="G189" s="123"/>
      <c r="H189" s="124">
        <f>SUM(H188)</f>
        <v>60000</v>
      </c>
      <c r="I189" s="76"/>
      <c r="J189" s="76"/>
      <c r="K189" s="130"/>
      <c r="L189" s="119"/>
      <c r="M189" s="119"/>
      <c r="N189" s="119"/>
      <c r="O189" s="76"/>
      <c r="P189" s="119"/>
      <c r="Q189" s="119"/>
      <c r="R189" s="76"/>
      <c r="S189" s="76"/>
      <c r="T189" s="76"/>
      <c r="U189" s="76"/>
      <c r="V189" s="121"/>
      <c r="W189" s="121"/>
      <c r="X189" s="639">
        <f t="shared" si="4"/>
        <v>4200</v>
      </c>
      <c r="Y189" s="124">
        <f t="shared" si="5"/>
        <v>64200</v>
      </c>
    </row>
    <row r="190" spans="1:25" x14ac:dyDescent="0.35">
      <c r="A190" s="64"/>
      <c r="B190" s="64"/>
      <c r="C190" s="64"/>
      <c r="D190" s="64"/>
      <c r="E190" s="64"/>
      <c r="F190" s="66" t="s">
        <v>1748</v>
      </c>
      <c r="G190" s="64"/>
      <c r="H190" s="67"/>
      <c r="I190" s="64"/>
      <c r="J190" s="64"/>
      <c r="K190" s="68"/>
      <c r="L190" s="68"/>
      <c r="M190" s="68"/>
      <c r="N190" s="68"/>
      <c r="O190" s="64"/>
      <c r="P190" s="68"/>
      <c r="Q190" s="68"/>
      <c r="R190" s="64"/>
      <c r="S190" s="64"/>
      <c r="T190" s="64"/>
      <c r="U190" s="64"/>
      <c r="V190" s="115"/>
      <c r="W190" s="115"/>
      <c r="X190" s="639">
        <f t="shared" si="4"/>
        <v>0</v>
      </c>
      <c r="Y190" s="67">
        <f t="shared" si="5"/>
        <v>0</v>
      </c>
    </row>
    <row r="191" spans="1:25" x14ac:dyDescent="0.35">
      <c r="A191" s="76"/>
      <c r="B191" s="76"/>
      <c r="C191" s="76"/>
      <c r="D191" s="76"/>
      <c r="E191" s="76"/>
      <c r="F191" s="79" t="s">
        <v>9896</v>
      </c>
      <c r="G191" s="76"/>
      <c r="H191" s="118">
        <v>200000</v>
      </c>
      <c r="I191" s="76"/>
      <c r="J191" s="76" t="s">
        <v>1765</v>
      </c>
      <c r="K191" s="76" t="s">
        <v>1765</v>
      </c>
      <c r="L191" s="76" t="s">
        <v>1765</v>
      </c>
      <c r="M191" s="76" t="s">
        <v>1765</v>
      </c>
      <c r="N191" s="76"/>
      <c r="O191" s="76"/>
      <c r="P191" s="76" t="s">
        <v>1765</v>
      </c>
      <c r="Q191" s="76" t="s">
        <v>1765</v>
      </c>
      <c r="R191" s="76"/>
      <c r="S191" s="76"/>
      <c r="T191" s="76"/>
      <c r="U191" s="76"/>
      <c r="V191" s="121"/>
      <c r="W191" s="121"/>
      <c r="X191" s="639">
        <f t="shared" si="4"/>
        <v>14000.000000000002</v>
      </c>
      <c r="Y191" s="118">
        <f t="shared" si="5"/>
        <v>214000</v>
      </c>
    </row>
    <row r="192" spans="1:25" x14ac:dyDescent="0.35">
      <c r="A192" s="76"/>
      <c r="B192" s="76"/>
      <c r="C192" s="76"/>
      <c r="D192" s="76"/>
      <c r="E192" s="76"/>
      <c r="F192" s="79" t="s">
        <v>9897</v>
      </c>
      <c r="G192" s="76"/>
      <c r="H192" s="118">
        <v>200000</v>
      </c>
      <c r="I192" s="76"/>
      <c r="J192" s="76" t="s">
        <v>1765</v>
      </c>
      <c r="K192" s="76" t="s">
        <v>1765</v>
      </c>
      <c r="L192" s="76" t="s">
        <v>1765</v>
      </c>
      <c r="M192" s="76" t="s">
        <v>1765</v>
      </c>
      <c r="N192" s="76"/>
      <c r="O192" s="76"/>
      <c r="P192" s="76" t="s">
        <v>1765</v>
      </c>
      <c r="Q192" s="76" t="s">
        <v>1765</v>
      </c>
      <c r="R192" s="76"/>
      <c r="S192" s="76"/>
      <c r="T192" s="76"/>
      <c r="U192" s="76"/>
      <c r="V192" s="121"/>
      <c r="W192" s="121"/>
      <c r="X192" s="639">
        <f t="shared" si="4"/>
        <v>14000.000000000002</v>
      </c>
      <c r="Y192" s="118">
        <f t="shared" si="5"/>
        <v>214000</v>
      </c>
    </row>
    <row r="193" spans="1:25" x14ac:dyDescent="0.35">
      <c r="A193" s="69"/>
      <c r="B193" s="69"/>
      <c r="C193" s="69"/>
      <c r="D193" s="69"/>
      <c r="E193" s="69"/>
      <c r="F193" s="86" t="s">
        <v>994</v>
      </c>
      <c r="G193" s="86"/>
      <c r="H193" s="87">
        <f>SUM(H191:H192)</f>
        <v>400000</v>
      </c>
      <c r="I193" s="69"/>
      <c r="J193" s="69"/>
      <c r="K193" s="75"/>
      <c r="L193" s="75"/>
      <c r="M193" s="75"/>
      <c r="N193" s="75"/>
      <c r="O193" s="69"/>
      <c r="P193" s="75"/>
      <c r="Q193" s="75"/>
      <c r="R193" s="69"/>
      <c r="S193" s="69"/>
      <c r="T193" s="69"/>
      <c r="U193" s="69"/>
      <c r="V193" s="121"/>
      <c r="W193" s="121"/>
      <c r="X193" s="639">
        <f t="shared" si="4"/>
        <v>28000.000000000004</v>
      </c>
      <c r="Y193" s="87">
        <f t="shared" si="5"/>
        <v>428000</v>
      </c>
    </row>
    <row r="194" spans="1:25" x14ac:dyDescent="0.35">
      <c r="A194" s="64"/>
      <c r="B194" s="64"/>
      <c r="C194" s="64"/>
      <c r="D194" s="64"/>
      <c r="E194" s="64"/>
      <c r="F194" s="66" t="s">
        <v>1944</v>
      </c>
      <c r="G194" s="64"/>
      <c r="H194" s="67"/>
      <c r="I194" s="64"/>
      <c r="J194" s="64"/>
      <c r="K194" s="68"/>
      <c r="L194" s="68"/>
      <c r="M194" s="68"/>
      <c r="N194" s="68"/>
      <c r="O194" s="64"/>
      <c r="P194" s="68"/>
      <c r="Q194" s="68"/>
      <c r="R194" s="64"/>
      <c r="S194" s="64"/>
      <c r="T194" s="64"/>
      <c r="U194" s="64"/>
      <c r="V194" s="115"/>
      <c r="W194" s="115"/>
      <c r="X194" s="639">
        <f t="shared" si="4"/>
        <v>0</v>
      </c>
      <c r="Y194" s="67">
        <f t="shared" si="5"/>
        <v>0</v>
      </c>
    </row>
    <row r="195" spans="1:25" x14ac:dyDescent="0.35">
      <c r="A195" s="76"/>
      <c r="B195" s="76"/>
      <c r="C195" s="76"/>
      <c r="D195" s="76"/>
      <c r="E195" s="76"/>
      <c r="F195" s="76" t="s">
        <v>9898</v>
      </c>
      <c r="G195" s="76"/>
      <c r="H195" s="118">
        <v>350000</v>
      </c>
      <c r="I195" s="76"/>
      <c r="J195" s="76" t="s">
        <v>1765</v>
      </c>
      <c r="K195" s="76" t="s">
        <v>1765</v>
      </c>
      <c r="L195" s="76" t="s">
        <v>1765</v>
      </c>
      <c r="M195" s="76" t="s">
        <v>1765</v>
      </c>
      <c r="N195" s="76"/>
      <c r="O195" s="76"/>
      <c r="P195" s="76" t="s">
        <v>1765</v>
      </c>
      <c r="Q195" s="76" t="s">
        <v>1765</v>
      </c>
      <c r="R195" s="76"/>
      <c r="S195" s="76"/>
      <c r="T195" s="76"/>
      <c r="U195" s="76"/>
      <c r="V195" s="121"/>
      <c r="W195" s="121"/>
      <c r="X195" s="639">
        <f t="shared" si="4"/>
        <v>24500.000000000004</v>
      </c>
      <c r="Y195" s="118">
        <f t="shared" si="5"/>
        <v>374500</v>
      </c>
    </row>
    <row r="196" spans="1:25" x14ac:dyDescent="0.35">
      <c r="A196" s="76"/>
      <c r="B196" s="76"/>
      <c r="C196" s="76"/>
      <c r="D196" s="76"/>
      <c r="E196" s="76"/>
      <c r="F196" s="79" t="s">
        <v>9896</v>
      </c>
      <c r="G196" s="76"/>
      <c r="H196" s="118">
        <v>400000</v>
      </c>
      <c r="I196" s="76"/>
      <c r="J196" s="76" t="s">
        <v>1765</v>
      </c>
      <c r="K196" s="76" t="s">
        <v>1765</v>
      </c>
      <c r="L196" s="76" t="s">
        <v>1765</v>
      </c>
      <c r="M196" s="76" t="s">
        <v>1765</v>
      </c>
      <c r="N196" s="76"/>
      <c r="O196" s="76"/>
      <c r="P196" s="76" t="s">
        <v>1765</v>
      </c>
      <c r="Q196" s="76" t="s">
        <v>1765</v>
      </c>
      <c r="R196" s="76"/>
      <c r="S196" s="76"/>
      <c r="T196" s="76"/>
      <c r="U196" s="76"/>
      <c r="V196" s="121"/>
      <c r="W196" s="121"/>
      <c r="X196" s="639">
        <f t="shared" si="4"/>
        <v>28000.000000000004</v>
      </c>
      <c r="Y196" s="118">
        <f t="shared" si="5"/>
        <v>428000</v>
      </c>
    </row>
    <row r="197" spans="1:25" x14ac:dyDescent="0.35">
      <c r="A197" s="76"/>
      <c r="B197" s="76"/>
      <c r="C197" s="76"/>
      <c r="D197" s="76"/>
      <c r="E197" s="76"/>
      <c r="F197" s="123" t="s">
        <v>994</v>
      </c>
      <c r="G197" s="123"/>
      <c r="H197" s="124">
        <f>SUM(H195:H196)</f>
        <v>750000</v>
      </c>
      <c r="I197" s="76"/>
      <c r="J197" s="76"/>
      <c r="K197" s="119"/>
      <c r="L197" s="119"/>
      <c r="M197" s="119"/>
      <c r="N197" s="119"/>
      <c r="O197" s="76"/>
      <c r="P197" s="119"/>
      <c r="Q197" s="119"/>
      <c r="R197" s="76"/>
      <c r="S197" s="76"/>
      <c r="T197" s="76"/>
      <c r="U197" s="76"/>
      <c r="V197" s="121"/>
      <c r="W197" s="121"/>
      <c r="X197" s="639">
        <f t="shared" si="4"/>
        <v>52500.000000000007</v>
      </c>
      <c r="Y197" s="124">
        <f t="shared" si="5"/>
        <v>802500</v>
      </c>
    </row>
    <row r="198" spans="1:25" x14ac:dyDescent="0.35">
      <c r="A198" s="64"/>
      <c r="B198" s="64"/>
      <c r="C198" s="64"/>
      <c r="D198" s="64"/>
      <c r="E198" s="64"/>
      <c r="F198" s="96" t="s">
        <v>1945</v>
      </c>
      <c r="G198" s="64"/>
      <c r="H198" s="67"/>
      <c r="I198" s="64"/>
      <c r="J198" s="64"/>
      <c r="K198" s="68"/>
      <c r="L198" s="68"/>
      <c r="M198" s="68"/>
      <c r="N198" s="68"/>
      <c r="O198" s="64"/>
      <c r="P198" s="68"/>
      <c r="Q198" s="68"/>
      <c r="R198" s="64"/>
      <c r="S198" s="64"/>
      <c r="T198" s="64"/>
      <c r="U198" s="64"/>
      <c r="V198" s="115"/>
      <c r="W198" s="115"/>
      <c r="X198" s="639">
        <f t="shared" ref="X198:X208" si="6">H198*X$4</f>
        <v>0</v>
      </c>
      <c r="Y198" s="67">
        <f t="shared" ref="Y198:Y208" si="7">H198+X198</f>
        <v>0</v>
      </c>
    </row>
    <row r="199" spans="1:25" x14ac:dyDescent="0.35">
      <c r="A199" s="69"/>
      <c r="B199" s="69"/>
      <c r="C199" s="69"/>
      <c r="D199" s="69"/>
      <c r="E199" s="69"/>
      <c r="F199" s="79" t="s">
        <v>9899</v>
      </c>
      <c r="G199" s="69"/>
      <c r="H199" s="74">
        <v>400000</v>
      </c>
      <c r="I199" s="69"/>
      <c r="J199" s="69" t="s">
        <v>9900</v>
      </c>
      <c r="K199" s="75"/>
      <c r="L199" s="75" t="s">
        <v>9901</v>
      </c>
      <c r="M199" s="131" t="s">
        <v>9902</v>
      </c>
      <c r="N199" s="75"/>
      <c r="O199" s="69"/>
      <c r="P199" s="75" t="s">
        <v>2386</v>
      </c>
      <c r="Q199" s="75" t="s">
        <v>6736</v>
      </c>
      <c r="R199" s="69"/>
      <c r="S199" s="69"/>
      <c r="T199" s="69"/>
      <c r="U199" s="69"/>
      <c r="V199" s="116"/>
      <c r="W199" s="116"/>
      <c r="X199" s="639">
        <f t="shared" si="6"/>
        <v>28000.000000000004</v>
      </c>
      <c r="Y199" s="74">
        <f t="shared" si="7"/>
        <v>428000</v>
      </c>
    </row>
    <row r="200" spans="1:25" x14ac:dyDescent="0.35">
      <c r="A200" s="69"/>
      <c r="B200" s="69"/>
      <c r="C200" s="69"/>
      <c r="D200" s="69"/>
      <c r="E200" s="69"/>
      <c r="F200" s="79" t="s">
        <v>9903</v>
      </c>
      <c r="G200" s="69"/>
      <c r="H200" s="74">
        <v>400000</v>
      </c>
      <c r="I200" s="69"/>
      <c r="J200" s="69" t="s">
        <v>1214</v>
      </c>
      <c r="K200" s="75">
        <v>1991</v>
      </c>
      <c r="L200" s="75" t="s">
        <v>9904</v>
      </c>
      <c r="M200" s="131" t="s">
        <v>9905</v>
      </c>
      <c r="N200" s="75"/>
      <c r="O200" s="69"/>
      <c r="P200" s="75" t="s">
        <v>5052</v>
      </c>
      <c r="Q200" s="75" t="s">
        <v>1227</v>
      </c>
      <c r="R200" s="69"/>
      <c r="S200" s="69"/>
      <c r="T200" s="69"/>
      <c r="U200" s="69"/>
      <c r="V200" s="116"/>
      <c r="W200" s="116"/>
      <c r="X200" s="639">
        <f t="shared" si="6"/>
        <v>28000.000000000004</v>
      </c>
      <c r="Y200" s="74">
        <f t="shared" si="7"/>
        <v>428000</v>
      </c>
    </row>
    <row r="201" spans="1:25" x14ac:dyDescent="0.35">
      <c r="A201" s="69"/>
      <c r="B201" s="69"/>
      <c r="C201" s="69"/>
      <c r="D201" s="69"/>
      <c r="E201" s="69"/>
      <c r="F201" s="79" t="s">
        <v>9906</v>
      </c>
      <c r="G201" s="69"/>
      <c r="H201" s="74">
        <v>400000</v>
      </c>
      <c r="I201" s="69"/>
      <c r="J201" s="69" t="s">
        <v>1214</v>
      </c>
      <c r="K201" s="75"/>
      <c r="L201" s="75" t="s">
        <v>9907</v>
      </c>
      <c r="M201" s="131" t="s">
        <v>9908</v>
      </c>
      <c r="N201" s="75"/>
      <c r="O201" s="69"/>
      <c r="P201" s="75" t="s">
        <v>3152</v>
      </c>
      <c r="Q201" s="75" t="s">
        <v>1066</v>
      </c>
      <c r="R201" s="69"/>
      <c r="S201" s="69"/>
      <c r="T201" s="69"/>
      <c r="U201" s="69"/>
      <c r="V201" s="116"/>
      <c r="W201" s="116" t="s">
        <v>6749</v>
      </c>
      <c r="X201" s="639">
        <f t="shared" si="6"/>
        <v>28000.000000000004</v>
      </c>
      <c r="Y201" s="74">
        <f t="shared" si="7"/>
        <v>428000</v>
      </c>
    </row>
    <row r="202" spans="1:25" x14ac:dyDescent="0.35">
      <c r="A202" s="76"/>
      <c r="B202" s="76"/>
      <c r="C202" s="76"/>
      <c r="D202" s="76"/>
      <c r="E202" s="76"/>
      <c r="F202" s="79" t="s">
        <v>9909</v>
      </c>
      <c r="G202" s="76"/>
      <c r="H202" s="74">
        <v>400000</v>
      </c>
      <c r="I202" s="76"/>
      <c r="J202" s="76" t="s">
        <v>1765</v>
      </c>
      <c r="K202" s="76" t="s">
        <v>1765</v>
      </c>
      <c r="L202" s="76" t="s">
        <v>1765</v>
      </c>
      <c r="M202" s="76" t="s">
        <v>1765</v>
      </c>
      <c r="N202" s="76"/>
      <c r="O202" s="76"/>
      <c r="P202" s="76" t="s">
        <v>1765</v>
      </c>
      <c r="Q202" s="76" t="s">
        <v>1765</v>
      </c>
      <c r="R202" s="76"/>
      <c r="S202" s="76"/>
      <c r="T202" s="76"/>
      <c r="U202" s="76"/>
      <c r="V202" s="121"/>
      <c r="W202" s="121"/>
      <c r="X202" s="639">
        <f t="shared" si="6"/>
        <v>28000.000000000004</v>
      </c>
      <c r="Y202" s="74">
        <f t="shared" si="7"/>
        <v>428000</v>
      </c>
    </row>
    <row r="203" spans="1:25" x14ac:dyDescent="0.35">
      <c r="A203" s="69"/>
      <c r="B203" s="69"/>
      <c r="C203" s="69"/>
      <c r="D203" s="69"/>
      <c r="E203" s="69"/>
      <c r="F203" s="79" t="s">
        <v>9910</v>
      </c>
      <c r="G203" s="69"/>
      <c r="H203" s="74">
        <v>400000</v>
      </c>
      <c r="I203" s="69"/>
      <c r="J203" s="76" t="s">
        <v>1765</v>
      </c>
      <c r="K203" s="76" t="s">
        <v>1765</v>
      </c>
      <c r="L203" s="76" t="s">
        <v>1765</v>
      </c>
      <c r="M203" s="76" t="s">
        <v>1765</v>
      </c>
      <c r="N203" s="76"/>
      <c r="O203" s="76"/>
      <c r="P203" s="76" t="s">
        <v>1765</v>
      </c>
      <c r="Q203" s="76" t="s">
        <v>1765</v>
      </c>
      <c r="R203" s="69"/>
      <c r="S203" s="69"/>
      <c r="T203" s="69"/>
      <c r="U203" s="69"/>
      <c r="V203" s="116"/>
      <c r="W203" s="116"/>
      <c r="X203" s="639">
        <f t="shared" si="6"/>
        <v>28000.000000000004</v>
      </c>
      <c r="Y203" s="74">
        <f t="shared" si="7"/>
        <v>428000</v>
      </c>
    </row>
    <row r="204" spans="1:25" x14ac:dyDescent="0.35">
      <c r="A204" s="69"/>
      <c r="B204" s="69"/>
      <c r="C204" s="69"/>
      <c r="D204" s="69"/>
      <c r="E204" s="69"/>
      <c r="F204" s="93" t="s">
        <v>994</v>
      </c>
      <c r="G204" s="86"/>
      <c r="H204" s="87">
        <f>SUM(H199:H203)</f>
        <v>2000000</v>
      </c>
      <c r="I204" s="69"/>
      <c r="J204" s="69"/>
      <c r="K204" s="75"/>
      <c r="L204" s="75"/>
      <c r="M204" s="75"/>
      <c r="N204" s="75"/>
      <c r="O204" s="69"/>
      <c r="P204" s="75"/>
      <c r="Q204" s="75"/>
      <c r="R204" s="69"/>
      <c r="S204" s="69"/>
      <c r="T204" s="69"/>
      <c r="U204" s="69"/>
      <c r="V204" s="116"/>
      <c r="W204" s="116"/>
      <c r="X204" s="639">
        <f t="shared" si="6"/>
        <v>140000</v>
      </c>
      <c r="Y204" s="87">
        <f t="shared" si="7"/>
        <v>2140000</v>
      </c>
    </row>
    <row r="205" spans="1:25" x14ac:dyDescent="0.35">
      <c r="A205" s="64"/>
      <c r="B205" s="64"/>
      <c r="C205" s="64"/>
      <c r="D205" s="64"/>
      <c r="E205" s="64"/>
      <c r="F205" s="96" t="s">
        <v>1590</v>
      </c>
      <c r="G205" s="64"/>
      <c r="H205" s="67"/>
      <c r="I205" s="64"/>
      <c r="J205" s="64"/>
      <c r="K205" s="68"/>
      <c r="L205" s="68"/>
      <c r="M205" s="68"/>
      <c r="N205" s="68"/>
      <c r="O205" s="64"/>
      <c r="P205" s="68"/>
      <c r="Q205" s="68"/>
      <c r="R205" s="64"/>
      <c r="S205" s="64"/>
      <c r="T205" s="64"/>
      <c r="U205" s="64"/>
      <c r="V205" s="115"/>
      <c r="W205" s="115"/>
      <c r="X205" s="639">
        <f t="shared" si="6"/>
        <v>0</v>
      </c>
      <c r="Y205" s="67">
        <f t="shared" si="7"/>
        <v>0</v>
      </c>
    </row>
    <row r="206" spans="1:25" x14ac:dyDescent="0.35">
      <c r="A206" s="76"/>
      <c r="B206" s="76"/>
      <c r="C206" s="76"/>
      <c r="D206" s="76"/>
      <c r="E206" s="76"/>
      <c r="F206" s="117" t="s">
        <v>9911</v>
      </c>
      <c r="G206" s="76"/>
      <c r="H206" s="118">
        <v>200000</v>
      </c>
      <c r="I206" s="76"/>
      <c r="J206" s="76" t="s">
        <v>3653</v>
      </c>
      <c r="K206" s="119" t="s">
        <v>6193</v>
      </c>
      <c r="L206" s="119" t="s">
        <v>8557</v>
      </c>
      <c r="M206" s="119" t="s">
        <v>6193</v>
      </c>
      <c r="N206" s="119"/>
      <c r="O206" s="76"/>
      <c r="P206" s="119" t="s">
        <v>6757</v>
      </c>
      <c r="Q206" s="119" t="s">
        <v>9912</v>
      </c>
      <c r="R206" s="76"/>
      <c r="S206" s="76"/>
      <c r="T206" s="76"/>
      <c r="U206" s="76"/>
      <c r="V206" s="121"/>
      <c r="W206" s="121"/>
      <c r="X206" s="639">
        <f t="shared" si="6"/>
        <v>14000.000000000002</v>
      </c>
      <c r="Y206" s="118">
        <f t="shared" si="7"/>
        <v>214000</v>
      </c>
    </row>
    <row r="207" spans="1:25" x14ac:dyDescent="0.35">
      <c r="F207" s="93" t="s">
        <v>994</v>
      </c>
      <c r="G207" s="86"/>
      <c r="H207" s="87">
        <f>SUM(H206)</f>
        <v>200000</v>
      </c>
      <c r="X207" s="639">
        <f t="shared" si="6"/>
        <v>14000.000000000002</v>
      </c>
      <c r="Y207" s="87">
        <f t="shared" si="7"/>
        <v>214000</v>
      </c>
    </row>
    <row r="208" spans="1:25" x14ac:dyDescent="0.35">
      <c r="F208" s="93" t="s">
        <v>894</v>
      </c>
      <c r="G208" s="86"/>
      <c r="H208" s="87">
        <f>SUM(H5:H207)/2</f>
        <v>155260000</v>
      </c>
      <c r="X208" s="639">
        <f t="shared" si="6"/>
        <v>10868200.000000002</v>
      </c>
      <c r="Y208" s="87">
        <f t="shared" si="7"/>
        <v>166128200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B050"/>
  </sheetPr>
  <dimension ref="A1:AA189"/>
  <sheetViews>
    <sheetView topLeftCell="G1" workbookViewId="0">
      <selection activeCell="Z1" sqref="I1:Z1048576"/>
    </sheetView>
  </sheetViews>
  <sheetFormatPr defaultRowHeight="14.5" x14ac:dyDescent="0.35"/>
  <cols>
    <col min="1" max="1" width="11.7265625" hidden="1" customWidth="1"/>
    <col min="2" max="2" width="35.54296875" hidden="1" customWidth="1"/>
    <col min="3" max="3" width="20.1796875" hidden="1" customWidth="1"/>
    <col min="4" max="4" width="15.7265625" hidden="1" customWidth="1"/>
    <col min="5" max="5" width="17.54296875" hidden="1" customWidth="1"/>
    <col min="6" max="6" width="17.54296875" style="42" hidden="1" customWidth="1"/>
    <col min="7" max="7" width="89.1796875" customWidth="1"/>
    <col min="8" max="8" width="21.81640625" hidden="1" customWidth="1"/>
    <col min="9" max="9" width="21.81640625" style="104" hidden="1" customWidth="1"/>
    <col min="10" max="10" width="11" hidden="1" customWidth="1"/>
    <col min="11" max="11" width="23.453125" hidden="1" customWidth="1"/>
    <col min="12" max="12" width="23.453125" style="245" hidden="1" customWidth="1"/>
    <col min="13" max="13" width="26.54296875" hidden="1" customWidth="1"/>
    <col min="14" max="14" width="29" style="245" hidden="1" customWidth="1"/>
    <col min="15" max="15" width="16.453125" hidden="1" customWidth="1"/>
    <col min="16" max="16" width="18.54296875" hidden="1" customWidth="1"/>
    <col min="17" max="17" width="23.453125" style="245" hidden="1" customWidth="1"/>
    <col min="18" max="18" width="23.453125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24" hidden="1" customWidth="1"/>
    <col min="25" max="25" width="41.81640625" hidden="1" customWidth="1"/>
    <col min="26" max="26" width="9.81640625" hidden="1" customWidth="1"/>
    <col min="27" max="27" width="21.81640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8" t="s">
        <v>896</v>
      </c>
      <c r="H1" s="670"/>
      <c r="I1" s="281"/>
      <c r="J1" s="48" t="s">
        <v>897</v>
      </c>
      <c r="K1" s="668" t="s">
        <v>898</v>
      </c>
      <c r="L1" s="669"/>
      <c r="M1" s="669"/>
      <c r="N1" s="669"/>
      <c r="O1" s="670"/>
      <c r="P1" s="668" t="s">
        <v>899</v>
      </c>
      <c r="Q1" s="669"/>
      <c r="R1" s="670"/>
      <c r="S1" s="668" t="s">
        <v>900</v>
      </c>
      <c r="T1" s="670"/>
      <c r="U1" s="676" t="s">
        <v>901</v>
      </c>
      <c r="V1" s="671"/>
      <c r="W1" s="671"/>
      <c r="X1" s="672"/>
      <c r="Y1" s="677" t="s">
        <v>902</v>
      </c>
      <c r="AA1" s="281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263" t="s">
        <v>906</v>
      </c>
      <c r="F2" s="50" t="s">
        <v>9913</v>
      </c>
      <c r="G2" s="264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206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8"/>
      <c r="AA2" s="634" t="s">
        <v>24303</v>
      </c>
    </row>
    <row r="3" spans="1:27" ht="15.5" x14ac:dyDescent="0.35">
      <c r="A3" s="106"/>
      <c r="B3" s="106"/>
      <c r="C3" s="208"/>
      <c r="D3" s="107"/>
      <c r="E3" s="265"/>
      <c r="F3" s="57"/>
      <c r="G3" s="266" t="s">
        <v>9914</v>
      </c>
      <c r="H3" s="57"/>
      <c r="I3" s="108"/>
      <c r="J3" s="106"/>
      <c r="K3" s="109"/>
      <c r="L3" s="209"/>
      <c r="M3" s="106"/>
      <c r="N3" s="209"/>
      <c r="O3" s="107"/>
      <c r="P3" s="57"/>
      <c r="Q3" s="210"/>
      <c r="R3" s="57"/>
      <c r="S3" s="110"/>
      <c r="T3" s="57"/>
      <c r="U3" s="57"/>
      <c r="V3" s="57"/>
      <c r="W3" s="111"/>
      <c r="X3" s="112"/>
      <c r="Y3" s="112"/>
      <c r="AA3" s="108"/>
    </row>
    <row r="4" spans="1:27" ht="15.5" x14ac:dyDescent="0.35">
      <c r="A4" s="64"/>
      <c r="B4" s="64"/>
      <c r="C4" s="65"/>
      <c r="D4" s="64"/>
      <c r="E4" s="115"/>
      <c r="F4" s="64"/>
      <c r="G4" s="267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Z4" s="631">
        <v>7.0000000000000007E-2</v>
      </c>
      <c r="AA4" s="67"/>
    </row>
    <row r="5" spans="1:27" ht="15.5" x14ac:dyDescent="0.35">
      <c r="A5" s="76"/>
      <c r="B5" s="399" t="s">
        <v>9915</v>
      </c>
      <c r="C5" s="399" t="s">
        <v>9916</v>
      </c>
      <c r="D5" s="399" t="s">
        <v>9917</v>
      </c>
      <c r="E5" s="400" t="s">
        <v>9918</v>
      </c>
      <c r="F5" s="81" t="s">
        <v>9919</v>
      </c>
      <c r="G5" s="213" t="s">
        <v>9920</v>
      </c>
      <c r="H5" s="69"/>
      <c r="I5" s="74">
        <v>650000</v>
      </c>
      <c r="J5" s="69"/>
      <c r="K5" s="69" t="s">
        <v>2394</v>
      </c>
      <c r="L5" s="43">
        <v>2014</v>
      </c>
      <c r="M5" s="75" t="s">
        <v>9921</v>
      </c>
      <c r="N5" s="75" t="s">
        <v>9922</v>
      </c>
      <c r="O5" s="75" t="s">
        <v>9923</v>
      </c>
      <c r="P5" s="69" t="s">
        <v>937</v>
      </c>
      <c r="Q5" s="75" t="s">
        <v>967</v>
      </c>
      <c r="R5" s="75" t="s">
        <v>2882</v>
      </c>
      <c r="S5" s="69"/>
      <c r="T5" s="69"/>
      <c r="U5" s="69"/>
      <c r="V5" s="69"/>
      <c r="W5" s="69"/>
      <c r="X5" s="116"/>
      <c r="Y5" s="121" t="s">
        <v>9924</v>
      </c>
      <c r="Z5" s="637">
        <f>I5*Z$4</f>
        <v>45500.000000000007</v>
      </c>
      <c r="AA5" s="74">
        <f>I5+Z5</f>
        <v>695500</v>
      </c>
    </row>
    <row r="6" spans="1:27" ht="15.5" x14ac:dyDescent="0.35">
      <c r="A6" s="76"/>
      <c r="B6" s="399" t="s">
        <v>9915</v>
      </c>
      <c r="C6" s="399" t="s">
        <v>9916</v>
      </c>
      <c r="D6" s="399" t="s">
        <v>9917</v>
      </c>
      <c r="E6" s="400" t="s">
        <v>9918</v>
      </c>
      <c r="F6" s="81" t="s">
        <v>9925</v>
      </c>
      <c r="G6" s="213" t="s">
        <v>9926</v>
      </c>
      <c r="H6" s="69"/>
      <c r="I6" s="74">
        <v>600000</v>
      </c>
      <c r="J6" s="69"/>
      <c r="K6" s="69" t="s">
        <v>2394</v>
      </c>
      <c r="L6" s="43">
        <v>2014</v>
      </c>
      <c r="M6" s="75" t="s">
        <v>9921</v>
      </c>
      <c r="N6" s="75" t="s">
        <v>9922</v>
      </c>
      <c r="O6" s="75" t="s">
        <v>9927</v>
      </c>
      <c r="P6" s="69" t="s">
        <v>937</v>
      </c>
      <c r="Q6" s="75" t="s">
        <v>2308</v>
      </c>
      <c r="R6" s="75" t="s">
        <v>2882</v>
      </c>
      <c r="S6" s="69"/>
      <c r="T6" s="69"/>
      <c r="U6" s="69"/>
      <c r="V6" s="69"/>
      <c r="W6" s="69"/>
      <c r="X6" s="116"/>
      <c r="Y6" s="121"/>
      <c r="Z6" s="637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76"/>
      <c r="B7" s="399" t="s">
        <v>9915</v>
      </c>
      <c r="C7" s="399" t="s">
        <v>9916</v>
      </c>
      <c r="D7" s="399" t="s">
        <v>9917</v>
      </c>
      <c r="E7" s="400" t="s">
        <v>9918</v>
      </c>
      <c r="F7" s="81" t="s">
        <v>9928</v>
      </c>
      <c r="G7" s="213" t="s">
        <v>9929</v>
      </c>
      <c r="H7" s="69"/>
      <c r="I7" s="74">
        <v>600000</v>
      </c>
      <c r="J7" s="69"/>
      <c r="K7" s="69" t="s">
        <v>2394</v>
      </c>
      <c r="L7" s="43">
        <v>2014</v>
      </c>
      <c r="M7" s="75" t="s">
        <v>9921</v>
      </c>
      <c r="N7" s="75" t="s">
        <v>9922</v>
      </c>
      <c r="O7" s="75" t="s">
        <v>9930</v>
      </c>
      <c r="P7" s="69" t="s">
        <v>937</v>
      </c>
      <c r="Q7" s="75" t="s">
        <v>2308</v>
      </c>
      <c r="R7" s="75" t="s">
        <v>2882</v>
      </c>
      <c r="S7" s="69"/>
      <c r="T7" s="69"/>
      <c r="U7" s="69"/>
      <c r="V7" s="69"/>
      <c r="W7" s="69"/>
      <c r="X7" s="116"/>
      <c r="Y7" s="121"/>
      <c r="Z7" s="637">
        <f t="shared" si="0"/>
        <v>42000.000000000007</v>
      </c>
      <c r="AA7" s="74">
        <f t="shared" si="1"/>
        <v>642000</v>
      </c>
    </row>
    <row r="8" spans="1:27" ht="15.5" x14ac:dyDescent="0.35">
      <c r="A8" s="76"/>
      <c r="B8" s="399" t="s">
        <v>9915</v>
      </c>
      <c r="C8" s="399" t="s">
        <v>9916</v>
      </c>
      <c r="D8" s="399" t="s">
        <v>9917</v>
      </c>
      <c r="E8" s="400" t="s">
        <v>9918</v>
      </c>
      <c r="F8" s="81" t="s">
        <v>9931</v>
      </c>
      <c r="G8" s="213" t="s">
        <v>9932</v>
      </c>
      <c r="H8" s="69"/>
      <c r="I8" s="74">
        <v>600000</v>
      </c>
      <c r="J8" s="69"/>
      <c r="K8" s="69" t="s">
        <v>2394</v>
      </c>
      <c r="L8" s="43">
        <v>2014</v>
      </c>
      <c r="M8" s="75" t="s">
        <v>9921</v>
      </c>
      <c r="N8" s="75" t="s">
        <v>9922</v>
      </c>
      <c r="O8" s="75" t="s">
        <v>9933</v>
      </c>
      <c r="P8" s="69" t="s">
        <v>937</v>
      </c>
      <c r="Q8" s="75" t="s">
        <v>2308</v>
      </c>
      <c r="R8" s="75" t="s">
        <v>2882</v>
      </c>
      <c r="S8" s="69"/>
      <c r="T8" s="69"/>
      <c r="U8" s="69"/>
      <c r="V8" s="69"/>
      <c r="W8" s="69"/>
      <c r="X8" s="116"/>
      <c r="Y8" s="121"/>
      <c r="Z8" s="637">
        <f t="shared" si="0"/>
        <v>42000.000000000007</v>
      </c>
      <c r="AA8" s="74">
        <f t="shared" si="1"/>
        <v>642000</v>
      </c>
    </row>
    <row r="9" spans="1:27" ht="15.5" x14ac:dyDescent="0.35">
      <c r="A9" s="76"/>
      <c r="B9" s="399" t="s">
        <v>9915</v>
      </c>
      <c r="C9" s="399" t="s">
        <v>9916</v>
      </c>
      <c r="D9" s="399" t="s">
        <v>9917</v>
      </c>
      <c r="E9" s="400" t="s">
        <v>9918</v>
      </c>
      <c r="F9" s="81" t="s">
        <v>9934</v>
      </c>
      <c r="G9" s="213" t="s">
        <v>9935</v>
      </c>
      <c r="H9" s="69"/>
      <c r="I9" s="74">
        <v>600000</v>
      </c>
      <c r="J9" s="69"/>
      <c r="K9" s="69" t="s">
        <v>2394</v>
      </c>
      <c r="L9" s="43">
        <v>2014</v>
      </c>
      <c r="M9" s="75" t="s">
        <v>9921</v>
      </c>
      <c r="N9" s="75" t="s">
        <v>9922</v>
      </c>
      <c r="O9" s="75" t="s">
        <v>9936</v>
      </c>
      <c r="P9" s="69" t="s">
        <v>937</v>
      </c>
      <c r="Q9" s="75" t="s">
        <v>2308</v>
      </c>
      <c r="R9" s="75" t="s">
        <v>2882</v>
      </c>
      <c r="S9" s="69"/>
      <c r="T9" s="69"/>
      <c r="U9" s="69"/>
      <c r="V9" s="69"/>
      <c r="W9" s="69"/>
      <c r="X9" s="116"/>
      <c r="Y9" s="121"/>
      <c r="Z9" s="637">
        <f t="shared" si="0"/>
        <v>42000.000000000007</v>
      </c>
      <c r="AA9" s="74">
        <f t="shared" si="1"/>
        <v>642000</v>
      </c>
    </row>
    <row r="10" spans="1:27" ht="15.5" x14ac:dyDescent="0.35">
      <c r="A10" s="76"/>
      <c r="B10" s="399" t="s">
        <v>9915</v>
      </c>
      <c r="C10" s="399" t="s">
        <v>9916</v>
      </c>
      <c r="D10" s="399" t="s">
        <v>9917</v>
      </c>
      <c r="E10" s="400" t="s">
        <v>9918</v>
      </c>
      <c r="F10" s="81" t="s">
        <v>9937</v>
      </c>
      <c r="G10" s="213" t="s">
        <v>9938</v>
      </c>
      <c r="H10" s="69"/>
      <c r="I10" s="74">
        <v>600000</v>
      </c>
      <c r="J10" s="69"/>
      <c r="K10" s="69" t="s">
        <v>2394</v>
      </c>
      <c r="L10" s="43">
        <v>2014</v>
      </c>
      <c r="M10" s="75" t="s">
        <v>9921</v>
      </c>
      <c r="N10" s="75" t="s">
        <v>9922</v>
      </c>
      <c r="O10" s="75" t="s">
        <v>9939</v>
      </c>
      <c r="P10" s="69" t="s">
        <v>937</v>
      </c>
      <c r="Q10" s="75" t="s">
        <v>2308</v>
      </c>
      <c r="R10" s="75" t="s">
        <v>2882</v>
      </c>
      <c r="S10" s="69"/>
      <c r="T10" s="69"/>
      <c r="U10" s="69"/>
      <c r="V10" s="69"/>
      <c r="W10" s="69"/>
      <c r="X10" s="116"/>
      <c r="Y10" s="121"/>
      <c r="Z10" s="637">
        <f t="shared" si="0"/>
        <v>42000.000000000007</v>
      </c>
      <c r="AA10" s="74">
        <f t="shared" si="1"/>
        <v>642000</v>
      </c>
    </row>
    <row r="11" spans="1:27" ht="15.5" x14ac:dyDescent="0.35">
      <c r="A11" s="76"/>
      <c r="B11" s="399" t="s">
        <v>9915</v>
      </c>
      <c r="C11" s="399" t="s">
        <v>9916</v>
      </c>
      <c r="D11" s="399" t="s">
        <v>9917</v>
      </c>
      <c r="E11" s="400" t="s">
        <v>9918</v>
      </c>
      <c r="F11" s="81" t="s">
        <v>9940</v>
      </c>
      <c r="G11" s="213" t="s">
        <v>9941</v>
      </c>
      <c r="H11" s="69"/>
      <c r="I11" s="74">
        <v>600000</v>
      </c>
      <c r="J11" s="69"/>
      <c r="K11" s="69" t="s">
        <v>2394</v>
      </c>
      <c r="L11" s="43">
        <v>2014</v>
      </c>
      <c r="M11" s="75" t="s">
        <v>9921</v>
      </c>
      <c r="N11" s="75" t="s">
        <v>9922</v>
      </c>
      <c r="O11" s="75" t="s">
        <v>9942</v>
      </c>
      <c r="P11" s="69" t="s">
        <v>937</v>
      </c>
      <c r="Q11" s="75" t="s">
        <v>2308</v>
      </c>
      <c r="R11" s="75" t="s">
        <v>2882</v>
      </c>
      <c r="S11" s="69"/>
      <c r="T11" s="69"/>
      <c r="U11" s="69"/>
      <c r="V11" s="69"/>
      <c r="W11" s="69"/>
      <c r="X11" s="116"/>
      <c r="Y11" s="121"/>
      <c r="Z11" s="637">
        <f t="shared" si="0"/>
        <v>42000.000000000007</v>
      </c>
      <c r="AA11" s="74">
        <f t="shared" si="1"/>
        <v>642000</v>
      </c>
    </row>
    <row r="12" spans="1:27" ht="15.5" x14ac:dyDescent="0.35">
      <c r="A12" s="76"/>
      <c r="B12" s="399" t="s">
        <v>9915</v>
      </c>
      <c r="C12" s="399" t="s">
        <v>9916</v>
      </c>
      <c r="D12" s="399" t="s">
        <v>9917</v>
      </c>
      <c r="E12" s="400" t="s">
        <v>9918</v>
      </c>
      <c r="F12" s="81" t="s">
        <v>9943</v>
      </c>
      <c r="G12" s="213" t="s">
        <v>9944</v>
      </c>
      <c r="H12" s="69"/>
      <c r="I12" s="74">
        <v>600000</v>
      </c>
      <c r="J12" s="69"/>
      <c r="K12" s="69" t="s">
        <v>2394</v>
      </c>
      <c r="L12" s="43">
        <v>2014</v>
      </c>
      <c r="M12" s="75" t="s">
        <v>9921</v>
      </c>
      <c r="N12" s="75" t="s">
        <v>9922</v>
      </c>
      <c r="O12" s="75" t="s">
        <v>9945</v>
      </c>
      <c r="P12" s="69" t="s">
        <v>937</v>
      </c>
      <c r="Q12" s="75" t="s">
        <v>2308</v>
      </c>
      <c r="R12" s="75" t="s">
        <v>2882</v>
      </c>
      <c r="S12" s="69"/>
      <c r="T12" s="69"/>
      <c r="U12" s="69"/>
      <c r="V12" s="69"/>
      <c r="W12" s="69"/>
      <c r="X12" s="116"/>
      <c r="Y12" s="121"/>
      <c r="Z12" s="637">
        <f t="shared" si="0"/>
        <v>42000.000000000007</v>
      </c>
      <c r="AA12" s="74">
        <f t="shared" si="1"/>
        <v>642000</v>
      </c>
    </row>
    <row r="13" spans="1:27" ht="15.5" x14ac:dyDescent="0.35">
      <c r="A13" s="76"/>
      <c r="B13" s="399" t="s">
        <v>9915</v>
      </c>
      <c r="C13" s="399" t="s">
        <v>9916</v>
      </c>
      <c r="D13" s="399" t="s">
        <v>9917</v>
      </c>
      <c r="E13" s="400" t="s">
        <v>9918</v>
      </c>
      <c r="F13" s="76"/>
      <c r="G13" s="213" t="s">
        <v>9946</v>
      </c>
      <c r="H13" s="69"/>
      <c r="I13" s="74">
        <v>600000</v>
      </c>
      <c r="J13" s="69"/>
      <c r="K13" s="69" t="s">
        <v>2394</v>
      </c>
      <c r="L13" s="43">
        <v>2014</v>
      </c>
      <c r="M13" s="75" t="s">
        <v>9921</v>
      </c>
      <c r="N13" s="75" t="s">
        <v>9922</v>
      </c>
      <c r="O13" s="75" t="s">
        <v>9947</v>
      </c>
      <c r="P13" s="69" t="s">
        <v>937</v>
      </c>
      <c r="Q13" s="75" t="s">
        <v>2308</v>
      </c>
      <c r="R13" s="75" t="s">
        <v>2882</v>
      </c>
      <c r="S13" s="69"/>
      <c r="T13" s="69"/>
      <c r="U13" s="69"/>
      <c r="V13" s="69"/>
      <c r="W13" s="69"/>
      <c r="X13" s="116"/>
      <c r="Y13" s="121"/>
      <c r="Z13" s="637">
        <f t="shared" si="0"/>
        <v>42000.000000000007</v>
      </c>
      <c r="AA13" s="74">
        <f t="shared" si="1"/>
        <v>642000</v>
      </c>
    </row>
    <row r="14" spans="1:27" ht="15.5" x14ac:dyDescent="0.35">
      <c r="A14" s="76"/>
      <c r="B14" s="399" t="s">
        <v>9915</v>
      </c>
      <c r="C14" s="399" t="s">
        <v>9916</v>
      </c>
      <c r="D14" s="399" t="s">
        <v>9917</v>
      </c>
      <c r="E14" s="400" t="s">
        <v>9918</v>
      </c>
      <c r="F14" s="76"/>
      <c r="G14" s="213" t="s">
        <v>9948</v>
      </c>
      <c r="H14" s="69"/>
      <c r="I14" s="74">
        <v>600000</v>
      </c>
      <c r="J14" s="69"/>
      <c r="K14" s="69" t="s">
        <v>2394</v>
      </c>
      <c r="L14" s="43">
        <v>2014</v>
      </c>
      <c r="M14" s="75" t="s">
        <v>9921</v>
      </c>
      <c r="N14" s="75" t="s">
        <v>9922</v>
      </c>
      <c r="O14" s="75" t="s">
        <v>9949</v>
      </c>
      <c r="P14" s="69" t="s">
        <v>937</v>
      </c>
      <c r="Q14" s="75" t="s">
        <v>2308</v>
      </c>
      <c r="R14" s="75" t="s">
        <v>2882</v>
      </c>
      <c r="S14" s="69"/>
      <c r="T14" s="69"/>
      <c r="U14" s="69"/>
      <c r="V14" s="69"/>
      <c r="W14" s="69"/>
      <c r="X14" s="116"/>
      <c r="Y14" s="121"/>
      <c r="Z14" s="637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399" t="s">
        <v>9915</v>
      </c>
      <c r="C15" s="399" t="s">
        <v>9916</v>
      </c>
      <c r="D15" s="399" t="s">
        <v>9917</v>
      </c>
      <c r="E15" s="400" t="s">
        <v>9918</v>
      </c>
      <c r="F15" s="76"/>
      <c r="G15" s="213" t="s">
        <v>9950</v>
      </c>
      <c r="H15" s="69"/>
      <c r="I15" s="74">
        <v>600000</v>
      </c>
      <c r="J15" s="69"/>
      <c r="K15" s="69" t="s">
        <v>2394</v>
      </c>
      <c r="L15" s="43">
        <v>2014</v>
      </c>
      <c r="M15" s="75" t="s">
        <v>9921</v>
      </c>
      <c r="N15" s="75" t="s">
        <v>9922</v>
      </c>
      <c r="O15" s="75" t="s">
        <v>9947</v>
      </c>
      <c r="P15" s="69" t="s">
        <v>937</v>
      </c>
      <c r="Q15" s="75" t="s">
        <v>2308</v>
      </c>
      <c r="R15" s="75" t="s">
        <v>2882</v>
      </c>
      <c r="S15" s="69"/>
      <c r="T15" s="69"/>
      <c r="U15" s="69"/>
      <c r="V15" s="69"/>
      <c r="W15" s="69"/>
      <c r="X15" s="116"/>
      <c r="Y15" s="121"/>
      <c r="Z15" s="637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399" t="s">
        <v>9915</v>
      </c>
      <c r="C16" s="399" t="s">
        <v>9916</v>
      </c>
      <c r="D16" s="399" t="s">
        <v>9917</v>
      </c>
      <c r="E16" s="400" t="s">
        <v>9918</v>
      </c>
      <c r="F16" s="76"/>
      <c r="G16" s="213" t="s">
        <v>9951</v>
      </c>
      <c r="H16" s="69"/>
      <c r="I16" s="74">
        <v>600000</v>
      </c>
      <c r="J16" s="69"/>
      <c r="K16" s="69" t="s">
        <v>2394</v>
      </c>
      <c r="L16" s="43">
        <v>2014</v>
      </c>
      <c r="M16" s="75" t="s">
        <v>9921</v>
      </c>
      <c r="N16" s="75" t="s">
        <v>9922</v>
      </c>
      <c r="O16" s="75" t="s">
        <v>9952</v>
      </c>
      <c r="P16" s="69" t="s">
        <v>937</v>
      </c>
      <c r="Q16" s="75" t="s">
        <v>2308</v>
      </c>
      <c r="R16" s="75" t="s">
        <v>2882</v>
      </c>
      <c r="S16" s="69"/>
      <c r="T16" s="69"/>
      <c r="U16" s="69"/>
      <c r="V16" s="69"/>
      <c r="W16" s="69"/>
      <c r="X16" s="116"/>
      <c r="Y16" s="121"/>
      <c r="Z16" s="637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399" t="s">
        <v>9915</v>
      </c>
      <c r="C17" s="399" t="s">
        <v>9916</v>
      </c>
      <c r="D17" s="399" t="s">
        <v>9917</v>
      </c>
      <c r="E17" s="400" t="s">
        <v>9918</v>
      </c>
      <c r="F17" s="76"/>
      <c r="G17" s="213" t="s">
        <v>9953</v>
      </c>
      <c r="H17" s="69"/>
      <c r="I17" s="74">
        <v>600000</v>
      </c>
      <c r="J17" s="69"/>
      <c r="K17" s="69" t="s">
        <v>2394</v>
      </c>
      <c r="L17" s="43">
        <v>2014</v>
      </c>
      <c r="M17" s="75" t="s">
        <v>9921</v>
      </c>
      <c r="N17" s="75" t="s">
        <v>9922</v>
      </c>
      <c r="O17" s="75" t="s">
        <v>9954</v>
      </c>
      <c r="P17" s="69" t="s">
        <v>937</v>
      </c>
      <c r="Q17" s="75" t="s">
        <v>2308</v>
      </c>
      <c r="R17" s="75" t="s">
        <v>2882</v>
      </c>
      <c r="S17" s="69"/>
      <c r="T17" s="69"/>
      <c r="U17" s="69"/>
      <c r="V17" s="69"/>
      <c r="W17" s="69"/>
      <c r="X17" s="116"/>
      <c r="Y17" s="121"/>
      <c r="Z17" s="637">
        <f t="shared" si="0"/>
        <v>42000.000000000007</v>
      </c>
      <c r="AA17" s="74">
        <f t="shared" si="1"/>
        <v>642000</v>
      </c>
    </row>
    <row r="18" spans="1:27" ht="15.5" x14ac:dyDescent="0.35">
      <c r="A18" s="76"/>
      <c r="B18" s="399" t="s">
        <v>9915</v>
      </c>
      <c r="C18" s="399" t="s">
        <v>9916</v>
      </c>
      <c r="D18" s="399" t="s">
        <v>9917</v>
      </c>
      <c r="E18" s="400" t="s">
        <v>9918</v>
      </c>
      <c r="F18" s="76"/>
      <c r="G18" s="213" t="s">
        <v>9955</v>
      </c>
      <c r="H18" s="69"/>
      <c r="I18" s="74">
        <v>600000</v>
      </c>
      <c r="J18" s="69"/>
      <c r="K18" s="69" t="s">
        <v>2394</v>
      </c>
      <c r="L18" s="43">
        <v>2014</v>
      </c>
      <c r="M18" s="75" t="s">
        <v>9921</v>
      </c>
      <c r="N18" s="75" t="s">
        <v>9922</v>
      </c>
      <c r="O18" s="75" t="s">
        <v>9956</v>
      </c>
      <c r="P18" s="69" t="s">
        <v>937</v>
      </c>
      <c r="Q18" s="75" t="s">
        <v>2308</v>
      </c>
      <c r="R18" s="75" t="s">
        <v>2882</v>
      </c>
      <c r="S18" s="69"/>
      <c r="T18" s="69"/>
      <c r="U18" s="69"/>
      <c r="V18" s="69"/>
      <c r="W18" s="69"/>
      <c r="X18" s="116"/>
      <c r="Y18" s="121"/>
      <c r="Z18" s="637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399" t="s">
        <v>9915</v>
      </c>
      <c r="C19" s="399" t="s">
        <v>9916</v>
      </c>
      <c r="D19" s="399" t="s">
        <v>9917</v>
      </c>
      <c r="E19" s="400" t="s">
        <v>9918</v>
      </c>
      <c r="F19" s="76"/>
      <c r="G19" s="213" t="s">
        <v>9957</v>
      </c>
      <c r="H19" s="69"/>
      <c r="I19" s="74">
        <v>600000</v>
      </c>
      <c r="J19" s="69"/>
      <c r="K19" s="69" t="s">
        <v>2394</v>
      </c>
      <c r="L19" s="43">
        <v>2014</v>
      </c>
      <c r="M19" s="75" t="s">
        <v>9921</v>
      </c>
      <c r="N19" s="75" t="s">
        <v>9922</v>
      </c>
      <c r="O19" s="75" t="s">
        <v>9958</v>
      </c>
      <c r="P19" s="69" t="s">
        <v>937</v>
      </c>
      <c r="Q19" s="75" t="s">
        <v>2308</v>
      </c>
      <c r="R19" s="75" t="s">
        <v>2882</v>
      </c>
      <c r="S19" s="69"/>
      <c r="T19" s="69"/>
      <c r="U19" s="69"/>
      <c r="V19" s="69"/>
      <c r="W19" s="69"/>
      <c r="X19" s="116"/>
      <c r="Y19" s="121"/>
      <c r="Z19" s="637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399" t="s">
        <v>9915</v>
      </c>
      <c r="C20" s="399" t="s">
        <v>9916</v>
      </c>
      <c r="D20" s="399" t="s">
        <v>9917</v>
      </c>
      <c r="E20" s="400" t="s">
        <v>9918</v>
      </c>
      <c r="F20" s="76"/>
      <c r="G20" s="213" t="s">
        <v>9959</v>
      </c>
      <c r="H20" s="69"/>
      <c r="I20" s="74">
        <v>600000</v>
      </c>
      <c r="J20" s="69"/>
      <c r="K20" s="69" t="s">
        <v>2394</v>
      </c>
      <c r="L20" s="43">
        <v>2014</v>
      </c>
      <c r="M20" s="75" t="s">
        <v>9921</v>
      </c>
      <c r="N20" s="75" t="s">
        <v>9922</v>
      </c>
      <c r="O20" s="75" t="s">
        <v>9960</v>
      </c>
      <c r="P20" s="69" t="s">
        <v>937</v>
      </c>
      <c r="Q20" s="75" t="s">
        <v>2308</v>
      </c>
      <c r="R20" s="75" t="s">
        <v>2882</v>
      </c>
      <c r="S20" s="69"/>
      <c r="T20" s="69"/>
      <c r="U20" s="69"/>
      <c r="V20" s="69"/>
      <c r="W20" s="69"/>
      <c r="X20" s="116"/>
      <c r="Y20" s="121"/>
      <c r="Z20" s="637">
        <f t="shared" si="0"/>
        <v>42000.000000000007</v>
      </c>
      <c r="AA20" s="74">
        <f t="shared" si="1"/>
        <v>642000</v>
      </c>
    </row>
    <row r="21" spans="1:27" ht="15.5" x14ac:dyDescent="0.35">
      <c r="A21" s="76"/>
      <c r="B21" s="399" t="s">
        <v>9915</v>
      </c>
      <c r="C21" s="399" t="s">
        <v>9916</v>
      </c>
      <c r="D21" s="399" t="s">
        <v>9917</v>
      </c>
      <c r="E21" s="400" t="s">
        <v>9918</v>
      </c>
      <c r="F21" s="81" t="s">
        <v>9961</v>
      </c>
      <c r="G21" s="213" t="s">
        <v>9962</v>
      </c>
      <c r="H21" s="69"/>
      <c r="I21" s="74">
        <v>650000</v>
      </c>
      <c r="J21" s="69"/>
      <c r="K21" s="69" t="s">
        <v>2394</v>
      </c>
      <c r="L21" s="43">
        <v>2014</v>
      </c>
      <c r="M21" s="75" t="s">
        <v>9921</v>
      </c>
      <c r="N21" s="75" t="s">
        <v>9922</v>
      </c>
      <c r="O21" s="75" t="s">
        <v>9963</v>
      </c>
      <c r="P21" s="69" t="s">
        <v>937</v>
      </c>
      <c r="Q21" s="75" t="s">
        <v>2308</v>
      </c>
      <c r="R21" s="75" t="s">
        <v>2882</v>
      </c>
      <c r="S21" s="69"/>
      <c r="T21" s="69"/>
      <c r="U21" s="69"/>
      <c r="V21" s="69"/>
      <c r="W21" s="69"/>
      <c r="X21" s="116"/>
      <c r="Y21" s="121" t="s">
        <v>9924</v>
      </c>
      <c r="Z21" s="637">
        <f t="shared" si="0"/>
        <v>45500.000000000007</v>
      </c>
      <c r="AA21" s="74">
        <f t="shared" si="1"/>
        <v>695500</v>
      </c>
    </row>
    <row r="22" spans="1:27" ht="15.5" x14ac:dyDescent="0.35">
      <c r="A22" s="76"/>
      <c r="B22" s="399" t="s">
        <v>9915</v>
      </c>
      <c r="C22" s="399" t="s">
        <v>9916</v>
      </c>
      <c r="D22" s="399" t="s">
        <v>9917</v>
      </c>
      <c r="E22" s="400" t="s">
        <v>9918</v>
      </c>
      <c r="F22" s="76"/>
      <c r="G22" s="213" t="s">
        <v>9964</v>
      </c>
      <c r="H22" s="69"/>
      <c r="I22" s="74">
        <v>600000</v>
      </c>
      <c r="J22" s="69"/>
      <c r="K22" s="69" t="s">
        <v>2394</v>
      </c>
      <c r="L22" s="43">
        <v>2014</v>
      </c>
      <c r="M22" s="75" t="s">
        <v>9921</v>
      </c>
      <c r="N22" s="75" t="s">
        <v>9922</v>
      </c>
      <c r="O22" s="75"/>
      <c r="P22" s="69" t="s">
        <v>937</v>
      </c>
      <c r="Q22" s="75" t="s">
        <v>2308</v>
      </c>
      <c r="R22" s="75" t="s">
        <v>2882</v>
      </c>
      <c r="S22" s="69"/>
      <c r="T22" s="69"/>
      <c r="U22" s="69"/>
      <c r="V22" s="69"/>
      <c r="W22" s="69"/>
      <c r="X22" s="116"/>
      <c r="Y22" s="121"/>
      <c r="Z22" s="637">
        <f t="shared" si="0"/>
        <v>42000.000000000007</v>
      </c>
      <c r="AA22" s="74">
        <f t="shared" si="1"/>
        <v>642000</v>
      </c>
    </row>
    <row r="23" spans="1:27" ht="15.5" x14ac:dyDescent="0.35">
      <c r="A23" s="76"/>
      <c r="B23" s="399" t="s">
        <v>9915</v>
      </c>
      <c r="C23" s="399" t="s">
        <v>9916</v>
      </c>
      <c r="D23" s="399" t="s">
        <v>9917</v>
      </c>
      <c r="E23" s="400" t="s">
        <v>9918</v>
      </c>
      <c r="F23" s="81" t="s">
        <v>9965</v>
      </c>
      <c r="G23" s="213" t="s">
        <v>9966</v>
      </c>
      <c r="H23" s="69"/>
      <c r="I23" s="74">
        <v>650000</v>
      </c>
      <c r="J23" s="69"/>
      <c r="K23" s="69" t="s">
        <v>1765</v>
      </c>
      <c r="L23" s="69" t="s">
        <v>1765</v>
      </c>
      <c r="M23" s="69" t="s">
        <v>1765</v>
      </c>
      <c r="N23" s="69" t="s">
        <v>1765</v>
      </c>
      <c r="O23" s="69" t="s">
        <v>1765</v>
      </c>
      <c r="P23" s="69" t="s">
        <v>1765</v>
      </c>
      <c r="Q23" s="69" t="s">
        <v>1765</v>
      </c>
      <c r="R23" s="69" t="s">
        <v>1765</v>
      </c>
      <c r="S23" s="69"/>
      <c r="T23" s="69"/>
      <c r="U23" s="69"/>
      <c r="V23" s="69"/>
      <c r="W23" s="69"/>
      <c r="X23" s="116"/>
      <c r="Y23" s="121"/>
      <c r="Z23" s="637">
        <f t="shared" si="0"/>
        <v>45500.000000000007</v>
      </c>
      <c r="AA23" s="74">
        <f t="shared" si="1"/>
        <v>695500</v>
      </c>
    </row>
    <row r="24" spans="1:27" ht="15.5" x14ac:dyDescent="0.35">
      <c r="A24" s="76"/>
      <c r="B24" s="399" t="s">
        <v>9915</v>
      </c>
      <c r="C24" s="399" t="s">
        <v>9916</v>
      </c>
      <c r="D24" s="399" t="s">
        <v>9917</v>
      </c>
      <c r="E24" s="400" t="s">
        <v>9918</v>
      </c>
      <c r="F24" s="81" t="s">
        <v>9967</v>
      </c>
      <c r="G24" s="213" t="s">
        <v>9968</v>
      </c>
      <c r="H24" s="69"/>
      <c r="I24" s="74">
        <v>650000</v>
      </c>
      <c r="J24" s="69"/>
      <c r="K24" s="69" t="s">
        <v>1765</v>
      </c>
      <c r="L24" s="69" t="s">
        <v>1765</v>
      </c>
      <c r="M24" s="69" t="s">
        <v>1765</v>
      </c>
      <c r="N24" s="69" t="s">
        <v>1765</v>
      </c>
      <c r="O24" s="69" t="s">
        <v>1765</v>
      </c>
      <c r="P24" s="69" t="s">
        <v>1765</v>
      </c>
      <c r="Q24" s="69" t="s">
        <v>1765</v>
      </c>
      <c r="R24" s="69" t="s">
        <v>1765</v>
      </c>
      <c r="S24" s="69"/>
      <c r="T24" s="69"/>
      <c r="U24" s="69"/>
      <c r="V24" s="69"/>
      <c r="W24" s="69"/>
      <c r="X24" s="116"/>
      <c r="Y24" s="121"/>
      <c r="Z24" s="637">
        <f t="shared" si="0"/>
        <v>45500.000000000007</v>
      </c>
      <c r="AA24" s="74">
        <f t="shared" si="1"/>
        <v>695500</v>
      </c>
    </row>
    <row r="25" spans="1:27" ht="15.5" x14ac:dyDescent="0.35">
      <c r="A25" s="76"/>
      <c r="B25" s="399" t="s">
        <v>9915</v>
      </c>
      <c r="C25" s="399" t="s">
        <v>9916</v>
      </c>
      <c r="D25" s="399" t="s">
        <v>9917</v>
      </c>
      <c r="E25" s="400" t="s">
        <v>9918</v>
      </c>
      <c r="F25" s="76"/>
      <c r="G25" s="213" t="s">
        <v>9969</v>
      </c>
      <c r="H25" s="69"/>
      <c r="I25" s="74">
        <v>650000</v>
      </c>
      <c r="J25" s="69"/>
      <c r="K25" s="69" t="s">
        <v>1765</v>
      </c>
      <c r="L25" s="69" t="s">
        <v>1765</v>
      </c>
      <c r="M25" s="69" t="s">
        <v>1765</v>
      </c>
      <c r="N25" s="69" t="s">
        <v>1765</v>
      </c>
      <c r="O25" s="69" t="s">
        <v>1765</v>
      </c>
      <c r="P25" s="69" t="s">
        <v>1765</v>
      </c>
      <c r="Q25" s="69" t="s">
        <v>1765</v>
      </c>
      <c r="R25" s="69" t="s">
        <v>1765</v>
      </c>
      <c r="S25" s="69"/>
      <c r="T25" s="69"/>
      <c r="U25" s="69"/>
      <c r="V25" s="69"/>
      <c r="W25" s="69"/>
      <c r="X25" s="116"/>
      <c r="Y25" s="121"/>
      <c r="Z25" s="637">
        <f t="shared" si="0"/>
        <v>45500.000000000007</v>
      </c>
      <c r="AA25" s="74">
        <f t="shared" si="1"/>
        <v>695500</v>
      </c>
    </row>
    <row r="26" spans="1:27" ht="15.5" x14ac:dyDescent="0.35">
      <c r="A26" s="76"/>
      <c r="B26" s="399" t="s">
        <v>9915</v>
      </c>
      <c r="C26" s="399" t="s">
        <v>9916</v>
      </c>
      <c r="D26" s="399" t="s">
        <v>9917</v>
      </c>
      <c r="E26" s="400" t="s">
        <v>9918</v>
      </c>
      <c r="F26" s="76"/>
      <c r="G26" s="213" t="s">
        <v>9970</v>
      </c>
      <c r="H26" s="69"/>
      <c r="I26" s="74">
        <v>650000</v>
      </c>
      <c r="J26" s="69"/>
      <c r="K26" s="69" t="s">
        <v>1765</v>
      </c>
      <c r="L26" s="69" t="s">
        <v>1765</v>
      </c>
      <c r="M26" s="69" t="s">
        <v>1765</v>
      </c>
      <c r="N26" s="69" t="s">
        <v>1765</v>
      </c>
      <c r="O26" s="69" t="s">
        <v>1765</v>
      </c>
      <c r="P26" s="69" t="s">
        <v>1765</v>
      </c>
      <c r="Q26" s="69" t="s">
        <v>1765</v>
      </c>
      <c r="R26" s="69" t="s">
        <v>1765</v>
      </c>
      <c r="S26" s="69"/>
      <c r="T26" s="69"/>
      <c r="U26" s="69"/>
      <c r="V26" s="69"/>
      <c r="W26" s="69"/>
      <c r="X26" s="116"/>
      <c r="Y26" s="121"/>
      <c r="Z26" s="637">
        <f t="shared" si="0"/>
        <v>45500.000000000007</v>
      </c>
      <c r="AA26" s="74">
        <f t="shared" si="1"/>
        <v>695500</v>
      </c>
    </row>
    <row r="27" spans="1:27" ht="15.5" x14ac:dyDescent="0.35">
      <c r="A27" s="76"/>
      <c r="B27" s="399" t="s">
        <v>9915</v>
      </c>
      <c r="C27" s="399" t="s">
        <v>9916</v>
      </c>
      <c r="D27" s="399" t="s">
        <v>9917</v>
      </c>
      <c r="E27" s="400" t="s">
        <v>9918</v>
      </c>
      <c r="F27" s="81" t="s">
        <v>9971</v>
      </c>
      <c r="G27" s="213" t="s">
        <v>9972</v>
      </c>
      <c r="H27" s="69"/>
      <c r="I27" s="74">
        <v>650000</v>
      </c>
      <c r="J27" s="69"/>
      <c r="K27" s="69" t="s">
        <v>1765</v>
      </c>
      <c r="L27" s="69" t="s">
        <v>1765</v>
      </c>
      <c r="M27" s="69" t="s">
        <v>1765</v>
      </c>
      <c r="N27" s="69" t="s">
        <v>1765</v>
      </c>
      <c r="O27" s="69" t="s">
        <v>1765</v>
      </c>
      <c r="P27" s="69" t="s">
        <v>1765</v>
      </c>
      <c r="Q27" s="69" t="s">
        <v>1765</v>
      </c>
      <c r="R27" s="69" t="s">
        <v>1765</v>
      </c>
      <c r="S27" s="69"/>
      <c r="T27" s="69"/>
      <c r="U27" s="69"/>
      <c r="V27" s="69"/>
      <c r="W27" s="69"/>
      <c r="X27" s="116"/>
      <c r="Y27" s="121"/>
      <c r="Z27" s="637">
        <f t="shared" si="0"/>
        <v>45500.000000000007</v>
      </c>
      <c r="AA27" s="74">
        <f t="shared" si="1"/>
        <v>695500</v>
      </c>
    </row>
    <row r="28" spans="1:27" ht="15.5" x14ac:dyDescent="0.35">
      <c r="A28" s="76"/>
      <c r="B28" s="399" t="s">
        <v>9915</v>
      </c>
      <c r="C28" s="399" t="s">
        <v>9916</v>
      </c>
      <c r="D28" s="399" t="s">
        <v>9917</v>
      </c>
      <c r="E28" s="400" t="s">
        <v>9918</v>
      </c>
      <c r="F28" s="76"/>
      <c r="G28" s="213" t="s">
        <v>9973</v>
      </c>
      <c r="H28" s="69"/>
      <c r="I28" s="74">
        <v>650000</v>
      </c>
      <c r="J28" s="69"/>
      <c r="K28" s="69" t="s">
        <v>1765</v>
      </c>
      <c r="L28" s="69" t="s">
        <v>1765</v>
      </c>
      <c r="M28" s="69" t="s">
        <v>1765</v>
      </c>
      <c r="N28" s="69" t="s">
        <v>1765</v>
      </c>
      <c r="O28" s="69" t="s">
        <v>1765</v>
      </c>
      <c r="P28" s="69" t="s">
        <v>1765</v>
      </c>
      <c r="Q28" s="69" t="s">
        <v>1765</v>
      </c>
      <c r="R28" s="69" t="s">
        <v>1765</v>
      </c>
      <c r="S28" s="69"/>
      <c r="T28" s="69"/>
      <c r="U28" s="69"/>
      <c r="V28" s="69"/>
      <c r="W28" s="69"/>
      <c r="X28" s="116"/>
      <c r="Y28" s="121"/>
      <c r="Z28" s="637">
        <f t="shared" si="0"/>
        <v>45500.000000000007</v>
      </c>
      <c r="AA28" s="74">
        <f t="shared" si="1"/>
        <v>695500</v>
      </c>
    </row>
    <row r="29" spans="1:27" ht="15.5" x14ac:dyDescent="0.35">
      <c r="A29" s="76"/>
      <c r="B29" s="399" t="s">
        <v>9915</v>
      </c>
      <c r="C29" s="399" t="s">
        <v>9916</v>
      </c>
      <c r="D29" s="399" t="s">
        <v>9917</v>
      </c>
      <c r="E29" s="400" t="s">
        <v>9918</v>
      </c>
      <c r="F29" s="81" t="s">
        <v>9974</v>
      </c>
      <c r="G29" s="213" t="s">
        <v>9975</v>
      </c>
      <c r="H29" s="69"/>
      <c r="I29" s="74">
        <v>650000</v>
      </c>
      <c r="J29" s="69"/>
      <c r="K29" s="69" t="s">
        <v>933</v>
      </c>
      <c r="L29" s="167">
        <v>2007</v>
      </c>
      <c r="M29" s="69" t="s">
        <v>9976</v>
      </c>
      <c r="N29" s="69" t="s">
        <v>9977</v>
      </c>
      <c r="O29" s="69" t="s">
        <v>9978</v>
      </c>
      <c r="P29" s="69" t="s">
        <v>937</v>
      </c>
      <c r="Q29" s="69" t="s">
        <v>967</v>
      </c>
      <c r="R29" s="75" t="s">
        <v>2882</v>
      </c>
      <c r="S29" s="69"/>
      <c r="T29" s="69"/>
      <c r="U29" s="69"/>
      <c r="V29" s="69"/>
      <c r="W29" s="69"/>
      <c r="X29" s="116"/>
      <c r="Y29" s="121" t="s">
        <v>9979</v>
      </c>
      <c r="Z29" s="637">
        <f t="shared" si="0"/>
        <v>45500.000000000007</v>
      </c>
      <c r="AA29" s="74">
        <f t="shared" si="1"/>
        <v>695500</v>
      </c>
    </row>
    <row r="30" spans="1:27" ht="15.5" x14ac:dyDescent="0.35">
      <c r="A30" s="76"/>
      <c r="B30" s="399" t="s">
        <v>9915</v>
      </c>
      <c r="C30" s="399" t="s">
        <v>9916</v>
      </c>
      <c r="D30" s="399" t="s">
        <v>9917</v>
      </c>
      <c r="E30" s="400" t="s">
        <v>9918</v>
      </c>
      <c r="F30" s="81" t="s">
        <v>9980</v>
      </c>
      <c r="G30" s="213" t="s">
        <v>9981</v>
      </c>
      <c r="H30" s="69"/>
      <c r="I30" s="74">
        <v>600000</v>
      </c>
      <c r="J30" s="69"/>
      <c r="K30" s="69" t="s">
        <v>933</v>
      </c>
      <c r="L30" s="167">
        <v>2007</v>
      </c>
      <c r="M30" s="69" t="s">
        <v>9982</v>
      </c>
      <c r="N30" s="69" t="s">
        <v>9983</v>
      </c>
      <c r="O30" s="69" t="s">
        <v>9983</v>
      </c>
      <c r="P30" s="69" t="s">
        <v>937</v>
      </c>
      <c r="Q30" s="69" t="s">
        <v>938</v>
      </c>
      <c r="R30" s="75" t="s">
        <v>2882</v>
      </c>
      <c r="S30" s="69"/>
      <c r="T30" s="69"/>
      <c r="U30" s="69"/>
      <c r="V30" s="69"/>
      <c r="W30" s="69"/>
      <c r="X30" s="116"/>
      <c r="Y30" s="121" t="s">
        <v>9984</v>
      </c>
      <c r="Z30" s="637">
        <f t="shared" si="0"/>
        <v>42000.000000000007</v>
      </c>
      <c r="AA30" s="74">
        <f t="shared" si="1"/>
        <v>642000</v>
      </c>
    </row>
    <row r="31" spans="1:27" ht="15.5" x14ac:dyDescent="0.35">
      <c r="A31" s="76"/>
      <c r="B31" s="399" t="s">
        <v>9915</v>
      </c>
      <c r="C31" s="399" t="s">
        <v>9916</v>
      </c>
      <c r="D31" s="399" t="s">
        <v>9917</v>
      </c>
      <c r="E31" s="400" t="s">
        <v>9918</v>
      </c>
      <c r="F31" s="81" t="s">
        <v>9985</v>
      </c>
      <c r="G31" s="213" t="s">
        <v>9986</v>
      </c>
      <c r="H31" s="69"/>
      <c r="I31" s="74">
        <v>600000</v>
      </c>
      <c r="J31" s="69"/>
      <c r="K31" s="69" t="s">
        <v>933</v>
      </c>
      <c r="L31" s="167">
        <v>2007</v>
      </c>
      <c r="M31" s="69" t="s">
        <v>9982</v>
      </c>
      <c r="N31" s="69" t="s">
        <v>9987</v>
      </c>
      <c r="O31" s="69" t="s">
        <v>9987</v>
      </c>
      <c r="P31" s="69" t="s">
        <v>937</v>
      </c>
      <c r="Q31" s="69" t="s">
        <v>938</v>
      </c>
      <c r="R31" s="75" t="s">
        <v>2882</v>
      </c>
      <c r="S31" s="69"/>
      <c r="T31" s="69"/>
      <c r="U31" s="69"/>
      <c r="V31" s="69"/>
      <c r="W31" s="69"/>
      <c r="X31" s="116"/>
      <c r="Y31" s="121" t="s">
        <v>9984</v>
      </c>
      <c r="Z31" s="637">
        <f t="shared" si="0"/>
        <v>42000.000000000007</v>
      </c>
      <c r="AA31" s="74">
        <f t="shared" si="1"/>
        <v>642000</v>
      </c>
    </row>
    <row r="32" spans="1:27" ht="15.5" x14ac:dyDescent="0.35">
      <c r="A32" s="76"/>
      <c r="B32" s="399" t="s">
        <v>9915</v>
      </c>
      <c r="C32" s="399" t="s">
        <v>9916</v>
      </c>
      <c r="D32" s="399" t="s">
        <v>9917</v>
      </c>
      <c r="E32" s="400" t="s">
        <v>9918</v>
      </c>
      <c r="F32" s="81" t="s">
        <v>9988</v>
      </c>
      <c r="G32" s="213" t="s">
        <v>9989</v>
      </c>
      <c r="H32" s="69"/>
      <c r="I32" s="74">
        <v>600000</v>
      </c>
      <c r="J32" s="69"/>
      <c r="K32" s="69" t="s">
        <v>933</v>
      </c>
      <c r="L32" s="167">
        <v>2007</v>
      </c>
      <c r="M32" s="69" t="s">
        <v>9982</v>
      </c>
      <c r="N32" s="69" t="s">
        <v>9990</v>
      </c>
      <c r="O32" s="69" t="s">
        <v>9990</v>
      </c>
      <c r="P32" s="69" t="s">
        <v>937</v>
      </c>
      <c r="Q32" s="69" t="s">
        <v>938</v>
      </c>
      <c r="R32" s="75" t="s">
        <v>2882</v>
      </c>
      <c r="S32" s="69"/>
      <c r="T32" s="69"/>
      <c r="U32" s="69"/>
      <c r="V32" s="69"/>
      <c r="W32" s="69"/>
      <c r="X32" s="116"/>
      <c r="Y32" s="121" t="s">
        <v>9984</v>
      </c>
      <c r="Z32" s="637">
        <f t="shared" si="0"/>
        <v>42000.000000000007</v>
      </c>
      <c r="AA32" s="74">
        <f t="shared" si="1"/>
        <v>642000</v>
      </c>
    </row>
    <row r="33" spans="1:27" ht="15.5" x14ac:dyDescent="0.35">
      <c r="A33" s="76"/>
      <c r="B33" s="399" t="s">
        <v>9915</v>
      </c>
      <c r="C33" s="399" t="s">
        <v>9916</v>
      </c>
      <c r="D33" s="399" t="s">
        <v>9917</v>
      </c>
      <c r="E33" s="400" t="s">
        <v>9918</v>
      </c>
      <c r="F33" s="81" t="s">
        <v>9991</v>
      </c>
      <c r="G33" s="213" t="s">
        <v>9992</v>
      </c>
      <c r="H33" s="69"/>
      <c r="I33" s="74">
        <v>600000</v>
      </c>
      <c r="J33" s="69"/>
      <c r="K33" s="69" t="s">
        <v>933</v>
      </c>
      <c r="L33" s="167">
        <v>2007</v>
      </c>
      <c r="M33" s="69" t="s">
        <v>9982</v>
      </c>
      <c r="N33" s="69" t="s">
        <v>9993</v>
      </c>
      <c r="O33" s="69" t="s">
        <v>9993</v>
      </c>
      <c r="P33" s="69" t="s">
        <v>937</v>
      </c>
      <c r="Q33" s="69" t="s">
        <v>938</v>
      </c>
      <c r="R33" s="75" t="s">
        <v>2882</v>
      </c>
      <c r="S33" s="69"/>
      <c r="T33" s="69"/>
      <c r="U33" s="69"/>
      <c r="V33" s="69"/>
      <c r="W33" s="69"/>
      <c r="X33" s="116"/>
      <c r="Y33" s="121" t="s">
        <v>9984</v>
      </c>
      <c r="Z33" s="637">
        <f t="shared" si="0"/>
        <v>42000.000000000007</v>
      </c>
      <c r="AA33" s="74">
        <f t="shared" si="1"/>
        <v>642000</v>
      </c>
    </row>
    <row r="34" spans="1:27" ht="15.5" x14ac:dyDescent="0.35">
      <c r="A34" s="76"/>
      <c r="B34" s="399" t="s">
        <v>9915</v>
      </c>
      <c r="C34" s="399" t="s">
        <v>9916</v>
      </c>
      <c r="D34" s="399" t="s">
        <v>9917</v>
      </c>
      <c r="E34" s="400" t="s">
        <v>9918</v>
      </c>
      <c r="F34" s="81" t="s">
        <v>9994</v>
      </c>
      <c r="G34" s="213" t="s">
        <v>9995</v>
      </c>
      <c r="H34" s="69"/>
      <c r="I34" s="74">
        <v>600000</v>
      </c>
      <c r="J34" s="69"/>
      <c r="K34" s="69" t="s">
        <v>933</v>
      </c>
      <c r="L34" s="167">
        <v>2007</v>
      </c>
      <c r="M34" s="69" t="s">
        <v>9982</v>
      </c>
      <c r="N34" s="69" t="s">
        <v>9996</v>
      </c>
      <c r="O34" s="69" t="s">
        <v>9996</v>
      </c>
      <c r="P34" s="69" t="s">
        <v>937</v>
      </c>
      <c r="Q34" s="69" t="s">
        <v>938</v>
      </c>
      <c r="R34" s="75" t="s">
        <v>2882</v>
      </c>
      <c r="S34" s="69"/>
      <c r="T34" s="69"/>
      <c r="U34" s="69"/>
      <c r="V34" s="69"/>
      <c r="W34" s="69"/>
      <c r="X34" s="116"/>
      <c r="Y34" s="121" t="s">
        <v>9984</v>
      </c>
      <c r="Z34" s="637">
        <f t="shared" si="0"/>
        <v>42000.000000000007</v>
      </c>
      <c r="AA34" s="74">
        <f t="shared" si="1"/>
        <v>642000</v>
      </c>
    </row>
    <row r="35" spans="1:27" ht="15.5" x14ac:dyDescent="0.35">
      <c r="A35" s="76"/>
      <c r="B35" s="399" t="s">
        <v>9915</v>
      </c>
      <c r="C35" s="399" t="s">
        <v>9916</v>
      </c>
      <c r="D35" s="399" t="s">
        <v>9917</v>
      </c>
      <c r="E35" s="400" t="s">
        <v>9918</v>
      </c>
      <c r="F35" s="81" t="s">
        <v>9997</v>
      </c>
      <c r="G35" s="213" t="s">
        <v>9998</v>
      </c>
      <c r="H35" s="69"/>
      <c r="I35" s="74">
        <v>600000</v>
      </c>
      <c r="J35" s="69"/>
      <c r="K35" s="69" t="s">
        <v>933</v>
      </c>
      <c r="L35" s="167">
        <v>2007</v>
      </c>
      <c r="M35" s="69" t="s">
        <v>9982</v>
      </c>
      <c r="N35" s="69" t="s">
        <v>9999</v>
      </c>
      <c r="O35" s="69" t="s">
        <v>9999</v>
      </c>
      <c r="P35" s="69" t="s">
        <v>937</v>
      </c>
      <c r="Q35" s="69" t="s">
        <v>938</v>
      </c>
      <c r="R35" s="75" t="s">
        <v>2882</v>
      </c>
      <c r="S35" s="69"/>
      <c r="T35" s="69"/>
      <c r="U35" s="69"/>
      <c r="V35" s="69"/>
      <c r="W35" s="69"/>
      <c r="X35" s="116"/>
      <c r="Y35" s="121" t="s">
        <v>9984</v>
      </c>
      <c r="Z35" s="637">
        <f t="shared" si="0"/>
        <v>42000.000000000007</v>
      </c>
      <c r="AA35" s="74">
        <f t="shared" si="1"/>
        <v>642000</v>
      </c>
    </row>
    <row r="36" spans="1:27" ht="15.5" x14ac:dyDescent="0.35">
      <c r="A36" s="76"/>
      <c r="B36" s="399" t="s">
        <v>9915</v>
      </c>
      <c r="C36" s="399" t="s">
        <v>9916</v>
      </c>
      <c r="D36" s="399" t="s">
        <v>9917</v>
      </c>
      <c r="E36" s="400" t="s">
        <v>9918</v>
      </c>
      <c r="F36" s="81" t="s">
        <v>10000</v>
      </c>
      <c r="G36" s="213" t="s">
        <v>10001</v>
      </c>
      <c r="H36" s="69"/>
      <c r="I36" s="74">
        <v>600000</v>
      </c>
      <c r="J36" s="69"/>
      <c r="K36" s="69" t="s">
        <v>933</v>
      </c>
      <c r="L36" s="167">
        <v>2007</v>
      </c>
      <c r="M36" s="69" t="s">
        <v>9982</v>
      </c>
      <c r="N36" s="69" t="s">
        <v>10002</v>
      </c>
      <c r="O36" s="69" t="s">
        <v>10002</v>
      </c>
      <c r="P36" s="69" t="s">
        <v>937</v>
      </c>
      <c r="Q36" s="69" t="s">
        <v>938</v>
      </c>
      <c r="R36" s="75" t="s">
        <v>2882</v>
      </c>
      <c r="S36" s="69"/>
      <c r="T36" s="69"/>
      <c r="U36" s="69"/>
      <c r="V36" s="69"/>
      <c r="W36" s="69"/>
      <c r="X36" s="116"/>
      <c r="Y36" s="121" t="s">
        <v>9984</v>
      </c>
      <c r="Z36" s="637">
        <f t="shared" si="0"/>
        <v>42000.000000000007</v>
      </c>
      <c r="AA36" s="74">
        <f t="shared" si="1"/>
        <v>642000</v>
      </c>
    </row>
    <row r="37" spans="1:27" ht="15.5" x14ac:dyDescent="0.35">
      <c r="A37" s="76"/>
      <c r="B37" s="399" t="s">
        <v>9915</v>
      </c>
      <c r="C37" s="399" t="s">
        <v>9916</v>
      </c>
      <c r="D37" s="399" t="s">
        <v>9917</v>
      </c>
      <c r="E37" s="400" t="s">
        <v>9918</v>
      </c>
      <c r="F37" s="76"/>
      <c r="G37" s="213" t="s">
        <v>10003</v>
      </c>
      <c r="H37" s="69"/>
      <c r="I37" s="74">
        <v>650000</v>
      </c>
      <c r="J37" s="69"/>
      <c r="K37" s="69" t="s">
        <v>933</v>
      </c>
      <c r="L37" s="167">
        <v>2007</v>
      </c>
      <c r="M37" s="69" t="s">
        <v>9976</v>
      </c>
      <c r="N37" s="69" t="s">
        <v>10004</v>
      </c>
      <c r="O37" s="69" t="s">
        <v>10004</v>
      </c>
      <c r="P37" s="69" t="s">
        <v>937</v>
      </c>
      <c r="Q37" s="69" t="s">
        <v>967</v>
      </c>
      <c r="R37" s="75" t="s">
        <v>2882</v>
      </c>
      <c r="S37" s="69"/>
      <c r="T37" s="69"/>
      <c r="U37" s="69"/>
      <c r="V37" s="69"/>
      <c r="W37" s="69"/>
      <c r="X37" s="116"/>
      <c r="Y37" s="121" t="s">
        <v>10005</v>
      </c>
      <c r="Z37" s="637">
        <f t="shared" si="0"/>
        <v>45500.000000000007</v>
      </c>
      <c r="AA37" s="74">
        <f t="shared" si="1"/>
        <v>695500</v>
      </c>
    </row>
    <row r="38" spans="1:27" ht="15.5" x14ac:dyDescent="0.35">
      <c r="A38" s="76"/>
      <c r="B38" s="399" t="s">
        <v>9915</v>
      </c>
      <c r="C38" s="399" t="s">
        <v>9916</v>
      </c>
      <c r="D38" s="399" t="s">
        <v>9917</v>
      </c>
      <c r="E38" s="400" t="s">
        <v>9918</v>
      </c>
      <c r="F38" s="81" t="s">
        <v>10006</v>
      </c>
      <c r="G38" s="213" t="s">
        <v>10007</v>
      </c>
      <c r="H38" s="69"/>
      <c r="I38" s="74">
        <v>600000</v>
      </c>
      <c r="J38" s="69"/>
      <c r="K38" s="69" t="s">
        <v>933</v>
      </c>
      <c r="L38" s="167">
        <v>2007</v>
      </c>
      <c r="M38" s="69" t="s">
        <v>9982</v>
      </c>
      <c r="N38" s="69" t="s">
        <v>10008</v>
      </c>
      <c r="O38" s="69" t="s">
        <v>10008</v>
      </c>
      <c r="P38" s="69" t="s">
        <v>937</v>
      </c>
      <c r="Q38" s="69" t="s">
        <v>938</v>
      </c>
      <c r="R38" s="75" t="s">
        <v>2882</v>
      </c>
      <c r="S38" s="69"/>
      <c r="T38" s="69"/>
      <c r="U38" s="69"/>
      <c r="V38" s="69"/>
      <c r="W38" s="69"/>
      <c r="X38" s="116"/>
      <c r="Y38" s="121" t="s">
        <v>9984</v>
      </c>
      <c r="Z38" s="637">
        <f t="shared" si="0"/>
        <v>42000.000000000007</v>
      </c>
      <c r="AA38" s="74">
        <f t="shared" si="1"/>
        <v>642000</v>
      </c>
    </row>
    <row r="39" spans="1:27" ht="15.5" x14ac:dyDescent="0.35">
      <c r="A39" s="76"/>
      <c r="B39" s="399" t="s">
        <v>9915</v>
      </c>
      <c r="C39" s="399" t="s">
        <v>9916</v>
      </c>
      <c r="D39" s="399" t="s">
        <v>9917</v>
      </c>
      <c r="E39" s="400" t="s">
        <v>9918</v>
      </c>
      <c r="F39" s="81" t="s">
        <v>10009</v>
      </c>
      <c r="G39" s="213" t="s">
        <v>10010</v>
      </c>
      <c r="H39" s="69"/>
      <c r="I39" s="74">
        <v>600000</v>
      </c>
      <c r="J39" s="69"/>
      <c r="K39" s="69" t="s">
        <v>933</v>
      </c>
      <c r="L39" s="167">
        <v>2007</v>
      </c>
      <c r="M39" s="69" t="s">
        <v>9982</v>
      </c>
      <c r="N39" s="69" t="s">
        <v>10011</v>
      </c>
      <c r="O39" s="69" t="s">
        <v>10012</v>
      </c>
      <c r="P39" s="69" t="s">
        <v>937</v>
      </c>
      <c r="Q39" s="69" t="s">
        <v>938</v>
      </c>
      <c r="R39" s="75" t="s">
        <v>2882</v>
      </c>
      <c r="S39" s="69"/>
      <c r="T39" s="69"/>
      <c r="U39" s="69"/>
      <c r="V39" s="69"/>
      <c r="W39" s="69"/>
      <c r="X39" s="116"/>
      <c r="Y39" s="121" t="s">
        <v>9984</v>
      </c>
      <c r="Z39" s="637">
        <f t="shared" si="0"/>
        <v>42000.000000000007</v>
      </c>
      <c r="AA39" s="74">
        <f t="shared" si="1"/>
        <v>642000</v>
      </c>
    </row>
    <row r="40" spans="1:27" ht="15.5" x14ac:dyDescent="0.35">
      <c r="A40" s="76"/>
      <c r="B40" s="399" t="s">
        <v>9915</v>
      </c>
      <c r="C40" s="399" t="s">
        <v>9916</v>
      </c>
      <c r="D40" s="399" t="s">
        <v>9917</v>
      </c>
      <c r="E40" s="400" t="s">
        <v>9918</v>
      </c>
      <c r="F40" s="81" t="s">
        <v>10013</v>
      </c>
      <c r="G40" s="213" t="s">
        <v>10014</v>
      </c>
      <c r="H40" s="69"/>
      <c r="I40" s="74">
        <v>600000</v>
      </c>
      <c r="J40" s="69"/>
      <c r="K40" s="69" t="s">
        <v>933</v>
      </c>
      <c r="L40" s="167">
        <v>2007</v>
      </c>
      <c r="M40" s="69" t="s">
        <v>9982</v>
      </c>
      <c r="N40" s="69" t="s">
        <v>10012</v>
      </c>
      <c r="O40" s="69" t="s">
        <v>10015</v>
      </c>
      <c r="P40" s="69" t="s">
        <v>937</v>
      </c>
      <c r="Q40" s="69" t="s">
        <v>938</v>
      </c>
      <c r="R40" s="75" t="s">
        <v>2882</v>
      </c>
      <c r="S40" s="69"/>
      <c r="T40" s="69"/>
      <c r="U40" s="69"/>
      <c r="V40" s="69"/>
      <c r="W40" s="69"/>
      <c r="X40" s="116"/>
      <c r="Y40" s="121" t="s">
        <v>9984</v>
      </c>
      <c r="Z40" s="637">
        <f t="shared" si="0"/>
        <v>42000.000000000007</v>
      </c>
      <c r="AA40" s="74">
        <f t="shared" si="1"/>
        <v>642000</v>
      </c>
    </row>
    <row r="41" spans="1:27" ht="15.5" x14ac:dyDescent="0.35">
      <c r="A41" s="76"/>
      <c r="B41" s="399" t="s">
        <v>9915</v>
      </c>
      <c r="C41" s="399" t="s">
        <v>9916</v>
      </c>
      <c r="D41" s="399" t="s">
        <v>9917</v>
      </c>
      <c r="E41" s="400" t="s">
        <v>9918</v>
      </c>
      <c r="F41" s="81" t="s">
        <v>10016</v>
      </c>
      <c r="G41" s="213" t="s">
        <v>10017</v>
      </c>
      <c r="H41" s="69"/>
      <c r="I41" s="74">
        <v>600000</v>
      </c>
      <c r="J41" s="69"/>
      <c r="K41" s="69" t="s">
        <v>933</v>
      </c>
      <c r="L41" s="167">
        <v>2007</v>
      </c>
      <c r="M41" s="69" t="s">
        <v>9982</v>
      </c>
      <c r="N41" s="69" t="s">
        <v>10015</v>
      </c>
      <c r="O41" s="69" t="s">
        <v>10018</v>
      </c>
      <c r="P41" s="69" t="s">
        <v>937</v>
      </c>
      <c r="Q41" s="69" t="s">
        <v>938</v>
      </c>
      <c r="R41" s="75" t="s">
        <v>2882</v>
      </c>
      <c r="S41" s="69"/>
      <c r="T41" s="69"/>
      <c r="U41" s="69"/>
      <c r="V41" s="69"/>
      <c r="W41" s="69"/>
      <c r="X41" s="116"/>
      <c r="Y41" s="121" t="s">
        <v>9984</v>
      </c>
      <c r="Z41" s="637">
        <f t="shared" si="0"/>
        <v>42000.000000000007</v>
      </c>
      <c r="AA41" s="74">
        <f t="shared" si="1"/>
        <v>642000</v>
      </c>
    </row>
    <row r="42" spans="1:27" ht="15.5" x14ac:dyDescent="0.35">
      <c r="A42" s="76"/>
      <c r="B42" s="399" t="s">
        <v>9915</v>
      </c>
      <c r="C42" s="399" t="s">
        <v>9916</v>
      </c>
      <c r="D42" s="399" t="s">
        <v>9917</v>
      </c>
      <c r="E42" s="400" t="s">
        <v>9918</v>
      </c>
      <c r="F42" s="81" t="s">
        <v>10019</v>
      </c>
      <c r="G42" s="213" t="s">
        <v>10020</v>
      </c>
      <c r="H42" s="69"/>
      <c r="I42" s="74">
        <v>600000</v>
      </c>
      <c r="J42" s="69"/>
      <c r="K42" s="69" t="s">
        <v>933</v>
      </c>
      <c r="L42" s="167">
        <v>2007</v>
      </c>
      <c r="M42" s="69" t="s">
        <v>9982</v>
      </c>
      <c r="N42" s="69" t="s">
        <v>10018</v>
      </c>
      <c r="O42" s="69" t="s">
        <v>10021</v>
      </c>
      <c r="P42" s="69" t="s">
        <v>937</v>
      </c>
      <c r="Q42" s="69" t="s">
        <v>938</v>
      </c>
      <c r="R42" s="75" t="s">
        <v>2882</v>
      </c>
      <c r="S42" s="69"/>
      <c r="T42" s="69"/>
      <c r="U42" s="69"/>
      <c r="V42" s="69"/>
      <c r="W42" s="69"/>
      <c r="X42" s="116"/>
      <c r="Y42" s="121" t="s">
        <v>9984</v>
      </c>
      <c r="Z42" s="637">
        <f t="shared" si="0"/>
        <v>42000.000000000007</v>
      </c>
      <c r="AA42" s="74">
        <f t="shared" si="1"/>
        <v>642000</v>
      </c>
    </row>
    <row r="43" spans="1:27" ht="15.5" x14ac:dyDescent="0.35">
      <c r="A43" s="76"/>
      <c r="B43" s="399" t="s">
        <v>9915</v>
      </c>
      <c r="C43" s="399" t="s">
        <v>9916</v>
      </c>
      <c r="D43" s="399" t="s">
        <v>9917</v>
      </c>
      <c r="E43" s="400" t="s">
        <v>9918</v>
      </c>
      <c r="F43" s="81" t="s">
        <v>10022</v>
      </c>
      <c r="G43" s="213" t="s">
        <v>10023</v>
      </c>
      <c r="H43" s="69"/>
      <c r="I43" s="74">
        <v>600000</v>
      </c>
      <c r="J43" s="69"/>
      <c r="K43" s="69" t="s">
        <v>933</v>
      </c>
      <c r="L43" s="167">
        <v>2007</v>
      </c>
      <c r="M43" s="69" t="s">
        <v>9982</v>
      </c>
      <c r="N43" s="69" t="s">
        <v>10024</v>
      </c>
      <c r="O43" s="69" t="s">
        <v>10024</v>
      </c>
      <c r="P43" s="69" t="s">
        <v>937</v>
      </c>
      <c r="Q43" s="69" t="s">
        <v>938</v>
      </c>
      <c r="R43" s="75" t="s">
        <v>2882</v>
      </c>
      <c r="S43" s="69"/>
      <c r="T43" s="69"/>
      <c r="U43" s="69"/>
      <c r="V43" s="69"/>
      <c r="W43" s="69"/>
      <c r="X43" s="116"/>
      <c r="Y43" s="121" t="s">
        <v>9984</v>
      </c>
      <c r="Z43" s="637">
        <f t="shared" si="0"/>
        <v>42000.000000000007</v>
      </c>
      <c r="AA43" s="74">
        <f t="shared" si="1"/>
        <v>642000</v>
      </c>
    </row>
    <row r="44" spans="1:27" ht="15.5" x14ac:dyDescent="0.35">
      <c r="A44" s="76"/>
      <c r="B44" s="399" t="s">
        <v>9915</v>
      </c>
      <c r="C44" s="399" t="s">
        <v>9916</v>
      </c>
      <c r="D44" s="399" t="s">
        <v>9917</v>
      </c>
      <c r="E44" s="400" t="s">
        <v>9918</v>
      </c>
      <c r="F44" s="81" t="s">
        <v>10025</v>
      </c>
      <c r="G44" s="213" t="s">
        <v>10026</v>
      </c>
      <c r="H44" s="69"/>
      <c r="I44" s="74">
        <v>600000</v>
      </c>
      <c r="J44" s="69"/>
      <c r="K44" s="69" t="s">
        <v>933</v>
      </c>
      <c r="L44" s="167">
        <v>2007</v>
      </c>
      <c r="M44" s="69" t="s">
        <v>9982</v>
      </c>
      <c r="N44" s="69" t="s">
        <v>10027</v>
      </c>
      <c r="O44" s="69" t="s">
        <v>10027</v>
      </c>
      <c r="P44" s="69" t="s">
        <v>937</v>
      </c>
      <c r="Q44" s="69" t="s">
        <v>938</v>
      </c>
      <c r="R44" s="75" t="s">
        <v>2882</v>
      </c>
      <c r="S44" s="69"/>
      <c r="T44" s="69"/>
      <c r="U44" s="69"/>
      <c r="V44" s="69"/>
      <c r="W44" s="69"/>
      <c r="X44" s="116"/>
      <c r="Y44" s="121" t="s">
        <v>9984</v>
      </c>
      <c r="Z44" s="637">
        <f t="shared" si="0"/>
        <v>42000.000000000007</v>
      </c>
      <c r="AA44" s="74">
        <f t="shared" si="1"/>
        <v>642000</v>
      </c>
    </row>
    <row r="45" spans="1:27" ht="15.5" x14ac:dyDescent="0.35">
      <c r="A45" s="76"/>
      <c r="B45" s="399" t="s">
        <v>9915</v>
      </c>
      <c r="C45" s="399" t="s">
        <v>9916</v>
      </c>
      <c r="D45" s="399" t="s">
        <v>9917</v>
      </c>
      <c r="E45" s="400" t="s">
        <v>9918</v>
      </c>
      <c r="F45" s="81" t="s">
        <v>9961</v>
      </c>
      <c r="G45" s="213" t="s">
        <v>10028</v>
      </c>
      <c r="H45" s="69"/>
      <c r="I45" s="74">
        <v>650000</v>
      </c>
      <c r="J45" s="69"/>
      <c r="K45" s="69" t="s">
        <v>933</v>
      </c>
      <c r="L45" s="167">
        <v>2007</v>
      </c>
      <c r="M45" s="69" t="s">
        <v>9982</v>
      </c>
      <c r="N45" s="69" t="s">
        <v>9978</v>
      </c>
      <c r="O45" s="69" t="s">
        <v>9977</v>
      </c>
      <c r="P45" s="69" t="s">
        <v>937</v>
      </c>
      <c r="Q45" s="69" t="s">
        <v>967</v>
      </c>
      <c r="R45" s="75" t="s">
        <v>2882</v>
      </c>
      <c r="S45" s="69"/>
      <c r="T45" s="69"/>
      <c r="U45" s="69"/>
      <c r="V45" s="69"/>
      <c r="W45" s="69"/>
      <c r="X45" s="116"/>
      <c r="Y45" s="121" t="s">
        <v>9979</v>
      </c>
      <c r="Z45" s="637">
        <f t="shared" si="0"/>
        <v>45500.000000000007</v>
      </c>
      <c r="AA45" s="74">
        <f t="shared" si="1"/>
        <v>695500</v>
      </c>
    </row>
    <row r="46" spans="1:27" ht="15.5" x14ac:dyDescent="0.35">
      <c r="A46" s="76"/>
      <c r="B46" s="399"/>
      <c r="C46" s="401"/>
      <c r="D46" s="399"/>
      <c r="E46" s="400"/>
      <c r="F46" s="81"/>
      <c r="G46" s="284" t="s">
        <v>994</v>
      </c>
      <c r="H46" s="86"/>
      <c r="I46" s="87">
        <f>SUM(I5:I45)</f>
        <v>25150000</v>
      </c>
      <c r="J46" s="69"/>
      <c r="K46" s="69"/>
      <c r="L46" s="167"/>
      <c r="M46" s="69"/>
      <c r="N46" s="69"/>
      <c r="O46" s="69"/>
      <c r="P46" s="69"/>
      <c r="Q46" s="69"/>
      <c r="R46" s="75"/>
      <c r="S46" s="69"/>
      <c r="T46" s="69"/>
      <c r="U46" s="69"/>
      <c r="V46" s="69"/>
      <c r="W46" s="69"/>
      <c r="X46" s="116"/>
      <c r="Y46" s="121"/>
      <c r="Z46" s="637">
        <f t="shared" si="0"/>
        <v>1760500.0000000002</v>
      </c>
      <c r="AA46" s="87">
        <f t="shared" si="1"/>
        <v>26910500</v>
      </c>
    </row>
    <row r="47" spans="1:27" ht="15.5" x14ac:dyDescent="0.35">
      <c r="A47" s="64"/>
      <c r="B47" s="64"/>
      <c r="C47" s="65"/>
      <c r="D47" s="64"/>
      <c r="E47" s="115"/>
      <c r="F47" s="64"/>
      <c r="G47" s="267" t="s">
        <v>3700</v>
      </c>
      <c r="H47" s="64"/>
      <c r="I47" s="67"/>
      <c r="J47" s="64"/>
      <c r="K47" s="64"/>
      <c r="L47" s="68"/>
      <c r="M47" s="68"/>
      <c r="N47" s="68"/>
      <c r="O47" s="68"/>
      <c r="P47" s="64"/>
      <c r="Q47" s="68"/>
      <c r="R47" s="68"/>
      <c r="S47" s="64"/>
      <c r="T47" s="64"/>
      <c r="U47" s="64"/>
      <c r="V47" s="64"/>
      <c r="W47" s="64"/>
      <c r="X47" s="115"/>
      <c r="Y47" s="115"/>
      <c r="Z47" s="637">
        <f t="shared" si="0"/>
        <v>0</v>
      </c>
      <c r="AA47" s="67">
        <f t="shared" si="1"/>
        <v>0</v>
      </c>
    </row>
    <row r="48" spans="1:27" s="94" customFormat="1" ht="15.5" x14ac:dyDescent="0.35">
      <c r="A48" s="69"/>
      <c r="B48" s="399" t="s">
        <v>9915</v>
      </c>
      <c r="C48" s="399" t="s">
        <v>9916</v>
      </c>
      <c r="D48" s="399" t="s">
        <v>9917</v>
      </c>
      <c r="E48" s="400" t="s">
        <v>9918</v>
      </c>
      <c r="F48" s="69"/>
      <c r="G48" s="213" t="s">
        <v>10029</v>
      </c>
      <c r="H48" s="69"/>
      <c r="I48" s="74">
        <v>100000</v>
      </c>
      <c r="J48" s="69"/>
      <c r="K48" s="69" t="s">
        <v>1765</v>
      </c>
      <c r="L48" s="69" t="s">
        <v>1765</v>
      </c>
      <c r="M48" s="69" t="s">
        <v>1765</v>
      </c>
      <c r="N48" s="69" t="s">
        <v>1765</v>
      </c>
      <c r="O48" s="69" t="s">
        <v>1765</v>
      </c>
      <c r="P48" s="69" t="s">
        <v>1765</v>
      </c>
      <c r="Q48" s="69" t="s">
        <v>1765</v>
      </c>
      <c r="R48" s="69" t="s">
        <v>1765</v>
      </c>
      <c r="S48" s="69"/>
      <c r="T48" s="69"/>
      <c r="U48" s="69"/>
      <c r="V48" s="69"/>
      <c r="W48" s="69"/>
      <c r="X48" s="116"/>
      <c r="Y48" s="116"/>
      <c r="Z48" s="637">
        <f t="shared" si="0"/>
        <v>7000.0000000000009</v>
      </c>
      <c r="AA48" s="74">
        <f t="shared" si="1"/>
        <v>107000</v>
      </c>
    </row>
    <row r="49" spans="1:27" s="94" customFormat="1" ht="15.5" x14ac:dyDescent="0.35">
      <c r="A49" s="69"/>
      <c r="B49" s="399" t="s">
        <v>9915</v>
      </c>
      <c r="C49" s="399" t="s">
        <v>9916</v>
      </c>
      <c r="D49" s="399" t="s">
        <v>9917</v>
      </c>
      <c r="E49" s="400" t="s">
        <v>9918</v>
      </c>
      <c r="F49" s="69"/>
      <c r="G49" s="213" t="s">
        <v>10030</v>
      </c>
      <c r="H49" s="69"/>
      <c r="I49" s="74">
        <v>100000</v>
      </c>
      <c r="J49" s="69"/>
      <c r="K49" s="69" t="s">
        <v>1765</v>
      </c>
      <c r="L49" s="69" t="s">
        <v>1765</v>
      </c>
      <c r="M49" s="69" t="s">
        <v>1765</v>
      </c>
      <c r="N49" s="69" t="s">
        <v>1765</v>
      </c>
      <c r="O49" s="69" t="s">
        <v>1765</v>
      </c>
      <c r="P49" s="69" t="s">
        <v>1765</v>
      </c>
      <c r="Q49" s="69" t="s">
        <v>1765</v>
      </c>
      <c r="R49" s="69" t="s">
        <v>1765</v>
      </c>
      <c r="S49" s="69"/>
      <c r="T49" s="69"/>
      <c r="U49" s="69"/>
      <c r="V49" s="69"/>
      <c r="W49" s="69"/>
      <c r="X49" s="116"/>
      <c r="Y49" s="116"/>
      <c r="Z49" s="637">
        <f t="shared" si="0"/>
        <v>7000.0000000000009</v>
      </c>
      <c r="AA49" s="74">
        <f t="shared" si="1"/>
        <v>107000</v>
      </c>
    </row>
    <row r="50" spans="1:27" s="94" customFormat="1" ht="15.5" x14ac:dyDescent="0.35">
      <c r="A50" s="69"/>
      <c r="B50" s="399" t="s">
        <v>9915</v>
      </c>
      <c r="C50" s="399" t="s">
        <v>9916</v>
      </c>
      <c r="D50" s="399" t="s">
        <v>9917</v>
      </c>
      <c r="E50" s="400" t="s">
        <v>9918</v>
      </c>
      <c r="F50" s="69"/>
      <c r="G50" s="213" t="s">
        <v>10031</v>
      </c>
      <c r="H50" s="69"/>
      <c r="I50" s="74">
        <v>100000</v>
      </c>
      <c r="J50" s="69"/>
      <c r="K50" s="69" t="s">
        <v>1765</v>
      </c>
      <c r="L50" s="69" t="s">
        <v>1765</v>
      </c>
      <c r="M50" s="69" t="s">
        <v>1765</v>
      </c>
      <c r="N50" s="69" t="s">
        <v>1765</v>
      </c>
      <c r="O50" s="69" t="s">
        <v>1765</v>
      </c>
      <c r="P50" s="69" t="s">
        <v>1765</v>
      </c>
      <c r="Q50" s="69" t="s">
        <v>1765</v>
      </c>
      <c r="R50" s="69" t="s">
        <v>1765</v>
      </c>
      <c r="S50" s="69"/>
      <c r="T50" s="69"/>
      <c r="U50" s="69"/>
      <c r="V50" s="69"/>
      <c r="W50" s="69"/>
      <c r="X50" s="116"/>
      <c r="Y50" s="116"/>
      <c r="Z50" s="637">
        <f t="shared" si="0"/>
        <v>7000.0000000000009</v>
      </c>
      <c r="AA50" s="74">
        <f t="shared" si="1"/>
        <v>107000</v>
      </c>
    </row>
    <row r="51" spans="1:27" s="94" customFormat="1" ht="15.5" x14ac:dyDescent="0.35">
      <c r="A51" s="69"/>
      <c r="B51" s="399"/>
      <c r="C51" s="401"/>
      <c r="D51" s="399"/>
      <c r="E51" s="400"/>
      <c r="F51" s="69"/>
      <c r="G51" s="284" t="s">
        <v>994</v>
      </c>
      <c r="H51" s="86"/>
      <c r="I51" s="87">
        <f>SUM(I48:I50)</f>
        <v>300000</v>
      </c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116"/>
      <c r="Y51" s="116"/>
      <c r="Z51" s="637">
        <f t="shared" si="0"/>
        <v>21000.000000000004</v>
      </c>
      <c r="AA51" s="87">
        <f t="shared" si="1"/>
        <v>321000</v>
      </c>
    </row>
    <row r="52" spans="1:27" s="94" customFormat="1" ht="15.5" x14ac:dyDescent="0.35">
      <c r="A52" s="64"/>
      <c r="B52" s="64"/>
      <c r="C52" s="65"/>
      <c r="D52" s="64"/>
      <c r="E52" s="115"/>
      <c r="F52" s="64"/>
      <c r="G52" s="267" t="s">
        <v>3699</v>
      </c>
      <c r="H52" s="64"/>
      <c r="I52" s="67"/>
      <c r="J52" s="64"/>
      <c r="K52" s="64"/>
      <c r="L52" s="68"/>
      <c r="M52" s="68"/>
      <c r="N52" s="68"/>
      <c r="O52" s="68"/>
      <c r="P52" s="64"/>
      <c r="Q52" s="68"/>
      <c r="R52" s="68"/>
      <c r="S52" s="64"/>
      <c r="T52" s="64"/>
      <c r="U52" s="64"/>
      <c r="V52" s="64"/>
      <c r="W52" s="64"/>
      <c r="X52" s="115"/>
      <c r="Y52" s="115"/>
      <c r="Z52" s="637">
        <f t="shared" si="0"/>
        <v>0</v>
      </c>
      <c r="AA52" s="67">
        <f t="shared" si="1"/>
        <v>0</v>
      </c>
    </row>
    <row r="53" spans="1:27" s="94" customFormat="1" ht="15.5" x14ac:dyDescent="0.35">
      <c r="A53" s="69"/>
      <c r="B53" s="399" t="s">
        <v>9915</v>
      </c>
      <c r="C53" s="399" t="s">
        <v>9916</v>
      </c>
      <c r="D53" s="399" t="s">
        <v>9917</v>
      </c>
      <c r="E53" s="400" t="s">
        <v>9918</v>
      </c>
      <c r="F53" s="69"/>
      <c r="G53" s="213" t="s">
        <v>10032</v>
      </c>
      <c r="H53" s="69"/>
      <c r="I53" s="74">
        <v>30000</v>
      </c>
      <c r="J53" s="69"/>
      <c r="K53" s="69" t="s">
        <v>1765</v>
      </c>
      <c r="L53" s="69" t="s">
        <v>1765</v>
      </c>
      <c r="M53" s="69" t="s">
        <v>1765</v>
      </c>
      <c r="N53" s="69" t="s">
        <v>1765</v>
      </c>
      <c r="O53" s="69" t="s">
        <v>1765</v>
      </c>
      <c r="P53" s="69" t="s">
        <v>1765</v>
      </c>
      <c r="Q53" s="69" t="s">
        <v>1765</v>
      </c>
      <c r="R53" s="69" t="s">
        <v>1765</v>
      </c>
      <c r="S53" s="69"/>
      <c r="T53" s="69"/>
      <c r="U53" s="69"/>
      <c r="V53" s="69"/>
      <c r="W53" s="69"/>
      <c r="X53" s="116"/>
      <c r="Y53" s="116"/>
      <c r="Z53" s="637">
        <f t="shared" si="0"/>
        <v>2100</v>
      </c>
      <c r="AA53" s="74">
        <f t="shared" si="1"/>
        <v>32100</v>
      </c>
    </row>
    <row r="54" spans="1:27" s="94" customFormat="1" ht="15.5" x14ac:dyDescent="0.35">
      <c r="A54" s="69"/>
      <c r="B54" s="399" t="s">
        <v>9915</v>
      </c>
      <c r="C54" s="399" t="s">
        <v>9916</v>
      </c>
      <c r="D54" s="399" t="s">
        <v>9917</v>
      </c>
      <c r="E54" s="400" t="s">
        <v>9918</v>
      </c>
      <c r="F54" s="69"/>
      <c r="G54" s="213" t="s">
        <v>10033</v>
      </c>
      <c r="H54" s="69"/>
      <c r="I54" s="74">
        <v>30000</v>
      </c>
      <c r="J54" s="69"/>
      <c r="K54" s="69" t="s">
        <v>1765</v>
      </c>
      <c r="L54" s="69" t="s">
        <v>1765</v>
      </c>
      <c r="M54" s="69" t="s">
        <v>1765</v>
      </c>
      <c r="N54" s="69" t="s">
        <v>1765</v>
      </c>
      <c r="O54" s="69" t="s">
        <v>1765</v>
      </c>
      <c r="P54" s="69" t="s">
        <v>1765</v>
      </c>
      <c r="Q54" s="69" t="s">
        <v>1765</v>
      </c>
      <c r="R54" s="69" t="s">
        <v>1765</v>
      </c>
      <c r="S54" s="69"/>
      <c r="T54" s="69"/>
      <c r="U54" s="69"/>
      <c r="V54" s="69"/>
      <c r="W54" s="69"/>
      <c r="X54" s="116"/>
      <c r="Y54" s="116"/>
      <c r="Z54" s="637">
        <f t="shared" si="0"/>
        <v>2100</v>
      </c>
      <c r="AA54" s="74">
        <f t="shared" si="1"/>
        <v>32100</v>
      </c>
    </row>
    <row r="55" spans="1:27" s="94" customFormat="1" ht="15.5" x14ac:dyDescent="0.35">
      <c r="A55" s="69"/>
      <c r="B55" s="399" t="s">
        <v>9915</v>
      </c>
      <c r="C55" s="399" t="s">
        <v>9916</v>
      </c>
      <c r="D55" s="399" t="s">
        <v>9917</v>
      </c>
      <c r="E55" s="400" t="s">
        <v>9918</v>
      </c>
      <c r="F55" s="69"/>
      <c r="G55" s="213" t="s">
        <v>10034</v>
      </c>
      <c r="H55" s="69"/>
      <c r="I55" s="74">
        <v>30000</v>
      </c>
      <c r="J55" s="69"/>
      <c r="K55" s="69" t="s">
        <v>1765</v>
      </c>
      <c r="L55" s="69" t="s">
        <v>1765</v>
      </c>
      <c r="M55" s="69" t="s">
        <v>1765</v>
      </c>
      <c r="N55" s="69" t="s">
        <v>1765</v>
      </c>
      <c r="O55" s="69" t="s">
        <v>1765</v>
      </c>
      <c r="P55" s="69" t="s">
        <v>1765</v>
      </c>
      <c r="Q55" s="69" t="s">
        <v>1765</v>
      </c>
      <c r="R55" s="69" t="s">
        <v>1765</v>
      </c>
      <c r="S55" s="69"/>
      <c r="T55" s="69"/>
      <c r="U55" s="69"/>
      <c r="V55" s="69"/>
      <c r="W55" s="69"/>
      <c r="X55" s="116"/>
      <c r="Y55" s="116"/>
      <c r="Z55" s="637">
        <f t="shared" si="0"/>
        <v>2100</v>
      </c>
      <c r="AA55" s="74">
        <f t="shared" si="1"/>
        <v>32100</v>
      </c>
    </row>
    <row r="56" spans="1:27" s="94" customFormat="1" ht="15.5" x14ac:dyDescent="0.35">
      <c r="A56" s="69"/>
      <c r="B56" s="399" t="s">
        <v>9915</v>
      </c>
      <c r="C56" s="399" t="s">
        <v>9916</v>
      </c>
      <c r="D56" s="399" t="s">
        <v>9917</v>
      </c>
      <c r="E56" s="400" t="s">
        <v>9918</v>
      </c>
      <c r="F56" s="69"/>
      <c r="G56" s="213" t="s">
        <v>10035</v>
      </c>
      <c r="H56" s="69"/>
      <c r="I56" s="74">
        <v>30000</v>
      </c>
      <c r="J56" s="69"/>
      <c r="K56" s="69" t="s">
        <v>1765</v>
      </c>
      <c r="L56" s="69" t="s">
        <v>1765</v>
      </c>
      <c r="M56" s="69" t="s">
        <v>1765</v>
      </c>
      <c r="N56" s="69" t="s">
        <v>1765</v>
      </c>
      <c r="O56" s="69" t="s">
        <v>1765</v>
      </c>
      <c r="P56" s="69" t="s">
        <v>1765</v>
      </c>
      <c r="Q56" s="69" t="s">
        <v>1765</v>
      </c>
      <c r="R56" s="69" t="s">
        <v>1765</v>
      </c>
      <c r="S56" s="69"/>
      <c r="T56" s="69"/>
      <c r="U56" s="69"/>
      <c r="V56" s="69"/>
      <c r="W56" s="69"/>
      <c r="X56" s="116"/>
      <c r="Y56" s="116"/>
      <c r="Z56" s="637">
        <f t="shared" si="0"/>
        <v>2100</v>
      </c>
      <c r="AA56" s="74">
        <f t="shared" si="1"/>
        <v>32100</v>
      </c>
    </row>
    <row r="57" spans="1:27" s="94" customFormat="1" ht="15.5" x14ac:dyDescent="0.35">
      <c r="A57" s="69"/>
      <c r="B57" s="399" t="s">
        <v>9915</v>
      </c>
      <c r="C57" s="399" t="s">
        <v>9916</v>
      </c>
      <c r="D57" s="399" t="s">
        <v>9917</v>
      </c>
      <c r="E57" s="400" t="s">
        <v>9918</v>
      </c>
      <c r="F57" s="69"/>
      <c r="G57" s="213" t="s">
        <v>10036</v>
      </c>
      <c r="H57" s="69"/>
      <c r="I57" s="74">
        <v>30000</v>
      </c>
      <c r="J57" s="69"/>
      <c r="K57" s="69" t="s">
        <v>1765</v>
      </c>
      <c r="L57" s="69" t="s">
        <v>1765</v>
      </c>
      <c r="M57" s="69" t="s">
        <v>1765</v>
      </c>
      <c r="N57" s="69" t="s">
        <v>1765</v>
      </c>
      <c r="O57" s="69" t="s">
        <v>1765</v>
      </c>
      <c r="P57" s="69" t="s">
        <v>1765</v>
      </c>
      <c r="Q57" s="69" t="s">
        <v>1765</v>
      </c>
      <c r="R57" s="69" t="s">
        <v>1765</v>
      </c>
      <c r="S57" s="69"/>
      <c r="T57" s="69"/>
      <c r="U57" s="69"/>
      <c r="V57" s="69"/>
      <c r="W57" s="69"/>
      <c r="X57" s="116"/>
      <c r="Y57" s="116"/>
      <c r="Z57" s="637">
        <f t="shared" si="0"/>
        <v>2100</v>
      </c>
      <c r="AA57" s="74">
        <f t="shared" si="1"/>
        <v>32100</v>
      </c>
    </row>
    <row r="58" spans="1:27" s="94" customFormat="1" ht="15.5" x14ac:dyDescent="0.35">
      <c r="A58" s="69"/>
      <c r="B58" s="399" t="s">
        <v>9915</v>
      </c>
      <c r="C58" s="399" t="s">
        <v>9916</v>
      </c>
      <c r="D58" s="399" t="s">
        <v>9917</v>
      </c>
      <c r="E58" s="400" t="s">
        <v>9918</v>
      </c>
      <c r="F58" s="69"/>
      <c r="G58" s="213" t="s">
        <v>10037</v>
      </c>
      <c r="H58" s="69"/>
      <c r="I58" s="74">
        <v>30000</v>
      </c>
      <c r="J58" s="69"/>
      <c r="K58" s="69" t="s">
        <v>1765</v>
      </c>
      <c r="L58" s="69" t="s">
        <v>1765</v>
      </c>
      <c r="M58" s="69" t="s">
        <v>1765</v>
      </c>
      <c r="N58" s="69" t="s">
        <v>1765</v>
      </c>
      <c r="O58" s="69" t="s">
        <v>1765</v>
      </c>
      <c r="P58" s="69" t="s">
        <v>1765</v>
      </c>
      <c r="Q58" s="69" t="s">
        <v>1765</v>
      </c>
      <c r="R58" s="69" t="s">
        <v>1765</v>
      </c>
      <c r="S58" s="69"/>
      <c r="T58" s="69"/>
      <c r="U58" s="69"/>
      <c r="V58" s="69"/>
      <c r="W58" s="69"/>
      <c r="X58" s="116"/>
      <c r="Y58" s="116"/>
      <c r="Z58" s="637">
        <f t="shared" si="0"/>
        <v>2100</v>
      </c>
      <c r="AA58" s="74">
        <f t="shared" si="1"/>
        <v>32100</v>
      </c>
    </row>
    <row r="59" spans="1:27" s="94" customFormat="1" ht="15.5" x14ac:dyDescent="0.35">
      <c r="A59" s="69"/>
      <c r="B59" s="399" t="s">
        <v>9915</v>
      </c>
      <c r="C59" s="399" t="s">
        <v>9916</v>
      </c>
      <c r="D59" s="399" t="s">
        <v>9917</v>
      </c>
      <c r="E59" s="400" t="s">
        <v>9918</v>
      </c>
      <c r="F59" s="69"/>
      <c r="G59" s="213" t="s">
        <v>10038</v>
      </c>
      <c r="H59" s="69"/>
      <c r="I59" s="74">
        <v>30000</v>
      </c>
      <c r="J59" s="69"/>
      <c r="K59" s="69" t="s">
        <v>1765</v>
      </c>
      <c r="L59" s="69" t="s">
        <v>1765</v>
      </c>
      <c r="M59" s="69" t="s">
        <v>1765</v>
      </c>
      <c r="N59" s="69" t="s">
        <v>1765</v>
      </c>
      <c r="O59" s="69" t="s">
        <v>1765</v>
      </c>
      <c r="P59" s="69" t="s">
        <v>1765</v>
      </c>
      <c r="Q59" s="69" t="s">
        <v>1765</v>
      </c>
      <c r="R59" s="69" t="s">
        <v>1765</v>
      </c>
      <c r="S59" s="69"/>
      <c r="T59" s="69"/>
      <c r="U59" s="69"/>
      <c r="V59" s="69"/>
      <c r="W59" s="69"/>
      <c r="X59" s="116"/>
      <c r="Y59" s="116"/>
      <c r="Z59" s="637">
        <f t="shared" si="0"/>
        <v>2100</v>
      </c>
      <c r="AA59" s="74">
        <f t="shared" si="1"/>
        <v>32100</v>
      </c>
    </row>
    <row r="60" spans="1:27" s="94" customFormat="1" ht="15.5" x14ac:dyDescent="0.35">
      <c r="A60" s="69"/>
      <c r="B60" s="399"/>
      <c r="C60" s="401"/>
      <c r="D60" s="399"/>
      <c r="E60" s="400"/>
      <c r="F60" s="69"/>
      <c r="G60" s="284" t="s">
        <v>994</v>
      </c>
      <c r="H60" s="86"/>
      <c r="I60" s="87">
        <f>SUM(I53:I59)</f>
        <v>210000</v>
      </c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116"/>
      <c r="Y60" s="116"/>
      <c r="Z60" s="637">
        <f t="shared" si="0"/>
        <v>14700.000000000002</v>
      </c>
      <c r="AA60" s="87">
        <f t="shared" si="1"/>
        <v>224700</v>
      </c>
    </row>
    <row r="61" spans="1:27" ht="15.5" x14ac:dyDescent="0.35">
      <c r="A61" s="64"/>
      <c r="B61" s="64"/>
      <c r="C61" s="65"/>
      <c r="D61" s="64"/>
      <c r="E61" s="115"/>
      <c r="F61" s="64"/>
      <c r="G61" s="267" t="s">
        <v>1842</v>
      </c>
      <c r="H61" s="64"/>
      <c r="I61" s="67"/>
      <c r="J61" s="64"/>
      <c r="K61" s="64"/>
      <c r="L61" s="68"/>
      <c r="M61" s="68"/>
      <c r="N61" s="68"/>
      <c r="O61" s="68"/>
      <c r="P61" s="64"/>
      <c r="Q61" s="68"/>
      <c r="R61" s="68"/>
      <c r="S61" s="64"/>
      <c r="T61" s="64"/>
      <c r="U61" s="64"/>
      <c r="V61" s="64"/>
      <c r="W61" s="64"/>
      <c r="X61" s="115"/>
      <c r="Y61" s="239"/>
      <c r="Z61" s="637">
        <f t="shared" si="0"/>
        <v>0</v>
      </c>
      <c r="AA61" s="67">
        <f t="shared" si="1"/>
        <v>0</v>
      </c>
    </row>
    <row r="62" spans="1:27" s="94" customFormat="1" ht="15.5" x14ac:dyDescent="0.35">
      <c r="A62" s="69"/>
      <c r="B62" s="399" t="s">
        <v>9915</v>
      </c>
      <c r="C62" s="399" t="s">
        <v>9916</v>
      </c>
      <c r="D62" s="399" t="s">
        <v>9917</v>
      </c>
      <c r="E62" s="400" t="s">
        <v>9918</v>
      </c>
      <c r="F62" s="81" t="s">
        <v>10039</v>
      </c>
      <c r="G62" s="213" t="s">
        <v>10040</v>
      </c>
      <c r="H62" s="69"/>
      <c r="I62" s="74">
        <v>36500000</v>
      </c>
      <c r="J62" s="69"/>
      <c r="K62" s="69" t="s">
        <v>9022</v>
      </c>
      <c r="L62" s="75">
        <v>1991</v>
      </c>
      <c r="M62" s="75" t="s">
        <v>4439</v>
      </c>
      <c r="N62" s="75">
        <v>29253</v>
      </c>
      <c r="O62" s="75" t="s">
        <v>9922</v>
      </c>
      <c r="P62" s="69" t="s">
        <v>937</v>
      </c>
      <c r="Q62" s="75" t="s">
        <v>1063</v>
      </c>
      <c r="R62" s="75" t="s">
        <v>1063</v>
      </c>
      <c r="S62" s="69"/>
      <c r="T62" s="69"/>
      <c r="U62" s="69"/>
      <c r="V62" s="69"/>
      <c r="W62" s="69"/>
      <c r="X62" s="116"/>
      <c r="Y62" s="490" t="s">
        <v>10041</v>
      </c>
      <c r="Z62" s="637">
        <f t="shared" si="0"/>
        <v>2555000.0000000005</v>
      </c>
      <c r="AA62" s="74">
        <f t="shared" si="1"/>
        <v>39055000</v>
      </c>
    </row>
    <row r="63" spans="1:27" s="94" customFormat="1" ht="15.5" x14ac:dyDescent="0.35">
      <c r="A63" s="69"/>
      <c r="B63" s="399" t="s">
        <v>9915</v>
      </c>
      <c r="C63" s="399" t="s">
        <v>9916</v>
      </c>
      <c r="D63" s="399" t="s">
        <v>9917</v>
      </c>
      <c r="E63" s="400" t="s">
        <v>9918</v>
      </c>
      <c r="F63" s="81" t="s">
        <v>10042</v>
      </c>
      <c r="G63" s="213" t="s">
        <v>10043</v>
      </c>
      <c r="H63" s="69"/>
      <c r="I63" s="74">
        <v>36500000</v>
      </c>
      <c r="J63" s="69"/>
      <c r="K63" s="69" t="s">
        <v>4438</v>
      </c>
      <c r="L63" s="75">
        <v>1981</v>
      </c>
      <c r="M63" s="75" t="s">
        <v>10044</v>
      </c>
      <c r="N63" s="75">
        <v>27659</v>
      </c>
      <c r="O63" s="75" t="s">
        <v>9922</v>
      </c>
      <c r="P63" s="69" t="s">
        <v>937</v>
      </c>
      <c r="Q63" s="75" t="s">
        <v>1063</v>
      </c>
      <c r="R63" s="75" t="s">
        <v>1063</v>
      </c>
      <c r="S63" s="69"/>
      <c r="T63" s="69"/>
      <c r="U63" s="69"/>
      <c r="V63" s="69"/>
      <c r="W63" s="69"/>
      <c r="X63" s="116"/>
      <c r="Y63" s="490"/>
      <c r="Z63" s="637">
        <f t="shared" si="0"/>
        <v>2555000.0000000005</v>
      </c>
      <c r="AA63" s="74">
        <f t="shared" si="1"/>
        <v>39055000</v>
      </c>
    </row>
    <row r="64" spans="1:27" s="94" customFormat="1" ht="15.5" x14ac:dyDescent="0.35">
      <c r="A64" s="69"/>
      <c r="B64" s="399" t="s">
        <v>9915</v>
      </c>
      <c r="C64" s="399" t="s">
        <v>9916</v>
      </c>
      <c r="D64" s="399" t="s">
        <v>9917</v>
      </c>
      <c r="E64" s="400" t="s">
        <v>9918</v>
      </c>
      <c r="F64" s="81" t="s">
        <v>10045</v>
      </c>
      <c r="G64" s="213" t="s">
        <v>10046</v>
      </c>
      <c r="H64" s="69"/>
      <c r="I64" s="74">
        <v>36500000</v>
      </c>
      <c r="J64" s="69"/>
      <c r="K64" s="69" t="s">
        <v>4438</v>
      </c>
      <c r="L64" s="75">
        <v>1974</v>
      </c>
      <c r="M64" s="75" t="s">
        <v>9020</v>
      </c>
      <c r="N64" s="75">
        <v>26618</v>
      </c>
      <c r="O64" s="75" t="s">
        <v>9922</v>
      </c>
      <c r="P64" s="69" t="s">
        <v>937</v>
      </c>
      <c r="Q64" s="75" t="s">
        <v>1063</v>
      </c>
      <c r="R64" s="75" t="s">
        <v>1063</v>
      </c>
      <c r="S64" s="69"/>
      <c r="T64" s="69"/>
      <c r="U64" s="69"/>
      <c r="V64" s="69"/>
      <c r="W64" s="69"/>
      <c r="X64" s="116"/>
      <c r="Y64" s="490" t="s">
        <v>10047</v>
      </c>
      <c r="Z64" s="637">
        <f t="shared" si="0"/>
        <v>2555000.0000000005</v>
      </c>
      <c r="AA64" s="74">
        <f t="shared" si="1"/>
        <v>39055000</v>
      </c>
    </row>
    <row r="65" spans="1:27" s="94" customFormat="1" ht="15.5" x14ac:dyDescent="0.35">
      <c r="A65" s="69"/>
      <c r="B65" s="399" t="s">
        <v>9915</v>
      </c>
      <c r="C65" s="399" t="s">
        <v>9916</v>
      </c>
      <c r="D65" s="399" t="s">
        <v>9917</v>
      </c>
      <c r="E65" s="400" t="s">
        <v>9918</v>
      </c>
      <c r="F65" s="81" t="s">
        <v>10048</v>
      </c>
      <c r="G65" s="213" t="s">
        <v>10049</v>
      </c>
      <c r="H65" s="69"/>
      <c r="I65" s="74">
        <v>36500000</v>
      </c>
      <c r="J65" s="69"/>
      <c r="K65" s="69" t="s">
        <v>4438</v>
      </c>
      <c r="L65" s="75">
        <v>1974</v>
      </c>
      <c r="M65" s="75" t="s">
        <v>9020</v>
      </c>
      <c r="N65" s="75">
        <v>26616</v>
      </c>
      <c r="O65" s="75" t="s">
        <v>9922</v>
      </c>
      <c r="P65" s="69" t="s">
        <v>937</v>
      </c>
      <c r="Q65" s="75" t="s">
        <v>1063</v>
      </c>
      <c r="R65" s="75" t="s">
        <v>1063</v>
      </c>
      <c r="S65" s="69"/>
      <c r="T65" s="69"/>
      <c r="U65" s="69"/>
      <c r="V65" s="69"/>
      <c r="W65" s="69"/>
      <c r="X65" s="116"/>
      <c r="Y65" s="490"/>
      <c r="Z65" s="637">
        <f t="shared" si="0"/>
        <v>2555000.0000000005</v>
      </c>
      <c r="AA65" s="74">
        <f t="shared" si="1"/>
        <v>39055000</v>
      </c>
    </row>
    <row r="66" spans="1:27" s="94" customFormat="1" ht="15.5" x14ac:dyDescent="0.35">
      <c r="A66" s="69"/>
      <c r="B66" s="399"/>
      <c r="C66" s="401"/>
      <c r="D66" s="399"/>
      <c r="E66" s="400"/>
      <c r="F66" s="81"/>
      <c r="G66" s="284" t="s">
        <v>994</v>
      </c>
      <c r="H66" s="86"/>
      <c r="I66" s="87">
        <f>SUM(I62:I65)</f>
        <v>146000000</v>
      </c>
      <c r="J66" s="69"/>
      <c r="K66" s="69"/>
      <c r="L66" s="75"/>
      <c r="M66" s="75"/>
      <c r="N66" s="75"/>
      <c r="O66" s="75"/>
      <c r="P66" s="69"/>
      <c r="Q66" s="75"/>
      <c r="R66" s="75"/>
      <c r="S66" s="69"/>
      <c r="T66" s="69"/>
      <c r="U66" s="69"/>
      <c r="V66" s="69"/>
      <c r="W66" s="69"/>
      <c r="X66" s="116"/>
      <c r="Y66" s="490"/>
      <c r="Z66" s="637">
        <f t="shared" si="0"/>
        <v>10220000.000000002</v>
      </c>
      <c r="AA66" s="87">
        <f t="shared" si="1"/>
        <v>156220000</v>
      </c>
    </row>
    <row r="67" spans="1:27" s="94" customFormat="1" ht="15.5" x14ac:dyDescent="0.35">
      <c r="A67" s="64"/>
      <c r="B67" s="64"/>
      <c r="C67" s="65"/>
      <c r="D67" s="64"/>
      <c r="E67" s="115"/>
      <c r="F67" s="64"/>
      <c r="G67" s="267" t="s">
        <v>1161</v>
      </c>
      <c r="H67" s="64"/>
      <c r="I67" s="67"/>
      <c r="J67" s="64"/>
      <c r="K67" s="64"/>
      <c r="L67" s="68"/>
      <c r="M67" s="68"/>
      <c r="N67" s="68"/>
      <c r="O67" s="68"/>
      <c r="P67" s="64"/>
      <c r="Q67" s="68"/>
      <c r="R67" s="68"/>
      <c r="S67" s="64"/>
      <c r="T67" s="64"/>
      <c r="U67" s="64"/>
      <c r="V67" s="64"/>
      <c r="W67" s="64"/>
      <c r="X67" s="115"/>
      <c r="Y67" s="239"/>
      <c r="Z67" s="637">
        <f t="shared" si="0"/>
        <v>0</v>
      </c>
      <c r="AA67" s="67">
        <f t="shared" si="1"/>
        <v>0</v>
      </c>
    </row>
    <row r="68" spans="1:27" s="94" customFormat="1" ht="15.5" x14ac:dyDescent="0.35">
      <c r="A68" s="69"/>
      <c r="B68" s="399" t="s">
        <v>9915</v>
      </c>
      <c r="C68" s="399" t="s">
        <v>9916</v>
      </c>
      <c r="D68" s="399" t="s">
        <v>9917</v>
      </c>
      <c r="E68" s="400" t="s">
        <v>9918</v>
      </c>
      <c r="F68" s="69"/>
      <c r="G68" s="213" t="s">
        <v>9968</v>
      </c>
      <c r="H68" s="69"/>
      <c r="I68" s="74">
        <v>45000</v>
      </c>
      <c r="J68" s="69"/>
      <c r="K68" s="69" t="s">
        <v>1765</v>
      </c>
      <c r="L68" s="69" t="s">
        <v>1765</v>
      </c>
      <c r="M68" s="69" t="s">
        <v>1765</v>
      </c>
      <c r="N68" s="69" t="s">
        <v>1765</v>
      </c>
      <c r="O68" s="216" t="s">
        <v>1063</v>
      </c>
      <c r="P68" s="216" t="s">
        <v>1575</v>
      </c>
      <c r="Q68" s="226" t="s">
        <v>1765</v>
      </c>
      <c r="R68" s="216" t="s">
        <v>1765</v>
      </c>
      <c r="S68" s="69"/>
      <c r="T68" s="69"/>
      <c r="U68" s="69"/>
      <c r="V68" s="69"/>
      <c r="W68" s="69"/>
      <c r="X68" s="116"/>
      <c r="Y68" s="490"/>
      <c r="Z68" s="637">
        <f t="shared" si="0"/>
        <v>3150.0000000000005</v>
      </c>
      <c r="AA68" s="74">
        <f t="shared" si="1"/>
        <v>48150</v>
      </c>
    </row>
    <row r="69" spans="1:27" s="94" customFormat="1" ht="15.5" x14ac:dyDescent="0.35">
      <c r="A69" s="69"/>
      <c r="B69" s="399" t="s">
        <v>9915</v>
      </c>
      <c r="C69" s="399" t="s">
        <v>9916</v>
      </c>
      <c r="D69" s="399" t="s">
        <v>9917</v>
      </c>
      <c r="E69" s="400" t="s">
        <v>9918</v>
      </c>
      <c r="F69" s="69"/>
      <c r="G69" s="213" t="s">
        <v>9972</v>
      </c>
      <c r="H69" s="69"/>
      <c r="I69" s="74">
        <v>45000</v>
      </c>
      <c r="J69" s="69"/>
      <c r="K69" s="69" t="s">
        <v>1765</v>
      </c>
      <c r="L69" s="69" t="s">
        <v>1765</v>
      </c>
      <c r="M69" s="69" t="s">
        <v>1765</v>
      </c>
      <c r="N69" s="69" t="s">
        <v>1765</v>
      </c>
      <c r="O69" s="216" t="s">
        <v>1063</v>
      </c>
      <c r="P69" s="216" t="s">
        <v>1575</v>
      </c>
      <c r="Q69" s="226" t="s">
        <v>1765</v>
      </c>
      <c r="R69" s="216" t="s">
        <v>1765</v>
      </c>
      <c r="S69" s="69"/>
      <c r="T69" s="69"/>
      <c r="U69" s="69"/>
      <c r="V69" s="69"/>
      <c r="W69" s="69"/>
      <c r="X69" s="116"/>
      <c r="Y69" s="490"/>
      <c r="Z69" s="637">
        <f t="shared" si="0"/>
        <v>3150.0000000000005</v>
      </c>
      <c r="AA69" s="74">
        <f t="shared" si="1"/>
        <v>48150</v>
      </c>
    </row>
    <row r="70" spans="1:27" s="94" customFormat="1" ht="15.5" x14ac:dyDescent="0.35">
      <c r="A70" s="69"/>
      <c r="B70" s="399"/>
      <c r="C70" s="401"/>
      <c r="D70" s="399"/>
      <c r="E70" s="400"/>
      <c r="F70" s="69"/>
      <c r="G70" s="284" t="s">
        <v>994</v>
      </c>
      <c r="H70" s="86"/>
      <c r="I70" s="87">
        <f>SUM(I68:I69)</f>
        <v>90000</v>
      </c>
      <c r="J70" s="69"/>
      <c r="K70" s="69"/>
      <c r="L70" s="69"/>
      <c r="M70" s="69"/>
      <c r="N70" s="69"/>
      <c r="O70" s="216"/>
      <c r="P70" s="216"/>
      <c r="Q70" s="226"/>
      <c r="R70" s="216"/>
      <c r="S70" s="69"/>
      <c r="T70" s="69"/>
      <c r="U70" s="69"/>
      <c r="V70" s="69"/>
      <c r="W70" s="69"/>
      <c r="X70" s="116"/>
      <c r="Y70" s="490"/>
      <c r="Z70" s="637">
        <f t="shared" ref="Z70:Z133" si="2">I70*Z$4</f>
        <v>6300.0000000000009</v>
      </c>
      <c r="AA70" s="87">
        <f t="shared" ref="AA70:AA133" si="3">I70+Z70</f>
        <v>96300</v>
      </c>
    </row>
    <row r="71" spans="1:27" s="94" customFormat="1" ht="15.5" x14ac:dyDescent="0.35">
      <c r="A71" s="217"/>
      <c r="B71" s="217"/>
      <c r="C71" s="218"/>
      <c r="D71" s="217"/>
      <c r="E71" s="222"/>
      <c r="F71" s="217"/>
      <c r="G71" s="272" t="s">
        <v>1829</v>
      </c>
      <c r="H71" s="215"/>
      <c r="I71" s="247"/>
      <c r="J71" s="215"/>
      <c r="K71" s="215"/>
      <c r="L71" s="220"/>
      <c r="M71" s="220"/>
      <c r="N71" s="127"/>
      <c r="O71" s="221"/>
      <c r="P71" s="217"/>
      <c r="Q71" s="221"/>
      <c r="R71" s="221"/>
      <c r="S71" s="217"/>
      <c r="T71" s="217"/>
      <c r="U71" s="217"/>
      <c r="V71" s="217"/>
      <c r="W71" s="217"/>
      <c r="X71" s="222"/>
      <c r="Y71" s="239"/>
      <c r="Z71" s="637">
        <f t="shared" si="2"/>
        <v>0</v>
      </c>
      <c r="AA71" s="247">
        <f t="shared" si="3"/>
        <v>0</v>
      </c>
    </row>
    <row r="72" spans="1:27" s="94" customFormat="1" ht="15.5" x14ac:dyDescent="0.35">
      <c r="A72" s="223"/>
      <c r="B72" s="399" t="s">
        <v>9915</v>
      </c>
      <c r="C72" s="399" t="s">
        <v>9916</v>
      </c>
      <c r="D72" s="399" t="s">
        <v>9917</v>
      </c>
      <c r="E72" s="400" t="s">
        <v>9918</v>
      </c>
      <c r="F72" s="223"/>
      <c r="G72" s="213" t="s">
        <v>10050</v>
      </c>
      <c r="H72" s="216"/>
      <c r="I72" s="248">
        <v>60000</v>
      </c>
      <c r="J72" s="216"/>
      <c r="K72" s="69" t="s">
        <v>1765</v>
      </c>
      <c r="L72" s="69" t="s">
        <v>1765</v>
      </c>
      <c r="M72" s="69" t="s">
        <v>1765</v>
      </c>
      <c r="N72" s="69" t="s">
        <v>1765</v>
      </c>
      <c r="O72" s="69" t="s">
        <v>1765</v>
      </c>
      <c r="P72" s="69" t="s">
        <v>1765</v>
      </c>
      <c r="Q72" s="69" t="s">
        <v>1765</v>
      </c>
      <c r="R72" s="69" t="s">
        <v>1765</v>
      </c>
      <c r="S72" s="223"/>
      <c r="T72" s="223"/>
      <c r="U72" s="223"/>
      <c r="V72" s="223"/>
      <c r="W72" s="223"/>
      <c r="X72" s="228"/>
      <c r="Y72" s="490"/>
      <c r="Z72" s="637">
        <f t="shared" si="2"/>
        <v>4200</v>
      </c>
      <c r="AA72" s="248">
        <f t="shared" si="3"/>
        <v>64200</v>
      </c>
    </row>
    <row r="73" spans="1:27" s="94" customFormat="1" ht="15.5" x14ac:dyDescent="0.35">
      <c r="A73" s="223"/>
      <c r="B73" s="399" t="s">
        <v>9915</v>
      </c>
      <c r="C73" s="399" t="s">
        <v>9916</v>
      </c>
      <c r="D73" s="399" t="s">
        <v>9917</v>
      </c>
      <c r="E73" s="400" t="s">
        <v>9918</v>
      </c>
      <c r="F73" s="223"/>
      <c r="G73" s="213" t="s">
        <v>10051</v>
      </c>
      <c r="H73" s="216"/>
      <c r="I73" s="248">
        <v>60000</v>
      </c>
      <c r="J73" s="216"/>
      <c r="K73" s="69" t="s">
        <v>1765</v>
      </c>
      <c r="L73" s="69" t="s">
        <v>1765</v>
      </c>
      <c r="M73" s="69" t="s">
        <v>1765</v>
      </c>
      <c r="N73" s="69" t="s">
        <v>1765</v>
      </c>
      <c r="O73" s="69" t="s">
        <v>1765</v>
      </c>
      <c r="P73" s="69" t="s">
        <v>1765</v>
      </c>
      <c r="Q73" s="69" t="s">
        <v>1765</v>
      </c>
      <c r="R73" s="69" t="s">
        <v>1765</v>
      </c>
      <c r="S73" s="223"/>
      <c r="T73" s="223"/>
      <c r="U73" s="223"/>
      <c r="V73" s="223"/>
      <c r="W73" s="223"/>
      <c r="X73" s="228"/>
      <c r="Y73" s="490"/>
      <c r="Z73" s="637">
        <f t="shared" si="2"/>
        <v>4200</v>
      </c>
      <c r="AA73" s="248">
        <f t="shared" si="3"/>
        <v>64200</v>
      </c>
    </row>
    <row r="74" spans="1:27" s="94" customFormat="1" ht="15.5" x14ac:dyDescent="0.35">
      <c r="A74" s="223"/>
      <c r="B74" s="399"/>
      <c r="C74" s="401"/>
      <c r="D74" s="399"/>
      <c r="E74" s="400"/>
      <c r="F74" s="223"/>
      <c r="G74" s="284" t="s">
        <v>994</v>
      </c>
      <c r="H74" s="402"/>
      <c r="I74" s="403">
        <f>SUM(I72:I73)</f>
        <v>120000</v>
      </c>
      <c r="J74" s="216"/>
      <c r="K74" s="69"/>
      <c r="L74" s="69"/>
      <c r="M74" s="69"/>
      <c r="N74" s="69"/>
      <c r="O74" s="69"/>
      <c r="P74" s="69"/>
      <c r="Q74" s="69"/>
      <c r="R74" s="69"/>
      <c r="S74" s="223"/>
      <c r="T74" s="223"/>
      <c r="U74" s="223"/>
      <c r="V74" s="223"/>
      <c r="W74" s="223"/>
      <c r="X74" s="228"/>
      <c r="Y74" s="490"/>
      <c r="Z74" s="637">
        <f t="shared" si="2"/>
        <v>8400</v>
      </c>
      <c r="AA74" s="403">
        <f t="shared" si="3"/>
        <v>128400</v>
      </c>
    </row>
    <row r="75" spans="1:27" ht="15.5" x14ac:dyDescent="0.35">
      <c r="A75" s="217"/>
      <c r="B75" s="217"/>
      <c r="C75" s="218"/>
      <c r="D75" s="217"/>
      <c r="E75" s="222"/>
      <c r="F75" s="217"/>
      <c r="G75" s="272" t="s">
        <v>1833</v>
      </c>
      <c r="H75" s="215"/>
      <c r="I75" s="247"/>
      <c r="J75" s="215"/>
      <c r="K75" s="215"/>
      <c r="L75" s="220"/>
      <c r="M75" s="220"/>
      <c r="N75" s="127"/>
      <c r="O75" s="221"/>
      <c r="P75" s="217"/>
      <c r="Q75" s="221"/>
      <c r="R75" s="221"/>
      <c r="S75" s="217"/>
      <c r="T75" s="217"/>
      <c r="U75" s="217"/>
      <c r="V75" s="217"/>
      <c r="W75" s="217"/>
      <c r="X75" s="222"/>
      <c r="Y75" s="239"/>
      <c r="Z75" s="637">
        <f t="shared" si="2"/>
        <v>0</v>
      </c>
      <c r="AA75" s="247">
        <f t="shared" si="3"/>
        <v>0</v>
      </c>
    </row>
    <row r="76" spans="1:27" s="94" customFormat="1" ht="15.5" x14ac:dyDescent="0.35">
      <c r="A76" s="223"/>
      <c r="B76" s="399" t="s">
        <v>9915</v>
      </c>
      <c r="C76" s="399" t="s">
        <v>9916</v>
      </c>
      <c r="D76" s="399" t="s">
        <v>9917</v>
      </c>
      <c r="E76" s="400" t="s">
        <v>9918</v>
      </c>
      <c r="F76" s="223"/>
      <c r="G76" s="213" t="s">
        <v>10052</v>
      </c>
      <c r="H76" s="216"/>
      <c r="I76" s="248">
        <v>70000</v>
      </c>
      <c r="J76" s="216"/>
      <c r="K76" s="69" t="s">
        <v>1765</v>
      </c>
      <c r="L76" s="69" t="s">
        <v>1765</v>
      </c>
      <c r="M76" s="69" t="s">
        <v>1765</v>
      </c>
      <c r="N76" s="69" t="s">
        <v>1765</v>
      </c>
      <c r="O76" s="69" t="s">
        <v>1765</v>
      </c>
      <c r="P76" s="69" t="s">
        <v>1765</v>
      </c>
      <c r="Q76" s="69" t="s">
        <v>1765</v>
      </c>
      <c r="R76" s="69" t="s">
        <v>1765</v>
      </c>
      <c r="S76" s="223"/>
      <c r="T76" s="223"/>
      <c r="U76" s="223"/>
      <c r="V76" s="223"/>
      <c r="W76" s="223"/>
      <c r="X76" s="228"/>
      <c r="Y76" s="490"/>
      <c r="Z76" s="637">
        <f t="shared" si="2"/>
        <v>4900.0000000000009</v>
      </c>
      <c r="AA76" s="248">
        <f t="shared" si="3"/>
        <v>74900</v>
      </c>
    </row>
    <row r="77" spans="1:27" s="94" customFormat="1" ht="15.5" x14ac:dyDescent="0.35">
      <c r="A77" s="223"/>
      <c r="B77" s="399" t="s">
        <v>9915</v>
      </c>
      <c r="C77" s="399" t="s">
        <v>9916</v>
      </c>
      <c r="D77" s="399" t="s">
        <v>9917</v>
      </c>
      <c r="E77" s="400" t="s">
        <v>9918</v>
      </c>
      <c r="F77" s="223"/>
      <c r="G77" s="213" t="s">
        <v>10053</v>
      </c>
      <c r="H77" s="216"/>
      <c r="I77" s="248">
        <v>80000</v>
      </c>
      <c r="J77" s="216"/>
      <c r="K77" s="69" t="s">
        <v>1765</v>
      </c>
      <c r="L77" s="69" t="s">
        <v>1765</v>
      </c>
      <c r="M77" s="69" t="s">
        <v>1765</v>
      </c>
      <c r="N77" s="69" t="s">
        <v>1765</v>
      </c>
      <c r="O77" s="69" t="s">
        <v>1765</v>
      </c>
      <c r="P77" s="69" t="s">
        <v>1765</v>
      </c>
      <c r="Q77" s="69" t="s">
        <v>1765</v>
      </c>
      <c r="R77" s="69" t="s">
        <v>1765</v>
      </c>
      <c r="S77" s="223"/>
      <c r="T77" s="223"/>
      <c r="U77" s="223"/>
      <c r="V77" s="223"/>
      <c r="W77" s="223"/>
      <c r="X77" s="228"/>
      <c r="Y77" s="490"/>
      <c r="Z77" s="637">
        <f t="shared" si="2"/>
        <v>5600.0000000000009</v>
      </c>
      <c r="AA77" s="248">
        <f t="shared" si="3"/>
        <v>85600</v>
      </c>
    </row>
    <row r="78" spans="1:27" s="94" customFormat="1" ht="15.5" x14ac:dyDescent="0.35">
      <c r="A78" s="223"/>
      <c r="B78" s="399" t="s">
        <v>9915</v>
      </c>
      <c r="C78" s="399" t="s">
        <v>9916</v>
      </c>
      <c r="D78" s="399" t="s">
        <v>9917</v>
      </c>
      <c r="E78" s="400" t="s">
        <v>9918</v>
      </c>
      <c r="F78" s="223"/>
      <c r="G78" s="213" t="s">
        <v>10054</v>
      </c>
      <c r="H78" s="216"/>
      <c r="I78" s="248">
        <v>80000</v>
      </c>
      <c r="J78" s="216"/>
      <c r="K78" s="69" t="s">
        <v>1765</v>
      </c>
      <c r="L78" s="69" t="s">
        <v>1765</v>
      </c>
      <c r="M78" s="69" t="s">
        <v>1765</v>
      </c>
      <c r="N78" s="69" t="s">
        <v>1765</v>
      </c>
      <c r="O78" s="69" t="s">
        <v>1765</v>
      </c>
      <c r="P78" s="69" t="s">
        <v>1765</v>
      </c>
      <c r="Q78" s="69" t="s">
        <v>1765</v>
      </c>
      <c r="R78" s="69" t="s">
        <v>1765</v>
      </c>
      <c r="S78" s="223"/>
      <c r="T78" s="223"/>
      <c r="U78" s="223"/>
      <c r="V78" s="223"/>
      <c r="W78" s="223"/>
      <c r="X78" s="228"/>
      <c r="Y78" s="490"/>
      <c r="Z78" s="637">
        <f t="shared" si="2"/>
        <v>5600.0000000000009</v>
      </c>
      <c r="AA78" s="248">
        <f t="shared" si="3"/>
        <v>85600</v>
      </c>
    </row>
    <row r="79" spans="1:27" s="94" customFormat="1" ht="15.5" x14ac:dyDescent="0.35">
      <c r="A79" s="223"/>
      <c r="B79" s="399" t="s">
        <v>9915</v>
      </c>
      <c r="C79" s="399" t="s">
        <v>9916</v>
      </c>
      <c r="D79" s="399" t="s">
        <v>9917</v>
      </c>
      <c r="E79" s="400" t="s">
        <v>9918</v>
      </c>
      <c r="F79" s="223"/>
      <c r="G79" s="213" t="s">
        <v>10055</v>
      </c>
      <c r="H79" s="216"/>
      <c r="I79" s="248">
        <v>120000</v>
      </c>
      <c r="J79" s="216"/>
      <c r="K79" s="69" t="s">
        <v>1765</v>
      </c>
      <c r="L79" s="69" t="s">
        <v>1765</v>
      </c>
      <c r="M79" s="69" t="s">
        <v>1765</v>
      </c>
      <c r="N79" s="69" t="s">
        <v>1765</v>
      </c>
      <c r="O79" s="69" t="s">
        <v>1765</v>
      </c>
      <c r="P79" s="69" t="s">
        <v>1765</v>
      </c>
      <c r="Q79" s="69" t="s">
        <v>1765</v>
      </c>
      <c r="R79" s="69" t="s">
        <v>1765</v>
      </c>
      <c r="S79" s="223"/>
      <c r="T79" s="223"/>
      <c r="U79" s="223"/>
      <c r="V79" s="223"/>
      <c r="W79" s="223"/>
      <c r="X79" s="228"/>
      <c r="Y79" s="490"/>
      <c r="Z79" s="637">
        <f t="shared" si="2"/>
        <v>8400</v>
      </c>
      <c r="AA79" s="248">
        <f t="shared" si="3"/>
        <v>128400</v>
      </c>
    </row>
    <row r="80" spans="1:27" ht="15.5" x14ac:dyDescent="0.35">
      <c r="A80" s="229"/>
      <c r="B80" s="399" t="s">
        <v>9915</v>
      </c>
      <c r="C80" s="399" t="s">
        <v>9916</v>
      </c>
      <c r="D80" s="399" t="s">
        <v>9917</v>
      </c>
      <c r="E80" s="400" t="s">
        <v>9918</v>
      </c>
      <c r="F80" s="229"/>
      <c r="G80" s="213" t="s">
        <v>10056</v>
      </c>
      <c r="H80" s="231"/>
      <c r="I80" s="248">
        <v>80000</v>
      </c>
      <c r="J80" s="231"/>
      <c r="K80" s="69" t="s">
        <v>1765</v>
      </c>
      <c r="L80" s="69" t="s">
        <v>1765</v>
      </c>
      <c r="M80" s="69" t="s">
        <v>1765</v>
      </c>
      <c r="N80" s="69" t="s">
        <v>1765</v>
      </c>
      <c r="O80" s="69" t="s">
        <v>1765</v>
      </c>
      <c r="P80" s="69" t="s">
        <v>1765</v>
      </c>
      <c r="Q80" s="69" t="s">
        <v>1765</v>
      </c>
      <c r="R80" s="69" t="s">
        <v>1765</v>
      </c>
      <c r="S80" s="229"/>
      <c r="T80" s="229"/>
      <c r="U80" s="229"/>
      <c r="V80" s="229"/>
      <c r="W80" s="229"/>
      <c r="X80" s="232"/>
      <c r="Y80" s="286"/>
      <c r="Z80" s="637">
        <f t="shared" si="2"/>
        <v>5600.0000000000009</v>
      </c>
      <c r="AA80" s="248">
        <f t="shared" si="3"/>
        <v>85600</v>
      </c>
    </row>
    <row r="81" spans="1:27" ht="15.5" x14ac:dyDescent="0.35">
      <c r="A81" s="229"/>
      <c r="B81" s="399"/>
      <c r="C81" s="401"/>
      <c r="D81" s="399"/>
      <c r="E81" s="400"/>
      <c r="F81" s="229"/>
      <c r="G81" s="284" t="s">
        <v>994</v>
      </c>
      <c r="H81" s="259"/>
      <c r="I81" s="403">
        <f>SUM(I76:I80)</f>
        <v>430000</v>
      </c>
      <c r="J81" s="231"/>
      <c r="K81" s="69"/>
      <c r="L81" s="69"/>
      <c r="M81" s="69"/>
      <c r="N81" s="69"/>
      <c r="O81" s="69"/>
      <c r="P81" s="69"/>
      <c r="Q81" s="69"/>
      <c r="R81" s="69"/>
      <c r="S81" s="229"/>
      <c r="T81" s="229"/>
      <c r="U81" s="229"/>
      <c r="V81" s="229"/>
      <c r="W81" s="229"/>
      <c r="X81" s="232"/>
      <c r="Y81" s="286"/>
      <c r="Z81" s="637">
        <f t="shared" si="2"/>
        <v>30100.000000000004</v>
      </c>
      <c r="AA81" s="403">
        <f t="shared" si="3"/>
        <v>460100</v>
      </c>
    </row>
    <row r="82" spans="1:27" ht="15.5" x14ac:dyDescent="0.35">
      <c r="A82" s="64"/>
      <c r="B82" s="64"/>
      <c r="C82" s="65"/>
      <c r="D82" s="64"/>
      <c r="E82" s="115"/>
      <c r="F82" s="64"/>
      <c r="G82" s="289" t="s">
        <v>1851</v>
      </c>
      <c r="H82" s="215"/>
      <c r="I82" s="247"/>
      <c r="J82" s="215"/>
      <c r="K82" s="215"/>
      <c r="L82" s="220"/>
      <c r="M82" s="220"/>
      <c r="N82" s="220"/>
      <c r="O82" s="68"/>
      <c r="P82" s="64"/>
      <c r="Q82" s="68"/>
      <c r="R82" s="68"/>
      <c r="S82" s="64"/>
      <c r="T82" s="64"/>
      <c r="U82" s="64"/>
      <c r="V82" s="64"/>
      <c r="W82" s="64"/>
      <c r="X82" s="115"/>
      <c r="Y82" s="239"/>
      <c r="Z82" s="637">
        <f t="shared" si="2"/>
        <v>0</v>
      </c>
      <c r="AA82" s="247">
        <f t="shared" si="3"/>
        <v>0</v>
      </c>
    </row>
    <row r="83" spans="1:27" s="395" customFormat="1" ht="15.5" x14ac:dyDescent="0.35">
      <c r="A83" s="231"/>
      <c r="B83" s="399" t="s">
        <v>9915</v>
      </c>
      <c r="C83" s="399" t="s">
        <v>9916</v>
      </c>
      <c r="D83" s="399" t="s">
        <v>9917</v>
      </c>
      <c r="E83" s="400" t="s">
        <v>9918</v>
      </c>
      <c r="F83" s="231"/>
      <c r="G83" s="213" t="s">
        <v>10057</v>
      </c>
      <c r="H83" s="231"/>
      <c r="I83" s="249">
        <v>3000000</v>
      </c>
      <c r="J83" s="231"/>
      <c r="K83" s="231" t="s">
        <v>10058</v>
      </c>
      <c r="L83" s="404">
        <v>1975</v>
      </c>
      <c r="M83" s="231" t="s">
        <v>1063</v>
      </c>
      <c r="N83" s="404">
        <v>11888</v>
      </c>
      <c r="O83" s="75" t="s">
        <v>1063</v>
      </c>
      <c r="P83" s="75" t="s">
        <v>1063</v>
      </c>
      <c r="Q83" s="75" t="s">
        <v>1063</v>
      </c>
      <c r="R83" s="75" t="s">
        <v>1063</v>
      </c>
      <c r="S83" s="231"/>
      <c r="T83" s="231"/>
      <c r="U83" s="231"/>
      <c r="V83" s="231"/>
      <c r="W83" s="231"/>
      <c r="X83" s="286"/>
      <c r="Y83" s="286" t="s">
        <v>10059</v>
      </c>
      <c r="Z83" s="637">
        <f t="shared" si="2"/>
        <v>210000.00000000003</v>
      </c>
      <c r="AA83" s="249">
        <f t="shared" si="3"/>
        <v>3210000</v>
      </c>
    </row>
    <row r="84" spans="1:27" s="395" customFormat="1" ht="15.5" x14ac:dyDescent="0.35">
      <c r="A84" s="231"/>
      <c r="B84" s="399" t="s">
        <v>9915</v>
      </c>
      <c r="C84" s="399" t="s">
        <v>9916</v>
      </c>
      <c r="D84" s="399" t="s">
        <v>9917</v>
      </c>
      <c r="E84" s="400" t="s">
        <v>9918</v>
      </c>
      <c r="F84" s="231"/>
      <c r="G84" s="213" t="s">
        <v>10060</v>
      </c>
      <c r="H84" s="231"/>
      <c r="I84" s="249">
        <v>3000000</v>
      </c>
      <c r="J84" s="231"/>
      <c r="K84" s="231" t="s">
        <v>10058</v>
      </c>
      <c r="L84" s="404">
        <v>1975</v>
      </c>
      <c r="M84" s="231" t="s">
        <v>1063</v>
      </c>
      <c r="N84" s="405">
        <v>11889</v>
      </c>
      <c r="O84" s="75" t="s">
        <v>1063</v>
      </c>
      <c r="P84" s="75" t="s">
        <v>1063</v>
      </c>
      <c r="Q84" s="75" t="s">
        <v>1063</v>
      </c>
      <c r="R84" s="75" t="s">
        <v>1063</v>
      </c>
      <c r="S84" s="231"/>
      <c r="T84" s="231"/>
      <c r="U84" s="231"/>
      <c r="V84" s="231"/>
      <c r="W84" s="231"/>
      <c r="X84" s="286"/>
      <c r="Y84" s="286"/>
      <c r="Z84" s="637">
        <f t="shared" si="2"/>
        <v>210000.00000000003</v>
      </c>
      <c r="AA84" s="249">
        <f t="shared" si="3"/>
        <v>3210000</v>
      </c>
    </row>
    <row r="85" spans="1:27" s="395" customFormat="1" ht="15.5" x14ac:dyDescent="0.35">
      <c r="A85" s="231"/>
      <c r="B85" s="399"/>
      <c r="C85" s="401"/>
      <c r="D85" s="399"/>
      <c r="E85" s="400"/>
      <c r="F85" s="231"/>
      <c r="G85" s="284" t="s">
        <v>994</v>
      </c>
      <c r="H85" s="259"/>
      <c r="I85" s="260">
        <f>SUM(I83:I84)</f>
        <v>6000000</v>
      </c>
      <c r="J85" s="231"/>
      <c r="K85" s="231"/>
      <c r="L85" s="404"/>
      <c r="M85" s="231"/>
      <c r="N85" s="405"/>
      <c r="O85" s="75"/>
      <c r="P85" s="75"/>
      <c r="Q85" s="75"/>
      <c r="R85" s="75"/>
      <c r="S85" s="231"/>
      <c r="T85" s="231"/>
      <c r="U85" s="231"/>
      <c r="V85" s="231"/>
      <c r="W85" s="231"/>
      <c r="X85" s="286"/>
      <c r="Y85" s="286"/>
      <c r="Z85" s="637">
        <f t="shared" si="2"/>
        <v>420000.00000000006</v>
      </c>
      <c r="AA85" s="260">
        <f t="shared" si="3"/>
        <v>6420000</v>
      </c>
    </row>
    <row r="86" spans="1:27" ht="15.5" x14ac:dyDescent="0.35">
      <c r="A86" s="64"/>
      <c r="B86" s="64"/>
      <c r="C86" s="65"/>
      <c r="D86" s="64"/>
      <c r="E86" s="115"/>
      <c r="F86" s="64"/>
      <c r="G86" s="280" t="s">
        <v>2961</v>
      </c>
      <c r="H86" s="64"/>
      <c r="I86" s="67"/>
      <c r="J86" s="64"/>
      <c r="K86" s="64"/>
      <c r="L86" s="68"/>
      <c r="M86" s="68"/>
      <c r="N86" s="68"/>
      <c r="O86" s="68"/>
      <c r="P86" s="64"/>
      <c r="Q86" s="68"/>
      <c r="R86" s="68"/>
      <c r="S86" s="64"/>
      <c r="T86" s="64"/>
      <c r="U86" s="64"/>
      <c r="V86" s="64"/>
      <c r="W86" s="64"/>
      <c r="X86" s="115"/>
      <c r="Y86" s="115"/>
      <c r="Z86" s="637">
        <f t="shared" si="2"/>
        <v>0</v>
      </c>
      <c r="AA86" s="67">
        <f t="shared" si="3"/>
        <v>0</v>
      </c>
    </row>
    <row r="87" spans="1:27" ht="15.5" x14ac:dyDescent="0.35">
      <c r="A87" s="76"/>
      <c r="B87" s="399" t="s">
        <v>9915</v>
      </c>
      <c r="C87" s="399" t="s">
        <v>9916</v>
      </c>
      <c r="D87" s="399" t="s">
        <v>9917</v>
      </c>
      <c r="E87" s="400" t="s">
        <v>9918</v>
      </c>
      <c r="F87" s="76"/>
      <c r="G87" s="213" t="s">
        <v>10061</v>
      </c>
      <c r="H87" s="76"/>
      <c r="I87" s="118">
        <v>150000</v>
      </c>
      <c r="J87" s="76"/>
      <c r="K87" s="76" t="s">
        <v>1062</v>
      </c>
      <c r="L87" s="119" t="s">
        <v>1063</v>
      </c>
      <c r="M87" s="76" t="s">
        <v>1120</v>
      </c>
      <c r="N87" s="119">
        <v>2002352078</v>
      </c>
      <c r="O87" s="119" t="s">
        <v>1063</v>
      </c>
      <c r="P87" s="76" t="s">
        <v>1575</v>
      </c>
      <c r="Q87" s="119" t="s">
        <v>1065</v>
      </c>
      <c r="R87" s="76" t="s">
        <v>1436</v>
      </c>
      <c r="S87" s="76"/>
      <c r="T87" s="76"/>
      <c r="U87" s="76"/>
      <c r="V87" s="76"/>
      <c r="W87" s="76"/>
      <c r="X87" s="121"/>
      <c r="Y87" s="121" t="s">
        <v>10062</v>
      </c>
      <c r="Z87" s="637">
        <f t="shared" si="2"/>
        <v>10500.000000000002</v>
      </c>
      <c r="AA87" s="118">
        <f t="shared" si="3"/>
        <v>160500</v>
      </c>
    </row>
    <row r="88" spans="1:27" ht="15.5" x14ac:dyDescent="0.35">
      <c r="A88" s="76"/>
      <c r="B88" s="399" t="s">
        <v>9915</v>
      </c>
      <c r="C88" s="399" t="s">
        <v>9916</v>
      </c>
      <c r="D88" s="399" t="s">
        <v>9917</v>
      </c>
      <c r="E88" s="400" t="s">
        <v>9918</v>
      </c>
      <c r="F88" s="76"/>
      <c r="G88" s="213" t="s">
        <v>10063</v>
      </c>
      <c r="H88" s="76"/>
      <c r="I88" s="118">
        <v>150000</v>
      </c>
      <c r="J88" s="76"/>
      <c r="K88" s="76" t="s">
        <v>10064</v>
      </c>
      <c r="L88" s="119" t="s">
        <v>1063</v>
      </c>
      <c r="M88" s="76" t="s">
        <v>4479</v>
      </c>
      <c r="N88" s="119">
        <v>3010170</v>
      </c>
      <c r="O88" s="119" t="s">
        <v>1063</v>
      </c>
      <c r="P88" s="76" t="s">
        <v>1575</v>
      </c>
      <c r="Q88" s="119" t="s">
        <v>1065</v>
      </c>
      <c r="R88" s="76" t="s">
        <v>1436</v>
      </c>
      <c r="S88" s="76"/>
      <c r="T88" s="76"/>
      <c r="U88" s="76"/>
      <c r="V88" s="76"/>
      <c r="W88" s="76"/>
      <c r="X88" s="121"/>
      <c r="Y88" s="121"/>
      <c r="Z88" s="637">
        <f t="shared" si="2"/>
        <v>10500.000000000002</v>
      </c>
      <c r="AA88" s="118">
        <f t="shared" si="3"/>
        <v>160500</v>
      </c>
    </row>
    <row r="89" spans="1:27" ht="15.5" x14ac:dyDescent="0.35">
      <c r="A89" s="76"/>
      <c r="B89" s="399" t="s">
        <v>9915</v>
      </c>
      <c r="C89" s="399" t="s">
        <v>9916</v>
      </c>
      <c r="D89" s="399" t="s">
        <v>9917</v>
      </c>
      <c r="E89" s="400" t="s">
        <v>9918</v>
      </c>
      <c r="F89" s="76"/>
      <c r="G89" s="213" t="s">
        <v>10065</v>
      </c>
      <c r="H89" s="76"/>
      <c r="I89" s="118">
        <v>150000</v>
      </c>
      <c r="J89" s="76"/>
      <c r="K89" s="76" t="s">
        <v>1062</v>
      </c>
      <c r="L89" s="119" t="s">
        <v>1063</v>
      </c>
      <c r="M89" s="119" t="s">
        <v>1120</v>
      </c>
      <c r="N89" s="119">
        <v>2002352074</v>
      </c>
      <c r="O89" s="119" t="s">
        <v>1063</v>
      </c>
      <c r="P89" s="76" t="s">
        <v>1575</v>
      </c>
      <c r="Q89" s="119" t="s">
        <v>1065</v>
      </c>
      <c r="R89" s="76" t="s">
        <v>1436</v>
      </c>
      <c r="S89" s="76"/>
      <c r="T89" s="76"/>
      <c r="U89" s="76"/>
      <c r="V89" s="76"/>
      <c r="W89" s="76"/>
      <c r="X89" s="121"/>
      <c r="Y89" s="121"/>
      <c r="Z89" s="637">
        <f t="shared" si="2"/>
        <v>10500.000000000002</v>
      </c>
      <c r="AA89" s="118">
        <f t="shared" si="3"/>
        <v>160500</v>
      </c>
    </row>
    <row r="90" spans="1:27" ht="15.5" x14ac:dyDescent="0.35">
      <c r="A90" s="76"/>
      <c r="B90" s="399" t="s">
        <v>9915</v>
      </c>
      <c r="C90" s="399" t="s">
        <v>9916</v>
      </c>
      <c r="D90" s="399" t="s">
        <v>9917</v>
      </c>
      <c r="E90" s="400" t="s">
        <v>9918</v>
      </c>
      <c r="F90" s="76"/>
      <c r="G90" s="213" t="s">
        <v>10066</v>
      </c>
      <c r="H90" s="76"/>
      <c r="I90" s="118">
        <v>150000</v>
      </c>
      <c r="J90" s="76"/>
      <c r="K90" s="76" t="s">
        <v>1062</v>
      </c>
      <c r="L90" s="119" t="s">
        <v>1063</v>
      </c>
      <c r="M90" s="119" t="s">
        <v>1120</v>
      </c>
      <c r="N90" s="119">
        <v>2002352061</v>
      </c>
      <c r="O90" s="119" t="s">
        <v>1063</v>
      </c>
      <c r="P90" s="76" t="s">
        <v>1575</v>
      </c>
      <c r="Q90" s="119" t="s">
        <v>1065</v>
      </c>
      <c r="R90" s="76" t="s">
        <v>1436</v>
      </c>
      <c r="S90" s="76"/>
      <c r="T90" s="76"/>
      <c r="U90" s="76"/>
      <c r="V90" s="76"/>
      <c r="W90" s="76"/>
      <c r="X90" s="121"/>
      <c r="Y90" s="121"/>
      <c r="Z90" s="637">
        <f t="shared" si="2"/>
        <v>10500.000000000002</v>
      </c>
      <c r="AA90" s="118">
        <f t="shared" si="3"/>
        <v>160500</v>
      </c>
    </row>
    <row r="91" spans="1:27" ht="15.5" x14ac:dyDescent="0.35">
      <c r="A91" s="76"/>
      <c r="B91" s="399" t="s">
        <v>9915</v>
      </c>
      <c r="C91" s="399" t="s">
        <v>9916</v>
      </c>
      <c r="D91" s="399" t="s">
        <v>9917</v>
      </c>
      <c r="E91" s="400" t="s">
        <v>9918</v>
      </c>
      <c r="F91" s="76"/>
      <c r="G91" s="213" t="s">
        <v>10067</v>
      </c>
      <c r="H91" s="76"/>
      <c r="I91" s="118">
        <v>150000</v>
      </c>
      <c r="J91" s="76"/>
      <c r="K91" s="76" t="s">
        <v>1062</v>
      </c>
      <c r="L91" s="119" t="s">
        <v>1063</v>
      </c>
      <c r="M91" s="76" t="s">
        <v>2099</v>
      </c>
      <c r="N91" s="119">
        <v>2002352087</v>
      </c>
      <c r="O91" s="119" t="s">
        <v>1063</v>
      </c>
      <c r="P91" s="76" t="s">
        <v>1575</v>
      </c>
      <c r="Q91" s="119" t="s">
        <v>1065</v>
      </c>
      <c r="R91" s="76" t="s">
        <v>1436</v>
      </c>
      <c r="S91" s="76"/>
      <c r="T91" s="76"/>
      <c r="U91" s="76"/>
      <c r="V91" s="76"/>
      <c r="W91" s="76"/>
      <c r="X91" s="121"/>
      <c r="Y91" s="121"/>
      <c r="Z91" s="637">
        <f t="shared" si="2"/>
        <v>10500.000000000002</v>
      </c>
      <c r="AA91" s="118">
        <f t="shared" si="3"/>
        <v>160500</v>
      </c>
    </row>
    <row r="92" spans="1:27" ht="15.5" x14ac:dyDescent="0.35">
      <c r="A92" s="76"/>
      <c r="B92" s="399" t="s">
        <v>9915</v>
      </c>
      <c r="C92" s="399" t="s">
        <v>9916</v>
      </c>
      <c r="D92" s="399" t="s">
        <v>9917</v>
      </c>
      <c r="E92" s="400" t="s">
        <v>9918</v>
      </c>
      <c r="F92" s="76"/>
      <c r="G92" s="213" t="s">
        <v>10068</v>
      </c>
      <c r="H92" s="76"/>
      <c r="I92" s="118">
        <v>150000</v>
      </c>
      <c r="J92" s="76"/>
      <c r="K92" s="76" t="s">
        <v>1062</v>
      </c>
      <c r="L92" s="119" t="s">
        <v>1063</v>
      </c>
      <c r="M92" s="76" t="s">
        <v>1209</v>
      </c>
      <c r="N92" s="119">
        <v>2002352094</v>
      </c>
      <c r="O92" s="119" t="s">
        <v>1063</v>
      </c>
      <c r="P92" s="76" t="s">
        <v>1575</v>
      </c>
      <c r="Q92" s="119" t="s">
        <v>1065</v>
      </c>
      <c r="R92" s="76" t="s">
        <v>1436</v>
      </c>
      <c r="S92" s="76"/>
      <c r="T92" s="76"/>
      <c r="U92" s="76"/>
      <c r="V92" s="76"/>
      <c r="W92" s="76"/>
      <c r="X92" s="121"/>
      <c r="Y92" s="121"/>
      <c r="Z92" s="637">
        <f t="shared" si="2"/>
        <v>10500.000000000002</v>
      </c>
      <c r="AA92" s="118">
        <f t="shared" si="3"/>
        <v>160500</v>
      </c>
    </row>
    <row r="93" spans="1:27" ht="15.5" x14ac:dyDescent="0.35">
      <c r="A93" s="76"/>
      <c r="B93" s="399" t="s">
        <v>9915</v>
      </c>
      <c r="C93" s="399" t="s">
        <v>9916</v>
      </c>
      <c r="D93" s="399" t="s">
        <v>9917</v>
      </c>
      <c r="E93" s="400" t="s">
        <v>9918</v>
      </c>
      <c r="F93" s="76"/>
      <c r="G93" s="213" t="s">
        <v>10069</v>
      </c>
      <c r="H93" s="76"/>
      <c r="I93" s="118">
        <v>150000</v>
      </c>
      <c r="J93" s="76"/>
      <c r="K93" s="76" t="s">
        <v>3274</v>
      </c>
      <c r="L93" s="119" t="s">
        <v>1063</v>
      </c>
      <c r="M93" s="76" t="s">
        <v>10070</v>
      </c>
      <c r="N93" s="119" t="s">
        <v>10071</v>
      </c>
      <c r="O93" s="119" t="s">
        <v>1063</v>
      </c>
      <c r="P93" s="76" t="s">
        <v>1575</v>
      </c>
      <c r="Q93" s="119" t="s">
        <v>1063</v>
      </c>
      <c r="R93" s="76" t="s">
        <v>1436</v>
      </c>
      <c r="S93" s="76"/>
      <c r="T93" s="76"/>
      <c r="U93" s="76"/>
      <c r="V93" s="76"/>
      <c r="W93" s="76"/>
      <c r="X93" s="121"/>
      <c r="Y93" s="121"/>
      <c r="Z93" s="637">
        <f t="shared" si="2"/>
        <v>10500.000000000002</v>
      </c>
      <c r="AA93" s="118">
        <f t="shared" si="3"/>
        <v>160500</v>
      </c>
    </row>
    <row r="94" spans="1:27" ht="15.5" x14ac:dyDescent="0.35">
      <c r="A94" s="76"/>
      <c r="B94" s="399" t="s">
        <v>9915</v>
      </c>
      <c r="C94" s="399" t="s">
        <v>9916</v>
      </c>
      <c r="D94" s="399" t="s">
        <v>9917</v>
      </c>
      <c r="E94" s="400" t="s">
        <v>9918</v>
      </c>
      <c r="F94" s="76"/>
      <c r="G94" s="213" t="s">
        <v>10072</v>
      </c>
      <c r="H94" s="76"/>
      <c r="I94" s="118">
        <v>150000</v>
      </c>
      <c r="J94" s="76"/>
      <c r="K94" s="76" t="s">
        <v>5775</v>
      </c>
      <c r="L94" s="119" t="s">
        <v>1063</v>
      </c>
      <c r="M94" s="76" t="s">
        <v>8759</v>
      </c>
      <c r="N94" s="119">
        <v>3284651</v>
      </c>
      <c r="O94" s="119" t="s">
        <v>1063</v>
      </c>
      <c r="P94" s="76" t="s">
        <v>1575</v>
      </c>
      <c r="Q94" s="119" t="s">
        <v>10073</v>
      </c>
      <c r="R94" s="76" t="s">
        <v>1063</v>
      </c>
      <c r="S94" s="76"/>
      <c r="T94" s="76"/>
      <c r="U94" s="76"/>
      <c r="V94" s="76"/>
      <c r="W94" s="76"/>
      <c r="X94" s="121"/>
      <c r="Y94" s="121"/>
      <c r="Z94" s="637">
        <f t="shared" si="2"/>
        <v>10500.000000000002</v>
      </c>
      <c r="AA94" s="118">
        <f t="shared" si="3"/>
        <v>160500</v>
      </c>
    </row>
    <row r="95" spans="1:27" ht="15.5" x14ac:dyDescent="0.35">
      <c r="A95" s="76"/>
      <c r="B95" s="399" t="s">
        <v>9915</v>
      </c>
      <c r="C95" s="399" t="s">
        <v>9916</v>
      </c>
      <c r="D95" s="399" t="s">
        <v>9917</v>
      </c>
      <c r="E95" s="400" t="s">
        <v>9918</v>
      </c>
      <c r="F95" s="76"/>
      <c r="G95" s="213" t="s">
        <v>10074</v>
      </c>
      <c r="H95" s="76"/>
      <c r="I95" s="118">
        <v>150000</v>
      </c>
      <c r="J95" s="76"/>
      <c r="K95" s="76" t="s">
        <v>5775</v>
      </c>
      <c r="L95" s="119" t="s">
        <v>1063</v>
      </c>
      <c r="M95" s="76" t="s">
        <v>8508</v>
      </c>
      <c r="N95" s="119">
        <v>3284541</v>
      </c>
      <c r="O95" s="119" t="s">
        <v>1063</v>
      </c>
      <c r="P95" s="76" t="s">
        <v>1575</v>
      </c>
      <c r="Q95" s="119" t="s">
        <v>1226</v>
      </c>
      <c r="R95" s="76" t="s">
        <v>1063</v>
      </c>
      <c r="S95" s="76"/>
      <c r="T95" s="76"/>
      <c r="U95" s="76"/>
      <c r="V95" s="76"/>
      <c r="W95" s="76"/>
      <c r="X95" s="121"/>
      <c r="Y95" s="121"/>
      <c r="Z95" s="637">
        <f t="shared" si="2"/>
        <v>10500.000000000002</v>
      </c>
      <c r="AA95" s="118">
        <f t="shared" si="3"/>
        <v>160500</v>
      </c>
    </row>
    <row r="96" spans="1:27" ht="15.5" x14ac:dyDescent="0.35">
      <c r="A96" s="76"/>
      <c r="B96" s="399" t="s">
        <v>9915</v>
      </c>
      <c r="C96" s="399" t="s">
        <v>9916</v>
      </c>
      <c r="D96" s="399" t="s">
        <v>9917</v>
      </c>
      <c r="E96" s="400" t="s">
        <v>9918</v>
      </c>
      <c r="F96" s="76"/>
      <c r="G96" s="213" t="s">
        <v>10075</v>
      </c>
      <c r="H96" s="76"/>
      <c r="I96" s="118">
        <v>150000</v>
      </c>
      <c r="J96" s="76"/>
      <c r="K96" s="76" t="s">
        <v>5537</v>
      </c>
      <c r="L96" s="119" t="s">
        <v>1063</v>
      </c>
      <c r="M96" s="76" t="s">
        <v>10076</v>
      </c>
      <c r="N96" s="119">
        <v>453456</v>
      </c>
      <c r="O96" s="119" t="s">
        <v>1063</v>
      </c>
      <c r="P96" s="76" t="s">
        <v>1575</v>
      </c>
      <c r="Q96" s="119" t="s">
        <v>1063</v>
      </c>
      <c r="R96" s="76" t="s">
        <v>1063</v>
      </c>
      <c r="S96" s="76"/>
      <c r="T96" s="76"/>
      <c r="U96" s="76"/>
      <c r="V96" s="76"/>
      <c r="W96" s="76"/>
      <c r="X96" s="121"/>
      <c r="Y96" s="121"/>
      <c r="Z96" s="637">
        <f t="shared" si="2"/>
        <v>10500.000000000002</v>
      </c>
      <c r="AA96" s="118">
        <f t="shared" si="3"/>
        <v>160500</v>
      </c>
    </row>
    <row r="97" spans="1:27" ht="15.5" x14ac:dyDescent="0.35">
      <c r="A97" s="76"/>
      <c r="B97" s="399" t="s">
        <v>9915</v>
      </c>
      <c r="C97" s="399" t="s">
        <v>9916</v>
      </c>
      <c r="D97" s="399" t="s">
        <v>9917</v>
      </c>
      <c r="E97" s="400" t="s">
        <v>9918</v>
      </c>
      <c r="F97" s="76"/>
      <c r="G97" s="213" t="s">
        <v>10077</v>
      </c>
      <c r="H97" s="76"/>
      <c r="I97" s="118">
        <v>150000</v>
      </c>
      <c r="J97" s="76"/>
      <c r="K97" s="76" t="s">
        <v>5775</v>
      </c>
      <c r="L97" s="119" t="s">
        <v>1063</v>
      </c>
      <c r="M97" s="76" t="s">
        <v>8694</v>
      </c>
      <c r="N97" s="119">
        <v>3303595</v>
      </c>
      <c r="O97" s="119" t="s">
        <v>1063</v>
      </c>
      <c r="P97" s="76" t="s">
        <v>1575</v>
      </c>
      <c r="Q97" s="119" t="s">
        <v>1063</v>
      </c>
      <c r="R97" s="76" t="s">
        <v>10078</v>
      </c>
      <c r="S97" s="76"/>
      <c r="T97" s="76"/>
      <c r="U97" s="76"/>
      <c r="V97" s="76"/>
      <c r="W97" s="76"/>
      <c r="X97" s="121"/>
      <c r="Y97" s="121"/>
      <c r="Z97" s="637">
        <f t="shared" si="2"/>
        <v>10500.000000000002</v>
      </c>
      <c r="AA97" s="118">
        <f t="shared" si="3"/>
        <v>160500</v>
      </c>
    </row>
    <row r="98" spans="1:27" ht="15.5" x14ac:dyDescent="0.35">
      <c r="A98" s="76"/>
      <c r="B98" s="399" t="s">
        <v>9915</v>
      </c>
      <c r="C98" s="399" t="s">
        <v>9916</v>
      </c>
      <c r="D98" s="399" t="s">
        <v>9917</v>
      </c>
      <c r="E98" s="400" t="s">
        <v>9918</v>
      </c>
      <c r="F98" s="76"/>
      <c r="G98" s="213" t="s">
        <v>10079</v>
      </c>
      <c r="H98" s="76"/>
      <c r="I98" s="118">
        <v>150000</v>
      </c>
      <c r="J98" s="76"/>
      <c r="K98" s="76" t="s">
        <v>5775</v>
      </c>
      <c r="L98" s="119" t="s">
        <v>1063</v>
      </c>
      <c r="M98" s="76" t="s">
        <v>8694</v>
      </c>
      <c r="N98" s="119">
        <v>3252217</v>
      </c>
      <c r="O98" s="119" t="s">
        <v>1063</v>
      </c>
      <c r="P98" s="76" t="s">
        <v>1575</v>
      </c>
      <c r="Q98" s="119" t="s">
        <v>1063</v>
      </c>
      <c r="R98" s="76" t="s">
        <v>10078</v>
      </c>
      <c r="S98" s="76"/>
      <c r="T98" s="76"/>
      <c r="U98" s="76"/>
      <c r="V98" s="76"/>
      <c r="W98" s="76"/>
      <c r="X98" s="121"/>
      <c r="Y98" s="121"/>
      <c r="Z98" s="637">
        <f t="shared" si="2"/>
        <v>10500.000000000002</v>
      </c>
      <c r="AA98" s="118">
        <f t="shared" si="3"/>
        <v>160500</v>
      </c>
    </row>
    <row r="99" spans="1:27" ht="15.5" x14ac:dyDescent="0.35">
      <c r="A99" s="76"/>
      <c r="B99" s="399" t="s">
        <v>9915</v>
      </c>
      <c r="C99" s="399" t="s">
        <v>9916</v>
      </c>
      <c r="D99" s="399" t="s">
        <v>9917</v>
      </c>
      <c r="E99" s="400" t="s">
        <v>9918</v>
      </c>
      <c r="F99" s="76"/>
      <c r="G99" s="213" t="s">
        <v>10080</v>
      </c>
      <c r="H99" s="76"/>
      <c r="I99" s="118">
        <v>150000</v>
      </c>
      <c r="J99" s="76"/>
      <c r="K99" s="76" t="s">
        <v>4438</v>
      </c>
      <c r="L99" s="119" t="s">
        <v>1063</v>
      </c>
      <c r="M99" s="76" t="s">
        <v>10081</v>
      </c>
      <c r="N99" s="119" t="s">
        <v>10082</v>
      </c>
      <c r="O99" s="119" t="s">
        <v>1063</v>
      </c>
      <c r="P99" s="76" t="s">
        <v>1575</v>
      </c>
      <c r="Q99" s="119" t="s">
        <v>1065</v>
      </c>
      <c r="R99" s="76" t="s">
        <v>3023</v>
      </c>
      <c r="S99" s="76"/>
      <c r="T99" s="76"/>
      <c r="U99" s="76"/>
      <c r="V99" s="76"/>
      <c r="W99" s="76"/>
      <c r="X99" s="121"/>
      <c r="Y99" s="121"/>
      <c r="Z99" s="637">
        <f t="shared" si="2"/>
        <v>10500.000000000002</v>
      </c>
      <c r="AA99" s="118">
        <f t="shared" si="3"/>
        <v>160500</v>
      </c>
    </row>
    <row r="100" spans="1:27" ht="15.5" x14ac:dyDescent="0.35">
      <c r="A100" s="76"/>
      <c r="B100" s="399" t="s">
        <v>9915</v>
      </c>
      <c r="C100" s="399" t="s">
        <v>9916</v>
      </c>
      <c r="D100" s="399" t="s">
        <v>9917</v>
      </c>
      <c r="E100" s="400" t="s">
        <v>9918</v>
      </c>
      <c r="F100" s="76"/>
      <c r="G100" s="213" t="s">
        <v>10083</v>
      </c>
      <c r="H100" s="76"/>
      <c r="I100" s="118">
        <v>150000</v>
      </c>
      <c r="J100" s="76"/>
      <c r="K100" s="76" t="s">
        <v>2182</v>
      </c>
      <c r="L100" s="119" t="s">
        <v>1063</v>
      </c>
      <c r="M100" s="76" t="s">
        <v>10084</v>
      </c>
      <c r="N100" s="119" t="s">
        <v>10085</v>
      </c>
      <c r="O100" s="119" t="s">
        <v>1063</v>
      </c>
      <c r="P100" s="76" t="s">
        <v>1575</v>
      </c>
      <c r="Q100" s="119" t="s">
        <v>1063</v>
      </c>
      <c r="R100" s="76" t="s">
        <v>1063</v>
      </c>
      <c r="S100" s="76"/>
      <c r="T100" s="76"/>
      <c r="U100" s="76"/>
      <c r="V100" s="76"/>
      <c r="W100" s="76"/>
      <c r="X100" s="121"/>
      <c r="Y100" s="121"/>
      <c r="Z100" s="637">
        <f t="shared" si="2"/>
        <v>10500.000000000002</v>
      </c>
      <c r="AA100" s="118">
        <f t="shared" si="3"/>
        <v>160500</v>
      </c>
    </row>
    <row r="101" spans="1:27" ht="15.5" x14ac:dyDescent="0.35">
      <c r="A101" s="76"/>
      <c r="B101" s="399" t="s">
        <v>9915</v>
      </c>
      <c r="C101" s="399" t="s">
        <v>9916</v>
      </c>
      <c r="D101" s="399" t="s">
        <v>9917</v>
      </c>
      <c r="E101" s="400" t="s">
        <v>9918</v>
      </c>
      <c r="F101" s="76"/>
      <c r="G101" s="213" t="s">
        <v>10086</v>
      </c>
      <c r="H101" s="76"/>
      <c r="I101" s="118">
        <v>150000</v>
      </c>
      <c r="J101" s="76"/>
      <c r="K101" s="76" t="s">
        <v>2182</v>
      </c>
      <c r="L101" s="119" t="s">
        <v>1063</v>
      </c>
      <c r="M101" s="76" t="s">
        <v>8816</v>
      </c>
      <c r="N101" s="119" t="s">
        <v>10087</v>
      </c>
      <c r="O101" s="119" t="s">
        <v>1063</v>
      </c>
      <c r="P101" s="76" t="s">
        <v>1575</v>
      </c>
      <c r="Q101" s="119" t="s">
        <v>1063</v>
      </c>
      <c r="R101" s="76" t="s">
        <v>10088</v>
      </c>
      <c r="S101" s="76"/>
      <c r="T101" s="76"/>
      <c r="U101" s="76"/>
      <c r="V101" s="76"/>
      <c r="W101" s="76"/>
      <c r="X101" s="121"/>
      <c r="Y101" s="121"/>
      <c r="Z101" s="637">
        <f t="shared" si="2"/>
        <v>10500.000000000002</v>
      </c>
      <c r="AA101" s="118">
        <f t="shared" si="3"/>
        <v>160500</v>
      </c>
    </row>
    <row r="102" spans="1:27" ht="15.5" x14ac:dyDescent="0.35">
      <c r="A102" s="76"/>
      <c r="B102" s="399" t="s">
        <v>9915</v>
      </c>
      <c r="C102" s="399" t="s">
        <v>9916</v>
      </c>
      <c r="D102" s="399" t="s">
        <v>9917</v>
      </c>
      <c r="E102" s="400" t="s">
        <v>9918</v>
      </c>
      <c r="F102" s="76"/>
      <c r="G102" s="213" t="s">
        <v>10089</v>
      </c>
      <c r="H102" s="76"/>
      <c r="I102" s="118">
        <v>150000</v>
      </c>
      <c r="J102" s="76"/>
      <c r="K102" s="76" t="s">
        <v>2182</v>
      </c>
      <c r="L102" s="119" t="s">
        <v>1063</v>
      </c>
      <c r="M102" s="76" t="s">
        <v>10090</v>
      </c>
      <c r="N102" s="119" t="s">
        <v>10091</v>
      </c>
      <c r="O102" s="119" t="s">
        <v>1063</v>
      </c>
      <c r="P102" s="76" t="s">
        <v>1575</v>
      </c>
      <c r="Q102" s="119" t="s">
        <v>1063</v>
      </c>
      <c r="R102" s="76" t="s">
        <v>1063</v>
      </c>
      <c r="S102" s="76"/>
      <c r="T102" s="76"/>
      <c r="U102" s="76"/>
      <c r="V102" s="76"/>
      <c r="W102" s="76"/>
      <c r="X102" s="121"/>
      <c r="Y102" s="121"/>
      <c r="Z102" s="637">
        <f t="shared" si="2"/>
        <v>10500.000000000002</v>
      </c>
      <c r="AA102" s="118">
        <f t="shared" si="3"/>
        <v>160500</v>
      </c>
    </row>
    <row r="103" spans="1:27" ht="15.5" x14ac:dyDescent="0.35">
      <c r="A103" s="76"/>
      <c r="B103" s="399" t="s">
        <v>9915</v>
      </c>
      <c r="C103" s="399" t="s">
        <v>9916</v>
      </c>
      <c r="D103" s="399" t="s">
        <v>9917</v>
      </c>
      <c r="E103" s="400" t="s">
        <v>9918</v>
      </c>
      <c r="F103" s="76"/>
      <c r="G103" s="213" t="s">
        <v>10092</v>
      </c>
      <c r="H103" s="76"/>
      <c r="I103" s="118">
        <v>150000</v>
      </c>
      <c r="J103" s="76"/>
      <c r="K103" s="76" t="s">
        <v>4438</v>
      </c>
      <c r="L103" s="119" t="s">
        <v>1063</v>
      </c>
      <c r="M103" s="76" t="s">
        <v>10081</v>
      </c>
      <c r="N103" s="119" t="s">
        <v>10093</v>
      </c>
      <c r="O103" s="119" t="s">
        <v>1063</v>
      </c>
      <c r="P103" s="76" t="s">
        <v>1575</v>
      </c>
      <c r="Q103" s="119" t="s">
        <v>1065</v>
      </c>
      <c r="R103" s="76" t="s">
        <v>3023</v>
      </c>
      <c r="S103" s="76"/>
      <c r="T103" s="76"/>
      <c r="U103" s="76"/>
      <c r="V103" s="76"/>
      <c r="W103" s="76"/>
      <c r="X103" s="121"/>
      <c r="Y103" s="121"/>
      <c r="Z103" s="637">
        <f t="shared" si="2"/>
        <v>10500.000000000002</v>
      </c>
      <c r="AA103" s="118">
        <f t="shared" si="3"/>
        <v>160500</v>
      </c>
    </row>
    <row r="104" spans="1:27" ht="15.5" x14ac:dyDescent="0.35">
      <c r="A104" s="76"/>
      <c r="B104" s="399" t="s">
        <v>9915</v>
      </c>
      <c r="C104" s="399" t="s">
        <v>9916</v>
      </c>
      <c r="D104" s="399" t="s">
        <v>9917</v>
      </c>
      <c r="E104" s="400" t="s">
        <v>9918</v>
      </c>
      <c r="F104" s="76"/>
      <c r="G104" s="213" t="s">
        <v>10094</v>
      </c>
      <c r="H104" s="76"/>
      <c r="I104" s="118">
        <v>150000</v>
      </c>
      <c r="J104" s="76"/>
      <c r="K104" s="76" t="s">
        <v>2182</v>
      </c>
      <c r="L104" s="119" t="s">
        <v>1063</v>
      </c>
      <c r="M104" s="76" t="s">
        <v>10095</v>
      </c>
      <c r="N104" s="119">
        <v>670003</v>
      </c>
      <c r="O104" s="119" t="s">
        <v>1063</v>
      </c>
      <c r="P104" s="76" t="s">
        <v>1575</v>
      </c>
      <c r="Q104" s="119" t="s">
        <v>1063</v>
      </c>
      <c r="R104" s="76" t="s">
        <v>1063</v>
      </c>
      <c r="S104" s="76"/>
      <c r="T104" s="76"/>
      <c r="U104" s="76"/>
      <c r="V104" s="76"/>
      <c r="W104" s="76"/>
      <c r="X104" s="121"/>
      <c r="Y104" s="121"/>
      <c r="Z104" s="637">
        <f t="shared" si="2"/>
        <v>10500.000000000002</v>
      </c>
      <c r="AA104" s="118">
        <f t="shared" si="3"/>
        <v>160500</v>
      </c>
    </row>
    <row r="105" spans="1:27" ht="15.5" x14ac:dyDescent="0.35">
      <c r="A105" s="76"/>
      <c r="B105" s="399" t="s">
        <v>9915</v>
      </c>
      <c r="C105" s="399" t="s">
        <v>9916</v>
      </c>
      <c r="D105" s="399" t="s">
        <v>9917</v>
      </c>
      <c r="E105" s="400" t="s">
        <v>9918</v>
      </c>
      <c r="F105" s="76"/>
      <c r="G105" s="213" t="s">
        <v>10096</v>
      </c>
      <c r="H105" s="76"/>
      <c r="I105" s="118">
        <v>150000</v>
      </c>
      <c r="J105" s="76"/>
      <c r="K105" s="76" t="s">
        <v>2182</v>
      </c>
      <c r="L105" s="119" t="s">
        <v>1063</v>
      </c>
      <c r="M105" s="76" t="s">
        <v>8793</v>
      </c>
      <c r="N105" s="119">
        <v>457005</v>
      </c>
      <c r="O105" s="119" t="s">
        <v>1063</v>
      </c>
      <c r="P105" s="76" t="s">
        <v>1575</v>
      </c>
      <c r="Q105" s="119" t="s">
        <v>1063</v>
      </c>
      <c r="R105" s="76" t="s">
        <v>1063</v>
      </c>
      <c r="S105" s="76"/>
      <c r="T105" s="76"/>
      <c r="U105" s="76"/>
      <c r="V105" s="76"/>
      <c r="W105" s="76"/>
      <c r="X105" s="121"/>
      <c r="Y105" s="121"/>
      <c r="Z105" s="637">
        <f t="shared" si="2"/>
        <v>10500.000000000002</v>
      </c>
      <c r="AA105" s="118">
        <f t="shared" si="3"/>
        <v>160500</v>
      </c>
    </row>
    <row r="106" spans="1:27" ht="15.5" x14ac:dyDescent="0.35">
      <c r="A106" s="76"/>
      <c r="B106" s="399" t="s">
        <v>9915</v>
      </c>
      <c r="C106" s="399" t="s">
        <v>9916</v>
      </c>
      <c r="D106" s="399" t="s">
        <v>9917</v>
      </c>
      <c r="E106" s="400" t="s">
        <v>9918</v>
      </c>
      <c r="F106" s="76"/>
      <c r="G106" s="213" t="s">
        <v>10097</v>
      </c>
      <c r="H106" s="76"/>
      <c r="I106" s="118">
        <v>150000</v>
      </c>
      <c r="J106" s="76"/>
      <c r="K106" s="76" t="s">
        <v>2182</v>
      </c>
      <c r="L106" s="119" t="s">
        <v>1063</v>
      </c>
      <c r="M106" s="76" t="s">
        <v>8795</v>
      </c>
      <c r="N106" s="119" t="s">
        <v>10098</v>
      </c>
      <c r="O106" s="119" t="s">
        <v>1063</v>
      </c>
      <c r="P106" s="76" t="s">
        <v>1575</v>
      </c>
      <c r="Q106" s="119" t="s">
        <v>8797</v>
      </c>
      <c r="R106" s="76" t="s">
        <v>1063</v>
      </c>
      <c r="S106" s="76"/>
      <c r="T106" s="76"/>
      <c r="U106" s="76"/>
      <c r="V106" s="76"/>
      <c r="W106" s="76"/>
      <c r="X106" s="121"/>
      <c r="Y106" s="121"/>
      <c r="Z106" s="637">
        <f t="shared" si="2"/>
        <v>10500.000000000002</v>
      </c>
      <c r="AA106" s="118">
        <f t="shared" si="3"/>
        <v>160500</v>
      </c>
    </row>
    <row r="107" spans="1:27" ht="15.5" x14ac:dyDescent="0.35">
      <c r="A107" s="76"/>
      <c r="B107" s="399" t="s">
        <v>9915</v>
      </c>
      <c r="C107" s="399" t="s">
        <v>9916</v>
      </c>
      <c r="D107" s="399" t="s">
        <v>9917</v>
      </c>
      <c r="E107" s="400" t="s">
        <v>9918</v>
      </c>
      <c r="F107" s="76"/>
      <c r="G107" s="213" t="s">
        <v>10099</v>
      </c>
      <c r="H107" s="76"/>
      <c r="I107" s="118">
        <v>150000</v>
      </c>
      <c r="J107" s="76"/>
      <c r="K107" s="76" t="s">
        <v>2182</v>
      </c>
      <c r="L107" s="119" t="s">
        <v>1063</v>
      </c>
      <c r="M107" s="76" t="s">
        <v>5549</v>
      </c>
      <c r="N107" s="119">
        <v>509072</v>
      </c>
      <c r="O107" s="119" t="s">
        <v>1063</v>
      </c>
      <c r="P107" s="76" t="s">
        <v>1575</v>
      </c>
      <c r="Q107" s="119" t="s">
        <v>1063</v>
      </c>
      <c r="R107" s="76" t="s">
        <v>1063</v>
      </c>
      <c r="S107" s="76"/>
      <c r="T107" s="76"/>
      <c r="U107" s="76"/>
      <c r="V107" s="76"/>
      <c r="W107" s="76"/>
      <c r="X107" s="121"/>
      <c r="Y107" s="121"/>
      <c r="Z107" s="637">
        <f t="shared" si="2"/>
        <v>10500.000000000002</v>
      </c>
      <c r="AA107" s="118">
        <f t="shared" si="3"/>
        <v>160500</v>
      </c>
    </row>
    <row r="108" spans="1:27" ht="15.5" x14ac:dyDescent="0.35">
      <c r="A108" s="76"/>
      <c r="B108" s="399" t="s">
        <v>9915</v>
      </c>
      <c r="C108" s="399" t="s">
        <v>9916</v>
      </c>
      <c r="D108" s="399" t="s">
        <v>9917</v>
      </c>
      <c r="E108" s="400" t="s">
        <v>9918</v>
      </c>
      <c r="F108" s="76"/>
      <c r="G108" s="213" t="s">
        <v>10100</v>
      </c>
      <c r="H108" s="76"/>
      <c r="I108" s="118">
        <v>150000</v>
      </c>
      <c r="J108" s="76"/>
      <c r="K108" s="76" t="s">
        <v>2182</v>
      </c>
      <c r="L108" s="119" t="s">
        <v>1063</v>
      </c>
      <c r="M108" s="76" t="s">
        <v>5551</v>
      </c>
      <c r="N108" s="119">
        <v>643005</v>
      </c>
      <c r="O108" s="119" t="s">
        <v>1063</v>
      </c>
      <c r="P108" s="76" t="s">
        <v>1575</v>
      </c>
      <c r="Q108" s="119" t="s">
        <v>1063</v>
      </c>
      <c r="R108" s="76" t="s">
        <v>1063</v>
      </c>
      <c r="S108" s="76"/>
      <c r="T108" s="76"/>
      <c r="U108" s="76"/>
      <c r="V108" s="76"/>
      <c r="W108" s="76"/>
      <c r="X108" s="121"/>
      <c r="Y108" s="121"/>
      <c r="Z108" s="637">
        <f t="shared" si="2"/>
        <v>10500.000000000002</v>
      </c>
      <c r="AA108" s="118">
        <f t="shared" si="3"/>
        <v>160500</v>
      </c>
    </row>
    <row r="109" spans="1:27" ht="15.5" x14ac:dyDescent="0.35">
      <c r="A109" s="76"/>
      <c r="B109" s="399" t="s">
        <v>9915</v>
      </c>
      <c r="C109" s="399" t="s">
        <v>9916</v>
      </c>
      <c r="D109" s="399" t="s">
        <v>9917</v>
      </c>
      <c r="E109" s="400" t="s">
        <v>9918</v>
      </c>
      <c r="F109" s="76"/>
      <c r="G109" s="213" t="s">
        <v>10101</v>
      </c>
      <c r="H109" s="76"/>
      <c r="I109" s="118">
        <v>150000</v>
      </c>
      <c r="J109" s="76"/>
      <c r="K109" s="76" t="s">
        <v>2182</v>
      </c>
      <c r="L109" s="119" t="s">
        <v>1063</v>
      </c>
      <c r="M109" s="76" t="s">
        <v>8804</v>
      </c>
      <c r="N109" s="119" t="s">
        <v>10102</v>
      </c>
      <c r="O109" s="119" t="s">
        <v>1063</v>
      </c>
      <c r="P109" s="76" t="s">
        <v>1575</v>
      </c>
      <c r="Q109" s="119" t="s">
        <v>1063</v>
      </c>
      <c r="R109" s="76" t="s">
        <v>1063</v>
      </c>
      <c r="S109" s="76"/>
      <c r="T109" s="76"/>
      <c r="U109" s="76"/>
      <c r="V109" s="76"/>
      <c r="W109" s="76"/>
      <c r="X109" s="121"/>
      <c r="Y109" s="121"/>
      <c r="Z109" s="637">
        <f t="shared" si="2"/>
        <v>10500.000000000002</v>
      </c>
      <c r="AA109" s="118">
        <f t="shared" si="3"/>
        <v>160500</v>
      </c>
    </row>
    <row r="110" spans="1:27" ht="15.5" x14ac:dyDescent="0.35">
      <c r="A110" s="76"/>
      <c r="B110" s="399" t="s">
        <v>9915</v>
      </c>
      <c r="C110" s="399" t="s">
        <v>9916</v>
      </c>
      <c r="D110" s="399" t="s">
        <v>9917</v>
      </c>
      <c r="E110" s="400" t="s">
        <v>9918</v>
      </c>
      <c r="F110" s="76"/>
      <c r="G110" s="213" t="s">
        <v>10103</v>
      </c>
      <c r="H110" s="76"/>
      <c r="I110" s="118">
        <v>150000</v>
      </c>
      <c r="J110" s="76"/>
      <c r="K110" s="76" t="s">
        <v>2182</v>
      </c>
      <c r="L110" s="119" t="s">
        <v>1063</v>
      </c>
      <c r="M110" s="76" t="s">
        <v>5551</v>
      </c>
      <c r="N110" s="119">
        <v>643021</v>
      </c>
      <c r="O110" s="119" t="s">
        <v>1063</v>
      </c>
      <c r="P110" s="76" t="s">
        <v>1575</v>
      </c>
      <c r="Q110" s="119" t="s">
        <v>1063</v>
      </c>
      <c r="R110" s="76" t="s">
        <v>1063</v>
      </c>
      <c r="S110" s="76"/>
      <c r="T110" s="76"/>
      <c r="U110" s="76"/>
      <c r="V110" s="76"/>
      <c r="W110" s="76"/>
      <c r="X110" s="121"/>
      <c r="Y110" s="121"/>
      <c r="Z110" s="637">
        <f t="shared" si="2"/>
        <v>10500.000000000002</v>
      </c>
      <c r="AA110" s="118">
        <f t="shared" si="3"/>
        <v>160500</v>
      </c>
    </row>
    <row r="111" spans="1:27" ht="15.5" x14ac:dyDescent="0.35">
      <c r="A111" s="76"/>
      <c r="B111" s="399" t="s">
        <v>9915</v>
      </c>
      <c r="C111" s="399" t="s">
        <v>9916</v>
      </c>
      <c r="D111" s="399" t="s">
        <v>9917</v>
      </c>
      <c r="E111" s="400" t="s">
        <v>9918</v>
      </c>
      <c r="F111" s="76"/>
      <c r="G111" s="213" t="s">
        <v>10101</v>
      </c>
      <c r="H111" s="76"/>
      <c r="I111" s="118">
        <v>150000</v>
      </c>
      <c r="J111" s="76"/>
      <c r="K111" s="76" t="s">
        <v>2182</v>
      </c>
      <c r="L111" s="119" t="s">
        <v>1063</v>
      </c>
      <c r="M111" s="76" t="s">
        <v>8356</v>
      </c>
      <c r="N111" s="119" t="s">
        <v>10104</v>
      </c>
      <c r="O111" s="119" t="s">
        <v>1063</v>
      </c>
      <c r="P111" s="76" t="s">
        <v>1575</v>
      </c>
      <c r="Q111" s="119" t="s">
        <v>1063</v>
      </c>
      <c r="R111" s="76" t="s">
        <v>1063</v>
      </c>
      <c r="S111" s="76"/>
      <c r="T111" s="76"/>
      <c r="U111" s="76"/>
      <c r="V111" s="76"/>
      <c r="W111" s="76"/>
      <c r="X111" s="121"/>
      <c r="Y111" s="121"/>
      <c r="Z111" s="637">
        <f t="shared" si="2"/>
        <v>10500.000000000002</v>
      </c>
      <c r="AA111" s="118">
        <f t="shared" si="3"/>
        <v>160500</v>
      </c>
    </row>
    <row r="112" spans="1:27" ht="15.5" x14ac:dyDescent="0.35">
      <c r="A112" s="76"/>
      <c r="B112" s="399" t="s">
        <v>9915</v>
      </c>
      <c r="C112" s="399" t="s">
        <v>9916</v>
      </c>
      <c r="D112" s="399" t="s">
        <v>9917</v>
      </c>
      <c r="E112" s="400" t="s">
        <v>9918</v>
      </c>
      <c r="F112" s="76"/>
      <c r="G112" s="213" t="s">
        <v>10105</v>
      </c>
      <c r="H112" s="76"/>
      <c r="I112" s="118">
        <v>150000</v>
      </c>
      <c r="J112" s="76"/>
      <c r="K112" s="76" t="s">
        <v>2182</v>
      </c>
      <c r="L112" s="119" t="s">
        <v>1063</v>
      </c>
      <c r="M112" s="76" t="s">
        <v>8816</v>
      </c>
      <c r="N112" s="119" t="s">
        <v>10106</v>
      </c>
      <c r="O112" s="119" t="s">
        <v>1063</v>
      </c>
      <c r="P112" s="76" t="s">
        <v>1575</v>
      </c>
      <c r="Q112" s="119" t="s">
        <v>1063</v>
      </c>
      <c r="R112" s="76" t="s">
        <v>10107</v>
      </c>
      <c r="S112" s="76"/>
      <c r="T112" s="76"/>
      <c r="U112" s="76"/>
      <c r="V112" s="76"/>
      <c r="W112" s="76"/>
      <c r="X112" s="121"/>
      <c r="Y112" s="121" t="s">
        <v>9924</v>
      </c>
      <c r="Z112" s="637">
        <f t="shared" si="2"/>
        <v>10500.000000000002</v>
      </c>
      <c r="AA112" s="118">
        <f t="shared" si="3"/>
        <v>160500</v>
      </c>
    </row>
    <row r="113" spans="1:27" ht="15.5" x14ac:dyDescent="0.35">
      <c r="A113" s="76"/>
      <c r="B113" s="399" t="s">
        <v>9915</v>
      </c>
      <c r="C113" s="399" t="s">
        <v>9916</v>
      </c>
      <c r="D113" s="399" t="s">
        <v>9917</v>
      </c>
      <c r="E113" s="400" t="s">
        <v>9918</v>
      </c>
      <c r="F113" s="76"/>
      <c r="G113" s="213" t="s">
        <v>10108</v>
      </c>
      <c r="H113" s="76"/>
      <c r="I113" s="118">
        <v>150000</v>
      </c>
      <c r="J113" s="76"/>
      <c r="K113" s="76" t="s">
        <v>1562</v>
      </c>
      <c r="L113" s="119" t="s">
        <v>1063</v>
      </c>
      <c r="M113" s="76" t="s">
        <v>10109</v>
      </c>
      <c r="N113" s="119" t="s">
        <v>10110</v>
      </c>
      <c r="O113" s="119" t="s">
        <v>1063</v>
      </c>
      <c r="P113" s="76" t="s">
        <v>1575</v>
      </c>
      <c r="Q113" s="119" t="s">
        <v>1065</v>
      </c>
      <c r="R113" s="76" t="s">
        <v>3302</v>
      </c>
      <c r="S113" s="76"/>
      <c r="T113" s="76"/>
      <c r="U113" s="76"/>
      <c r="V113" s="76"/>
      <c r="W113" s="76"/>
      <c r="X113" s="121"/>
      <c r="Y113" s="121" t="s">
        <v>10111</v>
      </c>
      <c r="Z113" s="637">
        <f t="shared" si="2"/>
        <v>10500.000000000002</v>
      </c>
      <c r="AA113" s="118">
        <f t="shared" si="3"/>
        <v>160500</v>
      </c>
    </row>
    <row r="114" spans="1:27" ht="15.5" x14ac:dyDescent="0.35">
      <c r="A114" s="76"/>
      <c r="B114" s="399" t="s">
        <v>9915</v>
      </c>
      <c r="C114" s="399" t="s">
        <v>9916</v>
      </c>
      <c r="D114" s="399" t="s">
        <v>9917</v>
      </c>
      <c r="E114" s="400" t="s">
        <v>9918</v>
      </c>
      <c r="F114" s="76"/>
      <c r="G114" s="213" t="s">
        <v>10112</v>
      </c>
      <c r="H114" s="76"/>
      <c r="I114" s="118">
        <v>150000</v>
      </c>
      <c r="J114" s="76"/>
      <c r="K114" s="76" t="s">
        <v>10064</v>
      </c>
      <c r="L114" s="119" t="s">
        <v>1063</v>
      </c>
      <c r="M114" s="76" t="s">
        <v>3270</v>
      </c>
      <c r="N114" s="119" t="s">
        <v>10113</v>
      </c>
      <c r="O114" s="119" t="s">
        <v>1063</v>
      </c>
      <c r="P114" s="76" t="s">
        <v>1575</v>
      </c>
      <c r="Q114" s="119" t="s">
        <v>1065</v>
      </c>
      <c r="R114" s="76" t="s">
        <v>1066</v>
      </c>
      <c r="S114" s="76"/>
      <c r="T114" s="76"/>
      <c r="U114" s="76"/>
      <c r="V114" s="76"/>
      <c r="W114" s="76"/>
      <c r="X114" s="121"/>
      <c r="Z114" s="637">
        <f t="shared" si="2"/>
        <v>10500.000000000002</v>
      </c>
      <c r="AA114" s="118">
        <f t="shared" si="3"/>
        <v>160500</v>
      </c>
    </row>
    <row r="115" spans="1:27" ht="15.5" x14ac:dyDescent="0.35">
      <c r="A115" s="76"/>
      <c r="B115" s="399" t="s">
        <v>9915</v>
      </c>
      <c r="C115" s="399" t="s">
        <v>9916</v>
      </c>
      <c r="D115" s="399" t="s">
        <v>9917</v>
      </c>
      <c r="E115" s="400" t="s">
        <v>9918</v>
      </c>
      <c r="F115" s="76"/>
      <c r="G115" s="213" t="s">
        <v>10114</v>
      </c>
      <c r="H115" s="76"/>
      <c r="I115" s="118">
        <v>150000</v>
      </c>
      <c r="J115" s="76"/>
      <c r="K115" s="76" t="s">
        <v>1562</v>
      </c>
      <c r="L115" s="119" t="s">
        <v>1063</v>
      </c>
      <c r="M115" s="76" t="s">
        <v>10109</v>
      </c>
      <c r="N115" s="119" t="s">
        <v>10115</v>
      </c>
      <c r="O115" s="119" t="s">
        <v>1063</v>
      </c>
      <c r="P115" s="76" t="s">
        <v>1575</v>
      </c>
      <c r="Q115" s="119" t="s">
        <v>1065</v>
      </c>
      <c r="R115" s="76" t="s">
        <v>3302</v>
      </c>
      <c r="S115" s="76"/>
      <c r="T115" s="76"/>
      <c r="U115" s="76"/>
      <c r="V115" s="76"/>
      <c r="W115" s="76"/>
      <c r="X115" s="121"/>
      <c r="Y115" s="121" t="s">
        <v>9984</v>
      </c>
      <c r="Z115" s="637">
        <f t="shared" si="2"/>
        <v>10500.000000000002</v>
      </c>
      <c r="AA115" s="118">
        <f t="shared" si="3"/>
        <v>160500</v>
      </c>
    </row>
    <row r="116" spans="1:27" ht="15.5" x14ac:dyDescent="0.35">
      <c r="A116" s="76"/>
      <c r="B116" s="399" t="s">
        <v>9915</v>
      </c>
      <c r="C116" s="399" t="s">
        <v>9916</v>
      </c>
      <c r="D116" s="399" t="s">
        <v>9917</v>
      </c>
      <c r="E116" s="400" t="s">
        <v>9918</v>
      </c>
      <c r="F116" s="76"/>
      <c r="G116" s="213" t="s">
        <v>10116</v>
      </c>
      <c r="H116" s="76"/>
      <c r="I116" s="118">
        <v>150000</v>
      </c>
      <c r="J116" s="76"/>
      <c r="K116" s="76" t="s">
        <v>10064</v>
      </c>
      <c r="L116" s="119" t="s">
        <v>1063</v>
      </c>
      <c r="M116" s="76" t="s">
        <v>3270</v>
      </c>
      <c r="N116" s="119" t="s">
        <v>10117</v>
      </c>
      <c r="O116" s="119" t="s">
        <v>1063</v>
      </c>
      <c r="P116" s="76" t="s">
        <v>1575</v>
      </c>
      <c r="Q116" s="119" t="s">
        <v>1065</v>
      </c>
      <c r="R116" s="76" t="s">
        <v>1066</v>
      </c>
      <c r="S116" s="76"/>
      <c r="T116" s="76"/>
      <c r="U116" s="76"/>
      <c r="V116" s="76"/>
      <c r="W116" s="76"/>
      <c r="X116" s="121"/>
      <c r="Y116" s="121"/>
      <c r="Z116" s="637">
        <f t="shared" si="2"/>
        <v>10500.000000000002</v>
      </c>
      <c r="AA116" s="118">
        <f t="shared" si="3"/>
        <v>160500</v>
      </c>
    </row>
    <row r="117" spans="1:27" ht="15.5" x14ac:dyDescent="0.35">
      <c r="A117" s="76"/>
      <c r="B117" s="399" t="s">
        <v>9915</v>
      </c>
      <c r="C117" s="399" t="s">
        <v>9916</v>
      </c>
      <c r="D117" s="399" t="s">
        <v>9917</v>
      </c>
      <c r="E117" s="400" t="s">
        <v>9918</v>
      </c>
      <c r="F117" s="76"/>
      <c r="G117" s="213" t="s">
        <v>10118</v>
      </c>
      <c r="H117" s="76"/>
      <c r="I117" s="118">
        <v>150000</v>
      </c>
      <c r="J117" s="76"/>
      <c r="K117" s="76" t="s">
        <v>1562</v>
      </c>
      <c r="L117" s="119" t="s">
        <v>1063</v>
      </c>
      <c r="M117" s="76" t="s">
        <v>10109</v>
      </c>
      <c r="N117" s="119" t="s">
        <v>10119</v>
      </c>
      <c r="O117" s="119" t="s">
        <v>1063</v>
      </c>
      <c r="P117" s="76" t="s">
        <v>1575</v>
      </c>
      <c r="Q117" s="119" t="s">
        <v>1065</v>
      </c>
      <c r="R117" s="76" t="s">
        <v>3302</v>
      </c>
      <c r="S117" s="76"/>
      <c r="T117" s="76"/>
      <c r="U117" s="76"/>
      <c r="V117" s="76"/>
      <c r="W117" s="76"/>
      <c r="X117" s="121"/>
      <c r="Y117" s="121" t="s">
        <v>10120</v>
      </c>
      <c r="Z117" s="637">
        <f t="shared" si="2"/>
        <v>10500.000000000002</v>
      </c>
      <c r="AA117" s="118">
        <f t="shared" si="3"/>
        <v>160500</v>
      </c>
    </row>
    <row r="118" spans="1:27" ht="15.5" x14ac:dyDescent="0.35">
      <c r="A118" s="76"/>
      <c r="B118" s="399" t="s">
        <v>9915</v>
      </c>
      <c r="C118" s="399" t="s">
        <v>9916</v>
      </c>
      <c r="D118" s="399" t="s">
        <v>9917</v>
      </c>
      <c r="E118" s="400" t="s">
        <v>9918</v>
      </c>
      <c r="F118" s="76"/>
      <c r="G118" s="213" t="s">
        <v>10121</v>
      </c>
      <c r="H118" s="76"/>
      <c r="I118" s="118">
        <v>150000</v>
      </c>
      <c r="J118" s="76"/>
      <c r="K118" s="76" t="s">
        <v>10064</v>
      </c>
      <c r="L118" s="119" t="s">
        <v>1063</v>
      </c>
      <c r="M118" s="76" t="s">
        <v>3270</v>
      </c>
      <c r="N118" s="119" t="s">
        <v>10122</v>
      </c>
      <c r="O118" s="119" t="s">
        <v>1063</v>
      </c>
      <c r="P118" s="76" t="s">
        <v>1575</v>
      </c>
      <c r="Q118" s="119" t="s">
        <v>1065</v>
      </c>
      <c r="R118" s="76" t="s">
        <v>1066</v>
      </c>
      <c r="S118" s="76"/>
      <c r="T118" s="76"/>
      <c r="U118" s="76"/>
      <c r="V118" s="76"/>
      <c r="W118" s="76"/>
      <c r="X118" s="121"/>
      <c r="Y118" s="121"/>
      <c r="Z118" s="637">
        <f t="shared" si="2"/>
        <v>10500.000000000002</v>
      </c>
      <c r="AA118" s="118">
        <f t="shared" si="3"/>
        <v>160500</v>
      </c>
    </row>
    <row r="119" spans="1:27" ht="15.5" x14ac:dyDescent="0.35">
      <c r="A119" s="76"/>
      <c r="B119" s="399" t="s">
        <v>9915</v>
      </c>
      <c r="C119" s="399" t="s">
        <v>9916</v>
      </c>
      <c r="D119" s="399" t="s">
        <v>9917</v>
      </c>
      <c r="E119" s="400" t="s">
        <v>9918</v>
      </c>
      <c r="F119" s="76"/>
      <c r="G119" s="213" t="s">
        <v>10123</v>
      </c>
      <c r="H119" s="76"/>
      <c r="I119" s="118">
        <v>150000</v>
      </c>
      <c r="J119" s="76"/>
      <c r="K119" s="76" t="s">
        <v>10124</v>
      </c>
      <c r="L119" s="119" t="s">
        <v>1063</v>
      </c>
      <c r="M119" s="76" t="s">
        <v>4164</v>
      </c>
      <c r="N119" s="119" t="s">
        <v>1063</v>
      </c>
      <c r="O119" s="119" t="s">
        <v>1063</v>
      </c>
      <c r="P119" s="76" t="s">
        <v>1575</v>
      </c>
      <c r="Q119" s="119" t="s">
        <v>1063</v>
      </c>
      <c r="R119" s="76" t="s">
        <v>1063</v>
      </c>
      <c r="S119" s="76"/>
      <c r="T119" s="76"/>
      <c r="U119" s="76"/>
      <c r="V119" s="76"/>
      <c r="W119" s="76"/>
      <c r="X119" s="121"/>
      <c r="Y119" s="121"/>
      <c r="Z119" s="637">
        <f t="shared" si="2"/>
        <v>10500.000000000002</v>
      </c>
      <c r="AA119" s="118">
        <f t="shared" si="3"/>
        <v>160500</v>
      </c>
    </row>
    <row r="120" spans="1:27" ht="15.5" x14ac:dyDescent="0.35">
      <c r="A120" s="76"/>
      <c r="B120" s="399" t="s">
        <v>9915</v>
      </c>
      <c r="C120" s="399" t="s">
        <v>9916</v>
      </c>
      <c r="D120" s="399" t="s">
        <v>9917</v>
      </c>
      <c r="E120" s="400" t="s">
        <v>9918</v>
      </c>
      <c r="F120" s="76"/>
      <c r="G120" s="213" t="s">
        <v>10125</v>
      </c>
      <c r="H120" s="76"/>
      <c r="I120" s="118">
        <v>150000</v>
      </c>
      <c r="J120" s="76"/>
      <c r="K120" s="76" t="s">
        <v>2182</v>
      </c>
      <c r="L120" s="119" t="s">
        <v>1063</v>
      </c>
      <c r="M120" s="76" t="s">
        <v>1692</v>
      </c>
      <c r="N120" s="119" t="s">
        <v>10126</v>
      </c>
      <c r="O120" s="119" t="s">
        <v>1063</v>
      </c>
      <c r="P120" s="76" t="s">
        <v>1575</v>
      </c>
      <c r="Q120" s="119" t="s">
        <v>1063</v>
      </c>
      <c r="R120" s="76" t="s">
        <v>1066</v>
      </c>
      <c r="S120" s="76"/>
      <c r="T120" s="76"/>
      <c r="U120" s="76"/>
      <c r="V120" s="76"/>
      <c r="W120" s="76"/>
      <c r="X120" s="121"/>
      <c r="Y120" s="121"/>
      <c r="Z120" s="637">
        <f t="shared" si="2"/>
        <v>10500.000000000002</v>
      </c>
      <c r="AA120" s="118">
        <f t="shared" si="3"/>
        <v>160500</v>
      </c>
    </row>
    <row r="121" spans="1:27" ht="15.5" x14ac:dyDescent="0.35">
      <c r="A121" s="76"/>
      <c r="B121" s="399" t="s">
        <v>9915</v>
      </c>
      <c r="C121" s="399" t="s">
        <v>9916</v>
      </c>
      <c r="D121" s="399" t="s">
        <v>9917</v>
      </c>
      <c r="E121" s="400" t="s">
        <v>9918</v>
      </c>
      <c r="F121" s="76"/>
      <c r="G121" s="213" t="s">
        <v>10127</v>
      </c>
      <c r="H121" s="76"/>
      <c r="I121" s="118">
        <v>150000</v>
      </c>
      <c r="J121" s="76"/>
      <c r="K121" s="76" t="s">
        <v>1562</v>
      </c>
      <c r="L121" s="119" t="s">
        <v>1063</v>
      </c>
      <c r="M121" s="76" t="s">
        <v>10128</v>
      </c>
      <c r="N121" s="119" t="s">
        <v>10129</v>
      </c>
      <c r="O121" s="119" t="s">
        <v>1063</v>
      </c>
      <c r="P121" s="76" t="s">
        <v>1575</v>
      </c>
      <c r="Q121" s="119" t="s">
        <v>1065</v>
      </c>
      <c r="R121" s="76" t="s">
        <v>1066</v>
      </c>
      <c r="S121" s="76"/>
      <c r="T121" s="76"/>
      <c r="U121" s="76"/>
      <c r="V121" s="76"/>
      <c r="W121" s="76"/>
      <c r="X121" s="121"/>
      <c r="Y121" s="121" t="s">
        <v>9979</v>
      </c>
      <c r="Z121" s="637">
        <f t="shared" si="2"/>
        <v>10500.000000000002</v>
      </c>
      <c r="AA121" s="118">
        <f t="shared" si="3"/>
        <v>160500</v>
      </c>
    </row>
    <row r="122" spans="1:27" ht="15.5" x14ac:dyDescent="0.35">
      <c r="A122" s="76"/>
      <c r="B122" s="399" t="s">
        <v>9915</v>
      </c>
      <c r="C122" s="399" t="s">
        <v>9916</v>
      </c>
      <c r="D122" s="399" t="s">
        <v>9917</v>
      </c>
      <c r="E122" s="400" t="s">
        <v>9918</v>
      </c>
      <c r="F122" s="76"/>
      <c r="G122" s="213" t="s">
        <v>10130</v>
      </c>
      <c r="H122" s="76"/>
      <c r="I122" s="118">
        <v>150000</v>
      </c>
      <c r="J122" s="76"/>
      <c r="K122" s="76" t="s">
        <v>1562</v>
      </c>
      <c r="L122" s="119" t="s">
        <v>1063</v>
      </c>
      <c r="M122" s="76" t="s">
        <v>10131</v>
      </c>
      <c r="N122" s="119" t="s">
        <v>10132</v>
      </c>
      <c r="O122" s="119" t="s">
        <v>1063</v>
      </c>
      <c r="P122" s="76" t="s">
        <v>1575</v>
      </c>
      <c r="Q122" s="119" t="s">
        <v>1063</v>
      </c>
      <c r="R122" s="76" t="s">
        <v>1063</v>
      </c>
      <c r="S122" s="76"/>
      <c r="T122" s="76"/>
      <c r="U122" s="76"/>
      <c r="V122" s="76"/>
      <c r="W122" s="76"/>
      <c r="X122" s="121"/>
      <c r="Y122" s="121"/>
      <c r="Z122" s="637">
        <f t="shared" si="2"/>
        <v>10500.000000000002</v>
      </c>
      <c r="AA122" s="118">
        <f t="shared" si="3"/>
        <v>160500</v>
      </c>
    </row>
    <row r="123" spans="1:27" ht="15.5" x14ac:dyDescent="0.35">
      <c r="A123" s="76"/>
      <c r="B123" s="399" t="s">
        <v>9915</v>
      </c>
      <c r="C123" s="399" t="s">
        <v>9916</v>
      </c>
      <c r="D123" s="399" t="s">
        <v>9917</v>
      </c>
      <c r="E123" s="400" t="s">
        <v>9918</v>
      </c>
      <c r="F123" s="76"/>
      <c r="G123" s="213" t="s">
        <v>10133</v>
      </c>
      <c r="H123" s="76"/>
      <c r="I123" s="118">
        <v>150000</v>
      </c>
      <c r="J123" s="76"/>
      <c r="K123" s="76" t="s">
        <v>1562</v>
      </c>
      <c r="L123" s="119" t="s">
        <v>1063</v>
      </c>
      <c r="M123" s="76" t="s">
        <v>10134</v>
      </c>
      <c r="N123" s="270" t="s">
        <v>10135</v>
      </c>
      <c r="O123" s="119" t="s">
        <v>1063</v>
      </c>
      <c r="P123" s="76" t="s">
        <v>1575</v>
      </c>
      <c r="Q123" s="119" t="s">
        <v>1063</v>
      </c>
      <c r="R123" s="76" t="s">
        <v>1066</v>
      </c>
      <c r="S123" s="76"/>
      <c r="T123" s="76"/>
      <c r="U123" s="76"/>
      <c r="V123" s="76"/>
      <c r="W123" s="76"/>
      <c r="X123" s="121"/>
      <c r="Y123" s="121"/>
      <c r="Z123" s="637">
        <f t="shared" si="2"/>
        <v>10500.000000000002</v>
      </c>
      <c r="AA123" s="118">
        <f t="shared" si="3"/>
        <v>160500</v>
      </c>
    </row>
    <row r="124" spans="1:27" ht="15.5" x14ac:dyDescent="0.35">
      <c r="A124" s="76"/>
      <c r="B124" s="399" t="s">
        <v>9915</v>
      </c>
      <c r="C124" s="399" t="s">
        <v>9916</v>
      </c>
      <c r="D124" s="399" t="s">
        <v>9917</v>
      </c>
      <c r="E124" s="400" t="s">
        <v>9918</v>
      </c>
      <c r="F124" s="76"/>
      <c r="G124" s="213" t="s">
        <v>10136</v>
      </c>
      <c r="H124" s="76"/>
      <c r="I124" s="118">
        <v>150000</v>
      </c>
      <c r="J124" s="76"/>
      <c r="K124" s="76" t="s">
        <v>1562</v>
      </c>
      <c r="L124" s="119" t="s">
        <v>1063</v>
      </c>
      <c r="M124" s="76" t="s">
        <v>10134</v>
      </c>
      <c r="N124" s="119" t="s">
        <v>10137</v>
      </c>
      <c r="O124" s="119" t="s">
        <v>1063</v>
      </c>
      <c r="P124" s="76" t="s">
        <v>1575</v>
      </c>
      <c r="Q124" s="119" t="s">
        <v>1063</v>
      </c>
      <c r="R124" s="76" t="s">
        <v>1066</v>
      </c>
      <c r="S124" s="76"/>
      <c r="T124" s="76"/>
      <c r="U124" s="76"/>
      <c r="V124" s="76"/>
      <c r="W124" s="76"/>
      <c r="X124" s="121"/>
      <c r="Y124" s="121"/>
      <c r="Z124" s="637">
        <f t="shared" si="2"/>
        <v>10500.000000000002</v>
      </c>
      <c r="AA124" s="118">
        <f t="shared" si="3"/>
        <v>160500</v>
      </c>
    </row>
    <row r="125" spans="1:27" ht="15.5" x14ac:dyDescent="0.35">
      <c r="A125" s="76"/>
      <c r="B125" s="399" t="s">
        <v>9915</v>
      </c>
      <c r="C125" s="399" t="s">
        <v>9916</v>
      </c>
      <c r="D125" s="399" t="s">
        <v>9917</v>
      </c>
      <c r="E125" s="400" t="s">
        <v>9918</v>
      </c>
      <c r="F125" s="76"/>
      <c r="G125" s="213" t="s">
        <v>10138</v>
      </c>
      <c r="H125" s="76"/>
      <c r="I125" s="118">
        <v>150000</v>
      </c>
      <c r="J125" s="76"/>
      <c r="K125" s="76" t="s">
        <v>1562</v>
      </c>
      <c r="L125" s="119" t="s">
        <v>1063</v>
      </c>
      <c r="M125" s="76" t="s">
        <v>10128</v>
      </c>
      <c r="N125" s="119" t="s">
        <v>10139</v>
      </c>
      <c r="O125" s="119" t="s">
        <v>1063</v>
      </c>
      <c r="P125" s="76" t="s">
        <v>1575</v>
      </c>
      <c r="Q125" s="119" t="s">
        <v>1065</v>
      </c>
      <c r="R125" s="76" t="s">
        <v>1066</v>
      </c>
      <c r="S125" s="76"/>
      <c r="T125" s="76"/>
      <c r="U125" s="76"/>
      <c r="V125" s="76"/>
      <c r="W125" s="76"/>
      <c r="X125" s="121"/>
      <c r="Y125" s="121"/>
      <c r="Z125" s="637">
        <f t="shared" si="2"/>
        <v>10500.000000000002</v>
      </c>
      <c r="AA125" s="118">
        <f t="shared" si="3"/>
        <v>160500</v>
      </c>
    </row>
    <row r="126" spans="1:27" ht="15.5" x14ac:dyDescent="0.35">
      <c r="A126" s="76"/>
      <c r="B126" s="399" t="s">
        <v>9915</v>
      </c>
      <c r="C126" s="399" t="s">
        <v>9916</v>
      </c>
      <c r="D126" s="399" t="s">
        <v>9917</v>
      </c>
      <c r="E126" s="400" t="s">
        <v>9918</v>
      </c>
      <c r="F126" s="76"/>
      <c r="G126" s="213" t="s">
        <v>10140</v>
      </c>
      <c r="H126" s="76"/>
      <c r="I126" s="118">
        <v>150000</v>
      </c>
      <c r="J126" s="76"/>
      <c r="K126" s="76" t="s">
        <v>1562</v>
      </c>
      <c r="L126" s="119" t="s">
        <v>1063</v>
      </c>
      <c r="M126" s="76" t="s">
        <v>10128</v>
      </c>
      <c r="N126" s="119" t="s">
        <v>10141</v>
      </c>
      <c r="O126" s="119" t="s">
        <v>1063</v>
      </c>
      <c r="P126" s="76" t="s">
        <v>1575</v>
      </c>
      <c r="Q126" s="119" t="s">
        <v>1065</v>
      </c>
      <c r="R126" s="76" t="s">
        <v>1066</v>
      </c>
      <c r="S126" s="76"/>
      <c r="T126" s="76"/>
      <c r="U126" s="76"/>
      <c r="V126" s="76"/>
      <c r="W126" s="76"/>
      <c r="X126" s="121"/>
      <c r="Y126" s="121" t="s">
        <v>10120</v>
      </c>
      <c r="Z126" s="637">
        <f t="shared" si="2"/>
        <v>10500.000000000002</v>
      </c>
      <c r="AA126" s="118">
        <f t="shared" si="3"/>
        <v>160500</v>
      </c>
    </row>
    <row r="127" spans="1:27" ht="15.5" x14ac:dyDescent="0.35">
      <c r="A127" s="76"/>
      <c r="B127" s="399" t="s">
        <v>9915</v>
      </c>
      <c r="C127" s="399" t="s">
        <v>9916</v>
      </c>
      <c r="D127" s="399" t="s">
        <v>9917</v>
      </c>
      <c r="E127" s="400" t="s">
        <v>9918</v>
      </c>
      <c r="F127" s="76"/>
      <c r="G127" s="213" t="s">
        <v>10142</v>
      </c>
      <c r="H127" s="76"/>
      <c r="I127" s="118">
        <v>150000</v>
      </c>
      <c r="J127" s="76"/>
      <c r="K127" s="76" t="s">
        <v>1562</v>
      </c>
      <c r="L127" s="119" t="s">
        <v>1063</v>
      </c>
      <c r="M127" s="76" t="s">
        <v>10128</v>
      </c>
      <c r="N127" s="119" t="s">
        <v>10143</v>
      </c>
      <c r="O127" s="119" t="s">
        <v>1063</v>
      </c>
      <c r="P127" s="76" t="s">
        <v>1575</v>
      </c>
      <c r="Q127" s="119" t="s">
        <v>1065</v>
      </c>
      <c r="R127" s="76" t="s">
        <v>1066</v>
      </c>
      <c r="S127" s="76"/>
      <c r="T127" s="76"/>
      <c r="U127" s="76"/>
      <c r="V127" s="76"/>
      <c r="W127" s="76"/>
      <c r="X127" s="121"/>
      <c r="Y127" s="121"/>
      <c r="Z127" s="637">
        <f t="shared" si="2"/>
        <v>10500.000000000002</v>
      </c>
      <c r="AA127" s="118">
        <f t="shared" si="3"/>
        <v>160500</v>
      </c>
    </row>
    <row r="128" spans="1:27" ht="15.5" x14ac:dyDescent="0.35">
      <c r="A128" s="76"/>
      <c r="B128" s="399" t="s">
        <v>9915</v>
      </c>
      <c r="C128" s="399" t="s">
        <v>9916</v>
      </c>
      <c r="D128" s="399" t="s">
        <v>9917</v>
      </c>
      <c r="E128" s="400" t="s">
        <v>9918</v>
      </c>
      <c r="F128" s="76"/>
      <c r="G128" s="213" t="s">
        <v>10144</v>
      </c>
      <c r="H128" s="76"/>
      <c r="I128" s="118">
        <v>150000</v>
      </c>
      <c r="J128" s="76"/>
      <c r="K128" s="76" t="s">
        <v>1562</v>
      </c>
      <c r="L128" s="119" t="s">
        <v>1063</v>
      </c>
      <c r="M128" s="76" t="s">
        <v>10128</v>
      </c>
      <c r="N128" s="119" t="s">
        <v>10145</v>
      </c>
      <c r="O128" s="119" t="s">
        <v>1063</v>
      </c>
      <c r="P128" s="76" t="s">
        <v>1575</v>
      </c>
      <c r="Q128" s="119" t="s">
        <v>1065</v>
      </c>
      <c r="R128" s="76" t="s">
        <v>1066</v>
      </c>
      <c r="S128" s="76"/>
      <c r="T128" s="76"/>
      <c r="U128" s="76"/>
      <c r="V128" s="76"/>
      <c r="W128" s="76"/>
      <c r="X128" s="121"/>
      <c r="Y128" s="121"/>
      <c r="Z128" s="637">
        <f t="shared" si="2"/>
        <v>10500.000000000002</v>
      </c>
      <c r="AA128" s="118">
        <f t="shared" si="3"/>
        <v>160500</v>
      </c>
    </row>
    <row r="129" spans="1:27" ht="15.5" x14ac:dyDescent="0.35">
      <c r="A129" s="76"/>
      <c r="B129" s="399" t="s">
        <v>9915</v>
      </c>
      <c r="C129" s="399" t="s">
        <v>9916</v>
      </c>
      <c r="D129" s="399" t="s">
        <v>9917</v>
      </c>
      <c r="E129" s="400" t="s">
        <v>9918</v>
      </c>
      <c r="F129" s="76"/>
      <c r="G129" s="213" t="s">
        <v>10144</v>
      </c>
      <c r="H129" s="76"/>
      <c r="I129" s="118">
        <v>150000</v>
      </c>
      <c r="J129" s="76"/>
      <c r="K129" s="76" t="s">
        <v>1562</v>
      </c>
      <c r="L129" s="119" t="s">
        <v>1063</v>
      </c>
      <c r="M129" s="76" t="s">
        <v>10128</v>
      </c>
      <c r="N129" s="119" t="s">
        <v>10146</v>
      </c>
      <c r="O129" s="119" t="s">
        <v>1063</v>
      </c>
      <c r="P129" s="76" t="s">
        <v>1575</v>
      </c>
      <c r="Q129" s="119" t="s">
        <v>1065</v>
      </c>
      <c r="R129" s="76" t="s">
        <v>1066</v>
      </c>
      <c r="S129" s="76"/>
      <c r="T129" s="76"/>
      <c r="U129" s="76"/>
      <c r="V129" s="76"/>
      <c r="W129" s="76"/>
      <c r="X129" s="121"/>
      <c r="Y129" s="121"/>
      <c r="Z129" s="637">
        <f t="shared" si="2"/>
        <v>10500.000000000002</v>
      </c>
      <c r="AA129" s="118">
        <f t="shared" si="3"/>
        <v>160500</v>
      </c>
    </row>
    <row r="130" spans="1:27" ht="15.5" x14ac:dyDescent="0.35">
      <c r="A130" s="76"/>
      <c r="B130" s="399" t="s">
        <v>9915</v>
      </c>
      <c r="C130" s="399" t="s">
        <v>9916</v>
      </c>
      <c r="D130" s="399" t="s">
        <v>9917</v>
      </c>
      <c r="E130" s="400" t="s">
        <v>9918</v>
      </c>
      <c r="F130" s="76"/>
      <c r="G130" s="213" t="s">
        <v>10147</v>
      </c>
      <c r="H130" s="76"/>
      <c r="I130" s="118">
        <v>150000</v>
      </c>
      <c r="J130" s="76"/>
      <c r="K130" s="76" t="s">
        <v>1562</v>
      </c>
      <c r="L130" s="119" t="s">
        <v>1063</v>
      </c>
      <c r="M130" s="76" t="s">
        <v>10128</v>
      </c>
      <c r="N130" s="119" t="s">
        <v>10148</v>
      </c>
      <c r="O130" s="119" t="s">
        <v>1063</v>
      </c>
      <c r="P130" s="76" t="s">
        <v>1575</v>
      </c>
      <c r="Q130" s="119" t="s">
        <v>1065</v>
      </c>
      <c r="R130" s="76" t="s">
        <v>1066</v>
      </c>
      <c r="S130" s="76"/>
      <c r="T130" s="76"/>
      <c r="U130" s="76"/>
      <c r="V130" s="76"/>
      <c r="W130" s="76"/>
      <c r="X130" s="121"/>
      <c r="Y130" s="121" t="s">
        <v>10120</v>
      </c>
      <c r="Z130" s="637">
        <f t="shared" si="2"/>
        <v>10500.000000000002</v>
      </c>
      <c r="AA130" s="118">
        <f t="shared" si="3"/>
        <v>160500</v>
      </c>
    </row>
    <row r="131" spans="1:27" ht="15.5" x14ac:dyDescent="0.35">
      <c r="A131" s="76"/>
      <c r="B131" s="399" t="s">
        <v>9915</v>
      </c>
      <c r="C131" s="399" t="s">
        <v>9916</v>
      </c>
      <c r="D131" s="399" t="s">
        <v>9917</v>
      </c>
      <c r="E131" s="400" t="s">
        <v>9918</v>
      </c>
      <c r="F131" s="76"/>
      <c r="G131" s="213" t="s">
        <v>10149</v>
      </c>
      <c r="H131" s="76"/>
      <c r="I131" s="118">
        <v>150000</v>
      </c>
      <c r="J131" s="76"/>
      <c r="K131" s="76" t="s">
        <v>1562</v>
      </c>
      <c r="L131" s="119" t="s">
        <v>1063</v>
      </c>
      <c r="M131" s="76" t="s">
        <v>10128</v>
      </c>
      <c r="N131" s="119" t="s">
        <v>10150</v>
      </c>
      <c r="O131" s="119" t="s">
        <v>1063</v>
      </c>
      <c r="P131" s="76" t="s">
        <v>1575</v>
      </c>
      <c r="Q131" s="119" t="s">
        <v>1065</v>
      </c>
      <c r="R131" s="76" t="s">
        <v>1066</v>
      </c>
      <c r="S131" s="76"/>
      <c r="T131" s="76"/>
      <c r="U131" s="76"/>
      <c r="V131" s="76"/>
      <c r="W131" s="76"/>
      <c r="X131" s="121"/>
      <c r="Y131" s="121"/>
      <c r="Z131" s="637">
        <f t="shared" si="2"/>
        <v>10500.000000000002</v>
      </c>
      <c r="AA131" s="118">
        <f t="shared" si="3"/>
        <v>160500</v>
      </c>
    </row>
    <row r="132" spans="1:27" ht="15.5" x14ac:dyDescent="0.35">
      <c r="A132" s="76"/>
      <c r="B132" s="399" t="s">
        <v>9915</v>
      </c>
      <c r="C132" s="399" t="s">
        <v>9916</v>
      </c>
      <c r="D132" s="399" t="s">
        <v>9917</v>
      </c>
      <c r="E132" s="400" t="s">
        <v>9918</v>
      </c>
      <c r="F132" s="76"/>
      <c r="G132" s="213" t="s">
        <v>10151</v>
      </c>
      <c r="H132" s="76"/>
      <c r="I132" s="118">
        <v>150000</v>
      </c>
      <c r="J132" s="76"/>
      <c r="K132" s="76" t="s">
        <v>1562</v>
      </c>
      <c r="L132" s="119" t="s">
        <v>1063</v>
      </c>
      <c r="M132" s="76" t="s">
        <v>10128</v>
      </c>
      <c r="N132" s="119" t="s">
        <v>10152</v>
      </c>
      <c r="O132" s="119" t="s">
        <v>1063</v>
      </c>
      <c r="P132" s="76" t="s">
        <v>1575</v>
      </c>
      <c r="Q132" s="119" t="s">
        <v>1065</v>
      </c>
      <c r="R132" s="76" t="s">
        <v>1066</v>
      </c>
      <c r="S132" s="76"/>
      <c r="T132" s="76"/>
      <c r="U132" s="76"/>
      <c r="V132" s="76"/>
      <c r="W132" s="76"/>
      <c r="X132" s="121"/>
      <c r="Y132" s="121"/>
      <c r="Z132" s="637">
        <f t="shared" si="2"/>
        <v>10500.000000000002</v>
      </c>
      <c r="AA132" s="118">
        <f t="shared" si="3"/>
        <v>160500</v>
      </c>
    </row>
    <row r="133" spans="1:27" ht="15.5" x14ac:dyDescent="0.35">
      <c r="A133" s="76"/>
      <c r="B133" s="399" t="s">
        <v>9915</v>
      </c>
      <c r="C133" s="399" t="s">
        <v>9916</v>
      </c>
      <c r="D133" s="399" t="s">
        <v>9917</v>
      </c>
      <c r="E133" s="400" t="s">
        <v>9918</v>
      </c>
      <c r="F133" s="76"/>
      <c r="G133" s="213" t="s">
        <v>10153</v>
      </c>
      <c r="H133" s="76"/>
      <c r="I133" s="118">
        <v>150000</v>
      </c>
      <c r="J133" s="76"/>
      <c r="K133" s="76" t="s">
        <v>1562</v>
      </c>
      <c r="L133" s="119" t="s">
        <v>1063</v>
      </c>
      <c r="M133" s="76" t="s">
        <v>10128</v>
      </c>
      <c r="N133" s="119" t="s">
        <v>10154</v>
      </c>
      <c r="O133" s="119" t="s">
        <v>1063</v>
      </c>
      <c r="P133" s="76" t="s">
        <v>1575</v>
      </c>
      <c r="Q133" s="119" t="s">
        <v>1065</v>
      </c>
      <c r="R133" s="76" t="s">
        <v>1066</v>
      </c>
      <c r="S133" s="76"/>
      <c r="T133" s="76"/>
      <c r="U133" s="76"/>
      <c r="V133" s="76"/>
      <c r="W133" s="76"/>
      <c r="X133" s="121"/>
      <c r="Y133" s="121" t="s">
        <v>10155</v>
      </c>
      <c r="Z133" s="637">
        <f t="shared" si="2"/>
        <v>10500.000000000002</v>
      </c>
      <c r="AA133" s="118">
        <f t="shared" si="3"/>
        <v>160500</v>
      </c>
    </row>
    <row r="134" spans="1:27" ht="15.5" x14ac:dyDescent="0.35">
      <c r="A134" s="76"/>
      <c r="B134" s="399" t="s">
        <v>9915</v>
      </c>
      <c r="C134" s="399" t="s">
        <v>9916</v>
      </c>
      <c r="D134" s="399" t="s">
        <v>9917</v>
      </c>
      <c r="E134" s="400" t="s">
        <v>9918</v>
      </c>
      <c r="F134" s="76"/>
      <c r="G134" s="213" t="s">
        <v>10156</v>
      </c>
      <c r="H134" s="76"/>
      <c r="I134" s="118">
        <v>150000</v>
      </c>
      <c r="J134" s="76"/>
      <c r="K134" s="76" t="s">
        <v>1562</v>
      </c>
      <c r="L134" s="119" t="s">
        <v>1063</v>
      </c>
      <c r="M134" s="76" t="s">
        <v>10128</v>
      </c>
      <c r="N134" s="119" t="s">
        <v>10157</v>
      </c>
      <c r="O134" s="119" t="s">
        <v>1063</v>
      </c>
      <c r="P134" s="76" t="s">
        <v>1575</v>
      </c>
      <c r="Q134" s="119" t="s">
        <v>1065</v>
      </c>
      <c r="R134" s="76" t="s">
        <v>1066</v>
      </c>
      <c r="S134" s="76"/>
      <c r="T134" s="76"/>
      <c r="U134" s="76"/>
      <c r="V134" s="76"/>
      <c r="W134" s="76"/>
      <c r="X134" s="121"/>
      <c r="Y134" s="121"/>
      <c r="Z134" s="637">
        <f t="shared" ref="Z134:Z189" si="4">I134*Z$4</f>
        <v>10500.000000000002</v>
      </c>
      <c r="AA134" s="118">
        <f t="shared" ref="AA134:AA189" si="5">I134+Z134</f>
        <v>160500</v>
      </c>
    </row>
    <row r="135" spans="1:27" ht="15.5" x14ac:dyDescent="0.35">
      <c r="A135" s="76"/>
      <c r="B135" s="399" t="s">
        <v>9915</v>
      </c>
      <c r="C135" s="399" t="s">
        <v>9916</v>
      </c>
      <c r="D135" s="399" t="s">
        <v>9917</v>
      </c>
      <c r="E135" s="400" t="s">
        <v>9918</v>
      </c>
      <c r="F135" s="76"/>
      <c r="G135" s="213" t="s">
        <v>10158</v>
      </c>
      <c r="H135" s="76"/>
      <c r="I135" s="118">
        <v>150000</v>
      </c>
      <c r="J135" s="76"/>
      <c r="K135" s="76" t="s">
        <v>1562</v>
      </c>
      <c r="L135" s="119" t="s">
        <v>1063</v>
      </c>
      <c r="M135" s="76" t="s">
        <v>10128</v>
      </c>
      <c r="N135" s="119" t="s">
        <v>10159</v>
      </c>
      <c r="O135" s="119" t="s">
        <v>1063</v>
      </c>
      <c r="P135" s="76" t="s">
        <v>1575</v>
      </c>
      <c r="Q135" s="119" t="s">
        <v>1065</v>
      </c>
      <c r="R135" s="76" t="s">
        <v>1066</v>
      </c>
      <c r="S135" s="76"/>
      <c r="T135" s="76"/>
      <c r="U135" s="76"/>
      <c r="V135" s="76"/>
      <c r="W135" s="76"/>
      <c r="X135" s="121"/>
      <c r="Y135" s="121"/>
      <c r="Z135" s="637">
        <f t="shared" si="4"/>
        <v>10500.000000000002</v>
      </c>
      <c r="AA135" s="118">
        <f t="shared" si="5"/>
        <v>160500</v>
      </c>
    </row>
    <row r="136" spans="1:27" ht="15.5" x14ac:dyDescent="0.35">
      <c r="A136" s="76"/>
      <c r="B136" s="399" t="s">
        <v>9915</v>
      </c>
      <c r="C136" s="399" t="s">
        <v>9916</v>
      </c>
      <c r="D136" s="399" t="s">
        <v>9917</v>
      </c>
      <c r="E136" s="400" t="s">
        <v>9918</v>
      </c>
      <c r="F136" s="76"/>
      <c r="G136" s="213" t="s">
        <v>10160</v>
      </c>
      <c r="H136" s="76"/>
      <c r="I136" s="118">
        <v>150000</v>
      </c>
      <c r="J136" s="76"/>
      <c r="K136" s="76" t="s">
        <v>1562</v>
      </c>
      <c r="L136" s="119" t="s">
        <v>1063</v>
      </c>
      <c r="M136" s="76" t="s">
        <v>10128</v>
      </c>
      <c r="N136" s="119" t="s">
        <v>10161</v>
      </c>
      <c r="O136" s="119" t="s">
        <v>1063</v>
      </c>
      <c r="P136" s="76" t="s">
        <v>1575</v>
      </c>
      <c r="Q136" s="119" t="s">
        <v>1065</v>
      </c>
      <c r="R136" s="76" t="s">
        <v>1066</v>
      </c>
      <c r="S136" s="76"/>
      <c r="T136" s="76"/>
      <c r="U136" s="76"/>
      <c r="V136" s="76"/>
      <c r="W136" s="76"/>
      <c r="X136" s="121"/>
      <c r="Y136" s="121"/>
      <c r="Z136" s="637">
        <f t="shared" si="4"/>
        <v>10500.000000000002</v>
      </c>
      <c r="AA136" s="118">
        <f t="shared" si="5"/>
        <v>160500</v>
      </c>
    </row>
    <row r="137" spans="1:27" ht="15.5" x14ac:dyDescent="0.35">
      <c r="A137" s="76"/>
      <c r="B137" s="399" t="s">
        <v>9915</v>
      </c>
      <c r="C137" s="399" t="s">
        <v>9916</v>
      </c>
      <c r="D137" s="399" t="s">
        <v>9917</v>
      </c>
      <c r="E137" s="400" t="s">
        <v>9918</v>
      </c>
      <c r="F137" s="76"/>
      <c r="G137" s="213" t="s">
        <v>10162</v>
      </c>
      <c r="H137" s="76"/>
      <c r="I137" s="118">
        <v>150000</v>
      </c>
      <c r="J137" s="76"/>
      <c r="K137" s="76" t="s">
        <v>1562</v>
      </c>
      <c r="L137" s="119" t="s">
        <v>1063</v>
      </c>
      <c r="M137" s="76" t="s">
        <v>10128</v>
      </c>
      <c r="N137" s="119" t="s">
        <v>10163</v>
      </c>
      <c r="O137" s="119" t="s">
        <v>1063</v>
      </c>
      <c r="P137" s="76" t="s">
        <v>1575</v>
      </c>
      <c r="Q137" s="119" t="s">
        <v>1065</v>
      </c>
      <c r="R137" s="76" t="s">
        <v>1066</v>
      </c>
      <c r="S137" s="76"/>
      <c r="T137" s="76"/>
      <c r="U137" s="76"/>
      <c r="V137" s="76"/>
      <c r="W137" s="76"/>
      <c r="X137" s="121"/>
      <c r="Y137" s="121" t="s">
        <v>10120</v>
      </c>
      <c r="Z137" s="637">
        <f t="shared" si="4"/>
        <v>10500.000000000002</v>
      </c>
      <c r="AA137" s="118">
        <f t="shared" si="5"/>
        <v>160500</v>
      </c>
    </row>
    <row r="138" spans="1:27" ht="15.5" x14ac:dyDescent="0.35">
      <c r="A138" s="76"/>
      <c r="B138" s="399" t="s">
        <v>9915</v>
      </c>
      <c r="C138" s="399" t="s">
        <v>9916</v>
      </c>
      <c r="D138" s="399" t="s">
        <v>9917</v>
      </c>
      <c r="E138" s="400" t="s">
        <v>9918</v>
      </c>
      <c r="F138" s="76"/>
      <c r="G138" s="213" t="s">
        <v>10162</v>
      </c>
      <c r="H138" s="76"/>
      <c r="I138" s="118">
        <v>150000</v>
      </c>
      <c r="J138" s="76"/>
      <c r="K138" s="76" t="s">
        <v>1562</v>
      </c>
      <c r="L138" s="119" t="s">
        <v>1063</v>
      </c>
      <c r="M138" s="76" t="s">
        <v>10128</v>
      </c>
      <c r="N138" s="119" t="s">
        <v>10164</v>
      </c>
      <c r="O138" s="119" t="s">
        <v>1063</v>
      </c>
      <c r="P138" s="76" t="s">
        <v>1575</v>
      </c>
      <c r="Q138" s="119" t="s">
        <v>1065</v>
      </c>
      <c r="R138" s="76" t="s">
        <v>1066</v>
      </c>
      <c r="S138" s="76"/>
      <c r="T138" s="76"/>
      <c r="U138" s="76"/>
      <c r="V138" s="76"/>
      <c r="W138" s="76"/>
      <c r="X138" s="121"/>
      <c r="Y138" s="121"/>
      <c r="Z138" s="637">
        <f t="shared" si="4"/>
        <v>10500.000000000002</v>
      </c>
      <c r="AA138" s="118">
        <f t="shared" si="5"/>
        <v>160500</v>
      </c>
    </row>
    <row r="139" spans="1:27" ht="15.5" x14ac:dyDescent="0.35">
      <c r="A139" s="76"/>
      <c r="B139" s="399" t="s">
        <v>9915</v>
      </c>
      <c r="C139" s="399" t="s">
        <v>9916</v>
      </c>
      <c r="D139" s="399" t="s">
        <v>9917</v>
      </c>
      <c r="E139" s="400" t="s">
        <v>9918</v>
      </c>
      <c r="F139" s="76"/>
      <c r="G139" s="213" t="s">
        <v>10162</v>
      </c>
      <c r="H139" s="76"/>
      <c r="I139" s="118">
        <v>150000</v>
      </c>
      <c r="J139" s="76"/>
      <c r="K139" s="76" t="s">
        <v>1562</v>
      </c>
      <c r="L139" s="119" t="s">
        <v>1063</v>
      </c>
      <c r="M139" s="76" t="s">
        <v>10165</v>
      </c>
      <c r="N139" s="119" t="s">
        <v>10166</v>
      </c>
      <c r="O139" s="119" t="s">
        <v>1063</v>
      </c>
      <c r="P139" s="76" t="s">
        <v>1575</v>
      </c>
      <c r="Q139" s="119" t="s">
        <v>1065</v>
      </c>
      <c r="R139" s="76" t="s">
        <v>1066</v>
      </c>
      <c r="S139" s="76"/>
      <c r="T139" s="76"/>
      <c r="U139" s="76"/>
      <c r="V139" s="76"/>
      <c r="W139" s="76"/>
      <c r="X139" s="121"/>
      <c r="Y139" s="121"/>
      <c r="Z139" s="637">
        <f t="shared" si="4"/>
        <v>10500.000000000002</v>
      </c>
      <c r="AA139" s="118">
        <f t="shared" si="5"/>
        <v>160500</v>
      </c>
    </row>
    <row r="140" spans="1:27" ht="15.5" x14ac:dyDescent="0.35">
      <c r="A140" s="76"/>
      <c r="B140" s="399" t="s">
        <v>9915</v>
      </c>
      <c r="C140" s="399" t="s">
        <v>9916</v>
      </c>
      <c r="D140" s="399" t="s">
        <v>9917</v>
      </c>
      <c r="E140" s="400" t="s">
        <v>9918</v>
      </c>
      <c r="F140" s="76"/>
      <c r="G140" s="213" t="s">
        <v>10167</v>
      </c>
      <c r="H140" s="76"/>
      <c r="I140" s="118">
        <v>150000</v>
      </c>
      <c r="J140" s="76"/>
      <c r="K140" s="76" t="s">
        <v>1562</v>
      </c>
      <c r="L140" s="119" t="s">
        <v>1063</v>
      </c>
      <c r="M140" s="76" t="s">
        <v>10128</v>
      </c>
      <c r="N140" s="119" t="s">
        <v>10168</v>
      </c>
      <c r="O140" s="119" t="s">
        <v>1063</v>
      </c>
      <c r="P140" s="76" t="s">
        <v>1575</v>
      </c>
      <c r="Q140" s="119" t="s">
        <v>1065</v>
      </c>
      <c r="R140" s="76" t="s">
        <v>1066</v>
      </c>
      <c r="S140" s="76"/>
      <c r="T140" s="76"/>
      <c r="U140" s="76"/>
      <c r="V140" s="76"/>
      <c r="W140" s="76"/>
      <c r="X140" s="121"/>
      <c r="Y140" s="121" t="s">
        <v>10155</v>
      </c>
      <c r="Z140" s="637">
        <f t="shared" si="4"/>
        <v>10500.000000000002</v>
      </c>
      <c r="AA140" s="118">
        <f t="shared" si="5"/>
        <v>160500</v>
      </c>
    </row>
    <row r="141" spans="1:27" ht="15.5" x14ac:dyDescent="0.35">
      <c r="A141" s="76"/>
      <c r="B141" s="399" t="s">
        <v>9915</v>
      </c>
      <c r="C141" s="399" t="s">
        <v>9916</v>
      </c>
      <c r="D141" s="399" t="s">
        <v>9917</v>
      </c>
      <c r="E141" s="400" t="s">
        <v>9918</v>
      </c>
      <c r="F141" s="76"/>
      <c r="G141" s="213" t="s">
        <v>10169</v>
      </c>
      <c r="H141" s="76"/>
      <c r="I141" s="118">
        <v>150000</v>
      </c>
      <c r="J141" s="76"/>
      <c r="K141" s="76" t="s">
        <v>1562</v>
      </c>
      <c r="L141" s="119" t="s">
        <v>1063</v>
      </c>
      <c r="M141" s="76" t="s">
        <v>10128</v>
      </c>
      <c r="N141" s="119" t="s">
        <v>10170</v>
      </c>
      <c r="O141" s="119" t="s">
        <v>1063</v>
      </c>
      <c r="P141" s="76" t="s">
        <v>1575</v>
      </c>
      <c r="Q141" s="119" t="s">
        <v>1065</v>
      </c>
      <c r="R141" s="76" t="s">
        <v>1066</v>
      </c>
      <c r="S141" s="76"/>
      <c r="T141" s="76"/>
      <c r="U141" s="76"/>
      <c r="V141" s="76"/>
      <c r="W141" s="76"/>
      <c r="X141" s="121"/>
      <c r="Y141" s="121"/>
      <c r="Z141" s="637">
        <f t="shared" si="4"/>
        <v>10500.000000000002</v>
      </c>
      <c r="AA141" s="118">
        <f t="shared" si="5"/>
        <v>160500</v>
      </c>
    </row>
    <row r="142" spans="1:27" ht="15.5" x14ac:dyDescent="0.35">
      <c r="A142" s="76"/>
      <c r="B142" s="399" t="s">
        <v>9915</v>
      </c>
      <c r="C142" s="399" t="s">
        <v>9916</v>
      </c>
      <c r="D142" s="399" t="s">
        <v>9917</v>
      </c>
      <c r="E142" s="400" t="s">
        <v>9918</v>
      </c>
      <c r="F142" s="76"/>
      <c r="G142" s="213" t="s">
        <v>10171</v>
      </c>
      <c r="H142" s="76"/>
      <c r="I142" s="118">
        <v>150000</v>
      </c>
      <c r="J142" s="76"/>
      <c r="K142" s="76" t="s">
        <v>1562</v>
      </c>
      <c r="L142" s="119" t="s">
        <v>1063</v>
      </c>
      <c r="M142" s="76" t="s">
        <v>10172</v>
      </c>
      <c r="N142" s="119" t="s">
        <v>10173</v>
      </c>
      <c r="O142" s="119" t="s">
        <v>1063</v>
      </c>
      <c r="P142" s="76" t="s">
        <v>1575</v>
      </c>
      <c r="Q142" s="119" t="s">
        <v>1065</v>
      </c>
      <c r="R142" s="76" t="s">
        <v>1066</v>
      </c>
      <c r="S142" s="76"/>
      <c r="T142" s="76"/>
      <c r="U142" s="76"/>
      <c r="V142" s="76"/>
      <c r="W142" s="76"/>
      <c r="X142" s="121"/>
      <c r="Y142" s="121"/>
      <c r="Z142" s="637">
        <f t="shared" si="4"/>
        <v>10500.000000000002</v>
      </c>
      <c r="AA142" s="118">
        <f t="shared" si="5"/>
        <v>160500</v>
      </c>
    </row>
    <row r="143" spans="1:27" ht="15.5" x14ac:dyDescent="0.35">
      <c r="A143" s="76"/>
      <c r="B143" s="399" t="s">
        <v>9915</v>
      </c>
      <c r="C143" s="399" t="s">
        <v>9916</v>
      </c>
      <c r="D143" s="399" t="s">
        <v>9917</v>
      </c>
      <c r="E143" s="400" t="s">
        <v>9918</v>
      </c>
      <c r="F143" s="76"/>
      <c r="G143" s="213" t="s">
        <v>10174</v>
      </c>
      <c r="H143" s="76"/>
      <c r="I143" s="118">
        <v>150000</v>
      </c>
      <c r="J143" s="76"/>
      <c r="K143" s="76" t="s">
        <v>1562</v>
      </c>
      <c r="L143" s="119" t="s">
        <v>1063</v>
      </c>
      <c r="M143" s="406" t="s">
        <v>10134</v>
      </c>
      <c r="N143" s="119" t="s">
        <v>1063</v>
      </c>
      <c r="O143" s="119" t="s">
        <v>1063</v>
      </c>
      <c r="P143" s="76" t="s">
        <v>1575</v>
      </c>
      <c r="Q143" s="119" t="s">
        <v>1065</v>
      </c>
      <c r="R143" s="76" t="s">
        <v>10078</v>
      </c>
      <c r="S143" s="76"/>
      <c r="T143" s="76"/>
      <c r="U143" s="76"/>
      <c r="V143" s="76"/>
      <c r="W143" s="76"/>
      <c r="X143" s="121"/>
      <c r="Y143" s="121"/>
      <c r="Z143" s="637">
        <f t="shared" si="4"/>
        <v>10500.000000000002</v>
      </c>
      <c r="AA143" s="118">
        <f t="shared" si="5"/>
        <v>160500</v>
      </c>
    </row>
    <row r="144" spans="1:27" ht="15.5" x14ac:dyDescent="0.35">
      <c r="A144" s="76"/>
      <c r="B144" s="399" t="s">
        <v>9915</v>
      </c>
      <c r="C144" s="399" t="s">
        <v>9916</v>
      </c>
      <c r="D144" s="399" t="s">
        <v>9917</v>
      </c>
      <c r="E144" s="400" t="s">
        <v>9918</v>
      </c>
      <c r="F144" s="76"/>
      <c r="G144" s="213" t="s">
        <v>10175</v>
      </c>
      <c r="H144" s="76"/>
      <c r="I144" s="118">
        <v>150000</v>
      </c>
      <c r="J144" s="76"/>
      <c r="K144" s="76" t="s">
        <v>1562</v>
      </c>
      <c r="L144" s="119" t="s">
        <v>1063</v>
      </c>
      <c r="S144" s="76"/>
      <c r="T144" s="76"/>
      <c r="U144" s="76"/>
      <c r="V144" s="76"/>
      <c r="W144" s="76"/>
      <c r="X144" s="121"/>
      <c r="Y144" s="121"/>
      <c r="Z144" s="637">
        <f t="shared" si="4"/>
        <v>10500.000000000002</v>
      </c>
      <c r="AA144" s="118">
        <f t="shared" si="5"/>
        <v>160500</v>
      </c>
    </row>
    <row r="145" spans="1:27" ht="15.5" x14ac:dyDescent="0.35">
      <c r="A145" s="76"/>
      <c r="B145" s="399" t="s">
        <v>9915</v>
      </c>
      <c r="C145" s="399" t="s">
        <v>9916</v>
      </c>
      <c r="D145" s="399" t="s">
        <v>9917</v>
      </c>
      <c r="E145" s="400" t="s">
        <v>9918</v>
      </c>
      <c r="F145" s="76"/>
      <c r="G145" s="213" t="s">
        <v>10176</v>
      </c>
      <c r="H145" s="76"/>
      <c r="I145" s="118">
        <v>150000</v>
      </c>
      <c r="J145" s="76"/>
      <c r="K145" s="76" t="s">
        <v>5948</v>
      </c>
      <c r="L145" s="119" t="s">
        <v>1063</v>
      </c>
      <c r="M145" s="145">
        <v>650</v>
      </c>
      <c r="N145" s="119" t="s">
        <v>1522</v>
      </c>
      <c r="O145" s="119" t="s">
        <v>1063</v>
      </c>
      <c r="P145" s="76" t="s">
        <v>1575</v>
      </c>
      <c r="Q145" s="119" t="s">
        <v>1063</v>
      </c>
      <c r="R145" s="76" t="s">
        <v>1063</v>
      </c>
      <c r="S145" s="76"/>
      <c r="T145" s="76"/>
      <c r="U145" s="76"/>
      <c r="V145" s="76"/>
      <c r="W145" s="76"/>
      <c r="X145" s="121"/>
      <c r="Y145" s="121"/>
      <c r="Z145" s="637">
        <f t="shared" si="4"/>
        <v>10500.000000000002</v>
      </c>
      <c r="AA145" s="118">
        <f t="shared" si="5"/>
        <v>160500</v>
      </c>
    </row>
    <row r="146" spans="1:27" ht="15.5" x14ac:dyDescent="0.35">
      <c r="A146" s="76"/>
      <c r="B146" s="399" t="s">
        <v>9915</v>
      </c>
      <c r="C146" s="399" t="s">
        <v>9916</v>
      </c>
      <c r="D146" s="399" t="s">
        <v>9917</v>
      </c>
      <c r="E146" s="400" t="s">
        <v>9918</v>
      </c>
      <c r="F146" s="76"/>
      <c r="G146" s="213" t="s">
        <v>10177</v>
      </c>
      <c r="H146" s="76"/>
      <c r="I146" s="118">
        <v>150000</v>
      </c>
      <c r="J146" s="76"/>
      <c r="K146" s="76" t="s">
        <v>3274</v>
      </c>
      <c r="L146" s="119" t="s">
        <v>1063</v>
      </c>
      <c r="M146" s="76" t="s">
        <v>2097</v>
      </c>
      <c r="N146" s="119" t="s">
        <v>1522</v>
      </c>
      <c r="O146" s="119" t="s">
        <v>1063</v>
      </c>
      <c r="P146" s="76" t="s">
        <v>1575</v>
      </c>
      <c r="Q146" s="119" t="s">
        <v>1065</v>
      </c>
      <c r="R146" s="76" t="s">
        <v>1063</v>
      </c>
      <c r="S146" s="76"/>
      <c r="T146" s="76"/>
      <c r="U146" s="76"/>
      <c r="V146" s="76"/>
      <c r="W146" s="76"/>
      <c r="X146" s="121"/>
      <c r="Y146" s="121"/>
      <c r="Z146" s="637">
        <f t="shared" si="4"/>
        <v>10500.000000000002</v>
      </c>
      <c r="AA146" s="118">
        <f t="shared" si="5"/>
        <v>160500</v>
      </c>
    </row>
    <row r="147" spans="1:27" ht="15.5" x14ac:dyDescent="0.35">
      <c r="A147" s="76"/>
      <c r="B147" s="399" t="s">
        <v>9915</v>
      </c>
      <c r="C147" s="399" t="s">
        <v>9916</v>
      </c>
      <c r="D147" s="399" t="s">
        <v>9917</v>
      </c>
      <c r="E147" s="400" t="s">
        <v>9918</v>
      </c>
      <c r="F147" s="76"/>
      <c r="G147" s="213" t="s">
        <v>10178</v>
      </c>
      <c r="H147" s="76"/>
      <c r="I147" s="118">
        <v>150000</v>
      </c>
      <c r="J147" s="76"/>
      <c r="K147" s="76" t="s">
        <v>5948</v>
      </c>
      <c r="L147" s="119" t="s">
        <v>1063</v>
      </c>
      <c r="M147" s="76" t="s">
        <v>10179</v>
      </c>
      <c r="N147" s="119" t="s">
        <v>1522</v>
      </c>
      <c r="O147" s="119" t="s">
        <v>1063</v>
      </c>
      <c r="P147" s="76" t="s">
        <v>1575</v>
      </c>
      <c r="Q147" s="119" t="s">
        <v>1063</v>
      </c>
      <c r="R147" s="76" t="s">
        <v>1063</v>
      </c>
      <c r="S147" s="76"/>
      <c r="T147" s="76"/>
      <c r="U147" s="76"/>
      <c r="V147" s="76"/>
      <c r="W147" s="76"/>
      <c r="X147" s="121"/>
      <c r="Y147" s="121"/>
      <c r="Z147" s="637">
        <f t="shared" si="4"/>
        <v>10500.000000000002</v>
      </c>
      <c r="AA147" s="118">
        <f t="shared" si="5"/>
        <v>160500</v>
      </c>
    </row>
    <row r="148" spans="1:27" ht="15.5" x14ac:dyDescent="0.35">
      <c r="A148" s="76"/>
      <c r="B148" s="399" t="s">
        <v>9915</v>
      </c>
      <c r="C148" s="399" t="s">
        <v>9916</v>
      </c>
      <c r="D148" s="399" t="s">
        <v>9917</v>
      </c>
      <c r="E148" s="400" t="s">
        <v>9918</v>
      </c>
      <c r="F148" s="76"/>
      <c r="G148" s="213" t="s">
        <v>10180</v>
      </c>
      <c r="H148" s="76"/>
      <c r="I148" s="118">
        <v>150000</v>
      </c>
      <c r="J148" s="76"/>
      <c r="K148" s="76" t="s">
        <v>5948</v>
      </c>
      <c r="L148" s="119" t="s">
        <v>1063</v>
      </c>
      <c r="M148" s="145">
        <v>650</v>
      </c>
      <c r="N148" s="119" t="s">
        <v>1522</v>
      </c>
      <c r="O148" s="119" t="s">
        <v>1063</v>
      </c>
      <c r="P148" s="76" t="s">
        <v>1575</v>
      </c>
      <c r="Q148" s="119" t="s">
        <v>1063</v>
      </c>
      <c r="R148" s="76" t="s">
        <v>1063</v>
      </c>
      <c r="S148" s="76"/>
      <c r="T148" s="76"/>
      <c r="U148" s="76"/>
      <c r="V148" s="76"/>
      <c r="W148" s="76"/>
      <c r="X148" s="121"/>
      <c r="Y148" s="121"/>
      <c r="Z148" s="637">
        <f t="shared" si="4"/>
        <v>10500.000000000002</v>
      </c>
      <c r="AA148" s="118">
        <f t="shared" si="5"/>
        <v>160500</v>
      </c>
    </row>
    <row r="149" spans="1:27" ht="15.5" x14ac:dyDescent="0.35">
      <c r="A149" s="76"/>
      <c r="B149" s="399" t="s">
        <v>9915</v>
      </c>
      <c r="C149" s="399" t="s">
        <v>9916</v>
      </c>
      <c r="D149" s="399" t="s">
        <v>9917</v>
      </c>
      <c r="E149" s="400" t="s">
        <v>9918</v>
      </c>
      <c r="F149" s="76"/>
      <c r="G149" s="213" t="s">
        <v>10181</v>
      </c>
      <c r="H149" s="76"/>
      <c r="I149" s="118">
        <v>150000</v>
      </c>
      <c r="J149" s="76"/>
      <c r="K149" s="76" t="s">
        <v>933</v>
      </c>
      <c r="L149" s="119" t="s">
        <v>1063</v>
      </c>
      <c r="M149" s="76" t="s">
        <v>8740</v>
      </c>
      <c r="N149" s="119" t="s">
        <v>10182</v>
      </c>
      <c r="O149" s="119" t="s">
        <v>1063</v>
      </c>
      <c r="P149" s="76" t="s">
        <v>1575</v>
      </c>
      <c r="Q149" s="119" t="s">
        <v>1226</v>
      </c>
      <c r="R149" s="76" t="s">
        <v>1063</v>
      </c>
      <c r="S149" s="76"/>
      <c r="T149" s="76"/>
      <c r="U149" s="76"/>
      <c r="V149" s="76"/>
      <c r="W149" s="76"/>
      <c r="X149" s="121"/>
      <c r="Y149" s="121"/>
      <c r="Z149" s="637">
        <f t="shared" si="4"/>
        <v>10500.000000000002</v>
      </c>
      <c r="AA149" s="118">
        <f t="shared" si="5"/>
        <v>160500</v>
      </c>
    </row>
    <row r="150" spans="1:27" ht="15.5" x14ac:dyDescent="0.35">
      <c r="A150" s="76"/>
      <c r="B150" s="399" t="s">
        <v>9915</v>
      </c>
      <c r="C150" s="399" t="s">
        <v>9916</v>
      </c>
      <c r="D150" s="399" t="s">
        <v>9917</v>
      </c>
      <c r="E150" s="400" t="s">
        <v>9918</v>
      </c>
      <c r="F150" s="76"/>
      <c r="G150" s="213" t="s">
        <v>10183</v>
      </c>
      <c r="H150" s="76"/>
      <c r="I150" s="118">
        <v>150000</v>
      </c>
      <c r="J150" s="76"/>
      <c r="K150" s="76" t="s">
        <v>5948</v>
      </c>
      <c r="L150" s="119" t="s">
        <v>1063</v>
      </c>
      <c r="M150" s="76"/>
      <c r="N150" s="119" t="s">
        <v>1522</v>
      </c>
      <c r="O150" s="119" t="s">
        <v>1063</v>
      </c>
      <c r="P150" s="76" t="s">
        <v>1575</v>
      </c>
      <c r="Q150" s="119"/>
      <c r="R150" s="76"/>
      <c r="S150" s="76"/>
      <c r="T150" s="76"/>
      <c r="U150" s="76"/>
      <c r="V150" s="76"/>
      <c r="W150" s="76"/>
      <c r="X150" s="121"/>
      <c r="Y150" s="121"/>
      <c r="Z150" s="637">
        <f t="shared" si="4"/>
        <v>10500.000000000002</v>
      </c>
      <c r="AA150" s="118">
        <f t="shared" si="5"/>
        <v>160500</v>
      </c>
    </row>
    <row r="151" spans="1:27" ht="15.5" x14ac:dyDescent="0.35">
      <c r="A151" s="76"/>
      <c r="B151" s="399" t="s">
        <v>9915</v>
      </c>
      <c r="C151" s="399" t="s">
        <v>9916</v>
      </c>
      <c r="D151" s="399" t="s">
        <v>9917</v>
      </c>
      <c r="E151" s="400" t="s">
        <v>9918</v>
      </c>
      <c r="F151" s="76"/>
      <c r="G151" s="213" t="s">
        <v>10184</v>
      </c>
      <c r="H151" s="76"/>
      <c r="I151" s="118">
        <v>150000</v>
      </c>
      <c r="J151" s="76"/>
      <c r="K151" s="76" t="s">
        <v>5948</v>
      </c>
      <c r="L151" s="119" t="s">
        <v>1063</v>
      </c>
      <c r="M151" s="76"/>
      <c r="N151" s="119" t="s">
        <v>1522</v>
      </c>
      <c r="O151" s="119" t="s">
        <v>1063</v>
      </c>
      <c r="P151" s="76" t="s">
        <v>1575</v>
      </c>
      <c r="Q151" s="119"/>
      <c r="R151" s="76"/>
      <c r="S151" s="76"/>
      <c r="T151" s="76"/>
      <c r="U151" s="76"/>
      <c r="V151" s="76"/>
      <c r="W151" s="76"/>
      <c r="X151" s="121"/>
      <c r="Y151" s="121"/>
      <c r="Z151" s="637">
        <f t="shared" si="4"/>
        <v>10500.000000000002</v>
      </c>
      <c r="AA151" s="118">
        <f t="shared" si="5"/>
        <v>160500</v>
      </c>
    </row>
    <row r="152" spans="1:27" ht="15.5" x14ac:dyDescent="0.35">
      <c r="A152" s="76"/>
      <c r="B152" s="399" t="s">
        <v>9915</v>
      </c>
      <c r="C152" s="399" t="s">
        <v>9916</v>
      </c>
      <c r="D152" s="399" t="s">
        <v>9917</v>
      </c>
      <c r="E152" s="400" t="s">
        <v>9918</v>
      </c>
      <c r="F152" s="76"/>
      <c r="G152" s="213" t="s">
        <v>10185</v>
      </c>
      <c r="H152" s="76"/>
      <c r="I152" s="118">
        <v>150000</v>
      </c>
      <c r="J152" s="76"/>
      <c r="K152" s="76" t="s">
        <v>5948</v>
      </c>
      <c r="L152" s="119" t="s">
        <v>1063</v>
      </c>
      <c r="M152" s="76"/>
      <c r="N152" s="119" t="s">
        <v>1522</v>
      </c>
      <c r="O152" s="119" t="s">
        <v>1063</v>
      </c>
      <c r="P152" s="76" t="s">
        <v>1575</v>
      </c>
      <c r="Q152" s="119"/>
      <c r="R152" s="76"/>
      <c r="S152" s="76"/>
      <c r="T152" s="76"/>
      <c r="U152" s="76"/>
      <c r="V152" s="76"/>
      <c r="W152" s="76"/>
      <c r="X152" s="121"/>
      <c r="Y152" s="121"/>
      <c r="Z152" s="637">
        <f t="shared" si="4"/>
        <v>10500.000000000002</v>
      </c>
      <c r="AA152" s="118">
        <f t="shared" si="5"/>
        <v>160500</v>
      </c>
    </row>
    <row r="153" spans="1:27" ht="15.5" x14ac:dyDescent="0.35">
      <c r="A153" s="76"/>
      <c r="B153" s="399" t="s">
        <v>9915</v>
      </c>
      <c r="C153" s="399" t="s">
        <v>9916</v>
      </c>
      <c r="D153" s="399" t="s">
        <v>9917</v>
      </c>
      <c r="E153" s="400" t="s">
        <v>9918</v>
      </c>
      <c r="F153" s="76"/>
      <c r="G153" s="213" t="s">
        <v>10186</v>
      </c>
      <c r="H153" s="76"/>
      <c r="I153" s="118">
        <v>150000</v>
      </c>
      <c r="J153" s="76"/>
      <c r="K153" s="76" t="s">
        <v>5948</v>
      </c>
      <c r="L153" s="119" t="s">
        <v>1063</v>
      </c>
      <c r="M153" s="76"/>
      <c r="N153" s="119" t="s">
        <v>1522</v>
      </c>
      <c r="O153" s="119" t="s">
        <v>1063</v>
      </c>
      <c r="P153" s="76" t="s">
        <v>1575</v>
      </c>
      <c r="Q153" s="119"/>
      <c r="R153" s="76"/>
      <c r="S153" s="76"/>
      <c r="T153" s="76"/>
      <c r="U153" s="76"/>
      <c r="V153" s="76"/>
      <c r="W153" s="76"/>
      <c r="X153" s="121"/>
      <c r="Y153" s="121"/>
      <c r="Z153" s="637">
        <f t="shared" si="4"/>
        <v>10500.000000000002</v>
      </c>
      <c r="AA153" s="118">
        <f t="shared" si="5"/>
        <v>160500</v>
      </c>
    </row>
    <row r="154" spans="1:27" ht="15.5" x14ac:dyDescent="0.35">
      <c r="A154" s="76"/>
      <c r="B154" s="399" t="s">
        <v>9915</v>
      </c>
      <c r="C154" s="399" t="s">
        <v>9916</v>
      </c>
      <c r="D154" s="399" t="s">
        <v>9917</v>
      </c>
      <c r="E154" s="400" t="s">
        <v>9918</v>
      </c>
      <c r="F154" s="76"/>
      <c r="G154" s="213" t="s">
        <v>10187</v>
      </c>
      <c r="H154" s="76"/>
      <c r="I154" s="118">
        <v>150000</v>
      </c>
      <c r="J154" s="76"/>
      <c r="K154" s="76" t="s">
        <v>5948</v>
      </c>
      <c r="L154" s="119" t="s">
        <v>1063</v>
      </c>
      <c r="M154" s="76"/>
      <c r="N154" s="119" t="s">
        <v>1522</v>
      </c>
      <c r="O154" s="119" t="s">
        <v>1063</v>
      </c>
      <c r="P154" s="76" t="s">
        <v>1575</v>
      </c>
      <c r="Q154" s="119"/>
      <c r="R154" s="76"/>
      <c r="S154" s="76"/>
      <c r="T154" s="76"/>
      <c r="U154" s="76"/>
      <c r="V154" s="76"/>
      <c r="W154" s="76"/>
      <c r="X154" s="121"/>
      <c r="Y154" s="121"/>
      <c r="Z154" s="637">
        <f t="shared" si="4"/>
        <v>10500.000000000002</v>
      </c>
      <c r="AA154" s="118">
        <f t="shared" si="5"/>
        <v>160500</v>
      </c>
    </row>
    <row r="155" spans="1:27" ht="15.5" x14ac:dyDescent="0.35">
      <c r="A155" s="76"/>
      <c r="B155" s="399" t="s">
        <v>9915</v>
      </c>
      <c r="C155" s="399" t="s">
        <v>9916</v>
      </c>
      <c r="D155" s="399" t="s">
        <v>9917</v>
      </c>
      <c r="E155" s="400" t="s">
        <v>9918</v>
      </c>
      <c r="F155" s="76"/>
      <c r="G155" s="213" t="s">
        <v>10188</v>
      </c>
      <c r="H155" s="76"/>
      <c r="I155" s="118">
        <v>150000</v>
      </c>
      <c r="J155" s="76"/>
      <c r="K155" s="76" t="s">
        <v>5948</v>
      </c>
      <c r="L155" s="119" t="s">
        <v>1063</v>
      </c>
      <c r="M155" s="76"/>
      <c r="N155" s="119" t="s">
        <v>1522</v>
      </c>
      <c r="O155" s="119" t="s">
        <v>1063</v>
      </c>
      <c r="P155" s="76" t="s">
        <v>1575</v>
      </c>
      <c r="Q155" s="119"/>
      <c r="R155" s="76"/>
      <c r="S155" s="76"/>
      <c r="T155" s="76"/>
      <c r="U155" s="76"/>
      <c r="V155" s="76"/>
      <c r="W155" s="76"/>
      <c r="X155" s="121"/>
      <c r="Y155" s="121"/>
      <c r="Z155" s="637">
        <f t="shared" si="4"/>
        <v>10500.000000000002</v>
      </c>
      <c r="AA155" s="118">
        <f t="shared" si="5"/>
        <v>160500</v>
      </c>
    </row>
    <row r="156" spans="1:27" ht="15.5" x14ac:dyDescent="0.35">
      <c r="A156" s="76"/>
      <c r="B156" s="399" t="s">
        <v>9915</v>
      </c>
      <c r="C156" s="399" t="s">
        <v>9916</v>
      </c>
      <c r="D156" s="399" t="s">
        <v>9917</v>
      </c>
      <c r="E156" s="400" t="s">
        <v>9918</v>
      </c>
      <c r="F156" s="76"/>
      <c r="G156" s="213" t="s">
        <v>10189</v>
      </c>
      <c r="H156" s="76"/>
      <c r="I156" s="118">
        <v>150000</v>
      </c>
      <c r="J156" s="76"/>
      <c r="K156" s="76" t="s">
        <v>5948</v>
      </c>
      <c r="L156" s="119" t="s">
        <v>1063</v>
      </c>
      <c r="M156" s="76"/>
      <c r="N156" s="119" t="s">
        <v>1522</v>
      </c>
      <c r="O156" s="119" t="s">
        <v>1063</v>
      </c>
      <c r="P156" s="76" t="s">
        <v>1575</v>
      </c>
      <c r="Q156" s="119"/>
      <c r="R156" s="76"/>
      <c r="S156" s="76"/>
      <c r="T156" s="76"/>
      <c r="U156" s="76"/>
      <c r="V156" s="76"/>
      <c r="W156" s="76"/>
      <c r="X156" s="121"/>
      <c r="Y156" s="121"/>
      <c r="Z156" s="637">
        <f t="shared" si="4"/>
        <v>10500.000000000002</v>
      </c>
      <c r="AA156" s="118">
        <f t="shared" si="5"/>
        <v>160500</v>
      </c>
    </row>
    <row r="157" spans="1:27" ht="15.5" x14ac:dyDescent="0.35">
      <c r="A157" s="76"/>
      <c r="B157" s="399" t="s">
        <v>9915</v>
      </c>
      <c r="C157" s="399" t="s">
        <v>9916</v>
      </c>
      <c r="D157" s="399" t="s">
        <v>9917</v>
      </c>
      <c r="E157" s="400" t="s">
        <v>9918</v>
      </c>
      <c r="F157" s="76"/>
      <c r="G157" s="213" t="s">
        <v>10190</v>
      </c>
      <c r="H157" s="76"/>
      <c r="I157" s="118">
        <v>150000</v>
      </c>
      <c r="J157" s="76"/>
      <c r="K157" s="76" t="s">
        <v>5948</v>
      </c>
      <c r="L157" s="119" t="s">
        <v>1063</v>
      </c>
      <c r="M157" s="76"/>
      <c r="N157" s="119" t="s">
        <v>1522</v>
      </c>
      <c r="O157" s="119" t="s">
        <v>1063</v>
      </c>
      <c r="P157" s="76" t="s">
        <v>1575</v>
      </c>
      <c r="Q157" s="119"/>
      <c r="R157" s="76"/>
      <c r="S157" s="76"/>
      <c r="T157" s="76"/>
      <c r="U157" s="76"/>
      <c r="V157" s="76"/>
      <c r="W157" s="76"/>
      <c r="X157" s="121"/>
      <c r="Y157" s="121"/>
      <c r="Z157" s="637">
        <f t="shared" si="4"/>
        <v>10500.000000000002</v>
      </c>
      <c r="AA157" s="118">
        <f t="shared" si="5"/>
        <v>160500</v>
      </c>
    </row>
    <row r="158" spans="1:27" ht="15.5" x14ac:dyDescent="0.35">
      <c r="A158" s="76"/>
      <c r="B158" s="399" t="s">
        <v>9915</v>
      </c>
      <c r="C158" s="399" t="s">
        <v>9916</v>
      </c>
      <c r="D158" s="399" t="s">
        <v>9917</v>
      </c>
      <c r="E158" s="400" t="s">
        <v>9918</v>
      </c>
      <c r="F158" s="76"/>
      <c r="G158" s="213" t="s">
        <v>10191</v>
      </c>
      <c r="H158" s="76"/>
      <c r="I158" s="118">
        <v>150000</v>
      </c>
      <c r="J158" s="76"/>
      <c r="K158" s="76" t="s">
        <v>5948</v>
      </c>
      <c r="L158" s="119" t="s">
        <v>1063</v>
      </c>
      <c r="M158" s="76"/>
      <c r="N158" s="119" t="s">
        <v>1522</v>
      </c>
      <c r="O158" s="119" t="s">
        <v>1063</v>
      </c>
      <c r="P158" s="76" t="s">
        <v>1575</v>
      </c>
      <c r="Q158" s="119"/>
      <c r="R158" s="76"/>
      <c r="S158" s="76"/>
      <c r="T158" s="76"/>
      <c r="U158" s="76"/>
      <c r="V158" s="76"/>
      <c r="W158" s="76"/>
      <c r="X158" s="121"/>
      <c r="Y158" s="121"/>
      <c r="Z158" s="637">
        <f t="shared" si="4"/>
        <v>10500.000000000002</v>
      </c>
      <c r="AA158" s="118">
        <f t="shared" si="5"/>
        <v>160500</v>
      </c>
    </row>
    <row r="159" spans="1:27" ht="15.5" x14ac:dyDescent="0.35">
      <c r="A159" s="76"/>
      <c r="B159" s="399" t="s">
        <v>9915</v>
      </c>
      <c r="C159" s="399" t="s">
        <v>9916</v>
      </c>
      <c r="D159" s="399" t="s">
        <v>9917</v>
      </c>
      <c r="E159" s="400" t="s">
        <v>9918</v>
      </c>
      <c r="F159" s="76"/>
      <c r="G159" s="213" t="s">
        <v>10192</v>
      </c>
      <c r="H159" s="76"/>
      <c r="I159" s="118">
        <v>150000</v>
      </c>
      <c r="J159" s="76"/>
      <c r="K159" s="76" t="s">
        <v>5948</v>
      </c>
      <c r="L159" s="119" t="s">
        <v>1063</v>
      </c>
      <c r="M159" s="76"/>
      <c r="N159" s="119" t="s">
        <v>1522</v>
      </c>
      <c r="O159" s="119" t="s">
        <v>1063</v>
      </c>
      <c r="P159" s="76" t="s">
        <v>1575</v>
      </c>
      <c r="Q159" s="119"/>
      <c r="R159" s="76"/>
      <c r="S159" s="76"/>
      <c r="T159" s="76"/>
      <c r="U159" s="76"/>
      <c r="V159" s="76"/>
      <c r="W159" s="76"/>
      <c r="X159" s="121"/>
      <c r="Y159" s="121"/>
      <c r="Z159" s="637">
        <f t="shared" si="4"/>
        <v>10500.000000000002</v>
      </c>
      <c r="AA159" s="118">
        <f t="shared" si="5"/>
        <v>160500</v>
      </c>
    </row>
    <row r="160" spans="1:27" ht="15.5" x14ac:dyDescent="0.35">
      <c r="A160" s="76"/>
      <c r="B160" s="399" t="s">
        <v>9915</v>
      </c>
      <c r="C160" s="399" t="s">
        <v>9916</v>
      </c>
      <c r="D160" s="399" t="s">
        <v>9917</v>
      </c>
      <c r="E160" s="400" t="s">
        <v>9918</v>
      </c>
      <c r="F160" s="76"/>
      <c r="G160" s="213" t="s">
        <v>10193</v>
      </c>
      <c r="H160" s="76"/>
      <c r="I160" s="118">
        <v>150000</v>
      </c>
      <c r="J160" s="76"/>
      <c r="K160" s="76" t="s">
        <v>5948</v>
      </c>
      <c r="L160" s="119" t="s">
        <v>1063</v>
      </c>
      <c r="M160" s="76"/>
      <c r="N160" s="119" t="s">
        <v>1522</v>
      </c>
      <c r="O160" s="119" t="s">
        <v>1063</v>
      </c>
      <c r="P160" s="76" t="s">
        <v>1575</v>
      </c>
      <c r="Q160" s="119"/>
      <c r="R160" s="76"/>
      <c r="S160" s="76"/>
      <c r="T160" s="76"/>
      <c r="U160" s="76"/>
      <c r="V160" s="76"/>
      <c r="W160" s="76"/>
      <c r="X160" s="121"/>
      <c r="Y160" s="121"/>
      <c r="Z160" s="637">
        <f t="shared" si="4"/>
        <v>10500.000000000002</v>
      </c>
      <c r="AA160" s="118">
        <f t="shared" si="5"/>
        <v>160500</v>
      </c>
    </row>
    <row r="161" spans="1:27" ht="15.5" x14ac:dyDescent="0.35">
      <c r="A161" s="76"/>
      <c r="B161" s="399" t="s">
        <v>9915</v>
      </c>
      <c r="C161" s="399" t="s">
        <v>9916</v>
      </c>
      <c r="D161" s="399" t="s">
        <v>9917</v>
      </c>
      <c r="E161" s="400" t="s">
        <v>9918</v>
      </c>
      <c r="F161" s="76"/>
      <c r="G161" s="213" t="s">
        <v>10194</v>
      </c>
      <c r="H161" s="76"/>
      <c r="I161" s="118">
        <v>150000</v>
      </c>
      <c r="J161" s="76"/>
      <c r="K161" s="76" t="s">
        <v>5948</v>
      </c>
      <c r="L161" s="119" t="s">
        <v>1063</v>
      </c>
      <c r="M161" s="76"/>
      <c r="N161" s="119" t="s">
        <v>1522</v>
      </c>
      <c r="O161" s="119" t="s">
        <v>1063</v>
      </c>
      <c r="P161" s="76" t="s">
        <v>1575</v>
      </c>
      <c r="Q161" s="119"/>
      <c r="R161" s="76"/>
      <c r="S161" s="76"/>
      <c r="T161" s="76"/>
      <c r="U161" s="76"/>
      <c r="V161" s="76"/>
      <c r="W161" s="76"/>
      <c r="X161" s="121"/>
      <c r="Y161" s="121"/>
      <c r="Z161" s="637">
        <f t="shared" si="4"/>
        <v>10500.000000000002</v>
      </c>
      <c r="AA161" s="118">
        <f t="shared" si="5"/>
        <v>160500</v>
      </c>
    </row>
    <row r="162" spans="1:27" ht="15.5" x14ac:dyDescent="0.35">
      <c r="A162" s="76"/>
      <c r="B162" s="399" t="s">
        <v>9915</v>
      </c>
      <c r="C162" s="399" t="s">
        <v>9916</v>
      </c>
      <c r="D162" s="399" t="s">
        <v>9917</v>
      </c>
      <c r="E162" s="400" t="s">
        <v>9918</v>
      </c>
      <c r="F162" s="76"/>
      <c r="G162" s="213" t="s">
        <v>10195</v>
      </c>
      <c r="H162" s="76"/>
      <c r="I162" s="118">
        <v>150000</v>
      </c>
      <c r="J162" s="76"/>
      <c r="K162" s="76" t="s">
        <v>933</v>
      </c>
      <c r="L162" s="119" t="s">
        <v>1063</v>
      </c>
      <c r="M162" s="76" t="s">
        <v>8740</v>
      </c>
      <c r="N162" s="119" t="s">
        <v>10196</v>
      </c>
      <c r="O162" s="119" t="s">
        <v>1063</v>
      </c>
      <c r="P162" s="76" t="s">
        <v>1575</v>
      </c>
      <c r="Q162" s="119"/>
      <c r="R162" s="76"/>
      <c r="S162" s="76"/>
      <c r="T162" s="76"/>
      <c r="U162" s="76"/>
      <c r="V162" s="76"/>
      <c r="W162" s="76"/>
      <c r="X162" s="121"/>
      <c r="Y162" s="121"/>
      <c r="Z162" s="637">
        <f t="shared" si="4"/>
        <v>10500.000000000002</v>
      </c>
      <c r="AA162" s="118">
        <f t="shared" si="5"/>
        <v>160500</v>
      </c>
    </row>
    <row r="163" spans="1:27" ht="15.5" x14ac:dyDescent="0.35">
      <c r="A163" s="76"/>
      <c r="B163" s="399"/>
      <c r="C163" s="401"/>
      <c r="D163" s="399"/>
      <c r="E163" s="400"/>
      <c r="F163" s="76"/>
      <c r="G163" s="284" t="s">
        <v>994</v>
      </c>
      <c r="H163" s="123"/>
      <c r="I163" s="124">
        <f>SUM(I87:I162)</f>
        <v>11400000</v>
      </c>
      <c r="J163" s="76"/>
      <c r="K163" s="76"/>
      <c r="L163" s="119"/>
      <c r="M163" s="76"/>
      <c r="N163" s="119"/>
      <c r="O163" s="119"/>
      <c r="P163" s="76"/>
      <c r="Q163" s="119"/>
      <c r="R163" s="76"/>
      <c r="S163" s="76"/>
      <c r="T163" s="76"/>
      <c r="U163" s="76"/>
      <c r="V163" s="76"/>
      <c r="W163" s="76"/>
      <c r="X163" s="121"/>
      <c r="Y163" s="121"/>
      <c r="Z163" s="637">
        <f t="shared" si="4"/>
        <v>798000.00000000012</v>
      </c>
      <c r="AA163" s="124">
        <f t="shared" si="5"/>
        <v>12198000</v>
      </c>
    </row>
    <row r="164" spans="1:27" ht="15.5" x14ac:dyDescent="0.35">
      <c r="A164" s="64"/>
      <c r="B164" s="64"/>
      <c r="C164" s="65"/>
      <c r="D164" s="64"/>
      <c r="E164" s="115"/>
      <c r="F164" s="64"/>
      <c r="G164" s="267" t="s">
        <v>1931</v>
      </c>
      <c r="H164" s="64"/>
      <c r="I164" s="67"/>
      <c r="J164" s="64"/>
      <c r="K164" s="64"/>
      <c r="L164" s="68"/>
      <c r="M164" s="64"/>
      <c r="N164" s="68"/>
      <c r="O164" s="68"/>
      <c r="P164" s="64"/>
      <c r="Q164" s="68"/>
      <c r="R164" s="68"/>
      <c r="S164" s="64"/>
      <c r="T164" s="64"/>
      <c r="U164" s="64"/>
      <c r="V164" s="64"/>
      <c r="W164" s="64"/>
      <c r="X164" s="115"/>
      <c r="Y164" s="115"/>
      <c r="Z164" s="637">
        <f t="shared" si="4"/>
        <v>0</v>
      </c>
      <c r="AA164" s="67">
        <f t="shared" si="5"/>
        <v>0</v>
      </c>
    </row>
    <row r="165" spans="1:27" ht="15.5" x14ac:dyDescent="0.35">
      <c r="A165" s="76"/>
      <c r="B165" s="399" t="s">
        <v>9915</v>
      </c>
      <c r="C165" s="399" t="s">
        <v>9916</v>
      </c>
      <c r="D165" s="399" t="s">
        <v>9917</v>
      </c>
      <c r="E165" s="400" t="s">
        <v>9918</v>
      </c>
      <c r="F165" s="76"/>
      <c r="G165" s="213" t="s">
        <v>10197</v>
      </c>
      <c r="H165" s="76"/>
      <c r="I165" s="118">
        <v>600000</v>
      </c>
      <c r="J165" s="76"/>
      <c r="K165" s="76" t="s">
        <v>10198</v>
      </c>
      <c r="L165" s="119" t="s">
        <v>10199</v>
      </c>
      <c r="M165" s="76" t="s">
        <v>10200</v>
      </c>
      <c r="N165" s="119" t="s">
        <v>1063</v>
      </c>
      <c r="O165" s="76" t="s">
        <v>1063</v>
      </c>
      <c r="P165" s="76" t="s">
        <v>1575</v>
      </c>
      <c r="Q165" s="119" t="s">
        <v>1063</v>
      </c>
      <c r="R165" s="76" t="s">
        <v>1063</v>
      </c>
      <c r="S165" s="76"/>
      <c r="T165" s="76"/>
      <c r="U165" s="76"/>
      <c r="V165" s="76"/>
      <c r="W165" s="76"/>
      <c r="X165" s="121"/>
      <c r="Y165" s="121"/>
      <c r="Z165" s="637">
        <f t="shared" si="4"/>
        <v>42000.000000000007</v>
      </c>
      <c r="AA165" s="118">
        <f t="shared" si="5"/>
        <v>642000</v>
      </c>
    </row>
    <row r="166" spans="1:27" ht="15.5" x14ac:dyDescent="0.35">
      <c r="A166" s="76"/>
      <c r="B166" s="399"/>
      <c r="C166" s="401"/>
      <c r="D166" s="399"/>
      <c r="E166" s="400"/>
      <c r="F166" s="76"/>
      <c r="G166" s="284" t="s">
        <v>994</v>
      </c>
      <c r="H166" s="123"/>
      <c r="I166" s="124">
        <f>SUM(I165)</f>
        <v>600000</v>
      </c>
      <c r="J166" s="76"/>
      <c r="K166" s="76"/>
      <c r="L166" s="119"/>
      <c r="M166" s="76"/>
      <c r="N166" s="119"/>
      <c r="O166" s="76"/>
      <c r="P166" s="76"/>
      <c r="Q166" s="119"/>
      <c r="R166" s="76"/>
      <c r="S166" s="76"/>
      <c r="T166" s="76"/>
      <c r="U166" s="76"/>
      <c r="V166" s="76"/>
      <c r="W166" s="76"/>
      <c r="X166" s="121"/>
      <c r="Y166" s="121"/>
      <c r="Z166" s="637">
        <f t="shared" si="4"/>
        <v>42000.000000000007</v>
      </c>
      <c r="AA166" s="124">
        <f t="shared" si="5"/>
        <v>642000</v>
      </c>
    </row>
    <row r="167" spans="1:27" ht="15.5" x14ac:dyDescent="0.35">
      <c r="A167" s="215"/>
      <c r="B167" s="215"/>
      <c r="C167" s="238"/>
      <c r="D167" s="215"/>
      <c r="E167" s="239"/>
      <c r="F167" s="215"/>
      <c r="G167" s="289" t="s">
        <v>1932</v>
      </c>
      <c r="H167" s="215"/>
      <c r="I167" s="247"/>
      <c r="J167" s="215"/>
      <c r="K167" s="215"/>
      <c r="L167" s="220"/>
      <c r="M167" s="215"/>
      <c r="N167" s="220"/>
      <c r="O167" s="220"/>
      <c r="P167" s="215"/>
      <c r="Q167" s="220"/>
      <c r="R167" s="220"/>
      <c r="S167" s="215"/>
      <c r="T167" s="215"/>
      <c r="U167" s="215"/>
      <c r="V167" s="215"/>
      <c r="W167" s="215"/>
      <c r="X167" s="239"/>
      <c r="Y167" s="239"/>
      <c r="Z167" s="637">
        <f t="shared" si="4"/>
        <v>0</v>
      </c>
      <c r="AA167" s="247">
        <f t="shared" si="5"/>
        <v>0</v>
      </c>
    </row>
    <row r="168" spans="1:27" ht="15.5" x14ac:dyDescent="0.35">
      <c r="A168" s="76"/>
      <c r="B168" s="76"/>
      <c r="C168" s="214"/>
      <c r="D168" s="76"/>
      <c r="E168" s="121"/>
      <c r="F168" s="76"/>
      <c r="G168" s="214" t="s">
        <v>1852</v>
      </c>
      <c r="H168" s="76"/>
      <c r="I168" s="118"/>
      <c r="J168" s="76"/>
      <c r="K168" s="214" t="s">
        <v>1852</v>
      </c>
      <c r="L168" s="214" t="s">
        <v>1852</v>
      </c>
      <c r="M168" s="214" t="s">
        <v>1852</v>
      </c>
      <c r="N168" s="214" t="s">
        <v>1852</v>
      </c>
      <c r="O168" s="214" t="s">
        <v>1852</v>
      </c>
      <c r="P168" s="214" t="s">
        <v>1852</v>
      </c>
      <c r="Q168" s="214" t="s">
        <v>1852</v>
      </c>
      <c r="R168" s="214" t="s">
        <v>1852</v>
      </c>
      <c r="S168" s="76"/>
      <c r="T168" s="76"/>
      <c r="U168" s="76"/>
      <c r="V168" s="76"/>
      <c r="W168" s="76"/>
      <c r="X168" s="121"/>
      <c r="Y168" s="121"/>
      <c r="Z168" s="637">
        <f t="shared" si="4"/>
        <v>0</v>
      </c>
      <c r="AA168" s="118">
        <f t="shared" si="5"/>
        <v>0</v>
      </c>
    </row>
    <row r="169" spans="1:27" ht="15.5" x14ac:dyDescent="0.35">
      <c r="A169" s="64"/>
      <c r="B169" s="64"/>
      <c r="C169" s="65"/>
      <c r="D169" s="64"/>
      <c r="E169" s="115"/>
      <c r="F169" s="64"/>
      <c r="G169" s="267" t="s">
        <v>1168</v>
      </c>
      <c r="H169" s="64"/>
      <c r="I169" s="67"/>
      <c r="J169" s="64"/>
      <c r="K169" s="64"/>
      <c r="L169" s="68"/>
      <c r="M169" s="68"/>
      <c r="N169" s="68"/>
      <c r="O169" s="68"/>
      <c r="P169" s="64"/>
      <c r="Q169" s="68"/>
      <c r="R169" s="68"/>
      <c r="S169" s="64"/>
      <c r="T169" s="64"/>
      <c r="U169" s="64"/>
      <c r="V169" s="64"/>
      <c r="W169" s="64"/>
      <c r="X169" s="115"/>
      <c r="Y169" s="115"/>
      <c r="Z169" s="637">
        <f t="shared" si="4"/>
        <v>0</v>
      </c>
      <c r="AA169" s="67">
        <f t="shared" si="5"/>
        <v>0</v>
      </c>
    </row>
    <row r="170" spans="1:27" s="94" customFormat="1" ht="15.5" x14ac:dyDescent="0.35">
      <c r="A170" s="69"/>
      <c r="B170" s="399" t="s">
        <v>9915</v>
      </c>
      <c r="C170" s="399" t="s">
        <v>9916</v>
      </c>
      <c r="D170" s="399" t="s">
        <v>9917</v>
      </c>
      <c r="E170" s="400" t="s">
        <v>9918</v>
      </c>
      <c r="F170" s="69"/>
      <c r="G170" s="213" t="s">
        <v>10201</v>
      </c>
      <c r="H170" s="69"/>
      <c r="I170" s="74">
        <v>60000</v>
      </c>
      <c r="J170" s="69"/>
      <c r="K170" s="69" t="s">
        <v>3716</v>
      </c>
      <c r="L170" s="75" t="s">
        <v>1063</v>
      </c>
      <c r="M170" s="75" t="s">
        <v>8543</v>
      </c>
      <c r="N170" s="75" t="s">
        <v>10202</v>
      </c>
      <c r="O170" s="75" t="s">
        <v>1063</v>
      </c>
      <c r="P170" s="69" t="s">
        <v>1575</v>
      </c>
      <c r="Q170" s="75" t="s">
        <v>10203</v>
      </c>
      <c r="R170" s="75" t="s">
        <v>10204</v>
      </c>
      <c r="S170" s="69"/>
      <c r="T170" s="69"/>
      <c r="U170" s="69"/>
      <c r="V170" s="69"/>
      <c r="W170" s="69"/>
      <c r="X170" s="116"/>
      <c r="Y170" s="116"/>
      <c r="Z170" s="637">
        <f t="shared" si="4"/>
        <v>4200</v>
      </c>
      <c r="AA170" s="74">
        <f t="shared" si="5"/>
        <v>64200</v>
      </c>
    </row>
    <row r="171" spans="1:27" s="94" customFormat="1" ht="15.5" x14ac:dyDescent="0.35">
      <c r="A171" s="69"/>
      <c r="B171" s="399"/>
      <c r="C171" s="401"/>
      <c r="D171" s="399"/>
      <c r="E171" s="400"/>
      <c r="F171" s="69"/>
      <c r="G171" s="284" t="s">
        <v>994</v>
      </c>
      <c r="H171" s="86"/>
      <c r="I171" s="87">
        <f>SUM(I170)</f>
        <v>60000</v>
      </c>
      <c r="J171" s="69"/>
      <c r="K171" s="69"/>
      <c r="L171" s="75"/>
      <c r="M171" s="75"/>
      <c r="N171" s="75"/>
      <c r="O171" s="75"/>
      <c r="P171" s="69"/>
      <c r="Q171" s="75"/>
      <c r="R171" s="75"/>
      <c r="S171" s="69"/>
      <c r="T171" s="69"/>
      <c r="U171" s="69"/>
      <c r="V171" s="69"/>
      <c r="W171" s="69"/>
      <c r="X171" s="116"/>
      <c r="Y171" s="116"/>
      <c r="Z171" s="637">
        <f t="shared" si="4"/>
        <v>4200</v>
      </c>
      <c r="AA171" s="87">
        <f t="shared" si="5"/>
        <v>64200</v>
      </c>
    </row>
    <row r="172" spans="1:27" ht="13.5" customHeight="1" x14ac:dyDescent="0.35">
      <c r="A172" s="64"/>
      <c r="B172" s="64"/>
      <c r="C172" s="65"/>
      <c r="D172" s="64"/>
      <c r="E172" s="115"/>
      <c r="F172" s="64"/>
      <c r="G172" s="267" t="s">
        <v>1748</v>
      </c>
      <c r="H172" s="64"/>
      <c r="I172" s="67"/>
      <c r="J172" s="64"/>
      <c r="K172" s="64"/>
      <c r="L172" s="68"/>
      <c r="M172" s="68"/>
      <c r="N172" s="68"/>
      <c r="O172" s="68"/>
      <c r="P172" s="64"/>
      <c r="Q172" s="68"/>
      <c r="R172" s="68"/>
      <c r="S172" s="64"/>
      <c r="T172" s="64"/>
      <c r="U172" s="64"/>
      <c r="V172" s="64"/>
      <c r="W172" s="64"/>
      <c r="X172" s="115"/>
      <c r="Y172" s="115"/>
      <c r="Z172" s="637">
        <f t="shared" si="4"/>
        <v>0</v>
      </c>
      <c r="AA172" s="67">
        <f t="shared" si="5"/>
        <v>0</v>
      </c>
    </row>
    <row r="173" spans="1:27" ht="15.5" x14ac:dyDescent="0.35">
      <c r="A173" s="76"/>
      <c r="B173" s="399" t="s">
        <v>9915</v>
      </c>
      <c r="C173" s="399" t="s">
        <v>9916</v>
      </c>
      <c r="D173" s="399" t="s">
        <v>9917</v>
      </c>
      <c r="E173" s="400" t="s">
        <v>9918</v>
      </c>
      <c r="F173" s="76"/>
      <c r="G173" s="213" t="s">
        <v>10205</v>
      </c>
      <c r="H173" s="76"/>
      <c r="I173" s="118">
        <v>200000</v>
      </c>
      <c r="J173" s="76"/>
      <c r="K173" s="76" t="s">
        <v>1147</v>
      </c>
      <c r="L173" s="119" t="s">
        <v>10206</v>
      </c>
      <c r="M173" s="270">
        <v>2112731157</v>
      </c>
      <c r="N173" s="76" t="s">
        <v>2249</v>
      </c>
      <c r="O173" s="76" t="s">
        <v>2249</v>
      </c>
      <c r="P173" s="76" t="s">
        <v>2249</v>
      </c>
      <c r="Q173" s="76" t="s">
        <v>2249</v>
      </c>
      <c r="R173" s="76" t="s">
        <v>2249</v>
      </c>
      <c r="S173" s="76"/>
      <c r="T173" s="76"/>
      <c r="U173" s="76"/>
      <c r="V173" s="76"/>
      <c r="W173" s="76"/>
      <c r="X173" s="121"/>
      <c r="Y173" s="121"/>
      <c r="Z173" s="637">
        <f t="shared" si="4"/>
        <v>14000.000000000002</v>
      </c>
      <c r="AA173" s="118">
        <f t="shared" si="5"/>
        <v>214000</v>
      </c>
    </row>
    <row r="174" spans="1:27" ht="15.5" x14ac:dyDescent="0.35">
      <c r="A174" s="76"/>
      <c r="B174" s="399" t="s">
        <v>9915</v>
      </c>
      <c r="C174" s="399" t="s">
        <v>9916</v>
      </c>
      <c r="D174" s="399" t="s">
        <v>9917</v>
      </c>
      <c r="E174" s="400" t="s">
        <v>9918</v>
      </c>
      <c r="F174" s="76"/>
      <c r="G174" s="213" t="s">
        <v>10207</v>
      </c>
      <c r="H174" s="76"/>
      <c r="I174" s="118">
        <v>200000</v>
      </c>
      <c r="J174" s="76"/>
      <c r="K174" s="76" t="s">
        <v>2249</v>
      </c>
      <c r="L174" s="76" t="s">
        <v>2249</v>
      </c>
      <c r="M174" s="76" t="s">
        <v>2249</v>
      </c>
      <c r="N174" s="76" t="s">
        <v>2249</v>
      </c>
      <c r="O174" s="76" t="s">
        <v>2249</v>
      </c>
      <c r="P174" s="76" t="s">
        <v>2249</v>
      </c>
      <c r="Q174" s="76" t="s">
        <v>2249</v>
      </c>
      <c r="R174" s="76" t="s">
        <v>2249</v>
      </c>
      <c r="S174" s="76"/>
      <c r="T174" s="76"/>
      <c r="U174" s="76"/>
      <c r="V174" s="76"/>
      <c r="W174" s="76"/>
      <c r="X174" s="121"/>
      <c r="Y174" s="121"/>
      <c r="Z174" s="637">
        <f t="shared" si="4"/>
        <v>14000.000000000002</v>
      </c>
      <c r="AA174" s="118">
        <f t="shared" si="5"/>
        <v>214000</v>
      </c>
    </row>
    <row r="175" spans="1:27" ht="15.5" x14ac:dyDescent="0.35">
      <c r="A175" s="76"/>
      <c r="B175" s="399"/>
      <c r="C175" s="401"/>
      <c r="D175" s="399"/>
      <c r="E175" s="400"/>
      <c r="F175" s="76"/>
      <c r="G175" s="284" t="s">
        <v>994</v>
      </c>
      <c r="H175" s="123"/>
      <c r="I175" s="124">
        <f>SUM(I173:I174)</f>
        <v>400000</v>
      </c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121"/>
      <c r="Y175" s="121"/>
      <c r="Z175" s="637">
        <f t="shared" si="4"/>
        <v>28000.000000000004</v>
      </c>
      <c r="AA175" s="124">
        <f t="shared" si="5"/>
        <v>428000</v>
      </c>
    </row>
    <row r="176" spans="1:27" ht="15.5" x14ac:dyDescent="0.35">
      <c r="A176" s="64"/>
      <c r="B176" s="64"/>
      <c r="C176" s="65"/>
      <c r="D176" s="64"/>
      <c r="E176" s="115"/>
      <c r="F176" s="64"/>
      <c r="G176" s="267" t="s">
        <v>1572</v>
      </c>
      <c r="H176" s="64"/>
      <c r="I176" s="67"/>
      <c r="J176" s="64"/>
      <c r="K176" s="64"/>
      <c r="L176" s="68"/>
      <c r="M176" s="68"/>
      <c r="N176" s="68"/>
      <c r="O176" s="68"/>
      <c r="P176" s="64"/>
      <c r="Q176" s="68"/>
      <c r="R176" s="68"/>
      <c r="S176" s="64"/>
      <c r="T176" s="64"/>
      <c r="U176" s="64"/>
      <c r="V176" s="64"/>
      <c r="W176" s="64"/>
      <c r="X176" s="115"/>
      <c r="Y176" s="115"/>
      <c r="Z176" s="637">
        <f t="shared" si="4"/>
        <v>0</v>
      </c>
      <c r="AA176" s="67">
        <f t="shared" si="5"/>
        <v>0</v>
      </c>
    </row>
    <row r="177" spans="1:27" s="100" customFormat="1" ht="15.5" x14ac:dyDescent="0.35">
      <c r="A177" s="76"/>
      <c r="B177" s="399" t="s">
        <v>9915</v>
      </c>
      <c r="C177" s="399" t="s">
        <v>9916</v>
      </c>
      <c r="D177" s="399" t="s">
        <v>9917</v>
      </c>
      <c r="E177" s="400" t="s">
        <v>9918</v>
      </c>
      <c r="F177" s="76"/>
      <c r="G177" s="269" t="s">
        <v>9243</v>
      </c>
      <c r="H177" s="76"/>
      <c r="I177" s="118">
        <v>450000</v>
      </c>
      <c r="J177" s="76"/>
      <c r="K177" s="42" t="s">
        <v>1765</v>
      </c>
      <c r="L177" s="42" t="s">
        <v>1765</v>
      </c>
      <c r="M177" s="42" t="s">
        <v>1765</v>
      </c>
      <c r="N177" s="242" t="s">
        <v>1765</v>
      </c>
      <c r="O177" s="42" t="s">
        <v>1765</v>
      </c>
      <c r="P177" s="42" t="s">
        <v>1765</v>
      </c>
      <c r="Q177" s="242" t="s">
        <v>1765</v>
      </c>
      <c r="R177" s="42" t="s">
        <v>1765</v>
      </c>
      <c r="S177" s="42"/>
      <c r="T177" s="42"/>
      <c r="U177" s="42"/>
      <c r="V177" s="42"/>
      <c r="W177" s="42"/>
      <c r="X177" s="243"/>
      <c r="Y177" s="243"/>
      <c r="Z177" s="637">
        <f t="shared" si="4"/>
        <v>31500.000000000004</v>
      </c>
      <c r="AA177" s="118">
        <f t="shared" si="5"/>
        <v>481500</v>
      </c>
    </row>
    <row r="178" spans="1:27" s="100" customFormat="1" ht="15.5" x14ac:dyDescent="0.35">
      <c r="A178" s="76"/>
      <c r="B178" s="399"/>
      <c r="C178" s="401"/>
      <c r="D178" s="399"/>
      <c r="E178" s="400"/>
      <c r="F178" s="76"/>
      <c r="G178" s="271" t="s">
        <v>994</v>
      </c>
      <c r="H178" s="123"/>
      <c r="I178" s="124">
        <f>SUM(I177)</f>
        <v>450000</v>
      </c>
      <c r="J178" s="76"/>
      <c r="K178" s="42"/>
      <c r="L178" s="42"/>
      <c r="M178" s="42"/>
      <c r="N178" s="242"/>
      <c r="O178" s="42"/>
      <c r="P178" s="42"/>
      <c r="Q178" s="242"/>
      <c r="R178" s="42"/>
      <c r="S178" s="42"/>
      <c r="T178" s="42"/>
      <c r="U178" s="42"/>
      <c r="V178" s="42"/>
      <c r="W178" s="42"/>
      <c r="X178" s="243"/>
      <c r="Y178" s="243"/>
      <c r="Z178" s="637">
        <f t="shared" si="4"/>
        <v>31500.000000000004</v>
      </c>
      <c r="AA178" s="124">
        <f t="shared" si="5"/>
        <v>481500</v>
      </c>
    </row>
    <row r="179" spans="1:27" ht="15.5" x14ac:dyDescent="0.35">
      <c r="A179" s="64"/>
      <c r="B179" s="64"/>
      <c r="C179" s="65"/>
      <c r="D179" s="64"/>
      <c r="E179" s="115"/>
      <c r="F179" s="64"/>
      <c r="G179" s="272" t="s">
        <v>1582</v>
      </c>
      <c r="H179" s="64"/>
      <c r="I179" s="67"/>
      <c r="J179" s="64"/>
      <c r="K179" s="64"/>
      <c r="L179" s="68"/>
      <c r="M179" s="68"/>
      <c r="N179" s="68"/>
      <c r="O179" s="68"/>
      <c r="P179" s="64"/>
      <c r="Q179" s="68"/>
      <c r="R179" s="68"/>
      <c r="S179" s="64"/>
      <c r="T179" s="64"/>
      <c r="U179" s="64"/>
      <c r="V179" s="64"/>
      <c r="W179" s="64"/>
      <c r="X179" s="115"/>
      <c r="Y179" s="115"/>
      <c r="Z179" s="637">
        <f t="shared" si="4"/>
        <v>0</v>
      </c>
      <c r="AA179" s="67">
        <f t="shared" si="5"/>
        <v>0</v>
      </c>
    </row>
    <row r="180" spans="1:27" ht="15.5" x14ac:dyDescent="0.35">
      <c r="A180" s="69"/>
      <c r="B180" s="399" t="s">
        <v>9915</v>
      </c>
      <c r="C180" s="399" t="s">
        <v>9916</v>
      </c>
      <c r="D180" s="399" t="s">
        <v>9917</v>
      </c>
      <c r="E180" s="400" t="s">
        <v>9918</v>
      </c>
      <c r="F180" s="69"/>
      <c r="G180" s="213" t="s">
        <v>10208</v>
      </c>
      <c r="H180" s="69"/>
      <c r="I180" s="74">
        <v>400000</v>
      </c>
      <c r="J180" s="69"/>
      <c r="K180" s="69" t="s">
        <v>10209</v>
      </c>
      <c r="L180" s="75" t="s">
        <v>10210</v>
      </c>
      <c r="M180" s="75" t="s">
        <v>10211</v>
      </c>
      <c r="N180" s="131" t="s">
        <v>9922</v>
      </c>
      <c r="O180" s="131" t="s">
        <v>9922</v>
      </c>
      <c r="P180" s="131" t="s">
        <v>9922</v>
      </c>
      <c r="Q180" s="75" t="s">
        <v>1071</v>
      </c>
      <c r="R180" s="75" t="s">
        <v>1950</v>
      </c>
      <c r="S180" s="69"/>
      <c r="T180" s="69"/>
      <c r="U180" s="69"/>
      <c r="V180" s="69"/>
      <c r="W180" s="69"/>
      <c r="X180" s="116"/>
      <c r="Y180" s="121" t="s">
        <v>10212</v>
      </c>
      <c r="Z180" s="637">
        <f t="shared" si="4"/>
        <v>28000.000000000004</v>
      </c>
      <c r="AA180" s="74">
        <f t="shared" si="5"/>
        <v>428000</v>
      </c>
    </row>
    <row r="181" spans="1:27" ht="15.5" x14ac:dyDescent="0.35">
      <c r="A181" s="69"/>
      <c r="B181" s="399" t="s">
        <v>9915</v>
      </c>
      <c r="C181" s="399" t="s">
        <v>9916</v>
      </c>
      <c r="D181" s="399" t="s">
        <v>9917</v>
      </c>
      <c r="E181" s="400" t="s">
        <v>9918</v>
      </c>
      <c r="F181" s="69"/>
      <c r="G181" s="213" t="s">
        <v>10213</v>
      </c>
      <c r="H181" s="69"/>
      <c r="I181" s="74">
        <v>400000</v>
      </c>
      <c r="J181" s="69"/>
      <c r="K181" s="69" t="s">
        <v>1214</v>
      </c>
      <c r="L181" s="75" t="s">
        <v>1063</v>
      </c>
      <c r="M181" s="75" t="s">
        <v>10214</v>
      </c>
      <c r="N181" s="131" t="s">
        <v>10215</v>
      </c>
      <c r="O181" s="75" t="s">
        <v>1765</v>
      </c>
      <c r="P181" s="75" t="s">
        <v>1765</v>
      </c>
      <c r="Q181" s="75" t="s">
        <v>3152</v>
      </c>
      <c r="R181" s="75" t="s">
        <v>1066</v>
      </c>
      <c r="S181" s="69"/>
      <c r="T181" s="69"/>
      <c r="U181" s="69"/>
      <c r="V181" s="69"/>
      <c r="W181" s="69"/>
      <c r="X181" s="116"/>
      <c r="Y181" s="121"/>
      <c r="Z181" s="637">
        <f t="shared" si="4"/>
        <v>28000.000000000004</v>
      </c>
      <c r="AA181" s="74">
        <f t="shared" si="5"/>
        <v>428000</v>
      </c>
    </row>
    <row r="182" spans="1:27" ht="15.5" x14ac:dyDescent="0.35">
      <c r="A182" s="69"/>
      <c r="B182" s="399" t="s">
        <v>9915</v>
      </c>
      <c r="C182" s="399" t="s">
        <v>9916</v>
      </c>
      <c r="D182" s="399" t="s">
        <v>9917</v>
      </c>
      <c r="E182" s="400" t="s">
        <v>9918</v>
      </c>
      <c r="F182" s="69"/>
      <c r="G182" s="213" t="s">
        <v>10213</v>
      </c>
      <c r="H182" s="69"/>
      <c r="I182" s="74">
        <v>400000</v>
      </c>
      <c r="J182" s="69"/>
      <c r="K182" s="69" t="s">
        <v>1214</v>
      </c>
      <c r="L182" s="75" t="s">
        <v>1063</v>
      </c>
      <c r="M182" s="75" t="s">
        <v>10214</v>
      </c>
      <c r="N182" s="131" t="s">
        <v>10216</v>
      </c>
      <c r="O182" s="131" t="s">
        <v>9922</v>
      </c>
      <c r="P182" s="131" t="s">
        <v>9922</v>
      </c>
      <c r="Q182" s="75" t="s">
        <v>3152</v>
      </c>
      <c r="R182" s="75" t="s">
        <v>1066</v>
      </c>
      <c r="S182" s="69"/>
      <c r="T182" s="69"/>
      <c r="U182" s="69"/>
      <c r="V182" s="69"/>
      <c r="W182" s="69"/>
      <c r="X182" s="116"/>
      <c r="Y182" s="121"/>
      <c r="Z182" s="637">
        <f t="shared" si="4"/>
        <v>28000.000000000004</v>
      </c>
      <c r="AA182" s="74">
        <f t="shared" si="5"/>
        <v>428000</v>
      </c>
    </row>
    <row r="183" spans="1:27" ht="15.5" x14ac:dyDescent="0.35">
      <c r="A183" s="69"/>
      <c r="B183" s="399" t="s">
        <v>9915</v>
      </c>
      <c r="C183" s="399" t="s">
        <v>9916</v>
      </c>
      <c r="D183" s="399" t="s">
        <v>9917</v>
      </c>
      <c r="E183" s="400" t="s">
        <v>9918</v>
      </c>
      <c r="F183" s="69"/>
      <c r="G183" s="213" t="s">
        <v>10213</v>
      </c>
      <c r="H183" s="69"/>
      <c r="I183" s="74">
        <v>400000</v>
      </c>
      <c r="J183" s="69"/>
      <c r="K183" s="69" t="s">
        <v>1214</v>
      </c>
      <c r="L183" s="75" t="s">
        <v>1063</v>
      </c>
      <c r="M183" s="75" t="s">
        <v>10217</v>
      </c>
      <c r="N183" s="131" t="s">
        <v>10218</v>
      </c>
      <c r="O183" s="75" t="s">
        <v>1765</v>
      </c>
      <c r="P183" s="75" t="s">
        <v>1765</v>
      </c>
      <c r="Q183" s="75" t="s">
        <v>1765</v>
      </c>
      <c r="R183" s="75" t="s">
        <v>1066</v>
      </c>
      <c r="S183" s="69"/>
      <c r="T183" s="69"/>
      <c r="U183" s="69"/>
      <c r="V183" s="69"/>
      <c r="W183" s="69"/>
      <c r="X183" s="116"/>
      <c r="Y183" s="121"/>
      <c r="Z183" s="637">
        <f t="shared" si="4"/>
        <v>28000.000000000004</v>
      </c>
      <c r="AA183" s="74">
        <f t="shared" si="5"/>
        <v>428000</v>
      </c>
    </row>
    <row r="184" spans="1:27" ht="15.5" x14ac:dyDescent="0.35">
      <c r="A184" s="84"/>
      <c r="B184" s="407"/>
      <c r="C184" s="408"/>
      <c r="D184" s="407"/>
      <c r="E184" s="409"/>
      <c r="F184" s="84"/>
      <c r="G184" s="410" t="s">
        <v>994</v>
      </c>
      <c r="H184" s="190"/>
      <c r="I184" s="191">
        <f>SUM(I180:I183)</f>
        <v>1600000</v>
      </c>
      <c r="J184" s="84"/>
      <c r="K184" s="84"/>
      <c r="L184" s="411"/>
      <c r="M184" s="411"/>
      <c r="N184" s="412"/>
      <c r="O184" s="411"/>
      <c r="P184" s="411"/>
      <c r="Q184" s="411"/>
      <c r="R184" s="411"/>
      <c r="S184" s="84"/>
      <c r="T184" s="84"/>
      <c r="U184" s="84"/>
      <c r="V184" s="84"/>
      <c r="W184" s="84"/>
      <c r="X184" s="413"/>
      <c r="Y184" s="362"/>
      <c r="Z184" s="637">
        <f t="shared" si="4"/>
        <v>112000.00000000001</v>
      </c>
      <c r="AA184" s="191">
        <f t="shared" si="5"/>
        <v>1712000</v>
      </c>
    </row>
    <row r="185" spans="1:27" ht="15.5" x14ac:dyDescent="0.35">
      <c r="A185" s="414"/>
      <c r="B185" s="414"/>
      <c r="C185" s="415"/>
      <c r="D185" s="414"/>
      <c r="E185" s="416"/>
      <c r="F185" s="414"/>
      <c r="G185" s="417" t="s">
        <v>1590</v>
      </c>
      <c r="H185" s="414"/>
      <c r="I185" s="418"/>
      <c r="J185" s="414"/>
      <c r="K185" s="414"/>
      <c r="L185" s="419"/>
      <c r="M185" s="419"/>
      <c r="N185" s="419"/>
      <c r="O185" s="419"/>
      <c r="P185" s="414"/>
      <c r="Q185" s="419"/>
      <c r="R185" s="419"/>
      <c r="S185" s="414"/>
      <c r="T185" s="414"/>
      <c r="U185" s="414"/>
      <c r="V185" s="414"/>
      <c r="W185" s="414"/>
      <c r="X185" s="416"/>
      <c r="Y185" s="416"/>
      <c r="Z185" s="637">
        <f t="shared" si="4"/>
        <v>0</v>
      </c>
      <c r="AA185" s="418">
        <f t="shared" si="5"/>
        <v>0</v>
      </c>
    </row>
    <row r="186" spans="1:27" s="42" customFormat="1" ht="15.5" x14ac:dyDescent="0.35">
      <c r="A186" s="76"/>
      <c r="B186" s="399" t="s">
        <v>9915</v>
      </c>
      <c r="C186" s="399" t="s">
        <v>9916</v>
      </c>
      <c r="D186" s="399" t="s">
        <v>9917</v>
      </c>
      <c r="E186" s="399" t="s">
        <v>9918</v>
      </c>
      <c r="F186" s="76"/>
      <c r="G186" s="69" t="s">
        <v>10219</v>
      </c>
      <c r="H186" s="76"/>
      <c r="I186" s="118">
        <v>600000</v>
      </c>
      <c r="J186" s="76"/>
      <c r="K186" s="76" t="s">
        <v>1230</v>
      </c>
      <c r="L186" s="119" t="s">
        <v>1063</v>
      </c>
      <c r="M186" s="119" t="s">
        <v>10220</v>
      </c>
      <c r="N186" s="119" t="s">
        <v>1063</v>
      </c>
      <c r="O186" s="119" t="s">
        <v>1063</v>
      </c>
      <c r="P186" s="76" t="s">
        <v>1575</v>
      </c>
      <c r="Q186" s="119" t="s">
        <v>1063</v>
      </c>
      <c r="R186" s="119" t="s">
        <v>1066</v>
      </c>
      <c r="S186" s="76"/>
      <c r="T186" s="76"/>
      <c r="U186" s="76"/>
      <c r="V186" s="76"/>
      <c r="W186" s="76"/>
      <c r="X186" s="76"/>
      <c r="Y186" s="121"/>
      <c r="Z186" s="637">
        <f t="shared" si="4"/>
        <v>42000.000000000007</v>
      </c>
      <c r="AA186" s="118">
        <f t="shared" si="5"/>
        <v>642000</v>
      </c>
    </row>
    <row r="187" spans="1:27" s="42" customFormat="1" ht="15.5" x14ac:dyDescent="0.35">
      <c r="B187" s="399" t="s">
        <v>9915</v>
      </c>
      <c r="C187" s="399" t="s">
        <v>9916</v>
      </c>
      <c r="D187" s="399" t="s">
        <v>9917</v>
      </c>
      <c r="E187" s="399" t="s">
        <v>9918</v>
      </c>
      <c r="G187" s="69" t="s">
        <v>10221</v>
      </c>
      <c r="I187" s="169">
        <v>200000</v>
      </c>
      <c r="K187" s="42" t="s">
        <v>1230</v>
      </c>
      <c r="L187" s="242">
        <v>2011</v>
      </c>
      <c r="M187" s="42" t="s">
        <v>10222</v>
      </c>
      <c r="N187" s="242" t="s">
        <v>1063</v>
      </c>
      <c r="O187" s="42" t="s">
        <v>1063</v>
      </c>
      <c r="P187" s="242" t="s">
        <v>1575</v>
      </c>
      <c r="Q187" s="242" t="s">
        <v>1063</v>
      </c>
      <c r="Y187" s="243"/>
      <c r="Z187" s="637">
        <f t="shared" si="4"/>
        <v>14000.000000000002</v>
      </c>
      <c r="AA187" s="169">
        <f t="shared" si="5"/>
        <v>214000</v>
      </c>
    </row>
    <row r="188" spans="1:27" s="42" customFormat="1" x14ac:dyDescent="0.35">
      <c r="G188" s="20" t="s">
        <v>994</v>
      </c>
      <c r="H188" s="20"/>
      <c r="I188" s="103">
        <f>SUM(I186:I187)</f>
        <v>800000</v>
      </c>
      <c r="L188" s="242"/>
      <c r="N188" s="242"/>
      <c r="Q188" s="242"/>
      <c r="Y188" s="243"/>
      <c r="Z188" s="637">
        <f t="shared" si="4"/>
        <v>56000.000000000007</v>
      </c>
      <c r="AA188" s="103">
        <f t="shared" si="5"/>
        <v>856000</v>
      </c>
    </row>
    <row r="189" spans="1:27" x14ac:dyDescent="0.35">
      <c r="F189" s="420"/>
      <c r="G189" s="20" t="s">
        <v>894</v>
      </c>
      <c r="I189" s="103">
        <f>SUM(I5:I188)/2</f>
        <v>193610000</v>
      </c>
      <c r="Z189" s="637">
        <f t="shared" si="4"/>
        <v>13552700.000000002</v>
      </c>
      <c r="AA189" s="103">
        <f t="shared" si="5"/>
        <v>207162700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B050"/>
  </sheetPr>
  <dimension ref="A1:AF76"/>
  <sheetViews>
    <sheetView topLeftCell="G1" workbookViewId="0">
      <selection activeCell="AE1" sqref="I1:AE1048576"/>
    </sheetView>
  </sheetViews>
  <sheetFormatPr defaultColWidth="9.08984375" defaultRowHeight="15.5" x14ac:dyDescent="0.35"/>
  <cols>
    <col min="1" max="1" width="16.1796875" style="100" hidden="1" customWidth="1"/>
    <col min="2" max="2" width="34.453125" style="100" hidden="1" customWidth="1"/>
    <col min="3" max="3" width="14.1796875" style="100" hidden="1" customWidth="1"/>
    <col min="4" max="4" width="23.54296875" style="100" hidden="1" customWidth="1"/>
    <col min="5" max="6" width="32.453125" style="100" hidden="1" customWidth="1"/>
    <col min="7" max="7" width="88.81640625" style="100" customWidth="1"/>
    <col min="8" max="8" width="27" style="100" hidden="1" customWidth="1"/>
    <col min="9" max="9" width="27" style="135" hidden="1" customWidth="1"/>
    <col min="10" max="10" width="15.81640625" style="100" hidden="1" customWidth="1"/>
    <col min="11" max="11" width="18.453125" style="100" hidden="1" customWidth="1"/>
    <col min="12" max="12" width="26.08984375" style="100" hidden="1" customWidth="1"/>
    <col min="13" max="13" width="28.81640625" style="100" hidden="1" customWidth="1"/>
    <col min="14" max="14" width="28" style="100" hidden="1" customWidth="1"/>
    <col min="15" max="15" width="19.08984375" style="100" hidden="1" customWidth="1"/>
    <col min="16" max="16" width="24.453125" style="100" hidden="1" customWidth="1"/>
    <col min="17" max="17" width="21.54296875" style="100" hidden="1" customWidth="1"/>
    <col min="18" max="18" width="20.08984375" style="100" hidden="1" customWidth="1"/>
    <col min="19" max="19" width="10.54296875" style="100" hidden="1" customWidth="1"/>
    <col min="20" max="20" width="11.453125" style="100" hidden="1" customWidth="1"/>
    <col min="21" max="21" width="21.1796875" style="100" hidden="1" customWidth="1"/>
    <col min="22" max="22" width="44.7265625" style="100" hidden="1" customWidth="1"/>
    <col min="23" max="23" width="26.453125" style="100" hidden="1" customWidth="1"/>
    <col min="24" max="24" width="33" style="100" hidden="1" customWidth="1"/>
    <col min="25" max="25" width="20" style="100" hidden="1" customWidth="1"/>
    <col min="26" max="30" width="0" style="100" hidden="1" customWidth="1"/>
    <col min="31" max="31" width="15.453125" style="100" hidden="1" customWidth="1"/>
    <col min="32" max="32" width="27" style="135" customWidth="1"/>
    <col min="33" max="16384" width="9.08984375" style="100"/>
  </cols>
  <sheetData>
    <row r="1" spans="1:32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F1" s="47"/>
    </row>
    <row r="2" spans="1:32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F2" s="634" t="s">
        <v>24303</v>
      </c>
    </row>
    <row r="3" spans="1:32" x14ac:dyDescent="0.35">
      <c r="A3" s="106"/>
      <c r="B3" s="136" t="s">
        <v>10223</v>
      </c>
      <c r="C3" s="136" t="s">
        <v>193</v>
      </c>
      <c r="D3" s="136" t="s">
        <v>2873</v>
      </c>
      <c r="E3" s="136" t="s">
        <v>10224</v>
      </c>
      <c r="F3" s="57"/>
      <c r="G3" s="106" t="s">
        <v>10225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F3" s="108"/>
    </row>
    <row r="4" spans="1:32" x14ac:dyDescent="0.35">
      <c r="A4" s="64"/>
      <c r="B4" s="64"/>
      <c r="C4" s="64"/>
      <c r="D4" s="64"/>
      <c r="E4" s="64"/>
      <c r="F4" s="64"/>
      <c r="G4" s="66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181"/>
      <c r="AE4" s="638">
        <v>7.0000000000000007E-2</v>
      </c>
      <c r="AF4" s="67"/>
    </row>
    <row r="5" spans="1:32" x14ac:dyDescent="0.35">
      <c r="A5" s="76"/>
      <c r="B5" s="77"/>
      <c r="C5" s="77"/>
      <c r="D5" s="77"/>
      <c r="E5" s="77"/>
      <c r="F5" s="77"/>
      <c r="G5" s="421" t="s">
        <v>10226</v>
      </c>
      <c r="H5" s="69"/>
      <c r="I5" s="74">
        <v>600000</v>
      </c>
      <c r="J5" s="69"/>
      <c r="K5" s="69" t="s">
        <v>10227</v>
      </c>
      <c r="L5" s="167">
        <v>1976</v>
      </c>
      <c r="M5" s="69" t="s">
        <v>2213</v>
      </c>
      <c r="N5" s="167" t="s">
        <v>10228</v>
      </c>
      <c r="O5" s="167" t="s">
        <v>1575</v>
      </c>
      <c r="P5" s="69" t="s">
        <v>1773</v>
      </c>
      <c r="Q5" s="69">
        <v>630</v>
      </c>
      <c r="R5" s="167">
        <v>12</v>
      </c>
      <c r="S5" s="69"/>
      <c r="T5" s="69"/>
      <c r="U5" s="69"/>
      <c r="V5" s="69"/>
      <c r="W5" s="143"/>
      <c r="X5" s="143" t="s">
        <v>1243</v>
      </c>
      <c r="AE5" s="639">
        <f>I5*AE$4</f>
        <v>42000.000000000007</v>
      </c>
      <c r="AF5" s="74">
        <f>I5+AE5</f>
        <v>642000</v>
      </c>
    </row>
    <row r="6" spans="1:32" x14ac:dyDescent="0.35">
      <c r="A6" s="76"/>
      <c r="B6" s="76"/>
      <c r="C6" s="76"/>
      <c r="D6" s="76"/>
      <c r="E6" s="76"/>
      <c r="F6" s="76"/>
      <c r="G6" s="421" t="s">
        <v>10229</v>
      </c>
      <c r="H6" s="69"/>
      <c r="I6" s="74">
        <v>600000</v>
      </c>
      <c r="J6" s="69"/>
      <c r="K6" s="69" t="s">
        <v>10227</v>
      </c>
      <c r="L6" s="167">
        <v>1976</v>
      </c>
      <c r="M6" s="69" t="s">
        <v>2213</v>
      </c>
      <c r="N6" s="167" t="s">
        <v>10230</v>
      </c>
      <c r="O6" s="167" t="s">
        <v>1575</v>
      </c>
      <c r="P6" s="69" t="s">
        <v>1773</v>
      </c>
      <c r="Q6" s="69">
        <v>630</v>
      </c>
      <c r="R6" s="167">
        <v>12</v>
      </c>
      <c r="S6" s="69"/>
      <c r="T6" s="69"/>
      <c r="U6" s="69"/>
      <c r="V6" s="69"/>
      <c r="W6" s="143"/>
      <c r="X6" s="143" t="s">
        <v>1970</v>
      </c>
      <c r="AE6" s="639">
        <f t="shared" ref="AE6:AE69" si="0">I6*AE$4</f>
        <v>42000.000000000007</v>
      </c>
      <c r="AF6" s="74">
        <f t="shared" ref="AF6:AF69" si="1">I6+AE6</f>
        <v>642000</v>
      </c>
    </row>
    <row r="7" spans="1:32" x14ac:dyDescent="0.35">
      <c r="A7" s="76"/>
      <c r="B7" s="76"/>
      <c r="C7" s="76"/>
      <c r="D7" s="76"/>
      <c r="E7" s="76"/>
      <c r="F7" s="76"/>
      <c r="G7" s="421" t="s">
        <v>10231</v>
      </c>
      <c r="H7" s="69"/>
      <c r="I7" s="74">
        <v>600000</v>
      </c>
      <c r="J7" s="69"/>
      <c r="K7" s="69" t="s">
        <v>10227</v>
      </c>
      <c r="L7" s="167">
        <v>1976</v>
      </c>
      <c r="M7" s="69" t="s">
        <v>2213</v>
      </c>
      <c r="N7" s="167" t="s">
        <v>10232</v>
      </c>
      <c r="O7" s="167" t="s">
        <v>1575</v>
      </c>
      <c r="P7" s="69" t="s">
        <v>1773</v>
      </c>
      <c r="Q7" s="69">
        <v>630</v>
      </c>
      <c r="R7" s="167">
        <v>12</v>
      </c>
      <c r="S7" s="69"/>
      <c r="T7" s="69"/>
      <c r="U7" s="69"/>
      <c r="V7" s="69"/>
      <c r="W7" s="143"/>
      <c r="X7" s="143" t="s">
        <v>1970</v>
      </c>
      <c r="AE7" s="639">
        <f t="shared" si="0"/>
        <v>42000.000000000007</v>
      </c>
      <c r="AF7" s="74">
        <f t="shared" si="1"/>
        <v>642000</v>
      </c>
    </row>
    <row r="8" spans="1:32" x14ac:dyDescent="0.35">
      <c r="A8" s="76"/>
      <c r="B8" s="76"/>
      <c r="C8" s="76"/>
      <c r="D8" s="76"/>
      <c r="E8" s="76"/>
      <c r="F8" s="73" t="s">
        <v>10233</v>
      </c>
      <c r="G8" s="421" t="s">
        <v>10234</v>
      </c>
      <c r="H8" s="73"/>
      <c r="I8" s="74">
        <v>650000</v>
      </c>
      <c r="J8" s="69"/>
      <c r="K8" s="69" t="s">
        <v>10227</v>
      </c>
      <c r="L8" s="167">
        <v>1976</v>
      </c>
      <c r="M8" s="69" t="s">
        <v>2318</v>
      </c>
      <c r="N8" s="167" t="s">
        <v>10235</v>
      </c>
      <c r="O8" s="167" t="s">
        <v>1575</v>
      </c>
      <c r="P8" s="69" t="s">
        <v>1773</v>
      </c>
      <c r="Q8" s="69">
        <v>1250</v>
      </c>
      <c r="R8" s="167">
        <v>12</v>
      </c>
      <c r="S8" s="69"/>
      <c r="T8" s="69"/>
      <c r="U8" s="69"/>
      <c r="V8" s="69"/>
      <c r="W8" s="143"/>
      <c r="X8" s="143" t="s">
        <v>1243</v>
      </c>
      <c r="AE8" s="639">
        <f t="shared" si="0"/>
        <v>45500.000000000007</v>
      </c>
      <c r="AF8" s="74">
        <f t="shared" si="1"/>
        <v>695500</v>
      </c>
    </row>
    <row r="9" spans="1:32" x14ac:dyDescent="0.35">
      <c r="A9" s="76"/>
      <c r="B9" s="76"/>
      <c r="C9" s="76"/>
      <c r="D9" s="76"/>
      <c r="E9" s="76"/>
      <c r="F9" s="76"/>
      <c r="G9" s="421" t="s">
        <v>10236</v>
      </c>
      <c r="H9" s="69"/>
      <c r="I9" s="74">
        <v>650000</v>
      </c>
      <c r="J9" s="69"/>
      <c r="K9" s="69" t="s">
        <v>10227</v>
      </c>
      <c r="L9" s="167">
        <v>1976</v>
      </c>
      <c r="M9" s="69" t="s">
        <v>2213</v>
      </c>
      <c r="N9" s="167" t="s">
        <v>10237</v>
      </c>
      <c r="O9" s="167" t="s">
        <v>1575</v>
      </c>
      <c r="P9" s="69" t="s">
        <v>1773</v>
      </c>
      <c r="Q9" s="69">
        <v>630</v>
      </c>
      <c r="R9" s="167">
        <v>12</v>
      </c>
      <c r="S9" s="69"/>
      <c r="T9" s="69"/>
      <c r="U9" s="69"/>
      <c r="V9" s="69"/>
      <c r="W9" s="143"/>
      <c r="X9" s="143" t="s">
        <v>1970</v>
      </c>
      <c r="AE9" s="639">
        <f t="shared" si="0"/>
        <v>45500.000000000007</v>
      </c>
      <c r="AF9" s="74">
        <f t="shared" si="1"/>
        <v>695500</v>
      </c>
    </row>
    <row r="10" spans="1:32" x14ac:dyDescent="0.35">
      <c r="A10" s="76"/>
      <c r="B10" s="76"/>
      <c r="C10" s="76"/>
      <c r="D10" s="76"/>
      <c r="E10" s="76"/>
      <c r="F10" s="76"/>
      <c r="G10" s="421" t="s">
        <v>10238</v>
      </c>
      <c r="H10" s="69"/>
      <c r="I10" s="74">
        <v>650000</v>
      </c>
      <c r="J10" s="69"/>
      <c r="K10" s="69" t="s">
        <v>10227</v>
      </c>
      <c r="L10" s="167">
        <v>1976</v>
      </c>
      <c r="M10" s="69" t="s">
        <v>2318</v>
      </c>
      <c r="N10" s="167" t="s">
        <v>10239</v>
      </c>
      <c r="O10" s="167" t="s">
        <v>1575</v>
      </c>
      <c r="P10" s="69" t="s">
        <v>1773</v>
      </c>
      <c r="Q10" s="69">
        <v>1250</v>
      </c>
      <c r="R10" s="167">
        <v>12</v>
      </c>
      <c r="S10" s="69"/>
      <c r="T10" s="69"/>
      <c r="U10" s="69"/>
      <c r="V10" s="69"/>
      <c r="W10" s="143"/>
      <c r="X10" s="143" t="s">
        <v>1243</v>
      </c>
      <c r="AE10" s="639">
        <f t="shared" si="0"/>
        <v>45500.000000000007</v>
      </c>
      <c r="AF10" s="74">
        <f t="shared" si="1"/>
        <v>695500</v>
      </c>
    </row>
    <row r="11" spans="1:32" x14ac:dyDescent="0.35">
      <c r="A11" s="76"/>
      <c r="B11" s="76"/>
      <c r="C11" s="76"/>
      <c r="D11" s="76"/>
      <c r="E11" s="76"/>
      <c r="F11" s="76"/>
      <c r="G11" s="421" t="s">
        <v>10240</v>
      </c>
      <c r="H11" s="69"/>
      <c r="I11" s="74">
        <v>600000</v>
      </c>
      <c r="J11" s="69"/>
      <c r="K11" s="69" t="s">
        <v>10227</v>
      </c>
      <c r="L11" s="167">
        <v>1976</v>
      </c>
      <c r="M11" s="69" t="s">
        <v>2213</v>
      </c>
      <c r="N11" s="167" t="s">
        <v>10241</v>
      </c>
      <c r="O11" s="167" t="s">
        <v>1575</v>
      </c>
      <c r="P11" s="69" t="s">
        <v>1773</v>
      </c>
      <c r="Q11" s="69">
        <v>630</v>
      </c>
      <c r="R11" s="167">
        <v>12</v>
      </c>
      <c r="S11" s="69"/>
      <c r="T11" s="69"/>
      <c r="U11" s="69"/>
      <c r="V11" s="69"/>
      <c r="W11" s="143"/>
      <c r="X11" s="143" t="s">
        <v>1970</v>
      </c>
      <c r="AE11" s="639">
        <f t="shared" si="0"/>
        <v>42000.000000000007</v>
      </c>
      <c r="AF11" s="74">
        <f t="shared" si="1"/>
        <v>642000</v>
      </c>
    </row>
    <row r="12" spans="1:32" x14ac:dyDescent="0.35">
      <c r="A12" s="76"/>
      <c r="B12" s="76"/>
      <c r="C12" s="76"/>
      <c r="D12" s="76"/>
      <c r="E12" s="76"/>
      <c r="F12" s="76"/>
      <c r="G12" s="421" t="s">
        <v>10242</v>
      </c>
      <c r="H12" s="69"/>
      <c r="I12" s="74">
        <v>600000</v>
      </c>
      <c r="J12" s="69"/>
      <c r="K12" s="69" t="s">
        <v>10227</v>
      </c>
      <c r="L12" s="167">
        <v>1976</v>
      </c>
      <c r="M12" s="69" t="s">
        <v>2213</v>
      </c>
      <c r="N12" s="167" t="s">
        <v>10243</v>
      </c>
      <c r="O12" s="167" t="s">
        <v>1575</v>
      </c>
      <c r="P12" s="69" t="s">
        <v>1773</v>
      </c>
      <c r="Q12" s="69">
        <v>630</v>
      </c>
      <c r="R12" s="167">
        <v>12</v>
      </c>
      <c r="S12" s="69"/>
      <c r="T12" s="69"/>
      <c r="U12" s="69"/>
      <c r="V12" s="69"/>
      <c r="W12" s="143"/>
      <c r="X12" s="143" t="s">
        <v>1243</v>
      </c>
      <c r="AE12" s="639">
        <f t="shared" si="0"/>
        <v>42000.000000000007</v>
      </c>
      <c r="AF12" s="74">
        <f t="shared" si="1"/>
        <v>642000</v>
      </c>
    </row>
    <row r="13" spans="1:32" x14ac:dyDescent="0.35">
      <c r="A13" s="76"/>
      <c r="B13" s="76"/>
      <c r="C13" s="76"/>
      <c r="D13" s="76"/>
      <c r="E13" s="76"/>
      <c r="F13" s="76"/>
      <c r="G13" s="421" t="s">
        <v>10244</v>
      </c>
      <c r="H13" s="69"/>
      <c r="I13" s="74">
        <v>600000</v>
      </c>
      <c r="J13" s="69"/>
      <c r="K13" s="69" t="s">
        <v>10227</v>
      </c>
      <c r="L13" s="167">
        <v>1987</v>
      </c>
      <c r="M13" s="69" t="s">
        <v>2318</v>
      </c>
      <c r="N13" s="167" t="s">
        <v>10245</v>
      </c>
      <c r="O13" s="167" t="s">
        <v>1575</v>
      </c>
      <c r="P13" s="69" t="s">
        <v>1773</v>
      </c>
      <c r="Q13" s="69">
        <v>630</v>
      </c>
      <c r="R13" s="167">
        <v>12</v>
      </c>
      <c r="S13" s="69"/>
      <c r="T13" s="69"/>
      <c r="U13" s="69"/>
      <c r="V13" s="69"/>
      <c r="W13" s="143"/>
      <c r="X13" s="143" t="s">
        <v>1243</v>
      </c>
      <c r="AE13" s="639">
        <f t="shared" si="0"/>
        <v>42000.000000000007</v>
      </c>
      <c r="AF13" s="74">
        <f t="shared" si="1"/>
        <v>642000</v>
      </c>
    </row>
    <row r="14" spans="1:32" x14ac:dyDescent="0.35">
      <c r="A14" s="76"/>
      <c r="B14" s="76"/>
      <c r="C14" s="76"/>
      <c r="D14" s="76"/>
      <c r="E14" s="76"/>
      <c r="F14" s="76"/>
      <c r="G14" s="421" t="s">
        <v>10246</v>
      </c>
      <c r="H14" s="69"/>
      <c r="I14" s="74">
        <v>600000</v>
      </c>
      <c r="J14" s="69"/>
      <c r="K14" s="69" t="s">
        <v>10227</v>
      </c>
      <c r="L14" s="167">
        <v>1987</v>
      </c>
      <c r="M14" s="69" t="s">
        <v>2213</v>
      </c>
      <c r="N14" s="167" t="s">
        <v>10247</v>
      </c>
      <c r="O14" s="167" t="s">
        <v>1575</v>
      </c>
      <c r="P14" s="69" t="s">
        <v>1773</v>
      </c>
      <c r="Q14" s="69">
        <v>630</v>
      </c>
      <c r="R14" s="167">
        <v>12</v>
      </c>
      <c r="S14" s="69"/>
      <c r="T14" s="69"/>
      <c r="U14" s="69"/>
      <c r="V14" s="69"/>
      <c r="W14" s="143"/>
      <c r="X14" s="143"/>
      <c r="AE14" s="639">
        <f t="shared" si="0"/>
        <v>42000.000000000007</v>
      </c>
      <c r="AF14" s="74">
        <f t="shared" si="1"/>
        <v>642000</v>
      </c>
    </row>
    <row r="15" spans="1:32" x14ac:dyDescent="0.35">
      <c r="A15" s="76"/>
      <c r="B15" s="76"/>
      <c r="C15" s="76"/>
      <c r="D15" s="76"/>
      <c r="E15" s="76"/>
      <c r="F15" s="76"/>
      <c r="G15" s="421" t="s">
        <v>10248</v>
      </c>
      <c r="H15" s="69"/>
      <c r="I15" s="74">
        <v>600000</v>
      </c>
      <c r="J15" s="69"/>
      <c r="K15" s="69" t="s">
        <v>10227</v>
      </c>
      <c r="L15" s="167">
        <v>1987</v>
      </c>
      <c r="M15" s="69" t="s">
        <v>10249</v>
      </c>
      <c r="N15" s="167" t="s">
        <v>10250</v>
      </c>
      <c r="O15" s="167" t="s">
        <v>1575</v>
      </c>
      <c r="P15" s="69" t="s">
        <v>1773</v>
      </c>
      <c r="Q15" s="69">
        <v>630</v>
      </c>
      <c r="R15" s="167">
        <v>12</v>
      </c>
      <c r="S15" s="69"/>
      <c r="T15" s="69"/>
      <c r="U15" s="69"/>
      <c r="V15" s="69"/>
      <c r="W15" s="143"/>
      <c r="X15" s="143"/>
      <c r="AE15" s="639">
        <f t="shared" si="0"/>
        <v>42000.000000000007</v>
      </c>
      <c r="AF15" s="74">
        <f t="shared" si="1"/>
        <v>642000</v>
      </c>
    </row>
    <row r="16" spans="1:32" x14ac:dyDescent="0.35">
      <c r="A16" s="76"/>
      <c r="B16" s="76"/>
      <c r="C16" s="76"/>
      <c r="D16" s="76"/>
      <c r="E16" s="76"/>
      <c r="F16" s="76"/>
      <c r="G16" s="422" t="s">
        <v>994</v>
      </c>
      <c r="H16" s="86"/>
      <c r="I16" s="87">
        <f>SUM(I5:I15)</f>
        <v>6750000</v>
      </c>
      <c r="J16" s="69"/>
      <c r="K16" s="69"/>
      <c r="L16" s="167"/>
      <c r="M16" s="69"/>
      <c r="N16" s="167"/>
      <c r="O16" s="167"/>
      <c r="P16" s="69"/>
      <c r="Q16" s="69"/>
      <c r="R16" s="167"/>
      <c r="S16" s="69"/>
      <c r="T16" s="69"/>
      <c r="U16" s="69"/>
      <c r="V16" s="69"/>
      <c r="W16" s="143"/>
      <c r="X16" s="143"/>
      <c r="AE16" s="639">
        <f t="shared" si="0"/>
        <v>472500.00000000006</v>
      </c>
      <c r="AF16" s="87">
        <f t="shared" si="1"/>
        <v>7222500</v>
      </c>
    </row>
    <row r="17" spans="1:32" x14ac:dyDescent="0.35">
      <c r="A17" s="64"/>
      <c r="B17" s="64"/>
      <c r="C17" s="64"/>
      <c r="D17" s="64"/>
      <c r="E17" s="64"/>
      <c r="F17" s="64"/>
      <c r="G17" s="66" t="s">
        <v>1842</v>
      </c>
      <c r="H17" s="64"/>
      <c r="I17" s="67"/>
      <c r="J17" s="64"/>
      <c r="K17" s="64"/>
      <c r="L17" s="68"/>
      <c r="M17" s="68"/>
      <c r="N17" s="68"/>
      <c r="O17" s="68"/>
      <c r="P17" s="64"/>
      <c r="Q17" s="64"/>
      <c r="R17" s="68"/>
      <c r="S17" s="64"/>
      <c r="T17" s="64"/>
      <c r="U17" s="64"/>
      <c r="V17" s="64"/>
      <c r="W17" s="64"/>
      <c r="X17" s="64"/>
      <c r="Y17" s="181"/>
      <c r="AE17" s="639">
        <f t="shared" si="0"/>
        <v>0</v>
      </c>
      <c r="AF17" s="67">
        <f t="shared" si="1"/>
        <v>0</v>
      </c>
    </row>
    <row r="18" spans="1:32" x14ac:dyDescent="0.35">
      <c r="A18" s="76"/>
      <c r="B18" s="76"/>
      <c r="C18" s="76"/>
      <c r="D18" s="76"/>
      <c r="E18" s="76"/>
      <c r="F18" s="76"/>
      <c r="G18" s="117" t="s">
        <v>10251</v>
      </c>
      <c r="H18" s="76"/>
      <c r="I18" s="118">
        <v>21500000</v>
      </c>
      <c r="J18" s="76"/>
      <c r="K18" s="76" t="s">
        <v>10252</v>
      </c>
      <c r="L18" s="119">
        <v>2006</v>
      </c>
      <c r="M18" s="119"/>
      <c r="N18" s="120">
        <v>2340</v>
      </c>
      <c r="O18" s="119"/>
      <c r="P18" s="76"/>
      <c r="Q18" s="122"/>
      <c r="R18" s="119"/>
      <c r="S18" s="76"/>
      <c r="T18" s="76"/>
      <c r="U18" s="76"/>
      <c r="V18" s="76"/>
      <c r="W18" s="76"/>
      <c r="X18" s="76"/>
      <c r="AE18" s="639">
        <f t="shared" si="0"/>
        <v>1505000.0000000002</v>
      </c>
      <c r="AF18" s="118">
        <f t="shared" si="1"/>
        <v>23005000</v>
      </c>
    </row>
    <row r="19" spans="1:32" x14ac:dyDescent="0.35">
      <c r="A19" s="76"/>
      <c r="B19" s="76"/>
      <c r="C19" s="76"/>
      <c r="D19" s="76"/>
      <c r="E19" s="76"/>
      <c r="F19" s="76"/>
      <c r="G19" s="117" t="s">
        <v>10253</v>
      </c>
      <c r="H19" s="76"/>
      <c r="I19" s="118">
        <v>21500000</v>
      </c>
      <c r="J19" s="76"/>
      <c r="K19" s="76" t="s">
        <v>10252</v>
      </c>
      <c r="L19" s="119">
        <v>2006</v>
      </c>
      <c r="M19" s="119"/>
      <c r="N19" s="120">
        <v>2341</v>
      </c>
      <c r="O19" s="119"/>
      <c r="P19" s="76"/>
      <c r="Q19" s="122"/>
      <c r="R19" s="119"/>
      <c r="S19" s="76"/>
      <c r="T19" s="76"/>
      <c r="U19" s="76"/>
      <c r="V19" s="76"/>
      <c r="W19" s="76"/>
      <c r="X19" s="76"/>
      <c r="AE19" s="639">
        <f t="shared" si="0"/>
        <v>1505000.0000000002</v>
      </c>
      <c r="AF19" s="118">
        <f t="shared" si="1"/>
        <v>23005000</v>
      </c>
    </row>
    <row r="20" spans="1:32" x14ac:dyDescent="0.35">
      <c r="A20" s="76"/>
      <c r="B20" s="76"/>
      <c r="C20" s="76"/>
      <c r="D20" s="76"/>
      <c r="E20" s="76"/>
      <c r="F20" s="76"/>
      <c r="G20" s="176" t="s">
        <v>994</v>
      </c>
      <c r="H20" s="123"/>
      <c r="I20" s="124">
        <f>SUM(I18:I19)</f>
        <v>43000000</v>
      </c>
      <c r="J20" s="76"/>
      <c r="K20" s="76"/>
      <c r="L20" s="119"/>
      <c r="M20" s="119"/>
      <c r="N20" s="120"/>
      <c r="O20" s="119"/>
      <c r="P20" s="76"/>
      <c r="Q20" s="122"/>
      <c r="R20" s="119"/>
      <c r="S20" s="76"/>
      <c r="T20" s="76"/>
      <c r="U20" s="76"/>
      <c r="V20" s="76"/>
      <c r="W20" s="76"/>
      <c r="X20" s="76"/>
      <c r="AE20" s="639">
        <f t="shared" si="0"/>
        <v>3010000.0000000005</v>
      </c>
      <c r="AF20" s="124">
        <f t="shared" si="1"/>
        <v>46010000</v>
      </c>
    </row>
    <row r="21" spans="1:32" x14ac:dyDescent="0.35">
      <c r="A21" s="64"/>
      <c r="B21" s="64"/>
      <c r="C21" s="64"/>
      <c r="D21" s="64"/>
      <c r="E21" s="64"/>
      <c r="F21" s="64"/>
      <c r="G21" s="66" t="s">
        <v>10254</v>
      </c>
      <c r="H21" s="64"/>
      <c r="I21" s="67"/>
      <c r="J21" s="64"/>
      <c r="K21" s="64"/>
      <c r="L21" s="68"/>
      <c r="M21" s="68"/>
      <c r="N21" s="68"/>
      <c r="O21" s="68"/>
      <c r="P21" s="64"/>
      <c r="Q21" s="125"/>
      <c r="R21" s="68"/>
      <c r="S21" s="64"/>
      <c r="T21" s="64"/>
      <c r="U21" s="64"/>
      <c r="V21" s="64"/>
      <c r="W21" s="64"/>
      <c r="X21" s="64"/>
      <c r="Y21" s="181"/>
      <c r="AE21" s="639">
        <f t="shared" si="0"/>
        <v>0</v>
      </c>
      <c r="AF21" s="67">
        <f t="shared" si="1"/>
        <v>0</v>
      </c>
    </row>
    <row r="22" spans="1:32" x14ac:dyDescent="0.35">
      <c r="A22" s="69"/>
      <c r="B22" s="69"/>
      <c r="C22" s="69"/>
      <c r="D22" s="69"/>
      <c r="E22" s="69"/>
      <c r="F22" s="69"/>
      <c r="G22" s="86" t="s">
        <v>1852</v>
      </c>
      <c r="H22" s="69"/>
      <c r="I22" s="74"/>
      <c r="J22" s="69"/>
      <c r="K22" s="69"/>
      <c r="L22" s="75"/>
      <c r="M22" s="75"/>
      <c r="N22" s="75"/>
      <c r="O22" s="75"/>
      <c r="P22" s="69"/>
      <c r="Q22" s="126"/>
      <c r="R22" s="75"/>
      <c r="S22" s="69"/>
      <c r="T22" s="69"/>
      <c r="U22" s="69"/>
      <c r="V22" s="69"/>
      <c r="W22" s="69"/>
      <c r="X22" s="69"/>
      <c r="AE22" s="639">
        <f t="shared" si="0"/>
        <v>0</v>
      </c>
      <c r="AF22" s="74">
        <f t="shared" si="1"/>
        <v>0</v>
      </c>
    </row>
    <row r="23" spans="1:32" x14ac:dyDescent="0.35">
      <c r="A23" s="64"/>
      <c r="B23" s="64"/>
      <c r="C23" s="64"/>
      <c r="D23" s="64"/>
      <c r="E23" s="64"/>
      <c r="F23" s="64"/>
      <c r="G23" s="96" t="s">
        <v>1161</v>
      </c>
      <c r="H23" s="64"/>
      <c r="I23" s="67"/>
      <c r="J23" s="64"/>
      <c r="K23" s="64"/>
      <c r="L23" s="68"/>
      <c r="M23" s="68"/>
      <c r="N23" s="127"/>
      <c r="O23" s="68"/>
      <c r="P23" s="64"/>
      <c r="Q23" s="125"/>
      <c r="R23" s="68"/>
      <c r="S23" s="64"/>
      <c r="T23" s="64"/>
      <c r="U23" s="64"/>
      <c r="V23" s="64"/>
      <c r="W23" s="64"/>
      <c r="X23" s="64"/>
      <c r="AE23" s="639">
        <f t="shared" si="0"/>
        <v>0</v>
      </c>
      <c r="AF23" s="67">
        <f t="shared" si="1"/>
        <v>0</v>
      </c>
    </row>
    <row r="24" spans="1:32" x14ac:dyDescent="0.35">
      <c r="A24" s="76"/>
      <c r="B24" s="76"/>
      <c r="C24" s="76"/>
      <c r="D24" s="76"/>
      <c r="E24" s="76"/>
      <c r="F24" s="76"/>
      <c r="G24" s="421" t="s">
        <v>10255</v>
      </c>
      <c r="H24" s="69"/>
      <c r="I24" s="74">
        <v>45000</v>
      </c>
      <c r="J24" s="69"/>
      <c r="K24" s="69" t="s">
        <v>10227</v>
      </c>
      <c r="L24" s="167">
        <v>1975</v>
      </c>
      <c r="M24" s="69" t="s">
        <v>10256</v>
      </c>
      <c r="N24" s="167" t="s">
        <v>10257</v>
      </c>
      <c r="O24" s="167" t="s">
        <v>1575</v>
      </c>
      <c r="P24" s="69" t="s">
        <v>1575</v>
      </c>
      <c r="Q24" s="126" t="s">
        <v>1575</v>
      </c>
      <c r="R24" s="167" t="s">
        <v>10258</v>
      </c>
      <c r="S24" s="69"/>
      <c r="T24" s="69"/>
      <c r="U24" s="69"/>
      <c r="V24" s="69"/>
      <c r="W24" s="143"/>
      <c r="X24" s="143"/>
      <c r="AE24" s="639">
        <f t="shared" si="0"/>
        <v>3150.0000000000005</v>
      </c>
      <c r="AF24" s="74">
        <f t="shared" si="1"/>
        <v>48150</v>
      </c>
    </row>
    <row r="25" spans="1:32" x14ac:dyDescent="0.35">
      <c r="A25" s="76"/>
      <c r="B25" s="76"/>
      <c r="C25" s="76"/>
      <c r="D25" s="76"/>
      <c r="E25" s="76"/>
      <c r="F25" s="76"/>
      <c r="G25" s="421" t="s">
        <v>10259</v>
      </c>
      <c r="H25" s="69"/>
      <c r="I25" s="74">
        <v>45000</v>
      </c>
      <c r="J25" s="69"/>
      <c r="K25" s="69" t="s">
        <v>10227</v>
      </c>
      <c r="L25" s="167" t="s">
        <v>1765</v>
      </c>
      <c r="M25" s="75" t="s">
        <v>1765</v>
      </c>
      <c r="N25" s="167" t="s">
        <v>1765</v>
      </c>
      <c r="O25" s="167" t="s">
        <v>1575</v>
      </c>
      <c r="P25" s="69" t="s">
        <v>1575</v>
      </c>
      <c r="Q25" s="126" t="s">
        <v>1575</v>
      </c>
      <c r="R25" s="167" t="s">
        <v>10258</v>
      </c>
      <c r="S25" s="69"/>
      <c r="T25" s="69"/>
      <c r="U25" s="69"/>
      <c r="V25" s="69"/>
      <c r="W25" s="143"/>
      <c r="X25" s="143"/>
      <c r="AE25" s="639">
        <f t="shared" si="0"/>
        <v>3150.0000000000005</v>
      </c>
      <c r="AF25" s="74">
        <f t="shared" si="1"/>
        <v>48150</v>
      </c>
    </row>
    <row r="26" spans="1:32" x14ac:dyDescent="0.35">
      <c r="A26" s="76"/>
      <c r="B26" s="76"/>
      <c r="C26" s="76"/>
      <c r="D26" s="76"/>
      <c r="E26" s="76"/>
      <c r="F26" s="76"/>
      <c r="G26" s="422" t="s">
        <v>994</v>
      </c>
      <c r="H26" s="86"/>
      <c r="I26" s="87">
        <f>SUM(I24:I25)</f>
        <v>90000</v>
      </c>
      <c r="J26" s="69"/>
      <c r="K26" s="69"/>
      <c r="L26" s="167"/>
      <c r="M26" s="75"/>
      <c r="N26" s="167"/>
      <c r="O26" s="167"/>
      <c r="P26" s="69"/>
      <c r="Q26" s="126"/>
      <c r="R26" s="167"/>
      <c r="S26" s="69"/>
      <c r="T26" s="69"/>
      <c r="U26" s="69"/>
      <c r="V26" s="69"/>
      <c r="W26" s="143"/>
      <c r="X26" s="143"/>
      <c r="AE26" s="639">
        <f t="shared" si="0"/>
        <v>6300.0000000000009</v>
      </c>
      <c r="AF26" s="87">
        <f t="shared" si="1"/>
        <v>96300</v>
      </c>
    </row>
    <row r="27" spans="1:32" x14ac:dyDescent="0.35">
      <c r="A27" s="64"/>
      <c r="B27" s="64"/>
      <c r="C27" s="64"/>
      <c r="D27" s="64"/>
      <c r="E27" s="64"/>
      <c r="F27" s="64"/>
      <c r="G27" s="66" t="s">
        <v>1860</v>
      </c>
      <c r="H27" s="64"/>
      <c r="I27" s="67"/>
      <c r="J27" s="64"/>
      <c r="K27" s="64"/>
      <c r="L27" s="68"/>
      <c r="M27" s="68"/>
      <c r="N27" s="68"/>
      <c r="O27" s="68"/>
      <c r="P27" s="64"/>
      <c r="Q27" s="125"/>
      <c r="R27" s="68"/>
      <c r="S27" s="64"/>
      <c r="T27" s="64"/>
      <c r="U27" s="64"/>
      <c r="V27" s="64"/>
      <c r="W27" s="64"/>
      <c r="X27" s="64"/>
      <c r="Y27" s="181"/>
      <c r="AE27" s="639">
        <f t="shared" si="0"/>
        <v>0</v>
      </c>
      <c r="AF27" s="67">
        <f t="shared" si="1"/>
        <v>0</v>
      </c>
    </row>
    <row r="28" spans="1:32" x14ac:dyDescent="0.35">
      <c r="A28" s="76"/>
      <c r="B28" s="76"/>
      <c r="C28" s="76"/>
      <c r="D28" s="76"/>
      <c r="E28" s="76"/>
      <c r="F28" s="76"/>
      <c r="G28" s="117" t="s">
        <v>10251</v>
      </c>
      <c r="H28" s="76"/>
      <c r="I28" s="118">
        <v>1200000</v>
      </c>
      <c r="J28" s="76"/>
      <c r="K28" s="76" t="s">
        <v>10260</v>
      </c>
      <c r="L28" s="117" t="s">
        <v>10261</v>
      </c>
      <c r="M28" s="117" t="s">
        <v>10261</v>
      </c>
      <c r="N28" s="117" t="s">
        <v>10261</v>
      </c>
      <c r="O28" s="119"/>
      <c r="P28" s="76"/>
      <c r="Q28" s="122"/>
      <c r="R28" s="119"/>
      <c r="S28" s="76"/>
      <c r="T28" s="76"/>
      <c r="U28" s="76"/>
      <c r="V28" s="76"/>
      <c r="W28" s="76"/>
      <c r="X28" s="76"/>
      <c r="AE28" s="639">
        <f t="shared" si="0"/>
        <v>84000.000000000015</v>
      </c>
      <c r="AF28" s="118">
        <f t="shared" si="1"/>
        <v>1284000</v>
      </c>
    </row>
    <row r="29" spans="1:32" x14ac:dyDescent="0.35">
      <c r="A29" s="69"/>
      <c r="B29" s="69"/>
      <c r="C29" s="69"/>
      <c r="D29" s="69"/>
      <c r="E29" s="69"/>
      <c r="F29" s="69"/>
      <c r="G29" s="117" t="s">
        <v>10253</v>
      </c>
      <c r="H29" s="69"/>
      <c r="I29" s="118">
        <v>1200000</v>
      </c>
      <c r="J29" s="69"/>
      <c r="K29" s="76" t="s">
        <v>10260</v>
      </c>
      <c r="L29" s="117" t="s">
        <v>10261</v>
      </c>
      <c r="M29" s="117" t="s">
        <v>10261</v>
      </c>
      <c r="N29" s="117" t="s">
        <v>10261</v>
      </c>
      <c r="O29" s="75"/>
      <c r="P29" s="69"/>
      <c r="Q29" s="69"/>
      <c r="R29" s="75"/>
      <c r="S29" s="69"/>
      <c r="T29" s="69"/>
      <c r="U29" s="69"/>
      <c r="V29" s="69"/>
      <c r="W29" s="69"/>
      <c r="X29" s="76"/>
      <c r="AE29" s="639">
        <f t="shared" si="0"/>
        <v>84000.000000000015</v>
      </c>
      <c r="AF29" s="118">
        <f t="shared" si="1"/>
        <v>1284000</v>
      </c>
    </row>
    <row r="30" spans="1:32" x14ac:dyDescent="0.35">
      <c r="A30" s="69"/>
      <c r="B30" s="69"/>
      <c r="C30" s="69"/>
      <c r="D30" s="69"/>
      <c r="E30" s="69"/>
      <c r="F30" s="69"/>
      <c r="G30" s="176" t="s">
        <v>994</v>
      </c>
      <c r="H30" s="86"/>
      <c r="I30" s="124">
        <f>SUM(I28:I29)</f>
        <v>2400000</v>
      </c>
      <c r="J30" s="69"/>
      <c r="K30" s="76"/>
      <c r="L30" s="117"/>
      <c r="M30" s="117"/>
      <c r="N30" s="117"/>
      <c r="O30" s="75"/>
      <c r="P30" s="69"/>
      <c r="Q30" s="69"/>
      <c r="R30" s="75"/>
      <c r="S30" s="69"/>
      <c r="T30" s="69"/>
      <c r="U30" s="69"/>
      <c r="V30" s="69"/>
      <c r="W30" s="69"/>
      <c r="X30" s="76"/>
      <c r="AE30" s="639">
        <f t="shared" si="0"/>
        <v>168000.00000000003</v>
      </c>
      <c r="AF30" s="124">
        <f t="shared" si="1"/>
        <v>2568000</v>
      </c>
    </row>
    <row r="31" spans="1:32" x14ac:dyDescent="0.35">
      <c r="A31" s="64"/>
      <c r="B31" s="64"/>
      <c r="C31" s="64"/>
      <c r="D31" s="64"/>
      <c r="E31" s="64"/>
      <c r="F31" s="64"/>
      <c r="G31" s="89" t="s">
        <v>2961</v>
      </c>
      <c r="H31" s="64"/>
      <c r="I31" s="67"/>
      <c r="J31" s="64"/>
      <c r="K31" s="64"/>
      <c r="L31" s="68"/>
      <c r="M31" s="68"/>
      <c r="N31" s="68"/>
      <c r="O31" s="68"/>
      <c r="P31" s="64"/>
      <c r="Q31" s="64"/>
      <c r="R31" s="68"/>
      <c r="S31" s="64"/>
      <c r="T31" s="64"/>
      <c r="U31" s="64"/>
      <c r="V31" s="64"/>
      <c r="W31" s="64"/>
      <c r="X31" s="64"/>
      <c r="Y31" s="181"/>
      <c r="AE31" s="639">
        <f t="shared" si="0"/>
        <v>0</v>
      </c>
      <c r="AF31" s="67">
        <f t="shared" si="1"/>
        <v>0</v>
      </c>
    </row>
    <row r="32" spans="1:32" x14ac:dyDescent="0.35">
      <c r="A32" s="76"/>
      <c r="B32" s="76"/>
      <c r="C32" s="76"/>
      <c r="D32" s="76"/>
      <c r="E32" s="76"/>
      <c r="F32" s="76"/>
      <c r="G32" s="79" t="s">
        <v>10262</v>
      </c>
      <c r="H32" s="76"/>
      <c r="I32" s="118">
        <v>150000</v>
      </c>
      <c r="J32" s="76"/>
      <c r="K32" s="76" t="s">
        <v>1671</v>
      </c>
      <c r="L32" s="130"/>
      <c r="M32" s="119" t="s">
        <v>10263</v>
      </c>
      <c r="N32" s="128" t="s">
        <v>10264</v>
      </c>
      <c r="O32" s="119"/>
      <c r="P32" s="76"/>
      <c r="Q32" s="76"/>
      <c r="R32" s="119" t="s">
        <v>1066</v>
      </c>
      <c r="S32" s="76"/>
      <c r="T32" s="76"/>
      <c r="U32" s="76"/>
      <c r="V32" s="76"/>
      <c r="W32" s="76"/>
      <c r="X32" s="76"/>
      <c r="AE32" s="639">
        <f t="shared" si="0"/>
        <v>10500.000000000002</v>
      </c>
      <c r="AF32" s="118">
        <f t="shared" si="1"/>
        <v>160500</v>
      </c>
    </row>
    <row r="33" spans="1:32" x14ac:dyDescent="0.35">
      <c r="A33" s="76"/>
      <c r="B33" s="76"/>
      <c r="C33" s="76"/>
      <c r="D33" s="76"/>
      <c r="E33" s="76"/>
      <c r="F33" s="76"/>
      <c r="G33" s="79" t="s">
        <v>10265</v>
      </c>
      <c r="H33" s="76"/>
      <c r="I33" s="118">
        <v>150000</v>
      </c>
      <c r="J33" s="76"/>
      <c r="K33" s="76" t="s">
        <v>5523</v>
      </c>
      <c r="L33" s="130"/>
      <c r="M33" s="119" t="s">
        <v>1908</v>
      </c>
      <c r="N33" s="119">
        <v>182690</v>
      </c>
      <c r="O33" s="119"/>
      <c r="P33" s="76"/>
      <c r="Q33" s="76" t="s">
        <v>1065</v>
      </c>
      <c r="R33" s="119" t="s">
        <v>1909</v>
      </c>
      <c r="S33" s="76"/>
      <c r="T33" s="76"/>
      <c r="U33" s="76"/>
      <c r="V33" s="76"/>
      <c r="W33" s="76"/>
      <c r="X33" s="76"/>
      <c r="AE33" s="639">
        <f t="shared" si="0"/>
        <v>10500.000000000002</v>
      </c>
      <c r="AF33" s="118">
        <f t="shared" si="1"/>
        <v>160500</v>
      </c>
    </row>
    <row r="34" spans="1:32" x14ac:dyDescent="0.35">
      <c r="A34" s="76"/>
      <c r="B34" s="76"/>
      <c r="C34" s="76"/>
      <c r="D34" s="76"/>
      <c r="E34" s="76"/>
      <c r="F34" s="76"/>
      <c r="G34" s="79" t="s">
        <v>10266</v>
      </c>
      <c r="H34" s="76"/>
      <c r="I34" s="118">
        <v>150000</v>
      </c>
      <c r="J34" s="76"/>
      <c r="K34" s="76" t="s">
        <v>1671</v>
      </c>
      <c r="L34" s="130"/>
      <c r="M34" s="119" t="s">
        <v>10267</v>
      </c>
      <c r="N34" s="119" t="s">
        <v>10268</v>
      </c>
      <c r="O34" s="119"/>
      <c r="P34" s="76"/>
      <c r="Q34" s="76" t="s">
        <v>1071</v>
      </c>
      <c r="R34" s="119" t="s">
        <v>10269</v>
      </c>
      <c r="S34" s="76"/>
      <c r="T34" s="76"/>
      <c r="U34" s="76"/>
      <c r="V34" s="76"/>
      <c r="W34" s="76"/>
      <c r="X34" s="76"/>
      <c r="AE34" s="639">
        <f t="shared" si="0"/>
        <v>10500.000000000002</v>
      </c>
      <c r="AF34" s="118">
        <f t="shared" si="1"/>
        <v>160500</v>
      </c>
    </row>
    <row r="35" spans="1:32" x14ac:dyDescent="0.35">
      <c r="A35" s="76"/>
      <c r="B35" s="76"/>
      <c r="C35" s="76"/>
      <c r="D35" s="76"/>
      <c r="E35" s="76"/>
      <c r="F35" s="76"/>
      <c r="G35" s="79" t="s">
        <v>10270</v>
      </c>
      <c r="H35" s="76"/>
      <c r="I35" s="118">
        <v>150000</v>
      </c>
      <c r="J35" s="76"/>
      <c r="K35" s="76" t="s">
        <v>1671</v>
      </c>
      <c r="L35" s="130"/>
      <c r="M35" s="119" t="s">
        <v>10263</v>
      </c>
      <c r="N35" s="128" t="s">
        <v>10271</v>
      </c>
      <c r="O35" s="119"/>
      <c r="P35" s="76"/>
      <c r="Q35" s="76"/>
      <c r="R35" s="119" t="s">
        <v>1066</v>
      </c>
      <c r="S35" s="76"/>
      <c r="T35" s="76"/>
      <c r="U35" s="76"/>
      <c r="V35" s="76"/>
      <c r="W35" s="76"/>
      <c r="X35" s="76"/>
      <c r="AE35" s="639">
        <f t="shared" si="0"/>
        <v>10500.000000000002</v>
      </c>
      <c r="AF35" s="118">
        <f t="shared" si="1"/>
        <v>160500</v>
      </c>
    </row>
    <row r="36" spans="1:32" x14ac:dyDescent="0.35">
      <c r="A36" s="76"/>
      <c r="B36" s="76"/>
      <c r="C36" s="76"/>
      <c r="D36" s="76"/>
      <c r="E36" s="76"/>
      <c r="F36" s="76"/>
      <c r="G36" s="79" t="s">
        <v>10272</v>
      </c>
      <c r="H36" s="76"/>
      <c r="I36" s="118">
        <v>150000</v>
      </c>
      <c r="J36" s="76"/>
      <c r="K36" s="76" t="s">
        <v>1671</v>
      </c>
      <c r="L36" s="130"/>
      <c r="M36" s="119" t="s">
        <v>10263</v>
      </c>
      <c r="N36" s="128" t="s">
        <v>10273</v>
      </c>
      <c r="O36" s="119"/>
      <c r="P36" s="76"/>
      <c r="Q36" s="76"/>
      <c r="R36" s="119" t="s">
        <v>1066</v>
      </c>
      <c r="S36" s="76"/>
      <c r="T36" s="76"/>
      <c r="U36" s="76"/>
      <c r="V36" s="76"/>
      <c r="W36" s="76"/>
      <c r="X36" s="76"/>
      <c r="AE36" s="639">
        <f t="shared" si="0"/>
        <v>10500.000000000002</v>
      </c>
      <c r="AF36" s="118">
        <f t="shared" si="1"/>
        <v>160500</v>
      </c>
    </row>
    <row r="37" spans="1:32" x14ac:dyDescent="0.35">
      <c r="A37" s="76"/>
      <c r="B37" s="76"/>
      <c r="C37" s="76"/>
      <c r="D37" s="76"/>
      <c r="E37" s="76"/>
      <c r="F37" s="76"/>
      <c r="G37" s="79" t="s">
        <v>10274</v>
      </c>
      <c r="H37" s="76"/>
      <c r="I37" s="118">
        <v>150000</v>
      </c>
      <c r="J37" s="76"/>
      <c r="K37" s="76" t="s">
        <v>5523</v>
      </c>
      <c r="L37" s="130"/>
      <c r="M37" s="119" t="s">
        <v>1908</v>
      </c>
      <c r="N37" s="119">
        <v>182656</v>
      </c>
      <c r="O37" s="119"/>
      <c r="P37" s="76"/>
      <c r="Q37" s="76" t="s">
        <v>1065</v>
      </c>
      <c r="R37" s="119" t="s">
        <v>1909</v>
      </c>
      <c r="S37" s="76"/>
      <c r="T37" s="76"/>
      <c r="U37" s="76"/>
      <c r="V37" s="76"/>
      <c r="W37" s="76"/>
      <c r="X37" s="76"/>
      <c r="AE37" s="639">
        <f t="shared" si="0"/>
        <v>10500.000000000002</v>
      </c>
      <c r="AF37" s="118">
        <f t="shared" si="1"/>
        <v>160500</v>
      </c>
    </row>
    <row r="38" spans="1:32" x14ac:dyDescent="0.35">
      <c r="A38" s="76"/>
      <c r="B38" s="76"/>
      <c r="C38" s="76"/>
      <c r="D38" s="76"/>
      <c r="E38" s="76"/>
      <c r="F38" s="76"/>
      <c r="G38" s="79" t="s">
        <v>10275</v>
      </c>
      <c r="H38" s="76"/>
      <c r="I38" s="118">
        <v>150000</v>
      </c>
      <c r="J38" s="76"/>
      <c r="K38" s="76" t="s">
        <v>1671</v>
      </c>
      <c r="L38" s="130"/>
      <c r="M38" s="119" t="s">
        <v>10267</v>
      </c>
      <c r="N38" s="119" t="s">
        <v>10276</v>
      </c>
      <c r="O38" s="119"/>
      <c r="P38" s="76"/>
      <c r="Q38" s="76" t="s">
        <v>1071</v>
      </c>
      <c r="R38" s="119" t="s">
        <v>10269</v>
      </c>
      <c r="S38" s="76"/>
      <c r="T38" s="76"/>
      <c r="U38" s="76"/>
      <c r="V38" s="76"/>
      <c r="W38" s="76"/>
      <c r="X38" s="76"/>
      <c r="AE38" s="639">
        <f t="shared" si="0"/>
        <v>10500.000000000002</v>
      </c>
      <c r="AF38" s="118">
        <f t="shared" si="1"/>
        <v>160500</v>
      </c>
    </row>
    <row r="39" spans="1:32" x14ac:dyDescent="0.35">
      <c r="A39" s="76"/>
      <c r="B39" s="76"/>
      <c r="C39" s="76"/>
      <c r="D39" s="76"/>
      <c r="E39" s="76"/>
      <c r="F39" s="76"/>
      <c r="G39" s="79" t="s">
        <v>10277</v>
      </c>
      <c r="H39" s="76"/>
      <c r="I39" s="118">
        <v>150000</v>
      </c>
      <c r="J39" s="76"/>
      <c r="K39" s="76" t="s">
        <v>1671</v>
      </c>
      <c r="L39" s="119"/>
      <c r="M39" s="119" t="s">
        <v>10278</v>
      </c>
      <c r="N39" s="128" t="s">
        <v>10279</v>
      </c>
      <c r="O39" s="119"/>
      <c r="P39" s="76"/>
      <c r="Q39" s="76"/>
      <c r="R39" s="75" t="s">
        <v>3383</v>
      </c>
      <c r="S39" s="76"/>
      <c r="T39" s="76"/>
      <c r="U39" s="76"/>
      <c r="V39" s="76"/>
      <c r="W39" s="76"/>
      <c r="X39" s="76"/>
      <c r="AE39" s="639">
        <f t="shared" si="0"/>
        <v>10500.000000000002</v>
      </c>
      <c r="AF39" s="118">
        <f t="shared" si="1"/>
        <v>160500</v>
      </c>
    </row>
    <row r="40" spans="1:32" x14ac:dyDescent="0.35">
      <c r="A40" s="76"/>
      <c r="B40" s="76"/>
      <c r="C40" s="76"/>
      <c r="D40" s="76"/>
      <c r="E40" s="76"/>
      <c r="F40" s="76"/>
      <c r="G40" s="79" t="s">
        <v>10280</v>
      </c>
      <c r="H40" s="76"/>
      <c r="I40" s="118">
        <v>150000</v>
      </c>
      <c r="J40" s="76"/>
      <c r="K40" s="76" t="s">
        <v>1671</v>
      </c>
      <c r="L40" s="130"/>
      <c r="M40" s="119" t="s">
        <v>10278</v>
      </c>
      <c r="N40" s="119" t="s">
        <v>10281</v>
      </c>
      <c r="O40" s="119"/>
      <c r="P40" s="76"/>
      <c r="Q40" s="76"/>
      <c r="R40" s="75" t="s">
        <v>3383</v>
      </c>
      <c r="S40" s="76"/>
      <c r="T40" s="76"/>
      <c r="U40" s="76"/>
      <c r="V40" s="76"/>
      <c r="W40" s="76"/>
      <c r="X40" s="76"/>
      <c r="AE40" s="639">
        <f t="shared" si="0"/>
        <v>10500.000000000002</v>
      </c>
      <c r="AF40" s="118">
        <f t="shared" si="1"/>
        <v>160500</v>
      </c>
    </row>
    <row r="41" spans="1:32" x14ac:dyDescent="0.35">
      <c r="A41" s="76"/>
      <c r="B41" s="76"/>
      <c r="C41" s="76"/>
      <c r="D41" s="76"/>
      <c r="E41" s="76"/>
      <c r="F41" s="76"/>
      <c r="G41" s="79" t="s">
        <v>10282</v>
      </c>
      <c r="H41" s="76"/>
      <c r="I41" s="118">
        <v>150000</v>
      </c>
      <c r="J41" s="76"/>
      <c r="K41" s="76" t="s">
        <v>1671</v>
      </c>
      <c r="L41" s="130"/>
      <c r="M41" s="119" t="s">
        <v>10263</v>
      </c>
      <c r="N41" s="128" t="s">
        <v>10283</v>
      </c>
      <c r="O41" s="119"/>
      <c r="P41" s="76"/>
      <c r="Q41" s="76"/>
      <c r="R41" s="119" t="s">
        <v>1066</v>
      </c>
      <c r="S41" s="76"/>
      <c r="T41" s="76"/>
      <c r="U41" s="76"/>
      <c r="V41" s="76"/>
      <c r="W41" s="76"/>
      <c r="X41" s="69"/>
      <c r="AE41" s="639">
        <f t="shared" si="0"/>
        <v>10500.000000000002</v>
      </c>
      <c r="AF41" s="118">
        <f t="shared" si="1"/>
        <v>160500</v>
      </c>
    </row>
    <row r="42" spans="1:32" x14ac:dyDescent="0.35">
      <c r="A42" s="76"/>
      <c r="B42" s="76"/>
      <c r="C42" s="76"/>
      <c r="D42" s="76"/>
      <c r="E42" s="76"/>
      <c r="F42" s="76"/>
      <c r="G42" s="79" t="s">
        <v>10284</v>
      </c>
      <c r="H42" s="76"/>
      <c r="I42" s="118">
        <v>150000</v>
      </c>
      <c r="J42" s="76"/>
      <c r="K42" s="76" t="s">
        <v>1671</v>
      </c>
      <c r="L42" s="130"/>
      <c r="M42" s="119" t="s">
        <v>10267</v>
      </c>
      <c r="N42" s="119" t="s">
        <v>10285</v>
      </c>
      <c r="O42" s="119"/>
      <c r="P42" s="76"/>
      <c r="Q42" s="76" t="s">
        <v>1071</v>
      </c>
      <c r="R42" s="119" t="s">
        <v>10269</v>
      </c>
      <c r="S42" s="76"/>
      <c r="T42" s="76"/>
      <c r="U42" s="76"/>
      <c r="V42" s="76"/>
      <c r="W42" s="76"/>
      <c r="X42" s="76"/>
      <c r="AE42" s="639">
        <f t="shared" si="0"/>
        <v>10500.000000000002</v>
      </c>
      <c r="AF42" s="118">
        <f t="shared" si="1"/>
        <v>160500</v>
      </c>
    </row>
    <row r="43" spans="1:32" x14ac:dyDescent="0.35">
      <c r="A43" s="76"/>
      <c r="B43" s="76"/>
      <c r="C43" s="76"/>
      <c r="D43" s="76"/>
      <c r="E43" s="76"/>
      <c r="F43" s="76"/>
      <c r="G43" s="79" t="s">
        <v>10286</v>
      </c>
      <c r="H43" s="76"/>
      <c r="I43" s="118">
        <v>150000</v>
      </c>
      <c r="J43" s="76"/>
      <c r="K43" s="76" t="s">
        <v>1671</v>
      </c>
      <c r="L43" s="130"/>
      <c r="M43" s="119" t="s">
        <v>10263</v>
      </c>
      <c r="N43" s="128" t="s">
        <v>10287</v>
      </c>
      <c r="O43" s="119"/>
      <c r="P43" s="76"/>
      <c r="Q43" s="76"/>
      <c r="R43" s="119" t="s">
        <v>1066</v>
      </c>
      <c r="S43" s="76"/>
      <c r="T43" s="76"/>
      <c r="U43" s="76"/>
      <c r="V43" s="76"/>
      <c r="W43" s="76"/>
      <c r="X43" s="69"/>
      <c r="AE43" s="639">
        <f t="shared" si="0"/>
        <v>10500.000000000002</v>
      </c>
      <c r="AF43" s="118">
        <f t="shared" si="1"/>
        <v>160500</v>
      </c>
    </row>
    <row r="44" spans="1:32" x14ac:dyDescent="0.35">
      <c r="A44" s="76"/>
      <c r="B44" s="76"/>
      <c r="C44" s="76"/>
      <c r="D44" s="76"/>
      <c r="E44" s="76"/>
      <c r="F44" s="76"/>
      <c r="G44" s="79" t="s">
        <v>10288</v>
      </c>
      <c r="H44" s="76"/>
      <c r="I44" s="118">
        <v>150000</v>
      </c>
      <c r="J44" s="76"/>
      <c r="K44" s="76" t="s">
        <v>1671</v>
      </c>
      <c r="L44" s="130"/>
      <c r="M44" s="119" t="s">
        <v>10267</v>
      </c>
      <c r="N44" s="119" t="s">
        <v>10289</v>
      </c>
      <c r="O44" s="119"/>
      <c r="P44" s="76"/>
      <c r="Q44" s="76" t="s">
        <v>1071</v>
      </c>
      <c r="R44" s="119" t="s">
        <v>10269</v>
      </c>
      <c r="S44" s="76"/>
      <c r="T44" s="76"/>
      <c r="U44" s="76"/>
      <c r="V44" s="76"/>
      <c r="W44" s="76"/>
      <c r="X44" s="76"/>
      <c r="AE44" s="639">
        <f t="shared" si="0"/>
        <v>10500.000000000002</v>
      </c>
      <c r="AF44" s="118">
        <f t="shared" si="1"/>
        <v>160500</v>
      </c>
    </row>
    <row r="45" spans="1:32" x14ac:dyDescent="0.35">
      <c r="A45" s="76"/>
      <c r="B45" s="76"/>
      <c r="C45" s="76"/>
      <c r="D45" s="76"/>
      <c r="E45" s="76"/>
      <c r="F45" s="76"/>
      <c r="G45" s="79" t="s">
        <v>10290</v>
      </c>
      <c r="H45" s="76"/>
      <c r="I45" s="118">
        <v>150000</v>
      </c>
      <c r="J45" s="76"/>
      <c r="K45" s="76" t="s">
        <v>1671</v>
      </c>
      <c r="L45" s="119"/>
      <c r="M45" s="119" t="s">
        <v>10278</v>
      </c>
      <c r="N45" s="128" t="s">
        <v>10291</v>
      </c>
      <c r="O45" s="119"/>
      <c r="P45" s="76"/>
      <c r="Q45" s="76"/>
      <c r="R45" s="75" t="s">
        <v>3383</v>
      </c>
      <c r="S45" s="76"/>
      <c r="T45" s="76"/>
      <c r="U45" s="76"/>
      <c r="V45" s="76"/>
      <c r="W45" s="76"/>
      <c r="X45" s="76"/>
      <c r="AE45" s="639">
        <f t="shared" si="0"/>
        <v>10500.000000000002</v>
      </c>
      <c r="AF45" s="118">
        <f t="shared" si="1"/>
        <v>160500</v>
      </c>
    </row>
    <row r="46" spans="1:32" x14ac:dyDescent="0.35">
      <c r="A46" s="76"/>
      <c r="B46" s="76"/>
      <c r="C46" s="76"/>
      <c r="D46" s="76"/>
      <c r="E46" s="76"/>
      <c r="F46" s="76"/>
      <c r="G46" s="79" t="s">
        <v>10292</v>
      </c>
      <c r="H46" s="76"/>
      <c r="I46" s="118">
        <v>150000</v>
      </c>
      <c r="J46" s="76"/>
      <c r="K46" s="76" t="s">
        <v>1671</v>
      </c>
      <c r="L46" s="130"/>
      <c r="M46" s="119" t="s">
        <v>10278</v>
      </c>
      <c r="N46" s="119" t="s">
        <v>10293</v>
      </c>
      <c r="O46" s="119"/>
      <c r="P46" s="76"/>
      <c r="Q46" s="76"/>
      <c r="R46" s="75" t="s">
        <v>3383</v>
      </c>
      <c r="S46" s="76"/>
      <c r="T46" s="76"/>
      <c r="U46" s="76"/>
      <c r="V46" s="76"/>
      <c r="W46" s="76"/>
      <c r="X46" s="76"/>
      <c r="AE46" s="639">
        <f t="shared" si="0"/>
        <v>10500.000000000002</v>
      </c>
      <c r="AF46" s="118">
        <f t="shared" si="1"/>
        <v>160500</v>
      </c>
    </row>
    <row r="47" spans="1:32" x14ac:dyDescent="0.35">
      <c r="A47" s="76"/>
      <c r="B47" s="76"/>
      <c r="C47" s="76"/>
      <c r="D47" s="76"/>
      <c r="E47" s="76"/>
      <c r="F47" s="76"/>
      <c r="G47" s="79" t="s">
        <v>10294</v>
      </c>
      <c r="H47" s="76"/>
      <c r="I47" s="118">
        <v>150000</v>
      </c>
      <c r="J47" s="76"/>
      <c r="K47" s="76" t="s">
        <v>1671</v>
      </c>
      <c r="L47" s="130"/>
      <c r="M47" s="119" t="s">
        <v>10263</v>
      </c>
      <c r="N47" s="128" t="s">
        <v>10295</v>
      </c>
      <c r="O47" s="119"/>
      <c r="P47" s="76"/>
      <c r="Q47" s="76"/>
      <c r="R47" s="119" t="s">
        <v>1066</v>
      </c>
      <c r="S47" s="76"/>
      <c r="T47" s="76"/>
      <c r="U47" s="76"/>
      <c r="V47" s="76"/>
      <c r="W47" s="76"/>
      <c r="X47" s="69"/>
      <c r="AE47" s="639">
        <f t="shared" si="0"/>
        <v>10500.000000000002</v>
      </c>
      <c r="AF47" s="118">
        <f t="shared" si="1"/>
        <v>160500</v>
      </c>
    </row>
    <row r="48" spans="1:32" x14ac:dyDescent="0.35">
      <c r="A48" s="76"/>
      <c r="B48" s="76"/>
      <c r="C48" s="76"/>
      <c r="D48" s="76"/>
      <c r="E48" s="76"/>
      <c r="F48" s="76"/>
      <c r="G48" s="79" t="s">
        <v>10296</v>
      </c>
      <c r="H48" s="76"/>
      <c r="I48" s="118">
        <v>150000</v>
      </c>
      <c r="J48" s="76"/>
      <c r="K48" s="76" t="s">
        <v>1671</v>
      </c>
      <c r="L48" s="130"/>
      <c r="M48" s="119" t="s">
        <v>10263</v>
      </c>
      <c r="N48" s="128" t="s">
        <v>10297</v>
      </c>
      <c r="O48" s="119"/>
      <c r="P48" s="76"/>
      <c r="Q48" s="76"/>
      <c r="R48" s="119" t="s">
        <v>1066</v>
      </c>
      <c r="S48" s="76"/>
      <c r="T48" s="76"/>
      <c r="U48" s="76"/>
      <c r="V48" s="76"/>
      <c r="W48" s="76"/>
      <c r="X48" s="76"/>
      <c r="AE48" s="639">
        <f t="shared" si="0"/>
        <v>10500.000000000002</v>
      </c>
      <c r="AF48" s="118">
        <f t="shared" si="1"/>
        <v>160500</v>
      </c>
    </row>
    <row r="49" spans="1:32" x14ac:dyDescent="0.35">
      <c r="A49" s="76"/>
      <c r="B49" s="76"/>
      <c r="C49" s="76"/>
      <c r="D49" s="76"/>
      <c r="E49" s="76"/>
      <c r="F49" s="76"/>
      <c r="G49" s="79" t="s">
        <v>10298</v>
      </c>
      <c r="H49" s="76"/>
      <c r="I49" s="118">
        <v>150000</v>
      </c>
      <c r="J49" s="76"/>
      <c r="K49" s="76" t="s">
        <v>5523</v>
      </c>
      <c r="L49" s="130"/>
      <c r="M49" s="119" t="s">
        <v>1908</v>
      </c>
      <c r="N49" s="119">
        <v>182681</v>
      </c>
      <c r="O49" s="119"/>
      <c r="P49" s="76"/>
      <c r="Q49" s="76" t="s">
        <v>1065</v>
      </c>
      <c r="R49" s="119" t="s">
        <v>1909</v>
      </c>
      <c r="S49" s="76"/>
      <c r="T49" s="76"/>
      <c r="U49" s="76"/>
      <c r="V49" s="76"/>
      <c r="W49" s="76"/>
      <c r="X49" s="76"/>
      <c r="AE49" s="639">
        <f t="shared" si="0"/>
        <v>10500.000000000002</v>
      </c>
      <c r="AF49" s="118">
        <f t="shared" si="1"/>
        <v>160500</v>
      </c>
    </row>
    <row r="50" spans="1:32" x14ac:dyDescent="0.35">
      <c r="A50" s="76"/>
      <c r="B50" s="76"/>
      <c r="C50" s="76"/>
      <c r="D50" s="76"/>
      <c r="E50" s="76"/>
      <c r="F50" s="76"/>
      <c r="G50" s="79" t="s">
        <v>10299</v>
      </c>
      <c r="H50" s="76"/>
      <c r="I50" s="118">
        <v>150000</v>
      </c>
      <c r="J50" s="76"/>
      <c r="K50" s="76" t="s">
        <v>1671</v>
      </c>
      <c r="L50" s="130"/>
      <c r="M50" s="119" t="s">
        <v>10263</v>
      </c>
      <c r="N50" s="128" t="s">
        <v>10300</v>
      </c>
      <c r="O50" s="119"/>
      <c r="P50" s="76"/>
      <c r="Q50" s="76"/>
      <c r="R50" s="119" t="s">
        <v>1066</v>
      </c>
      <c r="S50" s="76"/>
      <c r="T50" s="76"/>
      <c r="U50" s="76"/>
      <c r="V50" s="76"/>
      <c r="W50" s="76"/>
      <c r="X50" s="76"/>
      <c r="Y50" s="76"/>
      <c r="AE50" s="639">
        <f t="shared" si="0"/>
        <v>10500.000000000002</v>
      </c>
      <c r="AF50" s="118">
        <f t="shared" si="1"/>
        <v>160500</v>
      </c>
    </row>
    <row r="51" spans="1:32" x14ac:dyDescent="0.35">
      <c r="A51" s="76"/>
      <c r="B51" s="76"/>
      <c r="C51" s="76"/>
      <c r="D51" s="76"/>
      <c r="E51" s="76"/>
      <c r="F51" s="76"/>
      <c r="G51" s="79" t="s">
        <v>10301</v>
      </c>
      <c r="H51" s="76"/>
      <c r="I51" s="118">
        <v>150000</v>
      </c>
      <c r="J51" s="76"/>
      <c r="K51" s="76" t="s">
        <v>5523</v>
      </c>
      <c r="L51" s="130"/>
      <c r="M51" s="119" t="s">
        <v>1908</v>
      </c>
      <c r="N51" s="119">
        <v>192456</v>
      </c>
      <c r="O51" s="119"/>
      <c r="P51" s="76"/>
      <c r="Q51" s="76" t="s">
        <v>1065</v>
      </c>
      <c r="R51" s="119" t="s">
        <v>1909</v>
      </c>
      <c r="S51" s="76"/>
      <c r="T51" s="76"/>
      <c r="U51" s="76"/>
      <c r="V51" s="76"/>
      <c r="W51" s="76"/>
      <c r="X51" s="76"/>
      <c r="Y51" s="76"/>
      <c r="AE51" s="639">
        <f t="shared" si="0"/>
        <v>10500.000000000002</v>
      </c>
      <c r="AF51" s="118">
        <f t="shared" si="1"/>
        <v>160500</v>
      </c>
    </row>
    <row r="52" spans="1:32" x14ac:dyDescent="0.35">
      <c r="A52" s="76"/>
      <c r="B52" s="76"/>
      <c r="C52" s="76"/>
      <c r="D52" s="76"/>
      <c r="E52" s="76"/>
      <c r="F52" s="76"/>
      <c r="G52" s="79" t="s">
        <v>10302</v>
      </c>
      <c r="H52" s="76"/>
      <c r="I52" s="118">
        <v>150000</v>
      </c>
      <c r="J52" s="76"/>
      <c r="K52" s="76" t="s">
        <v>1671</v>
      </c>
      <c r="L52" s="130"/>
      <c r="M52" s="119" t="s">
        <v>10263</v>
      </c>
      <c r="N52" s="128" t="s">
        <v>10303</v>
      </c>
      <c r="O52" s="119"/>
      <c r="P52" s="76"/>
      <c r="Q52" s="76"/>
      <c r="R52" s="119" t="s">
        <v>1066</v>
      </c>
      <c r="S52" s="76"/>
      <c r="T52" s="76"/>
      <c r="U52" s="76"/>
      <c r="V52" s="76"/>
      <c r="W52" s="76"/>
      <c r="X52" s="76"/>
      <c r="Y52" s="76"/>
      <c r="AE52" s="639">
        <f t="shared" si="0"/>
        <v>10500.000000000002</v>
      </c>
      <c r="AF52" s="118">
        <f t="shared" si="1"/>
        <v>160500</v>
      </c>
    </row>
    <row r="53" spans="1:32" x14ac:dyDescent="0.35">
      <c r="A53" s="76"/>
      <c r="B53" s="76"/>
      <c r="C53" s="76"/>
      <c r="D53" s="76"/>
      <c r="E53" s="76"/>
      <c r="F53" s="76"/>
      <c r="G53" s="79" t="s">
        <v>10304</v>
      </c>
      <c r="H53" s="76"/>
      <c r="I53" s="118">
        <v>150000</v>
      </c>
      <c r="J53" s="76"/>
      <c r="K53" s="76" t="s">
        <v>5523</v>
      </c>
      <c r="L53" s="130"/>
      <c r="M53" s="119" t="s">
        <v>1908</v>
      </c>
      <c r="N53" s="119">
        <v>182642</v>
      </c>
      <c r="O53" s="119"/>
      <c r="P53" s="76"/>
      <c r="Q53" s="76" t="s">
        <v>1065</v>
      </c>
      <c r="R53" s="119" t="s">
        <v>1909</v>
      </c>
      <c r="S53" s="76"/>
      <c r="T53" s="76"/>
      <c r="U53" s="76"/>
      <c r="V53" s="76"/>
      <c r="W53" s="76"/>
      <c r="X53" s="76"/>
      <c r="Y53" s="76"/>
      <c r="AE53" s="639">
        <f t="shared" si="0"/>
        <v>10500.000000000002</v>
      </c>
      <c r="AF53" s="118">
        <f t="shared" si="1"/>
        <v>160500</v>
      </c>
    </row>
    <row r="54" spans="1:32" x14ac:dyDescent="0.35">
      <c r="A54" s="69"/>
      <c r="B54" s="69"/>
      <c r="C54" s="69"/>
      <c r="D54" s="69"/>
      <c r="E54" s="69"/>
      <c r="F54" s="69"/>
      <c r="G54" s="79" t="s">
        <v>10305</v>
      </c>
      <c r="H54" s="76"/>
      <c r="I54" s="118">
        <v>150000</v>
      </c>
      <c r="J54" s="76"/>
      <c r="K54" s="76" t="s">
        <v>1062</v>
      </c>
      <c r="L54" s="119"/>
      <c r="M54" s="119" t="s">
        <v>3267</v>
      </c>
      <c r="N54" s="119">
        <v>2006179163</v>
      </c>
      <c r="O54" s="75"/>
      <c r="P54" s="69"/>
      <c r="Q54" s="76"/>
      <c r="R54" s="75" t="s">
        <v>3383</v>
      </c>
      <c r="S54" s="69"/>
      <c r="T54" s="69"/>
      <c r="U54" s="69"/>
      <c r="V54" s="69"/>
      <c r="W54" s="69"/>
      <c r="X54" s="69"/>
      <c r="Y54" s="76"/>
      <c r="AE54" s="639">
        <f t="shared" si="0"/>
        <v>10500.000000000002</v>
      </c>
      <c r="AF54" s="118">
        <f t="shared" si="1"/>
        <v>160500</v>
      </c>
    </row>
    <row r="55" spans="1:32" x14ac:dyDescent="0.35">
      <c r="A55" s="76"/>
      <c r="B55" s="76"/>
      <c r="C55" s="76"/>
      <c r="D55" s="76"/>
      <c r="E55" s="76"/>
      <c r="F55" s="76"/>
      <c r="G55" s="79" t="s">
        <v>10306</v>
      </c>
      <c r="H55" s="76"/>
      <c r="I55" s="118">
        <v>150000</v>
      </c>
      <c r="J55" s="76"/>
      <c r="K55" s="76" t="s">
        <v>1671</v>
      </c>
      <c r="L55" s="130"/>
      <c r="M55" s="119" t="s">
        <v>10263</v>
      </c>
      <c r="N55" s="128" t="s">
        <v>10307</v>
      </c>
      <c r="O55" s="119"/>
      <c r="P55" s="76"/>
      <c r="Q55" s="76"/>
      <c r="R55" s="119" t="s">
        <v>1066</v>
      </c>
      <c r="S55" s="76"/>
      <c r="T55" s="76"/>
      <c r="U55" s="76"/>
      <c r="V55" s="76"/>
      <c r="W55" s="76"/>
      <c r="X55" s="76"/>
      <c r="Y55" s="76"/>
      <c r="AE55" s="639">
        <f t="shared" si="0"/>
        <v>10500.000000000002</v>
      </c>
      <c r="AF55" s="118">
        <f t="shared" si="1"/>
        <v>160500</v>
      </c>
    </row>
    <row r="56" spans="1:32" x14ac:dyDescent="0.35">
      <c r="A56" s="76"/>
      <c r="B56" s="76"/>
      <c r="C56" s="76"/>
      <c r="D56" s="76"/>
      <c r="E56" s="76"/>
      <c r="F56" s="76"/>
      <c r="G56" s="79" t="s">
        <v>10308</v>
      </c>
      <c r="H56" s="76"/>
      <c r="I56" s="118">
        <v>150000</v>
      </c>
      <c r="J56" s="76"/>
      <c r="K56" s="76" t="s">
        <v>1671</v>
      </c>
      <c r="L56" s="130"/>
      <c r="M56" s="119" t="s">
        <v>3063</v>
      </c>
      <c r="N56" s="119" t="s">
        <v>10309</v>
      </c>
      <c r="O56" s="119"/>
      <c r="P56" s="76"/>
      <c r="Q56" s="76" t="s">
        <v>1226</v>
      </c>
      <c r="R56" s="75" t="s">
        <v>3065</v>
      </c>
      <c r="S56" s="76"/>
      <c r="T56" s="76"/>
      <c r="U56" s="76"/>
      <c r="V56" s="76"/>
      <c r="W56" s="76"/>
      <c r="X56" s="76"/>
      <c r="Y56" s="76"/>
      <c r="AE56" s="639">
        <f t="shared" si="0"/>
        <v>10500.000000000002</v>
      </c>
      <c r="AF56" s="118">
        <f t="shared" si="1"/>
        <v>160500</v>
      </c>
    </row>
    <row r="57" spans="1:32" x14ac:dyDescent="0.35">
      <c r="A57" s="69"/>
      <c r="B57" s="69"/>
      <c r="C57" s="69"/>
      <c r="D57" s="69"/>
      <c r="E57" s="69"/>
      <c r="F57" s="69"/>
      <c r="G57" s="79" t="s">
        <v>10310</v>
      </c>
      <c r="H57" s="76"/>
      <c r="I57" s="118">
        <v>150000</v>
      </c>
      <c r="J57" s="76"/>
      <c r="K57" s="76" t="s">
        <v>1062</v>
      </c>
      <c r="L57" s="119"/>
      <c r="M57" s="119" t="s">
        <v>3267</v>
      </c>
      <c r="N57" s="119">
        <v>2006179162</v>
      </c>
      <c r="O57" s="75"/>
      <c r="P57" s="69"/>
      <c r="Q57" s="76"/>
      <c r="R57" s="75" t="s">
        <v>3383</v>
      </c>
      <c r="S57" s="69"/>
      <c r="T57" s="69"/>
      <c r="U57" s="69"/>
      <c r="V57" s="69"/>
      <c r="W57" s="69"/>
      <c r="X57" s="69"/>
      <c r="Y57" s="76"/>
      <c r="AE57" s="639">
        <f t="shared" si="0"/>
        <v>10500.000000000002</v>
      </c>
      <c r="AF57" s="118">
        <f t="shared" si="1"/>
        <v>160500</v>
      </c>
    </row>
    <row r="58" spans="1:32" x14ac:dyDescent="0.35">
      <c r="A58" s="76"/>
      <c r="B58" s="76"/>
      <c r="C58" s="76"/>
      <c r="D58" s="76"/>
      <c r="E58" s="76"/>
      <c r="F58" s="76"/>
      <c r="G58" s="79" t="s">
        <v>10311</v>
      </c>
      <c r="H58" s="76"/>
      <c r="I58" s="118">
        <v>150000</v>
      </c>
      <c r="J58" s="76"/>
      <c r="K58" s="76" t="s">
        <v>1671</v>
      </c>
      <c r="L58" s="130"/>
      <c r="M58" s="119" t="s">
        <v>10263</v>
      </c>
      <c r="N58" s="128" t="s">
        <v>10312</v>
      </c>
      <c r="O58" s="119"/>
      <c r="P58" s="76"/>
      <c r="Q58" s="76"/>
      <c r="R58" s="119" t="s">
        <v>1066</v>
      </c>
      <c r="S58" s="76"/>
      <c r="T58" s="76"/>
      <c r="U58" s="76"/>
      <c r="V58" s="76"/>
      <c r="W58" s="76"/>
      <c r="X58" s="76"/>
      <c r="Y58" s="76"/>
      <c r="AE58" s="639">
        <f t="shared" si="0"/>
        <v>10500.000000000002</v>
      </c>
      <c r="AF58" s="118">
        <f t="shared" si="1"/>
        <v>160500</v>
      </c>
    </row>
    <row r="59" spans="1:32" x14ac:dyDescent="0.35">
      <c r="A59" s="76"/>
      <c r="B59" s="76"/>
      <c r="C59" s="76"/>
      <c r="D59" s="76"/>
      <c r="E59" s="76"/>
      <c r="F59" s="76"/>
      <c r="G59" s="79" t="s">
        <v>10313</v>
      </c>
      <c r="H59" s="76"/>
      <c r="I59" s="118">
        <v>150000</v>
      </c>
      <c r="J59" s="76"/>
      <c r="K59" s="76" t="s">
        <v>1671</v>
      </c>
      <c r="L59" s="130"/>
      <c r="M59" s="119" t="s">
        <v>3063</v>
      </c>
      <c r="N59" s="119" t="s">
        <v>10314</v>
      </c>
      <c r="O59" s="119"/>
      <c r="P59" s="76"/>
      <c r="Q59" s="76" t="s">
        <v>1226</v>
      </c>
      <c r="R59" s="75" t="s">
        <v>3065</v>
      </c>
      <c r="S59" s="76"/>
      <c r="T59" s="76"/>
      <c r="U59" s="76"/>
      <c r="V59" s="76"/>
      <c r="W59" s="76"/>
      <c r="X59" s="76"/>
      <c r="Y59" s="76"/>
      <c r="AE59" s="639">
        <f t="shared" si="0"/>
        <v>10500.000000000002</v>
      </c>
      <c r="AF59" s="118">
        <f t="shared" si="1"/>
        <v>160500</v>
      </c>
    </row>
    <row r="60" spans="1:32" x14ac:dyDescent="0.35">
      <c r="A60" s="76"/>
      <c r="B60" s="76"/>
      <c r="C60" s="76"/>
      <c r="D60" s="76"/>
      <c r="E60" s="76"/>
      <c r="F60" s="76"/>
      <c r="G60" s="93" t="s">
        <v>994</v>
      </c>
      <c r="H60" s="123"/>
      <c r="I60" s="124">
        <f>SUM(I32:I59)</f>
        <v>4200000</v>
      </c>
      <c r="J60" s="76"/>
      <c r="K60" s="76"/>
      <c r="L60" s="130"/>
      <c r="M60" s="119"/>
      <c r="N60" s="119"/>
      <c r="O60" s="119"/>
      <c r="P60" s="76"/>
      <c r="Q60" s="76"/>
      <c r="R60" s="75"/>
      <c r="S60" s="76"/>
      <c r="T60" s="76"/>
      <c r="U60" s="76"/>
      <c r="V60" s="76"/>
      <c r="W60" s="76"/>
      <c r="X60" s="76"/>
      <c r="Y60" s="76"/>
      <c r="AE60" s="639">
        <f t="shared" si="0"/>
        <v>294000</v>
      </c>
      <c r="AF60" s="124">
        <f t="shared" si="1"/>
        <v>4494000</v>
      </c>
    </row>
    <row r="61" spans="1:32" x14ac:dyDescent="0.35">
      <c r="A61" s="64"/>
      <c r="B61" s="64"/>
      <c r="C61" s="64"/>
      <c r="D61" s="64"/>
      <c r="E61" s="64"/>
      <c r="F61" s="64"/>
      <c r="G61" s="96" t="s">
        <v>1931</v>
      </c>
      <c r="H61" s="64"/>
      <c r="I61" s="67"/>
      <c r="J61" s="64"/>
      <c r="K61" s="64"/>
      <c r="L61" s="68"/>
      <c r="M61" s="97"/>
      <c r="N61" s="127"/>
      <c r="O61" s="68"/>
      <c r="P61" s="64"/>
      <c r="Q61" s="64"/>
      <c r="R61" s="64"/>
      <c r="S61" s="64"/>
      <c r="T61" s="64"/>
      <c r="U61" s="64"/>
      <c r="V61" s="64"/>
      <c r="W61" s="64"/>
      <c r="X61" s="64"/>
      <c r="Y61" s="64"/>
      <c r="AE61" s="639">
        <f t="shared" si="0"/>
        <v>0</v>
      </c>
      <c r="AF61" s="67">
        <f t="shared" si="1"/>
        <v>0</v>
      </c>
    </row>
    <row r="62" spans="1:32" x14ac:dyDescent="0.35">
      <c r="A62" s="76"/>
      <c r="B62" s="76"/>
      <c r="C62" s="76"/>
      <c r="D62" s="76"/>
      <c r="E62" s="76"/>
      <c r="F62" s="76"/>
      <c r="G62" s="79" t="s">
        <v>1852</v>
      </c>
      <c r="H62" s="69"/>
      <c r="I62" s="74"/>
      <c r="J62" s="69"/>
      <c r="K62" s="69"/>
      <c r="L62" s="75"/>
      <c r="M62" s="79"/>
      <c r="N62" s="80"/>
      <c r="O62" s="75"/>
      <c r="P62" s="69"/>
      <c r="Q62" s="69"/>
      <c r="R62" s="69"/>
      <c r="S62" s="69"/>
      <c r="T62" s="69"/>
      <c r="U62" s="69"/>
      <c r="V62" s="69"/>
      <c r="W62" s="69"/>
      <c r="X62" s="69"/>
      <c r="Y62" s="76"/>
      <c r="AE62" s="639">
        <f t="shared" si="0"/>
        <v>0</v>
      </c>
      <c r="AF62" s="74">
        <f t="shared" si="1"/>
        <v>0</v>
      </c>
    </row>
    <row r="63" spans="1:32" x14ac:dyDescent="0.35">
      <c r="A63" s="64"/>
      <c r="B63" s="64"/>
      <c r="C63" s="64"/>
      <c r="D63" s="64"/>
      <c r="E63" s="64"/>
      <c r="F63" s="64"/>
      <c r="G63" s="66" t="s">
        <v>1932</v>
      </c>
      <c r="H63" s="64"/>
      <c r="I63" s="67"/>
      <c r="J63" s="64"/>
      <c r="K63" s="64"/>
      <c r="L63" s="68"/>
      <c r="M63" s="68"/>
      <c r="N63" s="68"/>
      <c r="O63" s="68"/>
      <c r="P63" s="64"/>
      <c r="Q63" s="64"/>
      <c r="R63" s="68"/>
      <c r="S63" s="64"/>
      <c r="T63" s="64"/>
      <c r="U63" s="64"/>
      <c r="V63" s="64"/>
      <c r="W63" s="64"/>
      <c r="X63" s="64"/>
      <c r="Y63" s="64"/>
      <c r="AE63" s="639">
        <f t="shared" si="0"/>
        <v>0</v>
      </c>
      <c r="AF63" s="67">
        <f t="shared" si="1"/>
        <v>0</v>
      </c>
    </row>
    <row r="64" spans="1:32" x14ac:dyDescent="0.35">
      <c r="A64" s="76"/>
      <c r="B64" s="76"/>
      <c r="C64" s="76"/>
      <c r="D64" s="76"/>
      <c r="E64" s="76"/>
      <c r="F64" s="76"/>
      <c r="G64" s="79" t="s">
        <v>1852</v>
      </c>
      <c r="H64" s="76"/>
      <c r="I64" s="118"/>
      <c r="J64" s="76"/>
      <c r="K64" s="69"/>
      <c r="L64" s="119"/>
      <c r="M64" s="119"/>
      <c r="N64" s="119"/>
      <c r="O64" s="119"/>
      <c r="P64" s="76"/>
      <c r="Q64" s="76"/>
      <c r="R64" s="119"/>
      <c r="S64" s="76"/>
      <c r="T64" s="76"/>
      <c r="U64" s="76"/>
      <c r="V64" s="76"/>
      <c r="W64" s="76"/>
      <c r="X64" s="76"/>
      <c r="Y64" s="76"/>
      <c r="AE64" s="639">
        <f t="shared" si="0"/>
        <v>0</v>
      </c>
      <c r="AF64" s="118">
        <f t="shared" si="1"/>
        <v>0</v>
      </c>
    </row>
    <row r="65" spans="1:32" x14ac:dyDescent="0.35">
      <c r="A65" s="64"/>
      <c r="B65" s="64"/>
      <c r="C65" s="64"/>
      <c r="D65" s="64"/>
      <c r="E65" s="64"/>
      <c r="F65" s="64"/>
      <c r="G65" s="66" t="s">
        <v>1168</v>
      </c>
      <c r="H65" s="64"/>
      <c r="I65" s="67"/>
      <c r="J65" s="64"/>
      <c r="K65" s="64"/>
      <c r="L65" s="68"/>
      <c r="M65" s="68"/>
      <c r="N65" s="68"/>
      <c r="O65" s="68"/>
      <c r="P65" s="64"/>
      <c r="Q65" s="64"/>
      <c r="R65" s="68"/>
      <c r="S65" s="64"/>
      <c r="T65" s="64"/>
      <c r="U65" s="64"/>
      <c r="V65" s="64"/>
      <c r="W65" s="64"/>
      <c r="X65" s="64"/>
      <c r="Y65" s="64"/>
      <c r="AE65" s="639">
        <f t="shared" si="0"/>
        <v>0</v>
      </c>
      <c r="AF65" s="67">
        <f t="shared" si="1"/>
        <v>0</v>
      </c>
    </row>
    <row r="66" spans="1:32" x14ac:dyDescent="0.35">
      <c r="A66" s="76"/>
      <c r="B66" s="76"/>
      <c r="C66" s="76"/>
      <c r="D66" s="76"/>
      <c r="E66" s="76"/>
      <c r="F66" s="76"/>
      <c r="G66" s="79" t="s">
        <v>10315</v>
      </c>
      <c r="H66" s="76"/>
      <c r="I66" s="118">
        <v>60000</v>
      </c>
      <c r="J66" s="76"/>
      <c r="K66" s="69" t="s">
        <v>2191</v>
      </c>
      <c r="L66" s="119"/>
      <c r="M66" s="119" t="s">
        <v>2192</v>
      </c>
      <c r="N66" s="119"/>
      <c r="O66" s="119"/>
      <c r="P66" s="76"/>
      <c r="Q66" s="76" t="s">
        <v>5834</v>
      </c>
      <c r="R66" s="119" t="s">
        <v>5835</v>
      </c>
      <c r="S66" s="76"/>
      <c r="T66" s="76"/>
      <c r="U66" s="76"/>
      <c r="V66" s="76"/>
      <c r="W66" s="76"/>
      <c r="X66" s="76"/>
      <c r="Y66" s="76"/>
      <c r="AE66" s="639">
        <f t="shared" si="0"/>
        <v>4200</v>
      </c>
      <c r="AF66" s="118">
        <f t="shared" si="1"/>
        <v>64200</v>
      </c>
    </row>
    <row r="67" spans="1:32" x14ac:dyDescent="0.35">
      <c r="A67" s="76"/>
      <c r="B67" s="76"/>
      <c r="C67" s="76"/>
      <c r="D67" s="76"/>
      <c r="E67" s="76"/>
      <c r="F67" s="76"/>
      <c r="G67" s="93" t="s">
        <v>994</v>
      </c>
      <c r="H67" s="123"/>
      <c r="I67" s="124">
        <f>SUM(I66)</f>
        <v>60000</v>
      </c>
      <c r="J67" s="76"/>
      <c r="K67" s="69"/>
      <c r="L67" s="119"/>
      <c r="M67" s="119"/>
      <c r="N67" s="119"/>
      <c r="O67" s="119"/>
      <c r="P67" s="76"/>
      <c r="Q67" s="76"/>
      <c r="R67" s="119"/>
      <c r="S67" s="76"/>
      <c r="T67" s="76"/>
      <c r="U67" s="76"/>
      <c r="V67" s="76"/>
      <c r="W67" s="76"/>
      <c r="X67" s="76"/>
      <c r="Y67" s="76"/>
      <c r="AE67" s="639">
        <f t="shared" si="0"/>
        <v>4200</v>
      </c>
      <c r="AF67" s="124">
        <f t="shared" si="1"/>
        <v>64200</v>
      </c>
    </row>
    <row r="68" spans="1:32" x14ac:dyDescent="0.35">
      <c r="A68" s="64"/>
      <c r="B68" s="64"/>
      <c r="C68" s="64"/>
      <c r="D68" s="64"/>
      <c r="E68" s="64"/>
      <c r="F68" s="64"/>
      <c r="G68" s="66" t="s">
        <v>1944</v>
      </c>
      <c r="H68" s="64"/>
      <c r="I68" s="67"/>
      <c r="J68" s="64"/>
      <c r="K68" s="64"/>
      <c r="L68" s="68"/>
      <c r="M68" s="68"/>
      <c r="N68" s="68"/>
      <c r="O68" s="68"/>
      <c r="P68" s="64"/>
      <c r="Q68" s="64"/>
      <c r="R68" s="68"/>
      <c r="S68" s="64"/>
      <c r="T68" s="64"/>
      <c r="U68" s="64"/>
      <c r="V68" s="64"/>
      <c r="W68" s="64"/>
      <c r="X68" s="64"/>
      <c r="Y68" s="64"/>
      <c r="AE68" s="639">
        <f t="shared" si="0"/>
        <v>0</v>
      </c>
      <c r="AF68" s="67">
        <f t="shared" si="1"/>
        <v>0</v>
      </c>
    </row>
    <row r="69" spans="1:32" x14ac:dyDescent="0.35">
      <c r="A69" s="76"/>
      <c r="B69" s="76"/>
      <c r="C69" s="76"/>
      <c r="D69" s="76"/>
      <c r="E69" s="76"/>
      <c r="F69" s="76"/>
      <c r="G69" s="79" t="s">
        <v>1852</v>
      </c>
      <c r="H69" s="76"/>
      <c r="I69" s="118"/>
      <c r="J69" s="76"/>
      <c r="K69" s="76"/>
      <c r="L69" s="130"/>
      <c r="M69" s="119"/>
      <c r="N69" s="119"/>
      <c r="O69" s="119"/>
      <c r="P69" s="76"/>
      <c r="Q69" s="76"/>
      <c r="R69" s="119"/>
      <c r="S69" s="76"/>
      <c r="T69" s="76"/>
      <c r="U69" s="76"/>
      <c r="V69" s="76"/>
      <c r="W69" s="76"/>
      <c r="X69" s="76"/>
      <c r="Y69" s="76"/>
      <c r="AE69" s="639">
        <f t="shared" si="0"/>
        <v>0</v>
      </c>
      <c r="AF69" s="118">
        <f t="shared" si="1"/>
        <v>0</v>
      </c>
    </row>
    <row r="70" spans="1:32" x14ac:dyDescent="0.35">
      <c r="A70" s="64"/>
      <c r="B70" s="64"/>
      <c r="C70" s="64"/>
      <c r="D70" s="64"/>
      <c r="E70" s="64"/>
      <c r="F70" s="64"/>
      <c r="G70" s="96" t="s">
        <v>1945</v>
      </c>
      <c r="H70" s="64"/>
      <c r="I70" s="67"/>
      <c r="J70" s="64"/>
      <c r="K70" s="64"/>
      <c r="L70" s="68"/>
      <c r="M70" s="68"/>
      <c r="N70" s="68"/>
      <c r="O70" s="68"/>
      <c r="P70" s="64"/>
      <c r="Q70" s="64"/>
      <c r="R70" s="68"/>
      <c r="S70" s="64"/>
      <c r="T70" s="64"/>
      <c r="U70" s="64"/>
      <c r="V70" s="64"/>
      <c r="W70" s="64"/>
      <c r="X70" s="64"/>
      <c r="Y70" s="64"/>
      <c r="AE70" s="639">
        <f t="shared" ref="AE70:AE76" si="2">I70*AE$4</f>
        <v>0</v>
      </c>
      <c r="AF70" s="67">
        <f t="shared" ref="AF70:AF76" si="3">I70+AE70</f>
        <v>0</v>
      </c>
    </row>
    <row r="71" spans="1:32" x14ac:dyDescent="0.35">
      <c r="A71" s="69"/>
      <c r="B71" s="69"/>
      <c r="C71" s="69"/>
      <c r="D71" s="69"/>
      <c r="E71" s="69"/>
      <c r="F71" s="69"/>
      <c r="G71" s="79" t="s">
        <v>10316</v>
      </c>
      <c r="H71" s="69"/>
      <c r="I71" s="74">
        <v>400000</v>
      </c>
      <c r="J71" s="69"/>
      <c r="K71" s="69" t="s">
        <v>1214</v>
      </c>
      <c r="L71" s="75">
        <v>2006</v>
      </c>
      <c r="M71" s="75" t="s">
        <v>10317</v>
      </c>
      <c r="N71" s="131" t="s">
        <v>10318</v>
      </c>
      <c r="O71" s="75"/>
      <c r="P71" s="69"/>
      <c r="Q71" s="69" t="s">
        <v>1226</v>
      </c>
      <c r="R71" s="75" t="s">
        <v>1066</v>
      </c>
      <c r="S71" s="69"/>
      <c r="T71" s="69"/>
      <c r="U71" s="69"/>
      <c r="V71" s="69"/>
      <c r="W71" s="69"/>
      <c r="X71" s="69"/>
      <c r="Y71" s="76"/>
      <c r="AE71" s="639">
        <f t="shared" si="2"/>
        <v>28000.000000000004</v>
      </c>
      <c r="AF71" s="74">
        <f t="shared" si="3"/>
        <v>428000</v>
      </c>
    </row>
    <row r="72" spans="1:32" x14ac:dyDescent="0.35">
      <c r="A72" s="69"/>
      <c r="B72" s="69"/>
      <c r="C72" s="69"/>
      <c r="D72" s="69"/>
      <c r="E72" s="69"/>
      <c r="F72" s="69"/>
      <c r="G72" s="93" t="s">
        <v>994</v>
      </c>
      <c r="H72" s="86"/>
      <c r="I72" s="87">
        <f>SUM(I71)</f>
        <v>400000</v>
      </c>
      <c r="J72" s="69"/>
      <c r="K72" s="69"/>
      <c r="L72" s="75"/>
      <c r="M72" s="75"/>
      <c r="N72" s="131"/>
      <c r="O72" s="75"/>
      <c r="P72" s="69"/>
      <c r="Q72" s="69"/>
      <c r="R72" s="75"/>
      <c r="S72" s="69"/>
      <c r="T72" s="69"/>
      <c r="U72" s="69"/>
      <c r="V72" s="69"/>
      <c r="W72" s="69"/>
      <c r="X72" s="69"/>
      <c r="Y72" s="76"/>
      <c r="AE72" s="639">
        <f t="shared" si="2"/>
        <v>28000.000000000004</v>
      </c>
      <c r="AF72" s="87">
        <f t="shared" si="3"/>
        <v>428000</v>
      </c>
    </row>
    <row r="73" spans="1:32" x14ac:dyDescent="0.35">
      <c r="A73" s="64"/>
      <c r="B73" s="64"/>
      <c r="C73" s="64"/>
      <c r="D73" s="64"/>
      <c r="E73" s="64"/>
      <c r="F73" s="64"/>
      <c r="G73" s="96" t="s">
        <v>1590</v>
      </c>
      <c r="H73" s="64"/>
      <c r="I73" s="67"/>
      <c r="J73" s="64"/>
      <c r="K73" s="64"/>
      <c r="L73" s="68"/>
      <c r="M73" s="68"/>
      <c r="N73" s="68"/>
      <c r="O73" s="68"/>
      <c r="P73" s="64"/>
      <c r="Q73" s="64"/>
      <c r="R73" s="68"/>
      <c r="S73" s="64"/>
      <c r="T73" s="64"/>
      <c r="U73" s="64"/>
      <c r="V73" s="64"/>
      <c r="W73" s="64"/>
      <c r="X73" s="64"/>
      <c r="Y73" s="64"/>
      <c r="AE73" s="639">
        <f t="shared" si="2"/>
        <v>0</v>
      </c>
      <c r="AF73" s="67">
        <f t="shared" si="3"/>
        <v>0</v>
      </c>
    </row>
    <row r="74" spans="1:32" x14ac:dyDescent="0.35">
      <c r="A74" s="76"/>
      <c r="B74" s="76"/>
      <c r="C74" s="76"/>
      <c r="D74" s="76"/>
      <c r="E74" s="76"/>
      <c r="F74" s="76"/>
      <c r="G74" s="76" t="s">
        <v>10319</v>
      </c>
      <c r="H74" s="76"/>
      <c r="I74" s="118">
        <v>200000</v>
      </c>
      <c r="J74" s="76"/>
      <c r="K74" s="76" t="s">
        <v>2492</v>
      </c>
      <c r="L74" s="119"/>
      <c r="M74" s="119" t="s">
        <v>10320</v>
      </c>
      <c r="N74" s="119"/>
      <c r="O74" s="119"/>
      <c r="P74" s="76"/>
      <c r="Q74" s="76"/>
      <c r="R74" s="119"/>
      <c r="S74" s="76"/>
      <c r="T74" s="76"/>
      <c r="U74" s="76"/>
      <c r="V74" s="76"/>
      <c r="W74" s="76"/>
      <c r="X74" s="76"/>
      <c r="Y74" s="76"/>
      <c r="AE74" s="639">
        <f t="shared" si="2"/>
        <v>14000.000000000002</v>
      </c>
      <c r="AF74" s="118">
        <f t="shared" si="3"/>
        <v>214000</v>
      </c>
    </row>
    <row r="75" spans="1:32" x14ac:dyDescent="0.35">
      <c r="G75" s="79" t="s">
        <v>994</v>
      </c>
      <c r="H75" s="123"/>
      <c r="I75" s="124">
        <f>SUM(I74)</f>
        <v>200000</v>
      </c>
      <c r="AE75" s="639">
        <f t="shared" si="2"/>
        <v>14000.000000000002</v>
      </c>
      <c r="AF75" s="124">
        <f t="shared" si="3"/>
        <v>214000</v>
      </c>
    </row>
    <row r="76" spans="1:32" x14ac:dyDescent="0.35">
      <c r="G76" s="93" t="s">
        <v>894</v>
      </c>
      <c r="H76" s="132"/>
      <c r="I76" s="124">
        <f>SUM(I5:I75)/2</f>
        <v>57100000</v>
      </c>
      <c r="AE76" s="639">
        <f t="shared" si="2"/>
        <v>3997000.0000000005</v>
      </c>
      <c r="AF76" s="124">
        <f t="shared" si="3"/>
        <v>61097000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B050"/>
  </sheetPr>
  <dimension ref="A1:XDA217"/>
  <sheetViews>
    <sheetView tabSelected="1" topLeftCell="F1" workbookViewId="0">
      <selection activeCell="Y1" sqref="H1:Y1048576"/>
    </sheetView>
  </sheetViews>
  <sheetFormatPr defaultRowHeight="14.5" x14ac:dyDescent="0.35"/>
  <cols>
    <col min="1" max="1" width="25.08984375" hidden="1" customWidth="1"/>
    <col min="2" max="2" width="28.1796875" hidden="1" customWidth="1"/>
    <col min="3" max="3" width="25.1796875" hidden="1" customWidth="1"/>
    <col min="4" max="5" width="33.1796875" hidden="1" customWidth="1"/>
    <col min="6" max="6" width="69.1796875" customWidth="1"/>
    <col min="7" max="7" width="29.54296875" hidden="1" customWidth="1"/>
    <col min="8" max="8" width="29.54296875" style="104" hidden="1" customWidth="1"/>
    <col min="9" max="9" width="33.453125" hidden="1" customWidth="1"/>
    <col min="10" max="10" width="22.453125" hidden="1" customWidth="1"/>
    <col min="11" max="11" width="15.81640625" hidden="1" customWidth="1"/>
    <col min="12" max="12" width="36.1796875" hidden="1" customWidth="1"/>
    <col min="13" max="13" width="35.81640625" hidden="1" customWidth="1"/>
    <col min="14" max="14" width="40.81640625" style="45" hidden="1" customWidth="1"/>
    <col min="15" max="15" width="30.1796875" style="45" hidden="1" customWidth="1"/>
    <col min="16" max="17" width="22.7265625" style="45" hidden="1" customWidth="1"/>
    <col min="18" max="18" width="13.08984375" hidden="1" customWidth="1"/>
    <col min="19" max="19" width="19.453125" hidden="1" customWidth="1"/>
    <col min="20" max="20" width="24" hidden="1" customWidth="1"/>
    <col min="21" max="21" width="38.81640625" hidden="1" customWidth="1"/>
    <col min="22" max="22" width="30" hidden="1" customWidth="1"/>
    <col min="23" max="23" width="40.81640625" hidden="1" customWidth="1"/>
    <col min="24" max="24" width="0" hidden="1" customWidth="1"/>
    <col min="25" max="25" width="9.81640625" hidden="1" customWidth="1"/>
    <col min="26" max="26" width="29.54296875" style="104" customWidth="1"/>
  </cols>
  <sheetData>
    <row r="1" spans="1:26" x14ac:dyDescent="0.35">
      <c r="A1" s="665" t="s">
        <v>895</v>
      </c>
      <c r="B1" s="665"/>
      <c r="C1" s="665"/>
      <c r="D1" s="666"/>
      <c r="E1" s="4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Z1" s="47"/>
    </row>
    <row r="2" spans="1:26" ht="29" x14ac:dyDescent="0.35">
      <c r="A2" s="49" t="s">
        <v>903</v>
      </c>
      <c r="B2" s="49" t="s">
        <v>904</v>
      </c>
      <c r="C2" s="49" t="s">
        <v>905</v>
      </c>
      <c r="D2" s="50" t="s">
        <v>2388</v>
      </c>
      <c r="E2" s="50" t="s">
        <v>907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2389</v>
      </c>
      <c r="L2" s="49" t="s">
        <v>914</v>
      </c>
      <c r="M2" s="49" t="s">
        <v>915</v>
      </c>
      <c r="N2" s="53" t="s">
        <v>916</v>
      </c>
      <c r="O2" s="423" t="s">
        <v>917</v>
      </c>
      <c r="P2" s="48" t="s">
        <v>918</v>
      </c>
      <c r="Q2" s="48" t="s">
        <v>919</v>
      </c>
      <c r="R2" s="51" t="s">
        <v>920</v>
      </c>
      <c r="S2" s="53" t="s">
        <v>921</v>
      </c>
      <c r="T2" s="51" t="s">
        <v>922</v>
      </c>
      <c r="U2" s="51" t="s">
        <v>2390</v>
      </c>
      <c r="V2" s="51" t="s">
        <v>925</v>
      </c>
      <c r="W2" s="674"/>
      <c r="Z2" s="634" t="s">
        <v>24303</v>
      </c>
    </row>
    <row r="3" spans="1:26" ht="15.5" x14ac:dyDescent="0.35">
      <c r="A3" s="42"/>
      <c r="B3" s="42"/>
      <c r="C3" s="42"/>
      <c r="D3" s="42"/>
      <c r="E3" s="42"/>
      <c r="F3" s="144"/>
      <c r="G3" s="42"/>
      <c r="H3" s="169"/>
      <c r="I3" s="42"/>
      <c r="J3" s="42"/>
      <c r="K3" s="42"/>
      <c r="L3" s="42"/>
      <c r="M3" s="42"/>
      <c r="N3" s="43"/>
      <c r="O3" s="43"/>
      <c r="P3" s="43"/>
      <c r="Q3" s="43"/>
      <c r="R3" s="42"/>
      <c r="S3" s="42"/>
      <c r="T3" s="42"/>
      <c r="U3" s="42"/>
      <c r="V3" s="42"/>
      <c r="W3" s="42"/>
      <c r="Z3" s="169"/>
    </row>
    <row r="4" spans="1:26" x14ac:dyDescent="0.35">
      <c r="A4" s="55"/>
      <c r="B4" s="55"/>
      <c r="C4" s="55"/>
      <c r="D4" s="56"/>
      <c r="E4" s="56"/>
      <c r="F4" s="59" t="s">
        <v>10321</v>
      </c>
      <c r="G4" s="55"/>
      <c r="H4" s="58"/>
      <c r="I4" s="59"/>
      <c r="J4" s="55"/>
      <c r="K4" s="61"/>
      <c r="L4" s="55"/>
      <c r="M4" s="55"/>
      <c r="N4" s="62"/>
      <c r="O4" s="424"/>
      <c r="P4" s="425"/>
      <c r="Q4" s="425"/>
      <c r="R4" s="59"/>
      <c r="S4" s="62"/>
      <c r="T4" s="59"/>
      <c r="U4" s="59"/>
      <c r="V4" s="59"/>
      <c r="W4" s="63"/>
      <c r="Z4" s="58"/>
    </row>
    <row r="5" spans="1:26" ht="15.5" x14ac:dyDescent="0.35">
      <c r="A5" s="98"/>
      <c r="B5" s="98"/>
      <c r="C5" s="98"/>
      <c r="D5" s="98"/>
      <c r="E5" s="257"/>
      <c r="F5" s="66" t="s">
        <v>2392</v>
      </c>
      <c r="G5" s="98"/>
      <c r="H5" s="140"/>
      <c r="I5" s="98"/>
      <c r="J5" s="98"/>
      <c r="K5" s="142"/>
      <c r="L5" s="98"/>
      <c r="M5" s="142"/>
      <c r="N5" s="142"/>
      <c r="O5" s="142"/>
      <c r="P5" s="142"/>
      <c r="Q5" s="142"/>
      <c r="R5" s="98"/>
      <c r="S5" s="98"/>
      <c r="T5" s="98"/>
      <c r="U5" s="98"/>
      <c r="V5" s="98"/>
      <c r="W5" s="143"/>
      <c r="Y5" s="631">
        <v>7.0000000000000007E-2</v>
      </c>
      <c r="Z5" s="140"/>
    </row>
    <row r="6" spans="1:26" ht="15.5" x14ac:dyDescent="0.35">
      <c r="A6" s="143"/>
      <c r="B6" s="399" t="s">
        <v>10322</v>
      </c>
      <c r="C6" s="76" t="s">
        <v>186</v>
      </c>
      <c r="D6" s="399" t="s">
        <v>10323</v>
      </c>
      <c r="E6" s="399"/>
      <c r="F6" s="69" t="s">
        <v>10324</v>
      </c>
      <c r="G6" s="143"/>
      <c r="H6" s="166">
        <v>550000</v>
      </c>
      <c r="I6" s="143"/>
      <c r="J6" s="143" t="s">
        <v>10227</v>
      </c>
      <c r="K6" s="168" t="s">
        <v>1063</v>
      </c>
      <c r="L6" s="143" t="s">
        <v>10325</v>
      </c>
      <c r="M6" s="168" t="s">
        <v>10326</v>
      </c>
      <c r="N6" s="168" t="s">
        <v>1063</v>
      </c>
      <c r="O6" s="168" t="s">
        <v>1773</v>
      </c>
      <c r="P6" s="168" t="s">
        <v>1812</v>
      </c>
      <c r="Q6" s="168">
        <v>12</v>
      </c>
      <c r="R6" s="143"/>
      <c r="S6" s="145">
        <v>30</v>
      </c>
      <c r="T6" s="143" t="s">
        <v>1063</v>
      </c>
      <c r="U6" s="143" t="s">
        <v>1063</v>
      </c>
      <c r="V6" s="143" t="s">
        <v>940</v>
      </c>
      <c r="W6" s="143" t="s">
        <v>993</v>
      </c>
      <c r="Y6" s="637">
        <f>H6*Y$5</f>
        <v>38500.000000000007</v>
      </c>
      <c r="Z6" s="166">
        <f>H6+Y6</f>
        <v>588500</v>
      </c>
    </row>
    <row r="7" spans="1:26" ht="15.5" x14ac:dyDescent="0.35">
      <c r="A7" s="143"/>
      <c r="B7" s="399" t="s">
        <v>10322</v>
      </c>
      <c r="C7" s="76" t="s">
        <v>186</v>
      </c>
      <c r="D7" s="399" t="s">
        <v>10323</v>
      </c>
      <c r="E7" s="399"/>
      <c r="F7" s="69" t="s">
        <v>10327</v>
      </c>
      <c r="G7" s="143"/>
      <c r="H7" s="166">
        <v>550000</v>
      </c>
      <c r="I7" s="143"/>
      <c r="J7" s="143" t="s">
        <v>10227</v>
      </c>
      <c r="K7" s="168" t="s">
        <v>1063</v>
      </c>
      <c r="L7" s="143" t="s">
        <v>10325</v>
      </c>
      <c r="M7" s="168" t="s">
        <v>10328</v>
      </c>
      <c r="N7" s="168" t="s">
        <v>1063</v>
      </c>
      <c r="O7" s="168" t="s">
        <v>1773</v>
      </c>
      <c r="P7" s="168" t="s">
        <v>1812</v>
      </c>
      <c r="Q7" s="168">
        <v>12</v>
      </c>
      <c r="R7" s="143"/>
      <c r="S7" s="145">
        <v>30</v>
      </c>
      <c r="T7" s="143" t="s">
        <v>1063</v>
      </c>
      <c r="U7" s="143" t="s">
        <v>1063</v>
      </c>
      <c r="V7" s="143" t="s">
        <v>940</v>
      </c>
      <c r="W7" s="143" t="s">
        <v>993</v>
      </c>
      <c r="Y7" s="637">
        <f t="shared" ref="Y7:Y70" si="0">H7*Y$5</f>
        <v>38500.000000000007</v>
      </c>
      <c r="Z7" s="166">
        <f t="shared" ref="Z7:Z70" si="1">H7+Y7</f>
        <v>588500</v>
      </c>
    </row>
    <row r="8" spans="1:26" ht="15.5" x14ac:dyDescent="0.35">
      <c r="A8" s="143"/>
      <c r="B8" s="399" t="s">
        <v>10322</v>
      </c>
      <c r="C8" s="76" t="s">
        <v>186</v>
      </c>
      <c r="D8" s="399" t="s">
        <v>10323</v>
      </c>
      <c r="E8" s="399"/>
      <c r="F8" s="69" t="s">
        <v>10329</v>
      </c>
      <c r="G8" s="143"/>
      <c r="H8" s="166">
        <v>550000</v>
      </c>
      <c r="I8" s="143"/>
      <c r="J8" s="143" t="s">
        <v>10227</v>
      </c>
      <c r="K8" s="168" t="s">
        <v>1063</v>
      </c>
      <c r="L8" s="143" t="s">
        <v>10325</v>
      </c>
      <c r="M8" s="426" t="s">
        <v>10330</v>
      </c>
      <c r="N8" s="168" t="s">
        <v>1063</v>
      </c>
      <c r="O8" s="168" t="s">
        <v>1773</v>
      </c>
      <c r="P8" s="168" t="s">
        <v>1812</v>
      </c>
      <c r="Q8" s="168">
        <v>12</v>
      </c>
      <c r="R8" s="143"/>
      <c r="S8" s="145">
        <v>30</v>
      </c>
      <c r="T8" s="143" t="s">
        <v>1063</v>
      </c>
      <c r="U8" s="143" t="s">
        <v>1063</v>
      </c>
      <c r="V8" s="143" t="s">
        <v>940</v>
      </c>
      <c r="W8" s="143" t="s">
        <v>993</v>
      </c>
      <c r="Y8" s="637">
        <f t="shared" si="0"/>
        <v>38500.000000000007</v>
      </c>
      <c r="Z8" s="166">
        <f t="shared" si="1"/>
        <v>588500</v>
      </c>
    </row>
    <row r="9" spans="1:26" ht="15.5" x14ac:dyDescent="0.35">
      <c r="A9" s="143"/>
      <c r="B9" s="399" t="s">
        <v>10322</v>
      </c>
      <c r="C9" s="76" t="s">
        <v>186</v>
      </c>
      <c r="D9" s="399" t="s">
        <v>10323</v>
      </c>
      <c r="E9" s="399"/>
      <c r="F9" s="69" t="s">
        <v>10331</v>
      </c>
      <c r="G9" s="143"/>
      <c r="H9" s="166">
        <v>550000</v>
      </c>
      <c r="I9" s="143"/>
      <c r="J9" s="143" t="s">
        <v>10227</v>
      </c>
      <c r="K9" s="168" t="s">
        <v>1063</v>
      </c>
      <c r="L9" s="143" t="s">
        <v>10325</v>
      </c>
      <c r="M9" s="427" t="s">
        <v>10332</v>
      </c>
      <c r="N9" s="168" t="s">
        <v>1063</v>
      </c>
      <c r="O9" s="168" t="s">
        <v>1773</v>
      </c>
      <c r="P9" s="168" t="s">
        <v>1812</v>
      </c>
      <c r="Q9" s="168">
        <v>12</v>
      </c>
      <c r="R9" s="143"/>
      <c r="S9" s="145">
        <v>30</v>
      </c>
      <c r="T9" s="143" t="s">
        <v>1063</v>
      </c>
      <c r="U9" s="143" t="s">
        <v>1063</v>
      </c>
      <c r="V9" s="143" t="s">
        <v>940</v>
      </c>
      <c r="W9" s="143" t="s">
        <v>993</v>
      </c>
      <c r="Y9" s="637">
        <f t="shared" si="0"/>
        <v>38500.000000000007</v>
      </c>
      <c r="Z9" s="166">
        <f t="shared" si="1"/>
        <v>588500</v>
      </c>
    </row>
    <row r="10" spans="1:26" ht="15.5" x14ac:dyDescent="0.35">
      <c r="A10" s="143"/>
      <c r="B10" s="399" t="s">
        <v>10322</v>
      </c>
      <c r="C10" s="76" t="s">
        <v>186</v>
      </c>
      <c r="D10" s="399" t="s">
        <v>10323</v>
      </c>
      <c r="E10" s="399"/>
      <c r="F10" s="69" t="s">
        <v>10333</v>
      </c>
      <c r="G10" s="143"/>
      <c r="H10" s="166">
        <v>550000</v>
      </c>
      <c r="I10" s="143"/>
      <c r="J10" s="143" t="s">
        <v>10227</v>
      </c>
      <c r="K10" s="168" t="s">
        <v>1063</v>
      </c>
      <c r="L10" s="143" t="s">
        <v>10334</v>
      </c>
      <c r="M10" s="427" t="s">
        <v>10335</v>
      </c>
      <c r="N10" s="168" t="s">
        <v>1063</v>
      </c>
      <c r="O10" s="168" t="s">
        <v>1773</v>
      </c>
      <c r="P10" s="168" t="s">
        <v>1010</v>
      </c>
      <c r="Q10" s="168">
        <v>12</v>
      </c>
      <c r="R10" s="143"/>
      <c r="S10" s="145">
        <v>30</v>
      </c>
      <c r="T10" s="143" t="s">
        <v>1063</v>
      </c>
      <c r="U10" s="143" t="s">
        <v>1063</v>
      </c>
      <c r="V10" s="143" t="s">
        <v>940</v>
      </c>
      <c r="W10" s="143" t="s">
        <v>10336</v>
      </c>
      <c r="Y10" s="637">
        <f t="shared" si="0"/>
        <v>38500.000000000007</v>
      </c>
      <c r="Z10" s="166">
        <f t="shared" si="1"/>
        <v>588500</v>
      </c>
    </row>
    <row r="11" spans="1:26" ht="15.5" x14ac:dyDescent="0.35">
      <c r="A11" s="143"/>
      <c r="B11" s="399" t="s">
        <v>10322</v>
      </c>
      <c r="C11" s="76" t="s">
        <v>186</v>
      </c>
      <c r="D11" s="399" t="s">
        <v>10323</v>
      </c>
      <c r="E11" s="399"/>
      <c r="F11" s="69" t="s">
        <v>10337</v>
      </c>
      <c r="G11" s="143"/>
      <c r="H11" s="166">
        <v>550000</v>
      </c>
      <c r="I11" s="143"/>
      <c r="J11" s="143" t="s">
        <v>10227</v>
      </c>
      <c r="K11" s="168" t="s">
        <v>1063</v>
      </c>
      <c r="L11" s="143" t="s">
        <v>10325</v>
      </c>
      <c r="M11" s="427" t="s">
        <v>10338</v>
      </c>
      <c r="N11" s="168" t="s">
        <v>1063</v>
      </c>
      <c r="O11" s="168" t="s">
        <v>1773</v>
      </c>
      <c r="P11" s="168" t="s">
        <v>1812</v>
      </c>
      <c r="Q11" s="168">
        <v>12</v>
      </c>
      <c r="R11" s="143"/>
      <c r="S11" s="145">
        <v>30</v>
      </c>
      <c r="T11" s="143" t="s">
        <v>1063</v>
      </c>
      <c r="U11" s="143" t="s">
        <v>1063</v>
      </c>
      <c r="V11" s="143" t="s">
        <v>940</v>
      </c>
      <c r="W11" s="143" t="s">
        <v>993</v>
      </c>
      <c r="Y11" s="637">
        <f t="shared" si="0"/>
        <v>38500.000000000007</v>
      </c>
      <c r="Z11" s="166">
        <f t="shared" si="1"/>
        <v>588500</v>
      </c>
    </row>
    <row r="12" spans="1:26" ht="15.5" x14ac:dyDescent="0.35">
      <c r="A12" s="143"/>
      <c r="B12" s="399" t="s">
        <v>10322</v>
      </c>
      <c r="C12" s="76" t="s">
        <v>186</v>
      </c>
      <c r="D12" s="399" t="s">
        <v>10323</v>
      </c>
      <c r="E12" s="399"/>
      <c r="F12" s="69" t="s">
        <v>10339</v>
      </c>
      <c r="G12" s="143"/>
      <c r="H12" s="166">
        <v>550000</v>
      </c>
      <c r="I12" s="143"/>
      <c r="J12" s="143" t="s">
        <v>10227</v>
      </c>
      <c r="K12" s="168" t="s">
        <v>1063</v>
      </c>
      <c r="L12" s="143" t="s">
        <v>10325</v>
      </c>
      <c r="M12" s="427" t="s">
        <v>10340</v>
      </c>
      <c r="N12" s="168" t="s">
        <v>1063</v>
      </c>
      <c r="O12" s="168" t="s">
        <v>1773</v>
      </c>
      <c r="P12" s="168" t="s">
        <v>1812</v>
      </c>
      <c r="Q12" s="168">
        <v>12</v>
      </c>
      <c r="R12" s="143"/>
      <c r="S12" s="145">
        <v>30</v>
      </c>
      <c r="T12" s="143" t="s">
        <v>1063</v>
      </c>
      <c r="U12" s="143" t="s">
        <v>1063</v>
      </c>
      <c r="V12" s="143" t="s">
        <v>940</v>
      </c>
      <c r="W12" s="143" t="s">
        <v>993</v>
      </c>
      <c r="Y12" s="637">
        <f t="shared" si="0"/>
        <v>38500.000000000007</v>
      </c>
      <c r="Z12" s="166">
        <f t="shared" si="1"/>
        <v>588500</v>
      </c>
    </row>
    <row r="13" spans="1:26" ht="15.5" x14ac:dyDescent="0.35">
      <c r="A13" s="143"/>
      <c r="B13" s="399" t="s">
        <v>10322</v>
      </c>
      <c r="C13" s="76" t="s">
        <v>186</v>
      </c>
      <c r="D13" s="399" t="s">
        <v>10323</v>
      </c>
      <c r="E13" s="399"/>
      <c r="F13" s="69" t="s">
        <v>10341</v>
      </c>
      <c r="G13" s="143"/>
      <c r="H13" s="166">
        <v>550000</v>
      </c>
      <c r="I13" s="143"/>
      <c r="J13" s="143" t="s">
        <v>10227</v>
      </c>
      <c r="K13" s="168" t="s">
        <v>1063</v>
      </c>
      <c r="L13" s="143" t="s">
        <v>10325</v>
      </c>
      <c r="M13" s="427" t="s">
        <v>10342</v>
      </c>
      <c r="N13" s="168" t="s">
        <v>1063</v>
      </c>
      <c r="O13" s="168" t="s">
        <v>1773</v>
      </c>
      <c r="P13" s="168" t="s">
        <v>1812</v>
      </c>
      <c r="Q13" s="168">
        <v>12</v>
      </c>
      <c r="R13" s="143"/>
      <c r="S13" s="145">
        <v>30</v>
      </c>
      <c r="T13" s="143" t="s">
        <v>1063</v>
      </c>
      <c r="U13" s="143" t="s">
        <v>1063</v>
      </c>
      <c r="V13" s="143" t="s">
        <v>940</v>
      </c>
      <c r="W13" s="143" t="s">
        <v>993</v>
      </c>
      <c r="Y13" s="637">
        <f t="shared" si="0"/>
        <v>38500.000000000007</v>
      </c>
      <c r="Z13" s="166">
        <f t="shared" si="1"/>
        <v>588500</v>
      </c>
    </row>
    <row r="14" spans="1:26" ht="15.5" x14ac:dyDescent="0.35">
      <c r="A14" s="143"/>
      <c r="B14" s="399" t="s">
        <v>10322</v>
      </c>
      <c r="C14" s="76" t="s">
        <v>186</v>
      </c>
      <c r="D14" s="399" t="s">
        <v>10323</v>
      </c>
      <c r="E14" s="399"/>
      <c r="F14" s="69" t="s">
        <v>10343</v>
      </c>
      <c r="G14" s="143"/>
      <c r="H14" s="166">
        <v>550000</v>
      </c>
      <c r="I14" s="143"/>
      <c r="J14" s="143" t="s">
        <v>10227</v>
      </c>
      <c r="K14" s="168" t="s">
        <v>1063</v>
      </c>
      <c r="L14" s="143" t="s">
        <v>10325</v>
      </c>
      <c r="M14" s="427" t="s">
        <v>10344</v>
      </c>
      <c r="N14" s="168" t="s">
        <v>1063</v>
      </c>
      <c r="O14" s="168" t="s">
        <v>1773</v>
      </c>
      <c r="P14" s="168" t="s">
        <v>1812</v>
      </c>
      <c r="Q14" s="168">
        <v>12</v>
      </c>
      <c r="R14" s="143"/>
      <c r="S14" s="145">
        <v>30</v>
      </c>
      <c r="T14" s="143" t="s">
        <v>1063</v>
      </c>
      <c r="U14" s="143" t="s">
        <v>1063</v>
      </c>
      <c r="V14" s="143" t="s">
        <v>940</v>
      </c>
      <c r="W14" s="143" t="s">
        <v>993</v>
      </c>
      <c r="Y14" s="637">
        <f t="shared" si="0"/>
        <v>38500.000000000007</v>
      </c>
      <c r="Z14" s="166">
        <f t="shared" si="1"/>
        <v>588500</v>
      </c>
    </row>
    <row r="15" spans="1:26" ht="15.5" x14ac:dyDescent="0.35">
      <c r="A15" s="143"/>
      <c r="B15" s="399" t="s">
        <v>10322</v>
      </c>
      <c r="C15" s="76" t="s">
        <v>186</v>
      </c>
      <c r="D15" s="399" t="s">
        <v>10323</v>
      </c>
      <c r="E15" s="399"/>
      <c r="F15" s="69" t="s">
        <v>10345</v>
      </c>
      <c r="G15" s="143"/>
      <c r="H15" s="166">
        <v>550000</v>
      </c>
      <c r="I15" s="143"/>
      <c r="J15" s="143" t="s">
        <v>10227</v>
      </c>
      <c r="K15" s="168" t="s">
        <v>1063</v>
      </c>
      <c r="L15" s="143" t="s">
        <v>10334</v>
      </c>
      <c r="M15" s="428" t="s">
        <v>10346</v>
      </c>
      <c r="N15" s="168" t="s">
        <v>1063</v>
      </c>
      <c r="O15" s="168" t="s">
        <v>1773</v>
      </c>
      <c r="P15" s="168" t="s">
        <v>1010</v>
      </c>
      <c r="Q15" s="168">
        <v>12</v>
      </c>
      <c r="R15" s="143"/>
      <c r="S15" s="145">
        <v>30</v>
      </c>
      <c r="T15" s="143" t="s">
        <v>1063</v>
      </c>
      <c r="U15" s="143" t="s">
        <v>1063</v>
      </c>
      <c r="V15" s="143" t="s">
        <v>940</v>
      </c>
      <c r="W15" s="143" t="s">
        <v>10336</v>
      </c>
      <c r="Y15" s="637">
        <f t="shared" si="0"/>
        <v>38500.000000000007</v>
      </c>
      <c r="Z15" s="166">
        <f t="shared" si="1"/>
        <v>588500</v>
      </c>
    </row>
    <row r="16" spans="1:26" ht="15.5" x14ac:dyDescent="0.35">
      <c r="A16" s="143"/>
      <c r="B16" s="399" t="s">
        <v>10322</v>
      </c>
      <c r="C16" s="76" t="s">
        <v>186</v>
      </c>
      <c r="D16" s="399" t="s">
        <v>10323</v>
      </c>
      <c r="E16" s="399"/>
      <c r="F16" s="69" t="s">
        <v>10347</v>
      </c>
      <c r="G16" s="143"/>
      <c r="H16" s="166">
        <v>550000</v>
      </c>
      <c r="I16" s="143"/>
      <c r="J16" s="143" t="s">
        <v>10227</v>
      </c>
      <c r="K16" s="168" t="s">
        <v>1063</v>
      </c>
      <c r="L16" s="143" t="s">
        <v>10325</v>
      </c>
      <c r="M16" s="427" t="s">
        <v>10348</v>
      </c>
      <c r="N16" s="168" t="s">
        <v>1063</v>
      </c>
      <c r="O16" s="168" t="s">
        <v>1773</v>
      </c>
      <c r="P16" s="168" t="s">
        <v>1812</v>
      </c>
      <c r="Q16" s="168">
        <v>12</v>
      </c>
      <c r="R16" s="143"/>
      <c r="S16" s="145">
        <v>30</v>
      </c>
      <c r="T16" s="143" t="s">
        <v>1063</v>
      </c>
      <c r="U16" s="143" t="s">
        <v>1063</v>
      </c>
      <c r="V16" s="143" t="s">
        <v>940</v>
      </c>
      <c r="W16" s="143" t="s">
        <v>993</v>
      </c>
      <c r="Y16" s="637">
        <f t="shared" si="0"/>
        <v>38500.000000000007</v>
      </c>
      <c r="Z16" s="166">
        <f t="shared" si="1"/>
        <v>588500</v>
      </c>
    </row>
    <row r="17" spans="1:26" ht="15.5" x14ac:dyDescent="0.35">
      <c r="A17" s="143"/>
      <c r="B17" s="399" t="s">
        <v>10322</v>
      </c>
      <c r="C17" s="76" t="s">
        <v>186</v>
      </c>
      <c r="D17" s="399" t="s">
        <v>10323</v>
      </c>
      <c r="E17" s="399"/>
      <c r="F17" s="69" t="s">
        <v>10349</v>
      </c>
      <c r="G17" s="143"/>
      <c r="H17" s="166">
        <v>550000</v>
      </c>
      <c r="I17" s="143"/>
      <c r="J17" s="143" t="s">
        <v>10227</v>
      </c>
      <c r="K17" s="168" t="s">
        <v>1063</v>
      </c>
      <c r="L17" s="143" t="s">
        <v>10325</v>
      </c>
      <c r="M17" s="427" t="s">
        <v>10350</v>
      </c>
      <c r="N17" s="168" t="s">
        <v>1063</v>
      </c>
      <c r="O17" s="168" t="s">
        <v>1773</v>
      </c>
      <c r="P17" s="168" t="s">
        <v>1812</v>
      </c>
      <c r="Q17" s="168">
        <v>12</v>
      </c>
      <c r="R17" s="143"/>
      <c r="S17" s="145">
        <v>30</v>
      </c>
      <c r="T17" s="143" t="s">
        <v>1063</v>
      </c>
      <c r="U17" s="143" t="s">
        <v>1063</v>
      </c>
      <c r="V17" s="143" t="s">
        <v>940</v>
      </c>
      <c r="W17" s="143" t="s">
        <v>993</v>
      </c>
      <c r="Y17" s="637">
        <f t="shared" si="0"/>
        <v>38500.000000000007</v>
      </c>
      <c r="Z17" s="166">
        <f t="shared" si="1"/>
        <v>588500</v>
      </c>
    </row>
    <row r="18" spans="1:26" ht="15.5" x14ac:dyDescent="0.35">
      <c r="A18" s="143"/>
      <c r="B18" s="399" t="s">
        <v>10322</v>
      </c>
      <c r="C18" s="76" t="s">
        <v>186</v>
      </c>
      <c r="D18" s="399" t="s">
        <v>10323</v>
      </c>
      <c r="E18" s="399"/>
      <c r="F18" s="69" t="s">
        <v>10351</v>
      </c>
      <c r="G18" s="143"/>
      <c r="H18" s="166">
        <v>550000</v>
      </c>
      <c r="I18" s="143"/>
      <c r="J18" s="143" t="s">
        <v>10227</v>
      </c>
      <c r="K18" s="168" t="s">
        <v>1063</v>
      </c>
      <c r="L18" s="143" t="s">
        <v>10325</v>
      </c>
      <c r="M18" s="427" t="s">
        <v>10352</v>
      </c>
      <c r="N18" s="168" t="s">
        <v>1063</v>
      </c>
      <c r="O18" s="168" t="s">
        <v>1773</v>
      </c>
      <c r="P18" s="168" t="s">
        <v>1812</v>
      </c>
      <c r="Q18" s="168">
        <v>12</v>
      </c>
      <c r="R18" s="143"/>
      <c r="S18" s="145">
        <v>30</v>
      </c>
      <c r="T18" s="143" t="s">
        <v>1063</v>
      </c>
      <c r="U18" s="143" t="s">
        <v>1063</v>
      </c>
      <c r="V18" s="143" t="s">
        <v>940</v>
      </c>
      <c r="W18" s="143" t="s">
        <v>993</v>
      </c>
      <c r="Y18" s="637">
        <f t="shared" si="0"/>
        <v>38500.000000000007</v>
      </c>
      <c r="Z18" s="166">
        <f t="shared" si="1"/>
        <v>588500</v>
      </c>
    </row>
    <row r="19" spans="1:26" ht="15.5" x14ac:dyDescent="0.35">
      <c r="A19" s="143"/>
      <c r="B19" s="399" t="s">
        <v>10322</v>
      </c>
      <c r="C19" s="76" t="s">
        <v>186</v>
      </c>
      <c r="D19" s="399" t="s">
        <v>10323</v>
      </c>
      <c r="E19" s="399"/>
      <c r="F19" s="69" t="s">
        <v>10353</v>
      </c>
      <c r="G19" s="143"/>
      <c r="H19" s="166">
        <v>550000</v>
      </c>
      <c r="I19" s="143"/>
      <c r="J19" s="143" t="s">
        <v>10227</v>
      </c>
      <c r="K19" s="168" t="s">
        <v>1063</v>
      </c>
      <c r="L19" s="143" t="s">
        <v>10325</v>
      </c>
      <c r="M19" s="427" t="s">
        <v>10354</v>
      </c>
      <c r="N19" s="168" t="s">
        <v>1063</v>
      </c>
      <c r="O19" s="168" t="s">
        <v>1773</v>
      </c>
      <c r="P19" s="168" t="s">
        <v>1812</v>
      </c>
      <c r="Q19" s="168">
        <v>12</v>
      </c>
      <c r="R19" s="143"/>
      <c r="S19" s="145">
        <v>30</v>
      </c>
      <c r="T19" s="143" t="s">
        <v>1063</v>
      </c>
      <c r="U19" s="143" t="s">
        <v>1063</v>
      </c>
      <c r="V19" s="143" t="s">
        <v>940</v>
      </c>
      <c r="W19" s="143" t="s">
        <v>993</v>
      </c>
      <c r="Y19" s="637">
        <f t="shared" si="0"/>
        <v>38500.000000000007</v>
      </c>
      <c r="Z19" s="166">
        <f t="shared" si="1"/>
        <v>588500</v>
      </c>
    </row>
    <row r="20" spans="1:26" ht="15.5" x14ac:dyDescent="0.35">
      <c r="A20" s="143"/>
      <c r="B20" s="399" t="s">
        <v>10322</v>
      </c>
      <c r="C20" s="76" t="s">
        <v>186</v>
      </c>
      <c r="D20" s="399" t="s">
        <v>10323</v>
      </c>
      <c r="E20" s="399"/>
      <c r="F20" s="69" t="s">
        <v>10355</v>
      </c>
      <c r="G20" s="143"/>
      <c r="H20" s="166">
        <v>550000</v>
      </c>
      <c r="I20" s="143"/>
      <c r="J20" s="143" t="s">
        <v>10227</v>
      </c>
      <c r="K20" s="168" t="s">
        <v>1063</v>
      </c>
      <c r="L20" s="143" t="s">
        <v>10334</v>
      </c>
      <c r="M20" s="427" t="s">
        <v>10356</v>
      </c>
      <c r="N20" s="168" t="s">
        <v>1063</v>
      </c>
      <c r="O20" s="168" t="s">
        <v>1773</v>
      </c>
      <c r="P20" s="168" t="s">
        <v>1010</v>
      </c>
      <c r="Q20" s="168">
        <v>12</v>
      </c>
      <c r="R20" s="143"/>
      <c r="S20" s="145">
        <v>30</v>
      </c>
      <c r="T20" s="143" t="s">
        <v>1063</v>
      </c>
      <c r="U20" s="143" t="s">
        <v>1063</v>
      </c>
      <c r="V20" s="143" t="s">
        <v>940</v>
      </c>
      <c r="W20" s="143" t="s">
        <v>10336</v>
      </c>
      <c r="Y20" s="637">
        <f t="shared" si="0"/>
        <v>38500.000000000007</v>
      </c>
      <c r="Z20" s="166">
        <f t="shared" si="1"/>
        <v>588500</v>
      </c>
    </row>
    <row r="21" spans="1:26" ht="15.5" x14ac:dyDescent="0.35">
      <c r="A21" s="143"/>
      <c r="B21" s="399" t="s">
        <v>10322</v>
      </c>
      <c r="C21" s="76" t="s">
        <v>186</v>
      </c>
      <c r="D21" s="399" t="s">
        <v>10323</v>
      </c>
      <c r="E21" s="399"/>
      <c r="F21" s="69" t="s">
        <v>10357</v>
      </c>
      <c r="G21" s="143"/>
      <c r="H21" s="166">
        <v>550000</v>
      </c>
      <c r="I21" s="143"/>
      <c r="J21" s="143" t="s">
        <v>10227</v>
      </c>
      <c r="K21" s="168" t="s">
        <v>1063</v>
      </c>
      <c r="L21" s="143" t="s">
        <v>10325</v>
      </c>
      <c r="M21" s="427" t="s">
        <v>10358</v>
      </c>
      <c r="N21" s="168" t="s">
        <v>1063</v>
      </c>
      <c r="O21" s="168" t="s">
        <v>1773</v>
      </c>
      <c r="P21" s="168" t="s">
        <v>1812</v>
      </c>
      <c r="Q21" s="168">
        <v>12</v>
      </c>
      <c r="R21" s="143"/>
      <c r="S21" s="145">
        <v>30</v>
      </c>
      <c r="T21" s="143" t="s">
        <v>1063</v>
      </c>
      <c r="U21" s="143" t="s">
        <v>1063</v>
      </c>
      <c r="V21" s="143" t="s">
        <v>940</v>
      </c>
      <c r="W21" s="143" t="s">
        <v>993</v>
      </c>
      <c r="Y21" s="637">
        <f t="shared" si="0"/>
        <v>38500.000000000007</v>
      </c>
      <c r="Z21" s="166">
        <f t="shared" si="1"/>
        <v>588500</v>
      </c>
    </row>
    <row r="22" spans="1:26" ht="15.5" x14ac:dyDescent="0.35">
      <c r="A22" s="143"/>
      <c r="B22" s="399" t="s">
        <v>10322</v>
      </c>
      <c r="C22" s="76" t="s">
        <v>186</v>
      </c>
      <c r="D22" s="399" t="s">
        <v>10323</v>
      </c>
      <c r="E22" s="399"/>
      <c r="F22" s="69" t="s">
        <v>10359</v>
      </c>
      <c r="G22" s="143"/>
      <c r="H22" s="166">
        <v>550000</v>
      </c>
      <c r="I22" s="143"/>
      <c r="J22" s="143" t="s">
        <v>10227</v>
      </c>
      <c r="K22" s="168" t="s">
        <v>1063</v>
      </c>
      <c r="L22" s="143" t="s">
        <v>10325</v>
      </c>
      <c r="M22" s="427" t="s">
        <v>10360</v>
      </c>
      <c r="N22" s="168" t="s">
        <v>1063</v>
      </c>
      <c r="O22" s="168" t="s">
        <v>1773</v>
      </c>
      <c r="P22" s="168" t="s">
        <v>1812</v>
      </c>
      <c r="Q22" s="168">
        <v>12</v>
      </c>
      <c r="R22" s="143"/>
      <c r="S22" s="145">
        <v>30</v>
      </c>
      <c r="T22" s="143" t="s">
        <v>1063</v>
      </c>
      <c r="U22" s="143" t="s">
        <v>1063</v>
      </c>
      <c r="V22" s="143" t="s">
        <v>940</v>
      </c>
      <c r="W22" s="143" t="s">
        <v>993</v>
      </c>
      <c r="Y22" s="637">
        <f t="shared" si="0"/>
        <v>38500.000000000007</v>
      </c>
      <c r="Z22" s="166">
        <f t="shared" si="1"/>
        <v>588500</v>
      </c>
    </row>
    <row r="23" spans="1:26" ht="15.5" x14ac:dyDescent="0.35">
      <c r="A23" s="143"/>
      <c r="B23" s="399" t="s">
        <v>10322</v>
      </c>
      <c r="C23" s="76" t="s">
        <v>186</v>
      </c>
      <c r="D23" s="399" t="s">
        <v>10323</v>
      </c>
      <c r="E23" s="399"/>
      <c r="F23" s="69" t="s">
        <v>10361</v>
      </c>
      <c r="G23" s="143"/>
      <c r="H23" s="166">
        <v>550000</v>
      </c>
      <c r="I23" s="143"/>
      <c r="J23" s="143" t="s">
        <v>10227</v>
      </c>
      <c r="K23" s="168" t="s">
        <v>1063</v>
      </c>
      <c r="L23" s="143" t="s">
        <v>10325</v>
      </c>
      <c r="M23" s="428" t="s">
        <v>10362</v>
      </c>
      <c r="N23" s="168" t="s">
        <v>1063</v>
      </c>
      <c r="O23" s="168" t="s">
        <v>1773</v>
      </c>
      <c r="P23" s="168" t="s">
        <v>1812</v>
      </c>
      <c r="Q23" s="168">
        <v>12</v>
      </c>
      <c r="R23" s="143"/>
      <c r="S23" s="145">
        <v>30</v>
      </c>
      <c r="T23" s="143" t="s">
        <v>1063</v>
      </c>
      <c r="U23" s="143" t="s">
        <v>1063</v>
      </c>
      <c r="V23" s="143" t="s">
        <v>940</v>
      </c>
      <c r="W23" s="143" t="s">
        <v>993</v>
      </c>
      <c r="Y23" s="637">
        <f t="shared" si="0"/>
        <v>38500.000000000007</v>
      </c>
      <c r="Z23" s="166">
        <f t="shared" si="1"/>
        <v>588500</v>
      </c>
    </row>
    <row r="24" spans="1:26" ht="15.5" x14ac:dyDescent="0.35">
      <c r="A24" s="143"/>
      <c r="B24" s="399" t="s">
        <v>10322</v>
      </c>
      <c r="C24" s="76" t="s">
        <v>186</v>
      </c>
      <c r="D24" s="399" t="s">
        <v>10323</v>
      </c>
      <c r="E24" s="399"/>
      <c r="F24" s="69" t="s">
        <v>10363</v>
      </c>
      <c r="G24" s="143"/>
      <c r="H24" s="166">
        <v>550000</v>
      </c>
      <c r="I24" s="143"/>
      <c r="J24" s="143" t="s">
        <v>10227</v>
      </c>
      <c r="K24" s="168" t="s">
        <v>1063</v>
      </c>
      <c r="L24" s="143" t="s">
        <v>10325</v>
      </c>
      <c r="M24" s="427" t="s">
        <v>10364</v>
      </c>
      <c r="N24" s="168" t="s">
        <v>1063</v>
      </c>
      <c r="O24" s="168" t="s">
        <v>1773</v>
      </c>
      <c r="P24" s="168" t="s">
        <v>1812</v>
      </c>
      <c r="Q24" s="168">
        <v>12</v>
      </c>
      <c r="R24" s="143"/>
      <c r="S24" s="145">
        <v>30</v>
      </c>
      <c r="T24" s="143" t="s">
        <v>1063</v>
      </c>
      <c r="U24" s="143" t="s">
        <v>1063</v>
      </c>
      <c r="V24" s="143" t="s">
        <v>940</v>
      </c>
      <c r="W24" s="143" t="s">
        <v>993</v>
      </c>
      <c r="Y24" s="637">
        <f t="shared" si="0"/>
        <v>38500.000000000007</v>
      </c>
      <c r="Z24" s="166">
        <f t="shared" si="1"/>
        <v>588500</v>
      </c>
    </row>
    <row r="25" spans="1:26" ht="15.5" x14ac:dyDescent="0.35">
      <c r="A25" s="143"/>
      <c r="B25" s="399" t="s">
        <v>10322</v>
      </c>
      <c r="C25" s="76" t="s">
        <v>186</v>
      </c>
      <c r="D25" s="399" t="s">
        <v>10323</v>
      </c>
      <c r="E25" s="399"/>
      <c r="F25" s="69" t="s">
        <v>10365</v>
      </c>
      <c r="G25" s="143"/>
      <c r="H25" s="166">
        <v>550000</v>
      </c>
      <c r="I25" s="143"/>
      <c r="J25" s="143" t="s">
        <v>10227</v>
      </c>
      <c r="K25" s="168" t="s">
        <v>1063</v>
      </c>
      <c r="L25" s="143" t="s">
        <v>10366</v>
      </c>
      <c r="M25" s="428" t="s">
        <v>10367</v>
      </c>
      <c r="N25" s="168" t="s">
        <v>1063</v>
      </c>
      <c r="O25" s="168" t="s">
        <v>1773</v>
      </c>
      <c r="P25" s="168" t="s">
        <v>1010</v>
      </c>
      <c r="Q25" s="168">
        <v>12</v>
      </c>
      <c r="R25" s="143"/>
      <c r="S25" s="145">
        <v>30</v>
      </c>
      <c r="T25" s="143" t="s">
        <v>1063</v>
      </c>
      <c r="U25" s="143" t="s">
        <v>1063</v>
      </c>
      <c r="V25" s="143" t="s">
        <v>940</v>
      </c>
      <c r="W25" s="143" t="s">
        <v>10336</v>
      </c>
      <c r="Y25" s="637">
        <f t="shared" si="0"/>
        <v>38500.000000000007</v>
      </c>
      <c r="Z25" s="166">
        <f t="shared" si="1"/>
        <v>588500</v>
      </c>
    </row>
    <row r="26" spans="1:26" ht="15.5" x14ac:dyDescent="0.35">
      <c r="A26" s="143"/>
      <c r="B26" s="399" t="s">
        <v>10322</v>
      </c>
      <c r="C26" s="76" t="s">
        <v>186</v>
      </c>
      <c r="D26" s="399" t="s">
        <v>10323</v>
      </c>
      <c r="E26" s="399"/>
      <c r="F26" s="69" t="s">
        <v>10368</v>
      </c>
      <c r="G26" s="143"/>
      <c r="H26" s="166">
        <v>550000</v>
      </c>
      <c r="I26" s="143"/>
      <c r="J26" s="143" t="s">
        <v>10227</v>
      </c>
      <c r="K26" s="168" t="s">
        <v>1063</v>
      </c>
      <c r="L26" s="143" t="s">
        <v>10325</v>
      </c>
      <c r="M26" s="428" t="s">
        <v>10369</v>
      </c>
      <c r="N26" s="168" t="s">
        <v>1063</v>
      </c>
      <c r="O26" s="168" t="s">
        <v>1773</v>
      </c>
      <c r="P26" s="168" t="s">
        <v>1812</v>
      </c>
      <c r="Q26" s="168">
        <v>12</v>
      </c>
      <c r="R26" s="143"/>
      <c r="S26" s="145">
        <v>30</v>
      </c>
      <c r="T26" s="143" t="s">
        <v>1063</v>
      </c>
      <c r="U26" s="143" t="s">
        <v>1063</v>
      </c>
      <c r="V26" s="143" t="s">
        <v>940</v>
      </c>
      <c r="W26" s="143" t="s">
        <v>993</v>
      </c>
      <c r="Y26" s="637">
        <f t="shared" si="0"/>
        <v>38500.000000000007</v>
      </c>
      <c r="Z26" s="166">
        <f t="shared" si="1"/>
        <v>588500</v>
      </c>
    </row>
    <row r="27" spans="1:26" ht="15.5" x14ac:dyDescent="0.35">
      <c r="A27" s="143"/>
      <c r="B27" s="399" t="s">
        <v>10322</v>
      </c>
      <c r="C27" s="76" t="s">
        <v>186</v>
      </c>
      <c r="D27" s="399" t="s">
        <v>10323</v>
      </c>
      <c r="E27" s="399"/>
      <c r="F27" s="69" t="s">
        <v>10370</v>
      </c>
      <c r="G27" s="143"/>
      <c r="H27" s="166">
        <v>550000</v>
      </c>
      <c r="I27" s="143"/>
      <c r="J27" s="143" t="s">
        <v>10227</v>
      </c>
      <c r="K27" s="168" t="s">
        <v>1063</v>
      </c>
      <c r="L27" s="143" t="s">
        <v>10325</v>
      </c>
      <c r="M27" s="428" t="s">
        <v>10371</v>
      </c>
      <c r="N27" s="168" t="s">
        <v>1063</v>
      </c>
      <c r="O27" s="168" t="s">
        <v>1773</v>
      </c>
      <c r="P27" s="168" t="s">
        <v>1812</v>
      </c>
      <c r="Q27" s="168">
        <v>12</v>
      </c>
      <c r="R27" s="143"/>
      <c r="S27" s="145">
        <v>30</v>
      </c>
      <c r="T27" s="143" t="s">
        <v>1063</v>
      </c>
      <c r="U27" s="143" t="s">
        <v>1063</v>
      </c>
      <c r="V27" s="143" t="s">
        <v>940</v>
      </c>
      <c r="W27" s="143" t="s">
        <v>993</v>
      </c>
      <c r="Y27" s="637">
        <f t="shared" si="0"/>
        <v>38500.000000000007</v>
      </c>
      <c r="Z27" s="166">
        <f t="shared" si="1"/>
        <v>588500</v>
      </c>
    </row>
    <row r="28" spans="1:26" ht="15.5" x14ac:dyDescent="0.35">
      <c r="A28" s="143"/>
      <c r="B28" s="399" t="s">
        <v>10322</v>
      </c>
      <c r="C28" s="76" t="s">
        <v>186</v>
      </c>
      <c r="D28" s="399" t="s">
        <v>10323</v>
      </c>
      <c r="E28" s="399"/>
      <c r="F28" s="69" t="s">
        <v>10372</v>
      </c>
      <c r="G28" s="143"/>
      <c r="H28" s="166">
        <v>550000</v>
      </c>
      <c r="I28" s="143"/>
      <c r="J28" s="143" t="s">
        <v>10227</v>
      </c>
      <c r="K28" s="168" t="s">
        <v>1063</v>
      </c>
      <c r="L28" s="143" t="s">
        <v>10325</v>
      </c>
      <c r="M28" s="428" t="s">
        <v>10373</v>
      </c>
      <c r="N28" s="168" t="s">
        <v>1063</v>
      </c>
      <c r="O28" s="168" t="s">
        <v>1773</v>
      </c>
      <c r="P28" s="168" t="s">
        <v>1812</v>
      </c>
      <c r="Q28" s="168">
        <v>12</v>
      </c>
      <c r="R28" s="143"/>
      <c r="S28" s="145">
        <v>30</v>
      </c>
      <c r="T28" s="143" t="s">
        <v>1063</v>
      </c>
      <c r="U28" s="143" t="s">
        <v>1063</v>
      </c>
      <c r="V28" s="143" t="s">
        <v>940</v>
      </c>
      <c r="W28" s="143" t="s">
        <v>993</v>
      </c>
      <c r="Y28" s="637">
        <f t="shared" si="0"/>
        <v>38500.000000000007</v>
      </c>
      <c r="Z28" s="166">
        <f t="shared" si="1"/>
        <v>588500</v>
      </c>
    </row>
    <row r="29" spans="1:26" ht="15.5" x14ac:dyDescent="0.35">
      <c r="A29" s="143"/>
      <c r="B29" s="399" t="s">
        <v>10322</v>
      </c>
      <c r="C29" s="76" t="s">
        <v>186</v>
      </c>
      <c r="D29" s="399" t="s">
        <v>10323</v>
      </c>
      <c r="E29" s="399"/>
      <c r="F29" s="69" t="s">
        <v>10374</v>
      </c>
      <c r="G29" s="143"/>
      <c r="H29" s="166">
        <v>550000</v>
      </c>
      <c r="I29" s="143"/>
      <c r="J29" s="143" t="s">
        <v>10227</v>
      </c>
      <c r="K29" s="168" t="s">
        <v>1063</v>
      </c>
      <c r="L29" s="143" t="s">
        <v>10325</v>
      </c>
      <c r="M29" s="428" t="s">
        <v>10375</v>
      </c>
      <c r="N29" s="168" t="s">
        <v>1063</v>
      </c>
      <c r="O29" s="168" t="s">
        <v>1773</v>
      </c>
      <c r="P29" s="168" t="s">
        <v>1812</v>
      </c>
      <c r="Q29" s="168">
        <v>12</v>
      </c>
      <c r="R29" s="143"/>
      <c r="S29" s="145">
        <v>30</v>
      </c>
      <c r="T29" s="143" t="s">
        <v>1063</v>
      </c>
      <c r="U29" s="143" t="s">
        <v>1063</v>
      </c>
      <c r="V29" s="143" t="s">
        <v>940</v>
      </c>
      <c r="W29" s="143" t="s">
        <v>993</v>
      </c>
      <c r="Y29" s="637">
        <f t="shared" si="0"/>
        <v>38500.000000000007</v>
      </c>
      <c r="Z29" s="166">
        <f t="shared" si="1"/>
        <v>588500</v>
      </c>
    </row>
    <row r="30" spans="1:26" ht="15.5" x14ac:dyDescent="0.35">
      <c r="A30" s="143"/>
      <c r="B30" s="399" t="s">
        <v>10322</v>
      </c>
      <c r="C30" s="76" t="s">
        <v>186</v>
      </c>
      <c r="D30" s="399" t="s">
        <v>10323</v>
      </c>
      <c r="E30" s="399"/>
      <c r="F30" s="69" t="s">
        <v>10376</v>
      </c>
      <c r="G30" s="143"/>
      <c r="H30" s="166">
        <v>550000</v>
      </c>
      <c r="I30" s="143"/>
      <c r="J30" s="143" t="s">
        <v>10227</v>
      </c>
      <c r="K30" s="168" t="s">
        <v>1063</v>
      </c>
      <c r="L30" s="143" t="s">
        <v>10366</v>
      </c>
      <c r="M30" s="428" t="s">
        <v>10377</v>
      </c>
      <c r="N30" s="168" t="s">
        <v>1063</v>
      </c>
      <c r="O30" s="168" t="s">
        <v>1773</v>
      </c>
      <c r="P30" s="168" t="s">
        <v>1010</v>
      </c>
      <c r="Q30" s="168">
        <v>12</v>
      </c>
      <c r="R30" s="143"/>
      <c r="S30" s="145">
        <v>30</v>
      </c>
      <c r="T30" s="143" t="s">
        <v>1063</v>
      </c>
      <c r="U30" s="143" t="s">
        <v>1063</v>
      </c>
      <c r="V30" s="143" t="s">
        <v>940</v>
      </c>
      <c r="W30" s="143" t="s">
        <v>10336</v>
      </c>
      <c r="Y30" s="637">
        <f t="shared" si="0"/>
        <v>38500.000000000007</v>
      </c>
      <c r="Z30" s="166">
        <f t="shared" si="1"/>
        <v>588500</v>
      </c>
    </row>
    <row r="31" spans="1:26" ht="15.5" x14ac:dyDescent="0.35">
      <c r="A31" s="143"/>
      <c r="B31" s="399" t="s">
        <v>10322</v>
      </c>
      <c r="C31" s="76" t="s">
        <v>186</v>
      </c>
      <c r="D31" s="399" t="s">
        <v>10323</v>
      </c>
      <c r="E31" s="399"/>
      <c r="F31" s="69" t="s">
        <v>10378</v>
      </c>
      <c r="G31" s="143"/>
      <c r="H31" s="166">
        <v>550000</v>
      </c>
      <c r="I31" s="143"/>
      <c r="J31" s="143" t="s">
        <v>10227</v>
      </c>
      <c r="K31" s="168" t="s">
        <v>1063</v>
      </c>
      <c r="L31" s="143" t="s">
        <v>10325</v>
      </c>
      <c r="M31" s="427" t="s">
        <v>10379</v>
      </c>
      <c r="N31" s="168" t="s">
        <v>1063</v>
      </c>
      <c r="O31" s="168" t="s">
        <v>1773</v>
      </c>
      <c r="P31" s="168" t="s">
        <v>1812</v>
      </c>
      <c r="Q31" s="168">
        <v>12</v>
      </c>
      <c r="R31" s="143"/>
      <c r="S31" s="145">
        <v>30</v>
      </c>
      <c r="T31" s="143" t="s">
        <v>1063</v>
      </c>
      <c r="U31" s="143" t="s">
        <v>1063</v>
      </c>
      <c r="V31" s="143" t="s">
        <v>940</v>
      </c>
      <c r="W31" s="143" t="s">
        <v>993</v>
      </c>
      <c r="Y31" s="637">
        <f t="shared" si="0"/>
        <v>38500.000000000007</v>
      </c>
      <c r="Z31" s="166">
        <f t="shared" si="1"/>
        <v>588500</v>
      </c>
    </row>
    <row r="32" spans="1:26" ht="15.5" x14ac:dyDescent="0.35">
      <c r="A32" s="143"/>
      <c r="B32" s="399" t="s">
        <v>10322</v>
      </c>
      <c r="C32" s="76" t="s">
        <v>186</v>
      </c>
      <c r="D32" s="399" t="s">
        <v>10323</v>
      </c>
      <c r="E32" s="399"/>
      <c r="F32" s="69" t="s">
        <v>10380</v>
      </c>
      <c r="G32" s="143"/>
      <c r="H32" s="166">
        <v>550000</v>
      </c>
      <c r="I32" s="143"/>
      <c r="J32" s="143" t="s">
        <v>10227</v>
      </c>
      <c r="K32" s="168" t="s">
        <v>1063</v>
      </c>
      <c r="L32" s="143" t="s">
        <v>10325</v>
      </c>
      <c r="M32" s="428" t="s">
        <v>10381</v>
      </c>
      <c r="N32" s="168" t="s">
        <v>1063</v>
      </c>
      <c r="O32" s="168" t="s">
        <v>1773</v>
      </c>
      <c r="P32" s="168" t="s">
        <v>1812</v>
      </c>
      <c r="Q32" s="168">
        <v>12</v>
      </c>
      <c r="R32" s="143"/>
      <c r="S32" s="145">
        <v>30</v>
      </c>
      <c r="T32" s="143" t="s">
        <v>1063</v>
      </c>
      <c r="U32" s="143" t="s">
        <v>1063</v>
      </c>
      <c r="V32" s="143" t="s">
        <v>940</v>
      </c>
      <c r="W32" s="143" t="s">
        <v>1745</v>
      </c>
      <c r="Y32" s="637">
        <f t="shared" si="0"/>
        <v>38500.000000000007</v>
      </c>
      <c r="Z32" s="166">
        <f t="shared" si="1"/>
        <v>588500</v>
      </c>
    </row>
    <row r="33" spans="1:26" ht="15.5" x14ac:dyDescent="0.35">
      <c r="A33" s="143"/>
      <c r="B33" s="399" t="s">
        <v>10322</v>
      </c>
      <c r="C33" s="76" t="s">
        <v>186</v>
      </c>
      <c r="D33" s="399" t="s">
        <v>10323</v>
      </c>
      <c r="E33" s="399"/>
      <c r="F33" s="69" t="s">
        <v>10382</v>
      </c>
      <c r="G33" s="143"/>
      <c r="H33" s="166">
        <v>550000</v>
      </c>
      <c r="I33" s="143"/>
      <c r="J33" s="143" t="s">
        <v>10227</v>
      </c>
      <c r="K33" s="168" t="s">
        <v>1063</v>
      </c>
      <c r="L33" s="143" t="s">
        <v>10325</v>
      </c>
      <c r="M33" s="428" t="s">
        <v>10383</v>
      </c>
      <c r="N33" s="168" t="s">
        <v>1063</v>
      </c>
      <c r="O33" s="168" t="s">
        <v>1773</v>
      </c>
      <c r="P33" s="168" t="s">
        <v>1812</v>
      </c>
      <c r="Q33" s="168">
        <v>12</v>
      </c>
      <c r="R33" s="143"/>
      <c r="S33" s="145">
        <v>30</v>
      </c>
      <c r="T33" s="143" t="s">
        <v>1063</v>
      </c>
      <c r="U33" s="143" t="s">
        <v>1063</v>
      </c>
      <c r="V33" s="143" t="s">
        <v>940</v>
      </c>
      <c r="W33" s="143" t="s">
        <v>1745</v>
      </c>
      <c r="Y33" s="637">
        <f t="shared" si="0"/>
        <v>38500.000000000007</v>
      </c>
      <c r="Z33" s="166">
        <f t="shared" si="1"/>
        <v>588500</v>
      </c>
    </row>
    <row r="34" spans="1:26" ht="15.5" x14ac:dyDescent="0.35">
      <c r="A34" s="143"/>
      <c r="B34" s="399" t="s">
        <v>10322</v>
      </c>
      <c r="C34" s="76" t="s">
        <v>186</v>
      </c>
      <c r="D34" s="399" t="s">
        <v>10323</v>
      </c>
      <c r="E34" s="399"/>
      <c r="F34" s="69" t="s">
        <v>10384</v>
      </c>
      <c r="G34" s="143"/>
      <c r="H34" s="166">
        <v>550000</v>
      </c>
      <c r="I34" s="143"/>
      <c r="J34" s="143" t="s">
        <v>10227</v>
      </c>
      <c r="K34" s="168" t="s">
        <v>1063</v>
      </c>
      <c r="L34" s="143" t="s">
        <v>10325</v>
      </c>
      <c r="M34" s="427" t="s">
        <v>10385</v>
      </c>
      <c r="N34" s="168" t="s">
        <v>1063</v>
      </c>
      <c r="O34" s="168" t="s">
        <v>1773</v>
      </c>
      <c r="P34" s="168" t="s">
        <v>1812</v>
      </c>
      <c r="Q34" s="168">
        <v>12</v>
      </c>
      <c r="R34" s="143"/>
      <c r="S34" s="145">
        <v>30</v>
      </c>
      <c r="T34" s="143" t="s">
        <v>1063</v>
      </c>
      <c r="U34" s="143" t="s">
        <v>1063</v>
      </c>
      <c r="V34" s="143" t="s">
        <v>940</v>
      </c>
      <c r="W34" s="143" t="s">
        <v>993</v>
      </c>
      <c r="Y34" s="637">
        <f t="shared" si="0"/>
        <v>38500.000000000007</v>
      </c>
      <c r="Z34" s="166">
        <f t="shared" si="1"/>
        <v>588500</v>
      </c>
    </row>
    <row r="35" spans="1:26" ht="15.5" x14ac:dyDescent="0.35">
      <c r="A35" s="143"/>
      <c r="B35" s="399"/>
      <c r="C35" s="76"/>
      <c r="D35" s="399"/>
      <c r="E35" s="399"/>
      <c r="F35" s="86" t="s">
        <v>994</v>
      </c>
      <c r="G35" s="429"/>
      <c r="H35" s="170">
        <f>SUM(H6:H34)</f>
        <v>15950000</v>
      </c>
      <c r="I35" s="143"/>
      <c r="J35" s="143"/>
      <c r="K35" s="168"/>
      <c r="L35" s="143"/>
      <c r="M35" s="427"/>
      <c r="N35" s="168"/>
      <c r="O35" s="168"/>
      <c r="P35" s="168"/>
      <c r="Q35" s="168"/>
      <c r="R35" s="143"/>
      <c r="S35" s="145"/>
      <c r="T35" s="143"/>
      <c r="U35" s="143"/>
      <c r="V35" s="143"/>
      <c r="W35" s="143"/>
      <c r="Y35" s="637">
        <f t="shared" si="0"/>
        <v>1116500</v>
      </c>
      <c r="Z35" s="170">
        <f t="shared" si="1"/>
        <v>17066500</v>
      </c>
    </row>
    <row r="36" spans="1:26" ht="15.5" x14ac:dyDescent="0.35">
      <c r="A36" s="98"/>
      <c r="B36" s="98"/>
      <c r="C36" s="98"/>
      <c r="D36" s="98"/>
      <c r="E36" s="98"/>
      <c r="F36" s="66" t="s">
        <v>1842</v>
      </c>
      <c r="G36" s="98"/>
      <c r="H36" s="140"/>
      <c r="I36" s="98"/>
      <c r="J36" s="152"/>
      <c r="K36" s="142"/>
      <c r="L36" s="98"/>
      <c r="M36" s="98"/>
      <c r="N36" s="142"/>
      <c r="O36" s="142"/>
      <c r="P36" s="142"/>
      <c r="Q36" s="142"/>
      <c r="R36" s="98"/>
      <c r="S36" s="98"/>
      <c r="T36" s="98"/>
      <c r="U36" s="98"/>
      <c r="V36" s="98"/>
      <c r="W36" s="42"/>
      <c r="Y36" s="637">
        <f t="shared" si="0"/>
        <v>0</v>
      </c>
      <c r="Z36" s="140">
        <f t="shared" si="1"/>
        <v>0</v>
      </c>
    </row>
    <row r="37" spans="1:26" ht="15.5" x14ac:dyDescent="0.35">
      <c r="A37" s="42"/>
      <c r="B37" s="399" t="s">
        <v>10322</v>
      </c>
      <c r="C37" s="76" t="s">
        <v>186</v>
      </c>
      <c r="D37" s="399" t="s">
        <v>10323</v>
      </c>
      <c r="E37" s="399"/>
      <c r="F37" s="42" t="s">
        <v>10386</v>
      </c>
      <c r="G37" s="153"/>
      <c r="H37" s="154"/>
      <c r="I37" s="153"/>
      <c r="J37" s="42" t="s">
        <v>10386</v>
      </c>
      <c r="K37" s="42" t="s">
        <v>10386</v>
      </c>
      <c r="L37" s="42" t="s">
        <v>10386</v>
      </c>
      <c r="M37" s="42" t="s">
        <v>10386</v>
      </c>
      <c r="N37" s="43" t="s">
        <v>10386</v>
      </c>
      <c r="O37" s="43" t="s">
        <v>10386</v>
      </c>
      <c r="P37" s="43" t="s">
        <v>10386</v>
      </c>
      <c r="Q37" s="43" t="s">
        <v>10386</v>
      </c>
      <c r="R37" s="42" t="s">
        <v>10386</v>
      </c>
      <c r="S37" s="42" t="s">
        <v>10386</v>
      </c>
      <c r="T37" s="42" t="s">
        <v>10386</v>
      </c>
      <c r="U37" s="42" t="s">
        <v>10386</v>
      </c>
      <c r="V37" s="42" t="s">
        <v>10386</v>
      </c>
      <c r="W37" s="42"/>
      <c r="Y37" s="637">
        <f t="shared" si="0"/>
        <v>0</v>
      </c>
      <c r="Z37" s="154">
        <f t="shared" si="1"/>
        <v>0</v>
      </c>
    </row>
    <row r="38" spans="1:26" ht="15.5" x14ac:dyDescent="0.35">
      <c r="A38" s="42"/>
      <c r="B38" s="399" t="s">
        <v>10322</v>
      </c>
      <c r="C38" s="76" t="s">
        <v>186</v>
      </c>
      <c r="D38" s="399" t="s">
        <v>10323</v>
      </c>
      <c r="E38" s="399"/>
      <c r="F38" s="42" t="s">
        <v>10386</v>
      </c>
      <c r="G38" s="153"/>
      <c r="H38" s="154"/>
      <c r="I38" s="153"/>
      <c r="J38" s="42" t="s">
        <v>10386</v>
      </c>
      <c r="K38" s="42" t="s">
        <v>10386</v>
      </c>
      <c r="L38" s="42" t="s">
        <v>10386</v>
      </c>
      <c r="M38" s="42" t="s">
        <v>10386</v>
      </c>
      <c r="N38" s="43" t="s">
        <v>10386</v>
      </c>
      <c r="O38" s="43" t="s">
        <v>10386</v>
      </c>
      <c r="P38" s="43" t="s">
        <v>10386</v>
      </c>
      <c r="Q38" s="43" t="s">
        <v>10386</v>
      </c>
      <c r="R38" s="42" t="s">
        <v>10386</v>
      </c>
      <c r="S38" s="42" t="s">
        <v>10386</v>
      </c>
      <c r="T38" s="42" t="s">
        <v>10386</v>
      </c>
      <c r="U38" s="42" t="s">
        <v>10386</v>
      </c>
      <c r="V38" s="42" t="s">
        <v>10386</v>
      </c>
      <c r="W38" s="42"/>
      <c r="Y38" s="637">
        <f t="shared" si="0"/>
        <v>0</v>
      </c>
      <c r="Z38" s="154">
        <f t="shared" si="1"/>
        <v>0</v>
      </c>
    </row>
    <row r="39" spans="1:26" ht="15.5" x14ac:dyDescent="0.35">
      <c r="A39" s="98"/>
      <c r="B39" s="98"/>
      <c r="C39" s="98"/>
      <c r="D39" s="98"/>
      <c r="E39" s="98"/>
      <c r="F39" s="66" t="s">
        <v>2430</v>
      </c>
      <c r="G39" s="157"/>
      <c r="H39" s="158"/>
      <c r="I39" s="157"/>
      <c r="J39" s="152"/>
      <c r="K39" s="159"/>
      <c r="L39" s="64"/>
      <c r="M39" s="159"/>
      <c r="N39" s="159"/>
      <c r="O39" s="159"/>
      <c r="P39" s="159"/>
      <c r="Q39" s="159"/>
      <c r="R39" s="64"/>
      <c r="S39" s="64"/>
      <c r="T39" s="157"/>
      <c r="U39" s="157"/>
      <c r="V39" s="157"/>
      <c r="W39" s="42"/>
      <c r="Y39" s="637">
        <f t="shared" si="0"/>
        <v>0</v>
      </c>
      <c r="Z39" s="158">
        <f t="shared" si="1"/>
        <v>0</v>
      </c>
    </row>
    <row r="40" spans="1:26" ht="15.5" x14ac:dyDescent="0.35">
      <c r="A40" s="42"/>
      <c r="B40" s="399" t="s">
        <v>10322</v>
      </c>
      <c r="C40" s="76" t="s">
        <v>186</v>
      </c>
      <c r="D40" s="399" t="s">
        <v>10323</v>
      </c>
      <c r="E40" s="399"/>
      <c r="F40" s="42" t="s">
        <v>10386</v>
      </c>
      <c r="G40" s="153"/>
      <c r="H40" s="154"/>
      <c r="I40" s="153"/>
      <c r="J40" s="42" t="s">
        <v>10386</v>
      </c>
      <c r="K40" s="42" t="s">
        <v>10386</v>
      </c>
      <c r="L40" s="42" t="s">
        <v>10386</v>
      </c>
      <c r="M40" s="42" t="s">
        <v>10386</v>
      </c>
      <c r="N40" s="43" t="s">
        <v>10386</v>
      </c>
      <c r="O40" s="43" t="s">
        <v>10386</v>
      </c>
      <c r="P40" s="43" t="s">
        <v>10386</v>
      </c>
      <c r="Q40" s="43" t="s">
        <v>10386</v>
      </c>
      <c r="R40" s="42" t="s">
        <v>10386</v>
      </c>
      <c r="S40" s="42" t="s">
        <v>10386</v>
      </c>
      <c r="T40" s="42" t="s">
        <v>10386</v>
      </c>
      <c r="U40" s="42" t="s">
        <v>10386</v>
      </c>
      <c r="V40" s="42" t="s">
        <v>10386</v>
      </c>
      <c r="W40" s="42"/>
      <c r="Y40" s="637">
        <f t="shared" si="0"/>
        <v>0</v>
      </c>
      <c r="Z40" s="154">
        <f t="shared" si="1"/>
        <v>0</v>
      </c>
    </row>
    <row r="41" spans="1:26" ht="15.5" x14ac:dyDescent="0.35">
      <c r="A41" s="42"/>
      <c r="B41" s="399" t="s">
        <v>10322</v>
      </c>
      <c r="C41" s="76" t="s">
        <v>186</v>
      </c>
      <c r="D41" s="399" t="s">
        <v>10323</v>
      </c>
      <c r="E41" s="399"/>
      <c r="F41" s="42" t="s">
        <v>10386</v>
      </c>
      <c r="G41" s="153"/>
      <c r="H41" s="154"/>
      <c r="I41" s="153"/>
      <c r="J41" s="42" t="s">
        <v>10386</v>
      </c>
      <c r="K41" s="42" t="s">
        <v>10386</v>
      </c>
      <c r="L41" s="42" t="s">
        <v>10386</v>
      </c>
      <c r="M41" s="42" t="s">
        <v>10386</v>
      </c>
      <c r="N41" s="43" t="s">
        <v>10386</v>
      </c>
      <c r="O41" s="43" t="s">
        <v>10386</v>
      </c>
      <c r="P41" s="43" t="s">
        <v>10386</v>
      </c>
      <c r="Q41" s="43" t="s">
        <v>10386</v>
      </c>
      <c r="R41" s="42" t="s">
        <v>10386</v>
      </c>
      <c r="S41" s="42" t="s">
        <v>10386</v>
      </c>
      <c r="T41" s="42" t="s">
        <v>10386</v>
      </c>
      <c r="U41" s="42" t="s">
        <v>10386</v>
      </c>
      <c r="V41" s="42" t="s">
        <v>10386</v>
      </c>
      <c r="W41" s="42"/>
      <c r="Y41" s="637">
        <f t="shared" si="0"/>
        <v>0</v>
      </c>
      <c r="Z41" s="154">
        <f t="shared" si="1"/>
        <v>0</v>
      </c>
    </row>
    <row r="42" spans="1:26" ht="15.5" x14ac:dyDescent="0.35">
      <c r="A42" s="98"/>
      <c r="B42" s="98"/>
      <c r="C42" s="98"/>
      <c r="D42" s="98"/>
      <c r="E42" s="98"/>
      <c r="F42" s="66" t="s">
        <v>1853</v>
      </c>
      <c r="G42" s="157"/>
      <c r="H42" s="158"/>
      <c r="I42" s="157"/>
      <c r="J42" s="152"/>
      <c r="K42" s="159"/>
      <c r="L42" s="64"/>
      <c r="M42" s="159"/>
      <c r="N42" s="159"/>
      <c r="O42" s="159"/>
      <c r="P42" s="159"/>
      <c r="Q42" s="159"/>
      <c r="R42" s="64"/>
      <c r="S42" s="64"/>
      <c r="T42" s="157"/>
      <c r="U42" s="157"/>
      <c r="V42" s="157"/>
      <c r="W42" s="42"/>
      <c r="Y42" s="637">
        <f t="shared" si="0"/>
        <v>0</v>
      </c>
      <c r="Z42" s="158">
        <f t="shared" si="1"/>
        <v>0</v>
      </c>
    </row>
    <row r="43" spans="1:26" ht="15.5" x14ac:dyDescent="0.35">
      <c r="A43" s="42"/>
      <c r="B43" s="399" t="s">
        <v>10322</v>
      </c>
      <c r="C43" s="76" t="s">
        <v>186</v>
      </c>
      <c r="D43" s="399" t="s">
        <v>10323</v>
      </c>
      <c r="E43" s="399"/>
      <c r="F43" s="42" t="s">
        <v>10386</v>
      </c>
      <c r="G43" s="153"/>
      <c r="H43" s="154"/>
      <c r="I43" s="153"/>
      <c r="J43" s="42" t="s">
        <v>10386</v>
      </c>
      <c r="K43" s="42" t="s">
        <v>10386</v>
      </c>
      <c r="L43" s="42" t="s">
        <v>10386</v>
      </c>
      <c r="M43" s="42" t="s">
        <v>10386</v>
      </c>
      <c r="N43" s="43" t="s">
        <v>10386</v>
      </c>
      <c r="O43" s="43" t="s">
        <v>10386</v>
      </c>
      <c r="P43" s="43" t="s">
        <v>10386</v>
      </c>
      <c r="Q43" s="43" t="s">
        <v>10386</v>
      </c>
      <c r="R43" s="42" t="s">
        <v>10386</v>
      </c>
      <c r="S43" s="42" t="s">
        <v>10386</v>
      </c>
      <c r="T43" s="42" t="s">
        <v>10386</v>
      </c>
      <c r="U43" s="42" t="s">
        <v>10386</v>
      </c>
      <c r="V43" s="42" t="s">
        <v>10386</v>
      </c>
      <c r="W43" s="42"/>
      <c r="Y43" s="637">
        <f t="shared" si="0"/>
        <v>0</v>
      </c>
      <c r="Z43" s="154">
        <f t="shared" si="1"/>
        <v>0</v>
      </c>
    </row>
    <row r="44" spans="1:26" ht="15.5" x14ac:dyDescent="0.35">
      <c r="A44" s="42"/>
      <c r="B44" s="399" t="s">
        <v>10322</v>
      </c>
      <c r="C44" s="76" t="s">
        <v>186</v>
      </c>
      <c r="D44" s="399" t="s">
        <v>10323</v>
      </c>
      <c r="E44" s="399"/>
      <c r="F44" s="42" t="s">
        <v>10386</v>
      </c>
      <c r="G44" s="153"/>
      <c r="H44" s="154"/>
      <c r="I44" s="153"/>
      <c r="J44" s="42" t="s">
        <v>10386</v>
      </c>
      <c r="K44" s="42" t="s">
        <v>10386</v>
      </c>
      <c r="L44" s="42" t="s">
        <v>10386</v>
      </c>
      <c r="M44" s="42" t="s">
        <v>10386</v>
      </c>
      <c r="N44" s="43" t="s">
        <v>10386</v>
      </c>
      <c r="O44" s="43" t="s">
        <v>10386</v>
      </c>
      <c r="P44" s="43" t="s">
        <v>10386</v>
      </c>
      <c r="Q44" s="43" t="s">
        <v>10386</v>
      </c>
      <c r="R44" s="42" t="s">
        <v>10386</v>
      </c>
      <c r="S44" s="42" t="s">
        <v>10386</v>
      </c>
      <c r="T44" s="42" t="s">
        <v>10386</v>
      </c>
      <c r="U44" s="42" t="s">
        <v>10386</v>
      </c>
      <c r="V44" s="42" t="s">
        <v>10386</v>
      </c>
      <c r="W44" s="42"/>
      <c r="Y44" s="637">
        <f t="shared" si="0"/>
        <v>0</v>
      </c>
      <c r="Z44" s="154">
        <f t="shared" si="1"/>
        <v>0</v>
      </c>
    </row>
    <row r="45" spans="1:26" ht="15.5" x14ac:dyDescent="0.35">
      <c r="A45" s="98"/>
      <c r="B45" s="98"/>
      <c r="C45" s="98"/>
      <c r="D45" s="98"/>
      <c r="E45" s="98"/>
      <c r="F45" s="66" t="s">
        <v>1860</v>
      </c>
      <c r="G45" s="157"/>
      <c r="H45" s="158"/>
      <c r="I45" s="157"/>
      <c r="J45" s="152"/>
      <c r="K45" s="159"/>
      <c r="L45" s="64"/>
      <c r="M45" s="159"/>
      <c r="N45" s="159"/>
      <c r="O45" s="159"/>
      <c r="P45" s="159"/>
      <c r="Q45" s="159"/>
      <c r="R45" s="64"/>
      <c r="S45" s="64"/>
      <c r="T45" s="157"/>
      <c r="U45" s="157"/>
      <c r="V45" s="157"/>
      <c r="W45" s="42"/>
      <c r="Y45" s="637">
        <f t="shared" si="0"/>
        <v>0</v>
      </c>
      <c r="Z45" s="158">
        <f t="shared" si="1"/>
        <v>0</v>
      </c>
    </row>
    <row r="46" spans="1:26" ht="15.5" x14ac:dyDescent="0.35">
      <c r="A46" s="42"/>
      <c r="B46" s="399" t="s">
        <v>10322</v>
      </c>
      <c r="C46" s="76" t="s">
        <v>186</v>
      </c>
      <c r="D46" s="399" t="s">
        <v>10323</v>
      </c>
      <c r="E46" s="399"/>
      <c r="F46" s="76" t="s">
        <v>1852</v>
      </c>
      <c r="G46" s="153"/>
      <c r="H46" s="154"/>
      <c r="I46" s="153"/>
      <c r="J46" s="76" t="s">
        <v>1852</v>
      </c>
      <c r="K46" s="76" t="s">
        <v>1852</v>
      </c>
      <c r="L46" s="76" t="s">
        <v>1852</v>
      </c>
      <c r="M46" s="76" t="s">
        <v>1852</v>
      </c>
      <c r="N46" s="145" t="s">
        <v>1852</v>
      </c>
      <c r="O46" s="145" t="s">
        <v>1852</v>
      </c>
      <c r="P46" s="145" t="s">
        <v>1852</v>
      </c>
      <c r="Q46" s="145" t="s">
        <v>1852</v>
      </c>
      <c r="R46" s="76" t="s">
        <v>1852</v>
      </c>
      <c r="S46" s="76" t="s">
        <v>1852</v>
      </c>
      <c r="T46" s="76" t="s">
        <v>1852</v>
      </c>
      <c r="U46" s="76" t="s">
        <v>1852</v>
      </c>
      <c r="V46" s="76" t="s">
        <v>1852</v>
      </c>
      <c r="W46" s="42"/>
      <c r="Y46" s="637">
        <f t="shared" si="0"/>
        <v>0</v>
      </c>
      <c r="Z46" s="154">
        <f t="shared" si="1"/>
        <v>0</v>
      </c>
    </row>
    <row r="47" spans="1:26" ht="15.5" x14ac:dyDescent="0.35">
      <c r="A47" s="98"/>
      <c r="B47" s="64"/>
      <c r="C47" s="64"/>
      <c r="D47" s="64"/>
      <c r="E47" s="64"/>
      <c r="F47" s="89" t="s">
        <v>10387</v>
      </c>
      <c r="G47" s="64"/>
      <c r="H47" s="67"/>
      <c r="I47" s="64"/>
      <c r="J47" s="152"/>
      <c r="K47" s="159"/>
      <c r="L47" s="64"/>
      <c r="M47" s="159"/>
      <c r="N47" s="159"/>
      <c r="O47" s="159"/>
      <c r="P47" s="159"/>
      <c r="Q47" s="159"/>
      <c r="R47" s="64"/>
      <c r="S47" s="64"/>
      <c r="T47" s="64"/>
      <c r="U47" s="64"/>
      <c r="V47" s="64"/>
      <c r="W47" s="42"/>
      <c r="Y47" s="637">
        <f t="shared" si="0"/>
        <v>0</v>
      </c>
      <c r="Z47" s="67">
        <f t="shared" si="1"/>
        <v>0</v>
      </c>
    </row>
    <row r="48" spans="1:26" ht="15.5" x14ac:dyDescent="0.35">
      <c r="A48" s="156"/>
      <c r="B48" s="399" t="s">
        <v>10322</v>
      </c>
      <c r="C48" s="76" t="s">
        <v>186</v>
      </c>
      <c r="D48" s="399" t="s">
        <v>10323</v>
      </c>
      <c r="E48" s="399"/>
      <c r="F48" s="156" t="s">
        <v>10388</v>
      </c>
      <c r="G48" s="156"/>
      <c r="H48" s="430">
        <v>150000</v>
      </c>
      <c r="I48" s="156"/>
      <c r="J48" s="156" t="s">
        <v>1671</v>
      </c>
      <c r="K48" s="156" t="s">
        <v>1063</v>
      </c>
      <c r="L48" s="156" t="s">
        <v>10389</v>
      </c>
      <c r="M48" s="431" t="s">
        <v>10390</v>
      </c>
      <c r="N48" s="168" t="s">
        <v>1063</v>
      </c>
      <c r="O48" s="427" t="s">
        <v>1575</v>
      </c>
      <c r="P48" s="427" t="s">
        <v>1063</v>
      </c>
      <c r="Q48" s="427" t="s">
        <v>10391</v>
      </c>
      <c r="R48" s="156"/>
      <c r="S48" s="427">
        <v>15</v>
      </c>
      <c r="T48" s="143" t="s">
        <v>1063</v>
      </c>
      <c r="U48" s="156"/>
      <c r="V48" s="156" t="s">
        <v>10392</v>
      </c>
      <c r="W48" s="156"/>
      <c r="Y48" s="637">
        <f t="shared" si="0"/>
        <v>10500.000000000002</v>
      </c>
      <c r="Z48" s="430">
        <f t="shared" si="1"/>
        <v>160500</v>
      </c>
    </row>
    <row r="49" spans="1:26" ht="15.5" x14ac:dyDescent="0.35">
      <c r="A49" s="156"/>
      <c r="B49" s="399" t="s">
        <v>10322</v>
      </c>
      <c r="C49" s="76" t="s">
        <v>186</v>
      </c>
      <c r="D49" s="399" t="s">
        <v>10323</v>
      </c>
      <c r="E49" s="399"/>
      <c r="F49" s="156" t="s">
        <v>10393</v>
      </c>
      <c r="G49" s="156"/>
      <c r="H49" s="430">
        <v>150000</v>
      </c>
      <c r="I49" s="156"/>
      <c r="J49" s="156" t="s">
        <v>2468</v>
      </c>
      <c r="K49" s="156" t="s">
        <v>1063</v>
      </c>
      <c r="L49" s="156" t="s">
        <v>9875</v>
      </c>
      <c r="M49" s="431">
        <v>19190208</v>
      </c>
      <c r="N49" s="168" t="s">
        <v>1063</v>
      </c>
      <c r="O49" s="427" t="s">
        <v>1575</v>
      </c>
      <c r="P49" s="427" t="s">
        <v>1063</v>
      </c>
      <c r="Q49" s="427" t="s">
        <v>10391</v>
      </c>
      <c r="R49" s="156"/>
      <c r="S49" s="145">
        <v>15</v>
      </c>
      <c r="T49" s="143" t="s">
        <v>1063</v>
      </c>
      <c r="U49" s="156"/>
      <c r="V49" s="156" t="s">
        <v>10392</v>
      </c>
      <c r="W49" s="156"/>
      <c r="Y49" s="637">
        <f t="shared" si="0"/>
        <v>10500.000000000002</v>
      </c>
      <c r="Z49" s="430">
        <f t="shared" si="1"/>
        <v>160500</v>
      </c>
    </row>
    <row r="50" spans="1:26" ht="15.5" x14ac:dyDescent="0.35">
      <c r="A50" s="156"/>
      <c r="B50" s="399" t="s">
        <v>10322</v>
      </c>
      <c r="C50" s="76" t="s">
        <v>186</v>
      </c>
      <c r="D50" s="399" t="s">
        <v>10323</v>
      </c>
      <c r="E50" s="399"/>
      <c r="F50" s="69" t="s">
        <v>10394</v>
      </c>
      <c r="G50" s="156"/>
      <c r="H50" s="430">
        <v>150000</v>
      </c>
      <c r="I50" s="156"/>
      <c r="J50" s="156" t="s">
        <v>1671</v>
      </c>
      <c r="K50" s="156" t="s">
        <v>1063</v>
      </c>
      <c r="L50" s="156" t="s">
        <v>10395</v>
      </c>
      <c r="M50" s="431" t="s">
        <v>10396</v>
      </c>
      <c r="N50" s="168" t="s">
        <v>1063</v>
      </c>
      <c r="O50" s="427" t="s">
        <v>1575</v>
      </c>
      <c r="P50" s="427" t="s">
        <v>1063</v>
      </c>
      <c r="Q50" s="427" t="s">
        <v>10391</v>
      </c>
      <c r="R50" s="156"/>
      <c r="S50" s="145">
        <v>15</v>
      </c>
      <c r="T50" s="143" t="s">
        <v>1063</v>
      </c>
      <c r="U50" s="156"/>
      <c r="V50" s="156" t="s">
        <v>10392</v>
      </c>
      <c r="W50" s="156"/>
      <c r="Y50" s="637">
        <f t="shared" si="0"/>
        <v>10500.000000000002</v>
      </c>
      <c r="Z50" s="430">
        <f t="shared" si="1"/>
        <v>160500</v>
      </c>
    </row>
    <row r="51" spans="1:26" ht="15.5" x14ac:dyDescent="0.35">
      <c r="A51" s="156"/>
      <c r="B51" s="399" t="s">
        <v>10322</v>
      </c>
      <c r="C51" s="76" t="s">
        <v>186</v>
      </c>
      <c r="D51" s="399" t="s">
        <v>10323</v>
      </c>
      <c r="E51" s="399"/>
      <c r="F51" s="69" t="s">
        <v>10397</v>
      </c>
      <c r="G51" s="156"/>
      <c r="H51" s="430">
        <v>150000</v>
      </c>
      <c r="I51" s="156"/>
      <c r="J51" s="156" t="s">
        <v>2468</v>
      </c>
      <c r="K51" s="156" t="s">
        <v>1063</v>
      </c>
      <c r="L51" s="156" t="s">
        <v>9875</v>
      </c>
      <c r="M51" s="431">
        <v>19190131</v>
      </c>
      <c r="N51" s="168" t="s">
        <v>1063</v>
      </c>
      <c r="O51" s="427" t="s">
        <v>1575</v>
      </c>
      <c r="P51" s="427" t="s">
        <v>1063</v>
      </c>
      <c r="Q51" s="427" t="s">
        <v>10391</v>
      </c>
      <c r="R51" s="156"/>
      <c r="S51" s="145">
        <v>15</v>
      </c>
      <c r="T51" s="143" t="s">
        <v>1063</v>
      </c>
      <c r="U51" s="156"/>
      <c r="V51" s="156" t="s">
        <v>10392</v>
      </c>
      <c r="W51" s="156"/>
      <c r="Y51" s="637">
        <f t="shared" si="0"/>
        <v>10500.000000000002</v>
      </c>
      <c r="Z51" s="430">
        <f t="shared" si="1"/>
        <v>160500</v>
      </c>
    </row>
    <row r="52" spans="1:26" ht="15.5" x14ac:dyDescent="0.35">
      <c r="A52" s="156"/>
      <c r="B52" s="399" t="s">
        <v>10322</v>
      </c>
      <c r="C52" s="76" t="s">
        <v>186</v>
      </c>
      <c r="D52" s="399" t="s">
        <v>10323</v>
      </c>
      <c r="E52" s="399"/>
      <c r="F52" s="69" t="s">
        <v>10398</v>
      </c>
      <c r="G52" s="156"/>
      <c r="H52" s="430">
        <v>150000</v>
      </c>
      <c r="I52" s="156"/>
      <c r="J52" s="156" t="s">
        <v>1671</v>
      </c>
      <c r="K52" s="156" t="s">
        <v>1063</v>
      </c>
      <c r="L52" s="156" t="s">
        <v>10399</v>
      </c>
      <c r="M52" s="431" t="s">
        <v>1063</v>
      </c>
      <c r="N52" s="168" t="s">
        <v>1063</v>
      </c>
      <c r="O52" s="427" t="s">
        <v>1575</v>
      </c>
      <c r="P52" s="427" t="s">
        <v>1063</v>
      </c>
      <c r="Q52" s="427" t="s">
        <v>10391</v>
      </c>
      <c r="R52" s="156"/>
      <c r="S52" s="145">
        <v>15</v>
      </c>
      <c r="T52" s="143" t="s">
        <v>1063</v>
      </c>
      <c r="U52" s="156"/>
      <c r="V52" s="156" t="s">
        <v>10392</v>
      </c>
      <c r="W52" s="156"/>
      <c r="Y52" s="637">
        <f t="shared" si="0"/>
        <v>10500.000000000002</v>
      </c>
      <c r="Z52" s="430">
        <f t="shared" si="1"/>
        <v>160500</v>
      </c>
    </row>
    <row r="53" spans="1:26" ht="15.5" x14ac:dyDescent="0.35">
      <c r="A53" s="156"/>
      <c r="B53" s="399" t="s">
        <v>10322</v>
      </c>
      <c r="C53" s="76" t="s">
        <v>186</v>
      </c>
      <c r="D53" s="399" t="s">
        <v>10323</v>
      </c>
      <c r="E53" s="399"/>
      <c r="F53" s="69" t="s">
        <v>10400</v>
      </c>
      <c r="G53" s="156"/>
      <c r="H53" s="430">
        <v>150000</v>
      </c>
      <c r="I53" s="156"/>
      <c r="J53" s="156" t="s">
        <v>2468</v>
      </c>
      <c r="K53" s="156" t="s">
        <v>1063</v>
      </c>
      <c r="L53" s="156" t="s">
        <v>9875</v>
      </c>
      <c r="M53" s="431">
        <v>191901177</v>
      </c>
      <c r="N53" s="168" t="s">
        <v>1063</v>
      </c>
      <c r="O53" s="427" t="s">
        <v>1575</v>
      </c>
      <c r="P53" s="427" t="s">
        <v>1063</v>
      </c>
      <c r="Q53" s="427" t="s">
        <v>10391</v>
      </c>
      <c r="R53" s="156"/>
      <c r="S53" s="145">
        <v>15</v>
      </c>
      <c r="T53" s="143" t="s">
        <v>1063</v>
      </c>
      <c r="U53" s="156"/>
      <c r="V53" s="156" t="s">
        <v>10392</v>
      </c>
      <c r="W53" s="156"/>
      <c r="Y53" s="637">
        <f t="shared" si="0"/>
        <v>10500.000000000002</v>
      </c>
      <c r="Z53" s="430">
        <f t="shared" si="1"/>
        <v>160500</v>
      </c>
    </row>
    <row r="54" spans="1:26" ht="15.5" x14ac:dyDescent="0.35">
      <c r="A54" s="156"/>
      <c r="B54" s="399" t="s">
        <v>10322</v>
      </c>
      <c r="C54" s="76" t="s">
        <v>186</v>
      </c>
      <c r="D54" s="399" t="s">
        <v>10323</v>
      </c>
      <c r="E54" s="399"/>
      <c r="F54" s="69" t="s">
        <v>10401</v>
      </c>
      <c r="G54" s="156"/>
      <c r="H54" s="430">
        <v>150000</v>
      </c>
      <c r="I54" s="156"/>
      <c r="J54" s="156" t="s">
        <v>1671</v>
      </c>
      <c r="K54" s="156" t="s">
        <v>1063</v>
      </c>
      <c r="L54" s="156" t="s">
        <v>10399</v>
      </c>
      <c r="M54" s="431" t="s">
        <v>1063</v>
      </c>
      <c r="N54" s="168" t="s">
        <v>1063</v>
      </c>
      <c r="O54" s="427" t="s">
        <v>1575</v>
      </c>
      <c r="P54" s="427" t="s">
        <v>1063</v>
      </c>
      <c r="Q54" s="427" t="s">
        <v>10391</v>
      </c>
      <c r="R54" s="156"/>
      <c r="S54" s="145">
        <v>15</v>
      </c>
      <c r="T54" s="143" t="s">
        <v>1063</v>
      </c>
      <c r="U54" s="156"/>
      <c r="V54" s="156" t="s">
        <v>10392</v>
      </c>
      <c r="W54" s="156"/>
      <c r="Y54" s="637">
        <f t="shared" si="0"/>
        <v>10500.000000000002</v>
      </c>
      <c r="Z54" s="430">
        <f t="shared" si="1"/>
        <v>160500</v>
      </c>
    </row>
    <row r="55" spans="1:26" ht="15.5" x14ac:dyDescent="0.35">
      <c r="A55" s="156"/>
      <c r="B55" s="399" t="s">
        <v>10322</v>
      </c>
      <c r="C55" s="76" t="s">
        <v>186</v>
      </c>
      <c r="D55" s="399" t="s">
        <v>10323</v>
      </c>
      <c r="E55" s="399"/>
      <c r="F55" s="69" t="s">
        <v>10402</v>
      </c>
      <c r="G55" s="156"/>
      <c r="H55" s="430">
        <v>150000</v>
      </c>
      <c r="I55" s="156"/>
      <c r="J55" s="156" t="s">
        <v>2468</v>
      </c>
      <c r="K55" s="156" t="s">
        <v>1063</v>
      </c>
      <c r="L55" s="156" t="s">
        <v>9875</v>
      </c>
      <c r="M55" s="431">
        <v>19190187</v>
      </c>
      <c r="N55" s="168" t="s">
        <v>1063</v>
      </c>
      <c r="O55" s="427" t="s">
        <v>1575</v>
      </c>
      <c r="P55" s="427" t="s">
        <v>1063</v>
      </c>
      <c r="Q55" s="427" t="s">
        <v>10391</v>
      </c>
      <c r="R55" s="156"/>
      <c r="S55" s="145">
        <v>15</v>
      </c>
      <c r="T55" s="143" t="s">
        <v>1063</v>
      </c>
      <c r="U55" s="156"/>
      <c r="V55" s="156" t="s">
        <v>10392</v>
      </c>
      <c r="W55" s="156"/>
      <c r="Y55" s="637">
        <f t="shared" si="0"/>
        <v>10500.000000000002</v>
      </c>
      <c r="Z55" s="430">
        <f t="shared" si="1"/>
        <v>160500</v>
      </c>
    </row>
    <row r="56" spans="1:26" ht="15.5" x14ac:dyDescent="0.35">
      <c r="A56" s="156"/>
      <c r="B56" s="399" t="s">
        <v>10322</v>
      </c>
      <c r="C56" s="76" t="s">
        <v>186</v>
      </c>
      <c r="D56" s="399" t="s">
        <v>10323</v>
      </c>
      <c r="E56" s="399"/>
      <c r="F56" s="69" t="s">
        <v>10403</v>
      </c>
      <c r="G56" s="156"/>
      <c r="H56" s="430">
        <v>150000</v>
      </c>
      <c r="I56" s="156"/>
      <c r="J56" s="156" t="s">
        <v>1671</v>
      </c>
      <c r="K56" s="156" t="s">
        <v>1063</v>
      </c>
      <c r="L56" s="156" t="s">
        <v>10404</v>
      </c>
      <c r="M56" s="431" t="s">
        <v>1063</v>
      </c>
      <c r="N56" s="168" t="s">
        <v>1063</v>
      </c>
      <c r="O56" s="427" t="s">
        <v>1575</v>
      </c>
      <c r="P56" s="427" t="s">
        <v>1063</v>
      </c>
      <c r="Q56" s="427" t="s">
        <v>10391</v>
      </c>
      <c r="R56" s="156"/>
      <c r="S56" s="145">
        <v>15</v>
      </c>
      <c r="T56" s="143" t="s">
        <v>1063</v>
      </c>
      <c r="U56" s="156"/>
      <c r="V56" s="156" t="s">
        <v>10392</v>
      </c>
      <c r="W56" s="156"/>
      <c r="Y56" s="637">
        <f t="shared" si="0"/>
        <v>10500.000000000002</v>
      </c>
      <c r="Z56" s="430">
        <f t="shared" si="1"/>
        <v>160500</v>
      </c>
    </row>
    <row r="57" spans="1:26" ht="15.5" x14ac:dyDescent="0.35">
      <c r="A57" s="156"/>
      <c r="B57" s="399" t="s">
        <v>10322</v>
      </c>
      <c r="C57" s="76" t="s">
        <v>186</v>
      </c>
      <c r="D57" s="399" t="s">
        <v>10323</v>
      </c>
      <c r="E57" s="399"/>
      <c r="F57" s="69" t="s">
        <v>10405</v>
      </c>
      <c r="G57" s="156"/>
      <c r="H57" s="430">
        <v>150000</v>
      </c>
      <c r="I57" s="156"/>
      <c r="J57" s="156" t="s">
        <v>1671</v>
      </c>
      <c r="K57" s="156" t="s">
        <v>1063</v>
      </c>
      <c r="L57" s="156" t="s">
        <v>1063</v>
      </c>
      <c r="M57" s="431" t="s">
        <v>1063</v>
      </c>
      <c r="N57" s="168" t="s">
        <v>1063</v>
      </c>
      <c r="O57" s="427" t="s">
        <v>1575</v>
      </c>
      <c r="P57" s="427" t="s">
        <v>1063</v>
      </c>
      <c r="Q57" s="427" t="s">
        <v>10391</v>
      </c>
      <c r="R57" s="156"/>
      <c r="S57" s="145">
        <v>15</v>
      </c>
      <c r="T57" s="143" t="s">
        <v>1063</v>
      </c>
      <c r="U57" s="156"/>
      <c r="V57" s="156" t="s">
        <v>10392</v>
      </c>
      <c r="W57" s="156"/>
      <c r="Y57" s="637">
        <f t="shared" si="0"/>
        <v>10500.000000000002</v>
      </c>
      <c r="Z57" s="430">
        <f t="shared" si="1"/>
        <v>160500</v>
      </c>
    </row>
    <row r="58" spans="1:26" ht="15.5" x14ac:dyDescent="0.35">
      <c r="A58" s="156"/>
      <c r="B58" s="399" t="s">
        <v>10322</v>
      </c>
      <c r="C58" s="76" t="s">
        <v>186</v>
      </c>
      <c r="D58" s="399" t="s">
        <v>10323</v>
      </c>
      <c r="E58" s="399"/>
      <c r="F58" s="69" t="s">
        <v>10406</v>
      </c>
      <c r="G58" s="156"/>
      <c r="H58" s="430">
        <v>150000</v>
      </c>
      <c r="I58" s="156"/>
      <c r="J58" s="156" t="s">
        <v>1671</v>
      </c>
      <c r="K58" s="156" t="s">
        <v>1063</v>
      </c>
      <c r="L58" s="156" t="s">
        <v>10407</v>
      </c>
      <c r="M58" s="431" t="s">
        <v>10408</v>
      </c>
      <c r="N58" s="168" t="s">
        <v>1063</v>
      </c>
      <c r="O58" s="427" t="s">
        <v>1575</v>
      </c>
      <c r="P58" s="427" t="s">
        <v>1063</v>
      </c>
      <c r="Q58" s="427" t="s">
        <v>10391</v>
      </c>
      <c r="R58" s="156"/>
      <c r="S58" s="145">
        <v>15</v>
      </c>
      <c r="T58" s="143" t="s">
        <v>1063</v>
      </c>
      <c r="U58" s="156"/>
      <c r="V58" s="156" t="s">
        <v>10392</v>
      </c>
      <c r="W58" s="156"/>
      <c r="Y58" s="637">
        <f t="shared" si="0"/>
        <v>10500.000000000002</v>
      </c>
      <c r="Z58" s="430">
        <f t="shared" si="1"/>
        <v>160500</v>
      </c>
    </row>
    <row r="59" spans="1:26" ht="15.5" x14ac:dyDescent="0.35">
      <c r="A59" s="156"/>
      <c r="B59" s="399" t="s">
        <v>10322</v>
      </c>
      <c r="C59" s="76" t="s">
        <v>186</v>
      </c>
      <c r="D59" s="399" t="s">
        <v>10323</v>
      </c>
      <c r="E59" s="399"/>
      <c r="F59" s="69" t="s">
        <v>10409</v>
      </c>
      <c r="G59" s="156"/>
      <c r="H59" s="430">
        <v>150000</v>
      </c>
      <c r="I59" s="156"/>
      <c r="J59" s="156" t="s">
        <v>1671</v>
      </c>
      <c r="K59" s="156" t="s">
        <v>1063</v>
      </c>
      <c r="L59" s="156" t="s">
        <v>10404</v>
      </c>
      <c r="M59" s="431" t="s">
        <v>1063</v>
      </c>
      <c r="N59" s="168" t="s">
        <v>1063</v>
      </c>
      <c r="O59" s="427" t="s">
        <v>1575</v>
      </c>
      <c r="P59" s="427" t="s">
        <v>1063</v>
      </c>
      <c r="Q59" s="427" t="s">
        <v>10391</v>
      </c>
      <c r="R59" s="156"/>
      <c r="S59" s="145">
        <v>15</v>
      </c>
      <c r="T59" s="143" t="s">
        <v>1063</v>
      </c>
      <c r="U59" s="156"/>
      <c r="V59" s="156" t="s">
        <v>10392</v>
      </c>
      <c r="W59" s="156"/>
      <c r="Y59" s="637">
        <f t="shared" si="0"/>
        <v>10500.000000000002</v>
      </c>
      <c r="Z59" s="430">
        <f t="shared" si="1"/>
        <v>160500</v>
      </c>
    </row>
    <row r="60" spans="1:26" ht="15.5" x14ac:dyDescent="0.35">
      <c r="A60" s="156"/>
      <c r="B60" s="399" t="s">
        <v>10322</v>
      </c>
      <c r="C60" s="76" t="s">
        <v>186</v>
      </c>
      <c r="D60" s="399" t="s">
        <v>10323</v>
      </c>
      <c r="E60" s="399"/>
      <c r="F60" s="69" t="s">
        <v>10410</v>
      </c>
      <c r="G60" s="156"/>
      <c r="H60" s="430">
        <v>150000</v>
      </c>
      <c r="I60" s="156"/>
      <c r="J60" s="156" t="s">
        <v>1671</v>
      </c>
      <c r="K60" s="156" t="s">
        <v>1063</v>
      </c>
      <c r="L60" s="156" t="s">
        <v>10411</v>
      </c>
      <c r="M60" s="431" t="s">
        <v>10412</v>
      </c>
      <c r="N60" s="168" t="s">
        <v>1063</v>
      </c>
      <c r="O60" s="427" t="s">
        <v>1575</v>
      </c>
      <c r="P60" s="427" t="s">
        <v>1063</v>
      </c>
      <c r="Q60" s="427" t="s">
        <v>10391</v>
      </c>
      <c r="R60" s="156"/>
      <c r="S60" s="145">
        <v>15</v>
      </c>
      <c r="T60" s="143" t="s">
        <v>1063</v>
      </c>
      <c r="U60" s="156"/>
      <c r="V60" s="156" t="s">
        <v>10392</v>
      </c>
      <c r="W60" s="156"/>
      <c r="Y60" s="637">
        <f t="shared" si="0"/>
        <v>10500.000000000002</v>
      </c>
      <c r="Z60" s="430">
        <f t="shared" si="1"/>
        <v>160500</v>
      </c>
    </row>
    <row r="61" spans="1:26" ht="15.5" x14ac:dyDescent="0.35">
      <c r="A61" s="156"/>
      <c r="B61" s="399" t="s">
        <v>10322</v>
      </c>
      <c r="C61" s="76" t="s">
        <v>186</v>
      </c>
      <c r="D61" s="399" t="s">
        <v>10323</v>
      </c>
      <c r="E61" s="399"/>
      <c r="F61" s="69" t="s">
        <v>10413</v>
      </c>
      <c r="G61" s="156"/>
      <c r="H61" s="430">
        <v>150000</v>
      </c>
      <c r="I61" s="156"/>
      <c r="J61" s="156" t="s">
        <v>1671</v>
      </c>
      <c r="K61" s="156" t="s">
        <v>1063</v>
      </c>
      <c r="L61" s="156" t="s">
        <v>10414</v>
      </c>
      <c r="M61" s="431" t="s">
        <v>1063</v>
      </c>
      <c r="N61" s="168" t="s">
        <v>1063</v>
      </c>
      <c r="O61" s="427" t="s">
        <v>1575</v>
      </c>
      <c r="P61" s="427" t="s">
        <v>1063</v>
      </c>
      <c r="Q61" s="427" t="s">
        <v>10391</v>
      </c>
      <c r="R61" s="156"/>
      <c r="S61" s="145">
        <v>15</v>
      </c>
      <c r="T61" s="143" t="s">
        <v>1063</v>
      </c>
      <c r="U61" s="156"/>
      <c r="V61" s="156" t="s">
        <v>10392</v>
      </c>
      <c r="W61" s="156"/>
      <c r="Y61" s="637">
        <f t="shared" si="0"/>
        <v>10500.000000000002</v>
      </c>
      <c r="Z61" s="430">
        <f t="shared" si="1"/>
        <v>160500</v>
      </c>
    </row>
    <row r="62" spans="1:26" ht="15.5" x14ac:dyDescent="0.35">
      <c r="A62" s="156"/>
      <c r="B62" s="399" t="s">
        <v>10322</v>
      </c>
      <c r="C62" s="76" t="s">
        <v>186</v>
      </c>
      <c r="D62" s="399" t="s">
        <v>10323</v>
      </c>
      <c r="E62" s="399"/>
      <c r="F62" s="69" t="s">
        <v>10415</v>
      </c>
      <c r="G62" s="156"/>
      <c r="H62" s="430">
        <v>150000</v>
      </c>
      <c r="I62" s="156"/>
      <c r="J62" s="156" t="s">
        <v>1671</v>
      </c>
      <c r="K62" s="156" t="s">
        <v>1063</v>
      </c>
      <c r="L62" s="156" t="s">
        <v>10416</v>
      </c>
      <c r="M62" s="431" t="s">
        <v>1063</v>
      </c>
      <c r="N62" s="168" t="s">
        <v>1063</v>
      </c>
      <c r="O62" s="427" t="s">
        <v>1575</v>
      </c>
      <c r="P62" s="427" t="s">
        <v>1063</v>
      </c>
      <c r="Q62" s="427" t="s">
        <v>10391</v>
      </c>
      <c r="R62" s="156"/>
      <c r="S62" s="145">
        <v>15</v>
      </c>
      <c r="T62" s="143" t="s">
        <v>1063</v>
      </c>
      <c r="U62" s="156"/>
      <c r="V62" s="156" t="s">
        <v>10392</v>
      </c>
      <c r="W62" s="156"/>
      <c r="Y62" s="637">
        <f t="shared" si="0"/>
        <v>10500.000000000002</v>
      </c>
      <c r="Z62" s="430">
        <f t="shared" si="1"/>
        <v>160500</v>
      </c>
    </row>
    <row r="63" spans="1:26" ht="15.5" x14ac:dyDescent="0.35">
      <c r="A63" s="156"/>
      <c r="B63" s="399" t="s">
        <v>10322</v>
      </c>
      <c r="C63" s="76" t="s">
        <v>186</v>
      </c>
      <c r="D63" s="399" t="s">
        <v>10323</v>
      </c>
      <c r="E63" s="399"/>
      <c r="F63" s="69" t="s">
        <v>10417</v>
      </c>
      <c r="G63" s="156"/>
      <c r="H63" s="430">
        <v>150000</v>
      </c>
      <c r="I63" s="156"/>
      <c r="J63" s="156" t="s">
        <v>1671</v>
      </c>
      <c r="K63" s="156" t="s">
        <v>1063</v>
      </c>
      <c r="L63" s="156" t="s">
        <v>10418</v>
      </c>
      <c r="M63" s="431" t="s">
        <v>1063</v>
      </c>
      <c r="N63" s="168" t="s">
        <v>1063</v>
      </c>
      <c r="O63" s="427" t="s">
        <v>1575</v>
      </c>
      <c r="P63" s="427" t="s">
        <v>1063</v>
      </c>
      <c r="Q63" s="427" t="s">
        <v>10391</v>
      </c>
      <c r="R63" s="156"/>
      <c r="S63" s="145">
        <v>15</v>
      </c>
      <c r="T63" s="143" t="s">
        <v>1063</v>
      </c>
      <c r="U63" s="156"/>
      <c r="V63" s="156" t="s">
        <v>10392</v>
      </c>
      <c r="W63" s="156"/>
      <c r="Y63" s="637">
        <f t="shared" si="0"/>
        <v>10500.000000000002</v>
      </c>
      <c r="Z63" s="430">
        <f t="shared" si="1"/>
        <v>160500</v>
      </c>
    </row>
    <row r="64" spans="1:26" ht="15.5" x14ac:dyDescent="0.35">
      <c r="A64" s="156"/>
      <c r="B64" s="399" t="s">
        <v>10322</v>
      </c>
      <c r="C64" s="76" t="s">
        <v>186</v>
      </c>
      <c r="D64" s="399" t="s">
        <v>10323</v>
      </c>
      <c r="E64" s="399"/>
      <c r="F64" s="69" t="s">
        <v>10419</v>
      </c>
      <c r="G64" s="156"/>
      <c r="H64" s="430">
        <v>150000</v>
      </c>
      <c r="I64" s="156"/>
      <c r="J64" s="156" t="s">
        <v>1671</v>
      </c>
      <c r="K64" s="156" t="s">
        <v>1063</v>
      </c>
      <c r="L64" s="156" t="s">
        <v>10420</v>
      </c>
      <c r="M64" s="431">
        <v>860628</v>
      </c>
      <c r="N64" s="168" t="s">
        <v>1063</v>
      </c>
      <c r="O64" s="427" t="s">
        <v>1575</v>
      </c>
      <c r="P64" s="427" t="s">
        <v>1063</v>
      </c>
      <c r="Q64" s="427" t="s">
        <v>10391</v>
      </c>
      <c r="R64" s="156"/>
      <c r="S64" s="145">
        <v>15</v>
      </c>
      <c r="T64" s="143" t="s">
        <v>1063</v>
      </c>
      <c r="U64" s="156"/>
      <c r="V64" s="156" t="s">
        <v>10392</v>
      </c>
      <c r="W64" s="156"/>
      <c r="Y64" s="637">
        <f t="shared" si="0"/>
        <v>10500.000000000002</v>
      </c>
      <c r="Z64" s="430">
        <f t="shared" si="1"/>
        <v>160500</v>
      </c>
    </row>
    <row r="65" spans="1:26" ht="15.5" x14ac:dyDescent="0.35">
      <c r="A65" s="156"/>
      <c r="B65" s="399" t="s">
        <v>10322</v>
      </c>
      <c r="C65" s="76" t="s">
        <v>186</v>
      </c>
      <c r="D65" s="399" t="s">
        <v>10323</v>
      </c>
      <c r="E65" s="399"/>
      <c r="F65" s="69" t="s">
        <v>10421</v>
      </c>
      <c r="G65" s="156"/>
      <c r="H65" s="430">
        <v>150000</v>
      </c>
      <c r="I65" s="156"/>
      <c r="J65" s="156" t="s">
        <v>1671</v>
      </c>
      <c r="K65" s="156" t="s">
        <v>1063</v>
      </c>
      <c r="L65" s="156" t="s">
        <v>10422</v>
      </c>
      <c r="M65" s="431" t="s">
        <v>10423</v>
      </c>
      <c r="N65" s="168" t="s">
        <v>1063</v>
      </c>
      <c r="O65" s="427" t="s">
        <v>1575</v>
      </c>
      <c r="P65" s="427" t="s">
        <v>1063</v>
      </c>
      <c r="Q65" s="427" t="s">
        <v>10391</v>
      </c>
      <c r="R65" s="156"/>
      <c r="S65" s="145">
        <v>15</v>
      </c>
      <c r="T65" s="143" t="s">
        <v>1063</v>
      </c>
      <c r="U65" s="156"/>
      <c r="V65" s="156" t="s">
        <v>10392</v>
      </c>
      <c r="W65" s="156"/>
      <c r="Y65" s="637">
        <f t="shared" si="0"/>
        <v>10500.000000000002</v>
      </c>
      <c r="Z65" s="430">
        <f t="shared" si="1"/>
        <v>160500</v>
      </c>
    </row>
    <row r="66" spans="1:26" ht="15.5" x14ac:dyDescent="0.35">
      <c r="A66" s="156"/>
      <c r="B66" s="399" t="s">
        <v>10322</v>
      </c>
      <c r="C66" s="76" t="s">
        <v>186</v>
      </c>
      <c r="D66" s="399" t="s">
        <v>10323</v>
      </c>
      <c r="E66" s="399"/>
      <c r="F66" s="69" t="s">
        <v>10424</v>
      </c>
      <c r="G66" s="156"/>
      <c r="H66" s="430">
        <v>150000</v>
      </c>
      <c r="I66" s="156"/>
      <c r="J66" s="156" t="s">
        <v>1671</v>
      </c>
      <c r="K66" s="156" t="s">
        <v>1063</v>
      </c>
      <c r="L66" s="156" t="s">
        <v>10399</v>
      </c>
      <c r="M66" s="431" t="s">
        <v>1063</v>
      </c>
      <c r="N66" s="168" t="s">
        <v>1063</v>
      </c>
      <c r="O66" s="427" t="s">
        <v>1575</v>
      </c>
      <c r="P66" s="427" t="s">
        <v>1063</v>
      </c>
      <c r="Q66" s="427" t="s">
        <v>10391</v>
      </c>
      <c r="R66" s="156"/>
      <c r="S66" s="145">
        <v>15</v>
      </c>
      <c r="T66" s="143" t="s">
        <v>1063</v>
      </c>
      <c r="U66" s="156"/>
      <c r="V66" s="156" t="s">
        <v>10392</v>
      </c>
      <c r="W66" s="156"/>
      <c r="Y66" s="637">
        <f t="shared" si="0"/>
        <v>10500.000000000002</v>
      </c>
      <c r="Z66" s="430">
        <f t="shared" si="1"/>
        <v>160500</v>
      </c>
    </row>
    <row r="67" spans="1:26" ht="15.5" x14ac:dyDescent="0.35">
      <c r="A67" s="156"/>
      <c r="B67" s="399" t="s">
        <v>10322</v>
      </c>
      <c r="C67" s="76" t="s">
        <v>186</v>
      </c>
      <c r="D67" s="399" t="s">
        <v>10323</v>
      </c>
      <c r="E67" s="399"/>
      <c r="F67" s="69" t="s">
        <v>10425</v>
      </c>
      <c r="G67" s="156"/>
      <c r="H67" s="430">
        <v>150000</v>
      </c>
      <c r="I67" s="156"/>
      <c r="J67" s="156" t="s">
        <v>2468</v>
      </c>
      <c r="K67" s="156" t="s">
        <v>1063</v>
      </c>
      <c r="L67" s="156" t="s">
        <v>9875</v>
      </c>
      <c r="M67" s="431">
        <v>19190237</v>
      </c>
      <c r="N67" s="168" t="s">
        <v>1063</v>
      </c>
      <c r="O67" s="427" t="s">
        <v>1575</v>
      </c>
      <c r="P67" s="427" t="s">
        <v>1063</v>
      </c>
      <c r="Q67" s="427" t="s">
        <v>10391</v>
      </c>
      <c r="R67" s="156"/>
      <c r="S67" s="145">
        <v>15</v>
      </c>
      <c r="T67" s="143" t="s">
        <v>1063</v>
      </c>
      <c r="U67" s="156"/>
      <c r="V67" s="156" t="s">
        <v>10392</v>
      </c>
      <c r="W67" s="156"/>
      <c r="Y67" s="637">
        <f t="shared" si="0"/>
        <v>10500.000000000002</v>
      </c>
      <c r="Z67" s="430">
        <f t="shared" si="1"/>
        <v>160500</v>
      </c>
    </row>
    <row r="68" spans="1:26" ht="15.5" x14ac:dyDescent="0.35">
      <c r="A68" s="156"/>
      <c r="B68" s="399" t="s">
        <v>10322</v>
      </c>
      <c r="C68" s="76" t="s">
        <v>186</v>
      </c>
      <c r="D68" s="399" t="s">
        <v>10323</v>
      </c>
      <c r="E68" s="399"/>
      <c r="F68" s="69" t="s">
        <v>10426</v>
      </c>
      <c r="G68" s="156"/>
      <c r="H68" s="430">
        <v>150000</v>
      </c>
      <c r="I68" s="156"/>
      <c r="J68" s="156" t="s">
        <v>1671</v>
      </c>
      <c r="K68" s="156" t="s">
        <v>1063</v>
      </c>
      <c r="L68" s="156" t="s">
        <v>10399</v>
      </c>
      <c r="M68" s="431" t="s">
        <v>1063</v>
      </c>
      <c r="N68" s="168" t="s">
        <v>1063</v>
      </c>
      <c r="O68" s="427" t="s">
        <v>1575</v>
      </c>
      <c r="P68" s="427" t="s">
        <v>1063</v>
      </c>
      <c r="Q68" s="427" t="s">
        <v>10391</v>
      </c>
      <c r="R68" s="156"/>
      <c r="S68" s="145">
        <v>15</v>
      </c>
      <c r="T68" s="143" t="s">
        <v>1063</v>
      </c>
      <c r="U68" s="156"/>
      <c r="V68" s="156" t="s">
        <v>10392</v>
      </c>
      <c r="W68" s="156"/>
      <c r="Y68" s="637">
        <f t="shared" si="0"/>
        <v>10500.000000000002</v>
      </c>
      <c r="Z68" s="430">
        <f t="shared" si="1"/>
        <v>160500</v>
      </c>
    </row>
    <row r="69" spans="1:26" ht="15.5" x14ac:dyDescent="0.35">
      <c r="A69" s="156"/>
      <c r="B69" s="399" t="s">
        <v>10322</v>
      </c>
      <c r="C69" s="76" t="s">
        <v>186</v>
      </c>
      <c r="D69" s="399" t="s">
        <v>10323</v>
      </c>
      <c r="E69" s="399"/>
      <c r="F69" s="69" t="s">
        <v>10427</v>
      </c>
      <c r="G69" s="156"/>
      <c r="H69" s="430">
        <v>150000</v>
      </c>
      <c r="I69" s="156"/>
      <c r="J69" s="156" t="s">
        <v>2468</v>
      </c>
      <c r="K69" s="156" t="s">
        <v>1063</v>
      </c>
      <c r="L69" s="156" t="s">
        <v>9875</v>
      </c>
      <c r="M69" s="431">
        <v>19190189</v>
      </c>
      <c r="N69" s="168" t="s">
        <v>1063</v>
      </c>
      <c r="O69" s="427" t="s">
        <v>1575</v>
      </c>
      <c r="P69" s="427" t="s">
        <v>1063</v>
      </c>
      <c r="Q69" s="427" t="s">
        <v>10391</v>
      </c>
      <c r="R69" s="156"/>
      <c r="S69" s="145">
        <v>15</v>
      </c>
      <c r="T69" s="143" t="s">
        <v>1063</v>
      </c>
      <c r="U69" s="156"/>
      <c r="V69" s="156" t="s">
        <v>10392</v>
      </c>
      <c r="W69" s="156"/>
      <c r="Y69" s="637">
        <f t="shared" si="0"/>
        <v>10500.000000000002</v>
      </c>
      <c r="Z69" s="430">
        <f t="shared" si="1"/>
        <v>160500</v>
      </c>
    </row>
    <row r="70" spans="1:26" ht="15.5" x14ac:dyDescent="0.35">
      <c r="A70" s="156"/>
      <c r="B70" s="399" t="s">
        <v>10322</v>
      </c>
      <c r="C70" s="76" t="s">
        <v>186</v>
      </c>
      <c r="D70" s="399" t="s">
        <v>10323</v>
      </c>
      <c r="E70" s="399"/>
      <c r="F70" s="69" t="s">
        <v>10428</v>
      </c>
      <c r="G70" s="156"/>
      <c r="H70" s="430">
        <v>150000</v>
      </c>
      <c r="I70" s="156"/>
      <c r="J70" s="156" t="s">
        <v>1671</v>
      </c>
      <c r="K70" s="156" t="s">
        <v>1063</v>
      </c>
      <c r="L70" s="156" t="s">
        <v>10399</v>
      </c>
      <c r="M70" s="431" t="s">
        <v>1063</v>
      </c>
      <c r="N70" s="168" t="s">
        <v>1063</v>
      </c>
      <c r="O70" s="427" t="s">
        <v>1575</v>
      </c>
      <c r="P70" s="427" t="s">
        <v>1063</v>
      </c>
      <c r="Q70" s="427" t="s">
        <v>10391</v>
      </c>
      <c r="R70" s="156"/>
      <c r="S70" s="145">
        <v>15</v>
      </c>
      <c r="T70" s="143" t="s">
        <v>1063</v>
      </c>
      <c r="U70" s="156"/>
      <c r="V70" s="156" t="s">
        <v>10392</v>
      </c>
      <c r="W70" s="156"/>
      <c r="Y70" s="637">
        <f t="shared" si="0"/>
        <v>10500.000000000002</v>
      </c>
      <c r="Z70" s="430">
        <f t="shared" si="1"/>
        <v>160500</v>
      </c>
    </row>
    <row r="71" spans="1:26" ht="15.5" x14ac:dyDescent="0.35">
      <c r="A71" s="156"/>
      <c r="B71" s="399" t="s">
        <v>10322</v>
      </c>
      <c r="C71" s="76" t="s">
        <v>186</v>
      </c>
      <c r="D71" s="399" t="s">
        <v>10323</v>
      </c>
      <c r="E71" s="399"/>
      <c r="F71" s="69" t="s">
        <v>10429</v>
      </c>
      <c r="G71" s="156"/>
      <c r="H71" s="430">
        <v>150000</v>
      </c>
      <c r="I71" s="156"/>
      <c r="J71" s="156" t="s">
        <v>2468</v>
      </c>
      <c r="K71" s="156" t="s">
        <v>1063</v>
      </c>
      <c r="L71" s="156" t="s">
        <v>9875</v>
      </c>
      <c r="M71" s="431">
        <v>19190216</v>
      </c>
      <c r="N71" s="168" t="s">
        <v>1063</v>
      </c>
      <c r="O71" s="427" t="s">
        <v>1575</v>
      </c>
      <c r="P71" s="427" t="s">
        <v>1063</v>
      </c>
      <c r="Q71" s="427" t="s">
        <v>10391</v>
      </c>
      <c r="R71" s="156"/>
      <c r="S71" s="145">
        <v>15</v>
      </c>
      <c r="T71" s="143" t="s">
        <v>1063</v>
      </c>
      <c r="U71" s="156"/>
      <c r="V71" s="156" t="s">
        <v>10392</v>
      </c>
      <c r="W71" s="156"/>
      <c r="Y71" s="637">
        <f t="shared" ref="Y71:Y134" si="2">H71*Y$5</f>
        <v>10500.000000000002</v>
      </c>
      <c r="Z71" s="430">
        <f t="shared" ref="Z71:Z134" si="3">H71+Y71</f>
        <v>160500</v>
      </c>
    </row>
    <row r="72" spans="1:26" ht="15.5" x14ac:dyDescent="0.35">
      <c r="A72" s="156"/>
      <c r="B72" s="399" t="s">
        <v>10322</v>
      </c>
      <c r="C72" s="76" t="s">
        <v>186</v>
      </c>
      <c r="D72" s="399" t="s">
        <v>10323</v>
      </c>
      <c r="E72" s="399"/>
      <c r="F72" s="69" t="s">
        <v>10430</v>
      </c>
      <c r="G72" s="156"/>
      <c r="H72" s="430">
        <v>150000</v>
      </c>
      <c r="I72" s="156"/>
      <c r="J72" s="156" t="s">
        <v>1671</v>
      </c>
      <c r="K72" s="156" t="s">
        <v>1063</v>
      </c>
      <c r="L72" s="156" t="s">
        <v>10399</v>
      </c>
      <c r="M72" s="431" t="s">
        <v>1063</v>
      </c>
      <c r="N72" s="168" t="s">
        <v>1063</v>
      </c>
      <c r="O72" s="427" t="s">
        <v>1575</v>
      </c>
      <c r="P72" s="427" t="s">
        <v>1063</v>
      </c>
      <c r="Q72" s="427" t="s">
        <v>10391</v>
      </c>
      <c r="R72" s="156"/>
      <c r="S72" s="145">
        <v>15</v>
      </c>
      <c r="T72" s="143" t="s">
        <v>1063</v>
      </c>
      <c r="U72" s="156"/>
      <c r="V72" s="156" t="s">
        <v>10392</v>
      </c>
      <c r="W72" s="156"/>
      <c r="Y72" s="637">
        <f t="shared" si="2"/>
        <v>10500.000000000002</v>
      </c>
      <c r="Z72" s="430">
        <f t="shared" si="3"/>
        <v>160500</v>
      </c>
    </row>
    <row r="73" spans="1:26" ht="15.5" x14ac:dyDescent="0.35">
      <c r="A73" s="156"/>
      <c r="B73" s="399" t="s">
        <v>10322</v>
      </c>
      <c r="C73" s="76" t="s">
        <v>186</v>
      </c>
      <c r="D73" s="399" t="s">
        <v>10323</v>
      </c>
      <c r="E73" s="399"/>
      <c r="F73" s="69" t="s">
        <v>10431</v>
      </c>
      <c r="G73" s="156"/>
      <c r="H73" s="430">
        <v>150000</v>
      </c>
      <c r="I73" s="156"/>
      <c r="J73" s="156" t="s">
        <v>2468</v>
      </c>
      <c r="K73" s="156" t="s">
        <v>1063</v>
      </c>
      <c r="L73" s="156" t="s">
        <v>9875</v>
      </c>
      <c r="M73" s="431">
        <v>19190230</v>
      </c>
      <c r="N73" s="168" t="s">
        <v>1063</v>
      </c>
      <c r="O73" s="427" t="s">
        <v>1575</v>
      </c>
      <c r="P73" s="427" t="s">
        <v>1063</v>
      </c>
      <c r="Q73" s="427" t="s">
        <v>10391</v>
      </c>
      <c r="R73" s="156"/>
      <c r="S73" s="145">
        <v>15</v>
      </c>
      <c r="T73" s="143" t="s">
        <v>1063</v>
      </c>
      <c r="U73" s="156"/>
      <c r="V73" s="156" t="s">
        <v>10392</v>
      </c>
      <c r="W73" s="156"/>
      <c r="Y73" s="637">
        <f t="shared" si="2"/>
        <v>10500.000000000002</v>
      </c>
      <c r="Z73" s="430">
        <f t="shared" si="3"/>
        <v>160500</v>
      </c>
    </row>
    <row r="74" spans="1:26" ht="15.5" x14ac:dyDescent="0.35">
      <c r="A74" s="156"/>
      <c r="B74" s="399" t="s">
        <v>10322</v>
      </c>
      <c r="C74" s="76" t="s">
        <v>186</v>
      </c>
      <c r="D74" s="399" t="s">
        <v>10323</v>
      </c>
      <c r="E74" s="399"/>
      <c r="F74" s="69" t="s">
        <v>10432</v>
      </c>
      <c r="G74" s="156"/>
      <c r="H74" s="430">
        <v>150000</v>
      </c>
      <c r="I74" s="156"/>
      <c r="J74" s="156" t="s">
        <v>1671</v>
      </c>
      <c r="K74" s="156" t="s">
        <v>1063</v>
      </c>
      <c r="L74" s="156" t="s">
        <v>1863</v>
      </c>
      <c r="M74" s="431" t="s">
        <v>1063</v>
      </c>
      <c r="N74" s="168" t="s">
        <v>1063</v>
      </c>
      <c r="O74" s="427" t="s">
        <v>1575</v>
      </c>
      <c r="P74" s="427" t="s">
        <v>1063</v>
      </c>
      <c r="Q74" s="427" t="s">
        <v>10391</v>
      </c>
      <c r="R74" s="156"/>
      <c r="S74" s="145">
        <v>15</v>
      </c>
      <c r="T74" s="143" t="s">
        <v>1063</v>
      </c>
      <c r="U74" s="156"/>
      <c r="V74" s="156" t="s">
        <v>10392</v>
      </c>
      <c r="W74" s="156"/>
      <c r="Y74" s="637">
        <f t="shared" si="2"/>
        <v>10500.000000000002</v>
      </c>
      <c r="Z74" s="430">
        <f t="shared" si="3"/>
        <v>160500</v>
      </c>
    </row>
    <row r="75" spans="1:26" ht="15.5" x14ac:dyDescent="0.35">
      <c r="A75" s="156"/>
      <c r="B75" s="399" t="s">
        <v>10322</v>
      </c>
      <c r="C75" s="76" t="s">
        <v>186</v>
      </c>
      <c r="D75" s="399" t="s">
        <v>10323</v>
      </c>
      <c r="E75" s="399"/>
      <c r="F75" s="69" t="s">
        <v>10433</v>
      </c>
      <c r="G75" s="156"/>
      <c r="H75" s="430">
        <v>150000</v>
      </c>
      <c r="I75" s="156"/>
      <c r="J75" s="156" t="s">
        <v>1671</v>
      </c>
      <c r="K75" s="156" t="s">
        <v>1063</v>
      </c>
      <c r="L75" s="156" t="s">
        <v>10420</v>
      </c>
      <c r="M75" s="431" t="s">
        <v>10434</v>
      </c>
      <c r="N75" s="168" t="s">
        <v>1063</v>
      </c>
      <c r="O75" s="427" t="s">
        <v>1575</v>
      </c>
      <c r="P75" s="427" t="s">
        <v>1063</v>
      </c>
      <c r="Q75" s="427" t="s">
        <v>10391</v>
      </c>
      <c r="R75" s="156"/>
      <c r="S75" s="145">
        <v>15</v>
      </c>
      <c r="T75" s="143" t="s">
        <v>1063</v>
      </c>
      <c r="U75" s="156"/>
      <c r="V75" s="156" t="s">
        <v>10392</v>
      </c>
      <c r="W75" s="156"/>
      <c r="Y75" s="637">
        <f t="shared" si="2"/>
        <v>10500.000000000002</v>
      </c>
      <c r="Z75" s="430">
        <f t="shared" si="3"/>
        <v>160500</v>
      </c>
    </row>
    <row r="76" spans="1:26" ht="15.5" x14ac:dyDescent="0.35">
      <c r="A76" s="156"/>
      <c r="B76" s="399" t="s">
        <v>10322</v>
      </c>
      <c r="C76" s="76" t="s">
        <v>186</v>
      </c>
      <c r="D76" s="399" t="s">
        <v>10323</v>
      </c>
      <c r="E76" s="399"/>
      <c r="F76" s="69" t="s">
        <v>10435</v>
      </c>
      <c r="G76" s="156"/>
      <c r="H76" s="430">
        <v>150000</v>
      </c>
      <c r="I76" s="156"/>
      <c r="J76" s="156" t="s">
        <v>1671</v>
      </c>
      <c r="K76" s="156" t="s">
        <v>1063</v>
      </c>
      <c r="L76" s="156" t="s">
        <v>1063</v>
      </c>
      <c r="M76" s="431" t="s">
        <v>1063</v>
      </c>
      <c r="N76" s="168" t="s">
        <v>1063</v>
      </c>
      <c r="O76" s="427" t="s">
        <v>1575</v>
      </c>
      <c r="P76" s="427" t="s">
        <v>1063</v>
      </c>
      <c r="Q76" s="427" t="s">
        <v>10391</v>
      </c>
      <c r="R76" s="156"/>
      <c r="S76" s="145">
        <v>15</v>
      </c>
      <c r="T76" s="143" t="s">
        <v>1063</v>
      </c>
      <c r="U76" s="156"/>
      <c r="V76" s="156" t="s">
        <v>10392</v>
      </c>
      <c r="W76" s="156"/>
      <c r="Y76" s="637">
        <f t="shared" si="2"/>
        <v>10500.000000000002</v>
      </c>
      <c r="Z76" s="430">
        <f t="shared" si="3"/>
        <v>160500</v>
      </c>
    </row>
    <row r="77" spans="1:26" ht="15.5" x14ac:dyDescent="0.35">
      <c r="A77" s="156"/>
      <c r="B77" s="399" t="s">
        <v>10322</v>
      </c>
      <c r="C77" s="76" t="s">
        <v>186</v>
      </c>
      <c r="D77" s="399" t="s">
        <v>10323</v>
      </c>
      <c r="E77" s="399"/>
      <c r="F77" s="69" t="s">
        <v>10436</v>
      </c>
      <c r="G77" s="156"/>
      <c r="H77" s="430">
        <v>150000</v>
      </c>
      <c r="I77" s="156"/>
      <c r="J77" s="156" t="s">
        <v>1671</v>
      </c>
      <c r="K77" s="156" t="s">
        <v>1063</v>
      </c>
      <c r="L77" s="156" t="s">
        <v>10414</v>
      </c>
      <c r="M77" s="431" t="s">
        <v>10437</v>
      </c>
      <c r="N77" s="168" t="s">
        <v>1063</v>
      </c>
      <c r="O77" s="427" t="s">
        <v>1575</v>
      </c>
      <c r="P77" s="427" t="s">
        <v>1063</v>
      </c>
      <c r="Q77" s="427" t="s">
        <v>10391</v>
      </c>
      <c r="R77" s="156"/>
      <c r="S77" s="145">
        <v>15</v>
      </c>
      <c r="T77" s="143" t="s">
        <v>1063</v>
      </c>
      <c r="U77" s="156"/>
      <c r="V77" s="156" t="s">
        <v>10392</v>
      </c>
      <c r="W77" s="156"/>
      <c r="Y77" s="637">
        <f t="shared" si="2"/>
        <v>10500.000000000002</v>
      </c>
      <c r="Z77" s="430">
        <f t="shared" si="3"/>
        <v>160500</v>
      </c>
    </row>
    <row r="78" spans="1:26" ht="15.5" x14ac:dyDescent="0.35">
      <c r="A78" s="156"/>
      <c r="B78" s="399" t="s">
        <v>10322</v>
      </c>
      <c r="C78" s="76" t="s">
        <v>186</v>
      </c>
      <c r="D78" s="399" t="s">
        <v>10323</v>
      </c>
      <c r="E78" s="399"/>
      <c r="F78" s="69" t="s">
        <v>10438</v>
      </c>
      <c r="G78" s="156"/>
      <c r="H78" s="430">
        <v>150000</v>
      </c>
      <c r="I78" s="156"/>
      <c r="J78" s="156" t="s">
        <v>1671</v>
      </c>
      <c r="K78" s="156" t="s">
        <v>1063</v>
      </c>
      <c r="L78" s="156" t="s">
        <v>10414</v>
      </c>
      <c r="M78" s="431" t="s">
        <v>10439</v>
      </c>
      <c r="N78" s="168" t="s">
        <v>1063</v>
      </c>
      <c r="O78" s="427" t="s">
        <v>1575</v>
      </c>
      <c r="P78" s="427" t="s">
        <v>1063</v>
      </c>
      <c r="Q78" s="427" t="s">
        <v>10391</v>
      </c>
      <c r="R78" s="156"/>
      <c r="S78" s="145">
        <v>15</v>
      </c>
      <c r="T78" s="143" t="s">
        <v>1063</v>
      </c>
      <c r="U78" s="156"/>
      <c r="V78" s="156" t="s">
        <v>10392</v>
      </c>
      <c r="W78" s="156"/>
      <c r="Y78" s="637">
        <f t="shared" si="2"/>
        <v>10500.000000000002</v>
      </c>
      <c r="Z78" s="430">
        <f t="shared" si="3"/>
        <v>160500</v>
      </c>
    </row>
    <row r="79" spans="1:26" ht="15.5" x14ac:dyDescent="0.35">
      <c r="A79" s="156"/>
      <c r="B79" s="399" t="s">
        <v>10322</v>
      </c>
      <c r="C79" s="76" t="s">
        <v>186</v>
      </c>
      <c r="D79" s="399" t="s">
        <v>10323</v>
      </c>
      <c r="E79" s="399"/>
      <c r="F79" s="69" t="s">
        <v>10440</v>
      </c>
      <c r="G79" s="156"/>
      <c r="H79" s="430">
        <v>150000</v>
      </c>
      <c r="I79" s="156"/>
      <c r="J79" s="156" t="s">
        <v>1671</v>
      </c>
      <c r="K79" s="156" t="s">
        <v>1063</v>
      </c>
      <c r="L79" s="156" t="s">
        <v>10399</v>
      </c>
      <c r="M79" s="431" t="s">
        <v>1063</v>
      </c>
      <c r="N79" s="168" t="s">
        <v>1063</v>
      </c>
      <c r="O79" s="427" t="s">
        <v>1575</v>
      </c>
      <c r="P79" s="427" t="s">
        <v>1063</v>
      </c>
      <c r="Q79" s="427" t="s">
        <v>10391</v>
      </c>
      <c r="R79" s="156"/>
      <c r="S79" s="145">
        <v>15</v>
      </c>
      <c r="T79" s="143" t="s">
        <v>1063</v>
      </c>
      <c r="U79" s="156"/>
      <c r="V79" s="156" t="s">
        <v>10392</v>
      </c>
      <c r="W79" s="156"/>
      <c r="Y79" s="637">
        <f t="shared" si="2"/>
        <v>10500.000000000002</v>
      </c>
      <c r="Z79" s="430">
        <f t="shared" si="3"/>
        <v>160500</v>
      </c>
    </row>
    <row r="80" spans="1:26" ht="15.5" x14ac:dyDescent="0.35">
      <c r="A80" s="156"/>
      <c r="B80" s="399" t="s">
        <v>10322</v>
      </c>
      <c r="C80" s="76" t="s">
        <v>186</v>
      </c>
      <c r="D80" s="399" t="s">
        <v>10323</v>
      </c>
      <c r="E80" s="399"/>
      <c r="F80" s="69" t="s">
        <v>10441</v>
      </c>
      <c r="G80" s="156"/>
      <c r="H80" s="430">
        <v>150000</v>
      </c>
      <c r="I80" s="156"/>
      <c r="J80" s="156" t="s">
        <v>2468</v>
      </c>
      <c r="K80" s="156" t="s">
        <v>1063</v>
      </c>
      <c r="L80" s="156" t="s">
        <v>9875</v>
      </c>
      <c r="M80" s="431">
        <v>19190172</v>
      </c>
      <c r="N80" s="168" t="s">
        <v>1063</v>
      </c>
      <c r="O80" s="427" t="s">
        <v>1575</v>
      </c>
      <c r="P80" s="427" t="s">
        <v>1063</v>
      </c>
      <c r="Q80" s="427" t="s">
        <v>10391</v>
      </c>
      <c r="R80" s="156"/>
      <c r="S80" s="145">
        <v>15</v>
      </c>
      <c r="T80" s="143" t="s">
        <v>1063</v>
      </c>
      <c r="U80" s="156"/>
      <c r="V80" s="156" t="s">
        <v>10392</v>
      </c>
      <c r="W80" s="156"/>
      <c r="Y80" s="637">
        <f t="shared" si="2"/>
        <v>10500.000000000002</v>
      </c>
      <c r="Z80" s="430">
        <f t="shared" si="3"/>
        <v>160500</v>
      </c>
    </row>
    <row r="81" spans="1:26" ht="15.5" x14ac:dyDescent="0.35">
      <c r="A81" s="156"/>
      <c r="B81" s="399" t="s">
        <v>10322</v>
      </c>
      <c r="C81" s="76" t="s">
        <v>186</v>
      </c>
      <c r="D81" s="399" t="s">
        <v>10323</v>
      </c>
      <c r="E81" s="399"/>
      <c r="F81" s="69" t="s">
        <v>10442</v>
      </c>
      <c r="G81" s="156"/>
      <c r="H81" s="430">
        <v>150000</v>
      </c>
      <c r="I81" s="156"/>
      <c r="J81" s="156" t="s">
        <v>1671</v>
      </c>
      <c r="K81" s="156" t="s">
        <v>1063</v>
      </c>
      <c r="L81" s="156" t="s">
        <v>10399</v>
      </c>
      <c r="M81" s="431" t="s">
        <v>1063</v>
      </c>
      <c r="N81" s="168" t="s">
        <v>1063</v>
      </c>
      <c r="O81" s="427" t="s">
        <v>1575</v>
      </c>
      <c r="P81" s="427" t="s">
        <v>1063</v>
      </c>
      <c r="Q81" s="427" t="s">
        <v>10391</v>
      </c>
      <c r="R81" s="156"/>
      <c r="S81" s="145">
        <v>15</v>
      </c>
      <c r="T81" s="143" t="s">
        <v>1063</v>
      </c>
      <c r="U81" s="156"/>
      <c r="V81" s="156" t="s">
        <v>10392</v>
      </c>
      <c r="W81" s="156"/>
      <c r="Y81" s="637">
        <f t="shared" si="2"/>
        <v>10500.000000000002</v>
      </c>
      <c r="Z81" s="430">
        <f t="shared" si="3"/>
        <v>160500</v>
      </c>
    </row>
    <row r="82" spans="1:26" ht="15.5" x14ac:dyDescent="0.35">
      <c r="A82" s="156"/>
      <c r="B82" s="399" t="s">
        <v>10322</v>
      </c>
      <c r="C82" s="76" t="s">
        <v>186</v>
      </c>
      <c r="D82" s="399" t="s">
        <v>10323</v>
      </c>
      <c r="E82" s="399"/>
      <c r="F82" s="69" t="s">
        <v>10443</v>
      </c>
      <c r="G82" s="156"/>
      <c r="H82" s="430">
        <v>150000</v>
      </c>
      <c r="I82" s="156"/>
      <c r="J82" s="156" t="s">
        <v>2468</v>
      </c>
      <c r="K82" s="156" t="s">
        <v>1063</v>
      </c>
      <c r="L82" s="156" t="s">
        <v>9875</v>
      </c>
      <c r="M82" s="431">
        <v>19190243</v>
      </c>
      <c r="N82" s="168" t="s">
        <v>1063</v>
      </c>
      <c r="O82" s="427" t="s">
        <v>1575</v>
      </c>
      <c r="P82" s="427" t="s">
        <v>1063</v>
      </c>
      <c r="Q82" s="427" t="s">
        <v>10391</v>
      </c>
      <c r="R82" s="156"/>
      <c r="S82" s="145">
        <v>15</v>
      </c>
      <c r="T82" s="143" t="s">
        <v>1063</v>
      </c>
      <c r="U82" s="156"/>
      <c r="V82" s="156" t="s">
        <v>10392</v>
      </c>
      <c r="W82" s="156"/>
      <c r="Y82" s="637">
        <f t="shared" si="2"/>
        <v>10500.000000000002</v>
      </c>
      <c r="Z82" s="430">
        <f t="shared" si="3"/>
        <v>160500</v>
      </c>
    </row>
    <row r="83" spans="1:26" ht="15.5" x14ac:dyDescent="0.35">
      <c r="A83" s="156"/>
      <c r="B83" s="399" t="s">
        <v>10322</v>
      </c>
      <c r="C83" s="76" t="s">
        <v>186</v>
      </c>
      <c r="D83" s="399" t="s">
        <v>10323</v>
      </c>
      <c r="E83" s="399"/>
      <c r="F83" s="69" t="s">
        <v>10444</v>
      </c>
      <c r="G83" s="156"/>
      <c r="H83" s="430">
        <v>150000</v>
      </c>
      <c r="I83" s="156"/>
      <c r="J83" s="156" t="s">
        <v>1671</v>
      </c>
      <c r="K83" s="156" t="s">
        <v>1063</v>
      </c>
      <c r="L83" s="156" t="s">
        <v>10399</v>
      </c>
      <c r="M83" s="431" t="s">
        <v>1063</v>
      </c>
      <c r="N83" s="168" t="s">
        <v>1063</v>
      </c>
      <c r="O83" s="427" t="s">
        <v>1575</v>
      </c>
      <c r="P83" s="427" t="s">
        <v>1063</v>
      </c>
      <c r="Q83" s="427" t="s">
        <v>10391</v>
      </c>
      <c r="R83" s="156"/>
      <c r="S83" s="145">
        <v>15</v>
      </c>
      <c r="T83" s="143" t="s">
        <v>1063</v>
      </c>
      <c r="U83" s="156"/>
      <c r="V83" s="156" t="s">
        <v>10392</v>
      </c>
      <c r="W83" s="156"/>
      <c r="Y83" s="637">
        <f t="shared" si="2"/>
        <v>10500.000000000002</v>
      </c>
      <c r="Z83" s="430">
        <f t="shared" si="3"/>
        <v>160500</v>
      </c>
    </row>
    <row r="84" spans="1:26" ht="15.5" x14ac:dyDescent="0.35">
      <c r="A84" s="156"/>
      <c r="B84" s="399" t="s">
        <v>10322</v>
      </c>
      <c r="C84" s="76" t="s">
        <v>186</v>
      </c>
      <c r="D84" s="399" t="s">
        <v>10323</v>
      </c>
      <c r="E84" s="399"/>
      <c r="F84" s="69" t="s">
        <v>10445</v>
      </c>
      <c r="G84" s="156"/>
      <c r="H84" s="430">
        <v>150000</v>
      </c>
      <c r="I84" s="156"/>
      <c r="J84" s="156" t="s">
        <v>2468</v>
      </c>
      <c r="K84" s="156" t="s">
        <v>1063</v>
      </c>
      <c r="L84" s="156" t="s">
        <v>9875</v>
      </c>
      <c r="M84" s="431">
        <v>19190158</v>
      </c>
      <c r="N84" s="168" t="s">
        <v>1063</v>
      </c>
      <c r="O84" s="427" t="s">
        <v>1575</v>
      </c>
      <c r="P84" s="427" t="s">
        <v>1063</v>
      </c>
      <c r="Q84" s="427" t="s">
        <v>10391</v>
      </c>
      <c r="R84" s="156"/>
      <c r="S84" s="145">
        <v>15</v>
      </c>
      <c r="T84" s="143" t="s">
        <v>1063</v>
      </c>
      <c r="U84" s="156"/>
      <c r="V84" s="156" t="s">
        <v>10392</v>
      </c>
      <c r="W84" s="156"/>
      <c r="Y84" s="637">
        <f t="shared" si="2"/>
        <v>10500.000000000002</v>
      </c>
      <c r="Z84" s="430">
        <f t="shared" si="3"/>
        <v>160500</v>
      </c>
    </row>
    <row r="85" spans="1:26" ht="15.5" x14ac:dyDescent="0.35">
      <c r="A85" s="156"/>
      <c r="B85" s="399" t="s">
        <v>10322</v>
      </c>
      <c r="C85" s="76" t="s">
        <v>186</v>
      </c>
      <c r="D85" s="399" t="s">
        <v>10323</v>
      </c>
      <c r="E85" s="399"/>
      <c r="F85" s="69" t="s">
        <v>10446</v>
      </c>
      <c r="G85" s="156"/>
      <c r="H85" s="430">
        <v>150000</v>
      </c>
      <c r="I85" s="156"/>
      <c r="J85" s="156" t="s">
        <v>1671</v>
      </c>
      <c r="K85" s="156" t="s">
        <v>1063</v>
      </c>
      <c r="L85" s="156" t="s">
        <v>10399</v>
      </c>
      <c r="M85" s="431" t="s">
        <v>1063</v>
      </c>
      <c r="N85" s="168" t="s">
        <v>1063</v>
      </c>
      <c r="O85" s="427" t="s">
        <v>1575</v>
      </c>
      <c r="P85" s="427" t="s">
        <v>1063</v>
      </c>
      <c r="Q85" s="427" t="s">
        <v>10391</v>
      </c>
      <c r="R85" s="156"/>
      <c r="S85" s="145">
        <v>15</v>
      </c>
      <c r="T85" s="143" t="s">
        <v>1063</v>
      </c>
      <c r="U85" s="156"/>
      <c r="V85" s="156" t="s">
        <v>10392</v>
      </c>
      <c r="W85" s="156"/>
      <c r="Y85" s="637">
        <f t="shared" si="2"/>
        <v>10500.000000000002</v>
      </c>
      <c r="Z85" s="430">
        <f t="shared" si="3"/>
        <v>160500</v>
      </c>
    </row>
    <row r="86" spans="1:26" ht="15.5" x14ac:dyDescent="0.35">
      <c r="A86" s="156"/>
      <c r="B86" s="399" t="s">
        <v>10322</v>
      </c>
      <c r="C86" s="76" t="s">
        <v>186</v>
      </c>
      <c r="D86" s="399" t="s">
        <v>10323</v>
      </c>
      <c r="E86" s="399"/>
      <c r="F86" s="69" t="s">
        <v>10447</v>
      </c>
      <c r="G86" s="156"/>
      <c r="H86" s="430">
        <v>150000</v>
      </c>
      <c r="I86" s="156"/>
      <c r="J86" s="156" t="s">
        <v>2468</v>
      </c>
      <c r="K86" s="156" t="s">
        <v>1063</v>
      </c>
      <c r="L86" s="156" t="s">
        <v>9875</v>
      </c>
      <c r="M86" s="431">
        <v>19190169</v>
      </c>
      <c r="N86" s="168" t="s">
        <v>1063</v>
      </c>
      <c r="O86" s="427" t="s">
        <v>1575</v>
      </c>
      <c r="P86" s="427" t="s">
        <v>1063</v>
      </c>
      <c r="Q86" s="427" t="s">
        <v>10391</v>
      </c>
      <c r="R86" s="156"/>
      <c r="S86" s="145">
        <v>15</v>
      </c>
      <c r="T86" s="143" t="s">
        <v>1063</v>
      </c>
      <c r="U86" s="156"/>
      <c r="V86" s="156" t="s">
        <v>10392</v>
      </c>
      <c r="W86" s="156"/>
      <c r="Y86" s="637">
        <f t="shared" si="2"/>
        <v>10500.000000000002</v>
      </c>
      <c r="Z86" s="430">
        <f t="shared" si="3"/>
        <v>160500</v>
      </c>
    </row>
    <row r="87" spans="1:26" s="94" customFormat="1" ht="15.5" x14ac:dyDescent="0.35">
      <c r="A87" s="432"/>
      <c r="B87" s="399" t="s">
        <v>10322</v>
      </c>
      <c r="C87" s="76" t="s">
        <v>186</v>
      </c>
      <c r="D87" s="399" t="s">
        <v>10323</v>
      </c>
      <c r="E87" s="399"/>
      <c r="F87" s="69" t="s">
        <v>10448</v>
      </c>
      <c r="G87" s="432"/>
      <c r="H87" s="430">
        <v>150000</v>
      </c>
      <c r="I87" s="432"/>
      <c r="J87" s="432" t="s">
        <v>1671</v>
      </c>
      <c r="K87" s="432" t="s">
        <v>1063</v>
      </c>
      <c r="L87" s="432" t="s">
        <v>10449</v>
      </c>
      <c r="M87" s="433" t="s">
        <v>10450</v>
      </c>
      <c r="N87" s="168" t="s">
        <v>1063</v>
      </c>
      <c r="O87" s="428" t="s">
        <v>1575</v>
      </c>
      <c r="P87" s="427" t="s">
        <v>1063</v>
      </c>
      <c r="Q87" s="428" t="s">
        <v>10391</v>
      </c>
      <c r="R87" s="432"/>
      <c r="S87" s="145">
        <v>15</v>
      </c>
      <c r="T87" s="143" t="s">
        <v>1063</v>
      </c>
      <c r="U87" s="432"/>
      <c r="V87" s="156" t="s">
        <v>10392</v>
      </c>
      <c r="W87" s="432"/>
      <c r="Y87" s="637">
        <f t="shared" si="2"/>
        <v>10500.000000000002</v>
      </c>
      <c r="Z87" s="430">
        <f t="shared" si="3"/>
        <v>160500</v>
      </c>
    </row>
    <row r="88" spans="1:26" s="94" customFormat="1" ht="15.5" x14ac:dyDescent="0.35">
      <c r="A88" s="432"/>
      <c r="B88" s="399" t="s">
        <v>10322</v>
      </c>
      <c r="C88" s="76" t="s">
        <v>186</v>
      </c>
      <c r="D88" s="399" t="s">
        <v>10323</v>
      </c>
      <c r="E88" s="399"/>
      <c r="F88" s="69" t="s">
        <v>10451</v>
      </c>
      <c r="G88" s="432"/>
      <c r="H88" s="430">
        <v>150000</v>
      </c>
      <c r="I88" s="432"/>
      <c r="J88" s="432" t="s">
        <v>1671</v>
      </c>
      <c r="K88" s="432" t="s">
        <v>1063</v>
      </c>
      <c r="L88" s="432" t="s">
        <v>10407</v>
      </c>
      <c r="M88" s="433" t="s">
        <v>10452</v>
      </c>
      <c r="N88" s="168" t="s">
        <v>1063</v>
      </c>
      <c r="O88" s="428" t="s">
        <v>1575</v>
      </c>
      <c r="P88" s="427" t="s">
        <v>1063</v>
      </c>
      <c r="Q88" s="428" t="s">
        <v>10391</v>
      </c>
      <c r="R88" s="432"/>
      <c r="S88" s="145">
        <v>15</v>
      </c>
      <c r="T88" s="143" t="s">
        <v>1063</v>
      </c>
      <c r="U88" s="432"/>
      <c r="V88" s="156" t="s">
        <v>10392</v>
      </c>
      <c r="W88" s="432"/>
      <c r="Y88" s="637">
        <f t="shared" si="2"/>
        <v>10500.000000000002</v>
      </c>
      <c r="Z88" s="430">
        <f t="shared" si="3"/>
        <v>160500</v>
      </c>
    </row>
    <row r="89" spans="1:26" s="94" customFormat="1" ht="15.5" x14ac:dyDescent="0.35">
      <c r="A89" s="432"/>
      <c r="B89" s="399" t="s">
        <v>10322</v>
      </c>
      <c r="C89" s="76" t="s">
        <v>186</v>
      </c>
      <c r="D89" s="399" t="s">
        <v>10323</v>
      </c>
      <c r="E89" s="399"/>
      <c r="F89" s="69" t="s">
        <v>10453</v>
      </c>
      <c r="G89" s="432"/>
      <c r="H89" s="430">
        <v>150000</v>
      </c>
      <c r="I89" s="432"/>
      <c r="J89" s="432" t="s">
        <v>1671</v>
      </c>
      <c r="K89" s="432" t="s">
        <v>1063</v>
      </c>
      <c r="L89" s="432" t="s">
        <v>10454</v>
      </c>
      <c r="M89" s="433" t="s">
        <v>10455</v>
      </c>
      <c r="N89" s="168" t="s">
        <v>1063</v>
      </c>
      <c r="O89" s="428" t="s">
        <v>1575</v>
      </c>
      <c r="P89" s="427" t="s">
        <v>1063</v>
      </c>
      <c r="Q89" s="428" t="s">
        <v>10391</v>
      </c>
      <c r="R89" s="432"/>
      <c r="S89" s="145">
        <v>15</v>
      </c>
      <c r="T89" s="143" t="s">
        <v>1063</v>
      </c>
      <c r="U89" s="432"/>
      <c r="V89" s="156" t="s">
        <v>10392</v>
      </c>
      <c r="W89" s="432"/>
      <c r="Y89" s="637">
        <f t="shared" si="2"/>
        <v>10500.000000000002</v>
      </c>
      <c r="Z89" s="430">
        <f t="shared" si="3"/>
        <v>160500</v>
      </c>
    </row>
    <row r="90" spans="1:26" s="94" customFormat="1" ht="15.5" x14ac:dyDescent="0.35">
      <c r="A90" s="432"/>
      <c r="B90" s="399" t="s">
        <v>10322</v>
      </c>
      <c r="C90" s="76" t="s">
        <v>186</v>
      </c>
      <c r="D90" s="399" t="s">
        <v>10323</v>
      </c>
      <c r="E90" s="399"/>
      <c r="F90" s="69" t="s">
        <v>10456</v>
      </c>
      <c r="G90" s="432"/>
      <c r="H90" s="430">
        <v>150000</v>
      </c>
      <c r="I90" s="432"/>
      <c r="J90" s="432" t="s">
        <v>1671</v>
      </c>
      <c r="K90" s="432" t="s">
        <v>1063</v>
      </c>
      <c r="L90" s="432" t="s">
        <v>10389</v>
      </c>
      <c r="M90" s="433" t="s">
        <v>1510</v>
      </c>
      <c r="N90" s="168" t="s">
        <v>1063</v>
      </c>
      <c r="O90" s="428" t="s">
        <v>1575</v>
      </c>
      <c r="P90" s="427" t="s">
        <v>1063</v>
      </c>
      <c r="Q90" s="428" t="s">
        <v>10391</v>
      </c>
      <c r="R90" s="432"/>
      <c r="S90" s="145">
        <v>15</v>
      </c>
      <c r="T90" s="143" t="s">
        <v>1063</v>
      </c>
      <c r="U90" s="432"/>
      <c r="V90" s="156" t="s">
        <v>10392</v>
      </c>
      <c r="W90" s="432"/>
      <c r="Y90" s="637">
        <f t="shared" si="2"/>
        <v>10500.000000000002</v>
      </c>
      <c r="Z90" s="430">
        <f t="shared" si="3"/>
        <v>160500</v>
      </c>
    </row>
    <row r="91" spans="1:26" s="94" customFormat="1" ht="15.5" x14ac:dyDescent="0.35">
      <c r="A91" s="432"/>
      <c r="B91" s="399" t="s">
        <v>10322</v>
      </c>
      <c r="C91" s="76" t="s">
        <v>186</v>
      </c>
      <c r="D91" s="399" t="s">
        <v>10323</v>
      </c>
      <c r="E91" s="399"/>
      <c r="F91" s="69" t="s">
        <v>10457</v>
      </c>
      <c r="G91" s="432"/>
      <c r="H91" s="430">
        <v>150000</v>
      </c>
      <c r="I91" s="432"/>
      <c r="J91" s="432" t="s">
        <v>1671</v>
      </c>
      <c r="K91" s="432" t="s">
        <v>1063</v>
      </c>
      <c r="L91" s="432" t="s">
        <v>10458</v>
      </c>
      <c r="M91" s="433" t="s">
        <v>1063</v>
      </c>
      <c r="N91" s="168" t="s">
        <v>1063</v>
      </c>
      <c r="O91" s="428" t="s">
        <v>1575</v>
      </c>
      <c r="P91" s="427" t="s">
        <v>1063</v>
      </c>
      <c r="Q91" s="428" t="s">
        <v>10391</v>
      </c>
      <c r="R91" s="432"/>
      <c r="S91" s="145">
        <v>15</v>
      </c>
      <c r="T91" s="143" t="s">
        <v>1063</v>
      </c>
      <c r="U91" s="432"/>
      <c r="V91" s="156" t="s">
        <v>10392</v>
      </c>
      <c r="W91" s="432"/>
      <c r="Y91" s="637">
        <f t="shared" si="2"/>
        <v>10500.000000000002</v>
      </c>
      <c r="Z91" s="430">
        <f t="shared" si="3"/>
        <v>160500</v>
      </c>
    </row>
    <row r="92" spans="1:26" s="94" customFormat="1" ht="15.5" x14ac:dyDescent="0.35">
      <c r="A92" s="432"/>
      <c r="B92" s="399" t="s">
        <v>10322</v>
      </c>
      <c r="C92" s="76" t="s">
        <v>186</v>
      </c>
      <c r="D92" s="399" t="s">
        <v>10323</v>
      </c>
      <c r="E92" s="399"/>
      <c r="F92" s="69" t="s">
        <v>10459</v>
      </c>
      <c r="G92" s="432"/>
      <c r="H92" s="430">
        <v>150000</v>
      </c>
      <c r="I92" s="432"/>
      <c r="J92" s="432" t="s">
        <v>1671</v>
      </c>
      <c r="K92" s="432" t="s">
        <v>1063</v>
      </c>
      <c r="L92" s="432" t="s">
        <v>10407</v>
      </c>
      <c r="M92" s="433" t="s">
        <v>10460</v>
      </c>
      <c r="N92" s="168" t="s">
        <v>1063</v>
      </c>
      <c r="O92" s="428" t="s">
        <v>1575</v>
      </c>
      <c r="P92" s="427" t="s">
        <v>1063</v>
      </c>
      <c r="Q92" s="428" t="s">
        <v>10391</v>
      </c>
      <c r="R92" s="432"/>
      <c r="S92" s="145">
        <v>15</v>
      </c>
      <c r="T92" s="143" t="s">
        <v>1063</v>
      </c>
      <c r="U92" s="432"/>
      <c r="V92" s="156" t="s">
        <v>10392</v>
      </c>
      <c r="W92" s="432"/>
      <c r="Y92" s="637">
        <f t="shared" si="2"/>
        <v>10500.000000000002</v>
      </c>
      <c r="Z92" s="430">
        <f t="shared" si="3"/>
        <v>160500</v>
      </c>
    </row>
    <row r="93" spans="1:26" s="94" customFormat="1" ht="15.5" x14ac:dyDescent="0.35">
      <c r="A93" s="432"/>
      <c r="B93" s="399" t="s">
        <v>10322</v>
      </c>
      <c r="C93" s="76" t="s">
        <v>186</v>
      </c>
      <c r="D93" s="399" t="s">
        <v>10323</v>
      </c>
      <c r="E93" s="399"/>
      <c r="F93" s="69" t="s">
        <v>10461</v>
      </c>
      <c r="G93" s="432"/>
      <c r="H93" s="430">
        <v>150000</v>
      </c>
      <c r="I93" s="432"/>
      <c r="J93" s="432" t="s">
        <v>1671</v>
      </c>
      <c r="K93" s="432" t="s">
        <v>1063</v>
      </c>
      <c r="L93" s="432" t="s">
        <v>10389</v>
      </c>
      <c r="M93" s="433" t="s">
        <v>1510</v>
      </c>
      <c r="N93" s="168" t="s">
        <v>1063</v>
      </c>
      <c r="O93" s="428" t="s">
        <v>1575</v>
      </c>
      <c r="P93" s="427" t="s">
        <v>1063</v>
      </c>
      <c r="Q93" s="428" t="s">
        <v>10391</v>
      </c>
      <c r="R93" s="432"/>
      <c r="S93" s="145">
        <v>15</v>
      </c>
      <c r="T93" s="143" t="s">
        <v>1063</v>
      </c>
      <c r="U93" s="432"/>
      <c r="V93" s="156" t="s">
        <v>10392</v>
      </c>
      <c r="W93" s="432"/>
      <c r="Y93" s="637">
        <f t="shared" si="2"/>
        <v>10500.000000000002</v>
      </c>
      <c r="Z93" s="430">
        <f t="shared" si="3"/>
        <v>160500</v>
      </c>
    </row>
    <row r="94" spans="1:26" s="94" customFormat="1" ht="15.5" x14ac:dyDescent="0.35">
      <c r="A94" s="432"/>
      <c r="B94" s="399" t="s">
        <v>10322</v>
      </c>
      <c r="C94" s="76" t="s">
        <v>186</v>
      </c>
      <c r="D94" s="399" t="s">
        <v>10323</v>
      </c>
      <c r="E94" s="399"/>
      <c r="F94" s="69" t="s">
        <v>10462</v>
      </c>
      <c r="G94" s="432"/>
      <c r="H94" s="430">
        <v>150000</v>
      </c>
      <c r="I94" s="432"/>
      <c r="J94" s="432" t="s">
        <v>1671</v>
      </c>
      <c r="K94" s="432" t="s">
        <v>1063</v>
      </c>
      <c r="L94" s="432" t="s">
        <v>10463</v>
      </c>
      <c r="M94" s="433" t="s">
        <v>10464</v>
      </c>
      <c r="N94" s="168" t="s">
        <v>1063</v>
      </c>
      <c r="O94" s="428" t="s">
        <v>1575</v>
      </c>
      <c r="P94" s="427" t="s">
        <v>1063</v>
      </c>
      <c r="Q94" s="428" t="s">
        <v>10391</v>
      </c>
      <c r="R94" s="432"/>
      <c r="S94" s="145">
        <v>15</v>
      </c>
      <c r="T94" s="143" t="s">
        <v>1063</v>
      </c>
      <c r="U94" s="432"/>
      <c r="V94" s="156" t="s">
        <v>10392</v>
      </c>
      <c r="W94" s="432"/>
      <c r="Y94" s="637">
        <f t="shared" si="2"/>
        <v>10500.000000000002</v>
      </c>
      <c r="Z94" s="430">
        <f t="shared" si="3"/>
        <v>160500</v>
      </c>
    </row>
    <row r="95" spans="1:26" s="94" customFormat="1" ht="15.5" x14ac:dyDescent="0.35">
      <c r="A95" s="432"/>
      <c r="B95" s="399" t="s">
        <v>10322</v>
      </c>
      <c r="C95" s="76" t="s">
        <v>186</v>
      </c>
      <c r="D95" s="399" t="s">
        <v>10323</v>
      </c>
      <c r="E95" s="399"/>
      <c r="F95" s="69" t="s">
        <v>10465</v>
      </c>
      <c r="G95" s="432"/>
      <c r="H95" s="430">
        <v>150000</v>
      </c>
      <c r="I95" s="432"/>
      <c r="J95" s="432" t="s">
        <v>1671</v>
      </c>
      <c r="K95" s="432" t="s">
        <v>1063</v>
      </c>
      <c r="L95" s="432" t="s">
        <v>10414</v>
      </c>
      <c r="M95" s="433" t="s">
        <v>10466</v>
      </c>
      <c r="N95" s="168" t="s">
        <v>1063</v>
      </c>
      <c r="O95" s="428" t="s">
        <v>1575</v>
      </c>
      <c r="P95" s="427" t="s">
        <v>1063</v>
      </c>
      <c r="Q95" s="428" t="s">
        <v>10391</v>
      </c>
      <c r="R95" s="432"/>
      <c r="S95" s="145">
        <v>15</v>
      </c>
      <c r="T95" s="143" t="s">
        <v>1063</v>
      </c>
      <c r="U95" s="432"/>
      <c r="V95" s="156" t="s">
        <v>10392</v>
      </c>
      <c r="W95" s="432"/>
      <c r="Y95" s="637">
        <f t="shared" si="2"/>
        <v>10500.000000000002</v>
      </c>
      <c r="Z95" s="430">
        <f t="shared" si="3"/>
        <v>160500</v>
      </c>
    </row>
    <row r="96" spans="1:26" s="94" customFormat="1" ht="15.5" x14ac:dyDescent="0.35">
      <c r="A96" s="432"/>
      <c r="B96" s="399" t="s">
        <v>10322</v>
      </c>
      <c r="C96" s="76" t="s">
        <v>186</v>
      </c>
      <c r="D96" s="399" t="s">
        <v>10323</v>
      </c>
      <c r="E96" s="399"/>
      <c r="F96" s="69" t="s">
        <v>10467</v>
      </c>
      <c r="G96" s="432"/>
      <c r="H96" s="430">
        <v>150000</v>
      </c>
      <c r="I96" s="432"/>
      <c r="J96" s="432" t="s">
        <v>1671</v>
      </c>
      <c r="K96" s="432" t="s">
        <v>1063</v>
      </c>
      <c r="L96" s="432" t="s">
        <v>10468</v>
      </c>
      <c r="M96" s="433" t="s">
        <v>10469</v>
      </c>
      <c r="N96" s="168" t="s">
        <v>1063</v>
      </c>
      <c r="O96" s="428" t="s">
        <v>1575</v>
      </c>
      <c r="P96" s="427" t="s">
        <v>1063</v>
      </c>
      <c r="Q96" s="428" t="s">
        <v>10391</v>
      </c>
      <c r="R96" s="432"/>
      <c r="S96" s="145">
        <v>15</v>
      </c>
      <c r="T96" s="143" t="s">
        <v>1063</v>
      </c>
      <c r="U96" s="432"/>
      <c r="V96" s="156" t="s">
        <v>10392</v>
      </c>
      <c r="W96" s="432"/>
      <c r="Y96" s="637">
        <f t="shared" si="2"/>
        <v>10500.000000000002</v>
      </c>
      <c r="Z96" s="430">
        <f t="shared" si="3"/>
        <v>160500</v>
      </c>
    </row>
    <row r="97" spans="1:26" ht="15.5" x14ac:dyDescent="0.35">
      <c r="A97" s="156"/>
      <c r="B97" s="399" t="s">
        <v>10322</v>
      </c>
      <c r="C97" s="76" t="s">
        <v>186</v>
      </c>
      <c r="D97" s="399" t="s">
        <v>10323</v>
      </c>
      <c r="E97" s="399"/>
      <c r="F97" s="69" t="s">
        <v>10470</v>
      </c>
      <c r="G97" s="432"/>
      <c r="H97" s="430">
        <v>150000</v>
      </c>
      <c r="I97" s="432"/>
      <c r="J97" s="432" t="s">
        <v>1671</v>
      </c>
      <c r="K97" s="432" t="s">
        <v>1063</v>
      </c>
      <c r="L97" s="432" t="s">
        <v>10399</v>
      </c>
      <c r="M97" s="433" t="s">
        <v>10471</v>
      </c>
      <c r="N97" s="168" t="s">
        <v>1063</v>
      </c>
      <c r="O97" s="428" t="s">
        <v>1575</v>
      </c>
      <c r="P97" s="427" t="s">
        <v>1063</v>
      </c>
      <c r="Q97" s="427" t="s">
        <v>10391</v>
      </c>
      <c r="R97" s="156"/>
      <c r="S97" s="145">
        <v>15</v>
      </c>
      <c r="T97" s="143" t="s">
        <v>1063</v>
      </c>
      <c r="U97" s="156"/>
      <c r="V97" s="156" t="s">
        <v>10392</v>
      </c>
      <c r="W97" s="156"/>
      <c r="Y97" s="637">
        <f t="shared" si="2"/>
        <v>10500.000000000002</v>
      </c>
      <c r="Z97" s="430">
        <f t="shared" si="3"/>
        <v>160500</v>
      </c>
    </row>
    <row r="98" spans="1:26" ht="15.5" x14ac:dyDescent="0.35">
      <c r="A98" s="156"/>
      <c r="B98" s="399" t="s">
        <v>10322</v>
      </c>
      <c r="C98" s="76" t="s">
        <v>186</v>
      </c>
      <c r="D98" s="399" t="s">
        <v>10323</v>
      </c>
      <c r="E98" s="399"/>
      <c r="F98" s="69" t="s">
        <v>10472</v>
      </c>
      <c r="G98" s="432"/>
      <c r="H98" s="430">
        <v>150000</v>
      </c>
      <c r="I98" s="432"/>
      <c r="J98" s="432" t="s">
        <v>2468</v>
      </c>
      <c r="K98" s="432" t="s">
        <v>1063</v>
      </c>
      <c r="L98" s="432" t="s">
        <v>9875</v>
      </c>
      <c r="M98" s="433">
        <v>19190209</v>
      </c>
      <c r="N98" s="168" t="s">
        <v>1063</v>
      </c>
      <c r="O98" s="428" t="s">
        <v>1575</v>
      </c>
      <c r="P98" s="427" t="s">
        <v>1063</v>
      </c>
      <c r="Q98" s="427" t="s">
        <v>10391</v>
      </c>
      <c r="R98" s="156"/>
      <c r="S98" s="145">
        <v>15</v>
      </c>
      <c r="T98" s="143" t="s">
        <v>1063</v>
      </c>
      <c r="U98" s="156"/>
      <c r="V98" s="156" t="s">
        <v>10392</v>
      </c>
      <c r="W98" s="156"/>
      <c r="Y98" s="637">
        <f t="shared" si="2"/>
        <v>10500.000000000002</v>
      </c>
      <c r="Z98" s="430">
        <f t="shared" si="3"/>
        <v>160500</v>
      </c>
    </row>
    <row r="99" spans="1:26" ht="15.5" x14ac:dyDescent="0.35">
      <c r="A99" s="156"/>
      <c r="B99" s="399" t="s">
        <v>10322</v>
      </c>
      <c r="C99" s="76" t="s">
        <v>186</v>
      </c>
      <c r="D99" s="399" t="s">
        <v>10323</v>
      </c>
      <c r="E99" s="399"/>
      <c r="F99" s="69" t="s">
        <v>10473</v>
      </c>
      <c r="G99" s="432"/>
      <c r="H99" s="430">
        <v>150000</v>
      </c>
      <c r="I99" s="432"/>
      <c r="J99" s="432" t="s">
        <v>1671</v>
      </c>
      <c r="K99" s="432" t="s">
        <v>1063</v>
      </c>
      <c r="L99" s="432" t="s">
        <v>10399</v>
      </c>
      <c r="M99" s="433" t="s">
        <v>10474</v>
      </c>
      <c r="N99" s="168" t="s">
        <v>1063</v>
      </c>
      <c r="O99" s="428" t="s">
        <v>1575</v>
      </c>
      <c r="P99" s="427" t="s">
        <v>1063</v>
      </c>
      <c r="Q99" s="427" t="s">
        <v>10391</v>
      </c>
      <c r="R99" s="156"/>
      <c r="S99" s="145">
        <v>15</v>
      </c>
      <c r="T99" s="143" t="s">
        <v>1063</v>
      </c>
      <c r="U99" s="156"/>
      <c r="V99" s="156" t="s">
        <v>10392</v>
      </c>
      <c r="W99" s="156"/>
      <c r="Y99" s="637">
        <f t="shared" si="2"/>
        <v>10500.000000000002</v>
      </c>
      <c r="Z99" s="430">
        <f t="shared" si="3"/>
        <v>160500</v>
      </c>
    </row>
    <row r="100" spans="1:26" ht="15.5" x14ac:dyDescent="0.35">
      <c r="A100" s="156"/>
      <c r="B100" s="399" t="s">
        <v>10322</v>
      </c>
      <c r="C100" s="76" t="s">
        <v>186</v>
      </c>
      <c r="D100" s="399" t="s">
        <v>10323</v>
      </c>
      <c r="E100" s="399"/>
      <c r="F100" s="69" t="s">
        <v>10475</v>
      </c>
      <c r="G100" s="432"/>
      <c r="H100" s="430">
        <v>150000</v>
      </c>
      <c r="I100" s="432"/>
      <c r="J100" s="432" t="s">
        <v>2468</v>
      </c>
      <c r="K100" s="432" t="s">
        <v>1063</v>
      </c>
      <c r="L100" s="432" t="s">
        <v>9875</v>
      </c>
      <c r="M100" s="433">
        <v>19190247</v>
      </c>
      <c r="N100" s="168" t="s">
        <v>1063</v>
      </c>
      <c r="O100" s="428" t="s">
        <v>1575</v>
      </c>
      <c r="P100" s="427" t="s">
        <v>1063</v>
      </c>
      <c r="Q100" s="427" t="s">
        <v>10391</v>
      </c>
      <c r="R100" s="156"/>
      <c r="S100" s="145">
        <v>15</v>
      </c>
      <c r="T100" s="143" t="s">
        <v>1063</v>
      </c>
      <c r="U100" s="156"/>
      <c r="V100" s="156" t="s">
        <v>10392</v>
      </c>
      <c r="W100" s="156"/>
      <c r="Y100" s="637">
        <f t="shared" si="2"/>
        <v>10500.000000000002</v>
      </c>
      <c r="Z100" s="430">
        <f t="shared" si="3"/>
        <v>160500</v>
      </c>
    </row>
    <row r="101" spans="1:26" ht="15.5" x14ac:dyDescent="0.35">
      <c r="A101" s="156"/>
      <c r="B101" s="399" t="s">
        <v>10322</v>
      </c>
      <c r="C101" s="76" t="s">
        <v>186</v>
      </c>
      <c r="D101" s="399" t="s">
        <v>10323</v>
      </c>
      <c r="E101" s="399"/>
      <c r="F101" s="69" t="s">
        <v>10476</v>
      </c>
      <c r="G101" s="432"/>
      <c r="H101" s="430">
        <v>150000</v>
      </c>
      <c r="I101" s="432"/>
      <c r="J101" s="432" t="s">
        <v>1671</v>
      </c>
      <c r="K101" s="432" t="s">
        <v>1063</v>
      </c>
      <c r="L101" s="432" t="s">
        <v>10389</v>
      </c>
      <c r="M101" s="433" t="s">
        <v>10477</v>
      </c>
      <c r="N101" s="168" t="s">
        <v>1063</v>
      </c>
      <c r="O101" s="428" t="s">
        <v>1575</v>
      </c>
      <c r="P101" s="427" t="s">
        <v>1063</v>
      </c>
      <c r="Q101" s="427" t="s">
        <v>10391</v>
      </c>
      <c r="R101" s="156"/>
      <c r="S101" s="145">
        <v>15</v>
      </c>
      <c r="T101" s="143" t="s">
        <v>1063</v>
      </c>
      <c r="U101" s="156"/>
      <c r="V101" s="156" t="s">
        <v>10392</v>
      </c>
      <c r="W101" s="156"/>
      <c r="Y101" s="637">
        <f t="shared" si="2"/>
        <v>10500.000000000002</v>
      </c>
      <c r="Z101" s="430">
        <f t="shared" si="3"/>
        <v>160500</v>
      </c>
    </row>
    <row r="102" spans="1:26" ht="15.5" x14ac:dyDescent="0.35">
      <c r="A102" s="156"/>
      <c r="B102" s="399" t="s">
        <v>10322</v>
      </c>
      <c r="C102" s="76" t="s">
        <v>186</v>
      </c>
      <c r="D102" s="399" t="s">
        <v>10323</v>
      </c>
      <c r="E102" s="399"/>
      <c r="F102" s="69" t="s">
        <v>10478</v>
      </c>
      <c r="G102" s="432"/>
      <c r="H102" s="430">
        <v>150000</v>
      </c>
      <c r="I102" s="432"/>
      <c r="J102" s="432" t="s">
        <v>2468</v>
      </c>
      <c r="K102" s="432" t="s">
        <v>1063</v>
      </c>
      <c r="L102" s="432" t="s">
        <v>9875</v>
      </c>
      <c r="M102" s="433">
        <v>19190210</v>
      </c>
      <c r="N102" s="168" t="s">
        <v>1063</v>
      </c>
      <c r="O102" s="428" t="s">
        <v>1575</v>
      </c>
      <c r="P102" s="427" t="s">
        <v>1063</v>
      </c>
      <c r="Q102" s="427" t="s">
        <v>10391</v>
      </c>
      <c r="R102" s="156"/>
      <c r="S102" s="145">
        <v>15</v>
      </c>
      <c r="T102" s="143" t="s">
        <v>1063</v>
      </c>
      <c r="U102" s="156"/>
      <c r="V102" s="156" t="s">
        <v>10392</v>
      </c>
      <c r="W102" s="156"/>
      <c r="Y102" s="637">
        <f t="shared" si="2"/>
        <v>10500.000000000002</v>
      </c>
      <c r="Z102" s="430">
        <f t="shared" si="3"/>
        <v>160500</v>
      </c>
    </row>
    <row r="103" spans="1:26" ht="15.5" x14ac:dyDescent="0.35">
      <c r="A103" s="156"/>
      <c r="B103" s="399" t="s">
        <v>10322</v>
      </c>
      <c r="C103" s="76" t="s">
        <v>186</v>
      </c>
      <c r="D103" s="399" t="s">
        <v>10323</v>
      </c>
      <c r="E103" s="399"/>
      <c r="F103" s="69" t="s">
        <v>10479</v>
      </c>
      <c r="G103" s="432"/>
      <c r="H103" s="430">
        <v>150000</v>
      </c>
      <c r="I103" s="432"/>
      <c r="J103" s="432" t="s">
        <v>1671</v>
      </c>
      <c r="K103" s="432" t="s">
        <v>1063</v>
      </c>
      <c r="L103" s="432" t="s">
        <v>10389</v>
      </c>
      <c r="M103" s="433" t="s">
        <v>10480</v>
      </c>
      <c r="N103" s="168" t="s">
        <v>1063</v>
      </c>
      <c r="O103" s="428" t="s">
        <v>1575</v>
      </c>
      <c r="P103" s="427" t="s">
        <v>1063</v>
      </c>
      <c r="Q103" s="427" t="s">
        <v>10391</v>
      </c>
      <c r="R103" s="156"/>
      <c r="S103" s="145">
        <v>15</v>
      </c>
      <c r="T103" s="143" t="s">
        <v>1063</v>
      </c>
      <c r="U103" s="156"/>
      <c r="V103" s="156" t="s">
        <v>10392</v>
      </c>
      <c r="W103" s="156"/>
      <c r="Y103" s="637">
        <f t="shared" si="2"/>
        <v>10500.000000000002</v>
      </c>
      <c r="Z103" s="430">
        <f t="shared" si="3"/>
        <v>160500</v>
      </c>
    </row>
    <row r="104" spans="1:26" ht="15.5" x14ac:dyDescent="0.35">
      <c r="A104" s="156"/>
      <c r="B104" s="399" t="s">
        <v>10322</v>
      </c>
      <c r="C104" s="76" t="s">
        <v>186</v>
      </c>
      <c r="D104" s="399" t="s">
        <v>10323</v>
      </c>
      <c r="E104" s="399"/>
      <c r="F104" s="69" t="s">
        <v>10481</v>
      </c>
      <c r="G104" s="432"/>
      <c r="H104" s="430">
        <v>150000</v>
      </c>
      <c r="I104" s="432"/>
      <c r="J104" s="432" t="s">
        <v>2468</v>
      </c>
      <c r="K104" s="432" t="s">
        <v>1063</v>
      </c>
      <c r="L104" s="432" t="s">
        <v>9875</v>
      </c>
      <c r="M104" s="433">
        <v>19190207</v>
      </c>
      <c r="N104" s="168" t="s">
        <v>1063</v>
      </c>
      <c r="O104" s="428" t="s">
        <v>1575</v>
      </c>
      <c r="P104" s="427" t="s">
        <v>1063</v>
      </c>
      <c r="Q104" s="428" t="s">
        <v>10391</v>
      </c>
      <c r="R104" s="156"/>
      <c r="S104" s="145">
        <v>15</v>
      </c>
      <c r="T104" s="143" t="s">
        <v>1063</v>
      </c>
      <c r="U104" s="156"/>
      <c r="V104" s="156" t="s">
        <v>10392</v>
      </c>
      <c r="W104" s="156"/>
      <c r="Y104" s="637">
        <f t="shared" si="2"/>
        <v>10500.000000000002</v>
      </c>
      <c r="Z104" s="430">
        <f t="shared" si="3"/>
        <v>160500</v>
      </c>
    </row>
    <row r="105" spans="1:26" ht="15.5" x14ac:dyDescent="0.35">
      <c r="A105" s="156"/>
      <c r="B105" s="399" t="s">
        <v>10322</v>
      </c>
      <c r="C105" s="76" t="s">
        <v>186</v>
      </c>
      <c r="D105" s="399" t="s">
        <v>10323</v>
      </c>
      <c r="E105" s="399"/>
      <c r="F105" s="69" t="s">
        <v>10482</v>
      </c>
      <c r="G105" s="156"/>
      <c r="H105" s="430">
        <v>150000</v>
      </c>
      <c r="I105" s="156"/>
      <c r="J105" s="156" t="s">
        <v>1671</v>
      </c>
      <c r="K105" s="156" t="s">
        <v>1063</v>
      </c>
      <c r="L105" s="156" t="s">
        <v>1863</v>
      </c>
      <c r="M105" s="431" t="s">
        <v>1510</v>
      </c>
      <c r="N105" s="168" t="s">
        <v>1063</v>
      </c>
      <c r="O105" s="427" t="s">
        <v>1575</v>
      </c>
      <c r="P105" s="427" t="s">
        <v>1063</v>
      </c>
      <c r="Q105" s="427" t="s">
        <v>10391</v>
      </c>
      <c r="R105" s="156"/>
      <c r="S105" s="145">
        <v>15</v>
      </c>
      <c r="T105" s="143" t="s">
        <v>1063</v>
      </c>
      <c r="U105" s="156"/>
      <c r="V105" s="156" t="s">
        <v>10392</v>
      </c>
      <c r="W105" s="156"/>
      <c r="Y105" s="637">
        <f t="shared" si="2"/>
        <v>10500.000000000002</v>
      </c>
      <c r="Z105" s="430">
        <f t="shared" si="3"/>
        <v>160500</v>
      </c>
    </row>
    <row r="106" spans="1:26" ht="15.5" x14ac:dyDescent="0.35">
      <c r="A106" s="156"/>
      <c r="B106" s="399" t="s">
        <v>10322</v>
      </c>
      <c r="C106" s="76" t="s">
        <v>186</v>
      </c>
      <c r="D106" s="399" t="s">
        <v>10323</v>
      </c>
      <c r="E106" s="399"/>
      <c r="F106" s="69" t="s">
        <v>10483</v>
      </c>
      <c r="G106" s="156"/>
      <c r="H106" s="430">
        <v>150000</v>
      </c>
      <c r="I106" s="156"/>
      <c r="J106" s="156" t="s">
        <v>1671</v>
      </c>
      <c r="K106" s="156" t="s">
        <v>1063</v>
      </c>
      <c r="L106" s="156" t="s">
        <v>10420</v>
      </c>
      <c r="M106" s="431" t="s">
        <v>10484</v>
      </c>
      <c r="N106" s="168" t="s">
        <v>1063</v>
      </c>
      <c r="O106" s="427" t="s">
        <v>1575</v>
      </c>
      <c r="P106" s="427" t="s">
        <v>1063</v>
      </c>
      <c r="Q106" s="427" t="s">
        <v>10391</v>
      </c>
      <c r="R106" s="156"/>
      <c r="S106" s="145">
        <v>15</v>
      </c>
      <c r="T106" s="143" t="s">
        <v>1063</v>
      </c>
      <c r="U106" s="156"/>
      <c r="V106" s="156" t="s">
        <v>10392</v>
      </c>
      <c r="W106" s="156"/>
      <c r="Y106" s="637">
        <f t="shared" si="2"/>
        <v>10500.000000000002</v>
      </c>
      <c r="Z106" s="430">
        <f t="shared" si="3"/>
        <v>160500</v>
      </c>
    </row>
    <row r="107" spans="1:26" ht="15.5" x14ac:dyDescent="0.35">
      <c r="A107" s="156"/>
      <c r="B107" s="399" t="s">
        <v>10322</v>
      </c>
      <c r="C107" s="76" t="s">
        <v>186</v>
      </c>
      <c r="D107" s="399" t="s">
        <v>10323</v>
      </c>
      <c r="E107" s="399"/>
      <c r="F107" s="69" t="s">
        <v>10485</v>
      </c>
      <c r="G107" s="156"/>
      <c r="H107" s="430">
        <v>150000</v>
      </c>
      <c r="I107" s="156"/>
      <c r="J107" s="156" t="s">
        <v>1671</v>
      </c>
      <c r="K107" s="156" t="s">
        <v>1063</v>
      </c>
      <c r="L107" s="156" t="s">
        <v>10458</v>
      </c>
      <c r="M107" s="431" t="s">
        <v>1510</v>
      </c>
      <c r="N107" s="168" t="s">
        <v>1063</v>
      </c>
      <c r="O107" s="427" t="s">
        <v>1575</v>
      </c>
      <c r="P107" s="427" t="s">
        <v>1063</v>
      </c>
      <c r="Q107" s="427" t="s">
        <v>10391</v>
      </c>
      <c r="R107" s="156"/>
      <c r="S107" s="145">
        <v>15</v>
      </c>
      <c r="T107" s="143" t="s">
        <v>1063</v>
      </c>
      <c r="U107" s="156"/>
      <c r="V107" s="156" t="s">
        <v>10392</v>
      </c>
      <c r="W107" s="156"/>
      <c r="Y107" s="637">
        <f t="shared" si="2"/>
        <v>10500.000000000002</v>
      </c>
      <c r="Z107" s="430">
        <f t="shared" si="3"/>
        <v>160500</v>
      </c>
    </row>
    <row r="108" spans="1:26" ht="15.5" x14ac:dyDescent="0.35">
      <c r="A108" s="156"/>
      <c r="B108" s="399" t="s">
        <v>10322</v>
      </c>
      <c r="C108" s="76" t="s">
        <v>186</v>
      </c>
      <c r="D108" s="399" t="s">
        <v>10323</v>
      </c>
      <c r="E108" s="399"/>
      <c r="F108" s="69" t="s">
        <v>10486</v>
      </c>
      <c r="G108" s="156"/>
      <c r="H108" s="430">
        <v>150000</v>
      </c>
      <c r="I108" s="156"/>
      <c r="J108" s="156" t="s">
        <v>1671</v>
      </c>
      <c r="K108" s="156" t="s">
        <v>1063</v>
      </c>
      <c r="L108" s="156" t="s">
        <v>10414</v>
      </c>
      <c r="M108" s="431" t="s">
        <v>10487</v>
      </c>
      <c r="N108" s="168" t="s">
        <v>1063</v>
      </c>
      <c r="O108" s="427" t="s">
        <v>1575</v>
      </c>
      <c r="P108" s="427" t="s">
        <v>1063</v>
      </c>
      <c r="Q108" s="427" t="s">
        <v>10391</v>
      </c>
      <c r="R108" s="156"/>
      <c r="S108" s="145">
        <v>15</v>
      </c>
      <c r="T108" s="143" t="s">
        <v>1063</v>
      </c>
      <c r="U108" s="156"/>
      <c r="V108" s="156" t="s">
        <v>10392</v>
      </c>
      <c r="W108" s="156"/>
      <c r="Y108" s="637">
        <f t="shared" si="2"/>
        <v>10500.000000000002</v>
      </c>
      <c r="Z108" s="430">
        <f t="shared" si="3"/>
        <v>160500</v>
      </c>
    </row>
    <row r="109" spans="1:26" ht="14.25" customHeight="1" x14ac:dyDescent="0.35">
      <c r="A109" s="156"/>
      <c r="B109" s="399" t="s">
        <v>10322</v>
      </c>
      <c r="C109" s="76" t="s">
        <v>186</v>
      </c>
      <c r="D109" s="399" t="s">
        <v>10323</v>
      </c>
      <c r="E109" s="399"/>
      <c r="F109" s="69" t="s">
        <v>10488</v>
      </c>
      <c r="G109" s="156"/>
      <c r="H109" s="430">
        <v>150000</v>
      </c>
      <c r="I109" s="156"/>
      <c r="J109" s="156" t="s">
        <v>1671</v>
      </c>
      <c r="K109" s="156" t="s">
        <v>1063</v>
      </c>
      <c r="L109" s="156" t="s">
        <v>10414</v>
      </c>
      <c r="M109" s="431" t="s">
        <v>1510</v>
      </c>
      <c r="N109" s="168" t="s">
        <v>1063</v>
      </c>
      <c r="O109" s="427" t="s">
        <v>1575</v>
      </c>
      <c r="P109" s="427" t="s">
        <v>1063</v>
      </c>
      <c r="Q109" s="427" t="s">
        <v>10391</v>
      </c>
      <c r="R109" s="156"/>
      <c r="S109" s="145">
        <v>15</v>
      </c>
      <c r="T109" s="143" t="s">
        <v>1063</v>
      </c>
      <c r="U109" s="156"/>
      <c r="V109" s="156" t="s">
        <v>10392</v>
      </c>
      <c r="W109" s="156"/>
      <c r="Y109" s="637">
        <f t="shared" si="2"/>
        <v>10500.000000000002</v>
      </c>
      <c r="Z109" s="430">
        <f t="shared" si="3"/>
        <v>160500</v>
      </c>
    </row>
    <row r="110" spans="1:26" ht="15.5" x14ac:dyDescent="0.35">
      <c r="A110" s="156"/>
      <c r="B110" s="399" t="s">
        <v>10322</v>
      </c>
      <c r="C110" s="76" t="s">
        <v>186</v>
      </c>
      <c r="D110" s="399" t="s">
        <v>10323</v>
      </c>
      <c r="E110" s="399"/>
      <c r="F110" s="69" t="s">
        <v>10489</v>
      </c>
      <c r="G110" s="156"/>
      <c r="H110" s="430">
        <v>150000</v>
      </c>
      <c r="I110" s="156"/>
      <c r="J110" s="156" t="s">
        <v>1671</v>
      </c>
      <c r="K110" s="156" t="s">
        <v>1063</v>
      </c>
      <c r="L110" s="156" t="s">
        <v>10389</v>
      </c>
      <c r="M110" s="431" t="s">
        <v>10490</v>
      </c>
      <c r="N110" s="168" t="s">
        <v>1063</v>
      </c>
      <c r="O110" s="427" t="s">
        <v>1575</v>
      </c>
      <c r="P110" s="427" t="s">
        <v>1063</v>
      </c>
      <c r="Q110" s="427" t="s">
        <v>10391</v>
      </c>
      <c r="R110" s="156"/>
      <c r="S110" s="145">
        <v>15</v>
      </c>
      <c r="T110" s="143" t="s">
        <v>1063</v>
      </c>
      <c r="U110" s="156"/>
      <c r="V110" s="156" t="s">
        <v>10392</v>
      </c>
      <c r="W110" s="156"/>
      <c r="Y110" s="637">
        <f t="shared" si="2"/>
        <v>10500.000000000002</v>
      </c>
      <c r="Z110" s="430">
        <f t="shared" si="3"/>
        <v>160500</v>
      </c>
    </row>
    <row r="111" spans="1:26" ht="15.5" x14ac:dyDescent="0.35">
      <c r="A111" s="156"/>
      <c r="B111" s="399" t="s">
        <v>10322</v>
      </c>
      <c r="C111" s="76" t="s">
        <v>186</v>
      </c>
      <c r="D111" s="399" t="s">
        <v>10323</v>
      </c>
      <c r="E111" s="399"/>
      <c r="F111" s="69" t="s">
        <v>10491</v>
      </c>
      <c r="G111" s="156"/>
      <c r="H111" s="430">
        <v>150000</v>
      </c>
      <c r="I111" s="156"/>
      <c r="J111" s="156" t="s">
        <v>2468</v>
      </c>
      <c r="K111" s="156" t="s">
        <v>1063</v>
      </c>
      <c r="L111" s="156" t="s">
        <v>9875</v>
      </c>
      <c r="M111" s="431" t="s">
        <v>10492</v>
      </c>
      <c r="N111" s="168" t="s">
        <v>1063</v>
      </c>
      <c r="O111" s="427" t="s">
        <v>1575</v>
      </c>
      <c r="P111" s="427" t="s">
        <v>1063</v>
      </c>
      <c r="Q111" s="427" t="s">
        <v>10391</v>
      </c>
      <c r="R111" s="156"/>
      <c r="S111" s="145">
        <v>15</v>
      </c>
      <c r="T111" s="143" t="s">
        <v>1063</v>
      </c>
      <c r="U111" s="156"/>
      <c r="V111" s="156" t="s">
        <v>10392</v>
      </c>
      <c r="W111" s="156"/>
      <c r="Y111" s="637">
        <f t="shared" si="2"/>
        <v>10500.000000000002</v>
      </c>
      <c r="Z111" s="430">
        <f t="shared" si="3"/>
        <v>160500</v>
      </c>
    </row>
    <row r="112" spans="1:26" ht="15.5" x14ac:dyDescent="0.35">
      <c r="A112" s="156"/>
      <c r="B112" s="399" t="s">
        <v>10322</v>
      </c>
      <c r="C112" s="76" t="s">
        <v>186</v>
      </c>
      <c r="D112" s="399" t="s">
        <v>10323</v>
      </c>
      <c r="E112" s="399"/>
      <c r="F112" s="69" t="s">
        <v>10493</v>
      </c>
      <c r="G112" s="156"/>
      <c r="H112" s="430">
        <v>150000</v>
      </c>
      <c r="I112" s="156"/>
      <c r="J112" s="156" t="s">
        <v>1671</v>
      </c>
      <c r="K112" s="156" t="s">
        <v>1063</v>
      </c>
      <c r="L112" s="156" t="s">
        <v>10389</v>
      </c>
      <c r="M112" s="431" t="s">
        <v>10494</v>
      </c>
      <c r="N112" s="168" t="s">
        <v>1063</v>
      </c>
      <c r="O112" s="427" t="s">
        <v>1575</v>
      </c>
      <c r="P112" s="427" t="s">
        <v>1063</v>
      </c>
      <c r="Q112" s="427" t="s">
        <v>10391</v>
      </c>
      <c r="R112" s="156"/>
      <c r="S112" s="145">
        <v>15</v>
      </c>
      <c r="T112" s="143" t="s">
        <v>1063</v>
      </c>
      <c r="U112" s="156"/>
      <c r="V112" s="156" t="s">
        <v>10392</v>
      </c>
      <c r="W112" s="156"/>
      <c r="Y112" s="637">
        <f t="shared" si="2"/>
        <v>10500.000000000002</v>
      </c>
      <c r="Z112" s="430">
        <f t="shared" si="3"/>
        <v>160500</v>
      </c>
    </row>
    <row r="113" spans="1:26" ht="15.5" x14ac:dyDescent="0.35">
      <c r="A113" s="156"/>
      <c r="B113" s="399" t="s">
        <v>10322</v>
      </c>
      <c r="C113" s="76" t="s">
        <v>186</v>
      </c>
      <c r="D113" s="399" t="s">
        <v>10323</v>
      </c>
      <c r="E113" s="399"/>
      <c r="F113" s="69" t="s">
        <v>10495</v>
      </c>
      <c r="G113" s="156"/>
      <c r="H113" s="430">
        <v>150000</v>
      </c>
      <c r="I113" s="156"/>
      <c r="J113" s="156" t="s">
        <v>2468</v>
      </c>
      <c r="K113" s="156" t="s">
        <v>1063</v>
      </c>
      <c r="L113" s="156" t="s">
        <v>9875</v>
      </c>
      <c r="M113" s="431" t="s">
        <v>10496</v>
      </c>
      <c r="N113" s="168" t="s">
        <v>1063</v>
      </c>
      <c r="O113" s="427" t="s">
        <v>1575</v>
      </c>
      <c r="P113" s="427" t="s">
        <v>1063</v>
      </c>
      <c r="Q113" s="427" t="s">
        <v>10391</v>
      </c>
      <c r="R113" s="156"/>
      <c r="S113" s="145">
        <v>15</v>
      </c>
      <c r="T113" s="143" t="s">
        <v>1063</v>
      </c>
      <c r="U113" s="156"/>
      <c r="V113" s="156" t="s">
        <v>10392</v>
      </c>
      <c r="W113" s="156"/>
      <c r="Y113" s="637">
        <f t="shared" si="2"/>
        <v>10500.000000000002</v>
      </c>
      <c r="Z113" s="430">
        <f t="shared" si="3"/>
        <v>160500</v>
      </c>
    </row>
    <row r="114" spans="1:26" ht="15.5" x14ac:dyDescent="0.35">
      <c r="A114" s="156"/>
      <c r="B114" s="399" t="s">
        <v>10322</v>
      </c>
      <c r="C114" s="76" t="s">
        <v>186</v>
      </c>
      <c r="D114" s="399" t="s">
        <v>10323</v>
      </c>
      <c r="E114" s="399"/>
      <c r="F114" s="69" t="s">
        <v>10497</v>
      </c>
      <c r="G114" s="156"/>
      <c r="H114" s="430">
        <v>150000</v>
      </c>
      <c r="I114" s="156"/>
      <c r="J114" s="156" t="s">
        <v>1671</v>
      </c>
      <c r="K114" s="156" t="s">
        <v>1063</v>
      </c>
      <c r="L114" s="156" t="s">
        <v>10389</v>
      </c>
      <c r="M114" s="431" t="s">
        <v>10498</v>
      </c>
      <c r="N114" s="168" t="s">
        <v>1063</v>
      </c>
      <c r="O114" s="427" t="s">
        <v>1575</v>
      </c>
      <c r="P114" s="427" t="s">
        <v>1063</v>
      </c>
      <c r="Q114" s="427" t="s">
        <v>10391</v>
      </c>
      <c r="R114" s="156"/>
      <c r="S114" s="145">
        <v>15</v>
      </c>
      <c r="T114" s="143" t="s">
        <v>1063</v>
      </c>
      <c r="U114" s="156"/>
      <c r="V114" s="156" t="s">
        <v>10392</v>
      </c>
      <c r="W114" s="156"/>
      <c r="Y114" s="637">
        <f t="shared" si="2"/>
        <v>10500.000000000002</v>
      </c>
      <c r="Z114" s="430">
        <f t="shared" si="3"/>
        <v>160500</v>
      </c>
    </row>
    <row r="115" spans="1:26" ht="15.5" x14ac:dyDescent="0.35">
      <c r="A115" s="156"/>
      <c r="B115" s="399" t="s">
        <v>10322</v>
      </c>
      <c r="C115" s="76" t="s">
        <v>186</v>
      </c>
      <c r="D115" s="399" t="s">
        <v>10323</v>
      </c>
      <c r="E115" s="399"/>
      <c r="F115" s="69" t="s">
        <v>10499</v>
      </c>
      <c r="G115" s="156"/>
      <c r="H115" s="430">
        <v>150000</v>
      </c>
      <c r="I115" s="156"/>
      <c r="J115" s="156" t="s">
        <v>2468</v>
      </c>
      <c r="K115" s="156" t="s">
        <v>1063</v>
      </c>
      <c r="L115" s="156" t="s">
        <v>9875</v>
      </c>
      <c r="M115" s="431" t="s">
        <v>10500</v>
      </c>
      <c r="N115" s="168" t="s">
        <v>1063</v>
      </c>
      <c r="O115" s="427" t="s">
        <v>1575</v>
      </c>
      <c r="P115" s="427" t="s">
        <v>1063</v>
      </c>
      <c r="Q115" s="427" t="s">
        <v>10391</v>
      </c>
      <c r="R115" s="156"/>
      <c r="S115" s="145">
        <v>15</v>
      </c>
      <c r="T115" s="143" t="s">
        <v>1063</v>
      </c>
      <c r="U115" s="156"/>
      <c r="V115" s="156" t="s">
        <v>10392</v>
      </c>
      <c r="W115" s="156"/>
      <c r="Y115" s="637">
        <f t="shared" si="2"/>
        <v>10500.000000000002</v>
      </c>
      <c r="Z115" s="430">
        <f t="shared" si="3"/>
        <v>160500</v>
      </c>
    </row>
    <row r="116" spans="1:26" ht="15.5" x14ac:dyDescent="0.35">
      <c r="A116" s="156"/>
      <c r="B116" s="399" t="s">
        <v>10322</v>
      </c>
      <c r="C116" s="76" t="s">
        <v>186</v>
      </c>
      <c r="D116" s="399" t="s">
        <v>10323</v>
      </c>
      <c r="E116" s="399"/>
      <c r="F116" s="69" t="s">
        <v>10501</v>
      </c>
      <c r="G116" s="156"/>
      <c r="H116" s="430">
        <v>150000</v>
      </c>
      <c r="I116" s="156"/>
      <c r="J116" s="156" t="s">
        <v>1671</v>
      </c>
      <c r="K116" s="156" t="s">
        <v>1063</v>
      </c>
      <c r="L116" s="156" t="s">
        <v>10389</v>
      </c>
      <c r="M116" s="431" t="s">
        <v>10502</v>
      </c>
      <c r="N116" s="168" t="s">
        <v>1063</v>
      </c>
      <c r="O116" s="427" t="s">
        <v>1575</v>
      </c>
      <c r="P116" s="427" t="s">
        <v>1063</v>
      </c>
      <c r="Q116" s="427" t="s">
        <v>10391</v>
      </c>
      <c r="R116" s="156"/>
      <c r="S116" s="145">
        <v>15</v>
      </c>
      <c r="T116" s="143" t="s">
        <v>1063</v>
      </c>
      <c r="U116" s="156"/>
      <c r="V116" s="156" t="s">
        <v>10392</v>
      </c>
      <c r="W116" s="156"/>
      <c r="Y116" s="637">
        <f t="shared" si="2"/>
        <v>10500.000000000002</v>
      </c>
      <c r="Z116" s="430">
        <f t="shared" si="3"/>
        <v>160500</v>
      </c>
    </row>
    <row r="117" spans="1:26" ht="15.5" x14ac:dyDescent="0.35">
      <c r="A117" s="156"/>
      <c r="B117" s="399" t="s">
        <v>10322</v>
      </c>
      <c r="C117" s="76" t="s">
        <v>186</v>
      </c>
      <c r="D117" s="399" t="s">
        <v>10323</v>
      </c>
      <c r="E117" s="399"/>
      <c r="F117" s="69" t="s">
        <v>10503</v>
      </c>
      <c r="G117" s="156"/>
      <c r="H117" s="430">
        <v>150000</v>
      </c>
      <c r="I117" s="156"/>
      <c r="J117" s="156" t="s">
        <v>2468</v>
      </c>
      <c r="K117" s="156" t="s">
        <v>1063</v>
      </c>
      <c r="L117" s="156" t="s">
        <v>9875</v>
      </c>
      <c r="M117" s="431" t="s">
        <v>10504</v>
      </c>
      <c r="N117" s="168" t="s">
        <v>1063</v>
      </c>
      <c r="O117" s="427" t="s">
        <v>1575</v>
      </c>
      <c r="P117" s="427" t="s">
        <v>1063</v>
      </c>
      <c r="Q117" s="427" t="s">
        <v>10391</v>
      </c>
      <c r="R117" s="156"/>
      <c r="S117" s="145">
        <v>15</v>
      </c>
      <c r="T117" s="143" t="s">
        <v>1063</v>
      </c>
      <c r="U117" s="156"/>
      <c r="V117" s="156" t="s">
        <v>10392</v>
      </c>
      <c r="W117" s="156"/>
      <c r="Y117" s="637">
        <f t="shared" si="2"/>
        <v>10500.000000000002</v>
      </c>
      <c r="Z117" s="430">
        <f t="shared" si="3"/>
        <v>160500</v>
      </c>
    </row>
    <row r="118" spans="1:26" s="94" customFormat="1" ht="15.5" x14ac:dyDescent="0.35">
      <c r="A118" s="432"/>
      <c r="B118" s="399" t="s">
        <v>10322</v>
      </c>
      <c r="C118" s="76" t="s">
        <v>186</v>
      </c>
      <c r="D118" s="399" t="s">
        <v>10323</v>
      </c>
      <c r="E118" s="399"/>
      <c r="F118" s="69" t="s">
        <v>10505</v>
      </c>
      <c r="G118" s="432"/>
      <c r="H118" s="430">
        <v>150000</v>
      </c>
      <c r="I118" s="432"/>
      <c r="J118" s="432" t="s">
        <v>1671</v>
      </c>
      <c r="K118" s="432" t="s">
        <v>1063</v>
      </c>
      <c r="L118" s="432" t="s">
        <v>10506</v>
      </c>
      <c r="M118" s="433" t="s">
        <v>10507</v>
      </c>
      <c r="N118" s="168" t="s">
        <v>1063</v>
      </c>
      <c r="O118" s="428" t="s">
        <v>1575</v>
      </c>
      <c r="P118" s="427" t="s">
        <v>1063</v>
      </c>
      <c r="Q118" s="428" t="s">
        <v>10391</v>
      </c>
      <c r="R118" s="432"/>
      <c r="S118" s="145">
        <v>15</v>
      </c>
      <c r="T118" s="143" t="s">
        <v>1063</v>
      </c>
      <c r="U118" s="432"/>
      <c r="V118" s="156" t="s">
        <v>10392</v>
      </c>
      <c r="W118" s="432"/>
      <c r="Y118" s="637">
        <f t="shared" si="2"/>
        <v>10500.000000000002</v>
      </c>
      <c r="Z118" s="430">
        <f t="shared" si="3"/>
        <v>160500</v>
      </c>
    </row>
    <row r="119" spans="1:26" s="94" customFormat="1" ht="15.5" x14ac:dyDescent="0.35">
      <c r="A119" s="432"/>
      <c r="B119" s="399" t="s">
        <v>10322</v>
      </c>
      <c r="C119" s="76" t="s">
        <v>186</v>
      </c>
      <c r="D119" s="399" t="s">
        <v>10323</v>
      </c>
      <c r="E119" s="399"/>
      <c r="F119" s="69" t="s">
        <v>10508</v>
      </c>
      <c r="G119" s="432"/>
      <c r="H119" s="430">
        <v>150000</v>
      </c>
      <c r="I119" s="432"/>
      <c r="J119" s="432" t="s">
        <v>1671</v>
      </c>
      <c r="K119" s="432" t="s">
        <v>1063</v>
      </c>
      <c r="L119" s="432" t="s">
        <v>10407</v>
      </c>
      <c r="M119" s="433" t="s">
        <v>10509</v>
      </c>
      <c r="N119" s="168" t="s">
        <v>1063</v>
      </c>
      <c r="O119" s="428" t="s">
        <v>1575</v>
      </c>
      <c r="P119" s="427" t="s">
        <v>1063</v>
      </c>
      <c r="Q119" s="428" t="s">
        <v>10391</v>
      </c>
      <c r="R119" s="432"/>
      <c r="S119" s="145">
        <v>15</v>
      </c>
      <c r="T119" s="143" t="s">
        <v>1063</v>
      </c>
      <c r="U119" s="432"/>
      <c r="V119" s="156" t="s">
        <v>10392</v>
      </c>
      <c r="W119" s="432"/>
      <c r="Y119" s="637">
        <f t="shared" si="2"/>
        <v>10500.000000000002</v>
      </c>
      <c r="Z119" s="430">
        <f t="shared" si="3"/>
        <v>160500</v>
      </c>
    </row>
    <row r="120" spans="1:26" s="94" customFormat="1" ht="15.5" x14ac:dyDescent="0.35">
      <c r="A120" s="432"/>
      <c r="B120" s="399" t="s">
        <v>10322</v>
      </c>
      <c r="C120" s="76" t="s">
        <v>186</v>
      </c>
      <c r="D120" s="399" t="s">
        <v>10323</v>
      </c>
      <c r="E120" s="399"/>
      <c r="F120" s="69" t="s">
        <v>10510</v>
      </c>
      <c r="G120" s="432"/>
      <c r="H120" s="430">
        <v>150000</v>
      </c>
      <c r="I120" s="432"/>
      <c r="J120" s="432" t="s">
        <v>1671</v>
      </c>
      <c r="K120" s="432" t="s">
        <v>1063</v>
      </c>
      <c r="L120" s="432" t="s">
        <v>10389</v>
      </c>
      <c r="M120" s="433" t="s">
        <v>10511</v>
      </c>
      <c r="N120" s="168" t="s">
        <v>1063</v>
      </c>
      <c r="O120" s="428" t="s">
        <v>1575</v>
      </c>
      <c r="P120" s="427" t="s">
        <v>1063</v>
      </c>
      <c r="Q120" s="428" t="s">
        <v>10391</v>
      </c>
      <c r="R120" s="432"/>
      <c r="S120" s="145">
        <v>15</v>
      </c>
      <c r="T120" s="143" t="s">
        <v>1063</v>
      </c>
      <c r="U120" s="432"/>
      <c r="V120" s="156" t="s">
        <v>10392</v>
      </c>
      <c r="W120" s="432"/>
      <c r="Y120" s="637">
        <f t="shared" si="2"/>
        <v>10500.000000000002</v>
      </c>
      <c r="Z120" s="430">
        <f t="shared" si="3"/>
        <v>160500</v>
      </c>
    </row>
    <row r="121" spans="1:26" s="94" customFormat="1" ht="15.5" x14ac:dyDescent="0.35">
      <c r="A121" s="432"/>
      <c r="B121" s="399" t="s">
        <v>10322</v>
      </c>
      <c r="C121" s="76" t="s">
        <v>186</v>
      </c>
      <c r="D121" s="399" t="s">
        <v>10323</v>
      </c>
      <c r="E121" s="399"/>
      <c r="F121" s="69" t="s">
        <v>10512</v>
      </c>
      <c r="G121" s="432"/>
      <c r="H121" s="430">
        <v>150000</v>
      </c>
      <c r="I121" s="432"/>
      <c r="J121" s="432" t="s">
        <v>1671</v>
      </c>
      <c r="K121" s="432" t="s">
        <v>1063</v>
      </c>
      <c r="L121" s="432" t="s">
        <v>10458</v>
      </c>
      <c r="M121" s="433" t="s">
        <v>1510</v>
      </c>
      <c r="N121" s="168" t="s">
        <v>1063</v>
      </c>
      <c r="O121" s="428" t="s">
        <v>1575</v>
      </c>
      <c r="P121" s="427" t="s">
        <v>1063</v>
      </c>
      <c r="Q121" s="428" t="s">
        <v>10391</v>
      </c>
      <c r="R121" s="432"/>
      <c r="S121" s="145">
        <v>15</v>
      </c>
      <c r="T121" s="143" t="s">
        <v>1063</v>
      </c>
      <c r="U121" s="432"/>
      <c r="V121" s="156" t="s">
        <v>10392</v>
      </c>
      <c r="W121" s="432"/>
      <c r="Y121" s="637">
        <f t="shared" si="2"/>
        <v>10500.000000000002</v>
      </c>
      <c r="Z121" s="430">
        <f t="shared" si="3"/>
        <v>160500</v>
      </c>
    </row>
    <row r="122" spans="1:26" s="94" customFormat="1" ht="15.5" x14ac:dyDescent="0.35">
      <c r="A122" s="432"/>
      <c r="B122" s="399" t="s">
        <v>10322</v>
      </c>
      <c r="C122" s="76" t="s">
        <v>186</v>
      </c>
      <c r="D122" s="399" t="s">
        <v>10323</v>
      </c>
      <c r="E122" s="399"/>
      <c r="F122" s="69" t="s">
        <v>10513</v>
      </c>
      <c r="G122" s="432"/>
      <c r="H122" s="430">
        <v>150000</v>
      </c>
      <c r="I122" s="432"/>
      <c r="J122" s="432" t="s">
        <v>1671</v>
      </c>
      <c r="K122" s="432" t="s">
        <v>1063</v>
      </c>
      <c r="L122" s="432" t="s">
        <v>10389</v>
      </c>
      <c r="M122" s="433" t="s">
        <v>10514</v>
      </c>
      <c r="N122" s="168" t="s">
        <v>1063</v>
      </c>
      <c r="O122" s="428" t="s">
        <v>1575</v>
      </c>
      <c r="P122" s="427" t="s">
        <v>1063</v>
      </c>
      <c r="Q122" s="428" t="s">
        <v>10391</v>
      </c>
      <c r="R122" s="432"/>
      <c r="S122" s="145">
        <v>15</v>
      </c>
      <c r="T122" s="143" t="s">
        <v>1063</v>
      </c>
      <c r="U122" s="432"/>
      <c r="V122" s="156" t="s">
        <v>10392</v>
      </c>
      <c r="W122" s="432"/>
      <c r="Y122" s="637">
        <f t="shared" si="2"/>
        <v>10500.000000000002</v>
      </c>
      <c r="Z122" s="430">
        <f t="shared" si="3"/>
        <v>160500</v>
      </c>
    </row>
    <row r="123" spans="1:26" s="94" customFormat="1" ht="15.5" x14ac:dyDescent="0.35">
      <c r="A123" s="432"/>
      <c r="B123" s="399" t="s">
        <v>10322</v>
      </c>
      <c r="C123" s="76" t="s">
        <v>186</v>
      </c>
      <c r="D123" s="399" t="s">
        <v>10323</v>
      </c>
      <c r="E123" s="399"/>
      <c r="F123" s="69" t="s">
        <v>10515</v>
      </c>
      <c r="G123" s="432"/>
      <c r="H123" s="430">
        <v>150000</v>
      </c>
      <c r="I123" s="432"/>
      <c r="J123" s="432" t="s">
        <v>1671</v>
      </c>
      <c r="K123" s="432" t="s">
        <v>1063</v>
      </c>
      <c r="L123" s="432" t="s">
        <v>10463</v>
      </c>
      <c r="M123" s="433" t="s">
        <v>10516</v>
      </c>
      <c r="N123" s="168" t="s">
        <v>1063</v>
      </c>
      <c r="O123" s="428" t="s">
        <v>1575</v>
      </c>
      <c r="P123" s="427" t="s">
        <v>1063</v>
      </c>
      <c r="Q123" s="428" t="s">
        <v>10391</v>
      </c>
      <c r="R123" s="432"/>
      <c r="S123" s="145">
        <v>15</v>
      </c>
      <c r="T123" s="143" t="s">
        <v>1063</v>
      </c>
      <c r="U123" s="432"/>
      <c r="V123" s="156" t="s">
        <v>10392</v>
      </c>
      <c r="W123" s="432"/>
      <c r="Y123" s="637">
        <f t="shared" si="2"/>
        <v>10500.000000000002</v>
      </c>
      <c r="Z123" s="430">
        <f t="shared" si="3"/>
        <v>160500</v>
      </c>
    </row>
    <row r="124" spans="1:26" s="94" customFormat="1" ht="15.5" x14ac:dyDescent="0.35">
      <c r="A124" s="432"/>
      <c r="B124" s="399" t="s">
        <v>10322</v>
      </c>
      <c r="C124" s="76" t="s">
        <v>186</v>
      </c>
      <c r="D124" s="399" t="s">
        <v>10323</v>
      </c>
      <c r="E124" s="399"/>
      <c r="F124" s="69" t="s">
        <v>10517</v>
      </c>
      <c r="G124" s="432"/>
      <c r="H124" s="430">
        <v>150000</v>
      </c>
      <c r="I124" s="432"/>
      <c r="J124" s="432" t="s">
        <v>1671</v>
      </c>
      <c r="K124" s="432" t="s">
        <v>1063</v>
      </c>
      <c r="L124" s="432" t="s">
        <v>10414</v>
      </c>
      <c r="M124" s="433" t="s">
        <v>1510</v>
      </c>
      <c r="N124" s="168" t="s">
        <v>1063</v>
      </c>
      <c r="O124" s="428" t="s">
        <v>1575</v>
      </c>
      <c r="P124" s="427" t="s">
        <v>1063</v>
      </c>
      <c r="Q124" s="428" t="s">
        <v>10391</v>
      </c>
      <c r="R124" s="432"/>
      <c r="S124" s="145">
        <v>15</v>
      </c>
      <c r="T124" s="143" t="s">
        <v>1063</v>
      </c>
      <c r="U124" s="432"/>
      <c r="V124" s="156" t="s">
        <v>10392</v>
      </c>
      <c r="W124" s="432"/>
      <c r="Y124" s="637">
        <f t="shared" si="2"/>
        <v>10500.000000000002</v>
      </c>
      <c r="Z124" s="430">
        <f t="shared" si="3"/>
        <v>160500</v>
      </c>
    </row>
    <row r="125" spans="1:26" s="94" customFormat="1" ht="15.5" x14ac:dyDescent="0.35">
      <c r="A125" s="432"/>
      <c r="B125" s="399" t="s">
        <v>10322</v>
      </c>
      <c r="C125" s="76" t="s">
        <v>186</v>
      </c>
      <c r="D125" s="399" t="s">
        <v>10323</v>
      </c>
      <c r="E125" s="399"/>
      <c r="F125" s="69" t="s">
        <v>10518</v>
      </c>
      <c r="G125" s="432"/>
      <c r="H125" s="430">
        <v>150000</v>
      </c>
      <c r="I125" s="432"/>
      <c r="J125" s="432" t="s">
        <v>1671</v>
      </c>
      <c r="K125" s="432" t="s">
        <v>1063</v>
      </c>
      <c r="L125" s="432" t="s">
        <v>10420</v>
      </c>
      <c r="M125" s="433" t="s">
        <v>10519</v>
      </c>
      <c r="N125" s="168" t="s">
        <v>1063</v>
      </c>
      <c r="O125" s="428" t="s">
        <v>1575</v>
      </c>
      <c r="P125" s="427" t="s">
        <v>1063</v>
      </c>
      <c r="Q125" s="428" t="s">
        <v>10391</v>
      </c>
      <c r="R125" s="432"/>
      <c r="S125" s="145">
        <v>15</v>
      </c>
      <c r="T125" s="143" t="s">
        <v>1063</v>
      </c>
      <c r="U125" s="432"/>
      <c r="V125" s="156" t="s">
        <v>10392</v>
      </c>
      <c r="W125" s="432"/>
      <c r="Y125" s="637">
        <f t="shared" si="2"/>
        <v>10500.000000000002</v>
      </c>
      <c r="Z125" s="430">
        <f t="shared" si="3"/>
        <v>160500</v>
      </c>
    </row>
    <row r="126" spans="1:26" ht="15.5" x14ac:dyDescent="0.35">
      <c r="A126" s="156"/>
      <c r="B126" s="399" t="s">
        <v>10322</v>
      </c>
      <c r="C126" s="76" t="s">
        <v>186</v>
      </c>
      <c r="D126" s="399" t="s">
        <v>10323</v>
      </c>
      <c r="E126" s="399"/>
      <c r="F126" s="69" t="s">
        <v>10520</v>
      </c>
      <c r="G126" s="156"/>
      <c r="H126" s="430">
        <v>150000</v>
      </c>
      <c r="I126" s="156"/>
      <c r="J126" s="432" t="s">
        <v>1671</v>
      </c>
      <c r="K126" s="432" t="s">
        <v>1063</v>
      </c>
      <c r="L126" s="156" t="s">
        <v>10420</v>
      </c>
      <c r="M126" s="431" t="s">
        <v>10521</v>
      </c>
      <c r="N126" s="168" t="s">
        <v>1063</v>
      </c>
      <c r="O126" s="428" t="s">
        <v>1575</v>
      </c>
      <c r="P126" s="427" t="s">
        <v>1063</v>
      </c>
      <c r="Q126" s="428" t="s">
        <v>10391</v>
      </c>
      <c r="R126" s="156"/>
      <c r="S126" s="145">
        <v>15</v>
      </c>
      <c r="T126" s="143" t="s">
        <v>1063</v>
      </c>
      <c r="U126" s="156"/>
      <c r="V126" s="156" t="s">
        <v>10392</v>
      </c>
      <c r="W126" s="156"/>
      <c r="Y126" s="637">
        <f t="shared" si="2"/>
        <v>10500.000000000002</v>
      </c>
      <c r="Z126" s="430">
        <f t="shared" si="3"/>
        <v>160500</v>
      </c>
    </row>
    <row r="127" spans="1:26" ht="15.5" x14ac:dyDescent="0.35">
      <c r="A127" s="156"/>
      <c r="B127" s="399" t="s">
        <v>10322</v>
      </c>
      <c r="C127" s="76" t="s">
        <v>186</v>
      </c>
      <c r="D127" s="399" t="s">
        <v>10323</v>
      </c>
      <c r="E127" s="399"/>
      <c r="F127" s="69" t="s">
        <v>10522</v>
      </c>
      <c r="G127" s="156"/>
      <c r="H127" s="430">
        <v>150000</v>
      </c>
      <c r="I127" s="156"/>
      <c r="J127" s="432" t="s">
        <v>1671</v>
      </c>
      <c r="K127" s="432" t="s">
        <v>1063</v>
      </c>
      <c r="L127" s="156" t="s">
        <v>10414</v>
      </c>
      <c r="M127" s="431" t="s">
        <v>1510</v>
      </c>
      <c r="N127" s="168" t="s">
        <v>1063</v>
      </c>
      <c r="O127" s="428" t="s">
        <v>1575</v>
      </c>
      <c r="P127" s="427" t="s">
        <v>1063</v>
      </c>
      <c r="Q127" s="428" t="s">
        <v>10391</v>
      </c>
      <c r="R127" s="156"/>
      <c r="S127" s="145">
        <v>15</v>
      </c>
      <c r="T127" s="143" t="s">
        <v>1063</v>
      </c>
      <c r="U127" s="156"/>
      <c r="V127" s="156" t="s">
        <v>10392</v>
      </c>
      <c r="W127" s="156"/>
      <c r="Y127" s="637">
        <f t="shared" si="2"/>
        <v>10500.000000000002</v>
      </c>
      <c r="Z127" s="430">
        <f t="shared" si="3"/>
        <v>160500</v>
      </c>
    </row>
    <row r="128" spans="1:26" ht="15.5" x14ac:dyDescent="0.35">
      <c r="A128" s="156"/>
      <c r="B128" s="399" t="s">
        <v>10322</v>
      </c>
      <c r="C128" s="76" t="s">
        <v>186</v>
      </c>
      <c r="D128" s="399" t="s">
        <v>10323</v>
      </c>
      <c r="E128" s="399"/>
      <c r="F128" s="69" t="s">
        <v>10523</v>
      </c>
      <c r="G128" s="156"/>
      <c r="H128" s="430">
        <v>150000</v>
      </c>
      <c r="I128" s="156"/>
      <c r="J128" s="156" t="s">
        <v>1671</v>
      </c>
      <c r="K128" s="156" t="s">
        <v>1063</v>
      </c>
      <c r="L128" s="156" t="s">
        <v>10524</v>
      </c>
      <c r="M128" s="431" t="s">
        <v>10525</v>
      </c>
      <c r="N128" s="168" t="s">
        <v>1063</v>
      </c>
      <c r="O128" s="427" t="s">
        <v>1575</v>
      </c>
      <c r="P128" s="427" t="s">
        <v>1063</v>
      </c>
      <c r="Q128" s="427" t="s">
        <v>10391</v>
      </c>
      <c r="R128" s="156"/>
      <c r="S128" s="145">
        <v>15</v>
      </c>
      <c r="T128" s="143" t="s">
        <v>1063</v>
      </c>
      <c r="U128" s="156"/>
      <c r="V128" s="156" t="s">
        <v>10392</v>
      </c>
      <c r="W128" s="156"/>
      <c r="Y128" s="637">
        <f t="shared" si="2"/>
        <v>10500.000000000002</v>
      </c>
      <c r="Z128" s="430">
        <f t="shared" si="3"/>
        <v>160500</v>
      </c>
    </row>
    <row r="129" spans="1:26" ht="15.5" x14ac:dyDescent="0.35">
      <c r="A129" s="156"/>
      <c r="B129" s="399" t="s">
        <v>10322</v>
      </c>
      <c r="C129" s="76" t="s">
        <v>186</v>
      </c>
      <c r="D129" s="399" t="s">
        <v>10323</v>
      </c>
      <c r="E129" s="399"/>
      <c r="F129" s="69" t="s">
        <v>10526</v>
      </c>
      <c r="G129" s="156"/>
      <c r="H129" s="430">
        <v>150000</v>
      </c>
      <c r="I129" s="156"/>
      <c r="J129" s="156" t="s">
        <v>2468</v>
      </c>
      <c r="K129" s="156" t="s">
        <v>1063</v>
      </c>
      <c r="L129" s="156" t="s">
        <v>9875</v>
      </c>
      <c r="M129" s="431" t="s">
        <v>10527</v>
      </c>
      <c r="N129" s="168" t="s">
        <v>1063</v>
      </c>
      <c r="O129" s="427" t="s">
        <v>1575</v>
      </c>
      <c r="P129" s="427" t="s">
        <v>1063</v>
      </c>
      <c r="Q129" s="427" t="s">
        <v>10391</v>
      </c>
      <c r="R129" s="156"/>
      <c r="S129" s="145">
        <v>15</v>
      </c>
      <c r="T129" s="143" t="s">
        <v>1063</v>
      </c>
      <c r="U129" s="156"/>
      <c r="V129" s="156" t="s">
        <v>10392</v>
      </c>
      <c r="W129" s="156"/>
      <c r="Y129" s="637">
        <f t="shared" si="2"/>
        <v>10500.000000000002</v>
      </c>
      <c r="Z129" s="430">
        <f t="shared" si="3"/>
        <v>160500</v>
      </c>
    </row>
    <row r="130" spans="1:26" ht="15.5" x14ac:dyDescent="0.35">
      <c r="A130" s="156"/>
      <c r="B130" s="399" t="s">
        <v>10322</v>
      </c>
      <c r="C130" s="76" t="s">
        <v>186</v>
      </c>
      <c r="D130" s="399" t="s">
        <v>10323</v>
      </c>
      <c r="E130" s="399"/>
      <c r="F130" s="69" t="s">
        <v>10528</v>
      </c>
      <c r="G130" s="156"/>
      <c r="H130" s="430">
        <v>150000</v>
      </c>
      <c r="I130" s="156"/>
      <c r="J130" s="156" t="s">
        <v>1671</v>
      </c>
      <c r="K130" s="156" t="s">
        <v>1063</v>
      </c>
      <c r="L130" s="156" t="s">
        <v>1063</v>
      </c>
      <c r="M130" s="431" t="s">
        <v>10529</v>
      </c>
      <c r="N130" s="168" t="s">
        <v>1063</v>
      </c>
      <c r="O130" s="427" t="s">
        <v>1575</v>
      </c>
      <c r="P130" s="427" t="s">
        <v>1063</v>
      </c>
      <c r="Q130" s="427" t="s">
        <v>10391</v>
      </c>
      <c r="R130" s="156"/>
      <c r="S130" s="145">
        <v>15</v>
      </c>
      <c r="T130" s="143" t="s">
        <v>1063</v>
      </c>
      <c r="U130" s="156"/>
      <c r="V130" s="156" t="s">
        <v>10392</v>
      </c>
      <c r="W130" s="156"/>
      <c r="Y130" s="637">
        <f t="shared" si="2"/>
        <v>10500.000000000002</v>
      </c>
      <c r="Z130" s="430">
        <f t="shared" si="3"/>
        <v>160500</v>
      </c>
    </row>
    <row r="131" spans="1:26" ht="15.5" x14ac:dyDescent="0.35">
      <c r="A131" s="156"/>
      <c r="B131" s="399" t="s">
        <v>10322</v>
      </c>
      <c r="C131" s="76" t="s">
        <v>186</v>
      </c>
      <c r="D131" s="399" t="s">
        <v>10323</v>
      </c>
      <c r="E131" s="399"/>
      <c r="F131" s="69" t="s">
        <v>10530</v>
      </c>
      <c r="G131" s="156"/>
      <c r="H131" s="430">
        <v>150000</v>
      </c>
      <c r="I131" s="156"/>
      <c r="J131" s="156" t="s">
        <v>1671</v>
      </c>
      <c r="K131" s="156" t="s">
        <v>1063</v>
      </c>
      <c r="L131" s="156" t="s">
        <v>10524</v>
      </c>
      <c r="M131" s="431" t="s">
        <v>10531</v>
      </c>
      <c r="N131" s="168" t="s">
        <v>1063</v>
      </c>
      <c r="O131" s="427" t="s">
        <v>1575</v>
      </c>
      <c r="P131" s="427" t="s">
        <v>1063</v>
      </c>
      <c r="Q131" s="427" t="s">
        <v>10391</v>
      </c>
      <c r="R131" s="156"/>
      <c r="S131" s="145">
        <v>15</v>
      </c>
      <c r="T131" s="143" t="s">
        <v>1063</v>
      </c>
      <c r="U131" s="156"/>
      <c r="V131" s="156" t="s">
        <v>10392</v>
      </c>
      <c r="W131" s="156"/>
      <c r="Y131" s="637">
        <f t="shared" si="2"/>
        <v>10500.000000000002</v>
      </c>
      <c r="Z131" s="430">
        <f t="shared" si="3"/>
        <v>160500</v>
      </c>
    </row>
    <row r="132" spans="1:26" ht="15.5" x14ac:dyDescent="0.35">
      <c r="A132" s="156"/>
      <c r="B132" s="399" t="s">
        <v>10322</v>
      </c>
      <c r="C132" s="76" t="s">
        <v>186</v>
      </c>
      <c r="D132" s="399" t="s">
        <v>10323</v>
      </c>
      <c r="E132" s="399"/>
      <c r="F132" s="69" t="s">
        <v>10532</v>
      </c>
      <c r="G132" s="156"/>
      <c r="H132" s="430">
        <v>150000</v>
      </c>
      <c r="I132" s="156"/>
      <c r="J132" s="156" t="s">
        <v>2468</v>
      </c>
      <c r="K132" s="156" t="s">
        <v>1063</v>
      </c>
      <c r="L132" s="156" t="s">
        <v>9875</v>
      </c>
      <c r="M132" s="431" t="s">
        <v>10533</v>
      </c>
      <c r="N132" s="168" t="s">
        <v>1063</v>
      </c>
      <c r="O132" s="427" t="s">
        <v>1575</v>
      </c>
      <c r="P132" s="427" t="s">
        <v>1063</v>
      </c>
      <c r="Q132" s="427" t="s">
        <v>10391</v>
      </c>
      <c r="R132" s="156"/>
      <c r="S132" s="145">
        <v>15</v>
      </c>
      <c r="T132" s="143" t="s">
        <v>1063</v>
      </c>
      <c r="U132" s="156"/>
      <c r="V132" s="156" t="s">
        <v>10392</v>
      </c>
      <c r="W132" s="156"/>
      <c r="Y132" s="637">
        <f t="shared" si="2"/>
        <v>10500.000000000002</v>
      </c>
      <c r="Z132" s="430">
        <f t="shared" si="3"/>
        <v>160500</v>
      </c>
    </row>
    <row r="133" spans="1:26" ht="15.5" x14ac:dyDescent="0.35">
      <c r="A133" s="156"/>
      <c r="B133" s="399" t="s">
        <v>10322</v>
      </c>
      <c r="C133" s="76" t="s">
        <v>186</v>
      </c>
      <c r="D133" s="399" t="s">
        <v>10323</v>
      </c>
      <c r="E133" s="399"/>
      <c r="F133" s="69" t="s">
        <v>10534</v>
      </c>
      <c r="G133" s="156"/>
      <c r="H133" s="430">
        <v>150000</v>
      </c>
      <c r="I133" s="156"/>
      <c r="J133" s="156" t="s">
        <v>1671</v>
      </c>
      <c r="K133" s="156" t="s">
        <v>1063</v>
      </c>
      <c r="L133" s="156" t="s">
        <v>1063</v>
      </c>
      <c r="M133" s="431" t="s">
        <v>10535</v>
      </c>
      <c r="N133" s="168" t="s">
        <v>1063</v>
      </c>
      <c r="O133" s="427" t="s">
        <v>1575</v>
      </c>
      <c r="P133" s="427" t="s">
        <v>1063</v>
      </c>
      <c r="Q133" s="427" t="s">
        <v>10391</v>
      </c>
      <c r="R133" s="156"/>
      <c r="S133" s="145">
        <v>15</v>
      </c>
      <c r="T133" s="143" t="s">
        <v>1063</v>
      </c>
      <c r="U133" s="156"/>
      <c r="V133" s="156" t="s">
        <v>10392</v>
      </c>
      <c r="W133" s="156"/>
      <c r="Y133" s="637">
        <f t="shared" si="2"/>
        <v>10500.000000000002</v>
      </c>
      <c r="Z133" s="430">
        <f t="shared" si="3"/>
        <v>160500</v>
      </c>
    </row>
    <row r="134" spans="1:26" ht="15.5" x14ac:dyDescent="0.35">
      <c r="A134" s="156"/>
      <c r="B134" s="399" t="s">
        <v>10322</v>
      </c>
      <c r="C134" s="76" t="s">
        <v>186</v>
      </c>
      <c r="D134" s="399" t="s">
        <v>10323</v>
      </c>
      <c r="E134" s="399"/>
      <c r="F134" s="69" t="s">
        <v>10536</v>
      </c>
      <c r="G134" s="156"/>
      <c r="H134" s="430">
        <v>150000</v>
      </c>
      <c r="I134" s="156"/>
      <c r="J134" s="156" t="s">
        <v>933</v>
      </c>
      <c r="K134" s="156" t="s">
        <v>1063</v>
      </c>
      <c r="L134" s="156" t="s">
        <v>1143</v>
      </c>
      <c r="M134" s="431" t="s">
        <v>10537</v>
      </c>
      <c r="N134" s="168" t="s">
        <v>1063</v>
      </c>
      <c r="O134" s="427" t="s">
        <v>1575</v>
      </c>
      <c r="P134" s="427" t="s">
        <v>1063</v>
      </c>
      <c r="Q134" s="427" t="s">
        <v>10391</v>
      </c>
      <c r="R134" s="156"/>
      <c r="S134" s="145">
        <v>15</v>
      </c>
      <c r="T134" s="143" t="s">
        <v>1063</v>
      </c>
      <c r="U134" s="156"/>
      <c r="V134" s="156" t="s">
        <v>10392</v>
      </c>
      <c r="W134" s="156"/>
      <c r="Y134" s="637">
        <f t="shared" si="2"/>
        <v>10500.000000000002</v>
      </c>
      <c r="Z134" s="430">
        <f t="shared" si="3"/>
        <v>160500</v>
      </c>
    </row>
    <row r="135" spans="1:26" ht="15.5" x14ac:dyDescent="0.35">
      <c r="A135" s="156"/>
      <c r="B135" s="399" t="s">
        <v>10322</v>
      </c>
      <c r="C135" s="76" t="s">
        <v>186</v>
      </c>
      <c r="D135" s="399" t="s">
        <v>10323</v>
      </c>
      <c r="E135" s="399"/>
      <c r="F135" s="69" t="s">
        <v>10538</v>
      </c>
      <c r="G135" s="156"/>
      <c r="H135" s="430">
        <v>150000</v>
      </c>
      <c r="I135" s="156"/>
      <c r="J135" s="156" t="s">
        <v>1671</v>
      </c>
      <c r="K135" s="156" t="s">
        <v>1063</v>
      </c>
      <c r="L135" s="156" t="s">
        <v>10524</v>
      </c>
      <c r="M135" s="431" t="s">
        <v>10539</v>
      </c>
      <c r="N135" s="168" t="s">
        <v>1063</v>
      </c>
      <c r="O135" s="427" t="s">
        <v>1575</v>
      </c>
      <c r="P135" s="427" t="s">
        <v>1063</v>
      </c>
      <c r="Q135" s="427" t="s">
        <v>10391</v>
      </c>
      <c r="R135" s="156"/>
      <c r="S135" s="145">
        <v>15</v>
      </c>
      <c r="T135" s="143" t="s">
        <v>1063</v>
      </c>
      <c r="U135" s="156"/>
      <c r="V135" s="156" t="s">
        <v>10392</v>
      </c>
      <c r="W135" s="156"/>
      <c r="Y135" s="637">
        <f t="shared" ref="Y135:Y198" si="4">H135*Y$5</f>
        <v>10500.000000000002</v>
      </c>
      <c r="Z135" s="430">
        <f t="shared" ref="Z135:Z198" si="5">H135+Y135</f>
        <v>160500</v>
      </c>
    </row>
    <row r="136" spans="1:26" ht="15.5" x14ac:dyDescent="0.35">
      <c r="A136" s="156"/>
      <c r="B136" s="399" t="s">
        <v>10322</v>
      </c>
      <c r="C136" s="76" t="s">
        <v>186</v>
      </c>
      <c r="D136" s="399" t="s">
        <v>10323</v>
      </c>
      <c r="E136" s="399"/>
      <c r="F136" s="69" t="s">
        <v>10540</v>
      </c>
      <c r="G136" s="156"/>
      <c r="H136" s="430">
        <v>150000</v>
      </c>
      <c r="I136" s="156"/>
      <c r="J136" s="156" t="s">
        <v>2468</v>
      </c>
      <c r="K136" s="156" t="s">
        <v>1063</v>
      </c>
      <c r="L136" s="156" t="s">
        <v>9875</v>
      </c>
      <c r="M136" s="431" t="s">
        <v>10541</v>
      </c>
      <c r="N136" s="168" t="s">
        <v>1063</v>
      </c>
      <c r="O136" s="427" t="s">
        <v>1575</v>
      </c>
      <c r="P136" s="427" t="s">
        <v>1063</v>
      </c>
      <c r="Q136" s="427" t="s">
        <v>10391</v>
      </c>
      <c r="R136" s="156"/>
      <c r="S136" s="145">
        <v>15</v>
      </c>
      <c r="T136" s="143" t="s">
        <v>1063</v>
      </c>
      <c r="U136" s="156"/>
      <c r="V136" s="156" t="s">
        <v>10392</v>
      </c>
      <c r="W136" s="156"/>
      <c r="Y136" s="637">
        <f t="shared" si="4"/>
        <v>10500.000000000002</v>
      </c>
      <c r="Z136" s="430">
        <f t="shared" si="5"/>
        <v>160500</v>
      </c>
    </row>
    <row r="137" spans="1:26" ht="15.5" x14ac:dyDescent="0.35">
      <c r="A137" s="156"/>
      <c r="B137" s="399" t="s">
        <v>10322</v>
      </c>
      <c r="C137" s="76" t="s">
        <v>186</v>
      </c>
      <c r="D137" s="399" t="s">
        <v>10323</v>
      </c>
      <c r="E137" s="399"/>
      <c r="F137" s="69" t="s">
        <v>10542</v>
      </c>
      <c r="G137" s="156"/>
      <c r="H137" s="430">
        <v>150000</v>
      </c>
      <c r="I137" s="156"/>
      <c r="J137" s="156" t="s">
        <v>1671</v>
      </c>
      <c r="K137" s="156" t="s">
        <v>1063</v>
      </c>
      <c r="L137" s="156" t="s">
        <v>1063</v>
      </c>
      <c r="M137" s="431" t="s">
        <v>10543</v>
      </c>
      <c r="N137" s="168" t="s">
        <v>1063</v>
      </c>
      <c r="O137" s="427" t="s">
        <v>1575</v>
      </c>
      <c r="P137" s="427" t="s">
        <v>1063</v>
      </c>
      <c r="Q137" s="427" t="s">
        <v>10391</v>
      </c>
      <c r="R137" s="156"/>
      <c r="S137" s="145">
        <v>15</v>
      </c>
      <c r="T137" s="143" t="s">
        <v>1063</v>
      </c>
      <c r="U137" s="156"/>
      <c r="V137" s="156" t="s">
        <v>10392</v>
      </c>
      <c r="W137" s="156"/>
      <c r="Y137" s="637">
        <f t="shared" si="4"/>
        <v>10500.000000000002</v>
      </c>
      <c r="Z137" s="430">
        <f t="shared" si="5"/>
        <v>160500</v>
      </c>
    </row>
    <row r="138" spans="1:26" ht="15.5" x14ac:dyDescent="0.35">
      <c r="A138" s="156"/>
      <c r="B138" s="399" t="s">
        <v>10322</v>
      </c>
      <c r="C138" s="76" t="s">
        <v>186</v>
      </c>
      <c r="D138" s="399" t="s">
        <v>10323</v>
      </c>
      <c r="E138" s="399"/>
      <c r="F138" s="69" t="s">
        <v>10544</v>
      </c>
      <c r="G138" s="156"/>
      <c r="H138" s="430">
        <v>150000</v>
      </c>
      <c r="I138" s="156"/>
      <c r="J138" s="156" t="s">
        <v>933</v>
      </c>
      <c r="K138" s="156" t="s">
        <v>1063</v>
      </c>
      <c r="L138" s="156" t="s">
        <v>1143</v>
      </c>
      <c r="M138" s="431" t="s">
        <v>10545</v>
      </c>
      <c r="N138" s="168" t="s">
        <v>1063</v>
      </c>
      <c r="O138" s="427" t="s">
        <v>1575</v>
      </c>
      <c r="P138" s="427" t="s">
        <v>1063</v>
      </c>
      <c r="Q138" s="427" t="s">
        <v>10391</v>
      </c>
      <c r="R138" s="156"/>
      <c r="S138" s="145">
        <v>15</v>
      </c>
      <c r="T138" s="143" t="s">
        <v>1063</v>
      </c>
      <c r="U138" s="156"/>
      <c r="V138" s="156" t="s">
        <v>10392</v>
      </c>
      <c r="W138" s="156"/>
      <c r="Y138" s="637">
        <f t="shared" si="4"/>
        <v>10500.000000000002</v>
      </c>
      <c r="Z138" s="430">
        <f t="shared" si="5"/>
        <v>160500</v>
      </c>
    </row>
    <row r="139" spans="1:26" ht="15.5" x14ac:dyDescent="0.35">
      <c r="A139" s="156"/>
      <c r="B139" s="399" t="s">
        <v>10322</v>
      </c>
      <c r="C139" s="76" t="s">
        <v>186</v>
      </c>
      <c r="D139" s="399" t="s">
        <v>10323</v>
      </c>
      <c r="E139" s="399"/>
      <c r="F139" s="69" t="s">
        <v>10546</v>
      </c>
      <c r="G139" s="156"/>
      <c r="H139" s="430">
        <v>150000</v>
      </c>
      <c r="I139" s="156"/>
      <c r="J139" s="156" t="s">
        <v>1671</v>
      </c>
      <c r="K139" s="156" t="s">
        <v>1063</v>
      </c>
      <c r="L139" s="156" t="s">
        <v>10524</v>
      </c>
      <c r="M139" s="431" t="s">
        <v>10547</v>
      </c>
      <c r="N139" s="168" t="s">
        <v>1063</v>
      </c>
      <c r="O139" s="427" t="s">
        <v>1575</v>
      </c>
      <c r="P139" s="427" t="s">
        <v>1063</v>
      </c>
      <c r="Q139" s="427" t="s">
        <v>10391</v>
      </c>
      <c r="R139" s="156"/>
      <c r="S139" s="145">
        <v>15</v>
      </c>
      <c r="T139" s="143" t="s">
        <v>1063</v>
      </c>
      <c r="U139" s="156"/>
      <c r="V139" s="156" t="s">
        <v>10392</v>
      </c>
      <c r="W139" s="156"/>
      <c r="Y139" s="637">
        <f t="shared" si="4"/>
        <v>10500.000000000002</v>
      </c>
      <c r="Z139" s="430">
        <f t="shared" si="5"/>
        <v>160500</v>
      </c>
    </row>
    <row r="140" spans="1:26" ht="15.5" x14ac:dyDescent="0.35">
      <c r="A140" s="156"/>
      <c r="B140" s="399" t="s">
        <v>10322</v>
      </c>
      <c r="C140" s="76" t="s">
        <v>186</v>
      </c>
      <c r="D140" s="399" t="s">
        <v>10323</v>
      </c>
      <c r="E140" s="399"/>
      <c r="F140" s="69" t="s">
        <v>10548</v>
      </c>
      <c r="G140" s="156"/>
      <c r="H140" s="430">
        <v>150000</v>
      </c>
      <c r="I140" s="156"/>
      <c r="J140" s="156" t="s">
        <v>2468</v>
      </c>
      <c r="K140" s="156" t="s">
        <v>1063</v>
      </c>
      <c r="L140" s="156" t="s">
        <v>9875</v>
      </c>
      <c r="M140" s="431" t="s">
        <v>10549</v>
      </c>
      <c r="N140" s="168" t="s">
        <v>1063</v>
      </c>
      <c r="O140" s="427" t="s">
        <v>1575</v>
      </c>
      <c r="P140" s="427" t="s">
        <v>1063</v>
      </c>
      <c r="Q140" s="427" t="s">
        <v>10391</v>
      </c>
      <c r="R140" s="156"/>
      <c r="S140" s="145">
        <v>15</v>
      </c>
      <c r="T140" s="143" t="s">
        <v>1063</v>
      </c>
      <c r="U140" s="156"/>
      <c r="V140" s="156" t="s">
        <v>10392</v>
      </c>
      <c r="W140" s="156"/>
      <c r="Y140" s="637">
        <f t="shared" si="4"/>
        <v>10500.000000000002</v>
      </c>
      <c r="Z140" s="430">
        <f t="shared" si="5"/>
        <v>160500</v>
      </c>
    </row>
    <row r="141" spans="1:26" ht="15.5" x14ac:dyDescent="0.35">
      <c r="A141" s="156"/>
      <c r="B141" s="399" t="s">
        <v>10322</v>
      </c>
      <c r="C141" s="76" t="s">
        <v>186</v>
      </c>
      <c r="D141" s="399" t="s">
        <v>10323</v>
      </c>
      <c r="E141" s="399"/>
      <c r="F141" s="69" t="s">
        <v>10550</v>
      </c>
      <c r="G141" s="156"/>
      <c r="H141" s="430">
        <v>150000</v>
      </c>
      <c r="I141" s="156"/>
      <c r="J141" s="156" t="s">
        <v>1671</v>
      </c>
      <c r="K141" s="156" t="s">
        <v>1063</v>
      </c>
      <c r="L141" s="156" t="s">
        <v>1063</v>
      </c>
      <c r="M141" s="431" t="s">
        <v>10551</v>
      </c>
      <c r="N141" s="168" t="s">
        <v>1063</v>
      </c>
      <c r="O141" s="427" t="s">
        <v>1575</v>
      </c>
      <c r="P141" s="427" t="s">
        <v>1063</v>
      </c>
      <c r="Q141" s="427" t="s">
        <v>10391</v>
      </c>
      <c r="R141" s="156"/>
      <c r="S141" s="145">
        <v>15</v>
      </c>
      <c r="T141" s="143" t="s">
        <v>1063</v>
      </c>
      <c r="U141" s="156"/>
      <c r="V141" s="156" t="s">
        <v>10392</v>
      </c>
      <c r="W141" s="156"/>
      <c r="Y141" s="637">
        <f t="shared" si="4"/>
        <v>10500.000000000002</v>
      </c>
      <c r="Z141" s="430">
        <f t="shared" si="5"/>
        <v>160500</v>
      </c>
    </row>
    <row r="142" spans="1:26" ht="15.5" x14ac:dyDescent="0.35">
      <c r="A142" s="156"/>
      <c r="B142" s="399"/>
      <c r="C142" s="76"/>
      <c r="D142" s="399"/>
      <c r="E142" s="399"/>
      <c r="F142" s="86" t="s">
        <v>994</v>
      </c>
      <c r="G142" s="434"/>
      <c r="H142" s="435">
        <f>SUM(H48:H141)</f>
        <v>14100000</v>
      </c>
      <c r="I142" s="156"/>
      <c r="J142" s="156"/>
      <c r="K142" s="156"/>
      <c r="L142" s="156"/>
      <c r="M142" s="431"/>
      <c r="N142" s="168"/>
      <c r="O142" s="427"/>
      <c r="P142" s="427"/>
      <c r="Q142" s="427"/>
      <c r="R142" s="156"/>
      <c r="S142" s="145"/>
      <c r="T142" s="143"/>
      <c r="U142" s="156"/>
      <c r="V142" s="156"/>
      <c r="W142" s="156"/>
      <c r="Y142" s="637">
        <f t="shared" si="4"/>
        <v>987000.00000000012</v>
      </c>
      <c r="Z142" s="435">
        <f t="shared" si="5"/>
        <v>15087000</v>
      </c>
    </row>
    <row r="143" spans="1:26" s="94" customFormat="1" ht="15.5" x14ac:dyDescent="0.35">
      <c r="A143" s="143"/>
      <c r="B143" s="69"/>
      <c r="C143" s="69"/>
      <c r="D143" s="69"/>
      <c r="E143" s="69"/>
      <c r="F143" s="89" t="s">
        <v>2245</v>
      </c>
      <c r="G143" s="69"/>
      <c r="H143" s="74"/>
      <c r="I143" s="69"/>
      <c r="J143" s="432"/>
      <c r="K143" s="167"/>
      <c r="L143" s="69"/>
      <c r="M143" s="167"/>
      <c r="N143" s="167"/>
      <c r="O143" s="167"/>
      <c r="P143" s="167"/>
      <c r="Q143" s="167"/>
      <c r="R143" s="69"/>
      <c r="S143" s="69"/>
      <c r="T143" s="69"/>
      <c r="U143" s="69"/>
      <c r="V143" s="69"/>
      <c r="W143" s="143"/>
      <c r="Y143" s="637">
        <f t="shared" si="4"/>
        <v>0</v>
      </c>
      <c r="Z143" s="74">
        <f t="shared" si="5"/>
        <v>0</v>
      </c>
    </row>
    <row r="144" spans="1:26" ht="15.5" x14ac:dyDescent="0.35">
      <c r="A144" s="156"/>
      <c r="B144" s="399" t="s">
        <v>10322</v>
      </c>
      <c r="C144" s="76" t="s">
        <v>186</v>
      </c>
      <c r="D144" s="399" t="s">
        <v>10323</v>
      </c>
      <c r="E144" s="399"/>
      <c r="F144" s="69" t="s">
        <v>10552</v>
      </c>
      <c r="G144" s="156"/>
      <c r="H144" s="430">
        <v>200000</v>
      </c>
      <c r="I144" s="156"/>
      <c r="J144" s="156" t="s">
        <v>1671</v>
      </c>
      <c r="K144" s="156" t="s">
        <v>1063</v>
      </c>
      <c r="L144" s="156" t="s">
        <v>10399</v>
      </c>
      <c r="M144" s="431" t="s">
        <v>1510</v>
      </c>
      <c r="N144" s="168" t="s">
        <v>1063</v>
      </c>
      <c r="O144" s="427" t="s">
        <v>1063</v>
      </c>
      <c r="P144" s="427" t="s">
        <v>1063</v>
      </c>
      <c r="Q144" s="427" t="s">
        <v>10391</v>
      </c>
      <c r="R144" s="156"/>
      <c r="S144" s="427">
        <v>15</v>
      </c>
      <c r="T144" s="143" t="s">
        <v>1063</v>
      </c>
      <c r="U144" s="156"/>
      <c r="V144" s="156" t="s">
        <v>10392</v>
      </c>
      <c r="W144" s="156"/>
      <c r="Y144" s="637">
        <f t="shared" si="4"/>
        <v>14000.000000000002</v>
      </c>
      <c r="Z144" s="430">
        <f t="shared" si="5"/>
        <v>214000</v>
      </c>
    </row>
    <row r="145" spans="1:26" ht="15.5" x14ac:dyDescent="0.35">
      <c r="A145" s="156"/>
      <c r="B145" s="399" t="s">
        <v>10322</v>
      </c>
      <c r="C145" s="76" t="s">
        <v>186</v>
      </c>
      <c r="D145" s="399" t="s">
        <v>10323</v>
      </c>
      <c r="E145" s="399"/>
      <c r="F145" s="69" t="s">
        <v>10553</v>
      </c>
      <c r="G145" s="156"/>
      <c r="H145" s="430">
        <v>200000</v>
      </c>
      <c r="I145" s="156"/>
      <c r="J145" s="156" t="s">
        <v>1671</v>
      </c>
      <c r="K145" s="156" t="s">
        <v>1063</v>
      </c>
      <c r="L145" s="156" t="s">
        <v>10407</v>
      </c>
      <c r="M145" s="431" t="s">
        <v>10554</v>
      </c>
      <c r="N145" s="168" t="s">
        <v>1063</v>
      </c>
      <c r="O145" s="427" t="s">
        <v>1063</v>
      </c>
      <c r="P145" s="427" t="s">
        <v>1063</v>
      </c>
      <c r="Q145" s="427" t="s">
        <v>10391</v>
      </c>
      <c r="R145" s="156"/>
      <c r="S145" s="427">
        <v>15</v>
      </c>
      <c r="T145" s="143" t="s">
        <v>1063</v>
      </c>
      <c r="U145" s="156"/>
      <c r="V145" s="156" t="s">
        <v>10392</v>
      </c>
      <c r="W145" s="156"/>
      <c r="Y145" s="637">
        <f t="shared" si="4"/>
        <v>14000.000000000002</v>
      </c>
      <c r="Z145" s="430">
        <f t="shared" si="5"/>
        <v>214000</v>
      </c>
    </row>
    <row r="146" spans="1:26" ht="15.5" x14ac:dyDescent="0.35">
      <c r="A146" s="156"/>
      <c r="B146" s="399" t="s">
        <v>10322</v>
      </c>
      <c r="C146" s="76" t="s">
        <v>186</v>
      </c>
      <c r="D146" s="399" t="s">
        <v>10323</v>
      </c>
      <c r="E146" s="399"/>
      <c r="F146" s="69" t="s">
        <v>10555</v>
      </c>
      <c r="G146" s="156"/>
      <c r="H146" s="430">
        <v>200000</v>
      </c>
      <c r="I146" s="156"/>
      <c r="J146" s="156" t="s">
        <v>1671</v>
      </c>
      <c r="K146" s="156" t="s">
        <v>1063</v>
      </c>
      <c r="L146" s="156" t="s">
        <v>10399</v>
      </c>
      <c r="M146" s="431" t="s">
        <v>1510</v>
      </c>
      <c r="N146" s="168" t="s">
        <v>1063</v>
      </c>
      <c r="O146" s="427" t="s">
        <v>1063</v>
      </c>
      <c r="P146" s="427" t="s">
        <v>1063</v>
      </c>
      <c r="Q146" s="427" t="s">
        <v>10391</v>
      </c>
      <c r="R146" s="156"/>
      <c r="S146" s="427">
        <v>15</v>
      </c>
      <c r="T146" s="143" t="s">
        <v>1063</v>
      </c>
      <c r="U146" s="156"/>
      <c r="V146" s="156" t="s">
        <v>10392</v>
      </c>
      <c r="W146" s="156"/>
      <c r="Y146" s="637">
        <f t="shared" si="4"/>
        <v>14000.000000000002</v>
      </c>
      <c r="Z146" s="430">
        <f t="shared" si="5"/>
        <v>214000</v>
      </c>
    </row>
    <row r="147" spans="1:26" ht="15.5" x14ac:dyDescent="0.35">
      <c r="A147" s="156"/>
      <c r="B147" s="399" t="s">
        <v>10322</v>
      </c>
      <c r="C147" s="76" t="s">
        <v>186</v>
      </c>
      <c r="D147" s="399" t="s">
        <v>10323</v>
      </c>
      <c r="E147" s="399"/>
      <c r="F147" s="69" t="s">
        <v>10556</v>
      </c>
      <c r="G147" s="156"/>
      <c r="H147" s="430">
        <v>200000</v>
      </c>
      <c r="I147" s="156"/>
      <c r="J147" s="156" t="s">
        <v>1671</v>
      </c>
      <c r="K147" s="156" t="s">
        <v>1063</v>
      </c>
      <c r="L147" s="156" t="s">
        <v>10399</v>
      </c>
      <c r="M147" s="431" t="s">
        <v>1510</v>
      </c>
      <c r="N147" s="168" t="s">
        <v>1063</v>
      </c>
      <c r="O147" s="427" t="s">
        <v>1063</v>
      </c>
      <c r="P147" s="427" t="s">
        <v>1063</v>
      </c>
      <c r="Q147" s="427" t="s">
        <v>10391</v>
      </c>
      <c r="R147" s="156"/>
      <c r="S147" s="427">
        <v>15</v>
      </c>
      <c r="T147" s="143" t="s">
        <v>1063</v>
      </c>
      <c r="U147" s="156"/>
      <c r="V147" s="156" t="s">
        <v>10392</v>
      </c>
      <c r="W147" s="156"/>
      <c r="Y147" s="637">
        <f t="shared" si="4"/>
        <v>14000.000000000002</v>
      </c>
      <c r="Z147" s="430">
        <f t="shared" si="5"/>
        <v>214000</v>
      </c>
    </row>
    <row r="148" spans="1:26" ht="15.5" x14ac:dyDescent="0.35">
      <c r="A148" s="156"/>
      <c r="B148" s="399"/>
      <c r="C148" s="76"/>
      <c r="D148" s="399"/>
      <c r="E148" s="399"/>
      <c r="F148" s="86" t="s">
        <v>994</v>
      </c>
      <c r="G148" s="434"/>
      <c r="H148" s="435">
        <f>SUM(H144:H147)</f>
        <v>800000</v>
      </c>
      <c r="I148" s="156"/>
      <c r="J148" s="156"/>
      <c r="K148" s="156"/>
      <c r="L148" s="156"/>
      <c r="M148" s="431"/>
      <c r="N148" s="168"/>
      <c r="O148" s="427"/>
      <c r="P148" s="427"/>
      <c r="Q148" s="427"/>
      <c r="R148" s="156"/>
      <c r="S148" s="427"/>
      <c r="T148" s="143"/>
      <c r="U148" s="156"/>
      <c r="V148" s="156"/>
      <c r="W148" s="156"/>
      <c r="Y148" s="637">
        <f t="shared" si="4"/>
        <v>56000.000000000007</v>
      </c>
      <c r="Z148" s="435">
        <f t="shared" si="5"/>
        <v>856000</v>
      </c>
    </row>
    <row r="149" spans="1:26" ht="15.5" x14ac:dyDescent="0.35">
      <c r="A149" s="98"/>
      <c r="B149" s="98"/>
      <c r="C149" s="98"/>
      <c r="D149" s="98"/>
      <c r="E149" s="98"/>
      <c r="F149" s="66" t="s">
        <v>2464</v>
      </c>
      <c r="G149" s="98"/>
      <c r="H149" s="140"/>
      <c r="I149" s="98"/>
      <c r="J149" s="98"/>
      <c r="K149" s="64"/>
      <c r="L149" s="64"/>
      <c r="M149" s="436"/>
      <c r="N149" s="142"/>
      <c r="O149" s="142"/>
      <c r="P149" s="142"/>
      <c r="Q149" s="142"/>
      <c r="R149" s="98"/>
      <c r="S149" s="98"/>
      <c r="T149" s="98"/>
      <c r="U149" s="98"/>
      <c r="V149" s="98"/>
      <c r="W149" s="42"/>
      <c r="Y149" s="637">
        <f t="shared" si="4"/>
        <v>0</v>
      </c>
      <c r="Z149" s="140">
        <f t="shared" si="5"/>
        <v>0</v>
      </c>
    </row>
    <row r="150" spans="1:26" ht="15.5" x14ac:dyDescent="0.35">
      <c r="A150" s="42"/>
      <c r="B150" s="399" t="s">
        <v>10322</v>
      </c>
      <c r="C150" s="76" t="s">
        <v>186</v>
      </c>
      <c r="D150" s="399" t="s">
        <v>10323</v>
      </c>
      <c r="E150" s="399"/>
      <c r="F150" s="76" t="s">
        <v>1852</v>
      </c>
      <c r="G150" s="42"/>
      <c r="H150" s="169"/>
      <c r="I150" s="42"/>
      <c r="J150" s="76" t="s">
        <v>1852</v>
      </c>
      <c r="K150" s="76" t="s">
        <v>1852</v>
      </c>
      <c r="L150" s="76" t="s">
        <v>1852</v>
      </c>
      <c r="M150" s="76" t="s">
        <v>1852</v>
      </c>
      <c r="N150" s="43" t="s">
        <v>1852</v>
      </c>
      <c r="O150" s="145" t="s">
        <v>1852</v>
      </c>
      <c r="P150" s="145" t="s">
        <v>1852</v>
      </c>
      <c r="Q150" s="145" t="s">
        <v>1852</v>
      </c>
      <c r="R150" s="42"/>
      <c r="S150" s="43">
        <v>15</v>
      </c>
      <c r="T150" s="143" t="s">
        <v>1063</v>
      </c>
      <c r="U150" s="42"/>
      <c r="V150" s="76" t="s">
        <v>10392</v>
      </c>
      <c r="W150" s="42"/>
      <c r="Y150" s="637">
        <f t="shared" si="4"/>
        <v>0</v>
      </c>
      <c r="Z150" s="169">
        <f t="shared" si="5"/>
        <v>0</v>
      </c>
    </row>
    <row r="151" spans="1:26" ht="15.5" x14ac:dyDescent="0.35">
      <c r="A151" s="98"/>
      <c r="B151" s="98"/>
      <c r="C151" s="98"/>
      <c r="D151" s="98"/>
      <c r="E151" s="98"/>
      <c r="F151" s="66" t="s">
        <v>10557</v>
      </c>
      <c r="G151" s="98"/>
      <c r="H151" s="140"/>
      <c r="I151" s="98"/>
      <c r="J151" s="98"/>
      <c r="K151" s="64"/>
      <c r="L151" s="64"/>
      <c r="M151" s="436"/>
      <c r="N151" s="142"/>
      <c r="O151" s="142"/>
      <c r="P151" s="142"/>
      <c r="Q151" s="142"/>
      <c r="R151" s="98"/>
      <c r="S151" s="98"/>
      <c r="T151" s="98"/>
      <c r="U151" s="98"/>
      <c r="V151" s="64"/>
      <c r="W151" s="42"/>
      <c r="Y151" s="637">
        <f t="shared" si="4"/>
        <v>0</v>
      </c>
      <c r="Z151" s="140">
        <f t="shared" si="5"/>
        <v>0</v>
      </c>
    </row>
    <row r="152" spans="1:26" s="94" customFormat="1" ht="15.5" x14ac:dyDescent="0.35">
      <c r="A152" s="143"/>
      <c r="B152" s="143"/>
      <c r="C152" s="143"/>
      <c r="D152" s="143"/>
      <c r="E152" s="143"/>
      <c r="F152" s="66" t="s">
        <v>10558</v>
      </c>
      <c r="G152" s="143"/>
      <c r="H152" s="166"/>
      <c r="I152" s="143"/>
      <c r="J152" s="143"/>
      <c r="K152" s="69"/>
      <c r="L152" s="69"/>
      <c r="M152" s="437"/>
      <c r="N152" s="168"/>
      <c r="O152" s="168"/>
      <c r="P152" s="168"/>
      <c r="Q152" s="168"/>
      <c r="R152" s="143"/>
      <c r="S152" s="143"/>
      <c r="T152" s="143"/>
      <c r="U152" s="143"/>
      <c r="V152" s="69"/>
      <c r="W152" s="143"/>
      <c r="Y152" s="637">
        <f t="shared" si="4"/>
        <v>0</v>
      </c>
      <c r="Z152" s="166">
        <f t="shared" si="5"/>
        <v>0</v>
      </c>
    </row>
    <row r="153" spans="1:26" ht="15.5" x14ac:dyDescent="0.35">
      <c r="A153" s="143"/>
      <c r="B153" s="399" t="s">
        <v>10322</v>
      </c>
      <c r="C153" s="76" t="s">
        <v>186</v>
      </c>
      <c r="D153" s="399" t="s">
        <v>10323</v>
      </c>
      <c r="E153" s="399"/>
      <c r="F153" s="69" t="s">
        <v>10559</v>
      </c>
      <c r="G153" s="143"/>
      <c r="H153" s="166">
        <v>60000</v>
      </c>
      <c r="I153" s="143"/>
      <c r="J153" s="143" t="s">
        <v>3788</v>
      </c>
      <c r="K153" s="69">
        <v>2013</v>
      </c>
      <c r="L153" s="69" t="s">
        <v>1063</v>
      </c>
      <c r="M153" s="437" t="s">
        <v>1063</v>
      </c>
      <c r="N153" s="168" t="s">
        <v>1063</v>
      </c>
      <c r="O153" s="427" t="s">
        <v>1063</v>
      </c>
      <c r="P153" s="427" t="s">
        <v>1063</v>
      </c>
      <c r="Q153" s="427" t="s">
        <v>1063</v>
      </c>
      <c r="R153" s="143"/>
      <c r="S153" s="143"/>
      <c r="T153" s="143" t="s">
        <v>1063</v>
      </c>
      <c r="U153" s="143"/>
      <c r="V153" s="69"/>
      <c r="W153" s="42"/>
      <c r="Y153" s="637">
        <f t="shared" si="4"/>
        <v>4200</v>
      </c>
      <c r="Z153" s="166">
        <f t="shared" si="5"/>
        <v>64200</v>
      </c>
    </row>
    <row r="154" spans="1:26" ht="15.5" x14ac:dyDescent="0.35">
      <c r="A154" s="143"/>
      <c r="B154" s="399" t="s">
        <v>10322</v>
      </c>
      <c r="C154" s="76" t="s">
        <v>186</v>
      </c>
      <c r="D154" s="399" t="s">
        <v>10323</v>
      </c>
      <c r="E154" s="399"/>
      <c r="F154" s="69" t="s">
        <v>10560</v>
      </c>
      <c r="G154" s="143"/>
      <c r="H154" s="166">
        <v>60000</v>
      </c>
      <c r="I154" s="143"/>
      <c r="J154" s="143" t="s">
        <v>3788</v>
      </c>
      <c r="K154" s="69">
        <v>2013</v>
      </c>
      <c r="L154" s="69" t="s">
        <v>1063</v>
      </c>
      <c r="M154" s="437" t="s">
        <v>10561</v>
      </c>
      <c r="N154" s="168" t="s">
        <v>1063</v>
      </c>
      <c r="O154" s="427" t="s">
        <v>1063</v>
      </c>
      <c r="P154" s="427" t="s">
        <v>1063</v>
      </c>
      <c r="Q154" s="427" t="s">
        <v>1063</v>
      </c>
      <c r="R154" s="143"/>
      <c r="S154" s="143"/>
      <c r="T154" s="143" t="s">
        <v>1063</v>
      </c>
      <c r="U154" s="143"/>
      <c r="V154" s="69"/>
      <c r="W154" s="42"/>
      <c r="Y154" s="637">
        <f t="shared" si="4"/>
        <v>4200</v>
      </c>
      <c r="Z154" s="166">
        <f t="shared" si="5"/>
        <v>64200</v>
      </c>
    </row>
    <row r="155" spans="1:26" ht="15.5" x14ac:dyDescent="0.35">
      <c r="A155" s="143"/>
      <c r="B155" s="399" t="s">
        <v>10322</v>
      </c>
      <c r="C155" s="76" t="s">
        <v>186</v>
      </c>
      <c r="D155" s="399" t="s">
        <v>10323</v>
      </c>
      <c r="E155" s="399"/>
      <c r="F155" s="69" t="s">
        <v>10562</v>
      </c>
      <c r="G155" s="143"/>
      <c r="H155" s="166">
        <v>60000</v>
      </c>
      <c r="I155" s="143"/>
      <c r="J155" s="143" t="s">
        <v>3788</v>
      </c>
      <c r="K155" s="69">
        <v>2013</v>
      </c>
      <c r="L155" s="69" t="s">
        <v>1063</v>
      </c>
      <c r="M155" s="437" t="s">
        <v>10563</v>
      </c>
      <c r="N155" s="168" t="s">
        <v>1063</v>
      </c>
      <c r="O155" s="427" t="s">
        <v>1063</v>
      </c>
      <c r="P155" s="427" t="s">
        <v>1063</v>
      </c>
      <c r="Q155" s="427" t="s">
        <v>1063</v>
      </c>
      <c r="R155" s="143"/>
      <c r="S155" s="143"/>
      <c r="T155" s="143" t="s">
        <v>1063</v>
      </c>
      <c r="U155" s="143"/>
      <c r="V155" s="69"/>
      <c r="W155" s="42"/>
      <c r="Y155" s="637">
        <f t="shared" si="4"/>
        <v>4200</v>
      </c>
      <c r="Z155" s="166">
        <f t="shared" si="5"/>
        <v>64200</v>
      </c>
    </row>
    <row r="156" spans="1:26" ht="15.5" x14ac:dyDescent="0.35">
      <c r="A156" s="42"/>
      <c r="B156" s="399" t="s">
        <v>10322</v>
      </c>
      <c r="C156" s="76" t="s">
        <v>186</v>
      </c>
      <c r="D156" s="399" t="s">
        <v>10323</v>
      </c>
      <c r="E156" s="399"/>
      <c r="F156" s="69" t="s">
        <v>10564</v>
      </c>
      <c r="G156" s="42"/>
      <c r="H156" s="166">
        <v>60000</v>
      </c>
      <c r="I156" s="42"/>
      <c r="J156" s="143" t="s">
        <v>3788</v>
      </c>
      <c r="K156" s="69">
        <v>2013</v>
      </c>
      <c r="L156" s="69" t="s">
        <v>1063</v>
      </c>
      <c r="M156" s="438" t="s">
        <v>1063</v>
      </c>
      <c r="N156" s="168" t="s">
        <v>1063</v>
      </c>
      <c r="O156" s="427" t="s">
        <v>1063</v>
      </c>
      <c r="P156" s="427" t="s">
        <v>1063</v>
      </c>
      <c r="Q156" s="427" t="s">
        <v>1063</v>
      </c>
      <c r="R156" s="42"/>
      <c r="S156" s="42"/>
      <c r="T156" s="143" t="s">
        <v>1063</v>
      </c>
      <c r="U156" s="42"/>
      <c r="V156" s="76"/>
      <c r="W156" s="42"/>
      <c r="Y156" s="637">
        <f t="shared" si="4"/>
        <v>4200</v>
      </c>
      <c r="Z156" s="166">
        <f t="shared" si="5"/>
        <v>64200</v>
      </c>
    </row>
    <row r="157" spans="1:26" ht="15.5" x14ac:dyDescent="0.35">
      <c r="A157" s="42"/>
      <c r="B157" s="399" t="s">
        <v>10322</v>
      </c>
      <c r="C157" s="76" t="s">
        <v>186</v>
      </c>
      <c r="D157" s="399" t="s">
        <v>10323</v>
      </c>
      <c r="E157" s="399"/>
      <c r="F157" s="69" t="s">
        <v>10565</v>
      </c>
      <c r="G157" s="42"/>
      <c r="H157" s="166">
        <v>60000</v>
      </c>
      <c r="I157" s="42"/>
      <c r="J157" s="143" t="s">
        <v>3788</v>
      </c>
      <c r="K157" s="69">
        <v>2013</v>
      </c>
      <c r="L157" s="69" t="s">
        <v>1063</v>
      </c>
      <c r="M157" s="438" t="s">
        <v>10566</v>
      </c>
      <c r="N157" s="168" t="s">
        <v>1063</v>
      </c>
      <c r="O157" s="427" t="s">
        <v>1063</v>
      </c>
      <c r="P157" s="427" t="s">
        <v>1063</v>
      </c>
      <c r="Q157" s="427" t="s">
        <v>1063</v>
      </c>
      <c r="R157" s="42"/>
      <c r="S157" s="42"/>
      <c r="T157" s="143" t="s">
        <v>1063</v>
      </c>
      <c r="U157" s="42"/>
      <c r="V157" s="76"/>
      <c r="W157" s="42"/>
      <c r="Y157" s="637">
        <f t="shared" si="4"/>
        <v>4200</v>
      </c>
      <c r="Z157" s="166">
        <f t="shared" si="5"/>
        <v>64200</v>
      </c>
    </row>
    <row r="158" spans="1:26" ht="15.5" x14ac:dyDescent="0.35">
      <c r="A158" s="42"/>
      <c r="B158" s="399" t="s">
        <v>10322</v>
      </c>
      <c r="C158" s="76" t="s">
        <v>186</v>
      </c>
      <c r="D158" s="399" t="s">
        <v>10323</v>
      </c>
      <c r="E158" s="399"/>
      <c r="F158" s="69" t="s">
        <v>10567</v>
      </c>
      <c r="G158" s="42"/>
      <c r="H158" s="166">
        <v>60000</v>
      </c>
      <c r="I158" s="42"/>
      <c r="J158" s="143" t="s">
        <v>3788</v>
      </c>
      <c r="K158" s="69">
        <v>2013</v>
      </c>
      <c r="L158" s="69" t="s">
        <v>1063</v>
      </c>
      <c r="M158" s="438" t="s">
        <v>10568</v>
      </c>
      <c r="N158" s="168" t="s">
        <v>1063</v>
      </c>
      <c r="O158" s="427" t="s">
        <v>1063</v>
      </c>
      <c r="P158" s="427" t="s">
        <v>1063</v>
      </c>
      <c r="Q158" s="427" t="s">
        <v>1063</v>
      </c>
      <c r="R158" s="42"/>
      <c r="S158" s="42"/>
      <c r="T158" s="143" t="s">
        <v>1063</v>
      </c>
      <c r="U158" s="42"/>
      <c r="V158" s="76"/>
      <c r="W158" s="42"/>
      <c r="Y158" s="637">
        <f t="shared" si="4"/>
        <v>4200</v>
      </c>
      <c r="Z158" s="166">
        <f t="shared" si="5"/>
        <v>64200</v>
      </c>
    </row>
    <row r="159" spans="1:26" ht="15.5" x14ac:dyDescent="0.35">
      <c r="A159" s="143"/>
      <c r="B159" s="399" t="s">
        <v>10322</v>
      </c>
      <c r="C159" s="76" t="s">
        <v>186</v>
      </c>
      <c r="D159" s="399" t="s">
        <v>10323</v>
      </c>
      <c r="E159" s="399"/>
      <c r="F159" s="69" t="s">
        <v>10569</v>
      </c>
      <c r="G159" s="143"/>
      <c r="H159" s="166">
        <v>60000</v>
      </c>
      <c r="I159" s="143"/>
      <c r="J159" s="143" t="s">
        <v>3788</v>
      </c>
      <c r="K159" s="69">
        <v>2013</v>
      </c>
      <c r="L159" s="69" t="s">
        <v>1063</v>
      </c>
      <c r="M159" s="437" t="s">
        <v>1063</v>
      </c>
      <c r="N159" s="168" t="s">
        <v>1063</v>
      </c>
      <c r="O159" s="427" t="s">
        <v>1063</v>
      </c>
      <c r="P159" s="427" t="s">
        <v>1063</v>
      </c>
      <c r="Q159" s="427" t="s">
        <v>1063</v>
      </c>
      <c r="R159" s="143"/>
      <c r="S159" s="143"/>
      <c r="T159" s="143" t="s">
        <v>1063</v>
      </c>
      <c r="U159" s="143"/>
      <c r="V159" s="69"/>
      <c r="W159" s="42"/>
      <c r="Y159" s="637">
        <f t="shared" si="4"/>
        <v>4200</v>
      </c>
      <c r="Z159" s="166">
        <f t="shared" si="5"/>
        <v>64200</v>
      </c>
    </row>
    <row r="160" spans="1:26" ht="15.5" x14ac:dyDescent="0.35">
      <c r="A160" s="143"/>
      <c r="B160" s="399" t="s">
        <v>10322</v>
      </c>
      <c r="C160" s="76" t="s">
        <v>186</v>
      </c>
      <c r="D160" s="399" t="s">
        <v>10323</v>
      </c>
      <c r="E160" s="399"/>
      <c r="F160" s="69" t="s">
        <v>10570</v>
      </c>
      <c r="G160" s="143"/>
      <c r="H160" s="166">
        <v>60000</v>
      </c>
      <c r="I160" s="143"/>
      <c r="J160" s="143" t="s">
        <v>3788</v>
      </c>
      <c r="K160" s="69">
        <v>2013</v>
      </c>
      <c r="L160" s="69" t="s">
        <v>1063</v>
      </c>
      <c r="M160" s="437" t="s">
        <v>10571</v>
      </c>
      <c r="N160" s="168" t="s">
        <v>1063</v>
      </c>
      <c r="O160" s="427" t="s">
        <v>1063</v>
      </c>
      <c r="P160" s="427" t="s">
        <v>1063</v>
      </c>
      <c r="Q160" s="427" t="s">
        <v>1063</v>
      </c>
      <c r="R160" s="143"/>
      <c r="S160" s="143"/>
      <c r="T160" s="143" t="s">
        <v>1063</v>
      </c>
      <c r="U160" s="143"/>
      <c r="V160" s="69"/>
      <c r="W160" s="42"/>
      <c r="Y160" s="637">
        <f t="shared" si="4"/>
        <v>4200</v>
      </c>
      <c r="Z160" s="166">
        <f t="shared" si="5"/>
        <v>64200</v>
      </c>
    </row>
    <row r="161" spans="1:26" ht="15.5" x14ac:dyDescent="0.35">
      <c r="A161" s="42"/>
      <c r="B161" s="399" t="s">
        <v>10322</v>
      </c>
      <c r="C161" s="76" t="s">
        <v>186</v>
      </c>
      <c r="D161" s="399" t="s">
        <v>10323</v>
      </c>
      <c r="E161" s="399"/>
      <c r="F161" s="69" t="s">
        <v>10572</v>
      </c>
      <c r="G161" s="42"/>
      <c r="H161" s="166">
        <v>60000</v>
      </c>
      <c r="I161" s="42"/>
      <c r="J161" s="143" t="s">
        <v>3788</v>
      </c>
      <c r="K161" s="69">
        <v>2013</v>
      </c>
      <c r="L161" s="69" t="s">
        <v>1063</v>
      </c>
      <c r="M161" s="438" t="s">
        <v>10573</v>
      </c>
      <c r="N161" s="168" t="s">
        <v>1063</v>
      </c>
      <c r="O161" s="427" t="s">
        <v>1063</v>
      </c>
      <c r="P161" s="427" t="s">
        <v>1063</v>
      </c>
      <c r="Q161" s="427" t="s">
        <v>1063</v>
      </c>
      <c r="R161" s="42"/>
      <c r="S161" s="42"/>
      <c r="T161" s="143" t="s">
        <v>1063</v>
      </c>
      <c r="U161" s="42"/>
      <c r="V161" s="76"/>
      <c r="W161" s="42"/>
      <c r="Y161" s="637">
        <f t="shared" si="4"/>
        <v>4200</v>
      </c>
      <c r="Z161" s="166">
        <f t="shared" si="5"/>
        <v>64200</v>
      </c>
    </row>
    <row r="162" spans="1:26" ht="15.5" x14ac:dyDescent="0.35">
      <c r="A162" s="42"/>
      <c r="B162" s="399" t="s">
        <v>10322</v>
      </c>
      <c r="C162" s="76" t="s">
        <v>186</v>
      </c>
      <c r="D162" s="399" t="s">
        <v>10323</v>
      </c>
      <c r="E162" s="399"/>
      <c r="F162" s="69" t="s">
        <v>10574</v>
      </c>
      <c r="G162" s="42"/>
      <c r="H162" s="166">
        <v>60000</v>
      </c>
      <c r="I162" s="42"/>
      <c r="J162" s="143" t="s">
        <v>3788</v>
      </c>
      <c r="K162" s="69">
        <v>2013</v>
      </c>
      <c r="L162" s="69" t="s">
        <v>1063</v>
      </c>
      <c r="M162" s="438" t="s">
        <v>1063</v>
      </c>
      <c r="N162" s="168" t="s">
        <v>1063</v>
      </c>
      <c r="O162" s="427" t="s">
        <v>1063</v>
      </c>
      <c r="P162" s="427" t="s">
        <v>1063</v>
      </c>
      <c r="Q162" s="427" t="s">
        <v>1063</v>
      </c>
      <c r="R162" s="42"/>
      <c r="S162" s="42"/>
      <c r="T162" s="143" t="s">
        <v>1063</v>
      </c>
      <c r="U162" s="42"/>
      <c r="V162" s="76"/>
      <c r="W162" s="42"/>
      <c r="Y162" s="637">
        <f t="shared" si="4"/>
        <v>4200</v>
      </c>
      <c r="Z162" s="166">
        <f t="shared" si="5"/>
        <v>64200</v>
      </c>
    </row>
    <row r="163" spans="1:26" ht="15.5" x14ac:dyDescent="0.35">
      <c r="A163" s="42"/>
      <c r="B163" s="399" t="s">
        <v>10322</v>
      </c>
      <c r="C163" s="76" t="s">
        <v>186</v>
      </c>
      <c r="D163" s="399" t="s">
        <v>10323</v>
      </c>
      <c r="E163" s="399"/>
      <c r="F163" s="69" t="s">
        <v>10575</v>
      </c>
      <c r="G163" s="42"/>
      <c r="H163" s="166">
        <v>60000</v>
      </c>
      <c r="I163" s="42"/>
      <c r="J163" s="143" t="s">
        <v>3788</v>
      </c>
      <c r="K163" s="69">
        <v>2013</v>
      </c>
      <c r="L163" s="69" t="s">
        <v>1063</v>
      </c>
      <c r="M163" s="438" t="s">
        <v>10576</v>
      </c>
      <c r="N163" s="168" t="s">
        <v>1063</v>
      </c>
      <c r="O163" s="427" t="s">
        <v>1063</v>
      </c>
      <c r="P163" s="427" t="s">
        <v>1063</v>
      </c>
      <c r="Q163" s="427" t="s">
        <v>1063</v>
      </c>
      <c r="R163" s="42"/>
      <c r="S163" s="42"/>
      <c r="T163" s="143" t="s">
        <v>1063</v>
      </c>
      <c r="U163" s="42"/>
      <c r="V163" s="76"/>
      <c r="W163" s="42"/>
      <c r="Y163" s="637">
        <f t="shared" si="4"/>
        <v>4200</v>
      </c>
      <c r="Z163" s="166">
        <f t="shared" si="5"/>
        <v>64200</v>
      </c>
    </row>
    <row r="164" spans="1:26" ht="15.5" x14ac:dyDescent="0.35">
      <c r="A164" s="42"/>
      <c r="B164" s="399" t="s">
        <v>10322</v>
      </c>
      <c r="C164" s="76" t="s">
        <v>186</v>
      </c>
      <c r="D164" s="399" t="s">
        <v>10323</v>
      </c>
      <c r="E164" s="399"/>
      <c r="F164" s="69" t="s">
        <v>10577</v>
      </c>
      <c r="G164" s="42"/>
      <c r="H164" s="166">
        <v>60000</v>
      </c>
      <c r="I164" s="42"/>
      <c r="J164" s="143" t="s">
        <v>3788</v>
      </c>
      <c r="K164" s="69">
        <v>2013</v>
      </c>
      <c r="L164" s="69" t="s">
        <v>1063</v>
      </c>
      <c r="M164" s="438" t="s">
        <v>1063</v>
      </c>
      <c r="N164" s="168" t="s">
        <v>1063</v>
      </c>
      <c r="O164" s="427" t="s">
        <v>1063</v>
      </c>
      <c r="P164" s="427" t="s">
        <v>1063</v>
      </c>
      <c r="Q164" s="427" t="s">
        <v>1063</v>
      </c>
      <c r="R164" s="42"/>
      <c r="S164" s="42"/>
      <c r="T164" s="143" t="s">
        <v>1063</v>
      </c>
      <c r="U164" s="42"/>
      <c r="V164" s="76"/>
      <c r="W164" s="42"/>
      <c r="Y164" s="637">
        <f t="shared" si="4"/>
        <v>4200</v>
      </c>
      <c r="Z164" s="166">
        <f t="shared" si="5"/>
        <v>64200</v>
      </c>
    </row>
    <row r="165" spans="1:26" ht="15.5" x14ac:dyDescent="0.35">
      <c r="A165" s="42"/>
      <c r="B165" s="399" t="s">
        <v>10322</v>
      </c>
      <c r="C165" s="76" t="s">
        <v>186</v>
      </c>
      <c r="D165" s="399" t="s">
        <v>10323</v>
      </c>
      <c r="E165" s="399"/>
      <c r="F165" s="69" t="s">
        <v>10578</v>
      </c>
      <c r="G165" s="42"/>
      <c r="H165" s="166">
        <v>60000</v>
      </c>
      <c r="I165" s="42"/>
      <c r="J165" s="143" t="s">
        <v>3788</v>
      </c>
      <c r="K165" s="69">
        <v>2013</v>
      </c>
      <c r="L165" s="69" t="s">
        <v>1063</v>
      </c>
      <c r="M165" s="438" t="s">
        <v>10579</v>
      </c>
      <c r="N165" s="168" t="s">
        <v>1063</v>
      </c>
      <c r="O165" s="427" t="s">
        <v>1063</v>
      </c>
      <c r="P165" s="427" t="s">
        <v>1063</v>
      </c>
      <c r="Q165" s="427" t="s">
        <v>1063</v>
      </c>
      <c r="R165" s="42"/>
      <c r="S165" s="42"/>
      <c r="T165" s="143" t="s">
        <v>1063</v>
      </c>
      <c r="U165" s="42"/>
      <c r="V165" s="76"/>
      <c r="W165" s="42"/>
      <c r="Y165" s="637">
        <f t="shared" si="4"/>
        <v>4200</v>
      </c>
      <c r="Z165" s="166">
        <f t="shared" si="5"/>
        <v>64200</v>
      </c>
    </row>
    <row r="166" spans="1:26" ht="15.5" x14ac:dyDescent="0.35">
      <c r="A166" s="42"/>
      <c r="B166" s="399" t="s">
        <v>10322</v>
      </c>
      <c r="C166" s="76" t="s">
        <v>186</v>
      </c>
      <c r="D166" s="399" t="s">
        <v>10323</v>
      </c>
      <c r="E166" s="399"/>
      <c r="F166" s="69" t="s">
        <v>10580</v>
      </c>
      <c r="G166" s="42"/>
      <c r="H166" s="166">
        <v>60000</v>
      </c>
      <c r="I166" s="42"/>
      <c r="J166" s="143" t="s">
        <v>3788</v>
      </c>
      <c r="K166" s="69">
        <v>2013</v>
      </c>
      <c r="L166" s="69" t="s">
        <v>1063</v>
      </c>
      <c r="M166" s="438" t="s">
        <v>5716</v>
      </c>
      <c r="N166" s="168" t="s">
        <v>1063</v>
      </c>
      <c r="O166" s="427" t="s">
        <v>1063</v>
      </c>
      <c r="P166" s="427" t="s">
        <v>1063</v>
      </c>
      <c r="Q166" s="427" t="s">
        <v>1063</v>
      </c>
      <c r="R166" s="42"/>
      <c r="S166" s="42"/>
      <c r="T166" s="143" t="s">
        <v>1063</v>
      </c>
      <c r="U166" s="42"/>
      <c r="V166" s="76"/>
      <c r="W166" s="42"/>
      <c r="Y166" s="637">
        <f t="shared" si="4"/>
        <v>4200</v>
      </c>
      <c r="Z166" s="166">
        <f t="shared" si="5"/>
        <v>64200</v>
      </c>
    </row>
    <row r="167" spans="1:26" ht="15.5" x14ac:dyDescent="0.35">
      <c r="A167" s="42"/>
      <c r="B167" s="399" t="s">
        <v>10322</v>
      </c>
      <c r="C167" s="76" t="s">
        <v>186</v>
      </c>
      <c r="D167" s="399" t="s">
        <v>10323</v>
      </c>
      <c r="E167" s="399"/>
      <c r="F167" s="69" t="s">
        <v>10581</v>
      </c>
      <c r="G167" s="42"/>
      <c r="H167" s="166">
        <v>60000</v>
      </c>
      <c r="I167" s="42"/>
      <c r="J167" s="143" t="s">
        <v>3788</v>
      </c>
      <c r="K167" s="69">
        <v>2013</v>
      </c>
      <c r="L167" s="69" t="s">
        <v>1063</v>
      </c>
      <c r="M167" s="145" t="s">
        <v>1063</v>
      </c>
      <c r="N167" s="168" t="s">
        <v>1063</v>
      </c>
      <c r="O167" s="427" t="s">
        <v>1063</v>
      </c>
      <c r="P167" s="427" t="s">
        <v>1063</v>
      </c>
      <c r="Q167" s="427" t="s">
        <v>1063</v>
      </c>
      <c r="R167" s="42"/>
      <c r="S167" s="42"/>
      <c r="T167" s="143" t="s">
        <v>1063</v>
      </c>
      <c r="U167" s="42"/>
      <c r="V167" s="76"/>
      <c r="W167" s="42"/>
      <c r="Y167" s="637">
        <f t="shared" si="4"/>
        <v>4200</v>
      </c>
      <c r="Z167" s="166">
        <f t="shared" si="5"/>
        <v>64200</v>
      </c>
    </row>
    <row r="168" spans="1:26" ht="15.5" x14ac:dyDescent="0.35">
      <c r="A168" s="42"/>
      <c r="B168" s="399" t="s">
        <v>10322</v>
      </c>
      <c r="C168" s="76" t="s">
        <v>186</v>
      </c>
      <c r="D168" s="399" t="s">
        <v>10323</v>
      </c>
      <c r="E168" s="399"/>
      <c r="F168" s="69" t="s">
        <v>10582</v>
      </c>
      <c r="G168" s="42"/>
      <c r="H168" s="166">
        <v>60000</v>
      </c>
      <c r="I168" s="42"/>
      <c r="J168" s="143" t="s">
        <v>3788</v>
      </c>
      <c r="K168" s="69">
        <v>2013</v>
      </c>
      <c r="L168" s="69" t="s">
        <v>1063</v>
      </c>
      <c r="M168" s="145" t="s">
        <v>1063</v>
      </c>
      <c r="N168" s="168" t="s">
        <v>1063</v>
      </c>
      <c r="O168" s="427" t="s">
        <v>1063</v>
      </c>
      <c r="P168" s="427" t="s">
        <v>1063</v>
      </c>
      <c r="Q168" s="427" t="s">
        <v>1063</v>
      </c>
      <c r="R168" s="42"/>
      <c r="S168" s="42"/>
      <c r="T168" s="143" t="s">
        <v>1063</v>
      </c>
      <c r="U168" s="42"/>
      <c r="V168" s="76"/>
      <c r="W168" s="42"/>
      <c r="Y168" s="637">
        <f t="shared" si="4"/>
        <v>4200</v>
      </c>
      <c r="Z168" s="166">
        <f t="shared" si="5"/>
        <v>64200</v>
      </c>
    </row>
    <row r="169" spans="1:26" ht="15.5" x14ac:dyDescent="0.35">
      <c r="A169" s="42"/>
      <c r="B169" s="399" t="s">
        <v>10322</v>
      </c>
      <c r="C169" s="76" t="s">
        <v>186</v>
      </c>
      <c r="D169" s="399" t="s">
        <v>10323</v>
      </c>
      <c r="E169" s="399"/>
      <c r="F169" s="69" t="s">
        <v>10583</v>
      </c>
      <c r="G169" s="42"/>
      <c r="H169" s="166">
        <v>60000</v>
      </c>
      <c r="I169" s="42"/>
      <c r="J169" s="143" t="s">
        <v>3788</v>
      </c>
      <c r="K169" s="69">
        <v>2013</v>
      </c>
      <c r="L169" s="69" t="s">
        <v>1063</v>
      </c>
      <c r="M169" s="145" t="s">
        <v>5716</v>
      </c>
      <c r="N169" s="168" t="s">
        <v>1063</v>
      </c>
      <c r="O169" s="427" t="s">
        <v>1063</v>
      </c>
      <c r="P169" s="427" t="s">
        <v>1063</v>
      </c>
      <c r="Q169" s="427" t="s">
        <v>1063</v>
      </c>
      <c r="R169" s="42"/>
      <c r="S169" s="42"/>
      <c r="T169" s="143" t="s">
        <v>1063</v>
      </c>
      <c r="U169" s="42"/>
      <c r="V169" s="76"/>
      <c r="W169" s="42"/>
      <c r="Y169" s="637">
        <f t="shared" si="4"/>
        <v>4200</v>
      </c>
      <c r="Z169" s="166">
        <f t="shared" si="5"/>
        <v>64200</v>
      </c>
    </row>
    <row r="170" spans="1:26" ht="15.5" x14ac:dyDescent="0.35">
      <c r="A170" s="42"/>
      <c r="B170" s="399" t="s">
        <v>10322</v>
      </c>
      <c r="C170" s="76" t="s">
        <v>186</v>
      </c>
      <c r="D170" s="399" t="s">
        <v>10323</v>
      </c>
      <c r="E170" s="399"/>
      <c r="F170" s="69" t="s">
        <v>10584</v>
      </c>
      <c r="G170" s="42"/>
      <c r="H170" s="166">
        <v>60000</v>
      </c>
      <c r="I170" s="42"/>
      <c r="J170" s="143" t="s">
        <v>3788</v>
      </c>
      <c r="K170" s="69">
        <v>2013</v>
      </c>
      <c r="L170" s="69" t="s">
        <v>1063</v>
      </c>
      <c r="M170" s="145" t="s">
        <v>10585</v>
      </c>
      <c r="N170" s="168" t="s">
        <v>1063</v>
      </c>
      <c r="O170" s="427" t="s">
        <v>1063</v>
      </c>
      <c r="P170" s="427" t="s">
        <v>1063</v>
      </c>
      <c r="Q170" s="427" t="s">
        <v>1063</v>
      </c>
      <c r="R170" s="42"/>
      <c r="S170" s="42"/>
      <c r="T170" s="143" t="s">
        <v>1063</v>
      </c>
      <c r="U170" s="42"/>
      <c r="V170" s="76"/>
      <c r="W170" s="42"/>
      <c r="Y170" s="637">
        <f t="shared" si="4"/>
        <v>4200</v>
      </c>
      <c r="Z170" s="166">
        <f t="shared" si="5"/>
        <v>64200</v>
      </c>
    </row>
    <row r="171" spans="1:26" ht="15.5" x14ac:dyDescent="0.35">
      <c r="A171" s="42"/>
      <c r="B171" s="399" t="s">
        <v>10322</v>
      </c>
      <c r="C171" s="76" t="s">
        <v>186</v>
      </c>
      <c r="D171" s="399" t="s">
        <v>10323</v>
      </c>
      <c r="E171" s="399"/>
      <c r="F171" s="69" t="s">
        <v>10586</v>
      </c>
      <c r="G171" s="42"/>
      <c r="H171" s="166">
        <v>60000</v>
      </c>
      <c r="I171" s="42"/>
      <c r="J171" s="143" t="s">
        <v>3788</v>
      </c>
      <c r="K171" s="69">
        <v>2013</v>
      </c>
      <c r="L171" s="69" t="s">
        <v>1063</v>
      </c>
      <c r="M171" s="145" t="s">
        <v>5716</v>
      </c>
      <c r="N171" s="168" t="s">
        <v>1063</v>
      </c>
      <c r="O171" s="427" t="s">
        <v>1063</v>
      </c>
      <c r="P171" s="427" t="s">
        <v>1063</v>
      </c>
      <c r="Q171" s="427" t="s">
        <v>1063</v>
      </c>
      <c r="R171" s="42"/>
      <c r="S171" s="42"/>
      <c r="T171" s="143" t="s">
        <v>1063</v>
      </c>
      <c r="U171" s="42"/>
      <c r="V171" s="76"/>
      <c r="W171" s="42"/>
      <c r="Y171" s="637">
        <f t="shared" si="4"/>
        <v>4200</v>
      </c>
      <c r="Z171" s="166">
        <f t="shared" si="5"/>
        <v>64200</v>
      </c>
    </row>
    <row r="172" spans="1:26" ht="15.5" x14ac:dyDescent="0.35">
      <c r="A172" s="42"/>
      <c r="B172" s="399" t="s">
        <v>10322</v>
      </c>
      <c r="C172" s="76" t="s">
        <v>186</v>
      </c>
      <c r="D172" s="399" t="s">
        <v>10323</v>
      </c>
      <c r="E172" s="399"/>
      <c r="F172" s="69" t="s">
        <v>10587</v>
      </c>
      <c r="G172" s="42"/>
      <c r="H172" s="166">
        <v>60000</v>
      </c>
      <c r="I172" s="42"/>
      <c r="J172" s="143" t="s">
        <v>3788</v>
      </c>
      <c r="K172" s="69">
        <v>2013</v>
      </c>
      <c r="L172" s="69" t="s">
        <v>1063</v>
      </c>
      <c r="M172" s="145" t="s">
        <v>10588</v>
      </c>
      <c r="N172" s="168" t="s">
        <v>1063</v>
      </c>
      <c r="O172" s="427" t="s">
        <v>1063</v>
      </c>
      <c r="P172" s="427" t="s">
        <v>1063</v>
      </c>
      <c r="Q172" s="427" t="s">
        <v>1063</v>
      </c>
      <c r="R172" s="42"/>
      <c r="S172" s="42"/>
      <c r="T172" s="143" t="s">
        <v>1063</v>
      </c>
      <c r="U172" s="42"/>
      <c r="V172" s="76"/>
      <c r="W172" s="42"/>
      <c r="Y172" s="637">
        <f t="shared" si="4"/>
        <v>4200</v>
      </c>
      <c r="Z172" s="166">
        <f t="shared" si="5"/>
        <v>64200</v>
      </c>
    </row>
    <row r="173" spans="1:26" ht="15.5" x14ac:dyDescent="0.35">
      <c r="A173" s="42"/>
      <c r="B173" s="399" t="s">
        <v>10322</v>
      </c>
      <c r="C173" s="76" t="s">
        <v>186</v>
      </c>
      <c r="D173" s="399" t="s">
        <v>10323</v>
      </c>
      <c r="E173" s="399"/>
      <c r="F173" s="69" t="s">
        <v>10589</v>
      </c>
      <c r="G173" s="42"/>
      <c r="H173" s="166">
        <v>60000</v>
      </c>
      <c r="I173" s="42"/>
      <c r="J173" s="143" t="s">
        <v>3788</v>
      </c>
      <c r="K173" s="69">
        <v>2013</v>
      </c>
      <c r="L173" s="69" t="s">
        <v>1063</v>
      </c>
      <c r="M173" s="145" t="s">
        <v>5716</v>
      </c>
      <c r="N173" s="168" t="s">
        <v>1063</v>
      </c>
      <c r="O173" s="427" t="s">
        <v>1063</v>
      </c>
      <c r="P173" s="427" t="s">
        <v>1063</v>
      </c>
      <c r="Q173" s="427" t="s">
        <v>1063</v>
      </c>
      <c r="R173" s="42"/>
      <c r="S173" s="42"/>
      <c r="T173" s="143" t="s">
        <v>1063</v>
      </c>
      <c r="U173" s="42"/>
      <c r="V173" s="76"/>
      <c r="W173" s="42"/>
      <c r="Y173" s="637">
        <f t="shared" si="4"/>
        <v>4200</v>
      </c>
      <c r="Z173" s="166">
        <f t="shared" si="5"/>
        <v>64200</v>
      </c>
    </row>
    <row r="174" spans="1:26" ht="15.5" x14ac:dyDescent="0.35">
      <c r="A174" s="42"/>
      <c r="B174" s="399" t="s">
        <v>10322</v>
      </c>
      <c r="C174" s="76" t="s">
        <v>186</v>
      </c>
      <c r="D174" s="399" t="s">
        <v>10323</v>
      </c>
      <c r="E174" s="399"/>
      <c r="F174" s="69" t="s">
        <v>10590</v>
      </c>
      <c r="G174" s="42"/>
      <c r="H174" s="166">
        <v>60000</v>
      </c>
      <c r="I174" s="42"/>
      <c r="J174" s="143" t="s">
        <v>3788</v>
      </c>
      <c r="K174" s="69">
        <v>2013</v>
      </c>
      <c r="L174" s="69" t="s">
        <v>1063</v>
      </c>
      <c r="M174" s="145" t="s">
        <v>5716</v>
      </c>
      <c r="N174" s="168" t="s">
        <v>1063</v>
      </c>
      <c r="O174" s="427" t="s">
        <v>1063</v>
      </c>
      <c r="P174" s="427" t="s">
        <v>1063</v>
      </c>
      <c r="Q174" s="427" t="s">
        <v>1063</v>
      </c>
      <c r="R174" s="42"/>
      <c r="S174" s="42"/>
      <c r="T174" s="143" t="s">
        <v>1063</v>
      </c>
      <c r="U174" s="42"/>
      <c r="V174" s="76"/>
      <c r="W174" s="42"/>
      <c r="Y174" s="637">
        <f t="shared" si="4"/>
        <v>4200</v>
      </c>
      <c r="Z174" s="166">
        <f t="shared" si="5"/>
        <v>64200</v>
      </c>
    </row>
    <row r="175" spans="1:26" ht="15.5" x14ac:dyDescent="0.35">
      <c r="A175" s="42"/>
      <c r="B175" s="399" t="s">
        <v>10322</v>
      </c>
      <c r="C175" s="76" t="s">
        <v>186</v>
      </c>
      <c r="D175" s="399" t="s">
        <v>10323</v>
      </c>
      <c r="E175" s="399"/>
      <c r="F175" s="69" t="s">
        <v>10591</v>
      </c>
      <c r="G175" s="42"/>
      <c r="H175" s="166">
        <v>60000</v>
      </c>
      <c r="I175" s="42"/>
      <c r="J175" s="143" t="s">
        <v>3788</v>
      </c>
      <c r="K175" s="69">
        <v>2013</v>
      </c>
      <c r="L175" s="69" t="s">
        <v>1063</v>
      </c>
      <c r="M175" s="145" t="s">
        <v>5716</v>
      </c>
      <c r="N175" s="168" t="s">
        <v>1063</v>
      </c>
      <c r="O175" s="427" t="s">
        <v>1063</v>
      </c>
      <c r="P175" s="427" t="s">
        <v>1063</v>
      </c>
      <c r="Q175" s="427" t="s">
        <v>1063</v>
      </c>
      <c r="R175" s="42"/>
      <c r="S175" s="42"/>
      <c r="T175" s="143" t="s">
        <v>1063</v>
      </c>
      <c r="U175" s="42"/>
      <c r="V175" s="76"/>
      <c r="W175" s="42"/>
      <c r="Y175" s="637">
        <f t="shared" si="4"/>
        <v>4200</v>
      </c>
      <c r="Z175" s="166">
        <f t="shared" si="5"/>
        <v>64200</v>
      </c>
    </row>
    <row r="176" spans="1:26" ht="15.5" x14ac:dyDescent="0.35">
      <c r="A176" s="42"/>
      <c r="B176" s="399" t="s">
        <v>10322</v>
      </c>
      <c r="C176" s="76" t="s">
        <v>186</v>
      </c>
      <c r="D176" s="399" t="s">
        <v>10323</v>
      </c>
      <c r="E176" s="399"/>
      <c r="F176" s="69" t="s">
        <v>10592</v>
      </c>
      <c r="G176" s="42"/>
      <c r="H176" s="166">
        <v>60000</v>
      </c>
      <c r="I176" s="42"/>
      <c r="J176" s="143" t="s">
        <v>3788</v>
      </c>
      <c r="K176" s="69">
        <v>2013</v>
      </c>
      <c r="L176" s="69" t="s">
        <v>1063</v>
      </c>
      <c r="M176" s="145" t="s">
        <v>10593</v>
      </c>
      <c r="N176" s="168" t="s">
        <v>1063</v>
      </c>
      <c r="O176" s="427" t="s">
        <v>1063</v>
      </c>
      <c r="P176" s="427" t="s">
        <v>1063</v>
      </c>
      <c r="Q176" s="427" t="s">
        <v>1063</v>
      </c>
      <c r="R176" s="42"/>
      <c r="S176" s="42"/>
      <c r="T176" s="143" t="s">
        <v>1063</v>
      </c>
      <c r="U176" s="42"/>
      <c r="V176" s="76"/>
      <c r="W176" s="42"/>
      <c r="Y176" s="637">
        <f t="shared" si="4"/>
        <v>4200</v>
      </c>
      <c r="Z176" s="166">
        <f t="shared" si="5"/>
        <v>64200</v>
      </c>
    </row>
    <row r="177" spans="1:26" ht="15.5" x14ac:dyDescent="0.35">
      <c r="A177" s="42"/>
      <c r="B177" s="399"/>
      <c r="C177" s="76"/>
      <c r="D177" s="399"/>
      <c r="E177" s="399"/>
      <c r="F177" s="86" t="s">
        <v>994</v>
      </c>
      <c r="G177" s="20"/>
      <c r="H177" s="170">
        <f>SUM(H153:H176)</f>
        <v>1440000</v>
      </c>
      <c r="I177" s="42"/>
      <c r="J177" s="143"/>
      <c r="K177" s="69"/>
      <c r="L177" s="69"/>
      <c r="M177" s="145"/>
      <c r="N177" s="168"/>
      <c r="O177" s="427"/>
      <c r="P177" s="427"/>
      <c r="Q177" s="427"/>
      <c r="R177" s="42"/>
      <c r="S177" s="42"/>
      <c r="T177" s="143"/>
      <c r="U177" s="42"/>
      <c r="V177" s="76"/>
      <c r="W177" s="42"/>
      <c r="Y177" s="637">
        <f t="shared" si="4"/>
        <v>100800.00000000001</v>
      </c>
      <c r="Z177" s="170">
        <f t="shared" si="5"/>
        <v>1540800</v>
      </c>
    </row>
    <row r="178" spans="1:26" s="94" customFormat="1" ht="15.5" x14ac:dyDescent="0.35">
      <c r="A178" s="98"/>
      <c r="B178" s="98"/>
      <c r="C178" s="98"/>
      <c r="D178" s="98"/>
      <c r="E178" s="98"/>
      <c r="F178" s="66" t="s">
        <v>10594</v>
      </c>
      <c r="G178" s="98"/>
      <c r="H178" s="140"/>
      <c r="I178" s="98"/>
      <c r="J178" s="98"/>
      <c r="K178" s="64"/>
      <c r="L178" s="64"/>
      <c r="M178" s="159"/>
      <c r="N178" s="142"/>
      <c r="O178" s="142"/>
      <c r="P178" s="142"/>
      <c r="Q178" s="142"/>
      <c r="R178" s="98"/>
      <c r="S178" s="98"/>
      <c r="T178" s="98"/>
      <c r="U178" s="98"/>
      <c r="V178" s="64"/>
      <c r="W178" s="98"/>
      <c r="Y178" s="637">
        <f t="shared" si="4"/>
        <v>0</v>
      </c>
      <c r="Z178" s="140">
        <f t="shared" si="5"/>
        <v>0</v>
      </c>
    </row>
    <row r="179" spans="1:26" ht="15.5" x14ac:dyDescent="0.35">
      <c r="A179" s="42"/>
      <c r="B179" s="399" t="s">
        <v>10322</v>
      </c>
      <c r="C179" s="76" t="s">
        <v>186</v>
      </c>
      <c r="D179" s="399" t="s">
        <v>10323</v>
      </c>
      <c r="E179" s="399"/>
      <c r="F179" s="69" t="s">
        <v>10595</v>
      </c>
      <c r="G179" s="42"/>
      <c r="H179" s="169">
        <v>60000</v>
      </c>
      <c r="I179" s="42"/>
      <c r="J179" s="143" t="s">
        <v>1170</v>
      </c>
      <c r="K179" s="69">
        <v>2014</v>
      </c>
      <c r="L179" s="69" t="s">
        <v>1171</v>
      </c>
      <c r="M179" s="145">
        <v>73014707</v>
      </c>
      <c r="N179" s="168" t="s">
        <v>1063</v>
      </c>
      <c r="O179" s="427" t="s">
        <v>1063</v>
      </c>
      <c r="P179" s="427" t="s">
        <v>1063</v>
      </c>
      <c r="Q179" s="43" t="s">
        <v>3646</v>
      </c>
      <c r="R179" s="42"/>
      <c r="S179" s="42">
        <v>15</v>
      </c>
      <c r="T179" s="143" t="s">
        <v>1063</v>
      </c>
      <c r="U179" s="42"/>
      <c r="V179" s="76"/>
      <c r="W179" s="42" t="s">
        <v>10596</v>
      </c>
      <c r="Y179" s="637">
        <f t="shared" si="4"/>
        <v>4200</v>
      </c>
      <c r="Z179" s="169">
        <f t="shared" si="5"/>
        <v>64200</v>
      </c>
    </row>
    <row r="180" spans="1:26" ht="15.5" x14ac:dyDescent="0.35">
      <c r="A180" s="42"/>
      <c r="B180" s="399" t="s">
        <v>10322</v>
      </c>
      <c r="C180" s="76" t="s">
        <v>186</v>
      </c>
      <c r="D180" s="399" t="s">
        <v>10323</v>
      </c>
      <c r="E180" s="399"/>
      <c r="F180" s="69" t="s">
        <v>10597</v>
      </c>
      <c r="G180" s="42"/>
      <c r="H180" s="169">
        <v>60000</v>
      </c>
      <c r="I180" s="42"/>
      <c r="J180" s="143" t="s">
        <v>1170</v>
      </c>
      <c r="K180" s="69">
        <v>2014</v>
      </c>
      <c r="L180" s="69" t="s">
        <v>1171</v>
      </c>
      <c r="M180" s="145">
        <v>73014718</v>
      </c>
      <c r="N180" s="168" t="s">
        <v>1063</v>
      </c>
      <c r="O180" s="427" t="s">
        <v>1063</v>
      </c>
      <c r="P180" s="427" t="s">
        <v>1063</v>
      </c>
      <c r="Q180" s="43" t="s">
        <v>3646</v>
      </c>
      <c r="R180" s="42"/>
      <c r="S180" s="42">
        <v>15</v>
      </c>
      <c r="T180" s="143" t="s">
        <v>1063</v>
      </c>
      <c r="U180" s="42"/>
      <c r="V180" s="76"/>
      <c r="W180" s="42" t="s">
        <v>10596</v>
      </c>
      <c r="Y180" s="637">
        <f t="shared" si="4"/>
        <v>4200</v>
      </c>
      <c r="Z180" s="169">
        <f t="shared" si="5"/>
        <v>64200</v>
      </c>
    </row>
    <row r="181" spans="1:26" ht="15.5" x14ac:dyDescent="0.35">
      <c r="A181" s="42"/>
      <c r="B181" s="399" t="s">
        <v>10322</v>
      </c>
      <c r="C181" s="76" t="s">
        <v>186</v>
      </c>
      <c r="D181" s="399" t="s">
        <v>10323</v>
      </c>
      <c r="E181" s="399"/>
      <c r="F181" s="69" t="s">
        <v>10598</v>
      </c>
      <c r="G181" s="42"/>
      <c r="H181" s="169">
        <v>60000</v>
      </c>
      <c r="I181" s="42"/>
      <c r="J181" s="143" t="s">
        <v>1170</v>
      </c>
      <c r="K181" s="69">
        <v>2014</v>
      </c>
      <c r="L181" s="69" t="s">
        <v>1747</v>
      </c>
      <c r="M181" s="145">
        <v>73014741</v>
      </c>
      <c r="N181" s="168" t="s">
        <v>1063</v>
      </c>
      <c r="O181" s="427" t="s">
        <v>1063</v>
      </c>
      <c r="P181" s="427" t="s">
        <v>1063</v>
      </c>
      <c r="Q181" s="43" t="s">
        <v>3646</v>
      </c>
      <c r="R181" s="42"/>
      <c r="S181" s="42">
        <v>15</v>
      </c>
      <c r="T181" s="143" t="s">
        <v>1063</v>
      </c>
      <c r="U181" s="42"/>
      <c r="V181" s="76"/>
      <c r="W181" s="42" t="s">
        <v>10596</v>
      </c>
      <c r="Y181" s="637">
        <f t="shared" si="4"/>
        <v>4200</v>
      </c>
      <c r="Z181" s="169">
        <f t="shared" si="5"/>
        <v>64200</v>
      </c>
    </row>
    <row r="182" spans="1:26" ht="15.5" x14ac:dyDescent="0.35">
      <c r="A182" s="42"/>
      <c r="B182" s="399" t="s">
        <v>10322</v>
      </c>
      <c r="C182" s="76" t="s">
        <v>186</v>
      </c>
      <c r="D182" s="399" t="s">
        <v>10323</v>
      </c>
      <c r="E182" s="399"/>
      <c r="F182" s="76" t="s">
        <v>10599</v>
      </c>
      <c r="G182" s="42"/>
      <c r="H182" s="169">
        <v>60000</v>
      </c>
      <c r="I182" s="42"/>
      <c r="J182" s="143" t="s">
        <v>10600</v>
      </c>
      <c r="K182" s="69">
        <v>2007</v>
      </c>
      <c r="L182" s="69" t="s">
        <v>2195</v>
      </c>
      <c r="M182" s="145">
        <v>93551462</v>
      </c>
      <c r="N182" s="168" t="s">
        <v>1063</v>
      </c>
      <c r="O182" s="427" t="s">
        <v>1063</v>
      </c>
      <c r="P182" s="427" t="s">
        <v>1063</v>
      </c>
      <c r="Q182" s="43" t="s">
        <v>3646</v>
      </c>
      <c r="R182" s="42"/>
      <c r="S182" s="42">
        <v>15</v>
      </c>
      <c r="T182" s="143" t="s">
        <v>1063</v>
      </c>
      <c r="U182" s="42"/>
      <c r="V182" s="76"/>
      <c r="W182" s="42" t="s">
        <v>10601</v>
      </c>
      <c r="Y182" s="637">
        <f t="shared" si="4"/>
        <v>4200</v>
      </c>
      <c r="Z182" s="169">
        <f t="shared" si="5"/>
        <v>64200</v>
      </c>
    </row>
    <row r="183" spans="1:26" ht="15.5" x14ac:dyDescent="0.35">
      <c r="A183" s="42"/>
      <c r="B183" s="399" t="s">
        <v>10322</v>
      </c>
      <c r="C183" s="76" t="s">
        <v>186</v>
      </c>
      <c r="D183" s="399" t="s">
        <v>10323</v>
      </c>
      <c r="E183" s="399"/>
      <c r="F183" s="76" t="s">
        <v>10602</v>
      </c>
      <c r="G183" s="42"/>
      <c r="H183" s="169">
        <v>60000</v>
      </c>
      <c r="I183" s="42"/>
      <c r="J183" s="143" t="s">
        <v>10600</v>
      </c>
      <c r="K183" s="69">
        <v>2007</v>
      </c>
      <c r="L183" s="69" t="s">
        <v>2195</v>
      </c>
      <c r="M183" s="145">
        <v>93551469</v>
      </c>
      <c r="N183" s="168" t="s">
        <v>1063</v>
      </c>
      <c r="O183" s="427" t="s">
        <v>1063</v>
      </c>
      <c r="P183" s="427" t="s">
        <v>1063</v>
      </c>
      <c r="Q183" s="43" t="s">
        <v>3646</v>
      </c>
      <c r="R183" s="42"/>
      <c r="S183" s="42">
        <v>15</v>
      </c>
      <c r="T183" s="143" t="s">
        <v>1063</v>
      </c>
      <c r="U183" s="42"/>
      <c r="V183" s="76"/>
      <c r="W183" s="42" t="s">
        <v>10601</v>
      </c>
      <c r="Y183" s="637">
        <f t="shared" si="4"/>
        <v>4200</v>
      </c>
      <c r="Z183" s="169">
        <f t="shared" si="5"/>
        <v>64200</v>
      </c>
    </row>
    <row r="184" spans="1:26" ht="15.5" x14ac:dyDescent="0.35">
      <c r="A184" s="42"/>
      <c r="B184" s="399" t="s">
        <v>10322</v>
      </c>
      <c r="C184" s="76" t="s">
        <v>186</v>
      </c>
      <c r="D184" s="399" t="s">
        <v>10323</v>
      </c>
      <c r="E184" s="399"/>
      <c r="F184" s="76" t="s">
        <v>10603</v>
      </c>
      <c r="G184" s="42"/>
      <c r="H184" s="169">
        <v>60000</v>
      </c>
      <c r="I184" s="42"/>
      <c r="J184" s="143" t="s">
        <v>10600</v>
      </c>
      <c r="K184" s="69">
        <v>2007</v>
      </c>
      <c r="L184" s="69" t="s">
        <v>2195</v>
      </c>
      <c r="M184" s="145">
        <v>93551457</v>
      </c>
      <c r="N184" s="168" t="s">
        <v>1063</v>
      </c>
      <c r="O184" s="427" t="s">
        <v>1063</v>
      </c>
      <c r="P184" s="427" t="s">
        <v>1063</v>
      </c>
      <c r="Q184" s="43" t="s">
        <v>3646</v>
      </c>
      <c r="R184" s="42"/>
      <c r="S184" s="42">
        <v>15</v>
      </c>
      <c r="T184" s="143" t="s">
        <v>1063</v>
      </c>
      <c r="U184" s="42"/>
      <c r="V184" s="76"/>
      <c r="W184" s="42" t="s">
        <v>10601</v>
      </c>
      <c r="Y184" s="637">
        <f t="shared" si="4"/>
        <v>4200</v>
      </c>
      <c r="Z184" s="169">
        <f t="shared" si="5"/>
        <v>64200</v>
      </c>
    </row>
    <row r="185" spans="1:26" ht="15.5" x14ac:dyDescent="0.35">
      <c r="A185" s="42"/>
      <c r="B185" s="399" t="s">
        <v>10322</v>
      </c>
      <c r="C185" s="76" t="s">
        <v>186</v>
      </c>
      <c r="D185" s="399" t="s">
        <v>10323</v>
      </c>
      <c r="E185" s="399"/>
      <c r="F185" s="76" t="s">
        <v>10604</v>
      </c>
      <c r="G185" s="42"/>
      <c r="H185" s="169">
        <v>60000</v>
      </c>
      <c r="I185" s="42"/>
      <c r="J185" s="143" t="s">
        <v>2182</v>
      </c>
      <c r="K185" s="69" t="s">
        <v>1063</v>
      </c>
      <c r="L185" s="69" t="s">
        <v>10605</v>
      </c>
      <c r="M185" s="145" t="s">
        <v>10606</v>
      </c>
      <c r="N185" s="168" t="s">
        <v>1063</v>
      </c>
      <c r="O185" s="427" t="s">
        <v>1063</v>
      </c>
      <c r="P185" s="427" t="s">
        <v>1063</v>
      </c>
      <c r="Q185" s="43" t="s">
        <v>1066</v>
      </c>
      <c r="R185" s="42"/>
      <c r="S185" s="42">
        <v>15</v>
      </c>
      <c r="T185" s="143" t="s">
        <v>1063</v>
      </c>
      <c r="U185" s="42"/>
      <c r="V185" s="76"/>
      <c r="W185" s="42"/>
      <c r="Y185" s="637">
        <f t="shared" si="4"/>
        <v>4200</v>
      </c>
      <c r="Z185" s="169">
        <f t="shared" si="5"/>
        <v>64200</v>
      </c>
    </row>
    <row r="186" spans="1:26" ht="15.5" x14ac:dyDescent="0.35">
      <c r="A186" s="42"/>
      <c r="B186" s="399" t="s">
        <v>10322</v>
      </c>
      <c r="C186" s="76" t="s">
        <v>186</v>
      </c>
      <c r="D186" s="399" t="s">
        <v>10323</v>
      </c>
      <c r="E186" s="399"/>
      <c r="F186" s="76" t="s">
        <v>10607</v>
      </c>
      <c r="G186" s="42"/>
      <c r="H186" s="169">
        <v>60000</v>
      </c>
      <c r="I186" s="42"/>
      <c r="J186" s="143" t="s">
        <v>2828</v>
      </c>
      <c r="K186" s="69" t="s">
        <v>1063</v>
      </c>
      <c r="L186" s="69" t="s">
        <v>1063</v>
      </c>
      <c r="M186" s="145" t="s">
        <v>1063</v>
      </c>
      <c r="N186" s="168" t="s">
        <v>1063</v>
      </c>
      <c r="O186" s="427" t="s">
        <v>1063</v>
      </c>
      <c r="P186" s="427" t="s">
        <v>1063</v>
      </c>
      <c r="Q186" s="43" t="s">
        <v>1063</v>
      </c>
      <c r="R186" s="42"/>
      <c r="S186" s="42">
        <v>15</v>
      </c>
      <c r="T186" s="143" t="s">
        <v>1063</v>
      </c>
      <c r="U186" s="42"/>
      <c r="V186" s="76"/>
      <c r="W186" s="42"/>
      <c r="Y186" s="637">
        <f t="shared" si="4"/>
        <v>4200</v>
      </c>
      <c r="Z186" s="169">
        <f t="shared" si="5"/>
        <v>64200</v>
      </c>
    </row>
    <row r="187" spans="1:26" ht="15.5" x14ac:dyDescent="0.35">
      <c r="A187" s="42"/>
      <c r="B187" s="399" t="s">
        <v>10322</v>
      </c>
      <c r="C187" s="76" t="s">
        <v>186</v>
      </c>
      <c r="D187" s="399" t="s">
        <v>10323</v>
      </c>
      <c r="E187" s="399"/>
      <c r="F187" s="76" t="s">
        <v>10608</v>
      </c>
      <c r="G187" s="42"/>
      <c r="H187" s="169">
        <v>60000</v>
      </c>
      <c r="I187" s="42"/>
      <c r="J187" s="143" t="s">
        <v>2828</v>
      </c>
      <c r="K187" s="69" t="s">
        <v>1063</v>
      </c>
      <c r="L187" s="69" t="s">
        <v>1063</v>
      </c>
      <c r="M187" s="145" t="s">
        <v>1063</v>
      </c>
      <c r="N187" s="168" t="s">
        <v>1063</v>
      </c>
      <c r="O187" s="427" t="s">
        <v>1063</v>
      </c>
      <c r="P187" s="427" t="s">
        <v>1063</v>
      </c>
      <c r="Q187" s="43" t="s">
        <v>1063</v>
      </c>
      <c r="R187" s="42"/>
      <c r="S187" s="42">
        <v>15</v>
      </c>
      <c r="T187" s="143" t="s">
        <v>1063</v>
      </c>
      <c r="U187" s="42"/>
      <c r="V187" s="76"/>
      <c r="W187" s="42"/>
      <c r="Y187" s="637">
        <f t="shared" si="4"/>
        <v>4200</v>
      </c>
      <c r="Z187" s="169">
        <f t="shared" si="5"/>
        <v>64200</v>
      </c>
    </row>
    <row r="188" spans="1:26" ht="15.5" x14ac:dyDescent="0.35">
      <c r="A188" s="42"/>
      <c r="B188" s="399" t="s">
        <v>10322</v>
      </c>
      <c r="C188" s="76" t="s">
        <v>186</v>
      </c>
      <c r="D188" s="399" t="s">
        <v>10323</v>
      </c>
      <c r="E188" s="399"/>
      <c r="F188" s="76" t="s">
        <v>10609</v>
      </c>
      <c r="G188" s="42"/>
      <c r="H188" s="169">
        <v>60000</v>
      </c>
      <c r="I188" s="42"/>
      <c r="J188" s="143" t="s">
        <v>2182</v>
      </c>
      <c r="K188" s="69" t="s">
        <v>1063</v>
      </c>
      <c r="L188" s="69" t="s">
        <v>10610</v>
      </c>
      <c r="M188" s="145" t="s">
        <v>10611</v>
      </c>
      <c r="N188" s="168" t="s">
        <v>1063</v>
      </c>
      <c r="O188" s="427" t="s">
        <v>1063</v>
      </c>
      <c r="P188" s="427" t="s">
        <v>1063</v>
      </c>
      <c r="Q188" s="43" t="s">
        <v>1066</v>
      </c>
      <c r="R188" s="42"/>
      <c r="S188" s="42">
        <v>15</v>
      </c>
      <c r="T188" s="143" t="s">
        <v>1063</v>
      </c>
      <c r="U188" s="42"/>
      <c r="V188" s="76"/>
      <c r="W188" s="42"/>
      <c r="Y188" s="637">
        <f t="shared" si="4"/>
        <v>4200</v>
      </c>
      <c r="Z188" s="169">
        <f t="shared" si="5"/>
        <v>64200</v>
      </c>
    </row>
    <row r="189" spans="1:26" ht="15.5" x14ac:dyDescent="0.35">
      <c r="A189" s="42"/>
      <c r="B189" s="399"/>
      <c r="C189" s="76"/>
      <c r="D189" s="399"/>
      <c r="E189" s="399"/>
      <c r="F189" s="123" t="s">
        <v>994</v>
      </c>
      <c r="G189" s="20"/>
      <c r="H189" s="103">
        <f>SUM(H179:H188)</f>
        <v>600000</v>
      </c>
      <c r="I189" s="42"/>
      <c r="J189" s="143"/>
      <c r="K189" s="69"/>
      <c r="L189" s="69"/>
      <c r="M189" s="145"/>
      <c r="N189" s="168"/>
      <c r="O189" s="427"/>
      <c r="P189" s="427"/>
      <c r="Q189" s="43"/>
      <c r="R189" s="42"/>
      <c r="S189" s="42"/>
      <c r="T189" s="143"/>
      <c r="U189" s="42"/>
      <c r="V189" s="76"/>
      <c r="W189" s="42"/>
      <c r="Y189" s="637">
        <f t="shared" si="4"/>
        <v>42000.000000000007</v>
      </c>
      <c r="Z189" s="103">
        <f t="shared" si="5"/>
        <v>642000</v>
      </c>
    </row>
    <row r="190" spans="1:26" s="94" customFormat="1" ht="15.5" x14ac:dyDescent="0.35">
      <c r="A190" s="98"/>
      <c r="B190" s="98"/>
      <c r="C190" s="98"/>
      <c r="D190" s="98"/>
      <c r="E190" s="98"/>
      <c r="F190" s="66" t="s">
        <v>10612</v>
      </c>
      <c r="G190" s="98"/>
      <c r="H190" s="140"/>
      <c r="I190" s="98"/>
      <c r="J190" s="98"/>
      <c r="K190" s="64"/>
      <c r="L190" s="64"/>
      <c r="M190" s="159"/>
      <c r="N190" s="142"/>
      <c r="O190" s="142"/>
      <c r="P190" s="142"/>
      <c r="Q190" s="142"/>
      <c r="R190" s="98"/>
      <c r="S190" s="98"/>
      <c r="T190" s="98"/>
      <c r="U190" s="98"/>
      <c r="V190" s="64"/>
      <c r="W190" s="98"/>
      <c r="Y190" s="637">
        <f t="shared" si="4"/>
        <v>0</v>
      </c>
      <c r="Z190" s="140">
        <f t="shared" si="5"/>
        <v>0</v>
      </c>
    </row>
    <row r="191" spans="1:26" ht="15.5" x14ac:dyDescent="0.35">
      <c r="A191" s="42"/>
      <c r="B191" s="399" t="s">
        <v>10322</v>
      </c>
      <c r="C191" s="76" t="s">
        <v>186</v>
      </c>
      <c r="D191" s="399" t="s">
        <v>10323</v>
      </c>
      <c r="E191" s="399"/>
      <c r="F191" s="76" t="s">
        <v>10613</v>
      </c>
      <c r="G191" s="42"/>
      <c r="H191" s="169">
        <v>150000</v>
      </c>
      <c r="I191" s="42"/>
      <c r="J191" s="143" t="s">
        <v>10614</v>
      </c>
      <c r="K191" s="69"/>
      <c r="L191" s="69" t="s">
        <v>10615</v>
      </c>
      <c r="M191" s="145"/>
      <c r="N191" s="168" t="s">
        <v>1063</v>
      </c>
      <c r="O191" s="168" t="s">
        <v>1063</v>
      </c>
      <c r="P191" s="168" t="s">
        <v>1063</v>
      </c>
      <c r="Q191" s="43" t="s">
        <v>10616</v>
      </c>
      <c r="R191" s="42"/>
      <c r="S191" s="42">
        <v>5</v>
      </c>
      <c r="T191" s="143" t="s">
        <v>1063</v>
      </c>
      <c r="U191" s="42"/>
      <c r="V191" s="76"/>
      <c r="W191" s="42"/>
      <c r="Y191" s="637">
        <f t="shared" si="4"/>
        <v>10500.000000000002</v>
      </c>
      <c r="Z191" s="169">
        <f t="shared" si="5"/>
        <v>160500</v>
      </c>
    </row>
    <row r="192" spans="1:26" ht="15.5" x14ac:dyDescent="0.35">
      <c r="A192" s="42"/>
      <c r="B192" s="399" t="s">
        <v>10322</v>
      </c>
      <c r="C192" s="76" t="s">
        <v>186</v>
      </c>
      <c r="D192" s="399" t="s">
        <v>10323</v>
      </c>
      <c r="E192" s="399"/>
      <c r="F192" s="76" t="s">
        <v>10613</v>
      </c>
      <c r="G192" s="42"/>
      <c r="H192" s="169">
        <v>150000</v>
      </c>
      <c r="I192" s="42"/>
      <c r="J192" s="143" t="s">
        <v>10617</v>
      </c>
      <c r="K192" s="69"/>
      <c r="L192" s="69" t="s">
        <v>10618</v>
      </c>
      <c r="M192" s="145"/>
      <c r="N192" s="168" t="s">
        <v>1063</v>
      </c>
      <c r="O192" s="168" t="s">
        <v>1063</v>
      </c>
      <c r="P192" s="168" t="s">
        <v>1063</v>
      </c>
      <c r="Q192" s="43" t="s">
        <v>10619</v>
      </c>
      <c r="R192" s="42"/>
      <c r="S192" s="42">
        <v>5</v>
      </c>
      <c r="T192" s="143" t="s">
        <v>1063</v>
      </c>
      <c r="U192" s="42"/>
      <c r="V192" s="76"/>
      <c r="W192" s="42"/>
      <c r="Y192" s="637">
        <f t="shared" si="4"/>
        <v>10500.000000000002</v>
      </c>
      <c r="Z192" s="169">
        <f t="shared" si="5"/>
        <v>160500</v>
      </c>
    </row>
    <row r="193" spans="1:16329" ht="15.5" x14ac:dyDescent="0.35">
      <c r="A193" s="42"/>
      <c r="B193" s="399"/>
      <c r="C193" s="76"/>
      <c r="D193" s="399"/>
      <c r="E193" s="399"/>
      <c r="F193" s="123" t="s">
        <v>994</v>
      </c>
      <c r="G193" s="20"/>
      <c r="H193" s="103">
        <f>SUM(H191:H192)</f>
        <v>300000</v>
      </c>
      <c r="I193" s="42"/>
      <c r="J193" s="143"/>
      <c r="K193" s="69"/>
      <c r="L193" s="69"/>
      <c r="M193" s="145"/>
      <c r="N193" s="168"/>
      <c r="O193" s="168"/>
      <c r="P193" s="168"/>
      <c r="Q193" s="43"/>
      <c r="R193" s="42"/>
      <c r="S193" s="42"/>
      <c r="T193" s="143"/>
      <c r="U193" s="42"/>
      <c r="V193" s="76"/>
      <c r="W193" s="42"/>
      <c r="Y193" s="637">
        <f t="shared" si="4"/>
        <v>21000.000000000004</v>
      </c>
      <c r="Z193" s="103">
        <f t="shared" si="5"/>
        <v>321000</v>
      </c>
    </row>
    <row r="194" spans="1:16329" ht="15.5" x14ac:dyDescent="0.35">
      <c r="A194" s="98"/>
      <c r="B194" s="98"/>
      <c r="C194" s="98"/>
      <c r="D194" s="98"/>
      <c r="E194" s="98"/>
      <c r="F194" s="66" t="s">
        <v>10620</v>
      </c>
      <c r="G194" s="98"/>
      <c r="H194" s="140"/>
      <c r="I194" s="98"/>
      <c r="J194" s="98"/>
      <c r="K194" s="64"/>
      <c r="L194" s="64"/>
      <c r="M194" s="159"/>
      <c r="N194" s="142"/>
      <c r="O194" s="142"/>
      <c r="P194" s="142"/>
      <c r="Q194" s="142"/>
      <c r="R194" s="98"/>
      <c r="S194" s="98"/>
      <c r="T194" s="98"/>
      <c r="U194" s="98"/>
      <c r="V194" s="64"/>
      <c r="W194" s="42"/>
      <c r="Y194" s="637">
        <f t="shared" si="4"/>
        <v>0</v>
      </c>
      <c r="Z194" s="140">
        <f t="shared" si="5"/>
        <v>0</v>
      </c>
    </row>
    <row r="195" spans="1:16329" ht="15.5" x14ac:dyDescent="0.35">
      <c r="A195" s="143"/>
      <c r="B195" s="399" t="s">
        <v>10322</v>
      </c>
      <c r="C195" s="76" t="s">
        <v>186</v>
      </c>
      <c r="D195" s="399" t="s">
        <v>10323</v>
      </c>
      <c r="E195" s="399"/>
      <c r="F195" s="69" t="s">
        <v>10621</v>
      </c>
      <c r="G195" s="143"/>
      <c r="H195" s="166">
        <v>200000</v>
      </c>
      <c r="I195" s="143"/>
      <c r="J195" s="143" t="s">
        <v>1756</v>
      </c>
      <c r="K195" s="69" t="s">
        <v>1063</v>
      </c>
      <c r="L195" s="69" t="s">
        <v>1063</v>
      </c>
      <c r="M195" s="167" t="s">
        <v>1063</v>
      </c>
      <c r="N195" s="168" t="s">
        <v>1063</v>
      </c>
      <c r="O195" s="168" t="s">
        <v>1063</v>
      </c>
      <c r="P195" s="168" t="s">
        <v>1063</v>
      </c>
      <c r="Q195" s="168" t="s">
        <v>1063</v>
      </c>
      <c r="R195" s="143"/>
      <c r="S195" s="143">
        <v>3</v>
      </c>
      <c r="T195" s="143" t="s">
        <v>1063</v>
      </c>
      <c r="U195" s="143"/>
      <c r="V195" s="69"/>
      <c r="W195" s="42"/>
      <c r="Y195" s="637">
        <f t="shared" si="4"/>
        <v>14000.000000000002</v>
      </c>
      <c r="Z195" s="166">
        <f t="shared" si="5"/>
        <v>214000</v>
      </c>
    </row>
    <row r="196" spans="1:16329" ht="15.5" x14ac:dyDescent="0.35">
      <c r="A196" s="143"/>
      <c r="B196" s="399" t="s">
        <v>10322</v>
      </c>
      <c r="C196" s="76" t="s">
        <v>186</v>
      </c>
      <c r="D196" s="399" t="s">
        <v>10323</v>
      </c>
      <c r="E196" s="399"/>
      <c r="F196" s="69" t="s">
        <v>10622</v>
      </c>
      <c r="G196" s="143"/>
      <c r="H196" s="166">
        <v>200000</v>
      </c>
      <c r="I196" s="143"/>
      <c r="J196" s="143" t="s">
        <v>5948</v>
      </c>
      <c r="K196" s="69" t="s">
        <v>1063</v>
      </c>
      <c r="L196" s="69" t="s">
        <v>1063</v>
      </c>
      <c r="M196" s="168" t="s">
        <v>1063</v>
      </c>
      <c r="N196" s="168" t="s">
        <v>1063</v>
      </c>
      <c r="O196" s="168" t="s">
        <v>1063</v>
      </c>
      <c r="P196" s="168" t="s">
        <v>1063</v>
      </c>
      <c r="Q196" s="168" t="s">
        <v>1063</v>
      </c>
      <c r="R196" s="143"/>
      <c r="S196" s="143"/>
      <c r="T196" s="143" t="s">
        <v>1063</v>
      </c>
      <c r="U196" s="143"/>
      <c r="V196" s="69"/>
      <c r="W196" s="42"/>
      <c r="Y196" s="637">
        <f t="shared" si="4"/>
        <v>14000.000000000002</v>
      </c>
      <c r="Z196" s="166">
        <f t="shared" si="5"/>
        <v>214000</v>
      </c>
    </row>
    <row r="197" spans="1:16329" ht="15.5" x14ac:dyDescent="0.35">
      <c r="A197" s="143"/>
      <c r="B197" s="399" t="s">
        <v>10322</v>
      </c>
      <c r="C197" s="76" t="s">
        <v>186</v>
      </c>
      <c r="D197" s="399" t="s">
        <v>10323</v>
      </c>
      <c r="E197" s="399"/>
      <c r="F197" s="69" t="s">
        <v>10623</v>
      </c>
      <c r="G197" s="143"/>
      <c r="H197" s="166">
        <v>200000</v>
      </c>
      <c r="I197" s="143"/>
      <c r="J197" s="143" t="s">
        <v>5948</v>
      </c>
      <c r="K197" s="69" t="s">
        <v>1063</v>
      </c>
      <c r="L197" s="69" t="s">
        <v>1063</v>
      </c>
      <c r="M197" s="168" t="s">
        <v>1063</v>
      </c>
      <c r="N197" s="168" t="s">
        <v>1063</v>
      </c>
      <c r="O197" s="168" t="s">
        <v>1063</v>
      </c>
      <c r="P197" s="168" t="s">
        <v>1063</v>
      </c>
      <c r="Q197" s="168" t="s">
        <v>1063</v>
      </c>
      <c r="R197" s="143"/>
      <c r="S197" s="143"/>
      <c r="T197" s="143" t="s">
        <v>1063</v>
      </c>
      <c r="U197" s="143"/>
      <c r="V197" s="69"/>
      <c r="W197" s="42"/>
      <c r="Y197" s="637">
        <f t="shared" si="4"/>
        <v>14000.000000000002</v>
      </c>
      <c r="Z197" s="166">
        <f t="shared" si="5"/>
        <v>214000</v>
      </c>
    </row>
    <row r="198" spans="1:16329" ht="15.5" x14ac:dyDescent="0.35">
      <c r="A198" s="143"/>
      <c r="B198" s="399" t="s">
        <v>10322</v>
      </c>
      <c r="C198" s="76" t="s">
        <v>186</v>
      </c>
      <c r="D198" s="399" t="s">
        <v>10323</v>
      </c>
      <c r="E198" s="399"/>
      <c r="F198" s="69" t="s">
        <v>10624</v>
      </c>
      <c r="G198" s="143"/>
      <c r="H198" s="166">
        <v>200000</v>
      </c>
      <c r="I198" s="143"/>
      <c r="J198" s="143" t="s">
        <v>5948</v>
      </c>
      <c r="K198" s="69" t="s">
        <v>1063</v>
      </c>
      <c r="L198" s="69" t="s">
        <v>1063</v>
      </c>
      <c r="M198" s="168" t="s">
        <v>1063</v>
      </c>
      <c r="N198" s="168" t="s">
        <v>1063</v>
      </c>
      <c r="O198" s="168" t="s">
        <v>1063</v>
      </c>
      <c r="P198" s="168" t="s">
        <v>1063</v>
      </c>
      <c r="Q198" s="168" t="s">
        <v>1063</v>
      </c>
      <c r="R198" s="143"/>
      <c r="S198" s="143"/>
      <c r="T198" s="143" t="s">
        <v>1063</v>
      </c>
      <c r="U198" s="143"/>
      <c r="V198" s="69"/>
      <c r="W198" s="42"/>
      <c r="Y198" s="637">
        <f t="shared" si="4"/>
        <v>14000.000000000002</v>
      </c>
      <c r="Z198" s="166">
        <f t="shared" si="5"/>
        <v>214000</v>
      </c>
    </row>
    <row r="199" spans="1:16329" ht="15.5" x14ac:dyDescent="0.35">
      <c r="A199" s="42"/>
      <c r="B199" s="399" t="s">
        <v>10322</v>
      </c>
      <c r="C199" s="76" t="s">
        <v>186</v>
      </c>
      <c r="D199" s="399" t="s">
        <v>10323</v>
      </c>
      <c r="E199" s="399"/>
      <c r="F199" s="76" t="s">
        <v>10625</v>
      </c>
      <c r="G199" s="42"/>
      <c r="H199" s="166">
        <v>200000</v>
      </c>
      <c r="I199" s="42"/>
      <c r="J199" s="42" t="s">
        <v>10626</v>
      </c>
      <c r="K199" s="76"/>
      <c r="L199" s="76" t="s">
        <v>10627</v>
      </c>
      <c r="M199" s="145" t="s">
        <v>10628</v>
      </c>
      <c r="N199" s="168" t="s">
        <v>1063</v>
      </c>
      <c r="O199" s="168" t="s">
        <v>1063</v>
      </c>
      <c r="P199" s="168" t="s">
        <v>1063</v>
      </c>
      <c r="Q199" s="168" t="s">
        <v>1063</v>
      </c>
      <c r="R199" s="42"/>
      <c r="S199" s="42">
        <v>3</v>
      </c>
      <c r="T199" s="143" t="s">
        <v>1063</v>
      </c>
      <c r="U199" s="42"/>
      <c r="V199" s="76"/>
      <c r="W199" s="42"/>
      <c r="Y199" s="637">
        <f t="shared" ref="Y199:Y217" si="6">H199*Y$5</f>
        <v>14000.000000000002</v>
      </c>
      <c r="Z199" s="166">
        <f t="shared" ref="Z199:Z217" si="7">H199+Y199</f>
        <v>214000</v>
      </c>
    </row>
    <row r="200" spans="1:16329" ht="15.5" x14ac:dyDescent="0.35">
      <c r="A200" s="42"/>
      <c r="B200" s="399"/>
      <c r="C200" s="76"/>
      <c r="D200" s="399"/>
      <c r="E200" s="399"/>
      <c r="F200" s="123" t="s">
        <v>994</v>
      </c>
      <c r="G200" s="20"/>
      <c r="H200" s="170">
        <f>SUM(H195:H199)</f>
        <v>1000000</v>
      </c>
      <c r="I200" s="42"/>
      <c r="J200" s="42"/>
      <c r="K200" s="76"/>
      <c r="L200" s="76"/>
      <c r="M200" s="145"/>
      <c r="N200" s="168"/>
      <c r="O200" s="168"/>
      <c r="P200" s="168"/>
      <c r="Q200" s="168"/>
      <c r="R200" s="42"/>
      <c r="S200" s="42"/>
      <c r="T200" s="143"/>
      <c r="U200" s="42"/>
      <c r="V200" s="76"/>
      <c r="W200" s="42"/>
      <c r="Y200" s="637">
        <f t="shared" si="6"/>
        <v>70000</v>
      </c>
      <c r="Z200" s="170">
        <f t="shared" si="7"/>
        <v>1070000</v>
      </c>
    </row>
    <row r="201" spans="1:16329" ht="15.5" x14ac:dyDescent="0.35">
      <c r="A201" s="98"/>
      <c r="B201" s="64"/>
      <c r="C201" s="64"/>
      <c r="D201" s="64"/>
      <c r="E201" s="439"/>
      <c r="F201" s="171" t="s">
        <v>1582</v>
      </c>
      <c r="G201" s="64"/>
      <c r="H201" s="67"/>
      <c r="I201" s="64"/>
      <c r="J201" s="64"/>
      <c r="K201" s="159"/>
      <c r="L201" s="64"/>
      <c r="M201" s="159"/>
      <c r="N201" s="159"/>
      <c r="O201" s="159"/>
      <c r="P201" s="159"/>
      <c r="Q201" s="159"/>
      <c r="R201" s="64"/>
      <c r="S201" s="64"/>
      <c r="T201" s="64"/>
      <c r="U201" s="64"/>
      <c r="V201" s="98"/>
      <c r="W201" s="42"/>
      <c r="Y201" s="637">
        <f t="shared" si="6"/>
        <v>0</v>
      </c>
      <c r="Z201" s="67">
        <f t="shared" si="7"/>
        <v>0</v>
      </c>
    </row>
    <row r="202" spans="1:16329" ht="15.5" x14ac:dyDescent="0.35">
      <c r="A202" s="42"/>
      <c r="B202" s="399" t="s">
        <v>10322</v>
      </c>
      <c r="C202" s="76" t="s">
        <v>186</v>
      </c>
      <c r="D202" s="399" t="s">
        <v>10323</v>
      </c>
      <c r="E202" s="81"/>
      <c r="F202" s="144" t="s">
        <v>10629</v>
      </c>
      <c r="G202" s="76"/>
      <c r="H202" s="118">
        <v>400000</v>
      </c>
      <c r="I202" s="76"/>
      <c r="J202" s="76" t="s">
        <v>1214</v>
      </c>
      <c r="K202" s="145" t="s">
        <v>1063</v>
      </c>
      <c r="L202" s="76" t="s">
        <v>10630</v>
      </c>
      <c r="M202" s="145" t="s">
        <v>10631</v>
      </c>
      <c r="N202" s="168" t="s">
        <v>1063</v>
      </c>
      <c r="O202" s="168" t="s">
        <v>1063</v>
      </c>
      <c r="P202" s="168" t="s">
        <v>1063</v>
      </c>
      <c r="Q202" s="145" t="s">
        <v>10391</v>
      </c>
      <c r="R202" s="76"/>
      <c r="S202" s="76">
        <v>15</v>
      </c>
      <c r="T202" s="143" t="s">
        <v>1063</v>
      </c>
      <c r="U202" s="76"/>
      <c r="V202" s="42"/>
      <c r="W202" s="42"/>
      <c r="Y202" s="637">
        <f t="shared" si="6"/>
        <v>28000.000000000004</v>
      </c>
      <c r="Z202" s="118">
        <f t="shared" si="7"/>
        <v>428000</v>
      </c>
    </row>
    <row r="203" spans="1:16329" ht="15.5" x14ac:dyDescent="0.35">
      <c r="A203" s="42"/>
      <c r="B203" s="399" t="s">
        <v>10322</v>
      </c>
      <c r="C203" s="76" t="s">
        <v>186</v>
      </c>
      <c r="D203" s="399" t="s">
        <v>10323</v>
      </c>
      <c r="E203" s="81"/>
      <c r="F203" s="144" t="s">
        <v>10629</v>
      </c>
      <c r="G203" s="76"/>
      <c r="H203" s="118">
        <v>400000</v>
      </c>
      <c r="I203" s="76"/>
      <c r="J203" s="76" t="s">
        <v>2488</v>
      </c>
      <c r="K203" s="145">
        <v>2017</v>
      </c>
      <c r="L203" s="76" t="s">
        <v>10632</v>
      </c>
      <c r="M203" s="145" t="s">
        <v>10633</v>
      </c>
      <c r="N203" s="168" t="s">
        <v>1063</v>
      </c>
      <c r="O203" s="168" t="s">
        <v>1063</v>
      </c>
      <c r="P203" s="168" t="s">
        <v>1063</v>
      </c>
      <c r="Q203" s="145" t="s">
        <v>10391</v>
      </c>
      <c r="R203" s="76"/>
      <c r="S203" s="76">
        <v>15</v>
      </c>
      <c r="T203" s="143" t="s">
        <v>1063</v>
      </c>
      <c r="U203" s="76"/>
      <c r="V203" s="42"/>
      <c r="W203" s="42"/>
      <c r="Y203" s="637">
        <f t="shared" si="6"/>
        <v>28000.000000000004</v>
      </c>
      <c r="Z203" s="118">
        <f t="shared" si="7"/>
        <v>428000</v>
      </c>
    </row>
    <row r="204" spans="1:16329" ht="15.5" x14ac:dyDescent="0.35">
      <c r="A204" s="42"/>
      <c r="B204" s="399"/>
      <c r="C204" s="76"/>
      <c r="D204" s="399"/>
      <c r="E204" s="81"/>
      <c r="F204" s="151" t="s">
        <v>994</v>
      </c>
      <c r="G204" s="123"/>
      <c r="H204" s="124">
        <f>SUM(H202:H203)</f>
        <v>800000</v>
      </c>
      <c r="I204" s="76"/>
      <c r="J204" s="76"/>
      <c r="K204" s="145"/>
      <c r="L204" s="76"/>
      <c r="M204" s="145"/>
      <c r="N204" s="168"/>
      <c r="O204" s="168"/>
      <c r="P204" s="168"/>
      <c r="Q204" s="145"/>
      <c r="R204" s="76"/>
      <c r="S204" s="76"/>
      <c r="T204" s="143"/>
      <c r="U204" s="76"/>
      <c r="V204" s="42"/>
      <c r="W204" s="42"/>
      <c r="Y204" s="637">
        <f t="shared" si="6"/>
        <v>56000.000000000007</v>
      </c>
      <c r="Z204" s="124">
        <f t="shared" si="7"/>
        <v>856000</v>
      </c>
    </row>
    <row r="205" spans="1:16329" ht="15.5" x14ac:dyDescent="0.35">
      <c r="A205" s="98"/>
      <c r="B205" s="64"/>
      <c r="C205" s="64"/>
      <c r="D205" s="64"/>
      <c r="E205" s="439"/>
      <c r="F205" s="171" t="s">
        <v>1590</v>
      </c>
      <c r="G205" s="64"/>
      <c r="H205" s="67"/>
      <c r="I205" s="64"/>
      <c r="J205" s="64"/>
      <c r="K205" s="159"/>
      <c r="L205" s="64"/>
      <c r="M205" s="159"/>
      <c r="N205" s="159"/>
      <c r="O205" s="159"/>
      <c r="P205" s="159"/>
      <c r="Q205" s="159"/>
      <c r="R205" s="64"/>
      <c r="S205" s="64"/>
      <c r="T205" s="64"/>
      <c r="U205" s="64"/>
      <c r="V205" s="98"/>
      <c r="W205" s="42"/>
      <c r="Y205" s="637">
        <f t="shared" si="6"/>
        <v>0</v>
      </c>
      <c r="Z205" s="67">
        <f t="shared" si="7"/>
        <v>0</v>
      </c>
    </row>
    <row r="206" spans="1:16329" ht="15.5" x14ac:dyDescent="0.35">
      <c r="A206" s="42"/>
      <c r="B206" s="399" t="s">
        <v>10322</v>
      </c>
      <c r="C206" s="76" t="s">
        <v>186</v>
      </c>
      <c r="D206" s="399" t="s">
        <v>10323</v>
      </c>
      <c r="E206" s="81"/>
      <c r="F206" s="144" t="s">
        <v>10634</v>
      </c>
      <c r="G206" s="76"/>
      <c r="H206" s="118">
        <v>200000</v>
      </c>
      <c r="I206" s="76"/>
      <c r="J206" s="76" t="s">
        <v>10635</v>
      </c>
      <c r="K206" s="145" t="s">
        <v>1063</v>
      </c>
      <c r="L206" s="76" t="s">
        <v>10636</v>
      </c>
      <c r="M206" s="145" t="s">
        <v>10637</v>
      </c>
      <c r="N206" s="168" t="s">
        <v>1063</v>
      </c>
      <c r="O206" s="168" t="s">
        <v>1063</v>
      </c>
      <c r="P206" s="168" t="s">
        <v>1063</v>
      </c>
      <c r="Q206" s="145" t="s">
        <v>10638</v>
      </c>
      <c r="R206" s="76"/>
      <c r="S206" s="76">
        <v>20</v>
      </c>
      <c r="T206" s="143" t="s">
        <v>1063</v>
      </c>
      <c r="U206" s="76"/>
      <c r="V206" s="42"/>
      <c r="W206" s="42" t="s">
        <v>10639</v>
      </c>
      <c r="Y206" s="637">
        <f t="shared" si="6"/>
        <v>14000.000000000002</v>
      </c>
      <c r="Z206" s="118">
        <f t="shared" si="7"/>
        <v>214000</v>
      </c>
    </row>
    <row r="207" spans="1:16329" ht="15.5" x14ac:dyDescent="0.35">
      <c r="A207" s="42"/>
      <c r="B207" s="399"/>
      <c r="C207" s="76"/>
      <c r="D207" s="399"/>
      <c r="E207" s="81"/>
      <c r="F207" s="151" t="s">
        <v>994</v>
      </c>
      <c r="G207" s="123"/>
      <c r="H207" s="124">
        <f>SUM(H206)</f>
        <v>200000</v>
      </c>
      <c r="I207" s="76"/>
      <c r="J207" s="76"/>
      <c r="K207" s="145"/>
      <c r="L207" s="76"/>
      <c r="M207" s="145"/>
      <c r="N207" s="168"/>
      <c r="O207" s="168"/>
      <c r="P207" s="168"/>
      <c r="Q207" s="145"/>
      <c r="R207" s="76"/>
      <c r="S207" s="76"/>
      <c r="T207" s="143"/>
      <c r="U207" s="76"/>
      <c r="V207" s="42"/>
      <c r="W207" s="42"/>
      <c r="Y207" s="637">
        <f t="shared" si="6"/>
        <v>14000.000000000002</v>
      </c>
      <c r="Z207" s="124">
        <f t="shared" si="7"/>
        <v>214000</v>
      </c>
    </row>
    <row r="208" spans="1:16329" s="94" customFormat="1" ht="15.5" x14ac:dyDescent="0.35">
      <c r="A208" s="171"/>
      <c r="B208" s="171"/>
      <c r="C208" s="171"/>
      <c r="D208" s="171"/>
      <c r="E208" s="171"/>
      <c r="F208" s="171" t="s">
        <v>10640</v>
      </c>
      <c r="G208" s="171"/>
      <c r="H208" s="440"/>
      <c r="I208" s="171"/>
      <c r="J208" s="171"/>
      <c r="K208" s="171"/>
      <c r="L208" s="171"/>
      <c r="M208" s="171"/>
      <c r="N208" s="441"/>
      <c r="O208" s="441"/>
      <c r="P208" s="441"/>
      <c r="Q208" s="441"/>
      <c r="R208" s="171"/>
      <c r="S208" s="171"/>
      <c r="T208" s="171"/>
      <c r="U208" s="171"/>
      <c r="V208" s="171"/>
      <c r="W208" s="171"/>
      <c r="X208" s="650"/>
      <c r="Y208" s="637">
        <f t="shared" si="6"/>
        <v>0</v>
      </c>
      <c r="Z208" s="440">
        <f t="shared" si="7"/>
        <v>0</v>
      </c>
      <c r="AA208" s="422"/>
      <c r="AB208" s="422"/>
      <c r="AC208" s="422"/>
      <c r="AD208" s="422"/>
      <c r="AE208" s="422"/>
      <c r="AF208" s="422"/>
      <c r="AG208" s="422"/>
      <c r="AH208" s="422"/>
      <c r="AI208" s="422"/>
      <c r="AJ208" s="422"/>
      <c r="AK208" s="422"/>
      <c r="AL208" s="422"/>
      <c r="AM208" s="422"/>
      <c r="AN208" s="422"/>
      <c r="AO208" s="422"/>
      <c r="AP208" s="422"/>
      <c r="AQ208" s="422"/>
      <c r="AR208" s="422"/>
      <c r="AS208" s="422"/>
      <c r="AT208" s="422"/>
      <c r="AU208" s="422"/>
      <c r="AV208" s="422"/>
      <c r="AW208" s="422"/>
      <c r="AX208" s="422"/>
      <c r="AY208" s="422"/>
      <c r="AZ208" s="422"/>
      <c r="BA208" s="422"/>
      <c r="BB208" s="422"/>
      <c r="BC208" s="422"/>
      <c r="BD208" s="422"/>
      <c r="BE208" s="422"/>
      <c r="BF208" s="422"/>
      <c r="BG208" s="422"/>
      <c r="BH208" s="422"/>
      <c r="BI208" s="422"/>
      <c r="BJ208" s="422"/>
      <c r="BK208" s="422"/>
      <c r="BL208" s="422"/>
      <c r="BM208" s="422"/>
      <c r="BN208" s="422"/>
      <c r="BO208" s="422"/>
      <c r="BP208" s="422"/>
      <c r="BQ208" s="422"/>
      <c r="BR208" s="422"/>
      <c r="BS208" s="422"/>
      <c r="BT208" s="422"/>
      <c r="BU208" s="422"/>
      <c r="BV208" s="422"/>
      <c r="BW208" s="422"/>
      <c r="BX208" s="422"/>
      <c r="BY208" s="422"/>
      <c r="BZ208" s="422"/>
      <c r="CA208" s="422"/>
      <c r="CB208" s="422"/>
      <c r="CC208" s="422"/>
      <c r="CD208" s="422"/>
      <c r="CE208" s="422"/>
      <c r="CF208" s="422"/>
      <c r="CG208" s="422"/>
      <c r="CH208" s="422"/>
      <c r="CI208" s="422"/>
      <c r="CJ208" s="422"/>
      <c r="CK208" s="422"/>
      <c r="CL208" s="422"/>
      <c r="CM208" s="422"/>
      <c r="CN208" s="422"/>
      <c r="CO208" s="422"/>
      <c r="CP208" s="422"/>
      <c r="CQ208" s="422"/>
      <c r="CR208" s="422"/>
      <c r="CS208" s="422"/>
      <c r="CT208" s="422"/>
      <c r="CU208" s="422"/>
      <c r="CV208" s="422"/>
      <c r="CW208" s="422"/>
      <c r="CX208" s="422"/>
      <c r="CY208" s="422"/>
      <c r="CZ208" s="422"/>
      <c r="DA208" s="422"/>
      <c r="DB208" s="422"/>
      <c r="DC208" s="422"/>
      <c r="DD208" s="422"/>
      <c r="DE208" s="422"/>
      <c r="DF208" s="422"/>
      <c r="DG208" s="422"/>
      <c r="DH208" s="422"/>
      <c r="DI208" s="422"/>
      <c r="DJ208" s="422"/>
      <c r="DK208" s="422"/>
      <c r="DL208" s="422"/>
      <c r="DM208" s="422"/>
      <c r="DN208" s="422"/>
      <c r="DO208" s="422"/>
      <c r="DP208" s="422"/>
      <c r="DQ208" s="422"/>
      <c r="DR208" s="422"/>
      <c r="DS208" s="422"/>
      <c r="DT208" s="422"/>
      <c r="DU208" s="422"/>
      <c r="DV208" s="422"/>
      <c r="DW208" s="422"/>
      <c r="DX208" s="422"/>
      <c r="DY208" s="422"/>
      <c r="DZ208" s="422"/>
      <c r="EA208" s="422"/>
      <c r="EB208" s="422"/>
      <c r="EC208" s="422"/>
      <c r="ED208" s="422"/>
      <c r="EE208" s="422"/>
      <c r="EF208" s="422"/>
      <c r="EG208" s="422"/>
      <c r="EH208" s="422"/>
      <c r="EI208" s="422"/>
      <c r="EJ208" s="422"/>
      <c r="EK208" s="422"/>
      <c r="EL208" s="422"/>
      <c r="EM208" s="422"/>
      <c r="EN208" s="422"/>
      <c r="EO208" s="422"/>
      <c r="EP208" s="422"/>
      <c r="EQ208" s="422"/>
      <c r="ER208" s="422"/>
      <c r="ES208" s="422"/>
      <c r="ET208" s="422"/>
      <c r="EU208" s="422"/>
      <c r="EV208" s="422"/>
      <c r="EW208" s="422"/>
      <c r="EX208" s="422"/>
      <c r="EY208" s="422"/>
      <c r="EZ208" s="422"/>
      <c r="FA208" s="422"/>
      <c r="FB208" s="422"/>
      <c r="FC208" s="422"/>
      <c r="FD208" s="422"/>
      <c r="FE208" s="422"/>
      <c r="FF208" s="422"/>
      <c r="FG208" s="422"/>
      <c r="FH208" s="422"/>
      <c r="FI208" s="422"/>
      <c r="FJ208" s="422"/>
      <c r="FK208" s="422"/>
      <c r="FL208" s="422"/>
      <c r="FM208" s="422"/>
      <c r="FN208" s="422"/>
      <c r="FO208" s="422"/>
      <c r="FP208" s="422"/>
      <c r="FQ208" s="422"/>
      <c r="FR208" s="422"/>
      <c r="FS208" s="422"/>
      <c r="FT208" s="422"/>
      <c r="FU208" s="422"/>
      <c r="FV208" s="422"/>
      <c r="FW208" s="422"/>
      <c r="FX208" s="422"/>
      <c r="FY208" s="422"/>
      <c r="FZ208" s="422"/>
      <c r="GA208" s="422"/>
      <c r="GB208" s="422"/>
      <c r="GC208" s="422"/>
      <c r="GD208" s="422"/>
      <c r="GE208" s="422"/>
      <c r="GF208" s="422"/>
      <c r="GG208" s="422"/>
      <c r="GH208" s="422"/>
      <c r="GI208" s="422"/>
      <c r="GJ208" s="422"/>
      <c r="GK208" s="422"/>
      <c r="GL208" s="422"/>
      <c r="GM208" s="422"/>
      <c r="GN208" s="422"/>
      <c r="GO208" s="422"/>
      <c r="GP208" s="422"/>
      <c r="GQ208" s="422"/>
      <c r="GR208" s="422"/>
      <c r="GS208" s="422"/>
      <c r="GT208" s="422"/>
      <c r="GU208" s="422"/>
      <c r="GV208" s="422"/>
      <c r="GW208" s="422"/>
      <c r="GX208" s="422"/>
      <c r="GY208" s="422"/>
      <c r="GZ208" s="422"/>
      <c r="HA208" s="422"/>
      <c r="HB208" s="422"/>
      <c r="HC208" s="422"/>
      <c r="HD208" s="422"/>
      <c r="HE208" s="422"/>
      <c r="HF208" s="422"/>
      <c r="HG208" s="422"/>
      <c r="HH208" s="422"/>
      <c r="HI208" s="422"/>
      <c r="HJ208" s="422"/>
      <c r="HK208" s="422"/>
      <c r="HL208" s="422"/>
      <c r="HM208" s="422"/>
      <c r="HN208" s="422"/>
      <c r="HO208" s="422"/>
      <c r="HP208" s="422"/>
      <c r="HQ208" s="422"/>
      <c r="HR208" s="422"/>
      <c r="HS208" s="422"/>
      <c r="HT208" s="422"/>
      <c r="HU208" s="422"/>
      <c r="HV208" s="422"/>
      <c r="HW208" s="422"/>
      <c r="HX208" s="422"/>
      <c r="HY208" s="422"/>
      <c r="HZ208" s="422"/>
      <c r="IA208" s="422"/>
      <c r="IB208" s="422"/>
      <c r="IC208" s="422"/>
      <c r="ID208" s="422"/>
      <c r="IE208" s="422"/>
      <c r="IF208" s="422"/>
      <c r="IG208" s="422"/>
      <c r="IH208" s="422"/>
      <c r="II208" s="422"/>
      <c r="IJ208" s="422"/>
      <c r="IK208" s="422"/>
      <c r="IL208" s="422"/>
      <c r="IM208" s="422"/>
      <c r="IN208" s="422"/>
      <c r="IO208" s="422"/>
      <c r="IP208" s="422"/>
      <c r="IQ208" s="422"/>
      <c r="IR208" s="422"/>
      <c r="IS208" s="422"/>
      <c r="IT208" s="422"/>
      <c r="IU208" s="422"/>
      <c r="IV208" s="422"/>
      <c r="IW208" s="422"/>
      <c r="IX208" s="422"/>
      <c r="IY208" s="422"/>
      <c r="IZ208" s="422"/>
      <c r="JA208" s="422"/>
      <c r="JB208" s="422"/>
      <c r="JC208" s="422"/>
      <c r="JD208" s="422"/>
      <c r="JE208" s="422"/>
      <c r="JF208" s="422"/>
      <c r="JG208" s="422"/>
      <c r="JH208" s="422"/>
      <c r="JI208" s="422"/>
      <c r="JJ208" s="422"/>
      <c r="JK208" s="422"/>
      <c r="JL208" s="422"/>
      <c r="JM208" s="422"/>
      <c r="JN208" s="422"/>
      <c r="JO208" s="422"/>
      <c r="JP208" s="422"/>
      <c r="JQ208" s="422"/>
      <c r="JR208" s="422"/>
      <c r="JS208" s="422"/>
      <c r="JT208" s="422"/>
      <c r="JU208" s="422"/>
      <c r="JV208" s="422"/>
      <c r="JW208" s="422"/>
      <c r="JX208" s="422"/>
      <c r="JY208" s="422"/>
      <c r="JZ208" s="422"/>
      <c r="KA208" s="422"/>
      <c r="KB208" s="422"/>
      <c r="KC208" s="422"/>
      <c r="KD208" s="422"/>
      <c r="KE208" s="422"/>
      <c r="KF208" s="422"/>
      <c r="KG208" s="422"/>
      <c r="KH208" s="422"/>
      <c r="KI208" s="422"/>
      <c r="KJ208" s="422"/>
      <c r="KK208" s="422"/>
      <c r="KL208" s="422"/>
      <c r="KM208" s="422"/>
      <c r="KN208" s="422"/>
      <c r="KO208" s="422"/>
      <c r="KP208" s="422"/>
      <c r="KQ208" s="422"/>
      <c r="KR208" s="422"/>
      <c r="KS208" s="422"/>
      <c r="KT208" s="422"/>
      <c r="KU208" s="422"/>
      <c r="KV208" s="422"/>
      <c r="KW208" s="422"/>
      <c r="KX208" s="422"/>
      <c r="KY208" s="422"/>
      <c r="KZ208" s="422"/>
      <c r="LA208" s="422"/>
      <c r="LB208" s="422"/>
      <c r="LC208" s="422"/>
      <c r="LD208" s="422"/>
      <c r="LE208" s="422"/>
      <c r="LF208" s="422"/>
      <c r="LG208" s="422"/>
      <c r="LH208" s="422"/>
      <c r="LI208" s="422"/>
      <c r="LJ208" s="422"/>
      <c r="LK208" s="422"/>
      <c r="LL208" s="422"/>
      <c r="LM208" s="422"/>
      <c r="LN208" s="422"/>
      <c r="LO208" s="422"/>
      <c r="LP208" s="422"/>
      <c r="LQ208" s="422"/>
      <c r="LR208" s="422"/>
      <c r="LS208" s="422"/>
      <c r="LT208" s="422"/>
      <c r="LU208" s="422"/>
      <c r="LV208" s="422"/>
      <c r="LW208" s="422"/>
      <c r="LX208" s="422"/>
      <c r="LY208" s="422"/>
      <c r="LZ208" s="422"/>
      <c r="MA208" s="422"/>
      <c r="MB208" s="422"/>
      <c r="MC208" s="422"/>
      <c r="MD208" s="422"/>
      <c r="ME208" s="422"/>
      <c r="MF208" s="422"/>
      <c r="MG208" s="422"/>
      <c r="MH208" s="422"/>
      <c r="MI208" s="422"/>
      <c r="MJ208" s="422"/>
      <c r="MK208" s="422"/>
      <c r="ML208" s="422"/>
      <c r="MM208" s="422"/>
      <c r="MN208" s="422"/>
      <c r="MO208" s="422"/>
      <c r="MP208" s="422"/>
      <c r="MQ208" s="422"/>
      <c r="MR208" s="422"/>
      <c r="MS208" s="422"/>
      <c r="MT208" s="422"/>
      <c r="MU208" s="422"/>
      <c r="MV208" s="422"/>
      <c r="MW208" s="422"/>
      <c r="MX208" s="422"/>
      <c r="MY208" s="422"/>
      <c r="MZ208" s="422"/>
      <c r="NA208" s="422"/>
      <c r="NB208" s="422"/>
      <c r="NC208" s="422"/>
      <c r="ND208" s="422"/>
      <c r="NE208" s="422"/>
      <c r="NF208" s="422"/>
      <c r="NG208" s="422"/>
      <c r="NH208" s="422"/>
      <c r="NI208" s="422"/>
      <c r="NJ208" s="422"/>
      <c r="NK208" s="422"/>
      <c r="NL208" s="422"/>
      <c r="NM208" s="422"/>
      <c r="NN208" s="422"/>
      <c r="NO208" s="422"/>
      <c r="NP208" s="422"/>
      <c r="NQ208" s="422"/>
      <c r="NR208" s="422"/>
      <c r="NS208" s="422"/>
      <c r="NT208" s="422"/>
      <c r="NU208" s="422"/>
      <c r="NV208" s="422"/>
      <c r="NW208" s="422"/>
      <c r="NX208" s="422"/>
      <c r="NY208" s="422"/>
      <c r="NZ208" s="422"/>
      <c r="OA208" s="422"/>
      <c r="OB208" s="422"/>
      <c r="OC208" s="422"/>
      <c r="OD208" s="422"/>
      <c r="OE208" s="422"/>
      <c r="OF208" s="422"/>
      <c r="OG208" s="422"/>
      <c r="OH208" s="422"/>
      <c r="OI208" s="422"/>
      <c r="OJ208" s="422"/>
      <c r="OK208" s="422"/>
      <c r="OL208" s="422"/>
      <c r="OM208" s="422"/>
      <c r="ON208" s="422"/>
      <c r="OO208" s="422"/>
      <c r="OP208" s="422"/>
      <c r="OQ208" s="422"/>
      <c r="OR208" s="422"/>
      <c r="OS208" s="422"/>
      <c r="OT208" s="422"/>
      <c r="OU208" s="422"/>
      <c r="OV208" s="422"/>
      <c r="OW208" s="422"/>
      <c r="OX208" s="422"/>
      <c r="OY208" s="422"/>
      <c r="OZ208" s="422"/>
      <c r="PA208" s="422"/>
      <c r="PB208" s="422"/>
      <c r="PC208" s="422"/>
      <c r="PD208" s="422"/>
      <c r="PE208" s="422"/>
      <c r="PF208" s="422"/>
      <c r="PG208" s="422"/>
      <c r="PH208" s="422"/>
      <c r="PI208" s="422"/>
      <c r="PJ208" s="422"/>
      <c r="PK208" s="422"/>
      <c r="PL208" s="422"/>
      <c r="PM208" s="422"/>
      <c r="PN208" s="422"/>
      <c r="PO208" s="422"/>
      <c r="PP208" s="422"/>
      <c r="PQ208" s="422"/>
      <c r="PR208" s="422"/>
      <c r="PS208" s="422"/>
      <c r="PT208" s="422"/>
      <c r="PU208" s="422"/>
      <c r="PV208" s="422"/>
      <c r="PW208" s="422"/>
      <c r="PX208" s="422"/>
      <c r="PY208" s="422"/>
      <c r="PZ208" s="422"/>
      <c r="QA208" s="422"/>
      <c r="QB208" s="422"/>
      <c r="QC208" s="422"/>
      <c r="QD208" s="422"/>
      <c r="QE208" s="422"/>
      <c r="QF208" s="422"/>
      <c r="QG208" s="422"/>
      <c r="QH208" s="422"/>
      <c r="QI208" s="422"/>
      <c r="QJ208" s="422"/>
      <c r="QK208" s="422"/>
      <c r="QL208" s="422"/>
      <c r="QM208" s="422"/>
      <c r="QN208" s="422"/>
      <c r="QO208" s="422"/>
      <c r="QP208" s="422"/>
      <c r="QQ208" s="422"/>
      <c r="QR208" s="422"/>
      <c r="QS208" s="422"/>
      <c r="QT208" s="422"/>
      <c r="QU208" s="422"/>
      <c r="QV208" s="422"/>
      <c r="QW208" s="422"/>
      <c r="QX208" s="422"/>
      <c r="QY208" s="422"/>
      <c r="QZ208" s="422"/>
      <c r="RA208" s="422"/>
      <c r="RB208" s="422"/>
      <c r="RC208" s="422"/>
      <c r="RD208" s="422"/>
      <c r="RE208" s="422"/>
      <c r="RF208" s="422"/>
      <c r="RG208" s="422"/>
      <c r="RH208" s="422"/>
      <c r="RI208" s="422"/>
      <c r="RJ208" s="422"/>
      <c r="RK208" s="422"/>
      <c r="RL208" s="422"/>
      <c r="RM208" s="422"/>
      <c r="RN208" s="422"/>
      <c r="RO208" s="422"/>
      <c r="RP208" s="422"/>
      <c r="RQ208" s="422"/>
      <c r="RR208" s="422"/>
      <c r="RS208" s="422"/>
      <c r="RT208" s="422"/>
      <c r="RU208" s="422"/>
      <c r="RV208" s="422"/>
      <c r="RW208" s="422"/>
      <c r="RX208" s="422"/>
      <c r="RY208" s="422"/>
      <c r="RZ208" s="422"/>
      <c r="SA208" s="422"/>
      <c r="SB208" s="422"/>
      <c r="SC208" s="422"/>
      <c r="SD208" s="422"/>
      <c r="SE208" s="422"/>
      <c r="SF208" s="422"/>
      <c r="SG208" s="422"/>
      <c r="SH208" s="422"/>
      <c r="SI208" s="422"/>
      <c r="SJ208" s="422"/>
      <c r="SK208" s="422"/>
      <c r="SL208" s="422"/>
      <c r="SM208" s="422"/>
      <c r="SN208" s="422"/>
      <c r="SO208" s="422"/>
      <c r="SP208" s="422"/>
      <c r="SQ208" s="422"/>
      <c r="SR208" s="422"/>
      <c r="SS208" s="422"/>
      <c r="ST208" s="422"/>
      <c r="SU208" s="422"/>
      <c r="SV208" s="422"/>
      <c r="SW208" s="422"/>
      <c r="SX208" s="422"/>
      <c r="SY208" s="422"/>
      <c r="SZ208" s="422"/>
      <c r="TA208" s="422"/>
      <c r="TB208" s="422"/>
      <c r="TC208" s="422"/>
      <c r="TD208" s="422"/>
      <c r="TE208" s="422"/>
      <c r="TF208" s="422"/>
      <c r="TG208" s="422"/>
      <c r="TH208" s="422"/>
      <c r="TI208" s="422"/>
      <c r="TJ208" s="422"/>
      <c r="TK208" s="422"/>
      <c r="TL208" s="422"/>
      <c r="TM208" s="422"/>
      <c r="TN208" s="422"/>
      <c r="TO208" s="422"/>
      <c r="TP208" s="422"/>
      <c r="TQ208" s="422"/>
      <c r="TR208" s="422"/>
      <c r="TS208" s="422"/>
      <c r="TT208" s="422"/>
      <c r="TU208" s="422"/>
      <c r="TV208" s="422"/>
      <c r="TW208" s="422"/>
      <c r="TX208" s="422"/>
      <c r="TY208" s="422"/>
      <c r="TZ208" s="422"/>
      <c r="UA208" s="422"/>
      <c r="UB208" s="422"/>
      <c r="UC208" s="422"/>
      <c r="UD208" s="422"/>
      <c r="UE208" s="422"/>
      <c r="UF208" s="422"/>
      <c r="UG208" s="422"/>
      <c r="UH208" s="422"/>
      <c r="UI208" s="422"/>
      <c r="UJ208" s="422"/>
      <c r="UK208" s="422"/>
      <c r="UL208" s="422"/>
      <c r="UM208" s="422"/>
      <c r="UN208" s="422"/>
      <c r="UO208" s="422"/>
      <c r="UP208" s="422"/>
      <c r="UQ208" s="422"/>
      <c r="UR208" s="422"/>
      <c r="US208" s="422"/>
      <c r="UT208" s="422"/>
      <c r="UU208" s="422"/>
      <c r="UV208" s="422"/>
      <c r="UW208" s="422"/>
      <c r="UX208" s="422"/>
      <c r="UY208" s="422"/>
      <c r="UZ208" s="422"/>
      <c r="VA208" s="422"/>
      <c r="VB208" s="422"/>
      <c r="VC208" s="422"/>
      <c r="VD208" s="422"/>
      <c r="VE208" s="422"/>
      <c r="VF208" s="422"/>
      <c r="VG208" s="422"/>
      <c r="VH208" s="422"/>
      <c r="VI208" s="422"/>
      <c r="VJ208" s="422"/>
      <c r="VK208" s="422"/>
      <c r="VL208" s="422"/>
      <c r="VM208" s="422"/>
      <c r="VN208" s="422"/>
      <c r="VO208" s="422"/>
      <c r="VP208" s="422"/>
      <c r="VQ208" s="422"/>
      <c r="VR208" s="422"/>
      <c r="VS208" s="422"/>
      <c r="VT208" s="422"/>
      <c r="VU208" s="422"/>
      <c r="VV208" s="422"/>
      <c r="VW208" s="422"/>
      <c r="VX208" s="422"/>
      <c r="VY208" s="422"/>
      <c r="VZ208" s="422"/>
      <c r="WA208" s="422"/>
      <c r="WB208" s="422"/>
      <c r="WC208" s="422"/>
      <c r="WD208" s="422"/>
      <c r="WE208" s="422"/>
      <c r="WF208" s="422"/>
      <c r="WG208" s="422"/>
      <c r="WH208" s="422"/>
      <c r="WI208" s="422"/>
      <c r="WJ208" s="422"/>
      <c r="WK208" s="422"/>
      <c r="WL208" s="422"/>
      <c r="WM208" s="422"/>
      <c r="WN208" s="422"/>
      <c r="WO208" s="422"/>
      <c r="WP208" s="422"/>
      <c r="WQ208" s="422"/>
      <c r="WR208" s="422"/>
      <c r="WS208" s="422"/>
      <c r="WT208" s="422"/>
      <c r="WU208" s="422"/>
      <c r="WV208" s="422"/>
      <c r="WW208" s="422"/>
      <c r="WX208" s="422"/>
      <c r="WY208" s="422"/>
      <c r="WZ208" s="422"/>
      <c r="XA208" s="422"/>
      <c r="XB208" s="422"/>
      <c r="XC208" s="422"/>
      <c r="XD208" s="422"/>
      <c r="XE208" s="422"/>
      <c r="XF208" s="422"/>
      <c r="XG208" s="422"/>
      <c r="XH208" s="422"/>
      <c r="XI208" s="422"/>
      <c r="XJ208" s="422"/>
      <c r="XK208" s="422"/>
      <c r="XL208" s="422"/>
      <c r="XM208" s="422"/>
      <c r="XN208" s="422"/>
      <c r="XO208" s="422"/>
      <c r="XP208" s="422"/>
      <c r="XQ208" s="422"/>
      <c r="XR208" s="422"/>
      <c r="XS208" s="422"/>
      <c r="XT208" s="422"/>
      <c r="XU208" s="422"/>
      <c r="XV208" s="422"/>
      <c r="XW208" s="422"/>
      <c r="XX208" s="422"/>
      <c r="XY208" s="422"/>
      <c r="XZ208" s="422"/>
      <c r="YA208" s="422"/>
      <c r="YB208" s="422"/>
      <c r="YC208" s="422"/>
      <c r="YD208" s="422"/>
      <c r="YE208" s="422"/>
      <c r="YF208" s="422"/>
      <c r="YG208" s="422"/>
      <c r="YH208" s="422"/>
      <c r="YI208" s="422"/>
      <c r="YJ208" s="422"/>
      <c r="YK208" s="422"/>
      <c r="YL208" s="422"/>
      <c r="YM208" s="422"/>
      <c r="YN208" s="422"/>
      <c r="YO208" s="422"/>
      <c r="YP208" s="422"/>
      <c r="YQ208" s="422"/>
      <c r="YR208" s="422"/>
      <c r="YS208" s="422"/>
      <c r="YT208" s="422"/>
      <c r="YU208" s="422"/>
      <c r="YV208" s="422"/>
      <c r="YW208" s="422"/>
      <c r="YX208" s="422"/>
      <c r="YY208" s="422"/>
      <c r="YZ208" s="422"/>
      <c r="ZA208" s="422"/>
      <c r="ZB208" s="422"/>
      <c r="ZC208" s="422"/>
      <c r="ZD208" s="422"/>
      <c r="ZE208" s="422"/>
      <c r="ZF208" s="422"/>
      <c r="ZG208" s="422"/>
      <c r="ZH208" s="422"/>
      <c r="ZI208" s="422"/>
      <c r="ZJ208" s="422"/>
      <c r="ZK208" s="422"/>
      <c r="ZL208" s="422"/>
      <c r="ZM208" s="422"/>
      <c r="ZN208" s="422"/>
      <c r="ZO208" s="422"/>
      <c r="ZP208" s="422"/>
      <c r="ZQ208" s="422"/>
      <c r="ZR208" s="422"/>
      <c r="ZS208" s="422"/>
      <c r="ZT208" s="422"/>
      <c r="ZU208" s="422"/>
      <c r="ZV208" s="422"/>
      <c r="ZW208" s="422"/>
      <c r="ZX208" s="422"/>
      <c r="ZY208" s="422"/>
      <c r="ZZ208" s="422"/>
      <c r="AAA208" s="422"/>
      <c r="AAB208" s="422"/>
      <c r="AAC208" s="422"/>
      <c r="AAD208" s="422"/>
      <c r="AAE208" s="422"/>
      <c r="AAF208" s="422"/>
      <c r="AAG208" s="422"/>
      <c r="AAH208" s="422"/>
      <c r="AAI208" s="422"/>
      <c r="AAJ208" s="422"/>
      <c r="AAK208" s="422"/>
      <c r="AAL208" s="422"/>
      <c r="AAM208" s="422"/>
      <c r="AAN208" s="422"/>
      <c r="AAO208" s="422"/>
      <c r="AAP208" s="422"/>
      <c r="AAQ208" s="422"/>
      <c r="AAR208" s="422"/>
      <c r="AAS208" s="422"/>
      <c r="AAT208" s="422"/>
      <c r="AAU208" s="422"/>
      <c r="AAV208" s="422"/>
      <c r="AAW208" s="422"/>
      <c r="AAX208" s="422"/>
      <c r="AAY208" s="422"/>
      <c r="AAZ208" s="422"/>
      <c r="ABA208" s="422"/>
      <c r="ABB208" s="422"/>
      <c r="ABC208" s="422"/>
      <c r="ABD208" s="422"/>
      <c r="ABE208" s="422"/>
      <c r="ABF208" s="422"/>
      <c r="ABG208" s="422"/>
      <c r="ABH208" s="422"/>
      <c r="ABI208" s="422"/>
      <c r="ABJ208" s="422"/>
      <c r="ABK208" s="422"/>
      <c r="ABL208" s="422"/>
      <c r="ABM208" s="422"/>
      <c r="ABN208" s="422"/>
      <c r="ABO208" s="422"/>
      <c r="ABP208" s="422"/>
      <c r="ABQ208" s="422"/>
      <c r="ABR208" s="422"/>
      <c r="ABS208" s="422"/>
      <c r="ABT208" s="422"/>
      <c r="ABU208" s="422"/>
      <c r="ABV208" s="422"/>
      <c r="ABW208" s="422"/>
      <c r="ABX208" s="422"/>
      <c r="ABY208" s="422"/>
      <c r="ABZ208" s="422"/>
      <c r="ACA208" s="422"/>
      <c r="ACB208" s="422"/>
      <c r="ACC208" s="422"/>
      <c r="ACD208" s="422"/>
      <c r="ACE208" s="422"/>
      <c r="ACF208" s="422"/>
      <c r="ACG208" s="422"/>
      <c r="ACH208" s="422"/>
      <c r="ACI208" s="422"/>
      <c r="ACJ208" s="422"/>
      <c r="ACK208" s="422"/>
      <c r="ACL208" s="422"/>
      <c r="ACM208" s="422"/>
      <c r="ACN208" s="422"/>
      <c r="ACO208" s="422"/>
      <c r="ACP208" s="422"/>
      <c r="ACQ208" s="422"/>
      <c r="ACR208" s="422"/>
      <c r="ACS208" s="422"/>
      <c r="ACT208" s="422"/>
      <c r="ACU208" s="422"/>
      <c r="ACV208" s="422"/>
      <c r="ACW208" s="422"/>
      <c r="ACX208" s="422"/>
      <c r="ACY208" s="422"/>
      <c r="ACZ208" s="422"/>
      <c r="ADA208" s="422"/>
      <c r="ADB208" s="422"/>
      <c r="ADC208" s="422"/>
      <c r="ADD208" s="422"/>
      <c r="ADE208" s="422"/>
      <c r="ADF208" s="422"/>
      <c r="ADG208" s="422"/>
      <c r="ADH208" s="422"/>
      <c r="ADI208" s="422"/>
      <c r="ADJ208" s="422"/>
      <c r="ADK208" s="422"/>
      <c r="ADL208" s="422"/>
      <c r="ADM208" s="422"/>
      <c r="ADN208" s="422"/>
      <c r="ADO208" s="422"/>
      <c r="ADP208" s="422"/>
      <c r="ADQ208" s="422"/>
      <c r="ADR208" s="422"/>
      <c r="ADS208" s="422"/>
      <c r="ADT208" s="422"/>
      <c r="ADU208" s="422"/>
      <c r="ADV208" s="422"/>
      <c r="ADW208" s="422"/>
      <c r="ADX208" s="422"/>
      <c r="ADY208" s="422"/>
      <c r="ADZ208" s="422"/>
      <c r="AEA208" s="422"/>
      <c r="AEB208" s="422"/>
      <c r="AEC208" s="422"/>
      <c r="AED208" s="422"/>
      <c r="AEE208" s="422"/>
      <c r="AEF208" s="422"/>
      <c r="AEG208" s="422"/>
      <c r="AEH208" s="422"/>
      <c r="AEI208" s="422"/>
      <c r="AEJ208" s="422"/>
      <c r="AEK208" s="422"/>
      <c r="AEL208" s="422"/>
      <c r="AEM208" s="422"/>
      <c r="AEN208" s="422"/>
      <c r="AEO208" s="422"/>
      <c r="AEP208" s="422"/>
      <c r="AEQ208" s="422"/>
      <c r="AER208" s="422"/>
      <c r="AES208" s="422"/>
      <c r="AET208" s="422"/>
      <c r="AEU208" s="422"/>
      <c r="AEV208" s="422"/>
      <c r="AEW208" s="422"/>
      <c r="AEX208" s="422"/>
      <c r="AEY208" s="422"/>
      <c r="AEZ208" s="422"/>
      <c r="AFA208" s="422"/>
      <c r="AFB208" s="422"/>
      <c r="AFC208" s="422"/>
      <c r="AFD208" s="422"/>
      <c r="AFE208" s="422"/>
      <c r="AFF208" s="422"/>
      <c r="AFG208" s="422"/>
      <c r="AFH208" s="422"/>
      <c r="AFI208" s="422"/>
      <c r="AFJ208" s="422"/>
      <c r="AFK208" s="422"/>
      <c r="AFL208" s="422"/>
      <c r="AFM208" s="422"/>
      <c r="AFN208" s="422"/>
      <c r="AFO208" s="422"/>
      <c r="AFP208" s="422"/>
      <c r="AFQ208" s="422"/>
      <c r="AFR208" s="422"/>
      <c r="AFS208" s="422"/>
      <c r="AFT208" s="422"/>
      <c r="AFU208" s="422"/>
      <c r="AFV208" s="422"/>
      <c r="AFW208" s="422"/>
      <c r="AFX208" s="422"/>
      <c r="AFY208" s="422"/>
      <c r="AFZ208" s="422"/>
      <c r="AGA208" s="422"/>
      <c r="AGB208" s="422"/>
      <c r="AGC208" s="422"/>
      <c r="AGD208" s="422"/>
      <c r="AGE208" s="422"/>
      <c r="AGF208" s="422"/>
      <c r="AGG208" s="422"/>
      <c r="AGH208" s="422"/>
      <c r="AGI208" s="422"/>
      <c r="AGJ208" s="422"/>
      <c r="AGK208" s="422"/>
      <c r="AGL208" s="422"/>
      <c r="AGM208" s="422"/>
      <c r="AGN208" s="422"/>
      <c r="AGO208" s="422"/>
      <c r="AGP208" s="422"/>
      <c r="AGQ208" s="422"/>
      <c r="AGR208" s="422"/>
      <c r="AGS208" s="422"/>
      <c r="AGT208" s="422"/>
      <c r="AGU208" s="422"/>
      <c r="AGV208" s="422"/>
      <c r="AGW208" s="422"/>
      <c r="AGX208" s="422"/>
      <c r="AGY208" s="422"/>
      <c r="AGZ208" s="422"/>
      <c r="AHA208" s="422"/>
      <c r="AHB208" s="422"/>
      <c r="AHC208" s="422"/>
      <c r="AHD208" s="422"/>
      <c r="AHE208" s="422"/>
      <c r="AHF208" s="422"/>
      <c r="AHG208" s="422"/>
      <c r="AHH208" s="422"/>
      <c r="AHI208" s="422"/>
      <c r="AHJ208" s="422"/>
      <c r="AHK208" s="422"/>
      <c r="AHL208" s="422"/>
      <c r="AHM208" s="422"/>
      <c r="AHN208" s="422"/>
      <c r="AHO208" s="422"/>
      <c r="AHP208" s="422"/>
      <c r="AHQ208" s="422"/>
      <c r="AHR208" s="422"/>
      <c r="AHS208" s="422"/>
      <c r="AHT208" s="422"/>
      <c r="AHU208" s="422"/>
      <c r="AHV208" s="422"/>
      <c r="AHW208" s="422"/>
      <c r="AHX208" s="422"/>
      <c r="AHY208" s="422"/>
      <c r="AHZ208" s="422"/>
      <c r="AIA208" s="422"/>
      <c r="AIB208" s="422"/>
      <c r="AIC208" s="422"/>
      <c r="AID208" s="422"/>
      <c r="AIE208" s="422"/>
      <c r="AIF208" s="422"/>
      <c r="AIG208" s="422"/>
      <c r="AIH208" s="422"/>
      <c r="AII208" s="422"/>
      <c r="AIJ208" s="422"/>
      <c r="AIK208" s="422"/>
      <c r="AIL208" s="422"/>
      <c r="AIM208" s="422"/>
      <c r="AIN208" s="422"/>
      <c r="AIO208" s="422"/>
      <c r="AIP208" s="422"/>
      <c r="AIQ208" s="422"/>
      <c r="AIR208" s="422"/>
      <c r="AIS208" s="422"/>
      <c r="AIT208" s="422"/>
      <c r="AIU208" s="422"/>
      <c r="AIV208" s="422"/>
      <c r="AIW208" s="422"/>
      <c r="AIX208" s="422"/>
      <c r="AIY208" s="422"/>
      <c r="AIZ208" s="422"/>
      <c r="AJA208" s="422"/>
      <c r="AJB208" s="422"/>
      <c r="AJC208" s="422"/>
      <c r="AJD208" s="422"/>
      <c r="AJE208" s="422"/>
      <c r="AJF208" s="422"/>
      <c r="AJG208" s="422"/>
      <c r="AJH208" s="422"/>
      <c r="AJI208" s="422"/>
      <c r="AJJ208" s="422"/>
      <c r="AJK208" s="422"/>
      <c r="AJL208" s="422"/>
      <c r="AJM208" s="422"/>
      <c r="AJN208" s="422"/>
      <c r="AJO208" s="422"/>
      <c r="AJP208" s="422"/>
      <c r="AJQ208" s="422"/>
      <c r="AJR208" s="422"/>
      <c r="AJS208" s="422"/>
      <c r="AJT208" s="422"/>
      <c r="AJU208" s="422"/>
      <c r="AJV208" s="422"/>
      <c r="AJW208" s="422"/>
      <c r="AJX208" s="422"/>
      <c r="AJY208" s="422"/>
      <c r="AJZ208" s="422"/>
      <c r="AKA208" s="422"/>
      <c r="AKB208" s="422"/>
      <c r="AKC208" s="422"/>
      <c r="AKD208" s="422"/>
      <c r="AKE208" s="422"/>
      <c r="AKF208" s="422"/>
      <c r="AKG208" s="422"/>
      <c r="AKH208" s="422"/>
      <c r="AKI208" s="422"/>
      <c r="AKJ208" s="422"/>
      <c r="AKK208" s="422"/>
      <c r="AKL208" s="422"/>
      <c r="AKM208" s="422"/>
      <c r="AKN208" s="422"/>
      <c r="AKO208" s="422"/>
      <c r="AKP208" s="422"/>
      <c r="AKQ208" s="422"/>
      <c r="AKR208" s="422"/>
      <c r="AKS208" s="422"/>
      <c r="AKT208" s="422"/>
      <c r="AKU208" s="422"/>
      <c r="AKV208" s="422"/>
      <c r="AKW208" s="422"/>
      <c r="AKX208" s="422"/>
      <c r="AKY208" s="422"/>
      <c r="AKZ208" s="422"/>
      <c r="ALA208" s="422"/>
      <c r="ALB208" s="422"/>
      <c r="ALC208" s="422"/>
      <c r="ALD208" s="422"/>
      <c r="ALE208" s="422"/>
      <c r="ALF208" s="422"/>
      <c r="ALG208" s="422"/>
      <c r="ALH208" s="422"/>
      <c r="ALI208" s="422"/>
      <c r="ALJ208" s="422"/>
      <c r="ALK208" s="422"/>
      <c r="ALL208" s="422"/>
      <c r="ALM208" s="422"/>
      <c r="ALN208" s="422"/>
      <c r="ALO208" s="422"/>
      <c r="ALP208" s="422"/>
      <c r="ALQ208" s="422"/>
      <c r="ALR208" s="422"/>
      <c r="ALS208" s="422"/>
      <c r="ALT208" s="422"/>
      <c r="ALU208" s="422"/>
      <c r="ALV208" s="422"/>
      <c r="ALW208" s="422"/>
      <c r="ALX208" s="422"/>
      <c r="ALY208" s="422"/>
      <c r="ALZ208" s="422"/>
      <c r="AMA208" s="422"/>
      <c r="AMB208" s="422"/>
      <c r="AMC208" s="422"/>
      <c r="AMD208" s="422"/>
      <c r="AME208" s="422"/>
      <c r="AMF208" s="422"/>
      <c r="AMG208" s="422"/>
      <c r="AMH208" s="422"/>
      <c r="AMI208" s="422"/>
      <c r="AMJ208" s="422"/>
      <c r="AMK208" s="422"/>
      <c r="AML208" s="422"/>
      <c r="AMM208" s="422"/>
      <c r="AMN208" s="422"/>
      <c r="AMO208" s="422"/>
      <c r="AMP208" s="422"/>
      <c r="AMQ208" s="422"/>
      <c r="AMR208" s="422"/>
      <c r="AMS208" s="422"/>
      <c r="AMT208" s="422"/>
      <c r="AMU208" s="422"/>
      <c r="AMV208" s="422"/>
      <c r="AMW208" s="422"/>
      <c r="AMX208" s="422"/>
      <c r="AMY208" s="422"/>
      <c r="AMZ208" s="422"/>
      <c r="ANA208" s="422"/>
      <c r="ANB208" s="422"/>
      <c r="ANC208" s="422"/>
      <c r="AND208" s="422"/>
      <c r="ANE208" s="422"/>
      <c r="ANF208" s="422"/>
      <c r="ANG208" s="422"/>
      <c r="ANH208" s="422"/>
      <c r="ANI208" s="422"/>
      <c r="ANJ208" s="422"/>
      <c r="ANK208" s="422"/>
      <c r="ANL208" s="422"/>
      <c r="ANM208" s="422"/>
      <c r="ANN208" s="422"/>
      <c r="ANO208" s="422"/>
      <c r="ANP208" s="422"/>
      <c r="ANQ208" s="422"/>
      <c r="ANR208" s="422"/>
      <c r="ANS208" s="422"/>
      <c r="ANT208" s="422"/>
      <c r="ANU208" s="422"/>
      <c r="ANV208" s="422"/>
      <c r="ANW208" s="422"/>
      <c r="ANX208" s="422"/>
      <c r="ANY208" s="422"/>
      <c r="ANZ208" s="422"/>
      <c r="AOA208" s="422"/>
      <c r="AOB208" s="422"/>
      <c r="AOC208" s="422"/>
      <c r="AOD208" s="422"/>
      <c r="AOE208" s="422"/>
      <c r="AOF208" s="422"/>
      <c r="AOG208" s="422"/>
      <c r="AOH208" s="422"/>
      <c r="AOI208" s="422"/>
      <c r="AOJ208" s="422"/>
      <c r="AOK208" s="422"/>
      <c r="AOL208" s="422"/>
      <c r="AOM208" s="422"/>
      <c r="AON208" s="422"/>
      <c r="AOO208" s="422"/>
      <c r="AOP208" s="422"/>
      <c r="AOQ208" s="422"/>
      <c r="AOR208" s="422"/>
      <c r="AOS208" s="422"/>
      <c r="AOT208" s="422"/>
      <c r="AOU208" s="422"/>
      <c r="AOV208" s="422"/>
      <c r="AOW208" s="422"/>
      <c r="AOX208" s="422"/>
      <c r="AOY208" s="422"/>
      <c r="AOZ208" s="422"/>
      <c r="APA208" s="422"/>
      <c r="APB208" s="422"/>
      <c r="APC208" s="422"/>
      <c r="APD208" s="422"/>
      <c r="APE208" s="422"/>
      <c r="APF208" s="422"/>
      <c r="APG208" s="422"/>
      <c r="APH208" s="422"/>
      <c r="API208" s="422"/>
      <c r="APJ208" s="422"/>
      <c r="APK208" s="422"/>
      <c r="APL208" s="422"/>
      <c r="APM208" s="422"/>
      <c r="APN208" s="422"/>
      <c r="APO208" s="422"/>
      <c r="APP208" s="422"/>
      <c r="APQ208" s="422"/>
      <c r="APR208" s="422"/>
      <c r="APS208" s="422"/>
      <c r="APT208" s="422"/>
      <c r="APU208" s="422"/>
      <c r="APV208" s="422"/>
      <c r="APW208" s="422"/>
      <c r="APX208" s="422"/>
      <c r="APY208" s="422"/>
      <c r="APZ208" s="422"/>
      <c r="AQA208" s="422"/>
      <c r="AQB208" s="422"/>
      <c r="AQC208" s="422"/>
      <c r="AQD208" s="422"/>
      <c r="AQE208" s="422"/>
      <c r="AQF208" s="422"/>
      <c r="AQG208" s="422"/>
      <c r="AQH208" s="422"/>
      <c r="AQI208" s="422"/>
      <c r="AQJ208" s="422"/>
      <c r="AQK208" s="422"/>
      <c r="AQL208" s="422"/>
      <c r="AQM208" s="422"/>
      <c r="AQN208" s="422"/>
      <c r="AQO208" s="422"/>
      <c r="AQP208" s="422"/>
      <c r="AQQ208" s="422"/>
      <c r="AQR208" s="422"/>
      <c r="AQS208" s="422"/>
      <c r="AQT208" s="422"/>
      <c r="AQU208" s="422"/>
      <c r="AQV208" s="422"/>
      <c r="AQW208" s="422"/>
      <c r="AQX208" s="422"/>
      <c r="AQY208" s="422"/>
      <c r="AQZ208" s="422"/>
      <c r="ARA208" s="422"/>
      <c r="ARB208" s="422"/>
      <c r="ARC208" s="422"/>
      <c r="ARD208" s="422"/>
      <c r="ARE208" s="422"/>
      <c r="ARF208" s="422"/>
      <c r="ARG208" s="422"/>
      <c r="ARH208" s="422"/>
      <c r="ARI208" s="422"/>
      <c r="ARJ208" s="422"/>
      <c r="ARK208" s="422"/>
      <c r="ARL208" s="422"/>
      <c r="ARM208" s="422"/>
      <c r="ARN208" s="422"/>
      <c r="ARO208" s="422"/>
      <c r="ARP208" s="422"/>
      <c r="ARQ208" s="422"/>
      <c r="ARR208" s="422"/>
      <c r="ARS208" s="422"/>
      <c r="ART208" s="422"/>
      <c r="ARU208" s="422"/>
      <c r="ARV208" s="422"/>
      <c r="ARW208" s="422"/>
      <c r="ARX208" s="422"/>
      <c r="ARY208" s="422"/>
      <c r="ARZ208" s="422"/>
      <c r="ASA208" s="422"/>
      <c r="ASB208" s="422"/>
      <c r="ASC208" s="422"/>
      <c r="ASD208" s="422"/>
      <c r="ASE208" s="422"/>
      <c r="ASF208" s="422"/>
      <c r="ASG208" s="422"/>
      <c r="ASH208" s="422"/>
      <c r="ASI208" s="422"/>
      <c r="ASJ208" s="422"/>
      <c r="ASK208" s="422"/>
      <c r="ASL208" s="422"/>
      <c r="ASM208" s="422"/>
      <c r="ASN208" s="422"/>
      <c r="ASO208" s="422"/>
      <c r="ASP208" s="422"/>
      <c r="ASQ208" s="422"/>
      <c r="ASR208" s="422"/>
      <c r="ASS208" s="422"/>
      <c r="AST208" s="422"/>
      <c r="ASU208" s="422"/>
      <c r="ASV208" s="422"/>
      <c r="ASW208" s="422"/>
      <c r="ASX208" s="422"/>
      <c r="ASY208" s="422"/>
      <c r="ASZ208" s="422"/>
      <c r="ATA208" s="422"/>
      <c r="ATB208" s="422"/>
      <c r="ATC208" s="422"/>
      <c r="ATD208" s="422"/>
      <c r="ATE208" s="422"/>
      <c r="ATF208" s="422"/>
      <c r="ATG208" s="422"/>
      <c r="ATH208" s="422"/>
      <c r="ATI208" s="422"/>
      <c r="ATJ208" s="422"/>
      <c r="ATK208" s="422"/>
      <c r="ATL208" s="422"/>
      <c r="ATM208" s="422"/>
      <c r="ATN208" s="422"/>
      <c r="ATO208" s="422"/>
      <c r="ATP208" s="422"/>
      <c r="ATQ208" s="422"/>
      <c r="ATR208" s="422"/>
      <c r="ATS208" s="422"/>
      <c r="ATT208" s="422"/>
      <c r="ATU208" s="422"/>
      <c r="ATV208" s="422"/>
      <c r="ATW208" s="422"/>
      <c r="ATX208" s="422"/>
      <c r="ATY208" s="422"/>
      <c r="ATZ208" s="422"/>
      <c r="AUA208" s="422"/>
      <c r="AUB208" s="422"/>
      <c r="AUC208" s="422"/>
      <c r="AUD208" s="422"/>
      <c r="AUE208" s="422"/>
      <c r="AUF208" s="422"/>
      <c r="AUG208" s="422"/>
      <c r="AUH208" s="422"/>
      <c r="AUI208" s="422"/>
      <c r="AUJ208" s="422"/>
      <c r="AUK208" s="422"/>
      <c r="AUL208" s="422"/>
      <c r="AUM208" s="422"/>
      <c r="AUN208" s="422"/>
      <c r="AUO208" s="422"/>
      <c r="AUP208" s="422"/>
      <c r="AUQ208" s="422"/>
      <c r="AUR208" s="422"/>
      <c r="AUS208" s="422"/>
      <c r="AUT208" s="422"/>
      <c r="AUU208" s="422"/>
      <c r="AUV208" s="422"/>
      <c r="AUW208" s="422"/>
      <c r="AUX208" s="422"/>
      <c r="AUY208" s="422"/>
      <c r="AUZ208" s="422"/>
      <c r="AVA208" s="422"/>
      <c r="AVB208" s="422"/>
      <c r="AVC208" s="422"/>
      <c r="AVD208" s="422"/>
      <c r="AVE208" s="422"/>
      <c r="AVF208" s="422"/>
      <c r="AVG208" s="422"/>
      <c r="AVH208" s="422"/>
      <c r="AVI208" s="422"/>
      <c r="AVJ208" s="422"/>
      <c r="AVK208" s="422"/>
      <c r="AVL208" s="422"/>
      <c r="AVM208" s="422"/>
      <c r="AVN208" s="422"/>
      <c r="AVO208" s="422"/>
      <c r="AVP208" s="422"/>
      <c r="AVQ208" s="422"/>
      <c r="AVR208" s="422"/>
      <c r="AVS208" s="422"/>
      <c r="AVT208" s="422"/>
      <c r="AVU208" s="422"/>
      <c r="AVV208" s="422"/>
      <c r="AVW208" s="422"/>
      <c r="AVX208" s="422"/>
      <c r="AVY208" s="422"/>
      <c r="AVZ208" s="422"/>
      <c r="AWA208" s="422"/>
      <c r="AWB208" s="422"/>
      <c r="AWC208" s="422"/>
      <c r="AWD208" s="422"/>
      <c r="AWE208" s="422"/>
      <c r="AWF208" s="422"/>
      <c r="AWG208" s="422"/>
      <c r="AWH208" s="422"/>
      <c r="AWI208" s="422"/>
      <c r="AWJ208" s="422"/>
      <c r="AWK208" s="422"/>
      <c r="AWL208" s="422"/>
      <c r="AWM208" s="422"/>
      <c r="AWN208" s="422"/>
      <c r="AWO208" s="422"/>
      <c r="AWP208" s="422"/>
      <c r="AWQ208" s="422"/>
      <c r="AWR208" s="422"/>
      <c r="AWS208" s="422"/>
      <c r="AWT208" s="422"/>
      <c r="AWU208" s="422"/>
      <c r="AWV208" s="422"/>
      <c r="AWW208" s="422"/>
      <c r="AWX208" s="422"/>
      <c r="AWY208" s="422"/>
      <c r="AWZ208" s="422"/>
      <c r="AXA208" s="422"/>
      <c r="AXB208" s="422"/>
      <c r="AXC208" s="422"/>
      <c r="AXD208" s="422"/>
      <c r="AXE208" s="422"/>
      <c r="AXF208" s="422"/>
      <c r="AXG208" s="422"/>
      <c r="AXH208" s="422"/>
      <c r="AXI208" s="422"/>
      <c r="AXJ208" s="422"/>
      <c r="AXK208" s="422"/>
      <c r="AXL208" s="422"/>
      <c r="AXM208" s="422"/>
      <c r="AXN208" s="422"/>
      <c r="AXO208" s="422"/>
      <c r="AXP208" s="422"/>
      <c r="AXQ208" s="422"/>
      <c r="AXR208" s="422"/>
      <c r="AXS208" s="422"/>
      <c r="AXT208" s="422"/>
      <c r="AXU208" s="422"/>
      <c r="AXV208" s="422"/>
      <c r="AXW208" s="422"/>
      <c r="AXX208" s="422"/>
      <c r="AXY208" s="422"/>
      <c r="AXZ208" s="422"/>
      <c r="AYA208" s="422"/>
      <c r="AYB208" s="422"/>
      <c r="AYC208" s="422"/>
      <c r="AYD208" s="422"/>
      <c r="AYE208" s="422"/>
      <c r="AYF208" s="422"/>
      <c r="AYG208" s="422"/>
      <c r="AYH208" s="422"/>
      <c r="AYI208" s="422"/>
      <c r="AYJ208" s="422"/>
      <c r="AYK208" s="422"/>
      <c r="AYL208" s="422"/>
      <c r="AYM208" s="422"/>
      <c r="AYN208" s="422"/>
      <c r="AYO208" s="422"/>
      <c r="AYP208" s="422"/>
      <c r="AYQ208" s="422"/>
      <c r="AYR208" s="422"/>
      <c r="AYS208" s="422"/>
      <c r="AYT208" s="422"/>
      <c r="AYU208" s="422"/>
      <c r="AYV208" s="422"/>
      <c r="AYW208" s="422"/>
      <c r="AYX208" s="422"/>
      <c r="AYY208" s="422"/>
      <c r="AYZ208" s="422"/>
      <c r="AZA208" s="422"/>
      <c r="AZB208" s="422"/>
      <c r="AZC208" s="422"/>
      <c r="AZD208" s="422"/>
      <c r="AZE208" s="422"/>
      <c r="AZF208" s="422"/>
      <c r="AZG208" s="422"/>
      <c r="AZH208" s="422"/>
      <c r="AZI208" s="422"/>
      <c r="AZJ208" s="422"/>
      <c r="AZK208" s="422"/>
      <c r="AZL208" s="422"/>
      <c r="AZM208" s="422"/>
      <c r="AZN208" s="422"/>
      <c r="AZO208" s="422"/>
      <c r="AZP208" s="422"/>
      <c r="AZQ208" s="422"/>
      <c r="AZR208" s="422"/>
      <c r="AZS208" s="422"/>
      <c r="AZT208" s="422"/>
      <c r="AZU208" s="422"/>
      <c r="AZV208" s="422"/>
      <c r="AZW208" s="422"/>
      <c r="AZX208" s="422"/>
      <c r="AZY208" s="422"/>
      <c r="AZZ208" s="422"/>
      <c r="BAA208" s="422"/>
      <c r="BAB208" s="422"/>
      <c r="BAC208" s="422"/>
      <c r="BAD208" s="422"/>
      <c r="BAE208" s="422"/>
      <c r="BAF208" s="422"/>
      <c r="BAG208" s="422"/>
      <c r="BAH208" s="422"/>
      <c r="BAI208" s="422"/>
      <c r="BAJ208" s="422"/>
      <c r="BAK208" s="422"/>
      <c r="BAL208" s="422"/>
      <c r="BAM208" s="422"/>
      <c r="BAN208" s="422"/>
      <c r="BAO208" s="422"/>
      <c r="BAP208" s="422"/>
      <c r="BAQ208" s="422"/>
      <c r="BAR208" s="422"/>
      <c r="BAS208" s="422"/>
      <c r="BAT208" s="422"/>
      <c r="BAU208" s="422"/>
      <c r="BAV208" s="422"/>
      <c r="BAW208" s="422"/>
      <c r="BAX208" s="422"/>
      <c r="BAY208" s="422"/>
      <c r="BAZ208" s="422"/>
      <c r="BBA208" s="422"/>
      <c r="BBB208" s="422"/>
      <c r="BBC208" s="422"/>
      <c r="BBD208" s="422"/>
      <c r="BBE208" s="422"/>
      <c r="BBF208" s="422"/>
      <c r="BBG208" s="422"/>
      <c r="BBH208" s="422"/>
      <c r="BBI208" s="422"/>
      <c r="BBJ208" s="422"/>
      <c r="BBK208" s="422"/>
      <c r="BBL208" s="422"/>
      <c r="BBM208" s="422"/>
      <c r="BBN208" s="422"/>
      <c r="BBO208" s="422"/>
      <c r="BBP208" s="422"/>
      <c r="BBQ208" s="422"/>
      <c r="BBR208" s="422"/>
      <c r="BBS208" s="422"/>
      <c r="BBT208" s="422"/>
      <c r="BBU208" s="422"/>
      <c r="BBV208" s="422"/>
      <c r="BBW208" s="422"/>
      <c r="BBX208" s="422"/>
      <c r="BBY208" s="422"/>
      <c r="BBZ208" s="422"/>
      <c r="BCA208" s="422"/>
      <c r="BCB208" s="422"/>
      <c r="BCC208" s="422"/>
      <c r="BCD208" s="422"/>
      <c r="BCE208" s="422"/>
      <c r="BCF208" s="422"/>
      <c r="BCG208" s="422"/>
      <c r="BCH208" s="422"/>
      <c r="BCI208" s="422"/>
      <c r="BCJ208" s="422"/>
      <c r="BCK208" s="422"/>
      <c r="BCL208" s="422"/>
      <c r="BCM208" s="422"/>
      <c r="BCN208" s="422"/>
      <c r="BCO208" s="422"/>
      <c r="BCP208" s="422"/>
      <c r="BCQ208" s="422"/>
      <c r="BCR208" s="422"/>
      <c r="BCS208" s="422"/>
      <c r="BCT208" s="422"/>
      <c r="BCU208" s="422"/>
      <c r="BCV208" s="422"/>
      <c r="BCW208" s="422"/>
      <c r="BCX208" s="422"/>
      <c r="BCY208" s="422"/>
      <c r="BCZ208" s="422"/>
      <c r="BDA208" s="422"/>
      <c r="BDB208" s="422"/>
      <c r="BDC208" s="422"/>
      <c r="BDD208" s="422"/>
      <c r="BDE208" s="422"/>
      <c r="BDF208" s="422"/>
      <c r="BDG208" s="422"/>
      <c r="BDH208" s="422"/>
      <c r="BDI208" s="422"/>
      <c r="BDJ208" s="422"/>
      <c r="BDK208" s="422"/>
      <c r="BDL208" s="422"/>
      <c r="BDM208" s="422"/>
      <c r="BDN208" s="422"/>
      <c r="BDO208" s="422"/>
      <c r="BDP208" s="422"/>
      <c r="BDQ208" s="422"/>
      <c r="BDR208" s="422"/>
      <c r="BDS208" s="422"/>
      <c r="BDT208" s="422"/>
      <c r="BDU208" s="422"/>
      <c r="BDV208" s="422"/>
      <c r="BDW208" s="422"/>
      <c r="BDX208" s="422"/>
      <c r="BDY208" s="422"/>
      <c r="BDZ208" s="422"/>
      <c r="BEA208" s="422"/>
      <c r="BEB208" s="422"/>
      <c r="BEC208" s="422"/>
      <c r="BED208" s="422"/>
      <c r="BEE208" s="422"/>
      <c r="BEF208" s="422"/>
      <c r="BEG208" s="422"/>
      <c r="BEH208" s="422"/>
      <c r="BEI208" s="422"/>
      <c r="BEJ208" s="422"/>
      <c r="BEK208" s="422"/>
      <c r="BEL208" s="422"/>
      <c r="BEM208" s="422"/>
      <c r="BEN208" s="422"/>
      <c r="BEO208" s="422"/>
      <c r="BEP208" s="422"/>
      <c r="BEQ208" s="422"/>
      <c r="BER208" s="422"/>
      <c r="BES208" s="422"/>
      <c r="BET208" s="422"/>
      <c r="BEU208" s="422"/>
      <c r="BEV208" s="422"/>
      <c r="BEW208" s="422"/>
      <c r="BEX208" s="422"/>
      <c r="BEY208" s="422"/>
      <c r="BEZ208" s="422"/>
      <c r="BFA208" s="422"/>
      <c r="BFB208" s="422"/>
      <c r="BFC208" s="422"/>
      <c r="BFD208" s="422"/>
      <c r="BFE208" s="422"/>
      <c r="BFF208" s="422"/>
      <c r="BFG208" s="422"/>
      <c r="BFH208" s="422"/>
      <c r="BFI208" s="422"/>
      <c r="BFJ208" s="422"/>
      <c r="BFK208" s="422"/>
      <c r="BFL208" s="422"/>
      <c r="BFM208" s="422"/>
      <c r="BFN208" s="422"/>
      <c r="BFO208" s="422"/>
      <c r="BFP208" s="422"/>
      <c r="BFQ208" s="422"/>
      <c r="BFR208" s="422"/>
      <c r="BFS208" s="422"/>
      <c r="BFT208" s="422"/>
      <c r="BFU208" s="422"/>
      <c r="BFV208" s="422"/>
      <c r="BFW208" s="422"/>
      <c r="BFX208" s="422"/>
      <c r="BFY208" s="422"/>
      <c r="BFZ208" s="422"/>
      <c r="BGA208" s="422"/>
      <c r="BGB208" s="422"/>
      <c r="BGC208" s="422"/>
      <c r="BGD208" s="422"/>
      <c r="BGE208" s="422"/>
      <c r="BGF208" s="422"/>
      <c r="BGG208" s="422"/>
      <c r="BGH208" s="422"/>
      <c r="BGI208" s="422"/>
      <c r="BGJ208" s="422"/>
      <c r="BGK208" s="422"/>
      <c r="BGL208" s="422"/>
      <c r="BGM208" s="422"/>
      <c r="BGN208" s="422"/>
      <c r="BGO208" s="422"/>
      <c r="BGP208" s="422"/>
      <c r="BGQ208" s="422"/>
      <c r="BGR208" s="422"/>
      <c r="BGS208" s="422"/>
      <c r="BGT208" s="422"/>
      <c r="BGU208" s="422"/>
      <c r="BGV208" s="422"/>
      <c r="BGW208" s="422"/>
      <c r="BGX208" s="422"/>
      <c r="BGY208" s="422"/>
      <c r="BGZ208" s="422"/>
      <c r="BHA208" s="422"/>
      <c r="BHB208" s="422"/>
      <c r="BHC208" s="422"/>
      <c r="BHD208" s="422"/>
      <c r="BHE208" s="422"/>
      <c r="BHF208" s="422"/>
      <c r="BHG208" s="422"/>
      <c r="BHH208" s="422"/>
      <c r="BHI208" s="422"/>
      <c r="BHJ208" s="422"/>
      <c r="BHK208" s="422"/>
      <c r="BHL208" s="422"/>
      <c r="BHM208" s="422"/>
      <c r="BHN208" s="422"/>
      <c r="BHO208" s="422"/>
      <c r="BHP208" s="422"/>
      <c r="BHQ208" s="422"/>
      <c r="BHR208" s="422"/>
      <c r="BHS208" s="422"/>
      <c r="BHT208" s="422"/>
      <c r="BHU208" s="422"/>
      <c r="BHV208" s="422"/>
      <c r="BHW208" s="422"/>
      <c r="BHX208" s="422"/>
      <c r="BHY208" s="422"/>
      <c r="BHZ208" s="422"/>
      <c r="BIA208" s="422"/>
      <c r="BIB208" s="422"/>
      <c r="BIC208" s="422"/>
      <c r="BID208" s="422"/>
      <c r="BIE208" s="422"/>
      <c r="BIF208" s="422"/>
      <c r="BIG208" s="422"/>
      <c r="BIH208" s="422"/>
      <c r="BII208" s="422"/>
      <c r="BIJ208" s="422"/>
      <c r="BIK208" s="422"/>
      <c r="BIL208" s="422"/>
      <c r="BIM208" s="422"/>
      <c r="BIN208" s="422"/>
      <c r="BIO208" s="422"/>
      <c r="BIP208" s="422"/>
      <c r="BIQ208" s="422"/>
      <c r="BIR208" s="422"/>
      <c r="BIS208" s="422"/>
      <c r="BIT208" s="422"/>
      <c r="BIU208" s="422"/>
      <c r="BIV208" s="422"/>
      <c r="BIW208" s="422"/>
      <c r="BIX208" s="422"/>
      <c r="BIY208" s="422"/>
      <c r="BIZ208" s="422"/>
      <c r="BJA208" s="422"/>
      <c r="BJB208" s="422"/>
      <c r="BJC208" s="422"/>
      <c r="BJD208" s="422"/>
      <c r="BJE208" s="422"/>
      <c r="BJF208" s="422"/>
      <c r="BJG208" s="422"/>
      <c r="BJH208" s="422"/>
      <c r="BJI208" s="422"/>
      <c r="BJJ208" s="422"/>
      <c r="BJK208" s="422"/>
      <c r="BJL208" s="422"/>
      <c r="BJM208" s="422"/>
      <c r="BJN208" s="422"/>
      <c r="BJO208" s="422"/>
      <c r="BJP208" s="422"/>
      <c r="BJQ208" s="422"/>
      <c r="BJR208" s="422"/>
      <c r="BJS208" s="422"/>
      <c r="BJT208" s="422"/>
      <c r="BJU208" s="422"/>
      <c r="BJV208" s="422"/>
      <c r="BJW208" s="422"/>
      <c r="BJX208" s="422"/>
      <c r="BJY208" s="422"/>
      <c r="BJZ208" s="422"/>
      <c r="BKA208" s="422"/>
      <c r="BKB208" s="422"/>
      <c r="BKC208" s="422"/>
      <c r="BKD208" s="422"/>
      <c r="BKE208" s="422"/>
      <c r="BKF208" s="422"/>
      <c r="BKG208" s="422"/>
      <c r="BKH208" s="422"/>
      <c r="BKI208" s="422"/>
      <c r="BKJ208" s="422"/>
      <c r="BKK208" s="422"/>
      <c r="BKL208" s="422"/>
      <c r="BKM208" s="422"/>
      <c r="BKN208" s="422"/>
      <c r="BKO208" s="422"/>
      <c r="BKP208" s="422"/>
      <c r="BKQ208" s="422"/>
      <c r="BKR208" s="422"/>
      <c r="BKS208" s="422"/>
      <c r="BKT208" s="422"/>
      <c r="BKU208" s="422"/>
      <c r="BKV208" s="422"/>
      <c r="BKW208" s="422"/>
      <c r="BKX208" s="422"/>
      <c r="BKY208" s="422"/>
      <c r="BKZ208" s="422"/>
      <c r="BLA208" s="422"/>
      <c r="BLB208" s="422"/>
      <c r="BLC208" s="422"/>
      <c r="BLD208" s="422"/>
      <c r="BLE208" s="422"/>
      <c r="BLF208" s="422"/>
      <c r="BLG208" s="422"/>
      <c r="BLH208" s="422"/>
      <c r="BLI208" s="422"/>
      <c r="BLJ208" s="422"/>
      <c r="BLK208" s="422"/>
      <c r="BLL208" s="422"/>
      <c r="BLM208" s="422"/>
      <c r="BLN208" s="422"/>
      <c r="BLO208" s="422"/>
      <c r="BLP208" s="422"/>
      <c r="BLQ208" s="422"/>
      <c r="BLR208" s="422"/>
      <c r="BLS208" s="422"/>
      <c r="BLT208" s="422"/>
      <c r="BLU208" s="422"/>
      <c r="BLV208" s="422"/>
      <c r="BLW208" s="422"/>
      <c r="BLX208" s="422"/>
      <c r="BLY208" s="422"/>
      <c r="BLZ208" s="422"/>
      <c r="BMA208" s="422"/>
      <c r="BMB208" s="422"/>
      <c r="BMC208" s="422"/>
      <c r="BMD208" s="422"/>
      <c r="BME208" s="422"/>
      <c r="BMF208" s="422"/>
      <c r="BMG208" s="422"/>
      <c r="BMH208" s="422"/>
      <c r="BMI208" s="422"/>
      <c r="BMJ208" s="422"/>
      <c r="BMK208" s="422"/>
      <c r="BML208" s="422"/>
      <c r="BMM208" s="422"/>
      <c r="BMN208" s="422"/>
      <c r="BMO208" s="422"/>
      <c r="BMP208" s="422"/>
      <c r="BMQ208" s="422"/>
      <c r="BMR208" s="422"/>
      <c r="BMS208" s="422"/>
      <c r="BMT208" s="422"/>
      <c r="BMU208" s="422"/>
      <c r="BMV208" s="422"/>
      <c r="BMW208" s="422"/>
      <c r="BMX208" s="422"/>
      <c r="BMY208" s="422"/>
      <c r="BMZ208" s="422"/>
      <c r="BNA208" s="422"/>
      <c r="BNB208" s="422"/>
      <c r="BNC208" s="422"/>
      <c r="BND208" s="422"/>
      <c r="BNE208" s="422"/>
      <c r="BNF208" s="422"/>
      <c r="BNG208" s="422"/>
      <c r="BNH208" s="422"/>
      <c r="BNI208" s="422"/>
      <c r="BNJ208" s="422"/>
      <c r="BNK208" s="422"/>
      <c r="BNL208" s="422"/>
      <c r="BNM208" s="422"/>
      <c r="BNN208" s="422"/>
      <c r="BNO208" s="422"/>
      <c r="BNP208" s="422"/>
      <c r="BNQ208" s="422"/>
      <c r="BNR208" s="422"/>
      <c r="BNS208" s="422"/>
      <c r="BNT208" s="422"/>
      <c r="BNU208" s="422"/>
      <c r="BNV208" s="422"/>
      <c r="BNW208" s="422"/>
      <c r="BNX208" s="422"/>
      <c r="BNY208" s="422"/>
      <c r="BNZ208" s="422"/>
      <c r="BOA208" s="422"/>
      <c r="BOB208" s="422"/>
      <c r="BOC208" s="422"/>
      <c r="BOD208" s="422"/>
      <c r="BOE208" s="422"/>
      <c r="BOF208" s="422"/>
      <c r="BOG208" s="422"/>
      <c r="BOH208" s="422"/>
      <c r="BOI208" s="422"/>
      <c r="BOJ208" s="422"/>
      <c r="BOK208" s="422"/>
      <c r="BOL208" s="422"/>
      <c r="BOM208" s="422"/>
      <c r="BON208" s="422"/>
      <c r="BOO208" s="422"/>
      <c r="BOP208" s="422"/>
      <c r="BOQ208" s="422"/>
      <c r="BOR208" s="422"/>
      <c r="BOS208" s="422"/>
      <c r="BOT208" s="422"/>
      <c r="BOU208" s="422"/>
      <c r="BOV208" s="422"/>
      <c r="BOW208" s="422"/>
      <c r="BOX208" s="422"/>
      <c r="BOY208" s="422"/>
      <c r="BOZ208" s="422"/>
      <c r="BPA208" s="422"/>
      <c r="BPB208" s="422"/>
      <c r="BPC208" s="422"/>
      <c r="BPD208" s="422"/>
      <c r="BPE208" s="422"/>
      <c r="BPF208" s="422"/>
      <c r="BPG208" s="422"/>
      <c r="BPH208" s="422"/>
      <c r="BPI208" s="422"/>
      <c r="BPJ208" s="422"/>
      <c r="BPK208" s="422"/>
      <c r="BPL208" s="422"/>
      <c r="BPM208" s="422"/>
      <c r="BPN208" s="422"/>
      <c r="BPO208" s="422"/>
      <c r="BPP208" s="422"/>
      <c r="BPQ208" s="422"/>
      <c r="BPR208" s="422"/>
      <c r="BPS208" s="422"/>
      <c r="BPT208" s="422"/>
      <c r="BPU208" s="422"/>
      <c r="BPV208" s="422"/>
      <c r="BPW208" s="422"/>
      <c r="BPX208" s="422"/>
      <c r="BPY208" s="422"/>
      <c r="BPZ208" s="422"/>
      <c r="BQA208" s="422"/>
      <c r="BQB208" s="422"/>
      <c r="BQC208" s="422"/>
      <c r="BQD208" s="422"/>
      <c r="BQE208" s="422"/>
      <c r="BQF208" s="422"/>
      <c r="BQG208" s="422"/>
      <c r="BQH208" s="422"/>
      <c r="BQI208" s="422"/>
      <c r="BQJ208" s="422"/>
      <c r="BQK208" s="422"/>
      <c r="BQL208" s="422"/>
      <c r="BQM208" s="422"/>
      <c r="BQN208" s="422"/>
      <c r="BQO208" s="422"/>
      <c r="BQP208" s="422"/>
      <c r="BQQ208" s="422"/>
      <c r="BQR208" s="422"/>
      <c r="BQS208" s="422"/>
      <c r="BQT208" s="422"/>
      <c r="BQU208" s="422"/>
      <c r="BQV208" s="422"/>
      <c r="BQW208" s="422"/>
      <c r="BQX208" s="422"/>
      <c r="BQY208" s="422"/>
      <c r="BQZ208" s="422"/>
      <c r="BRA208" s="422"/>
      <c r="BRB208" s="422"/>
      <c r="BRC208" s="422"/>
      <c r="BRD208" s="422"/>
      <c r="BRE208" s="422"/>
      <c r="BRF208" s="422"/>
      <c r="BRG208" s="422"/>
      <c r="BRH208" s="422"/>
      <c r="BRI208" s="422"/>
      <c r="BRJ208" s="422"/>
      <c r="BRK208" s="422"/>
      <c r="BRL208" s="422"/>
      <c r="BRM208" s="422"/>
      <c r="BRN208" s="422"/>
      <c r="BRO208" s="422"/>
      <c r="BRP208" s="422"/>
      <c r="BRQ208" s="422"/>
      <c r="BRR208" s="422"/>
      <c r="BRS208" s="422"/>
      <c r="BRT208" s="422"/>
      <c r="BRU208" s="422"/>
      <c r="BRV208" s="422"/>
      <c r="BRW208" s="422"/>
      <c r="BRX208" s="422"/>
      <c r="BRY208" s="422"/>
      <c r="BRZ208" s="422"/>
      <c r="BSA208" s="422"/>
      <c r="BSB208" s="422"/>
      <c r="BSC208" s="422"/>
      <c r="BSD208" s="422"/>
      <c r="BSE208" s="422"/>
      <c r="BSF208" s="422"/>
      <c r="BSG208" s="422"/>
      <c r="BSH208" s="422"/>
      <c r="BSI208" s="422"/>
      <c r="BSJ208" s="422"/>
      <c r="BSK208" s="422"/>
      <c r="BSL208" s="422"/>
      <c r="BSM208" s="422"/>
      <c r="BSN208" s="422"/>
      <c r="BSO208" s="422"/>
      <c r="BSP208" s="422"/>
      <c r="BSQ208" s="422"/>
      <c r="BSR208" s="422"/>
      <c r="BSS208" s="422"/>
      <c r="BST208" s="422"/>
      <c r="BSU208" s="422"/>
      <c r="BSV208" s="422"/>
      <c r="BSW208" s="422"/>
      <c r="BSX208" s="422"/>
      <c r="BSY208" s="422"/>
      <c r="BSZ208" s="422"/>
      <c r="BTA208" s="422"/>
      <c r="BTB208" s="422"/>
      <c r="BTC208" s="422"/>
      <c r="BTD208" s="422"/>
      <c r="BTE208" s="422"/>
      <c r="BTF208" s="422"/>
      <c r="BTG208" s="422"/>
      <c r="BTH208" s="422"/>
      <c r="BTI208" s="422"/>
      <c r="BTJ208" s="422"/>
      <c r="BTK208" s="422"/>
      <c r="BTL208" s="422"/>
      <c r="BTM208" s="422"/>
      <c r="BTN208" s="422"/>
      <c r="BTO208" s="422"/>
      <c r="BTP208" s="422"/>
      <c r="BTQ208" s="422"/>
      <c r="BTR208" s="422"/>
      <c r="BTS208" s="422"/>
      <c r="BTT208" s="422"/>
      <c r="BTU208" s="422"/>
      <c r="BTV208" s="422"/>
      <c r="BTW208" s="422"/>
      <c r="BTX208" s="422"/>
      <c r="BTY208" s="422"/>
      <c r="BTZ208" s="422"/>
      <c r="BUA208" s="422"/>
      <c r="BUB208" s="422"/>
      <c r="BUC208" s="422"/>
      <c r="BUD208" s="422"/>
      <c r="BUE208" s="422"/>
      <c r="BUF208" s="422"/>
      <c r="BUG208" s="422"/>
      <c r="BUH208" s="422"/>
      <c r="BUI208" s="422"/>
      <c r="BUJ208" s="422"/>
      <c r="BUK208" s="422"/>
      <c r="BUL208" s="422"/>
      <c r="BUM208" s="422"/>
      <c r="BUN208" s="422"/>
      <c r="BUO208" s="422"/>
      <c r="BUP208" s="422"/>
      <c r="BUQ208" s="422"/>
      <c r="BUR208" s="422"/>
      <c r="BUS208" s="422"/>
      <c r="BUT208" s="422"/>
      <c r="BUU208" s="422"/>
      <c r="BUV208" s="422"/>
      <c r="BUW208" s="422"/>
      <c r="BUX208" s="422"/>
      <c r="BUY208" s="422"/>
      <c r="BUZ208" s="422"/>
      <c r="BVA208" s="422"/>
      <c r="BVB208" s="422"/>
      <c r="BVC208" s="422"/>
      <c r="BVD208" s="422"/>
      <c r="BVE208" s="422"/>
      <c r="BVF208" s="422"/>
      <c r="BVG208" s="422"/>
      <c r="BVH208" s="422"/>
      <c r="BVI208" s="422"/>
      <c r="BVJ208" s="422"/>
      <c r="BVK208" s="422"/>
      <c r="BVL208" s="422"/>
      <c r="BVM208" s="422"/>
      <c r="BVN208" s="422"/>
      <c r="BVO208" s="422"/>
      <c r="BVP208" s="422"/>
      <c r="BVQ208" s="422"/>
      <c r="BVR208" s="422"/>
      <c r="BVS208" s="422"/>
      <c r="BVT208" s="422"/>
      <c r="BVU208" s="422"/>
      <c r="BVV208" s="422"/>
      <c r="BVW208" s="422"/>
      <c r="BVX208" s="422"/>
      <c r="BVY208" s="422"/>
      <c r="BVZ208" s="422"/>
      <c r="BWA208" s="422"/>
      <c r="BWB208" s="422"/>
      <c r="BWC208" s="422"/>
      <c r="BWD208" s="422"/>
      <c r="BWE208" s="422"/>
      <c r="BWF208" s="422"/>
      <c r="BWG208" s="422"/>
      <c r="BWH208" s="422"/>
      <c r="BWI208" s="422"/>
      <c r="BWJ208" s="422"/>
      <c r="BWK208" s="422"/>
      <c r="BWL208" s="422"/>
      <c r="BWM208" s="422"/>
      <c r="BWN208" s="422"/>
      <c r="BWO208" s="422"/>
      <c r="BWP208" s="422"/>
      <c r="BWQ208" s="422"/>
      <c r="BWR208" s="422"/>
      <c r="BWS208" s="422"/>
      <c r="BWT208" s="422"/>
      <c r="BWU208" s="422"/>
      <c r="BWV208" s="422"/>
      <c r="BWW208" s="422"/>
      <c r="BWX208" s="422"/>
      <c r="BWY208" s="422"/>
      <c r="BWZ208" s="422"/>
      <c r="BXA208" s="422"/>
      <c r="BXB208" s="422"/>
      <c r="BXC208" s="422"/>
      <c r="BXD208" s="422"/>
      <c r="BXE208" s="422"/>
      <c r="BXF208" s="422"/>
      <c r="BXG208" s="422"/>
      <c r="BXH208" s="422"/>
      <c r="BXI208" s="422"/>
      <c r="BXJ208" s="422"/>
      <c r="BXK208" s="422"/>
      <c r="BXL208" s="422"/>
      <c r="BXM208" s="422"/>
      <c r="BXN208" s="422"/>
      <c r="BXO208" s="422"/>
      <c r="BXP208" s="422"/>
      <c r="BXQ208" s="422"/>
      <c r="BXR208" s="422"/>
      <c r="BXS208" s="422"/>
      <c r="BXT208" s="422"/>
      <c r="BXU208" s="422"/>
      <c r="BXV208" s="422"/>
      <c r="BXW208" s="422"/>
      <c r="BXX208" s="422"/>
      <c r="BXY208" s="422"/>
      <c r="BXZ208" s="422"/>
      <c r="BYA208" s="422"/>
      <c r="BYB208" s="422"/>
      <c r="BYC208" s="422"/>
      <c r="BYD208" s="422"/>
      <c r="BYE208" s="422"/>
      <c r="BYF208" s="422"/>
      <c r="BYG208" s="422"/>
      <c r="BYH208" s="422"/>
      <c r="BYI208" s="422"/>
      <c r="BYJ208" s="422"/>
      <c r="BYK208" s="422"/>
      <c r="BYL208" s="422"/>
      <c r="BYM208" s="422"/>
      <c r="BYN208" s="422"/>
      <c r="BYO208" s="422"/>
      <c r="BYP208" s="422"/>
      <c r="BYQ208" s="422"/>
      <c r="BYR208" s="422"/>
      <c r="BYS208" s="422"/>
      <c r="BYT208" s="422"/>
      <c r="BYU208" s="422"/>
      <c r="BYV208" s="422"/>
      <c r="BYW208" s="422"/>
      <c r="BYX208" s="422"/>
      <c r="BYY208" s="422"/>
      <c r="BYZ208" s="422"/>
      <c r="BZA208" s="422"/>
      <c r="BZB208" s="422"/>
      <c r="BZC208" s="422"/>
      <c r="BZD208" s="422"/>
      <c r="BZE208" s="422"/>
      <c r="BZF208" s="422"/>
      <c r="BZG208" s="422"/>
      <c r="BZH208" s="422"/>
      <c r="BZI208" s="422"/>
      <c r="BZJ208" s="422"/>
      <c r="BZK208" s="422"/>
      <c r="BZL208" s="422"/>
      <c r="BZM208" s="422"/>
      <c r="BZN208" s="422"/>
      <c r="BZO208" s="422"/>
      <c r="BZP208" s="422"/>
      <c r="BZQ208" s="422"/>
      <c r="BZR208" s="422"/>
      <c r="BZS208" s="422"/>
      <c r="BZT208" s="422"/>
      <c r="BZU208" s="422"/>
      <c r="BZV208" s="422"/>
      <c r="BZW208" s="422"/>
      <c r="BZX208" s="422"/>
      <c r="BZY208" s="422"/>
      <c r="BZZ208" s="422"/>
      <c r="CAA208" s="422"/>
      <c r="CAB208" s="422"/>
      <c r="CAC208" s="422"/>
      <c r="CAD208" s="422"/>
      <c r="CAE208" s="422"/>
      <c r="CAF208" s="422"/>
      <c r="CAG208" s="422"/>
      <c r="CAH208" s="422"/>
      <c r="CAI208" s="422"/>
      <c r="CAJ208" s="422"/>
      <c r="CAK208" s="422"/>
      <c r="CAL208" s="422"/>
      <c r="CAM208" s="422"/>
      <c r="CAN208" s="422"/>
      <c r="CAO208" s="422"/>
      <c r="CAP208" s="422"/>
      <c r="CAQ208" s="422"/>
      <c r="CAR208" s="422"/>
      <c r="CAS208" s="422"/>
      <c r="CAT208" s="422"/>
      <c r="CAU208" s="422"/>
      <c r="CAV208" s="422"/>
      <c r="CAW208" s="422"/>
      <c r="CAX208" s="422"/>
      <c r="CAY208" s="422"/>
      <c r="CAZ208" s="422"/>
      <c r="CBA208" s="422"/>
      <c r="CBB208" s="422"/>
      <c r="CBC208" s="422"/>
      <c r="CBD208" s="422"/>
      <c r="CBE208" s="422"/>
      <c r="CBF208" s="422"/>
      <c r="CBG208" s="422"/>
      <c r="CBH208" s="422"/>
      <c r="CBI208" s="422"/>
      <c r="CBJ208" s="422"/>
      <c r="CBK208" s="422"/>
      <c r="CBL208" s="422"/>
      <c r="CBM208" s="422"/>
      <c r="CBN208" s="422"/>
      <c r="CBO208" s="422"/>
      <c r="CBP208" s="422"/>
      <c r="CBQ208" s="422"/>
      <c r="CBR208" s="422"/>
      <c r="CBS208" s="422"/>
      <c r="CBT208" s="422"/>
      <c r="CBU208" s="422"/>
      <c r="CBV208" s="422"/>
      <c r="CBW208" s="422"/>
      <c r="CBX208" s="422"/>
      <c r="CBY208" s="422"/>
      <c r="CBZ208" s="422"/>
      <c r="CCA208" s="422"/>
      <c r="CCB208" s="422"/>
      <c r="CCC208" s="422"/>
      <c r="CCD208" s="422"/>
      <c r="CCE208" s="422"/>
      <c r="CCF208" s="422"/>
      <c r="CCG208" s="422"/>
      <c r="CCH208" s="422"/>
      <c r="CCI208" s="422"/>
      <c r="CCJ208" s="422"/>
      <c r="CCK208" s="422"/>
      <c r="CCL208" s="422"/>
      <c r="CCM208" s="422"/>
      <c r="CCN208" s="422"/>
      <c r="CCO208" s="422"/>
      <c r="CCP208" s="422"/>
      <c r="CCQ208" s="422"/>
      <c r="CCR208" s="422"/>
      <c r="CCS208" s="422"/>
      <c r="CCT208" s="422"/>
      <c r="CCU208" s="422"/>
      <c r="CCV208" s="422"/>
      <c r="CCW208" s="422"/>
      <c r="CCX208" s="422"/>
      <c r="CCY208" s="422"/>
      <c r="CCZ208" s="422"/>
      <c r="CDA208" s="422"/>
      <c r="CDB208" s="422"/>
      <c r="CDC208" s="422"/>
      <c r="CDD208" s="422"/>
      <c r="CDE208" s="422"/>
      <c r="CDF208" s="422"/>
      <c r="CDG208" s="422"/>
      <c r="CDH208" s="422"/>
      <c r="CDI208" s="422"/>
      <c r="CDJ208" s="422"/>
      <c r="CDK208" s="422"/>
      <c r="CDL208" s="422"/>
      <c r="CDM208" s="422"/>
      <c r="CDN208" s="422"/>
      <c r="CDO208" s="422"/>
      <c r="CDP208" s="422"/>
      <c r="CDQ208" s="422"/>
      <c r="CDR208" s="422"/>
      <c r="CDS208" s="422"/>
      <c r="CDT208" s="422"/>
      <c r="CDU208" s="422"/>
      <c r="CDV208" s="422"/>
      <c r="CDW208" s="422"/>
      <c r="CDX208" s="422"/>
      <c r="CDY208" s="422"/>
      <c r="CDZ208" s="422"/>
      <c r="CEA208" s="422"/>
      <c r="CEB208" s="422"/>
      <c r="CEC208" s="422"/>
      <c r="CED208" s="422"/>
      <c r="CEE208" s="422"/>
      <c r="CEF208" s="422"/>
      <c r="CEG208" s="422"/>
      <c r="CEH208" s="422"/>
      <c r="CEI208" s="422"/>
      <c r="CEJ208" s="422"/>
      <c r="CEK208" s="422"/>
      <c r="CEL208" s="422"/>
      <c r="CEM208" s="422"/>
      <c r="CEN208" s="422"/>
      <c r="CEO208" s="422"/>
      <c r="CEP208" s="422"/>
      <c r="CEQ208" s="422"/>
      <c r="CER208" s="422"/>
      <c r="CES208" s="422"/>
      <c r="CET208" s="422"/>
      <c r="CEU208" s="422"/>
      <c r="CEV208" s="422"/>
      <c r="CEW208" s="422"/>
      <c r="CEX208" s="422"/>
      <c r="CEY208" s="422"/>
      <c r="CEZ208" s="422"/>
      <c r="CFA208" s="422"/>
      <c r="CFB208" s="422"/>
      <c r="CFC208" s="422"/>
      <c r="CFD208" s="422"/>
      <c r="CFE208" s="422"/>
      <c r="CFF208" s="422"/>
      <c r="CFG208" s="422"/>
      <c r="CFH208" s="422"/>
      <c r="CFI208" s="422"/>
      <c r="CFJ208" s="422"/>
      <c r="CFK208" s="422"/>
      <c r="CFL208" s="422"/>
      <c r="CFM208" s="422"/>
      <c r="CFN208" s="422"/>
      <c r="CFO208" s="422"/>
      <c r="CFP208" s="422"/>
      <c r="CFQ208" s="422"/>
      <c r="CFR208" s="422"/>
      <c r="CFS208" s="422"/>
      <c r="CFT208" s="422"/>
      <c r="CFU208" s="422"/>
      <c r="CFV208" s="422"/>
      <c r="CFW208" s="422"/>
      <c r="CFX208" s="422"/>
      <c r="CFY208" s="422"/>
      <c r="CFZ208" s="422"/>
      <c r="CGA208" s="422"/>
      <c r="CGB208" s="422"/>
      <c r="CGC208" s="422"/>
      <c r="CGD208" s="422"/>
      <c r="CGE208" s="422"/>
      <c r="CGF208" s="422"/>
      <c r="CGG208" s="422"/>
      <c r="CGH208" s="422"/>
      <c r="CGI208" s="422"/>
      <c r="CGJ208" s="422"/>
      <c r="CGK208" s="422"/>
      <c r="CGL208" s="422"/>
      <c r="CGM208" s="422"/>
      <c r="CGN208" s="422"/>
      <c r="CGO208" s="422"/>
      <c r="CGP208" s="422"/>
      <c r="CGQ208" s="422"/>
      <c r="CGR208" s="422"/>
      <c r="CGS208" s="422"/>
      <c r="CGT208" s="422"/>
      <c r="CGU208" s="422"/>
      <c r="CGV208" s="422"/>
      <c r="CGW208" s="422"/>
      <c r="CGX208" s="422"/>
      <c r="CGY208" s="422"/>
      <c r="CGZ208" s="422"/>
      <c r="CHA208" s="422"/>
      <c r="CHB208" s="422"/>
      <c r="CHC208" s="422"/>
      <c r="CHD208" s="422"/>
      <c r="CHE208" s="422"/>
      <c r="CHF208" s="422"/>
      <c r="CHG208" s="422"/>
      <c r="CHH208" s="422"/>
      <c r="CHI208" s="422"/>
      <c r="CHJ208" s="422"/>
      <c r="CHK208" s="422"/>
      <c r="CHL208" s="422"/>
      <c r="CHM208" s="422"/>
      <c r="CHN208" s="422"/>
      <c r="CHO208" s="422"/>
      <c r="CHP208" s="422"/>
      <c r="CHQ208" s="422"/>
      <c r="CHR208" s="422"/>
      <c r="CHS208" s="422"/>
      <c r="CHT208" s="422"/>
      <c r="CHU208" s="422"/>
      <c r="CHV208" s="422"/>
      <c r="CHW208" s="422"/>
      <c r="CHX208" s="422"/>
      <c r="CHY208" s="422"/>
      <c r="CHZ208" s="422"/>
      <c r="CIA208" s="422"/>
      <c r="CIB208" s="422"/>
      <c r="CIC208" s="422"/>
      <c r="CID208" s="422"/>
      <c r="CIE208" s="422"/>
      <c r="CIF208" s="422"/>
      <c r="CIG208" s="422"/>
      <c r="CIH208" s="422"/>
      <c r="CII208" s="422"/>
      <c r="CIJ208" s="422"/>
      <c r="CIK208" s="422"/>
      <c r="CIL208" s="422"/>
      <c r="CIM208" s="422"/>
      <c r="CIN208" s="422"/>
      <c r="CIO208" s="422"/>
      <c r="CIP208" s="422"/>
      <c r="CIQ208" s="422"/>
      <c r="CIR208" s="422"/>
      <c r="CIS208" s="422"/>
      <c r="CIT208" s="422"/>
      <c r="CIU208" s="422"/>
      <c r="CIV208" s="422"/>
      <c r="CIW208" s="422"/>
      <c r="CIX208" s="422"/>
      <c r="CIY208" s="422"/>
      <c r="CIZ208" s="422"/>
      <c r="CJA208" s="422"/>
      <c r="CJB208" s="422"/>
      <c r="CJC208" s="422"/>
      <c r="CJD208" s="422"/>
      <c r="CJE208" s="422"/>
      <c r="CJF208" s="422"/>
      <c r="CJG208" s="422"/>
      <c r="CJH208" s="422"/>
      <c r="CJI208" s="422"/>
      <c r="CJJ208" s="422"/>
      <c r="CJK208" s="422"/>
      <c r="CJL208" s="422"/>
      <c r="CJM208" s="422"/>
      <c r="CJN208" s="422"/>
      <c r="CJO208" s="422"/>
      <c r="CJP208" s="422"/>
      <c r="CJQ208" s="422"/>
      <c r="CJR208" s="422"/>
      <c r="CJS208" s="422"/>
      <c r="CJT208" s="422"/>
      <c r="CJU208" s="422"/>
      <c r="CJV208" s="422"/>
      <c r="CJW208" s="422"/>
      <c r="CJX208" s="422"/>
      <c r="CJY208" s="422"/>
      <c r="CJZ208" s="422"/>
      <c r="CKA208" s="422"/>
      <c r="CKB208" s="422"/>
      <c r="CKC208" s="422"/>
      <c r="CKD208" s="422"/>
      <c r="CKE208" s="422"/>
      <c r="CKF208" s="422"/>
      <c r="CKG208" s="422"/>
      <c r="CKH208" s="422"/>
      <c r="CKI208" s="422"/>
      <c r="CKJ208" s="422"/>
      <c r="CKK208" s="422"/>
      <c r="CKL208" s="422"/>
      <c r="CKM208" s="422"/>
      <c r="CKN208" s="422"/>
      <c r="CKO208" s="422"/>
      <c r="CKP208" s="422"/>
      <c r="CKQ208" s="422"/>
      <c r="CKR208" s="422"/>
      <c r="CKS208" s="422"/>
      <c r="CKT208" s="422"/>
      <c r="CKU208" s="422"/>
      <c r="CKV208" s="422"/>
      <c r="CKW208" s="422"/>
      <c r="CKX208" s="422"/>
      <c r="CKY208" s="422"/>
      <c r="CKZ208" s="422"/>
      <c r="CLA208" s="422"/>
      <c r="CLB208" s="422"/>
      <c r="CLC208" s="422"/>
      <c r="CLD208" s="422"/>
      <c r="CLE208" s="422"/>
      <c r="CLF208" s="422"/>
      <c r="CLG208" s="422"/>
      <c r="CLH208" s="422"/>
      <c r="CLI208" s="422"/>
      <c r="CLJ208" s="422"/>
      <c r="CLK208" s="422"/>
      <c r="CLL208" s="422"/>
      <c r="CLM208" s="422"/>
      <c r="CLN208" s="422"/>
      <c r="CLO208" s="422"/>
      <c r="CLP208" s="422"/>
      <c r="CLQ208" s="422"/>
      <c r="CLR208" s="422"/>
      <c r="CLS208" s="422"/>
      <c r="CLT208" s="422"/>
      <c r="CLU208" s="422"/>
      <c r="CLV208" s="422"/>
      <c r="CLW208" s="422"/>
      <c r="CLX208" s="422"/>
      <c r="CLY208" s="422"/>
      <c r="CLZ208" s="422"/>
      <c r="CMA208" s="422"/>
      <c r="CMB208" s="422"/>
      <c r="CMC208" s="422"/>
      <c r="CMD208" s="422"/>
      <c r="CME208" s="422"/>
      <c r="CMF208" s="422"/>
      <c r="CMG208" s="422"/>
      <c r="CMH208" s="422"/>
      <c r="CMI208" s="422"/>
      <c r="CMJ208" s="422"/>
      <c r="CMK208" s="422"/>
      <c r="CML208" s="422"/>
      <c r="CMM208" s="422"/>
      <c r="CMN208" s="422"/>
      <c r="CMO208" s="422"/>
      <c r="CMP208" s="422"/>
      <c r="CMQ208" s="422"/>
      <c r="CMR208" s="422"/>
      <c r="CMS208" s="422"/>
      <c r="CMT208" s="422"/>
      <c r="CMU208" s="422"/>
      <c r="CMV208" s="422"/>
      <c r="CMW208" s="422"/>
      <c r="CMX208" s="422"/>
      <c r="CMY208" s="422"/>
      <c r="CMZ208" s="422"/>
      <c r="CNA208" s="422"/>
      <c r="CNB208" s="422"/>
      <c r="CNC208" s="422"/>
      <c r="CND208" s="422"/>
      <c r="CNE208" s="422"/>
      <c r="CNF208" s="422"/>
      <c r="CNG208" s="422"/>
      <c r="CNH208" s="422"/>
      <c r="CNI208" s="422"/>
      <c r="CNJ208" s="422"/>
      <c r="CNK208" s="422"/>
      <c r="CNL208" s="422"/>
      <c r="CNM208" s="422"/>
      <c r="CNN208" s="422"/>
      <c r="CNO208" s="422"/>
      <c r="CNP208" s="422"/>
      <c r="CNQ208" s="422"/>
      <c r="CNR208" s="422"/>
      <c r="CNS208" s="422"/>
      <c r="CNT208" s="422"/>
      <c r="CNU208" s="422"/>
      <c r="CNV208" s="422"/>
      <c r="CNW208" s="422"/>
      <c r="CNX208" s="422"/>
      <c r="CNY208" s="422"/>
      <c r="CNZ208" s="422"/>
      <c r="COA208" s="422"/>
      <c r="COB208" s="422"/>
      <c r="COC208" s="422"/>
      <c r="COD208" s="422"/>
      <c r="COE208" s="422"/>
      <c r="COF208" s="422"/>
      <c r="COG208" s="422"/>
      <c r="COH208" s="422"/>
      <c r="COI208" s="422"/>
      <c r="COJ208" s="422"/>
      <c r="COK208" s="422"/>
      <c r="COL208" s="422"/>
      <c r="COM208" s="422"/>
      <c r="CON208" s="422"/>
      <c r="COO208" s="422"/>
      <c r="COP208" s="422"/>
      <c r="COQ208" s="422"/>
      <c r="COR208" s="422"/>
      <c r="COS208" s="422"/>
      <c r="COT208" s="422"/>
      <c r="COU208" s="422"/>
      <c r="COV208" s="422"/>
      <c r="COW208" s="422"/>
      <c r="COX208" s="422"/>
      <c r="COY208" s="422"/>
      <c r="COZ208" s="422"/>
      <c r="CPA208" s="422"/>
      <c r="CPB208" s="422"/>
      <c r="CPC208" s="422"/>
      <c r="CPD208" s="422"/>
      <c r="CPE208" s="422"/>
      <c r="CPF208" s="422"/>
      <c r="CPG208" s="422"/>
      <c r="CPH208" s="422"/>
      <c r="CPI208" s="422"/>
      <c r="CPJ208" s="422"/>
      <c r="CPK208" s="422"/>
      <c r="CPL208" s="422"/>
      <c r="CPM208" s="422"/>
      <c r="CPN208" s="422"/>
      <c r="CPO208" s="422"/>
      <c r="CPP208" s="422"/>
      <c r="CPQ208" s="422"/>
      <c r="CPR208" s="422"/>
      <c r="CPS208" s="422"/>
      <c r="CPT208" s="422"/>
      <c r="CPU208" s="422"/>
      <c r="CPV208" s="422"/>
      <c r="CPW208" s="422"/>
      <c r="CPX208" s="422"/>
      <c r="CPY208" s="422"/>
      <c r="CPZ208" s="422"/>
      <c r="CQA208" s="422"/>
      <c r="CQB208" s="422"/>
      <c r="CQC208" s="422"/>
      <c r="CQD208" s="422"/>
      <c r="CQE208" s="422"/>
      <c r="CQF208" s="422"/>
      <c r="CQG208" s="422"/>
      <c r="CQH208" s="422"/>
      <c r="CQI208" s="422"/>
      <c r="CQJ208" s="422"/>
      <c r="CQK208" s="422"/>
      <c r="CQL208" s="422"/>
      <c r="CQM208" s="422"/>
      <c r="CQN208" s="422"/>
      <c r="CQO208" s="422"/>
      <c r="CQP208" s="422"/>
      <c r="CQQ208" s="422"/>
      <c r="CQR208" s="422"/>
      <c r="CQS208" s="422"/>
      <c r="CQT208" s="422"/>
      <c r="CQU208" s="422"/>
      <c r="CQV208" s="422"/>
      <c r="CQW208" s="422"/>
      <c r="CQX208" s="422"/>
      <c r="CQY208" s="422"/>
      <c r="CQZ208" s="422"/>
      <c r="CRA208" s="422"/>
      <c r="CRB208" s="422"/>
      <c r="CRC208" s="422"/>
      <c r="CRD208" s="422"/>
      <c r="CRE208" s="422"/>
      <c r="CRF208" s="422"/>
      <c r="CRG208" s="422"/>
      <c r="CRH208" s="422"/>
      <c r="CRI208" s="422"/>
      <c r="CRJ208" s="422"/>
      <c r="CRK208" s="422"/>
      <c r="CRL208" s="422"/>
      <c r="CRM208" s="422"/>
      <c r="CRN208" s="422"/>
      <c r="CRO208" s="422"/>
      <c r="CRP208" s="422"/>
      <c r="CRQ208" s="422"/>
      <c r="CRR208" s="422"/>
      <c r="CRS208" s="422"/>
      <c r="CRT208" s="422"/>
      <c r="CRU208" s="422"/>
      <c r="CRV208" s="422"/>
      <c r="CRW208" s="422"/>
      <c r="CRX208" s="422"/>
      <c r="CRY208" s="422"/>
      <c r="CRZ208" s="422"/>
      <c r="CSA208" s="422"/>
      <c r="CSB208" s="422"/>
      <c r="CSC208" s="422"/>
      <c r="CSD208" s="422"/>
      <c r="CSE208" s="422"/>
      <c r="CSF208" s="422"/>
      <c r="CSG208" s="422"/>
      <c r="CSH208" s="422"/>
      <c r="CSI208" s="422"/>
      <c r="CSJ208" s="422"/>
      <c r="CSK208" s="422"/>
      <c r="CSL208" s="422"/>
      <c r="CSM208" s="422"/>
      <c r="CSN208" s="422"/>
      <c r="CSO208" s="422"/>
      <c r="CSP208" s="422"/>
      <c r="CSQ208" s="422"/>
      <c r="CSR208" s="422"/>
      <c r="CSS208" s="422"/>
      <c r="CST208" s="422"/>
      <c r="CSU208" s="422"/>
      <c r="CSV208" s="422"/>
      <c r="CSW208" s="422"/>
      <c r="CSX208" s="422"/>
      <c r="CSY208" s="422"/>
      <c r="CSZ208" s="422"/>
      <c r="CTA208" s="422"/>
      <c r="CTB208" s="422"/>
      <c r="CTC208" s="422"/>
      <c r="CTD208" s="422"/>
      <c r="CTE208" s="422"/>
      <c r="CTF208" s="422"/>
      <c r="CTG208" s="422"/>
      <c r="CTH208" s="422"/>
      <c r="CTI208" s="422"/>
      <c r="CTJ208" s="422"/>
      <c r="CTK208" s="422"/>
      <c r="CTL208" s="422"/>
      <c r="CTM208" s="422"/>
      <c r="CTN208" s="422"/>
      <c r="CTO208" s="422"/>
      <c r="CTP208" s="422"/>
      <c r="CTQ208" s="422"/>
      <c r="CTR208" s="422"/>
      <c r="CTS208" s="422"/>
      <c r="CTT208" s="422"/>
      <c r="CTU208" s="422"/>
      <c r="CTV208" s="422"/>
      <c r="CTW208" s="422"/>
      <c r="CTX208" s="422"/>
      <c r="CTY208" s="422"/>
      <c r="CTZ208" s="422"/>
      <c r="CUA208" s="422"/>
      <c r="CUB208" s="422"/>
      <c r="CUC208" s="422"/>
      <c r="CUD208" s="422"/>
      <c r="CUE208" s="422"/>
      <c r="CUF208" s="422"/>
      <c r="CUG208" s="422"/>
      <c r="CUH208" s="422"/>
      <c r="CUI208" s="422"/>
      <c r="CUJ208" s="422"/>
      <c r="CUK208" s="422"/>
      <c r="CUL208" s="422"/>
      <c r="CUM208" s="422"/>
      <c r="CUN208" s="422"/>
      <c r="CUO208" s="422"/>
      <c r="CUP208" s="422"/>
      <c r="CUQ208" s="422"/>
      <c r="CUR208" s="422"/>
      <c r="CUS208" s="422"/>
      <c r="CUT208" s="422"/>
      <c r="CUU208" s="422"/>
      <c r="CUV208" s="422"/>
      <c r="CUW208" s="422"/>
      <c r="CUX208" s="422"/>
      <c r="CUY208" s="422"/>
      <c r="CUZ208" s="422"/>
      <c r="CVA208" s="422"/>
      <c r="CVB208" s="422"/>
      <c r="CVC208" s="422"/>
      <c r="CVD208" s="422"/>
      <c r="CVE208" s="422"/>
      <c r="CVF208" s="422"/>
      <c r="CVG208" s="422"/>
      <c r="CVH208" s="422"/>
      <c r="CVI208" s="422"/>
      <c r="CVJ208" s="422"/>
      <c r="CVK208" s="422"/>
      <c r="CVL208" s="422"/>
      <c r="CVM208" s="422"/>
      <c r="CVN208" s="422"/>
      <c r="CVO208" s="422"/>
      <c r="CVP208" s="422"/>
      <c r="CVQ208" s="422"/>
      <c r="CVR208" s="422"/>
      <c r="CVS208" s="422"/>
      <c r="CVT208" s="422"/>
      <c r="CVU208" s="422"/>
      <c r="CVV208" s="422"/>
      <c r="CVW208" s="422"/>
      <c r="CVX208" s="422"/>
      <c r="CVY208" s="422"/>
      <c r="CVZ208" s="422"/>
      <c r="CWA208" s="422"/>
      <c r="CWB208" s="422"/>
      <c r="CWC208" s="422"/>
      <c r="CWD208" s="422"/>
      <c r="CWE208" s="422"/>
      <c r="CWF208" s="422"/>
      <c r="CWG208" s="422"/>
      <c r="CWH208" s="422"/>
      <c r="CWI208" s="422"/>
      <c r="CWJ208" s="422"/>
      <c r="CWK208" s="422"/>
      <c r="CWL208" s="422"/>
      <c r="CWM208" s="422"/>
      <c r="CWN208" s="422"/>
      <c r="CWO208" s="422"/>
      <c r="CWP208" s="422"/>
      <c r="CWQ208" s="422"/>
      <c r="CWR208" s="422"/>
      <c r="CWS208" s="422"/>
      <c r="CWT208" s="422"/>
      <c r="CWU208" s="422"/>
      <c r="CWV208" s="422"/>
      <c r="CWW208" s="422"/>
      <c r="CWX208" s="422"/>
      <c r="CWY208" s="422"/>
      <c r="CWZ208" s="422"/>
      <c r="CXA208" s="422"/>
      <c r="CXB208" s="422"/>
      <c r="CXC208" s="422"/>
      <c r="CXD208" s="422"/>
      <c r="CXE208" s="422"/>
      <c r="CXF208" s="422"/>
      <c r="CXG208" s="422"/>
      <c r="CXH208" s="422"/>
      <c r="CXI208" s="422"/>
      <c r="CXJ208" s="422"/>
      <c r="CXK208" s="422"/>
      <c r="CXL208" s="422"/>
      <c r="CXM208" s="422"/>
      <c r="CXN208" s="422"/>
      <c r="CXO208" s="422"/>
      <c r="CXP208" s="422"/>
      <c r="CXQ208" s="422"/>
      <c r="CXR208" s="422"/>
      <c r="CXS208" s="422"/>
      <c r="CXT208" s="422"/>
      <c r="CXU208" s="422"/>
      <c r="CXV208" s="422"/>
      <c r="CXW208" s="422"/>
      <c r="CXX208" s="422"/>
      <c r="CXY208" s="422"/>
      <c r="CXZ208" s="422"/>
      <c r="CYA208" s="422"/>
      <c r="CYB208" s="422"/>
      <c r="CYC208" s="422"/>
      <c r="CYD208" s="422"/>
      <c r="CYE208" s="422"/>
      <c r="CYF208" s="422"/>
      <c r="CYG208" s="422"/>
      <c r="CYH208" s="422"/>
      <c r="CYI208" s="422"/>
      <c r="CYJ208" s="422"/>
      <c r="CYK208" s="422"/>
      <c r="CYL208" s="422"/>
      <c r="CYM208" s="422"/>
      <c r="CYN208" s="422"/>
      <c r="CYO208" s="422"/>
      <c r="CYP208" s="422"/>
      <c r="CYQ208" s="422"/>
      <c r="CYR208" s="422"/>
      <c r="CYS208" s="422"/>
      <c r="CYT208" s="422"/>
      <c r="CYU208" s="422"/>
      <c r="CYV208" s="422"/>
      <c r="CYW208" s="422"/>
      <c r="CYX208" s="422"/>
      <c r="CYY208" s="422"/>
      <c r="CYZ208" s="422"/>
      <c r="CZA208" s="422"/>
      <c r="CZB208" s="422"/>
      <c r="CZC208" s="422"/>
      <c r="CZD208" s="422"/>
      <c r="CZE208" s="422"/>
      <c r="CZF208" s="422"/>
      <c r="CZG208" s="422"/>
      <c r="CZH208" s="422"/>
      <c r="CZI208" s="422"/>
      <c r="CZJ208" s="422"/>
      <c r="CZK208" s="422"/>
      <c r="CZL208" s="422"/>
      <c r="CZM208" s="422"/>
      <c r="CZN208" s="422"/>
      <c r="CZO208" s="422"/>
      <c r="CZP208" s="422"/>
      <c r="CZQ208" s="422"/>
      <c r="CZR208" s="422"/>
      <c r="CZS208" s="422"/>
      <c r="CZT208" s="422"/>
      <c r="CZU208" s="422"/>
      <c r="CZV208" s="422"/>
      <c r="CZW208" s="422"/>
      <c r="CZX208" s="422"/>
      <c r="CZY208" s="422"/>
      <c r="CZZ208" s="422"/>
      <c r="DAA208" s="422"/>
      <c r="DAB208" s="422"/>
      <c r="DAC208" s="422"/>
      <c r="DAD208" s="422"/>
      <c r="DAE208" s="422"/>
      <c r="DAF208" s="422"/>
      <c r="DAG208" s="422"/>
      <c r="DAH208" s="422"/>
      <c r="DAI208" s="422"/>
      <c r="DAJ208" s="422"/>
      <c r="DAK208" s="422"/>
      <c r="DAL208" s="422"/>
      <c r="DAM208" s="422"/>
      <c r="DAN208" s="422"/>
      <c r="DAO208" s="422"/>
      <c r="DAP208" s="422"/>
      <c r="DAQ208" s="422"/>
      <c r="DAR208" s="422"/>
      <c r="DAS208" s="422"/>
      <c r="DAT208" s="422"/>
      <c r="DAU208" s="422"/>
      <c r="DAV208" s="422"/>
      <c r="DAW208" s="422"/>
      <c r="DAX208" s="422"/>
      <c r="DAY208" s="422"/>
      <c r="DAZ208" s="422"/>
      <c r="DBA208" s="422"/>
      <c r="DBB208" s="422"/>
      <c r="DBC208" s="422"/>
      <c r="DBD208" s="422"/>
      <c r="DBE208" s="422"/>
      <c r="DBF208" s="422"/>
      <c r="DBG208" s="422"/>
      <c r="DBH208" s="422"/>
      <c r="DBI208" s="422"/>
      <c r="DBJ208" s="422"/>
      <c r="DBK208" s="422"/>
      <c r="DBL208" s="422"/>
      <c r="DBM208" s="422"/>
      <c r="DBN208" s="422"/>
      <c r="DBO208" s="422"/>
      <c r="DBP208" s="422"/>
      <c r="DBQ208" s="422"/>
      <c r="DBR208" s="422"/>
      <c r="DBS208" s="422"/>
      <c r="DBT208" s="422"/>
      <c r="DBU208" s="422"/>
      <c r="DBV208" s="422"/>
      <c r="DBW208" s="422"/>
      <c r="DBX208" s="422"/>
      <c r="DBY208" s="422"/>
      <c r="DBZ208" s="422"/>
      <c r="DCA208" s="422"/>
      <c r="DCB208" s="422"/>
      <c r="DCC208" s="422"/>
      <c r="DCD208" s="422"/>
      <c r="DCE208" s="422"/>
      <c r="DCF208" s="422"/>
      <c r="DCG208" s="422"/>
      <c r="DCH208" s="422"/>
      <c r="DCI208" s="422"/>
      <c r="DCJ208" s="422"/>
      <c r="DCK208" s="422"/>
      <c r="DCL208" s="422"/>
      <c r="DCM208" s="422"/>
      <c r="DCN208" s="422"/>
      <c r="DCO208" s="422"/>
      <c r="DCP208" s="422"/>
      <c r="DCQ208" s="422"/>
      <c r="DCR208" s="422"/>
      <c r="DCS208" s="422"/>
      <c r="DCT208" s="422"/>
      <c r="DCU208" s="422"/>
      <c r="DCV208" s="422"/>
      <c r="DCW208" s="422"/>
      <c r="DCX208" s="422"/>
      <c r="DCY208" s="422"/>
      <c r="DCZ208" s="422"/>
      <c r="DDA208" s="422"/>
      <c r="DDB208" s="422"/>
      <c r="DDC208" s="422"/>
      <c r="DDD208" s="422"/>
      <c r="DDE208" s="422"/>
      <c r="DDF208" s="422"/>
      <c r="DDG208" s="422"/>
      <c r="DDH208" s="422"/>
      <c r="DDI208" s="422"/>
      <c r="DDJ208" s="422"/>
      <c r="DDK208" s="422"/>
      <c r="DDL208" s="422"/>
      <c r="DDM208" s="422"/>
      <c r="DDN208" s="422"/>
      <c r="DDO208" s="422"/>
      <c r="DDP208" s="422"/>
      <c r="DDQ208" s="422"/>
      <c r="DDR208" s="422"/>
      <c r="DDS208" s="422"/>
      <c r="DDT208" s="422"/>
      <c r="DDU208" s="422"/>
      <c r="DDV208" s="422"/>
      <c r="DDW208" s="422"/>
      <c r="DDX208" s="422"/>
      <c r="DDY208" s="422"/>
      <c r="DDZ208" s="422"/>
      <c r="DEA208" s="422"/>
      <c r="DEB208" s="422"/>
      <c r="DEC208" s="422"/>
      <c r="DED208" s="422"/>
      <c r="DEE208" s="422"/>
      <c r="DEF208" s="422"/>
      <c r="DEG208" s="422"/>
      <c r="DEH208" s="422"/>
      <c r="DEI208" s="422"/>
      <c r="DEJ208" s="422"/>
      <c r="DEK208" s="422"/>
      <c r="DEL208" s="422"/>
      <c r="DEM208" s="422"/>
      <c r="DEN208" s="422"/>
      <c r="DEO208" s="422"/>
      <c r="DEP208" s="422"/>
      <c r="DEQ208" s="422"/>
      <c r="DER208" s="422"/>
      <c r="DES208" s="422"/>
      <c r="DET208" s="422"/>
      <c r="DEU208" s="422"/>
      <c r="DEV208" s="422"/>
      <c r="DEW208" s="422"/>
      <c r="DEX208" s="422"/>
      <c r="DEY208" s="422"/>
      <c r="DEZ208" s="422"/>
      <c r="DFA208" s="422"/>
      <c r="DFB208" s="422"/>
      <c r="DFC208" s="422"/>
      <c r="DFD208" s="422"/>
      <c r="DFE208" s="422"/>
      <c r="DFF208" s="422"/>
      <c r="DFG208" s="422"/>
      <c r="DFH208" s="422"/>
      <c r="DFI208" s="422"/>
      <c r="DFJ208" s="422"/>
      <c r="DFK208" s="422"/>
      <c r="DFL208" s="422"/>
      <c r="DFM208" s="422"/>
      <c r="DFN208" s="422"/>
      <c r="DFO208" s="422"/>
      <c r="DFP208" s="422"/>
      <c r="DFQ208" s="422"/>
      <c r="DFR208" s="422"/>
      <c r="DFS208" s="422"/>
      <c r="DFT208" s="422"/>
      <c r="DFU208" s="422"/>
      <c r="DFV208" s="422"/>
      <c r="DFW208" s="422"/>
      <c r="DFX208" s="422"/>
      <c r="DFY208" s="422"/>
      <c r="DFZ208" s="422"/>
      <c r="DGA208" s="422"/>
      <c r="DGB208" s="422"/>
      <c r="DGC208" s="422"/>
      <c r="DGD208" s="422"/>
      <c r="DGE208" s="422"/>
      <c r="DGF208" s="422"/>
      <c r="DGG208" s="422"/>
      <c r="DGH208" s="422"/>
      <c r="DGI208" s="422"/>
      <c r="DGJ208" s="422"/>
      <c r="DGK208" s="422"/>
      <c r="DGL208" s="422"/>
      <c r="DGM208" s="422"/>
      <c r="DGN208" s="422"/>
      <c r="DGO208" s="422"/>
      <c r="DGP208" s="422"/>
      <c r="DGQ208" s="422"/>
      <c r="DGR208" s="422"/>
      <c r="DGS208" s="422"/>
      <c r="DGT208" s="422"/>
      <c r="DGU208" s="422"/>
      <c r="DGV208" s="422"/>
      <c r="DGW208" s="422"/>
      <c r="DGX208" s="422"/>
      <c r="DGY208" s="422"/>
      <c r="DGZ208" s="422"/>
      <c r="DHA208" s="422"/>
      <c r="DHB208" s="422"/>
      <c r="DHC208" s="422"/>
      <c r="DHD208" s="422"/>
      <c r="DHE208" s="422"/>
      <c r="DHF208" s="422"/>
      <c r="DHG208" s="422"/>
      <c r="DHH208" s="422"/>
      <c r="DHI208" s="422"/>
      <c r="DHJ208" s="422"/>
      <c r="DHK208" s="422"/>
      <c r="DHL208" s="422"/>
      <c r="DHM208" s="422"/>
      <c r="DHN208" s="422"/>
      <c r="DHO208" s="422"/>
      <c r="DHP208" s="422"/>
      <c r="DHQ208" s="422"/>
      <c r="DHR208" s="422"/>
      <c r="DHS208" s="422"/>
      <c r="DHT208" s="422"/>
      <c r="DHU208" s="422"/>
      <c r="DHV208" s="422"/>
      <c r="DHW208" s="422"/>
      <c r="DHX208" s="422"/>
      <c r="DHY208" s="422"/>
      <c r="DHZ208" s="422"/>
      <c r="DIA208" s="422"/>
      <c r="DIB208" s="422"/>
      <c r="DIC208" s="422"/>
      <c r="DID208" s="422"/>
      <c r="DIE208" s="422"/>
      <c r="DIF208" s="422"/>
      <c r="DIG208" s="422"/>
      <c r="DIH208" s="422"/>
      <c r="DII208" s="422"/>
      <c r="DIJ208" s="422"/>
      <c r="DIK208" s="422"/>
      <c r="DIL208" s="422"/>
      <c r="DIM208" s="422"/>
      <c r="DIN208" s="422"/>
      <c r="DIO208" s="422"/>
      <c r="DIP208" s="422"/>
      <c r="DIQ208" s="422"/>
      <c r="DIR208" s="422"/>
      <c r="DIS208" s="422"/>
      <c r="DIT208" s="422"/>
      <c r="DIU208" s="422"/>
      <c r="DIV208" s="422"/>
      <c r="DIW208" s="422"/>
      <c r="DIX208" s="422"/>
      <c r="DIY208" s="422"/>
      <c r="DIZ208" s="422"/>
      <c r="DJA208" s="422"/>
      <c r="DJB208" s="422"/>
      <c r="DJC208" s="422"/>
      <c r="DJD208" s="422"/>
      <c r="DJE208" s="422"/>
      <c r="DJF208" s="422"/>
      <c r="DJG208" s="422"/>
      <c r="DJH208" s="422"/>
      <c r="DJI208" s="422"/>
      <c r="DJJ208" s="422"/>
      <c r="DJK208" s="422"/>
      <c r="DJL208" s="422"/>
      <c r="DJM208" s="422"/>
      <c r="DJN208" s="422"/>
      <c r="DJO208" s="422"/>
      <c r="DJP208" s="422"/>
      <c r="DJQ208" s="422"/>
      <c r="DJR208" s="422"/>
      <c r="DJS208" s="422"/>
      <c r="DJT208" s="422"/>
      <c r="DJU208" s="422"/>
      <c r="DJV208" s="422"/>
      <c r="DJW208" s="422"/>
      <c r="DJX208" s="422"/>
      <c r="DJY208" s="422"/>
      <c r="DJZ208" s="422"/>
      <c r="DKA208" s="422"/>
      <c r="DKB208" s="422"/>
      <c r="DKC208" s="422"/>
      <c r="DKD208" s="422"/>
      <c r="DKE208" s="422"/>
      <c r="DKF208" s="422"/>
      <c r="DKG208" s="422"/>
      <c r="DKH208" s="422"/>
      <c r="DKI208" s="422"/>
      <c r="DKJ208" s="422"/>
      <c r="DKK208" s="422"/>
      <c r="DKL208" s="422"/>
      <c r="DKM208" s="422"/>
      <c r="DKN208" s="422"/>
      <c r="DKO208" s="422"/>
      <c r="DKP208" s="422"/>
      <c r="DKQ208" s="422"/>
      <c r="DKR208" s="422"/>
      <c r="DKS208" s="422"/>
      <c r="DKT208" s="422"/>
      <c r="DKU208" s="422"/>
      <c r="DKV208" s="422"/>
      <c r="DKW208" s="422"/>
      <c r="DKX208" s="422"/>
      <c r="DKY208" s="422"/>
      <c r="DKZ208" s="422"/>
      <c r="DLA208" s="422"/>
      <c r="DLB208" s="422"/>
      <c r="DLC208" s="422"/>
      <c r="DLD208" s="422"/>
      <c r="DLE208" s="422"/>
      <c r="DLF208" s="422"/>
      <c r="DLG208" s="422"/>
      <c r="DLH208" s="422"/>
      <c r="DLI208" s="422"/>
      <c r="DLJ208" s="422"/>
      <c r="DLK208" s="422"/>
      <c r="DLL208" s="422"/>
      <c r="DLM208" s="422"/>
      <c r="DLN208" s="422"/>
      <c r="DLO208" s="422"/>
      <c r="DLP208" s="422"/>
      <c r="DLQ208" s="422"/>
      <c r="DLR208" s="422"/>
      <c r="DLS208" s="422"/>
      <c r="DLT208" s="422"/>
      <c r="DLU208" s="422"/>
      <c r="DLV208" s="422"/>
      <c r="DLW208" s="422"/>
      <c r="DLX208" s="422"/>
      <c r="DLY208" s="422"/>
      <c r="DLZ208" s="422"/>
      <c r="DMA208" s="422"/>
      <c r="DMB208" s="422"/>
      <c r="DMC208" s="422"/>
      <c r="DMD208" s="422"/>
      <c r="DME208" s="422"/>
      <c r="DMF208" s="422"/>
      <c r="DMG208" s="422"/>
      <c r="DMH208" s="422"/>
      <c r="DMI208" s="422"/>
      <c r="DMJ208" s="422"/>
      <c r="DMK208" s="422"/>
      <c r="DML208" s="422"/>
      <c r="DMM208" s="422"/>
      <c r="DMN208" s="422"/>
      <c r="DMO208" s="422"/>
      <c r="DMP208" s="422"/>
      <c r="DMQ208" s="422"/>
      <c r="DMR208" s="422"/>
      <c r="DMS208" s="422"/>
      <c r="DMT208" s="422"/>
      <c r="DMU208" s="422"/>
      <c r="DMV208" s="422"/>
      <c r="DMW208" s="422"/>
      <c r="DMX208" s="422"/>
      <c r="DMY208" s="422"/>
      <c r="DMZ208" s="422"/>
      <c r="DNA208" s="422"/>
      <c r="DNB208" s="422"/>
      <c r="DNC208" s="422"/>
      <c r="DND208" s="422"/>
      <c r="DNE208" s="422"/>
      <c r="DNF208" s="422"/>
      <c r="DNG208" s="422"/>
      <c r="DNH208" s="422"/>
      <c r="DNI208" s="422"/>
      <c r="DNJ208" s="422"/>
      <c r="DNK208" s="422"/>
      <c r="DNL208" s="422"/>
      <c r="DNM208" s="422"/>
      <c r="DNN208" s="422"/>
      <c r="DNO208" s="422"/>
      <c r="DNP208" s="422"/>
      <c r="DNQ208" s="422"/>
      <c r="DNR208" s="422"/>
      <c r="DNS208" s="422"/>
      <c r="DNT208" s="422"/>
      <c r="DNU208" s="422"/>
      <c r="DNV208" s="422"/>
      <c r="DNW208" s="422"/>
      <c r="DNX208" s="422"/>
      <c r="DNY208" s="422"/>
      <c r="DNZ208" s="422"/>
      <c r="DOA208" s="422"/>
      <c r="DOB208" s="422"/>
      <c r="DOC208" s="422"/>
      <c r="DOD208" s="422"/>
      <c r="DOE208" s="422"/>
      <c r="DOF208" s="422"/>
      <c r="DOG208" s="422"/>
      <c r="DOH208" s="422"/>
      <c r="DOI208" s="422"/>
      <c r="DOJ208" s="422"/>
      <c r="DOK208" s="422"/>
      <c r="DOL208" s="422"/>
      <c r="DOM208" s="422"/>
      <c r="DON208" s="422"/>
      <c r="DOO208" s="422"/>
      <c r="DOP208" s="422"/>
      <c r="DOQ208" s="422"/>
      <c r="DOR208" s="422"/>
      <c r="DOS208" s="422"/>
      <c r="DOT208" s="422"/>
      <c r="DOU208" s="422"/>
      <c r="DOV208" s="422"/>
      <c r="DOW208" s="422"/>
      <c r="DOX208" s="422"/>
      <c r="DOY208" s="422"/>
      <c r="DOZ208" s="422"/>
      <c r="DPA208" s="422"/>
      <c r="DPB208" s="422"/>
      <c r="DPC208" s="422"/>
      <c r="DPD208" s="422"/>
      <c r="DPE208" s="422"/>
      <c r="DPF208" s="422"/>
      <c r="DPG208" s="422"/>
      <c r="DPH208" s="422"/>
      <c r="DPI208" s="422"/>
      <c r="DPJ208" s="422"/>
      <c r="DPK208" s="422"/>
      <c r="DPL208" s="422"/>
      <c r="DPM208" s="422"/>
      <c r="DPN208" s="422"/>
      <c r="DPO208" s="422"/>
      <c r="DPP208" s="422"/>
      <c r="DPQ208" s="422"/>
      <c r="DPR208" s="422"/>
      <c r="DPS208" s="422"/>
      <c r="DPT208" s="422"/>
      <c r="DPU208" s="422"/>
      <c r="DPV208" s="422"/>
      <c r="DPW208" s="422"/>
      <c r="DPX208" s="422"/>
      <c r="DPY208" s="422"/>
      <c r="DPZ208" s="422"/>
      <c r="DQA208" s="422"/>
      <c r="DQB208" s="422"/>
      <c r="DQC208" s="422"/>
      <c r="DQD208" s="422"/>
      <c r="DQE208" s="422"/>
      <c r="DQF208" s="422"/>
      <c r="DQG208" s="422"/>
      <c r="DQH208" s="422"/>
      <c r="DQI208" s="422"/>
      <c r="DQJ208" s="422"/>
      <c r="DQK208" s="422"/>
      <c r="DQL208" s="422"/>
      <c r="DQM208" s="422"/>
      <c r="DQN208" s="422"/>
      <c r="DQO208" s="422"/>
      <c r="DQP208" s="422"/>
      <c r="DQQ208" s="422"/>
      <c r="DQR208" s="422"/>
      <c r="DQS208" s="422"/>
      <c r="DQT208" s="422"/>
      <c r="DQU208" s="422"/>
      <c r="DQV208" s="422"/>
      <c r="DQW208" s="422"/>
      <c r="DQX208" s="422"/>
      <c r="DQY208" s="422"/>
      <c r="DQZ208" s="422"/>
      <c r="DRA208" s="422"/>
      <c r="DRB208" s="422"/>
      <c r="DRC208" s="422"/>
      <c r="DRD208" s="422"/>
      <c r="DRE208" s="422"/>
      <c r="DRF208" s="422"/>
      <c r="DRG208" s="422"/>
      <c r="DRH208" s="422"/>
      <c r="DRI208" s="422"/>
      <c r="DRJ208" s="422"/>
      <c r="DRK208" s="422"/>
      <c r="DRL208" s="422"/>
      <c r="DRM208" s="422"/>
      <c r="DRN208" s="422"/>
      <c r="DRO208" s="422"/>
      <c r="DRP208" s="422"/>
      <c r="DRQ208" s="422"/>
      <c r="DRR208" s="422"/>
      <c r="DRS208" s="422"/>
      <c r="DRT208" s="422"/>
      <c r="DRU208" s="422"/>
      <c r="DRV208" s="422"/>
      <c r="DRW208" s="422"/>
      <c r="DRX208" s="422"/>
      <c r="DRY208" s="422"/>
      <c r="DRZ208" s="422"/>
      <c r="DSA208" s="422"/>
      <c r="DSB208" s="422"/>
      <c r="DSC208" s="422"/>
      <c r="DSD208" s="422"/>
      <c r="DSE208" s="422"/>
      <c r="DSF208" s="422"/>
      <c r="DSG208" s="422"/>
      <c r="DSH208" s="422"/>
      <c r="DSI208" s="422"/>
      <c r="DSJ208" s="422"/>
      <c r="DSK208" s="422"/>
      <c r="DSL208" s="422"/>
      <c r="DSM208" s="422"/>
      <c r="DSN208" s="422"/>
      <c r="DSO208" s="422"/>
      <c r="DSP208" s="422"/>
      <c r="DSQ208" s="422"/>
      <c r="DSR208" s="422"/>
      <c r="DSS208" s="422"/>
      <c r="DST208" s="422"/>
      <c r="DSU208" s="422"/>
      <c r="DSV208" s="422"/>
      <c r="DSW208" s="422"/>
      <c r="DSX208" s="422"/>
      <c r="DSY208" s="422"/>
      <c r="DSZ208" s="422"/>
      <c r="DTA208" s="422"/>
      <c r="DTB208" s="422"/>
      <c r="DTC208" s="422"/>
      <c r="DTD208" s="422"/>
      <c r="DTE208" s="422"/>
      <c r="DTF208" s="422"/>
      <c r="DTG208" s="422"/>
      <c r="DTH208" s="422"/>
      <c r="DTI208" s="422"/>
      <c r="DTJ208" s="422"/>
      <c r="DTK208" s="422"/>
      <c r="DTL208" s="422"/>
      <c r="DTM208" s="422"/>
      <c r="DTN208" s="422"/>
      <c r="DTO208" s="422"/>
      <c r="DTP208" s="422"/>
      <c r="DTQ208" s="422"/>
      <c r="DTR208" s="422"/>
      <c r="DTS208" s="422"/>
      <c r="DTT208" s="422"/>
      <c r="DTU208" s="422"/>
      <c r="DTV208" s="422"/>
      <c r="DTW208" s="422"/>
      <c r="DTX208" s="422"/>
      <c r="DTY208" s="422"/>
      <c r="DTZ208" s="422"/>
      <c r="DUA208" s="422"/>
      <c r="DUB208" s="422"/>
      <c r="DUC208" s="422"/>
      <c r="DUD208" s="422"/>
      <c r="DUE208" s="422"/>
      <c r="DUF208" s="422"/>
      <c r="DUG208" s="422"/>
      <c r="DUH208" s="422"/>
      <c r="DUI208" s="422"/>
      <c r="DUJ208" s="422"/>
      <c r="DUK208" s="422"/>
      <c r="DUL208" s="422"/>
      <c r="DUM208" s="422"/>
      <c r="DUN208" s="422"/>
      <c r="DUO208" s="422"/>
      <c r="DUP208" s="422"/>
      <c r="DUQ208" s="422"/>
      <c r="DUR208" s="422"/>
      <c r="DUS208" s="422"/>
      <c r="DUT208" s="422"/>
      <c r="DUU208" s="422"/>
      <c r="DUV208" s="422"/>
      <c r="DUW208" s="422"/>
      <c r="DUX208" s="422"/>
      <c r="DUY208" s="422"/>
      <c r="DUZ208" s="422"/>
      <c r="DVA208" s="422"/>
      <c r="DVB208" s="422"/>
      <c r="DVC208" s="422"/>
      <c r="DVD208" s="422"/>
      <c r="DVE208" s="422"/>
      <c r="DVF208" s="422"/>
      <c r="DVG208" s="422"/>
      <c r="DVH208" s="422"/>
      <c r="DVI208" s="422"/>
      <c r="DVJ208" s="422"/>
      <c r="DVK208" s="422"/>
      <c r="DVL208" s="422"/>
      <c r="DVM208" s="422"/>
      <c r="DVN208" s="422"/>
      <c r="DVO208" s="422"/>
      <c r="DVP208" s="422"/>
      <c r="DVQ208" s="422"/>
      <c r="DVR208" s="422"/>
      <c r="DVS208" s="422"/>
      <c r="DVT208" s="422"/>
      <c r="DVU208" s="422"/>
      <c r="DVV208" s="422"/>
      <c r="DVW208" s="422"/>
      <c r="DVX208" s="422"/>
      <c r="DVY208" s="422"/>
      <c r="DVZ208" s="422"/>
      <c r="DWA208" s="422"/>
      <c r="DWB208" s="422"/>
      <c r="DWC208" s="422"/>
      <c r="DWD208" s="422"/>
      <c r="DWE208" s="422"/>
      <c r="DWF208" s="422"/>
      <c r="DWG208" s="422"/>
      <c r="DWH208" s="422"/>
      <c r="DWI208" s="422"/>
      <c r="DWJ208" s="422"/>
      <c r="DWK208" s="422"/>
      <c r="DWL208" s="422"/>
      <c r="DWM208" s="422"/>
      <c r="DWN208" s="422"/>
      <c r="DWO208" s="422"/>
      <c r="DWP208" s="422"/>
      <c r="DWQ208" s="422"/>
      <c r="DWR208" s="422"/>
      <c r="DWS208" s="422"/>
      <c r="DWT208" s="422"/>
      <c r="DWU208" s="422"/>
      <c r="DWV208" s="422"/>
      <c r="DWW208" s="422"/>
      <c r="DWX208" s="422"/>
      <c r="DWY208" s="422"/>
      <c r="DWZ208" s="422"/>
      <c r="DXA208" s="422"/>
      <c r="DXB208" s="422"/>
      <c r="DXC208" s="422"/>
      <c r="DXD208" s="422"/>
      <c r="DXE208" s="422"/>
      <c r="DXF208" s="422"/>
      <c r="DXG208" s="422"/>
      <c r="DXH208" s="422"/>
      <c r="DXI208" s="422"/>
      <c r="DXJ208" s="422"/>
      <c r="DXK208" s="422"/>
      <c r="DXL208" s="422"/>
      <c r="DXM208" s="422"/>
      <c r="DXN208" s="422"/>
      <c r="DXO208" s="422"/>
      <c r="DXP208" s="422"/>
      <c r="DXQ208" s="422"/>
      <c r="DXR208" s="422"/>
      <c r="DXS208" s="422"/>
      <c r="DXT208" s="422"/>
      <c r="DXU208" s="422"/>
      <c r="DXV208" s="422"/>
      <c r="DXW208" s="422"/>
      <c r="DXX208" s="422"/>
      <c r="DXY208" s="422"/>
      <c r="DXZ208" s="422"/>
      <c r="DYA208" s="422"/>
      <c r="DYB208" s="422"/>
      <c r="DYC208" s="422"/>
      <c r="DYD208" s="422"/>
      <c r="DYE208" s="422"/>
      <c r="DYF208" s="422"/>
      <c r="DYG208" s="422"/>
      <c r="DYH208" s="422"/>
      <c r="DYI208" s="422"/>
      <c r="DYJ208" s="422"/>
      <c r="DYK208" s="422"/>
      <c r="DYL208" s="422"/>
      <c r="DYM208" s="422"/>
      <c r="DYN208" s="422"/>
      <c r="DYO208" s="422"/>
      <c r="DYP208" s="422"/>
      <c r="DYQ208" s="422"/>
      <c r="DYR208" s="422"/>
      <c r="DYS208" s="422"/>
      <c r="DYT208" s="422"/>
      <c r="DYU208" s="422"/>
      <c r="DYV208" s="422"/>
      <c r="DYW208" s="422"/>
      <c r="DYX208" s="422"/>
      <c r="DYY208" s="422"/>
      <c r="DYZ208" s="422"/>
      <c r="DZA208" s="422"/>
      <c r="DZB208" s="422"/>
      <c r="DZC208" s="422"/>
      <c r="DZD208" s="422"/>
      <c r="DZE208" s="422"/>
      <c r="DZF208" s="422"/>
      <c r="DZG208" s="422"/>
      <c r="DZH208" s="422"/>
      <c r="DZI208" s="422"/>
      <c r="DZJ208" s="422"/>
      <c r="DZK208" s="422"/>
      <c r="DZL208" s="422"/>
      <c r="DZM208" s="422"/>
      <c r="DZN208" s="422"/>
      <c r="DZO208" s="422"/>
      <c r="DZP208" s="422"/>
      <c r="DZQ208" s="422"/>
      <c r="DZR208" s="422"/>
      <c r="DZS208" s="422"/>
      <c r="DZT208" s="422"/>
      <c r="DZU208" s="422"/>
      <c r="DZV208" s="422"/>
      <c r="DZW208" s="422"/>
      <c r="DZX208" s="422"/>
      <c r="DZY208" s="422"/>
      <c r="DZZ208" s="422"/>
      <c r="EAA208" s="422"/>
      <c r="EAB208" s="422"/>
      <c r="EAC208" s="422"/>
      <c r="EAD208" s="422"/>
      <c r="EAE208" s="422"/>
      <c r="EAF208" s="422"/>
      <c r="EAG208" s="422"/>
      <c r="EAH208" s="422"/>
      <c r="EAI208" s="422"/>
      <c r="EAJ208" s="422"/>
      <c r="EAK208" s="422"/>
      <c r="EAL208" s="422"/>
      <c r="EAM208" s="422"/>
      <c r="EAN208" s="422"/>
      <c r="EAO208" s="422"/>
      <c r="EAP208" s="422"/>
      <c r="EAQ208" s="422"/>
      <c r="EAR208" s="422"/>
      <c r="EAS208" s="422"/>
      <c r="EAT208" s="422"/>
      <c r="EAU208" s="422"/>
      <c r="EAV208" s="422"/>
      <c r="EAW208" s="422"/>
      <c r="EAX208" s="422"/>
      <c r="EAY208" s="422"/>
      <c r="EAZ208" s="422"/>
      <c r="EBA208" s="422"/>
      <c r="EBB208" s="422"/>
      <c r="EBC208" s="422"/>
      <c r="EBD208" s="422"/>
      <c r="EBE208" s="422"/>
      <c r="EBF208" s="422"/>
      <c r="EBG208" s="422"/>
      <c r="EBH208" s="422"/>
      <c r="EBI208" s="422"/>
      <c r="EBJ208" s="422"/>
      <c r="EBK208" s="422"/>
      <c r="EBL208" s="422"/>
      <c r="EBM208" s="422"/>
      <c r="EBN208" s="422"/>
      <c r="EBO208" s="422"/>
      <c r="EBP208" s="422"/>
      <c r="EBQ208" s="422"/>
      <c r="EBR208" s="422"/>
      <c r="EBS208" s="422"/>
      <c r="EBT208" s="422"/>
      <c r="EBU208" s="422"/>
      <c r="EBV208" s="422"/>
      <c r="EBW208" s="422"/>
      <c r="EBX208" s="422"/>
      <c r="EBY208" s="422"/>
      <c r="EBZ208" s="422"/>
      <c r="ECA208" s="422"/>
      <c r="ECB208" s="422"/>
      <c r="ECC208" s="422"/>
      <c r="ECD208" s="422"/>
      <c r="ECE208" s="422"/>
      <c r="ECF208" s="422"/>
      <c r="ECG208" s="422"/>
      <c r="ECH208" s="422"/>
      <c r="ECI208" s="422"/>
      <c r="ECJ208" s="422"/>
      <c r="ECK208" s="422"/>
      <c r="ECL208" s="422"/>
      <c r="ECM208" s="422"/>
      <c r="ECN208" s="422"/>
      <c r="ECO208" s="422"/>
      <c r="ECP208" s="422"/>
      <c r="ECQ208" s="422"/>
      <c r="ECR208" s="422"/>
      <c r="ECS208" s="422"/>
      <c r="ECT208" s="422"/>
      <c r="ECU208" s="422"/>
      <c r="ECV208" s="422"/>
      <c r="ECW208" s="422"/>
      <c r="ECX208" s="422"/>
      <c r="ECY208" s="422"/>
      <c r="ECZ208" s="422"/>
      <c r="EDA208" s="422"/>
      <c r="EDB208" s="422"/>
      <c r="EDC208" s="422"/>
      <c r="EDD208" s="422"/>
      <c r="EDE208" s="422"/>
      <c r="EDF208" s="422"/>
      <c r="EDG208" s="422"/>
      <c r="EDH208" s="422"/>
      <c r="EDI208" s="422"/>
      <c r="EDJ208" s="422"/>
      <c r="EDK208" s="422"/>
      <c r="EDL208" s="422"/>
      <c r="EDM208" s="422"/>
      <c r="EDN208" s="422"/>
      <c r="EDO208" s="422"/>
      <c r="EDP208" s="422"/>
      <c r="EDQ208" s="422"/>
      <c r="EDR208" s="422"/>
      <c r="EDS208" s="422"/>
      <c r="EDT208" s="422"/>
      <c r="EDU208" s="422"/>
      <c r="EDV208" s="422"/>
      <c r="EDW208" s="422"/>
      <c r="EDX208" s="422"/>
      <c r="EDY208" s="422"/>
      <c r="EDZ208" s="422"/>
      <c r="EEA208" s="422"/>
      <c r="EEB208" s="422"/>
      <c r="EEC208" s="422"/>
      <c r="EED208" s="422"/>
      <c r="EEE208" s="422"/>
      <c r="EEF208" s="422"/>
      <c r="EEG208" s="422"/>
      <c r="EEH208" s="422"/>
      <c r="EEI208" s="422"/>
      <c r="EEJ208" s="422"/>
      <c r="EEK208" s="422"/>
      <c r="EEL208" s="422"/>
      <c r="EEM208" s="422"/>
      <c r="EEN208" s="422"/>
      <c r="EEO208" s="422"/>
      <c r="EEP208" s="422"/>
      <c r="EEQ208" s="422"/>
      <c r="EER208" s="422"/>
      <c r="EES208" s="422"/>
      <c r="EET208" s="422"/>
      <c r="EEU208" s="422"/>
      <c r="EEV208" s="422"/>
      <c r="EEW208" s="422"/>
      <c r="EEX208" s="422"/>
      <c r="EEY208" s="422"/>
      <c r="EEZ208" s="422"/>
      <c r="EFA208" s="422"/>
      <c r="EFB208" s="422"/>
      <c r="EFC208" s="422"/>
      <c r="EFD208" s="422"/>
      <c r="EFE208" s="422"/>
      <c r="EFF208" s="422"/>
      <c r="EFG208" s="422"/>
      <c r="EFH208" s="422"/>
      <c r="EFI208" s="422"/>
      <c r="EFJ208" s="422"/>
      <c r="EFK208" s="422"/>
      <c r="EFL208" s="422"/>
      <c r="EFM208" s="422"/>
      <c r="EFN208" s="422"/>
      <c r="EFO208" s="422"/>
      <c r="EFP208" s="422"/>
      <c r="EFQ208" s="422"/>
      <c r="EFR208" s="422"/>
      <c r="EFS208" s="422"/>
      <c r="EFT208" s="422"/>
      <c r="EFU208" s="422"/>
      <c r="EFV208" s="422"/>
      <c r="EFW208" s="422"/>
      <c r="EFX208" s="422"/>
      <c r="EFY208" s="422"/>
      <c r="EFZ208" s="422"/>
      <c r="EGA208" s="422"/>
      <c r="EGB208" s="422"/>
      <c r="EGC208" s="422"/>
      <c r="EGD208" s="422"/>
      <c r="EGE208" s="422"/>
      <c r="EGF208" s="422"/>
      <c r="EGG208" s="422"/>
      <c r="EGH208" s="422"/>
      <c r="EGI208" s="422"/>
      <c r="EGJ208" s="422"/>
      <c r="EGK208" s="422"/>
      <c r="EGL208" s="422"/>
      <c r="EGM208" s="422"/>
      <c r="EGN208" s="422"/>
      <c r="EGO208" s="422"/>
      <c r="EGP208" s="422"/>
      <c r="EGQ208" s="422"/>
      <c r="EGR208" s="422"/>
      <c r="EGS208" s="422"/>
      <c r="EGT208" s="422"/>
      <c r="EGU208" s="422"/>
      <c r="EGV208" s="422"/>
      <c r="EGW208" s="422"/>
      <c r="EGX208" s="422"/>
      <c r="EGY208" s="422"/>
      <c r="EGZ208" s="422"/>
      <c r="EHA208" s="422"/>
      <c r="EHB208" s="422"/>
      <c r="EHC208" s="422"/>
      <c r="EHD208" s="422"/>
      <c r="EHE208" s="422"/>
      <c r="EHF208" s="422"/>
      <c r="EHG208" s="422"/>
      <c r="EHH208" s="422"/>
      <c r="EHI208" s="422"/>
      <c r="EHJ208" s="422"/>
      <c r="EHK208" s="422"/>
      <c r="EHL208" s="422"/>
      <c r="EHM208" s="422"/>
      <c r="EHN208" s="422"/>
      <c r="EHO208" s="422"/>
      <c r="EHP208" s="422"/>
      <c r="EHQ208" s="422"/>
      <c r="EHR208" s="422"/>
      <c r="EHS208" s="422"/>
      <c r="EHT208" s="422"/>
      <c r="EHU208" s="422"/>
      <c r="EHV208" s="422"/>
      <c r="EHW208" s="422"/>
      <c r="EHX208" s="422"/>
      <c r="EHY208" s="422"/>
      <c r="EHZ208" s="422"/>
      <c r="EIA208" s="422"/>
      <c r="EIB208" s="422"/>
      <c r="EIC208" s="422"/>
      <c r="EID208" s="422"/>
      <c r="EIE208" s="422"/>
      <c r="EIF208" s="422"/>
      <c r="EIG208" s="422"/>
      <c r="EIH208" s="422"/>
      <c r="EII208" s="422"/>
      <c r="EIJ208" s="422"/>
      <c r="EIK208" s="422"/>
      <c r="EIL208" s="422"/>
      <c r="EIM208" s="422"/>
      <c r="EIN208" s="422"/>
      <c r="EIO208" s="422"/>
      <c r="EIP208" s="422"/>
      <c r="EIQ208" s="422"/>
      <c r="EIR208" s="422"/>
      <c r="EIS208" s="422"/>
      <c r="EIT208" s="422"/>
      <c r="EIU208" s="422"/>
      <c r="EIV208" s="422"/>
      <c r="EIW208" s="422"/>
      <c r="EIX208" s="422"/>
      <c r="EIY208" s="422"/>
      <c r="EIZ208" s="422"/>
      <c r="EJA208" s="422"/>
      <c r="EJB208" s="422"/>
      <c r="EJC208" s="422"/>
      <c r="EJD208" s="422"/>
      <c r="EJE208" s="422"/>
      <c r="EJF208" s="422"/>
      <c r="EJG208" s="422"/>
      <c r="EJH208" s="422"/>
      <c r="EJI208" s="422"/>
      <c r="EJJ208" s="422"/>
      <c r="EJK208" s="422"/>
      <c r="EJL208" s="422"/>
      <c r="EJM208" s="422"/>
      <c r="EJN208" s="422"/>
      <c r="EJO208" s="422"/>
      <c r="EJP208" s="422"/>
      <c r="EJQ208" s="422"/>
      <c r="EJR208" s="422"/>
      <c r="EJS208" s="422"/>
      <c r="EJT208" s="422"/>
      <c r="EJU208" s="422"/>
      <c r="EJV208" s="422"/>
      <c r="EJW208" s="422"/>
      <c r="EJX208" s="422"/>
      <c r="EJY208" s="422"/>
      <c r="EJZ208" s="422"/>
      <c r="EKA208" s="422"/>
      <c r="EKB208" s="422"/>
      <c r="EKC208" s="422"/>
      <c r="EKD208" s="422"/>
      <c r="EKE208" s="422"/>
      <c r="EKF208" s="422"/>
      <c r="EKG208" s="422"/>
      <c r="EKH208" s="422"/>
      <c r="EKI208" s="422"/>
      <c r="EKJ208" s="422"/>
      <c r="EKK208" s="422"/>
      <c r="EKL208" s="422"/>
      <c r="EKM208" s="422"/>
      <c r="EKN208" s="422"/>
      <c r="EKO208" s="422"/>
      <c r="EKP208" s="422"/>
      <c r="EKQ208" s="422"/>
      <c r="EKR208" s="422"/>
      <c r="EKS208" s="422"/>
      <c r="EKT208" s="422"/>
      <c r="EKU208" s="422"/>
      <c r="EKV208" s="422"/>
      <c r="EKW208" s="422"/>
      <c r="EKX208" s="422"/>
      <c r="EKY208" s="422"/>
      <c r="EKZ208" s="422"/>
      <c r="ELA208" s="422"/>
      <c r="ELB208" s="422"/>
      <c r="ELC208" s="422"/>
      <c r="ELD208" s="422"/>
      <c r="ELE208" s="422"/>
      <c r="ELF208" s="422"/>
      <c r="ELG208" s="422"/>
      <c r="ELH208" s="422"/>
      <c r="ELI208" s="422"/>
      <c r="ELJ208" s="422"/>
      <c r="ELK208" s="422"/>
      <c r="ELL208" s="422"/>
      <c r="ELM208" s="422"/>
      <c r="ELN208" s="422"/>
      <c r="ELO208" s="422"/>
      <c r="ELP208" s="422"/>
      <c r="ELQ208" s="422"/>
      <c r="ELR208" s="422"/>
      <c r="ELS208" s="422"/>
      <c r="ELT208" s="422"/>
      <c r="ELU208" s="422"/>
      <c r="ELV208" s="422"/>
      <c r="ELW208" s="422"/>
      <c r="ELX208" s="422"/>
      <c r="ELY208" s="422"/>
      <c r="ELZ208" s="422"/>
      <c r="EMA208" s="422"/>
      <c r="EMB208" s="422"/>
      <c r="EMC208" s="422"/>
      <c r="EMD208" s="422"/>
      <c r="EME208" s="422"/>
      <c r="EMF208" s="422"/>
      <c r="EMG208" s="422"/>
      <c r="EMH208" s="422"/>
      <c r="EMI208" s="422"/>
      <c r="EMJ208" s="422"/>
      <c r="EMK208" s="422"/>
      <c r="EML208" s="422"/>
      <c r="EMM208" s="422"/>
      <c r="EMN208" s="422"/>
      <c r="EMO208" s="422"/>
      <c r="EMP208" s="422"/>
      <c r="EMQ208" s="422"/>
      <c r="EMR208" s="422"/>
      <c r="EMS208" s="422"/>
      <c r="EMT208" s="422"/>
      <c r="EMU208" s="422"/>
      <c r="EMV208" s="422"/>
      <c r="EMW208" s="422"/>
      <c r="EMX208" s="422"/>
      <c r="EMY208" s="422"/>
      <c r="EMZ208" s="422"/>
      <c r="ENA208" s="422"/>
      <c r="ENB208" s="422"/>
      <c r="ENC208" s="422"/>
      <c r="END208" s="422"/>
      <c r="ENE208" s="422"/>
      <c r="ENF208" s="422"/>
      <c r="ENG208" s="422"/>
      <c r="ENH208" s="422"/>
      <c r="ENI208" s="422"/>
      <c r="ENJ208" s="422"/>
      <c r="ENK208" s="422"/>
      <c r="ENL208" s="422"/>
      <c r="ENM208" s="422"/>
      <c r="ENN208" s="422"/>
      <c r="ENO208" s="422"/>
      <c r="ENP208" s="422"/>
      <c r="ENQ208" s="422"/>
      <c r="ENR208" s="422"/>
      <c r="ENS208" s="422"/>
      <c r="ENT208" s="422"/>
      <c r="ENU208" s="422"/>
      <c r="ENV208" s="422"/>
      <c r="ENW208" s="422"/>
      <c r="ENX208" s="422"/>
      <c r="ENY208" s="422"/>
      <c r="ENZ208" s="422"/>
      <c r="EOA208" s="422"/>
      <c r="EOB208" s="422"/>
      <c r="EOC208" s="422"/>
      <c r="EOD208" s="422"/>
      <c r="EOE208" s="422"/>
      <c r="EOF208" s="422"/>
      <c r="EOG208" s="422"/>
      <c r="EOH208" s="422"/>
      <c r="EOI208" s="422"/>
      <c r="EOJ208" s="422"/>
      <c r="EOK208" s="422"/>
      <c r="EOL208" s="422"/>
      <c r="EOM208" s="422"/>
      <c r="EON208" s="422"/>
      <c r="EOO208" s="422"/>
      <c r="EOP208" s="422"/>
      <c r="EOQ208" s="422"/>
      <c r="EOR208" s="422"/>
      <c r="EOS208" s="422"/>
      <c r="EOT208" s="422"/>
      <c r="EOU208" s="422"/>
      <c r="EOV208" s="422"/>
      <c r="EOW208" s="422"/>
      <c r="EOX208" s="422"/>
      <c r="EOY208" s="422"/>
      <c r="EOZ208" s="422"/>
      <c r="EPA208" s="422"/>
      <c r="EPB208" s="422"/>
      <c r="EPC208" s="422"/>
      <c r="EPD208" s="422"/>
      <c r="EPE208" s="422"/>
      <c r="EPF208" s="422"/>
      <c r="EPG208" s="422"/>
      <c r="EPH208" s="422"/>
      <c r="EPI208" s="422"/>
      <c r="EPJ208" s="422"/>
      <c r="EPK208" s="422"/>
      <c r="EPL208" s="422"/>
      <c r="EPM208" s="422"/>
      <c r="EPN208" s="422"/>
      <c r="EPO208" s="422"/>
      <c r="EPP208" s="422"/>
      <c r="EPQ208" s="422"/>
      <c r="EPR208" s="422"/>
      <c r="EPS208" s="422"/>
      <c r="EPT208" s="422"/>
      <c r="EPU208" s="422"/>
      <c r="EPV208" s="422"/>
      <c r="EPW208" s="422"/>
      <c r="EPX208" s="422"/>
      <c r="EPY208" s="422"/>
      <c r="EPZ208" s="422"/>
      <c r="EQA208" s="422"/>
      <c r="EQB208" s="422"/>
      <c r="EQC208" s="422"/>
      <c r="EQD208" s="422"/>
      <c r="EQE208" s="422"/>
      <c r="EQF208" s="422"/>
      <c r="EQG208" s="422"/>
      <c r="EQH208" s="422"/>
      <c r="EQI208" s="422"/>
      <c r="EQJ208" s="422"/>
      <c r="EQK208" s="422"/>
      <c r="EQL208" s="422"/>
      <c r="EQM208" s="422"/>
      <c r="EQN208" s="422"/>
      <c r="EQO208" s="422"/>
      <c r="EQP208" s="422"/>
      <c r="EQQ208" s="422"/>
      <c r="EQR208" s="422"/>
      <c r="EQS208" s="422"/>
      <c r="EQT208" s="422"/>
      <c r="EQU208" s="422"/>
      <c r="EQV208" s="422"/>
      <c r="EQW208" s="422"/>
      <c r="EQX208" s="422"/>
      <c r="EQY208" s="422"/>
      <c r="EQZ208" s="422"/>
      <c r="ERA208" s="422"/>
      <c r="ERB208" s="422"/>
      <c r="ERC208" s="422"/>
      <c r="ERD208" s="422"/>
      <c r="ERE208" s="422"/>
      <c r="ERF208" s="422"/>
      <c r="ERG208" s="422"/>
      <c r="ERH208" s="422"/>
      <c r="ERI208" s="422"/>
      <c r="ERJ208" s="422"/>
      <c r="ERK208" s="422"/>
      <c r="ERL208" s="422"/>
      <c r="ERM208" s="422"/>
      <c r="ERN208" s="422"/>
      <c r="ERO208" s="422"/>
      <c r="ERP208" s="422"/>
      <c r="ERQ208" s="422"/>
      <c r="ERR208" s="422"/>
      <c r="ERS208" s="422"/>
      <c r="ERT208" s="422"/>
      <c r="ERU208" s="422"/>
      <c r="ERV208" s="422"/>
      <c r="ERW208" s="422"/>
      <c r="ERX208" s="422"/>
      <c r="ERY208" s="422"/>
      <c r="ERZ208" s="422"/>
      <c r="ESA208" s="422"/>
      <c r="ESB208" s="422"/>
      <c r="ESC208" s="422"/>
      <c r="ESD208" s="422"/>
      <c r="ESE208" s="422"/>
      <c r="ESF208" s="422"/>
      <c r="ESG208" s="422"/>
      <c r="ESH208" s="422"/>
      <c r="ESI208" s="422"/>
      <c r="ESJ208" s="422"/>
      <c r="ESK208" s="422"/>
      <c r="ESL208" s="422"/>
      <c r="ESM208" s="422"/>
      <c r="ESN208" s="422"/>
      <c r="ESO208" s="422"/>
      <c r="ESP208" s="422"/>
      <c r="ESQ208" s="422"/>
      <c r="ESR208" s="422"/>
      <c r="ESS208" s="422"/>
      <c r="EST208" s="422"/>
      <c r="ESU208" s="422"/>
      <c r="ESV208" s="422"/>
      <c r="ESW208" s="422"/>
      <c r="ESX208" s="422"/>
      <c r="ESY208" s="422"/>
      <c r="ESZ208" s="422"/>
      <c r="ETA208" s="422"/>
      <c r="ETB208" s="422"/>
      <c r="ETC208" s="422"/>
      <c r="ETD208" s="422"/>
      <c r="ETE208" s="422"/>
      <c r="ETF208" s="422"/>
      <c r="ETG208" s="422"/>
      <c r="ETH208" s="422"/>
      <c r="ETI208" s="422"/>
      <c r="ETJ208" s="422"/>
      <c r="ETK208" s="422"/>
      <c r="ETL208" s="422"/>
      <c r="ETM208" s="422"/>
      <c r="ETN208" s="422"/>
      <c r="ETO208" s="422"/>
      <c r="ETP208" s="422"/>
      <c r="ETQ208" s="422"/>
      <c r="ETR208" s="422"/>
      <c r="ETS208" s="422"/>
      <c r="ETT208" s="422"/>
      <c r="ETU208" s="422"/>
      <c r="ETV208" s="422"/>
      <c r="ETW208" s="422"/>
      <c r="ETX208" s="422"/>
      <c r="ETY208" s="422"/>
      <c r="ETZ208" s="422"/>
      <c r="EUA208" s="422"/>
      <c r="EUB208" s="422"/>
      <c r="EUC208" s="422"/>
      <c r="EUD208" s="422"/>
      <c r="EUE208" s="422"/>
      <c r="EUF208" s="422"/>
      <c r="EUG208" s="422"/>
      <c r="EUH208" s="422"/>
      <c r="EUI208" s="422"/>
      <c r="EUJ208" s="422"/>
      <c r="EUK208" s="422"/>
      <c r="EUL208" s="422"/>
      <c r="EUM208" s="422"/>
      <c r="EUN208" s="422"/>
      <c r="EUO208" s="422"/>
      <c r="EUP208" s="422"/>
      <c r="EUQ208" s="422"/>
      <c r="EUR208" s="422"/>
      <c r="EUS208" s="422"/>
      <c r="EUT208" s="422"/>
      <c r="EUU208" s="422"/>
      <c r="EUV208" s="422"/>
      <c r="EUW208" s="422"/>
      <c r="EUX208" s="422"/>
      <c r="EUY208" s="422"/>
      <c r="EUZ208" s="422"/>
      <c r="EVA208" s="422"/>
      <c r="EVB208" s="422"/>
      <c r="EVC208" s="422"/>
      <c r="EVD208" s="422"/>
      <c r="EVE208" s="422"/>
      <c r="EVF208" s="422"/>
      <c r="EVG208" s="422"/>
      <c r="EVH208" s="422"/>
      <c r="EVI208" s="422"/>
      <c r="EVJ208" s="422"/>
      <c r="EVK208" s="422"/>
      <c r="EVL208" s="422"/>
      <c r="EVM208" s="422"/>
      <c r="EVN208" s="422"/>
      <c r="EVO208" s="422"/>
      <c r="EVP208" s="422"/>
      <c r="EVQ208" s="422"/>
      <c r="EVR208" s="422"/>
      <c r="EVS208" s="422"/>
      <c r="EVT208" s="422"/>
      <c r="EVU208" s="422"/>
      <c r="EVV208" s="422"/>
      <c r="EVW208" s="422"/>
      <c r="EVX208" s="422"/>
      <c r="EVY208" s="422"/>
      <c r="EVZ208" s="422"/>
      <c r="EWA208" s="422"/>
      <c r="EWB208" s="422"/>
      <c r="EWC208" s="422"/>
      <c r="EWD208" s="422"/>
      <c r="EWE208" s="422"/>
      <c r="EWF208" s="422"/>
      <c r="EWG208" s="422"/>
      <c r="EWH208" s="422"/>
      <c r="EWI208" s="422"/>
      <c r="EWJ208" s="422"/>
      <c r="EWK208" s="422"/>
      <c r="EWL208" s="422"/>
      <c r="EWM208" s="422"/>
      <c r="EWN208" s="422"/>
      <c r="EWO208" s="422"/>
      <c r="EWP208" s="422"/>
      <c r="EWQ208" s="422"/>
      <c r="EWR208" s="422"/>
      <c r="EWS208" s="422"/>
      <c r="EWT208" s="422"/>
      <c r="EWU208" s="422"/>
      <c r="EWV208" s="422"/>
      <c r="EWW208" s="422"/>
      <c r="EWX208" s="422"/>
      <c r="EWY208" s="422"/>
      <c r="EWZ208" s="422"/>
      <c r="EXA208" s="422"/>
      <c r="EXB208" s="422"/>
      <c r="EXC208" s="422"/>
      <c r="EXD208" s="422"/>
      <c r="EXE208" s="422"/>
      <c r="EXF208" s="422"/>
      <c r="EXG208" s="422"/>
      <c r="EXH208" s="422"/>
      <c r="EXI208" s="422"/>
      <c r="EXJ208" s="422"/>
      <c r="EXK208" s="422"/>
      <c r="EXL208" s="422"/>
      <c r="EXM208" s="422"/>
      <c r="EXN208" s="422"/>
      <c r="EXO208" s="422"/>
      <c r="EXP208" s="422"/>
      <c r="EXQ208" s="422"/>
      <c r="EXR208" s="422"/>
      <c r="EXS208" s="422"/>
      <c r="EXT208" s="422"/>
      <c r="EXU208" s="422"/>
      <c r="EXV208" s="422"/>
      <c r="EXW208" s="422"/>
      <c r="EXX208" s="422"/>
      <c r="EXY208" s="422"/>
      <c r="EXZ208" s="422"/>
      <c r="EYA208" s="422"/>
      <c r="EYB208" s="422"/>
      <c r="EYC208" s="422"/>
      <c r="EYD208" s="422"/>
      <c r="EYE208" s="422"/>
      <c r="EYF208" s="422"/>
      <c r="EYG208" s="422"/>
      <c r="EYH208" s="422"/>
      <c r="EYI208" s="422"/>
      <c r="EYJ208" s="422"/>
      <c r="EYK208" s="422"/>
      <c r="EYL208" s="422"/>
      <c r="EYM208" s="422"/>
      <c r="EYN208" s="422"/>
      <c r="EYO208" s="422"/>
      <c r="EYP208" s="422"/>
      <c r="EYQ208" s="422"/>
      <c r="EYR208" s="422"/>
      <c r="EYS208" s="422"/>
      <c r="EYT208" s="422"/>
      <c r="EYU208" s="422"/>
      <c r="EYV208" s="422"/>
      <c r="EYW208" s="422"/>
      <c r="EYX208" s="422"/>
      <c r="EYY208" s="422"/>
      <c r="EYZ208" s="422"/>
      <c r="EZA208" s="422"/>
      <c r="EZB208" s="422"/>
      <c r="EZC208" s="422"/>
      <c r="EZD208" s="422"/>
      <c r="EZE208" s="422"/>
      <c r="EZF208" s="422"/>
      <c r="EZG208" s="422"/>
      <c r="EZH208" s="422"/>
      <c r="EZI208" s="422"/>
      <c r="EZJ208" s="422"/>
      <c r="EZK208" s="422"/>
      <c r="EZL208" s="422"/>
      <c r="EZM208" s="422"/>
      <c r="EZN208" s="422"/>
      <c r="EZO208" s="422"/>
      <c r="EZP208" s="422"/>
      <c r="EZQ208" s="422"/>
      <c r="EZR208" s="422"/>
      <c r="EZS208" s="422"/>
      <c r="EZT208" s="422"/>
      <c r="EZU208" s="422"/>
      <c r="EZV208" s="422"/>
      <c r="EZW208" s="422"/>
      <c r="EZX208" s="422"/>
      <c r="EZY208" s="422"/>
      <c r="EZZ208" s="422"/>
      <c r="FAA208" s="422"/>
      <c r="FAB208" s="422"/>
      <c r="FAC208" s="422"/>
      <c r="FAD208" s="422"/>
      <c r="FAE208" s="422"/>
      <c r="FAF208" s="422"/>
      <c r="FAG208" s="422"/>
      <c r="FAH208" s="422"/>
      <c r="FAI208" s="422"/>
      <c r="FAJ208" s="422"/>
      <c r="FAK208" s="422"/>
      <c r="FAL208" s="422"/>
      <c r="FAM208" s="422"/>
      <c r="FAN208" s="422"/>
      <c r="FAO208" s="422"/>
      <c r="FAP208" s="422"/>
      <c r="FAQ208" s="422"/>
      <c r="FAR208" s="422"/>
      <c r="FAS208" s="422"/>
      <c r="FAT208" s="422"/>
      <c r="FAU208" s="422"/>
      <c r="FAV208" s="422"/>
      <c r="FAW208" s="422"/>
      <c r="FAX208" s="422"/>
      <c r="FAY208" s="422"/>
      <c r="FAZ208" s="422"/>
      <c r="FBA208" s="422"/>
      <c r="FBB208" s="422"/>
      <c r="FBC208" s="422"/>
      <c r="FBD208" s="422"/>
      <c r="FBE208" s="422"/>
      <c r="FBF208" s="422"/>
      <c r="FBG208" s="422"/>
      <c r="FBH208" s="422"/>
      <c r="FBI208" s="422"/>
      <c r="FBJ208" s="422"/>
      <c r="FBK208" s="422"/>
      <c r="FBL208" s="422"/>
      <c r="FBM208" s="422"/>
      <c r="FBN208" s="422"/>
      <c r="FBO208" s="422"/>
      <c r="FBP208" s="422"/>
      <c r="FBQ208" s="422"/>
      <c r="FBR208" s="422"/>
      <c r="FBS208" s="422"/>
      <c r="FBT208" s="422"/>
      <c r="FBU208" s="422"/>
      <c r="FBV208" s="422"/>
      <c r="FBW208" s="422"/>
      <c r="FBX208" s="422"/>
      <c r="FBY208" s="422"/>
      <c r="FBZ208" s="422"/>
      <c r="FCA208" s="422"/>
      <c r="FCB208" s="422"/>
      <c r="FCC208" s="422"/>
      <c r="FCD208" s="422"/>
      <c r="FCE208" s="422"/>
      <c r="FCF208" s="422"/>
      <c r="FCG208" s="422"/>
      <c r="FCH208" s="422"/>
      <c r="FCI208" s="422"/>
      <c r="FCJ208" s="422"/>
      <c r="FCK208" s="422"/>
      <c r="FCL208" s="422"/>
      <c r="FCM208" s="422"/>
      <c r="FCN208" s="422"/>
      <c r="FCO208" s="422"/>
      <c r="FCP208" s="422"/>
      <c r="FCQ208" s="422"/>
      <c r="FCR208" s="422"/>
      <c r="FCS208" s="422"/>
      <c r="FCT208" s="422"/>
      <c r="FCU208" s="422"/>
      <c r="FCV208" s="422"/>
      <c r="FCW208" s="422"/>
      <c r="FCX208" s="422"/>
      <c r="FCY208" s="422"/>
      <c r="FCZ208" s="422"/>
      <c r="FDA208" s="422"/>
      <c r="FDB208" s="422"/>
      <c r="FDC208" s="422"/>
      <c r="FDD208" s="422"/>
      <c r="FDE208" s="422"/>
      <c r="FDF208" s="422"/>
      <c r="FDG208" s="422"/>
      <c r="FDH208" s="422"/>
      <c r="FDI208" s="422"/>
      <c r="FDJ208" s="422"/>
      <c r="FDK208" s="422"/>
      <c r="FDL208" s="422"/>
      <c r="FDM208" s="422"/>
      <c r="FDN208" s="422"/>
      <c r="FDO208" s="422"/>
      <c r="FDP208" s="422"/>
      <c r="FDQ208" s="422"/>
      <c r="FDR208" s="422"/>
      <c r="FDS208" s="422"/>
      <c r="FDT208" s="422"/>
      <c r="FDU208" s="422"/>
      <c r="FDV208" s="422"/>
      <c r="FDW208" s="422"/>
      <c r="FDX208" s="422"/>
      <c r="FDY208" s="422"/>
      <c r="FDZ208" s="422"/>
      <c r="FEA208" s="422"/>
      <c r="FEB208" s="422"/>
      <c r="FEC208" s="422"/>
      <c r="FED208" s="422"/>
      <c r="FEE208" s="422"/>
      <c r="FEF208" s="422"/>
      <c r="FEG208" s="422"/>
      <c r="FEH208" s="422"/>
      <c r="FEI208" s="422"/>
      <c r="FEJ208" s="422"/>
      <c r="FEK208" s="422"/>
      <c r="FEL208" s="422"/>
      <c r="FEM208" s="422"/>
      <c r="FEN208" s="422"/>
      <c r="FEO208" s="422"/>
      <c r="FEP208" s="422"/>
      <c r="FEQ208" s="422"/>
      <c r="FER208" s="422"/>
      <c r="FES208" s="422"/>
      <c r="FET208" s="422"/>
      <c r="FEU208" s="422"/>
      <c r="FEV208" s="422"/>
      <c r="FEW208" s="422"/>
      <c r="FEX208" s="422"/>
      <c r="FEY208" s="422"/>
      <c r="FEZ208" s="422"/>
      <c r="FFA208" s="422"/>
      <c r="FFB208" s="422"/>
      <c r="FFC208" s="422"/>
      <c r="FFD208" s="422"/>
      <c r="FFE208" s="422"/>
      <c r="FFF208" s="422"/>
      <c r="FFG208" s="422"/>
      <c r="FFH208" s="422"/>
      <c r="FFI208" s="422"/>
      <c r="FFJ208" s="422"/>
      <c r="FFK208" s="422"/>
      <c r="FFL208" s="422"/>
      <c r="FFM208" s="422"/>
      <c r="FFN208" s="422"/>
      <c r="FFO208" s="422"/>
      <c r="FFP208" s="422"/>
      <c r="FFQ208" s="422"/>
      <c r="FFR208" s="422"/>
      <c r="FFS208" s="422"/>
      <c r="FFT208" s="422"/>
      <c r="FFU208" s="422"/>
      <c r="FFV208" s="422"/>
      <c r="FFW208" s="422"/>
      <c r="FFX208" s="422"/>
      <c r="FFY208" s="422"/>
      <c r="FFZ208" s="422"/>
      <c r="FGA208" s="422"/>
      <c r="FGB208" s="422"/>
      <c r="FGC208" s="422"/>
      <c r="FGD208" s="422"/>
      <c r="FGE208" s="422"/>
      <c r="FGF208" s="422"/>
      <c r="FGG208" s="422"/>
      <c r="FGH208" s="422"/>
      <c r="FGI208" s="422"/>
      <c r="FGJ208" s="422"/>
      <c r="FGK208" s="422"/>
      <c r="FGL208" s="422"/>
      <c r="FGM208" s="422"/>
      <c r="FGN208" s="422"/>
      <c r="FGO208" s="422"/>
      <c r="FGP208" s="422"/>
      <c r="FGQ208" s="422"/>
      <c r="FGR208" s="422"/>
      <c r="FGS208" s="422"/>
      <c r="FGT208" s="422"/>
      <c r="FGU208" s="422"/>
      <c r="FGV208" s="422"/>
      <c r="FGW208" s="422"/>
      <c r="FGX208" s="422"/>
      <c r="FGY208" s="422"/>
      <c r="FGZ208" s="422"/>
      <c r="FHA208" s="422"/>
      <c r="FHB208" s="422"/>
      <c r="FHC208" s="422"/>
      <c r="FHD208" s="422"/>
      <c r="FHE208" s="422"/>
      <c r="FHF208" s="422"/>
      <c r="FHG208" s="422"/>
      <c r="FHH208" s="422"/>
      <c r="FHI208" s="422"/>
      <c r="FHJ208" s="422"/>
      <c r="FHK208" s="422"/>
      <c r="FHL208" s="422"/>
      <c r="FHM208" s="422"/>
      <c r="FHN208" s="422"/>
      <c r="FHO208" s="422"/>
      <c r="FHP208" s="422"/>
      <c r="FHQ208" s="422"/>
      <c r="FHR208" s="422"/>
      <c r="FHS208" s="422"/>
      <c r="FHT208" s="422"/>
      <c r="FHU208" s="422"/>
      <c r="FHV208" s="422"/>
      <c r="FHW208" s="422"/>
      <c r="FHX208" s="422"/>
      <c r="FHY208" s="422"/>
      <c r="FHZ208" s="422"/>
      <c r="FIA208" s="422"/>
      <c r="FIB208" s="422"/>
      <c r="FIC208" s="422"/>
      <c r="FID208" s="422"/>
      <c r="FIE208" s="422"/>
      <c r="FIF208" s="422"/>
      <c r="FIG208" s="422"/>
      <c r="FIH208" s="422"/>
      <c r="FII208" s="422"/>
      <c r="FIJ208" s="422"/>
      <c r="FIK208" s="422"/>
      <c r="FIL208" s="422"/>
      <c r="FIM208" s="422"/>
      <c r="FIN208" s="422"/>
      <c r="FIO208" s="422"/>
      <c r="FIP208" s="422"/>
      <c r="FIQ208" s="422"/>
      <c r="FIR208" s="422"/>
      <c r="FIS208" s="422"/>
      <c r="FIT208" s="422"/>
      <c r="FIU208" s="422"/>
      <c r="FIV208" s="422"/>
      <c r="FIW208" s="422"/>
      <c r="FIX208" s="422"/>
      <c r="FIY208" s="422"/>
      <c r="FIZ208" s="422"/>
      <c r="FJA208" s="422"/>
      <c r="FJB208" s="422"/>
      <c r="FJC208" s="422"/>
      <c r="FJD208" s="422"/>
      <c r="FJE208" s="422"/>
      <c r="FJF208" s="422"/>
      <c r="FJG208" s="422"/>
      <c r="FJH208" s="422"/>
      <c r="FJI208" s="422"/>
      <c r="FJJ208" s="422"/>
      <c r="FJK208" s="422"/>
      <c r="FJL208" s="422"/>
      <c r="FJM208" s="422"/>
      <c r="FJN208" s="422"/>
      <c r="FJO208" s="422"/>
      <c r="FJP208" s="422"/>
      <c r="FJQ208" s="422"/>
      <c r="FJR208" s="422"/>
      <c r="FJS208" s="422"/>
      <c r="FJT208" s="422"/>
      <c r="FJU208" s="422"/>
      <c r="FJV208" s="422"/>
      <c r="FJW208" s="422"/>
      <c r="FJX208" s="422"/>
      <c r="FJY208" s="422"/>
      <c r="FJZ208" s="422"/>
      <c r="FKA208" s="422"/>
      <c r="FKB208" s="422"/>
      <c r="FKC208" s="422"/>
      <c r="FKD208" s="422"/>
      <c r="FKE208" s="422"/>
      <c r="FKF208" s="422"/>
      <c r="FKG208" s="422"/>
      <c r="FKH208" s="422"/>
      <c r="FKI208" s="422"/>
      <c r="FKJ208" s="422"/>
      <c r="FKK208" s="422"/>
      <c r="FKL208" s="422"/>
      <c r="FKM208" s="422"/>
      <c r="FKN208" s="422"/>
      <c r="FKO208" s="422"/>
      <c r="FKP208" s="422"/>
      <c r="FKQ208" s="422"/>
      <c r="FKR208" s="422"/>
      <c r="FKS208" s="422"/>
      <c r="FKT208" s="422"/>
      <c r="FKU208" s="422"/>
      <c r="FKV208" s="422"/>
      <c r="FKW208" s="422"/>
      <c r="FKX208" s="422"/>
      <c r="FKY208" s="422"/>
      <c r="FKZ208" s="422"/>
      <c r="FLA208" s="422"/>
      <c r="FLB208" s="422"/>
      <c r="FLC208" s="422"/>
      <c r="FLD208" s="422"/>
      <c r="FLE208" s="422"/>
      <c r="FLF208" s="422"/>
      <c r="FLG208" s="422"/>
      <c r="FLH208" s="422"/>
      <c r="FLI208" s="422"/>
      <c r="FLJ208" s="422"/>
      <c r="FLK208" s="422"/>
      <c r="FLL208" s="422"/>
      <c r="FLM208" s="422"/>
      <c r="FLN208" s="422"/>
      <c r="FLO208" s="422"/>
      <c r="FLP208" s="422"/>
      <c r="FLQ208" s="422"/>
      <c r="FLR208" s="422"/>
      <c r="FLS208" s="422"/>
      <c r="FLT208" s="422"/>
      <c r="FLU208" s="422"/>
      <c r="FLV208" s="422"/>
      <c r="FLW208" s="422"/>
      <c r="FLX208" s="422"/>
      <c r="FLY208" s="422"/>
      <c r="FLZ208" s="422"/>
      <c r="FMA208" s="422"/>
      <c r="FMB208" s="422"/>
      <c r="FMC208" s="422"/>
      <c r="FMD208" s="422"/>
      <c r="FME208" s="422"/>
      <c r="FMF208" s="422"/>
      <c r="FMG208" s="422"/>
      <c r="FMH208" s="422"/>
      <c r="FMI208" s="422"/>
      <c r="FMJ208" s="422"/>
      <c r="FMK208" s="422"/>
      <c r="FML208" s="422"/>
      <c r="FMM208" s="422"/>
      <c r="FMN208" s="422"/>
      <c r="FMO208" s="422"/>
      <c r="FMP208" s="422"/>
      <c r="FMQ208" s="422"/>
      <c r="FMR208" s="422"/>
      <c r="FMS208" s="422"/>
      <c r="FMT208" s="422"/>
      <c r="FMU208" s="422"/>
      <c r="FMV208" s="422"/>
      <c r="FMW208" s="422"/>
      <c r="FMX208" s="422"/>
      <c r="FMY208" s="422"/>
      <c r="FMZ208" s="422"/>
      <c r="FNA208" s="422"/>
      <c r="FNB208" s="422"/>
      <c r="FNC208" s="422"/>
      <c r="FND208" s="422"/>
      <c r="FNE208" s="422"/>
      <c r="FNF208" s="422"/>
      <c r="FNG208" s="422"/>
      <c r="FNH208" s="422"/>
      <c r="FNI208" s="422"/>
      <c r="FNJ208" s="422"/>
      <c r="FNK208" s="422"/>
      <c r="FNL208" s="422"/>
      <c r="FNM208" s="422"/>
      <c r="FNN208" s="422"/>
      <c r="FNO208" s="422"/>
      <c r="FNP208" s="422"/>
      <c r="FNQ208" s="422"/>
      <c r="FNR208" s="422"/>
      <c r="FNS208" s="422"/>
      <c r="FNT208" s="422"/>
      <c r="FNU208" s="422"/>
      <c r="FNV208" s="422"/>
      <c r="FNW208" s="422"/>
      <c r="FNX208" s="422"/>
      <c r="FNY208" s="422"/>
      <c r="FNZ208" s="422"/>
      <c r="FOA208" s="422"/>
      <c r="FOB208" s="422"/>
      <c r="FOC208" s="422"/>
      <c r="FOD208" s="422"/>
      <c r="FOE208" s="422"/>
      <c r="FOF208" s="422"/>
      <c r="FOG208" s="422"/>
      <c r="FOH208" s="422"/>
      <c r="FOI208" s="422"/>
      <c r="FOJ208" s="422"/>
      <c r="FOK208" s="422"/>
      <c r="FOL208" s="422"/>
      <c r="FOM208" s="422"/>
      <c r="FON208" s="422"/>
      <c r="FOO208" s="422"/>
      <c r="FOP208" s="422"/>
      <c r="FOQ208" s="422"/>
      <c r="FOR208" s="422"/>
      <c r="FOS208" s="422"/>
      <c r="FOT208" s="422"/>
      <c r="FOU208" s="422"/>
      <c r="FOV208" s="422"/>
      <c r="FOW208" s="422"/>
      <c r="FOX208" s="422"/>
      <c r="FOY208" s="422"/>
      <c r="FOZ208" s="422"/>
      <c r="FPA208" s="422"/>
      <c r="FPB208" s="422"/>
      <c r="FPC208" s="422"/>
      <c r="FPD208" s="422"/>
      <c r="FPE208" s="422"/>
      <c r="FPF208" s="422"/>
      <c r="FPG208" s="422"/>
      <c r="FPH208" s="422"/>
      <c r="FPI208" s="422"/>
      <c r="FPJ208" s="422"/>
      <c r="FPK208" s="422"/>
      <c r="FPL208" s="422"/>
      <c r="FPM208" s="422"/>
      <c r="FPN208" s="422"/>
      <c r="FPO208" s="422"/>
      <c r="FPP208" s="422"/>
      <c r="FPQ208" s="422"/>
      <c r="FPR208" s="422"/>
      <c r="FPS208" s="422"/>
      <c r="FPT208" s="422"/>
      <c r="FPU208" s="422"/>
      <c r="FPV208" s="422"/>
      <c r="FPW208" s="422"/>
      <c r="FPX208" s="422"/>
      <c r="FPY208" s="422"/>
      <c r="FPZ208" s="422"/>
      <c r="FQA208" s="422"/>
      <c r="FQB208" s="422"/>
      <c r="FQC208" s="422"/>
      <c r="FQD208" s="422"/>
      <c r="FQE208" s="422"/>
      <c r="FQF208" s="422"/>
      <c r="FQG208" s="422"/>
      <c r="FQH208" s="422"/>
      <c r="FQI208" s="422"/>
      <c r="FQJ208" s="422"/>
      <c r="FQK208" s="422"/>
      <c r="FQL208" s="422"/>
      <c r="FQM208" s="422"/>
      <c r="FQN208" s="422"/>
      <c r="FQO208" s="422"/>
      <c r="FQP208" s="422"/>
      <c r="FQQ208" s="422"/>
      <c r="FQR208" s="422"/>
      <c r="FQS208" s="422"/>
      <c r="FQT208" s="422"/>
      <c r="FQU208" s="422"/>
      <c r="FQV208" s="422"/>
      <c r="FQW208" s="422"/>
      <c r="FQX208" s="422"/>
      <c r="FQY208" s="422"/>
      <c r="FQZ208" s="422"/>
      <c r="FRA208" s="422"/>
      <c r="FRB208" s="422"/>
      <c r="FRC208" s="422"/>
      <c r="FRD208" s="422"/>
      <c r="FRE208" s="422"/>
      <c r="FRF208" s="422"/>
      <c r="FRG208" s="422"/>
      <c r="FRH208" s="422"/>
      <c r="FRI208" s="422"/>
      <c r="FRJ208" s="422"/>
      <c r="FRK208" s="422"/>
      <c r="FRL208" s="422"/>
      <c r="FRM208" s="422"/>
      <c r="FRN208" s="422"/>
      <c r="FRO208" s="422"/>
      <c r="FRP208" s="422"/>
      <c r="FRQ208" s="422"/>
      <c r="FRR208" s="422"/>
      <c r="FRS208" s="422"/>
      <c r="FRT208" s="422"/>
      <c r="FRU208" s="422"/>
      <c r="FRV208" s="422"/>
      <c r="FRW208" s="422"/>
      <c r="FRX208" s="422"/>
      <c r="FRY208" s="422"/>
      <c r="FRZ208" s="422"/>
      <c r="FSA208" s="422"/>
      <c r="FSB208" s="422"/>
      <c r="FSC208" s="422"/>
      <c r="FSD208" s="422"/>
      <c r="FSE208" s="422"/>
      <c r="FSF208" s="422"/>
      <c r="FSG208" s="422"/>
      <c r="FSH208" s="422"/>
      <c r="FSI208" s="422"/>
      <c r="FSJ208" s="422"/>
      <c r="FSK208" s="422"/>
      <c r="FSL208" s="422"/>
      <c r="FSM208" s="422"/>
      <c r="FSN208" s="422"/>
      <c r="FSO208" s="422"/>
      <c r="FSP208" s="422"/>
      <c r="FSQ208" s="422"/>
      <c r="FSR208" s="422"/>
      <c r="FSS208" s="422"/>
      <c r="FST208" s="422"/>
      <c r="FSU208" s="422"/>
      <c r="FSV208" s="422"/>
      <c r="FSW208" s="422"/>
      <c r="FSX208" s="422"/>
      <c r="FSY208" s="422"/>
      <c r="FSZ208" s="422"/>
      <c r="FTA208" s="422"/>
      <c r="FTB208" s="422"/>
      <c r="FTC208" s="422"/>
      <c r="FTD208" s="422"/>
      <c r="FTE208" s="422"/>
      <c r="FTF208" s="422"/>
      <c r="FTG208" s="422"/>
      <c r="FTH208" s="422"/>
      <c r="FTI208" s="422"/>
      <c r="FTJ208" s="422"/>
      <c r="FTK208" s="422"/>
      <c r="FTL208" s="422"/>
      <c r="FTM208" s="422"/>
      <c r="FTN208" s="422"/>
      <c r="FTO208" s="422"/>
      <c r="FTP208" s="422"/>
      <c r="FTQ208" s="422"/>
      <c r="FTR208" s="422"/>
      <c r="FTS208" s="422"/>
      <c r="FTT208" s="422"/>
      <c r="FTU208" s="422"/>
      <c r="FTV208" s="422"/>
      <c r="FTW208" s="422"/>
      <c r="FTX208" s="422"/>
      <c r="FTY208" s="422"/>
      <c r="FTZ208" s="422"/>
      <c r="FUA208" s="422"/>
      <c r="FUB208" s="422"/>
      <c r="FUC208" s="422"/>
      <c r="FUD208" s="422"/>
      <c r="FUE208" s="422"/>
      <c r="FUF208" s="422"/>
      <c r="FUG208" s="422"/>
      <c r="FUH208" s="422"/>
      <c r="FUI208" s="422"/>
      <c r="FUJ208" s="422"/>
      <c r="FUK208" s="422"/>
      <c r="FUL208" s="422"/>
      <c r="FUM208" s="422"/>
      <c r="FUN208" s="422"/>
      <c r="FUO208" s="422"/>
      <c r="FUP208" s="422"/>
      <c r="FUQ208" s="422"/>
      <c r="FUR208" s="422"/>
      <c r="FUS208" s="422"/>
      <c r="FUT208" s="422"/>
      <c r="FUU208" s="422"/>
      <c r="FUV208" s="422"/>
      <c r="FUW208" s="422"/>
      <c r="FUX208" s="422"/>
      <c r="FUY208" s="422"/>
      <c r="FUZ208" s="422"/>
      <c r="FVA208" s="422"/>
      <c r="FVB208" s="422"/>
      <c r="FVC208" s="422"/>
      <c r="FVD208" s="422"/>
      <c r="FVE208" s="422"/>
      <c r="FVF208" s="422"/>
      <c r="FVG208" s="422"/>
      <c r="FVH208" s="422"/>
      <c r="FVI208" s="422"/>
      <c r="FVJ208" s="422"/>
      <c r="FVK208" s="422"/>
      <c r="FVL208" s="422"/>
      <c r="FVM208" s="422"/>
      <c r="FVN208" s="422"/>
      <c r="FVO208" s="422"/>
      <c r="FVP208" s="422"/>
      <c r="FVQ208" s="422"/>
      <c r="FVR208" s="422"/>
      <c r="FVS208" s="422"/>
      <c r="FVT208" s="422"/>
      <c r="FVU208" s="422"/>
      <c r="FVV208" s="422"/>
      <c r="FVW208" s="422"/>
      <c r="FVX208" s="422"/>
      <c r="FVY208" s="422"/>
      <c r="FVZ208" s="422"/>
      <c r="FWA208" s="422"/>
      <c r="FWB208" s="422"/>
      <c r="FWC208" s="422"/>
      <c r="FWD208" s="422"/>
      <c r="FWE208" s="422"/>
      <c r="FWF208" s="422"/>
      <c r="FWG208" s="422"/>
      <c r="FWH208" s="422"/>
      <c r="FWI208" s="422"/>
      <c r="FWJ208" s="422"/>
      <c r="FWK208" s="422"/>
      <c r="FWL208" s="422"/>
      <c r="FWM208" s="422"/>
      <c r="FWN208" s="422"/>
      <c r="FWO208" s="422"/>
      <c r="FWP208" s="422"/>
      <c r="FWQ208" s="422"/>
      <c r="FWR208" s="422"/>
      <c r="FWS208" s="422"/>
      <c r="FWT208" s="422"/>
      <c r="FWU208" s="422"/>
      <c r="FWV208" s="422"/>
      <c r="FWW208" s="422"/>
      <c r="FWX208" s="422"/>
      <c r="FWY208" s="422"/>
      <c r="FWZ208" s="422"/>
      <c r="FXA208" s="422"/>
      <c r="FXB208" s="422"/>
      <c r="FXC208" s="422"/>
      <c r="FXD208" s="422"/>
      <c r="FXE208" s="422"/>
      <c r="FXF208" s="422"/>
      <c r="FXG208" s="422"/>
      <c r="FXH208" s="422"/>
      <c r="FXI208" s="422"/>
      <c r="FXJ208" s="422"/>
      <c r="FXK208" s="422"/>
      <c r="FXL208" s="422"/>
      <c r="FXM208" s="422"/>
      <c r="FXN208" s="422"/>
      <c r="FXO208" s="422"/>
      <c r="FXP208" s="422"/>
      <c r="FXQ208" s="422"/>
      <c r="FXR208" s="422"/>
      <c r="FXS208" s="422"/>
      <c r="FXT208" s="422"/>
      <c r="FXU208" s="422"/>
      <c r="FXV208" s="422"/>
      <c r="FXW208" s="422"/>
      <c r="FXX208" s="422"/>
      <c r="FXY208" s="422"/>
      <c r="FXZ208" s="422"/>
      <c r="FYA208" s="422"/>
      <c r="FYB208" s="422"/>
      <c r="FYC208" s="422"/>
      <c r="FYD208" s="422"/>
      <c r="FYE208" s="422"/>
      <c r="FYF208" s="422"/>
      <c r="FYG208" s="422"/>
      <c r="FYH208" s="422"/>
      <c r="FYI208" s="422"/>
      <c r="FYJ208" s="422"/>
      <c r="FYK208" s="422"/>
      <c r="FYL208" s="422"/>
      <c r="FYM208" s="422"/>
      <c r="FYN208" s="422"/>
      <c r="FYO208" s="422"/>
      <c r="FYP208" s="422"/>
      <c r="FYQ208" s="422"/>
      <c r="FYR208" s="422"/>
      <c r="FYS208" s="422"/>
      <c r="FYT208" s="422"/>
      <c r="FYU208" s="422"/>
      <c r="FYV208" s="422"/>
      <c r="FYW208" s="422"/>
      <c r="FYX208" s="422"/>
      <c r="FYY208" s="422"/>
      <c r="FYZ208" s="422"/>
      <c r="FZA208" s="422"/>
      <c r="FZB208" s="422"/>
      <c r="FZC208" s="422"/>
      <c r="FZD208" s="422"/>
      <c r="FZE208" s="422"/>
      <c r="FZF208" s="422"/>
      <c r="FZG208" s="422"/>
      <c r="FZH208" s="422"/>
      <c r="FZI208" s="422"/>
      <c r="FZJ208" s="422"/>
      <c r="FZK208" s="422"/>
      <c r="FZL208" s="422"/>
      <c r="FZM208" s="422"/>
      <c r="FZN208" s="422"/>
      <c r="FZO208" s="422"/>
      <c r="FZP208" s="422"/>
      <c r="FZQ208" s="422"/>
      <c r="FZR208" s="422"/>
      <c r="FZS208" s="422"/>
      <c r="FZT208" s="422"/>
      <c r="FZU208" s="422"/>
      <c r="FZV208" s="422"/>
      <c r="FZW208" s="422"/>
      <c r="FZX208" s="422"/>
      <c r="FZY208" s="422"/>
      <c r="FZZ208" s="422"/>
      <c r="GAA208" s="422"/>
      <c r="GAB208" s="422"/>
      <c r="GAC208" s="422"/>
      <c r="GAD208" s="422"/>
      <c r="GAE208" s="422"/>
      <c r="GAF208" s="422"/>
      <c r="GAG208" s="422"/>
      <c r="GAH208" s="422"/>
      <c r="GAI208" s="422"/>
      <c r="GAJ208" s="422"/>
      <c r="GAK208" s="422"/>
      <c r="GAL208" s="422"/>
      <c r="GAM208" s="422"/>
      <c r="GAN208" s="422"/>
      <c r="GAO208" s="422"/>
      <c r="GAP208" s="422"/>
      <c r="GAQ208" s="422"/>
      <c r="GAR208" s="422"/>
      <c r="GAS208" s="422"/>
      <c r="GAT208" s="422"/>
      <c r="GAU208" s="422"/>
      <c r="GAV208" s="422"/>
      <c r="GAW208" s="422"/>
      <c r="GAX208" s="422"/>
      <c r="GAY208" s="422"/>
      <c r="GAZ208" s="422"/>
      <c r="GBA208" s="422"/>
      <c r="GBB208" s="422"/>
      <c r="GBC208" s="422"/>
      <c r="GBD208" s="422"/>
      <c r="GBE208" s="422"/>
      <c r="GBF208" s="422"/>
      <c r="GBG208" s="422"/>
      <c r="GBH208" s="422"/>
      <c r="GBI208" s="422"/>
      <c r="GBJ208" s="422"/>
      <c r="GBK208" s="422"/>
      <c r="GBL208" s="422"/>
      <c r="GBM208" s="422"/>
      <c r="GBN208" s="422"/>
      <c r="GBO208" s="422"/>
      <c r="GBP208" s="422"/>
      <c r="GBQ208" s="422"/>
      <c r="GBR208" s="422"/>
      <c r="GBS208" s="422"/>
      <c r="GBT208" s="422"/>
      <c r="GBU208" s="422"/>
      <c r="GBV208" s="422"/>
      <c r="GBW208" s="422"/>
      <c r="GBX208" s="422"/>
      <c r="GBY208" s="422"/>
      <c r="GBZ208" s="422"/>
      <c r="GCA208" s="422"/>
      <c r="GCB208" s="422"/>
      <c r="GCC208" s="422"/>
      <c r="GCD208" s="422"/>
      <c r="GCE208" s="422"/>
      <c r="GCF208" s="422"/>
      <c r="GCG208" s="422"/>
      <c r="GCH208" s="422"/>
      <c r="GCI208" s="422"/>
      <c r="GCJ208" s="422"/>
      <c r="GCK208" s="422"/>
      <c r="GCL208" s="422"/>
      <c r="GCM208" s="422"/>
      <c r="GCN208" s="422"/>
      <c r="GCO208" s="422"/>
      <c r="GCP208" s="422"/>
      <c r="GCQ208" s="422"/>
      <c r="GCR208" s="422"/>
      <c r="GCS208" s="422"/>
      <c r="GCT208" s="422"/>
      <c r="GCU208" s="422"/>
      <c r="GCV208" s="422"/>
      <c r="GCW208" s="422"/>
      <c r="GCX208" s="422"/>
      <c r="GCY208" s="422"/>
      <c r="GCZ208" s="422"/>
      <c r="GDA208" s="422"/>
      <c r="GDB208" s="422"/>
      <c r="GDC208" s="422"/>
      <c r="GDD208" s="422"/>
      <c r="GDE208" s="422"/>
      <c r="GDF208" s="422"/>
      <c r="GDG208" s="422"/>
      <c r="GDH208" s="422"/>
      <c r="GDI208" s="422"/>
      <c r="GDJ208" s="422"/>
      <c r="GDK208" s="422"/>
      <c r="GDL208" s="422"/>
      <c r="GDM208" s="422"/>
      <c r="GDN208" s="422"/>
      <c r="GDO208" s="422"/>
      <c r="GDP208" s="422"/>
      <c r="GDQ208" s="422"/>
      <c r="GDR208" s="422"/>
      <c r="GDS208" s="422"/>
      <c r="GDT208" s="422"/>
      <c r="GDU208" s="422"/>
      <c r="GDV208" s="422"/>
      <c r="GDW208" s="422"/>
      <c r="GDX208" s="422"/>
      <c r="GDY208" s="422"/>
      <c r="GDZ208" s="422"/>
      <c r="GEA208" s="422"/>
      <c r="GEB208" s="422"/>
      <c r="GEC208" s="422"/>
      <c r="GED208" s="422"/>
      <c r="GEE208" s="422"/>
      <c r="GEF208" s="422"/>
      <c r="GEG208" s="422"/>
      <c r="GEH208" s="422"/>
      <c r="GEI208" s="422"/>
      <c r="GEJ208" s="422"/>
      <c r="GEK208" s="422"/>
      <c r="GEL208" s="422"/>
      <c r="GEM208" s="422"/>
      <c r="GEN208" s="422"/>
      <c r="GEO208" s="422"/>
      <c r="GEP208" s="422"/>
      <c r="GEQ208" s="422"/>
      <c r="GER208" s="422"/>
      <c r="GES208" s="422"/>
      <c r="GET208" s="422"/>
      <c r="GEU208" s="422"/>
      <c r="GEV208" s="422"/>
      <c r="GEW208" s="422"/>
      <c r="GEX208" s="422"/>
      <c r="GEY208" s="422"/>
      <c r="GEZ208" s="422"/>
      <c r="GFA208" s="422"/>
      <c r="GFB208" s="422"/>
      <c r="GFC208" s="422"/>
      <c r="GFD208" s="422"/>
      <c r="GFE208" s="422"/>
      <c r="GFF208" s="422"/>
      <c r="GFG208" s="422"/>
      <c r="GFH208" s="422"/>
      <c r="GFI208" s="422"/>
      <c r="GFJ208" s="422"/>
      <c r="GFK208" s="422"/>
      <c r="GFL208" s="422"/>
      <c r="GFM208" s="422"/>
      <c r="GFN208" s="422"/>
      <c r="GFO208" s="422"/>
      <c r="GFP208" s="422"/>
      <c r="GFQ208" s="422"/>
      <c r="GFR208" s="422"/>
      <c r="GFS208" s="422"/>
      <c r="GFT208" s="422"/>
      <c r="GFU208" s="422"/>
      <c r="GFV208" s="422"/>
      <c r="GFW208" s="422"/>
      <c r="GFX208" s="422"/>
      <c r="GFY208" s="422"/>
      <c r="GFZ208" s="422"/>
      <c r="GGA208" s="422"/>
      <c r="GGB208" s="422"/>
      <c r="GGC208" s="422"/>
      <c r="GGD208" s="422"/>
      <c r="GGE208" s="422"/>
      <c r="GGF208" s="422"/>
      <c r="GGG208" s="422"/>
      <c r="GGH208" s="422"/>
      <c r="GGI208" s="422"/>
      <c r="GGJ208" s="422"/>
      <c r="GGK208" s="422"/>
      <c r="GGL208" s="422"/>
      <c r="GGM208" s="422"/>
      <c r="GGN208" s="422"/>
      <c r="GGO208" s="422"/>
      <c r="GGP208" s="422"/>
      <c r="GGQ208" s="422"/>
      <c r="GGR208" s="422"/>
      <c r="GGS208" s="422"/>
      <c r="GGT208" s="422"/>
      <c r="GGU208" s="422"/>
      <c r="GGV208" s="422"/>
      <c r="GGW208" s="422"/>
      <c r="GGX208" s="422"/>
      <c r="GGY208" s="422"/>
      <c r="GGZ208" s="422"/>
      <c r="GHA208" s="422"/>
      <c r="GHB208" s="422"/>
      <c r="GHC208" s="422"/>
      <c r="GHD208" s="422"/>
      <c r="GHE208" s="422"/>
      <c r="GHF208" s="422"/>
      <c r="GHG208" s="422"/>
      <c r="GHH208" s="422"/>
      <c r="GHI208" s="422"/>
      <c r="GHJ208" s="422"/>
      <c r="GHK208" s="422"/>
      <c r="GHL208" s="422"/>
      <c r="GHM208" s="422"/>
      <c r="GHN208" s="422"/>
      <c r="GHO208" s="422"/>
      <c r="GHP208" s="422"/>
      <c r="GHQ208" s="422"/>
      <c r="GHR208" s="422"/>
      <c r="GHS208" s="422"/>
      <c r="GHT208" s="422"/>
      <c r="GHU208" s="422"/>
      <c r="GHV208" s="422"/>
      <c r="GHW208" s="422"/>
      <c r="GHX208" s="422"/>
      <c r="GHY208" s="422"/>
      <c r="GHZ208" s="422"/>
      <c r="GIA208" s="422"/>
      <c r="GIB208" s="422"/>
      <c r="GIC208" s="422"/>
      <c r="GID208" s="422"/>
      <c r="GIE208" s="422"/>
      <c r="GIF208" s="422"/>
      <c r="GIG208" s="422"/>
      <c r="GIH208" s="422"/>
      <c r="GII208" s="422"/>
      <c r="GIJ208" s="422"/>
      <c r="GIK208" s="422"/>
      <c r="GIL208" s="422"/>
      <c r="GIM208" s="422"/>
      <c r="GIN208" s="422"/>
      <c r="GIO208" s="422"/>
      <c r="GIP208" s="422"/>
      <c r="GIQ208" s="422"/>
      <c r="GIR208" s="422"/>
      <c r="GIS208" s="422"/>
      <c r="GIT208" s="422"/>
      <c r="GIU208" s="422"/>
      <c r="GIV208" s="422"/>
      <c r="GIW208" s="422"/>
      <c r="GIX208" s="422"/>
      <c r="GIY208" s="422"/>
      <c r="GIZ208" s="422"/>
      <c r="GJA208" s="422"/>
      <c r="GJB208" s="422"/>
      <c r="GJC208" s="422"/>
      <c r="GJD208" s="422"/>
      <c r="GJE208" s="422"/>
      <c r="GJF208" s="422"/>
      <c r="GJG208" s="422"/>
      <c r="GJH208" s="422"/>
      <c r="GJI208" s="422"/>
      <c r="GJJ208" s="422"/>
      <c r="GJK208" s="422"/>
      <c r="GJL208" s="422"/>
      <c r="GJM208" s="422"/>
      <c r="GJN208" s="422"/>
      <c r="GJO208" s="422"/>
      <c r="GJP208" s="422"/>
      <c r="GJQ208" s="422"/>
      <c r="GJR208" s="422"/>
      <c r="GJS208" s="422"/>
      <c r="GJT208" s="422"/>
      <c r="GJU208" s="422"/>
      <c r="GJV208" s="422"/>
      <c r="GJW208" s="422"/>
      <c r="GJX208" s="422"/>
      <c r="GJY208" s="422"/>
      <c r="GJZ208" s="422"/>
      <c r="GKA208" s="422"/>
      <c r="GKB208" s="422"/>
      <c r="GKC208" s="422"/>
      <c r="GKD208" s="422"/>
      <c r="GKE208" s="422"/>
      <c r="GKF208" s="422"/>
      <c r="GKG208" s="422"/>
      <c r="GKH208" s="422"/>
      <c r="GKI208" s="422"/>
      <c r="GKJ208" s="422"/>
      <c r="GKK208" s="422"/>
      <c r="GKL208" s="422"/>
      <c r="GKM208" s="422"/>
      <c r="GKN208" s="422"/>
      <c r="GKO208" s="422"/>
      <c r="GKP208" s="422"/>
      <c r="GKQ208" s="422"/>
      <c r="GKR208" s="422"/>
      <c r="GKS208" s="422"/>
      <c r="GKT208" s="422"/>
      <c r="GKU208" s="422"/>
      <c r="GKV208" s="422"/>
      <c r="GKW208" s="422"/>
      <c r="GKX208" s="422"/>
      <c r="GKY208" s="422"/>
      <c r="GKZ208" s="422"/>
      <c r="GLA208" s="422"/>
      <c r="GLB208" s="422"/>
      <c r="GLC208" s="422"/>
      <c r="GLD208" s="422"/>
      <c r="GLE208" s="422"/>
      <c r="GLF208" s="422"/>
      <c r="GLG208" s="422"/>
      <c r="GLH208" s="422"/>
      <c r="GLI208" s="422"/>
      <c r="GLJ208" s="422"/>
      <c r="GLK208" s="422"/>
      <c r="GLL208" s="422"/>
      <c r="GLM208" s="422"/>
      <c r="GLN208" s="422"/>
      <c r="GLO208" s="422"/>
      <c r="GLP208" s="422"/>
      <c r="GLQ208" s="422"/>
      <c r="GLR208" s="422"/>
      <c r="GLS208" s="422"/>
      <c r="GLT208" s="422"/>
      <c r="GLU208" s="422"/>
      <c r="GLV208" s="422"/>
      <c r="GLW208" s="422"/>
      <c r="GLX208" s="422"/>
      <c r="GLY208" s="422"/>
      <c r="GLZ208" s="422"/>
      <c r="GMA208" s="422"/>
      <c r="GMB208" s="422"/>
      <c r="GMC208" s="422"/>
      <c r="GMD208" s="422"/>
      <c r="GME208" s="422"/>
      <c r="GMF208" s="422"/>
      <c r="GMG208" s="422"/>
      <c r="GMH208" s="422"/>
      <c r="GMI208" s="422"/>
      <c r="GMJ208" s="422"/>
      <c r="GMK208" s="422"/>
      <c r="GML208" s="422"/>
      <c r="GMM208" s="422"/>
      <c r="GMN208" s="422"/>
      <c r="GMO208" s="422"/>
      <c r="GMP208" s="422"/>
      <c r="GMQ208" s="422"/>
      <c r="GMR208" s="422"/>
      <c r="GMS208" s="422"/>
      <c r="GMT208" s="422"/>
      <c r="GMU208" s="422"/>
      <c r="GMV208" s="422"/>
      <c r="GMW208" s="422"/>
      <c r="GMX208" s="422"/>
      <c r="GMY208" s="422"/>
      <c r="GMZ208" s="422"/>
      <c r="GNA208" s="422"/>
      <c r="GNB208" s="422"/>
      <c r="GNC208" s="422"/>
      <c r="GND208" s="422"/>
      <c r="GNE208" s="422"/>
      <c r="GNF208" s="422"/>
      <c r="GNG208" s="422"/>
      <c r="GNH208" s="422"/>
      <c r="GNI208" s="422"/>
      <c r="GNJ208" s="422"/>
      <c r="GNK208" s="422"/>
      <c r="GNL208" s="422"/>
      <c r="GNM208" s="422"/>
      <c r="GNN208" s="422"/>
      <c r="GNO208" s="422"/>
      <c r="GNP208" s="422"/>
      <c r="GNQ208" s="422"/>
      <c r="GNR208" s="422"/>
      <c r="GNS208" s="422"/>
      <c r="GNT208" s="422"/>
      <c r="GNU208" s="422"/>
      <c r="GNV208" s="422"/>
      <c r="GNW208" s="422"/>
      <c r="GNX208" s="422"/>
      <c r="GNY208" s="422"/>
      <c r="GNZ208" s="422"/>
      <c r="GOA208" s="422"/>
      <c r="GOB208" s="422"/>
      <c r="GOC208" s="422"/>
      <c r="GOD208" s="422"/>
      <c r="GOE208" s="422"/>
      <c r="GOF208" s="422"/>
      <c r="GOG208" s="422"/>
      <c r="GOH208" s="422"/>
      <c r="GOI208" s="422"/>
      <c r="GOJ208" s="422"/>
      <c r="GOK208" s="422"/>
      <c r="GOL208" s="422"/>
      <c r="GOM208" s="422"/>
      <c r="GON208" s="422"/>
      <c r="GOO208" s="422"/>
      <c r="GOP208" s="422"/>
      <c r="GOQ208" s="422"/>
      <c r="GOR208" s="422"/>
      <c r="GOS208" s="422"/>
      <c r="GOT208" s="422"/>
      <c r="GOU208" s="422"/>
      <c r="GOV208" s="422"/>
      <c r="GOW208" s="422"/>
      <c r="GOX208" s="422"/>
      <c r="GOY208" s="422"/>
      <c r="GOZ208" s="422"/>
      <c r="GPA208" s="422"/>
      <c r="GPB208" s="422"/>
      <c r="GPC208" s="422"/>
      <c r="GPD208" s="422"/>
      <c r="GPE208" s="422"/>
      <c r="GPF208" s="422"/>
      <c r="GPG208" s="422"/>
      <c r="GPH208" s="422"/>
      <c r="GPI208" s="422"/>
      <c r="GPJ208" s="422"/>
      <c r="GPK208" s="422"/>
      <c r="GPL208" s="422"/>
      <c r="GPM208" s="422"/>
      <c r="GPN208" s="422"/>
      <c r="GPO208" s="422"/>
      <c r="GPP208" s="422"/>
      <c r="GPQ208" s="422"/>
      <c r="GPR208" s="422"/>
      <c r="GPS208" s="422"/>
      <c r="GPT208" s="422"/>
      <c r="GPU208" s="422"/>
      <c r="GPV208" s="422"/>
      <c r="GPW208" s="422"/>
      <c r="GPX208" s="422"/>
      <c r="GPY208" s="422"/>
      <c r="GPZ208" s="422"/>
      <c r="GQA208" s="422"/>
      <c r="GQB208" s="422"/>
      <c r="GQC208" s="422"/>
      <c r="GQD208" s="422"/>
      <c r="GQE208" s="422"/>
      <c r="GQF208" s="422"/>
      <c r="GQG208" s="422"/>
      <c r="GQH208" s="422"/>
      <c r="GQI208" s="422"/>
      <c r="GQJ208" s="422"/>
      <c r="GQK208" s="422"/>
      <c r="GQL208" s="422"/>
      <c r="GQM208" s="422"/>
      <c r="GQN208" s="422"/>
      <c r="GQO208" s="422"/>
      <c r="GQP208" s="422"/>
      <c r="GQQ208" s="422"/>
      <c r="GQR208" s="422"/>
      <c r="GQS208" s="422"/>
      <c r="GQT208" s="422"/>
      <c r="GQU208" s="422"/>
      <c r="GQV208" s="422"/>
      <c r="GQW208" s="422"/>
      <c r="GQX208" s="422"/>
      <c r="GQY208" s="422"/>
      <c r="GQZ208" s="422"/>
      <c r="GRA208" s="422"/>
      <c r="GRB208" s="422"/>
      <c r="GRC208" s="422"/>
      <c r="GRD208" s="422"/>
      <c r="GRE208" s="422"/>
      <c r="GRF208" s="422"/>
      <c r="GRG208" s="422"/>
      <c r="GRH208" s="422"/>
      <c r="GRI208" s="422"/>
      <c r="GRJ208" s="422"/>
      <c r="GRK208" s="422"/>
      <c r="GRL208" s="422"/>
      <c r="GRM208" s="422"/>
      <c r="GRN208" s="422"/>
      <c r="GRO208" s="422"/>
      <c r="GRP208" s="422"/>
      <c r="GRQ208" s="422"/>
      <c r="GRR208" s="422"/>
      <c r="GRS208" s="422"/>
      <c r="GRT208" s="422"/>
      <c r="GRU208" s="422"/>
      <c r="GRV208" s="422"/>
      <c r="GRW208" s="422"/>
      <c r="GRX208" s="422"/>
      <c r="GRY208" s="422"/>
      <c r="GRZ208" s="422"/>
      <c r="GSA208" s="422"/>
      <c r="GSB208" s="422"/>
      <c r="GSC208" s="422"/>
      <c r="GSD208" s="422"/>
      <c r="GSE208" s="422"/>
      <c r="GSF208" s="422"/>
      <c r="GSG208" s="422"/>
      <c r="GSH208" s="422"/>
      <c r="GSI208" s="422"/>
      <c r="GSJ208" s="422"/>
      <c r="GSK208" s="422"/>
      <c r="GSL208" s="422"/>
      <c r="GSM208" s="422"/>
      <c r="GSN208" s="422"/>
      <c r="GSO208" s="422"/>
      <c r="GSP208" s="422"/>
      <c r="GSQ208" s="422"/>
      <c r="GSR208" s="422"/>
      <c r="GSS208" s="422"/>
      <c r="GST208" s="422"/>
      <c r="GSU208" s="422"/>
      <c r="GSV208" s="422"/>
      <c r="GSW208" s="422"/>
      <c r="GSX208" s="422"/>
      <c r="GSY208" s="422"/>
      <c r="GSZ208" s="422"/>
      <c r="GTA208" s="422"/>
      <c r="GTB208" s="422"/>
      <c r="GTC208" s="422"/>
      <c r="GTD208" s="422"/>
      <c r="GTE208" s="422"/>
      <c r="GTF208" s="422"/>
      <c r="GTG208" s="422"/>
      <c r="GTH208" s="422"/>
      <c r="GTI208" s="422"/>
      <c r="GTJ208" s="422"/>
      <c r="GTK208" s="422"/>
      <c r="GTL208" s="422"/>
      <c r="GTM208" s="422"/>
      <c r="GTN208" s="422"/>
      <c r="GTO208" s="422"/>
      <c r="GTP208" s="422"/>
      <c r="GTQ208" s="422"/>
      <c r="GTR208" s="422"/>
      <c r="GTS208" s="422"/>
      <c r="GTT208" s="422"/>
      <c r="GTU208" s="422"/>
      <c r="GTV208" s="422"/>
      <c r="GTW208" s="422"/>
      <c r="GTX208" s="422"/>
      <c r="GTY208" s="422"/>
      <c r="GTZ208" s="422"/>
      <c r="GUA208" s="422"/>
      <c r="GUB208" s="422"/>
      <c r="GUC208" s="422"/>
      <c r="GUD208" s="422"/>
      <c r="GUE208" s="422"/>
      <c r="GUF208" s="422"/>
      <c r="GUG208" s="422"/>
      <c r="GUH208" s="422"/>
      <c r="GUI208" s="422"/>
      <c r="GUJ208" s="422"/>
      <c r="GUK208" s="422"/>
      <c r="GUL208" s="422"/>
      <c r="GUM208" s="422"/>
      <c r="GUN208" s="422"/>
      <c r="GUO208" s="422"/>
      <c r="GUP208" s="422"/>
      <c r="GUQ208" s="422"/>
      <c r="GUR208" s="422"/>
      <c r="GUS208" s="422"/>
      <c r="GUT208" s="422"/>
      <c r="GUU208" s="422"/>
      <c r="GUV208" s="422"/>
      <c r="GUW208" s="422"/>
      <c r="GUX208" s="422"/>
      <c r="GUY208" s="422"/>
      <c r="GUZ208" s="422"/>
      <c r="GVA208" s="422"/>
      <c r="GVB208" s="422"/>
      <c r="GVC208" s="422"/>
      <c r="GVD208" s="422"/>
      <c r="GVE208" s="422"/>
      <c r="GVF208" s="422"/>
      <c r="GVG208" s="422"/>
      <c r="GVH208" s="422"/>
      <c r="GVI208" s="422"/>
      <c r="GVJ208" s="422"/>
      <c r="GVK208" s="422"/>
      <c r="GVL208" s="422"/>
      <c r="GVM208" s="422"/>
      <c r="GVN208" s="422"/>
      <c r="GVO208" s="422"/>
      <c r="GVP208" s="422"/>
      <c r="GVQ208" s="422"/>
      <c r="GVR208" s="422"/>
      <c r="GVS208" s="422"/>
      <c r="GVT208" s="422"/>
      <c r="GVU208" s="422"/>
      <c r="GVV208" s="422"/>
      <c r="GVW208" s="422"/>
      <c r="GVX208" s="422"/>
      <c r="GVY208" s="422"/>
      <c r="GVZ208" s="422"/>
      <c r="GWA208" s="422"/>
      <c r="GWB208" s="422"/>
      <c r="GWC208" s="422"/>
      <c r="GWD208" s="422"/>
      <c r="GWE208" s="422"/>
      <c r="GWF208" s="422"/>
      <c r="GWG208" s="422"/>
      <c r="GWH208" s="422"/>
      <c r="GWI208" s="422"/>
      <c r="GWJ208" s="422"/>
      <c r="GWK208" s="422"/>
      <c r="GWL208" s="422"/>
      <c r="GWM208" s="422"/>
      <c r="GWN208" s="422"/>
      <c r="GWO208" s="422"/>
      <c r="GWP208" s="422"/>
      <c r="GWQ208" s="422"/>
      <c r="GWR208" s="422"/>
      <c r="GWS208" s="422"/>
      <c r="GWT208" s="422"/>
      <c r="GWU208" s="422"/>
      <c r="GWV208" s="422"/>
      <c r="GWW208" s="422"/>
      <c r="GWX208" s="422"/>
      <c r="GWY208" s="422"/>
      <c r="GWZ208" s="422"/>
      <c r="GXA208" s="422"/>
      <c r="GXB208" s="422"/>
      <c r="GXC208" s="422"/>
      <c r="GXD208" s="422"/>
      <c r="GXE208" s="422"/>
      <c r="GXF208" s="422"/>
      <c r="GXG208" s="422"/>
      <c r="GXH208" s="422"/>
      <c r="GXI208" s="422"/>
      <c r="GXJ208" s="422"/>
      <c r="GXK208" s="422"/>
      <c r="GXL208" s="422"/>
      <c r="GXM208" s="422"/>
      <c r="GXN208" s="422"/>
      <c r="GXO208" s="422"/>
      <c r="GXP208" s="422"/>
      <c r="GXQ208" s="422"/>
      <c r="GXR208" s="422"/>
      <c r="GXS208" s="422"/>
      <c r="GXT208" s="422"/>
      <c r="GXU208" s="422"/>
      <c r="GXV208" s="422"/>
      <c r="GXW208" s="422"/>
      <c r="GXX208" s="422"/>
      <c r="GXY208" s="422"/>
      <c r="GXZ208" s="422"/>
      <c r="GYA208" s="422"/>
      <c r="GYB208" s="422"/>
      <c r="GYC208" s="422"/>
      <c r="GYD208" s="422"/>
      <c r="GYE208" s="422"/>
      <c r="GYF208" s="422"/>
      <c r="GYG208" s="422"/>
      <c r="GYH208" s="422"/>
      <c r="GYI208" s="422"/>
      <c r="GYJ208" s="422"/>
      <c r="GYK208" s="422"/>
      <c r="GYL208" s="422"/>
      <c r="GYM208" s="422"/>
      <c r="GYN208" s="422"/>
      <c r="GYO208" s="422"/>
      <c r="GYP208" s="422"/>
      <c r="GYQ208" s="422"/>
      <c r="GYR208" s="422"/>
      <c r="GYS208" s="422"/>
      <c r="GYT208" s="422"/>
      <c r="GYU208" s="422"/>
      <c r="GYV208" s="422"/>
      <c r="GYW208" s="422"/>
      <c r="GYX208" s="422"/>
      <c r="GYY208" s="422"/>
      <c r="GYZ208" s="422"/>
      <c r="GZA208" s="422"/>
      <c r="GZB208" s="422"/>
      <c r="GZC208" s="422"/>
      <c r="GZD208" s="422"/>
      <c r="GZE208" s="422"/>
      <c r="GZF208" s="422"/>
      <c r="GZG208" s="422"/>
      <c r="GZH208" s="422"/>
      <c r="GZI208" s="422"/>
      <c r="GZJ208" s="422"/>
      <c r="GZK208" s="422"/>
      <c r="GZL208" s="422"/>
      <c r="GZM208" s="422"/>
      <c r="GZN208" s="422"/>
      <c r="GZO208" s="422"/>
      <c r="GZP208" s="422"/>
      <c r="GZQ208" s="422"/>
      <c r="GZR208" s="422"/>
      <c r="GZS208" s="422"/>
      <c r="GZT208" s="422"/>
      <c r="GZU208" s="422"/>
      <c r="GZV208" s="422"/>
      <c r="GZW208" s="422"/>
      <c r="GZX208" s="422"/>
      <c r="GZY208" s="422"/>
      <c r="GZZ208" s="422"/>
      <c r="HAA208" s="422"/>
      <c r="HAB208" s="422"/>
      <c r="HAC208" s="422"/>
      <c r="HAD208" s="422"/>
      <c r="HAE208" s="422"/>
      <c r="HAF208" s="422"/>
      <c r="HAG208" s="422"/>
      <c r="HAH208" s="422"/>
      <c r="HAI208" s="422"/>
      <c r="HAJ208" s="422"/>
      <c r="HAK208" s="422"/>
      <c r="HAL208" s="422"/>
      <c r="HAM208" s="422"/>
      <c r="HAN208" s="422"/>
      <c r="HAO208" s="422"/>
      <c r="HAP208" s="422"/>
      <c r="HAQ208" s="422"/>
      <c r="HAR208" s="422"/>
      <c r="HAS208" s="422"/>
      <c r="HAT208" s="422"/>
      <c r="HAU208" s="422"/>
      <c r="HAV208" s="422"/>
      <c r="HAW208" s="422"/>
      <c r="HAX208" s="422"/>
      <c r="HAY208" s="422"/>
      <c r="HAZ208" s="422"/>
      <c r="HBA208" s="422"/>
      <c r="HBB208" s="422"/>
      <c r="HBC208" s="422"/>
      <c r="HBD208" s="422"/>
      <c r="HBE208" s="422"/>
      <c r="HBF208" s="422"/>
      <c r="HBG208" s="422"/>
      <c r="HBH208" s="422"/>
      <c r="HBI208" s="422"/>
      <c r="HBJ208" s="422"/>
      <c r="HBK208" s="422"/>
      <c r="HBL208" s="422"/>
      <c r="HBM208" s="422"/>
      <c r="HBN208" s="422"/>
      <c r="HBO208" s="422"/>
      <c r="HBP208" s="422"/>
      <c r="HBQ208" s="422"/>
      <c r="HBR208" s="422"/>
      <c r="HBS208" s="422"/>
      <c r="HBT208" s="422"/>
      <c r="HBU208" s="422"/>
      <c r="HBV208" s="422"/>
      <c r="HBW208" s="422"/>
      <c r="HBX208" s="422"/>
      <c r="HBY208" s="422"/>
      <c r="HBZ208" s="422"/>
      <c r="HCA208" s="422"/>
      <c r="HCB208" s="422"/>
      <c r="HCC208" s="422"/>
      <c r="HCD208" s="422"/>
      <c r="HCE208" s="422"/>
      <c r="HCF208" s="422"/>
      <c r="HCG208" s="422"/>
      <c r="HCH208" s="422"/>
      <c r="HCI208" s="422"/>
      <c r="HCJ208" s="422"/>
      <c r="HCK208" s="422"/>
      <c r="HCL208" s="422"/>
      <c r="HCM208" s="422"/>
      <c r="HCN208" s="422"/>
      <c r="HCO208" s="422"/>
      <c r="HCP208" s="422"/>
      <c r="HCQ208" s="422"/>
      <c r="HCR208" s="422"/>
      <c r="HCS208" s="422"/>
      <c r="HCT208" s="422"/>
      <c r="HCU208" s="422"/>
      <c r="HCV208" s="422"/>
      <c r="HCW208" s="422"/>
      <c r="HCX208" s="422"/>
      <c r="HCY208" s="422"/>
      <c r="HCZ208" s="422"/>
      <c r="HDA208" s="422"/>
      <c r="HDB208" s="422"/>
      <c r="HDC208" s="422"/>
      <c r="HDD208" s="422"/>
      <c r="HDE208" s="422"/>
      <c r="HDF208" s="422"/>
      <c r="HDG208" s="422"/>
      <c r="HDH208" s="422"/>
      <c r="HDI208" s="422"/>
      <c r="HDJ208" s="422"/>
      <c r="HDK208" s="422"/>
      <c r="HDL208" s="422"/>
      <c r="HDM208" s="422"/>
      <c r="HDN208" s="422"/>
      <c r="HDO208" s="422"/>
      <c r="HDP208" s="422"/>
      <c r="HDQ208" s="422"/>
      <c r="HDR208" s="422"/>
      <c r="HDS208" s="422"/>
      <c r="HDT208" s="422"/>
      <c r="HDU208" s="422"/>
      <c r="HDV208" s="422"/>
      <c r="HDW208" s="422"/>
      <c r="HDX208" s="422"/>
      <c r="HDY208" s="422"/>
      <c r="HDZ208" s="422"/>
      <c r="HEA208" s="422"/>
      <c r="HEB208" s="422"/>
      <c r="HEC208" s="422"/>
      <c r="HED208" s="422"/>
      <c r="HEE208" s="422"/>
      <c r="HEF208" s="422"/>
      <c r="HEG208" s="422"/>
      <c r="HEH208" s="422"/>
      <c r="HEI208" s="422"/>
      <c r="HEJ208" s="422"/>
      <c r="HEK208" s="422"/>
      <c r="HEL208" s="422"/>
      <c r="HEM208" s="422"/>
      <c r="HEN208" s="422"/>
      <c r="HEO208" s="422"/>
      <c r="HEP208" s="422"/>
      <c r="HEQ208" s="422"/>
      <c r="HER208" s="422"/>
      <c r="HES208" s="422"/>
      <c r="HET208" s="422"/>
      <c r="HEU208" s="422"/>
      <c r="HEV208" s="422"/>
      <c r="HEW208" s="422"/>
      <c r="HEX208" s="422"/>
      <c r="HEY208" s="422"/>
      <c r="HEZ208" s="422"/>
      <c r="HFA208" s="422"/>
      <c r="HFB208" s="422"/>
      <c r="HFC208" s="422"/>
      <c r="HFD208" s="422"/>
      <c r="HFE208" s="422"/>
      <c r="HFF208" s="422"/>
      <c r="HFG208" s="422"/>
      <c r="HFH208" s="422"/>
      <c r="HFI208" s="422"/>
      <c r="HFJ208" s="422"/>
      <c r="HFK208" s="422"/>
      <c r="HFL208" s="422"/>
      <c r="HFM208" s="422"/>
      <c r="HFN208" s="422"/>
      <c r="HFO208" s="422"/>
      <c r="HFP208" s="422"/>
      <c r="HFQ208" s="422"/>
      <c r="HFR208" s="422"/>
      <c r="HFS208" s="422"/>
      <c r="HFT208" s="422"/>
      <c r="HFU208" s="422"/>
      <c r="HFV208" s="422"/>
      <c r="HFW208" s="422"/>
      <c r="HFX208" s="422"/>
      <c r="HFY208" s="422"/>
      <c r="HFZ208" s="422"/>
      <c r="HGA208" s="422"/>
      <c r="HGB208" s="422"/>
      <c r="HGC208" s="422"/>
      <c r="HGD208" s="422"/>
      <c r="HGE208" s="422"/>
      <c r="HGF208" s="422"/>
      <c r="HGG208" s="422"/>
      <c r="HGH208" s="422"/>
      <c r="HGI208" s="422"/>
      <c r="HGJ208" s="422"/>
      <c r="HGK208" s="422"/>
      <c r="HGL208" s="422"/>
      <c r="HGM208" s="422"/>
      <c r="HGN208" s="422"/>
      <c r="HGO208" s="422"/>
      <c r="HGP208" s="422"/>
      <c r="HGQ208" s="422"/>
      <c r="HGR208" s="422"/>
      <c r="HGS208" s="422"/>
      <c r="HGT208" s="422"/>
      <c r="HGU208" s="422"/>
      <c r="HGV208" s="422"/>
      <c r="HGW208" s="422"/>
      <c r="HGX208" s="422"/>
      <c r="HGY208" s="422"/>
      <c r="HGZ208" s="422"/>
      <c r="HHA208" s="422"/>
      <c r="HHB208" s="422"/>
      <c r="HHC208" s="422"/>
      <c r="HHD208" s="422"/>
      <c r="HHE208" s="422"/>
      <c r="HHF208" s="422"/>
      <c r="HHG208" s="422"/>
      <c r="HHH208" s="422"/>
      <c r="HHI208" s="422"/>
      <c r="HHJ208" s="422"/>
      <c r="HHK208" s="422"/>
      <c r="HHL208" s="422"/>
      <c r="HHM208" s="422"/>
      <c r="HHN208" s="422"/>
      <c r="HHO208" s="422"/>
      <c r="HHP208" s="422"/>
      <c r="HHQ208" s="422"/>
      <c r="HHR208" s="422"/>
      <c r="HHS208" s="422"/>
      <c r="HHT208" s="422"/>
      <c r="HHU208" s="422"/>
      <c r="HHV208" s="422"/>
      <c r="HHW208" s="422"/>
      <c r="HHX208" s="422"/>
      <c r="HHY208" s="422"/>
      <c r="HHZ208" s="422"/>
      <c r="HIA208" s="422"/>
      <c r="HIB208" s="422"/>
      <c r="HIC208" s="422"/>
      <c r="HID208" s="422"/>
      <c r="HIE208" s="422"/>
      <c r="HIF208" s="422"/>
      <c r="HIG208" s="422"/>
      <c r="HIH208" s="422"/>
      <c r="HII208" s="422"/>
      <c r="HIJ208" s="422"/>
      <c r="HIK208" s="422"/>
      <c r="HIL208" s="422"/>
      <c r="HIM208" s="422"/>
      <c r="HIN208" s="422"/>
      <c r="HIO208" s="422"/>
      <c r="HIP208" s="422"/>
      <c r="HIQ208" s="422"/>
      <c r="HIR208" s="422"/>
      <c r="HIS208" s="422"/>
      <c r="HIT208" s="422"/>
      <c r="HIU208" s="422"/>
      <c r="HIV208" s="422"/>
      <c r="HIW208" s="422"/>
      <c r="HIX208" s="422"/>
      <c r="HIY208" s="422"/>
      <c r="HIZ208" s="422"/>
      <c r="HJA208" s="422"/>
      <c r="HJB208" s="422"/>
      <c r="HJC208" s="422"/>
      <c r="HJD208" s="422"/>
      <c r="HJE208" s="422"/>
      <c r="HJF208" s="422"/>
      <c r="HJG208" s="422"/>
      <c r="HJH208" s="422"/>
      <c r="HJI208" s="422"/>
      <c r="HJJ208" s="422"/>
      <c r="HJK208" s="422"/>
      <c r="HJL208" s="422"/>
      <c r="HJM208" s="422"/>
      <c r="HJN208" s="422"/>
      <c r="HJO208" s="422"/>
      <c r="HJP208" s="422"/>
      <c r="HJQ208" s="422"/>
      <c r="HJR208" s="422"/>
      <c r="HJS208" s="422"/>
      <c r="HJT208" s="422"/>
      <c r="HJU208" s="422"/>
      <c r="HJV208" s="422"/>
      <c r="HJW208" s="422"/>
      <c r="HJX208" s="422"/>
      <c r="HJY208" s="422"/>
      <c r="HJZ208" s="422"/>
      <c r="HKA208" s="422"/>
      <c r="HKB208" s="422"/>
      <c r="HKC208" s="422"/>
      <c r="HKD208" s="422"/>
      <c r="HKE208" s="422"/>
      <c r="HKF208" s="422"/>
      <c r="HKG208" s="422"/>
      <c r="HKH208" s="422"/>
      <c r="HKI208" s="422"/>
      <c r="HKJ208" s="422"/>
      <c r="HKK208" s="422"/>
      <c r="HKL208" s="422"/>
      <c r="HKM208" s="422"/>
      <c r="HKN208" s="422"/>
      <c r="HKO208" s="422"/>
      <c r="HKP208" s="422"/>
      <c r="HKQ208" s="422"/>
      <c r="HKR208" s="422"/>
      <c r="HKS208" s="422"/>
      <c r="HKT208" s="422"/>
      <c r="HKU208" s="422"/>
      <c r="HKV208" s="422"/>
      <c r="HKW208" s="422"/>
      <c r="HKX208" s="422"/>
      <c r="HKY208" s="422"/>
      <c r="HKZ208" s="422"/>
      <c r="HLA208" s="422"/>
      <c r="HLB208" s="422"/>
      <c r="HLC208" s="422"/>
      <c r="HLD208" s="422"/>
      <c r="HLE208" s="422"/>
      <c r="HLF208" s="422"/>
      <c r="HLG208" s="422"/>
      <c r="HLH208" s="422"/>
      <c r="HLI208" s="422"/>
      <c r="HLJ208" s="422"/>
      <c r="HLK208" s="422"/>
      <c r="HLL208" s="422"/>
      <c r="HLM208" s="422"/>
      <c r="HLN208" s="422"/>
      <c r="HLO208" s="422"/>
      <c r="HLP208" s="422"/>
      <c r="HLQ208" s="422"/>
      <c r="HLR208" s="422"/>
      <c r="HLS208" s="422"/>
      <c r="HLT208" s="422"/>
      <c r="HLU208" s="422"/>
      <c r="HLV208" s="422"/>
      <c r="HLW208" s="422"/>
      <c r="HLX208" s="422"/>
      <c r="HLY208" s="422"/>
      <c r="HLZ208" s="422"/>
      <c r="HMA208" s="422"/>
      <c r="HMB208" s="422"/>
      <c r="HMC208" s="422"/>
      <c r="HMD208" s="422"/>
      <c r="HME208" s="422"/>
      <c r="HMF208" s="422"/>
      <c r="HMG208" s="422"/>
      <c r="HMH208" s="422"/>
      <c r="HMI208" s="422"/>
      <c r="HMJ208" s="422"/>
      <c r="HMK208" s="422"/>
      <c r="HML208" s="422"/>
      <c r="HMM208" s="422"/>
      <c r="HMN208" s="422"/>
      <c r="HMO208" s="422"/>
      <c r="HMP208" s="422"/>
      <c r="HMQ208" s="422"/>
      <c r="HMR208" s="422"/>
      <c r="HMS208" s="422"/>
      <c r="HMT208" s="422"/>
      <c r="HMU208" s="422"/>
      <c r="HMV208" s="422"/>
      <c r="HMW208" s="422"/>
      <c r="HMX208" s="422"/>
      <c r="HMY208" s="422"/>
      <c r="HMZ208" s="422"/>
      <c r="HNA208" s="422"/>
      <c r="HNB208" s="422"/>
      <c r="HNC208" s="422"/>
      <c r="HND208" s="422"/>
      <c r="HNE208" s="422"/>
      <c r="HNF208" s="422"/>
      <c r="HNG208" s="422"/>
      <c r="HNH208" s="422"/>
      <c r="HNI208" s="422"/>
      <c r="HNJ208" s="422"/>
      <c r="HNK208" s="422"/>
      <c r="HNL208" s="422"/>
      <c r="HNM208" s="422"/>
      <c r="HNN208" s="422"/>
      <c r="HNO208" s="422"/>
      <c r="HNP208" s="422"/>
      <c r="HNQ208" s="422"/>
      <c r="HNR208" s="422"/>
      <c r="HNS208" s="422"/>
      <c r="HNT208" s="422"/>
      <c r="HNU208" s="422"/>
      <c r="HNV208" s="422"/>
      <c r="HNW208" s="422"/>
      <c r="HNX208" s="422"/>
      <c r="HNY208" s="422"/>
      <c r="HNZ208" s="422"/>
      <c r="HOA208" s="422"/>
      <c r="HOB208" s="422"/>
      <c r="HOC208" s="422"/>
      <c r="HOD208" s="422"/>
      <c r="HOE208" s="422"/>
      <c r="HOF208" s="422"/>
      <c r="HOG208" s="422"/>
      <c r="HOH208" s="422"/>
      <c r="HOI208" s="422"/>
      <c r="HOJ208" s="422"/>
      <c r="HOK208" s="422"/>
      <c r="HOL208" s="422"/>
      <c r="HOM208" s="422"/>
      <c r="HON208" s="422"/>
      <c r="HOO208" s="422"/>
      <c r="HOP208" s="422"/>
      <c r="HOQ208" s="422"/>
      <c r="HOR208" s="422"/>
      <c r="HOS208" s="422"/>
      <c r="HOT208" s="422"/>
      <c r="HOU208" s="422"/>
      <c r="HOV208" s="422"/>
      <c r="HOW208" s="422"/>
      <c r="HOX208" s="422"/>
      <c r="HOY208" s="422"/>
      <c r="HOZ208" s="422"/>
      <c r="HPA208" s="422"/>
      <c r="HPB208" s="422"/>
      <c r="HPC208" s="422"/>
      <c r="HPD208" s="422"/>
      <c r="HPE208" s="422"/>
      <c r="HPF208" s="422"/>
      <c r="HPG208" s="422"/>
      <c r="HPH208" s="422"/>
      <c r="HPI208" s="422"/>
      <c r="HPJ208" s="422"/>
      <c r="HPK208" s="422"/>
      <c r="HPL208" s="422"/>
      <c r="HPM208" s="422"/>
      <c r="HPN208" s="422"/>
      <c r="HPO208" s="422"/>
      <c r="HPP208" s="422"/>
      <c r="HPQ208" s="422"/>
      <c r="HPR208" s="422"/>
      <c r="HPS208" s="422"/>
      <c r="HPT208" s="422"/>
      <c r="HPU208" s="422"/>
      <c r="HPV208" s="422"/>
      <c r="HPW208" s="422"/>
      <c r="HPX208" s="422"/>
      <c r="HPY208" s="422"/>
      <c r="HPZ208" s="422"/>
      <c r="HQA208" s="422"/>
      <c r="HQB208" s="422"/>
      <c r="HQC208" s="422"/>
      <c r="HQD208" s="422"/>
      <c r="HQE208" s="422"/>
      <c r="HQF208" s="422"/>
      <c r="HQG208" s="422"/>
      <c r="HQH208" s="422"/>
      <c r="HQI208" s="422"/>
      <c r="HQJ208" s="422"/>
      <c r="HQK208" s="422"/>
      <c r="HQL208" s="422"/>
      <c r="HQM208" s="422"/>
      <c r="HQN208" s="422"/>
      <c r="HQO208" s="422"/>
      <c r="HQP208" s="422"/>
      <c r="HQQ208" s="422"/>
      <c r="HQR208" s="422"/>
      <c r="HQS208" s="422"/>
      <c r="HQT208" s="422"/>
      <c r="HQU208" s="422"/>
      <c r="HQV208" s="422"/>
      <c r="HQW208" s="422"/>
      <c r="HQX208" s="422"/>
      <c r="HQY208" s="422"/>
      <c r="HQZ208" s="422"/>
      <c r="HRA208" s="422"/>
      <c r="HRB208" s="422"/>
      <c r="HRC208" s="422"/>
      <c r="HRD208" s="422"/>
      <c r="HRE208" s="422"/>
      <c r="HRF208" s="422"/>
      <c r="HRG208" s="422"/>
      <c r="HRH208" s="422"/>
      <c r="HRI208" s="422"/>
      <c r="HRJ208" s="422"/>
      <c r="HRK208" s="422"/>
      <c r="HRL208" s="422"/>
      <c r="HRM208" s="422"/>
      <c r="HRN208" s="422"/>
      <c r="HRO208" s="422"/>
      <c r="HRP208" s="422"/>
      <c r="HRQ208" s="422"/>
      <c r="HRR208" s="422"/>
      <c r="HRS208" s="422"/>
      <c r="HRT208" s="422"/>
      <c r="HRU208" s="422"/>
      <c r="HRV208" s="422"/>
      <c r="HRW208" s="422"/>
      <c r="HRX208" s="422"/>
      <c r="HRY208" s="422"/>
      <c r="HRZ208" s="422"/>
      <c r="HSA208" s="422"/>
      <c r="HSB208" s="422"/>
      <c r="HSC208" s="422"/>
      <c r="HSD208" s="422"/>
      <c r="HSE208" s="422"/>
      <c r="HSF208" s="422"/>
      <c r="HSG208" s="422"/>
      <c r="HSH208" s="422"/>
      <c r="HSI208" s="422"/>
      <c r="HSJ208" s="422"/>
      <c r="HSK208" s="422"/>
      <c r="HSL208" s="422"/>
      <c r="HSM208" s="422"/>
      <c r="HSN208" s="422"/>
      <c r="HSO208" s="422"/>
      <c r="HSP208" s="422"/>
      <c r="HSQ208" s="422"/>
      <c r="HSR208" s="422"/>
      <c r="HSS208" s="422"/>
      <c r="HST208" s="422"/>
      <c r="HSU208" s="422"/>
      <c r="HSV208" s="422"/>
      <c r="HSW208" s="422"/>
      <c r="HSX208" s="422"/>
      <c r="HSY208" s="422"/>
      <c r="HSZ208" s="422"/>
      <c r="HTA208" s="422"/>
      <c r="HTB208" s="422"/>
      <c r="HTC208" s="422"/>
      <c r="HTD208" s="422"/>
      <c r="HTE208" s="422"/>
      <c r="HTF208" s="422"/>
      <c r="HTG208" s="422"/>
      <c r="HTH208" s="422"/>
      <c r="HTI208" s="422"/>
      <c r="HTJ208" s="422"/>
      <c r="HTK208" s="422"/>
      <c r="HTL208" s="422"/>
      <c r="HTM208" s="422"/>
      <c r="HTN208" s="422"/>
      <c r="HTO208" s="422"/>
      <c r="HTP208" s="422"/>
      <c r="HTQ208" s="422"/>
      <c r="HTR208" s="422"/>
      <c r="HTS208" s="422"/>
      <c r="HTT208" s="422"/>
      <c r="HTU208" s="422"/>
      <c r="HTV208" s="422"/>
      <c r="HTW208" s="422"/>
      <c r="HTX208" s="422"/>
      <c r="HTY208" s="422"/>
      <c r="HTZ208" s="422"/>
      <c r="HUA208" s="422"/>
      <c r="HUB208" s="422"/>
      <c r="HUC208" s="422"/>
      <c r="HUD208" s="422"/>
      <c r="HUE208" s="422"/>
      <c r="HUF208" s="422"/>
      <c r="HUG208" s="422"/>
      <c r="HUH208" s="422"/>
      <c r="HUI208" s="422"/>
      <c r="HUJ208" s="422"/>
      <c r="HUK208" s="422"/>
      <c r="HUL208" s="422"/>
      <c r="HUM208" s="422"/>
      <c r="HUN208" s="422"/>
      <c r="HUO208" s="422"/>
      <c r="HUP208" s="422"/>
      <c r="HUQ208" s="422"/>
      <c r="HUR208" s="422"/>
      <c r="HUS208" s="422"/>
      <c r="HUT208" s="422"/>
      <c r="HUU208" s="422"/>
      <c r="HUV208" s="422"/>
      <c r="HUW208" s="422"/>
      <c r="HUX208" s="422"/>
      <c r="HUY208" s="422"/>
      <c r="HUZ208" s="422"/>
      <c r="HVA208" s="422"/>
      <c r="HVB208" s="422"/>
      <c r="HVC208" s="422"/>
      <c r="HVD208" s="422"/>
      <c r="HVE208" s="422"/>
      <c r="HVF208" s="422"/>
      <c r="HVG208" s="422"/>
      <c r="HVH208" s="422"/>
      <c r="HVI208" s="422"/>
      <c r="HVJ208" s="422"/>
      <c r="HVK208" s="422"/>
      <c r="HVL208" s="422"/>
      <c r="HVM208" s="422"/>
      <c r="HVN208" s="422"/>
      <c r="HVO208" s="422"/>
      <c r="HVP208" s="422"/>
      <c r="HVQ208" s="422"/>
      <c r="HVR208" s="422"/>
      <c r="HVS208" s="422"/>
      <c r="HVT208" s="422"/>
      <c r="HVU208" s="422"/>
      <c r="HVV208" s="422"/>
      <c r="HVW208" s="422"/>
      <c r="HVX208" s="422"/>
      <c r="HVY208" s="422"/>
      <c r="HVZ208" s="422"/>
      <c r="HWA208" s="422"/>
      <c r="HWB208" s="422"/>
      <c r="HWC208" s="422"/>
      <c r="HWD208" s="422"/>
      <c r="HWE208" s="422"/>
      <c r="HWF208" s="422"/>
      <c r="HWG208" s="422"/>
      <c r="HWH208" s="422"/>
      <c r="HWI208" s="422"/>
      <c r="HWJ208" s="422"/>
      <c r="HWK208" s="422"/>
      <c r="HWL208" s="422"/>
      <c r="HWM208" s="422"/>
      <c r="HWN208" s="422"/>
      <c r="HWO208" s="422"/>
      <c r="HWP208" s="422"/>
      <c r="HWQ208" s="422"/>
      <c r="HWR208" s="422"/>
      <c r="HWS208" s="422"/>
      <c r="HWT208" s="422"/>
      <c r="HWU208" s="422"/>
      <c r="HWV208" s="422"/>
      <c r="HWW208" s="422"/>
      <c r="HWX208" s="422"/>
      <c r="HWY208" s="422"/>
      <c r="HWZ208" s="422"/>
      <c r="HXA208" s="422"/>
      <c r="HXB208" s="422"/>
      <c r="HXC208" s="422"/>
      <c r="HXD208" s="422"/>
      <c r="HXE208" s="422"/>
      <c r="HXF208" s="422"/>
      <c r="HXG208" s="422"/>
      <c r="HXH208" s="422"/>
      <c r="HXI208" s="422"/>
      <c r="HXJ208" s="422"/>
      <c r="HXK208" s="422"/>
      <c r="HXL208" s="422"/>
      <c r="HXM208" s="422"/>
      <c r="HXN208" s="422"/>
      <c r="HXO208" s="422"/>
      <c r="HXP208" s="422"/>
      <c r="HXQ208" s="422"/>
      <c r="HXR208" s="422"/>
      <c r="HXS208" s="422"/>
      <c r="HXT208" s="422"/>
      <c r="HXU208" s="422"/>
      <c r="HXV208" s="422"/>
      <c r="HXW208" s="422"/>
      <c r="HXX208" s="422"/>
      <c r="HXY208" s="422"/>
      <c r="HXZ208" s="422"/>
      <c r="HYA208" s="422"/>
      <c r="HYB208" s="422"/>
      <c r="HYC208" s="422"/>
      <c r="HYD208" s="422"/>
      <c r="HYE208" s="422"/>
      <c r="HYF208" s="422"/>
      <c r="HYG208" s="422"/>
      <c r="HYH208" s="422"/>
      <c r="HYI208" s="422"/>
      <c r="HYJ208" s="422"/>
      <c r="HYK208" s="422"/>
      <c r="HYL208" s="422"/>
      <c r="HYM208" s="422"/>
      <c r="HYN208" s="422"/>
      <c r="HYO208" s="422"/>
      <c r="HYP208" s="422"/>
      <c r="HYQ208" s="422"/>
      <c r="HYR208" s="422"/>
      <c r="HYS208" s="422"/>
      <c r="HYT208" s="422"/>
      <c r="HYU208" s="422"/>
      <c r="HYV208" s="422"/>
      <c r="HYW208" s="422"/>
      <c r="HYX208" s="422"/>
      <c r="HYY208" s="422"/>
      <c r="HYZ208" s="422"/>
      <c r="HZA208" s="422"/>
      <c r="HZB208" s="422"/>
      <c r="HZC208" s="422"/>
      <c r="HZD208" s="422"/>
      <c r="HZE208" s="422"/>
      <c r="HZF208" s="422"/>
      <c r="HZG208" s="422"/>
      <c r="HZH208" s="422"/>
      <c r="HZI208" s="422"/>
      <c r="HZJ208" s="422"/>
      <c r="HZK208" s="422"/>
      <c r="HZL208" s="422"/>
      <c r="HZM208" s="422"/>
      <c r="HZN208" s="422"/>
      <c r="HZO208" s="422"/>
      <c r="HZP208" s="422"/>
      <c r="HZQ208" s="422"/>
      <c r="HZR208" s="422"/>
      <c r="HZS208" s="422"/>
      <c r="HZT208" s="422"/>
      <c r="HZU208" s="422"/>
      <c r="HZV208" s="422"/>
      <c r="HZW208" s="422"/>
      <c r="HZX208" s="422"/>
      <c r="HZY208" s="422"/>
      <c r="HZZ208" s="422"/>
      <c r="IAA208" s="422"/>
      <c r="IAB208" s="422"/>
      <c r="IAC208" s="422"/>
      <c r="IAD208" s="422"/>
      <c r="IAE208" s="422"/>
      <c r="IAF208" s="422"/>
      <c r="IAG208" s="422"/>
      <c r="IAH208" s="422"/>
      <c r="IAI208" s="422"/>
      <c r="IAJ208" s="422"/>
      <c r="IAK208" s="422"/>
      <c r="IAL208" s="422"/>
      <c r="IAM208" s="422"/>
      <c r="IAN208" s="422"/>
      <c r="IAO208" s="422"/>
      <c r="IAP208" s="422"/>
      <c r="IAQ208" s="422"/>
      <c r="IAR208" s="422"/>
      <c r="IAS208" s="422"/>
      <c r="IAT208" s="422"/>
      <c r="IAU208" s="422"/>
      <c r="IAV208" s="422"/>
      <c r="IAW208" s="422"/>
      <c r="IAX208" s="422"/>
      <c r="IAY208" s="422"/>
      <c r="IAZ208" s="422"/>
      <c r="IBA208" s="422"/>
      <c r="IBB208" s="422"/>
      <c r="IBC208" s="422"/>
      <c r="IBD208" s="422"/>
      <c r="IBE208" s="422"/>
      <c r="IBF208" s="422"/>
      <c r="IBG208" s="422"/>
      <c r="IBH208" s="422"/>
      <c r="IBI208" s="422"/>
      <c r="IBJ208" s="422"/>
      <c r="IBK208" s="422"/>
      <c r="IBL208" s="422"/>
      <c r="IBM208" s="422"/>
      <c r="IBN208" s="422"/>
      <c r="IBO208" s="422"/>
      <c r="IBP208" s="422"/>
      <c r="IBQ208" s="422"/>
      <c r="IBR208" s="422"/>
      <c r="IBS208" s="422"/>
      <c r="IBT208" s="422"/>
      <c r="IBU208" s="422"/>
      <c r="IBV208" s="422"/>
      <c r="IBW208" s="422"/>
      <c r="IBX208" s="422"/>
      <c r="IBY208" s="422"/>
      <c r="IBZ208" s="422"/>
      <c r="ICA208" s="422"/>
      <c r="ICB208" s="422"/>
      <c r="ICC208" s="422"/>
      <c r="ICD208" s="422"/>
      <c r="ICE208" s="422"/>
      <c r="ICF208" s="422"/>
      <c r="ICG208" s="422"/>
      <c r="ICH208" s="422"/>
      <c r="ICI208" s="422"/>
      <c r="ICJ208" s="422"/>
      <c r="ICK208" s="422"/>
      <c r="ICL208" s="422"/>
      <c r="ICM208" s="422"/>
      <c r="ICN208" s="422"/>
      <c r="ICO208" s="422"/>
      <c r="ICP208" s="422"/>
      <c r="ICQ208" s="422"/>
      <c r="ICR208" s="422"/>
      <c r="ICS208" s="422"/>
      <c r="ICT208" s="422"/>
      <c r="ICU208" s="422"/>
      <c r="ICV208" s="422"/>
      <c r="ICW208" s="422"/>
      <c r="ICX208" s="422"/>
      <c r="ICY208" s="422"/>
      <c r="ICZ208" s="422"/>
      <c r="IDA208" s="422"/>
      <c r="IDB208" s="422"/>
      <c r="IDC208" s="422"/>
      <c r="IDD208" s="422"/>
      <c r="IDE208" s="422"/>
      <c r="IDF208" s="422"/>
      <c r="IDG208" s="422"/>
      <c r="IDH208" s="422"/>
      <c r="IDI208" s="422"/>
      <c r="IDJ208" s="422"/>
      <c r="IDK208" s="422"/>
      <c r="IDL208" s="422"/>
      <c r="IDM208" s="422"/>
      <c r="IDN208" s="422"/>
      <c r="IDO208" s="422"/>
      <c r="IDP208" s="422"/>
      <c r="IDQ208" s="422"/>
      <c r="IDR208" s="422"/>
      <c r="IDS208" s="422"/>
      <c r="IDT208" s="422"/>
      <c r="IDU208" s="422"/>
      <c r="IDV208" s="422"/>
      <c r="IDW208" s="422"/>
      <c r="IDX208" s="422"/>
      <c r="IDY208" s="422"/>
      <c r="IDZ208" s="422"/>
      <c r="IEA208" s="422"/>
      <c r="IEB208" s="422"/>
      <c r="IEC208" s="422"/>
      <c r="IED208" s="422"/>
      <c r="IEE208" s="422"/>
      <c r="IEF208" s="422"/>
      <c r="IEG208" s="422"/>
      <c r="IEH208" s="422"/>
      <c r="IEI208" s="422"/>
      <c r="IEJ208" s="422"/>
      <c r="IEK208" s="422"/>
      <c r="IEL208" s="422"/>
      <c r="IEM208" s="422"/>
      <c r="IEN208" s="422"/>
      <c r="IEO208" s="422"/>
      <c r="IEP208" s="422"/>
      <c r="IEQ208" s="422"/>
      <c r="IER208" s="422"/>
      <c r="IES208" s="422"/>
      <c r="IET208" s="422"/>
      <c r="IEU208" s="422"/>
      <c r="IEV208" s="422"/>
      <c r="IEW208" s="422"/>
      <c r="IEX208" s="422"/>
      <c r="IEY208" s="422"/>
      <c r="IEZ208" s="422"/>
      <c r="IFA208" s="422"/>
      <c r="IFB208" s="422"/>
      <c r="IFC208" s="422"/>
      <c r="IFD208" s="422"/>
      <c r="IFE208" s="422"/>
      <c r="IFF208" s="422"/>
      <c r="IFG208" s="422"/>
      <c r="IFH208" s="422"/>
      <c r="IFI208" s="422"/>
      <c r="IFJ208" s="422"/>
      <c r="IFK208" s="422"/>
      <c r="IFL208" s="422"/>
      <c r="IFM208" s="422"/>
      <c r="IFN208" s="422"/>
      <c r="IFO208" s="422"/>
      <c r="IFP208" s="422"/>
      <c r="IFQ208" s="422"/>
      <c r="IFR208" s="422"/>
      <c r="IFS208" s="422"/>
      <c r="IFT208" s="422"/>
      <c r="IFU208" s="422"/>
      <c r="IFV208" s="422"/>
      <c r="IFW208" s="422"/>
      <c r="IFX208" s="422"/>
      <c r="IFY208" s="422"/>
      <c r="IFZ208" s="422"/>
      <c r="IGA208" s="422"/>
      <c r="IGB208" s="422"/>
      <c r="IGC208" s="422"/>
      <c r="IGD208" s="422"/>
      <c r="IGE208" s="422"/>
      <c r="IGF208" s="422"/>
      <c r="IGG208" s="422"/>
      <c r="IGH208" s="422"/>
      <c r="IGI208" s="422"/>
      <c r="IGJ208" s="422"/>
      <c r="IGK208" s="422"/>
      <c r="IGL208" s="422"/>
      <c r="IGM208" s="422"/>
      <c r="IGN208" s="422"/>
      <c r="IGO208" s="422"/>
      <c r="IGP208" s="422"/>
      <c r="IGQ208" s="422"/>
      <c r="IGR208" s="422"/>
      <c r="IGS208" s="422"/>
      <c r="IGT208" s="422"/>
      <c r="IGU208" s="422"/>
      <c r="IGV208" s="422"/>
      <c r="IGW208" s="422"/>
      <c r="IGX208" s="422"/>
      <c r="IGY208" s="422"/>
      <c r="IGZ208" s="422"/>
      <c r="IHA208" s="422"/>
      <c r="IHB208" s="422"/>
      <c r="IHC208" s="422"/>
      <c r="IHD208" s="422"/>
      <c r="IHE208" s="422"/>
      <c r="IHF208" s="422"/>
      <c r="IHG208" s="422"/>
      <c r="IHH208" s="422"/>
      <c r="IHI208" s="422"/>
      <c r="IHJ208" s="422"/>
      <c r="IHK208" s="422"/>
      <c r="IHL208" s="422"/>
      <c r="IHM208" s="422"/>
      <c r="IHN208" s="422"/>
      <c r="IHO208" s="422"/>
      <c r="IHP208" s="422"/>
      <c r="IHQ208" s="422"/>
      <c r="IHR208" s="422"/>
      <c r="IHS208" s="422"/>
      <c r="IHT208" s="422"/>
      <c r="IHU208" s="422"/>
      <c r="IHV208" s="422"/>
      <c r="IHW208" s="422"/>
      <c r="IHX208" s="422"/>
      <c r="IHY208" s="422"/>
      <c r="IHZ208" s="422"/>
      <c r="IIA208" s="422"/>
      <c r="IIB208" s="422"/>
      <c r="IIC208" s="422"/>
      <c r="IID208" s="422"/>
      <c r="IIE208" s="422"/>
      <c r="IIF208" s="422"/>
      <c r="IIG208" s="422"/>
      <c r="IIH208" s="422"/>
      <c r="III208" s="422"/>
      <c r="IIJ208" s="422"/>
      <c r="IIK208" s="422"/>
      <c r="IIL208" s="422"/>
      <c r="IIM208" s="422"/>
      <c r="IIN208" s="422"/>
      <c r="IIO208" s="422"/>
      <c r="IIP208" s="422"/>
      <c r="IIQ208" s="422"/>
      <c r="IIR208" s="422"/>
      <c r="IIS208" s="422"/>
      <c r="IIT208" s="422"/>
      <c r="IIU208" s="422"/>
      <c r="IIV208" s="422"/>
      <c r="IIW208" s="422"/>
      <c r="IIX208" s="422"/>
      <c r="IIY208" s="422"/>
      <c r="IIZ208" s="422"/>
      <c r="IJA208" s="422"/>
      <c r="IJB208" s="422"/>
      <c r="IJC208" s="422"/>
      <c r="IJD208" s="422"/>
      <c r="IJE208" s="422"/>
      <c r="IJF208" s="422"/>
      <c r="IJG208" s="422"/>
      <c r="IJH208" s="422"/>
      <c r="IJI208" s="422"/>
      <c r="IJJ208" s="422"/>
      <c r="IJK208" s="422"/>
      <c r="IJL208" s="422"/>
      <c r="IJM208" s="422"/>
      <c r="IJN208" s="422"/>
      <c r="IJO208" s="422"/>
      <c r="IJP208" s="422"/>
      <c r="IJQ208" s="422"/>
      <c r="IJR208" s="422"/>
      <c r="IJS208" s="422"/>
      <c r="IJT208" s="422"/>
      <c r="IJU208" s="422"/>
      <c r="IJV208" s="422"/>
      <c r="IJW208" s="422"/>
      <c r="IJX208" s="422"/>
      <c r="IJY208" s="422"/>
      <c r="IJZ208" s="422"/>
      <c r="IKA208" s="422"/>
      <c r="IKB208" s="422"/>
      <c r="IKC208" s="422"/>
      <c r="IKD208" s="422"/>
      <c r="IKE208" s="422"/>
      <c r="IKF208" s="422"/>
      <c r="IKG208" s="422"/>
      <c r="IKH208" s="422"/>
      <c r="IKI208" s="422"/>
      <c r="IKJ208" s="422"/>
      <c r="IKK208" s="422"/>
      <c r="IKL208" s="422"/>
      <c r="IKM208" s="422"/>
      <c r="IKN208" s="422"/>
      <c r="IKO208" s="422"/>
      <c r="IKP208" s="422"/>
      <c r="IKQ208" s="422"/>
      <c r="IKR208" s="422"/>
      <c r="IKS208" s="422"/>
      <c r="IKT208" s="422"/>
      <c r="IKU208" s="422"/>
      <c r="IKV208" s="422"/>
      <c r="IKW208" s="422"/>
      <c r="IKX208" s="422"/>
      <c r="IKY208" s="422"/>
      <c r="IKZ208" s="422"/>
      <c r="ILA208" s="422"/>
      <c r="ILB208" s="422"/>
      <c r="ILC208" s="422"/>
      <c r="ILD208" s="422"/>
      <c r="ILE208" s="422"/>
      <c r="ILF208" s="422"/>
      <c r="ILG208" s="422"/>
      <c r="ILH208" s="422"/>
      <c r="ILI208" s="422"/>
      <c r="ILJ208" s="422"/>
      <c r="ILK208" s="422"/>
      <c r="ILL208" s="422"/>
      <c r="ILM208" s="422"/>
      <c r="ILN208" s="422"/>
      <c r="ILO208" s="422"/>
      <c r="ILP208" s="422"/>
      <c r="ILQ208" s="422"/>
      <c r="ILR208" s="422"/>
      <c r="ILS208" s="422"/>
      <c r="ILT208" s="422"/>
      <c r="ILU208" s="422"/>
      <c r="ILV208" s="422"/>
      <c r="ILW208" s="422"/>
      <c r="ILX208" s="422"/>
      <c r="ILY208" s="422"/>
      <c r="ILZ208" s="422"/>
      <c r="IMA208" s="422"/>
      <c r="IMB208" s="422"/>
      <c r="IMC208" s="422"/>
      <c r="IMD208" s="422"/>
      <c r="IME208" s="422"/>
      <c r="IMF208" s="422"/>
      <c r="IMG208" s="422"/>
      <c r="IMH208" s="422"/>
      <c r="IMI208" s="422"/>
      <c r="IMJ208" s="422"/>
      <c r="IMK208" s="422"/>
      <c r="IML208" s="422"/>
      <c r="IMM208" s="422"/>
      <c r="IMN208" s="422"/>
      <c r="IMO208" s="422"/>
      <c r="IMP208" s="422"/>
      <c r="IMQ208" s="422"/>
      <c r="IMR208" s="422"/>
      <c r="IMS208" s="422"/>
      <c r="IMT208" s="422"/>
      <c r="IMU208" s="422"/>
      <c r="IMV208" s="422"/>
      <c r="IMW208" s="422"/>
      <c r="IMX208" s="422"/>
      <c r="IMY208" s="422"/>
      <c r="IMZ208" s="422"/>
      <c r="INA208" s="422"/>
      <c r="INB208" s="422"/>
      <c r="INC208" s="422"/>
      <c r="IND208" s="422"/>
      <c r="INE208" s="422"/>
      <c r="INF208" s="422"/>
      <c r="ING208" s="422"/>
      <c r="INH208" s="422"/>
      <c r="INI208" s="422"/>
      <c r="INJ208" s="422"/>
      <c r="INK208" s="422"/>
      <c r="INL208" s="422"/>
      <c r="INM208" s="422"/>
      <c r="INN208" s="422"/>
      <c r="INO208" s="422"/>
      <c r="INP208" s="422"/>
      <c r="INQ208" s="422"/>
      <c r="INR208" s="422"/>
      <c r="INS208" s="422"/>
      <c r="INT208" s="422"/>
      <c r="INU208" s="422"/>
      <c r="INV208" s="422"/>
      <c r="INW208" s="422"/>
      <c r="INX208" s="422"/>
      <c r="INY208" s="422"/>
      <c r="INZ208" s="422"/>
      <c r="IOA208" s="422"/>
      <c r="IOB208" s="422"/>
      <c r="IOC208" s="422"/>
      <c r="IOD208" s="422"/>
      <c r="IOE208" s="422"/>
      <c r="IOF208" s="422"/>
      <c r="IOG208" s="422"/>
      <c r="IOH208" s="422"/>
      <c r="IOI208" s="422"/>
      <c r="IOJ208" s="422"/>
      <c r="IOK208" s="422"/>
      <c r="IOL208" s="422"/>
      <c r="IOM208" s="422"/>
      <c r="ION208" s="422"/>
      <c r="IOO208" s="422"/>
      <c r="IOP208" s="422"/>
      <c r="IOQ208" s="422"/>
      <c r="IOR208" s="422"/>
      <c r="IOS208" s="422"/>
      <c r="IOT208" s="422"/>
      <c r="IOU208" s="422"/>
      <c r="IOV208" s="422"/>
      <c r="IOW208" s="422"/>
      <c r="IOX208" s="422"/>
      <c r="IOY208" s="422"/>
      <c r="IOZ208" s="422"/>
      <c r="IPA208" s="422"/>
      <c r="IPB208" s="422"/>
      <c r="IPC208" s="422"/>
      <c r="IPD208" s="422"/>
      <c r="IPE208" s="422"/>
      <c r="IPF208" s="422"/>
      <c r="IPG208" s="422"/>
      <c r="IPH208" s="422"/>
      <c r="IPI208" s="422"/>
      <c r="IPJ208" s="422"/>
      <c r="IPK208" s="422"/>
      <c r="IPL208" s="422"/>
      <c r="IPM208" s="422"/>
      <c r="IPN208" s="422"/>
      <c r="IPO208" s="422"/>
      <c r="IPP208" s="422"/>
      <c r="IPQ208" s="422"/>
      <c r="IPR208" s="422"/>
      <c r="IPS208" s="422"/>
      <c r="IPT208" s="422"/>
      <c r="IPU208" s="422"/>
      <c r="IPV208" s="422"/>
      <c r="IPW208" s="422"/>
      <c r="IPX208" s="422"/>
      <c r="IPY208" s="422"/>
      <c r="IPZ208" s="422"/>
      <c r="IQA208" s="422"/>
      <c r="IQB208" s="422"/>
      <c r="IQC208" s="422"/>
      <c r="IQD208" s="422"/>
      <c r="IQE208" s="422"/>
      <c r="IQF208" s="422"/>
      <c r="IQG208" s="422"/>
      <c r="IQH208" s="422"/>
      <c r="IQI208" s="422"/>
      <c r="IQJ208" s="422"/>
      <c r="IQK208" s="422"/>
      <c r="IQL208" s="422"/>
      <c r="IQM208" s="422"/>
      <c r="IQN208" s="422"/>
      <c r="IQO208" s="422"/>
      <c r="IQP208" s="422"/>
      <c r="IQQ208" s="422"/>
      <c r="IQR208" s="422"/>
      <c r="IQS208" s="422"/>
      <c r="IQT208" s="422"/>
      <c r="IQU208" s="422"/>
      <c r="IQV208" s="422"/>
      <c r="IQW208" s="422"/>
      <c r="IQX208" s="422"/>
      <c r="IQY208" s="422"/>
      <c r="IQZ208" s="422"/>
      <c r="IRA208" s="422"/>
      <c r="IRB208" s="422"/>
      <c r="IRC208" s="422"/>
      <c r="IRD208" s="422"/>
      <c r="IRE208" s="422"/>
      <c r="IRF208" s="422"/>
      <c r="IRG208" s="422"/>
      <c r="IRH208" s="422"/>
      <c r="IRI208" s="422"/>
      <c r="IRJ208" s="422"/>
      <c r="IRK208" s="422"/>
      <c r="IRL208" s="422"/>
      <c r="IRM208" s="422"/>
      <c r="IRN208" s="422"/>
      <c r="IRO208" s="422"/>
      <c r="IRP208" s="422"/>
      <c r="IRQ208" s="422"/>
      <c r="IRR208" s="422"/>
      <c r="IRS208" s="422"/>
      <c r="IRT208" s="422"/>
      <c r="IRU208" s="422"/>
      <c r="IRV208" s="422"/>
      <c r="IRW208" s="422"/>
      <c r="IRX208" s="422"/>
      <c r="IRY208" s="422"/>
      <c r="IRZ208" s="422"/>
      <c r="ISA208" s="422"/>
      <c r="ISB208" s="422"/>
      <c r="ISC208" s="422"/>
      <c r="ISD208" s="422"/>
      <c r="ISE208" s="422"/>
      <c r="ISF208" s="422"/>
      <c r="ISG208" s="422"/>
      <c r="ISH208" s="422"/>
      <c r="ISI208" s="422"/>
      <c r="ISJ208" s="422"/>
      <c r="ISK208" s="422"/>
      <c r="ISL208" s="422"/>
      <c r="ISM208" s="422"/>
      <c r="ISN208" s="422"/>
      <c r="ISO208" s="422"/>
      <c r="ISP208" s="422"/>
      <c r="ISQ208" s="422"/>
      <c r="ISR208" s="422"/>
      <c r="ISS208" s="422"/>
      <c r="IST208" s="422"/>
      <c r="ISU208" s="422"/>
      <c r="ISV208" s="422"/>
      <c r="ISW208" s="422"/>
      <c r="ISX208" s="422"/>
      <c r="ISY208" s="422"/>
      <c r="ISZ208" s="422"/>
      <c r="ITA208" s="422"/>
      <c r="ITB208" s="422"/>
      <c r="ITC208" s="422"/>
      <c r="ITD208" s="422"/>
      <c r="ITE208" s="422"/>
      <c r="ITF208" s="422"/>
      <c r="ITG208" s="422"/>
      <c r="ITH208" s="422"/>
      <c r="ITI208" s="422"/>
      <c r="ITJ208" s="422"/>
      <c r="ITK208" s="422"/>
      <c r="ITL208" s="422"/>
      <c r="ITM208" s="422"/>
      <c r="ITN208" s="422"/>
      <c r="ITO208" s="422"/>
      <c r="ITP208" s="422"/>
      <c r="ITQ208" s="422"/>
      <c r="ITR208" s="422"/>
      <c r="ITS208" s="422"/>
      <c r="ITT208" s="422"/>
      <c r="ITU208" s="422"/>
      <c r="ITV208" s="422"/>
      <c r="ITW208" s="422"/>
      <c r="ITX208" s="422"/>
      <c r="ITY208" s="422"/>
      <c r="ITZ208" s="422"/>
      <c r="IUA208" s="422"/>
      <c r="IUB208" s="422"/>
      <c r="IUC208" s="422"/>
      <c r="IUD208" s="422"/>
      <c r="IUE208" s="422"/>
      <c r="IUF208" s="422"/>
      <c r="IUG208" s="422"/>
      <c r="IUH208" s="422"/>
      <c r="IUI208" s="422"/>
      <c r="IUJ208" s="422"/>
      <c r="IUK208" s="422"/>
      <c r="IUL208" s="422"/>
      <c r="IUM208" s="422"/>
      <c r="IUN208" s="422"/>
      <c r="IUO208" s="422"/>
      <c r="IUP208" s="422"/>
      <c r="IUQ208" s="422"/>
      <c r="IUR208" s="422"/>
      <c r="IUS208" s="422"/>
      <c r="IUT208" s="422"/>
      <c r="IUU208" s="422"/>
      <c r="IUV208" s="422"/>
      <c r="IUW208" s="422"/>
      <c r="IUX208" s="422"/>
      <c r="IUY208" s="422"/>
      <c r="IUZ208" s="422"/>
      <c r="IVA208" s="422"/>
      <c r="IVB208" s="422"/>
      <c r="IVC208" s="422"/>
      <c r="IVD208" s="422"/>
      <c r="IVE208" s="422"/>
      <c r="IVF208" s="422"/>
      <c r="IVG208" s="422"/>
      <c r="IVH208" s="422"/>
      <c r="IVI208" s="422"/>
      <c r="IVJ208" s="422"/>
      <c r="IVK208" s="422"/>
      <c r="IVL208" s="422"/>
      <c r="IVM208" s="422"/>
      <c r="IVN208" s="422"/>
      <c r="IVO208" s="422"/>
      <c r="IVP208" s="422"/>
      <c r="IVQ208" s="422"/>
      <c r="IVR208" s="422"/>
      <c r="IVS208" s="422"/>
      <c r="IVT208" s="422"/>
      <c r="IVU208" s="422"/>
      <c r="IVV208" s="422"/>
      <c r="IVW208" s="422"/>
      <c r="IVX208" s="422"/>
      <c r="IVY208" s="422"/>
      <c r="IVZ208" s="422"/>
      <c r="IWA208" s="422"/>
      <c r="IWB208" s="422"/>
      <c r="IWC208" s="422"/>
      <c r="IWD208" s="422"/>
      <c r="IWE208" s="422"/>
      <c r="IWF208" s="422"/>
      <c r="IWG208" s="422"/>
      <c r="IWH208" s="422"/>
      <c r="IWI208" s="422"/>
      <c r="IWJ208" s="422"/>
      <c r="IWK208" s="422"/>
      <c r="IWL208" s="422"/>
      <c r="IWM208" s="422"/>
      <c r="IWN208" s="422"/>
      <c r="IWO208" s="422"/>
      <c r="IWP208" s="422"/>
      <c r="IWQ208" s="422"/>
      <c r="IWR208" s="422"/>
      <c r="IWS208" s="422"/>
      <c r="IWT208" s="422"/>
      <c r="IWU208" s="422"/>
      <c r="IWV208" s="422"/>
      <c r="IWW208" s="422"/>
      <c r="IWX208" s="422"/>
      <c r="IWY208" s="422"/>
      <c r="IWZ208" s="422"/>
      <c r="IXA208" s="422"/>
      <c r="IXB208" s="422"/>
      <c r="IXC208" s="422"/>
      <c r="IXD208" s="422"/>
      <c r="IXE208" s="422"/>
      <c r="IXF208" s="422"/>
      <c r="IXG208" s="422"/>
      <c r="IXH208" s="422"/>
      <c r="IXI208" s="422"/>
      <c r="IXJ208" s="422"/>
      <c r="IXK208" s="422"/>
      <c r="IXL208" s="422"/>
      <c r="IXM208" s="422"/>
      <c r="IXN208" s="422"/>
      <c r="IXO208" s="422"/>
      <c r="IXP208" s="422"/>
      <c r="IXQ208" s="422"/>
      <c r="IXR208" s="422"/>
      <c r="IXS208" s="422"/>
      <c r="IXT208" s="422"/>
      <c r="IXU208" s="422"/>
      <c r="IXV208" s="422"/>
      <c r="IXW208" s="422"/>
      <c r="IXX208" s="422"/>
      <c r="IXY208" s="422"/>
      <c r="IXZ208" s="422"/>
      <c r="IYA208" s="422"/>
      <c r="IYB208" s="422"/>
      <c r="IYC208" s="422"/>
      <c r="IYD208" s="422"/>
      <c r="IYE208" s="422"/>
      <c r="IYF208" s="422"/>
      <c r="IYG208" s="422"/>
      <c r="IYH208" s="422"/>
      <c r="IYI208" s="422"/>
      <c r="IYJ208" s="422"/>
      <c r="IYK208" s="422"/>
      <c r="IYL208" s="422"/>
      <c r="IYM208" s="422"/>
      <c r="IYN208" s="422"/>
      <c r="IYO208" s="422"/>
      <c r="IYP208" s="422"/>
      <c r="IYQ208" s="422"/>
      <c r="IYR208" s="422"/>
      <c r="IYS208" s="422"/>
      <c r="IYT208" s="422"/>
      <c r="IYU208" s="422"/>
      <c r="IYV208" s="422"/>
      <c r="IYW208" s="422"/>
      <c r="IYX208" s="422"/>
      <c r="IYY208" s="422"/>
      <c r="IYZ208" s="422"/>
      <c r="IZA208" s="422"/>
      <c r="IZB208" s="422"/>
      <c r="IZC208" s="422"/>
      <c r="IZD208" s="422"/>
      <c r="IZE208" s="422"/>
      <c r="IZF208" s="422"/>
      <c r="IZG208" s="422"/>
      <c r="IZH208" s="422"/>
      <c r="IZI208" s="422"/>
      <c r="IZJ208" s="422"/>
      <c r="IZK208" s="422"/>
      <c r="IZL208" s="422"/>
      <c r="IZM208" s="422"/>
      <c r="IZN208" s="422"/>
      <c r="IZO208" s="422"/>
      <c r="IZP208" s="422"/>
      <c r="IZQ208" s="422"/>
      <c r="IZR208" s="422"/>
      <c r="IZS208" s="422"/>
      <c r="IZT208" s="422"/>
      <c r="IZU208" s="422"/>
      <c r="IZV208" s="422"/>
      <c r="IZW208" s="422"/>
      <c r="IZX208" s="422"/>
      <c r="IZY208" s="422"/>
      <c r="IZZ208" s="422"/>
      <c r="JAA208" s="422"/>
      <c r="JAB208" s="422"/>
      <c r="JAC208" s="422"/>
      <c r="JAD208" s="422"/>
      <c r="JAE208" s="422"/>
      <c r="JAF208" s="422"/>
      <c r="JAG208" s="422"/>
      <c r="JAH208" s="422"/>
      <c r="JAI208" s="422"/>
      <c r="JAJ208" s="422"/>
      <c r="JAK208" s="422"/>
      <c r="JAL208" s="422"/>
      <c r="JAM208" s="422"/>
      <c r="JAN208" s="422"/>
      <c r="JAO208" s="422"/>
      <c r="JAP208" s="422"/>
      <c r="JAQ208" s="422"/>
      <c r="JAR208" s="422"/>
      <c r="JAS208" s="422"/>
      <c r="JAT208" s="422"/>
      <c r="JAU208" s="422"/>
      <c r="JAV208" s="422"/>
      <c r="JAW208" s="422"/>
      <c r="JAX208" s="422"/>
      <c r="JAY208" s="422"/>
      <c r="JAZ208" s="422"/>
      <c r="JBA208" s="422"/>
      <c r="JBB208" s="422"/>
      <c r="JBC208" s="422"/>
      <c r="JBD208" s="422"/>
      <c r="JBE208" s="422"/>
      <c r="JBF208" s="422"/>
      <c r="JBG208" s="422"/>
      <c r="JBH208" s="422"/>
      <c r="JBI208" s="422"/>
      <c r="JBJ208" s="422"/>
      <c r="JBK208" s="422"/>
      <c r="JBL208" s="422"/>
      <c r="JBM208" s="422"/>
      <c r="JBN208" s="422"/>
      <c r="JBO208" s="422"/>
      <c r="JBP208" s="422"/>
      <c r="JBQ208" s="422"/>
      <c r="JBR208" s="422"/>
      <c r="JBS208" s="422"/>
      <c r="JBT208" s="422"/>
      <c r="JBU208" s="422"/>
      <c r="JBV208" s="422"/>
      <c r="JBW208" s="422"/>
      <c r="JBX208" s="422"/>
      <c r="JBY208" s="422"/>
      <c r="JBZ208" s="422"/>
      <c r="JCA208" s="422"/>
      <c r="JCB208" s="422"/>
      <c r="JCC208" s="422"/>
      <c r="JCD208" s="422"/>
      <c r="JCE208" s="422"/>
      <c r="JCF208" s="422"/>
      <c r="JCG208" s="422"/>
      <c r="JCH208" s="422"/>
      <c r="JCI208" s="422"/>
      <c r="JCJ208" s="422"/>
      <c r="JCK208" s="422"/>
      <c r="JCL208" s="422"/>
      <c r="JCM208" s="422"/>
      <c r="JCN208" s="422"/>
      <c r="JCO208" s="422"/>
      <c r="JCP208" s="422"/>
      <c r="JCQ208" s="422"/>
      <c r="JCR208" s="422"/>
      <c r="JCS208" s="422"/>
      <c r="JCT208" s="422"/>
      <c r="JCU208" s="422"/>
      <c r="JCV208" s="422"/>
      <c r="JCW208" s="422"/>
      <c r="JCX208" s="422"/>
      <c r="JCY208" s="422"/>
      <c r="JCZ208" s="422"/>
      <c r="JDA208" s="422"/>
      <c r="JDB208" s="422"/>
      <c r="JDC208" s="422"/>
      <c r="JDD208" s="422"/>
      <c r="JDE208" s="422"/>
      <c r="JDF208" s="422"/>
      <c r="JDG208" s="422"/>
      <c r="JDH208" s="422"/>
      <c r="JDI208" s="422"/>
      <c r="JDJ208" s="422"/>
      <c r="JDK208" s="422"/>
      <c r="JDL208" s="422"/>
      <c r="JDM208" s="422"/>
      <c r="JDN208" s="422"/>
      <c r="JDO208" s="422"/>
      <c r="JDP208" s="422"/>
      <c r="JDQ208" s="422"/>
      <c r="JDR208" s="422"/>
      <c r="JDS208" s="422"/>
      <c r="JDT208" s="422"/>
      <c r="JDU208" s="422"/>
      <c r="JDV208" s="422"/>
      <c r="JDW208" s="422"/>
      <c r="JDX208" s="422"/>
      <c r="JDY208" s="422"/>
      <c r="JDZ208" s="422"/>
      <c r="JEA208" s="422"/>
      <c r="JEB208" s="422"/>
      <c r="JEC208" s="422"/>
      <c r="JED208" s="422"/>
      <c r="JEE208" s="422"/>
      <c r="JEF208" s="422"/>
      <c r="JEG208" s="422"/>
      <c r="JEH208" s="422"/>
      <c r="JEI208" s="422"/>
      <c r="JEJ208" s="422"/>
      <c r="JEK208" s="422"/>
      <c r="JEL208" s="422"/>
      <c r="JEM208" s="422"/>
      <c r="JEN208" s="422"/>
      <c r="JEO208" s="422"/>
      <c r="JEP208" s="422"/>
      <c r="JEQ208" s="422"/>
      <c r="JER208" s="422"/>
      <c r="JES208" s="422"/>
      <c r="JET208" s="422"/>
      <c r="JEU208" s="422"/>
      <c r="JEV208" s="422"/>
      <c r="JEW208" s="422"/>
      <c r="JEX208" s="422"/>
      <c r="JEY208" s="422"/>
      <c r="JEZ208" s="422"/>
      <c r="JFA208" s="422"/>
      <c r="JFB208" s="422"/>
      <c r="JFC208" s="422"/>
      <c r="JFD208" s="422"/>
      <c r="JFE208" s="422"/>
      <c r="JFF208" s="422"/>
      <c r="JFG208" s="422"/>
      <c r="JFH208" s="422"/>
      <c r="JFI208" s="422"/>
      <c r="JFJ208" s="422"/>
      <c r="JFK208" s="422"/>
      <c r="JFL208" s="422"/>
      <c r="JFM208" s="422"/>
      <c r="JFN208" s="422"/>
      <c r="JFO208" s="422"/>
      <c r="JFP208" s="422"/>
      <c r="JFQ208" s="422"/>
      <c r="JFR208" s="422"/>
      <c r="JFS208" s="422"/>
      <c r="JFT208" s="422"/>
      <c r="JFU208" s="422"/>
      <c r="JFV208" s="422"/>
      <c r="JFW208" s="422"/>
      <c r="JFX208" s="422"/>
      <c r="JFY208" s="422"/>
      <c r="JFZ208" s="422"/>
      <c r="JGA208" s="422"/>
      <c r="JGB208" s="422"/>
      <c r="JGC208" s="422"/>
      <c r="JGD208" s="422"/>
      <c r="JGE208" s="422"/>
      <c r="JGF208" s="422"/>
      <c r="JGG208" s="422"/>
      <c r="JGH208" s="422"/>
      <c r="JGI208" s="422"/>
      <c r="JGJ208" s="422"/>
      <c r="JGK208" s="422"/>
      <c r="JGL208" s="422"/>
      <c r="JGM208" s="422"/>
      <c r="JGN208" s="422"/>
      <c r="JGO208" s="422"/>
      <c r="JGP208" s="422"/>
      <c r="JGQ208" s="422"/>
      <c r="JGR208" s="422"/>
      <c r="JGS208" s="422"/>
      <c r="JGT208" s="422"/>
      <c r="JGU208" s="422"/>
      <c r="JGV208" s="422"/>
      <c r="JGW208" s="422"/>
      <c r="JGX208" s="422"/>
      <c r="JGY208" s="422"/>
      <c r="JGZ208" s="422"/>
      <c r="JHA208" s="422"/>
      <c r="JHB208" s="422"/>
      <c r="JHC208" s="422"/>
      <c r="JHD208" s="422"/>
      <c r="JHE208" s="422"/>
      <c r="JHF208" s="422"/>
      <c r="JHG208" s="422"/>
      <c r="JHH208" s="422"/>
      <c r="JHI208" s="422"/>
      <c r="JHJ208" s="422"/>
      <c r="JHK208" s="422"/>
      <c r="JHL208" s="422"/>
      <c r="JHM208" s="422"/>
      <c r="JHN208" s="422"/>
      <c r="JHO208" s="422"/>
      <c r="JHP208" s="422"/>
      <c r="JHQ208" s="422"/>
      <c r="JHR208" s="422"/>
      <c r="JHS208" s="422"/>
      <c r="JHT208" s="422"/>
      <c r="JHU208" s="422"/>
      <c r="JHV208" s="422"/>
      <c r="JHW208" s="422"/>
      <c r="JHX208" s="422"/>
      <c r="JHY208" s="422"/>
      <c r="JHZ208" s="422"/>
      <c r="JIA208" s="422"/>
      <c r="JIB208" s="422"/>
      <c r="JIC208" s="422"/>
      <c r="JID208" s="422"/>
      <c r="JIE208" s="422"/>
      <c r="JIF208" s="422"/>
      <c r="JIG208" s="422"/>
      <c r="JIH208" s="422"/>
      <c r="JII208" s="422"/>
      <c r="JIJ208" s="422"/>
      <c r="JIK208" s="422"/>
      <c r="JIL208" s="422"/>
      <c r="JIM208" s="422"/>
      <c r="JIN208" s="422"/>
      <c r="JIO208" s="422"/>
      <c r="JIP208" s="422"/>
      <c r="JIQ208" s="422"/>
      <c r="JIR208" s="422"/>
      <c r="JIS208" s="422"/>
      <c r="JIT208" s="422"/>
      <c r="JIU208" s="422"/>
      <c r="JIV208" s="422"/>
      <c r="JIW208" s="422"/>
      <c r="JIX208" s="422"/>
      <c r="JIY208" s="422"/>
      <c r="JIZ208" s="422"/>
      <c r="JJA208" s="422"/>
      <c r="JJB208" s="422"/>
      <c r="JJC208" s="422"/>
      <c r="JJD208" s="422"/>
      <c r="JJE208" s="422"/>
      <c r="JJF208" s="422"/>
      <c r="JJG208" s="422"/>
      <c r="JJH208" s="422"/>
      <c r="JJI208" s="422"/>
      <c r="JJJ208" s="422"/>
      <c r="JJK208" s="422"/>
      <c r="JJL208" s="422"/>
      <c r="JJM208" s="422"/>
      <c r="JJN208" s="422"/>
      <c r="JJO208" s="422"/>
      <c r="JJP208" s="422"/>
      <c r="JJQ208" s="422"/>
      <c r="JJR208" s="422"/>
      <c r="JJS208" s="422"/>
      <c r="JJT208" s="422"/>
      <c r="JJU208" s="422"/>
      <c r="JJV208" s="422"/>
      <c r="JJW208" s="422"/>
      <c r="JJX208" s="422"/>
      <c r="JJY208" s="422"/>
      <c r="JJZ208" s="422"/>
      <c r="JKA208" s="422"/>
      <c r="JKB208" s="422"/>
      <c r="JKC208" s="422"/>
      <c r="JKD208" s="422"/>
      <c r="JKE208" s="422"/>
      <c r="JKF208" s="422"/>
      <c r="JKG208" s="422"/>
      <c r="JKH208" s="422"/>
      <c r="JKI208" s="422"/>
      <c r="JKJ208" s="422"/>
      <c r="JKK208" s="422"/>
      <c r="JKL208" s="422"/>
      <c r="JKM208" s="422"/>
      <c r="JKN208" s="422"/>
      <c r="JKO208" s="422"/>
      <c r="JKP208" s="422"/>
      <c r="JKQ208" s="422"/>
      <c r="JKR208" s="422"/>
      <c r="JKS208" s="422"/>
      <c r="JKT208" s="422"/>
      <c r="JKU208" s="422"/>
      <c r="JKV208" s="422"/>
      <c r="JKW208" s="422"/>
      <c r="JKX208" s="422"/>
      <c r="JKY208" s="422"/>
      <c r="JKZ208" s="422"/>
      <c r="JLA208" s="422"/>
      <c r="JLB208" s="422"/>
      <c r="JLC208" s="422"/>
      <c r="JLD208" s="422"/>
      <c r="JLE208" s="422"/>
      <c r="JLF208" s="422"/>
      <c r="JLG208" s="422"/>
      <c r="JLH208" s="422"/>
      <c r="JLI208" s="422"/>
      <c r="JLJ208" s="422"/>
      <c r="JLK208" s="422"/>
      <c r="JLL208" s="422"/>
      <c r="JLM208" s="422"/>
      <c r="JLN208" s="422"/>
      <c r="JLO208" s="422"/>
      <c r="JLP208" s="422"/>
      <c r="JLQ208" s="422"/>
      <c r="JLR208" s="422"/>
      <c r="JLS208" s="422"/>
      <c r="JLT208" s="422"/>
      <c r="JLU208" s="422"/>
      <c r="JLV208" s="422"/>
      <c r="JLW208" s="422"/>
      <c r="JLX208" s="422"/>
      <c r="JLY208" s="422"/>
      <c r="JLZ208" s="422"/>
      <c r="JMA208" s="422"/>
      <c r="JMB208" s="422"/>
      <c r="JMC208" s="422"/>
      <c r="JMD208" s="422"/>
      <c r="JME208" s="422"/>
      <c r="JMF208" s="422"/>
      <c r="JMG208" s="422"/>
      <c r="JMH208" s="422"/>
      <c r="JMI208" s="422"/>
      <c r="JMJ208" s="422"/>
      <c r="JMK208" s="422"/>
      <c r="JML208" s="422"/>
      <c r="JMM208" s="422"/>
      <c r="JMN208" s="422"/>
      <c r="JMO208" s="422"/>
      <c r="JMP208" s="422"/>
      <c r="JMQ208" s="422"/>
      <c r="JMR208" s="422"/>
      <c r="JMS208" s="422"/>
      <c r="JMT208" s="422"/>
      <c r="JMU208" s="422"/>
      <c r="JMV208" s="422"/>
      <c r="JMW208" s="422"/>
      <c r="JMX208" s="422"/>
      <c r="JMY208" s="422"/>
      <c r="JMZ208" s="422"/>
      <c r="JNA208" s="422"/>
      <c r="JNB208" s="422"/>
      <c r="JNC208" s="422"/>
      <c r="JND208" s="422"/>
      <c r="JNE208" s="422"/>
      <c r="JNF208" s="422"/>
      <c r="JNG208" s="422"/>
      <c r="JNH208" s="422"/>
      <c r="JNI208" s="422"/>
      <c r="JNJ208" s="422"/>
      <c r="JNK208" s="422"/>
      <c r="JNL208" s="422"/>
      <c r="JNM208" s="422"/>
      <c r="JNN208" s="422"/>
      <c r="JNO208" s="422"/>
      <c r="JNP208" s="422"/>
      <c r="JNQ208" s="422"/>
      <c r="JNR208" s="422"/>
      <c r="JNS208" s="422"/>
      <c r="JNT208" s="422"/>
      <c r="JNU208" s="422"/>
      <c r="JNV208" s="422"/>
      <c r="JNW208" s="422"/>
      <c r="JNX208" s="422"/>
      <c r="JNY208" s="422"/>
      <c r="JNZ208" s="422"/>
      <c r="JOA208" s="422"/>
      <c r="JOB208" s="422"/>
      <c r="JOC208" s="422"/>
      <c r="JOD208" s="422"/>
      <c r="JOE208" s="422"/>
      <c r="JOF208" s="422"/>
      <c r="JOG208" s="422"/>
      <c r="JOH208" s="422"/>
      <c r="JOI208" s="422"/>
      <c r="JOJ208" s="422"/>
      <c r="JOK208" s="422"/>
      <c r="JOL208" s="422"/>
      <c r="JOM208" s="422"/>
      <c r="JON208" s="422"/>
      <c r="JOO208" s="422"/>
      <c r="JOP208" s="422"/>
      <c r="JOQ208" s="422"/>
      <c r="JOR208" s="422"/>
      <c r="JOS208" s="422"/>
      <c r="JOT208" s="422"/>
      <c r="JOU208" s="422"/>
      <c r="JOV208" s="422"/>
      <c r="JOW208" s="422"/>
      <c r="JOX208" s="422"/>
      <c r="JOY208" s="422"/>
      <c r="JOZ208" s="422"/>
      <c r="JPA208" s="422"/>
      <c r="JPB208" s="422"/>
      <c r="JPC208" s="422"/>
      <c r="JPD208" s="422"/>
      <c r="JPE208" s="422"/>
      <c r="JPF208" s="422"/>
      <c r="JPG208" s="422"/>
      <c r="JPH208" s="422"/>
      <c r="JPI208" s="422"/>
      <c r="JPJ208" s="422"/>
      <c r="JPK208" s="422"/>
      <c r="JPL208" s="422"/>
      <c r="JPM208" s="422"/>
      <c r="JPN208" s="422"/>
      <c r="JPO208" s="422"/>
      <c r="JPP208" s="422"/>
      <c r="JPQ208" s="422"/>
      <c r="JPR208" s="422"/>
      <c r="JPS208" s="422"/>
      <c r="JPT208" s="422"/>
      <c r="JPU208" s="422"/>
      <c r="JPV208" s="422"/>
      <c r="JPW208" s="422"/>
      <c r="JPX208" s="422"/>
      <c r="JPY208" s="422"/>
      <c r="JPZ208" s="422"/>
      <c r="JQA208" s="422"/>
      <c r="JQB208" s="422"/>
      <c r="JQC208" s="422"/>
      <c r="JQD208" s="422"/>
      <c r="JQE208" s="422"/>
      <c r="JQF208" s="422"/>
      <c r="JQG208" s="422"/>
      <c r="JQH208" s="422"/>
      <c r="JQI208" s="422"/>
      <c r="JQJ208" s="422"/>
      <c r="JQK208" s="422"/>
      <c r="JQL208" s="422"/>
      <c r="JQM208" s="422"/>
      <c r="JQN208" s="422"/>
      <c r="JQO208" s="422"/>
      <c r="JQP208" s="422"/>
      <c r="JQQ208" s="422"/>
      <c r="JQR208" s="422"/>
      <c r="JQS208" s="422"/>
      <c r="JQT208" s="422"/>
      <c r="JQU208" s="422"/>
      <c r="JQV208" s="422"/>
      <c r="JQW208" s="422"/>
      <c r="JQX208" s="422"/>
      <c r="JQY208" s="422"/>
      <c r="JQZ208" s="422"/>
      <c r="JRA208" s="422"/>
      <c r="JRB208" s="422"/>
      <c r="JRC208" s="422"/>
      <c r="JRD208" s="422"/>
      <c r="JRE208" s="422"/>
      <c r="JRF208" s="422"/>
      <c r="JRG208" s="422"/>
      <c r="JRH208" s="422"/>
      <c r="JRI208" s="422"/>
      <c r="JRJ208" s="422"/>
      <c r="JRK208" s="422"/>
      <c r="JRL208" s="422"/>
      <c r="JRM208" s="422"/>
      <c r="JRN208" s="422"/>
      <c r="JRO208" s="422"/>
      <c r="JRP208" s="422"/>
      <c r="JRQ208" s="422"/>
      <c r="JRR208" s="422"/>
      <c r="JRS208" s="422"/>
      <c r="JRT208" s="422"/>
      <c r="JRU208" s="422"/>
      <c r="JRV208" s="422"/>
      <c r="JRW208" s="422"/>
      <c r="JRX208" s="422"/>
      <c r="JRY208" s="422"/>
      <c r="JRZ208" s="422"/>
      <c r="JSA208" s="422"/>
      <c r="JSB208" s="422"/>
      <c r="JSC208" s="422"/>
      <c r="JSD208" s="422"/>
      <c r="JSE208" s="422"/>
      <c r="JSF208" s="422"/>
      <c r="JSG208" s="422"/>
      <c r="JSH208" s="422"/>
      <c r="JSI208" s="422"/>
      <c r="JSJ208" s="422"/>
      <c r="JSK208" s="422"/>
      <c r="JSL208" s="422"/>
      <c r="JSM208" s="422"/>
      <c r="JSN208" s="422"/>
      <c r="JSO208" s="422"/>
      <c r="JSP208" s="422"/>
      <c r="JSQ208" s="422"/>
      <c r="JSR208" s="422"/>
      <c r="JSS208" s="422"/>
      <c r="JST208" s="422"/>
      <c r="JSU208" s="422"/>
      <c r="JSV208" s="422"/>
      <c r="JSW208" s="422"/>
      <c r="JSX208" s="422"/>
      <c r="JSY208" s="422"/>
      <c r="JSZ208" s="422"/>
      <c r="JTA208" s="422"/>
      <c r="JTB208" s="422"/>
      <c r="JTC208" s="422"/>
      <c r="JTD208" s="422"/>
      <c r="JTE208" s="422"/>
      <c r="JTF208" s="422"/>
      <c r="JTG208" s="422"/>
      <c r="JTH208" s="422"/>
      <c r="JTI208" s="422"/>
      <c r="JTJ208" s="422"/>
      <c r="JTK208" s="422"/>
      <c r="JTL208" s="422"/>
      <c r="JTM208" s="422"/>
      <c r="JTN208" s="422"/>
      <c r="JTO208" s="422"/>
      <c r="JTP208" s="422"/>
      <c r="JTQ208" s="422"/>
      <c r="JTR208" s="422"/>
      <c r="JTS208" s="422"/>
      <c r="JTT208" s="422"/>
      <c r="JTU208" s="422"/>
      <c r="JTV208" s="422"/>
      <c r="JTW208" s="422"/>
      <c r="JTX208" s="422"/>
      <c r="JTY208" s="422"/>
      <c r="JTZ208" s="422"/>
      <c r="JUA208" s="422"/>
      <c r="JUB208" s="422"/>
      <c r="JUC208" s="422"/>
      <c r="JUD208" s="422"/>
      <c r="JUE208" s="422"/>
      <c r="JUF208" s="422"/>
      <c r="JUG208" s="422"/>
      <c r="JUH208" s="422"/>
      <c r="JUI208" s="422"/>
      <c r="JUJ208" s="422"/>
      <c r="JUK208" s="422"/>
      <c r="JUL208" s="422"/>
      <c r="JUM208" s="422"/>
      <c r="JUN208" s="422"/>
      <c r="JUO208" s="422"/>
      <c r="JUP208" s="422"/>
      <c r="JUQ208" s="422"/>
      <c r="JUR208" s="422"/>
      <c r="JUS208" s="422"/>
      <c r="JUT208" s="422"/>
      <c r="JUU208" s="422"/>
      <c r="JUV208" s="422"/>
      <c r="JUW208" s="422"/>
      <c r="JUX208" s="422"/>
      <c r="JUY208" s="422"/>
      <c r="JUZ208" s="422"/>
      <c r="JVA208" s="422"/>
      <c r="JVB208" s="422"/>
      <c r="JVC208" s="422"/>
      <c r="JVD208" s="422"/>
      <c r="JVE208" s="422"/>
      <c r="JVF208" s="422"/>
      <c r="JVG208" s="422"/>
      <c r="JVH208" s="422"/>
      <c r="JVI208" s="422"/>
      <c r="JVJ208" s="422"/>
      <c r="JVK208" s="422"/>
      <c r="JVL208" s="422"/>
      <c r="JVM208" s="422"/>
      <c r="JVN208" s="422"/>
      <c r="JVO208" s="422"/>
      <c r="JVP208" s="422"/>
      <c r="JVQ208" s="422"/>
      <c r="JVR208" s="422"/>
      <c r="JVS208" s="422"/>
      <c r="JVT208" s="422"/>
      <c r="JVU208" s="422"/>
      <c r="JVV208" s="422"/>
      <c r="JVW208" s="422"/>
      <c r="JVX208" s="422"/>
      <c r="JVY208" s="422"/>
      <c r="JVZ208" s="422"/>
      <c r="JWA208" s="422"/>
      <c r="JWB208" s="422"/>
      <c r="JWC208" s="422"/>
      <c r="JWD208" s="422"/>
      <c r="JWE208" s="422"/>
      <c r="JWF208" s="422"/>
      <c r="JWG208" s="422"/>
      <c r="JWH208" s="422"/>
      <c r="JWI208" s="422"/>
      <c r="JWJ208" s="422"/>
      <c r="JWK208" s="422"/>
      <c r="JWL208" s="422"/>
      <c r="JWM208" s="422"/>
      <c r="JWN208" s="422"/>
      <c r="JWO208" s="422"/>
      <c r="JWP208" s="422"/>
      <c r="JWQ208" s="422"/>
      <c r="JWR208" s="422"/>
      <c r="JWS208" s="422"/>
      <c r="JWT208" s="422"/>
      <c r="JWU208" s="422"/>
      <c r="JWV208" s="422"/>
      <c r="JWW208" s="422"/>
      <c r="JWX208" s="422"/>
      <c r="JWY208" s="422"/>
      <c r="JWZ208" s="422"/>
      <c r="JXA208" s="422"/>
      <c r="JXB208" s="422"/>
      <c r="JXC208" s="422"/>
      <c r="JXD208" s="422"/>
      <c r="JXE208" s="422"/>
      <c r="JXF208" s="422"/>
      <c r="JXG208" s="422"/>
      <c r="JXH208" s="422"/>
      <c r="JXI208" s="422"/>
      <c r="JXJ208" s="422"/>
      <c r="JXK208" s="422"/>
      <c r="JXL208" s="422"/>
      <c r="JXM208" s="422"/>
      <c r="JXN208" s="422"/>
      <c r="JXO208" s="422"/>
      <c r="JXP208" s="422"/>
      <c r="JXQ208" s="422"/>
      <c r="JXR208" s="422"/>
      <c r="JXS208" s="422"/>
      <c r="JXT208" s="422"/>
      <c r="JXU208" s="422"/>
      <c r="JXV208" s="422"/>
      <c r="JXW208" s="422"/>
      <c r="JXX208" s="422"/>
      <c r="JXY208" s="422"/>
      <c r="JXZ208" s="422"/>
      <c r="JYA208" s="422"/>
      <c r="JYB208" s="422"/>
      <c r="JYC208" s="422"/>
      <c r="JYD208" s="422"/>
      <c r="JYE208" s="422"/>
      <c r="JYF208" s="422"/>
      <c r="JYG208" s="422"/>
      <c r="JYH208" s="422"/>
      <c r="JYI208" s="422"/>
      <c r="JYJ208" s="422"/>
      <c r="JYK208" s="422"/>
      <c r="JYL208" s="422"/>
      <c r="JYM208" s="422"/>
      <c r="JYN208" s="422"/>
      <c r="JYO208" s="422"/>
      <c r="JYP208" s="422"/>
      <c r="JYQ208" s="422"/>
      <c r="JYR208" s="422"/>
      <c r="JYS208" s="422"/>
      <c r="JYT208" s="422"/>
      <c r="JYU208" s="422"/>
      <c r="JYV208" s="422"/>
      <c r="JYW208" s="422"/>
      <c r="JYX208" s="422"/>
      <c r="JYY208" s="422"/>
      <c r="JYZ208" s="422"/>
      <c r="JZA208" s="422"/>
      <c r="JZB208" s="422"/>
      <c r="JZC208" s="422"/>
      <c r="JZD208" s="422"/>
      <c r="JZE208" s="422"/>
      <c r="JZF208" s="422"/>
      <c r="JZG208" s="422"/>
      <c r="JZH208" s="422"/>
      <c r="JZI208" s="422"/>
      <c r="JZJ208" s="422"/>
      <c r="JZK208" s="422"/>
      <c r="JZL208" s="422"/>
      <c r="JZM208" s="422"/>
      <c r="JZN208" s="422"/>
      <c r="JZO208" s="422"/>
      <c r="JZP208" s="422"/>
      <c r="JZQ208" s="422"/>
      <c r="JZR208" s="422"/>
      <c r="JZS208" s="422"/>
      <c r="JZT208" s="422"/>
      <c r="JZU208" s="422"/>
      <c r="JZV208" s="422"/>
      <c r="JZW208" s="422"/>
      <c r="JZX208" s="422"/>
      <c r="JZY208" s="422"/>
      <c r="JZZ208" s="422"/>
      <c r="KAA208" s="422"/>
      <c r="KAB208" s="422"/>
      <c r="KAC208" s="422"/>
      <c r="KAD208" s="422"/>
      <c r="KAE208" s="422"/>
      <c r="KAF208" s="422"/>
      <c r="KAG208" s="422"/>
      <c r="KAH208" s="422"/>
      <c r="KAI208" s="422"/>
      <c r="KAJ208" s="422"/>
      <c r="KAK208" s="422"/>
      <c r="KAL208" s="422"/>
      <c r="KAM208" s="422"/>
      <c r="KAN208" s="422"/>
      <c r="KAO208" s="422"/>
      <c r="KAP208" s="422"/>
      <c r="KAQ208" s="422"/>
      <c r="KAR208" s="422"/>
      <c r="KAS208" s="422"/>
      <c r="KAT208" s="422"/>
      <c r="KAU208" s="422"/>
      <c r="KAV208" s="422"/>
      <c r="KAW208" s="422"/>
      <c r="KAX208" s="422"/>
      <c r="KAY208" s="422"/>
      <c r="KAZ208" s="422"/>
      <c r="KBA208" s="422"/>
      <c r="KBB208" s="422"/>
      <c r="KBC208" s="422"/>
      <c r="KBD208" s="422"/>
      <c r="KBE208" s="422"/>
      <c r="KBF208" s="422"/>
      <c r="KBG208" s="422"/>
      <c r="KBH208" s="422"/>
      <c r="KBI208" s="422"/>
      <c r="KBJ208" s="422"/>
      <c r="KBK208" s="422"/>
      <c r="KBL208" s="422"/>
      <c r="KBM208" s="422"/>
      <c r="KBN208" s="422"/>
      <c r="KBO208" s="422"/>
      <c r="KBP208" s="422"/>
      <c r="KBQ208" s="422"/>
      <c r="KBR208" s="422"/>
      <c r="KBS208" s="422"/>
      <c r="KBT208" s="422"/>
      <c r="KBU208" s="422"/>
      <c r="KBV208" s="422"/>
      <c r="KBW208" s="422"/>
      <c r="KBX208" s="422"/>
      <c r="KBY208" s="422"/>
      <c r="KBZ208" s="422"/>
      <c r="KCA208" s="422"/>
      <c r="KCB208" s="422"/>
      <c r="KCC208" s="422"/>
      <c r="KCD208" s="422"/>
      <c r="KCE208" s="422"/>
      <c r="KCF208" s="422"/>
      <c r="KCG208" s="422"/>
      <c r="KCH208" s="422"/>
      <c r="KCI208" s="422"/>
      <c r="KCJ208" s="422"/>
      <c r="KCK208" s="422"/>
      <c r="KCL208" s="422"/>
      <c r="KCM208" s="422"/>
      <c r="KCN208" s="422"/>
      <c r="KCO208" s="422"/>
      <c r="KCP208" s="422"/>
      <c r="KCQ208" s="422"/>
      <c r="KCR208" s="422"/>
      <c r="KCS208" s="422"/>
      <c r="KCT208" s="422"/>
      <c r="KCU208" s="422"/>
      <c r="KCV208" s="422"/>
      <c r="KCW208" s="422"/>
      <c r="KCX208" s="422"/>
      <c r="KCY208" s="422"/>
      <c r="KCZ208" s="422"/>
      <c r="KDA208" s="422"/>
      <c r="KDB208" s="422"/>
      <c r="KDC208" s="422"/>
      <c r="KDD208" s="422"/>
      <c r="KDE208" s="422"/>
      <c r="KDF208" s="422"/>
      <c r="KDG208" s="422"/>
      <c r="KDH208" s="422"/>
      <c r="KDI208" s="422"/>
      <c r="KDJ208" s="422"/>
      <c r="KDK208" s="422"/>
      <c r="KDL208" s="422"/>
      <c r="KDM208" s="422"/>
      <c r="KDN208" s="422"/>
      <c r="KDO208" s="422"/>
      <c r="KDP208" s="422"/>
      <c r="KDQ208" s="422"/>
      <c r="KDR208" s="422"/>
      <c r="KDS208" s="422"/>
      <c r="KDT208" s="422"/>
      <c r="KDU208" s="422"/>
      <c r="KDV208" s="422"/>
      <c r="KDW208" s="422"/>
      <c r="KDX208" s="422"/>
      <c r="KDY208" s="422"/>
      <c r="KDZ208" s="422"/>
      <c r="KEA208" s="422"/>
      <c r="KEB208" s="422"/>
      <c r="KEC208" s="422"/>
      <c r="KED208" s="422"/>
      <c r="KEE208" s="422"/>
      <c r="KEF208" s="422"/>
      <c r="KEG208" s="422"/>
      <c r="KEH208" s="422"/>
      <c r="KEI208" s="422"/>
      <c r="KEJ208" s="422"/>
      <c r="KEK208" s="422"/>
      <c r="KEL208" s="422"/>
      <c r="KEM208" s="422"/>
      <c r="KEN208" s="422"/>
      <c r="KEO208" s="422"/>
      <c r="KEP208" s="422"/>
      <c r="KEQ208" s="422"/>
      <c r="KER208" s="422"/>
      <c r="KES208" s="422"/>
      <c r="KET208" s="422"/>
      <c r="KEU208" s="422"/>
      <c r="KEV208" s="422"/>
      <c r="KEW208" s="422"/>
      <c r="KEX208" s="422"/>
      <c r="KEY208" s="422"/>
      <c r="KEZ208" s="422"/>
      <c r="KFA208" s="422"/>
      <c r="KFB208" s="422"/>
      <c r="KFC208" s="422"/>
      <c r="KFD208" s="422"/>
      <c r="KFE208" s="422"/>
      <c r="KFF208" s="422"/>
      <c r="KFG208" s="422"/>
      <c r="KFH208" s="422"/>
      <c r="KFI208" s="422"/>
      <c r="KFJ208" s="422"/>
      <c r="KFK208" s="422"/>
      <c r="KFL208" s="422"/>
      <c r="KFM208" s="422"/>
      <c r="KFN208" s="422"/>
      <c r="KFO208" s="422"/>
      <c r="KFP208" s="422"/>
      <c r="KFQ208" s="422"/>
      <c r="KFR208" s="422"/>
      <c r="KFS208" s="422"/>
      <c r="KFT208" s="422"/>
      <c r="KFU208" s="422"/>
      <c r="KFV208" s="422"/>
      <c r="KFW208" s="422"/>
      <c r="KFX208" s="422"/>
      <c r="KFY208" s="422"/>
      <c r="KFZ208" s="422"/>
      <c r="KGA208" s="422"/>
      <c r="KGB208" s="422"/>
      <c r="KGC208" s="422"/>
      <c r="KGD208" s="422"/>
      <c r="KGE208" s="422"/>
      <c r="KGF208" s="422"/>
      <c r="KGG208" s="422"/>
      <c r="KGH208" s="422"/>
      <c r="KGI208" s="422"/>
      <c r="KGJ208" s="422"/>
      <c r="KGK208" s="422"/>
      <c r="KGL208" s="422"/>
      <c r="KGM208" s="422"/>
      <c r="KGN208" s="422"/>
      <c r="KGO208" s="422"/>
      <c r="KGP208" s="422"/>
      <c r="KGQ208" s="422"/>
      <c r="KGR208" s="422"/>
      <c r="KGS208" s="422"/>
      <c r="KGT208" s="422"/>
      <c r="KGU208" s="422"/>
      <c r="KGV208" s="422"/>
      <c r="KGW208" s="422"/>
      <c r="KGX208" s="422"/>
      <c r="KGY208" s="422"/>
      <c r="KGZ208" s="422"/>
      <c r="KHA208" s="422"/>
      <c r="KHB208" s="422"/>
      <c r="KHC208" s="422"/>
      <c r="KHD208" s="422"/>
      <c r="KHE208" s="422"/>
      <c r="KHF208" s="422"/>
      <c r="KHG208" s="422"/>
      <c r="KHH208" s="422"/>
      <c r="KHI208" s="422"/>
      <c r="KHJ208" s="422"/>
      <c r="KHK208" s="422"/>
      <c r="KHL208" s="422"/>
      <c r="KHM208" s="422"/>
      <c r="KHN208" s="422"/>
      <c r="KHO208" s="422"/>
      <c r="KHP208" s="422"/>
      <c r="KHQ208" s="422"/>
      <c r="KHR208" s="422"/>
      <c r="KHS208" s="422"/>
      <c r="KHT208" s="422"/>
      <c r="KHU208" s="422"/>
      <c r="KHV208" s="422"/>
      <c r="KHW208" s="422"/>
      <c r="KHX208" s="422"/>
      <c r="KHY208" s="422"/>
      <c r="KHZ208" s="422"/>
      <c r="KIA208" s="422"/>
      <c r="KIB208" s="422"/>
      <c r="KIC208" s="422"/>
      <c r="KID208" s="422"/>
      <c r="KIE208" s="422"/>
      <c r="KIF208" s="422"/>
      <c r="KIG208" s="422"/>
      <c r="KIH208" s="422"/>
      <c r="KII208" s="422"/>
      <c r="KIJ208" s="422"/>
      <c r="KIK208" s="422"/>
      <c r="KIL208" s="422"/>
      <c r="KIM208" s="422"/>
      <c r="KIN208" s="422"/>
      <c r="KIO208" s="422"/>
      <c r="KIP208" s="422"/>
      <c r="KIQ208" s="422"/>
      <c r="KIR208" s="422"/>
      <c r="KIS208" s="422"/>
      <c r="KIT208" s="422"/>
      <c r="KIU208" s="422"/>
      <c r="KIV208" s="422"/>
      <c r="KIW208" s="422"/>
      <c r="KIX208" s="422"/>
      <c r="KIY208" s="422"/>
      <c r="KIZ208" s="422"/>
      <c r="KJA208" s="422"/>
      <c r="KJB208" s="422"/>
      <c r="KJC208" s="422"/>
      <c r="KJD208" s="422"/>
      <c r="KJE208" s="422"/>
      <c r="KJF208" s="422"/>
      <c r="KJG208" s="422"/>
      <c r="KJH208" s="422"/>
      <c r="KJI208" s="422"/>
      <c r="KJJ208" s="422"/>
      <c r="KJK208" s="422"/>
      <c r="KJL208" s="422"/>
      <c r="KJM208" s="422"/>
      <c r="KJN208" s="422"/>
      <c r="KJO208" s="422"/>
      <c r="KJP208" s="422"/>
      <c r="KJQ208" s="422"/>
      <c r="KJR208" s="422"/>
      <c r="KJS208" s="422"/>
      <c r="KJT208" s="422"/>
      <c r="KJU208" s="422"/>
      <c r="KJV208" s="422"/>
      <c r="KJW208" s="422"/>
      <c r="KJX208" s="422"/>
      <c r="KJY208" s="422"/>
      <c r="KJZ208" s="422"/>
      <c r="KKA208" s="422"/>
      <c r="KKB208" s="422"/>
      <c r="KKC208" s="422"/>
      <c r="KKD208" s="422"/>
      <c r="KKE208" s="422"/>
      <c r="KKF208" s="422"/>
      <c r="KKG208" s="422"/>
      <c r="KKH208" s="422"/>
      <c r="KKI208" s="422"/>
      <c r="KKJ208" s="422"/>
      <c r="KKK208" s="422"/>
      <c r="KKL208" s="422"/>
      <c r="KKM208" s="422"/>
      <c r="KKN208" s="422"/>
      <c r="KKO208" s="422"/>
      <c r="KKP208" s="422"/>
      <c r="KKQ208" s="422"/>
      <c r="KKR208" s="422"/>
      <c r="KKS208" s="422"/>
      <c r="KKT208" s="422"/>
      <c r="KKU208" s="422"/>
      <c r="KKV208" s="422"/>
      <c r="KKW208" s="422"/>
      <c r="KKX208" s="422"/>
      <c r="KKY208" s="422"/>
      <c r="KKZ208" s="422"/>
      <c r="KLA208" s="422"/>
      <c r="KLB208" s="422"/>
      <c r="KLC208" s="422"/>
      <c r="KLD208" s="422"/>
      <c r="KLE208" s="422"/>
      <c r="KLF208" s="422"/>
      <c r="KLG208" s="422"/>
      <c r="KLH208" s="422"/>
      <c r="KLI208" s="422"/>
      <c r="KLJ208" s="422"/>
      <c r="KLK208" s="422"/>
      <c r="KLL208" s="422"/>
      <c r="KLM208" s="422"/>
      <c r="KLN208" s="422"/>
      <c r="KLO208" s="422"/>
      <c r="KLP208" s="422"/>
      <c r="KLQ208" s="422"/>
      <c r="KLR208" s="422"/>
      <c r="KLS208" s="422"/>
      <c r="KLT208" s="422"/>
      <c r="KLU208" s="422"/>
      <c r="KLV208" s="422"/>
      <c r="KLW208" s="422"/>
      <c r="KLX208" s="422"/>
      <c r="KLY208" s="422"/>
      <c r="KLZ208" s="422"/>
      <c r="KMA208" s="422"/>
      <c r="KMB208" s="422"/>
      <c r="KMC208" s="422"/>
      <c r="KMD208" s="422"/>
      <c r="KME208" s="422"/>
      <c r="KMF208" s="422"/>
      <c r="KMG208" s="422"/>
      <c r="KMH208" s="422"/>
      <c r="KMI208" s="422"/>
      <c r="KMJ208" s="422"/>
      <c r="KMK208" s="422"/>
      <c r="KML208" s="422"/>
      <c r="KMM208" s="422"/>
      <c r="KMN208" s="422"/>
      <c r="KMO208" s="422"/>
      <c r="KMP208" s="422"/>
      <c r="KMQ208" s="422"/>
      <c r="KMR208" s="422"/>
      <c r="KMS208" s="422"/>
      <c r="KMT208" s="422"/>
      <c r="KMU208" s="422"/>
      <c r="KMV208" s="422"/>
      <c r="KMW208" s="422"/>
      <c r="KMX208" s="422"/>
      <c r="KMY208" s="422"/>
      <c r="KMZ208" s="422"/>
      <c r="KNA208" s="422"/>
      <c r="KNB208" s="422"/>
      <c r="KNC208" s="422"/>
      <c r="KND208" s="422"/>
      <c r="KNE208" s="422"/>
      <c r="KNF208" s="422"/>
      <c r="KNG208" s="422"/>
      <c r="KNH208" s="422"/>
      <c r="KNI208" s="422"/>
      <c r="KNJ208" s="422"/>
      <c r="KNK208" s="422"/>
      <c r="KNL208" s="422"/>
      <c r="KNM208" s="422"/>
      <c r="KNN208" s="422"/>
      <c r="KNO208" s="422"/>
      <c r="KNP208" s="422"/>
      <c r="KNQ208" s="422"/>
      <c r="KNR208" s="422"/>
      <c r="KNS208" s="422"/>
      <c r="KNT208" s="422"/>
      <c r="KNU208" s="422"/>
      <c r="KNV208" s="422"/>
      <c r="KNW208" s="422"/>
      <c r="KNX208" s="422"/>
      <c r="KNY208" s="422"/>
      <c r="KNZ208" s="422"/>
      <c r="KOA208" s="422"/>
      <c r="KOB208" s="422"/>
      <c r="KOC208" s="422"/>
      <c r="KOD208" s="422"/>
      <c r="KOE208" s="422"/>
      <c r="KOF208" s="422"/>
      <c r="KOG208" s="422"/>
      <c r="KOH208" s="422"/>
      <c r="KOI208" s="422"/>
      <c r="KOJ208" s="422"/>
      <c r="KOK208" s="422"/>
      <c r="KOL208" s="422"/>
      <c r="KOM208" s="422"/>
      <c r="KON208" s="422"/>
      <c r="KOO208" s="422"/>
      <c r="KOP208" s="422"/>
      <c r="KOQ208" s="422"/>
      <c r="KOR208" s="422"/>
      <c r="KOS208" s="422"/>
      <c r="KOT208" s="422"/>
      <c r="KOU208" s="422"/>
      <c r="KOV208" s="422"/>
      <c r="KOW208" s="422"/>
      <c r="KOX208" s="422"/>
      <c r="KOY208" s="422"/>
      <c r="KOZ208" s="422"/>
      <c r="KPA208" s="422"/>
      <c r="KPB208" s="422"/>
      <c r="KPC208" s="422"/>
      <c r="KPD208" s="422"/>
      <c r="KPE208" s="422"/>
      <c r="KPF208" s="422"/>
      <c r="KPG208" s="422"/>
      <c r="KPH208" s="422"/>
      <c r="KPI208" s="422"/>
      <c r="KPJ208" s="422"/>
      <c r="KPK208" s="422"/>
      <c r="KPL208" s="422"/>
      <c r="KPM208" s="422"/>
      <c r="KPN208" s="422"/>
      <c r="KPO208" s="422"/>
      <c r="KPP208" s="422"/>
      <c r="KPQ208" s="422"/>
      <c r="KPR208" s="422"/>
      <c r="KPS208" s="422"/>
      <c r="KPT208" s="422"/>
      <c r="KPU208" s="422"/>
      <c r="KPV208" s="422"/>
      <c r="KPW208" s="422"/>
      <c r="KPX208" s="422"/>
      <c r="KPY208" s="422"/>
      <c r="KPZ208" s="422"/>
      <c r="KQA208" s="422"/>
      <c r="KQB208" s="422"/>
      <c r="KQC208" s="422"/>
      <c r="KQD208" s="422"/>
      <c r="KQE208" s="422"/>
      <c r="KQF208" s="422"/>
      <c r="KQG208" s="422"/>
      <c r="KQH208" s="422"/>
      <c r="KQI208" s="422"/>
      <c r="KQJ208" s="422"/>
      <c r="KQK208" s="422"/>
      <c r="KQL208" s="422"/>
      <c r="KQM208" s="422"/>
      <c r="KQN208" s="422"/>
      <c r="KQO208" s="422"/>
      <c r="KQP208" s="422"/>
      <c r="KQQ208" s="422"/>
      <c r="KQR208" s="422"/>
      <c r="KQS208" s="422"/>
      <c r="KQT208" s="422"/>
      <c r="KQU208" s="422"/>
      <c r="KQV208" s="422"/>
      <c r="KQW208" s="422"/>
      <c r="KQX208" s="422"/>
      <c r="KQY208" s="422"/>
      <c r="KQZ208" s="422"/>
      <c r="KRA208" s="422"/>
      <c r="KRB208" s="422"/>
      <c r="KRC208" s="422"/>
      <c r="KRD208" s="422"/>
      <c r="KRE208" s="422"/>
      <c r="KRF208" s="422"/>
      <c r="KRG208" s="422"/>
      <c r="KRH208" s="422"/>
      <c r="KRI208" s="422"/>
      <c r="KRJ208" s="422"/>
      <c r="KRK208" s="422"/>
      <c r="KRL208" s="422"/>
      <c r="KRM208" s="422"/>
      <c r="KRN208" s="422"/>
      <c r="KRO208" s="422"/>
      <c r="KRP208" s="422"/>
      <c r="KRQ208" s="422"/>
      <c r="KRR208" s="422"/>
      <c r="KRS208" s="422"/>
      <c r="KRT208" s="422"/>
      <c r="KRU208" s="422"/>
      <c r="KRV208" s="422"/>
      <c r="KRW208" s="422"/>
      <c r="KRX208" s="422"/>
      <c r="KRY208" s="422"/>
      <c r="KRZ208" s="422"/>
      <c r="KSA208" s="422"/>
      <c r="KSB208" s="422"/>
      <c r="KSC208" s="422"/>
      <c r="KSD208" s="422"/>
      <c r="KSE208" s="422"/>
      <c r="KSF208" s="422"/>
      <c r="KSG208" s="422"/>
      <c r="KSH208" s="422"/>
      <c r="KSI208" s="422"/>
      <c r="KSJ208" s="422"/>
      <c r="KSK208" s="422"/>
      <c r="KSL208" s="422"/>
      <c r="KSM208" s="422"/>
      <c r="KSN208" s="422"/>
      <c r="KSO208" s="422"/>
      <c r="KSP208" s="422"/>
      <c r="KSQ208" s="422"/>
      <c r="KSR208" s="422"/>
      <c r="KSS208" s="422"/>
      <c r="KST208" s="422"/>
      <c r="KSU208" s="422"/>
      <c r="KSV208" s="422"/>
      <c r="KSW208" s="422"/>
      <c r="KSX208" s="422"/>
      <c r="KSY208" s="422"/>
      <c r="KSZ208" s="422"/>
      <c r="KTA208" s="422"/>
      <c r="KTB208" s="422"/>
      <c r="KTC208" s="422"/>
      <c r="KTD208" s="422"/>
      <c r="KTE208" s="422"/>
      <c r="KTF208" s="422"/>
      <c r="KTG208" s="422"/>
      <c r="KTH208" s="422"/>
      <c r="KTI208" s="422"/>
      <c r="KTJ208" s="422"/>
      <c r="KTK208" s="422"/>
      <c r="KTL208" s="422"/>
      <c r="KTM208" s="422"/>
      <c r="KTN208" s="422"/>
      <c r="KTO208" s="422"/>
      <c r="KTP208" s="422"/>
      <c r="KTQ208" s="422"/>
      <c r="KTR208" s="422"/>
      <c r="KTS208" s="422"/>
      <c r="KTT208" s="422"/>
      <c r="KTU208" s="422"/>
      <c r="KTV208" s="422"/>
      <c r="KTW208" s="422"/>
      <c r="KTX208" s="422"/>
      <c r="KTY208" s="422"/>
      <c r="KTZ208" s="422"/>
      <c r="KUA208" s="422"/>
      <c r="KUB208" s="422"/>
      <c r="KUC208" s="422"/>
      <c r="KUD208" s="422"/>
      <c r="KUE208" s="422"/>
      <c r="KUF208" s="422"/>
      <c r="KUG208" s="422"/>
      <c r="KUH208" s="422"/>
      <c r="KUI208" s="422"/>
      <c r="KUJ208" s="422"/>
      <c r="KUK208" s="422"/>
      <c r="KUL208" s="422"/>
      <c r="KUM208" s="422"/>
      <c r="KUN208" s="422"/>
      <c r="KUO208" s="422"/>
      <c r="KUP208" s="422"/>
      <c r="KUQ208" s="422"/>
      <c r="KUR208" s="422"/>
      <c r="KUS208" s="422"/>
      <c r="KUT208" s="422"/>
      <c r="KUU208" s="422"/>
      <c r="KUV208" s="422"/>
      <c r="KUW208" s="422"/>
      <c r="KUX208" s="422"/>
      <c r="KUY208" s="422"/>
      <c r="KUZ208" s="422"/>
      <c r="KVA208" s="422"/>
      <c r="KVB208" s="422"/>
      <c r="KVC208" s="422"/>
      <c r="KVD208" s="422"/>
      <c r="KVE208" s="422"/>
      <c r="KVF208" s="422"/>
      <c r="KVG208" s="422"/>
      <c r="KVH208" s="422"/>
      <c r="KVI208" s="422"/>
      <c r="KVJ208" s="422"/>
      <c r="KVK208" s="422"/>
      <c r="KVL208" s="422"/>
      <c r="KVM208" s="422"/>
      <c r="KVN208" s="422"/>
      <c r="KVO208" s="422"/>
      <c r="KVP208" s="422"/>
      <c r="KVQ208" s="422"/>
      <c r="KVR208" s="422"/>
      <c r="KVS208" s="422"/>
      <c r="KVT208" s="422"/>
      <c r="KVU208" s="422"/>
      <c r="KVV208" s="422"/>
      <c r="KVW208" s="422"/>
      <c r="KVX208" s="422"/>
      <c r="KVY208" s="422"/>
      <c r="KVZ208" s="422"/>
      <c r="KWA208" s="422"/>
      <c r="KWB208" s="422"/>
      <c r="KWC208" s="422"/>
      <c r="KWD208" s="422"/>
      <c r="KWE208" s="422"/>
      <c r="KWF208" s="422"/>
      <c r="KWG208" s="422"/>
      <c r="KWH208" s="422"/>
      <c r="KWI208" s="422"/>
      <c r="KWJ208" s="422"/>
      <c r="KWK208" s="422"/>
      <c r="KWL208" s="422"/>
      <c r="KWM208" s="422"/>
      <c r="KWN208" s="422"/>
      <c r="KWO208" s="422"/>
      <c r="KWP208" s="422"/>
      <c r="KWQ208" s="422"/>
      <c r="KWR208" s="422"/>
      <c r="KWS208" s="422"/>
      <c r="KWT208" s="422"/>
      <c r="KWU208" s="422"/>
      <c r="KWV208" s="422"/>
      <c r="KWW208" s="422"/>
      <c r="KWX208" s="422"/>
      <c r="KWY208" s="422"/>
      <c r="KWZ208" s="422"/>
      <c r="KXA208" s="422"/>
      <c r="KXB208" s="422"/>
      <c r="KXC208" s="422"/>
      <c r="KXD208" s="422"/>
      <c r="KXE208" s="422"/>
      <c r="KXF208" s="422"/>
      <c r="KXG208" s="422"/>
      <c r="KXH208" s="422"/>
      <c r="KXI208" s="422"/>
      <c r="KXJ208" s="422"/>
      <c r="KXK208" s="422"/>
      <c r="KXL208" s="422"/>
      <c r="KXM208" s="422"/>
      <c r="KXN208" s="422"/>
      <c r="KXO208" s="422"/>
      <c r="KXP208" s="422"/>
      <c r="KXQ208" s="422"/>
      <c r="KXR208" s="422"/>
      <c r="KXS208" s="422"/>
      <c r="KXT208" s="422"/>
      <c r="KXU208" s="422"/>
      <c r="KXV208" s="422"/>
      <c r="KXW208" s="422"/>
      <c r="KXX208" s="422"/>
      <c r="KXY208" s="422"/>
      <c r="KXZ208" s="422"/>
      <c r="KYA208" s="422"/>
      <c r="KYB208" s="422"/>
      <c r="KYC208" s="422"/>
      <c r="KYD208" s="422"/>
      <c r="KYE208" s="422"/>
      <c r="KYF208" s="422"/>
      <c r="KYG208" s="422"/>
      <c r="KYH208" s="422"/>
      <c r="KYI208" s="422"/>
      <c r="KYJ208" s="422"/>
      <c r="KYK208" s="422"/>
      <c r="KYL208" s="422"/>
      <c r="KYM208" s="422"/>
      <c r="KYN208" s="422"/>
      <c r="KYO208" s="422"/>
      <c r="KYP208" s="422"/>
      <c r="KYQ208" s="422"/>
      <c r="KYR208" s="422"/>
      <c r="KYS208" s="422"/>
      <c r="KYT208" s="422"/>
      <c r="KYU208" s="422"/>
      <c r="KYV208" s="422"/>
      <c r="KYW208" s="422"/>
      <c r="KYX208" s="422"/>
      <c r="KYY208" s="422"/>
      <c r="KYZ208" s="422"/>
      <c r="KZA208" s="422"/>
      <c r="KZB208" s="422"/>
      <c r="KZC208" s="422"/>
      <c r="KZD208" s="422"/>
      <c r="KZE208" s="422"/>
      <c r="KZF208" s="422"/>
      <c r="KZG208" s="422"/>
      <c r="KZH208" s="422"/>
      <c r="KZI208" s="422"/>
      <c r="KZJ208" s="422"/>
      <c r="KZK208" s="422"/>
      <c r="KZL208" s="422"/>
      <c r="KZM208" s="422"/>
      <c r="KZN208" s="422"/>
      <c r="KZO208" s="422"/>
      <c r="KZP208" s="422"/>
      <c r="KZQ208" s="422"/>
      <c r="KZR208" s="422"/>
      <c r="KZS208" s="422"/>
      <c r="KZT208" s="422"/>
      <c r="KZU208" s="422"/>
      <c r="KZV208" s="422"/>
      <c r="KZW208" s="422"/>
      <c r="KZX208" s="422"/>
      <c r="KZY208" s="422"/>
      <c r="KZZ208" s="422"/>
      <c r="LAA208" s="422"/>
      <c r="LAB208" s="422"/>
      <c r="LAC208" s="422"/>
      <c r="LAD208" s="422"/>
      <c r="LAE208" s="422"/>
      <c r="LAF208" s="422"/>
      <c r="LAG208" s="422"/>
      <c r="LAH208" s="422"/>
      <c r="LAI208" s="422"/>
      <c r="LAJ208" s="422"/>
      <c r="LAK208" s="422"/>
      <c r="LAL208" s="422"/>
      <c r="LAM208" s="422"/>
      <c r="LAN208" s="422"/>
      <c r="LAO208" s="422"/>
      <c r="LAP208" s="422"/>
      <c r="LAQ208" s="422"/>
      <c r="LAR208" s="422"/>
      <c r="LAS208" s="422"/>
      <c r="LAT208" s="422"/>
      <c r="LAU208" s="422"/>
      <c r="LAV208" s="422"/>
      <c r="LAW208" s="422"/>
      <c r="LAX208" s="422"/>
      <c r="LAY208" s="422"/>
      <c r="LAZ208" s="422"/>
      <c r="LBA208" s="422"/>
      <c r="LBB208" s="422"/>
      <c r="LBC208" s="422"/>
      <c r="LBD208" s="422"/>
      <c r="LBE208" s="422"/>
      <c r="LBF208" s="422"/>
      <c r="LBG208" s="422"/>
      <c r="LBH208" s="422"/>
      <c r="LBI208" s="422"/>
      <c r="LBJ208" s="422"/>
      <c r="LBK208" s="422"/>
      <c r="LBL208" s="422"/>
      <c r="LBM208" s="422"/>
      <c r="LBN208" s="422"/>
      <c r="LBO208" s="422"/>
      <c r="LBP208" s="422"/>
      <c r="LBQ208" s="422"/>
      <c r="LBR208" s="422"/>
      <c r="LBS208" s="422"/>
      <c r="LBT208" s="422"/>
      <c r="LBU208" s="422"/>
      <c r="LBV208" s="422"/>
      <c r="LBW208" s="422"/>
      <c r="LBX208" s="422"/>
      <c r="LBY208" s="422"/>
      <c r="LBZ208" s="422"/>
      <c r="LCA208" s="422"/>
      <c r="LCB208" s="422"/>
      <c r="LCC208" s="422"/>
      <c r="LCD208" s="422"/>
      <c r="LCE208" s="422"/>
      <c r="LCF208" s="422"/>
      <c r="LCG208" s="422"/>
      <c r="LCH208" s="422"/>
      <c r="LCI208" s="422"/>
      <c r="LCJ208" s="422"/>
      <c r="LCK208" s="422"/>
      <c r="LCL208" s="422"/>
      <c r="LCM208" s="422"/>
      <c r="LCN208" s="422"/>
      <c r="LCO208" s="422"/>
      <c r="LCP208" s="422"/>
      <c r="LCQ208" s="422"/>
      <c r="LCR208" s="422"/>
      <c r="LCS208" s="422"/>
      <c r="LCT208" s="422"/>
      <c r="LCU208" s="422"/>
      <c r="LCV208" s="422"/>
      <c r="LCW208" s="422"/>
      <c r="LCX208" s="422"/>
      <c r="LCY208" s="422"/>
      <c r="LCZ208" s="422"/>
      <c r="LDA208" s="422"/>
      <c r="LDB208" s="422"/>
      <c r="LDC208" s="422"/>
      <c r="LDD208" s="422"/>
      <c r="LDE208" s="422"/>
      <c r="LDF208" s="422"/>
      <c r="LDG208" s="422"/>
      <c r="LDH208" s="422"/>
      <c r="LDI208" s="422"/>
      <c r="LDJ208" s="422"/>
      <c r="LDK208" s="422"/>
      <c r="LDL208" s="422"/>
      <c r="LDM208" s="422"/>
      <c r="LDN208" s="422"/>
      <c r="LDO208" s="422"/>
      <c r="LDP208" s="422"/>
      <c r="LDQ208" s="422"/>
      <c r="LDR208" s="422"/>
      <c r="LDS208" s="422"/>
      <c r="LDT208" s="422"/>
      <c r="LDU208" s="422"/>
      <c r="LDV208" s="422"/>
      <c r="LDW208" s="422"/>
      <c r="LDX208" s="422"/>
      <c r="LDY208" s="422"/>
      <c r="LDZ208" s="422"/>
      <c r="LEA208" s="422"/>
      <c r="LEB208" s="422"/>
      <c r="LEC208" s="422"/>
      <c r="LED208" s="422"/>
      <c r="LEE208" s="422"/>
      <c r="LEF208" s="422"/>
      <c r="LEG208" s="422"/>
      <c r="LEH208" s="422"/>
      <c r="LEI208" s="422"/>
      <c r="LEJ208" s="422"/>
      <c r="LEK208" s="422"/>
      <c r="LEL208" s="422"/>
      <c r="LEM208" s="422"/>
      <c r="LEN208" s="422"/>
      <c r="LEO208" s="422"/>
      <c r="LEP208" s="422"/>
      <c r="LEQ208" s="422"/>
      <c r="LER208" s="422"/>
      <c r="LES208" s="422"/>
      <c r="LET208" s="422"/>
      <c r="LEU208" s="422"/>
      <c r="LEV208" s="422"/>
      <c r="LEW208" s="422"/>
      <c r="LEX208" s="422"/>
      <c r="LEY208" s="422"/>
      <c r="LEZ208" s="422"/>
      <c r="LFA208" s="422"/>
      <c r="LFB208" s="422"/>
      <c r="LFC208" s="422"/>
      <c r="LFD208" s="422"/>
      <c r="LFE208" s="422"/>
      <c r="LFF208" s="422"/>
      <c r="LFG208" s="422"/>
      <c r="LFH208" s="422"/>
      <c r="LFI208" s="422"/>
      <c r="LFJ208" s="422"/>
      <c r="LFK208" s="422"/>
      <c r="LFL208" s="422"/>
      <c r="LFM208" s="422"/>
      <c r="LFN208" s="422"/>
      <c r="LFO208" s="422"/>
      <c r="LFP208" s="422"/>
      <c r="LFQ208" s="422"/>
      <c r="LFR208" s="422"/>
      <c r="LFS208" s="422"/>
      <c r="LFT208" s="422"/>
      <c r="LFU208" s="422"/>
      <c r="LFV208" s="422"/>
      <c r="LFW208" s="422"/>
      <c r="LFX208" s="422"/>
      <c r="LFY208" s="422"/>
      <c r="LFZ208" s="422"/>
      <c r="LGA208" s="422"/>
      <c r="LGB208" s="422"/>
      <c r="LGC208" s="422"/>
      <c r="LGD208" s="422"/>
      <c r="LGE208" s="422"/>
      <c r="LGF208" s="422"/>
      <c r="LGG208" s="422"/>
      <c r="LGH208" s="422"/>
      <c r="LGI208" s="422"/>
      <c r="LGJ208" s="422"/>
      <c r="LGK208" s="422"/>
      <c r="LGL208" s="422"/>
      <c r="LGM208" s="422"/>
      <c r="LGN208" s="422"/>
      <c r="LGO208" s="422"/>
      <c r="LGP208" s="422"/>
      <c r="LGQ208" s="422"/>
      <c r="LGR208" s="422"/>
      <c r="LGS208" s="422"/>
      <c r="LGT208" s="422"/>
      <c r="LGU208" s="422"/>
      <c r="LGV208" s="422"/>
      <c r="LGW208" s="422"/>
      <c r="LGX208" s="422"/>
      <c r="LGY208" s="422"/>
      <c r="LGZ208" s="422"/>
      <c r="LHA208" s="422"/>
      <c r="LHB208" s="422"/>
      <c r="LHC208" s="422"/>
      <c r="LHD208" s="422"/>
      <c r="LHE208" s="422"/>
      <c r="LHF208" s="422"/>
      <c r="LHG208" s="422"/>
      <c r="LHH208" s="422"/>
      <c r="LHI208" s="422"/>
      <c r="LHJ208" s="422"/>
      <c r="LHK208" s="422"/>
      <c r="LHL208" s="422"/>
      <c r="LHM208" s="422"/>
      <c r="LHN208" s="422"/>
      <c r="LHO208" s="422"/>
      <c r="LHP208" s="422"/>
      <c r="LHQ208" s="422"/>
      <c r="LHR208" s="422"/>
      <c r="LHS208" s="422"/>
      <c r="LHT208" s="422"/>
      <c r="LHU208" s="422"/>
      <c r="LHV208" s="422"/>
      <c r="LHW208" s="422"/>
      <c r="LHX208" s="422"/>
      <c r="LHY208" s="422"/>
      <c r="LHZ208" s="422"/>
      <c r="LIA208" s="422"/>
      <c r="LIB208" s="422"/>
      <c r="LIC208" s="422"/>
      <c r="LID208" s="422"/>
      <c r="LIE208" s="422"/>
      <c r="LIF208" s="422"/>
      <c r="LIG208" s="422"/>
      <c r="LIH208" s="422"/>
      <c r="LII208" s="422"/>
      <c r="LIJ208" s="422"/>
      <c r="LIK208" s="422"/>
      <c r="LIL208" s="422"/>
      <c r="LIM208" s="422"/>
      <c r="LIN208" s="422"/>
      <c r="LIO208" s="422"/>
      <c r="LIP208" s="422"/>
      <c r="LIQ208" s="422"/>
      <c r="LIR208" s="422"/>
      <c r="LIS208" s="422"/>
      <c r="LIT208" s="422"/>
      <c r="LIU208" s="422"/>
      <c r="LIV208" s="422"/>
      <c r="LIW208" s="422"/>
      <c r="LIX208" s="422"/>
      <c r="LIY208" s="422"/>
      <c r="LIZ208" s="422"/>
      <c r="LJA208" s="422"/>
      <c r="LJB208" s="422"/>
      <c r="LJC208" s="422"/>
      <c r="LJD208" s="422"/>
      <c r="LJE208" s="422"/>
      <c r="LJF208" s="422"/>
      <c r="LJG208" s="422"/>
      <c r="LJH208" s="422"/>
      <c r="LJI208" s="422"/>
      <c r="LJJ208" s="422"/>
      <c r="LJK208" s="422"/>
      <c r="LJL208" s="422"/>
      <c r="LJM208" s="422"/>
      <c r="LJN208" s="422"/>
      <c r="LJO208" s="422"/>
      <c r="LJP208" s="422"/>
      <c r="LJQ208" s="422"/>
      <c r="LJR208" s="422"/>
      <c r="LJS208" s="422"/>
      <c r="LJT208" s="422"/>
      <c r="LJU208" s="422"/>
      <c r="LJV208" s="422"/>
      <c r="LJW208" s="422"/>
      <c r="LJX208" s="422"/>
      <c r="LJY208" s="422"/>
      <c r="LJZ208" s="422"/>
      <c r="LKA208" s="422"/>
      <c r="LKB208" s="422"/>
      <c r="LKC208" s="422"/>
      <c r="LKD208" s="422"/>
      <c r="LKE208" s="422"/>
      <c r="LKF208" s="422"/>
      <c r="LKG208" s="422"/>
      <c r="LKH208" s="422"/>
      <c r="LKI208" s="422"/>
      <c r="LKJ208" s="422"/>
      <c r="LKK208" s="422"/>
      <c r="LKL208" s="422"/>
      <c r="LKM208" s="422"/>
      <c r="LKN208" s="422"/>
      <c r="LKO208" s="422"/>
      <c r="LKP208" s="422"/>
      <c r="LKQ208" s="422"/>
      <c r="LKR208" s="422"/>
      <c r="LKS208" s="422"/>
      <c r="LKT208" s="422"/>
      <c r="LKU208" s="422"/>
      <c r="LKV208" s="422"/>
      <c r="LKW208" s="422"/>
      <c r="LKX208" s="422"/>
      <c r="LKY208" s="422"/>
      <c r="LKZ208" s="422"/>
      <c r="LLA208" s="422"/>
      <c r="LLB208" s="422"/>
      <c r="LLC208" s="422"/>
      <c r="LLD208" s="422"/>
      <c r="LLE208" s="422"/>
      <c r="LLF208" s="422"/>
      <c r="LLG208" s="422"/>
      <c r="LLH208" s="422"/>
      <c r="LLI208" s="422"/>
      <c r="LLJ208" s="422"/>
      <c r="LLK208" s="422"/>
      <c r="LLL208" s="422"/>
      <c r="LLM208" s="422"/>
      <c r="LLN208" s="422"/>
      <c r="LLO208" s="422"/>
      <c r="LLP208" s="422"/>
      <c r="LLQ208" s="422"/>
      <c r="LLR208" s="422"/>
      <c r="LLS208" s="422"/>
      <c r="LLT208" s="422"/>
      <c r="LLU208" s="422"/>
      <c r="LLV208" s="422"/>
      <c r="LLW208" s="422"/>
      <c r="LLX208" s="422"/>
      <c r="LLY208" s="422"/>
      <c r="LLZ208" s="422"/>
      <c r="LMA208" s="422"/>
      <c r="LMB208" s="422"/>
      <c r="LMC208" s="422"/>
      <c r="LMD208" s="422"/>
      <c r="LME208" s="422"/>
      <c r="LMF208" s="422"/>
      <c r="LMG208" s="422"/>
      <c r="LMH208" s="422"/>
      <c r="LMI208" s="422"/>
      <c r="LMJ208" s="422"/>
      <c r="LMK208" s="422"/>
      <c r="LML208" s="422"/>
      <c r="LMM208" s="422"/>
      <c r="LMN208" s="422"/>
      <c r="LMO208" s="422"/>
      <c r="LMP208" s="422"/>
      <c r="LMQ208" s="422"/>
      <c r="LMR208" s="422"/>
      <c r="LMS208" s="422"/>
      <c r="LMT208" s="422"/>
      <c r="LMU208" s="422"/>
      <c r="LMV208" s="422"/>
      <c r="LMW208" s="422"/>
      <c r="LMX208" s="422"/>
      <c r="LMY208" s="422"/>
      <c r="LMZ208" s="422"/>
      <c r="LNA208" s="422"/>
      <c r="LNB208" s="422"/>
      <c r="LNC208" s="422"/>
      <c r="LND208" s="422"/>
      <c r="LNE208" s="422"/>
      <c r="LNF208" s="422"/>
      <c r="LNG208" s="422"/>
      <c r="LNH208" s="422"/>
      <c r="LNI208" s="422"/>
      <c r="LNJ208" s="422"/>
      <c r="LNK208" s="422"/>
      <c r="LNL208" s="422"/>
      <c r="LNM208" s="422"/>
      <c r="LNN208" s="422"/>
      <c r="LNO208" s="422"/>
      <c r="LNP208" s="422"/>
      <c r="LNQ208" s="422"/>
      <c r="LNR208" s="422"/>
      <c r="LNS208" s="422"/>
      <c r="LNT208" s="422"/>
      <c r="LNU208" s="422"/>
      <c r="LNV208" s="422"/>
      <c r="LNW208" s="422"/>
      <c r="LNX208" s="422"/>
      <c r="LNY208" s="422"/>
      <c r="LNZ208" s="422"/>
      <c r="LOA208" s="422"/>
      <c r="LOB208" s="422"/>
      <c r="LOC208" s="422"/>
      <c r="LOD208" s="422"/>
      <c r="LOE208" s="422"/>
      <c r="LOF208" s="422"/>
      <c r="LOG208" s="422"/>
      <c r="LOH208" s="422"/>
      <c r="LOI208" s="422"/>
      <c r="LOJ208" s="422"/>
      <c r="LOK208" s="422"/>
      <c r="LOL208" s="422"/>
      <c r="LOM208" s="422"/>
      <c r="LON208" s="422"/>
      <c r="LOO208" s="422"/>
      <c r="LOP208" s="422"/>
      <c r="LOQ208" s="422"/>
      <c r="LOR208" s="422"/>
      <c r="LOS208" s="422"/>
      <c r="LOT208" s="422"/>
      <c r="LOU208" s="422"/>
      <c r="LOV208" s="422"/>
      <c r="LOW208" s="422"/>
      <c r="LOX208" s="422"/>
      <c r="LOY208" s="422"/>
      <c r="LOZ208" s="422"/>
      <c r="LPA208" s="422"/>
      <c r="LPB208" s="422"/>
      <c r="LPC208" s="422"/>
      <c r="LPD208" s="422"/>
      <c r="LPE208" s="422"/>
      <c r="LPF208" s="422"/>
      <c r="LPG208" s="422"/>
      <c r="LPH208" s="422"/>
      <c r="LPI208" s="422"/>
      <c r="LPJ208" s="422"/>
      <c r="LPK208" s="422"/>
      <c r="LPL208" s="422"/>
      <c r="LPM208" s="422"/>
      <c r="LPN208" s="422"/>
      <c r="LPO208" s="422"/>
      <c r="LPP208" s="422"/>
      <c r="LPQ208" s="422"/>
      <c r="LPR208" s="422"/>
      <c r="LPS208" s="422"/>
      <c r="LPT208" s="422"/>
      <c r="LPU208" s="422"/>
      <c r="LPV208" s="422"/>
      <c r="LPW208" s="422"/>
      <c r="LPX208" s="422"/>
      <c r="LPY208" s="422"/>
      <c r="LPZ208" s="422"/>
      <c r="LQA208" s="422"/>
      <c r="LQB208" s="422"/>
      <c r="LQC208" s="422"/>
      <c r="LQD208" s="422"/>
      <c r="LQE208" s="422"/>
      <c r="LQF208" s="422"/>
      <c r="LQG208" s="422"/>
      <c r="LQH208" s="422"/>
      <c r="LQI208" s="422"/>
      <c r="LQJ208" s="422"/>
      <c r="LQK208" s="422"/>
      <c r="LQL208" s="422"/>
      <c r="LQM208" s="422"/>
      <c r="LQN208" s="422"/>
      <c r="LQO208" s="422"/>
      <c r="LQP208" s="422"/>
      <c r="LQQ208" s="422"/>
      <c r="LQR208" s="422"/>
      <c r="LQS208" s="422"/>
      <c r="LQT208" s="422"/>
      <c r="LQU208" s="422"/>
      <c r="LQV208" s="422"/>
      <c r="LQW208" s="422"/>
      <c r="LQX208" s="422"/>
      <c r="LQY208" s="422"/>
      <c r="LQZ208" s="422"/>
      <c r="LRA208" s="422"/>
      <c r="LRB208" s="422"/>
      <c r="LRC208" s="422"/>
      <c r="LRD208" s="422"/>
      <c r="LRE208" s="422"/>
      <c r="LRF208" s="422"/>
      <c r="LRG208" s="422"/>
      <c r="LRH208" s="422"/>
      <c r="LRI208" s="422"/>
      <c r="LRJ208" s="422"/>
      <c r="LRK208" s="422"/>
      <c r="LRL208" s="422"/>
      <c r="LRM208" s="422"/>
      <c r="LRN208" s="422"/>
      <c r="LRO208" s="422"/>
      <c r="LRP208" s="422"/>
      <c r="LRQ208" s="422"/>
      <c r="LRR208" s="422"/>
      <c r="LRS208" s="422"/>
      <c r="LRT208" s="422"/>
      <c r="LRU208" s="422"/>
      <c r="LRV208" s="422"/>
      <c r="LRW208" s="422"/>
      <c r="LRX208" s="422"/>
      <c r="LRY208" s="422"/>
      <c r="LRZ208" s="422"/>
      <c r="LSA208" s="422"/>
      <c r="LSB208" s="422"/>
      <c r="LSC208" s="422"/>
      <c r="LSD208" s="422"/>
      <c r="LSE208" s="422"/>
      <c r="LSF208" s="422"/>
      <c r="LSG208" s="422"/>
      <c r="LSH208" s="422"/>
      <c r="LSI208" s="422"/>
      <c r="LSJ208" s="422"/>
      <c r="LSK208" s="422"/>
      <c r="LSL208" s="422"/>
      <c r="LSM208" s="422"/>
      <c r="LSN208" s="422"/>
      <c r="LSO208" s="422"/>
      <c r="LSP208" s="422"/>
      <c r="LSQ208" s="422"/>
      <c r="LSR208" s="422"/>
      <c r="LSS208" s="422"/>
      <c r="LST208" s="422"/>
      <c r="LSU208" s="422"/>
      <c r="LSV208" s="422"/>
      <c r="LSW208" s="422"/>
      <c r="LSX208" s="422"/>
      <c r="LSY208" s="422"/>
      <c r="LSZ208" s="422"/>
      <c r="LTA208" s="422"/>
      <c r="LTB208" s="422"/>
      <c r="LTC208" s="422"/>
      <c r="LTD208" s="422"/>
      <c r="LTE208" s="422"/>
      <c r="LTF208" s="422"/>
      <c r="LTG208" s="422"/>
      <c r="LTH208" s="422"/>
      <c r="LTI208" s="422"/>
      <c r="LTJ208" s="422"/>
      <c r="LTK208" s="422"/>
      <c r="LTL208" s="422"/>
      <c r="LTM208" s="422"/>
      <c r="LTN208" s="422"/>
      <c r="LTO208" s="422"/>
      <c r="LTP208" s="422"/>
      <c r="LTQ208" s="422"/>
      <c r="LTR208" s="422"/>
      <c r="LTS208" s="422"/>
      <c r="LTT208" s="422"/>
      <c r="LTU208" s="422"/>
      <c r="LTV208" s="422"/>
      <c r="LTW208" s="422"/>
      <c r="LTX208" s="422"/>
      <c r="LTY208" s="422"/>
      <c r="LTZ208" s="422"/>
      <c r="LUA208" s="422"/>
      <c r="LUB208" s="422"/>
      <c r="LUC208" s="422"/>
      <c r="LUD208" s="422"/>
      <c r="LUE208" s="422"/>
      <c r="LUF208" s="422"/>
      <c r="LUG208" s="422"/>
      <c r="LUH208" s="422"/>
      <c r="LUI208" s="422"/>
      <c r="LUJ208" s="422"/>
      <c r="LUK208" s="422"/>
      <c r="LUL208" s="422"/>
      <c r="LUM208" s="422"/>
      <c r="LUN208" s="422"/>
      <c r="LUO208" s="422"/>
      <c r="LUP208" s="422"/>
      <c r="LUQ208" s="422"/>
      <c r="LUR208" s="422"/>
      <c r="LUS208" s="422"/>
      <c r="LUT208" s="422"/>
      <c r="LUU208" s="422"/>
      <c r="LUV208" s="422"/>
      <c r="LUW208" s="422"/>
      <c r="LUX208" s="422"/>
      <c r="LUY208" s="422"/>
      <c r="LUZ208" s="422"/>
      <c r="LVA208" s="422"/>
      <c r="LVB208" s="422"/>
      <c r="LVC208" s="422"/>
      <c r="LVD208" s="422"/>
      <c r="LVE208" s="422"/>
      <c r="LVF208" s="422"/>
      <c r="LVG208" s="422"/>
      <c r="LVH208" s="422"/>
      <c r="LVI208" s="422"/>
      <c r="LVJ208" s="422"/>
      <c r="LVK208" s="422"/>
      <c r="LVL208" s="422"/>
      <c r="LVM208" s="422"/>
      <c r="LVN208" s="422"/>
      <c r="LVO208" s="422"/>
      <c r="LVP208" s="422"/>
      <c r="LVQ208" s="422"/>
      <c r="LVR208" s="422"/>
      <c r="LVS208" s="422"/>
      <c r="LVT208" s="422"/>
      <c r="LVU208" s="422"/>
      <c r="LVV208" s="422"/>
      <c r="LVW208" s="422"/>
      <c r="LVX208" s="422"/>
      <c r="LVY208" s="422"/>
      <c r="LVZ208" s="422"/>
      <c r="LWA208" s="422"/>
      <c r="LWB208" s="422"/>
      <c r="LWC208" s="422"/>
      <c r="LWD208" s="422"/>
      <c r="LWE208" s="422"/>
      <c r="LWF208" s="422"/>
      <c r="LWG208" s="422"/>
      <c r="LWH208" s="422"/>
      <c r="LWI208" s="422"/>
      <c r="LWJ208" s="422"/>
      <c r="LWK208" s="422"/>
      <c r="LWL208" s="422"/>
      <c r="LWM208" s="422"/>
      <c r="LWN208" s="422"/>
      <c r="LWO208" s="422"/>
      <c r="LWP208" s="422"/>
      <c r="LWQ208" s="422"/>
      <c r="LWR208" s="422"/>
      <c r="LWS208" s="422"/>
      <c r="LWT208" s="422"/>
      <c r="LWU208" s="422"/>
      <c r="LWV208" s="422"/>
      <c r="LWW208" s="422"/>
      <c r="LWX208" s="422"/>
      <c r="LWY208" s="422"/>
      <c r="LWZ208" s="422"/>
      <c r="LXA208" s="422"/>
      <c r="LXB208" s="422"/>
      <c r="LXC208" s="422"/>
      <c r="LXD208" s="422"/>
      <c r="LXE208" s="422"/>
      <c r="LXF208" s="422"/>
      <c r="LXG208" s="422"/>
      <c r="LXH208" s="422"/>
      <c r="LXI208" s="422"/>
      <c r="LXJ208" s="422"/>
      <c r="LXK208" s="422"/>
      <c r="LXL208" s="422"/>
      <c r="LXM208" s="422"/>
      <c r="LXN208" s="422"/>
      <c r="LXO208" s="422"/>
      <c r="LXP208" s="422"/>
      <c r="LXQ208" s="422"/>
      <c r="LXR208" s="422"/>
      <c r="LXS208" s="422"/>
      <c r="LXT208" s="422"/>
      <c r="LXU208" s="422"/>
      <c r="LXV208" s="422"/>
      <c r="LXW208" s="422"/>
      <c r="LXX208" s="422"/>
      <c r="LXY208" s="422"/>
      <c r="LXZ208" s="422"/>
      <c r="LYA208" s="422"/>
      <c r="LYB208" s="422"/>
      <c r="LYC208" s="422"/>
      <c r="LYD208" s="422"/>
      <c r="LYE208" s="422"/>
      <c r="LYF208" s="422"/>
      <c r="LYG208" s="422"/>
      <c r="LYH208" s="422"/>
      <c r="LYI208" s="422"/>
      <c r="LYJ208" s="422"/>
      <c r="LYK208" s="422"/>
      <c r="LYL208" s="422"/>
      <c r="LYM208" s="422"/>
      <c r="LYN208" s="422"/>
      <c r="LYO208" s="422"/>
      <c r="LYP208" s="422"/>
      <c r="LYQ208" s="422"/>
      <c r="LYR208" s="422"/>
      <c r="LYS208" s="422"/>
      <c r="LYT208" s="422"/>
      <c r="LYU208" s="422"/>
      <c r="LYV208" s="422"/>
      <c r="LYW208" s="422"/>
      <c r="LYX208" s="422"/>
      <c r="LYY208" s="422"/>
      <c r="LYZ208" s="422"/>
      <c r="LZA208" s="422"/>
      <c r="LZB208" s="422"/>
      <c r="LZC208" s="422"/>
      <c r="LZD208" s="422"/>
      <c r="LZE208" s="422"/>
      <c r="LZF208" s="422"/>
      <c r="LZG208" s="422"/>
      <c r="LZH208" s="422"/>
      <c r="LZI208" s="422"/>
      <c r="LZJ208" s="422"/>
      <c r="LZK208" s="422"/>
      <c r="LZL208" s="422"/>
      <c r="LZM208" s="422"/>
      <c r="LZN208" s="422"/>
      <c r="LZO208" s="422"/>
      <c r="LZP208" s="422"/>
      <c r="LZQ208" s="422"/>
      <c r="LZR208" s="422"/>
      <c r="LZS208" s="422"/>
      <c r="LZT208" s="422"/>
      <c r="LZU208" s="422"/>
      <c r="LZV208" s="422"/>
      <c r="LZW208" s="422"/>
      <c r="LZX208" s="422"/>
      <c r="LZY208" s="422"/>
      <c r="LZZ208" s="422"/>
      <c r="MAA208" s="422"/>
      <c r="MAB208" s="422"/>
      <c r="MAC208" s="422"/>
      <c r="MAD208" s="422"/>
      <c r="MAE208" s="422"/>
      <c r="MAF208" s="422"/>
      <c r="MAG208" s="422"/>
      <c r="MAH208" s="422"/>
      <c r="MAI208" s="422"/>
      <c r="MAJ208" s="422"/>
      <c r="MAK208" s="422"/>
      <c r="MAL208" s="422"/>
      <c r="MAM208" s="422"/>
      <c r="MAN208" s="422"/>
      <c r="MAO208" s="422"/>
      <c r="MAP208" s="422"/>
      <c r="MAQ208" s="422"/>
      <c r="MAR208" s="422"/>
      <c r="MAS208" s="422"/>
      <c r="MAT208" s="422"/>
      <c r="MAU208" s="422"/>
      <c r="MAV208" s="422"/>
      <c r="MAW208" s="422"/>
      <c r="MAX208" s="422"/>
      <c r="MAY208" s="422"/>
      <c r="MAZ208" s="422"/>
      <c r="MBA208" s="422"/>
      <c r="MBB208" s="422"/>
      <c r="MBC208" s="422"/>
      <c r="MBD208" s="422"/>
      <c r="MBE208" s="422"/>
      <c r="MBF208" s="422"/>
      <c r="MBG208" s="422"/>
      <c r="MBH208" s="422"/>
      <c r="MBI208" s="422"/>
      <c r="MBJ208" s="422"/>
      <c r="MBK208" s="422"/>
      <c r="MBL208" s="422"/>
      <c r="MBM208" s="422"/>
      <c r="MBN208" s="422"/>
      <c r="MBO208" s="422"/>
      <c r="MBP208" s="422"/>
      <c r="MBQ208" s="422"/>
      <c r="MBR208" s="422"/>
      <c r="MBS208" s="422"/>
      <c r="MBT208" s="422"/>
      <c r="MBU208" s="422"/>
      <c r="MBV208" s="422"/>
      <c r="MBW208" s="422"/>
      <c r="MBX208" s="422"/>
      <c r="MBY208" s="422"/>
      <c r="MBZ208" s="422"/>
      <c r="MCA208" s="422"/>
      <c r="MCB208" s="422"/>
      <c r="MCC208" s="422"/>
      <c r="MCD208" s="422"/>
      <c r="MCE208" s="422"/>
      <c r="MCF208" s="422"/>
      <c r="MCG208" s="422"/>
      <c r="MCH208" s="422"/>
      <c r="MCI208" s="422"/>
      <c r="MCJ208" s="422"/>
      <c r="MCK208" s="422"/>
      <c r="MCL208" s="422"/>
      <c r="MCM208" s="422"/>
      <c r="MCN208" s="422"/>
      <c r="MCO208" s="422"/>
      <c r="MCP208" s="422"/>
      <c r="MCQ208" s="422"/>
      <c r="MCR208" s="422"/>
      <c r="MCS208" s="422"/>
      <c r="MCT208" s="422"/>
      <c r="MCU208" s="422"/>
      <c r="MCV208" s="422"/>
      <c r="MCW208" s="422"/>
      <c r="MCX208" s="422"/>
      <c r="MCY208" s="422"/>
      <c r="MCZ208" s="422"/>
      <c r="MDA208" s="422"/>
      <c r="MDB208" s="422"/>
      <c r="MDC208" s="422"/>
      <c r="MDD208" s="422"/>
      <c r="MDE208" s="422"/>
      <c r="MDF208" s="422"/>
      <c r="MDG208" s="422"/>
      <c r="MDH208" s="422"/>
      <c r="MDI208" s="422"/>
      <c r="MDJ208" s="422"/>
      <c r="MDK208" s="422"/>
      <c r="MDL208" s="422"/>
      <c r="MDM208" s="422"/>
      <c r="MDN208" s="422"/>
      <c r="MDO208" s="422"/>
      <c r="MDP208" s="422"/>
      <c r="MDQ208" s="422"/>
      <c r="MDR208" s="422"/>
      <c r="MDS208" s="422"/>
      <c r="MDT208" s="422"/>
      <c r="MDU208" s="422"/>
      <c r="MDV208" s="422"/>
      <c r="MDW208" s="422"/>
      <c r="MDX208" s="422"/>
      <c r="MDY208" s="422"/>
      <c r="MDZ208" s="422"/>
      <c r="MEA208" s="422"/>
      <c r="MEB208" s="422"/>
      <c r="MEC208" s="422"/>
      <c r="MED208" s="422"/>
      <c r="MEE208" s="422"/>
      <c r="MEF208" s="422"/>
      <c r="MEG208" s="422"/>
      <c r="MEH208" s="422"/>
      <c r="MEI208" s="422"/>
      <c r="MEJ208" s="422"/>
      <c r="MEK208" s="422"/>
      <c r="MEL208" s="422"/>
      <c r="MEM208" s="422"/>
      <c r="MEN208" s="422"/>
      <c r="MEO208" s="422"/>
      <c r="MEP208" s="422"/>
      <c r="MEQ208" s="422"/>
      <c r="MER208" s="422"/>
      <c r="MES208" s="422"/>
      <c r="MET208" s="422"/>
      <c r="MEU208" s="422"/>
      <c r="MEV208" s="422"/>
      <c r="MEW208" s="422"/>
      <c r="MEX208" s="422"/>
      <c r="MEY208" s="422"/>
      <c r="MEZ208" s="422"/>
      <c r="MFA208" s="422"/>
      <c r="MFB208" s="422"/>
      <c r="MFC208" s="422"/>
      <c r="MFD208" s="422"/>
      <c r="MFE208" s="422"/>
      <c r="MFF208" s="422"/>
      <c r="MFG208" s="422"/>
      <c r="MFH208" s="422"/>
      <c r="MFI208" s="422"/>
      <c r="MFJ208" s="422"/>
      <c r="MFK208" s="422"/>
      <c r="MFL208" s="422"/>
      <c r="MFM208" s="422"/>
      <c r="MFN208" s="422"/>
      <c r="MFO208" s="422"/>
      <c r="MFP208" s="422"/>
      <c r="MFQ208" s="422"/>
      <c r="MFR208" s="422"/>
      <c r="MFS208" s="422"/>
      <c r="MFT208" s="422"/>
      <c r="MFU208" s="422"/>
      <c r="MFV208" s="422"/>
      <c r="MFW208" s="422"/>
      <c r="MFX208" s="422"/>
      <c r="MFY208" s="422"/>
      <c r="MFZ208" s="422"/>
      <c r="MGA208" s="422"/>
      <c r="MGB208" s="422"/>
      <c r="MGC208" s="422"/>
      <c r="MGD208" s="422"/>
      <c r="MGE208" s="422"/>
      <c r="MGF208" s="422"/>
      <c r="MGG208" s="422"/>
      <c r="MGH208" s="422"/>
      <c r="MGI208" s="422"/>
      <c r="MGJ208" s="422"/>
      <c r="MGK208" s="422"/>
      <c r="MGL208" s="422"/>
      <c r="MGM208" s="422"/>
      <c r="MGN208" s="422"/>
      <c r="MGO208" s="422"/>
      <c r="MGP208" s="422"/>
      <c r="MGQ208" s="422"/>
      <c r="MGR208" s="422"/>
      <c r="MGS208" s="422"/>
      <c r="MGT208" s="422"/>
      <c r="MGU208" s="422"/>
      <c r="MGV208" s="422"/>
      <c r="MGW208" s="422"/>
      <c r="MGX208" s="422"/>
      <c r="MGY208" s="422"/>
      <c r="MGZ208" s="422"/>
      <c r="MHA208" s="422"/>
      <c r="MHB208" s="422"/>
      <c r="MHC208" s="422"/>
      <c r="MHD208" s="422"/>
      <c r="MHE208" s="422"/>
      <c r="MHF208" s="422"/>
      <c r="MHG208" s="422"/>
      <c r="MHH208" s="422"/>
      <c r="MHI208" s="422"/>
      <c r="MHJ208" s="422"/>
      <c r="MHK208" s="422"/>
      <c r="MHL208" s="422"/>
      <c r="MHM208" s="422"/>
      <c r="MHN208" s="422"/>
      <c r="MHO208" s="422"/>
      <c r="MHP208" s="422"/>
      <c r="MHQ208" s="422"/>
      <c r="MHR208" s="422"/>
      <c r="MHS208" s="422"/>
      <c r="MHT208" s="422"/>
      <c r="MHU208" s="422"/>
      <c r="MHV208" s="422"/>
      <c r="MHW208" s="422"/>
      <c r="MHX208" s="422"/>
      <c r="MHY208" s="422"/>
      <c r="MHZ208" s="422"/>
      <c r="MIA208" s="422"/>
      <c r="MIB208" s="422"/>
      <c r="MIC208" s="422"/>
      <c r="MID208" s="422"/>
      <c r="MIE208" s="422"/>
      <c r="MIF208" s="422"/>
      <c r="MIG208" s="422"/>
      <c r="MIH208" s="422"/>
      <c r="MII208" s="422"/>
      <c r="MIJ208" s="422"/>
      <c r="MIK208" s="422"/>
      <c r="MIL208" s="422"/>
      <c r="MIM208" s="422"/>
      <c r="MIN208" s="422"/>
      <c r="MIO208" s="422"/>
      <c r="MIP208" s="422"/>
      <c r="MIQ208" s="422"/>
      <c r="MIR208" s="422"/>
      <c r="MIS208" s="422"/>
      <c r="MIT208" s="422"/>
      <c r="MIU208" s="422"/>
      <c r="MIV208" s="422"/>
      <c r="MIW208" s="422"/>
      <c r="MIX208" s="422"/>
      <c r="MIY208" s="422"/>
      <c r="MIZ208" s="422"/>
      <c r="MJA208" s="422"/>
      <c r="MJB208" s="422"/>
      <c r="MJC208" s="422"/>
      <c r="MJD208" s="422"/>
      <c r="MJE208" s="422"/>
      <c r="MJF208" s="422"/>
      <c r="MJG208" s="422"/>
      <c r="MJH208" s="422"/>
      <c r="MJI208" s="422"/>
      <c r="MJJ208" s="422"/>
      <c r="MJK208" s="422"/>
      <c r="MJL208" s="422"/>
      <c r="MJM208" s="422"/>
      <c r="MJN208" s="422"/>
      <c r="MJO208" s="422"/>
      <c r="MJP208" s="422"/>
      <c r="MJQ208" s="422"/>
      <c r="MJR208" s="422"/>
      <c r="MJS208" s="422"/>
      <c r="MJT208" s="422"/>
      <c r="MJU208" s="422"/>
      <c r="MJV208" s="422"/>
      <c r="MJW208" s="422"/>
      <c r="MJX208" s="422"/>
      <c r="MJY208" s="422"/>
      <c r="MJZ208" s="422"/>
      <c r="MKA208" s="422"/>
      <c r="MKB208" s="422"/>
      <c r="MKC208" s="422"/>
      <c r="MKD208" s="422"/>
      <c r="MKE208" s="422"/>
      <c r="MKF208" s="422"/>
      <c r="MKG208" s="422"/>
      <c r="MKH208" s="422"/>
      <c r="MKI208" s="422"/>
      <c r="MKJ208" s="422"/>
      <c r="MKK208" s="422"/>
      <c r="MKL208" s="422"/>
      <c r="MKM208" s="422"/>
      <c r="MKN208" s="422"/>
      <c r="MKO208" s="422"/>
      <c r="MKP208" s="422"/>
      <c r="MKQ208" s="422"/>
      <c r="MKR208" s="422"/>
      <c r="MKS208" s="422"/>
      <c r="MKT208" s="422"/>
      <c r="MKU208" s="422"/>
      <c r="MKV208" s="422"/>
      <c r="MKW208" s="422"/>
      <c r="MKX208" s="422"/>
      <c r="MKY208" s="422"/>
      <c r="MKZ208" s="422"/>
      <c r="MLA208" s="422"/>
      <c r="MLB208" s="422"/>
      <c r="MLC208" s="422"/>
      <c r="MLD208" s="422"/>
      <c r="MLE208" s="422"/>
      <c r="MLF208" s="422"/>
      <c r="MLG208" s="422"/>
      <c r="MLH208" s="422"/>
      <c r="MLI208" s="422"/>
      <c r="MLJ208" s="422"/>
      <c r="MLK208" s="422"/>
      <c r="MLL208" s="422"/>
      <c r="MLM208" s="422"/>
      <c r="MLN208" s="422"/>
      <c r="MLO208" s="422"/>
      <c r="MLP208" s="422"/>
      <c r="MLQ208" s="422"/>
      <c r="MLR208" s="422"/>
      <c r="MLS208" s="422"/>
      <c r="MLT208" s="422"/>
      <c r="MLU208" s="422"/>
      <c r="MLV208" s="422"/>
      <c r="MLW208" s="422"/>
      <c r="MLX208" s="422"/>
      <c r="MLY208" s="422"/>
      <c r="MLZ208" s="422"/>
      <c r="MMA208" s="422"/>
      <c r="MMB208" s="422"/>
      <c r="MMC208" s="422"/>
      <c r="MMD208" s="422"/>
      <c r="MME208" s="422"/>
      <c r="MMF208" s="422"/>
      <c r="MMG208" s="422"/>
      <c r="MMH208" s="422"/>
      <c r="MMI208" s="422"/>
      <c r="MMJ208" s="422"/>
      <c r="MMK208" s="422"/>
      <c r="MML208" s="422"/>
      <c r="MMM208" s="422"/>
      <c r="MMN208" s="422"/>
      <c r="MMO208" s="422"/>
      <c r="MMP208" s="422"/>
      <c r="MMQ208" s="422"/>
      <c r="MMR208" s="422"/>
      <c r="MMS208" s="422"/>
      <c r="MMT208" s="422"/>
      <c r="MMU208" s="422"/>
      <c r="MMV208" s="422"/>
      <c r="MMW208" s="422"/>
      <c r="MMX208" s="422"/>
      <c r="MMY208" s="422"/>
      <c r="MMZ208" s="422"/>
      <c r="MNA208" s="422"/>
      <c r="MNB208" s="422"/>
      <c r="MNC208" s="422"/>
      <c r="MND208" s="422"/>
      <c r="MNE208" s="422"/>
      <c r="MNF208" s="422"/>
      <c r="MNG208" s="422"/>
      <c r="MNH208" s="422"/>
      <c r="MNI208" s="422"/>
      <c r="MNJ208" s="422"/>
      <c r="MNK208" s="422"/>
      <c r="MNL208" s="422"/>
      <c r="MNM208" s="422"/>
      <c r="MNN208" s="422"/>
      <c r="MNO208" s="422"/>
      <c r="MNP208" s="422"/>
      <c r="MNQ208" s="422"/>
      <c r="MNR208" s="422"/>
      <c r="MNS208" s="422"/>
      <c r="MNT208" s="422"/>
      <c r="MNU208" s="422"/>
      <c r="MNV208" s="422"/>
      <c r="MNW208" s="422"/>
      <c r="MNX208" s="422"/>
      <c r="MNY208" s="422"/>
      <c r="MNZ208" s="422"/>
      <c r="MOA208" s="422"/>
      <c r="MOB208" s="422"/>
      <c r="MOC208" s="422"/>
      <c r="MOD208" s="422"/>
      <c r="MOE208" s="422"/>
      <c r="MOF208" s="422"/>
      <c r="MOG208" s="422"/>
      <c r="MOH208" s="422"/>
      <c r="MOI208" s="422"/>
      <c r="MOJ208" s="422"/>
      <c r="MOK208" s="422"/>
      <c r="MOL208" s="422"/>
      <c r="MOM208" s="422"/>
      <c r="MON208" s="422"/>
      <c r="MOO208" s="422"/>
      <c r="MOP208" s="422"/>
      <c r="MOQ208" s="422"/>
      <c r="MOR208" s="422"/>
      <c r="MOS208" s="422"/>
      <c r="MOT208" s="422"/>
      <c r="MOU208" s="422"/>
      <c r="MOV208" s="422"/>
      <c r="MOW208" s="422"/>
      <c r="MOX208" s="422"/>
      <c r="MOY208" s="422"/>
      <c r="MOZ208" s="422"/>
      <c r="MPA208" s="422"/>
      <c r="MPB208" s="422"/>
      <c r="MPC208" s="422"/>
      <c r="MPD208" s="422"/>
      <c r="MPE208" s="422"/>
      <c r="MPF208" s="422"/>
      <c r="MPG208" s="422"/>
      <c r="MPH208" s="422"/>
      <c r="MPI208" s="422"/>
      <c r="MPJ208" s="422"/>
      <c r="MPK208" s="422"/>
      <c r="MPL208" s="422"/>
      <c r="MPM208" s="422"/>
      <c r="MPN208" s="422"/>
      <c r="MPO208" s="422"/>
      <c r="MPP208" s="422"/>
      <c r="MPQ208" s="422"/>
      <c r="MPR208" s="422"/>
      <c r="MPS208" s="422"/>
      <c r="MPT208" s="422"/>
      <c r="MPU208" s="422"/>
      <c r="MPV208" s="422"/>
      <c r="MPW208" s="422"/>
      <c r="MPX208" s="422"/>
      <c r="MPY208" s="422"/>
      <c r="MPZ208" s="422"/>
      <c r="MQA208" s="422"/>
      <c r="MQB208" s="422"/>
      <c r="MQC208" s="422"/>
      <c r="MQD208" s="422"/>
      <c r="MQE208" s="422"/>
      <c r="MQF208" s="422"/>
      <c r="MQG208" s="422"/>
      <c r="MQH208" s="422"/>
      <c r="MQI208" s="422"/>
      <c r="MQJ208" s="422"/>
      <c r="MQK208" s="422"/>
      <c r="MQL208" s="422"/>
      <c r="MQM208" s="422"/>
      <c r="MQN208" s="422"/>
      <c r="MQO208" s="422"/>
      <c r="MQP208" s="422"/>
      <c r="MQQ208" s="422"/>
      <c r="MQR208" s="422"/>
      <c r="MQS208" s="422"/>
      <c r="MQT208" s="422"/>
      <c r="MQU208" s="422"/>
      <c r="MQV208" s="422"/>
      <c r="MQW208" s="422"/>
      <c r="MQX208" s="422"/>
      <c r="MQY208" s="422"/>
      <c r="MQZ208" s="422"/>
      <c r="MRA208" s="422"/>
      <c r="MRB208" s="422"/>
      <c r="MRC208" s="422"/>
      <c r="MRD208" s="422"/>
      <c r="MRE208" s="422"/>
      <c r="MRF208" s="422"/>
      <c r="MRG208" s="422"/>
      <c r="MRH208" s="422"/>
      <c r="MRI208" s="422"/>
      <c r="MRJ208" s="422"/>
      <c r="MRK208" s="422"/>
      <c r="MRL208" s="422"/>
      <c r="MRM208" s="422"/>
      <c r="MRN208" s="422"/>
      <c r="MRO208" s="422"/>
      <c r="MRP208" s="422"/>
      <c r="MRQ208" s="422"/>
      <c r="MRR208" s="422"/>
      <c r="MRS208" s="422"/>
      <c r="MRT208" s="422"/>
      <c r="MRU208" s="422"/>
      <c r="MRV208" s="422"/>
      <c r="MRW208" s="422"/>
      <c r="MRX208" s="422"/>
      <c r="MRY208" s="422"/>
      <c r="MRZ208" s="422"/>
      <c r="MSA208" s="422"/>
      <c r="MSB208" s="422"/>
      <c r="MSC208" s="422"/>
      <c r="MSD208" s="422"/>
      <c r="MSE208" s="422"/>
      <c r="MSF208" s="422"/>
      <c r="MSG208" s="422"/>
      <c r="MSH208" s="422"/>
      <c r="MSI208" s="422"/>
      <c r="MSJ208" s="422"/>
      <c r="MSK208" s="422"/>
      <c r="MSL208" s="422"/>
      <c r="MSM208" s="422"/>
      <c r="MSN208" s="422"/>
      <c r="MSO208" s="422"/>
      <c r="MSP208" s="422"/>
      <c r="MSQ208" s="422"/>
      <c r="MSR208" s="422"/>
      <c r="MSS208" s="422"/>
      <c r="MST208" s="422"/>
      <c r="MSU208" s="422"/>
      <c r="MSV208" s="422"/>
      <c r="MSW208" s="422"/>
      <c r="MSX208" s="422"/>
      <c r="MSY208" s="422"/>
      <c r="MSZ208" s="422"/>
      <c r="MTA208" s="422"/>
      <c r="MTB208" s="422"/>
      <c r="MTC208" s="422"/>
      <c r="MTD208" s="422"/>
      <c r="MTE208" s="422"/>
      <c r="MTF208" s="422"/>
      <c r="MTG208" s="422"/>
      <c r="MTH208" s="422"/>
      <c r="MTI208" s="422"/>
      <c r="MTJ208" s="422"/>
      <c r="MTK208" s="422"/>
      <c r="MTL208" s="422"/>
      <c r="MTM208" s="422"/>
      <c r="MTN208" s="422"/>
      <c r="MTO208" s="422"/>
      <c r="MTP208" s="422"/>
      <c r="MTQ208" s="422"/>
      <c r="MTR208" s="422"/>
      <c r="MTS208" s="422"/>
      <c r="MTT208" s="422"/>
      <c r="MTU208" s="422"/>
      <c r="MTV208" s="422"/>
      <c r="MTW208" s="422"/>
      <c r="MTX208" s="422"/>
      <c r="MTY208" s="422"/>
      <c r="MTZ208" s="422"/>
      <c r="MUA208" s="422"/>
      <c r="MUB208" s="422"/>
      <c r="MUC208" s="422"/>
      <c r="MUD208" s="422"/>
      <c r="MUE208" s="422"/>
      <c r="MUF208" s="422"/>
      <c r="MUG208" s="422"/>
      <c r="MUH208" s="422"/>
      <c r="MUI208" s="422"/>
      <c r="MUJ208" s="422"/>
      <c r="MUK208" s="422"/>
      <c r="MUL208" s="422"/>
      <c r="MUM208" s="422"/>
      <c r="MUN208" s="422"/>
      <c r="MUO208" s="422"/>
      <c r="MUP208" s="422"/>
      <c r="MUQ208" s="422"/>
      <c r="MUR208" s="422"/>
      <c r="MUS208" s="422"/>
      <c r="MUT208" s="422"/>
      <c r="MUU208" s="422"/>
      <c r="MUV208" s="422"/>
      <c r="MUW208" s="422"/>
      <c r="MUX208" s="422"/>
      <c r="MUY208" s="422"/>
      <c r="MUZ208" s="422"/>
      <c r="MVA208" s="422"/>
      <c r="MVB208" s="422"/>
      <c r="MVC208" s="422"/>
      <c r="MVD208" s="422"/>
      <c r="MVE208" s="422"/>
      <c r="MVF208" s="422"/>
      <c r="MVG208" s="422"/>
      <c r="MVH208" s="422"/>
      <c r="MVI208" s="422"/>
      <c r="MVJ208" s="422"/>
      <c r="MVK208" s="422"/>
      <c r="MVL208" s="422"/>
      <c r="MVM208" s="422"/>
      <c r="MVN208" s="422"/>
      <c r="MVO208" s="422"/>
      <c r="MVP208" s="422"/>
      <c r="MVQ208" s="422"/>
      <c r="MVR208" s="422"/>
      <c r="MVS208" s="422"/>
      <c r="MVT208" s="422"/>
      <c r="MVU208" s="422"/>
      <c r="MVV208" s="422"/>
      <c r="MVW208" s="422"/>
      <c r="MVX208" s="422"/>
      <c r="MVY208" s="422"/>
      <c r="MVZ208" s="422"/>
      <c r="MWA208" s="422"/>
      <c r="MWB208" s="422"/>
      <c r="MWC208" s="422"/>
      <c r="MWD208" s="422"/>
      <c r="MWE208" s="422"/>
      <c r="MWF208" s="422"/>
      <c r="MWG208" s="422"/>
      <c r="MWH208" s="422"/>
      <c r="MWI208" s="422"/>
      <c r="MWJ208" s="422"/>
      <c r="MWK208" s="422"/>
      <c r="MWL208" s="422"/>
      <c r="MWM208" s="422"/>
      <c r="MWN208" s="422"/>
      <c r="MWO208" s="422"/>
      <c r="MWP208" s="422"/>
      <c r="MWQ208" s="422"/>
      <c r="MWR208" s="422"/>
      <c r="MWS208" s="422"/>
      <c r="MWT208" s="422"/>
      <c r="MWU208" s="422"/>
      <c r="MWV208" s="422"/>
      <c r="MWW208" s="422"/>
      <c r="MWX208" s="422"/>
      <c r="MWY208" s="422"/>
      <c r="MWZ208" s="422"/>
      <c r="MXA208" s="422"/>
      <c r="MXB208" s="422"/>
      <c r="MXC208" s="422"/>
      <c r="MXD208" s="422"/>
      <c r="MXE208" s="422"/>
      <c r="MXF208" s="422"/>
      <c r="MXG208" s="422"/>
      <c r="MXH208" s="422"/>
      <c r="MXI208" s="422"/>
      <c r="MXJ208" s="422"/>
      <c r="MXK208" s="422"/>
      <c r="MXL208" s="422"/>
      <c r="MXM208" s="422"/>
      <c r="MXN208" s="422"/>
      <c r="MXO208" s="422"/>
      <c r="MXP208" s="422"/>
      <c r="MXQ208" s="422"/>
      <c r="MXR208" s="422"/>
      <c r="MXS208" s="422"/>
      <c r="MXT208" s="422"/>
      <c r="MXU208" s="422"/>
      <c r="MXV208" s="422"/>
      <c r="MXW208" s="422"/>
      <c r="MXX208" s="422"/>
      <c r="MXY208" s="422"/>
      <c r="MXZ208" s="422"/>
      <c r="MYA208" s="422"/>
      <c r="MYB208" s="422"/>
      <c r="MYC208" s="422"/>
      <c r="MYD208" s="422"/>
      <c r="MYE208" s="422"/>
      <c r="MYF208" s="422"/>
      <c r="MYG208" s="422"/>
      <c r="MYH208" s="422"/>
      <c r="MYI208" s="422"/>
      <c r="MYJ208" s="422"/>
      <c r="MYK208" s="422"/>
      <c r="MYL208" s="422"/>
      <c r="MYM208" s="422"/>
      <c r="MYN208" s="422"/>
      <c r="MYO208" s="422"/>
      <c r="MYP208" s="422"/>
      <c r="MYQ208" s="422"/>
      <c r="MYR208" s="422"/>
      <c r="MYS208" s="422"/>
      <c r="MYT208" s="422"/>
      <c r="MYU208" s="422"/>
      <c r="MYV208" s="422"/>
      <c r="MYW208" s="422"/>
      <c r="MYX208" s="422"/>
      <c r="MYY208" s="422"/>
      <c r="MYZ208" s="422"/>
      <c r="MZA208" s="422"/>
      <c r="MZB208" s="422"/>
      <c r="MZC208" s="422"/>
      <c r="MZD208" s="422"/>
      <c r="MZE208" s="422"/>
      <c r="MZF208" s="422"/>
      <c r="MZG208" s="422"/>
      <c r="MZH208" s="422"/>
      <c r="MZI208" s="422"/>
      <c r="MZJ208" s="422"/>
      <c r="MZK208" s="422"/>
      <c r="MZL208" s="422"/>
      <c r="MZM208" s="422"/>
      <c r="MZN208" s="422"/>
      <c r="MZO208" s="422"/>
      <c r="MZP208" s="422"/>
      <c r="MZQ208" s="422"/>
      <c r="MZR208" s="422"/>
      <c r="MZS208" s="422"/>
      <c r="MZT208" s="422"/>
      <c r="MZU208" s="422"/>
      <c r="MZV208" s="422"/>
      <c r="MZW208" s="422"/>
      <c r="MZX208" s="422"/>
      <c r="MZY208" s="422"/>
      <c r="MZZ208" s="422"/>
      <c r="NAA208" s="422"/>
      <c r="NAB208" s="422"/>
      <c r="NAC208" s="422"/>
      <c r="NAD208" s="422"/>
      <c r="NAE208" s="422"/>
      <c r="NAF208" s="422"/>
      <c r="NAG208" s="422"/>
      <c r="NAH208" s="422"/>
      <c r="NAI208" s="422"/>
      <c r="NAJ208" s="422"/>
      <c r="NAK208" s="422"/>
      <c r="NAL208" s="422"/>
      <c r="NAM208" s="422"/>
      <c r="NAN208" s="422"/>
      <c r="NAO208" s="422"/>
      <c r="NAP208" s="422"/>
      <c r="NAQ208" s="422"/>
      <c r="NAR208" s="422"/>
      <c r="NAS208" s="422"/>
      <c r="NAT208" s="422"/>
      <c r="NAU208" s="422"/>
      <c r="NAV208" s="422"/>
      <c r="NAW208" s="422"/>
      <c r="NAX208" s="422"/>
      <c r="NAY208" s="422"/>
      <c r="NAZ208" s="422"/>
      <c r="NBA208" s="422"/>
      <c r="NBB208" s="422"/>
      <c r="NBC208" s="422"/>
      <c r="NBD208" s="422"/>
      <c r="NBE208" s="422"/>
      <c r="NBF208" s="422"/>
      <c r="NBG208" s="422"/>
      <c r="NBH208" s="422"/>
      <c r="NBI208" s="422"/>
      <c r="NBJ208" s="422"/>
      <c r="NBK208" s="422"/>
      <c r="NBL208" s="422"/>
      <c r="NBM208" s="422"/>
      <c r="NBN208" s="422"/>
      <c r="NBO208" s="422"/>
      <c r="NBP208" s="422"/>
      <c r="NBQ208" s="422"/>
      <c r="NBR208" s="422"/>
      <c r="NBS208" s="422"/>
      <c r="NBT208" s="422"/>
      <c r="NBU208" s="422"/>
      <c r="NBV208" s="422"/>
      <c r="NBW208" s="422"/>
      <c r="NBX208" s="422"/>
      <c r="NBY208" s="422"/>
      <c r="NBZ208" s="422"/>
      <c r="NCA208" s="422"/>
      <c r="NCB208" s="422"/>
      <c r="NCC208" s="422"/>
      <c r="NCD208" s="422"/>
      <c r="NCE208" s="422"/>
      <c r="NCF208" s="422"/>
      <c r="NCG208" s="422"/>
      <c r="NCH208" s="422"/>
      <c r="NCI208" s="422"/>
      <c r="NCJ208" s="422"/>
      <c r="NCK208" s="422"/>
      <c r="NCL208" s="422"/>
      <c r="NCM208" s="422"/>
      <c r="NCN208" s="422"/>
      <c r="NCO208" s="422"/>
      <c r="NCP208" s="422"/>
      <c r="NCQ208" s="422"/>
      <c r="NCR208" s="422"/>
      <c r="NCS208" s="422"/>
      <c r="NCT208" s="422"/>
      <c r="NCU208" s="422"/>
      <c r="NCV208" s="422"/>
      <c r="NCW208" s="422"/>
      <c r="NCX208" s="422"/>
      <c r="NCY208" s="422"/>
      <c r="NCZ208" s="422"/>
      <c r="NDA208" s="422"/>
      <c r="NDB208" s="422"/>
      <c r="NDC208" s="422"/>
      <c r="NDD208" s="422"/>
      <c r="NDE208" s="422"/>
      <c r="NDF208" s="422"/>
      <c r="NDG208" s="422"/>
      <c r="NDH208" s="422"/>
      <c r="NDI208" s="422"/>
      <c r="NDJ208" s="422"/>
      <c r="NDK208" s="422"/>
      <c r="NDL208" s="422"/>
      <c r="NDM208" s="422"/>
      <c r="NDN208" s="422"/>
      <c r="NDO208" s="422"/>
      <c r="NDP208" s="422"/>
      <c r="NDQ208" s="422"/>
      <c r="NDR208" s="422"/>
      <c r="NDS208" s="422"/>
      <c r="NDT208" s="422"/>
      <c r="NDU208" s="422"/>
      <c r="NDV208" s="422"/>
      <c r="NDW208" s="422"/>
      <c r="NDX208" s="422"/>
      <c r="NDY208" s="422"/>
      <c r="NDZ208" s="422"/>
      <c r="NEA208" s="422"/>
      <c r="NEB208" s="422"/>
      <c r="NEC208" s="422"/>
      <c r="NED208" s="422"/>
      <c r="NEE208" s="422"/>
      <c r="NEF208" s="422"/>
      <c r="NEG208" s="422"/>
      <c r="NEH208" s="422"/>
      <c r="NEI208" s="422"/>
      <c r="NEJ208" s="422"/>
      <c r="NEK208" s="422"/>
      <c r="NEL208" s="422"/>
      <c r="NEM208" s="422"/>
      <c r="NEN208" s="422"/>
      <c r="NEO208" s="422"/>
      <c r="NEP208" s="422"/>
      <c r="NEQ208" s="422"/>
      <c r="NER208" s="422"/>
      <c r="NES208" s="422"/>
      <c r="NET208" s="422"/>
      <c r="NEU208" s="422"/>
      <c r="NEV208" s="422"/>
      <c r="NEW208" s="422"/>
      <c r="NEX208" s="422"/>
      <c r="NEY208" s="422"/>
      <c r="NEZ208" s="422"/>
      <c r="NFA208" s="422"/>
      <c r="NFB208" s="422"/>
      <c r="NFC208" s="422"/>
      <c r="NFD208" s="422"/>
      <c r="NFE208" s="422"/>
      <c r="NFF208" s="422"/>
      <c r="NFG208" s="422"/>
      <c r="NFH208" s="422"/>
      <c r="NFI208" s="422"/>
      <c r="NFJ208" s="422"/>
      <c r="NFK208" s="422"/>
      <c r="NFL208" s="422"/>
      <c r="NFM208" s="422"/>
      <c r="NFN208" s="422"/>
      <c r="NFO208" s="422"/>
      <c r="NFP208" s="422"/>
      <c r="NFQ208" s="422"/>
      <c r="NFR208" s="422"/>
      <c r="NFS208" s="422"/>
      <c r="NFT208" s="422"/>
      <c r="NFU208" s="422"/>
      <c r="NFV208" s="422"/>
      <c r="NFW208" s="422"/>
      <c r="NFX208" s="422"/>
      <c r="NFY208" s="422"/>
      <c r="NFZ208" s="422"/>
      <c r="NGA208" s="422"/>
      <c r="NGB208" s="422"/>
      <c r="NGC208" s="422"/>
      <c r="NGD208" s="422"/>
      <c r="NGE208" s="422"/>
      <c r="NGF208" s="422"/>
      <c r="NGG208" s="422"/>
      <c r="NGH208" s="422"/>
      <c r="NGI208" s="422"/>
      <c r="NGJ208" s="422"/>
      <c r="NGK208" s="422"/>
      <c r="NGL208" s="422"/>
      <c r="NGM208" s="422"/>
      <c r="NGN208" s="422"/>
      <c r="NGO208" s="422"/>
      <c r="NGP208" s="422"/>
      <c r="NGQ208" s="422"/>
      <c r="NGR208" s="422"/>
      <c r="NGS208" s="422"/>
      <c r="NGT208" s="422"/>
      <c r="NGU208" s="422"/>
      <c r="NGV208" s="422"/>
      <c r="NGW208" s="422"/>
      <c r="NGX208" s="422"/>
      <c r="NGY208" s="422"/>
      <c r="NGZ208" s="422"/>
      <c r="NHA208" s="422"/>
      <c r="NHB208" s="422"/>
      <c r="NHC208" s="422"/>
      <c r="NHD208" s="422"/>
      <c r="NHE208" s="422"/>
      <c r="NHF208" s="422"/>
      <c r="NHG208" s="422"/>
      <c r="NHH208" s="422"/>
      <c r="NHI208" s="422"/>
      <c r="NHJ208" s="422"/>
      <c r="NHK208" s="422"/>
      <c r="NHL208" s="422"/>
      <c r="NHM208" s="422"/>
      <c r="NHN208" s="422"/>
      <c r="NHO208" s="422"/>
      <c r="NHP208" s="422"/>
      <c r="NHQ208" s="422"/>
      <c r="NHR208" s="422"/>
      <c r="NHS208" s="422"/>
      <c r="NHT208" s="422"/>
      <c r="NHU208" s="422"/>
      <c r="NHV208" s="422"/>
      <c r="NHW208" s="422"/>
      <c r="NHX208" s="422"/>
      <c r="NHY208" s="422"/>
      <c r="NHZ208" s="422"/>
      <c r="NIA208" s="422"/>
      <c r="NIB208" s="422"/>
      <c r="NIC208" s="422"/>
      <c r="NID208" s="422"/>
      <c r="NIE208" s="422"/>
      <c r="NIF208" s="422"/>
      <c r="NIG208" s="422"/>
      <c r="NIH208" s="422"/>
      <c r="NII208" s="422"/>
      <c r="NIJ208" s="422"/>
      <c r="NIK208" s="422"/>
      <c r="NIL208" s="422"/>
      <c r="NIM208" s="422"/>
      <c r="NIN208" s="422"/>
      <c r="NIO208" s="422"/>
      <c r="NIP208" s="422"/>
      <c r="NIQ208" s="422"/>
      <c r="NIR208" s="422"/>
      <c r="NIS208" s="422"/>
      <c r="NIT208" s="422"/>
      <c r="NIU208" s="422"/>
      <c r="NIV208" s="422"/>
      <c r="NIW208" s="422"/>
      <c r="NIX208" s="422"/>
      <c r="NIY208" s="422"/>
      <c r="NIZ208" s="422"/>
      <c r="NJA208" s="422"/>
      <c r="NJB208" s="422"/>
      <c r="NJC208" s="422"/>
      <c r="NJD208" s="422"/>
      <c r="NJE208" s="422"/>
      <c r="NJF208" s="422"/>
      <c r="NJG208" s="422"/>
      <c r="NJH208" s="422"/>
      <c r="NJI208" s="422"/>
      <c r="NJJ208" s="422"/>
      <c r="NJK208" s="422"/>
      <c r="NJL208" s="422"/>
      <c r="NJM208" s="422"/>
      <c r="NJN208" s="422"/>
      <c r="NJO208" s="422"/>
      <c r="NJP208" s="422"/>
      <c r="NJQ208" s="422"/>
      <c r="NJR208" s="422"/>
      <c r="NJS208" s="422"/>
      <c r="NJT208" s="422"/>
      <c r="NJU208" s="422"/>
      <c r="NJV208" s="422"/>
      <c r="NJW208" s="422"/>
      <c r="NJX208" s="422"/>
      <c r="NJY208" s="422"/>
      <c r="NJZ208" s="422"/>
      <c r="NKA208" s="422"/>
      <c r="NKB208" s="422"/>
      <c r="NKC208" s="422"/>
      <c r="NKD208" s="422"/>
      <c r="NKE208" s="422"/>
      <c r="NKF208" s="422"/>
      <c r="NKG208" s="422"/>
      <c r="NKH208" s="422"/>
      <c r="NKI208" s="422"/>
      <c r="NKJ208" s="422"/>
      <c r="NKK208" s="422"/>
      <c r="NKL208" s="422"/>
      <c r="NKM208" s="422"/>
      <c r="NKN208" s="422"/>
      <c r="NKO208" s="422"/>
      <c r="NKP208" s="422"/>
      <c r="NKQ208" s="422"/>
      <c r="NKR208" s="422"/>
      <c r="NKS208" s="422"/>
      <c r="NKT208" s="422"/>
      <c r="NKU208" s="422"/>
      <c r="NKV208" s="422"/>
      <c r="NKW208" s="422"/>
      <c r="NKX208" s="422"/>
      <c r="NKY208" s="422"/>
      <c r="NKZ208" s="422"/>
      <c r="NLA208" s="422"/>
      <c r="NLB208" s="422"/>
      <c r="NLC208" s="422"/>
      <c r="NLD208" s="422"/>
      <c r="NLE208" s="422"/>
      <c r="NLF208" s="422"/>
      <c r="NLG208" s="422"/>
      <c r="NLH208" s="422"/>
      <c r="NLI208" s="422"/>
      <c r="NLJ208" s="422"/>
      <c r="NLK208" s="422"/>
      <c r="NLL208" s="422"/>
      <c r="NLM208" s="422"/>
      <c r="NLN208" s="422"/>
      <c r="NLO208" s="422"/>
      <c r="NLP208" s="422"/>
      <c r="NLQ208" s="422"/>
      <c r="NLR208" s="422"/>
      <c r="NLS208" s="422"/>
      <c r="NLT208" s="422"/>
      <c r="NLU208" s="422"/>
      <c r="NLV208" s="422"/>
      <c r="NLW208" s="422"/>
      <c r="NLX208" s="422"/>
      <c r="NLY208" s="422"/>
      <c r="NLZ208" s="422"/>
      <c r="NMA208" s="422"/>
      <c r="NMB208" s="422"/>
      <c r="NMC208" s="422"/>
      <c r="NMD208" s="422"/>
      <c r="NME208" s="422"/>
      <c r="NMF208" s="422"/>
      <c r="NMG208" s="422"/>
      <c r="NMH208" s="422"/>
      <c r="NMI208" s="422"/>
      <c r="NMJ208" s="422"/>
      <c r="NMK208" s="422"/>
      <c r="NML208" s="422"/>
      <c r="NMM208" s="422"/>
      <c r="NMN208" s="422"/>
      <c r="NMO208" s="422"/>
      <c r="NMP208" s="422"/>
      <c r="NMQ208" s="422"/>
      <c r="NMR208" s="422"/>
      <c r="NMS208" s="422"/>
      <c r="NMT208" s="422"/>
      <c r="NMU208" s="422"/>
      <c r="NMV208" s="422"/>
      <c r="NMW208" s="422"/>
      <c r="NMX208" s="422"/>
      <c r="NMY208" s="422"/>
      <c r="NMZ208" s="422"/>
      <c r="NNA208" s="422"/>
      <c r="NNB208" s="422"/>
      <c r="NNC208" s="422"/>
      <c r="NND208" s="422"/>
      <c r="NNE208" s="422"/>
      <c r="NNF208" s="422"/>
      <c r="NNG208" s="422"/>
      <c r="NNH208" s="422"/>
      <c r="NNI208" s="422"/>
      <c r="NNJ208" s="422"/>
      <c r="NNK208" s="422"/>
      <c r="NNL208" s="422"/>
      <c r="NNM208" s="422"/>
      <c r="NNN208" s="422"/>
      <c r="NNO208" s="422"/>
      <c r="NNP208" s="422"/>
      <c r="NNQ208" s="422"/>
      <c r="NNR208" s="422"/>
      <c r="NNS208" s="422"/>
      <c r="NNT208" s="422"/>
      <c r="NNU208" s="422"/>
      <c r="NNV208" s="422"/>
      <c r="NNW208" s="422"/>
      <c r="NNX208" s="422"/>
      <c r="NNY208" s="422"/>
      <c r="NNZ208" s="422"/>
      <c r="NOA208" s="422"/>
      <c r="NOB208" s="422"/>
      <c r="NOC208" s="422"/>
      <c r="NOD208" s="422"/>
      <c r="NOE208" s="422"/>
      <c r="NOF208" s="422"/>
      <c r="NOG208" s="422"/>
      <c r="NOH208" s="422"/>
      <c r="NOI208" s="422"/>
      <c r="NOJ208" s="422"/>
      <c r="NOK208" s="422"/>
      <c r="NOL208" s="422"/>
      <c r="NOM208" s="422"/>
      <c r="NON208" s="422"/>
      <c r="NOO208" s="422"/>
      <c r="NOP208" s="422"/>
      <c r="NOQ208" s="422"/>
      <c r="NOR208" s="422"/>
      <c r="NOS208" s="422"/>
      <c r="NOT208" s="422"/>
      <c r="NOU208" s="422"/>
      <c r="NOV208" s="422"/>
      <c r="NOW208" s="422"/>
      <c r="NOX208" s="422"/>
      <c r="NOY208" s="422"/>
      <c r="NOZ208" s="422"/>
      <c r="NPA208" s="422"/>
      <c r="NPB208" s="422"/>
      <c r="NPC208" s="422"/>
      <c r="NPD208" s="422"/>
      <c r="NPE208" s="422"/>
      <c r="NPF208" s="422"/>
      <c r="NPG208" s="422"/>
      <c r="NPH208" s="422"/>
      <c r="NPI208" s="422"/>
      <c r="NPJ208" s="422"/>
      <c r="NPK208" s="422"/>
      <c r="NPL208" s="422"/>
      <c r="NPM208" s="422"/>
      <c r="NPN208" s="422"/>
      <c r="NPO208" s="422"/>
      <c r="NPP208" s="422"/>
      <c r="NPQ208" s="422"/>
      <c r="NPR208" s="422"/>
      <c r="NPS208" s="422"/>
      <c r="NPT208" s="422"/>
      <c r="NPU208" s="422"/>
      <c r="NPV208" s="422"/>
      <c r="NPW208" s="422"/>
      <c r="NPX208" s="422"/>
      <c r="NPY208" s="422"/>
      <c r="NPZ208" s="422"/>
      <c r="NQA208" s="422"/>
      <c r="NQB208" s="422"/>
      <c r="NQC208" s="422"/>
      <c r="NQD208" s="422"/>
      <c r="NQE208" s="422"/>
      <c r="NQF208" s="422"/>
      <c r="NQG208" s="422"/>
      <c r="NQH208" s="422"/>
      <c r="NQI208" s="422"/>
      <c r="NQJ208" s="422"/>
      <c r="NQK208" s="422"/>
      <c r="NQL208" s="422"/>
      <c r="NQM208" s="422"/>
      <c r="NQN208" s="422"/>
      <c r="NQO208" s="422"/>
      <c r="NQP208" s="422"/>
      <c r="NQQ208" s="422"/>
      <c r="NQR208" s="422"/>
      <c r="NQS208" s="422"/>
      <c r="NQT208" s="422"/>
      <c r="NQU208" s="422"/>
      <c r="NQV208" s="422"/>
      <c r="NQW208" s="422"/>
      <c r="NQX208" s="422"/>
      <c r="NQY208" s="422"/>
      <c r="NQZ208" s="422"/>
      <c r="NRA208" s="422"/>
      <c r="NRB208" s="422"/>
      <c r="NRC208" s="422"/>
      <c r="NRD208" s="422"/>
      <c r="NRE208" s="422"/>
      <c r="NRF208" s="422"/>
      <c r="NRG208" s="422"/>
      <c r="NRH208" s="422"/>
      <c r="NRI208" s="422"/>
      <c r="NRJ208" s="422"/>
      <c r="NRK208" s="422"/>
      <c r="NRL208" s="422"/>
      <c r="NRM208" s="422"/>
      <c r="NRN208" s="422"/>
      <c r="NRO208" s="422"/>
      <c r="NRP208" s="422"/>
      <c r="NRQ208" s="422"/>
      <c r="NRR208" s="422"/>
      <c r="NRS208" s="422"/>
      <c r="NRT208" s="422"/>
      <c r="NRU208" s="422"/>
      <c r="NRV208" s="422"/>
      <c r="NRW208" s="422"/>
      <c r="NRX208" s="422"/>
      <c r="NRY208" s="422"/>
      <c r="NRZ208" s="422"/>
      <c r="NSA208" s="422"/>
      <c r="NSB208" s="422"/>
      <c r="NSC208" s="422"/>
      <c r="NSD208" s="422"/>
      <c r="NSE208" s="422"/>
      <c r="NSF208" s="422"/>
      <c r="NSG208" s="422"/>
      <c r="NSH208" s="422"/>
      <c r="NSI208" s="422"/>
      <c r="NSJ208" s="422"/>
      <c r="NSK208" s="422"/>
      <c r="NSL208" s="422"/>
      <c r="NSM208" s="422"/>
      <c r="NSN208" s="422"/>
      <c r="NSO208" s="422"/>
      <c r="NSP208" s="422"/>
      <c r="NSQ208" s="422"/>
      <c r="NSR208" s="422"/>
      <c r="NSS208" s="422"/>
      <c r="NST208" s="422"/>
      <c r="NSU208" s="422"/>
      <c r="NSV208" s="422"/>
      <c r="NSW208" s="422"/>
      <c r="NSX208" s="422"/>
      <c r="NSY208" s="422"/>
      <c r="NSZ208" s="422"/>
      <c r="NTA208" s="422"/>
      <c r="NTB208" s="422"/>
      <c r="NTC208" s="422"/>
      <c r="NTD208" s="422"/>
      <c r="NTE208" s="422"/>
      <c r="NTF208" s="422"/>
      <c r="NTG208" s="422"/>
      <c r="NTH208" s="422"/>
      <c r="NTI208" s="422"/>
      <c r="NTJ208" s="422"/>
      <c r="NTK208" s="422"/>
      <c r="NTL208" s="422"/>
      <c r="NTM208" s="422"/>
      <c r="NTN208" s="422"/>
      <c r="NTO208" s="422"/>
      <c r="NTP208" s="422"/>
      <c r="NTQ208" s="422"/>
      <c r="NTR208" s="422"/>
      <c r="NTS208" s="422"/>
      <c r="NTT208" s="422"/>
      <c r="NTU208" s="422"/>
      <c r="NTV208" s="422"/>
      <c r="NTW208" s="422"/>
      <c r="NTX208" s="422"/>
      <c r="NTY208" s="422"/>
      <c r="NTZ208" s="422"/>
      <c r="NUA208" s="422"/>
      <c r="NUB208" s="422"/>
      <c r="NUC208" s="422"/>
      <c r="NUD208" s="422"/>
      <c r="NUE208" s="422"/>
      <c r="NUF208" s="422"/>
      <c r="NUG208" s="422"/>
      <c r="NUH208" s="422"/>
      <c r="NUI208" s="422"/>
      <c r="NUJ208" s="422"/>
      <c r="NUK208" s="422"/>
      <c r="NUL208" s="422"/>
      <c r="NUM208" s="422"/>
      <c r="NUN208" s="422"/>
      <c r="NUO208" s="422"/>
      <c r="NUP208" s="422"/>
      <c r="NUQ208" s="422"/>
      <c r="NUR208" s="422"/>
      <c r="NUS208" s="422"/>
      <c r="NUT208" s="422"/>
      <c r="NUU208" s="422"/>
      <c r="NUV208" s="422"/>
      <c r="NUW208" s="422"/>
      <c r="NUX208" s="422"/>
      <c r="NUY208" s="422"/>
      <c r="NUZ208" s="422"/>
      <c r="NVA208" s="422"/>
      <c r="NVB208" s="422"/>
      <c r="NVC208" s="422"/>
      <c r="NVD208" s="422"/>
      <c r="NVE208" s="422"/>
      <c r="NVF208" s="422"/>
      <c r="NVG208" s="422"/>
      <c r="NVH208" s="422"/>
      <c r="NVI208" s="422"/>
      <c r="NVJ208" s="422"/>
      <c r="NVK208" s="422"/>
      <c r="NVL208" s="422"/>
      <c r="NVM208" s="422"/>
      <c r="NVN208" s="422"/>
      <c r="NVO208" s="422"/>
      <c r="NVP208" s="422"/>
      <c r="NVQ208" s="422"/>
      <c r="NVR208" s="422"/>
      <c r="NVS208" s="422"/>
      <c r="NVT208" s="422"/>
      <c r="NVU208" s="422"/>
      <c r="NVV208" s="422"/>
      <c r="NVW208" s="422"/>
      <c r="NVX208" s="422"/>
      <c r="NVY208" s="422"/>
      <c r="NVZ208" s="422"/>
      <c r="NWA208" s="422"/>
      <c r="NWB208" s="422"/>
      <c r="NWC208" s="422"/>
      <c r="NWD208" s="422"/>
      <c r="NWE208" s="422"/>
      <c r="NWF208" s="422"/>
      <c r="NWG208" s="422"/>
      <c r="NWH208" s="422"/>
      <c r="NWI208" s="422"/>
      <c r="NWJ208" s="422"/>
      <c r="NWK208" s="422"/>
      <c r="NWL208" s="422"/>
      <c r="NWM208" s="422"/>
      <c r="NWN208" s="422"/>
      <c r="NWO208" s="422"/>
      <c r="NWP208" s="422"/>
      <c r="NWQ208" s="422"/>
      <c r="NWR208" s="422"/>
      <c r="NWS208" s="422"/>
      <c r="NWT208" s="422"/>
      <c r="NWU208" s="422"/>
      <c r="NWV208" s="422"/>
      <c r="NWW208" s="422"/>
      <c r="NWX208" s="422"/>
      <c r="NWY208" s="422"/>
      <c r="NWZ208" s="422"/>
      <c r="NXA208" s="422"/>
      <c r="NXB208" s="422"/>
      <c r="NXC208" s="422"/>
      <c r="NXD208" s="422"/>
      <c r="NXE208" s="422"/>
      <c r="NXF208" s="422"/>
      <c r="NXG208" s="422"/>
      <c r="NXH208" s="422"/>
      <c r="NXI208" s="422"/>
      <c r="NXJ208" s="422"/>
      <c r="NXK208" s="422"/>
      <c r="NXL208" s="422"/>
      <c r="NXM208" s="422"/>
      <c r="NXN208" s="422"/>
      <c r="NXO208" s="422"/>
      <c r="NXP208" s="422"/>
      <c r="NXQ208" s="422"/>
      <c r="NXR208" s="422"/>
      <c r="NXS208" s="422"/>
      <c r="NXT208" s="422"/>
      <c r="NXU208" s="422"/>
      <c r="NXV208" s="422"/>
      <c r="NXW208" s="422"/>
      <c r="NXX208" s="422"/>
      <c r="NXY208" s="422"/>
      <c r="NXZ208" s="422"/>
      <c r="NYA208" s="422"/>
      <c r="NYB208" s="422"/>
      <c r="NYC208" s="422"/>
      <c r="NYD208" s="422"/>
      <c r="NYE208" s="422"/>
      <c r="NYF208" s="422"/>
      <c r="NYG208" s="422"/>
      <c r="NYH208" s="422"/>
      <c r="NYI208" s="422"/>
      <c r="NYJ208" s="422"/>
      <c r="NYK208" s="422"/>
      <c r="NYL208" s="422"/>
      <c r="NYM208" s="422"/>
      <c r="NYN208" s="422"/>
      <c r="NYO208" s="422"/>
      <c r="NYP208" s="422"/>
      <c r="NYQ208" s="422"/>
      <c r="NYR208" s="422"/>
      <c r="NYS208" s="422"/>
      <c r="NYT208" s="422"/>
      <c r="NYU208" s="422"/>
      <c r="NYV208" s="422"/>
      <c r="NYW208" s="422"/>
      <c r="NYX208" s="422"/>
      <c r="NYY208" s="422"/>
      <c r="NYZ208" s="422"/>
      <c r="NZA208" s="422"/>
      <c r="NZB208" s="422"/>
      <c r="NZC208" s="422"/>
      <c r="NZD208" s="422"/>
      <c r="NZE208" s="422"/>
      <c r="NZF208" s="422"/>
      <c r="NZG208" s="422"/>
      <c r="NZH208" s="422"/>
      <c r="NZI208" s="422"/>
      <c r="NZJ208" s="422"/>
      <c r="NZK208" s="422"/>
      <c r="NZL208" s="422"/>
      <c r="NZM208" s="422"/>
      <c r="NZN208" s="422"/>
      <c r="NZO208" s="422"/>
      <c r="NZP208" s="422"/>
      <c r="NZQ208" s="422"/>
      <c r="NZR208" s="422"/>
      <c r="NZS208" s="422"/>
      <c r="NZT208" s="422"/>
      <c r="NZU208" s="422"/>
      <c r="NZV208" s="422"/>
      <c r="NZW208" s="422"/>
      <c r="NZX208" s="422"/>
      <c r="NZY208" s="422"/>
      <c r="NZZ208" s="422"/>
      <c r="OAA208" s="422"/>
      <c r="OAB208" s="422"/>
      <c r="OAC208" s="422"/>
      <c r="OAD208" s="422"/>
      <c r="OAE208" s="422"/>
      <c r="OAF208" s="422"/>
      <c r="OAG208" s="422"/>
      <c r="OAH208" s="422"/>
      <c r="OAI208" s="422"/>
      <c r="OAJ208" s="422"/>
      <c r="OAK208" s="422"/>
      <c r="OAL208" s="422"/>
      <c r="OAM208" s="422"/>
      <c r="OAN208" s="422"/>
      <c r="OAO208" s="422"/>
      <c r="OAP208" s="422"/>
      <c r="OAQ208" s="422"/>
      <c r="OAR208" s="422"/>
      <c r="OAS208" s="422"/>
      <c r="OAT208" s="422"/>
      <c r="OAU208" s="422"/>
      <c r="OAV208" s="422"/>
      <c r="OAW208" s="422"/>
      <c r="OAX208" s="422"/>
      <c r="OAY208" s="422"/>
      <c r="OAZ208" s="422"/>
      <c r="OBA208" s="422"/>
      <c r="OBB208" s="422"/>
      <c r="OBC208" s="422"/>
      <c r="OBD208" s="422"/>
      <c r="OBE208" s="422"/>
      <c r="OBF208" s="422"/>
      <c r="OBG208" s="422"/>
      <c r="OBH208" s="422"/>
      <c r="OBI208" s="422"/>
      <c r="OBJ208" s="422"/>
      <c r="OBK208" s="422"/>
      <c r="OBL208" s="422"/>
      <c r="OBM208" s="422"/>
      <c r="OBN208" s="422"/>
      <c r="OBO208" s="422"/>
      <c r="OBP208" s="422"/>
      <c r="OBQ208" s="422"/>
      <c r="OBR208" s="422"/>
      <c r="OBS208" s="422"/>
      <c r="OBT208" s="422"/>
      <c r="OBU208" s="422"/>
      <c r="OBV208" s="422"/>
      <c r="OBW208" s="422"/>
      <c r="OBX208" s="422"/>
      <c r="OBY208" s="422"/>
      <c r="OBZ208" s="422"/>
      <c r="OCA208" s="422"/>
      <c r="OCB208" s="422"/>
      <c r="OCC208" s="422"/>
      <c r="OCD208" s="422"/>
      <c r="OCE208" s="422"/>
      <c r="OCF208" s="422"/>
      <c r="OCG208" s="422"/>
      <c r="OCH208" s="422"/>
      <c r="OCI208" s="422"/>
      <c r="OCJ208" s="422"/>
      <c r="OCK208" s="422"/>
      <c r="OCL208" s="422"/>
      <c r="OCM208" s="422"/>
      <c r="OCN208" s="422"/>
      <c r="OCO208" s="422"/>
      <c r="OCP208" s="422"/>
      <c r="OCQ208" s="422"/>
      <c r="OCR208" s="422"/>
      <c r="OCS208" s="422"/>
      <c r="OCT208" s="422"/>
      <c r="OCU208" s="422"/>
      <c r="OCV208" s="422"/>
      <c r="OCW208" s="422"/>
      <c r="OCX208" s="422"/>
      <c r="OCY208" s="422"/>
      <c r="OCZ208" s="422"/>
      <c r="ODA208" s="422"/>
      <c r="ODB208" s="422"/>
      <c r="ODC208" s="422"/>
      <c r="ODD208" s="422"/>
      <c r="ODE208" s="422"/>
      <c r="ODF208" s="422"/>
      <c r="ODG208" s="422"/>
      <c r="ODH208" s="422"/>
      <c r="ODI208" s="422"/>
      <c r="ODJ208" s="422"/>
      <c r="ODK208" s="422"/>
      <c r="ODL208" s="422"/>
      <c r="ODM208" s="422"/>
      <c r="ODN208" s="422"/>
      <c r="ODO208" s="422"/>
      <c r="ODP208" s="422"/>
      <c r="ODQ208" s="422"/>
      <c r="ODR208" s="422"/>
      <c r="ODS208" s="422"/>
      <c r="ODT208" s="422"/>
      <c r="ODU208" s="422"/>
      <c r="ODV208" s="422"/>
      <c r="ODW208" s="422"/>
      <c r="ODX208" s="422"/>
      <c r="ODY208" s="422"/>
      <c r="ODZ208" s="422"/>
      <c r="OEA208" s="422"/>
      <c r="OEB208" s="422"/>
      <c r="OEC208" s="422"/>
      <c r="OED208" s="422"/>
      <c r="OEE208" s="422"/>
      <c r="OEF208" s="422"/>
      <c r="OEG208" s="422"/>
      <c r="OEH208" s="422"/>
      <c r="OEI208" s="422"/>
      <c r="OEJ208" s="422"/>
      <c r="OEK208" s="422"/>
      <c r="OEL208" s="422"/>
      <c r="OEM208" s="422"/>
      <c r="OEN208" s="422"/>
      <c r="OEO208" s="422"/>
      <c r="OEP208" s="422"/>
      <c r="OEQ208" s="422"/>
      <c r="OER208" s="422"/>
      <c r="OES208" s="422"/>
      <c r="OET208" s="422"/>
      <c r="OEU208" s="422"/>
      <c r="OEV208" s="422"/>
      <c r="OEW208" s="422"/>
      <c r="OEX208" s="422"/>
      <c r="OEY208" s="422"/>
      <c r="OEZ208" s="422"/>
      <c r="OFA208" s="422"/>
      <c r="OFB208" s="422"/>
      <c r="OFC208" s="422"/>
      <c r="OFD208" s="422"/>
      <c r="OFE208" s="422"/>
      <c r="OFF208" s="422"/>
      <c r="OFG208" s="422"/>
      <c r="OFH208" s="422"/>
      <c r="OFI208" s="422"/>
      <c r="OFJ208" s="422"/>
      <c r="OFK208" s="422"/>
      <c r="OFL208" s="422"/>
      <c r="OFM208" s="422"/>
      <c r="OFN208" s="422"/>
      <c r="OFO208" s="422"/>
      <c r="OFP208" s="422"/>
      <c r="OFQ208" s="422"/>
      <c r="OFR208" s="422"/>
      <c r="OFS208" s="422"/>
      <c r="OFT208" s="422"/>
      <c r="OFU208" s="422"/>
      <c r="OFV208" s="422"/>
      <c r="OFW208" s="422"/>
      <c r="OFX208" s="422"/>
      <c r="OFY208" s="422"/>
      <c r="OFZ208" s="422"/>
      <c r="OGA208" s="422"/>
      <c r="OGB208" s="422"/>
      <c r="OGC208" s="422"/>
      <c r="OGD208" s="422"/>
      <c r="OGE208" s="422"/>
      <c r="OGF208" s="422"/>
      <c r="OGG208" s="422"/>
      <c r="OGH208" s="422"/>
      <c r="OGI208" s="422"/>
      <c r="OGJ208" s="422"/>
      <c r="OGK208" s="422"/>
      <c r="OGL208" s="422"/>
      <c r="OGM208" s="422"/>
      <c r="OGN208" s="422"/>
      <c r="OGO208" s="422"/>
      <c r="OGP208" s="422"/>
      <c r="OGQ208" s="422"/>
      <c r="OGR208" s="422"/>
      <c r="OGS208" s="422"/>
      <c r="OGT208" s="422"/>
      <c r="OGU208" s="422"/>
      <c r="OGV208" s="422"/>
      <c r="OGW208" s="422"/>
      <c r="OGX208" s="422"/>
      <c r="OGY208" s="422"/>
      <c r="OGZ208" s="422"/>
      <c r="OHA208" s="422"/>
      <c r="OHB208" s="422"/>
      <c r="OHC208" s="422"/>
      <c r="OHD208" s="422"/>
      <c r="OHE208" s="422"/>
      <c r="OHF208" s="422"/>
      <c r="OHG208" s="422"/>
      <c r="OHH208" s="422"/>
      <c r="OHI208" s="422"/>
      <c r="OHJ208" s="422"/>
      <c r="OHK208" s="422"/>
      <c r="OHL208" s="422"/>
      <c r="OHM208" s="422"/>
      <c r="OHN208" s="422"/>
      <c r="OHO208" s="422"/>
      <c r="OHP208" s="422"/>
      <c r="OHQ208" s="422"/>
      <c r="OHR208" s="422"/>
      <c r="OHS208" s="422"/>
      <c r="OHT208" s="422"/>
      <c r="OHU208" s="422"/>
      <c r="OHV208" s="422"/>
      <c r="OHW208" s="422"/>
      <c r="OHX208" s="422"/>
      <c r="OHY208" s="422"/>
      <c r="OHZ208" s="422"/>
      <c r="OIA208" s="422"/>
      <c r="OIB208" s="422"/>
      <c r="OIC208" s="422"/>
      <c r="OID208" s="422"/>
      <c r="OIE208" s="422"/>
      <c r="OIF208" s="422"/>
      <c r="OIG208" s="422"/>
      <c r="OIH208" s="422"/>
      <c r="OII208" s="422"/>
      <c r="OIJ208" s="422"/>
      <c r="OIK208" s="422"/>
      <c r="OIL208" s="422"/>
      <c r="OIM208" s="422"/>
      <c r="OIN208" s="422"/>
      <c r="OIO208" s="422"/>
      <c r="OIP208" s="422"/>
      <c r="OIQ208" s="422"/>
      <c r="OIR208" s="422"/>
      <c r="OIS208" s="422"/>
      <c r="OIT208" s="422"/>
      <c r="OIU208" s="422"/>
      <c r="OIV208" s="422"/>
      <c r="OIW208" s="422"/>
      <c r="OIX208" s="422"/>
      <c r="OIY208" s="422"/>
      <c r="OIZ208" s="422"/>
      <c r="OJA208" s="422"/>
      <c r="OJB208" s="422"/>
      <c r="OJC208" s="422"/>
      <c r="OJD208" s="422"/>
      <c r="OJE208" s="422"/>
      <c r="OJF208" s="422"/>
      <c r="OJG208" s="422"/>
      <c r="OJH208" s="422"/>
      <c r="OJI208" s="422"/>
      <c r="OJJ208" s="422"/>
      <c r="OJK208" s="422"/>
      <c r="OJL208" s="422"/>
      <c r="OJM208" s="422"/>
      <c r="OJN208" s="422"/>
      <c r="OJO208" s="422"/>
      <c r="OJP208" s="422"/>
      <c r="OJQ208" s="422"/>
      <c r="OJR208" s="422"/>
      <c r="OJS208" s="422"/>
      <c r="OJT208" s="422"/>
      <c r="OJU208" s="422"/>
      <c r="OJV208" s="422"/>
      <c r="OJW208" s="422"/>
      <c r="OJX208" s="422"/>
      <c r="OJY208" s="422"/>
      <c r="OJZ208" s="422"/>
      <c r="OKA208" s="422"/>
      <c r="OKB208" s="422"/>
      <c r="OKC208" s="422"/>
      <c r="OKD208" s="422"/>
      <c r="OKE208" s="422"/>
      <c r="OKF208" s="422"/>
      <c r="OKG208" s="422"/>
      <c r="OKH208" s="422"/>
      <c r="OKI208" s="422"/>
      <c r="OKJ208" s="422"/>
      <c r="OKK208" s="422"/>
      <c r="OKL208" s="422"/>
      <c r="OKM208" s="422"/>
      <c r="OKN208" s="422"/>
      <c r="OKO208" s="422"/>
      <c r="OKP208" s="422"/>
      <c r="OKQ208" s="422"/>
      <c r="OKR208" s="422"/>
      <c r="OKS208" s="422"/>
      <c r="OKT208" s="422"/>
      <c r="OKU208" s="422"/>
      <c r="OKV208" s="422"/>
      <c r="OKW208" s="422"/>
      <c r="OKX208" s="422"/>
      <c r="OKY208" s="422"/>
      <c r="OKZ208" s="422"/>
      <c r="OLA208" s="422"/>
      <c r="OLB208" s="422"/>
      <c r="OLC208" s="422"/>
      <c r="OLD208" s="422"/>
      <c r="OLE208" s="422"/>
      <c r="OLF208" s="422"/>
      <c r="OLG208" s="422"/>
      <c r="OLH208" s="422"/>
      <c r="OLI208" s="422"/>
      <c r="OLJ208" s="422"/>
      <c r="OLK208" s="422"/>
      <c r="OLL208" s="422"/>
      <c r="OLM208" s="422"/>
      <c r="OLN208" s="422"/>
      <c r="OLO208" s="422"/>
      <c r="OLP208" s="422"/>
      <c r="OLQ208" s="422"/>
      <c r="OLR208" s="422"/>
      <c r="OLS208" s="422"/>
      <c r="OLT208" s="422"/>
      <c r="OLU208" s="422"/>
      <c r="OLV208" s="422"/>
      <c r="OLW208" s="422"/>
      <c r="OLX208" s="422"/>
      <c r="OLY208" s="422"/>
      <c r="OLZ208" s="422"/>
      <c r="OMA208" s="422"/>
      <c r="OMB208" s="422"/>
      <c r="OMC208" s="422"/>
      <c r="OMD208" s="422"/>
      <c r="OME208" s="422"/>
      <c r="OMF208" s="422"/>
      <c r="OMG208" s="422"/>
      <c r="OMH208" s="422"/>
      <c r="OMI208" s="422"/>
      <c r="OMJ208" s="422"/>
      <c r="OMK208" s="422"/>
      <c r="OML208" s="422"/>
      <c r="OMM208" s="422"/>
      <c r="OMN208" s="422"/>
      <c r="OMO208" s="422"/>
      <c r="OMP208" s="422"/>
      <c r="OMQ208" s="422"/>
      <c r="OMR208" s="422"/>
      <c r="OMS208" s="422"/>
      <c r="OMT208" s="422"/>
      <c r="OMU208" s="422"/>
      <c r="OMV208" s="422"/>
      <c r="OMW208" s="422"/>
      <c r="OMX208" s="422"/>
      <c r="OMY208" s="422"/>
      <c r="OMZ208" s="422"/>
      <c r="ONA208" s="422"/>
      <c r="ONB208" s="422"/>
      <c r="ONC208" s="422"/>
      <c r="OND208" s="422"/>
      <c r="ONE208" s="422"/>
      <c r="ONF208" s="422"/>
      <c r="ONG208" s="422"/>
      <c r="ONH208" s="422"/>
      <c r="ONI208" s="422"/>
      <c r="ONJ208" s="422"/>
      <c r="ONK208" s="422"/>
      <c r="ONL208" s="422"/>
      <c r="ONM208" s="422"/>
      <c r="ONN208" s="422"/>
      <c r="ONO208" s="422"/>
      <c r="ONP208" s="422"/>
      <c r="ONQ208" s="422"/>
      <c r="ONR208" s="422"/>
      <c r="ONS208" s="422"/>
      <c r="ONT208" s="422"/>
      <c r="ONU208" s="422"/>
      <c r="ONV208" s="422"/>
      <c r="ONW208" s="422"/>
      <c r="ONX208" s="422"/>
      <c r="ONY208" s="422"/>
      <c r="ONZ208" s="422"/>
      <c r="OOA208" s="422"/>
      <c r="OOB208" s="422"/>
      <c r="OOC208" s="422"/>
      <c r="OOD208" s="422"/>
      <c r="OOE208" s="422"/>
      <c r="OOF208" s="422"/>
      <c r="OOG208" s="422"/>
      <c r="OOH208" s="422"/>
      <c r="OOI208" s="422"/>
      <c r="OOJ208" s="422"/>
      <c r="OOK208" s="422"/>
      <c r="OOL208" s="422"/>
      <c r="OOM208" s="422"/>
      <c r="OON208" s="422"/>
      <c r="OOO208" s="422"/>
      <c r="OOP208" s="422"/>
      <c r="OOQ208" s="422"/>
      <c r="OOR208" s="422"/>
      <c r="OOS208" s="422"/>
      <c r="OOT208" s="422"/>
      <c r="OOU208" s="422"/>
      <c r="OOV208" s="422"/>
      <c r="OOW208" s="422"/>
      <c r="OOX208" s="422"/>
      <c r="OOY208" s="422"/>
      <c r="OOZ208" s="422"/>
      <c r="OPA208" s="422"/>
      <c r="OPB208" s="422"/>
      <c r="OPC208" s="422"/>
      <c r="OPD208" s="422"/>
      <c r="OPE208" s="422"/>
      <c r="OPF208" s="422"/>
      <c r="OPG208" s="422"/>
      <c r="OPH208" s="422"/>
      <c r="OPI208" s="422"/>
      <c r="OPJ208" s="422"/>
      <c r="OPK208" s="422"/>
      <c r="OPL208" s="422"/>
      <c r="OPM208" s="422"/>
      <c r="OPN208" s="422"/>
      <c r="OPO208" s="422"/>
      <c r="OPP208" s="422"/>
      <c r="OPQ208" s="422"/>
      <c r="OPR208" s="422"/>
      <c r="OPS208" s="422"/>
      <c r="OPT208" s="422"/>
      <c r="OPU208" s="422"/>
      <c r="OPV208" s="422"/>
      <c r="OPW208" s="422"/>
      <c r="OPX208" s="422"/>
      <c r="OPY208" s="422"/>
      <c r="OPZ208" s="422"/>
      <c r="OQA208" s="422"/>
      <c r="OQB208" s="422"/>
      <c r="OQC208" s="422"/>
      <c r="OQD208" s="422"/>
      <c r="OQE208" s="422"/>
      <c r="OQF208" s="422"/>
      <c r="OQG208" s="422"/>
      <c r="OQH208" s="422"/>
      <c r="OQI208" s="422"/>
      <c r="OQJ208" s="422"/>
      <c r="OQK208" s="422"/>
      <c r="OQL208" s="422"/>
      <c r="OQM208" s="422"/>
      <c r="OQN208" s="422"/>
      <c r="OQO208" s="422"/>
      <c r="OQP208" s="422"/>
      <c r="OQQ208" s="422"/>
      <c r="OQR208" s="422"/>
      <c r="OQS208" s="422"/>
      <c r="OQT208" s="422"/>
      <c r="OQU208" s="422"/>
      <c r="OQV208" s="422"/>
      <c r="OQW208" s="422"/>
      <c r="OQX208" s="422"/>
      <c r="OQY208" s="422"/>
      <c r="OQZ208" s="422"/>
      <c r="ORA208" s="422"/>
      <c r="ORB208" s="422"/>
      <c r="ORC208" s="422"/>
      <c r="ORD208" s="422"/>
      <c r="ORE208" s="422"/>
      <c r="ORF208" s="422"/>
      <c r="ORG208" s="422"/>
      <c r="ORH208" s="422"/>
      <c r="ORI208" s="422"/>
      <c r="ORJ208" s="422"/>
      <c r="ORK208" s="422"/>
      <c r="ORL208" s="422"/>
      <c r="ORM208" s="422"/>
      <c r="ORN208" s="422"/>
      <c r="ORO208" s="422"/>
      <c r="ORP208" s="422"/>
      <c r="ORQ208" s="422"/>
      <c r="ORR208" s="422"/>
      <c r="ORS208" s="422"/>
      <c r="ORT208" s="422"/>
      <c r="ORU208" s="422"/>
      <c r="ORV208" s="422"/>
      <c r="ORW208" s="422"/>
      <c r="ORX208" s="422"/>
      <c r="ORY208" s="422"/>
      <c r="ORZ208" s="422"/>
      <c r="OSA208" s="422"/>
      <c r="OSB208" s="422"/>
      <c r="OSC208" s="422"/>
      <c r="OSD208" s="422"/>
      <c r="OSE208" s="422"/>
      <c r="OSF208" s="422"/>
      <c r="OSG208" s="422"/>
      <c r="OSH208" s="422"/>
      <c r="OSI208" s="422"/>
      <c r="OSJ208" s="422"/>
      <c r="OSK208" s="422"/>
      <c r="OSL208" s="422"/>
      <c r="OSM208" s="422"/>
      <c r="OSN208" s="422"/>
      <c r="OSO208" s="422"/>
      <c r="OSP208" s="422"/>
      <c r="OSQ208" s="422"/>
      <c r="OSR208" s="422"/>
      <c r="OSS208" s="422"/>
      <c r="OST208" s="422"/>
      <c r="OSU208" s="422"/>
      <c r="OSV208" s="422"/>
      <c r="OSW208" s="422"/>
      <c r="OSX208" s="422"/>
      <c r="OSY208" s="422"/>
      <c r="OSZ208" s="422"/>
      <c r="OTA208" s="422"/>
      <c r="OTB208" s="422"/>
      <c r="OTC208" s="422"/>
      <c r="OTD208" s="422"/>
      <c r="OTE208" s="422"/>
      <c r="OTF208" s="422"/>
      <c r="OTG208" s="422"/>
      <c r="OTH208" s="422"/>
      <c r="OTI208" s="422"/>
      <c r="OTJ208" s="422"/>
      <c r="OTK208" s="422"/>
      <c r="OTL208" s="422"/>
      <c r="OTM208" s="422"/>
      <c r="OTN208" s="422"/>
      <c r="OTO208" s="422"/>
      <c r="OTP208" s="422"/>
      <c r="OTQ208" s="422"/>
      <c r="OTR208" s="422"/>
      <c r="OTS208" s="422"/>
      <c r="OTT208" s="422"/>
      <c r="OTU208" s="422"/>
      <c r="OTV208" s="422"/>
      <c r="OTW208" s="422"/>
      <c r="OTX208" s="422"/>
      <c r="OTY208" s="422"/>
      <c r="OTZ208" s="422"/>
      <c r="OUA208" s="422"/>
      <c r="OUB208" s="422"/>
      <c r="OUC208" s="422"/>
      <c r="OUD208" s="422"/>
      <c r="OUE208" s="422"/>
      <c r="OUF208" s="422"/>
      <c r="OUG208" s="422"/>
      <c r="OUH208" s="422"/>
      <c r="OUI208" s="422"/>
      <c r="OUJ208" s="422"/>
      <c r="OUK208" s="422"/>
      <c r="OUL208" s="422"/>
      <c r="OUM208" s="422"/>
      <c r="OUN208" s="422"/>
      <c r="OUO208" s="422"/>
      <c r="OUP208" s="422"/>
      <c r="OUQ208" s="422"/>
      <c r="OUR208" s="422"/>
      <c r="OUS208" s="422"/>
      <c r="OUT208" s="422"/>
      <c r="OUU208" s="422"/>
      <c r="OUV208" s="422"/>
      <c r="OUW208" s="422"/>
      <c r="OUX208" s="422"/>
      <c r="OUY208" s="422"/>
      <c r="OUZ208" s="422"/>
      <c r="OVA208" s="422"/>
      <c r="OVB208" s="422"/>
      <c r="OVC208" s="422"/>
      <c r="OVD208" s="422"/>
      <c r="OVE208" s="422"/>
      <c r="OVF208" s="422"/>
      <c r="OVG208" s="422"/>
      <c r="OVH208" s="422"/>
      <c r="OVI208" s="422"/>
      <c r="OVJ208" s="422"/>
      <c r="OVK208" s="422"/>
      <c r="OVL208" s="422"/>
      <c r="OVM208" s="422"/>
      <c r="OVN208" s="422"/>
      <c r="OVO208" s="422"/>
      <c r="OVP208" s="422"/>
      <c r="OVQ208" s="422"/>
      <c r="OVR208" s="422"/>
      <c r="OVS208" s="422"/>
      <c r="OVT208" s="422"/>
      <c r="OVU208" s="422"/>
      <c r="OVV208" s="422"/>
      <c r="OVW208" s="422"/>
      <c r="OVX208" s="422"/>
      <c r="OVY208" s="422"/>
      <c r="OVZ208" s="422"/>
      <c r="OWA208" s="422"/>
      <c r="OWB208" s="422"/>
      <c r="OWC208" s="422"/>
      <c r="OWD208" s="422"/>
      <c r="OWE208" s="422"/>
      <c r="OWF208" s="422"/>
      <c r="OWG208" s="422"/>
      <c r="OWH208" s="422"/>
      <c r="OWI208" s="422"/>
      <c r="OWJ208" s="422"/>
      <c r="OWK208" s="422"/>
      <c r="OWL208" s="422"/>
      <c r="OWM208" s="422"/>
      <c r="OWN208" s="422"/>
      <c r="OWO208" s="422"/>
      <c r="OWP208" s="422"/>
      <c r="OWQ208" s="422"/>
      <c r="OWR208" s="422"/>
      <c r="OWS208" s="422"/>
      <c r="OWT208" s="422"/>
      <c r="OWU208" s="422"/>
      <c r="OWV208" s="422"/>
      <c r="OWW208" s="422"/>
      <c r="OWX208" s="422"/>
      <c r="OWY208" s="422"/>
      <c r="OWZ208" s="422"/>
      <c r="OXA208" s="422"/>
      <c r="OXB208" s="422"/>
      <c r="OXC208" s="422"/>
      <c r="OXD208" s="422"/>
      <c r="OXE208" s="422"/>
      <c r="OXF208" s="422"/>
      <c r="OXG208" s="422"/>
      <c r="OXH208" s="422"/>
      <c r="OXI208" s="422"/>
      <c r="OXJ208" s="422"/>
      <c r="OXK208" s="422"/>
      <c r="OXL208" s="422"/>
      <c r="OXM208" s="422"/>
      <c r="OXN208" s="422"/>
      <c r="OXO208" s="422"/>
      <c r="OXP208" s="422"/>
      <c r="OXQ208" s="422"/>
      <c r="OXR208" s="422"/>
      <c r="OXS208" s="422"/>
      <c r="OXT208" s="422"/>
      <c r="OXU208" s="422"/>
      <c r="OXV208" s="422"/>
      <c r="OXW208" s="422"/>
      <c r="OXX208" s="422"/>
      <c r="OXY208" s="422"/>
      <c r="OXZ208" s="422"/>
      <c r="OYA208" s="422"/>
      <c r="OYB208" s="422"/>
      <c r="OYC208" s="422"/>
      <c r="OYD208" s="422"/>
      <c r="OYE208" s="422"/>
      <c r="OYF208" s="422"/>
      <c r="OYG208" s="422"/>
      <c r="OYH208" s="422"/>
      <c r="OYI208" s="422"/>
      <c r="OYJ208" s="422"/>
      <c r="OYK208" s="422"/>
      <c r="OYL208" s="422"/>
      <c r="OYM208" s="422"/>
      <c r="OYN208" s="422"/>
      <c r="OYO208" s="422"/>
      <c r="OYP208" s="422"/>
      <c r="OYQ208" s="422"/>
      <c r="OYR208" s="422"/>
      <c r="OYS208" s="422"/>
      <c r="OYT208" s="422"/>
      <c r="OYU208" s="422"/>
      <c r="OYV208" s="422"/>
      <c r="OYW208" s="422"/>
      <c r="OYX208" s="422"/>
      <c r="OYY208" s="422"/>
      <c r="OYZ208" s="422"/>
      <c r="OZA208" s="422"/>
      <c r="OZB208" s="422"/>
      <c r="OZC208" s="422"/>
      <c r="OZD208" s="422"/>
      <c r="OZE208" s="422"/>
      <c r="OZF208" s="422"/>
      <c r="OZG208" s="422"/>
      <c r="OZH208" s="422"/>
      <c r="OZI208" s="422"/>
      <c r="OZJ208" s="422"/>
      <c r="OZK208" s="422"/>
      <c r="OZL208" s="422"/>
      <c r="OZM208" s="422"/>
      <c r="OZN208" s="422"/>
      <c r="OZO208" s="422"/>
      <c r="OZP208" s="422"/>
      <c r="OZQ208" s="422"/>
      <c r="OZR208" s="422"/>
      <c r="OZS208" s="422"/>
      <c r="OZT208" s="422"/>
      <c r="OZU208" s="422"/>
      <c r="OZV208" s="422"/>
      <c r="OZW208" s="422"/>
      <c r="OZX208" s="422"/>
      <c r="OZY208" s="422"/>
      <c r="OZZ208" s="422"/>
      <c r="PAA208" s="422"/>
      <c r="PAB208" s="422"/>
      <c r="PAC208" s="422"/>
      <c r="PAD208" s="422"/>
      <c r="PAE208" s="422"/>
      <c r="PAF208" s="422"/>
      <c r="PAG208" s="422"/>
      <c r="PAH208" s="422"/>
      <c r="PAI208" s="422"/>
      <c r="PAJ208" s="422"/>
      <c r="PAK208" s="422"/>
      <c r="PAL208" s="422"/>
      <c r="PAM208" s="422"/>
      <c r="PAN208" s="422"/>
      <c r="PAO208" s="422"/>
      <c r="PAP208" s="422"/>
      <c r="PAQ208" s="422"/>
      <c r="PAR208" s="422"/>
      <c r="PAS208" s="422"/>
      <c r="PAT208" s="422"/>
      <c r="PAU208" s="422"/>
      <c r="PAV208" s="422"/>
      <c r="PAW208" s="422"/>
      <c r="PAX208" s="422"/>
      <c r="PAY208" s="422"/>
      <c r="PAZ208" s="422"/>
      <c r="PBA208" s="422"/>
      <c r="PBB208" s="422"/>
      <c r="PBC208" s="422"/>
      <c r="PBD208" s="422"/>
      <c r="PBE208" s="422"/>
      <c r="PBF208" s="422"/>
      <c r="PBG208" s="422"/>
      <c r="PBH208" s="422"/>
      <c r="PBI208" s="422"/>
      <c r="PBJ208" s="422"/>
      <c r="PBK208" s="422"/>
      <c r="PBL208" s="422"/>
      <c r="PBM208" s="422"/>
      <c r="PBN208" s="422"/>
      <c r="PBO208" s="422"/>
      <c r="PBP208" s="422"/>
      <c r="PBQ208" s="422"/>
      <c r="PBR208" s="422"/>
      <c r="PBS208" s="422"/>
      <c r="PBT208" s="422"/>
      <c r="PBU208" s="422"/>
      <c r="PBV208" s="422"/>
      <c r="PBW208" s="422"/>
      <c r="PBX208" s="422"/>
      <c r="PBY208" s="422"/>
      <c r="PBZ208" s="422"/>
      <c r="PCA208" s="422"/>
      <c r="PCB208" s="422"/>
      <c r="PCC208" s="422"/>
      <c r="PCD208" s="422"/>
      <c r="PCE208" s="422"/>
      <c r="PCF208" s="422"/>
      <c r="PCG208" s="422"/>
      <c r="PCH208" s="422"/>
      <c r="PCI208" s="422"/>
      <c r="PCJ208" s="422"/>
      <c r="PCK208" s="422"/>
      <c r="PCL208" s="422"/>
      <c r="PCM208" s="422"/>
      <c r="PCN208" s="422"/>
      <c r="PCO208" s="422"/>
      <c r="PCP208" s="422"/>
      <c r="PCQ208" s="422"/>
      <c r="PCR208" s="422"/>
      <c r="PCS208" s="422"/>
      <c r="PCT208" s="422"/>
      <c r="PCU208" s="422"/>
      <c r="PCV208" s="422"/>
      <c r="PCW208" s="422"/>
      <c r="PCX208" s="422"/>
      <c r="PCY208" s="422"/>
      <c r="PCZ208" s="422"/>
      <c r="PDA208" s="422"/>
      <c r="PDB208" s="422"/>
      <c r="PDC208" s="422"/>
      <c r="PDD208" s="422"/>
      <c r="PDE208" s="422"/>
      <c r="PDF208" s="422"/>
      <c r="PDG208" s="422"/>
      <c r="PDH208" s="422"/>
      <c r="PDI208" s="422"/>
      <c r="PDJ208" s="422"/>
      <c r="PDK208" s="422"/>
      <c r="PDL208" s="422"/>
      <c r="PDM208" s="422"/>
      <c r="PDN208" s="422"/>
      <c r="PDO208" s="422"/>
      <c r="PDP208" s="422"/>
      <c r="PDQ208" s="422"/>
      <c r="PDR208" s="422"/>
      <c r="PDS208" s="422"/>
      <c r="PDT208" s="422"/>
      <c r="PDU208" s="422"/>
      <c r="PDV208" s="422"/>
      <c r="PDW208" s="422"/>
      <c r="PDX208" s="422"/>
      <c r="PDY208" s="422"/>
      <c r="PDZ208" s="422"/>
      <c r="PEA208" s="422"/>
      <c r="PEB208" s="422"/>
      <c r="PEC208" s="422"/>
      <c r="PED208" s="422"/>
      <c r="PEE208" s="422"/>
      <c r="PEF208" s="422"/>
      <c r="PEG208" s="422"/>
      <c r="PEH208" s="422"/>
      <c r="PEI208" s="422"/>
      <c r="PEJ208" s="422"/>
      <c r="PEK208" s="422"/>
      <c r="PEL208" s="422"/>
      <c r="PEM208" s="422"/>
      <c r="PEN208" s="422"/>
      <c r="PEO208" s="422"/>
      <c r="PEP208" s="422"/>
      <c r="PEQ208" s="422"/>
      <c r="PER208" s="422"/>
      <c r="PES208" s="422"/>
      <c r="PET208" s="422"/>
      <c r="PEU208" s="422"/>
      <c r="PEV208" s="422"/>
      <c r="PEW208" s="422"/>
      <c r="PEX208" s="422"/>
      <c r="PEY208" s="422"/>
      <c r="PEZ208" s="422"/>
      <c r="PFA208" s="422"/>
      <c r="PFB208" s="422"/>
      <c r="PFC208" s="422"/>
      <c r="PFD208" s="422"/>
      <c r="PFE208" s="422"/>
      <c r="PFF208" s="422"/>
      <c r="PFG208" s="422"/>
      <c r="PFH208" s="422"/>
      <c r="PFI208" s="422"/>
      <c r="PFJ208" s="422"/>
      <c r="PFK208" s="422"/>
      <c r="PFL208" s="422"/>
      <c r="PFM208" s="422"/>
      <c r="PFN208" s="422"/>
      <c r="PFO208" s="422"/>
      <c r="PFP208" s="422"/>
      <c r="PFQ208" s="422"/>
      <c r="PFR208" s="422"/>
      <c r="PFS208" s="422"/>
      <c r="PFT208" s="422"/>
      <c r="PFU208" s="422"/>
      <c r="PFV208" s="422"/>
      <c r="PFW208" s="422"/>
      <c r="PFX208" s="422"/>
      <c r="PFY208" s="422"/>
      <c r="PFZ208" s="422"/>
      <c r="PGA208" s="422"/>
      <c r="PGB208" s="422"/>
      <c r="PGC208" s="422"/>
      <c r="PGD208" s="422"/>
      <c r="PGE208" s="422"/>
      <c r="PGF208" s="422"/>
      <c r="PGG208" s="422"/>
      <c r="PGH208" s="422"/>
      <c r="PGI208" s="422"/>
      <c r="PGJ208" s="422"/>
      <c r="PGK208" s="422"/>
      <c r="PGL208" s="422"/>
      <c r="PGM208" s="422"/>
      <c r="PGN208" s="422"/>
      <c r="PGO208" s="422"/>
      <c r="PGP208" s="422"/>
      <c r="PGQ208" s="422"/>
      <c r="PGR208" s="422"/>
      <c r="PGS208" s="422"/>
      <c r="PGT208" s="422"/>
      <c r="PGU208" s="422"/>
      <c r="PGV208" s="422"/>
      <c r="PGW208" s="422"/>
      <c r="PGX208" s="422"/>
      <c r="PGY208" s="422"/>
      <c r="PGZ208" s="422"/>
      <c r="PHA208" s="422"/>
      <c r="PHB208" s="422"/>
      <c r="PHC208" s="422"/>
      <c r="PHD208" s="422"/>
      <c r="PHE208" s="422"/>
      <c r="PHF208" s="422"/>
      <c r="PHG208" s="422"/>
      <c r="PHH208" s="422"/>
      <c r="PHI208" s="422"/>
      <c r="PHJ208" s="422"/>
      <c r="PHK208" s="422"/>
      <c r="PHL208" s="422"/>
      <c r="PHM208" s="422"/>
      <c r="PHN208" s="422"/>
      <c r="PHO208" s="422"/>
      <c r="PHP208" s="422"/>
      <c r="PHQ208" s="422"/>
      <c r="PHR208" s="422"/>
      <c r="PHS208" s="422"/>
      <c r="PHT208" s="422"/>
      <c r="PHU208" s="422"/>
      <c r="PHV208" s="422"/>
      <c r="PHW208" s="422"/>
      <c r="PHX208" s="422"/>
      <c r="PHY208" s="422"/>
      <c r="PHZ208" s="422"/>
      <c r="PIA208" s="422"/>
      <c r="PIB208" s="422"/>
      <c r="PIC208" s="422"/>
      <c r="PID208" s="422"/>
      <c r="PIE208" s="422"/>
      <c r="PIF208" s="422"/>
      <c r="PIG208" s="422"/>
      <c r="PIH208" s="422"/>
      <c r="PII208" s="422"/>
      <c r="PIJ208" s="422"/>
      <c r="PIK208" s="422"/>
      <c r="PIL208" s="422"/>
      <c r="PIM208" s="422"/>
      <c r="PIN208" s="422"/>
      <c r="PIO208" s="422"/>
      <c r="PIP208" s="422"/>
      <c r="PIQ208" s="422"/>
      <c r="PIR208" s="422"/>
      <c r="PIS208" s="422"/>
      <c r="PIT208" s="422"/>
      <c r="PIU208" s="422"/>
      <c r="PIV208" s="422"/>
      <c r="PIW208" s="422"/>
      <c r="PIX208" s="422"/>
      <c r="PIY208" s="422"/>
      <c r="PIZ208" s="422"/>
      <c r="PJA208" s="422"/>
      <c r="PJB208" s="422"/>
      <c r="PJC208" s="422"/>
      <c r="PJD208" s="422"/>
      <c r="PJE208" s="422"/>
      <c r="PJF208" s="422"/>
      <c r="PJG208" s="422"/>
      <c r="PJH208" s="422"/>
      <c r="PJI208" s="422"/>
      <c r="PJJ208" s="422"/>
      <c r="PJK208" s="422"/>
      <c r="PJL208" s="422"/>
      <c r="PJM208" s="422"/>
      <c r="PJN208" s="422"/>
      <c r="PJO208" s="422"/>
      <c r="PJP208" s="422"/>
      <c r="PJQ208" s="422"/>
      <c r="PJR208" s="422"/>
      <c r="PJS208" s="422"/>
      <c r="PJT208" s="422"/>
      <c r="PJU208" s="422"/>
      <c r="PJV208" s="422"/>
      <c r="PJW208" s="422"/>
      <c r="PJX208" s="422"/>
      <c r="PJY208" s="422"/>
      <c r="PJZ208" s="422"/>
      <c r="PKA208" s="422"/>
      <c r="PKB208" s="422"/>
      <c r="PKC208" s="422"/>
      <c r="PKD208" s="422"/>
      <c r="PKE208" s="422"/>
      <c r="PKF208" s="422"/>
      <c r="PKG208" s="422"/>
      <c r="PKH208" s="422"/>
      <c r="PKI208" s="422"/>
      <c r="PKJ208" s="422"/>
      <c r="PKK208" s="422"/>
      <c r="PKL208" s="422"/>
      <c r="PKM208" s="422"/>
      <c r="PKN208" s="422"/>
      <c r="PKO208" s="422"/>
      <c r="PKP208" s="422"/>
      <c r="PKQ208" s="422"/>
      <c r="PKR208" s="422"/>
      <c r="PKS208" s="422"/>
      <c r="PKT208" s="422"/>
      <c r="PKU208" s="422"/>
      <c r="PKV208" s="422"/>
      <c r="PKW208" s="422"/>
      <c r="PKX208" s="422"/>
      <c r="PKY208" s="422"/>
      <c r="PKZ208" s="422"/>
      <c r="PLA208" s="422"/>
      <c r="PLB208" s="422"/>
      <c r="PLC208" s="422"/>
      <c r="PLD208" s="422"/>
      <c r="PLE208" s="422"/>
      <c r="PLF208" s="422"/>
      <c r="PLG208" s="422"/>
      <c r="PLH208" s="422"/>
      <c r="PLI208" s="422"/>
      <c r="PLJ208" s="422"/>
      <c r="PLK208" s="422"/>
      <c r="PLL208" s="422"/>
      <c r="PLM208" s="422"/>
      <c r="PLN208" s="422"/>
      <c r="PLO208" s="422"/>
      <c r="PLP208" s="422"/>
      <c r="PLQ208" s="422"/>
      <c r="PLR208" s="422"/>
      <c r="PLS208" s="422"/>
      <c r="PLT208" s="422"/>
      <c r="PLU208" s="422"/>
      <c r="PLV208" s="422"/>
      <c r="PLW208" s="422"/>
      <c r="PLX208" s="422"/>
      <c r="PLY208" s="422"/>
      <c r="PLZ208" s="422"/>
      <c r="PMA208" s="422"/>
      <c r="PMB208" s="422"/>
      <c r="PMC208" s="422"/>
      <c r="PMD208" s="422"/>
      <c r="PME208" s="422"/>
      <c r="PMF208" s="422"/>
      <c r="PMG208" s="422"/>
      <c r="PMH208" s="422"/>
      <c r="PMI208" s="422"/>
      <c r="PMJ208" s="422"/>
      <c r="PMK208" s="422"/>
      <c r="PML208" s="422"/>
      <c r="PMM208" s="422"/>
      <c r="PMN208" s="422"/>
      <c r="PMO208" s="422"/>
      <c r="PMP208" s="422"/>
      <c r="PMQ208" s="422"/>
      <c r="PMR208" s="422"/>
      <c r="PMS208" s="422"/>
      <c r="PMT208" s="422"/>
      <c r="PMU208" s="422"/>
      <c r="PMV208" s="422"/>
      <c r="PMW208" s="422"/>
      <c r="PMX208" s="422"/>
      <c r="PMY208" s="422"/>
      <c r="PMZ208" s="422"/>
      <c r="PNA208" s="422"/>
      <c r="PNB208" s="422"/>
      <c r="PNC208" s="422"/>
      <c r="PND208" s="422"/>
      <c r="PNE208" s="422"/>
      <c r="PNF208" s="422"/>
      <c r="PNG208" s="422"/>
      <c r="PNH208" s="422"/>
      <c r="PNI208" s="422"/>
      <c r="PNJ208" s="422"/>
      <c r="PNK208" s="422"/>
      <c r="PNL208" s="422"/>
      <c r="PNM208" s="422"/>
      <c r="PNN208" s="422"/>
      <c r="PNO208" s="422"/>
      <c r="PNP208" s="422"/>
      <c r="PNQ208" s="422"/>
      <c r="PNR208" s="422"/>
      <c r="PNS208" s="422"/>
      <c r="PNT208" s="422"/>
      <c r="PNU208" s="422"/>
      <c r="PNV208" s="422"/>
      <c r="PNW208" s="422"/>
      <c r="PNX208" s="422"/>
      <c r="PNY208" s="422"/>
      <c r="PNZ208" s="422"/>
      <c r="POA208" s="422"/>
      <c r="POB208" s="422"/>
      <c r="POC208" s="422"/>
      <c r="POD208" s="422"/>
      <c r="POE208" s="422"/>
      <c r="POF208" s="422"/>
      <c r="POG208" s="422"/>
      <c r="POH208" s="422"/>
      <c r="POI208" s="422"/>
      <c r="POJ208" s="422"/>
      <c r="POK208" s="422"/>
      <c r="POL208" s="422"/>
      <c r="POM208" s="422"/>
      <c r="PON208" s="422"/>
      <c r="POO208" s="422"/>
      <c r="POP208" s="422"/>
      <c r="POQ208" s="422"/>
      <c r="POR208" s="422"/>
      <c r="POS208" s="422"/>
      <c r="POT208" s="422"/>
      <c r="POU208" s="422"/>
      <c r="POV208" s="422"/>
      <c r="POW208" s="422"/>
      <c r="POX208" s="422"/>
      <c r="POY208" s="422"/>
      <c r="POZ208" s="422"/>
      <c r="PPA208" s="422"/>
      <c r="PPB208" s="422"/>
      <c r="PPC208" s="422"/>
      <c r="PPD208" s="422"/>
      <c r="PPE208" s="422"/>
      <c r="PPF208" s="422"/>
      <c r="PPG208" s="422"/>
      <c r="PPH208" s="422"/>
      <c r="PPI208" s="422"/>
      <c r="PPJ208" s="422"/>
      <c r="PPK208" s="422"/>
      <c r="PPL208" s="422"/>
      <c r="PPM208" s="422"/>
      <c r="PPN208" s="422"/>
      <c r="PPO208" s="422"/>
      <c r="PPP208" s="422"/>
      <c r="PPQ208" s="422"/>
      <c r="PPR208" s="422"/>
      <c r="PPS208" s="422"/>
      <c r="PPT208" s="422"/>
      <c r="PPU208" s="422"/>
      <c r="PPV208" s="422"/>
      <c r="PPW208" s="422"/>
      <c r="PPX208" s="422"/>
      <c r="PPY208" s="422"/>
      <c r="PPZ208" s="422"/>
      <c r="PQA208" s="422"/>
      <c r="PQB208" s="422"/>
      <c r="PQC208" s="422"/>
      <c r="PQD208" s="422"/>
      <c r="PQE208" s="422"/>
      <c r="PQF208" s="422"/>
      <c r="PQG208" s="422"/>
      <c r="PQH208" s="422"/>
      <c r="PQI208" s="422"/>
      <c r="PQJ208" s="422"/>
      <c r="PQK208" s="422"/>
      <c r="PQL208" s="422"/>
      <c r="PQM208" s="422"/>
      <c r="PQN208" s="422"/>
      <c r="PQO208" s="422"/>
      <c r="PQP208" s="422"/>
      <c r="PQQ208" s="422"/>
      <c r="PQR208" s="422"/>
      <c r="PQS208" s="422"/>
      <c r="PQT208" s="422"/>
      <c r="PQU208" s="422"/>
      <c r="PQV208" s="422"/>
      <c r="PQW208" s="422"/>
      <c r="PQX208" s="422"/>
      <c r="PQY208" s="422"/>
      <c r="PQZ208" s="422"/>
      <c r="PRA208" s="422"/>
      <c r="PRB208" s="422"/>
      <c r="PRC208" s="422"/>
      <c r="PRD208" s="422"/>
      <c r="PRE208" s="422"/>
      <c r="PRF208" s="422"/>
      <c r="PRG208" s="422"/>
      <c r="PRH208" s="422"/>
      <c r="PRI208" s="422"/>
      <c r="PRJ208" s="422"/>
      <c r="PRK208" s="422"/>
      <c r="PRL208" s="422"/>
      <c r="PRM208" s="422"/>
      <c r="PRN208" s="422"/>
      <c r="PRO208" s="422"/>
      <c r="PRP208" s="422"/>
      <c r="PRQ208" s="422"/>
      <c r="PRR208" s="422"/>
      <c r="PRS208" s="422"/>
      <c r="PRT208" s="422"/>
      <c r="PRU208" s="422"/>
      <c r="PRV208" s="422"/>
      <c r="PRW208" s="422"/>
      <c r="PRX208" s="422"/>
      <c r="PRY208" s="422"/>
      <c r="PRZ208" s="422"/>
      <c r="PSA208" s="422"/>
      <c r="PSB208" s="422"/>
      <c r="PSC208" s="422"/>
      <c r="PSD208" s="422"/>
      <c r="PSE208" s="422"/>
      <c r="PSF208" s="422"/>
      <c r="PSG208" s="422"/>
      <c r="PSH208" s="422"/>
      <c r="PSI208" s="422"/>
      <c r="PSJ208" s="422"/>
      <c r="PSK208" s="422"/>
      <c r="PSL208" s="422"/>
      <c r="PSM208" s="422"/>
      <c r="PSN208" s="422"/>
      <c r="PSO208" s="422"/>
      <c r="PSP208" s="422"/>
      <c r="PSQ208" s="422"/>
      <c r="PSR208" s="422"/>
      <c r="PSS208" s="422"/>
      <c r="PST208" s="422"/>
      <c r="PSU208" s="422"/>
      <c r="PSV208" s="422"/>
      <c r="PSW208" s="422"/>
      <c r="PSX208" s="422"/>
      <c r="PSY208" s="422"/>
      <c r="PSZ208" s="422"/>
      <c r="PTA208" s="422"/>
      <c r="PTB208" s="422"/>
      <c r="PTC208" s="422"/>
      <c r="PTD208" s="422"/>
      <c r="PTE208" s="422"/>
      <c r="PTF208" s="422"/>
      <c r="PTG208" s="422"/>
      <c r="PTH208" s="422"/>
      <c r="PTI208" s="422"/>
      <c r="PTJ208" s="422"/>
      <c r="PTK208" s="422"/>
      <c r="PTL208" s="422"/>
      <c r="PTM208" s="422"/>
      <c r="PTN208" s="422"/>
      <c r="PTO208" s="422"/>
      <c r="PTP208" s="422"/>
      <c r="PTQ208" s="422"/>
      <c r="PTR208" s="422"/>
      <c r="PTS208" s="422"/>
      <c r="PTT208" s="422"/>
      <c r="PTU208" s="422"/>
      <c r="PTV208" s="422"/>
      <c r="PTW208" s="422"/>
      <c r="PTX208" s="422"/>
      <c r="PTY208" s="422"/>
      <c r="PTZ208" s="422"/>
      <c r="PUA208" s="422"/>
      <c r="PUB208" s="422"/>
      <c r="PUC208" s="422"/>
      <c r="PUD208" s="422"/>
      <c r="PUE208" s="422"/>
      <c r="PUF208" s="422"/>
      <c r="PUG208" s="422"/>
      <c r="PUH208" s="422"/>
      <c r="PUI208" s="422"/>
      <c r="PUJ208" s="422"/>
      <c r="PUK208" s="422"/>
      <c r="PUL208" s="422"/>
      <c r="PUM208" s="422"/>
      <c r="PUN208" s="422"/>
      <c r="PUO208" s="422"/>
      <c r="PUP208" s="422"/>
      <c r="PUQ208" s="422"/>
      <c r="PUR208" s="422"/>
      <c r="PUS208" s="422"/>
      <c r="PUT208" s="422"/>
      <c r="PUU208" s="422"/>
      <c r="PUV208" s="422"/>
      <c r="PUW208" s="422"/>
      <c r="PUX208" s="422"/>
      <c r="PUY208" s="422"/>
      <c r="PUZ208" s="422"/>
      <c r="PVA208" s="422"/>
      <c r="PVB208" s="422"/>
      <c r="PVC208" s="422"/>
      <c r="PVD208" s="422"/>
      <c r="PVE208" s="422"/>
      <c r="PVF208" s="422"/>
      <c r="PVG208" s="422"/>
      <c r="PVH208" s="422"/>
      <c r="PVI208" s="422"/>
      <c r="PVJ208" s="422"/>
      <c r="PVK208" s="422"/>
      <c r="PVL208" s="422"/>
      <c r="PVM208" s="422"/>
      <c r="PVN208" s="422"/>
      <c r="PVO208" s="422"/>
      <c r="PVP208" s="422"/>
      <c r="PVQ208" s="422"/>
      <c r="PVR208" s="422"/>
      <c r="PVS208" s="422"/>
      <c r="PVT208" s="422"/>
      <c r="PVU208" s="422"/>
      <c r="PVV208" s="422"/>
      <c r="PVW208" s="422"/>
      <c r="PVX208" s="422"/>
      <c r="PVY208" s="422"/>
      <c r="PVZ208" s="422"/>
      <c r="PWA208" s="422"/>
      <c r="PWB208" s="422"/>
      <c r="PWC208" s="422"/>
      <c r="PWD208" s="422"/>
      <c r="PWE208" s="422"/>
      <c r="PWF208" s="422"/>
      <c r="PWG208" s="422"/>
      <c r="PWH208" s="422"/>
      <c r="PWI208" s="422"/>
      <c r="PWJ208" s="422"/>
      <c r="PWK208" s="422"/>
      <c r="PWL208" s="422"/>
      <c r="PWM208" s="422"/>
      <c r="PWN208" s="422"/>
      <c r="PWO208" s="422"/>
      <c r="PWP208" s="422"/>
      <c r="PWQ208" s="422"/>
      <c r="PWR208" s="422"/>
      <c r="PWS208" s="422"/>
      <c r="PWT208" s="422"/>
      <c r="PWU208" s="422"/>
      <c r="PWV208" s="422"/>
      <c r="PWW208" s="422"/>
      <c r="PWX208" s="422"/>
      <c r="PWY208" s="422"/>
      <c r="PWZ208" s="422"/>
      <c r="PXA208" s="422"/>
      <c r="PXB208" s="422"/>
      <c r="PXC208" s="422"/>
      <c r="PXD208" s="422"/>
      <c r="PXE208" s="422"/>
      <c r="PXF208" s="422"/>
      <c r="PXG208" s="422"/>
      <c r="PXH208" s="422"/>
      <c r="PXI208" s="422"/>
      <c r="PXJ208" s="422"/>
      <c r="PXK208" s="422"/>
      <c r="PXL208" s="422"/>
      <c r="PXM208" s="422"/>
      <c r="PXN208" s="422"/>
      <c r="PXO208" s="422"/>
      <c r="PXP208" s="422"/>
      <c r="PXQ208" s="422"/>
      <c r="PXR208" s="422"/>
      <c r="PXS208" s="422"/>
      <c r="PXT208" s="422"/>
      <c r="PXU208" s="422"/>
      <c r="PXV208" s="422"/>
      <c r="PXW208" s="422"/>
      <c r="PXX208" s="422"/>
      <c r="PXY208" s="422"/>
      <c r="PXZ208" s="422"/>
      <c r="PYA208" s="422"/>
      <c r="PYB208" s="422"/>
      <c r="PYC208" s="422"/>
      <c r="PYD208" s="422"/>
      <c r="PYE208" s="422"/>
      <c r="PYF208" s="422"/>
      <c r="PYG208" s="422"/>
      <c r="PYH208" s="422"/>
      <c r="PYI208" s="422"/>
      <c r="PYJ208" s="422"/>
      <c r="PYK208" s="422"/>
      <c r="PYL208" s="422"/>
      <c r="PYM208" s="422"/>
      <c r="PYN208" s="422"/>
      <c r="PYO208" s="422"/>
      <c r="PYP208" s="422"/>
      <c r="PYQ208" s="422"/>
      <c r="PYR208" s="422"/>
      <c r="PYS208" s="422"/>
      <c r="PYT208" s="422"/>
      <c r="PYU208" s="422"/>
      <c r="PYV208" s="422"/>
      <c r="PYW208" s="422"/>
      <c r="PYX208" s="422"/>
      <c r="PYY208" s="422"/>
      <c r="PYZ208" s="422"/>
      <c r="PZA208" s="422"/>
      <c r="PZB208" s="422"/>
      <c r="PZC208" s="422"/>
      <c r="PZD208" s="422"/>
      <c r="PZE208" s="422"/>
      <c r="PZF208" s="422"/>
      <c r="PZG208" s="422"/>
      <c r="PZH208" s="422"/>
      <c r="PZI208" s="422"/>
      <c r="PZJ208" s="422"/>
      <c r="PZK208" s="422"/>
      <c r="PZL208" s="422"/>
      <c r="PZM208" s="422"/>
      <c r="PZN208" s="422"/>
      <c r="PZO208" s="422"/>
      <c r="PZP208" s="422"/>
      <c r="PZQ208" s="422"/>
      <c r="PZR208" s="422"/>
      <c r="PZS208" s="422"/>
      <c r="PZT208" s="422"/>
      <c r="PZU208" s="422"/>
      <c r="PZV208" s="422"/>
      <c r="PZW208" s="422"/>
      <c r="PZX208" s="422"/>
      <c r="PZY208" s="422"/>
      <c r="PZZ208" s="422"/>
      <c r="QAA208" s="422"/>
      <c r="QAB208" s="422"/>
      <c r="QAC208" s="422"/>
      <c r="QAD208" s="422"/>
      <c r="QAE208" s="422"/>
      <c r="QAF208" s="422"/>
      <c r="QAG208" s="422"/>
      <c r="QAH208" s="422"/>
      <c r="QAI208" s="422"/>
      <c r="QAJ208" s="422"/>
      <c r="QAK208" s="422"/>
      <c r="QAL208" s="422"/>
      <c r="QAM208" s="422"/>
      <c r="QAN208" s="422"/>
      <c r="QAO208" s="422"/>
      <c r="QAP208" s="422"/>
      <c r="QAQ208" s="422"/>
      <c r="QAR208" s="422"/>
      <c r="QAS208" s="422"/>
      <c r="QAT208" s="422"/>
      <c r="QAU208" s="422"/>
      <c r="QAV208" s="422"/>
      <c r="QAW208" s="422"/>
      <c r="QAX208" s="422"/>
      <c r="QAY208" s="422"/>
      <c r="QAZ208" s="422"/>
      <c r="QBA208" s="422"/>
      <c r="QBB208" s="422"/>
      <c r="QBC208" s="422"/>
      <c r="QBD208" s="422"/>
      <c r="QBE208" s="422"/>
      <c r="QBF208" s="422"/>
      <c r="QBG208" s="422"/>
      <c r="QBH208" s="422"/>
      <c r="QBI208" s="422"/>
      <c r="QBJ208" s="422"/>
      <c r="QBK208" s="422"/>
      <c r="QBL208" s="422"/>
      <c r="QBM208" s="422"/>
      <c r="QBN208" s="422"/>
      <c r="QBO208" s="422"/>
      <c r="QBP208" s="422"/>
      <c r="QBQ208" s="422"/>
      <c r="QBR208" s="422"/>
      <c r="QBS208" s="422"/>
      <c r="QBT208" s="422"/>
      <c r="QBU208" s="422"/>
      <c r="QBV208" s="422"/>
      <c r="QBW208" s="422"/>
      <c r="QBX208" s="422"/>
      <c r="QBY208" s="422"/>
      <c r="QBZ208" s="422"/>
      <c r="QCA208" s="422"/>
      <c r="QCB208" s="422"/>
      <c r="QCC208" s="422"/>
      <c r="QCD208" s="422"/>
      <c r="QCE208" s="422"/>
      <c r="QCF208" s="422"/>
      <c r="QCG208" s="422"/>
      <c r="QCH208" s="422"/>
      <c r="QCI208" s="422"/>
      <c r="QCJ208" s="422"/>
      <c r="QCK208" s="422"/>
      <c r="QCL208" s="422"/>
      <c r="QCM208" s="422"/>
      <c r="QCN208" s="422"/>
      <c r="QCO208" s="422"/>
      <c r="QCP208" s="422"/>
      <c r="QCQ208" s="422"/>
      <c r="QCR208" s="422"/>
      <c r="QCS208" s="422"/>
      <c r="QCT208" s="422"/>
      <c r="QCU208" s="422"/>
      <c r="QCV208" s="422"/>
      <c r="QCW208" s="422"/>
      <c r="QCX208" s="422"/>
      <c r="QCY208" s="422"/>
      <c r="QCZ208" s="422"/>
      <c r="QDA208" s="422"/>
      <c r="QDB208" s="422"/>
      <c r="QDC208" s="422"/>
      <c r="QDD208" s="422"/>
      <c r="QDE208" s="422"/>
      <c r="QDF208" s="422"/>
      <c r="QDG208" s="422"/>
      <c r="QDH208" s="422"/>
      <c r="QDI208" s="422"/>
      <c r="QDJ208" s="422"/>
      <c r="QDK208" s="422"/>
      <c r="QDL208" s="422"/>
      <c r="QDM208" s="422"/>
      <c r="QDN208" s="422"/>
      <c r="QDO208" s="422"/>
      <c r="QDP208" s="422"/>
      <c r="QDQ208" s="422"/>
      <c r="QDR208" s="422"/>
      <c r="QDS208" s="422"/>
      <c r="QDT208" s="422"/>
      <c r="QDU208" s="422"/>
      <c r="QDV208" s="422"/>
      <c r="QDW208" s="422"/>
      <c r="QDX208" s="422"/>
      <c r="QDY208" s="422"/>
      <c r="QDZ208" s="422"/>
      <c r="QEA208" s="422"/>
      <c r="QEB208" s="422"/>
      <c r="QEC208" s="422"/>
      <c r="QED208" s="422"/>
      <c r="QEE208" s="422"/>
      <c r="QEF208" s="422"/>
      <c r="QEG208" s="422"/>
      <c r="QEH208" s="422"/>
      <c r="QEI208" s="422"/>
      <c r="QEJ208" s="422"/>
      <c r="QEK208" s="422"/>
      <c r="QEL208" s="422"/>
      <c r="QEM208" s="422"/>
      <c r="QEN208" s="422"/>
      <c r="QEO208" s="422"/>
      <c r="QEP208" s="422"/>
      <c r="QEQ208" s="422"/>
      <c r="QER208" s="422"/>
      <c r="QES208" s="422"/>
      <c r="QET208" s="422"/>
      <c r="QEU208" s="422"/>
      <c r="QEV208" s="422"/>
      <c r="QEW208" s="422"/>
      <c r="QEX208" s="422"/>
      <c r="QEY208" s="422"/>
      <c r="QEZ208" s="422"/>
      <c r="QFA208" s="422"/>
      <c r="QFB208" s="422"/>
      <c r="QFC208" s="422"/>
      <c r="QFD208" s="422"/>
      <c r="QFE208" s="422"/>
      <c r="QFF208" s="422"/>
      <c r="QFG208" s="422"/>
      <c r="QFH208" s="422"/>
      <c r="QFI208" s="422"/>
      <c r="QFJ208" s="422"/>
      <c r="QFK208" s="422"/>
      <c r="QFL208" s="422"/>
      <c r="QFM208" s="422"/>
      <c r="QFN208" s="422"/>
      <c r="QFO208" s="422"/>
      <c r="QFP208" s="422"/>
      <c r="QFQ208" s="422"/>
      <c r="QFR208" s="422"/>
      <c r="QFS208" s="422"/>
      <c r="QFT208" s="422"/>
      <c r="QFU208" s="422"/>
      <c r="QFV208" s="422"/>
      <c r="QFW208" s="422"/>
      <c r="QFX208" s="422"/>
      <c r="QFY208" s="422"/>
      <c r="QFZ208" s="422"/>
      <c r="QGA208" s="422"/>
      <c r="QGB208" s="422"/>
      <c r="QGC208" s="422"/>
      <c r="QGD208" s="422"/>
      <c r="QGE208" s="422"/>
      <c r="QGF208" s="422"/>
      <c r="QGG208" s="422"/>
      <c r="QGH208" s="422"/>
      <c r="QGI208" s="422"/>
      <c r="QGJ208" s="422"/>
      <c r="QGK208" s="422"/>
      <c r="QGL208" s="422"/>
      <c r="QGM208" s="422"/>
      <c r="QGN208" s="422"/>
      <c r="QGO208" s="422"/>
      <c r="QGP208" s="422"/>
      <c r="QGQ208" s="422"/>
      <c r="QGR208" s="422"/>
      <c r="QGS208" s="422"/>
      <c r="QGT208" s="422"/>
      <c r="QGU208" s="422"/>
      <c r="QGV208" s="422"/>
      <c r="QGW208" s="422"/>
      <c r="QGX208" s="422"/>
      <c r="QGY208" s="422"/>
      <c r="QGZ208" s="422"/>
      <c r="QHA208" s="422"/>
      <c r="QHB208" s="422"/>
      <c r="QHC208" s="422"/>
      <c r="QHD208" s="422"/>
      <c r="QHE208" s="422"/>
      <c r="QHF208" s="422"/>
      <c r="QHG208" s="422"/>
      <c r="QHH208" s="422"/>
      <c r="QHI208" s="422"/>
      <c r="QHJ208" s="422"/>
      <c r="QHK208" s="422"/>
      <c r="QHL208" s="422"/>
      <c r="QHM208" s="422"/>
      <c r="QHN208" s="422"/>
      <c r="QHO208" s="422"/>
      <c r="QHP208" s="422"/>
      <c r="QHQ208" s="422"/>
      <c r="QHR208" s="422"/>
      <c r="QHS208" s="422"/>
      <c r="QHT208" s="422"/>
      <c r="QHU208" s="422"/>
      <c r="QHV208" s="422"/>
      <c r="QHW208" s="422"/>
      <c r="QHX208" s="422"/>
      <c r="QHY208" s="422"/>
      <c r="QHZ208" s="422"/>
      <c r="QIA208" s="422"/>
      <c r="QIB208" s="422"/>
      <c r="QIC208" s="422"/>
      <c r="QID208" s="422"/>
      <c r="QIE208" s="422"/>
      <c r="QIF208" s="422"/>
      <c r="QIG208" s="422"/>
      <c r="QIH208" s="422"/>
      <c r="QII208" s="422"/>
      <c r="QIJ208" s="422"/>
      <c r="QIK208" s="422"/>
      <c r="QIL208" s="422"/>
      <c r="QIM208" s="422"/>
      <c r="QIN208" s="422"/>
      <c r="QIO208" s="422"/>
      <c r="QIP208" s="422"/>
      <c r="QIQ208" s="422"/>
      <c r="QIR208" s="422"/>
      <c r="QIS208" s="422"/>
      <c r="QIT208" s="422"/>
      <c r="QIU208" s="422"/>
      <c r="QIV208" s="422"/>
      <c r="QIW208" s="422"/>
      <c r="QIX208" s="422"/>
      <c r="QIY208" s="422"/>
      <c r="QIZ208" s="422"/>
      <c r="QJA208" s="422"/>
      <c r="QJB208" s="422"/>
      <c r="QJC208" s="422"/>
      <c r="QJD208" s="422"/>
      <c r="QJE208" s="422"/>
      <c r="QJF208" s="422"/>
      <c r="QJG208" s="422"/>
      <c r="QJH208" s="422"/>
      <c r="QJI208" s="422"/>
      <c r="QJJ208" s="422"/>
      <c r="QJK208" s="422"/>
      <c r="QJL208" s="422"/>
      <c r="QJM208" s="422"/>
      <c r="QJN208" s="422"/>
      <c r="QJO208" s="422"/>
      <c r="QJP208" s="422"/>
      <c r="QJQ208" s="422"/>
      <c r="QJR208" s="422"/>
      <c r="QJS208" s="422"/>
      <c r="QJT208" s="422"/>
      <c r="QJU208" s="422"/>
      <c r="QJV208" s="422"/>
      <c r="QJW208" s="422"/>
      <c r="QJX208" s="422"/>
      <c r="QJY208" s="422"/>
      <c r="QJZ208" s="422"/>
      <c r="QKA208" s="422"/>
      <c r="QKB208" s="422"/>
      <c r="QKC208" s="422"/>
      <c r="QKD208" s="422"/>
      <c r="QKE208" s="422"/>
      <c r="QKF208" s="422"/>
      <c r="QKG208" s="422"/>
      <c r="QKH208" s="422"/>
      <c r="QKI208" s="422"/>
      <c r="QKJ208" s="422"/>
      <c r="QKK208" s="422"/>
      <c r="QKL208" s="422"/>
      <c r="QKM208" s="422"/>
      <c r="QKN208" s="422"/>
      <c r="QKO208" s="422"/>
      <c r="QKP208" s="422"/>
      <c r="QKQ208" s="422"/>
      <c r="QKR208" s="422"/>
      <c r="QKS208" s="422"/>
      <c r="QKT208" s="422"/>
      <c r="QKU208" s="422"/>
      <c r="QKV208" s="422"/>
      <c r="QKW208" s="422"/>
      <c r="QKX208" s="422"/>
      <c r="QKY208" s="422"/>
      <c r="QKZ208" s="422"/>
      <c r="QLA208" s="422"/>
      <c r="QLB208" s="422"/>
      <c r="QLC208" s="422"/>
      <c r="QLD208" s="422"/>
      <c r="QLE208" s="422"/>
      <c r="QLF208" s="422"/>
      <c r="QLG208" s="422"/>
      <c r="QLH208" s="422"/>
      <c r="QLI208" s="422"/>
      <c r="QLJ208" s="422"/>
      <c r="QLK208" s="422"/>
      <c r="QLL208" s="422"/>
      <c r="QLM208" s="422"/>
      <c r="QLN208" s="422"/>
      <c r="QLO208" s="422"/>
      <c r="QLP208" s="422"/>
      <c r="QLQ208" s="422"/>
      <c r="QLR208" s="422"/>
      <c r="QLS208" s="422"/>
      <c r="QLT208" s="422"/>
      <c r="QLU208" s="422"/>
      <c r="QLV208" s="422"/>
      <c r="QLW208" s="422"/>
      <c r="QLX208" s="422"/>
      <c r="QLY208" s="422"/>
      <c r="QLZ208" s="422"/>
      <c r="QMA208" s="422"/>
      <c r="QMB208" s="422"/>
      <c r="QMC208" s="422"/>
      <c r="QMD208" s="422"/>
      <c r="QME208" s="422"/>
      <c r="QMF208" s="422"/>
      <c r="QMG208" s="422"/>
      <c r="QMH208" s="422"/>
      <c r="QMI208" s="422"/>
      <c r="QMJ208" s="422"/>
      <c r="QMK208" s="422"/>
      <c r="QML208" s="422"/>
      <c r="QMM208" s="422"/>
      <c r="QMN208" s="422"/>
      <c r="QMO208" s="422"/>
      <c r="QMP208" s="422"/>
      <c r="QMQ208" s="422"/>
      <c r="QMR208" s="422"/>
      <c r="QMS208" s="422"/>
      <c r="QMT208" s="422"/>
      <c r="QMU208" s="422"/>
      <c r="QMV208" s="422"/>
      <c r="QMW208" s="422"/>
      <c r="QMX208" s="422"/>
      <c r="QMY208" s="422"/>
      <c r="QMZ208" s="422"/>
      <c r="QNA208" s="422"/>
      <c r="QNB208" s="422"/>
      <c r="QNC208" s="422"/>
      <c r="QND208" s="422"/>
      <c r="QNE208" s="422"/>
      <c r="QNF208" s="422"/>
      <c r="QNG208" s="422"/>
      <c r="QNH208" s="422"/>
      <c r="QNI208" s="422"/>
      <c r="QNJ208" s="422"/>
      <c r="QNK208" s="422"/>
      <c r="QNL208" s="422"/>
      <c r="QNM208" s="422"/>
      <c r="QNN208" s="422"/>
      <c r="QNO208" s="422"/>
      <c r="QNP208" s="422"/>
      <c r="QNQ208" s="422"/>
      <c r="QNR208" s="422"/>
      <c r="QNS208" s="422"/>
      <c r="QNT208" s="422"/>
      <c r="QNU208" s="422"/>
      <c r="QNV208" s="422"/>
      <c r="QNW208" s="422"/>
      <c r="QNX208" s="422"/>
      <c r="QNY208" s="422"/>
      <c r="QNZ208" s="422"/>
      <c r="QOA208" s="422"/>
      <c r="QOB208" s="422"/>
      <c r="QOC208" s="422"/>
      <c r="QOD208" s="422"/>
      <c r="QOE208" s="422"/>
      <c r="QOF208" s="422"/>
      <c r="QOG208" s="422"/>
      <c r="QOH208" s="422"/>
      <c r="QOI208" s="422"/>
      <c r="QOJ208" s="422"/>
      <c r="QOK208" s="422"/>
      <c r="QOL208" s="422"/>
      <c r="QOM208" s="422"/>
      <c r="QON208" s="422"/>
      <c r="QOO208" s="422"/>
      <c r="QOP208" s="422"/>
      <c r="QOQ208" s="422"/>
      <c r="QOR208" s="422"/>
      <c r="QOS208" s="422"/>
      <c r="QOT208" s="422"/>
      <c r="QOU208" s="422"/>
      <c r="QOV208" s="422"/>
      <c r="QOW208" s="422"/>
      <c r="QOX208" s="422"/>
      <c r="QOY208" s="422"/>
      <c r="QOZ208" s="422"/>
      <c r="QPA208" s="422"/>
      <c r="QPB208" s="422"/>
      <c r="QPC208" s="422"/>
      <c r="QPD208" s="422"/>
      <c r="QPE208" s="422"/>
      <c r="QPF208" s="422"/>
      <c r="QPG208" s="422"/>
      <c r="QPH208" s="422"/>
      <c r="QPI208" s="422"/>
      <c r="QPJ208" s="422"/>
      <c r="QPK208" s="422"/>
      <c r="QPL208" s="422"/>
      <c r="QPM208" s="422"/>
      <c r="QPN208" s="422"/>
      <c r="QPO208" s="422"/>
      <c r="QPP208" s="422"/>
      <c r="QPQ208" s="422"/>
      <c r="QPR208" s="422"/>
      <c r="QPS208" s="422"/>
      <c r="QPT208" s="422"/>
      <c r="QPU208" s="422"/>
      <c r="QPV208" s="422"/>
      <c r="QPW208" s="422"/>
      <c r="QPX208" s="422"/>
      <c r="QPY208" s="422"/>
      <c r="QPZ208" s="422"/>
      <c r="QQA208" s="422"/>
      <c r="QQB208" s="422"/>
      <c r="QQC208" s="422"/>
      <c r="QQD208" s="422"/>
      <c r="QQE208" s="422"/>
      <c r="QQF208" s="422"/>
      <c r="QQG208" s="422"/>
      <c r="QQH208" s="422"/>
      <c r="QQI208" s="422"/>
      <c r="QQJ208" s="422"/>
      <c r="QQK208" s="422"/>
      <c r="QQL208" s="422"/>
      <c r="QQM208" s="422"/>
      <c r="QQN208" s="422"/>
      <c r="QQO208" s="422"/>
      <c r="QQP208" s="422"/>
      <c r="QQQ208" s="422"/>
      <c r="QQR208" s="422"/>
      <c r="QQS208" s="422"/>
      <c r="QQT208" s="422"/>
      <c r="QQU208" s="422"/>
      <c r="QQV208" s="422"/>
      <c r="QQW208" s="422"/>
      <c r="QQX208" s="422"/>
      <c r="QQY208" s="422"/>
      <c r="QQZ208" s="422"/>
      <c r="QRA208" s="422"/>
      <c r="QRB208" s="422"/>
      <c r="QRC208" s="422"/>
      <c r="QRD208" s="422"/>
      <c r="QRE208" s="422"/>
      <c r="QRF208" s="422"/>
      <c r="QRG208" s="422"/>
      <c r="QRH208" s="422"/>
      <c r="QRI208" s="422"/>
      <c r="QRJ208" s="422"/>
      <c r="QRK208" s="422"/>
      <c r="QRL208" s="422"/>
      <c r="QRM208" s="422"/>
      <c r="QRN208" s="422"/>
      <c r="QRO208" s="422"/>
      <c r="QRP208" s="422"/>
      <c r="QRQ208" s="422"/>
      <c r="QRR208" s="422"/>
      <c r="QRS208" s="422"/>
      <c r="QRT208" s="422"/>
      <c r="QRU208" s="422"/>
      <c r="QRV208" s="422"/>
      <c r="QRW208" s="422"/>
      <c r="QRX208" s="422"/>
      <c r="QRY208" s="422"/>
      <c r="QRZ208" s="422"/>
      <c r="QSA208" s="422"/>
      <c r="QSB208" s="422"/>
      <c r="QSC208" s="422"/>
      <c r="QSD208" s="422"/>
      <c r="QSE208" s="422"/>
      <c r="QSF208" s="422"/>
      <c r="QSG208" s="422"/>
      <c r="QSH208" s="422"/>
      <c r="QSI208" s="422"/>
      <c r="QSJ208" s="422"/>
      <c r="QSK208" s="422"/>
      <c r="QSL208" s="422"/>
      <c r="QSM208" s="422"/>
      <c r="QSN208" s="422"/>
      <c r="QSO208" s="422"/>
      <c r="QSP208" s="422"/>
      <c r="QSQ208" s="422"/>
      <c r="QSR208" s="422"/>
      <c r="QSS208" s="422"/>
      <c r="QST208" s="422"/>
      <c r="QSU208" s="422"/>
      <c r="QSV208" s="422"/>
      <c r="QSW208" s="422"/>
      <c r="QSX208" s="422"/>
      <c r="QSY208" s="422"/>
      <c r="QSZ208" s="422"/>
      <c r="QTA208" s="422"/>
      <c r="QTB208" s="422"/>
      <c r="QTC208" s="422"/>
      <c r="QTD208" s="422"/>
      <c r="QTE208" s="422"/>
      <c r="QTF208" s="422"/>
      <c r="QTG208" s="422"/>
      <c r="QTH208" s="422"/>
      <c r="QTI208" s="422"/>
      <c r="QTJ208" s="422"/>
      <c r="QTK208" s="422"/>
      <c r="QTL208" s="422"/>
      <c r="QTM208" s="422"/>
      <c r="QTN208" s="422"/>
      <c r="QTO208" s="422"/>
      <c r="QTP208" s="422"/>
      <c r="QTQ208" s="422"/>
      <c r="QTR208" s="422"/>
      <c r="QTS208" s="422"/>
      <c r="QTT208" s="422"/>
      <c r="QTU208" s="422"/>
      <c r="QTV208" s="422"/>
      <c r="QTW208" s="422"/>
      <c r="QTX208" s="422"/>
      <c r="QTY208" s="422"/>
      <c r="QTZ208" s="422"/>
      <c r="QUA208" s="422"/>
      <c r="QUB208" s="422"/>
      <c r="QUC208" s="422"/>
      <c r="QUD208" s="422"/>
      <c r="QUE208" s="422"/>
      <c r="QUF208" s="422"/>
      <c r="QUG208" s="422"/>
      <c r="QUH208" s="422"/>
      <c r="QUI208" s="422"/>
      <c r="QUJ208" s="422"/>
      <c r="QUK208" s="422"/>
      <c r="QUL208" s="422"/>
      <c r="QUM208" s="422"/>
      <c r="QUN208" s="422"/>
      <c r="QUO208" s="422"/>
      <c r="QUP208" s="422"/>
      <c r="QUQ208" s="422"/>
      <c r="QUR208" s="422"/>
      <c r="QUS208" s="422"/>
      <c r="QUT208" s="422"/>
      <c r="QUU208" s="422"/>
      <c r="QUV208" s="422"/>
      <c r="QUW208" s="422"/>
      <c r="QUX208" s="422"/>
      <c r="QUY208" s="422"/>
      <c r="QUZ208" s="422"/>
      <c r="QVA208" s="422"/>
      <c r="QVB208" s="422"/>
      <c r="QVC208" s="422"/>
      <c r="QVD208" s="422"/>
      <c r="QVE208" s="422"/>
      <c r="QVF208" s="422"/>
      <c r="QVG208" s="422"/>
      <c r="QVH208" s="422"/>
      <c r="QVI208" s="422"/>
      <c r="QVJ208" s="422"/>
      <c r="QVK208" s="422"/>
      <c r="QVL208" s="422"/>
      <c r="QVM208" s="422"/>
      <c r="QVN208" s="422"/>
      <c r="QVO208" s="422"/>
      <c r="QVP208" s="422"/>
      <c r="QVQ208" s="422"/>
      <c r="QVR208" s="422"/>
      <c r="QVS208" s="422"/>
      <c r="QVT208" s="422"/>
      <c r="QVU208" s="422"/>
      <c r="QVV208" s="422"/>
      <c r="QVW208" s="422"/>
      <c r="QVX208" s="422"/>
      <c r="QVY208" s="422"/>
      <c r="QVZ208" s="422"/>
      <c r="QWA208" s="422"/>
      <c r="QWB208" s="422"/>
      <c r="QWC208" s="422"/>
      <c r="QWD208" s="422"/>
      <c r="QWE208" s="422"/>
      <c r="QWF208" s="422"/>
      <c r="QWG208" s="422"/>
      <c r="QWH208" s="422"/>
      <c r="QWI208" s="422"/>
      <c r="QWJ208" s="422"/>
      <c r="QWK208" s="422"/>
      <c r="QWL208" s="422"/>
      <c r="QWM208" s="422"/>
      <c r="QWN208" s="422"/>
      <c r="QWO208" s="422"/>
      <c r="QWP208" s="422"/>
      <c r="QWQ208" s="422"/>
      <c r="QWR208" s="422"/>
      <c r="QWS208" s="422"/>
      <c r="QWT208" s="422"/>
      <c r="QWU208" s="422"/>
      <c r="QWV208" s="422"/>
      <c r="QWW208" s="422"/>
      <c r="QWX208" s="422"/>
      <c r="QWY208" s="422"/>
      <c r="QWZ208" s="422"/>
      <c r="QXA208" s="422"/>
      <c r="QXB208" s="422"/>
      <c r="QXC208" s="422"/>
      <c r="QXD208" s="422"/>
      <c r="QXE208" s="422"/>
      <c r="QXF208" s="422"/>
      <c r="QXG208" s="422"/>
      <c r="QXH208" s="422"/>
      <c r="QXI208" s="422"/>
      <c r="QXJ208" s="422"/>
      <c r="QXK208" s="422"/>
      <c r="QXL208" s="422"/>
      <c r="QXM208" s="422"/>
      <c r="QXN208" s="422"/>
      <c r="QXO208" s="422"/>
      <c r="QXP208" s="422"/>
      <c r="QXQ208" s="422"/>
      <c r="QXR208" s="422"/>
      <c r="QXS208" s="422"/>
      <c r="QXT208" s="422"/>
      <c r="QXU208" s="422"/>
      <c r="QXV208" s="422"/>
      <c r="QXW208" s="422"/>
      <c r="QXX208" s="422"/>
      <c r="QXY208" s="422"/>
      <c r="QXZ208" s="422"/>
      <c r="QYA208" s="422"/>
      <c r="QYB208" s="422"/>
      <c r="QYC208" s="422"/>
      <c r="QYD208" s="422"/>
      <c r="QYE208" s="422"/>
      <c r="QYF208" s="422"/>
      <c r="QYG208" s="422"/>
      <c r="QYH208" s="422"/>
      <c r="QYI208" s="422"/>
      <c r="QYJ208" s="422"/>
      <c r="QYK208" s="422"/>
      <c r="QYL208" s="422"/>
      <c r="QYM208" s="422"/>
      <c r="QYN208" s="422"/>
      <c r="QYO208" s="422"/>
      <c r="QYP208" s="422"/>
      <c r="QYQ208" s="422"/>
      <c r="QYR208" s="422"/>
      <c r="QYS208" s="422"/>
      <c r="QYT208" s="422"/>
      <c r="QYU208" s="422"/>
      <c r="QYV208" s="422"/>
      <c r="QYW208" s="422"/>
      <c r="QYX208" s="422"/>
      <c r="QYY208" s="422"/>
      <c r="QYZ208" s="422"/>
      <c r="QZA208" s="422"/>
      <c r="QZB208" s="422"/>
      <c r="QZC208" s="422"/>
      <c r="QZD208" s="422"/>
      <c r="QZE208" s="422"/>
      <c r="QZF208" s="422"/>
      <c r="QZG208" s="422"/>
      <c r="QZH208" s="422"/>
      <c r="QZI208" s="422"/>
      <c r="QZJ208" s="422"/>
      <c r="QZK208" s="422"/>
      <c r="QZL208" s="422"/>
      <c r="QZM208" s="422"/>
      <c r="QZN208" s="422"/>
      <c r="QZO208" s="422"/>
      <c r="QZP208" s="422"/>
      <c r="QZQ208" s="422"/>
      <c r="QZR208" s="422"/>
      <c r="QZS208" s="422"/>
      <c r="QZT208" s="422"/>
      <c r="QZU208" s="422"/>
      <c r="QZV208" s="422"/>
      <c r="QZW208" s="422"/>
      <c r="QZX208" s="422"/>
      <c r="QZY208" s="422"/>
      <c r="QZZ208" s="422"/>
      <c r="RAA208" s="422"/>
      <c r="RAB208" s="422"/>
      <c r="RAC208" s="422"/>
      <c r="RAD208" s="422"/>
      <c r="RAE208" s="422"/>
      <c r="RAF208" s="422"/>
      <c r="RAG208" s="422"/>
      <c r="RAH208" s="422"/>
      <c r="RAI208" s="422"/>
      <c r="RAJ208" s="422"/>
      <c r="RAK208" s="422"/>
      <c r="RAL208" s="422"/>
      <c r="RAM208" s="422"/>
      <c r="RAN208" s="422"/>
      <c r="RAO208" s="422"/>
      <c r="RAP208" s="422"/>
      <c r="RAQ208" s="422"/>
      <c r="RAR208" s="422"/>
      <c r="RAS208" s="422"/>
      <c r="RAT208" s="422"/>
      <c r="RAU208" s="422"/>
      <c r="RAV208" s="422"/>
      <c r="RAW208" s="422"/>
      <c r="RAX208" s="422"/>
      <c r="RAY208" s="422"/>
      <c r="RAZ208" s="422"/>
      <c r="RBA208" s="422"/>
      <c r="RBB208" s="422"/>
      <c r="RBC208" s="422"/>
      <c r="RBD208" s="422"/>
      <c r="RBE208" s="422"/>
      <c r="RBF208" s="422"/>
      <c r="RBG208" s="422"/>
      <c r="RBH208" s="422"/>
      <c r="RBI208" s="422"/>
      <c r="RBJ208" s="422"/>
      <c r="RBK208" s="422"/>
      <c r="RBL208" s="422"/>
      <c r="RBM208" s="422"/>
      <c r="RBN208" s="422"/>
      <c r="RBO208" s="422"/>
      <c r="RBP208" s="422"/>
      <c r="RBQ208" s="422"/>
      <c r="RBR208" s="422"/>
      <c r="RBS208" s="422"/>
      <c r="RBT208" s="422"/>
      <c r="RBU208" s="422"/>
      <c r="RBV208" s="422"/>
      <c r="RBW208" s="422"/>
      <c r="RBX208" s="422"/>
      <c r="RBY208" s="422"/>
      <c r="RBZ208" s="422"/>
      <c r="RCA208" s="422"/>
      <c r="RCB208" s="422"/>
      <c r="RCC208" s="422"/>
      <c r="RCD208" s="422"/>
      <c r="RCE208" s="422"/>
      <c r="RCF208" s="422"/>
      <c r="RCG208" s="422"/>
      <c r="RCH208" s="422"/>
      <c r="RCI208" s="422"/>
      <c r="RCJ208" s="422"/>
      <c r="RCK208" s="422"/>
      <c r="RCL208" s="422"/>
      <c r="RCM208" s="422"/>
      <c r="RCN208" s="422"/>
      <c r="RCO208" s="422"/>
      <c r="RCP208" s="422"/>
      <c r="RCQ208" s="422"/>
      <c r="RCR208" s="422"/>
      <c r="RCS208" s="422"/>
      <c r="RCT208" s="422"/>
      <c r="RCU208" s="422"/>
      <c r="RCV208" s="422"/>
      <c r="RCW208" s="422"/>
      <c r="RCX208" s="422"/>
      <c r="RCY208" s="422"/>
      <c r="RCZ208" s="422"/>
      <c r="RDA208" s="422"/>
      <c r="RDB208" s="422"/>
      <c r="RDC208" s="422"/>
      <c r="RDD208" s="422"/>
      <c r="RDE208" s="422"/>
      <c r="RDF208" s="422"/>
      <c r="RDG208" s="422"/>
      <c r="RDH208" s="422"/>
      <c r="RDI208" s="422"/>
      <c r="RDJ208" s="422"/>
      <c r="RDK208" s="422"/>
      <c r="RDL208" s="422"/>
      <c r="RDM208" s="422"/>
      <c r="RDN208" s="422"/>
      <c r="RDO208" s="422"/>
      <c r="RDP208" s="422"/>
      <c r="RDQ208" s="422"/>
      <c r="RDR208" s="422"/>
      <c r="RDS208" s="422"/>
      <c r="RDT208" s="422"/>
      <c r="RDU208" s="422"/>
      <c r="RDV208" s="422"/>
      <c r="RDW208" s="422"/>
      <c r="RDX208" s="422"/>
      <c r="RDY208" s="422"/>
      <c r="RDZ208" s="422"/>
      <c r="REA208" s="422"/>
      <c r="REB208" s="422"/>
      <c r="REC208" s="422"/>
      <c r="RED208" s="422"/>
      <c r="REE208" s="422"/>
      <c r="REF208" s="422"/>
      <c r="REG208" s="422"/>
      <c r="REH208" s="422"/>
      <c r="REI208" s="422"/>
      <c r="REJ208" s="422"/>
      <c r="REK208" s="422"/>
      <c r="REL208" s="422"/>
      <c r="REM208" s="422"/>
      <c r="REN208" s="422"/>
      <c r="REO208" s="422"/>
      <c r="REP208" s="422"/>
      <c r="REQ208" s="422"/>
      <c r="RER208" s="422"/>
      <c r="RES208" s="422"/>
      <c r="RET208" s="422"/>
      <c r="REU208" s="422"/>
      <c r="REV208" s="422"/>
      <c r="REW208" s="422"/>
      <c r="REX208" s="422"/>
      <c r="REY208" s="422"/>
      <c r="REZ208" s="422"/>
      <c r="RFA208" s="422"/>
      <c r="RFB208" s="422"/>
      <c r="RFC208" s="422"/>
      <c r="RFD208" s="422"/>
      <c r="RFE208" s="422"/>
      <c r="RFF208" s="422"/>
      <c r="RFG208" s="422"/>
      <c r="RFH208" s="422"/>
      <c r="RFI208" s="422"/>
      <c r="RFJ208" s="422"/>
      <c r="RFK208" s="422"/>
      <c r="RFL208" s="422"/>
      <c r="RFM208" s="422"/>
      <c r="RFN208" s="422"/>
      <c r="RFO208" s="422"/>
      <c r="RFP208" s="422"/>
      <c r="RFQ208" s="422"/>
      <c r="RFR208" s="422"/>
      <c r="RFS208" s="422"/>
      <c r="RFT208" s="422"/>
      <c r="RFU208" s="422"/>
      <c r="RFV208" s="422"/>
      <c r="RFW208" s="422"/>
      <c r="RFX208" s="422"/>
      <c r="RFY208" s="422"/>
      <c r="RFZ208" s="422"/>
      <c r="RGA208" s="422"/>
      <c r="RGB208" s="422"/>
      <c r="RGC208" s="422"/>
      <c r="RGD208" s="422"/>
      <c r="RGE208" s="422"/>
      <c r="RGF208" s="422"/>
      <c r="RGG208" s="422"/>
      <c r="RGH208" s="422"/>
      <c r="RGI208" s="422"/>
      <c r="RGJ208" s="422"/>
      <c r="RGK208" s="422"/>
      <c r="RGL208" s="422"/>
      <c r="RGM208" s="422"/>
      <c r="RGN208" s="422"/>
      <c r="RGO208" s="422"/>
      <c r="RGP208" s="422"/>
      <c r="RGQ208" s="422"/>
      <c r="RGR208" s="422"/>
      <c r="RGS208" s="422"/>
      <c r="RGT208" s="422"/>
      <c r="RGU208" s="422"/>
      <c r="RGV208" s="422"/>
      <c r="RGW208" s="422"/>
      <c r="RGX208" s="422"/>
      <c r="RGY208" s="422"/>
      <c r="RGZ208" s="422"/>
      <c r="RHA208" s="422"/>
      <c r="RHB208" s="422"/>
      <c r="RHC208" s="422"/>
      <c r="RHD208" s="422"/>
      <c r="RHE208" s="422"/>
      <c r="RHF208" s="422"/>
      <c r="RHG208" s="422"/>
      <c r="RHH208" s="422"/>
      <c r="RHI208" s="422"/>
      <c r="RHJ208" s="422"/>
      <c r="RHK208" s="422"/>
      <c r="RHL208" s="422"/>
      <c r="RHM208" s="422"/>
      <c r="RHN208" s="422"/>
      <c r="RHO208" s="422"/>
      <c r="RHP208" s="422"/>
      <c r="RHQ208" s="422"/>
      <c r="RHR208" s="422"/>
      <c r="RHS208" s="422"/>
      <c r="RHT208" s="422"/>
      <c r="RHU208" s="422"/>
      <c r="RHV208" s="422"/>
      <c r="RHW208" s="422"/>
      <c r="RHX208" s="422"/>
      <c r="RHY208" s="422"/>
      <c r="RHZ208" s="422"/>
      <c r="RIA208" s="422"/>
      <c r="RIB208" s="422"/>
      <c r="RIC208" s="422"/>
      <c r="RID208" s="422"/>
      <c r="RIE208" s="422"/>
      <c r="RIF208" s="422"/>
      <c r="RIG208" s="422"/>
      <c r="RIH208" s="422"/>
      <c r="RII208" s="422"/>
      <c r="RIJ208" s="422"/>
      <c r="RIK208" s="422"/>
      <c r="RIL208" s="422"/>
      <c r="RIM208" s="422"/>
      <c r="RIN208" s="422"/>
      <c r="RIO208" s="422"/>
      <c r="RIP208" s="422"/>
      <c r="RIQ208" s="422"/>
      <c r="RIR208" s="422"/>
      <c r="RIS208" s="422"/>
      <c r="RIT208" s="422"/>
      <c r="RIU208" s="422"/>
      <c r="RIV208" s="422"/>
      <c r="RIW208" s="422"/>
      <c r="RIX208" s="422"/>
      <c r="RIY208" s="422"/>
      <c r="RIZ208" s="422"/>
      <c r="RJA208" s="422"/>
      <c r="RJB208" s="422"/>
      <c r="RJC208" s="422"/>
      <c r="RJD208" s="422"/>
      <c r="RJE208" s="422"/>
      <c r="RJF208" s="422"/>
      <c r="RJG208" s="422"/>
      <c r="RJH208" s="422"/>
      <c r="RJI208" s="422"/>
      <c r="RJJ208" s="422"/>
      <c r="RJK208" s="422"/>
      <c r="RJL208" s="422"/>
      <c r="RJM208" s="422"/>
      <c r="RJN208" s="422"/>
      <c r="RJO208" s="422"/>
      <c r="RJP208" s="422"/>
      <c r="RJQ208" s="422"/>
      <c r="RJR208" s="422"/>
      <c r="RJS208" s="422"/>
      <c r="RJT208" s="422"/>
      <c r="RJU208" s="422"/>
      <c r="RJV208" s="422"/>
      <c r="RJW208" s="422"/>
      <c r="RJX208" s="422"/>
      <c r="RJY208" s="422"/>
      <c r="RJZ208" s="422"/>
      <c r="RKA208" s="422"/>
      <c r="RKB208" s="422"/>
      <c r="RKC208" s="422"/>
      <c r="RKD208" s="422"/>
      <c r="RKE208" s="422"/>
      <c r="RKF208" s="422"/>
      <c r="RKG208" s="422"/>
      <c r="RKH208" s="422"/>
      <c r="RKI208" s="422"/>
      <c r="RKJ208" s="422"/>
      <c r="RKK208" s="422"/>
      <c r="RKL208" s="422"/>
      <c r="RKM208" s="422"/>
      <c r="RKN208" s="422"/>
      <c r="RKO208" s="422"/>
      <c r="RKP208" s="422"/>
      <c r="RKQ208" s="422"/>
      <c r="RKR208" s="422"/>
      <c r="RKS208" s="422"/>
      <c r="RKT208" s="422"/>
      <c r="RKU208" s="422"/>
      <c r="RKV208" s="422"/>
      <c r="RKW208" s="422"/>
      <c r="RKX208" s="422"/>
      <c r="RKY208" s="422"/>
      <c r="RKZ208" s="422"/>
      <c r="RLA208" s="422"/>
      <c r="RLB208" s="422"/>
      <c r="RLC208" s="422"/>
      <c r="RLD208" s="422"/>
      <c r="RLE208" s="422"/>
      <c r="RLF208" s="422"/>
      <c r="RLG208" s="422"/>
      <c r="RLH208" s="422"/>
      <c r="RLI208" s="422"/>
      <c r="RLJ208" s="422"/>
      <c r="RLK208" s="422"/>
      <c r="RLL208" s="422"/>
      <c r="RLM208" s="422"/>
      <c r="RLN208" s="422"/>
      <c r="RLO208" s="422"/>
      <c r="RLP208" s="422"/>
      <c r="RLQ208" s="422"/>
      <c r="RLR208" s="422"/>
      <c r="RLS208" s="422"/>
      <c r="RLT208" s="422"/>
      <c r="RLU208" s="422"/>
      <c r="RLV208" s="422"/>
      <c r="RLW208" s="422"/>
      <c r="RLX208" s="422"/>
      <c r="RLY208" s="422"/>
      <c r="RLZ208" s="422"/>
      <c r="RMA208" s="422"/>
      <c r="RMB208" s="422"/>
      <c r="RMC208" s="422"/>
      <c r="RMD208" s="422"/>
      <c r="RME208" s="422"/>
      <c r="RMF208" s="422"/>
      <c r="RMG208" s="422"/>
      <c r="RMH208" s="422"/>
      <c r="RMI208" s="422"/>
      <c r="RMJ208" s="422"/>
      <c r="RMK208" s="422"/>
      <c r="RML208" s="422"/>
      <c r="RMM208" s="422"/>
      <c r="RMN208" s="422"/>
      <c r="RMO208" s="422"/>
      <c r="RMP208" s="422"/>
      <c r="RMQ208" s="422"/>
      <c r="RMR208" s="422"/>
      <c r="RMS208" s="422"/>
      <c r="RMT208" s="422"/>
      <c r="RMU208" s="422"/>
      <c r="RMV208" s="422"/>
      <c r="RMW208" s="422"/>
      <c r="RMX208" s="422"/>
      <c r="RMY208" s="422"/>
      <c r="RMZ208" s="422"/>
      <c r="RNA208" s="422"/>
      <c r="RNB208" s="422"/>
      <c r="RNC208" s="422"/>
      <c r="RND208" s="422"/>
      <c r="RNE208" s="422"/>
      <c r="RNF208" s="422"/>
      <c r="RNG208" s="422"/>
      <c r="RNH208" s="422"/>
      <c r="RNI208" s="422"/>
      <c r="RNJ208" s="422"/>
      <c r="RNK208" s="422"/>
      <c r="RNL208" s="422"/>
      <c r="RNM208" s="422"/>
      <c r="RNN208" s="422"/>
      <c r="RNO208" s="422"/>
      <c r="RNP208" s="422"/>
      <c r="RNQ208" s="422"/>
      <c r="RNR208" s="422"/>
      <c r="RNS208" s="422"/>
      <c r="RNT208" s="422"/>
      <c r="RNU208" s="422"/>
      <c r="RNV208" s="422"/>
      <c r="RNW208" s="422"/>
      <c r="RNX208" s="422"/>
      <c r="RNY208" s="422"/>
      <c r="RNZ208" s="422"/>
      <c r="ROA208" s="422"/>
      <c r="ROB208" s="422"/>
      <c r="ROC208" s="422"/>
      <c r="ROD208" s="422"/>
      <c r="ROE208" s="422"/>
      <c r="ROF208" s="422"/>
      <c r="ROG208" s="422"/>
      <c r="ROH208" s="422"/>
      <c r="ROI208" s="422"/>
      <c r="ROJ208" s="422"/>
      <c r="ROK208" s="422"/>
      <c r="ROL208" s="422"/>
      <c r="ROM208" s="422"/>
      <c r="RON208" s="422"/>
      <c r="ROO208" s="422"/>
      <c r="ROP208" s="422"/>
      <c r="ROQ208" s="422"/>
      <c r="ROR208" s="422"/>
      <c r="ROS208" s="422"/>
      <c r="ROT208" s="422"/>
      <c r="ROU208" s="422"/>
      <c r="ROV208" s="422"/>
      <c r="ROW208" s="422"/>
      <c r="ROX208" s="422"/>
      <c r="ROY208" s="422"/>
      <c r="ROZ208" s="422"/>
      <c r="RPA208" s="422"/>
      <c r="RPB208" s="422"/>
      <c r="RPC208" s="422"/>
      <c r="RPD208" s="422"/>
      <c r="RPE208" s="422"/>
      <c r="RPF208" s="422"/>
      <c r="RPG208" s="422"/>
      <c r="RPH208" s="422"/>
      <c r="RPI208" s="422"/>
      <c r="RPJ208" s="422"/>
      <c r="RPK208" s="422"/>
      <c r="RPL208" s="422"/>
      <c r="RPM208" s="422"/>
      <c r="RPN208" s="422"/>
      <c r="RPO208" s="422"/>
      <c r="RPP208" s="422"/>
      <c r="RPQ208" s="422"/>
      <c r="RPR208" s="422"/>
      <c r="RPS208" s="422"/>
      <c r="RPT208" s="422"/>
      <c r="RPU208" s="422"/>
      <c r="RPV208" s="422"/>
      <c r="RPW208" s="422"/>
      <c r="RPX208" s="422"/>
      <c r="RPY208" s="422"/>
      <c r="RPZ208" s="422"/>
      <c r="RQA208" s="422"/>
      <c r="RQB208" s="422"/>
      <c r="RQC208" s="422"/>
      <c r="RQD208" s="422"/>
      <c r="RQE208" s="422"/>
      <c r="RQF208" s="422"/>
      <c r="RQG208" s="422"/>
      <c r="RQH208" s="422"/>
      <c r="RQI208" s="422"/>
      <c r="RQJ208" s="422"/>
      <c r="RQK208" s="422"/>
      <c r="RQL208" s="422"/>
      <c r="RQM208" s="422"/>
      <c r="RQN208" s="422"/>
      <c r="RQO208" s="422"/>
      <c r="RQP208" s="422"/>
      <c r="RQQ208" s="422"/>
      <c r="RQR208" s="422"/>
      <c r="RQS208" s="422"/>
      <c r="RQT208" s="422"/>
      <c r="RQU208" s="422"/>
      <c r="RQV208" s="422"/>
      <c r="RQW208" s="422"/>
      <c r="RQX208" s="422"/>
      <c r="RQY208" s="422"/>
      <c r="RQZ208" s="422"/>
      <c r="RRA208" s="422"/>
      <c r="RRB208" s="422"/>
      <c r="RRC208" s="422"/>
      <c r="RRD208" s="422"/>
      <c r="RRE208" s="422"/>
      <c r="RRF208" s="422"/>
      <c r="RRG208" s="422"/>
      <c r="RRH208" s="422"/>
      <c r="RRI208" s="422"/>
      <c r="RRJ208" s="422"/>
      <c r="RRK208" s="422"/>
      <c r="RRL208" s="422"/>
      <c r="RRM208" s="422"/>
      <c r="RRN208" s="422"/>
      <c r="RRO208" s="422"/>
      <c r="RRP208" s="422"/>
      <c r="RRQ208" s="422"/>
      <c r="RRR208" s="422"/>
      <c r="RRS208" s="422"/>
      <c r="RRT208" s="422"/>
      <c r="RRU208" s="422"/>
      <c r="RRV208" s="422"/>
      <c r="RRW208" s="422"/>
      <c r="RRX208" s="422"/>
      <c r="RRY208" s="422"/>
      <c r="RRZ208" s="422"/>
      <c r="RSA208" s="422"/>
      <c r="RSB208" s="422"/>
      <c r="RSC208" s="422"/>
      <c r="RSD208" s="422"/>
      <c r="RSE208" s="422"/>
      <c r="RSF208" s="422"/>
      <c r="RSG208" s="422"/>
      <c r="RSH208" s="422"/>
      <c r="RSI208" s="422"/>
      <c r="RSJ208" s="422"/>
      <c r="RSK208" s="422"/>
      <c r="RSL208" s="422"/>
      <c r="RSM208" s="422"/>
      <c r="RSN208" s="422"/>
      <c r="RSO208" s="422"/>
      <c r="RSP208" s="422"/>
      <c r="RSQ208" s="422"/>
      <c r="RSR208" s="422"/>
      <c r="RSS208" s="422"/>
      <c r="RST208" s="422"/>
      <c r="RSU208" s="422"/>
      <c r="RSV208" s="422"/>
      <c r="RSW208" s="422"/>
      <c r="RSX208" s="422"/>
      <c r="RSY208" s="422"/>
      <c r="RSZ208" s="422"/>
      <c r="RTA208" s="422"/>
      <c r="RTB208" s="422"/>
      <c r="RTC208" s="422"/>
      <c r="RTD208" s="422"/>
      <c r="RTE208" s="422"/>
      <c r="RTF208" s="422"/>
      <c r="RTG208" s="422"/>
      <c r="RTH208" s="422"/>
      <c r="RTI208" s="422"/>
      <c r="RTJ208" s="422"/>
      <c r="RTK208" s="422"/>
      <c r="RTL208" s="422"/>
      <c r="RTM208" s="422"/>
      <c r="RTN208" s="422"/>
      <c r="RTO208" s="422"/>
      <c r="RTP208" s="422"/>
      <c r="RTQ208" s="422"/>
      <c r="RTR208" s="422"/>
      <c r="RTS208" s="422"/>
      <c r="RTT208" s="422"/>
      <c r="RTU208" s="422"/>
      <c r="RTV208" s="422"/>
      <c r="RTW208" s="422"/>
      <c r="RTX208" s="422"/>
      <c r="RTY208" s="422"/>
      <c r="RTZ208" s="422"/>
      <c r="RUA208" s="422"/>
      <c r="RUB208" s="422"/>
      <c r="RUC208" s="422"/>
      <c r="RUD208" s="422"/>
      <c r="RUE208" s="422"/>
      <c r="RUF208" s="422"/>
      <c r="RUG208" s="422"/>
      <c r="RUH208" s="422"/>
      <c r="RUI208" s="422"/>
      <c r="RUJ208" s="422"/>
      <c r="RUK208" s="422"/>
      <c r="RUL208" s="422"/>
      <c r="RUM208" s="422"/>
      <c r="RUN208" s="422"/>
      <c r="RUO208" s="422"/>
      <c r="RUP208" s="422"/>
      <c r="RUQ208" s="422"/>
      <c r="RUR208" s="422"/>
      <c r="RUS208" s="422"/>
      <c r="RUT208" s="422"/>
      <c r="RUU208" s="422"/>
      <c r="RUV208" s="422"/>
      <c r="RUW208" s="422"/>
      <c r="RUX208" s="422"/>
      <c r="RUY208" s="422"/>
      <c r="RUZ208" s="422"/>
      <c r="RVA208" s="422"/>
      <c r="RVB208" s="422"/>
      <c r="RVC208" s="422"/>
      <c r="RVD208" s="422"/>
      <c r="RVE208" s="422"/>
      <c r="RVF208" s="422"/>
      <c r="RVG208" s="422"/>
      <c r="RVH208" s="422"/>
      <c r="RVI208" s="422"/>
      <c r="RVJ208" s="422"/>
      <c r="RVK208" s="422"/>
      <c r="RVL208" s="422"/>
      <c r="RVM208" s="422"/>
      <c r="RVN208" s="422"/>
      <c r="RVO208" s="422"/>
      <c r="RVP208" s="422"/>
      <c r="RVQ208" s="422"/>
      <c r="RVR208" s="422"/>
      <c r="RVS208" s="422"/>
      <c r="RVT208" s="422"/>
      <c r="RVU208" s="422"/>
      <c r="RVV208" s="422"/>
      <c r="RVW208" s="422"/>
      <c r="RVX208" s="422"/>
      <c r="RVY208" s="422"/>
      <c r="RVZ208" s="422"/>
      <c r="RWA208" s="422"/>
      <c r="RWB208" s="422"/>
      <c r="RWC208" s="422"/>
      <c r="RWD208" s="422"/>
      <c r="RWE208" s="422"/>
      <c r="RWF208" s="422"/>
      <c r="RWG208" s="422"/>
      <c r="RWH208" s="422"/>
      <c r="RWI208" s="422"/>
      <c r="RWJ208" s="422"/>
      <c r="RWK208" s="422"/>
      <c r="RWL208" s="422"/>
      <c r="RWM208" s="422"/>
      <c r="RWN208" s="422"/>
      <c r="RWO208" s="422"/>
      <c r="RWP208" s="422"/>
      <c r="RWQ208" s="422"/>
      <c r="RWR208" s="422"/>
      <c r="RWS208" s="422"/>
      <c r="RWT208" s="422"/>
      <c r="RWU208" s="422"/>
      <c r="RWV208" s="422"/>
      <c r="RWW208" s="422"/>
      <c r="RWX208" s="422"/>
      <c r="RWY208" s="422"/>
      <c r="RWZ208" s="422"/>
      <c r="RXA208" s="422"/>
      <c r="RXB208" s="422"/>
      <c r="RXC208" s="422"/>
      <c r="RXD208" s="422"/>
      <c r="RXE208" s="422"/>
      <c r="RXF208" s="422"/>
      <c r="RXG208" s="422"/>
      <c r="RXH208" s="422"/>
      <c r="RXI208" s="422"/>
      <c r="RXJ208" s="422"/>
      <c r="RXK208" s="422"/>
      <c r="RXL208" s="422"/>
      <c r="RXM208" s="422"/>
      <c r="RXN208" s="422"/>
      <c r="RXO208" s="422"/>
      <c r="RXP208" s="422"/>
      <c r="RXQ208" s="422"/>
      <c r="RXR208" s="422"/>
      <c r="RXS208" s="422"/>
      <c r="RXT208" s="422"/>
      <c r="RXU208" s="422"/>
      <c r="RXV208" s="422"/>
      <c r="RXW208" s="422"/>
      <c r="RXX208" s="422"/>
      <c r="RXY208" s="422"/>
      <c r="RXZ208" s="422"/>
      <c r="RYA208" s="422"/>
      <c r="RYB208" s="422"/>
      <c r="RYC208" s="422"/>
      <c r="RYD208" s="422"/>
      <c r="RYE208" s="422"/>
      <c r="RYF208" s="422"/>
      <c r="RYG208" s="422"/>
      <c r="RYH208" s="422"/>
      <c r="RYI208" s="422"/>
      <c r="RYJ208" s="422"/>
      <c r="RYK208" s="422"/>
      <c r="RYL208" s="422"/>
      <c r="RYM208" s="422"/>
      <c r="RYN208" s="422"/>
      <c r="RYO208" s="422"/>
      <c r="RYP208" s="422"/>
      <c r="RYQ208" s="422"/>
      <c r="RYR208" s="422"/>
      <c r="RYS208" s="422"/>
      <c r="RYT208" s="422"/>
      <c r="RYU208" s="422"/>
      <c r="RYV208" s="422"/>
      <c r="RYW208" s="422"/>
      <c r="RYX208" s="422"/>
      <c r="RYY208" s="422"/>
      <c r="RYZ208" s="422"/>
      <c r="RZA208" s="422"/>
      <c r="RZB208" s="422"/>
      <c r="RZC208" s="422"/>
      <c r="RZD208" s="422"/>
      <c r="RZE208" s="422"/>
      <c r="RZF208" s="422"/>
      <c r="RZG208" s="422"/>
      <c r="RZH208" s="422"/>
      <c r="RZI208" s="422"/>
      <c r="RZJ208" s="422"/>
      <c r="RZK208" s="422"/>
      <c r="RZL208" s="422"/>
      <c r="RZM208" s="422"/>
      <c r="RZN208" s="422"/>
      <c r="RZO208" s="422"/>
      <c r="RZP208" s="422"/>
      <c r="RZQ208" s="422"/>
      <c r="RZR208" s="422"/>
      <c r="RZS208" s="422"/>
      <c r="RZT208" s="422"/>
      <c r="RZU208" s="422"/>
      <c r="RZV208" s="422"/>
      <c r="RZW208" s="422"/>
      <c r="RZX208" s="422"/>
      <c r="RZY208" s="422"/>
      <c r="RZZ208" s="422"/>
      <c r="SAA208" s="422"/>
      <c r="SAB208" s="422"/>
      <c r="SAC208" s="422"/>
      <c r="SAD208" s="422"/>
      <c r="SAE208" s="422"/>
      <c r="SAF208" s="422"/>
      <c r="SAG208" s="422"/>
      <c r="SAH208" s="422"/>
      <c r="SAI208" s="422"/>
      <c r="SAJ208" s="422"/>
      <c r="SAK208" s="422"/>
      <c r="SAL208" s="422"/>
      <c r="SAM208" s="422"/>
      <c r="SAN208" s="422"/>
      <c r="SAO208" s="422"/>
      <c r="SAP208" s="422"/>
      <c r="SAQ208" s="422"/>
      <c r="SAR208" s="422"/>
      <c r="SAS208" s="422"/>
      <c r="SAT208" s="422"/>
      <c r="SAU208" s="422"/>
      <c r="SAV208" s="422"/>
      <c r="SAW208" s="422"/>
      <c r="SAX208" s="422"/>
      <c r="SAY208" s="422"/>
      <c r="SAZ208" s="422"/>
      <c r="SBA208" s="422"/>
      <c r="SBB208" s="422"/>
      <c r="SBC208" s="422"/>
      <c r="SBD208" s="422"/>
      <c r="SBE208" s="422"/>
      <c r="SBF208" s="422"/>
      <c r="SBG208" s="422"/>
      <c r="SBH208" s="422"/>
      <c r="SBI208" s="422"/>
      <c r="SBJ208" s="422"/>
      <c r="SBK208" s="422"/>
      <c r="SBL208" s="422"/>
      <c r="SBM208" s="422"/>
      <c r="SBN208" s="422"/>
      <c r="SBO208" s="422"/>
      <c r="SBP208" s="422"/>
      <c r="SBQ208" s="422"/>
      <c r="SBR208" s="422"/>
      <c r="SBS208" s="422"/>
      <c r="SBT208" s="422"/>
      <c r="SBU208" s="422"/>
      <c r="SBV208" s="422"/>
      <c r="SBW208" s="422"/>
      <c r="SBX208" s="422"/>
      <c r="SBY208" s="422"/>
      <c r="SBZ208" s="422"/>
      <c r="SCA208" s="422"/>
      <c r="SCB208" s="422"/>
      <c r="SCC208" s="422"/>
      <c r="SCD208" s="422"/>
      <c r="SCE208" s="422"/>
      <c r="SCF208" s="422"/>
      <c r="SCG208" s="422"/>
      <c r="SCH208" s="422"/>
      <c r="SCI208" s="422"/>
      <c r="SCJ208" s="422"/>
      <c r="SCK208" s="422"/>
      <c r="SCL208" s="422"/>
      <c r="SCM208" s="422"/>
      <c r="SCN208" s="422"/>
      <c r="SCO208" s="422"/>
      <c r="SCP208" s="422"/>
      <c r="SCQ208" s="422"/>
      <c r="SCR208" s="422"/>
      <c r="SCS208" s="422"/>
      <c r="SCT208" s="422"/>
      <c r="SCU208" s="422"/>
      <c r="SCV208" s="422"/>
      <c r="SCW208" s="422"/>
      <c r="SCX208" s="422"/>
      <c r="SCY208" s="422"/>
      <c r="SCZ208" s="422"/>
      <c r="SDA208" s="422"/>
      <c r="SDB208" s="422"/>
      <c r="SDC208" s="422"/>
      <c r="SDD208" s="422"/>
      <c r="SDE208" s="422"/>
      <c r="SDF208" s="422"/>
      <c r="SDG208" s="422"/>
      <c r="SDH208" s="422"/>
      <c r="SDI208" s="422"/>
      <c r="SDJ208" s="422"/>
      <c r="SDK208" s="422"/>
      <c r="SDL208" s="422"/>
      <c r="SDM208" s="422"/>
      <c r="SDN208" s="422"/>
      <c r="SDO208" s="422"/>
      <c r="SDP208" s="422"/>
      <c r="SDQ208" s="422"/>
      <c r="SDR208" s="422"/>
      <c r="SDS208" s="422"/>
      <c r="SDT208" s="422"/>
      <c r="SDU208" s="422"/>
      <c r="SDV208" s="422"/>
      <c r="SDW208" s="422"/>
      <c r="SDX208" s="422"/>
      <c r="SDY208" s="422"/>
      <c r="SDZ208" s="422"/>
      <c r="SEA208" s="422"/>
      <c r="SEB208" s="422"/>
      <c r="SEC208" s="422"/>
      <c r="SED208" s="422"/>
      <c r="SEE208" s="422"/>
      <c r="SEF208" s="422"/>
      <c r="SEG208" s="422"/>
      <c r="SEH208" s="422"/>
      <c r="SEI208" s="422"/>
      <c r="SEJ208" s="422"/>
      <c r="SEK208" s="422"/>
      <c r="SEL208" s="422"/>
      <c r="SEM208" s="422"/>
      <c r="SEN208" s="422"/>
      <c r="SEO208" s="422"/>
      <c r="SEP208" s="422"/>
      <c r="SEQ208" s="422"/>
      <c r="SER208" s="422"/>
      <c r="SES208" s="422"/>
      <c r="SET208" s="422"/>
      <c r="SEU208" s="422"/>
      <c r="SEV208" s="422"/>
      <c r="SEW208" s="422"/>
      <c r="SEX208" s="422"/>
      <c r="SEY208" s="422"/>
      <c r="SEZ208" s="422"/>
      <c r="SFA208" s="422"/>
      <c r="SFB208" s="422"/>
      <c r="SFC208" s="422"/>
      <c r="SFD208" s="422"/>
      <c r="SFE208" s="422"/>
      <c r="SFF208" s="422"/>
      <c r="SFG208" s="422"/>
      <c r="SFH208" s="422"/>
      <c r="SFI208" s="422"/>
      <c r="SFJ208" s="422"/>
      <c r="SFK208" s="422"/>
      <c r="SFL208" s="422"/>
      <c r="SFM208" s="422"/>
      <c r="SFN208" s="422"/>
      <c r="SFO208" s="422"/>
      <c r="SFP208" s="422"/>
      <c r="SFQ208" s="422"/>
      <c r="SFR208" s="422"/>
      <c r="SFS208" s="422"/>
      <c r="SFT208" s="422"/>
      <c r="SFU208" s="422"/>
      <c r="SFV208" s="422"/>
      <c r="SFW208" s="422"/>
      <c r="SFX208" s="422"/>
      <c r="SFY208" s="422"/>
      <c r="SFZ208" s="422"/>
      <c r="SGA208" s="422"/>
      <c r="SGB208" s="422"/>
      <c r="SGC208" s="422"/>
      <c r="SGD208" s="422"/>
      <c r="SGE208" s="422"/>
      <c r="SGF208" s="422"/>
      <c r="SGG208" s="422"/>
      <c r="SGH208" s="422"/>
      <c r="SGI208" s="422"/>
      <c r="SGJ208" s="422"/>
      <c r="SGK208" s="422"/>
      <c r="SGL208" s="422"/>
      <c r="SGM208" s="422"/>
      <c r="SGN208" s="422"/>
      <c r="SGO208" s="422"/>
      <c r="SGP208" s="422"/>
      <c r="SGQ208" s="422"/>
      <c r="SGR208" s="422"/>
      <c r="SGS208" s="422"/>
      <c r="SGT208" s="422"/>
      <c r="SGU208" s="422"/>
      <c r="SGV208" s="422"/>
      <c r="SGW208" s="422"/>
      <c r="SGX208" s="422"/>
      <c r="SGY208" s="422"/>
      <c r="SGZ208" s="422"/>
      <c r="SHA208" s="422"/>
      <c r="SHB208" s="422"/>
      <c r="SHC208" s="422"/>
      <c r="SHD208" s="422"/>
      <c r="SHE208" s="422"/>
      <c r="SHF208" s="422"/>
      <c r="SHG208" s="422"/>
      <c r="SHH208" s="422"/>
      <c r="SHI208" s="422"/>
      <c r="SHJ208" s="422"/>
      <c r="SHK208" s="422"/>
      <c r="SHL208" s="422"/>
      <c r="SHM208" s="422"/>
      <c r="SHN208" s="422"/>
      <c r="SHO208" s="422"/>
      <c r="SHP208" s="422"/>
      <c r="SHQ208" s="422"/>
      <c r="SHR208" s="422"/>
      <c r="SHS208" s="422"/>
      <c r="SHT208" s="422"/>
      <c r="SHU208" s="422"/>
      <c r="SHV208" s="422"/>
      <c r="SHW208" s="422"/>
      <c r="SHX208" s="422"/>
      <c r="SHY208" s="422"/>
      <c r="SHZ208" s="422"/>
      <c r="SIA208" s="422"/>
      <c r="SIB208" s="422"/>
      <c r="SIC208" s="422"/>
      <c r="SID208" s="422"/>
      <c r="SIE208" s="422"/>
      <c r="SIF208" s="422"/>
      <c r="SIG208" s="422"/>
      <c r="SIH208" s="422"/>
      <c r="SII208" s="422"/>
      <c r="SIJ208" s="422"/>
      <c r="SIK208" s="422"/>
      <c r="SIL208" s="422"/>
      <c r="SIM208" s="422"/>
      <c r="SIN208" s="422"/>
      <c r="SIO208" s="422"/>
      <c r="SIP208" s="422"/>
      <c r="SIQ208" s="422"/>
      <c r="SIR208" s="422"/>
      <c r="SIS208" s="422"/>
      <c r="SIT208" s="422"/>
      <c r="SIU208" s="422"/>
      <c r="SIV208" s="422"/>
      <c r="SIW208" s="422"/>
      <c r="SIX208" s="422"/>
      <c r="SIY208" s="422"/>
      <c r="SIZ208" s="422"/>
      <c r="SJA208" s="422"/>
      <c r="SJB208" s="422"/>
      <c r="SJC208" s="422"/>
      <c r="SJD208" s="422"/>
      <c r="SJE208" s="422"/>
      <c r="SJF208" s="422"/>
      <c r="SJG208" s="422"/>
      <c r="SJH208" s="422"/>
      <c r="SJI208" s="422"/>
      <c r="SJJ208" s="422"/>
      <c r="SJK208" s="422"/>
      <c r="SJL208" s="422"/>
      <c r="SJM208" s="422"/>
      <c r="SJN208" s="422"/>
      <c r="SJO208" s="422"/>
      <c r="SJP208" s="422"/>
      <c r="SJQ208" s="422"/>
      <c r="SJR208" s="422"/>
      <c r="SJS208" s="422"/>
      <c r="SJT208" s="422"/>
      <c r="SJU208" s="422"/>
      <c r="SJV208" s="422"/>
      <c r="SJW208" s="422"/>
      <c r="SJX208" s="422"/>
      <c r="SJY208" s="422"/>
      <c r="SJZ208" s="422"/>
      <c r="SKA208" s="422"/>
      <c r="SKB208" s="422"/>
      <c r="SKC208" s="422"/>
      <c r="SKD208" s="422"/>
      <c r="SKE208" s="422"/>
      <c r="SKF208" s="422"/>
      <c r="SKG208" s="422"/>
      <c r="SKH208" s="422"/>
      <c r="SKI208" s="422"/>
      <c r="SKJ208" s="422"/>
      <c r="SKK208" s="422"/>
      <c r="SKL208" s="422"/>
      <c r="SKM208" s="422"/>
      <c r="SKN208" s="422"/>
      <c r="SKO208" s="422"/>
      <c r="SKP208" s="422"/>
      <c r="SKQ208" s="422"/>
      <c r="SKR208" s="422"/>
      <c r="SKS208" s="422"/>
      <c r="SKT208" s="422"/>
      <c r="SKU208" s="422"/>
      <c r="SKV208" s="422"/>
      <c r="SKW208" s="422"/>
      <c r="SKX208" s="422"/>
      <c r="SKY208" s="422"/>
      <c r="SKZ208" s="422"/>
      <c r="SLA208" s="422"/>
      <c r="SLB208" s="422"/>
      <c r="SLC208" s="422"/>
      <c r="SLD208" s="422"/>
      <c r="SLE208" s="422"/>
      <c r="SLF208" s="422"/>
      <c r="SLG208" s="422"/>
      <c r="SLH208" s="422"/>
      <c r="SLI208" s="422"/>
      <c r="SLJ208" s="422"/>
      <c r="SLK208" s="422"/>
      <c r="SLL208" s="422"/>
      <c r="SLM208" s="422"/>
      <c r="SLN208" s="422"/>
      <c r="SLO208" s="422"/>
      <c r="SLP208" s="422"/>
      <c r="SLQ208" s="422"/>
      <c r="SLR208" s="422"/>
      <c r="SLS208" s="422"/>
      <c r="SLT208" s="422"/>
      <c r="SLU208" s="422"/>
      <c r="SLV208" s="422"/>
      <c r="SLW208" s="422"/>
      <c r="SLX208" s="422"/>
      <c r="SLY208" s="422"/>
      <c r="SLZ208" s="422"/>
      <c r="SMA208" s="422"/>
      <c r="SMB208" s="422"/>
      <c r="SMC208" s="422"/>
      <c r="SMD208" s="422"/>
      <c r="SME208" s="422"/>
      <c r="SMF208" s="422"/>
      <c r="SMG208" s="422"/>
      <c r="SMH208" s="422"/>
      <c r="SMI208" s="422"/>
      <c r="SMJ208" s="422"/>
      <c r="SMK208" s="422"/>
      <c r="SML208" s="422"/>
      <c r="SMM208" s="422"/>
      <c r="SMN208" s="422"/>
      <c r="SMO208" s="422"/>
      <c r="SMP208" s="422"/>
      <c r="SMQ208" s="422"/>
      <c r="SMR208" s="422"/>
      <c r="SMS208" s="422"/>
      <c r="SMT208" s="422"/>
      <c r="SMU208" s="422"/>
      <c r="SMV208" s="422"/>
      <c r="SMW208" s="422"/>
      <c r="SMX208" s="422"/>
      <c r="SMY208" s="422"/>
      <c r="SMZ208" s="422"/>
      <c r="SNA208" s="422"/>
      <c r="SNB208" s="422"/>
      <c r="SNC208" s="422"/>
      <c r="SND208" s="422"/>
      <c r="SNE208" s="422"/>
      <c r="SNF208" s="422"/>
      <c r="SNG208" s="422"/>
      <c r="SNH208" s="422"/>
      <c r="SNI208" s="422"/>
      <c r="SNJ208" s="422"/>
      <c r="SNK208" s="422"/>
      <c r="SNL208" s="422"/>
      <c r="SNM208" s="422"/>
      <c r="SNN208" s="422"/>
      <c r="SNO208" s="422"/>
      <c r="SNP208" s="422"/>
      <c r="SNQ208" s="422"/>
      <c r="SNR208" s="422"/>
      <c r="SNS208" s="422"/>
      <c r="SNT208" s="422"/>
      <c r="SNU208" s="422"/>
      <c r="SNV208" s="422"/>
      <c r="SNW208" s="422"/>
      <c r="SNX208" s="422"/>
      <c r="SNY208" s="422"/>
      <c r="SNZ208" s="422"/>
      <c r="SOA208" s="422"/>
      <c r="SOB208" s="422"/>
      <c r="SOC208" s="422"/>
      <c r="SOD208" s="422"/>
      <c r="SOE208" s="422"/>
      <c r="SOF208" s="422"/>
      <c r="SOG208" s="422"/>
      <c r="SOH208" s="422"/>
      <c r="SOI208" s="422"/>
      <c r="SOJ208" s="422"/>
      <c r="SOK208" s="422"/>
      <c r="SOL208" s="422"/>
      <c r="SOM208" s="422"/>
      <c r="SON208" s="422"/>
      <c r="SOO208" s="422"/>
      <c r="SOP208" s="422"/>
      <c r="SOQ208" s="422"/>
      <c r="SOR208" s="422"/>
      <c r="SOS208" s="422"/>
      <c r="SOT208" s="422"/>
      <c r="SOU208" s="422"/>
      <c r="SOV208" s="422"/>
      <c r="SOW208" s="422"/>
      <c r="SOX208" s="422"/>
      <c r="SOY208" s="422"/>
      <c r="SOZ208" s="422"/>
      <c r="SPA208" s="422"/>
      <c r="SPB208" s="422"/>
      <c r="SPC208" s="422"/>
      <c r="SPD208" s="422"/>
      <c r="SPE208" s="422"/>
      <c r="SPF208" s="422"/>
      <c r="SPG208" s="422"/>
      <c r="SPH208" s="422"/>
      <c r="SPI208" s="422"/>
      <c r="SPJ208" s="422"/>
      <c r="SPK208" s="422"/>
      <c r="SPL208" s="422"/>
      <c r="SPM208" s="422"/>
      <c r="SPN208" s="422"/>
      <c r="SPO208" s="422"/>
      <c r="SPP208" s="422"/>
      <c r="SPQ208" s="422"/>
      <c r="SPR208" s="422"/>
      <c r="SPS208" s="422"/>
      <c r="SPT208" s="422"/>
      <c r="SPU208" s="422"/>
      <c r="SPV208" s="422"/>
      <c r="SPW208" s="422"/>
      <c r="SPX208" s="422"/>
      <c r="SPY208" s="422"/>
      <c r="SPZ208" s="422"/>
      <c r="SQA208" s="422"/>
      <c r="SQB208" s="422"/>
      <c r="SQC208" s="422"/>
      <c r="SQD208" s="422"/>
      <c r="SQE208" s="422"/>
      <c r="SQF208" s="422"/>
      <c r="SQG208" s="422"/>
      <c r="SQH208" s="422"/>
      <c r="SQI208" s="422"/>
      <c r="SQJ208" s="422"/>
      <c r="SQK208" s="422"/>
      <c r="SQL208" s="422"/>
      <c r="SQM208" s="422"/>
      <c r="SQN208" s="422"/>
      <c r="SQO208" s="422"/>
      <c r="SQP208" s="422"/>
      <c r="SQQ208" s="422"/>
      <c r="SQR208" s="422"/>
      <c r="SQS208" s="422"/>
      <c r="SQT208" s="422"/>
      <c r="SQU208" s="422"/>
      <c r="SQV208" s="422"/>
      <c r="SQW208" s="422"/>
      <c r="SQX208" s="422"/>
      <c r="SQY208" s="422"/>
      <c r="SQZ208" s="422"/>
      <c r="SRA208" s="422"/>
      <c r="SRB208" s="422"/>
      <c r="SRC208" s="422"/>
      <c r="SRD208" s="422"/>
      <c r="SRE208" s="422"/>
      <c r="SRF208" s="422"/>
      <c r="SRG208" s="422"/>
      <c r="SRH208" s="422"/>
      <c r="SRI208" s="422"/>
      <c r="SRJ208" s="422"/>
      <c r="SRK208" s="422"/>
      <c r="SRL208" s="422"/>
      <c r="SRM208" s="422"/>
      <c r="SRN208" s="422"/>
      <c r="SRO208" s="422"/>
      <c r="SRP208" s="422"/>
      <c r="SRQ208" s="422"/>
      <c r="SRR208" s="422"/>
      <c r="SRS208" s="422"/>
      <c r="SRT208" s="422"/>
      <c r="SRU208" s="422"/>
      <c r="SRV208" s="422"/>
      <c r="SRW208" s="422"/>
      <c r="SRX208" s="422"/>
      <c r="SRY208" s="422"/>
      <c r="SRZ208" s="422"/>
      <c r="SSA208" s="422"/>
      <c r="SSB208" s="422"/>
      <c r="SSC208" s="422"/>
      <c r="SSD208" s="422"/>
      <c r="SSE208" s="422"/>
      <c r="SSF208" s="422"/>
      <c r="SSG208" s="422"/>
      <c r="SSH208" s="422"/>
      <c r="SSI208" s="422"/>
      <c r="SSJ208" s="422"/>
      <c r="SSK208" s="422"/>
      <c r="SSL208" s="422"/>
      <c r="SSM208" s="422"/>
      <c r="SSN208" s="422"/>
      <c r="SSO208" s="422"/>
      <c r="SSP208" s="422"/>
      <c r="SSQ208" s="422"/>
      <c r="SSR208" s="422"/>
      <c r="SSS208" s="422"/>
      <c r="SST208" s="422"/>
      <c r="SSU208" s="422"/>
      <c r="SSV208" s="422"/>
      <c r="SSW208" s="422"/>
      <c r="SSX208" s="422"/>
      <c r="SSY208" s="422"/>
      <c r="SSZ208" s="422"/>
      <c r="STA208" s="422"/>
      <c r="STB208" s="422"/>
      <c r="STC208" s="422"/>
      <c r="STD208" s="422"/>
      <c r="STE208" s="422"/>
      <c r="STF208" s="422"/>
      <c r="STG208" s="422"/>
      <c r="STH208" s="422"/>
      <c r="STI208" s="422"/>
      <c r="STJ208" s="422"/>
      <c r="STK208" s="422"/>
      <c r="STL208" s="422"/>
      <c r="STM208" s="422"/>
      <c r="STN208" s="422"/>
      <c r="STO208" s="422"/>
      <c r="STP208" s="422"/>
      <c r="STQ208" s="422"/>
      <c r="STR208" s="422"/>
      <c r="STS208" s="422"/>
      <c r="STT208" s="422"/>
      <c r="STU208" s="422"/>
      <c r="STV208" s="422"/>
      <c r="STW208" s="422"/>
      <c r="STX208" s="422"/>
      <c r="STY208" s="422"/>
      <c r="STZ208" s="422"/>
      <c r="SUA208" s="422"/>
      <c r="SUB208" s="422"/>
      <c r="SUC208" s="422"/>
      <c r="SUD208" s="422"/>
      <c r="SUE208" s="422"/>
      <c r="SUF208" s="422"/>
      <c r="SUG208" s="422"/>
      <c r="SUH208" s="422"/>
      <c r="SUI208" s="422"/>
      <c r="SUJ208" s="422"/>
      <c r="SUK208" s="422"/>
      <c r="SUL208" s="422"/>
      <c r="SUM208" s="422"/>
      <c r="SUN208" s="422"/>
      <c r="SUO208" s="422"/>
      <c r="SUP208" s="422"/>
      <c r="SUQ208" s="422"/>
      <c r="SUR208" s="422"/>
      <c r="SUS208" s="422"/>
      <c r="SUT208" s="422"/>
      <c r="SUU208" s="422"/>
      <c r="SUV208" s="422"/>
      <c r="SUW208" s="422"/>
      <c r="SUX208" s="422"/>
      <c r="SUY208" s="422"/>
      <c r="SUZ208" s="422"/>
      <c r="SVA208" s="422"/>
      <c r="SVB208" s="422"/>
      <c r="SVC208" s="422"/>
      <c r="SVD208" s="422"/>
      <c r="SVE208" s="422"/>
      <c r="SVF208" s="422"/>
      <c r="SVG208" s="422"/>
      <c r="SVH208" s="422"/>
      <c r="SVI208" s="422"/>
      <c r="SVJ208" s="422"/>
      <c r="SVK208" s="422"/>
      <c r="SVL208" s="422"/>
      <c r="SVM208" s="422"/>
      <c r="SVN208" s="422"/>
      <c r="SVO208" s="422"/>
      <c r="SVP208" s="422"/>
      <c r="SVQ208" s="422"/>
      <c r="SVR208" s="422"/>
      <c r="SVS208" s="422"/>
      <c r="SVT208" s="422"/>
      <c r="SVU208" s="422"/>
      <c r="SVV208" s="422"/>
      <c r="SVW208" s="422"/>
      <c r="SVX208" s="422"/>
      <c r="SVY208" s="422"/>
      <c r="SVZ208" s="422"/>
      <c r="SWA208" s="422"/>
      <c r="SWB208" s="422"/>
      <c r="SWC208" s="422"/>
      <c r="SWD208" s="422"/>
      <c r="SWE208" s="422"/>
      <c r="SWF208" s="422"/>
      <c r="SWG208" s="422"/>
      <c r="SWH208" s="422"/>
      <c r="SWI208" s="422"/>
      <c r="SWJ208" s="422"/>
      <c r="SWK208" s="422"/>
      <c r="SWL208" s="422"/>
      <c r="SWM208" s="422"/>
      <c r="SWN208" s="422"/>
      <c r="SWO208" s="422"/>
      <c r="SWP208" s="422"/>
      <c r="SWQ208" s="422"/>
      <c r="SWR208" s="422"/>
      <c r="SWS208" s="422"/>
      <c r="SWT208" s="422"/>
      <c r="SWU208" s="422"/>
      <c r="SWV208" s="422"/>
      <c r="SWW208" s="422"/>
      <c r="SWX208" s="422"/>
      <c r="SWY208" s="422"/>
      <c r="SWZ208" s="422"/>
      <c r="SXA208" s="422"/>
      <c r="SXB208" s="422"/>
      <c r="SXC208" s="422"/>
      <c r="SXD208" s="422"/>
      <c r="SXE208" s="422"/>
      <c r="SXF208" s="422"/>
      <c r="SXG208" s="422"/>
      <c r="SXH208" s="422"/>
      <c r="SXI208" s="422"/>
      <c r="SXJ208" s="422"/>
      <c r="SXK208" s="422"/>
      <c r="SXL208" s="422"/>
      <c r="SXM208" s="422"/>
      <c r="SXN208" s="422"/>
      <c r="SXO208" s="422"/>
      <c r="SXP208" s="422"/>
      <c r="SXQ208" s="422"/>
      <c r="SXR208" s="422"/>
      <c r="SXS208" s="422"/>
      <c r="SXT208" s="422"/>
      <c r="SXU208" s="422"/>
      <c r="SXV208" s="422"/>
      <c r="SXW208" s="422"/>
      <c r="SXX208" s="422"/>
      <c r="SXY208" s="422"/>
      <c r="SXZ208" s="422"/>
      <c r="SYA208" s="422"/>
      <c r="SYB208" s="422"/>
      <c r="SYC208" s="422"/>
      <c r="SYD208" s="422"/>
      <c r="SYE208" s="422"/>
      <c r="SYF208" s="422"/>
      <c r="SYG208" s="422"/>
      <c r="SYH208" s="422"/>
      <c r="SYI208" s="422"/>
      <c r="SYJ208" s="422"/>
      <c r="SYK208" s="422"/>
      <c r="SYL208" s="422"/>
      <c r="SYM208" s="422"/>
      <c r="SYN208" s="422"/>
      <c r="SYO208" s="422"/>
      <c r="SYP208" s="422"/>
      <c r="SYQ208" s="422"/>
      <c r="SYR208" s="422"/>
      <c r="SYS208" s="422"/>
      <c r="SYT208" s="422"/>
      <c r="SYU208" s="422"/>
      <c r="SYV208" s="422"/>
      <c r="SYW208" s="422"/>
      <c r="SYX208" s="422"/>
      <c r="SYY208" s="422"/>
      <c r="SYZ208" s="422"/>
      <c r="SZA208" s="422"/>
      <c r="SZB208" s="422"/>
      <c r="SZC208" s="422"/>
      <c r="SZD208" s="422"/>
      <c r="SZE208" s="422"/>
      <c r="SZF208" s="422"/>
      <c r="SZG208" s="422"/>
      <c r="SZH208" s="422"/>
      <c r="SZI208" s="422"/>
      <c r="SZJ208" s="422"/>
      <c r="SZK208" s="422"/>
      <c r="SZL208" s="422"/>
      <c r="SZM208" s="422"/>
      <c r="SZN208" s="422"/>
      <c r="SZO208" s="422"/>
      <c r="SZP208" s="422"/>
      <c r="SZQ208" s="422"/>
      <c r="SZR208" s="422"/>
      <c r="SZS208" s="422"/>
      <c r="SZT208" s="422"/>
      <c r="SZU208" s="422"/>
      <c r="SZV208" s="422"/>
      <c r="SZW208" s="422"/>
      <c r="SZX208" s="422"/>
      <c r="SZY208" s="422"/>
      <c r="SZZ208" s="422"/>
      <c r="TAA208" s="422"/>
      <c r="TAB208" s="422"/>
      <c r="TAC208" s="422"/>
      <c r="TAD208" s="422"/>
      <c r="TAE208" s="422"/>
      <c r="TAF208" s="422"/>
      <c r="TAG208" s="422"/>
      <c r="TAH208" s="422"/>
      <c r="TAI208" s="422"/>
      <c r="TAJ208" s="422"/>
      <c r="TAK208" s="422"/>
      <c r="TAL208" s="422"/>
      <c r="TAM208" s="422"/>
      <c r="TAN208" s="422"/>
      <c r="TAO208" s="422"/>
      <c r="TAP208" s="422"/>
      <c r="TAQ208" s="422"/>
      <c r="TAR208" s="422"/>
      <c r="TAS208" s="422"/>
      <c r="TAT208" s="422"/>
      <c r="TAU208" s="422"/>
      <c r="TAV208" s="422"/>
      <c r="TAW208" s="422"/>
      <c r="TAX208" s="422"/>
      <c r="TAY208" s="422"/>
      <c r="TAZ208" s="422"/>
      <c r="TBA208" s="422"/>
      <c r="TBB208" s="422"/>
      <c r="TBC208" s="422"/>
      <c r="TBD208" s="422"/>
      <c r="TBE208" s="422"/>
      <c r="TBF208" s="422"/>
      <c r="TBG208" s="422"/>
      <c r="TBH208" s="422"/>
      <c r="TBI208" s="422"/>
      <c r="TBJ208" s="422"/>
      <c r="TBK208" s="422"/>
      <c r="TBL208" s="422"/>
      <c r="TBM208" s="422"/>
      <c r="TBN208" s="422"/>
      <c r="TBO208" s="422"/>
      <c r="TBP208" s="422"/>
      <c r="TBQ208" s="422"/>
      <c r="TBR208" s="422"/>
      <c r="TBS208" s="422"/>
      <c r="TBT208" s="422"/>
      <c r="TBU208" s="422"/>
      <c r="TBV208" s="422"/>
      <c r="TBW208" s="422"/>
      <c r="TBX208" s="422"/>
      <c r="TBY208" s="422"/>
      <c r="TBZ208" s="422"/>
      <c r="TCA208" s="422"/>
      <c r="TCB208" s="422"/>
      <c r="TCC208" s="422"/>
      <c r="TCD208" s="422"/>
      <c r="TCE208" s="422"/>
      <c r="TCF208" s="422"/>
      <c r="TCG208" s="422"/>
      <c r="TCH208" s="422"/>
      <c r="TCI208" s="422"/>
      <c r="TCJ208" s="422"/>
      <c r="TCK208" s="422"/>
      <c r="TCL208" s="422"/>
      <c r="TCM208" s="422"/>
      <c r="TCN208" s="422"/>
      <c r="TCO208" s="422"/>
      <c r="TCP208" s="422"/>
      <c r="TCQ208" s="422"/>
      <c r="TCR208" s="422"/>
      <c r="TCS208" s="422"/>
      <c r="TCT208" s="422"/>
      <c r="TCU208" s="422"/>
      <c r="TCV208" s="422"/>
      <c r="TCW208" s="422"/>
      <c r="TCX208" s="422"/>
      <c r="TCY208" s="422"/>
      <c r="TCZ208" s="422"/>
      <c r="TDA208" s="422"/>
      <c r="TDB208" s="422"/>
      <c r="TDC208" s="422"/>
      <c r="TDD208" s="422"/>
      <c r="TDE208" s="422"/>
      <c r="TDF208" s="422"/>
      <c r="TDG208" s="422"/>
      <c r="TDH208" s="422"/>
      <c r="TDI208" s="422"/>
      <c r="TDJ208" s="422"/>
      <c r="TDK208" s="422"/>
      <c r="TDL208" s="422"/>
      <c r="TDM208" s="422"/>
      <c r="TDN208" s="422"/>
      <c r="TDO208" s="422"/>
      <c r="TDP208" s="422"/>
      <c r="TDQ208" s="422"/>
      <c r="TDR208" s="422"/>
      <c r="TDS208" s="422"/>
      <c r="TDT208" s="422"/>
      <c r="TDU208" s="422"/>
      <c r="TDV208" s="422"/>
      <c r="TDW208" s="422"/>
      <c r="TDX208" s="422"/>
      <c r="TDY208" s="422"/>
      <c r="TDZ208" s="422"/>
      <c r="TEA208" s="422"/>
      <c r="TEB208" s="422"/>
      <c r="TEC208" s="422"/>
      <c r="TED208" s="422"/>
      <c r="TEE208" s="422"/>
      <c r="TEF208" s="422"/>
      <c r="TEG208" s="422"/>
      <c r="TEH208" s="422"/>
      <c r="TEI208" s="422"/>
      <c r="TEJ208" s="422"/>
      <c r="TEK208" s="422"/>
      <c r="TEL208" s="422"/>
      <c r="TEM208" s="422"/>
      <c r="TEN208" s="422"/>
      <c r="TEO208" s="422"/>
      <c r="TEP208" s="422"/>
      <c r="TEQ208" s="422"/>
      <c r="TER208" s="422"/>
      <c r="TES208" s="422"/>
      <c r="TET208" s="422"/>
      <c r="TEU208" s="422"/>
      <c r="TEV208" s="422"/>
      <c r="TEW208" s="422"/>
      <c r="TEX208" s="422"/>
      <c r="TEY208" s="422"/>
      <c r="TEZ208" s="422"/>
      <c r="TFA208" s="422"/>
      <c r="TFB208" s="422"/>
      <c r="TFC208" s="422"/>
      <c r="TFD208" s="422"/>
      <c r="TFE208" s="422"/>
      <c r="TFF208" s="422"/>
      <c r="TFG208" s="422"/>
      <c r="TFH208" s="422"/>
      <c r="TFI208" s="422"/>
      <c r="TFJ208" s="422"/>
      <c r="TFK208" s="422"/>
      <c r="TFL208" s="422"/>
      <c r="TFM208" s="422"/>
      <c r="TFN208" s="422"/>
      <c r="TFO208" s="422"/>
      <c r="TFP208" s="422"/>
      <c r="TFQ208" s="422"/>
      <c r="TFR208" s="422"/>
      <c r="TFS208" s="422"/>
      <c r="TFT208" s="422"/>
      <c r="TFU208" s="422"/>
      <c r="TFV208" s="422"/>
      <c r="TFW208" s="422"/>
      <c r="TFX208" s="422"/>
      <c r="TFY208" s="422"/>
      <c r="TFZ208" s="422"/>
      <c r="TGA208" s="422"/>
      <c r="TGB208" s="422"/>
      <c r="TGC208" s="422"/>
      <c r="TGD208" s="422"/>
      <c r="TGE208" s="422"/>
      <c r="TGF208" s="422"/>
      <c r="TGG208" s="422"/>
      <c r="TGH208" s="422"/>
      <c r="TGI208" s="422"/>
      <c r="TGJ208" s="422"/>
      <c r="TGK208" s="422"/>
      <c r="TGL208" s="422"/>
      <c r="TGM208" s="422"/>
      <c r="TGN208" s="422"/>
      <c r="TGO208" s="422"/>
      <c r="TGP208" s="422"/>
      <c r="TGQ208" s="422"/>
      <c r="TGR208" s="422"/>
      <c r="TGS208" s="422"/>
      <c r="TGT208" s="422"/>
      <c r="TGU208" s="422"/>
      <c r="TGV208" s="422"/>
      <c r="TGW208" s="422"/>
      <c r="TGX208" s="422"/>
      <c r="TGY208" s="422"/>
      <c r="TGZ208" s="422"/>
      <c r="THA208" s="422"/>
      <c r="THB208" s="422"/>
      <c r="THC208" s="422"/>
      <c r="THD208" s="422"/>
      <c r="THE208" s="422"/>
      <c r="THF208" s="422"/>
      <c r="THG208" s="422"/>
      <c r="THH208" s="422"/>
      <c r="THI208" s="422"/>
      <c r="THJ208" s="422"/>
      <c r="THK208" s="422"/>
      <c r="THL208" s="422"/>
      <c r="THM208" s="422"/>
      <c r="THN208" s="422"/>
      <c r="THO208" s="422"/>
      <c r="THP208" s="422"/>
      <c r="THQ208" s="422"/>
      <c r="THR208" s="422"/>
      <c r="THS208" s="422"/>
      <c r="THT208" s="422"/>
      <c r="THU208" s="422"/>
      <c r="THV208" s="422"/>
      <c r="THW208" s="422"/>
      <c r="THX208" s="422"/>
      <c r="THY208" s="422"/>
      <c r="THZ208" s="422"/>
      <c r="TIA208" s="422"/>
      <c r="TIB208" s="422"/>
      <c r="TIC208" s="422"/>
      <c r="TID208" s="422"/>
      <c r="TIE208" s="422"/>
      <c r="TIF208" s="422"/>
      <c r="TIG208" s="422"/>
      <c r="TIH208" s="422"/>
      <c r="TII208" s="422"/>
      <c r="TIJ208" s="422"/>
      <c r="TIK208" s="422"/>
      <c r="TIL208" s="422"/>
      <c r="TIM208" s="422"/>
      <c r="TIN208" s="422"/>
      <c r="TIO208" s="422"/>
      <c r="TIP208" s="422"/>
      <c r="TIQ208" s="422"/>
      <c r="TIR208" s="422"/>
      <c r="TIS208" s="422"/>
      <c r="TIT208" s="422"/>
      <c r="TIU208" s="422"/>
      <c r="TIV208" s="422"/>
      <c r="TIW208" s="422"/>
      <c r="TIX208" s="422"/>
      <c r="TIY208" s="422"/>
      <c r="TIZ208" s="422"/>
      <c r="TJA208" s="422"/>
      <c r="TJB208" s="422"/>
      <c r="TJC208" s="422"/>
      <c r="TJD208" s="422"/>
      <c r="TJE208" s="422"/>
      <c r="TJF208" s="422"/>
      <c r="TJG208" s="422"/>
      <c r="TJH208" s="422"/>
      <c r="TJI208" s="422"/>
      <c r="TJJ208" s="422"/>
      <c r="TJK208" s="422"/>
      <c r="TJL208" s="422"/>
      <c r="TJM208" s="422"/>
      <c r="TJN208" s="422"/>
      <c r="TJO208" s="422"/>
      <c r="TJP208" s="422"/>
      <c r="TJQ208" s="422"/>
      <c r="TJR208" s="422"/>
      <c r="TJS208" s="422"/>
      <c r="TJT208" s="422"/>
      <c r="TJU208" s="422"/>
      <c r="TJV208" s="422"/>
      <c r="TJW208" s="422"/>
      <c r="TJX208" s="422"/>
      <c r="TJY208" s="422"/>
      <c r="TJZ208" s="422"/>
      <c r="TKA208" s="422"/>
      <c r="TKB208" s="422"/>
      <c r="TKC208" s="422"/>
      <c r="TKD208" s="422"/>
      <c r="TKE208" s="422"/>
      <c r="TKF208" s="422"/>
      <c r="TKG208" s="422"/>
      <c r="TKH208" s="422"/>
      <c r="TKI208" s="422"/>
      <c r="TKJ208" s="422"/>
      <c r="TKK208" s="422"/>
      <c r="TKL208" s="422"/>
      <c r="TKM208" s="422"/>
      <c r="TKN208" s="422"/>
      <c r="TKO208" s="422"/>
      <c r="TKP208" s="422"/>
      <c r="TKQ208" s="422"/>
      <c r="TKR208" s="422"/>
      <c r="TKS208" s="422"/>
      <c r="TKT208" s="422"/>
      <c r="TKU208" s="422"/>
      <c r="TKV208" s="422"/>
      <c r="TKW208" s="422"/>
      <c r="TKX208" s="422"/>
      <c r="TKY208" s="422"/>
      <c r="TKZ208" s="422"/>
      <c r="TLA208" s="422"/>
      <c r="TLB208" s="422"/>
      <c r="TLC208" s="422"/>
      <c r="TLD208" s="422"/>
      <c r="TLE208" s="422"/>
      <c r="TLF208" s="422"/>
      <c r="TLG208" s="422"/>
      <c r="TLH208" s="422"/>
      <c r="TLI208" s="422"/>
      <c r="TLJ208" s="422"/>
      <c r="TLK208" s="422"/>
      <c r="TLL208" s="422"/>
      <c r="TLM208" s="422"/>
      <c r="TLN208" s="422"/>
      <c r="TLO208" s="422"/>
      <c r="TLP208" s="422"/>
      <c r="TLQ208" s="422"/>
      <c r="TLR208" s="422"/>
      <c r="TLS208" s="422"/>
      <c r="TLT208" s="422"/>
      <c r="TLU208" s="422"/>
      <c r="TLV208" s="422"/>
      <c r="TLW208" s="422"/>
      <c r="TLX208" s="422"/>
      <c r="TLY208" s="422"/>
      <c r="TLZ208" s="422"/>
      <c r="TMA208" s="422"/>
      <c r="TMB208" s="422"/>
      <c r="TMC208" s="422"/>
      <c r="TMD208" s="422"/>
      <c r="TME208" s="422"/>
      <c r="TMF208" s="422"/>
      <c r="TMG208" s="422"/>
      <c r="TMH208" s="422"/>
      <c r="TMI208" s="422"/>
      <c r="TMJ208" s="422"/>
      <c r="TMK208" s="422"/>
      <c r="TML208" s="422"/>
      <c r="TMM208" s="422"/>
      <c r="TMN208" s="422"/>
      <c r="TMO208" s="422"/>
      <c r="TMP208" s="422"/>
      <c r="TMQ208" s="422"/>
      <c r="TMR208" s="422"/>
      <c r="TMS208" s="422"/>
      <c r="TMT208" s="422"/>
      <c r="TMU208" s="422"/>
      <c r="TMV208" s="422"/>
      <c r="TMW208" s="422"/>
      <c r="TMX208" s="422"/>
      <c r="TMY208" s="422"/>
      <c r="TMZ208" s="422"/>
      <c r="TNA208" s="422"/>
      <c r="TNB208" s="422"/>
      <c r="TNC208" s="422"/>
      <c r="TND208" s="422"/>
      <c r="TNE208" s="422"/>
      <c r="TNF208" s="422"/>
      <c r="TNG208" s="422"/>
      <c r="TNH208" s="422"/>
      <c r="TNI208" s="422"/>
      <c r="TNJ208" s="422"/>
      <c r="TNK208" s="422"/>
      <c r="TNL208" s="422"/>
      <c r="TNM208" s="422"/>
      <c r="TNN208" s="422"/>
      <c r="TNO208" s="422"/>
      <c r="TNP208" s="422"/>
      <c r="TNQ208" s="422"/>
      <c r="TNR208" s="422"/>
      <c r="TNS208" s="422"/>
      <c r="TNT208" s="422"/>
      <c r="TNU208" s="422"/>
      <c r="TNV208" s="422"/>
      <c r="TNW208" s="422"/>
      <c r="TNX208" s="422"/>
      <c r="TNY208" s="422"/>
      <c r="TNZ208" s="422"/>
      <c r="TOA208" s="422"/>
      <c r="TOB208" s="422"/>
      <c r="TOC208" s="422"/>
      <c r="TOD208" s="422"/>
      <c r="TOE208" s="422"/>
      <c r="TOF208" s="422"/>
      <c r="TOG208" s="422"/>
      <c r="TOH208" s="422"/>
      <c r="TOI208" s="422"/>
      <c r="TOJ208" s="422"/>
      <c r="TOK208" s="422"/>
      <c r="TOL208" s="422"/>
      <c r="TOM208" s="422"/>
      <c r="TON208" s="422"/>
      <c r="TOO208" s="422"/>
      <c r="TOP208" s="422"/>
      <c r="TOQ208" s="422"/>
      <c r="TOR208" s="422"/>
      <c r="TOS208" s="422"/>
      <c r="TOT208" s="422"/>
      <c r="TOU208" s="422"/>
      <c r="TOV208" s="422"/>
      <c r="TOW208" s="422"/>
      <c r="TOX208" s="422"/>
      <c r="TOY208" s="422"/>
      <c r="TOZ208" s="422"/>
      <c r="TPA208" s="422"/>
      <c r="TPB208" s="422"/>
      <c r="TPC208" s="422"/>
      <c r="TPD208" s="422"/>
      <c r="TPE208" s="422"/>
      <c r="TPF208" s="422"/>
      <c r="TPG208" s="422"/>
      <c r="TPH208" s="422"/>
      <c r="TPI208" s="422"/>
      <c r="TPJ208" s="422"/>
      <c r="TPK208" s="422"/>
      <c r="TPL208" s="422"/>
      <c r="TPM208" s="422"/>
      <c r="TPN208" s="422"/>
      <c r="TPO208" s="422"/>
      <c r="TPP208" s="422"/>
      <c r="TPQ208" s="422"/>
      <c r="TPR208" s="422"/>
      <c r="TPS208" s="422"/>
      <c r="TPT208" s="422"/>
      <c r="TPU208" s="422"/>
      <c r="TPV208" s="422"/>
      <c r="TPW208" s="422"/>
      <c r="TPX208" s="422"/>
      <c r="TPY208" s="422"/>
      <c r="TPZ208" s="422"/>
      <c r="TQA208" s="422"/>
      <c r="TQB208" s="422"/>
      <c r="TQC208" s="422"/>
      <c r="TQD208" s="422"/>
      <c r="TQE208" s="422"/>
      <c r="TQF208" s="422"/>
      <c r="TQG208" s="422"/>
      <c r="TQH208" s="422"/>
      <c r="TQI208" s="422"/>
      <c r="TQJ208" s="422"/>
      <c r="TQK208" s="422"/>
      <c r="TQL208" s="422"/>
      <c r="TQM208" s="422"/>
      <c r="TQN208" s="422"/>
      <c r="TQO208" s="422"/>
      <c r="TQP208" s="422"/>
      <c r="TQQ208" s="422"/>
      <c r="TQR208" s="422"/>
      <c r="TQS208" s="422"/>
      <c r="TQT208" s="422"/>
      <c r="TQU208" s="422"/>
      <c r="TQV208" s="422"/>
      <c r="TQW208" s="422"/>
      <c r="TQX208" s="422"/>
      <c r="TQY208" s="422"/>
      <c r="TQZ208" s="422"/>
      <c r="TRA208" s="422"/>
      <c r="TRB208" s="422"/>
      <c r="TRC208" s="422"/>
      <c r="TRD208" s="422"/>
      <c r="TRE208" s="422"/>
      <c r="TRF208" s="422"/>
      <c r="TRG208" s="422"/>
      <c r="TRH208" s="422"/>
      <c r="TRI208" s="422"/>
      <c r="TRJ208" s="422"/>
      <c r="TRK208" s="422"/>
      <c r="TRL208" s="422"/>
      <c r="TRM208" s="422"/>
      <c r="TRN208" s="422"/>
      <c r="TRO208" s="422"/>
      <c r="TRP208" s="422"/>
      <c r="TRQ208" s="422"/>
      <c r="TRR208" s="422"/>
      <c r="TRS208" s="422"/>
      <c r="TRT208" s="422"/>
      <c r="TRU208" s="422"/>
      <c r="TRV208" s="422"/>
      <c r="TRW208" s="422"/>
      <c r="TRX208" s="422"/>
      <c r="TRY208" s="422"/>
      <c r="TRZ208" s="422"/>
      <c r="TSA208" s="422"/>
      <c r="TSB208" s="422"/>
      <c r="TSC208" s="422"/>
      <c r="TSD208" s="422"/>
      <c r="TSE208" s="422"/>
      <c r="TSF208" s="422"/>
      <c r="TSG208" s="422"/>
      <c r="TSH208" s="422"/>
      <c r="TSI208" s="422"/>
      <c r="TSJ208" s="422"/>
      <c r="TSK208" s="422"/>
      <c r="TSL208" s="422"/>
      <c r="TSM208" s="422"/>
      <c r="TSN208" s="422"/>
      <c r="TSO208" s="422"/>
      <c r="TSP208" s="422"/>
      <c r="TSQ208" s="422"/>
      <c r="TSR208" s="422"/>
      <c r="TSS208" s="422"/>
      <c r="TST208" s="422"/>
      <c r="TSU208" s="422"/>
      <c r="TSV208" s="422"/>
      <c r="TSW208" s="422"/>
      <c r="TSX208" s="422"/>
      <c r="TSY208" s="422"/>
      <c r="TSZ208" s="422"/>
      <c r="TTA208" s="422"/>
      <c r="TTB208" s="422"/>
      <c r="TTC208" s="422"/>
      <c r="TTD208" s="422"/>
      <c r="TTE208" s="422"/>
      <c r="TTF208" s="422"/>
      <c r="TTG208" s="422"/>
      <c r="TTH208" s="422"/>
      <c r="TTI208" s="422"/>
      <c r="TTJ208" s="422"/>
      <c r="TTK208" s="422"/>
      <c r="TTL208" s="422"/>
      <c r="TTM208" s="422"/>
      <c r="TTN208" s="422"/>
      <c r="TTO208" s="422"/>
      <c r="TTP208" s="422"/>
      <c r="TTQ208" s="422"/>
      <c r="TTR208" s="422"/>
      <c r="TTS208" s="422"/>
      <c r="TTT208" s="422"/>
      <c r="TTU208" s="422"/>
      <c r="TTV208" s="422"/>
      <c r="TTW208" s="422"/>
      <c r="TTX208" s="422"/>
      <c r="TTY208" s="422"/>
      <c r="TTZ208" s="422"/>
      <c r="TUA208" s="422"/>
      <c r="TUB208" s="422"/>
      <c r="TUC208" s="422"/>
      <c r="TUD208" s="422"/>
      <c r="TUE208" s="422"/>
      <c r="TUF208" s="422"/>
      <c r="TUG208" s="422"/>
      <c r="TUH208" s="422"/>
      <c r="TUI208" s="422"/>
      <c r="TUJ208" s="422"/>
      <c r="TUK208" s="422"/>
      <c r="TUL208" s="422"/>
      <c r="TUM208" s="422"/>
      <c r="TUN208" s="422"/>
      <c r="TUO208" s="422"/>
      <c r="TUP208" s="422"/>
      <c r="TUQ208" s="422"/>
      <c r="TUR208" s="422"/>
      <c r="TUS208" s="422"/>
      <c r="TUT208" s="422"/>
      <c r="TUU208" s="422"/>
      <c r="TUV208" s="422"/>
      <c r="TUW208" s="422"/>
      <c r="TUX208" s="422"/>
      <c r="TUY208" s="422"/>
      <c r="TUZ208" s="422"/>
      <c r="TVA208" s="422"/>
      <c r="TVB208" s="422"/>
      <c r="TVC208" s="422"/>
      <c r="TVD208" s="422"/>
      <c r="TVE208" s="422"/>
      <c r="TVF208" s="422"/>
      <c r="TVG208" s="422"/>
      <c r="TVH208" s="422"/>
      <c r="TVI208" s="422"/>
      <c r="TVJ208" s="422"/>
      <c r="TVK208" s="422"/>
      <c r="TVL208" s="422"/>
      <c r="TVM208" s="422"/>
      <c r="TVN208" s="422"/>
      <c r="TVO208" s="422"/>
      <c r="TVP208" s="422"/>
      <c r="TVQ208" s="422"/>
      <c r="TVR208" s="422"/>
      <c r="TVS208" s="422"/>
      <c r="TVT208" s="422"/>
      <c r="TVU208" s="422"/>
      <c r="TVV208" s="422"/>
      <c r="TVW208" s="422"/>
      <c r="TVX208" s="422"/>
      <c r="TVY208" s="422"/>
      <c r="TVZ208" s="422"/>
      <c r="TWA208" s="422"/>
      <c r="TWB208" s="422"/>
      <c r="TWC208" s="422"/>
      <c r="TWD208" s="422"/>
      <c r="TWE208" s="422"/>
      <c r="TWF208" s="422"/>
      <c r="TWG208" s="422"/>
      <c r="TWH208" s="422"/>
      <c r="TWI208" s="422"/>
      <c r="TWJ208" s="422"/>
      <c r="TWK208" s="422"/>
      <c r="TWL208" s="422"/>
      <c r="TWM208" s="422"/>
      <c r="TWN208" s="422"/>
      <c r="TWO208" s="422"/>
      <c r="TWP208" s="422"/>
      <c r="TWQ208" s="422"/>
      <c r="TWR208" s="422"/>
      <c r="TWS208" s="422"/>
      <c r="TWT208" s="422"/>
      <c r="TWU208" s="422"/>
      <c r="TWV208" s="422"/>
      <c r="TWW208" s="422"/>
      <c r="TWX208" s="422"/>
      <c r="TWY208" s="422"/>
      <c r="TWZ208" s="422"/>
      <c r="TXA208" s="422"/>
      <c r="TXB208" s="422"/>
      <c r="TXC208" s="422"/>
      <c r="TXD208" s="422"/>
      <c r="TXE208" s="422"/>
      <c r="TXF208" s="422"/>
      <c r="TXG208" s="422"/>
      <c r="TXH208" s="422"/>
      <c r="TXI208" s="422"/>
      <c r="TXJ208" s="422"/>
      <c r="TXK208" s="422"/>
      <c r="TXL208" s="422"/>
      <c r="TXM208" s="422"/>
      <c r="TXN208" s="422"/>
      <c r="TXO208" s="422"/>
      <c r="TXP208" s="422"/>
      <c r="TXQ208" s="422"/>
      <c r="TXR208" s="422"/>
      <c r="TXS208" s="422"/>
      <c r="TXT208" s="422"/>
      <c r="TXU208" s="422"/>
      <c r="TXV208" s="422"/>
      <c r="TXW208" s="422"/>
      <c r="TXX208" s="422"/>
      <c r="TXY208" s="422"/>
      <c r="TXZ208" s="422"/>
      <c r="TYA208" s="422"/>
      <c r="TYB208" s="422"/>
      <c r="TYC208" s="422"/>
      <c r="TYD208" s="422"/>
      <c r="TYE208" s="422"/>
      <c r="TYF208" s="422"/>
      <c r="TYG208" s="422"/>
      <c r="TYH208" s="422"/>
      <c r="TYI208" s="422"/>
      <c r="TYJ208" s="422"/>
      <c r="TYK208" s="422"/>
      <c r="TYL208" s="422"/>
      <c r="TYM208" s="422"/>
      <c r="TYN208" s="422"/>
      <c r="TYO208" s="422"/>
      <c r="TYP208" s="422"/>
      <c r="TYQ208" s="422"/>
      <c r="TYR208" s="422"/>
      <c r="TYS208" s="422"/>
      <c r="TYT208" s="422"/>
      <c r="TYU208" s="422"/>
      <c r="TYV208" s="422"/>
      <c r="TYW208" s="422"/>
      <c r="TYX208" s="422"/>
      <c r="TYY208" s="422"/>
      <c r="TYZ208" s="422"/>
      <c r="TZA208" s="422"/>
      <c r="TZB208" s="422"/>
      <c r="TZC208" s="422"/>
      <c r="TZD208" s="422"/>
      <c r="TZE208" s="422"/>
      <c r="TZF208" s="422"/>
      <c r="TZG208" s="422"/>
      <c r="TZH208" s="422"/>
      <c r="TZI208" s="422"/>
      <c r="TZJ208" s="422"/>
      <c r="TZK208" s="422"/>
      <c r="TZL208" s="422"/>
      <c r="TZM208" s="422"/>
      <c r="TZN208" s="422"/>
      <c r="TZO208" s="422"/>
      <c r="TZP208" s="422"/>
      <c r="TZQ208" s="422"/>
      <c r="TZR208" s="422"/>
      <c r="TZS208" s="422"/>
      <c r="TZT208" s="422"/>
      <c r="TZU208" s="422"/>
      <c r="TZV208" s="422"/>
      <c r="TZW208" s="422"/>
      <c r="TZX208" s="422"/>
      <c r="TZY208" s="422"/>
      <c r="TZZ208" s="422"/>
      <c r="UAA208" s="422"/>
      <c r="UAB208" s="422"/>
      <c r="UAC208" s="422"/>
      <c r="UAD208" s="422"/>
      <c r="UAE208" s="422"/>
      <c r="UAF208" s="422"/>
      <c r="UAG208" s="422"/>
      <c r="UAH208" s="422"/>
      <c r="UAI208" s="422"/>
      <c r="UAJ208" s="422"/>
      <c r="UAK208" s="422"/>
      <c r="UAL208" s="422"/>
      <c r="UAM208" s="422"/>
      <c r="UAN208" s="422"/>
      <c r="UAO208" s="422"/>
      <c r="UAP208" s="422"/>
      <c r="UAQ208" s="422"/>
      <c r="UAR208" s="422"/>
      <c r="UAS208" s="422"/>
      <c r="UAT208" s="422"/>
      <c r="UAU208" s="422"/>
      <c r="UAV208" s="422"/>
      <c r="UAW208" s="422"/>
      <c r="UAX208" s="422"/>
      <c r="UAY208" s="422"/>
      <c r="UAZ208" s="422"/>
      <c r="UBA208" s="422"/>
      <c r="UBB208" s="422"/>
      <c r="UBC208" s="422"/>
      <c r="UBD208" s="422"/>
      <c r="UBE208" s="422"/>
      <c r="UBF208" s="422"/>
      <c r="UBG208" s="422"/>
      <c r="UBH208" s="422"/>
      <c r="UBI208" s="422"/>
      <c r="UBJ208" s="422"/>
      <c r="UBK208" s="422"/>
      <c r="UBL208" s="422"/>
      <c r="UBM208" s="422"/>
      <c r="UBN208" s="422"/>
      <c r="UBO208" s="422"/>
      <c r="UBP208" s="422"/>
      <c r="UBQ208" s="422"/>
      <c r="UBR208" s="422"/>
      <c r="UBS208" s="422"/>
      <c r="UBT208" s="422"/>
      <c r="UBU208" s="422"/>
      <c r="UBV208" s="422"/>
      <c r="UBW208" s="422"/>
      <c r="UBX208" s="422"/>
      <c r="UBY208" s="422"/>
      <c r="UBZ208" s="422"/>
      <c r="UCA208" s="422"/>
      <c r="UCB208" s="422"/>
      <c r="UCC208" s="422"/>
      <c r="UCD208" s="422"/>
      <c r="UCE208" s="422"/>
      <c r="UCF208" s="422"/>
      <c r="UCG208" s="422"/>
      <c r="UCH208" s="422"/>
      <c r="UCI208" s="422"/>
      <c r="UCJ208" s="422"/>
      <c r="UCK208" s="422"/>
      <c r="UCL208" s="422"/>
      <c r="UCM208" s="422"/>
      <c r="UCN208" s="422"/>
      <c r="UCO208" s="422"/>
      <c r="UCP208" s="422"/>
      <c r="UCQ208" s="422"/>
      <c r="UCR208" s="422"/>
      <c r="UCS208" s="422"/>
      <c r="UCT208" s="422"/>
      <c r="UCU208" s="422"/>
      <c r="UCV208" s="422"/>
      <c r="UCW208" s="422"/>
      <c r="UCX208" s="422"/>
      <c r="UCY208" s="422"/>
      <c r="UCZ208" s="422"/>
      <c r="UDA208" s="422"/>
      <c r="UDB208" s="422"/>
      <c r="UDC208" s="422"/>
      <c r="UDD208" s="422"/>
      <c r="UDE208" s="422"/>
      <c r="UDF208" s="422"/>
      <c r="UDG208" s="422"/>
      <c r="UDH208" s="422"/>
      <c r="UDI208" s="422"/>
      <c r="UDJ208" s="422"/>
      <c r="UDK208" s="422"/>
      <c r="UDL208" s="422"/>
      <c r="UDM208" s="422"/>
      <c r="UDN208" s="422"/>
      <c r="UDO208" s="422"/>
      <c r="UDP208" s="422"/>
      <c r="UDQ208" s="422"/>
      <c r="UDR208" s="422"/>
      <c r="UDS208" s="422"/>
      <c r="UDT208" s="422"/>
      <c r="UDU208" s="422"/>
      <c r="UDV208" s="422"/>
      <c r="UDW208" s="422"/>
      <c r="UDX208" s="422"/>
      <c r="UDY208" s="422"/>
      <c r="UDZ208" s="422"/>
      <c r="UEA208" s="422"/>
      <c r="UEB208" s="422"/>
      <c r="UEC208" s="422"/>
      <c r="UED208" s="422"/>
      <c r="UEE208" s="422"/>
      <c r="UEF208" s="422"/>
      <c r="UEG208" s="422"/>
      <c r="UEH208" s="422"/>
      <c r="UEI208" s="422"/>
      <c r="UEJ208" s="422"/>
      <c r="UEK208" s="422"/>
      <c r="UEL208" s="422"/>
      <c r="UEM208" s="422"/>
      <c r="UEN208" s="422"/>
      <c r="UEO208" s="422"/>
      <c r="UEP208" s="422"/>
      <c r="UEQ208" s="422"/>
      <c r="UER208" s="422"/>
      <c r="UES208" s="422"/>
      <c r="UET208" s="422"/>
      <c r="UEU208" s="422"/>
      <c r="UEV208" s="422"/>
      <c r="UEW208" s="422"/>
      <c r="UEX208" s="422"/>
      <c r="UEY208" s="422"/>
      <c r="UEZ208" s="422"/>
      <c r="UFA208" s="422"/>
      <c r="UFB208" s="422"/>
      <c r="UFC208" s="422"/>
      <c r="UFD208" s="422"/>
      <c r="UFE208" s="422"/>
      <c r="UFF208" s="422"/>
      <c r="UFG208" s="422"/>
      <c r="UFH208" s="422"/>
      <c r="UFI208" s="422"/>
      <c r="UFJ208" s="422"/>
      <c r="UFK208" s="422"/>
      <c r="UFL208" s="422"/>
      <c r="UFM208" s="422"/>
      <c r="UFN208" s="422"/>
      <c r="UFO208" s="422"/>
      <c r="UFP208" s="422"/>
      <c r="UFQ208" s="422"/>
      <c r="UFR208" s="422"/>
      <c r="UFS208" s="422"/>
      <c r="UFT208" s="422"/>
      <c r="UFU208" s="422"/>
      <c r="UFV208" s="422"/>
      <c r="UFW208" s="422"/>
      <c r="UFX208" s="422"/>
      <c r="UFY208" s="422"/>
      <c r="UFZ208" s="422"/>
      <c r="UGA208" s="422"/>
      <c r="UGB208" s="422"/>
      <c r="UGC208" s="422"/>
      <c r="UGD208" s="422"/>
      <c r="UGE208" s="422"/>
      <c r="UGF208" s="422"/>
      <c r="UGG208" s="422"/>
      <c r="UGH208" s="422"/>
      <c r="UGI208" s="422"/>
      <c r="UGJ208" s="422"/>
      <c r="UGK208" s="422"/>
      <c r="UGL208" s="422"/>
      <c r="UGM208" s="422"/>
      <c r="UGN208" s="422"/>
      <c r="UGO208" s="422"/>
      <c r="UGP208" s="422"/>
      <c r="UGQ208" s="422"/>
      <c r="UGR208" s="422"/>
      <c r="UGS208" s="422"/>
      <c r="UGT208" s="422"/>
      <c r="UGU208" s="422"/>
      <c r="UGV208" s="422"/>
      <c r="UGW208" s="422"/>
      <c r="UGX208" s="422"/>
      <c r="UGY208" s="422"/>
      <c r="UGZ208" s="422"/>
      <c r="UHA208" s="422"/>
      <c r="UHB208" s="422"/>
      <c r="UHC208" s="422"/>
      <c r="UHD208" s="422"/>
      <c r="UHE208" s="422"/>
      <c r="UHF208" s="422"/>
      <c r="UHG208" s="422"/>
      <c r="UHH208" s="422"/>
      <c r="UHI208" s="422"/>
      <c r="UHJ208" s="422"/>
      <c r="UHK208" s="422"/>
      <c r="UHL208" s="422"/>
      <c r="UHM208" s="422"/>
      <c r="UHN208" s="422"/>
      <c r="UHO208" s="422"/>
      <c r="UHP208" s="422"/>
      <c r="UHQ208" s="422"/>
      <c r="UHR208" s="422"/>
      <c r="UHS208" s="422"/>
      <c r="UHT208" s="422"/>
      <c r="UHU208" s="422"/>
      <c r="UHV208" s="422"/>
      <c r="UHW208" s="422"/>
      <c r="UHX208" s="422"/>
      <c r="UHY208" s="422"/>
      <c r="UHZ208" s="422"/>
      <c r="UIA208" s="422"/>
      <c r="UIB208" s="422"/>
      <c r="UIC208" s="422"/>
      <c r="UID208" s="422"/>
      <c r="UIE208" s="422"/>
      <c r="UIF208" s="422"/>
      <c r="UIG208" s="422"/>
      <c r="UIH208" s="422"/>
      <c r="UII208" s="422"/>
      <c r="UIJ208" s="422"/>
      <c r="UIK208" s="422"/>
      <c r="UIL208" s="422"/>
      <c r="UIM208" s="422"/>
      <c r="UIN208" s="422"/>
      <c r="UIO208" s="422"/>
      <c r="UIP208" s="422"/>
      <c r="UIQ208" s="422"/>
      <c r="UIR208" s="422"/>
      <c r="UIS208" s="422"/>
      <c r="UIT208" s="422"/>
      <c r="UIU208" s="422"/>
      <c r="UIV208" s="422"/>
      <c r="UIW208" s="422"/>
      <c r="UIX208" s="422"/>
      <c r="UIY208" s="422"/>
      <c r="UIZ208" s="422"/>
      <c r="UJA208" s="422"/>
      <c r="UJB208" s="422"/>
      <c r="UJC208" s="422"/>
      <c r="UJD208" s="422"/>
      <c r="UJE208" s="422"/>
      <c r="UJF208" s="422"/>
      <c r="UJG208" s="422"/>
      <c r="UJH208" s="422"/>
      <c r="UJI208" s="422"/>
      <c r="UJJ208" s="422"/>
      <c r="UJK208" s="422"/>
      <c r="UJL208" s="422"/>
      <c r="UJM208" s="422"/>
      <c r="UJN208" s="422"/>
      <c r="UJO208" s="422"/>
      <c r="UJP208" s="422"/>
      <c r="UJQ208" s="422"/>
      <c r="UJR208" s="422"/>
      <c r="UJS208" s="422"/>
      <c r="UJT208" s="422"/>
      <c r="UJU208" s="422"/>
      <c r="UJV208" s="422"/>
      <c r="UJW208" s="422"/>
      <c r="UJX208" s="422"/>
      <c r="UJY208" s="422"/>
      <c r="UJZ208" s="422"/>
      <c r="UKA208" s="422"/>
      <c r="UKB208" s="422"/>
      <c r="UKC208" s="422"/>
      <c r="UKD208" s="422"/>
      <c r="UKE208" s="422"/>
      <c r="UKF208" s="422"/>
      <c r="UKG208" s="422"/>
      <c r="UKH208" s="422"/>
      <c r="UKI208" s="422"/>
      <c r="UKJ208" s="422"/>
      <c r="UKK208" s="422"/>
      <c r="UKL208" s="422"/>
      <c r="UKM208" s="422"/>
      <c r="UKN208" s="422"/>
      <c r="UKO208" s="422"/>
      <c r="UKP208" s="422"/>
      <c r="UKQ208" s="422"/>
      <c r="UKR208" s="422"/>
      <c r="UKS208" s="422"/>
      <c r="UKT208" s="422"/>
      <c r="UKU208" s="422"/>
      <c r="UKV208" s="422"/>
      <c r="UKW208" s="422"/>
      <c r="UKX208" s="422"/>
      <c r="UKY208" s="422"/>
      <c r="UKZ208" s="422"/>
      <c r="ULA208" s="422"/>
      <c r="ULB208" s="422"/>
      <c r="ULC208" s="422"/>
      <c r="ULD208" s="422"/>
      <c r="ULE208" s="422"/>
      <c r="ULF208" s="422"/>
      <c r="ULG208" s="422"/>
      <c r="ULH208" s="422"/>
      <c r="ULI208" s="422"/>
      <c r="ULJ208" s="422"/>
      <c r="ULK208" s="422"/>
      <c r="ULL208" s="422"/>
      <c r="ULM208" s="422"/>
      <c r="ULN208" s="422"/>
      <c r="ULO208" s="422"/>
      <c r="ULP208" s="422"/>
      <c r="ULQ208" s="422"/>
      <c r="ULR208" s="422"/>
      <c r="ULS208" s="422"/>
      <c r="ULT208" s="422"/>
      <c r="ULU208" s="422"/>
      <c r="ULV208" s="422"/>
      <c r="ULW208" s="422"/>
      <c r="ULX208" s="422"/>
      <c r="ULY208" s="422"/>
      <c r="ULZ208" s="422"/>
      <c r="UMA208" s="422"/>
      <c r="UMB208" s="422"/>
      <c r="UMC208" s="422"/>
      <c r="UMD208" s="422"/>
      <c r="UME208" s="422"/>
      <c r="UMF208" s="422"/>
      <c r="UMG208" s="422"/>
      <c r="UMH208" s="422"/>
      <c r="UMI208" s="422"/>
      <c r="UMJ208" s="422"/>
      <c r="UMK208" s="422"/>
      <c r="UML208" s="422"/>
      <c r="UMM208" s="422"/>
      <c r="UMN208" s="422"/>
      <c r="UMO208" s="422"/>
      <c r="UMP208" s="422"/>
      <c r="UMQ208" s="422"/>
      <c r="UMR208" s="422"/>
      <c r="UMS208" s="422"/>
      <c r="UMT208" s="422"/>
      <c r="UMU208" s="422"/>
      <c r="UMV208" s="422"/>
      <c r="UMW208" s="422"/>
      <c r="UMX208" s="422"/>
      <c r="UMY208" s="422"/>
      <c r="UMZ208" s="422"/>
      <c r="UNA208" s="422"/>
      <c r="UNB208" s="422"/>
      <c r="UNC208" s="422"/>
      <c r="UND208" s="422"/>
      <c r="UNE208" s="422"/>
      <c r="UNF208" s="422"/>
      <c r="UNG208" s="422"/>
      <c r="UNH208" s="422"/>
      <c r="UNI208" s="422"/>
      <c r="UNJ208" s="422"/>
      <c r="UNK208" s="422"/>
      <c r="UNL208" s="422"/>
      <c r="UNM208" s="422"/>
      <c r="UNN208" s="422"/>
      <c r="UNO208" s="422"/>
      <c r="UNP208" s="422"/>
      <c r="UNQ208" s="422"/>
      <c r="UNR208" s="422"/>
      <c r="UNS208" s="422"/>
      <c r="UNT208" s="422"/>
      <c r="UNU208" s="422"/>
      <c r="UNV208" s="422"/>
      <c r="UNW208" s="422"/>
      <c r="UNX208" s="422"/>
      <c r="UNY208" s="422"/>
      <c r="UNZ208" s="422"/>
      <c r="UOA208" s="422"/>
      <c r="UOB208" s="422"/>
      <c r="UOC208" s="422"/>
      <c r="UOD208" s="422"/>
      <c r="UOE208" s="422"/>
      <c r="UOF208" s="422"/>
      <c r="UOG208" s="422"/>
      <c r="UOH208" s="422"/>
      <c r="UOI208" s="422"/>
      <c r="UOJ208" s="422"/>
      <c r="UOK208" s="422"/>
      <c r="UOL208" s="422"/>
      <c r="UOM208" s="422"/>
      <c r="UON208" s="422"/>
      <c r="UOO208" s="422"/>
      <c r="UOP208" s="422"/>
      <c r="UOQ208" s="422"/>
      <c r="UOR208" s="422"/>
      <c r="UOS208" s="422"/>
      <c r="UOT208" s="422"/>
      <c r="UOU208" s="422"/>
      <c r="UOV208" s="422"/>
      <c r="UOW208" s="422"/>
      <c r="UOX208" s="422"/>
      <c r="UOY208" s="422"/>
      <c r="UOZ208" s="422"/>
      <c r="UPA208" s="422"/>
      <c r="UPB208" s="422"/>
      <c r="UPC208" s="422"/>
      <c r="UPD208" s="422"/>
      <c r="UPE208" s="422"/>
      <c r="UPF208" s="422"/>
      <c r="UPG208" s="422"/>
      <c r="UPH208" s="422"/>
      <c r="UPI208" s="422"/>
      <c r="UPJ208" s="422"/>
      <c r="UPK208" s="422"/>
      <c r="UPL208" s="422"/>
      <c r="UPM208" s="422"/>
      <c r="UPN208" s="422"/>
      <c r="UPO208" s="422"/>
      <c r="UPP208" s="422"/>
      <c r="UPQ208" s="422"/>
      <c r="UPR208" s="422"/>
      <c r="UPS208" s="422"/>
      <c r="UPT208" s="422"/>
      <c r="UPU208" s="422"/>
      <c r="UPV208" s="422"/>
      <c r="UPW208" s="422"/>
      <c r="UPX208" s="422"/>
      <c r="UPY208" s="422"/>
      <c r="UPZ208" s="422"/>
      <c r="UQA208" s="422"/>
      <c r="UQB208" s="422"/>
      <c r="UQC208" s="422"/>
      <c r="UQD208" s="422"/>
      <c r="UQE208" s="422"/>
      <c r="UQF208" s="422"/>
      <c r="UQG208" s="422"/>
      <c r="UQH208" s="422"/>
      <c r="UQI208" s="422"/>
      <c r="UQJ208" s="422"/>
      <c r="UQK208" s="422"/>
      <c r="UQL208" s="422"/>
      <c r="UQM208" s="422"/>
      <c r="UQN208" s="422"/>
      <c r="UQO208" s="422"/>
      <c r="UQP208" s="422"/>
      <c r="UQQ208" s="422"/>
      <c r="UQR208" s="422"/>
      <c r="UQS208" s="422"/>
      <c r="UQT208" s="422"/>
      <c r="UQU208" s="422"/>
      <c r="UQV208" s="422"/>
      <c r="UQW208" s="422"/>
      <c r="UQX208" s="422"/>
      <c r="UQY208" s="422"/>
      <c r="UQZ208" s="422"/>
      <c r="URA208" s="422"/>
      <c r="URB208" s="422"/>
      <c r="URC208" s="422"/>
      <c r="URD208" s="422"/>
      <c r="URE208" s="422"/>
      <c r="URF208" s="422"/>
      <c r="URG208" s="422"/>
      <c r="URH208" s="422"/>
      <c r="URI208" s="422"/>
      <c r="URJ208" s="422"/>
      <c r="URK208" s="422"/>
      <c r="URL208" s="422"/>
      <c r="URM208" s="422"/>
      <c r="URN208" s="422"/>
      <c r="URO208" s="422"/>
      <c r="URP208" s="422"/>
      <c r="URQ208" s="422"/>
      <c r="URR208" s="422"/>
      <c r="URS208" s="422"/>
      <c r="URT208" s="422"/>
      <c r="URU208" s="422"/>
      <c r="URV208" s="422"/>
      <c r="URW208" s="422"/>
      <c r="URX208" s="422"/>
      <c r="URY208" s="422"/>
      <c r="URZ208" s="422"/>
      <c r="USA208" s="422"/>
      <c r="USB208" s="422"/>
      <c r="USC208" s="422"/>
      <c r="USD208" s="422"/>
      <c r="USE208" s="422"/>
      <c r="USF208" s="422"/>
      <c r="USG208" s="422"/>
      <c r="USH208" s="422"/>
      <c r="USI208" s="422"/>
      <c r="USJ208" s="422"/>
      <c r="USK208" s="422"/>
      <c r="USL208" s="422"/>
      <c r="USM208" s="422"/>
      <c r="USN208" s="422"/>
      <c r="USO208" s="422"/>
      <c r="USP208" s="422"/>
      <c r="USQ208" s="422"/>
      <c r="USR208" s="422"/>
      <c r="USS208" s="422"/>
      <c r="UST208" s="422"/>
      <c r="USU208" s="422"/>
      <c r="USV208" s="422"/>
      <c r="USW208" s="422"/>
      <c r="USX208" s="422"/>
      <c r="USY208" s="422"/>
      <c r="USZ208" s="422"/>
      <c r="UTA208" s="422"/>
      <c r="UTB208" s="422"/>
      <c r="UTC208" s="422"/>
      <c r="UTD208" s="422"/>
      <c r="UTE208" s="422"/>
      <c r="UTF208" s="422"/>
      <c r="UTG208" s="422"/>
      <c r="UTH208" s="422"/>
      <c r="UTI208" s="422"/>
      <c r="UTJ208" s="422"/>
      <c r="UTK208" s="422"/>
      <c r="UTL208" s="422"/>
      <c r="UTM208" s="422"/>
      <c r="UTN208" s="422"/>
      <c r="UTO208" s="422"/>
      <c r="UTP208" s="422"/>
      <c r="UTQ208" s="422"/>
      <c r="UTR208" s="422"/>
      <c r="UTS208" s="422"/>
      <c r="UTT208" s="422"/>
      <c r="UTU208" s="422"/>
      <c r="UTV208" s="422"/>
      <c r="UTW208" s="422"/>
      <c r="UTX208" s="422"/>
      <c r="UTY208" s="422"/>
      <c r="UTZ208" s="422"/>
      <c r="UUA208" s="422"/>
      <c r="UUB208" s="422"/>
      <c r="UUC208" s="422"/>
      <c r="UUD208" s="422"/>
      <c r="UUE208" s="422"/>
      <c r="UUF208" s="422"/>
      <c r="UUG208" s="422"/>
      <c r="UUH208" s="422"/>
      <c r="UUI208" s="422"/>
      <c r="UUJ208" s="422"/>
      <c r="UUK208" s="422"/>
      <c r="UUL208" s="422"/>
      <c r="UUM208" s="422"/>
      <c r="UUN208" s="422"/>
      <c r="UUO208" s="422"/>
      <c r="UUP208" s="422"/>
      <c r="UUQ208" s="422"/>
      <c r="UUR208" s="422"/>
      <c r="UUS208" s="422"/>
      <c r="UUT208" s="422"/>
      <c r="UUU208" s="422"/>
      <c r="UUV208" s="422"/>
      <c r="UUW208" s="422"/>
      <c r="UUX208" s="422"/>
      <c r="UUY208" s="422"/>
      <c r="UUZ208" s="422"/>
      <c r="UVA208" s="422"/>
      <c r="UVB208" s="422"/>
      <c r="UVC208" s="422"/>
      <c r="UVD208" s="422"/>
      <c r="UVE208" s="422"/>
      <c r="UVF208" s="422"/>
      <c r="UVG208" s="422"/>
      <c r="UVH208" s="422"/>
      <c r="UVI208" s="422"/>
      <c r="UVJ208" s="422"/>
      <c r="UVK208" s="422"/>
      <c r="UVL208" s="422"/>
      <c r="UVM208" s="422"/>
      <c r="UVN208" s="422"/>
      <c r="UVO208" s="422"/>
      <c r="UVP208" s="422"/>
      <c r="UVQ208" s="422"/>
      <c r="UVR208" s="422"/>
      <c r="UVS208" s="422"/>
      <c r="UVT208" s="422"/>
      <c r="UVU208" s="422"/>
      <c r="UVV208" s="422"/>
      <c r="UVW208" s="422"/>
      <c r="UVX208" s="422"/>
      <c r="UVY208" s="422"/>
      <c r="UVZ208" s="422"/>
      <c r="UWA208" s="422"/>
      <c r="UWB208" s="422"/>
      <c r="UWC208" s="422"/>
      <c r="UWD208" s="422"/>
      <c r="UWE208" s="422"/>
      <c r="UWF208" s="422"/>
      <c r="UWG208" s="422"/>
      <c r="UWH208" s="422"/>
      <c r="UWI208" s="422"/>
      <c r="UWJ208" s="422"/>
      <c r="UWK208" s="422"/>
      <c r="UWL208" s="422"/>
      <c r="UWM208" s="422"/>
      <c r="UWN208" s="422"/>
      <c r="UWO208" s="422"/>
      <c r="UWP208" s="422"/>
      <c r="UWQ208" s="422"/>
      <c r="UWR208" s="422"/>
      <c r="UWS208" s="422"/>
      <c r="UWT208" s="422"/>
      <c r="UWU208" s="422"/>
      <c r="UWV208" s="422"/>
      <c r="UWW208" s="422"/>
      <c r="UWX208" s="422"/>
      <c r="UWY208" s="422"/>
      <c r="UWZ208" s="422"/>
      <c r="UXA208" s="422"/>
      <c r="UXB208" s="422"/>
      <c r="UXC208" s="422"/>
      <c r="UXD208" s="422"/>
      <c r="UXE208" s="422"/>
      <c r="UXF208" s="422"/>
      <c r="UXG208" s="422"/>
      <c r="UXH208" s="422"/>
      <c r="UXI208" s="422"/>
      <c r="UXJ208" s="422"/>
      <c r="UXK208" s="422"/>
      <c r="UXL208" s="422"/>
      <c r="UXM208" s="422"/>
      <c r="UXN208" s="422"/>
      <c r="UXO208" s="422"/>
      <c r="UXP208" s="422"/>
      <c r="UXQ208" s="422"/>
      <c r="UXR208" s="422"/>
      <c r="UXS208" s="422"/>
      <c r="UXT208" s="422"/>
      <c r="UXU208" s="422"/>
      <c r="UXV208" s="422"/>
      <c r="UXW208" s="422"/>
      <c r="UXX208" s="422"/>
      <c r="UXY208" s="422"/>
      <c r="UXZ208" s="422"/>
      <c r="UYA208" s="422"/>
      <c r="UYB208" s="422"/>
      <c r="UYC208" s="422"/>
      <c r="UYD208" s="422"/>
      <c r="UYE208" s="422"/>
      <c r="UYF208" s="422"/>
      <c r="UYG208" s="422"/>
      <c r="UYH208" s="422"/>
      <c r="UYI208" s="422"/>
      <c r="UYJ208" s="422"/>
      <c r="UYK208" s="422"/>
      <c r="UYL208" s="422"/>
      <c r="UYM208" s="422"/>
      <c r="UYN208" s="422"/>
      <c r="UYO208" s="422"/>
      <c r="UYP208" s="422"/>
      <c r="UYQ208" s="422"/>
      <c r="UYR208" s="422"/>
      <c r="UYS208" s="422"/>
      <c r="UYT208" s="422"/>
      <c r="UYU208" s="422"/>
      <c r="UYV208" s="422"/>
      <c r="UYW208" s="422"/>
      <c r="UYX208" s="422"/>
      <c r="UYY208" s="422"/>
      <c r="UYZ208" s="422"/>
      <c r="UZA208" s="422"/>
      <c r="UZB208" s="422"/>
      <c r="UZC208" s="422"/>
      <c r="UZD208" s="422"/>
      <c r="UZE208" s="422"/>
      <c r="UZF208" s="422"/>
      <c r="UZG208" s="422"/>
      <c r="UZH208" s="422"/>
      <c r="UZI208" s="422"/>
      <c r="UZJ208" s="422"/>
      <c r="UZK208" s="422"/>
      <c r="UZL208" s="422"/>
      <c r="UZM208" s="422"/>
      <c r="UZN208" s="422"/>
      <c r="UZO208" s="422"/>
      <c r="UZP208" s="422"/>
      <c r="UZQ208" s="422"/>
      <c r="UZR208" s="422"/>
      <c r="UZS208" s="422"/>
      <c r="UZT208" s="422"/>
      <c r="UZU208" s="422"/>
      <c r="UZV208" s="422"/>
      <c r="UZW208" s="422"/>
      <c r="UZX208" s="422"/>
      <c r="UZY208" s="422"/>
      <c r="UZZ208" s="422"/>
      <c r="VAA208" s="422"/>
      <c r="VAB208" s="422"/>
      <c r="VAC208" s="422"/>
      <c r="VAD208" s="422"/>
      <c r="VAE208" s="422"/>
      <c r="VAF208" s="422"/>
      <c r="VAG208" s="422"/>
      <c r="VAH208" s="422"/>
      <c r="VAI208" s="422"/>
      <c r="VAJ208" s="422"/>
      <c r="VAK208" s="422"/>
      <c r="VAL208" s="422"/>
      <c r="VAM208" s="422"/>
      <c r="VAN208" s="422"/>
      <c r="VAO208" s="422"/>
      <c r="VAP208" s="422"/>
      <c r="VAQ208" s="422"/>
      <c r="VAR208" s="422"/>
      <c r="VAS208" s="422"/>
      <c r="VAT208" s="422"/>
      <c r="VAU208" s="422"/>
      <c r="VAV208" s="422"/>
      <c r="VAW208" s="422"/>
      <c r="VAX208" s="422"/>
      <c r="VAY208" s="422"/>
      <c r="VAZ208" s="422"/>
      <c r="VBA208" s="422"/>
      <c r="VBB208" s="422"/>
      <c r="VBC208" s="422"/>
      <c r="VBD208" s="422"/>
      <c r="VBE208" s="422"/>
      <c r="VBF208" s="422"/>
      <c r="VBG208" s="422"/>
      <c r="VBH208" s="422"/>
      <c r="VBI208" s="422"/>
      <c r="VBJ208" s="422"/>
      <c r="VBK208" s="422"/>
      <c r="VBL208" s="422"/>
      <c r="VBM208" s="422"/>
      <c r="VBN208" s="422"/>
      <c r="VBO208" s="422"/>
      <c r="VBP208" s="422"/>
      <c r="VBQ208" s="422"/>
      <c r="VBR208" s="422"/>
      <c r="VBS208" s="422"/>
      <c r="VBT208" s="422"/>
      <c r="VBU208" s="422"/>
      <c r="VBV208" s="422"/>
      <c r="VBW208" s="422"/>
      <c r="VBX208" s="422"/>
      <c r="VBY208" s="422"/>
      <c r="VBZ208" s="422"/>
      <c r="VCA208" s="422"/>
      <c r="VCB208" s="422"/>
      <c r="VCC208" s="422"/>
      <c r="VCD208" s="422"/>
      <c r="VCE208" s="422"/>
      <c r="VCF208" s="422"/>
      <c r="VCG208" s="422"/>
      <c r="VCH208" s="422"/>
      <c r="VCI208" s="422"/>
      <c r="VCJ208" s="422"/>
      <c r="VCK208" s="422"/>
      <c r="VCL208" s="422"/>
      <c r="VCM208" s="422"/>
      <c r="VCN208" s="422"/>
      <c r="VCO208" s="422"/>
      <c r="VCP208" s="422"/>
      <c r="VCQ208" s="422"/>
      <c r="VCR208" s="422"/>
      <c r="VCS208" s="422"/>
      <c r="VCT208" s="422"/>
      <c r="VCU208" s="422"/>
      <c r="VCV208" s="422"/>
      <c r="VCW208" s="422"/>
      <c r="VCX208" s="422"/>
      <c r="VCY208" s="422"/>
      <c r="VCZ208" s="422"/>
      <c r="VDA208" s="422"/>
      <c r="VDB208" s="422"/>
      <c r="VDC208" s="422"/>
      <c r="VDD208" s="422"/>
      <c r="VDE208" s="422"/>
      <c r="VDF208" s="422"/>
      <c r="VDG208" s="422"/>
      <c r="VDH208" s="422"/>
      <c r="VDI208" s="422"/>
      <c r="VDJ208" s="422"/>
      <c r="VDK208" s="422"/>
      <c r="VDL208" s="422"/>
      <c r="VDM208" s="422"/>
      <c r="VDN208" s="422"/>
      <c r="VDO208" s="422"/>
      <c r="VDP208" s="422"/>
      <c r="VDQ208" s="422"/>
      <c r="VDR208" s="422"/>
      <c r="VDS208" s="422"/>
      <c r="VDT208" s="422"/>
      <c r="VDU208" s="422"/>
      <c r="VDV208" s="422"/>
      <c r="VDW208" s="422"/>
      <c r="VDX208" s="422"/>
      <c r="VDY208" s="422"/>
      <c r="VDZ208" s="422"/>
      <c r="VEA208" s="422"/>
      <c r="VEB208" s="422"/>
      <c r="VEC208" s="422"/>
      <c r="VED208" s="422"/>
      <c r="VEE208" s="422"/>
      <c r="VEF208" s="422"/>
      <c r="VEG208" s="422"/>
      <c r="VEH208" s="422"/>
      <c r="VEI208" s="422"/>
      <c r="VEJ208" s="422"/>
      <c r="VEK208" s="422"/>
      <c r="VEL208" s="422"/>
      <c r="VEM208" s="422"/>
      <c r="VEN208" s="422"/>
      <c r="VEO208" s="422"/>
      <c r="VEP208" s="422"/>
      <c r="VEQ208" s="422"/>
      <c r="VER208" s="422"/>
      <c r="VES208" s="422"/>
      <c r="VET208" s="422"/>
      <c r="VEU208" s="422"/>
      <c r="VEV208" s="422"/>
      <c r="VEW208" s="422"/>
      <c r="VEX208" s="422"/>
      <c r="VEY208" s="422"/>
      <c r="VEZ208" s="422"/>
      <c r="VFA208" s="422"/>
      <c r="VFB208" s="422"/>
      <c r="VFC208" s="422"/>
      <c r="VFD208" s="422"/>
      <c r="VFE208" s="422"/>
      <c r="VFF208" s="422"/>
      <c r="VFG208" s="422"/>
      <c r="VFH208" s="422"/>
      <c r="VFI208" s="422"/>
      <c r="VFJ208" s="422"/>
      <c r="VFK208" s="422"/>
      <c r="VFL208" s="422"/>
      <c r="VFM208" s="422"/>
      <c r="VFN208" s="422"/>
      <c r="VFO208" s="422"/>
      <c r="VFP208" s="422"/>
      <c r="VFQ208" s="422"/>
      <c r="VFR208" s="422"/>
      <c r="VFS208" s="422"/>
      <c r="VFT208" s="422"/>
      <c r="VFU208" s="422"/>
      <c r="VFV208" s="422"/>
      <c r="VFW208" s="422"/>
      <c r="VFX208" s="422"/>
      <c r="VFY208" s="422"/>
      <c r="VFZ208" s="422"/>
      <c r="VGA208" s="422"/>
      <c r="VGB208" s="422"/>
      <c r="VGC208" s="422"/>
      <c r="VGD208" s="422"/>
      <c r="VGE208" s="422"/>
      <c r="VGF208" s="422"/>
      <c r="VGG208" s="422"/>
      <c r="VGH208" s="422"/>
      <c r="VGI208" s="422"/>
      <c r="VGJ208" s="422"/>
      <c r="VGK208" s="422"/>
      <c r="VGL208" s="422"/>
      <c r="VGM208" s="422"/>
      <c r="VGN208" s="422"/>
      <c r="VGO208" s="422"/>
      <c r="VGP208" s="422"/>
      <c r="VGQ208" s="422"/>
      <c r="VGR208" s="422"/>
      <c r="VGS208" s="422"/>
      <c r="VGT208" s="422"/>
      <c r="VGU208" s="422"/>
      <c r="VGV208" s="422"/>
      <c r="VGW208" s="422"/>
      <c r="VGX208" s="422"/>
      <c r="VGY208" s="422"/>
      <c r="VGZ208" s="422"/>
      <c r="VHA208" s="422"/>
      <c r="VHB208" s="422"/>
      <c r="VHC208" s="422"/>
      <c r="VHD208" s="422"/>
      <c r="VHE208" s="422"/>
      <c r="VHF208" s="422"/>
      <c r="VHG208" s="422"/>
      <c r="VHH208" s="422"/>
      <c r="VHI208" s="422"/>
      <c r="VHJ208" s="422"/>
      <c r="VHK208" s="422"/>
      <c r="VHL208" s="422"/>
      <c r="VHM208" s="422"/>
      <c r="VHN208" s="422"/>
      <c r="VHO208" s="422"/>
      <c r="VHP208" s="422"/>
      <c r="VHQ208" s="422"/>
      <c r="VHR208" s="422"/>
      <c r="VHS208" s="422"/>
      <c r="VHT208" s="422"/>
      <c r="VHU208" s="422"/>
      <c r="VHV208" s="422"/>
      <c r="VHW208" s="422"/>
      <c r="VHX208" s="422"/>
      <c r="VHY208" s="422"/>
      <c r="VHZ208" s="422"/>
      <c r="VIA208" s="422"/>
      <c r="VIB208" s="422"/>
      <c r="VIC208" s="422"/>
      <c r="VID208" s="422"/>
      <c r="VIE208" s="422"/>
      <c r="VIF208" s="422"/>
      <c r="VIG208" s="422"/>
      <c r="VIH208" s="422"/>
      <c r="VII208" s="422"/>
      <c r="VIJ208" s="422"/>
      <c r="VIK208" s="422"/>
      <c r="VIL208" s="422"/>
      <c r="VIM208" s="422"/>
      <c r="VIN208" s="422"/>
      <c r="VIO208" s="422"/>
      <c r="VIP208" s="422"/>
      <c r="VIQ208" s="422"/>
      <c r="VIR208" s="422"/>
      <c r="VIS208" s="422"/>
      <c r="VIT208" s="422"/>
      <c r="VIU208" s="422"/>
      <c r="VIV208" s="422"/>
      <c r="VIW208" s="422"/>
      <c r="VIX208" s="422"/>
      <c r="VIY208" s="422"/>
      <c r="VIZ208" s="422"/>
      <c r="VJA208" s="422"/>
      <c r="VJB208" s="422"/>
      <c r="VJC208" s="422"/>
      <c r="VJD208" s="422"/>
      <c r="VJE208" s="422"/>
      <c r="VJF208" s="422"/>
      <c r="VJG208" s="422"/>
      <c r="VJH208" s="422"/>
      <c r="VJI208" s="422"/>
      <c r="VJJ208" s="422"/>
      <c r="VJK208" s="422"/>
      <c r="VJL208" s="422"/>
      <c r="VJM208" s="422"/>
      <c r="VJN208" s="422"/>
      <c r="VJO208" s="422"/>
      <c r="VJP208" s="422"/>
      <c r="VJQ208" s="422"/>
      <c r="VJR208" s="422"/>
      <c r="VJS208" s="422"/>
      <c r="VJT208" s="422"/>
      <c r="VJU208" s="422"/>
      <c r="VJV208" s="422"/>
      <c r="VJW208" s="422"/>
      <c r="VJX208" s="422"/>
      <c r="VJY208" s="422"/>
      <c r="VJZ208" s="422"/>
      <c r="VKA208" s="422"/>
      <c r="VKB208" s="422"/>
      <c r="VKC208" s="422"/>
      <c r="VKD208" s="422"/>
      <c r="VKE208" s="422"/>
      <c r="VKF208" s="422"/>
      <c r="VKG208" s="422"/>
      <c r="VKH208" s="422"/>
      <c r="VKI208" s="422"/>
      <c r="VKJ208" s="422"/>
      <c r="VKK208" s="422"/>
      <c r="VKL208" s="422"/>
      <c r="VKM208" s="422"/>
      <c r="VKN208" s="422"/>
      <c r="VKO208" s="422"/>
      <c r="VKP208" s="422"/>
      <c r="VKQ208" s="422"/>
      <c r="VKR208" s="422"/>
      <c r="VKS208" s="422"/>
      <c r="VKT208" s="422"/>
      <c r="VKU208" s="422"/>
      <c r="VKV208" s="422"/>
      <c r="VKW208" s="422"/>
      <c r="VKX208" s="422"/>
      <c r="VKY208" s="422"/>
      <c r="VKZ208" s="422"/>
      <c r="VLA208" s="422"/>
      <c r="VLB208" s="422"/>
      <c r="VLC208" s="422"/>
      <c r="VLD208" s="422"/>
      <c r="VLE208" s="422"/>
      <c r="VLF208" s="422"/>
      <c r="VLG208" s="422"/>
      <c r="VLH208" s="422"/>
      <c r="VLI208" s="422"/>
      <c r="VLJ208" s="422"/>
      <c r="VLK208" s="422"/>
      <c r="VLL208" s="422"/>
      <c r="VLM208" s="422"/>
      <c r="VLN208" s="422"/>
      <c r="VLO208" s="422"/>
      <c r="VLP208" s="422"/>
      <c r="VLQ208" s="422"/>
      <c r="VLR208" s="422"/>
      <c r="VLS208" s="422"/>
      <c r="VLT208" s="422"/>
      <c r="VLU208" s="422"/>
      <c r="VLV208" s="422"/>
      <c r="VLW208" s="422"/>
      <c r="VLX208" s="422"/>
      <c r="VLY208" s="422"/>
      <c r="VLZ208" s="422"/>
      <c r="VMA208" s="422"/>
      <c r="VMB208" s="422"/>
      <c r="VMC208" s="422"/>
      <c r="VMD208" s="422"/>
      <c r="VME208" s="422"/>
      <c r="VMF208" s="422"/>
      <c r="VMG208" s="422"/>
      <c r="VMH208" s="422"/>
      <c r="VMI208" s="422"/>
      <c r="VMJ208" s="422"/>
      <c r="VMK208" s="422"/>
      <c r="VML208" s="422"/>
      <c r="VMM208" s="422"/>
      <c r="VMN208" s="422"/>
      <c r="VMO208" s="422"/>
      <c r="VMP208" s="422"/>
      <c r="VMQ208" s="422"/>
      <c r="VMR208" s="422"/>
      <c r="VMS208" s="422"/>
      <c r="VMT208" s="422"/>
      <c r="VMU208" s="422"/>
      <c r="VMV208" s="422"/>
      <c r="VMW208" s="422"/>
      <c r="VMX208" s="422"/>
      <c r="VMY208" s="422"/>
      <c r="VMZ208" s="422"/>
      <c r="VNA208" s="422"/>
      <c r="VNB208" s="422"/>
      <c r="VNC208" s="422"/>
      <c r="VND208" s="422"/>
      <c r="VNE208" s="422"/>
      <c r="VNF208" s="422"/>
      <c r="VNG208" s="422"/>
      <c r="VNH208" s="422"/>
      <c r="VNI208" s="422"/>
      <c r="VNJ208" s="422"/>
      <c r="VNK208" s="422"/>
      <c r="VNL208" s="422"/>
      <c r="VNM208" s="422"/>
      <c r="VNN208" s="422"/>
      <c r="VNO208" s="422"/>
      <c r="VNP208" s="422"/>
      <c r="VNQ208" s="422"/>
      <c r="VNR208" s="422"/>
      <c r="VNS208" s="422"/>
      <c r="VNT208" s="422"/>
      <c r="VNU208" s="422"/>
      <c r="VNV208" s="422"/>
      <c r="VNW208" s="422"/>
      <c r="VNX208" s="422"/>
      <c r="VNY208" s="422"/>
      <c r="VNZ208" s="422"/>
      <c r="VOA208" s="422"/>
      <c r="VOB208" s="422"/>
      <c r="VOC208" s="422"/>
      <c r="VOD208" s="422"/>
      <c r="VOE208" s="422"/>
      <c r="VOF208" s="422"/>
      <c r="VOG208" s="422"/>
      <c r="VOH208" s="422"/>
      <c r="VOI208" s="422"/>
      <c r="VOJ208" s="422"/>
      <c r="VOK208" s="422"/>
      <c r="VOL208" s="422"/>
      <c r="VOM208" s="422"/>
      <c r="VON208" s="422"/>
      <c r="VOO208" s="422"/>
      <c r="VOP208" s="422"/>
      <c r="VOQ208" s="422"/>
      <c r="VOR208" s="422"/>
      <c r="VOS208" s="422"/>
      <c r="VOT208" s="422"/>
      <c r="VOU208" s="422"/>
      <c r="VOV208" s="422"/>
      <c r="VOW208" s="422"/>
      <c r="VOX208" s="422"/>
      <c r="VOY208" s="422"/>
      <c r="VOZ208" s="422"/>
      <c r="VPA208" s="422"/>
      <c r="VPB208" s="422"/>
      <c r="VPC208" s="422"/>
      <c r="VPD208" s="422"/>
      <c r="VPE208" s="422"/>
      <c r="VPF208" s="422"/>
      <c r="VPG208" s="422"/>
      <c r="VPH208" s="422"/>
      <c r="VPI208" s="422"/>
      <c r="VPJ208" s="422"/>
      <c r="VPK208" s="422"/>
      <c r="VPL208" s="422"/>
      <c r="VPM208" s="422"/>
      <c r="VPN208" s="422"/>
      <c r="VPO208" s="422"/>
      <c r="VPP208" s="422"/>
      <c r="VPQ208" s="422"/>
      <c r="VPR208" s="422"/>
      <c r="VPS208" s="422"/>
      <c r="VPT208" s="422"/>
      <c r="VPU208" s="422"/>
      <c r="VPV208" s="422"/>
      <c r="VPW208" s="422"/>
      <c r="VPX208" s="422"/>
      <c r="VPY208" s="422"/>
      <c r="VPZ208" s="422"/>
      <c r="VQA208" s="422"/>
      <c r="VQB208" s="422"/>
      <c r="VQC208" s="422"/>
      <c r="VQD208" s="422"/>
      <c r="VQE208" s="422"/>
      <c r="VQF208" s="422"/>
      <c r="VQG208" s="422"/>
      <c r="VQH208" s="422"/>
      <c r="VQI208" s="422"/>
      <c r="VQJ208" s="422"/>
      <c r="VQK208" s="422"/>
      <c r="VQL208" s="422"/>
      <c r="VQM208" s="422"/>
      <c r="VQN208" s="422"/>
      <c r="VQO208" s="422"/>
      <c r="VQP208" s="422"/>
      <c r="VQQ208" s="422"/>
      <c r="VQR208" s="422"/>
      <c r="VQS208" s="422"/>
      <c r="VQT208" s="422"/>
      <c r="VQU208" s="422"/>
      <c r="VQV208" s="422"/>
      <c r="VQW208" s="422"/>
      <c r="VQX208" s="422"/>
      <c r="VQY208" s="422"/>
      <c r="VQZ208" s="422"/>
      <c r="VRA208" s="422"/>
      <c r="VRB208" s="422"/>
      <c r="VRC208" s="422"/>
      <c r="VRD208" s="422"/>
      <c r="VRE208" s="422"/>
      <c r="VRF208" s="422"/>
      <c r="VRG208" s="422"/>
      <c r="VRH208" s="422"/>
      <c r="VRI208" s="422"/>
      <c r="VRJ208" s="422"/>
      <c r="VRK208" s="422"/>
      <c r="VRL208" s="422"/>
      <c r="VRM208" s="422"/>
      <c r="VRN208" s="422"/>
      <c r="VRO208" s="422"/>
      <c r="VRP208" s="422"/>
      <c r="VRQ208" s="422"/>
      <c r="VRR208" s="422"/>
      <c r="VRS208" s="422"/>
      <c r="VRT208" s="422"/>
      <c r="VRU208" s="422"/>
      <c r="VRV208" s="422"/>
      <c r="VRW208" s="422"/>
      <c r="VRX208" s="422"/>
      <c r="VRY208" s="422"/>
      <c r="VRZ208" s="422"/>
      <c r="VSA208" s="422"/>
      <c r="VSB208" s="422"/>
      <c r="VSC208" s="422"/>
      <c r="VSD208" s="422"/>
      <c r="VSE208" s="422"/>
      <c r="VSF208" s="422"/>
      <c r="VSG208" s="422"/>
      <c r="VSH208" s="422"/>
      <c r="VSI208" s="422"/>
      <c r="VSJ208" s="422"/>
      <c r="VSK208" s="422"/>
      <c r="VSL208" s="422"/>
      <c r="VSM208" s="422"/>
      <c r="VSN208" s="422"/>
      <c r="VSO208" s="422"/>
      <c r="VSP208" s="422"/>
      <c r="VSQ208" s="422"/>
      <c r="VSR208" s="422"/>
      <c r="VSS208" s="422"/>
      <c r="VST208" s="422"/>
      <c r="VSU208" s="422"/>
      <c r="VSV208" s="422"/>
      <c r="VSW208" s="422"/>
      <c r="VSX208" s="422"/>
      <c r="VSY208" s="422"/>
      <c r="VSZ208" s="422"/>
      <c r="VTA208" s="422"/>
      <c r="VTB208" s="422"/>
      <c r="VTC208" s="422"/>
      <c r="VTD208" s="422"/>
      <c r="VTE208" s="422"/>
      <c r="VTF208" s="422"/>
      <c r="VTG208" s="422"/>
      <c r="VTH208" s="422"/>
      <c r="VTI208" s="422"/>
      <c r="VTJ208" s="422"/>
      <c r="VTK208" s="422"/>
      <c r="VTL208" s="422"/>
      <c r="VTM208" s="422"/>
      <c r="VTN208" s="422"/>
      <c r="VTO208" s="422"/>
      <c r="VTP208" s="422"/>
      <c r="VTQ208" s="422"/>
      <c r="VTR208" s="422"/>
      <c r="VTS208" s="422"/>
      <c r="VTT208" s="422"/>
      <c r="VTU208" s="422"/>
      <c r="VTV208" s="422"/>
      <c r="VTW208" s="422"/>
      <c r="VTX208" s="422"/>
      <c r="VTY208" s="422"/>
      <c r="VTZ208" s="422"/>
      <c r="VUA208" s="422"/>
      <c r="VUB208" s="422"/>
      <c r="VUC208" s="422"/>
      <c r="VUD208" s="422"/>
      <c r="VUE208" s="422"/>
      <c r="VUF208" s="422"/>
      <c r="VUG208" s="422"/>
      <c r="VUH208" s="422"/>
      <c r="VUI208" s="422"/>
      <c r="VUJ208" s="422"/>
      <c r="VUK208" s="422"/>
      <c r="VUL208" s="422"/>
      <c r="VUM208" s="422"/>
      <c r="VUN208" s="422"/>
      <c r="VUO208" s="422"/>
      <c r="VUP208" s="422"/>
      <c r="VUQ208" s="422"/>
      <c r="VUR208" s="422"/>
      <c r="VUS208" s="422"/>
      <c r="VUT208" s="422"/>
      <c r="VUU208" s="422"/>
      <c r="VUV208" s="422"/>
      <c r="VUW208" s="422"/>
      <c r="VUX208" s="422"/>
      <c r="VUY208" s="422"/>
      <c r="VUZ208" s="422"/>
      <c r="VVA208" s="422"/>
      <c r="VVB208" s="422"/>
      <c r="VVC208" s="422"/>
      <c r="VVD208" s="422"/>
      <c r="VVE208" s="422"/>
      <c r="VVF208" s="422"/>
      <c r="VVG208" s="422"/>
      <c r="VVH208" s="422"/>
      <c r="VVI208" s="422"/>
      <c r="VVJ208" s="422"/>
      <c r="VVK208" s="422"/>
      <c r="VVL208" s="422"/>
      <c r="VVM208" s="422"/>
      <c r="VVN208" s="422"/>
      <c r="VVO208" s="422"/>
      <c r="VVP208" s="422"/>
      <c r="VVQ208" s="422"/>
      <c r="VVR208" s="422"/>
      <c r="VVS208" s="422"/>
      <c r="VVT208" s="422"/>
      <c r="VVU208" s="422"/>
      <c r="VVV208" s="422"/>
      <c r="VVW208" s="422"/>
      <c r="VVX208" s="422"/>
      <c r="VVY208" s="422"/>
      <c r="VVZ208" s="422"/>
      <c r="VWA208" s="422"/>
      <c r="VWB208" s="422"/>
      <c r="VWC208" s="422"/>
      <c r="VWD208" s="422"/>
      <c r="VWE208" s="422"/>
      <c r="VWF208" s="422"/>
      <c r="VWG208" s="422"/>
      <c r="VWH208" s="422"/>
      <c r="VWI208" s="422"/>
      <c r="VWJ208" s="422"/>
      <c r="VWK208" s="422"/>
      <c r="VWL208" s="422"/>
      <c r="VWM208" s="422"/>
      <c r="VWN208" s="422"/>
      <c r="VWO208" s="422"/>
      <c r="VWP208" s="422"/>
      <c r="VWQ208" s="422"/>
      <c r="VWR208" s="422"/>
      <c r="VWS208" s="422"/>
      <c r="VWT208" s="422"/>
      <c r="VWU208" s="422"/>
      <c r="VWV208" s="422"/>
      <c r="VWW208" s="422"/>
      <c r="VWX208" s="422"/>
      <c r="VWY208" s="422"/>
      <c r="VWZ208" s="422"/>
      <c r="VXA208" s="422"/>
      <c r="VXB208" s="422"/>
      <c r="VXC208" s="422"/>
      <c r="VXD208" s="422"/>
      <c r="VXE208" s="422"/>
      <c r="VXF208" s="422"/>
      <c r="VXG208" s="422"/>
      <c r="VXH208" s="422"/>
      <c r="VXI208" s="422"/>
      <c r="VXJ208" s="422"/>
      <c r="VXK208" s="422"/>
      <c r="VXL208" s="422"/>
      <c r="VXM208" s="422"/>
      <c r="VXN208" s="422"/>
      <c r="VXO208" s="422"/>
      <c r="VXP208" s="422"/>
      <c r="VXQ208" s="422"/>
      <c r="VXR208" s="422"/>
      <c r="VXS208" s="422"/>
      <c r="VXT208" s="422"/>
      <c r="VXU208" s="422"/>
      <c r="VXV208" s="422"/>
      <c r="VXW208" s="422"/>
      <c r="VXX208" s="422"/>
      <c r="VXY208" s="422"/>
      <c r="VXZ208" s="422"/>
      <c r="VYA208" s="422"/>
      <c r="VYB208" s="422"/>
      <c r="VYC208" s="422"/>
      <c r="VYD208" s="422"/>
      <c r="VYE208" s="422"/>
      <c r="VYF208" s="422"/>
      <c r="VYG208" s="422"/>
      <c r="VYH208" s="422"/>
      <c r="VYI208" s="422"/>
      <c r="VYJ208" s="422"/>
      <c r="VYK208" s="422"/>
      <c r="VYL208" s="422"/>
      <c r="VYM208" s="422"/>
      <c r="VYN208" s="422"/>
      <c r="VYO208" s="422"/>
      <c r="VYP208" s="422"/>
      <c r="VYQ208" s="422"/>
      <c r="VYR208" s="422"/>
      <c r="VYS208" s="422"/>
      <c r="VYT208" s="422"/>
      <c r="VYU208" s="422"/>
      <c r="VYV208" s="422"/>
      <c r="VYW208" s="422"/>
      <c r="VYX208" s="422"/>
      <c r="VYY208" s="422"/>
      <c r="VYZ208" s="422"/>
      <c r="VZA208" s="422"/>
      <c r="VZB208" s="422"/>
      <c r="VZC208" s="422"/>
      <c r="VZD208" s="422"/>
      <c r="VZE208" s="422"/>
      <c r="VZF208" s="422"/>
      <c r="VZG208" s="422"/>
      <c r="VZH208" s="422"/>
      <c r="VZI208" s="422"/>
      <c r="VZJ208" s="422"/>
      <c r="VZK208" s="422"/>
      <c r="VZL208" s="422"/>
      <c r="VZM208" s="422"/>
      <c r="VZN208" s="422"/>
      <c r="VZO208" s="422"/>
      <c r="VZP208" s="422"/>
      <c r="VZQ208" s="422"/>
      <c r="VZR208" s="422"/>
      <c r="VZS208" s="422"/>
      <c r="VZT208" s="422"/>
      <c r="VZU208" s="422"/>
      <c r="VZV208" s="422"/>
      <c r="VZW208" s="422"/>
      <c r="VZX208" s="422"/>
      <c r="VZY208" s="422"/>
      <c r="VZZ208" s="422"/>
      <c r="WAA208" s="422"/>
      <c r="WAB208" s="422"/>
      <c r="WAC208" s="422"/>
      <c r="WAD208" s="422"/>
      <c r="WAE208" s="422"/>
      <c r="WAF208" s="422"/>
      <c r="WAG208" s="422"/>
      <c r="WAH208" s="422"/>
      <c r="WAI208" s="422"/>
      <c r="WAJ208" s="422"/>
      <c r="WAK208" s="422"/>
      <c r="WAL208" s="422"/>
      <c r="WAM208" s="422"/>
      <c r="WAN208" s="422"/>
      <c r="WAO208" s="422"/>
      <c r="WAP208" s="422"/>
      <c r="WAQ208" s="422"/>
      <c r="WAR208" s="422"/>
      <c r="WAS208" s="422"/>
      <c r="WAT208" s="422"/>
      <c r="WAU208" s="422"/>
      <c r="WAV208" s="422"/>
      <c r="WAW208" s="422"/>
      <c r="WAX208" s="422"/>
      <c r="WAY208" s="422"/>
      <c r="WAZ208" s="422"/>
      <c r="WBA208" s="422"/>
      <c r="WBB208" s="422"/>
      <c r="WBC208" s="422"/>
      <c r="WBD208" s="422"/>
      <c r="WBE208" s="422"/>
      <c r="WBF208" s="422"/>
      <c r="WBG208" s="422"/>
      <c r="WBH208" s="422"/>
      <c r="WBI208" s="422"/>
      <c r="WBJ208" s="422"/>
      <c r="WBK208" s="422"/>
      <c r="WBL208" s="422"/>
      <c r="WBM208" s="422"/>
      <c r="WBN208" s="422"/>
      <c r="WBO208" s="422"/>
      <c r="WBP208" s="422"/>
      <c r="WBQ208" s="422"/>
      <c r="WBR208" s="422"/>
      <c r="WBS208" s="422"/>
      <c r="WBT208" s="422"/>
      <c r="WBU208" s="422"/>
      <c r="WBV208" s="422"/>
      <c r="WBW208" s="422"/>
      <c r="WBX208" s="422"/>
      <c r="WBY208" s="422"/>
      <c r="WBZ208" s="422"/>
      <c r="WCA208" s="422"/>
      <c r="WCB208" s="422"/>
      <c r="WCC208" s="422"/>
      <c r="WCD208" s="422"/>
      <c r="WCE208" s="422"/>
      <c r="WCF208" s="422"/>
      <c r="WCG208" s="422"/>
      <c r="WCH208" s="422"/>
      <c r="WCI208" s="422"/>
      <c r="WCJ208" s="422"/>
      <c r="WCK208" s="422"/>
      <c r="WCL208" s="422"/>
      <c r="WCM208" s="422"/>
      <c r="WCN208" s="422"/>
      <c r="WCO208" s="422"/>
      <c r="WCP208" s="422"/>
      <c r="WCQ208" s="422"/>
      <c r="WCR208" s="422"/>
      <c r="WCS208" s="422"/>
      <c r="WCT208" s="422"/>
      <c r="WCU208" s="422"/>
      <c r="WCV208" s="422"/>
      <c r="WCW208" s="422"/>
      <c r="WCX208" s="422"/>
      <c r="WCY208" s="422"/>
      <c r="WCZ208" s="422"/>
      <c r="WDA208" s="422"/>
      <c r="WDB208" s="422"/>
      <c r="WDC208" s="422"/>
      <c r="WDD208" s="422"/>
      <c r="WDE208" s="422"/>
      <c r="WDF208" s="422"/>
      <c r="WDG208" s="422"/>
      <c r="WDH208" s="422"/>
      <c r="WDI208" s="422"/>
      <c r="WDJ208" s="422"/>
      <c r="WDK208" s="422"/>
      <c r="WDL208" s="422"/>
      <c r="WDM208" s="422"/>
      <c r="WDN208" s="422"/>
      <c r="WDO208" s="422"/>
      <c r="WDP208" s="422"/>
      <c r="WDQ208" s="422"/>
      <c r="WDR208" s="422"/>
      <c r="WDS208" s="422"/>
      <c r="WDT208" s="422"/>
      <c r="WDU208" s="422"/>
      <c r="WDV208" s="422"/>
      <c r="WDW208" s="422"/>
      <c r="WDX208" s="422"/>
      <c r="WDY208" s="422"/>
      <c r="WDZ208" s="422"/>
      <c r="WEA208" s="422"/>
      <c r="WEB208" s="422"/>
      <c r="WEC208" s="422"/>
      <c r="WED208" s="422"/>
      <c r="WEE208" s="422"/>
      <c r="WEF208" s="422"/>
      <c r="WEG208" s="422"/>
      <c r="WEH208" s="422"/>
      <c r="WEI208" s="422"/>
      <c r="WEJ208" s="422"/>
      <c r="WEK208" s="422"/>
      <c r="WEL208" s="422"/>
      <c r="WEM208" s="422"/>
      <c r="WEN208" s="422"/>
      <c r="WEO208" s="422"/>
      <c r="WEP208" s="422"/>
      <c r="WEQ208" s="422"/>
      <c r="WER208" s="422"/>
      <c r="WES208" s="422"/>
      <c r="WET208" s="422"/>
      <c r="WEU208" s="422"/>
      <c r="WEV208" s="422"/>
      <c r="WEW208" s="422"/>
      <c r="WEX208" s="422"/>
      <c r="WEY208" s="422"/>
      <c r="WEZ208" s="422"/>
      <c r="WFA208" s="422"/>
      <c r="WFB208" s="422"/>
      <c r="WFC208" s="422"/>
      <c r="WFD208" s="422"/>
      <c r="WFE208" s="422"/>
      <c r="WFF208" s="422"/>
      <c r="WFG208" s="422"/>
      <c r="WFH208" s="422"/>
      <c r="WFI208" s="422"/>
      <c r="WFJ208" s="422"/>
      <c r="WFK208" s="422"/>
      <c r="WFL208" s="422"/>
      <c r="WFM208" s="422"/>
      <c r="WFN208" s="422"/>
      <c r="WFO208" s="422"/>
      <c r="WFP208" s="422"/>
      <c r="WFQ208" s="422"/>
      <c r="WFR208" s="422"/>
      <c r="WFS208" s="422"/>
      <c r="WFT208" s="422"/>
      <c r="WFU208" s="422"/>
      <c r="WFV208" s="422"/>
      <c r="WFW208" s="422"/>
      <c r="WFX208" s="422"/>
      <c r="WFY208" s="422"/>
      <c r="WFZ208" s="422"/>
      <c r="WGA208" s="422"/>
      <c r="WGB208" s="422"/>
      <c r="WGC208" s="422"/>
      <c r="WGD208" s="422"/>
      <c r="WGE208" s="422"/>
      <c r="WGF208" s="422"/>
      <c r="WGG208" s="422"/>
      <c r="WGH208" s="422"/>
      <c r="WGI208" s="422"/>
      <c r="WGJ208" s="422"/>
      <c r="WGK208" s="422"/>
      <c r="WGL208" s="422"/>
      <c r="WGM208" s="422"/>
      <c r="WGN208" s="422"/>
      <c r="WGO208" s="422"/>
      <c r="WGP208" s="422"/>
      <c r="WGQ208" s="422"/>
      <c r="WGR208" s="422"/>
      <c r="WGS208" s="422"/>
      <c r="WGT208" s="422"/>
      <c r="WGU208" s="422"/>
      <c r="WGV208" s="422"/>
      <c r="WGW208" s="422"/>
      <c r="WGX208" s="422"/>
      <c r="WGY208" s="422"/>
      <c r="WGZ208" s="422"/>
      <c r="WHA208" s="422"/>
      <c r="WHB208" s="422"/>
      <c r="WHC208" s="422"/>
      <c r="WHD208" s="422"/>
      <c r="WHE208" s="422"/>
      <c r="WHF208" s="422"/>
      <c r="WHG208" s="422"/>
      <c r="WHH208" s="422"/>
      <c r="WHI208" s="422"/>
      <c r="WHJ208" s="422"/>
      <c r="WHK208" s="422"/>
      <c r="WHL208" s="422"/>
      <c r="WHM208" s="422"/>
      <c r="WHN208" s="422"/>
      <c r="WHO208" s="422"/>
      <c r="WHP208" s="422"/>
      <c r="WHQ208" s="422"/>
      <c r="WHR208" s="422"/>
      <c r="WHS208" s="422"/>
      <c r="WHT208" s="422"/>
      <c r="WHU208" s="422"/>
      <c r="WHV208" s="422"/>
      <c r="WHW208" s="422"/>
      <c r="WHX208" s="422"/>
      <c r="WHY208" s="422"/>
      <c r="WHZ208" s="422"/>
      <c r="WIA208" s="422"/>
      <c r="WIB208" s="422"/>
      <c r="WIC208" s="422"/>
      <c r="WID208" s="422"/>
      <c r="WIE208" s="422"/>
      <c r="WIF208" s="422"/>
      <c r="WIG208" s="422"/>
      <c r="WIH208" s="422"/>
      <c r="WII208" s="422"/>
      <c r="WIJ208" s="422"/>
      <c r="WIK208" s="422"/>
      <c r="WIL208" s="422"/>
      <c r="WIM208" s="422"/>
      <c r="WIN208" s="422"/>
      <c r="WIO208" s="422"/>
      <c r="WIP208" s="422"/>
      <c r="WIQ208" s="422"/>
      <c r="WIR208" s="422"/>
      <c r="WIS208" s="422"/>
      <c r="WIT208" s="422"/>
      <c r="WIU208" s="422"/>
      <c r="WIV208" s="422"/>
      <c r="WIW208" s="422"/>
      <c r="WIX208" s="422"/>
      <c r="WIY208" s="422"/>
      <c r="WIZ208" s="422"/>
      <c r="WJA208" s="422"/>
      <c r="WJB208" s="422"/>
      <c r="WJC208" s="422"/>
      <c r="WJD208" s="422"/>
      <c r="WJE208" s="422"/>
      <c r="WJF208" s="422"/>
      <c r="WJG208" s="422"/>
      <c r="WJH208" s="422"/>
      <c r="WJI208" s="422"/>
      <c r="WJJ208" s="422"/>
      <c r="WJK208" s="422"/>
      <c r="WJL208" s="422"/>
      <c r="WJM208" s="422"/>
      <c r="WJN208" s="422"/>
      <c r="WJO208" s="422"/>
      <c r="WJP208" s="422"/>
      <c r="WJQ208" s="422"/>
      <c r="WJR208" s="422"/>
      <c r="WJS208" s="422"/>
      <c r="WJT208" s="422"/>
      <c r="WJU208" s="422"/>
      <c r="WJV208" s="422"/>
      <c r="WJW208" s="422"/>
      <c r="WJX208" s="422"/>
      <c r="WJY208" s="422"/>
      <c r="WJZ208" s="422"/>
      <c r="WKA208" s="422"/>
      <c r="WKB208" s="422"/>
      <c r="WKC208" s="422"/>
      <c r="WKD208" s="422"/>
      <c r="WKE208" s="422"/>
      <c r="WKF208" s="422"/>
      <c r="WKG208" s="422"/>
      <c r="WKH208" s="422"/>
      <c r="WKI208" s="422"/>
      <c r="WKJ208" s="422"/>
      <c r="WKK208" s="422"/>
      <c r="WKL208" s="422"/>
      <c r="WKM208" s="422"/>
      <c r="WKN208" s="422"/>
      <c r="WKO208" s="422"/>
      <c r="WKP208" s="422"/>
      <c r="WKQ208" s="422"/>
      <c r="WKR208" s="422"/>
      <c r="WKS208" s="422"/>
      <c r="WKT208" s="422"/>
      <c r="WKU208" s="422"/>
      <c r="WKV208" s="422"/>
      <c r="WKW208" s="422"/>
      <c r="WKX208" s="422"/>
      <c r="WKY208" s="422"/>
      <c r="WKZ208" s="422"/>
      <c r="WLA208" s="422"/>
      <c r="WLB208" s="422"/>
      <c r="WLC208" s="422"/>
      <c r="WLD208" s="422"/>
      <c r="WLE208" s="422"/>
      <c r="WLF208" s="422"/>
      <c r="WLG208" s="422"/>
      <c r="WLH208" s="422"/>
      <c r="WLI208" s="422"/>
      <c r="WLJ208" s="422"/>
      <c r="WLK208" s="422"/>
      <c r="WLL208" s="422"/>
      <c r="WLM208" s="422"/>
      <c r="WLN208" s="422"/>
      <c r="WLO208" s="422"/>
      <c r="WLP208" s="422"/>
      <c r="WLQ208" s="422"/>
      <c r="WLR208" s="422"/>
      <c r="WLS208" s="422"/>
      <c r="WLT208" s="422"/>
      <c r="WLU208" s="422"/>
      <c r="WLV208" s="422"/>
      <c r="WLW208" s="422"/>
      <c r="WLX208" s="422"/>
      <c r="WLY208" s="422"/>
      <c r="WLZ208" s="422"/>
      <c r="WMA208" s="422"/>
      <c r="WMB208" s="422"/>
      <c r="WMC208" s="422"/>
      <c r="WMD208" s="422"/>
      <c r="WME208" s="422"/>
      <c r="WMF208" s="422"/>
      <c r="WMG208" s="422"/>
      <c r="WMH208" s="422"/>
      <c r="WMI208" s="422"/>
      <c r="WMJ208" s="422"/>
      <c r="WMK208" s="422"/>
      <c r="WML208" s="422"/>
      <c r="WMM208" s="422"/>
      <c r="WMN208" s="422"/>
      <c r="WMO208" s="422"/>
      <c r="WMP208" s="422"/>
      <c r="WMQ208" s="422"/>
      <c r="WMR208" s="422"/>
      <c r="WMS208" s="422"/>
      <c r="WMT208" s="422"/>
      <c r="WMU208" s="422"/>
      <c r="WMV208" s="422"/>
      <c r="WMW208" s="422"/>
      <c r="WMX208" s="422"/>
      <c r="WMY208" s="422"/>
      <c r="WMZ208" s="422"/>
      <c r="WNA208" s="422"/>
      <c r="WNB208" s="422"/>
      <c r="WNC208" s="422"/>
      <c r="WND208" s="422"/>
      <c r="WNE208" s="422"/>
      <c r="WNF208" s="422"/>
      <c r="WNG208" s="422"/>
      <c r="WNH208" s="422"/>
      <c r="WNI208" s="422"/>
      <c r="WNJ208" s="422"/>
      <c r="WNK208" s="422"/>
      <c r="WNL208" s="422"/>
      <c r="WNM208" s="422"/>
      <c r="WNN208" s="422"/>
      <c r="WNO208" s="422"/>
      <c r="WNP208" s="422"/>
      <c r="WNQ208" s="422"/>
      <c r="WNR208" s="422"/>
      <c r="WNS208" s="422"/>
      <c r="WNT208" s="422"/>
      <c r="WNU208" s="422"/>
      <c r="WNV208" s="422"/>
      <c r="WNW208" s="422"/>
      <c r="WNX208" s="422"/>
      <c r="WNY208" s="422"/>
      <c r="WNZ208" s="422"/>
      <c r="WOA208" s="422"/>
      <c r="WOB208" s="422"/>
      <c r="WOC208" s="422"/>
      <c r="WOD208" s="422"/>
      <c r="WOE208" s="422"/>
      <c r="WOF208" s="422"/>
      <c r="WOG208" s="422"/>
      <c r="WOH208" s="422"/>
      <c r="WOI208" s="422"/>
      <c r="WOJ208" s="422"/>
      <c r="WOK208" s="422"/>
      <c r="WOL208" s="422"/>
      <c r="WOM208" s="422"/>
      <c r="WON208" s="422"/>
      <c r="WOO208" s="422"/>
      <c r="WOP208" s="422"/>
      <c r="WOQ208" s="422"/>
      <c r="WOR208" s="422"/>
      <c r="WOS208" s="422"/>
      <c r="WOT208" s="422"/>
      <c r="WOU208" s="422"/>
      <c r="WOV208" s="422"/>
      <c r="WOW208" s="422"/>
      <c r="WOX208" s="422"/>
      <c r="WOY208" s="422"/>
      <c r="WOZ208" s="422"/>
      <c r="WPA208" s="422"/>
      <c r="WPB208" s="422"/>
      <c r="WPC208" s="422"/>
      <c r="WPD208" s="422"/>
      <c r="WPE208" s="422"/>
      <c r="WPF208" s="422"/>
      <c r="WPG208" s="422"/>
      <c r="WPH208" s="422"/>
      <c r="WPI208" s="422"/>
      <c r="WPJ208" s="422"/>
      <c r="WPK208" s="422"/>
      <c r="WPL208" s="422"/>
      <c r="WPM208" s="422"/>
      <c r="WPN208" s="422"/>
      <c r="WPO208" s="422"/>
      <c r="WPP208" s="422"/>
      <c r="WPQ208" s="422"/>
      <c r="WPR208" s="422"/>
      <c r="WPS208" s="422"/>
      <c r="WPT208" s="422"/>
      <c r="WPU208" s="422"/>
      <c r="WPV208" s="422"/>
      <c r="WPW208" s="422"/>
      <c r="WPX208" s="422"/>
      <c r="WPY208" s="422"/>
      <c r="WPZ208" s="422"/>
      <c r="WQA208" s="422"/>
      <c r="WQB208" s="422"/>
      <c r="WQC208" s="422"/>
      <c r="WQD208" s="422"/>
      <c r="WQE208" s="422"/>
      <c r="WQF208" s="422"/>
      <c r="WQG208" s="422"/>
      <c r="WQH208" s="422"/>
      <c r="WQI208" s="422"/>
      <c r="WQJ208" s="422"/>
      <c r="WQK208" s="422"/>
      <c r="WQL208" s="422"/>
      <c r="WQM208" s="422"/>
      <c r="WQN208" s="422"/>
      <c r="WQO208" s="422"/>
      <c r="WQP208" s="422"/>
      <c r="WQQ208" s="422"/>
      <c r="WQR208" s="422"/>
      <c r="WQS208" s="422"/>
      <c r="WQT208" s="422"/>
      <c r="WQU208" s="422"/>
      <c r="WQV208" s="422"/>
      <c r="WQW208" s="422"/>
      <c r="WQX208" s="422"/>
      <c r="WQY208" s="422"/>
      <c r="WQZ208" s="422"/>
      <c r="WRA208" s="422"/>
      <c r="WRB208" s="422"/>
      <c r="WRC208" s="422"/>
      <c r="WRD208" s="422"/>
      <c r="WRE208" s="422"/>
      <c r="WRF208" s="422"/>
      <c r="WRG208" s="422"/>
      <c r="WRH208" s="422"/>
      <c r="WRI208" s="422"/>
      <c r="WRJ208" s="422"/>
      <c r="WRK208" s="422"/>
      <c r="WRL208" s="422"/>
      <c r="WRM208" s="422"/>
      <c r="WRN208" s="422"/>
      <c r="WRO208" s="422"/>
      <c r="WRP208" s="422"/>
      <c r="WRQ208" s="422"/>
      <c r="WRR208" s="422"/>
      <c r="WRS208" s="422"/>
      <c r="WRT208" s="422"/>
      <c r="WRU208" s="422"/>
      <c r="WRV208" s="422"/>
      <c r="WRW208" s="422"/>
      <c r="WRX208" s="422"/>
      <c r="WRY208" s="422"/>
      <c r="WRZ208" s="422"/>
      <c r="WSA208" s="422"/>
      <c r="WSB208" s="422"/>
      <c r="WSC208" s="422"/>
      <c r="WSD208" s="422"/>
      <c r="WSE208" s="422"/>
      <c r="WSF208" s="422"/>
      <c r="WSG208" s="422"/>
      <c r="WSH208" s="422"/>
      <c r="WSI208" s="422"/>
      <c r="WSJ208" s="422"/>
      <c r="WSK208" s="422"/>
      <c r="WSL208" s="422"/>
      <c r="WSM208" s="422"/>
      <c r="WSN208" s="422"/>
      <c r="WSO208" s="422"/>
      <c r="WSP208" s="422"/>
      <c r="WSQ208" s="422"/>
      <c r="WSR208" s="422"/>
      <c r="WSS208" s="422"/>
      <c r="WST208" s="422"/>
      <c r="WSU208" s="422"/>
      <c r="WSV208" s="422"/>
      <c r="WSW208" s="422"/>
      <c r="WSX208" s="422"/>
      <c r="WSY208" s="422"/>
      <c r="WSZ208" s="422"/>
      <c r="WTA208" s="422"/>
      <c r="WTB208" s="422"/>
      <c r="WTC208" s="422"/>
      <c r="WTD208" s="422"/>
      <c r="WTE208" s="422"/>
      <c r="WTF208" s="422"/>
      <c r="WTG208" s="422"/>
      <c r="WTH208" s="422"/>
      <c r="WTI208" s="422"/>
      <c r="WTJ208" s="422"/>
      <c r="WTK208" s="422"/>
      <c r="WTL208" s="422"/>
      <c r="WTM208" s="422"/>
      <c r="WTN208" s="422"/>
      <c r="WTO208" s="422"/>
      <c r="WTP208" s="422"/>
      <c r="WTQ208" s="422"/>
      <c r="WTR208" s="422"/>
      <c r="WTS208" s="422"/>
      <c r="WTT208" s="422"/>
      <c r="WTU208" s="422"/>
      <c r="WTV208" s="422"/>
      <c r="WTW208" s="422"/>
      <c r="WTX208" s="422"/>
      <c r="WTY208" s="422"/>
      <c r="WTZ208" s="422"/>
      <c r="WUA208" s="422"/>
      <c r="WUB208" s="422"/>
      <c r="WUC208" s="422"/>
      <c r="WUD208" s="422"/>
      <c r="WUE208" s="422"/>
      <c r="WUF208" s="422"/>
      <c r="WUG208" s="422"/>
      <c r="WUH208" s="422"/>
      <c r="WUI208" s="422"/>
      <c r="WUJ208" s="422"/>
      <c r="WUK208" s="422"/>
      <c r="WUL208" s="422"/>
      <c r="WUM208" s="422"/>
      <c r="WUN208" s="422"/>
      <c r="WUO208" s="422"/>
      <c r="WUP208" s="422"/>
      <c r="WUQ208" s="422"/>
      <c r="WUR208" s="422"/>
      <c r="WUS208" s="422"/>
      <c r="WUT208" s="422"/>
      <c r="WUU208" s="422"/>
      <c r="WUV208" s="422"/>
      <c r="WUW208" s="422"/>
      <c r="WUX208" s="422"/>
      <c r="WUY208" s="422"/>
      <c r="WUZ208" s="422"/>
      <c r="WVA208" s="422"/>
      <c r="WVB208" s="422"/>
      <c r="WVC208" s="422"/>
      <c r="WVD208" s="422"/>
      <c r="WVE208" s="422"/>
      <c r="WVF208" s="422"/>
      <c r="WVG208" s="422"/>
      <c r="WVH208" s="422"/>
      <c r="WVI208" s="422"/>
      <c r="WVJ208" s="422"/>
      <c r="WVK208" s="422"/>
      <c r="WVL208" s="422"/>
      <c r="WVM208" s="422"/>
      <c r="WVN208" s="422"/>
      <c r="WVO208" s="422"/>
      <c r="WVP208" s="422"/>
      <c r="WVQ208" s="422"/>
      <c r="WVR208" s="422"/>
      <c r="WVS208" s="422"/>
      <c r="WVT208" s="422"/>
      <c r="WVU208" s="422"/>
      <c r="WVV208" s="422"/>
      <c r="WVW208" s="422"/>
      <c r="WVX208" s="422"/>
      <c r="WVY208" s="422"/>
      <c r="WVZ208" s="422"/>
      <c r="WWA208" s="422"/>
      <c r="WWB208" s="422"/>
      <c r="WWC208" s="422"/>
      <c r="WWD208" s="422"/>
      <c r="WWE208" s="422"/>
      <c r="WWF208" s="422"/>
      <c r="WWG208" s="422"/>
      <c r="WWH208" s="422"/>
      <c r="WWI208" s="422"/>
      <c r="WWJ208" s="422"/>
      <c r="WWK208" s="422"/>
      <c r="WWL208" s="422"/>
      <c r="WWM208" s="422"/>
      <c r="WWN208" s="422"/>
      <c r="WWO208" s="422"/>
      <c r="WWP208" s="422"/>
      <c r="WWQ208" s="422"/>
      <c r="WWR208" s="422"/>
      <c r="WWS208" s="422"/>
      <c r="WWT208" s="422"/>
      <c r="WWU208" s="422"/>
      <c r="WWV208" s="422"/>
      <c r="WWW208" s="422"/>
      <c r="WWX208" s="422"/>
      <c r="WWY208" s="422"/>
      <c r="WWZ208" s="422"/>
      <c r="WXA208" s="422"/>
      <c r="WXB208" s="422"/>
      <c r="WXC208" s="422"/>
      <c r="WXD208" s="422"/>
      <c r="WXE208" s="422"/>
      <c r="WXF208" s="422"/>
      <c r="WXG208" s="422"/>
      <c r="WXH208" s="422"/>
      <c r="WXI208" s="422"/>
      <c r="WXJ208" s="422"/>
      <c r="WXK208" s="422"/>
      <c r="WXL208" s="422"/>
      <c r="WXM208" s="422"/>
      <c r="WXN208" s="422"/>
      <c r="WXO208" s="422"/>
      <c r="WXP208" s="422"/>
      <c r="WXQ208" s="422"/>
      <c r="WXR208" s="422"/>
      <c r="WXS208" s="422"/>
      <c r="WXT208" s="422"/>
      <c r="WXU208" s="422"/>
      <c r="WXV208" s="422"/>
      <c r="WXW208" s="422"/>
      <c r="WXX208" s="422"/>
      <c r="WXY208" s="422"/>
      <c r="WXZ208" s="422"/>
      <c r="WYA208" s="422"/>
      <c r="WYB208" s="422"/>
      <c r="WYC208" s="422"/>
      <c r="WYD208" s="422"/>
      <c r="WYE208" s="422"/>
      <c r="WYF208" s="422"/>
      <c r="WYG208" s="422"/>
      <c r="WYH208" s="422"/>
      <c r="WYI208" s="422"/>
      <c r="WYJ208" s="422"/>
      <c r="WYK208" s="422"/>
      <c r="WYL208" s="422"/>
      <c r="WYM208" s="422"/>
      <c r="WYN208" s="422"/>
      <c r="WYO208" s="422"/>
      <c r="WYP208" s="422"/>
      <c r="WYQ208" s="422"/>
      <c r="WYR208" s="422"/>
      <c r="WYS208" s="422"/>
      <c r="WYT208" s="422"/>
      <c r="WYU208" s="422"/>
      <c r="WYV208" s="422"/>
      <c r="WYW208" s="422"/>
      <c r="WYX208" s="422"/>
      <c r="WYY208" s="422"/>
      <c r="WYZ208" s="422"/>
      <c r="WZA208" s="422"/>
      <c r="WZB208" s="422"/>
      <c r="WZC208" s="422"/>
      <c r="WZD208" s="422"/>
      <c r="WZE208" s="422"/>
      <c r="WZF208" s="422"/>
      <c r="WZG208" s="422"/>
      <c r="WZH208" s="422"/>
      <c r="WZI208" s="422"/>
      <c r="WZJ208" s="422"/>
      <c r="WZK208" s="422"/>
      <c r="WZL208" s="422"/>
      <c r="WZM208" s="422"/>
      <c r="WZN208" s="422"/>
      <c r="WZO208" s="422"/>
      <c r="WZP208" s="422"/>
      <c r="WZQ208" s="422"/>
      <c r="WZR208" s="422"/>
      <c r="WZS208" s="422"/>
      <c r="WZT208" s="422"/>
      <c r="WZU208" s="422"/>
      <c r="WZV208" s="422"/>
      <c r="WZW208" s="422"/>
      <c r="WZX208" s="422"/>
      <c r="WZY208" s="422"/>
      <c r="WZZ208" s="422"/>
      <c r="XAA208" s="422"/>
      <c r="XAB208" s="422"/>
      <c r="XAC208" s="422"/>
      <c r="XAD208" s="422"/>
      <c r="XAE208" s="422"/>
      <c r="XAF208" s="422"/>
      <c r="XAG208" s="422"/>
      <c r="XAH208" s="422"/>
      <c r="XAI208" s="422"/>
      <c r="XAJ208" s="422"/>
      <c r="XAK208" s="422"/>
      <c r="XAL208" s="422"/>
      <c r="XAM208" s="422"/>
      <c r="XAN208" s="422"/>
      <c r="XAO208" s="422"/>
      <c r="XAP208" s="422"/>
      <c r="XAQ208" s="422"/>
      <c r="XAR208" s="422"/>
      <c r="XAS208" s="422"/>
      <c r="XAT208" s="422"/>
      <c r="XAU208" s="422"/>
      <c r="XAV208" s="422"/>
      <c r="XAW208" s="422"/>
      <c r="XAX208" s="422"/>
      <c r="XAY208" s="422"/>
      <c r="XAZ208" s="422"/>
      <c r="XBA208" s="422"/>
      <c r="XBB208" s="422"/>
      <c r="XBC208" s="422"/>
      <c r="XBD208" s="422"/>
      <c r="XBE208" s="422"/>
      <c r="XBF208" s="422"/>
      <c r="XBG208" s="422"/>
      <c r="XBH208" s="422"/>
      <c r="XBI208" s="422"/>
      <c r="XBJ208" s="422"/>
      <c r="XBK208" s="422"/>
      <c r="XBL208" s="422"/>
      <c r="XBM208" s="422"/>
      <c r="XBN208" s="422"/>
      <c r="XBO208" s="422"/>
      <c r="XBP208" s="422"/>
      <c r="XBQ208" s="422"/>
      <c r="XBR208" s="422"/>
      <c r="XBS208" s="422"/>
      <c r="XBT208" s="422"/>
      <c r="XBU208" s="422"/>
      <c r="XBV208" s="422"/>
      <c r="XBW208" s="422"/>
      <c r="XBX208" s="422"/>
      <c r="XBY208" s="422"/>
      <c r="XBZ208" s="422"/>
      <c r="XCA208" s="422"/>
      <c r="XCB208" s="422"/>
      <c r="XCC208" s="422"/>
      <c r="XCD208" s="422"/>
      <c r="XCE208" s="422"/>
      <c r="XCF208" s="422"/>
      <c r="XCG208" s="422"/>
      <c r="XCH208" s="422"/>
      <c r="XCI208" s="422"/>
      <c r="XCJ208" s="422"/>
      <c r="XCK208" s="422"/>
      <c r="XCL208" s="422"/>
      <c r="XCM208" s="422"/>
      <c r="XCN208" s="422"/>
      <c r="XCO208" s="422"/>
      <c r="XCP208" s="422"/>
      <c r="XCQ208" s="422"/>
      <c r="XCR208" s="422"/>
      <c r="XCS208" s="422"/>
      <c r="XCT208" s="422"/>
      <c r="XCU208" s="422"/>
      <c r="XCV208" s="422"/>
      <c r="XCW208" s="422"/>
      <c r="XCX208" s="422"/>
      <c r="XCY208" s="422"/>
      <c r="XCZ208" s="422"/>
      <c r="XDA208" s="422"/>
    </row>
    <row r="209" spans="1:26" ht="15.5" x14ac:dyDescent="0.35">
      <c r="A209" s="143"/>
      <c r="B209" s="399" t="s">
        <v>10322</v>
      </c>
      <c r="C209" s="69" t="s">
        <v>186</v>
      </c>
      <c r="D209" s="399" t="s">
        <v>10323</v>
      </c>
      <c r="E209" s="399"/>
      <c r="F209" s="421" t="s">
        <v>10641</v>
      </c>
      <c r="G209" s="69"/>
      <c r="H209" s="74">
        <v>100000</v>
      </c>
      <c r="I209" s="69"/>
      <c r="J209" s="69" t="s">
        <v>1063</v>
      </c>
      <c r="K209" s="69" t="s">
        <v>1063</v>
      </c>
      <c r="L209" s="69" t="s">
        <v>1063</v>
      </c>
      <c r="M209" s="69" t="s">
        <v>1063</v>
      </c>
      <c r="N209" s="168" t="s">
        <v>1063</v>
      </c>
      <c r="O209" s="168" t="s">
        <v>1063</v>
      </c>
      <c r="P209" s="168" t="s">
        <v>1063</v>
      </c>
      <c r="Q209" s="168" t="s">
        <v>1063</v>
      </c>
      <c r="R209" s="69"/>
      <c r="S209" s="69">
        <v>30</v>
      </c>
      <c r="T209" s="143" t="s">
        <v>1063</v>
      </c>
      <c r="U209" s="69"/>
      <c r="V209" s="42"/>
      <c r="W209" s="42"/>
      <c r="Y209" s="637">
        <f t="shared" si="6"/>
        <v>7000.0000000000009</v>
      </c>
      <c r="Z209" s="74">
        <f t="shared" si="7"/>
        <v>107000</v>
      </c>
    </row>
    <row r="210" spans="1:26" ht="15.5" x14ac:dyDescent="0.35">
      <c r="A210" s="143"/>
      <c r="B210" s="399" t="s">
        <v>10322</v>
      </c>
      <c r="C210" s="69" t="s">
        <v>186</v>
      </c>
      <c r="D210" s="399" t="s">
        <v>10323</v>
      </c>
      <c r="E210" s="399"/>
      <c r="F210" s="421" t="s">
        <v>10642</v>
      </c>
      <c r="G210" s="69"/>
      <c r="H210" s="74">
        <v>100000</v>
      </c>
      <c r="I210" s="69"/>
      <c r="J210" s="69" t="s">
        <v>1063</v>
      </c>
      <c r="K210" s="69" t="s">
        <v>1063</v>
      </c>
      <c r="L210" s="69" t="s">
        <v>1063</v>
      </c>
      <c r="M210" s="69" t="s">
        <v>1063</v>
      </c>
      <c r="N210" s="168" t="s">
        <v>1063</v>
      </c>
      <c r="O210" s="168" t="s">
        <v>1063</v>
      </c>
      <c r="P210" s="168" t="s">
        <v>1063</v>
      </c>
      <c r="Q210" s="168" t="s">
        <v>1063</v>
      </c>
      <c r="R210" s="69"/>
      <c r="S210" s="69">
        <v>30</v>
      </c>
      <c r="T210" s="143" t="s">
        <v>1063</v>
      </c>
      <c r="U210" s="69"/>
      <c r="V210" s="42"/>
      <c r="W210" s="42"/>
      <c r="Y210" s="637">
        <f t="shared" si="6"/>
        <v>7000.0000000000009</v>
      </c>
      <c r="Z210" s="74">
        <f t="shared" si="7"/>
        <v>107000</v>
      </c>
    </row>
    <row r="211" spans="1:26" ht="15.5" x14ac:dyDescent="0.35">
      <c r="A211" s="143"/>
      <c r="B211" s="399" t="s">
        <v>10322</v>
      </c>
      <c r="C211" s="69" t="s">
        <v>186</v>
      </c>
      <c r="D211" s="399" t="s">
        <v>10323</v>
      </c>
      <c r="E211" s="399"/>
      <c r="F211" s="421" t="s">
        <v>10643</v>
      </c>
      <c r="G211" s="69"/>
      <c r="H211" s="74">
        <v>100000</v>
      </c>
      <c r="I211" s="69"/>
      <c r="J211" s="69" t="s">
        <v>1063</v>
      </c>
      <c r="K211" s="69" t="s">
        <v>1063</v>
      </c>
      <c r="L211" s="69" t="s">
        <v>1063</v>
      </c>
      <c r="M211" s="69" t="s">
        <v>1063</v>
      </c>
      <c r="N211" s="168" t="s">
        <v>1063</v>
      </c>
      <c r="O211" s="168" t="s">
        <v>1063</v>
      </c>
      <c r="P211" s="168" t="s">
        <v>1063</v>
      </c>
      <c r="Q211" s="168" t="s">
        <v>1063</v>
      </c>
      <c r="R211" s="69"/>
      <c r="S211" s="69">
        <v>30</v>
      </c>
      <c r="T211" s="143" t="s">
        <v>1063</v>
      </c>
      <c r="U211" s="69"/>
      <c r="V211" s="42"/>
      <c r="W211" s="42"/>
      <c r="Y211" s="637">
        <f t="shared" si="6"/>
        <v>7000.0000000000009</v>
      </c>
      <c r="Z211" s="74">
        <f t="shared" si="7"/>
        <v>107000</v>
      </c>
    </row>
    <row r="212" spans="1:26" ht="15.5" x14ac:dyDescent="0.35">
      <c r="A212" s="143"/>
      <c r="B212" s="399" t="s">
        <v>10322</v>
      </c>
      <c r="C212" s="69" t="s">
        <v>186</v>
      </c>
      <c r="D212" s="399" t="s">
        <v>10323</v>
      </c>
      <c r="E212" s="399"/>
      <c r="F212" s="421" t="s">
        <v>10644</v>
      </c>
      <c r="G212" s="69"/>
      <c r="H212" s="74">
        <v>100000</v>
      </c>
      <c r="I212" s="69"/>
      <c r="J212" s="69" t="s">
        <v>1063</v>
      </c>
      <c r="K212" s="69" t="s">
        <v>1063</v>
      </c>
      <c r="L212" s="69" t="s">
        <v>1063</v>
      </c>
      <c r="M212" s="69" t="s">
        <v>1063</v>
      </c>
      <c r="N212" s="168" t="s">
        <v>1063</v>
      </c>
      <c r="O212" s="168" t="s">
        <v>1063</v>
      </c>
      <c r="P212" s="168" t="s">
        <v>1063</v>
      </c>
      <c r="Q212" s="168" t="s">
        <v>1063</v>
      </c>
      <c r="R212" s="69"/>
      <c r="S212" s="69">
        <v>30</v>
      </c>
      <c r="T212" s="143" t="s">
        <v>1063</v>
      </c>
      <c r="U212" s="69"/>
      <c r="V212" s="42"/>
      <c r="W212" s="42"/>
      <c r="Y212" s="637">
        <f t="shared" si="6"/>
        <v>7000.0000000000009</v>
      </c>
      <c r="Z212" s="74">
        <f t="shared" si="7"/>
        <v>107000</v>
      </c>
    </row>
    <row r="213" spans="1:26" ht="15.5" x14ac:dyDescent="0.35">
      <c r="A213" s="143"/>
      <c r="B213" s="399" t="s">
        <v>10322</v>
      </c>
      <c r="C213" s="69" t="s">
        <v>186</v>
      </c>
      <c r="D213" s="399" t="s">
        <v>10323</v>
      </c>
      <c r="E213" s="399"/>
      <c r="F213" s="421" t="s">
        <v>10645</v>
      </c>
      <c r="G213" s="69"/>
      <c r="H213" s="74">
        <v>100000</v>
      </c>
      <c r="I213" s="69"/>
      <c r="J213" s="69" t="s">
        <v>1063</v>
      </c>
      <c r="K213" s="69" t="s">
        <v>1063</v>
      </c>
      <c r="L213" s="69" t="s">
        <v>1063</v>
      </c>
      <c r="M213" s="69" t="s">
        <v>1063</v>
      </c>
      <c r="N213" s="168" t="s">
        <v>1063</v>
      </c>
      <c r="O213" s="168" t="s">
        <v>1063</v>
      </c>
      <c r="P213" s="168" t="s">
        <v>1063</v>
      </c>
      <c r="Q213" s="168" t="s">
        <v>1063</v>
      </c>
      <c r="R213" s="69"/>
      <c r="S213" s="69">
        <v>30</v>
      </c>
      <c r="T213" s="143" t="s">
        <v>1063</v>
      </c>
      <c r="U213" s="69"/>
      <c r="V213" s="42"/>
      <c r="W213" s="42"/>
      <c r="Y213" s="637">
        <f t="shared" si="6"/>
        <v>7000.0000000000009</v>
      </c>
      <c r="Z213" s="74">
        <f t="shared" si="7"/>
        <v>107000</v>
      </c>
    </row>
    <row r="214" spans="1:26" ht="15.5" x14ac:dyDescent="0.35">
      <c r="A214" s="143"/>
      <c r="B214" s="399" t="s">
        <v>10322</v>
      </c>
      <c r="C214" s="69" t="s">
        <v>186</v>
      </c>
      <c r="D214" s="399" t="s">
        <v>10323</v>
      </c>
      <c r="E214" s="399"/>
      <c r="F214" s="421" t="s">
        <v>10646</v>
      </c>
      <c r="G214" s="69"/>
      <c r="H214" s="74">
        <v>100000</v>
      </c>
      <c r="I214" s="69"/>
      <c r="J214" s="69" t="s">
        <v>1063</v>
      </c>
      <c r="K214" s="69" t="s">
        <v>1063</v>
      </c>
      <c r="L214" s="69" t="s">
        <v>1063</v>
      </c>
      <c r="M214" s="69" t="s">
        <v>1063</v>
      </c>
      <c r="N214" s="168" t="s">
        <v>1063</v>
      </c>
      <c r="O214" s="168" t="s">
        <v>1063</v>
      </c>
      <c r="P214" s="168" t="s">
        <v>1063</v>
      </c>
      <c r="Q214" s="168" t="s">
        <v>1063</v>
      </c>
      <c r="R214" s="69"/>
      <c r="S214" s="69">
        <v>30</v>
      </c>
      <c r="T214" s="143" t="s">
        <v>1063</v>
      </c>
      <c r="U214" s="69"/>
      <c r="V214" s="42"/>
      <c r="W214" s="42"/>
      <c r="Y214" s="637">
        <f t="shared" si="6"/>
        <v>7000.0000000000009</v>
      </c>
      <c r="Z214" s="74">
        <f t="shared" si="7"/>
        <v>107000</v>
      </c>
    </row>
    <row r="215" spans="1:26" ht="15.5" x14ac:dyDescent="0.35">
      <c r="A215" s="143"/>
      <c r="B215" s="399" t="s">
        <v>10322</v>
      </c>
      <c r="C215" s="69" t="s">
        <v>186</v>
      </c>
      <c r="D215" s="399" t="s">
        <v>10323</v>
      </c>
      <c r="E215" s="399"/>
      <c r="F215" s="421" t="s">
        <v>10647</v>
      </c>
      <c r="G215" s="69"/>
      <c r="H215" s="74">
        <v>100000</v>
      </c>
      <c r="I215" s="69"/>
      <c r="J215" s="69" t="s">
        <v>1063</v>
      </c>
      <c r="K215" s="69" t="s">
        <v>1063</v>
      </c>
      <c r="L215" s="69" t="s">
        <v>1063</v>
      </c>
      <c r="M215" s="69" t="s">
        <v>1063</v>
      </c>
      <c r="N215" s="168" t="s">
        <v>1063</v>
      </c>
      <c r="O215" s="168" t="s">
        <v>1063</v>
      </c>
      <c r="P215" s="168" t="s">
        <v>1063</v>
      </c>
      <c r="Q215" s="168" t="s">
        <v>1063</v>
      </c>
      <c r="R215" s="69"/>
      <c r="S215" s="69">
        <v>30</v>
      </c>
      <c r="T215" s="143" t="s">
        <v>1063</v>
      </c>
      <c r="U215" s="69"/>
      <c r="V215" s="42"/>
      <c r="W215" s="42"/>
      <c r="Y215" s="637">
        <f t="shared" si="6"/>
        <v>7000.0000000000009</v>
      </c>
      <c r="Z215" s="74">
        <f t="shared" si="7"/>
        <v>107000</v>
      </c>
    </row>
    <row r="216" spans="1:26" ht="15.5" x14ac:dyDescent="0.35">
      <c r="F216" s="422" t="s">
        <v>994</v>
      </c>
      <c r="G216" s="20"/>
      <c r="H216" s="103">
        <f>SUM(H209:H215)</f>
        <v>700000</v>
      </c>
      <c r="Y216" s="637">
        <f t="shared" si="6"/>
        <v>49000.000000000007</v>
      </c>
      <c r="Z216" s="103">
        <f t="shared" si="7"/>
        <v>749000</v>
      </c>
    </row>
    <row r="217" spans="1:26" ht="15.5" x14ac:dyDescent="0.35">
      <c r="F217" s="422" t="s">
        <v>894</v>
      </c>
      <c r="G217" s="20"/>
      <c r="H217" s="103">
        <f>SUM(H5:H216)/2</f>
        <v>35890000</v>
      </c>
      <c r="Y217" s="637">
        <f t="shared" si="6"/>
        <v>2512300.0000000005</v>
      </c>
      <c r="Z217" s="103">
        <f t="shared" si="7"/>
        <v>38402300</v>
      </c>
    </row>
  </sheetData>
  <mergeCells count="7">
    <mergeCell ref="W1:W2"/>
    <mergeCell ref="A1:D1"/>
    <mergeCell ref="F1:G1"/>
    <mergeCell ref="J1:N1"/>
    <mergeCell ref="O1:Q1"/>
    <mergeCell ref="R1:S1"/>
    <mergeCell ref="T1:V1"/>
  </mergeCells>
  <pageMargins left="0.7" right="0.7" top="0.75" bottom="0.75" header="0.3" footer="0.3"/>
  <pageSetup paperSize="9" orientation="portrait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B050"/>
  </sheetPr>
  <dimension ref="A1:AA106"/>
  <sheetViews>
    <sheetView topLeftCell="G1" workbookViewId="0">
      <selection activeCell="AA6" sqref="AA6"/>
    </sheetView>
  </sheetViews>
  <sheetFormatPr defaultRowHeight="14.5" x14ac:dyDescent="0.35"/>
  <cols>
    <col min="1" max="1" width="20.81640625" hidden="1" customWidth="1"/>
    <col min="2" max="2" width="39.7265625" hidden="1" customWidth="1"/>
    <col min="3" max="3" width="16.7265625" hidden="1" customWidth="1"/>
    <col min="4" max="4" width="17.453125" hidden="1" customWidth="1"/>
    <col min="5" max="6" width="17.08984375" hidden="1" customWidth="1"/>
    <col min="7" max="7" width="84.90625" customWidth="1"/>
    <col min="8" max="8" width="27.54296875" hidden="1" customWidth="1"/>
    <col min="9" max="9" width="27.54296875" style="104" hidden="1" customWidth="1"/>
    <col min="10" max="10" width="28.08984375" hidden="1" customWidth="1"/>
    <col min="11" max="11" width="37.81640625" hidden="1" customWidth="1"/>
    <col min="12" max="12" width="25.453125" hidden="1" customWidth="1"/>
    <col min="13" max="13" width="25.54296875" hidden="1" customWidth="1"/>
    <col min="14" max="14" width="24.54296875" hidden="1" customWidth="1"/>
    <col min="15" max="15" width="16.453125" hidden="1" customWidth="1"/>
    <col min="16" max="16" width="25.54296875" hidden="1" customWidth="1"/>
    <col min="17" max="17" width="23.08984375" hidden="1" customWidth="1"/>
    <col min="18" max="18" width="23" hidden="1" customWidth="1"/>
    <col min="19" max="24" width="0" hidden="1" customWidth="1"/>
    <col min="25" max="25" width="27.1796875" hidden="1" customWidth="1"/>
    <col min="26" max="26" width="16.36328125" hidden="1" customWidth="1"/>
    <col min="27" max="27" width="27.5429687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43.5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55"/>
      <c r="B3" s="136" t="s">
        <v>10648</v>
      </c>
      <c r="C3" s="55" t="s">
        <v>193</v>
      </c>
      <c r="D3" s="136" t="s">
        <v>10649</v>
      </c>
      <c r="E3" s="136" t="s">
        <v>10650</v>
      </c>
      <c r="F3" s="57"/>
      <c r="G3" s="57" t="s">
        <v>10651</v>
      </c>
      <c r="H3" s="55"/>
      <c r="I3" s="58"/>
      <c r="J3" s="59"/>
      <c r="K3" s="60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"/>
      <c r="AA3" s="58"/>
    </row>
    <row r="4" spans="1:27" ht="15.5" x14ac:dyDescent="0.35">
      <c r="A4" s="64"/>
      <c r="B4" s="64"/>
      <c r="C4" s="64"/>
      <c r="D4" s="64"/>
      <c r="E4" s="64"/>
      <c r="F4" s="66"/>
      <c r="G4" s="66" t="s">
        <v>2210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64"/>
      <c r="Z4" s="631">
        <v>7.0000000000000007E-2</v>
      </c>
      <c r="AA4" s="67"/>
    </row>
    <row r="5" spans="1:27" ht="15.5" x14ac:dyDescent="0.35">
      <c r="A5" s="69"/>
      <c r="B5" s="69"/>
      <c r="C5" s="69"/>
      <c r="D5" s="69"/>
      <c r="E5" s="69"/>
      <c r="F5" s="73" t="s">
        <v>10652</v>
      </c>
      <c r="G5" s="69" t="s">
        <v>10653</v>
      </c>
      <c r="H5" s="69"/>
      <c r="I5" s="74">
        <v>550000</v>
      </c>
      <c r="J5" s="69"/>
      <c r="K5" s="69" t="s">
        <v>1671</v>
      </c>
      <c r="L5" s="75" t="s">
        <v>1063</v>
      </c>
      <c r="M5" s="75" t="s">
        <v>2218</v>
      </c>
      <c r="N5" s="75" t="s">
        <v>10654</v>
      </c>
      <c r="O5" s="75" t="s">
        <v>10655</v>
      </c>
      <c r="P5" s="69" t="s">
        <v>1773</v>
      </c>
      <c r="Q5" s="69" t="s">
        <v>1812</v>
      </c>
      <c r="R5" s="75" t="s">
        <v>1602</v>
      </c>
      <c r="S5" s="69"/>
      <c r="T5" s="69"/>
      <c r="U5" s="69"/>
      <c r="V5" s="69"/>
      <c r="W5" s="69"/>
      <c r="X5" s="69" t="s">
        <v>940</v>
      </c>
      <c r="Y5" s="116"/>
      <c r="Z5" s="637">
        <f>I5*Z$4</f>
        <v>38500.000000000007</v>
      </c>
      <c r="AA5" s="74">
        <f>I5+Z5</f>
        <v>588500</v>
      </c>
    </row>
    <row r="6" spans="1:27" ht="15.5" x14ac:dyDescent="0.35">
      <c r="A6" s="76"/>
      <c r="B6" s="77"/>
      <c r="C6" s="77"/>
      <c r="D6" s="77"/>
      <c r="E6" s="77"/>
      <c r="F6" s="81" t="s">
        <v>10656</v>
      </c>
      <c r="G6" s="69" t="s">
        <v>10657</v>
      </c>
      <c r="H6" s="69"/>
      <c r="I6" s="74">
        <v>550000</v>
      </c>
      <c r="J6" s="69"/>
      <c r="K6" s="69" t="s">
        <v>1671</v>
      </c>
      <c r="L6" s="75" t="s">
        <v>1063</v>
      </c>
      <c r="M6" s="75" t="s">
        <v>2218</v>
      </c>
      <c r="N6" s="79" t="s">
        <v>10658</v>
      </c>
      <c r="O6" s="75" t="s">
        <v>10659</v>
      </c>
      <c r="P6" s="69" t="s">
        <v>1773</v>
      </c>
      <c r="Q6" s="69" t="s">
        <v>1812</v>
      </c>
      <c r="R6" s="75" t="s">
        <v>1602</v>
      </c>
      <c r="S6" s="69"/>
      <c r="T6" s="69"/>
      <c r="U6" s="69"/>
      <c r="V6" s="69"/>
      <c r="W6" s="69"/>
      <c r="X6" s="69" t="s">
        <v>940</v>
      </c>
      <c r="Y6" s="633"/>
      <c r="Z6" s="637">
        <f t="shared" ref="Z6:Z69" si="0">I6*Z$4</f>
        <v>38500.000000000007</v>
      </c>
      <c r="AA6" s="74">
        <f t="shared" ref="AA6:AA69" si="1">I6+Z6</f>
        <v>588500</v>
      </c>
    </row>
    <row r="7" spans="1:27" ht="15.5" x14ac:dyDescent="0.35">
      <c r="A7" s="76"/>
      <c r="B7" s="76"/>
      <c r="C7" s="76"/>
      <c r="D7" s="76"/>
      <c r="E7" s="76"/>
      <c r="F7" s="81" t="s">
        <v>10660</v>
      </c>
      <c r="G7" s="69" t="s">
        <v>10661</v>
      </c>
      <c r="H7" s="69"/>
      <c r="I7" s="74">
        <v>550000</v>
      </c>
      <c r="J7" s="69"/>
      <c r="K7" s="69" t="s">
        <v>1671</v>
      </c>
      <c r="L7" s="75" t="s">
        <v>1063</v>
      </c>
      <c r="M7" s="75" t="s">
        <v>10662</v>
      </c>
      <c r="N7" s="80" t="s">
        <v>10663</v>
      </c>
      <c r="O7" s="75" t="s">
        <v>10664</v>
      </c>
      <c r="P7" s="69" t="s">
        <v>1773</v>
      </c>
      <c r="Q7" s="69" t="s">
        <v>2308</v>
      </c>
      <c r="R7" s="75" t="s">
        <v>1602</v>
      </c>
      <c r="S7" s="69"/>
      <c r="T7" s="69"/>
      <c r="U7" s="69"/>
      <c r="V7" s="69"/>
      <c r="W7" s="69"/>
      <c r="X7" s="69" t="s">
        <v>940</v>
      </c>
      <c r="Y7" s="633"/>
      <c r="Z7" s="637">
        <f t="shared" si="0"/>
        <v>38500.000000000007</v>
      </c>
      <c r="AA7" s="74">
        <f t="shared" si="1"/>
        <v>588500</v>
      </c>
    </row>
    <row r="8" spans="1:27" ht="15.5" x14ac:dyDescent="0.35">
      <c r="A8" s="76"/>
      <c r="B8" s="76"/>
      <c r="C8" s="76"/>
      <c r="D8" s="76"/>
      <c r="E8" s="76"/>
      <c r="F8" s="81" t="s">
        <v>10665</v>
      </c>
      <c r="G8" s="79" t="s">
        <v>10666</v>
      </c>
      <c r="H8" s="69"/>
      <c r="I8" s="74">
        <v>550000</v>
      </c>
      <c r="J8" s="69"/>
      <c r="K8" s="69" t="s">
        <v>1671</v>
      </c>
      <c r="L8" s="75" t="s">
        <v>1063</v>
      </c>
      <c r="M8" s="75" t="s">
        <v>2218</v>
      </c>
      <c r="N8" s="80" t="s">
        <v>10667</v>
      </c>
      <c r="O8" s="75" t="s">
        <v>10668</v>
      </c>
      <c r="P8" s="69" t="s">
        <v>1773</v>
      </c>
      <c r="Q8" s="69" t="s">
        <v>1812</v>
      </c>
      <c r="R8" s="75" t="s">
        <v>1602</v>
      </c>
      <c r="S8" s="69"/>
      <c r="T8" s="69"/>
      <c r="U8" s="69"/>
      <c r="V8" s="69"/>
      <c r="W8" s="69"/>
      <c r="X8" s="69" t="s">
        <v>940</v>
      </c>
      <c r="Y8" s="633"/>
      <c r="Z8" s="637">
        <f t="shared" si="0"/>
        <v>38500.000000000007</v>
      </c>
      <c r="AA8" s="74">
        <f t="shared" si="1"/>
        <v>588500</v>
      </c>
    </row>
    <row r="9" spans="1:27" ht="15.5" x14ac:dyDescent="0.35">
      <c r="A9" s="76"/>
      <c r="B9" s="76"/>
      <c r="C9" s="76"/>
      <c r="D9" s="76"/>
      <c r="E9" s="76"/>
      <c r="F9" s="81" t="s">
        <v>10669</v>
      </c>
      <c r="G9" s="79" t="s">
        <v>10670</v>
      </c>
      <c r="H9" s="69"/>
      <c r="I9" s="74">
        <v>550000</v>
      </c>
      <c r="J9" s="69"/>
      <c r="K9" s="69" t="s">
        <v>1671</v>
      </c>
      <c r="L9" s="75" t="s">
        <v>1063</v>
      </c>
      <c r="M9" s="75" t="s">
        <v>2218</v>
      </c>
      <c r="N9" s="80" t="s">
        <v>10671</v>
      </c>
      <c r="O9" s="75" t="s">
        <v>10672</v>
      </c>
      <c r="P9" s="69" t="s">
        <v>1773</v>
      </c>
      <c r="Q9" s="69" t="s">
        <v>1812</v>
      </c>
      <c r="R9" s="75" t="s">
        <v>1602</v>
      </c>
      <c r="S9" s="69"/>
      <c r="T9" s="69"/>
      <c r="U9" s="69"/>
      <c r="V9" s="69"/>
      <c r="W9" s="69"/>
      <c r="X9" s="69" t="s">
        <v>940</v>
      </c>
      <c r="Y9" s="633"/>
      <c r="Z9" s="637">
        <f t="shared" si="0"/>
        <v>38500.000000000007</v>
      </c>
      <c r="AA9" s="74">
        <f t="shared" si="1"/>
        <v>588500</v>
      </c>
    </row>
    <row r="10" spans="1:27" ht="15.5" x14ac:dyDescent="0.35">
      <c r="A10" s="76"/>
      <c r="B10" s="76"/>
      <c r="C10" s="76"/>
      <c r="D10" s="76"/>
      <c r="E10" s="76"/>
      <c r="F10" s="81" t="s">
        <v>10673</v>
      </c>
      <c r="G10" s="79" t="s">
        <v>10674</v>
      </c>
      <c r="H10" s="69"/>
      <c r="I10" s="74">
        <v>550000</v>
      </c>
      <c r="J10" s="69"/>
      <c r="K10" s="69" t="s">
        <v>1671</v>
      </c>
      <c r="L10" s="75" t="s">
        <v>1063</v>
      </c>
      <c r="M10" s="75" t="s">
        <v>2218</v>
      </c>
      <c r="N10" s="75" t="s">
        <v>10675</v>
      </c>
      <c r="O10" s="75" t="s">
        <v>10676</v>
      </c>
      <c r="P10" s="69" t="s">
        <v>1773</v>
      </c>
      <c r="Q10" s="69" t="s">
        <v>1812</v>
      </c>
      <c r="R10" s="75" t="s">
        <v>1602</v>
      </c>
      <c r="S10" s="69"/>
      <c r="T10" s="69"/>
      <c r="U10" s="69"/>
      <c r="V10" s="69"/>
      <c r="W10" s="69"/>
      <c r="X10" s="69" t="s">
        <v>940</v>
      </c>
      <c r="Y10" s="633"/>
      <c r="Z10" s="637">
        <f t="shared" si="0"/>
        <v>38500.000000000007</v>
      </c>
      <c r="AA10" s="74">
        <f t="shared" si="1"/>
        <v>588500</v>
      </c>
    </row>
    <row r="11" spans="1:27" ht="15.5" x14ac:dyDescent="0.35">
      <c r="A11" s="76"/>
      <c r="B11" s="76"/>
      <c r="C11" s="76"/>
      <c r="D11" s="76"/>
      <c r="E11" s="76"/>
      <c r="F11" s="81" t="s">
        <v>10677</v>
      </c>
      <c r="G11" s="79" t="s">
        <v>10678</v>
      </c>
      <c r="H11" s="69"/>
      <c r="I11" s="74">
        <v>550000</v>
      </c>
      <c r="J11" s="69"/>
      <c r="K11" s="69" t="s">
        <v>1671</v>
      </c>
      <c r="L11" s="75" t="s">
        <v>1063</v>
      </c>
      <c r="M11" s="75" t="s">
        <v>2218</v>
      </c>
      <c r="N11" s="75" t="s">
        <v>10679</v>
      </c>
      <c r="O11" s="75" t="s">
        <v>10680</v>
      </c>
      <c r="P11" s="69" t="s">
        <v>1773</v>
      </c>
      <c r="Q11" s="69" t="s">
        <v>1812</v>
      </c>
      <c r="R11" s="75" t="s">
        <v>1602</v>
      </c>
      <c r="S11" s="69"/>
      <c r="T11" s="69"/>
      <c r="U11" s="69"/>
      <c r="V11" s="69"/>
      <c r="W11" s="69"/>
      <c r="X11" s="69" t="s">
        <v>940</v>
      </c>
      <c r="Y11" s="633"/>
      <c r="Z11" s="637">
        <f t="shared" si="0"/>
        <v>38500.000000000007</v>
      </c>
      <c r="AA11" s="74">
        <f t="shared" si="1"/>
        <v>588500</v>
      </c>
    </row>
    <row r="12" spans="1:27" ht="15.5" x14ac:dyDescent="0.35">
      <c r="A12" s="76"/>
      <c r="B12" s="76"/>
      <c r="C12" s="76"/>
      <c r="D12" s="76"/>
      <c r="E12" s="76"/>
      <c r="F12" s="81" t="s">
        <v>10681</v>
      </c>
      <c r="G12" s="79" t="s">
        <v>10682</v>
      </c>
      <c r="H12" s="69"/>
      <c r="I12" s="74">
        <v>550000</v>
      </c>
      <c r="J12" s="69"/>
      <c r="K12" s="69" t="s">
        <v>1671</v>
      </c>
      <c r="L12" s="75" t="s">
        <v>1063</v>
      </c>
      <c r="M12" s="75" t="s">
        <v>2218</v>
      </c>
      <c r="N12" s="75" t="s">
        <v>10683</v>
      </c>
      <c r="O12" s="75" t="s">
        <v>10684</v>
      </c>
      <c r="P12" s="69" t="s">
        <v>1773</v>
      </c>
      <c r="Q12" s="69" t="s">
        <v>1812</v>
      </c>
      <c r="R12" s="75" t="s">
        <v>1602</v>
      </c>
      <c r="S12" s="69"/>
      <c r="T12" s="69"/>
      <c r="U12" s="69"/>
      <c r="V12" s="69"/>
      <c r="W12" s="69"/>
      <c r="X12" s="69" t="s">
        <v>940</v>
      </c>
      <c r="Y12" s="633"/>
      <c r="Z12" s="637">
        <f t="shared" si="0"/>
        <v>38500.000000000007</v>
      </c>
      <c r="AA12" s="74">
        <f t="shared" si="1"/>
        <v>588500</v>
      </c>
    </row>
    <row r="13" spans="1:27" ht="15.5" x14ac:dyDescent="0.35">
      <c r="A13" s="76"/>
      <c r="B13" s="76"/>
      <c r="C13" s="76"/>
      <c r="D13" s="76"/>
      <c r="E13" s="76"/>
      <c r="F13" s="81" t="s">
        <v>10685</v>
      </c>
      <c r="G13" s="79" t="s">
        <v>10686</v>
      </c>
      <c r="H13" s="69"/>
      <c r="I13" s="74">
        <v>550000</v>
      </c>
      <c r="J13" s="69"/>
      <c r="K13" s="69" t="s">
        <v>1671</v>
      </c>
      <c r="L13" s="75" t="s">
        <v>1063</v>
      </c>
      <c r="M13" s="75" t="s">
        <v>10662</v>
      </c>
      <c r="N13" s="75" t="s">
        <v>10687</v>
      </c>
      <c r="O13" s="75" t="s">
        <v>10688</v>
      </c>
      <c r="P13" s="69" t="s">
        <v>1773</v>
      </c>
      <c r="Q13" s="69" t="s">
        <v>2308</v>
      </c>
      <c r="R13" s="75" t="s">
        <v>1602</v>
      </c>
      <c r="S13" s="69"/>
      <c r="T13" s="69"/>
      <c r="U13" s="69"/>
      <c r="V13" s="69"/>
      <c r="W13" s="69"/>
      <c r="X13" s="69" t="s">
        <v>940</v>
      </c>
      <c r="Y13" s="633"/>
      <c r="Z13" s="637">
        <f t="shared" si="0"/>
        <v>38500.000000000007</v>
      </c>
      <c r="AA13" s="74">
        <f t="shared" si="1"/>
        <v>588500</v>
      </c>
    </row>
    <row r="14" spans="1:27" ht="15.5" x14ac:dyDescent="0.35">
      <c r="A14" s="76"/>
      <c r="B14" s="76"/>
      <c r="C14" s="76"/>
      <c r="D14" s="76"/>
      <c r="E14" s="76"/>
      <c r="F14" s="81" t="s">
        <v>10689</v>
      </c>
      <c r="G14" s="79" t="s">
        <v>10690</v>
      </c>
      <c r="H14" s="69"/>
      <c r="I14" s="74">
        <v>550000</v>
      </c>
      <c r="J14" s="69"/>
      <c r="K14" s="69" t="s">
        <v>1671</v>
      </c>
      <c r="L14" s="75" t="s">
        <v>1063</v>
      </c>
      <c r="M14" s="75" t="s">
        <v>2218</v>
      </c>
      <c r="N14" s="75" t="s">
        <v>10691</v>
      </c>
      <c r="O14" s="75" t="s">
        <v>10692</v>
      </c>
      <c r="P14" s="69" t="s">
        <v>1773</v>
      </c>
      <c r="Q14" s="69" t="s">
        <v>1812</v>
      </c>
      <c r="R14" s="75" t="s">
        <v>1602</v>
      </c>
      <c r="S14" s="69"/>
      <c r="T14" s="69"/>
      <c r="U14" s="69"/>
      <c r="V14" s="69"/>
      <c r="W14" s="69"/>
      <c r="X14" s="69" t="s">
        <v>940</v>
      </c>
      <c r="Y14" s="633"/>
      <c r="Z14" s="637">
        <f t="shared" si="0"/>
        <v>38500.000000000007</v>
      </c>
      <c r="AA14" s="74">
        <f t="shared" si="1"/>
        <v>588500</v>
      </c>
    </row>
    <row r="15" spans="1:27" ht="15.5" x14ac:dyDescent="0.35">
      <c r="A15" s="76"/>
      <c r="B15" s="76"/>
      <c r="C15" s="76"/>
      <c r="D15" s="76"/>
      <c r="E15" s="76"/>
      <c r="F15" s="81" t="s">
        <v>10693</v>
      </c>
      <c r="G15" s="79" t="s">
        <v>10694</v>
      </c>
      <c r="H15" s="69"/>
      <c r="I15" s="74">
        <v>550000</v>
      </c>
      <c r="J15" s="69"/>
      <c r="K15" s="69" t="s">
        <v>1671</v>
      </c>
      <c r="L15" s="75" t="s">
        <v>1063</v>
      </c>
      <c r="M15" s="75" t="s">
        <v>2218</v>
      </c>
      <c r="N15" s="75" t="s">
        <v>10695</v>
      </c>
      <c r="O15" s="75" t="s">
        <v>10696</v>
      </c>
      <c r="P15" s="69" t="s">
        <v>1773</v>
      </c>
      <c r="Q15" s="69" t="s">
        <v>1812</v>
      </c>
      <c r="R15" s="75" t="s">
        <v>1602</v>
      </c>
      <c r="S15" s="69"/>
      <c r="T15" s="69"/>
      <c r="U15" s="69"/>
      <c r="V15" s="69"/>
      <c r="W15" s="69"/>
      <c r="X15" s="69" t="s">
        <v>940</v>
      </c>
      <c r="Y15" s="633"/>
      <c r="Z15" s="637">
        <f t="shared" si="0"/>
        <v>38500.000000000007</v>
      </c>
      <c r="AA15" s="74">
        <f t="shared" si="1"/>
        <v>588500</v>
      </c>
    </row>
    <row r="16" spans="1:27" ht="15.5" x14ac:dyDescent="0.35">
      <c r="A16" s="76"/>
      <c r="B16" s="76"/>
      <c r="C16" s="76"/>
      <c r="D16" s="76"/>
      <c r="E16" s="76"/>
      <c r="F16" s="81" t="s">
        <v>10697</v>
      </c>
      <c r="G16" s="79" t="s">
        <v>10698</v>
      </c>
      <c r="H16" s="69"/>
      <c r="I16" s="74">
        <v>550000</v>
      </c>
      <c r="J16" s="69"/>
      <c r="K16" s="69" t="s">
        <v>1671</v>
      </c>
      <c r="L16" s="75" t="s">
        <v>1063</v>
      </c>
      <c r="M16" s="75" t="s">
        <v>2218</v>
      </c>
      <c r="N16" s="75" t="s">
        <v>10699</v>
      </c>
      <c r="O16" s="75" t="s">
        <v>10700</v>
      </c>
      <c r="P16" s="69" t="s">
        <v>1773</v>
      </c>
      <c r="Q16" s="69" t="s">
        <v>2308</v>
      </c>
      <c r="R16" s="75" t="s">
        <v>1602</v>
      </c>
      <c r="S16" s="69"/>
      <c r="T16" s="69"/>
      <c r="U16" s="69"/>
      <c r="V16" s="69"/>
      <c r="W16" s="69"/>
      <c r="X16" s="69" t="s">
        <v>940</v>
      </c>
      <c r="Y16" s="633"/>
      <c r="Z16" s="637">
        <f t="shared" si="0"/>
        <v>38500.000000000007</v>
      </c>
      <c r="AA16" s="74">
        <f t="shared" si="1"/>
        <v>588500</v>
      </c>
    </row>
    <row r="17" spans="1:27" ht="15.5" x14ac:dyDescent="0.35">
      <c r="A17" s="76"/>
      <c r="B17" s="76"/>
      <c r="C17" s="76"/>
      <c r="D17" s="76"/>
      <c r="E17" s="76"/>
      <c r="F17" s="81" t="s">
        <v>10701</v>
      </c>
      <c r="G17" s="79" t="s">
        <v>10702</v>
      </c>
      <c r="H17" s="69"/>
      <c r="I17" s="74">
        <v>550000</v>
      </c>
      <c r="J17" s="69"/>
      <c r="K17" s="69" t="s">
        <v>1671</v>
      </c>
      <c r="L17" s="75" t="s">
        <v>1063</v>
      </c>
      <c r="M17" s="75" t="s">
        <v>2218</v>
      </c>
      <c r="N17" s="75" t="s">
        <v>10703</v>
      </c>
      <c r="O17" s="75" t="s">
        <v>10704</v>
      </c>
      <c r="P17" s="69" t="s">
        <v>1773</v>
      </c>
      <c r="Q17" s="69" t="s">
        <v>1812</v>
      </c>
      <c r="R17" s="75" t="s">
        <v>1602</v>
      </c>
      <c r="S17" s="69"/>
      <c r="T17" s="69"/>
      <c r="U17" s="69"/>
      <c r="V17" s="69"/>
      <c r="W17" s="69"/>
      <c r="X17" s="69" t="s">
        <v>940</v>
      </c>
      <c r="Y17" s="116" t="s">
        <v>1290</v>
      </c>
      <c r="Z17" s="637">
        <f t="shared" si="0"/>
        <v>38500.000000000007</v>
      </c>
      <c r="AA17" s="74">
        <f t="shared" si="1"/>
        <v>588500</v>
      </c>
    </row>
    <row r="18" spans="1:27" ht="15.5" x14ac:dyDescent="0.35">
      <c r="A18" s="76"/>
      <c r="B18" s="76"/>
      <c r="C18" s="76"/>
      <c r="D18" s="76"/>
      <c r="E18" s="76"/>
      <c r="F18" s="81" t="s">
        <v>10705</v>
      </c>
      <c r="G18" s="79" t="s">
        <v>10706</v>
      </c>
      <c r="H18" s="69"/>
      <c r="I18" s="74">
        <v>550000</v>
      </c>
      <c r="J18" s="69"/>
      <c r="K18" s="69" t="s">
        <v>1671</v>
      </c>
      <c r="L18" s="75" t="s">
        <v>1063</v>
      </c>
      <c r="M18" s="75" t="s">
        <v>2218</v>
      </c>
      <c r="N18" s="75" t="s">
        <v>10707</v>
      </c>
      <c r="O18" s="75" t="s">
        <v>10708</v>
      </c>
      <c r="P18" s="69" t="s">
        <v>1773</v>
      </c>
      <c r="Q18" s="69" t="s">
        <v>1812</v>
      </c>
      <c r="R18" s="75" t="s">
        <v>1602</v>
      </c>
      <c r="S18" s="69"/>
      <c r="T18" s="69"/>
      <c r="U18" s="69"/>
      <c r="V18" s="69"/>
      <c r="W18" s="69"/>
      <c r="X18" s="69" t="s">
        <v>940</v>
      </c>
      <c r="Y18" s="116" t="s">
        <v>1290</v>
      </c>
      <c r="Z18" s="637">
        <f t="shared" si="0"/>
        <v>38500.000000000007</v>
      </c>
      <c r="AA18" s="74">
        <f t="shared" si="1"/>
        <v>588500</v>
      </c>
    </row>
    <row r="19" spans="1:27" ht="15.5" x14ac:dyDescent="0.35">
      <c r="A19" s="76"/>
      <c r="B19" s="76"/>
      <c r="C19" s="76"/>
      <c r="D19" s="76"/>
      <c r="E19" s="76"/>
      <c r="F19" s="81" t="s">
        <v>10709</v>
      </c>
      <c r="G19" s="79" t="s">
        <v>10710</v>
      </c>
      <c r="H19" s="69"/>
      <c r="I19" s="74">
        <v>550000</v>
      </c>
      <c r="J19" s="69"/>
      <c r="K19" s="69" t="s">
        <v>1671</v>
      </c>
      <c r="L19" s="75" t="s">
        <v>1063</v>
      </c>
      <c r="M19" s="75" t="s">
        <v>10662</v>
      </c>
      <c r="N19" s="75" t="s">
        <v>10711</v>
      </c>
      <c r="O19" s="75" t="s">
        <v>10712</v>
      </c>
      <c r="P19" s="69" t="s">
        <v>1773</v>
      </c>
      <c r="Q19" s="69" t="s">
        <v>2308</v>
      </c>
      <c r="R19" s="75" t="s">
        <v>1602</v>
      </c>
      <c r="S19" s="69"/>
      <c r="T19" s="69"/>
      <c r="U19" s="69"/>
      <c r="V19" s="69"/>
      <c r="W19" s="69"/>
      <c r="X19" s="69" t="s">
        <v>940</v>
      </c>
      <c r="Y19" s="116" t="s">
        <v>1290</v>
      </c>
      <c r="Z19" s="637">
        <f t="shared" si="0"/>
        <v>38500.000000000007</v>
      </c>
      <c r="AA19" s="74">
        <f t="shared" si="1"/>
        <v>588500</v>
      </c>
    </row>
    <row r="20" spans="1:27" ht="15.5" x14ac:dyDescent="0.35">
      <c r="A20" s="76"/>
      <c r="B20" s="76"/>
      <c r="C20" s="76"/>
      <c r="D20" s="76"/>
      <c r="E20" s="76"/>
      <c r="F20" s="81" t="s">
        <v>10713</v>
      </c>
      <c r="G20" s="69" t="s">
        <v>10714</v>
      </c>
      <c r="H20" s="69"/>
      <c r="I20" s="74">
        <v>550000</v>
      </c>
      <c r="J20" s="69"/>
      <c r="K20" s="69" t="s">
        <v>1671</v>
      </c>
      <c r="L20" s="75" t="s">
        <v>1063</v>
      </c>
      <c r="M20" s="75" t="s">
        <v>2218</v>
      </c>
      <c r="N20" s="75" t="s">
        <v>10715</v>
      </c>
      <c r="O20" s="75" t="s">
        <v>10716</v>
      </c>
      <c r="P20" s="69" t="s">
        <v>1773</v>
      </c>
      <c r="Q20" s="69" t="s">
        <v>1812</v>
      </c>
      <c r="R20" s="75" t="s">
        <v>1602</v>
      </c>
      <c r="S20" s="69"/>
      <c r="T20" s="69"/>
      <c r="U20" s="69"/>
      <c r="V20" s="69"/>
      <c r="W20" s="69"/>
      <c r="X20" s="69" t="s">
        <v>940</v>
      </c>
      <c r="Y20" s="116" t="s">
        <v>1290</v>
      </c>
      <c r="Z20" s="637">
        <f t="shared" si="0"/>
        <v>38500.000000000007</v>
      </c>
      <c r="AA20" s="74">
        <f t="shared" si="1"/>
        <v>588500</v>
      </c>
    </row>
    <row r="21" spans="1:27" ht="15.5" x14ac:dyDescent="0.35">
      <c r="A21" s="76"/>
      <c r="B21" s="76"/>
      <c r="C21" s="76"/>
      <c r="D21" s="76"/>
      <c r="E21" s="76"/>
      <c r="F21" s="81" t="s">
        <v>10717</v>
      </c>
      <c r="G21" s="69" t="s">
        <v>10718</v>
      </c>
      <c r="H21" s="69"/>
      <c r="I21" s="74">
        <v>550000</v>
      </c>
      <c r="J21" s="69"/>
      <c r="K21" s="69" t="s">
        <v>1671</v>
      </c>
      <c r="L21" s="75" t="s">
        <v>1063</v>
      </c>
      <c r="M21" s="75" t="s">
        <v>2218</v>
      </c>
      <c r="N21" s="75" t="s">
        <v>10719</v>
      </c>
      <c r="O21" s="75" t="s">
        <v>10720</v>
      </c>
      <c r="P21" s="69" t="s">
        <v>1773</v>
      </c>
      <c r="Q21" s="69" t="s">
        <v>1812</v>
      </c>
      <c r="R21" s="75" t="s">
        <v>1602</v>
      </c>
      <c r="S21" s="69"/>
      <c r="T21" s="69"/>
      <c r="U21" s="69"/>
      <c r="V21" s="69"/>
      <c r="W21" s="69"/>
      <c r="X21" s="69" t="s">
        <v>940</v>
      </c>
      <c r="Y21" s="116" t="s">
        <v>1290</v>
      </c>
      <c r="Z21" s="637">
        <f t="shared" si="0"/>
        <v>38500.000000000007</v>
      </c>
      <c r="AA21" s="74">
        <f t="shared" si="1"/>
        <v>588500</v>
      </c>
    </row>
    <row r="22" spans="1:27" ht="15.5" x14ac:dyDescent="0.35">
      <c r="A22" s="76"/>
      <c r="B22" s="76"/>
      <c r="C22" s="76"/>
      <c r="D22" s="76"/>
      <c r="E22" s="76"/>
      <c r="F22" s="81" t="s">
        <v>10721</v>
      </c>
      <c r="G22" s="69" t="s">
        <v>10722</v>
      </c>
      <c r="H22" s="69"/>
      <c r="I22" s="74">
        <v>550000</v>
      </c>
      <c r="J22" s="69"/>
      <c r="K22" s="69" t="s">
        <v>1671</v>
      </c>
      <c r="L22" s="75" t="s">
        <v>1063</v>
      </c>
      <c r="M22" s="75" t="s">
        <v>2218</v>
      </c>
      <c r="N22" s="75" t="s">
        <v>10723</v>
      </c>
      <c r="O22" s="75" t="s">
        <v>10724</v>
      </c>
      <c r="P22" s="69" t="s">
        <v>1773</v>
      </c>
      <c r="Q22" s="69" t="s">
        <v>1812</v>
      </c>
      <c r="R22" s="75" t="s">
        <v>1602</v>
      </c>
      <c r="S22" s="69"/>
      <c r="T22" s="69"/>
      <c r="U22" s="69"/>
      <c r="V22" s="69"/>
      <c r="W22" s="69"/>
      <c r="X22" s="69" t="s">
        <v>940</v>
      </c>
      <c r="Y22" s="116" t="s">
        <v>1290</v>
      </c>
      <c r="Z22" s="637">
        <f t="shared" si="0"/>
        <v>38500.000000000007</v>
      </c>
      <c r="AA22" s="74">
        <f t="shared" si="1"/>
        <v>588500</v>
      </c>
    </row>
    <row r="23" spans="1:27" ht="15.5" x14ac:dyDescent="0.35">
      <c r="A23" s="76"/>
      <c r="B23" s="76"/>
      <c r="C23" s="76"/>
      <c r="D23" s="76"/>
      <c r="E23" s="76"/>
      <c r="F23" s="81" t="s">
        <v>10725</v>
      </c>
      <c r="G23" s="69" t="s">
        <v>10726</v>
      </c>
      <c r="H23" s="69"/>
      <c r="I23" s="74">
        <v>550000</v>
      </c>
      <c r="J23" s="69"/>
      <c r="K23" s="69" t="s">
        <v>1671</v>
      </c>
      <c r="L23" s="75" t="s">
        <v>1063</v>
      </c>
      <c r="M23" s="75" t="s">
        <v>2218</v>
      </c>
      <c r="N23" s="75" t="s">
        <v>10727</v>
      </c>
      <c r="O23" s="75" t="s">
        <v>10728</v>
      </c>
      <c r="P23" s="69" t="s">
        <v>1773</v>
      </c>
      <c r="Q23" s="69" t="s">
        <v>1812</v>
      </c>
      <c r="R23" s="75" t="s">
        <v>1602</v>
      </c>
      <c r="S23" s="69"/>
      <c r="T23" s="69"/>
      <c r="U23" s="69"/>
      <c r="V23" s="69"/>
      <c r="W23" s="69"/>
      <c r="X23" s="69" t="s">
        <v>940</v>
      </c>
      <c r="Y23" s="116" t="s">
        <v>1290</v>
      </c>
      <c r="Z23" s="637">
        <f t="shared" si="0"/>
        <v>38500.000000000007</v>
      </c>
      <c r="AA23" s="74">
        <f t="shared" si="1"/>
        <v>588500</v>
      </c>
    </row>
    <row r="24" spans="1:27" ht="15.5" x14ac:dyDescent="0.35">
      <c r="A24" s="76"/>
      <c r="B24" s="76"/>
      <c r="C24" s="76"/>
      <c r="D24" s="76"/>
      <c r="E24" s="76"/>
      <c r="F24" s="81" t="s">
        <v>10729</v>
      </c>
      <c r="G24" s="69" t="s">
        <v>10730</v>
      </c>
      <c r="H24" s="69"/>
      <c r="I24" s="74">
        <v>550000</v>
      </c>
      <c r="J24" s="69"/>
      <c r="K24" s="69" t="s">
        <v>1671</v>
      </c>
      <c r="L24" s="75" t="s">
        <v>1063</v>
      </c>
      <c r="M24" s="75" t="s">
        <v>2218</v>
      </c>
      <c r="N24" s="75" t="s">
        <v>10731</v>
      </c>
      <c r="O24" s="75" t="s">
        <v>10732</v>
      </c>
      <c r="P24" s="69" t="s">
        <v>1773</v>
      </c>
      <c r="Q24" s="69" t="s">
        <v>1812</v>
      </c>
      <c r="R24" s="75" t="s">
        <v>1602</v>
      </c>
      <c r="S24" s="69"/>
      <c r="T24" s="69"/>
      <c r="U24" s="69"/>
      <c r="V24" s="69"/>
      <c r="W24" s="69"/>
      <c r="X24" s="69" t="s">
        <v>940</v>
      </c>
      <c r="Y24" s="116" t="s">
        <v>1290</v>
      </c>
      <c r="Z24" s="637">
        <f t="shared" si="0"/>
        <v>38500.000000000007</v>
      </c>
      <c r="AA24" s="74">
        <f t="shared" si="1"/>
        <v>588500</v>
      </c>
    </row>
    <row r="25" spans="1:27" ht="15.5" x14ac:dyDescent="0.35">
      <c r="A25" s="76"/>
      <c r="B25" s="76"/>
      <c r="C25" s="76"/>
      <c r="D25" s="76"/>
      <c r="E25" s="76"/>
      <c r="F25" s="73" t="s">
        <v>10733</v>
      </c>
      <c r="G25" s="69" t="s">
        <v>10734</v>
      </c>
      <c r="H25" s="69"/>
      <c r="I25" s="74">
        <v>550000</v>
      </c>
      <c r="J25" s="69"/>
      <c r="K25" s="69" t="s">
        <v>1671</v>
      </c>
      <c r="L25" s="75" t="s">
        <v>1063</v>
      </c>
      <c r="M25" s="75" t="s">
        <v>10735</v>
      </c>
      <c r="N25" s="75" t="s">
        <v>10736</v>
      </c>
      <c r="O25" s="75" t="s">
        <v>10737</v>
      </c>
      <c r="P25" s="69" t="s">
        <v>1773</v>
      </c>
      <c r="Q25" s="69" t="s">
        <v>2308</v>
      </c>
      <c r="R25" s="75" t="s">
        <v>1602</v>
      </c>
      <c r="S25" s="69"/>
      <c r="T25" s="69"/>
      <c r="U25" s="69"/>
      <c r="V25" s="69"/>
      <c r="W25" s="69"/>
      <c r="X25" s="69" t="s">
        <v>940</v>
      </c>
      <c r="Y25" s="116" t="s">
        <v>1290</v>
      </c>
      <c r="Z25" s="637">
        <f t="shared" si="0"/>
        <v>38500.000000000007</v>
      </c>
      <c r="AA25" s="74">
        <f t="shared" si="1"/>
        <v>588500</v>
      </c>
    </row>
    <row r="26" spans="1:27" ht="15.5" x14ac:dyDescent="0.35">
      <c r="A26" s="76"/>
      <c r="B26" s="76"/>
      <c r="C26" s="76"/>
      <c r="D26" s="76"/>
      <c r="E26" s="76"/>
      <c r="F26" s="81" t="s">
        <v>10738</v>
      </c>
      <c r="G26" s="69" t="s">
        <v>10739</v>
      </c>
      <c r="H26" s="69"/>
      <c r="I26" s="74">
        <v>550000</v>
      </c>
      <c r="J26" s="69"/>
      <c r="K26" s="69" t="s">
        <v>1671</v>
      </c>
      <c r="L26" s="75" t="s">
        <v>1063</v>
      </c>
      <c r="M26" s="75" t="s">
        <v>2218</v>
      </c>
      <c r="N26" s="75" t="s">
        <v>10740</v>
      </c>
      <c r="O26" s="75" t="s">
        <v>10741</v>
      </c>
      <c r="P26" s="69" t="s">
        <v>1773</v>
      </c>
      <c r="Q26" s="69" t="s">
        <v>1812</v>
      </c>
      <c r="R26" s="75" t="s">
        <v>1602</v>
      </c>
      <c r="S26" s="69"/>
      <c r="T26" s="69"/>
      <c r="U26" s="69"/>
      <c r="V26" s="69"/>
      <c r="W26" s="69"/>
      <c r="X26" s="69" t="s">
        <v>940</v>
      </c>
      <c r="Y26" s="116" t="s">
        <v>1290</v>
      </c>
      <c r="Z26" s="637">
        <f t="shared" si="0"/>
        <v>38500.000000000007</v>
      </c>
      <c r="AA26" s="74">
        <f t="shared" si="1"/>
        <v>588500</v>
      </c>
    </row>
    <row r="27" spans="1:27" ht="15.5" x14ac:dyDescent="0.35">
      <c r="A27" s="76"/>
      <c r="B27" s="76"/>
      <c r="C27" s="76"/>
      <c r="D27" s="76"/>
      <c r="E27" s="76"/>
      <c r="F27" s="81" t="s">
        <v>10742</v>
      </c>
      <c r="G27" s="69" t="s">
        <v>10743</v>
      </c>
      <c r="H27" s="69"/>
      <c r="I27" s="74">
        <v>550000</v>
      </c>
      <c r="J27" s="69"/>
      <c r="K27" s="69" t="s">
        <v>1671</v>
      </c>
      <c r="L27" s="75" t="s">
        <v>1063</v>
      </c>
      <c r="M27" s="75" t="s">
        <v>2218</v>
      </c>
      <c r="N27" s="75" t="s">
        <v>10744</v>
      </c>
      <c r="O27" s="75" t="s">
        <v>10745</v>
      </c>
      <c r="P27" s="69" t="s">
        <v>1773</v>
      </c>
      <c r="Q27" s="69" t="s">
        <v>1812</v>
      </c>
      <c r="R27" s="75" t="s">
        <v>1602</v>
      </c>
      <c r="S27" s="69"/>
      <c r="T27" s="69"/>
      <c r="U27" s="69"/>
      <c r="V27" s="69"/>
      <c r="W27" s="69"/>
      <c r="X27" s="69" t="s">
        <v>940</v>
      </c>
      <c r="Y27" s="116" t="s">
        <v>1290</v>
      </c>
      <c r="Z27" s="637">
        <f t="shared" si="0"/>
        <v>38500.000000000007</v>
      </c>
      <c r="AA27" s="74">
        <f t="shared" si="1"/>
        <v>588500</v>
      </c>
    </row>
    <row r="28" spans="1:27" ht="15.5" x14ac:dyDescent="0.35">
      <c r="A28" s="76"/>
      <c r="B28" s="76"/>
      <c r="C28" s="76"/>
      <c r="D28" s="76"/>
      <c r="E28" s="76"/>
      <c r="F28" s="81"/>
      <c r="G28" s="86" t="s">
        <v>994</v>
      </c>
      <c r="H28" s="86"/>
      <c r="I28" s="87">
        <f>SUM(I5:I27)</f>
        <v>12650000</v>
      </c>
      <c r="J28" s="69"/>
      <c r="K28" s="69"/>
      <c r="L28" s="75"/>
      <c r="M28" s="75"/>
      <c r="N28" s="75"/>
      <c r="O28" s="75"/>
      <c r="P28" s="69"/>
      <c r="Q28" s="69"/>
      <c r="R28" s="75"/>
      <c r="S28" s="69"/>
      <c r="T28" s="69"/>
      <c r="U28" s="69"/>
      <c r="V28" s="69"/>
      <c r="W28" s="69"/>
      <c r="X28" s="69"/>
      <c r="Y28" s="116"/>
      <c r="Z28" s="637">
        <f t="shared" si="0"/>
        <v>885500.00000000012</v>
      </c>
      <c r="AA28" s="87">
        <f t="shared" si="1"/>
        <v>13535500</v>
      </c>
    </row>
    <row r="29" spans="1:27" ht="15.5" x14ac:dyDescent="0.35">
      <c r="A29" s="64"/>
      <c r="B29" s="64"/>
      <c r="C29" s="64"/>
      <c r="D29" s="64"/>
      <c r="E29" s="64"/>
      <c r="F29" s="64"/>
      <c r="G29" s="89" t="s">
        <v>10746</v>
      </c>
      <c r="H29" s="64"/>
      <c r="I29" s="67"/>
      <c r="J29" s="64"/>
      <c r="K29" s="64"/>
      <c r="L29" s="68"/>
      <c r="M29" s="68"/>
      <c r="N29" s="68"/>
      <c r="O29" s="68"/>
      <c r="P29" s="64"/>
      <c r="Q29" s="64"/>
      <c r="R29" s="68"/>
      <c r="S29" s="64"/>
      <c r="T29" s="64"/>
      <c r="U29" s="64"/>
      <c r="V29" s="64"/>
      <c r="W29" s="64"/>
      <c r="X29" s="64"/>
      <c r="Y29" s="115"/>
      <c r="Z29" s="637">
        <f t="shared" si="0"/>
        <v>0</v>
      </c>
      <c r="AA29" s="67">
        <f t="shared" si="1"/>
        <v>0</v>
      </c>
    </row>
    <row r="30" spans="1:27" ht="15.5" x14ac:dyDescent="0.35">
      <c r="A30" s="76"/>
      <c r="B30" s="76"/>
      <c r="C30" s="76"/>
      <c r="D30" s="76"/>
      <c r="E30" s="76"/>
      <c r="F30" s="76"/>
      <c r="G30" s="69" t="s">
        <v>10747</v>
      </c>
      <c r="H30" s="69"/>
      <c r="I30" s="74">
        <v>150000</v>
      </c>
      <c r="J30" s="69"/>
      <c r="K30" s="69" t="s">
        <v>1671</v>
      </c>
      <c r="L30" s="75" t="s">
        <v>1063</v>
      </c>
      <c r="M30" s="75" t="s">
        <v>2257</v>
      </c>
      <c r="N30" s="75" t="s">
        <v>10748</v>
      </c>
      <c r="O30" s="75" t="s">
        <v>10655</v>
      </c>
      <c r="P30" s="69" t="s">
        <v>1575</v>
      </c>
      <c r="Q30" s="69" t="s">
        <v>1226</v>
      </c>
      <c r="R30" s="75" t="s">
        <v>2332</v>
      </c>
      <c r="S30" s="69"/>
      <c r="T30" s="69"/>
      <c r="U30" s="69"/>
      <c r="V30" s="69"/>
      <c r="W30" s="69"/>
      <c r="X30" s="69"/>
      <c r="Y30" s="121"/>
      <c r="Z30" s="637">
        <f t="shared" si="0"/>
        <v>10500.000000000002</v>
      </c>
      <c r="AA30" s="74">
        <f t="shared" si="1"/>
        <v>160500</v>
      </c>
    </row>
    <row r="31" spans="1:27" ht="15.5" x14ac:dyDescent="0.35">
      <c r="A31" s="76"/>
      <c r="B31" s="76"/>
      <c r="C31" s="76"/>
      <c r="D31" s="76"/>
      <c r="E31" s="76"/>
      <c r="F31" s="76"/>
      <c r="G31" s="69" t="s">
        <v>10749</v>
      </c>
      <c r="H31" s="69"/>
      <c r="I31" s="74">
        <v>150000</v>
      </c>
      <c r="J31" s="69"/>
      <c r="K31" s="69" t="s">
        <v>1671</v>
      </c>
      <c r="L31" s="75" t="s">
        <v>1063</v>
      </c>
      <c r="M31" s="79" t="s">
        <v>1865</v>
      </c>
      <c r="N31" s="75">
        <v>185632</v>
      </c>
      <c r="O31" s="75" t="s">
        <v>10659</v>
      </c>
      <c r="P31" s="69" t="s">
        <v>1575</v>
      </c>
      <c r="Q31" s="69" t="s">
        <v>1226</v>
      </c>
      <c r="R31" s="75" t="s">
        <v>2332</v>
      </c>
      <c r="S31" s="69"/>
      <c r="T31" s="69"/>
      <c r="U31" s="69"/>
      <c r="V31" s="69"/>
      <c r="W31" s="69"/>
      <c r="X31" s="69"/>
      <c r="Y31" s="116"/>
      <c r="Z31" s="637">
        <f t="shared" si="0"/>
        <v>10500.000000000002</v>
      </c>
      <c r="AA31" s="74">
        <f t="shared" si="1"/>
        <v>160500</v>
      </c>
    </row>
    <row r="32" spans="1:27" ht="15.5" x14ac:dyDescent="0.35">
      <c r="A32" s="76"/>
      <c r="B32" s="76"/>
      <c r="C32" s="76"/>
      <c r="D32" s="76"/>
      <c r="E32" s="76"/>
      <c r="F32" s="76"/>
      <c r="G32" s="69" t="s">
        <v>10750</v>
      </c>
      <c r="H32" s="69"/>
      <c r="I32" s="74">
        <v>150000</v>
      </c>
      <c r="J32" s="69"/>
      <c r="K32" s="69" t="s">
        <v>1671</v>
      </c>
      <c r="L32" s="75" t="s">
        <v>1063</v>
      </c>
      <c r="M32" s="79" t="s">
        <v>2364</v>
      </c>
      <c r="N32" s="80">
        <v>185682</v>
      </c>
      <c r="O32" s="75" t="s">
        <v>10664</v>
      </c>
      <c r="P32" s="69" t="s">
        <v>1575</v>
      </c>
      <c r="Q32" s="69" t="s">
        <v>1226</v>
      </c>
      <c r="R32" s="75" t="s">
        <v>2332</v>
      </c>
      <c r="S32" s="69"/>
      <c r="T32" s="69"/>
      <c r="U32" s="69"/>
      <c r="V32" s="69"/>
      <c r="W32" s="69"/>
      <c r="X32" s="69"/>
      <c r="Y32" s="116"/>
      <c r="Z32" s="637">
        <f t="shared" si="0"/>
        <v>10500.000000000002</v>
      </c>
      <c r="AA32" s="74">
        <f t="shared" si="1"/>
        <v>160500</v>
      </c>
    </row>
    <row r="33" spans="1:27" ht="15.5" x14ac:dyDescent="0.35">
      <c r="A33" s="76"/>
      <c r="B33" s="76"/>
      <c r="C33" s="76"/>
      <c r="D33" s="76"/>
      <c r="E33" s="76"/>
      <c r="F33" s="76"/>
      <c r="G33" s="69" t="s">
        <v>10751</v>
      </c>
      <c r="H33" s="69"/>
      <c r="I33" s="74">
        <v>150000</v>
      </c>
      <c r="J33" s="69"/>
      <c r="K33" s="69" t="s">
        <v>1671</v>
      </c>
      <c r="L33" s="75" t="s">
        <v>1063</v>
      </c>
      <c r="M33" s="75" t="s">
        <v>10263</v>
      </c>
      <c r="N33" s="194" t="s">
        <v>10752</v>
      </c>
      <c r="O33" s="75" t="s">
        <v>10688</v>
      </c>
      <c r="P33" s="69" t="s">
        <v>1575</v>
      </c>
      <c r="Q33" s="69" t="s">
        <v>1063</v>
      </c>
      <c r="R33" s="75" t="s">
        <v>2332</v>
      </c>
      <c r="S33" s="69"/>
      <c r="T33" s="69"/>
      <c r="U33" s="69"/>
      <c r="V33" s="69"/>
      <c r="W33" s="69"/>
      <c r="X33" s="69"/>
      <c r="Y33" s="116"/>
      <c r="Z33" s="637">
        <f t="shared" si="0"/>
        <v>10500.000000000002</v>
      </c>
      <c r="AA33" s="74">
        <f t="shared" si="1"/>
        <v>160500</v>
      </c>
    </row>
    <row r="34" spans="1:27" ht="15.5" x14ac:dyDescent="0.35">
      <c r="A34" s="76"/>
      <c r="B34" s="76"/>
      <c r="C34" s="76"/>
      <c r="D34" s="76"/>
      <c r="E34" s="76"/>
      <c r="F34" s="76"/>
      <c r="G34" s="69" t="s">
        <v>10753</v>
      </c>
      <c r="H34" s="69"/>
      <c r="I34" s="74">
        <v>150000</v>
      </c>
      <c r="J34" s="69"/>
      <c r="K34" s="69" t="s">
        <v>1671</v>
      </c>
      <c r="L34" s="75" t="s">
        <v>1063</v>
      </c>
      <c r="M34" s="75" t="s">
        <v>1063</v>
      </c>
      <c r="N34" s="80" t="s">
        <v>1063</v>
      </c>
      <c r="O34" s="75" t="s">
        <v>10754</v>
      </c>
      <c r="P34" s="69" t="s">
        <v>1575</v>
      </c>
      <c r="Q34" s="69" t="s">
        <v>1063</v>
      </c>
      <c r="R34" s="75" t="s">
        <v>2332</v>
      </c>
      <c r="S34" s="69"/>
      <c r="T34" s="69"/>
      <c r="U34" s="69"/>
      <c r="V34" s="69"/>
      <c r="W34" s="69"/>
      <c r="X34" s="69"/>
      <c r="Y34" s="116"/>
      <c r="Z34" s="637">
        <f t="shared" si="0"/>
        <v>10500.000000000002</v>
      </c>
      <c r="AA34" s="74">
        <f t="shared" si="1"/>
        <v>160500</v>
      </c>
    </row>
    <row r="35" spans="1:27" ht="15.5" x14ac:dyDescent="0.35">
      <c r="A35" s="76"/>
      <c r="B35" s="76"/>
      <c r="C35" s="76"/>
      <c r="D35" s="76"/>
      <c r="E35" s="76"/>
      <c r="F35" s="76"/>
      <c r="G35" s="79" t="s">
        <v>10755</v>
      </c>
      <c r="H35" s="69"/>
      <c r="I35" s="74">
        <v>150000</v>
      </c>
      <c r="J35" s="69"/>
      <c r="K35" s="69" t="s">
        <v>1671</v>
      </c>
      <c r="L35" s="75" t="s">
        <v>1063</v>
      </c>
      <c r="M35" s="75" t="s">
        <v>1865</v>
      </c>
      <c r="N35" s="80">
        <v>185616</v>
      </c>
      <c r="O35" s="75" t="s">
        <v>10668</v>
      </c>
      <c r="P35" s="69" t="s">
        <v>1575</v>
      </c>
      <c r="Q35" s="69" t="s">
        <v>1226</v>
      </c>
      <c r="R35" s="75" t="s">
        <v>2332</v>
      </c>
      <c r="S35" s="69"/>
      <c r="T35" s="69"/>
      <c r="U35" s="69"/>
      <c r="V35" s="69"/>
      <c r="W35" s="69"/>
      <c r="X35" s="69"/>
      <c r="Y35" s="116"/>
      <c r="Z35" s="637">
        <f t="shared" si="0"/>
        <v>10500.000000000002</v>
      </c>
      <c r="AA35" s="74">
        <f t="shared" si="1"/>
        <v>160500</v>
      </c>
    </row>
    <row r="36" spans="1:27" ht="15.5" x14ac:dyDescent="0.35">
      <c r="A36" s="76"/>
      <c r="B36" s="76"/>
      <c r="C36" s="76"/>
      <c r="D36" s="76"/>
      <c r="E36" s="76"/>
      <c r="F36" s="76"/>
      <c r="G36" s="79" t="s">
        <v>10756</v>
      </c>
      <c r="H36" s="69"/>
      <c r="I36" s="74">
        <v>150000</v>
      </c>
      <c r="J36" s="69"/>
      <c r="K36" s="69" t="s">
        <v>1671</v>
      </c>
      <c r="L36" s="75" t="s">
        <v>1063</v>
      </c>
      <c r="M36" s="75" t="s">
        <v>1865</v>
      </c>
      <c r="N36" s="80">
        <v>185610</v>
      </c>
      <c r="O36" s="75" t="s">
        <v>10672</v>
      </c>
      <c r="P36" s="69" t="s">
        <v>1575</v>
      </c>
      <c r="Q36" s="69" t="s">
        <v>1226</v>
      </c>
      <c r="R36" s="75" t="s">
        <v>2332</v>
      </c>
      <c r="S36" s="69"/>
      <c r="T36" s="69"/>
      <c r="U36" s="69"/>
      <c r="V36" s="69"/>
      <c r="W36" s="69"/>
      <c r="X36" s="69"/>
      <c r="Y36" s="116"/>
      <c r="Z36" s="637">
        <f t="shared" si="0"/>
        <v>10500.000000000002</v>
      </c>
      <c r="AA36" s="74">
        <f t="shared" si="1"/>
        <v>160500</v>
      </c>
    </row>
    <row r="37" spans="1:27" ht="15.5" x14ac:dyDescent="0.35">
      <c r="A37" s="76"/>
      <c r="B37" s="76"/>
      <c r="C37" s="76"/>
      <c r="D37" s="76"/>
      <c r="E37" s="76"/>
      <c r="F37" s="76"/>
      <c r="G37" s="79" t="s">
        <v>10757</v>
      </c>
      <c r="H37" s="69"/>
      <c r="I37" s="74">
        <v>150000</v>
      </c>
      <c r="J37" s="69"/>
      <c r="K37" s="69" t="s">
        <v>1671</v>
      </c>
      <c r="L37" s="75" t="s">
        <v>1063</v>
      </c>
      <c r="M37" s="75" t="s">
        <v>1865</v>
      </c>
      <c r="N37" s="75">
        <v>185626</v>
      </c>
      <c r="O37" s="75" t="s">
        <v>10676</v>
      </c>
      <c r="P37" s="69" t="s">
        <v>1575</v>
      </c>
      <c r="Q37" s="69" t="s">
        <v>1226</v>
      </c>
      <c r="R37" s="75" t="s">
        <v>2332</v>
      </c>
      <c r="S37" s="69"/>
      <c r="T37" s="69"/>
      <c r="U37" s="69"/>
      <c r="V37" s="69"/>
      <c r="W37" s="69"/>
      <c r="X37" s="69"/>
      <c r="Y37" s="116"/>
      <c r="Z37" s="637">
        <f t="shared" si="0"/>
        <v>10500.000000000002</v>
      </c>
      <c r="AA37" s="74">
        <f t="shared" si="1"/>
        <v>160500</v>
      </c>
    </row>
    <row r="38" spans="1:27" ht="15.5" x14ac:dyDescent="0.35">
      <c r="A38" s="76"/>
      <c r="B38" s="76"/>
      <c r="C38" s="76"/>
      <c r="D38" s="76"/>
      <c r="E38" s="76"/>
      <c r="F38" s="76"/>
      <c r="G38" s="79" t="s">
        <v>10758</v>
      </c>
      <c r="H38" s="69"/>
      <c r="I38" s="74">
        <v>150000</v>
      </c>
      <c r="J38" s="69"/>
      <c r="K38" s="69" t="s">
        <v>1671</v>
      </c>
      <c r="L38" s="75" t="s">
        <v>1063</v>
      </c>
      <c r="M38" s="75" t="s">
        <v>1865</v>
      </c>
      <c r="N38" s="75">
        <v>185623</v>
      </c>
      <c r="O38" s="75" t="s">
        <v>10680</v>
      </c>
      <c r="P38" s="69" t="s">
        <v>1575</v>
      </c>
      <c r="Q38" s="69" t="s">
        <v>1226</v>
      </c>
      <c r="R38" s="75" t="s">
        <v>2332</v>
      </c>
      <c r="S38" s="69"/>
      <c r="T38" s="69"/>
      <c r="U38" s="69"/>
      <c r="V38" s="69"/>
      <c r="W38" s="69"/>
      <c r="X38" s="69"/>
      <c r="Y38" s="116"/>
      <c r="Z38" s="637">
        <f t="shared" si="0"/>
        <v>10500.000000000002</v>
      </c>
      <c r="AA38" s="74">
        <f t="shared" si="1"/>
        <v>160500</v>
      </c>
    </row>
    <row r="39" spans="1:27" ht="15.5" x14ac:dyDescent="0.35">
      <c r="A39" s="76"/>
      <c r="B39" s="76"/>
      <c r="C39" s="76"/>
      <c r="D39" s="76"/>
      <c r="E39" s="76"/>
      <c r="F39" s="76"/>
      <c r="G39" s="79" t="s">
        <v>10759</v>
      </c>
      <c r="H39" s="69"/>
      <c r="I39" s="74">
        <v>150000</v>
      </c>
      <c r="J39" s="69"/>
      <c r="K39" s="69" t="s">
        <v>1671</v>
      </c>
      <c r="L39" s="75" t="s">
        <v>1063</v>
      </c>
      <c r="M39" s="75" t="s">
        <v>1865</v>
      </c>
      <c r="N39" s="75">
        <v>15619</v>
      </c>
      <c r="O39" s="75" t="s">
        <v>10684</v>
      </c>
      <c r="P39" s="69" t="s">
        <v>1575</v>
      </c>
      <c r="Q39" s="69" t="s">
        <v>1226</v>
      </c>
      <c r="R39" s="75" t="s">
        <v>2332</v>
      </c>
      <c r="S39" s="69"/>
      <c r="T39" s="69"/>
      <c r="U39" s="69"/>
      <c r="V39" s="69"/>
      <c r="W39" s="69"/>
      <c r="X39" s="69"/>
      <c r="Y39" s="116"/>
      <c r="Z39" s="637">
        <f t="shared" si="0"/>
        <v>10500.000000000002</v>
      </c>
      <c r="AA39" s="74">
        <f t="shared" si="1"/>
        <v>160500</v>
      </c>
    </row>
    <row r="40" spans="1:27" ht="15.5" x14ac:dyDescent="0.35">
      <c r="A40" s="76"/>
      <c r="B40" s="76"/>
      <c r="C40" s="76"/>
      <c r="D40" s="76"/>
      <c r="E40" s="76"/>
      <c r="F40" s="76"/>
      <c r="G40" s="79" t="s">
        <v>10760</v>
      </c>
      <c r="H40" s="69"/>
      <c r="I40" s="74">
        <v>150000</v>
      </c>
      <c r="J40" s="69"/>
      <c r="K40" s="69" t="s">
        <v>1671</v>
      </c>
      <c r="L40" s="75" t="s">
        <v>1063</v>
      </c>
      <c r="M40" s="75" t="s">
        <v>1865</v>
      </c>
      <c r="N40" s="75">
        <v>185678</v>
      </c>
      <c r="O40" s="75" t="s">
        <v>10688</v>
      </c>
      <c r="P40" s="69" t="s">
        <v>1575</v>
      </c>
      <c r="Q40" s="69" t="s">
        <v>1226</v>
      </c>
      <c r="R40" s="75" t="s">
        <v>2332</v>
      </c>
      <c r="S40" s="69"/>
      <c r="T40" s="69"/>
      <c r="U40" s="69"/>
      <c r="V40" s="69"/>
      <c r="W40" s="69"/>
      <c r="X40" s="69"/>
      <c r="Y40" s="116"/>
      <c r="Z40" s="637">
        <f t="shared" si="0"/>
        <v>10500.000000000002</v>
      </c>
      <c r="AA40" s="74">
        <f t="shared" si="1"/>
        <v>160500</v>
      </c>
    </row>
    <row r="41" spans="1:27" ht="15.5" x14ac:dyDescent="0.35">
      <c r="A41" s="76"/>
      <c r="B41" s="76"/>
      <c r="C41" s="76"/>
      <c r="D41" s="76"/>
      <c r="E41" s="76"/>
      <c r="F41" s="76"/>
      <c r="G41" s="79" t="s">
        <v>10761</v>
      </c>
      <c r="H41" s="69"/>
      <c r="I41" s="74">
        <v>150000</v>
      </c>
      <c r="J41" s="69"/>
      <c r="K41" s="69" t="s">
        <v>1671</v>
      </c>
      <c r="L41" s="75" t="s">
        <v>1063</v>
      </c>
      <c r="M41" s="75" t="s">
        <v>10263</v>
      </c>
      <c r="N41" s="137" t="s">
        <v>10762</v>
      </c>
      <c r="O41" s="75" t="s">
        <v>10688</v>
      </c>
      <c r="P41" s="69" t="s">
        <v>1575</v>
      </c>
      <c r="Q41" s="69" t="s">
        <v>1063</v>
      </c>
      <c r="R41" s="75" t="s">
        <v>2332</v>
      </c>
      <c r="S41" s="69"/>
      <c r="T41" s="69"/>
      <c r="U41" s="69"/>
      <c r="V41" s="69"/>
      <c r="W41" s="69"/>
      <c r="X41" s="69"/>
      <c r="Y41" s="116"/>
      <c r="Z41" s="637">
        <f t="shared" si="0"/>
        <v>10500.000000000002</v>
      </c>
      <c r="AA41" s="74">
        <f t="shared" si="1"/>
        <v>160500</v>
      </c>
    </row>
    <row r="42" spans="1:27" ht="15.5" x14ac:dyDescent="0.35">
      <c r="A42" s="76"/>
      <c r="B42" s="76"/>
      <c r="C42" s="76"/>
      <c r="D42" s="76"/>
      <c r="E42" s="76"/>
      <c r="F42" s="76"/>
      <c r="G42" s="79" t="s">
        <v>10763</v>
      </c>
      <c r="H42" s="69"/>
      <c r="I42" s="74">
        <v>150000</v>
      </c>
      <c r="J42" s="69"/>
      <c r="K42" s="69" t="s">
        <v>1671</v>
      </c>
      <c r="L42" s="75" t="s">
        <v>1063</v>
      </c>
      <c r="M42" s="75" t="s">
        <v>1063</v>
      </c>
      <c r="N42" s="75" t="s">
        <v>1063</v>
      </c>
      <c r="O42" s="75" t="s">
        <v>10688</v>
      </c>
      <c r="P42" s="69" t="s">
        <v>1575</v>
      </c>
      <c r="Q42" s="69" t="s">
        <v>1063</v>
      </c>
      <c r="R42" s="75" t="s">
        <v>2332</v>
      </c>
      <c r="S42" s="69"/>
      <c r="T42" s="69"/>
      <c r="U42" s="69"/>
      <c r="V42" s="69"/>
      <c r="W42" s="69"/>
      <c r="X42" s="69"/>
      <c r="Y42" s="116"/>
      <c r="Z42" s="637">
        <f t="shared" si="0"/>
        <v>10500.000000000002</v>
      </c>
      <c r="AA42" s="74">
        <f t="shared" si="1"/>
        <v>160500</v>
      </c>
    </row>
    <row r="43" spans="1:27" ht="15.5" x14ac:dyDescent="0.35">
      <c r="A43" s="76"/>
      <c r="B43" s="76"/>
      <c r="C43" s="76"/>
      <c r="D43" s="76"/>
      <c r="E43" s="76"/>
      <c r="F43" s="76"/>
      <c r="G43" s="79" t="s">
        <v>10764</v>
      </c>
      <c r="H43" s="69"/>
      <c r="I43" s="74">
        <v>150000</v>
      </c>
      <c r="J43" s="69"/>
      <c r="K43" s="69" t="s">
        <v>1671</v>
      </c>
      <c r="L43" s="75" t="s">
        <v>1063</v>
      </c>
      <c r="M43" s="75" t="s">
        <v>1865</v>
      </c>
      <c r="N43" s="75">
        <v>185636</v>
      </c>
      <c r="O43" s="75" t="s">
        <v>10692</v>
      </c>
      <c r="P43" s="69" t="s">
        <v>1575</v>
      </c>
      <c r="Q43" s="69" t="s">
        <v>1226</v>
      </c>
      <c r="R43" s="75" t="s">
        <v>2332</v>
      </c>
      <c r="S43" s="69"/>
      <c r="T43" s="69"/>
      <c r="U43" s="69"/>
      <c r="V43" s="69"/>
      <c r="W43" s="69"/>
      <c r="X43" s="69"/>
      <c r="Y43" s="116"/>
      <c r="Z43" s="637">
        <f t="shared" si="0"/>
        <v>10500.000000000002</v>
      </c>
      <c r="AA43" s="74">
        <f t="shared" si="1"/>
        <v>160500</v>
      </c>
    </row>
    <row r="44" spans="1:27" ht="15.5" x14ac:dyDescent="0.35">
      <c r="A44" s="76"/>
      <c r="B44" s="76"/>
      <c r="C44" s="76"/>
      <c r="D44" s="76"/>
      <c r="E44" s="76"/>
      <c r="F44" s="76"/>
      <c r="G44" s="79" t="s">
        <v>10765</v>
      </c>
      <c r="H44" s="69"/>
      <c r="I44" s="74">
        <v>150000</v>
      </c>
      <c r="J44" s="69"/>
      <c r="K44" s="69" t="s">
        <v>1671</v>
      </c>
      <c r="L44" s="75" t="s">
        <v>1063</v>
      </c>
      <c r="M44" s="75" t="s">
        <v>1865</v>
      </c>
      <c r="N44" s="75">
        <v>185615</v>
      </c>
      <c r="O44" s="75" t="s">
        <v>10696</v>
      </c>
      <c r="P44" s="69" t="s">
        <v>1575</v>
      </c>
      <c r="Q44" s="69" t="s">
        <v>1226</v>
      </c>
      <c r="R44" s="75" t="s">
        <v>2332</v>
      </c>
      <c r="S44" s="69"/>
      <c r="T44" s="69"/>
      <c r="U44" s="69"/>
      <c r="V44" s="69"/>
      <c r="W44" s="69"/>
      <c r="X44" s="69"/>
      <c r="Y44" s="116"/>
      <c r="Z44" s="637">
        <f t="shared" si="0"/>
        <v>10500.000000000002</v>
      </c>
      <c r="AA44" s="74">
        <f t="shared" si="1"/>
        <v>160500</v>
      </c>
    </row>
    <row r="45" spans="1:27" ht="15.5" x14ac:dyDescent="0.35">
      <c r="A45" s="76"/>
      <c r="B45" s="76"/>
      <c r="C45" s="76"/>
      <c r="D45" s="76"/>
      <c r="E45" s="76"/>
      <c r="F45" s="76"/>
      <c r="G45" s="79" t="s">
        <v>10766</v>
      </c>
      <c r="H45" s="69"/>
      <c r="I45" s="74">
        <v>150000</v>
      </c>
      <c r="J45" s="69"/>
      <c r="K45" s="69" t="s">
        <v>1062</v>
      </c>
      <c r="L45" s="75" t="s">
        <v>1063</v>
      </c>
      <c r="M45" s="75" t="s">
        <v>1064</v>
      </c>
      <c r="N45" s="75">
        <v>3132670088</v>
      </c>
      <c r="O45" s="75" t="s">
        <v>10704</v>
      </c>
      <c r="P45" s="69" t="s">
        <v>1575</v>
      </c>
      <c r="Q45" s="69" t="s">
        <v>1065</v>
      </c>
      <c r="R45" s="75" t="s">
        <v>2332</v>
      </c>
      <c r="S45" s="69"/>
      <c r="T45" s="69"/>
      <c r="U45" s="69"/>
      <c r="V45" s="69"/>
      <c r="W45" s="69"/>
      <c r="X45" s="69"/>
      <c r="Y45" s="116"/>
      <c r="Z45" s="637">
        <f t="shared" si="0"/>
        <v>10500.000000000002</v>
      </c>
      <c r="AA45" s="74">
        <f t="shared" si="1"/>
        <v>160500</v>
      </c>
    </row>
    <row r="46" spans="1:27" ht="15.5" x14ac:dyDescent="0.35">
      <c r="A46" s="76"/>
      <c r="B46" s="76"/>
      <c r="C46" s="76"/>
      <c r="D46" s="76"/>
      <c r="E46" s="76"/>
      <c r="F46" s="76"/>
      <c r="G46" s="79" t="s">
        <v>10767</v>
      </c>
      <c r="H46" s="69"/>
      <c r="I46" s="74">
        <v>150000</v>
      </c>
      <c r="J46" s="69"/>
      <c r="K46" s="69" t="s">
        <v>1062</v>
      </c>
      <c r="L46" s="75" t="s">
        <v>1063</v>
      </c>
      <c r="M46" s="75" t="s">
        <v>2546</v>
      </c>
      <c r="N46" s="75">
        <v>3132670068</v>
      </c>
      <c r="O46" s="75" t="s">
        <v>10708</v>
      </c>
      <c r="P46" s="69" t="s">
        <v>1575</v>
      </c>
      <c r="Q46" s="69" t="s">
        <v>1065</v>
      </c>
      <c r="R46" s="75" t="s">
        <v>2332</v>
      </c>
      <c r="S46" s="69"/>
      <c r="T46" s="69"/>
      <c r="U46" s="69"/>
      <c r="V46" s="69"/>
      <c r="W46" s="69"/>
      <c r="X46" s="69"/>
      <c r="Y46" s="116"/>
      <c r="Z46" s="637">
        <f t="shared" si="0"/>
        <v>10500.000000000002</v>
      </c>
      <c r="AA46" s="74">
        <f t="shared" si="1"/>
        <v>160500</v>
      </c>
    </row>
    <row r="47" spans="1:27" ht="15.5" x14ac:dyDescent="0.35">
      <c r="A47" s="76"/>
      <c r="B47" s="76"/>
      <c r="C47" s="76"/>
      <c r="D47" s="76"/>
      <c r="E47" s="76"/>
      <c r="F47" s="76"/>
      <c r="G47" s="79" t="s">
        <v>10768</v>
      </c>
      <c r="H47" s="69"/>
      <c r="I47" s="74">
        <v>150000</v>
      </c>
      <c r="J47" s="69"/>
      <c r="K47" s="69" t="s">
        <v>1062</v>
      </c>
      <c r="L47" s="75" t="s">
        <v>1063</v>
      </c>
      <c r="M47" s="75" t="s">
        <v>2553</v>
      </c>
      <c r="N47" s="75">
        <v>3150630206</v>
      </c>
      <c r="O47" s="75" t="s">
        <v>10712</v>
      </c>
      <c r="P47" s="69" t="s">
        <v>1575</v>
      </c>
      <c r="Q47" s="69" t="s">
        <v>1065</v>
      </c>
      <c r="R47" s="75" t="s">
        <v>2332</v>
      </c>
      <c r="S47" s="69"/>
      <c r="T47" s="69"/>
      <c r="U47" s="69"/>
      <c r="V47" s="69"/>
      <c r="W47" s="69"/>
      <c r="X47" s="69"/>
      <c r="Y47" s="116"/>
      <c r="Z47" s="637">
        <f t="shared" si="0"/>
        <v>10500.000000000002</v>
      </c>
      <c r="AA47" s="74">
        <f t="shared" si="1"/>
        <v>160500</v>
      </c>
    </row>
    <row r="48" spans="1:27" ht="15.5" x14ac:dyDescent="0.35">
      <c r="A48" s="76"/>
      <c r="B48" s="76"/>
      <c r="C48" s="76"/>
      <c r="D48" s="76"/>
      <c r="E48" s="76"/>
      <c r="F48" s="76"/>
      <c r="G48" s="79" t="s">
        <v>10769</v>
      </c>
      <c r="H48" s="69"/>
      <c r="I48" s="74">
        <v>150000</v>
      </c>
      <c r="J48" s="69"/>
      <c r="K48" s="69" t="s">
        <v>1671</v>
      </c>
      <c r="L48" s="75" t="s">
        <v>1063</v>
      </c>
      <c r="M48" s="75" t="s">
        <v>10263</v>
      </c>
      <c r="N48" s="137" t="s">
        <v>10770</v>
      </c>
      <c r="O48" s="75" t="s">
        <v>10771</v>
      </c>
      <c r="P48" s="69" t="s">
        <v>1575</v>
      </c>
      <c r="Q48" s="69" t="s">
        <v>1063</v>
      </c>
      <c r="R48" s="75" t="s">
        <v>2332</v>
      </c>
      <c r="S48" s="69"/>
      <c r="T48" s="69"/>
      <c r="U48" s="69"/>
      <c r="V48" s="69"/>
      <c r="W48" s="69"/>
      <c r="X48" s="69"/>
      <c r="Y48" s="116"/>
      <c r="Z48" s="637">
        <f t="shared" si="0"/>
        <v>10500.000000000002</v>
      </c>
      <c r="AA48" s="74">
        <f t="shared" si="1"/>
        <v>160500</v>
      </c>
    </row>
    <row r="49" spans="1:27" ht="15.5" x14ac:dyDescent="0.35">
      <c r="A49" s="76"/>
      <c r="B49" s="76"/>
      <c r="C49" s="76"/>
      <c r="D49" s="76"/>
      <c r="E49" s="76"/>
      <c r="F49" s="76"/>
      <c r="G49" s="69" t="s">
        <v>10772</v>
      </c>
      <c r="H49" s="69"/>
      <c r="I49" s="74">
        <v>150000</v>
      </c>
      <c r="J49" s="69"/>
      <c r="K49" s="69" t="s">
        <v>1062</v>
      </c>
      <c r="L49" s="75" t="s">
        <v>1063</v>
      </c>
      <c r="M49" s="75" t="s">
        <v>1064</v>
      </c>
      <c r="N49" s="75">
        <v>3132670085</v>
      </c>
      <c r="O49" s="75" t="s">
        <v>10716</v>
      </c>
      <c r="P49" s="69" t="s">
        <v>1575</v>
      </c>
      <c r="Q49" s="69" t="s">
        <v>1065</v>
      </c>
      <c r="R49" s="75" t="s">
        <v>2332</v>
      </c>
      <c r="S49" s="69"/>
      <c r="T49" s="69"/>
      <c r="U49" s="69"/>
      <c r="V49" s="69"/>
      <c r="W49" s="69"/>
      <c r="X49" s="69"/>
      <c r="Y49" s="116"/>
      <c r="Z49" s="637">
        <f t="shared" si="0"/>
        <v>10500.000000000002</v>
      </c>
      <c r="AA49" s="74">
        <f t="shared" si="1"/>
        <v>160500</v>
      </c>
    </row>
    <row r="50" spans="1:27" ht="15.5" x14ac:dyDescent="0.35">
      <c r="A50" s="76"/>
      <c r="B50" s="76"/>
      <c r="C50" s="76"/>
      <c r="D50" s="76"/>
      <c r="E50" s="76"/>
      <c r="F50" s="76"/>
      <c r="G50" s="69" t="s">
        <v>10773</v>
      </c>
      <c r="H50" s="69"/>
      <c r="I50" s="74">
        <v>150000</v>
      </c>
      <c r="J50" s="69"/>
      <c r="K50" s="69" t="s">
        <v>1062</v>
      </c>
      <c r="L50" s="75" t="s">
        <v>1063</v>
      </c>
      <c r="M50" s="75" t="s">
        <v>1064</v>
      </c>
      <c r="N50" s="75">
        <v>3132670072</v>
      </c>
      <c r="O50" s="75" t="s">
        <v>10720</v>
      </c>
      <c r="P50" s="69" t="s">
        <v>1575</v>
      </c>
      <c r="Q50" s="69" t="s">
        <v>1065</v>
      </c>
      <c r="R50" s="75" t="s">
        <v>2332</v>
      </c>
      <c r="S50" s="69"/>
      <c r="T50" s="69"/>
      <c r="U50" s="69"/>
      <c r="V50" s="69"/>
      <c r="W50" s="69"/>
      <c r="X50" s="69"/>
      <c r="Y50" s="116"/>
      <c r="Z50" s="637">
        <f t="shared" si="0"/>
        <v>10500.000000000002</v>
      </c>
      <c r="AA50" s="74">
        <f t="shared" si="1"/>
        <v>160500</v>
      </c>
    </row>
    <row r="51" spans="1:27" ht="15.5" x14ac:dyDescent="0.35">
      <c r="A51" s="76"/>
      <c r="B51" s="76"/>
      <c r="C51" s="76"/>
      <c r="D51" s="76"/>
      <c r="E51" s="76"/>
      <c r="F51" s="76"/>
      <c r="G51" s="69" t="s">
        <v>10774</v>
      </c>
      <c r="H51" s="69"/>
      <c r="I51" s="74">
        <v>150000</v>
      </c>
      <c r="J51" s="69"/>
      <c r="K51" s="69" t="s">
        <v>1062</v>
      </c>
      <c r="L51" s="75" t="s">
        <v>1063</v>
      </c>
      <c r="M51" s="75" t="s">
        <v>1064</v>
      </c>
      <c r="N51" s="75">
        <v>3132670055</v>
      </c>
      <c r="O51" s="75" t="s">
        <v>10724</v>
      </c>
      <c r="P51" s="69" t="s">
        <v>1575</v>
      </c>
      <c r="Q51" s="69" t="s">
        <v>1065</v>
      </c>
      <c r="R51" s="75" t="s">
        <v>2332</v>
      </c>
      <c r="S51" s="69"/>
      <c r="T51" s="69"/>
      <c r="U51" s="69"/>
      <c r="V51" s="69"/>
      <c r="W51" s="69"/>
      <c r="X51" s="69"/>
      <c r="Y51" s="116"/>
      <c r="Z51" s="637">
        <f t="shared" si="0"/>
        <v>10500.000000000002</v>
      </c>
      <c r="AA51" s="74">
        <f t="shared" si="1"/>
        <v>160500</v>
      </c>
    </row>
    <row r="52" spans="1:27" ht="15.5" x14ac:dyDescent="0.35">
      <c r="A52" s="76"/>
      <c r="B52" s="76"/>
      <c r="C52" s="76"/>
      <c r="D52" s="76"/>
      <c r="E52" s="76"/>
      <c r="F52" s="76"/>
      <c r="G52" s="69" t="s">
        <v>10775</v>
      </c>
      <c r="H52" s="69"/>
      <c r="I52" s="74">
        <v>150000</v>
      </c>
      <c r="J52" s="69"/>
      <c r="K52" s="69" t="s">
        <v>1062</v>
      </c>
      <c r="L52" s="75" t="s">
        <v>1063</v>
      </c>
      <c r="M52" s="75" t="s">
        <v>1064</v>
      </c>
      <c r="N52" s="75">
        <v>3132670059</v>
      </c>
      <c r="O52" s="75" t="s">
        <v>10728</v>
      </c>
      <c r="P52" s="69" t="s">
        <v>1575</v>
      </c>
      <c r="Q52" s="69" t="s">
        <v>1065</v>
      </c>
      <c r="R52" s="75" t="s">
        <v>2332</v>
      </c>
      <c r="S52" s="69"/>
      <c r="T52" s="69"/>
      <c r="U52" s="69"/>
      <c r="V52" s="69"/>
      <c r="W52" s="69"/>
      <c r="X52" s="69"/>
      <c r="Y52" s="116"/>
      <c r="Z52" s="637">
        <f t="shared" si="0"/>
        <v>10500.000000000002</v>
      </c>
      <c r="AA52" s="74">
        <f t="shared" si="1"/>
        <v>160500</v>
      </c>
    </row>
    <row r="53" spans="1:27" ht="15.5" x14ac:dyDescent="0.35">
      <c r="A53" s="76"/>
      <c r="B53" s="76"/>
      <c r="C53" s="76"/>
      <c r="D53" s="76"/>
      <c r="E53" s="76"/>
      <c r="F53" s="76"/>
      <c r="G53" s="69" t="s">
        <v>10776</v>
      </c>
      <c r="H53" s="69"/>
      <c r="I53" s="74">
        <v>150000</v>
      </c>
      <c r="J53" s="69"/>
      <c r="K53" s="69" t="s">
        <v>1062</v>
      </c>
      <c r="L53" s="75" t="s">
        <v>1063</v>
      </c>
      <c r="M53" s="75" t="s">
        <v>1064</v>
      </c>
      <c r="N53" s="75">
        <v>3132670080</v>
      </c>
      <c r="O53" s="75" t="s">
        <v>10732</v>
      </c>
      <c r="P53" s="69" t="s">
        <v>1575</v>
      </c>
      <c r="Q53" s="69" t="s">
        <v>1065</v>
      </c>
      <c r="R53" s="75" t="s">
        <v>2332</v>
      </c>
      <c r="S53" s="69"/>
      <c r="T53" s="69"/>
      <c r="U53" s="69"/>
      <c r="V53" s="69"/>
      <c r="W53" s="69"/>
      <c r="X53" s="69"/>
      <c r="Y53" s="116"/>
      <c r="Z53" s="637">
        <f t="shared" si="0"/>
        <v>10500.000000000002</v>
      </c>
      <c r="AA53" s="74">
        <f t="shared" si="1"/>
        <v>160500</v>
      </c>
    </row>
    <row r="54" spans="1:27" ht="15.5" x14ac:dyDescent="0.35">
      <c r="A54" s="76"/>
      <c r="B54" s="76"/>
      <c r="C54" s="76"/>
      <c r="D54" s="76"/>
      <c r="E54" s="76"/>
      <c r="F54" s="76"/>
      <c r="G54" s="69" t="s">
        <v>10777</v>
      </c>
      <c r="H54" s="69"/>
      <c r="I54" s="74">
        <v>150000</v>
      </c>
      <c r="J54" s="69"/>
      <c r="K54" s="69" t="s">
        <v>1062</v>
      </c>
      <c r="L54" s="75" t="s">
        <v>1063</v>
      </c>
      <c r="M54" s="75" t="s">
        <v>1064</v>
      </c>
      <c r="N54" s="75">
        <v>3132670062</v>
      </c>
      <c r="O54" s="75" t="s">
        <v>10737</v>
      </c>
      <c r="P54" s="69" t="s">
        <v>1575</v>
      </c>
      <c r="Q54" s="69" t="s">
        <v>1065</v>
      </c>
      <c r="R54" s="75" t="s">
        <v>2332</v>
      </c>
      <c r="S54" s="69"/>
      <c r="T54" s="69"/>
      <c r="U54" s="69"/>
      <c r="V54" s="69"/>
      <c r="W54" s="69"/>
      <c r="X54" s="69"/>
      <c r="Y54" s="116"/>
      <c r="Z54" s="637">
        <f t="shared" si="0"/>
        <v>10500.000000000002</v>
      </c>
      <c r="AA54" s="74">
        <f t="shared" si="1"/>
        <v>160500</v>
      </c>
    </row>
    <row r="55" spans="1:27" ht="15.5" x14ac:dyDescent="0.35">
      <c r="A55" s="76"/>
      <c r="B55" s="76"/>
      <c r="C55" s="76"/>
      <c r="D55" s="76"/>
      <c r="E55" s="76"/>
      <c r="F55" s="76"/>
      <c r="G55" s="69" t="s">
        <v>10778</v>
      </c>
      <c r="H55" s="69"/>
      <c r="I55" s="74">
        <v>150000</v>
      </c>
      <c r="J55" s="69"/>
      <c r="K55" s="69" t="s">
        <v>1671</v>
      </c>
      <c r="L55" s="75" t="s">
        <v>1063</v>
      </c>
      <c r="M55" s="75" t="s">
        <v>10263</v>
      </c>
      <c r="N55" s="137" t="s">
        <v>10779</v>
      </c>
      <c r="O55" s="75" t="s">
        <v>10737</v>
      </c>
      <c r="P55" s="69" t="s">
        <v>1575</v>
      </c>
      <c r="Q55" s="69" t="s">
        <v>1063</v>
      </c>
      <c r="R55" s="75" t="s">
        <v>2332</v>
      </c>
      <c r="S55" s="69"/>
      <c r="T55" s="69"/>
      <c r="U55" s="69"/>
      <c r="V55" s="69"/>
      <c r="W55" s="69"/>
      <c r="X55" s="69"/>
      <c r="Y55" s="116"/>
      <c r="Z55" s="637">
        <f t="shared" si="0"/>
        <v>10500.000000000002</v>
      </c>
      <c r="AA55" s="74">
        <f t="shared" si="1"/>
        <v>160500</v>
      </c>
    </row>
    <row r="56" spans="1:27" ht="15.5" x14ac:dyDescent="0.35">
      <c r="A56" s="76"/>
      <c r="B56" s="76"/>
      <c r="C56" s="76"/>
      <c r="D56" s="76"/>
      <c r="E56" s="76"/>
      <c r="F56" s="76"/>
      <c r="G56" s="69" t="s">
        <v>10780</v>
      </c>
      <c r="H56" s="69"/>
      <c r="I56" s="74">
        <v>150000</v>
      </c>
      <c r="J56" s="69"/>
      <c r="K56" s="69" t="s">
        <v>1062</v>
      </c>
      <c r="L56" s="75" t="s">
        <v>1063</v>
      </c>
      <c r="M56" s="75" t="s">
        <v>1064</v>
      </c>
      <c r="N56" s="75">
        <v>3132670054</v>
      </c>
      <c r="O56" s="75" t="s">
        <v>10741</v>
      </c>
      <c r="P56" s="69" t="s">
        <v>1575</v>
      </c>
      <c r="Q56" s="69" t="s">
        <v>1065</v>
      </c>
      <c r="R56" s="75" t="s">
        <v>2332</v>
      </c>
      <c r="S56" s="69"/>
      <c r="T56" s="69"/>
      <c r="U56" s="69"/>
      <c r="V56" s="69"/>
      <c r="W56" s="69"/>
      <c r="X56" s="69"/>
      <c r="Y56" s="116"/>
      <c r="Z56" s="637">
        <f t="shared" si="0"/>
        <v>10500.000000000002</v>
      </c>
      <c r="AA56" s="74">
        <f t="shared" si="1"/>
        <v>160500</v>
      </c>
    </row>
    <row r="57" spans="1:27" ht="15.5" x14ac:dyDescent="0.35">
      <c r="A57" s="76"/>
      <c r="B57" s="76"/>
      <c r="C57" s="76"/>
      <c r="D57" s="76"/>
      <c r="E57" s="76"/>
      <c r="F57" s="76"/>
      <c r="G57" s="69" t="s">
        <v>10781</v>
      </c>
      <c r="H57" s="69"/>
      <c r="I57" s="74">
        <v>150000</v>
      </c>
      <c r="J57" s="69"/>
      <c r="K57" s="69" t="s">
        <v>1062</v>
      </c>
      <c r="L57" s="75" t="s">
        <v>1063</v>
      </c>
      <c r="M57" s="75" t="s">
        <v>1064</v>
      </c>
      <c r="N57" s="75">
        <v>3132670048</v>
      </c>
      <c r="O57" s="75" t="s">
        <v>10745</v>
      </c>
      <c r="P57" s="69" t="s">
        <v>1575</v>
      </c>
      <c r="Q57" s="69" t="s">
        <v>1065</v>
      </c>
      <c r="R57" s="75" t="s">
        <v>2332</v>
      </c>
      <c r="S57" s="69"/>
      <c r="T57" s="69"/>
      <c r="U57" s="69"/>
      <c r="V57" s="69"/>
      <c r="W57" s="69"/>
      <c r="X57" s="69"/>
      <c r="Y57" s="116"/>
      <c r="Z57" s="637">
        <f t="shared" si="0"/>
        <v>10500.000000000002</v>
      </c>
      <c r="AA57" s="74">
        <f t="shared" si="1"/>
        <v>160500</v>
      </c>
    </row>
    <row r="58" spans="1:27" ht="15.5" x14ac:dyDescent="0.35">
      <c r="A58" s="76"/>
      <c r="B58" s="76"/>
      <c r="C58" s="76"/>
      <c r="D58" s="76"/>
      <c r="E58" s="76"/>
      <c r="F58" s="76"/>
      <c r="G58" s="86" t="s">
        <v>994</v>
      </c>
      <c r="H58" s="86"/>
      <c r="I58" s="87">
        <f>SUM(I30:I57)</f>
        <v>4200000</v>
      </c>
      <c r="J58" s="69"/>
      <c r="K58" s="69"/>
      <c r="L58" s="75"/>
      <c r="M58" s="75"/>
      <c r="N58" s="75"/>
      <c r="O58" s="75"/>
      <c r="P58" s="69"/>
      <c r="Q58" s="69"/>
      <c r="R58" s="75"/>
      <c r="S58" s="69"/>
      <c r="T58" s="69"/>
      <c r="U58" s="69"/>
      <c r="V58" s="69"/>
      <c r="W58" s="69"/>
      <c r="X58" s="69"/>
      <c r="Y58" s="116"/>
      <c r="Z58" s="637">
        <f t="shared" si="0"/>
        <v>294000</v>
      </c>
      <c r="AA58" s="87">
        <f t="shared" si="1"/>
        <v>4494000</v>
      </c>
    </row>
    <row r="59" spans="1:27" ht="15.5" x14ac:dyDescent="0.35">
      <c r="A59" s="64"/>
      <c r="B59" s="64"/>
      <c r="C59" s="64"/>
      <c r="D59" s="64"/>
      <c r="E59" s="64"/>
      <c r="F59" s="64"/>
      <c r="G59" s="96" t="s">
        <v>1161</v>
      </c>
      <c r="H59" s="64"/>
      <c r="I59" s="67"/>
      <c r="J59" s="64"/>
      <c r="K59" s="64"/>
      <c r="L59" s="68"/>
      <c r="M59" s="97"/>
      <c r="N59" s="68"/>
      <c r="O59" s="68"/>
      <c r="P59" s="64"/>
      <c r="Q59" s="64"/>
      <c r="R59" s="64"/>
      <c r="S59" s="64"/>
      <c r="T59" s="64"/>
      <c r="U59" s="64"/>
      <c r="V59" s="64"/>
      <c r="W59" s="64"/>
      <c r="X59" s="64"/>
      <c r="Y59" s="115"/>
      <c r="Z59" s="637">
        <f t="shared" si="0"/>
        <v>0</v>
      </c>
      <c r="AA59" s="67">
        <f t="shared" si="1"/>
        <v>0</v>
      </c>
    </row>
    <row r="60" spans="1:27" ht="15.5" x14ac:dyDescent="0.35">
      <c r="A60" s="76"/>
      <c r="B60" s="76"/>
      <c r="C60" s="76"/>
      <c r="D60" s="76"/>
      <c r="E60" s="76"/>
      <c r="F60" s="76"/>
      <c r="G60" s="79" t="s">
        <v>10782</v>
      </c>
      <c r="H60" s="69"/>
      <c r="I60" s="74">
        <v>45000</v>
      </c>
      <c r="J60" s="69"/>
      <c r="K60" s="69" t="s">
        <v>1082</v>
      </c>
      <c r="L60" s="69" t="s">
        <v>1082</v>
      </c>
      <c r="M60" s="69" t="s">
        <v>1082</v>
      </c>
      <c r="N60" s="69" t="s">
        <v>1082</v>
      </c>
      <c r="O60" s="69" t="s">
        <v>1082</v>
      </c>
      <c r="P60" s="69" t="s">
        <v>1082</v>
      </c>
      <c r="Q60" s="69" t="s">
        <v>1082</v>
      </c>
      <c r="R60" s="69" t="s">
        <v>2373</v>
      </c>
      <c r="S60" s="69"/>
      <c r="T60" s="69"/>
      <c r="U60" s="69"/>
      <c r="V60" s="69"/>
      <c r="W60" s="69"/>
      <c r="X60" s="69"/>
      <c r="Y60" s="121"/>
      <c r="Z60" s="637">
        <f t="shared" si="0"/>
        <v>3150.0000000000005</v>
      </c>
      <c r="AA60" s="74">
        <f t="shared" si="1"/>
        <v>48150</v>
      </c>
    </row>
    <row r="61" spans="1:27" ht="15.5" x14ac:dyDescent="0.35">
      <c r="A61" s="76"/>
      <c r="B61" s="76"/>
      <c r="C61" s="76"/>
      <c r="D61" s="76"/>
      <c r="E61" s="76"/>
      <c r="F61" s="76"/>
      <c r="G61" s="79" t="s">
        <v>10783</v>
      </c>
      <c r="H61" s="69"/>
      <c r="I61" s="74">
        <v>45000</v>
      </c>
      <c r="J61" s="69"/>
      <c r="K61" s="69" t="s">
        <v>1082</v>
      </c>
      <c r="L61" s="69" t="s">
        <v>1082</v>
      </c>
      <c r="M61" s="69" t="s">
        <v>1082</v>
      </c>
      <c r="N61" s="69" t="s">
        <v>1082</v>
      </c>
      <c r="O61" s="69" t="s">
        <v>1082</v>
      </c>
      <c r="P61" s="69" t="s">
        <v>1082</v>
      </c>
      <c r="Q61" s="69" t="s">
        <v>1082</v>
      </c>
      <c r="R61" s="69" t="s">
        <v>2373</v>
      </c>
      <c r="S61" s="69"/>
      <c r="T61" s="69"/>
      <c r="U61" s="69"/>
      <c r="V61" s="69"/>
      <c r="W61" s="69"/>
      <c r="X61" s="69"/>
      <c r="Y61" s="121"/>
      <c r="Z61" s="637">
        <f t="shared" si="0"/>
        <v>3150.0000000000005</v>
      </c>
      <c r="AA61" s="74">
        <f t="shared" si="1"/>
        <v>48150</v>
      </c>
    </row>
    <row r="62" spans="1:27" ht="15.5" x14ac:dyDescent="0.35">
      <c r="A62" s="76"/>
      <c r="B62" s="76"/>
      <c r="C62" s="76"/>
      <c r="D62" s="76"/>
      <c r="E62" s="76"/>
      <c r="F62" s="76"/>
      <c r="G62" s="79" t="s">
        <v>10784</v>
      </c>
      <c r="H62" s="69"/>
      <c r="I62" s="74">
        <v>45000</v>
      </c>
      <c r="J62" s="69"/>
      <c r="K62" s="69" t="s">
        <v>1082</v>
      </c>
      <c r="L62" s="69" t="s">
        <v>1082</v>
      </c>
      <c r="M62" s="69" t="s">
        <v>1082</v>
      </c>
      <c r="N62" s="69" t="s">
        <v>1082</v>
      </c>
      <c r="O62" s="69" t="s">
        <v>1082</v>
      </c>
      <c r="P62" s="69" t="s">
        <v>1082</v>
      </c>
      <c r="Q62" s="69" t="s">
        <v>1082</v>
      </c>
      <c r="R62" s="69" t="s">
        <v>2373</v>
      </c>
      <c r="S62" s="69"/>
      <c r="T62" s="69"/>
      <c r="U62" s="69"/>
      <c r="V62" s="69"/>
      <c r="W62" s="69"/>
      <c r="X62" s="69"/>
      <c r="Y62" s="121"/>
      <c r="Z62" s="637">
        <f t="shared" si="0"/>
        <v>3150.0000000000005</v>
      </c>
      <c r="AA62" s="74">
        <f t="shared" si="1"/>
        <v>48150</v>
      </c>
    </row>
    <row r="63" spans="1:27" ht="15.5" x14ac:dyDescent="0.35">
      <c r="A63" s="76"/>
      <c r="B63" s="76"/>
      <c r="C63" s="76"/>
      <c r="D63" s="76"/>
      <c r="E63" s="76"/>
      <c r="F63" s="76"/>
      <c r="G63" s="79" t="s">
        <v>10785</v>
      </c>
      <c r="H63" s="69"/>
      <c r="I63" s="74">
        <v>45000</v>
      </c>
      <c r="J63" s="69"/>
      <c r="K63" s="69" t="s">
        <v>1082</v>
      </c>
      <c r="L63" s="69" t="s">
        <v>1082</v>
      </c>
      <c r="M63" s="69" t="s">
        <v>1082</v>
      </c>
      <c r="N63" s="69" t="s">
        <v>1082</v>
      </c>
      <c r="O63" s="69" t="s">
        <v>1082</v>
      </c>
      <c r="P63" s="69" t="s">
        <v>1082</v>
      </c>
      <c r="Q63" s="69" t="s">
        <v>1082</v>
      </c>
      <c r="R63" s="69" t="s">
        <v>2373</v>
      </c>
      <c r="S63" s="69"/>
      <c r="T63" s="69"/>
      <c r="U63" s="69"/>
      <c r="V63" s="105"/>
      <c r="W63" s="69"/>
      <c r="X63" s="69"/>
      <c r="Y63" s="121"/>
      <c r="Z63" s="637">
        <f t="shared" si="0"/>
        <v>3150.0000000000005</v>
      </c>
      <c r="AA63" s="74">
        <f t="shared" si="1"/>
        <v>48150</v>
      </c>
    </row>
    <row r="64" spans="1:27" ht="15.5" x14ac:dyDescent="0.35">
      <c r="A64" s="76"/>
      <c r="B64" s="76"/>
      <c r="C64" s="76"/>
      <c r="D64" s="76"/>
      <c r="E64" s="76"/>
      <c r="F64" s="76"/>
      <c r="G64" s="93" t="s">
        <v>994</v>
      </c>
      <c r="H64" s="86"/>
      <c r="I64" s="87">
        <f>SUM(I60:I63)</f>
        <v>180000</v>
      </c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105"/>
      <c r="W64" s="69"/>
      <c r="X64" s="69"/>
      <c r="Y64" s="121"/>
      <c r="Z64" s="637">
        <f t="shared" si="0"/>
        <v>12600.000000000002</v>
      </c>
      <c r="AA64" s="87">
        <f t="shared" si="1"/>
        <v>192600</v>
      </c>
    </row>
    <row r="65" spans="1:27" ht="15.5" x14ac:dyDescent="0.35">
      <c r="A65" s="64"/>
      <c r="B65" s="64"/>
      <c r="C65" s="64"/>
      <c r="D65" s="64"/>
      <c r="E65" s="64"/>
      <c r="F65" s="64"/>
      <c r="G65" s="66" t="s">
        <v>1168</v>
      </c>
      <c r="H65" s="64"/>
      <c r="I65" s="67"/>
      <c r="J65" s="64"/>
      <c r="K65" s="64"/>
      <c r="L65" s="68"/>
      <c r="M65" s="68"/>
      <c r="N65" s="68"/>
      <c r="O65" s="68"/>
      <c r="P65" s="64"/>
      <c r="Q65" s="64"/>
      <c r="R65" s="68"/>
      <c r="S65" s="64"/>
      <c r="T65" s="64"/>
      <c r="U65" s="64"/>
      <c r="V65" s="64"/>
      <c r="W65" s="64"/>
      <c r="X65" s="64"/>
      <c r="Y65" s="115"/>
      <c r="Z65" s="637">
        <f t="shared" si="0"/>
        <v>0</v>
      </c>
      <c r="AA65" s="67">
        <f t="shared" si="1"/>
        <v>0</v>
      </c>
    </row>
    <row r="66" spans="1:27" s="94" customFormat="1" ht="15.5" x14ac:dyDescent="0.35">
      <c r="A66" s="69"/>
      <c r="B66" s="69"/>
      <c r="C66" s="69"/>
      <c r="D66" s="69"/>
      <c r="E66" s="69"/>
      <c r="F66" s="69"/>
      <c r="G66" s="69" t="s">
        <v>10653</v>
      </c>
      <c r="H66" s="69"/>
      <c r="I66" s="74">
        <v>60000</v>
      </c>
      <c r="J66" s="69"/>
      <c r="K66" s="69" t="s">
        <v>3788</v>
      </c>
      <c r="L66" s="75" t="s">
        <v>1063</v>
      </c>
      <c r="M66" s="75" t="s">
        <v>1063</v>
      </c>
      <c r="N66" s="75" t="s">
        <v>1063</v>
      </c>
      <c r="O66" s="75" t="s">
        <v>1063</v>
      </c>
      <c r="P66" s="75" t="s">
        <v>1575</v>
      </c>
      <c r="Q66" s="75" t="s">
        <v>1063</v>
      </c>
      <c r="R66" s="75" t="s">
        <v>1066</v>
      </c>
      <c r="S66" s="69"/>
      <c r="T66" s="69"/>
      <c r="U66" s="69"/>
      <c r="V66" s="69"/>
      <c r="W66" s="69"/>
      <c r="X66" s="69"/>
      <c r="Y66" s="116"/>
      <c r="Z66" s="637">
        <f t="shared" si="0"/>
        <v>4200</v>
      </c>
      <c r="AA66" s="74">
        <f t="shared" si="1"/>
        <v>64200</v>
      </c>
    </row>
    <row r="67" spans="1:27" s="94" customFormat="1" ht="15.5" x14ac:dyDescent="0.35">
      <c r="A67" s="69"/>
      <c r="B67" s="69"/>
      <c r="C67" s="69"/>
      <c r="D67" s="69"/>
      <c r="E67" s="69"/>
      <c r="F67" s="69"/>
      <c r="G67" s="69" t="s">
        <v>10786</v>
      </c>
      <c r="H67" s="69"/>
      <c r="I67" s="74">
        <v>60000</v>
      </c>
      <c r="J67" s="69"/>
      <c r="K67" s="69" t="s">
        <v>3788</v>
      </c>
      <c r="L67" s="75" t="s">
        <v>1063</v>
      </c>
      <c r="M67" s="75" t="s">
        <v>1063</v>
      </c>
      <c r="N67" s="75" t="s">
        <v>1063</v>
      </c>
      <c r="O67" s="75" t="s">
        <v>1063</v>
      </c>
      <c r="P67" s="75" t="s">
        <v>1575</v>
      </c>
      <c r="Q67" s="75" t="s">
        <v>1063</v>
      </c>
      <c r="R67" s="75" t="s">
        <v>1066</v>
      </c>
      <c r="S67" s="69"/>
      <c r="T67" s="69"/>
      <c r="U67" s="69"/>
      <c r="V67" s="69"/>
      <c r="W67" s="69"/>
      <c r="X67" s="69"/>
      <c r="Y67" s="116"/>
      <c r="Z67" s="637">
        <f t="shared" si="0"/>
        <v>4200</v>
      </c>
      <c r="AA67" s="74">
        <f t="shared" si="1"/>
        <v>64200</v>
      </c>
    </row>
    <row r="68" spans="1:27" s="94" customFormat="1" ht="15.5" x14ac:dyDescent="0.35">
      <c r="A68" s="69"/>
      <c r="B68" s="69"/>
      <c r="C68" s="69"/>
      <c r="D68" s="69"/>
      <c r="E68" s="69"/>
      <c r="F68" s="69"/>
      <c r="G68" s="79" t="s">
        <v>10666</v>
      </c>
      <c r="H68" s="69"/>
      <c r="I68" s="74">
        <v>60000</v>
      </c>
      <c r="J68" s="69"/>
      <c r="K68" s="69" t="s">
        <v>3788</v>
      </c>
      <c r="L68" s="75" t="s">
        <v>1063</v>
      </c>
      <c r="M68" s="75" t="s">
        <v>1063</v>
      </c>
      <c r="N68" s="75" t="s">
        <v>1063</v>
      </c>
      <c r="O68" s="75" t="s">
        <v>1063</v>
      </c>
      <c r="P68" s="75" t="s">
        <v>1575</v>
      </c>
      <c r="Q68" s="75" t="s">
        <v>1063</v>
      </c>
      <c r="R68" s="75" t="s">
        <v>1066</v>
      </c>
      <c r="S68" s="69"/>
      <c r="T68" s="69"/>
      <c r="U68" s="69"/>
      <c r="V68" s="69"/>
      <c r="W68" s="69"/>
      <c r="X68" s="69"/>
      <c r="Y68" s="116"/>
      <c r="Z68" s="637">
        <f t="shared" si="0"/>
        <v>4200</v>
      </c>
      <c r="AA68" s="74">
        <f t="shared" si="1"/>
        <v>64200</v>
      </c>
    </row>
    <row r="69" spans="1:27" s="94" customFormat="1" ht="15.5" x14ac:dyDescent="0.35">
      <c r="A69" s="69"/>
      <c r="B69" s="69"/>
      <c r="C69" s="69"/>
      <c r="D69" s="69"/>
      <c r="E69" s="69"/>
      <c r="F69" s="69"/>
      <c r="G69" s="79" t="s">
        <v>10670</v>
      </c>
      <c r="H69" s="69"/>
      <c r="I69" s="74">
        <v>60000</v>
      </c>
      <c r="J69" s="69"/>
      <c r="K69" s="69" t="s">
        <v>3788</v>
      </c>
      <c r="L69" s="75" t="s">
        <v>1063</v>
      </c>
      <c r="M69" s="75" t="s">
        <v>1063</v>
      </c>
      <c r="N69" s="75" t="s">
        <v>1063</v>
      </c>
      <c r="O69" s="75" t="s">
        <v>1063</v>
      </c>
      <c r="P69" s="75" t="s">
        <v>1575</v>
      </c>
      <c r="Q69" s="75" t="s">
        <v>1063</v>
      </c>
      <c r="R69" s="75" t="s">
        <v>1066</v>
      </c>
      <c r="S69" s="69"/>
      <c r="T69" s="69"/>
      <c r="U69" s="69"/>
      <c r="V69" s="69"/>
      <c r="W69" s="69"/>
      <c r="X69" s="69"/>
      <c r="Y69" s="116"/>
      <c r="Z69" s="637">
        <f t="shared" si="0"/>
        <v>4200</v>
      </c>
      <c r="AA69" s="74">
        <f t="shared" si="1"/>
        <v>64200</v>
      </c>
    </row>
    <row r="70" spans="1:27" s="94" customFormat="1" ht="15.5" x14ac:dyDescent="0.35">
      <c r="A70" s="69"/>
      <c r="B70" s="69"/>
      <c r="C70" s="69"/>
      <c r="D70" s="69"/>
      <c r="E70" s="69"/>
      <c r="F70" s="69"/>
      <c r="G70" s="79" t="s">
        <v>10787</v>
      </c>
      <c r="H70" s="69"/>
      <c r="I70" s="74">
        <v>60000</v>
      </c>
      <c r="J70" s="69"/>
      <c r="K70" s="69" t="s">
        <v>3788</v>
      </c>
      <c r="L70" s="75" t="s">
        <v>1063</v>
      </c>
      <c r="M70" s="75" t="s">
        <v>1063</v>
      </c>
      <c r="N70" s="75" t="s">
        <v>1063</v>
      </c>
      <c r="O70" s="75" t="s">
        <v>1063</v>
      </c>
      <c r="P70" s="75" t="s">
        <v>1575</v>
      </c>
      <c r="Q70" s="75" t="s">
        <v>1063</v>
      </c>
      <c r="R70" s="75" t="s">
        <v>1066</v>
      </c>
      <c r="S70" s="69"/>
      <c r="T70" s="69"/>
      <c r="U70" s="69"/>
      <c r="V70" s="69"/>
      <c r="W70" s="69"/>
      <c r="X70" s="69"/>
      <c r="Y70" s="116"/>
      <c r="Z70" s="637">
        <f t="shared" ref="Z70:Z106" si="2">I70*Z$4</f>
        <v>4200</v>
      </c>
      <c r="AA70" s="74">
        <f t="shared" ref="AA70:AA106" si="3">I70+Z70</f>
        <v>64200</v>
      </c>
    </row>
    <row r="71" spans="1:27" s="94" customFormat="1" ht="15.5" x14ac:dyDescent="0.35">
      <c r="A71" s="69"/>
      <c r="B71" s="69"/>
      <c r="C71" s="69"/>
      <c r="D71" s="69"/>
      <c r="E71" s="69"/>
      <c r="F71" s="69"/>
      <c r="G71" s="79" t="s">
        <v>10678</v>
      </c>
      <c r="H71" s="69"/>
      <c r="I71" s="74">
        <v>60000</v>
      </c>
      <c r="J71" s="69"/>
      <c r="K71" s="69" t="s">
        <v>3788</v>
      </c>
      <c r="L71" s="75" t="s">
        <v>1063</v>
      </c>
      <c r="M71" s="75" t="s">
        <v>1063</v>
      </c>
      <c r="N71" s="75" t="s">
        <v>1063</v>
      </c>
      <c r="O71" s="75" t="s">
        <v>1063</v>
      </c>
      <c r="P71" s="75" t="s">
        <v>1575</v>
      </c>
      <c r="Q71" s="75" t="s">
        <v>1063</v>
      </c>
      <c r="R71" s="75" t="s">
        <v>1066</v>
      </c>
      <c r="S71" s="69"/>
      <c r="T71" s="69"/>
      <c r="U71" s="69"/>
      <c r="V71" s="69"/>
      <c r="W71" s="69"/>
      <c r="X71" s="69"/>
      <c r="Y71" s="116"/>
      <c r="Z71" s="637">
        <f t="shared" si="2"/>
        <v>4200</v>
      </c>
      <c r="AA71" s="74">
        <f t="shared" si="3"/>
        <v>64200</v>
      </c>
    </row>
    <row r="72" spans="1:27" s="94" customFormat="1" ht="15.5" x14ac:dyDescent="0.35">
      <c r="A72" s="69"/>
      <c r="B72" s="69"/>
      <c r="C72" s="69"/>
      <c r="D72" s="69"/>
      <c r="E72" s="69"/>
      <c r="F72" s="69"/>
      <c r="G72" s="79" t="s">
        <v>10682</v>
      </c>
      <c r="H72" s="69"/>
      <c r="I72" s="74">
        <v>60000</v>
      </c>
      <c r="J72" s="69"/>
      <c r="K72" s="69" t="s">
        <v>3788</v>
      </c>
      <c r="L72" s="75" t="s">
        <v>1063</v>
      </c>
      <c r="M72" s="75" t="s">
        <v>1063</v>
      </c>
      <c r="N72" s="75" t="s">
        <v>1063</v>
      </c>
      <c r="O72" s="75" t="s">
        <v>1063</v>
      </c>
      <c r="P72" s="75" t="s">
        <v>1575</v>
      </c>
      <c r="Q72" s="75" t="s">
        <v>1063</v>
      </c>
      <c r="R72" s="75" t="s">
        <v>1066</v>
      </c>
      <c r="S72" s="69"/>
      <c r="T72" s="69"/>
      <c r="U72" s="69"/>
      <c r="V72" s="69"/>
      <c r="W72" s="69"/>
      <c r="X72" s="69"/>
      <c r="Y72" s="116"/>
      <c r="Z72" s="637">
        <f t="shared" si="2"/>
        <v>4200</v>
      </c>
      <c r="AA72" s="74">
        <f t="shared" si="3"/>
        <v>64200</v>
      </c>
    </row>
    <row r="73" spans="1:27" s="94" customFormat="1" ht="15.5" x14ac:dyDescent="0.35">
      <c r="A73" s="69"/>
      <c r="B73" s="69"/>
      <c r="C73" s="69"/>
      <c r="D73" s="69"/>
      <c r="E73" s="69"/>
      <c r="F73" s="69"/>
      <c r="G73" s="79" t="s">
        <v>10690</v>
      </c>
      <c r="H73" s="69"/>
      <c r="I73" s="74">
        <v>60000</v>
      </c>
      <c r="J73" s="69"/>
      <c r="K73" s="69" t="s">
        <v>3788</v>
      </c>
      <c r="L73" s="75" t="s">
        <v>1063</v>
      </c>
      <c r="M73" s="75" t="s">
        <v>1063</v>
      </c>
      <c r="N73" s="75" t="s">
        <v>1063</v>
      </c>
      <c r="O73" s="75" t="s">
        <v>1063</v>
      </c>
      <c r="P73" s="75" t="s">
        <v>1575</v>
      </c>
      <c r="Q73" s="75" t="s">
        <v>1063</v>
      </c>
      <c r="R73" s="75" t="s">
        <v>1066</v>
      </c>
      <c r="S73" s="69"/>
      <c r="T73" s="69"/>
      <c r="U73" s="69"/>
      <c r="V73" s="69"/>
      <c r="W73" s="69"/>
      <c r="X73" s="69"/>
      <c r="Y73" s="116"/>
      <c r="Z73" s="637">
        <f t="shared" si="2"/>
        <v>4200</v>
      </c>
      <c r="AA73" s="74">
        <f t="shared" si="3"/>
        <v>64200</v>
      </c>
    </row>
    <row r="74" spans="1:27" s="94" customFormat="1" ht="15.5" x14ac:dyDescent="0.35">
      <c r="A74" s="69"/>
      <c r="B74" s="69"/>
      <c r="C74" s="69"/>
      <c r="D74" s="69"/>
      <c r="E74" s="69"/>
      <c r="F74" s="69"/>
      <c r="G74" s="79" t="s">
        <v>10694</v>
      </c>
      <c r="H74" s="69"/>
      <c r="I74" s="74">
        <v>60000</v>
      </c>
      <c r="J74" s="69"/>
      <c r="K74" s="69" t="s">
        <v>3788</v>
      </c>
      <c r="L74" s="75" t="s">
        <v>1063</v>
      </c>
      <c r="M74" s="75" t="s">
        <v>1063</v>
      </c>
      <c r="N74" s="75" t="s">
        <v>1063</v>
      </c>
      <c r="O74" s="75" t="s">
        <v>1063</v>
      </c>
      <c r="P74" s="75" t="s">
        <v>1575</v>
      </c>
      <c r="Q74" s="75" t="s">
        <v>1063</v>
      </c>
      <c r="R74" s="75" t="s">
        <v>1066</v>
      </c>
      <c r="S74" s="69"/>
      <c r="T74" s="69"/>
      <c r="U74" s="69"/>
      <c r="V74" s="69"/>
      <c r="W74" s="69"/>
      <c r="X74" s="69"/>
      <c r="Y74" s="116"/>
      <c r="Z74" s="637">
        <f t="shared" si="2"/>
        <v>4200</v>
      </c>
      <c r="AA74" s="74">
        <f t="shared" si="3"/>
        <v>64200</v>
      </c>
    </row>
    <row r="75" spans="1:27" s="94" customFormat="1" ht="15.5" x14ac:dyDescent="0.35">
      <c r="A75" s="69"/>
      <c r="B75" s="69"/>
      <c r="C75" s="69"/>
      <c r="D75" s="69"/>
      <c r="E75" s="69"/>
      <c r="F75" s="69"/>
      <c r="G75" s="79" t="s">
        <v>10788</v>
      </c>
      <c r="H75" s="69"/>
      <c r="I75" s="74">
        <v>60000</v>
      </c>
      <c r="J75" s="69"/>
      <c r="K75" s="69" t="s">
        <v>3788</v>
      </c>
      <c r="L75" s="75" t="s">
        <v>1063</v>
      </c>
      <c r="M75" s="75" t="s">
        <v>1063</v>
      </c>
      <c r="N75" s="75" t="s">
        <v>1063</v>
      </c>
      <c r="O75" s="75" t="s">
        <v>1063</v>
      </c>
      <c r="P75" s="75" t="s">
        <v>1575</v>
      </c>
      <c r="Q75" s="75" t="s">
        <v>1063</v>
      </c>
      <c r="R75" s="75" t="s">
        <v>1066</v>
      </c>
      <c r="S75" s="69"/>
      <c r="T75" s="69"/>
      <c r="U75" s="69"/>
      <c r="V75" s="69"/>
      <c r="W75" s="69"/>
      <c r="X75" s="69"/>
      <c r="Y75" s="116"/>
      <c r="Z75" s="637">
        <f t="shared" si="2"/>
        <v>4200</v>
      </c>
      <c r="AA75" s="74">
        <f t="shared" si="3"/>
        <v>64200</v>
      </c>
    </row>
    <row r="76" spans="1:27" s="94" customFormat="1" ht="15.5" x14ac:dyDescent="0.35">
      <c r="A76" s="69"/>
      <c r="B76" s="69"/>
      <c r="C76" s="69"/>
      <c r="D76" s="69"/>
      <c r="E76" s="69"/>
      <c r="F76" s="69"/>
      <c r="G76" s="79" t="s">
        <v>10702</v>
      </c>
      <c r="H76" s="69"/>
      <c r="I76" s="74">
        <v>60000</v>
      </c>
      <c r="J76" s="69"/>
      <c r="K76" s="69" t="s">
        <v>3788</v>
      </c>
      <c r="L76" s="75" t="s">
        <v>1063</v>
      </c>
      <c r="M76" s="75" t="s">
        <v>1063</v>
      </c>
      <c r="N76" s="75" t="s">
        <v>1063</v>
      </c>
      <c r="O76" s="75" t="s">
        <v>1063</v>
      </c>
      <c r="P76" s="75" t="s">
        <v>1575</v>
      </c>
      <c r="Q76" s="75" t="s">
        <v>1063</v>
      </c>
      <c r="R76" s="75" t="s">
        <v>1066</v>
      </c>
      <c r="S76" s="69"/>
      <c r="T76" s="69"/>
      <c r="U76" s="69"/>
      <c r="V76" s="69"/>
      <c r="W76" s="69"/>
      <c r="X76" s="69"/>
      <c r="Y76" s="116"/>
      <c r="Z76" s="637">
        <f t="shared" si="2"/>
        <v>4200</v>
      </c>
      <c r="AA76" s="74">
        <f t="shared" si="3"/>
        <v>64200</v>
      </c>
    </row>
    <row r="77" spans="1:27" s="94" customFormat="1" ht="15.5" x14ac:dyDescent="0.35">
      <c r="A77" s="69"/>
      <c r="B77" s="69"/>
      <c r="C77" s="69"/>
      <c r="D77" s="69"/>
      <c r="E77" s="69"/>
      <c r="F77" s="69"/>
      <c r="G77" s="79" t="s">
        <v>10706</v>
      </c>
      <c r="H77" s="69"/>
      <c r="I77" s="74">
        <v>60000</v>
      </c>
      <c r="J77" s="69"/>
      <c r="K77" s="69" t="s">
        <v>3788</v>
      </c>
      <c r="L77" s="75" t="s">
        <v>1063</v>
      </c>
      <c r="M77" s="75" t="s">
        <v>1063</v>
      </c>
      <c r="N77" s="75" t="s">
        <v>1063</v>
      </c>
      <c r="O77" s="75" t="s">
        <v>1063</v>
      </c>
      <c r="P77" s="75" t="s">
        <v>1575</v>
      </c>
      <c r="Q77" s="75" t="s">
        <v>1063</v>
      </c>
      <c r="R77" s="75" t="s">
        <v>1066</v>
      </c>
      <c r="S77" s="69"/>
      <c r="T77" s="69"/>
      <c r="U77" s="69"/>
      <c r="V77" s="69"/>
      <c r="W77" s="69"/>
      <c r="X77" s="69"/>
      <c r="Y77" s="116"/>
      <c r="Z77" s="637">
        <f t="shared" si="2"/>
        <v>4200</v>
      </c>
      <c r="AA77" s="74">
        <f t="shared" si="3"/>
        <v>64200</v>
      </c>
    </row>
    <row r="78" spans="1:27" s="94" customFormat="1" ht="15.5" x14ac:dyDescent="0.35">
      <c r="A78" s="69"/>
      <c r="B78" s="69"/>
      <c r="C78" s="69"/>
      <c r="D78" s="69"/>
      <c r="E78" s="69"/>
      <c r="F78" s="69"/>
      <c r="G78" s="69" t="s">
        <v>10714</v>
      </c>
      <c r="H78" s="69"/>
      <c r="I78" s="74">
        <v>60000</v>
      </c>
      <c r="J78" s="69"/>
      <c r="K78" s="69" t="s">
        <v>3788</v>
      </c>
      <c r="L78" s="75" t="s">
        <v>1063</v>
      </c>
      <c r="M78" s="75" t="s">
        <v>1063</v>
      </c>
      <c r="N78" s="75" t="s">
        <v>1063</v>
      </c>
      <c r="O78" s="75" t="s">
        <v>1063</v>
      </c>
      <c r="P78" s="75" t="s">
        <v>1575</v>
      </c>
      <c r="Q78" s="75" t="s">
        <v>1063</v>
      </c>
      <c r="R78" s="75" t="s">
        <v>1066</v>
      </c>
      <c r="S78" s="69"/>
      <c r="T78" s="69"/>
      <c r="U78" s="69"/>
      <c r="V78" s="69"/>
      <c r="W78" s="69"/>
      <c r="X78" s="69"/>
      <c r="Y78" s="116"/>
      <c r="Z78" s="637">
        <f t="shared" si="2"/>
        <v>4200</v>
      </c>
      <c r="AA78" s="74">
        <f t="shared" si="3"/>
        <v>64200</v>
      </c>
    </row>
    <row r="79" spans="1:27" s="94" customFormat="1" ht="15.5" x14ac:dyDescent="0.35">
      <c r="A79" s="69"/>
      <c r="B79" s="69"/>
      <c r="C79" s="69"/>
      <c r="D79" s="69"/>
      <c r="E79" s="69"/>
      <c r="F79" s="69"/>
      <c r="G79" s="69" t="s">
        <v>10718</v>
      </c>
      <c r="H79" s="69"/>
      <c r="I79" s="74">
        <v>60000</v>
      </c>
      <c r="J79" s="69"/>
      <c r="K79" s="69" t="s">
        <v>3788</v>
      </c>
      <c r="L79" s="75" t="s">
        <v>1063</v>
      </c>
      <c r="M79" s="75" t="s">
        <v>1063</v>
      </c>
      <c r="N79" s="75" t="s">
        <v>1063</v>
      </c>
      <c r="O79" s="75" t="s">
        <v>1063</v>
      </c>
      <c r="P79" s="75" t="s">
        <v>1575</v>
      </c>
      <c r="Q79" s="75" t="s">
        <v>1063</v>
      </c>
      <c r="R79" s="75" t="s">
        <v>1066</v>
      </c>
      <c r="S79" s="69"/>
      <c r="T79" s="69"/>
      <c r="U79" s="69"/>
      <c r="V79" s="69"/>
      <c r="W79" s="69"/>
      <c r="X79" s="69"/>
      <c r="Y79" s="116"/>
      <c r="Z79" s="637">
        <f t="shared" si="2"/>
        <v>4200</v>
      </c>
      <c r="AA79" s="74">
        <f t="shared" si="3"/>
        <v>64200</v>
      </c>
    </row>
    <row r="80" spans="1:27" s="94" customFormat="1" ht="15.5" x14ac:dyDescent="0.35">
      <c r="A80" s="69"/>
      <c r="B80" s="69"/>
      <c r="C80" s="69"/>
      <c r="D80" s="69"/>
      <c r="E80" s="69"/>
      <c r="F80" s="69"/>
      <c r="G80" s="69" t="s">
        <v>10722</v>
      </c>
      <c r="H80" s="69"/>
      <c r="I80" s="74">
        <v>60000</v>
      </c>
      <c r="J80" s="69"/>
      <c r="K80" s="69" t="s">
        <v>3788</v>
      </c>
      <c r="L80" s="75" t="s">
        <v>1063</v>
      </c>
      <c r="M80" s="75" t="s">
        <v>1063</v>
      </c>
      <c r="N80" s="75" t="s">
        <v>1063</v>
      </c>
      <c r="O80" s="75" t="s">
        <v>1063</v>
      </c>
      <c r="P80" s="75" t="s">
        <v>1575</v>
      </c>
      <c r="Q80" s="75" t="s">
        <v>1063</v>
      </c>
      <c r="R80" s="75" t="s">
        <v>1066</v>
      </c>
      <c r="S80" s="69"/>
      <c r="T80" s="69"/>
      <c r="U80" s="69"/>
      <c r="V80" s="69"/>
      <c r="W80" s="69"/>
      <c r="X80" s="69"/>
      <c r="Y80" s="116"/>
      <c r="Z80" s="637">
        <f t="shared" si="2"/>
        <v>4200</v>
      </c>
      <c r="AA80" s="74">
        <f t="shared" si="3"/>
        <v>64200</v>
      </c>
    </row>
    <row r="81" spans="1:27" s="94" customFormat="1" ht="15.5" x14ac:dyDescent="0.35">
      <c r="A81" s="69"/>
      <c r="B81" s="69"/>
      <c r="C81" s="69"/>
      <c r="D81" s="69"/>
      <c r="E81" s="69"/>
      <c r="F81" s="69"/>
      <c r="G81" s="69" t="s">
        <v>10726</v>
      </c>
      <c r="H81" s="69"/>
      <c r="I81" s="74">
        <v>60000</v>
      </c>
      <c r="J81" s="69"/>
      <c r="K81" s="69" t="s">
        <v>3788</v>
      </c>
      <c r="L81" s="75" t="s">
        <v>1063</v>
      </c>
      <c r="M81" s="75" t="s">
        <v>1063</v>
      </c>
      <c r="N81" s="75" t="s">
        <v>1063</v>
      </c>
      <c r="O81" s="75" t="s">
        <v>1063</v>
      </c>
      <c r="P81" s="75" t="s">
        <v>1575</v>
      </c>
      <c r="Q81" s="75" t="s">
        <v>1063</v>
      </c>
      <c r="R81" s="75" t="s">
        <v>1066</v>
      </c>
      <c r="S81" s="69"/>
      <c r="T81" s="69"/>
      <c r="U81" s="69"/>
      <c r="V81" s="69"/>
      <c r="W81" s="69"/>
      <c r="X81" s="69"/>
      <c r="Y81" s="116"/>
      <c r="Z81" s="637">
        <f t="shared" si="2"/>
        <v>4200</v>
      </c>
      <c r="AA81" s="74">
        <f t="shared" si="3"/>
        <v>64200</v>
      </c>
    </row>
    <row r="82" spans="1:27" s="94" customFormat="1" ht="15.5" x14ac:dyDescent="0.35">
      <c r="A82" s="69"/>
      <c r="B82" s="69"/>
      <c r="C82" s="69"/>
      <c r="D82" s="69"/>
      <c r="E82" s="69"/>
      <c r="F82" s="69"/>
      <c r="G82" s="69" t="s">
        <v>10789</v>
      </c>
      <c r="H82" s="69"/>
      <c r="I82" s="74">
        <v>60000</v>
      </c>
      <c r="J82" s="69"/>
      <c r="K82" s="69" t="s">
        <v>3788</v>
      </c>
      <c r="L82" s="75" t="s">
        <v>1063</v>
      </c>
      <c r="M82" s="75" t="s">
        <v>1063</v>
      </c>
      <c r="N82" s="75" t="s">
        <v>1063</v>
      </c>
      <c r="O82" s="75" t="s">
        <v>1063</v>
      </c>
      <c r="P82" s="75" t="s">
        <v>1575</v>
      </c>
      <c r="Q82" s="75" t="s">
        <v>1063</v>
      </c>
      <c r="R82" s="75" t="s">
        <v>1066</v>
      </c>
      <c r="S82" s="69"/>
      <c r="T82" s="69"/>
      <c r="U82" s="69"/>
      <c r="V82" s="69"/>
      <c r="W82" s="69"/>
      <c r="X82" s="69"/>
      <c r="Y82" s="116"/>
      <c r="Z82" s="637">
        <f t="shared" si="2"/>
        <v>4200</v>
      </c>
      <c r="AA82" s="74">
        <f t="shared" si="3"/>
        <v>64200</v>
      </c>
    </row>
    <row r="83" spans="1:27" s="94" customFormat="1" ht="15.5" x14ac:dyDescent="0.35">
      <c r="A83" s="69"/>
      <c r="B83" s="69"/>
      <c r="C83" s="69"/>
      <c r="D83" s="69"/>
      <c r="E83" s="69"/>
      <c r="F83" s="69"/>
      <c r="G83" s="69" t="s">
        <v>10739</v>
      </c>
      <c r="H83" s="69"/>
      <c r="I83" s="74">
        <v>60000</v>
      </c>
      <c r="J83" s="69"/>
      <c r="K83" s="69" t="s">
        <v>3788</v>
      </c>
      <c r="L83" s="75" t="s">
        <v>1063</v>
      </c>
      <c r="M83" s="75" t="s">
        <v>1063</v>
      </c>
      <c r="N83" s="75" t="s">
        <v>1063</v>
      </c>
      <c r="O83" s="75" t="s">
        <v>1063</v>
      </c>
      <c r="P83" s="75" t="s">
        <v>1575</v>
      </c>
      <c r="Q83" s="75" t="s">
        <v>1063</v>
      </c>
      <c r="R83" s="75" t="s">
        <v>1066</v>
      </c>
      <c r="S83" s="69"/>
      <c r="T83" s="69"/>
      <c r="U83" s="69"/>
      <c r="V83" s="69"/>
      <c r="W83" s="69"/>
      <c r="X83" s="69"/>
      <c r="Y83" s="116"/>
      <c r="Z83" s="637">
        <f t="shared" si="2"/>
        <v>4200</v>
      </c>
      <c r="AA83" s="74">
        <f t="shared" si="3"/>
        <v>64200</v>
      </c>
    </row>
    <row r="84" spans="1:27" s="94" customFormat="1" ht="15.5" x14ac:dyDescent="0.35">
      <c r="A84" s="69"/>
      <c r="B84" s="69"/>
      <c r="C84" s="69"/>
      <c r="D84" s="69"/>
      <c r="E84" s="69"/>
      <c r="F84" s="69"/>
      <c r="G84" s="69" t="s">
        <v>10743</v>
      </c>
      <c r="H84" s="69"/>
      <c r="I84" s="74">
        <v>60000</v>
      </c>
      <c r="J84" s="69"/>
      <c r="K84" s="69" t="s">
        <v>3788</v>
      </c>
      <c r="L84" s="75" t="s">
        <v>1063</v>
      </c>
      <c r="M84" s="75" t="s">
        <v>1063</v>
      </c>
      <c r="N84" s="75" t="s">
        <v>1063</v>
      </c>
      <c r="O84" s="75" t="s">
        <v>1063</v>
      </c>
      <c r="P84" s="75" t="s">
        <v>1575</v>
      </c>
      <c r="Q84" s="75" t="s">
        <v>1063</v>
      </c>
      <c r="R84" s="75" t="s">
        <v>1066</v>
      </c>
      <c r="S84" s="69"/>
      <c r="T84" s="69"/>
      <c r="U84" s="69"/>
      <c r="V84" s="69"/>
      <c r="W84" s="69"/>
      <c r="X84" s="69"/>
      <c r="Y84" s="116"/>
      <c r="Z84" s="637">
        <f t="shared" si="2"/>
        <v>4200</v>
      </c>
      <c r="AA84" s="74">
        <f t="shared" si="3"/>
        <v>64200</v>
      </c>
    </row>
    <row r="85" spans="1:27" s="94" customFormat="1" ht="15.5" x14ac:dyDescent="0.35">
      <c r="A85" s="69"/>
      <c r="B85" s="69"/>
      <c r="C85" s="69"/>
      <c r="D85" s="69"/>
      <c r="E85" s="69"/>
      <c r="F85" s="69"/>
      <c r="G85" s="69" t="s">
        <v>10790</v>
      </c>
      <c r="H85" s="69"/>
      <c r="I85" s="74">
        <v>60000</v>
      </c>
      <c r="J85" s="69"/>
      <c r="K85" s="69" t="s">
        <v>2182</v>
      </c>
      <c r="L85" s="75" t="s">
        <v>1063</v>
      </c>
      <c r="M85" s="75" t="s">
        <v>1063</v>
      </c>
      <c r="N85" s="75" t="s">
        <v>1063</v>
      </c>
      <c r="O85" s="75" t="s">
        <v>1063</v>
      </c>
      <c r="P85" s="69" t="s">
        <v>1575</v>
      </c>
      <c r="Q85" s="75" t="s">
        <v>10791</v>
      </c>
      <c r="R85" s="75" t="s">
        <v>1066</v>
      </c>
      <c r="S85" s="69"/>
      <c r="T85" s="69"/>
      <c r="U85" s="69"/>
      <c r="V85" s="69"/>
      <c r="W85" s="69"/>
      <c r="X85" s="69"/>
      <c r="Y85" s="116"/>
      <c r="Z85" s="637">
        <f t="shared" si="2"/>
        <v>4200</v>
      </c>
      <c r="AA85" s="74">
        <f t="shared" si="3"/>
        <v>64200</v>
      </c>
    </row>
    <row r="86" spans="1:27" s="94" customFormat="1" ht="15.5" x14ac:dyDescent="0.35">
      <c r="A86" s="69"/>
      <c r="B86" s="69"/>
      <c r="C86" s="69"/>
      <c r="D86" s="69"/>
      <c r="E86" s="69"/>
      <c r="F86" s="69"/>
      <c r="G86" s="69" t="s">
        <v>10792</v>
      </c>
      <c r="H86" s="69"/>
      <c r="I86" s="74">
        <v>60000</v>
      </c>
      <c r="J86" s="69"/>
      <c r="K86" s="69" t="s">
        <v>1170</v>
      </c>
      <c r="L86" s="75">
        <v>2015</v>
      </c>
      <c r="M86" s="75" t="s">
        <v>1171</v>
      </c>
      <c r="N86" s="75">
        <v>73037597</v>
      </c>
      <c r="O86" s="75" t="s">
        <v>1063</v>
      </c>
      <c r="P86" s="69" t="s">
        <v>1575</v>
      </c>
      <c r="Q86" s="69" t="s">
        <v>1071</v>
      </c>
      <c r="R86" s="75" t="s">
        <v>1066</v>
      </c>
      <c r="S86" s="69"/>
      <c r="T86" s="69"/>
      <c r="U86" s="69"/>
      <c r="V86" s="69"/>
      <c r="W86" s="69"/>
      <c r="X86" s="69"/>
      <c r="Y86" s="116" t="s">
        <v>10793</v>
      </c>
      <c r="Z86" s="637">
        <f t="shared" si="2"/>
        <v>4200</v>
      </c>
      <c r="AA86" s="74">
        <f t="shared" si="3"/>
        <v>64200</v>
      </c>
    </row>
    <row r="87" spans="1:27" s="94" customFormat="1" ht="15.5" x14ac:dyDescent="0.35">
      <c r="A87" s="69"/>
      <c r="B87" s="69"/>
      <c r="C87" s="69"/>
      <c r="D87" s="69"/>
      <c r="E87" s="69"/>
      <c r="F87" s="69"/>
      <c r="G87" s="69" t="s">
        <v>10794</v>
      </c>
      <c r="H87" s="69"/>
      <c r="I87" s="74">
        <v>60000</v>
      </c>
      <c r="J87" s="69"/>
      <c r="K87" s="69" t="s">
        <v>1170</v>
      </c>
      <c r="L87" s="75">
        <v>2015</v>
      </c>
      <c r="M87" s="75" t="s">
        <v>1171</v>
      </c>
      <c r="N87" s="75">
        <v>73037588</v>
      </c>
      <c r="O87" s="75" t="s">
        <v>1063</v>
      </c>
      <c r="P87" s="69" t="s">
        <v>1575</v>
      </c>
      <c r="Q87" s="69" t="s">
        <v>1071</v>
      </c>
      <c r="R87" s="75" t="s">
        <v>1066</v>
      </c>
      <c r="S87" s="69"/>
      <c r="T87" s="69"/>
      <c r="U87" s="69"/>
      <c r="V87" s="69"/>
      <c r="W87" s="69"/>
      <c r="X87" s="69"/>
      <c r="Y87" s="116" t="s">
        <v>10793</v>
      </c>
      <c r="Z87" s="637">
        <f t="shared" si="2"/>
        <v>4200</v>
      </c>
      <c r="AA87" s="74">
        <f t="shared" si="3"/>
        <v>64200</v>
      </c>
    </row>
    <row r="88" spans="1:27" ht="15.5" x14ac:dyDescent="0.35">
      <c r="A88" s="69"/>
      <c r="B88" s="69"/>
      <c r="C88" s="69"/>
      <c r="D88" s="69"/>
      <c r="E88" s="69"/>
      <c r="F88" s="69"/>
      <c r="G88" s="69" t="s">
        <v>10795</v>
      </c>
      <c r="H88" s="69"/>
      <c r="I88" s="74">
        <v>60000</v>
      </c>
      <c r="J88" s="69"/>
      <c r="K88" s="69" t="s">
        <v>1170</v>
      </c>
      <c r="L88" s="75">
        <v>2015</v>
      </c>
      <c r="M88" s="75" t="s">
        <v>1171</v>
      </c>
      <c r="N88" s="75">
        <v>73037589</v>
      </c>
      <c r="O88" s="75" t="s">
        <v>1063</v>
      </c>
      <c r="P88" s="69" t="s">
        <v>1575</v>
      </c>
      <c r="Q88" s="69" t="s">
        <v>1071</v>
      </c>
      <c r="R88" s="75" t="s">
        <v>1066</v>
      </c>
      <c r="S88" s="69"/>
      <c r="T88" s="69"/>
      <c r="U88" s="69"/>
      <c r="V88" s="69"/>
      <c r="W88" s="69"/>
      <c r="X88" s="69"/>
      <c r="Y88" s="116" t="s">
        <v>10793</v>
      </c>
      <c r="Z88" s="637">
        <f t="shared" si="2"/>
        <v>4200</v>
      </c>
      <c r="AA88" s="74">
        <f t="shared" si="3"/>
        <v>64200</v>
      </c>
    </row>
    <row r="89" spans="1:27" ht="15.5" x14ac:dyDescent="0.35">
      <c r="A89" s="69"/>
      <c r="B89" s="69"/>
      <c r="C89" s="69"/>
      <c r="D89" s="69"/>
      <c r="E89" s="69"/>
      <c r="F89" s="69"/>
      <c r="G89" s="69" t="s">
        <v>10796</v>
      </c>
      <c r="H89" s="69"/>
      <c r="I89" s="74">
        <v>60000</v>
      </c>
      <c r="J89" s="69"/>
      <c r="K89" s="69" t="s">
        <v>1170</v>
      </c>
      <c r="L89" s="75">
        <v>2015</v>
      </c>
      <c r="M89" s="75" t="s">
        <v>1171</v>
      </c>
      <c r="N89" s="75">
        <v>73037598</v>
      </c>
      <c r="O89" s="75" t="s">
        <v>1063</v>
      </c>
      <c r="P89" s="69" t="s">
        <v>1575</v>
      </c>
      <c r="Q89" s="69" t="s">
        <v>1071</v>
      </c>
      <c r="R89" s="75" t="s">
        <v>1066</v>
      </c>
      <c r="S89" s="69"/>
      <c r="T89" s="69"/>
      <c r="U89" s="69"/>
      <c r="V89" s="69"/>
      <c r="W89" s="69"/>
      <c r="X89" s="69"/>
      <c r="Y89" s="116" t="s">
        <v>10793</v>
      </c>
      <c r="Z89" s="637">
        <f t="shared" si="2"/>
        <v>4200</v>
      </c>
      <c r="AA89" s="74">
        <f t="shared" si="3"/>
        <v>64200</v>
      </c>
    </row>
    <row r="90" spans="1:27" ht="15.5" x14ac:dyDescent="0.35">
      <c r="A90" s="69"/>
      <c r="B90" s="69"/>
      <c r="C90" s="69"/>
      <c r="D90" s="69"/>
      <c r="E90" s="69"/>
      <c r="F90" s="69"/>
      <c r="G90" s="86" t="s">
        <v>994</v>
      </c>
      <c r="H90" s="86"/>
      <c r="I90" s="87">
        <f>SUM(I66:I89)</f>
        <v>1440000</v>
      </c>
      <c r="J90" s="69"/>
      <c r="K90" s="69"/>
      <c r="L90" s="75"/>
      <c r="M90" s="75"/>
      <c r="N90" s="75"/>
      <c r="O90" s="75"/>
      <c r="P90" s="69"/>
      <c r="Q90" s="69"/>
      <c r="R90" s="75"/>
      <c r="S90" s="69"/>
      <c r="T90" s="69"/>
      <c r="U90" s="69"/>
      <c r="V90" s="69"/>
      <c r="W90" s="69"/>
      <c r="X90" s="69"/>
      <c r="Y90" s="116"/>
      <c r="Z90" s="637">
        <f t="shared" si="2"/>
        <v>100800.00000000001</v>
      </c>
      <c r="AA90" s="87">
        <f t="shared" si="3"/>
        <v>1540800</v>
      </c>
    </row>
    <row r="91" spans="1:27" ht="15.5" x14ac:dyDescent="0.35">
      <c r="A91" s="64"/>
      <c r="B91" s="64"/>
      <c r="C91" s="64"/>
      <c r="D91" s="64"/>
      <c r="E91" s="64"/>
      <c r="F91" s="64"/>
      <c r="G91" s="96" t="s">
        <v>1558</v>
      </c>
      <c r="H91" s="64"/>
      <c r="I91" s="67"/>
      <c r="J91" s="64"/>
      <c r="K91" s="64"/>
      <c r="L91" s="68"/>
      <c r="M91" s="97"/>
      <c r="N91" s="68"/>
      <c r="O91" s="68"/>
      <c r="P91" s="64"/>
      <c r="Q91" s="64"/>
      <c r="R91" s="64"/>
      <c r="S91" s="64"/>
      <c r="T91" s="64"/>
      <c r="U91" s="64"/>
      <c r="V91" s="64"/>
      <c r="W91" s="64"/>
      <c r="X91" s="64"/>
      <c r="Y91" s="115"/>
      <c r="Z91" s="637">
        <f t="shared" si="2"/>
        <v>0</v>
      </c>
      <c r="AA91" s="67">
        <f t="shared" si="3"/>
        <v>0</v>
      </c>
    </row>
    <row r="92" spans="1:27" s="94" customFormat="1" ht="15.5" x14ac:dyDescent="0.35">
      <c r="A92" s="69"/>
      <c r="B92" s="69"/>
      <c r="C92" s="69"/>
      <c r="D92" s="69"/>
      <c r="E92" s="69"/>
      <c r="F92" s="84"/>
      <c r="G92" s="69" t="s">
        <v>10797</v>
      </c>
      <c r="H92" s="69"/>
      <c r="I92" s="74">
        <v>200000</v>
      </c>
      <c r="J92" s="143"/>
      <c r="K92" s="69" t="s">
        <v>10798</v>
      </c>
      <c r="L92" s="75" t="s">
        <v>1082</v>
      </c>
      <c r="M92" s="75" t="s">
        <v>1082</v>
      </c>
      <c r="N92" s="75" t="s">
        <v>1082</v>
      </c>
      <c r="O92" s="69" t="s">
        <v>1575</v>
      </c>
      <c r="P92" s="69" t="s">
        <v>1575</v>
      </c>
      <c r="Q92" s="75" t="s">
        <v>1063</v>
      </c>
      <c r="R92" s="75" t="s">
        <v>1063</v>
      </c>
      <c r="S92" s="69"/>
      <c r="T92" s="69"/>
      <c r="U92" s="69"/>
      <c r="V92" s="69"/>
      <c r="W92" s="69"/>
      <c r="X92" s="69"/>
      <c r="Y92" s="116"/>
      <c r="Z92" s="637">
        <f t="shared" si="2"/>
        <v>14000.000000000002</v>
      </c>
      <c r="AA92" s="74">
        <f t="shared" si="3"/>
        <v>214000</v>
      </c>
    </row>
    <row r="93" spans="1:27" ht="15.5" x14ac:dyDescent="0.35">
      <c r="A93" s="76"/>
      <c r="B93" s="76"/>
      <c r="C93" s="76"/>
      <c r="D93" s="76"/>
      <c r="E93" s="76"/>
      <c r="F93" s="76"/>
      <c r="G93" s="69" t="s">
        <v>10799</v>
      </c>
      <c r="H93" s="69"/>
      <c r="I93" s="74">
        <v>200000</v>
      </c>
      <c r="J93" s="42"/>
      <c r="K93" s="69" t="s">
        <v>1560</v>
      </c>
      <c r="L93" s="75" t="s">
        <v>1082</v>
      </c>
      <c r="M93" s="75" t="s">
        <v>1082</v>
      </c>
      <c r="N93" s="75" t="s">
        <v>1082</v>
      </c>
      <c r="O93" s="69" t="s">
        <v>1575</v>
      </c>
      <c r="P93" s="69" t="s">
        <v>1575</v>
      </c>
      <c r="Q93" s="75" t="s">
        <v>1063</v>
      </c>
      <c r="R93" s="75" t="s">
        <v>1063</v>
      </c>
      <c r="S93" s="69"/>
      <c r="T93" s="69"/>
      <c r="U93" s="69"/>
      <c r="V93" s="69"/>
      <c r="W93" s="69"/>
      <c r="X93" s="69"/>
      <c r="Y93" s="121"/>
      <c r="Z93" s="637">
        <f t="shared" si="2"/>
        <v>14000.000000000002</v>
      </c>
      <c r="AA93" s="74">
        <f t="shared" si="3"/>
        <v>214000</v>
      </c>
    </row>
    <row r="94" spans="1:27" ht="15.5" x14ac:dyDescent="0.35">
      <c r="A94" s="76"/>
      <c r="B94" s="76"/>
      <c r="C94" s="76"/>
      <c r="D94" s="76"/>
      <c r="E94" s="76"/>
      <c r="F94" s="76"/>
      <c r="G94" s="69" t="s">
        <v>10800</v>
      </c>
      <c r="H94" s="69"/>
      <c r="I94" s="74">
        <v>200000</v>
      </c>
      <c r="J94" s="42"/>
      <c r="K94" s="69" t="s">
        <v>1562</v>
      </c>
      <c r="L94" s="75" t="s">
        <v>1082</v>
      </c>
      <c r="M94" s="75" t="s">
        <v>1563</v>
      </c>
      <c r="N94" s="75" t="s">
        <v>1082</v>
      </c>
      <c r="O94" s="69" t="s">
        <v>1575</v>
      </c>
      <c r="P94" s="69" t="s">
        <v>1575</v>
      </c>
      <c r="Q94" s="75" t="s">
        <v>1063</v>
      </c>
      <c r="R94" s="75" t="s">
        <v>1063</v>
      </c>
      <c r="S94" s="69"/>
      <c r="T94" s="69"/>
      <c r="U94" s="69"/>
      <c r="V94" s="69"/>
      <c r="W94" s="69"/>
      <c r="X94" s="69"/>
      <c r="Y94" s="121"/>
      <c r="Z94" s="637">
        <f t="shared" si="2"/>
        <v>14000.000000000002</v>
      </c>
      <c r="AA94" s="74">
        <f t="shared" si="3"/>
        <v>214000</v>
      </c>
    </row>
    <row r="95" spans="1:27" ht="15.5" x14ac:dyDescent="0.35">
      <c r="A95" s="76"/>
      <c r="B95" s="76"/>
      <c r="C95" s="76"/>
      <c r="D95" s="76"/>
      <c r="E95" s="76"/>
      <c r="F95" s="76"/>
      <c r="G95" s="69" t="s">
        <v>10800</v>
      </c>
      <c r="H95" s="69"/>
      <c r="I95" s="74">
        <v>200000</v>
      </c>
      <c r="J95" s="42"/>
      <c r="K95" s="69" t="s">
        <v>1562</v>
      </c>
      <c r="L95" s="75" t="s">
        <v>1082</v>
      </c>
      <c r="M95" s="75" t="s">
        <v>1564</v>
      </c>
      <c r="N95" s="75" t="s">
        <v>1082</v>
      </c>
      <c r="O95" s="69" t="s">
        <v>1575</v>
      </c>
      <c r="P95" s="69" t="s">
        <v>1575</v>
      </c>
      <c r="Q95" s="75" t="s">
        <v>1063</v>
      </c>
      <c r="R95" s="75" t="s">
        <v>1063</v>
      </c>
      <c r="S95" s="69"/>
      <c r="T95" s="69"/>
      <c r="U95" s="69"/>
      <c r="V95" s="69"/>
      <c r="W95" s="69"/>
      <c r="X95" s="69"/>
      <c r="Y95" s="121"/>
      <c r="Z95" s="637">
        <f t="shared" si="2"/>
        <v>14000.000000000002</v>
      </c>
      <c r="AA95" s="74">
        <f t="shared" si="3"/>
        <v>214000</v>
      </c>
    </row>
    <row r="96" spans="1:27" ht="15.5" x14ac:dyDescent="0.35">
      <c r="A96" s="76"/>
      <c r="B96" s="76"/>
      <c r="C96" s="76"/>
      <c r="D96" s="76"/>
      <c r="E96" s="76"/>
      <c r="F96" s="76"/>
      <c r="G96" s="69" t="s">
        <v>10801</v>
      </c>
      <c r="H96" s="69"/>
      <c r="I96" s="74">
        <v>200000</v>
      </c>
      <c r="J96" s="42"/>
      <c r="K96" s="69" t="s">
        <v>1566</v>
      </c>
      <c r="L96" s="75" t="s">
        <v>1082</v>
      </c>
      <c r="M96" s="79" t="s">
        <v>1567</v>
      </c>
      <c r="N96" s="75" t="s">
        <v>1568</v>
      </c>
      <c r="O96" s="69" t="s">
        <v>1575</v>
      </c>
      <c r="P96" s="69" t="s">
        <v>1575</v>
      </c>
      <c r="Q96" s="75" t="s">
        <v>1063</v>
      </c>
      <c r="R96" s="75" t="s">
        <v>1063</v>
      </c>
      <c r="S96" s="69"/>
      <c r="T96" s="69"/>
      <c r="U96" s="69"/>
      <c r="V96" s="69"/>
      <c r="W96" s="69"/>
      <c r="X96" s="69"/>
      <c r="Y96" s="121"/>
      <c r="Z96" s="637">
        <f t="shared" si="2"/>
        <v>14000.000000000002</v>
      </c>
      <c r="AA96" s="74">
        <f t="shared" si="3"/>
        <v>214000</v>
      </c>
    </row>
    <row r="97" spans="1:27" ht="15.5" x14ac:dyDescent="0.35">
      <c r="A97" s="76"/>
      <c r="B97" s="76"/>
      <c r="C97" s="76"/>
      <c r="D97" s="76"/>
      <c r="E97" s="76"/>
      <c r="F97" s="253"/>
      <c r="G97" s="69" t="s">
        <v>10802</v>
      </c>
      <c r="H97" s="69"/>
      <c r="I97" s="74">
        <v>200000</v>
      </c>
      <c r="J97" s="42"/>
      <c r="K97" s="69" t="s">
        <v>1570</v>
      </c>
      <c r="L97" s="75" t="s">
        <v>1063</v>
      </c>
      <c r="M97" s="79" t="s">
        <v>1063</v>
      </c>
      <c r="N97" s="75" t="s">
        <v>1571</v>
      </c>
      <c r="O97" s="69" t="s">
        <v>1575</v>
      </c>
      <c r="P97" s="69" t="s">
        <v>1575</v>
      </c>
      <c r="Q97" s="75" t="s">
        <v>1063</v>
      </c>
      <c r="R97" s="75" t="s">
        <v>1063</v>
      </c>
      <c r="S97" s="69"/>
      <c r="T97" s="69"/>
      <c r="U97" s="69"/>
      <c r="V97" s="69"/>
      <c r="W97" s="69"/>
      <c r="X97" s="69"/>
      <c r="Y97" s="121"/>
      <c r="Z97" s="637">
        <f t="shared" si="2"/>
        <v>14000.000000000002</v>
      </c>
      <c r="AA97" s="74">
        <f t="shared" si="3"/>
        <v>214000</v>
      </c>
    </row>
    <row r="98" spans="1:27" ht="15.5" x14ac:dyDescent="0.35">
      <c r="A98" s="76"/>
      <c r="B98" s="76"/>
      <c r="C98" s="76"/>
      <c r="D98" s="76"/>
      <c r="E98" s="76"/>
      <c r="F98" s="253"/>
      <c r="G98" s="86" t="s">
        <v>994</v>
      </c>
      <c r="H98" s="86"/>
      <c r="I98" s="87">
        <f>SUM(I92:I97)</f>
        <v>1200000</v>
      </c>
      <c r="J98" s="42"/>
      <c r="K98" s="69"/>
      <c r="L98" s="75"/>
      <c r="M98" s="79"/>
      <c r="N98" s="75"/>
      <c r="O98" s="69"/>
      <c r="P98" s="69"/>
      <c r="Q98" s="75"/>
      <c r="R98" s="75"/>
      <c r="S98" s="69"/>
      <c r="T98" s="69"/>
      <c r="U98" s="69"/>
      <c r="V98" s="69"/>
      <c r="W98" s="69"/>
      <c r="X98" s="69"/>
      <c r="Y98" s="121"/>
      <c r="Z98" s="637">
        <f t="shared" si="2"/>
        <v>84000.000000000015</v>
      </c>
      <c r="AA98" s="87">
        <f t="shared" si="3"/>
        <v>1284000</v>
      </c>
    </row>
    <row r="99" spans="1:27" ht="15.5" x14ac:dyDescent="0.35">
      <c r="A99" s="64"/>
      <c r="B99" s="64"/>
      <c r="C99" s="64"/>
      <c r="D99" s="64"/>
      <c r="E99" s="64"/>
      <c r="F99" s="64"/>
      <c r="G99" s="96" t="s">
        <v>1582</v>
      </c>
      <c r="H99" s="64"/>
      <c r="I99" s="67"/>
      <c r="J99" s="64"/>
      <c r="K99" s="64"/>
      <c r="L99" s="68"/>
      <c r="M99" s="68"/>
      <c r="N99" s="68"/>
      <c r="O99" s="68"/>
      <c r="P99" s="64"/>
      <c r="Q99" s="64"/>
      <c r="R99" s="68"/>
      <c r="S99" s="64"/>
      <c r="T99" s="64"/>
      <c r="U99" s="64"/>
      <c r="V99" s="64"/>
      <c r="W99" s="64"/>
      <c r="X99" s="64"/>
      <c r="Y99" s="115"/>
      <c r="Z99" s="637">
        <f t="shared" si="2"/>
        <v>0</v>
      </c>
      <c r="AA99" s="67">
        <f t="shared" si="3"/>
        <v>0</v>
      </c>
    </row>
    <row r="100" spans="1:27" ht="15.5" x14ac:dyDescent="0.35">
      <c r="A100" s="76"/>
      <c r="B100" s="76"/>
      <c r="C100" s="76"/>
      <c r="D100" s="76"/>
      <c r="E100" s="76"/>
      <c r="F100" s="76"/>
      <c r="G100" s="79" t="s">
        <v>10803</v>
      </c>
      <c r="H100" s="42"/>
      <c r="I100" s="442">
        <v>400000</v>
      </c>
      <c r="J100" s="443"/>
      <c r="K100" s="69" t="s">
        <v>3048</v>
      </c>
      <c r="L100" s="69" t="s">
        <v>1063</v>
      </c>
      <c r="M100" s="69" t="s">
        <v>3901</v>
      </c>
      <c r="N100" s="75">
        <v>1912027</v>
      </c>
      <c r="O100" s="69" t="s">
        <v>1575</v>
      </c>
      <c r="P100" s="69" t="s">
        <v>1575</v>
      </c>
      <c r="Q100" s="69" t="s">
        <v>2386</v>
      </c>
      <c r="R100" s="69" t="s">
        <v>2332</v>
      </c>
      <c r="S100" s="69"/>
      <c r="T100" s="69"/>
      <c r="U100" s="69"/>
      <c r="V100" s="69"/>
      <c r="W100" s="69"/>
      <c r="X100" s="69"/>
      <c r="Y100" s="121"/>
      <c r="Z100" s="637">
        <f t="shared" si="2"/>
        <v>28000.000000000004</v>
      </c>
      <c r="AA100" s="442">
        <f t="shared" si="3"/>
        <v>428000</v>
      </c>
    </row>
    <row r="101" spans="1:27" ht="15.5" x14ac:dyDescent="0.35">
      <c r="A101" s="76"/>
      <c r="B101" s="76"/>
      <c r="C101" s="76"/>
      <c r="D101" s="76"/>
      <c r="E101" s="76"/>
      <c r="F101" s="76"/>
      <c r="G101" s="79" t="s">
        <v>10804</v>
      </c>
      <c r="H101" s="420"/>
      <c r="I101" s="442">
        <v>400000</v>
      </c>
      <c r="K101" s="69" t="s">
        <v>1214</v>
      </c>
      <c r="L101" s="69" t="s">
        <v>1063</v>
      </c>
      <c r="M101" s="69" t="s">
        <v>10805</v>
      </c>
      <c r="N101" s="75" t="s">
        <v>10806</v>
      </c>
      <c r="O101" s="69" t="s">
        <v>1575</v>
      </c>
      <c r="P101" s="69" t="s">
        <v>1575</v>
      </c>
      <c r="Q101" s="69" t="s">
        <v>1217</v>
      </c>
      <c r="R101" s="69" t="s">
        <v>2332</v>
      </c>
      <c r="S101" s="69"/>
      <c r="T101" s="69"/>
      <c r="U101" s="69"/>
      <c r="V101" s="69"/>
      <c r="W101" s="69"/>
      <c r="X101" s="69"/>
      <c r="Y101" s="121" t="s">
        <v>10807</v>
      </c>
      <c r="Z101" s="637">
        <f t="shared" si="2"/>
        <v>28000.000000000004</v>
      </c>
      <c r="AA101" s="442">
        <f t="shared" si="3"/>
        <v>428000</v>
      </c>
    </row>
    <row r="102" spans="1:27" ht="15.5" x14ac:dyDescent="0.35">
      <c r="A102" s="76"/>
      <c r="B102" s="76"/>
      <c r="C102" s="76"/>
      <c r="D102" s="76"/>
      <c r="E102" s="76"/>
      <c r="F102" s="76"/>
      <c r="G102" s="93" t="s">
        <v>994</v>
      </c>
      <c r="H102" s="444"/>
      <c r="I102" s="445">
        <f>SUM(I100:I101)</f>
        <v>800000</v>
      </c>
      <c r="K102" s="69"/>
      <c r="L102" s="69"/>
      <c r="M102" s="69"/>
      <c r="N102" s="75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121"/>
      <c r="Z102" s="637">
        <f t="shared" si="2"/>
        <v>56000.000000000007</v>
      </c>
      <c r="AA102" s="445">
        <f t="shared" si="3"/>
        <v>856000</v>
      </c>
    </row>
    <row r="103" spans="1:27" ht="15.5" x14ac:dyDescent="0.35">
      <c r="A103" s="64"/>
      <c r="B103" s="64"/>
      <c r="C103" s="64"/>
      <c r="D103" s="64"/>
      <c r="E103" s="64"/>
      <c r="F103" s="64"/>
      <c r="G103" s="96" t="s">
        <v>1590</v>
      </c>
      <c r="H103" s="64"/>
      <c r="I103" s="67"/>
      <c r="J103" s="64"/>
      <c r="K103" s="64"/>
      <c r="L103" s="68"/>
      <c r="M103" s="68"/>
      <c r="N103" s="68"/>
      <c r="O103" s="68"/>
      <c r="P103" s="64"/>
      <c r="Q103" s="64"/>
      <c r="R103" s="68"/>
      <c r="S103" s="64"/>
      <c r="T103" s="64"/>
      <c r="U103" s="64"/>
      <c r="V103" s="64"/>
      <c r="W103" s="64"/>
      <c r="X103" s="64"/>
      <c r="Y103" s="115"/>
      <c r="Z103" s="637">
        <f t="shared" si="2"/>
        <v>0</v>
      </c>
      <c r="AA103" s="67">
        <f t="shared" si="3"/>
        <v>0</v>
      </c>
    </row>
    <row r="104" spans="1:27" ht="15.5" x14ac:dyDescent="0.35">
      <c r="A104" s="69"/>
      <c r="B104" s="69"/>
      <c r="C104" s="69"/>
      <c r="D104" s="69"/>
      <c r="E104" s="69"/>
      <c r="F104" s="69"/>
      <c r="G104" s="79" t="s">
        <v>10808</v>
      </c>
      <c r="H104" s="42"/>
      <c r="I104" s="169">
        <v>200000</v>
      </c>
      <c r="J104" s="42"/>
      <c r="K104" s="69" t="s">
        <v>10809</v>
      </c>
      <c r="L104" s="69" t="s">
        <v>1063</v>
      </c>
      <c r="M104" s="69" t="s">
        <v>1063</v>
      </c>
      <c r="N104" s="69" t="s">
        <v>1063</v>
      </c>
      <c r="O104" s="69" t="s">
        <v>1575</v>
      </c>
      <c r="P104" s="69" t="s">
        <v>1575</v>
      </c>
      <c r="Q104" s="69" t="s">
        <v>1063</v>
      </c>
      <c r="R104" s="75" t="s">
        <v>1593</v>
      </c>
      <c r="S104" s="69"/>
      <c r="T104" s="69"/>
      <c r="U104" s="69"/>
      <c r="V104" s="69"/>
      <c r="W104" s="69"/>
      <c r="X104" s="69"/>
      <c r="Y104" s="116"/>
      <c r="Z104" s="637">
        <f t="shared" si="2"/>
        <v>14000.000000000002</v>
      </c>
      <c r="AA104" s="169">
        <f t="shared" si="3"/>
        <v>214000</v>
      </c>
    </row>
    <row r="105" spans="1:27" ht="15.5" x14ac:dyDescent="0.35">
      <c r="G105" s="93" t="s">
        <v>994</v>
      </c>
      <c r="H105" s="20"/>
      <c r="I105" s="103">
        <f>SUM(I104)</f>
        <v>200000</v>
      </c>
      <c r="Z105" s="637">
        <f t="shared" si="2"/>
        <v>14000.000000000002</v>
      </c>
      <c r="AA105" s="103">
        <f t="shared" si="3"/>
        <v>214000</v>
      </c>
    </row>
    <row r="106" spans="1:27" x14ac:dyDescent="0.35">
      <c r="G106" s="20" t="s">
        <v>894</v>
      </c>
      <c r="H106" s="20"/>
      <c r="I106" s="103">
        <f>SUM(I5:I105)/2</f>
        <v>20670000</v>
      </c>
      <c r="Z106" s="637">
        <f t="shared" si="2"/>
        <v>1446900.0000000002</v>
      </c>
      <c r="AA106" s="103">
        <f t="shared" si="3"/>
        <v>22116900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00B050"/>
  </sheetPr>
  <dimension ref="A1:AA84"/>
  <sheetViews>
    <sheetView topLeftCell="G1" workbookViewId="0">
      <selection activeCell="Z1" sqref="I1:Z1048576"/>
    </sheetView>
  </sheetViews>
  <sheetFormatPr defaultRowHeight="14.5" x14ac:dyDescent="0.35"/>
  <cols>
    <col min="1" max="5" width="0" hidden="1" customWidth="1"/>
    <col min="6" max="6" width="45.1796875" hidden="1" customWidth="1"/>
    <col min="7" max="7" width="73.81640625" customWidth="1"/>
    <col min="8" max="8" width="26.7265625" hidden="1" customWidth="1"/>
    <col min="9" max="9" width="26.7265625" style="104" hidden="1" customWidth="1"/>
    <col min="10" max="10" width="31.81640625" hidden="1" customWidth="1"/>
    <col min="11" max="11" width="28.54296875" hidden="1" customWidth="1"/>
    <col min="12" max="12" width="18.1796875" hidden="1" customWidth="1"/>
    <col min="13" max="13" width="20.81640625" hidden="1" customWidth="1"/>
    <col min="14" max="14" width="18.08984375" hidden="1" customWidth="1"/>
    <col min="15" max="15" width="21.08984375" hidden="1" customWidth="1"/>
    <col min="16" max="16" width="17.7265625" hidden="1" customWidth="1"/>
    <col min="17" max="17" width="17.08984375" hidden="1" customWidth="1"/>
    <col min="18" max="18" width="14.1796875" hidden="1" customWidth="1"/>
    <col min="19" max="24" width="0" hidden="1" customWidth="1"/>
    <col min="25" max="25" width="33" hidden="1" customWidth="1"/>
    <col min="26" max="26" width="9.81640625" hidden="1" customWidth="1"/>
    <col min="27" max="27" width="26.7265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43.5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6"/>
      <c r="G3" s="57" t="s">
        <v>10810</v>
      </c>
      <c r="H3" s="55"/>
      <c r="I3" s="58"/>
      <c r="J3" s="59"/>
      <c r="K3" s="55"/>
      <c r="L3" s="55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"/>
      <c r="AA3" s="58"/>
    </row>
    <row r="4" spans="1:27" ht="15.5" x14ac:dyDescent="0.35">
      <c r="A4" s="64"/>
      <c r="B4" s="64"/>
      <c r="C4" s="64"/>
      <c r="D4" s="64"/>
      <c r="E4" s="64"/>
      <c r="F4" s="64"/>
      <c r="G4" s="66" t="s">
        <v>2210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64"/>
      <c r="Z4" s="631">
        <v>7.0000000000000007E-2</v>
      </c>
      <c r="AA4" s="67"/>
    </row>
    <row r="5" spans="1:27" ht="15.5" x14ac:dyDescent="0.35">
      <c r="A5" s="69"/>
      <c r="B5" s="69"/>
      <c r="C5" s="69"/>
      <c r="D5" s="69"/>
      <c r="E5" s="69"/>
      <c r="F5" s="69" t="s">
        <v>10811</v>
      </c>
      <c r="G5" s="69" t="s">
        <v>10812</v>
      </c>
      <c r="H5" s="69"/>
      <c r="I5" s="74">
        <v>550000</v>
      </c>
      <c r="J5" s="69"/>
      <c r="K5" s="69" t="s">
        <v>1123</v>
      </c>
      <c r="L5" s="75" t="s">
        <v>1063</v>
      </c>
      <c r="M5" s="75" t="s">
        <v>10813</v>
      </c>
      <c r="N5" s="75">
        <v>747</v>
      </c>
      <c r="O5" s="75"/>
      <c r="P5" s="69" t="s">
        <v>937</v>
      </c>
      <c r="Q5" s="69" t="s">
        <v>938</v>
      </c>
      <c r="R5" s="75" t="s">
        <v>1011</v>
      </c>
      <c r="S5" s="69"/>
      <c r="T5" s="69"/>
      <c r="U5" s="69"/>
      <c r="V5" s="69"/>
      <c r="W5" s="69"/>
      <c r="X5" s="69" t="s">
        <v>940</v>
      </c>
      <c r="Y5" s="116" t="s">
        <v>1774</v>
      </c>
      <c r="Z5" s="637">
        <f>I5*Z$4</f>
        <v>38500.000000000007</v>
      </c>
      <c r="AA5" s="74">
        <f>I5+Z5</f>
        <v>588500</v>
      </c>
    </row>
    <row r="6" spans="1:27" ht="15.5" x14ac:dyDescent="0.35">
      <c r="A6" s="76"/>
      <c r="B6" s="77"/>
      <c r="C6" s="77"/>
      <c r="D6" s="77"/>
      <c r="E6" s="77"/>
      <c r="F6" s="69"/>
      <c r="G6" s="79" t="s">
        <v>10814</v>
      </c>
      <c r="H6" s="69"/>
      <c r="I6" s="74">
        <v>550000</v>
      </c>
      <c r="J6" s="69"/>
      <c r="K6" s="69" t="s">
        <v>1123</v>
      </c>
      <c r="L6" s="75" t="s">
        <v>1063</v>
      </c>
      <c r="M6" s="75" t="s">
        <v>10813</v>
      </c>
      <c r="N6" s="79" t="s">
        <v>10815</v>
      </c>
      <c r="O6" s="75"/>
      <c r="P6" s="69" t="s">
        <v>937</v>
      </c>
      <c r="Q6" s="69" t="s">
        <v>2308</v>
      </c>
      <c r="R6" s="75" t="s">
        <v>1011</v>
      </c>
      <c r="S6" s="69"/>
      <c r="T6" s="69"/>
      <c r="U6" s="69"/>
      <c r="V6" s="69"/>
      <c r="W6" s="69"/>
      <c r="X6" s="69" t="s">
        <v>940</v>
      </c>
      <c r="Y6" s="121" t="s">
        <v>10816</v>
      </c>
      <c r="Z6" s="637">
        <f t="shared" ref="Z6:Z69" si="0">I6*Z$4</f>
        <v>38500.000000000007</v>
      </c>
      <c r="AA6" s="74">
        <f t="shared" ref="AA6:AA69" si="1">I6+Z6</f>
        <v>588500</v>
      </c>
    </row>
    <row r="7" spans="1:27" ht="15.5" x14ac:dyDescent="0.35">
      <c r="A7" s="76"/>
      <c r="B7" s="76"/>
      <c r="C7" s="76"/>
      <c r="D7" s="76"/>
      <c r="E7" s="76"/>
      <c r="F7" s="69"/>
      <c r="G7" s="79" t="s">
        <v>10817</v>
      </c>
      <c r="H7" s="69"/>
      <c r="I7" s="74">
        <v>550000</v>
      </c>
      <c r="J7" s="69"/>
      <c r="K7" s="69" t="s">
        <v>1123</v>
      </c>
      <c r="L7" s="75" t="s">
        <v>1063</v>
      </c>
      <c r="M7" s="75" t="s">
        <v>10818</v>
      </c>
      <c r="N7" s="80">
        <v>739</v>
      </c>
      <c r="O7" s="75"/>
      <c r="P7" s="69" t="s">
        <v>937</v>
      </c>
      <c r="Q7" s="69" t="s">
        <v>1010</v>
      </c>
      <c r="R7" s="75" t="s">
        <v>1011</v>
      </c>
      <c r="S7" s="69"/>
      <c r="T7" s="69"/>
      <c r="U7" s="69"/>
      <c r="V7" s="69"/>
      <c r="W7" s="69"/>
      <c r="X7" s="69" t="s">
        <v>940</v>
      </c>
      <c r="Y7" s="121" t="s">
        <v>10819</v>
      </c>
      <c r="Z7" s="637">
        <f t="shared" si="0"/>
        <v>38500.000000000007</v>
      </c>
      <c r="AA7" s="74">
        <f t="shared" si="1"/>
        <v>588500</v>
      </c>
    </row>
    <row r="8" spans="1:27" ht="15.5" x14ac:dyDescent="0.35">
      <c r="A8" s="76"/>
      <c r="B8" s="76"/>
      <c r="C8" s="76"/>
      <c r="D8" s="76"/>
      <c r="E8" s="76"/>
      <c r="F8" s="69"/>
      <c r="G8" s="79" t="s">
        <v>10820</v>
      </c>
      <c r="H8" s="69"/>
      <c r="I8" s="74">
        <v>550000</v>
      </c>
      <c r="J8" s="69"/>
      <c r="K8" s="69" t="s">
        <v>1123</v>
      </c>
      <c r="L8" s="75" t="s">
        <v>1063</v>
      </c>
      <c r="M8" s="75" t="s">
        <v>10813</v>
      </c>
      <c r="N8" s="80">
        <v>737</v>
      </c>
      <c r="O8" s="75"/>
      <c r="P8" s="69" t="s">
        <v>937</v>
      </c>
      <c r="Q8" s="69" t="s">
        <v>2308</v>
      </c>
      <c r="R8" s="75" t="s">
        <v>1011</v>
      </c>
      <c r="S8" s="69"/>
      <c r="T8" s="69"/>
      <c r="U8" s="69"/>
      <c r="V8" s="69"/>
      <c r="W8" s="69"/>
      <c r="X8" s="69" t="s">
        <v>940</v>
      </c>
      <c r="Y8" s="121" t="s">
        <v>1774</v>
      </c>
      <c r="Z8" s="637">
        <f t="shared" si="0"/>
        <v>38500.000000000007</v>
      </c>
      <c r="AA8" s="74">
        <f t="shared" si="1"/>
        <v>588500</v>
      </c>
    </row>
    <row r="9" spans="1:27" ht="15.5" x14ac:dyDescent="0.35">
      <c r="A9" s="76"/>
      <c r="B9" s="76"/>
      <c r="C9" s="76"/>
      <c r="D9" s="76"/>
      <c r="E9" s="76"/>
      <c r="F9" s="69"/>
      <c r="G9" s="79" t="s">
        <v>10821</v>
      </c>
      <c r="H9" s="69"/>
      <c r="I9" s="74">
        <v>550000</v>
      </c>
      <c r="J9" s="69"/>
      <c r="K9" s="69" t="s">
        <v>1123</v>
      </c>
      <c r="L9" s="75" t="s">
        <v>1063</v>
      </c>
      <c r="M9" s="75" t="s">
        <v>10813</v>
      </c>
      <c r="N9" s="80">
        <v>735</v>
      </c>
      <c r="O9" s="75"/>
      <c r="P9" s="69" t="s">
        <v>937</v>
      </c>
      <c r="Q9" s="69" t="s">
        <v>2308</v>
      </c>
      <c r="R9" s="75" t="s">
        <v>1011</v>
      </c>
      <c r="S9" s="69"/>
      <c r="T9" s="69"/>
      <c r="U9" s="69"/>
      <c r="V9" s="69"/>
      <c r="W9" s="69"/>
      <c r="X9" s="69" t="s">
        <v>940</v>
      </c>
      <c r="Y9" s="121" t="s">
        <v>1774</v>
      </c>
      <c r="Z9" s="637">
        <f t="shared" si="0"/>
        <v>38500.000000000007</v>
      </c>
      <c r="AA9" s="74">
        <f t="shared" si="1"/>
        <v>588500</v>
      </c>
    </row>
    <row r="10" spans="1:27" ht="15.5" x14ac:dyDescent="0.35">
      <c r="A10" s="76"/>
      <c r="B10" s="76"/>
      <c r="C10" s="76"/>
      <c r="D10" s="76"/>
      <c r="E10" s="76"/>
      <c r="F10" s="69"/>
      <c r="G10" s="79" t="s">
        <v>10822</v>
      </c>
      <c r="H10" s="69"/>
      <c r="I10" s="74">
        <v>550000</v>
      </c>
      <c r="J10" s="69"/>
      <c r="K10" s="69" t="s">
        <v>1123</v>
      </c>
      <c r="L10" s="75" t="s">
        <v>1063</v>
      </c>
      <c r="M10" s="75" t="s">
        <v>10818</v>
      </c>
      <c r="N10" s="75">
        <v>736</v>
      </c>
      <c r="O10" s="75"/>
      <c r="P10" s="69" t="s">
        <v>937</v>
      </c>
      <c r="Q10" s="69" t="s">
        <v>1010</v>
      </c>
      <c r="R10" s="75" t="s">
        <v>1011</v>
      </c>
      <c r="S10" s="69"/>
      <c r="T10" s="69"/>
      <c r="U10" s="69"/>
      <c r="V10" s="69"/>
      <c r="W10" s="69"/>
      <c r="X10" s="69" t="s">
        <v>940</v>
      </c>
      <c r="Y10" s="633"/>
      <c r="Z10" s="637">
        <f t="shared" si="0"/>
        <v>38500.000000000007</v>
      </c>
      <c r="AA10" s="74">
        <f t="shared" si="1"/>
        <v>588500</v>
      </c>
    </row>
    <row r="11" spans="1:27" ht="15.5" x14ac:dyDescent="0.35">
      <c r="A11" s="76"/>
      <c r="B11" s="76"/>
      <c r="C11" s="76"/>
      <c r="D11" s="76"/>
      <c r="E11" s="76"/>
      <c r="F11" s="69"/>
      <c r="G11" s="79" t="s">
        <v>10823</v>
      </c>
      <c r="H11" s="69"/>
      <c r="I11" s="74">
        <v>550000</v>
      </c>
      <c r="J11" s="69"/>
      <c r="K11" s="69" t="s">
        <v>2400</v>
      </c>
      <c r="L11" s="69" t="s">
        <v>2400</v>
      </c>
      <c r="M11" s="69" t="s">
        <v>2400</v>
      </c>
      <c r="N11" s="69" t="s">
        <v>2400</v>
      </c>
      <c r="O11" s="69"/>
      <c r="P11" s="69" t="s">
        <v>2400</v>
      </c>
      <c r="Q11" s="69" t="s">
        <v>2400</v>
      </c>
      <c r="R11" s="75" t="s">
        <v>1011</v>
      </c>
      <c r="S11" s="69"/>
      <c r="T11" s="69"/>
      <c r="U11" s="69"/>
      <c r="V11" s="69"/>
      <c r="W11" s="69"/>
      <c r="X11" s="69" t="s">
        <v>940</v>
      </c>
      <c r="Y11" s="121" t="s">
        <v>10816</v>
      </c>
      <c r="Z11" s="637">
        <f t="shared" si="0"/>
        <v>38500.000000000007</v>
      </c>
      <c r="AA11" s="74">
        <f t="shared" si="1"/>
        <v>588500</v>
      </c>
    </row>
    <row r="12" spans="1:27" ht="15.5" x14ac:dyDescent="0.35">
      <c r="A12" s="76"/>
      <c r="B12" s="76"/>
      <c r="C12" s="76"/>
      <c r="D12" s="76"/>
      <c r="E12" s="76"/>
      <c r="F12" s="69"/>
      <c r="G12" s="79" t="s">
        <v>10824</v>
      </c>
      <c r="H12" s="69"/>
      <c r="I12" s="74">
        <v>550000</v>
      </c>
      <c r="J12" s="69"/>
      <c r="K12" s="69" t="s">
        <v>1123</v>
      </c>
      <c r="L12" s="75" t="s">
        <v>1063</v>
      </c>
      <c r="M12" s="79" t="s">
        <v>10813</v>
      </c>
      <c r="N12" s="75">
        <v>741</v>
      </c>
      <c r="O12" s="75"/>
      <c r="P12" s="69" t="s">
        <v>937</v>
      </c>
      <c r="Q12" s="69" t="s">
        <v>938</v>
      </c>
      <c r="R12" s="75" t="s">
        <v>1011</v>
      </c>
      <c r="S12" s="69"/>
      <c r="T12" s="69"/>
      <c r="U12" s="69"/>
      <c r="V12" s="69"/>
      <c r="W12" s="69"/>
      <c r="X12" s="69" t="s">
        <v>940</v>
      </c>
      <c r="Y12" s="121" t="s">
        <v>1774</v>
      </c>
      <c r="Z12" s="637">
        <f t="shared" si="0"/>
        <v>38500.000000000007</v>
      </c>
      <c r="AA12" s="74">
        <f t="shared" si="1"/>
        <v>588500</v>
      </c>
    </row>
    <row r="13" spans="1:27" ht="15.5" x14ac:dyDescent="0.35">
      <c r="A13" s="76"/>
      <c r="B13" s="76"/>
      <c r="C13" s="76"/>
      <c r="D13" s="76"/>
      <c r="E13" s="76"/>
      <c r="F13" s="69"/>
      <c r="G13" s="79" t="s">
        <v>10825</v>
      </c>
      <c r="H13" s="69"/>
      <c r="I13" s="74">
        <v>550000</v>
      </c>
      <c r="J13" s="69"/>
      <c r="K13" s="69" t="s">
        <v>1123</v>
      </c>
      <c r="L13" s="75" t="s">
        <v>1063</v>
      </c>
      <c r="M13" s="79" t="s">
        <v>10813</v>
      </c>
      <c r="N13" s="75">
        <v>742</v>
      </c>
      <c r="O13" s="75"/>
      <c r="P13" s="69" t="s">
        <v>937</v>
      </c>
      <c r="Q13" s="69" t="s">
        <v>938</v>
      </c>
      <c r="R13" s="75" t="s">
        <v>1011</v>
      </c>
      <c r="S13" s="69"/>
      <c r="T13" s="69"/>
      <c r="U13" s="69"/>
      <c r="V13" s="69"/>
      <c r="W13" s="69"/>
      <c r="X13" s="69" t="s">
        <v>940</v>
      </c>
      <c r="Y13" s="121" t="s">
        <v>1774</v>
      </c>
      <c r="Z13" s="637">
        <f t="shared" si="0"/>
        <v>38500.000000000007</v>
      </c>
      <c r="AA13" s="74">
        <f t="shared" si="1"/>
        <v>588500</v>
      </c>
    </row>
    <row r="14" spans="1:27" ht="15.5" x14ac:dyDescent="0.35">
      <c r="A14" s="76"/>
      <c r="B14" s="76"/>
      <c r="C14" s="76"/>
      <c r="D14" s="76"/>
      <c r="E14" s="76"/>
      <c r="F14" s="69"/>
      <c r="G14" s="79" t="s">
        <v>10826</v>
      </c>
      <c r="H14" s="69"/>
      <c r="I14" s="74">
        <v>550000</v>
      </c>
      <c r="J14" s="69"/>
      <c r="K14" s="69" t="s">
        <v>2400</v>
      </c>
      <c r="L14" s="75" t="s">
        <v>2400</v>
      </c>
      <c r="M14" s="79" t="s">
        <v>2400</v>
      </c>
      <c r="N14" s="75" t="s">
        <v>2400</v>
      </c>
      <c r="O14" s="75"/>
      <c r="P14" s="69" t="s">
        <v>2400</v>
      </c>
      <c r="Q14" s="69" t="s">
        <v>2400</v>
      </c>
      <c r="R14" s="75" t="s">
        <v>1011</v>
      </c>
      <c r="S14" s="69"/>
      <c r="T14" s="69"/>
      <c r="U14" s="69"/>
      <c r="V14" s="69"/>
      <c r="W14" s="69"/>
      <c r="X14" s="69" t="s">
        <v>940</v>
      </c>
      <c r="Y14" s="121" t="s">
        <v>10819</v>
      </c>
      <c r="Z14" s="637">
        <f t="shared" si="0"/>
        <v>38500.000000000007</v>
      </c>
      <c r="AA14" s="74">
        <f t="shared" si="1"/>
        <v>588500</v>
      </c>
    </row>
    <row r="15" spans="1:27" ht="15.5" x14ac:dyDescent="0.35">
      <c r="A15" s="76"/>
      <c r="B15" s="76"/>
      <c r="C15" s="76"/>
      <c r="D15" s="76"/>
      <c r="E15" s="76"/>
      <c r="F15" s="69"/>
      <c r="G15" s="79" t="s">
        <v>10827</v>
      </c>
      <c r="H15" s="69"/>
      <c r="I15" s="74">
        <v>550000</v>
      </c>
      <c r="J15" s="69"/>
      <c r="K15" s="69" t="s">
        <v>1123</v>
      </c>
      <c r="L15" s="75" t="s">
        <v>1063</v>
      </c>
      <c r="M15" s="79" t="s">
        <v>10813</v>
      </c>
      <c r="N15" s="75">
        <v>744</v>
      </c>
      <c r="O15" s="75"/>
      <c r="P15" s="69" t="s">
        <v>937</v>
      </c>
      <c r="Q15" s="69" t="s">
        <v>938</v>
      </c>
      <c r="R15" s="75" t="s">
        <v>1011</v>
      </c>
      <c r="S15" s="69"/>
      <c r="T15" s="69"/>
      <c r="U15" s="69"/>
      <c r="V15" s="69"/>
      <c r="W15" s="69"/>
      <c r="X15" s="69" t="s">
        <v>940</v>
      </c>
      <c r="Y15" s="121" t="s">
        <v>1774</v>
      </c>
      <c r="Z15" s="637">
        <f t="shared" si="0"/>
        <v>38500.000000000007</v>
      </c>
      <c r="AA15" s="74">
        <f t="shared" si="1"/>
        <v>588500</v>
      </c>
    </row>
    <row r="16" spans="1:27" ht="15.5" x14ac:dyDescent="0.35">
      <c r="A16" s="76"/>
      <c r="B16" s="76"/>
      <c r="C16" s="76"/>
      <c r="D16" s="76"/>
      <c r="E16" s="76"/>
      <c r="F16" s="69"/>
      <c r="G16" s="79" t="s">
        <v>10828</v>
      </c>
      <c r="H16" s="69"/>
      <c r="I16" s="74">
        <v>550000</v>
      </c>
      <c r="J16" s="69"/>
      <c r="K16" s="69" t="s">
        <v>1123</v>
      </c>
      <c r="L16" s="75" t="s">
        <v>1063</v>
      </c>
      <c r="M16" s="79" t="s">
        <v>10813</v>
      </c>
      <c r="N16" s="75">
        <v>745</v>
      </c>
      <c r="O16" s="75"/>
      <c r="P16" s="69" t="s">
        <v>937</v>
      </c>
      <c r="Q16" s="69" t="s">
        <v>938</v>
      </c>
      <c r="R16" s="75" t="s">
        <v>1011</v>
      </c>
      <c r="S16" s="69"/>
      <c r="T16" s="69"/>
      <c r="U16" s="69"/>
      <c r="V16" s="69"/>
      <c r="W16" s="69"/>
      <c r="X16" s="69" t="s">
        <v>940</v>
      </c>
      <c r="Y16" s="121" t="s">
        <v>1774</v>
      </c>
      <c r="Z16" s="637">
        <f t="shared" si="0"/>
        <v>38500.000000000007</v>
      </c>
      <c r="AA16" s="74">
        <f t="shared" si="1"/>
        <v>588500</v>
      </c>
    </row>
    <row r="17" spans="1:27" ht="15.5" x14ac:dyDescent="0.35">
      <c r="A17" s="76"/>
      <c r="B17" s="76"/>
      <c r="C17" s="76"/>
      <c r="D17" s="76"/>
      <c r="E17" s="76"/>
      <c r="F17" s="69"/>
      <c r="G17" s="79" t="s">
        <v>10829</v>
      </c>
      <c r="H17" s="69"/>
      <c r="I17" s="74">
        <v>550000</v>
      </c>
      <c r="J17" s="69"/>
      <c r="K17" s="69" t="s">
        <v>1123</v>
      </c>
      <c r="L17" s="75" t="s">
        <v>1063</v>
      </c>
      <c r="M17" s="79" t="s">
        <v>10830</v>
      </c>
      <c r="N17" s="75">
        <v>949</v>
      </c>
      <c r="O17" s="75"/>
      <c r="P17" s="69" t="s">
        <v>937</v>
      </c>
      <c r="Q17" s="69" t="s">
        <v>1010</v>
      </c>
      <c r="R17" s="75" t="s">
        <v>1011</v>
      </c>
      <c r="S17" s="69"/>
      <c r="T17" s="69"/>
      <c r="U17" s="69"/>
      <c r="V17" s="69"/>
      <c r="W17" s="69"/>
      <c r="X17" s="69" t="s">
        <v>940</v>
      </c>
      <c r="Y17" s="633"/>
      <c r="Z17" s="637">
        <f t="shared" si="0"/>
        <v>38500.000000000007</v>
      </c>
      <c r="AA17" s="74">
        <f t="shared" si="1"/>
        <v>588500</v>
      </c>
    </row>
    <row r="18" spans="1:27" ht="15.5" x14ac:dyDescent="0.35">
      <c r="A18" s="76"/>
      <c r="B18" s="76"/>
      <c r="C18" s="76"/>
      <c r="D18" s="76"/>
      <c r="E18" s="76"/>
      <c r="F18" s="69"/>
      <c r="G18" s="79" t="s">
        <v>10831</v>
      </c>
      <c r="H18" s="69"/>
      <c r="I18" s="74">
        <v>550000</v>
      </c>
      <c r="J18" s="69"/>
      <c r="K18" s="69" t="s">
        <v>1123</v>
      </c>
      <c r="L18" s="75" t="s">
        <v>1063</v>
      </c>
      <c r="M18" s="79" t="s">
        <v>10813</v>
      </c>
      <c r="N18" s="75">
        <v>740</v>
      </c>
      <c r="O18" s="75"/>
      <c r="P18" s="69" t="s">
        <v>937</v>
      </c>
      <c r="Q18" s="69" t="s">
        <v>2308</v>
      </c>
      <c r="R18" s="75" t="s">
        <v>1011</v>
      </c>
      <c r="S18" s="69"/>
      <c r="T18" s="69"/>
      <c r="U18" s="69"/>
      <c r="V18" s="69"/>
      <c r="W18" s="69"/>
      <c r="X18" s="69" t="s">
        <v>940</v>
      </c>
      <c r="Y18" s="121" t="s">
        <v>10816</v>
      </c>
      <c r="Z18" s="637">
        <f t="shared" si="0"/>
        <v>38500.000000000007</v>
      </c>
      <c r="AA18" s="74">
        <f t="shared" si="1"/>
        <v>588500</v>
      </c>
    </row>
    <row r="19" spans="1:27" ht="15.5" x14ac:dyDescent="0.35">
      <c r="A19" s="76"/>
      <c r="B19" s="76"/>
      <c r="C19" s="76"/>
      <c r="D19" s="76"/>
      <c r="E19" s="76"/>
      <c r="F19" s="69"/>
      <c r="G19" s="79" t="s">
        <v>10832</v>
      </c>
      <c r="H19" s="69"/>
      <c r="I19" s="74">
        <v>550000</v>
      </c>
      <c r="J19" s="69"/>
      <c r="K19" s="69" t="s">
        <v>1123</v>
      </c>
      <c r="L19" s="75" t="s">
        <v>1063</v>
      </c>
      <c r="M19" s="79" t="s">
        <v>10813</v>
      </c>
      <c r="N19" s="75">
        <v>753</v>
      </c>
      <c r="O19" s="75"/>
      <c r="P19" s="69" t="s">
        <v>937</v>
      </c>
      <c r="Q19" s="69" t="s">
        <v>938</v>
      </c>
      <c r="R19" s="75" t="s">
        <v>1011</v>
      </c>
      <c r="S19" s="69"/>
      <c r="T19" s="69"/>
      <c r="U19" s="69"/>
      <c r="V19" s="69"/>
      <c r="W19" s="69"/>
      <c r="X19" s="69" t="s">
        <v>940</v>
      </c>
      <c r="Y19" s="121" t="s">
        <v>1774</v>
      </c>
      <c r="Z19" s="637">
        <f t="shared" si="0"/>
        <v>38500.000000000007</v>
      </c>
      <c r="AA19" s="74">
        <f t="shared" si="1"/>
        <v>588500</v>
      </c>
    </row>
    <row r="20" spans="1:27" ht="15.5" x14ac:dyDescent="0.35">
      <c r="A20" s="76"/>
      <c r="B20" s="76"/>
      <c r="C20" s="76"/>
      <c r="D20" s="76"/>
      <c r="E20" s="76"/>
      <c r="F20" s="69"/>
      <c r="G20" s="79" t="s">
        <v>10833</v>
      </c>
      <c r="H20" s="69"/>
      <c r="I20" s="74">
        <v>550000</v>
      </c>
      <c r="J20" s="69"/>
      <c r="K20" s="69" t="s">
        <v>2400</v>
      </c>
      <c r="L20" s="69" t="s">
        <v>2400</v>
      </c>
      <c r="M20" s="69" t="s">
        <v>2400</v>
      </c>
      <c r="N20" s="69" t="s">
        <v>2400</v>
      </c>
      <c r="O20" s="75"/>
      <c r="P20" s="69" t="s">
        <v>2400</v>
      </c>
      <c r="Q20" s="69" t="s">
        <v>2400</v>
      </c>
      <c r="R20" s="75" t="s">
        <v>1011</v>
      </c>
      <c r="S20" s="69"/>
      <c r="T20" s="69"/>
      <c r="U20" s="69"/>
      <c r="V20" s="69"/>
      <c r="W20" s="69"/>
      <c r="X20" s="69" t="s">
        <v>940</v>
      </c>
      <c r="Y20" s="121" t="s">
        <v>1774</v>
      </c>
      <c r="Z20" s="637">
        <f t="shared" si="0"/>
        <v>38500.000000000007</v>
      </c>
      <c r="AA20" s="74">
        <f t="shared" si="1"/>
        <v>588500</v>
      </c>
    </row>
    <row r="21" spans="1:27" ht="15.5" x14ac:dyDescent="0.35">
      <c r="A21" s="76"/>
      <c r="B21" s="76"/>
      <c r="C21" s="76"/>
      <c r="D21" s="76"/>
      <c r="E21" s="76"/>
      <c r="F21" s="69"/>
      <c r="G21" s="79" t="s">
        <v>10834</v>
      </c>
      <c r="H21" s="69"/>
      <c r="I21" s="74">
        <v>550000</v>
      </c>
      <c r="J21" s="69"/>
      <c r="K21" s="69" t="s">
        <v>1123</v>
      </c>
      <c r="L21" s="75" t="s">
        <v>1063</v>
      </c>
      <c r="M21" s="79" t="s">
        <v>10818</v>
      </c>
      <c r="N21" s="75">
        <v>951</v>
      </c>
      <c r="O21" s="75"/>
      <c r="P21" s="69" t="s">
        <v>937</v>
      </c>
      <c r="Q21" s="69" t="s">
        <v>1010</v>
      </c>
      <c r="R21" s="75" t="s">
        <v>1011</v>
      </c>
      <c r="S21" s="69"/>
      <c r="T21" s="69"/>
      <c r="U21" s="69"/>
      <c r="V21" s="69"/>
      <c r="W21" s="69"/>
      <c r="X21" s="69" t="s">
        <v>940</v>
      </c>
      <c r="Y21" s="121" t="s">
        <v>10819</v>
      </c>
      <c r="Z21" s="637">
        <f t="shared" si="0"/>
        <v>38500.000000000007</v>
      </c>
      <c r="AA21" s="74">
        <f t="shared" si="1"/>
        <v>588500</v>
      </c>
    </row>
    <row r="22" spans="1:27" ht="15.5" x14ac:dyDescent="0.35">
      <c r="A22" s="76"/>
      <c r="B22" s="76"/>
      <c r="C22" s="76"/>
      <c r="D22" s="76"/>
      <c r="E22" s="76"/>
      <c r="F22" s="69"/>
      <c r="G22" s="79" t="s">
        <v>10835</v>
      </c>
      <c r="H22" s="69"/>
      <c r="I22" s="74">
        <v>550000</v>
      </c>
      <c r="J22" s="69"/>
      <c r="K22" s="69" t="s">
        <v>1123</v>
      </c>
      <c r="L22" s="75" t="s">
        <v>1063</v>
      </c>
      <c r="M22" s="79" t="s">
        <v>10813</v>
      </c>
      <c r="N22" s="75">
        <v>751</v>
      </c>
      <c r="O22" s="75"/>
      <c r="P22" s="69" t="s">
        <v>937</v>
      </c>
      <c r="Q22" s="69" t="s">
        <v>938</v>
      </c>
      <c r="R22" s="75" t="s">
        <v>1011</v>
      </c>
      <c r="S22" s="69"/>
      <c r="T22" s="69"/>
      <c r="U22" s="69"/>
      <c r="V22" s="69"/>
      <c r="W22" s="69"/>
      <c r="X22" s="69" t="s">
        <v>940</v>
      </c>
      <c r="Y22" s="121" t="s">
        <v>1774</v>
      </c>
      <c r="Z22" s="637">
        <f t="shared" si="0"/>
        <v>38500.000000000007</v>
      </c>
      <c r="AA22" s="74">
        <f t="shared" si="1"/>
        <v>588500</v>
      </c>
    </row>
    <row r="23" spans="1:27" ht="15.5" x14ac:dyDescent="0.35">
      <c r="A23" s="76"/>
      <c r="B23" s="76"/>
      <c r="C23" s="76"/>
      <c r="D23" s="76"/>
      <c r="E23" s="76"/>
      <c r="F23" s="69"/>
      <c r="G23" s="79" t="s">
        <v>10836</v>
      </c>
      <c r="H23" s="69"/>
      <c r="I23" s="74">
        <v>550000</v>
      </c>
      <c r="J23" s="69"/>
      <c r="K23" s="69" t="s">
        <v>1123</v>
      </c>
      <c r="L23" s="75" t="s">
        <v>1063</v>
      </c>
      <c r="M23" s="79" t="s">
        <v>10813</v>
      </c>
      <c r="N23" s="75">
        <v>752</v>
      </c>
      <c r="O23" s="75"/>
      <c r="P23" s="69" t="s">
        <v>937</v>
      </c>
      <c r="Q23" s="69" t="s">
        <v>938</v>
      </c>
      <c r="R23" s="75" t="s">
        <v>1011</v>
      </c>
      <c r="S23" s="69"/>
      <c r="T23" s="69"/>
      <c r="U23" s="69"/>
      <c r="V23" s="69"/>
      <c r="W23" s="69"/>
      <c r="X23" s="69" t="s">
        <v>940</v>
      </c>
      <c r="Y23" s="121" t="s">
        <v>1774</v>
      </c>
      <c r="Z23" s="637">
        <f t="shared" si="0"/>
        <v>38500.000000000007</v>
      </c>
      <c r="AA23" s="74">
        <f t="shared" si="1"/>
        <v>588500</v>
      </c>
    </row>
    <row r="24" spans="1:27" ht="15.5" x14ac:dyDescent="0.35">
      <c r="A24" s="76"/>
      <c r="B24" s="76"/>
      <c r="C24" s="76"/>
      <c r="D24" s="76"/>
      <c r="E24" s="76"/>
      <c r="F24" s="69"/>
      <c r="G24" s="79" t="s">
        <v>10837</v>
      </c>
      <c r="H24" s="69"/>
      <c r="I24" s="74">
        <v>550000</v>
      </c>
      <c r="J24" s="69"/>
      <c r="K24" s="69" t="s">
        <v>1123</v>
      </c>
      <c r="L24" s="75" t="s">
        <v>1063</v>
      </c>
      <c r="M24" s="79" t="s">
        <v>10813</v>
      </c>
      <c r="N24" s="75">
        <v>748</v>
      </c>
      <c r="O24" s="75"/>
      <c r="P24" s="69" t="s">
        <v>937</v>
      </c>
      <c r="Q24" s="69" t="s">
        <v>938</v>
      </c>
      <c r="R24" s="75" t="s">
        <v>1011</v>
      </c>
      <c r="S24" s="69"/>
      <c r="T24" s="69"/>
      <c r="U24" s="69"/>
      <c r="V24" s="69"/>
      <c r="W24" s="69"/>
      <c r="X24" s="69" t="s">
        <v>940</v>
      </c>
      <c r="Y24" s="121" t="s">
        <v>1774</v>
      </c>
      <c r="Z24" s="637">
        <f t="shared" si="0"/>
        <v>38500.000000000007</v>
      </c>
      <c r="AA24" s="74">
        <f t="shared" si="1"/>
        <v>588500</v>
      </c>
    </row>
    <row r="25" spans="1:27" ht="15.5" x14ac:dyDescent="0.35">
      <c r="A25" s="76"/>
      <c r="B25" s="76"/>
      <c r="C25" s="76"/>
      <c r="D25" s="76"/>
      <c r="E25" s="76"/>
      <c r="F25" s="69"/>
      <c r="G25" s="79" t="s">
        <v>10838</v>
      </c>
      <c r="H25" s="69"/>
      <c r="I25" s="74">
        <v>550000</v>
      </c>
      <c r="J25" s="69"/>
      <c r="K25" s="69" t="s">
        <v>1123</v>
      </c>
      <c r="L25" s="75" t="s">
        <v>1063</v>
      </c>
      <c r="M25" s="79" t="s">
        <v>10813</v>
      </c>
      <c r="N25" s="75">
        <v>754</v>
      </c>
      <c r="O25" s="75"/>
      <c r="P25" s="69" t="s">
        <v>937</v>
      </c>
      <c r="Q25" s="69" t="s">
        <v>938</v>
      </c>
      <c r="R25" s="75" t="s">
        <v>1011</v>
      </c>
      <c r="S25" s="69"/>
      <c r="T25" s="69"/>
      <c r="U25" s="69"/>
      <c r="V25" s="69"/>
      <c r="W25" s="69"/>
      <c r="X25" s="69" t="s">
        <v>940</v>
      </c>
      <c r="Y25" s="121" t="s">
        <v>1774</v>
      </c>
      <c r="Z25" s="637">
        <f t="shared" si="0"/>
        <v>38500.000000000007</v>
      </c>
      <c r="AA25" s="74">
        <f t="shared" si="1"/>
        <v>588500</v>
      </c>
    </row>
    <row r="26" spans="1:27" ht="15.5" x14ac:dyDescent="0.35">
      <c r="A26" s="76"/>
      <c r="B26" s="76"/>
      <c r="C26" s="76"/>
      <c r="D26" s="76"/>
      <c r="E26" s="76"/>
      <c r="F26" s="69"/>
      <c r="G26" s="93" t="s">
        <v>2628</v>
      </c>
      <c r="H26" s="86"/>
      <c r="I26" s="87">
        <f>SUM(I5:I25)</f>
        <v>11550000</v>
      </c>
      <c r="J26" s="69"/>
      <c r="K26" s="69"/>
      <c r="L26" s="75"/>
      <c r="M26" s="79"/>
      <c r="N26" s="75"/>
      <c r="O26" s="75"/>
      <c r="P26" s="69"/>
      <c r="Q26" s="69"/>
      <c r="R26" s="75"/>
      <c r="S26" s="69"/>
      <c r="T26" s="69"/>
      <c r="U26" s="69"/>
      <c r="V26" s="69"/>
      <c r="W26" s="69"/>
      <c r="X26" s="69"/>
      <c r="Y26" s="121"/>
      <c r="Z26" s="637">
        <f t="shared" si="0"/>
        <v>808500.00000000012</v>
      </c>
      <c r="AA26" s="87">
        <f t="shared" si="1"/>
        <v>12358500</v>
      </c>
    </row>
    <row r="27" spans="1:27" ht="15.5" x14ac:dyDescent="0.35">
      <c r="A27" s="64"/>
      <c r="B27" s="64"/>
      <c r="C27" s="64"/>
      <c r="D27" s="64"/>
      <c r="E27" s="64"/>
      <c r="F27" s="64"/>
      <c r="G27" s="89" t="s">
        <v>2245</v>
      </c>
      <c r="H27" s="64"/>
      <c r="I27" s="67"/>
      <c r="J27" s="64"/>
      <c r="K27" s="64"/>
      <c r="L27" s="68"/>
      <c r="M27" s="68"/>
      <c r="N27" s="68"/>
      <c r="O27" s="68"/>
      <c r="P27" s="64"/>
      <c r="Q27" s="64"/>
      <c r="R27" s="68"/>
      <c r="S27" s="64"/>
      <c r="T27" s="64"/>
      <c r="U27" s="64"/>
      <c r="V27" s="64"/>
      <c r="W27" s="64"/>
      <c r="X27" s="64"/>
      <c r="Y27" s="115"/>
      <c r="Z27" s="637">
        <f t="shared" si="0"/>
        <v>0</v>
      </c>
      <c r="AA27" s="67">
        <f t="shared" si="1"/>
        <v>0</v>
      </c>
    </row>
    <row r="28" spans="1:27" ht="15.5" x14ac:dyDescent="0.35">
      <c r="A28" s="76"/>
      <c r="B28" s="76"/>
      <c r="C28" s="76"/>
      <c r="D28" s="76"/>
      <c r="E28" s="76"/>
      <c r="F28" s="76"/>
      <c r="G28" s="69" t="s">
        <v>10839</v>
      </c>
      <c r="H28" s="69"/>
      <c r="I28" s="74">
        <v>150000</v>
      </c>
      <c r="J28" s="69"/>
      <c r="K28" s="69" t="s">
        <v>1123</v>
      </c>
      <c r="L28" s="75" t="s">
        <v>1063</v>
      </c>
      <c r="M28" s="79" t="s">
        <v>2432</v>
      </c>
      <c r="N28" s="75" t="s">
        <v>10840</v>
      </c>
      <c r="O28" s="75"/>
      <c r="P28" s="69"/>
      <c r="Q28" s="69" t="s">
        <v>1071</v>
      </c>
      <c r="R28" s="69" t="s">
        <v>1066</v>
      </c>
      <c r="S28" s="69"/>
      <c r="T28" s="69"/>
      <c r="U28" s="69"/>
      <c r="V28" s="69"/>
      <c r="W28" s="69"/>
      <c r="X28" s="69"/>
      <c r="Y28" s="116"/>
      <c r="Z28" s="637">
        <f t="shared" si="0"/>
        <v>10500.000000000002</v>
      </c>
      <c r="AA28" s="74">
        <f t="shared" si="1"/>
        <v>160500</v>
      </c>
    </row>
    <row r="29" spans="1:27" ht="15.5" x14ac:dyDescent="0.35">
      <c r="A29" s="76"/>
      <c r="B29" s="76"/>
      <c r="C29" s="76"/>
      <c r="D29" s="76"/>
      <c r="E29" s="76"/>
      <c r="F29" s="76"/>
      <c r="G29" s="79" t="s">
        <v>10841</v>
      </c>
      <c r="H29" s="69"/>
      <c r="I29" s="74">
        <v>150000</v>
      </c>
      <c r="J29" s="69"/>
      <c r="K29" s="69" t="s">
        <v>1123</v>
      </c>
      <c r="L29" s="75" t="s">
        <v>1063</v>
      </c>
      <c r="M29" s="79" t="s">
        <v>2432</v>
      </c>
      <c r="N29" s="75" t="s">
        <v>10842</v>
      </c>
      <c r="O29" s="75"/>
      <c r="P29" s="69"/>
      <c r="Q29" s="69" t="s">
        <v>1071</v>
      </c>
      <c r="R29" s="69" t="s">
        <v>1066</v>
      </c>
      <c r="S29" s="69"/>
      <c r="T29" s="69"/>
      <c r="U29" s="69"/>
      <c r="V29" s="69"/>
      <c r="W29" s="69"/>
      <c r="X29" s="69"/>
      <c r="Y29" s="116"/>
      <c r="Z29" s="637">
        <f t="shared" si="0"/>
        <v>10500.000000000002</v>
      </c>
      <c r="AA29" s="74">
        <f t="shared" si="1"/>
        <v>160500</v>
      </c>
    </row>
    <row r="30" spans="1:27" ht="15.5" x14ac:dyDescent="0.35">
      <c r="A30" s="76"/>
      <c r="B30" s="76"/>
      <c r="C30" s="76"/>
      <c r="D30" s="76"/>
      <c r="E30" s="76"/>
      <c r="F30" s="76"/>
      <c r="G30" s="79" t="s">
        <v>10843</v>
      </c>
      <c r="H30" s="69"/>
      <c r="I30" s="74">
        <v>150000</v>
      </c>
      <c r="J30" s="69"/>
      <c r="K30" s="69" t="s">
        <v>1671</v>
      </c>
      <c r="L30" s="75" t="s">
        <v>1063</v>
      </c>
      <c r="M30" s="79" t="s">
        <v>1672</v>
      </c>
      <c r="N30" s="77" t="s">
        <v>10844</v>
      </c>
      <c r="O30" s="75"/>
      <c r="P30" s="69"/>
      <c r="Q30" s="69" t="s">
        <v>1071</v>
      </c>
      <c r="R30" s="69" t="s">
        <v>1066</v>
      </c>
      <c r="S30" s="69"/>
      <c r="T30" s="69"/>
      <c r="U30" s="69"/>
      <c r="V30" s="69"/>
      <c r="W30" s="69"/>
      <c r="X30" s="69"/>
      <c r="Y30" s="116"/>
      <c r="Z30" s="637">
        <f t="shared" si="0"/>
        <v>10500.000000000002</v>
      </c>
      <c r="AA30" s="74">
        <f t="shared" si="1"/>
        <v>160500</v>
      </c>
    </row>
    <row r="31" spans="1:27" ht="15.5" x14ac:dyDescent="0.35">
      <c r="A31" s="76"/>
      <c r="B31" s="76"/>
      <c r="C31" s="76"/>
      <c r="D31" s="76"/>
      <c r="E31" s="76"/>
      <c r="F31" s="76"/>
      <c r="G31" s="79" t="s">
        <v>10845</v>
      </c>
      <c r="H31" s="69"/>
      <c r="I31" s="74">
        <v>150000</v>
      </c>
      <c r="J31" s="69"/>
      <c r="K31" s="69" t="s">
        <v>1123</v>
      </c>
      <c r="L31" s="75" t="s">
        <v>1063</v>
      </c>
      <c r="M31" s="79" t="s">
        <v>10846</v>
      </c>
      <c r="N31" s="75" t="s">
        <v>10847</v>
      </c>
      <c r="O31" s="75"/>
      <c r="P31" s="69"/>
      <c r="Q31" s="69" t="s">
        <v>1071</v>
      </c>
      <c r="R31" s="69" t="s">
        <v>1066</v>
      </c>
      <c r="S31" s="69"/>
      <c r="T31" s="69"/>
      <c r="U31" s="69"/>
      <c r="V31" s="69"/>
      <c r="W31" s="69"/>
      <c r="X31" s="69"/>
      <c r="Y31" s="116"/>
      <c r="Z31" s="637">
        <f t="shared" si="0"/>
        <v>10500.000000000002</v>
      </c>
      <c r="AA31" s="74">
        <f t="shared" si="1"/>
        <v>160500</v>
      </c>
    </row>
    <row r="32" spans="1:27" ht="15.5" x14ac:dyDescent="0.35">
      <c r="A32" s="76"/>
      <c r="B32" s="76"/>
      <c r="C32" s="76"/>
      <c r="D32" s="76"/>
      <c r="E32" s="76"/>
      <c r="F32" s="76"/>
      <c r="G32" s="79" t="s">
        <v>10848</v>
      </c>
      <c r="H32" s="69"/>
      <c r="I32" s="74">
        <v>150000</v>
      </c>
      <c r="J32" s="69"/>
      <c r="K32" s="69" t="s">
        <v>1123</v>
      </c>
      <c r="L32" s="75" t="s">
        <v>1063</v>
      </c>
      <c r="M32" s="79" t="s">
        <v>2442</v>
      </c>
      <c r="N32" s="75">
        <v>9501156</v>
      </c>
      <c r="O32" s="75"/>
      <c r="P32" s="69"/>
      <c r="Q32" s="69" t="s">
        <v>1071</v>
      </c>
      <c r="R32" s="69" t="s">
        <v>1066</v>
      </c>
      <c r="S32" s="69"/>
      <c r="T32" s="69"/>
      <c r="U32" s="69"/>
      <c r="V32" s="69"/>
      <c r="W32" s="69"/>
      <c r="X32" s="69"/>
      <c r="Y32" s="116"/>
      <c r="Z32" s="637">
        <f t="shared" si="0"/>
        <v>10500.000000000002</v>
      </c>
      <c r="AA32" s="74">
        <f t="shared" si="1"/>
        <v>160500</v>
      </c>
    </row>
    <row r="33" spans="1:27" ht="15.5" x14ac:dyDescent="0.35">
      <c r="A33" s="76"/>
      <c r="B33" s="76"/>
      <c r="C33" s="76"/>
      <c r="D33" s="76"/>
      <c r="E33" s="76"/>
      <c r="F33" s="76"/>
      <c r="G33" s="79" t="s">
        <v>10849</v>
      </c>
      <c r="H33" s="69"/>
      <c r="I33" s="74">
        <v>150000</v>
      </c>
      <c r="J33" s="69"/>
      <c r="K33" s="69" t="s">
        <v>1123</v>
      </c>
      <c r="L33" s="75" t="s">
        <v>1063</v>
      </c>
      <c r="M33" s="79" t="s">
        <v>2432</v>
      </c>
      <c r="N33" s="75" t="s">
        <v>10850</v>
      </c>
      <c r="O33" s="75"/>
      <c r="P33" s="69"/>
      <c r="Q33" s="69" t="s">
        <v>1071</v>
      </c>
      <c r="R33" s="69" t="s">
        <v>1066</v>
      </c>
      <c r="S33" s="69"/>
      <c r="T33" s="69"/>
      <c r="U33" s="69"/>
      <c r="V33" s="69"/>
      <c r="W33" s="69"/>
      <c r="X33" s="69"/>
      <c r="Y33" s="116"/>
      <c r="Z33" s="637">
        <f t="shared" si="0"/>
        <v>10500.000000000002</v>
      </c>
      <c r="AA33" s="74">
        <f t="shared" si="1"/>
        <v>160500</v>
      </c>
    </row>
    <row r="34" spans="1:27" ht="15.5" x14ac:dyDescent="0.35">
      <c r="A34" s="76"/>
      <c r="B34" s="76"/>
      <c r="C34" s="76"/>
      <c r="D34" s="76"/>
      <c r="E34" s="76"/>
      <c r="F34" s="76"/>
      <c r="G34" s="79" t="s">
        <v>10851</v>
      </c>
      <c r="H34" s="69"/>
      <c r="I34" s="74">
        <v>150000</v>
      </c>
      <c r="J34" s="69"/>
      <c r="K34" s="69" t="s">
        <v>1123</v>
      </c>
      <c r="L34" s="75" t="s">
        <v>1063</v>
      </c>
      <c r="M34" s="79" t="s">
        <v>2432</v>
      </c>
      <c r="N34" s="75" t="s">
        <v>10852</v>
      </c>
      <c r="O34" s="75"/>
      <c r="P34" s="69"/>
      <c r="Q34" s="69" t="s">
        <v>1071</v>
      </c>
      <c r="R34" s="69" t="s">
        <v>1066</v>
      </c>
      <c r="S34" s="69"/>
      <c r="T34" s="69"/>
      <c r="U34" s="69"/>
      <c r="V34" s="69"/>
      <c r="W34" s="69"/>
      <c r="X34" s="69"/>
      <c r="Y34" s="116"/>
      <c r="Z34" s="637">
        <f t="shared" si="0"/>
        <v>10500.000000000002</v>
      </c>
      <c r="AA34" s="74">
        <f t="shared" si="1"/>
        <v>160500</v>
      </c>
    </row>
    <row r="35" spans="1:27" ht="15.5" x14ac:dyDescent="0.35">
      <c r="A35" s="76"/>
      <c r="B35" s="76"/>
      <c r="C35" s="76"/>
      <c r="D35" s="76"/>
      <c r="E35" s="76"/>
      <c r="F35" s="76"/>
      <c r="G35" s="79" t="s">
        <v>10853</v>
      </c>
      <c r="H35" s="69"/>
      <c r="I35" s="74">
        <v>150000</v>
      </c>
      <c r="J35" s="69"/>
      <c r="K35" s="69" t="s">
        <v>1123</v>
      </c>
      <c r="L35" s="75" t="s">
        <v>1063</v>
      </c>
      <c r="M35" s="79" t="s">
        <v>2446</v>
      </c>
      <c r="N35" s="77" t="s">
        <v>10854</v>
      </c>
      <c r="O35" s="75"/>
      <c r="P35" s="69"/>
      <c r="Q35" s="69" t="s">
        <v>1071</v>
      </c>
      <c r="R35" s="69" t="s">
        <v>1066</v>
      </c>
      <c r="S35" s="69"/>
      <c r="T35" s="69"/>
      <c r="U35" s="69"/>
      <c r="V35" s="69"/>
      <c r="W35" s="69"/>
      <c r="X35" s="69"/>
      <c r="Y35" s="116"/>
      <c r="Z35" s="637">
        <f t="shared" si="0"/>
        <v>10500.000000000002</v>
      </c>
      <c r="AA35" s="74">
        <f t="shared" si="1"/>
        <v>160500</v>
      </c>
    </row>
    <row r="36" spans="1:27" ht="15.5" x14ac:dyDescent="0.35">
      <c r="A36" s="76"/>
      <c r="B36" s="76"/>
      <c r="C36" s="76"/>
      <c r="D36" s="76"/>
      <c r="E36" s="76"/>
      <c r="F36" s="76"/>
      <c r="G36" s="79" t="s">
        <v>10853</v>
      </c>
      <c r="H36" s="69"/>
      <c r="I36" s="74">
        <v>150000</v>
      </c>
      <c r="J36" s="69"/>
      <c r="K36" s="69" t="s">
        <v>1123</v>
      </c>
      <c r="L36" s="75" t="s">
        <v>1063</v>
      </c>
      <c r="M36" s="79" t="s">
        <v>2446</v>
      </c>
      <c r="N36" s="75" t="s">
        <v>10855</v>
      </c>
      <c r="O36" s="75"/>
      <c r="P36" s="69"/>
      <c r="Q36" s="69" t="s">
        <v>1071</v>
      </c>
      <c r="R36" s="69" t="s">
        <v>1066</v>
      </c>
      <c r="S36" s="69"/>
      <c r="T36" s="69"/>
      <c r="U36" s="69"/>
      <c r="V36" s="69"/>
      <c r="W36" s="69"/>
      <c r="X36" s="69"/>
      <c r="Y36" s="116"/>
      <c r="Z36" s="637">
        <f t="shared" si="0"/>
        <v>10500.000000000002</v>
      </c>
      <c r="AA36" s="74">
        <f t="shared" si="1"/>
        <v>160500</v>
      </c>
    </row>
    <row r="37" spans="1:27" ht="15.5" x14ac:dyDescent="0.35">
      <c r="A37" s="76"/>
      <c r="B37" s="76"/>
      <c r="C37" s="76"/>
      <c r="D37" s="76"/>
      <c r="E37" s="76"/>
      <c r="F37" s="76"/>
      <c r="G37" s="79" t="s">
        <v>10856</v>
      </c>
      <c r="H37" s="69"/>
      <c r="I37" s="74">
        <v>150000</v>
      </c>
      <c r="J37" s="69"/>
      <c r="K37" s="69" t="s">
        <v>1123</v>
      </c>
      <c r="L37" s="75" t="s">
        <v>1063</v>
      </c>
      <c r="M37" s="79" t="s">
        <v>10857</v>
      </c>
      <c r="N37" s="75" t="s">
        <v>10858</v>
      </c>
      <c r="O37" s="75"/>
      <c r="P37" s="69"/>
      <c r="Q37" s="69" t="s">
        <v>1071</v>
      </c>
      <c r="R37" s="69" t="s">
        <v>1066</v>
      </c>
      <c r="S37" s="69"/>
      <c r="T37" s="69"/>
      <c r="U37" s="69"/>
      <c r="V37" s="69"/>
      <c r="W37" s="69"/>
      <c r="X37" s="69"/>
      <c r="Y37" s="116"/>
      <c r="Z37" s="637">
        <f t="shared" si="0"/>
        <v>10500.000000000002</v>
      </c>
      <c r="AA37" s="74">
        <f t="shared" si="1"/>
        <v>160500</v>
      </c>
    </row>
    <row r="38" spans="1:27" ht="15.5" x14ac:dyDescent="0.35">
      <c r="A38" s="76"/>
      <c r="B38" s="76"/>
      <c r="C38" s="76"/>
      <c r="D38" s="76"/>
      <c r="E38" s="76"/>
      <c r="F38" s="76"/>
      <c r="G38" s="79" t="s">
        <v>10859</v>
      </c>
      <c r="H38" s="69"/>
      <c r="I38" s="74">
        <v>150000</v>
      </c>
      <c r="J38" s="69"/>
      <c r="K38" s="69" t="s">
        <v>1671</v>
      </c>
      <c r="L38" s="75" t="s">
        <v>1063</v>
      </c>
      <c r="M38" s="79" t="s">
        <v>1672</v>
      </c>
      <c r="N38" s="137" t="s">
        <v>10860</v>
      </c>
      <c r="O38" s="75"/>
      <c r="P38" s="69"/>
      <c r="Q38" s="69" t="s">
        <v>1071</v>
      </c>
      <c r="R38" s="69" t="s">
        <v>1066</v>
      </c>
      <c r="S38" s="69"/>
      <c r="T38" s="69"/>
      <c r="U38" s="69"/>
      <c r="V38" s="69"/>
      <c r="W38" s="69"/>
      <c r="X38" s="69"/>
      <c r="Y38" s="116"/>
      <c r="Z38" s="637">
        <f t="shared" si="0"/>
        <v>10500.000000000002</v>
      </c>
      <c r="AA38" s="74">
        <f t="shared" si="1"/>
        <v>160500</v>
      </c>
    </row>
    <row r="39" spans="1:27" ht="15.5" x14ac:dyDescent="0.35">
      <c r="A39" s="76"/>
      <c r="B39" s="76"/>
      <c r="C39" s="76"/>
      <c r="D39" s="76"/>
      <c r="E39" s="76"/>
      <c r="F39" s="76"/>
      <c r="G39" s="79" t="s">
        <v>10861</v>
      </c>
      <c r="H39" s="69"/>
      <c r="I39" s="74">
        <v>150000</v>
      </c>
      <c r="J39" s="69"/>
      <c r="K39" s="69" t="s">
        <v>1123</v>
      </c>
      <c r="L39" s="75" t="s">
        <v>1063</v>
      </c>
      <c r="M39" s="79" t="s">
        <v>2432</v>
      </c>
      <c r="N39" s="75" t="s">
        <v>10862</v>
      </c>
      <c r="O39" s="75"/>
      <c r="P39" s="69"/>
      <c r="Q39" s="69" t="s">
        <v>1071</v>
      </c>
      <c r="R39" s="69" t="s">
        <v>1066</v>
      </c>
      <c r="S39" s="69"/>
      <c r="T39" s="69"/>
      <c r="U39" s="69"/>
      <c r="V39" s="69"/>
      <c r="W39" s="69"/>
      <c r="X39" s="69"/>
      <c r="Y39" s="116"/>
      <c r="Z39" s="637">
        <f t="shared" si="0"/>
        <v>10500.000000000002</v>
      </c>
      <c r="AA39" s="74">
        <f t="shared" si="1"/>
        <v>160500</v>
      </c>
    </row>
    <row r="40" spans="1:27" ht="15.5" x14ac:dyDescent="0.35">
      <c r="A40" s="76"/>
      <c r="B40" s="76"/>
      <c r="C40" s="76"/>
      <c r="D40" s="76"/>
      <c r="E40" s="76"/>
      <c r="F40" s="76"/>
      <c r="G40" s="79" t="s">
        <v>10863</v>
      </c>
      <c r="H40" s="69"/>
      <c r="I40" s="74">
        <v>150000</v>
      </c>
      <c r="J40" s="69"/>
      <c r="K40" s="69" t="s">
        <v>1123</v>
      </c>
      <c r="L40" s="75" t="s">
        <v>1063</v>
      </c>
      <c r="M40" s="79" t="s">
        <v>2432</v>
      </c>
      <c r="N40" s="75" t="s">
        <v>10864</v>
      </c>
      <c r="O40" s="75"/>
      <c r="P40" s="69"/>
      <c r="Q40" s="69" t="s">
        <v>1071</v>
      </c>
      <c r="R40" s="69" t="s">
        <v>1066</v>
      </c>
      <c r="S40" s="69"/>
      <c r="T40" s="69"/>
      <c r="U40" s="69"/>
      <c r="V40" s="69"/>
      <c r="W40" s="69"/>
      <c r="X40" s="69"/>
      <c r="Y40" s="116"/>
      <c r="Z40" s="637">
        <f t="shared" si="0"/>
        <v>10500.000000000002</v>
      </c>
      <c r="AA40" s="74">
        <f t="shared" si="1"/>
        <v>160500</v>
      </c>
    </row>
    <row r="41" spans="1:27" ht="15.5" x14ac:dyDescent="0.35">
      <c r="A41" s="76"/>
      <c r="B41" s="76"/>
      <c r="C41" s="76"/>
      <c r="D41" s="76"/>
      <c r="E41" s="76"/>
      <c r="F41" s="76"/>
      <c r="G41" s="79" t="s">
        <v>10865</v>
      </c>
      <c r="H41" s="69"/>
      <c r="I41" s="74">
        <v>150000</v>
      </c>
      <c r="J41" s="69"/>
      <c r="K41" s="69" t="s">
        <v>1123</v>
      </c>
      <c r="L41" s="75" t="s">
        <v>1063</v>
      </c>
      <c r="M41" s="79" t="s">
        <v>10857</v>
      </c>
      <c r="N41" s="75" t="s">
        <v>10866</v>
      </c>
      <c r="O41" s="75"/>
      <c r="P41" s="69"/>
      <c r="Q41" s="69" t="s">
        <v>1071</v>
      </c>
      <c r="R41" s="69" t="s">
        <v>1066</v>
      </c>
      <c r="S41" s="69"/>
      <c r="T41" s="69"/>
      <c r="U41" s="69"/>
      <c r="V41" s="69"/>
      <c r="W41" s="69"/>
      <c r="X41" s="69"/>
      <c r="Y41" s="116"/>
      <c r="Z41" s="637">
        <f t="shared" si="0"/>
        <v>10500.000000000002</v>
      </c>
      <c r="AA41" s="74">
        <f t="shared" si="1"/>
        <v>160500</v>
      </c>
    </row>
    <row r="42" spans="1:27" ht="15.5" x14ac:dyDescent="0.35">
      <c r="A42" s="76"/>
      <c r="B42" s="76"/>
      <c r="C42" s="76"/>
      <c r="D42" s="76"/>
      <c r="E42" s="76"/>
      <c r="F42" s="76"/>
      <c r="G42" s="79" t="s">
        <v>10867</v>
      </c>
      <c r="H42" s="69"/>
      <c r="I42" s="74">
        <v>150000</v>
      </c>
      <c r="J42" s="69"/>
      <c r="K42" s="69" t="s">
        <v>1123</v>
      </c>
      <c r="L42" s="75" t="s">
        <v>1063</v>
      </c>
      <c r="M42" s="79" t="s">
        <v>2442</v>
      </c>
      <c r="N42" s="75">
        <v>9501313</v>
      </c>
      <c r="O42" s="75"/>
      <c r="P42" s="69"/>
      <c r="Q42" s="69" t="s">
        <v>1071</v>
      </c>
      <c r="R42" s="69" t="s">
        <v>1066</v>
      </c>
      <c r="S42" s="69"/>
      <c r="T42" s="69"/>
      <c r="U42" s="69"/>
      <c r="V42" s="69"/>
      <c r="W42" s="69"/>
      <c r="X42" s="69"/>
      <c r="Y42" s="116"/>
      <c r="Z42" s="637">
        <f t="shared" si="0"/>
        <v>10500.000000000002</v>
      </c>
      <c r="AA42" s="74">
        <f t="shared" si="1"/>
        <v>160500</v>
      </c>
    </row>
    <row r="43" spans="1:27" ht="15.5" x14ac:dyDescent="0.35">
      <c r="A43" s="76"/>
      <c r="B43" s="76"/>
      <c r="C43" s="76"/>
      <c r="D43" s="76"/>
      <c r="E43" s="76"/>
      <c r="F43" s="76"/>
      <c r="G43" s="79" t="s">
        <v>10868</v>
      </c>
      <c r="H43" s="69"/>
      <c r="I43" s="74">
        <v>150000</v>
      </c>
      <c r="J43" s="69"/>
      <c r="K43" s="69" t="s">
        <v>1123</v>
      </c>
      <c r="L43" s="75" t="s">
        <v>1063</v>
      </c>
      <c r="M43" s="79" t="s">
        <v>2432</v>
      </c>
      <c r="N43" s="75" t="s">
        <v>10869</v>
      </c>
      <c r="O43" s="75"/>
      <c r="P43" s="69"/>
      <c r="Q43" s="69" t="s">
        <v>1071</v>
      </c>
      <c r="R43" s="69" t="s">
        <v>1066</v>
      </c>
      <c r="S43" s="69"/>
      <c r="T43" s="69"/>
      <c r="U43" s="69"/>
      <c r="V43" s="69"/>
      <c r="W43" s="69"/>
      <c r="X43" s="69"/>
      <c r="Y43" s="116"/>
      <c r="Z43" s="637">
        <f t="shared" si="0"/>
        <v>10500.000000000002</v>
      </c>
      <c r="AA43" s="74">
        <f t="shared" si="1"/>
        <v>160500</v>
      </c>
    </row>
    <row r="44" spans="1:27" ht="15.5" x14ac:dyDescent="0.35">
      <c r="A44" s="76"/>
      <c r="B44" s="76"/>
      <c r="C44" s="76"/>
      <c r="D44" s="76"/>
      <c r="E44" s="76"/>
      <c r="F44" s="76"/>
      <c r="G44" s="79" t="s">
        <v>10870</v>
      </c>
      <c r="H44" s="69"/>
      <c r="I44" s="74">
        <v>150000</v>
      </c>
      <c r="J44" s="69"/>
      <c r="K44" s="69" t="s">
        <v>1123</v>
      </c>
      <c r="L44" s="75" t="s">
        <v>1063</v>
      </c>
      <c r="M44" s="79" t="s">
        <v>2432</v>
      </c>
      <c r="N44" s="137" t="s">
        <v>10871</v>
      </c>
      <c r="O44" s="75"/>
      <c r="P44" s="69"/>
      <c r="Q44" s="69" t="s">
        <v>1071</v>
      </c>
      <c r="R44" s="69" t="s">
        <v>1066</v>
      </c>
      <c r="S44" s="69"/>
      <c r="T44" s="69"/>
      <c r="U44" s="69"/>
      <c r="V44" s="69"/>
      <c r="W44" s="69"/>
      <c r="X44" s="69"/>
      <c r="Y44" s="116"/>
      <c r="Z44" s="637">
        <f t="shared" si="0"/>
        <v>10500.000000000002</v>
      </c>
      <c r="AA44" s="74">
        <f t="shared" si="1"/>
        <v>160500</v>
      </c>
    </row>
    <row r="45" spans="1:27" ht="15.5" x14ac:dyDescent="0.35">
      <c r="A45" s="76"/>
      <c r="B45" s="76"/>
      <c r="C45" s="76"/>
      <c r="D45" s="76"/>
      <c r="E45" s="76"/>
      <c r="F45" s="76"/>
      <c r="G45" s="79" t="s">
        <v>10872</v>
      </c>
      <c r="H45" s="69"/>
      <c r="I45" s="74">
        <v>150000</v>
      </c>
      <c r="J45" s="69"/>
      <c r="K45" s="69" t="s">
        <v>5523</v>
      </c>
      <c r="L45" s="75" t="s">
        <v>1063</v>
      </c>
      <c r="M45" s="75" t="s">
        <v>1908</v>
      </c>
      <c r="N45" s="75">
        <v>192465</v>
      </c>
      <c r="O45" s="75"/>
      <c r="P45" s="69"/>
      <c r="Q45" s="69" t="s">
        <v>1071</v>
      </c>
      <c r="R45" s="69" t="s">
        <v>1066</v>
      </c>
      <c r="S45" s="69"/>
      <c r="T45" s="69"/>
      <c r="U45" s="69"/>
      <c r="V45" s="69"/>
      <c r="W45" s="69"/>
      <c r="X45" s="69"/>
      <c r="Y45" s="116"/>
      <c r="Z45" s="637">
        <f t="shared" si="0"/>
        <v>10500.000000000002</v>
      </c>
      <c r="AA45" s="74">
        <f t="shared" si="1"/>
        <v>160500</v>
      </c>
    </row>
    <row r="46" spans="1:27" ht="15.5" x14ac:dyDescent="0.35">
      <c r="A46" s="76"/>
      <c r="B46" s="76"/>
      <c r="C46" s="76"/>
      <c r="D46" s="76"/>
      <c r="E46" s="76"/>
      <c r="F46" s="76"/>
      <c r="G46" s="79" t="s">
        <v>10873</v>
      </c>
      <c r="H46" s="69"/>
      <c r="I46" s="74">
        <v>150000</v>
      </c>
      <c r="J46" s="69"/>
      <c r="K46" s="69" t="s">
        <v>1671</v>
      </c>
      <c r="L46" s="75" t="s">
        <v>1063</v>
      </c>
      <c r="M46" s="75" t="s">
        <v>1672</v>
      </c>
      <c r="N46" s="75" t="s">
        <v>10874</v>
      </c>
      <c r="O46" s="75"/>
      <c r="P46" s="69"/>
      <c r="Q46" s="69" t="s">
        <v>1071</v>
      </c>
      <c r="R46" s="69" t="s">
        <v>1066</v>
      </c>
      <c r="S46" s="69"/>
      <c r="T46" s="69"/>
      <c r="U46" s="69"/>
      <c r="V46" s="69"/>
      <c r="W46" s="69"/>
      <c r="X46" s="69"/>
      <c r="Y46" s="116"/>
      <c r="Z46" s="637">
        <f t="shared" si="0"/>
        <v>10500.000000000002</v>
      </c>
      <c r="AA46" s="74">
        <f t="shared" si="1"/>
        <v>160500</v>
      </c>
    </row>
    <row r="47" spans="1:27" ht="15.5" x14ac:dyDescent="0.35">
      <c r="A47" s="76"/>
      <c r="B47" s="76"/>
      <c r="C47" s="76"/>
      <c r="D47" s="76"/>
      <c r="E47" s="76"/>
      <c r="F47" s="76"/>
      <c r="G47" s="79" t="s">
        <v>10875</v>
      </c>
      <c r="H47" s="69"/>
      <c r="I47" s="74">
        <v>150000</v>
      </c>
      <c r="J47" s="69"/>
      <c r="K47" s="69" t="s">
        <v>5523</v>
      </c>
      <c r="L47" s="75" t="s">
        <v>1063</v>
      </c>
      <c r="M47" s="75" t="s">
        <v>1908</v>
      </c>
      <c r="N47" s="75">
        <v>192460</v>
      </c>
      <c r="O47" s="75"/>
      <c r="P47" s="69"/>
      <c r="Q47" s="69" t="s">
        <v>1071</v>
      </c>
      <c r="R47" s="69" t="s">
        <v>1066</v>
      </c>
      <c r="S47" s="69"/>
      <c r="T47" s="69"/>
      <c r="U47" s="69"/>
      <c r="V47" s="69"/>
      <c r="W47" s="69"/>
      <c r="X47" s="69"/>
      <c r="Y47" s="116"/>
      <c r="Z47" s="637">
        <f t="shared" si="0"/>
        <v>10500.000000000002</v>
      </c>
      <c r="AA47" s="74">
        <f t="shared" si="1"/>
        <v>160500</v>
      </c>
    </row>
    <row r="48" spans="1:27" ht="15.5" x14ac:dyDescent="0.35">
      <c r="A48" s="76"/>
      <c r="B48" s="76"/>
      <c r="C48" s="76"/>
      <c r="D48" s="76"/>
      <c r="E48" s="76"/>
      <c r="F48" s="76"/>
      <c r="G48" s="79" t="s">
        <v>10876</v>
      </c>
      <c r="H48" s="69"/>
      <c r="I48" s="74">
        <v>150000</v>
      </c>
      <c r="J48" s="69"/>
      <c r="K48" s="69" t="s">
        <v>5523</v>
      </c>
      <c r="L48" s="75" t="s">
        <v>1063</v>
      </c>
      <c r="M48" s="79" t="s">
        <v>1908</v>
      </c>
      <c r="N48" s="75">
        <v>192448</v>
      </c>
      <c r="O48" s="75"/>
      <c r="P48" s="69"/>
      <c r="Q48" s="69" t="s">
        <v>1071</v>
      </c>
      <c r="R48" s="69" t="s">
        <v>1066</v>
      </c>
      <c r="S48" s="69"/>
      <c r="T48" s="69"/>
      <c r="U48" s="69"/>
      <c r="V48" s="69"/>
      <c r="W48" s="69"/>
      <c r="X48" s="69"/>
      <c r="Y48" s="116"/>
      <c r="Z48" s="637">
        <f t="shared" si="0"/>
        <v>10500.000000000002</v>
      </c>
      <c r="AA48" s="74">
        <f t="shared" si="1"/>
        <v>160500</v>
      </c>
    </row>
    <row r="49" spans="1:27" ht="15.5" x14ac:dyDescent="0.35">
      <c r="A49" s="76"/>
      <c r="B49" s="76"/>
      <c r="C49" s="76"/>
      <c r="D49" s="76"/>
      <c r="E49" s="76"/>
      <c r="F49" s="76"/>
      <c r="G49" s="79" t="s">
        <v>10877</v>
      </c>
      <c r="H49" s="69"/>
      <c r="I49" s="74">
        <v>150000</v>
      </c>
      <c r="J49" s="69"/>
      <c r="K49" s="69" t="s">
        <v>5523</v>
      </c>
      <c r="L49" s="75" t="s">
        <v>1063</v>
      </c>
      <c r="M49" s="79" t="s">
        <v>1908</v>
      </c>
      <c r="N49" s="75">
        <v>192453</v>
      </c>
      <c r="O49" s="75"/>
      <c r="P49" s="69"/>
      <c r="Q49" s="69" t="s">
        <v>1071</v>
      </c>
      <c r="R49" s="69" t="s">
        <v>1066</v>
      </c>
      <c r="S49" s="69"/>
      <c r="T49" s="69"/>
      <c r="U49" s="69"/>
      <c r="V49" s="69"/>
      <c r="W49" s="69"/>
      <c r="X49" s="69"/>
      <c r="Y49" s="116"/>
      <c r="Z49" s="637">
        <f t="shared" si="0"/>
        <v>10500.000000000002</v>
      </c>
      <c r="AA49" s="74">
        <f t="shared" si="1"/>
        <v>160500</v>
      </c>
    </row>
    <row r="50" spans="1:27" ht="15.5" x14ac:dyDescent="0.35">
      <c r="A50" s="76"/>
      <c r="B50" s="76"/>
      <c r="C50" s="76"/>
      <c r="D50" s="76"/>
      <c r="E50" s="76"/>
      <c r="F50" s="76"/>
      <c r="G50" s="79" t="s">
        <v>10878</v>
      </c>
      <c r="H50" s="69"/>
      <c r="I50" s="74">
        <v>150000</v>
      </c>
      <c r="J50" s="69"/>
      <c r="K50" s="69" t="s">
        <v>1123</v>
      </c>
      <c r="L50" s="75" t="s">
        <v>1063</v>
      </c>
      <c r="M50" s="79" t="s">
        <v>2442</v>
      </c>
      <c r="N50" s="75">
        <v>95013515</v>
      </c>
      <c r="O50" s="75"/>
      <c r="P50" s="69"/>
      <c r="Q50" s="69" t="s">
        <v>1071</v>
      </c>
      <c r="R50" s="69" t="s">
        <v>1066</v>
      </c>
      <c r="S50" s="69"/>
      <c r="T50" s="69"/>
      <c r="U50" s="69"/>
      <c r="V50" s="69"/>
      <c r="W50" s="69"/>
      <c r="X50" s="69"/>
      <c r="Y50" s="116"/>
      <c r="Z50" s="637">
        <f t="shared" si="0"/>
        <v>10500.000000000002</v>
      </c>
      <c r="AA50" s="74">
        <f t="shared" si="1"/>
        <v>160500</v>
      </c>
    </row>
    <row r="51" spans="1:27" ht="15.5" x14ac:dyDescent="0.35">
      <c r="A51" s="76"/>
      <c r="B51" s="76"/>
      <c r="C51" s="76"/>
      <c r="D51" s="76"/>
      <c r="E51" s="76"/>
      <c r="F51" s="76"/>
      <c r="G51" s="79" t="s">
        <v>10879</v>
      </c>
      <c r="H51" s="69"/>
      <c r="I51" s="74">
        <v>150000</v>
      </c>
      <c r="J51" s="69"/>
      <c r="K51" s="69" t="s">
        <v>5523</v>
      </c>
      <c r="L51" s="75" t="s">
        <v>1063</v>
      </c>
      <c r="M51" s="79" t="s">
        <v>1908</v>
      </c>
      <c r="N51" s="75">
        <v>192444</v>
      </c>
      <c r="O51" s="75"/>
      <c r="P51" s="69"/>
      <c r="Q51" s="69" t="s">
        <v>1071</v>
      </c>
      <c r="R51" s="69" t="s">
        <v>1066</v>
      </c>
      <c r="S51" s="69"/>
      <c r="T51" s="69"/>
      <c r="U51" s="69"/>
      <c r="V51" s="69"/>
      <c r="W51" s="69"/>
      <c r="X51" s="69"/>
      <c r="Y51" s="116"/>
      <c r="Z51" s="637">
        <f t="shared" si="0"/>
        <v>10500.000000000002</v>
      </c>
      <c r="AA51" s="74">
        <f t="shared" si="1"/>
        <v>160500</v>
      </c>
    </row>
    <row r="52" spans="1:27" ht="15.5" x14ac:dyDescent="0.35">
      <c r="A52" s="76"/>
      <c r="B52" s="76"/>
      <c r="C52" s="76"/>
      <c r="D52" s="76"/>
      <c r="E52" s="76"/>
      <c r="F52" s="76"/>
      <c r="G52" s="79" t="s">
        <v>10880</v>
      </c>
      <c r="H52" s="69"/>
      <c r="I52" s="74">
        <v>150000</v>
      </c>
      <c r="J52" s="69"/>
      <c r="K52" s="69" t="s">
        <v>5523</v>
      </c>
      <c r="L52" s="75" t="s">
        <v>1063</v>
      </c>
      <c r="M52" s="79" t="s">
        <v>1908</v>
      </c>
      <c r="N52" s="75">
        <v>192452</v>
      </c>
      <c r="O52" s="75"/>
      <c r="P52" s="69"/>
      <c r="Q52" s="69" t="s">
        <v>1071</v>
      </c>
      <c r="R52" s="69" t="s">
        <v>1066</v>
      </c>
      <c r="S52" s="69"/>
      <c r="T52" s="69"/>
      <c r="U52" s="69"/>
      <c r="V52" s="69"/>
      <c r="W52" s="69"/>
      <c r="X52" s="69"/>
      <c r="Y52" s="116"/>
      <c r="Z52" s="637">
        <f t="shared" si="0"/>
        <v>10500.000000000002</v>
      </c>
      <c r="AA52" s="74">
        <f t="shared" si="1"/>
        <v>160500</v>
      </c>
    </row>
    <row r="53" spans="1:27" ht="15.5" x14ac:dyDescent="0.35">
      <c r="A53" s="76"/>
      <c r="B53" s="76"/>
      <c r="C53" s="76"/>
      <c r="D53" s="76"/>
      <c r="E53" s="76"/>
      <c r="F53" s="76"/>
      <c r="G53" s="79" t="s">
        <v>10881</v>
      </c>
      <c r="H53" s="69"/>
      <c r="I53" s="74">
        <v>150000</v>
      </c>
      <c r="J53" s="69"/>
      <c r="K53" s="69" t="s">
        <v>5523</v>
      </c>
      <c r="L53" s="75" t="s">
        <v>1063</v>
      </c>
      <c r="M53" s="79" t="s">
        <v>1908</v>
      </c>
      <c r="N53" s="75">
        <v>192450</v>
      </c>
      <c r="O53" s="75"/>
      <c r="P53" s="69"/>
      <c r="Q53" s="69" t="s">
        <v>1071</v>
      </c>
      <c r="R53" s="69" t="s">
        <v>1066</v>
      </c>
      <c r="S53" s="69"/>
      <c r="T53" s="69"/>
      <c r="U53" s="69"/>
      <c r="V53" s="69"/>
      <c r="W53" s="69"/>
      <c r="X53" s="69"/>
      <c r="Y53" s="116"/>
      <c r="Z53" s="637">
        <f t="shared" si="0"/>
        <v>10500.000000000002</v>
      </c>
      <c r="AA53" s="74">
        <f t="shared" si="1"/>
        <v>160500</v>
      </c>
    </row>
    <row r="54" spans="1:27" ht="15.5" x14ac:dyDescent="0.35">
      <c r="A54" s="76"/>
      <c r="B54" s="76"/>
      <c r="C54" s="76"/>
      <c r="D54" s="76"/>
      <c r="E54" s="76"/>
      <c r="F54" s="76"/>
      <c r="G54" s="79" t="s">
        <v>10882</v>
      </c>
      <c r="H54" s="69"/>
      <c r="I54" s="74">
        <v>150000</v>
      </c>
      <c r="J54" s="69"/>
      <c r="K54" s="69" t="s">
        <v>5523</v>
      </c>
      <c r="L54" s="75" t="s">
        <v>1063</v>
      </c>
      <c r="M54" s="79" t="s">
        <v>1908</v>
      </c>
      <c r="N54" s="75">
        <v>192458</v>
      </c>
      <c r="O54" s="75"/>
      <c r="P54" s="69"/>
      <c r="Q54" s="69" t="s">
        <v>1071</v>
      </c>
      <c r="R54" s="69" t="s">
        <v>1066</v>
      </c>
      <c r="S54" s="69"/>
      <c r="T54" s="69"/>
      <c r="U54" s="69"/>
      <c r="V54" s="69"/>
      <c r="W54" s="69"/>
      <c r="X54" s="69"/>
      <c r="Y54" s="116"/>
      <c r="Z54" s="637">
        <f t="shared" si="0"/>
        <v>10500.000000000002</v>
      </c>
      <c r="AA54" s="74">
        <f t="shared" si="1"/>
        <v>160500</v>
      </c>
    </row>
    <row r="55" spans="1:27" ht="15.5" x14ac:dyDescent="0.35">
      <c r="A55" s="76"/>
      <c r="B55" s="76"/>
      <c r="C55" s="76"/>
      <c r="D55" s="76"/>
      <c r="E55" s="76"/>
      <c r="F55" s="76"/>
      <c r="G55" s="93" t="s">
        <v>2628</v>
      </c>
      <c r="H55" s="86"/>
      <c r="I55" s="87">
        <f>SUM(I28:I54)</f>
        <v>4050000</v>
      </c>
      <c r="J55" s="69"/>
      <c r="K55" s="69"/>
      <c r="L55" s="75"/>
      <c r="M55" s="79"/>
      <c r="N55" s="75"/>
      <c r="O55" s="75"/>
      <c r="P55" s="69"/>
      <c r="Q55" s="69"/>
      <c r="R55" s="69"/>
      <c r="S55" s="69"/>
      <c r="T55" s="69"/>
      <c r="U55" s="69"/>
      <c r="V55" s="69"/>
      <c r="W55" s="69"/>
      <c r="X55" s="69"/>
      <c r="Y55" s="116"/>
      <c r="Z55" s="637">
        <f t="shared" si="0"/>
        <v>283500</v>
      </c>
      <c r="AA55" s="87">
        <f t="shared" si="1"/>
        <v>4333500</v>
      </c>
    </row>
    <row r="56" spans="1:27" ht="15.5" x14ac:dyDescent="0.35">
      <c r="A56" s="64"/>
      <c r="B56" s="64"/>
      <c r="C56" s="64"/>
      <c r="D56" s="64"/>
      <c r="E56" s="64"/>
      <c r="F56" s="64"/>
      <c r="G56" s="96" t="s">
        <v>1161</v>
      </c>
      <c r="H56" s="64"/>
      <c r="I56" s="67"/>
      <c r="J56" s="64"/>
      <c r="K56" s="64"/>
      <c r="L56" s="68"/>
      <c r="M56" s="97"/>
      <c r="N56" s="68"/>
      <c r="O56" s="68"/>
      <c r="P56" s="64"/>
      <c r="Q56" s="64"/>
      <c r="R56" s="64"/>
      <c r="S56" s="64"/>
      <c r="T56" s="64"/>
      <c r="U56" s="64"/>
      <c r="V56" s="64"/>
      <c r="W56" s="64"/>
      <c r="X56" s="64"/>
      <c r="Y56" s="115"/>
      <c r="Z56" s="637">
        <f t="shared" si="0"/>
        <v>0</v>
      </c>
      <c r="AA56" s="67">
        <f t="shared" si="1"/>
        <v>0</v>
      </c>
    </row>
    <row r="57" spans="1:27" ht="15.5" x14ac:dyDescent="0.35">
      <c r="A57" s="76"/>
      <c r="B57" s="76"/>
      <c r="C57" s="76"/>
      <c r="D57" s="76"/>
      <c r="E57" s="76"/>
      <c r="F57" s="76"/>
      <c r="G57" s="79" t="s">
        <v>10883</v>
      </c>
      <c r="H57" s="69"/>
      <c r="I57" s="74">
        <v>45000</v>
      </c>
      <c r="J57" s="69"/>
      <c r="K57" s="69" t="s">
        <v>980</v>
      </c>
      <c r="L57" s="75"/>
      <c r="M57" s="79"/>
      <c r="N57" s="75"/>
      <c r="O57" s="75"/>
      <c r="P57" s="69"/>
      <c r="Q57" s="69"/>
      <c r="R57" s="69"/>
      <c r="S57" s="69"/>
      <c r="T57" s="69"/>
      <c r="U57" s="69"/>
      <c r="V57" s="69"/>
      <c r="W57" s="69"/>
      <c r="X57" s="69"/>
      <c r="Y57" s="121"/>
      <c r="Z57" s="637">
        <f t="shared" si="0"/>
        <v>3150.0000000000005</v>
      </c>
      <c r="AA57" s="74">
        <f t="shared" si="1"/>
        <v>48150</v>
      </c>
    </row>
    <row r="58" spans="1:27" ht="15.5" x14ac:dyDescent="0.35">
      <c r="A58" s="76"/>
      <c r="B58" s="76"/>
      <c r="C58" s="76"/>
      <c r="D58" s="76"/>
      <c r="E58" s="76"/>
      <c r="F58" s="76"/>
      <c r="G58" s="79" t="s">
        <v>10884</v>
      </c>
      <c r="H58" s="69"/>
      <c r="I58" s="74">
        <v>45000</v>
      </c>
      <c r="J58" s="69"/>
      <c r="K58" s="69" t="s">
        <v>980</v>
      </c>
      <c r="L58" s="75"/>
      <c r="M58" s="79"/>
      <c r="N58" s="75"/>
      <c r="O58" s="75"/>
      <c r="P58" s="69"/>
      <c r="Q58" s="69"/>
      <c r="R58" s="69"/>
      <c r="S58" s="69"/>
      <c r="T58" s="69"/>
      <c r="U58" s="69"/>
      <c r="V58" s="69"/>
      <c r="W58" s="69"/>
      <c r="X58" s="69"/>
      <c r="Y58" s="121"/>
      <c r="Z58" s="637">
        <f t="shared" si="0"/>
        <v>3150.0000000000005</v>
      </c>
      <c r="AA58" s="74">
        <f t="shared" si="1"/>
        <v>48150</v>
      </c>
    </row>
    <row r="59" spans="1:27" ht="15.5" x14ac:dyDescent="0.35">
      <c r="A59" s="76"/>
      <c r="B59" s="76"/>
      <c r="C59" s="76"/>
      <c r="D59" s="76"/>
      <c r="E59" s="76"/>
      <c r="F59" s="76"/>
      <c r="G59" s="93" t="s">
        <v>2628</v>
      </c>
      <c r="H59" s="86"/>
      <c r="I59" s="87">
        <f>SUM(I57:I58)</f>
        <v>90000</v>
      </c>
      <c r="J59" s="69"/>
      <c r="K59" s="69"/>
      <c r="L59" s="75"/>
      <c r="M59" s="79"/>
      <c r="N59" s="75"/>
      <c r="O59" s="75"/>
      <c r="P59" s="69"/>
      <c r="Q59" s="69"/>
      <c r="R59" s="69"/>
      <c r="S59" s="69"/>
      <c r="T59" s="69"/>
      <c r="U59" s="69"/>
      <c r="V59" s="69"/>
      <c r="W59" s="69"/>
      <c r="X59" s="69"/>
      <c r="Y59" s="121"/>
      <c r="Z59" s="637">
        <f t="shared" si="0"/>
        <v>6300.0000000000009</v>
      </c>
      <c r="AA59" s="87">
        <f t="shared" si="1"/>
        <v>96300</v>
      </c>
    </row>
    <row r="60" spans="1:27" ht="15.5" x14ac:dyDescent="0.35">
      <c r="A60" s="64"/>
      <c r="B60" s="64"/>
      <c r="C60" s="64"/>
      <c r="D60" s="64"/>
      <c r="E60" s="64"/>
      <c r="F60" s="64"/>
      <c r="G60" s="66" t="s">
        <v>1168</v>
      </c>
      <c r="H60" s="64"/>
      <c r="I60" s="67"/>
      <c r="J60" s="64"/>
      <c r="K60" s="64"/>
      <c r="L60" s="68"/>
      <c r="M60" s="68"/>
      <c r="N60" s="68"/>
      <c r="O60" s="68"/>
      <c r="P60" s="64"/>
      <c r="Q60" s="64"/>
      <c r="R60" s="68"/>
      <c r="S60" s="64"/>
      <c r="T60" s="64"/>
      <c r="U60" s="64"/>
      <c r="V60" s="64"/>
      <c r="W60" s="64"/>
      <c r="X60" s="64"/>
      <c r="Y60" s="115"/>
      <c r="Z60" s="637">
        <f t="shared" si="0"/>
        <v>0</v>
      </c>
      <c r="AA60" s="67">
        <f t="shared" si="1"/>
        <v>0</v>
      </c>
    </row>
    <row r="61" spans="1:27" s="94" customFormat="1" ht="15.5" x14ac:dyDescent="0.35">
      <c r="A61" s="69"/>
      <c r="B61" s="69"/>
      <c r="C61" s="69"/>
      <c r="D61" s="69"/>
      <c r="E61" s="69"/>
      <c r="F61" s="69"/>
      <c r="G61" s="69" t="s">
        <v>10885</v>
      </c>
      <c r="H61" s="69"/>
      <c r="I61" s="74">
        <v>60000</v>
      </c>
      <c r="J61" s="69"/>
      <c r="K61" s="69" t="s">
        <v>2191</v>
      </c>
      <c r="L61" s="75" t="s">
        <v>1063</v>
      </c>
      <c r="M61" s="75" t="s">
        <v>2192</v>
      </c>
      <c r="N61" s="75">
        <v>84859147</v>
      </c>
      <c r="O61" s="75"/>
      <c r="P61" s="69"/>
      <c r="Q61" s="69" t="s">
        <v>1063</v>
      </c>
      <c r="R61" s="75" t="s">
        <v>1066</v>
      </c>
      <c r="S61" s="69"/>
      <c r="T61" s="69"/>
      <c r="U61" s="69"/>
      <c r="V61" s="69"/>
      <c r="W61" s="69"/>
      <c r="X61" s="69"/>
      <c r="Y61" s="116"/>
      <c r="Z61" s="637">
        <f t="shared" si="0"/>
        <v>4200</v>
      </c>
      <c r="AA61" s="74">
        <f t="shared" si="1"/>
        <v>64200</v>
      </c>
    </row>
    <row r="62" spans="1:27" s="94" customFormat="1" ht="15.5" x14ac:dyDescent="0.35">
      <c r="A62" s="69"/>
      <c r="B62" s="69"/>
      <c r="C62" s="69"/>
      <c r="D62" s="69"/>
      <c r="E62" s="69"/>
      <c r="F62" s="69"/>
      <c r="G62" s="69" t="s">
        <v>10886</v>
      </c>
      <c r="H62" s="69"/>
      <c r="I62" s="74">
        <v>60000</v>
      </c>
      <c r="J62" s="69"/>
      <c r="K62" s="69" t="s">
        <v>1170</v>
      </c>
      <c r="L62" s="75">
        <v>2014</v>
      </c>
      <c r="M62" s="75" t="s">
        <v>1171</v>
      </c>
      <c r="N62" s="75">
        <v>73014706</v>
      </c>
      <c r="O62" s="75"/>
      <c r="P62" s="69"/>
      <c r="Q62" s="69" t="s">
        <v>1071</v>
      </c>
      <c r="R62" s="75" t="s">
        <v>1066</v>
      </c>
      <c r="S62" s="69"/>
      <c r="T62" s="69"/>
      <c r="U62" s="69"/>
      <c r="V62" s="69"/>
      <c r="W62" s="69"/>
      <c r="X62" s="69"/>
      <c r="Y62" s="116" t="s">
        <v>10887</v>
      </c>
      <c r="Z62" s="637">
        <f t="shared" si="0"/>
        <v>4200</v>
      </c>
      <c r="AA62" s="74">
        <f t="shared" si="1"/>
        <v>64200</v>
      </c>
    </row>
    <row r="63" spans="1:27" s="94" customFormat="1" ht="15.5" x14ac:dyDescent="0.35">
      <c r="A63" s="69"/>
      <c r="B63" s="69"/>
      <c r="C63" s="69"/>
      <c r="D63" s="69"/>
      <c r="E63" s="69"/>
      <c r="F63" s="69"/>
      <c r="G63" s="69" t="s">
        <v>10888</v>
      </c>
      <c r="H63" s="69"/>
      <c r="I63" s="74">
        <v>60000</v>
      </c>
      <c r="J63" s="69"/>
      <c r="K63" s="69" t="s">
        <v>1170</v>
      </c>
      <c r="L63" s="75">
        <v>2014</v>
      </c>
      <c r="M63" s="75" t="s">
        <v>1171</v>
      </c>
      <c r="N63" s="75">
        <v>73014735</v>
      </c>
      <c r="O63" s="75"/>
      <c r="P63" s="69"/>
      <c r="Q63" s="69" t="s">
        <v>1071</v>
      </c>
      <c r="R63" s="75" t="s">
        <v>1066</v>
      </c>
      <c r="S63" s="69"/>
      <c r="T63" s="69"/>
      <c r="U63" s="69"/>
      <c r="V63" s="69"/>
      <c r="W63" s="69"/>
      <c r="X63" s="69"/>
      <c r="Y63" s="116" t="s">
        <v>10887</v>
      </c>
      <c r="Z63" s="637">
        <f t="shared" si="0"/>
        <v>4200</v>
      </c>
      <c r="AA63" s="74">
        <f t="shared" si="1"/>
        <v>64200</v>
      </c>
    </row>
    <row r="64" spans="1:27" s="94" customFormat="1" ht="15.5" x14ac:dyDescent="0.35">
      <c r="A64" s="69"/>
      <c r="B64" s="69"/>
      <c r="C64" s="69"/>
      <c r="D64" s="69"/>
      <c r="E64" s="69"/>
      <c r="F64" s="69"/>
      <c r="G64" s="69" t="s">
        <v>10889</v>
      </c>
      <c r="H64" s="69"/>
      <c r="I64" s="74">
        <v>60000</v>
      </c>
      <c r="J64" s="69"/>
      <c r="K64" s="69" t="s">
        <v>1170</v>
      </c>
      <c r="L64" s="75">
        <v>2014</v>
      </c>
      <c r="M64" s="75" t="s">
        <v>1171</v>
      </c>
      <c r="N64" s="75">
        <v>73014724</v>
      </c>
      <c r="O64" s="75"/>
      <c r="P64" s="69"/>
      <c r="Q64" s="69" t="s">
        <v>1071</v>
      </c>
      <c r="R64" s="75" t="s">
        <v>1066</v>
      </c>
      <c r="S64" s="69"/>
      <c r="T64" s="69"/>
      <c r="U64" s="69"/>
      <c r="V64" s="69"/>
      <c r="W64" s="69"/>
      <c r="X64" s="69"/>
      <c r="Y64" s="116" t="s">
        <v>10887</v>
      </c>
      <c r="Z64" s="637">
        <f t="shared" si="0"/>
        <v>4200</v>
      </c>
      <c r="AA64" s="74">
        <f t="shared" si="1"/>
        <v>64200</v>
      </c>
    </row>
    <row r="65" spans="1:27" s="94" customFormat="1" ht="15.5" x14ac:dyDescent="0.35">
      <c r="A65" s="69"/>
      <c r="B65" s="69"/>
      <c r="C65" s="69"/>
      <c r="D65" s="69"/>
      <c r="E65" s="69"/>
      <c r="F65" s="69"/>
      <c r="G65" s="86" t="s">
        <v>2628</v>
      </c>
      <c r="H65" s="86"/>
      <c r="I65" s="87">
        <f>SUM(I61:I64)</f>
        <v>240000</v>
      </c>
      <c r="J65" s="69"/>
      <c r="K65" s="69"/>
      <c r="L65" s="75"/>
      <c r="M65" s="75"/>
      <c r="N65" s="75"/>
      <c r="O65" s="75"/>
      <c r="P65" s="69"/>
      <c r="Q65" s="69"/>
      <c r="R65" s="75"/>
      <c r="S65" s="69"/>
      <c r="T65" s="69"/>
      <c r="U65" s="69"/>
      <c r="V65" s="69"/>
      <c r="W65" s="69"/>
      <c r="X65" s="69"/>
      <c r="Y65" s="116"/>
      <c r="Z65" s="637">
        <f t="shared" si="0"/>
        <v>16800</v>
      </c>
      <c r="AA65" s="87">
        <f t="shared" si="1"/>
        <v>256800</v>
      </c>
    </row>
    <row r="66" spans="1:27" ht="15.5" x14ac:dyDescent="0.35">
      <c r="A66" s="64"/>
      <c r="B66" s="64"/>
      <c r="C66" s="64"/>
      <c r="D66" s="64"/>
      <c r="E66" s="64"/>
      <c r="F66" s="64"/>
      <c r="G66" s="66" t="s">
        <v>1748</v>
      </c>
      <c r="H66" s="64"/>
      <c r="I66" s="67"/>
      <c r="J66" s="64"/>
      <c r="K66" s="64"/>
      <c r="L66" s="68"/>
      <c r="M66" s="68"/>
      <c r="N66" s="68"/>
      <c r="O66" s="68"/>
      <c r="P66" s="64"/>
      <c r="Q66" s="64"/>
      <c r="R66" s="68"/>
      <c r="S66" s="64"/>
      <c r="T66" s="64"/>
      <c r="U66" s="64"/>
      <c r="V66" s="64"/>
      <c r="W66" s="64"/>
      <c r="X66" s="64"/>
      <c r="Y66" s="115"/>
      <c r="Z66" s="637">
        <f t="shared" si="0"/>
        <v>0</v>
      </c>
      <c r="AA66" s="67">
        <f t="shared" si="1"/>
        <v>0</v>
      </c>
    </row>
    <row r="67" spans="1:27" ht="15.5" x14ac:dyDescent="0.35">
      <c r="A67" s="76"/>
      <c r="B67" s="76"/>
      <c r="C67" s="76"/>
      <c r="D67" s="76"/>
      <c r="E67" s="76"/>
      <c r="F67" s="76"/>
      <c r="G67" s="79" t="s">
        <v>10890</v>
      </c>
      <c r="H67" s="69"/>
      <c r="I67" s="74">
        <v>200000</v>
      </c>
      <c r="J67" s="69"/>
      <c r="K67" s="69" t="s">
        <v>980</v>
      </c>
      <c r="L67" s="69" t="s">
        <v>980</v>
      </c>
      <c r="M67" s="69" t="s">
        <v>980</v>
      </c>
      <c r="N67" s="69" t="s">
        <v>980</v>
      </c>
      <c r="O67" s="75"/>
      <c r="P67" s="69"/>
      <c r="Q67" s="69"/>
      <c r="R67" s="69"/>
      <c r="S67" s="69"/>
      <c r="T67" s="69"/>
      <c r="U67" s="69"/>
      <c r="V67" s="69"/>
      <c r="W67" s="69"/>
      <c r="X67" s="69"/>
      <c r="Y67" s="121"/>
      <c r="Z67" s="637">
        <f t="shared" si="0"/>
        <v>14000.000000000002</v>
      </c>
      <c r="AA67" s="74">
        <f t="shared" si="1"/>
        <v>214000</v>
      </c>
    </row>
    <row r="68" spans="1:27" ht="15.5" x14ac:dyDescent="0.35">
      <c r="A68" s="76"/>
      <c r="B68" s="76"/>
      <c r="C68" s="76"/>
      <c r="D68" s="76"/>
      <c r="E68" s="76"/>
      <c r="F68" s="76"/>
      <c r="G68" s="93" t="s">
        <v>2628</v>
      </c>
      <c r="H68" s="86"/>
      <c r="I68" s="87">
        <f>SUM(I67)</f>
        <v>200000</v>
      </c>
      <c r="J68" s="69"/>
      <c r="K68" s="69"/>
      <c r="L68" s="69"/>
      <c r="M68" s="69"/>
      <c r="N68" s="69"/>
      <c r="O68" s="75"/>
      <c r="P68" s="69"/>
      <c r="Q68" s="69"/>
      <c r="R68" s="69"/>
      <c r="S68" s="69"/>
      <c r="T68" s="69"/>
      <c r="U68" s="69"/>
      <c r="V68" s="69"/>
      <c r="W68" s="69"/>
      <c r="X68" s="69"/>
      <c r="Y68" s="121"/>
      <c r="Z68" s="637">
        <f t="shared" si="0"/>
        <v>14000.000000000002</v>
      </c>
      <c r="AA68" s="87">
        <f t="shared" si="1"/>
        <v>214000</v>
      </c>
    </row>
    <row r="69" spans="1:27" ht="15.5" x14ac:dyDescent="0.35">
      <c r="A69" s="64"/>
      <c r="B69" s="64"/>
      <c r="C69" s="64"/>
      <c r="D69" s="64"/>
      <c r="E69" s="64"/>
      <c r="F69" s="64"/>
      <c r="G69" s="66" t="s">
        <v>1572</v>
      </c>
      <c r="H69" s="64"/>
      <c r="I69" s="67"/>
      <c r="J69" s="64"/>
      <c r="K69" s="64"/>
      <c r="L69" s="68"/>
      <c r="M69" s="68"/>
      <c r="N69" s="68"/>
      <c r="O69" s="68"/>
      <c r="P69" s="64"/>
      <c r="Q69" s="64"/>
      <c r="R69" s="68"/>
      <c r="S69" s="64"/>
      <c r="T69" s="64"/>
      <c r="U69" s="64"/>
      <c r="V69" s="64"/>
      <c r="W69" s="64"/>
      <c r="X69" s="64"/>
      <c r="Y69" s="115"/>
      <c r="Z69" s="637">
        <f t="shared" si="0"/>
        <v>0</v>
      </c>
      <c r="AA69" s="67">
        <f t="shared" si="1"/>
        <v>0</v>
      </c>
    </row>
    <row r="70" spans="1:27" ht="15.5" x14ac:dyDescent="0.35">
      <c r="A70" s="69"/>
      <c r="B70" s="69"/>
      <c r="C70" s="69"/>
      <c r="D70" s="69"/>
      <c r="E70" s="69"/>
      <c r="F70" s="69"/>
      <c r="G70" s="69" t="s">
        <v>10891</v>
      </c>
      <c r="H70" s="69"/>
      <c r="I70" s="74">
        <v>250000</v>
      </c>
      <c r="J70" s="69"/>
      <c r="K70" s="69" t="s">
        <v>980</v>
      </c>
      <c r="L70" s="69" t="s">
        <v>980</v>
      </c>
      <c r="M70" s="69" t="s">
        <v>980</v>
      </c>
      <c r="N70" s="69" t="s">
        <v>980</v>
      </c>
      <c r="O70" s="75"/>
      <c r="P70" s="69"/>
      <c r="Q70" s="69"/>
      <c r="R70" s="75"/>
      <c r="S70" s="69"/>
      <c r="T70" s="69"/>
      <c r="U70" s="69"/>
      <c r="V70" s="69"/>
      <c r="W70" s="69"/>
      <c r="X70" s="69"/>
      <c r="Y70" s="116"/>
      <c r="Z70" s="637">
        <f t="shared" ref="Z70:Z84" si="2">I70*Z$4</f>
        <v>17500</v>
      </c>
      <c r="AA70" s="74">
        <f t="shared" ref="AA70:AA84" si="3">I70+Z70</f>
        <v>267500</v>
      </c>
    </row>
    <row r="71" spans="1:27" ht="15.5" x14ac:dyDescent="0.35">
      <c r="A71" s="69"/>
      <c r="B71" s="69"/>
      <c r="C71" s="69"/>
      <c r="D71" s="69"/>
      <c r="E71" s="69"/>
      <c r="F71" s="69"/>
      <c r="G71" s="69" t="s">
        <v>10892</v>
      </c>
      <c r="H71" s="69"/>
      <c r="I71" s="74">
        <v>250000</v>
      </c>
      <c r="J71" s="69"/>
      <c r="K71" s="69" t="s">
        <v>980</v>
      </c>
      <c r="L71" s="69" t="s">
        <v>980</v>
      </c>
      <c r="M71" s="69" t="s">
        <v>980</v>
      </c>
      <c r="N71" s="69" t="s">
        <v>980</v>
      </c>
      <c r="O71" s="75"/>
      <c r="P71" s="69"/>
      <c r="Q71" s="69"/>
      <c r="R71" s="75"/>
      <c r="S71" s="69"/>
      <c r="T71" s="69"/>
      <c r="U71" s="69"/>
      <c r="V71" s="69"/>
      <c r="W71" s="69"/>
      <c r="X71" s="69"/>
      <c r="Y71" s="116"/>
      <c r="Z71" s="637">
        <f t="shared" si="2"/>
        <v>17500</v>
      </c>
      <c r="AA71" s="74">
        <f t="shared" si="3"/>
        <v>267500</v>
      </c>
    </row>
    <row r="72" spans="1:27" ht="15.5" x14ac:dyDescent="0.35">
      <c r="A72" s="69"/>
      <c r="B72" s="69"/>
      <c r="C72" s="69"/>
      <c r="D72" s="69"/>
      <c r="E72" s="69"/>
      <c r="F72" s="69"/>
      <c r="G72" s="86" t="s">
        <v>2628</v>
      </c>
      <c r="H72" s="86"/>
      <c r="I72" s="87">
        <f>SUM(I70:I71)</f>
        <v>500000</v>
      </c>
      <c r="J72" s="69"/>
      <c r="K72" s="69"/>
      <c r="L72" s="69"/>
      <c r="M72" s="69"/>
      <c r="N72" s="69"/>
      <c r="O72" s="75"/>
      <c r="P72" s="69"/>
      <c r="Q72" s="69"/>
      <c r="R72" s="75"/>
      <c r="S72" s="69"/>
      <c r="T72" s="69"/>
      <c r="U72" s="69"/>
      <c r="V72" s="69"/>
      <c r="W72" s="69"/>
      <c r="X72" s="69"/>
      <c r="Y72" s="116"/>
      <c r="Z72" s="637">
        <f t="shared" si="2"/>
        <v>35000</v>
      </c>
      <c r="AA72" s="87">
        <f t="shared" si="3"/>
        <v>535000</v>
      </c>
    </row>
    <row r="73" spans="1:27" ht="15.5" x14ac:dyDescent="0.35">
      <c r="A73" s="64"/>
      <c r="B73" s="64"/>
      <c r="C73" s="64"/>
      <c r="D73" s="64"/>
      <c r="E73" s="64"/>
      <c r="F73" s="64"/>
      <c r="G73" s="96" t="s">
        <v>1582</v>
      </c>
      <c r="H73" s="64"/>
      <c r="I73" s="67"/>
      <c r="J73" s="64"/>
      <c r="K73" s="64"/>
      <c r="L73" s="68"/>
      <c r="M73" s="68"/>
      <c r="N73" s="68"/>
      <c r="O73" s="68"/>
      <c r="P73" s="64"/>
      <c r="Q73" s="64"/>
      <c r="R73" s="68"/>
      <c r="S73" s="64"/>
      <c r="T73" s="64"/>
      <c r="U73" s="64"/>
      <c r="V73" s="64"/>
      <c r="W73" s="64"/>
      <c r="X73" s="64"/>
      <c r="Y73" s="115"/>
      <c r="Z73" s="637">
        <f t="shared" si="2"/>
        <v>0</v>
      </c>
      <c r="AA73" s="67">
        <f t="shared" si="3"/>
        <v>0</v>
      </c>
    </row>
    <row r="74" spans="1:27" ht="15.5" x14ac:dyDescent="0.35">
      <c r="A74" s="76"/>
      <c r="B74" s="76"/>
      <c r="C74" s="76"/>
      <c r="D74" s="76"/>
      <c r="E74" s="76"/>
      <c r="F74" s="76"/>
      <c r="G74" s="79" t="s">
        <v>10893</v>
      </c>
      <c r="H74" s="69"/>
      <c r="I74" s="74">
        <v>400000</v>
      </c>
      <c r="J74" s="69"/>
      <c r="K74" s="69" t="s">
        <v>2482</v>
      </c>
      <c r="L74" s="75" t="s">
        <v>1063</v>
      </c>
      <c r="M74" s="79" t="s">
        <v>10894</v>
      </c>
      <c r="N74" s="75" t="s">
        <v>10895</v>
      </c>
      <c r="O74" s="75"/>
      <c r="P74" s="69"/>
      <c r="Q74" s="69" t="s">
        <v>1226</v>
      </c>
      <c r="R74" s="69" t="s">
        <v>1066</v>
      </c>
      <c r="S74" s="69"/>
      <c r="T74" s="69"/>
      <c r="U74" s="69"/>
      <c r="V74" s="69"/>
      <c r="W74" s="69"/>
      <c r="X74" s="69"/>
      <c r="Y74" s="121"/>
      <c r="Z74" s="637">
        <f t="shared" si="2"/>
        <v>28000.000000000004</v>
      </c>
      <c r="AA74" s="74">
        <f t="shared" si="3"/>
        <v>428000</v>
      </c>
    </row>
    <row r="75" spans="1:27" ht="15.5" x14ac:dyDescent="0.35">
      <c r="A75" s="76"/>
      <c r="B75" s="76"/>
      <c r="C75" s="76"/>
      <c r="D75" s="76"/>
      <c r="E75" s="76"/>
      <c r="F75" s="76"/>
      <c r="G75" s="93" t="s">
        <v>2628</v>
      </c>
      <c r="H75" s="86"/>
      <c r="I75" s="87">
        <f>SUM(I74)</f>
        <v>400000</v>
      </c>
      <c r="J75" s="69"/>
      <c r="K75" s="69"/>
      <c r="L75" s="75"/>
      <c r="M75" s="79"/>
      <c r="N75" s="75"/>
      <c r="O75" s="75"/>
      <c r="P75" s="69"/>
      <c r="Q75" s="69"/>
      <c r="R75" s="69"/>
      <c r="S75" s="69"/>
      <c r="T75" s="69"/>
      <c r="U75" s="69"/>
      <c r="V75" s="69"/>
      <c r="W75" s="69"/>
      <c r="X75" s="69"/>
      <c r="Y75" s="121"/>
      <c r="Z75" s="637">
        <f t="shared" si="2"/>
        <v>28000.000000000004</v>
      </c>
      <c r="AA75" s="87">
        <f t="shared" si="3"/>
        <v>428000</v>
      </c>
    </row>
    <row r="76" spans="1:27" ht="15.5" x14ac:dyDescent="0.35">
      <c r="A76" s="64"/>
      <c r="B76" s="64"/>
      <c r="C76" s="64"/>
      <c r="D76" s="64"/>
      <c r="E76" s="64"/>
      <c r="F76" s="64"/>
      <c r="G76" s="96" t="s">
        <v>1590</v>
      </c>
      <c r="H76" s="64"/>
      <c r="I76" s="67"/>
      <c r="J76" s="64"/>
      <c r="K76" s="64"/>
      <c r="L76" s="68"/>
      <c r="M76" s="68"/>
      <c r="N76" s="68"/>
      <c r="O76" s="68"/>
      <c r="P76" s="64"/>
      <c r="Q76" s="64"/>
      <c r="R76" s="68"/>
      <c r="S76" s="64"/>
      <c r="T76" s="64"/>
      <c r="U76" s="64"/>
      <c r="V76" s="64"/>
      <c r="W76" s="64"/>
      <c r="X76" s="64"/>
      <c r="Y76" s="115"/>
      <c r="Z76" s="637">
        <f t="shared" si="2"/>
        <v>0</v>
      </c>
      <c r="AA76" s="67">
        <f t="shared" si="3"/>
        <v>0</v>
      </c>
    </row>
    <row r="77" spans="1:27" ht="15.5" x14ac:dyDescent="0.35">
      <c r="A77" s="76"/>
      <c r="B77" s="76"/>
      <c r="C77" s="76"/>
      <c r="D77" s="76"/>
      <c r="E77" s="76"/>
      <c r="F77" s="76"/>
      <c r="G77" s="79" t="s">
        <v>10896</v>
      </c>
      <c r="H77" s="69"/>
      <c r="I77" s="74">
        <v>400000</v>
      </c>
      <c r="J77" s="69"/>
      <c r="K77" s="69" t="s">
        <v>1063</v>
      </c>
      <c r="L77" s="69" t="s">
        <v>1063</v>
      </c>
      <c r="M77" s="69" t="s">
        <v>1063</v>
      </c>
      <c r="N77" s="69" t="s">
        <v>1063</v>
      </c>
      <c r="O77" s="75"/>
      <c r="P77" s="69"/>
      <c r="Q77" s="69"/>
      <c r="R77" s="69"/>
      <c r="S77" s="69"/>
      <c r="T77" s="69"/>
      <c r="U77" s="69"/>
      <c r="V77" s="69"/>
      <c r="W77" s="69"/>
      <c r="X77" s="69"/>
      <c r="Y77" s="121"/>
      <c r="Z77" s="637">
        <f t="shared" si="2"/>
        <v>28000.000000000004</v>
      </c>
      <c r="AA77" s="74">
        <f t="shared" si="3"/>
        <v>428000</v>
      </c>
    </row>
    <row r="78" spans="1:27" ht="15.5" x14ac:dyDescent="0.35">
      <c r="A78" s="76"/>
      <c r="B78" s="76"/>
      <c r="C78" s="76"/>
      <c r="D78" s="76"/>
      <c r="E78" s="76"/>
      <c r="F78" s="76"/>
      <c r="G78" s="93" t="s">
        <v>2628</v>
      </c>
      <c r="H78" s="86"/>
      <c r="I78" s="87">
        <f>SUM(I77)</f>
        <v>400000</v>
      </c>
      <c r="J78" s="69"/>
      <c r="K78" s="69"/>
      <c r="L78" s="69"/>
      <c r="M78" s="69"/>
      <c r="N78" s="69"/>
      <c r="O78" s="75"/>
      <c r="P78" s="69"/>
      <c r="Q78" s="69"/>
      <c r="R78" s="69"/>
      <c r="S78" s="69"/>
      <c r="T78" s="69"/>
      <c r="U78" s="69"/>
      <c r="V78" s="69"/>
      <c r="W78" s="69"/>
      <c r="X78" s="69"/>
      <c r="Y78" s="121"/>
      <c r="Z78" s="637">
        <f t="shared" si="2"/>
        <v>28000.000000000004</v>
      </c>
      <c r="AA78" s="87">
        <f t="shared" si="3"/>
        <v>428000</v>
      </c>
    </row>
    <row r="79" spans="1:27" x14ac:dyDescent="0.35">
      <c r="A79" s="98"/>
      <c r="B79" s="98"/>
      <c r="C79" s="98"/>
      <c r="D79" s="98"/>
      <c r="E79" s="98"/>
      <c r="F79" s="98"/>
      <c r="G79" s="446" t="s">
        <v>3700</v>
      </c>
      <c r="H79" s="98"/>
      <c r="I79" s="140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370"/>
      <c r="Z79" s="637">
        <f t="shared" si="2"/>
        <v>0</v>
      </c>
      <c r="AA79" s="140">
        <f t="shared" si="3"/>
        <v>0</v>
      </c>
    </row>
    <row r="80" spans="1:27" x14ac:dyDescent="0.35">
      <c r="A80" s="42"/>
      <c r="B80" s="42"/>
      <c r="C80" s="42"/>
      <c r="D80" s="42"/>
      <c r="E80" s="42"/>
      <c r="F80" s="42"/>
      <c r="G80" s="42" t="s">
        <v>10897</v>
      </c>
      <c r="H80" s="42"/>
      <c r="I80" s="169">
        <v>200000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243"/>
      <c r="Z80" s="637">
        <f t="shared" si="2"/>
        <v>14000.000000000002</v>
      </c>
      <c r="AA80" s="169">
        <f t="shared" si="3"/>
        <v>214000</v>
      </c>
    </row>
    <row r="81" spans="1:27" x14ac:dyDescent="0.35">
      <c r="A81" s="42"/>
      <c r="B81" s="42"/>
      <c r="C81" s="42"/>
      <c r="D81" s="42"/>
      <c r="E81" s="42"/>
      <c r="F81" s="42"/>
      <c r="G81" s="42" t="s">
        <v>10898</v>
      </c>
      <c r="H81" s="42"/>
      <c r="I81" s="169">
        <v>200000</v>
      </c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243"/>
      <c r="Z81" s="637">
        <f t="shared" si="2"/>
        <v>14000.000000000002</v>
      </c>
      <c r="AA81" s="169">
        <f t="shared" si="3"/>
        <v>214000</v>
      </c>
    </row>
    <row r="82" spans="1:27" x14ac:dyDescent="0.35">
      <c r="A82" s="42"/>
      <c r="B82" s="42"/>
      <c r="C82" s="42"/>
      <c r="D82" s="42"/>
      <c r="E82" s="42"/>
      <c r="F82" s="42"/>
      <c r="G82" s="42" t="s">
        <v>10899</v>
      </c>
      <c r="H82" s="42"/>
      <c r="I82" s="169">
        <v>200000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243"/>
      <c r="Z82" s="637">
        <f t="shared" si="2"/>
        <v>14000.000000000002</v>
      </c>
      <c r="AA82" s="169">
        <f t="shared" si="3"/>
        <v>214000</v>
      </c>
    </row>
    <row r="83" spans="1:27" x14ac:dyDescent="0.35">
      <c r="G83" s="20" t="s">
        <v>2628</v>
      </c>
      <c r="H83" s="20"/>
      <c r="I83" s="103">
        <f>SUM(I80:I82)</f>
        <v>600000</v>
      </c>
      <c r="Z83" s="637">
        <f t="shared" si="2"/>
        <v>42000.000000000007</v>
      </c>
      <c r="AA83" s="103">
        <f t="shared" si="3"/>
        <v>642000</v>
      </c>
    </row>
    <row r="84" spans="1:27" x14ac:dyDescent="0.35">
      <c r="G84" s="20" t="s">
        <v>894</v>
      </c>
      <c r="H84" s="20"/>
      <c r="I84" s="103">
        <f>SUM(I5:I83)/2</f>
        <v>18030000</v>
      </c>
      <c r="Z84" s="637">
        <f t="shared" si="2"/>
        <v>1262100.0000000002</v>
      </c>
      <c r="AA84" s="103">
        <f t="shared" si="3"/>
        <v>19292100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00B050"/>
  </sheetPr>
  <dimension ref="A1:FF171"/>
  <sheetViews>
    <sheetView topLeftCell="G1" workbookViewId="0">
      <selection activeCell="AI2" sqref="AI2"/>
    </sheetView>
  </sheetViews>
  <sheetFormatPr defaultColWidth="9.08984375" defaultRowHeight="15.5" x14ac:dyDescent="0.35"/>
  <cols>
    <col min="1" max="1" width="16.1796875" style="100" hidden="1" customWidth="1"/>
    <col min="2" max="2" width="20.81640625" style="100" hidden="1" customWidth="1"/>
    <col min="3" max="3" width="26.54296875" style="100" hidden="1" customWidth="1"/>
    <col min="4" max="4" width="22.54296875" style="100" hidden="1" customWidth="1"/>
    <col min="5" max="6" width="22.7265625" style="100" hidden="1" customWidth="1"/>
    <col min="7" max="7" width="77.6328125" style="100" customWidth="1"/>
    <col min="8" max="8" width="30.08984375" style="100" hidden="1" customWidth="1"/>
    <col min="9" max="9" width="23.6328125" style="135" hidden="1" customWidth="1"/>
    <col min="10" max="10" width="15.81640625" style="100" hidden="1" customWidth="1"/>
    <col min="11" max="11" width="65.08984375" style="100" hidden="1" customWidth="1"/>
    <col min="12" max="12" width="17.54296875" style="100" hidden="1" customWidth="1"/>
    <col min="13" max="13" width="21.54296875" style="100" hidden="1" customWidth="1"/>
    <col min="14" max="14" width="23.1796875" style="100" hidden="1" customWidth="1"/>
    <col min="15" max="15" width="19.08984375" style="100" hidden="1" customWidth="1"/>
    <col min="16" max="16" width="24.453125" style="100" hidden="1" customWidth="1"/>
    <col min="17" max="17" width="21.54296875" style="100" hidden="1" customWidth="1"/>
    <col min="18" max="18" width="20.08984375" style="100" hidden="1" customWidth="1"/>
    <col min="19" max="19" width="12.5429687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5" width="31.7265625" style="100" hidden="1" customWidth="1"/>
    <col min="26" max="33" width="0" style="100" hidden="1" customWidth="1"/>
    <col min="34" max="34" width="10.7265625" style="100" hidden="1" customWidth="1"/>
    <col min="35" max="35" width="23.6328125" style="135" customWidth="1"/>
    <col min="36" max="16384" width="9.08984375" style="100"/>
  </cols>
  <sheetData>
    <row r="1" spans="1:35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I1" s="47"/>
    </row>
    <row r="2" spans="1:35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I2" s="634" t="s">
        <v>24303</v>
      </c>
    </row>
    <row r="3" spans="1:35" x14ac:dyDescent="0.35">
      <c r="A3" s="106"/>
      <c r="B3" s="106"/>
      <c r="C3" s="106"/>
      <c r="D3" s="107"/>
      <c r="E3" s="57"/>
      <c r="F3" s="57"/>
      <c r="G3" s="57" t="s">
        <v>10900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I3" s="108"/>
    </row>
    <row r="4" spans="1:35" x14ac:dyDescent="0.35">
      <c r="A4" s="64"/>
      <c r="B4" s="64"/>
      <c r="C4" s="64"/>
      <c r="D4" s="64"/>
      <c r="E4" s="64"/>
      <c r="F4" s="64"/>
      <c r="G4" s="66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AH4" s="638">
        <v>7.0000000000000007E-2</v>
      </c>
      <c r="AI4" s="67"/>
    </row>
    <row r="5" spans="1:35" x14ac:dyDescent="0.35">
      <c r="A5" s="76"/>
      <c r="B5" s="196" t="s">
        <v>10901</v>
      </c>
      <c r="C5" s="196" t="s">
        <v>10902</v>
      </c>
      <c r="D5" s="196" t="s">
        <v>10903</v>
      </c>
      <c r="E5" s="196" t="s">
        <v>10904</v>
      </c>
      <c r="F5" s="196"/>
      <c r="G5" s="79" t="s">
        <v>10905</v>
      </c>
      <c r="H5" s="69"/>
      <c r="I5" s="74">
        <v>1000000</v>
      </c>
      <c r="J5" s="69"/>
      <c r="K5" s="69" t="s">
        <v>1821</v>
      </c>
      <c r="L5" s="75" t="s">
        <v>1510</v>
      </c>
      <c r="M5" s="79" t="s">
        <v>1510</v>
      </c>
      <c r="N5" s="80" t="s">
        <v>1510</v>
      </c>
      <c r="O5" s="80" t="s">
        <v>1510</v>
      </c>
      <c r="P5" s="69" t="s">
        <v>5473</v>
      </c>
      <c r="Q5" s="69" t="s">
        <v>967</v>
      </c>
      <c r="R5" s="69" t="s">
        <v>1011</v>
      </c>
      <c r="S5" s="69"/>
      <c r="T5" s="69"/>
      <c r="U5" s="69"/>
      <c r="V5" s="69"/>
      <c r="W5" s="69"/>
      <c r="X5" s="116"/>
      <c r="Y5" s="116"/>
      <c r="AH5" s="639">
        <f>I5*AH$4</f>
        <v>70000</v>
      </c>
      <c r="AI5" s="74">
        <f>I5+AH5</f>
        <v>1070000</v>
      </c>
    </row>
    <row r="6" spans="1:35" x14ac:dyDescent="0.35">
      <c r="A6" s="76"/>
      <c r="B6" s="196" t="s">
        <v>10901</v>
      </c>
      <c r="C6" s="196" t="s">
        <v>10902</v>
      </c>
      <c r="D6" s="196" t="s">
        <v>10903</v>
      </c>
      <c r="E6" s="196" t="s">
        <v>10904</v>
      </c>
      <c r="F6" s="196"/>
      <c r="G6" s="79" t="s">
        <v>10906</v>
      </c>
      <c r="H6" s="69"/>
      <c r="I6" s="74">
        <v>1000000</v>
      </c>
      <c r="J6" s="69"/>
      <c r="K6" s="69" t="s">
        <v>1821</v>
      </c>
      <c r="L6" s="75" t="s">
        <v>1510</v>
      </c>
      <c r="M6" s="79" t="s">
        <v>1510</v>
      </c>
      <c r="N6" s="80" t="s">
        <v>1510</v>
      </c>
      <c r="O6" s="80" t="s">
        <v>1510</v>
      </c>
      <c r="P6" s="69" t="s">
        <v>5473</v>
      </c>
      <c r="Q6" s="69" t="s">
        <v>938</v>
      </c>
      <c r="R6" s="69" t="s">
        <v>1011</v>
      </c>
      <c r="S6" s="69"/>
      <c r="T6" s="69"/>
      <c r="U6" s="69"/>
      <c r="V6" s="69"/>
      <c r="W6" s="69"/>
      <c r="X6" s="116"/>
      <c r="Y6" s="116"/>
      <c r="AH6" s="639">
        <f t="shared" ref="AH6:AH69" si="0">I6*AH$4</f>
        <v>70000</v>
      </c>
      <c r="AI6" s="74">
        <f t="shared" ref="AI6:AI69" si="1">I6+AH6</f>
        <v>1070000</v>
      </c>
    </row>
    <row r="7" spans="1:35" x14ac:dyDescent="0.35">
      <c r="A7" s="76"/>
      <c r="B7" s="196" t="s">
        <v>10901</v>
      </c>
      <c r="C7" s="196" t="s">
        <v>10902</v>
      </c>
      <c r="D7" s="196" t="s">
        <v>10903</v>
      </c>
      <c r="E7" s="196" t="s">
        <v>10904</v>
      </c>
      <c r="F7" s="196"/>
      <c r="G7" s="79" t="s">
        <v>10907</v>
      </c>
      <c r="H7" s="69"/>
      <c r="I7" s="74">
        <v>1000000</v>
      </c>
      <c r="J7" s="69"/>
      <c r="K7" s="69" t="s">
        <v>1821</v>
      </c>
      <c r="L7" s="75" t="s">
        <v>1510</v>
      </c>
      <c r="M7" s="79" t="s">
        <v>1510</v>
      </c>
      <c r="N7" s="80" t="s">
        <v>1510</v>
      </c>
      <c r="O7" s="80" t="s">
        <v>1510</v>
      </c>
      <c r="P7" s="69" t="s">
        <v>5473</v>
      </c>
      <c r="Q7" s="69" t="s">
        <v>938</v>
      </c>
      <c r="R7" s="69" t="s">
        <v>1011</v>
      </c>
      <c r="S7" s="69"/>
      <c r="T7" s="69"/>
      <c r="U7" s="69"/>
      <c r="V7" s="69"/>
      <c r="W7" s="69"/>
      <c r="X7" s="116"/>
      <c r="Y7" s="116"/>
      <c r="AH7" s="639">
        <f t="shared" si="0"/>
        <v>70000</v>
      </c>
      <c r="AI7" s="74">
        <f t="shared" si="1"/>
        <v>1070000</v>
      </c>
    </row>
    <row r="8" spans="1:35" x14ac:dyDescent="0.35">
      <c r="A8" s="76"/>
      <c r="B8" s="196" t="s">
        <v>10901</v>
      </c>
      <c r="C8" s="196" t="s">
        <v>10902</v>
      </c>
      <c r="D8" s="196" t="s">
        <v>10903</v>
      </c>
      <c r="E8" s="196" t="s">
        <v>10904</v>
      </c>
      <c r="F8" s="196"/>
      <c r="G8" s="79" t="s">
        <v>10908</v>
      </c>
      <c r="H8" s="69"/>
      <c r="I8" s="74">
        <v>1000000</v>
      </c>
      <c r="J8" s="69"/>
      <c r="K8" s="69" t="s">
        <v>1821</v>
      </c>
      <c r="L8" s="75" t="s">
        <v>1510</v>
      </c>
      <c r="M8" s="79" t="s">
        <v>1510</v>
      </c>
      <c r="N8" s="80" t="s">
        <v>1510</v>
      </c>
      <c r="O8" s="80" t="s">
        <v>1510</v>
      </c>
      <c r="P8" s="69" t="s">
        <v>5473</v>
      </c>
      <c r="Q8" s="69" t="s">
        <v>938</v>
      </c>
      <c r="R8" s="69" t="s">
        <v>1011</v>
      </c>
      <c r="S8" s="69"/>
      <c r="T8" s="69"/>
      <c r="U8" s="69"/>
      <c r="V8" s="69"/>
      <c r="W8" s="69"/>
      <c r="X8" s="116"/>
      <c r="Y8" s="116"/>
      <c r="AH8" s="639">
        <f t="shared" si="0"/>
        <v>70000</v>
      </c>
      <c r="AI8" s="74">
        <f t="shared" si="1"/>
        <v>1070000</v>
      </c>
    </row>
    <row r="9" spans="1:35" x14ac:dyDescent="0.35">
      <c r="A9" s="76"/>
      <c r="B9" s="196" t="s">
        <v>10901</v>
      </c>
      <c r="C9" s="196" t="s">
        <v>10902</v>
      </c>
      <c r="D9" s="196" t="s">
        <v>10903</v>
      </c>
      <c r="E9" s="196" t="s">
        <v>10904</v>
      </c>
      <c r="F9" s="196"/>
      <c r="G9" s="79" t="s">
        <v>10909</v>
      </c>
      <c r="H9" s="69"/>
      <c r="I9" s="74">
        <v>1000000</v>
      </c>
      <c r="J9" s="69"/>
      <c r="K9" s="69" t="s">
        <v>1821</v>
      </c>
      <c r="L9" s="75" t="s">
        <v>1510</v>
      </c>
      <c r="M9" s="79" t="s">
        <v>1510</v>
      </c>
      <c r="N9" s="80" t="s">
        <v>1510</v>
      </c>
      <c r="O9" s="80" t="s">
        <v>1510</v>
      </c>
      <c r="P9" s="69" t="s">
        <v>5473</v>
      </c>
      <c r="Q9" s="69" t="s">
        <v>938</v>
      </c>
      <c r="R9" s="69" t="s">
        <v>1011</v>
      </c>
      <c r="S9" s="69"/>
      <c r="T9" s="69"/>
      <c r="U9" s="69"/>
      <c r="V9" s="69"/>
      <c r="W9" s="69"/>
      <c r="X9" s="116"/>
      <c r="Y9" s="116"/>
      <c r="AH9" s="639">
        <f t="shared" si="0"/>
        <v>70000</v>
      </c>
      <c r="AI9" s="74">
        <f t="shared" si="1"/>
        <v>1070000</v>
      </c>
    </row>
    <row r="10" spans="1:35" x14ac:dyDescent="0.35">
      <c r="A10" s="76"/>
      <c r="B10" s="196" t="s">
        <v>10901</v>
      </c>
      <c r="C10" s="196" t="s">
        <v>10902</v>
      </c>
      <c r="D10" s="196" t="s">
        <v>10903</v>
      </c>
      <c r="E10" s="196" t="s">
        <v>10904</v>
      </c>
      <c r="F10" s="196"/>
      <c r="G10" s="79" t="s">
        <v>10910</v>
      </c>
      <c r="H10" s="69"/>
      <c r="I10" s="74">
        <v>1000000</v>
      </c>
      <c r="J10" s="69"/>
      <c r="K10" s="69" t="s">
        <v>1821</v>
      </c>
      <c r="L10" s="75" t="s">
        <v>1510</v>
      </c>
      <c r="M10" s="79" t="s">
        <v>1510</v>
      </c>
      <c r="N10" s="80" t="s">
        <v>1510</v>
      </c>
      <c r="O10" s="80" t="s">
        <v>1510</v>
      </c>
      <c r="P10" s="69" t="s">
        <v>5473</v>
      </c>
      <c r="Q10" s="69" t="s">
        <v>938</v>
      </c>
      <c r="R10" s="69" t="s">
        <v>1011</v>
      </c>
      <c r="S10" s="69"/>
      <c r="T10" s="69"/>
      <c r="U10" s="69"/>
      <c r="V10" s="69"/>
      <c r="W10" s="69"/>
      <c r="X10" s="116"/>
      <c r="Y10" s="116"/>
      <c r="AH10" s="639">
        <f t="shared" si="0"/>
        <v>70000</v>
      </c>
      <c r="AI10" s="74">
        <f t="shared" si="1"/>
        <v>1070000</v>
      </c>
    </row>
    <row r="11" spans="1:35" x14ac:dyDescent="0.35">
      <c r="A11" s="76"/>
      <c r="B11" s="196" t="s">
        <v>10901</v>
      </c>
      <c r="C11" s="196" t="s">
        <v>10902</v>
      </c>
      <c r="D11" s="196" t="s">
        <v>10903</v>
      </c>
      <c r="E11" s="196" t="s">
        <v>10904</v>
      </c>
      <c r="F11" s="196"/>
      <c r="G11" s="79" t="s">
        <v>10911</v>
      </c>
      <c r="H11" s="69"/>
      <c r="I11" s="74">
        <v>1000000</v>
      </c>
      <c r="J11" s="69"/>
      <c r="K11" s="69" t="s">
        <v>1821</v>
      </c>
      <c r="L11" s="75" t="s">
        <v>1510</v>
      </c>
      <c r="M11" s="79" t="s">
        <v>1510</v>
      </c>
      <c r="N11" s="80" t="s">
        <v>1510</v>
      </c>
      <c r="O11" s="80" t="s">
        <v>1510</v>
      </c>
      <c r="P11" s="69" t="s">
        <v>5473</v>
      </c>
      <c r="Q11" s="69" t="s">
        <v>938</v>
      </c>
      <c r="R11" s="69" t="s">
        <v>1011</v>
      </c>
      <c r="S11" s="69"/>
      <c r="T11" s="69"/>
      <c r="U11" s="69"/>
      <c r="V11" s="69"/>
      <c r="W11" s="69"/>
      <c r="X11" s="116"/>
      <c r="Y11" s="116"/>
      <c r="AH11" s="639">
        <f t="shared" si="0"/>
        <v>70000</v>
      </c>
      <c r="AI11" s="74">
        <f t="shared" si="1"/>
        <v>1070000</v>
      </c>
    </row>
    <row r="12" spans="1:35" x14ac:dyDescent="0.35">
      <c r="A12" s="76"/>
      <c r="B12" s="196" t="s">
        <v>10901</v>
      </c>
      <c r="C12" s="196" t="s">
        <v>10902</v>
      </c>
      <c r="D12" s="196" t="s">
        <v>10903</v>
      </c>
      <c r="E12" s="196" t="s">
        <v>10904</v>
      </c>
      <c r="F12" s="196"/>
      <c r="G12" s="79" t="s">
        <v>10912</v>
      </c>
      <c r="H12" s="69"/>
      <c r="I12" s="74">
        <v>1000000</v>
      </c>
      <c r="J12" s="69"/>
      <c r="K12" s="69" t="s">
        <v>1821</v>
      </c>
      <c r="L12" s="75" t="s">
        <v>1510</v>
      </c>
      <c r="M12" s="79" t="s">
        <v>1510</v>
      </c>
      <c r="N12" s="80" t="s">
        <v>1510</v>
      </c>
      <c r="O12" s="80" t="s">
        <v>1510</v>
      </c>
      <c r="P12" s="69" t="s">
        <v>5473</v>
      </c>
      <c r="Q12" s="69" t="s">
        <v>938</v>
      </c>
      <c r="R12" s="69" t="s">
        <v>1011</v>
      </c>
      <c r="S12" s="69"/>
      <c r="T12" s="69"/>
      <c r="U12" s="69"/>
      <c r="V12" s="69"/>
      <c r="W12" s="69"/>
      <c r="X12" s="116"/>
      <c r="Y12" s="116"/>
      <c r="AH12" s="639">
        <f t="shared" si="0"/>
        <v>70000</v>
      </c>
      <c r="AI12" s="74">
        <f t="shared" si="1"/>
        <v>1070000</v>
      </c>
    </row>
    <row r="13" spans="1:35" x14ac:dyDescent="0.35">
      <c r="A13" s="76"/>
      <c r="B13" s="196" t="s">
        <v>10901</v>
      </c>
      <c r="C13" s="196" t="s">
        <v>10902</v>
      </c>
      <c r="D13" s="196" t="s">
        <v>10903</v>
      </c>
      <c r="E13" s="196" t="s">
        <v>10904</v>
      </c>
      <c r="F13" s="196"/>
      <c r="G13" s="79" t="s">
        <v>10913</v>
      </c>
      <c r="H13" s="69"/>
      <c r="I13" s="74">
        <v>1000000</v>
      </c>
      <c r="J13" s="69"/>
      <c r="K13" s="69" t="s">
        <v>1821</v>
      </c>
      <c r="L13" s="75" t="s">
        <v>1510</v>
      </c>
      <c r="M13" s="79" t="s">
        <v>1510</v>
      </c>
      <c r="N13" s="80" t="s">
        <v>1510</v>
      </c>
      <c r="O13" s="80" t="s">
        <v>1510</v>
      </c>
      <c r="P13" s="69" t="s">
        <v>5473</v>
      </c>
      <c r="Q13" s="69" t="s">
        <v>967</v>
      </c>
      <c r="R13" s="69" t="s">
        <v>1011</v>
      </c>
      <c r="S13" s="69"/>
      <c r="T13" s="69"/>
      <c r="U13" s="69"/>
      <c r="V13" s="69"/>
      <c r="W13" s="69"/>
      <c r="X13" s="116"/>
      <c r="Y13" s="116"/>
      <c r="AH13" s="639">
        <f t="shared" si="0"/>
        <v>70000</v>
      </c>
      <c r="AI13" s="74">
        <f t="shared" si="1"/>
        <v>1070000</v>
      </c>
    </row>
    <row r="14" spans="1:35" x14ac:dyDescent="0.35">
      <c r="A14" s="76"/>
      <c r="B14" s="196" t="s">
        <v>10901</v>
      </c>
      <c r="C14" s="196" t="s">
        <v>10902</v>
      </c>
      <c r="D14" s="196" t="s">
        <v>10903</v>
      </c>
      <c r="E14" s="196" t="s">
        <v>10904</v>
      </c>
      <c r="F14" s="196"/>
      <c r="G14" s="79" t="s">
        <v>10914</v>
      </c>
      <c r="H14" s="69"/>
      <c r="I14" s="74">
        <v>1000000</v>
      </c>
      <c r="J14" s="69"/>
      <c r="K14" s="69" t="s">
        <v>1821</v>
      </c>
      <c r="L14" s="75" t="s">
        <v>1510</v>
      </c>
      <c r="M14" s="79" t="s">
        <v>1510</v>
      </c>
      <c r="N14" s="80" t="s">
        <v>1510</v>
      </c>
      <c r="O14" s="80" t="s">
        <v>1510</v>
      </c>
      <c r="P14" s="69" t="s">
        <v>5473</v>
      </c>
      <c r="Q14" s="69" t="s">
        <v>938</v>
      </c>
      <c r="R14" s="69" t="s">
        <v>1011</v>
      </c>
      <c r="S14" s="69"/>
      <c r="T14" s="69"/>
      <c r="U14" s="69"/>
      <c r="V14" s="69"/>
      <c r="W14" s="69"/>
      <c r="X14" s="116"/>
      <c r="Y14" s="116"/>
      <c r="AH14" s="639">
        <f t="shared" si="0"/>
        <v>70000</v>
      </c>
      <c r="AI14" s="74">
        <f t="shared" si="1"/>
        <v>1070000</v>
      </c>
    </row>
    <row r="15" spans="1:35" x14ac:dyDescent="0.35">
      <c r="A15" s="76"/>
      <c r="B15" s="196" t="s">
        <v>10901</v>
      </c>
      <c r="C15" s="196" t="s">
        <v>10902</v>
      </c>
      <c r="D15" s="196" t="s">
        <v>10903</v>
      </c>
      <c r="E15" s="196" t="s">
        <v>10904</v>
      </c>
      <c r="F15" s="196"/>
      <c r="G15" s="79" t="s">
        <v>10915</v>
      </c>
      <c r="H15" s="69"/>
      <c r="I15" s="74">
        <v>1000000</v>
      </c>
      <c r="J15" s="69"/>
      <c r="K15" s="69" t="s">
        <v>1821</v>
      </c>
      <c r="L15" s="75" t="s">
        <v>1510</v>
      </c>
      <c r="M15" s="79" t="s">
        <v>1510</v>
      </c>
      <c r="N15" s="80" t="s">
        <v>1510</v>
      </c>
      <c r="O15" s="80" t="s">
        <v>1510</v>
      </c>
      <c r="P15" s="69" t="s">
        <v>5473</v>
      </c>
      <c r="Q15" s="69" t="s">
        <v>938</v>
      </c>
      <c r="R15" s="69" t="s">
        <v>1011</v>
      </c>
      <c r="S15" s="69"/>
      <c r="T15" s="69"/>
      <c r="U15" s="69"/>
      <c r="V15" s="69"/>
      <c r="W15" s="69"/>
      <c r="X15" s="116"/>
      <c r="Y15" s="116"/>
      <c r="AH15" s="639">
        <f t="shared" si="0"/>
        <v>70000</v>
      </c>
      <c r="AI15" s="74">
        <f t="shared" si="1"/>
        <v>1070000</v>
      </c>
    </row>
    <row r="16" spans="1:35" x14ac:dyDescent="0.35">
      <c r="A16" s="76"/>
      <c r="B16" s="196" t="s">
        <v>10901</v>
      </c>
      <c r="C16" s="196" t="s">
        <v>10902</v>
      </c>
      <c r="D16" s="196" t="s">
        <v>10903</v>
      </c>
      <c r="E16" s="196" t="s">
        <v>10904</v>
      </c>
      <c r="F16" s="196"/>
      <c r="G16" s="79" t="s">
        <v>10916</v>
      </c>
      <c r="H16" s="69"/>
      <c r="I16" s="74">
        <v>1000000</v>
      </c>
      <c r="J16" s="69"/>
      <c r="K16" s="69" t="s">
        <v>1821</v>
      </c>
      <c r="L16" s="75" t="s">
        <v>1510</v>
      </c>
      <c r="M16" s="79" t="s">
        <v>1510</v>
      </c>
      <c r="N16" s="80" t="s">
        <v>1510</v>
      </c>
      <c r="O16" s="80" t="s">
        <v>1510</v>
      </c>
      <c r="P16" s="69" t="s">
        <v>5473</v>
      </c>
      <c r="Q16" s="69" t="s">
        <v>938</v>
      </c>
      <c r="R16" s="69" t="s">
        <v>1011</v>
      </c>
      <c r="S16" s="69"/>
      <c r="T16" s="69"/>
      <c r="U16" s="69"/>
      <c r="V16" s="69"/>
      <c r="W16" s="69"/>
      <c r="X16" s="116"/>
      <c r="Y16" s="116"/>
      <c r="AH16" s="639">
        <f t="shared" si="0"/>
        <v>70000</v>
      </c>
      <c r="AI16" s="74">
        <f t="shared" si="1"/>
        <v>1070000</v>
      </c>
    </row>
    <row r="17" spans="1:35" x14ac:dyDescent="0.35">
      <c r="A17" s="76"/>
      <c r="B17" s="196" t="s">
        <v>10901</v>
      </c>
      <c r="C17" s="196" t="s">
        <v>10902</v>
      </c>
      <c r="D17" s="196" t="s">
        <v>10903</v>
      </c>
      <c r="E17" s="196" t="s">
        <v>10904</v>
      </c>
      <c r="F17" s="196"/>
      <c r="G17" s="79" t="s">
        <v>10917</v>
      </c>
      <c r="H17" s="69"/>
      <c r="I17" s="74">
        <v>1000000</v>
      </c>
      <c r="J17" s="69"/>
      <c r="K17" s="69" t="s">
        <v>1821</v>
      </c>
      <c r="L17" s="75" t="s">
        <v>1510</v>
      </c>
      <c r="M17" s="79" t="s">
        <v>1510</v>
      </c>
      <c r="N17" s="80" t="s">
        <v>1510</v>
      </c>
      <c r="O17" s="80" t="s">
        <v>1510</v>
      </c>
      <c r="P17" s="69" t="s">
        <v>5473</v>
      </c>
      <c r="Q17" s="69" t="s">
        <v>938</v>
      </c>
      <c r="R17" s="69" t="s">
        <v>1011</v>
      </c>
      <c r="S17" s="69"/>
      <c r="T17" s="69"/>
      <c r="U17" s="69"/>
      <c r="V17" s="69"/>
      <c r="W17" s="69"/>
      <c r="X17" s="116"/>
      <c r="Y17" s="116"/>
      <c r="AH17" s="639">
        <f t="shared" si="0"/>
        <v>70000</v>
      </c>
      <c r="AI17" s="74">
        <f t="shared" si="1"/>
        <v>1070000</v>
      </c>
    </row>
    <row r="18" spans="1:35" x14ac:dyDescent="0.35">
      <c r="A18" s="76"/>
      <c r="B18" s="196"/>
      <c r="C18" s="196"/>
      <c r="D18" s="196"/>
      <c r="E18" s="196"/>
      <c r="F18" s="196"/>
      <c r="G18" s="93" t="s">
        <v>994</v>
      </c>
      <c r="H18" s="86"/>
      <c r="I18" s="87">
        <f>SUM(I5:I17)</f>
        <v>13000000</v>
      </c>
      <c r="J18" s="69"/>
      <c r="K18" s="69"/>
      <c r="L18" s="75"/>
      <c r="M18" s="79"/>
      <c r="N18" s="80"/>
      <c r="O18" s="80"/>
      <c r="P18" s="69"/>
      <c r="Q18" s="69"/>
      <c r="R18" s="69"/>
      <c r="S18" s="69"/>
      <c r="T18" s="69"/>
      <c r="U18" s="69"/>
      <c r="V18" s="69"/>
      <c r="W18" s="69"/>
      <c r="X18" s="116"/>
      <c r="Y18" s="116"/>
      <c r="AH18" s="639">
        <f t="shared" si="0"/>
        <v>910000.00000000012</v>
      </c>
      <c r="AI18" s="87">
        <f t="shared" si="1"/>
        <v>13910000</v>
      </c>
    </row>
    <row r="19" spans="1:35" x14ac:dyDescent="0.35">
      <c r="A19" s="64"/>
      <c r="B19" s="64"/>
      <c r="C19" s="64"/>
      <c r="D19" s="64"/>
      <c r="E19" s="64"/>
      <c r="F19" s="64"/>
      <c r="G19" s="96" t="s">
        <v>4824</v>
      </c>
      <c r="H19" s="64"/>
      <c r="I19" s="67"/>
      <c r="J19" s="64"/>
      <c r="K19" s="64"/>
      <c r="L19" s="68"/>
      <c r="M19" s="97"/>
      <c r="N19" s="127"/>
      <c r="O19" s="68"/>
      <c r="P19" s="64"/>
      <c r="Q19" s="68"/>
      <c r="R19" s="64"/>
      <c r="S19" s="64"/>
      <c r="T19" s="64"/>
      <c r="U19" s="64"/>
      <c r="V19" s="64"/>
      <c r="W19" s="64"/>
      <c r="X19" s="115"/>
      <c r="Y19" s="64"/>
      <c r="AH19" s="639">
        <f t="shared" si="0"/>
        <v>0</v>
      </c>
      <c r="AI19" s="67">
        <f t="shared" si="1"/>
        <v>0</v>
      </c>
    </row>
    <row r="20" spans="1:35" s="102" customFormat="1" x14ac:dyDescent="0.35">
      <c r="A20" s="69"/>
      <c r="B20" s="196" t="s">
        <v>10901</v>
      </c>
      <c r="C20" s="196" t="s">
        <v>10902</v>
      </c>
      <c r="D20" s="196" t="s">
        <v>10903</v>
      </c>
      <c r="E20" s="196" t="s">
        <v>10904</v>
      </c>
      <c r="F20" s="196"/>
      <c r="G20" s="79" t="s">
        <v>10918</v>
      </c>
      <c r="H20" s="69"/>
      <c r="I20" s="74">
        <v>60000</v>
      </c>
      <c r="J20" s="69"/>
      <c r="K20" s="69" t="s">
        <v>1562</v>
      </c>
      <c r="L20" s="75">
        <v>2015</v>
      </c>
      <c r="M20" s="102" t="s">
        <v>10919</v>
      </c>
      <c r="N20" s="79" t="s">
        <v>10920</v>
      </c>
      <c r="O20" s="80" t="s">
        <v>1510</v>
      </c>
      <c r="P20" s="69"/>
      <c r="Q20" s="75" t="s">
        <v>3925</v>
      </c>
      <c r="R20" s="69" t="s">
        <v>3926</v>
      </c>
      <c r="S20" s="69"/>
      <c r="T20" s="69"/>
      <c r="U20" s="69"/>
      <c r="V20" s="69"/>
      <c r="W20" s="69"/>
      <c r="X20" s="116"/>
      <c r="Y20" s="69"/>
      <c r="AH20" s="639">
        <f t="shared" si="0"/>
        <v>4200</v>
      </c>
      <c r="AI20" s="74">
        <f t="shared" si="1"/>
        <v>64200</v>
      </c>
    </row>
    <row r="21" spans="1:35" s="102" customFormat="1" x14ac:dyDescent="0.35">
      <c r="A21" s="69"/>
      <c r="B21" s="196" t="s">
        <v>10901</v>
      </c>
      <c r="C21" s="196" t="s">
        <v>10902</v>
      </c>
      <c r="D21" s="196" t="s">
        <v>10903</v>
      </c>
      <c r="E21" s="196" t="s">
        <v>10904</v>
      </c>
      <c r="F21" s="196"/>
      <c r="G21" s="79" t="s">
        <v>10921</v>
      </c>
      <c r="H21" s="69"/>
      <c r="I21" s="74">
        <v>30000</v>
      </c>
      <c r="J21" s="69"/>
      <c r="K21" s="69" t="s">
        <v>1063</v>
      </c>
      <c r="L21" s="75" t="s">
        <v>1063</v>
      </c>
      <c r="M21" s="79" t="s">
        <v>1063</v>
      </c>
      <c r="N21" s="80" t="s">
        <v>1063</v>
      </c>
      <c r="O21" s="80" t="s">
        <v>1510</v>
      </c>
      <c r="P21" s="69"/>
      <c r="Q21" s="69" t="s">
        <v>1063</v>
      </c>
      <c r="R21" s="69" t="s">
        <v>4308</v>
      </c>
      <c r="S21" s="69"/>
      <c r="T21" s="69"/>
      <c r="U21" s="69"/>
      <c r="V21" s="69"/>
      <c r="W21" s="69"/>
      <c r="X21" s="116"/>
      <c r="Y21" s="69"/>
      <c r="AH21" s="639">
        <f t="shared" si="0"/>
        <v>2100</v>
      </c>
      <c r="AI21" s="74">
        <f t="shared" si="1"/>
        <v>32100</v>
      </c>
    </row>
    <row r="22" spans="1:35" s="102" customFormat="1" x14ac:dyDescent="0.35">
      <c r="A22" s="69"/>
      <c r="B22" s="196" t="s">
        <v>10901</v>
      </c>
      <c r="C22" s="196" t="s">
        <v>10902</v>
      </c>
      <c r="D22" s="196" t="s">
        <v>10903</v>
      </c>
      <c r="E22" s="196" t="s">
        <v>10904</v>
      </c>
      <c r="F22" s="196"/>
      <c r="G22" s="79" t="s">
        <v>10922</v>
      </c>
      <c r="H22" s="69"/>
      <c r="I22" s="74">
        <v>30000</v>
      </c>
      <c r="J22" s="69"/>
      <c r="K22" s="69" t="s">
        <v>1063</v>
      </c>
      <c r="L22" s="75" t="s">
        <v>1063</v>
      </c>
      <c r="M22" s="79" t="s">
        <v>1063</v>
      </c>
      <c r="N22" s="80" t="s">
        <v>1063</v>
      </c>
      <c r="O22" s="80" t="s">
        <v>1510</v>
      </c>
      <c r="P22" s="69"/>
      <c r="Q22" s="69" t="s">
        <v>1063</v>
      </c>
      <c r="R22" s="69" t="s">
        <v>4308</v>
      </c>
      <c r="S22" s="69"/>
      <c r="T22" s="69"/>
      <c r="U22" s="69"/>
      <c r="V22" s="69"/>
      <c r="W22" s="69"/>
      <c r="X22" s="116"/>
      <c r="Y22" s="69"/>
      <c r="AH22" s="639">
        <f t="shared" si="0"/>
        <v>2100</v>
      </c>
      <c r="AI22" s="74">
        <f t="shared" si="1"/>
        <v>32100</v>
      </c>
    </row>
    <row r="23" spans="1:35" s="102" customFormat="1" x14ac:dyDescent="0.35">
      <c r="A23" s="69"/>
      <c r="B23" s="196" t="s">
        <v>10901</v>
      </c>
      <c r="C23" s="196" t="s">
        <v>10902</v>
      </c>
      <c r="D23" s="196" t="s">
        <v>10903</v>
      </c>
      <c r="E23" s="196" t="s">
        <v>10904</v>
      </c>
      <c r="F23" s="196"/>
      <c r="G23" s="79" t="s">
        <v>10923</v>
      </c>
      <c r="H23" s="69"/>
      <c r="I23" s="74">
        <v>60000</v>
      </c>
      <c r="J23" s="69"/>
      <c r="K23" s="69" t="s">
        <v>1063</v>
      </c>
      <c r="L23" s="75" t="s">
        <v>1063</v>
      </c>
      <c r="M23" s="79" t="s">
        <v>1063</v>
      </c>
      <c r="N23" s="80" t="s">
        <v>1063</v>
      </c>
      <c r="O23" s="80" t="s">
        <v>1510</v>
      </c>
      <c r="P23" s="69"/>
      <c r="Q23" s="75" t="s">
        <v>967</v>
      </c>
      <c r="R23" s="69" t="s">
        <v>4308</v>
      </c>
      <c r="S23" s="69"/>
      <c r="T23" s="69"/>
      <c r="U23" s="69"/>
      <c r="V23" s="69"/>
      <c r="W23" s="69"/>
      <c r="X23" s="116"/>
      <c r="Y23" s="69"/>
      <c r="AH23" s="639">
        <f t="shared" si="0"/>
        <v>4200</v>
      </c>
      <c r="AI23" s="74">
        <f t="shared" si="1"/>
        <v>64200</v>
      </c>
    </row>
    <row r="24" spans="1:35" s="102" customFormat="1" x14ac:dyDescent="0.35">
      <c r="A24" s="69"/>
      <c r="B24" s="196" t="s">
        <v>10901</v>
      </c>
      <c r="C24" s="196" t="s">
        <v>10902</v>
      </c>
      <c r="D24" s="196" t="s">
        <v>10903</v>
      </c>
      <c r="E24" s="196" t="s">
        <v>10904</v>
      </c>
      <c r="F24" s="196"/>
      <c r="G24" s="79" t="s">
        <v>10921</v>
      </c>
      <c r="H24" s="69"/>
      <c r="I24" s="74">
        <v>30000</v>
      </c>
      <c r="J24" s="69"/>
      <c r="K24" s="69" t="s">
        <v>1063</v>
      </c>
      <c r="L24" s="75" t="s">
        <v>1063</v>
      </c>
      <c r="M24" s="79" t="s">
        <v>1063</v>
      </c>
      <c r="N24" s="80" t="s">
        <v>1063</v>
      </c>
      <c r="O24" s="80" t="s">
        <v>1510</v>
      </c>
      <c r="P24" s="69"/>
      <c r="Q24" s="69" t="s">
        <v>1063</v>
      </c>
      <c r="R24" s="69" t="s">
        <v>4308</v>
      </c>
      <c r="S24" s="69"/>
      <c r="T24" s="69"/>
      <c r="U24" s="69"/>
      <c r="V24" s="69"/>
      <c r="W24" s="69"/>
      <c r="X24" s="116"/>
      <c r="Y24" s="69"/>
      <c r="AH24" s="639">
        <f t="shared" si="0"/>
        <v>2100</v>
      </c>
      <c r="AI24" s="74">
        <f t="shared" si="1"/>
        <v>32100</v>
      </c>
    </row>
    <row r="25" spans="1:35" s="102" customFormat="1" x14ac:dyDescent="0.35">
      <c r="A25" s="69"/>
      <c r="B25" s="196" t="s">
        <v>10901</v>
      </c>
      <c r="C25" s="196" t="s">
        <v>10902</v>
      </c>
      <c r="D25" s="196" t="s">
        <v>10903</v>
      </c>
      <c r="E25" s="196" t="s">
        <v>10904</v>
      </c>
      <c r="F25" s="196"/>
      <c r="G25" s="79" t="s">
        <v>10922</v>
      </c>
      <c r="H25" s="69"/>
      <c r="I25" s="74">
        <v>30000</v>
      </c>
      <c r="J25" s="69"/>
      <c r="K25" s="69" t="s">
        <v>1063</v>
      </c>
      <c r="L25" s="75" t="s">
        <v>1063</v>
      </c>
      <c r="M25" s="79" t="s">
        <v>1063</v>
      </c>
      <c r="N25" s="80" t="s">
        <v>1063</v>
      </c>
      <c r="O25" s="80" t="s">
        <v>1510</v>
      </c>
      <c r="P25" s="69"/>
      <c r="Q25" s="69" t="s">
        <v>1063</v>
      </c>
      <c r="R25" s="69" t="s">
        <v>4308</v>
      </c>
      <c r="S25" s="69"/>
      <c r="T25" s="69"/>
      <c r="U25" s="69"/>
      <c r="V25" s="69"/>
      <c r="W25" s="69"/>
      <c r="X25" s="116"/>
      <c r="Y25" s="69"/>
      <c r="AH25" s="639">
        <f t="shared" si="0"/>
        <v>2100</v>
      </c>
      <c r="AI25" s="74">
        <f t="shared" si="1"/>
        <v>32100</v>
      </c>
    </row>
    <row r="26" spans="1:35" s="102" customFormat="1" x14ac:dyDescent="0.35">
      <c r="A26" s="69"/>
      <c r="B26" s="196" t="s">
        <v>10901</v>
      </c>
      <c r="C26" s="196" t="s">
        <v>10902</v>
      </c>
      <c r="D26" s="196" t="s">
        <v>10903</v>
      </c>
      <c r="E26" s="196" t="s">
        <v>10904</v>
      </c>
      <c r="F26" s="196"/>
      <c r="G26" s="79" t="s">
        <v>10924</v>
      </c>
      <c r="H26" s="69"/>
      <c r="I26" s="74">
        <v>30000</v>
      </c>
      <c r="J26" s="69"/>
      <c r="K26" s="69" t="s">
        <v>1063</v>
      </c>
      <c r="L26" s="69" t="s">
        <v>1063</v>
      </c>
      <c r="M26" s="69" t="s">
        <v>1063</v>
      </c>
      <c r="N26" s="69" t="s">
        <v>1063</v>
      </c>
      <c r="O26" s="80" t="s">
        <v>1510</v>
      </c>
      <c r="P26" s="69"/>
      <c r="Q26" s="69" t="s">
        <v>1063</v>
      </c>
      <c r="R26" s="69" t="s">
        <v>1063</v>
      </c>
      <c r="S26" s="69"/>
      <c r="T26" s="69"/>
      <c r="U26" s="69"/>
      <c r="V26" s="69"/>
      <c r="W26" s="69"/>
      <c r="X26" s="116"/>
      <c r="Y26" s="69"/>
      <c r="AH26" s="639">
        <f t="shared" si="0"/>
        <v>2100</v>
      </c>
      <c r="AI26" s="74">
        <f t="shared" si="1"/>
        <v>32100</v>
      </c>
    </row>
    <row r="27" spans="1:35" s="102" customFormat="1" x14ac:dyDescent="0.35">
      <c r="A27" s="69"/>
      <c r="B27" s="196" t="s">
        <v>10901</v>
      </c>
      <c r="C27" s="196" t="s">
        <v>10902</v>
      </c>
      <c r="D27" s="196" t="s">
        <v>10903</v>
      </c>
      <c r="E27" s="196" t="s">
        <v>10904</v>
      </c>
      <c r="F27" s="196"/>
      <c r="G27" s="79" t="s">
        <v>10925</v>
      </c>
      <c r="H27" s="69"/>
      <c r="I27" s="74">
        <v>30000</v>
      </c>
      <c r="J27" s="69"/>
      <c r="K27" s="69" t="s">
        <v>1063</v>
      </c>
      <c r="L27" s="69" t="s">
        <v>1063</v>
      </c>
      <c r="M27" s="69" t="s">
        <v>1063</v>
      </c>
      <c r="N27" s="69" t="s">
        <v>1063</v>
      </c>
      <c r="O27" s="80" t="s">
        <v>1510</v>
      </c>
      <c r="P27" s="69"/>
      <c r="Q27" s="69" t="s">
        <v>1063</v>
      </c>
      <c r="R27" s="69" t="s">
        <v>1063</v>
      </c>
      <c r="S27" s="69"/>
      <c r="T27" s="69"/>
      <c r="U27" s="69"/>
      <c r="V27" s="69"/>
      <c r="W27" s="69"/>
      <c r="X27" s="116"/>
      <c r="Y27" s="69"/>
      <c r="AH27" s="639">
        <f t="shared" si="0"/>
        <v>2100</v>
      </c>
      <c r="AI27" s="74">
        <f t="shared" si="1"/>
        <v>32100</v>
      </c>
    </row>
    <row r="28" spans="1:35" s="102" customFormat="1" x14ac:dyDescent="0.35">
      <c r="A28" s="69"/>
      <c r="B28" s="196" t="s">
        <v>10901</v>
      </c>
      <c r="C28" s="196" t="s">
        <v>10902</v>
      </c>
      <c r="D28" s="196" t="s">
        <v>10903</v>
      </c>
      <c r="E28" s="196" t="s">
        <v>10904</v>
      </c>
      <c r="F28" s="196"/>
      <c r="G28" s="79" t="s">
        <v>10926</v>
      </c>
      <c r="H28" s="69"/>
      <c r="I28" s="74">
        <v>60000</v>
      </c>
      <c r="J28" s="69"/>
      <c r="K28" s="69" t="s">
        <v>933</v>
      </c>
      <c r="L28" s="75">
        <v>1977</v>
      </c>
      <c r="M28" s="79" t="s">
        <v>10927</v>
      </c>
      <c r="N28" s="80" t="s">
        <v>1510</v>
      </c>
      <c r="O28" s="80" t="s">
        <v>1510</v>
      </c>
      <c r="P28" s="69"/>
      <c r="Q28" s="69" t="s">
        <v>1063</v>
      </c>
      <c r="R28" s="69" t="s">
        <v>1063</v>
      </c>
      <c r="S28" s="69"/>
      <c r="T28" s="69"/>
      <c r="U28" s="69"/>
      <c r="V28" s="69"/>
      <c r="W28" s="69"/>
      <c r="X28" s="116"/>
      <c r="Y28" s="69"/>
      <c r="AH28" s="639">
        <f t="shared" si="0"/>
        <v>4200</v>
      </c>
      <c r="AI28" s="74">
        <f t="shared" si="1"/>
        <v>64200</v>
      </c>
    </row>
    <row r="29" spans="1:35" s="102" customFormat="1" x14ac:dyDescent="0.35">
      <c r="A29" s="69"/>
      <c r="B29" s="196" t="s">
        <v>10901</v>
      </c>
      <c r="C29" s="196" t="s">
        <v>10902</v>
      </c>
      <c r="D29" s="196" t="s">
        <v>10903</v>
      </c>
      <c r="E29" s="196" t="s">
        <v>10904</v>
      </c>
      <c r="F29" s="196"/>
      <c r="G29" s="79" t="s">
        <v>10928</v>
      </c>
      <c r="H29" s="69"/>
      <c r="I29" s="74">
        <v>30000</v>
      </c>
      <c r="J29" s="69"/>
      <c r="K29" s="69" t="s">
        <v>1063</v>
      </c>
      <c r="L29" s="69" t="s">
        <v>1063</v>
      </c>
      <c r="M29" s="69" t="s">
        <v>1063</v>
      </c>
      <c r="N29" s="69" t="s">
        <v>1063</v>
      </c>
      <c r="O29" s="80" t="s">
        <v>1510</v>
      </c>
      <c r="P29" s="69"/>
      <c r="Q29" s="69" t="s">
        <v>1063</v>
      </c>
      <c r="R29" s="69" t="s">
        <v>1063</v>
      </c>
      <c r="S29" s="69"/>
      <c r="T29" s="69"/>
      <c r="U29" s="69"/>
      <c r="V29" s="69"/>
      <c r="W29" s="69"/>
      <c r="X29" s="116"/>
      <c r="Y29" s="69"/>
      <c r="AH29" s="639">
        <f t="shared" si="0"/>
        <v>2100</v>
      </c>
      <c r="AI29" s="74">
        <f t="shared" si="1"/>
        <v>32100</v>
      </c>
    </row>
    <row r="30" spans="1:35" s="102" customFormat="1" x14ac:dyDescent="0.35">
      <c r="A30" s="69"/>
      <c r="B30" s="196" t="s">
        <v>10901</v>
      </c>
      <c r="C30" s="196" t="s">
        <v>10902</v>
      </c>
      <c r="D30" s="196" t="s">
        <v>10903</v>
      </c>
      <c r="E30" s="196" t="s">
        <v>10904</v>
      </c>
      <c r="F30" s="196"/>
      <c r="G30" s="79" t="s">
        <v>10929</v>
      </c>
      <c r="H30" s="69"/>
      <c r="I30" s="74">
        <v>30000</v>
      </c>
      <c r="J30" s="69"/>
      <c r="K30" s="69" t="s">
        <v>1063</v>
      </c>
      <c r="L30" s="69" t="s">
        <v>1063</v>
      </c>
      <c r="M30" s="69" t="s">
        <v>1063</v>
      </c>
      <c r="N30" s="69" t="s">
        <v>1063</v>
      </c>
      <c r="O30" s="80" t="s">
        <v>1510</v>
      </c>
      <c r="P30" s="69"/>
      <c r="Q30" s="69" t="s">
        <v>1063</v>
      </c>
      <c r="R30" s="69" t="s">
        <v>1063</v>
      </c>
      <c r="S30" s="69"/>
      <c r="T30" s="69"/>
      <c r="U30" s="69"/>
      <c r="V30" s="69"/>
      <c r="W30" s="69"/>
      <c r="X30" s="116"/>
      <c r="Y30" s="69"/>
      <c r="AH30" s="639">
        <f t="shared" si="0"/>
        <v>2100</v>
      </c>
      <c r="AI30" s="74">
        <f t="shared" si="1"/>
        <v>32100</v>
      </c>
    </row>
    <row r="31" spans="1:35" s="102" customFormat="1" x14ac:dyDescent="0.35">
      <c r="A31" s="69"/>
      <c r="B31" s="196" t="s">
        <v>10901</v>
      </c>
      <c r="C31" s="196" t="s">
        <v>10902</v>
      </c>
      <c r="D31" s="196" t="s">
        <v>10903</v>
      </c>
      <c r="E31" s="196" t="s">
        <v>10904</v>
      </c>
      <c r="F31" s="196"/>
      <c r="G31" s="79" t="s">
        <v>10930</v>
      </c>
      <c r="H31" s="69"/>
      <c r="I31" s="74">
        <v>60000</v>
      </c>
      <c r="J31" s="69"/>
      <c r="K31" s="69" t="s">
        <v>933</v>
      </c>
      <c r="L31" s="75">
        <v>1977</v>
      </c>
      <c r="M31" s="79" t="s">
        <v>10927</v>
      </c>
      <c r="N31" s="80" t="s">
        <v>1510</v>
      </c>
      <c r="O31" s="80" t="s">
        <v>1510</v>
      </c>
      <c r="P31" s="69"/>
      <c r="Q31" s="69" t="s">
        <v>1063</v>
      </c>
      <c r="R31" s="69" t="s">
        <v>1063</v>
      </c>
      <c r="S31" s="69"/>
      <c r="T31" s="69"/>
      <c r="U31" s="69"/>
      <c r="V31" s="69"/>
      <c r="W31" s="69"/>
      <c r="X31" s="116"/>
      <c r="Y31" s="69"/>
      <c r="AH31" s="639">
        <f t="shared" si="0"/>
        <v>4200</v>
      </c>
      <c r="AI31" s="74">
        <f t="shared" si="1"/>
        <v>64200</v>
      </c>
    </row>
    <row r="32" spans="1:35" s="102" customFormat="1" x14ac:dyDescent="0.35">
      <c r="A32" s="69"/>
      <c r="B32" s="196" t="s">
        <v>10901</v>
      </c>
      <c r="C32" s="196" t="s">
        <v>10902</v>
      </c>
      <c r="D32" s="196" t="s">
        <v>10903</v>
      </c>
      <c r="E32" s="196" t="s">
        <v>10904</v>
      </c>
      <c r="F32" s="196"/>
      <c r="G32" s="79" t="s">
        <v>10931</v>
      </c>
      <c r="H32" s="69"/>
      <c r="I32" s="74">
        <v>30000</v>
      </c>
      <c r="J32" s="69"/>
      <c r="K32" s="69" t="s">
        <v>1063</v>
      </c>
      <c r="L32" s="69" t="s">
        <v>1063</v>
      </c>
      <c r="M32" s="69" t="s">
        <v>1063</v>
      </c>
      <c r="N32" s="69" t="s">
        <v>1063</v>
      </c>
      <c r="O32" s="80" t="s">
        <v>1510</v>
      </c>
      <c r="P32" s="69"/>
      <c r="Q32" s="69" t="s">
        <v>1063</v>
      </c>
      <c r="R32" s="69" t="s">
        <v>1063</v>
      </c>
      <c r="S32" s="69"/>
      <c r="T32" s="69"/>
      <c r="U32" s="69"/>
      <c r="V32" s="69"/>
      <c r="W32" s="69"/>
      <c r="X32" s="116"/>
      <c r="Y32" s="69"/>
      <c r="AH32" s="639">
        <f t="shared" si="0"/>
        <v>2100</v>
      </c>
      <c r="AI32" s="74">
        <f t="shared" si="1"/>
        <v>32100</v>
      </c>
    </row>
    <row r="33" spans="1:35" s="102" customFormat="1" x14ac:dyDescent="0.35">
      <c r="A33" s="69"/>
      <c r="B33" s="196" t="s">
        <v>10901</v>
      </c>
      <c r="C33" s="196" t="s">
        <v>10902</v>
      </c>
      <c r="D33" s="196" t="s">
        <v>10903</v>
      </c>
      <c r="E33" s="196" t="s">
        <v>10904</v>
      </c>
      <c r="F33" s="196"/>
      <c r="G33" s="79" t="s">
        <v>10932</v>
      </c>
      <c r="H33" s="69"/>
      <c r="I33" s="74">
        <v>30000</v>
      </c>
      <c r="J33" s="69"/>
      <c r="K33" s="69" t="s">
        <v>1063</v>
      </c>
      <c r="L33" s="69" t="s">
        <v>1063</v>
      </c>
      <c r="M33" s="69" t="s">
        <v>1063</v>
      </c>
      <c r="N33" s="69" t="s">
        <v>1063</v>
      </c>
      <c r="O33" s="80" t="s">
        <v>1510</v>
      </c>
      <c r="P33" s="69"/>
      <c r="Q33" s="69" t="s">
        <v>1063</v>
      </c>
      <c r="R33" s="69" t="s">
        <v>1063</v>
      </c>
      <c r="S33" s="69"/>
      <c r="T33" s="69"/>
      <c r="U33" s="69"/>
      <c r="V33" s="69"/>
      <c r="W33" s="69"/>
      <c r="X33" s="116"/>
      <c r="Y33" s="69"/>
      <c r="AH33" s="639">
        <f t="shared" si="0"/>
        <v>2100</v>
      </c>
      <c r="AI33" s="74">
        <f t="shared" si="1"/>
        <v>32100</v>
      </c>
    </row>
    <row r="34" spans="1:35" s="102" customFormat="1" x14ac:dyDescent="0.35">
      <c r="A34" s="69"/>
      <c r="B34" s="196" t="s">
        <v>10901</v>
      </c>
      <c r="C34" s="196" t="s">
        <v>10902</v>
      </c>
      <c r="D34" s="196" t="s">
        <v>10903</v>
      </c>
      <c r="E34" s="196" t="s">
        <v>10904</v>
      </c>
      <c r="F34" s="196"/>
      <c r="G34" s="79" t="s">
        <v>10933</v>
      </c>
      <c r="H34" s="69"/>
      <c r="I34" s="74">
        <v>60000</v>
      </c>
      <c r="J34" s="69"/>
      <c r="K34" s="69" t="s">
        <v>10934</v>
      </c>
      <c r="L34" s="69" t="s">
        <v>1063</v>
      </c>
      <c r="M34" s="69" t="s">
        <v>1063</v>
      </c>
      <c r="N34" s="80" t="s">
        <v>1510</v>
      </c>
      <c r="O34" s="80" t="s">
        <v>1510</v>
      </c>
      <c r="P34" s="69"/>
      <c r="Q34" s="69" t="s">
        <v>1063</v>
      </c>
      <c r="R34" s="69" t="s">
        <v>1063</v>
      </c>
      <c r="S34" s="69"/>
      <c r="T34" s="69"/>
      <c r="U34" s="69"/>
      <c r="V34" s="69"/>
      <c r="W34" s="69"/>
      <c r="X34" s="116"/>
      <c r="Y34" s="69"/>
      <c r="AH34" s="639">
        <f t="shared" si="0"/>
        <v>4200</v>
      </c>
      <c r="AI34" s="74">
        <f t="shared" si="1"/>
        <v>64200</v>
      </c>
    </row>
    <row r="35" spans="1:35" s="102" customFormat="1" x14ac:dyDescent="0.35">
      <c r="A35" s="69"/>
      <c r="B35" s="196" t="s">
        <v>10901</v>
      </c>
      <c r="C35" s="196" t="s">
        <v>10902</v>
      </c>
      <c r="D35" s="196" t="s">
        <v>10903</v>
      </c>
      <c r="E35" s="196" t="s">
        <v>10904</v>
      </c>
      <c r="F35" s="196"/>
      <c r="G35" s="79" t="s">
        <v>10935</v>
      </c>
      <c r="H35" s="69"/>
      <c r="I35" s="74">
        <v>30000</v>
      </c>
      <c r="J35" s="69"/>
      <c r="K35" s="69" t="s">
        <v>1063</v>
      </c>
      <c r="L35" s="69" t="s">
        <v>1063</v>
      </c>
      <c r="M35" s="69" t="s">
        <v>1063</v>
      </c>
      <c r="N35" s="69" t="s">
        <v>1063</v>
      </c>
      <c r="O35" s="80" t="s">
        <v>1510</v>
      </c>
      <c r="P35" s="69"/>
      <c r="Q35" s="69" t="s">
        <v>1063</v>
      </c>
      <c r="R35" s="69" t="s">
        <v>1063</v>
      </c>
      <c r="S35" s="69"/>
      <c r="T35" s="69"/>
      <c r="U35" s="69"/>
      <c r="V35" s="69"/>
      <c r="W35" s="69"/>
      <c r="X35" s="116"/>
      <c r="Y35" s="69"/>
      <c r="AH35" s="639">
        <f t="shared" si="0"/>
        <v>2100</v>
      </c>
      <c r="AI35" s="74">
        <f t="shared" si="1"/>
        <v>32100</v>
      </c>
    </row>
    <row r="36" spans="1:35" s="102" customFormat="1" x14ac:dyDescent="0.35">
      <c r="A36" s="69"/>
      <c r="B36" s="196" t="s">
        <v>10901</v>
      </c>
      <c r="C36" s="196" t="s">
        <v>10902</v>
      </c>
      <c r="D36" s="196" t="s">
        <v>10903</v>
      </c>
      <c r="E36" s="196" t="s">
        <v>10904</v>
      </c>
      <c r="F36" s="196"/>
      <c r="G36" s="79" t="s">
        <v>10936</v>
      </c>
      <c r="H36" s="69"/>
      <c r="I36" s="74">
        <v>30000</v>
      </c>
      <c r="J36" s="69"/>
      <c r="K36" s="69" t="s">
        <v>1063</v>
      </c>
      <c r="L36" s="69" t="s">
        <v>1063</v>
      </c>
      <c r="M36" s="69" t="s">
        <v>1063</v>
      </c>
      <c r="N36" s="69" t="s">
        <v>1063</v>
      </c>
      <c r="O36" s="80" t="s">
        <v>1510</v>
      </c>
      <c r="P36" s="69"/>
      <c r="Q36" s="69" t="s">
        <v>1063</v>
      </c>
      <c r="R36" s="69" t="s">
        <v>1063</v>
      </c>
      <c r="S36" s="69"/>
      <c r="T36" s="69"/>
      <c r="U36" s="69"/>
      <c r="V36" s="69"/>
      <c r="W36" s="69"/>
      <c r="X36" s="116"/>
      <c r="Y36" s="69"/>
      <c r="AH36" s="639">
        <f t="shared" si="0"/>
        <v>2100</v>
      </c>
      <c r="AI36" s="74">
        <f t="shared" si="1"/>
        <v>32100</v>
      </c>
    </row>
    <row r="37" spans="1:35" s="102" customFormat="1" x14ac:dyDescent="0.35">
      <c r="A37" s="69"/>
      <c r="B37" s="196" t="s">
        <v>10901</v>
      </c>
      <c r="C37" s="196" t="s">
        <v>10902</v>
      </c>
      <c r="D37" s="196" t="s">
        <v>10903</v>
      </c>
      <c r="E37" s="196" t="s">
        <v>10904</v>
      </c>
      <c r="F37" s="196"/>
      <c r="G37" s="79" t="s">
        <v>10937</v>
      </c>
      <c r="H37" s="69"/>
      <c r="I37" s="74">
        <v>60000</v>
      </c>
      <c r="J37" s="69"/>
      <c r="K37" s="69" t="s">
        <v>6212</v>
      </c>
      <c r="L37" s="69" t="s">
        <v>1063</v>
      </c>
      <c r="M37" s="69" t="s">
        <v>1063</v>
      </c>
      <c r="N37" s="80" t="s">
        <v>1510</v>
      </c>
      <c r="O37" s="80" t="s">
        <v>1510</v>
      </c>
      <c r="P37" s="69"/>
      <c r="Q37" s="69" t="s">
        <v>1063</v>
      </c>
      <c r="R37" s="69" t="s">
        <v>1063</v>
      </c>
      <c r="S37" s="69"/>
      <c r="T37" s="69"/>
      <c r="U37" s="69"/>
      <c r="V37" s="69"/>
      <c r="W37" s="69"/>
      <c r="X37" s="116"/>
      <c r="Y37" s="69"/>
      <c r="AH37" s="639">
        <f t="shared" si="0"/>
        <v>4200</v>
      </c>
      <c r="AI37" s="74">
        <f t="shared" si="1"/>
        <v>64200</v>
      </c>
    </row>
    <row r="38" spans="1:35" s="102" customFormat="1" x14ac:dyDescent="0.35">
      <c r="A38" s="69"/>
      <c r="B38" s="196" t="s">
        <v>10901</v>
      </c>
      <c r="C38" s="196" t="s">
        <v>10902</v>
      </c>
      <c r="D38" s="196" t="s">
        <v>10903</v>
      </c>
      <c r="E38" s="196" t="s">
        <v>10904</v>
      </c>
      <c r="F38" s="196"/>
      <c r="G38" s="79" t="s">
        <v>10938</v>
      </c>
      <c r="H38" s="69"/>
      <c r="I38" s="74">
        <v>30000</v>
      </c>
      <c r="J38" s="69"/>
      <c r="K38" s="69" t="s">
        <v>1063</v>
      </c>
      <c r="L38" s="75" t="s">
        <v>1063</v>
      </c>
      <c r="M38" s="79" t="s">
        <v>1063</v>
      </c>
      <c r="N38" s="80" t="s">
        <v>1063</v>
      </c>
      <c r="O38" s="80" t="s">
        <v>1510</v>
      </c>
      <c r="P38" s="69"/>
      <c r="Q38" s="69" t="s">
        <v>1063</v>
      </c>
      <c r="R38" s="69" t="s">
        <v>1063</v>
      </c>
      <c r="S38" s="69"/>
      <c r="T38" s="69"/>
      <c r="U38" s="69"/>
      <c r="V38" s="69"/>
      <c r="W38" s="69"/>
      <c r="X38" s="116"/>
      <c r="Y38" s="69"/>
      <c r="AH38" s="639">
        <f t="shared" si="0"/>
        <v>2100</v>
      </c>
      <c r="AI38" s="74">
        <f t="shared" si="1"/>
        <v>32100</v>
      </c>
    </row>
    <row r="39" spans="1:35" s="102" customFormat="1" x14ac:dyDescent="0.35">
      <c r="A39" s="69"/>
      <c r="B39" s="196" t="s">
        <v>10901</v>
      </c>
      <c r="C39" s="196" t="s">
        <v>10902</v>
      </c>
      <c r="D39" s="196" t="s">
        <v>10903</v>
      </c>
      <c r="E39" s="196" t="s">
        <v>10904</v>
      </c>
      <c r="F39" s="196"/>
      <c r="G39" s="79" t="s">
        <v>10939</v>
      </c>
      <c r="H39" s="69"/>
      <c r="I39" s="74">
        <v>60000</v>
      </c>
      <c r="J39" s="69"/>
      <c r="K39" s="69" t="s">
        <v>1562</v>
      </c>
      <c r="L39" s="75">
        <v>2015</v>
      </c>
      <c r="M39" s="79" t="s">
        <v>10940</v>
      </c>
      <c r="N39" s="80" t="s">
        <v>10941</v>
      </c>
      <c r="O39" s="80" t="s">
        <v>1510</v>
      </c>
      <c r="P39" s="69"/>
      <c r="Q39" s="69" t="s">
        <v>1063</v>
      </c>
      <c r="R39" s="69" t="s">
        <v>1063</v>
      </c>
      <c r="S39" s="69"/>
      <c r="T39" s="69"/>
      <c r="U39" s="69"/>
      <c r="V39" s="69"/>
      <c r="W39" s="69"/>
      <c r="X39" s="116"/>
      <c r="Y39" s="69"/>
      <c r="AH39" s="639">
        <f t="shared" si="0"/>
        <v>4200</v>
      </c>
      <c r="AI39" s="74">
        <f t="shared" si="1"/>
        <v>64200</v>
      </c>
    </row>
    <row r="40" spans="1:35" s="102" customFormat="1" x14ac:dyDescent="0.35">
      <c r="A40" s="69"/>
      <c r="B40" s="196" t="s">
        <v>10901</v>
      </c>
      <c r="C40" s="196" t="s">
        <v>10902</v>
      </c>
      <c r="D40" s="196" t="s">
        <v>10903</v>
      </c>
      <c r="E40" s="196" t="s">
        <v>10904</v>
      </c>
      <c r="F40" s="196"/>
      <c r="G40" s="79" t="s">
        <v>10942</v>
      </c>
      <c r="H40" s="69"/>
      <c r="I40" s="74">
        <v>30000</v>
      </c>
      <c r="J40" s="69"/>
      <c r="K40" s="69" t="s">
        <v>1063</v>
      </c>
      <c r="L40" s="69" t="s">
        <v>1063</v>
      </c>
      <c r="M40" s="69" t="s">
        <v>1063</v>
      </c>
      <c r="N40" s="69" t="s">
        <v>1063</v>
      </c>
      <c r="O40" s="69" t="s">
        <v>1063</v>
      </c>
      <c r="P40" s="69"/>
      <c r="Q40" s="69" t="s">
        <v>1063</v>
      </c>
      <c r="R40" s="69" t="s">
        <v>1063</v>
      </c>
      <c r="S40" s="69"/>
      <c r="T40" s="69"/>
      <c r="U40" s="69"/>
      <c r="V40" s="69"/>
      <c r="W40" s="69"/>
      <c r="X40" s="116"/>
      <c r="Y40" s="69"/>
      <c r="AH40" s="639">
        <f t="shared" si="0"/>
        <v>2100</v>
      </c>
      <c r="AI40" s="74">
        <f t="shared" si="1"/>
        <v>32100</v>
      </c>
    </row>
    <row r="41" spans="1:35" s="102" customFormat="1" x14ac:dyDescent="0.35">
      <c r="A41" s="69"/>
      <c r="B41" s="196" t="s">
        <v>10901</v>
      </c>
      <c r="C41" s="196" t="s">
        <v>10902</v>
      </c>
      <c r="D41" s="196" t="s">
        <v>10903</v>
      </c>
      <c r="E41" s="196" t="s">
        <v>10904</v>
      </c>
      <c r="F41" s="196"/>
      <c r="G41" s="79" t="s">
        <v>10943</v>
      </c>
      <c r="H41" s="69"/>
      <c r="I41" s="74">
        <v>30000</v>
      </c>
      <c r="J41" s="69"/>
      <c r="K41" s="69" t="s">
        <v>1063</v>
      </c>
      <c r="L41" s="69" t="s">
        <v>1063</v>
      </c>
      <c r="M41" s="69" t="s">
        <v>1063</v>
      </c>
      <c r="N41" s="69" t="s">
        <v>1063</v>
      </c>
      <c r="O41" s="69" t="s">
        <v>1063</v>
      </c>
      <c r="P41" s="69"/>
      <c r="Q41" s="69" t="s">
        <v>1063</v>
      </c>
      <c r="R41" s="69" t="s">
        <v>1063</v>
      </c>
      <c r="S41" s="69"/>
      <c r="T41" s="69"/>
      <c r="U41" s="69"/>
      <c r="V41" s="69"/>
      <c r="W41" s="69"/>
      <c r="X41" s="116"/>
      <c r="Y41" s="69"/>
      <c r="AH41" s="639">
        <f t="shared" si="0"/>
        <v>2100</v>
      </c>
      <c r="AI41" s="74">
        <f t="shared" si="1"/>
        <v>32100</v>
      </c>
    </row>
    <row r="42" spans="1:35" s="102" customFormat="1" x14ac:dyDescent="0.35">
      <c r="A42" s="69"/>
      <c r="B42" s="196" t="s">
        <v>10901</v>
      </c>
      <c r="C42" s="196" t="s">
        <v>10902</v>
      </c>
      <c r="D42" s="196" t="s">
        <v>10903</v>
      </c>
      <c r="E42" s="196" t="s">
        <v>10904</v>
      </c>
      <c r="F42" s="196"/>
      <c r="G42" s="79" t="s">
        <v>10944</v>
      </c>
      <c r="H42" s="69"/>
      <c r="I42" s="74">
        <v>30000</v>
      </c>
      <c r="J42" s="69"/>
      <c r="K42" s="69" t="s">
        <v>1063</v>
      </c>
      <c r="L42" s="69" t="s">
        <v>1063</v>
      </c>
      <c r="M42" s="69" t="s">
        <v>1063</v>
      </c>
      <c r="N42" s="69" t="s">
        <v>1063</v>
      </c>
      <c r="O42" s="69" t="s">
        <v>1063</v>
      </c>
      <c r="P42" s="69"/>
      <c r="Q42" s="69" t="s">
        <v>1063</v>
      </c>
      <c r="R42" s="69" t="s">
        <v>1063</v>
      </c>
      <c r="S42" s="69"/>
      <c r="T42" s="69"/>
      <c r="U42" s="69"/>
      <c r="V42" s="69"/>
      <c r="W42" s="69"/>
      <c r="X42" s="116"/>
      <c r="Y42" s="69"/>
      <c r="AH42" s="639">
        <f t="shared" si="0"/>
        <v>2100</v>
      </c>
      <c r="AI42" s="74">
        <f t="shared" si="1"/>
        <v>32100</v>
      </c>
    </row>
    <row r="43" spans="1:35" s="102" customFormat="1" x14ac:dyDescent="0.35">
      <c r="A43" s="69"/>
      <c r="B43" s="196" t="s">
        <v>10901</v>
      </c>
      <c r="C43" s="196" t="s">
        <v>10902</v>
      </c>
      <c r="D43" s="196" t="s">
        <v>10903</v>
      </c>
      <c r="E43" s="196" t="s">
        <v>10904</v>
      </c>
      <c r="F43" s="196"/>
      <c r="G43" s="79" t="s">
        <v>10945</v>
      </c>
      <c r="H43" s="69"/>
      <c r="I43" s="74">
        <v>30000</v>
      </c>
      <c r="J43" s="69"/>
      <c r="K43" s="69" t="s">
        <v>1063</v>
      </c>
      <c r="L43" s="69" t="s">
        <v>1063</v>
      </c>
      <c r="M43" s="69" t="s">
        <v>1063</v>
      </c>
      <c r="N43" s="69" t="s">
        <v>1063</v>
      </c>
      <c r="O43" s="69" t="s">
        <v>1063</v>
      </c>
      <c r="P43" s="69"/>
      <c r="Q43" s="69" t="s">
        <v>1063</v>
      </c>
      <c r="R43" s="69" t="s">
        <v>1063</v>
      </c>
      <c r="S43" s="69"/>
      <c r="T43" s="69"/>
      <c r="U43" s="69"/>
      <c r="V43" s="69"/>
      <c r="W43" s="69"/>
      <c r="X43" s="116"/>
      <c r="Y43" s="69"/>
      <c r="AH43" s="639">
        <f t="shared" si="0"/>
        <v>2100</v>
      </c>
      <c r="AI43" s="74">
        <f t="shared" si="1"/>
        <v>32100</v>
      </c>
    </row>
    <row r="44" spans="1:35" s="102" customFormat="1" x14ac:dyDescent="0.35">
      <c r="A44" s="69"/>
      <c r="B44" s="196" t="s">
        <v>10901</v>
      </c>
      <c r="C44" s="196" t="s">
        <v>10902</v>
      </c>
      <c r="D44" s="196" t="s">
        <v>10903</v>
      </c>
      <c r="E44" s="196" t="s">
        <v>10904</v>
      </c>
      <c r="F44" s="196"/>
      <c r="G44" s="79" t="s">
        <v>10946</v>
      </c>
      <c r="H44" s="69"/>
      <c r="I44" s="74">
        <v>30000</v>
      </c>
      <c r="J44" s="69"/>
      <c r="K44" s="69" t="s">
        <v>2394</v>
      </c>
      <c r="L44" s="75">
        <v>2012</v>
      </c>
      <c r="M44" s="69" t="s">
        <v>1063</v>
      </c>
      <c r="N44" s="80" t="s">
        <v>10947</v>
      </c>
      <c r="O44" s="69" t="s">
        <v>1063</v>
      </c>
      <c r="P44" s="69"/>
      <c r="Q44" s="69" t="s">
        <v>1063</v>
      </c>
      <c r="R44" s="69" t="s">
        <v>1063</v>
      </c>
      <c r="S44" s="69"/>
      <c r="T44" s="69"/>
      <c r="U44" s="69"/>
      <c r="V44" s="69"/>
      <c r="W44" s="69"/>
      <c r="X44" s="116"/>
      <c r="Y44" s="69"/>
      <c r="AH44" s="639">
        <f t="shared" si="0"/>
        <v>2100</v>
      </c>
      <c r="AI44" s="74">
        <f t="shared" si="1"/>
        <v>32100</v>
      </c>
    </row>
    <row r="45" spans="1:35" s="102" customFormat="1" x14ac:dyDescent="0.35">
      <c r="A45" s="69"/>
      <c r="B45" s="196" t="s">
        <v>10901</v>
      </c>
      <c r="C45" s="196" t="s">
        <v>10902</v>
      </c>
      <c r="D45" s="196" t="s">
        <v>10903</v>
      </c>
      <c r="E45" s="196" t="s">
        <v>10904</v>
      </c>
      <c r="F45" s="196"/>
      <c r="G45" s="79" t="s">
        <v>10948</v>
      </c>
      <c r="H45" s="69"/>
      <c r="I45" s="74">
        <v>30000</v>
      </c>
      <c r="J45" s="69"/>
      <c r="K45" s="69" t="s">
        <v>2394</v>
      </c>
      <c r="L45" s="75">
        <v>2012</v>
      </c>
      <c r="M45" s="69" t="s">
        <v>1063</v>
      </c>
      <c r="N45" s="80" t="s">
        <v>10947</v>
      </c>
      <c r="O45" s="69" t="s">
        <v>1063</v>
      </c>
      <c r="P45" s="69"/>
      <c r="Q45" s="69" t="s">
        <v>1063</v>
      </c>
      <c r="R45" s="69" t="s">
        <v>1063</v>
      </c>
      <c r="S45" s="69"/>
      <c r="T45" s="69"/>
      <c r="U45" s="69"/>
      <c r="V45" s="69"/>
      <c r="W45" s="69"/>
      <c r="X45" s="116"/>
      <c r="Y45" s="69"/>
      <c r="AH45" s="639">
        <f t="shared" si="0"/>
        <v>2100</v>
      </c>
      <c r="AI45" s="74">
        <f t="shared" si="1"/>
        <v>32100</v>
      </c>
    </row>
    <row r="46" spans="1:35" s="102" customFormat="1" x14ac:dyDescent="0.35">
      <c r="A46" s="69"/>
      <c r="B46" s="196" t="s">
        <v>10901</v>
      </c>
      <c r="C46" s="196" t="s">
        <v>10902</v>
      </c>
      <c r="D46" s="196" t="s">
        <v>10903</v>
      </c>
      <c r="E46" s="196" t="s">
        <v>10904</v>
      </c>
      <c r="F46" s="196"/>
      <c r="G46" s="79" t="s">
        <v>10949</v>
      </c>
      <c r="H46" s="69"/>
      <c r="I46" s="74">
        <v>30000</v>
      </c>
      <c r="J46" s="69"/>
      <c r="K46" s="69" t="s">
        <v>1063</v>
      </c>
      <c r="L46" s="69" t="s">
        <v>1063</v>
      </c>
      <c r="M46" s="69" t="s">
        <v>1063</v>
      </c>
      <c r="N46" s="69" t="s">
        <v>1063</v>
      </c>
      <c r="O46" s="69" t="s">
        <v>1063</v>
      </c>
      <c r="P46" s="69"/>
      <c r="Q46" s="69" t="s">
        <v>1063</v>
      </c>
      <c r="R46" s="69" t="s">
        <v>1063</v>
      </c>
      <c r="S46" s="69"/>
      <c r="T46" s="69"/>
      <c r="U46" s="69"/>
      <c r="V46" s="69"/>
      <c r="W46" s="69"/>
      <c r="X46" s="116"/>
      <c r="Y46" s="69"/>
      <c r="AH46" s="639">
        <f t="shared" si="0"/>
        <v>2100</v>
      </c>
      <c r="AI46" s="74">
        <f t="shared" si="1"/>
        <v>32100</v>
      </c>
    </row>
    <row r="47" spans="1:35" s="102" customFormat="1" x14ac:dyDescent="0.35">
      <c r="A47" s="69"/>
      <c r="B47" s="196" t="s">
        <v>10901</v>
      </c>
      <c r="C47" s="196" t="s">
        <v>10902</v>
      </c>
      <c r="D47" s="196" t="s">
        <v>10903</v>
      </c>
      <c r="E47" s="196" t="s">
        <v>10904</v>
      </c>
      <c r="F47" s="196"/>
      <c r="G47" s="79" t="s">
        <v>10950</v>
      </c>
      <c r="H47" s="69"/>
      <c r="I47" s="74">
        <v>30000</v>
      </c>
      <c r="J47" s="69"/>
      <c r="K47" s="69" t="s">
        <v>933</v>
      </c>
      <c r="L47" s="75" t="s">
        <v>1063</v>
      </c>
      <c r="M47" s="102" t="s">
        <v>1063</v>
      </c>
      <c r="N47" s="79" t="s">
        <v>1063</v>
      </c>
      <c r="O47" s="69" t="s">
        <v>1063</v>
      </c>
      <c r="P47" s="69"/>
      <c r="Q47" s="75" t="s">
        <v>967</v>
      </c>
      <c r="R47" s="69" t="s">
        <v>4308</v>
      </c>
      <c r="S47" s="69"/>
      <c r="T47" s="69"/>
      <c r="U47" s="69"/>
      <c r="V47" s="69"/>
      <c r="W47" s="69"/>
      <c r="X47" s="116"/>
      <c r="Y47" s="69"/>
      <c r="AH47" s="639">
        <f t="shared" si="0"/>
        <v>2100</v>
      </c>
      <c r="AI47" s="74">
        <f t="shared" si="1"/>
        <v>32100</v>
      </c>
    </row>
    <row r="48" spans="1:35" s="102" customFormat="1" x14ac:dyDescent="0.35">
      <c r="A48" s="69"/>
      <c r="B48" s="196"/>
      <c r="C48" s="196"/>
      <c r="D48" s="196"/>
      <c r="E48" s="196"/>
      <c r="F48" s="196"/>
      <c r="G48" s="93" t="s">
        <v>994</v>
      </c>
      <c r="H48" s="86"/>
      <c r="I48" s="87">
        <f>SUM(I20:I47)</f>
        <v>1050000</v>
      </c>
      <c r="J48" s="69"/>
      <c r="K48" s="69"/>
      <c r="L48" s="75"/>
      <c r="N48" s="79"/>
      <c r="O48" s="69"/>
      <c r="P48" s="69"/>
      <c r="Q48" s="75"/>
      <c r="R48" s="69"/>
      <c r="S48" s="69"/>
      <c r="T48" s="69"/>
      <c r="U48" s="69"/>
      <c r="V48" s="69"/>
      <c r="W48" s="69"/>
      <c r="X48" s="116"/>
      <c r="Y48" s="69"/>
      <c r="AH48" s="639">
        <f t="shared" si="0"/>
        <v>73500</v>
      </c>
      <c r="AI48" s="87">
        <f t="shared" si="1"/>
        <v>1123500</v>
      </c>
    </row>
    <row r="49" spans="1:35" s="64" customFormat="1" x14ac:dyDescent="0.35">
      <c r="G49" s="66" t="s">
        <v>1833</v>
      </c>
      <c r="I49" s="67"/>
      <c r="L49" s="68"/>
      <c r="M49" s="97"/>
      <c r="N49" s="127"/>
      <c r="O49" s="68"/>
      <c r="Q49" s="68"/>
      <c r="AG49" s="115"/>
      <c r="AH49" s="639">
        <f t="shared" si="0"/>
        <v>0</v>
      </c>
      <c r="AI49" s="67">
        <f t="shared" si="1"/>
        <v>0</v>
      </c>
    </row>
    <row r="50" spans="1:35" s="102" customFormat="1" x14ac:dyDescent="0.35">
      <c r="A50" s="83"/>
      <c r="B50" s="196" t="s">
        <v>10901</v>
      </c>
      <c r="C50" s="196" t="s">
        <v>10902</v>
      </c>
      <c r="D50" s="196" t="s">
        <v>10903</v>
      </c>
      <c r="E50" s="196" t="s">
        <v>10904</v>
      </c>
      <c r="F50" s="447"/>
      <c r="G50" s="448" t="s">
        <v>5310</v>
      </c>
      <c r="H50" s="83"/>
      <c r="I50" s="274">
        <v>330000</v>
      </c>
      <c r="J50" s="83"/>
      <c r="K50" s="69" t="s">
        <v>1063</v>
      </c>
      <c r="L50" s="69" t="s">
        <v>1063</v>
      </c>
      <c r="M50" s="69" t="s">
        <v>1063</v>
      </c>
      <c r="N50" s="69" t="s">
        <v>1063</v>
      </c>
      <c r="O50" s="69" t="s">
        <v>1063</v>
      </c>
      <c r="P50" s="69"/>
      <c r="Q50" s="69" t="s">
        <v>1063</v>
      </c>
      <c r="R50" s="69" t="s">
        <v>1063</v>
      </c>
      <c r="S50" s="83"/>
      <c r="T50" s="83"/>
      <c r="U50" s="83"/>
      <c r="V50" s="83"/>
      <c r="W50" s="83"/>
      <c r="X50" s="275"/>
      <c r="Y50" s="83"/>
      <c r="AH50" s="639">
        <f t="shared" si="0"/>
        <v>23100.000000000004</v>
      </c>
      <c r="AI50" s="274">
        <f t="shared" si="1"/>
        <v>353100</v>
      </c>
    </row>
    <row r="51" spans="1:35" s="102" customFormat="1" x14ac:dyDescent="0.35">
      <c r="A51" s="69"/>
      <c r="B51" s="196" t="s">
        <v>10901</v>
      </c>
      <c r="C51" s="196" t="s">
        <v>10902</v>
      </c>
      <c r="D51" s="196" t="s">
        <v>10903</v>
      </c>
      <c r="E51" s="196" t="s">
        <v>10904</v>
      </c>
      <c r="F51" s="447"/>
      <c r="G51" s="448" t="s">
        <v>10951</v>
      </c>
      <c r="H51" s="69"/>
      <c r="I51" s="74">
        <v>500000</v>
      </c>
      <c r="J51" s="69"/>
      <c r="K51" s="69" t="s">
        <v>1063</v>
      </c>
      <c r="L51" s="69" t="s">
        <v>1063</v>
      </c>
      <c r="M51" s="69" t="s">
        <v>1063</v>
      </c>
      <c r="N51" s="69" t="s">
        <v>1063</v>
      </c>
      <c r="O51" s="69" t="s">
        <v>1063</v>
      </c>
      <c r="P51" s="69"/>
      <c r="Q51" s="69" t="s">
        <v>1063</v>
      </c>
      <c r="R51" s="69" t="s">
        <v>1063</v>
      </c>
      <c r="S51" s="69"/>
      <c r="T51" s="69"/>
      <c r="U51" s="69"/>
      <c r="V51" s="69"/>
      <c r="W51" s="69"/>
      <c r="X51" s="116"/>
      <c r="Y51" s="69"/>
      <c r="AH51" s="639">
        <f t="shared" si="0"/>
        <v>35000</v>
      </c>
      <c r="AI51" s="74">
        <f t="shared" si="1"/>
        <v>535000</v>
      </c>
    </row>
    <row r="52" spans="1:35" s="102" customFormat="1" x14ac:dyDescent="0.35">
      <c r="A52" s="69"/>
      <c r="B52" s="196" t="s">
        <v>10901</v>
      </c>
      <c r="C52" s="196" t="s">
        <v>10902</v>
      </c>
      <c r="D52" s="196" t="s">
        <v>10903</v>
      </c>
      <c r="E52" s="196" t="s">
        <v>10904</v>
      </c>
      <c r="F52" s="447"/>
      <c r="G52" s="448" t="s">
        <v>10952</v>
      </c>
      <c r="H52" s="69"/>
      <c r="I52" s="74">
        <v>510000</v>
      </c>
      <c r="J52" s="69"/>
      <c r="K52" s="69" t="s">
        <v>1063</v>
      </c>
      <c r="L52" s="69" t="s">
        <v>1063</v>
      </c>
      <c r="M52" s="69" t="s">
        <v>1063</v>
      </c>
      <c r="N52" s="69" t="s">
        <v>1063</v>
      </c>
      <c r="O52" s="69" t="s">
        <v>1063</v>
      </c>
      <c r="P52" s="69"/>
      <c r="Q52" s="69" t="s">
        <v>1063</v>
      </c>
      <c r="R52" s="69" t="s">
        <v>1063</v>
      </c>
      <c r="S52" s="69"/>
      <c r="T52" s="69"/>
      <c r="U52" s="69"/>
      <c r="V52" s="69"/>
      <c r="W52" s="69"/>
      <c r="X52" s="116"/>
      <c r="Y52" s="69"/>
      <c r="AH52" s="639">
        <f t="shared" si="0"/>
        <v>35700</v>
      </c>
      <c r="AI52" s="74">
        <f t="shared" si="1"/>
        <v>545700</v>
      </c>
    </row>
    <row r="53" spans="1:35" s="102" customFormat="1" x14ac:dyDescent="0.35">
      <c r="A53" s="69"/>
      <c r="B53" s="196" t="s">
        <v>10901</v>
      </c>
      <c r="C53" s="196" t="s">
        <v>10902</v>
      </c>
      <c r="D53" s="196" t="s">
        <v>10903</v>
      </c>
      <c r="E53" s="196" t="s">
        <v>10904</v>
      </c>
      <c r="F53" s="447"/>
      <c r="G53" s="448" t="s">
        <v>10953</v>
      </c>
      <c r="H53" s="69"/>
      <c r="I53" s="74">
        <v>330000</v>
      </c>
      <c r="J53" s="69"/>
      <c r="K53" s="102" t="s">
        <v>1063</v>
      </c>
      <c r="L53" s="102" t="s">
        <v>1063</v>
      </c>
      <c r="M53" s="102" t="s">
        <v>1063</v>
      </c>
      <c r="N53" s="102" t="s">
        <v>1063</v>
      </c>
      <c r="O53" s="102" t="s">
        <v>1063</v>
      </c>
      <c r="Q53" s="102" t="s">
        <v>1063</v>
      </c>
      <c r="R53" s="102" t="s">
        <v>1063</v>
      </c>
      <c r="S53" s="69"/>
      <c r="T53" s="69"/>
      <c r="U53" s="69"/>
      <c r="V53" s="69"/>
      <c r="W53" s="69"/>
      <c r="X53" s="116"/>
      <c r="Y53" s="69"/>
      <c r="AH53" s="639">
        <f t="shared" si="0"/>
        <v>23100.000000000004</v>
      </c>
      <c r="AI53" s="74">
        <f t="shared" si="1"/>
        <v>353100</v>
      </c>
    </row>
    <row r="54" spans="1:35" s="102" customFormat="1" x14ac:dyDescent="0.35">
      <c r="A54" s="69"/>
      <c r="B54" s="196"/>
      <c r="C54" s="196"/>
      <c r="D54" s="196"/>
      <c r="E54" s="196"/>
      <c r="F54" s="447"/>
      <c r="G54" s="449" t="s">
        <v>994</v>
      </c>
      <c r="H54" s="86"/>
      <c r="I54" s="87">
        <f>SUM(I50:I53)</f>
        <v>1670000</v>
      </c>
      <c r="J54" s="69"/>
      <c r="S54" s="69"/>
      <c r="T54" s="69"/>
      <c r="U54" s="69"/>
      <c r="V54" s="69"/>
      <c r="W54" s="69"/>
      <c r="X54" s="116"/>
      <c r="Y54" s="69"/>
      <c r="AH54" s="639">
        <f t="shared" si="0"/>
        <v>116900.00000000001</v>
      </c>
      <c r="AI54" s="87">
        <f t="shared" si="1"/>
        <v>1786900</v>
      </c>
    </row>
    <row r="55" spans="1:35" s="102" customFormat="1" x14ac:dyDescent="0.35">
      <c r="A55" s="64"/>
      <c r="B55" s="64"/>
      <c r="C55" s="64"/>
      <c r="D55" s="64"/>
      <c r="E55" s="64"/>
      <c r="F55" s="64"/>
      <c r="G55" s="96" t="s">
        <v>1829</v>
      </c>
      <c r="H55" s="64"/>
      <c r="I55" s="67"/>
      <c r="J55" s="64"/>
      <c r="K55" s="64"/>
      <c r="L55" s="68"/>
      <c r="M55" s="97"/>
      <c r="N55" s="127"/>
      <c r="O55" s="68"/>
      <c r="P55" s="64"/>
      <c r="Q55" s="68"/>
      <c r="R55" s="64"/>
      <c r="S55" s="64"/>
      <c r="T55" s="64"/>
      <c r="U55" s="64"/>
      <c r="V55" s="64"/>
      <c r="W55" s="64"/>
      <c r="X55" s="115"/>
      <c r="Y55" s="64"/>
      <c r="AH55" s="639">
        <f t="shared" si="0"/>
        <v>0</v>
      </c>
      <c r="AI55" s="67">
        <f t="shared" si="1"/>
        <v>0</v>
      </c>
    </row>
    <row r="56" spans="1:35" s="102" customFormat="1" x14ac:dyDescent="0.35">
      <c r="A56" s="69"/>
      <c r="B56" s="196" t="s">
        <v>10901</v>
      </c>
      <c r="C56" s="196" t="s">
        <v>10902</v>
      </c>
      <c r="D56" s="196" t="s">
        <v>10903</v>
      </c>
      <c r="E56" s="196" t="s">
        <v>10904</v>
      </c>
      <c r="F56" s="196"/>
      <c r="G56" s="79" t="s">
        <v>10954</v>
      </c>
      <c r="H56" s="69"/>
      <c r="I56" s="74">
        <v>40000</v>
      </c>
      <c r="J56" s="69"/>
      <c r="K56" s="69" t="s">
        <v>1063</v>
      </c>
      <c r="L56" s="69" t="s">
        <v>1063</v>
      </c>
      <c r="M56" s="69" t="s">
        <v>1063</v>
      </c>
      <c r="N56" s="69" t="s">
        <v>1063</v>
      </c>
      <c r="O56" s="69" t="s">
        <v>1063</v>
      </c>
      <c r="P56" s="69"/>
      <c r="Q56" s="69" t="s">
        <v>1063</v>
      </c>
      <c r="R56" s="69" t="s">
        <v>1063</v>
      </c>
      <c r="S56" s="69"/>
      <c r="T56" s="69"/>
      <c r="U56" s="69"/>
      <c r="V56" s="69"/>
      <c r="W56" s="69"/>
      <c r="X56" s="116"/>
      <c r="Y56" s="69"/>
      <c r="AH56" s="639">
        <f t="shared" si="0"/>
        <v>2800.0000000000005</v>
      </c>
      <c r="AI56" s="74">
        <f t="shared" si="1"/>
        <v>42800</v>
      </c>
    </row>
    <row r="57" spans="1:35" s="102" customFormat="1" x14ac:dyDescent="0.35">
      <c r="A57" s="69"/>
      <c r="B57" s="196" t="s">
        <v>10901</v>
      </c>
      <c r="C57" s="196" t="s">
        <v>10902</v>
      </c>
      <c r="D57" s="196" t="s">
        <v>10903</v>
      </c>
      <c r="E57" s="196" t="s">
        <v>10904</v>
      </c>
      <c r="F57" s="196"/>
      <c r="G57" s="79" t="s">
        <v>10955</v>
      </c>
      <c r="H57" s="69"/>
      <c r="I57" s="74">
        <v>40000</v>
      </c>
      <c r="J57" s="69"/>
      <c r="K57" s="69" t="s">
        <v>1063</v>
      </c>
      <c r="L57" s="69" t="s">
        <v>1063</v>
      </c>
      <c r="M57" s="69" t="s">
        <v>1063</v>
      </c>
      <c r="N57" s="69" t="s">
        <v>1063</v>
      </c>
      <c r="O57" s="69" t="s">
        <v>1063</v>
      </c>
      <c r="P57" s="69"/>
      <c r="Q57" s="69" t="s">
        <v>1063</v>
      </c>
      <c r="R57" s="69" t="s">
        <v>1063</v>
      </c>
      <c r="S57" s="69"/>
      <c r="T57" s="69"/>
      <c r="U57" s="69"/>
      <c r="V57" s="69"/>
      <c r="W57" s="69"/>
      <c r="X57" s="116"/>
      <c r="Y57" s="69"/>
      <c r="AH57" s="639">
        <f t="shared" si="0"/>
        <v>2800.0000000000005</v>
      </c>
      <c r="AI57" s="74">
        <f t="shared" si="1"/>
        <v>42800</v>
      </c>
    </row>
    <row r="58" spans="1:35" s="102" customFormat="1" x14ac:dyDescent="0.35">
      <c r="A58" s="69"/>
      <c r="B58" s="196" t="s">
        <v>10901</v>
      </c>
      <c r="C58" s="196" t="s">
        <v>10902</v>
      </c>
      <c r="D58" s="196" t="s">
        <v>10903</v>
      </c>
      <c r="E58" s="196" t="s">
        <v>10904</v>
      </c>
      <c r="F58" s="196"/>
      <c r="G58" s="79" t="s">
        <v>10956</v>
      </c>
      <c r="H58" s="69"/>
      <c r="I58" s="74">
        <v>40000</v>
      </c>
      <c r="J58" s="69"/>
      <c r="K58" s="69" t="s">
        <v>1063</v>
      </c>
      <c r="L58" s="69" t="s">
        <v>1063</v>
      </c>
      <c r="M58" s="69" t="s">
        <v>1063</v>
      </c>
      <c r="N58" s="69" t="s">
        <v>1063</v>
      </c>
      <c r="O58" s="69" t="s">
        <v>1063</v>
      </c>
      <c r="P58" s="69"/>
      <c r="Q58" s="69" t="s">
        <v>1063</v>
      </c>
      <c r="R58" s="69" t="s">
        <v>1063</v>
      </c>
      <c r="S58" s="69"/>
      <c r="T58" s="69"/>
      <c r="U58" s="69"/>
      <c r="V58" s="69"/>
      <c r="W58" s="69"/>
      <c r="X58" s="116"/>
      <c r="Y58" s="69"/>
      <c r="AH58" s="639">
        <f t="shared" si="0"/>
        <v>2800.0000000000005</v>
      </c>
      <c r="AI58" s="74">
        <f t="shared" si="1"/>
        <v>42800</v>
      </c>
    </row>
    <row r="59" spans="1:35" s="102" customFormat="1" x14ac:dyDescent="0.35">
      <c r="A59" s="69"/>
      <c r="B59" s="196" t="s">
        <v>10901</v>
      </c>
      <c r="C59" s="196" t="s">
        <v>10902</v>
      </c>
      <c r="D59" s="196" t="s">
        <v>10903</v>
      </c>
      <c r="E59" s="196" t="s">
        <v>10904</v>
      </c>
      <c r="F59" s="196"/>
      <c r="G59" s="79" t="s">
        <v>10957</v>
      </c>
      <c r="H59" s="69"/>
      <c r="I59" s="74">
        <v>40000</v>
      </c>
      <c r="J59" s="69"/>
      <c r="K59" s="102" t="s">
        <v>1063</v>
      </c>
      <c r="L59" s="102" t="s">
        <v>1063</v>
      </c>
      <c r="M59" s="102" t="s">
        <v>1063</v>
      </c>
      <c r="N59" s="102" t="s">
        <v>1063</v>
      </c>
      <c r="O59" s="102" t="s">
        <v>1063</v>
      </c>
      <c r="P59" s="69"/>
      <c r="Q59" s="102" t="s">
        <v>1063</v>
      </c>
      <c r="R59" s="102" t="s">
        <v>1063</v>
      </c>
      <c r="S59" s="69"/>
      <c r="T59" s="69"/>
      <c r="U59" s="69"/>
      <c r="V59" s="69"/>
      <c r="W59" s="69"/>
      <c r="X59" s="116"/>
      <c r="Y59" s="69"/>
      <c r="AH59" s="639">
        <f t="shared" si="0"/>
        <v>2800.0000000000005</v>
      </c>
      <c r="AI59" s="74">
        <f t="shared" si="1"/>
        <v>42800</v>
      </c>
    </row>
    <row r="60" spans="1:35" s="102" customFormat="1" x14ac:dyDescent="0.35">
      <c r="A60" s="69"/>
      <c r="B60" s="196"/>
      <c r="C60" s="196"/>
      <c r="D60" s="196"/>
      <c r="E60" s="196"/>
      <c r="F60" s="196"/>
      <c r="G60" s="93" t="s">
        <v>994</v>
      </c>
      <c r="H60" s="86"/>
      <c r="I60" s="87">
        <f>SUM(I56:I59)</f>
        <v>160000</v>
      </c>
      <c r="J60" s="69"/>
      <c r="P60" s="69"/>
      <c r="S60" s="69"/>
      <c r="T60" s="69"/>
      <c r="U60" s="69"/>
      <c r="V60" s="69"/>
      <c r="W60" s="69"/>
      <c r="X60" s="116"/>
      <c r="Y60" s="116"/>
      <c r="AH60" s="639">
        <f t="shared" si="0"/>
        <v>11200.000000000002</v>
      </c>
      <c r="AI60" s="87">
        <f t="shared" si="1"/>
        <v>171200</v>
      </c>
    </row>
    <row r="61" spans="1:35" x14ac:dyDescent="0.35">
      <c r="A61" s="64"/>
      <c r="B61" s="64"/>
      <c r="C61" s="64"/>
      <c r="D61" s="64"/>
      <c r="E61" s="64"/>
      <c r="F61" s="64"/>
      <c r="G61" s="66" t="s">
        <v>1842</v>
      </c>
      <c r="H61" s="64"/>
      <c r="I61" s="67"/>
      <c r="J61" s="64"/>
      <c r="K61" s="64"/>
      <c r="L61" s="68"/>
      <c r="M61" s="68"/>
      <c r="N61" s="68"/>
      <c r="O61" s="68"/>
      <c r="P61" s="64"/>
      <c r="Q61" s="64"/>
      <c r="R61" s="68"/>
      <c r="S61" s="64"/>
      <c r="T61" s="64"/>
      <c r="U61" s="64"/>
      <c r="V61" s="64"/>
      <c r="W61" s="64"/>
      <c r="X61" s="115"/>
      <c r="Y61" s="115"/>
      <c r="AH61" s="639">
        <f t="shared" si="0"/>
        <v>0</v>
      </c>
      <c r="AI61" s="67">
        <f t="shared" si="1"/>
        <v>0</v>
      </c>
    </row>
    <row r="62" spans="1:35" x14ac:dyDescent="0.35">
      <c r="A62" s="76"/>
      <c r="B62" s="196" t="s">
        <v>10901</v>
      </c>
      <c r="C62" s="196" t="s">
        <v>10902</v>
      </c>
      <c r="D62" s="196" t="s">
        <v>10903</v>
      </c>
      <c r="E62" s="196" t="s">
        <v>10904</v>
      </c>
      <c r="F62" s="81" t="s">
        <v>10958</v>
      </c>
      <c r="G62" s="117" t="s">
        <v>10959</v>
      </c>
      <c r="H62" s="76"/>
      <c r="I62" s="118">
        <v>40000000</v>
      </c>
      <c r="J62" s="76"/>
      <c r="K62" s="76" t="s">
        <v>2659</v>
      </c>
      <c r="L62" s="119">
        <v>2005</v>
      </c>
      <c r="M62" s="69" t="s">
        <v>1063</v>
      </c>
      <c r="N62" s="120">
        <v>26884</v>
      </c>
      <c r="O62" s="69" t="s">
        <v>1063</v>
      </c>
      <c r="P62" s="76"/>
      <c r="Q62" s="69" t="s">
        <v>1063</v>
      </c>
      <c r="R62" s="69" t="s">
        <v>1063</v>
      </c>
      <c r="S62" s="76"/>
      <c r="T62" s="76"/>
      <c r="U62" s="76"/>
      <c r="V62" s="76"/>
      <c r="W62" s="76"/>
      <c r="X62" s="121"/>
      <c r="Y62" s="121"/>
      <c r="AH62" s="639">
        <f t="shared" si="0"/>
        <v>2800000.0000000005</v>
      </c>
      <c r="AI62" s="118">
        <f t="shared" si="1"/>
        <v>42800000</v>
      </c>
    </row>
    <row r="63" spans="1:35" x14ac:dyDescent="0.35">
      <c r="A63" s="76"/>
      <c r="B63" s="196" t="s">
        <v>10901</v>
      </c>
      <c r="C63" s="196" t="s">
        <v>10902</v>
      </c>
      <c r="D63" s="196" t="s">
        <v>10903</v>
      </c>
      <c r="E63" s="196" t="s">
        <v>10904</v>
      </c>
      <c r="F63" s="81" t="s">
        <v>10960</v>
      </c>
      <c r="G63" s="117" t="s">
        <v>10961</v>
      </c>
      <c r="H63" s="76"/>
      <c r="I63" s="118">
        <v>40000000</v>
      </c>
      <c r="J63" s="76"/>
      <c r="K63" s="76" t="s">
        <v>2659</v>
      </c>
      <c r="L63" s="119">
        <v>2005</v>
      </c>
      <c r="M63" s="102" t="s">
        <v>1063</v>
      </c>
      <c r="N63" s="120">
        <v>26886</v>
      </c>
      <c r="O63" s="102" t="s">
        <v>1063</v>
      </c>
      <c r="P63" s="76"/>
      <c r="Q63" s="69" t="s">
        <v>1063</v>
      </c>
      <c r="R63" s="69" t="s">
        <v>1063</v>
      </c>
      <c r="S63" s="76"/>
      <c r="T63" s="76"/>
      <c r="U63" s="76"/>
      <c r="V63" s="76"/>
      <c r="W63" s="76"/>
      <c r="X63" s="121"/>
      <c r="Y63" s="121"/>
      <c r="AH63" s="639">
        <f t="shared" si="0"/>
        <v>2800000.0000000005</v>
      </c>
      <c r="AI63" s="118">
        <f t="shared" si="1"/>
        <v>42800000</v>
      </c>
    </row>
    <row r="64" spans="1:35" x14ac:dyDescent="0.35">
      <c r="A64" s="76"/>
      <c r="B64" s="196"/>
      <c r="C64" s="196"/>
      <c r="D64" s="196"/>
      <c r="E64" s="196"/>
      <c r="F64" s="81"/>
      <c r="G64" s="176" t="s">
        <v>994</v>
      </c>
      <c r="H64" s="123"/>
      <c r="I64" s="124">
        <f>SUM(I62:I63)</f>
        <v>80000000</v>
      </c>
      <c r="J64" s="76"/>
      <c r="K64" s="76"/>
      <c r="L64" s="119"/>
      <c r="M64" s="102"/>
      <c r="N64" s="120"/>
      <c r="O64" s="102"/>
      <c r="P64" s="76"/>
      <c r="Q64" s="69"/>
      <c r="R64" s="69"/>
      <c r="S64" s="76"/>
      <c r="T64" s="76"/>
      <c r="U64" s="76"/>
      <c r="V64" s="76"/>
      <c r="W64" s="76"/>
      <c r="X64" s="121"/>
      <c r="Y64" s="121"/>
      <c r="AH64" s="639">
        <f t="shared" si="0"/>
        <v>5600000.0000000009</v>
      </c>
      <c r="AI64" s="124">
        <f t="shared" si="1"/>
        <v>85600000</v>
      </c>
    </row>
    <row r="65" spans="1:162" x14ac:dyDescent="0.35">
      <c r="A65" s="64"/>
      <c r="B65" s="64"/>
      <c r="C65" s="64"/>
      <c r="D65" s="64"/>
      <c r="E65" s="64"/>
      <c r="F65" s="64"/>
      <c r="G65" s="66" t="s">
        <v>1851</v>
      </c>
      <c r="H65" s="64"/>
      <c r="I65" s="67"/>
      <c r="J65" s="64"/>
      <c r="K65" s="64"/>
      <c r="L65" s="68"/>
      <c r="M65" s="68"/>
      <c r="N65" s="68"/>
      <c r="O65" s="68"/>
      <c r="P65" s="64"/>
      <c r="Q65" s="125"/>
      <c r="R65" s="68"/>
      <c r="S65" s="64"/>
      <c r="T65" s="64"/>
      <c r="U65" s="64"/>
      <c r="V65" s="64"/>
      <c r="W65" s="64"/>
      <c r="X65" s="115"/>
      <c r="Y65" s="115"/>
      <c r="AH65" s="639">
        <f t="shared" si="0"/>
        <v>0</v>
      </c>
      <c r="AI65" s="67">
        <f t="shared" si="1"/>
        <v>0</v>
      </c>
    </row>
    <row r="66" spans="1:162" x14ac:dyDescent="0.35">
      <c r="A66" s="69"/>
      <c r="B66" s="196" t="s">
        <v>10901</v>
      </c>
      <c r="C66" s="196" t="s">
        <v>10902</v>
      </c>
      <c r="D66" s="196" t="s">
        <v>10903</v>
      </c>
      <c r="E66" s="196" t="s">
        <v>10904</v>
      </c>
      <c r="F66" s="196"/>
      <c r="G66" s="117" t="s">
        <v>10962</v>
      </c>
      <c r="H66" s="69"/>
      <c r="I66" s="74">
        <v>3000000</v>
      </c>
      <c r="J66" s="69"/>
      <c r="K66" s="69" t="s">
        <v>2659</v>
      </c>
      <c r="L66" s="75" t="s">
        <v>2272</v>
      </c>
      <c r="M66" s="75" t="s">
        <v>2272</v>
      </c>
      <c r="N66" s="75">
        <v>50821</v>
      </c>
      <c r="O66" s="75" t="s">
        <v>2272</v>
      </c>
      <c r="P66" s="69"/>
      <c r="Q66" s="69" t="s">
        <v>1063</v>
      </c>
      <c r="R66" s="69" t="s">
        <v>1063</v>
      </c>
      <c r="S66" s="69"/>
      <c r="T66" s="69"/>
      <c r="U66" s="69"/>
      <c r="V66" s="69"/>
      <c r="W66" s="69"/>
      <c r="X66" s="116"/>
      <c r="Y66" s="116"/>
      <c r="AH66" s="639">
        <f t="shared" si="0"/>
        <v>210000.00000000003</v>
      </c>
      <c r="AI66" s="74">
        <f t="shared" si="1"/>
        <v>3210000</v>
      </c>
    </row>
    <row r="67" spans="1:162" x14ac:dyDescent="0.35">
      <c r="A67" s="69"/>
      <c r="B67" s="196" t="s">
        <v>10901</v>
      </c>
      <c r="C67" s="196" t="s">
        <v>10902</v>
      </c>
      <c r="D67" s="196" t="s">
        <v>10903</v>
      </c>
      <c r="E67" s="196" t="s">
        <v>10904</v>
      </c>
      <c r="F67" s="196"/>
      <c r="G67" s="117" t="s">
        <v>10963</v>
      </c>
      <c r="H67" s="69"/>
      <c r="I67" s="74">
        <v>100000</v>
      </c>
      <c r="J67" s="69"/>
      <c r="K67" s="69" t="s">
        <v>2659</v>
      </c>
      <c r="L67" s="75" t="s">
        <v>2272</v>
      </c>
      <c r="M67" s="75" t="s">
        <v>2272</v>
      </c>
      <c r="N67" s="75">
        <v>54336</v>
      </c>
      <c r="O67" s="75" t="s">
        <v>2272</v>
      </c>
      <c r="P67" s="69"/>
      <c r="Q67" s="69" t="s">
        <v>1063</v>
      </c>
      <c r="R67" s="69" t="s">
        <v>1063</v>
      </c>
      <c r="S67" s="69"/>
      <c r="T67" s="69"/>
      <c r="U67" s="69"/>
      <c r="V67" s="69"/>
      <c r="W67" s="69"/>
      <c r="X67" s="116"/>
      <c r="Y67" s="116"/>
      <c r="AH67" s="639">
        <f t="shared" si="0"/>
        <v>7000.0000000000009</v>
      </c>
      <c r="AI67" s="74">
        <f t="shared" si="1"/>
        <v>107000</v>
      </c>
    </row>
    <row r="68" spans="1:162" x14ac:dyDescent="0.35">
      <c r="A68" s="69"/>
      <c r="B68" s="196" t="s">
        <v>10901</v>
      </c>
      <c r="C68" s="196" t="s">
        <v>10902</v>
      </c>
      <c r="D68" s="196" t="s">
        <v>10903</v>
      </c>
      <c r="E68" s="196" t="s">
        <v>10904</v>
      </c>
      <c r="F68" s="196"/>
      <c r="G68" s="117" t="s">
        <v>10964</v>
      </c>
      <c r="H68" s="69"/>
      <c r="I68" s="74">
        <v>3000000</v>
      </c>
      <c r="J68" s="69"/>
      <c r="K68" s="69" t="s">
        <v>2659</v>
      </c>
      <c r="L68" s="75" t="s">
        <v>2272</v>
      </c>
      <c r="M68" s="75" t="s">
        <v>2272</v>
      </c>
      <c r="N68" s="75">
        <v>60701</v>
      </c>
      <c r="O68" s="75" t="s">
        <v>2272</v>
      </c>
      <c r="P68" s="69"/>
      <c r="Q68" s="69" t="s">
        <v>1063</v>
      </c>
      <c r="R68" s="69" t="s">
        <v>1063</v>
      </c>
      <c r="S68" s="69"/>
      <c r="T68" s="69"/>
      <c r="U68" s="69"/>
      <c r="V68" s="69"/>
      <c r="W68" s="69"/>
      <c r="X68" s="116"/>
      <c r="Y68" s="116"/>
      <c r="AH68" s="639">
        <f t="shared" si="0"/>
        <v>210000.00000000003</v>
      </c>
      <c r="AI68" s="74">
        <f t="shared" si="1"/>
        <v>3210000</v>
      </c>
    </row>
    <row r="69" spans="1:162" x14ac:dyDescent="0.35">
      <c r="A69" s="69"/>
      <c r="B69" s="196" t="s">
        <v>10901</v>
      </c>
      <c r="C69" s="196" t="s">
        <v>10902</v>
      </c>
      <c r="D69" s="196" t="s">
        <v>10903</v>
      </c>
      <c r="E69" s="196" t="s">
        <v>10904</v>
      </c>
      <c r="F69" s="196"/>
      <c r="G69" s="117" t="s">
        <v>10965</v>
      </c>
      <c r="H69" s="69"/>
      <c r="I69" s="74">
        <v>100000</v>
      </c>
      <c r="J69" s="69"/>
      <c r="K69" s="69" t="s">
        <v>2659</v>
      </c>
      <c r="L69" s="75" t="s">
        <v>2272</v>
      </c>
      <c r="M69" s="75" t="s">
        <v>2272</v>
      </c>
      <c r="N69" s="75">
        <v>54337</v>
      </c>
      <c r="O69" s="75" t="s">
        <v>2272</v>
      </c>
      <c r="P69" s="69"/>
      <c r="Q69" s="69" t="s">
        <v>1063</v>
      </c>
      <c r="R69" s="69" t="s">
        <v>1063</v>
      </c>
      <c r="S69" s="69"/>
      <c r="T69" s="69"/>
      <c r="U69" s="69"/>
      <c r="V69" s="69"/>
      <c r="W69" s="69"/>
      <c r="X69" s="116"/>
      <c r="Y69" s="116"/>
      <c r="AH69" s="639">
        <f t="shared" si="0"/>
        <v>7000.0000000000009</v>
      </c>
      <c r="AI69" s="74">
        <f t="shared" si="1"/>
        <v>107000</v>
      </c>
    </row>
    <row r="70" spans="1:162" x14ac:dyDescent="0.35">
      <c r="A70" s="69"/>
      <c r="B70" s="196" t="s">
        <v>10901</v>
      </c>
      <c r="C70" s="196" t="s">
        <v>10902</v>
      </c>
      <c r="D70" s="196" t="s">
        <v>10903</v>
      </c>
      <c r="E70" s="196" t="s">
        <v>10904</v>
      </c>
      <c r="F70" s="196"/>
      <c r="G70" s="117" t="s">
        <v>10966</v>
      </c>
      <c r="H70" s="69"/>
      <c r="I70" s="74">
        <v>3000000</v>
      </c>
      <c r="J70" s="69"/>
      <c r="K70" s="69" t="s">
        <v>10967</v>
      </c>
      <c r="L70" s="75" t="s">
        <v>2272</v>
      </c>
      <c r="M70" s="75" t="s">
        <v>2272</v>
      </c>
      <c r="N70" s="75" t="s">
        <v>2272</v>
      </c>
      <c r="O70" s="75" t="s">
        <v>2272</v>
      </c>
      <c r="P70" s="69"/>
      <c r="Q70" s="69" t="s">
        <v>1063</v>
      </c>
      <c r="R70" s="69" t="s">
        <v>1063</v>
      </c>
      <c r="S70" s="69"/>
      <c r="T70" s="69"/>
      <c r="U70" s="69"/>
      <c r="V70" s="69"/>
      <c r="W70" s="69"/>
      <c r="X70" s="116"/>
      <c r="Y70" s="116"/>
      <c r="AH70" s="639">
        <f t="shared" ref="AH70:AH133" si="2">I70*AH$4</f>
        <v>210000.00000000003</v>
      </c>
      <c r="AI70" s="74">
        <f t="shared" ref="AI70:AI133" si="3">I70+AH70</f>
        <v>3210000</v>
      </c>
    </row>
    <row r="71" spans="1:162" x14ac:dyDescent="0.35">
      <c r="A71" s="69"/>
      <c r="B71" s="196" t="s">
        <v>10901</v>
      </c>
      <c r="C71" s="196" t="s">
        <v>10902</v>
      </c>
      <c r="D71" s="196" t="s">
        <v>10903</v>
      </c>
      <c r="E71" s="196" t="s">
        <v>10904</v>
      </c>
      <c r="F71" s="196"/>
      <c r="G71" s="117" t="s">
        <v>10968</v>
      </c>
      <c r="H71" s="69"/>
      <c r="I71" s="74">
        <v>100000</v>
      </c>
      <c r="J71" s="69"/>
      <c r="K71" s="69" t="s">
        <v>3472</v>
      </c>
      <c r="L71" s="75" t="s">
        <v>2272</v>
      </c>
      <c r="M71" s="75" t="s">
        <v>2272</v>
      </c>
      <c r="N71" s="75">
        <v>86331</v>
      </c>
      <c r="O71" s="75" t="s">
        <v>2272</v>
      </c>
      <c r="P71" s="69"/>
      <c r="Q71" s="69" t="s">
        <v>1063</v>
      </c>
      <c r="R71" s="69" t="s">
        <v>1063</v>
      </c>
      <c r="S71" s="69"/>
      <c r="T71" s="69"/>
      <c r="U71" s="69"/>
      <c r="V71" s="69"/>
      <c r="W71" s="69"/>
      <c r="X71" s="116"/>
      <c r="Y71" s="116"/>
      <c r="AH71" s="639">
        <f t="shared" si="2"/>
        <v>7000.0000000000009</v>
      </c>
      <c r="AI71" s="74">
        <f t="shared" si="3"/>
        <v>107000</v>
      </c>
    </row>
    <row r="72" spans="1:162" x14ac:dyDescent="0.35">
      <c r="A72" s="69"/>
      <c r="B72" s="196"/>
      <c r="C72" s="196"/>
      <c r="D72" s="196"/>
      <c r="E72" s="196"/>
      <c r="F72" s="196"/>
      <c r="G72" s="176" t="s">
        <v>994</v>
      </c>
      <c r="H72" s="86"/>
      <c r="I72" s="87">
        <f>SUM(I66:I71)</f>
        <v>9300000</v>
      </c>
      <c r="J72" s="69"/>
      <c r="K72" s="69"/>
      <c r="L72" s="75"/>
      <c r="M72" s="75"/>
      <c r="N72" s="75"/>
      <c r="O72" s="75"/>
      <c r="P72" s="69"/>
      <c r="Q72" s="69"/>
      <c r="R72" s="69"/>
      <c r="S72" s="69"/>
      <c r="T72" s="69"/>
      <c r="U72" s="69"/>
      <c r="V72" s="69"/>
      <c r="W72" s="69"/>
      <c r="X72" s="116"/>
      <c r="Y72" s="116"/>
      <c r="AH72" s="639">
        <f t="shared" si="2"/>
        <v>651000.00000000012</v>
      </c>
      <c r="AI72" s="87">
        <f t="shared" si="3"/>
        <v>9951000</v>
      </c>
    </row>
    <row r="73" spans="1:162" x14ac:dyDescent="0.35">
      <c r="A73" s="64"/>
      <c r="B73" s="64"/>
      <c r="C73" s="64"/>
      <c r="D73" s="64"/>
      <c r="E73" s="64"/>
      <c r="F73" s="64"/>
      <c r="G73" s="66" t="s">
        <v>1853</v>
      </c>
      <c r="H73" s="64"/>
      <c r="I73" s="67"/>
      <c r="J73" s="64"/>
      <c r="K73" s="64"/>
      <c r="L73" s="68"/>
      <c r="M73" s="68"/>
      <c r="N73" s="68"/>
      <c r="O73" s="68"/>
      <c r="P73" s="64"/>
      <c r="Q73" s="125"/>
      <c r="R73" s="68"/>
      <c r="S73" s="64"/>
      <c r="T73" s="64"/>
      <c r="U73" s="64"/>
      <c r="V73" s="64"/>
      <c r="W73" s="64"/>
      <c r="X73" s="115"/>
      <c r="Y73" s="115"/>
      <c r="AH73" s="639">
        <f t="shared" si="2"/>
        <v>0</v>
      </c>
      <c r="AI73" s="67">
        <f t="shared" si="3"/>
        <v>0</v>
      </c>
    </row>
    <row r="74" spans="1:162" x14ac:dyDescent="0.35">
      <c r="A74" s="76"/>
      <c r="B74" s="76"/>
      <c r="C74" s="76"/>
      <c r="D74" s="76"/>
      <c r="E74" s="76"/>
      <c r="F74" s="76"/>
      <c r="G74" s="117"/>
      <c r="H74" s="76"/>
      <c r="I74" s="118"/>
      <c r="J74" s="76"/>
      <c r="K74" s="76"/>
      <c r="L74" s="119"/>
      <c r="M74" s="119"/>
      <c r="N74" s="120"/>
      <c r="O74" s="119"/>
      <c r="P74" s="76"/>
      <c r="Q74" s="122"/>
      <c r="R74" s="119"/>
      <c r="S74" s="76"/>
      <c r="T74" s="76"/>
      <c r="U74" s="76"/>
      <c r="V74" s="76"/>
      <c r="W74" s="76"/>
      <c r="X74" s="121"/>
      <c r="Y74" s="121"/>
      <c r="AH74" s="639">
        <f t="shared" si="2"/>
        <v>0</v>
      </c>
      <c r="AI74" s="118">
        <f t="shared" si="3"/>
        <v>0</v>
      </c>
    </row>
    <row r="75" spans="1:162" s="181" customFormat="1" x14ac:dyDescent="0.35">
      <c r="A75" s="64"/>
      <c r="B75" s="64"/>
      <c r="C75" s="64"/>
      <c r="D75" s="64"/>
      <c r="E75" s="64"/>
      <c r="F75" s="64"/>
      <c r="G75" s="96" t="s">
        <v>1161</v>
      </c>
      <c r="H75" s="64"/>
      <c r="I75" s="67"/>
      <c r="J75" s="64"/>
      <c r="K75" s="64"/>
      <c r="L75" s="68"/>
      <c r="M75" s="68"/>
      <c r="N75" s="68"/>
      <c r="O75" s="68"/>
      <c r="P75" s="64"/>
      <c r="Q75" s="125"/>
      <c r="R75" s="68"/>
      <c r="S75" s="64"/>
      <c r="T75" s="64"/>
      <c r="U75" s="64"/>
      <c r="V75" s="64"/>
      <c r="W75" s="64"/>
      <c r="X75" s="115"/>
      <c r="Y75" s="115"/>
      <c r="Z75" s="102"/>
      <c r="AA75" s="102"/>
      <c r="AB75" s="102"/>
      <c r="AC75" s="102"/>
      <c r="AD75" s="102"/>
      <c r="AE75" s="102"/>
      <c r="AF75" s="102"/>
      <c r="AG75" s="102"/>
      <c r="AH75" s="639">
        <f t="shared" si="2"/>
        <v>0</v>
      </c>
      <c r="AI75" s="67">
        <f t="shared" si="3"/>
        <v>0</v>
      </c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102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  <c r="DR75" s="102"/>
      <c r="DS75" s="102"/>
      <c r="DT75" s="102"/>
      <c r="DU75" s="102"/>
      <c r="DV75" s="102"/>
      <c r="DW75" s="102"/>
      <c r="DX75" s="102"/>
      <c r="DY75" s="102"/>
      <c r="DZ75" s="102"/>
      <c r="EA75" s="102"/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02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02"/>
      <c r="FE75" s="102"/>
      <c r="FF75" s="102"/>
    </row>
    <row r="76" spans="1:162" x14ac:dyDescent="0.35">
      <c r="A76" s="76"/>
      <c r="B76" s="196" t="s">
        <v>10901</v>
      </c>
      <c r="C76" s="196" t="s">
        <v>10902</v>
      </c>
      <c r="D76" s="196" t="s">
        <v>10903</v>
      </c>
      <c r="E76" s="196" t="s">
        <v>10904</v>
      </c>
      <c r="F76" s="196"/>
      <c r="G76" s="117" t="s">
        <v>10969</v>
      </c>
      <c r="H76" s="76"/>
      <c r="I76" s="118">
        <v>45000</v>
      </c>
      <c r="J76" s="76"/>
      <c r="K76" s="76" t="s">
        <v>5322</v>
      </c>
      <c r="L76" s="119" t="s">
        <v>1765</v>
      </c>
      <c r="M76" s="119" t="s">
        <v>1765</v>
      </c>
      <c r="N76" s="119" t="s">
        <v>1765</v>
      </c>
      <c r="O76" s="119" t="s">
        <v>1765</v>
      </c>
      <c r="P76" s="76"/>
      <c r="Q76" s="69" t="s">
        <v>1063</v>
      </c>
      <c r="R76" s="69" t="s">
        <v>1063</v>
      </c>
      <c r="S76" s="76"/>
      <c r="T76" s="76"/>
      <c r="U76" s="76"/>
      <c r="V76" s="76"/>
      <c r="W76" s="76"/>
      <c r="X76" s="121"/>
      <c r="Y76" s="121"/>
      <c r="AH76" s="639">
        <f t="shared" si="2"/>
        <v>3150.0000000000005</v>
      </c>
      <c r="AI76" s="118">
        <f t="shared" si="3"/>
        <v>48150</v>
      </c>
    </row>
    <row r="77" spans="1:162" x14ac:dyDescent="0.35">
      <c r="A77" s="76"/>
      <c r="B77" s="196" t="s">
        <v>10901</v>
      </c>
      <c r="C77" s="196" t="s">
        <v>10902</v>
      </c>
      <c r="D77" s="196" t="s">
        <v>10903</v>
      </c>
      <c r="E77" s="196" t="s">
        <v>10904</v>
      </c>
      <c r="F77" s="196"/>
      <c r="G77" s="117" t="s">
        <v>10970</v>
      </c>
      <c r="H77" s="76"/>
      <c r="I77" s="118">
        <v>45000</v>
      </c>
      <c r="J77" s="76"/>
      <c r="K77" s="119" t="s">
        <v>1765</v>
      </c>
      <c r="L77" s="119" t="s">
        <v>1765</v>
      </c>
      <c r="M77" s="119" t="s">
        <v>1765</v>
      </c>
      <c r="N77" s="119" t="s">
        <v>1765</v>
      </c>
      <c r="O77" s="119" t="s">
        <v>1765</v>
      </c>
      <c r="P77" s="76"/>
      <c r="Q77" s="69" t="s">
        <v>1063</v>
      </c>
      <c r="R77" s="69" t="s">
        <v>1063</v>
      </c>
      <c r="S77" s="76"/>
      <c r="T77" s="76"/>
      <c r="U77" s="76"/>
      <c r="V77" s="76"/>
      <c r="W77" s="76"/>
      <c r="X77" s="121"/>
      <c r="Y77" s="121"/>
      <c r="AH77" s="639">
        <f t="shared" si="2"/>
        <v>3150.0000000000005</v>
      </c>
      <c r="AI77" s="118">
        <f t="shared" si="3"/>
        <v>48150</v>
      </c>
    </row>
    <row r="78" spans="1:162" x14ac:dyDescent="0.35">
      <c r="A78" s="76"/>
      <c r="B78" s="196" t="s">
        <v>10901</v>
      </c>
      <c r="C78" s="196" t="s">
        <v>10902</v>
      </c>
      <c r="D78" s="196" t="s">
        <v>10903</v>
      </c>
      <c r="E78" s="196" t="s">
        <v>10904</v>
      </c>
      <c r="F78" s="196"/>
      <c r="G78" s="117" t="s">
        <v>10971</v>
      </c>
      <c r="H78" s="76"/>
      <c r="I78" s="118">
        <v>45000</v>
      </c>
      <c r="J78" s="76"/>
      <c r="K78" s="119" t="s">
        <v>1765</v>
      </c>
      <c r="L78" s="119" t="s">
        <v>1765</v>
      </c>
      <c r="M78" s="119" t="s">
        <v>1765</v>
      </c>
      <c r="N78" s="119" t="s">
        <v>1765</v>
      </c>
      <c r="O78" s="119" t="s">
        <v>1765</v>
      </c>
      <c r="P78" s="76"/>
      <c r="Q78" s="69" t="s">
        <v>1063</v>
      </c>
      <c r="R78" s="69" t="s">
        <v>1063</v>
      </c>
      <c r="S78" s="76"/>
      <c r="T78" s="76"/>
      <c r="U78" s="76"/>
      <c r="V78" s="76"/>
      <c r="W78" s="76"/>
      <c r="X78" s="121"/>
      <c r="Y78" s="121"/>
      <c r="AH78" s="639">
        <f t="shared" si="2"/>
        <v>3150.0000000000005</v>
      </c>
      <c r="AI78" s="118">
        <f t="shared" si="3"/>
        <v>48150</v>
      </c>
    </row>
    <row r="79" spans="1:162" x14ac:dyDescent="0.35">
      <c r="A79" s="76"/>
      <c r="B79" s="196" t="s">
        <v>10901</v>
      </c>
      <c r="C79" s="196" t="s">
        <v>10902</v>
      </c>
      <c r="D79" s="196" t="s">
        <v>10903</v>
      </c>
      <c r="E79" s="196" t="s">
        <v>10904</v>
      </c>
      <c r="F79" s="196"/>
      <c r="G79" s="117" t="s">
        <v>10972</v>
      </c>
      <c r="H79" s="76"/>
      <c r="I79" s="118">
        <v>45000</v>
      </c>
      <c r="J79" s="76"/>
      <c r="K79" s="119" t="s">
        <v>1765</v>
      </c>
      <c r="L79" s="119" t="s">
        <v>1765</v>
      </c>
      <c r="M79" s="119" t="s">
        <v>1765</v>
      </c>
      <c r="N79" s="119" t="s">
        <v>1765</v>
      </c>
      <c r="O79" s="119" t="s">
        <v>1765</v>
      </c>
      <c r="P79" s="76"/>
      <c r="Q79" s="69" t="s">
        <v>1063</v>
      </c>
      <c r="R79" s="69" t="s">
        <v>1063</v>
      </c>
      <c r="S79" s="76"/>
      <c r="T79" s="76"/>
      <c r="U79" s="76"/>
      <c r="V79" s="76"/>
      <c r="W79" s="76"/>
      <c r="X79" s="121"/>
      <c r="Y79" s="121"/>
      <c r="AH79" s="639">
        <f t="shared" si="2"/>
        <v>3150.0000000000005</v>
      </c>
      <c r="AI79" s="118">
        <f t="shared" si="3"/>
        <v>48150</v>
      </c>
    </row>
    <row r="80" spans="1:162" x14ac:dyDescent="0.35">
      <c r="A80" s="76"/>
      <c r="B80" s="196"/>
      <c r="C80" s="196"/>
      <c r="D80" s="196"/>
      <c r="E80" s="196"/>
      <c r="F80" s="196"/>
      <c r="G80" s="176" t="s">
        <v>994</v>
      </c>
      <c r="H80" s="123"/>
      <c r="I80" s="124">
        <f>SUM(I76:I79)</f>
        <v>180000</v>
      </c>
      <c r="J80" s="76"/>
      <c r="K80" s="119"/>
      <c r="L80" s="119"/>
      <c r="M80" s="119"/>
      <c r="N80" s="119"/>
      <c r="O80" s="119"/>
      <c r="P80" s="76"/>
      <c r="Q80" s="69"/>
      <c r="R80" s="69"/>
      <c r="S80" s="76"/>
      <c r="T80" s="76"/>
      <c r="U80" s="76"/>
      <c r="V80" s="76"/>
      <c r="W80" s="76"/>
      <c r="X80" s="121"/>
      <c r="Y80" s="121"/>
      <c r="AH80" s="639">
        <f t="shared" si="2"/>
        <v>12600.000000000002</v>
      </c>
      <c r="AI80" s="124">
        <f t="shared" si="3"/>
        <v>192600</v>
      </c>
    </row>
    <row r="81" spans="1:35" x14ac:dyDescent="0.35">
      <c r="A81" s="64"/>
      <c r="B81" s="64"/>
      <c r="C81" s="64"/>
      <c r="D81" s="64"/>
      <c r="E81" s="64"/>
      <c r="F81" s="64"/>
      <c r="G81" s="96" t="s">
        <v>2678</v>
      </c>
      <c r="H81" s="64"/>
      <c r="I81" s="67"/>
      <c r="J81" s="64"/>
      <c r="K81" s="64"/>
      <c r="L81" s="68"/>
      <c r="M81" s="68"/>
      <c r="N81" s="68"/>
      <c r="O81" s="68"/>
      <c r="P81" s="64"/>
      <c r="Q81" s="125"/>
      <c r="R81" s="68"/>
      <c r="S81" s="64"/>
      <c r="T81" s="64"/>
      <c r="U81" s="64"/>
      <c r="V81" s="64"/>
      <c r="W81" s="64"/>
      <c r="X81" s="115"/>
      <c r="Y81" s="115"/>
      <c r="AH81" s="639">
        <f t="shared" si="2"/>
        <v>0</v>
      </c>
      <c r="AI81" s="67">
        <f t="shared" si="3"/>
        <v>0</v>
      </c>
    </row>
    <row r="82" spans="1:35" x14ac:dyDescent="0.35">
      <c r="A82" s="76"/>
      <c r="B82" s="196" t="s">
        <v>10901</v>
      </c>
      <c r="C82" s="196" t="s">
        <v>10902</v>
      </c>
      <c r="D82" s="196" t="s">
        <v>10903</v>
      </c>
      <c r="E82" s="196" t="s">
        <v>10904</v>
      </c>
      <c r="F82" s="196"/>
      <c r="G82" s="117" t="s">
        <v>10973</v>
      </c>
      <c r="H82" s="76"/>
      <c r="I82" s="118">
        <v>60000</v>
      </c>
      <c r="J82" s="76"/>
      <c r="K82" s="76" t="s">
        <v>5322</v>
      </c>
      <c r="L82" s="119" t="s">
        <v>1765</v>
      </c>
      <c r="M82" s="119" t="s">
        <v>1765</v>
      </c>
      <c r="N82" s="119" t="s">
        <v>1765</v>
      </c>
      <c r="O82" s="119" t="s">
        <v>1765</v>
      </c>
      <c r="P82" s="76"/>
      <c r="Q82" s="69" t="s">
        <v>1063</v>
      </c>
      <c r="R82" s="69" t="s">
        <v>1063</v>
      </c>
      <c r="S82" s="76"/>
      <c r="T82" s="76"/>
      <c r="U82" s="76"/>
      <c r="V82" s="76"/>
      <c r="W82" s="76"/>
      <c r="X82" s="121"/>
      <c r="Y82" s="121"/>
      <c r="AH82" s="639">
        <f t="shared" si="2"/>
        <v>4200</v>
      </c>
      <c r="AI82" s="118">
        <f t="shared" si="3"/>
        <v>64200</v>
      </c>
    </row>
    <row r="83" spans="1:35" x14ac:dyDescent="0.35">
      <c r="A83" s="76"/>
      <c r="B83" s="196" t="s">
        <v>10901</v>
      </c>
      <c r="C83" s="196" t="s">
        <v>10902</v>
      </c>
      <c r="D83" s="196" t="s">
        <v>10903</v>
      </c>
      <c r="E83" s="196" t="s">
        <v>10904</v>
      </c>
      <c r="F83" s="196"/>
      <c r="G83" s="117" t="s">
        <v>10974</v>
      </c>
      <c r="H83" s="76"/>
      <c r="I83" s="118">
        <v>60000</v>
      </c>
      <c r="J83" s="76"/>
      <c r="K83" s="76" t="s">
        <v>10975</v>
      </c>
      <c r="L83" s="119" t="s">
        <v>1765</v>
      </c>
      <c r="M83" s="119" t="s">
        <v>1765</v>
      </c>
      <c r="N83" s="119" t="s">
        <v>1765</v>
      </c>
      <c r="O83" s="119" t="s">
        <v>1765</v>
      </c>
      <c r="P83" s="76"/>
      <c r="Q83" s="69" t="s">
        <v>1063</v>
      </c>
      <c r="R83" s="69" t="s">
        <v>1063</v>
      </c>
      <c r="S83" s="76"/>
      <c r="T83" s="76"/>
      <c r="U83" s="76"/>
      <c r="V83" s="76"/>
      <c r="W83" s="76"/>
      <c r="X83" s="121"/>
      <c r="Y83" s="121"/>
      <c r="AH83" s="639">
        <f t="shared" si="2"/>
        <v>4200</v>
      </c>
      <c r="AI83" s="118">
        <f t="shared" si="3"/>
        <v>64200</v>
      </c>
    </row>
    <row r="84" spans="1:35" x14ac:dyDescent="0.35">
      <c r="A84" s="76"/>
      <c r="B84" s="196" t="s">
        <v>10901</v>
      </c>
      <c r="C84" s="196" t="s">
        <v>10902</v>
      </c>
      <c r="D84" s="196" t="s">
        <v>10903</v>
      </c>
      <c r="E84" s="196" t="s">
        <v>10904</v>
      </c>
      <c r="F84" s="196"/>
      <c r="G84" s="117" t="s">
        <v>10976</v>
      </c>
      <c r="H84" s="76"/>
      <c r="I84" s="118">
        <v>60000</v>
      </c>
      <c r="J84" s="76"/>
      <c r="K84" s="76" t="s">
        <v>10975</v>
      </c>
      <c r="L84" s="119" t="s">
        <v>1765</v>
      </c>
      <c r="M84" s="119" t="s">
        <v>1765</v>
      </c>
      <c r="N84" s="119" t="s">
        <v>1765</v>
      </c>
      <c r="O84" s="119" t="s">
        <v>1765</v>
      </c>
      <c r="P84" s="76"/>
      <c r="Q84" s="69" t="s">
        <v>1063</v>
      </c>
      <c r="R84" s="69" t="s">
        <v>1063</v>
      </c>
      <c r="S84" s="76"/>
      <c r="T84" s="76"/>
      <c r="U84" s="76"/>
      <c r="V84" s="76"/>
      <c r="W84" s="76"/>
      <c r="X84" s="121"/>
      <c r="Y84" s="121"/>
      <c r="AH84" s="639">
        <f t="shared" si="2"/>
        <v>4200</v>
      </c>
      <c r="AI84" s="118">
        <f t="shared" si="3"/>
        <v>64200</v>
      </c>
    </row>
    <row r="85" spans="1:35" x14ac:dyDescent="0.35">
      <c r="A85" s="76"/>
      <c r="B85" s="196" t="s">
        <v>10901</v>
      </c>
      <c r="C85" s="196" t="s">
        <v>10902</v>
      </c>
      <c r="D85" s="196" t="s">
        <v>10903</v>
      </c>
      <c r="E85" s="196" t="s">
        <v>10904</v>
      </c>
      <c r="F85" s="196"/>
      <c r="G85" s="117" t="s">
        <v>10977</v>
      </c>
      <c r="H85" s="76"/>
      <c r="I85" s="118">
        <v>60000</v>
      </c>
      <c r="J85" s="76"/>
      <c r="K85" s="76" t="s">
        <v>933</v>
      </c>
      <c r="L85" s="119" t="s">
        <v>1765</v>
      </c>
      <c r="M85" s="119" t="s">
        <v>1765</v>
      </c>
      <c r="N85" s="119" t="s">
        <v>1765</v>
      </c>
      <c r="O85" s="119" t="s">
        <v>1765</v>
      </c>
      <c r="P85" s="76"/>
      <c r="Q85" s="69" t="s">
        <v>1063</v>
      </c>
      <c r="R85" s="69" t="s">
        <v>1063</v>
      </c>
      <c r="S85" s="76"/>
      <c r="T85" s="76"/>
      <c r="U85" s="76"/>
      <c r="V85" s="76"/>
      <c r="W85" s="76"/>
      <c r="X85" s="121"/>
      <c r="Y85" s="121"/>
      <c r="AH85" s="639">
        <f t="shared" si="2"/>
        <v>4200</v>
      </c>
      <c r="AI85" s="118">
        <f t="shared" si="3"/>
        <v>64200</v>
      </c>
    </row>
    <row r="86" spans="1:35" x14ac:dyDescent="0.35">
      <c r="A86" s="76"/>
      <c r="B86" s="196" t="s">
        <v>10901</v>
      </c>
      <c r="C86" s="196" t="s">
        <v>10902</v>
      </c>
      <c r="D86" s="196" t="s">
        <v>10903</v>
      </c>
      <c r="E86" s="196" t="s">
        <v>10904</v>
      </c>
      <c r="F86" s="196"/>
      <c r="G86" s="117" t="s">
        <v>10978</v>
      </c>
      <c r="H86" s="76"/>
      <c r="I86" s="118">
        <v>60000</v>
      </c>
      <c r="J86" s="76"/>
      <c r="K86" s="76" t="s">
        <v>2394</v>
      </c>
      <c r="L86" s="119" t="s">
        <v>1765</v>
      </c>
      <c r="M86" s="119" t="s">
        <v>1765</v>
      </c>
      <c r="N86" s="119" t="s">
        <v>1765</v>
      </c>
      <c r="O86" s="119" t="s">
        <v>1765</v>
      </c>
      <c r="P86" s="76"/>
      <c r="Q86" s="69" t="s">
        <v>1063</v>
      </c>
      <c r="R86" s="69" t="s">
        <v>1063</v>
      </c>
      <c r="S86" s="76"/>
      <c r="T86" s="76"/>
      <c r="U86" s="76"/>
      <c r="V86" s="76"/>
      <c r="W86" s="76"/>
      <c r="X86" s="121"/>
      <c r="Y86" s="121"/>
      <c r="AH86" s="639">
        <f t="shared" si="2"/>
        <v>4200</v>
      </c>
      <c r="AI86" s="118">
        <f t="shared" si="3"/>
        <v>64200</v>
      </c>
    </row>
    <row r="87" spans="1:35" x14ac:dyDescent="0.35">
      <c r="A87" s="76"/>
      <c r="B87" s="196" t="s">
        <v>10901</v>
      </c>
      <c r="C87" s="196" t="s">
        <v>10902</v>
      </c>
      <c r="D87" s="196" t="s">
        <v>10903</v>
      </c>
      <c r="E87" s="196" t="s">
        <v>10904</v>
      </c>
      <c r="F87" s="196"/>
      <c r="G87" s="117" t="s">
        <v>10979</v>
      </c>
      <c r="H87" s="76"/>
      <c r="I87" s="118">
        <v>60000</v>
      </c>
      <c r="J87" s="76"/>
      <c r="K87" s="76" t="s">
        <v>10980</v>
      </c>
      <c r="L87" s="119" t="s">
        <v>1765</v>
      </c>
      <c r="M87" s="119" t="s">
        <v>1765</v>
      </c>
      <c r="N87" s="119" t="s">
        <v>1765</v>
      </c>
      <c r="O87" s="119" t="s">
        <v>1765</v>
      </c>
      <c r="P87" s="76"/>
      <c r="Q87" s="69" t="s">
        <v>1063</v>
      </c>
      <c r="R87" s="69" t="s">
        <v>1063</v>
      </c>
      <c r="S87" s="76"/>
      <c r="T87" s="76"/>
      <c r="U87" s="76"/>
      <c r="V87" s="76"/>
      <c r="W87" s="76"/>
      <c r="X87" s="121"/>
      <c r="Y87" s="121"/>
      <c r="AH87" s="639">
        <f t="shared" si="2"/>
        <v>4200</v>
      </c>
      <c r="AI87" s="118">
        <f t="shared" si="3"/>
        <v>64200</v>
      </c>
    </row>
    <row r="88" spans="1:35" x14ac:dyDescent="0.35">
      <c r="A88" s="76"/>
      <c r="B88" s="196" t="s">
        <v>10901</v>
      </c>
      <c r="C88" s="196" t="s">
        <v>10902</v>
      </c>
      <c r="D88" s="196" t="s">
        <v>10903</v>
      </c>
      <c r="E88" s="196" t="s">
        <v>10904</v>
      </c>
      <c r="F88" s="196"/>
      <c r="G88" s="117" t="s">
        <v>10981</v>
      </c>
      <c r="H88" s="76"/>
      <c r="I88" s="118">
        <v>60000</v>
      </c>
      <c r="J88" s="76"/>
      <c r="K88" s="76" t="s">
        <v>2394</v>
      </c>
      <c r="L88" s="119" t="s">
        <v>1765</v>
      </c>
      <c r="M88" s="119" t="s">
        <v>1765</v>
      </c>
      <c r="N88" s="119" t="s">
        <v>1765</v>
      </c>
      <c r="O88" s="119" t="s">
        <v>1765</v>
      </c>
      <c r="P88" s="76"/>
      <c r="Q88" s="69" t="s">
        <v>1063</v>
      </c>
      <c r="R88" s="69" t="s">
        <v>1063</v>
      </c>
      <c r="S88" s="76"/>
      <c r="T88" s="76"/>
      <c r="U88" s="76"/>
      <c r="V88" s="76"/>
      <c r="W88" s="76"/>
      <c r="X88" s="121"/>
      <c r="Y88" s="121"/>
      <c r="AH88" s="639">
        <f t="shared" si="2"/>
        <v>4200</v>
      </c>
      <c r="AI88" s="118">
        <f t="shared" si="3"/>
        <v>64200</v>
      </c>
    </row>
    <row r="89" spans="1:35" x14ac:dyDescent="0.35">
      <c r="A89" s="76"/>
      <c r="B89" s="196"/>
      <c r="C89" s="196"/>
      <c r="D89" s="196"/>
      <c r="E89" s="196"/>
      <c r="F89" s="196"/>
      <c r="G89" s="176" t="s">
        <v>994</v>
      </c>
      <c r="H89" s="123"/>
      <c r="I89" s="124">
        <f>SUM(I82:I88)</f>
        <v>420000</v>
      </c>
      <c r="J89" s="76"/>
      <c r="K89" s="76"/>
      <c r="L89" s="119"/>
      <c r="M89" s="119"/>
      <c r="N89" s="119"/>
      <c r="O89" s="119"/>
      <c r="P89" s="76"/>
      <c r="Q89" s="69"/>
      <c r="R89" s="69"/>
      <c r="S89" s="76"/>
      <c r="T89" s="76"/>
      <c r="U89" s="76"/>
      <c r="V89" s="76"/>
      <c r="W89" s="76"/>
      <c r="X89" s="121"/>
      <c r="Y89" s="121"/>
      <c r="AH89" s="639">
        <f t="shared" si="2"/>
        <v>29400.000000000004</v>
      </c>
      <c r="AI89" s="124">
        <f t="shared" si="3"/>
        <v>449400</v>
      </c>
    </row>
    <row r="90" spans="1:35" x14ac:dyDescent="0.35">
      <c r="A90" s="64"/>
      <c r="B90" s="64"/>
      <c r="C90" s="64"/>
      <c r="D90" s="64"/>
      <c r="E90" s="64"/>
      <c r="F90" s="64"/>
      <c r="G90" s="66" t="s">
        <v>1860</v>
      </c>
      <c r="H90" s="64"/>
      <c r="I90" s="67"/>
      <c r="J90" s="64"/>
      <c r="K90" s="64"/>
      <c r="L90" s="68"/>
      <c r="M90" s="68"/>
      <c r="N90" s="68"/>
      <c r="O90" s="68"/>
      <c r="P90" s="64"/>
      <c r="Q90" s="125"/>
      <c r="R90" s="68"/>
      <c r="S90" s="64"/>
      <c r="T90" s="64"/>
      <c r="U90" s="64"/>
      <c r="V90" s="64"/>
      <c r="W90" s="64"/>
      <c r="X90" s="115"/>
      <c r="Y90" s="115"/>
      <c r="AH90" s="639">
        <f t="shared" si="2"/>
        <v>0</v>
      </c>
      <c r="AI90" s="67">
        <f t="shared" si="3"/>
        <v>0</v>
      </c>
    </row>
    <row r="91" spans="1:35" x14ac:dyDescent="0.35">
      <c r="A91" s="76"/>
      <c r="B91" s="76"/>
      <c r="C91" s="76"/>
      <c r="D91" s="76"/>
      <c r="E91" s="76"/>
      <c r="F91" s="76"/>
      <c r="G91" s="76" t="s">
        <v>10982</v>
      </c>
      <c r="H91" s="76"/>
      <c r="I91" s="118">
        <v>1600000</v>
      </c>
      <c r="J91" s="76"/>
      <c r="K91" s="76" t="s">
        <v>10983</v>
      </c>
      <c r="L91" s="117" t="s">
        <v>1765</v>
      </c>
      <c r="M91" s="119" t="s">
        <v>1765</v>
      </c>
      <c r="N91" s="119" t="s">
        <v>1765</v>
      </c>
      <c r="O91" s="119" t="s">
        <v>1765</v>
      </c>
      <c r="P91" s="76"/>
      <c r="Q91" s="122"/>
      <c r="R91" s="119"/>
      <c r="S91" s="76"/>
      <c r="T91" s="76"/>
      <c r="U91" s="76"/>
      <c r="V91" s="76"/>
      <c r="W91" s="76"/>
      <c r="X91" s="121"/>
      <c r="Y91" s="121"/>
      <c r="AH91" s="639">
        <f t="shared" si="2"/>
        <v>112000.00000000001</v>
      </c>
      <c r="AI91" s="118">
        <f t="shared" si="3"/>
        <v>1712000</v>
      </c>
    </row>
    <row r="92" spans="1:35" x14ac:dyDescent="0.35">
      <c r="A92" s="69"/>
      <c r="B92" s="69"/>
      <c r="C92" s="69"/>
      <c r="D92" s="69"/>
      <c r="E92" s="69"/>
      <c r="F92" s="69"/>
      <c r="G92" s="69" t="s">
        <v>10984</v>
      </c>
      <c r="H92" s="69"/>
      <c r="I92" s="118">
        <v>1600000</v>
      </c>
      <c r="J92" s="69"/>
      <c r="K92" s="69" t="s">
        <v>5368</v>
      </c>
      <c r="L92" s="75" t="s">
        <v>1852</v>
      </c>
      <c r="M92" s="75" t="s">
        <v>1852</v>
      </c>
      <c r="N92" s="75" t="s">
        <v>1852</v>
      </c>
      <c r="O92" s="75" t="s">
        <v>1852</v>
      </c>
      <c r="P92" s="69"/>
      <c r="Q92" s="69"/>
      <c r="R92" s="75"/>
      <c r="S92" s="69"/>
      <c r="T92" s="69"/>
      <c r="U92" s="69"/>
      <c r="V92" s="69"/>
      <c r="W92" s="69"/>
      <c r="X92" s="121"/>
      <c r="Y92" s="121"/>
      <c r="AH92" s="639">
        <f t="shared" si="2"/>
        <v>112000.00000000001</v>
      </c>
      <c r="AI92" s="118">
        <f t="shared" si="3"/>
        <v>1712000</v>
      </c>
    </row>
    <row r="93" spans="1:35" x14ac:dyDescent="0.35">
      <c r="A93" s="69"/>
      <c r="B93" s="69"/>
      <c r="C93" s="69"/>
      <c r="D93" s="69"/>
      <c r="E93" s="69"/>
      <c r="F93" s="69"/>
      <c r="G93" s="86" t="s">
        <v>994</v>
      </c>
      <c r="H93" s="86"/>
      <c r="I93" s="124">
        <f>SUM(I91:I92)</f>
        <v>3200000</v>
      </c>
      <c r="J93" s="69"/>
      <c r="K93" s="69"/>
      <c r="L93" s="75"/>
      <c r="M93" s="75"/>
      <c r="N93" s="75"/>
      <c r="O93" s="75"/>
      <c r="P93" s="69"/>
      <c r="Q93" s="69"/>
      <c r="R93" s="75"/>
      <c r="S93" s="69"/>
      <c r="T93" s="69"/>
      <c r="U93" s="69"/>
      <c r="V93" s="69"/>
      <c r="W93" s="69"/>
      <c r="X93" s="121"/>
      <c r="Y93" s="121"/>
      <c r="AH93" s="639">
        <f t="shared" si="2"/>
        <v>224000.00000000003</v>
      </c>
      <c r="AI93" s="124">
        <f t="shared" si="3"/>
        <v>3424000</v>
      </c>
    </row>
    <row r="94" spans="1:35" x14ac:dyDescent="0.35">
      <c r="A94" s="64"/>
      <c r="B94" s="64"/>
      <c r="C94" s="64"/>
      <c r="D94" s="64"/>
      <c r="E94" s="64"/>
      <c r="F94" s="64"/>
      <c r="G94" s="89" t="s">
        <v>2961</v>
      </c>
      <c r="H94" s="64"/>
      <c r="I94" s="67"/>
      <c r="J94" s="64"/>
      <c r="K94" s="64"/>
      <c r="L94" s="68"/>
      <c r="M94" s="68"/>
      <c r="N94" s="68"/>
      <c r="O94" s="68"/>
      <c r="P94" s="64"/>
      <c r="Q94" s="64"/>
      <c r="R94" s="68"/>
      <c r="S94" s="64"/>
      <c r="T94" s="64"/>
      <c r="U94" s="64"/>
      <c r="V94" s="64"/>
      <c r="W94" s="64"/>
      <c r="X94" s="115"/>
      <c r="Y94" s="115"/>
      <c r="AH94" s="639">
        <f t="shared" si="2"/>
        <v>0</v>
      </c>
      <c r="AI94" s="67">
        <f t="shared" si="3"/>
        <v>0</v>
      </c>
    </row>
    <row r="95" spans="1:35" x14ac:dyDescent="0.35">
      <c r="A95" s="76"/>
      <c r="B95" s="196" t="s">
        <v>10901</v>
      </c>
      <c r="C95" s="196" t="s">
        <v>10902</v>
      </c>
      <c r="D95" s="196" t="s">
        <v>10903</v>
      </c>
      <c r="E95" s="196" t="s">
        <v>10904</v>
      </c>
      <c r="F95" s="196"/>
      <c r="G95" s="79" t="s">
        <v>10985</v>
      </c>
      <c r="H95" s="76"/>
      <c r="I95" s="118">
        <v>150000</v>
      </c>
      <c r="J95" s="76"/>
      <c r="K95" s="76" t="s">
        <v>1062</v>
      </c>
      <c r="L95" s="119" t="s">
        <v>1765</v>
      </c>
      <c r="M95" s="119" t="s">
        <v>2076</v>
      </c>
      <c r="N95" s="119" t="s">
        <v>10986</v>
      </c>
      <c r="O95" s="69" t="s">
        <v>1063</v>
      </c>
      <c r="P95" s="76"/>
      <c r="Q95" s="69" t="s">
        <v>1063</v>
      </c>
      <c r="R95" s="119" t="s">
        <v>3302</v>
      </c>
      <c r="S95" s="76"/>
      <c r="T95" s="76"/>
      <c r="U95" s="76"/>
      <c r="V95" s="76"/>
      <c r="W95" s="76"/>
      <c r="X95" s="121"/>
      <c r="Y95" s="121"/>
      <c r="AH95" s="639">
        <f t="shared" si="2"/>
        <v>10500.000000000002</v>
      </c>
      <c r="AI95" s="118">
        <f t="shared" si="3"/>
        <v>160500</v>
      </c>
    </row>
    <row r="96" spans="1:35" x14ac:dyDescent="0.35">
      <c r="A96" s="69"/>
      <c r="B96" s="196" t="s">
        <v>10901</v>
      </c>
      <c r="C96" s="196" t="s">
        <v>10902</v>
      </c>
      <c r="D96" s="196" t="s">
        <v>10903</v>
      </c>
      <c r="E96" s="196" t="s">
        <v>10904</v>
      </c>
      <c r="F96" s="196"/>
      <c r="G96" s="79" t="s">
        <v>10987</v>
      </c>
      <c r="H96" s="69"/>
      <c r="I96" s="118">
        <v>150000</v>
      </c>
      <c r="J96" s="69"/>
      <c r="K96" s="76" t="s">
        <v>1062</v>
      </c>
      <c r="L96" s="119" t="s">
        <v>1765</v>
      </c>
      <c r="M96" s="119" t="s">
        <v>3301</v>
      </c>
      <c r="N96" s="119" t="s">
        <v>10986</v>
      </c>
      <c r="O96" s="69" t="s">
        <v>1063</v>
      </c>
      <c r="P96" s="69"/>
      <c r="Q96" s="69" t="s">
        <v>1063</v>
      </c>
      <c r="R96" s="75" t="s">
        <v>10988</v>
      </c>
      <c r="S96" s="69"/>
      <c r="T96" s="69"/>
      <c r="U96" s="69"/>
      <c r="V96" s="69"/>
      <c r="W96" s="69"/>
      <c r="X96" s="116"/>
      <c r="Y96" s="116"/>
      <c r="AH96" s="639">
        <f t="shared" si="2"/>
        <v>10500.000000000002</v>
      </c>
      <c r="AI96" s="118">
        <f t="shared" si="3"/>
        <v>160500</v>
      </c>
    </row>
    <row r="97" spans="1:35" x14ac:dyDescent="0.35">
      <c r="A97" s="76"/>
      <c r="B97" s="196" t="s">
        <v>10901</v>
      </c>
      <c r="C97" s="196" t="s">
        <v>10902</v>
      </c>
      <c r="D97" s="196" t="s">
        <v>10903</v>
      </c>
      <c r="E97" s="196" t="s">
        <v>10904</v>
      </c>
      <c r="F97" s="196"/>
      <c r="G97" s="79" t="s">
        <v>10989</v>
      </c>
      <c r="H97" s="76"/>
      <c r="I97" s="118">
        <v>150000</v>
      </c>
      <c r="J97" s="76"/>
      <c r="K97" s="76" t="s">
        <v>3274</v>
      </c>
      <c r="L97" s="119" t="s">
        <v>1765</v>
      </c>
      <c r="M97" s="119" t="s">
        <v>10990</v>
      </c>
      <c r="N97" s="119" t="s">
        <v>10991</v>
      </c>
      <c r="O97" s="69" t="s">
        <v>1063</v>
      </c>
      <c r="P97" s="76"/>
      <c r="Q97" s="69" t="s">
        <v>1063</v>
      </c>
      <c r="R97" s="75" t="s">
        <v>3302</v>
      </c>
      <c r="S97" s="76"/>
      <c r="T97" s="76"/>
      <c r="U97" s="76"/>
      <c r="V97" s="76"/>
      <c r="W97" s="76"/>
      <c r="X97" s="121"/>
      <c r="Y97" s="121"/>
      <c r="AH97" s="639">
        <f t="shared" si="2"/>
        <v>10500.000000000002</v>
      </c>
      <c r="AI97" s="118">
        <f t="shared" si="3"/>
        <v>160500</v>
      </c>
    </row>
    <row r="98" spans="1:35" x14ac:dyDescent="0.35">
      <c r="A98" s="76"/>
      <c r="B98" s="196" t="s">
        <v>10901</v>
      </c>
      <c r="C98" s="196" t="s">
        <v>10902</v>
      </c>
      <c r="D98" s="196" t="s">
        <v>10903</v>
      </c>
      <c r="E98" s="196" t="s">
        <v>10904</v>
      </c>
      <c r="F98" s="196"/>
      <c r="G98" s="79" t="s">
        <v>10992</v>
      </c>
      <c r="H98" s="76"/>
      <c r="I98" s="118">
        <v>150000</v>
      </c>
      <c r="J98" s="76"/>
      <c r="K98" s="76" t="s">
        <v>1062</v>
      </c>
      <c r="L98" s="119" t="s">
        <v>1765</v>
      </c>
      <c r="M98" s="119" t="s">
        <v>2076</v>
      </c>
      <c r="N98" s="119" t="s">
        <v>10986</v>
      </c>
      <c r="O98" s="69" t="s">
        <v>1063</v>
      </c>
      <c r="P98" s="76"/>
      <c r="Q98" s="69" t="s">
        <v>1063</v>
      </c>
      <c r="R98" s="119" t="s">
        <v>3302</v>
      </c>
      <c r="S98" s="76"/>
      <c r="T98" s="76"/>
      <c r="U98" s="76"/>
      <c r="V98" s="76"/>
      <c r="W98" s="76"/>
      <c r="X98" s="121"/>
      <c r="Y98" s="121"/>
      <c r="AH98" s="639">
        <f t="shared" si="2"/>
        <v>10500.000000000002</v>
      </c>
      <c r="AI98" s="118">
        <f t="shared" si="3"/>
        <v>160500</v>
      </c>
    </row>
    <row r="99" spans="1:35" x14ac:dyDescent="0.35">
      <c r="A99" s="69"/>
      <c r="B99" s="196" t="s">
        <v>10901</v>
      </c>
      <c r="C99" s="196" t="s">
        <v>10902</v>
      </c>
      <c r="D99" s="196" t="s">
        <v>10903</v>
      </c>
      <c r="E99" s="196" t="s">
        <v>10904</v>
      </c>
      <c r="F99" s="196"/>
      <c r="G99" s="79" t="s">
        <v>10993</v>
      </c>
      <c r="H99" s="69"/>
      <c r="I99" s="118">
        <v>150000</v>
      </c>
      <c r="J99" s="69"/>
      <c r="K99" s="76" t="s">
        <v>1062</v>
      </c>
      <c r="L99" s="119" t="s">
        <v>1765</v>
      </c>
      <c r="M99" s="119" t="s">
        <v>3301</v>
      </c>
      <c r="N99" s="119" t="s">
        <v>10986</v>
      </c>
      <c r="O99" s="69" t="s">
        <v>1063</v>
      </c>
      <c r="P99" s="69"/>
      <c r="Q99" s="69" t="s">
        <v>1063</v>
      </c>
      <c r="R99" s="75" t="s">
        <v>10988</v>
      </c>
      <c r="S99" s="69"/>
      <c r="T99" s="69"/>
      <c r="U99" s="69"/>
      <c r="V99" s="69"/>
      <c r="W99" s="69"/>
      <c r="X99" s="116"/>
      <c r="Y99" s="116"/>
      <c r="AH99" s="639">
        <f t="shared" si="2"/>
        <v>10500.000000000002</v>
      </c>
      <c r="AI99" s="118">
        <f t="shared" si="3"/>
        <v>160500</v>
      </c>
    </row>
    <row r="100" spans="1:35" x14ac:dyDescent="0.35">
      <c r="A100" s="76"/>
      <c r="B100" s="196" t="s">
        <v>10901</v>
      </c>
      <c r="C100" s="196" t="s">
        <v>10902</v>
      </c>
      <c r="D100" s="196" t="s">
        <v>10903</v>
      </c>
      <c r="E100" s="196" t="s">
        <v>10904</v>
      </c>
      <c r="F100" s="196"/>
      <c r="G100" s="79" t="s">
        <v>10994</v>
      </c>
      <c r="H100" s="76"/>
      <c r="I100" s="118">
        <v>150000</v>
      </c>
      <c r="J100" s="76"/>
      <c r="K100" s="76" t="s">
        <v>3274</v>
      </c>
      <c r="L100" s="119" t="s">
        <v>1765</v>
      </c>
      <c r="M100" s="119" t="s">
        <v>10990</v>
      </c>
      <c r="N100" s="119" t="s">
        <v>10991</v>
      </c>
      <c r="O100" s="69" t="s">
        <v>1063</v>
      </c>
      <c r="P100" s="76"/>
      <c r="Q100" s="69" t="s">
        <v>1063</v>
      </c>
      <c r="R100" s="75" t="s">
        <v>3302</v>
      </c>
      <c r="S100" s="76"/>
      <c r="T100" s="76"/>
      <c r="U100" s="76"/>
      <c r="V100" s="76"/>
      <c r="W100" s="76"/>
      <c r="X100" s="121"/>
      <c r="Y100" s="121"/>
      <c r="AH100" s="639">
        <f t="shared" si="2"/>
        <v>10500.000000000002</v>
      </c>
      <c r="AI100" s="118">
        <f t="shared" si="3"/>
        <v>160500</v>
      </c>
    </row>
    <row r="101" spans="1:35" x14ac:dyDescent="0.35">
      <c r="A101" s="69"/>
      <c r="B101" s="196" t="s">
        <v>10901</v>
      </c>
      <c r="C101" s="196" t="s">
        <v>10902</v>
      </c>
      <c r="D101" s="196" t="s">
        <v>10903</v>
      </c>
      <c r="E101" s="196" t="s">
        <v>10904</v>
      </c>
      <c r="F101" s="196"/>
      <c r="G101" s="79" t="s">
        <v>10995</v>
      </c>
      <c r="H101" s="69"/>
      <c r="I101" s="118">
        <v>150000</v>
      </c>
      <c r="J101" s="69"/>
      <c r="K101" s="76" t="s">
        <v>4037</v>
      </c>
      <c r="L101" s="119" t="s">
        <v>1765</v>
      </c>
      <c r="M101" s="119" t="s">
        <v>10996</v>
      </c>
      <c r="N101" s="69" t="s">
        <v>1063</v>
      </c>
      <c r="O101" s="69" t="s">
        <v>1063</v>
      </c>
      <c r="P101" s="69"/>
      <c r="Q101" s="69" t="s">
        <v>1063</v>
      </c>
      <c r="R101" s="75" t="s">
        <v>3302</v>
      </c>
      <c r="S101" s="69"/>
      <c r="T101" s="69"/>
      <c r="U101" s="69"/>
      <c r="V101" s="69"/>
      <c r="W101" s="69"/>
      <c r="X101" s="116"/>
      <c r="Y101" s="116"/>
      <c r="AH101" s="639">
        <f t="shared" si="2"/>
        <v>10500.000000000002</v>
      </c>
      <c r="AI101" s="118">
        <f t="shared" si="3"/>
        <v>160500</v>
      </c>
    </row>
    <row r="102" spans="1:35" x14ac:dyDescent="0.35">
      <c r="A102" s="69"/>
      <c r="B102" s="196" t="s">
        <v>10901</v>
      </c>
      <c r="C102" s="196" t="s">
        <v>10902</v>
      </c>
      <c r="D102" s="196" t="s">
        <v>10903</v>
      </c>
      <c r="E102" s="196" t="s">
        <v>10904</v>
      </c>
      <c r="F102" s="196"/>
      <c r="G102" s="79" t="s">
        <v>10997</v>
      </c>
      <c r="H102" s="76"/>
      <c r="I102" s="118">
        <v>150000</v>
      </c>
      <c r="J102" s="76"/>
      <c r="K102" s="76" t="s">
        <v>4037</v>
      </c>
      <c r="L102" s="119" t="s">
        <v>1765</v>
      </c>
      <c r="M102" s="119" t="s">
        <v>10998</v>
      </c>
      <c r="N102" s="69" t="s">
        <v>1063</v>
      </c>
      <c r="O102" s="69" t="s">
        <v>1063</v>
      </c>
      <c r="P102" s="69"/>
      <c r="Q102" s="69" t="s">
        <v>1063</v>
      </c>
      <c r="R102" s="75" t="s">
        <v>3302</v>
      </c>
      <c r="S102" s="69"/>
      <c r="T102" s="69"/>
      <c r="U102" s="69"/>
      <c r="V102" s="69"/>
      <c r="W102" s="69"/>
      <c r="X102" s="116"/>
      <c r="Y102" s="116"/>
      <c r="AH102" s="639">
        <f t="shared" si="2"/>
        <v>10500.000000000002</v>
      </c>
      <c r="AI102" s="118">
        <f t="shared" si="3"/>
        <v>160500</v>
      </c>
    </row>
    <row r="103" spans="1:35" x14ac:dyDescent="0.35">
      <c r="A103" s="76"/>
      <c r="B103" s="196" t="s">
        <v>10901</v>
      </c>
      <c r="C103" s="196" t="s">
        <v>10902</v>
      </c>
      <c r="D103" s="196" t="s">
        <v>10903</v>
      </c>
      <c r="E103" s="196" t="s">
        <v>10904</v>
      </c>
      <c r="F103" s="196"/>
      <c r="G103" s="79" t="s">
        <v>10999</v>
      </c>
      <c r="H103" s="76"/>
      <c r="I103" s="118">
        <v>150000</v>
      </c>
      <c r="J103" s="76"/>
      <c r="K103" s="76" t="s">
        <v>1062</v>
      </c>
      <c r="L103" s="119" t="s">
        <v>1765</v>
      </c>
      <c r="M103" s="119" t="s">
        <v>3278</v>
      </c>
      <c r="N103" s="69" t="s">
        <v>1063</v>
      </c>
      <c r="O103" s="69" t="s">
        <v>1063</v>
      </c>
      <c r="P103" s="76"/>
      <c r="Q103" s="69" t="s">
        <v>1063</v>
      </c>
      <c r="R103" s="75" t="s">
        <v>3302</v>
      </c>
      <c r="S103" s="76"/>
      <c r="T103" s="76"/>
      <c r="U103" s="76"/>
      <c r="V103" s="76"/>
      <c r="W103" s="76"/>
      <c r="X103" s="121"/>
      <c r="Y103" s="121"/>
      <c r="AH103" s="639">
        <f t="shared" si="2"/>
        <v>10500.000000000002</v>
      </c>
      <c r="AI103" s="118">
        <f t="shared" si="3"/>
        <v>160500</v>
      </c>
    </row>
    <row r="104" spans="1:35" x14ac:dyDescent="0.35">
      <c r="A104" s="69"/>
      <c r="B104" s="196" t="s">
        <v>10901</v>
      </c>
      <c r="C104" s="196" t="s">
        <v>10902</v>
      </c>
      <c r="D104" s="196" t="s">
        <v>10903</v>
      </c>
      <c r="E104" s="196" t="s">
        <v>10904</v>
      </c>
      <c r="F104" s="196"/>
      <c r="G104" s="79" t="s">
        <v>11000</v>
      </c>
      <c r="H104" s="69"/>
      <c r="I104" s="118">
        <v>150000</v>
      </c>
      <c r="J104" s="69"/>
      <c r="K104" s="76" t="s">
        <v>4037</v>
      </c>
      <c r="L104" s="119" t="s">
        <v>1765</v>
      </c>
      <c r="M104" s="119" t="s">
        <v>10996</v>
      </c>
      <c r="N104" s="69" t="s">
        <v>1063</v>
      </c>
      <c r="O104" s="69" t="s">
        <v>1063</v>
      </c>
      <c r="P104" s="69"/>
      <c r="Q104" s="69" t="s">
        <v>1063</v>
      </c>
      <c r="R104" s="75" t="s">
        <v>3302</v>
      </c>
      <c r="S104" s="69"/>
      <c r="T104" s="69"/>
      <c r="U104" s="69"/>
      <c r="V104" s="69"/>
      <c r="W104" s="69"/>
      <c r="X104" s="116"/>
      <c r="Y104" s="116"/>
      <c r="AH104" s="639">
        <f t="shared" si="2"/>
        <v>10500.000000000002</v>
      </c>
      <c r="AI104" s="118">
        <f t="shared" si="3"/>
        <v>160500</v>
      </c>
    </row>
    <row r="105" spans="1:35" x14ac:dyDescent="0.35">
      <c r="A105" s="69"/>
      <c r="B105" s="196" t="s">
        <v>10901</v>
      </c>
      <c r="C105" s="196" t="s">
        <v>10902</v>
      </c>
      <c r="D105" s="196" t="s">
        <v>10903</v>
      </c>
      <c r="E105" s="196" t="s">
        <v>10904</v>
      </c>
      <c r="F105" s="196"/>
      <c r="G105" s="79" t="s">
        <v>11001</v>
      </c>
      <c r="H105" s="76"/>
      <c r="I105" s="118">
        <v>150000</v>
      </c>
      <c r="J105" s="76"/>
      <c r="K105" s="76" t="s">
        <v>4037</v>
      </c>
      <c r="L105" s="119" t="s">
        <v>1765</v>
      </c>
      <c r="M105" s="119" t="s">
        <v>10998</v>
      </c>
      <c r="N105" s="69" t="s">
        <v>1063</v>
      </c>
      <c r="O105" s="69" t="s">
        <v>1063</v>
      </c>
      <c r="P105" s="69"/>
      <c r="Q105" s="69" t="s">
        <v>1063</v>
      </c>
      <c r="R105" s="75" t="s">
        <v>3302</v>
      </c>
      <c r="S105" s="69"/>
      <c r="T105" s="69"/>
      <c r="U105" s="69"/>
      <c r="V105" s="69"/>
      <c r="W105" s="69"/>
      <c r="X105" s="116"/>
      <c r="Y105" s="116"/>
      <c r="AH105" s="639">
        <f t="shared" si="2"/>
        <v>10500.000000000002</v>
      </c>
      <c r="AI105" s="118">
        <f t="shared" si="3"/>
        <v>160500</v>
      </c>
    </row>
    <row r="106" spans="1:35" x14ac:dyDescent="0.35">
      <c r="A106" s="76"/>
      <c r="B106" s="196" t="s">
        <v>10901</v>
      </c>
      <c r="C106" s="196" t="s">
        <v>10902</v>
      </c>
      <c r="D106" s="196" t="s">
        <v>10903</v>
      </c>
      <c r="E106" s="196" t="s">
        <v>10904</v>
      </c>
      <c r="F106" s="196"/>
      <c r="G106" s="79" t="s">
        <v>11002</v>
      </c>
      <c r="H106" s="76"/>
      <c r="I106" s="118">
        <v>150000</v>
      </c>
      <c r="J106" s="76"/>
      <c r="K106" s="76" t="s">
        <v>1062</v>
      </c>
      <c r="L106" s="119" t="s">
        <v>1765</v>
      </c>
      <c r="M106" s="119" t="s">
        <v>3278</v>
      </c>
      <c r="N106" s="69" t="s">
        <v>1063</v>
      </c>
      <c r="O106" s="69" t="s">
        <v>1063</v>
      </c>
      <c r="P106" s="76"/>
      <c r="Q106" s="69" t="s">
        <v>1063</v>
      </c>
      <c r="R106" s="75" t="s">
        <v>3302</v>
      </c>
      <c r="S106" s="76"/>
      <c r="T106" s="76"/>
      <c r="U106" s="76"/>
      <c r="V106" s="76"/>
      <c r="W106" s="76"/>
      <c r="X106" s="121"/>
      <c r="Y106" s="121"/>
      <c r="AH106" s="639">
        <f t="shared" si="2"/>
        <v>10500.000000000002</v>
      </c>
      <c r="AI106" s="118">
        <f t="shared" si="3"/>
        <v>160500</v>
      </c>
    </row>
    <row r="107" spans="1:35" x14ac:dyDescent="0.35">
      <c r="A107" s="76"/>
      <c r="B107" s="196" t="s">
        <v>10901</v>
      </c>
      <c r="C107" s="196" t="s">
        <v>10902</v>
      </c>
      <c r="D107" s="196" t="s">
        <v>10903</v>
      </c>
      <c r="E107" s="196" t="s">
        <v>10904</v>
      </c>
      <c r="F107" s="196"/>
      <c r="G107" s="79" t="s">
        <v>11003</v>
      </c>
      <c r="H107" s="76"/>
      <c r="I107" s="118">
        <v>150000</v>
      </c>
      <c r="J107" s="76"/>
      <c r="K107" s="76" t="s">
        <v>4037</v>
      </c>
      <c r="L107" s="119" t="s">
        <v>1765</v>
      </c>
      <c r="M107" s="119" t="s">
        <v>6037</v>
      </c>
      <c r="N107" s="69" t="s">
        <v>1063</v>
      </c>
      <c r="O107" s="69" t="s">
        <v>1063</v>
      </c>
      <c r="P107" s="76"/>
      <c r="Q107" s="69" t="s">
        <v>1063</v>
      </c>
      <c r="R107" s="75" t="s">
        <v>3302</v>
      </c>
      <c r="S107" s="76"/>
      <c r="T107" s="76"/>
      <c r="U107" s="76"/>
      <c r="V107" s="76"/>
      <c r="W107" s="76"/>
      <c r="X107" s="121"/>
      <c r="Y107" s="121"/>
      <c r="AH107" s="639">
        <f t="shared" si="2"/>
        <v>10500.000000000002</v>
      </c>
      <c r="AI107" s="118">
        <f t="shared" si="3"/>
        <v>160500</v>
      </c>
    </row>
    <row r="108" spans="1:35" x14ac:dyDescent="0.35">
      <c r="A108" s="76"/>
      <c r="B108" s="196" t="s">
        <v>10901</v>
      </c>
      <c r="C108" s="196" t="s">
        <v>10902</v>
      </c>
      <c r="D108" s="196" t="s">
        <v>10903</v>
      </c>
      <c r="E108" s="196" t="s">
        <v>10904</v>
      </c>
      <c r="F108" s="196"/>
      <c r="G108" s="79" t="s">
        <v>11004</v>
      </c>
      <c r="H108" s="69"/>
      <c r="I108" s="118">
        <v>150000</v>
      </c>
      <c r="J108" s="69"/>
      <c r="K108" s="76" t="s">
        <v>5411</v>
      </c>
      <c r="L108" s="119" t="s">
        <v>1765</v>
      </c>
      <c r="M108" s="119" t="s">
        <v>3270</v>
      </c>
      <c r="N108" s="69" t="s">
        <v>1063</v>
      </c>
      <c r="O108" s="69" t="s">
        <v>1063</v>
      </c>
      <c r="P108" s="69"/>
      <c r="Q108" s="69" t="s">
        <v>1063</v>
      </c>
      <c r="R108" s="75" t="s">
        <v>3302</v>
      </c>
      <c r="S108" s="69"/>
      <c r="T108" s="69"/>
      <c r="U108" s="69"/>
      <c r="V108" s="69"/>
      <c r="W108" s="69"/>
      <c r="X108" s="116"/>
      <c r="Y108" s="116"/>
      <c r="AH108" s="639">
        <f t="shared" si="2"/>
        <v>10500.000000000002</v>
      </c>
      <c r="AI108" s="118">
        <f t="shared" si="3"/>
        <v>160500</v>
      </c>
    </row>
    <row r="109" spans="1:35" x14ac:dyDescent="0.35">
      <c r="A109" s="76"/>
      <c r="B109" s="196" t="s">
        <v>10901</v>
      </c>
      <c r="C109" s="196" t="s">
        <v>10902</v>
      </c>
      <c r="D109" s="196" t="s">
        <v>10903</v>
      </c>
      <c r="E109" s="196" t="s">
        <v>10904</v>
      </c>
      <c r="F109" s="196"/>
      <c r="G109" s="79" t="s">
        <v>11005</v>
      </c>
      <c r="H109" s="69"/>
      <c r="I109" s="118">
        <v>150000</v>
      </c>
      <c r="J109" s="69"/>
      <c r="K109" s="76" t="s">
        <v>4037</v>
      </c>
      <c r="L109" s="119" t="s">
        <v>1765</v>
      </c>
      <c r="M109" s="119" t="s">
        <v>10998</v>
      </c>
      <c r="N109" s="69" t="s">
        <v>1063</v>
      </c>
      <c r="O109" s="69" t="s">
        <v>1063</v>
      </c>
      <c r="P109" s="69"/>
      <c r="Q109" s="69" t="s">
        <v>1063</v>
      </c>
      <c r="R109" s="75" t="s">
        <v>3302</v>
      </c>
      <c r="S109" s="69"/>
      <c r="T109" s="69"/>
      <c r="U109" s="69"/>
      <c r="V109" s="69"/>
      <c r="W109" s="69"/>
      <c r="X109" s="116"/>
      <c r="Y109" s="116"/>
      <c r="AH109" s="639">
        <f t="shared" si="2"/>
        <v>10500.000000000002</v>
      </c>
      <c r="AI109" s="118">
        <f t="shared" si="3"/>
        <v>160500</v>
      </c>
    </row>
    <row r="110" spans="1:35" x14ac:dyDescent="0.35">
      <c r="A110" s="76"/>
      <c r="B110" s="196" t="s">
        <v>10901</v>
      </c>
      <c r="C110" s="196" t="s">
        <v>10902</v>
      </c>
      <c r="D110" s="196" t="s">
        <v>10903</v>
      </c>
      <c r="E110" s="196" t="s">
        <v>10904</v>
      </c>
      <c r="F110" s="196"/>
      <c r="G110" s="79" t="s">
        <v>11006</v>
      </c>
      <c r="H110" s="69"/>
      <c r="I110" s="118">
        <v>150000</v>
      </c>
      <c r="J110" s="69"/>
      <c r="K110" s="76" t="s">
        <v>3274</v>
      </c>
      <c r="L110" s="119" t="s">
        <v>1765</v>
      </c>
      <c r="M110" s="119" t="s">
        <v>11007</v>
      </c>
      <c r="N110" s="80">
        <v>117386</v>
      </c>
      <c r="O110" s="69" t="s">
        <v>1063</v>
      </c>
      <c r="P110" s="69"/>
      <c r="Q110" s="69" t="s">
        <v>1063</v>
      </c>
      <c r="R110" s="75" t="s">
        <v>3302</v>
      </c>
      <c r="S110" s="69"/>
      <c r="T110" s="69"/>
      <c r="U110" s="69"/>
      <c r="V110" s="69"/>
      <c r="W110" s="69"/>
      <c r="X110" s="116"/>
      <c r="Y110" s="116"/>
      <c r="AH110" s="639">
        <f t="shared" si="2"/>
        <v>10500.000000000002</v>
      </c>
      <c r="AI110" s="118">
        <f t="shared" si="3"/>
        <v>160500</v>
      </c>
    </row>
    <row r="111" spans="1:35" x14ac:dyDescent="0.35">
      <c r="A111" s="76"/>
      <c r="B111" s="196" t="s">
        <v>10901</v>
      </c>
      <c r="C111" s="196" t="s">
        <v>10902</v>
      </c>
      <c r="D111" s="196" t="s">
        <v>10903</v>
      </c>
      <c r="E111" s="196" t="s">
        <v>10904</v>
      </c>
      <c r="F111" s="196"/>
      <c r="G111" s="79" t="s">
        <v>11008</v>
      </c>
      <c r="H111" s="76"/>
      <c r="I111" s="118">
        <v>150000</v>
      </c>
      <c r="J111" s="76"/>
      <c r="K111" s="76" t="s">
        <v>4037</v>
      </c>
      <c r="L111" s="119" t="s">
        <v>1765</v>
      </c>
      <c r="M111" s="119" t="s">
        <v>6037</v>
      </c>
      <c r="N111" s="69" t="s">
        <v>1063</v>
      </c>
      <c r="O111" s="69" t="s">
        <v>1063</v>
      </c>
      <c r="P111" s="76"/>
      <c r="Q111" s="69" t="s">
        <v>1063</v>
      </c>
      <c r="R111" s="75" t="s">
        <v>3302</v>
      </c>
      <c r="S111" s="76"/>
      <c r="T111" s="76"/>
      <c r="U111" s="76"/>
      <c r="V111" s="76"/>
      <c r="W111" s="76"/>
      <c r="X111" s="121"/>
      <c r="Y111" s="121"/>
      <c r="AH111" s="639">
        <f t="shared" si="2"/>
        <v>10500.000000000002</v>
      </c>
      <c r="AI111" s="118">
        <f t="shared" si="3"/>
        <v>160500</v>
      </c>
    </row>
    <row r="112" spans="1:35" x14ac:dyDescent="0.35">
      <c r="A112" s="76"/>
      <c r="B112" s="196" t="s">
        <v>10901</v>
      </c>
      <c r="C112" s="196" t="s">
        <v>10902</v>
      </c>
      <c r="D112" s="196" t="s">
        <v>10903</v>
      </c>
      <c r="E112" s="196" t="s">
        <v>10904</v>
      </c>
      <c r="F112" s="196"/>
      <c r="G112" s="79" t="s">
        <v>11009</v>
      </c>
      <c r="H112" s="69"/>
      <c r="I112" s="118">
        <v>150000</v>
      </c>
      <c r="J112" s="69"/>
      <c r="K112" s="76" t="s">
        <v>5411</v>
      </c>
      <c r="L112" s="119" t="s">
        <v>1765</v>
      </c>
      <c r="M112" s="119" t="s">
        <v>3270</v>
      </c>
      <c r="N112" s="69" t="s">
        <v>1063</v>
      </c>
      <c r="O112" s="69" t="s">
        <v>1063</v>
      </c>
      <c r="P112" s="69"/>
      <c r="Q112" s="69" t="s">
        <v>1063</v>
      </c>
      <c r="R112" s="75" t="s">
        <v>3302</v>
      </c>
      <c r="S112" s="69"/>
      <c r="T112" s="69"/>
      <c r="U112" s="69"/>
      <c r="V112" s="69"/>
      <c r="W112" s="69"/>
      <c r="X112" s="116"/>
      <c r="Y112" s="116"/>
      <c r="AH112" s="639">
        <f t="shared" si="2"/>
        <v>10500.000000000002</v>
      </c>
      <c r="AI112" s="118">
        <f t="shared" si="3"/>
        <v>160500</v>
      </c>
    </row>
    <row r="113" spans="1:35" x14ac:dyDescent="0.35">
      <c r="A113" s="76"/>
      <c r="B113" s="196" t="s">
        <v>10901</v>
      </c>
      <c r="C113" s="196" t="s">
        <v>10902</v>
      </c>
      <c r="D113" s="196" t="s">
        <v>10903</v>
      </c>
      <c r="E113" s="196" t="s">
        <v>10904</v>
      </c>
      <c r="F113" s="196"/>
      <c r="G113" s="79" t="s">
        <v>11010</v>
      </c>
      <c r="H113" s="69"/>
      <c r="I113" s="118">
        <v>150000</v>
      </c>
      <c r="J113" s="69"/>
      <c r="K113" s="76" t="s">
        <v>4037</v>
      </c>
      <c r="L113" s="119" t="s">
        <v>1765</v>
      </c>
      <c r="M113" s="119" t="s">
        <v>10998</v>
      </c>
      <c r="N113" s="69" t="s">
        <v>1063</v>
      </c>
      <c r="O113" s="69" t="s">
        <v>1063</v>
      </c>
      <c r="P113" s="69"/>
      <c r="Q113" s="69" t="s">
        <v>1063</v>
      </c>
      <c r="R113" s="75" t="s">
        <v>3302</v>
      </c>
      <c r="S113" s="69"/>
      <c r="T113" s="69"/>
      <c r="U113" s="69"/>
      <c r="V113" s="69"/>
      <c r="W113" s="69"/>
      <c r="X113" s="116"/>
      <c r="Y113" s="116"/>
      <c r="AH113" s="639">
        <f t="shared" si="2"/>
        <v>10500.000000000002</v>
      </c>
      <c r="AI113" s="118">
        <f t="shared" si="3"/>
        <v>160500</v>
      </c>
    </row>
    <row r="114" spans="1:35" x14ac:dyDescent="0.35">
      <c r="A114" s="76"/>
      <c r="B114" s="196" t="s">
        <v>10901</v>
      </c>
      <c r="C114" s="196" t="s">
        <v>10902</v>
      </c>
      <c r="D114" s="196" t="s">
        <v>10903</v>
      </c>
      <c r="E114" s="196" t="s">
        <v>10904</v>
      </c>
      <c r="F114" s="196"/>
      <c r="G114" s="79" t="s">
        <v>11011</v>
      </c>
      <c r="H114" s="69"/>
      <c r="I114" s="118">
        <v>150000</v>
      </c>
      <c r="J114" s="69"/>
      <c r="K114" s="76" t="s">
        <v>3274</v>
      </c>
      <c r="L114" s="119" t="s">
        <v>1765</v>
      </c>
      <c r="M114" s="119" t="s">
        <v>11007</v>
      </c>
      <c r="N114" s="80" t="s">
        <v>11012</v>
      </c>
      <c r="O114" s="69" t="s">
        <v>1063</v>
      </c>
      <c r="P114" s="69"/>
      <c r="Q114" s="69" t="s">
        <v>1063</v>
      </c>
      <c r="R114" s="75" t="s">
        <v>3302</v>
      </c>
      <c r="S114" s="69"/>
      <c r="T114" s="69"/>
      <c r="U114" s="69"/>
      <c r="V114" s="69"/>
      <c r="W114" s="69"/>
      <c r="X114" s="116"/>
      <c r="Y114" s="116"/>
      <c r="AH114" s="639">
        <f t="shared" si="2"/>
        <v>10500.000000000002</v>
      </c>
      <c r="AI114" s="118">
        <f t="shared" si="3"/>
        <v>160500</v>
      </c>
    </row>
    <row r="115" spans="1:35" x14ac:dyDescent="0.35">
      <c r="A115" s="76"/>
      <c r="B115" s="196" t="s">
        <v>10901</v>
      </c>
      <c r="C115" s="196" t="s">
        <v>10902</v>
      </c>
      <c r="D115" s="196" t="s">
        <v>10903</v>
      </c>
      <c r="E115" s="196" t="s">
        <v>10904</v>
      </c>
      <c r="F115" s="196"/>
      <c r="G115" s="79" t="s">
        <v>11013</v>
      </c>
      <c r="H115" s="76"/>
      <c r="I115" s="118">
        <v>150000</v>
      </c>
      <c r="J115" s="76"/>
      <c r="K115" s="76" t="s">
        <v>4037</v>
      </c>
      <c r="L115" s="119" t="s">
        <v>1765</v>
      </c>
      <c r="M115" s="119" t="s">
        <v>6037</v>
      </c>
      <c r="N115" s="69" t="s">
        <v>1063</v>
      </c>
      <c r="O115" s="69" t="s">
        <v>1063</v>
      </c>
      <c r="P115" s="76"/>
      <c r="Q115" s="69" t="s">
        <v>1063</v>
      </c>
      <c r="R115" s="75" t="s">
        <v>3302</v>
      </c>
      <c r="S115" s="76"/>
      <c r="T115" s="76"/>
      <c r="U115" s="76"/>
      <c r="V115" s="76"/>
      <c r="W115" s="76"/>
      <c r="X115" s="121"/>
      <c r="Y115" s="121"/>
      <c r="AH115" s="639">
        <f t="shared" si="2"/>
        <v>10500.000000000002</v>
      </c>
      <c r="AI115" s="118">
        <f t="shared" si="3"/>
        <v>160500</v>
      </c>
    </row>
    <row r="116" spans="1:35" x14ac:dyDescent="0.35">
      <c r="A116" s="76"/>
      <c r="B116" s="196" t="s">
        <v>10901</v>
      </c>
      <c r="C116" s="196" t="s">
        <v>10902</v>
      </c>
      <c r="D116" s="196" t="s">
        <v>10903</v>
      </c>
      <c r="E116" s="196" t="s">
        <v>10904</v>
      </c>
      <c r="F116" s="196"/>
      <c r="G116" s="79" t="s">
        <v>11014</v>
      </c>
      <c r="H116" s="69"/>
      <c r="I116" s="118">
        <v>150000</v>
      </c>
      <c r="J116" s="69"/>
      <c r="K116" s="76" t="s">
        <v>5411</v>
      </c>
      <c r="L116" s="119" t="s">
        <v>1765</v>
      </c>
      <c r="M116" s="119" t="s">
        <v>3270</v>
      </c>
      <c r="N116" s="69" t="s">
        <v>1063</v>
      </c>
      <c r="O116" s="69" t="s">
        <v>1063</v>
      </c>
      <c r="P116" s="69"/>
      <c r="Q116" s="69" t="s">
        <v>1063</v>
      </c>
      <c r="R116" s="75" t="s">
        <v>3302</v>
      </c>
      <c r="S116" s="69"/>
      <c r="T116" s="69"/>
      <c r="U116" s="69"/>
      <c r="V116" s="69"/>
      <c r="W116" s="69"/>
      <c r="X116" s="116"/>
      <c r="Y116" s="116"/>
      <c r="AH116" s="639">
        <f t="shared" si="2"/>
        <v>10500.000000000002</v>
      </c>
      <c r="AI116" s="118">
        <f t="shared" si="3"/>
        <v>160500</v>
      </c>
    </row>
    <row r="117" spans="1:35" x14ac:dyDescent="0.35">
      <c r="A117" s="76"/>
      <c r="B117" s="196" t="s">
        <v>10901</v>
      </c>
      <c r="C117" s="196" t="s">
        <v>10902</v>
      </c>
      <c r="D117" s="196" t="s">
        <v>10903</v>
      </c>
      <c r="E117" s="196" t="s">
        <v>10904</v>
      </c>
      <c r="F117" s="196"/>
      <c r="G117" s="79" t="s">
        <v>11015</v>
      </c>
      <c r="H117" s="69"/>
      <c r="I117" s="118">
        <v>150000</v>
      </c>
      <c r="J117" s="69"/>
      <c r="K117" s="76" t="s">
        <v>4037</v>
      </c>
      <c r="L117" s="119" t="s">
        <v>1765</v>
      </c>
      <c r="M117" s="119" t="s">
        <v>10998</v>
      </c>
      <c r="N117" s="69" t="s">
        <v>1063</v>
      </c>
      <c r="O117" s="69" t="s">
        <v>1063</v>
      </c>
      <c r="P117" s="69"/>
      <c r="Q117" s="69" t="s">
        <v>1063</v>
      </c>
      <c r="R117" s="75" t="s">
        <v>3302</v>
      </c>
      <c r="S117" s="69"/>
      <c r="T117" s="69"/>
      <c r="U117" s="69"/>
      <c r="V117" s="69"/>
      <c r="W117" s="69"/>
      <c r="X117" s="116"/>
      <c r="Y117" s="116"/>
      <c r="AH117" s="639">
        <f t="shared" si="2"/>
        <v>10500.000000000002</v>
      </c>
      <c r="AI117" s="118">
        <f t="shared" si="3"/>
        <v>160500</v>
      </c>
    </row>
    <row r="118" spans="1:35" x14ac:dyDescent="0.35">
      <c r="A118" s="76"/>
      <c r="B118" s="196" t="s">
        <v>10901</v>
      </c>
      <c r="C118" s="196" t="s">
        <v>10902</v>
      </c>
      <c r="D118" s="196" t="s">
        <v>10903</v>
      </c>
      <c r="E118" s="196" t="s">
        <v>10904</v>
      </c>
      <c r="F118" s="196"/>
      <c r="G118" s="79" t="s">
        <v>11016</v>
      </c>
      <c r="H118" s="69"/>
      <c r="I118" s="118">
        <v>150000</v>
      </c>
      <c r="J118" s="69"/>
      <c r="K118" s="76" t="s">
        <v>3274</v>
      </c>
      <c r="L118" s="119" t="s">
        <v>1765</v>
      </c>
      <c r="M118" s="119" t="s">
        <v>11007</v>
      </c>
      <c r="N118" s="80" t="s">
        <v>11017</v>
      </c>
      <c r="O118" s="69" t="s">
        <v>1063</v>
      </c>
      <c r="P118" s="69"/>
      <c r="Q118" s="69" t="s">
        <v>1063</v>
      </c>
      <c r="R118" s="75" t="s">
        <v>3302</v>
      </c>
      <c r="S118" s="69"/>
      <c r="T118" s="69"/>
      <c r="U118" s="69"/>
      <c r="V118" s="69"/>
      <c r="W118" s="69"/>
      <c r="X118" s="116"/>
      <c r="Y118" s="116"/>
      <c r="AH118" s="639">
        <f t="shared" si="2"/>
        <v>10500.000000000002</v>
      </c>
      <c r="AI118" s="118">
        <f t="shared" si="3"/>
        <v>160500</v>
      </c>
    </row>
    <row r="119" spans="1:35" x14ac:dyDescent="0.35">
      <c r="A119" s="76"/>
      <c r="B119" s="196" t="s">
        <v>10901</v>
      </c>
      <c r="C119" s="196" t="s">
        <v>10902</v>
      </c>
      <c r="D119" s="196" t="s">
        <v>10903</v>
      </c>
      <c r="E119" s="196" t="s">
        <v>10904</v>
      </c>
      <c r="F119" s="196"/>
      <c r="G119" s="79" t="s">
        <v>11018</v>
      </c>
      <c r="H119" s="76"/>
      <c r="I119" s="118">
        <v>150000</v>
      </c>
      <c r="J119" s="76"/>
      <c r="K119" s="76" t="s">
        <v>4037</v>
      </c>
      <c r="L119" s="119" t="s">
        <v>1765</v>
      </c>
      <c r="M119" s="119" t="s">
        <v>11019</v>
      </c>
      <c r="N119" s="69" t="s">
        <v>1063</v>
      </c>
      <c r="O119" s="69" t="s">
        <v>1063</v>
      </c>
      <c r="P119" s="76"/>
      <c r="Q119" s="69" t="s">
        <v>1063</v>
      </c>
      <c r="R119" s="75" t="s">
        <v>3302</v>
      </c>
      <c r="S119" s="76"/>
      <c r="T119" s="76"/>
      <c r="U119" s="76"/>
      <c r="V119" s="76"/>
      <c r="W119" s="76"/>
      <c r="X119" s="121"/>
      <c r="Y119" s="121"/>
      <c r="AH119" s="639">
        <f t="shared" si="2"/>
        <v>10500.000000000002</v>
      </c>
      <c r="AI119" s="118">
        <f t="shared" si="3"/>
        <v>160500</v>
      </c>
    </row>
    <row r="120" spans="1:35" x14ac:dyDescent="0.35">
      <c r="A120" s="76"/>
      <c r="B120" s="196" t="s">
        <v>10901</v>
      </c>
      <c r="C120" s="196" t="s">
        <v>10902</v>
      </c>
      <c r="D120" s="196" t="s">
        <v>10903</v>
      </c>
      <c r="E120" s="196" t="s">
        <v>10904</v>
      </c>
      <c r="F120" s="196"/>
      <c r="G120" s="79" t="s">
        <v>11020</v>
      </c>
      <c r="H120" s="76"/>
      <c r="I120" s="118">
        <v>150000</v>
      </c>
      <c r="J120" s="76"/>
      <c r="K120" s="76" t="s">
        <v>4037</v>
      </c>
      <c r="L120" s="119" t="s">
        <v>1765</v>
      </c>
      <c r="M120" s="119" t="s">
        <v>11021</v>
      </c>
      <c r="N120" s="69" t="s">
        <v>1063</v>
      </c>
      <c r="O120" s="69" t="s">
        <v>1063</v>
      </c>
      <c r="P120" s="76"/>
      <c r="Q120" s="69" t="s">
        <v>1063</v>
      </c>
      <c r="R120" s="75" t="s">
        <v>3302</v>
      </c>
      <c r="S120" s="76"/>
      <c r="T120" s="76"/>
      <c r="U120" s="76"/>
      <c r="V120" s="76"/>
      <c r="W120" s="76"/>
      <c r="X120" s="121"/>
      <c r="Y120" s="121"/>
      <c r="AH120" s="639">
        <f t="shared" si="2"/>
        <v>10500.000000000002</v>
      </c>
      <c r="AI120" s="118">
        <f t="shared" si="3"/>
        <v>160500</v>
      </c>
    </row>
    <row r="121" spans="1:35" x14ac:dyDescent="0.35">
      <c r="A121" s="76"/>
      <c r="B121" s="196" t="s">
        <v>10901</v>
      </c>
      <c r="C121" s="196" t="s">
        <v>10902</v>
      </c>
      <c r="D121" s="196" t="s">
        <v>10903</v>
      </c>
      <c r="E121" s="196" t="s">
        <v>10904</v>
      </c>
      <c r="F121" s="196"/>
      <c r="G121" s="79" t="s">
        <v>11022</v>
      </c>
      <c r="H121" s="69"/>
      <c r="I121" s="118">
        <v>150000</v>
      </c>
      <c r="J121" s="69"/>
      <c r="K121" s="69" t="s">
        <v>4037</v>
      </c>
      <c r="L121" s="119" t="s">
        <v>1765</v>
      </c>
      <c r="M121" s="79" t="s">
        <v>11023</v>
      </c>
      <c r="N121" s="80" t="s">
        <v>11024</v>
      </c>
      <c r="O121" s="69" t="s">
        <v>1063</v>
      </c>
      <c r="P121" s="69"/>
      <c r="Q121" s="69" t="s">
        <v>1063</v>
      </c>
      <c r="R121" s="69" t="s">
        <v>1066</v>
      </c>
      <c r="S121" s="69"/>
      <c r="T121" s="69"/>
      <c r="U121" s="69"/>
      <c r="V121" s="69"/>
      <c r="W121" s="69"/>
      <c r="X121" s="116"/>
      <c r="Y121" s="116"/>
      <c r="AH121" s="639">
        <f t="shared" si="2"/>
        <v>10500.000000000002</v>
      </c>
      <c r="AI121" s="118">
        <f t="shared" si="3"/>
        <v>160500</v>
      </c>
    </row>
    <row r="122" spans="1:35" x14ac:dyDescent="0.35">
      <c r="A122" s="76"/>
      <c r="B122" s="196" t="s">
        <v>10901</v>
      </c>
      <c r="C122" s="196" t="s">
        <v>10902</v>
      </c>
      <c r="D122" s="196" t="s">
        <v>10903</v>
      </c>
      <c r="E122" s="196" t="s">
        <v>10904</v>
      </c>
      <c r="F122" s="196"/>
      <c r="G122" s="79" t="s">
        <v>11025</v>
      </c>
      <c r="H122" s="69"/>
      <c r="I122" s="118">
        <v>150000</v>
      </c>
      <c r="J122" s="69"/>
      <c r="K122" s="69" t="s">
        <v>4037</v>
      </c>
      <c r="L122" s="119" t="s">
        <v>1765</v>
      </c>
      <c r="M122" s="79" t="s">
        <v>11023</v>
      </c>
      <c r="N122" s="80" t="s">
        <v>11024</v>
      </c>
      <c r="O122" s="69" t="s">
        <v>1063</v>
      </c>
      <c r="P122" s="69"/>
      <c r="Q122" s="69" t="s">
        <v>1063</v>
      </c>
      <c r="R122" s="69" t="s">
        <v>1066</v>
      </c>
      <c r="S122" s="69"/>
      <c r="T122" s="69"/>
      <c r="U122" s="69"/>
      <c r="V122" s="69"/>
      <c r="W122" s="69"/>
      <c r="X122" s="116"/>
      <c r="Y122" s="116"/>
      <c r="AH122" s="639">
        <f t="shared" si="2"/>
        <v>10500.000000000002</v>
      </c>
      <c r="AI122" s="118">
        <f t="shared" si="3"/>
        <v>160500</v>
      </c>
    </row>
    <row r="123" spans="1:35" x14ac:dyDescent="0.35">
      <c r="A123" s="76"/>
      <c r="B123" s="196" t="s">
        <v>10901</v>
      </c>
      <c r="C123" s="196" t="s">
        <v>10902</v>
      </c>
      <c r="D123" s="196" t="s">
        <v>10903</v>
      </c>
      <c r="E123" s="196" t="s">
        <v>10904</v>
      </c>
      <c r="F123" s="196"/>
      <c r="G123" s="79" t="s">
        <v>11026</v>
      </c>
      <c r="H123" s="69"/>
      <c r="I123" s="118">
        <v>150000</v>
      </c>
      <c r="J123" s="69"/>
      <c r="K123" s="69" t="s">
        <v>4037</v>
      </c>
      <c r="L123" s="119" t="s">
        <v>1765</v>
      </c>
      <c r="M123" s="79" t="s">
        <v>11023</v>
      </c>
      <c r="N123" s="80" t="s">
        <v>11024</v>
      </c>
      <c r="O123" s="69" t="s">
        <v>1063</v>
      </c>
      <c r="P123" s="69"/>
      <c r="Q123" s="69" t="s">
        <v>1063</v>
      </c>
      <c r="R123" s="69" t="s">
        <v>1066</v>
      </c>
      <c r="S123" s="69"/>
      <c r="T123" s="69"/>
      <c r="U123" s="69"/>
      <c r="V123" s="69"/>
      <c r="W123" s="69"/>
      <c r="X123" s="116"/>
      <c r="Y123" s="116"/>
      <c r="AH123" s="639">
        <f t="shared" si="2"/>
        <v>10500.000000000002</v>
      </c>
      <c r="AI123" s="118">
        <f t="shared" si="3"/>
        <v>160500</v>
      </c>
    </row>
    <row r="124" spans="1:35" x14ac:dyDescent="0.35">
      <c r="A124" s="76"/>
      <c r="B124" s="196" t="s">
        <v>10901</v>
      </c>
      <c r="C124" s="196" t="s">
        <v>10902</v>
      </c>
      <c r="D124" s="196" t="s">
        <v>10903</v>
      </c>
      <c r="E124" s="196" t="s">
        <v>10904</v>
      </c>
      <c r="F124" s="196"/>
      <c r="G124" s="79" t="s">
        <v>11027</v>
      </c>
      <c r="H124" s="69"/>
      <c r="I124" s="118">
        <v>150000</v>
      </c>
      <c r="J124" s="69"/>
      <c r="K124" s="69" t="s">
        <v>4037</v>
      </c>
      <c r="L124" s="119" t="s">
        <v>1765</v>
      </c>
      <c r="M124" s="79" t="s">
        <v>11023</v>
      </c>
      <c r="N124" s="80" t="s">
        <v>11024</v>
      </c>
      <c r="O124" s="69" t="s">
        <v>1063</v>
      </c>
      <c r="P124" s="69"/>
      <c r="Q124" s="69" t="s">
        <v>1063</v>
      </c>
      <c r="R124" s="69" t="s">
        <v>2603</v>
      </c>
      <c r="S124" s="69"/>
      <c r="T124" s="69"/>
      <c r="U124" s="69"/>
      <c r="V124" s="69"/>
      <c r="W124" s="69"/>
      <c r="X124" s="116"/>
      <c r="Y124" s="116"/>
      <c r="AH124" s="639">
        <f t="shared" si="2"/>
        <v>10500.000000000002</v>
      </c>
      <c r="AI124" s="118">
        <f t="shared" si="3"/>
        <v>160500</v>
      </c>
    </row>
    <row r="125" spans="1:35" x14ac:dyDescent="0.35">
      <c r="A125" s="76"/>
      <c r="B125" s="196" t="s">
        <v>10901</v>
      </c>
      <c r="C125" s="196" t="s">
        <v>10902</v>
      </c>
      <c r="D125" s="196" t="s">
        <v>10903</v>
      </c>
      <c r="E125" s="196" t="s">
        <v>10904</v>
      </c>
      <c r="F125" s="196"/>
      <c r="G125" s="79" t="s">
        <v>11028</v>
      </c>
      <c r="H125" s="69"/>
      <c r="I125" s="118">
        <v>150000</v>
      </c>
      <c r="J125" s="69"/>
      <c r="K125" s="69" t="s">
        <v>4037</v>
      </c>
      <c r="L125" s="119" t="s">
        <v>1765</v>
      </c>
      <c r="M125" s="79" t="s">
        <v>11023</v>
      </c>
      <c r="N125" s="80" t="s">
        <v>11029</v>
      </c>
      <c r="O125" s="69" t="s">
        <v>1063</v>
      </c>
      <c r="P125" s="69"/>
      <c r="Q125" s="69" t="s">
        <v>1063</v>
      </c>
      <c r="R125" s="69" t="s">
        <v>1066</v>
      </c>
      <c r="S125" s="69"/>
      <c r="T125" s="69"/>
      <c r="U125" s="69"/>
      <c r="V125" s="69"/>
      <c r="W125" s="69"/>
      <c r="X125" s="116"/>
      <c r="Y125" s="116"/>
      <c r="AH125" s="639">
        <f t="shared" si="2"/>
        <v>10500.000000000002</v>
      </c>
      <c r="AI125" s="118">
        <f t="shared" si="3"/>
        <v>160500</v>
      </c>
    </row>
    <row r="126" spans="1:35" x14ac:dyDescent="0.35">
      <c r="A126" s="76"/>
      <c r="B126" s="196" t="s">
        <v>10901</v>
      </c>
      <c r="C126" s="196" t="s">
        <v>10902</v>
      </c>
      <c r="D126" s="196" t="s">
        <v>10903</v>
      </c>
      <c r="E126" s="196" t="s">
        <v>10904</v>
      </c>
      <c r="F126" s="196"/>
      <c r="G126" s="79" t="s">
        <v>11030</v>
      </c>
      <c r="H126" s="69"/>
      <c r="I126" s="118">
        <v>150000</v>
      </c>
      <c r="J126" s="69"/>
      <c r="K126" s="69" t="s">
        <v>4037</v>
      </c>
      <c r="L126" s="119" t="s">
        <v>1765</v>
      </c>
      <c r="M126" s="79" t="s">
        <v>11023</v>
      </c>
      <c r="N126" s="80" t="s">
        <v>11029</v>
      </c>
      <c r="O126" s="69" t="s">
        <v>1063</v>
      </c>
      <c r="P126" s="69"/>
      <c r="Q126" s="69" t="s">
        <v>1063</v>
      </c>
      <c r="R126" s="69" t="s">
        <v>1066</v>
      </c>
      <c r="S126" s="69"/>
      <c r="T126" s="69"/>
      <c r="U126" s="69"/>
      <c r="V126" s="69"/>
      <c r="W126" s="69"/>
      <c r="X126" s="116"/>
      <c r="Y126" s="116"/>
      <c r="AH126" s="639">
        <f t="shared" si="2"/>
        <v>10500.000000000002</v>
      </c>
      <c r="AI126" s="118">
        <f t="shared" si="3"/>
        <v>160500</v>
      </c>
    </row>
    <row r="127" spans="1:35" x14ac:dyDescent="0.35">
      <c r="A127" s="76"/>
      <c r="B127" s="196" t="s">
        <v>10901</v>
      </c>
      <c r="C127" s="196" t="s">
        <v>10902</v>
      </c>
      <c r="D127" s="196" t="s">
        <v>10903</v>
      </c>
      <c r="E127" s="196" t="s">
        <v>10904</v>
      </c>
      <c r="F127" s="196"/>
      <c r="G127" s="79" t="s">
        <v>11031</v>
      </c>
      <c r="H127" s="69"/>
      <c r="I127" s="118">
        <v>150000</v>
      </c>
      <c r="J127" s="69"/>
      <c r="K127" s="69" t="s">
        <v>4037</v>
      </c>
      <c r="L127" s="119" t="s">
        <v>1765</v>
      </c>
      <c r="M127" s="79" t="s">
        <v>11023</v>
      </c>
      <c r="N127" s="80" t="s">
        <v>11029</v>
      </c>
      <c r="O127" s="69" t="s">
        <v>1063</v>
      </c>
      <c r="P127" s="69"/>
      <c r="Q127" s="69" t="s">
        <v>1063</v>
      </c>
      <c r="R127" s="69" t="s">
        <v>1066</v>
      </c>
      <c r="S127" s="69"/>
      <c r="T127" s="69"/>
      <c r="U127" s="69"/>
      <c r="V127" s="69"/>
      <c r="W127" s="69"/>
      <c r="X127" s="116"/>
      <c r="Y127" s="116"/>
      <c r="AH127" s="639">
        <f t="shared" si="2"/>
        <v>10500.000000000002</v>
      </c>
      <c r="AI127" s="118">
        <f t="shared" si="3"/>
        <v>160500</v>
      </c>
    </row>
    <row r="128" spans="1:35" x14ac:dyDescent="0.35">
      <c r="A128" s="76"/>
      <c r="B128" s="196" t="s">
        <v>10901</v>
      </c>
      <c r="C128" s="196" t="s">
        <v>10902</v>
      </c>
      <c r="D128" s="196" t="s">
        <v>10903</v>
      </c>
      <c r="E128" s="196" t="s">
        <v>10904</v>
      </c>
      <c r="F128" s="196"/>
      <c r="G128" s="79" t="s">
        <v>11032</v>
      </c>
      <c r="H128" s="69"/>
      <c r="I128" s="118">
        <v>150000</v>
      </c>
      <c r="J128" s="69"/>
      <c r="K128" s="69" t="s">
        <v>4037</v>
      </c>
      <c r="L128" s="119" t="s">
        <v>1765</v>
      </c>
      <c r="M128" s="79" t="s">
        <v>11023</v>
      </c>
      <c r="N128" s="80" t="s">
        <v>11029</v>
      </c>
      <c r="O128" s="69" t="s">
        <v>1063</v>
      </c>
      <c r="P128" s="69"/>
      <c r="Q128" s="69" t="s">
        <v>1063</v>
      </c>
      <c r="R128" s="69" t="s">
        <v>2603</v>
      </c>
      <c r="S128" s="69"/>
      <c r="T128" s="69"/>
      <c r="U128" s="69"/>
      <c r="V128" s="69"/>
      <c r="W128" s="69"/>
      <c r="X128" s="116"/>
      <c r="Y128" s="116"/>
      <c r="AH128" s="639">
        <f t="shared" si="2"/>
        <v>10500.000000000002</v>
      </c>
      <c r="AI128" s="118">
        <f t="shared" si="3"/>
        <v>160500</v>
      </c>
    </row>
    <row r="129" spans="1:35" x14ac:dyDescent="0.35">
      <c r="A129" s="76"/>
      <c r="B129" s="196" t="s">
        <v>10901</v>
      </c>
      <c r="C129" s="196" t="s">
        <v>10902</v>
      </c>
      <c r="D129" s="196" t="s">
        <v>10903</v>
      </c>
      <c r="E129" s="196" t="s">
        <v>10904</v>
      </c>
      <c r="F129" s="196"/>
      <c r="G129" s="79" t="s">
        <v>11033</v>
      </c>
      <c r="H129" s="69"/>
      <c r="I129" s="118">
        <v>150000</v>
      </c>
      <c r="J129" s="69"/>
      <c r="K129" s="69" t="s">
        <v>4037</v>
      </c>
      <c r="L129" s="119" t="s">
        <v>1765</v>
      </c>
      <c r="M129" s="79" t="s">
        <v>11019</v>
      </c>
      <c r="N129" s="69" t="s">
        <v>1063</v>
      </c>
      <c r="O129" s="69" t="s">
        <v>1063</v>
      </c>
      <c r="P129" s="69"/>
      <c r="Q129" s="69" t="s">
        <v>1063</v>
      </c>
      <c r="R129" s="69" t="s">
        <v>1066</v>
      </c>
      <c r="S129" s="69"/>
      <c r="T129" s="69"/>
      <c r="U129" s="69"/>
      <c r="V129" s="69"/>
      <c r="W129" s="69"/>
      <c r="X129" s="116"/>
      <c r="Y129" s="116"/>
      <c r="AH129" s="639">
        <f t="shared" si="2"/>
        <v>10500.000000000002</v>
      </c>
      <c r="AI129" s="118">
        <f t="shared" si="3"/>
        <v>160500</v>
      </c>
    </row>
    <row r="130" spans="1:35" x14ac:dyDescent="0.35">
      <c r="A130" s="76"/>
      <c r="B130" s="196" t="s">
        <v>10901</v>
      </c>
      <c r="C130" s="196" t="s">
        <v>10902</v>
      </c>
      <c r="D130" s="196" t="s">
        <v>10903</v>
      </c>
      <c r="E130" s="196" t="s">
        <v>10904</v>
      </c>
      <c r="F130" s="196"/>
      <c r="G130" s="79" t="s">
        <v>11033</v>
      </c>
      <c r="H130" s="69"/>
      <c r="I130" s="118">
        <v>150000</v>
      </c>
      <c r="J130" s="69"/>
      <c r="K130" s="69" t="s">
        <v>4037</v>
      </c>
      <c r="L130" s="119" t="s">
        <v>1765</v>
      </c>
      <c r="M130" s="79" t="s">
        <v>11019</v>
      </c>
      <c r="N130" s="69" t="s">
        <v>1063</v>
      </c>
      <c r="O130" s="69" t="s">
        <v>1063</v>
      </c>
      <c r="P130" s="69"/>
      <c r="Q130" s="69" t="s">
        <v>1063</v>
      </c>
      <c r="R130" s="69" t="s">
        <v>1066</v>
      </c>
      <c r="S130" s="69"/>
      <c r="T130" s="69"/>
      <c r="U130" s="69"/>
      <c r="V130" s="69"/>
      <c r="W130" s="69"/>
      <c r="X130" s="116"/>
      <c r="Y130" s="116"/>
      <c r="AH130" s="639">
        <f t="shared" si="2"/>
        <v>10500.000000000002</v>
      </c>
      <c r="AI130" s="118">
        <f t="shared" si="3"/>
        <v>160500</v>
      </c>
    </row>
    <row r="131" spans="1:35" x14ac:dyDescent="0.35">
      <c r="A131" s="76"/>
      <c r="B131" s="196" t="s">
        <v>10901</v>
      </c>
      <c r="C131" s="196" t="s">
        <v>10902</v>
      </c>
      <c r="D131" s="196" t="s">
        <v>10903</v>
      </c>
      <c r="E131" s="196" t="s">
        <v>10904</v>
      </c>
      <c r="F131" s="196"/>
      <c r="G131" s="79" t="s">
        <v>11034</v>
      </c>
      <c r="H131" s="69"/>
      <c r="I131" s="118">
        <v>150000</v>
      </c>
      <c r="J131" s="69"/>
      <c r="K131" s="69" t="s">
        <v>4037</v>
      </c>
      <c r="L131" s="119" t="s">
        <v>1765</v>
      </c>
      <c r="M131" s="79" t="s">
        <v>11019</v>
      </c>
      <c r="N131" s="69" t="s">
        <v>1063</v>
      </c>
      <c r="O131" s="69" t="s">
        <v>1063</v>
      </c>
      <c r="P131" s="69"/>
      <c r="Q131" s="69" t="s">
        <v>1063</v>
      </c>
      <c r="R131" s="69" t="s">
        <v>1066</v>
      </c>
      <c r="S131" s="69"/>
      <c r="T131" s="69"/>
      <c r="U131" s="69"/>
      <c r="V131" s="69"/>
      <c r="W131" s="69"/>
      <c r="X131" s="116"/>
      <c r="Y131" s="116"/>
      <c r="AH131" s="639">
        <f t="shared" si="2"/>
        <v>10500.000000000002</v>
      </c>
      <c r="AI131" s="118">
        <f t="shared" si="3"/>
        <v>160500</v>
      </c>
    </row>
    <row r="132" spans="1:35" x14ac:dyDescent="0.35">
      <c r="A132" s="76"/>
      <c r="B132" s="196" t="s">
        <v>10901</v>
      </c>
      <c r="C132" s="196" t="s">
        <v>10902</v>
      </c>
      <c r="D132" s="196" t="s">
        <v>10903</v>
      </c>
      <c r="E132" s="196" t="s">
        <v>10904</v>
      </c>
      <c r="F132" s="196"/>
      <c r="G132" s="79" t="s">
        <v>11034</v>
      </c>
      <c r="H132" s="69"/>
      <c r="I132" s="118">
        <v>150000</v>
      </c>
      <c r="J132" s="69"/>
      <c r="K132" s="69" t="s">
        <v>4037</v>
      </c>
      <c r="L132" s="119" t="s">
        <v>1765</v>
      </c>
      <c r="M132" s="79" t="s">
        <v>11019</v>
      </c>
      <c r="N132" s="69" t="s">
        <v>1063</v>
      </c>
      <c r="O132" s="69" t="s">
        <v>1063</v>
      </c>
      <c r="P132" s="69"/>
      <c r="Q132" s="69" t="s">
        <v>1063</v>
      </c>
      <c r="R132" s="69" t="s">
        <v>1066</v>
      </c>
      <c r="S132" s="69"/>
      <c r="T132" s="69"/>
      <c r="U132" s="69"/>
      <c r="V132" s="69"/>
      <c r="W132" s="69"/>
      <c r="X132" s="116"/>
      <c r="Y132" s="116"/>
      <c r="AH132" s="639">
        <f t="shared" si="2"/>
        <v>10500.000000000002</v>
      </c>
      <c r="AI132" s="118">
        <f t="shared" si="3"/>
        <v>160500</v>
      </c>
    </row>
    <row r="133" spans="1:35" x14ac:dyDescent="0.35">
      <c r="A133" s="76"/>
      <c r="B133" s="196" t="s">
        <v>10901</v>
      </c>
      <c r="C133" s="196" t="s">
        <v>10902</v>
      </c>
      <c r="D133" s="196" t="s">
        <v>10903</v>
      </c>
      <c r="E133" s="196" t="s">
        <v>10904</v>
      </c>
      <c r="F133" s="196"/>
      <c r="G133" s="79" t="s">
        <v>11035</v>
      </c>
      <c r="H133" s="69"/>
      <c r="I133" s="118">
        <v>150000</v>
      </c>
      <c r="J133" s="69"/>
      <c r="K133" s="69" t="s">
        <v>1671</v>
      </c>
      <c r="L133" s="119" t="s">
        <v>1765</v>
      </c>
      <c r="M133" s="79" t="s">
        <v>5214</v>
      </c>
      <c r="N133" s="80" t="s">
        <v>11036</v>
      </c>
      <c r="O133" s="69" t="s">
        <v>1063</v>
      </c>
      <c r="P133" s="69"/>
      <c r="Q133" s="69" t="s">
        <v>1063</v>
      </c>
      <c r="R133" s="69" t="s">
        <v>1066</v>
      </c>
      <c r="S133" s="69"/>
      <c r="T133" s="69"/>
      <c r="U133" s="69"/>
      <c r="V133" s="69"/>
      <c r="W133" s="69"/>
      <c r="X133" s="116"/>
      <c r="Y133" s="116"/>
      <c r="AH133" s="639">
        <f t="shared" si="2"/>
        <v>10500.000000000002</v>
      </c>
      <c r="AI133" s="118">
        <f t="shared" si="3"/>
        <v>160500</v>
      </c>
    </row>
    <row r="134" spans="1:35" x14ac:dyDescent="0.35">
      <c r="A134" s="76"/>
      <c r="B134" s="196" t="s">
        <v>10901</v>
      </c>
      <c r="C134" s="196" t="s">
        <v>10902</v>
      </c>
      <c r="D134" s="196" t="s">
        <v>10903</v>
      </c>
      <c r="E134" s="196" t="s">
        <v>10904</v>
      </c>
      <c r="F134" s="196"/>
      <c r="G134" s="79" t="s">
        <v>11033</v>
      </c>
      <c r="H134" s="69"/>
      <c r="I134" s="118">
        <v>150000</v>
      </c>
      <c r="J134" s="69"/>
      <c r="K134" s="69" t="s">
        <v>4037</v>
      </c>
      <c r="L134" s="119" t="s">
        <v>1765</v>
      </c>
      <c r="M134" s="79" t="s">
        <v>11019</v>
      </c>
      <c r="N134" s="69" t="s">
        <v>1063</v>
      </c>
      <c r="O134" s="69" t="s">
        <v>1063</v>
      </c>
      <c r="P134" s="69"/>
      <c r="Q134" s="69" t="s">
        <v>1063</v>
      </c>
      <c r="R134" s="69" t="s">
        <v>1066</v>
      </c>
      <c r="S134" s="69"/>
      <c r="T134" s="69"/>
      <c r="U134" s="69"/>
      <c r="V134" s="69"/>
      <c r="W134" s="69"/>
      <c r="X134" s="116"/>
      <c r="Y134" s="116"/>
      <c r="AH134" s="639">
        <f t="shared" ref="AH134:AH170" si="4">I134*AH$4</f>
        <v>10500.000000000002</v>
      </c>
      <c r="AI134" s="118">
        <f t="shared" ref="AI134:AI170" si="5">I134+AH134</f>
        <v>160500</v>
      </c>
    </row>
    <row r="135" spans="1:35" x14ac:dyDescent="0.35">
      <c r="A135" s="76"/>
      <c r="B135" s="196" t="s">
        <v>10901</v>
      </c>
      <c r="C135" s="196" t="s">
        <v>10902</v>
      </c>
      <c r="D135" s="196" t="s">
        <v>10903</v>
      </c>
      <c r="E135" s="196" t="s">
        <v>10904</v>
      </c>
      <c r="F135" s="196"/>
      <c r="G135" s="79" t="s">
        <v>11033</v>
      </c>
      <c r="H135" s="69"/>
      <c r="I135" s="118">
        <v>150000</v>
      </c>
      <c r="J135" s="69"/>
      <c r="K135" s="69" t="s">
        <v>4037</v>
      </c>
      <c r="L135" s="119" t="s">
        <v>1765</v>
      </c>
      <c r="M135" s="79" t="s">
        <v>11019</v>
      </c>
      <c r="N135" s="69" t="s">
        <v>1063</v>
      </c>
      <c r="O135" s="69" t="s">
        <v>1063</v>
      </c>
      <c r="P135" s="69"/>
      <c r="Q135" s="69" t="s">
        <v>1063</v>
      </c>
      <c r="R135" s="69" t="s">
        <v>1066</v>
      </c>
      <c r="S135" s="69"/>
      <c r="T135" s="69"/>
      <c r="U135" s="69"/>
      <c r="V135" s="69"/>
      <c r="W135" s="69"/>
      <c r="X135" s="116"/>
      <c r="Y135" s="116"/>
      <c r="AH135" s="639">
        <f t="shared" si="4"/>
        <v>10500.000000000002</v>
      </c>
      <c r="AI135" s="118">
        <f t="shared" si="5"/>
        <v>160500</v>
      </c>
    </row>
    <row r="136" spans="1:35" x14ac:dyDescent="0.35">
      <c r="A136" s="76"/>
      <c r="B136" s="196" t="s">
        <v>10901</v>
      </c>
      <c r="C136" s="196" t="s">
        <v>10902</v>
      </c>
      <c r="D136" s="196" t="s">
        <v>10903</v>
      </c>
      <c r="E136" s="196" t="s">
        <v>10904</v>
      </c>
      <c r="F136" s="196"/>
      <c r="G136" s="79" t="s">
        <v>11037</v>
      </c>
      <c r="H136" s="69"/>
      <c r="I136" s="118">
        <v>150000</v>
      </c>
      <c r="J136" s="69"/>
      <c r="K136" s="69" t="s">
        <v>4037</v>
      </c>
      <c r="L136" s="119" t="s">
        <v>1765</v>
      </c>
      <c r="M136" s="79" t="s">
        <v>11019</v>
      </c>
      <c r="N136" s="69" t="s">
        <v>1063</v>
      </c>
      <c r="O136" s="69" t="s">
        <v>1063</v>
      </c>
      <c r="P136" s="69"/>
      <c r="Q136" s="69" t="s">
        <v>1063</v>
      </c>
      <c r="R136" s="69" t="s">
        <v>1066</v>
      </c>
      <c r="S136" s="69"/>
      <c r="T136" s="69"/>
      <c r="U136" s="69"/>
      <c r="V136" s="69"/>
      <c r="W136" s="69"/>
      <c r="X136" s="116"/>
      <c r="Y136" s="116"/>
      <c r="AH136" s="639">
        <f t="shared" si="4"/>
        <v>10500.000000000002</v>
      </c>
      <c r="AI136" s="118">
        <f t="shared" si="5"/>
        <v>160500</v>
      </c>
    </row>
    <row r="137" spans="1:35" x14ac:dyDescent="0.35">
      <c r="A137" s="76"/>
      <c r="B137" s="196" t="s">
        <v>10901</v>
      </c>
      <c r="C137" s="196" t="s">
        <v>10902</v>
      </c>
      <c r="D137" s="196" t="s">
        <v>10903</v>
      </c>
      <c r="E137" s="196" t="s">
        <v>10904</v>
      </c>
      <c r="F137" s="196"/>
      <c r="G137" s="79" t="s">
        <v>11037</v>
      </c>
      <c r="H137" s="69"/>
      <c r="I137" s="118">
        <v>150000</v>
      </c>
      <c r="J137" s="69"/>
      <c r="K137" s="69" t="s">
        <v>4037</v>
      </c>
      <c r="L137" s="119" t="s">
        <v>1765</v>
      </c>
      <c r="M137" s="79" t="s">
        <v>11019</v>
      </c>
      <c r="N137" s="69" t="s">
        <v>1063</v>
      </c>
      <c r="O137" s="69" t="s">
        <v>1063</v>
      </c>
      <c r="P137" s="69"/>
      <c r="Q137" s="69" t="s">
        <v>1063</v>
      </c>
      <c r="R137" s="69" t="s">
        <v>1066</v>
      </c>
      <c r="S137" s="69"/>
      <c r="T137" s="69"/>
      <c r="U137" s="69"/>
      <c r="V137" s="69"/>
      <c r="W137" s="69"/>
      <c r="X137" s="116"/>
      <c r="Y137" s="116"/>
      <c r="AH137" s="639">
        <f t="shared" si="4"/>
        <v>10500.000000000002</v>
      </c>
      <c r="AI137" s="118">
        <f t="shared" si="5"/>
        <v>160500</v>
      </c>
    </row>
    <row r="138" spans="1:35" x14ac:dyDescent="0.35">
      <c r="A138" s="76"/>
      <c r="B138" s="196" t="s">
        <v>10901</v>
      </c>
      <c r="C138" s="196" t="s">
        <v>10902</v>
      </c>
      <c r="D138" s="196" t="s">
        <v>10903</v>
      </c>
      <c r="E138" s="196" t="s">
        <v>10904</v>
      </c>
      <c r="F138" s="196"/>
      <c r="G138" s="79" t="s">
        <v>11038</v>
      </c>
      <c r="H138" s="69"/>
      <c r="I138" s="118">
        <v>150000</v>
      </c>
      <c r="J138" s="69"/>
      <c r="K138" s="69" t="s">
        <v>1671</v>
      </c>
      <c r="L138" s="119" t="s">
        <v>1765</v>
      </c>
      <c r="M138" s="79" t="s">
        <v>5214</v>
      </c>
      <c r="N138" s="80" t="s">
        <v>11039</v>
      </c>
      <c r="O138" s="69" t="s">
        <v>1063</v>
      </c>
      <c r="P138" s="69"/>
      <c r="Q138" s="69" t="s">
        <v>1063</v>
      </c>
      <c r="R138" s="69" t="s">
        <v>1066</v>
      </c>
      <c r="S138" s="69"/>
      <c r="T138" s="69"/>
      <c r="U138" s="69"/>
      <c r="V138" s="69"/>
      <c r="W138" s="69"/>
      <c r="X138" s="116"/>
      <c r="Y138" s="116"/>
      <c r="AH138" s="639">
        <f t="shared" si="4"/>
        <v>10500.000000000002</v>
      </c>
      <c r="AI138" s="118">
        <f t="shared" si="5"/>
        <v>160500</v>
      </c>
    </row>
    <row r="139" spans="1:35" x14ac:dyDescent="0.35">
      <c r="A139" s="76"/>
      <c r="B139" s="196" t="s">
        <v>10901</v>
      </c>
      <c r="C139" s="196" t="s">
        <v>10902</v>
      </c>
      <c r="D139" s="196" t="s">
        <v>10903</v>
      </c>
      <c r="E139" s="196" t="s">
        <v>10904</v>
      </c>
      <c r="F139" s="196"/>
      <c r="G139" s="79" t="s">
        <v>11040</v>
      </c>
      <c r="H139" s="69"/>
      <c r="I139" s="118">
        <v>150000</v>
      </c>
      <c r="J139" s="69"/>
      <c r="K139" s="69" t="s">
        <v>4037</v>
      </c>
      <c r="L139" s="119" t="s">
        <v>1765</v>
      </c>
      <c r="M139" s="79" t="s">
        <v>11019</v>
      </c>
      <c r="N139" s="69" t="s">
        <v>1063</v>
      </c>
      <c r="O139" s="69" t="s">
        <v>1063</v>
      </c>
      <c r="P139" s="69"/>
      <c r="Q139" s="69" t="s">
        <v>1063</v>
      </c>
      <c r="R139" s="69" t="s">
        <v>1066</v>
      </c>
      <c r="S139" s="69"/>
      <c r="T139" s="69"/>
      <c r="U139" s="69"/>
      <c r="V139" s="69"/>
      <c r="W139" s="69"/>
      <c r="X139" s="116"/>
      <c r="Y139" s="116"/>
      <c r="AH139" s="639">
        <f t="shared" si="4"/>
        <v>10500.000000000002</v>
      </c>
      <c r="AI139" s="118">
        <f t="shared" si="5"/>
        <v>160500</v>
      </c>
    </row>
    <row r="140" spans="1:35" x14ac:dyDescent="0.35">
      <c r="A140" s="76"/>
      <c r="B140" s="196" t="s">
        <v>10901</v>
      </c>
      <c r="C140" s="196" t="s">
        <v>10902</v>
      </c>
      <c r="D140" s="196" t="s">
        <v>10903</v>
      </c>
      <c r="E140" s="196" t="s">
        <v>10904</v>
      </c>
      <c r="F140" s="196"/>
      <c r="G140" s="79" t="s">
        <v>11040</v>
      </c>
      <c r="H140" s="69"/>
      <c r="I140" s="118">
        <v>150000</v>
      </c>
      <c r="J140" s="69"/>
      <c r="K140" s="69" t="s">
        <v>4037</v>
      </c>
      <c r="L140" s="119" t="s">
        <v>1765</v>
      </c>
      <c r="M140" s="79" t="s">
        <v>11019</v>
      </c>
      <c r="N140" s="69" t="s">
        <v>1063</v>
      </c>
      <c r="O140" s="69" t="s">
        <v>1063</v>
      </c>
      <c r="P140" s="69"/>
      <c r="Q140" s="69" t="s">
        <v>1063</v>
      </c>
      <c r="R140" s="69" t="s">
        <v>1066</v>
      </c>
      <c r="S140" s="69"/>
      <c r="T140" s="69"/>
      <c r="U140" s="69"/>
      <c r="V140" s="69"/>
      <c r="W140" s="69"/>
      <c r="X140" s="116"/>
      <c r="Y140" s="116"/>
      <c r="AH140" s="639">
        <f t="shared" si="4"/>
        <v>10500.000000000002</v>
      </c>
      <c r="AI140" s="118">
        <f t="shared" si="5"/>
        <v>160500</v>
      </c>
    </row>
    <row r="141" spans="1:35" x14ac:dyDescent="0.35">
      <c r="A141" s="76"/>
      <c r="B141" s="196" t="s">
        <v>10901</v>
      </c>
      <c r="C141" s="196" t="s">
        <v>10902</v>
      </c>
      <c r="D141" s="196" t="s">
        <v>10903</v>
      </c>
      <c r="E141" s="196" t="s">
        <v>10904</v>
      </c>
      <c r="F141" s="196"/>
      <c r="G141" s="79" t="s">
        <v>11041</v>
      </c>
      <c r="H141" s="69"/>
      <c r="I141" s="118">
        <v>150000</v>
      </c>
      <c r="J141" s="69"/>
      <c r="K141" s="69" t="s">
        <v>1671</v>
      </c>
      <c r="L141" s="119" t="s">
        <v>1765</v>
      </c>
      <c r="M141" s="79" t="s">
        <v>5214</v>
      </c>
      <c r="N141" s="80" t="s">
        <v>11042</v>
      </c>
      <c r="O141" s="69" t="s">
        <v>1063</v>
      </c>
      <c r="P141" s="69"/>
      <c r="Q141" s="69" t="s">
        <v>1063</v>
      </c>
      <c r="R141" s="69" t="s">
        <v>1066</v>
      </c>
      <c r="S141" s="69"/>
      <c r="T141" s="69"/>
      <c r="U141" s="69"/>
      <c r="V141" s="69"/>
      <c r="W141" s="69"/>
      <c r="X141" s="116"/>
      <c r="Y141" s="116"/>
      <c r="AH141" s="639">
        <f t="shared" si="4"/>
        <v>10500.000000000002</v>
      </c>
      <c r="AI141" s="118">
        <f t="shared" si="5"/>
        <v>160500</v>
      </c>
    </row>
    <row r="142" spans="1:35" x14ac:dyDescent="0.35">
      <c r="A142" s="76"/>
      <c r="B142" s="196" t="s">
        <v>10901</v>
      </c>
      <c r="C142" s="196" t="s">
        <v>10902</v>
      </c>
      <c r="D142" s="196" t="s">
        <v>10903</v>
      </c>
      <c r="E142" s="196" t="s">
        <v>10904</v>
      </c>
      <c r="F142" s="196"/>
      <c r="G142" s="79" t="s">
        <v>11043</v>
      </c>
      <c r="H142" s="69"/>
      <c r="I142" s="118">
        <v>150000</v>
      </c>
      <c r="J142" s="69"/>
      <c r="K142" s="69" t="s">
        <v>4037</v>
      </c>
      <c r="L142" s="119" t="s">
        <v>1765</v>
      </c>
      <c r="M142" s="79" t="s">
        <v>11019</v>
      </c>
      <c r="N142" s="69" t="s">
        <v>1063</v>
      </c>
      <c r="O142" s="69" t="s">
        <v>1063</v>
      </c>
      <c r="P142" s="69"/>
      <c r="Q142" s="69" t="s">
        <v>1063</v>
      </c>
      <c r="R142" s="69" t="s">
        <v>1066</v>
      </c>
      <c r="S142" s="69"/>
      <c r="T142" s="69"/>
      <c r="U142" s="69"/>
      <c r="V142" s="69"/>
      <c r="W142" s="69"/>
      <c r="X142" s="116"/>
      <c r="Y142" s="116"/>
      <c r="AH142" s="639">
        <f t="shared" si="4"/>
        <v>10500.000000000002</v>
      </c>
      <c r="AI142" s="118">
        <f t="shared" si="5"/>
        <v>160500</v>
      </c>
    </row>
    <row r="143" spans="1:35" x14ac:dyDescent="0.35">
      <c r="A143" s="76"/>
      <c r="B143" s="196" t="s">
        <v>10901</v>
      </c>
      <c r="C143" s="196" t="s">
        <v>10902</v>
      </c>
      <c r="D143" s="196" t="s">
        <v>10903</v>
      </c>
      <c r="E143" s="196" t="s">
        <v>10904</v>
      </c>
      <c r="F143" s="196"/>
      <c r="G143" s="79" t="s">
        <v>11044</v>
      </c>
      <c r="H143" s="69"/>
      <c r="I143" s="118">
        <v>150000</v>
      </c>
      <c r="J143" s="69"/>
      <c r="K143" s="69" t="s">
        <v>1671</v>
      </c>
      <c r="L143" s="119" t="s">
        <v>1765</v>
      </c>
      <c r="M143" s="79" t="s">
        <v>5214</v>
      </c>
      <c r="N143" s="69" t="s">
        <v>1063</v>
      </c>
      <c r="O143" s="69" t="s">
        <v>1063</v>
      </c>
      <c r="P143" s="69"/>
      <c r="Q143" s="69" t="s">
        <v>1063</v>
      </c>
      <c r="R143" s="69" t="s">
        <v>1066</v>
      </c>
      <c r="S143" s="69"/>
      <c r="T143" s="69"/>
      <c r="U143" s="69"/>
      <c r="V143" s="69"/>
      <c r="W143" s="69"/>
      <c r="X143" s="116"/>
      <c r="Y143" s="116"/>
      <c r="AH143" s="639">
        <f t="shared" si="4"/>
        <v>10500.000000000002</v>
      </c>
      <c r="AI143" s="118">
        <f t="shared" si="5"/>
        <v>160500</v>
      </c>
    </row>
    <row r="144" spans="1:35" x14ac:dyDescent="0.35">
      <c r="A144" s="76"/>
      <c r="B144" s="196" t="s">
        <v>10901</v>
      </c>
      <c r="C144" s="196" t="s">
        <v>10902</v>
      </c>
      <c r="D144" s="196" t="s">
        <v>10903</v>
      </c>
      <c r="E144" s="196" t="s">
        <v>10904</v>
      </c>
      <c r="F144" s="196"/>
      <c r="G144" s="79" t="s">
        <v>11045</v>
      </c>
      <c r="H144" s="69"/>
      <c r="I144" s="118">
        <v>150000</v>
      </c>
      <c r="J144" s="69"/>
      <c r="K144" s="69" t="s">
        <v>4037</v>
      </c>
      <c r="L144" s="119" t="s">
        <v>1765</v>
      </c>
      <c r="M144" s="79" t="s">
        <v>11019</v>
      </c>
      <c r="N144" s="69" t="s">
        <v>1063</v>
      </c>
      <c r="O144" s="69" t="s">
        <v>1063</v>
      </c>
      <c r="P144" s="69"/>
      <c r="Q144" s="69" t="s">
        <v>1063</v>
      </c>
      <c r="R144" s="69" t="s">
        <v>1066</v>
      </c>
      <c r="S144" s="69"/>
      <c r="T144" s="69"/>
      <c r="U144" s="69"/>
      <c r="V144" s="69"/>
      <c r="W144" s="69"/>
      <c r="X144" s="116"/>
      <c r="Y144" s="116"/>
      <c r="AH144" s="639">
        <f t="shared" si="4"/>
        <v>10500.000000000002</v>
      </c>
      <c r="AI144" s="118">
        <f t="shared" si="5"/>
        <v>160500</v>
      </c>
    </row>
    <row r="145" spans="1:35" x14ac:dyDescent="0.35">
      <c r="A145" s="76"/>
      <c r="B145" s="196" t="s">
        <v>10901</v>
      </c>
      <c r="C145" s="196" t="s">
        <v>10902</v>
      </c>
      <c r="D145" s="196" t="s">
        <v>10903</v>
      </c>
      <c r="E145" s="196" t="s">
        <v>10904</v>
      </c>
      <c r="F145" s="196"/>
      <c r="G145" s="79" t="s">
        <v>11046</v>
      </c>
      <c r="H145" s="69"/>
      <c r="I145" s="118">
        <v>150000</v>
      </c>
      <c r="J145" s="69"/>
      <c r="K145" s="69" t="s">
        <v>1671</v>
      </c>
      <c r="L145" s="119" t="s">
        <v>1765</v>
      </c>
      <c r="M145" s="79" t="s">
        <v>5214</v>
      </c>
      <c r="N145" s="80" t="s">
        <v>11047</v>
      </c>
      <c r="O145" s="69" t="s">
        <v>1063</v>
      </c>
      <c r="P145" s="69"/>
      <c r="Q145" s="69" t="s">
        <v>1063</v>
      </c>
      <c r="R145" s="69" t="s">
        <v>1066</v>
      </c>
      <c r="S145" s="69"/>
      <c r="T145" s="69"/>
      <c r="U145" s="69"/>
      <c r="V145" s="69"/>
      <c r="W145" s="69"/>
      <c r="X145" s="116"/>
      <c r="Y145" s="116"/>
      <c r="AH145" s="639">
        <f t="shared" si="4"/>
        <v>10500.000000000002</v>
      </c>
      <c r="AI145" s="118">
        <f t="shared" si="5"/>
        <v>160500</v>
      </c>
    </row>
    <row r="146" spans="1:35" x14ac:dyDescent="0.35">
      <c r="A146" s="76"/>
      <c r="B146" s="196"/>
      <c r="C146" s="196"/>
      <c r="D146" s="196"/>
      <c r="E146" s="196"/>
      <c r="F146" s="196"/>
      <c r="G146" s="93" t="s">
        <v>994</v>
      </c>
      <c r="H146" s="86"/>
      <c r="I146" s="124">
        <f>SUM(I95:I145)</f>
        <v>7650000</v>
      </c>
      <c r="J146" s="69"/>
      <c r="K146" s="69"/>
      <c r="L146" s="119"/>
      <c r="M146" s="79"/>
      <c r="N146" s="80"/>
      <c r="O146" s="69"/>
      <c r="P146" s="69"/>
      <c r="Q146" s="69"/>
      <c r="R146" s="69"/>
      <c r="S146" s="69"/>
      <c r="T146" s="69"/>
      <c r="U146" s="69"/>
      <c r="V146" s="69"/>
      <c r="W146" s="69"/>
      <c r="X146" s="116"/>
      <c r="Y146" s="116"/>
      <c r="AH146" s="639">
        <f t="shared" si="4"/>
        <v>535500</v>
      </c>
      <c r="AI146" s="124">
        <f t="shared" si="5"/>
        <v>8185500</v>
      </c>
    </row>
    <row r="147" spans="1:35" x14ac:dyDescent="0.35">
      <c r="A147" s="64"/>
      <c r="B147" s="64"/>
      <c r="C147" s="64"/>
      <c r="D147" s="64"/>
      <c r="E147" s="64"/>
      <c r="F147" s="64"/>
      <c r="G147" s="96" t="s">
        <v>1932</v>
      </c>
      <c r="H147" s="64"/>
      <c r="I147" s="67"/>
      <c r="J147" s="64"/>
      <c r="K147" s="64"/>
      <c r="L147" s="68"/>
      <c r="M147" s="97"/>
      <c r="N147" s="127"/>
      <c r="O147" s="68"/>
      <c r="P147" s="64"/>
      <c r="Q147" s="64"/>
      <c r="R147" s="64"/>
      <c r="S147" s="64"/>
      <c r="T147" s="64"/>
      <c r="U147" s="64"/>
      <c r="V147" s="64"/>
      <c r="W147" s="64"/>
      <c r="X147" s="115"/>
      <c r="Y147" s="115"/>
      <c r="AH147" s="639">
        <f t="shared" si="4"/>
        <v>0</v>
      </c>
      <c r="AI147" s="67">
        <f t="shared" si="5"/>
        <v>0</v>
      </c>
    </row>
    <row r="148" spans="1:35" x14ac:dyDescent="0.35">
      <c r="A148" s="76"/>
      <c r="B148" s="76"/>
      <c r="C148" s="76"/>
      <c r="D148" s="76"/>
      <c r="E148" s="76"/>
      <c r="F148" s="76"/>
      <c r="G148" s="79" t="s">
        <v>1852</v>
      </c>
      <c r="H148" s="69"/>
      <c r="I148" s="74"/>
      <c r="J148" s="69"/>
      <c r="K148" s="69"/>
      <c r="L148" s="75"/>
      <c r="M148" s="79"/>
      <c r="N148" s="80"/>
      <c r="O148" s="75"/>
      <c r="P148" s="69"/>
      <c r="Q148" s="69"/>
      <c r="R148" s="69"/>
      <c r="S148" s="69"/>
      <c r="T148" s="69"/>
      <c r="U148" s="69"/>
      <c r="V148" s="69"/>
      <c r="W148" s="69"/>
      <c r="X148" s="116"/>
      <c r="Y148" s="116"/>
      <c r="AH148" s="639">
        <f t="shared" si="4"/>
        <v>0</v>
      </c>
      <c r="AI148" s="74">
        <f t="shared" si="5"/>
        <v>0</v>
      </c>
    </row>
    <row r="149" spans="1:35" x14ac:dyDescent="0.35">
      <c r="A149" s="64"/>
      <c r="B149" s="64"/>
      <c r="C149" s="64"/>
      <c r="D149" s="64"/>
      <c r="E149" s="64"/>
      <c r="F149" s="64"/>
      <c r="G149" s="66" t="s">
        <v>1168</v>
      </c>
      <c r="H149" s="64"/>
      <c r="I149" s="67"/>
      <c r="J149" s="64"/>
      <c r="K149" s="64"/>
      <c r="L149" s="68"/>
      <c r="M149" s="68"/>
      <c r="N149" s="68"/>
      <c r="O149" s="68"/>
      <c r="P149" s="64"/>
      <c r="Q149" s="64"/>
      <c r="R149" s="68"/>
      <c r="S149" s="64"/>
      <c r="T149" s="64"/>
      <c r="U149" s="64"/>
      <c r="V149" s="64"/>
      <c r="W149" s="64"/>
      <c r="X149" s="115"/>
      <c r="Y149" s="115"/>
      <c r="AH149" s="639">
        <f t="shared" si="4"/>
        <v>0</v>
      </c>
      <c r="AI149" s="67">
        <f t="shared" si="5"/>
        <v>0</v>
      </c>
    </row>
    <row r="150" spans="1:35" x14ac:dyDescent="0.35">
      <c r="A150" s="76"/>
      <c r="B150" s="76"/>
      <c r="C150" s="76"/>
      <c r="D150" s="76"/>
      <c r="E150" s="76"/>
      <c r="F150" s="76"/>
      <c r="G150" s="79" t="s">
        <v>1852</v>
      </c>
      <c r="H150" s="76"/>
      <c r="I150" s="118"/>
      <c r="J150" s="76"/>
      <c r="K150" s="69"/>
      <c r="L150" s="119"/>
      <c r="M150" s="119"/>
      <c r="N150" s="119"/>
      <c r="O150" s="119"/>
      <c r="P150" s="76"/>
      <c r="Q150" s="76"/>
      <c r="R150" s="119"/>
      <c r="S150" s="76"/>
      <c r="T150" s="76"/>
      <c r="U150" s="76"/>
      <c r="V150" s="76"/>
      <c r="W150" s="76"/>
      <c r="X150" s="121"/>
      <c r="Y150" s="121"/>
      <c r="AH150" s="639">
        <f t="shared" si="4"/>
        <v>0</v>
      </c>
      <c r="AI150" s="118">
        <f t="shared" si="5"/>
        <v>0</v>
      </c>
    </row>
    <row r="151" spans="1:35" x14ac:dyDescent="0.35">
      <c r="A151" s="64"/>
      <c r="B151" s="64"/>
      <c r="C151" s="64"/>
      <c r="D151" s="64"/>
      <c r="E151" s="64"/>
      <c r="F151" s="64"/>
      <c r="G151" s="66" t="s">
        <v>5449</v>
      </c>
      <c r="H151" s="64"/>
      <c r="I151" s="67"/>
      <c r="J151" s="64"/>
      <c r="K151" s="64"/>
      <c r="L151" s="68"/>
      <c r="M151" s="68"/>
      <c r="N151" s="68"/>
      <c r="O151" s="68"/>
      <c r="P151" s="64"/>
      <c r="Q151" s="64"/>
      <c r="R151" s="68"/>
      <c r="S151" s="64"/>
      <c r="T151" s="64"/>
      <c r="U151" s="64"/>
      <c r="V151" s="64"/>
      <c r="W151" s="64"/>
      <c r="X151" s="115"/>
      <c r="Y151" s="115"/>
      <c r="AH151" s="639">
        <f t="shared" si="4"/>
        <v>0</v>
      </c>
      <c r="AI151" s="67">
        <f t="shared" si="5"/>
        <v>0</v>
      </c>
    </row>
    <row r="152" spans="1:35" x14ac:dyDescent="0.35">
      <c r="A152" s="76"/>
      <c r="B152" s="196" t="s">
        <v>10901</v>
      </c>
      <c r="C152" s="196" t="s">
        <v>10902</v>
      </c>
      <c r="D152" s="196" t="s">
        <v>10903</v>
      </c>
      <c r="E152" s="196" t="s">
        <v>10904</v>
      </c>
      <c r="F152" s="196"/>
      <c r="G152" s="79" t="s">
        <v>11048</v>
      </c>
      <c r="H152" s="69"/>
      <c r="I152" s="74">
        <v>200000</v>
      </c>
      <c r="J152" s="69"/>
      <c r="K152" s="76" t="s">
        <v>3632</v>
      </c>
      <c r="L152" s="119" t="s">
        <v>1765</v>
      </c>
      <c r="M152" s="69" t="s">
        <v>1063</v>
      </c>
      <c r="N152" s="69" t="s">
        <v>1063</v>
      </c>
      <c r="O152" s="69" t="s">
        <v>1063</v>
      </c>
      <c r="P152" s="76"/>
      <c r="Q152" s="69" t="s">
        <v>1063</v>
      </c>
      <c r="R152" s="69" t="s">
        <v>1063</v>
      </c>
      <c r="S152" s="76"/>
      <c r="T152" s="76"/>
      <c r="U152" s="76"/>
      <c r="V152" s="76"/>
      <c r="W152" s="76"/>
      <c r="X152" s="116"/>
      <c r="Y152" s="116"/>
      <c r="AH152" s="639">
        <f t="shared" si="4"/>
        <v>14000.000000000002</v>
      </c>
      <c r="AI152" s="74">
        <f t="shared" si="5"/>
        <v>214000</v>
      </c>
    </row>
    <row r="153" spans="1:35" x14ac:dyDescent="0.35">
      <c r="A153" s="76"/>
      <c r="B153" s="196" t="s">
        <v>10901</v>
      </c>
      <c r="C153" s="196" t="s">
        <v>10902</v>
      </c>
      <c r="D153" s="196" t="s">
        <v>10903</v>
      </c>
      <c r="E153" s="196" t="s">
        <v>10904</v>
      </c>
      <c r="F153" s="196"/>
      <c r="G153" s="79" t="s">
        <v>11049</v>
      </c>
      <c r="H153" s="69"/>
      <c r="I153" s="74">
        <v>200000</v>
      </c>
      <c r="J153" s="69"/>
      <c r="K153" s="76" t="s">
        <v>3389</v>
      </c>
      <c r="L153" s="119" t="s">
        <v>1765</v>
      </c>
      <c r="M153" s="119" t="s">
        <v>5452</v>
      </c>
      <c r="N153" s="69" t="s">
        <v>1063</v>
      </c>
      <c r="O153" s="69" t="s">
        <v>1063</v>
      </c>
      <c r="P153" s="76"/>
      <c r="Q153" s="69" t="s">
        <v>1063</v>
      </c>
      <c r="R153" s="69" t="s">
        <v>1063</v>
      </c>
      <c r="S153" s="76"/>
      <c r="T153" s="76"/>
      <c r="U153" s="76"/>
      <c r="V153" s="76"/>
      <c r="W153" s="76"/>
      <c r="X153" s="116"/>
      <c r="Y153" s="116"/>
      <c r="AH153" s="639">
        <f t="shared" si="4"/>
        <v>14000.000000000002</v>
      </c>
      <c r="AI153" s="74">
        <f t="shared" si="5"/>
        <v>214000</v>
      </c>
    </row>
    <row r="154" spans="1:35" x14ac:dyDescent="0.35">
      <c r="A154" s="76"/>
      <c r="B154" s="196" t="s">
        <v>10901</v>
      </c>
      <c r="C154" s="196" t="s">
        <v>10902</v>
      </c>
      <c r="D154" s="196" t="s">
        <v>10903</v>
      </c>
      <c r="E154" s="196" t="s">
        <v>10904</v>
      </c>
      <c r="F154" s="196"/>
      <c r="G154" s="79" t="s">
        <v>11050</v>
      </c>
      <c r="H154" s="69"/>
      <c r="I154" s="74">
        <v>200000</v>
      </c>
      <c r="J154" s="69"/>
      <c r="K154" s="76" t="s">
        <v>1147</v>
      </c>
      <c r="L154" s="119" t="s">
        <v>1765</v>
      </c>
      <c r="M154" s="119" t="s">
        <v>5339</v>
      </c>
      <c r="N154" s="69" t="s">
        <v>1063</v>
      </c>
      <c r="O154" s="69" t="s">
        <v>1063</v>
      </c>
      <c r="P154" s="76"/>
      <c r="Q154" s="69" t="s">
        <v>1063</v>
      </c>
      <c r="R154" s="69" t="s">
        <v>1063</v>
      </c>
      <c r="S154" s="76"/>
      <c r="T154" s="76"/>
      <c r="U154" s="76"/>
      <c r="V154" s="76"/>
      <c r="W154" s="76"/>
      <c r="X154" s="116"/>
      <c r="Y154" s="116"/>
      <c r="AH154" s="639">
        <f t="shared" si="4"/>
        <v>14000.000000000002</v>
      </c>
      <c r="AI154" s="74">
        <f t="shared" si="5"/>
        <v>214000</v>
      </c>
    </row>
    <row r="155" spans="1:35" x14ac:dyDescent="0.35">
      <c r="A155" s="76"/>
      <c r="B155" s="196"/>
      <c r="C155" s="196"/>
      <c r="D155" s="196"/>
      <c r="E155" s="196"/>
      <c r="F155" s="196"/>
      <c r="G155" s="93" t="s">
        <v>994</v>
      </c>
      <c r="H155" s="86"/>
      <c r="I155" s="87">
        <f>SUM(I152:I154)</f>
        <v>600000</v>
      </c>
      <c r="J155" s="69"/>
      <c r="K155" s="76"/>
      <c r="L155" s="119"/>
      <c r="M155" s="119"/>
      <c r="N155" s="69"/>
      <c r="O155" s="69"/>
      <c r="P155" s="76"/>
      <c r="Q155" s="69"/>
      <c r="R155" s="69"/>
      <c r="S155" s="76"/>
      <c r="T155" s="76"/>
      <c r="U155" s="76"/>
      <c r="V155" s="76"/>
      <c r="W155" s="76"/>
      <c r="X155" s="116"/>
      <c r="Y155" s="116"/>
      <c r="AH155" s="639">
        <f t="shared" si="4"/>
        <v>42000.000000000007</v>
      </c>
      <c r="AI155" s="87">
        <f t="shared" si="5"/>
        <v>642000</v>
      </c>
    </row>
    <row r="156" spans="1:35" x14ac:dyDescent="0.35">
      <c r="A156" s="64"/>
      <c r="B156" s="64"/>
      <c r="C156" s="64"/>
      <c r="D156" s="64"/>
      <c r="E156" s="64"/>
      <c r="F156" s="64"/>
      <c r="G156" s="66" t="s">
        <v>1944</v>
      </c>
      <c r="H156" s="64"/>
      <c r="I156" s="67"/>
      <c r="J156" s="64"/>
      <c r="K156" s="64"/>
      <c r="L156" s="68"/>
      <c r="M156" s="68"/>
      <c r="N156" s="68"/>
      <c r="O156" s="68"/>
      <c r="P156" s="64"/>
      <c r="Q156" s="64"/>
      <c r="R156" s="68"/>
      <c r="S156" s="64"/>
      <c r="T156" s="64"/>
      <c r="U156" s="64"/>
      <c r="V156" s="64"/>
      <c r="W156" s="64"/>
      <c r="X156" s="115"/>
      <c r="Y156" s="115"/>
      <c r="AH156" s="639">
        <f t="shared" si="4"/>
        <v>0</v>
      </c>
      <c r="AI156" s="67">
        <f t="shared" si="5"/>
        <v>0</v>
      </c>
    </row>
    <row r="157" spans="1:35" x14ac:dyDescent="0.35">
      <c r="A157" s="76"/>
      <c r="B157" s="76"/>
      <c r="C157" s="76"/>
      <c r="D157" s="76"/>
      <c r="E157" s="76"/>
      <c r="F157" s="76"/>
      <c r="G157" s="79" t="s">
        <v>1852</v>
      </c>
      <c r="H157" s="76"/>
      <c r="I157" s="118"/>
      <c r="J157" s="76"/>
      <c r="K157" s="76"/>
      <c r="L157" s="130"/>
      <c r="M157" s="119"/>
      <c r="N157" s="119"/>
      <c r="O157" s="119"/>
      <c r="P157" s="76"/>
      <c r="Q157" s="76"/>
      <c r="R157" s="75"/>
      <c r="S157" s="76"/>
      <c r="T157" s="76"/>
      <c r="U157" s="76"/>
      <c r="V157" s="76"/>
      <c r="W157" s="76"/>
      <c r="X157" s="121"/>
      <c r="Y157" s="121"/>
      <c r="AH157" s="639">
        <f t="shared" si="4"/>
        <v>0</v>
      </c>
      <c r="AI157" s="118">
        <f t="shared" si="5"/>
        <v>0</v>
      </c>
    </row>
    <row r="158" spans="1:35" x14ac:dyDescent="0.35">
      <c r="A158" s="64"/>
      <c r="B158" s="64"/>
      <c r="C158" s="64"/>
      <c r="D158" s="64"/>
      <c r="E158" s="64"/>
      <c r="F158" s="64"/>
      <c r="G158" s="96" t="s">
        <v>1945</v>
      </c>
      <c r="H158" s="64"/>
      <c r="I158" s="67"/>
      <c r="J158" s="64"/>
      <c r="K158" s="64"/>
      <c r="L158" s="68"/>
      <c r="M158" s="68"/>
      <c r="N158" s="68"/>
      <c r="O158" s="68"/>
      <c r="P158" s="64"/>
      <c r="Q158" s="64"/>
      <c r="R158" s="68"/>
      <c r="S158" s="64"/>
      <c r="T158" s="64"/>
      <c r="U158" s="64"/>
      <c r="V158" s="64"/>
      <c r="W158" s="64"/>
      <c r="X158" s="115"/>
      <c r="Y158" s="115"/>
      <c r="AH158" s="639">
        <f t="shared" si="4"/>
        <v>0</v>
      </c>
      <c r="AI158" s="67">
        <f t="shared" si="5"/>
        <v>0</v>
      </c>
    </row>
    <row r="159" spans="1:35" x14ac:dyDescent="0.35">
      <c r="A159" s="69"/>
      <c r="B159" s="196" t="s">
        <v>10901</v>
      </c>
      <c r="C159" s="196" t="s">
        <v>10902</v>
      </c>
      <c r="D159" s="196" t="s">
        <v>10903</v>
      </c>
      <c r="E159" s="196" t="s">
        <v>10904</v>
      </c>
      <c r="F159" s="196"/>
      <c r="G159" s="79" t="s">
        <v>11051</v>
      </c>
      <c r="H159" s="69"/>
      <c r="I159" s="74">
        <v>400000</v>
      </c>
      <c r="J159" s="69"/>
      <c r="K159" s="69" t="s">
        <v>11052</v>
      </c>
      <c r="L159" s="119" t="s">
        <v>1765</v>
      </c>
      <c r="M159" s="69" t="s">
        <v>1063</v>
      </c>
      <c r="N159" s="69" t="s">
        <v>1063</v>
      </c>
      <c r="O159" s="69" t="s">
        <v>1063</v>
      </c>
      <c r="P159" s="69"/>
      <c r="Q159" s="69" t="s">
        <v>11053</v>
      </c>
      <c r="R159" s="75" t="s">
        <v>5458</v>
      </c>
      <c r="S159" s="69"/>
      <c r="T159" s="69"/>
      <c r="U159" s="69"/>
      <c r="V159" s="69"/>
      <c r="W159" s="69"/>
      <c r="X159" s="116"/>
      <c r="Y159" s="116"/>
      <c r="AH159" s="639">
        <f t="shared" si="4"/>
        <v>28000.000000000004</v>
      </c>
      <c r="AI159" s="74">
        <f t="shared" si="5"/>
        <v>428000</v>
      </c>
    </row>
    <row r="160" spans="1:35" x14ac:dyDescent="0.35">
      <c r="A160" s="69"/>
      <c r="B160" s="196" t="s">
        <v>10901</v>
      </c>
      <c r="C160" s="196" t="s">
        <v>10902</v>
      </c>
      <c r="D160" s="196" t="s">
        <v>10903</v>
      </c>
      <c r="E160" s="196" t="s">
        <v>10904</v>
      </c>
      <c r="F160" s="196"/>
      <c r="G160" s="79" t="s">
        <v>11054</v>
      </c>
      <c r="H160" s="69"/>
      <c r="I160" s="74">
        <v>400000</v>
      </c>
      <c r="J160" s="69"/>
      <c r="K160" s="69" t="s">
        <v>11055</v>
      </c>
      <c r="L160" s="119" t="s">
        <v>1765</v>
      </c>
      <c r="M160" s="75" t="s">
        <v>11056</v>
      </c>
      <c r="N160" s="131" t="s">
        <v>11057</v>
      </c>
      <c r="O160" s="69" t="s">
        <v>1063</v>
      </c>
      <c r="P160" s="69"/>
      <c r="Q160" s="69" t="s">
        <v>11053</v>
      </c>
      <c r="R160" s="75" t="s">
        <v>5458</v>
      </c>
      <c r="S160" s="69"/>
      <c r="T160" s="69"/>
      <c r="U160" s="69"/>
      <c r="V160" s="69"/>
      <c r="W160" s="69"/>
      <c r="X160" s="116"/>
      <c r="Y160" s="116"/>
      <c r="AH160" s="639">
        <f t="shared" si="4"/>
        <v>28000.000000000004</v>
      </c>
      <c r="AI160" s="74">
        <f t="shared" si="5"/>
        <v>428000</v>
      </c>
    </row>
    <row r="161" spans="1:35" x14ac:dyDescent="0.35">
      <c r="A161" s="69"/>
      <c r="B161" s="196"/>
      <c r="C161" s="196"/>
      <c r="D161" s="196"/>
      <c r="E161" s="196"/>
      <c r="F161" s="196"/>
      <c r="G161" s="93" t="s">
        <v>994</v>
      </c>
      <c r="H161" s="86"/>
      <c r="I161" s="87">
        <f>SUM(I159:I160)</f>
        <v>800000</v>
      </c>
      <c r="J161" s="69"/>
      <c r="K161" s="69"/>
      <c r="L161" s="119"/>
      <c r="M161" s="75"/>
      <c r="N161" s="131"/>
      <c r="O161" s="69"/>
      <c r="P161" s="69"/>
      <c r="Q161" s="69"/>
      <c r="R161" s="75"/>
      <c r="S161" s="69"/>
      <c r="T161" s="69"/>
      <c r="U161" s="69"/>
      <c r="V161" s="69"/>
      <c r="W161" s="69"/>
      <c r="X161" s="116"/>
      <c r="Y161" s="116"/>
      <c r="AH161" s="639">
        <f t="shared" si="4"/>
        <v>56000.000000000007</v>
      </c>
      <c r="AI161" s="87">
        <f t="shared" si="5"/>
        <v>856000</v>
      </c>
    </row>
    <row r="162" spans="1:35" x14ac:dyDescent="0.35">
      <c r="A162" s="64"/>
      <c r="B162" s="64"/>
      <c r="C162" s="64"/>
      <c r="D162" s="64"/>
      <c r="E162" s="64"/>
      <c r="F162" s="64"/>
      <c r="G162" s="96" t="s">
        <v>1590</v>
      </c>
      <c r="H162" s="64"/>
      <c r="I162" s="67"/>
      <c r="J162" s="64"/>
      <c r="K162" s="64"/>
      <c r="L162" s="68"/>
      <c r="M162" s="68"/>
      <c r="N162" s="68"/>
      <c r="O162" s="68"/>
      <c r="P162" s="64"/>
      <c r="Q162" s="64"/>
      <c r="R162" s="68"/>
      <c r="S162" s="64"/>
      <c r="T162" s="64"/>
      <c r="U162" s="64"/>
      <c r="V162" s="64"/>
      <c r="W162" s="64"/>
      <c r="X162" s="115"/>
      <c r="Y162" s="115"/>
      <c r="AH162" s="639">
        <f t="shared" si="4"/>
        <v>0</v>
      </c>
      <c r="AI162" s="67">
        <f t="shared" si="5"/>
        <v>0</v>
      </c>
    </row>
    <row r="163" spans="1:35" x14ac:dyDescent="0.35">
      <c r="A163" s="251"/>
      <c r="B163" s="196" t="s">
        <v>10901</v>
      </c>
      <c r="C163" s="196" t="s">
        <v>10902</v>
      </c>
      <c r="D163" s="196" t="s">
        <v>10903</v>
      </c>
      <c r="E163" s="196" t="s">
        <v>10904</v>
      </c>
      <c r="F163" s="450"/>
      <c r="G163" s="251" t="s">
        <v>11058</v>
      </c>
      <c r="H163" s="251"/>
      <c r="I163" s="451">
        <v>300000</v>
      </c>
      <c r="J163" s="251"/>
      <c r="K163" s="251" t="s">
        <v>11059</v>
      </c>
      <c r="L163" s="119" t="s">
        <v>1765</v>
      </c>
      <c r="M163" s="361" t="s">
        <v>8557</v>
      </c>
      <c r="N163" s="361" t="s">
        <v>11060</v>
      </c>
      <c r="O163" s="119" t="s">
        <v>1765</v>
      </c>
      <c r="P163" s="251"/>
      <c r="Q163" s="251" t="s">
        <v>11061</v>
      </c>
      <c r="R163" s="361" t="s">
        <v>11062</v>
      </c>
      <c r="S163" s="251"/>
      <c r="T163" s="251"/>
      <c r="U163" s="251"/>
      <c r="V163" s="251"/>
      <c r="W163" s="251"/>
      <c r="X163" s="362"/>
      <c r="Y163" s="362"/>
      <c r="AH163" s="639">
        <f t="shared" si="4"/>
        <v>21000.000000000004</v>
      </c>
      <c r="AI163" s="451">
        <f t="shared" si="5"/>
        <v>321000</v>
      </c>
    </row>
    <row r="164" spans="1:35" x14ac:dyDescent="0.35">
      <c r="A164" s="251"/>
      <c r="B164" s="196"/>
      <c r="C164" s="196"/>
      <c r="D164" s="196"/>
      <c r="E164" s="196"/>
      <c r="F164" s="450"/>
      <c r="G164" s="189" t="s">
        <v>994</v>
      </c>
      <c r="H164" s="189"/>
      <c r="I164" s="363">
        <f>SUM(I163)</f>
        <v>300000</v>
      </c>
      <c r="J164" s="251"/>
      <c r="K164" s="251"/>
      <c r="L164" s="119"/>
      <c r="M164" s="361"/>
      <c r="N164" s="361"/>
      <c r="O164" s="119"/>
      <c r="P164" s="251"/>
      <c r="Q164" s="251"/>
      <c r="R164" s="361"/>
      <c r="S164" s="251"/>
      <c r="T164" s="251"/>
      <c r="U164" s="251"/>
      <c r="V164" s="251"/>
      <c r="W164" s="251"/>
      <c r="X164" s="362"/>
      <c r="Y164" s="362"/>
      <c r="AH164" s="639">
        <f t="shared" si="4"/>
        <v>21000.000000000004</v>
      </c>
      <c r="AI164" s="363">
        <f t="shared" si="5"/>
        <v>321000</v>
      </c>
    </row>
    <row r="165" spans="1:35" s="66" customFormat="1" x14ac:dyDescent="0.35">
      <c r="G165" s="66" t="s">
        <v>11063</v>
      </c>
      <c r="I165" s="211"/>
      <c r="AG165" s="184"/>
      <c r="AH165" s="639">
        <f t="shared" si="4"/>
        <v>0</v>
      </c>
      <c r="AI165" s="211">
        <f t="shared" si="5"/>
        <v>0</v>
      </c>
    </row>
    <row r="166" spans="1:35" s="76" customFormat="1" x14ac:dyDescent="0.35">
      <c r="B166" s="196" t="s">
        <v>10901</v>
      </c>
      <c r="C166" s="196" t="s">
        <v>10902</v>
      </c>
      <c r="D166" s="196" t="s">
        <v>10903</v>
      </c>
      <c r="E166" s="196" t="s">
        <v>10904</v>
      </c>
      <c r="F166" s="196"/>
      <c r="G166" s="76" t="s">
        <v>11064</v>
      </c>
      <c r="I166" s="118">
        <v>60000</v>
      </c>
      <c r="K166" s="76" t="s">
        <v>1170</v>
      </c>
      <c r="L166" s="76" t="s">
        <v>1939</v>
      </c>
      <c r="M166" s="76">
        <v>73004277</v>
      </c>
      <c r="N166" s="69" t="s">
        <v>1063</v>
      </c>
      <c r="O166" s="69" t="s">
        <v>1063</v>
      </c>
      <c r="Q166" s="69" t="s">
        <v>1063</v>
      </c>
      <c r="R166" s="69" t="s">
        <v>1063</v>
      </c>
      <c r="AG166" s="121"/>
      <c r="AH166" s="639">
        <f t="shared" si="4"/>
        <v>4200</v>
      </c>
      <c r="AI166" s="118">
        <f t="shared" si="5"/>
        <v>64200</v>
      </c>
    </row>
    <row r="167" spans="1:35" s="76" customFormat="1" x14ac:dyDescent="0.35">
      <c r="B167" s="196" t="s">
        <v>10901</v>
      </c>
      <c r="C167" s="196" t="s">
        <v>10902</v>
      </c>
      <c r="D167" s="196" t="s">
        <v>10903</v>
      </c>
      <c r="E167" s="196" t="s">
        <v>10904</v>
      </c>
      <c r="F167" s="196"/>
      <c r="G167" s="76" t="s">
        <v>11065</v>
      </c>
      <c r="I167" s="118">
        <v>60000</v>
      </c>
      <c r="K167" s="76" t="s">
        <v>1170</v>
      </c>
      <c r="L167" s="76" t="s">
        <v>1939</v>
      </c>
      <c r="M167" s="76">
        <v>73004279</v>
      </c>
      <c r="N167" s="69" t="s">
        <v>1063</v>
      </c>
      <c r="O167" s="69" t="s">
        <v>1063</v>
      </c>
      <c r="Q167" s="69" t="s">
        <v>1063</v>
      </c>
      <c r="R167" s="69" t="s">
        <v>1063</v>
      </c>
      <c r="AG167" s="121"/>
      <c r="AH167" s="639">
        <f t="shared" si="4"/>
        <v>4200</v>
      </c>
      <c r="AI167" s="118">
        <f t="shared" si="5"/>
        <v>64200</v>
      </c>
    </row>
    <row r="168" spans="1:35" s="76" customFormat="1" x14ac:dyDescent="0.35">
      <c r="B168" s="196" t="s">
        <v>10901</v>
      </c>
      <c r="C168" s="196" t="s">
        <v>10902</v>
      </c>
      <c r="D168" s="196" t="s">
        <v>10903</v>
      </c>
      <c r="E168" s="196" t="s">
        <v>10904</v>
      </c>
      <c r="F168" s="196"/>
      <c r="G168" s="76" t="s">
        <v>11066</v>
      </c>
      <c r="I168" s="118">
        <v>60000</v>
      </c>
      <c r="K168" s="76" t="s">
        <v>1170</v>
      </c>
      <c r="L168" s="76" t="s">
        <v>1939</v>
      </c>
      <c r="M168" s="76">
        <v>73004282</v>
      </c>
      <c r="N168" s="69" t="s">
        <v>1063</v>
      </c>
      <c r="O168" s="69" t="s">
        <v>1063</v>
      </c>
      <c r="Q168" s="69" t="s">
        <v>1063</v>
      </c>
      <c r="R168" s="69" t="s">
        <v>1063</v>
      </c>
      <c r="AG168" s="121"/>
      <c r="AH168" s="639">
        <f t="shared" si="4"/>
        <v>4200</v>
      </c>
      <c r="AI168" s="118">
        <f t="shared" si="5"/>
        <v>64200</v>
      </c>
    </row>
    <row r="169" spans="1:35" s="76" customFormat="1" x14ac:dyDescent="0.35">
      <c r="G169" s="123" t="s">
        <v>994</v>
      </c>
      <c r="H169" s="123"/>
      <c r="I169" s="124">
        <f>SUM(I166:I168)</f>
        <v>180000</v>
      </c>
      <c r="AG169" s="121"/>
      <c r="AH169" s="639">
        <f t="shared" si="4"/>
        <v>12600.000000000002</v>
      </c>
      <c r="AI169" s="124">
        <f t="shared" si="5"/>
        <v>192600</v>
      </c>
    </row>
    <row r="170" spans="1:35" s="76" customFormat="1" x14ac:dyDescent="0.35">
      <c r="G170" s="123" t="s">
        <v>894</v>
      </c>
      <c r="I170" s="124">
        <f>SUM(I15:I169)/2</f>
        <v>113510000</v>
      </c>
      <c r="AG170" s="121"/>
      <c r="AH170" s="639">
        <f t="shared" si="4"/>
        <v>7945700.0000000009</v>
      </c>
      <c r="AI170" s="124">
        <f t="shared" si="5"/>
        <v>121455700</v>
      </c>
    </row>
    <row r="171" spans="1:35" s="76" customFormat="1" x14ac:dyDescent="0.35">
      <c r="I171" s="118"/>
      <c r="AI171" s="118"/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00B050"/>
  </sheetPr>
  <dimension ref="A1:AB149"/>
  <sheetViews>
    <sheetView topLeftCell="G1" workbookViewId="0">
      <selection activeCell="AB2" sqref="AB2"/>
    </sheetView>
  </sheetViews>
  <sheetFormatPr defaultColWidth="9.08984375" defaultRowHeight="15.5" x14ac:dyDescent="0.35"/>
  <cols>
    <col min="1" max="1" width="16.1796875" style="100" hidden="1" customWidth="1"/>
    <col min="2" max="2" width="22.1796875" style="100" hidden="1" customWidth="1"/>
    <col min="3" max="3" width="14.453125" style="100" hidden="1" customWidth="1"/>
    <col min="4" max="4" width="25.08984375" style="100" hidden="1" customWidth="1"/>
    <col min="5" max="6" width="22.54296875" style="100" hidden="1" customWidth="1"/>
    <col min="7" max="7" width="67.08984375" style="100" customWidth="1"/>
    <col min="8" max="8" width="27.1796875" style="100" hidden="1" customWidth="1"/>
    <col min="9" max="9" width="27.1796875" style="135" hidden="1" customWidth="1"/>
    <col min="10" max="10" width="15.81640625" style="100" hidden="1" customWidth="1"/>
    <col min="11" max="11" width="30.81640625" style="100" hidden="1" customWidth="1"/>
    <col min="12" max="12" width="17.54296875" style="100" hidden="1" customWidth="1"/>
    <col min="13" max="13" width="17.81640625" style="100" hidden="1" customWidth="1"/>
    <col min="14" max="14" width="24.453125" style="100" hidden="1" customWidth="1"/>
    <col min="15" max="15" width="19.08984375" style="100" hidden="1" customWidth="1"/>
    <col min="16" max="16" width="24.453125" style="100" hidden="1" customWidth="1"/>
    <col min="17" max="17" width="21.54296875" style="100" hidden="1" customWidth="1"/>
    <col min="18" max="18" width="20.08984375" style="100" hidden="1" customWidth="1"/>
    <col min="19" max="19" width="12.5429687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26.453125" style="100" hidden="1" customWidth="1"/>
    <col min="24" max="25" width="54.81640625" style="100" hidden="1" customWidth="1"/>
    <col min="26" max="26" width="0" style="100" hidden="1" customWidth="1"/>
    <col min="27" max="27" width="9.6328125" style="100" hidden="1" customWidth="1"/>
    <col min="28" max="28" width="27.1796875" style="135" customWidth="1"/>
    <col min="29" max="16384" width="9.08984375" style="100"/>
  </cols>
  <sheetData>
    <row r="1" spans="1:28" x14ac:dyDescent="0.35">
      <c r="A1" s="665" t="s">
        <v>895</v>
      </c>
      <c r="B1" s="665"/>
      <c r="C1" s="665"/>
      <c r="D1" s="665"/>
      <c r="E1" s="666"/>
      <c r="F1" s="46"/>
      <c r="G1" s="51"/>
      <c r="H1" s="48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B1" s="47"/>
    </row>
    <row r="2" spans="1:28" ht="39" customHeight="1" x14ac:dyDescent="0.35">
      <c r="A2" s="49" t="s">
        <v>903</v>
      </c>
      <c r="B2" s="49" t="s">
        <v>904</v>
      </c>
      <c r="C2" s="49" t="s">
        <v>6097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B2" s="634" t="s">
        <v>24303</v>
      </c>
    </row>
    <row r="3" spans="1:28" x14ac:dyDescent="0.35">
      <c r="A3" s="106"/>
      <c r="B3" s="106"/>
      <c r="C3" s="106"/>
      <c r="D3" s="107"/>
      <c r="E3" s="57"/>
      <c r="F3" s="57"/>
      <c r="G3" s="57" t="s">
        <v>11067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B3" s="108"/>
    </row>
    <row r="4" spans="1:28" x14ac:dyDescent="0.35">
      <c r="A4" s="64"/>
      <c r="B4" s="64"/>
      <c r="C4" s="64"/>
      <c r="D4" s="64"/>
      <c r="E4" s="64"/>
      <c r="F4" s="64"/>
      <c r="G4" s="66" t="s">
        <v>2907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AA4" s="638">
        <v>7.0000000000000007E-2</v>
      </c>
      <c r="AB4" s="67"/>
    </row>
    <row r="5" spans="1:28" x14ac:dyDescent="0.35">
      <c r="A5" s="76"/>
      <c r="B5" s="196" t="s">
        <v>11068</v>
      </c>
      <c r="C5" s="196" t="s">
        <v>222</v>
      </c>
      <c r="D5" s="196" t="s">
        <v>11069</v>
      </c>
      <c r="E5" s="196" t="s">
        <v>11070</v>
      </c>
      <c r="F5" s="196"/>
      <c r="G5" s="79" t="s">
        <v>11071</v>
      </c>
      <c r="H5" s="69"/>
      <c r="I5" s="74">
        <v>30000</v>
      </c>
      <c r="J5" s="69"/>
      <c r="K5" s="69" t="s">
        <v>11072</v>
      </c>
      <c r="L5" s="75" t="s">
        <v>1063</v>
      </c>
      <c r="M5" s="79" t="s">
        <v>1765</v>
      </c>
      <c r="N5" s="79" t="s">
        <v>1765</v>
      </c>
      <c r="O5" s="75" t="s">
        <v>1063</v>
      </c>
      <c r="P5" s="69"/>
      <c r="Q5" s="75" t="s">
        <v>1063</v>
      </c>
      <c r="R5" s="75" t="s">
        <v>1063</v>
      </c>
      <c r="S5" s="69"/>
      <c r="T5" s="69"/>
      <c r="U5" s="69"/>
      <c r="V5" s="69"/>
      <c r="W5" s="69"/>
      <c r="X5" s="69" t="s">
        <v>940</v>
      </c>
      <c r="Y5" s="116" t="s">
        <v>6107</v>
      </c>
      <c r="AA5" s="639">
        <f>I5*AA$4</f>
        <v>2100</v>
      </c>
      <c r="AB5" s="74">
        <f>I5+AA5</f>
        <v>32100</v>
      </c>
    </row>
    <row r="6" spans="1:28" x14ac:dyDescent="0.35">
      <c r="A6" s="76"/>
      <c r="B6" s="196" t="s">
        <v>11068</v>
      </c>
      <c r="C6" s="196" t="s">
        <v>222</v>
      </c>
      <c r="D6" s="196" t="s">
        <v>11069</v>
      </c>
      <c r="E6" s="196" t="s">
        <v>11070</v>
      </c>
      <c r="F6" s="196"/>
      <c r="G6" s="79" t="s">
        <v>11073</v>
      </c>
      <c r="H6" s="69"/>
      <c r="I6" s="74">
        <v>30000</v>
      </c>
      <c r="J6" s="69"/>
      <c r="K6" s="69" t="s">
        <v>11072</v>
      </c>
      <c r="L6" s="75" t="s">
        <v>1063</v>
      </c>
      <c r="M6" s="79" t="s">
        <v>1765</v>
      </c>
      <c r="N6" s="75" t="s">
        <v>6109</v>
      </c>
      <c r="O6" s="75" t="s">
        <v>1063</v>
      </c>
      <c r="P6" s="69" t="s">
        <v>1811</v>
      </c>
      <c r="Q6" s="69" t="s">
        <v>2308</v>
      </c>
      <c r="R6" s="75" t="s">
        <v>1063</v>
      </c>
      <c r="S6" s="69"/>
      <c r="T6" s="69"/>
      <c r="U6" s="69"/>
      <c r="V6" s="69"/>
      <c r="W6" s="69"/>
      <c r="X6" s="69" t="s">
        <v>940</v>
      </c>
      <c r="Y6" s="116" t="s">
        <v>6107</v>
      </c>
      <c r="AA6" s="639">
        <f t="shared" ref="AA6:AA69" si="0">I6*AA$4</f>
        <v>2100</v>
      </c>
      <c r="AB6" s="74">
        <f t="shared" ref="AB6:AB69" si="1">I6+AA6</f>
        <v>32100</v>
      </c>
    </row>
    <row r="7" spans="1:28" x14ac:dyDescent="0.35">
      <c r="A7" s="76"/>
      <c r="B7" s="196" t="s">
        <v>11068</v>
      </c>
      <c r="C7" s="196" t="s">
        <v>222</v>
      </c>
      <c r="D7" s="196" t="s">
        <v>11069</v>
      </c>
      <c r="E7" s="196" t="s">
        <v>11070</v>
      </c>
      <c r="F7" s="196"/>
      <c r="G7" s="79" t="s">
        <v>11074</v>
      </c>
      <c r="H7" s="69"/>
      <c r="I7" s="74">
        <v>60000</v>
      </c>
      <c r="J7" s="69"/>
      <c r="K7" s="69" t="s">
        <v>1821</v>
      </c>
      <c r="L7" s="75">
        <v>1974</v>
      </c>
      <c r="M7" s="79" t="s">
        <v>11075</v>
      </c>
      <c r="N7" s="75" t="s">
        <v>11076</v>
      </c>
      <c r="O7" s="75" t="s">
        <v>1063</v>
      </c>
      <c r="P7" s="69" t="s">
        <v>1811</v>
      </c>
      <c r="Q7" s="69" t="s">
        <v>2308</v>
      </c>
      <c r="R7" s="75" t="s">
        <v>1063</v>
      </c>
      <c r="S7" s="69"/>
      <c r="T7" s="69"/>
      <c r="U7" s="69"/>
      <c r="V7" s="69"/>
      <c r="W7" s="69"/>
      <c r="X7" s="69" t="s">
        <v>940</v>
      </c>
      <c r="Y7" s="116" t="s">
        <v>6107</v>
      </c>
      <c r="AA7" s="639">
        <f t="shared" si="0"/>
        <v>4200</v>
      </c>
      <c r="AB7" s="74">
        <f t="shared" si="1"/>
        <v>64200</v>
      </c>
    </row>
    <row r="8" spans="1:28" x14ac:dyDescent="0.35">
      <c r="A8" s="76"/>
      <c r="B8" s="196" t="s">
        <v>11068</v>
      </c>
      <c r="C8" s="196" t="s">
        <v>222</v>
      </c>
      <c r="D8" s="196" t="s">
        <v>11069</v>
      </c>
      <c r="E8" s="196" t="s">
        <v>11070</v>
      </c>
      <c r="F8" s="196"/>
      <c r="G8" s="79" t="s">
        <v>11077</v>
      </c>
      <c r="H8" s="69"/>
      <c r="I8" s="74">
        <v>30000</v>
      </c>
      <c r="J8" s="69"/>
      <c r="K8" s="69" t="s">
        <v>11072</v>
      </c>
      <c r="L8" s="75" t="s">
        <v>1063</v>
      </c>
      <c r="M8" s="79" t="s">
        <v>1765</v>
      </c>
      <c r="N8" s="79" t="s">
        <v>1765</v>
      </c>
      <c r="O8" s="75" t="s">
        <v>1063</v>
      </c>
      <c r="P8" s="69"/>
      <c r="Q8" s="75" t="s">
        <v>1063</v>
      </c>
      <c r="R8" s="75" t="s">
        <v>1063</v>
      </c>
      <c r="S8" s="69"/>
      <c r="T8" s="69"/>
      <c r="U8" s="69"/>
      <c r="V8" s="69"/>
      <c r="W8" s="69"/>
      <c r="X8" s="69" t="s">
        <v>940</v>
      </c>
      <c r="Y8" s="116" t="s">
        <v>6107</v>
      </c>
      <c r="AA8" s="639">
        <f t="shared" si="0"/>
        <v>2100</v>
      </c>
      <c r="AB8" s="74">
        <f t="shared" si="1"/>
        <v>32100</v>
      </c>
    </row>
    <row r="9" spans="1:28" x14ac:dyDescent="0.35">
      <c r="A9" s="76"/>
      <c r="B9" s="196" t="s">
        <v>11068</v>
      </c>
      <c r="C9" s="196" t="s">
        <v>222</v>
      </c>
      <c r="D9" s="196" t="s">
        <v>11069</v>
      </c>
      <c r="E9" s="196" t="s">
        <v>11070</v>
      </c>
      <c r="F9" s="196"/>
      <c r="G9" s="79" t="s">
        <v>11078</v>
      </c>
      <c r="H9" s="69"/>
      <c r="I9" s="74">
        <v>30000</v>
      </c>
      <c r="J9" s="69"/>
      <c r="K9" s="69" t="s">
        <v>11072</v>
      </c>
      <c r="L9" s="75" t="s">
        <v>1063</v>
      </c>
      <c r="M9" s="79" t="s">
        <v>1765</v>
      </c>
      <c r="N9" s="79" t="s">
        <v>1765</v>
      </c>
      <c r="O9" s="75" t="s">
        <v>1063</v>
      </c>
      <c r="P9" s="69"/>
      <c r="Q9" s="75" t="s">
        <v>1063</v>
      </c>
      <c r="R9" s="75" t="s">
        <v>1063</v>
      </c>
      <c r="S9" s="69"/>
      <c r="T9" s="69"/>
      <c r="U9" s="69"/>
      <c r="V9" s="69"/>
      <c r="W9" s="69"/>
      <c r="X9" s="69" t="s">
        <v>940</v>
      </c>
      <c r="Y9" s="116" t="s">
        <v>6107</v>
      </c>
      <c r="AA9" s="639">
        <f t="shared" si="0"/>
        <v>2100</v>
      </c>
      <c r="AB9" s="74">
        <f t="shared" si="1"/>
        <v>32100</v>
      </c>
    </row>
    <row r="10" spans="1:28" x14ac:dyDescent="0.35">
      <c r="A10" s="76"/>
      <c r="B10" s="196" t="s">
        <v>11068</v>
      </c>
      <c r="C10" s="196" t="s">
        <v>222</v>
      </c>
      <c r="D10" s="196" t="s">
        <v>11069</v>
      </c>
      <c r="E10" s="196" t="s">
        <v>11070</v>
      </c>
      <c r="F10" s="196"/>
      <c r="G10" s="79" t="s">
        <v>11079</v>
      </c>
      <c r="H10" s="69"/>
      <c r="I10" s="74">
        <v>60000</v>
      </c>
      <c r="J10" s="69"/>
      <c r="K10" s="69" t="s">
        <v>11072</v>
      </c>
      <c r="L10" s="75" t="s">
        <v>1063</v>
      </c>
      <c r="M10" s="79" t="s">
        <v>1765</v>
      </c>
      <c r="N10" s="75" t="s">
        <v>6109</v>
      </c>
      <c r="O10" s="75" t="s">
        <v>1063</v>
      </c>
      <c r="P10" s="69" t="s">
        <v>1811</v>
      </c>
      <c r="Q10" s="69" t="s">
        <v>2308</v>
      </c>
      <c r="R10" s="75" t="s">
        <v>1063</v>
      </c>
      <c r="S10" s="69"/>
      <c r="T10" s="69"/>
      <c r="U10" s="69"/>
      <c r="V10" s="69"/>
      <c r="W10" s="69"/>
      <c r="X10" s="69" t="s">
        <v>940</v>
      </c>
      <c r="Y10" s="116" t="s">
        <v>6107</v>
      </c>
      <c r="AA10" s="639">
        <f t="shared" si="0"/>
        <v>4200</v>
      </c>
      <c r="AB10" s="74">
        <f t="shared" si="1"/>
        <v>64200</v>
      </c>
    </row>
    <row r="11" spans="1:28" x14ac:dyDescent="0.35">
      <c r="A11" s="76"/>
      <c r="B11" s="196" t="s">
        <v>11068</v>
      </c>
      <c r="C11" s="196" t="s">
        <v>222</v>
      </c>
      <c r="D11" s="196" t="s">
        <v>11069</v>
      </c>
      <c r="E11" s="196" t="s">
        <v>11070</v>
      </c>
      <c r="F11" s="196"/>
      <c r="G11" s="79" t="s">
        <v>11080</v>
      </c>
      <c r="H11" s="69"/>
      <c r="I11" s="74">
        <v>60000</v>
      </c>
      <c r="J11" s="69"/>
      <c r="K11" s="69" t="s">
        <v>1821</v>
      </c>
      <c r="L11" s="75">
        <v>1974</v>
      </c>
      <c r="M11" s="79" t="s">
        <v>11081</v>
      </c>
      <c r="N11" s="75" t="s">
        <v>11076</v>
      </c>
      <c r="O11" s="75" t="s">
        <v>1063</v>
      </c>
      <c r="P11" s="69" t="s">
        <v>1811</v>
      </c>
      <c r="Q11" s="69" t="s">
        <v>2308</v>
      </c>
      <c r="R11" s="75" t="s">
        <v>1063</v>
      </c>
      <c r="S11" s="69"/>
      <c r="T11" s="69"/>
      <c r="U11" s="69"/>
      <c r="V11" s="69"/>
      <c r="W11" s="69"/>
      <c r="X11" s="69" t="s">
        <v>940</v>
      </c>
      <c r="Y11" s="116" t="s">
        <v>6107</v>
      </c>
      <c r="AA11" s="639">
        <f t="shared" si="0"/>
        <v>4200</v>
      </c>
      <c r="AB11" s="74">
        <f t="shared" si="1"/>
        <v>64200</v>
      </c>
    </row>
    <row r="12" spans="1:28" x14ac:dyDescent="0.35">
      <c r="A12" s="76"/>
      <c r="B12" s="196" t="s">
        <v>11068</v>
      </c>
      <c r="C12" s="196" t="s">
        <v>222</v>
      </c>
      <c r="D12" s="196" t="s">
        <v>11069</v>
      </c>
      <c r="E12" s="196" t="s">
        <v>11070</v>
      </c>
      <c r="F12" s="196"/>
      <c r="G12" s="79" t="s">
        <v>11082</v>
      </c>
      <c r="H12" s="69"/>
      <c r="I12" s="74">
        <v>30000</v>
      </c>
      <c r="J12" s="69"/>
      <c r="K12" s="69" t="s">
        <v>11072</v>
      </c>
      <c r="L12" s="75" t="s">
        <v>1063</v>
      </c>
      <c r="M12" s="79" t="s">
        <v>1765</v>
      </c>
      <c r="N12" s="79" t="s">
        <v>1765</v>
      </c>
      <c r="O12" s="75" t="s">
        <v>1063</v>
      </c>
      <c r="P12" s="69"/>
      <c r="Q12" s="75" t="s">
        <v>1063</v>
      </c>
      <c r="R12" s="75" t="s">
        <v>1063</v>
      </c>
      <c r="S12" s="69"/>
      <c r="T12" s="69"/>
      <c r="U12" s="69"/>
      <c r="V12" s="69"/>
      <c r="W12" s="69"/>
      <c r="X12" s="69" t="s">
        <v>940</v>
      </c>
      <c r="Y12" s="116" t="s">
        <v>6107</v>
      </c>
      <c r="AA12" s="639">
        <f t="shared" si="0"/>
        <v>2100</v>
      </c>
      <c r="AB12" s="74">
        <f t="shared" si="1"/>
        <v>32100</v>
      </c>
    </row>
    <row r="13" spans="1:28" x14ac:dyDescent="0.35">
      <c r="A13" s="76"/>
      <c r="B13" s="196" t="s">
        <v>11068</v>
      </c>
      <c r="C13" s="196" t="s">
        <v>222</v>
      </c>
      <c r="D13" s="196" t="s">
        <v>11069</v>
      </c>
      <c r="E13" s="196" t="s">
        <v>11070</v>
      </c>
      <c r="F13" s="196"/>
      <c r="G13" s="79" t="s">
        <v>11083</v>
      </c>
      <c r="H13" s="69"/>
      <c r="I13" s="74">
        <v>30000</v>
      </c>
      <c r="J13" s="69"/>
      <c r="K13" s="69"/>
      <c r="L13" s="75" t="s">
        <v>1063</v>
      </c>
      <c r="M13" s="79" t="s">
        <v>1765</v>
      </c>
      <c r="N13" s="79" t="s">
        <v>1765</v>
      </c>
      <c r="O13" s="75" t="s">
        <v>1063</v>
      </c>
      <c r="P13" s="69"/>
      <c r="Q13" s="75" t="s">
        <v>1063</v>
      </c>
      <c r="R13" s="75" t="s">
        <v>1063</v>
      </c>
      <c r="S13" s="69"/>
      <c r="T13" s="69"/>
      <c r="U13" s="69"/>
      <c r="V13" s="69"/>
      <c r="W13" s="69"/>
      <c r="X13" s="69" t="s">
        <v>940</v>
      </c>
      <c r="Y13" s="116" t="s">
        <v>6107</v>
      </c>
      <c r="AA13" s="639">
        <f t="shared" si="0"/>
        <v>2100</v>
      </c>
      <c r="AB13" s="74">
        <f t="shared" si="1"/>
        <v>32100</v>
      </c>
    </row>
    <row r="14" spans="1:28" x14ac:dyDescent="0.35">
      <c r="A14" s="76"/>
      <c r="B14" s="196" t="s">
        <v>11068</v>
      </c>
      <c r="C14" s="196" t="s">
        <v>222</v>
      </c>
      <c r="D14" s="196" t="s">
        <v>11069</v>
      </c>
      <c r="E14" s="196" t="s">
        <v>11070</v>
      </c>
      <c r="F14" s="196"/>
      <c r="G14" s="79" t="s">
        <v>11084</v>
      </c>
      <c r="H14" s="69"/>
      <c r="I14" s="74">
        <v>60000</v>
      </c>
      <c r="J14" s="69"/>
      <c r="K14" s="69" t="s">
        <v>11072</v>
      </c>
      <c r="L14" s="75" t="s">
        <v>1063</v>
      </c>
      <c r="M14" s="79" t="s">
        <v>1765</v>
      </c>
      <c r="N14" s="75" t="s">
        <v>6109</v>
      </c>
      <c r="O14" s="75" t="s">
        <v>1063</v>
      </c>
      <c r="P14" s="69" t="s">
        <v>1811</v>
      </c>
      <c r="Q14" s="69" t="s">
        <v>2308</v>
      </c>
      <c r="R14" s="75" t="s">
        <v>1063</v>
      </c>
      <c r="S14" s="69"/>
      <c r="T14" s="69"/>
      <c r="U14" s="69"/>
      <c r="V14" s="69"/>
      <c r="W14" s="69"/>
      <c r="X14" s="69" t="s">
        <v>940</v>
      </c>
      <c r="Y14" s="116" t="s">
        <v>6107</v>
      </c>
      <c r="AA14" s="639">
        <f t="shared" si="0"/>
        <v>4200</v>
      </c>
      <c r="AB14" s="74">
        <f t="shared" si="1"/>
        <v>64200</v>
      </c>
    </row>
    <row r="15" spans="1:28" x14ac:dyDescent="0.35">
      <c r="A15" s="76"/>
      <c r="B15" s="196" t="s">
        <v>11068</v>
      </c>
      <c r="C15" s="196" t="s">
        <v>222</v>
      </c>
      <c r="D15" s="196" t="s">
        <v>11069</v>
      </c>
      <c r="E15" s="196" t="s">
        <v>11070</v>
      </c>
      <c r="F15" s="196"/>
      <c r="G15" s="79" t="s">
        <v>11085</v>
      </c>
      <c r="H15" s="69"/>
      <c r="I15" s="74">
        <v>60000</v>
      </c>
      <c r="J15" s="69"/>
      <c r="K15" s="69" t="s">
        <v>1147</v>
      </c>
      <c r="L15" s="75">
        <v>1974</v>
      </c>
      <c r="M15" s="79" t="s">
        <v>3924</v>
      </c>
      <c r="N15" s="75" t="s">
        <v>11086</v>
      </c>
      <c r="O15" s="75" t="s">
        <v>1063</v>
      </c>
      <c r="P15" s="69" t="s">
        <v>1811</v>
      </c>
      <c r="Q15" s="69" t="s">
        <v>2308</v>
      </c>
      <c r="R15" s="75" t="s">
        <v>1063</v>
      </c>
      <c r="S15" s="69"/>
      <c r="T15" s="69"/>
      <c r="U15" s="69"/>
      <c r="V15" s="69"/>
      <c r="W15" s="69"/>
      <c r="X15" s="69" t="s">
        <v>940</v>
      </c>
      <c r="Y15" s="116" t="s">
        <v>6107</v>
      </c>
      <c r="AA15" s="639">
        <f t="shared" si="0"/>
        <v>4200</v>
      </c>
      <c r="AB15" s="74">
        <f t="shared" si="1"/>
        <v>64200</v>
      </c>
    </row>
    <row r="16" spans="1:28" x14ac:dyDescent="0.35">
      <c r="A16" s="76"/>
      <c r="B16" s="196" t="s">
        <v>11068</v>
      </c>
      <c r="C16" s="196" t="s">
        <v>222</v>
      </c>
      <c r="D16" s="196" t="s">
        <v>11069</v>
      </c>
      <c r="E16" s="196" t="s">
        <v>11070</v>
      </c>
      <c r="F16" s="196"/>
      <c r="G16" s="79" t="s">
        <v>11087</v>
      </c>
      <c r="H16" s="69"/>
      <c r="I16" s="74">
        <v>30000</v>
      </c>
      <c r="J16" s="69"/>
      <c r="K16" s="69" t="s">
        <v>933</v>
      </c>
      <c r="L16" s="75">
        <v>2005</v>
      </c>
      <c r="M16" s="79" t="s">
        <v>11088</v>
      </c>
      <c r="N16" s="75" t="s">
        <v>11089</v>
      </c>
      <c r="O16" s="75" t="s">
        <v>1063</v>
      </c>
      <c r="P16" s="69"/>
      <c r="Q16" s="75" t="s">
        <v>1063</v>
      </c>
      <c r="R16" s="75" t="s">
        <v>1063</v>
      </c>
      <c r="S16" s="69"/>
      <c r="T16" s="69"/>
      <c r="U16" s="69"/>
      <c r="V16" s="69"/>
      <c r="W16" s="69"/>
      <c r="X16" s="69" t="s">
        <v>940</v>
      </c>
      <c r="Y16" s="116" t="s">
        <v>6107</v>
      </c>
      <c r="AA16" s="639">
        <f t="shared" si="0"/>
        <v>2100</v>
      </c>
      <c r="AB16" s="74">
        <f t="shared" si="1"/>
        <v>32100</v>
      </c>
    </row>
    <row r="17" spans="1:28" x14ac:dyDescent="0.35">
      <c r="A17" s="76"/>
      <c r="B17" s="196" t="s">
        <v>11068</v>
      </c>
      <c r="C17" s="196" t="s">
        <v>222</v>
      </c>
      <c r="D17" s="196" t="s">
        <v>11069</v>
      </c>
      <c r="E17" s="196" t="s">
        <v>11070</v>
      </c>
      <c r="F17" s="196"/>
      <c r="G17" s="79" t="s">
        <v>11090</v>
      </c>
      <c r="H17" s="69"/>
      <c r="I17" s="74">
        <v>30000</v>
      </c>
      <c r="J17" s="69"/>
      <c r="K17" s="69" t="s">
        <v>11072</v>
      </c>
      <c r="L17" s="75" t="s">
        <v>980</v>
      </c>
      <c r="M17" s="79" t="s">
        <v>1765</v>
      </c>
      <c r="N17" s="79" t="s">
        <v>1765</v>
      </c>
      <c r="O17" s="75" t="s">
        <v>1063</v>
      </c>
      <c r="P17" s="69"/>
      <c r="Q17" s="75" t="s">
        <v>1063</v>
      </c>
      <c r="R17" s="75" t="s">
        <v>1063</v>
      </c>
      <c r="S17" s="69"/>
      <c r="T17" s="69"/>
      <c r="U17" s="69"/>
      <c r="V17" s="69"/>
      <c r="W17" s="69"/>
      <c r="X17" s="69" t="s">
        <v>940</v>
      </c>
      <c r="Y17" s="116" t="s">
        <v>6107</v>
      </c>
      <c r="AA17" s="639">
        <f t="shared" si="0"/>
        <v>2100</v>
      </c>
      <c r="AB17" s="74">
        <f t="shared" si="1"/>
        <v>32100</v>
      </c>
    </row>
    <row r="18" spans="1:28" x14ac:dyDescent="0.35">
      <c r="A18" s="76"/>
      <c r="B18" s="196" t="s">
        <v>11068</v>
      </c>
      <c r="C18" s="196" t="s">
        <v>222</v>
      </c>
      <c r="D18" s="196" t="s">
        <v>11069</v>
      </c>
      <c r="E18" s="196" t="s">
        <v>11070</v>
      </c>
      <c r="F18" s="196"/>
      <c r="G18" s="79" t="s">
        <v>11091</v>
      </c>
      <c r="H18" s="69"/>
      <c r="I18" s="74">
        <v>60000</v>
      </c>
      <c r="J18" s="69"/>
      <c r="K18" s="69" t="s">
        <v>1147</v>
      </c>
      <c r="L18" s="75" t="s">
        <v>11092</v>
      </c>
      <c r="M18" s="79" t="s">
        <v>4038</v>
      </c>
      <c r="N18" s="75" t="s">
        <v>4038</v>
      </c>
      <c r="O18" s="75" t="s">
        <v>1063</v>
      </c>
      <c r="P18" s="69" t="s">
        <v>1811</v>
      </c>
      <c r="Q18" s="69" t="s">
        <v>2308</v>
      </c>
      <c r="R18" s="75" t="s">
        <v>1063</v>
      </c>
      <c r="S18" s="69"/>
      <c r="T18" s="69"/>
      <c r="U18" s="69"/>
      <c r="V18" s="69"/>
      <c r="W18" s="69"/>
      <c r="X18" s="69" t="s">
        <v>940</v>
      </c>
      <c r="Y18" s="116" t="s">
        <v>6107</v>
      </c>
      <c r="AA18" s="639">
        <f t="shared" si="0"/>
        <v>4200</v>
      </c>
      <c r="AB18" s="74">
        <f t="shared" si="1"/>
        <v>64200</v>
      </c>
    </row>
    <row r="19" spans="1:28" x14ac:dyDescent="0.35">
      <c r="A19" s="76"/>
      <c r="B19" s="196" t="s">
        <v>11068</v>
      </c>
      <c r="C19" s="196" t="s">
        <v>222</v>
      </c>
      <c r="D19" s="196" t="s">
        <v>11069</v>
      </c>
      <c r="E19" s="196" t="s">
        <v>11070</v>
      </c>
      <c r="F19" s="196"/>
      <c r="G19" s="79" t="s">
        <v>11093</v>
      </c>
      <c r="H19" s="69"/>
      <c r="I19" s="74">
        <v>60000</v>
      </c>
      <c r="J19" s="69"/>
      <c r="K19" s="69" t="s">
        <v>1147</v>
      </c>
      <c r="L19" s="75">
        <v>1974</v>
      </c>
      <c r="M19" s="79" t="s">
        <v>3924</v>
      </c>
      <c r="N19" s="75" t="s">
        <v>11086</v>
      </c>
      <c r="O19" s="75" t="s">
        <v>1063</v>
      </c>
      <c r="P19" s="69" t="s">
        <v>1811</v>
      </c>
      <c r="Q19" s="69" t="s">
        <v>2308</v>
      </c>
      <c r="R19" s="75" t="s">
        <v>1063</v>
      </c>
      <c r="S19" s="69"/>
      <c r="T19" s="69"/>
      <c r="U19" s="69"/>
      <c r="V19" s="69"/>
      <c r="W19" s="69"/>
      <c r="X19" s="69" t="s">
        <v>940</v>
      </c>
      <c r="Y19" s="116" t="s">
        <v>6107</v>
      </c>
      <c r="AA19" s="639">
        <f t="shared" si="0"/>
        <v>4200</v>
      </c>
      <c r="AB19" s="74">
        <f t="shared" si="1"/>
        <v>64200</v>
      </c>
    </row>
    <row r="20" spans="1:28" x14ac:dyDescent="0.35">
      <c r="A20" s="76"/>
      <c r="B20" s="196" t="s">
        <v>11068</v>
      </c>
      <c r="C20" s="196" t="s">
        <v>222</v>
      </c>
      <c r="D20" s="196" t="s">
        <v>11069</v>
      </c>
      <c r="E20" s="196" t="s">
        <v>11070</v>
      </c>
      <c r="F20" s="196"/>
      <c r="G20" s="79" t="s">
        <v>11094</v>
      </c>
      <c r="H20" s="69"/>
      <c r="I20" s="74">
        <v>30000</v>
      </c>
      <c r="J20" s="69"/>
      <c r="K20" s="69" t="s">
        <v>11072</v>
      </c>
      <c r="L20" s="75" t="s">
        <v>980</v>
      </c>
      <c r="M20" s="79" t="s">
        <v>1765</v>
      </c>
      <c r="N20" s="75" t="s">
        <v>11072</v>
      </c>
      <c r="O20" s="75" t="s">
        <v>1063</v>
      </c>
      <c r="P20" s="69"/>
      <c r="Q20" s="75" t="s">
        <v>1063</v>
      </c>
      <c r="R20" s="75" t="s">
        <v>1063</v>
      </c>
      <c r="S20" s="69"/>
      <c r="T20" s="69"/>
      <c r="U20" s="69"/>
      <c r="V20" s="69"/>
      <c r="W20" s="69"/>
      <c r="X20" s="69" t="s">
        <v>940</v>
      </c>
      <c r="Y20" s="116" t="s">
        <v>6107</v>
      </c>
      <c r="AA20" s="639">
        <f t="shared" si="0"/>
        <v>2100</v>
      </c>
      <c r="AB20" s="74">
        <f t="shared" si="1"/>
        <v>32100</v>
      </c>
    </row>
    <row r="21" spans="1:28" x14ac:dyDescent="0.35">
      <c r="A21" s="76"/>
      <c r="B21" s="196" t="s">
        <v>11068</v>
      </c>
      <c r="C21" s="196" t="s">
        <v>222</v>
      </c>
      <c r="D21" s="196" t="s">
        <v>11069</v>
      </c>
      <c r="E21" s="196" t="s">
        <v>11070</v>
      </c>
      <c r="F21" s="196"/>
      <c r="G21" s="79" t="s">
        <v>11095</v>
      </c>
      <c r="H21" s="69"/>
      <c r="I21" s="74">
        <v>30000</v>
      </c>
      <c r="J21" s="69"/>
      <c r="K21" s="69" t="s">
        <v>11072</v>
      </c>
      <c r="L21" s="75" t="s">
        <v>980</v>
      </c>
      <c r="M21" s="79" t="s">
        <v>1765</v>
      </c>
      <c r="N21" s="75" t="s">
        <v>11072</v>
      </c>
      <c r="O21" s="75" t="s">
        <v>1063</v>
      </c>
      <c r="P21" s="69"/>
      <c r="Q21" s="75" t="s">
        <v>1063</v>
      </c>
      <c r="R21" s="75" t="s">
        <v>1063</v>
      </c>
      <c r="S21" s="69"/>
      <c r="T21" s="69"/>
      <c r="U21" s="69"/>
      <c r="V21" s="69"/>
      <c r="W21" s="69"/>
      <c r="X21" s="69" t="s">
        <v>940</v>
      </c>
      <c r="Y21" s="116" t="s">
        <v>6107</v>
      </c>
      <c r="AA21" s="639">
        <f t="shared" si="0"/>
        <v>2100</v>
      </c>
      <c r="AB21" s="74">
        <f t="shared" si="1"/>
        <v>32100</v>
      </c>
    </row>
    <row r="22" spans="1:28" x14ac:dyDescent="0.35">
      <c r="A22" s="76"/>
      <c r="B22" s="196" t="s">
        <v>11068</v>
      </c>
      <c r="C22" s="196" t="s">
        <v>222</v>
      </c>
      <c r="D22" s="196" t="s">
        <v>11069</v>
      </c>
      <c r="E22" s="196" t="s">
        <v>11070</v>
      </c>
      <c r="F22" s="196"/>
      <c r="G22" s="79" t="s">
        <v>11096</v>
      </c>
      <c r="H22" s="69"/>
      <c r="I22" s="74">
        <v>30000</v>
      </c>
      <c r="J22" s="69"/>
      <c r="K22" s="69" t="s">
        <v>933</v>
      </c>
      <c r="L22" s="75">
        <v>2005</v>
      </c>
      <c r="M22" s="69" t="s">
        <v>11088</v>
      </c>
      <c r="N22" s="79" t="s">
        <v>11097</v>
      </c>
      <c r="O22" s="75" t="s">
        <v>1063</v>
      </c>
      <c r="P22" s="69"/>
      <c r="Q22" s="75" t="s">
        <v>1063</v>
      </c>
      <c r="R22" s="75" t="s">
        <v>1063</v>
      </c>
      <c r="S22" s="69"/>
      <c r="T22" s="69"/>
      <c r="U22" s="69"/>
      <c r="V22" s="69"/>
      <c r="W22" s="69"/>
      <c r="X22" s="69" t="s">
        <v>940</v>
      </c>
      <c r="Y22" s="116" t="s">
        <v>6107</v>
      </c>
      <c r="AA22" s="639">
        <f t="shared" si="0"/>
        <v>2100</v>
      </c>
      <c r="AB22" s="74">
        <f t="shared" si="1"/>
        <v>32100</v>
      </c>
    </row>
    <row r="23" spans="1:28" x14ac:dyDescent="0.35">
      <c r="A23" s="76"/>
      <c r="B23" s="196" t="s">
        <v>11068</v>
      </c>
      <c r="C23" s="196" t="s">
        <v>222</v>
      </c>
      <c r="D23" s="196" t="s">
        <v>11069</v>
      </c>
      <c r="E23" s="196" t="s">
        <v>11070</v>
      </c>
      <c r="F23" s="196"/>
      <c r="G23" s="79" t="s">
        <v>11098</v>
      </c>
      <c r="H23" s="69"/>
      <c r="I23" s="74">
        <v>30000</v>
      </c>
      <c r="J23" s="69"/>
      <c r="K23" s="69" t="s">
        <v>933</v>
      </c>
      <c r="L23" s="75">
        <v>2005</v>
      </c>
      <c r="M23" s="69" t="s">
        <v>11088</v>
      </c>
      <c r="N23" s="79" t="s">
        <v>11097</v>
      </c>
      <c r="O23" s="75" t="s">
        <v>1063</v>
      </c>
      <c r="P23" s="69"/>
      <c r="Q23" s="75" t="s">
        <v>1063</v>
      </c>
      <c r="R23" s="75" t="s">
        <v>1063</v>
      </c>
      <c r="S23" s="69"/>
      <c r="T23" s="69"/>
      <c r="U23" s="69"/>
      <c r="V23" s="69"/>
      <c r="W23" s="69"/>
      <c r="X23" s="69" t="s">
        <v>940</v>
      </c>
      <c r="Y23" s="116" t="s">
        <v>6107</v>
      </c>
      <c r="AA23" s="639">
        <f t="shared" si="0"/>
        <v>2100</v>
      </c>
      <c r="AB23" s="74">
        <f t="shared" si="1"/>
        <v>32100</v>
      </c>
    </row>
    <row r="24" spans="1:28" x14ac:dyDescent="0.35">
      <c r="A24" s="76"/>
      <c r="B24" s="196" t="s">
        <v>11068</v>
      </c>
      <c r="C24" s="196" t="s">
        <v>222</v>
      </c>
      <c r="D24" s="196" t="s">
        <v>11069</v>
      </c>
      <c r="E24" s="196" t="s">
        <v>11070</v>
      </c>
      <c r="F24" s="196"/>
      <c r="G24" s="79" t="s">
        <v>11099</v>
      </c>
      <c r="H24" s="69"/>
      <c r="I24" s="74">
        <v>30000</v>
      </c>
      <c r="J24" s="69"/>
      <c r="K24" s="69" t="s">
        <v>933</v>
      </c>
      <c r="L24" s="75">
        <v>2005</v>
      </c>
      <c r="M24" s="69" t="s">
        <v>11088</v>
      </c>
      <c r="N24" s="79" t="s">
        <v>11097</v>
      </c>
      <c r="O24" s="75" t="s">
        <v>1063</v>
      </c>
      <c r="P24" s="69"/>
      <c r="Q24" s="75" t="s">
        <v>1063</v>
      </c>
      <c r="R24" s="75" t="s">
        <v>1063</v>
      </c>
      <c r="S24" s="69"/>
      <c r="T24" s="69"/>
      <c r="U24" s="69"/>
      <c r="V24" s="69"/>
      <c r="W24" s="69"/>
      <c r="X24" s="69" t="s">
        <v>940</v>
      </c>
      <c r="Y24" s="116" t="s">
        <v>6107</v>
      </c>
      <c r="AA24" s="639">
        <f t="shared" si="0"/>
        <v>2100</v>
      </c>
      <c r="AB24" s="74">
        <f t="shared" si="1"/>
        <v>32100</v>
      </c>
    </row>
    <row r="25" spans="1:28" x14ac:dyDescent="0.35">
      <c r="A25" s="76"/>
      <c r="B25" s="196" t="s">
        <v>11068</v>
      </c>
      <c r="C25" s="196" t="s">
        <v>222</v>
      </c>
      <c r="D25" s="196" t="s">
        <v>11069</v>
      </c>
      <c r="E25" s="196" t="s">
        <v>11070</v>
      </c>
      <c r="F25" s="196"/>
      <c r="G25" s="79" t="s">
        <v>11100</v>
      </c>
      <c r="H25" s="69"/>
      <c r="I25" s="74">
        <v>60000</v>
      </c>
      <c r="J25" s="69"/>
      <c r="K25" s="69" t="s">
        <v>1821</v>
      </c>
      <c r="L25" s="75">
        <v>1974</v>
      </c>
      <c r="M25" s="79" t="s">
        <v>11081</v>
      </c>
      <c r="N25" s="75" t="s">
        <v>11076</v>
      </c>
      <c r="O25" s="75" t="s">
        <v>1063</v>
      </c>
      <c r="P25" s="69" t="s">
        <v>1811</v>
      </c>
      <c r="Q25" s="69" t="s">
        <v>2308</v>
      </c>
      <c r="R25" s="75" t="s">
        <v>1063</v>
      </c>
      <c r="S25" s="69"/>
      <c r="T25" s="69"/>
      <c r="U25" s="69"/>
      <c r="V25" s="69"/>
      <c r="W25" s="69"/>
      <c r="X25" s="69" t="s">
        <v>940</v>
      </c>
      <c r="Y25" s="116" t="s">
        <v>6107</v>
      </c>
      <c r="AA25" s="639">
        <f t="shared" si="0"/>
        <v>4200</v>
      </c>
      <c r="AB25" s="74">
        <f t="shared" si="1"/>
        <v>64200</v>
      </c>
    </row>
    <row r="26" spans="1:28" x14ac:dyDescent="0.35">
      <c r="A26" s="76"/>
      <c r="B26" s="196" t="s">
        <v>11068</v>
      </c>
      <c r="C26" s="196" t="s">
        <v>222</v>
      </c>
      <c r="D26" s="196" t="s">
        <v>11069</v>
      </c>
      <c r="E26" s="196" t="s">
        <v>11070</v>
      </c>
      <c r="F26" s="196"/>
      <c r="G26" s="79" t="s">
        <v>11101</v>
      </c>
      <c r="H26" s="69"/>
      <c r="I26" s="74">
        <v>30000</v>
      </c>
      <c r="J26" s="69"/>
      <c r="K26" s="69" t="s">
        <v>11072</v>
      </c>
      <c r="L26" s="75" t="s">
        <v>980</v>
      </c>
      <c r="M26" s="79" t="s">
        <v>1765</v>
      </c>
      <c r="N26" s="75" t="s">
        <v>11072</v>
      </c>
      <c r="O26" s="75" t="s">
        <v>1063</v>
      </c>
      <c r="P26" s="69"/>
      <c r="Q26" s="69" t="s">
        <v>2308</v>
      </c>
      <c r="R26" s="75" t="s">
        <v>1063</v>
      </c>
      <c r="S26" s="69"/>
      <c r="T26" s="69"/>
      <c r="U26" s="69"/>
      <c r="V26" s="69"/>
      <c r="W26" s="69"/>
      <c r="X26" s="69" t="s">
        <v>940</v>
      </c>
      <c r="Y26" s="116" t="s">
        <v>6107</v>
      </c>
      <c r="AA26" s="639">
        <f t="shared" si="0"/>
        <v>2100</v>
      </c>
      <c r="AB26" s="74">
        <f t="shared" si="1"/>
        <v>32100</v>
      </c>
    </row>
    <row r="27" spans="1:28" x14ac:dyDescent="0.35">
      <c r="A27" s="76"/>
      <c r="B27" s="196" t="s">
        <v>11068</v>
      </c>
      <c r="C27" s="196" t="s">
        <v>222</v>
      </c>
      <c r="D27" s="196" t="s">
        <v>11069</v>
      </c>
      <c r="E27" s="196" t="s">
        <v>11070</v>
      </c>
      <c r="F27" s="196"/>
      <c r="G27" s="79" t="s">
        <v>11102</v>
      </c>
      <c r="H27" s="69"/>
      <c r="I27" s="74">
        <v>30000</v>
      </c>
      <c r="J27" s="69"/>
      <c r="K27" s="69" t="s">
        <v>11072</v>
      </c>
      <c r="L27" s="75" t="s">
        <v>980</v>
      </c>
      <c r="M27" s="79" t="s">
        <v>1765</v>
      </c>
      <c r="N27" s="75" t="s">
        <v>11072</v>
      </c>
      <c r="O27" s="75" t="s">
        <v>1063</v>
      </c>
      <c r="P27" s="69"/>
      <c r="Q27" s="69" t="s">
        <v>2308</v>
      </c>
      <c r="R27" s="75" t="s">
        <v>1063</v>
      </c>
      <c r="S27" s="69"/>
      <c r="T27" s="69"/>
      <c r="U27" s="69"/>
      <c r="V27" s="69"/>
      <c r="W27" s="69"/>
      <c r="X27" s="69" t="s">
        <v>940</v>
      </c>
      <c r="Y27" s="116" t="s">
        <v>6107</v>
      </c>
      <c r="AA27" s="639">
        <f t="shared" si="0"/>
        <v>2100</v>
      </c>
      <c r="AB27" s="74">
        <f t="shared" si="1"/>
        <v>32100</v>
      </c>
    </row>
    <row r="28" spans="1:28" x14ac:dyDescent="0.35">
      <c r="A28" s="76"/>
      <c r="B28" s="196" t="s">
        <v>11068</v>
      </c>
      <c r="C28" s="196" t="s">
        <v>222</v>
      </c>
      <c r="D28" s="196" t="s">
        <v>11069</v>
      </c>
      <c r="E28" s="196" t="s">
        <v>11070</v>
      </c>
      <c r="F28" s="196"/>
      <c r="G28" s="79" t="s">
        <v>11103</v>
      </c>
      <c r="H28" s="69"/>
      <c r="I28" s="74">
        <v>30000</v>
      </c>
      <c r="J28" s="69"/>
      <c r="K28" s="69" t="s">
        <v>11072</v>
      </c>
      <c r="L28" s="75" t="s">
        <v>980</v>
      </c>
      <c r="M28" s="79" t="s">
        <v>1765</v>
      </c>
      <c r="N28" s="75" t="s">
        <v>11072</v>
      </c>
      <c r="O28" s="75" t="s">
        <v>1063</v>
      </c>
      <c r="P28" s="69"/>
      <c r="Q28" s="69" t="s">
        <v>2308</v>
      </c>
      <c r="R28" s="75" t="s">
        <v>1063</v>
      </c>
      <c r="S28" s="69"/>
      <c r="T28" s="69"/>
      <c r="U28" s="69"/>
      <c r="V28" s="69"/>
      <c r="W28" s="69"/>
      <c r="X28" s="69" t="s">
        <v>940</v>
      </c>
      <c r="Y28" s="116" t="s">
        <v>6107</v>
      </c>
      <c r="AA28" s="639">
        <f t="shared" si="0"/>
        <v>2100</v>
      </c>
      <c r="AB28" s="74">
        <f t="shared" si="1"/>
        <v>32100</v>
      </c>
    </row>
    <row r="29" spans="1:28" x14ac:dyDescent="0.35">
      <c r="A29" s="76"/>
      <c r="B29" s="196" t="s">
        <v>11068</v>
      </c>
      <c r="C29" s="196" t="s">
        <v>222</v>
      </c>
      <c r="D29" s="196" t="s">
        <v>11069</v>
      </c>
      <c r="E29" s="196" t="s">
        <v>11070</v>
      </c>
      <c r="F29" s="196"/>
      <c r="G29" s="79" t="s">
        <v>11104</v>
      </c>
      <c r="H29" s="69"/>
      <c r="I29" s="74">
        <v>30000</v>
      </c>
      <c r="J29" s="69"/>
      <c r="K29" s="69" t="s">
        <v>11072</v>
      </c>
      <c r="L29" s="75" t="s">
        <v>980</v>
      </c>
      <c r="M29" s="79" t="s">
        <v>1765</v>
      </c>
      <c r="N29" s="75" t="s">
        <v>11072</v>
      </c>
      <c r="O29" s="75" t="s">
        <v>1063</v>
      </c>
      <c r="P29" s="69"/>
      <c r="Q29" s="69" t="s">
        <v>2308</v>
      </c>
      <c r="R29" s="75" t="s">
        <v>1063</v>
      </c>
      <c r="S29" s="69"/>
      <c r="T29" s="69"/>
      <c r="U29" s="69"/>
      <c r="V29" s="69"/>
      <c r="W29" s="69"/>
      <c r="X29" s="69" t="s">
        <v>940</v>
      </c>
      <c r="Y29" s="116" t="s">
        <v>6107</v>
      </c>
      <c r="AA29" s="639">
        <f t="shared" si="0"/>
        <v>2100</v>
      </c>
      <c r="AB29" s="74">
        <f t="shared" si="1"/>
        <v>32100</v>
      </c>
    </row>
    <row r="30" spans="1:28" x14ac:dyDescent="0.35">
      <c r="A30" s="76"/>
      <c r="B30" s="196" t="s">
        <v>11068</v>
      </c>
      <c r="C30" s="196" t="s">
        <v>222</v>
      </c>
      <c r="D30" s="196" t="s">
        <v>11069</v>
      </c>
      <c r="E30" s="196" t="s">
        <v>11070</v>
      </c>
      <c r="F30" s="196"/>
      <c r="G30" s="79" t="s">
        <v>11105</v>
      </c>
      <c r="H30" s="69"/>
      <c r="I30" s="74">
        <v>60000</v>
      </c>
      <c r="J30" s="69"/>
      <c r="K30" s="69" t="s">
        <v>11106</v>
      </c>
      <c r="L30" s="75" t="s">
        <v>11107</v>
      </c>
      <c r="M30" s="79" t="s">
        <v>11108</v>
      </c>
      <c r="N30" s="75" t="s">
        <v>11109</v>
      </c>
      <c r="O30" s="75" t="s">
        <v>1063</v>
      </c>
      <c r="P30" s="69"/>
      <c r="Q30" s="69" t="s">
        <v>2308</v>
      </c>
      <c r="R30" s="75" t="s">
        <v>1063</v>
      </c>
      <c r="S30" s="69"/>
      <c r="T30" s="69"/>
      <c r="U30" s="69"/>
      <c r="V30" s="69"/>
      <c r="W30" s="69"/>
      <c r="X30" s="69" t="s">
        <v>940</v>
      </c>
      <c r="Y30" s="116" t="s">
        <v>6107</v>
      </c>
      <c r="AA30" s="639">
        <f t="shared" si="0"/>
        <v>4200</v>
      </c>
      <c r="AB30" s="74">
        <f t="shared" si="1"/>
        <v>64200</v>
      </c>
    </row>
    <row r="31" spans="1:28" x14ac:dyDescent="0.35">
      <c r="A31" s="76"/>
      <c r="B31" s="196" t="s">
        <v>11068</v>
      </c>
      <c r="C31" s="196" t="s">
        <v>222</v>
      </c>
      <c r="D31" s="196" t="s">
        <v>11069</v>
      </c>
      <c r="E31" s="196" t="s">
        <v>11070</v>
      </c>
      <c r="F31" s="196"/>
      <c r="G31" s="79" t="s">
        <v>11110</v>
      </c>
      <c r="H31" s="69"/>
      <c r="I31" s="74">
        <v>30000</v>
      </c>
      <c r="J31" s="69"/>
      <c r="K31" s="69" t="s">
        <v>11072</v>
      </c>
      <c r="L31" s="75" t="s">
        <v>980</v>
      </c>
      <c r="M31" s="79" t="s">
        <v>1765</v>
      </c>
      <c r="N31" s="75" t="s">
        <v>11072</v>
      </c>
      <c r="O31" s="75" t="s">
        <v>1063</v>
      </c>
      <c r="P31" s="69"/>
      <c r="Q31" s="69" t="s">
        <v>2308</v>
      </c>
      <c r="R31" s="75" t="s">
        <v>1063</v>
      </c>
      <c r="S31" s="69"/>
      <c r="T31" s="69"/>
      <c r="U31" s="69"/>
      <c r="V31" s="69"/>
      <c r="W31" s="69"/>
      <c r="X31" s="69" t="s">
        <v>940</v>
      </c>
      <c r="Y31" s="116" t="s">
        <v>6107</v>
      </c>
      <c r="AA31" s="639">
        <f t="shared" si="0"/>
        <v>2100</v>
      </c>
      <c r="AB31" s="74">
        <f t="shared" si="1"/>
        <v>32100</v>
      </c>
    </row>
    <row r="32" spans="1:28" x14ac:dyDescent="0.35">
      <c r="A32" s="76"/>
      <c r="B32" s="196" t="s">
        <v>11068</v>
      </c>
      <c r="C32" s="196" t="s">
        <v>222</v>
      </c>
      <c r="D32" s="196" t="s">
        <v>11069</v>
      </c>
      <c r="E32" s="196" t="s">
        <v>11070</v>
      </c>
      <c r="F32" s="196"/>
      <c r="G32" s="79" t="s">
        <v>11111</v>
      </c>
      <c r="H32" s="69"/>
      <c r="I32" s="74">
        <v>30000</v>
      </c>
      <c r="J32" s="69"/>
      <c r="K32" s="69" t="s">
        <v>11072</v>
      </c>
      <c r="L32" s="75" t="s">
        <v>980</v>
      </c>
      <c r="M32" s="79" t="s">
        <v>1765</v>
      </c>
      <c r="N32" s="75" t="s">
        <v>11072</v>
      </c>
      <c r="O32" s="75" t="s">
        <v>1063</v>
      </c>
      <c r="P32" s="69"/>
      <c r="Q32" s="69" t="s">
        <v>2308</v>
      </c>
      <c r="R32" s="75" t="s">
        <v>1063</v>
      </c>
      <c r="S32" s="69"/>
      <c r="T32" s="69"/>
      <c r="U32" s="69"/>
      <c r="V32" s="69"/>
      <c r="W32" s="69"/>
      <c r="X32" s="69" t="s">
        <v>940</v>
      </c>
      <c r="Y32" s="116" t="s">
        <v>6107</v>
      </c>
      <c r="AA32" s="639">
        <f t="shared" si="0"/>
        <v>2100</v>
      </c>
      <c r="AB32" s="74">
        <f t="shared" si="1"/>
        <v>32100</v>
      </c>
    </row>
    <row r="33" spans="1:28" x14ac:dyDescent="0.35">
      <c r="A33" s="76"/>
      <c r="B33" s="196" t="s">
        <v>11068</v>
      </c>
      <c r="C33" s="196" t="s">
        <v>222</v>
      </c>
      <c r="D33" s="196" t="s">
        <v>11069</v>
      </c>
      <c r="E33" s="196" t="s">
        <v>11070</v>
      </c>
      <c r="F33" s="196"/>
      <c r="G33" s="79" t="s">
        <v>11112</v>
      </c>
      <c r="H33" s="69"/>
      <c r="I33" s="74">
        <v>60000</v>
      </c>
      <c r="J33" s="69"/>
      <c r="K33" s="69" t="s">
        <v>11106</v>
      </c>
      <c r="L33" s="75" t="s">
        <v>11107</v>
      </c>
      <c r="M33" s="79" t="s">
        <v>11108</v>
      </c>
      <c r="N33" s="75" t="s">
        <v>11113</v>
      </c>
      <c r="O33" s="75" t="s">
        <v>1063</v>
      </c>
      <c r="P33" s="69"/>
      <c r="Q33" s="69" t="s">
        <v>2308</v>
      </c>
      <c r="R33" s="75" t="s">
        <v>1063</v>
      </c>
      <c r="S33" s="69"/>
      <c r="T33" s="69"/>
      <c r="U33" s="69"/>
      <c r="V33" s="69"/>
      <c r="W33" s="69"/>
      <c r="X33" s="69" t="s">
        <v>940</v>
      </c>
      <c r="Y33" s="116" t="s">
        <v>6107</v>
      </c>
      <c r="AA33" s="639">
        <f t="shared" si="0"/>
        <v>4200</v>
      </c>
      <c r="AB33" s="74">
        <f t="shared" si="1"/>
        <v>64200</v>
      </c>
    </row>
    <row r="34" spans="1:28" x14ac:dyDescent="0.35">
      <c r="A34" s="76"/>
      <c r="B34" s="196" t="s">
        <v>11068</v>
      </c>
      <c r="C34" s="196" t="s">
        <v>222</v>
      </c>
      <c r="D34" s="196" t="s">
        <v>11069</v>
      </c>
      <c r="E34" s="196" t="s">
        <v>11070</v>
      </c>
      <c r="F34" s="196"/>
      <c r="G34" s="79" t="s">
        <v>11114</v>
      </c>
      <c r="H34" s="69"/>
      <c r="I34" s="74">
        <v>60000</v>
      </c>
      <c r="J34" s="69"/>
      <c r="K34" s="69" t="s">
        <v>1821</v>
      </c>
      <c r="L34" s="75">
        <v>1975</v>
      </c>
      <c r="M34" s="79" t="s">
        <v>11115</v>
      </c>
      <c r="N34" s="75" t="s">
        <v>11076</v>
      </c>
      <c r="O34" s="75" t="s">
        <v>1063</v>
      </c>
      <c r="P34" s="69" t="s">
        <v>1811</v>
      </c>
      <c r="Q34" s="69" t="s">
        <v>2308</v>
      </c>
      <c r="R34" s="75" t="s">
        <v>1063</v>
      </c>
      <c r="S34" s="69"/>
      <c r="T34" s="69"/>
      <c r="U34" s="69"/>
      <c r="V34" s="69"/>
      <c r="W34" s="69"/>
      <c r="X34" s="69" t="s">
        <v>940</v>
      </c>
      <c r="Y34" s="116" t="s">
        <v>6107</v>
      </c>
      <c r="AA34" s="639">
        <f t="shared" si="0"/>
        <v>4200</v>
      </c>
      <c r="AB34" s="74">
        <f t="shared" si="1"/>
        <v>64200</v>
      </c>
    </row>
    <row r="35" spans="1:28" x14ac:dyDescent="0.35">
      <c r="A35" s="76"/>
      <c r="B35" s="196" t="s">
        <v>11068</v>
      </c>
      <c r="C35" s="196" t="s">
        <v>222</v>
      </c>
      <c r="D35" s="196" t="s">
        <v>11069</v>
      </c>
      <c r="E35" s="196" t="s">
        <v>11070</v>
      </c>
      <c r="F35" s="196"/>
      <c r="G35" s="79" t="s">
        <v>11116</v>
      </c>
      <c r="H35" s="69"/>
      <c r="I35" s="74">
        <v>30000</v>
      </c>
      <c r="J35" s="69"/>
      <c r="K35" s="69" t="s">
        <v>11072</v>
      </c>
      <c r="L35" s="75" t="s">
        <v>980</v>
      </c>
      <c r="M35" s="79" t="s">
        <v>1765</v>
      </c>
      <c r="N35" s="75" t="s">
        <v>11072</v>
      </c>
      <c r="O35" s="75" t="s">
        <v>1063</v>
      </c>
      <c r="P35" s="69"/>
      <c r="Q35" s="69" t="s">
        <v>2308</v>
      </c>
      <c r="R35" s="75" t="s">
        <v>1063</v>
      </c>
      <c r="S35" s="69"/>
      <c r="T35" s="69"/>
      <c r="U35" s="69"/>
      <c r="V35" s="69"/>
      <c r="W35" s="69"/>
      <c r="X35" s="69" t="s">
        <v>940</v>
      </c>
      <c r="Y35" s="116" t="s">
        <v>6107</v>
      </c>
      <c r="AA35" s="639">
        <f t="shared" si="0"/>
        <v>2100</v>
      </c>
      <c r="AB35" s="74">
        <f t="shared" si="1"/>
        <v>32100</v>
      </c>
    </row>
    <row r="36" spans="1:28" x14ac:dyDescent="0.35">
      <c r="A36" s="76"/>
      <c r="B36" s="196" t="s">
        <v>11068</v>
      </c>
      <c r="C36" s="196" t="s">
        <v>222</v>
      </c>
      <c r="D36" s="196" t="s">
        <v>11069</v>
      </c>
      <c r="E36" s="196" t="s">
        <v>11070</v>
      </c>
      <c r="F36" s="196"/>
      <c r="G36" s="79" t="s">
        <v>11117</v>
      </c>
      <c r="H36" s="69"/>
      <c r="I36" s="74">
        <v>30000</v>
      </c>
      <c r="J36" s="69"/>
      <c r="K36" s="69" t="s">
        <v>11072</v>
      </c>
      <c r="L36" s="75" t="s">
        <v>980</v>
      </c>
      <c r="M36" s="79" t="s">
        <v>1765</v>
      </c>
      <c r="N36" s="75" t="s">
        <v>11072</v>
      </c>
      <c r="O36" s="75" t="s">
        <v>1063</v>
      </c>
      <c r="P36" s="69"/>
      <c r="Q36" s="69" t="s">
        <v>2308</v>
      </c>
      <c r="R36" s="75" t="s">
        <v>1063</v>
      </c>
      <c r="S36" s="69"/>
      <c r="T36" s="69"/>
      <c r="U36" s="69"/>
      <c r="V36" s="69"/>
      <c r="W36" s="69"/>
      <c r="X36" s="69" t="s">
        <v>940</v>
      </c>
      <c r="Y36" s="116" t="s">
        <v>6107</v>
      </c>
      <c r="AA36" s="639">
        <f t="shared" si="0"/>
        <v>2100</v>
      </c>
      <c r="AB36" s="74">
        <f t="shared" si="1"/>
        <v>32100</v>
      </c>
    </row>
    <row r="37" spans="1:28" x14ac:dyDescent="0.35">
      <c r="A37" s="76"/>
      <c r="B37" s="196" t="s">
        <v>11068</v>
      </c>
      <c r="C37" s="196" t="s">
        <v>222</v>
      </c>
      <c r="D37" s="196" t="s">
        <v>11069</v>
      </c>
      <c r="E37" s="196" t="s">
        <v>11070</v>
      </c>
      <c r="F37" s="196"/>
      <c r="G37" s="79" t="s">
        <v>11118</v>
      </c>
      <c r="H37" s="69"/>
      <c r="I37" s="74">
        <v>30000</v>
      </c>
      <c r="J37" s="69"/>
      <c r="K37" s="69" t="s">
        <v>11072</v>
      </c>
      <c r="L37" s="75" t="s">
        <v>980</v>
      </c>
      <c r="M37" s="79" t="s">
        <v>1765</v>
      </c>
      <c r="N37" s="75" t="s">
        <v>11072</v>
      </c>
      <c r="O37" s="75" t="s">
        <v>1063</v>
      </c>
      <c r="P37" s="69"/>
      <c r="Q37" s="69" t="s">
        <v>2308</v>
      </c>
      <c r="R37" s="75" t="s">
        <v>1063</v>
      </c>
      <c r="S37" s="69"/>
      <c r="T37" s="69"/>
      <c r="U37" s="69"/>
      <c r="V37" s="69"/>
      <c r="W37" s="69"/>
      <c r="X37" s="69" t="s">
        <v>940</v>
      </c>
      <c r="Y37" s="116" t="s">
        <v>6107</v>
      </c>
      <c r="AA37" s="639">
        <f t="shared" si="0"/>
        <v>2100</v>
      </c>
      <c r="AB37" s="74">
        <f t="shared" si="1"/>
        <v>32100</v>
      </c>
    </row>
    <row r="38" spans="1:28" x14ac:dyDescent="0.35">
      <c r="A38" s="76"/>
      <c r="B38" s="196" t="s">
        <v>11068</v>
      </c>
      <c r="C38" s="196" t="s">
        <v>222</v>
      </c>
      <c r="D38" s="196" t="s">
        <v>11069</v>
      </c>
      <c r="E38" s="196" t="s">
        <v>11070</v>
      </c>
      <c r="F38" s="196"/>
      <c r="G38" s="79" t="s">
        <v>11119</v>
      </c>
      <c r="H38" s="69"/>
      <c r="I38" s="74">
        <v>30000</v>
      </c>
      <c r="J38" s="69"/>
      <c r="K38" s="69" t="s">
        <v>11072</v>
      </c>
      <c r="L38" s="75" t="s">
        <v>980</v>
      </c>
      <c r="M38" s="79" t="s">
        <v>1765</v>
      </c>
      <c r="N38" s="75" t="s">
        <v>11072</v>
      </c>
      <c r="O38" s="75" t="s">
        <v>1063</v>
      </c>
      <c r="P38" s="69"/>
      <c r="Q38" s="69" t="s">
        <v>2308</v>
      </c>
      <c r="R38" s="75" t="s">
        <v>1063</v>
      </c>
      <c r="S38" s="69"/>
      <c r="T38" s="69"/>
      <c r="U38" s="69"/>
      <c r="V38" s="69"/>
      <c r="W38" s="69"/>
      <c r="X38" s="69" t="s">
        <v>940</v>
      </c>
      <c r="Y38" s="116" t="s">
        <v>6107</v>
      </c>
      <c r="AA38" s="639">
        <f t="shared" si="0"/>
        <v>2100</v>
      </c>
      <c r="AB38" s="74">
        <f t="shared" si="1"/>
        <v>32100</v>
      </c>
    </row>
    <row r="39" spans="1:28" x14ac:dyDescent="0.35">
      <c r="A39" s="76"/>
      <c r="B39" s="196" t="s">
        <v>11068</v>
      </c>
      <c r="C39" s="196" t="s">
        <v>222</v>
      </c>
      <c r="D39" s="196" t="s">
        <v>11069</v>
      </c>
      <c r="E39" s="196" t="s">
        <v>11070</v>
      </c>
      <c r="F39" s="196"/>
      <c r="G39" s="79" t="s">
        <v>11120</v>
      </c>
      <c r="H39" s="69"/>
      <c r="I39" s="74">
        <v>30000</v>
      </c>
      <c r="J39" s="69"/>
      <c r="K39" s="69" t="s">
        <v>11072</v>
      </c>
      <c r="L39" s="75" t="s">
        <v>980</v>
      </c>
      <c r="M39" s="79" t="s">
        <v>1765</v>
      </c>
      <c r="N39" s="75" t="s">
        <v>11072</v>
      </c>
      <c r="O39" s="75" t="s">
        <v>1063</v>
      </c>
      <c r="P39" s="69"/>
      <c r="Q39" s="69" t="s">
        <v>2308</v>
      </c>
      <c r="R39" s="75" t="s">
        <v>1063</v>
      </c>
      <c r="S39" s="69"/>
      <c r="T39" s="69"/>
      <c r="U39" s="69"/>
      <c r="V39" s="69"/>
      <c r="W39" s="69"/>
      <c r="X39" s="69" t="s">
        <v>940</v>
      </c>
      <c r="Y39" s="116" t="s">
        <v>6107</v>
      </c>
      <c r="AA39" s="639">
        <f t="shared" si="0"/>
        <v>2100</v>
      </c>
      <c r="AB39" s="74">
        <f t="shared" si="1"/>
        <v>32100</v>
      </c>
    </row>
    <row r="40" spans="1:28" x14ac:dyDescent="0.35">
      <c r="A40" s="76"/>
      <c r="B40" s="196" t="s">
        <v>11068</v>
      </c>
      <c r="C40" s="196" t="s">
        <v>222</v>
      </c>
      <c r="D40" s="196" t="s">
        <v>11069</v>
      </c>
      <c r="E40" s="196" t="s">
        <v>11070</v>
      </c>
      <c r="F40" s="196"/>
      <c r="G40" s="79" t="s">
        <v>11121</v>
      </c>
      <c r="H40" s="69"/>
      <c r="I40" s="74">
        <v>60000</v>
      </c>
      <c r="J40" s="69"/>
      <c r="K40" s="100" t="s">
        <v>1147</v>
      </c>
      <c r="L40" s="75">
        <v>2004</v>
      </c>
      <c r="M40" s="69" t="s">
        <v>11122</v>
      </c>
      <c r="N40" s="75" t="s">
        <v>11123</v>
      </c>
      <c r="O40" s="75" t="s">
        <v>1063</v>
      </c>
      <c r="P40" s="69"/>
      <c r="Q40" s="69" t="s">
        <v>2308</v>
      </c>
      <c r="R40" s="75" t="s">
        <v>1063</v>
      </c>
      <c r="S40" s="69"/>
      <c r="T40" s="69"/>
      <c r="U40" s="69"/>
      <c r="V40" s="69"/>
      <c r="W40" s="69"/>
      <c r="X40" s="69" t="s">
        <v>940</v>
      </c>
      <c r="Y40" s="116" t="s">
        <v>6107</v>
      </c>
      <c r="AA40" s="639">
        <f t="shared" si="0"/>
        <v>4200</v>
      </c>
      <c r="AB40" s="74">
        <f t="shared" si="1"/>
        <v>64200</v>
      </c>
    </row>
    <row r="41" spans="1:28" x14ac:dyDescent="0.35">
      <c r="A41" s="76"/>
      <c r="B41" s="196" t="s">
        <v>11068</v>
      </c>
      <c r="C41" s="196" t="s">
        <v>222</v>
      </c>
      <c r="D41" s="196" t="s">
        <v>11069</v>
      </c>
      <c r="E41" s="196" t="s">
        <v>11070</v>
      </c>
      <c r="F41" s="196"/>
      <c r="G41" s="79" t="s">
        <v>11124</v>
      </c>
      <c r="H41" s="69"/>
      <c r="I41" s="74">
        <v>30000</v>
      </c>
      <c r="J41" s="69"/>
      <c r="K41" s="69" t="s">
        <v>11072</v>
      </c>
      <c r="L41" s="75" t="s">
        <v>980</v>
      </c>
      <c r="M41" s="79" t="s">
        <v>1765</v>
      </c>
      <c r="N41" s="75" t="s">
        <v>11072</v>
      </c>
      <c r="O41" s="75" t="s">
        <v>1063</v>
      </c>
      <c r="P41" s="69"/>
      <c r="Q41" s="69" t="s">
        <v>2308</v>
      </c>
      <c r="R41" s="75" t="s">
        <v>1063</v>
      </c>
      <c r="S41" s="69"/>
      <c r="T41" s="69"/>
      <c r="U41" s="69"/>
      <c r="V41" s="69"/>
      <c r="W41" s="69"/>
      <c r="X41" s="69" t="s">
        <v>940</v>
      </c>
      <c r="Y41" s="116" t="s">
        <v>6107</v>
      </c>
      <c r="AA41" s="639">
        <f t="shared" si="0"/>
        <v>2100</v>
      </c>
      <c r="AB41" s="74">
        <f t="shared" si="1"/>
        <v>32100</v>
      </c>
    </row>
    <row r="42" spans="1:28" x14ac:dyDescent="0.35">
      <c r="A42" s="76"/>
      <c r="B42" s="196" t="s">
        <v>11068</v>
      </c>
      <c r="C42" s="196" t="s">
        <v>222</v>
      </c>
      <c r="D42" s="196" t="s">
        <v>11069</v>
      </c>
      <c r="E42" s="196" t="s">
        <v>11070</v>
      </c>
      <c r="F42" s="196"/>
      <c r="G42" s="79" t="s">
        <v>11125</v>
      </c>
      <c r="H42" s="69"/>
      <c r="I42" s="74">
        <v>30000</v>
      </c>
      <c r="J42" s="69"/>
      <c r="K42" s="69" t="s">
        <v>11072</v>
      </c>
      <c r="L42" s="75" t="s">
        <v>980</v>
      </c>
      <c r="M42" s="79" t="s">
        <v>1765</v>
      </c>
      <c r="N42" s="75" t="s">
        <v>11072</v>
      </c>
      <c r="O42" s="75" t="s">
        <v>1063</v>
      </c>
      <c r="P42" s="69"/>
      <c r="Q42" s="69" t="s">
        <v>2308</v>
      </c>
      <c r="R42" s="75" t="s">
        <v>1063</v>
      </c>
      <c r="S42" s="69"/>
      <c r="T42" s="69"/>
      <c r="U42" s="69"/>
      <c r="V42" s="69"/>
      <c r="W42" s="69"/>
      <c r="X42" s="69" t="s">
        <v>940</v>
      </c>
      <c r="Y42" s="116" t="s">
        <v>6107</v>
      </c>
      <c r="AA42" s="639">
        <f t="shared" si="0"/>
        <v>2100</v>
      </c>
      <c r="AB42" s="74">
        <f t="shared" si="1"/>
        <v>32100</v>
      </c>
    </row>
    <row r="43" spans="1:28" x14ac:dyDescent="0.35">
      <c r="A43" s="76"/>
      <c r="B43" s="196" t="s">
        <v>11068</v>
      </c>
      <c r="C43" s="196" t="s">
        <v>222</v>
      </c>
      <c r="D43" s="196" t="s">
        <v>11069</v>
      </c>
      <c r="E43" s="196" t="s">
        <v>11070</v>
      </c>
      <c r="F43" s="196"/>
      <c r="G43" s="79" t="s">
        <v>11126</v>
      </c>
      <c r="H43" s="69"/>
      <c r="I43" s="74">
        <v>30000</v>
      </c>
      <c r="J43" s="69"/>
      <c r="K43" s="69" t="s">
        <v>11072</v>
      </c>
      <c r="L43" s="75" t="s">
        <v>980</v>
      </c>
      <c r="M43" s="79" t="s">
        <v>1765</v>
      </c>
      <c r="N43" s="75" t="s">
        <v>11072</v>
      </c>
      <c r="O43" s="75" t="s">
        <v>1063</v>
      </c>
      <c r="P43" s="69"/>
      <c r="Q43" s="69" t="s">
        <v>2308</v>
      </c>
      <c r="R43" s="75" t="s">
        <v>1063</v>
      </c>
      <c r="S43" s="69"/>
      <c r="T43" s="69"/>
      <c r="U43" s="69"/>
      <c r="V43" s="69"/>
      <c r="W43" s="69"/>
      <c r="X43" s="69" t="s">
        <v>940</v>
      </c>
      <c r="Y43" s="116" t="s">
        <v>6107</v>
      </c>
      <c r="AA43" s="639">
        <f t="shared" si="0"/>
        <v>2100</v>
      </c>
      <c r="AB43" s="74">
        <f t="shared" si="1"/>
        <v>32100</v>
      </c>
    </row>
    <row r="44" spans="1:28" x14ac:dyDescent="0.35">
      <c r="A44" s="76"/>
      <c r="B44" s="196" t="s">
        <v>11068</v>
      </c>
      <c r="C44" s="196" t="s">
        <v>222</v>
      </c>
      <c r="D44" s="196" t="s">
        <v>11069</v>
      </c>
      <c r="E44" s="196" t="s">
        <v>11070</v>
      </c>
      <c r="F44" s="196"/>
      <c r="G44" s="79" t="s">
        <v>11127</v>
      </c>
      <c r="H44" s="69"/>
      <c r="I44" s="74">
        <v>30000</v>
      </c>
      <c r="J44" s="69"/>
      <c r="K44" s="69" t="s">
        <v>11072</v>
      </c>
      <c r="L44" s="75" t="s">
        <v>980</v>
      </c>
      <c r="M44" s="79" t="s">
        <v>1765</v>
      </c>
      <c r="N44" s="75" t="s">
        <v>11072</v>
      </c>
      <c r="O44" s="75" t="s">
        <v>1063</v>
      </c>
      <c r="P44" s="69"/>
      <c r="Q44" s="69" t="s">
        <v>2308</v>
      </c>
      <c r="R44" s="75" t="s">
        <v>1063</v>
      </c>
      <c r="S44" s="69"/>
      <c r="T44" s="69"/>
      <c r="U44" s="69"/>
      <c r="V44" s="69"/>
      <c r="W44" s="69"/>
      <c r="X44" s="69" t="s">
        <v>940</v>
      </c>
      <c r="Y44" s="116" t="s">
        <v>6107</v>
      </c>
      <c r="AA44" s="639">
        <f t="shared" si="0"/>
        <v>2100</v>
      </c>
      <c r="AB44" s="74">
        <f t="shared" si="1"/>
        <v>32100</v>
      </c>
    </row>
    <row r="45" spans="1:28" x14ac:dyDescent="0.35">
      <c r="A45" s="76"/>
      <c r="B45" s="196" t="s">
        <v>11068</v>
      </c>
      <c r="C45" s="196" t="s">
        <v>222</v>
      </c>
      <c r="D45" s="196" t="s">
        <v>11069</v>
      </c>
      <c r="E45" s="196" t="s">
        <v>11070</v>
      </c>
      <c r="F45" s="196"/>
      <c r="G45" s="79" t="s">
        <v>11128</v>
      </c>
      <c r="H45" s="69"/>
      <c r="I45" s="74">
        <v>30000</v>
      </c>
      <c r="J45" s="69"/>
      <c r="K45" s="69" t="s">
        <v>11072</v>
      </c>
      <c r="L45" s="75" t="s">
        <v>980</v>
      </c>
      <c r="M45" s="79" t="s">
        <v>1765</v>
      </c>
      <c r="N45" s="75" t="s">
        <v>11072</v>
      </c>
      <c r="O45" s="75" t="s">
        <v>1063</v>
      </c>
      <c r="P45" s="69"/>
      <c r="Q45" s="69" t="s">
        <v>2308</v>
      </c>
      <c r="R45" s="75" t="s">
        <v>1063</v>
      </c>
      <c r="S45" s="69"/>
      <c r="T45" s="69"/>
      <c r="U45" s="69"/>
      <c r="V45" s="69"/>
      <c r="W45" s="69"/>
      <c r="X45" s="69" t="s">
        <v>940</v>
      </c>
      <c r="Y45" s="116" t="s">
        <v>6107</v>
      </c>
      <c r="AA45" s="639">
        <f t="shared" si="0"/>
        <v>2100</v>
      </c>
      <c r="AB45" s="74">
        <f t="shared" si="1"/>
        <v>32100</v>
      </c>
    </row>
    <row r="46" spans="1:28" x14ac:dyDescent="0.35">
      <c r="A46" s="76"/>
      <c r="B46" s="196" t="s">
        <v>11068</v>
      </c>
      <c r="C46" s="196" t="s">
        <v>222</v>
      </c>
      <c r="D46" s="196" t="s">
        <v>11069</v>
      </c>
      <c r="E46" s="196" t="s">
        <v>11070</v>
      </c>
      <c r="F46" s="196"/>
      <c r="G46" s="79" t="s">
        <v>11129</v>
      </c>
      <c r="H46" s="69"/>
      <c r="I46" s="74">
        <v>60000</v>
      </c>
      <c r="J46" s="69"/>
      <c r="K46" s="100" t="s">
        <v>1147</v>
      </c>
      <c r="L46" s="75">
        <v>2004</v>
      </c>
      <c r="M46" s="69" t="s">
        <v>11122</v>
      </c>
      <c r="N46" s="75" t="s">
        <v>11130</v>
      </c>
      <c r="O46" s="75" t="s">
        <v>1063</v>
      </c>
      <c r="P46" s="69"/>
      <c r="Q46" s="69" t="s">
        <v>2308</v>
      </c>
      <c r="R46" s="75" t="s">
        <v>1063</v>
      </c>
      <c r="S46" s="69"/>
      <c r="T46" s="69"/>
      <c r="U46" s="69"/>
      <c r="V46" s="69"/>
      <c r="W46" s="69"/>
      <c r="X46" s="69" t="s">
        <v>940</v>
      </c>
      <c r="Y46" s="116" t="s">
        <v>6107</v>
      </c>
      <c r="AA46" s="639">
        <f t="shared" si="0"/>
        <v>4200</v>
      </c>
      <c r="AB46" s="74">
        <f t="shared" si="1"/>
        <v>64200</v>
      </c>
    </row>
    <row r="47" spans="1:28" x14ac:dyDescent="0.35">
      <c r="A47" s="76"/>
      <c r="B47" s="196" t="s">
        <v>11068</v>
      </c>
      <c r="C47" s="196" t="s">
        <v>222</v>
      </c>
      <c r="D47" s="196" t="s">
        <v>11069</v>
      </c>
      <c r="E47" s="196" t="s">
        <v>11070</v>
      </c>
      <c r="F47" s="196"/>
      <c r="G47" s="79" t="s">
        <v>11131</v>
      </c>
      <c r="H47" s="69"/>
      <c r="I47" s="74">
        <v>60000</v>
      </c>
      <c r="J47" s="69"/>
      <c r="K47" s="100" t="s">
        <v>1147</v>
      </c>
      <c r="L47" s="75">
        <v>2004</v>
      </c>
      <c r="M47" s="69" t="s">
        <v>11122</v>
      </c>
      <c r="N47" s="75" t="s">
        <v>11132</v>
      </c>
      <c r="O47" s="75" t="s">
        <v>1063</v>
      </c>
      <c r="P47" s="69"/>
      <c r="Q47" s="69" t="s">
        <v>2308</v>
      </c>
      <c r="R47" s="75" t="s">
        <v>1063</v>
      </c>
      <c r="S47" s="69"/>
      <c r="T47" s="69"/>
      <c r="U47" s="69"/>
      <c r="V47" s="69"/>
      <c r="W47" s="69"/>
      <c r="X47" s="69" t="s">
        <v>940</v>
      </c>
      <c r="Y47" s="116" t="s">
        <v>6107</v>
      </c>
      <c r="AA47" s="639">
        <f t="shared" si="0"/>
        <v>4200</v>
      </c>
      <c r="AB47" s="74">
        <f t="shared" si="1"/>
        <v>64200</v>
      </c>
    </row>
    <row r="48" spans="1:28" x14ac:dyDescent="0.35">
      <c r="A48" s="76"/>
      <c r="B48" s="196" t="s">
        <v>11068</v>
      </c>
      <c r="C48" s="196" t="s">
        <v>222</v>
      </c>
      <c r="D48" s="196" t="s">
        <v>11069</v>
      </c>
      <c r="E48" s="196" t="s">
        <v>11070</v>
      </c>
      <c r="F48" s="196"/>
      <c r="G48" s="79" t="s">
        <v>11133</v>
      </c>
      <c r="H48" s="69"/>
      <c r="I48" s="74">
        <v>30000</v>
      </c>
      <c r="J48" s="69"/>
      <c r="K48" s="69" t="s">
        <v>11072</v>
      </c>
      <c r="L48" s="75" t="s">
        <v>980</v>
      </c>
      <c r="M48" s="79" t="s">
        <v>1765</v>
      </c>
      <c r="N48" s="75" t="s">
        <v>11072</v>
      </c>
      <c r="O48" s="75" t="s">
        <v>1063</v>
      </c>
      <c r="P48" s="69"/>
      <c r="Q48" s="69" t="s">
        <v>2308</v>
      </c>
      <c r="R48" s="75" t="s">
        <v>1063</v>
      </c>
      <c r="S48" s="69"/>
      <c r="T48" s="69"/>
      <c r="U48" s="69"/>
      <c r="V48" s="69"/>
      <c r="W48" s="69"/>
      <c r="X48" s="69" t="s">
        <v>940</v>
      </c>
      <c r="Y48" s="116" t="s">
        <v>6107</v>
      </c>
      <c r="AA48" s="639">
        <f t="shared" si="0"/>
        <v>2100</v>
      </c>
      <c r="AB48" s="74">
        <f t="shared" si="1"/>
        <v>32100</v>
      </c>
    </row>
    <row r="49" spans="1:28" x14ac:dyDescent="0.35">
      <c r="A49" s="76"/>
      <c r="B49" s="196" t="s">
        <v>11068</v>
      </c>
      <c r="C49" s="196" t="s">
        <v>222</v>
      </c>
      <c r="D49" s="196" t="s">
        <v>11069</v>
      </c>
      <c r="E49" s="196" t="s">
        <v>11070</v>
      </c>
      <c r="F49" s="196"/>
      <c r="G49" s="79" t="s">
        <v>11134</v>
      </c>
      <c r="H49" s="69"/>
      <c r="I49" s="74">
        <v>30000</v>
      </c>
      <c r="J49" s="69"/>
      <c r="K49" s="69" t="s">
        <v>11072</v>
      </c>
      <c r="L49" s="75" t="s">
        <v>980</v>
      </c>
      <c r="M49" s="79" t="s">
        <v>1765</v>
      </c>
      <c r="N49" s="75" t="s">
        <v>11072</v>
      </c>
      <c r="O49" s="75" t="s">
        <v>1063</v>
      </c>
      <c r="P49" s="69"/>
      <c r="Q49" s="69" t="s">
        <v>2308</v>
      </c>
      <c r="R49" s="75" t="s">
        <v>1063</v>
      </c>
      <c r="S49" s="69"/>
      <c r="T49" s="69"/>
      <c r="U49" s="69"/>
      <c r="V49" s="69"/>
      <c r="W49" s="69"/>
      <c r="X49" s="69" t="s">
        <v>940</v>
      </c>
      <c r="Y49" s="116" t="s">
        <v>6107</v>
      </c>
      <c r="AA49" s="639">
        <f t="shared" si="0"/>
        <v>2100</v>
      </c>
      <c r="AB49" s="74">
        <f t="shared" si="1"/>
        <v>32100</v>
      </c>
    </row>
    <row r="50" spans="1:28" x14ac:dyDescent="0.35">
      <c r="A50" s="76"/>
      <c r="B50" s="196" t="s">
        <v>11068</v>
      </c>
      <c r="C50" s="196" t="s">
        <v>222</v>
      </c>
      <c r="D50" s="196" t="s">
        <v>11069</v>
      </c>
      <c r="E50" s="196" t="s">
        <v>11070</v>
      </c>
      <c r="F50" s="196"/>
      <c r="G50" s="79" t="s">
        <v>11135</v>
      </c>
      <c r="H50" s="69"/>
      <c r="I50" s="74">
        <v>30000</v>
      </c>
      <c r="J50" s="69"/>
      <c r="K50" s="69" t="s">
        <v>11072</v>
      </c>
      <c r="L50" s="75" t="s">
        <v>980</v>
      </c>
      <c r="M50" s="79" t="s">
        <v>1765</v>
      </c>
      <c r="N50" s="75" t="s">
        <v>11072</v>
      </c>
      <c r="O50" s="75" t="s">
        <v>1063</v>
      </c>
      <c r="P50" s="69"/>
      <c r="Q50" s="69" t="s">
        <v>2308</v>
      </c>
      <c r="R50" s="75" t="s">
        <v>1063</v>
      </c>
      <c r="S50" s="69"/>
      <c r="T50" s="69"/>
      <c r="U50" s="69"/>
      <c r="V50" s="69"/>
      <c r="W50" s="69"/>
      <c r="X50" s="69" t="s">
        <v>940</v>
      </c>
      <c r="Y50" s="116" t="s">
        <v>6107</v>
      </c>
      <c r="AA50" s="639">
        <f t="shared" si="0"/>
        <v>2100</v>
      </c>
      <c r="AB50" s="74">
        <f t="shared" si="1"/>
        <v>32100</v>
      </c>
    </row>
    <row r="51" spans="1:28" x14ac:dyDescent="0.35">
      <c r="A51" s="76"/>
      <c r="B51" s="196" t="s">
        <v>11068</v>
      </c>
      <c r="C51" s="196" t="s">
        <v>222</v>
      </c>
      <c r="D51" s="196" t="s">
        <v>11069</v>
      </c>
      <c r="E51" s="196" t="s">
        <v>11070</v>
      </c>
      <c r="F51" s="196"/>
      <c r="G51" s="79" t="s">
        <v>11136</v>
      </c>
      <c r="H51" s="69"/>
      <c r="I51" s="74">
        <v>30000</v>
      </c>
      <c r="J51" s="69"/>
      <c r="K51" s="69" t="s">
        <v>11072</v>
      </c>
      <c r="L51" s="75" t="s">
        <v>980</v>
      </c>
      <c r="M51" s="79" t="s">
        <v>1765</v>
      </c>
      <c r="N51" s="75" t="s">
        <v>11072</v>
      </c>
      <c r="O51" s="75" t="s">
        <v>1063</v>
      </c>
      <c r="P51" s="69"/>
      <c r="Q51" s="69" t="s">
        <v>2308</v>
      </c>
      <c r="R51" s="75" t="s">
        <v>1063</v>
      </c>
      <c r="S51" s="69"/>
      <c r="T51" s="69"/>
      <c r="U51" s="69"/>
      <c r="V51" s="69"/>
      <c r="W51" s="69"/>
      <c r="X51" s="69" t="s">
        <v>940</v>
      </c>
      <c r="Y51" s="116" t="s">
        <v>6107</v>
      </c>
      <c r="AA51" s="639">
        <f t="shared" si="0"/>
        <v>2100</v>
      </c>
      <c r="AB51" s="74">
        <f t="shared" si="1"/>
        <v>32100</v>
      </c>
    </row>
    <row r="52" spans="1:28" x14ac:dyDescent="0.35">
      <c r="A52" s="76"/>
      <c r="B52" s="196" t="s">
        <v>11068</v>
      </c>
      <c r="C52" s="196" t="s">
        <v>222</v>
      </c>
      <c r="D52" s="196" t="s">
        <v>11069</v>
      </c>
      <c r="E52" s="196" t="s">
        <v>11070</v>
      </c>
      <c r="F52" s="196"/>
      <c r="G52" s="79" t="s">
        <v>11137</v>
      </c>
      <c r="H52" s="69"/>
      <c r="I52" s="74">
        <v>60000</v>
      </c>
      <c r="J52" s="69"/>
      <c r="K52" s="100" t="s">
        <v>1147</v>
      </c>
      <c r="L52" s="75">
        <v>2004</v>
      </c>
      <c r="M52" s="69" t="s">
        <v>11122</v>
      </c>
      <c r="N52" s="75" t="s">
        <v>11138</v>
      </c>
      <c r="O52" s="75" t="s">
        <v>1063</v>
      </c>
      <c r="P52" s="69"/>
      <c r="Q52" s="69" t="s">
        <v>2308</v>
      </c>
      <c r="R52" s="75" t="s">
        <v>1063</v>
      </c>
      <c r="S52" s="69"/>
      <c r="T52" s="69"/>
      <c r="U52" s="69"/>
      <c r="V52" s="69"/>
      <c r="W52" s="69"/>
      <c r="X52" s="69" t="s">
        <v>940</v>
      </c>
      <c r="Y52" s="116" t="s">
        <v>6107</v>
      </c>
      <c r="AA52" s="639">
        <f t="shared" si="0"/>
        <v>4200</v>
      </c>
      <c r="AB52" s="74">
        <f t="shared" si="1"/>
        <v>64200</v>
      </c>
    </row>
    <row r="53" spans="1:28" x14ac:dyDescent="0.35">
      <c r="A53" s="76"/>
      <c r="B53" s="196" t="s">
        <v>11068</v>
      </c>
      <c r="C53" s="196" t="s">
        <v>222</v>
      </c>
      <c r="D53" s="196" t="s">
        <v>11069</v>
      </c>
      <c r="E53" s="196" t="s">
        <v>11070</v>
      </c>
      <c r="F53" s="196"/>
      <c r="G53" s="79" t="s">
        <v>11139</v>
      </c>
      <c r="H53" s="69"/>
      <c r="I53" s="74">
        <v>30000</v>
      </c>
      <c r="J53" s="69"/>
      <c r="K53" s="69" t="s">
        <v>11072</v>
      </c>
      <c r="L53" s="75" t="s">
        <v>980</v>
      </c>
      <c r="M53" s="79" t="s">
        <v>1765</v>
      </c>
      <c r="N53" s="75" t="s">
        <v>11072</v>
      </c>
      <c r="O53" s="75" t="s">
        <v>1063</v>
      </c>
      <c r="P53" s="69"/>
      <c r="Q53" s="69" t="s">
        <v>2308</v>
      </c>
      <c r="R53" s="75" t="s">
        <v>1063</v>
      </c>
      <c r="S53" s="69"/>
      <c r="T53" s="69"/>
      <c r="U53" s="69"/>
      <c r="V53" s="69"/>
      <c r="W53" s="69"/>
      <c r="X53" s="69" t="s">
        <v>940</v>
      </c>
      <c r="Y53" s="116" t="s">
        <v>6107</v>
      </c>
      <c r="AA53" s="639">
        <f t="shared" si="0"/>
        <v>2100</v>
      </c>
      <c r="AB53" s="74">
        <f t="shared" si="1"/>
        <v>32100</v>
      </c>
    </row>
    <row r="54" spans="1:28" x14ac:dyDescent="0.35">
      <c r="A54" s="76"/>
      <c r="B54" s="196" t="s">
        <v>11068</v>
      </c>
      <c r="C54" s="196" t="s">
        <v>222</v>
      </c>
      <c r="D54" s="196" t="s">
        <v>11069</v>
      </c>
      <c r="E54" s="196" t="s">
        <v>11070</v>
      </c>
      <c r="F54" s="196"/>
      <c r="G54" s="79" t="s">
        <v>11140</v>
      </c>
      <c r="H54" s="69"/>
      <c r="I54" s="74">
        <v>30000</v>
      </c>
      <c r="J54" s="69"/>
      <c r="K54" s="69" t="s">
        <v>11072</v>
      </c>
      <c r="L54" s="75" t="s">
        <v>980</v>
      </c>
      <c r="M54" s="79" t="s">
        <v>1765</v>
      </c>
      <c r="N54" s="75" t="s">
        <v>11072</v>
      </c>
      <c r="O54" s="75" t="s">
        <v>1063</v>
      </c>
      <c r="P54" s="69"/>
      <c r="Q54" s="69" t="s">
        <v>2308</v>
      </c>
      <c r="R54" s="75" t="s">
        <v>1063</v>
      </c>
      <c r="S54" s="69"/>
      <c r="T54" s="69"/>
      <c r="U54" s="69"/>
      <c r="V54" s="69"/>
      <c r="W54" s="69"/>
      <c r="X54" s="69" t="s">
        <v>940</v>
      </c>
      <c r="Y54" s="116" t="s">
        <v>6107</v>
      </c>
      <c r="AA54" s="639">
        <f t="shared" si="0"/>
        <v>2100</v>
      </c>
      <c r="AB54" s="74">
        <f t="shared" si="1"/>
        <v>32100</v>
      </c>
    </row>
    <row r="55" spans="1:28" x14ac:dyDescent="0.35">
      <c r="A55" s="76"/>
      <c r="B55" s="196" t="s">
        <v>11068</v>
      </c>
      <c r="C55" s="196" t="s">
        <v>222</v>
      </c>
      <c r="D55" s="196" t="s">
        <v>11069</v>
      </c>
      <c r="E55" s="196" t="s">
        <v>11070</v>
      </c>
      <c r="F55" s="196"/>
      <c r="G55" s="79" t="s">
        <v>11141</v>
      </c>
      <c r="H55" s="69"/>
      <c r="I55" s="74">
        <v>60000</v>
      </c>
      <c r="J55" s="69"/>
      <c r="K55" s="100" t="s">
        <v>1147</v>
      </c>
      <c r="L55" s="75">
        <v>2004</v>
      </c>
      <c r="M55" s="69" t="s">
        <v>11122</v>
      </c>
      <c r="N55" s="75" t="s">
        <v>11142</v>
      </c>
      <c r="O55" s="75" t="s">
        <v>1063</v>
      </c>
      <c r="P55" s="69"/>
      <c r="Q55" s="69" t="s">
        <v>2308</v>
      </c>
      <c r="R55" s="75" t="s">
        <v>1063</v>
      </c>
      <c r="S55" s="69"/>
      <c r="T55" s="69"/>
      <c r="U55" s="69"/>
      <c r="V55" s="69"/>
      <c r="W55" s="69"/>
      <c r="X55" s="69" t="s">
        <v>940</v>
      </c>
      <c r="Y55" s="116" t="s">
        <v>6107</v>
      </c>
      <c r="AA55" s="639">
        <f t="shared" si="0"/>
        <v>4200</v>
      </c>
      <c r="AB55" s="74">
        <f t="shared" si="1"/>
        <v>64200</v>
      </c>
    </row>
    <row r="56" spans="1:28" x14ac:dyDescent="0.35">
      <c r="A56" s="76"/>
      <c r="B56" s="196" t="s">
        <v>11068</v>
      </c>
      <c r="C56" s="196" t="s">
        <v>222</v>
      </c>
      <c r="D56" s="196" t="s">
        <v>11069</v>
      </c>
      <c r="E56" s="196" t="s">
        <v>11070</v>
      </c>
      <c r="F56" s="196"/>
      <c r="G56" s="79" t="s">
        <v>11143</v>
      </c>
      <c r="H56" s="69"/>
      <c r="I56" s="74">
        <v>30000</v>
      </c>
      <c r="J56" s="69"/>
      <c r="K56" s="69" t="s">
        <v>11072</v>
      </c>
      <c r="L56" s="75" t="s">
        <v>980</v>
      </c>
      <c r="M56" s="79" t="s">
        <v>1765</v>
      </c>
      <c r="N56" s="75" t="s">
        <v>11072</v>
      </c>
      <c r="O56" s="75" t="s">
        <v>1063</v>
      </c>
      <c r="P56" s="69"/>
      <c r="Q56" s="69" t="s">
        <v>2308</v>
      </c>
      <c r="R56" s="75" t="s">
        <v>1063</v>
      </c>
      <c r="S56" s="69"/>
      <c r="T56" s="69"/>
      <c r="U56" s="69"/>
      <c r="V56" s="69"/>
      <c r="W56" s="69"/>
      <c r="X56" s="69" t="s">
        <v>940</v>
      </c>
      <c r="Y56" s="116" t="s">
        <v>6107</v>
      </c>
      <c r="AA56" s="639">
        <f t="shared" si="0"/>
        <v>2100</v>
      </c>
      <c r="AB56" s="74">
        <f t="shared" si="1"/>
        <v>32100</v>
      </c>
    </row>
    <row r="57" spans="1:28" x14ac:dyDescent="0.35">
      <c r="A57" s="76"/>
      <c r="B57" s="196" t="s">
        <v>11068</v>
      </c>
      <c r="C57" s="196" t="s">
        <v>222</v>
      </c>
      <c r="D57" s="196" t="s">
        <v>11069</v>
      </c>
      <c r="E57" s="196" t="s">
        <v>11070</v>
      </c>
      <c r="F57" s="196"/>
      <c r="G57" s="79" t="s">
        <v>11144</v>
      </c>
      <c r="H57" s="69"/>
      <c r="I57" s="74">
        <v>30000</v>
      </c>
      <c r="J57" s="69"/>
      <c r="K57" s="69" t="s">
        <v>11072</v>
      </c>
      <c r="L57" s="75" t="s">
        <v>980</v>
      </c>
      <c r="M57" s="79" t="s">
        <v>1765</v>
      </c>
      <c r="N57" s="75" t="s">
        <v>11072</v>
      </c>
      <c r="O57" s="75" t="s">
        <v>1063</v>
      </c>
      <c r="P57" s="69"/>
      <c r="Q57" s="69" t="s">
        <v>2308</v>
      </c>
      <c r="R57" s="75" t="s">
        <v>1063</v>
      </c>
      <c r="S57" s="69"/>
      <c r="T57" s="69"/>
      <c r="U57" s="69"/>
      <c r="V57" s="69"/>
      <c r="W57" s="69"/>
      <c r="X57" s="69" t="s">
        <v>940</v>
      </c>
      <c r="Y57" s="116" t="s">
        <v>6107</v>
      </c>
      <c r="AA57" s="639">
        <f t="shared" si="0"/>
        <v>2100</v>
      </c>
      <c r="AB57" s="74">
        <f t="shared" si="1"/>
        <v>32100</v>
      </c>
    </row>
    <row r="58" spans="1:28" x14ac:dyDescent="0.35">
      <c r="A58" s="76"/>
      <c r="B58" s="196" t="s">
        <v>11068</v>
      </c>
      <c r="C58" s="196" t="s">
        <v>222</v>
      </c>
      <c r="D58" s="196" t="s">
        <v>11069</v>
      </c>
      <c r="E58" s="196" t="s">
        <v>11070</v>
      </c>
      <c r="F58" s="196"/>
      <c r="G58" s="79" t="s">
        <v>11145</v>
      </c>
      <c r="H58" s="69"/>
      <c r="I58" s="74">
        <v>60000</v>
      </c>
      <c r="J58" s="69"/>
      <c r="K58" s="100" t="s">
        <v>1147</v>
      </c>
      <c r="L58" s="75">
        <v>2004</v>
      </c>
      <c r="M58" s="69" t="s">
        <v>11122</v>
      </c>
      <c r="N58" s="75" t="s">
        <v>11146</v>
      </c>
      <c r="O58" s="75" t="s">
        <v>1063</v>
      </c>
      <c r="P58" s="69"/>
      <c r="Q58" s="69" t="s">
        <v>2308</v>
      </c>
      <c r="R58" s="75" t="s">
        <v>1063</v>
      </c>
      <c r="S58" s="69"/>
      <c r="T58" s="69"/>
      <c r="U58" s="69"/>
      <c r="V58" s="69"/>
      <c r="W58" s="69"/>
      <c r="X58" s="69" t="s">
        <v>940</v>
      </c>
      <c r="Y58" s="116" t="s">
        <v>6107</v>
      </c>
      <c r="AA58" s="639">
        <f t="shared" si="0"/>
        <v>4200</v>
      </c>
      <c r="AB58" s="74">
        <f t="shared" si="1"/>
        <v>64200</v>
      </c>
    </row>
    <row r="59" spans="1:28" x14ac:dyDescent="0.35">
      <c r="A59" s="76"/>
      <c r="B59" s="196" t="s">
        <v>11068</v>
      </c>
      <c r="C59" s="196" t="s">
        <v>222</v>
      </c>
      <c r="D59" s="196" t="s">
        <v>11069</v>
      </c>
      <c r="E59" s="196" t="s">
        <v>11070</v>
      </c>
      <c r="F59" s="196"/>
      <c r="G59" s="79" t="s">
        <v>11147</v>
      </c>
      <c r="H59" s="69"/>
      <c r="I59" s="74">
        <v>30000</v>
      </c>
      <c r="J59" s="69"/>
      <c r="K59" s="69" t="s">
        <v>11072</v>
      </c>
      <c r="L59" s="75" t="s">
        <v>980</v>
      </c>
      <c r="M59" s="79" t="s">
        <v>1765</v>
      </c>
      <c r="N59" s="75" t="s">
        <v>11072</v>
      </c>
      <c r="O59" s="75" t="s">
        <v>1063</v>
      </c>
      <c r="P59" s="69"/>
      <c r="Q59" s="69" t="s">
        <v>2308</v>
      </c>
      <c r="R59" s="75" t="s">
        <v>1063</v>
      </c>
      <c r="S59" s="69"/>
      <c r="T59" s="69"/>
      <c r="U59" s="69"/>
      <c r="V59" s="69"/>
      <c r="W59" s="69"/>
      <c r="X59" s="69" t="s">
        <v>940</v>
      </c>
      <c r="Y59" s="116" t="s">
        <v>6107</v>
      </c>
      <c r="AA59" s="639">
        <f t="shared" si="0"/>
        <v>2100</v>
      </c>
      <c r="AB59" s="74">
        <f t="shared" si="1"/>
        <v>32100</v>
      </c>
    </row>
    <row r="60" spans="1:28" x14ac:dyDescent="0.35">
      <c r="A60" s="76"/>
      <c r="B60" s="196" t="s">
        <v>11068</v>
      </c>
      <c r="C60" s="196" t="s">
        <v>222</v>
      </c>
      <c r="D60" s="196" t="s">
        <v>11069</v>
      </c>
      <c r="E60" s="196" t="s">
        <v>11070</v>
      </c>
      <c r="F60" s="196"/>
      <c r="G60" s="79" t="s">
        <v>11148</v>
      </c>
      <c r="H60" s="69"/>
      <c r="I60" s="74">
        <v>30000</v>
      </c>
      <c r="J60" s="69"/>
      <c r="K60" s="69" t="s">
        <v>11072</v>
      </c>
      <c r="L60" s="75" t="s">
        <v>980</v>
      </c>
      <c r="M60" s="79" t="s">
        <v>1765</v>
      </c>
      <c r="N60" s="75" t="s">
        <v>11072</v>
      </c>
      <c r="O60" s="75" t="s">
        <v>1063</v>
      </c>
      <c r="P60" s="69"/>
      <c r="Q60" s="69" t="s">
        <v>2308</v>
      </c>
      <c r="R60" s="75" t="s">
        <v>1063</v>
      </c>
      <c r="S60" s="69"/>
      <c r="T60" s="69"/>
      <c r="U60" s="69"/>
      <c r="V60" s="69"/>
      <c r="W60" s="69"/>
      <c r="X60" s="69" t="s">
        <v>940</v>
      </c>
      <c r="Y60" s="116" t="s">
        <v>6107</v>
      </c>
      <c r="AA60" s="639">
        <f t="shared" si="0"/>
        <v>2100</v>
      </c>
      <c r="AB60" s="74">
        <f t="shared" si="1"/>
        <v>32100</v>
      </c>
    </row>
    <row r="61" spans="1:28" x14ac:dyDescent="0.35">
      <c r="A61" s="76"/>
      <c r="B61" s="196" t="s">
        <v>11068</v>
      </c>
      <c r="C61" s="196" t="s">
        <v>222</v>
      </c>
      <c r="D61" s="196" t="s">
        <v>11069</v>
      </c>
      <c r="E61" s="196" t="s">
        <v>11070</v>
      </c>
      <c r="F61" s="196"/>
      <c r="G61" s="79" t="s">
        <v>11149</v>
      </c>
      <c r="H61" s="69"/>
      <c r="I61" s="74">
        <v>60000</v>
      </c>
      <c r="J61" s="69"/>
      <c r="K61" s="100" t="s">
        <v>1147</v>
      </c>
      <c r="L61" s="75">
        <v>2004</v>
      </c>
      <c r="M61" s="69" t="s">
        <v>11122</v>
      </c>
      <c r="N61" s="75" t="s">
        <v>11150</v>
      </c>
      <c r="O61" s="75" t="s">
        <v>1063</v>
      </c>
      <c r="P61" s="69"/>
      <c r="Q61" s="69" t="s">
        <v>2308</v>
      </c>
      <c r="R61" s="75" t="s">
        <v>1063</v>
      </c>
      <c r="S61" s="69"/>
      <c r="T61" s="69"/>
      <c r="U61" s="69"/>
      <c r="V61" s="69"/>
      <c r="W61" s="69"/>
      <c r="X61" s="69" t="s">
        <v>940</v>
      </c>
      <c r="Y61" s="116" t="s">
        <v>6107</v>
      </c>
      <c r="AA61" s="639">
        <f t="shared" si="0"/>
        <v>4200</v>
      </c>
      <c r="AB61" s="74">
        <f t="shared" si="1"/>
        <v>64200</v>
      </c>
    </row>
    <row r="62" spans="1:28" x14ac:dyDescent="0.35">
      <c r="A62" s="76"/>
      <c r="B62" s="196" t="s">
        <v>11068</v>
      </c>
      <c r="C62" s="196" t="s">
        <v>222</v>
      </c>
      <c r="D62" s="196" t="s">
        <v>11069</v>
      </c>
      <c r="E62" s="196" t="s">
        <v>11070</v>
      </c>
      <c r="F62" s="196"/>
      <c r="G62" s="79" t="s">
        <v>11151</v>
      </c>
      <c r="H62" s="69"/>
      <c r="I62" s="74">
        <v>30000</v>
      </c>
      <c r="J62" s="69"/>
      <c r="K62" s="69" t="s">
        <v>11072</v>
      </c>
      <c r="L62" s="75" t="s">
        <v>980</v>
      </c>
      <c r="M62" s="79" t="s">
        <v>1765</v>
      </c>
      <c r="N62" s="75" t="s">
        <v>11072</v>
      </c>
      <c r="O62" s="75" t="s">
        <v>1063</v>
      </c>
      <c r="P62" s="69"/>
      <c r="Q62" s="69" t="s">
        <v>2308</v>
      </c>
      <c r="R62" s="75" t="s">
        <v>1063</v>
      </c>
      <c r="S62" s="69"/>
      <c r="T62" s="69"/>
      <c r="U62" s="69"/>
      <c r="V62" s="69"/>
      <c r="W62" s="69"/>
      <c r="X62" s="69" t="s">
        <v>940</v>
      </c>
      <c r="Y62" s="116" t="s">
        <v>6107</v>
      </c>
      <c r="AA62" s="639">
        <f t="shared" si="0"/>
        <v>2100</v>
      </c>
      <c r="AB62" s="74">
        <f t="shared" si="1"/>
        <v>32100</v>
      </c>
    </row>
    <row r="63" spans="1:28" x14ac:dyDescent="0.35">
      <c r="A63" s="76"/>
      <c r="B63" s="196" t="s">
        <v>11068</v>
      </c>
      <c r="C63" s="196" t="s">
        <v>222</v>
      </c>
      <c r="D63" s="196" t="s">
        <v>11069</v>
      </c>
      <c r="E63" s="196" t="s">
        <v>11070</v>
      </c>
      <c r="F63" s="196"/>
      <c r="G63" s="79" t="s">
        <v>11152</v>
      </c>
      <c r="H63" s="69"/>
      <c r="I63" s="74">
        <v>30000</v>
      </c>
      <c r="J63" s="69"/>
      <c r="K63" s="69" t="s">
        <v>11072</v>
      </c>
      <c r="L63" s="75" t="s">
        <v>980</v>
      </c>
      <c r="M63" s="79" t="s">
        <v>1765</v>
      </c>
      <c r="N63" s="75" t="s">
        <v>11072</v>
      </c>
      <c r="O63" s="75" t="s">
        <v>1063</v>
      </c>
      <c r="P63" s="69"/>
      <c r="Q63" s="69" t="s">
        <v>2308</v>
      </c>
      <c r="R63" s="75" t="s">
        <v>1063</v>
      </c>
      <c r="S63" s="69"/>
      <c r="T63" s="69"/>
      <c r="U63" s="69"/>
      <c r="V63" s="69"/>
      <c r="W63" s="69"/>
      <c r="X63" s="69" t="s">
        <v>940</v>
      </c>
      <c r="Y63" s="116" t="s">
        <v>6107</v>
      </c>
      <c r="AA63" s="639">
        <f t="shared" si="0"/>
        <v>2100</v>
      </c>
      <c r="AB63" s="74">
        <f t="shared" si="1"/>
        <v>32100</v>
      </c>
    </row>
    <row r="64" spans="1:28" x14ac:dyDescent="0.35">
      <c r="A64" s="76"/>
      <c r="B64" s="196" t="s">
        <v>11068</v>
      </c>
      <c r="C64" s="196" t="s">
        <v>222</v>
      </c>
      <c r="D64" s="196" t="s">
        <v>11069</v>
      </c>
      <c r="E64" s="196" t="s">
        <v>11070</v>
      </c>
      <c r="F64" s="196"/>
      <c r="G64" s="79" t="s">
        <v>11153</v>
      </c>
      <c r="H64" s="69"/>
      <c r="I64" s="74">
        <v>30000</v>
      </c>
      <c r="J64" s="69"/>
      <c r="K64" s="69" t="s">
        <v>11072</v>
      </c>
      <c r="L64" s="75" t="s">
        <v>980</v>
      </c>
      <c r="M64" s="79" t="s">
        <v>1765</v>
      </c>
      <c r="N64" s="75" t="s">
        <v>11072</v>
      </c>
      <c r="O64" s="75" t="s">
        <v>1063</v>
      </c>
      <c r="P64" s="69"/>
      <c r="Q64" s="69" t="s">
        <v>2308</v>
      </c>
      <c r="R64" s="75" t="s">
        <v>1063</v>
      </c>
      <c r="S64" s="69"/>
      <c r="T64" s="69"/>
      <c r="U64" s="69"/>
      <c r="V64" s="69"/>
      <c r="W64" s="69"/>
      <c r="X64" s="69" t="s">
        <v>940</v>
      </c>
      <c r="Y64" s="116" t="s">
        <v>6107</v>
      </c>
      <c r="AA64" s="639">
        <f t="shared" si="0"/>
        <v>2100</v>
      </c>
      <c r="AB64" s="74">
        <f t="shared" si="1"/>
        <v>32100</v>
      </c>
    </row>
    <row r="65" spans="1:28" x14ac:dyDescent="0.35">
      <c r="A65" s="76"/>
      <c r="B65" s="196" t="s">
        <v>11068</v>
      </c>
      <c r="C65" s="196" t="s">
        <v>222</v>
      </c>
      <c r="D65" s="196" t="s">
        <v>11069</v>
      </c>
      <c r="E65" s="196" t="s">
        <v>11070</v>
      </c>
      <c r="F65" s="196"/>
      <c r="G65" s="79" t="s">
        <v>11154</v>
      </c>
      <c r="H65" s="69"/>
      <c r="I65" s="74">
        <v>30000</v>
      </c>
      <c r="J65" s="69"/>
      <c r="K65" s="69" t="s">
        <v>11072</v>
      </c>
      <c r="L65" s="75" t="s">
        <v>980</v>
      </c>
      <c r="M65" s="79" t="s">
        <v>1765</v>
      </c>
      <c r="N65" s="75" t="s">
        <v>11072</v>
      </c>
      <c r="O65" s="75" t="s">
        <v>1063</v>
      </c>
      <c r="P65" s="69"/>
      <c r="Q65" s="69" t="s">
        <v>2308</v>
      </c>
      <c r="R65" s="75" t="s">
        <v>1063</v>
      </c>
      <c r="S65" s="69"/>
      <c r="T65" s="69"/>
      <c r="U65" s="69"/>
      <c r="V65" s="69"/>
      <c r="W65" s="69"/>
      <c r="X65" s="69" t="s">
        <v>940</v>
      </c>
      <c r="Y65" s="116" t="s">
        <v>6107</v>
      </c>
      <c r="AA65" s="639">
        <f t="shared" si="0"/>
        <v>2100</v>
      </c>
      <c r="AB65" s="74">
        <f t="shared" si="1"/>
        <v>32100</v>
      </c>
    </row>
    <row r="66" spans="1:28" x14ac:dyDescent="0.35">
      <c r="A66" s="76"/>
      <c r="B66" s="196" t="s">
        <v>11068</v>
      </c>
      <c r="C66" s="196" t="s">
        <v>222</v>
      </c>
      <c r="D66" s="196" t="s">
        <v>11069</v>
      </c>
      <c r="E66" s="196" t="s">
        <v>11070</v>
      </c>
      <c r="F66" s="196"/>
      <c r="G66" s="79" t="s">
        <v>11155</v>
      </c>
      <c r="H66" s="69"/>
      <c r="I66" s="74">
        <v>30000</v>
      </c>
      <c r="J66" s="69"/>
      <c r="K66" s="69" t="s">
        <v>11072</v>
      </c>
      <c r="L66" s="75" t="s">
        <v>980</v>
      </c>
      <c r="M66" s="79" t="s">
        <v>1765</v>
      </c>
      <c r="N66" s="75" t="s">
        <v>11072</v>
      </c>
      <c r="O66" s="75" t="s">
        <v>1063</v>
      </c>
      <c r="P66" s="69"/>
      <c r="Q66" s="69" t="s">
        <v>2308</v>
      </c>
      <c r="R66" s="75" t="s">
        <v>1063</v>
      </c>
      <c r="S66" s="69"/>
      <c r="T66" s="69"/>
      <c r="U66" s="69"/>
      <c r="V66" s="69"/>
      <c r="W66" s="69"/>
      <c r="X66" s="69" t="s">
        <v>940</v>
      </c>
      <c r="Y66" s="116" t="s">
        <v>6107</v>
      </c>
      <c r="AA66" s="639">
        <f t="shared" si="0"/>
        <v>2100</v>
      </c>
      <c r="AB66" s="74">
        <f t="shared" si="1"/>
        <v>32100</v>
      </c>
    </row>
    <row r="67" spans="1:28" x14ac:dyDescent="0.35">
      <c r="A67" s="76"/>
      <c r="B67" s="196" t="s">
        <v>11068</v>
      </c>
      <c r="C67" s="196" t="s">
        <v>222</v>
      </c>
      <c r="D67" s="196" t="s">
        <v>11069</v>
      </c>
      <c r="E67" s="196" t="s">
        <v>11070</v>
      </c>
      <c r="F67" s="196"/>
      <c r="G67" s="79" t="s">
        <v>11156</v>
      </c>
      <c r="H67" s="69"/>
      <c r="I67" s="74">
        <v>30000</v>
      </c>
      <c r="J67" s="69"/>
      <c r="K67" s="69" t="s">
        <v>11072</v>
      </c>
      <c r="L67" s="75" t="s">
        <v>980</v>
      </c>
      <c r="M67" s="79" t="s">
        <v>1765</v>
      </c>
      <c r="N67" s="75" t="s">
        <v>11072</v>
      </c>
      <c r="O67" s="75" t="s">
        <v>1063</v>
      </c>
      <c r="P67" s="69"/>
      <c r="Q67" s="69" t="s">
        <v>2308</v>
      </c>
      <c r="R67" s="75" t="s">
        <v>1063</v>
      </c>
      <c r="S67" s="69"/>
      <c r="T67" s="69"/>
      <c r="U67" s="69"/>
      <c r="V67" s="69"/>
      <c r="W67" s="69"/>
      <c r="X67" s="69" t="s">
        <v>940</v>
      </c>
      <c r="Y67" s="116" t="s">
        <v>6107</v>
      </c>
      <c r="AA67" s="639">
        <f t="shared" si="0"/>
        <v>2100</v>
      </c>
      <c r="AB67" s="74">
        <f t="shared" si="1"/>
        <v>32100</v>
      </c>
    </row>
    <row r="68" spans="1:28" x14ac:dyDescent="0.35">
      <c r="A68" s="76"/>
      <c r="B68" s="196" t="s">
        <v>11068</v>
      </c>
      <c r="C68" s="196" t="s">
        <v>222</v>
      </c>
      <c r="D68" s="196" t="s">
        <v>11069</v>
      </c>
      <c r="E68" s="196" t="s">
        <v>11070</v>
      </c>
      <c r="F68" s="196"/>
      <c r="G68" s="79" t="s">
        <v>11157</v>
      </c>
      <c r="H68" s="69"/>
      <c r="I68" s="74">
        <v>30000</v>
      </c>
      <c r="J68" s="69"/>
      <c r="K68" s="69" t="s">
        <v>11072</v>
      </c>
      <c r="L68" s="75" t="s">
        <v>980</v>
      </c>
      <c r="M68" s="79" t="s">
        <v>1765</v>
      </c>
      <c r="N68" s="75" t="s">
        <v>11072</v>
      </c>
      <c r="O68" s="75" t="s">
        <v>1063</v>
      </c>
      <c r="P68" s="69"/>
      <c r="Q68" s="69" t="s">
        <v>2308</v>
      </c>
      <c r="R68" s="75" t="s">
        <v>1063</v>
      </c>
      <c r="S68" s="69"/>
      <c r="T68" s="69"/>
      <c r="U68" s="69"/>
      <c r="V68" s="69"/>
      <c r="W68" s="69"/>
      <c r="X68" s="69" t="s">
        <v>940</v>
      </c>
      <c r="Y68" s="116" t="s">
        <v>6107</v>
      </c>
      <c r="AA68" s="639">
        <f t="shared" si="0"/>
        <v>2100</v>
      </c>
      <c r="AB68" s="74">
        <f t="shared" si="1"/>
        <v>32100</v>
      </c>
    </row>
    <row r="69" spans="1:28" x14ac:dyDescent="0.35">
      <c r="A69" s="76"/>
      <c r="B69" s="196" t="s">
        <v>11068</v>
      </c>
      <c r="C69" s="196" t="s">
        <v>222</v>
      </c>
      <c r="D69" s="196" t="s">
        <v>11069</v>
      </c>
      <c r="E69" s="196" t="s">
        <v>11070</v>
      </c>
      <c r="F69" s="196"/>
      <c r="G69" s="79" t="s">
        <v>11158</v>
      </c>
      <c r="H69" s="69"/>
      <c r="I69" s="74">
        <v>30000</v>
      </c>
      <c r="J69" s="69"/>
      <c r="K69" s="69" t="s">
        <v>11072</v>
      </c>
      <c r="L69" s="75" t="s">
        <v>980</v>
      </c>
      <c r="M69" s="79" t="s">
        <v>1765</v>
      </c>
      <c r="N69" s="75" t="s">
        <v>11072</v>
      </c>
      <c r="O69" s="75" t="s">
        <v>1063</v>
      </c>
      <c r="P69" s="69"/>
      <c r="Q69" s="69" t="s">
        <v>2308</v>
      </c>
      <c r="R69" s="75" t="s">
        <v>1063</v>
      </c>
      <c r="S69" s="69"/>
      <c r="T69" s="69"/>
      <c r="U69" s="69"/>
      <c r="V69" s="69"/>
      <c r="W69" s="69"/>
      <c r="X69" s="69" t="s">
        <v>940</v>
      </c>
      <c r="Y69" s="116" t="s">
        <v>6107</v>
      </c>
      <c r="AA69" s="639">
        <f t="shared" si="0"/>
        <v>2100</v>
      </c>
      <c r="AB69" s="74">
        <f t="shared" si="1"/>
        <v>32100</v>
      </c>
    </row>
    <row r="70" spans="1:28" x14ac:dyDescent="0.35">
      <c r="A70" s="76"/>
      <c r="B70" s="196" t="s">
        <v>11068</v>
      </c>
      <c r="C70" s="196" t="s">
        <v>222</v>
      </c>
      <c r="D70" s="196" t="s">
        <v>11069</v>
      </c>
      <c r="E70" s="196" t="s">
        <v>11070</v>
      </c>
      <c r="F70" s="196"/>
      <c r="G70" s="79" t="s">
        <v>11159</v>
      </c>
      <c r="H70" s="69"/>
      <c r="I70" s="74">
        <v>30000</v>
      </c>
      <c r="J70" s="69"/>
      <c r="K70" s="69" t="s">
        <v>11072</v>
      </c>
      <c r="L70" s="75" t="s">
        <v>980</v>
      </c>
      <c r="M70" s="79" t="s">
        <v>1765</v>
      </c>
      <c r="N70" s="75" t="s">
        <v>11072</v>
      </c>
      <c r="O70" s="75" t="s">
        <v>1063</v>
      </c>
      <c r="P70" s="69"/>
      <c r="Q70" s="69" t="s">
        <v>2308</v>
      </c>
      <c r="R70" s="75" t="s">
        <v>1063</v>
      </c>
      <c r="S70" s="69"/>
      <c r="T70" s="69"/>
      <c r="U70" s="69"/>
      <c r="V70" s="69"/>
      <c r="W70" s="69"/>
      <c r="X70" s="69" t="s">
        <v>940</v>
      </c>
      <c r="Y70" s="116" t="s">
        <v>6107</v>
      </c>
      <c r="AA70" s="639">
        <f t="shared" ref="AA70:AA133" si="2">I70*AA$4</f>
        <v>2100</v>
      </c>
      <c r="AB70" s="74">
        <f t="shared" ref="AB70:AB133" si="3">I70+AA70</f>
        <v>32100</v>
      </c>
    </row>
    <row r="71" spans="1:28" x14ac:dyDescent="0.35">
      <c r="A71" s="76"/>
      <c r="B71" s="196" t="s">
        <v>11068</v>
      </c>
      <c r="C71" s="196" t="s">
        <v>222</v>
      </c>
      <c r="D71" s="196" t="s">
        <v>11069</v>
      </c>
      <c r="E71" s="196" t="s">
        <v>11070</v>
      </c>
      <c r="F71" s="196"/>
      <c r="G71" s="79" t="s">
        <v>11160</v>
      </c>
      <c r="H71" s="69"/>
      <c r="I71" s="74">
        <v>30000</v>
      </c>
      <c r="J71" s="69"/>
      <c r="K71" s="69" t="s">
        <v>11072</v>
      </c>
      <c r="L71" s="75" t="s">
        <v>980</v>
      </c>
      <c r="M71" s="79" t="s">
        <v>1765</v>
      </c>
      <c r="N71" s="75" t="s">
        <v>11072</v>
      </c>
      <c r="O71" s="75" t="s">
        <v>1063</v>
      </c>
      <c r="P71" s="69"/>
      <c r="Q71" s="69" t="s">
        <v>2308</v>
      </c>
      <c r="R71" s="75" t="s">
        <v>1063</v>
      </c>
      <c r="S71" s="69"/>
      <c r="T71" s="69"/>
      <c r="U71" s="69"/>
      <c r="V71" s="69"/>
      <c r="W71" s="69"/>
      <c r="X71" s="69" t="s">
        <v>940</v>
      </c>
      <c r="Y71" s="116" t="s">
        <v>6107</v>
      </c>
      <c r="AA71" s="639">
        <f t="shared" si="2"/>
        <v>2100</v>
      </c>
      <c r="AB71" s="74">
        <f t="shared" si="3"/>
        <v>32100</v>
      </c>
    </row>
    <row r="72" spans="1:28" x14ac:dyDescent="0.35">
      <c r="A72" s="76"/>
      <c r="B72" s="196" t="s">
        <v>11068</v>
      </c>
      <c r="C72" s="196" t="s">
        <v>222</v>
      </c>
      <c r="D72" s="196" t="s">
        <v>11069</v>
      </c>
      <c r="E72" s="196" t="s">
        <v>11070</v>
      </c>
      <c r="F72" s="196"/>
      <c r="G72" s="79" t="s">
        <v>11160</v>
      </c>
      <c r="H72" s="69"/>
      <c r="I72" s="74">
        <v>30000</v>
      </c>
      <c r="J72" s="69"/>
      <c r="K72" s="69" t="s">
        <v>11072</v>
      </c>
      <c r="L72" s="75" t="s">
        <v>980</v>
      </c>
      <c r="M72" s="79" t="s">
        <v>1765</v>
      </c>
      <c r="N72" s="75" t="s">
        <v>11072</v>
      </c>
      <c r="O72" s="75" t="s">
        <v>1063</v>
      </c>
      <c r="P72" s="69"/>
      <c r="Q72" s="69" t="s">
        <v>2308</v>
      </c>
      <c r="R72" s="75" t="s">
        <v>1063</v>
      </c>
      <c r="S72" s="69"/>
      <c r="T72" s="69"/>
      <c r="U72" s="69"/>
      <c r="V72" s="69"/>
      <c r="W72" s="69"/>
      <c r="X72" s="69" t="s">
        <v>940</v>
      </c>
      <c r="Y72" s="116" t="s">
        <v>6107</v>
      </c>
      <c r="AA72" s="639">
        <f t="shared" si="2"/>
        <v>2100</v>
      </c>
      <c r="AB72" s="74">
        <f t="shared" si="3"/>
        <v>32100</v>
      </c>
    </row>
    <row r="73" spans="1:28" x14ac:dyDescent="0.35">
      <c r="A73" s="76"/>
      <c r="B73" s="196" t="s">
        <v>11068</v>
      </c>
      <c r="C73" s="196" t="s">
        <v>222</v>
      </c>
      <c r="D73" s="196" t="s">
        <v>11069</v>
      </c>
      <c r="E73" s="196" t="s">
        <v>11070</v>
      </c>
      <c r="F73" s="196"/>
      <c r="G73" s="79" t="s">
        <v>11161</v>
      </c>
      <c r="H73" s="69"/>
      <c r="I73" s="74">
        <v>60000</v>
      </c>
      <c r="J73" s="69"/>
      <c r="K73" s="100" t="s">
        <v>1147</v>
      </c>
      <c r="L73" s="75">
        <v>2006</v>
      </c>
      <c r="M73" s="69" t="s">
        <v>11122</v>
      </c>
      <c r="N73" s="75" t="s">
        <v>11162</v>
      </c>
      <c r="O73" s="75" t="s">
        <v>1063</v>
      </c>
      <c r="P73" s="69"/>
      <c r="Q73" s="69" t="s">
        <v>2308</v>
      </c>
      <c r="R73" s="75" t="s">
        <v>1063</v>
      </c>
      <c r="S73" s="69"/>
      <c r="T73" s="69"/>
      <c r="U73" s="69"/>
      <c r="V73" s="69"/>
      <c r="W73" s="69"/>
      <c r="X73" s="69" t="s">
        <v>940</v>
      </c>
      <c r="Y73" s="116" t="s">
        <v>6107</v>
      </c>
      <c r="AA73" s="639">
        <f t="shared" si="2"/>
        <v>4200</v>
      </c>
      <c r="AB73" s="74">
        <f t="shared" si="3"/>
        <v>64200</v>
      </c>
    </row>
    <row r="74" spans="1:28" x14ac:dyDescent="0.35">
      <c r="A74" s="76"/>
      <c r="B74" s="196" t="s">
        <v>11068</v>
      </c>
      <c r="C74" s="196" t="s">
        <v>222</v>
      </c>
      <c r="D74" s="196" t="s">
        <v>11069</v>
      </c>
      <c r="E74" s="196" t="s">
        <v>11070</v>
      </c>
      <c r="F74" s="196"/>
      <c r="G74" s="79" t="s">
        <v>11163</v>
      </c>
      <c r="H74" s="69"/>
      <c r="I74" s="74">
        <v>30000</v>
      </c>
      <c r="J74" s="69"/>
      <c r="K74" s="69" t="s">
        <v>11072</v>
      </c>
      <c r="L74" s="75" t="s">
        <v>980</v>
      </c>
      <c r="M74" s="79" t="s">
        <v>1765</v>
      </c>
      <c r="N74" s="75" t="s">
        <v>11072</v>
      </c>
      <c r="O74" s="75" t="s">
        <v>1063</v>
      </c>
      <c r="P74" s="69"/>
      <c r="Q74" s="69" t="s">
        <v>2308</v>
      </c>
      <c r="R74" s="75" t="s">
        <v>1063</v>
      </c>
      <c r="S74" s="69"/>
      <c r="T74" s="69"/>
      <c r="U74" s="69"/>
      <c r="V74" s="69"/>
      <c r="W74" s="69"/>
      <c r="X74" s="69" t="s">
        <v>940</v>
      </c>
      <c r="Y74" s="116" t="s">
        <v>6107</v>
      </c>
      <c r="AA74" s="639">
        <f t="shared" si="2"/>
        <v>2100</v>
      </c>
      <c r="AB74" s="74">
        <f t="shared" si="3"/>
        <v>32100</v>
      </c>
    </row>
    <row r="75" spans="1:28" x14ac:dyDescent="0.35">
      <c r="A75" s="76"/>
      <c r="B75" s="196" t="s">
        <v>11068</v>
      </c>
      <c r="C75" s="196" t="s">
        <v>222</v>
      </c>
      <c r="D75" s="196" t="s">
        <v>11069</v>
      </c>
      <c r="E75" s="196" t="s">
        <v>11070</v>
      </c>
      <c r="F75" s="196"/>
      <c r="G75" s="79" t="s">
        <v>11164</v>
      </c>
      <c r="H75" s="69"/>
      <c r="I75" s="74">
        <v>60000</v>
      </c>
      <c r="J75" s="69"/>
      <c r="K75" s="100" t="s">
        <v>1147</v>
      </c>
      <c r="L75" s="75">
        <v>2004</v>
      </c>
      <c r="M75" s="69" t="s">
        <v>11122</v>
      </c>
      <c r="N75" s="75" t="s">
        <v>11165</v>
      </c>
      <c r="O75" s="75" t="s">
        <v>1063</v>
      </c>
      <c r="P75" s="69"/>
      <c r="Q75" s="69" t="s">
        <v>2308</v>
      </c>
      <c r="R75" s="75" t="s">
        <v>1063</v>
      </c>
      <c r="S75" s="69"/>
      <c r="T75" s="69"/>
      <c r="U75" s="69"/>
      <c r="V75" s="69"/>
      <c r="W75" s="69"/>
      <c r="X75" s="69" t="s">
        <v>940</v>
      </c>
      <c r="Y75" s="116" t="s">
        <v>6107</v>
      </c>
      <c r="AA75" s="639">
        <f t="shared" si="2"/>
        <v>4200</v>
      </c>
      <c r="AB75" s="74">
        <f t="shared" si="3"/>
        <v>64200</v>
      </c>
    </row>
    <row r="76" spans="1:28" x14ac:dyDescent="0.35">
      <c r="A76" s="76"/>
      <c r="B76" s="196" t="s">
        <v>11068</v>
      </c>
      <c r="C76" s="196" t="s">
        <v>222</v>
      </c>
      <c r="D76" s="196" t="s">
        <v>11069</v>
      </c>
      <c r="E76" s="196" t="s">
        <v>11070</v>
      </c>
      <c r="F76" s="196"/>
      <c r="G76" s="79" t="s">
        <v>11166</v>
      </c>
      <c r="H76" s="69"/>
      <c r="I76" s="74">
        <v>30000</v>
      </c>
      <c r="J76" s="69"/>
      <c r="K76" s="69" t="s">
        <v>11072</v>
      </c>
      <c r="L76" s="75" t="s">
        <v>980</v>
      </c>
      <c r="M76" s="79" t="s">
        <v>1765</v>
      </c>
      <c r="N76" s="75" t="s">
        <v>11072</v>
      </c>
      <c r="O76" s="75" t="s">
        <v>1063</v>
      </c>
      <c r="P76" s="69"/>
      <c r="Q76" s="69" t="s">
        <v>2308</v>
      </c>
      <c r="R76" s="75" t="s">
        <v>1063</v>
      </c>
      <c r="S76" s="69"/>
      <c r="T76" s="69"/>
      <c r="U76" s="69"/>
      <c r="V76" s="69"/>
      <c r="W76" s="69"/>
      <c r="X76" s="69" t="s">
        <v>940</v>
      </c>
      <c r="Y76" s="116" t="s">
        <v>6107</v>
      </c>
      <c r="AA76" s="639">
        <f t="shared" si="2"/>
        <v>2100</v>
      </c>
      <c r="AB76" s="74">
        <f t="shared" si="3"/>
        <v>32100</v>
      </c>
    </row>
    <row r="77" spans="1:28" x14ac:dyDescent="0.35">
      <c r="A77" s="76"/>
      <c r="B77" s="196" t="s">
        <v>11068</v>
      </c>
      <c r="C77" s="196" t="s">
        <v>222</v>
      </c>
      <c r="D77" s="196" t="s">
        <v>11069</v>
      </c>
      <c r="E77" s="196" t="s">
        <v>11070</v>
      </c>
      <c r="F77" s="196"/>
      <c r="G77" s="79" t="s">
        <v>11167</v>
      </c>
      <c r="H77" s="69"/>
      <c r="I77" s="74">
        <v>30000</v>
      </c>
      <c r="J77" s="69"/>
      <c r="K77" s="69" t="s">
        <v>11072</v>
      </c>
      <c r="L77" s="75" t="s">
        <v>980</v>
      </c>
      <c r="M77" s="79" t="s">
        <v>1765</v>
      </c>
      <c r="N77" s="75" t="s">
        <v>11072</v>
      </c>
      <c r="O77" s="75" t="s">
        <v>1063</v>
      </c>
      <c r="P77" s="69"/>
      <c r="Q77" s="69" t="s">
        <v>2308</v>
      </c>
      <c r="R77" s="75" t="s">
        <v>1063</v>
      </c>
      <c r="S77" s="69"/>
      <c r="T77" s="69"/>
      <c r="U77" s="69"/>
      <c r="V77" s="69"/>
      <c r="W77" s="69"/>
      <c r="X77" s="69" t="s">
        <v>940</v>
      </c>
      <c r="Y77" s="116" t="s">
        <v>6107</v>
      </c>
      <c r="AA77" s="639">
        <f t="shared" si="2"/>
        <v>2100</v>
      </c>
      <c r="AB77" s="74">
        <f t="shared" si="3"/>
        <v>32100</v>
      </c>
    </row>
    <row r="78" spans="1:28" x14ac:dyDescent="0.35">
      <c r="A78" s="76"/>
      <c r="B78" s="196" t="s">
        <v>11068</v>
      </c>
      <c r="C78" s="196" t="s">
        <v>222</v>
      </c>
      <c r="D78" s="196" t="s">
        <v>11069</v>
      </c>
      <c r="E78" s="196" t="s">
        <v>11070</v>
      </c>
      <c r="F78" s="196"/>
      <c r="G78" s="79" t="s">
        <v>11168</v>
      </c>
      <c r="H78" s="69"/>
      <c r="I78" s="74">
        <v>30000</v>
      </c>
      <c r="J78" s="69"/>
      <c r="K78" s="69" t="s">
        <v>11072</v>
      </c>
      <c r="L78" s="75" t="s">
        <v>980</v>
      </c>
      <c r="M78" s="79" t="s">
        <v>1765</v>
      </c>
      <c r="N78" s="75" t="s">
        <v>11072</v>
      </c>
      <c r="O78" s="75" t="s">
        <v>1063</v>
      </c>
      <c r="P78" s="69"/>
      <c r="Q78" s="69" t="s">
        <v>2308</v>
      </c>
      <c r="R78" s="75" t="s">
        <v>1063</v>
      </c>
      <c r="S78" s="69"/>
      <c r="T78" s="69"/>
      <c r="U78" s="69"/>
      <c r="V78" s="69"/>
      <c r="W78" s="69"/>
      <c r="X78" s="69" t="s">
        <v>940</v>
      </c>
      <c r="Y78" s="116" t="s">
        <v>6107</v>
      </c>
      <c r="AA78" s="639">
        <f t="shared" si="2"/>
        <v>2100</v>
      </c>
      <c r="AB78" s="74">
        <f t="shared" si="3"/>
        <v>32100</v>
      </c>
    </row>
    <row r="79" spans="1:28" x14ac:dyDescent="0.35">
      <c r="A79" s="76"/>
      <c r="B79" s="196"/>
      <c r="C79" s="196"/>
      <c r="D79" s="196"/>
      <c r="E79" s="196"/>
      <c r="F79" s="196"/>
      <c r="G79" s="93" t="s">
        <v>994</v>
      </c>
      <c r="H79" s="86"/>
      <c r="I79" s="87">
        <f>SUM(I5:I78)</f>
        <v>2820000</v>
      </c>
      <c r="J79" s="69"/>
      <c r="K79" s="69"/>
      <c r="L79" s="75"/>
      <c r="M79" s="79"/>
      <c r="N79" s="75"/>
      <c r="O79" s="75"/>
      <c r="P79" s="69"/>
      <c r="Q79" s="69"/>
      <c r="R79" s="75"/>
      <c r="S79" s="69"/>
      <c r="T79" s="69"/>
      <c r="U79" s="69"/>
      <c r="V79" s="69"/>
      <c r="W79" s="69"/>
      <c r="X79" s="69"/>
      <c r="Y79" s="116"/>
      <c r="AA79" s="639">
        <f t="shared" si="2"/>
        <v>197400.00000000003</v>
      </c>
      <c r="AB79" s="87">
        <f t="shared" si="3"/>
        <v>3017400</v>
      </c>
    </row>
    <row r="80" spans="1:28" x14ac:dyDescent="0.35">
      <c r="A80" s="64"/>
      <c r="B80" s="64"/>
      <c r="C80" s="64"/>
      <c r="D80" s="64"/>
      <c r="E80" s="64"/>
      <c r="F80" s="64"/>
      <c r="G80" s="66" t="s">
        <v>1842</v>
      </c>
      <c r="H80" s="64"/>
      <c r="I80" s="67"/>
      <c r="J80" s="64"/>
      <c r="K80" s="64"/>
      <c r="L80" s="68"/>
      <c r="M80" s="97"/>
      <c r="N80" s="68"/>
      <c r="O80" s="68"/>
      <c r="P80" s="64"/>
      <c r="Q80" s="64"/>
      <c r="R80" s="68"/>
      <c r="S80" s="64"/>
      <c r="T80" s="64"/>
      <c r="U80" s="64"/>
      <c r="V80" s="64"/>
      <c r="W80" s="64"/>
      <c r="X80" s="64"/>
      <c r="Y80" s="115"/>
      <c r="AA80" s="639">
        <f t="shared" si="2"/>
        <v>0</v>
      </c>
      <c r="AB80" s="67">
        <f t="shared" si="3"/>
        <v>0</v>
      </c>
    </row>
    <row r="81" spans="1:28" x14ac:dyDescent="0.35">
      <c r="A81" s="76"/>
      <c r="B81" s="196" t="s">
        <v>11068</v>
      </c>
      <c r="C81" s="196" t="s">
        <v>222</v>
      </c>
      <c r="D81" s="196" t="s">
        <v>11069</v>
      </c>
      <c r="E81" s="196" t="s">
        <v>11070</v>
      </c>
      <c r="F81" s="81" t="s">
        <v>11169</v>
      </c>
      <c r="G81" s="117" t="s">
        <v>11170</v>
      </c>
      <c r="H81" s="76"/>
      <c r="I81" s="118">
        <v>41500000</v>
      </c>
      <c r="J81" s="76"/>
      <c r="K81" s="76" t="s">
        <v>4438</v>
      </c>
      <c r="L81" s="119">
        <v>1975</v>
      </c>
      <c r="M81" s="119" t="s">
        <v>11171</v>
      </c>
      <c r="N81" s="120">
        <v>26724</v>
      </c>
      <c r="O81" s="75" t="s">
        <v>1063</v>
      </c>
      <c r="P81" s="76"/>
      <c r="Q81" s="75" t="s">
        <v>1063</v>
      </c>
      <c r="R81" s="75" t="s">
        <v>1063</v>
      </c>
      <c r="S81" s="76"/>
      <c r="T81" s="76"/>
      <c r="U81" s="76"/>
      <c r="V81" s="76"/>
      <c r="W81" s="69"/>
      <c r="X81" s="69"/>
      <c r="Y81" s="121"/>
      <c r="AA81" s="639">
        <f t="shared" si="2"/>
        <v>2905000.0000000005</v>
      </c>
      <c r="AB81" s="118">
        <f t="shared" si="3"/>
        <v>44405000</v>
      </c>
    </row>
    <row r="82" spans="1:28" x14ac:dyDescent="0.35">
      <c r="A82" s="76"/>
      <c r="B82" s="196" t="s">
        <v>11068</v>
      </c>
      <c r="C82" s="196" t="s">
        <v>222</v>
      </c>
      <c r="D82" s="196" t="s">
        <v>11069</v>
      </c>
      <c r="E82" s="196" t="s">
        <v>11070</v>
      </c>
      <c r="F82" s="81" t="s">
        <v>11172</v>
      </c>
      <c r="G82" s="117" t="s">
        <v>11173</v>
      </c>
      <c r="H82" s="76"/>
      <c r="I82" s="118">
        <v>63000000</v>
      </c>
      <c r="J82" s="76"/>
      <c r="K82" s="76" t="s">
        <v>11174</v>
      </c>
      <c r="L82" s="119">
        <v>1976</v>
      </c>
      <c r="M82" s="119" t="s">
        <v>5516</v>
      </c>
      <c r="N82" s="120" t="s">
        <v>11175</v>
      </c>
      <c r="O82" s="75" t="s">
        <v>1063</v>
      </c>
      <c r="P82" s="76"/>
      <c r="Q82" s="75" t="s">
        <v>1063</v>
      </c>
      <c r="R82" s="75" t="s">
        <v>1063</v>
      </c>
      <c r="S82" s="76"/>
      <c r="T82" s="76"/>
      <c r="U82" s="76"/>
      <c r="V82" s="76"/>
      <c r="W82" s="69"/>
      <c r="X82" s="69"/>
      <c r="Y82" s="121"/>
      <c r="AA82" s="639">
        <f t="shared" si="2"/>
        <v>4410000</v>
      </c>
      <c r="AB82" s="118">
        <f t="shared" si="3"/>
        <v>67410000</v>
      </c>
    </row>
    <row r="83" spans="1:28" x14ac:dyDescent="0.35">
      <c r="A83" s="76"/>
      <c r="B83" s="196" t="s">
        <v>11068</v>
      </c>
      <c r="C83" s="196" t="s">
        <v>222</v>
      </c>
      <c r="D83" s="196" t="s">
        <v>11069</v>
      </c>
      <c r="E83" s="196" t="s">
        <v>11070</v>
      </c>
      <c r="F83" s="81" t="s">
        <v>11176</v>
      </c>
      <c r="G83" s="117" t="s">
        <v>11177</v>
      </c>
      <c r="H83" s="76"/>
      <c r="I83" s="118">
        <v>41500000</v>
      </c>
      <c r="J83" s="76"/>
      <c r="K83" s="76" t="s">
        <v>4438</v>
      </c>
      <c r="L83" s="119">
        <v>1975</v>
      </c>
      <c r="M83" s="119" t="s">
        <v>11171</v>
      </c>
      <c r="N83" s="120">
        <v>26885</v>
      </c>
      <c r="O83" s="75" t="s">
        <v>1063</v>
      </c>
      <c r="P83" s="76"/>
      <c r="Q83" s="75" t="s">
        <v>1063</v>
      </c>
      <c r="R83" s="75" t="s">
        <v>1063</v>
      </c>
      <c r="S83" s="76"/>
      <c r="T83" s="76"/>
      <c r="U83" s="76"/>
      <c r="V83" s="76"/>
      <c r="W83" s="69"/>
      <c r="X83" s="69"/>
      <c r="Y83" s="121"/>
      <c r="AA83" s="639">
        <f t="shared" si="2"/>
        <v>2905000.0000000005</v>
      </c>
      <c r="AB83" s="118">
        <f t="shared" si="3"/>
        <v>44405000</v>
      </c>
    </row>
    <row r="84" spans="1:28" x14ac:dyDescent="0.35">
      <c r="A84" s="251"/>
      <c r="B84" s="450"/>
      <c r="C84" s="450"/>
      <c r="D84" s="450"/>
      <c r="E84" s="450"/>
      <c r="F84" s="70"/>
      <c r="G84" s="452" t="s">
        <v>994</v>
      </c>
      <c r="H84" s="189"/>
      <c r="I84" s="363">
        <f>SUM(I81:I83)</f>
        <v>146000000</v>
      </c>
      <c r="J84" s="251"/>
      <c r="K84" s="251"/>
      <c r="L84" s="361"/>
      <c r="M84" s="361"/>
      <c r="N84" s="453"/>
      <c r="O84" s="411"/>
      <c r="P84" s="251"/>
      <c r="Q84" s="411"/>
      <c r="R84" s="411"/>
      <c r="S84" s="251"/>
      <c r="T84" s="251"/>
      <c r="U84" s="251"/>
      <c r="V84" s="251"/>
      <c r="W84" s="84"/>
      <c r="X84" s="84"/>
      <c r="Y84" s="362"/>
      <c r="AA84" s="639">
        <f t="shared" si="2"/>
        <v>10220000.000000002</v>
      </c>
      <c r="AB84" s="363">
        <f t="shared" si="3"/>
        <v>156220000</v>
      </c>
    </row>
    <row r="85" spans="1:28" x14ac:dyDescent="0.35">
      <c r="A85" s="414"/>
      <c r="B85" s="414"/>
      <c r="C85" s="414"/>
      <c r="D85" s="414"/>
      <c r="E85" s="414"/>
      <c r="F85" s="414"/>
      <c r="G85" s="454" t="s">
        <v>1851</v>
      </c>
      <c r="H85" s="414"/>
      <c r="I85" s="418"/>
      <c r="J85" s="414"/>
      <c r="K85" s="414"/>
      <c r="L85" s="419"/>
      <c r="M85" s="419"/>
      <c r="N85" s="419"/>
      <c r="O85" s="419"/>
      <c r="P85" s="414"/>
      <c r="Q85" s="455"/>
      <c r="R85" s="419"/>
      <c r="S85" s="414"/>
      <c r="T85" s="414"/>
      <c r="U85" s="414"/>
      <c r="V85" s="414"/>
      <c r="W85" s="414"/>
      <c r="X85" s="414"/>
      <c r="Y85" s="416"/>
      <c r="AA85" s="639">
        <f t="shared" si="2"/>
        <v>0</v>
      </c>
      <c r="AB85" s="418">
        <f t="shared" si="3"/>
        <v>0</v>
      </c>
    </row>
    <row r="86" spans="1:28" s="76" customFormat="1" x14ac:dyDescent="0.35">
      <c r="A86" s="69"/>
      <c r="B86" s="196" t="s">
        <v>11068</v>
      </c>
      <c r="C86" s="196" t="s">
        <v>222</v>
      </c>
      <c r="D86" s="196" t="s">
        <v>11069</v>
      </c>
      <c r="E86" s="196" t="s">
        <v>11070</v>
      </c>
      <c r="F86" s="196"/>
      <c r="G86" s="185" t="s">
        <v>11178</v>
      </c>
      <c r="H86" s="69"/>
      <c r="I86" s="74">
        <v>3000000</v>
      </c>
      <c r="J86" s="69"/>
      <c r="K86" s="185" t="s">
        <v>4438</v>
      </c>
      <c r="L86" s="185" t="s">
        <v>11179</v>
      </c>
      <c r="M86" s="75" t="s">
        <v>11180</v>
      </c>
      <c r="N86" s="185" t="s">
        <v>11181</v>
      </c>
      <c r="O86" s="75" t="s">
        <v>1063</v>
      </c>
      <c r="P86" s="69"/>
      <c r="Q86" s="75" t="s">
        <v>1063</v>
      </c>
      <c r="R86" s="75" t="s">
        <v>1063</v>
      </c>
      <c r="S86" s="69"/>
      <c r="T86" s="69"/>
      <c r="U86" s="69"/>
      <c r="V86" s="69"/>
      <c r="W86" s="69"/>
      <c r="X86" s="69"/>
      <c r="Y86" s="69"/>
      <c r="Z86" s="121"/>
      <c r="AA86" s="639">
        <f t="shared" si="2"/>
        <v>210000.00000000003</v>
      </c>
      <c r="AB86" s="74">
        <f t="shared" si="3"/>
        <v>3210000</v>
      </c>
    </row>
    <row r="87" spans="1:28" s="76" customFormat="1" x14ac:dyDescent="0.35">
      <c r="A87" s="69"/>
      <c r="B87" s="196" t="s">
        <v>11068</v>
      </c>
      <c r="C87" s="196" t="s">
        <v>222</v>
      </c>
      <c r="D87" s="196" t="s">
        <v>11069</v>
      </c>
      <c r="E87" s="196" t="s">
        <v>11070</v>
      </c>
      <c r="F87" s="196"/>
      <c r="G87" s="185" t="s">
        <v>11182</v>
      </c>
      <c r="H87" s="69"/>
      <c r="I87" s="74">
        <v>3000000</v>
      </c>
      <c r="J87" s="69"/>
      <c r="K87" s="185" t="s">
        <v>4438</v>
      </c>
      <c r="L87" s="185" t="s">
        <v>11179</v>
      </c>
      <c r="M87" s="75" t="s">
        <v>11180</v>
      </c>
      <c r="N87" s="185" t="s">
        <v>11183</v>
      </c>
      <c r="O87" s="75" t="s">
        <v>1063</v>
      </c>
      <c r="P87" s="69"/>
      <c r="Q87" s="75" t="s">
        <v>1063</v>
      </c>
      <c r="R87" s="75" t="s">
        <v>1063</v>
      </c>
      <c r="S87" s="69"/>
      <c r="T87" s="69"/>
      <c r="U87" s="69"/>
      <c r="V87" s="69"/>
      <c r="W87" s="69"/>
      <c r="X87" s="69"/>
      <c r="Y87" s="69"/>
      <c r="Z87" s="121"/>
      <c r="AA87" s="639">
        <f t="shared" si="2"/>
        <v>210000.00000000003</v>
      </c>
      <c r="AB87" s="74">
        <f t="shared" si="3"/>
        <v>3210000</v>
      </c>
    </row>
    <row r="88" spans="1:28" s="76" customFormat="1" x14ac:dyDescent="0.35">
      <c r="A88" s="69"/>
      <c r="B88" s="196" t="s">
        <v>11068</v>
      </c>
      <c r="C88" s="196" t="s">
        <v>222</v>
      </c>
      <c r="D88" s="196" t="s">
        <v>11069</v>
      </c>
      <c r="E88" s="196" t="s">
        <v>11070</v>
      </c>
      <c r="F88" s="196"/>
      <c r="G88" s="185" t="s">
        <v>11184</v>
      </c>
      <c r="H88" s="69"/>
      <c r="I88" s="74">
        <v>3000000</v>
      </c>
      <c r="J88" s="69"/>
      <c r="K88" s="185" t="s">
        <v>11185</v>
      </c>
      <c r="L88" s="185" t="s">
        <v>11186</v>
      </c>
      <c r="M88" s="75" t="s">
        <v>11187</v>
      </c>
      <c r="N88" s="185" t="s">
        <v>11188</v>
      </c>
      <c r="O88" s="75" t="s">
        <v>1063</v>
      </c>
      <c r="P88" s="69"/>
      <c r="Q88" s="75" t="s">
        <v>1063</v>
      </c>
      <c r="R88" s="75" t="s">
        <v>1063</v>
      </c>
      <c r="S88" s="69"/>
      <c r="T88" s="69"/>
      <c r="U88" s="69"/>
      <c r="V88" s="69"/>
      <c r="W88" s="69"/>
      <c r="X88" s="69"/>
      <c r="Y88" s="69"/>
      <c r="Z88" s="121"/>
      <c r="AA88" s="639">
        <f t="shared" si="2"/>
        <v>210000.00000000003</v>
      </c>
      <c r="AB88" s="74">
        <f t="shared" si="3"/>
        <v>3210000</v>
      </c>
    </row>
    <row r="89" spans="1:28" s="76" customFormat="1" x14ac:dyDescent="0.35">
      <c r="A89" s="69"/>
      <c r="B89" s="196" t="s">
        <v>11068</v>
      </c>
      <c r="C89" s="196" t="s">
        <v>222</v>
      </c>
      <c r="D89" s="196" t="s">
        <v>11069</v>
      </c>
      <c r="E89" s="196" t="s">
        <v>11070</v>
      </c>
      <c r="F89" s="196"/>
      <c r="G89" s="185" t="s">
        <v>11189</v>
      </c>
      <c r="H89" s="69"/>
      <c r="I89" s="74">
        <v>3000000</v>
      </c>
      <c r="J89" s="69"/>
      <c r="K89" s="185" t="s">
        <v>11190</v>
      </c>
      <c r="L89" s="185" t="s">
        <v>11191</v>
      </c>
      <c r="M89" s="75" t="s">
        <v>11187</v>
      </c>
      <c r="N89" s="185" t="s">
        <v>11192</v>
      </c>
      <c r="O89" s="75" t="s">
        <v>1063</v>
      </c>
      <c r="P89" s="69"/>
      <c r="Q89" s="75" t="s">
        <v>1063</v>
      </c>
      <c r="R89" s="75" t="s">
        <v>1063</v>
      </c>
      <c r="S89" s="69"/>
      <c r="T89" s="69"/>
      <c r="U89" s="69"/>
      <c r="V89" s="69"/>
      <c r="W89" s="69"/>
      <c r="X89" s="69"/>
      <c r="Y89" s="69"/>
      <c r="Z89" s="121"/>
      <c r="AA89" s="639">
        <f t="shared" si="2"/>
        <v>210000.00000000003</v>
      </c>
      <c r="AB89" s="74">
        <f t="shared" si="3"/>
        <v>3210000</v>
      </c>
    </row>
    <row r="90" spans="1:28" x14ac:dyDescent="0.35">
      <c r="A90" s="69"/>
      <c r="B90" s="196"/>
      <c r="C90" s="196"/>
      <c r="D90" s="196"/>
      <c r="E90" s="196"/>
      <c r="F90" s="196"/>
      <c r="G90" s="359" t="s">
        <v>994</v>
      </c>
      <c r="H90" s="86"/>
      <c r="I90" s="87">
        <f>SUM(I86:I89)</f>
        <v>12000000</v>
      </c>
      <c r="J90" s="69"/>
      <c r="K90" s="185"/>
      <c r="L90" s="185"/>
      <c r="M90" s="75"/>
      <c r="N90" s="185"/>
      <c r="O90" s="75"/>
      <c r="P90" s="69"/>
      <c r="Q90" s="75"/>
      <c r="R90" s="75"/>
      <c r="S90" s="69"/>
      <c r="T90" s="69"/>
      <c r="U90" s="69"/>
      <c r="V90" s="69"/>
      <c r="W90" s="69"/>
      <c r="X90" s="69"/>
      <c r="Y90" s="116"/>
      <c r="AA90" s="639">
        <f t="shared" si="2"/>
        <v>840000.00000000012</v>
      </c>
      <c r="AB90" s="87">
        <f t="shared" si="3"/>
        <v>12840000</v>
      </c>
    </row>
    <row r="91" spans="1:28" x14ac:dyDescent="0.35">
      <c r="A91" s="64"/>
      <c r="B91" s="64"/>
      <c r="C91" s="64"/>
      <c r="D91" s="64"/>
      <c r="E91" s="64"/>
      <c r="F91" s="64"/>
      <c r="G91" s="66" t="s">
        <v>1860</v>
      </c>
      <c r="H91" s="64"/>
      <c r="I91" s="67"/>
      <c r="J91" s="64"/>
      <c r="K91" s="64"/>
      <c r="L91" s="68"/>
      <c r="M91" s="68"/>
      <c r="N91" s="68"/>
      <c r="O91" s="68"/>
      <c r="P91" s="64"/>
      <c r="Q91" s="125"/>
      <c r="R91" s="68"/>
      <c r="S91" s="64"/>
      <c r="T91" s="64"/>
      <c r="U91" s="64"/>
      <c r="V91" s="64"/>
      <c r="W91" s="64"/>
      <c r="X91" s="64"/>
      <c r="Y91" s="115"/>
      <c r="AA91" s="639">
        <f t="shared" si="2"/>
        <v>0</v>
      </c>
      <c r="AB91" s="67">
        <f t="shared" si="3"/>
        <v>0</v>
      </c>
    </row>
    <row r="92" spans="1:28" s="102" customFormat="1" x14ac:dyDescent="0.35">
      <c r="A92" s="69"/>
      <c r="B92" s="196" t="s">
        <v>11068</v>
      </c>
      <c r="C92" s="196" t="s">
        <v>222</v>
      </c>
      <c r="D92" s="196" t="s">
        <v>11069</v>
      </c>
      <c r="E92" s="196" t="s">
        <v>11070</v>
      </c>
      <c r="F92" s="69"/>
      <c r="G92" s="69" t="s">
        <v>11193</v>
      </c>
      <c r="H92" s="69"/>
      <c r="I92" s="74">
        <v>1600000</v>
      </c>
      <c r="J92" s="69"/>
      <c r="K92" s="69" t="s">
        <v>5368</v>
      </c>
      <c r="L92" s="75" t="s">
        <v>1063</v>
      </c>
      <c r="M92" s="75" t="s">
        <v>1063</v>
      </c>
      <c r="N92" s="75" t="s">
        <v>11194</v>
      </c>
      <c r="O92" s="75" t="s">
        <v>1063</v>
      </c>
      <c r="P92" s="69"/>
      <c r="Q92" s="126"/>
      <c r="R92" s="75"/>
      <c r="S92" s="69"/>
      <c r="T92" s="69"/>
      <c r="U92" s="69"/>
      <c r="V92" s="69"/>
      <c r="W92" s="69"/>
      <c r="X92" s="69"/>
      <c r="Y92" s="116"/>
      <c r="AA92" s="639">
        <f t="shared" si="2"/>
        <v>112000.00000000001</v>
      </c>
      <c r="AB92" s="74">
        <f t="shared" si="3"/>
        <v>1712000</v>
      </c>
    </row>
    <row r="93" spans="1:28" s="102" customFormat="1" x14ac:dyDescent="0.35">
      <c r="A93" s="69"/>
      <c r="B93" s="196" t="s">
        <v>11068</v>
      </c>
      <c r="C93" s="196" t="s">
        <v>222</v>
      </c>
      <c r="D93" s="196" t="s">
        <v>11069</v>
      </c>
      <c r="E93" s="196" t="s">
        <v>11070</v>
      </c>
      <c r="F93" s="69"/>
      <c r="G93" s="69" t="s">
        <v>11195</v>
      </c>
      <c r="H93" s="69"/>
      <c r="I93" s="74">
        <v>1600000</v>
      </c>
      <c r="J93" s="69"/>
      <c r="K93" s="69" t="s">
        <v>5368</v>
      </c>
      <c r="L93" s="75" t="s">
        <v>1765</v>
      </c>
      <c r="M93" s="75" t="s">
        <v>1063</v>
      </c>
      <c r="N93" s="75" t="s">
        <v>1063</v>
      </c>
      <c r="O93" s="75" t="s">
        <v>1063</v>
      </c>
      <c r="P93" s="69"/>
      <c r="Q93" s="126"/>
      <c r="R93" s="75"/>
      <c r="S93" s="69"/>
      <c r="T93" s="69"/>
      <c r="U93" s="69"/>
      <c r="V93" s="69"/>
      <c r="W93" s="69"/>
      <c r="X93" s="69"/>
      <c r="Y93" s="116"/>
      <c r="AA93" s="639">
        <f t="shared" si="2"/>
        <v>112000.00000000001</v>
      </c>
      <c r="AB93" s="74">
        <f t="shared" si="3"/>
        <v>1712000</v>
      </c>
    </row>
    <row r="94" spans="1:28" x14ac:dyDescent="0.35">
      <c r="A94" s="76"/>
      <c r="B94" s="196" t="s">
        <v>11068</v>
      </c>
      <c r="C94" s="196" t="s">
        <v>222</v>
      </c>
      <c r="D94" s="196" t="s">
        <v>11069</v>
      </c>
      <c r="E94" s="196" t="s">
        <v>11070</v>
      </c>
      <c r="F94" s="76"/>
      <c r="G94" s="76" t="s">
        <v>11196</v>
      </c>
      <c r="H94" s="76"/>
      <c r="I94" s="74">
        <v>1600000</v>
      </c>
      <c r="J94" s="76"/>
      <c r="K94" s="76" t="s">
        <v>5368</v>
      </c>
      <c r="L94" s="117" t="s">
        <v>1765</v>
      </c>
      <c r="M94" s="75" t="s">
        <v>1063</v>
      </c>
      <c r="N94" s="75" t="s">
        <v>1063</v>
      </c>
      <c r="O94" s="75" t="s">
        <v>1063</v>
      </c>
      <c r="P94" s="76"/>
      <c r="Q94" s="122"/>
      <c r="R94" s="119"/>
      <c r="S94" s="76"/>
      <c r="T94" s="76"/>
      <c r="U94" s="76"/>
      <c r="V94" s="76"/>
      <c r="W94" s="76"/>
      <c r="X94" s="76"/>
      <c r="Y94" s="121"/>
      <c r="AA94" s="639">
        <f t="shared" si="2"/>
        <v>112000.00000000001</v>
      </c>
      <c r="AB94" s="74">
        <f t="shared" si="3"/>
        <v>1712000</v>
      </c>
    </row>
    <row r="95" spans="1:28" x14ac:dyDescent="0.35">
      <c r="A95" s="76"/>
      <c r="B95" s="196"/>
      <c r="C95" s="196"/>
      <c r="D95" s="196"/>
      <c r="E95" s="196"/>
      <c r="F95" s="76"/>
      <c r="G95" s="123" t="s">
        <v>994</v>
      </c>
      <c r="H95" s="123"/>
      <c r="I95" s="87">
        <f>SUM(I92:I94)</f>
        <v>4800000</v>
      </c>
      <c r="J95" s="76"/>
      <c r="K95" s="76"/>
      <c r="L95" s="117"/>
      <c r="M95" s="75"/>
      <c r="N95" s="75"/>
      <c r="O95" s="75"/>
      <c r="P95" s="76"/>
      <c r="Q95" s="122"/>
      <c r="R95" s="119"/>
      <c r="S95" s="76"/>
      <c r="T95" s="76"/>
      <c r="U95" s="76"/>
      <c r="V95" s="76"/>
      <c r="W95" s="76"/>
      <c r="X95" s="76"/>
      <c r="Y95" s="121"/>
      <c r="AA95" s="639">
        <f t="shared" si="2"/>
        <v>336000.00000000006</v>
      </c>
      <c r="AB95" s="87">
        <f t="shared" si="3"/>
        <v>5136000</v>
      </c>
    </row>
    <row r="96" spans="1:28" x14ac:dyDescent="0.35">
      <c r="A96" s="64"/>
      <c r="B96" s="64"/>
      <c r="C96" s="64"/>
      <c r="D96" s="64"/>
      <c r="E96" s="64"/>
      <c r="F96" s="64"/>
      <c r="G96" s="89" t="s">
        <v>11197</v>
      </c>
      <c r="H96" s="64"/>
      <c r="I96" s="67"/>
      <c r="J96" s="64"/>
      <c r="K96" s="64"/>
      <c r="L96" s="68"/>
      <c r="M96" s="68"/>
      <c r="N96" s="68"/>
      <c r="O96" s="68"/>
      <c r="P96" s="64"/>
      <c r="Q96" s="64"/>
      <c r="R96" s="68"/>
      <c r="S96" s="64"/>
      <c r="T96" s="64"/>
      <c r="U96" s="64"/>
      <c r="V96" s="64"/>
      <c r="W96" s="64"/>
      <c r="X96" s="64"/>
      <c r="Y96" s="115"/>
      <c r="AA96" s="639">
        <f t="shared" si="2"/>
        <v>0</v>
      </c>
      <c r="AB96" s="67">
        <f t="shared" si="3"/>
        <v>0</v>
      </c>
    </row>
    <row r="97" spans="1:28" x14ac:dyDescent="0.35">
      <c r="A97" s="69"/>
      <c r="B97" s="196" t="s">
        <v>11068</v>
      </c>
      <c r="C97" s="196" t="s">
        <v>222</v>
      </c>
      <c r="D97" s="196" t="s">
        <v>11069</v>
      </c>
      <c r="E97" s="196" t="s">
        <v>11070</v>
      </c>
      <c r="F97" s="196"/>
      <c r="G97" s="79" t="s">
        <v>11198</v>
      </c>
      <c r="H97" s="76"/>
      <c r="I97" s="118">
        <v>60000</v>
      </c>
      <c r="J97" s="76"/>
      <c r="K97" s="76" t="s">
        <v>1147</v>
      </c>
      <c r="L97" s="130" t="s">
        <v>4038</v>
      </c>
      <c r="M97" s="130" t="s">
        <v>4038</v>
      </c>
      <c r="N97" s="130" t="s">
        <v>4038</v>
      </c>
      <c r="O97" s="130" t="s">
        <v>4038</v>
      </c>
      <c r="P97" s="76"/>
      <c r="Q97" s="130" t="s">
        <v>4038</v>
      </c>
      <c r="R97" s="130" t="s">
        <v>4038</v>
      </c>
      <c r="S97" s="76"/>
      <c r="T97" s="76"/>
      <c r="U97" s="76"/>
      <c r="V97" s="76"/>
      <c r="W97" s="76"/>
      <c r="X97" s="76"/>
      <c r="Y97" s="121"/>
      <c r="AA97" s="639">
        <f t="shared" si="2"/>
        <v>4200</v>
      </c>
      <c r="AB97" s="118">
        <f t="shared" si="3"/>
        <v>64200</v>
      </c>
    </row>
    <row r="98" spans="1:28" x14ac:dyDescent="0.35">
      <c r="A98" s="69"/>
      <c r="B98" s="196" t="s">
        <v>11068</v>
      </c>
      <c r="C98" s="196" t="s">
        <v>222</v>
      </c>
      <c r="D98" s="196" t="s">
        <v>11069</v>
      </c>
      <c r="E98" s="196" t="s">
        <v>11070</v>
      </c>
      <c r="F98" s="196"/>
      <c r="G98" s="79" t="s">
        <v>11199</v>
      </c>
      <c r="H98" s="76"/>
      <c r="I98" s="118">
        <v>60000</v>
      </c>
      <c r="J98" s="76"/>
      <c r="K98" s="76" t="s">
        <v>2659</v>
      </c>
      <c r="L98" s="130" t="s">
        <v>4038</v>
      </c>
      <c r="M98" s="130" t="s">
        <v>4038</v>
      </c>
      <c r="N98" s="130" t="s">
        <v>4038</v>
      </c>
      <c r="O98" s="130" t="s">
        <v>4038</v>
      </c>
      <c r="P98" s="76"/>
      <c r="Q98" s="130" t="s">
        <v>4038</v>
      </c>
      <c r="R98" s="130" t="s">
        <v>4038</v>
      </c>
      <c r="S98" s="76"/>
      <c r="T98" s="76"/>
      <c r="U98" s="76"/>
      <c r="V98" s="76"/>
      <c r="W98" s="76"/>
      <c r="X98" s="76"/>
      <c r="Y98" s="121"/>
      <c r="AA98" s="639">
        <f t="shared" si="2"/>
        <v>4200</v>
      </c>
      <c r="AB98" s="118">
        <f t="shared" si="3"/>
        <v>64200</v>
      </c>
    </row>
    <row r="99" spans="1:28" x14ac:dyDescent="0.35">
      <c r="A99" s="69"/>
      <c r="B99" s="196" t="s">
        <v>11068</v>
      </c>
      <c r="C99" s="196" t="s">
        <v>222</v>
      </c>
      <c r="D99" s="196" t="s">
        <v>11069</v>
      </c>
      <c r="E99" s="196" t="s">
        <v>11070</v>
      </c>
      <c r="F99" s="196"/>
      <c r="G99" s="79" t="s">
        <v>11200</v>
      </c>
      <c r="H99" s="76"/>
      <c r="I99" s="118">
        <v>60000</v>
      </c>
      <c r="J99" s="76"/>
      <c r="K99" s="76" t="s">
        <v>1147</v>
      </c>
      <c r="L99" s="130" t="s">
        <v>4038</v>
      </c>
      <c r="M99" s="130" t="s">
        <v>4038</v>
      </c>
      <c r="N99" s="130" t="s">
        <v>4038</v>
      </c>
      <c r="O99" s="130" t="s">
        <v>4038</v>
      </c>
      <c r="P99" s="76"/>
      <c r="Q99" s="130" t="s">
        <v>4038</v>
      </c>
      <c r="R99" s="130" t="s">
        <v>4038</v>
      </c>
      <c r="S99" s="76"/>
      <c r="T99" s="76"/>
      <c r="U99" s="76"/>
      <c r="V99" s="76"/>
      <c r="W99" s="76"/>
      <c r="X99" s="76"/>
      <c r="Y99" s="121"/>
      <c r="AA99" s="639">
        <f t="shared" si="2"/>
        <v>4200</v>
      </c>
      <c r="AB99" s="118">
        <f t="shared" si="3"/>
        <v>64200</v>
      </c>
    </row>
    <row r="100" spans="1:28" x14ac:dyDescent="0.35">
      <c r="A100" s="69"/>
      <c r="B100" s="196" t="s">
        <v>11068</v>
      </c>
      <c r="C100" s="196" t="s">
        <v>222</v>
      </c>
      <c r="D100" s="196" t="s">
        <v>11069</v>
      </c>
      <c r="E100" s="196" t="s">
        <v>11070</v>
      </c>
      <c r="F100" s="196"/>
      <c r="G100" s="79" t="s">
        <v>11201</v>
      </c>
      <c r="H100" s="76"/>
      <c r="I100" s="118">
        <v>60000</v>
      </c>
      <c r="J100" s="76"/>
      <c r="K100" s="76" t="s">
        <v>2659</v>
      </c>
      <c r="L100" s="130" t="s">
        <v>4038</v>
      </c>
      <c r="M100" s="130" t="s">
        <v>4038</v>
      </c>
      <c r="N100" s="130" t="s">
        <v>4038</v>
      </c>
      <c r="O100" s="130" t="s">
        <v>4038</v>
      </c>
      <c r="P100" s="76"/>
      <c r="Q100" s="130" t="s">
        <v>4038</v>
      </c>
      <c r="R100" s="130" t="s">
        <v>4038</v>
      </c>
      <c r="S100" s="76"/>
      <c r="T100" s="76"/>
      <c r="U100" s="76"/>
      <c r="V100" s="76"/>
      <c r="W100" s="76"/>
      <c r="X100" s="76"/>
      <c r="Y100" s="121"/>
      <c r="AA100" s="639">
        <f t="shared" si="2"/>
        <v>4200</v>
      </c>
      <c r="AB100" s="118">
        <f t="shared" si="3"/>
        <v>64200</v>
      </c>
    </row>
    <row r="101" spans="1:28" x14ac:dyDescent="0.35">
      <c r="A101" s="69"/>
      <c r="B101" s="196" t="s">
        <v>11068</v>
      </c>
      <c r="C101" s="196" t="s">
        <v>222</v>
      </c>
      <c r="D101" s="196" t="s">
        <v>11069</v>
      </c>
      <c r="E101" s="196" t="s">
        <v>11070</v>
      </c>
      <c r="F101" s="196"/>
      <c r="G101" s="79" t="s">
        <v>11202</v>
      </c>
      <c r="H101" s="76"/>
      <c r="I101" s="118">
        <v>60000</v>
      </c>
      <c r="J101" s="76"/>
      <c r="K101" s="76" t="s">
        <v>1147</v>
      </c>
      <c r="L101" s="130" t="s">
        <v>4038</v>
      </c>
      <c r="M101" s="130" t="s">
        <v>4038</v>
      </c>
      <c r="N101" s="130" t="s">
        <v>4038</v>
      </c>
      <c r="O101" s="130" t="s">
        <v>4038</v>
      </c>
      <c r="P101" s="76"/>
      <c r="Q101" s="130" t="s">
        <v>4038</v>
      </c>
      <c r="R101" s="130" t="s">
        <v>4038</v>
      </c>
      <c r="S101" s="76"/>
      <c r="T101" s="76"/>
      <c r="U101" s="76"/>
      <c r="V101" s="76"/>
      <c r="W101" s="76"/>
      <c r="X101" s="76"/>
      <c r="Y101" s="121"/>
      <c r="AA101" s="639">
        <f t="shared" si="2"/>
        <v>4200</v>
      </c>
      <c r="AB101" s="118">
        <f t="shared" si="3"/>
        <v>64200</v>
      </c>
    </row>
    <row r="102" spans="1:28" x14ac:dyDescent="0.35">
      <c r="A102" s="69"/>
      <c r="B102" s="196" t="s">
        <v>11068</v>
      </c>
      <c r="C102" s="196" t="s">
        <v>222</v>
      </c>
      <c r="D102" s="196" t="s">
        <v>11069</v>
      </c>
      <c r="E102" s="196" t="s">
        <v>11070</v>
      </c>
      <c r="F102" s="196"/>
      <c r="G102" s="79" t="s">
        <v>11203</v>
      </c>
      <c r="H102" s="76"/>
      <c r="I102" s="118">
        <v>60000</v>
      </c>
      <c r="J102" s="76"/>
      <c r="K102" s="76" t="s">
        <v>2659</v>
      </c>
      <c r="L102" s="130" t="s">
        <v>4038</v>
      </c>
      <c r="M102" s="130" t="s">
        <v>4038</v>
      </c>
      <c r="N102" s="130" t="s">
        <v>4038</v>
      </c>
      <c r="O102" s="130" t="s">
        <v>4038</v>
      </c>
      <c r="P102" s="76"/>
      <c r="Q102" s="130" t="s">
        <v>4038</v>
      </c>
      <c r="R102" s="130" t="s">
        <v>4038</v>
      </c>
      <c r="S102" s="76"/>
      <c r="T102" s="76"/>
      <c r="U102" s="76"/>
      <c r="V102" s="76"/>
      <c r="W102" s="76"/>
      <c r="X102" s="76"/>
      <c r="Y102" s="121"/>
      <c r="AA102" s="639">
        <f t="shared" si="2"/>
        <v>4200</v>
      </c>
      <c r="AB102" s="118">
        <f t="shared" si="3"/>
        <v>64200</v>
      </c>
    </row>
    <row r="103" spans="1:28" x14ac:dyDescent="0.35">
      <c r="A103" s="69"/>
      <c r="B103" s="196" t="s">
        <v>11068</v>
      </c>
      <c r="C103" s="196" t="s">
        <v>222</v>
      </c>
      <c r="D103" s="196" t="s">
        <v>11069</v>
      </c>
      <c r="E103" s="196" t="s">
        <v>11070</v>
      </c>
      <c r="F103" s="196"/>
      <c r="G103" s="79" t="s">
        <v>11204</v>
      </c>
      <c r="H103" s="76"/>
      <c r="I103" s="118">
        <v>60000</v>
      </c>
      <c r="J103" s="76"/>
      <c r="K103" s="76" t="s">
        <v>1147</v>
      </c>
      <c r="L103" s="130" t="s">
        <v>4038</v>
      </c>
      <c r="M103" s="130" t="s">
        <v>4038</v>
      </c>
      <c r="N103" s="130" t="s">
        <v>4038</v>
      </c>
      <c r="O103" s="130" t="s">
        <v>4038</v>
      </c>
      <c r="P103" s="76"/>
      <c r="Q103" s="130" t="s">
        <v>4038</v>
      </c>
      <c r="R103" s="130" t="s">
        <v>4038</v>
      </c>
      <c r="S103" s="76"/>
      <c r="T103" s="76"/>
      <c r="U103" s="76"/>
      <c r="V103" s="76"/>
      <c r="W103" s="76"/>
      <c r="X103" s="76"/>
      <c r="Y103" s="121"/>
      <c r="AA103" s="639">
        <f t="shared" si="2"/>
        <v>4200</v>
      </c>
      <c r="AB103" s="118">
        <f t="shared" si="3"/>
        <v>64200</v>
      </c>
    </row>
    <row r="104" spans="1:28" x14ac:dyDescent="0.35">
      <c r="A104" s="69"/>
      <c r="B104" s="196" t="s">
        <v>11068</v>
      </c>
      <c r="C104" s="196" t="s">
        <v>222</v>
      </c>
      <c r="D104" s="196" t="s">
        <v>11069</v>
      </c>
      <c r="E104" s="196" t="s">
        <v>11070</v>
      </c>
      <c r="F104" s="196"/>
      <c r="G104" s="79" t="s">
        <v>11205</v>
      </c>
      <c r="H104" s="76"/>
      <c r="I104" s="118">
        <v>60000</v>
      </c>
      <c r="J104" s="76"/>
      <c r="K104" s="76" t="s">
        <v>2659</v>
      </c>
      <c r="L104" s="130" t="s">
        <v>4038</v>
      </c>
      <c r="M104" s="130" t="s">
        <v>4038</v>
      </c>
      <c r="N104" s="130" t="s">
        <v>4038</v>
      </c>
      <c r="O104" s="130" t="s">
        <v>4038</v>
      </c>
      <c r="P104" s="76"/>
      <c r="Q104" s="130" t="s">
        <v>4038</v>
      </c>
      <c r="R104" s="130" t="s">
        <v>4038</v>
      </c>
      <c r="S104" s="76"/>
      <c r="T104" s="76"/>
      <c r="U104" s="76"/>
      <c r="V104" s="76"/>
      <c r="W104" s="76"/>
      <c r="X104" s="76"/>
      <c r="Y104" s="121"/>
      <c r="AA104" s="639">
        <f t="shared" si="2"/>
        <v>4200</v>
      </c>
      <c r="AB104" s="118">
        <f t="shared" si="3"/>
        <v>64200</v>
      </c>
    </row>
    <row r="105" spans="1:28" x14ac:dyDescent="0.35">
      <c r="A105" s="69"/>
      <c r="B105" s="196" t="s">
        <v>11068</v>
      </c>
      <c r="C105" s="196" t="s">
        <v>222</v>
      </c>
      <c r="D105" s="196" t="s">
        <v>11069</v>
      </c>
      <c r="E105" s="196" t="s">
        <v>11070</v>
      </c>
      <c r="F105" s="196"/>
      <c r="G105" s="79" t="s">
        <v>11206</v>
      </c>
      <c r="H105" s="76"/>
      <c r="I105" s="118">
        <v>60000</v>
      </c>
      <c r="J105" s="76"/>
      <c r="K105" s="76" t="s">
        <v>2659</v>
      </c>
      <c r="L105" s="130" t="s">
        <v>4038</v>
      </c>
      <c r="M105" s="130" t="s">
        <v>4038</v>
      </c>
      <c r="N105" s="130" t="s">
        <v>4038</v>
      </c>
      <c r="O105" s="130" t="s">
        <v>4038</v>
      </c>
      <c r="P105" s="76"/>
      <c r="Q105" s="130" t="s">
        <v>4038</v>
      </c>
      <c r="R105" s="130" t="s">
        <v>4038</v>
      </c>
      <c r="S105" s="76"/>
      <c r="T105" s="76"/>
      <c r="U105" s="76"/>
      <c r="V105" s="76"/>
      <c r="W105" s="76"/>
      <c r="X105" s="76"/>
      <c r="Y105" s="121"/>
      <c r="AA105" s="639">
        <f t="shared" si="2"/>
        <v>4200</v>
      </c>
      <c r="AB105" s="118">
        <f t="shared" si="3"/>
        <v>64200</v>
      </c>
    </row>
    <row r="106" spans="1:28" x14ac:dyDescent="0.35">
      <c r="A106" s="69"/>
      <c r="B106" s="196" t="s">
        <v>11068</v>
      </c>
      <c r="C106" s="196" t="s">
        <v>222</v>
      </c>
      <c r="D106" s="196" t="s">
        <v>11069</v>
      </c>
      <c r="E106" s="196" t="s">
        <v>11070</v>
      </c>
      <c r="F106" s="196"/>
      <c r="G106" s="79" t="s">
        <v>11207</v>
      </c>
      <c r="H106" s="76"/>
      <c r="I106" s="118">
        <v>60000</v>
      </c>
      <c r="J106" s="76"/>
      <c r="K106" s="76" t="s">
        <v>2659</v>
      </c>
      <c r="L106" s="130" t="s">
        <v>4038</v>
      </c>
      <c r="M106" s="130" t="s">
        <v>4038</v>
      </c>
      <c r="N106" s="130" t="s">
        <v>4038</v>
      </c>
      <c r="O106" s="130" t="s">
        <v>4038</v>
      </c>
      <c r="P106" s="76"/>
      <c r="Q106" s="130" t="s">
        <v>4038</v>
      </c>
      <c r="R106" s="130" t="s">
        <v>4038</v>
      </c>
      <c r="S106" s="76"/>
      <c r="T106" s="76"/>
      <c r="U106" s="76"/>
      <c r="V106" s="76"/>
      <c r="W106" s="76"/>
      <c r="X106" s="76"/>
      <c r="Y106" s="121"/>
      <c r="AA106" s="639">
        <f t="shared" si="2"/>
        <v>4200</v>
      </c>
      <c r="AB106" s="118">
        <f t="shared" si="3"/>
        <v>64200</v>
      </c>
    </row>
    <row r="107" spans="1:28" x14ac:dyDescent="0.35">
      <c r="A107" s="69"/>
      <c r="B107" s="196" t="s">
        <v>11068</v>
      </c>
      <c r="C107" s="196" t="s">
        <v>222</v>
      </c>
      <c r="D107" s="196" t="s">
        <v>11069</v>
      </c>
      <c r="E107" s="196" t="s">
        <v>11070</v>
      </c>
      <c r="F107" s="196"/>
      <c r="G107" s="79" t="s">
        <v>11208</v>
      </c>
      <c r="H107" s="76"/>
      <c r="I107" s="118">
        <v>60000</v>
      </c>
      <c r="J107" s="76"/>
      <c r="K107" s="76" t="s">
        <v>2659</v>
      </c>
      <c r="L107" s="130" t="s">
        <v>4038</v>
      </c>
      <c r="M107" s="130" t="s">
        <v>4038</v>
      </c>
      <c r="N107" s="130" t="s">
        <v>4038</v>
      </c>
      <c r="O107" s="130" t="s">
        <v>4038</v>
      </c>
      <c r="P107" s="76"/>
      <c r="Q107" s="130" t="s">
        <v>4038</v>
      </c>
      <c r="R107" s="130" t="s">
        <v>4038</v>
      </c>
      <c r="S107" s="76"/>
      <c r="T107" s="76"/>
      <c r="U107" s="76"/>
      <c r="V107" s="76"/>
      <c r="W107" s="76"/>
      <c r="X107" s="76"/>
      <c r="Y107" s="121"/>
      <c r="AA107" s="639">
        <f t="shared" si="2"/>
        <v>4200</v>
      </c>
      <c r="AB107" s="118">
        <f t="shared" si="3"/>
        <v>64200</v>
      </c>
    </row>
    <row r="108" spans="1:28" x14ac:dyDescent="0.35">
      <c r="A108" s="69"/>
      <c r="B108" s="196" t="s">
        <v>11068</v>
      </c>
      <c r="C108" s="196" t="s">
        <v>222</v>
      </c>
      <c r="D108" s="196" t="s">
        <v>11069</v>
      </c>
      <c r="E108" s="196" t="s">
        <v>11070</v>
      </c>
      <c r="F108" s="196"/>
      <c r="G108" s="79" t="s">
        <v>11209</v>
      </c>
      <c r="H108" s="76"/>
      <c r="I108" s="118">
        <v>60000</v>
      </c>
      <c r="J108" s="76"/>
      <c r="K108" s="76" t="s">
        <v>2659</v>
      </c>
      <c r="L108" s="130" t="s">
        <v>4038</v>
      </c>
      <c r="M108" s="130" t="s">
        <v>4038</v>
      </c>
      <c r="N108" s="130" t="s">
        <v>4038</v>
      </c>
      <c r="O108" s="130" t="s">
        <v>4038</v>
      </c>
      <c r="P108" s="76"/>
      <c r="Q108" s="130" t="s">
        <v>4038</v>
      </c>
      <c r="R108" s="130" t="s">
        <v>4038</v>
      </c>
      <c r="S108" s="76"/>
      <c r="T108" s="76"/>
      <c r="U108" s="76"/>
      <c r="V108" s="76"/>
      <c r="W108" s="76"/>
      <c r="X108" s="76"/>
      <c r="Y108" s="121"/>
      <c r="AA108" s="639">
        <f t="shared" si="2"/>
        <v>4200</v>
      </c>
      <c r="AB108" s="118">
        <f t="shared" si="3"/>
        <v>64200</v>
      </c>
    </row>
    <row r="109" spans="1:28" x14ac:dyDescent="0.35">
      <c r="A109" s="69"/>
      <c r="B109" s="196" t="s">
        <v>11068</v>
      </c>
      <c r="C109" s="196" t="s">
        <v>222</v>
      </c>
      <c r="D109" s="196" t="s">
        <v>11069</v>
      </c>
      <c r="E109" s="196" t="s">
        <v>11070</v>
      </c>
      <c r="F109" s="196"/>
      <c r="G109" s="79" t="s">
        <v>11210</v>
      </c>
      <c r="H109" s="76"/>
      <c r="I109" s="118">
        <v>60000</v>
      </c>
      <c r="J109" s="76"/>
      <c r="K109" s="76" t="s">
        <v>2659</v>
      </c>
      <c r="L109" s="130" t="s">
        <v>4038</v>
      </c>
      <c r="M109" s="130" t="s">
        <v>4038</v>
      </c>
      <c r="N109" s="130" t="s">
        <v>4038</v>
      </c>
      <c r="O109" s="130" t="s">
        <v>4038</v>
      </c>
      <c r="P109" s="76"/>
      <c r="Q109" s="130" t="s">
        <v>4038</v>
      </c>
      <c r="R109" s="130" t="s">
        <v>4038</v>
      </c>
      <c r="S109" s="76"/>
      <c r="T109" s="76"/>
      <c r="U109" s="76"/>
      <c r="V109" s="76"/>
      <c r="W109" s="76"/>
      <c r="X109" s="76"/>
      <c r="Y109" s="121"/>
      <c r="AA109" s="639">
        <f t="shared" si="2"/>
        <v>4200</v>
      </c>
      <c r="AB109" s="118">
        <f t="shared" si="3"/>
        <v>64200</v>
      </c>
    </row>
    <row r="110" spans="1:28" x14ac:dyDescent="0.35">
      <c r="A110" s="69"/>
      <c r="B110" s="196" t="s">
        <v>11068</v>
      </c>
      <c r="C110" s="196" t="s">
        <v>222</v>
      </c>
      <c r="D110" s="196" t="s">
        <v>11069</v>
      </c>
      <c r="E110" s="196" t="s">
        <v>11070</v>
      </c>
      <c r="F110" s="196"/>
      <c r="G110" s="79" t="s">
        <v>11211</v>
      </c>
      <c r="H110" s="76"/>
      <c r="I110" s="118">
        <v>60000</v>
      </c>
      <c r="J110" s="76"/>
      <c r="K110" s="76" t="s">
        <v>2659</v>
      </c>
      <c r="L110" s="130" t="s">
        <v>4038</v>
      </c>
      <c r="M110" s="130" t="s">
        <v>4038</v>
      </c>
      <c r="N110" s="130" t="s">
        <v>4038</v>
      </c>
      <c r="O110" s="130" t="s">
        <v>4038</v>
      </c>
      <c r="P110" s="76"/>
      <c r="Q110" s="130" t="s">
        <v>4038</v>
      </c>
      <c r="R110" s="130" t="s">
        <v>4038</v>
      </c>
      <c r="S110" s="76"/>
      <c r="T110" s="76"/>
      <c r="U110" s="76"/>
      <c r="V110" s="76"/>
      <c r="W110" s="76"/>
      <c r="X110" s="76"/>
      <c r="Y110" s="121"/>
      <c r="AA110" s="639">
        <f t="shared" si="2"/>
        <v>4200</v>
      </c>
      <c r="AB110" s="118">
        <f t="shared" si="3"/>
        <v>64200</v>
      </c>
    </row>
    <row r="111" spans="1:28" x14ac:dyDescent="0.35">
      <c r="A111" s="69"/>
      <c r="B111" s="196" t="s">
        <v>11068</v>
      </c>
      <c r="C111" s="196" t="s">
        <v>222</v>
      </c>
      <c r="D111" s="196" t="s">
        <v>11069</v>
      </c>
      <c r="E111" s="196" t="s">
        <v>11070</v>
      </c>
      <c r="F111" s="196"/>
      <c r="G111" s="79" t="s">
        <v>11212</v>
      </c>
      <c r="H111" s="76"/>
      <c r="I111" s="118">
        <v>60000</v>
      </c>
      <c r="J111" s="76"/>
      <c r="K111" s="76" t="s">
        <v>2659</v>
      </c>
      <c r="L111" s="130" t="s">
        <v>4038</v>
      </c>
      <c r="M111" s="130" t="s">
        <v>4038</v>
      </c>
      <c r="N111" s="130" t="s">
        <v>4038</v>
      </c>
      <c r="O111" s="130" t="s">
        <v>4038</v>
      </c>
      <c r="P111" s="76"/>
      <c r="Q111" s="130" t="s">
        <v>4038</v>
      </c>
      <c r="R111" s="130" t="s">
        <v>4038</v>
      </c>
      <c r="S111" s="76"/>
      <c r="T111" s="76"/>
      <c r="U111" s="76"/>
      <c r="V111" s="76"/>
      <c r="W111" s="76"/>
      <c r="X111" s="76"/>
      <c r="Y111" s="121"/>
      <c r="AA111" s="639">
        <f t="shared" si="2"/>
        <v>4200</v>
      </c>
      <c r="AB111" s="118">
        <f t="shared" si="3"/>
        <v>64200</v>
      </c>
    </row>
    <row r="112" spans="1:28" x14ac:dyDescent="0.35">
      <c r="A112" s="69"/>
      <c r="B112" s="196" t="s">
        <v>11068</v>
      </c>
      <c r="C112" s="196" t="s">
        <v>222</v>
      </c>
      <c r="D112" s="196" t="s">
        <v>11069</v>
      </c>
      <c r="E112" s="196" t="s">
        <v>11070</v>
      </c>
      <c r="F112" s="196"/>
      <c r="G112" s="79" t="s">
        <v>11213</v>
      </c>
      <c r="H112" s="76"/>
      <c r="I112" s="118">
        <v>60000</v>
      </c>
      <c r="J112" s="76"/>
      <c r="K112" s="76" t="s">
        <v>2659</v>
      </c>
      <c r="L112" s="130" t="s">
        <v>4038</v>
      </c>
      <c r="M112" s="130" t="s">
        <v>4038</v>
      </c>
      <c r="N112" s="130" t="s">
        <v>4038</v>
      </c>
      <c r="O112" s="130" t="s">
        <v>4038</v>
      </c>
      <c r="P112" s="76"/>
      <c r="Q112" s="130" t="s">
        <v>4038</v>
      </c>
      <c r="R112" s="130" t="s">
        <v>4038</v>
      </c>
      <c r="S112" s="76"/>
      <c r="T112" s="76"/>
      <c r="U112" s="76"/>
      <c r="V112" s="76"/>
      <c r="W112" s="76"/>
      <c r="X112" s="76"/>
      <c r="Y112" s="121"/>
      <c r="AA112" s="639">
        <f t="shared" si="2"/>
        <v>4200</v>
      </c>
      <c r="AB112" s="118">
        <f t="shared" si="3"/>
        <v>64200</v>
      </c>
    </row>
    <row r="113" spans="1:28" x14ac:dyDescent="0.35">
      <c r="A113" s="69"/>
      <c r="B113" s="196" t="s">
        <v>11068</v>
      </c>
      <c r="C113" s="196" t="s">
        <v>222</v>
      </c>
      <c r="D113" s="196" t="s">
        <v>11069</v>
      </c>
      <c r="E113" s="196" t="s">
        <v>11070</v>
      </c>
      <c r="F113" s="196"/>
      <c r="G113" s="79" t="s">
        <v>11214</v>
      </c>
      <c r="H113" s="76"/>
      <c r="I113" s="118">
        <v>60000</v>
      </c>
      <c r="J113" s="76"/>
      <c r="K113" s="76" t="s">
        <v>2659</v>
      </c>
      <c r="L113" s="130" t="s">
        <v>4038</v>
      </c>
      <c r="M113" s="130" t="s">
        <v>4038</v>
      </c>
      <c r="N113" s="130" t="s">
        <v>4038</v>
      </c>
      <c r="O113" s="130" t="s">
        <v>4038</v>
      </c>
      <c r="P113" s="76"/>
      <c r="Q113" s="130" t="s">
        <v>4038</v>
      </c>
      <c r="R113" s="130" t="s">
        <v>4038</v>
      </c>
      <c r="S113" s="76"/>
      <c r="T113" s="76"/>
      <c r="U113" s="76"/>
      <c r="V113" s="76"/>
      <c r="W113" s="76"/>
      <c r="X113" s="76"/>
      <c r="Y113" s="121"/>
      <c r="AA113" s="639">
        <f t="shared" si="2"/>
        <v>4200</v>
      </c>
      <c r="AB113" s="118">
        <f t="shared" si="3"/>
        <v>64200</v>
      </c>
    </row>
    <row r="114" spans="1:28" x14ac:dyDescent="0.35">
      <c r="A114" s="69"/>
      <c r="B114" s="196" t="s">
        <v>11068</v>
      </c>
      <c r="C114" s="196" t="s">
        <v>222</v>
      </c>
      <c r="D114" s="196" t="s">
        <v>11069</v>
      </c>
      <c r="E114" s="196" t="s">
        <v>11070</v>
      </c>
      <c r="F114" s="196"/>
      <c r="G114" s="79" t="s">
        <v>11215</v>
      </c>
      <c r="H114" s="76"/>
      <c r="I114" s="118">
        <v>60000</v>
      </c>
      <c r="J114" s="76"/>
      <c r="K114" s="76" t="s">
        <v>2659</v>
      </c>
      <c r="L114" s="130" t="s">
        <v>4038</v>
      </c>
      <c r="M114" s="130" t="s">
        <v>4038</v>
      </c>
      <c r="N114" s="130" t="s">
        <v>4038</v>
      </c>
      <c r="O114" s="130" t="s">
        <v>4038</v>
      </c>
      <c r="P114" s="76"/>
      <c r="Q114" s="130" t="s">
        <v>4038</v>
      </c>
      <c r="R114" s="130" t="s">
        <v>4038</v>
      </c>
      <c r="S114" s="76"/>
      <c r="T114" s="76"/>
      <c r="U114" s="76"/>
      <c r="V114" s="76"/>
      <c r="W114" s="76"/>
      <c r="X114" s="76"/>
      <c r="Y114" s="121"/>
      <c r="AA114" s="639">
        <f t="shared" si="2"/>
        <v>4200</v>
      </c>
      <c r="AB114" s="118">
        <f t="shared" si="3"/>
        <v>64200</v>
      </c>
    </row>
    <row r="115" spans="1:28" x14ac:dyDescent="0.35">
      <c r="A115" s="69"/>
      <c r="B115" s="196" t="s">
        <v>11068</v>
      </c>
      <c r="C115" s="196" t="s">
        <v>222</v>
      </c>
      <c r="D115" s="196" t="s">
        <v>11069</v>
      </c>
      <c r="E115" s="196" t="s">
        <v>11070</v>
      </c>
      <c r="F115" s="196"/>
      <c r="G115" s="79" t="s">
        <v>11216</v>
      </c>
      <c r="H115" s="76"/>
      <c r="I115" s="118">
        <v>60000</v>
      </c>
      <c r="J115" s="76"/>
      <c r="K115" s="76" t="s">
        <v>2659</v>
      </c>
      <c r="L115" s="130" t="s">
        <v>4038</v>
      </c>
      <c r="M115" s="130" t="s">
        <v>4038</v>
      </c>
      <c r="N115" s="130" t="s">
        <v>4038</v>
      </c>
      <c r="O115" s="130" t="s">
        <v>4038</v>
      </c>
      <c r="P115" s="76"/>
      <c r="Q115" s="130" t="s">
        <v>4038</v>
      </c>
      <c r="R115" s="130" t="s">
        <v>4038</v>
      </c>
      <c r="S115" s="76"/>
      <c r="T115" s="76"/>
      <c r="U115" s="76"/>
      <c r="V115" s="76"/>
      <c r="W115" s="76"/>
      <c r="X115" s="76"/>
      <c r="Y115" s="121"/>
      <c r="AA115" s="639">
        <f t="shared" si="2"/>
        <v>4200</v>
      </c>
      <c r="AB115" s="118">
        <f t="shared" si="3"/>
        <v>64200</v>
      </c>
    </row>
    <row r="116" spans="1:28" x14ac:dyDescent="0.35">
      <c r="A116" s="69"/>
      <c r="B116" s="196" t="s">
        <v>11068</v>
      </c>
      <c r="C116" s="196" t="s">
        <v>222</v>
      </c>
      <c r="D116" s="196" t="s">
        <v>11069</v>
      </c>
      <c r="E116" s="196" t="s">
        <v>11070</v>
      </c>
      <c r="F116" s="196"/>
      <c r="G116" s="79" t="s">
        <v>11217</v>
      </c>
      <c r="H116" s="76"/>
      <c r="I116" s="118">
        <v>60000</v>
      </c>
      <c r="J116" s="76"/>
      <c r="K116" s="76" t="s">
        <v>2659</v>
      </c>
      <c r="L116" s="130" t="s">
        <v>4038</v>
      </c>
      <c r="M116" s="130" t="s">
        <v>4038</v>
      </c>
      <c r="N116" s="130" t="s">
        <v>4038</v>
      </c>
      <c r="O116" s="130" t="s">
        <v>4038</v>
      </c>
      <c r="P116" s="76"/>
      <c r="Q116" s="130" t="s">
        <v>4038</v>
      </c>
      <c r="R116" s="130" t="s">
        <v>4038</v>
      </c>
      <c r="S116" s="76"/>
      <c r="T116" s="76"/>
      <c r="U116" s="76"/>
      <c r="V116" s="76"/>
      <c r="W116" s="76"/>
      <c r="X116" s="76"/>
      <c r="Y116" s="121"/>
      <c r="AA116" s="639">
        <f t="shared" si="2"/>
        <v>4200</v>
      </c>
      <c r="AB116" s="118">
        <f t="shared" si="3"/>
        <v>64200</v>
      </c>
    </row>
    <row r="117" spans="1:28" x14ac:dyDescent="0.35">
      <c r="A117" s="69"/>
      <c r="B117" s="196" t="s">
        <v>11068</v>
      </c>
      <c r="C117" s="196" t="s">
        <v>222</v>
      </c>
      <c r="D117" s="196" t="s">
        <v>11069</v>
      </c>
      <c r="E117" s="196" t="s">
        <v>11070</v>
      </c>
      <c r="F117" s="196"/>
      <c r="G117" s="79" t="s">
        <v>11218</v>
      </c>
      <c r="H117" s="76"/>
      <c r="I117" s="118">
        <v>60000</v>
      </c>
      <c r="J117" s="76"/>
      <c r="K117" s="76" t="s">
        <v>2659</v>
      </c>
      <c r="L117" s="130" t="s">
        <v>4038</v>
      </c>
      <c r="M117" s="130" t="s">
        <v>4038</v>
      </c>
      <c r="N117" s="130" t="s">
        <v>4038</v>
      </c>
      <c r="O117" s="130" t="s">
        <v>4038</v>
      </c>
      <c r="P117" s="76"/>
      <c r="Q117" s="130" t="s">
        <v>4038</v>
      </c>
      <c r="R117" s="130" t="s">
        <v>4038</v>
      </c>
      <c r="S117" s="76"/>
      <c r="T117" s="76"/>
      <c r="U117" s="76"/>
      <c r="V117" s="76"/>
      <c r="W117" s="76"/>
      <c r="X117" s="76"/>
      <c r="Y117" s="121"/>
      <c r="AA117" s="639">
        <f t="shared" si="2"/>
        <v>4200</v>
      </c>
      <c r="AB117" s="118">
        <f t="shared" si="3"/>
        <v>64200</v>
      </c>
    </row>
    <row r="118" spans="1:28" x14ac:dyDescent="0.35">
      <c r="A118" s="69"/>
      <c r="B118" s="196" t="s">
        <v>11068</v>
      </c>
      <c r="C118" s="196" t="s">
        <v>222</v>
      </c>
      <c r="D118" s="196" t="s">
        <v>11069</v>
      </c>
      <c r="E118" s="196" t="s">
        <v>11070</v>
      </c>
      <c r="F118" s="196"/>
      <c r="G118" s="79" t="s">
        <v>11219</v>
      </c>
      <c r="H118" s="76"/>
      <c r="I118" s="118">
        <v>60000</v>
      </c>
      <c r="J118" s="76"/>
      <c r="K118" s="76" t="s">
        <v>2659</v>
      </c>
      <c r="L118" s="130" t="s">
        <v>4038</v>
      </c>
      <c r="M118" s="130" t="s">
        <v>4038</v>
      </c>
      <c r="N118" s="130" t="s">
        <v>4038</v>
      </c>
      <c r="O118" s="130" t="s">
        <v>4038</v>
      </c>
      <c r="P118" s="76"/>
      <c r="Q118" s="130" t="s">
        <v>4038</v>
      </c>
      <c r="R118" s="130" t="s">
        <v>4038</v>
      </c>
      <c r="S118" s="76"/>
      <c r="T118" s="76"/>
      <c r="U118" s="76"/>
      <c r="V118" s="76"/>
      <c r="W118" s="76"/>
      <c r="X118" s="76"/>
      <c r="Y118" s="121"/>
      <c r="AA118" s="639">
        <f t="shared" si="2"/>
        <v>4200</v>
      </c>
      <c r="AB118" s="118">
        <f t="shared" si="3"/>
        <v>64200</v>
      </c>
    </row>
    <row r="119" spans="1:28" x14ac:dyDescent="0.35">
      <c r="A119" s="69"/>
      <c r="B119" s="196"/>
      <c r="C119" s="196"/>
      <c r="D119" s="196"/>
      <c r="E119" s="196"/>
      <c r="F119" s="196"/>
      <c r="G119" s="93" t="s">
        <v>994</v>
      </c>
      <c r="H119" s="123"/>
      <c r="I119" s="124">
        <f>SUM(I97:I118)</f>
        <v>1320000</v>
      </c>
      <c r="J119" s="76"/>
      <c r="K119" s="76"/>
      <c r="L119" s="130"/>
      <c r="M119" s="130"/>
      <c r="N119" s="130"/>
      <c r="O119" s="130"/>
      <c r="P119" s="76"/>
      <c r="Q119" s="130"/>
      <c r="R119" s="130"/>
      <c r="S119" s="76"/>
      <c r="T119" s="76"/>
      <c r="U119" s="76"/>
      <c r="V119" s="76"/>
      <c r="W119" s="76"/>
      <c r="X119" s="76"/>
      <c r="Y119" s="121"/>
      <c r="AA119" s="639">
        <f t="shared" si="2"/>
        <v>92400.000000000015</v>
      </c>
      <c r="AB119" s="124">
        <f t="shared" si="3"/>
        <v>1412400</v>
      </c>
    </row>
    <row r="120" spans="1:28" s="181" customFormat="1" x14ac:dyDescent="0.35">
      <c r="A120" s="64"/>
      <c r="B120" s="64"/>
      <c r="C120" s="64"/>
      <c r="D120" s="64"/>
      <c r="E120" s="64"/>
      <c r="F120" s="64"/>
      <c r="G120" s="96" t="s">
        <v>11220</v>
      </c>
      <c r="H120" s="64"/>
      <c r="I120" s="67"/>
      <c r="J120" s="64"/>
      <c r="K120" s="64"/>
      <c r="L120" s="68"/>
      <c r="M120" s="68"/>
      <c r="N120" s="68"/>
      <c r="O120" s="68"/>
      <c r="P120" s="64"/>
      <c r="Q120" s="64"/>
      <c r="R120" s="68"/>
      <c r="S120" s="64"/>
      <c r="T120" s="64"/>
      <c r="U120" s="64"/>
      <c r="V120" s="64"/>
      <c r="W120" s="64"/>
      <c r="X120" s="64"/>
      <c r="Y120" s="115"/>
      <c r="AA120" s="639">
        <f t="shared" si="2"/>
        <v>0</v>
      </c>
      <c r="AB120" s="67">
        <f t="shared" si="3"/>
        <v>0</v>
      </c>
    </row>
    <row r="121" spans="1:28" x14ac:dyDescent="0.35">
      <c r="A121" s="69"/>
      <c r="B121" s="196" t="s">
        <v>11068</v>
      </c>
      <c r="C121" s="196" t="s">
        <v>222</v>
      </c>
      <c r="D121" s="196" t="s">
        <v>11069</v>
      </c>
      <c r="E121" s="196" t="s">
        <v>11070</v>
      </c>
      <c r="F121" s="196"/>
      <c r="G121" s="79" t="s">
        <v>11221</v>
      </c>
      <c r="H121" s="76"/>
      <c r="I121" s="118">
        <v>45000</v>
      </c>
      <c r="J121" s="76"/>
      <c r="K121" s="76" t="s">
        <v>11072</v>
      </c>
      <c r="L121" s="130" t="s">
        <v>11072</v>
      </c>
      <c r="M121" s="130" t="s">
        <v>11072</v>
      </c>
      <c r="N121" s="130" t="s">
        <v>11072</v>
      </c>
      <c r="O121" s="130" t="s">
        <v>11072</v>
      </c>
      <c r="P121" s="76"/>
      <c r="Q121" s="130" t="s">
        <v>11072</v>
      </c>
      <c r="R121" s="130" t="s">
        <v>11072</v>
      </c>
      <c r="S121" s="76"/>
      <c r="T121" s="76"/>
      <c r="U121" s="76"/>
      <c r="V121" s="76"/>
      <c r="W121" s="76"/>
      <c r="X121" s="76"/>
      <c r="Y121" s="121"/>
      <c r="AA121" s="639">
        <f t="shared" si="2"/>
        <v>3150.0000000000005</v>
      </c>
      <c r="AB121" s="118">
        <f t="shared" si="3"/>
        <v>48150</v>
      </c>
    </row>
    <row r="122" spans="1:28" x14ac:dyDescent="0.35">
      <c r="A122" s="69"/>
      <c r="B122" s="196" t="s">
        <v>11068</v>
      </c>
      <c r="C122" s="196" t="s">
        <v>222</v>
      </c>
      <c r="D122" s="196" t="s">
        <v>11069</v>
      </c>
      <c r="E122" s="196" t="s">
        <v>11070</v>
      </c>
      <c r="F122" s="196"/>
      <c r="G122" s="79" t="s">
        <v>11222</v>
      </c>
      <c r="H122" s="76"/>
      <c r="I122" s="118">
        <v>45000</v>
      </c>
      <c r="J122" s="76"/>
      <c r="K122" s="76" t="s">
        <v>11072</v>
      </c>
      <c r="L122" s="130" t="s">
        <v>11072</v>
      </c>
      <c r="M122" s="130" t="s">
        <v>11072</v>
      </c>
      <c r="N122" s="130" t="s">
        <v>11072</v>
      </c>
      <c r="O122" s="130" t="s">
        <v>11072</v>
      </c>
      <c r="P122" s="76"/>
      <c r="Q122" s="130" t="s">
        <v>11072</v>
      </c>
      <c r="R122" s="130" t="s">
        <v>11072</v>
      </c>
      <c r="S122" s="76"/>
      <c r="T122" s="76"/>
      <c r="U122" s="76"/>
      <c r="V122" s="76"/>
      <c r="W122" s="76"/>
      <c r="X122" s="76"/>
      <c r="Y122" s="121"/>
      <c r="AA122" s="639">
        <f t="shared" si="2"/>
        <v>3150.0000000000005</v>
      </c>
      <c r="AB122" s="118">
        <f t="shared" si="3"/>
        <v>48150</v>
      </c>
    </row>
    <row r="123" spans="1:28" x14ac:dyDescent="0.35">
      <c r="A123" s="69"/>
      <c r="B123" s="196" t="s">
        <v>11068</v>
      </c>
      <c r="C123" s="196" t="s">
        <v>222</v>
      </c>
      <c r="D123" s="196" t="s">
        <v>11069</v>
      </c>
      <c r="E123" s="196" t="s">
        <v>11070</v>
      </c>
      <c r="F123" s="196"/>
      <c r="G123" s="79" t="s">
        <v>11223</v>
      </c>
      <c r="H123" s="76"/>
      <c r="I123" s="118">
        <v>45000</v>
      </c>
      <c r="J123" s="76"/>
      <c r="K123" s="76" t="s">
        <v>11072</v>
      </c>
      <c r="L123" s="130" t="s">
        <v>11072</v>
      </c>
      <c r="M123" s="130" t="s">
        <v>11072</v>
      </c>
      <c r="N123" s="130" t="s">
        <v>11072</v>
      </c>
      <c r="O123" s="130" t="s">
        <v>11072</v>
      </c>
      <c r="P123" s="76"/>
      <c r="Q123" s="130" t="s">
        <v>11072</v>
      </c>
      <c r="R123" s="130" t="s">
        <v>11072</v>
      </c>
      <c r="S123" s="76"/>
      <c r="T123" s="76"/>
      <c r="U123" s="76"/>
      <c r="V123" s="76"/>
      <c r="W123" s="76"/>
      <c r="X123" s="76"/>
      <c r="Y123" s="121"/>
      <c r="AA123" s="639">
        <f t="shared" si="2"/>
        <v>3150.0000000000005</v>
      </c>
      <c r="AB123" s="118">
        <f t="shared" si="3"/>
        <v>48150</v>
      </c>
    </row>
    <row r="124" spans="1:28" x14ac:dyDescent="0.35">
      <c r="A124" s="69"/>
      <c r="B124" s="196" t="s">
        <v>11068</v>
      </c>
      <c r="C124" s="196" t="s">
        <v>222</v>
      </c>
      <c r="D124" s="196" t="s">
        <v>11069</v>
      </c>
      <c r="E124" s="196" t="s">
        <v>11070</v>
      </c>
      <c r="F124" s="196"/>
      <c r="G124" s="79" t="s">
        <v>11224</v>
      </c>
      <c r="H124" s="76"/>
      <c r="I124" s="118">
        <v>45000</v>
      </c>
      <c r="J124" s="76"/>
      <c r="K124" s="76" t="s">
        <v>11072</v>
      </c>
      <c r="L124" s="130" t="s">
        <v>11072</v>
      </c>
      <c r="M124" s="130" t="s">
        <v>11072</v>
      </c>
      <c r="N124" s="130" t="s">
        <v>11072</v>
      </c>
      <c r="O124" s="130" t="s">
        <v>11072</v>
      </c>
      <c r="P124" s="76"/>
      <c r="Q124" s="130" t="s">
        <v>11072</v>
      </c>
      <c r="R124" s="130" t="s">
        <v>11072</v>
      </c>
      <c r="S124" s="76"/>
      <c r="T124" s="76"/>
      <c r="U124" s="76"/>
      <c r="V124" s="76"/>
      <c r="W124" s="76"/>
      <c r="X124" s="76"/>
      <c r="Y124" s="121"/>
      <c r="AA124" s="639">
        <f t="shared" si="2"/>
        <v>3150.0000000000005</v>
      </c>
      <c r="AB124" s="118">
        <f t="shared" si="3"/>
        <v>48150</v>
      </c>
    </row>
    <row r="125" spans="1:28" x14ac:dyDescent="0.35">
      <c r="A125" s="69"/>
      <c r="B125" s="196" t="s">
        <v>11068</v>
      </c>
      <c r="C125" s="196" t="s">
        <v>222</v>
      </c>
      <c r="D125" s="196" t="s">
        <v>11069</v>
      </c>
      <c r="E125" s="196" t="s">
        <v>11070</v>
      </c>
      <c r="F125" s="196"/>
      <c r="G125" s="79" t="s">
        <v>11225</v>
      </c>
      <c r="H125" s="76"/>
      <c r="I125" s="118">
        <v>45000</v>
      </c>
      <c r="J125" s="76"/>
      <c r="K125" s="76" t="s">
        <v>11072</v>
      </c>
      <c r="L125" s="130" t="s">
        <v>11072</v>
      </c>
      <c r="M125" s="130" t="s">
        <v>11072</v>
      </c>
      <c r="N125" s="130" t="s">
        <v>11072</v>
      </c>
      <c r="O125" s="130" t="s">
        <v>11072</v>
      </c>
      <c r="P125" s="76"/>
      <c r="Q125" s="130" t="s">
        <v>11072</v>
      </c>
      <c r="R125" s="130" t="s">
        <v>11072</v>
      </c>
      <c r="S125" s="76"/>
      <c r="T125" s="76"/>
      <c r="U125" s="76"/>
      <c r="V125" s="76"/>
      <c r="W125" s="76"/>
      <c r="X125" s="76"/>
      <c r="Y125" s="121"/>
      <c r="AA125" s="639">
        <f t="shared" si="2"/>
        <v>3150.0000000000005</v>
      </c>
      <c r="AB125" s="118">
        <f t="shared" si="3"/>
        <v>48150</v>
      </c>
    </row>
    <row r="126" spans="1:28" x14ac:dyDescent="0.35">
      <c r="A126" s="69"/>
      <c r="B126" s="196" t="s">
        <v>11068</v>
      </c>
      <c r="C126" s="196" t="s">
        <v>222</v>
      </c>
      <c r="D126" s="196" t="s">
        <v>11069</v>
      </c>
      <c r="E126" s="196" t="s">
        <v>11070</v>
      </c>
      <c r="F126" s="196"/>
      <c r="G126" s="79" t="s">
        <v>11226</v>
      </c>
      <c r="H126" s="76"/>
      <c r="I126" s="118">
        <v>45000</v>
      </c>
      <c r="J126" s="76"/>
      <c r="K126" s="76" t="s">
        <v>11072</v>
      </c>
      <c r="L126" s="130" t="s">
        <v>11072</v>
      </c>
      <c r="M126" s="130" t="s">
        <v>11072</v>
      </c>
      <c r="N126" s="130" t="s">
        <v>11072</v>
      </c>
      <c r="O126" s="130" t="s">
        <v>11072</v>
      </c>
      <c r="P126" s="76"/>
      <c r="Q126" s="130" t="s">
        <v>11072</v>
      </c>
      <c r="R126" s="130" t="s">
        <v>11072</v>
      </c>
      <c r="S126" s="76"/>
      <c r="T126" s="76"/>
      <c r="U126" s="76"/>
      <c r="V126" s="76"/>
      <c r="W126" s="76"/>
      <c r="X126" s="76"/>
      <c r="Y126" s="121"/>
      <c r="AA126" s="639">
        <f t="shared" si="2"/>
        <v>3150.0000000000005</v>
      </c>
      <c r="AB126" s="118">
        <f t="shared" si="3"/>
        <v>48150</v>
      </c>
    </row>
    <row r="127" spans="1:28" x14ac:dyDescent="0.35">
      <c r="A127" s="69"/>
      <c r="B127" s="196"/>
      <c r="C127" s="196"/>
      <c r="D127" s="196"/>
      <c r="E127" s="196"/>
      <c r="F127" s="196"/>
      <c r="G127" s="93" t="s">
        <v>994</v>
      </c>
      <c r="H127" s="123"/>
      <c r="I127" s="124">
        <f>SUM(I121:I126)</f>
        <v>270000</v>
      </c>
      <c r="J127" s="76"/>
      <c r="K127" s="76"/>
      <c r="L127" s="130"/>
      <c r="M127" s="130"/>
      <c r="N127" s="130"/>
      <c r="O127" s="130"/>
      <c r="P127" s="76"/>
      <c r="Q127" s="130"/>
      <c r="R127" s="130"/>
      <c r="S127" s="76"/>
      <c r="T127" s="76"/>
      <c r="U127" s="76"/>
      <c r="V127" s="76"/>
      <c r="W127" s="76"/>
      <c r="X127" s="76"/>
      <c r="Y127" s="121"/>
      <c r="AA127" s="639">
        <f t="shared" si="2"/>
        <v>18900</v>
      </c>
      <c r="AB127" s="124">
        <f t="shared" si="3"/>
        <v>288900</v>
      </c>
    </row>
    <row r="128" spans="1:28" s="181" customFormat="1" x14ac:dyDescent="0.35">
      <c r="A128" s="64"/>
      <c r="B128" s="64"/>
      <c r="C128" s="64"/>
      <c r="D128" s="64"/>
      <c r="E128" s="64"/>
      <c r="F128" s="64"/>
      <c r="G128" s="96" t="s">
        <v>11227</v>
      </c>
      <c r="H128" s="64"/>
      <c r="I128" s="67"/>
      <c r="J128" s="64"/>
      <c r="K128" s="64"/>
      <c r="L128" s="456"/>
      <c r="M128" s="68"/>
      <c r="N128" s="68"/>
      <c r="O128" s="68"/>
      <c r="P128" s="64"/>
      <c r="Q128" s="64"/>
      <c r="R128" s="68"/>
      <c r="S128" s="64"/>
      <c r="T128" s="64"/>
      <c r="U128" s="64"/>
      <c r="V128" s="64"/>
      <c r="W128" s="64"/>
      <c r="X128" s="64"/>
      <c r="Y128" s="115"/>
      <c r="AA128" s="639">
        <f t="shared" si="2"/>
        <v>0</v>
      </c>
      <c r="AB128" s="67">
        <f t="shared" si="3"/>
        <v>0</v>
      </c>
    </row>
    <row r="129" spans="1:28" x14ac:dyDescent="0.35">
      <c r="A129" s="76"/>
      <c r="B129" s="196" t="s">
        <v>11068</v>
      </c>
      <c r="C129" s="196" t="s">
        <v>222</v>
      </c>
      <c r="D129" s="196" t="s">
        <v>11069</v>
      </c>
      <c r="E129" s="196" t="s">
        <v>11070</v>
      </c>
      <c r="F129" s="196"/>
      <c r="G129" s="79" t="s">
        <v>11228</v>
      </c>
      <c r="H129" s="76"/>
      <c r="I129" s="118">
        <v>7200000</v>
      </c>
      <c r="J129" s="76"/>
      <c r="K129" s="76"/>
      <c r="L129" s="130"/>
      <c r="M129" s="119"/>
      <c r="N129" s="119"/>
      <c r="O129" s="119"/>
      <c r="P129" s="76"/>
      <c r="Q129" s="76"/>
      <c r="R129" s="119"/>
      <c r="S129" s="76"/>
      <c r="T129" s="76"/>
      <c r="U129" s="76"/>
      <c r="V129" s="76"/>
      <c r="W129" s="76"/>
      <c r="X129" s="76"/>
      <c r="Y129" s="121"/>
      <c r="AA129" s="639">
        <f t="shared" si="2"/>
        <v>504000.00000000006</v>
      </c>
      <c r="AB129" s="118">
        <f t="shared" si="3"/>
        <v>7704000</v>
      </c>
    </row>
    <row r="130" spans="1:28" x14ac:dyDescent="0.35">
      <c r="A130" s="76"/>
      <c r="B130" s="196"/>
      <c r="C130" s="196"/>
      <c r="D130" s="196"/>
      <c r="E130" s="196"/>
      <c r="F130" s="196"/>
      <c r="G130" s="93" t="s">
        <v>994</v>
      </c>
      <c r="H130" s="123"/>
      <c r="I130" s="124">
        <f>SUM(I129)</f>
        <v>7200000</v>
      </c>
      <c r="J130" s="76"/>
      <c r="K130" s="76"/>
      <c r="L130" s="130"/>
      <c r="M130" s="119"/>
      <c r="N130" s="119"/>
      <c r="O130" s="119"/>
      <c r="P130" s="76"/>
      <c r="Q130" s="76"/>
      <c r="R130" s="119"/>
      <c r="S130" s="76"/>
      <c r="T130" s="76"/>
      <c r="U130" s="76"/>
      <c r="V130" s="76"/>
      <c r="W130" s="76"/>
      <c r="X130" s="76"/>
      <c r="Y130" s="121"/>
      <c r="AA130" s="639">
        <f t="shared" si="2"/>
        <v>504000.00000000006</v>
      </c>
      <c r="AB130" s="124">
        <f t="shared" si="3"/>
        <v>7704000</v>
      </c>
    </row>
    <row r="131" spans="1:28" s="181" customFormat="1" x14ac:dyDescent="0.35">
      <c r="A131" s="64"/>
      <c r="B131" s="64"/>
      <c r="C131" s="64"/>
      <c r="D131" s="64"/>
      <c r="E131" s="64"/>
      <c r="F131" s="64"/>
      <c r="G131" s="96" t="s">
        <v>5323</v>
      </c>
      <c r="H131" s="64"/>
      <c r="I131" s="67"/>
      <c r="J131" s="64"/>
      <c r="K131" s="64"/>
      <c r="L131" s="456"/>
      <c r="M131" s="68"/>
      <c r="N131" s="68"/>
      <c r="O131" s="68"/>
      <c r="P131" s="64"/>
      <c r="Q131" s="64"/>
      <c r="R131" s="68"/>
      <c r="S131" s="64"/>
      <c r="T131" s="64"/>
      <c r="U131" s="64"/>
      <c r="V131" s="64"/>
      <c r="W131" s="64"/>
      <c r="X131" s="64"/>
      <c r="Y131" s="115"/>
      <c r="AA131" s="639">
        <f t="shared" si="2"/>
        <v>0</v>
      </c>
      <c r="AB131" s="67">
        <f t="shared" si="3"/>
        <v>0</v>
      </c>
    </row>
    <row r="132" spans="1:28" x14ac:dyDescent="0.35">
      <c r="A132" s="69"/>
      <c r="B132" s="196" t="s">
        <v>11068</v>
      </c>
      <c r="C132" s="196" t="s">
        <v>222</v>
      </c>
      <c r="D132" s="196" t="s">
        <v>11069</v>
      </c>
      <c r="E132" s="196" t="s">
        <v>11070</v>
      </c>
      <c r="F132" s="196"/>
      <c r="G132" s="79" t="s">
        <v>11229</v>
      </c>
      <c r="H132" s="76"/>
      <c r="I132" s="118">
        <v>40000</v>
      </c>
      <c r="J132" s="76"/>
      <c r="K132" s="76" t="s">
        <v>11072</v>
      </c>
      <c r="L132" s="130" t="s">
        <v>11072</v>
      </c>
      <c r="M132" s="130" t="s">
        <v>11072</v>
      </c>
      <c r="N132" s="130" t="s">
        <v>11072</v>
      </c>
      <c r="O132" s="130" t="s">
        <v>11072</v>
      </c>
      <c r="P132" s="76"/>
      <c r="Q132" s="130" t="s">
        <v>11072</v>
      </c>
      <c r="R132" s="130" t="s">
        <v>11072</v>
      </c>
      <c r="S132" s="76"/>
      <c r="T132" s="76"/>
      <c r="U132" s="76"/>
      <c r="V132" s="76"/>
      <c r="W132" s="76"/>
      <c r="X132" s="76"/>
      <c r="Y132" s="121"/>
      <c r="AA132" s="639">
        <f t="shared" si="2"/>
        <v>2800.0000000000005</v>
      </c>
      <c r="AB132" s="118">
        <f t="shared" si="3"/>
        <v>42800</v>
      </c>
    </row>
    <row r="133" spans="1:28" x14ac:dyDescent="0.35">
      <c r="A133" s="69"/>
      <c r="B133" s="196" t="s">
        <v>11068</v>
      </c>
      <c r="C133" s="196" t="s">
        <v>222</v>
      </c>
      <c r="D133" s="196" t="s">
        <v>11069</v>
      </c>
      <c r="E133" s="196" t="s">
        <v>11070</v>
      </c>
      <c r="F133" s="196"/>
      <c r="G133" s="79" t="s">
        <v>11230</v>
      </c>
      <c r="H133" s="76"/>
      <c r="I133" s="118">
        <v>40000</v>
      </c>
      <c r="J133" s="76"/>
      <c r="K133" s="76" t="s">
        <v>11072</v>
      </c>
      <c r="L133" s="130" t="s">
        <v>11072</v>
      </c>
      <c r="M133" s="130" t="s">
        <v>11072</v>
      </c>
      <c r="N133" s="130" t="s">
        <v>11072</v>
      </c>
      <c r="O133" s="130" t="s">
        <v>11072</v>
      </c>
      <c r="P133" s="76"/>
      <c r="Q133" s="130" t="s">
        <v>11072</v>
      </c>
      <c r="R133" s="130" t="s">
        <v>11072</v>
      </c>
      <c r="S133" s="76"/>
      <c r="T133" s="76"/>
      <c r="U133" s="76"/>
      <c r="V133" s="76"/>
      <c r="W133" s="76"/>
      <c r="X133" s="76"/>
      <c r="Y133" s="121"/>
      <c r="AA133" s="639">
        <f t="shared" si="2"/>
        <v>2800.0000000000005</v>
      </c>
      <c r="AB133" s="118">
        <f t="shared" si="3"/>
        <v>42800</v>
      </c>
    </row>
    <row r="134" spans="1:28" x14ac:dyDescent="0.35">
      <c r="A134" s="69"/>
      <c r="B134" s="196" t="s">
        <v>11068</v>
      </c>
      <c r="C134" s="196" t="s">
        <v>222</v>
      </c>
      <c r="D134" s="196" t="s">
        <v>11069</v>
      </c>
      <c r="E134" s="196" t="s">
        <v>11070</v>
      </c>
      <c r="F134" s="196"/>
      <c r="G134" s="79" t="s">
        <v>11231</v>
      </c>
      <c r="H134" s="76"/>
      <c r="I134" s="118">
        <v>40000</v>
      </c>
      <c r="J134" s="76"/>
      <c r="K134" s="76" t="s">
        <v>11072</v>
      </c>
      <c r="L134" s="130" t="s">
        <v>11072</v>
      </c>
      <c r="M134" s="130" t="s">
        <v>11072</v>
      </c>
      <c r="N134" s="130" t="s">
        <v>11072</v>
      </c>
      <c r="O134" s="130" t="s">
        <v>11072</v>
      </c>
      <c r="P134" s="76"/>
      <c r="Q134" s="130" t="s">
        <v>11072</v>
      </c>
      <c r="R134" s="130" t="s">
        <v>11072</v>
      </c>
      <c r="S134" s="76"/>
      <c r="T134" s="76"/>
      <c r="U134" s="76"/>
      <c r="V134" s="76"/>
      <c r="W134" s="76"/>
      <c r="X134" s="76"/>
      <c r="Y134" s="121"/>
      <c r="AA134" s="639">
        <f t="shared" ref="AA134:AA149" si="4">I134*AA$4</f>
        <v>2800.0000000000005</v>
      </c>
      <c r="AB134" s="118">
        <f t="shared" ref="AB134:AB149" si="5">I134+AA134</f>
        <v>42800</v>
      </c>
    </row>
    <row r="135" spans="1:28" x14ac:dyDescent="0.35">
      <c r="A135" s="69"/>
      <c r="B135" s="196" t="s">
        <v>11068</v>
      </c>
      <c r="C135" s="196" t="s">
        <v>222</v>
      </c>
      <c r="D135" s="196" t="s">
        <v>11069</v>
      </c>
      <c r="E135" s="196" t="s">
        <v>11070</v>
      </c>
      <c r="F135" s="196"/>
      <c r="G135" s="79" t="s">
        <v>11232</v>
      </c>
      <c r="H135" s="76"/>
      <c r="I135" s="118">
        <v>40000</v>
      </c>
      <c r="J135" s="76"/>
      <c r="K135" s="76" t="s">
        <v>11072</v>
      </c>
      <c r="L135" s="130" t="s">
        <v>11072</v>
      </c>
      <c r="M135" s="130" t="s">
        <v>11072</v>
      </c>
      <c r="N135" s="130" t="s">
        <v>11072</v>
      </c>
      <c r="O135" s="130" t="s">
        <v>11072</v>
      </c>
      <c r="P135" s="76"/>
      <c r="Q135" s="130" t="s">
        <v>11072</v>
      </c>
      <c r="R135" s="130" t="s">
        <v>11072</v>
      </c>
      <c r="S135" s="76"/>
      <c r="T135" s="76"/>
      <c r="U135" s="76"/>
      <c r="V135" s="76"/>
      <c r="W135" s="76"/>
      <c r="X135" s="76"/>
      <c r="Y135" s="121"/>
      <c r="AA135" s="639">
        <f t="shared" si="4"/>
        <v>2800.0000000000005</v>
      </c>
      <c r="AB135" s="118">
        <f t="shared" si="5"/>
        <v>42800</v>
      </c>
    </row>
    <row r="136" spans="1:28" x14ac:dyDescent="0.35">
      <c r="A136" s="69"/>
      <c r="B136" s="196" t="s">
        <v>11068</v>
      </c>
      <c r="C136" s="196" t="s">
        <v>222</v>
      </c>
      <c r="D136" s="196" t="s">
        <v>11069</v>
      </c>
      <c r="E136" s="196" t="s">
        <v>11070</v>
      </c>
      <c r="F136" s="196"/>
      <c r="G136" s="79" t="s">
        <v>11233</v>
      </c>
      <c r="H136" s="76"/>
      <c r="I136" s="118">
        <v>40000</v>
      </c>
      <c r="J136" s="76"/>
      <c r="K136" s="76" t="s">
        <v>11072</v>
      </c>
      <c r="L136" s="130" t="s">
        <v>11072</v>
      </c>
      <c r="M136" s="130" t="s">
        <v>11072</v>
      </c>
      <c r="N136" s="130" t="s">
        <v>11072</v>
      </c>
      <c r="O136" s="130" t="s">
        <v>11072</v>
      </c>
      <c r="P136" s="76"/>
      <c r="Q136" s="130" t="s">
        <v>11072</v>
      </c>
      <c r="R136" s="130" t="s">
        <v>11072</v>
      </c>
      <c r="S136" s="76"/>
      <c r="T136" s="76"/>
      <c r="U136" s="76"/>
      <c r="V136" s="76"/>
      <c r="W136" s="76"/>
      <c r="X136" s="76"/>
      <c r="Y136" s="121"/>
      <c r="AA136" s="639">
        <f t="shared" si="4"/>
        <v>2800.0000000000005</v>
      </c>
      <c r="AB136" s="118">
        <f t="shared" si="5"/>
        <v>42800</v>
      </c>
    </row>
    <row r="137" spans="1:28" x14ac:dyDescent="0.35">
      <c r="A137" s="69"/>
      <c r="B137" s="196" t="s">
        <v>11068</v>
      </c>
      <c r="C137" s="196" t="s">
        <v>222</v>
      </c>
      <c r="D137" s="196" t="s">
        <v>11069</v>
      </c>
      <c r="E137" s="196" t="s">
        <v>11070</v>
      </c>
      <c r="F137" s="196"/>
      <c r="G137" s="79" t="s">
        <v>11234</v>
      </c>
      <c r="H137" s="76"/>
      <c r="I137" s="118">
        <v>80000</v>
      </c>
      <c r="J137" s="76"/>
      <c r="K137" s="76" t="s">
        <v>11072</v>
      </c>
      <c r="L137" s="130" t="s">
        <v>11072</v>
      </c>
      <c r="M137" s="130" t="s">
        <v>11072</v>
      </c>
      <c r="N137" s="130" t="s">
        <v>11072</v>
      </c>
      <c r="O137" s="130" t="s">
        <v>11072</v>
      </c>
      <c r="P137" s="76"/>
      <c r="Q137" s="130" t="s">
        <v>11072</v>
      </c>
      <c r="R137" s="130" t="s">
        <v>11072</v>
      </c>
      <c r="S137" s="76"/>
      <c r="T137" s="76"/>
      <c r="U137" s="76"/>
      <c r="V137" s="76"/>
      <c r="W137" s="76"/>
      <c r="X137" s="76"/>
      <c r="Y137" s="121"/>
      <c r="AA137" s="639">
        <f t="shared" si="4"/>
        <v>5600.0000000000009</v>
      </c>
      <c r="AB137" s="118">
        <f t="shared" si="5"/>
        <v>85600</v>
      </c>
    </row>
    <row r="138" spans="1:28" x14ac:dyDescent="0.35">
      <c r="A138" s="69"/>
      <c r="B138" s="196"/>
      <c r="C138" s="196"/>
      <c r="D138" s="196"/>
      <c r="E138" s="196"/>
      <c r="F138" s="196"/>
      <c r="G138" s="93" t="s">
        <v>994</v>
      </c>
      <c r="H138" s="123"/>
      <c r="I138" s="124">
        <f>SUM(I132:I137)</f>
        <v>280000</v>
      </c>
      <c r="J138" s="76"/>
      <c r="K138" s="76"/>
      <c r="L138" s="130"/>
      <c r="M138" s="130"/>
      <c r="N138" s="130"/>
      <c r="O138" s="130"/>
      <c r="P138" s="76"/>
      <c r="Q138" s="130"/>
      <c r="R138" s="130"/>
      <c r="S138" s="76"/>
      <c r="T138" s="76"/>
      <c r="U138" s="76"/>
      <c r="V138" s="76"/>
      <c r="W138" s="76"/>
      <c r="X138" s="121"/>
      <c r="Y138" s="121"/>
      <c r="AA138" s="639">
        <f t="shared" si="4"/>
        <v>19600.000000000004</v>
      </c>
      <c r="AB138" s="124">
        <f t="shared" si="5"/>
        <v>299600</v>
      </c>
    </row>
    <row r="139" spans="1:28" x14ac:dyDescent="0.35">
      <c r="A139" s="64"/>
      <c r="B139" s="64"/>
      <c r="C139" s="64"/>
      <c r="D139" s="64"/>
      <c r="E139" s="64"/>
      <c r="F139" s="64"/>
      <c r="G139" s="66" t="s">
        <v>6708</v>
      </c>
      <c r="H139" s="64"/>
      <c r="I139" s="67"/>
      <c r="J139" s="64"/>
      <c r="K139" s="64"/>
      <c r="L139" s="68"/>
      <c r="M139" s="68"/>
      <c r="N139" s="68"/>
      <c r="O139" s="68"/>
      <c r="P139" s="64"/>
      <c r="Q139" s="64"/>
      <c r="R139" s="68"/>
      <c r="S139" s="64"/>
      <c r="T139" s="64"/>
      <c r="U139" s="64"/>
      <c r="V139" s="64"/>
      <c r="W139" s="64"/>
      <c r="X139" s="115"/>
      <c r="Y139" s="115"/>
      <c r="AA139" s="639">
        <f t="shared" si="4"/>
        <v>0</v>
      </c>
      <c r="AB139" s="67">
        <f t="shared" si="5"/>
        <v>0</v>
      </c>
    </row>
    <row r="140" spans="1:28" x14ac:dyDescent="0.35">
      <c r="A140" s="76"/>
      <c r="B140" s="76"/>
      <c r="C140" s="76"/>
      <c r="D140" s="76"/>
      <c r="E140" s="76"/>
      <c r="F140" s="76"/>
      <c r="G140" s="76" t="s">
        <v>1852</v>
      </c>
      <c r="H140" s="76"/>
      <c r="I140" s="118"/>
      <c r="J140" s="76"/>
      <c r="K140" s="76"/>
      <c r="L140" s="119"/>
      <c r="M140" s="119"/>
      <c r="N140" s="119"/>
      <c r="O140" s="119"/>
      <c r="P140" s="76"/>
      <c r="Q140" s="76"/>
      <c r="R140" s="119"/>
      <c r="S140" s="76"/>
      <c r="T140" s="76"/>
      <c r="U140" s="76"/>
      <c r="V140" s="76"/>
      <c r="W140" s="76"/>
      <c r="X140" s="121"/>
      <c r="Y140" s="121" t="s">
        <v>6709</v>
      </c>
      <c r="AA140" s="639">
        <f t="shared" si="4"/>
        <v>0</v>
      </c>
      <c r="AB140" s="118">
        <f t="shared" si="5"/>
        <v>0</v>
      </c>
    </row>
    <row r="141" spans="1:28" x14ac:dyDescent="0.35">
      <c r="A141" s="64"/>
      <c r="B141" s="64"/>
      <c r="C141" s="64"/>
      <c r="D141" s="64"/>
      <c r="E141" s="64"/>
      <c r="F141" s="64"/>
      <c r="G141" s="66" t="s">
        <v>1168</v>
      </c>
      <c r="H141" s="64"/>
      <c r="I141" s="67"/>
      <c r="J141" s="64"/>
      <c r="K141" s="64"/>
      <c r="L141" s="68"/>
      <c r="M141" s="68"/>
      <c r="N141" s="68"/>
      <c r="O141" s="68"/>
      <c r="P141" s="64"/>
      <c r="Q141" s="64"/>
      <c r="R141" s="68"/>
      <c r="S141" s="64"/>
      <c r="T141" s="64"/>
      <c r="U141" s="64"/>
      <c r="V141" s="64"/>
      <c r="W141" s="64"/>
      <c r="X141" s="115"/>
      <c r="Y141" s="115"/>
      <c r="AA141" s="639">
        <f t="shared" si="4"/>
        <v>0</v>
      </c>
      <c r="AB141" s="67">
        <f t="shared" si="5"/>
        <v>0</v>
      </c>
    </row>
    <row r="142" spans="1:28" x14ac:dyDescent="0.35">
      <c r="A142" s="69"/>
      <c r="B142" s="69"/>
      <c r="C142" s="69"/>
      <c r="D142" s="69"/>
      <c r="E142" s="69"/>
      <c r="F142" s="69"/>
      <c r="G142" s="69" t="s">
        <v>1852</v>
      </c>
      <c r="H142" s="69"/>
      <c r="I142" s="74"/>
      <c r="J142" s="69"/>
      <c r="K142" s="69"/>
      <c r="L142" s="75"/>
      <c r="M142" s="75"/>
      <c r="N142" s="75"/>
      <c r="O142" s="75"/>
      <c r="P142" s="69"/>
      <c r="Q142" s="69"/>
      <c r="R142" s="75"/>
      <c r="S142" s="69"/>
      <c r="T142" s="69"/>
      <c r="U142" s="69"/>
      <c r="V142" s="69"/>
      <c r="W142" s="69"/>
      <c r="X142" s="116"/>
      <c r="Y142" s="116" t="s">
        <v>6709</v>
      </c>
      <c r="AA142" s="639">
        <f t="shared" si="4"/>
        <v>0</v>
      </c>
      <c r="AB142" s="74">
        <f t="shared" si="5"/>
        <v>0</v>
      </c>
    </row>
    <row r="143" spans="1:28" x14ac:dyDescent="0.35">
      <c r="A143" s="64"/>
      <c r="B143" s="64"/>
      <c r="C143" s="64"/>
      <c r="D143" s="64"/>
      <c r="E143" s="64"/>
      <c r="F143" s="64"/>
      <c r="G143" s="66" t="s">
        <v>1944</v>
      </c>
      <c r="H143" s="64"/>
      <c r="I143" s="67"/>
      <c r="J143" s="64"/>
      <c r="K143" s="64"/>
      <c r="L143" s="68"/>
      <c r="M143" s="68"/>
      <c r="N143" s="68"/>
      <c r="O143" s="68"/>
      <c r="P143" s="64"/>
      <c r="Q143" s="64"/>
      <c r="R143" s="68"/>
      <c r="S143" s="64"/>
      <c r="T143" s="64"/>
      <c r="U143" s="64"/>
      <c r="V143" s="64"/>
      <c r="W143" s="64"/>
      <c r="X143" s="115"/>
      <c r="Y143" s="115"/>
      <c r="AA143" s="639">
        <f t="shared" si="4"/>
        <v>0</v>
      </c>
      <c r="AB143" s="67">
        <f t="shared" si="5"/>
        <v>0</v>
      </c>
    </row>
    <row r="144" spans="1:28" x14ac:dyDescent="0.35">
      <c r="A144" s="76"/>
      <c r="B144" s="76"/>
      <c r="C144" s="76"/>
      <c r="D144" s="76"/>
      <c r="E144" s="76"/>
      <c r="F144" s="76"/>
      <c r="G144" s="69" t="s">
        <v>1852</v>
      </c>
      <c r="H144" s="76"/>
      <c r="I144" s="118"/>
      <c r="J144" s="76"/>
      <c r="K144" s="76"/>
      <c r="L144" s="130"/>
      <c r="M144" s="119"/>
      <c r="N144" s="119"/>
      <c r="O144" s="119"/>
      <c r="P144" s="76"/>
      <c r="Q144" s="76"/>
      <c r="R144" s="119"/>
      <c r="S144" s="76"/>
      <c r="T144" s="76"/>
      <c r="U144" s="76"/>
      <c r="V144" s="76"/>
      <c r="W144" s="76"/>
      <c r="X144" s="121"/>
      <c r="Y144" s="121"/>
      <c r="AA144" s="639">
        <f t="shared" si="4"/>
        <v>0</v>
      </c>
      <c r="AB144" s="118">
        <f t="shared" si="5"/>
        <v>0</v>
      </c>
    </row>
    <row r="145" spans="1:28" x14ac:dyDescent="0.35">
      <c r="A145" s="64"/>
      <c r="B145" s="64"/>
      <c r="C145" s="64"/>
      <c r="D145" s="64"/>
      <c r="E145" s="64"/>
      <c r="F145" s="64"/>
      <c r="G145" s="96" t="s">
        <v>1945</v>
      </c>
      <c r="H145" s="64"/>
      <c r="I145" s="67"/>
      <c r="J145" s="64"/>
      <c r="K145" s="64"/>
      <c r="L145" s="68"/>
      <c r="M145" s="68"/>
      <c r="N145" s="68"/>
      <c r="O145" s="68"/>
      <c r="P145" s="64"/>
      <c r="Q145" s="64"/>
      <c r="R145" s="68"/>
      <c r="S145" s="64"/>
      <c r="T145" s="64"/>
      <c r="U145" s="64"/>
      <c r="V145" s="64"/>
      <c r="W145" s="64"/>
      <c r="X145" s="115"/>
      <c r="Y145" s="115"/>
      <c r="AA145" s="639">
        <f t="shared" si="4"/>
        <v>0</v>
      </c>
      <c r="AB145" s="67">
        <f t="shared" si="5"/>
        <v>0</v>
      </c>
    </row>
    <row r="146" spans="1:28" x14ac:dyDescent="0.35">
      <c r="A146" s="69"/>
      <c r="B146" s="69"/>
      <c r="C146" s="69"/>
      <c r="D146" s="69"/>
      <c r="E146" s="69"/>
      <c r="F146" s="69"/>
      <c r="G146" s="69" t="s">
        <v>1852</v>
      </c>
      <c r="H146" s="69"/>
      <c r="I146" s="74"/>
      <c r="J146" s="69"/>
      <c r="K146" s="69"/>
      <c r="L146" s="75"/>
      <c r="M146" s="75"/>
      <c r="N146" s="131"/>
      <c r="O146" s="75"/>
      <c r="P146" s="69"/>
      <c r="Q146" s="69"/>
      <c r="R146" s="75"/>
      <c r="S146" s="69"/>
      <c r="T146" s="69"/>
      <c r="U146" s="69"/>
      <c r="V146" s="69"/>
      <c r="W146" s="69"/>
      <c r="X146" s="116"/>
      <c r="Y146" s="116"/>
      <c r="AA146" s="639">
        <f t="shared" si="4"/>
        <v>0</v>
      </c>
      <c r="AB146" s="74">
        <f t="shared" si="5"/>
        <v>0</v>
      </c>
    </row>
    <row r="147" spans="1:28" x14ac:dyDescent="0.35">
      <c r="A147" s="64"/>
      <c r="B147" s="64"/>
      <c r="C147" s="64"/>
      <c r="D147" s="64"/>
      <c r="E147" s="64"/>
      <c r="F147" s="64"/>
      <c r="G147" s="96" t="s">
        <v>1590</v>
      </c>
      <c r="H147" s="64"/>
      <c r="I147" s="67"/>
      <c r="J147" s="64"/>
      <c r="K147" s="64"/>
      <c r="L147" s="68"/>
      <c r="M147" s="68"/>
      <c r="N147" s="68"/>
      <c r="O147" s="68"/>
      <c r="P147" s="64"/>
      <c r="Q147" s="64"/>
      <c r="R147" s="68"/>
      <c r="S147" s="64"/>
      <c r="T147" s="64"/>
      <c r="U147" s="64"/>
      <c r="V147" s="64"/>
      <c r="W147" s="64"/>
      <c r="X147" s="115"/>
      <c r="Y147" s="115"/>
      <c r="AA147" s="639">
        <f t="shared" si="4"/>
        <v>0</v>
      </c>
      <c r="AB147" s="67">
        <f t="shared" si="5"/>
        <v>0</v>
      </c>
    </row>
    <row r="148" spans="1:28" x14ac:dyDescent="0.35">
      <c r="A148" s="76"/>
      <c r="B148" s="76"/>
      <c r="C148" s="76"/>
      <c r="D148" s="76"/>
      <c r="E148" s="76"/>
      <c r="F148" s="76"/>
      <c r="G148" s="69" t="s">
        <v>1852</v>
      </c>
      <c r="H148" s="76"/>
      <c r="I148" s="118"/>
      <c r="J148" s="76"/>
      <c r="K148" s="76"/>
      <c r="L148" s="119"/>
      <c r="M148" s="119"/>
      <c r="N148" s="119"/>
      <c r="O148" s="119"/>
      <c r="P148" s="76"/>
      <c r="Q148" s="76"/>
      <c r="R148" s="119"/>
      <c r="S148" s="76"/>
      <c r="T148" s="76"/>
      <c r="U148" s="76"/>
      <c r="V148" s="76"/>
      <c r="W148" s="76"/>
      <c r="X148" s="121"/>
      <c r="Y148" s="121"/>
      <c r="AA148" s="639">
        <f t="shared" si="4"/>
        <v>0</v>
      </c>
      <c r="AB148" s="118">
        <f t="shared" si="5"/>
        <v>0</v>
      </c>
    </row>
    <row r="149" spans="1:28" x14ac:dyDescent="0.35">
      <c r="G149" s="123" t="s">
        <v>894</v>
      </c>
      <c r="H149" s="123"/>
      <c r="I149" s="124">
        <f>SUM(I5:I148)/2</f>
        <v>174690000</v>
      </c>
      <c r="AA149" s="639">
        <f t="shared" si="4"/>
        <v>12228300.000000002</v>
      </c>
      <c r="AB149" s="124">
        <f t="shared" si="5"/>
        <v>186918300</v>
      </c>
    </row>
  </sheetData>
  <mergeCells count="6">
    <mergeCell ref="Y1:Y2"/>
    <mergeCell ref="A1:E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00B050"/>
  </sheetPr>
  <dimension ref="A1:BB205"/>
  <sheetViews>
    <sheetView topLeftCell="G1" workbookViewId="0">
      <selection activeCell="BB8" sqref="BB8"/>
    </sheetView>
  </sheetViews>
  <sheetFormatPr defaultColWidth="15.726562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54296875" style="76" hidden="1" customWidth="1"/>
    <col min="5" max="6" width="23.54296875" style="76" hidden="1" customWidth="1"/>
    <col min="7" max="7" width="69.1796875" style="76" customWidth="1"/>
    <col min="8" max="8" width="27.1796875" style="76" hidden="1" customWidth="1"/>
    <col min="9" max="9" width="27.1796875" style="118" hidden="1" customWidth="1"/>
    <col min="10" max="10" width="14.453125" style="76" hidden="1" customWidth="1"/>
    <col min="11" max="11" width="34.54296875" style="76" hidden="1" customWidth="1"/>
    <col min="12" max="12" width="25.7265625" style="76" hidden="1" customWidth="1"/>
    <col min="13" max="13" width="26.54296875" style="76" hidden="1" customWidth="1"/>
    <col min="14" max="14" width="31.453125" style="76" hidden="1" customWidth="1"/>
    <col min="15" max="15" width="25.7265625" style="76" hidden="1" customWidth="1"/>
    <col min="16" max="16" width="24.453125" style="76" hidden="1" customWidth="1"/>
    <col min="17" max="17" width="21.54296875" style="119" hidden="1" customWidth="1"/>
    <col min="18" max="18" width="25.1796875" style="76" hidden="1" customWidth="1"/>
    <col min="19" max="19" width="11.7265625" style="76" hidden="1" customWidth="1"/>
    <col min="20" max="20" width="16.453125" style="76" hidden="1" customWidth="1"/>
    <col min="21" max="21" width="26.81640625" style="76" hidden="1" customWidth="1"/>
    <col min="22" max="22" width="44.7265625" style="76" hidden="1" customWidth="1"/>
    <col min="23" max="23" width="26.453125" style="76" hidden="1" customWidth="1"/>
    <col min="24" max="24" width="33" style="76" hidden="1" customWidth="1"/>
    <col min="25" max="25" width="41.81640625" style="76" hidden="1" customWidth="1"/>
    <col min="26" max="53" width="0" style="76" hidden="1" customWidth="1"/>
    <col min="54" max="54" width="27.1796875" style="118" customWidth="1"/>
    <col min="55" max="16384" width="15.7265625" style="76"/>
  </cols>
  <sheetData>
    <row r="1" spans="1:54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7" t="s">
        <v>899</v>
      </c>
      <c r="Q1" s="667"/>
      <c r="R1" s="667"/>
      <c r="S1" s="667" t="s">
        <v>900</v>
      </c>
      <c r="T1" s="667"/>
      <c r="U1" s="675" t="s">
        <v>901</v>
      </c>
      <c r="V1" s="675"/>
      <c r="W1" s="675"/>
      <c r="X1" s="675"/>
      <c r="Y1" s="674" t="s">
        <v>902</v>
      </c>
      <c r="BB1" s="47"/>
    </row>
    <row r="2" spans="1:54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BB2" s="634" t="s">
        <v>24303</v>
      </c>
    </row>
    <row r="3" spans="1:54" x14ac:dyDescent="0.35">
      <c r="A3" s="106"/>
      <c r="B3" s="106"/>
      <c r="C3" s="106"/>
      <c r="D3" s="107"/>
      <c r="E3" s="57"/>
      <c r="F3" s="57"/>
      <c r="G3" s="106" t="s">
        <v>11235</v>
      </c>
      <c r="H3" s="57"/>
      <c r="I3" s="108"/>
      <c r="J3" s="106"/>
      <c r="K3" s="106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258"/>
      <c r="Y3" s="258"/>
      <c r="BB3" s="108"/>
    </row>
    <row r="4" spans="1:54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64"/>
      <c r="Y4" s="64"/>
      <c r="BA4" s="641">
        <v>7.0000000000000007E-2</v>
      </c>
      <c r="BB4" s="67"/>
    </row>
    <row r="5" spans="1:54" x14ac:dyDescent="0.35">
      <c r="B5" s="196" t="s">
        <v>133</v>
      </c>
      <c r="C5" s="196" t="s">
        <v>11236</v>
      </c>
      <c r="D5" s="196" t="s">
        <v>11237</v>
      </c>
      <c r="E5" s="196" t="s">
        <v>11238</v>
      </c>
      <c r="F5" s="196"/>
      <c r="G5" s="79" t="s">
        <v>11239</v>
      </c>
      <c r="H5" s="69"/>
      <c r="I5" s="74">
        <v>550000</v>
      </c>
      <c r="J5" s="69"/>
      <c r="K5" s="69" t="s">
        <v>1765</v>
      </c>
      <c r="L5" s="69" t="s">
        <v>1765</v>
      </c>
      <c r="M5" s="69" t="s">
        <v>1765</v>
      </c>
      <c r="N5" s="69" t="s">
        <v>1765</v>
      </c>
      <c r="O5" s="69" t="s">
        <v>1765</v>
      </c>
      <c r="P5" s="69" t="s">
        <v>1765</v>
      </c>
      <c r="Q5" s="69" t="s">
        <v>1765</v>
      </c>
      <c r="R5" s="69" t="s">
        <v>1765</v>
      </c>
      <c r="S5" s="69"/>
      <c r="T5" s="69"/>
      <c r="U5" s="69"/>
      <c r="V5" s="69"/>
      <c r="W5" s="69"/>
      <c r="X5" s="69"/>
      <c r="BA5" s="639">
        <f>I5*BA$4</f>
        <v>38500.000000000007</v>
      </c>
      <c r="BB5" s="74">
        <f>I5+BA5</f>
        <v>588500</v>
      </c>
    </row>
    <row r="6" spans="1:54" x14ac:dyDescent="0.35">
      <c r="B6" s="196" t="s">
        <v>133</v>
      </c>
      <c r="C6" s="196" t="s">
        <v>11236</v>
      </c>
      <c r="D6" s="196" t="s">
        <v>11237</v>
      </c>
      <c r="E6" s="196" t="s">
        <v>11238</v>
      </c>
      <c r="F6" s="196"/>
      <c r="G6" s="79" t="s">
        <v>11240</v>
      </c>
      <c r="H6" s="69"/>
      <c r="I6" s="74">
        <v>550000</v>
      </c>
      <c r="J6" s="69"/>
      <c r="K6" s="69" t="s">
        <v>1765</v>
      </c>
      <c r="L6" s="69" t="s">
        <v>1765</v>
      </c>
      <c r="M6" s="69" t="s">
        <v>1765</v>
      </c>
      <c r="N6" s="69" t="s">
        <v>1765</v>
      </c>
      <c r="O6" s="69" t="s">
        <v>1765</v>
      </c>
      <c r="P6" s="69" t="s">
        <v>1765</v>
      </c>
      <c r="Q6" s="69" t="s">
        <v>1765</v>
      </c>
      <c r="R6" s="69" t="s">
        <v>1765</v>
      </c>
      <c r="S6" s="69"/>
      <c r="T6" s="69"/>
      <c r="U6" s="69"/>
      <c r="V6" s="69"/>
      <c r="W6" s="69"/>
      <c r="X6" s="69"/>
      <c r="BA6" s="639">
        <f t="shared" ref="BA6:BA69" si="0">I6*BA$4</f>
        <v>38500.000000000007</v>
      </c>
      <c r="BB6" s="74">
        <f t="shared" ref="BB6:BB69" si="1">I6+BA6</f>
        <v>588500</v>
      </c>
    </row>
    <row r="7" spans="1:54" x14ac:dyDescent="0.35">
      <c r="B7" s="196" t="s">
        <v>133</v>
      </c>
      <c r="C7" s="196" t="s">
        <v>11236</v>
      </c>
      <c r="D7" s="196" t="s">
        <v>11237</v>
      </c>
      <c r="E7" s="196" t="s">
        <v>11238</v>
      </c>
      <c r="F7" s="196"/>
      <c r="G7" s="79" t="s">
        <v>11241</v>
      </c>
      <c r="H7" s="69"/>
      <c r="I7" s="74">
        <v>550000</v>
      </c>
      <c r="J7" s="69"/>
      <c r="K7" s="69" t="s">
        <v>1765</v>
      </c>
      <c r="L7" s="69" t="s">
        <v>1765</v>
      </c>
      <c r="M7" s="69" t="s">
        <v>1765</v>
      </c>
      <c r="N7" s="69" t="s">
        <v>1765</v>
      </c>
      <c r="O7" s="69" t="s">
        <v>1765</v>
      </c>
      <c r="P7" s="69" t="s">
        <v>1765</v>
      </c>
      <c r="Q7" s="69" t="s">
        <v>1765</v>
      </c>
      <c r="R7" s="69" t="s">
        <v>1765</v>
      </c>
      <c r="S7" s="69"/>
      <c r="T7" s="69"/>
      <c r="U7" s="69"/>
      <c r="V7" s="69"/>
      <c r="W7" s="69"/>
      <c r="X7" s="69"/>
      <c r="BA7" s="639">
        <f t="shared" si="0"/>
        <v>38500.000000000007</v>
      </c>
      <c r="BB7" s="74">
        <f t="shared" si="1"/>
        <v>588500</v>
      </c>
    </row>
    <row r="8" spans="1:54" x14ac:dyDescent="0.35">
      <c r="B8" s="196" t="s">
        <v>133</v>
      </c>
      <c r="C8" s="196" t="s">
        <v>11236</v>
      </c>
      <c r="D8" s="196" t="s">
        <v>11237</v>
      </c>
      <c r="E8" s="196" t="s">
        <v>11238</v>
      </c>
      <c r="F8" s="196"/>
      <c r="G8" s="79" t="s">
        <v>11242</v>
      </c>
      <c r="H8" s="69"/>
      <c r="I8" s="74">
        <v>550000</v>
      </c>
      <c r="J8" s="69"/>
      <c r="K8" s="69" t="s">
        <v>1765</v>
      </c>
      <c r="L8" s="69" t="s">
        <v>1765</v>
      </c>
      <c r="M8" s="69" t="s">
        <v>1765</v>
      </c>
      <c r="N8" s="69" t="s">
        <v>1765</v>
      </c>
      <c r="O8" s="69" t="s">
        <v>1765</v>
      </c>
      <c r="P8" s="69" t="s">
        <v>1765</v>
      </c>
      <c r="Q8" s="69" t="s">
        <v>1765</v>
      </c>
      <c r="R8" s="69" t="s">
        <v>1765</v>
      </c>
      <c r="S8" s="69"/>
      <c r="T8" s="69"/>
      <c r="U8" s="69"/>
      <c r="V8" s="69"/>
      <c r="W8" s="69"/>
      <c r="X8" s="69"/>
      <c r="BA8" s="639">
        <f t="shared" si="0"/>
        <v>38500.000000000007</v>
      </c>
      <c r="BB8" s="74">
        <f t="shared" si="1"/>
        <v>588500</v>
      </c>
    </row>
    <row r="9" spans="1:54" x14ac:dyDescent="0.35">
      <c r="B9" s="196" t="s">
        <v>133</v>
      </c>
      <c r="C9" s="196" t="s">
        <v>11236</v>
      </c>
      <c r="D9" s="196" t="s">
        <v>11237</v>
      </c>
      <c r="E9" s="196" t="s">
        <v>11238</v>
      </c>
      <c r="F9" s="196"/>
      <c r="G9" s="79" t="s">
        <v>11243</v>
      </c>
      <c r="H9" s="69"/>
      <c r="I9" s="74">
        <v>550000</v>
      </c>
      <c r="J9" s="69"/>
      <c r="K9" s="69" t="s">
        <v>1765</v>
      </c>
      <c r="L9" s="69" t="s">
        <v>1765</v>
      </c>
      <c r="M9" s="69" t="s">
        <v>1765</v>
      </c>
      <c r="N9" s="69" t="s">
        <v>1765</v>
      </c>
      <c r="O9" s="69" t="s">
        <v>1765</v>
      </c>
      <c r="P9" s="69" t="s">
        <v>1765</v>
      </c>
      <c r="Q9" s="69" t="s">
        <v>1765</v>
      </c>
      <c r="R9" s="69" t="s">
        <v>1765</v>
      </c>
      <c r="S9" s="69"/>
      <c r="T9" s="69"/>
      <c r="U9" s="69"/>
      <c r="V9" s="69"/>
      <c r="W9" s="69"/>
      <c r="X9" s="69"/>
      <c r="BA9" s="639">
        <f t="shared" si="0"/>
        <v>38500.000000000007</v>
      </c>
      <c r="BB9" s="74">
        <f t="shared" si="1"/>
        <v>588500</v>
      </c>
    </row>
    <row r="10" spans="1:54" x14ac:dyDescent="0.35">
      <c r="B10" s="196" t="s">
        <v>133</v>
      </c>
      <c r="C10" s="196" t="s">
        <v>11236</v>
      </c>
      <c r="D10" s="196" t="s">
        <v>11237</v>
      </c>
      <c r="E10" s="196" t="s">
        <v>11238</v>
      </c>
      <c r="F10" s="196"/>
      <c r="G10" s="79" t="s">
        <v>11244</v>
      </c>
      <c r="H10" s="69"/>
      <c r="I10" s="74">
        <v>550000</v>
      </c>
      <c r="J10" s="69"/>
      <c r="K10" s="69" t="s">
        <v>1765</v>
      </c>
      <c r="L10" s="69" t="s">
        <v>1765</v>
      </c>
      <c r="M10" s="69" t="s">
        <v>1765</v>
      </c>
      <c r="N10" s="69" t="s">
        <v>1765</v>
      </c>
      <c r="O10" s="69" t="s">
        <v>1765</v>
      </c>
      <c r="P10" s="69" t="s">
        <v>1765</v>
      </c>
      <c r="Q10" s="69" t="s">
        <v>1765</v>
      </c>
      <c r="R10" s="69" t="s">
        <v>1765</v>
      </c>
      <c r="S10" s="69"/>
      <c r="T10" s="69"/>
      <c r="U10" s="69"/>
      <c r="V10" s="69"/>
      <c r="W10" s="69"/>
      <c r="X10" s="69"/>
      <c r="BA10" s="639">
        <f t="shared" si="0"/>
        <v>38500.000000000007</v>
      </c>
      <c r="BB10" s="74">
        <f t="shared" si="1"/>
        <v>588500</v>
      </c>
    </row>
    <row r="11" spans="1:54" x14ac:dyDescent="0.35">
      <c r="B11" s="196" t="s">
        <v>133</v>
      </c>
      <c r="C11" s="196" t="s">
        <v>11236</v>
      </c>
      <c r="D11" s="196" t="s">
        <v>11237</v>
      </c>
      <c r="E11" s="196" t="s">
        <v>11238</v>
      </c>
      <c r="F11" s="196"/>
      <c r="G11" s="79" t="s">
        <v>11245</v>
      </c>
      <c r="H11" s="69"/>
      <c r="I11" s="74">
        <v>550000</v>
      </c>
      <c r="J11" s="69"/>
      <c r="K11" s="69" t="s">
        <v>1765</v>
      </c>
      <c r="L11" s="69" t="s">
        <v>1765</v>
      </c>
      <c r="M11" s="69" t="s">
        <v>1765</v>
      </c>
      <c r="N11" s="69" t="s">
        <v>1765</v>
      </c>
      <c r="O11" s="69" t="s">
        <v>1765</v>
      </c>
      <c r="P11" s="69" t="s">
        <v>1765</v>
      </c>
      <c r="Q11" s="69" t="s">
        <v>1765</v>
      </c>
      <c r="R11" s="69" t="s">
        <v>1765</v>
      </c>
      <c r="S11" s="69"/>
      <c r="T11" s="69"/>
      <c r="U11" s="69"/>
      <c r="V11" s="69"/>
      <c r="W11" s="69"/>
      <c r="X11" s="69"/>
      <c r="BA11" s="639">
        <f t="shared" si="0"/>
        <v>38500.000000000007</v>
      </c>
      <c r="BB11" s="74">
        <f t="shared" si="1"/>
        <v>588500</v>
      </c>
    </row>
    <row r="12" spans="1:54" x14ac:dyDescent="0.35">
      <c r="B12" s="196" t="s">
        <v>133</v>
      </c>
      <c r="C12" s="196" t="s">
        <v>11236</v>
      </c>
      <c r="D12" s="196" t="s">
        <v>11237</v>
      </c>
      <c r="E12" s="196" t="s">
        <v>11238</v>
      </c>
      <c r="F12" s="81" t="s">
        <v>11246</v>
      </c>
      <c r="G12" s="79" t="s">
        <v>11247</v>
      </c>
      <c r="H12" s="69"/>
      <c r="I12" s="74">
        <v>550000</v>
      </c>
      <c r="J12" s="69"/>
      <c r="K12" s="69" t="s">
        <v>1765</v>
      </c>
      <c r="L12" s="69" t="s">
        <v>1765</v>
      </c>
      <c r="M12" s="69" t="s">
        <v>1765</v>
      </c>
      <c r="N12" s="69" t="s">
        <v>1765</v>
      </c>
      <c r="O12" s="69" t="s">
        <v>1765</v>
      </c>
      <c r="P12" s="69" t="s">
        <v>1765</v>
      </c>
      <c r="Q12" s="69" t="s">
        <v>1765</v>
      </c>
      <c r="R12" s="69" t="s">
        <v>1765</v>
      </c>
      <c r="S12" s="69"/>
      <c r="T12" s="69"/>
      <c r="U12" s="69"/>
      <c r="V12" s="69"/>
      <c r="W12" s="69"/>
      <c r="X12" s="69"/>
      <c r="BA12" s="639">
        <f t="shared" si="0"/>
        <v>38500.000000000007</v>
      </c>
      <c r="BB12" s="74">
        <f t="shared" si="1"/>
        <v>588500</v>
      </c>
    </row>
    <row r="13" spans="1:54" x14ac:dyDescent="0.35">
      <c r="B13" s="196" t="s">
        <v>133</v>
      </c>
      <c r="C13" s="196" t="s">
        <v>11236</v>
      </c>
      <c r="D13" s="196" t="s">
        <v>11237</v>
      </c>
      <c r="E13" s="196" t="s">
        <v>11238</v>
      </c>
      <c r="F13" s="81" t="s">
        <v>11248</v>
      </c>
      <c r="G13" s="79" t="s">
        <v>11249</v>
      </c>
      <c r="H13" s="69"/>
      <c r="I13" s="74">
        <v>550000</v>
      </c>
      <c r="J13" s="69"/>
      <c r="K13" s="69" t="s">
        <v>1765</v>
      </c>
      <c r="L13" s="69" t="s">
        <v>1765</v>
      </c>
      <c r="M13" s="69" t="s">
        <v>1765</v>
      </c>
      <c r="N13" s="69" t="s">
        <v>1765</v>
      </c>
      <c r="O13" s="69" t="s">
        <v>1765</v>
      </c>
      <c r="P13" s="69" t="s">
        <v>1765</v>
      </c>
      <c r="Q13" s="69" t="s">
        <v>1765</v>
      </c>
      <c r="R13" s="69" t="s">
        <v>1765</v>
      </c>
      <c r="S13" s="69"/>
      <c r="T13" s="69"/>
      <c r="U13" s="69"/>
      <c r="V13" s="69"/>
      <c r="W13" s="69"/>
      <c r="X13" s="69"/>
      <c r="BA13" s="639">
        <f t="shared" si="0"/>
        <v>38500.000000000007</v>
      </c>
      <c r="BB13" s="74">
        <f t="shared" si="1"/>
        <v>588500</v>
      </c>
    </row>
    <row r="14" spans="1:54" x14ac:dyDescent="0.35">
      <c r="B14" s="196" t="s">
        <v>133</v>
      </c>
      <c r="C14" s="196" t="s">
        <v>11236</v>
      </c>
      <c r="D14" s="196" t="s">
        <v>11237</v>
      </c>
      <c r="E14" s="196" t="s">
        <v>11238</v>
      </c>
      <c r="F14" s="81" t="s">
        <v>11250</v>
      </c>
      <c r="G14" s="79" t="s">
        <v>11251</v>
      </c>
      <c r="H14" s="69"/>
      <c r="I14" s="74">
        <v>550000</v>
      </c>
      <c r="J14" s="69"/>
      <c r="K14" s="69" t="s">
        <v>1765</v>
      </c>
      <c r="L14" s="69" t="s">
        <v>1765</v>
      </c>
      <c r="M14" s="69" t="s">
        <v>1765</v>
      </c>
      <c r="N14" s="69" t="s">
        <v>1765</v>
      </c>
      <c r="O14" s="69" t="s">
        <v>1765</v>
      </c>
      <c r="P14" s="69" t="s">
        <v>1765</v>
      </c>
      <c r="Q14" s="69" t="s">
        <v>1765</v>
      </c>
      <c r="R14" s="69" t="s">
        <v>1765</v>
      </c>
      <c r="S14" s="69"/>
      <c r="T14" s="69"/>
      <c r="U14" s="69"/>
      <c r="V14" s="69"/>
      <c r="W14" s="69"/>
      <c r="X14" s="69"/>
      <c r="BA14" s="639">
        <f t="shared" si="0"/>
        <v>38500.000000000007</v>
      </c>
      <c r="BB14" s="74">
        <f t="shared" si="1"/>
        <v>588500</v>
      </c>
    </row>
    <row r="15" spans="1:54" x14ac:dyDescent="0.35">
      <c r="B15" s="196" t="s">
        <v>133</v>
      </c>
      <c r="C15" s="196" t="s">
        <v>11236</v>
      </c>
      <c r="D15" s="196" t="s">
        <v>11237</v>
      </c>
      <c r="E15" s="196" t="s">
        <v>11238</v>
      </c>
      <c r="F15" s="81" t="s">
        <v>11252</v>
      </c>
      <c r="G15" s="79" t="s">
        <v>11253</v>
      </c>
      <c r="H15" s="69"/>
      <c r="I15" s="74">
        <v>550000</v>
      </c>
      <c r="J15" s="69"/>
      <c r="K15" s="69" t="s">
        <v>1765</v>
      </c>
      <c r="L15" s="69" t="s">
        <v>1765</v>
      </c>
      <c r="M15" s="69" t="s">
        <v>1765</v>
      </c>
      <c r="N15" s="69" t="s">
        <v>1765</v>
      </c>
      <c r="O15" s="69" t="s">
        <v>1765</v>
      </c>
      <c r="P15" s="69" t="s">
        <v>1765</v>
      </c>
      <c r="Q15" s="69" t="s">
        <v>1765</v>
      </c>
      <c r="R15" s="69" t="s">
        <v>1765</v>
      </c>
      <c r="S15" s="69"/>
      <c r="T15" s="69"/>
      <c r="U15" s="69"/>
      <c r="V15" s="69"/>
      <c r="W15" s="69"/>
      <c r="X15" s="69"/>
      <c r="BA15" s="639">
        <f t="shared" si="0"/>
        <v>38500.000000000007</v>
      </c>
      <c r="BB15" s="74">
        <f t="shared" si="1"/>
        <v>588500</v>
      </c>
    </row>
    <row r="16" spans="1:54" x14ac:dyDescent="0.35">
      <c r="B16" s="196" t="s">
        <v>133</v>
      </c>
      <c r="C16" s="196" t="s">
        <v>11236</v>
      </c>
      <c r="D16" s="196" t="s">
        <v>11237</v>
      </c>
      <c r="E16" s="196" t="s">
        <v>11238</v>
      </c>
      <c r="F16" s="81" t="s">
        <v>11254</v>
      </c>
      <c r="G16" s="79" t="s">
        <v>11255</v>
      </c>
      <c r="H16" s="69"/>
      <c r="I16" s="74">
        <v>550000</v>
      </c>
      <c r="J16" s="69"/>
      <c r="K16" s="69" t="s">
        <v>1765</v>
      </c>
      <c r="L16" s="69" t="s">
        <v>1765</v>
      </c>
      <c r="M16" s="69" t="s">
        <v>1765</v>
      </c>
      <c r="N16" s="69" t="s">
        <v>1765</v>
      </c>
      <c r="O16" s="69" t="s">
        <v>1765</v>
      </c>
      <c r="P16" s="69" t="s">
        <v>1765</v>
      </c>
      <c r="Q16" s="69" t="s">
        <v>1765</v>
      </c>
      <c r="R16" s="69" t="s">
        <v>1765</v>
      </c>
      <c r="S16" s="69"/>
      <c r="T16" s="69"/>
      <c r="U16" s="69"/>
      <c r="V16" s="69"/>
      <c r="W16" s="69"/>
      <c r="X16" s="69"/>
      <c r="BA16" s="639">
        <f t="shared" si="0"/>
        <v>38500.000000000007</v>
      </c>
      <c r="BB16" s="74">
        <f t="shared" si="1"/>
        <v>588500</v>
      </c>
    </row>
    <row r="17" spans="2:54" x14ac:dyDescent="0.35">
      <c r="B17" s="196" t="s">
        <v>133</v>
      </c>
      <c r="C17" s="196" t="s">
        <v>11236</v>
      </c>
      <c r="D17" s="196" t="s">
        <v>11237</v>
      </c>
      <c r="E17" s="196" t="s">
        <v>11238</v>
      </c>
      <c r="F17" s="81" t="s">
        <v>11256</v>
      </c>
      <c r="G17" s="79" t="s">
        <v>11257</v>
      </c>
      <c r="H17" s="69"/>
      <c r="I17" s="74">
        <v>550000</v>
      </c>
      <c r="J17" s="69"/>
      <c r="K17" s="69" t="s">
        <v>1765</v>
      </c>
      <c r="L17" s="69" t="s">
        <v>1765</v>
      </c>
      <c r="M17" s="69" t="s">
        <v>1765</v>
      </c>
      <c r="N17" s="69" t="s">
        <v>1765</v>
      </c>
      <c r="O17" s="69" t="s">
        <v>1765</v>
      </c>
      <c r="P17" s="69" t="s">
        <v>1765</v>
      </c>
      <c r="Q17" s="69" t="s">
        <v>1765</v>
      </c>
      <c r="R17" s="69" t="s">
        <v>1765</v>
      </c>
      <c r="S17" s="69"/>
      <c r="T17" s="69"/>
      <c r="U17" s="69"/>
      <c r="V17" s="69"/>
      <c r="W17" s="69"/>
      <c r="X17" s="69"/>
      <c r="BA17" s="639">
        <f t="shared" si="0"/>
        <v>38500.000000000007</v>
      </c>
      <c r="BB17" s="74">
        <f t="shared" si="1"/>
        <v>588500</v>
      </c>
    </row>
    <row r="18" spans="2:54" x14ac:dyDescent="0.35">
      <c r="B18" s="196" t="s">
        <v>133</v>
      </c>
      <c r="C18" s="196" t="s">
        <v>11236</v>
      </c>
      <c r="D18" s="196" t="s">
        <v>11237</v>
      </c>
      <c r="E18" s="196" t="s">
        <v>11238</v>
      </c>
      <c r="F18" s="81" t="s">
        <v>11258</v>
      </c>
      <c r="G18" s="79" t="s">
        <v>11259</v>
      </c>
      <c r="H18" s="69"/>
      <c r="I18" s="74">
        <v>550000</v>
      </c>
      <c r="J18" s="69"/>
      <c r="K18" s="69" t="s">
        <v>1765</v>
      </c>
      <c r="L18" s="69" t="s">
        <v>1765</v>
      </c>
      <c r="M18" s="69" t="s">
        <v>1765</v>
      </c>
      <c r="N18" s="69" t="s">
        <v>1765</v>
      </c>
      <c r="O18" s="69" t="s">
        <v>1765</v>
      </c>
      <c r="P18" s="69" t="s">
        <v>1765</v>
      </c>
      <c r="Q18" s="69" t="s">
        <v>1765</v>
      </c>
      <c r="R18" s="69" t="s">
        <v>1765</v>
      </c>
      <c r="S18" s="69"/>
      <c r="T18" s="69"/>
      <c r="U18" s="69"/>
      <c r="V18" s="69"/>
      <c r="W18" s="69"/>
      <c r="X18" s="69"/>
      <c r="BA18" s="639">
        <f t="shared" si="0"/>
        <v>38500.000000000007</v>
      </c>
      <c r="BB18" s="74">
        <f t="shared" si="1"/>
        <v>588500</v>
      </c>
    </row>
    <row r="19" spans="2:54" x14ac:dyDescent="0.35">
      <c r="B19" s="196" t="s">
        <v>133</v>
      </c>
      <c r="C19" s="196" t="s">
        <v>11236</v>
      </c>
      <c r="D19" s="196" t="s">
        <v>11237</v>
      </c>
      <c r="E19" s="196" t="s">
        <v>11238</v>
      </c>
      <c r="F19" s="196"/>
      <c r="G19" s="79" t="s">
        <v>11260</v>
      </c>
      <c r="H19" s="69"/>
      <c r="I19" s="74">
        <v>550000</v>
      </c>
      <c r="J19" s="69"/>
      <c r="K19" s="69" t="s">
        <v>1765</v>
      </c>
      <c r="L19" s="69" t="s">
        <v>1765</v>
      </c>
      <c r="M19" s="69" t="s">
        <v>1765</v>
      </c>
      <c r="N19" s="69" t="s">
        <v>1765</v>
      </c>
      <c r="O19" s="69" t="s">
        <v>1765</v>
      </c>
      <c r="P19" s="69" t="s">
        <v>1765</v>
      </c>
      <c r="Q19" s="69" t="s">
        <v>1765</v>
      </c>
      <c r="R19" s="69" t="s">
        <v>1765</v>
      </c>
      <c r="S19" s="69"/>
      <c r="T19" s="69"/>
      <c r="U19" s="69"/>
      <c r="V19" s="69"/>
      <c r="W19" s="69"/>
      <c r="X19" s="69"/>
      <c r="BA19" s="639">
        <f t="shared" si="0"/>
        <v>38500.000000000007</v>
      </c>
      <c r="BB19" s="74">
        <f t="shared" si="1"/>
        <v>588500</v>
      </c>
    </row>
    <row r="20" spans="2:54" x14ac:dyDescent="0.35">
      <c r="B20" s="196" t="s">
        <v>133</v>
      </c>
      <c r="C20" s="196" t="s">
        <v>11236</v>
      </c>
      <c r="D20" s="196" t="s">
        <v>11237</v>
      </c>
      <c r="E20" s="196" t="s">
        <v>11238</v>
      </c>
      <c r="F20" s="196"/>
      <c r="G20" s="79" t="s">
        <v>11261</v>
      </c>
      <c r="H20" s="69"/>
      <c r="I20" s="74">
        <v>550000</v>
      </c>
      <c r="J20" s="69"/>
      <c r="K20" s="69" t="s">
        <v>1765</v>
      </c>
      <c r="L20" s="69" t="s">
        <v>1765</v>
      </c>
      <c r="M20" s="69" t="s">
        <v>1765</v>
      </c>
      <c r="N20" s="69" t="s">
        <v>1765</v>
      </c>
      <c r="O20" s="69" t="s">
        <v>1765</v>
      </c>
      <c r="P20" s="69" t="s">
        <v>1765</v>
      </c>
      <c r="Q20" s="69" t="s">
        <v>1765</v>
      </c>
      <c r="R20" s="69" t="s">
        <v>1765</v>
      </c>
      <c r="S20" s="69"/>
      <c r="T20" s="69"/>
      <c r="U20" s="69"/>
      <c r="V20" s="69"/>
      <c r="W20" s="69"/>
      <c r="X20" s="69"/>
      <c r="BA20" s="639">
        <f t="shared" si="0"/>
        <v>38500.000000000007</v>
      </c>
      <c r="BB20" s="74">
        <f t="shared" si="1"/>
        <v>588500</v>
      </c>
    </row>
    <row r="21" spans="2:54" x14ac:dyDescent="0.35">
      <c r="B21" s="196" t="s">
        <v>133</v>
      </c>
      <c r="C21" s="196" t="s">
        <v>11236</v>
      </c>
      <c r="D21" s="196" t="s">
        <v>11237</v>
      </c>
      <c r="E21" s="196" t="s">
        <v>11238</v>
      </c>
      <c r="F21" s="81" t="s">
        <v>11262</v>
      </c>
      <c r="G21" s="79" t="s">
        <v>11263</v>
      </c>
      <c r="H21" s="69"/>
      <c r="I21" s="74">
        <v>550000</v>
      </c>
      <c r="J21" s="69"/>
      <c r="K21" s="69" t="s">
        <v>1765</v>
      </c>
      <c r="L21" s="69" t="s">
        <v>1765</v>
      </c>
      <c r="M21" s="69" t="s">
        <v>1765</v>
      </c>
      <c r="N21" s="69" t="s">
        <v>1765</v>
      </c>
      <c r="O21" s="69" t="s">
        <v>1765</v>
      </c>
      <c r="P21" s="69" t="s">
        <v>1765</v>
      </c>
      <c r="Q21" s="69" t="s">
        <v>1765</v>
      </c>
      <c r="R21" s="69" t="s">
        <v>1765</v>
      </c>
      <c r="S21" s="69"/>
      <c r="T21" s="69"/>
      <c r="U21" s="69"/>
      <c r="V21" s="69"/>
      <c r="W21" s="69"/>
      <c r="X21" s="69"/>
      <c r="BA21" s="639">
        <f t="shared" si="0"/>
        <v>38500.000000000007</v>
      </c>
      <c r="BB21" s="74">
        <f t="shared" si="1"/>
        <v>588500</v>
      </c>
    </row>
    <row r="22" spans="2:54" x14ac:dyDescent="0.35">
      <c r="B22" s="196" t="s">
        <v>133</v>
      </c>
      <c r="C22" s="196" t="s">
        <v>11236</v>
      </c>
      <c r="D22" s="196" t="s">
        <v>11237</v>
      </c>
      <c r="E22" s="196" t="s">
        <v>11238</v>
      </c>
      <c r="F22" s="196"/>
      <c r="G22" s="79" t="s">
        <v>11264</v>
      </c>
      <c r="H22" s="69"/>
      <c r="I22" s="74">
        <v>550000</v>
      </c>
      <c r="J22" s="69"/>
      <c r="K22" s="69" t="s">
        <v>1765</v>
      </c>
      <c r="L22" s="69" t="s">
        <v>1765</v>
      </c>
      <c r="M22" s="69" t="s">
        <v>1765</v>
      </c>
      <c r="N22" s="69" t="s">
        <v>1765</v>
      </c>
      <c r="O22" s="69" t="s">
        <v>1765</v>
      </c>
      <c r="P22" s="69" t="s">
        <v>1765</v>
      </c>
      <c r="Q22" s="69" t="s">
        <v>1765</v>
      </c>
      <c r="R22" s="69" t="s">
        <v>1765</v>
      </c>
      <c r="S22" s="69"/>
      <c r="T22" s="69"/>
      <c r="U22" s="69"/>
      <c r="V22" s="69"/>
      <c r="W22" s="69"/>
      <c r="X22" s="69"/>
      <c r="BA22" s="639">
        <f t="shared" si="0"/>
        <v>38500.000000000007</v>
      </c>
      <c r="BB22" s="74">
        <f t="shared" si="1"/>
        <v>588500</v>
      </c>
    </row>
    <row r="23" spans="2:54" x14ac:dyDescent="0.35">
      <c r="B23" s="196" t="s">
        <v>133</v>
      </c>
      <c r="C23" s="196" t="s">
        <v>11236</v>
      </c>
      <c r="D23" s="196" t="s">
        <v>11237</v>
      </c>
      <c r="E23" s="196" t="s">
        <v>11238</v>
      </c>
      <c r="F23" s="81" t="s">
        <v>11265</v>
      </c>
      <c r="G23" s="79" t="s">
        <v>11266</v>
      </c>
      <c r="H23" s="69"/>
      <c r="I23" s="74">
        <v>550000</v>
      </c>
      <c r="J23" s="69"/>
      <c r="K23" s="69" t="s">
        <v>1765</v>
      </c>
      <c r="L23" s="69" t="s">
        <v>1765</v>
      </c>
      <c r="M23" s="69" t="s">
        <v>1765</v>
      </c>
      <c r="N23" s="69" t="s">
        <v>1765</v>
      </c>
      <c r="O23" s="69" t="s">
        <v>1765</v>
      </c>
      <c r="P23" s="69" t="s">
        <v>1765</v>
      </c>
      <c r="Q23" s="69" t="s">
        <v>1765</v>
      </c>
      <c r="R23" s="69" t="s">
        <v>1765</v>
      </c>
      <c r="S23" s="69"/>
      <c r="T23" s="69"/>
      <c r="U23" s="69"/>
      <c r="V23" s="69"/>
      <c r="W23" s="69"/>
      <c r="X23" s="69"/>
      <c r="BA23" s="639">
        <f t="shared" si="0"/>
        <v>38500.000000000007</v>
      </c>
      <c r="BB23" s="74">
        <f t="shared" si="1"/>
        <v>588500</v>
      </c>
    </row>
    <row r="24" spans="2:54" x14ac:dyDescent="0.35">
      <c r="B24" s="196" t="s">
        <v>133</v>
      </c>
      <c r="C24" s="196" t="s">
        <v>11236</v>
      </c>
      <c r="D24" s="196" t="s">
        <v>11237</v>
      </c>
      <c r="E24" s="196" t="s">
        <v>11238</v>
      </c>
      <c r="F24" s="81" t="s">
        <v>11267</v>
      </c>
      <c r="G24" s="79" t="s">
        <v>11268</v>
      </c>
      <c r="H24" s="69"/>
      <c r="I24" s="74">
        <v>550000</v>
      </c>
      <c r="J24" s="69"/>
      <c r="K24" s="69" t="s">
        <v>1765</v>
      </c>
      <c r="L24" s="69" t="s">
        <v>1765</v>
      </c>
      <c r="M24" s="69" t="s">
        <v>1765</v>
      </c>
      <c r="N24" s="69" t="s">
        <v>1765</v>
      </c>
      <c r="O24" s="69" t="s">
        <v>1765</v>
      </c>
      <c r="P24" s="69" t="s">
        <v>1765</v>
      </c>
      <c r="Q24" s="69" t="s">
        <v>1765</v>
      </c>
      <c r="R24" s="69" t="s">
        <v>1765</v>
      </c>
      <c r="S24" s="69"/>
      <c r="T24" s="69"/>
      <c r="U24" s="69"/>
      <c r="V24" s="69"/>
      <c r="W24" s="69"/>
      <c r="X24" s="69"/>
      <c r="BA24" s="639">
        <f t="shared" si="0"/>
        <v>38500.000000000007</v>
      </c>
      <c r="BB24" s="74">
        <f t="shared" si="1"/>
        <v>588500</v>
      </c>
    </row>
    <row r="25" spans="2:54" x14ac:dyDescent="0.35">
      <c r="B25" s="196" t="s">
        <v>133</v>
      </c>
      <c r="C25" s="196" t="s">
        <v>11236</v>
      </c>
      <c r="D25" s="196" t="s">
        <v>11237</v>
      </c>
      <c r="E25" s="196" t="s">
        <v>11238</v>
      </c>
      <c r="F25" s="81" t="s">
        <v>11269</v>
      </c>
      <c r="G25" s="79" t="s">
        <v>11270</v>
      </c>
      <c r="H25" s="69"/>
      <c r="I25" s="74">
        <v>550000</v>
      </c>
      <c r="J25" s="69"/>
      <c r="K25" s="69" t="s">
        <v>1765</v>
      </c>
      <c r="L25" s="69" t="s">
        <v>1765</v>
      </c>
      <c r="M25" s="69" t="s">
        <v>1765</v>
      </c>
      <c r="N25" s="69" t="s">
        <v>1765</v>
      </c>
      <c r="O25" s="69" t="s">
        <v>1765</v>
      </c>
      <c r="P25" s="69" t="s">
        <v>1765</v>
      </c>
      <c r="Q25" s="69" t="s">
        <v>1765</v>
      </c>
      <c r="R25" s="69" t="s">
        <v>1765</v>
      </c>
      <c r="S25" s="69"/>
      <c r="T25" s="69"/>
      <c r="U25" s="69"/>
      <c r="V25" s="69"/>
      <c r="W25" s="69"/>
      <c r="X25" s="69"/>
      <c r="BA25" s="639">
        <f t="shared" si="0"/>
        <v>38500.000000000007</v>
      </c>
      <c r="BB25" s="74">
        <f t="shared" si="1"/>
        <v>588500</v>
      </c>
    </row>
    <row r="26" spans="2:54" x14ac:dyDescent="0.35">
      <c r="B26" s="196" t="s">
        <v>133</v>
      </c>
      <c r="C26" s="196" t="s">
        <v>11236</v>
      </c>
      <c r="D26" s="196" t="s">
        <v>11237</v>
      </c>
      <c r="E26" s="196" t="s">
        <v>11238</v>
      </c>
      <c r="F26" s="81" t="s">
        <v>11271</v>
      </c>
      <c r="G26" s="79" t="s">
        <v>11272</v>
      </c>
      <c r="H26" s="69"/>
      <c r="I26" s="74">
        <v>550000</v>
      </c>
      <c r="J26" s="69"/>
      <c r="K26" s="69" t="s">
        <v>1765</v>
      </c>
      <c r="L26" s="69" t="s">
        <v>1765</v>
      </c>
      <c r="M26" s="69" t="s">
        <v>1765</v>
      </c>
      <c r="N26" s="69" t="s">
        <v>1765</v>
      </c>
      <c r="O26" s="69" t="s">
        <v>1765</v>
      </c>
      <c r="P26" s="69" t="s">
        <v>1765</v>
      </c>
      <c r="Q26" s="69" t="s">
        <v>1765</v>
      </c>
      <c r="R26" s="69" t="s">
        <v>1765</v>
      </c>
      <c r="S26" s="69"/>
      <c r="T26" s="69"/>
      <c r="U26" s="69"/>
      <c r="V26" s="69"/>
      <c r="W26" s="69"/>
      <c r="X26" s="69"/>
      <c r="BA26" s="639">
        <f t="shared" si="0"/>
        <v>38500.000000000007</v>
      </c>
      <c r="BB26" s="74">
        <f t="shared" si="1"/>
        <v>588500</v>
      </c>
    </row>
    <row r="27" spans="2:54" x14ac:dyDescent="0.35">
      <c r="B27" s="196" t="s">
        <v>133</v>
      </c>
      <c r="C27" s="196" t="s">
        <v>11236</v>
      </c>
      <c r="D27" s="196" t="s">
        <v>11237</v>
      </c>
      <c r="E27" s="196" t="s">
        <v>11238</v>
      </c>
      <c r="F27" s="81" t="s">
        <v>11252</v>
      </c>
      <c r="G27" s="79" t="s">
        <v>11273</v>
      </c>
      <c r="H27" s="69"/>
      <c r="I27" s="74">
        <v>550000</v>
      </c>
      <c r="J27" s="69"/>
      <c r="K27" s="69" t="s">
        <v>1765</v>
      </c>
      <c r="L27" s="69" t="s">
        <v>1765</v>
      </c>
      <c r="M27" s="69" t="s">
        <v>1765</v>
      </c>
      <c r="N27" s="69" t="s">
        <v>1765</v>
      </c>
      <c r="O27" s="69" t="s">
        <v>1765</v>
      </c>
      <c r="P27" s="69" t="s">
        <v>1765</v>
      </c>
      <c r="Q27" s="69" t="s">
        <v>1765</v>
      </c>
      <c r="R27" s="69" t="s">
        <v>1765</v>
      </c>
      <c r="S27" s="69"/>
      <c r="T27" s="69"/>
      <c r="U27" s="69"/>
      <c r="V27" s="69"/>
      <c r="W27" s="69"/>
      <c r="X27" s="69"/>
      <c r="BA27" s="639">
        <f t="shared" si="0"/>
        <v>38500.000000000007</v>
      </c>
      <c r="BB27" s="74">
        <f t="shared" si="1"/>
        <v>588500</v>
      </c>
    </row>
    <row r="28" spans="2:54" x14ac:dyDescent="0.35">
      <c r="B28" s="196" t="s">
        <v>133</v>
      </c>
      <c r="C28" s="196" t="s">
        <v>11236</v>
      </c>
      <c r="D28" s="196" t="s">
        <v>11237</v>
      </c>
      <c r="E28" s="196" t="s">
        <v>11238</v>
      </c>
      <c r="F28" s="81" t="s">
        <v>11274</v>
      </c>
      <c r="G28" s="79" t="s">
        <v>11275</v>
      </c>
      <c r="H28" s="69"/>
      <c r="I28" s="74">
        <v>550000</v>
      </c>
      <c r="J28" s="69"/>
      <c r="K28" s="69" t="s">
        <v>1765</v>
      </c>
      <c r="L28" s="69" t="s">
        <v>1765</v>
      </c>
      <c r="M28" s="69" t="s">
        <v>1765</v>
      </c>
      <c r="N28" s="69" t="s">
        <v>1765</v>
      </c>
      <c r="O28" s="69" t="s">
        <v>1765</v>
      </c>
      <c r="P28" s="69" t="s">
        <v>1765</v>
      </c>
      <c r="Q28" s="69" t="s">
        <v>1765</v>
      </c>
      <c r="R28" s="69" t="s">
        <v>1765</v>
      </c>
      <c r="S28" s="69"/>
      <c r="T28" s="69"/>
      <c r="U28" s="69"/>
      <c r="V28" s="69"/>
      <c r="W28" s="69"/>
      <c r="X28" s="69"/>
      <c r="BA28" s="639">
        <f t="shared" si="0"/>
        <v>38500.000000000007</v>
      </c>
      <c r="BB28" s="74">
        <f t="shared" si="1"/>
        <v>588500</v>
      </c>
    </row>
    <row r="29" spans="2:54" x14ac:dyDescent="0.35">
      <c r="B29" s="196" t="s">
        <v>133</v>
      </c>
      <c r="C29" s="196" t="s">
        <v>11236</v>
      </c>
      <c r="D29" s="196" t="s">
        <v>11237</v>
      </c>
      <c r="E29" s="196" t="s">
        <v>11238</v>
      </c>
      <c r="F29" s="457"/>
      <c r="G29" s="79" t="s">
        <v>11276</v>
      </c>
      <c r="H29" s="69"/>
      <c r="I29" s="74">
        <v>550000</v>
      </c>
      <c r="J29" s="69"/>
      <c r="K29" s="69" t="s">
        <v>1765</v>
      </c>
      <c r="L29" s="69" t="s">
        <v>1765</v>
      </c>
      <c r="M29" s="69" t="s">
        <v>1765</v>
      </c>
      <c r="N29" s="69" t="s">
        <v>1765</v>
      </c>
      <c r="O29" s="69" t="s">
        <v>1765</v>
      </c>
      <c r="P29" s="69" t="s">
        <v>1765</v>
      </c>
      <c r="Q29" s="69" t="s">
        <v>1765</v>
      </c>
      <c r="R29" s="69" t="s">
        <v>1765</v>
      </c>
      <c r="S29" s="69"/>
      <c r="T29" s="69"/>
      <c r="U29" s="69"/>
      <c r="V29" s="69"/>
      <c r="W29" s="69"/>
      <c r="X29" s="69"/>
      <c r="BA29" s="639">
        <f t="shared" si="0"/>
        <v>38500.000000000007</v>
      </c>
      <c r="BB29" s="74">
        <f t="shared" si="1"/>
        <v>588500</v>
      </c>
    </row>
    <row r="30" spans="2:54" x14ac:dyDescent="0.35">
      <c r="B30" s="196" t="s">
        <v>133</v>
      </c>
      <c r="C30" s="196" t="s">
        <v>11236</v>
      </c>
      <c r="D30" s="196" t="s">
        <v>11237</v>
      </c>
      <c r="E30" s="196" t="s">
        <v>11238</v>
      </c>
      <c r="F30" s="81" t="s">
        <v>11277</v>
      </c>
      <c r="G30" s="79" t="s">
        <v>11278</v>
      </c>
      <c r="H30" s="69"/>
      <c r="I30" s="74">
        <v>550000</v>
      </c>
      <c r="J30" s="69"/>
      <c r="K30" s="69" t="s">
        <v>1765</v>
      </c>
      <c r="L30" s="69" t="s">
        <v>1765</v>
      </c>
      <c r="M30" s="69" t="s">
        <v>1765</v>
      </c>
      <c r="N30" s="69" t="s">
        <v>1765</v>
      </c>
      <c r="O30" s="69" t="s">
        <v>1765</v>
      </c>
      <c r="P30" s="69" t="s">
        <v>1765</v>
      </c>
      <c r="Q30" s="69" t="s">
        <v>1765</v>
      </c>
      <c r="R30" s="69" t="s">
        <v>1765</v>
      </c>
      <c r="S30" s="69"/>
      <c r="T30" s="69"/>
      <c r="U30" s="69"/>
      <c r="V30" s="69"/>
      <c r="W30" s="69"/>
      <c r="X30" s="69"/>
      <c r="BA30" s="639">
        <f t="shared" si="0"/>
        <v>38500.000000000007</v>
      </c>
      <c r="BB30" s="74">
        <f t="shared" si="1"/>
        <v>588500</v>
      </c>
    </row>
    <row r="31" spans="2:54" x14ac:dyDescent="0.35">
      <c r="B31" s="196" t="s">
        <v>133</v>
      </c>
      <c r="C31" s="196" t="s">
        <v>11236</v>
      </c>
      <c r="D31" s="196" t="s">
        <v>11237</v>
      </c>
      <c r="E31" s="196" t="s">
        <v>11238</v>
      </c>
      <c r="F31" s="73" t="s">
        <v>11279</v>
      </c>
      <c r="G31" s="79" t="s">
        <v>11280</v>
      </c>
      <c r="H31" s="69"/>
      <c r="I31" s="74">
        <v>550000</v>
      </c>
      <c r="J31" s="69"/>
      <c r="K31" s="69" t="s">
        <v>1765</v>
      </c>
      <c r="L31" s="69" t="s">
        <v>1765</v>
      </c>
      <c r="M31" s="69" t="s">
        <v>1765</v>
      </c>
      <c r="N31" s="69" t="s">
        <v>1765</v>
      </c>
      <c r="O31" s="69" t="s">
        <v>1765</v>
      </c>
      <c r="P31" s="69" t="s">
        <v>1765</v>
      </c>
      <c r="Q31" s="69" t="s">
        <v>1765</v>
      </c>
      <c r="R31" s="69" t="s">
        <v>1765</v>
      </c>
      <c r="S31" s="69"/>
      <c r="T31" s="69"/>
      <c r="U31" s="69"/>
      <c r="V31" s="69"/>
      <c r="W31" s="69"/>
      <c r="X31" s="69"/>
      <c r="BA31" s="639">
        <f t="shared" si="0"/>
        <v>38500.000000000007</v>
      </c>
      <c r="BB31" s="74">
        <f t="shared" si="1"/>
        <v>588500</v>
      </c>
    </row>
    <row r="32" spans="2:54" x14ac:dyDescent="0.35">
      <c r="B32" s="196" t="s">
        <v>133</v>
      </c>
      <c r="C32" s="196" t="s">
        <v>11236</v>
      </c>
      <c r="D32" s="196" t="s">
        <v>11237</v>
      </c>
      <c r="E32" s="196" t="s">
        <v>11238</v>
      </c>
      <c r="F32" s="81" t="s">
        <v>11281</v>
      </c>
      <c r="G32" s="79" t="s">
        <v>11282</v>
      </c>
      <c r="H32" s="69"/>
      <c r="I32" s="74">
        <v>550000</v>
      </c>
      <c r="J32" s="69"/>
      <c r="K32" s="69" t="s">
        <v>1765</v>
      </c>
      <c r="L32" s="69" t="s">
        <v>1765</v>
      </c>
      <c r="M32" s="69" t="s">
        <v>1765</v>
      </c>
      <c r="N32" s="69" t="s">
        <v>1765</v>
      </c>
      <c r="O32" s="69" t="s">
        <v>1765</v>
      </c>
      <c r="P32" s="69" t="s">
        <v>1765</v>
      </c>
      <c r="Q32" s="69" t="s">
        <v>1765</v>
      </c>
      <c r="R32" s="69" t="s">
        <v>1765</v>
      </c>
      <c r="S32" s="69"/>
      <c r="T32" s="69"/>
      <c r="U32" s="69"/>
      <c r="V32" s="69"/>
      <c r="W32" s="69"/>
      <c r="X32" s="69"/>
      <c r="BA32" s="639">
        <f t="shared" si="0"/>
        <v>38500.000000000007</v>
      </c>
      <c r="BB32" s="74">
        <f t="shared" si="1"/>
        <v>588500</v>
      </c>
    </row>
    <row r="33" spans="1:54" x14ac:dyDescent="0.35">
      <c r="B33" s="196" t="s">
        <v>133</v>
      </c>
      <c r="C33" s="196" t="s">
        <v>11236</v>
      </c>
      <c r="D33" s="196" t="s">
        <v>11237</v>
      </c>
      <c r="E33" s="196" t="s">
        <v>11238</v>
      </c>
      <c r="F33" s="81" t="s">
        <v>11283</v>
      </c>
      <c r="G33" s="79" t="s">
        <v>11284</v>
      </c>
      <c r="H33" s="69"/>
      <c r="I33" s="74">
        <v>550000</v>
      </c>
      <c r="J33" s="69"/>
      <c r="K33" s="69" t="s">
        <v>1765</v>
      </c>
      <c r="L33" s="69" t="s">
        <v>1765</v>
      </c>
      <c r="M33" s="69" t="s">
        <v>1765</v>
      </c>
      <c r="N33" s="69" t="s">
        <v>1765</v>
      </c>
      <c r="O33" s="69" t="s">
        <v>1765</v>
      </c>
      <c r="P33" s="69" t="s">
        <v>1765</v>
      </c>
      <c r="Q33" s="69" t="s">
        <v>1765</v>
      </c>
      <c r="R33" s="69" t="s">
        <v>1765</v>
      </c>
      <c r="S33" s="69"/>
      <c r="T33" s="69"/>
      <c r="U33" s="69"/>
      <c r="V33" s="69"/>
      <c r="W33" s="69"/>
      <c r="X33" s="69"/>
      <c r="BA33" s="639">
        <f t="shared" si="0"/>
        <v>38500.000000000007</v>
      </c>
      <c r="BB33" s="74">
        <f t="shared" si="1"/>
        <v>588500</v>
      </c>
    </row>
    <row r="34" spans="1:54" x14ac:dyDescent="0.35">
      <c r="B34" s="196" t="s">
        <v>133</v>
      </c>
      <c r="C34" s="196" t="s">
        <v>11236</v>
      </c>
      <c r="D34" s="196" t="s">
        <v>11237</v>
      </c>
      <c r="E34" s="196" t="s">
        <v>11238</v>
      </c>
      <c r="F34" s="81" t="s">
        <v>11285</v>
      </c>
      <c r="G34" s="79" t="s">
        <v>11286</v>
      </c>
      <c r="H34" s="69"/>
      <c r="I34" s="74">
        <v>550000</v>
      </c>
      <c r="J34" s="69"/>
      <c r="K34" s="69" t="s">
        <v>1765</v>
      </c>
      <c r="L34" s="69" t="s">
        <v>1765</v>
      </c>
      <c r="M34" s="69" t="s">
        <v>1765</v>
      </c>
      <c r="N34" s="69" t="s">
        <v>1765</v>
      </c>
      <c r="O34" s="69" t="s">
        <v>1765</v>
      </c>
      <c r="P34" s="69" t="s">
        <v>1765</v>
      </c>
      <c r="Q34" s="69" t="s">
        <v>1765</v>
      </c>
      <c r="R34" s="69" t="s">
        <v>1765</v>
      </c>
      <c r="S34" s="69"/>
      <c r="T34" s="69"/>
      <c r="U34" s="69"/>
      <c r="V34" s="69"/>
      <c r="W34" s="69"/>
      <c r="X34" s="69"/>
      <c r="BA34" s="639">
        <f t="shared" si="0"/>
        <v>38500.000000000007</v>
      </c>
      <c r="BB34" s="74">
        <f t="shared" si="1"/>
        <v>588500</v>
      </c>
    </row>
    <row r="35" spans="1:54" x14ac:dyDescent="0.35">
      <c r="B35" s="196"/>
      <c r="C35" s="196"/>
      <c r="D35" s="196"/>
      <c r="E35" s="196"/>
      <c r="F35" s="81"/>
      <c r="G35" s="93" t="s">
        <v>994</v>
      </c>
      <c r="H35" s="86"/>
      <c r="I35" s="87">
        <f>SUM(I5:I34)</f>
        <v>16500000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BA35" s="639">
        <f t="shared" si="0"/>
        <v>1155000</v>
      </c>
      <c r="BB35" s="87">
        <f t="shared" si="1"/>
        <v>17655000</v>
      </c>
    </row>
    <row r="36" spans="1:54" x14ac:dyDescent="0.35">
      <c r="A36" s="64"/>
      <c r="B36" s="64"/>
      <c r="C36" s="64"/>
      <c r="D36" s="64"/>
      <c r="E36" s="64"/>
      <c r="F36" s="64"/>
      <c r="G36" s="96" t="s">
        <v>4824</v>
      </c>
      <c r="H36" s="64"/>
      <c r="I36" s="67"/>
      <c r="J36" s="64"/>
      <c r="K36" s="64"/>
      <c r="L36" s="68"/>
      <c r="M36" s="97"/>
      <c r="N36" s="127"/>
      <c r="O36" s="68"/>
      <c r="P36" s="64"/>
      <c r="Q36" s="68"/>
      <c r="R36" s="64"/>
      <c r="S36" s="64"/>
      <c r="T36" s="64"/>
      <c r="U36" s="64"/>
      <c r="V36" s="64"/>
      <c r="W36" s="64"/>
      <c r="X36" s="64"/>
      <c r="Y36" s="64"/>
      <c r="BA36" s="639">
        <f t="shared" si="0"/>
        <v>0</v>
      </c>
      <c r="BB36" s="67">
        <f t="shared" si="1"/>
        <v>0</v>
      </c>
    </row>
    <row r="37" spans="1:54" x14ac:dyDescent="0.35">
      <c r="B37" s="196" t="s">
        <v>133</v>
      </c>
      <c r="C37" s="196" t="s">
        <v>11236</v>
      </c>
      <c r="D37" s="196" t="s">
        <v>11237</v>
      </c>
      <c r="E37" s="196" t="s">
        <v>11238</v>
      </c>
      <c r="F37" s="196"/>
      <c r="G37" s="79" t="s">
        <v>11287</v>
      </c>
      <c r="I37" s="118">
        <v>30000</v>
      </c>
      <c r="K37" s="69" t="s">
        <v>1765</v>
      </c>
      <c r="L37" s="69" t="s">
        <v>1765</v>
      </c>
      <c r="M37" s="69" t="s">
        <v>1765</v>
      </c>
      <c r="N37" s="69" t="s">
        <v>1765</v>
      </c>
      <c r="O37" s="69" t="s">
        <v>1765</v>
      </c>
      <c r="P37" s="69" t="s">
        <v>1765</v>
      </c>
      <c r="Q37" s="69" t="s">
        <v>1765</v>
      </c>
      <c r="R37" s="69" t="s">
        <v>1765</v>
      </c>
      <c r="BA37" s="639">
        <f t="shared" si="0"/>
        <v>2100</v>
      </c>
      <c r="BB37" s="118">
        <f t="shared" si="1"/>
        <v>32100</v>
      </c>
    </row>
    <row r="38" spans="1:54" x14ac:dyDescent="0.35">
      <c r="B38" s="196" t="s">
        <v>133</v>
      </c>
      <c r="C38" s="196" t="s">
        <v>11236</v>
      </c>
      <c r="D38" s="196" t="s">
        <v>11237</v>
      </c>
      <c r="E38" s="196" t="s">
        <v>11238</v>
      </c>
      <c r="F38" s="196"/>
      <c r="G38" s="79" t="s">
        <v>11288</v>
      </c>
      <c r="I38" s="118">
        <v>30000</v>
      </c>
      <c r="K38" s="69" t="s">
        <v>1765</v>
      </c>
      <c r="L38" s="69" t="s">
        <v>1765</v>
      </c>
      <c r="M38" s="69" t="s">
        <v>1765</v>
      </c>
      <c r="N38" s="69" t="s">
        <v>1765</v>
      </c>
      <c r="O38" s="69" t="s">
        <v>1765</v>
      </c>
      <c r="P38" s="69" t="s">
        <v>1765</v>
      </c>
      <c r="Q38" s="69" t="s">
        <v>1765</v>
      </c>
      <c r="R38" s="69" t="s">
        <v>1765</v>
      </c>
      <c r="BA38" s="639">
        <f t="shared" si="0"/>
        <v>2100</v>
      </c>
      <c r="BB38" s="118">
        <f t="shared" si="1"/>
        <v>32100</v>
      </c>
    </row>
    <row r="39" spans="1:54" x14ac:dyDescent="0.35">
      <c r="B39" s="196" t="s">
        <v>133</v>
      </c>
      <c r="C39" s="196" t="s">
        <v>11236</v>
      </c>
      <c r="D39" s="196" t="s">
        <v>11237</v>
      </c>
      <c r="E39" s="196" t="s">
        <v>11238</v>
      </c>
      <c r="F39" s="196"/>
      <c r="G39" s="79" t="s">
        <v>11289</v>
      </c>
      <c r="I39" s="118">
        <v>30000</v>
      </c>
      <c r="K39" s="69" t="s">
        <v>1765</v>
      </c>
      <c r="L39" s="69" t="s">
        <v>1765</v>
      </c>
      <c r="M39" s="69" t="s">
        <v>1765</v>
      </c>
      <c r="N39" s="69" t="s">
        <v>1765</v>
      </c>
      <c r="O39" s="69" t="s">
        <v>1765</v>
      </c>
      <c r="P39" s="69" t="s">
        <v>1765</v>
      </c>
      <c r="Q39" s="69" t="s">
        <v>1765</v>
      </c>
      <c r="R39" s="69" t="s">
        <v>1765</v>
      </c>
      <c r="BA39" s="639">
        <f t="shared" si="0"/>
        <v>2100</v>
      </c>
      <c r="BB39" s="118">
        <f t="shared" si="1"/>
        <v>32100</v>
      </c>
    </row>
    <row r="40" spans="1:54" x14ac:dyDescent="0.35">
      <c r="B40" s="196" t="s">
        <v>133</v>
      </c>
      <c r="C40" s="196" t="s">
        <v>11236</v>
      </c>
      <c r="D40" s="196" t="s">
        <v>11237</v>
      </c>
      <c r="E40" s="196" t="s">
        <v>11238</v>
      </c>
      <c r="F40" s="196"/>
      <c r="G40" s="79" t="s">
        <v>11290</v>
      </c>
      <c r="I40" s="118">
        <v>30000</v>
      </c>
      <c r="K40" s="69" t="s">
        <v>1765</v>
      </c>
      <c r="L40" s="69" t="s">
        <v>1765</v>
      </c>
      <c r="M40" s="69" t="s">
        <v>1765</v>
      </c>
      <c r="N40" s="69" t="s">
        <v>1765</v>
      </c>
      <c r="O40" s="69" t="s">
        <v>1765</v>
      </c>
      <c r="P40" s="69" t="s">
        <v>1765</v>
      </c>
      <c r="Q40" s="69" t="s">
        <v>1765</v>
      </c>
      <c r="R40" s="69" t="s">
        <v>1765</v>
      </c>
      <c r="BA40" s="639">
        <f t="shared" si="0"/>
        <v>2100</v>
      </c>
      <c r="BB40" s="118">
        <f t="shared" si="1"/>
        <v>32100</v>
      </c>
    </row>
    <row r="41" spans="1:54" x14ac:dyDescent="0.35">
      <c r="B41" s="196" t="s">
        <v>133</v>
      </c>
      <c r="C41" s="196" t="s">
        <v>11236</v>
      </c>
      <c r="D41" s="196" t="s">
        <v>11237</v>
      </c>
      <c r="E41" s="196" t="s">
        <v>11238</v>
      </c>
      <c r="F41" s="196"/>
      <c r="G41" s="79" t="s">
        <v>11291</v>
      </c>
      <c r="I41" s="118">
        <v>30000</v>
      </c>
      <c r="K41" s="69" t="s">
        <v>1765</v>
      </c>
      <c r="L41" s="69" t="s">
        <v>1765</v>
      </c>
      <c r="M41" s="69" t="s">
        <v>1765</v>
      </c>
      <c r="N41" s="69" t="s">
        <v>1765</v>
      </c>
      <c r="O41" s="69" t="s">
        <v>1765</v>
      </c>
      <c r="P41" s="69" t="s">
        <v>1765</v>
      </c>
      <c r="Q41" s="69" t="s">
        <v>1765</v>
      </c>
      <c r="R41" s="69" t="s">
        <v>1765</v>
      </c>
      <c r="BA41" s="639">
        <f t="shared" si="0"/>
        <v>2100</v>
      </c>
      <c r="BB41" s="118">
        <f t="shared" si="1"/>
        <v>32100</v>
      </c>
    </row>
    <row r="42" spans="1:54" x14ac:dyDescent="0.35">
      <c r="B42" s="196" t="s">
        <v>133</v>
      </c>
      <c r="C42" s="196" t="s">
        <v>11236</v>
      </c>
      <c r="D42" s="196" t="s">
        <v>11237</v>
      </c>
      <c r="E42" s="196" t="s">
        <v>11238</v>
      </c>
      <c r="F42" s="196"/>
      <c r="G42" s="79" t="s">
        <v>11292</v>
      </c>
      <c r="I42" s="118">
        <v>30000</v>
      </c>
      <c r="K42" s="69" t="s">
        <v>1765</v>
      </c>
      <c r="L42" s="69" t="s">
        <v>1765</v>
      </c>
      <c r="M42" s="69" t="s">
        <v>1765</v>
      </c>
      <c r="N42" s="69" t="s">
        <v>1765</v>
      </c>
      <c r="O42" s="69" t="s">
        <v>1765</v>
      </c>
      <c r="P42" s="69" t="s">
        <v>1765</v>
      </c>
      <c r="Q42" s="69" t="s">
        <v>1765</v>
      </c>
      <c r="R42" s="69" t="s">
        <v>1765</v>
      </c>
      <c r="BA42" s="639">
        <f t="shared" si="0"/>
        <v>2100</v>
      </c>
      <c r="BB42" s="118">
        <f t="shared" si="1"/>
        <v>32100</v>
      </c>
    </row>
    <row r="43" spans="1:54" x14ac:dyDescent="0.35">
      <c r="B43" s="196" t="s">
        <v>133</v>
      </c>
      <c r="C43" s="196" t="s">
        <v>11236</v>
      </c>
      <c r="D43" s="196" t="s">
        <v>11237</v>
      </c>
      <c r="E43" s="196" t="s">
        <v>11238</v>
      </c>
      <c r="F43" s="196"/>
      <c r="G43" s="79" t="s">
        <v>11293</v>
      </c>
      <c r="I43" s="118">
        <v>30000</v>
      </c>
      <c r="K43" s="69" t="s">
        <v>1765</v>
      </c>
      <c r="L43" s="69" t="s">
        <v>1765</v>
      </c>
      <c r="M43" s="69" t="s">
        <v>1765</v>
      </c>
      <c r="N43" s="69" t="s">
        <v>1765</v>
      </c>
      <c r="O43" s="69" t="s">
        <v>1765</v>
      </c>
      <c r="P43" s="69" t="s">
        <v>1765</v>
      </c>
      <c r="Q43" s="69" t="s">
        <v>1765</v>
      </c>
      <c r="R43" s="69" t="s">
        <v>1765</v>
      </c>
      <c r="BA43" s="639">
        <f t="shared" si="0"/>
        <v>2100</v>
      </c>
      <c r="BB43" s="118">
        <f t="shared" si="1"/>
        <v>32100</v>
      </c>
    </row>
    <row r="44" spans="1:54" x14ac:dyDescent="0.35">
      <c r="B44" s="196" t="s">
        <v>133</v>
      </c>
      <c r="C44" s="196" t="s">
        <v>11236</v>
      </c>
      <c r="D44" s="196" t="s">
        <v>11237</v>
      </c>
      <c r="E44" s="196" t="s">
        <v>11238</v>
      </c>
      <c r="F44" s="196"/>
      <c r="G44" s="79" t="s">
        <v>11294</v>
      </c>
      <c r="I44" s="118">
        <v>30000</v>
      </c>
      <c r="K44" s="69" t="s">
        <v>1765</v>
      </c>
      <c r="L44" s="69" t="s">
        <v>1765</v>
      </c>
      <c r="M44" s="69" t="s">
        <v>1765</v>
      </c>
      <c r="N44" s="69" t="s">
        <v>1765</v>
      </c>
      <c r="O44" s="69" t="s">
        <v>1765</v>
      </c>
      <c r="P44" s="69" t="s">
        <v>1765</v>
      </c>
      <c r="Q44" s="69" t="s">
        <v>1765</v>
      </c>
      <c r="R44" s="69" t="s">
        <v>1765</v>
      </c>
      <c r="BA44" s="639">
        <f t="shared" si="0"/>
        <v>2100</v>
      </c>
      <c r="BB44" s="118">
        <f t="shared" si="1"/>
        <v>32100</v>
      </c>
    </row>
    <row r="45" spans="1:54" x14ac:dyDescent="0.35">
      <c r="B45" s="196" t="s">
        <v>133</v>
      </c>
      <c r="C45" s="196" t="s">
        <v>11236</v>
      </c>
      <c r="D45" s="196" t="s">
        <v>11237</v>
      </c>
      <c r="E45" s="196" t="s">
        <v>11238</v>
      </c>
      <c r="F45" s="196"/>
      <c r="G45" s="79" t="s">
        <v>11295</v>
      </c>
      <c r="I45" s="118">
        <v>30000</v>
      </c>
      <c r="K45" s="69" t="s">
        <v>1765</v>
      </c>
      <c r="L45" s="69" t="s">
        <v>1765</v>
      </c>
      <c r="M45" s="69" t="s">
        <v>1765</v>
      </c>
      <c r="N45" s="69" t="s">
        <v>1765</v>
      </c>
      <c r="O45" s="69" t="s">
        <v>1765</v>
      </c>
      <c r="P45" s="69" t="s">
        <v>1765</v>
      </c>
      <c r="Q45" s="69" t="s">
        <v>1765</v>
      </c>
      <c r="R45" s="69" t="s">
        <v>1765</v>
      </c>
      <c r="BA45" s="639">
        <f t="shared" si="0"/>
        <v>2100</v>
      </c>
      <c r="BB45" s="118">
        <f t="shared" si="1"/>
        <v>32100</v>
      </c>
    </row>
    <row r="46" spans="1:54" x14ac:dyDescent="0.35">
      <c r="B46" s="196" t="s">
        <v>133</v>
      </c>
      <c r="C46" s="196" t="s">
        <v>11236</v>
      </c>
      <c r="D46" s="196" t="s">
        <v>11237</v>
      </c>
      <c r="E46" s="196" t="s">
        <v>11238</v>
      </c>
      <c r="F46" s="196"/>
      <c r="G46" s="79" t="s">
        <v>11296</v>
      </c>
      <c r="I46" s="118">
        <v>30000</v>
      </c>
      <c r="K46" s="69" t="s">
        <v>1765</v>
      </c>
      <c r="L46" s="69" t="s">
        <v>1765</v>
      </c>
      <c r="M46" s="69" t="s">
        <v>1765</v>
      </c>
      <c r="N46" s="69" t="s">
        <v>1765</v>
      </c>
      <c r="O46" s="69" t="s">
        <v>1765</v>
      </c>
      <c r="P46" s="69" t="s">
        <v>1765</v>
      </c>
      <c r="Q46" s="69" t="s">
        <v>1765</v>
      </c>
      <c r="R46" s="69" t="s">
        <v>1765</v>
      </c>
      <c r="BA46" s="639">
        <f t="shared" si="0"/>
        <v>2100</v>
      </c>
      <c r="BB46" s="118">
        <f t="shared" si="1"/>
        <v>32100</v>
      </c>
    </row>
    <row r="47" spans="1:54" x14ac:dyDescent="0.35">
      <c r="B47" s="196" t="s">
        <v>133</v>
      </c>
      <c r="C47" s="196" t="s">
        <v>11236</v>
      </c>
      <c r="D47" s="196" t="s">
        <v>11237</v>
      </c>
      <c r="E47" s="196" t="s">
        <v>11238</v>
      </c>
      <c r="F47" s="196"/>
      <c r="G47" s="79" t="s">
        <v>11297</v>
      </c>
      <c r="I47" s="118">
        <v>30000</v>
      </c>
      <c r="K47" s="69" t="s">
        <v>1765</v>
      </c>
      <c r="L47" s="69" t="s">
        <v>1765</v>
      </c>
      <c r="M47" s="69" t="s">
        <v>1765</v>
      </c>
      <c r="N47" s="69" t="s">
        <v>1765</v>
      </c>
      <c r="O47" s="69" t="s">
        <v>1765</v>
      </c>
      <c r="P47" s="69" t="s">
        <v>1765</v>
      </c>
      <c r="Q47" s="69" t="s">
        <v>1765</v>
      </c>
      <c r="R47" s="69" t="s">
        <v>1765</v>
      </c>
      <c r="BA47" s="639">
        <f t="shared" si="0"/>
        <v>2100</v>
      </c>
      <c r="BB47" s="118">
        <f t="shared" si="1"/>
        <v>32100</v>
      </c>
    </row>
    <row r="48" spans="1:54" x14ac:dyDescent="0.35">
      <c r="B48" s="196" t="s">
        <v>133</v>
      </c>
      <c r="C48" s="196" t="s">
        <v>11236</v>
      </c>
      <c r="D48" s="196" t="s">
        <v>11237</v>
      </c>
      <c r="E48" s="196" t="s">
        <v>11238</v>
      </c>
      <c r="F48" s="196"/>
      <c r="G48" s="79" t="s">
        <v>11298</v>
      </c>
      <c r="I48" s="118">
        <v>30000</v>
      </c>
      <c r="K48" s="69" t="s">
        <v>1765</v>
      </c>
      <c r="L48" s="69" t="s">
        <v>1765</v>
      </c>
      <c r="M48" s="69" t="s">
        <v>1765</v>
      </c>
      <c r="N48" s="69" t="s">
        <v>1765</v>
      </c>
      <c r="O48" s="69" t="s">
        <v>1765</v>
      </c>
      <c r="P48" s="69" t="s">
        <v>1765</v>
      </c>
      <c r="Q48" s="69" t="s">
        <v>1765</v>
      </c>
      <c r="R48" s="69" t="s">
        <v>1765</v>
      </c>
      <c r="BA48" s="639">
        <f t="shared" si="0"/>
        <v>2100</v>
      </c>
      <c r="BB48" s="118">
        <f t="shared" si="1"/>
        <v>32100</v>
      </c>
    </row>
    <row r="49" spans="2:54" x14ac:dyDescent="0.35">
      <c r="B49" s="196" t="s">
        <v>133</v>
      </c>
      <c r="C49" s="196" t="s">
        <v>11236</v>
      </c>
      <c r="D49" s="196" t="s">
        <v>11237</v>
      </c>
      <c r="E49" s="196" t="s">
        <v>11238</v>
      </c>
      <c r="F49" s="196"/>
      <c r="G49" s="79" t="s">
        <v>11299</v>
      </c>
      <c r="I49" s="118">
        <v>60000</v>
      </c>
      <c r="K49" s="76" t="s">
        <v>11300</v>
      </c>
      <c r="L49" s="119">
        <v>2014</v>
      </c>
      <c r="M49" s="119" t="s">
        <v>11301</v>
      </c>
      <c r="N49" s="119">
        <v>1400309</v>
      </c>
      <c r="O49" s="119" t="s">
        <v>937</v>
      </c>
      <c r="Q49" s="119" t="s">
        <v>2308</v>
      </c>
      <c r="R49" s="119" t="s">
        <v>11302</v>
      </c>
      <c r="BA49" s="639">
        <f t="shared" si="0"/>
        <v>4200</v>
      </c>
      <c r="BB49" s="118">
        <f t="shared" si="1"/>
        <v>64200</v>
      </c>
    </row>
    <row r="50" spans="2:54" x14ac:dyDescent="0.35">
      <c r="B50" s="196" t="s">
        <v>133</v>
      </c>
      <c r="C50" s="196" t="s">
        <v>11236</v>
      </c>
      <c r="D50" s="196" t="s">
        <v>11237</v>
      </c>
      <c r="E50" s="196" t="s">
        <v>11238</v>
      </c>
      <c r="F50" s="196"/>
      <c r="G50" s="79" t="s">
        <v>11303</v>
      </c>
      <c r="I50" s="118">
        <v>60000</v>
      </c>
      <c r="K50" s="76" t="s">
        <v>11300</v>
      </c>
      <c r="L50" s="119">
        <v>2014</v>
      </c>
      <c r="M50" s="119" t="s">
        <v>11301</v>
      </c>
      <c r="N50" s="119">
        <v>1400307</v>
      </c>
      <c r="O50" s="119" t="s">
        <v>937</v>
      </c>
      <c r="Q50" s="119" t="s">
        <v>2308</v>
      </c>
      <c r="R50" s="119" t="s">
        <v>11302</v>
      </c>
      <c r="BA50" s="639">
        <f t="shared" si="0"/>
        <v>4200</v>
      </c>
      <c r="BB50" s="118">
        <f t="shared" si="1"/>
        <v>64200</v>
      </c>
    </row>
    <row r="51" spans="2:54" x14ac:dyDescent="0.35">
      <c r="B51" s="196" t="s">
        <v>133</v>
      </c>
      <c r="C51" s="196" t="s">
        <v>11236</v>
      </c>
      <c r="D51" s="196" t="s">
        <v>11237</v>
      </c>
      <c r="E51" s="196" t="s">
        <v>11238</v>
      </c>
      <c r="F51" s="196"/>
      <c r="G51" s="79" t="s">
        <v>11304</v>
      </c>
      <c r="I51" s="118">
        <v>60000</v>
      </c>
      <c r="K51" s="76" t="s">
        <v>1765</v>
      </c>
      <c r="L51" s="69" t="s">
        <v>1765</v>
      </c>
      <c r="M51" s="69" t="s">
        <v>1765</v>
      </c>
      <c r="N51" s="69" t="s">
        <v>1765</v>
      </c>
      <c r="O51" s="69" t="s">
        <v>1765</v>
      </c>
      <c r="P51" s="69" t="s">
        <v>1765</v>
      </c>
      <c r="Q51" s="69" t="s">
        <v>1765</v>
      </c>
      <c r="R51" s="69" t="s">
        <v>1765</v>
      </c>
      <c r="BA51" s="639">
        <f t="shared" si="0"/>
        <v>4200</v>
      </c>
      <c r="BB51" s="118">
        <f t="shared" si="1"/>
        <v>64200</v>
      </c>
    </row>
    <row r="52" spans="2:54" x14ac:dyDescent="0.35">
      <c r="B52" s="196" t="s">
        <v>133</v>
      </c>
      <c r="C52" s="196" t="s">
        <v>11236</v>
      </c>
      <c r="D52" s="196" t="s">
        <v>11237</v>
      </c>
      <c r="E52" s="196" t="s">
        <v>11238</v>
      </c>
      <c r="F52" s="196"/>
      <c r="G52" s="79" t="s">
        <v>11305</v>
      </c>
      <c r="I52" s="118">
        <v>60000</v>
      </c>
      <c r="K52" s="76" t="s">
        <v>1765</v>
      </c>
      <c r="L52" s="69" t="s">
        <v>1765</v>
      </c>
      <c r="M52" s="69" t="s">
        <v>1765</v>
      </c>
      <c r="N52" s="69" t="s">
        <v>1765</v>
      </c>
      <c r="O52" s="69" t="s">
        <v>1765</v>
      </c>
      <c r="P52" s="69" t="s">
        <v>1765</v>
      </c>
      <c r="Q52" s="69" t="s">
        <v>1765</v>
      </c>
      <c r="R52" s="69" t="s">
        <v>1765</v>
      </c>
      <c r="BA52" s="639">
        <f t="shared" si="0"/>
        <v>4200</v>
      </c>
      <c r="BB52" s="118">
        <f t="shared" si="1"/>
        <v>64200</v>
      </c>
    </row>
    <row r="53" spans="2:54" x14ac:dyDescent="0.35">
      <c r="B53" s="196" t="s">
        <v>133</v>
      </c>
      <c r="C53" s="196" t="s">
        <v>11236</v>
      </c>
      <c r="D53" s="196" t="s">
        <v>11237</v>
      </c>
      <c r="E53" s="196" t="s">
        <v>11238</v>
      </c>
      <c r="F53" s="196"/>
      <c r="G53" s="79" t="s">
        <v>11306</v>
      </c>
      <c r="I53" s="118">
        <v>60000</v>
      </c>
      <c r="K53" s="76" t="s">
        <v>5603</v>
      </c>
      <c r="L53" s="119" t="s">
        <v>1510</v>
      </c>
      <c r="M53" s="119" t="s">
        <v>1510</v>
      </c>
      <c r="N53" s="119" t="s">
        <v>1510</v>
      </c>
      <c r="O53" s="119" t="s">
        <v>1510</v>
      </c>
      <c r="P53" s="119" t="s">
        <v>1510</v>
      </c>
      <c r="Q53" s="119" t="s">
        <v>1510</v>
      </c>
      <c r="R53" s="119" t="s">
        <v>1510</v>
      </c>
      <c r="BA53" s="639">
        <f t="shared" si="0"/>
        <v>4200</v>
      </c>
      <c r="BB53" s="118">
        <f t="shared" si="1"/>
        <v>64200</v>
      </c>
    </row>
    <row r="54" spans="2:54" x14ac:dyDescent="0.35">
      <c r="B54" s="196" t="s">
        <v>133</v>
      </c>
      <c r="C54" s="196" t="s">
        <v>11236</v>
      </c>
      <c r="D54" s="196" t="s">
        <v>11237</v>
      </c>
      <c r="E54" s="196" t="s">
        <v>11238</v>
      </c>
      <c r="F54" s="196"/>
      <c r="G54" s="79" t="s">
        <v>11307</v>
      </c>
      <c r="I54" s="118">
        <v>60000</v>
      </c>
      <c r="K54" s="76" t="s">
        <v>1765</v>
      </c>
      <c r="L54" s="76" t="s">
        <v>1765</v>
      </c>
      <c r="M54" s="76" t="s">
        <v>1765</v>
      </c>
      <c r="N54" s="76" t="s">
        <v>1765</v>
      </c>
      <c r="O54" s="76" t="s">
        <v>1765</v>
      </c>
      <c r="P54" s="76" t="s">
        <v>1765</v>
      </c>
      <c r="Q54" s="76" t="s">
        <v>1765</v>
      </c>
      <c r="R54" s="76" t="s">
        <v>1765</v>
      </c>
      <c r="BA54" s="639">
        <f t="shared" si="0"/>
        <v>4200</v>
      </c>
      <c r="BB54" s="118">
        <f t="shared" si="1"/>
        <v>64200</v>
      </c>
    </row>
    <row r="55" spans="2:54" x14ac:dyDescent="0.35">
      <c r="B55" s="196" t="s">
        <v>133</v>
      </c>
      <c r="C55" s="196" t="s">
        <v>11236</v>
      </c>
      <c r="D55" s="196" t="s">
        <v>11237</v>
      </c>
      <c r="E55" s="196" t="s">
        <v>11238</v>
      </c>
      <c r="F55" s="196"/>
      <c r="G55" s="79" t="s">
        <v>11308</v>
      </c>
      <c r="I55" s="118">
        <v>30000</v>
      </c>
      <c r="K55" s="69" t="s">
        <v>1765</v>
      </c>
      <c r="L55" s="69" t="s">
        <v>1765</v>
      </c>
      <c r="M55" s="69" t="s">
        <v>1765</v>
      </c>
      <c r="N55" s="69" t="s">
        <v>1765</v>
      </c>
      <c r="O55" s="69" t="s">
        <v>1765</v>
      </c>
      <c r="P55" s="69" t="s">
        <v>1765</v>
      </c>
      <c r="Q55" s="69" t="s">
        <v>1765</v>
      </c>
      <c r="R55" s="69" t="s">
        <v>1765</v>
      </c>
      <c r="BA55" s="639">
        <f t="shared" si="0"/>
        <v>2100</v>
      </c>
      <c r="BB55" s="118">
        <f t="shared" si="1"/>
        <v>32100</v>
      </c>
    </row>
    <row r="56" spans="2:54" x14ac:dyDescent="0.35">
      <c r="B56" s="196" t="s">
        <v>133</v>
      </c>
      <c r="C56" s="196" t="s">
        <v>11236</v>
      </c>
      <c r="D56" s="196" t="s">
        <v>11237</v>
      </c>
      <c r="E56" s="196" t="s">
        <v>11238</v>
      </c>
      <c r="F56" s="196"/>
      <c r="G56" s="79" t="s">
        <v>11309</v>
      </c>
      <c r="I56" s="118">
        <v>30000</v>
      </c>
      <c r="K56" s="69" t="s">
        <v>1765</v>
      </c>
      <c r="L56" s="69" t="s">
        <v>1765</v>
      </c>
      <c r="M56" s="69" t="s">
        <v>1765</v>
      </c>
      <c r="N56" s="69" t="s">
        <v>1765</v>
      </c>
      <c r="O56" s="69" t="s">
        <v>1765</v>
      </c>
      <c r="P56" s="69" t="s">
        <v>1765</v>
      </c>
      <c r="Q56" s="69" t="s">
        <v>1765</v>
      </c>
      <c r="R56" s="69" t="s">
        <v>1765</v>
      </c>
      <c r="BA56" s="639">
        <f t="shared" si="0"/>
        <v>2100</v>
      </c>
      <c r="BB56" s="118">
        <f t="shared" si="1"/>
        <v>32100</v>
      </c>
    </row>
    <row r="57" spans="2:54" x14ac:dyDescent="0.35">
      <c r="B57" s="196" t="s">
        <v>133</v>
      </c>
      <c r="C57" s="196" t="s">
        <v>11236</v>
      </c>
      <c r="D57" s="196" t="s">
        <v>11237</v>
      </c>
      <c r="E57" s="196" t="s">
        <v>11238</v>
      </c>
      <c r="F57" s="196"/>
      <c r="G57" s="79" t="s">
        <v>11310</v>
      </c>
      <c r="I57" s="118">
        <v>30000</v>
      </c>
      <c r="K57" s="69" t="s">
        <v>1765</v>
      </c>
      <c r="L57" s="69" t="s">
        <v>1765</v>
      </c>
      <c r="M57" s="69" t="s">
        <v>1765</v>
      </c>
      <c r="N57" s="69" t="s">
        <v>1765</v>
      </c>
      <c r="O57" s="69" t="s">
        <v>1765</v>
      </c>
      <c r="P57" s="69" t="s">
        <v>1765</v>
      </c>
      <c r="Q57" s="69" t="s">
        <v>1765</v>
      </c>
      <c r="R57" s="69" t="s">
        <v>1765</v>
      </c>
      <c r="BA57" s="639">
        <f t="shared" si="0"/>
        <v>2100</v>
      </c>
      <c r="BB57" s="118">
        <f t="shared" si="1"/>
        <v>32100</v>
      </c>
    </row>
    <row r="58" spans="2:54" x14ac:dyDescent="0.35">
      <c r="B58" s="196" t="s">
        <v>133</v>
      </c>
      <c r="C58" s="196" t="s">
        <v>11236</v>
      </c>
      <c r="D58" s="196" t="s">
        <v>11237</v>
      </c>
      <c r="E58" s="196" t="s">
        <v>11238</v>
      </c>
      <c r="F58" s="196"/>
      <c r="G58" s="79" t="s">
        <v>11311</v>
      </c>
      <c r="I58" s="118">
        <v>30000</v>
      </c>
      <c r="K58" s="69" t="s">
        <v>1765</v>
      </c>
      <c r="L58" s="69" t="s">
        <v>1765</v>
      </c>
      <c r="M58" s="69" t="s">
        <v>1765</v>
      </c>
      <c r="N58" s="69" t="s">
        <v>1765</v>
      </c>
      <c r="O58" s="69" t="s">
        <v>1765</v>
      </c>
      <c r="P58" s="69" t="s">
        <v>1765</v>
      </c>
      <c r="Q58" s="69" t="s">
        <v>1765</v>
      </c>
      <c r="R58" s="69" t="s">
        <v>1765</v>
      </c>
      <c r="BA58" s="639">
        <f t="shared" si="0"/>
        <v>2100</v>
      </c>
      <c r="BB58" s="118">
        <f t="shared" si="1"/>
        <v>32100</v>
      </c>
    </row>
    <row r="59" spans="2:54" x14ac:dyDescent="0.35">
      <c r="B59" s="196" t="s">
        <v>133</v>
      </c>
      <c r="C59" s="196" t="s">
        <v>11236</v>
      </c>
      <c r="D59" s="196" t="s">
        <v>11237</v>
      </c>
      <c r="E59" s="196" t="s">
        <v>11238</v>
      </c>
      <c r="F59" s="196"/>
      <c r="G59" s="79" t="s">
        <v>11312</v>
      </c>
      <c r="I59" s="118">
        <v>30000</v>
      </c>
      <c r="K59" s="69" t="s">
        <v>1765</v>
      </c>
      <c r="L59" s="69" t="s">
        <v>1765</v>
      </c>
      <c r="M59" s="69" t="s">
        <v>1765</v>
      </c>
      <c r="N59" s="69" t="s">
        <v>1765</v>
      </c>
      <c r="O59" s="69" t="s">
        <v>1765</v>
      </c>
      <c r="P59" s="69" t="s">
        <v>1765</v>
      </c>
      <c r="Q59" s="69" t="s">
        <v>1765</v>
      </c>
      <c r="R59" s="69" t="s">
        <v>1765</v>
      </c>
      <c r="BA59" s="639">
        <f t="shared" si="0"/>
        <v>2100</v>
      </c>
      <c r="BB59" s="118">
        <f t="shared" si="1"/>
        <v>32100</v>
      </c>
    </row>
    <row r="60" spans="2:54" x14ac:dyDescent="0.35">
      <c r="B60" s="196" t="s">
        <v>133</v>
      </c>
      <c r="C60" s="196" t="s">
        <v>11236</v>
      </c>
      <c r="D60" s="196" t="s">
        <v>11237</v>
      </c>
      <c r="E60" s="196" t="s">
        <v>11238</v>
      </c>
      <c r="F60" s="196"/>
      <c r="G60" s="79" t="s">
        <v>11313</v>
      </c>
      <c r="I60" s="118">
        <v>30000</v>
      </c>
      <c r="K60" s="69" t="s">
        <v>1765</v>
      </c>
      <c r="L60" s="69" t="s">
        <v>1765</v>
      </c>
      <c r="M60" s="69" t="s">
        <v>1765</v>
      </c>
      <c r="N60" s="69" t="s">
        <v>1765</v>
      </c>
      <c r="O60" s="69" t="s">
        <v>1765</v>
      </c>
      <c r="P60" s="69" t="s">
        <v>1765</v>
      </c>
      <c r="Q60" s="69" t="s">
        <v>1765</v>
      </c>
      <c r="R60" s="69" t="s">
        <v>1765</v>
      </c>
      <c r="BA60" s="639">
        <f t="shared" si="0"/>
        <v>2100</v>
      </c>
      <c r="BB60" s="118">
        <f t="shared" si="1"/>
        <v>32100</v>
      </c>
    </row>
    <row r="61" spans="2:54" x14ac:dyDescent="0.35">
      <c r="B61" s="196" t="s">
        <v>133</v>
      </c>
      <c r="C61" s="196" t="s">
        <v>11236</v>
      </c>
      <c r="D61" s="196" t="s">
        <v>11237</v>
      </c>
      <c r="E61" s="196" t="s">
        <v>11238</v>
      </c>
      <c r="F61" s="196"/>
      <c r="G61" s="79" t="s">
        <v>11314</v>
      </c>
      <c r="I61" s="118">
        <v>30000</v>
      </c>
      <c r="K61" s="69" t="s">
        <v>1765</v>
      </c>
      <c r="L61" s="69" t="s">
        <v>1765</v>
      </c>
      <c r="M61" s="69" t="s">
        <v>1765</v>
      </c>
      <c r="N61" s="69" t="s">
        <v>1765</v>
      </c>
      <c r="O61" s="69" t="s">
        <v>1765</v>
      </c>
      <c r="P61" s="69" t="s">
        <v>1765</v>
      </c>
      <c r="Q61" s="69" t="s">
        <v>1765</v>
      </c>
      <c r="R61" s="69" t="s">
        <v>1765</v>
      </c>
      <c r="BA61" s="639">
        <f t="shared" si="0"/>
        <v>2100</v>
      </c>
      <c r="BB61" s="118">
        <f t="shared" si="1"/>
        <v>32100</v>
      </c>
    </row>
    <row r="62" spans="2:54" x14ac:dyDescent="0.35">
      <c r="B62" s="196" t="s">
        <v>133</v>
      </c>
      <c r="C62" s="196" t="s">
        <v>11236</v>
      </c>
      <c r="D62" s="196" t="s">
        <v>11237</v>
      </c>
      <c r="E62" s="196" t="s">
        <v>11238</v>
      </c>
      <c r="F62" s="196"/>
      <c r="G62" s="79" t="s">
        <v>11315</v>
      </c>
      <c r="I62" s="118">
        <v>30000</v>
      </c>
      <c r="K62" s="69" t="s">
        <v>1765</v>
      </c>
      <c r="L62" s="69" t="s">
        <v>1765</v>
      </c>
      <c r="M62" s="69" t="s">
        <v>1765</v>
      </c>
      <c r="N62" s="69" t="s">
        <v>1765</v>
      </c>
      <c r="O62" s="69" t="s">
        <v>1765</v>
      </c>
      <c r="P62" s="69" t="s">
        <v>1765</v>
      </c>
      <c r="Q62" s="69" t="s">
        <v>1765</v>
      </c>
      <c r="R62" s="69" t="s">
        <v>1765</v>
      </c>
      <c r="BA62" s="639">
        <f t="shared" si="0"/>
        <v>2100</v>
      </c>
      <c r="BB62" s="118">
        <f t="shared" si="1"/>
        <v>32100</v>
      </c>
    </row>
    <row r="63" spans="2:54" x14ac:dyDescent="0.35">
      <c r="B63" s="196" t="s">
        <v>133</v>
      </c>
      <c r="C63" s="196" t="s">
        <v>11236</v>
      </c>
      <c r="D63" s="196" t="s">
        <v>11237</v>
      </c>
      <c r="E63" s="196" t="s">
        <v>11238</v>
      </c>
      <c r="F63" s="196"/>
      <c r="G63" s="79" t="s">
        <v>11316</v>
      </c>
      <c r="I63" s="118">
        <v>30000</v>
      </c>
      <c r="K63" s="69" t="s">
        <v>1765</v>
      </c>
      <c r="L63" s="69" t="s">
        <v>1765</v>
      </c>
      <c r="M63" s="69" t="s">
        <v>1765</v>
      </c>
      <c r="N63" s="69" t="s">
        <v>1765</v>
      </c>
      <c r="O63" s="69" t="s">
        <v>1765</v>
      </c>
      <c r="P63" s="69" t="s">
        <v>1765</v>
      </c>
      <c r="Q63" s="69" t="s">
        <v>1765</v>
      </c>
      <c r="R63" s="69" t="s">
        <v>1765</v>
      </c>
      <c r="BA63" s="639">
        <f t="shared" si="0"/>
        <v>2100</v>
      </c>
      <c r="BB63" s="118">
        <f t="shared" si="1"/>
        <v>32100</v>
      </c>
    </row>
    <row r="64" spans="2:54" x14ac:dyDescent="0.35">
      <c r="B64" s="196" t="s">
        <v>133</v>
      </c>
      <c r="C64" s="196" t="s">
        <v>11236</v>
      </c>
      <c r="D64" s="196" t="s">
        <v>11237</v>
      </c>
      <c r="E64" s="196" t="s">
        <v>11238</v>
      </c>
      <c r="F64" s="196"/>
      <c r="G64" s="79" t="s">
        <v>11317</v>
      </c>
      <c r="I64" s="118">
        <v>30000</v>
      </c>
      <c r="K64" s="69" t="s">
        <v>1765</v>
      </c>
      <c r="L64" s="69" t="s">
        <v>1765</v>
      </c>
      <c r="M64" s="69" t="s">
        <v>1765</v>
      </c>
      <c r="N64" s="69" t="s">
        <v>1765</v>
      </c>
      <c r="O64" s="69" t="s">
        <v>1765</v>
      </c>
      <c r="P64" s="69" t="s">
        <v>1765</v>
      </c>
      <c r="Q64" s="69" t="s">
        <v>1765</v>
      </c>
      <c r="R64" s="69" t="s">
        <v>1765</v>
      </c>
      <c r="BA64" s="639">
        <f t="shared" si="0"/>
        <v>2100</v>
      </c>
      <c r="BB64" s="118">
        <f t="shared" si="1"/>
        <v>32100</v>
      </c>
    </row>
    <row r="65" spans="2:54" x14ac:dyDescent="0.35">
      <c r="B65" s="196" t="s">
        <v>133</v>
      </c>
      <c r="C65" s="196" t="s">
        <v>11236</v>
      </c>
      <c r="D65" s="196" t="s">
        <v>11237</v>
      </c>
      <c r="E65" s="196" t="s">
        <v>11238</v>
      </c>
      <c r="F65" s="196"/>
      <c r="G65" s="79" t="s">
        <v>11318</v>
      </c>
      <c r="I65" s="118">
        <v>30000</v>
      </c>
      <c r="K65" s="69" t="s">
        <v>1765</v>
      </c>
      <c r="L65" s="69" t="s">
        <v>1765</v>
      </c>
      <c r="M65" s="69" t="s">
        <v>1765</v>
      </c>
      <c r="N65" s="69" t="s">
        <v>1765</v>
      </c>
      <c r="O65" s="69" t="s">
        <v>1765</v>
      </c>
      <c r="P65" s="69" t="s">
        <v>1765</v>
      </c>
      <c r="Q65" s="69" t="s">
        <v>1765</v>
      </c>
      <c r="R65" s="69" t="s">
        <v>1765</v>
      </c>
      <c r="BA65" s="639">
        <f t="shared" si="0"/>
        <v>2100</v>
      </c>
      <c r="BB65" s="118">
        <f t="shared" si="1"/>
        <v>32100</v>
      </c>
    </row>
    <row r="66" spans="2:54" x14ac:dyDescent="0.35">
      <c r="B66" s="196" t="s">
        <v>133</v>
      </c>
      <c r="C66" s="196" t="s">
        <v>11236</v>
      </c>
      <c r="D66" s="196" t="s">
        <v>11237</v>
      </c>
      <c r="E66" s="196" t="s">
        <v>11238</v>
      </c>
      <c r="F66" s="196"/>
      <c r="G66" s="79" t="s">
        <v>11319</v>
      </c>
      <c r="I66" s="118">
        <v>30000</v>
      </c>
      <c r="K66" s="69" t="s">
        <v>1765</v>
      </c>
      <c r="L66" s="69" t="s">
        <v>1765</v>
      </c>
      <c r="M66" s="69" t="s">
        <v>1765</v>
      </c>
      <c r="N66" s="69" t="s">
        <v>1765</v>
      </c>
      <c r="O66" s="69" t="s">
        <v>1765</v>
      </c>
      <c r="P66" s="69" t="s">
        <v>1765</v>
      </c>
      <c r="Q66" s="69" t="s">
        <v>1765</v>
      </c>
      <c r="R66" s="69" t="s">
        <v>1765</v>
      </c>
      <c r="BA66" s="639">
        <f t="shared" si="0"/>
        <v>2100</v>
      </c>
      <c r="BB66" s="118">
        <f t="shared" si="1"/>
        <v>32100</v>
      </c>
    </row>
    <row r="67" spans="2:54" x14ac:dyDescent="0.35">
      <c r="B67" s="196" t="s">
        <v>133</v>
      </c>
      <c r="C67" s="196" t="s">
        <v>11236</v>
      </c>
      <c r="D67" s="196" t="s">
        <v>11237</v>
      </c>
      <c r="E67" s="196" t="s">
        <v>11238</v>
      </c>
      <c r="F67" s="196"/>
      <c r="G67" s="79" t="s">
        <v>11320</v>
      </c>
      <c r="I67" s="118">
        <v>30000</v>
      </c>
      <c r="K67" s="69" t="s">
        <v>1765</v>
      </c>
      <c r="L67" s="69" t="s">
        <v>1765</v>
      </c>
      <c r="M67" s="69" t="s">
        <v>1765</v>
      </c>
      <c r="N67" s="69" t="s">
        <v>1765</v>
      </c>
      <c r="O67" s="69" t="s">
        <v>1765</v>
      </c>
      <c r="P67" s="69" t="s">
        <v>1765</v>
      </c>
      <c r="Q67" s="69" t="s">
        <v>1765</v>
      </c>
      <c r="R67" s="69" t="s">
        <v>1765</v>
      </c>
      <c r="BA67" s="639">
        <f t="shared" si="0"/>
        <v>2100</v>
      </c>
      <c r="BB67" s="118">
        <f t="shared" si="1"/>
        <v>32100</v>
      </c>
    </row>
    <row r="68" spans="2:54" x14ac:dyDescent="0.35">
      <c r="B68" s="196" t="s">
        <v>133</v>
      </c>
      <c r="C68" s="196" t="s">
        <v>11236</v>
      </c>
      <c r="D68" s="196" t="s">
        <v>11237</v>
      </c>
      <c r="E68" s="196" t="s">
        <v>11238</v>
      </c>
      <c r="F68" s="196"/>
      <c r="G68" s="79" t="s">
        <v>11321</v>
      </c>
      <c r="I68" s="118">
        <v>30000</v>
      </c>
      <c r="K68" s="69" t="s">
        <v>1765</v>
      </c>
      <c r="L68" s="69" t="s">
        <v>1765</v>
      </c>
      <c r="M68" s="69" t="s">
        <v>1765</v>
      </c>
      <c r="N68" s="69" t="s">
        <v>1765</v>
      </c>
      <c r="O68" s="69" t="s">
        <v>1765</v>
      </c>
      <c r="P68" s="69" t="s">
        <v>1765</v>
      </c>
      <c r="Q68" s="69" t="s">
        <v>1765</v>
      </c>
      <c r="R68" s="69" t="s">
        <v>1765</v>
      </c>
      <c r="BA68" s="639">
        <f t="shared" si="0"/>
        <v>2100</v>
      </c>
      <c r="BB68" s="118">
        <f t="shared" si="1"/>
        <v>32100</v>
      </c>
    </row>
    <row r="69" spans="2:54" x14ac:dyDescent="0.35">
      <c r="B69" s="196" t="s">
        <v>133</v>
      </c>
      <c r="C69" s="196" t="s">
        <v>11236</v>
      </c>
      <c r="D69" s="196" t="s">
        <v>11237</v>
      </c>
      <c r="E69" s="196" t="s">
        <v>11238</v>
      </c>
      <c r="F69" s="196"/>
      <c r="G69" s="79" t="s">
        <v>11322</v>
      </c>
      <c r="I69" s="118">
        <v>30000</v>
      </c>
      <c r="K69" s="69" t="s">
        <v>1765</v>
      </c>
      <c r="L69" s="69" t="s">
        <v>1765</v>
      </c>
      <c r="M69" s="69" t="s">
        <v>1765</v>
      </c>
      <c r="N69" s="69" t="s">
        <v>1765</v>
      </c>
      <c r="O69" s="69" t="s">
        <v>1765</v>
      </c>
      <c r="P69" s="69" t="s">
        <v>1765</v>
      </c>
      <c r="Q69" s="69" t="s">
        <v>1765</v>
      </c>
      <c r="R69" s="69" t="s">
        <v>1765</v>
      </c>
      <c r="BA69" s="639">
        <f t="shared" si="0"/>
        <v>2100</v>
      </c>
      <c r="BB69" s="118">
        <f t="shared" si="1"/>
        <v>32100</v>
      </c>
    </row>
    <row r="70" spans="2:54" x14ac:dyDescent="0.35">
      <c r="B70" s="196" t="s">
        <v>133</v>
      </c>
      <c r="C70" s="196" t="s">
        <v>11236</v>
      </c>
      <c r="D70" s="196" t="s">
        <v>11237</v>
      </c>
      <c r="E70" s="196" t="s">
        <v>11238</v>
      </c>
      <c r="F70" s="196"/>
      <c r="G70" s="79" t="s">
        <v>11323</v>
      </c>
      <c r="I70" s="118">
        <v>30000</v>
      </c>
      <c r="K70" s="69" t="s">
        <v>1765</v>
      </c>
      <c r="L70" s="69" t="s">
        <v>1765</v>
      </c>
      <c r="M70" s="69" t="s">
        <v>1765</v>
      </c>
      <c r="N70" s="69" t="s">
        <v>1765</v>
      </c>
      <c r="O70" s="69" t="s">
        <v>1765</v>
      </c>
      <c r="P70" s="69" t="s">
        <v>1765</v>
      </c>
      <c r="Q70" s="69" t="s">
        <v>1765</v>
      </c>
      <c r="R70" s="69" t="s">
        <v>1765</v>
      </c>
      <c r="BA70" s="639">
        <f t="shared" ref="BA70:BA133" si="2">I70*BA$4</f>
        <v>2100</v>
      </c>
      <c r="BB70" s="118">
        <f t="shared" ref="BB70:BB133" si="3">I70+BA70</f>
        <v>32100</v>
      </c>
    </row>
    <row r="71" spans="2:54" x14ac:dyDescent="0.35">
      <c r="B71" s="196" t="s">
        <v>133</v>
      </c>
      <c r="C71" s="196" t="s">
        <v>11236</v>
      </c>
      <c r="D71" s="196" t="s">
        <v>11237</v>
      </c>
      <c r="E71" s="196" t="s">
        <v>11238</v>
      </c>
      <c r="F71" s="196"/>
      <c r="G71" s="79" t="s">
        <v>11324</v>
      </c>
      <c r="I71" s="118">
        <v>30000</v>
      </c>
      <c r="K71" s="69" t="s">
        <v>1765</v>
      </c>
      <c r="L71" s="69" t="s">
        <v>1765</v>
      </c>
      <c r="M71" s="69" t="s">
        <v>1765</v>
      </c>
      <c r="N71" s="69" t="s">
        <v>1765</v>
      </c>
      <c r="O71" s="69" t="s">
        <v>1765</v>
      </c>
      <c r="P71" s="69" t="s">
        <v>1765</v>
      </c>
      <c r="Q71" s="69" t="s">
        <v>1765</v>
      </c>
      <c r="R71" s="69" t="s">
        <v>1765</v>
      </c>
      <c r="BA71" s="639">
        <f t="shared" si="2"/>
        <v>2100</v>
      </c>
      <c r="BB71" s="118">
        <f t="shared" si="3"/>
        <v>32100</v>
      </c>
    </row>
    <row r="72" spans="2:54" x14ac:dyDescent="0.35">
      <c r="B72" s="196" t="s">
        <v>133</v>
      </c>
      <c r="C72" s="196" t="s">
        <v>11236</v>
      </c>
      <c r="D72" s="196" t="s">
        <v>11237</v>
      </c>
      <c r="E72" s="196" t="s">
        <v>11238</v>
      </c>
      <c r="F72" s="196"/>
      <c r="G72" s="79" t="s">
        <v>11325</v>
      </c>
      <c r="I72" s="118">
        <v>30000</v>
      </c>
      <c r="K72" s="69" t="s">
        <v>1765</v>
      </c>
      <c r="L72" s="69" t="s">
        <v>1765</v>
      </c>
      <c r="M72" s="69" t="s">
        <v>1765</v>
      </c>
      <c r="N72" s="69" t="s">
        <v>1765</v>
      </c>
      <c r="O72" s="69" t="s">
        <v>1765</v>
      </c>
      <c r="P72" s="69" t="s">
        <v>1765</v>
      </c>
      <c r="Q72" s="69" t="s">
        <v>1765</v>
      </c>
      <c r="R72" s="69" t="s">
        <v>1765</v>
      </c>
      <c r="BA72" s="639">
        <f t="shared" si="2"/>
        <v>2100</v>
      </c>
      <c r="BB72" s="118">
        <f t="shared" si="3"/>
        <v>32100</v>
      </c>
    </row>
    <row r="73" spans="2:54" x14ac:dyDescent="0.35">
      <c r="B73" s="196" t="s">
        <v>133</v>
      </c>
      <c r="C73" s="196" t="s">
        <v>11236</v>
      </c>
      <c r="D73" s="196" t="s">
        <v>11237</v>
      </c>
      <c r="E73" s="196" t="s">
        <v>11238</v>
      </c>
      <c r="F73" s="196"/>
      <c r="G73" s="79" t="s">
        <v>11326</v>
      </c>
      <c r="I73" s="118">
        <v>30000</v>
      </c>
      <c r="K73" s="69" t="s">
        <v>1765</v>
      </c>
      <c r="L73" s="69" t="s">
        <v>1765</v>
      </c>
      <c r="M73" s="69" t="s">
        <v>1765</v>
      </c>
      <c r="N73" s="69" t="s">
        <v>1765</v>
      </c>
      <c r="O73" s="69" t="s">
        <v>1765</v>
      </c>
      <c r="P73" s="69" t="s">
        <v>1765</v>
      </c>
      <c r="Q73" s="69" t="s">
        <v>1765</v>
      </c>
      <c r="R73" s="69" t="s">
        <v>1765</v>
      </c>
      <c r="BA73" s="639">
        <f t="shared" si="2"/>
        <v>2100</v>
      </c>
      <c r="BB73" s="118">
        <f t="shared" si="3"/>
        <v>32100</v>
      </c>
    </row>
    <row r="74" spans="2:54" x14ac:dyDescent="0.35">
      <c r="B74" s="196" t="s">
        <v>133</v>
      </c>
      <c r="C74" s="196" t="s">
        <v>11236</v>
      </c>
      <c r="D74" s="196" t="s">
        <v>11237</v>
      </c>
      <c r="E74" s="196" t="s">
        <v>11238</v>
      </c>
      <c r="F74" s="196"/>
      <c r="G74" s="79" t="s">
        <v>11327</v>
      </c>
      <c r="I74" s="118">
        <v>30000</v>
      </c>
      <c r="K74" s="69" t="s">
        <v>1765</v>
      </c>
      <c r="L74" s="69" t="s">
        <v>1765</v>
      </c>
      <c r="M74" s="69" t="s">
        <v>1765</v>
      </c>
      <c r="N74" s="69" t="s">
        <v>1765</v>
      </c>
      <c r="O74" s="69" t="s">
        <v>1765</v>
      </c>
      <c r="P74" s="69" t="s">
        <v>1765</v>
      </c>
      <c r="Q74" s="69" t="s">
        <v>1765</v>
      </c>
      <c r="R74" s="69" t="s">
        <v>1765</v>
      </c>
      <c r="BA74" s="639">
        <f t="shared" si="2"/>
        <v>2100</v>
      </c>
      <c r="BB74" s="118">
        <f t="shared" si="3"/>
        <v>32100</v>
      </c>
    </row>
    <row r="75" spans="2:54" x14ac:dyDescent="0.35">
      <c r="B75" s="196" t="s">
        <v>133</v>
      </c>
      <c r="C75" s="196" t="s">
        <v>11236</v>
      </c>
      <c r="D75" s="196" t="s">
        <v>11237</v>
      </c>
      <c r="E75" s="196" t="s">
        <v>11238</v>
      </c>
      <c r="F75" s="196"/>
      <c r="G75" s="79" t="s">
        <v>11328</v>
      </c>
      <c r="I75" s="118">
        <v>30000</v>
      </c>
      <c r="K75" s="69" t="s">
        <v>1765</v>
      </c>
      <c r="L75" s="69" t="s">
        <v>1765</v>
      </c>
      <c r="M75" s="69" t="s">
        <v>1765</v>
      </c>
      <c r="N75" s="69" t="s">
        <v>1765</v>
      </c>
      <c r="O75" s="69" t="s">
        <v>1765</v>
      </c>
      <c r="P75" s="69" t="s">
        <v>1765</v>
      </c>
      <c r="Q75" s="69" t="s">
        <v>1765</v>
      </c>
      <c r="R75" s="69" t="s">
        <v>1765</v>
      </c>
      <c r="BA75" s="639">
        <f t="shared" si="2"/>
        <v>2100</v>
      </c>
      <c r="BB75" s="118">
        <f t="shared" si="3"/>
        <v>32100</v>
      </c>
    </row>
    <row r="76" spans="2:54" x14ac:dyDescent="0.35">
      <c r="B76" s="196" t="s">
        <v>133</v>
      </c>
      <c r="C76" s="196" t="s">
        <v>11236</v>
      </c>
      <c r="D76" s="196" t="s">
        <v>11237</v>
      </c>
      <c r="E76" s="196" t="s">
        <v>11238</v>
      </c>
      <c r="F76" s="196"/>
      <c r="G76" s="79" t="s">
        <v>11329</v>
      </c>
      <c r="I76" s="118">
        <v>30000</v>
      </c>
      <c r="K76" s="69" t="s">
        <v>1765</v>
      </c>
      <c r="L76" s="69" t="s">
        <v>1765</v>
      </c>
      <c r="M76" s="69" t="s">
        <v>1765</v>
      </c>
      <c r="N76" s="69" t="s">
        <v>1765</v>
      </c>
      <c r="O76" s="69" t="s">
        <v>1765</v>
      </c>
      <c r="P76" s="69" t="s">
        <v>1765</v>
      </c>
      <c r="Q76" s="69" t="s">
        <v>1765</v>
      </c>
      <c r="R76" s="69" t="s">
        <v>1765</v>
      </c>
      <c r="BA76" s="639">
        <f t="shared" si="2"/>
        <v>2100</v>
      </c>
      <c r="BB76" s="118">
        <f t="shared" si="3"/>
        <v>32100</v>
      </c>
    </row>
    <row r="77" spans="2:54" x14ac:dyDescent="0.35">
      <c r="B77" s="196" t="s">
        <v>133</v>
      </c>
      <c r="C77" s="196" t="s">
        <v>11236</v>
      </c>
      <c r="D77" s="196" t="s">
        <v>11237</v>
      </c>
      <c r="E77" s="196" t="s">
        <v>11238</v>
      </c>
      <c r="F77" s="196"/>
      <c r="G77" s="79" t="s">
        <v>11330</v>
      </c>
      <c r="I77" s="118">
        <v>60000</v>
      </c>
      <c r="K77" s="76" t="s">
        <v>1098</v>
      </c>
      <c r="L77" s="119" t="s">
        <v>1510</v>
      </c>
      <c r="M77" s="119" t="s">
        <v>11331</v>
      </c>
      <c r="N77" s="119" t="s">
        <v>1510</v>
      </c>
      <c r="O77" s="119" t="s">
        <v>1811</v>
      </c>
      <c r="P77" s="76" t="s">
        <v>1510</v>
      </c>
      <c r="Q77" s="119" t="s">
        <v>1510</v>
      </c>
      <c r="R77" s="119" t="s">
        <v>1510</v>
      </c>
      <c r="BA77" s="639">
        <f t="shared" si="2"/>
        <v>4200</v>
      </c>
      <c r="BB77" s="118">
        <f t="shared" si="3"/>
        <v>64200</v>
      </c>
    </row>
    <row r="78" spans="2:54" x14ac:dyDescent="0.35">
      <c r="B78" s="196" t="s">
        <v>133</v>
      </c>
      <c r="C78" s="196" t="s">
        <v>11236</v>
      </c>
      <c r="D78" s="196" t="s">
        <v>11237</v>
      </c>
      <c r="E78" s="196" t="s">
        <v>11238</v>
      </c>
      <c r="F78" s="196"/>
      <c r="G78" s="79" t="s">
        <v>11332</v>
      </c>
      <c r="I78" s="118">
        <v>60000</v>
      </c>
      <c r="K78" s="76" t="s">
        <v>1147</v>
      </c>
      <c r="L78" s="119" t="s">
        <v>1510</v>
      </c>
      <c r="M78" s="119" t="s">
        <v>1510</v>
      </c>
      <c r="N78" s="119" t="s">
        <v>1510</v>
      </c>
      <c r="O78" s="119" t="s">
        <v>1510</v>
      </c>
      <c r="P78" s="119" t="s">
        <v>1510</v>
      </c>
      <c r="Q78" s="119" t="s">
        <v>1510</v>
      </c>
      <c r="R78" s="119" t="s">
        <v>1510</v>
      </c>
      <c r="BA78" s="639">
        <f t="shared" si="2"/>
        <v>4200</v>
      </c>
      <c r="BB78" s="118">
        <f t="shared" si="3"/>
        <v>64200</v>
      </c>
    </row>
    <row r="79" spans="2:54" x14ac:dyDescent="0.35">
      <c r="B79" s="196" t="s">
        <v>133</v>
      </c>
      <c r="C79" s="196" t="s">
        <v>11236</v>
      </c>
      <c r="D79" s="196" t="s">
        <v>11237</v>
      </c>
      <c r="E79" s="196" t="s">
        <v>11238</v>
      </c>
      <c r="F79" s="196"/>
      <c r="G79" s="79" t="s">
        <v>11332</v>
      </c>
      <c r="I79" s="118">
        <v>60000</v>
      </c>
      <c r="K79" s="76" t="s">
        <v>1147</v>
      </c>
      <c r="L79" s="119" t="s">
        <v>1510</v>
      </c>
      <c r="M79" s="119" t="s">
        <v>1510</v>
      </c>
      <c r="N79" s="119" t="s">
        <v>1510</v>
      </c>
      <c r="O79" s="119" t="s">
        <v>1510</v>
      </c>
      <c r="P79" s="119" t="s">
        <v>1510</v>
      </c>
      <c r="Q79" s="119" t="s">
        <v>1510</v>
      </c>
      <c r="R79" s="119" t="s">
        <v>1510</v>
      </c>
      <c r="BA79" s="639">
        <f t="shared" si="2"/>
        <v>4200</v>
      </c>
      <c r="BB79" s="118">
        <f t="shared" si="3"/>
        <v>64200</v>
      </c>
    </row>
    <row r="80" spans="2:54" x14ac:dyDescent="0.35">
      <c r="B80" s="196" t="s">
        <v>133</v>
      </c>
      <c r="C80" s="196" t="s">
        <v>11236</v>
      </c>
      <c r="D80" s="196" t="s">
        <v>11237</v>
      </c>
      <c r="E80" s="196" t="s">
        <v>11238</v>
      </c>
      <c r="F80" s="196"/>
      <c r="G80" s="79" t="s">
        <v>11333</v>
      </c>
      <c r="I80" s="118">
        <v>60000</v>
      </c>
      <c r="K80" s="76" t="s">
        <v>5444</v>
      </c>
      <c r="L80" s="119" t="s">
        <v>1510</v>
      </c>
      <c r="M80" s="119" t="s">
        <v>1510</v>
      </c>
      <c r="N80" s="119" t="s">
        <v>1510</v>
      </c>
      <c r="O80" s="119" t="s">
        <v>1510</v>
      </c>
      <c r="P80" s="119" t="s">
        <v>1510</v>
      </c>
      <c r="Q80" s="119" t="s">
        <v>1510</v>
      </c>
      <c r="R80" s="119" t="s">
        <v>1510</v>
      </c>
      <c r="BA80" s="639">
        <f t="shared" si="2"/>
        <v>4200</v>
      </c>
      <c r="BB80" s="118">
        <f t="shared" si="3"/>
        <v>64200</v>
      </c>
    </row>
    <row r="81" spans="1:54" x14ac:dyDescent="0.35">
      <c r="B81" s="196" t="s">
        <v>133</v>
      </c>
      <c r="C81" s="196" t="s">
        <v>11236</v>
      </c>
      <c r="D81" s="196" t="s">
        <v>11237</v>
      </c>
      <c r="E81" s="196" t="s">
        <v>11238</v>
      </c>
      <c r="F81" s="196"/>
      <c r="G81" s="79" t="s">
        <v>11334</v>
      </c>
      <c r="I81" s="118">
        <v>60000</v>
      </c>
      <c r="K81" s="76" t="s">
        <v>2664</v>
      </c>
      <c r="L81" s="119" t="s">
        <v>1510</v>
      </c>
      <c r="M81" s="119" t="s">
        <v>11301</v>
      </c>
      <c r="N81" s="119" t="s">
        <v>1510</v>
      </c>
      <c r="O81" s="119" t="s">
        <v>1811</v>
      </c>
      <c r="P81" s="119" t="s">
        <v>1510</v>
      </c>
      <c r="Q81" s="119" t="s">
        <v>1510</v>
      </c>
      <c r="R81" s="119" t="s">
        <v>1510</v>
      </c>
      <c r="BA81" s="639">
        <f t="shared" si="2"/>
        <v>4200</v>
      </c>
      <c r="BB81" s="118">
        <f t="shared" si="3"/>
        <v>64200</v>
      </c>
    </row>
    <row r="82" spans="1:54" x14ac:dyDescent="0.35">
      <c r="B82" s="196" t="s">
        <v>133</v>
      </c>
      <c r="C82" s="196" t="s">
        <v>11236</v>
      </c>
      <c r="D82" s="196" t="s">
        <v>11237</v>
      </c>
      <c r="E82" s="196" t="s">
        <v>11238</v>
      </c>
      <c r="F82" s="196"/>
      <c r="G82" s="79" t="s">
        <v>11335</v>
      </c>
      <c r="I82" s="118">
        <v>60000</v>
      </c>
      <c r="K82" s="69" t="s">
        <v>1765</v>
      </c>
      <c r="L82" s="69" t="s">
        <v>1765</v>
      </c>
      <c r="M82" s="69" t="s">
        <v>1765</v>
      </c>
      <c r="N82" s="69" t="s">
        <v>1765</v>
      </c>
      <c r="O82" s="69" t="s">
        <v>1765</v>
      </c>
      <c r="P82" s="69" t="s">
        <v>1765</v>
      </c>
      <c r="Q82" s="69" t="s">
        <v>1765</v>
      </c>
      <c r="R82" s="69" t="s">
        <v>1765</v>
      </c>
      <c r="BA82" s="639">
        <f t="shared" si="2"/>
        <v>4200</v>
      </c>
      <c r="BB82" s="118">
        <f t="shared" si="3"/>
        <v>64200</v>
      </c>
    </row>
    <row r="83" spans="1:54" x14ac:dyDescent="0.35">
      <c r="B83" s="196"/>
      <c r="C83" s="196"/>
      <c r="D83" s="196"/>
      <c r="E83" s="196"/>
      <c r="F83" s="196"/>
      <c r="G83" s="93" t="s">
        <v>994</v>
      </c>
      <c r="H83" s="123"/>
      <c r="I83" s="124">
        <f>SUM(I37:I82)</f>
        <v>1740000</v>
      </c>
      <c r="K83" s="69"/>
      <c r="L83" s="69"/>
      <c r="M83" s="69"/>
      <c r="N83" s="69"/>
      <c r="O83" s="69"/>
      <c r="P83" s="69"/>
      <c r="Q83" s="69"/>
      <c r="R83" s="69"/>
      <c r="BA83" s="639">
        <f t="shared" si="2"/>
        <v>121800.00000000001</v>
      </c>
      <c r="BB83" s="124">
        <f t="shared" si="3"/>
        <v>1861800</v>
      </c>
    </row>
    <row r="84" spans="1:54" x14ac:dyDescent="0.35">
      <c r="A84" s="64"/>
      <c r="B84" s="64"/>
      <c r="C84" s="64"/>
      <c r="D84" s="64"/>
      <c r="E84" s="64"/>
      <c r="F84" s="64"/>
      <c r="G84" s="66" t="s">
        <v>1842</v>
      </c>
      <c r="H84" s="64"/>
      <c r="I84" s="67"/>
      <c r="J84" s="64"/>
      <c r="K84" s="64"/>
      <c r="L84" s="68"/>
      <c r="M84" s="68"/>
      <c r="N84" s="68"/>
      <c r="O84" s="68"/>
      <c r="P84" s="64"/>
      <c r="Q84" s="68"/>
      <c r="R84" s="68"/>
      <c r="S84" s="64"/>
      <c r="T84" s="64"/>
      <c r="U84" s="64"/>
      <c r="V84" s="64"/>
      <c r="W84" s="64"/>
      <c r="X84" s="64"/>
      <c r="Y84" s="64"/>
      <c r="BA84" s="639">
        <f t="shared" si="2"/>
        <v>0</v>
      </c>
      <c r="BB84" s="67">
        <f t="shared" si="3"/>
        <v>0</v>
      </c>
    </row>
    <row r="85" spans="1:54" s="231" customFormat="1" x14ac:dyDescent="0.35">
      <c r="B85" s="196" t="s">
        <v>133</v>
      </c>
      <c r="C85" s="196" t="s">
        <v>11236</v>
      </c>
      <c r="D85" s="196" t="s">
        <v>11237</v>
      </c>
      <c r="E85" s="196" t="s">
        <v>11238</v>
      </c>
      <c r="F85" s="81" t="s">
        <v>11336</v>
      </c>
      <c r="G85" s="117" t="s">
        <v>11337</v>
      </c>
      <c r="I85" s="249">
        <v>21500000</v>
      </c>
      <c r="K85" s="231" t="s">
        <v>11338</v>
      </c>
      <c r="L85" s="233">
        <v>1965</v>
      </c>
      <c r="M85" s="233" t="s">
        <v>11339</v>
      </c>
      <c r="N85" s="120">
        <v>3651</v>
      </c>
      <c r="O85" s="119" t="s">
        <v>1510</v>
      </c>
      <c r="P85" s="119" t="s">
        <v>1510</v>
      </c>
      <c r="Q85" s="119" t="s">
        <v>1510</v>
      </c>
      <c r="R85" s="119" t="s">
        <v>1510</v>
      </c>
      <c r="BA85" s="639">
        <f t="shared" si="2"/>
        <v>1505000.0000000002</v>
      </c>
      <c r="BB85" s="249">
        <f t="shared" si="3"/>
        <v>23005000</v>
      </c>
    </row>
    <row r="86" spans="1:54" s="231" customFormat="1" x14ac:dyDescent="0.35">
      <c r="B86" s="196" t="s">
        <v>133</v>
      </c>
      <c r="C86" s="196" t="s">
        <v>11236</v>
      </c>
      <c r="D86" s="196" t="s">
        <v>11237</v>
      </c>
      <c r="E86" s="196" t="s">
        <v>11238</v>
      </c>
      <c r="F86" s="81" t="s">
        <v>11340</v>
      </c>
      <c r="G86" s="117" t="s">
        <v>11341</v>
      </c>
      <c r="I86" s="249">
        <v>21500000</v>
      </c>
      <c r="K86" s="231" t="s">
        <v>11338</v>
      </c>
      <c r="L86" s="233">
        <v>1965</v>
      </c>
      <c r="M86" s="233" t="s">
        <v>11339</v>
      </c>
      <c r="N86" s="120">
        <v>3653</v>
      </c>
      <c r="O86" s="119" t="s">
        <v>1510</v>
      </c>
      <c r="P86" s="119" t="s">
        <v>1510</v>
      </c>
      <c r="Q86" s="119" t="s">
        <v>1510</v>
      </c>
      <c r="R86" s="119" t="s">
        <v>1510</v>
      </c>
      <c r="BA86" s="639">
        <f t="shared" si="2"/>
        <v>1505000.0000000002</v>
      </c>
      <c r="BB86" s="249">
        <f t="shared" si="3"/>
        <v>23005000</v>
      </c>
    </row>
    <row r="87" spans="1:54" s="231" customFormat="1" x14ac:dyDescent="0.35">
      <c r="B87" s="196" t="s">
        <v>133</v>
      </c>
      <c r="C87" s="196" t="s">
        <v>11236</v>
      </c>
      <c r="D87" s="196" t="s">
        <v>11237</v>
      </c>
      <c r="E87" s="196" t="s">
        <v>11238</v>
      </c>
      <c r="F87" s="81" t="s">
        <v>11342</v>
      </c>
      <c r="G87" s="117" t="s">
        <v>11343</v>
      </c>
      <c r="I87" s="249">
        <v>21500000</v>
      </c>
      <c r="K87" s="231" t="s">
        <v>11338</v>
      </c>
      <c r="L87" s="233">
        <v>1965</v>
      </c>
      <c r="M87" s="233" t="s">
        <v>11339</v>
      </c>
      <c r="N87" s="120">
        <v>3654</v>
      </c>
      <c r="O87" s="119" t="s">
        <v>1510</v>
      </c>
      <c r="P87" s="119" t="s">
        <v>1510</v>
      </c>
      <c r="Q87" s="119" t="s">
        <v>1510</v>
      </c>
      <c r="R87" s="119" t="s">
        <v>1510</v>
      </c>
      <c r="BA87" s="639">
        <f t="shared" si="2"/>
        <v>1505000.0000000002</v>
      </c>
      <c r="BB87" s="249">
        <f t="shared" si="3"/>
        <v>23005000</v>
      </c>
    </row>
    <row r="88" spans="1:54" x14ac:dyDescent="0.35">
      <c r="B88" s="196" t="s">
        <v>133</v>
      </c>
      <c r="C88" s="196" t="s">
        <v>11236</v>
      </c>
      <c r="D88" s="196" t="s">
        <v>11237</v>
      </c>
      <c r="E88" s="196" t="s">
        <v>11238</v>
      </c>
      <c r="F88" s="81" t="s">
        <v>11344</v>
      </c>
      <c r="G88" s="117" t="s">
        <v>11345</v>
      </c>
      <c r="I88" s="249">
        <v>21500000</v>
      </c>
      <c r="K88" s="231" t="s">
        <v>11338</v>
      </c>
      <c r="L88" s="233">
        <v>1965</v>
      </c>
      <c r="M88" s="233" t="s">
        <v>11339</v>
      </c>
      <c r="N88" s="120">
        <v>3652</v>
      </c>
      <c r="O88" s="119" t="s">
        <v>1510</v>
      </c>
      <c r="P88" s="119" t="s">
        <v>1510</v>
      </c>
      <c r="Q88" s="119" t="s">
        <v>1510</v>
      </c>
      <c r="R88" s="119" t="s">
        <v>1510</v>
      </c>
      <c r="BA88" s="639">
        <f t="shared" si="2"/>
        <v>1505000.0000000002</v>
      </c>
      <c r="BB88" s="249">
        <f t="shared" si="3"/>
        <v>23005000</v>
      </c>
    </row>
    <row r="89" spans="1:54" x14ac:dyDescent="0.35">
      <c r="B89" s="196" t="s">
        <v>133</v>
      </c>
      <c r="C89" s="196" t="s">
        <v>11236</v>
      </c>
      <c r="D89" s="196" t="s">
        <v>11237</v>
      </c>
      <c r="E89" s="196" t="s">
        <v>11238</v>
      </c>
      <c r="F89" s="81" t="s">
        <v>11346</v>
      </c>
      <c r="G89" s="117" t="s">
        <v>11347</v>
      </c>
      <c r="I89" s="249">
        <v>21500000</v>
      </c>
      <c r="K89" s="231" t="s">
        <v>11338</v>
      </c>
      <c r="L89" s="233">
        <v>1965</v>
      </c>
      <c r="M89" s="233" t="s">
        <v>11339</v>
      </c>
      <c r="N89" s="120">
        <v>3007</v>
      </c>
      <c r="O89" s="119" t="s">
        <v>1510</v>
      </c>
      <c r="P89" s="119" t="s">
        <v>1510</v>
      </c>
      <c r="Q89" s="119" t="s">
        <v>1510</v>
      </c>
      <c r="R89" s="119" t="s">
        <v>1510</v>
      </c>
      <c r="BA89" s="639">
        <f t="shared" si="2"/>
        <v>1505000.0000000002</v>
      </c>
      <c r="BB89" s="249">
        <f t="shared" si="3"/>
        <v>23005000</v>
      </c>
    </row>
    <row r="90" spans="1:54" x14ac:dyDescent="0.35">
      <c r="B90" s="196"/>
      <c r="C90" s="196"/>
      <c r="D90" s="196"/>
      <c r="E90" s="196"/>
      <c r="F90" s="81"/>
      <c r="G90" s="176" t="s">
        <v>994</v>
      </c>
      <c r="H90" s="123"/>
      <c r="I90" s="260">
        <f>SUM(I85:I89)</f>
        <v>107500000</v>
      </c>
      <c r="K90" s="231"/>
      <c r="L90" s="233"/>
      <c r="M90" s="233"/>
      <c r="N90" s="120"/>
      <c r="O90" s="119"/>
      <c r="P90" s="119"/>
      <c r="R90" s="119"/>
      <c r="BA90" s="639">
        <f t="shared" si="2"/>
        <v>7525000.0000000009</v>
      </c>
      <c r="BB90" s="260">
        <f t="shared" si="3"/>
        <v>115025000</v>
      </c>
    </row>
    <row r="91" spans="1:54" x14ac:dyDescent="0.35">
      <c r="A91" s="64"/>
      <c r="B91" s="64"/>
      <c r="C91" s="64"/>
      <c r="D91" s="64"/>
      <c r="E91" s="64"/>
      <c r="F91" s="64"/>
      <c r="G91" s="66" t="s">
        <v>1851</v>
      </c>
      <c r="H91" s="64"/>
      <c r="I91" s="67"/>
      <c r="J91" s="64"/>
      <c r="K91" s="64"/>
      <c r="L91" s="68"/>
      <c r="M91" s="68"/>
      <c r="N91" s="68"/>
      <c r="O91" s="68"/>
      <c r="P91" s="64"/>
      <c r="Q91" s="68"/>
      <c r="R91" s="68"/>
      <c r="S91" s="64"/>
      <c r="T91" s="64"/>
      <c r="U91" s="64"/>
      <c r="V91" s="64"/>
      <c r="W91" s="64"/>
      <c r="X91" s="64"/>
      <c r="Y91" s="64"/>
      <c r="BA91" s="639">
        <f t="shared" si="2"/>
        <v>0</v>
      </c>
      <c r="BB91" s="67">
        <f t="shared" si="3"/>
        <v>0</v>
      </c>
    </row>
    <row r="92" spans="1:54" x14ac:dyDescent="0.35">
      <c r="B92" s="196" t="s">
        <v>133</v>
      </c>
      <c r="C92" s="196" t="s">
        <v>11236</v>
      </c>
      <c r="D92" s="196" t="s">
        <v>11237</v>
      </c>
      <c r="E92" s="196" t="s">
        <v>11238</v>
      </c>
      <c r="F92" s="196"/>
      <c r="G92" s="117" t="s">
        <v>11337</v>
      </c>
      <c r="I92" s="118">
        <v>3000000</v>
      </c>
      <c r="K92" s="69" t="s">
        <v>1510</v>
      </c>
      <c r="L92" s="119" t="s">
        <v>1510</v>
      </c>
      <c r="M92" s="119" t="s">
        <v>1510</v>
      </c>
      <c r="N92" s="119"/>
      <c r="O92" s="119" t="s">
        <v>1510</v>
      </c>
      <c r="P92" s="119" t="s">
        <v>1510</v>
      </c>
      <c r="Q92" s="119" t="s">
        <v>1510</v>
      </c>
      <c r="R92" s="119" t="s">
        <v>1510</v>
      </c>
      <c r="BA92" s="639">
        <f t="shared" si="2"/>
        <v>210000.00000000003</v>
      </c>
      <c r="BB92" s="118">
        <f t="shared" si="3"/>
        <v>3210000</v>
      </c>
    </row>
    <row r="93" spans="1:54" x14ac:dyDescent="0.35">
      <c r="B93" s="196" t="s">
        <v>133</v>
      </c>
      <c r="C93" s="196" t="s">
        <v>11236</v>
      </c>
      <c r="D93" s="196" t="s">
        <v>11237</v>
      </c>
      <c r="E93" s="196" t="s">
        <v>11238</v>
      </c>
      <c r="F93" s="196"/>
      <c r="G93" s="117" t="s">
        <v>11341</v>
      </c>
      <c r="I93" s="118">
        <v>3000000</v>
      </c>
      <c r="K93" s="69" t="s">
        <v>9022</v>
      </c>
      <c r="L93" s="119" t="s">
        <v>1510</v>
      </c>
      <c r="M93" s="119" t="s">
        <v>1510</v>
      </c>
      <c r="N93" s="119">
        <v>83403</v>
      </c>
      <c r="O93" s="119" t="s">
        <v>1510</v>
      </c>
      <c r="P93" s="119" t="s">
        <v>1510</v>
      </c>
      <c r="Q93" s="119" t="s">
        <v>1510</v>
      </c>
      <c r="R93" s="119" t="s">
        <v>1510</v>
      </c>
      <c r="BA93" s="639">
        <f t="shared" si="2"/>
        <v>210000.00000000003</v>
      </c>
      <c r="BB93" s="118">
        <f t="shared" si="3"/>
        <v>3210000</v>
      </c>
    </row>
    <row r="94" spans="1:54" x14ac:dyDescent="0.35">
      <c r="B94" s="196" t="s">
        <v>133</v>
      </c>
      <c r="C94" s="196" t="s">
        <v>11236</v>
      </c>
      <c r="D94" s="196" t="s">
        <v>11237</v>
      </c>
      <c r="E94" s="196" t="s">
        <v>11238</v>
      </c>
      <c r="F94" s="196"/>
      <c r="G94" s="117" t="s">
        <v>11343</v>
      </c>
      <c r="I94" s="118">
        <v>3000000</v>
      </c>
      <c r="K94" s="69" t="s">
        <v>1510</v>
      </c>
      <c r="L94" s="119" t="s">
        <v>1510</v>
      </c>
      <c r="M94" s="119" t="s">
        <v>1510</v>
      </c>
      <c r="N94" s="119"/>
      <c r="O94" s="119" t="s">
        <v>1510</v>
      </c>
      <c r="P94" s="119" t="s">
        <v>1510</v>
      </c>
      <c r="Q94" s="119" t="s">
        <v>1510</v>
      </c>
      <c r="R94" s="119" t="s">
        <v>1510</v>
      </c>
      <c r="BA94" s="639">
        <f t="shared" si="2"/>
        <v>210000.00000000003</v>
      </c>
      <c r="BB94" s="118">
        <f t="shared" si="3"/>
        <v>3210000</v>
      </c>
    </row>
    <row r="95" spans="1:54" x14ac:dyDescent="0.35">
      <c r="B95" s="196" t="s">
        <v>133</v>
      </c>
      <c r="C95" s="196" t="s">
        <v>11236</v>
      </c>
      <c r="D95" s="196" t="s">
        <v>11237</v>
      </c>
      <c r="E95" s="196" t="s">
        <v>11238</v>
      </c>
      <c r="F95" s="196"/>
      <c r="G95" s="117" t="s">
        <v>11345</v>
      </c>
      <c r="I95" s="118">
        <v>3000000</v>
      </c>
      <c r="K95" s="69" t="s">
        <v>9022</v>
      </c>
      <c r="L95" s="119" t="s">
        <v>1510</v>
      </c>
      <c r="M95" s="119" t="s">
        <v>1510</v>
      </c>
      <c r="N95" s="119">
        <v>83444</v>
      </c>
      <c r="O95" s="119" t="s">
        <v>1510</v>
      </c>
      <c r="P95" s="119" t="s">
        <v>1510</v>
      </c>
      <c r="Q95" s="119" t="s">
        <v>1510</v>
      </c>
      <c r="R95" s="119" t="s">
        <v>1510</v>
      </c>
      <c r="BA95" s="639">
        <f t="shared" si="2"/>
        <v>210000.00000000003</v>
      </c>
      <c r="BB95" s="118">
        <f t="shared" si="3"/>
        <v>3210000</v>
      </c>
    </row>
    <row r="96" spans="1:54" x14ac:dyDescent="0.35">
      <c r="B96" s="196" t="s">
        <v>133</v>
      </c>
      <c r="C96" s="196" t="s">
        <v>11236</v>
      </c>
      <c r="D96" s="196" t="s">
        <v>11237</v>
      </c>
      <c r="E96" s="196" t="s">
        <v>11238</v>
      </c>
      <c r="F96" s="196"/>
      <c r="G96" s="117" t="s">
        <v>11347</v>
      </c>
      <c r="I96" s="118">
        <v>3000000</v>
      </c>
      <c r="K96" s="69" t="s">
        <v>11348</v>
      </c>
      <c r="L96" s="119" t="s">
        <v>1510</v>
      </c>
      <c r="M96" s="119" t="s">
        <v>1510</v>
      </c>
      <c r="N96" s="119" t="s">
        <v>11349</v>
      </c>
      <c r="O96" s="119" t="s">
        <v>1510</v>
      </c>
      <c r="P96" s="119" t="s">
        <v>1510</v>
      </c>
      <c r="Q96" s="119" t="s">
        <v>1510</v>
      </c>
      <c r="R96" s="119" t="s">
        <v>1510</v>
      </c>
      <c r="BA96" s="639">
        <f t="shared" si="2"/>
        <v>210000.00000000003</v>
      </c>
      <c r="BB96" s="118">
        <f t="shared" si="3"/>
        <v>3210000</v>
      </c>
    </row>
    <row r="97" spans="1:54" x14ac:dyDescent="0.35">
      <c r="B97" s="196"/>
      <c r="C97" s="196"/>
      <c r="D97" s="196"/>
      <c r="E97" s="196"/>
      <c r="F97" s="196"/>
      <c r="G97" s="176" t="s">
        <v>994</v>
      </c>
      <c r="H97" s="123"/>
      <c r="I97" s="124">
        <f>SUM(I92:I96)</f>
        <v>15000000</v>
      </c>
      <c r="K97" s="69"/>
      <c r="L97" s="119"/>
      <c r="M97" s="119"/>
      <c r="N97" s="119"/>
      <c r="O97" s="119"/>
      <c r="P97" s="119"/>
      <c r="R97" s="119"/>
      <c r="BA97" s="639">
        <f t="shared" si="2"/>
        <v>1050000</v>
      </c>
      <c r="BB97" s="124">
        <f t="shared" si="3"/>
        <v>16050000</v>
      </c>
    </row>
    <row r="98" spans="1:54" x14ac:dyDescent="0.35">
      <c r="A98" s="64"/>
      <c r="B98" s="64"/>
      <c r="C98" s="64"/>
      <c r="D98" s="64"/>
      <c r="E98" s="64"/>
      <c r="F98" s="64"/>
      <c r="G98" s="66" t="s">
        <v>1161</v>
      </c>
      <c r="H98" s="64"/>
      <c r="I98" s="67"/>
      <c r="J98" s="64"/>
      <c r="K98" s="64"/>
      <c r="L98" s="68"/>
      <c r="M98" s="68"/>
      <c r="N98" s="68"/>
      <c r="O98" s="68"/>
      <c r="P98" s="64"/>
      <c r="Q98" s="68"/>
      <c r="R98" s="68"/>
      <c r="S98" s="64"/>
      <c r="T98" s="64"/>
      <c r="U98" s="64"/>
      <c r="V98" s="64"/>
      <c r="W98" s="64"/>
      <c r="X98" s="64"/>
      <c r="Y98" s="64"/>
      <c r="BA98" s="639">
        <f t="shared" si="2"/>
        <v>0</v>
      </c>
      <c r="BB98" s="67">
        <f t="shared" si="3"/>
        <v>0</v>
      </c>
    </row>
    <row r="99" spans="1:54" x14ac:dyDescent="0.35">
      <c r="B99" s="196" t="s">
        <v>133</v>
      </c>
      <c r="C99" s="196" t="s">
        <v>11236</v>
      </c>
      <c r="D99" s="196" t="s">
        <v>11237</v>
      </c>
      <c r="E99" s="196" t="s">
        <v>11238</v>
      </c>
      <c r="F99" s="196"/>
      <c r="G99" s="79" t="s">
        <v>11350</v>
      </c>
      <c r="I99" s="118">
        <v>45000</v>
      </c>
      <c r="K99" s="69" t="s">
        <v>5472</v>
      </c>
      <c r="L99" s="69" t="s">
        <v>5472</v>
      </c>
      <c r="M99" s="69" t="s">
        <v>5472</v>
      </c>
      <c r="N99" s="69" t="s">
        <v>5472</v>
      </c>
      <c r="O99" s="69" t="s">
        <v>5472</v>
      </c>
      <c r="P99" s="69" t="s">
        <v>5472</v>
      </c>
      <c r="Q99" s="69" t="s">
        <v>5472</v>
      </c>
      <c r="R99" s="69" t="s">
        <v>5472</v>
      </c>
      <c r="BA99" s="639">
        <f t="shared" si="2"/>
        <v>3150.0000000000005</v>
      </c>
      <c r="BB99" s="118">
        <f t="shared" si="3"/>
        <v>48150</v>
      </c>
    </row>
    <row r="100" spans="1:54" x14ac:dyDescent="0.35">
      <c r="B100" s="196" t="s">
        <v>133</v>
      </c>
      <c r="C100" s="196" t="s">
        <v>11236</v>
      </c>
      <c r="D100" s="196" t="s">
        <v>11237</v>
      </c>
      <c r="E100" s="196" t="s">
        <v>11238</v>
      </c>
      <c r="F100" s="196"/>
      <c r="G100" s="79" t="s">
        <v>11351</v>
      </c>
      <c r="I100" s="118">
        <v>45000</v>
      </c>
      <c r="K100" s="69" t="s">
        <v>5472</v>
      </c>
      <c r="L100" s="69" t="s">
        <v>5472</v>
      </c>
      <c r="M100" s="69" t="s">
        <v>5472</v>
      </c>
      <c r="N100" s="69" t="s">
        <v>5472</v>
      </c>
      <c r="O100" s="69" t="s">
        <v>5472</v>
      </c>
      <c r="P100" s="69" t="s">
        <v>5472</v>
      </c>
      <c r="Q100" s="69" t="s">
        <v>5472</v>
      </c>
      <c r="R100" s="69" t="s">
        <v>5472</v>
      </c>
      <c r="BA100" s="639">
        <f t="shared" si="2"/>
        <v>3150.0000000000005</v>
      </c>
      <c r="BB100" s="118">
        <f t="shared" si="3"/>
        <v>48150</v>
      </c>
    </row>
    <row r="101" spans="1:54" x14ac:dyDescent="0.35">
      <c r="B101" s="196" t="s">
        <v>133</v>
      </c>
      <c r="C101" s="196" t="s">
        <v>11236</v>
      </c>
      <c r="D101" s="196" t="s">
        <v>11237</v>
      </c>
      <c r="E101" s="196" t="s">
        <v>11238</v>
      </c>
      <c r="F101" s="196"/>
      <c r="G101" s="79" t="s">
        <v>11352</v>
      </c>
      <c r="I101" s="118">
        <v>45000</v>
      </c>
      <c r="K101" s="69" t="s">
        <v>5472</v>
      </c>
      <c r="L101" s="69" t="s">
        <v>5472</v>
      </c>
      <c r="M101" s="69" t="s">
        <v>5472</v>
      </c>
      <c r="N101" s="69" t="s">
        <v>5472</v>
      </c>
      <c r="O101" s="69" t="s">
        <v>5472</v>
      </c>
      <c r="P101" s="69" t="s">
        <v>5472</v>
      </c>
      <c r="Q101" s="69" t="s">
        <v>5472</v>
      </c>
      <c r="R101" s="69" t="s">
        <v>5472</v>
      </c>
      <c r="BA101" s="639">
        <f t="shared" si="2"/>
        <v>3150.0000000000005</v>
      </c>
      <c r="BB101" s="118">
        <f t="shared" si="3"/>
        <v>48150</v>
      </c>
    </row>
    <row r="102" spans="1:54" x14ac:dyDescent="0.35">
      <c r="B102" s="196" t="s">
        <v>133</v>
      </c>
      <c r="C102" s="196" t="s">
        <v>11236</v>
      </c>
      <c r="D102" s="196" t="s">
        <v>11237</v>
      </c>
      <c r="E102" s="196" t="s">
        <v>11238</v>
      </c>
      <c r="F102" s="196"/>
      <c r="G102" s="79" t="s">
        <v>11353</v>
      </c>
      <c r="I102" s="118">
        <v>45000</v>
      </c>
      <c r="K102" s="69" t="s">
        <v>5472</v>
      </c>
      <c r="L102" s="69" t="s">
        <v>5472</v>
      </c>
      <c r="M102" s="69" t="s">
        <v>5472</v>
      </c>
      <c r="N102" s="69" t="s">
        <v>5472</v>
      </c>
      <c r="O102" s="69" t="s">
        <v>5472</v>
      </c>
      <c r="P102" s="69" t="s">
        <v>5472</v>
      </c>
      <c r="Q102" s="69" t="s">
        <v>5472</v>
      </c>
      <c r="R102" s="69" t="s">
        <v>5472</v>
      </c>
      <c r="BA102" s="639">
        <f t="shared" si="2"/>
        <v>3150.0000000000005</v>
      </c>
      <c r="BB102" s="118">
        <f t="shared" si="3"/>
        <v>48150</v>
      </c>
    </row>
    <row r="103" spans="1:54" x14ac:dyDescent="0.35">
      <c r="B103" s="196" t="s">
        <v>133</v>
      </c>
      <c r="C103" s="196" t="s">
        <v>11236</v>
      </c>
      <c r="D103" s="196" t="s">
        <v>11237</v>
      </c>
      <c r="E103" s="196" t="s">
        <v>11238</v>
      </c>
      <c r="F103" s="196"/>
      <c r="G103" s="79" t="s">
        <v>11354</v>
      </c>
      <c r="I103" s="118">
        <v>45000</v>
      </c>
      <c r="K103" s="69" t="s">
        <v>5472</v>
      </c>
      <c r="L103" s="69" t="s">
        <v>5472</v>
      </c>
      <c r="M103" s="69" t="s">
        <v>5472</v>
      </c>
      <c r="N103" s="69" t="s">
        <v>5472</v>
      </c>
      <c r="O103" s="69" t="s">
        <v>5472</v>
      </c>
      <c r="P103" s="69" t="s">
        <v>5472</v>
      </c>
      <c r="Q103" s="69" t="s">
        <v>5472</v>
      </c>
      <c r="R103" s="69" t="s">
        <v>5472</v>
      </c>
      <c r="BA103" s="639">
        <f t="shared" si="2"/>
        <v>3150.0000000000005</v>
      </c>
      <c r="BB103" s="118">
        <f t="shared" si="3"/>
        <v>48150</v>
      </c>
    </row>
    <row r="104" spans="1:54" x14ac:dyDescent="0.35">
      <c r="B104" s="196" t="s">
        <v>133</v>
      </c>
      <c r="C104" s="196" t="s">
        <v>11236</v>
      </c>
      <c r="D104" s="196" t="s">
        <v>11237</v>
      </c>
      <c r="E104" s="196" t="s">
        <v>11238</v>
      </c>
      <c r="F104" s="196"/>
      <c r="G104" s="79" t="s">
        <v>11355</v>
      </c>
      <c r="I104" s="118">
        <v>45000</v>
      </c>
      <c r="K104" s="69" t="s">
        <v>5472</v>
      </c>
      <c r="L104" s="69" t="s">
        <v>5472</v>
      </c>
      <c r="M104" s="69" t="s">
        <v>5472</v>
      </c>
      <c r="N104" s="69" t="s">
        <v>5472</v>
      </c>
      <c r="O104" s="69" t="s">
        <v>5472</v>
      </c>
      <c r="P104" s="69" t="s">
        <v>5472</v>
      </c>
      <c r="Q104" s="69" t="s">
        <v>5472</v>
      </c>
      <c r="R104" s="69" t="s">
        <v>5472</v>
      </c>
      <c r="BA104" s="639">
        <f t="shared" si="2"/>
        <v>3150.0000000000005</v>
      </c>
      <c r="BB104" s="118">
        <f t="shared" si="3"/>
        <v>48150</v>
      </c>
    </row>
    <row r="105" spans="1:54" x14ac:dyDescent="0.35">
      <c r="B105" s="196" t="s">
        <v>133</v>
      </c>
      <c r="C105" s="196" t="s">
        <v>11236</v>
      </c>
      <c r="D105" s="196" t="s">
        <v>11237</v>
      </c>
      <c r="E105" s="196" t="s">
        <v>11238</v>
      </c>
      <c r="F105" s="196"/>
      <c r="G105" s="79" t="s">
        <v>11356</v>
      </c>
      <c r="I105" s="118">
        <v>45000</v>
      </c>
      <c r="K105" s="69" t="s">
        <v>5472</v>
      </c>
      <c r="L105" s="69" t="s">
        <v>5472</v>
      </c>
      <c r="M105" s="69" t="s">
        <v>5472</v>
      </c>
      <c r="N105" s="69" t="s">
        <v>5472</v>
      </c>
      <c r="O105" s="69" t="s">
        <v>5472</v>
      </c>
      <c r="P105" s="69" t="s">
        <v>5472</v>
      </c>
      <c r="Q105" s="69" t="s">
        <v>5472</v>
      </c>
      <c r="R105" s="69" t="s">
        <v>5472</v>
      </c>
      <c r="BA105" s="639">
        <f t="shared" si="2"/>
        <v>3150.0000000000005</v>
      </c>
      <c r="BB105" s="118">
        <f t="shared" si="3"/>
        <v>48150</v>
      </c>
    </row>
    <row r="106" spans="1:54" x14ac:dyDescent="0.35">
      <c r="B106" s="196"/>
      <c r="C106" s="196"/>
      <c r="D106" s="196"/>
      <c r="E106" s="196"/>
      <c r="F106" s="196"/>
      <c r="G106" s="93" t="s">
        <v>994</v>
      </c>
      <c r="H106" s="123"/>
      <c r="I106" s="124">
        <f>SUM(I99:I105)</f>
        <v>315000</v>
      </c>
      <c r="K106" s="69"/>
      <c r="L106" s="69"/>
      <c r="M106" s="69"/>
      <c r="N106" s="69"/>
      <c r="O106" s="69"/>
      <c r="P106" s="69"/>
      <c r="Q106" s="69"/>
      <c r="R106" s="69"/>
      <c r="BA106" s="639">
        <f t="shared" si="2"/>
        <v>22050.000000000004</v>
      </c>
      <c r="BB106" s="124">
        <f t="shared" si="3"/>
        <v>337050</v>
      </c>
    </row>
    <row r="107" spans="1:54" x14ac:dyDescent="0.35">
      <c r="A107" s="64"/>
      <c r="B107" s="64"/>
      <c r="C107" s="64"/>
      <c r="D107" s="64"/>
      <c r="E107" s="64"/>
      <c r="F107" s="64"/>
      <c r="G107" s="66" t="s">
        <v>2678</v>
      </c>
      <c r="H107" s="64"/>
      <c r="I107" s="67"/>
      <c r="J107" s="64"/>
      <c r="K107" s="64"/>
      <c r="L107" s="68"/>
      <c r="M107" s="68"/>
      <c r="N107" s="68"/>
      <c r="O107" s="68"/>
      <c r="P107" s="64"/>
      <c r="Q107" s="68"/>
      <c r="R107" s="68"/>
      <c r="S107" s="64"/>
      <c r="T107" s="64"/>
      <c r="U107" s="64"/>
      <c r="V107" s="64"/>
      <c r="W107" s="64"/>
      <c r="X107" s="64"/>
      <c r="Y107" s="64"/>
      <c r="BA107" s="639">
        <f t="shared" si="2"/>
        <v>0</v>
      </c>
      <c r="BB107" s="67">
        <f t="shared" si="3"/>
        <v>0</v>
      </c>
    </row>
    <row r="108" spans="1:54" x14ac:dyDescent="0.35">
      <c r="B108" s="196" t="s">
        <v>133</v>
      </c>
      <c r="C108" s="196" t="s">
        <v>11236</v>
      </c>
      <c r="D108" s="196" t="s">
        <v>11237</v>
      </c>
      <c r="E108" s="196" t="s">
        <v>11238</v>
      </c>
      <c r="F108" s="196"/>
      <c r="G108" s="79" t="s">
        <v>11357</v>
      </c>
      <c r="I108" s="118">
        <v>60000</v>
      </c>
      <c r="K108" s="69" t="s">
        <v>11358</v>
      </c>
      <c r="L108" s="69" t="s">
        <v>1765</v>
      </c>
      <c r="M108" s="69" t="s">
        <v>1765</v>
      </c>
      <c r="N108" s="69" t="s">
        <v>1765</v>
      </c>
      <c r="O108" s="69" t="s">
        <v>1765</v>
      </c>
      <c r="P108" s="69" t="s">
        <v>1765</v>
      </c>
      <c r="Q108" s="69" t="s">
        <v>1765</v>
      </c>
      <c r="R108" s="69" t="s">
        <v>1765</v>
      </c>
      <c r="BA108" s="639">
        <f t="shared" si="2"/>
        <v>4200</v>
      </c>
      <c r="BB108" s="118">
        <f t="shared" si="3"/>
        <v>64200</v>
      </c>
    </row>
    <row r="109" spans="1:54" x14ac:dyDescent="0.35">
      <c r="B109" s="196" t="s">
        <v>133</v>
      </c>
      <c r="C109" s="196" t="s">
        <v>11236</v>
      </c>
      <c r="D109" s="196" t="s">
        <v>11237</v>
      </c>
      <c r="E109" s="196" t="s">
        <v>11238</v>
      </c>
      <c r="F109" s="196"/>
      <c r="G109" s="79" t="s">
        <v>11359</v>
      </c>
      <c r="I109" s="118">
        <v>60000</v>
      </c>
      <c r="K109" s="69" t="s">
        <v>933</v>
      </c>
      <c r="L109" s="69" t="s">
        <v>1765</v>
      </c>
      <c r="M109" s="69" t="s">
        <v>1765</v>
      </c>
      <c r="N109" s="69" t="s">
        <v>1765</v>
      </c>
      <c r="O109" s="69" t="s">
        <v>1765</v>
      </c>
      <c r="P109" s="69" t="s">
        <v>1765</v>
      </c>
      <c r="Q109" s="69" t="s">
        <v>1765</v>
      </c>
      <c r="R109" s="69" t="s">
        <v>1765</v>
      </c>
      <c r="BA109" s="639">
        <f t="shared" si="2"/>
        <v>4200</v>
      </c>
      <c r="BB109" s="118">
        <f t="shared" si="3"/>
        <v>64200</v>
      </c>
    </row>
    <row r="110" spans="1:54" x14ac:dyDescent="0.35">
      <c r="B110" s="196" t="s">
        <v>133</v>
      </c>
      <c r="C110" s="196" t="s">
        <v>11236</v>
      </c>
      <c r="D110" s="196" t="s">
        <v>11237</v>
      </c>
      <c r="E110" s="196" t="s">
        <v>11238</v>
      </c>
      <c r="F110" s="196"/>
      <c r="G110" s="79" t="s">
        <v>11360</v>
      </c>
      <c r="I110" s="118">
        <v>60000</v>
      </c>
      <c r="K110" s="69" t="s">
        <v>933</v>
      </c>
      <c r="L110" s="69" t="s">
        <v>1765</v>
      </c>
      <c r="M110" s="69" t="s">
        <v>1765</v>
      </c>
      <c r="N110" s="69" t="s">
        <v>1765</v>
      </c>
      <c r="O110" s="69" t="s">
        <v>1765</v>
      </c>
      <c r="P110" s="69" t="s">
        <v>1765</v>
      </c>
      <c r="Q110" s="69" t="s">
        <v>1765</v>
      </c>
      <c r="R110" s="69" t="s">
        <v>1765</v>
      </c>
      <c r="BA110" s="639">
        <f t="shared" si="2"/>
        <v>4200</v>
      </c>
      <c r="BB110" s="118">
        <f t="shared" si="3"/>
        <v>64200</v>
      </c>
    </row>
    <row r="111" spans="1:54" x14ac:dyDescent="0.35">
      <c r="B111" s="196" t="s">
        <v>133</v>
      </c>
      <c r="C111" s="196" t="s">
        <v>11236</v>
      </c>
      <c r="D111" s="196" t="s">
        <v>11237</v>
      </c>
      <c r="E111" s="196" t="s">
        <v>11238</v>
      </c>
      <c r="F111" s="196"/>
      <c r="G111" s="79" t="s">
        <v>11361</v>
      </c>
      <c r="I111" s="118">
        <v>60000</v>
      </c>
      <c r="K111" s="69" t="s">
        <v>11362</v>
      </c>
      <c r="L111" s="69" t="s">
        <v>1765</v>
      </c>
      <c r="M111" s="69" t="s">
        <v>1765</v>
      </c>
      <c r="N111" s="69" t="s">
        <v>1765</v>
      </c>
      <c r="O111" s="69" t="s">
        <v>1765</v>
      </c>
      <c r="P111" s="69" t="s">
        <v>1765</v>
      </c>
      <c r="Q111" s="69" t="s">
        <v>1765</v>
      </c>
      <c r="R111" s="69" t="s">
        <v>1765</v>
      </c>
      <c r="BA111" s="639">
        <f t="shared" si="2"/>
        <v>4200</v>
      </c>
      <c r="BB111" s="118">
        <f t="shared" si="3"/>
        <v>64200</v>
      </c>
    </row>
    <row r="112" spans="1:54" x14ac:dyDescent="0.35">
      <c r="B112" s="196" t="s">
        <v>133</v>
      </c>
      <c r="C112" s="196" t="s">
        <v>11236</v>
      </c>
      <c r="D112" s="196" t="s">
        <v>11237</v>
      </c>
      <c r="E112" s="196" t="s">
        <v>11238</v>
      </c>
      <c r="F112" s="196"/>
      <c r="G112" s="79" t="s">
        <v>11363</v>
      </c>
      <c r="I112" s="118">
        <v>60000</v>
      </c>
      <c r="K112" s="69" t="s">
        <v>2394</v>
      </c>
      <c r="L112" s="69" t="s">
        <v>1765</v>
      </c>
      <c r="M112" s="69" t="s">
        <v>1765</v>
      </c>
      <c r="N112" s="69" t="s">
        <v>1765</v>
      </c>
      <c r="O112" s="69" t="s">
        <v>1765</v>
      </c>
      <c r="P112" s="69" t="s">
        <v>1765</v>
      </c>
      <c r="Q112" s="69" t="s">
        <v>1765</v>
      </c>
      <c r="R112" s="69" t="s">
        <v>1765</v>
      </c>
      <c r="BA112" s="639">
        <f t="shared" si="2"/>
        <v>4200</v>
      </c>
      <c r="BB112" s="118">
        <f t="shared" si="3"/>
        <v>64200</v>
      </c>
    </row>
    <row r="113" spans="1:54" x14ac:dyDescent="0.35">
      <c r="B113" s="196" t="s">
        <v>133</v>
      </c>
      <c r="C113" s="196" t="s">
        <v>11236</v>
      </c>
      <c r="D113" s="196" t="s">
        <v>11237</v>
      </c>
      <c r="E113" s="196" t="s">
        <v>11238</v>
      </c>
      <c r="F113" s="196"/>
      <c r="G113" s="79" t="s">
        <v>11364</v>
      </c>
      <c r="I113" s="118">
        <v>60000</v>
      </c>
      <c r="K113" s="69" t="s">
        <v>11358</v>
      </c>
      <c r="L113" s="69" t="s">
        <v>1765</v>
      </c>
      <c r="M113" s="69" t="s">
        <v>1765</v>
      </c>
      <c r="N113" s="69" t="s">
        <v>1765</v>
      </c>
      <c r="O113" s="69" t="s">
        <v>1765</v>
      </c>
      <c r="P113" s="69" t="s">
        <v>1765</v>
      </c>
      <c r="Q113" s="69" t="s">
        <v>1765</v>
      </c>
      <c r="R113" s="69" t="s">
        <v>1765</v>
      </c>
      <c r="BA113" s="639">
        <f t="shared" si="2"/>
        <v>4200</v>
      </c>
      <c r="BB113" s="118">
        <f t="shared" si="3"/>
        <v>64200</v>
      </c>
    </row>
    <row r="114" spans="1:54" x14ac:dyDescent="0.35">
      <c r="B114" s="196" t="s">
        <v>133</v>
      </c>
      <c r="C114" s="196" t="s">
        <v>11236</v>
      </c>
      <c r="D114" s="196" t="s">
        <v>11237</v>
      </c>
      <c r="E114" s="196" t="s">
        <v>11238</v>
      </c>
      <c r="F114" s="196"/>
      <c r="G114" s="79" t="s">
        <v>11365</v>
      </c>
      <c r="I114" s="118">
        <v>60000</v>
      </c>
      <c r="K114" s="69" t="s">
        <v>933</v>
      </c>
      <c r="L114" s="69" t="s">
        <v>1765</v>
      </c>
      <c r="M114" s="69" t="s">
        <v>1765</v>
      </c>
      <c r="N114" s="69" t="s">
        <v>1765</v>
      </c>
      <c r="O114" s="69" t="s">
        <v>1765</v>
      </c>
      <c r="P114" s="69" t="s">
        <v>1765</v>
      </c>
      <c r="Q114" s="69" t="s">
        <v>1765</v>
      </c>
      <c r="R114" s="69" t="s">
        <v>1765</v>
      </c>
      <c r="BA114" s="639">
        <f t="shared" si="2"/>
        <v>4200</v>
      </c>
      <c r="BB114" s="118">
        <f t="shared" si="3"/>
        <v>64200</v>
      </c>
    </row>
    <row r="115" spans="1:54" x14ac:dyDescent="0.35">
      <c r="B115" s="196"/>
      <c r="C115" s="196"/>
      <c r="D115" s="196"/>
      <c r="E115" s="196"/>
      <c r="F115" s="196"/>
      <c r="G115" s="93" t="s">
        <v>994</v>
      </c>
      <c r="H115" s="123"/>
      <c r="I115" s="124">
        <f>SUM(I108:I114)</f>
        <v>420000</v>
      </c>
      <c r="K115" s="69"/>
      <c r="L115" s="69"/>
      <c r="M115" s="69"/>
      <c r="N115" s="69"/>
      <c r="O115" s="69"/>
      <c r="P115" s="69"/>
      <c r="Q115" s="69"/>
      <c r="R115" s="69"/>
      <c r="BA115" s="639">
        <f t="shared" si="2"/>
        <v>29400.000000000004</v>
      </c>
      <c r="BB115" s="124">
        <f t="shared" si="3"/>
        <v>449400</v>
      </c>
    </row>
    <row r="116" spans="1:54" x14ac:dyDescent="0.35">
      <c r="A116" s="64"/>
      <c r="B116" s="64"/>
      <c r="C116" s="64"/>
      <c r="D116" s="64"/>
      <c r="E116" s="64"/>
      <c r="F116" s="64"/>
      <c r="G116" s="66" t="s">
        <v>1829</v>
      </c>
      <c r="H116" s="64"/>
      <c r="I116" s="67"/>
      <c r="J116" s="64"/>
      <c r="K116" s="64"/>
      <c r="L116" s="68"/>
      <c r="M116" s="68"/>
      <c r="N116" s="68"/>
      <c r="O116" s="68"/>
      <c r="P116" s="64"/>
      <c r="Q116" s="68"/>
      <c r="R116" s="68"/>
      <c r="S116" s="64"/>
      <c r="T116" s="64"/>
      <c r="U116" s="64"/>
      <c r="V116" s="64"/>
      <c r="W116" s="64"/>
      <c r="X116" s="64"/>
      <c r="Y116" s="64"/>
      <c r="BA116" s="639">
        <f t="shared" si="2"/>
        <v>0</v>
      </c>
      <c r="BB116" s="67">
        <f t="shared" si="3"/>
        <v>0</v>
      </c>
    </row>
    <row r="117" spans="1:54" x14ac:dyDescent="0.35">
      <c r="G117" s="76" t="s">
        <v>11366</v>
      </c>
      <c r="L117" s="119"/>
      <c r="M117" s="119"/>
      <c r="N117" s="119"/>
      <c r="O117" s="119"/>
      <c r="R117" s="119"/>
      <c r="BA117" s="639">
        <f t="shared" si="2"/>
        <v>0</v>
      </c>
      <c r="BB117" s="118">
        <f t="shared" si="3"/>
        <v>0</v>
      </c>
    </row>
    <row r="118" spans="1:54" x14ac:dyDescent="0.35">
      <c r="A118" s="64"/>
      <c r="B118" s="64"/>
      <c r="C118" s="64"/>
      <c r="D118" s="64"/>
      <c r="E118" s="64"/>
      <c r="F118" s="64"/>
      <c r="G118" s="66" t="s">
        <v>1860</v>
      </c>
      <c r="H118" s="64"/>
      <c r="I118" s="67"/>
      <c r="J118" s="64"/>
      <c r="K118" s="64"/>
      <c r="L118" s="68"/>
      <c r="M118" s="68"/>
      <c r="N118" s="68"/>
      <c r="O118" s="68"/>
      <c r="P118" s="64"/>
      <c r="Q118" s="68"/>
      <c r="R118" s="68"/>
      <c r="S118" s="64"/>
      <c r="T118" s="64"/>
      <c r="U118" s="64"/>
      <c r="V118" s="64"/>
      <c r="W118" s="64"/>
      <c r="X118" s="64"/>
      <c r="Y118" s="64"/>
      <c r="BA118" s="639">
        <f t="shared" si="2"/>
        <v>0</v>
      </c>
      <c r="BB118" s="67">
        <f t="shared" si="3"/>
        <v>0</v>
      </c>
    </row>
    <row r="119" spans="1:54" x14ac:dyDescent="0.35">
      <c r="G119" s="76" t="s">
        <v>11366</v>
      </c>
      <c r="K119" s="76" t="s">
        <v>4948</v>
      </c>
      <c r="L119" s="117" t="s">
        <v>4949</v>
      </c>
      <c r="M119" s="119"/>
      <c r="N119" s="117" t="s">
        <v>4950</v>
      </c>
      <c r="O119" s="119"/>
      <c r="R119" s="119" t="s">
        <v>4951</v>
      </c>
      <c r="BA119" s="639">
        <f t="shared" si="2"/>
        <v>0</v>
      </c>
      <c r="BB119" s="118">
        <f t="shared" si="3"/>
        <v>0</v>
      </c>
    </row>
    <row r="120" spans="1:54" x14ac:dyDescent="0.35">
      <c r="A120" s="64"/>
      <c r="B120" s="64"/>
      <c r="C120" s="64"/>
      <c r="D120" s="64"/>
      <c r="E120" s="64"/>
      <c r="F120" s="64"/>
      <c r="G120" s="89" t="s">
        <v>2961</v>
      </c>
      <c r="H120" s="64"/>
      <c r="I120" s="67"/>
      <c r="J120" s="64"/>
      <c r="K120" s="64"/>
      <c r="L120" s="68"/>
      <c r="M120" s="68"/>
      <c r="N120" s="68"/>
      <c r="O120" s="68"/>
      <c r="P120" s="64"/>
      <c r="Q120" s="68"/>
      <c r="R120" s="68"/>
      <c r="S120" s="64"/>
      <c r="T120" s="64"/>
      <c r="U120" s="64"/>
      <c r="V120" s="64"/>
      <c r="W120" s="64"/>
      <c r="X120" s="64"/>
      <c r="Y120" s="64"/>
      <c r="BA120" s="639">
        <f t="shared" si="2"/>
        <v>0</v>
      </c>
      <c r="BB120" s="67">
        <f t="shared" si="3"/>
        <v>0</v>
      </c>
    </row>
    <row r="121" spans="1:54" ht="16.5" customHeight="1" x14ac:dyDescent="0.35">
      <c r="B121" s="196" t="s">
        <v>133</v>
      </c>
      <c r="C121" s="196" t="s">
        <v>11236</v>
      </c>
      <c r="D121" s="196" t="s">
        <v>11237</v>
      </c>
      <c r="E121" s="196" t="s">
        <v>11238</v>
      </c>
      <c r="F121" s="196"/>
      <c r="G121" s="79" t="s">
        <v>11367</v>
      </c>
      <c r="I121" s="118">
        <v>150000</v>
      </c>
      <c r="K121" s="76" t="s">
        <v>3716</v>
      </c>
      <c r="L121" s="76" t="s">
        <v>1063</v>
      </c>
      <c r="M121" s="76" t="s">
        <v>5787</v>
      </c>
      <c r="N121" s="119">
        <v>8603638</v>
      </c>
      <c r="O121" s="119" t="s">
        <v>1063</v>
      </c>
      <c r="P121" s="119" t="s">
        <v>1063</v>
      </c>
      <c r="Q121" s="119" t="s">
        <v>1226</v>
      </c>
      <c r="R121" s="119" t="s">
        <v>1909</v>
      </c>
      <c r="BA121" s="639">
        <f t="shared" si="2"/>
        <v>10500.000000000002</v>
      </c>
      <c r="BB121" s="118">
        <f t="shared" si="3"/>
        <v>160500</v>
      </c>
    </row>
    <row r="122" spans="1:54" ht="16.5" customHeight="1" x14ac:dyDescent="0.35">
      <c r="B122" s="196" t="s">
        <v>133</v>
      </c>
      <c r="C122" s="196" t="s">
        <v>11236</v>
      </c>
      <c r="D122" s="196" t="s">
        <v>11237</v>
      </c>
      <c r="E122" s="196" t="s">
        <v>11238</v>
      </c>
      <c r="F122" s="196"/>
      <c r="G122" s="79" t="s">
        <v>11367</v>
      </c>
      <c r="I122" s="118">
        <v>150000</v>
      </c>
      <c r="K122" s="76" t="s">
        <v>3716</v>
      </c>
      <c r="L122" s="76" t="s">
        <v>1063</v>
      </c>
      <c r="M122" s="76" t="s">
        <v>5787</v>
      </c>
      <c r="N122" s="119">
        <v>8603628</v>
      </c>
      <c r="O122" s="119" t="s">
        <v>1063</v>
      </c>
      <c r="P122" s="119" t="s">
        <v>1063</v>
      </c>
      <c r="Q122" s="119" t="s">
        <v>1226</v>
      </c>
      <c r="R122" s="119" t="s">
        <v>1909</v>
      </c>
      <c r="BA122" s="639">
        <f t="shared" si="2"/>
        <v>10500.000000000002</v>
      </c>
      <c r="BB122" s="118">
        <f t="shared" si="3"/>
        <v>160500</v>
      </c>
    </row>
    <row r="123" spans="1:54" ht="16.5" customHeight="1" x14ac:dyDescent="0.35">
      <c r="B123" s="196" t="s">
        <v>133</v>
      </c>
      <c r="C123" s="196" t="s">
        <v>11236</v>
      </c>
      <c r="D123" s="196" t="s">
        <v>11237</v>
      </c>
      <c r="E123" s="196" t="s">
        <v>11238</v>
      </c>
      <c r="F123" s="196"/>
      <c r="G123" s="79" t="s">
        <v>11367</v>
      </c>
      <c r="I123" s="118">
        <v>150000</v>
      </c>
      <c r="K123" s="76" t="s">
        <v>3716</v>
      </c>
      <c r="L123" s="76" t="s">
        <v>1063</v>
      </c>
      <c r="M123" s="76" t="s">
        <v>5787</v>
      </c>
      <c r="N123" s="119">
        <v>9201396</v>
      </c>
      <c r="O123" s="119" t="s">
        <v>1063</v>
      </c>
      <c r="P123" s="119" t="s">
        <v>1063</v>
      </c>
      <c r="Q123" s="119" t="s">
        <v>1226</v>
      </c>
      <c r="R123" s="119" t="s">
        <v>1909</v>
      </c>
      <c r="BA123" s="639">
        <f t="shared" si="2"/>
        <v>10500.000000000002</v>
      </c>
      <c r="BB123" s="118">
        <f t="shared" si="3"/>
        <v>160500</v>
      </c>
    </row>
    <row r="124" spans="1:54" ht="16.5" customHeight="1" x14ac:dyDescent="0.35">
      <c r="B124" s="196" t="s">
        <v>133</v>
      </c>
      <c r="C124" s="196" t="s">
        <v>11236</v>
      </c>
      <c r="D124" s="196" t="s">
        <v>11237</v>
      </c>
      <c r="E124" s="196" t="s">
        <v>11238</v>
      </c>
      <c r="F124" s="196"/>
      <c r="G124" s="79" t="s">
        <v>11367</v>
      </c>
      <c r="I124" s="118">
        <v>150000</v>
      </c>
      <c r="K124" s="76" t="s">
        <v>3716</v>
      </c>
      <c r="L124" s="76" t="s">
        <v>1063</v>
      </c>
      <c r="M124" s="76" t="s">
        <v>5787</v>
      </c>
      <c r="N124" s="119">
        <v>8603633</v>
      </c>
      <c r="O124" s="119" t="s">
        <v>1063</v>
      </c>
      <c r="P124" s="119" t="s">
        <v>1063</v>
      </c>
      <c r="Q124" s="119" t="s">
        <v>1226</v>
      </c>
      <c r="R124" s="119" t="s">
        <v>1909</v>
      </c>
      <c r="BA124" s="639">
        <f t="shared" si="2"/>
        <v>10500.000000000002</v>
      </c>
      <c r="BB124" s="118">
        <f t="shared" si="3"/>
        <v>160500</v>
      </c>
    </row>
    <row r="125" spans="1:54" ht="16.5" customHeight="1" x14ac:dyDescent="0.35">
      <c r="B125" s="196" t="s">
        <v>133</v>
      </c>
      <c r="C125" s="196" t="s">
        <v>11236</v>
      </c>
      <c r="D125" s="196" t="s">
        <v>11237</v>
      </c>
      <c r="E125" s="196" t="s">
        <v>11238</v>
      </c>
      <c r="F125" s="196"/>
      <c r="G125" s="79" t="s">
        <v>11367</v>
      </c>
      <c r="I125" s="118">
        <v>150000</v>
      </c>
      <c r="K125" s="76" t="s">
        <v>3716</v>
      </c>
      <c r="L125" s="76" t="s">
        <v>1063</v>
      </c>
      <c r="M125" s="76" t="s">
        <v>5787</v>
      </c>
      <c r="N125" s="119">
        <v>8603640</v>
      </c>
      <c r="O125" s="119" t="s">
        <v>1063</v>
      </c>
      <c r="P125" s="119" t="s">
        <v>1063</v>
      </c>
      <c r="Q125" s="119" t="s">
        <v>1226</v>
      </c>
      <c r="R125" s="119" t="s">
        <v>1909</v>
      </c>
      <c r="BA125" s="639">
        <f t="shared" si="2"/>
        <v>10500.000000000002</v>
      </c>
      <c r="BB125" s="118">
        <f t="shared" si="3"/>
        <v>160500</v>
      </c>
    </row>
    <row r="126" spans="1:54" ht="16.5" customHeight="1" x14ac:dyDescent="0.35">
      <c r="B126" s="196" t="s">
        <v>133</v>
      </c>
      <c r="C126" s="196" t="s">
        <v>11236</v>
      </c>
      <c r="D126" s="196" t="s">
        <v>11237</v>
      </c>
      <c r="E126" s="196" t="s">
        <v>11238</v>
      </c>
      <c r="F126" s="196"/>
      <c r="G126" s="79" t="s">
        <v>11367</v>
      </c>
      <c r="I126" s="118">
        <v>150000</v>
      </c>
      <c r="K126" s="76" t="s">
        <v>3716</v>
      </c>
      <c r="L126" s="76" t="s">
        <v>1063</v>
      </c>
      <c r="M126" s="76" t="s">
        <v>5787</v>
      </c>
      <c r="N126" s="119">
        <v>8603632</v>
      </c>
      <c r="O126" s="119" t="s">
        <v>1063</v>
      </c>
      <c r="P126" s="119" t="s">
        <v>1063</v>
      </c>
      <c r="Q126" s="119" t="s">
        <v>1226</v>
      </c>
      <c r="R126" s="119" t="s">
        <v>1909</v>
      </c>
      <c r="BA126" s="639">
        <f t="shared" si="2"/>
        <v>10500.000000000002</v>
      </c>
      <c r="BB126" s="118">
        <f t="shared" si="3"/>
        <v>160500</v>
      </c>
    </row>
    <row r="127" spans="1:54" ht="16.5" customHeight="1" x14ac:dyDescent="0.35">
      <c r="B127" s="196" t="s">
        <v>133</v>
      </c>
      <c r="C127" s="196" t="s">
        <v>11236</v>
      </c>
      <c r="D127" s="196" t="s">
        <v>11237</v>
      </c>
      <c r="E127" s="196" t="s">
        <v>11238</v>
      </c>
      <c r="F127" s="196"/>
      <c r="G127" s="79" t="s">
        <v>11367</v>
      </c>
      <c r="I127" s="118">
        <v>150000</v>
      </c>
      <c r="K127" s="76" t="s">
        <v>3716</v>
      </c>
      <c r="L127" s="76" t="s">
        <v>1063</v>
      </c>
      <c r="M127" s="76" t="s">
        <v>5787</v>
      </c>
      <c r="N127" s="119">
        <v>8603630</v>
      </c>
      <c r="O127" s="119" t="s">
        <v>1063</v>
      </c>
      <c r="P127" s="119" t="s">
        <v>1063</v>
      </c>
      <c r="Q127" s="119" t="s">
        <v>1226</v>
      </c>
      <c r="R127" s="119" t="s">
        <v>1909</v>
      </c>
      <c r="BA127" s="639">
        <f t="shared" si="2"/>
        <v>10500.000000000002</v>
      </c>
      <c r="BB127" s="118">
        <f t="shared" si="3"/>
        <v>160500</v>
      </c>
    </row>
    <row r="128" spans="1:54" ht="16.5" customHeight="1" x14ac:dyDescent="0.35">
      <c r="B128" s="196" t="s">
        <v>133</v>
      </c>
      <c r="C128" s="196" t="s">
        <v>11236</v>
      </c>
      <c r="D128" s="196" t="s">
        <v>11237</v>
      </c>
      <c r="E128" s="196" t="s">
        <v>11238</v>
      </c>
      <c r="F128" s="196"/>
      <c r="G128" s="79" t="s">
        <v>11367</v>
      </c>
      <c r="I128" s="118">
        <v>150000</v>
      </c>
      <c r="K128" s="76" t="s">
        <v>3716</v>
      </c>
      <c r="L128" s="76" t="s">
        <v>1063</v>
      </c>
      <c r="M128" s="76" t="s">
        <v>5787</v>
      </c>
      <c r="N128" s="119">
        <v>8603639</v>
      </c>
      <c r="O128" s="119" t="s">
        <v>1063</v>
      </c>
      <c r="P128" s="119" t="s">
        <v>1063</v>
      </c>
      <c r="Q128" s="119" t="s">
        <v>1226</v>
      </c>
      <c r="R128" s="119" t="s">
        <v>1909</v>
      </c>
      <c r="BA128" s="639">
        <f t="shared" si="2"/>
        <v>10500.000000000002</v>
      </c>
      <c r="BB128" s="118">
        <f t="shared" si="3"/>
        <v>160500</v>
      </c>
    </row>
    <row r="129" spans="2:54" ht="16.5" customHeight="1" x14ac:dyDescent="0.35">
      <c r="B129" s="196" t="s">
        <v>133</v>
      </c>
      <c r="C129" s="196" t="s">
        <v>11236</v>
      </c>
      <c r="D129" s="196" t="s">
        <v>11237</v>
      </c>
      <c r="E129" s="196" t="s">
        <v>11238</v>
      </c>
      <c r="F129" s="196"/>
      <c r="G129" s="79" t="s">
        <v>11367</v>
      </c>
      <c r="I129" s="118">
        <v>150000</v>
      </c>
      <c r="K129" s="76" t="s">
        <v>3716</v>
      </c>
      <c r="L129" s="76" t="s">
        <v>1063</v>
      </c>
      <c r="M129" s="76" t="s">
        <v>5787</v>
      </c>
      <c r="N129" s="119">
        <v>8603621</v>
      </c>
      <c r="O129" s="119" t="s">
        <v>1063</v>
      </c>
      <c r="P129" s="119" t="s">
        <v>1063</v>
      </c>
      <c r="Q129" s="119" t="s">
        <v>1226</v>
      </c>
      <c r="R129" s="119" t="s">
        <v>1909</v>
      </c>
      <c r="BA129" s="639">
        <f t="shared" si="2"/>
        <v>10500.000000000002</v>
      </c>
      <c r="BB129" s="118">
        <f t="shared" si="3"/>
        <v>160500</v>
      </c>
    </row>
    <row r="130" spans="2:54" ht="16.5" customHeight="1" x14ac:dyDescent="0.35">
      <c r="B130" s="196" t="s">
        <v>133</v>
      </c>
      <c r="C130" s="196" t="s">
        <v>11236</v>
      </c>
      <c r="D130" s="196" t="s">
        <v>11237</v>
      </c>
      <c r="E130" s="196" t="s">
        <v>11238</v>
      </c>
      <c r="F130" s="196"/>
      <c r="G130" s="79" t="s">
        <v>11367</v>
      </c>
      <c r="I130" s="118">
        <v>150000</v>
      </c>
      <c r="K130" s="76" t="s">
        <v>3716</v>
      </c>
      <c r="L130" s="76" t="s">
        <v>1063</v>
      </c>
      <c r="M130" s="76" t="s">
        <v>5787</v>
      </c>
      <c r="N130" s="119">
        <v>8603634</v>
      </c>
      <c r="O130" s="119" t="s">
        <v>1063</v>
      </c>
      <c r="P130" s="119" t="s">
        <v>1063</v>
      </c>
      <c r="Q130" s="119" t="s">
        <v>1226</v>
      </c>
      <c r="R130" s="119" t="s">
        <v>1909</v>
      </c>
      <c r="BA130" s="639">
        <f t="shared" si="2"/>
        <v>10500.000000000002</v>
      </c>
      <c r="BB130" s="118">
        <f t="shared" si="3"/>
        <v>160500</v>
      </c>
    </row>
    <row r="131" spans="2:54" ht="16.5" customHeight="1" x14ac:dyDescent="0.35">
      <c r="B131" s="196" t="s">
        <v>133</v>
      </c>
      <c r="C131" s="196" t="s">
        <v>11236</v>
      </c>
      <c r="D131" s="196" t="s">
        <v>11237</v>
      </c>
      <c r="E131" s="196" t="s">
        <v>11238</v>
      </c>
      <c r="F131" s="196"/>
      <c r="G131" s="79" t="s">
        <v>11367</v>
      </c>
      <c r="I131" s="118">
        <v>150000</v>
      </c>
      <c r="K131" s="76" t="s">
        <v>5775</v>
      </c>
      <c r="L131" s="76" t="s">
        <v>1063</v>
      </c>
      <c r="M131" s="76" t="s">
        <v>11368</v>
      </c>
      <c r="N131" s="119" t="s">
        <v>11369</v>
      </c>
      <c r="O131" s="119" t="s">
        <v>1063</v>
      </c>
      <c r="P131" s="119" t="s">
        <v>1063</v>
      </c>
      <c r="Q131" s="119" t="s">
        <v>1226</v>
      </c>
      <c r="R131" s="119" t="s">
        <v>1909</v>
      </c>
      <c r="BA131" s="639">
        <f t="shared" si="2"/>
        <v>10500.000000000002</v>
      </c>
      <c r="BB131" s="118">
        <f t="shared" si="3"/>
        <v>160500</v>
      </c>
    </row>
    <row r="132" spans="2:54" ht="16.5" customHeight="1" x14ac:dyDescent="0.35">
      <c r="B132" s="196" t="s">
        <v>133</v>
      </c>
      <c r="C132" s="196" t="s">
        <v>11236</v>
      </c>
      <c r="D132" s="196" t="s">
        <v>11237</v>
      </c>
      <c r="E132" s="196" t="s">
        <v>11238</v>
      </c>
      <c r="F132" s="196"/>
      <c r="G132" s="79" t="s">
        <v>11367</v>
      </c>
      <c r="I132" s="118">
        <v>150000</v>
      </c>
      <c r="K132" s="76" t="s">
        <v>3716</v>
      </c>
      <c r="L132" s="76" t="s">
        <v>1063</v>
      </c>
      <c r="M132" s="76" t="s">
        <v>1124</v>
      </c>
      <c r="N132" s="119">
        <v>676701</v>
      </c>
      <c r="O132" s="119" t="s">
        <v>1063</v>
      </c>
      <c r="P132" s="119" t="s">
        <v>1063</v>
      </c>
      <c r="Q132" s="119" t="s">
        <v>1226</v>
      </c>
      <c r="R132" s="119" t="s">
        <v>1909</v>
      </c>
      <c r="BA132" s="639">
        <f t="shared" si="2"/>
        <v>10500.000000000002</v>
      </c>
      <c r="BB132" s="118">
        <f t="shared" si="3"/>
        <v>160500</v>
      </c>
    </row>
    <row r="133" spans="2:54" ht="16.5" customHeight="1" x14ac:dyDescent="0.35">
      <c r="B133" s="196" t="s">
        <v>133</v>
      </c>
      <c r="C133" s="196" t="s">
        <v>11236</v>
      </c>
      <c r="D133" s="196" t="s">
        <v>11237</v>
      </c>
      <c r="E133" s="196" t="s">
        <v>11238</v>
      </c>
      <c r="F133" s="196"/>
      <c r="G133" s="79" t="s">
        <v>11370</v>
      </c>
      <c r="I133" s="118">
        <v>150000</v>
      </c>
      <c r="K133" s="76" t="s">
        <v>3716</v>
      </c>
      <c r="L133" s="76" t="s">
        <v>1063</v>
      </c>
      <c r="M133" s="76" t="s">
        <v>11368</v>
      </c>
      <c r="N133" s="119" t="s">
        <v>11371</v>
      </c>
      <c r="O133" s="119" t="s">
        <v>1063</v>
      </c>
      <c r="P133" s="119" t="s">
        <v>1063</v>
      </c>
      <c r="Q133" s="119" t="s">
        <v>1226</v>
      </c>
      <c r="R133" s="119" t="s">
        <v>1909</v>
      </c>
      <c r="BA133" s="639">
        <f t="shared" si="2"/>
        <v>10500.000000000002</v>
      </c>
      <c r="BB133" s="118">
        <f t="shared" si="3"/>
        <v>160500</v>
      </c>
    </row>
    <row r="134" spans="2:54" ht="16.5" customHeight="1" x14ac:dyDescent="0.35">
      <c r="B134" s="196" t="s">
        <v>133</v>
      </c>
      <c r="C134" s="196" t="s">
        <v>11236</v>
      </c>
      <c r="D134" s="196" t="s">
        <v>11237</v>
      </c>
      <c r="E134" s="196" t="s">
        <v>11238</v>
      </c>
      <c r="F134" s="196"/>
      <c r="G134" s="79" t="s">
        <v>11370</v>
      </c>
      <c r="I134" s="118">
        <v>150000</v>
      </c>
      <c r="K134" s="76" t="s">
        <v>3716</v>
      </c>
      <c r="L134" s="76" t="s">
        <v>1063</v>
      </c>
      <c r="M134" s="76" t="s">
        <v>11368</v>
      </c>
      <c r="N134" s="119" t="s">
        <v>11372</v>
      </c>
      <c r="O134" s="119" t="s">
        <v>1063</v>
      </c>
      <c r="P134" s="119" t="s">
        <v>1063</v>
      </c>
      <c r="Q134" s="119" t="s">
        <v>1226</v>
      </c>
      <c r="R134" s="119" t="s">
        <v>1909</v>
      </c>
      <c r="BA134" s="639">
        <f t="shared" ref="BA134:BA197" si="4">I134*BA$4</f>
        <v>10500.000000000002</v>
      </c>
      <c r="BB134" s="118">
        <f t="shared" ref="BB134:BB197" si="5">I134+BA134</f>
        <v>160500</v>
      </c>
    </row>
    <row r="135" spans="2:54" ht="16.5" customHeight="1" x14ac:dyDescent="0.35">
      <c r="B135" s="196" t="s">
        <v>133</v>
      </c>
      <c r="C135" s="196" t="s">
        <v>11236</v>
      </c>
      <c r="D135" s="196" t="s">
        <v>11237</v>
      </c>
      <c r="E135" s="196" t="s">
        <v>11238</v>
      </c>
      <c r="F135" s="196"/>
      <c r="G135" s="79" t="s">
        <v>11370</v>
      </c>
      <c r="I135" s="118">
        <v>150000</v>
      </c>
      <c r="K135" s="76" t="s">
        <v>3716</v>
      </c>
      <c r="L135" s="76" t="s">
        <v>1063</v>
      </c>
      <c r="M135" s="76" t="s">
        <v>11368</v>
      </c>
      <c r="N135" s="119" t="s">
        <v>11373</v>
      </c>
      <c r="O135" s="119" t="s">
        <v>1063</v>
      </c>
      <c r="P135" s="119" t="s">
        <v>1063</v>
      </c>
      <c r="Q135" s="119" t="s">
        <v>1226</v>
      </c>
      <c r="R135" s="119" t="s">
        <v>1909</v>
      </c>
      <c r="BA135" s="639">
        <f t="shared" si="4"/>
        <v>10500.000000000002</v>
      </c>
      <c r="BB135" s="118">
        <f t="shared" si="5"/>
        <v>160500</v>
      </c>
    </row>
    <row r="136" spans="2:54" ht="16.5" customHeight="1" x14ac:dyDescent="0.35">
      <c r="B136" s="196" t="s">
        <v>133</v>
      </c>
      <c r="C136" s="196" t="s">
        <v>11236</v>
      </c>
      <c r="D136" s="196" t="s">
        <v>11237</v>
      </c>
      <c r="E136" s="196" t="s">
        <v>11238</v>
      </c>
      <c r="F136" s="196"/>
      <c r="G136" s="79" t="s">
        <v>11370</v>
      </c>
      <c r="I136" s="118">
        <v>150000</v>
      </c>
      <c r="K136" s="76" t="s">
        <v>3716</v>
      </c>
      <c r="L136" s="76" t="s">
        <v>1063</v>
      </c>
      <c r="M136" s="76" t="s">
        <v>11368</v>
      </c>
      <c r="N136" s="119" t="s">
        <v>11374</v>
      </c>
      <c r="O136" s="119" t="s">
        <v>1063</v>
      </c>
      <c r="P136" s="119" t="s">
        <v>1063</v>
      </c>
      <c r="Q136" s="119" t="s">
        <v>1226</v>
      </c>
      <c r="R136" s="119" t="s">
        <v>1909</v>
      </c>
      <c r="BA136" s="639">
        <f t="shared" si="4"/>
        <v>10500.000000000002</v>
      </c>
      <c r="BB136" s="118">
        <f t="shared" si="5"/>
        <v>160500</v>
      </c>
    </row>
    <row r="137" spans="2:54" ht="16.5" customHeight="1" x14ac:dyDescent="0.35">
      <c r="B137" s="196" t="s">
        <v>133</v>
      </c>
      <c r="C137" s="196" t="s">
        <v>11236</v>
      </c>
      <c r="D137" s="196" t="s">
        <v>11237</v>
      </c>
      <c r="E137" s="196" t="s">
        <v>11238</v>
      </c>
      <c r="F137" s="196"/>
      <c r="G137" s="79" t="s">
        <v>11370</v>
      </c>
      <c r="I137" s="118">
        <v>150000</v>
      </c>
      <c r="K137" s="76" t="s">
        <v>3716</v>
      </c>
      <c r="L137" s="76" t="s">
        <v>1063</v>
      </c>
      <c r="M137" s="76" t="s">
        <v>11368</v>
      </c>
      <c r="N137" s="119" t="s">
        <v>11375</v>
      </c>
      <c r="O137" s="119" t="s">
        <v>1063</v>
      </c>
      <c r="P137" s="119" t="s">
        <v>1063</v>
      </c>
      <c r="Q137" s="119" t="s">
        <v>1226</v>
      </c>
      <c r="R137" s="119" t="s">
        <v>1909</v>
      </c>
      <c r="BA137" s="639">
        <f t="shared" si="4"/>
        <v>10500.000000000002</v>
      </c>
      <c r="BB137" s="118">
        <f t="shared" si="5"/>
        <v>160500</v>
      </c>
    </row>
    <row r="138" spans="2:54" ht="16.5" customHeight="1" x14ac:dyDescent="0.35">
      <c r="B138" s="196" t="s">
        <v>133</v>
      </c>
      <c r="C138" s="196" t="s">
        <v>11236</v>
      </c>
      <c r="D138" s="196" t="s">
        <v>11237</v>
      </c>
      <c r="E138" s="196" t="s">
        <v>11238</v>
      </c>
      <c r="F138" s="196"/>
      <c r="G138" s="79" t="s">
        <v>11376</v>
      </c>
      <c r="I138" s="118">
        <v>150000</v>
      </c>
      <c r="K138" s="76" t="s">
        <v>5803</v>
      </c>
      <c r="L138" s="76" t="s">
        <v>1063</v>
      </c>
      <c r="M138" s="76" t="s">
        <v>5822</v>
      </c>
      <c r="N138" s="119" t="s">
        <v>1063</v>
      </c>
      <c r="O138" s="119" t="s">
        <v>1063</v>
      </c>
      <c r="P138" s="119" t="s">
        <v>1063</v>
      </c>
      <c r="Q138" s="119" t="s">
        <v>1226</v>
      </c>
      <c r="R138" s="119" t="s">
        <v>1909</v>
      </c>
      <c r="BA138" s="639">
        <f t="shared" si="4"/>
        <v>10500.000000000002</v>
      </c>
      <c r="BB138" s="118">
        <f t="shared" si="5"/>
        <v>160500</v>
      </c>
    </row>
    <row r="139" spans="2:54" ht="16.5" customHeight="1" x14ac:dyDescent="0.35">
      <c r="B139" s="196" t="s">
        <v>133</v>
      </c>
      <c r="C139" s="196" t="s">
        <v>11236</v>
      </c>
      <c r="D139" s="196" t="s">
        <v>11237</v>
      </c>
      <c r="E139" s="196" t="s">
        <v>11238</v>
      </c>
      <c r="F139" s="196"/>
      <c r="G139" s="79" t="s">
        <v>11377</v>
      </c>
      <c r="I139" s="118">
        <v>150000</v>
      </c>
      <c r="K139" s="76" t="s">
        <v>1062</v>
      </c>
      <c r="L139" s="76" t="s">
        <v>1063</v>
      </c>
      <c r="M139" s="76" t="s">
        <v>3301</v>
      </c>
      <c r="N139" s="119" t="s">
        <v>1063</v>
      </c>
      <c r="O139" s="119" t="s">
        <v>1063</v>
      </c>
      <c r="P139" s="119" t="s">
        <v>1063</v>
      </c>
      <c r="Q139" s="119" t="s">
        <v>1226</v>
      </c>
      <c r="R139" s="119" t="s">
        <v>1909</v>
      </c>
      <c r="BA139" s="639">
        <f t="shared" si="4"/>
        <v>10500.000000000002</v>
      </c>
      <c r="BB139" s="118">
        <f t="shared" si="5"/>
        <v>160500</v>
      </c>
    </row>
    <row r="140" spans="2:54" ht="16.5" customHeight="1" x14ac:dyDescent="0.35">
      <c r="B140" s="196" t="s">
        <v>133</v>
      </c>
      <c r="C140" s="196" t="s">
        <v>11236</v>
      </c>
      <c r="D140" s="196" t="s">
        <v>11237</v>
      </c>
      <c r="E140" s="196" t="s">
        <v>11238</v>
      </c>
      <c r="F140" s="196"/>
      <c r="G140" s="79" t="s">
        <v>11378</v>
      </c>
      <c r="I140" s="118">
        <v>150000</v>
      </c>
      <c r="K140" s="76" t="s">
        <v>11379</v>
      </c>
      <c r="L140" s="76" t="s">
        <v>1063</v>
      </c>
      <c r="M140" s="76" t="s">
        <v>3329</v>
      </c>
      <c r="N140" s="119">
        <v>36014390</v>
      </c>
      <c r="O140" s="119" t="s">
        <v>1063</v>
      </c>
      <c r="P140" s="119" t="s">
        <v>1063</v>
      </c>
      <c r="Q140" s="119" t="s">
        <v>1226</v>
      </c>
      <c r="R140" s="119" t="s">
        <v>1909</v>
      </c>
      <c r="BA140" s="639">
        <f t="shared" si="4"/>
        <v>10500.000000000002</v>
      </c>
      <c r="BB140" s="118">
        <f t="shared" si="5"/>
        <v>160500</v>
      </c>
    </row>
    <row r="141" spans="2:54" ht="16.5" customHeight="1" x14ac:dyDescent="0.35">
      <c r="B141" s="196" t="s">
        <v>133</v>
      </c>
      <c r="C141" s="196" t="s">
        <v>11236</v>
      </c>
      <c r="D141" s="196" t="s">
        <v>11237</v>
      </c>
      <c r="E141" s="196" t="s">
        <v>11238</v>
      </c>
      <c r="F141" s="196"/>
      <c r="G141" s="79" t="s">
        <v>11378</v>
      </c>
      <c r="I141" s="118">
        <v>150000</v>
      </c>
      <c r="K141" s="76" t="s">
        <v>11379</v>
      </c>
      <c r="L141" s="76" t="s">
        <v>1063</v>
      </c>
      <c r="M141" s="76" t="s">
        <v>3329</v>
      </c>
      <c r="N141" s="119">
        <v>36014393</v>
      </c>
      <c r="O141" s="119" t="s">
        <v>1063</v>
      </c>
      <c r="P141" s="119" t="s">
        <v>1063</v>
      </c>
      <c r="Q141" s="119" t="s">
        <v>1226</v>
      </c>
      <c r="R141" s="119" t="s">
        <v>1909</v>
      </c>
      <c r="BA141" s="639">
        <f t="shared" si="4"/>
        <v>10500.000000000002</v>
      </c>
      <c r="BB141" s="118">
        <f t="shared" si="5"/>
        <v>160500</v>
      </c>
    </row>
    <row r="142" spans="2:54" ht="16.5" customHeight="1" x14ac:dyDescent="0.35">
      <c r="B142" s="196" t="s">
        <v>133</v>
      </c>
      <c r="C142" s="196" t="s">
        <v>11236</v>
      </c>
      <c r="D142" s="196" t="s">
        <v>11237</v>
      </c>
      <c r="E142" s="196" t="s">
        <v>11238</v>
      </c>
      <c r="F142" s="196"/>
      <c r="G142" s="79" t="s">
        <v>11378</v>
      </c>
      <c r="I142" s="118">
        <v>150000</v>
      </c>
      <c r="K142" s="76" t="s">
        <v>11379</v>
      </c>
      <c r="L142" s="76" t="s">
        <v>1063</v>
      </c>
      <c r="M142" s="76" t="s">
        <v>3329</v>
      </c>
      <c r="N142" s="119">
        <v>36014391</v>
      </c>
      <c r="O142" s="119" t="s">
        <v>1063</v>
      </c>
      <c r="P142" s="119" t="s">
        <v>1063</v>
      </c>
      <c r="Q142" s="119" t="s">
        <v>1226</v>
      </c>
      <c r="R142" s="119" t="s">
        <v>1909</v>
      </c>
      <c r="BA142" s="639">
        <f t="shared" si="4"/>
        <v>10500.000000000002</v>
      </c>
      <c r="BB142" s="118">
        <f t="shared" si="5"/>
        <v>160500</v>
      </c>
    </row>
    <row r="143" spans="2:54" ht="16.5" customHeight="1" x14ac:dyDescent="0.35">
      <c r="B143" s="196" t="s">
        <v>133</v>
      </c>
      <c r="C143" s="196" t="s">
        <v>11236</v>
      </c>
      <c r="D143" s="196" t="s">
        <v>11237</v>
      </c>
      <c r="E143" s="196" t="s">
        <v>11238</v>
      </c>
      <c r="F143" s="196"/>
      <c r="G143" s="79" t="s">
        <v>11378</v>
      </c>
      <c r="I143" s="118">
        <v>150000</v>
      </c>
      <c r="K143" s="76" t="s">
        <v>11379</v>
      </c>
      <c r="L143" s="76" t="s">
        <v>1063</v>
      </c>
      <c r="M143" s="76" t="s">
        <v>3329</v>
      </c>
      <c r="N143" s="119">
        <v>36014392</v>
      </c>
      <c r="O143" s="119" t="s">
        <v>1063</v>
      </c>
      <c r="P143" s="119" t="s">
        <v>1063</v>
      </c>
      <c r="Q143" s="119" t="s">
        <v>1226</v>
      </c>
      <c r="R143" s="119" t="s">
        <v>1909</v>
      </c>
      <c r="BA143" s="639">
        <f t="shared" si="4"/>
        <v>10500.000000000002</v>
      </c>
      <c r="BB143" s="118">
        <f t="shared" si="5"/>
        <v>160500</v>
      </c>
    </row>
    <row r="144" spans="2:54" ht="16.5" customHeight="1" x14ac:dyDescent="0.35">
      <c r="B144" s="196" t="s">
        <v>133</v>
      </c>
      <c r="C144" s="196" t="s">
        <v>11236</v>
      </c>
      <c r="D144" s="196" t="s">
        <v>11237</v>
      </c>
      <c r="E144" s="196" t="s">
        <v>11238</v>
      </c>
      <c r="F144" s="196"/>
      <c r="G144" s="79" t="s">
        <v>11380</v>
      </c>
      <c r="I144" s="118">
        <v>150000</v>
      </c>
      <c r="K144" s="76" t="s">
        <v>5214</v>
      </c>
      <c r="L144" s="76" t="s">
        <v>1063</v>
      </c>
      <c r="M144" s="76" t="s">
        <v>5573</v>
      </c>
      <c r="N144" s="119" t="s">
        <v>11381</v>
      </c>
      <c r="O144" s="119" t="s">
        <v>1063</v>
      </c>
      <c r="P144" s="119" t="s">
        <v>1063</v>
      </c>
      <c r="Q144" s="119" t="s">
        <v>1226</v>
      </c>
      <c r="R144" s="119" t="s">
        <v>1909</v>
      </c>
      <c r="BA144" s="639">
        <f t="shared" si="4"/>
        <v>10500.000000000002</v>
      </c>
      <c r="BB144" s="118">
        <f t="shared" si="5"/>
        <v>160500</v>
      </c>
    </row>
    <row r="145" spans="2:54" ht="16.5" customHeight="1" x14ac:dyDescent="0.35">
      <c r="B145" s="196" t="s">
        <v>133</v>
      </c>
      <c r="C145" s="196" t="s">
        <v>11236</v>
      </c>
      <c r="D145" s="196" t="s">
        <v>11237</v>
      </c>
      <c r="E145" s="196" t="s">
        <v>11238</v>
      </c>
      <c r="F145" s="196"/>
      <c r="G145" s="79" t="s">
        <v>11382</v>
      </c>
      <c r="I145" s="118">
        <v>150000</v>
      </c>
      <c r="K145" s="76" t="s">
        <v>5214</v>
      </c>
      <c r="L145" s="76" t="s">
        <v>1063</v>
      </c>
      <c r="M145" s="76" t="s">
        <v>5573</v>
      </c>
      <c r="N145" s="119" t="s">
        <v>11383</v>
      </c>
      <c r="O145" s="119" t="s">
        <v>1063</v>
      </c>
      <c r="P145" s="119" t="s">
        <v>1063</v>
      </c>
      <c r="Q145" s="119" t="s">
        <v>1226</v>
      </c>
      <c r="R145" s="119" t="s">
        <v>1909</v>
      </c>
      <c r="BA145" s="639">
        <f t="shared" si="4"/>
        <v>10500.000000000002</v>
      </c>
      <c r="BB145" s="118">
        <f t="shared" si="5"/>
        <v>160500</v>
      </c>
    </row>
    <row r="146" spans="2:54" ht="16.5" customHeight="1" x14ac:dyDescent="0.35">
      <c r="B146" s="196" t="s">
        <v>133</v>
      </c>
      <c r="C146" s="196" t="s">
        <v>11236</v>
      </c>
      <c r="D146" s="196" t="s">
        <v>11237</v>
      </c>
      <c r="E146" s="196" t="s">
        <v>11238</v>
      </c>
      <c r="F146" s="196"/>
      <c r="G146" s="79" t="s">
        <v>11384</v>
      </c>
      <c r="I146" s="118">
        <v>150000</v>
      </c>
      <c r="K146" s="76" t="s">
        <v>5214</v>
      </c>
      <c r="L146" s="76" t="s">
        <v>1063</v>
      </c>
      <c r="M146" s="76" t="s">
        <v>5573</v>
      </c>
      <c r="N146" s="119" t="s">
        <v>11385</v>
      </c>
      <c r="O146" s="119" t="s">
        <v>1063</v>
      </c>
      <c r="P146" s="119" t="s">
        <v>1063</v>
      </c>
      <c r="Q146" s="119" t="s">
        <v>1226</v>
      </c>
      <c r="R146" s="119" t="s">
        <v>1909</v>
      </c>
      <c r="BA146" s="639">
        <f t="shared" si="4"/>
        <v>10500.000000000002</v>
      </c>
      <c r="BB146" s="118">
        <f t="shared" si="5"/>
        <v>160500</v>
      </c>
    </row>
    <row r="147" spans="2:54" ht="16.5" customHeight="1" x14ac:dyDescent="0.35">
      <c r="B147" s="196" t="s">
        <v>133</v>
      </c>
      <c r="C147" s="196" t="s">
        <v>11236</v>
      </c>
      <c r="D147" s="196" t="s">
        <v>11237</v>
      </c>
      <c r="E147" s="196" t="s">
        <v>11238</v>
      </c>
      <c r="F147" s="196"/>
      <c r="G147" s="79" t="s">
        <v>11386</v>
      </c>
      <c r="I147" s="118">
        <v>150000</v>
      </c>
      <c r="K147" s="76" t="s">
        <v>1147</v>
      </c>
      <c r="L147" s="76" t="s">
        <v>1063</v>
      </c>
      <c r="M147" s="76" t="s">
        <v>11387</v>
      </c>
      <c r="N147" s="119" t="s">
        <v>11388</v>
      </c>
      <c r="O147" s="119" t="s">
        <v>1063</v>
      </c>
      <c r="P147" s="119" t="s">
        <v>1063</v>
      </c>
      <c r="Q147" s="119" t="s">
        <v>1226</v>
      </c>
      <c r="R147" s="119" t="s">
        <v>1909</v>
      </c>
      <c r="BA147" s="639">
        <f t="shared" si="4"/>
        <v>10500.000000000002</v>
      </c>
      <c r="BB147" s="118">
        <f t="shared" si="5"/>
        <v>160500</v>
      </c>
    </row>
    <row r="148" spans="2:54" ht="16.5" customHeight="1" x14ac:dyDescent="0.35">
      <c r="B148" s="196" t="s">
        <v>133</v>
      </c>
      <c r="C148" s="196" t="s">
        <v>11236</v>
      </c>
      <c r="D148" s="196" t="s">
        <v>11237</v>
      </c>
      <c r="E148" s="196" t="s">
        <v>11238</v>
      </c>
      <c r="F148" s="196"/>
      <c r="G148" s="79" t="s">
        <v>11389</v>
      </c>
      <c r="I148" s="118">
        <v>150000</v>
      </c>
      <c r="K148" s="76" t="s">
        <v>1562</v>
      </c>
      <c r="L148" s="76" t="s">
        <v>1063</v>
      </c>
      <c r="M148" s="76" t="s">
        <v>11390</v>
      </c>
      <c r="N148" s="119" t="s">
        <v>1063</v>
      </c>
      <c r="O148" s="119" t="s">
        <v>1063</v>
      </c>
      <c r="P148" s="119" t="s">
        <v>1063</v>
      </c>
      <c r="Q148" s="119" t="s">
        <v>1226</v>
      </c>
      <c r="R148" s="119" t="s">
        <v>1909</v>
      </c>
      <c r="BA148" s="639">
        <f t="shared" si="4"/>
        <v>10500.000000000002</v>
      </c>
      <c r="BB148" s="118">
        <f t="shared" si="5"/>
        <v>160500</v>
      </c>
    </row>
    <row r="149" spans="2:54" ht="16.5" customHeight="1" x14ac:dyDescent="0.35">
      <c r="B149" s="196" t="s">
        <v>133</v>
      </c>
      <c r="C149" s="196" t="s">
        <v>11236</v>
      </c>
      <c r="D149" s="196" t="s">
        <v>11237</v>
      </c>
      <c r="E149" s="196" t="s">
        <v>11238</v>
      </c>
      <c r="F149" s="196"/>
      <c r="G149" s="79" t="s">
        <v>11391</v>
      </c>
      <c r="I149" s="118">
        <v>150000</v>
      </c>
      <c r="K149" s="76" t="s">
        <v>1062</v>
      </c>
      <c r="L149" s="76" t="s">
        <v>1063</v>
      </c>
      <c r="M149" s="76" t="s">
        <v>1656</v>
      </c>
      <c r="N149" s="119" t="s">
        <v>1063</v>
      </c>
      <c r="O149" s="119" t="s">
        <v>1063</v>
      </c>
      <c r="P149" s="119" t="s">
        <v>1063</v>
      </c>
      <c r="Q149" s="119" t="s">
        <v>1226</v>
      </c>
      <c r="R149" s="119" t="s">
        <v>1909</v>
      </c>
      <c r="BA149" s="639">
        <f t="shared" si="4"/>
        <v>10500.000000000002</v>
      </c>
      <c r="BB149" s="118">
        <f t="shared" si="5"/>
        <v>160500</v>
      </c>
    </row>
    <row r="150" spans="2:54" ht="16.5" customHeight="1" x14ac:dyDescent="0.35">
      <c r="B150" s="196" t="s">
        <v>133</v>
      </c>
      <c r="C150" s="196" t="s">
        <v>11236</v>
      </c>
      <c r="D150" s="196" t="s">
        <v>11237</v>
      </c>
      <c r="E150" s="196" t="s">
        <v>11238</v>
      </c>
      <c r="F150" s="196"/>
      <c r="G150" s="79" t="s">
        <v>11392</v>
      </c>
      <c r="I150" s="118">
        <v>150000</v>
      </c>
      <c r="K150" s="76" t="s">
        <v>1147</v>
      </c>
      <c r="L150" s="76" t="s">
        <v>1063</v>
      </c>
      <c r="M150" s="76" t="s">
        <v>1921</v>
      </c>
      <c r="N150" s="119">
        <v>1592</v>
      </c>
      <c r="O150" s="119" t="s">
        <v>1063</v>
      </c>
      <c r="P150" s="119" t="s">
        <v>1063</v>
      </c>
      <c r="Q150" s="119" t="s">
        <v>1226</v>
      </c>
      <c r="R150" s="119" t="s">
        <v>1909</v>
      </c>
      <c r="BA150" s="639">
        <f t="shared" si="4"/>
        <v>10500.000000000002</v>
      </c>
      <c r="BB150" s="118">
        <f t="shared" si="5"/>
        <v>160500</v>
      </c>
    </row>
    <row r="151" spans="2:54" ht="16.5" customHeight="1" x14ac:dyDescent="0.35">
      <c r="B151" s="196" t="s">
        <v>133</v>
      </c>
      <c r="C151" s="196" t="s">
        <v>11236</v>
      </c>
      <c r="D151" s="196" t="s">
        <v>11237</v>
      </c>
      <c r="E151" s="196" t="s">
        <v>11238</v>
      </c>
      <c r="F151" s="196"/>
      <c r="G151" s="79" t="s">
        <v>11393</v>
      </c>
      <c r="I151" s="118">
        <v>150000</v>
      </c>
      <c r="K151" s="76" t="s">
        <v>3716</v>
      </c>
      <c r="L151" s="76" t="s">
        <v>1063</v>
      </c>
      <c r="M151" s="76" t="s">
        <v>1063</v>
      </c>
      <c r="N151" s="119" t="s">
        <v>1063</v>
      </c>
      <c r="O151" s="119" t="s">
        <v>1063</v>
      </c>
      <c r="P151" s="119" t="s">
        <v>1063</v>
      </c>
      <c r="Q151" s="119" t="s">
        <v>1226</v>
      </c>
      <c r="R151" s="119" t="s">
        <v>1909</v>
      </c>
      <c r="BA151" s="639">
        <f t="shared" si="4"/>
        <v>10500.000000000002</v>
      </c>
      <c r="BB151" s="118">
        <f t="shared" si="5"/>
        <v>160500</v>
      </c>
    </row>
    <row r="152" spans="2:54" ht="16.5" customHeight="1" x14ac:dyDescent="0.35">
      <c r="B152" s="196" t="s">
        <v>133</v>
      </c>
      <c r="C152" s="196" t="s">
        <v>11236</v>
      </c>
      <c r="D152" s="196" t="s">
        <v>11237</v>
      </c>
      <c r="E152" s="196" t="s">
        <v>11238</v>
      </c>
      <c r="F152" s="196"/>
      <c r="G152" s="79" t="s">
        <v>11394</v>
      </c>
      <c r="I152" s="118">
        <v>150000</v>
      </c>
      <c r="K152" s="76" t="s">
        <v>4943</v>
      </c>
      <c r="L152" s="76" t="s">
        <v>1063</v>
      </c>
      <c r="M152" s="76" t="s">
        <v>1063</v>
      </c>
      <c r="N152" s="119" t="s">
        <v>1063</v>
      </c>
      <c r="O152" s="119" t="s">
        <v>1063</v>
      </c>
      <c r="P152" s="119" t="s">
        <v>1063</v>
      </c>
      <c r="Q152" s="119" t="s">
        <v>1226</v>
      </c>
      <c r="R152" s="119" t="s">
        <v>1909</v>
      </c>
      <c r="BA152" s="639">
        <f t="shared" si="4"/>
        <v>10500.000000000002</v>
      </c>
      <c r="BB152" s="118">
        <f t="shared" si="5"/>
        <v>160500</v>
      </c>
    </row>
    <row r="153" spans="2:54" ht="16.5" customHeight="1" x14ac:dyDescent="0.35">
      <c r="B153" s="196" t="s">
        <v>133</v>
      </c>
      <c r="C153" s="196" t="s">
        <v>11236</v>
      </c>
      <c r="D153" s="196" t="s">
        <v>11237</v>
      </c>
      <c r="E153" s="196" t="s">
        <v>11238</v>
      </c>
      <c r="F153" s="196"/>
      <c r="G153" s="79" t="s">
        <v>11395</v>
      </c>
      <c r="I153" s="118">
        <v>150000</v>
      </c>
      <c r="K153" s="76" t="s">
        <v>1147</v>
      </c>
      <c r="L153" s="76" t="s">
        <v>1063</v>
      </c>
      <c r="M153" s="76" t="s">
        <v>1921</v>
      </c>
      <c r="N153" s="119" t="s">
        <v>1063</v>
      </c>
      <c r="O153" s="119" t="s">
        <v>1063</v>
      </c>
      <c r="P153" s="119" t="s">
        <v>1063</v>
      </c>
      <c r="Q153" s="119" t="s">
        <v>1226</v>
      </c>
      <c r="R153" s="119" t="s">
        <v>1909</v>
      </c>
      <c r="BA153" s="639">
        <f t="shared" si="4"/>
        <v>10500.000000000002</v>
      </c>
      <c r="BB153" s="118">
        <f t="shared" si="5"/>
        <v>160500</v>
      </c>
    </row>
    <row r="154" spans="2:54" ht="16.5" customHeight="1" x14ac:dyDescent="0.35">
      <c r="B154" s="196" t="s">
        <v>133</v>
      </c>
      <c r="C154" s="196" t="s">
        <v>11236</v>
      </c>
      <c r="D154" s="196" t="s">
        <v>11237</v>
      </c>
      <c r="E154" s="196" t="s">
        <v>11238</v>
      </c>
      <c r="F154" s="196"/>
      <c r="G154" s="79" t="s">
        <v>11396</v>
      </c>
      <c r="I154" s="118">
        <v>150000</v>
      </c>
      <c r="K154" s="76" t="s">
        <v>1147</v>
      </c>
      <c r="L154" s="76" t="s">
        <v>1063</v>
      </c>
      <c r="M154" s="76" t="s">
        <v>1921</v>
      </c>
      <c r="N154" s="119" t="s">
        <v>1063</v>
      </c>
      <c r="O154" s="119" t="s">
        <v>1063</v>
      </c>
      <c r="P154" s="119" t="s">
        <v>1063</v>
      </c>
      <c r="Q154" s="119" t="s">
        <v>1226</v>
      </c>
      <c r="R154" s="119" t="s">
        <v>1909</v>
      </c>
      <c r="BA154" s="639">
        <f t="shared" si="4"/>
        <v>10500.000000000002</v>
      </c>
      <c r="BB154" s="118">
        <f t="shared" si="5"/>
        <v>160500</v>
      </c>
    </row>
    <row r="155" spans="2:54" ht="16.5" customHeight="1" x14ac:dyDescent="0.35">
      <c r="B155" s="196" t="s">
        <v>133</v>
      </c>
      <c r="C155" s="196" t="s">
        <v>11236</v>
      </c>
      <c r="D155" s="196" t="s">
        <v>11237</v>
      </c>
      <c r="E155" s="196" t="s">
        <v>11238</v>
      </c>
      <c r="F155" s="196"/>
      <c r="G155" s="79" t="s">
        <v>11396</v>
      </c>
      <c r="I155" s="118">
        <v>150000</v>
      </c>
      <c r="L155" s="76" t="s">
        <v>1063</v>
      </c>
      <c r="M155" s="119" t="s">
        <v>1063</v>
      </c>
      <c r="N155" s="119" t="s">
        <v>1063</v>
      </c>
      <c r="O155" s="119" t="s">
        <v>1063</v>
      </c>
      <c r="P155" s="119" t="s">
        <v>1063</v>
      </c>
      <c r="Q155" s="119" t="s">
        <v>1226</v>
      </c>
      <c r="R155" s="119" t="s">
        <v>1909</v>
      </c>
      <c r="BA155" s="639">
        <f t="shared" si="4"/>
        <v>10500.000000000002</v>
      </c>
      <c r="BB155" s="118">
        <f t="shared" si="5"/>
        <v>160500</v>
      </c>
    </row>
    <row r="156" spans="2:54" ht="16.5" customHeight="1" x14ac:dyDescent="0.35">
      <c r="B156" s="196" t="s">
        <v>133</v>
      </c>
      <c r="C156" s="196" t="s">
        <v>11236</v>
      </c>
      <c r="D156" s="196" t="s">
        <v>11237</v>
      </c>
      <c r="E156" s="196" t="s">
        <v>11238</v>
      </c>
      <c r="F156" s="196"/>
      <c r="G156" s="79" t="s">
        <v>11397</v>
      </c>
      <c r="I156" s="118">
        <v>150000</v>
      </c>
      <c r="K156" s="76" t="s">
        <v>3716</v>
      </c>
      <c r="L156" s="76" t="s">
        <v>1063</v>
      </c>
      <c r="M156" s="76" t="s">
        <v>1124</v>
      </c>
      <c r="N156" s="76" t="s">
        <v>11398</v>
      </c>
      <c r="O156" s="119" t="s">
        <v>1063</v>
      </c>
      <c r="P156" s="119" t="s">
        <v>1063</v>
      </c>
      <c r="Q156" s="119" t="s">
        <v>1226</v>
      </c>
      <c r="R156" s="119" t="s">
        <v>1909</v>
      </c>
      <c r="BA156" s="639">
        <f t="shared" si="4"/>
        <v>10500.000000000002</v>
      </c>
      <c r="BB156" s="118">
        <f t="shared" si="5"/>
        <v>160500</v>
      </c>
    </row>
    <row r="157" spans="2:54" ht="16.5" customHeight="1" x14ac:dyDescent="0.35">
      <c r="B157" s="196" t="s">
        <v>133</v>
      </c>
      <c r="C157" s="196" t="s">
        <v>11236</v>
      </c>
      <c r="D157" s="196" t="s">
        <v>11237</v>
      </c>
      <c r="E157" s="196" t="s">
        <v>11238</v>
      </c>
      <c r="F157" s="196"/>
      <c r="G157" s="79" t="s">
        <v>11399</v>
      </c>
      <c r="I157" s="118">
        <v>150000</v>
      </c>
      <c r="K157" s="76" t="s">
        <v>5537</v>
      </c>
      <c r="L157" s="76" t="s">
        <v>1063</v>
      </c>
      <c r="M157" s="119" t="s">
        <v>1063</v>
      </c>
      <c r="N157" s="119" t="s">
        <v>1063</v>
      </c>
      <c r="O157" s="119" t="s">
        <v>1063</v>
      </c>
      <c r="P157" s="119" t="s">
        <v>1063</v>
      </c>
      <c r="Q157" s="119" t="s">
        <v>1226</v>
      </c>
      <c r="R157" s="119" t="s">
        <v>1909</v>
      </c>
      <c r="BA157" s="639">
        <f t="shared" si="4"/>
        <v>10500.000000000002</v>
      </c>
      <c r="BB157" s="118">
        <f t="shared" si="5"/>
        <v>160500</v>
      </c>
    </row>
    <row r="158" spans="2:54" ht="16.5" customHeight="1" x14ac:dyDescent="0.35">
      <c r="B158" s="196" t="s">
        <v>133</v>
      </c>
      <c r="C158" s="196" t="s">
        <v>11236</v>
      </c>
      <c r="D158" s="196" t="s">
        <v>11237</v>
      </c>
      <c r="E158" s="196" t="s">
        <v>11238</v>
      </c>
      <c r="F158" s="196"/>
      <c r="G158" s="79" t="s">
        <v>11400</v>
      </c>
      <c r="I158" s="118">
        <v>150000</v>
      </c>
      <c r="K158" s="76" t="s">
        <v>1562</v>
      </c>
      <c r="L158" s="76" t="s">
        <v>1063</v>
      </c>
      <c r="M158" s="119" t="s">
        <v>1063</v>
      </c>
      <c r="N158" s="119" t="s">
        <v>1063</v>
      </c>
      <c r="O158" s="119" t="s">
        <v>1063</v>
      </c>
      <c r="P158" s="119" t="s">
        <v>1063</v>
      </c>
      <c r="Q158" s="119" t="s">
        <v>1226</v>
      </c>
      <c r="R158" s="119" t="s">
        <v>1909</v>
      </c>
      <c r="BA158" s="639">
        <f t="shared" si="4"/>
        <v>10500.000000000002</v>
      </c>
      <c r="BB158" s="118">
        <f t="shared" si="5"/>
        <v>160500</v>
      </c>
    </row>
    <row r="159" spans="2:54" ht="16.5" customHeight="1" x14ac:dyDescent="0.35">
      <c r="B159" s="196" t="s">
        <v>133</v>
      </c>
      <c r="C159" s="196" t="s">
        <v>11236</v>
      </c>
      <c r="D159" s="196" t="s">
        <v>11237</v>
      </c>
      <c r="E159" s="196" t="s">
        <v>11238</v>
      </c>
      <c r="F159" s="196"/>
      <c r="G159" s="79" t="s">
        <v>11401</v>
      </c>
      <c r="I159" s="118">
        <v>150000</v>
      </c>
      <c r="K159" s="76" t="s">
        <v>4943</v>
      </c>
      <c r="L159" s="76" t="s">
        <v>1063</v>
      </c>
      <c r="M159" s="76" t="s">
        <v>11402</v>
      </c>
      <c r="N159" s="76" t="s">
        <v>1063</v>
      </c>
      <c r="O159" s="119" t="s">
        <v>1063</v>
      </c>
      <c r="P159" s="119" t="s">
        <v>1063</v>
      </c>
      <c r="Q159" s="119" t="s">
        <v>1226</v>
      </c>
      <c r="R159" s="119" t="s">
        <v>1909</v>
      </c>
      <c r="BA159" s="639">
        <f t="shared" si="4"/>
        <v>10500.000000000002</v>
      </c>
      <c r="BB159" s="118">
        <f t="shared" si="5"/>
        <v>160500</v>
      </c>
    </row>
    <row r="160" spans="2:54" ht="16.5" customHeight="1" x14ac:dyDescent="0.35">
      <c r="B160" s="196" t="s">
        <v>133</v>
      </c>
      <c r="C160" s="196" t="s">
        <v>11236</v>
      </c>
      <c r="D160" s="196" t="s">
        <v>11237</v>
      </c>
      <c r="E160" s="196" t="s">
        <v>11238</v>
      </c>
      <c r="F160" s="196"/>
      <c r="G160" s="79" t="s">
        <v>11397</v>
      </c>
      <c r="I160" s="118">
        <v>150000</v>
      </c>
      <c r="K160" s="76" t="s">
        <v>3716</v>
      </c>
      <c r="L160" s="76" t="s">
        <v>1063</v>
      </c>
      <c r="M160" s="119" t="s">
        <v>1063</v>
      </c>
      <c r="N160" s="76" t="s">
        <v>11398</v>
      </c>
      <c r="O160" s="119" t="s">
        <v>1063</v>
      </c>
      <c r="P160" s="119" t="s">
        <v>1063</v>
      </c>
      <c r="Q160" s="119" t="s">
        <v>1226</v>
      </c>
      <c r="R160" s="119" t="s">
        <v>1909</v>
      </c>
      <c r="BA160" s="639">
        <f t="shared" si="4"/>
        <v>10500.000000000002</v>
      </c>
      <c r="BB160" s="118">
        <f t="shared" si="5"/>
        <v>160500</v>
      </c>
    </row>
    <row r="161" spans="2:54" ht="16.5" customHeight="1" x14ac:dyDescent="0.35">
      <c r="B161" s="196" t="s">
        <v>133</v>
      </c>
      <c r="C161" s="196" t="s">
        <v>11236</v>
      </c>
      <c r="D161" s="196" t="s">
        <v>11237</v>
      </c>
      <c r="E161" s="196" t="s">
        <v>11238</v>
      </c>
      <c r="F161" s="196"/>
      <c r="G161" s="79" t="s">
        <v>11399</v>
      </c>
      <c r="I161" s="118">
        <v>150000</v>
      </c>
      <c r="K161" s="76" t="s">
        <v>5537</v>
      </c>
      <c r="L161" s="76" t="s">
        <v>1063</v>
      </c>
      <c r="M161" s="119" t="s">
        <v>1063</v>
      </c>
      <c r="N161" s="119" t="s">
        <v>1063</v>
      </c>
      <c r="O161" s="119" t="s">
        <v>1063</v>
      </c>
      <c r="P161" s="119" t="s">
        <v>1063</v>
      </c>
      <c r="Q161" s="119" t="s">
        <v>1226</v>
      </c>
      <c r="R161" s="119" t="s">
        <v>1909</v>
      </c>
      <c r="BA161" s="639">
        <f t="shared" si="4"/>
        <v>10500.000000000002</v>
      </c>
      <c r="BB161" s="118">
        <f t="shared" si="5"/>
        <v>160500</v>
      </c>
    </row>
    <row r="162" spans="2:54" ht="16.5" customHeight="1" x14ac:dyDescent="0.35">
      <c r="B162" s="196" t="s">
        <v>133</v>
      </c>
      <c r="C162" s="196" t="s">
        <v>11236</v>
      </c>
      <c r="D162" s="196" t="s">
        <v>11237</v>
      </c>
      <c r="E162" s="196" t="s">
        <v>11238</v>
      </c>
      <c r="F162" s="196"/>
      <c r="G162" s="79" t="s">
        <v>11400</v>
      </c>
      <c r="I162" s="118">
        <v>150000</v>
      </c>
      <c r="K162" s="76" t="s">
        <v>5205</v>
      </c>
      <c r="L162" s="76" t="s">
        <v>1063</v>
      </c>
      <c r="M162" s="119" t="s">
        <v>1063</v>
      </c>
      <c r="N162" s="119" t="s">
        <v>1063</v>
      </c>
      <c r="O162" s="119" t="s">
        <v>1063</v>
      </c>
      <c r="P162" s="119" t="s">
        <v>1063</v>
      </c>
      <c r="Q162" s="119" t="s">
        <v>1226</v>
      </c>
      <c r="R162" s="119" t="s">
        <v>1909</v>
      </c>
      <c r="BA162" s="639">
        <f t="shared" si="4"/>
        <v>10500.000000000002</v>
      </c>
      <c r="BB162" s="118">
        <f t="shared" si="5"/>
        <v>160500</v>
      </c>
    </row>
    <row r="163" spans="2:54" ht="16.5" customHeight="1" x14ac:dyDescent="0.35">
      <c r="B163" s="196" t="s">
        <v>133</v>
      </c>
      <c r="C163" s="196" t="s">
        <v>11236</v>
      </c>
      <c r="D163" s="196" t="s">
        <v>11237</v>
      </c>
      <c r="E163" s="196" t="s">
        <v>11238</v>
      </c>
      <c r="F163" s="196"/>
      <c r="G163" s="79" t="s">
        <v>11403</v>
      </c>
      <c r="I163" s="118">
        <v>150000</v>
      </c>
      <c r="K163" s="76" t="s">
        <v>4943</v>
      </c>
      <c r="L163" s="76" t="s">
        <v>1063</v>
      </c>
      <c r="M163" s="76" t="s">
        <v>11402</v>
      </c>
      <c r="N163" s="119" t="s">
        <v>1063</v>
      </c>
      <c r="O163" s="119" t="s">
        <v>1063</v>
      </c>
      <c r="P163" s="119" t="s">
        <v>1063</v>
      </c>
      <c r="Q163" s="119" t="s">
        <v>1226</v>
      </c>
      <c r="R163" s="119" t="s">
        <v>1909</v>
      </c>
      <c r="BA163" s="639">
        <f t="shared" si="4"/>
        <v>10500.000000000002</v>
      </c>
      <c r="BB163" s="118">
        <f t="shared" si="5"/>
        <v>160500</v>
      </c>
    </row>
    <row r="164" spans="2:54" ht="16.5" customHeight="1" x14ac:dyDescent="0.35">
      <c r="B164" s="196" t="s">
        <v>133</v>
      </c>
      <c r="C164" s="196" t="s">
        <v>11236</v>
      </c>
      <c r="D164" s="196" t="s">
        <v>11237</v>
      </c>
      <c r="E164" s="196" t="s">
        <v>11238</v>
      </c>
      <c r="F164" s="196"/>
      <c r="G164" s="79" t="s">
        <v>11404</v>
      </c>
      <c r="I164" s="118">
        <v>150000</v>
      </c>
      <c r="K164" s="76" t="s">
        <v>1147</v>
      </c>
      <c r="L164" s="76" t="s">
        <v>1063</v>
      </c>
      <c r="M164" s="76" t="s">
        <v>1921</v>
      </c>
      <c r="N164" s="119" t="s">
        <v>1063</v>
      </c>
      <c r="O164" s="119" t="s">
        <v>1063</v>
      </c>
      <c r="P164" s="119" t="s">
        <v>1063</v>
      </c>
      <c r="Q164" s="119" t="s">
        <v>1226</v>
      </c>
      <c r="R164" s="119" t="s">
        <v>1909</v>
      </c>
      <c r="BA164" s="639">
        <f t="shared" si="4"/>
        <v>10500.000000000002</v>
      </c>
      <c r="BB164" s="118">
        <f t="shared" si="5"/>
        <v>160500</v>
      </c>
    </row>
    <row r="165" spans="2:54" ht="16.5" customHeight="1" x14ac:dyDescent="0.35">
      <c r="B165" s="196" t="s">
        <v>133</v>
      </c>
      <c r="C165" s="196" t="s">
        <v>11236</v>
      </c>
      <c r="D165" s="196" t="s">
        <v>11237</v>
      </c>
      <c r="E165" s="196" t="s">
        <v>11238</v>
      </c>
      <c r="F165" s="196"/>
      <c r="G165" s="79" t="s">
        <v>11404</v>
      </c>
      <c r="I165" s="118">
        <v>150000</v>
      </c>
      <c r="K165" s="76" t="s">
        <v>1062</v>
      </c>
      <c r="L165" s="76" t="s">
        <v>1063</v>
      </c>
      <c r="M165" s="76" t="s">
        <v>3301</v>
      </c>
      <c r="N165" s="119" t="s">
        <v>1063</v>
      </c>
      <c r="O165" s="119" t="s">
        <v>1063</v>
      </c>
      <c r="P165" s="119" t="s">
        <v>1063</v>
      </c>
      <c r="Q165" s="119" t="s">
        <v>1226</v>
      </c>
      <c r="R165" s="119" t="s">
        <v>1909</v>
      </c>
      <c r="BA165" s="639">
        <f t="shared" si="4"/>
        <v>10500.000000000002</v>
      </c>
      <c r="BB165" s="118">
        <f t="shared" si="5"/>
        <v>160500</v>
      </c>
    </row>
    <row r="166" spans="2:54" ht="16.5" customHeight="1" x14ac:dyDescent="0.35">
      <c r="B166" s="196" t="s">
        <v>133</v>
      </c>
      <c r="C166" s="196" t="s">
        <v>11236</v>
      </c>
      <c r="D166" s="196" t="s">
        <v>11237</v>
      </c>
      <c r="E166" s="196" t="s">
        <v>11238</v>
      </c>
      <c r="F166" s="196"/>
      <c r="G166" s="79" t="s">
        <v>11405</v>
      </c>
      <c r="I166" s="118">
        <v>150000</v>
      </c>
      <c r="K166" s="76" t="s">
        <v>3716</v>
      </c>
      <c r="L166" s="76" t="s">
        <v>1063</v>
      </c>
      <c r="M166" s="76" t="s">
        <v>1124</v>
      </c>
      <c r="N166" s="76" t="s">
        <v>11398</v>
      </c>
      <c r="O166" s="119" t="s">
        <v>1063</v>
      </c>
      <c r="P166" s="119" t="s">
        <v>1063</v>
      </c>
      <c r="Q166" s="119" t="s">
        <v>1226</v>
      </c>
      <c r="R166" s="119" t="s">
        <v>1909</v>
      </c>
      <c r="BA166" s="639">
        <f t="shared" si="4"/>
        <v>10500.000000000002</v>
      </c>
      <c r="BB166" s="118">
        <f t="shared" si="5"/>
        <v>160500</v>
      </c>
    </row>
    <row r="167" spans="2:54" ht="16.5" customHeight="1" x14ac:dyDescent="0.35">
      <c r="B167" s="196" t="s">
        <v>133</v>
      </c>
      <c r="C167" s="196" t="s">
        <v>11236</v>
      </c>
      <c r="D167" s="196" t="s">
        <v>11237</v>
      </c>
      <c r="E167" s="196" t="s">
        <v>11238</v>
      </c>
      <c r="F167" s="196"/>
      <c r="G167" s="79" t="s">
        <v>11406</v>
      </c>
      <c r="I167" s="118">
        <v>150000</v>
      </c>
      <c r="K167" s="76" t="s">
        <v>5537</v>
      </c>
      <c r="L167" s="76" t="s">
        <v>1063</v>
      </c>
      <c r="M167" s="119" t="s">
        <v>1063</v>
      </c>
      <c r="N167" s="119" t="s">
        <v>1063</v>
      </c>
      <c r="O167" s="119" t="s">
        <v>1063</v>
      </c>
      <c r="P167" s="119" t="s">
        <v>1063</v>
      </c>
      <c r="Q167" s="119" t="s">
        <v>1226</v>
      </c>
      <c r="R167" s="119" t="s">
        <v>1909</v>
      </c>
      <c r="BA167" s="639">
        <f t="shared" si="4"/>
        <v>10500.000000000002</v>
      </c>
      <c r="BB167" s="118">
        <f t="shared" si="5"/>
        <v>160500</v>
      </c>
    </row>
    <row r="168" spans="2:54" ht="16.5" customHeight="1" x14ac:dyDescent="0.35">
      <c r="B168" s="196" t="s">
        <v>133</v>
      </c>
      <c r="C168" s="196" t="s">
        <v>11236</v>
      </c>
      <c r="D168" s="196" t="s">
        <v>11237</v>
      </c>
      <c r="E168" s="196" t="s">
        <v>11238</v>
      </c>
      <c r="F168" s="196"/>
      <c r="G168" s="79" t="s">
        <v>11407</v>
      </c>
      <c r="I168" s="118">
        <v>150000</v>
      </c>
      <c r="K168" s="76" t="s">
        <v>1562</v>
      </c>
      <c r="L168" s="76" t="s">
        <v>1063</v>
      </c>
      <c r="M168" s="76" t="s">
        <v>11408</v>
      </c>
      <c r="N168" s="119" t="s">
        <v>1063</v>
      </c>
      <c r="O168" s="119" t="s">
        <v>1063</v>
      </c>
      <c r="P168" s="119" t="s">
        <v>1063</v>
      </c>
      <c r="Q168" s="119" t="s">
        <v>1226</v>
      </c>
      <c r="R168" s="119" t="s">
        <v>1909</v>
      </c>
      <c r="BA168" s="639">
        <f t="shared" si="4"/>
        <v>10500.000000000002</v>
      </c>
      <c r="BB168" s="118">
        <f t="shared" si="5"/>
        <v>160500</v>
      </c>
    </row>
    <row r="169" spans="2:54" ht="16.5" customHeight="1" x14ac:dyDescent="0.35">
      <c r="B169" s="196" t="s">
        <v>133</v>
      </c>
      <c r="C169" s="196" t="s">
        <v>11236</v>
      </c>
      <c r="D169" s="196" t="s">
        <v>11237</v>
      </c>
      <c r="E169" s="196" t="s">
        <v>11238</v>
      </c>
      <c r="F169" s="196"/>
      <c r="G169" s="79" t="s">
        <v>11409</v>
      </c>
      <c r="I169" s="118">
        <v>150000</v>
      </c>
      <c r="K169" s="76" t="s">
        <v>4943</v>
      </c>
      <c r="L169" s="76" t="s">
        <v>1063</v>
      </c>
      <c r="M169" s="76" t="s">
        <v>11402</v>
      </c>
      <c r="N169" s="76" t="s">
        <v>1063</v>
      </c>
      <c r="O169" s="119" t="s">
        <v>1063</v>
      </c>
      <c r="P169" s="119" t="s">
        <v>1063</v>
      </c>
      <c r="Q169" s="119" t="s">
        <v>1226</v>
      </c>
      <c r="R169" s="119" t="s">
        <v>1909</v>
      </c>
      <c r="BA169" s="639">
        <f t="shared" si="4"/>
        <v>10500.000000000002</v>
      </c>
      <c r="BB169" s="118">
        <f t="shared" si="5"/>
        <v>160500</v>
      </c>
    </row>
    <row r="170" spans="2:54" ht="16.5" customHeight="1" x14ac:dyDescent="0.35">
      <c r="B170" s="196" t="s">
        <v>133</v>
      </c>
      <c r="C170" s="196" t="s">
        <v>11236</v>
      </c>
      <c r="D170" s="196" t="s">
        <v>11237</v>
      </c>
      <c r="E170" s="196" t="s">
        <v>11238</v>
      </c>
      <c r="F170" s="196"/>
      <c r="G170" s="79" t="s">
        <v>11410</v>
      </c>
      <c r="I170" s="118">
        <v>150000</v>
      </c>
      <c r="K170" s="76" t="s">
        <v>1147</v>
      </c>
      <c r="L170" s="76" t="s">
        <v>1063</v>
      </c>
      <c r="M170" s="76" t="s">
        <v>1921</v>
      </c>
      <c r="N170" s="119" t="s">
        <v>1063</v>
      </c>
      <c r="O170" s="119" t="s">
        <v>1063</v>
      </c>
      <c r="P170" s="119" t="s">
        <v>1063</v>
      </c>
      <c r="Q170" s="119" t="s">
        <v>1226</v>
      </c>
      <c r="R170" s="119" t="s">
        <v>1909</v>
      </c>
      <c r="BA170" s="639">
        <f t="shared" si="4"/>
        <v>10500.000000000002</v>
      </c>
      <c r="BB170" s="118">
        <f t="shared" si="5"/>
        <v>160500</v>
      </c>
    </row>
    <row r="171" spans="2:54" ht="16.5" customHeight="1" x14ac:dyDescent="0.35">
      <c r="B171" s="196" t="s">
        <v>133</v>
      </c>
      <c r="C171" s="196" t="s">
        <v>11236</v>
      </c>
      <c r="D171" s="196" t="s">
        <v>11237</v>
      </c>
      <c r="E171" s="196" t="s">
        <v>11238</v>
      </c>
      <c r="F171" s="196"/>
      <c r="G171" s="79" t="s">
        <v>11410</v>
      </c>
      <c r="I171" s="118">
        <v>150000</v>
      </c>
      <c r="K171" s="76" t="s">
        <v>1062</v>
      </c>
      <c r="L171" s="76" t="s">
        <v>1063</v>
      </c>
      <c r="M171" s="76" t="s">
        <v>3301</v>
      </c>
      <c r="N171" s="119" t="s">
        <v>1063</v>
      </c>
      <c r="O171" s="119" t="s">
        <v>1063</v>
      </c>
      <c r="P171" s="119" t="s">
        <v>1063</v>
      </c>
      <c r="Q171" s="119" t="s">
        <v>1226</v>
      </c>
      <c r="R171" s="119" t="s">
        <v>1909</v>
      </c>
      <c r="BA171" s="639">
        <f t="shared" si="4"/>
        <v>10500.000000000002</v>
      </c>
      <c r="BB171" s="118">
        <f t="shared" si="5"/>
        <v>160500</v>
      </c>
    </row>
    <row r="172" spans="2:54" ht="16.5" customHeight="1" x14ac:dyDescent="0.35">
      <c r="B172" s="196" t="s">
        <v>133</v>
      </c>
      <c r="C172" s="196" t="s">
        <v>11236</v>
      </c>
      <c r="D172" s="196" t="s">
        <v>11237</v>
      </c>
      <c r="E172" s="196" t="s">
        <v>11238</v>
      </c>
      <c r="F172" s="196"/>
      <c r="G172" s="79" t="s">
        <v>11411</v>
      </c>
      <c r="I172" s="118">
        <v>150000</v>
      </c>
      <c r="K172" s="76" t="s">
        <v>3716</v>
      </c>
      <c r="L172" s="76" t="s">
        <v>1063</v>
      </c>
      <c r="M172" s="76" t="s">
        <v>1124</v>
      </c>
      <c r="N172" s="76" t="s">
        <v>11398</v>
      </c>
      <c r="O172" s="119" t="s">
        <v>1063</v>
      </c>
      <c r="P172" s="119" t="s">
        <v>1063</v>
      </c>
      <c r="Q172" s="119" t="s">
        <v>1226</v>
      </c>
      <c r="R172" s="119" t="s">
        <v>1909</v>
      </c>
      <c r="BA172" s="639">
        <f t="shared" si="4"/>
        <v>10500.000000000002</v>
      </c>
      <c r="BB172" s="118">
        <f t="shared" si="5"/>
        <v>160500</v>
      </c>
    </row>
    <row r="173" spans="2:54" ht="16.5" customHeight="1" x14ac:dyDescent="0.35">
      <c r="B173" s="196" t="s">
        <v>133</v>
      </c>
      <c r="C173" s="196" t="s">
        <v>11236</v>
      </c>
      <c r="D173" s="196" t="s">
        <v>11237</v>
      </c>
      <c r="E173" s="196" t="s">
        <v>11238</v>
      </c>
      <c r="F173" s="196"/>
      <c r="G173" s="79" t="s">
        <v>11412</v>
      </c>
      <c r="I173" s="118">
        <v>150000</v>
      </c>
      <c r="K173" s="76" t="s">
        <v>5537</v>
      </c>
      <c r="L173" s="76" t="s">
        <v>1063</v>
      </c>
      <c r="M173" s="119" t="s">
        <v>1063</v>
      </c>
      <c r="N173" s="119" t="s">
        <v>1063</v>
      </c>
      <c r="O173" s="119" t="s">
        <v>1063</v>
      </c>
      <c r="P173" s="119" t="s">
        <v>1063</v>
      </c>
      <c r="Q173" s="119" t="s">
        <v>1226</v>
      </c>
      <c r="R173" s="119" t="s">
        <v>1909</v>
      </c>
      <c r="BA173" s="639">
        <f t="shared" si="4"/>
        <v>10500.000000000002</v>
      </c>
      <c r="BB173" s="118">
        <f t="shared" si="5"/>
        <v>160500</v>
      </c>
    </row>
    <row r="174" spans="2:54" ht="16.5" customHeight="1" x14ac:dyDescent="0.35">
      <c r="B174" s="196" t="s">
        <v>133</v>
      </c>
      <c r="C174" s="196" t="s">
        <v>11236</v>
      </c>
      <c r="D174" s="196" t="s">
        <v>11237</v>
      </c>
      <c r="E174" s="196" t="s">
        <v>11238</v>
      </c>
      <c r="F174" s="196"/>
      <c r="G174" s="79" t="s">
        <v>11413</v>
      </c>
      <c r="I174" s="118">
        <v>150000</v>
      </c>
      <c r="K174" s="76" t="s">
        <v>1562</v>
      </c>
      <c r="L174" s="76" t="s">
        <v>1063</v>
      </c>
      <c r="M174" s="76" t="s">
        <v>11408</v>
      </c>
      <c r="N174" s="119" t="s">
        <v>1063</v>
      </c>
      <c r="O174" s="119" t="s">
        <v>1063</v>
      </c>
      <c r="P174" s="119" t="s">
        <v>1063</v>
      </c>
      <c r="Q174" s="119" t="s">
        <v>1226</v>
      </c>
      <c r="R174" s="119" t="s">
        <v>1909</v>
      </c>
      <c r="BA174" s="639">
        <f t="shared" si="4"/>
        <v>10500.000000000002</v>
      </c>
      <c r="BB174" s="118">
        <f t="shared" si="5"/>
        <v>160500</v>
      </c>
    </row>
    <row r="175" spans="2:54" ht="16.5" customHeight="1" x14ac:dyDescent="0.35">
      <c r="B175" s="196" t="s">
        <v>133</v>
      </c>
      <c r="C175" s="196" t="s">
        <v>11236</v>
      </c>
      <c r="D175" s="196" t="s">
        <v>11237</v>
      </c>
      <c r="E175" s="196" t="s">
        <v>11238</v>
      </c>
      <c r="F175" s="196"/>
      <c r="G175" s="79" t="s">
        <v>11414</v>
      </c>
      <c r="I175" s="118">
        <v>150000</v>
      </c>
      <c r="K175" s="76" t="s">
        <v>4943</v>
      </c>
      <c r="L175" s="76" t="s">
        <v>1063</v>
      </c>
      <c r="M175" s="76" t="s">
        <v>11402</v>
      </c>
      <c r="N175" s="76" t="s">
        <v>1063</v>
      </c>
      <c r="O175" s="119" t="s">
        <v>1063</v>
      </c>
      <c r="P175" s="119" t="s">
        <v>1063</v>
      </c>
      <c r="Q175" s="119" t="s">
        <v>1226</v>
      </c>
      <c r="R175" s="119" t="s">
        <v>1909</v>
      </c>
      <c r="BA175" s="639">
        <f t="shared" si="4"/>
        <v>10500.000000000002</v>
      </c>
      <c r="BB175" s="118">
        <f t="shared" si="5"/>
        <v>160500</v>
      </c>
    </row>
    <row r="176" spans="2:54" ht="16.5" customHeight="1" x14ac:dyDescent="0.35">
      <c r="B176" s="196" t="s">
        <v>133</v>
      </c>
      <c r="C176" s="196" t="s">
        <v>11236</v>
      </c>
      <c r="D176" s="196" t="s">
        <v>11237</v>
      </c>
      <c r="E176" s="196" t="s">
        <v>11238</v>
      </c>
      <c r="F176" s="196"/>
      <c r="G176" s="79" t="s">
        <v>11415</v>
      </c>
      <c r="I176" s="118">
        <v>150000</v>
      </c>
      <c r="K176" s="76" t="s">
        <v>11416</v>
      </c>
      <c r="L176" s="76" t="s">
        <v>1063</v>
      </c>
      <c r="M176" s="76" t="s">
        <v>1063</v>
      </c>
      <c r="N176" s="76" t="s">
        <v>1063</v>
      </c>
      <c r="O176" s="119" t="s">
        <v>1063</v>
      </c>
      <c r="P176" s="119" t="s">
        <v>1063</v>
      </c>
      <c r="Q176" s="119" t="s">
        <v>1226</v>
      </c>
      <c r="R176" s="119" t="s">
        <v>1909</v>
      </c>
      <c r="BA176" s="639">
        <f t="shared" si="4"/>
        <v>10500.000000000002</v>
      </c>
      <c r="BB176" s="118">
        <f t="shared" si="5"/>
        <v>160500</v>
      </c>
    </row>
    <row r="177" spans="1:54" ht="16.5" customHeight="1" x14ac:dyDescent="0.35">
      <c r="B177" s="196" t="s">
        <v>133</v>
      </c>
      <c r="C177" s="196" t="s">
        <v>11236</v>
      </c>
      <c r="D177" s="196" t="s">
        <v>11237</v>
      </c>
      <c r="E177" s="196" t="s">
        <v>11238</v>
      </c>
      <c r="F177" s="196"/>
      <c r="G177" s="79" t="s">
        <v>11417</v>
      </c>
      <c r="I177" s="118">
        <v>150000</v>
      </c>
      <c r="K177" s="76" t="s">
        <v>11416</v>
      </c>
      <c r="L177" s="76" t="s">
        <v>1063</v>
      </c>
      <c r="M177" s="76" t="s">
        <v>1063</v>
      </c>
      <c r="N177" s="76" t="s">
        <v>1063</v>
      </c>
      <c r="O177" s="119" t="s">
        <v>1063</v>
      </c>
      <c r="P177" s="119" t="s">
        <v>1063</v>
      </c>
      <c r="Q177" s="119" t="s">
        <v>1226</v>
      </c>
      <c r="R177" s="119" t="s">
        <v>1909</v>
      </c>
      <c r="BA177" s="639">
        <f t="shared" si="4"/>
        <v>10500.000000000002</v>
      </c>
      <c r="BB177" s="118">
        <f t="shared" si="5"/>
        <v>160500</v>
      </c>
    </row>
    <row r="178" spans="1:54" ht="16.5" customHeight="1" x14ac:dyDescent="0.35">
      <c r="B178" s="196" t="s">
        <v>133</v>
      </c>
      <c r="C178" s="196" t="s">
        <v>11236</v>
      </c>
      <c r="D178" s="196" t="s">
        <v>11237</v>
      </c>
      <c r="E178" s="196" t="s">
        <v>11238</v>
      </c>
      <c r="F178" s="196"/>
      <c r="G178" s="79" t="s">
        <v>11418</v>
      </c>
      <c r="I178" s="118">
        <v>150000</v>
      </c>
      <c r="K178" s="76" t="s">
        <v>5537</v>
      </c>
      <c r="L178" s="76" t="s">
        <v>1063</v>
      </c>
      <c r="M178" s="76" t="s">
        <v>11419</v>
      </c>
      <c r="N178" s="119" t="s">
        <v>11420</v>
      </c>
      <c r="O178" s="119" t="s">
        <v>1063</v>
      </c>
      <c r="P178" s="119" t="s">
        <v>1063</v>
      </c>
      <c r="Q178" s="119" t="s">
        <v>1226</v>
      </c>
      <c r="R178" s="119" t="s">
        <v>1909</v>
      </c>
      <c r="BA178" s="639">
        <f t="shared" si="4"/>
        <v>10500.000000000002</v>
      </c>
      <c r="BB178" s="118">
        <f t="shared" si="5"/>
        <v>160500</v>
      </c>
    </row>
    <row r="179" spans="1:54" ht="16.5" customHeight="1" x14ac:dyDescent="0.35">
      <c r="B179" s="196" t="s">
        <v>133</v>
      </c>
      <c r="C179" s="196" t="s">
        <v>11236</v>
      </c>
      <c r="D179" s="196" t="s">
        <v>11237</v>
      </c>
      <c r="E179" s="196" t="s">
        <v>11238</v>
      </c>
      <c r="F179" s="196"/>
      <c r="G179" s="79" t="s">
        <v>11421</v>
      </c>
      <c r="I179" s="118">
        <v>150000</v>
      </c>
      <c r="K179" s="76" t="s">
        <v>5537</v>
      </c>
      <c r="L179" s="76" t="s">
        <v>1063</v>
      </c>
      <c r="M179" s="76" t="s">
        <v>11419</v>
      </c>
      <c r="N179" s="119" t="s">
        <v>11422</v>
      </c>
      <c r="O179" s="119" t="s">
        <v>1063</v>
      </c>
      <c r="P179" s="119" t="s">
        <v>1063</v>
      </c>
      <c r="Q179" s="119" t="s">
        <v>1226</v>
      </c>
      <c r="R179" s="119" t="s">
        <v>1909</v>
      </c>
      <c r="BA179" s="639">
        <f t="shared" si="4"/>
        <v>10500.000000000002</v>
      </c>
      <c r="BB179" s="118">
        <f t="shared" si="5"/>
        <v>160500</v>
      </c>
    </row>
    <row r="180" spans="1:54" ht="16.5" customHeight="1" x14ac:dyDescent="0.35">
      <c r="B180" s="196" t="s">
        <v>133</v>
      </c>
      <c r="C180" s="196" t="s">
        <v>11236</v>
      </c>
      <c r="D180" s="196" t="s">
        <v>11237</v>
      </c>
      <c r="E180" s="196" t="s">
        <v>11238</v>
      </c>
      <c r="F180" s="196"/>
      <c r="G180" s="79" t="s">
        <v>11423</v>
      </c>
      <c r="I180" s="118">
        <v>150000</v>
      </c>
      <c r="K180" s="76" t="s">
        <v>3716</v>
      </c>
      <c r="L180" s="76" t="s">
        <v>1063</v>
      </c>
      <c r="M180" s="76" t="s">
        <v>11424</v>
      </c>
      <c r="N180" s="76" t="s">
        <v>11425</v>
      </c>
      <c r="O180" s="119" t="s">
        <v>1063</v>
      </c>
      <c r="P180" s="119" t="s">
        <v>1063</v>
      </c>
      <c r="Q180" s="119" t="s">
        <v>1226</v>
      </c>
      <c r="R180" s="119" t="s">
        <v>1909</v>
      </c>
      <c r="BA180" s="639">
        <f t="shared" si="4"/>
        <v>10500.000000000002</v>
      </c>
      <c r="BB180" s="118">
        <f t="shared" si="5"/>
        <v>160500</v>
      </c>
    </row>
    <row r="181" spans="1:54" ht="16.5" customHeight="1" x14ac:dyDescent="0.35">
      <c r="B181" s="196" t="s">
        <v>133</v>
      </c>
      <c r="C181" s="196" t="s">
        <v>11236</v>
      </c>
      <c r="D181" s="196" t="s">
        <v>11237</v>
      </c>
      <c r="E181" s="196" t="s">
        <v>11238</v>
      </c>
      <c r="F181" s="196"/>
      <c r="G181" s="79" t="s">
        <v>11423</v>
      </c>
      <c r="I181" s="118">
        <v>150000</v>
      </c>
      <c r="K181" s="76" t="s">
        <v>5537</v>
      </c>
      <c r="L181" s="76" t="s">
        <v>1063</v>
      </c>
      <c r="M181" s="76" t="s">
        <v>11426</v>
      </c>
      <c r="N181" s="119" t="s">
        <v>11427</v>
      </c>
      <c r="O181" s="119" t="s">
        <v>1063</v>
      </c>
      <c r="P181" s="119" t="s">
        <v>1063</v>
      </c>
      <c r="Q181" s="119" t="s">
        <v>1226</v>
      </c>
      <c r="R181" s="119" t="s">
        <v>1909</v>
      </c>
      <c r="BA181" s="639">
        <f t="shared" si="4"/>
        <v>10500.000000000002</v>
      </c>
      <c r="BB181" s="118">
        <f t="shared" si="5"/>
        <v>160500</v>
      </c>
    </row>
    <row r="182" spans="1:54" ht="16.5" customHeight="1" x14ac:dyDescent="0.35">
      <c r="B182" s="196" t="s">
        <v>133</v>
      </c>
      <c r="C182" s="196" t="s">
        <v>11236</v>
      </c>
      <c r="D182" s="196" t="s">
        <v>11237</v>
      </c>
      <c r="E182" s="196" t="s">
        <v>11238</v>
      </c>
      <c r="F182" s="196"/>
      <c r="G182" s="79" t="s">
        <v>11428</v>
      </c>
      <c r="I182" s="118">
        <v>150000</v>
      </c>
      <c r="K182" s="76" t="s">
        <v>3716</v>
      </c>
      <c r="L182" s="76" t="s">
        <v>1063</v>
      </c>
      <c r="M182" s="76" t="s">
        <v>11424</v>
      </c>
      <c r="N182" s="119" t="s">
        <v>11429</v>
      </c>
      <c r="O182" s="119" t="s">
        <v>1063</v>
      </c>
      <c r="P182" s="119" t="s">
        <v>1063</v>
      </c>
      <c r="Q182" s="119" t="s">
        <v>1226</v>
      </c>
      <c r="R182" s="119" t="s">
        <v>1909</v>
      </c>
      <c r="BA182" s="639">
        <f t="shared" si="4"/>
        <v>10500.000000000002</v>
      </c>
      <c r="BB182" s="118">
        <f t="shared" si="5"/>
        <v>160500</v>
      </c>
    </row>
    <row r="183" spans="1:54" x14ac:dyDescent="0.35">
      <c r="B183" s="196" t="s">
        <v>133</v>
      </c>
      <c r="C183" s="196" t="s">
        <v>11236</v>
      </c>
      <c r="D183" s="196" t="s">
        <v>11237</v>
      </c>
      <c r="E183" s="196" t="s">
        <v>11238</v>
      </c>
      <c r="F183" s="196"/>
      <c r="G183" s="79" t="s">
        <v>11428</v>
      </c>
      <c r="H183" s="69"/>
      <c r="I183" s="118">
        <v>150000</v>
      </c>
      <c r="J183" s="69"/>
      <c r="K183" s="69" t="s">
        <v>3716</v>
      </c>
      <c r="L183" s="76" t="s">
        <v>1063</v>
      </c>
      <c r="M183" s="79" t="s">
        <v>11426</v>
      </c>
      <c r="N183" s="80" t="s">
        <v>11430</v>
      </c>
      <c r="O183" s="119" t="s">
        <v>1063</v>
      </c>
      <c r="P183" s="119" t="s">
        <v>1063</v>
      </c>
      <c r="Q183" s="119" t="s">
        <v>1226</v>
      </c>
      <c r="R183" s="119" t="s">
        <v>1909</v>
      </c>
      <c r="S183" s="69"/>
      <c r="T183" s="69"/>
      <c r="U183" s="69"/>
      <c r="V183" s="69"/>
      <c r="W183" s="69"/>
      <c r="X183" s="69"/>
      <c r="BA183" s="639">
        <f t="shared" si="4"/>
        <v>10500.000000000002</v>
      </c>
      <c r="BB183" s="118">
        <f t="shared" si="5"/>
        <v>160500</v>
      </c>
    </row>
    <row r="184" spans="1:54" x14ac:dyDescent="0.35">
      <c r="B184" s="196"/>
      <c r="C184" s="196"/>
      <c r="D184" s="196"/>
      <c r="E184" s="196"/>
      <c r="F184" s="196"/>
      <c r="G184" s="93" t="s">
        <v>994</v>
      </c>
      <c r="H184" s="86"/>
      <c r="I184" s="124">
        <f>SUM(I121:I183)</f>
        <v>9450000</v>
      </c>
      <c r="J184" s="69"/>
      <c r="K184" s="69"/>
      <c r="M184" s="79"/>
      <c r="N184" s="80"/>
      <c r="O184" s="119"/>
      <c r="P184" s="119"/>
      <c r="R184" s="119"/>
      <c r="S184" s="69"/>
      <c r="T184" s="69"/>
      <c r="U184" s="69"/>
      <c r="V184" s="69"/>
      <c r="W184" s="69"/>
      <c r="X184" s="69"/>
      <c r="BA184" s="639">
        <f t="shared" si="4"/>
        <v>661500.00000000012</v>
      </c>
      <c r="BB184" s="124">
        <f t="shared" si="5"/>
        <v>10111500</v>
      </c>
    </row>
    <row r="185" spans="1:54" x14ac:dyDescent="0.35">
      <c r="A185" s="64"/>
      <c r="B185" s="64"/>
      <c r="C185" s="64"/>
      <c r="D185" s="64"/>
      <c r="E185" s="64"/>
      <c r="F185" s="64"/>
      <c r="G185" s="96" t="s">
        <v>1931</v>
      </c>
      <c r="H185" s="64"/>
      <c r="I185" s="67"/>
      <c r="J185" s="64"/>
      <c r="K185" s="64"/>
      <c r="L185" s="68"/>
      <c r="M185" s="97"/>
      <c r="N185" s="127"/>
      <c r="O185" s="68"/>
      <c r="P185" s="64"/>
      <c r="Q185" s="68"/>
      <c r="R185" s="64"/>
      <c r="S185" s="64"/>
      <c r="T185" s="64"/>
      <c r="U185" s="64"/>
      <c r="V185" s="64"/>
      <c r="W185" s="64"/>
      <c r="X185" s="64"/>
      <c r="Y185" s="64"/>
      <c r="BA185" s="639">
        <f t="shared" si="4"/>
        <v>0</v>
      </c>
      <c r="BB185" s="67">
        <f t="shared" si="5"/>
        <v>0</v>
      </c>
    </row>
    <row r="186" spans="1:54" x14ac:dyDescent="0.35">
      <c r="G186" s="79" t="s">
        <v>1852</v>
      </c>
      <c r="H186" s="69"/>
      <c r="I186" s="74"/>
      <c r="J186" s="69"/>
      <c r="K186" s="69"/>
      <c r="L186" s="75"/>
      <c r="M186" s="79"/>
      <c r="N186" s="80"/>
      <c r="O186" s="75"/>
      <c r="P186" s="69"/>
      <c r="Q186" s="75"/>
      <c r="R186" s="69"/>
      <c r="S186" s="69"/>
      <c r="T186" s="69"/>
      <c r="U186" s="69"/>
      <c r="V186" s="69"/>
      <c r="W186" s="69"/>
      <c r="X186" s="69"/>
      <c r="BA186" s="639">
        <f t="shared" si="4"/>
        <v>0</v>
      </c>
      <c r="BB186" s="74">
        <f t="shared" si="5"/>
        <v>0</v>
      </c>
    </row>
    <row r="187" spans="1:54" x14ac:dyDescent="0.35">
      <c r="A187" s="64"/>
      <c r="B187" s="64"/>
      <c r="C187" s="64"/>
      <c r="D187" s="64"/>
      <c r="E187" s="64"/>
      <c r="F187" s="64"/>
      <c r="G187" s="66" t="s">
        <v>1932</v>
      </c>
      <c r="H187" s="64"/>
      <c r="I187" s="67"/>
      <c r="J187" s="64"/>
      <c r="K187" s="64"/>
      <c r="L187" s="68"/>
      <c r="M187" s="68"/>
      <c r="N187" s="68"/>
      <c r="O187" s="68"/>
      <c r="P187" s="64"/>
      <c r="Q187" s="68"/>
      <c r="R187" s="68"/>
      <c r="S187" s="64"/>
      <c r="T187" s="64"/>
      <c r="U187" s="64"/>
      <c r="V187" s="64"/>
      <c r="W187" s="64"/>
      <c r="X187" s="64"/>
      <c r="Y187" s="64"/>
      <c r="BA187" s="639">
        <f t="shared" si="4"/>
        <v>0</v>
      </c>
      <c r="BB187" s="67">
        <f t="shared" si="5"/>
        <v>0</v>
      </c>
    </row>
    <row r="188" spans="1:54" x14ac:dyDescent="0.35">
      <c r="G188" s="79" t="s">
        <v>1852</v>
      </c>
      <c r="K188" s="69"/>
      <c r="L188" s="119"/>
      <c r="M188" s="119"/>
      <c r="N188" s="119"/>
      <c r="O188" s="119"/>
      <c r="R188" s="119"/>
      <c r="BA188" s="639">
        <f t="shared" si="4"/>
        <v>0</v>
      </c>
      <c r="BB188" s="118">
        <f t="shared" si="5"/>
        <v>0</v>
      </c>
    </row>
    <row r="189" spans="1:54" x14ac:dyDescent="0.35">
      <c r="A189" s="64"/>
      <c r="B189" s="64"/>
      <c r="C189" s="64"/>
      <c r="D189" s="64"/>
      <c r="E189" s="64"/>
      <c r="F189" s="64"/>
      <c r="G189" s="66" t="s">
        <v>1168</v>
      </c>
      <c r="H189" s="64"/>
      <c r="I189" s="67"/>
      <c r="J189" s="64"/>
      <c r="K189" s="64"/>
      <c r="L189" s="68"/>
      <c r="M189" s="68"/>
      <c r="N189" s="68"/>
      <c r="O189" s="68"/>
      <c r="P189" s="64"/>
      <c r="Q189" s="68"/>
      <c r="R189" s="68"/>
      <c r="S189" s="64"/>
      <c r="T189" s="64"/>
      <c r="U189" s="64"/>
      <c r="V189" s="64"/>
      <c r="W189" s="64"/>
      <c r="X189" s="64"/>
      <c r="Y189" s="64"/>
      <c r="BA189" s="639">
        <f t="shared" si="4"/>
        <v>0</v>
      </c>
      <c r="BB189" s="67">
        <f t="shared" si="5"/>
        <v>0</v>
      </c>
    </row>
    <row r="190" spans="1:54" x14ac:dyDescent="0.35">
      <c r="B190" s="196" t="s">
        <v>133</v>
      </c>
      <c r="C190" s="196" t="s">
        <v>11236</v>
      </c>
      <c r="D190" s="196" t="s">
        <v>11237</v>
      </c>
      <c r="E190" s="196" t="s">
        <v>11238</v>
      </c>
      <c r="F190" s="196"/>
      <c r="G190" s="79" t="s">
        <v>11431</v>
      </c>
      <c r="I190" s="118">
        <v>60000</v>
      </c>
      <c r="K190" s="69" t="s">
        <v>3014</v>
      </c>
      <c r="L190" s="119"/>
      <c r="M190" s="119" t="s">
        <v>11432</v>
      </c>
      <c r="N190" s="119">
        <v>47258576</v>
      </c>
      <c r="O190" s="119" t="s">
        <v>1063</v>
      </c>
      <c r="P190" s="119" t="s">
        <v>1063</v>
      </c>
      <c r="Q190" s="119" t="s">
        <v>1226</v>
      </c>
      <c r="R190" s="119" t="s">
        <v>1066</v>
      </c>
      <c r="BA190" s="639">
        <f t="shared" si="4"/>
        <v>4200</v>
      </c>
      <c r="BB190" s="118">
        <f t="shared" si="5"/>
        <v>64200</v>
      </c>
    </row>
    <row r="191" spans="1:54" x14ac:dyDescent="0.35">
      <c r="B191" s="196" t="s">
        <v>133</v>
      </c>
      <c r="C191" s="196" t="s">
        <v>11236</v>
      </c>
      <c r="D191" s="196" t="s">
        <v>11237</v>
      </c>
      <c r="E191" s="196" t="s">
        <v>11238</v>
      </c>
      <c r="F191" s="196"/>
      <c r="G191" s="79" t="s">
        <v>11433</v>
      </c>
      <c r="I191" s="118">
        <v>60000</v>
      </c>
      <c r="K191" s="69" t="s">
        <v>3014</v>
      </c>
      <c r="L191" s="119"/>
      <c r="M191" s="119" t="s">
        <v>11434</v>
      </c>
      <c r="N191" s="119">
        <v>47258585</v>
      </c>
      <c r="O191" s="119" t="s">
        <v>1063</v>
      </c>
      <c r="P191" s="119" t="s">
        <v>1063</v>
      </c>
      <c r="Q191" s="119" t="s">
        <v>1226</v>
      </c>
      <c r="R191" s="119" t="s">
        <v>1066</v>
      </c>
      <c r="BA191" s="639">
        <f t="shared" si="4"/>
        <v>4200</v>
      </c>
      <c r="BB191" s="118">
        <f t="shared" si="5"/>
        <v>64200</v>
      </c>
    </row>
    <row r="192" spans="1:54" x14ac:dyDescent="0.35">
      <c r="B192" s="196" t="s">
        <v>133</v>
      </c>
      <c r="C192" s="196" t="s">
        <v>11236</v>
      </c>
      <c r="D192" s="196" t="s">
        <v>11237</v>
      </c>
      <c r="E192" s="196" t="s">
        <v>11238</v>
      </c>
      <c r="F192" s="196"/>
      <c r="G192" s="79" t="s">
        <v>11435</v>
      </c>
      <c r="I192" s="118">
        <v>60000</v>
      </c>
      <c r="K192" s="69" t="s">
        <v>3014</v>
      </c>
      <c r="L192" s="119"/>
      <c r="M192" s="119" t="s">
        <v>11436</v>
      </c>
      <c r="N192" s="119" t="s">
        <v>2249</v>
      </c>
      <c r="O192" s="119" t="s">
        <v>1063</v>
      </c>
      <c r="P192" s="119" t="s">
        <v>1063</v>
      </c>
      <c r="Q192" s="119" t="s">
        <v>1226</v>
      </c>
      <c r="R192" s="119" t="s">
        <v>1066</v>
      </c>
      <c r="BA192" s="639">
        <f t="shared" si="4"/>
        <v>4200</v>
      </c>
      <c r="BB192" s="118">
        <f t="shared" si="5"/>
        <v>64200</v>
      </c>
    </row>
    <row r="193" spans="1:54" x14ac:dyDescent="0.35">
      <c r="B193" s="196" t="s">
        <v>133</v>
      </c>
      <c r="C193" s="196" t="s">
        <v>11236</v>
      </c>
      <c r="D193" s="196" t="s">
        <v>11237</v>
      </c>
      <c r="E193" s="196" t="s">
        <v>11238</v>
      </c>
      <c r="F193" s="196"/>
      <c r="G193" s="79" t="s">
        <v>11437</v>
      </c>
      <c r="I193" s="118">
        <v>60000</v>
      </c>
      <c r="K193" s="69" t="s">
        <v>11438</v>
      </c>
      <c r="L193" s="119"/>
      <c r="M193" s="119" t="s">
        <v>11439</v>
      </c>
      <c r="N193" s="119" t="s">
        <v>2249</v>
      </c>
      <c r="O193" s="119" t="s">
        <v>1063</v>
      </c>
      <c r="P193" s="119" t="s">
        <v>1063</v>
      </c>
      <c r="Q193" s="119" t="s">
        <v>1063</v>
      </c>
      <c r="R193" s="119" t="s">
        <v>1063</v>
      </c>
      <c r="BA193" s="639">
        <f t="shared" si="4"/>
        <v>4200</v>
      </c>
      <c r="BB193" s="118">
        <f t="shared" si="5"/>
        <v>64200</v>
      </c>
    </row>
    <row r="194" spans="1:54" x14ac:dyDescent="0.35">
      <c r="B194" s="196"/>
      <c r="C194" s="196"/>
      <c r="D194" s="196"/>
      <c r="E194" s="196"/>
      <c r="F194" s="196"/>
      <c r="G194" s="93" t="s">
        <v>994</v>
      </c>
      <c r="H194" s="123"/>
      <c r="I194" s="124">
        <f>SUM(I190:I193)</f>
        <v>240000</v>
      </c>
      <c r="K194" s="69"/>
      <c r="L194" s="119"/>
      <c r="M194" s="119"/>
      <c r="N194" s="119"/>
      <c r="O194" s="119"/>
      <c r="P194" s="119"/>
      <c r="R194" s="119"/>
      <c r="BA194" s="639">
        <f t="shared" si="4"/>
        <v>16800</v>
      </c>
      <c r="BB194" s="124">
        <f t="shared" si="5"/>
        <v>256800</v>
      </c>
    </row>
    <row r="195" spans="1:54" x14ac:dyDescent="0.35">
      <c r="A195" s="64"/>
      <c r="B195" s="64"/>
      <c r="C195" s="64"/>
      <c r="D195" s="64"/>
      <c r="E195" s="64"/>
      <c r="F195" s="64"/>
      <c r="G195" s="66" t="s">
        <v>1748</v>
      </c>
      <c r="H195" s="64"/>
      <c r="I195" s="67"/>
      <c r="J195" s="64"/>
      <c r="K195" s="64"/>
      <c r="L195" s="68"/>
      <c r="M195" s="68"/>
      <c r="N195" s="68"/>
      <c r="O195" s="68"/>
      <c r="P195" s="64"/>
      <c r="Q195" s="68"/>
      <c r="R195" s="68"/>
      <c r="S195" s="64"/>
      <c r="T195" s="64"/>
      <c r="U195" s="64"/>
      <c r="V195" s="64"/>
      <c r="W195" s="64"/>
      <c r="X195" s="64"/>
      <c r="Y195" s="64"/>
      <c r="BA195" s="639">
        <f t="shared" si="4"/>
        <v>0</v>
      </c>
      <c r="BB195" s="67">
        <f t="shared" si="5"/>
        <v>0</v>
      </c>
    </row>
    <row r="196" spans="1:54" x14ac:dyDescent="0.35">
      <c r="G196" s="79" t="s">
        <v>1852</v>
      </c>
      <c r="L196" s="130"/>
      <c r="M196" s="119"/>
      <c r="N196" s="119"/>
      <c r="O196" s="119"/>
      <c r="R196" s="119"/>
      <c r="BA196" s="639">
        <f t="shared" si="4"/>
        <v>0</v>
      </c>
      <c r="BB196" s="118">
        <f t="shared" si="5"/>
        <v>0</v>
      </c>
    </row>
    <row r="197" spans="1:54" x14ac:dyDescent="0.35">
      <c r="A197" s="64"/>
      <c r="B197" s="64"/>
      <c r="C197" s="64"/>
      <c r="D197" s="64"/>
      <c r="E197" s="64"/>
      <c r="F197" s="64"/>
      <c r="G197" s="66" t="s">
        <v>1944</v>
      </c>
      <c r="H197" s="64"/>
      <c r="I197" s="67"/>
      <c r="J197" s="64"/>
      <c r="K197" s="64"/>
      <c r="L197" s="68"/>
      <c r="M197" s="68"/>
      <c r="N197" s="68"/>
      <c r="O197" s="68"/>
      <c r="P197" s="64"/>
      <c r="Q197" s="68"/>
      <c r="R197" s="68"/>
      <c r="S197" s="64"/>
      <c r="T197" s="64"/>
      <c r="U197" s="64"/>
      <c r="V197" s="64"/>
      <c r="W197" s="64"/>
      <c r="X197" s="64"/>
      <c r="Y197" s="64"/>
      <c r="BA197" s="639">
        <f t="shared" si="4"/>
        <v>0</v>
      </c>
      <c r="BB197" s="67">
        <f t="shared" si="5"/>
        <v>0</v>
      </c>
    </row>
    <row r="198" spans="1:54" x14ac:dyDescent="0.35">
      <c r="A198" s="69"/>
      <c r="B198" s="69"/>
      <c r="C198" s="69"/>
      <c r="D198" s="69"/>
      <c r="E198" s="69"/>
      <c r="F198" s="69"/>
      <c r="G198" s="79" t="s">
        <v>1852</v>
      </c>
      <c r="H198" s="69"/>
      <c r="I198" s="74"/>
      <c r="J198" s="69"/>
      <c r="L198" s="193"/>
      <c r="M198" s="119"/>
      <c r="N198" s="75"/>
      <c r="O198" s="75"/>
      <c r="P198" s="69"/>
      <c r="R198" s="75"/>
      <c r="S198" s="69"/>
      <c r="T198" s="69"/>
      <c r="U198" s="69"/>
      <c r="V198" s="69"/>
      <c r="W198" s="69"/>
      <c r="X198" s="69"/>
      <c r="BA198" s="639">
        <f t="shared" ref="BA198:BA205" si="6">I198*BA$4</f>
        <v>0</v>
      </c>
      <c r="BB198" s="74">
        <f t="shared" ref="BB198:BB205" si="7">I198+BA198</f>
        <v>0</v>
      </c>
    </row>
    <row r="199" spans="1:54" x14ac:dyDescent="0.35">
      <c r="A199" s="64"/>
      <c r="B199" s="64"/>
      <c r="C199" s="64"/>
      <c r="D199" s="64"/>
      <c r="E199" s="64"/>
      <c r="F199" s="64"/>
      <c r="G199" s="96" t="s">
        <v>1945</v>
      </c>
      <c r="H199" s="64"/>
      <c r="I199" s="67"/>
      <c r="J199" s="64"/>
      <c r="K199" s="64"/>
      <c r="L199" s="68"/>
      <c r="M199" s="68"/>
      <c r="N199" s="68"/>
      <c r="O199" s="68"/>
      <c r="P199" s="64"/>
      <c r="Q199" s="68"/>
      <c r="R199" s="68"/>
      <c r="S199" s="64"/>
      <c r="T199" s="64"/>
      <c r="U199" s="64"/>
      <c r="V199" s="64"/>
      <c r="W199" s="64"/>
      <c r="X199" s="64"/>
      <c r="Y199" s="64"/>
      <c r="BA199" s="639">
        <f t="shared" si="6"/>
        <v>0</v>
      </c>
      <c r="BB199" s="67">
        <f t="shared" si="7"/>
        <v>0</v>
      </c>
    </row>
    <row r="200" spans="1:54" x14ac:dyDescent="0.35">
      <c r="A200" s="69"/>
      <c r="B200" s="196" t="s">
        <v>133</v>
      </c>
      <c r="C200" s="196" t="s">
        <v>11236</v>
      </c>
      <c r="D200" s="196" t="s">
        <v>11237</v>
      </c>
      <c r="E200" s="196" t="s">
        <v>11238</v>
      </c>
      <c r="F200" s="196"/>
      <c r="G200" s="79" t="s">
        <v>11440</v>
      </c>
      <c r="H200" s="69"/>
      <c r="I200" s="74">
        <v>400000</v>
      </c>
      <c r="J200" s="69"/>
      <c r="K200" s="76" t="s">
        <v>2488</v>
      </c>
      <c r="L200" s="75" t="s">
        <v>1063</v>
      </c>
      <c r="M200" s="76" t="s">
        <v>11441</v>
      </c>
      <c r="N200" s="131" t="s">
        <v>11442</v>
      </c>
      <c r="O200" s="119" t="s">
        <v>1063</v>
      </c>
      <c r="P200" s="69"/>
      <c r="Q200" s="119" t="s">
        <v>5241</v>
      </c>
      <c r="R200" s="119" t="s">
        <v>5241</v>
      </c>
      <c r="S200" s="69"/>
      <c r="T200" s="69"/>
      <c r="U200" s="69"/>
      <c r="V200" s="69"/>
      <c r="W200" s="69"/>
      <c r="X200" s="69"/>
      <c r="BA200" s="639">
        <f t="shared" si="6"/>
        <v>28000.000000000004</v>
      </c>
      <c r="BB200" s="74">
        <f t="shared" si="7"/>
        <v>428000</v>
      </c>
    </row>
    <row r="201" spans="1:54" x14ac:dyDescent="0.35">
      <c r="A201" s="69"/>
      <c r="B201" s="196"/>
      <c r="C201" s="196"/>
      <c r="D201" s="196"/>
      <c r="E201" s="196"/>
      <c r="F201" s="196"/>
      <c r="G201" s="93" t="s">
        <v>994</v>
      </c>
      <c r="H201" s="86"/>
      <c r="I201" s="87">
        <f>SUM(I200)</f>
        <v>400000</v>
      </c>
      <c r="J201" s="69"/>
      <c r="L201" s="75"/>
      <c r="N201" s="131"/>
      <c r="O201" s="119"/>
      <c r="P201" s="69"/>
      <c r="R201" s="119"/>
      <c r="S201" s="69"/>
      <c r="T201" s="69"/>
      <c r="U201" s="69"/>
      <c r="V201" s="69"/>
      <c r="W201" s="69"/>
      <c r="X201" s="69"/>
      <c r="BA201" s="639">
        <f t="shared" si="6"/>
        <v>28000.000000000004</v>
      </c>
      <c r="BB201" s="87">
        <f t="shared" si="7"/>
        <v>428000</v>
      </c>
    </row>
    <row r="202" spans="1:54" x14ac:dyDescent="0.35">
      <c r="A202" s="64"/>
      <c r="B202" s="64"/>
      <c r="C202" s="64"/>
      <c r="D202" s="64"/>
      <c r="E202" s="64"/>
      <c r="F202" s="64"/>
      <c r="G202" s="96" t="s">
        <v>1590</v>
      </c>
      <c r="H202" s="64"/>
      <c r="I202" s="67"/>
      <c r="J202" s="64"/>
      <c r="K202" s="64"/>
      <c r="L202" s="68"/>
      <c r="M202" s="68"/>
      <c r="N202" s="68"/>
      <c r="O202" s="68"/>
      <c r="P202" s="64"/>
      <c r="Q202" s="68"/>
      <c r="R202" s="68"/>
      <c r="S202" s="64"/>
      <c r="T202" s="64"/>
      <c r="U202" s="64"/>
      <c r="V202" s="64"/>
      <c r="W202" s="64"/>
      <c r="X202" s="64"/>
      <c r="Y202" s="64"/>
      <c r="BA202" s="639">
        <f t="shared" si="6"/>
        <v>0</v>
      </c>
      <c r="BB202" s="67">
        <f t="shared" si="7"/>
        <v>0</v>
      </c>
    </row>
    <row r="203" spans="1:54" x14ac:dyDescent="0.35">
      <c r="B203" s="196" t="s">
        <v>133</v>
      </c>
      <c r="C203" s="196" t="s">
        <v>11236</v>
      </c>
      <c r="D203" s="196" t="s">
        <v>11237</v>
      </c>
      <c r="E203" s="196" t="s">
        <v>11238</v>
      </c>
      <c r="F203" s="196"/>
      <c r="G203" s="79" t="s">
        <v>11443</v>
      </c>
      <c r="I203" s="118">
        <v>200000</v>
      </c>
      <c r="K203" s="76" t="s">
        <v>11444</v>
      </c>
      <c r="L203" s="119" t="s">
        <v>1063</v>
      </c>
      <c r="M203" s="119" t="s">
        <v>5240</v>
      </c>
      <c r="N203" s="119" t="s">
        <v>2249</v>
      </c>
      <c r="O203" s="119" t="s">
        <v>1063</v>
      </c>
      <c r="Q203" s="119" t="s">
        <v>5241</v>
      </c>
      <c r="R203" s="119" t="s">
        <v>1063</v>
      </c>
      <c r="BA203" s="639">
        <f t="shared" si="6"/>
        <v>14000.000000000002</v>
      </c>
      <c r="BB203" s="118">
        <f t="shared" si="7"/>
        <v>214000</v>
      </c>
    </row>
    <row r="204" spans="1:54" x14ac:dyDescent="0.35">
      <c r="G204" s="123" t="s">
        <v>994</v>
      </c>
      <c r="H204" s="123"/>
      <c r="I204" s="124">
        <f>SUM(I203)</f>
        <v>200000</v>
      </c>
      <c r="BA204" s="639">
        <f t="shared" si="6"/>
        <v>14000.000000000002</v>
      </c>
      <c r="BB204" s="124">
        <f t="shared" si="7"/>
        <v>214000</v>
      </c>
    </row>
    <row r="205" spans="1:54" x14ac:dyDescent="0.35">
      <c r="G205" s="123" t="s">
        <v>894</v>
      </c>
      <c r="H205" s="123"/>
      <c r="I205" s="124">
        <f>SUM(I5:I204)/2</f>
        <v>151765000</v>
      </c>
      <c r="BA205" s="639">
        <f t="shared" si="6"/>
        <v>10623550.000000002</v>
      </c>
      <c r="BB205" s="124">
        <f t="shared" si="7"/>
        <v>162388550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00B050"/>
  </sheetPr>
  <dimension ref="A1:AA159"/>
  <sheetViews>
    <sheetView topLeftCell="G1" workbookViewId="0">
      <selection activeCell="AA9" sqref="AA9"/>
    </sheetView>
  </sheetViews>
  <sheetFormatPr defaultRowHeight="14.5" x14ac:dyDescent="0.35"/>
  <cols>
    <col min="1" max="1" width="11.7265625" hidden="1" customWidth="1"/>
    <col min="2" max="2" width="15.453125" hidden="1" customWidth="1"/>
    <col min="3" max="4" width="15.7265625" hidden="1" customWidth="1"/>
    <col min="5" max="5" width="17.54296875" hidden="1" customWidth="1"/>
    <col min="6" max="6" width="17.54296875" style="42" hidden="1" customWidth="1"/>
    <col min="7" max="7" width="69.81640625" customWidth="1"/>
    <col min="8" max="8" width="21.81640625" hidden="1" customWidth="1"/>
    <col min="9" max="9" width="21.81640625" style="104" hidden="1" customWidth="1"/>
    <col min="10" max="10" width="11" hidden="1" customWidth="1"/>
    <col min="11" max="11" width="23" hidden="1" customWidth="1"/>
    <col min="12" max="12" width="24.1796875" hidden="1" customWidth="1"/>
    <col min="13" max="13" width="38.81640625" hidden="1" customWidth="1"/>
    <col min="14" max="14" width="26.1796875" hidden="1" customWidth="1"/>
    <col min="15" max="15" width="16.453125" hidden="1" customWidth="1"/>
    <col min="16" max="16" width="18.54296875" hidden="1" customWidth="1"/>
    <col min="17" max="17" width="17.81640625" hidden="1" customWidth="1"/>
    <col min="18" max="18" width="25.7265625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24" hidden="1" customWidth="1"/>
    <col min="25" max="25" width="41.81640625" hidden="1" customWidth="1"/>
    <col min="26" max="26" width="13.1796875" hidden="1" customWidth="1"/>
    <col min="27" max="27" width="21.81640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9254</v>
      </c>
      <c r="J2" s="51" t="s">
        <v>911</v>
      </c>
      <c r="K2" s="49" t="s">
        <v>912</v>
      </c>
      <c r="L2" s="49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106"/>
      <c r="B3" s="106"/>
      <c r="C3" s="208"/>
      <c r="D3" s="107"/>
      <c r="E3" s="265"/>
      <c r="F3" s="57"/>
      <c r="G3" s="208" t="s">
        <v>11445</v>
      </c>
      <c r="H3" s="57"/>
      <c r="I3" s="108"/>
      <c r="J3" s="106"/>
      <c r="K3" s="109"/>
      <c r="L3" s="106"/>
      <c r="M3" s="106"/>
      <c r="N3" s="209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108"/>
    </row>
    <row r="4" spans="1:27" ht="15.5" x14ac:dyDescent="0.35">
      <c r="A4" s="64"/>
      <c r="B4" s="64"/>
      <c r="C4" s="65"/>
      <c r="D4" s="64"/>
      <c r="E4" s="115"/>
      <c r="F4" s="64"/>
      <c r="G4" s="267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Z4" s="631">
        <v>7.0000000000000007E-2</v>
      </c>
      <c r="AA4" s="67"/>
    </row>
    <row r="5" spans="1:27" s="94" customFormat="1" ht="15.5" x14ac:dyDescent="0.35">
      <c r="A5" s="69"/>
      <c r="B5" s="196" t="s">
        <v>11446</v>
      </c>
      <c r="C5" s="196" t="s">
        <v>11447</v>
      </c>
      <c r="D5" s="196" t="s">
        <v>11448</v>
      </c>
      <c r="E5" s="268" t="s">
        <v>11449</v>
      </c>
      <c r="F5" s="81" t="s">
        <v>11450</v>
      </c>
      <c r="G5" s="213" t="s">
        <v>11451</v>
      </c>
      <c r="H5" s="69"/>
      <c r="I5" s="74">
        <v>550000</v>
      </c>
      <c r="J5" s="69"/>
      <c r="K5" s="69" t="s">
        <v>1562</v>
      </c>
      <c r="L5" s="75" t="s">
        <v>5472</v>
      </c>
      <c r="M5" s="75" t="s">
        <v>5472</v>
      </c>
      <c r="N5" s="75" t="s">
        <v>5472</v>
      </c>
      <c r="O5" s="75" t="s">
        <v>5472</v>
      </c>
      <c r="P5" s="69" t="s">
        <v>5473</v>
      </c>
      <c r="Q5" s="75" t="s">
        <v>5472</v>
      </c>
      <c r="R5" s="75" t="s">
        <v>5472</v>
      </c>
      <c r="S5" s="69"/>
      <c r="T5" s="69"/>
      <c r="U5" s="69"/>
      <c r="V5" s="69"/>
      <c r="W5" s="69"/>
      <c r="X5" s="116"/>
      <c r="Y5" s="116"/>
      <c r="Z5" s="642">
        <f>I5*Z$4</f>
        <v>38500.000000000007</v>
      </c>
      <c r="AA5" s="74">
        <f>I5+Z5</f>
        <v>588500</v>
      </c>
    </row>
    <row r="6" spans="1:27" ht="15.5" x14ac:dyDescent="0.35">
      <c r="A6" s="69"/>
      <c r="B6" s="196" t="s">
        <v>11446</v>
      </c>
      <c r="C6" s="196" t="s">
        <v>11447</v>
      </c>
      <c r="D6" s="196" t="s">
        <v>11448</v>
      </c>
      <c r="E6" s="268" t="s">
        <v>11449</v>
      </c>
      <c r="F6" s="81" t="s">
        <v>11452</v>
      </c>
      <c r="G6" s="213" t="s">
        <v>11453</v>
      </c>
      <c r="H6" s="69"/>
      <c r="I6" s="74">
        <v>550000</v>
      </c>
      <c r="J6" s="69"/>
      <c r="K6" s="69" t="s">
        <v>1562</v>
      </c>
      <c r="L6" s="75" t="s">
        <v>5472</v>
      </c>
      <c r="M6" s="75" t="s">
        <v>5472</v>
      </c>
      <c r="N6" s="75" t="s">
        <v>5472</v>
      </c>
      <c r="O6" s="75" t="s">
        <v>5472</v>
      </c>
      <c r="P6" s="69" t="s">
        <v>5473</v>
      </c>
      <c r="Q6" s="75" t="s">
        <v>5472</v>
      </c>
      <c r="R6" s="75" t="s">
        <v>5472</v>
      </c>
      <c r="S6" s="69"/>
      <c r="T6" s="69"/>
      <c r="U6" s="69"/>
      <c r="V6" s="69"/>
      <c r="W6" s="69"/>
      <c r="X6" s="116"/>
      <c r="Y6" s="121"/>
      <c r="Z6" s="642">
        <f t="shared" ref="Z6:Z69" si="0">I6*Z$4</f>
        <v>38500.000000000007</v>
      </c>
      <c r="AA6" s="74">
        <f t="shared" ref="AA6:AA69" si="1">I6+Z6</f>
        <v>588500</v>
      </c>
    </row>
    <row r="7" spans="1:27" ht="15.5" x14ac:dyDescent="0.35">
      <c r="A7" s="69"/>
      <c r="B7" s="196" t="s">
        <v>11446</v>
      </c>
      <c r="C7" s="196" t="s">
        <v>11447</v>
      </c>
      <c r="D7" s="196" t="s">
        <v>11448</v>
      </c>
      <c r="E7" s="268" t="s">
        <v>11449</v>
      </c>
      <c r="F7" s="81" t="s">
        <v>11454</v>
      </c>
      <c r="G7" s="213" t="s">
        <v>11455</v>
      </c>
      <c r="H7" s="69"/>
      <c r="I7" s="74">
        <v>550000</v>
      </c>
      <c r="J7" s="69"/>
      <c r="K7" s="69" t="s">
        <v>1562</v>
      </c>
      <c r="L7" s="75" t="s">
        <v>5472</v>
      </c>
      <c r="M7" s="75" t="s">
        <v>5472</v>
      </c>
      <c r="N7" s="75" t="s">
        <v>5472</v>
      </c>
      <c r="O7" s="75" t="s">
        <v>5472</v>
      </c>
      <c r="P7" s="69" t="s">
        <v>5473</v>
      </c>
      <c r="Q7" s="75" t="s">
        <v>5472</v>
      </c>
      <c r="R7" s="75" t="s">
        <v>5472</v>
      </c>
      <c r="S7" s="69"/>
      <c r="T7" s="69"/>
      <c r="U7" s="69"/>
      <c r="V7" s="69"/>
      <c r="W7" s="69"/>
      <c r="X7" s="116"/>
      <c r="Y7" s="121"/>
      <c r="Z7" s="642">
        <f t="shared" si="0"/>
        <v>38500.000000000007</v>
      </c>
      <c r="AA7" s="74">
        <f t="shared" si="1"/>
        <v>588500</v>
      </c>
    </row>
    <row r="8" spans="1:27" ht="15.5" x14ac:dyDescent="0.35">
      <c r="A8" s="69"/>
      <c r="B8" s="196" t="s">
        <v>11446</v>
      </c>
      <c r="C8" s="196" t="s">
        <v>11447</v>
      </c>
      <c r="D8" s="196" t="s">
        <v>11448</v>
      </c>
      <c r="E8" s="268" t="s">
        <v>11449</v>
      </c>
      <c r="F8" s="81" t="s">
        <v>11456</v>
      </c>
      <c r="G8" s="213" t="s">
        <v>11457</v>
      </c>
      <c r="H8" s="69"/>
      <c r="I8" s="74">
        <v>550000</v>
      </c>
      <c r="J8" s="69"/>
      <c r="K8" s="69" t="s">
        <v>1562</v>
      </c>
      <c r="L8" s="75" t="s">
        <v>5472</v>
      </c>
      <c r="M8" s="75" t="s">
        <v>5472</v>
      </c>
      <c r="N8" s="75" t="s">
        <v>5472</v>
      </c>
      <c r="O8" s="75" t="s">
        <v>5472</v>
      </c>
      <c r="P8" s="69" t="s">
        <v>5473</v>
      </c>
      <c r="Q8" s="75" t="s">
        <v>5472</v>
      </c>
      <c r="R8" s="75" t="s">
        <v>5472</v>
      </c>
      <c r="S8" s="69"/>
      <c r="T8" s="69"/>
      <c r="U8" s="69"/>
      <c r="V8" s="69"/>
      <c r="W8" s="69"/>
      <c r="X8" s="116"/>
      <c r="Y8" s="121"/>
      <c r="Z8" s="642">
        <f t="shared" si="0"/>
        <v>38500.000000000007</v>
      </c>
      <c r="AA8" s="74">
        <f t="shared" si="1"/>
        <v>588500</v>
      </c>
    </row>
    <row r="9" spans="1:27" ht="15.5" x14ac:dyDescent="0.35">
      <c r="A9" s="69"/>
      <c r="B9" s="196" t="s">
        <v>11446</v>
      </c>
      <c r="C9" s="196" t="s">
        <v>11447</v>
      </c>
      <c r="D9" s="196" t="s">
        <v>11448</v>
      </c>
      <c r="E9" s="268" t="s">
        <v>11449</v>
      </c>
      <c r="F9" s="81" t="s">
        <v>11458</v>
      </c>
      <c r="G9" s="213" t="s">
        <v>11459</v>
      </c>
      <c r="H9" s="69"/>
      <c r="I9" s="74">
        <v>550000</v>
      </c>
      <c r="J9" s="69"/>
      <c r="K9" s="69" t="s">
        <v>1562</v>
      </c>
      <c r="L9" s="75" t="s">
        <v>5472</v>
      </c>
      <c r="M9" s="75" t="s">
        <v>5472</v>
      </c>
      <c r="N9" s="75" t="s">
        <v>5472</v>
      </c>
      <c r="O9" s="75" t="s">
        <v>5472</v>
      </c>
      <c r="P9" s="69" t="s">
        <v>5473</v>
      </c>
      <c r="Q9" s="75" t="s">
        <v>5472</v>
      </c>
      <c r="R9" s="75" t="s">
        <v>5472</v>
      </c>
      <c r="S9" s="69"/>
      <c r="T9" s="69"/>
      <c r="U9" s="69"/>
      <c r="V9" s="69"/>
      <c r="W9" s="69"/>
      <c r="X9" s="116"/>
      <c r="Y9" s="121"/>
      <c r="Z9" s="642">
        <f t="shared" si="0"/>
        <v>38500.000000000007</v>
      </c>
      <c r="AA9" s="74">
        <f t="shared" si="1"/>
        <v>588500</v>
      </c>
    </row>
    <row r="10" spans="1:27" ht="15.5" x14ac:dyDescent="0.35">
      <c r="A10" s="69"/>
      <c r="B10" s="196" t="s">
        <v>11446</v>
      </c>
      <c r="C10" s="196" t="s">
        <v>11447</v>
      </c>
      <c r="D10" s="196" t="s">
        <v>11448</v>
      </c>
      <c r="E10" s="268" t="s">
        <v>11449</v>
      </c>
      <c r="F10" s="81" t="s">
        <v>11460</v>
      </c>
      <c r="G10" s="213" t="s">
        <v>11461</v>
      </c>
      <c r="H10" s="69"/>
      <c r="I10" s="74">
        <v>550000</v>
      </c>
      <c r="J10" s="69"/>
      <c r="K10" s="69" t="s">
        <v>1562</v>
      </c>
      <c r="L10" s="75" t="s">
        <v>5472</v>
      </c>
      <c r="M10" s="75" t="s">
        <v>5472</v>
      </c>
      <c r="N10" s="75" t="s">
        <v>5472</v>
      </c>
      <c r="O10" s="75" t="s">
        <v>5472</v>
      </c>
      <c r="P10" s="69" t="s">
        <v>5473</v>
      </c>
      <c r="Q10" s="75" t="s">
        <v>5472</v>
      </c>
      <c r="R10" s="75" t="s">
        <v>5472</v>
      </c>
      <c r="S10" s="69"/>
      <c r="T10" s="69"/>
      <c r="U10" s="69"/>
      <c r="V10" s="69"/>
      <c r="W10" s="69"/>
      <c r="X10" s="116"/>
      <c r="Y10" s="121"/>
      <c r="Z10" s="642">
        <f t="shared" si="0"/>
        <v>38500.000000000007</v>
      </c>
      <c r="AA10" s="74">
        <f t="shared" si="1"/>
        <v>588500</v>
      </c>
    </row>
    <row r="11" spans="1:27" ht="15.5" x14ac:dyDescent="0.35">
      <c r="A11" s="69"/>
      <c r="B11" s="196" t="s">
        <v>11446</v>
      </c>
      <c r="C11" s="196" t="s">
        <v>11447</v>
      </c>
      <c r="D11" s="196" t="s">
        <v>11448</v>
      </c>
      <c r="E11" s="268" t="s">
        <v>11449</v>
      </c>
      <c r="F11" s="81" t="s">
        <v>11462</v>
      </c>
      <c r="G11" s="213" t="s">
        <v>11463</v>
      </c>
      <c r="H11" s="69"/>
      <c r="I11" s="74">
        <v>550000</v>
      </c>
      <c r="J11" s="69"/>
      <c r="K11" s="69" t="s">
        <v>1562</v>
      </c>
      <c r="L11" s="75" t="s">
        <v>5472</v>
      </c>
      <c r="M11" s="75" t="s">
        <v>5472</v>
      </c>
      <c r="N11" s="75" t="s">
        <v>5472</v>
      </c>
      <c r="O11" s="75" t="s">
        <v>5472</v>
      </c>
      <c r="P11" s="69" t="s">
        <v>5473</v>
      </c>
      <c r="Q11" s="75" t="s">
        <v>5472</v>
      </c>
      <c r="R11" s="75" t="s">
        <v>5472</v>
      </c>
      <c r="S11" s="69"/>
      <c r="T11" s="69"/>
      <c r="U11" s="69"/>
      <c r="V11" s="69"/>
      <c r="W11" s="69"/>
      <c r="X11" s="116"/>
      <c r="Y11" s="121"/>
      <c r="Z11" s="642">
        <f t="shared" si="0"/>
        <v>38500.000000000007</v>
      </c>
      <c r="AA11" s="74">
        <f t="shared" si="1"/>
        <v>588500</v>
      </c>
    </row>
    <row r="12" spans="1:27" ht="15.5" x14ac:dyDescent="0.35">
      <c r="A12" s="69"/>
      <c r="B12" s="196" t="s">
        <v>11446</v>
      </c>
      <c r="C12" s="196" t="s">
        <v>11447</v>
      </c>
      <c r="D12" s="196" t="s">
        <v>11448</v>
      </c>
      <c r="E12" s="268" t="s">
        <v>11449</v>
      </c>
      <c r="F12" s="81" t="s">
        <v>11464</v>
      </c>
      <c r="G12" s="213" t="s">
        <v>11465</v>
      </c>
      <c r="H12" s="69"/>
      <c r="I12" s="74">
        <v>550000</v>
      </c>
      <c r="J12" s="69"/>
      <c r="K12" s="69" t="s">
        <v>1562</v>
      </c>
      <c r="L12" s="75" t="s">
        <v>5472</v>
      </c>
      <c r="M12" s="75" t="s">
        <v>5472</v>
      </c>
      <c r="N12" s="75" t="s">
        <v>5472</v>
      </c>
      <c r="O12" s="75" t="s">
        <v>5472</v>
      </c>
      <c r="P12" s="69" t="s">
        <v>5473</v>
      </c>
      <c r="Q12" s="75" t="s">
        <v>5472</v>
      </c>
      <c r="R12" s="75" t="s">
        <v>5472</v>
      </c>
      <c r="S12" s="69"/>
      <c r="T12" s="69"/>
      <c r="U12" s="69"/>
      <c r="V12" s="69"/>
      <c r="W12" s="69"/>
      <c r="X12" s="116"/>
      <c r="Y12" s="121"/>
      <c r="Z12" s="642">
        <f t="shared" si="0"/>
        <v>38500.000000000007</v>
      </c>
      <c r="AA12" s="74">
        <f t="shared" si="1"/>
        <v>588500</v>
      </c>
    </row>
    <row r="13" spans="1:27" ht="15.5" x14ac:dyDescent="0.35">
      <c r="A13" s="69"/>
      <c r="B13" s="196" t="s">
        <v>11446</v>
      </c>
      <c r="C13" s="196" t="s">
        <v>11447</v>
      </c>
      <c r="D13" s="196" t="s">
        <v>11448</v>
      </c>
      <c r="E13" s="268" t="s">
        <v>11449</v>
      </c>
      <c r="F13" s="81"/>
      <c r="G13" s="213" t="s">
        <v>11466</v>
      </c>
      <c r="H13" s="69"/>
      <c r="I13" s="74">
        <v>550000</v>
      </c>
      <c r="J13" s="69"/>
      <c r="K13" s="69" t="s">
        <v>1562</v>
      </c>
      <c r="L13" s="75" t="s">
        <v>5472</v>
      </c>
      <c r="M13" s="75" t="s">
        <v>5472</v>
      </c>
      <c r="N13" s="75" t="s">
        <v>5472</v>
      </c>
      <c r="O13" s="75" t="s">
        <v>5472</v>
      </c>
      <c r="P13" s="69" t="s">
        <v>5473</v>
      </c>
      <c r="Q13" s="75" t="s">
        <v>5472</v>
      </c>
      <c r="R13" s="75" t="s">
        <v>5472</v>
      </c>
      <c r="S13" s="69"/>
      <c r="T13" s="69"/>
      <c r="U13" s="69"/>
      <c r="V13" s="69"/>
      <c r="W13" s="69"/>
      <c r="X13" s="116"/>
      <c r="Y13" s="121"/>
      <c r="Z13" s="642">
        <f t="shared" si="0"/>
        <v>38500.000000000007</v>
      </c>
      <c r="AA13" s="74">
        <f t="shared" si="1"/>
        <v>588500</v>
      </c>
    </row>
    <row r="14" spans="1:27" ht="15.5" x14ac:dyDescent="0.35">
      <c r="A14" s="69"/>
      <c r="B14" s="196" t="s">
        <v>11446</v>
      </c>
      <c r="C14" s="196" t="s">
        <v>11447</v>
      </c>
      <c r="D14" s="196" t="s">
        <v>11448</v>
      </c>
      <c r="E14" s="268" t="s">
        <v>11449</v>
      </c>
      <c r="F14" s="81" t="s">
        <v>11467</v>
      </c>
      <c r="G14" s="213" t="s">
        <v>11468</v>
      </c>
      <c r="H14" s="69"/>
      <c r="I14" s="74">
        <v>550000</v>
      </c>
      <c r="J14" s="69"/>
      <c r="K14" s="69" t="s">
        <v>1562</v>
      </c>
      <c r="L14" s="75" t="s">
        <v>5472</v>
      </c>
      <c r="M14" s="75" t="s">
        <v>5472</v>
      </c>
      <c r="N14" s="75" t="s">
        <v>5472</v>
      </c>
      <c r="O14" s="75" t="s">
        <v>5472</v>
      </c>
      <c r="P14" s="69" t="s">
        <v>5473</v>
      </c>
      <c r="Q14" s="75" t="s">
        <v>5472</v>
      </c>
      <c r="R14" s="75" t="s">
        <v>5472</v>
      </c>
      <c r="S14" s="69"/>
      <c r="T14" s="69"/>
      <c r="U14" s="69"/>
      <c r="V14" s="69"/>
      <c r="W14" s="69"/>
      <c r="X14" s="116"/>
      <c r="Y14" s="121"/>
      <c r="Z14" s="642">
        <f t="shared" si="0"/>
        <v>38500.000000000007</v>
      </c>
      <c r="AA14" s="74">
        <f t="shared" si="1"/>
        <v>588500</v>
      </c>
    </row>
    <row r="15" spans="1:27" ht="15.5" x14ac:dyDescent="0.35">
      <c r="A15" s="76"/>
      <c r="B15" s="196" t="s">
        <v>11446</v>
      </c>
      <c r="C15" s="196" t="s">
        <v>11447</v>
      </c>
      <c r="D15" s="196" t="s">
        <v>11448</v>
      </c>
      <c r="E15" s="268" t="s">
        <v>11449</v>
      </c>
      <c r="F15" s="196"/>
      <c r="G15" s="213" t="s">
        <v>11469</v>
      </c>
      <c r="H15" s="69"/>
      <c r="I15" s="74">
        <v>550000</v>
      </c>
      <c r="J15" s="69"/>
      <c r="K15" s="69" t="s">
        <v>1562</v>
      </c>
      <c r="L15" s="75" t="s">
        <v>5472</v>
      </c>
      <c r="M15" s="75" t="s">
        <v>5472</v>
      </c>
      <c r="N15" s="75" t="s">
        <v>5472</v>
      </c>
      <c r="O15" s="75" t="s">
        <v>5472</v>
      </c>
      <c r="P15" s="69" t="s">
        <v>5473</v>
      </c>
      <c r="Q15" s="75" t="s">
        <v>5472</v>
      </c>
      <c r="R15" s="75" t="s">
        <v>5472</v>
      </c>
      <c r="S15" s="69"/>
      <c r="T15" s="69"/>
      <c r="U15" s="69"/>
      <c r="V15" s="69"/>
      <c r="W15" s="69"/>
      <c r="X15" s="116"/>
      <c r="Y15" s="121"/>
      <c r="Z15" s="642">
        <f t="shared" si="0"/>
        <v>38500.000000000007</v>
      </c>
      <c r="AA15" s="74">
        <f t="shared" si="1"/>
        <v>588500</v>
      </c>
    </row>
    <row r="16" spans="1:27" ht="15.5" x14ac:dyDescent="0.35">
      <c r="A16" s="76"/>
      <c r="B16" s="196" t="s">
        <v>11446</v>
      </c>
      <c r="C16" s="196" t="s">
        <v>11447</v>
      </c>
      <c r="D16" s="196" t="s">
        <v>11448</v>
      </c>
      <c r="E16" s="268" t="s">
        <v>11449</v>
      </c>
      <c r="F16" s="81" t="s">
        <v>11470</v>
      </c>
      <c r="G16" s="213" t="s">
        <v>11471</v>
      </c>
      <c r="H16" s="69"/>
      <c r="I16" s="74">
        <v>550000</v>
      </c>
      <c r="J16" s="69"/>
      <c r="K16" s="69" t="s">
        <v>1562</v>
      </c>
      <c r="L16" s="75" t="s">
        <v>5472</v>
      </c>
      <c r="M16" s="75" t="s">
        <v>5472</v>
      </c>
      <c r="N16" s="75" t="s">
        <v>5472</v>
      </c>
      <c r="O16" s="75" t="s">
        <v>5472</v>
      </c>
      <c r="P16" s="69" t="s">
        <v>5473</v>
      </c>
      <c r="Q16" s="75" t="s">
        <v>5472</v>
      </c>
      <c r="R16" s="75" t="s">
        <v>5472</v>
      </c>
      <c r="S16" s="69"/>
      <c r="T16" s="69"/>
      <c r="U16" s="69"/>
      <c r="V16" s="69"/>
      <c r="W16" s="69"/>
      <c r="X16" s="116"/>
      <c r="Y16" s="121"/>
      <c r="Z16" s="642">
        <f t="shared" si="0"/>
        <v>38500.000000000007</v>
      </c>
      <c r="AA16" s="74">
        <f t="shared" si="1"/>
        <v>588500</v>
      </c>
    </row>
    <row r="17" spans="1:27" ht="15.5" x14ac:dyDescent="0.35">
      <c r="A17" s="76"/>
      <c r="B17" s="196" t="s">
        <v>11446</v>
      </c>
      <c r="C17" s="196" t="s">
        <v>11447</v>
      </c>
      <c r="D17" s="196" t="s">
        <v>11448</v>
      </c>
      <c r="E17" s="268" t="s">
        <v>11449</v>
      </c>
      <c r="F17" s="81" t="s">
        <v>11472</v>
      </c>
      <c r="G17" s="213" t="s">
        <v>11473</v>
      </c>
      <c r="H17" s="69"/>
      <c r="I17" s="74">
        <v>550000</v>
      </c>
      <c r="J17" s="69"/>
      <c r="K17" s="69" t="s">
        <v>1562</v>
      </c>
      <c r="L17" s="75" t="s">
        <v>5472</v>
      </c>
      <c r="M17" s="75" t="s">
        <v>5472</v>
      </c>
      <c r="N17" s="75" t="s">
        <v>5472</v>
      </c>
      <c r="O17" s="75" t="s">
        <v>5472</v>
      </c>
      <c r="P17" s="69" t="s">
        <v>5473</v>
      </c>
      <c r="Q17" s="75" t="s">
        <v>5472</v>
      </c>
      <c r="R17" s="75" t="s">
        <v>5472</v>
      </c>
      <c r="S17" s="69"/>
      <c r="T17" s="69"/>
      <c r="U17" s="69"/>
      <c r="V17" s="69"/>
      <c r="W17" s="69"/>
      <c r="X17" s="116"/>
      <c r="Y17" s="121"/>
      <c r="Z17" s="642">
        <f t="shared" si="0"/>
        <v>38500.000000000007</v>
      </c>
      <c r="AA17" s="74">
        <f t="shared" si="1"/>
        <v>588500</v>
      </c>
    </row>
    <row r="18" spans="1:27" ht="15.5" x14ac:dyDescent="0.35">
      <c r="A18" s="76"/>
      <c r="B18" s="196" t="s">
        <v>11446</v>
      </c>
      <c r="C18" s="196" t="s">
        <v>11447</v>
      </c>
      <c r="D18" s="196" t="s">
        <v>11448</v>
      </c>
      <c r="E18" s="268" t="s">
        <v>11449</v>
      </c>
      <c r="F18" s="81" t="s">
        <v>11474</v>
      </c>
      <c r="G18" s="213" t="s">
        <v>11475</v>
      </c>
      <c r="H18" s="69"/>
      <c r="I18" s="74">
        <v>550000</v>
      </c>
      <c r="J18" s="69"/>
      <c r="K18" s="69" t="s">
        <v>1562</v>
      </c>
      <c r="L18" s="75" t="s">
        <v>5472</v>
      </c>
      <c r="M18" s="75" t="s">
        <v>5472</v>
      </c>
      <c r="N18" s="75" t="s">
        <v>5472</v>
      </c>
      <c r="O18" s="75" t="s">
        <v>5472</v>
      </c>
      <c r="P18" s="69" t="s">
        <v>5473</v>
      </c>
      <c r="Q18" s="75" t="s">
        <v>5472</v>
      </c>
      <c r="R18" s="75" t="s">
        <v>5472</v>
      </c>
      <c r="S18" s="69"/>
      <c r="T18" s="69"/>
      <c r="U18" s="69"/>
      <c r="V18" s="69"/>
      <c r="W18" s="69"/>
      <c r="X18" s="116"/>
      <c r="Y18" s="121"/>
      <c r="Z18" s="642">
        <f t="shared" si="0"/>
        <v>38500.000000000007</v>
      </c>
      <c r="AA18" s="74">
        <f t="shared" si="1"/>
        <v>588500</v>
      </c>
    </row>
    <row r="19" spans="1:27" ht="15.5" x14ac:dyDescent="0.35">
      <c r="A19" s="76"/>
      <c r="B19" s="196" t="s">
        <v>11446</v>
      </c>
      <c r="C19" s="196" t="s">
        <v>11447</v>
      </c>
      <c r="D19" s="196" t="s">
        <v>11448</v>
      </c>
      <c r="E19" s="268" t="s">
        <v>11449</v>
      </c>
      <c r="F19" s="81" t="s">
        <v>11476</v>
      </c>
      <c r="G19" s="213" t="s">
        <v>11477</v>
      </c>
      <c r="H19" s="69"/>
      <c r="I19" s="74">
        <v>550000</v>
      </c>
      <c r="J19" s="69"/>
      <c r="K19" s="69" t="s">
        <v>1562</v>
      </c>
      <c r="L19" s="75" t="s">
        <v>5472</v>
      </c>
      <c r="M19" s="75" t="s">
        <v>5472</v>
      </c>
      <c r="N19" s="75" t="s">
        <v>5472</v>
      </c>
      <c r="O19" s="75" t="s">
        <v>5472</v>
      </c>
      <c r="P19" s="69" t="s">
        <v>5473</v>
      </c>
      <c r="Q19" s="75" t="s">
        <v>5472</v>
      </c>
      <c r="R19" s="75" t="s">
        <v>5472</v>
      </c>
      <c r="S19" s="69"/>
      <c r="T19" s="69"/>
      <c r="U19" s="69"/>
      <c r="V19" s="69"/>
      <c r="W19" s="69"/>
      <c r="X19" s="116"/>
      <c r="Y19" s="121"/>
      <c r="Z19" s="642">
        <f t="shared" si="0"/>
        <v>38500.000000000007</v>
      </c>
      <c r="AA19" s="74">
        <f t="shared" si="1"/>
        <v>588500</v>
      </c>
    </row>
    <row r="20" spans="1:27" ht="15.5" x14ac:dyDescent="0.35">
      <c r="A20" s="76"/>
      <c r="B20" s="196" t="s">
        <v>11446</v>
      </c>
      <c r="C20" s="196" t="s">
        <v>11447</v>
      </c>
      <c r="D20" s="196" t="s">
        <v>11448</v>
      </c>
      <c r="E20" s="268" t="s">
        <v>11449</v>
      </c>
      <c r="F20" s="81" t="s">
        <v>11462</v>
      </c>
      <c r="G20" s="213" t="s">
        <v>11478</v>
      </c>
      <c r="H20" s="69"/>
      <c r="I20" s="74">
        <v>550000</v>
      </c>
      <c r="J20" s="69"/>
      <c r="K20" s="69" t="s">
        <v>1562</v>
      </c>
      <c r="L20" s="75" t="s">
        <v>5472</v>
      </c>
      <c r="M20" s="75" t="s">
        <v>5472</v>
      </c>
      <c r="N20" s="75" t="s">
        <v>5472</v>
      </c>
      <c r="O20" s="75" t="s">
        <v>5472</v>
      </c>
      <c r="P20" s="69" t="s">
        <v>5473</v>
      </c>
      <c r="Q20" s="75" t="s">
        <v>5472</v>
      </c>
      <c r="R20" s="75" t="s">
        <v>5472</v>
      </c>
      <c r="S20" s="69"/>
      <c r="T20" s="69"/>
      <c r="U20" s="69"/>
      <c r="V20" s="69"/>
      <c r="W20" s="69"/>
      <c r="X20" s="116"/>
      <c r="Y20" s="121"/>
      <c r="Z20" s="642">
        <f t="shared" si="0"/>
        <v>38500.000000000007</v>
      </c>
      <c r="AA20" s="74">
        <f t="shared" si="1"/>
        <v>588500</v>
      </c>
    </row>
    <row r="21" spans="1:27" s="94" customFormat="1" ht="15.5" x14ac:dyDescent="0.35">
      <c r="A21" s="69"/>
      <c r="B21" s="196" t="s">
        <v>11446</v>
      </c>
      <c r="C21" s="196" t="s">
        <v>11447</v>
      </c>
      <c r="D21" s="196" t="s">
        <v>11448</v>
      </c>
      <c r="E21" s="268" t="s">
        <v>11449</v>
      </c>
      <c r="F21" s="81" t="s">
        <v>11479</v>
      </c>
      <c r="G21" s="213" t="s">
        <v>11480</v>
      </c>
      <c r="H21" s="69"/>
      <c r="I21" s="74">
        <v>550000</v>
      </c>
      <c r="J21" s="69"/>
      <c r="K21" s="69" t="s">
        <v>1562</v>
      </c>
      <c r="L21" s="75" t="s">
        <v>5472</v>
      </c>
      <c r="M21" s="75" t="s">
        <v>5472</v>
      </c>
      <c r="N21" s="75" t="s">
        <v>5472</v>
      </c>
      <c r="O21" s="75" t="s">
        <v>5472</v>
      </c>
      <c r="P21" s="69" t="s">
        <v>5473</v>
      </c>
      <c r="Q21" s="75" t="s">
        <v>5472</v>
      </c>
      <c r="R21" s="75" t="s">
        <v>5472</v>
      </c>
      <c r="S21" s="69"/>
      <c r="T21" s="69"/>
      <c r="U21" s="69"/>
      <c r="V21" s="69"/>
      <c r="W21" s="69"/>
      <c r="X21" s="116"/>
      <c r="Y21" s="116"/>
      <c r="Z21" s="642">
        <f t="shared" si="0"/>
        <v>38500.000000000007</v>
      </c>
      <c r="AA21" s="74">
        <f t="shared" si="1"/>
        <v>588500</v>
      </c>
    </row>
    <row r="22" spans="1:27" s="94" customFormat="1" ht="15.5" x14ac:dyDescent="0.35">
      <c r="A22" s="69"/>
      <c r="B22" s="196" t="s">
        <v>11446</v>
      </c>
      <c r="C22" s="196" t="s">
        <v>11447</v>
      </c>
      <c r="D22" s="196" t="s">
        <v>11448</v>
      </c>
      <c r="E22" s="268" t="s">
        <v>11449</v>
      </c>
      <c r="F22" s="81" t="s">
        <v>11481</v>
      </c>
      <c r="G22" s="213" t="s">
        <v>11482</v>
      </c>
      <c r="H22" s="69"/>
      <c r="I22" s="74">
        <v>550000</v>
      </c>
      <c r="J22" s="69"/>
      <c r="K22" s="69" t="s">
        <v>1562</v>
      </c>
      <c r="L22" s="75" t="s">
        <v>5472</v>
      </c>
      <c r="M22" s="75" t="s">
        <v>5472</v>
      </c>
      <c r="N22" s="75" t="s">
        <v>5472</v>
      </c>
      <c r="O22" s="75" t="s">
        <v>5472</v>
      </c>
      <c r="P22" s="69" t="s">
        <v>5473</v>
      </c>
      <c r="Q22" s="75" t="s">
        <v>5472</v>
      </c>
      <c r="R22" s="75" t="s">
        <v>5472</v>
      </c>
      <c r="S22" s="69"/>
      <c r="T22" s="69"/>
      <c r="U22" s="69"/>
      <c r="V22" s="69"/>
      <c r="W22" s="69"/>
      <c r="X22" s="116"/>
      <c r="Y22" s="116"/>
      <c r="Z22" s="642">
        <f t="shared" si="0"/>
        <v>38500.000000000007</v>
      </c>
      <c r="AA22" s="74">
        <f t="shared" si="1"/>
        <v>588500</v>
      </c>
    </row>
    <row r="23" spans="1:27" s="94" customFormat="1" ht="15.5" x14ac:dyDescent="0.35">
      <c r="A23" s="69"/>
      <c r="B23" s="196" t="s">
        <v>11446</v>
      </c>
      <c r="C23" s="196" t="s">
        <v>11447</v>
      </c>
      <c r="D23" s="196" t="s">
        <v>11448</v>
      </c>
      <c r="E23" s="268" t="s">
        <v>11449</v>
      </c>
      <c r="F23" s="81" t="s">
        <v>11472</v>
      </c>
      <c r="G23" s="213" t="s">
        <v>11483</v>
      </c>
      <c r="H23" s="69"/>
      <c r="I23" s="74">
        <v>550000</v>
      </c>
      <c r="J23" s="69"/>
      <c r="K23" s="69" t="s">
        <v>1562</v>
      </c>
      <c r="L23" s="75" t="s">
        <v>5472</v>
      </c>
      <c r="M23" s="75" t="s">
        <v>5472</v>
      </c>
      <c r="N23" s="75" t="s">
        <v>5472</v>
      </c>
      <c r="O23" s="75" t="s">
        <v>5472</v>
      </c>
      <c r="P23" s="69" t="s">
        <v>5473</v>
      </c>
      <c r="Q23" s="75" t="s">
        <v>5472</v>
      </c>
      <c r="R23" s="75" t="s">
        <v>5472</v>
      </c>
      <c r="S23" s="69"/>
      <c r="T23" s="69"/>
      <c r="U23" s="69"/>
      <c r="V23" s="69"/>
      <c r="W23" s="69"/>
      <c r="X23" s="116"/>
      <c r="Y23" s="116"/>
      <c r="Z23" s="642">
        <f t="shared" si="0"/>
        <v>38500.000000000007</v>
      </c>
      <c r="AA23" s="74">
        <f t="shared" si="1"/>
        <v>588500</v>
      </c>
    </row>
    <row r="24" spans="1:27" s="94" customFormat="1" ht="15.5" x14ac:dyDescent="0.35">
      <c r="A24" s="69"/>
      <c r="B24" s="196" t="s">
        <v>11446</v>
      </c>
      <c r="C24" s="196" t="s">
        <v>11447</v>
      </c>
      <c r="D24" s="196" t="s">
        <v>11448</v>
      </c>
      <c r="E24" s="268" t="s">
        <v>11449</v>
      </c>
      <c r="F24" s="81" t="s">
        <v>11484</v>
      </c>
      <c r="G24" s="213" t="s">
        <v>11485</v>
      </c>
      <c r="H24" s="69"/>
      <c r="I24" s="74">
        <v>550000</v>
      </c>
      <c r="J24" s="69"/>
      <c r="K24" s="69" t="s">
        <v>1562</v>
      </c>
      <c r="L24" s="75" t="s">
        <v>5472</v>
      </c>
      <c r="M24" s="75" t="s">
        <v>5472</v>
      </c>
      <c r="N24" s="75" t="s">
        <v>5472</v>
      </c>
      <c r="O24" s="75" t="s">
        <v>5472</v>
      </c>
      <c r="P24" s="69" t="s">
        <v>5473</v>
      </c>
      <c r="Q24" s="75" t="s">
        <v>5472</v>
      </c>
      <c r="R24" s="75" t="s">
        <v>5472</v>
      </c>
      <c r="S24" s="69"/>
      <c r="T24" s="69"/>
      <c r="U24" s="69"/>
      <c r="V24" s="69"/>
      <c r="W24" s="69"/>
      <c r="X24" s="116"/>
      <c r="Y24" s="116"/>
      <c r="Z24" s="642">
        <f t="shared" si="0"/>
        <v>38500.000000000007</v>
      </c>
      <c r="AA24" s="74">
        <f t="shared" si="1"/>
        <v>588500</v>
      </c>
    </row>
    <row r="25" spans="1:27" s="94" customFormat="1" ht="15.5" x14ac:dyDescent="0.35">
      <c r="A25" s="69"/>
      <c r="B25" s="196" t="s">
        <v>11446</v>
      </c>
      <c r="C25" s="196" t="s">
        <v>11447</v>
      </c>
      <c r="D25" s="196" t="s">
        <v>11448</v>
      </c>
      <c r="E25" s="268" t="s">
        <v>11449</v>
      </c>
      <c r="F25" s="196"/>
      <c r="G25" s="213" t="s">
        <v>11486</v>
      </c>
      <c r="H25" s="69"/>
      <c r="I25" s="74">
        <v>550000</v>
      </c>
      <c r="J25" s="69"/>
      <c r="K25" s="69" t="s">
        <v>1562</v>
      </c>
      <c r="L25" s="75" t="s">
        <v>5472</v>
      </c>
      <c r="M25" s="75" t="s">
        <v>5472</v>
      </c>
      <c r="N25" s="75" t="s">
        <v>5511</v>
      </c>
      <c r="O25" s="75" t="s">
        <v>5472</v>
      </c>
      <c r="P25" s="69" t="s">
        <v>5473</v>
      </c>
      <c r="Q25" s="75" t="s">
        <v>5472</v>
      </c>
      <c r="R25" s="75" t="s">
        <v>5472</v>
      </c>
      <c r="S25" s="69"/>
      <c r="T25" s="69"/>
      <c r="U25" s="69"/>
      <c r="V25" s="69"/>
      <c r="W25" s="69"/>
      <c r="X25" s="116"/>
      <c r="Y25" s="116" t="s">
        <v>5512</v>
      </c>
      <c r="Z25" s="642">
        <f t="shared" si="0"/>
        <v>38500.000000000007</v>
      </c>
      <c r="AA25" s="74">
        <f t="shared" si="1"/>
        <v>588500</v>
      </c>
    </row>
    <row r="26" spans="1:27" s="94" customFormat="1" ht="15.5" x14ac:dyDescent="0.35">
      <c r="A26" s="69"/>
      <c r="B26" s="196" t="s">
        <v>11446</v>
      </c>
      <c r="C26" s="196" t="s">
        <v>11447</v>
      </c>
      <c r="D26" s="196" t="s">
        <v>11448</v>
      </c>
      <c r="E26" s="268" t="s">
        <v>11449</v>
      </c>
      <c r="F26" s="81" t="s">
        <v>11474</v>
      </c>
      <c r="G26" s="213" t="s">
        <v>11487</v>
      </c>
      <c r="H26" s="69"/>
      <c r="I26" s="74">
        <v>550000</v>
      </c>
      <c r="J26" s="69"/>
      <c r="K26" s="69" t="s">
        <v>1562</v>
      </c>
      <c r="L26" s="75" t="s">
        <v>5472</v>
      </c>
      <c r="M26" s="75" t="s">
        <v>5472</v>
      </c>
      <c r="N26" s="75" t="s">
        <v>11488</v>
      </c>
      <c r="O26" s="75" t="s">
        <v>5472</v>
      </c>
      <c r="P26" s="69" t="s">
        <v>5473</v>
      </c>
      <c r="Q26" s="75" t="s">
        <v>5472</v>
      </c>
      <c r="R26" s="75" t="s">
        <v>5472</v>
      </c>
      <c r="S26" s="69"/>
      <c r="T26" s="69"/>
      <c r="U26" s="69"/>
      <c r="V26" s="69"/>
      <c r="W26" s="69"/>
      <c r="X26" s="116"/>
      <c r="Y26" s="116" t="s">
        <v>5512</v>
      </c>
      <c r="Z26" s="642">
        <f t="shared" si="0"/>
        <v>38500.000000000007</v>
      </c>
      <c r="AA26" s="74">
        <f t="shared" si="1"/>
        <v>588500</v>
      </c>
    </row>
    <row r="27" spans="1:27" s="94" customFormat="1" ht="15.5" x14ac:dyDescent="0.35">
      <c r="A27" s="69"/>
      <c r="B27" s="196"/>
      <c r="C27" s="212"/>
      <c r="D27" s="196"/>
      <c r="E27" s="268"/>
      <c r="F27" s="81"/>
      <c r="G27" s="284" t="s">
        <v>994</v>
      </c>
      <c r="H27" s="86"/>
      <c r="I27" s="87">
        <f>SUM(I5:I26)</f>
        <v>12100000</v>
      </c>
      <c r="J27" s="69"/>
      <c r="K27" s="69"/>
      <c r="L27" s="75"/>
      <c r="M27" s="75"/>
      <c r="N27" s="75"/>
      <c r="O27" s="75"/>
      <c r="P27" s="69"/>
      <c r="Q27" s="75"/>
      <c r="R27" s="75"/>
      <c r="S27" s="69"/>
      <c r="T27" s="69"/>
      <c r="U27" s="69"/>
      <c r="V27" s="69"/>
      <c r="W27" s="69"/>
      <c r="X27" s="116"/>
      <c r="Y27" s="116"/>
      <c r="Z27" s="642">
        <f t="shared" si="0"/>
        <v>847000.00000000012</v>
      </c>
      <c r="AA27" s="87">
        <f t="shared" si="1"/>
        <v>12947000</v>
      </c>
    </row>
    <row r="28" spans="1:27" ht="15.5" x14ac:dyDescent="0.35">
      <c r="A28" s="64"/>
      <c r="B28" s="64"/>
      <c r="C28" s="65"/>
      <c r="D28" s="64"/>
      <c r="E28" s="115"/>
      <c r="F28" s="64"/>
      <c r="G28" s="267" t="s">
        <v>1842</v>
      </c>
      <c r="H28" s="64"/>
      <c r="I28" s="67"/>
      <c r="J28" s="64"/>
      <c r="K28" s="64"/>
      <c r="L28" s="68"/>
      <c r="M28" s="68"/>
      <c r="N28" s="68"/>
      <c r="O28" s="68"/>
      <c r="P28" s="64"/>
      <c r="Q28" s="64"/>
      <c r="R28" s="68"/>
      <c r="S28" s="64"/>
      <c r="T28" s="64"/>
      <c r="U28" s="64"/>
      <c r="V28" s="64"/>
      <c r="W28" s="64"/>
      <c r="X28" s="115"/>
      <c r="Y28" s="239"/>
      <c r="Z28" s="642">
        <f t="shared" si="0"/>
        <v>0</v>
      </c>
      <c r="AA28" s="67">
        <f t="shared" si="1"/>
        <v>0</v>
      </c>
    </row>
    <row r="29" spans="1:27" ht="15.5" x14ac:dyDescent="0.35">
      <c r="A29" s="229"/>
      <c r="B29" s="196" t="s">
        <v>11446</v>
      </c>
      <c r="C29" s="196" t="s">
        <v>11447</v>
      </c>
      <c r="D29" s="196" t="s">
        <v>11448</v>
      </c>
      <c r="E29" s="268" t="s">
        <v>11449</v>
      </c>
      <c r="F29" s="81" t="s">
        <v>11489</v>
      </c>
      <c r="G29" s="277" t="s">
        <v>11490</v>
      </c>
      <c r="H29" s="231"/>
      <c r="I29" s="249">
        <v>31500000</v>
      </c>
      <c r="J29" s="231"/>
      <c r="K29" s="231" t="s">
        <v>5537</v>
      </c>
      <c r="L29" s="233">
        <v>1970</v>
      </c>
      <c r="M29" s="233" t="s">
        <v>5516</v>
      </c>
      <c r="N29" s="120" t="s">
        <v>11491</v>
      </c>
      <c r="O29" s="76" t="s">
        <v>1765</v>
      </c>
      <c r="P29" s="229"/>
      <c r="Q29" s="233" t="s">
        <v>5287</v>
      </c>
      <c r="R29" s="233" t="s">
        <v>5287</v>
      </c>
      <c r="S29" s="229"/>
      <c r="T29" s="229"/>
      <c r="U29" s="229"/>
      <c r="V29" s="229"/>
      <c r="W29" s="229"/>
      <c r="X29" s="232"/>
      <c r="Y29" s="286"/>
      <c r="Z29" s="642">
        <f t="shared" si="0"/>
        <v>2205000</v>
      </c>
      <c r="AA29" s="249">
        <f t="shared" si="1"/>
        <v>33705000</v>
      </c>
    </row>
    <row r="30" spans="1:27" ht="15.5" x14ac:dyDescent="0.35">
      <c r="A30" s="229"/>
      <c r="B30" s="196" t="s">
        <v>11446</v>
      </c>
      <c r="C30" s="196" t="s">
        <v>11447</v>
      </c>
      <c r="D30" s="196" t="s">
        <v>11448</v>
      </c>
      <c r="E30" s="268" t="s">
        <v>11449</v>
      </c>
      <c r="F30" s="81" t="s">
        <v>11492</v>
      </c>
      <c r="G30" s="277" t="s">
        <v>11493</v>
      </c>
      <c r="H30" s="231"/>
      <c r="I30" s="249">
        <v>31500000</v>
      </c>
      <c r="J30" s="231"/>
      <c r="K30" s="231" t="s">
        <v>5537</v>
      </c>
      <c r="L30" s="233">
        <v>1970</v>
      </c>
      <c r="M30" s="233" t="s">
        <v>5516</v>
      </c>
      <c r="N30" s="120" t="s">
        <v>11494</v>
      </c>
      <c r="O30" s="76" t="s">
        <v>1765</v>
      </c>
      <c r="P30" s="229"/>
      <c r="Q30" s="233" t="s">
        <v>5287</v>
      </c>
      <c r="R30" s="233" t="s">
        <v>5287</v>
      </c>
      <c r="S30" s="229"/>
      <c r="T30" s="229"/>
      <c r="U30" s="229"/>
      <c r="V30" s="229"/>
      <c r="W30" s="229"/>
      <c r="X30" s="232"/>
      <c r="Y30" s="286"/>
      <c r="Z30" s="642">
        <f t="shared" si="0"/>
        <v>2205000</v>
      </c>
      <c r="AA30" s="249">
        <f t="shared" si="1"/>
        <v>33705000</v>
      </c>
    </row>
    <row r="31" spans="1:27" ht="15.5" x14ac:dyDescent="0.35">
      <c r="A31" s="229"/>
      <c r="B31" s="196"/>
      <c r="C31" s="212"/>
      <c r="D31" s="196"/>
      <c r="E31" s="268"/>
      <c r="F31" s="81"/>
      <c r="G31" s="278" t="s">
        <v>994</v>
      </c>
      <c r="H31" s="259"/>
      <c r="I31" s="260">
        <f>SUM(I29:I30)</f>
        <v>63000000</v>
      </c>
      <c r="J31" s="231"/>
      <c r="K31" s="231"/>
      <c r="L31" s="233"/>
      <c r="M31" s="233"/>
      <c r="N31" s="120"/>
      <c r="O31" s="76"/>
      <c r="P31" s="229"/>
      <c r="Q31" s="233"/>
      <c r="R31" s="233"/>
      <c r="S31" s="229"/>
      <c r="T31" s="229"/>
      <c r="U31" s="229"/>
      <c r="V31" s="229"/>
      <c r="W31" s="229"/>
      <c r="X31" s="232"/>
      <c r="Y31" s="286"/>
      <c r="Z31" s="642">
        <f t="shared" si="0"/>
        <v>4410000</v>
      </c>
      <c r="AA31" s="260">
        <f t="shared" si="1"/>
        <v>67410000</v>
      </c>
    </row>
    <row r="32" spans="1:27" ht="15.5" x14ac:dyDescent="0.35">
      <c r="A32" s="64"/>
      <c r="B32" s="64"/>
      <c r="C32" s="65"/>
      <c r="D32" s="64"/>
      <c r="E32" s="115"/>
      <c r="F32" s="64"/>
      <c r="G32" s="289" t="s">
        <v>1851</v>
      </c>
      <c r="H32" s="215"/>
      <c r="I32" s="247"/>
      <c r="J32" s="215"/>
      <c r="K32" s="215"/>
      <c r="L32" s="220"/>
      <c r="M32" s="220"/>
      <c r="N32" s="220"/>
      <c r="O32" s="68"/>
      <c r="P32" s="64"/>
      <c r="Q32" s="125"/>
      <c r="R32" s="68"/>
      <c r="S32" s="64"/>
      <c r="T32" s="64"/>
      <c r="U32" s="64"/>
      <c r="V32" s="64"/>
      <c r="W32" s="64"/>
      <c r="X32" s="115"/>
      <c r="Y32" s="239"/>
      <c r="Z32" s="642">
        <f t="shared" si="0"/>
        <v>0</v>
      </c>
      <c r="AA32" s="247">
        <f t="shared" si="1"/>
        <v>0</v>
      </c>
    </row>
    <row r="33" spans="1:27" ht="15.5" x14ac:dyDescent="0.35">
      <c r="A33" s="229"/>
      <c r="B33" s="196" t="s">
        <v>11446</v>
      </c>
      <c r="C33" s="196" t="s">
        <v>11447</v>
      </c>
      <c r="D33" s="196" t="s">
        <v>11448</v>
      </c>
      <c r="E33" s="268" t="s">
        <v>11449</v>
      </c>
      <c r="F33" s="196"/>
      <c r="G33" s="277" t="s">
        <v>11495</v>
      </c>
      <c r="H33" s="231"/>
      <c r="I33" s="249">
        <v>3000000</v>
      </c>
      <c r="J33" s="231"/>
      <c r="K33" s="231" t="s">
        <v>11496</v>
      </c>
      <c r="L33" s="233" t="s">
        <v>11497</v>
      </c>
      <c r="M33" s="233" t="s">
        <v>1510</v>
      </c>
      <c r="N33" s="120" t="s">
        <v>11498</v>
      </c>
      <c r="O33" s="75"/>
      <c r="P33" s="229"/>
      <c r="Q33" s="233" t="s">
        <v>1510</v>
      </c>
      <c r="R33" s="233" t="s">
        <v>1510</v>
      </c>
      <c r="S33" s="229"/>
      <c r="T33" s="229"/>
      <c r="U33" s="229"/>
      <c r="V33" s="229"/>
      <c r="W33" s="229"/>
      <c r="X33" s="232"/>
      <c r="Y33" s="286"/>
      <c r="Z33" s="642">
        <f t="shared" si="0"/>
        <v>210000.00000000003</v>
      </c>
      <c r="AA33" s="249">
        <f t="shared" si="1"/>
        <v>3210000</v>
      </c>
    </row>
    <row r="34" spans="1:27" ht="15.5" x14ac:dyDescent="0.35">
      <c r="A34" s="76"/>
      <c r="B34" s="196" t="s">
        <v>11446</v>
      </c>
      <c r="C34" s="196" t="s">
        <v>11447</v>
      </c>
      <c r="D34" s="196" t="s">
        <v>11448</v>
      </c>
      <c r="E34" s="268" t="s">
        <v>11449</v>
      </c>
      <c r="F34" s="196"/>
      <c r="G34" s="277" t="s">
        <v>11499</v>
      </c>
      <c r="H34" s="231"/>
      <c r="I34" s="249">
        <v>3000000</v>
      </c>
      <c r="J34" s="231"/>
      <c r="K34" s="231" t="s">
        <v>9022</v>
      </c>
      <c r="L34" s="233">
        <v>1989</v>
      </c>
      <c r="M34" s="233" t="s">
        <v>1510</v>
      </c>
      <c r="N34" s="120">
        <v>83404</v>
      </c>
      <c r="O34" s="119"/>
      <c r="P34" s="76"/>
      <c r="Q34" s="233" t="s">
        <v>1510</v>
      </c>
      <c r="R34" s="233" t="s">
        <v>1510</v>
      </c>
      <c r="S34" s="76"/>
      <c r="T34" s="76"/>
      <c r="U34" s="76"/>
      <c r="V34" s="76"/>
      <c r="W34" s="76"/>
      <c r="X34" s="121"/>
      <c r="Y34" s="286"/>
      <c r="Z34" s="642">
        <f t="shared" si="0"/>
        <v>210000.00000000003</v>
      </c>
      <c r="AA34" s="249">
        <f t="shared" si="1"/>
        <v>3210000</v>
      </c>
    </row>
    <row r="35" spans="1:27" ht="15.5" x14ac:dyDescent="0.35">
      <c r="A35" s="76"/>
      <c r="B35" s="196" t="s">
        <v>11446</v>
      </c>
      <c r="C35" s="196" t="s">
        <v>11447</v>
      </c>
      <c r="D35" s="196" t="s">
        <v>11448</v>
      </c>
      <c r="E35" s="268" t="s">
        <v>11449</v>
      </c>
      <c r="F35" s="196"/>
      <c r="G35" s="277" t="s">
        <v>11500</v>
      </c>
      <c r="H35" s="231"/>
      <c r="I35" s="249">
        <v>3000000</v>
      </c>
      <c r="J35" s="231"/>
      <c r="K35" s="231" t="s">
        <v>9022</v>
      </c>
      <c r="L35" s="233">
        <v>1989</v>
      </c>
      <c r="M35" s="233" t="s">
        <v>1510</v>
      </c>
      <c r="N35" s="233">
        <v>83403</v>
      </c>
      <c r="O35" s="119"/>
      <c r="P35" s="76"/>
      <c r="Q35" s="233" t="s">
        <v>1510</v>
      </c>
      <c r="R35" s="233" t="s">
        <v>1510</v>
      </c>
      <c r="S35" s="76"/>
      <c r="T35" s="76"/>
      <c r="U35" s="76"/>
      <c r="V35" s="76"/>
      <c r="W35" s="76"/>
      <c r="X35" s="121"/>
      <c r="Y35" s="286"/>
      <c r="Z35" s="642">
        <f t="shared" si="0"/>
        <v>210000.00000000003</v>
      </c>
      <c r="AA35" s="249">
        <f t="shared" si="1"/>
        <v>3210000</v>
      </c>
    </row>
    <row r="36" spans="1:27" ht="15.5" x14ac:dyDescent="0.35">
      <c r="A36" s="76"/>
      <c r="B36" s="196" t="s">
        <v>11446</v>
      </c>
      <c r="C36" s="196" t="s">
        <v>11447</v>
      </c>
      <c r="D36" s="196" t="s">
        <v>11448</v>
      </c>
      <c r="E36" s="268" t="s">
        <v>11449</v>
      </c>
      <c r="F36" s="196"/>
      <c r="G36" s="277" t="s">
        <v>11501</v>
      </c>
      <c r="H36" s="231"/>
      <c r="I36" s="249">
        <v>3000000</v>
      </c>
      <c r="J36" s="231"/>
      <c r="K36" s="231" t="s">
        <v>5515</v>
      </c>
      <c r="L36" s="233" t="s">
        <v>11502</v>
      </c>
      <c r="M36" s="233" t="s">
        <v>1510</v>
      </c>
      <c r="N36" s="233" t="s">
        <v>11503</v>
      </c>
      <c r="O36" s="119"/>
      <c r="P36" s="76"/>
      <c r="Q36" s="233" t="s">
        <v>1510</v>
      </c>
      <c r="R36" s="233" t="s">
        <v>1510</v>
      </c>
      <c r="S36" s="76"/>
      <c r="T36" s="76"/>
      <c r="U36" s="76"/>
      <c r="V36" s="76"/>
      <c r="W36" s="76"/>
      <c r="X36" s="121"/>
      <c r="Y36" s="286"/>
      <c r="Z36" s="642">
        <f t="shared" si="0"/>
        <v>210000.00000000003</v>
      </c>
      <c r="AA36" s="249">
        <f t="shared" si="1"/>
        <v>3210000</v>
      </c>
    </row>
    <row r="37" spans="1:27" ht="15.5" x14ac:dyDescent="0.35">
      <c r="A37" s="76"/>
      <c r="B37" s="196"/>
      <c r="C37" s="212"/>
      <c r="D37" s="196"/>
      <c r="E37" s="268"/>
      <c r="F37" s="196"/>
      <c r="G37" s="278" t="s">
        <v>994</v>
      </c>
      <c r="H37" s="259"/>
      <c r="I37" s="260">
        <f>SUM(I33:I36)</f>
        <v>12000000</v>
      </c>
      <c r="J37" s="231"/>
      <c r="K37" s="231"/>
      <c r="L37" s="233"/>
      <c r="M37" s="233"/>
      <c r="N37" s="233"/>
      <c r="O37" s="119"/>
      <c r="P37" s="76"/>
      <c r="Q37" s="233"/>
      <c r="R37" s="233"/>
      <c r="S37" s="76"/>
      <c r="T37" s="76"/>
      <c r="U37" s="76"/>
      <c r="V37" s="76"/>
      <c r="W37" s="76"/>
      <c r="X37" s="121"/>
      <c r="Y37" s="286"/>
      <c r="Z37" s="642">
        <f t="shared" si="0"/>
        <v>840000.00000000012</v>
      </c>
      <c r="AA37" s="260">
        <f t="shared" si="1"/>
        <v>12840000</v>
      </c>
    </row>
    <row r="38" spans="1:27" ht="15.5" x14ac:dyDescent="0.35">
      <c r="A38" s="64"/>
      <c r="B38" s="64"/>
      <c r="C38" s="65"/>
      <c r="D38" s="64"/>
      <c r="E38" s="115"/>
      <c r="F38" s="64"/>
      <c r="G38" s="267" t="s">
        <v>1860</v>
      </c>
      <c r="H38" s="64"/>
      <c r="I38" s="67"/>
      <c r="J38" s="64"/>
      <c r="K38" s="64"/>
      <c r="L38" s="68"/>
      <c r="M38" s="68"/>
      <c r="N38" s="68"/>
      <c r="O38" s="68"/>
      <c r="P38" s="64"/>
      <c r="Q38" s="125"/>
      <c r="R38" s="68"/>
      <c r="S38" s="64"/>
      <c r="T38" s="64"/>
      <c r="U38" s="64"/>
      <c r="V38" s="64"/>
      <c r="W38" s="64"/>
      <c r="X38" s="115"/>
      <c r="Y38" s="239"/>
      <c r="Z38" s="642">
        <f t="shared" si="0"/>
        <v>0</v>
      </c>
      <c r="AA38" s="67">
        <f t="shared" si="1"/>
        <v>0</v>
      </c>
    </row>
    <row r="39" spans="1:27" ht="15.5" x14ac:dyDescent="0.35">
      <c r="A39" s="76"/>
      <c r="B39" s="196"/>
      <c r="C39" s="196"/>
      <c r="D39" s="196"/>
      <c r="E39" s="268"/>
      <c r="F39" s="196"/>
      <c r="G39" s="214" t="s">
        <v>8061</v>
      </c>
      <c r="H39" s="76"/>
      <c r="I39" s="290"/>
      <c r="J39" s="76"/>
      <c r="K39" s="76"/>
      <c r="L39" s="75"/>
      <c r="M39" s="119"/>
      <c r="N39" s="119"/>
      <c r="O39" s="119"/>
      <c r="P39" s="76"/>
      <c r="Q39" s="122"/>
      <c r="R39" s="119"/>
      <c r="S39" s="76"/>
      <c r="T39" s="76"/>
      <c r="U39" s="76"/>
      <c r="V39" s="76"/>
      <c r="W39" s="76"/>
      <c r="X39" s="121"/>
      <c r="Y39" s="286"/>
      <c r="Z39" s="642">
        <f t="shared" si="0"/>
        <v>0</v>
      </c>
      <c r="AA39" s="290">
        <f t="shared" si="1"/>
        <v>0</v>
      </c>
    </row>
    <row r="40" spans="1:27" ht="15.5" x14ac:dyDescent="0.35">
      <c r="A40" s="76"/>
      <c r="B40" s="196"/>
      <c r="C40" s="196"/>
      <c r="D40" s="196"/>
      <c r="E40" s="268"/>
      <c r="F40" s="196"/>
      <c r="G40" s="214"/>
      <c r="H40" s="76"/>
      <c r="I40" s="118"/>
      <c r="J40" s="76"/>
      <c r="K40" s="76"/>
      <c r="L40" s="75"/>
      <c r="M40" s="119"/>
      <c r="N40" s="117"/>
      <c r="O40" s="119"/>
      <c r="P40" s="76"/>
      <c r="Q40" s="122"/>
      <c r="R40" s="119"/>
      <c r="S40" s="76"/>
      <c r="T40" s="76"/>
      <c r="U40" s="76"/>
      <c r="V40" s="76"/>
      <c r="W40" s="76"/>
      <c r="X40" s="121"/>
      <c r="Y40" s="286"/>
      <c r="Z40" s="642">
        <f t="shared" si="0"/>
        <v>0</v>
      </c>
      <c r="AA40" s="118">
        <f t="shared" si="1"/>
        <v>0</v>
      </c>
    </row>
    <row r="41" spans="1:27" ht="15.5" x14ac:dyDescent="0.35">
      <c r="A41" s="64"/>
      <c r="B41" s="64"/>
      <c r="C41" s="65"/>
      <c r="D41" s="64"/>
      <c r="E41" s="115"/>
      <c r="F41" s="64"/>
      <c r="G41" s="280" t="s">
        <v>2961</v>
      </c>
      <c r="H41" s="64"/>
      <c r="I41" s="67"/>
      <c r="J41" s="64"/>
      <c r="K41" s="64"/>
      <c r="L41" s="68"/>
      <c r="M41" s="68"/>
      <c r="N41" s="68"/>
      <c r="O41" s="68"/>
      <c r="P41" s="64"/>
      <c r="Q41" s="64"/>
      <c r="R41" s="68"/>
      <c r="S41" s="64"/>
      <c r="T41" s="64"/>
      <c r="U41" s="64"/>
      <c r="V41" s="64"/>
      <c r="W41" s="64"/>
      <c r="X41" s="115"/>
      <c r="Y41" s="115"/>
      <c r="Z41" s="642">
        <f t="shared" si="0"/>
        <v>0</v>
      </c>
      <c r="AA41" s="67">
        <f t="shared" si="1"/>
        <v>0</v>
      </c>
    </row>
    <row r="42" spans="1:27" ht="15.5" x14ac:dyDescent="0.35">
      <c r="A42" s="76"/>
      <c r="B42" s="196" t="s">
        <v>11446</v>
      </c>
      <c r="C42" s="196" t="s">
        <v>11447</v>
      </c>
      <c r="D42" s="196" t="s">
        <v>11448</v>
      </c>
      <c r="E42" s="268" t="s">
        <v>11449</v>
      </c>
      <c r="F42" s="196"/>
      <c r="G42" s="213" t="s">
        <v>11504</v>
      </c>
      <c r="H42" s="76"/>
      <c r="I42" s="118">
        <v>150000</v>
      </c>
      <c r="J42" s="76"/>
      <c r="K42" s="76" t="s">
        <v>1671</v>
      </c>
      <c r="L42" s="119"/>
      <c r="M42" s="76" t="s">
        <v>11505</v>
      </c>
      <c r="N42" s="119" t="s">
        <v>11506</v>
      </c>
      <c r="O42" s="119" t="s">
        <v>11507</v>
      </c>
      <c r="P42" s="76"/>
      <c r="Q42" s="76" t="s">
        <v>1065</v>
      </c>
      <c r="R42" s="119" t="s">
        <v>5524</v>
      </c>
      <c r="S42" s="76"/>
      <c r="T42" s="76"/>
      <c r="U42" s="76"/>
      <c r="V42" s="76"/>
      <c r="W42" s="76"/>
      <c r="X42" s="121"/>
      <c r="Y42" s="121"/>
      <c r="Z42" s="642">
        <f t="shared" si="0"/>
        <v>10500.000000000002</v>
      </c>
      <c r="AA42" s="118">
        <f t="shared" si="1"/>
        <v>160500</v>
      </c>
    </row>
    <row r="43" spans="1:27" ht="15.5" x14ac:dyDescent="0.35">
      <c r="A43" s="76"/>
      <c r="B43" s="196" t="s">
        <v>11446</v>
      </c>
      <c r="C43" s="196" t="s">
        <v>11447</v>
      </c>
      <c r="D43" s="196" t="s">
        <v>11448</v>
      </c>
      <c r="E43" s="268" t="s">
        <v>11449</v>
      </c>
      <c r="F43" s="196"/>
      <c r="G43" s="213" t="s">
        <v>11508</v>
      </c>
      <c r="H43" s="76"/>
      <c r="I43" s="118">
        <v>150000</v>
      </c>
      <c r="J43" s="76"/>
      <c r="K43" s="76" t="s">
        <v>11509</v>
      </c>
      <c r="M43" s="119" t="s">
        <v>5822</v>
      </c>
      <c r="N43" s="119" t="s">
        <v>5371</v>
      </c>
      <c r="O43" s="119" t="s">
        <v>11507</v>
      </c>
      <c r="P43" s="76"/>
      <c r="Q43" s="76" t="s">
        <v>1065</v>
      </c>
      <c r="R43" s="119" t="s">
        <v>1066</v>
      </c>
      <c r="S43" s="76"/>
      <c r="T43" s="76"/>
      <c r="U43" s="76"/>
      <c r="V43" s="76"/>
      <c r="W43" s="76"/>
      <c r="X43" s="121"/>
      <c r="Y43" s="121"/>
      <c r="Z43" s="642">
        <f t="shared" si="0"/>
        <v>10500.000000000002</v>
      </c>
      <c r="AA43" s="118">
        <f t="shared" si="1"/>
        <v>160500</v>
      </c>
    </row>
    <row r="44" spans="1:27" ht="15.5" x14ac:dyDescent="0.35">
      <c r="A44" s="76"/>
      <c r="B44" s="196" t="s">
        <v>11446</v>
      </c>
      <c r="C44" s="196" t="s">
        <v>11447</v>
      </c>
      <c r="D44" s="196" t="s">
        <v>11448</v>
      </c>
      <c r="E44" s="268" t="s">
        <v>11449</v>
      </c>
      <c r="F44" s="196"/>
      <c r="G44" s="213" t="s">
        <v>11510</v>
      </c>
      <c r="H44" s="76"/>
      <c r="I44" s="118">
        <v>150000</v>
      </c>
      <c r="J44" s="76"/>
      <c r="K44" s="76" t="s">
        <v>5775</v>
      </c>
      <c r="L44" s="119"/>
      <c r="M44" s="76" t="s">
        <v>11511</v>
      </c>
      <c r="N44" s="119">
        <v>3350980</v>
      </c>
      <c r="O44" s="119" t="s">
        <v>11507</v>
      </c>
      <c r="P44" s="76"/>
      <c r="Q44" s="76" t="s">
        <v>1065</v>
      </c>
      <c r="R44" s="119" t="s">
        <v>1066</v>
      </c>
      <c r="S44" s="76"/>
      <c r="T44" s="76"/>
      <c r="U44" s="76"/>
      <c r="V44" s="76"/>
      <c r="W44" s="76"/>
      <c r="X44" s="121"/>
      <c r="Y44" s="121"/>
      <c r="Z44" s="642">
        <f t="shared" si="0"/>
        <v>10500.000000000002</v>
      </c>
      <c r="AA44" s="118">
        <f t="shared" si="1"/>
        <v>160500</v>
      </c>
    </row>
    <row r="45" spans="1:27" ht="15.5" x14ac:dyDescent="0.35">
      <c r="A45" s="76"/>
      <c r="B45" s="196" t="s">
        <v>11446</v>
      </c>
      <c r="C45" s="196" t="s">
        <v>11447</v>
      </c>
      <c r="D45" s="196" t="s">
        <v>11448</v>
      </c>
      <c r="E45" s="268" t="s">
        <v>11449</v>
      </c>
      <c r="F45" s="196"/>
      <c r="G45" s="213" t="s">
        <v>11512</v>
      </c>
      <c r="H45" s="76"/>
      <c r="I45" s="118">
        <v>150000</v>
      </c>
      <c r="J45" s="76"/>
      <c r="K45" s="76" t="s">
        <v>11513</v>
      </c>
      <c r="L45" s="119"/>
      <c r="M45" s="76" t="s">
        <v>11514</v>
      </c>
      <c r="N45" s="119" t="s">
        <v>11515</v>
      </c>
      <c r="O45" s="119" t="s">
        <v>11507</v>
      </c>
      <c r="P45" s="76"/>
      <c r="Q45" s="76" t="s">
        <v>1065</v>
      </c>
      <c r="R45" s="119" t="s">
        <v>5525</v>
      </c>
      <c r="S45" s="76"/>
      <c r="T45" s="76"/>
      <c r="U45" s="76"/>
      <c r="V45" s="76"/>
      <c r="W45" s="76"/>
      <c r="X45" s="121"/>
      <c r="Y45" s="121"/>
      <c r="Z45" s="642">
        <f t="shared" si="0"/>
        <v>10500.000000000002</v>
      </c>
      <c r="AA45" s="118">
        <f t="shared" si="1"/>
        <v>160500</v>
      </c>
    </row>
    <row r="46" spans="1:27" ht="15.5" x14ac:dyDescent="0.35">
      <c r="A46" s="76"/>
      <c r="B46" s="196" t="s">
        <v>11446</v>
      </c>
      <c r="C46" s="196" t="s">
        <v>11447</v>
      </c>
      <c r="D46" s="196" t="s">
        <v>11448</v>
      </c>
      <c r="E46" s="268" t="s">
        <v>11449</v>
      </c>
      <c r="F46" s="196"/>
      <c r="G46" s="213" t="s">
        <v>11516</v>
      </c>
      <c r="H46" s="76"/>
      <c r="I46" s="118">
        <v>150000</v>
      </c>
      <c r="J46" s="76"/>
      <c r="K46" s="76" t="s">
        <v>11509</v>
      </c>
      <c r="L46" s="119"/>
      <c r="M46" s="76" t="s">
        <v>1074</v>
      </c>
      <c r="N46" s="119">
        <v>1142530409</v>
      </c>
      <c r="O46" s="119" t="s">
        <v>11507</v>
      </c>
      <c r="P46" s="76"/>
      <c r="Q46" s="76" t="s">
        <v>1065</v>
      </c>
      <c r="R46" s="119" t="s">
        <v>1066</v>
      </c>
      <c r="S46" s="76"/>
      <c r="T46" s="76"/>
      <c r="U46" s="76"/>
      <c r="V46" s="76"/>
      <c r="W46" s="76"/>
      <c r="X46" s="121"/>
      <c r="Y46" s="121"/>
      <c r="Z46" s="642">
        <f t="shared" si="0"/>
        <v>10500.000000000002</v>
      </c>
      <c r="AA46" s="118">
        <f t="shared" si="1"/>
        <v>160500</v>
      </c>
    </row>
    <row r="47" spans="1:27" ht="15.5" x14ac:dyDescent="0.35">
      <c r="A47" s="76"/>
      <c r="B47" s="196" t="s">
        <v>11446</v>
      </c>
      <c r="C47" s="196" t="s">
        <v>11447</v>
      </c>
      <c r="D47" s="196" t="s">
        <v>11448</v>
      </c>
      <c r="E47" s="268" t="s">
        <v>11449</v>
      </c>
      <c r="F47" s="196"/>
      <c r="G47" s="213" t="s">
        <v>11517</v>
      </c>
      <c r="H47" s="76"/>
      <c r="I47" s="118">
        <v>150000</v>
      </c>
      <c r="J47" s="76"/>
      <c r="K47" s="76" t="s">
        <v>5214</v>
      </c>
      <c r="L47" s="119"/>
      <c r="M47" s="76" t="s">
        <v>11187</v>
      </c>
      <c r="N47" s="119">
        <v>8298104.2000000002</v>
      </c>
      <c r="O47" s="119" t="s">
        <v>11507</v>
      </c>
      <c r="P47" s="76"/>
      <c r="Q47" s="76" t="s">
        <v>1065</v>
      </c>
      <c r="R47" s="119" t="s">
        <v>1066</v>
      </c>
      <c r="S47" s="76"/>
      <c r="T47" s="76"/>
      <c r="U47" s="76"/>
      <c r="V47" s="76"/>
      <c r="W47" s="76"/>
      <c r="X47" s="121"/>
      <c r="Y47" s="121"/>
      <c r="Z47" s="642">
        <f t="shared" si="0"/>
        <v>10500.000000000002</v>
      </c>
      <c r="AA47" s="118">
        <f t="shared" si="1"/>
        <v>160500</v>
      </c>
    </row>
    <row r="48" spans="1:27" ht="15.5" x14ac:dyDescent="0.35">
      <c r="A48" s="76"/>
      <c r="B48" s="196" t="s">
        <v>11446</v>
      </c>
      <c r="C48" s="196" t="s">
        <v>11447</v>
      </c>
      <c r="D48" s="196" t="s">
        <v>11448</v>
      </c>
      <c r="E48" s="268" t="s">
        <v>11449</v>
      </c>
      <c r="F48" s="196"/>
      <c r="G48" s="213" t="s">
        <v>11517</v>
      </c>
      <c r="H48" s="76"/>
      <c r="I48" s="118">
        <v>150000</v>
      </c>
      <c r="J48" s="76"/>
      <c r="K48" s="76" t="s">
        <v>5214</v>
      </c>
      <c r="L48" s="119"/>
      <c r="M48" s="76" t="s">
        <v>11187</v>
      </c>
      <c r="N48" s="119" t="s">
        <v>11518</v>
      </c>
      <c r="O48" s="119" t="s">
        <v>11507</v>
      </c>
      <c r="P48" s="76"/>
      <c r="Q48" s="76" t="s">
        <v>1065</v>
      </c>
      <c r="R48" s="119" t="s">
        <v>1066</v>
      </c>
      <c r="S48" s="76"/>
      <c r="T48" s="76"/>
      <c r="U48" s="76"/>
      <c r="V48" s="76"/>
      <c r="W48" s="76"/>
      <c r="X48" s="121"/>
      <c r="Y48" s="121"/>
      <c r="Z48" s="642">
        <f t="shared" si="0"/>
        <v>10500.000000000002</v>
      </c>
      <c r="AA48" s="118">
        <f t="shared" si="1"/>
        <v>160500</v>
      </c>
    </row>
    <row r="49" spans="1:27" ht="15.5" x14ac:dyDescent="0.35">
      <c r="A49" s="76"/>
      <c r="B49" s="196" t="s">
        <v>11446</v>
      </c>
      <c r="C49" s="196" t="s">
        <v>11447</v>
      </c>
      <c r="D49" s="196" t="s">
        <v>11448</v>
      </c>
      <c r="E49" s="268" t="s">
        <v>11449</v>
      </c>
      <c r="F49" s="196"/>
      <c r="G49" s="213" t="s">
        <v>11519</v>
      </c>
      <c r="H49" s="76"/>
      <c r="I49" s="118">
        <v>150000</v>
      </c>
      <c r="J49" s="76"/>
      <c r="K49" s="76" t="s">
        <v>5537</v>
      </c>
      <c r="L49" s="119"/>
      <c r="M49" s="76" t="s">
        <v>11514</v>
      </c>
      <c r="N49" s="119">
        <v>731615</v>
      </c>
      <c r="O49" s="119" t="s">
        <v>11507</v>
      </c>
      <c r="P49" s="76"/>
      <c r="Q49" s="76" t="s">
        <v>1065</v>
      </c>
      <c r="R49" s="119" t="s">
        <v>1066</v>
      </c>
      <c r="S49" s="76"/>
      <c r="T49" s="76"/>
      <c r="U49" s="76"/>
      <c r="V49" s="76"/>
      <c r="W49" s="76"/>
      <c r="X49" s="121"/>
      <c r="Y49" s="121"/>
      <c r="Z49" s="642">
        <f t="shared" si="0"/>
        <v>10500.000000000002</v>
      </c>
      <c r="AA49" s="118">
        <f t="shared" si="1"/>
        <v>160500</v>
      </c>
    </row>
    <row r="50" spans="1:27" ht="15.5" x14ac:dyDescent="0.35">
      <c r="A50" s="76"/>
      <c r="B50" s="196" t="s">
        <v>11446</v>
      </c>
      <c r="C50" s="196" t="s">
        <v>11447</v>
      </c>
      <c r="D50" s="196" t="s">
        <v>11448</v>
      </c>
      <c r="E50" s="268" t="s">
        <v>11449</v>
      </c>
      <c r="F50" s="196"/>
      <c r="G50" s="213" t="s">
        <v>11520</v>
      </c>
      <c r="H50" s="76"/>
      <c r="I50" s="118">
        <v>150000</v>
      </c>
      <c r="J50" s="76"/>
      <c r="K50" s="76" t="s">
        <v>5775</v>
      </c>
      <c r="L50" s="119"/>
      <c r="M50" s="76" t="s">
        <v>11521</v>
      </c>
      <c r="N50" s="119">
        <v>3351105</v>
      </c>
      <c r="O50" s="119" t="s">
        <v>11507</v>
      </c>
      <c r="P50" s="76"/>
      <c r="Q50" s="76" t="s">
        <v>1065</v>
      </c>
      <c r="R50" s="119" t="s">
        <v>1066</v>
      </c>
      <c r="S50" s="76"/>
      <c r="T50" s="76"/>
      <c r="U50" s="76"/>
      <c r="V50" s="76"/>
      <c r="W50" s="76"/>
      <c r="X50" s="121"/>
      <c r="Y50" s="121"/>
      <c r="Z50" s="642">
        <f t="shared" si="0"/>
        <v>10500.000000000002</v>
      </c>
      <c r="AA50" s="118">
        <f t="shared" si="1"/>
        <v>160500</v>
      </c>
    </row>
    <row r="51" spans="1:27" ht="15.5" x14ac:dyDescent="0.35">
      <c r="A51" s="76"/>
      <c r="B51" s="196" t="s">
        <v>11446</v>
      </c>
      <c r="C51" s="196" t="s">
        <v>11447</v>
      </c>
      <c r="D51" s="196" t="s">
        <v>11448</v>
      </c>
      <c r="E51" s="268" t="s">
        <v>11449</v>
      </c>
      <c r="F51" s="196"/>
      <c r="G51" s="213" t="s">
        <v>11522</v>
      </c>
      <c r="H51" s="76"/>
      <c r="I51" s="118">
        <v>150000</v>
      </c>
      <c r="J51" s="76"/>
      <c r="K51" s="76" t="s">
        <v>5537</v>
      </c>
      <c r="L51" s="119"/>
      <c r="M51" s="76" t="s">
        <v>11514</v>
      </c>
      <c r="N51" s="119" t="s">
        <v>11523</v>
      </c>
      <c r="O51" s="119" t="s">
        <v>11507</v>
      </c>
      <c r="P51" s="76"/>
      <c r="Q51" s="76" t="s">
        <v>1065</v>
      </c>
      <c r="R51" s="119" t="s">
        <v>1066</v>
      </c>
      <c r="S51" s="76"/>
      <c r="T51" s="76"/>
      <c r="U51" s="76"/>
      <c r="V51" s="76"/>
      <c r="W51" s="76"/>
      <c r="X51" s="121"/>
      <c r="Y51" s="121"/>
      <c r="Z51" s="642">
        <f t="shared" si="0"/>
        <v>10500.000000000002</v>
      </c>
      <c r="AA51" s="118">
        <f t="shared" si="1"/>
        <v>160500</v>
      </c>
    </row>
    <row r="52" spans="1:27" ht="15.5" x14ac:dyDescent="0.35">
      <c r="A52" s="76"/>
      <c r="B52" s="196" t="s">
        <v>11446</v>
      </c>
      <c r="C52" s="196" t="s">
        <v>11447</v>
      </c>
      <c r="D52" s="196" t="s">
        <v>11448</v>
      </c>
      <c r="E52" s="268" t="s">
        <v>11449</v>
      </c>
      <c r="F52" s="196"/>
      <c r="G52" s="213" t="s">
        <v>11524</v>
      </c>
      <c r="H52" s="76"/>
      <c r="I52" s="118">
        <v>150000</v>
      </c>
      <c r="J52" s="76"/>
      <c r="K52" s="76" t="s">
        <v>5775</v>
      </c>
      <c r="L52" s="119"/>
      <c r="M52" s="76" t="s">
        <v>11521</v>
      </c>
      <c r="N52" s="119">
        <v>3278430</v>
      </c>
      <c r="O52" s="119" t="s">
        <v>11507</v>
      </c>
      <c r="P52" s="76"/>
      <c r="Q52" s="76" t="s">
        <v>1065</v>
      </c>
      <c r="R52" s="119" t="s">
        <v>1066</v>
      </c>
      <c r="S52" s="76"/>
      <c r="T52" s="76"/>
      <c r="U52" s="76"/>
      <c r="V52" s="76"/>
      <c r="W52" s="76"/>
      <c r="X52" s="121"/>
      <c r="Y52" s="121"/>
      <c r="Z52" s="642">
        <f t="shared" si="0"/>
        <v>10500.000000000002</v>
      </c>
      <c r="AA52" s="118">
        <f t="shared" si="1"/>
        <v>160500</v>
      </c>
    </row>
    <row r="53" spans="1:27" ht="15.5" x14ac:dyDescent="0.35">
      <c r="A53" s="76"/>
      <c r="B53" s="196" t="s">
        <v>11446</v>
      </c>
      <c r="C53" s="196" t="s">
        <v>11447</v>
      </c>
      <c r="D53" s="196" t="s">
        <v>11448</v>
      </c>
      <c r="E53" s="268" t="s">
        <v>11449</v>
      </c>
      <c r="F53" s="196"/>
      <c r="G53" s="213" t="s">
        <v>11525</v>
      </c>
      <c r="H53" s="76"/>
      <c r="I53" s="118">
        <v>150000</v>
      </c>
      <c r="J53" s="76"/>
      <c r="K53" s="76" t="s">
        <v>5537</v>
      </c>
      <c r="L53" s="119"/>
      <c r="M53" s="76" t="s">
        <v>11514</v>
      </c>
      <c r="N53" s="119">
        <v>731620</v>
      </c>
      <c r="O53" s="119" t="s">
        <v>11507</v>
      </c>
      <c r="P53" s="76"/>
      <c r="Q53" s="76" t="s">
        <v>1065</v>
      </c>
      <c r="R53" s="119" t="s">
        <v>1066</v>
      </c>
      <c r="S53" s="76"/>
      <c r="T53" s="76"/>
      <c r="U53" s="76"/>
      <c r="V53" s="76"/>
      <c r="W53" s="76"/>
      <c r="X53" s="121"/>
      <c r="Y53" s="121"/>
      <c r="Z53" s="642">
        <f t="shared" si="0"/>
        <v>10500.000000000002</v>
      </c>
      <c r="AA53" s="118">
        <f t="shared" si="1"/>
        <v>160500</v>
      </c>
    </row>
    <row r="54" spans="1:27" ht="15.5" x14ac:dyDescent="0.35">
      <c r="A54" s="76"/>
      <c r="B54" s="196" t="s">
        <v>11446</v>
      </c>
      <c r="C54" s="196" t="s">
        <v>11447</v>
      </c>
      <c r="D54" s="196" t="s">
        <v>11448</v>
      </c>
      <c r="E54" s="268" t="s">
        <v>11449</v>
      </c>
      <c r="F54" s="196"/>
      <c r="G54" s="213" t="s">
        <v>11526</v>
      </c>
      <c r="H54" s="76"/>
      <c r="I54" s="118">
        <v>150000</v>
      </c>
      <c r="J54" s="76"/>
      <c r="K54" s="76" t="s">
        <v>5775</v>
      </c>
      <c r="L54" s="119"/>
      <c r="M54" s="76" t="s">
        <v>11521</v>
      </c>
      <c r="N54" s="119">
        <v>3351024</v>
      </c>
      <c r="O54" s="119" t="s">
        <v>11507</v>
      </c>
      <c r="P54" s="76"/>
      <c r="Q54" s="76" t="s">
        <v>1065</v>
      </c>
      <c r="R54" s="119" t="s">
        <v>1066</v>
      </c>
      <c r="S54" s="76"/>
      <c r="T54" s="76"/>
      <c r="U54" s="76"/>
      <c r="V54" s="76"/>
      <c r="W54" s="76"/>
      <c r="X54" s="121"/>
      <c r="Y54" s="121"/>
      <c r="Z54" s="642">
        <f t="shared" si="0"/>
        <v>10500.000000000002</v>
      </c>
      <c r="AA54" s="118">
        <f t="shared" si="1"/>
        <v>160500</v>
      </c>
    </row>
    <row r="55" spans="1:27" ht="15.5" x14ac:dyDescent="0.35">
      <c r="A55" s="76"/>
      <c r="B55" s="196" t="s">
        <v>11446</v>
      </c>
      <c r="C55" s="196" t="s">
        <v>11447</v>
      </c>
      <c r="D55" s="196" t="s">
        <v>11448</v>
      </c>
      <c r="E55" s="268" t="s">
        <v>11449</v>
      </c>
      <c r="F55" s="196"/>
      <c r="G55" s="213" t="s">
        <v>11527</v>
      </c>
      <c r="H55" s="76"/>
      <c r="I55" s="118">
        <v>150000</v>
      </c>
      <c r="J55" s="76"/>
      <c r="K55" s="76" t="s">
        <v>1123</v>
      </c>
      <c r="L55" s="119"/>
      <c r="M55" s="76" t="s">
        <v>11528</v>
      </c>
      <c r="N55" s="119">
        <v>9901198</v>
      </c>
      <c r="O55" s="119" t="s">
        <v>11507</v>
      </c>
      <c r="P55" s="76"/>
      <c r="Q55" s="76" t="s">
        <v>1065</v>
      </c>
      <c r="R55" s="119" t="s">
        <v>1066</v>
      </c>
      <c r="S55" s="76"/>
      <c r="T55" s="76"/>
      <c r="U55" s="76"/>
      <c r="V55" s="76"/>
      <c r="W55" s="76"/>
      <c r="X55" s="121"/>
      <c r="Y55" s="121"/>
      <c r="Z55" s="642">
        <f t="shared" si="0"/>
        <v>10500.000000000002</v>
      </c>
      <c r="AA55" s="118">
        <f t="shared" si="1"/>
        <v>160500</v>
      </c>
    </row>
    <row r="56" spans="1:27" ht="15.5" x14ac:dyDescent="0.35">
      <c r="A56" s="76"/>
      <c r="B56" s="196" t="s">
        <v>11446</v>
      </c>
      <c r="C56" s="196" t="s">
        <v>11447</v>
      </c>
      <c r="D56" s="196" t="s">
        <v>11448</v>
      </c>
      <c r="E56" s="268" t="s">
        <v>11449</v>
      </c>
      <c r="F56" s="196"/>
      <c r="G56" s="213" t="s">
        <v>11529</v>
      </c>
      <c r="H56" s="76"/>
      <c r="I56" s="118">
        <v>150000</v>
      </c>
      <c r="J56" s="76"/>
      <c r="K56" s="76" t="s">
        <v>5775</v>
      </c>
      <c r="L56" s="119"/>
      <c r="M56" s="76" t="s">
        <v>11521</v>
      </c>
      <c r="N56" s="119">
        <v>3351045</v>
      </c>
      <c r="O56" s="119" t="s">
        <v>11507</v>
      </c>
      <c r="P56" s="76"/>
      <c r="Q56" s="76" t="s">
        <v>1065</v>
      </c>
      <c r="R56" s="119" t="s">
        <v>1066</v>
      </c>
      <c r="S56" s="76"/>
      <c r="T56" s="76"/>
      <c r="U56" s="76"/>
      <c r="V56" s="76"/>
      <c r="W56" s="76"/>
      <c r="X56" s="121"/>
      <c r="Y56" s="121"/>
      <c r="Z56" s="642">
        <f t="shared" si="0"/>
        <v>10500.000000000002</v>
      </c>
      <c r="AA56" s="118">
        <f t="shared" si="1"/>
        <v>160500</v>
      </c>
    </row>
    <row r="57" spans="1:27" ht="15.5" x14ac:dyDescent="0.35">
      <c r="A57" s="76"/>
      <c r="B57" s="196" t="s">
        <v>11446</v>
      </c>
      <c r="C57" s="196" t="s">
        <v>11447</v>
      </c>
      <c r="D57" s="196" t="s">
        <v>11448</v>
      </c>
      <c r="E57" s="268" t="s">
        <v>11449</v>
      </c>
      <c r="F57" s="196"/>
      <c r="G57" s="213" t="s">
        <v>11530</v>
      </c>
      <c r="H57" s="76"/>
      <c r="I57" s="118">
        <v>150000</v>
      </c>
      <c r="J57" s="76"/>
      <c r="K57" s="76" t="s">
        <v>5537</v>
      </c>
      <c r="L57" s="119"/>
      <c r="M57" s="76" t="s">
        <v>11514</v>
      </c>
      <c r="N57" s="119">
        <v>602709</v>
      </c>
      <c r="O57" s="119" t="s">
        <v>11507</v>
      </c>
      <c r="P57" s="76"/>
      <c r="Q57" s="76" t="s">
        <v>1065</v>
      </c>
      <c r="R57" s="119" t="s">
        <v>1066</v>
      </c>
      <c r="S57" s="76"/>
      <c r="T57" s="76"/>
      <c r="U57" s="76"/>
      <c r="V57" s="76"/>
      <c r="W57" s="76"/>
      <c r="X57" s="121"/>
      <c r="Y57" s="121"/>
      <c r="Z57" s="642">
        <f t="shared" si="0"/>
        <v>10500.000000000002</v>
      </c>
      <c r="AA57" s="118">
        <f t="shared" si="1"/>
        <v>160500</v>
      </c>
    </row>
    <row r="58" spans="1:27" ht="15.5" x14ac:dyDescent="0.35">
      <c r="A58" s="76"/>
      <c r="B58" s="196" t="s">
        <v>11446</v>
      </c>
      <c r="C58" s="196" t="s">
        <v>11447</v>
      </c>
      <c r="D58" s="196" t="s">
        <v>11448</v>
      </c>
      <c r="E58" s="268" t="s">
        <v>11449</v>
      </c>
      <c r="F58" s="196"/>
      <c r="G58" s="213" t="s">
        <v>11531</v>
      </c>
      <c r="H58" s="76"/>
      <c r="I58" s="118">
        <v>150000</v>
      </c>
      <c r="J58" s="76"/>
      <c r="K58" s="76" t="s">
        <v>5775</v>
      </c>
      <c r="L58" s="119"/>
      <c r="M58" s="76" t="s">
        <v>11521</v>
      </c>
      <c r="N58" s="119">
        <v>3351027</v>
      </c>
      <c r="O58" s="119" t="s">
        <v>11507</v>
      </c>
      <c r="P58" s="76"/>
      <c r="Q58" s="76" t="s">
        <v>1065</v>
      </c>
      <c r="R58" s="119" t="s">
        <v>1066</v>
      </c>
      <c r="S58" s="76"/>
      <c r="T58" s="76"/>
      <c r="U58" s="76"/>
      <c r="V58" s="76"/>
      <c r="W58" s="76"/>
      <c r="X58" s="121"/>
      <c r="Y58" s="121"/>
      <c r="Z58" s="642">
        <f t="shared" si="0"/>
        <v>10500.000000000002</v>
      </c>
      <c r="AA58" s="118">
        <f t="shared" si="1"/>
        <v>160500</v>
      </c>
    </row>
    <row r="59" spans="1:27" ht="15.5" x14ac:dyDescent="0.35">
      <c r="A59" s="76"/>
      <c r="B59" s="196" t="s">
        <v>11446</v>
      </c>
      <c r="C59" s="196" t="s">
        <v>11447</v>
      </c>
      <c r="D59" s="196" t="s">
        <v>11448</v>
      </c>
      <c r="E59" s="268" t="s">
        <v>11449</v>
      </c>
      <c r="F59" s="196"/>
      <c r="G59" s="213" t="s">
        <v>11532</v>
      </c>
      <c r="H59" s="76"/>
      <c r="I59" s="118">
        <v>150000</v>
      </c>
      <c r="J59" s="76"/>
      <c r="K59" s="76" t="s">
        <v>5537</v>
      </c>
      <c r="L59" s="119"/>
      <c r="M59" s="76" t="s">
        <v>11514</v>
      </c>
      <c r="N59" s="119">
        <v>731619</v>
      </c>
      <c r="O59" s="119" t="s">
        <v>11507</v>
      </c>
      <c r="P59" s="76"/>
      <c r="Q59" s="76" t="s">
        <v>1065</v>
      </c>
      <c r="R59" s="119" t="s">
        <v>1066</v>
      </c>
      <c r="S59" s="76"/>
      <c r="T59" s="76"/>
      <c r="U59" s="76"/>
      <c r="V59" s="76"/>
      <c r="W59" s="76"/>
      <c r="X59" s="121"/>
      <c r="Y59" s="121"/>
      <c r="Z59" s="642">
        <f t="shared" si="0"/>
        <v>10500.000000000002</v>
      </c>
      <c r="AA59" s="118">
        <f t="shared" si="1"/>
        <v>160500</v>
      </c>
    </row>
    <row r="60" spans="1:27" ht="15.5" x14ac:dyDescent="0.35">
      <c r="A60" s="76"/>
      <c r="B60" s="196" t="s">
        <v>11446</v>
      </c>
      <c r="C60" s="196" t="s">
        <v>11447</v>
      </c>
      <c r="D60" s="196" t="s">
        <v>11448</v>
      </c>
      <c r="E60" s="268" t="s">
        <v>11449</v>
      </c>
      <c r="F60" s="196"/>
      <c r="G60" s="213" t="s">
        <v>11533</v>
      </c>
      <c r="H60" s="76"/>
      <c r="I60" s="118">
        <v>150000</v>
      </c>
      <c r="J60" s="76"/>
      <c r="K60" s="76" t="s">
        <v>5775</v>
      </c>
      <c r="L60" s="119"/>
      <c r="M60" s="76" t="s">
        <v>11521</v>
      </c>
      <c r="N60" s="119">
        <v>3351102</v>
      </c>
      <c r="O60" s="119" t="s">
        <v>11507</v>
      </c>
      <c r="P60" s="76"/>
      <c r="Q60" s="76" t="s">
        <v>1065</v>
      </c>
      <c r="R60" s="119" t="s">
        <v>1066</v>
      </c>
      <c r="S60" s="76"/>
      <c r="T60" s="76"/>
      <c r="U60" s="76"/>
      <c r="V60" s="76"/>
      <c r="W60" s="76"/>
      <c r="X60" s="121"/>
      <c r="Y60" s="121"/>
      <c r="Z60" s="642">
        <f t="shared" si="0"/>
        <v>10500.000000000002</v>
      </c>
      <c r="AA60" s="118">
        <f t="shared" si="1"/>
        <v>160500</v>
      </c>
    </row>
    <row r="61" spans="1:27" ht="15.5" x14ac:dyDescent="0.35">
      <c r="A61" s="76"/>
      <c r="B61" s="196" t="s">
        <v>11446</v>
      </c>
      <c r="C61" s="196" t="s">
        <v>11447</v>
      </c>
      <c r="D61" s="196" t="s">
        <v>11448</v>
      </c>
      <c r="E61" s="268" t="s">
        <v>11449</v>
      </c>
      <c r="F61" s="196"/>
      <c r="G61" s="213" t="s">
        <v>11534</v>
      </c>
      <c r="H61" s="76"/>
      <c r="I61" s="118">
        <v>150000</v>
      </c>
      <c r="J61" s="76"/>
      <c r="K61" s="76" t="s">
        <v>11509</v>
      </c>
      <c r="L61" s="119"/>
      <c r="M61" s="76" t="s">
        <v>5822</v>
      </c>
      <c r="N61" s="119" t="s">
        <v>5371</v>
      </c>
      <c r="O61" s="119" t="s">
        <v>11507</v>
      </c>
      <c r="P61" s="76"/>
      <c r="Q61" s="76" t="s">
        <v>1065</v>
      </c>
      <c r="R61" s="119" t="s">
        <v>1066</v>
      </c>
      <c r="S61" s="76"/>
      <c r="T61" s="76"/>
      <c r="U61" s="76"/>
      <c r="V61" s="76"/>
      <c r="W61" s="76"/>
      <c r="X61" s="121"/>
      <c r="Y61" s="121"/>
      <c r="Z61" s="642">
        <f t="shared" si="0"/>
        <v>10500.000000000002</v>
      </c>
      <c r="AA61" s="118">
        <f t="shared" si="1"/>
        <v>160500</v>
      </c>
    </row>
    <row r="62" spans="1:27" ht="15.5" x14ac:dyDescent="0.35">
      <c r="A62" s="76"/>
      <c r="B62" s="196" t="s">
        <v>11446</v>
      </c>
      <c r="C62" s="196" t="s">
        <v>11447</v>
      </c>
      <c r="D62" s="196" t="s">
        <v>11448</v>
      </c>
      <c r="E62" s="268" t="s">
        <v>11449</v>
      </c>
      <c r="F62" s="196"/>
      <c r="G62" s="213" t="s">
        <v>11535</v>
      </c>
      <c r="H62" s="76"/>
      <c r="I62" s="118">
        <v>150000</v>
      </c>
      <c r="J62" s="76"/>
      <c r="K62" s="76" t="s">
        <v>5214</v>
      </c>
      <c r="L62" s="119"/>
      <c r="M62" s="76" t="s">
        <v>11187</v>
      </c>
      <c r="N62" s="119" t="s">
        <v>11536</v>
      </c>
      <c r="O62" s="119" t="s">
        <v>11507</v>
      </c>
      <c r="P62" s="76"/>
      <c r="Q62" s="76" t="s">
        <v>1065</v>
      </c>
      <c r="R62" s="119" t="s">
        <v>1066</v>
      </c>
      <c r="S62" s="76"/>
      <c r="T62" s="76"/>
      <c r="U62" s="76"/>
      <c r="V62" s="76"/>
      <c r="W62" s="76"/>
      <c r="X62" s="121"/>
      <c r="Y62" s="121"/>
      <c r="Z62" s="642">
        <f t="shared" si="0"/>
        <v>10500.000000000002</v>
      </c>
      <c r="AA62" s="118">
        <f t="shared" si="1"/>
        <v>160500</v>
      </c>
    </row>
    <row r="63" spans="1:27" ht="15.5" x14ac:dyDescent="0.35">
      <c r="A63" s="76"/>
      <c r="B63" s="196" t="s">
        <v>11446</v>
      </c>
      <c r="C63" s="196" t="s">
        <v>11447</v>
      </c>
      <c r="D63" s="196" t="s">
        <v>11448</v>
      </c>
      <c r="E63" s="268" t="s">
        <v>11449</v>
      </c>
      <c r="F63" s="196"/>
      <c r="G63" s="213" t="s">
        <v>11535</v>
      </c>
      <c r="H63" s="76"/>
      <c r="I63" s="118">
        <v>150000</v>
      </c>
      <c r="J63" s="76"/>
      <c r="K63" s="76" t="s">
        <v>5214</v>
      </c>
      <c r="L63" s="119"/>
      <c r="M63" s="76" t="s">
        <v>11187</v>
      </c>
      <c r="N63" s="291">
        <v>2339865</v>
      </c>
      <c r="O63" s="119" t="s">
        <v>11507</v>
      </c>
      <c r="P63" s="76"/>
      <c r="Q63" s="76" t="s">
        <v>1065</v>
      </c>
      <c r="R63" s="119" t="s">
        <v>1066</v>
      </c>
      <c r="S63" s="76"/>
      <c r="T63" s="76"/>
      <c r="U63" s="76"/>
      <c r="V63" s="76"/>
      <c r="W63" s="76"/>
      <c r="X63" s="121"/>
      <c r="Y63" s="121"/>
      <c r="Z63" s="642">
        <f t="shared" si="0"/>
        <v>10500.000000000002</v>
      </c>
      <c r="AA63" s="118">
        <f t="shared" si="1"/>
        <v>160500</v>
      </c>
    </row>
    <row r="64" spans="1:27" ht="15.5" x14ac:dyDescent="0.35">
      <c r="A64" s="76"/>
      <c r="B64" s="196" t="s">
        <v>11446</v>
      </c>
      <c r="C64" s="196" t="s">
        <v>11447</v>
      </c>
      <c r="D64" s="196" t="s">
        <v>11448</v>
      </c>
      <c r="E64" s="268" t="s">
        <v>11449</v>
      </c>
      <c r="F64" s="196"/>
      <c r="G64" s="213" t="s">
        <v>11537</v>
      </c>
      <c r="H64" s="76"/>
      <c r="I64" s="118">
        <v>150000</v>
      </c>
      <c r="J64" s="76"/>
      <c r="K64" s="76" t="s">
        <v>11509</v>
      </c>
      <c r="L64" s="119"/>
      <c r="M64" s="76" t="s">
        <v>5822</v>
      </c>
      <c r="N64" s="119" t="s">
        <v>5371</v>
      </c>
      <c r="O64" s="119" t="s">
        <v>11507</v>
      </c>
      <c r="P64" s="76"/>
      <c r="Q64" s="76" t="s">
        <v>1065</v>
      </c>
      <c r="R64" s="119" t="s">
        <v>1066</v>
      </c>
      <c r="S64" s="76"/>
      <c r="T64" s="76"/>
      <c r="U64" s="76"/>
      <c r="V64" s="76"/>
      <c r="W64" s="76"/>
      <c r="X64" s="121"/>
      <c r="Y64" s="121"/>
      <c r="Z64" s="642">
        <f t="shared" si="0"/>
        <v>10500.000000000002</v>
      </c>
      <c r="AA64" s="118">
        <f t="shared" si="1"/>
        <v>160500</v>
      </c>
    </row>
    <row r="65" spans="1:27" ht="15.5" x14ac:dyDescent="0.35">
      <c r="A65" s="76"/>
      <c r="B65" s="196" t="s">
        <v>11446</v>
      </c>
      <c r="C65" s="196" t="s">
        <v>11447</v>
      </c>
      <c r="D65" s="196" t="s">
        <v>11448</v>
      </c>
      <c r="E65" s="268" t="s">
        <v>11449</v>
      </c>
      <c r="F65" s="196"/>
      <c r="G65" s="213" t="s">
        <v>11538</v>
      </c>
      <c r="H65" s="76"/>
      <c r="I65" s="118">
        <v>150000</v>
      </c>
      <c r="J65" s="76"/>
      <c r="K65" s="76" t="s">
        <v>5214</v>
      </c>
      <c r="L65" s="119"/>
      <c r="M65" s="76" t="s">
        <v>11187</v>
      </c>
      <c r="N65" s="119">
        <v>8298104.5</v>
      </c>
      <c r="O65" s="119" t="s">
        <v>11507</v>
      </c>
      <c r="P65" s="76"/>
      <c r="Q65" s="76" t="s">
        <v>1065</v>
      </c>
      <c r="R65" s="119" t="s">
        <v>1066</v>
      </c>
      <c r="S65" s="76"/>
      <c r="T65" s="76"/>
      <c r="U65" s="76"/>
      <c r="V65" s="76"/>
      <c r="W65" s="76"/>
      <c r="X65" s="121"/>
      <c r="Y65" s="121"/>
      <c r="Z65" s="642">
        <f t="shared" si="0"/>
        <v>10500.000000000002</v>
      </c>
      <c r="AA65" s="118">
        <f t="shared" si="1"/>
        <v>160500</v>
      </c>
    </row>
    <row r="66" spans="1:27" ht="15.5" x14ac:dyDescent="0.35">
      <c r="A66" s="76"/>
      <c r="B66" s="196" t="s">
        <v>11446</v>
      </c>
      <c r="C66" s="196" t="s">
        <v>11447</v>
      </c>
      <c r="D66" s="196" t="s">
        <v>11448</v>
      </c>
      <c r="E66" s="268" t="s">
        <v>11449</v>
      </c>
      <c r="F66" s="196"/>
      <c r="G66" s="213" t="s">
        <v>11538</v>
      </c>
      <c r="H66" s="76"/>
      <c r="I66" s="118">
        <v>150000</v>
      </c>
      <c r="J66" s="76"/>
      <c r="K66" s="76" t="s">
        <v>5214</v>
      </c>
      <c r="L66" s="119"/>
      <c r="M66" s="76" t="s">
        <v>11187</v>
      </c>
      <c r="N66" s="291">
        <v>2339866</v>
      </c>
      <c r="O66" s="119" t="s">
        <v>11507</v>
      </c>
      <c r="P66" s="76"/>
      <c r="Q66" s="76" t="s">
        <v>1065</v>
      </c>
      <c r="R66" s="119" t="s">
        <v>1066</v>
      </c>
      <c r="S66" s="76"/>
      <c r="T66" s="76"/>
      <c r="U66" s="76"/>
      <c r="V66" s="76"/>
      <c r="W66" s="76"/>
      <c r="X66" s="121"/>
      <c r="Y66" s="121"/>
      <c r="Z66" s="642">
        <f t="shared" si="0"/>
        <v>10500.000000000002</v>
      </c>
      <c r="AA66" s="118">
        <f t="shared" si="1"/>
        <v>160500</v>
      </c>
    </row>
    <row r="67" spans="1:27" ht="15.5" x14ac:dyDescent="0.35">
      <c r="A67" s="76"/>
      <c r="B67" s="196" t="s">
        <v>11446</v>
      </c>
      <c r="C67" s="196" t="s">
        <v>11447</v>
      </c>
      <c r="D67" s="196" t="s">
        <v>11448</v>
      </c>
      <c r="E67" s="268" t="s">
        <v>11449</v>
      </c>
      <c r="F67" s="196"/>
      <c r="G67" s="213" t="s">
        <v>11539</v>
      </c>
      <c r="H67" s="76"/>
      <c r="I67" s="118">
        <v>150000</v>
      </c>
      <c r="J67" s="76"/>
      <c r="K67" s="76" t="s">
        <v>5537</v>
      </c>
      <c r="L67" s="119"/>
      <c r="M67" s="76" t="s">
        <v>11514</v>
      </c>
      <c r="N67" s="119">
        <v>731624</v>
      </c>
      <c r="O67" s="119" t="s">
        <v>11507</v>
      </c>
      <c r="P67" s="76"/>
      <c r="Q67" s="76" t="s">
        <v>1065</v>
      </c>
      <c r="R67" s="119" t="s">
        <v>5524</v>
      </c>
      <c r="S67" s="76"/>
      <c r="T67" s="76"/>
      <c r="U67" s="76"/>
      <c r="V67" s="76"/>
      <c r="W67" s="76"/>
      <c r="X67" s="121"/>
      <c r="Y67" s="121"/>
      <c r="Z67" s="642">
        <f t="shared" si="0"/>
        <v>10500.000000000002</v>
      </c>
      <c r="AA67" s="118">
        <f t="shared" si="1"/>
        <v>160500</v>
      </c>
    </row>
    <row r="68" spans="1:27" ht="15.5" x14ac:dyDescent="0.35">
      <c r="A68" s="76"/>
      <c r="B68" s="196" t="s">
        <v>11446</v>
      </c>
      <c r="C68" s="196" t="s">
        <v>11447</v>
      </c>
      <c r="D68" s="196" t="s">
        <v>11448</v>
      </c>
      <c r="E68" s="268" t="s">
        <v>11449</v>
      </c>
      <c r="F68" s="196"/>
      <c r="G68" s="213" t="s">
        <v>11540</v>
      </c>
      <c r="H68" s="76"/>
      <c r="I68" s="118">
        <v>150000</v>
      </c>
      <c r="J68" s="76"/>
      <c r="K68" s="76" t="s">
        <v>5775</v>
      </c>
      <c r="L68" s="119"/>
      <c r="M68" s="76" t="s">
        <v>11521</v>
      </c>
      <c r="N68" s="119">
        <v>3351029</v>
      </c>
      <c r="O68" s="119" t="s">
        <v>11507</v>
      </c>
      <c r="P68" s="76"/>
      <c r="Q68" s="76" t="s">
        <v>1065</v>
      </c>
      <c r="R68" s="119" t="s">
        <v>5524</v>
      </c>
      <c r="S68" s="76"/>
      <c r="T68" s="76"/>
      <c r="U68" s="76"/>
      <c r="V68" s="76"/>
      <c r="W68" s="76"/>
      <c r="X68" s="121"/>
      <c r="Y68" s="121"/>
      <c r="Z68" s="642">
        <f t="shared" si="0"/>
        <v>10500.000000000002</v>
      </c>
      <c r="AA68" s="118">
        <f t="shared" si="1"/>
        <v>160500</v>
      </c>
    </row>
    <row r="69" spans="1:27" ht="15.5" x14ac:dyDescent="0.35">
      <c r="A69" s="76"/>
      <c r="B69" s="196" t="s">
        <v>11446</v>
      </c>
      <c r="C69" s="196" t="s">
        <v>11447</v>
      </c>
      <c r="D69" s="196" t="s">
        <v>11448</v>
      </c>
      <c r="E69" s="268" t="s">
        <v>11449</v>
      </c>
      <c r="F69" s="196"/>
      <c r="G69" s="213" t="s">
        <v>11541</v>
      </c>
      <c r="H69" s="76"/>
      <c r="I69" s="118">
        <v>150000</v>
      </c>
      <c r="J69" s="76"/>
      <c r="K69" s="76" t="s">
        <v>5537</v>
      </c>
      <c r="L69" s="119"/>
      <c r="M69" s="76" t="s">
        <v>11514</v>
      </c>
      <c r="N69" s="119">
        <v>731631</v>
      </c>
      <c r="O69" s="119" t="s">
        <v>11507</v>
      </c>
      <c r="P69" s="76"/>
      <c r="Q69" s="76" t="s">
        <v>1065</v>
      </c>
      <c r="R69" s="119" t="s">
        <v>1066</v>
      </c>
      <c r="S69" s="76"/>
      <c r="T69" s="76"/>
      <c r="U69" s="76"/>
      <c r="V69" s="76"/>
      <c r="W69" s="76"/>
      <c r="X69" s="121"/>
      <c r="Y69" s="121"/>
      <c r="Z69" s="642">
        <f t="shared" si="0"/>
        <v>10500.000000000002</v>
      </c>
      <c r="AA69" s="118">
        <f t="shared" si="1"/>
        <v>160500</v>
      </c>
    </row>
    <row r="70" spans="1:27" ht="15.5" x14ac:dyDescent="0.35">
      <c r="A70" s="76"/>
      <c r="B70" s="196" t="s">
        <v>11446</v>
      </c>
      <c r="C70" s="196" t="s">
        <v>11447</v>
      </c>
      <c r="D70" s="196" t="s">
        <v>11448</v>
      </c>
      <c r="E70" s="268" t="s">
        <v>11449</v>
      </c>
      <c r="F70" s="196"/>
      <c r="G70" s="213" t="s">
        <v>11542</v>
      </c>
      <c r="H70" s="76"/>
      <c r="I70" s="118">
        <v>150000</v>
      </c>
      <c r="J70" s="76"/>
      <c r="K70" s="76" t="s">
        <v>5775</v>
      </c>
      <c r="L70" s="119"/>
      <c r="M70" s="76" t="s">
        <v>11521</v>
      </c>
      <c r="N70" s="119">
        <v>3351104</v>
      </c>
      <c r="O70" s="119" t="s">
        <v>11507</v>
      </c>
      <c r="P70" s="76"/>
      <c r="Q70" s="76" t="s">
        <v>1065</v>
      </c>
      <c r="R70" s="119" t="s">
        <v>1066</v>
      </c>
      <c r="S70" s="76"/>
      <c r="T70" s="76"/>
      <c r="U70" s="76"/>
      <c r="V70" s="76"/>
      <c r="W70" s="76"/>
      <c r="X70" s="121"/>
      <c r="Y70" s="121"/>
      <c r="Z70" s="642">
        <f t="shared" ref="Z70:Z133" si="2">I70*Z$4</f>
        <v>10500.000000000002</v>
      </c>
      <c r="AA70" s="118">
        <f t="shared" ref="AA70:AA133" si="3">I70+Z70</f>
        <v>160500</v>
      </c>
    </row>
    <row r="71" spans="1:27" ht="15.5" x14ac:dyDescent="0.35">
      <c r="A71" s="76"/>
      <c r="B71" s="196" t="s">
        <v>11446</v>
      </c>
      <c r="C71" s="196" t="s">
        <v>11447</v>
      </c>
      <c r="D71" s="196" t="s">
        <v>11448</v>
      </c>
      <c r="E71" s="268" t="s">
        <v>11449</v>
      </c>
      <c r="F71" s="196"/>
      <c r="G71" s="213" t="s">
        <v>11543</v>
      </c>
      <c r="H71" s="76"/>
      <c r="I71" s="118">
        <v>150000</v>
      </c>
      <c r="J71" s="76"/>
      <c r="K71" s="76" t="s">
        <v>5537</v>
      </c>
      <c r="L71" s="119"/>
      <c r="M71" s="76" t="s">
        <v>11514</v>
      </c>
      <c r="N71" s="119">
        <v>731616</v>
      </c>
      <c r="O71" s="119" t="s">
        <v>11507</v>
      </c>
      <c r="P71" s="76"/>
      <c r="Q71" s="76" t="s">
        <v>1065</v>
      </c>
      <c r="R71" s="119" t="s">
        <v>1066</v>
      </c>
      <c r="S71" s="76"/>
      <c r="T71" s="76"/>
      <c r="U71" s="76"/>
      <c r="V71" s="76"/>
      <c r="W71" s="76"/>
      <c r="X71" s="121"/>
      <c r="Y71" s="121"/>
      <c r="Z71" s="642">
        <f t="shared" si="2"/>
        <v>10500.000000000002</v>
      </c>
      <c r="AA71" s="118">
        <f t="shared" si="3"/>
        <v>160500</v>
      </c>
    </row>
    <row r="72" spans="1:27" ht="15.5" x14ac:dyDescent="0.35">
      <c r="A72" s="76"/>
      <c r="B72" s="196" t="s">
        <v>11446</v>
      </c>
      <c r="C72" s="196" t="s">
        <v>11447</v>
      </c>
      <c r="D72" s="196" t="s">
        <v>11448</v>
      </c>
      <c r="E72" s="268" t="s">
        <v>11449</v>
      </c>
      <c r="F72" s="196"/>
      <c r="G72" s="213" t="s">
        <v>11544</v>
      </c>
      <c r="H72" s="76"/>
      <c r="I72" s="118">
        <v>150000</v>
      </c>
      <c r="J72" s="76"/>
      <c r="K72" s="76" t="s">
        <v>5775</v>
      </c>
      <c r="L72" s="119"/>
      <c r="M72" s="76" t="s">
        <v>11521</v>
      </c>
      <c r="N72" s="119">
        <v>3351097</v>
      </c>
      <c r="O72" s="119" t="s">
        <v>11507</v>
      </c>
      <c r="P72" s="76"/>
      <c r="Q72" s="76" t="s">
        <v>1065</v>
      </c>
      <c r="R72" s="119" t="s">
        <v>1066</v>
      </c>
      <c r="S72" s="76"/>
      <c r="T72" s="76"/>
      <c r="U72" s="76"/>
      <c r="V72" s="76"/>
      <c r="W72" s="76"/>
      <c r="X72" s="121"/>
      <c r="Y72" s="121"/>
      <c r="Z72" s="642">
        <f t="shared" si="2"/>
        <v>10500.000000000002</v>
      </c>
      <c r="AA72" s="118">
        <f t="shared" si="3"/>
        <v>160500</v>
      </c>
    </row>
    <row r="73" spans="1:27" ht="15.5" x14ac:dyDescent="0.35">
      <c r="A73" s="76"/>
      <c r="B73" s="196" t="s">
        <v>11446</v>
      </c>
      <c r="C73" s="196" t="s">
        <v>11447</v>
      </c>
      <c r="D73" s="196" t="s">
        <v>11448</v>
      </c>
      <c r="E73" s="268" t="s">
        <v>11449</v>
      </c>
      <c r="F73" s="196"/>
      <c r="G73" s="213" t="s">
        <v>11545</v>
      </c>
      <c r="H73" s="76"/>
      <c r="I73" s="118">
        <v>150000</v>
      </c>
      <c r="J73" s="76"/>
      <c r="K73" s="76" t="s">
        <v>5537</v>
      </c>
      <c r="L73" s="119"/>
      <c r="M73" s="76" t="s">
        <v>11514</v>
      </c>
      <c r="N73" s="119" t="s">
        <v>11546</v>
      </c>
      <c r="O73" s="119" t="s">
        <v>11507</v>
      </c>
      <c r="P73" s="76"/>
      <c r="Q73" s="76" t="s">
        <v>1065</v>
      </c>
      <c r="R73" s="119" t="s">
        <v>1066</v>
      </c>
      <c r="S73" s="76"/>
      <c r="T73" s="76"/>
      <c r="U73" s="76"/>
      <c r="V73" s="76"/>
      <c r="W73" s="76"/>
      <c r="X73" s="121"/>
      <c r="Y73" s="121"/>
      <c r="Z73" s="642">
        <f t="shared" si="2"/>
        <v>10500.000000000002</v>
      </c>
      <c r="AA73" s="118">
        <f t="shared" si="3"/>
        <v>160500</v>
      </c>
    </row>
    <row r="74" spans="1:27" ht="15.5" x14ac:dyDescent="0.35">
      <c r="A74" s="76"/>
      <c r="B74" s="196" t="s">
        <v>11446</v>
      </c>
      <c r="C74" s="196" t="s">
        <v>11447</v>
      </c>
      <c r="D74" s="196" t="s">
        <v>11448</v>
      </c>
      <c r="E74" s="268" t="s">
        <v>11449</v>
      </c>
      <c r="F74" s="196"/>
      <c r="G74" s="213" t="s">
        <v>11547</v>
      </c>
      <c r="H74" s="76"/>
      <c r="I74" s="118">
        <v>150000</v>
      </c>
      <c r="J74" s="76"/>
      <c r="K74" s="76" t="s">
        <v>5775</v>
      </c>
      <c r="L74" s="119"/>
      <c r="M74" s="76" t="s">
        <v>11521</v>
      </c>
      <c r="N74" s="119">
        <v>33510296</v>
      </c>
      <c r="O74" s="119" t="s">
        <v>11507</v>
      </c>
      <c r="P74" s="76"/>
      <c r="Q74" s="76" t="s">
        <v>1065</v>
      </c>
      <c r="R74" s="119" t="s">
        <v>1066</v>
      </c>
      <c r="S74" s="76"/>
      <c r="T74" s="76"/>
      <c r="U74" s="76"/>
      <c r="V74" s="76"/>
      <c r="W74" s="76"/>
      <c r="X74" s="121"/>
      <c r="Y74" s="121"/>
      <c r="Z74" s="642">
        <f t="shared" si="2"/>
        <v>10500.000000000002</v>
      </c>
      <c r="AA74" s="118">
        <f t="shared" si="3"/>
        <v>160500</v>
      </c>
    </row>
    <row r="75" spans="1:27" ht="15.5" x14ac:dyDescent="0.35">
      <c r="A75" s="76"/>
      <c r="B75" s="196" t="s">
        <v>11446</v>
      </c>
      <c r="C75" s="196" t="s">
        <v>11447</v>
      </c>
      <c r="D75" s="196" t="s">
        <v>11448</v>
      </c>
      <c r="E75" s="268" t="s">
        <v>11449</v>
      </c>
      <c r="F75" s="196"/>
      <c r="G75" s="213" t="s">
        <v>11548</v>
      </c>
      <c r="H75" s="76"/>
      <c r="I75" s="118">
        <v>150000</v>
      </c>
      <c r="J75" s="76"/>
      <c r="K75" s="76" t="s">
        <v>5537</v>
      </c>
      <c r="L75" s="119"/>
      <c r="M75" s="76" t="s">
        <v>11514</v>
      </c>
      <c r="N75" s="119">
        <v>731628</v>
      </c>
      <c r="O75" s="119" t="s">
        <v>11507</v>
      </c>
      <c r="P75" s="76"/>
      <c r="Q75" s="76" t="s">
        <v>1065</v>
      </c>
      <c r="R75" s="119" t="s">
        <v>1066</v>
      </c>
      <c r="S75" s="76"/>
      <c r="T75" s="76"/>
      <c r="U75" s="76"/>
      <c r="V75" s="76"/>
      <c r="W75" s="76"/>
      <c r="X75" s="121"/>
      <c r="Y75" s="121"/>
      <c r="Z75" s="642">
        <f t="shared" si="2"/>
        <v>10500.000000000002</v>
      </c>
      <c r="AA75" s="118">
        <f t="shared" si="3"/>
        <v>160500</v>
      </c>
    </row>
    <row r="76" spans="1:27" ht="15.5" x14ac:dyDescent="0.35">
      <c r="A76" s="76"/>
      <c r="B76" s="196" t="s">
        <v>11446</v>
      </c>
      <c r="C76" s="196" t="s">
        <v>11447</v>
      </c>
      <c r="D76" s="196" t="s">
        <v>11448</v>
      </c>
      <c r="E76" s="268" t="s">
        <v>11449</v>
      </c>
      <c r="F76" s="196"/>
      <c r="G76" s="213" t="s">
        <v>11549</v>
      </c>
      <c r="H76" s="76"/>
      <c r="I76" s="118">
        <v>150000</v>
      </c>
      <c r="J76" s="76"/>
      <c r="K76" s="76" t="s">
        <v>5775</v>
      </c>
      <c r="L76" s="119"/>
      <c r="M76" s="76" t="s">
        <v>11521</v>
      </c>
      <c r="N76" s="119">
        <v>3351023</v>
      </c>
      <c r="O76" s="119" t="s">
        <v>11507</v>
      </c>
      <c r="P76" s="76"/>
      <c r="Q76" s="76" t="s">
        <v>1065</v>
      </c>
      <c r="R76" s="119" t="s">
        <v>1066</v>
      </c>
      <c r="S76" s="76"/>
      <c r="T76" s="76"/>
      <c r="U76" s="76"/>
      <c r="V76" s="76"/>
      <c r="W76" s="76"/>
      <c r="X76" s="121"/>
      <c r="Y76" s="121"/>
      <c r="Z76" s="642">
        <f t="shared" si="2"/>
        <v>10500.000000000002</v>
      </c>
      <c r="AA76" s="118">
        <f t="shared" si="3"/>
        <v>160500</v>
      </c>
    </row>
    <row r="77" spans="1:27" ht="15.5" x14ac:dyDescent="0.35">
      <c r="A77" s="76"/>
      <c r="B77" s="196" t="s">
        <v>11446</v>
      </c>
      <c r="C77" s="196" t="s">
        <v>11447</v>
      </c>
      <c r="D77" s="196" t="s">
        <v>11448</v>
      </c>
      <c r="E77" s="268" t="s">
        <v>11449</v>
      </c>
      <c r="F77" s="196"/>
      <c r="G77" s="213" t="s">
        <v>11550</v>
      </c>
      <c r="H77" s="76"/>
      <c r="I77" s="118">
        <v>150000</v>
      </c>
      <c r="J77" s="76"/>
      <c r="K77" s="76" t="s">
        <v>1123</v>
      </c>
      <c r="L77" s="119"/>
      <c r="M77" s="76" t="s">
        <v>11528</v>
      </c>
      <c r="N77" s="119">
        <v>9801511</v>
      </c>
      <c r="O77" s="119" t="s">
        <v>11507</v>
      </c>
      <c r="P77" s="76"/>
      <c r="Q77" s="76" t="s">
        <v>1065</v>
      </c>
      <c r="R77" s="119" t="s">
        <v>1066</v>
      </c>
      <c r="S77" s="76"/>
      <c r="T77" s="76"/>
      <c r="U77" s="76"/>
      <c r="V77" s="76"/>
      <c r="W77" s="76"/>
      <c r="X77" s="121"/>
      <c r="Y77" s="121"/>
      <c r="Z77" s="642">
        <f t="shared" si="2"/>
        <v>10500.000000000002</v>
      </c>
      <c r="AA77" s="118">
        <f t="shared" si="3"/>
        <v>160500</v>
      </c>
    </row>
    <row r="78" spans="1:27" ht="15.5" x14ac:dyDescent="0.35">
      <c r="A78" s="76"/>
      <c r="B78" s="196" t="s">
        <v>11446</v>
      </c>
      <c r="C78" s="196" t="s">
        <v>11447</v>
      </c>
      <c r="D78" s="196" t="s">
        <v>11448</v>
      </c>
      <c r="E78" s="268" t="s">
        <v>11449</v>
      </c>
      <c r="F78" s="196"/>
      <c r="G78" s="213" t="s">
        <v>11551</v>
      </c>
      <c r="H78" s="76"/>
      <c r="I78" s="118">
        <v>150000</v>
      </c>
      <c r="J78" s="76"/>
      <c r="K78" s="76" t="s">
        <v>5775</v>
      </c>
      <c r="L78" s="119"/>
      <c r="M78" s="76" t="s">
        <v>11521</v>
      </c>
      <c r="N78" s="119">
        <v>3351052</v>
      </c>
      <c r="O78" s="119" t="s">
        <v>11507</v>
      </c>
      <c r="P78" s="76"/>
      <c r="Q78" s="76" t="s">
        <v>1065</v>
      </c>
      <c r="R78" s="119" t="s">
        <v>1066</v>
      </c>
      <c r="S78" s="76"/>
      <c r="T78" s="76"/>
      <c r="U78" s="76"/>
      <c r="V78" s="76"/>
      <c r="W78" s="76"/>
      <c r="X78" s="121"/>
      <c r="Y78" s="121"/>
      <c r="Z78" s="642">
        <f t="shared" si="2"/>
        <v>10500.000000000002</v>
      </c>
      <c r="AA78" s="118">
        <f t="shared" si="3"/>
        <v>160500</v>
      </c>
    </row>
    <row r="79" spans="1:27" ht="15.5" x14ac:dyDescent="0.35">
      <c r="A79" s="76"/>
      <c r="B79" s="196" t="s">
        <v>11446</v>
      </c>
      <c r="C79" s="196" t="s">
        <v>11447</v>
      </c>
      <c r="D79" s="196" t="s">
        <v>11448</v>
      </c>
      <c r="E79" s="268" t="s">
        <v>11449</v>
      </c>
      <c r="F79" s="196"/>
      <c r="G79" s="213" t="s">
        <v>11552</v>
      </c>
      <c r="H79" s="76"/>
      <c r="I79" s="118">
        <v>150000</v>
      </c>
      <c r="J79" s="76"/>
      <c r="K79" s="76" t="s">
        <v>3716</v>
      </c>
      <c r="L79" s="119"/>
      <c r="M79" s="76" t="s">
        <v>5787</v>
      </c>
      <c r="N79" s="119" t="s">
        <v>11553</v>
      </c>
      <c r="O79" s="119" t="s">
        <v>11507</v>
      </c>
      <c r="P79" s="76"/>
      <c r="Q79" s="76" t="s">
        <v>1065</v>
      </c>
      <c r="R79" s="119" t="s">
        <v>1066</v>
      </c>
      <c r="S79" s="76"/>
      <c r="T79" s="76"/>
      <c r="U79" s="76"/>
      <c r="V79" s="76"/>
      <c r="W79" s="76"/>
      <c r="X79" s="121"/>
      <c r="Y79" s="121"/>
      <c r="Z79" s="642">
        <f t="shared" si="2"/>
        <v>10500.000000000002</v>
      </c>
      <c r="AA79" s="118">
        <f t="shared" si="3"/>
        <v>160500</v>
      </c>
    </row>
    <row r="80" spans="1:27" ht="15.5" x14ac:dyDescent="0.35">
      <c r="A80" s="76"/>
      <c r="B80" s="196" t="s">
        <v>11446</v>
      </c>
      <c r="C80" s="196" t="s">
        <v>11447</v>
      </c>
      <c r="D80" s="196" t="s">
        <v>11448</v>
      </c>
      <c r="E80" s="268" t="s">
        <v>11449</v>
      </c>
      <c r="F80" s="196"/>
      <c r="G80" s="213" t="s">
        <v>11554</v>
      </c>
      <c r="H80" s="76"/>
      <c r="I80" s="118">
        <v>150000</v>
      </c>
      <c r="J80" s="76"/>
      <c r="K80" s="76" t="s">
        <v>5775</v>
      </c>
      <c r="L80" s="119"/>
      <c r="M80" s="76" t="s">
        <v>11521</v>
      </c>
      <c r="N80" s="119">
        <v>3351024</v>
      </c>
      <c r="O80" s="119" t="s">
        <v>11507</v>
      </c>
      <c r="P80" s="76"/>
      <c r="Q80" s="76" t="s">
        <v>1065</v>
      </c>
      <c r="R80" s="119" t="s">
        <v>1066</v>
      </c>
      <c r="S80" s="76"/>
      <c r="T80" s="76"/>
      <c r="U80" s="76"/>
      <c r="V80" s="76"/>
      <c r="W80" s="76"/>
      <c r="X80" s="121"/>
      <c r="Y80" s="121"/>
      <c r="Z80" s="642">
        <f t="shared" si="2"/>
        <v>10500.000000000002</v>
      </c>
      <c r="AA80" s="118">
        <f t="shared" si="3"/>
        <v>160500</v>
      </c>
    </row>
    <row r="81" spans="1:27" ht="15.5" x14ac:dyDescent="0.35">
      <c r="A81" s="76"/>
      <c r="B81" s="196" t="s">
        <v>11446</v>
      </c>
      <c r="C81" s="196" t="s">
        <v>11447</v>
      </c>
      <c r="D81" s="196" t="s">
        <v>11448</v>
      </c>
      <c r="E81" s="268" t="s">
        <v>11449</v>
      </c>
      <c r="F81" s="196"/>
      <c r="G81" s="213" t="s">
        <v>11504</v>
      </c>
      <c r="H81" s="76"/>
      <c r="I81" s="118">
        <v>150000</v>
      </c>
      <c r="J81" s="76"/>
      <c r="K81" s="76" t="s">
        <v>1671</v>
      </c>
      <c r="L81" s="119"/>
      <c r="M81" s="76" t="s">
        <v>11505</v>
      </c>
      <c r="N81" s="119" t="s">
        <v>11555</v>
      </c>
      <c r="O81" s="119" t="s">
        <v>11507</v>
      </c>
      <c r="P81" s="76"/>
      <c r="Q81" s="76" t="s">
        <v>1065</v>
      </c>
      <c r="R81" s="119" t="s">
        <v>5524</v>
      </c>
      <c r="S81" s="76"/>
      <c r="T81" s="76"/>
      <c r="U81" s="76"/>
      <c r="V81" s="76"/>
      <c r="W81" s="76"/>
      <c r="X81" s="121"/>
      <c r="Y81" s="121"/>
      <c r="Z81" s="642">
        <f t="shared" si="2"/>
        <v>10500.000000000002</v>
      </c>
      <c r="AA81" s="118">
        <f t="shared" si="3"/>
        <v>160500</v>
      </c>
    </row>
    <row r="82" spans="1:27" ht="15.5" x14ac:dyDescent="0.35">
      <c r="A82" s="76"/>
      <c r="B82" s="196" t="s">
        <v>11446</v>
      </c>
      <c r="C82" s="196" t="s">
        <v>11447</v>
      </c>
      <c r="D82" s="196" t="s">
        <v>11448</v>
      </c>
      <c r="E82" s="268" t="s">
        <v>11449</v>
      </c>
      <c r="F82" s="196"/>
      <c r="G82" s="213" t="s">
        <v>11508</v>
      </c>
      <c r="H82" s="76"/>
      <c r="I82" s="118">
        <v>150000</v>
      </c>
      <c r="J82" s="76"/>
      <c r="K82" s="76" t="s">
        <v>11509</v>
      </c>
      <c r="M82" s="119" t="s">
        <v>5822</v>
      </c>
      <c r="N82" s="119" t="s">
        <v>5371</v>
      </c>
      <c r="O82" s="119" t="s">
        <v>11507</v>
      </c>
      <c r="P82" s="76"/>
      <c r="Q82" s="76" t="s">
        <v>1065</v>
      </c>
      <c r="R82" s="119" t="s">
        <v>1066</v>
      </c>
      <c r="S82" s="76"/>
      <c r="T82" s="76"/>
      <c r="U82" s="76"/>
      <c r="V82" s="76"/>
      <c r="W82" s="76"/>
      <c r="X82" s="121"/>
      <c r="Y82" s="121"/>
      <c r="Z82" s="642">
        <f t="shared" si="2"/>
        <v>10500.000000000002</v>
      </c>
      <c r="AA82" s="118">
        <f t="shared" si="3"/>
        <v>160500</v>
      </c>
    </row>
    <row r="83" spans="1:27" ht="15.5" x14ac:dyDescent="0.35">
      <c r="A83" s="76"/>
      <c r="B83" s="196" t="s">
        <v>11446</v>
      </c>
      <c r="C83" s="196" t="s">
        <v>11447</v>
      </c>
      <c r="D83" s="196" t="s">
        <v>11448</v>
      </c>
      <c r="E83" s="268" t="s">
        <v>11449</v>
      </c>
      <c r="F83" s="196"/>
      <c r="G83" s="213" t="s">
        <v>11510</v>
      </c>
      <c r="H83" s="76"/>
      <c r="I83" s="118">
        <v>150000</v>
      </c>
      <c r="J83" s="76"/>
      <c r="K83" s="76" t="s">
        <v>5775</v>
      </c>
      <c r="L83" s="119"/>
      <c r="M83" s="76" t="s">
        <v>11511</v>
      </c>
      <c r="N83" s="119">
        <v>3350986</v>
      </c>
      <c r="O83" s="119" t="s">
        <v>11507</v>
      </c>
      <c r="P83" s="76"/>
      <c r="Q83" s="76" t="s">
        <v>1065</v>
      </c>
      <c r="R83" s="119" t="s">
        <v>1066</v>
      </c>
      <c r="S83" s="76"/>
      <c r="T83" s="76"/>
      <c r="U83" s="76"/>
      <c r="V83" s="76"/>
      <c r="W83" s="76"/>
      <c r="X83" s="121"/>
      <c r="Y83" s="121"/>
      <c r="Z83" s="642">
        <f t="shared" si="2"/>
        <v>10500.000000000002</v>
      </c>
      <c r="AA83" s="118">
        <f t="shared" si="3"/>
        <v>160500</v>
      </c>
    </row>
    <row r="84" spans="1:27" ht="15.5" x14ac:dyDescent="0.35">
      <c r="A84" s="76"/>
      <c r="B84" s="196" t="s">
        <v>11446</v>
      </c>
      <c r="C84" s="196" t="s">
        <v>11447</v>
      </c>
      <c r="D84" s="196" t="s">
        <v>11448</v>
      </c>
      <c r="E84" s="268" t="s">
        <v>11449</v>
      </c>
      <c r="F84" s="196"/>
      <c r="G84" s="213" t="s">
        <v>11556</v>
      </c>
      <c r="H84" s="76"/>
      <c r="I84" s="118">
        <v>150000</v>
      </c>
      <c r="J84" s="76"/>
      <c r="K84" s="76" t="s">
        <v>5537</v>
      </c>
      <c r="L84" s="119"/>
      <c r="M84" s="76" t="s">
        <v>11557</v>
      </c>
      <c r="N84" s="119">
        <v>746187</v>
      </c>
      <c r="O84" s="119" t="s">
        <v>11507</v>
      </c>
      <c r="P84" s="76"/>
      <c r="Q84" s="76" t="s">
        <v>1065</v>
      </c>
      <c r="R84" s="119" t="s">
        <v>1066</v>
      </c>
      <c r="S84" s="76"/>
      <c r="T84" s="76"/>
      <c r="U84" s="76"/>
      <c r="V84" s="76"/>
      <c r="W84" s="76"/>
      <c r="X84" s="121"/>
      <c r="Y84" s="121"/>
      <c r="Z84" s="642">
        <f t="shared" si="2"/>
        <v>10500.000000000002</v>
      </c>
      <c r="AA84" s="118">
        <f t="shared" si="3"/>
        <v>160500</v>
      </c>
    </row>
    <row r="85" spans="1:27" ht="15.5" x14ac:dyDescent="0.35">
      <c r="A85" s="76"/>
      <c r="B85" s="196" t="s">
        <v>11446</v>
      </c>
      <c r="C85" s="196" t="s">
        <v>11447</v>
      </c>
      <c r="D85" s="196" t="s">
        <v>11448</v>
      </c>
      <c r="E85" s="268" t="s">
        <v>11449</v>
      </c>
      <c r="F85" s="196"/>
      <c r="G85" s="213" t="s">
        <v>11558</v>
      </c>
      <c r="H85" s="76"/>
      <c r="I85" s="118">
        <v>150000</v>
      </c>
      <c r="J85" s="76"/>
      <c r="K85" s="76" t="s">
        <v>5537</v>
      </c>
      <c r="L85" s="119"/>
      <c r="M85" s="76" t="s">
        <v>11559</v>
      </c>
      <c r="N85" s="119">
        <v>6651</v>
      </c>
      <c r="O85" s="119" t="s">
        <v>11507</v>
      </c>
      <c r="P85" s="76"/>
      <c r="Q85" s="76" t="s">
        <v>1065</v>
      </c>
      <c r="R85" s="119" t="s">
        <v>1066</v>
      </c>
      <c r="S85" s="76"/>
      <c r="T85" s="76"/>
      <c r="U85" s="76"/>
      <c r="V85" s="76"/>
      <c r="W85" s="76"/>
      <c r="X85" s="121"/>
      <c r="Y85" s="121"/>
      <c r="Z85" s="642">
        <f t="shared" si="2"/>
        <v>10500.000000000002</v>
      </c>
      <c r="AA85" s="118">
        <f t="shared" si="3"/>
        <v>160500</v>
      </c>
    </row>
    <row r="86" spans="1:27" ht="15.5" x14ac:dyDescent="0.35">
      <c r="A86" s="76"/>
      <c r="B86" s="196" t="s">
        <v>11446</v>
      </c>
      <c r="C86" s="196" t="s">
        <v>11447</v>
      </c>
      <c r="D86" s="196" t="s">
        <v>11448</v>
      </c>
      <c r="E86" s="268" t="s">
        <v>11449</v>
      </c>
      <c r="F86" s="196"/>
      <c r="G86" s="213" t="s">
        <v>11560</v>
      </c>
      <c r="H86" s="76"/>
      <c r="I86" s="118">
        <v>150000</v>
      </c>
      <c r="J86" s="76"/>
      <c r="K86" s="76" t="s">
        <v>5775</v>
      </c>
      <c r="L86" s="119"/>
      <c r="M86" s="76" t="s">
        <v>11561</v>
      </c>
      <c r="N86" s="119">
        <v>3351241</v>
      </c>
      <c r="O86" s="119" t="s">
        <v>11507</v>
      </c>
      <c r="P86" s="76"/>
      <c r="Q86" s="76" t="s">
        <v>1065</v>
      </c>
      <c r="R86" s="119" t="s">
        <v>1066</v>
      </c>
      <c r="S86" s="76"/>
      <c r="T86" s="76"/>
      <c r="U86" s="76"/>
      <c r="V86" s="76"/>
      <c r="W86" s="76"/>
      <c r="X86" s="121"/>
      <c r="Y86" s="121"/>
      <c r="Z86" s="642">
        <f t="shared" si="2"/>
        <v>10500.000000000002</v>
      </c>
      <c r="AA86" s="118">
        <f t="shared" si="3"/>
        <v>160500</v>
      </c>
    </row>
    <row r="87" spans="1:27" ht="15.5" x14ac:dyDescent="0.35">
      <c r="A87" s="76"/>
      <c r="B87" s="196" t="s">
        <v>11446</v>
      </c>
      <c r="C87" s="196" t="s">
        <v>11447</v>
      </c>
      <c r="D87" s="196" t="s">
        <v>11448</v>
      </c>
      <c r="E87" s="268" t="s">
        <v>11449</v>
      </c>
      <c r="F87" s="196"/>
      <c r="G87" s="213" t="s">
        <v>11560</v>
      </c>
      <c r="H87" s="76"/>
      <c r="I87" s="118">
        <v>150000</v>
      </c>
      <c r="J87" s="76"/>
      <c r="K87" s="76" t="s">
        <v>5775</v>
      </c>
      <c r="L87" s="119"/>
      <c r="M87" s="76" t="s">
        <v>11561</v>
      </c>
      <c r="N87" s="119">
        <v>3351244</v>
      </c>
      <c r="O87" s="119" t="s">
        <v>11507</v>
      </c>
      <c r="P87" s="76"/>
      <c r="Q87" s="76" t="s">
        <v>1065</v>
      </c>
      <c r="R87" s="119" t="s">
        <v>1066</v>
      </c>
      <c r="S87" s="76"/>
      <c r="T87" s="76"/>
      <c r="U87" s="76"/>
      <c r="V87" s="76"/>
      <c r="W87" s="76"/>
      <c r="X87" s="121"/>
      <c r="Y87" s="121"/>
      <c r="Z87" s="642">
        <f t="shared" si="2"/>
        <v>10500.000000000002</v>
      </c>
      <c r="AA87" s="118">
        <f t="shared" si="3"/>
        <v>160500</v>
      </c>
    </row>
    <row r="88" spans="1:27" ht="15.5" x14ac:dyDescent="0.35">
      <c r="A88" s="76"/>
      <c r="B88" s="196" t="s">
        <v>11446</v>
      </c>
      <c r="C88" s="196" t="s">
        <v>11447</v>
      </c>
      <c r="D88" s="196" t="s">
        <v>11448</v>
      </c>
      <c r="E88" s="268" t="s">
        <v>11449</v>
      </c>
      <c r="F88" s="196"/>
      <c r="G88" s="213" t="s">
        <v>11562</v>
      </c>
      <c r="H88" s="76"/>
      <c r="I88" s="118">
        <v>150000</v>
      </c>
      <c r="J88" s="76"/>
      <c r="K88" s="76" t="s">
        <v>5537</v>
      </c>
      <c r="L88" s="119"/>
      <c r="M88" s="76" t="s">
        <v>11557</v>
      </c>
      <c r="N88" s="119">
        <v>746188</v>
      </c>
      <c r="O88" s="119" t="s">
        <v>11507</v>
      </c>
      <c r="P88" s="76"/>
      <c r="Q88" s="76" t="s">
        <v>1065</v>
      </c>
      <c r="R88" s="119" t="s">
        <v>1066</v>
      </c>
      <c r="S88" s="76"/>
      <c r="T88" s="76"/>
      <c r="U88" s="76"/>
      <c r="V88" s="76"/>
      <c r="W88" s="76"/>
      <c r="X88" s="121"/>
      <c r="Y88" s="121"/>
      <c r="Z88" s="642">
        <f t="shared" si="2"/>
        <v>10500.000000000002</v>
      </c>
      <c r="AA88" s="118">
        <f t="shared" si="3"/>
        <v>160500</v>
      </c>
    </row>
    <row r="89" spans="1:27" ht="15.5" x14ac:dyDescent="0.35">
      <c r="A89" s="76"/>
      <c r="B89" s="196" t="s">
        <v>11446</v>
      </c>
      <c r="C89" s="196" t="s">
        <v>11447</v>
      </c>
      <c r="D89" s="196" t="s">
        <v>11448</v>
      </c>
      <c r="E89" s="268" t="s">
        <v>11449</v>
      </c>
      <c r="F89" s="196"/>
      <c r="G89" s="213" t="s">
        <v>11563</v>
      </c>
      <c r="H89" s="76"/>
      <c r="I89" s="118">
        <v>150000</v>
      </c>
      <c r="J89" s="76"/>
      <c r="K89" s="76" t="s">
        <v>5537</v>
      </c>
      <c r="L89" s="119"/>
      <c r="M89" s="76" t="s">
        <v>11559</v>
      </c>
      <c r="N89" s="119">
        <v>6650</v>
      </c>
      <c r="O89" s="119" t="s">
        <v>11507</v>
      </c>
      <c r="P89" s="76"/>
      <c r="Q89" s="76" t="s">
        <v>1065</v>
      </c>
      <c r="R89" s="119" t="s">
        <v>1066</v>
      </c>
      <c r="S89" s="76"/>
      <c r="T89" s="76"/>
      <c r="U89" s="76"/>
      <c r="V89" s="76"/>
      <c r="W89" s="76"/>
      <c r="X89" s="121"/>
      <c r="Y89" s="121"/>
      <c r="Z89" s="642">
        <f t="shared" si="2"/>
        <v>10500.000000000002</v>
      </c>
      <c r="AA89" s="118">
        <f t="shared" si="3"/>
        <v>160500</v>
      </c>
    </row>
    <row r="90" spans="1:27" ht="15.5" x14ac:dyDescent="0.35">
      <c r="A90" s="76"/>
      <c r="B90" s="196" t="s">
        <v>11446</v>
      </c>
      <c r="C90" s="196" t="s">
        <v>11447</v>
      </c>
      <c r="D90" s="196" t="s">
        <v>11448</v>
      </c>
      <c r="E90" s="268" t="s">
        <v>11449</v>
      </c>
      <c r="F90" s="196"/>
      <c r="G90" s="213" t="s">
        <v>11564</v>
      </c>
      <c r="H90" s="76"/>
      <c r="I90" s="118">
        <v>150000</v>
      </c>
      <c r="J90" s="76"/>
      <c r="K90" s="76" t="s">
        <v>5775</v>
      </c>
      <c r="L90" s="119"/>
      <c r="M90" s="76" t="s">
        <v>11561</v>
      </c>
      <c r="N90" s="119">
        <v>3351242</v>
      </c>
      <c r="O90" s="119" t="s">
        <v>11507</v>
      </c>
      <c r="P90" s="76"/>
      <c r="Q90" s="76" t="s">
        <v>1065</v>
      </c>
      <c r="R90" s="119" t="s">
        <v>1066</v>
      </c>
      <c r="S90" s="76"/>
      <c r="T90" s="76"/>
      <c r="U90" s="76"/>
      <c r="V90" s="76"/>
      <c r="W90" s="76"/>
      <c r="X90" s="121"/>
      <c r="Y90" s="121"/>
      <c r="Z90" s="642">
        <f t="shared" si="2"/>
        <v>10500.000000000002</v>
      </c>
      <c r="AA90" s="118">
        <f t="shared" si="3"/>
        <v>160500</v>
      </c>
    </row>
    <row r="91" spans="1:27" ht="15.5" x14ac:dyDescent="0.35">
      <c r="A91" s="76"/>
      <c r="B91" s="196" t="s">
        <v>11446</v>
      </c>
      <c r="C91" s="196" t="s">
        <v>11447</v>
      </c>
      <c r="D91" s="196" t="s">
        <v>11448</v>
      </c>
      <c r="E91" s="268" t="s">
        <v>11449</v>
      </c>
      <c r="F91" s="196"/>
      <c r="G91" s="213" t="s">
        <v>11564</v>
      </c>
      <c r="H91" s="76"/>
      <c r="I91" s="118">
        <v>150000</v>
      </c>
      <c r="J91" s="76"/>
      <c r="K91" s="76" t="s">
        <v>5775</v>
      </c>
      <c r="L91" s="119"/>
      <c r="M91" s="76" t="s">
        <v>11561</v>
      </c>
      <c r="N91" s="119">
        <v>3351238</v>
      </c>
      <c r="O91" s="119" t="s">
        <v>11507</v>
      </c>
      <c r="P91" s="76"/>
      <c r="Q91" s="76" t="s">
        <v>1065</v>
      </c>
      <c r="R91" s="119" t="s">
        <v>1066</v>
      </c>
      <c r="S91" s="76"/>
      <c r="T91" s="76"/>
      <c r="U91" s="76"/>
      <c r="V91" s="76"/>
      <c r="W91" s="76"/>
      <c r="X91" s="121"/>
      <c r="Y91" s="121"/>
      <c r="Z91" s="642">
        <f t="shared" si="2"/>
        <v>10500.000000000002</v>
      </c>
      <c r="AA91" s="118">
        <f t="shared" si="3"/>
        <v>160500</v>
      </c>
    </row>
    <row r="92" spans="1:27" ht="15.5" x14ac:dyDescent="0.35">
      <c r="A92" s="76"/>
      <c r="B92" s="196" t="s">
        <v>11446</v>
      </c>
      <c r="C92" s="196" t="s">
        <v>11447</v>
      </c>
      <c r="D92" s="196" t="s">
        <v>11448</v>
      </c>
      <c r="E92" s="268" t="s">
        <v>11449</v>
      </c>
      <c r="F92" s="196"/>
      <c r="G92" s="213" t="s">
        <v>11565</v>
      </c>
      <c r="H92" s="76"/>
      <c r="I92" s="118">
        <v>150000</v>
      </c>
      <c r="J92" s="76"/>
      <c r="K92" s="76" t="s">
        <v>1062</v>
      </c>
      <c r="L92" s="119"/>
      <c r="M92" s="76" t="s">
        <v>4151</v>
      </c>
      <c r="N92" s="119" t="s">
        <v>5371</v>
      </c>
      <c r="O92" s="119" t="s">
        <v>11507</v>
      </c>
      <c r="P92" s="76"/>
      <c r="Q92" s="76" t="s">
        <v>1065</v>
      </c>
      <c r="R92" s="119" t="s">
        <v>1066</v>
      </c>
      <c r="S92" s="76"/>
      <c r="T92" s="76"/>
      <c r="U92" s="76"/>
      <c r="V92" s="76"/>
      <c r="W92" s="76"/>
      <c r="X92" s="121"/>
      <c r="Y92" s="121"/>
      <c r="Z92" s="642">
        <f t="shared" si="2"/>
        <v>10500.000000000002</v>
      </c>
      <c r="AA92" s="118">
        <f t="shared" si="3"/>
        <v>160500</v>
      </c>
    </row>
    <row r="93" spans="1:27" ht="15.5" x14ac:dyDescent="0.35">
      <c r="A93" s="76"/>
      <c r="B93" s="196" t="s">
        <v>11446</v>
      </c>
      <c r="C93" s="196" t="s">
        <v>11447</v>
      </c>
      <c r="D93" s="196" t="s">
        <v>11448</v>
      </c>
      <c r="E93" s="268" t="s">
        <v>11449</v>
      </c>
      <c r="F93" s="196"/>
      <c r="G93" s="213" t="s">
        <v>11565</v>
      </c>
      <c r="H93" s="76"/>
      <c r="I93" s="118">
        <v>150000</v>
      </c>
      <c r="J93" s="76"/>
      <c r="K93" s="76" t="s">
        <v>1062</v>
      </c>
      <c r="L93" s="119"/>
      <c r="M93" s="76" t="s">
        <v>4151</v>
      </c>
      <c r="N93" s="119" t="s">
        <v>5371</v>
      </c>
      <c r="O93" s="119" t="s">
        <v>11507</v>
      </c>
      <c r="P93" s="76"/>
      <c r="Q93" s="76" t="s">
        <v>1065</v>
      </c>
      <c r="R93" s="119" t="s">
        <v>1066</v>
      </c>
      <c r="S93" s="76"/>
      <c r="T93" s="76"/>
      <c r="U93" s="76"/>
      <c r="V93" s="76"/>
      <c r="W93" s="76"/>
      <c r="X93" s="121"/>
      <c r="Y93" s="121"/>
      <c r="Z93" s="642">
        <f t="shared" si="2"/>
        <v>10500.000000000002</v>
      </c>
      <c r="AA93" s="118">
        <f t="shared" si="3"/>
        <v>160500</v>
      </c>
    </row>
    <row r="94" spans="1:27" ht="15.5" x14ac:dyDescent="0.35">
      <c r="A94" s="76"/>
      <c r="B94" s="196" t="s">
        <v>11446</v>
      </c>
      <c r="C94" s="196" t="s">
        <v>11447</v>
      </c>
      <c r="D94" s="196" t="s">
        <v>11448</v>
      </c>
      <c r="E94" s="268" t="s">
        <v>11449</v>
      </c>
      <c r="F94" s="196"/>
      <c r="G94" s="213" t="s">
        <v>11566</v>
      </c>
      <c r="H94" s="76"/>
      <c r="I94" s="118">
        <v>150000</v>
      </c>
      <c r="J94" s="76"/>
      <c r="K94" s="76" t="s">
        <v>11509</v>
      </c>
      <c r="L94" s="119"/>
      <c r="M94" s="76" t="s">
        <v>5822</v>
      </c>
      <c r="N94" s="119" t="s">
        <v>5371</v>
      </c>
      <c r="O94" s="119" t="s">
        <v>11507</v>
      </c>
      <c r="P94" s="76"/>
      <c r="Q94" s="76" t="s">
        <v>1065</v>
      </c>
      <c r="R94" s="119" t="s">
        <v>1066</v>
      </c>
      <c r="S94" s="76"/>
      <c r="T94" s="76"/>
      <c r="U94" s="76"/>
      <c r="V94" s="76"/>
      <c r="W94" s="76"/>
      <c r="X94" s="121"/>
      <c r="Y94" s="121"/>
      <c r="Z94" s="642">
        <f t="shared" si="2"/>
        <v>10500.000000000002</v>
      </c>
      <c r="AA94" s="118">
        <f t="shared" si="3"/>
        <v>160500</v>
      </c>
    </row>
    <row r="95" spans="1:27" ht="15.5" x14ac:dyDescent="0.35">
      <c r="A95" s="76"/>
      <c r="B95" s="196" t="s">
        <v>11446</v>
      </c>
      <c r="C95" s="196" t="s">
        <v>11447</v>
      </c>
      <c r="D95" s="196" t="s">
        <v>11448</v>
      </c>
      <c r="E95" s="268" t="s">
        <v>11449</v>
      </c>
      <c r="F95" s="196"/>
      <c r="G95" s="213" t="s">
        <v>11567</v>
      </c>
      <c r="H95" s="76"/>
      <c r="I95" s="118">
        <v>150000</v>
      </c>
      <c r="J95" s="76"/>
      <c r="K95" s="76" t="s">
        <v>8427</v>
      </c>
      <c r="L95" s="119"/>
      <c r="M95" s="76" t="s">
        <v>11521</v>
      </c>
      <c r="N95" s="119">
        <v>2699026</v>
      </c>
      <c r="O95" s="119" t="s">
        <v>11507</v>
      </c>
      <c r="P95" s="76"/>
      <c r="Q95" s="76" t="s">
        <v>1065</v>
      </c>
      <c r="R95" s="119" t="s">
        <v>1066</v>
      </c>
      <c r="S95" s="76"/>
      <c r="T95" s="76"/>
      <c r="U95" s="76"/>
      <c r="V95" s="76"/>
      <c r="W95" s="76"/>
      <c r="X95" s="121"/>
      <c r="Y95" s="121"/>
      <c r="Z95" s="642">
        <f t="shared" si="2"/>
        <v>10500.000000000002</v>
      </c>
      <c r="AA95" s="118">
        <f t="shared" si="3"/>
        <v>160500</v>
      </c>
    </row>
    <row r="96" spans="1:27" ht="15.5" x14ac:dyDescent="0.35">
      <c r="A96" s="76"/>
      <c r="B96" s="196" t="s">
        <v>11446</v>
      </c>
      <c r="C96" s="196" t="s">
        <v>11447</v>
      </c>
      <c r="D96" s="196" t="s">
        <v>11448</v>
      </c>
      <c r="E96" s="268" t="s">
        <v>11449</v>
      </c>
      <c r="F96" s="196"/>
      <c r="G96" s="213" t="s">
        <v>11568</v>
      </c>
      <c r="H96" s="76"/>
      <c r="I96" s="118">
        <v>150000</v>
      </c>
      <c r="J96" s="76"/>
      <c r="K96" s="76" t="s">
        <v>1671</v>
      </c>
      <c r="L96" s="119"/>
      <c r="M96" s="76" t="s">
        <v>5573</v>
      </c>
      <c r="N96" s="119" t="s">
        <v>11569</v>
      </c>
      <c r="O96" s="119" t="s">
        <v>11507</v>
      </c>
      <c r="P96" s="76"/>
      <c r="Q96" s="76" t="s">
        <v>1065</v>
      </c>
      <c r="R96" s="119" t="s">
        <v>1066</v>
      </c>
      <c r="S96" s="76"/>
      <c r="T96" s="76"/>
      <c r="U96" s="76"/>
      <c r="V96" s="76"/>
      <c r="W96" s="76"/>
      <c r="X96" s="121"/>
      <c r="Y96" s="121"/>
      <c r="Z96" s="642">
        <f t="shared" si="2"/>
        <v>10500.000000000002</v>
      </c>
      <c r="AA96" s="118">
        <f t="shared" si="3"/>
        <v>160500</v>
      </c>
    </row>
    <row r="97" spans="1:27" ht="15.5" x14ac:dyDescent="0.35">
      <c r="A97" s="76"/>
      <c r="B97" s="196" t="s">
        <v>11446</v>
      </c>
      <c r="C97" s="196" t="s">
        <v>11447</v>
      </c>
      <c r="D97" s="196" t="s">
        <v>11448</v>
      </c>
      <c r="E97" s="268" t="s">
        <v>11449</v>
      </c>
      <c r="F97" s="196"/>
      <c r="G97" s="213" t="s">
        <v>11570</v>
      </c>
      <c r="H97" s="76"/>
      <c r="I97" s="118">
        <v>150000</v>
      </c>
      <c r="J97" s="76"/>
      <c r="K97" s="76" t="s">
        <v>11509</v>
      </c>
      <c r="L97" s="119"/>
      <c r="M97" s="76" t="s">
        <v>5822</v>
      </c>
      <c r="N97" s="119" t="s">
        <v>5371</v>
      </c>
      <c r="O97" s="119" t="s">
        <v>11507</v>
      </c>
      <c r="P97" s="76"/>
      <c r="Q97" s="76" t="s">
        <v>1065</v>
      </c>
      <c r="R97" s="119" t="s">
        <v>1066</v>
      </c>
      <c r="S97" s="76"/>
      <c r="T97" s="76"/>
      <c r="U97" s="76"/>
      <c r="V97" s="76"/>
      <c r="W97" s="76"/>
      <c r="X97" s="121"/>
      <c r="Y97" s="121"/>
      <c r="Z97" s="642">
        <f t="shared" si="2"/>
        <v>10500.000000000002</v>
      </c>
      <c r="AA97" s="118">
        <f t="shared" si="3"/>
        <v>160500</v>
      </c>
    </row>
    <row r="98" spans="1:27" ht="15.5" x14ac:dyDescent="0.35">
      <c r="A98" s="76"/>
      <c r="B98" s="196" t="s">
        <v>11446</v>
      </c>
      <c r="C98" s="196" t="s">
        <v>11447</v>
      </c>
      <c r="D98" s="196" t="s">
        <v>11448</v>
      </c>
      <c r="E98" s="268" t="s">
        <v>11449</v>
      </c>
      <c r="F98" s="196"/>
      <c r="G98" s="213" t="s">
        <v>11571</v>
      </c>
      <c r="H98" s="76"/>
      <c r="I98" s="118">
        <v>150000</v>
      </c>
      <c r="J98" s="76"/>
      <c r="K98" s="76" t="s">
        <v>8427</v>
      </c>
      <c r="L98" s="119"/>
      <c r="M98" s="76" t="s">
        <v>11521</v>
      </c>
      <c r="N98" s="119">
        <v>2699027</v>
      </c>
      <c r="O98" s="119" t="s">
        <v>11507</v>
      </c>
      <c r="P98" s="76"/>
      <c r="Q98" s="76" t="s">
        <v>1065</v>
      </c>
      <c r="R98" s="119" t="s">
        <v>1066</v>
      </c>
      <c r="S98" s="76"/>
      <c r="T98" s="76"/>
      <c r="U98" s="76"/>
      <c r="V98" s="76"/>
      <c r="W98" s="76"/>
      <c r="X98" s="121"/>
      <c r="Y98" s="121"/>
      <c r="Z98" s="642">
        <f t="shared" si="2"/>
        <v>10500.000000000002</v>
      </c>
      <c r="AA98" s="118">
        <f t="shared" si="3"/>
        <v>160500</v>
      </c>
    </row>
    <row r="99" spans="1:27" ht="15.5" x14ac:dyDescent="0.35">
      <c r="A99" s="76"/>
      <c r="B99" s="196" t="s">
        <v>11446</v>
      </c>
      <c r="C99" s="196" t="s">
        <v>11447</v>
      </c>
      <c r="D99" s="196" t="s">
        <v>11448</v>
      </c>
      <c r="E99" s="268" t="s">
        <v>11449</v>
      </c>
      <c r="F99" s="196"/>
      <c r="G99" s="213" t="s">
        <v>11572</v>
      </c>
      <c r="H99" s="76"/>
      <c r="I99" s="118">
        <v>150000</v>
      </c>
      <c r="J99" s="76"/>
      <c r="K99" s="76" t="s">
        <v>1671</v>
      </c>
      <c r="L99" s="119"/>
      <c r="M99" s="76" t="s">
        <v>5573</v>
      </c>
      <c r="N99" s="119" t="s">
        <v>11573</v>
      </c>
      <c r="O99" s="119" t="s">
        <v>11507</v>
      </c>
      <c r="P99" s="76"/>
      <c r="Q99" s="76" t="s">
        <v>1065</v>
      </c>
      <c r="R99" s="119" t="s">
        <v>1066</v>
      </c>
      <c r="S99" s="76"/>
      <c r="T99" s="76"/>
      <c r="U99" s="76"/>
      <c r="V99" s="76"/>
      <c r="W99" s="76"/>
      <c r="X99" s="121"/>
      <c r="Y99" s="121"/>
      <c r="Z99" s="642">
        <f t="shared" si="2"/>
        <v>10500.000000000002</v>
      </c>
      <c r="AA99" s="118">
        <f t="shared" si="3"/>
        <v>160500</v>
      </c>
    </row>
    <row r="100" spans="1:27" ht="15.5" x14ac:dyDescent="0.35">
      <c r="A100" s="76"/>
      <c r="B100" s="196" t="s">
        <v>11446</v>
      </c>
      <c r="C100" s="196" t="s">
        <v>11447</v>
      </c>
      <c r="D100" s="196" t="s">
        <v>11448</v>
      </c>
      <c r="E100" s="268" t="s">
        <v>11449</v>
      </c>
      <c r="F100" s="196"/>
      <c r="G100" s="213" t="s">
        <v>11574</v>
      </c>
      <c r="H100" s="76"/>
      <c r="I100" s="118">
        <v>150000</v>
      </c>
      <c r="J100" s="76"/>
      <c r="K100" s="76" t="s">
        <v>11509</v>
      </c>
      <c r="L100" s="119"/>
      <c r="M100" s="76" t="s">
        <v>5822</v>
      </c>
      <c r="N100" s="119" t="s">
        <v>5371</v>
      </c>
      <c r="O100" s="119" t="s">
        <v>11507</v>
      </c>
      <c r="P100" s="76"/>
      <c r="Q100" s="76" t="s">
        <v>1065</v>
      </c>
      <c r="R100" s="119" t="s">
        <v>1066</v>
      </c>
      <c r="S100" s="76"/>
      <c r="T100" s="76"/>
      <c r="U100" s="76"/>
      <c r="V100" s="76"/>
      <c r="W100" s="76"/>
      <c r="X100" s="121"/>
      <c r="Y100" s="121"/>
      <c r="Z100" s="642">
        <f t="shared" si="2"/>
        <v>10500.000000000002</v>
      </c>
      <c r="AA100" s="118">
        <f t="shared" si="3"/>
        <v>160500</v>
      </c>
    </row>
    <row r="101" spans="1:27" ht="15.5" x14ac:dyDescent="0.35">
      <c r="A101" s="76"/>
      <c r="B101" s="196" t="s">
        <v>11446</v>
      </c>
      <c r="C101" s="196" t="s">
        <v>11447</v>
      </c>
      <c r="D101" s="196" t="s">
        <v>11448</v>
      </c>
      <c r="E101" s="268" t="s">
        <v>11449</v>
      </c>
      <c r="F101" s="196"/>
      <c r="G101" s="213" t="s">
        <v>11575</v>
      </c>
      <c r="H101" s="76"/>
      <c r="I101" s="118">
        <v>150000</v>
      </c>
      <c r="J101" s="76"/>
      <c r="K101" s="76" t="s">
        <v>11509</v>
      </c>
      <c r="L101" s="119"/>
      <c r="M101" s="76" t="s">
        <v>5822</v>
      </c>
      <c r="N101" s="119" t="s">
        <v>5371</v>
      </c>
      <c r="O101" s="119" t="s">
        <v>11507</v>
      </c>
      <c r="P101" s="76"/>
      <c r="Q101" s="76" t="s">
        <v>1065</v>
      </c>
      <c r="R101" s="119" t="s">
        <v>1066</v>
      </c>
      <c r="S101" s="76"/>
      <c r="T101" s="76"/>
      <c r="U101" s="76"/>
      <c r="V101" s="76"/>
      <c r="W101" s="76"/>
      <c r="X101" s="121"/>
      <c r="Y101" s="121"/>
      <c r="Z101" s="642">
        <f t="shared" si="2"/>
        <v>10500.000000000002</v>
      </c>
      <c r="AA101" s="118">
        <f t="shared" si="3"/>
        <v>160500</v>
      </c>
    </row>
    <row r="102" spans="1:27" ht="15.5" x14ac:dyDescent="0.35">
      <c r="A102" s="76"/>
      <c r="B102" s="196"/>
      <c r="C102" s="212"/>
      <c r="D102" s="196"/>
      <c r="E102" s="268"/>
      <c r="F102" s="196"/>
      <c r="G102" s="284" t="s">
        <v>994</v>
      </c>
      <c r="H102" s="123"/>
      <c r="I102" s="124">
        <f>SUM(I42:I101)</f>
        <v>9000000</v>
      </c>
      <c r="J102" s="76"/>
      <c r="K102" s="76"/>
      <c r="L102" s="119"/>
      <c r="M102" s="76"/>
      <c r="N102" s="119"/>
      <c r="O102" s="119"/>
      <c r="P102" s="76"/>
      <c r="Q102" s="76"/>
      <c r="R102" s="119"/>
      <c r="S102" s="76"/>
      <c r="T102" s="76"/>
      <c r="U102" s="76"/>
      <c r="V102" s="76"/>
      <c r="W102" s="76"/>
      <c r="X102" s="121"/>
      <c r="Y102" s="121"/>
      <c r="Z102" s="642">
        <f t="shared" si="2"/>
        <v>630000.00000000012</v>
      </c>
      <c r="AA102" s="124">
        <f t="shared" si="3"/>
        <v>9630000</v>
      </c>
    </row>
    <row r="103" spans="1:27" s="139" customFormat="1" ht="15.5" x14ac:dyDescent="0.35">
      <c r="A103" s="64"/>
      <c r="B103" s="64"/>
      <c r="C103" s="65"/>
      <c r="D103" s="64"/>
      <c r="E103" s="115"/>
      <c r="F103" s="64"/>
      <c r="G103" s="267" t="s">
        <v>5590</v>
      </c>
      <c r="H103" s="64"/>
      <c r="I103" s="67"/>
      <c r="J103" s="64"/>
      <c r="K103" s="64"/>
      <c r="L103" s="68"/>
      <c r="M103" s="64"/>
      <c r="N103" s="68"/>
      <c r="O103" s="68"/>
      <c r="P103" s="64"/>
      <c r="Q103" s="64"/>
      <c r="R103" s="68"/>
      <c r="S103" s="64"/>
      <c r="T103" s="64"/>
      <c r="U103" s="64"/>
      <c r="V103" s="64"/>
      <c r="W103" s="64"/>
      <c r="X103" s="115"/>
      <c r="Y103" s="115"/>
      <c r="Z103" s="642">
        <f t="shared" si="2"/>
        <v>0</v>
      </c>
      <c r="AA103" s="67">
        <f t="shared" si="3"/>
        <v>0</v>
      </c>
    </row>
    <row r="104" spans="1:27" ht="15.5" x14ac:dyDescent="0.35">
      <c r="A104" s="76"/>
      <c r="B104" s="196" t="s">
        <v>11446</v>
      </c>
      <c r="C104" s="196" t="s">
        <v>11447</v>
      </c>
      <c r="D104" s="196" t="s">
        <v>11448</v>
      </c>
      <c r="E104" s="268" t="s">
        <v>11449</v>
      </c>
      <c r="F104" s="196"/>
      <c r="G104" s="213" t="s">
        <v>11576</v>
      </c>
      <c r="H104" s="76"/>
      <c r="I104" s="118">
        <v>30000</v>
      </c>
      <c r="J104" s="76"/>
      <c r="K104" s="76" t="s">
        <v>11577</v>
      </c>
      <c r="L104" s="119"/>
      <c r="M104" s="76" t="s">
        <v>1765</v>
      </c>
      <c r="N104" s="76" t="s">
        <v>1765</v>
      </c>
      <c r="O104" s="76" t="s">
        <v>1765</v>
      </c>
      <c r="P104" s="76"/>
      <c r="Q104" s="76" t="s">
        <v>1765</v>
      </c>
      <c r="R104" s="76" t="s">
        <v>1765</v>
      </c>
      <c r="S104" s="76"/>
      <c r="T104" s="76"/>
      <c r="U104" s="76"/>
      <c r="V104" s="76"/>
      <c r="W104" s="76"/>
      <c r="X104" s="121"/>
      <c r="Y104" s="121"/>
      <c r="Z104" s="642">
        <f t="shared" si="2"/>
        <v>2100</v>
      </c>
      <c r="AA104" s="118">
        <f t="shared" si="3"/>
        <v>32100</v>
      </c>
    </row>
    <row r="105" spans="1:27" ht="15.5" x14ac:dyDescent="0.35">
      <c r="A105" s="76"/>
      <c r="B105" s="196" t="s">
        <v>11446</v>
      </c>
      <c r="C105" s="196" t="s">
        <v>11447</v>
      </c>
      <c r="D105" s="196" t="s">
        <v>11448</v>
      </c>
      <c r="E105" s="268" t="s">
        <v>11449</v>
      </c>
      <c r="F105" s="196"/>
      <c r="G105" s="213" t="s">
        <v>11578</v>
      </c>
      <c r="H105" s="76"/>
      <c r="I105" s="118">
        <v>30000</v>
      </c>
      <c r="J105" s="76"/>
      <c r="K105" s="76" t="s">
        <v>11577</v>
      </c>
      <c r="L105" s="119"/>
      <c r="M105" s="76" t="s">
        <v>1765</v>
      </c>
      <c r="N105" s="76" t="s">
        <v>1765</v>
      </c>
      <c r="O105" s="76" t="s">
        <v>1765</v>
      </c>
      <c r="P105" s="76"/>
      <c r="Q105" s="76" t="s">
        <v>1765</v>
      </c>
      <c r="R105" s="76" t="s">
        <v>1765</v>
      </c>
      <c r="S105" s="76"/>
      <c r="T105" s="76"/>
      <c r="U105" s="76"/>
      <c r="V105" s="76"/>
      <c r="W105" s="76"/>
      <c r="X105" s="121"/>
      <c r="Y105" s="121"/>
      <c r="Z105" s="642">
        <f t="shared" si="2"/>
        <v>2100</v>
      </c>
      <c r="AA105" s="118">
        <f t="shared" si="3"/>
        <v>32100</v>
      </c>
    </row>
    <row r="106" spans="1:27" ht="15.5" x14ac:dyDescent="0.35">
      <c r="A106" s="76"/>
      <c r="B106" s="196" t="s">
        <v>11446</v>
      </c>
      <c r="C106" s="196" t="s">
        <v>11447</v>
      </c>
      <c r="D106" s="196" t="s">
        <v>11448</v>
      </c>
      <c r="E106" s="268" t="s">
        <v>11449</v>
      </c>
      <c r="F106" s="196"/>
      <c r="G106" s="213" t="s">
        <v>11579</v>
      </c>
      <c r="H106" s="76"/>
      <c r="I106" s="118">
        <v>60000</v>
      </c>
      <c r="J106" s="76"/>
      <c r="K106" s="76" t="s">
        <v>11580</v>
      </c>
      <c r="L106" s="119"/>
      <c r="M106" s="76" t="s">
        <v>1765</v>
      </c>
      <c r="N106" s="76" t="s">
        <v>1765</v>
      </c>
      <c r="O106" s="76" t="s">
        <v>1765</v>
      </c>
      <c r="P106" s="76"/>
      <c r="Q106" s="76" t="s">
        <v>1765</v>
      </c>
      <c r="R106" s="76" t="s">
        <v>1765</v>
      </c>
      <c r="S106" s="76"/>
      <c r="T106" s="76"/>
      <c r="U106" s="76"/>
      <c r="V106" s="76"/>
      <c r="W106" s="76"/>
      <c r="X106" s="121"/>
      <c r="Y106" s="121"/>
      <c r="Z106" s="642">
        <f t="shared" si="2"/>
        <v>4200</v>
      </c>
      <c r="AA106" s="118">
        <f t="shared" si="3"/>
        <v>64200</v>
      </c>
    </row>
    <row r="107" spans="1:27" ht="15.5" x14ac:dyDescent="0.35">
      <c r="A107" s="76"/>
      <c r="B107" s="196" t="s">
        <v>11446</v>
      </c>
      <c r="C107" s="196" t="s">
        <v>11447</v>
      </c>
      <c r="D107" s="196" t="s">
        <v>11448</v>
      </c>
      <c r="E107" s="268" t="s">
        <v>11449</v>
      </c>
      <c r="F107" s="196"/>
      <c r="G107" s="213" t="s">
        <v>11581</v>
      </c>
      <c r="H107" s="76"/>
      <c r="I107" s="118">
        <v>30000</v>
      </c>
      <c r="J107" s="76"/>
      <c r="K107" s="76" t="s">
        <v>1765</v>
      </c>
      <c r="L107" s="119"/>
      <c r="M107" s="76" t="s">
        <v>1765</v>
      </c>
      <c r="N107" s="76" t="s">
        <v>1765</v>
      </c>
      <c r="O107" s="76" t="s">
        <v>1765</v>
      </c>
      <c r="P107" s="76"/>
      <c r="Q107" s="76" t="s">
        <v>1765</v>
      </c>
      <c r="R107" s="76" t="s">
        <v>1765</v>
      </c>
      <c r="S107" s="76"/>
      <c r="T107" s="76"/>
      <c r="U107" s="76"/>
      <c r="V107" s="76"/>
      <c r="W107" s="76"/>
      <c r="X107" s="121"/>
      <c r="Y107" s="121"/>
      <c r="Z107" s="642">
        <f t="shared" si="2"/>
        <v>2100</v>
      </c>
      <c r="AA107" s="118">
        <f t="shared" si="3"/>
        <v>32100</v>
      </c>
    </row>
    <row r="108" spans="1:27" ht="15.5" x14ac:dyDescent="0.35">
      <c r="A108" s="76"/>
      <c r="B108" s="196" t="s">
        <v>11446</v>
      </c>
      <c r="C108" s="196" t="s">
        <v>11447</v>
      </c>
      <c r="D108" s="196" t="s">
        <v>11448</v>
      </c>
      <c r="E108" s="268" t="s">
        <v>11449</v>
      </c>
      <c r="F108" s="196"/>
      <c r="G108" s="213" t="s">
        <v>11582</v>
      </c>
      <c r="H108" s="76"/>
      <c r="I108" s="118">
        <v>30000</v>
      </c>
      <c r="J108" s="76"/>
      <c r="K108" s="76" t="s">
        <v>1765</v>
      </c>
      <c r="L108" s="119"/>
      <c r="M108" s="76" t="s">
        <v>1765</v>
      </c>
      <c r="N108" s="76" t="s">
        <v>1765</v>
      </c>
      <c r="O108" s="76" t="s">
        <v>1765</v>
      </c>
      <c r="P108" s="76"/>
      <c r="Q108" s="76" t="s">
        <v>1765</v>
      </c>
      <c r="R108" s="76" t="s">
        <v>1765</v>
      </c>
      <c r="S108" s="76"/>
      <c r="T108" s="76"/>
      <c r="U108" s="76"/>
      <c r="V108" s="76"/>
      <c r="W108" s="76"/>
      <c r="X108" s="121"/>
      <c r="Y108" s="121"/>
      <c r="Z108" s="642">
        <f t="shared" si="2"/>
        <v>2100</v>
      </c>
      <c r="AA108" s="118">
        <f t="shared" si="3"/>
        <v>32100</v>
      </c>
    </row>
    <row r="109" spans="1:27" ht="15.5" x14ac:dyDescent="0.35">
      <c r="A109" s="76"/>
      <c r="B109" s="196" t="s">
        <v>11446</v>
      </c>
      <c r="C109" s="196" t="s">
        <v>11447</v>
      </c>
      <c r="D109" s="196" t="s">
        <v>11448</v>
      </c>
      <c r="E109" s="268" t="s">
        <v>11449</v>
      </c>
      <c r="F109" s="196"/>
      <c r="G109" s="213" t="s">
        <v>11583</v>
      </c>
      <c r="H109" s="76"/>
      <c r="I109" s="118">
        <v>30000</v>
      </c>
      <c r="J109" s="76"/>
      <c r="K109" s="76" t="s">
        <v>1765</v>
      </c>
      <c r="L109" s="119"/>
      <c r="M109" s="76" t="s">
        <v>1765</v>
      </c>
      <c r="N109" s="76" t="s">
        <v>1765</v>
      </c>
      <c r="O109" s="76" t="s">
        <v>1765</v>
      </c>
      <c r="P109" s="76"/>
      <c r="Q109" s="76" t="s">
        <v>1765</v>
      </c>
      <c r="R109" s="76" t="s">
        <v>1765</v>
      </c>
      <c r="S109" s="76"/>
      <c r="T109" s="76"/>
      <c r="U109" s="76"/>
      <c r="V109" s="76"/>
      <c r="W109" s="76"/>
      <c r="X109" s="121"/>
      <c r="Y109" s="121"/>
      <c r="Z109" s="642">
        <f t="shared" si="2"/>
        <v>2100</v>
      </c>
      <c r="AA109" s="118">
        <f t="shared" si="3"/>
        <v>32100</v>
      </c>
    </row>
    <row r="110" spans="1:27" ht="15.5" x14ac:dyDescent="0.35">
      <c r="A110" s="76"/>
      <c r="B110" s="196" t="s">
        <v>11446</v>
      </c>
      <c r="C110" s="196" t="s">
        <v>11447</v>
      </c>
      <c r="D110" s="196" t="s">
        <v>11448</v>
      </c>
      <c r="E110" s="268" t="s">
        <v>11449</v>
      </c>
      <c r="F110" s="196"/>
      <c r="G110" s="213" t="s">
        <v>11584</v>
      </c>
      <c r="H110" s="76"/>
      <c r="I110" s="118">
        <v>30000</v>
      </c>
      <c r="J110" s="76"/>
      <c r="K110" s="76" t="s">
        <v>1765</v>
      </c>
      <c r="L110" s="119"/>
      <c r="M110" s="76" t="s">
        <v>1765</v>
      </c>
      <c r="N110" s="76" t="s">
        <v>1765</v>
      </c>
      <c r="O110" s="76" t="s">
        <v>1765</v>
      </c>
      <c r="P110" s="76"/>
      <c r="Q110" s="76" t="s">
        <v>1765</v>
      </c>
      <c r="R110" s="76" t="s">
        <v>1765</v>
      </c>
      <c r="S110" s="76"/>
      <c r="T110" s="76"/>
      <c r="U110" s="76"/>
      <c r="V110" s="76"/>
      <c r="W110" s="76"/>
      <c r="X110" s="121"/>
      <c r="Y110" s="121"/>
      <c r="Z110" s="642">
        <f t="shared" si="2"/>
        <v>2100</v>
      </c>
      <c r="AA110" s="118">
        <f t="shared" si="3"/>
        <v>32100</v>
      </c>
    </row>
    <row r="111" spans="1:27" ht="15.5" x14ac:dyDescent="0.35">
      <c r="A111" s="76"/>
      <c r="B111" s="196" t="s">
        <v>11446</v>
      </c>
      <c r="C111" s="196" t="s">
        <v>11447</v>
      </c>
      <c r="D111" s="196" t="s">
        <v>11448</v>
      </c>
      <c r="E111" s="268" t="s">
        <v>11449</v>
      </c>
      <c r="F111" s="196"/>
      <c r="G111" s="213" t="s">
        <v>11585</v>
      </c>
      <c r="H111" s="76"/>
      <c r="I111" s="118">
        <v>60000</v>
      </c>
      <c r="J111" s="76"/>
      <c r="K111" s="76" t="s">
        <v>11580</v>
      </c>
      <c r="L111" s="119"/>
      <c r="M111" s="76" t="s">
        <v>1765</v>
      </c>
      <c r="N111" s="76" t="s">
        <v>1765</v>
      </c>
      <c r="O111" s="76" t="s">
        <v>1765</v>
      </c>
      <c r="P111" s="76"/>
      <c r="Q111" s="76" t="s">
        <v>1765</v>
      </c>
      <c r="R111" s="76" t="s">
        <v>1765</v>
      </c>
      <c r="S111" s="76"/>
      <c r="T111" s="76"/>
      <c r="U111" s="76"/>
      <c r="V111" s="76"/>
      <c r="W111" s="76"/>
      <c r="X111" s="121"/>
      <c r="Y111" s="121"/>
      <c r="Z111" s="642">
        <f t="shared" si="2"/>
        <v>4200</v>
      </c>
      <c r="AA111" s="118">
        <f t="shared" si="3"/>
        <v>64200</v>
      </c>
    </row>
    <row r="112" spans="1:27" ht="15.5" x14ac:dyDescent="0.35">
      <c r="A112" s="76"/>
      <c r="B112" s="196" t="s">
        <v>11446</v>
      </c>
      <c r="C112" s="196" t="s">
        <v>11447</v>
      </c>
      <c r="D112" s="196" t="s">
        <v>11448</v>
      </c>
      <c r="E112" s="268" t="s">
        <v>11449</v>
      </c>
      <c r="F112" s="196"/>
      <c r="G112" s="213" t="s">
        <v>11586</v>
      </c>
      <c r="H112" s="76"/>
      <c r="I112" s="118">
        <v>30000</v>
      </c>
      <c r="J112" s="76"/>
      <c r="K112" s="76" t="s">
        <v>1765</v>
      </c>
      <c r="L112" s="119"/>
      <c r="M112" s="76" t="s">
        <v>1765</v>
      </c>
      <c r="N112" s="76" t="s">
        <v>1765</v>
      </c>
      <c r="O112" s="76" t="s">
        <v>1765</v>
      </c>
      <c r="P112" s="76"/>
      <c r="Q112" s="76" t="s">
        <v>1765</v>
      </c>
      <c r="R112" s="76" t="s">
        <v>1765</v>
      </c>
      <c r="S112" s="76"/>
      <c r="T112" s="76"/>
      <c r="U112" s="76"/>
      <c r="V112" s="76"/>
      <c r="W112" s="76"/>
      <c r="X112" s="121"/>
      <c r="Y112" s="121"/>
      <c r="Z112" s="642">
        <f t="shared" si="2"/>
        <v>2100</v>
      </c>
      <c r="AA112" s="118">
        <f t="shared" si="3"/>
        <v>32100</v>
      </c>
    </row>
    <row r="113" spans="1:27" ht="15.5" x14ac:dyDescent="0.35">
      <c r="A113" s="76"/>
      <c r="B113" s="196" t="s">
        <v>11446</v>
      </c>
      <c r="C113" s="196" t="s">
        <v>11447</v>
      </c>
      <c r="D113" s="196" t="s">
        <v>11448</v>
      </c>
      <c r="E113" s="268" t="s">
        <v>11449</v>
      </c>
      <c r="F113" s="196"/>
      <c r="G113" s="213" t="s">
        <v>11587</v>
      </c>
      <c r="H113" s="76"/>
      <c r="I113" s="118">
        <v>30000</v>
      </c>
      <c r="J113" s="76"/>
      <c r="K113" s="76" t="s">
        <v>1765</v>
      </c>
      <c r="L113" s="119"/>
      <c r="M113" s="76" t="s">
        <v>1765</v>
      </c>
      <c r="N113" s="76" t="s">
        <v>1765</v>
      </c>
      <c r="O113" s="76" t="s">
        <v>1765</v>
      </c>
      <c r="P113" s="76"/>
      <c r="Q113" s="76" t="s">
        <v>1765</v>
      </c>
      <c r="R113" s="76" t="s">
        <v>1765</v>
      </c>
      <c r="S113" s="76"/>
      <c r="T113" s="76"/>
      <c r="U113" s="76"/>
      <c r="V113" s="76"/>
      <c r="W113" s="76"/>
      <c r="X113" s="121"/>
      <c r="Y113" s="121"/>
      <c r="Z113" s="642">
        <f t="shared" si="2"/>
        <v>2100</v>
      </c>
      <c r="AA113" s="118">
        <f t="shared" si="3"/>
        <v>32100</v>
      </c>
    </row>
    <row r="114" spans="1:27" ht="15.5" x14ac:dyDescent="0.35">
      <c r="A114" s="76"/>
      <c r="B114" s="196" t="s">
        <v>11446</v>
      </c>
      <c r="C114" s="196" t="s">
        <v>11447</v>
      </c>
      <c r="D114" s="196" t="s">
        <v>11448</v>
      </c>
      <c r="E114" s="268" t="s">
        <v>11449</v>
      </c>
      <c r="F114" s="196"/>
      <c r="G114" s="213" t="s">
        <v>11588</v>
      </c>
      <c r="H114" s="76"/>
      <c r="I114" s="118">
        <v>30000</v>
      </c>
      <c r="J114" s="76"/>
      <c r="K114" s="76" t="s">
        <v>1765</v>
      </c>
      <c r="L114" s="119"/>
      <c r="M114" s="76" t="s">
        <v>1765</v>
      </c>
      <c r="N114" s="76" t="s">
        <v>1765</v>
      </c>
      <c r="O114" s="76" t="s">
        <v>1765</v>
      </c>
      <c r="P114" s="76"/>
      <c r="Q114" s="76" t="s">
        <v>1765</v>
      </c>
      <c r="R114" s="76" t="s">
        <v>1765</v>
      </c>
      <c r="S114" s="76"/>
      <c r="T114" s="76"/>
      <c r="U114" s="76"/>
      <c r="V114" s="76"/>
      <c r="W114" s="76"/>
      <c r="X114" s="121"/>
      <c r="Y114" s="121"/>
      <c r="Z114" s="642">
        <f t="shared" si="2"/>
        <v>2100</v>
      </c>
      <c r="AA114" s="118">
        <f t="shared" si="3"/>
        <v>32100</v>
      </c>
    </row>
    <row r="115" spans="1:27" ht="15.5" x14ac:dyDescent="0.35">
      <c r="A115" s="76"/>
      <c r="B115" s="196" t="s">
        <v>11446</v>
      </c>
      <c r="C115" s="196" t="s">
        <v>11447</v>
      </c>
      <c r="D115" s="196" t="s">
        <v>11448</v>
      </c>
      <c r="E115" s="268" t="s">
        <v>11449</v>
      </c>
      <c r="F115" s="196"/>
      <c r="G115" s="213" t="s">
        <v>11589</v>
      </c>
      <c r="H115" s="76"/>
      <c r="I115" s="118">
        <v>30000</v>
      </c>
      <c r="J115" s="76"/>
      <c r="K115" s="76" t="s">
        <v>1765</v>
      </c>
      <c r="L115" s="119"/>
      <c r="M115" s="76" t="s">
        <v>1765</v>
      </c>
      <c r="N115" s="76" t="s">
        <v>1765</v>
      </c>
      <c r="O115" s="76" t="s">
        <v>1765</v>
      </c>
      <c r="P115" s="76"/>
      <c r="Q115" s="76" t="s">
        <v>1765</v>
      </c>
      <c r="R115" s="76" t="s">
        <v>1765</v>
      </c>
      <c r="S115" s="76"/>
      <c r="T115" s="76"/>
      <c r="U115" s="76"/>
      <c r="V115" s="76"/>
      <c r="W115" s="76"/>
      <c r="X115" s="121"/>
      <c r="Y115" s="121"/>
      <c r="Z115" s="642">
        <f t="shared" si="2"/>
        <v>2100</v>
      </c>
      <c r="AA115" s="118">
        <f t="shared" si="3"/>
        <v>32100</v>
      </c>
    </row>
    <row r="116" spans="1:27" ht="15.5" x14ac:dyDescent="0.35">
      <c r="A116" s="76"/>
      <c r="B116" s="196" t="s">
        <v>11446</v>
      </c>
      <c r="C116" s="196" t="s">
        <v>11447</v>
      </c>
      <c r="D116" s="196" t="s">
        <v>11448</v>
      </c>
      <c r="E116" s="268" t="s">
        <v>11449</v>
      </c>
      <c r="F116" s="196"/>
      <c r="G116" s="213" t="s">
        <v>11590</v>
      </c>
      <c r="H116" s="76"/>
      <c r="I116" s="118">
        <v>60000</v>
      </c>
      <c r="J116" s="76"/>
      <c r="K116" s="76" t="s">
        <v>5603</v>
      </c>
      <c r="L116" s="119"/>
      <c r="M116" s="76" t="s">
        <v>11591</v>
      </c>
      <c r="N116" s="76" t="s">
        <v>1765</v>
      </c>
      <c r="O116" s="76" t="s">
        <v>1765</v>
      </c>
      <c r="P116" s="76"/>
      <c r="Q116" s="76" t="s">
        <v>1765</v>
      </c>
      <c r="R116" s="76" t="s">
        <v>1765</v>
      </c>
      <c r="S116" s="76"/>
      <c r="T116" s="76"/>
      <c r="U116" s="76"/>
      <c r="V116" s="76"/>
      <c r="W116" s="76"/>
      <c r="X116" s="121"/>
      <c r="Y116" s="121"/>
      <c r="Z116" s="642">
        <f t="shared" si="2"/>
        <v>4200</v>
      </c>
      <c r="AA116" s="118">
        <f t="shared" si="3"/>
        <v>64200</v>
      </c>
    </row>
    <row r="117" spans="1:27" ht="15.5" x14ac:dyDescent="0.35">
      <c r="A117" s="76"/>
      <c r="B117" s="196" t="s">
        <v>11446</v>
      </c>
      <c r="C117" s="196" t="s">
        <v>11447</v>
      </c>
      <c r="D117" s="196" t="s">
        <v>11448</v>
      </c>
      <c r="E117" s="268" t="s">
        <v>11449</v>
      </c>
      <c r="F117" s="196"/>
      <c r="G117" s="213" t="s">
        <v>11592</v>
      </c>
      <c r="H117" s="76"/>
      <c r="I117" s="118">
        <v>30000</v>
      </c>
      <c r="J117" s="76"/>
      <c r="K117" s="76" t="s">
        <v>1765</v>
      </c>
      <c r="L117" s="119"/>
      <c r="M117" s="76" t="s">
        <v>1765</v>
      </c>
      <c r="N117" s="76" t="s">
        <v>1765</v>
      </c>
      <c r="O117" s="76" t="s">
        <v>1765</v>
      </c>
      <c r="P117" s="76"/>
      <c r="Q117" s="76" t="s">
        <v>1765</v>
      </c>
      <c r="R117" s="76" t="s">
        <v>1765</v>
      </c>
      <c r="S117" s="76"/>
      <c r="T117" s="76"/>
      <c r="U117" s="76"/>
      <c r="V117" s="76"/>
      <c r="W117" s="76"/>
      <c r="X117" s="121"/>
      <c r="Y117" s="121"/>
      <c r="Z117" s="642">
        <f t="shared" si="2"/>
        <v>2100</v>
      </c>
      <c r="AA117" s="118">
        <f t="shared" si="3"/>
        <v>32100</v>
      </c>
    </row>
    <row r="118" spans="1:27" ht="15.5" x14ac:dyDescent="0.35">
      <c r="A118" s="76"/>
      <c r="B118" s="196" t="s">
        <v>11446</v>
      </c>
      <c r="C118" s="196" t="s">
        <v>11447</v>
      </c>
      <c r="D118" s="196" t="s">
        <v>11448</v>
      </c>
      <c r="E118" s="268" t="s">
        <v>11449</v>
      </c>
      <c r="F118" s="196"/>
      <c r="G118" s="213" t="s">
        <v>11593</v>
      </c>
      <c r="H118" s="76"/>
      <c r="I118" s="118">
        <v>30000</v>
      </c>
      <c r="J118" s="76"/>
      <c r="K118" s="76" t="s">
        <v>1765</v>
      </c>
      <c r="L118" s="119"/>
      <c r="M118" s="76" t="s">
        <v>1765</v>
      </c>
      <c r="N118" s="76" t="s">
        <v>1765</v>
      </c>
      <c r="O118" s="76" t="s">
        <v>1765</v>
      </c>
      <c r="P118" s="76"/>
      <c r="Q118" s="76" t="s">
        <v>1765</v>
      </c>
      <c r="R118" s="76" t="s">
        <v>1765</v>
      </c>
      <c r="S118" s="76"/>
      <c r="T118" s="76"/>
      <c r="U118" s="76"/>
      <c r="V118" s="76"/>
      <c r="W118" s="76"/>
      <c r="X118" s="121"/>
      <c r="Y118" s="121"/>
      <c r="Z118" s="642">
        <f t="shared" si="2"/>
        <v>2100</v>
      </c>
      <c r="AA118" s="118">
        <f t="shared" si="3"/>
        <v>32100</v>
      </c>
    </row>
    <row r="119" spans="1:27" ht="15.5" x14ac:dyDescent="0.35">
      <c r="A119" s="76"/>
      <c r="B119" s="196" t="s">
        <v>11446</v>
      </c>
      <c r="C119" s="196" t="s">
        <v>11447</v>
      </c>
      <c r="D119" s="196" t="s">
        <v>11448</v>
      </c>
      <c r="E119" s="268" t="s">
        <v>11449</v>
      </c>
      <c r="F119" s="196"/>
      <c r="G119" s="213" t="s">
        <v>11594</v>
      </c>
      <c r="H119" s="76"/>
      <c r="I119" s="118">
        <v>30000</v>
      </c>
      <c r="J119" s="76"/>
      <c r="K119" s="76" t="s">
        <v>1765</v>
      </c>
      <c r="L119" s="119"/>
      <c r="M119" s="76" t="s">
        <v>1765</v>
      </c>
      <c r="N119" s="76" t="s">
        <v>1765</v>
      </c>
      <c r="O119" s="76" t="s">
        <v>1765</v>
      </c>
      <c r="P119" s="76"/>
      <c r="Q119" s="76" t="s">
        <v>1765</v>
      </c>
      <c r="R119" s="76" t="s">
        <v>1765</v>
      </c>
      <c r="S119" s="76"/>
      <c r="T119" s="76"/>
      <c r="U119" s="76"/>
      <c r="V119" s="76"/>
      <c r="W119" s="76"/>
      <c r="X119" s="121"/>
      <c r="Y119" s="121"/>
      <c r="Z119" s="642">
        <f t="shared" si="2"/>
        <v>2100</v>
      </c>
      <c r="AA119" s="118">
        <f t="shared" si="3"/>
        <v>32100</v>
      </c>
    </row>
    <row r="120" spans="1:27" ht="15.5" x14ac:dyDescent="0.35">
      <c r="A120" s="76"/>
      <c r="B120" s="196" t="s">
        <v>11446</v>
      </c>
      <c r="C120" s="196" t="s">
        <v>11447</v>
      </c>
      <c r="D120" s="196" t="s">
        <v>11448</v>
      </c>
      <c r="E120" s="268" t="s">
        <v>11449</v>
      </c>
      <c r="F120" s="196"/>
      <c r="G120" s="213" t="s">
        <v>11595</v>
      </c>
      <c r="H120" s="76"/>
      <c r="I120" s="118">
        <v>30000</v>
      </c>
      <c r="J120" s="76"/>
      <c r="K120" s="76" t="s">
        <v>1765</v>
      </c>
      <c r="L120" s="119"/>
      <c r="M120" s="76" t="s">
        <v>1765</v>
      </c>
      <c r="N120" s="76" t="s">
        <v>1765</v>
      </c>
      <c r="O120" s="76" t="s">
        <v>1765</v>
      </c>
      <c r="P120" s="76"/>
      <c r="Q120" s="76" t="s">
        <v>1765</v>
      </c>
      <c r="R120" s="76" t="s">
        <v>1765</v>
      </c>
      <c r="S120" s="76"/>
      <c r="T120" s="76"/>
      <c r="U120" s="76"/>
      <c r="V120" s="76"/>
      <c r="W120" s="76"/>
      <c r="X120" s="121"/>
      <c r="Y120" s="121"/>
      <c r="Z120" s="642">
        <f t="shared" si="2"/>
        <v>2100</v>
      </c>
      <c r="AA120" s="118">
        <f t="shared" si="3"/>
        <v>32100</v>
      </c>
    </row>
    <row r="121" spans="1:27" ht="15.5" x14ac:dyDescent="0.35">
      <c r="A121" s="76"/>
      <c r="B121" s="196" t="s">
        <v>11446</v>
      </c>
      <c r="C121" s="196" t="s">
        <v>11447</v>
      </c>
      <c r="D121" s="196" t="s">
        <v>11448</v>
      </c>
      <c r="E121" s="268" t="s">
        <v>11449</v>
      </c>
      <c r="F121" s="196"/>
      <c r="G121" s="213" t="s">
        <v>11596</v>
      </c>
      <c r="H121" s="76"/>
      <c r="I121" s="118">
        <v>60000</v>
      </c>
      <c r="J121" s="76"/>
      <c r="K121" s="76" t="s">
        <v>5603</v>
      </c>
      <c r="L121" s="119"/>
      <c r="M121" s="76" t="s">
        <v>11591</v>
      </c>
      <c r="N121" s="76" t="s">
        <v>1765</v>
      </c>
      <c r="O121" s="76" t="s">
        <v>1765</v>
      </c>
      <c r="P121" s="76"/>
      <c r="Q121" s="76" t="s">
        <v>1765</v>
      </c>
      <c r="R121" s="76" t="s">
        <v>1765</v>
      </c>
      <c r="S121" s="76"/>
      <c r="T121" s="76"/>
      <c r="U121" s="76"/>
      <c r="V121" s="76"/>
      <c r="W121" s="76"/>
      <c r="X121" s="121"/>
      <c r="Y121" s="121"/>
      <c r="Z121" s="642">
        <f t="shared" si="2"/>
        <v>4200</v>
      </c>
      <c r="AA121" s="118">
        <f t="shared" si="3"/>
        <v>64200</v>
      </c>
    </row>
    <row r="122" spans="1:27" ht="15.5" x14ac:dyDescent="0.35">
      <c r="A122" s="76"/>
      <c r="B122" s="196" t="s">
        <v>11446</v>
      </c>
      <c r="C122" s="196" t="s">
        <v>11447</v>
      </c>
      <c r="D122" s="196" t="s">
        <v>11448</v>
      </c>
      <c r="E122" s="268" t="s">
        <v>11449</v>
      </c>
      <c r="F122" s="196"/>
      <c r="G122" s="213" t="s">
        <v>11597</v>
      </c>
      <c r="H122" s="76"/>
      <c r="I122" s="118">
        <v>30000</v>
      </c>
      <c r="J122" s="76"/>
      <c r="K122" s="76" t="s">
        <v>1765</v>
      </c>
      <c r="L122" s="119"/>
      <c r="M122" s="76" t="s">
        <v>1765</v>
      </c>
      <c r="N122" s="76" t="s">
        <v>1765</v>
      </c>
      <c r="O122" s="76" t="s">
        <v>1765</v>
      </c>
      <c r="P122" s="76"/>
      <c r="Q122" s="76" t="s">
        <v>1765</v>
      </c>
      <c r="R122" s="76" t="s">
        <v>1765</v>
      </c>
      <c r="S122" s="76"/>
      <c r="T122" s="76"/>
      <c r="U122" s="76"/>
      <c r="V122" s="76"/>
      <c r="W122" s="76"/>
      <c r="X122" s="121"/>
      <c r="Y122" s="121"/>
      <c r="Z122" s="642">
        <f t="shared" si="2"/>
        <v>2100</v>
      </c>
      <c r="AA122" s="118">
        <f t="shared" si="3"/>
        <v>32100</v>
      </c>
    </row>
    <row r="123" spans="1:27" ht="15.5" x14ac:dyDescent="0.35">
      <c r="A123" s="76"/>
      <c r="B123" s="196" t="s">
        <v>11446</v>
      </c>
      <c r="C123" s="196" t="s">
        <v>11447</v>
      </c>
      <c r="D123" s="196" t="s">
        <v>11448</v>
      </c>
      <c r="E123" s="268" t="s">
        <v>11449</v>
      </c>
      <c r="F123" s="196"/>
      <c r="G123" s="213" t="s">
        <v>11598</v>
      </c>
      <c r="H123" s="76"/>
      <c r="I123" s="118">
        <v>30000</v>
      </c>
      <c r="J123" s="76"/>
      <c r="K123" s="76" t="s">
        <v>1765</v>
      </c>
      <c r="L123" s="119"/>
      <c r="M123" s="76" t="s">
        <v>1765</v>
      </c>
      <c r="N123" s="76" t="s">
        <v>1765</v>
      </c>
      <c r="O123" s="76" t="s">
        <v>1765</v>
      </c>
      <c r="P123" s="76"/>
      <c r="Q123" s="76" t="s">
        <v>1765</v>
      </c>
      <c r="R123" s="76" t="s">
        <v>1765</v>
      </c>
      <c r="S123" s="76"/>
      <c r="T123" s="76"/>
      <c r="U123" s="76"/>
      <c r="V123" s="76"/>
      <c r="W123" s="76"/>
      <c r="X123" s="121"/>
      <c r="Y123" s="121"/>
      <c r="Z123" s="642">
        <f t="shared" si="2"/>
        <v>2100</v>
      </c>
      <c r="AA123" s="118">
        <f t="shared" si="3"/>
        <v>32100</v>
      </c>
    </row>
    <row r="124" spans="1:27" ht="15.5" x14ac:dyDescent="0.35">
      <c r="A124" s="76"/>
      <c r="B124" s="196" t="s">
        <v>11446</v>
      </c>
      <c r="C124" s="196" t="s">
        <v>11447</v>
      </c>
      <c r="D124" s="196" t="s">
        <v>11448</v>
      </c>
      <c r="E124" s="268" t="s">
        <v>11449</v>
      </c>
      <c r="F124" s="196"/>
      <c r="G124" s="213" t="s">
        <v>11599</v>
      </c>
      <c r="H124" s="76"/>
      <c r="I124" s="118">
        <v>60000</v>
      </c>
      <c r="J124" s="76"/>
      <c r="K124" s="76" t="s">
        <v>11580</v>
      </c>
      <c r="L124" s="119"/>
      <c r="M124" s="76" t="s">
        <v>1765</v>
      </c>
      <c r="N124" s="76" t="s">
        <v>1765</v>
      </c>
      <c r="O124" s="76" t="s">
        <v>1765</v>
      </c>
      <c r="P124" s="76"/>
      <c r="Q124" s="76" t="s">
        <v>1765</v>
      </c>
      <c r="R124" s="76" t="s">
        <v>1765</v>
      </c>
      <c r="S124" s="76"/>
      <c r="T124" s="76"/>
      <c r="U124" s="76"/>
      <c r="V124" s="76"/>
      <c r="W124" s="76"/>
      <c r="X124" s="121"/>
      <c r="Y124" s="121"/>
      <c r="Z124" s="642">
        <f t="shared" si="2"/>
        <v>4200</v>
      </c>
      <c r="AA124" s="118">
        <f t="shared" si="3"/>
        <v>64200</v>
      </c>
    </row>
    <row r="125" spans="1:27" ht="15.5" x14ac:dyDescent="0.35">
      <c r="A125" s="76"/>
      <c r="B125" s="196" t="s">
        <v>11446</v>
      </c>
      <c r="C125" s="196" t="s">
        <v>11447</v>
      </c>
      <c r="D125" s="196" t="s">
        <v>11448</v>
      </c>
      <c r="E125" s="268" t="s">
        <v>11449</v>
      </c>
      <c r="F125" s="196"/>
      <c r="G125" s="213" t="s">
        <v>11600</v>
      </c>
      <c r="H125" s="76"/>
      <c r="I125" s="118">
        <v>30000</v>
      </c>
      <c r="J125" s="76"/>
      <c r="K125" s="76" t="s">
        <v>1765</v>
      </c>
      <c r="L125" s="119"/>
      <c r="M125" s="76" t="s">
        <v>1765</v>
      </c>
      <c r="N125" s="76" t="s">
        <v>1765</v>
      </c>
      <c r="O125" s="76" t="s">
        <v>1765</v>
      </c>
      <c r="P125" s="76"/>
      <c r="Q125" s="76" t="s">
        <v>1765</v>
      </c>
      <c r="R125" s="76" t="s">
        <v>1765</v>
      </c>
      <c r="S125" s="76"/>
      <c r="T125" s="76"/>
      <c r="U125" s="76"/>
      <c r="V125" s="76"/>
      <c r="W125" s="76"/>
      <c r="X125" s="121"/>
      <c r="Y125" s="121"/>
      <c r="Z125" s="642">
        <f t="shared" si="2"/>
        <v>2100</v>
      </c>
      <c r="AA125" s="118">
        <f t="shared" si="3"/>
        <v>32100</v>
      </c>
    </row>
    <row r="126" spans="1:27" ht="15.5" x14ac:dyDescent="0.35">
      <c r="A126" s="76"/>
      <c r="B126" s="196" t="s">
        <v>11446</v>
      </c>
      <c r="C126" s="196" t="s">
        <v>11447</v>
      </c>
      <c r="D126" s="196" t="s">
        <v>11448</v>
      </c>
      <c r="E126" s="268" t="s">
        <v>11449</v>
      </c>
      <c r="F126" s="196"/>
      <c r="G126" s="213" t="s">
        <v>11601</v>
      </c>
      <c r="H126" s="76"/>
      <c r="I126" s="118">
        <v>30000</v>
      </c>
      <c r="J126" s="76"/>
      <c r="K126" s="76" t="s">
        <v>1765</v>
      </c>
      <c r="L126" s="119"/>
      <c r="M126" s="76" t="s">
        <v>1765</v>
      </c>
      <c r="N126" s="76" t="s">
        <v>1765</v>
      </c>
      <c r="O126" s="76" t="s">
        <v>1765</v>
      </c>
      <c r="P126" s="76"/>
      <c r="Q126" s="76" t="s">
        <v>1765</v>
      </c>
      <c r="R126" s="76" t="s">
        <v>1765</v>
      </c>
      <c r="S126" s="76"/>
      <c r="T126" s="76"/>
      <c r="U126" s="76"/>
      <c r="V126" s="76"/>
      <c r="W126" s="76"/>
      <c r="X126" s="121"/>
      <c r="Y126" s="121"/>
      <c r="Z126" s="642">
        <f t="shared" si="2"/>
        <v>2100</v>
      </c>
      <c r="AA126" s="118">
        <f t="shared" si="3"/>
        <v>32100</v>
      </c>
    </row>
    <row r="127" spans="1:27" ht="15.5" x14ac:dyDescent="0.35">
      <c r="A127" s="76"/>
      <c r="B127" s="196" t="s">
        <v>11446</v>
      </c>
      <c r="C127" s="196" t="s">
        <v>11447</v>
      </c>
      <c r="D127" s="196" t="s">
        <v>11448</v>
      </c>
      <c r="E127" s="268" t="s">
        <v>11449</v>
      </c>
      <c r="F127" s="196"/>
      <c r="G127" s="213" t="s">
        <v>11602</v>
      </c>
      <c r="H127" s="76"/>
      <c r="I127" s="118">
        <v>60000</v>
      </c>
      <c r="J127" s="76"/>
      <c r="K127" s="76" t="s">
        <v>11580</v>
      </c>
      <c r="L127" s="119"/>
      <c r="M127" s="76" t="s">
        <v>1765</v>
      </c>
      <c r="N127" s="76" t="s">
        <v>1765</v>
      </c>
      <c r="O127" s="76" t="s">
        <v>1765</v>
      </c>
      <c r="P127" s="76"/>
      <c r="Q127" s="76" t="s">
        <v>1765</v>
      </c>
      <c r="R127" s="76" t="s">
        <v>1765</v>
      </c>
      <c r="S127" s="76"/>
      <c r="T127" s="76"/>
      <c r="U127" s="76"/>
      <c r="V127" s="76"/>
      <c r="W127" s="76"/>
      <c r="X127" s="121"/>
      <c r="Y127" s="121"/>
      <c r="Z127" s="642">
        <f t="shared" si="2"/>
        <v>4200</v>
      </c>
      <c r="AA127" s="118">
        <f t="shared" si="3"/>
        <v>64200</v>
      </c>
    </row>
    <row r="128" spans="1:27" ht="15.5" x14ac:dyDescent="0.35">
      <c r="A128" s="76"/>
      <c r="B128" s="196" t="s">
        <v>11446</v>
      </c>
      <c r="C128" s="196" t="s">
        <v>11447</v>
      </c>
      <c r="D128" s="196" t="s">
        <v>11448</v>
      </c>
      <c r="E128" s="268" t="s">
        <v>11449</v>
      </c>
      <c r="F128" s="196"/>
      <c r="G128" s="213" t="s">
        <v>11603</v>
      </c>
      <c r="H128" s="76"/>
      <c r="I128" s="118">
        <v>30000</v>
      </c>
      <c r="J128" s="76"/>
      <c r="K128" s="76" t="s">
        <v>1765</v>
      </c>
      <c r="L128" s="119"/>
      <c r="M128" s="76" t="s">
        <v>1765</v>
      </c>
      <c r="N128" s="76" t="s">
        <v>1765</v>
      </c>
      <c r="O128" s="76" t="s">
        <v>1765</v>
      </c>
      <c r="P128" s="76"/>
      <c r="Q128" s="76" t="s">
        <v>1765</v>
      </c>
      <c r="R128" s="76" t="s">
        <v>1765</v>
      </c>
      <c r="S128" s="76"/>
      <c r="T128" s="76"/>
      <c r="U128" s="76"/>
      <c r="V128" s="76"/>
      <c r="W128" s="76"/>
      <c r="X128" s="121"/>
      <c r="Y128" s="121"/>
      <c r="Z128" s="642">
        <f t="shared" si="2"/>
        <v>2100</v>
      </c>
      <c r="AA128" s="118">
        <f t="shared" si="3"/>
        <v>32100</v>
      </c>
    </row>
    <row r="129" spans="1:27" ht="15.5" x14ac:dyDescent="0.35">
      <c r="A129" s="76"/>
      <c r="B129" s="196" t="s">
        <v>11446</v>
      </c>
      <c r="C129" s="196" t="s">
        <v>11447</v>
      </c>
      <c r="D129" s="196" t="s">
        <v>11448</v>
      </c>
      <c r="E129" s="268" t="s">
        <v>11449</v>
      </c>
      <c r="F129" s="196"/>
      <c r="G129" s="213" t="s">
        <v>11604</v>
      </c>
      <c r="H129" s="76"/>
      <c r="I129" s="118">
        <v>30000</v>
      </c>
      <c r="J129" s="76"/>
      <c r="K129" s="76" t="s">
        <v>1765</v>
      </c>
      <c r="L129" s="119"/>
      <c r="M129" s="76" t="s">
        <v>1765</v>
      </c>
      <c r="N129" s="76" t="s">
        <v>1765</v>
      </c>
      <c r="O129" s="76" t="s">
        <v>1765</v>
      </c>
      <c r="P129" s="76"/>
      <c r="Q129" s="76" t="s">
        <v>1765</v>
      </c>
      <c r="R129" s="76" t="s">
        <v>1765</v>
      </c>
      <c r="S129" s="76"/>
      <c r="T129" s="76"/>
      <c r="U129" s="76"/>
      <c r="V129" s="76"/>
      <c r="W129" s="76"/>
      <c r="X129" s="121"/>
      <c r="Y129" s="121"/>
      <c r="Z129" s="642">
        <f t="shared" si="2"/>
        <v>2100</v>
      </c>
      <c r="AA129" s="118">
        <f t="shared" si="3"/>
        <v>32100</v>
      </c>
    </row>
    <row r="130" spans="1:27" ht="15.5" x14ac:dyDescent="0.35">
      <c r="A130" s="76"/>
      <c r="B130" s="196" t="s">
        <v>11446</v>
      </c>
      <c r="C130" s="196" t="s">
        <v>11447</v>
      </c>
      <c r="D130" s="196" t="s">
        <v>11448</v>
      </c>
      <c r="E130" s="268" t="s">
        <v>11449</v>
      </c>
      <c r="F130" s="196"/>
      <c r="G130" s="213" t="s">
        <v>11605</v>
      </c>
      <c r="H130" s="76"/>
      <c r="I130" s="118">
        <v>30000</v>
      </c>
      <c r="J130" s="76"/>
      <c r="K130" s="76" t="s">
        <v>1765</v>
      </c>
      <c r="L130" s="119"/>
      <c r="M130" s="76" t="s">
        <v>1765</v>
      </c>
      <c r="N130" s="76" t="s">
        <v>1765</v>
      </c>
      <c r="O130" s="76" t="s">
        <v>1765</v>
      </c>
      <c r="P130" s="76"/>
      <c r="Q130" s="76" t="s">
        <v>1765</v>
      </c>
      <c r="R130" s="76" t="s">
        <v>1765</v>
      </c>
      <c r="S130" s="76"/>
      <c r="T130" s="76"/>
      <c r="U130" s="76"/>
      <c r="V130" s="76"/>
      <c r="W130" s="76"/>
      <c r="X130" s="121"/>
      <c r="Y130" s="121"/>
      <c r="Z130" s="642">
        <f t="shared" si="2"/>
        <v>2100</v>
      </c>
      <c r="AA130" s="118">
        <f t="shared" si="3"/>
        <v>32100</v>
      </c>
    </row>
    <row r="131" spans="1:27" ht="15.5" x14ac:dyDescent="0.35">
      <c r="A131" s="76"/>
      <c r="B131" s="196" t="s">
        <v>11446</v>
      </c>
      <c r="C131" s="196" t="s">
        <v>11447</v>
      </c>
      <c r="D131" s="196" t="s">
        <v>11448</v>
      </c>
      <c r="E131" s="268" t="s">
        <v>11449</v>
      </c>
      <c r="F131" s="196"/>
      <c r="G131" s="213" t="s">
        <v>11606</v>
      </c>
      <c r="H131" s="76"/>
      <c r="I131" s="118">
        <v>30000</v>
      </c>
      <c r="J131" s="76"/>
      <c r="K131" s="76" t="s">
        <v>1765</v>
      </c>
      <c r="L131" s="119"/>
      <c r="M131" s="76" t="s">
        <v>1765</v>
      </c>
      <c r="N131" s="76" t="s">
        <v>1765</v>
      </c>
      <c r="O131" s="76" t="s">
        <v>1765</v>
      </c>
      <c r="P131" s="76"/>
      <c r="Q131" s="76" t="s">
        <v>1765</v>
      </c>
      <c r="R131" s="76" t="s">
        <v>1765</v>
      </c>
      <c r="S131" s="76"/>
      <c r="T131" s="76"/>
      <c r="U131" s="76"/>
      <c r="V131" s="76"/>
      <c r="W131" s="76"/>
      <c r="X131" s="121"/>
      <c r="Y131" s="121"/>
      <c r="Z131" s="642">
        <f t="shared" si="2"/>
        <v>2100</v>
      </c>
      <c r="AA131" s="118">
        <f t="shared" si="3"/>
        <v>32100</v>
      </c>
    </row>
    <row r="132" spans="1:27" ht="15.5" x14ac:dyDescent="0.35">
      <c r="A132" s="76"/>
      <c r="B132" s="196"/>
      <c r="C132" s="212"/>
      <c r="D132" s="196"/>
      <c r="E132" s="268"/>
      <c r="F132" s="196"/>
      <c r="G132" s="284" t="s">
        <v>994</v>
      </c>
      <c r="H132" s="123"/>
      <c r="I132" s="124">
        <f>SUM(I104:I131)</f>
        <v>1020000</v>
      </c>
      <c r="J132" s="76"/>
      <c r="K132" s="76"/>
      <c r="L132" s="119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121"/>
      <c r="Y132" s="121"/>
      <c r="Z132" s="642">
        <f t="shared" si="2"/>
        <v>71400</v>
      </c>
      <c r="AA132" s="124">
        <f t="shared" si="3"/>
        <v>1091400</v>
      </c>
    </row>
    <row r="133" spans="1:27" s="139" customFormat="1" ht="15.5" x14ac:dyDescent="0.35">
      <c r="A133" s="64"/>
      <c r="B133" s="64"/>
      <c r="C133" s="65"/>
      <c r="D133" s="64"/>
      <c r="E133" s="115"/>
      <c r="F133" s="64"/>
      <c r="G133" s="267" t="s">
        <v>1833</v>
      </c>
      <c r="H133" s="64"/>
      <c r="I133" s="67"/>
      <c r="J133" s="64"/>
      <c r="K133" s="64"/>
      <c r="L133" s="68"/>
      <c r="M133" s="64"/>
      <c r="N133" s="68"/>
      <c r="O133" s="68"/>
      <c r="P133" s="64"/>
      <c r="Q133" s="64"/>
      <c r="R133" s="68"/>
      <c r="S133" s="64"/>
      <c r="T133" s="64"/>
      <c r="U133" s="64"/>
      <c r="V133" s="64"/>
      <c r="W133" s="64"/>
      <c r="X133" s="115"/>
      <c r="Y133" s="115"/>
      <c r="Z133" s="642">
        <f t="shared" si="2"/>
        <v>0</v>
      </c>
      <c r="AA133" s="67">
        <f t="shared" si="3"/>
        <v>0</v>
      </c>
    </row>
    <row r="134" spans="1:27" ht="15.5" x14ac:dyDescent="0.35">
      <c r="A134" s="76"/>
      <c r="B134" s="196" t="s">
        <v>11446</v>
      </c>
      <c r="C134" s="196" t="s">
        <v>11447</v>
      </c>
      <c r="D134" s="196" t="s">
        <v>11448</v>
      </c>
      <c r="E134" s="268" t="s">
        <v>11449</v>
      </c>
      <c r="F134" s="196"/>
      <c r="G134" s="213" t="s">
        <v>11607</v>
      </c>
      <c r="H134" s="76"/>
      <c r="I134" s="118">
        <v>1820000</v>
      </c>
      <c r="J134" s="76"/>
      <c r="K134" s="76" t="s">
        <v>1765</v>
      </c>
      <c r="L134" s="119"/>
      <c r="M134" s="76" t="s">
        <v>1765</v>
      </c>
      <c r="N134" s="76" t="s">
        <v>1765</v>
      </c>
      <c r="O134" s="76" t="s">
        <v>1765</v>
      </c>
      <c r="P134" s="76"/>
      <c r="Q134" s="76" t="s">
        <v>1765</v>
      </c>
      <c r="R134" s="76" t="s">
        <v>1765</v>
      </c>
      <c r="S134" s="76"/>
      <c r="T134" s="76"/>
      <c r="U134" s="76"/>
      <c r="V134" s="76"/>
      <c r="W134" s="76"/>
      <c r="X134" s="121"/>
      <c r="Y134" s="121"/>
      <c r="Z134" s="642">
        <f t="shared" ref="Z134:Z159" si="4">I134*Z$4</f>
        <v>127400.00000000001</v>
      </c>
      <c r="AA134" s="118">
        <f t="shared" ref="AA134:AA159" si="5">I134+Z134</f>
        <v>1947400</v>
      </c>
    </row>
    <row r="135" spans="1:27" ht="15.5" x14ac:dyDescent="0.35">
      <c r="A135" s="76"/>
      <c r="B135" s="196"/>
      <c r="C135" s="212"/>
      <c r="D135" s="196"/>
      <c r="E135" s="268"/>
      <c r="F135" s="196"/>
      <c r="G135" s="284" t="s">
        <v>994</v>
      </c>
      <c r="H135" s="123"/>
      <c r="I135" s="124">
        <f>SUM(I134)</f>
        <v>1820000</v>
      </c>
      <c r="J135" s="76"/>
      <c r="K135" s="76"/>
      <c r="L135" s="119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121"/>
      <c r="Y135" s="121"/>
      <c r="Z135" s="642">
        <f t="shared" si="4"/>
        <v>127400.00000000001</v>
      </c>
      <c r="AA135" s="124">
        <f t="shared" si="5"/>
        <v>1947400</v>
      </c>
    </row>
    <row r="136" spans="1:27" ht="15.5" x14ac:dyDescent="0.35">
      <c r="A136" s="64"/>
      <c r="B136" s="64"/>
      <c r="C136" s="65"/>
      <c r="D136" s="64"/>
      <c r="E136" s="115"/>
      <c r="F136" s="64"/>
      <c r="G136" s="267" t="s">
        <v>1931</v>
      </c>
      <c r="H136" s="64"/>
      <c r="I136" s="67"/>
      <c r="J136" s="64"/>
      <c r="K136" s="64"/>
      <c r="L136" s="68"/>
      <c r="M136" s="64"/>
      <c r="N136" s="68"/>
      <c r="O136" s="68"/>
      <c r="P136" s="64"/>
      <c r="Q136" s="64"/>
      <c r="R136" s="68"/>
      <c r="S136" s="64"/>
      <c r="T136" s="64"/>
      <c r="U136" s="64"/>
      <c r="V136" s="64"/>
      <c r="W136" s="64"/>
      <c r="X136" s="115"/>
      <c r="Y136" s="115"/>
      <c r="Z136" s="642">
        <f t="shared" si="4"/>
        <v>0</v>
      </c>
      <c r="AA136" s="67">
        <f t="shared" si="5"/>
        <v>0</v>
      </c>
    </row>
    <row r="137" spans="1:27" ht="15.5" x14ac:dyDescent="0.35">
      <c r="A137" s="76"/>
      <c r="B137" s="196"/>
      <c r="C137" s="196"/>
      <c r="D137" s="196"/>
      <c r="E137" s="268"/>
      <c r="F137" s="196"/>
      <c r="G137" s="214" t="s">
        <v>1852</v>
      </c>
      <c r="H137" s="76"/>
      <c r="I137" s="118"/>
      <c r="J137" s="76"/>
      <c r="K137" s="76"/>
      <c r="L137" s="119"/>
      <c r="M137" s="76"/>
      <c r="N137" s="119"/>
      <c r="O137" s="119"/>
      <c r="P137" s="76"/>
      <c r="Q137" s="76" t="s">
        <v>1765</v>
      </c>
      <c r="R137" s="76" t="s">
        <v>1765</v>
      </c>
      <c r="S137" s="76"/>
      <c r="T137" s="76"/>
      <c r="U137" s="76"/>
      <c r="V137" s="76"/>
      <c r="W137" s="76"/>
      <c r="X137" s="121"/>
      <c r="Y137" s="121"/>
      <c r="Z137" s="642">
        <f t="shared" si="4"/>
        <v>0</v>
      </c>
      <c r="AA137" s="118">
        <f t="shared" si="5"/>
        <v>0</v>
      </c>
    </row>
    <row r="138" spans="1:27" ht="15.5" x14ac:dyDescent="0.35">
      <c r="A138" s="215"/>
      <c r="B138" s="215"/>
      <c r="C138" s="238"/>
      <c r="D138" s="215"/>
      <c r="E138" s="239"/>
      <c r="F138" s="215"/>
      <c r="G138" s="289" t="s">
        <v>1932</v>
      </c>
      <c r="H138" s="215"/>
      <c r="I138" s="247"/>
      <c r="J138" s="215"/>
      <c r="K138" s="215"/>
      <c r="L138" s="220"/>
      <c r="M138" s="215"/>
      <c r="N138" s="220"/>
      <c r="O138" s="220"/>
      <c r="P138" s="215"/>
      <c r="Q138" s="215"/>
      <c r="R138" s="220"/>
      <c r="S138" s="215"/>
      <c r="T138" s="215"/>
      <c r="U138" s="215"/>
      <c r="V138" s="215"/>
      <c r="W138" s="215"/>
      <c r="X138" s="239"/>
      <c r="Y138" s="239"/>
      <c r="Z138" s="642">
        <f t="shared" si="4"/>
        <v>0</v>
      </c>
      <c r="AA138" s="247">
        <f t="shared" si="5"/>
        <v>0</v>
      </c>
    </row>
    <row r="139" spans="1:27" ht="15.5" x14ac:dyDescent="0.35">
      <c r="A139" s="76"/>
      <c r="B139" s="196" t="s">
        <v>11446</v>
      </c>
      <c r="C139" s="196" t="s">
        <v>11447</v>
      </c>
      <c r="D139" s="196" t="s">
        <v>11448</v>
      </c>
      <c r="E139" s="268" t="s">
        <v>11449</v>
      </c>
      <c r="F139" s="196"/>
      <c r="G139" s="214" t="s">
        <v>11608</v>
      </c>
      <c r="H139" s="76"/>
      <c r="I139" s="118">
        <v>450000</v>
      </c>
      <c r="J139" s="76"/>
      <c r="K139" s="76" t="s">
        <v>11609</v>
      </c>
      <c r="L139" s="119">
        <v>2014</v>
      </c>
      <c r="M139" s="76" t="s">
        <v>11610</v>
      </c>
      <c r="N139" s="119">
        <v>698630</v>
      </c>
      <c r="O139" s="119" t="s">
        <v>5287</v>
      </c>
      <c r="P139" s="76"/>
      <c r="Q139" s="76" t="s">
        <v>2249</v>
      </c>
      <c r="R139" s="76" t="s">
        <v>2249</v>
      </c>
      <c r="S139" s="76"/>
      <c r="T139" s="76"/>
      <c r="U139" s="76"/>
      <c r="V139" s="76"/>
      <c r="W139" s="76"/>
      <c r="X139" s="121"/>
      <c r="Y139" s="121" t="s">
        <v>1852</v>
      </c>
      <c r="Z139" s="642">
        <f t="shared" si="4"/>
        <v>31500.000000000004</v>
      </c>
      <c r="AA139" s="118">
        <f t="shared" si="5"/>
        <v>481500</v>
      </c>
    </row>
    <row r="140" spans="1:27" ht="15.5" x14ac:dyDescent="0.35">
      <c r="A140" s="76"/>
      <c r="B140" s="196"/>
      <c r="C140" s="212"/>
      <c r="D140" s="196"/>
      <c r="E140" s="268"/>
      <c r="F140" s="196"/>
      <c r="G140" s="458" t="s">
        <v>994</v>
      </c>
      <c r="H140" s="123"/>
      <c r="I140" s="124">
        <f>SUM(I139)</f>
        <v>450000</v>
      </c>
      <c r="J140" s="76"/>
      <c r="K140" s="76"/>
      <c r="L140" s="119"/>
      <c r="M140" s="76"/>
      <c r="N140" s="119"/>
      <c r="O140" s="119"/>
      <c r="P140" s="76"/>
      <c r="Q140" s="76"/>
      <c r="R140" s="76"/>
      <c r="S140" s="76"/>
      <c r="T140" s="76"/>
      <c r="U140" s="76"/>
      <c r="V140" s="76"/>
      <c r="W140" s="76"/>
      <c r="X140" s="121"/>
      <c r="Y140" s="121"/>
      <c r="Z140" s="642">
        <f t="shared" si="4"/>
        <v>31500.000000000004</v>
      </c>
      <c r="AA140" s="124">
        <f t="shared" si="5"/>
        <v>481500</v>
      </c>
    </row>
    <row r="141" spans="1:27" ht="15.5" x14ac:dyDescent="0.35">
      <c r="A141" s="64"/>
      <c r="B141" s="64"/>
      <c r="C141" s="65"/>
      <c r="D141" s="64"/>
      <c r="E141" s="115"/>
      <c r="F141" s="64"/>
      <c r="G141" s="267" t="s">
        <v>1168</v>
      </c>
      <c r="H141" s="64"/>
      <c r="I141" s="67"/>
      <c r="J141" s="64"/>
      <c r="K141" s="64"/>
      <c r="L141" s="68"/>
      <c r="M141" s="68"/>
      <c r="N141" s="68"/>
      <c r="O141" s="68"/>
      <c r="P141" s="64"/>
      <c r="Q141" s="64"/>
      <c r="R141" s="68"/>
      <c r="S141" s="64"/>
      <c r="T141" s="64"/>
      <c r="U141" s="64"/>
      <c r="V141" s="64"/>
      <c r="W141" s="64"/>
      <c r="X141" s="115"/>
      <c r="Y141" s="115"/>
      <c r="Z141" s="642">
        <f t="shared" si="4"/>
        <v>0</v>
      </c>
      <c r="AA141" s="67">
        <f t="shared" si="5"/>
        <v>0</v>
      </c>
    </row>
    <row r="142" spans="1:27" s="94" customFormat="1" ht="15.5" x14ac:dyDescent="0.35">
      <c r="A142" s="69"/>
      <c r="B142" s="196" t="s">
        <v>11446</v>
      </c>
      <c r="C142" s="196" t="s">
        <v>11447</v>
      </c>
      <c r="D142" s="196" t="s">
        <v>11448</v>
      </c>
      <c r="E142" s="268" t="s">
        <v>11449</v>
      </c>
      <c r="F142" s="196"/>
      <c r="G142" s="213" t="s">
        <v>11611</v>
      </c>
      <c r="H142" s="69"/>
      <c r="I142" s="74">
        <v>60000</v>
      </c>
      <c r="J142" s="69"/>
      <c r="K142" s="69" t="s">
        <v>11612</v>
      </c>
      <c r="L142" s="75"/>
      <c r="M142" s="75" t="s">
        <v>11613</v>
      </c>
      <c r="N142" s="75">
        <v>47258590</v>
      </c>
      <c r="O142" s="119" t="s">
        <v>5287</v>
      </c>
      <c r="P142" s="69"/>
      <c r="Q142" s="76" t="s">
        <v>1765</v>
      </c>
      <c r="R142" s="76" t="s">
        <v>1765</v>
      </c>
      <c r="S142" s="69"/>
      <c r="T142" s="69"/>
      <c r="U142" s="69"/>
      <c r="V142" s="69"/>
      <c r="W142" s="69"/>
      <c r="X142" s="116"/>
      <c r="Y142" s="116"/>
      <c r="Z142" s="642">
        <f t="shared" si="4"/>
        <v>4200</v>
      </c>
      <c r="AA142" s="74">
        <f t="shared" si="5"/>
        <v>64200</v>
      </c>
    </row>
    <row r="143" spans="1:27" s="94" customFormat="1" ht="15.5" x14ac:dyDescent="0.35">
      <c r="A143" s="69"/>
      <c r="B143" s="196" t="s">
        <v>11446</v>
      </c>
      <c r="C143" s="196" t="s">
        <v>11447</v>
      </c>
      <c r="D143" s="196" t="s">
        <v>11448</v>
      </c>
      <c r="E143" s="268" t="s">
        <v>11449</v>
      </c>
      <c r="F143" s="196"/>
      <c r="G143" s="213" t="s">
        <v>11614</v>
      </c>
      <c r="H143" s="69"/>
      <c r="I143" s="74">
        <v>60000</v>
      </c>
      <c r="J143" s="69"/>
      <c r="K143" s="69" t="s">
        <v>11612</v>
      </c>
      <c r="L143" s="75"/>
      <c r="M143" s="75" t="s">
        <v>11613</v>
      </c>
      <c r="N143" s="75">
        <v>47258579</v>
      </c>
      <c r="O143" s="119" t="s">
        <v>5287</v>
      </c>
      <c r="P143" s="69"/>
      <c r="Q143" s="76" t="s">
        <v>1765</v>
      </c>
      <c r="R143" s="76" t="s">
        <v>1765</v>
      </c>
      <c r="S143" s="69"/>
      <c r="T143" s="69"/>
      <c r="U143" s="69"/>
      <c r="V143" s="69"/>
      <c r="W143" s="69"/>
      <c r="X143" s="116"/>
      <c r="Y143" s="116"/>
      <c r="Z143" s="642">
        <f t="shared" si="4"/>
        <v>4200</v>
      </c>
      <c r="AA143" s="74">
        <f t="shared" si="5"/>
        <v>64200</v>
      </c>
    </row>
    <row r="144" spans="1:27" s="94" customFormat="1" ht="15.5" x14ac:dyDescent="0.35">
      <c r="A144" s="69"/>
      <c r="B144" s="196"/>
      <c r="C144" s="212"/>
      <c r="D144" s="196"/>
      <c r="E144" s="268"/>
      <c r="F144" s="196"/>
      <c r="G144" s="284" t="s">
        <v>994</v>
      </c>
      <c r="H144" s="86"/>
      <c r="I144" s="87">
        <f>SUM(I142:I143)</f>
        <v>120000</v>
      </c>
      <c r="J144" s="69"/>
      <c r="K144" s="69"/>
      <c r="L144" s="75"/>
      <c r="M144" s="75"/>
      <c r="N144" s="75"/>
      <c r="O144" s="119"/>
      <c r="P144" s="69"/>
      <c r="Q144" s="76"/>
      <c r="R144" s="76"/>
      <c r="S144" s="69"/>
      <c r="T144" s="69"/>
      <c r="U144" s="69"/>
      <c r="V144" s="69"/>
      <c r="W144" s="69"/>
      <c r="X144" s="116"/>
      <c r="Y144" s="116"/>
      <c r="Z144" s="642">
        <f t="shared" si="4"/>
        <v>8400</v>
      </c>
      <c r="AA144" s="87">
        <f t="shared" si="5"/>
        <v>128400</v>
      </c>
    </row>
    <row r="145" spans="1:27" ht="13.5" customHeight="1" x14ac:dyDescent="0.35">
      <c r="A145" s="64"/>
      <c r="B145" s="64"/>
      <c r="C145" s="65"/>
      <c r="D145" s="64"/>
      <c r="E145" s="115"/>
      <c r="F145" s="64"/>
      <c r="G145" s="267" t="s">
        <v>1748</v>
      </c>
      <c r="H145" s="64"/>
      <c r="I145" s="67"/>
      <c r="J145" s="64"/>
      <c r="K145" s="64"/>
      <c r="L145" s="68"/>
      <c r="M145" s="68"/>
      <c r="N145" s="68"/>
      <c r="O145" s="68"/>
      <c r="P145" s="64"/>
      <c r="Q145" s="64"/>
      <c r="R145" s="68"/>
      <c r="S145" s="64"/>
      <c r="T145" s="64"/>
      <c r="U145" s="64"/>
      <c r="V145" s="64"/>
      <c r="W145" s="64"/>
      <c r="X145" s="115"/>
      <c r="Y145" s="115"/>
      <c r="Z145" s="642">
        <f t="shared" si="4"/>
        <v>0</v>
      </c>
      <c r="AA145" s="67">
        <f t="shared" si="5"/>
        <v>0</v>
      </c>
    </row>
    <row r="146" spans="1:27" ht="15.5" x14ac:dyDescent="0.35">
      <c r="A146" s="76"/>
      <c r="B146" s="196" t="s">
        <v>11446</v>
      </c>
      <c r="C146" s="196" t="s">
        <v>11447</v>
      </c>
      <c r="D146" s="196" t="s">
        <v>11448</v>
      </c>
      <c r="E146" s="268" t="s">
        <v>11449</v>
      </c>
      <c r="F146" s="196"/>
      <c r="G146" s="214" t="s">
        <v>11615</v>
      </c>
      <c r="H146" s="76"/>
      <c r="I146" s="118">
        <v>200000</v>
      </c>
      <c r="J146" s="76"/>
      <c r="K146" s="76" t="s">
        <v>3389</v>
      </c>
      <c r="L146" s="119"/>
      <c r="M146" s="130" t="s">
        <v>11616</v>
      </c>
      <c r="N146" s="119" t="s">
        <v>1063</v>
      </c>
      <c r="O146" s="119" t="s">
        <v>1063</v>
      </c>
      <c r="P146" s="76"/>
      <c r="Q146" s="76" t="s">
        <v>1765</v>
      </c>
      <c r="R146" s="76" t="s">
        <v>1765</v>
      </c>
      <c r="S146" s="76"/>
      <c r="T146" s="76"/>
      <c r="U146" s="76"/>
      <c r="V146" s="76"/>
      <c r="W146" s="76"/>
      <c r="X146" s="121"/>
      <c r="Y146" s="121"/>
      <c r="Z146" s="642">
        <f t="shared" si="4"/>
        <v>14000.000000000002</v>
      </c>
      <c r="AA146" s="118">
        <f t="shared" si="5"/>
        <v>214000</v>
      </c>
    </row>
    <row r="147" spans="1:27" ht="15.5" x14ac:dyDescent="0.35">
      <c r="A147" s="76"/>
      <c r="B147" s="196"/>
      <c r="C147" s="212"/>
      <c r="D147" s="196"/>
      <c r="E147" s="268"/>
      <c r="F147" s="196"/>
      <c r="G147" s="458" t="s">
        <v>994</v>
      </c>
      <c r="H147" s="123"/>
      <c r="I147" s="124">
        <f>SUM(I146)</f>
        <v>200000</v>
      </c>
      <c r="J147" s="76"/>
      <c r="K147" s="76"/>
      <c r="L147" s="119"/>
      <c r="M147" s="130"/>
      <c r="N147" s="119"/>
      <c r="O147" s="119"/>
      <c r="P147" s="76"/>
      <c r="Q147" s="76"/>
      <c r="R147" s="76"/>
      <c r="S147" s="76"/>
      <c r="T147" s="76"/>
      <c r="U147" s="76"/>
      <c r="V147" s="76"/>
      <c r="W147" s="76"/>
      <c r="X147" s="121"/>
      <c r="Y147" s="121"/>
      <c r="Z147" s="642">
        <f t="shared" si="4"/>
        <v>14000.000000000002</v>
      </c>
      <c r="AA147" s="124">
        <f t="shared" si="5"/>
        <v>214000</v>
      </c>
    </row>
    <row r="148" spans="1:27" ht="15.5" x14ac:dyDescent="0.35">
      <c r="A148" s="64"/>
      <c r="B148" s="64"/>
      <c r="C148" s="65"/>
      <c r="D148" s="64"/>
      <c r="E148" s="115"/>
      <c r="F148" s="64"/>
      <c r="G148" s="267" t="s">
        <v>1572</v>
      </c>
      <c r="H148" s="64"/>
      <c r="I148" s="67"/>
      <c r="J148" s="64"/>
      <c r="K148" s="64"/>
      <c r="L148" s="68"/>
      <c r="M148" s="68"/>
      <c r="N148" s="68"/>
      <c r="O148" s="68"/>
      <c r="P148" s="64"/>
      <c r="Q148" s="64"/>
      <c r="R148" s="68"/>
      <c r="S148" s="64"/>
      <c r="T148" s="64"/>
      <c r="U148" s="64"/>
      <c r="V148" s="64"/>
      <c r="W148" s="64"/>
      <c r="X148" s="115"/>
      <c r="Y148" s="115"/>
      <c r="Z148" s="642">
        <f t="shared" si="4"/>
        <v>0</v>
      </c>
      <c r="AA148" s="67">
        <f t="shared" si="5"/>
        <v>0</v>
      </c>
    </row>
    <row r="149" spans="1:27" s="100" customFormat="1" ht="15.5" x14ac:dyDescent="0.35">
      <c r="A149" s="76"/>
      <c r="B149" s="76"/>
      <c r="C149" s="214"/>
      <c r="D149" s="76"/>
      <c r="E149" s="121"/>
      <c r="F149" s="76"/>
      <c r="G149" s="269" t="s">
        <v>1575</v>
      </c>
      <c r="H149" s="76"/>
      <c r="I149" s="118"/>
      <c r="J149" s="76"/>
      <c r="K149" s="42"/>
      <c r="L149" s="241"/>
      <c r="M149" s="42"/>
      <c r="N149" s="381"/>
      <c r="O149" s="242"/>
      <c r="P149" s="42"/>
      <c r="Q149" s="76" t="s">
        <v>1765</v>
      </c>
      <c r="R149" s="76" t="s">
        <v>1765</v>
      </c>
      <c r="S149" s="42"/>
      <c r="T149" s="42"/>
      <c r="U149" s="42"/>
      <c r="V149" s="42"/>
      <c r="W149" s="42"/>
      <c r="X149" s="243"/>
      <c r="Y149" s="243" t="s">
        <v>1852</v>
      </c>
      <c r="Z149" s="642">
        <f t="shared" si="4"/>
        <v>0</v>
      </c>
      <c r="AA149" s="118">
        <f t="shared" si="5"/>
        <v>0</v>
      </c>
    </row>
    <row r="150" spans="1:27" ht="15.5" x14ac:dyDescent="0.35">
      <c r="A150" s="64"/>
      <c r="B150" s="64"/>
      <c r="C150" s="65"/>
      <c r="D150" s="64"/>
      <c r="E150" s="115"/>
      <c r="F150" s="64"/>
      <c r="G150" s="272" t="s">
        <v>1582</v>
      </c>
      <c r="H150" s="64"/>
      <c r="I150" s="67"/>
      <c r="J150" s="64"/>
      <c r="K150" s="64"/>
      <c r="L150" s="68"/>
      <c r="M150" s="68"/>
      <c r="N150" s="68"/>
      <c r="O150" s="68"/>
      <c r="P150" s="64"/>
      <c r="Q150" s="64"/>
      <c r="R150" s="68"/>
      <c r="S150" s="64"/>
      <c r="T150" s="64"/>
      <c r="U150" s="64"/>
      <c r="V150" s="64"/>
      <c r="W150" s="64"/>
      <c r="X150" s="115"/>
      <c r="Y150" s="115"/>
      <c r="Z150" s="642">
        <f t="shared" si="4"/>
        <v>0</v>
      </c>
      <c r="AA150" s="67">
        <f t="shared" si="5"/>
        <v>0</v>
      </c>
    </row>
    <row r="151" spans="1:27" ht="15.5" x14ac:dyDescent="0.35">
      <c r="A151" s="69"/>
      <c r="B151" s="196" t="s">
        <v>11446</v>
      </c>
      <c r="C151" s="196" t="s">
        <v>11447</v>
      </c>
      <c r="D151" s="196" t="s">
        <v>11448</v>
      </c>
      <c r="E151" s="268" t="s">
        <v>11449</v>
      </c>
      <c r="F151" s="196"/>
      <c r="G151" s="269" t="s">
        <v>11617</v>
      </c>
      <c r="H151" s="69"/>
      <c r="I151" s="74">
        <v>400000</v>
      </c>
      <c r="J151" s="69"/>
      <c r="K151" s="69" t="s">
        <v>2488</v>
      </c>
      <c r="L151" s="75"/>
      <c r="M151" s="75" t="s">
        <v>11618</v>
      </c>
      <c r="N151" s="131" t="s">
        <v>11619</v>
      </c>
      <c r="O151" s="119" t="s">
        <v>1063</v>
      </c>
      <c r="P151" s="69"/>
      <c r="Q151" s="69" t="s">
        <v>3152</v>
      </c>
      <c r="R151" s="75" t="s">
        <v>1697</v>
      </c>
      <c r="S151" s="69"/>
      <c r="T151" s="69"/>
      <c r="U151" s="69"/>
      <c r="V151" s="69"/>
      <c r="W151" s="69"/>
      <c r="X151" s="116"/>
      <c r="Y151" s="121"/>
      <c r="Z151" s="642">
        <f t="shared" si="4"/>
        <v>28000.000000000004</v>
      </c>
      <c r="AA151" s="74">
        <f t="shared" si="5"/>
        <v>428000</v>
      </c>
    </row>
    <row r="152" spans="1:27" ht="15.5" x14ac:dyDescent="0.35">
      <c r="A152" s="69"/>
      <c r="B152" s="196" t="s">
        <v>11446</v>
      </c>
      <c r="C152" s="196" t="s">
        <v>11447</v>
      </c>
      <c r="D152" s="196" t="s">
        <v>11448</v>
      </c>
      <c r="E152" s="268" t="s">
        <v>11449</v>
      </c>
      <c r="F152" s="196"/>
      <c r="G152" s="269" t="s">
        <v>11620</v>
      </c>
      <c r="H152" s="69"/>
      <c r="I152" s="74">
        <v>400000</v>
      </c>
      <c r="J152" s="69"/>
      <c r="K152" s="69" t="s">
        <v>5630</v>
      </c>
      <c r="L152" s="75"/>
      <c r="M152" s="75" t="s">
        <v>5631</v>
      </c>
      <c r="N152" s="131" t="s">
        <v>5632</v>
      </c>
      <c r="O152" s="119" t="s">
        <v>1063</v>
      </c>
      <c r="P152" s="69"/>
      <c r="Q152" s="69" t="s">
        <v>3645</v>
      </c>
      <c r="R152" s="75" t="s">
        <v>3702</v>
      </c>
      <c r="S152" s="69"/>
      <c r="T152" s="69"/>
      <c r="U152" s="69"/>
      <c r="V152" s="69"/>
      <c r="W152" s="69"/>
      <c r="X152" s="116"/>
      <c r="Y152" s="121"/>
      <c r="Z152" s="642">
        <f t="shared" si="4"/>
        <v>28000.000000000004</v>
      </c>
      <c r="AA152" s="74">
        <f t="shared" si="5"/>
        <v>428000</v>
      </c>
    </row>
    <row r="153" spans="1:27" ht="15.5" x14ac:dyDescent="0.35">
      <c r="A153" s="69"/>
      <c r="B153" s="196" t="s">
        <v>11446</v>
      </c>
      <c r="C153" s="196" t="s">
        <v>11447</v>
      </c>
      <c r="D153" s="196" t="s">
        <v>11448</v>
      </c>
      <c r="E153" s="268" t="s">
        <v>11449</v>
      </c>
      <c r="F153" s="196"/>
      <c r="G153" s="269" t="s">
        <v>11621</v>
      </c>
      <c r="H153" s="69"/>
      <c r="I153" s="74">
        <v>400000</v>
      </c>
      <c r="J153" s="69"/>
      <c r="K153" s="69" t="s">
        <v>8288</v>
      </c>
      <c r="L153" s="75"/>
      <c r="M153" s="75" t="s">
        <v>1765</v>
      </c>
      <c r="N153" s="131" t="s">
        <v>980</v>
      </c>
      <c r="O153" s="119" t="s">
        <v>1063</v>
      </c>
      <c r="P153" s="69"/>
      <c r="Q153" s="69" t="s">
        <v>1765</v>
      </c>
      <c r="R153" s="75" t="s">
        <v>1765</v>
      </c>
      <c r="S153" s="69"/>
      <c r="T153" s="69"/>
      <c r="U153" s="69"/>
      <c r="V153" s="69"/>
      <c r="W153" s="69"/>
      <c r="X153" s="116"/>
      <c r="Y153" s="121"/>
      <c r="Z153" s="642">
        <f t="shared" si="4"/>
        <v>28000.000000000004</v>
      </c>
      <c r="AA153" s="74">
        <f t="shared" si="5"/>
        <v>428000</v>
      </c>
    </row>
    <row r="154" spans="1:27" ht="15.5" x14ac:dyDescent="0.35">
      <c r="A154" s="69"/>
      <c r="B154" s="196" t="s">
        <v>11446</v>
      </c>
      <c r="C154" s="196" t="s">
        <v>11447</v>
      </c>
      <c r="D154" s="196" t="s">
        <v>11448</v>
      </c>
      <c r="E154" s="268" t="s">
        <v>11449</v>
      </c>
      <c r="F154" s="196"/>
      <c r="G154" s="269" t="s">
        <v>11622</v>
      </c>
      <c r="H154" s="69"/>
      <c r="I154" s="74">
        <v>400000</v>
      </c>
      <c r="J154" s="69"/>
      <c r="K154" s="69" t="s">
        <v>8288</v>
      </c>
      <c r="L154" s="75"/>
      <c r="M154" s="75" t="s">
        <v>1765</v>
      </c>
      <c r="N154" s="131" t="s">
        <v>980</v>
      </c>
      <c r="O154" s="119" t="s">
        <v>1063</v>
      </c>
      <c r="P154" s="69"/>
      <c r="Q154" s="69" t="s">
        <v>1765</v>
      </c>
      <c r="R154" s="75" t="s">
        <v>1765</v>
      </c>
      <c r="S154" s="69"/>
      <c r="T154" s="69"/>
      <c r="U154" s="69"/>
      <c r="V154" s="69"/>
      <c r="W154" s="69"/>
      <c r="X154" s="116"/>
      <c r="Y154" s="121"/>
      <c r="Z154" s="642">
        <f t="shared" si="4"/>
        <v>28000.000000000004</v>
      </c>
      <c r="AA154" s="74">
        <f t="shared" si="5"/>
        <v>428000</v>
      </c>
    </row>
    <row r="155" spans="1:27" ht="15.5" x14ac:dyDescent="0.35">
      <c r="A155" s="69"/>
      <c r="B155" s="196"/>
      <c r="C155" s="212"/>
      <c r="D155" s="196"/>
      <c r="E155" s="268"/>
      <c r="F155" s="196"/>
      <c r="G155" s="271" t="s">
        <v>994</v>
      </c>
      <c r="H155" s="86"/>
      <c r="I155" s="87">
        <f>SUM(I151:I154)</f>
        <v>1600000</v>
      </c>
      <c r="J155" s="69"/>
      <c r="K155" s="69"/>
      <c r="L155" s="75"/>
      <c r="M155" s="75"/>
      <c r="N155" s="131"/>
      <c r="O155" s="119"/>
      <c r="P155" s="69"/>
      <c r="Q155" s="69"/>
      <c r="R155" s="75"/>
      <c r="S155" s="69"/>
      <c r="T155" s="69"/>
      <c r="U155" s="69"/>
      <c r="V155" s="69"/>
      <c r="W155" s="69"/>
      <c r="X155" s="116"/>
      <c r="Y155" s="121"/>
      <c r="Z155" s="642">
        <f t="shared" si="4"/>
        <v>112000.00000000001</v>
      </c>
      <c r="AA155" s="87">
        <f t="shared" si="5"/>
        <v>1712000</v>
      </c>
    </row>
    <row r="156" spans="1:27" ht="15.5" x14ac:dyDescent="0.35">
      <c r="A156" s="64"/>
      <c r="B156" s="64"/>
      <c r="C156" s="65"/>
      <c r="D156" s="64"/>
      <c r="E156" s="115"/>
      <c r="F156" s="64"/>
      <c r="G156" s="272" t="s">
        <v>1590</v>
      </c>
      <c r="H156" s="64"/>
      <c r="I156" s="67"/>
      <c r="J156" s="64"/>
      <c r="K156" s="64"/>
      <c r="L156" s="68"/>
      <c r="M156" s="68"/>
      <c r="N156" s="68"/>
      <c r="O156" s="68"/>
      <c r="P156" s="64"/>
      <c r="Q156" s="64"/>
      <c r="R156" s="68"/>
      <c r="S156" s="64"/>
      <c r="T156" s="64"/>
      <c r="U156" s="64"/>
      <c r="V156" s="64"/>
      <c r="W156" s="64"/>
      <c r="X156" s="115"/>
      <c r="Y156" s="115"/>
      <c r="Z156" s="642">
        <f t="shared" si="4"/>
        <v>0</v>
      </c>
      <c r="AA156" s="67">
        <f t="shared" si="5"/>
        <v>0</v>
      </c>
    </row>
    <row r="157" spans="1:27" ht="15.5" x14ac:dyDescent="0.35">
      <c r="A157" s="76"/>
      <c r="B157" s="196" t="s">
        <v>11446</v>
      </c>
      <c r="C157" s="196" t="s">
        <v>11447</v>
      </c>
      <c r="D157" s="196" t="s">
        <v>11448</v>
      </c>
      <c r="E157" s="268" t="s">
        <v>11449</v>
      </c>
      <c r="F157" s="196"/>
      <c r="G157" s="277" t="s">
        <v>11623</v>
      </c>
      <c r="H157" s="76"/>
      <c r="I157" s="118">
        <v>200000</v>
      </c>
      <c r="J157" s="76"/>
      <c r="K157" s="76" t="s">
        <v>3840</v>
      </c>
      <c r="L157" s="119"/>
      <c r="M157" s="119" t="s">
        <v>5240</v>
      </c>
      <c r="N157" s="119"/>
      <c r="O157" s="119"/>
      <c r="P157" s="76"/>
      <c r="Q157" s="76"/>
      <c r="R157" s="119"/>
      <c r="S157" s="76"/>
      <c r="T157" s="76"/>
      <c r="U157" s="76"/>
      <c r="V157" s="76"/>
      <c r="W157" s="76"/>
      <c r="X157" s="121"/>
      <c r="Y157" s="121" t="s">
        <v>5636</v>
      </c>
      <c r="Z157" s="642">
        <f t="shared" si="4"/>
        <v>14000.000000000002</v>
      </c>
      <c r="AA157" s="118">
        <f t="shared" si="5"/>
        <v>214000</v>
      </c>
    </row>
    <row r="158" spans="1:27" ht="15.5" x14ac:dyDescent="0.35">
      <c r="G158" s="271" t="s">
        <v>994</v>
      </c>
      <c r="H158" s="86"/>
      <c r="I158" s="87">
        <f>SUM(I157)</f>
        <v>200000</v>
      </c>
      <c r="Z158" s="642">
        <f t="shared" si="4"/>
        <v>14000.000000000002</v>
      </c>
      <c r="AA158" s="87">
        <f t="shared" si="5"/>
        <v>214000</v>
      </c>
    </row>
    <row r="159" spans="1:27" x14ac:dyDescent="0.35">
      <c r="G159" s="20" t="s">
        <v>894</v>
      </c>
      <c r="H159" s="42"/>
      <c r="I159" s="103">
        <f>SUM(I5:I158)/2</f>
        <v>101510000</v>
      </c>
      <c r="Z159" s="642">
        <f t="shared" si="4"/>
        <v>7105700.0000000009</v>
      </c>
      <c r="AA159" s="103">
        <f t="shared" si="5"/>
        <v>108615700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11"/>
  <sheetViews>
    <sheetView workbookViewId="0">
      <selection activeCell="B1" sqref="B1:C1048576"/>
    </sheetView>
  </sheetViews>
  <sheetFormatPr defaultRowHeight="14.5" x14ac:dyDescent="0.35"/>
  <cols>
    <col min="1" max="1" width="17.90625" bestFit="1" customWidth="1"/>
    <col min="2" max="2" width="26" hidden="1" customWidth="1"/>
    <col min="3" max="3" width="15.453125" hidden="1" customWidth="1"/>
    <col min="4" max="4" width="14.26953125" bestFit="1" customWidth="1"/>
  </cols>
  <sheetData>
    <row r="2" spans="1:4" x14ac:dyDescent="0.35">
      <c r="B2" t="s">
        <v>799</v>
      </c>
      <c r="C2" s="631">
        <v>7.0000000000000007E-2</v>
      </c>
      <c r="D2" t="s">
        <v>24301</v>
      </c>
    </row>
    <row r="3" spans="1:4" x14ac:dyDescent="0.35">
      <c r="A3" t="s">
        <v>796</v>
      </c>
      <c r="B3" s="28">
        <v>108868537.699653</v>
      </c>
      <c r="C3" s="28">
        <f>B3*C$2</f>
        <v>7620797.6389757106</v>
      </c>
      <c r="D3" s="28">
        <f>B3+C3</f>
        <v>116489335.33862871</v>
      </c>
    </row>
    <row r="4" spans="1:4" x14ac:dyDescent="0.35">
      <c r="A4" t="s">
        <v>334</v>
      </c>
      <c r="B4" s="28">
        <v>25833212.335510958</v>
      </c>
      <c r="C4" s="28">
        <f t="shared" ref="C4:C8" si="0">B4*C$2</f>
        <v>1808324.8634857673</v>
      </c>
      <c r="D4" s="28">
        <f>B4+C4</f>
        <v>27641537.198996726</v>
      </c>
    </row>
    <row r="5" spans="1:4" x14ac:dyDescent="0.35">
      <c r="A5" t="s">
        <v>102</v>
      </c>
      <c r="B5" s="28">
        <v>7995994.2943248199</v>
      </c>
      <c r="C5" s="28">
        <f t="shared" si="0"/>
        <v>559719.6006027374</v>
      </c>
      <c r="D5" s="28">
        <f t="shared" ref="D5:D9" si="1">B5+C5</f>
        <v>8555713.8949275576</v>
      </c>
    </row>
    <row r="6" spans="1:4" x14ac:dyDescent="0.35">
      <c r="A6" t="s">
        <v>27</v>
      </c>
      <c r="B6" s="28">
        <v>32599053.661478106</v>
      </c>
      <c r="C6" s="28">
        <f t="shared" si="0"/>
        <v>2281933.7563034678</v>
      </c>
      <c r="D6" s="28">
        <f t="shared" si="1"/>
        <v>34880987.417781577</v>
      </c>
    </row>
    <row r="7" spans="1:4" x14ac:dyDescent="0.35">
      <c r="A7" t="s">
        <v>797</v>
      </c>
      <c r="B7" s="28">
        <v>41210124.439981766</v>
      </c>
      <c r="C7" s="28">
        <f t="shared" si="0"/>
        <v>2884708.7107987241</v>
      </c>
      <c r="D7" s="28">
        <f t="shared" si="1"/>
        <v>44094833.150780492</v>
      </c>
    </row>
    <row r="8" spans="1:4" x14ac:dyDescent="0.35">
      <c r="A8" t="s">
        <v>222</v>
      </c>
      <c r="B8" s="28">
        <v>144419958.48518983</v>
      </c>
      <c r="C8" s="28">
        <f t="shared" si="0"/>
        <v>10109397.09396329</v>
      </c>
      <c r="D8" s="28">
        <f t="shared" si="1"/>
        <v>154529355.57915312</v>
      </c>
    </row>
    <row r="9" spans="1:4" x14ac:dyDescent="0.35">
      <c r="D9" s="28">
        <f t="shared" si="1"/>
        <v>0</v>
      </c>
    </row>
    <row r="10" spans="1:4" ht="15" thickBot="1" x14ac:dyDescent="0.4">
      <c r="A10" s="1" t="s">
        <v>336</v>
      </c>
      <c r="B10" s="31">
        <f t="shared" ref="B10:D10" si="2">SUM(B3:B9)</f>
        <v>360926880.91613847</v>
      </c>
      <c r="C10" s="31"/>
      <c r="D10" s="31">
        <f t="shared" si="2"/>
        <v>386191762.5802682</v>
      </c>
    </row>
    <row r="11" spans="1:4" ht="15" thickTop="1" x14ac:dyDescent="0.35"/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00B050"/>
  </sheetPr>
  <dimension ref="A1:AK141"/>
  <sheetViews>
    <sheetView topLeftCell="G1" workbookViewId="0">
      <selection activeCell="AK2" sqref="AK2"/>
    </sheetView>
  </sheetViews>
  <sheetFormatPr defaultColWidth="9.0898437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54296875" style="76" hidden="1" customWidth="1"/>
    <col min="5" max="6" width="23.54296875" style="76" hidden="1" customWidth="1"/>
    <col min="7" max="7" width="50.54296875" style="76" customWidth="1"/>
    <col min="8" max="8" width="27.1796875" style="76" hidden="1" customWidth="1"/>
    <col min="9" max="9" width="27.1796875" style="118" hidden="1" customWidth="1"/>
    <col min="10" max="10" width="14.453125" style="76" hidden="1" customWidth="1"/>
    <col min="11" max="11" width="34.54296875" style="76" hidden="1" customWidth="1"/>
    <col min="12" max="12" width="17.54296875" style="76" hidden="1" customWidth="1"/>
    <col min="13" max="13" width="26.54296875" style="76" hidden="1" customWidth="1"/>
    <col min="14" max="14" width="18.81640625" style="76" hidden="1" customWidth="1"/>
    <col min="15" max="15" width="19.08984375" style="76" hidden="1" customWidth="1"/>
    <col min="16" max="16" width="24.453125" style="76" hidden="1" customWidth="1"/>
    <col min="17" max="17" width="21.54296875" style="119" hidden="1" customWidth="1"/>
    <col min="18" max="18" width="25.1796875" style="76" hidden="1" customWidth="1"/>
    <col min="19" max="19" width="11.7265625" style="76" hidden="1" customWidth="1"/>
    <col min="20" max="20" width="16.453125" style="76" hidden="1" customWidth="1"/>
    <col min="21" max="21" width="26.81640625" style="76" hidden="1" customWidth="1"/>
    <col min="22" max="22" width="44.7265625" style="76" hidden="1" customWidth="1"/>
    <col min="23" max="23" width="26.453125" style="76" hidden="1" customWidth="1"/>
    <col min="24" max="24" width="33" style="76" hidden="1" customWidth="1"/>
    <col min="25" max="25" width="41.81640625" style="76" hidden="1" customWidth="1"/>
    <col min="26" max="35" width="0" style="76" hidden="1" customWidth="1"/>
    <col min="36" max="36" width="15.7265625" style="76" hidden="1" customWidth="1"/>
    <col min="37" max="37" width="27.1796875" style="118" customWidth="1"/>
    <col min="38" max="16384" width="9.08984375" style="76"/>
  </cols>
  <sheetData>
    <row r="1" spans="1:37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7" t="s">
        <v>899</v>
      </c>
      <c r="Q1" s="667"/>
      <c r="R1" s="667"/>
      <c r="S1" s="667" t="s">
        <v>900</v>
      </c>
      <c r="T1" s="667"/>
      <c r="U1" s="675" t="s">
        <v>901</v>
      </c>
      <c r="V1" s="675"/>
      <c r="W1" s="675"/>
      <c r="X1" s="675"/>
      <c r="Y1" s="674" t="s">
        <v>902</v>
      </c>
      <c r="AK1" s="47"/>
    </row>
    <row r="2" spans="1:37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K2" s="634" t="s">
        <v>24303</v>
      </c>
    </row>
    <row r="3" spans="1:37" x14ac:dyDescent="0.35">
      <c r="A3" s="106"/>
      <c r="B3" s="106"/>
      <c r="C3" s="106"/>
      <c r="D3" s="107"/>
      <c r="E3" s="57"/>
      <c r="F3" s="57"/>
      <c r="G3" s="57" t="s">
        <v>11624</v>
      </c>
      <c r="H3" s="57"/>
      <c r="I3" s="108"/>
      <c r="J3" s="106"/>
      <c r="K3" s="106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258"/>
      <c r="Y3" s="258"/>
      <c r="AK3" s="108"/>
    </row>
    <row r="4" spans="1:37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64"/>
      <c r="Y4" s="64"/>
      <c r="AJ4" s="641">
        <v>7.0000000000000007E-2</v>
      </c>
      <c r="AK4" s="67"/>
    </row>
    <row r="5" spans="1:37" x14ac:dyDescent="0.35">
      <c r="B5" s="196" t="s">
        <v>11625</v>
      </c>
      <c r="C5" s="196" t="s">
        <v>11626</v>
      </c>
      <c r="D5" s="196" t="s">
        <v>11627</v>
      </c>
      <c r="E5" s="196" t="s">
        <v>11628</v>
      </c>
      <c r="F5" s="81" t="s">
        <v>11629</v>
      </c>
      <c r="G5" s="79" t="s">
        <v>11630</v>
      </c>
      <c r="H5" s="69"/>
      <c r="I5" s="74">
        <v>650000</v>
      </c>
      <c r="J5" s="69"/>
      <c r="K5" s="69" t="s">
        <v>11631</v>
      </c>
      <c r="L5" s="75" t="s">
        <v>980</v>
      </c>
      <c r="M5" s="75" t="s">
        <v>980</v>
      </c>
      <c r="N5" s="75" t="s">
        <v>980</v>
      </c>
      <c r="O5" s="75" t="s">
        <v>980</v>
      </c>
      <c r="P5" s="75" t="s">
        <v>1773</v>
      </c>
      <c r="Q5" s="75" t="s">
        <v>980</v>
      </c>
      <c r="R5" s="75" t="s">
        <v>980</v>
      </c>
      <c r="S5" s="69"/>
      <c r="T5" s="69"/>
      <c r="U5" s="69"/>
      <c r="V5" s="69"/>
      <c r="W5" s="69"/>
      <c r="X5" s="69"/>
      <c r="AJ5" s="639">
        <f>I5*AJ$4</f>
        <v>45500.000000000007</v>
      </c>
      <c r="AK5" s="74">
        <f>I5+AJ5</f>
        <v>695500</v>
      </c>
    </row>
    <row r="6" spans="1:37" x14ac:dyDescent="0.35">
      <c r="B6" s="196" t="s">
        <v>11625</v>
      </c>
      <c r="C6" s="196" t="s">
        <v>11626</v>
      </c>
      <c r="D6" s="196" t="s">
        <v>11627</v>
      </c>
      <c r="E6" s="196" t="s">
        <v>11628</v>
      </c>
      <c r="F6" s="81" t="s">
        <v>11632</v>
      </c>
      <c r="G6" s="79" t="s">
        <v>11633</v>
      </c>
      <c r="H6" s="69"/>
      <c r="I6" s="74">
        <v>600000</v>
      </c>
      <c r="J6" s="69"/>
      <c r="K6" s="69" t="s">
        <v>11631</v>
      </c>
      <c r="L6" s="75" t="s">
        <v>980</v>
      </c>
      <c r="M6" s="75" t="s">
        <v>980</v>
      </c>
      <c r="N6" s="75" t="s">
        <v>980</v>
      </c>
      <c r="O6" s="75" t="s">
        <v>980</v>
      </c>
      <c r="P6" s="75" t="s">
        <v>1773</v>
      </c>
      <c r="Q6" s="75" t="s">
        <v>980</v>
      </c>
      <c r="R6" s="75" t="s">
        <v>980</v>
      </c>
      <c r="S6" s="69"/>
      <c r="T6" s="69"/>
      <c r="U6" s="69"/>
      <c r="V6" s="69"/>
      <c r="W6" s="69"/>
      <c r="X6" s="69"/>
      <c r="AJ6" s="639">
        <f t="shared" ref="AJ6:AJ69" si="0">I6*AJ$4</f>
        <v>42000.000000000007</v>
      </c>
      <c r="AK6" s="74">
        <f t="shared" ref="AK6:AK69" si="1">I6+AJ6</f>
        <v>642000</v>
      </c>
    </row>
    <row r="7" spans="1:37" x14ac:dyDescent="0.35">
      <c r="B7" s="196" t="s">
        <v>11625</v>
      </c>
      <c r="C7" s="196" t="s">
        <v>11626</v>
      </c>
      <c r="D7" s="196" t="s">
        <v>11627</v>
      </c>
      <c r="E7" s="196" t="s">
        <v>11628</v>
      </c>
      <c r="F7" s="81" t="s">
        <v>11634</v>
      </c>
      <c r="G7" s="79" t="s">
        <v>11635</v>
      </c>
      <c r="H7" s="69"/>
      <c r="I7" s="74">
        <v>600000</v>
      </c>
      <c r="J7" s="69"/>
      <c r="K7" s="69" t="s">
        <v>11631</v>
      </c>
      <c r="L7" s="75" t="s">
        <v>980</v>
      </c>
      <c r="M7" s="75" t="s">
        <v>980</v>
      </c>
      <c r="N7" s="75" t="s">
        <v>980</v>
      </c>
      <c r="O7" s="75" t="s">
        <v>980</v>
      </c>
      <c r="P7" s="75" t="s">
        <v>1773</v>
      </c>
      <c r="Q7" s="75" t="s">
        <v>980</v>
      </c>
      <c r="R7" s="75" t="s">
        <v>980</v>
      </c>
      <c r="S7" s="69"/>
      <c r="T7" s="69"/>
      <c r="U7" s="69"/>
      <c r="V7" s="69"/>
      <c r="W7" s="69"/>
      <c r="X7" s="69"/>
      <c r="AJ7" s="639">
        <f t="shared" si="0"/>
        <v>42000.000000000007</v>
      </c>
      <c r="AK7" s="74">
        <f t="shared" si="1"/>
        <v>642000</v>
      </c>
    </row>
    <row r="8" spans="1:37" x14ac:dyDescent="0.35">
      <c r="B8" s="196" t="s">
        <v>11625</v>
      </c>
      <c r="C8" s="196" t="s">
        <v>11626</v>
      </c>
      <c r="D8" s="196" t="s">
        <v>11627</v>
      </c>
      <c r="E8" s="196" t="s">
        <v>11628</v>
      </c>
      <c r="F8" s="81" t="s">
        <v>11636</v>
      </c>
      <c r="G8" s="79" t="s">
        <v>11637</v>
      </c>
      <c r="H8" s="69"/>
      <c r="I8" s="74">
        <v>600000</v>
      </c>
      <c r="J8" s="69"/>
      <c r="K8" s="69" t="s">
        <v>11631</v>
      </c>
      <c r="L8" s="75" t="s">
        <v>980</v>
      </c>
      <c r="M8" s="75" t="s">
        <v>980</v>
      </c>
      <c r="N8" s="75" t="s">
        <v>980</v>
      </c>
      <c r="O8" s="75" t="s">
        <v>980</v>
      </c>
      <c r="P8" s="75" t="s">
        <v>1773</v>
      </c>
      <c r="Q8" s="75" t="s">
        <v>980</v>
      </c>
      <c r="R8" s="75" t="s">
        <v>980</v>
      </c>
      <c r="S8" s="69"/>
      <c r="T8" s="69"/>
      <c r="U8" s="69"/>
      <c r="V8" s="69"/>
      <c r="W8" s="69"/>
      <c r="X8" s="69"/>
      <c r="AJ8" s="639">
        <f t="shared" si="0"/>
        <v>42000.000000000007</v>
      </c>
      <c r="AK8" s="74">
        <f t="shared" si="1"/>
        <v>642000</v>
      </c>
    </row>
    <row r="9" spans="1:37" x14ac:dyDescent="0.35">
      <c r="B9" s="196" t="s">
        <v>11625</v>
      </c>
      <c r="C9" s="196" t="s">
        <v>11626</v>
      </c>
      <c r="D9" s="196" t="s">
        <v>11627</v>
      </c>
      <c r="E9" s="196" t="s">
        <v>11628</v>
      </c>
      <c r="F9" s="81" t="s">
        <v>11638</v>
      </c>
      <c r="G9" s="79" t="s">
        <v>11639</v>
      </c>
      <c r="H9" s="69"/>
      <c r="I9" s="74">
        <v>600000</v>
      </c>
      <c r="J9" s="69"/>
      <c r="K9" s="69" t="s">
        <v>11631</v>
      </c>
      <c r="L9" s="75" t="s">
        <v>980</v>
      </c>
      <c r="M9" s="75" t="s">
        <v>980</v>
      </c>
      <c r="N9" s="75" t="s">
        <v>980</v>
      </c>
      <c r="O9" s="75" t="s">
        <v>980</v>
      </c>
      <c r="P9" s="75" t="s">
        <v>1773</v>
      </c>
      <c r="Q9" s="75" t="s">
        <v>980</v>
      </c>
      <c r="R9" s="75" t="s">
        <v>980</v>
      </c>
      <c r="S9" s="69"/>
      <c r="T9" s="69"/>
      <c r="U9" s="69"/>
      <c r="V9" s="69"/>
      <c r="W9" s="69"/>
      <c r="X9" s="69"/>
      <c r="AJ9" s="639">
        <f t="shared" si="0"/>
        <v>42000.000000000007</v>
      </c>
      <c r="AK9" s="74">
        <f t="shared" si="1"/>
        <v>642000</v>
      </c>
    </row>
    <row r="10" spans="1:37" x14ac:dyDescent="0.35">
      <c r="B10" s="196" t="s">
        <v>11625</v>
      </c>
      <c r="C10" s="196" t="s">
        <v>11626</v>
      </c>
      <c r="D10" s="196" t="s">
        <v>11627</v>
      </c>
      <c r="E10" s="196" t="s">
        <v>11628</v>
      </c>
      <c r="F10" s="81" t="s">
        <v>11640</v>
      </c>
      <c r="G10" s="79" t="s">
        <v>11641</v>
      </c>
      <c r="H10" s="69"/>
      <c r="I10" s="74">
        <v>600000</v>
      </c>
      <c r="J10" s="69"/>
      <c r="K10" s="69" t="s">
        <v>11631</v>
      </c>
      <c r="L10" s="75" t="s">
        <v>980</v>
      </c>
      <c r="M10" s="75" t="s">
        <v>980</v>
      </c>
      <c r="N10" s="75" t="s">
        <v>980</v>
      </c>
      <c r="O10" s="75" t="s">
        <v>980</v>
      </c>
      <c r="P10" s="75" t="s">
        <v>1773</v>
      </c>
      <c r="Q10" s="75" t="s">
        <v>980</v>
      </c>
      <c r="R10" s="75" t="s">
        <v>980</v>
      </c>
      <c r="S10" s="69"/>
      <c r="T10" s="69"/>
      <c r="U10" s="69"/>
      <c r="V10" s="69"/>
      <c r="W10" s="69"/>
      <c r="X10" s="69"/>
      <c r="AJ10" s="639">
        <f t="shared" si="0"/>
        <v>42000.000000000007</v>
      </c>
      <c r="AK10" s="74">
        <f t="shared" si="1"/>
        <v>642000</v>
      </c>
    </row>
    <row r="11" spans="1:37" x14ac:dyDescent="0.35">
      <c r="B11" s="196" t="s">
        <v>11625</v>
      </c>
      <c r="C11" s="196" t="s">
        <v>11626</v>
      </c>
      <c r="D11" s="196" t="s">
        <v>11627</v>
      </c>
      <c r="E11" s="196" t="s">
        <v>11628</v>
      </c>
      <c r="F11" s="81"/>
      <c r="G11" s="79" t="s">
        <v>11642</v>
      </c>
      <c r="H11" s="69"/>
      <c r="I11" s="74">
        <v>650000</v>
      </c>
      <c r="J11" s="69"/>
      <c r="K11" s="69" t="s">
        <v>11631</v>
      </c>
      <c r="L11" s="75" t="s">
        <v>980</v>
      </c>
      <c r="M11" s="75" t="s">
        <v>980</v>
      </c>
      <c r="N11" s="75" t="s">
        <v>980</v>
      </c>
      <c r="O11" s="75" t="s">
        <v>980</v>
      </c>
      <c r="P11" s="75" t="s">
        <v>1773</v>
      </c>
      <c r="Q11" s="75" t="s">
        <v>980</v>
      </c>
      <c r="R11" s="75" t="s">
        <v>980</v>
      </c>
      <c r="S11" s="69"/>
      <c r="T11" s="69"/>
      <c r="U11" s="69"/>
      <c r="V11" s="69"/>
      <c r="W11" s="69"/>
      <c r="X11" s="69"/>
      <c r="AJ11" s="639">
        <f t="shared" si="0"/>
        <v>45500.000000000007</v>
      </c>
      <c r="AK11" s="74">
        <f t="shared" si="1"/>
        <v>695500</v>
      </c>
    </row>
    <row r="12" spans="1:37" x14ac:dyDescent="0.35">
      <c r="B12" s="196" t="s">
        <v>11625</v>
      </c>
      <c r="C12" s="196" t="s">
        <v>11626</v>
      </c>
      <c r="D12" s="196" t="s">
        <v>11627</v>
      </c>
      <c r="E12" s="196" t="s">
        <v>11628</v>
      </c>
      <c r="F12" s="81" t="s">
        <v>11643</v>
      </c>
      <c r="G12" s="79" t="s">
        <v>11644</v>
      </c>
      <c r="H12" s="69"/>
      <c r="I12" s="74">
        <v>600000</v>
      </c>
      <c r="J12" s="69"/>
      <c r="K12" s="69" t="s">
        <v>11631</v>
      </c>
      <c r="L12" s="75" t="s">
        <v>980</v>
      </c>
      <c r="M12" s="75" t="s">
        <v>980</v>
      </c>
      <c r="N12" s="75" t="s">
        <v>980</v>
      </c>
      <c r="O12" s="75" t="s">
        <v>980</v>
      </c>
      <c r="P12" s="75" t="s">
        <v>1773</v>
      </c>
      <c r="Q12" s="75" t="s">
        <v>980</v>
      </c>
      <c r="R12" s="75" t="s">
        <v>980</v>
      </c>
      <c r="S12" s="69"/>
      <c r="T12" s="69"/>
      <c r="U12" s="69"/>
      <c r="V12" s="69"/>
      <c r="W12" s="69"/>
      <c r="X12" s="69"/>
      <c r="AJ12" s="639">
        <f t="shared" si="0"/>
        <v>42000.000000000007</v>
      </c>
      <c r="AK12" s="74">
        <f t="shared" si="1"/>
        <v>642000</v>
      </c>
    </row>
    <row r="13" spans="1:37" x14ac:dyDescent="0.35">
      <c r="B13" s="196" t="s">
        <v>11625</v>
      </c>
      <c r="C13" s="196" t="s">
        <v>11626</v>
      </c>
      <c r="D13" s="196" t="s">
        <v>11627</v>
      </c>
      <c r="E13" s="196" t="s">
        <v>11628</v>
      </c>
      <c r="F13" s="81" t="s">
        <v>11645</v>
      </c>
      <c r="G13" s="79" t="s">
        <v>11646</v>
      </c>
      <c r="H13" s="69"/>
      <c r="I13" s="74">
        <v>600000</v>
      </c>
      <c r="J13" s="69"/>
      <c r="K13" s="69" t="s">
        <v>11631</v>
      </c>
      <c r="L13" s="75" t="s">
        <v>980</v>
      </c>
      <c r="M13" s="75" t="s">
        <v>980</v>
      </c>
      <c r="N13" s="75" t="s">
        <v>980</v>
      </c>
      <c r="O13" s="75" t="s">
        <v>980</v>
      </c>
      <c r="P13" s="75" t="s">
        <v>1773</v>
      </c>
      <c r="Q13" s="75" t="s">
        <v>980</v>
      </c>
      <c r="R13" s="75" t="s">
        <v>980</v>
      </c>
      <c r="S13" s="69"/>
      <c r="T13" s="69"/>
      <c r="U13" s="69"/>
      <c r="V13" s="69"/>
      <c r="W13" s="69"/>
      <c r="X13" s="69"/>
      <c r="AJ13" s="639">
        <f t="shared" si="0"/>
        <v>42000.000000000007</v>
      </c>
      <c r="AK13" s="74">
        <f t="shared" si="1"/>
        <v>642000</v>
      </c>
    </row>
    <row r="14" spans="1:37" x14ac:dyDescent="0.35">
      <c r="B14" s="196" t="s">
        <v>11625</v>
      </c>
      <c r="C14" s="196" t="s">
        <v>11626</v>
      </c>
      <c r="D14" s="196" t="s">
        <v>11627</v>
      </c>
      <c r="E14" s="196" t="s">
        <v>11628</v>
      </c>
      <c r="F14" s="81" t="s">
        <v>11647</v>
      </c>
      <c r="G14" s="79" t="s">
        <v>11648</v>
      </c>
      <c r="H14" s="69"/>
      <c r="I14" s="74">
        <v>600000</v>
      </c>
      <c r="J14" s="69"/>
      <c r="K14" s="69" t="s">
        <v>11631</v>
      </c>
      <c r="L14" s="75" t="s">
        <v>980</v>
      </c>
      <c r="M14" s="75" t="s">
        <v>980</v>
      </c>
      <c r="N14" s="75" t="s">
        <v>980</v>
      </c>
      <c r="O14" s="75" t="s">
        <v>980</v>
      </c>
      <c r="P14" s="75" t="s">
        <v>1773</v>
      </c>
      <c r="Q14" s="75" t="s">
        <v>980</v>
      </c>
      <c r="R14" s="75" t="s">
        <v>980</v>
      </c>
      <c r="S14" s="69"/>
      <c r="T14" s="69"/>
      <c r="U14" s="69"/>
      <c r="V14" s="69"/>
      <c r="W14" s="69"/>
      <c r="X14" s="69"/>
      <c r="AJ14" s="639">
        <f t="shared" si="0"/>
        <v>42000.000000000007</v>
      </c>
      <c r="AK14" s="74">
        <f t="shared" si="1"/>
        <v>642000</v>
      </c>
    </row>
    <row r="15" spans="1:37" x14ac:dyDescent="0.35">
      <c r="B15" s="196" t="s">
        <v>11625</v>
      </c>
      <c r="C15" s="196" t="s">
        <v>11626</v>
      </c>
      <c r="D15" s="196" t="s">
        <v>11627</v>
      </c>
      <c r="E15" s="196" t="s">
        <v>11628</v>
      </c>
      <c r="F15" s="81" t="s">
        <v>11636</v>
      </c>
      <c r="G15" s="79" t="s">
        <v>11649</v>
      </c>
      <c r="H15" s="69"/>
      <c r="I15" s="74">
        <v>600000</v>
      </c>
      <c r="J15" s="69"/>
      <c r="K15" s="69" t="s">
        <v>11631</v>
      </c>
      <c r="L15" s="75" t="s">
        <v>980</v>
      </c>
      <c r="M15" s="75" t="s">
        <v>980</v>
      </c>
      <c r="N15" s="75" t="s">
        <v>980</v>
      </c>
      <c r="O15" s="75" t="s">
        <v>980</v>
      </c>
      <c r="P15" s="75" t="s">
        <v>1773</v>
      </c>
      <c r="Q15" s="75" t="s">
        <v>980</v>
      </c>
      <c r="R15" s="75" t="s">
        <v>980</v>
      </c>
      <c r="S15" s="69"/>
      <c r="T15" s="69"/>
      <c r="U15" s="69"/>
      <c r="V15" s="69"/>
      <c r="W15" s="69"/>
      <c r="X15" s="69"/>
      <c r="AJ15" s="639">
        <f t="shared" si="0"/>
        <v>42000.000000000007</v>
      </c>
      <c r="AK15" s="74">
        <f t="shared" si="1"/>
        <v>642000</v>
      </c>
    </row>
    <row r="16" spans="1:37" x14ac:dyDescent="0.35">
      <c r="B16" s="196" t="s">
        <v>11625</v>
      </c>
      <c r="C16" s="196" t="s">
        <v>11626</v>
      </c>
      <c r="D16" s="196" t="s">
        <v>11627</v>
      </c>
      <c r="E16" s="196" t="s">
        <v>11628</v>
      </c>
      <c r="F16" s="81"/>
      <c r="G16" s="79" t="s">
        <v>11650</v>
      </c>
      <c r="H16" s="69"/>
      <c r="I16" s="74">
        <v>600000</v>
      </c>
      <c r="J16" s="69"/>
      <c r="K16" s="69" t="s">
        <v>11631</v>
      </c>
      <c r="L16" s="75" t="s">
        <v>980</v>
      </c>
      <c r="M16" s="75" t="s">
        <v>980</v>
      </c>
      <c r="N16" s="75" t="s">
        <v>980</v>
      </c>
      <c r="O16" s="75" t="s">
        <v>980</v>
      </c>
      <c r="P16" s="75" t="s">
        <v>1773</v>
      </c>
      <c r="Q16" s="75" t="s">
        <v>980</v>
      </c>
      <c r="R16" s="75" t="s">
        <v>980</v>
      </c>
      <c r="S16" s="69"/>
      <c r="T16" s="69"/>
      <c r="U16" s="69"/>
      <c r="V16" s="69"/>
      <c r="W16" s="69"/>
      <c r="X16" s="69"/>
      <c r="AJ16" s="639">
        <f t="shared" si="0"/>
        <v>42000.000000000007</v>
      </c>
      <c r="AK16" s="74">
        <f t="shared" si="1"/>
        <v>642000</v>
      </c>
    </row>
    <row r="17" spans="1:37" x14ac:dyDescent="0.35">
      <c r="B17" s="196" t="s">
        <v>11625</v>
      </c>
      <c r="C17" s="196" t="s">
        <v>11626</v>
      </c>
      <c r="D17" s="196" t="s">
        <v>11627</v>
      </c>
      <c r="E17" s="196" t="s">
        <v>11628</v>
      </c>
      <c r="F17" s="81" t="s">
        <v>11651</v>
      </c>
      <c r="G17" s="79" t="s">
        <v>11652</v>
      </c>
      <c r="H17" s="69"/>
      <c r="I17" s="74">
        <v>650000</v>
      </c>
      <c r="J17" s="69"/>
      <c r="K17" s="69" t="s">
        <v>11631</v>
      </c>
      <c r="L17" s="75" t="s">
        <v>980</v>
      </c>
      <c r="M17" s="75" t="s">
        <v>980</v>
      </c>
      <c r="N17" s="75" t="s">
        <v>980</v>
      </c>
      <c r="O17" s="75" t="s">
        <v>980</v>
      </c>
      <c r="P17" s="75" t="s">
        <v>1773</v>
      </c>
      <c r="Q17" s="75" t="s">
        <v>980</v>
      </c>
      <c r="R17" s="75" t="s">
        <v>980</v>
      </c>
      <c r="S17" s="69"/>
      <c r="T17" s="69"/>
      <c r="U17" s="69"/>
      <c r="V17" s="69"/>
      <c r="W17" s="69"/>
      <c r="X17" s="69"/>
      <c r="AJ17" s="639">
        <f t="shared" si="0"/>
        <v>45500.000000000007</v>
      </c>
      <c r="AK17" s="74">
        <f t="shared" si="1"/>
        <v>695500</v>
      </c>
    </row>
    <row r="18" spans="1:37" x14ac:dyDescent="0.35">
      <c r="B18" s="196" t="s">
        <v>11625</v>
      </c>
      <c r="C18" s="196" t="s">
        <v>11626</v>
      </c>
      <c r="D18" s="196" t="s">
        <v>11627</v>
      </c>
      <c r="E18" s="196" t="s">
        <v>11628</v>
      </c>
      <c r="F18" s="196"/>
      <c r="G18" s="79" t="s">
        <v>11653</v>
      </c>
      <c r="H18" s="69"/>
      <c r="I18" s="74"/>
      <c r="J18" s="69"/>
      <c r="K18" s="69"/>
      <c r="L18" s="75"/>
      <c r="M18" s="75"/>
      <c r="N18" s="75"/>
      <c r="O18" s="75"/>
      <c r="P18" s="75"/>
      <c r="Q18" s="75"/>
      <c r="R18" s="75"/>
      <c r="S18" s="69"/>
      <c r="T18" s="69"/>
      <c r="U18" s="69"/>
      <c r="V18" s="69"/>
      <c r="W18" s="69"/>
      <c r="X18" s="69"/>
      <c r="AJ18" s="639">
        <f t="shared" si="0"/>
        <v>0</v>
      </c>
      <c r="AK18" s="74">
        <f t="shared" si="1"/>
        <v>0</v>
      </c>
    </row>
    <row r="19" spans="1:37" x14ac:dyDescent="0.35">
      <c r="B19" s="196"/>
      <c r="C19" s="196"/>
      <c r="D19" s="196"/>
      <c r="E19" s="196"/>
      <c r="F19" s="196"/>
      <c r="G19" s="93" t="s">
        <v>994</v>
      </c>
      <c r="H19" s="86"/>
      <c r="I19" s="87">
        <f>SUM(I5:I18)</f>
        <v>7950000</v>
      </c>
      <c r="J19" s="69"/>
      <c r="K19" s="69"/>
      <c r="L19" s="75"/>
      <c r="M19" s="75"/>
      <c r="N19" s="75"/>
      <c r="O19" s="75"/>
      <c r="P19" s="75"/>
      <c r="Q19" s="75"/>
      <c r="R19" s="75"/>
      <c r="S19" s="69"/>
      <c r="T19" s="69"/>
      <c r="U19" s="69"/>
      <c r="V19" s="69"/>
      <c r="W19" s="69"/>
      <c r="X19" s="69"/>
      <c r="AJ19" s="639">
        <f t="shared" si="0"/>
        <v>556500</v>
      </c>
      <c r="AK19" s="87">
        <f t="shared" si="1"/>
        <v>8506500</v>
      </c>
    </row>
    <row r="20" spans="1:37" x14ac:dyDescent="0.35">
      <c r="A20" s="64"/>
      <c r="B20" s="64"/>
      <c r="C20" s="64"/>
      <c r="D20" s="64"/>
      <c r="E20" s="64"/>
      <c r="F20" s="64"/>
      <c r="G20" s="96" t="s">
        <v>4824</v>
      </c>
      <c r="H20" s="64"/>
      <c r="I20" s="67"/>
      <c r="J20" s="64"/>
      <c r="K20" s="64"/>
      <c r="L20" s="68"/>
      <c r="M20" s="97"/>
      <c r="N20" s="127"/>
      <c r="O20" s="68"/>
      <c r="P20" s="64"/>
      <c r="Q20" s="68"/>
      <c r="R20" s="64"/>
      <c r="S20" s="64"/>
      <c r="T20" s="64"/>
      <c r="U20" s="64"/>
      <c r="V20" s="64"/>
      <c r="W20" s="64"/>
      <c r="X20" s="64"/>
      <c r="Y20" s="64"/>
      <c r="AJ20" s="639">
        <f t="shared" si="0"/>
        <v>0</v>
      </c>
      <c r="AK20" s="67">
        <f t="shared" si="1"/>
        <v>0</v>
      </c>
    </row>
    <row r="21" spans="1:37" x14ac:dyDescent="0.35">
      <c r="B21" s="196" t="s">
        <v>11625</v>
      </c>
      <c r="C21" s="196" t="s">
        <v>11626</v>
      </c>
      <c r="D21" s="196" t="s">
        <v>11627</v>
      </c>
      <c r="E21" s="196" t="s">
        <v>11628</v>
      </c>
      <c r="F21" s="196"/>
      <c r="G21" s="76" t="s">
        <v>11654</v>
      </c>
      <c r="I21" s="118">
        <v>30000</v>
      </c>
      <c r="K21" s="76" t="s">
        <v>1765</v>
      </c>
      <c r="L21" s="76" t="s">
        <v>1765</v>
      </c>
      <c r="M21" s="75" t="s">
        <v>980</v>
      </c>
      <c r="N21" s="76" t="s">
        <v>1765</v>
      </c>
      <c r="O21" s="119" t="s">
        <v>1063</v>
      </c>
      <c r="Q21" s="119" t="s">
        <v>967</v>
      </c>
      <c r="R21" s="119" t="s">
        <v>4828</v>
      </c>
      <c r="AJ21" s="639">
        <f t="shared" si="0"/>
        <v>2100</v>
      </c>
      <c r="AK21" s="118">
        <f t="shared" si="1"/>
        <v>32100</v>
      </c>
    </row>
    <row r="22" spans="1:37" x14ac:dyDescent="0.35">
      <c r="B22" s="196" t="s">
        <v>11625</v>
      </c>
      <c r="C22" s="196" t="s">
        <v>11626</v>
      </c>
      <c r="D22" s="196" t="s">
        <v>11627</v>
      </c>
      <c r="E22" s="196" t="s">
        <v>11628</v>
      </c>
      <c r="F22" s="196"/>
      <c r="G22" s="76" t="s">
        <v>11655</v>
      </c>
      <c r="I22" s="118">
        <v>30000</v>
      </c>
      <c r="K22" s="76" t="s">
        <v>1765</v>
      </c>
      <c r="L22" s="76" t="s">
        <v>1765</v>
      </c>
      <c r="M22" s="75" t="s">
        <v>980</v>
      </c>
      <c r="N22" s="76" t="s">
        <v>1765</v>
      </c>
      <c r="O22" s="119" t="s">
        <v>1063</v>
      </c>
      <c r="Q22" s="119" t="s">
        <v>8162</v>
      </c>
      <c r="R22" s="119" t="s">
        <v>5700</v>
      </c>
      <c r="Y22" s="76" t="s">
        <v>1765</v>
      </c>
      <c r="AJ22" s="639">
        <f t="shared" si="0"/>
        <v>2100</v>
      </c>
      <c r="AK22" s="118">
        <f t="shared" si="1"/>
        <v>32100</v>
      </c>
    </row>
    <row r="23" spans="1:37" x14ac:dyDescent="0.35">
      <c r="B23" s="196" t="s">
        <v>11625</v>
      </c>
      <c r="C23" s="196" t="s">
        <v>11626</v>
      </c>
      <c r="D23" s="196" t="s">
        <v>11627</v>
      </c>
      <c r="E23" s="196" t="s">
        <v>11628</v>
      </c>
      <c r="F23" s="196"/>
      <c r="G23" s="76" t="s">
        <v>11656</v>
      </c>
      <c r="I23" s="118">
        <v>60000</v>
      </c>
      <c r="K23" s="76" t="s">
        <v>5775</v>
      </c>
      <c r="L23" s="119" t="s">
        <v>1510</v>
      </c>
      <c r="M23" s="75" t="s">
        <v>980</v>
      </c>
      <c r="N23" s="76" t="s">
        <v>1765</v>
      </c>
      <c r="O23" s="119" t="s">
        <v>1063</v>
      </c>
      <c r="Q23" s="119" t="s">
        <v>1765</v>
      </c>
      <c r="R23" s="119" t="s">
        <v>1765</v>
      </c>
      <c r="AJ23" s="639">
        <f t="shared" si="0"/>
        <v>4200</v>
      </c>
      <c r="AK23" s="118">
        <f t="shared" si="1"/>
        <v>64200</v>
      </c>
    </row>
    <row r="24" spans="1:37" x14ac:dyDescent="0.35">
      <c r="B24" s="196" t="s">
        <v>11625</v>
      </c>
      <c r="C24" s="196" t="s">
        <v>11626</v>
      </c>
      <c r="D24" s="196" t="s">
        <v>11627</v>
      </c>
      <c r="E24" s="196" t="s">
        <v>11628</v>
      </c>
      <c r="F24" s="196"/>
      <c r="G24" s="76" t="s">
        <v>11657</v>
      </c>
      <c r="I24" s="118">
        <v>30000</v>
      </c>
      <c r="K24" s="76" t="s">
        <v>1765</v>
      </c>
      <c r="L24" s="76" t="s">
        <v>1765</v>
      </c>
      <c r="M24" s="75" t="s">
        <v>980</v>
      </c>
      <c r="N24" s="76" t="s">
        <v>1765</v>
      </c>
      <c r="O24" s="119" t="s">
        <v>1063</v>
      </c>
      <c r="Q24" s="119" t="s">
        <v>967</v>
      </c>
      <c r="R24" s="119" t="s">
        <v>4828</v>
      </c>
      <c r="AJ24" s="639">
        <f t="shared" si="0"/>
        <v>2100</v>
      </c>
      <c r="AK24" s="118">
        <f t="shared" si="1"/>
        <v>32100</v>
      </c>
    </row>
    <row r="25" spans="1:37" x14ac:dyDescent="0.35">
      <c r="B25" s="196" t="s">
        <v>11625</v>
      </c>
      <c r="C25" s="196" t="s">
        <v>11626</v>
      </c>
      <c r="D25" s="196" t="s">
        <v>11627</v>
      </c>
      <c r="E25" s="196" t="s">
        <v>11628</v>
      </c>
      <c r="F25" s="196"/>
      <c r="G25" s="76" t="s">
        <v>11658</v>
      </c>
      <c r="I25" s="118">
        <v>30000</v>
      </c>
      <c r="K25" s="76" t="s">
        <v>1765</v>
      </c>
      <c r="L25" s="76" t="s">
        <v>1765</v>
      </c>
      <c r="M25" s="75" t="s">
        <v>980</v>
      </c>
      <c r="N25" s="76" t="s">
        <v>1765</v>
      </c>
      <c r="O25" s="119" t="s">
        <v>1063</v>
      </c>
      <c r="Q25" s="76" t="s">
        <v>1765</v>
      </c>
      <c r="R25" s="76" t="s">
        <v>1765</v>
      </c>
      <c r="AJ25" s="639">
        <f t="shared" si="0"/>
        <v>2100</v>
      </c>
      <c r="AK25" s="118">
        <f t="shared" si="1"/>
        <v>32100</v>
      </c>
    </row>
    <row r="26" spans="1:37" x14ac:dyDescent="0.35">
      <c r="B26" s="196" t="s">
        <v>11625</v>
      </c>
      <c r="C26" s="196" t="s">
        <v>11626</v>
      </c>
      <c r="D26" s="196" t="s">
        <v>11627</v>
      </c>
      <c r="E26" s="196" t="s">
        <v>11628</v>
      </c>
      <c r="F26" s="196"/>
      <c r="G26" s="76" t="s">
        <v>11659</v>
      </c>
      <c r="I26" s="118">
        <v>30000</v>
      </c>
      <c r="K26" s="76" t="s">
        <v>1765</v>
      </c>
      <c r="L26" s="76" t="s">
        <v>1765</v>
      </c>
      <c r="M26" s="75" t="s">
        <v>980</v>
      </c>
      <c r="N26" s="76" t="s">
        <v>1765</v>
      </c>
      <c r="O26" s="119" t="s">
        <v>1063</v>
      </c>
      <c r="Q26" s="76" t="s">
        <v>1765</v>
      </c>
      <c r="R26" s="76" t="s">
        <v>1765</v>
      </c>
      <c r="Y26" s="76" t="s">
        <v>1765</v>
      </c>
      <c r="AJ26" s="639">
        <f t="shared" si="0"/>
        <v>2100</v>
      </c>
      <c r="AK26" s="118">
        <f t="shared" si="1"/>
        <v>32100</v>
      </c>
    </row>
    <row r="27" spans="1:37" x14ac:dyDescent="0.35">
      <c r="B27" s="196" t="s">
        <v>11625</v>
      </c>
      <c r="C27" s="196" t="s">
        <v>11626</v>
      </c>
      <c r="D27" s="196" t="s">
        <v>11627</v>
      </c>
      <c r="E27" s="196" t="s">
        <v>11628</v>
      </c>
      <c r="F27" s="196"/>
      <c r="G27" s="76" t="s">
        <v>11660</v>
      </c>
      <c r="I27" s="118">
        <v>30000</v>
      </c>
      <c r="K27" s="76" t="s">
        <v>1765</v>
      </c>
      <c r="L27" s="76" t="s">
        <v>1765</v>
      </c>
      <c r="M27" s="75" t="s">
        <v>980</v>
      </c>
      <c r="N27" s="76" t="s">
        <v>1765</v>
      </c>
      <c r="O27" s="119" t="s">
        <v>1063</v>
      </c>
      <c r="Q27" s="76" t="s">
        <v>1765</v>
      </c>
      <c r="R27" s="76" t="s">
        <v>1765</v>
      </c>
      <c r="AJ27" s="639">
        <f t="shared" si="0"/>
        <v>2100</v>
      </c>
      <c r="AK27" s="118">
        <f t="shared" si="1"/>
        <v>32100</v>
      </c>
    </row>
    <row r="28" spans="1:37" x14ac:dyDescent="0.35">
      <c r="B28" s="196" t="s">
        <v>11625</v>
      </c>
      <c r="C28" s="196" t="s">
        <v>11626</v>
      </c>
      <c r="D28" s="196" t="s">
        <v>11627</v>
      </c>
      <c r="E28" s="196" t="s">
        <v>11628</v>
      </c>
      <c r="F28" s="196"/>
      <c r="G28" s="76" t="s">
        <v>11661</v>
      </c>
      <c r="I28" s="118">
        <v>30000</v>
      </c>
      <c r="K28" s="76" t="s">
        <v>1765</v>
      </c>
      <c r="L28" s="76" t="s">
        <v>1765</v>
      </c>
      <c r="M28" s="75" t="s">
        <v>980</v>
      </c>
      <c r="N28" s="76" t="s">
        <v>1765</v>
      </c>
      <c r="O28" s="119" t="s">
        <v>1063</v>
      </c>
      <c r="Q28" s="119" t="s">
        <v>967</v>
      </c>
      <c r="R28" s="119" t="s">
        <v>4828</v>
      </c>
      <c r="AJ28" s="639">
        <f t="shared" si="0"/>
        <v>2100</v>
      </c>
      <c r="AK28" s="118">
        <f t="shared" si="1"/>
        <v>32100</v>
      </c>
    </row>
    <row r="29" spans="1:37" x14ac:dyDescent="0.35">
      <c r="B29" s="196" t="s">
        <v>11625</v>
      </c>
      <c r="C29" s="196" t="s">
        <v>11626</v>
      </c>
      <c r="D29" s="196" t="s">
        <v>11627</v>
      </c>
      <c r="E29" s="196" t="s">
        <v>11628</v>
      </c>
      <c r="F29" s="196"/>
      <c r="G29" s="76" t="s">
        <v>11662</v>
      </c>
      <c r="I29" s="118">
        <v>60000</v>
      </c>
      <c r="K29" s="76" t="s">
        <v>5775</v>
      </c>
      <c r="L29" s="119" t="s">
        <v>1765</v>
      </c>
      <c r="M29" s="75" t="s">
        <v>980</v>
      </c>
      <c r="N29" s="119" t="s">
        <v>1765</v>
      </c>
      <c r="O29" s="119" t="s">
        <v>1063</v>
      </c>
      <c r="P29" s="76" t="s">
        <v>11663</v>
      </c>
      <c r="Q29" s="119" t="s">
        <v>967</v>
      </c>
      <c r="R29" s="119" t="s">
        <v>4828</v>
      </c>
      <c r="AJ29" s="639">
        <f t="shared" si="0"/>
        <v>4200</v>
      </c>
      <c r="AK29" s="118">
        <f t="shared" si="1"/>
        <v>64200</v>
      </c>
    </row>
    <row r="30" spans="1:37" x14ac:dyDescent="0.35">
      <c r="B30" s="196" t="s">
        <v>11625</v>
      </c>
      <c r="C30" s="196" t="s">
        <v>11626</v>
      </c>
      <c r="D30" s="196" t="s">
        <v>11627</v>
      </c>
      <c r="E30" s="196" t="s">
        <v>11628</v>
      </c>
      <c r="F30" s="196"/>
      <c r="G30" s="76" t="s">
        <v>11664</v>
      </c>
      <c r="I30" s="118">
        <v>30000</v>
      </c>
      <c r="K30" s="76" t="s">
        <v>1765</v>
      </c>
      <c r="L30" s="119" t="s">
        <v>1765</v>
      </c>
      <c r="M30" s="75" t="s">
        <v>980</v>
      </c>
      <c r="N30" s="119" t="s">
        <v>4844</v>
      </c>
      <c r="O30" s="119" t="s">
        <v>1063</v>
      </c>
      <c r="Q30" s="119" t="s">
        <v>967</v>
      </c>
      <c r="R30" s="119" t="s">
        <v>4828</v>
      </c>
      <c r="AJ30" s="639">
        <f t="shared" si="0"/>
        <v>2100</v>
      </c>
      <c r="AK30" s="118">
        <f t="shared" si="1"/>
        <v>32100</v>
      </c>
    </row>
    <row r="31" spans="1:37" x14ac:dyDescent="0.35">
      <c r="B31" s="196" t="s">
        <v>11625</v>
      </c>
      <c r="C31" s="196" t="s">
        <v>11626</v>
      </c>
      <c r="D31" s="196" t="s">
        <v>11627</v>
      </c>
      <c r="E31" s="196" t="s">
        <v>11628</v>
      </c>
      <c r="F31" s="196"/>
      <c r="G31" s="76" t="s">
        <v>11665</v>
      </c>
      <c r="I31" s="118">
        <v>30000</v>
      </c>
      <c r="K31" s="76" t="s">
        <v>1765</v>
      </c>
      <c r="L31" s="119" t="s">
        <v>1765</v>
      </c>
      <c r="M31" s="75" t="s">
        <v>980</v>
      </c>
      <c r="N31" s="119" t="s">
        <v>4846</v>
      </c>
      <c r="O31" s="119" t="s">
        <v>1063</v>
      </c>
      <c r="Q31" s="119" t="s">
        <v>967</v>
      </c>
      <c r="R31" s="119" t="s">
        <v>4828</v>
      </c>
      <c r="AJ31" s="639">
        <f t="shared" si="0"/>
        <v>2100</v>
      </c>
      <c r="AK31" s="118">
        <f t="shared" si="1"/>
        <v>32100</v>
      </c>
    </row>
    <row r="32" spans="1:37" x14ac:dyDescent="0.35">
      <c r="B32" s="196" t="s">
        <v>11625</v>
      </c>
      <c r="C32" s="196" t="s">
        <v>11626</v>
      </c>
      <c r="D32" s="196" t="s">
        <v>11627</v>
      </c>
      <c r="E32" s="196" t="s">
        <v>11628</v>
      </c>
      <c r="F32" s="196"/>
      <c r="G32" s="76" t="s">
        <v>11666</v>
      </c>
      <c r="I32" s="118">
        <v>30000</v>
      </c>
      <c r="K32" s="76" t="s">
        <v>1765</v>
      </c>
      <c r="L32" s="76" t="s">
        <v>1765</v>
      </c>
      <c r="M32" s="76" t="s">
        <v>1765</v>
      </c>
      <c r="N32" s="76" t="s">
        <v>1765</v>
      </c>
      <c r="O32" s="76" t="s">
        <v>1765</v>
      </c>
      <c r="Q32" s="119" t="s">
        <v>967</v>
      </c>
      <c r="R32" s="119" t="s">
        <v>4828</v>
      </c>
      <c r="AJ32" s="639">
        <f t="shared" si="0"/>
        <v>2100</v>
      </c>
      <c r="AK32" s="118">
        <f t="shared" si="1"/>
        <v>32100</v>
      </c>
    </row>
    <row r="33" spans="2:37" x14ac:dyDescent="0.35">
      <c r="B33" s="196" t="s">
        <v>11625</v>
      </c>
      <c r="C33" s="196" t="s">
        <v>11626</v>
      </c>
      <c r="D33" s="196" t="s">
        <v>11627</v>
      </c>
      <c r="E33" s="196" t="s">
        <v>11628</v>
      </c>
      <c r="F33" s="196"/>
      <c r="G33" s="76" t="s">
        <v>11667</v>
      </c>
      <c r="I33" s="118">
        <v>30000</v>
      </c>
      <c r="K33" s="76" t="s">
        <v>1765</v>
      </c>
      <c r="L33" s="76" t="s">
        <v>1765</v>
      </c>
      <c r="M33" s="76" t="s">
        <v>1765</v>
      </c>
      <c r="N33" s="76" t="s">
        <v>1765</v>
      </c>
      <c r="O33" s="76" t="s">
        <v>1765</v>
      </c>
      <c r="Q33" s="119" t="s">
        <v>8162</v>
      </c>
      <c r="R33" s="119" t="s">
        <v>5700</v>
      </c>
      <c r="Y33" s="76" t="s">
        <v>1765</v>
      </c>
      <c r="AJ33" s="639">
        <f t="shared" si="0"/>
        <v>2100</v>
      </c>
      <c r="AK33" s="118">
        <f t="shared" si="1"/>
        <v>32100</v>
      </c>
    </row>
    <row r="34" spans="2:37" x14ac:dyDescent="0.35">
      <c r="B34" s="196" t="s">
        <v>11625</v>
      </c>
      <c r="C34" s="196" t="s">
        <v>11626</v>
      </c>
      <c r="D34" s="196" t="s">
        <v>11627</v>
      </c>
      <c r="E34" s="196" t="s">
        <v>11628</v>
      </c>
      <c r="F34" s="196"/>
      <c r="G34" s="76" t="s">
        <v>11668</v>
      </c>
      <c r="I34" s="118">
        <v>60000</v>
      </c>
      <c r="K34" s="76" t="s">
        <v>5775</v>
      </c>
      <c r="L34" s="119" t="s">
        <v>11669</v>
      </c>
      <c r="M34" s="119" t="s">
        <v>11669</v>
      </c>
      <c r="N34" s="76" t="s">
        <v>1765</v>
      </c>
      <c r="O34" s="76" t="s">
        <v>1765</v>
      </c>
      <c r="Q34" s="119" t="s">
        <v>1765</v>
      </c>
      <c r="R34" s="119" t="s">
        <v>1765</v>
      </c>
      <c r="AJ34" s="639">
        <f t="shared" si="0"/>
        <v>4200</v>
      </c>
      <c r="AK34" s="118">
        <f t="shared" si="1"/>
        <v>64200</v>
      </c>
    </row>
    <row r="35" spans="2:37" x14ac:dyDescent="0.35">
      <c r="B35" s="196" t="s">
        <v>11625</v>
      </c>
      <c r="C35" s="196" t="s">
        <v>11626</v>
      </c>
      <c r="D35" s="196" t="s">
        <v>11627</v>
      </c>
      <c r="E35" s="196" t="s">
        <v>11628</v>
      </c>
      <c r="F35" s="196"/>
      <c r="G35" s="76" t="s">
        <v>11670</v>
      </c>
      <c r="I35" s="118">
        <v>30000</v>
      </c>
      <c r="K35" s="76" t="s">
        <v>1765</v>
      </c>
      <c r="L35" s="76" t="s">
        <v>1765</v>
      </c>
      <c r="M35" s="75" t="s">
        <v>980</v>
      </c>
      <c r="N35" s="76" t="s">
        <v>1765</v>
      </c>
      <c r="O35" s="119" t="s">
        <v>1063</v>
      </c>
      <c r="Q35" s="119" t="s">
        <v>967</v>
      </c>
      <c r="R35" s="119" t="s">
        <v>4828</v>
      </c>
      <c r="AJ35" s="639">
        <f t="shared" si="0"/>
        <v>2100</v>
      </c>
      <c r="AK35" s="118">
        <f t="shared" si="1"/>
        <v>32100</v>
      </c>
    </row>
    <row r="36" spans="2:37" x14ac:dyDescent="0.35">
      <c r="B36" s="196" t="s">
        <v>11625</v>
      </c>
      <c r="C36" s="196" t="s">
        <v>11626</v>
      </c>
      <c r="D36" s="196" t="s">
        <v>11627</v>
      </c>
      <c r="E36" s="196" t="s">
        <v>11628</v>
      </c>
      <c r="F36" s="196"/>
      <c r="G36" s="76" t="s">
        <v>11671</v>
      </c>
      <c r="I36" s="118">
        <v>30000</v>
      </c>
      <c r="K36" s="76" t="s">
        <v>1765</v>
      </c>
      <c r="L36" s="76" t="s">
        <v>1765</v>
      </c>
      <c r="M36" s="75" t="s">
        <v>980</v>
      </c>
      <c r="N36" s="76" t="s">
        <v>1765</v>
      </c>
      <c r="O36" s="119" t="s">
        <v>1063</v>
      </c>
      <c r="Q36" s="76" t="s">
        <v>1765</v>
      </c>
      <c r="R36" s="76" t="s">
        <v>1765</v>
      </c>
      <c r="AJ36" s="639">
        <f t="shared" si="0"/>
        <v>2100</v>
      </c>
      <c r="AK36" s="118">
        <f t="shared" si="1"/>
        <v>32100</v>
      </c>
    </row>
    <row r="37" spans="2:37" x14ac:dyDescent="0.35">
      <c r="B37" s="196" t="s">
        <v>11625</v>
      </c>
      <c r="C37" s="196" t="s">
        <v>11626</v>
      </c>
      <c r="D37" s="196" t="s">
        <v>11627</v>
      </c>
      <c r="E37" s="196" t="s">
        <v>11628</v>
      </c>
      <c r="F37" s="196"/>
      <c r="G37" s="76" t="s">
        <v>11672</v>
      </c>
      <c r="I37" s="118">
        <v>30000</v>
      </c>
      <c r="K37" s="76" t="s">
        <v>1765</v>
      </c>
      <c r="L37" s="76" t="s">
        <v>1765</v>
      </c>
      <c r="M37" s="75" t="s">
        <v>980</v>
      </c>
      <c r="N37" s="76" t="s">
        <v>1765</v>
      </c>
      <c r="O37" s="119" t="s">
        <v>1063</v>
      </c>
      <c r="Q37" s="76" t="s">
        <v>1765</v>
      </c>
      <c r="R37" s="76" t="s">
        <v>1765</v>
      </c>
      <c r="AJ37" s="639">
        <f t="shared" si="0"/>
        <v>2100</v>
      </c>
      <c r="AK37" s="118">
        <f t="shared" si="1"/>
        <v>32100</v>
      </c>
    </row>
    <row r="38" spans="2:37" x14ac:dyDescent="0.35">
      <c r="B38" s="196" t="s">
        <v>11625</v>
      </c>
      <c r="C38" s="196" t="s">
        <v>11626</v>
      </c>
      <c r="D38" s="196" t="s">
        <v>11627</v>
      </c>
      <c r="E38" s="196" t="s">
        <v>11628</v>
      </c>
      <c r="F38" s="196"/>
      <c r="G38" s="76" t="s">
        <v>11673</v>
      </c>
      <c r="I38" s="118">
        <v>30000</v>
      </c>
      <c r="K38" s="76" t="s">
        <v>1765</v>
      </c>
      <c r="L38" s="76" t="s">
        <v>1765</v>
      </c>
      <c r="M38" s="75" t="s">
        <v>980</v>
      </c>
      <c r="N38" s="76" t="s">
        <v>1765</v>
      </c>
      <c r="O38" s="119" t="s">
        <v>1063</v>
      </c>
      <c r="Q38" s="119" t="s">
        <v>967</v>
      </c>
      <c r="R38" s="119" t="s">
        <v>4828</v>
      </c>
      <c r="AJ38" s="639">
        <f t="shared" si="0"/>
        <v>2100</v>
      </c>
      <c r="AK38" s="118">
        <f t="shared" si="1"/>
        <v>32100</v>
      </c>
    </row>
    <row r="39" spans="2:37" x14ac:dyDescent="0.35">
      <c r="B39" s="196" t="s">
        <v>11625</v>
      </c>
      <c r="C39" s="196" t="s">
        <v>11626</v>
      </c>
      <c r="D39" s="196" t="s">
        <v>11627</v>
      </c>
      <c r="E39" s="196" t="s">
        <v>11628</v>
      </c>
      <c r="F39" s="196"/>
      <c r="G39" s="76" t="s">
        <v>11674</v>
      </c>
      <c r="I39" s="118">
        <v>60000</v>
      </c>
      <c r="K39" s="76" t="s">
        <v>5775</v>
      </c>
      <c r="L39" s="119" t="s">
        <v>1510</v>
      </c>
      <c r="M39" s="75" t="s">
        <v>980</v>
      </c>
      <c r="N39" s="119"/>
      <c r="O39" s="119" t="s">
        <v>1063</v>
      </c>
      <c r="Q39" s="119" t="s">
        <v>1765</v>
      </c>
      <c r="R39" s="119" t="s">
        <v>1765</v>
      </c>
      <c r="AJ39" s="639">
        <f t="shared" si="0"/>
        <v>4200</v>
      </c>
      <c r="AK39" s="118">
        <f t="shared" si="1"/>
        <v>64200</v>
      </c>
    </row>
    <row r="40" spans="2:37" x14ac:dyDescent="0.35">
      <c r="B40" s="196" t="s">
        <v>11625</v>
      </c>
      <c r="C40" s="196" t="s">
        <v>11626</v>
      </c>
      <c r="D40" s="196" t="s">
        <v>11627</v>
      </c>
      <c r="E40" s="196" t="s">
        <v>11628</v>
      </c>
      <c r="F40" s="196"/>
      <c r="G40" s="76" t="s">
        <v>11675</v>
      </c>
      <c r="I40" s="118">
        <v>30000</v>
      </c>
      <c r="K40" s="76" t="s">
        <v>1765</v>
      </c>
      <c r="L40" s="119" t="s">
        <v>1765</v>
      </c>
      <c r="M40" s="75" t="s">
        <v>980</v>
      </c>
      <c r="N40" s="119" t="s">
        <v>4844</v>
      </c>
      <c r="O40" s="119" t="s">
        <v>1063</v>
      </c>
      <c r="Q40" s="119" t="s">
        <v>967</v>
      </c>
      <c r="R40" s="119" t="s">
        <v>4828</v>
      </c>
      <c r="AJ40" s="639">
        <f t="shared" si="0"/>
        <v>2100</v>
      </c>
      <c r="AK40" s="118">
        <f t="shared" si="1"/>
        <v>32100</v>
      </c>
    </row>
    <row r="41" spans="2:37" x14ac:dyDescent="0.35">
      <c r="B41" s="196" t="s">
        <v>11625</v>
      </c>
      <c r="C41" s="196" t="s">
        <v>11626</v>
      </c>
      <c r="D41" s="196" t="s">
        <v>11627</v>
      </c>
      <c r="E41" s="196" t="s">
        <v>11628</v>
      </c>
      <c r="F41" s="196"/>
      <c r="G41" s="76" t="s">
        <v>11676</v>
      </c>
      <c r="I41" s="118">
        <v>30000</v>
      </c>
      <c r="K41" s="76" t="s">
        <v>1765</v>
      </c>
      <c r="L41" s="119" t="s">
        <v>1765</v>
      </c>
      <c r="M41" s="75" t="s">
        <v>980</v>
      </c>
      <c r="N41" s="119" t="s">
        <v>4846</v>
      </c>
      <c r="O41" s="119" t="s">
        <v>1063</v>
      </c>
      <c r="Q41" s="119" t="s">
        <v>967</v>
      </c>
      <c r="R41" s="119" t="s">
        <v>4828</v>
      </c>
      <c r="AJ41" s="639">
        <f t="shared" si="0"/>
        <v>2100</v>
      </c>
      <c r="AK41" s="118">
        <f t="shared" si="1"/>
        <v>32100</v>
      </c>
    </row>
    <row r="42" spans="2:37" x14ac:dyDescent="0.35">
      <c r="B42" s="196" t="s">
        <v>11625</v>
      </c>
      <c r="C42" s="196" t="s">
        <v>11626</v>
      </c>
      <c r="D42" s="196" t="s">
        <v>11627</v>
      </c>
      <c r="E42" s="196" t="s">
        <v>11628</v>
      </c>
      <c r="F42" s="196"/>
      <c r="G42" s="76" t="s">
        <v>11677</v>
      </c>
      <c r="I42" s="118">
        <v>30000</v>
      </c>
      <c r="K42" s="76" t="s">
        <v>1765</v>
      </c>
      <c r="L42" s="119" t="s">
        <v>1765</v>
      </c>
      <c r="M42" s="75" t="s">
        <v>980</v>
      </c>
      <c r="N42" s="119" t="s">
        <v>4844</v>
      </c>
      <c r="O42" s="119" t="s">
        <v>1063</v>
      </c>
      <c r="Q42" s="119" t="s">
        <v>967</v>
      </c>
      <c r="R42" s="119" t="s">
        <v>4828</v>
      </c>
      <c r="AJ42" s="639">
        <f t="shared" si="0"/>
        <v>2100</v>
      </c>
      <c r="AK42" s="118">
        <f t="shared" si="1"/>
        <v>32100</v>
      </c>
    </row>
    <row r="43" spans="2:37" x14ac:dyDescent="0.35">
      <c r="B43" s="196" t="s">
        <v>11625</v>
      </c>
      <c r="C43" s="196" t="s">
        <v>11626</v>
      </c>
      <c r="D43" s="196" t="s">
        <v>11627</v>
      </c>
      <c r="E43" s="196" t="s">
        <v>11628</v>
      </c>
      <c r="F43" s="196"/>
      <c r="G43" s="76" t="s">
        <v>11678</v>
      </c>
      <c r="I43" s="118">
        <v>30000</v>
      </c>
      <c r="K43" s="76" t="s">
        <v>1765</v>
      </c>
      <c r="L43" s="119" t="s">
        <v>1765</v>
      </c>
      <c r="M43" s="75" t="s">
        <v>980</v>
      </c>
      <c r="N43" s="119" t="s">
        <v>4846</v>
      </c>
      <c r="O43" s="119" t="s">
        <v>1063</v>
      </c>
      <c r="Q43" s="119" t="s">
        <v>967</v>
      </c>
      <c r="R43" s="119" t="s">
        <v>4828</v>
      </c>
      <c r="AJ43" s="639">
        <f t="shared" si="0"/>
        <v>2100</v>
      </c>
      <c r="AK43" s="118">
        <f t="shared" si="1"/>
        <v>32100</v>
      </c>
    </row>
    <row r="44" spans="2:37" x14ac:dyDescent="0.35">
      <c r="B44" s="196" t="s">
        <v>11625</v>
      </c>
      <c r="C44" s="196" t="s">
        <v>11626</v>
      </c>
      <c r="D44" s="196" t="s">
        <v>11627</v>
      </c>
      <c r="E44" s="196" t="s">
        <v>11628</v>
      </c>
      <c r="F44" s="196"/>
      <c r="G44" s="76" t="s">
        <v>11679</v>
      </c>
      <c r="I44" s="118">
        <v>60000</v>
      </c>
      <c r="K44" s="76" t="s">
        <v>5775</v>
      </c>
      <c r="L44" s="119" t="s">
        <v>11680</v>
      </c>
      <c r="M44" s="119" t="s">
        <v>11669</v>
      </c>
      <c r="N44" s="119" t="s">
        <v>11669</v>
      </c>
      <c r="O44" s="119" t="s">
        <v>1063</v>
      </c>
      <c r="Q44" s="119" t="s">
        <v>1765</v>
      </c>
      <c r="R44" s="119" t="s">
        <v>1765</v>
      </c>
      <c r="AJ44" s="639">
        <f t="shared" si="0"/>
        <v>4200</v>
      </c>
      <c r="AK44" s="118">
        <f t="shared" si="1"/>
        <v>64200</v>
      </c>
    </row>
    <row r="45" spans="2:37" x14ac:dyDescent="0.35">
      <c r="B45" s="196" t="s">
        <v>11625</v>
      </c>
      <c r="C45" s="196" t="s">
        <v>11626</v>
      </c>
      <c r="D45" s="196" t="s">
        <v>11627</v>
      </c>
      <c r="E45" s="196" t="s">
        <v>11628</v>
      </c>
      <c r="F45" s="196"/>
      <c r="G45" s="76" t="s">
        <v>11681</v>
      </c>
      <c r="I45" s="118">
        <v>30000</v>
      </c>
      <c r="K45" s="76" t="s">
        <v>1765</v>
      </c>
      <c r="L45" s="119" t="s">
        <v>1765</v>
      </c>
      <c r="M45" s="75" t="s">
        <v>980</v>
      </c>
      <c r="N45" s="119" t="s">
        <v>4844</v>
      </c>
      <c r="O45" s="119" t="s">
        <v>1063</v>
      </c>
      <c r="Q45" s="119" t="s">
        <v>967</v>
      </c>
      <c r="R45" s="119" t="s">
        <v>4828</v>
      </c>
      <c r="AJ45" s="639">
        <f t="shared" si="0"/>
        <v>2100</v>
      </c>
      <c r="AK45" s="118">
        <f t="shared" si="1"/>
        <v>32100</v>
      </c>
    </row>
    <row r="46" spans="2:37" x14ac:dyDescent="0.35">
      <c r="B46" s="196" t="s">
        <v>11625</v>
      </c>
      <c r="C46" s="196" t="s">
        <v>11626</v>
      </c>
      <c r="D46" s="196" t="s">
        <v>11627</v>
      </c>
      <c r="E46" s="196" t="s">
        <v>11628</v>
      </c>
      <c r="F46" s="196"/>
      <c r="G46" s="76" t="s">
        <v>11682</v>
      </c>
      <c r="I46" s="118">
        <v>30000</v>
      </c>
      <c r="K46" s="76" t="s">
        <v>1765</v>
      </c>
      <c r="L46" s="119" t="s">
        <v>1765</v>
      </c>
      <c r="M46" s="75" t="s">
        <v>980</v>
      </c>
      <c r="N46" s="119" t="s">
        <v>4846</v>
      </c>
      <c r="O46" s="119" t="s">
        <v>1063</v>
      </c>
      <c r="Q46" s="119" t="s">
        <v>967</v>
      </c>
      <c r="R46" s="119" t="s">
        <v>4828</v>
      </c>
      <c r="AJ46" s="639">
        <f t="shared" si="0"/>
        <v>2100</v>
      </c>
      <c r="AK46" s="118">
        <f t="shared" si="1"/>
        <v>32100</v>
      </c>
    </row>
    <row r="47" spans="2:37" x14ac:dyDescent="0.35">
      <c r="B47" s="196" t="s">
        <v>11625</v>
      </c>
      <c r="C47" s="196" t="s">
        <v>11626</v>
      </c>
      <c r="D47" s="196" t="s">
        <v>11627</v>
      </c>
      <c r="E47" s="196" t="s">
        <v>11628</v>
      </c>
      <c r="F47" s="196"/>
      <c r="G47" s="76" t="s">
        <v>11683</v>
      </c>
      <c r="I47" s="118">
        <v>30000</v>
      </c>
      <c r="K47" s="76" t="s">
        <v>11684</v>
      </c>
      <c r="L47" s="119" t="s">
        <v>1765</v>
      </c>
      <c r="M47" s="119">
        <v>1053</v>
      </c>
      <c r="N47" s="119">
        <v>312275</v>
      </c>
      <c r="O47" s="119" t="s">
        <v>1063</v>
      </c>
      <c r="Q47" s="119" t="s">
        <v>1063</v>
      </c>
      <c r="R47" s="119" t="s">
        <v>1063</v>
      </c>
      <c r="AJ47" s="639">
        <f t="shared" si="0"/>
        <v>2100</v>
      </c>
      <c r="AK47" s="118">
        <f t="shared" si="1"/>
        <v>32100</v>
      </c>
    </row>
    <row r="48" spans="2:37" x14ac:dyDescent="0.35">
      <c r="B48" s="196"/>
      <c r="C48" s="196"/>
      <c r="D48" s="196"/>
      <c r="E48" s="196"/>
      <c r="F48" s="196"/>
      <c r="G48" s="123" t="s">
        <v>994</v>
      </c>
      <c r="H48" s="123"/>
      <c r="I48" s="124">
        <f>SUM(I21:I47)</f>
        <v>960000</v>
      </c>
      <c r="L48" s="119"/>
      <c r="M48" s="119"/>
      <c r="N48" s="119"/>
      <c r="O48" s="119"/>
      <c r="R48" s="119"/>
      <c r="AJ48" s="639">
        <f t="shared" si="0"/>
        <v>67200</v>
      </c>
      <c r="AK48" s="124">
        <f t="shared" si="1"/>
        <v>1027200</v>
      </c>
    </row>
    <row r="49" spans="1:37" x14ac:dyDescent="0.35">
      <c r="A49" s="64"/>
      <c r="B49" s="64"/>
      <c r="C49" s="64"/>
      <c r="D49" s="64"/>
      <c r="E49" s="64"/>
      <c r="F49" s="64"/>
      <c r="G49" s="66" t="s">
        <v>1842</v>
      </c>
      <c r="H49" s="64"/>
      <c r="I49" s="67"/>
      <c r="J49" s="64"/>
      <c r="K49" s="64"/>
      <c r="L49" s="68"/>
      <c r="M49" s="68"/>
      <c r="N49" s="68"/>
      <c r="O49" s="68"/>
      <c r="P49" s="64"/>
      <c r="Q49" s="68"/>
      <c r="R49" s="68"/>
      <c r="S49" s="64"/>
      <c r="T49" s="64"/>
      <c r="U49" s="64"/>
      <c r="V49" s="64"/>
      <c r="W49" s="64"/>
      <c r="X49" s="64"/>
      <c r="Y49" s="64"/>
      <c r="AJ49" s="639">
        <f t="shared" si="0"/>
        <v>0</v>
      </c>
      <c r="AK49" s="67">
        <f t="shared" si="1"/>
        <v>0</v>
      </c>
    </row>
    <row r="50" spans="1:37" x14ac:dyDescent="0.35">
      <c r="B50" s="196" t="s">
        <v>11625</v>
      </c>
      <c r="C50" s="196" t="s">
        <v>11626</v>
      </c>
      <c r="D50" s="196" t="s">
        <v>11627</v>
      </c>
      <c r="E50" s="196" t="s">
        <v>11628</v>
      </c>
      <c r="F50" s="81" t="s">
        <v>11685</v>
      </c>
      <c r="G50" s="117" t="s">
        <v>11686</v>
      </c>
      <c r="I50" s="118">
        <v>31500000</v>
      </c>
      <c r="K50" s="76" t="s">
        <v>5711</v>
      </c>
      <c r="L50" s="119">
        <v>1990</v>
      </c>
      <c r="M50" s="119"/>
      <c r="N50" s="120" t="s">
        <v>454</v>
      </c>
      <c r="O50" s="119" t="s">
        <v>1063</v>
      </c>
      <c r="Q50" s="119" t="s">
        <v>1063</v>
      </c>
      <c r="R50" s="119" t="s">
        <v>1063</v>
      </c>
      <c r="AJ50" s="639">
        <f t="shared" si="0"/>
        <v>2205000</v>
      </c>
      <c r="AK50" s="118">
        <f t="shared" si="1"/>
        <v>33705000</v>
      </c>
    </row>
    <row r="51" spans="1:37" x14ac:dyDescent="0.35">
      <c r="B51" s="196" t="s">
        <v>11625</v>
      </c>
      <c r="C51" s="196" t="s">
        <v>11626</v>
      </c>
      <c r="D51" s="196" t="s">
        <v>11627</v>
      </c>
      <c r="E51" s="196" t="s">
        <v>11628</v>
      </c>
      <c r="F51" s="81" t="s">
        <v>11687</v>
      </c>
      <c r="G51" s="117" t="s">
        <v>11688</v>
      </c>
      <c r="I51" s="118">
        <v>31500000</v>
      </c>
      <c r="K51" s="76" t="s">
        <v>5711</v>
      </c>
      <c r="L51" s="119">
        <v>1990</v>
      </c>
      <c r="M51" s="119"/>
      <c r="N51" s="120" t="s">
        <v>457</v>
      </c>
      <c r="O51" s="119" t="s">
        <v>1063</v>
      </c>
      <c r="Q51" s="119" t="s">
        <v>1063</v>
      </c>
      <c r="R51" s="119" t="s">
        <v>1063</v>
      </c>
      <c r="AJ51" s="639">
        <f t="shared" si="0"/>
        <v>2205000</v>
      </c>
      <c r="AK51" s="118">
        <f t="shared" si="1"/>
        <v>33705000</v>
      </c>
    </row>
    <row r="52" spans="1:37" x14ac:dyDescent="0.35">
      <c r="B52" s="196"/>
      <c r="C52" s="196"/>
      <c r="D52" s="196"/>
      <c r="E52" s="196"/>
      <c r="F52" s="81"/>
      <c r="G52" s="176" t="s">
        <v>994</v>
      </c>
      <c r="H52" s="123"/>
      <c r="I52" s="124">
        <f>SUM(I50:I51)</f>
        <v>63000000</v>
      </c>
      <c r="L52" s="119"/>
      <c r="M52" s="119"/>
      <c r="N52" s="120"/>
      <c r="O52" s="119"/>
      <c r="R52" s="119"/>
      <c r="AJ52" s="639">
        <f t="shared" si="0"/>
        <v>4410000</v>
      </c>
      <c r="AK52" s="124">
        <f t="shared" si="1"/>
        <v>67410000</v>
      </c>
    </row>
    <row r="53" spans="1:37" x14ac:dyDescent="0.35">
      <c r="A53" s="64"/>
      <c r="B53" s="64"/>
      <c r="C53" s="64"/>
      <c r="D53" s="64"/>
      <c r="E53" s="64"/>
      <c r="F53" s="64"/>
      <c r="G53" s="66" t="s">
        <v>1851</v>
      </c>
      <c r="H53" s="64"/>
      <c r="I53" s="67"/>
      <c r="J53" s="64"/>
      <c r="K53" s="64"/>
      <c r="L53" s="68"/>
      <c r="M53" s="68"/>
      <c r="N53" s="68"/>
      <c r="O53" s="68"/>
      <c r="P53" s="64"/>
      <c r="Q53" s="68"/>
      <c r="R53" s="68"/>
      <c r="S53" s="64"/>
      <c r="T53" s="64"/>
      <c r="U53" s="64"/>
      <c r="V53" s="64"/>
      <c r="W53" s="64"/>
      <c r="X53" s="64"/>
      <c r="Y53" s="64"/>
      <c r="AJ53" s="639">
        <f t="shared" si="0"/>
        <v>0</v>
      </c>
      <c r="AK53" s="67">
        <f t="shared" si="1"/>
        <v>0</v>
      </c>
    </row>
    <row r="54" spans="1:37" x14ac:dyDescent="0.35">
      <c r="B54" s="196" t="s">
        <v>11625</v>
      </c>
      <c r="C54" s="196" t="s">
        <v>11626</v>
      </c>
      <c r="D54" s="196" t="s">
        <v>11627</v>
      </c>
      <c r="E54" s="196" t="s">
        <v>11628</v>
      </c>
      <c r="F54" s="196"/>
      <c r="G54" s="117" t="s">
        <v>11689</v>
      </c>
      <c r="I54" s="118">
        <v>3000000</v>
      </c>
      <c r="K54" s="76" t="s">
        <v>9022</v>
      </c>
      <c r="L54" s="119" t="s">
        <v>2272</v>
      </c>
      <c r="M54" s="119"/>
      <c r="N54" s="119" t="s">
        <v>2272</v>
      </c>
      <c r="O54" s="119" t="s">
        <v>2272</v>
      </c>
      <c r="Q54" s="119" t="s">
        <v>2272</v>
      </c>
      <c r="R54" s="119" t="s">
        <v>2272</v>
      </c>
      <c r="AJ54" s="639">
        <f t="shared" si="0"/>
        <v>210000.00000000003</v>
      </c>
      <c r="AK54" s="118">
        <f t="shared" si="1"/>
        <v>3210000</v>
      </c>
    </row>
    <row r="55" spans="1:37" x14ac:dyDescent="0.35">
      <c r="B55" s="196" t="s">
        <v>11625</v>
      </c>
      <c r="C55" s="196" t="s">
        <v>11626</v>
      </c>
      <c r="D55" s="196" t="s">
        <v>11627</v>
      </c>
      <c r="E55" s="196" t="s">
        <v>11628</v>
      </c>
      <c r="F55" s="196"/>
      <c r="G55" s="117" t="s">
        <v>11690</v>
      </c>
      <c r="I55" s="118">
        <v>3000000</v>
      </c>
      <c r="K55" s="76" t="s">
        <v>9022</v>
      </c>
      <c r="L55" s="119" t="s">
        <v>2272</v>
      </c>
      <c r="M55" s="119"/>
      <c r="N55" s="119" t="s">
        <v>2272</v>
      </c>
      <c r="O55" s="119" t="s">
        <v>2272</v>
      </c>
      <c r="Q55" s="119" t="s">
        <v>2272</v>
      </c>
      <c r="R55" s="119" t="s">
        <v>2272</v>
      </c>
      <c r="AJ55" s="639">
        <f t="shared" si="0"/>
        <v>210000.00000000003</v>
      </c>
      <c r="AK55" s="118">
        <f t="shared" si="1"/>
        <v>3210000</v>
      </c>
    </row>
    <row r="56" spans="1:37" x14ac:dyDescent="0.35">
      <c r="B56" s="196"/>
      <c r="C56" s="196"/>
      <c r="D56" s="196"/>
      <c r="E56" s="196"/>
      <c r="F56" s="196"/>
      <c r="G56" s="176" t="s">
        <v>994</v>
      </c>
      <c r="H56" s="123"/>
      <c r="I56" s="124">
        <f>SUM(I54:I55)</f>
        <v>6000000</v>
      </c>
      <c r="L56" s="119"/>
      <c r="M56" s="119"/>
      <c r="N56" s="119"/>
      <c r="O56" s="119"/>
      <c r="R56" s="119"/>
      <c r="AJ56" s="639">
        <f t="shared" si="0"/>
        <v>420000.00000000006</v>
      </c>
      <c r="AK56" s="124">
        <f t="shared" si="1"/>
        <v>6420000</v>
      </c>
    </row>
    <row r="57" spans="1:37" x14ac:dyDescent="0.35">
      <c r="A57" s="64"/>
      <c r="B57" s="64"/>
      <c r="C57" s="64"/>
      <c r="D57" s="64"/>
      <c r="E57" s="64"/>
      <c r="F57" s="64"/>
      <c r="G57" s="66" t="s">
        <v>1161</v>
      </c>
      <c r="H57" s="64"/>
      <c r="I57" s="67"/>
      <c r="J57" s="64"/>
      <c r="K57" s="64"/>
      <c r="L57" s="68"/>
      <c r="M57" s="68"/>
      <c r="N57" s="68"/>
      <c r="O57" s="68"/>
      <c r="P57" s="64"/>
      <c r="Q57" s="68"/>
      <c r="R57" s="68"/>
      <c r="S57" s="64"/>
      <c r="T57" s="64"/>
      <c r="U57" s="64"/>
      <c r="V57" s="64"/>
      <c r="W57" s="64"/>
      <c r="X57" s="64"/>
      <c r="Y57" s="64"/>
      <c r="AJ57" s="639">
        <f t="shared" si="0"/>
        <v>0</v>
      </c>
      <c r="AK57" s="67">
        <f t="shared" si="1"/>
        <v>0</v>
      </c>
    </row>
    <row r="58" spans="1:37" x14ac:dyDescent="0.35">
      <c r="B58" s="196" t="s">
        <v>11625</v>
      </c>
      <c r="C58" s="196" t="s">
        <v>11626</v>
      </c>
      <c r="D58" s="196" t="s">
        <v>11627</v>
      </c>
      <c r="E58" s="196" t="s">
        <v>11628</v>
      </c>
      <c r="F58" s="196"/>
      <c r="G58" s="76" t="s">
        <v>11691</v>
      </c>
      <c r="I58" s="118">
        <v>45000</v>
      </c>
      <c r="K58" s="76" t="s">
        <v>11692</v>
      </c>
      <c r="L58" s="119" t="s">
        <v>1063</v>
      </c>
      <c r="M58" s="119"/>
      <c r="N58" s="119" t="s">
        <v>11693</v>
      </c>
      <c r="O58" s="119" t="s">
        <v>1063</v>
      </c>
      <c r="Q58" s="119" t="s">
        <v>1063</v>
      </c>
      <c r="R58" s="119" t="s">
        <v>1063</v>
      </c>
      <c r="AJ58" s="639">
        <f t="shared" si="0"/>
        <v>3150.0000000000005</v>
      </c>
      <c r="AK58" s="118">
        <f t="shared" si="1"/>
        <v>48150</v>
      </c>
    </row>
    <row r="59" spans="1:37" x14ac:dyDescent="0.35">
      <c r="B59" s="196" t="s">
        <v>11625</v>
      </c>
      <c r="C59" s="196" t="s">
        <v>11626</v>
      </c>
      <c r="D59" s="196" t="s">
        <v>11627</v>
      </c>
      <c r="E59" s="196" t="s">
        <v>11628</v>
      </c>
      <c r="F59" s="196"/>
      <c r="G59" s="76" t="s">
        <v>11694</v>
      </c>
      <c r="I59" s="118">
        <v>45000</v>
      </c>
      <c r="K59" s="76" t="s">
        <v>11692</v>
      </c>
      <c r="L59" s="119" t="s">
        <v>1063</v>
      </c>
      <c r="M59" s="119"/>
      <c r="N59" s="119" t="s">
        <v>11695</v>
      </c>
      <c r="O59" s="119" t="s">
        <v>1063</v>
      </c>
      <c r="Q59" s="119" t="s">
        <v>1063</v>
      </c>
      <c r="R59" s="119" t="s">
        <v>1063</v>
      </c>
      <c r="AJ59" s="639">
        <f t="shared" si="0"/>
        <v>3150.0000000000005</v>
      </c>
      <c r="AK59" s="118">
        <f t="shared" si="1"/>
        <v>48150</v>
      </c>
    </row>
    <row r="60" spans="1:37" x14ac:dyDescent="0.35">
      <c r="B60" s="196"/>
      <c r="C60" s="196"/>
      <c r="D60" s="196"/>
      <c r="E60" s="196"/>
      <c r="F60" s="196"/>
      <c r="G60" s="123" t="s">
        <v>994</v>
      </c>
      <c r="H60" s="123"/>
      <c r="I60" s="124">
        <f>SUM(I58:I59)</f>
        <v>90000</v>
      </c>
      <c r="L60" s="119"/>
      <c r="M60" s="119"/>
      <c r="N60" s="119"/>
      <c r="O60" s="119"/>
      <c r="R60" s="119"/>
      <c r="AJ60" s="639">
        <f t="shared" si="0"/>
        <v>6300.0000000000009</v>
      </c>
      <c r="AK60" s="124">
        <f t="shared" si="1"/>
        <v>96300</v>
      </c>
    </row>
    <row r="61" spans="1:37" x14ac:dyDescent="0.35">
      <c r="A61" s="64"/>
      <c r="B61" s="64"/>
      <c r="C61" s="64"/>
      <c r="D61" s="64"/>
      <c r="E61" s="64"/>
      <c r="F61" s="64"/>
      <c r="G61" s="66" t="s">
        <v>2678</v>
      </c>
      <c r="H61" s="64"/>
      <c r="I61" s="67"/>
      <c r="J61" s="64"/>
      <c r="K61" s="64"/>
      <c r="L61" s="68"/>
      <c r="M61" s="68"/>
      <c r="N61" s="68"/>
      <c r="O61" s="68"/>
      <c r="P61" s="64"/>
      <c r="Q61" s="68"/>
      <c r="R61" s="68"/>
      <c r="S61" s="64"/>
      <c r="T61" s="64"/>
      <c r="U61" s="64"/>
      <c r="V61" s="64"/>
      <c r="W61" s="64"/>
      <c r="X61" s="64"/>
      <c r="Y61" s="64"/>
      <c r="AJ61" s="639">
        <f t="shared" si="0"/>
        <v>0</v>
      </c>
      <c r="AK61" s="67">
        <f t="shared" si="1"/>
        <v>0</v>
      </c>
    </row>
    <row r="62" spans="1:37" x14ac:dyDescent="0.35">
      <c r="B62" s="196" t="s">
        <v>11625</v>
      </c>
      <c r="C62" s="196" t="s">
        <v>11626</v>
      </c>
      <c r="D62" s="196" t="s">
        <v>11627</v>
      </c>
      <c r="E62" s="196" t="s">
        <v>11628</v>
      </c>
      <c r="F62" s="196"/>
      <c r="G62" s="76" t="s">
        <v>11696</v>
      </c>
      <c r="I62" s="118">
        <v>60000</v>
      </c>
      <c r="K62" s="69" t="s">
        <v>4876</v>
      </c>
      <c r="L62" s="69" t="s">
        <v>4876</v>
      </c>
      <c r="M62" s="69" t="s">
        <v>4876</v>
      </c>
      <c r="N62" s="69" t="s">
        <v>4876</v>
      </c>
      <c r="O62" s="69" t="s">
        <v>4876</v>
      </c>
      <c r="Q62" s="69" t="s">
        <v>4876</v>
      </c>
      <c r="R62" s="69" t="s">
        <v>4876</v>
      </c>
      <c r="Y62" s="76" t="s">
        <v>4883</v>
      </c>
      <c r="AJ62" s="639">
        <f t="shared" si="0"/>
        <v>4200</v>
      </c>
      <c r="AK62" s="118">
        <f t="shared" si="1"/>
        <v>64200</v>
      </c>
    </row>
    <row r="63" spans="1:37" x14ac:dyDescent="0.35">
      <c r="B63" s="196"/>
      <c r="C63" s="196"/>
      <c r="D63" s="196"/>
      <c r="E63" s="196"/>
      <c r="F63" s="196"/>
      <c r="G63" s="123" t="s">
        <v>994</v>
      </c>
      <c r="H63" s="123"/>
      <c r="I63" s="124">
        <f>SUM(I62)</f>
        <v>60000</v>
      </c>
      <c r="K63" s="69"/>
      <c r="L63" s="69"/>
      <c r="M63" s="69"/>
      <c r="N63" s="69"/>
      <c r="O63" s="69"/>
      <c r="Q63" s="69"/>
      <c r="R63" s="69"/>
      <c r="AJ63" s="639">
        <f t="shared" si="0"/>
        <v>4200</v>
      </c>
      <c r="AK63" s="124">
        <f t="shared" si="1"/>
        <v>64200</v>
      </c>
    </row>
    <row r="64" spans="1:37" x14ac:dyDescent="0.35">
      <c r="A64" s="64"/>
      <c r="B64" s="64"/>
      <c r="C64" s="64"/>
      <c r="D64" s="64"/>
      <c r="E64" s="64"/>
      <c r="F64" s="64"/>
      <c r="G64" s="66" t="s">
        <v>1829</v>
      </c>
      <c r="H64" s="64"/>
      <c r="I64" s="67"/>
      <c r="J64" s="64"/>
      <c r="K64" s="64"/>
      <c r="L64" s="68"/>
      <c r="M64" s="68"/>
      <c r="N64" s="68"/>
      <c r="O64" s="68"/>
      <c r="P64" s="64"/>
      <c r="Q64" s="68"/>
      <c r="R64" s="68"/>
      <c r="S64" s="64"/>
      <c r="T64" s="64"/>
      <c r="U64" s="64"/>
      <c r="V64" s="64"/>
      <c r="W64" s="64"/>
      <c r="X64" s="64"/>
      <c r="Y64" s="64"/>
      <c r="AJ64" s="639">
        <f t="shared" si="0"/>
        <v>0</v>
      </c>
      <c r="AK64" s="67">
        <f t="shared" si="1"/>
        <v>0</v>
      </c>
    </row>
    <row r="65" spans="1:37" x14ac:dyDescent="0.35">
      <c r="L65" s="119"/>
      <c r="M65" s="119"/>
      <c r="N65" s="119"/>
      <c r="O65" s="119"/>
      <c r="R65" s="119"/>
      <c r="AJ65" s="639">
        <f t="shared" si="0"/>
        <v>0</v>
      </c>
      <c r="AK65" s="118">
        <f t="shared" si="1"/>
        <v>0</v>
      </c>
    </row>
    <row r="66" spans="1:37" x14ac:dyDescent="0.35">
      <c r="A66" s="64"/>
      <c r="B66" s="64"/>
      <c r="C66" s="64"/>
      <c r="D66" s="64"/>
      <c r="E66" s="64"/>
      <c r="F66" s="64"/>
      <c r="G66" s="66" t="s">
        <v>1833</v>
      </c>
      <c r="H66" s="64"/>
      <c r="I66" s="67"/>
      <c r="J66" s="64"/>
      <c r="K66" s="64"/>
      <c r="L66" s="68"/>
      <c r="M66" s="68"/>
      <c r="N66" s="68"/>
      <c r="O66" s="68"/>
      <c r="P66" s="64"/>
      <c r="Q66" s="68"/>
      <c r="R66" s="68"/>
      <c r="S66" s="64"/>
      <c r="T66" s="64"/>
      <c r="U66" s="64"/>
      <c r="V66" s="64"/>
      <c r="W66" s="64"/>
      <c r="X66" s="64"/>
      <c r="Y66" s="64"/>
      <c r="AJ66" s="639">
        <f t="shared" si="0"/>
        <v>0</v>
      </c>
      <c r="AK66" s="67">
        <f t="shared" si="1"/>
        <v>0</v>
      </c>
    </row>
    <row r="67" spans="1:37" x14ac:dyDescent="0.35">
      <c r="B67" s="196" t="s">
        <v>11625</v>
      </c>
      <c r="C67" s="196" t="s">
        <v>11626</v>
      </c>
      <c r="D67" s="196" t="s">
        <v>11627</v>
      </c>
      <c r="E67" s="196" t="s">
        <v>11628</v>
      </c>
      <c r="F67" s="196"/>
      <c r="G67" s="76" t="s">
        <v>11697</v>
      </c>
      <c r="I67" s="118">
        <v>90000</v>
      </c>
      <c r="K67" s="76" t="s">
        <v>1765</v>
      </c>
      <c r="L67" s="76" t="s">
        <v>1765</v>
      </c>
      <c r="M67" s="76" t="s">
        <v>1765</v>
      </c>
      <c r="N67" s="76" t="s">
        <v>1765</v>
      </c>
      <c r="O67" s="76" t="s">
        <v>1765</v>
      </c>
      <c r="Q67" s="76" t="s">
        <v>1765</v>
      </c>
      <c r="R67" s="76" t="s">
        <v>1765</v>
      </c>
      <c r="Y67" s="76" t="s">
        <v>4902</v>
      </c>
      <c r="AJ67" s="639">
        <f t="shared" si="0"/>
        <v>6300.0000000000009</v>
      </c>
      <c r="AK67" s="118">
        <f t="shared" si="1"/>
        <v>96300</v>
      </c>
    </row>
    <row r="68" spans="1:37" x14ac:dyDescent="0.35">
      <c r="B68" s="196" t="s">
        <v>11625</v>
      </c>
      <c r="C68" s="196" t="s">
        <v>11626</v>
      </c>
      <c r="D68" s="196" t="s">
        <v>11627</v>
      </c>
      <c r="E68" s="196" t="s">
        <v>11628</v>
      </c>
      <c r="F68" s="196"/>
      <c r="G68" s="76" t="s">
        <v>11698</v>
      </c>
      <c r="I68" s="118">
        <v>90000</v>
      </c>
      <c r="K68" s="76" t="s">
        <v>1765</v>
      </c>
      <c r="L68" s="76" t="s">
        <v>1765</v>
      </c>
      <c r="M68" s="76" t="s">
        <v>1765</v>
      </c>
      <c r="N68" s="76" t="s">
        <v>1765</v>
      </c>
      <c r="O68" s="76" t="s">
        <v>1765</v>
      </c>
      <c r="Q68" s="76" t="s">
        <v>1765</v>
      </c>
      <c r="R68" s="76" t="s">
        <v>1765</v>
      </c>
      <c r="AJ68" s="639">
        <f t="shared" si="0"/>
        <v>6300.0000000000009</v>
      </c>
      <c r="AK68" s="118">
        <f t="shared" si="1"/>
        <v>96300</v>
      </c>
    </row>
    <row r="69" spans="1:37" x14ac:dyDescent="0.35">
      <c r="B69" s="196" t="s">
        <v>11625</v>
      </c>
      <c r="C69" s="196" t="s">
        <v>11626</v>
      </c>
      <c r="D69" s="196" t="s">
        <v>11627</v>
      </c>
      <c r="E69" s="196" t="s">
        <v>11628</v>
      </c>
      <c r="F69" s="196"/>
      <c r="G69" s="76" t="s">
        <v>11699</v>
      </c>
      <c r="I69" s="118">
        <v>60000</v>
      </c>
      <c r="K69" s="76" t="s">
        <v>1765</v>
      </c>
      <c r="L69" s="76" t="s">
        <v>1765</v>
      </c>
      <c r="M69" s="76" t="s">
        <v>1765</v>
      </c>
      <c r="N69" s="76" t="s">
        <v>1765</v>
      </c>
      <c r="O69" s="76" t="s">
        <v>1765</v>
      </c>
      <c r="Q69" s="76" t="s">
        <v>1765</v>
      </c>
      <c r="R69" s="76" t="s">
        <v>1765</v>
      </c>
      <c r="AJ69" s="639">
        <f t="shared" si="0"/>
        <v>4200</v>
      </c>
      <c r="AK69" s="118">
        <f t="shared" si="1"/>
        <v>64200</v>
      </c>
    </row>
    <row r="70" spans="1:37" x14ac:dyDescent="0.35">
      <c r="B70" s="196" t="s">
        <v>11625</v>
      </c>
      <c r="C70" s="196" t="s">
        <v>11626</v>
      </c>
      <c r="D70" s="196" t="s">
        <v>11627</v>
      </c>
      <c r="E70" s="196" t="s">
        <v>11628</v>
      </c>
      <c r="F70" s="196"/>
      <c r="G70" s="76" t="s">
        <v>11700</v>
      </c>
      <c r="I70" s="118">
        <v>60000</v>
      </c>
      <c r="K70" s="76" t="s">
        <v>1765</v>
      </c>
      <c r="L70" s="76" t="s">
        <v>1765</v>
      </c>
      <c r="M70" s="76" t="s">
        <v>1765</v>
      </c>
      <c r="N70" s="76" t="s">
        <v>1765</v>
      </c>
      <c r="O70" s="76" t="s">
        <v>1765</v>
      </c>
      <c r="Q70" s="76" t="s">
        <v>1765</v>
      </c>
      <c r="R70" s="76" t="s">
        <v>1765</v>
      </c>
      <c r="AJ70" s="639">
        <f t="shared" ref="AJ70:AJ133" si="2">I70*AJ$4</f>
        <v>4200</v>
      </c>
      <c r="AK70" s="118">
        <f t="shared" ref="AK70:AK133" si="3">I70+AJ70</f>
        <v>64200</v>
      </c>
    </row>
    <row r="71" spans="1:37" x14ac:dyDescent="0.35">
      <c r="B71" s="196" t="s">
        <v>11625</v>
      </c>
      <c r="C71" s="196" t="s">
        <v>11626</v>
      </c>
      <c r="D71" s="196" t="s">
        <v>11627</v>
      </c>
      <c r="E71" s="196" t="s">
        <v>11628</v>
      </c>
      <c r="F71" s="196"/>
      <c r="G71" s="76" t="s">
        <v>11701</v>
      </c>
      <c r="I71" s="118">
        <v>60000</v>
      </c>
      <c r="K71" s="76" t="s">
        <v>1765</v>
      </c>
      <c r="L71" s="76" t="s">
        <v>1765</v>
      </c>
      <c r="M71" s="76" t="s">
        <v>1765</v>
      </c>
      <c r="N71" s="76" t="s">
        <v>1765</v>
      </c>
      <c r="O71" s="76" t="s">
        <v>1765</v>
      </c>
      <c r="Q71" s="76" t="s">
        <v>1765</v>
      </c>
      <c r="R71" s="76" t="s">
        <v>1765</v>
      </c>
      <c r="AJ71" s="639">
        <f t="shared" si="2"/>
        <v>4200</v>
      </c>
      <c r="AK71" s="118">
        <f t="shared" si="3"/>
        <v>64200</v>
      </c>
    </row>
    <row r="72" spans="1:37" x14ac:dyDescent="0.35">
      <c r="B72" s="196" t="s">
        <v>11625</v>
      </c>
      <c r="C72" s="196" t="s">
        <v>11626</v>
      </c>
      <c r="D72" s="196" t="s">
        <v>11627</v>
      </c>
      <c r="E72" s="196" t="s">
        <v>11628</v>
      </c>
      <c r="F72" s="196"/>
      <c r="G72" s="76" t="s">
        <v>11702</v>
      </c>
      <c r="I72" s="118">
        <v>60000</v>
      </c>
      <c r="K72" s="76" t="s">
        <v>1765</v>
      </c>
      <c r="L72" s="76" t="s">
        <v>1765</v>
      </c>
      <c r="M72" s="76" t="s">
        <v>1765</v>
      </c>
      <c r="N72" s="76" t="s">
        <v>1765</v>
      </c>
      <c r="O72" s="76" t="s">
        <v>1765</v>
      </c>
      <c r="Q72" s="76" t="s">
        <v>1765</v>
      </c>
      <c r="R72" s="76" t="s">
        <v>1765</v>
      </c>
      <c r="AJ72" s="639">
        <f t="shared" si="2"/>
        <v>4200</v>
      </c>
      <c r="AK72" s="118">
        <f t="shared" si="3"/>
        <v>64200</v>
      </c>
    </row>
    <row r="73" spans="1:37" x14ac:dyDescent="0.35">
      <c r="B73" s="196" t="s">
        <v>11625</v>
      </c>
      <c r="C73" s="196" t="s">
        <v>11626</v>
      </c>
      <c r="D73" s="196" t="s">
        <v>11627</v>
      </c>
      <c r="E73" s="196" t="s">
        <v>11628</v>
      </c>
      <c r="F73" s="196"/>
      <c r="G73" s="76" t="s">
        <v>11703</v>
      </c>
      <c r="I73" s="118">
        <v>60000</v>
      </c>
      <c r="K73" s="76" t="s">
        <v>1765</v>
      </c>
      <c r="L73" s="76" t="s">
        <v>1765</v>
      </c>
      <c r="M73" s="76" t="s">
        <v>1765</v>
      </c>
      <c r="N73" s="76" t="s">
        <v>1765</v>
      </c>
      <c r="O73" s="76" t="s">
        <v>1765</v>
      </c>
      <c r="Q73" s="76" t="s">
        <v>1765</v>
      </c>
      <c r="R73" s="76" t="s">
        <v>1765</v>
      </c>
      <c r="AJ73" s="639">
        <f t="shared" si="2"/>
        <v>4200</v>
      </c>
      <c r="AK73" s="118">
        <f t="shared" si="3"/>
        <v>64200</v>
      </c>
    </row>
    <row r="74" spans="1:37" x14ac:dyDescent="0.35">
      <c r="B74" s="196" t="s">
        <v>11625</v>
      </c>
      <c r="C74" s="196" t="s">
        <v>11626</v>
      </c>
      <c r="D74" s="196" t="s">
        <v>11627</v>
      </c>
      <c r="E74" s="196" t="s">
        <v>11628</v>
      </c>
      <c r="F74" s="196"/>
      <c r="G74" s="76" t="s">
        <v>11704</v>
      </c>
      <c r="I74" s="118">
        <v>60000</v>
      </c>
      <c r="K74" s="76" t="s">
        <v>1765</v>
      </c>
      <c r="L74" s="76" t="s">
        <v>1765</v>
      </c>
      <c r="M74" s="76" t="s">
        <v>1765</v>
      </c>
      <c r="N74" s="76" t="s">
        <v>1765</v>
      </c>
      <c r="O74" s="76" t="s">
        <v>1765</v>
      </c>
      <c r="Q74" s="76" t="s">
        <v>1765</v>
      </c>
      <c r="R74" s="76" t="s">
        <v>1765</v>
      </c>
      <c r="AJ74" s="639">
        <f t="shared" si="2"/>
        <v>4200</v>
      </c>
      <c r="AK74" s="118">
        <f t="shared" si="3"/>
        <v>64200</v>
      </c>
    </row>
    <row r="75" spans="1:37" x14ac:dyDescent="0.35">
      <c r="B75" s="196" t="s">
        <v>11625</v>
      </c>
      <c r="C75" s="196" t="s">
        <v>11626</v>
      </c>
      <c r="D75" s="196" t="s">
        <v>11627</v>
      </c>
      <c r="E75" s="196" t="s">
        <v>11628</v>
      </c>
      <c r="F75" s="196"/>
      <c r="G75" s="76" t="s">
        <v>11705</v>
      </c>
      <c r="I75" s="118">
        <v>30000</v>
      </c>
      <c r="K75" s="76" t="s">
        <v>1765</v>
      </c>
      <c r="L75" s="76" t="s">
        <v>1765</v>
      </c>
      <c r="M75" s="76" t="s">
        <v>1765</v>
      </c>
      <c r="N75" s="76" t="s">
        <v>1765</v>
      </c>
      <c r="O75" s="76" t="s">
        <v>1765</v>
      </c>
      <c r="Q75" s="76" t="s">
        <v>1765</v>
      </c>
      <c r="R75" s="76" t="s">
        <v>1765</v>
      </c>
      <c r="AJ75" s="639">
        <f t="shared" si="2"/>
        <v>2100</v>
      </c>
      <c r="AK75" s="118">
        <f t="shared" si="3"/>
        <v>32100</v>
      </c>
    </row>
    <row r="76" spans="1:37" x14ac:dyDescent="0.35">
      <c r="B76" s="196" t="s">
        <v>11625</v>
      </c>
      <c r="C76" s="196" t="s">
        <v>11626</v>
      </c>
      <c r="D76" s="196" t="s">
        <v>11627</v>
      </c>
      <c r="E76" s="196" t="s">
        <v>11628</v>
      </c>
      <c r="F76" s="196"/>
      <c r="G76" s="76" t="s">
        <v>11706</v>
      </c>
      <c r="I76" s="118">
        <v>30000</v>
      </c>
      <c r="K76" s="76" t="s">
        <v>1765</v>
      </c>
      <c r="L76" s="76" t="s">
        <v>1765</v>
      </c>
      <c r="M76" s="76" t="s">
        <v>1765</v>
      </c>
      <c r="N76" s="76" t="s">
        <v>1765</v>
      </c>
      <c r="O76" s="76" t="s">
        <v>1765</v>
      </c>
      <c r="Q76" s="76" t="s">
        <v>1765</v>
      </c>
      <c r="R76" s="76" t="s">
        <v>1765</v>
      </c>
      <c r="AJ76" s="639">
        <f t="shared" si="2"/>
        <v>2100</v>
      </c>
      <c r="AK76" s="118">
        <f t="shared" si="3"/>
        <v>32100</v>
      </c>
    </row>
    <row r="77" spans="1:37" x14ac:dyDescent="0.35">
      <c r="B77" s="196"/>
      <c r="C77" s="196"/>
      <c r="D77" s="196"/>
      <c r="E77" s="196"/>
      <c r="F77" s="196"/>
      <c r="G77" s="123" t="s">
        <v>994</v>
      </c>
      <c r="H77" s="123"/>
      <c r="I77" s="124">
        <f>SUM(I67:I76)</f>
        <v>600000</v>
      </c>
      <c r="Q77" s="76"/>
      <c r="AJ77" s="639">
        <f t="shared" si="2"/>
        <v>42000.000000000007</v>
      </c>
      <c r="AK77" s="124">
        <f t="shared" si="3"/>
        <v>642000</v>
      </c>
    </row>
    <row r="78" spans="1:37" x14ac:dyDescent="0.35">
      <c r="A78" s="64"/>
      <c r="B78" s="64"/>
      <c r="C78" s="64"/>
      <c r="D78" s="64"/>
      <c r="E78" s="64"/>
      <c r="F78" s="64"/>
      <c r="G78" s="66" t="s">
        <v>1860</v>
      </c>
      <c r="H78" s="64"/>
      <c r="I78" s="67"/>
      <c r="J78" s="64"/>
      <c r="K78" s="64"/>
      <c r="L78" s="68"/>
      <c r="M78" s="68"/>
      <c r="N78" s="68"/>
      <c r="O78" s="68"/>
      <c r="P78" s="64"/>
      <c r="Q78" s="68"/>
      <c r="R78" s="68"/>
      <c r="S78" s="64"/>
      <c r="T78" s="64"/>
      <c r="U78" s="64"/>
      <c r="V78" s="64"/>
      <c r="W78" s="64"/>
      <c r="X78" s="64"/>
      <c r="Y78" s="64"/>
      <c r="AJ78" s="639">
        <f t="shared" si="2"/>
        <v>0</v>
      </c>
      <c r="AK78" s="67">
        <f t="shared" si="3"/>
        <v>0</v>
      </c>
    </row>
    <row r="79" spans="1:37" x14ac:dyDescent="0.35">
      <c r="G79" s="76" t="s">
        <v>8061</v>
      </c>
      <c r="L79" s="117"/>
      <c r="M79" s="119"/>
      <c r="N79" s="117"/>
      <c r="O79" s="119"/>
      <c r="R79" s="119"/>
      <c r="AJ79" s="639">
        <f t="shared" si="2"/>
        <v>0</v>
      </c>
      <c r="AK79" s="118">
        <f t="shared" si="3"/>
        <v>0</v>
      </c>
    </row>
    <row r="80" spans="1:37" x14ac:dyDescent="0.35">
      <c r="A80" s="69"/>
      <c r="B80" s="69"/>
      <c r="C80" s="69"/>
      <c r="D80" s="69"/>
      <c r="E80" s="69"/>
      <c r="F80" s="69"/>
      <c r="G80" s="69"/>
      <c r="H80" s="69"/>
      <c r="I80" s="74"/>
      <c r="J80" s="69"/>
      <c r="K80" s="69"/>
      <c r="L80" s="75"/>
      <c r="M80" s="75"/>
      <c r="N80" s="75"/>
      <c r="O80" s="75"/>
      <c r="P80" s="69"/>
      <c r="Q80" s="75"/>
      <c r="R80" s="75"/>
      <c r="S80" s="69"/>
      <c r="T80" s="69"/>
      <c r="U80" s="69"/>
      <c r="V80" s="69"/>
      <c r="W80" s="69"/>
      <c r="AJ80" s="639">
        <f t="shared" si="2"/>
        <v>0</v>
      </c>
      <c r="AK80" s="74">
        <f t="shared" si="3"/>
        <v>0</v>
      </c>
    </row>
    <row r="81" spans="1:37" x14ac:dyDescent="0.35">
      <c r="A81" s="64"/>
      <c r="B81" s="64"/>
      <c r="C81" s="64"/>
      <c r="D81" s="64"/>
      <c r="E81" s="64"/>
      <c r="F81" s="64"/>
      <c r="G81" s="89" t="s">
        <v>2961</v>
      </c>
      <c r="H81" s="64"/>
      <c r="I81" s="67"/>
      <c r="J81" s="64"/>
      <c r="K81" s="64"/>
      <c r="L81" s="68"/>
      <c r="M81" s="68"/>
      <c r="N81" s="68"/>
      <c r="O81" s="68"/>
      <c r="P81" s="64"/>
      <c r="Q81" s="68"/>
      <c r="R81" s="68"/>
      <c r="S81" s="64"/>
      <c r="T81" s="64"/>
      <c r="U81" s="64"/>
      <c r="V81" s="64"/>
      <c r="W81" s="64"/>
      <c r="X81" s="64"/>
      <c r="Y81" s="64"/>
      <c r="AJ81" s="639">
        <f t="shared" si="2"/>
        <v>0</v>
      </c>
      <c r="AK81" s="67">
        <f t="shared" si="3"/>
        <v>0</v>
      </c>
    </row>
    <row r="82" spans="1:37" x14ac:dyDescent="0.35">
      <c r="B82" s="196" t="s">
        <v>11625</v>
      </c>
      <c r="C82" s="196" t="s">
        <v>11626</v>
      </c>
      <c r="D82" s="196" t="s">
        <v>11627</v>
      </c>
      <c r="E82" s="196" t="s">
        <v>11628</v>
      </c>
      <c r="F82" s="196"/>
      <c r="G82" s="79" t="s">
        <v>11707</v>
      </c>
      <c r="I82" s="118">
        <v>150000</v>
      </c>
      <c r="K82" s="76" t="s">
        <v>1147</v>
      </c>
      <c r="L82" s="76" t="s">
        <v>1063</v>
      </c>
      <c r="M82" s="76" t="s">
        <v>11708</v>
      </c>
      <c r="N82" s="119" t="s">
        <v>11709</v>
      </c>
      <c r="O82" s="80" t="s">
        <v>1510</v>
      </c>
      <c r="Q82" s="119" t="s">
        <v>1226</v>
      </c>
      <c r="R82" s="119" t="s">
        <v>1909</v>
      </c>
      <c r="AJ82" s="639">
        <f t="shared" si="2"/>
        <v>10500.000000000002</v>
      </c>
      <c r="AK82" s="118">
        <f t="shared" si="3"/>
        <v>160500</v>
      </c>
    </row>
    <row r="83" spans="1:37" x14ac:dyDescent="0.35">
      <c r="B83" s="196" t="s">
        <v>11625</v>
      </c>
      <c r="C83" s="196" t="s">
        <v>11626</v>
      </c>
      <c r="D83" s="196" t="s">
        <v>11627</v>
      </c>
      <c r="E83" s="196" t="s">
        <v>11628</v>
      </c>
      <c r="F83" s="196"/>
      <c r="G83" s="79" t="s">
        <v>11710</v>
      </c>
      <c r="I83" s="118">
        <v>150000</v>
      </c>
      <c r="K83" s="76" t="s">
        <v>1147</v>
      </c>
      <c r="L83" s="76" t="s">
        <v>1063</v>
      </c>
      <c r="M83" s="76" t="s">
        <v>1921</v>
      </c>
      <c r="N83" s="187" t="s">
        <v>11711</v>
      </c>
      <c r="O83" s="80" t="s">
        <v>1510</v>
      </c>
      <c r="Q83" s="119" t="s">
        <v>5175</v>
      </c>
      <c r="R83" s="119" t="s">
        <v>11712</v>
      </c>
      <c r="AJ83" s="639">
        <f t="shared" si="2"/>
        <v>10500.000000000002</v>
      </c>
      <c r="AK83" s="118">
        <f t="shared" si="3"/>
        <v>160500</v>
      </c>
    </row>
    <row r="84" spans="1:37" x14ac:dyDescent="0.35">
      <c r="B84" s="196" t="s">
        <v>11625</v>
      </c>
      <c r="C84" s="196" t="s">
        <v>11626</v>
      </c>
      <c r="D84" s="196" t="s">
        <v>11627</v>
      </c>
      <c r="E84" s="196" t="s">
        <v>11628</v>
      </c>
      <c r="F84" s="196"/>
      <c r="G84" s="79" t="s">
        <v>11713</v>
      </c>
      <c r="I84" s="118">
        <v>150000</v>
      </c>
      <c r="K84" s="76" t="s">
        <v>1147</v>
      </c>
      <c r="L84" s="76" t="s">
        <v>1063</v>
      </c>
      <c r="M84" s="76" t="s">
        <v>1921</v>
      </c>
      <c r="N84" s="187" t="s">
        <v>11714</v>
      </c>
      <c r="O84" s="80" t="s">
        <v>1510</v>
      </c>
      <c r="Q84" s="119" t="s">
        <v>5175</v>
      </c>
      <c r="R84" s="119" t="s">
        <v>11712</v>
      </c>
      <c r="AJ84" s="639">
        <f t="shared" si="2"/>
        <v>10500.000000000002</v>
      </c>
      <c r="AK84" s="118">
        <f t="shared" si="3"/>
        <v>160500</v>
      </c>
    </row>
    <row r="85" spans="1:37" x14ac:dyDescent="0.35">
      <c r="B85" s="196" t="s">
        <v>11625</v>
      </c>
      <c r="C85" s="196" t="s">
        <v>11626</v>
      </c>
      <c r="D85" s="196" t="s">
        <v>11627</v>
      </c>
      <c r="E85" s="196" t="s">
        <v>11628</v>
      </c>
      <c r="F85" s="196"/>
      <c r="G85" s="79" t="s">
        <v>11715</v>
      </c>
      <c r="I85" s="118">
        <v>150000</v>
      </c>
      <c r="K85" s="76" t="s">
        <v>1147</v>
      </c>
      <c r="L85" s="76" t="s">
        <v>1063</v>
      </c>
      <c r="M85" s="130" t="s">
        <v>11716</v>
      </c>
      <c r="N85" s="119" t="s">
        <v>2249</v>
      </c>
      <c r="O85" s="80" t="s">
        <v>1510</v>
      </c>
      <c r="Q85" s="119" t="s">
        <v>5175</v>
      </c>
      <c r="R85" s="119" t="s">
        <v>11712</v>
      </c>
      <c r="AJ85" s="639">
        <f t="shared" si="2"/>
        <v>10500.000000000002</v>
      </c>
      <c r="AK85" s="118">
        <f t="shared" si="3"/>
        <v>160500</v>
      </c>
    </row>
    <row r="86" spans="1:37" x14ac:dyDescent="0.35">
      <c r="B86" s="196" t="s">
        <v>11625</v>
      </c>
      <c r="C86" s="196" t="s">
        <v>11626</v>
      </c>
      <c r="D86" s="196" t="s">
        <v>11627</v>
      </c>
      <c r="E86" s="196" t="s">
        <v>11628</v>
      </c>
      <c r="F86" s="196"/>
      <c r="G86" s="79" t="s">
        <v>11717</v>
      </c>
      <c r="I86" s="118">
        <v>150000</v>
      </c>
      <c r="K86" s="76" t="s">
        <v>1147</v>
      </c>
      <c r="L86" s="76" t="s">
        <v>1063</v>
      </c>
      <c r="M86" s="130" t="s">
        <v>1868</v>
      </c>
      <c r="N86" s="119" t="s">
        <v>11718</v>
      </c>
      <c r="O86" s="80" t="s">
        <v>1510</v>
      </c>
      <c r="Q86" s="119" t="s">
        <v>5175</v>
      </c>
      <c r="R86" s="119" t="s">
        <v>11712</v>
      </c>
      <c r="AJ86" s="639">
        <f t="shared" si="2"/>
        <v>10500.000000000002</v>
      </c>
      <c r="AK86" s="118">
        <f t="shared" si="3"/>
        <v>160500</v>
      </c>
    </row>
    <row r="87" spans="1:37" x14ac:dyDescent="0.35">
      <c r="B87" s="196" t="s">
        <v>11625</v>
      </c>
      <c r="C87" s="196" t="s">
        <v>11626</v>
      </c>
      <c r="D87" s="196" t="s">
        <v>11627</v>
      </c>
      <c r="E87" s="196" t="s">
        <v>11628</v>
      </c>
      <c r="F87" s="196"/>
      <c r="G87" s="79" t="s">
        <v>11719</v>
      </c>
      <c r="I87" s="118">
        <v>150000</v>
      </c>
      <c r="K87" s="76" t="s">
        <v>1147</v>
      </c>
      <c r="L87" s="76" t="s">
        <v>1063</v>
      </c>
      <c r="M87" s="76" t="s">
        <v>1921</v>
      </c>
      <c r="N87" s="187" t="s">
        <v>11720</v>
      </c>
      <c r="O87" s="80" t="s">
        <v>1510</v>
      </c>
      <c r="Q87" s="119" t="s">
        <v>5175</v>
      </c>
      <c r="R87" s="119" t="s">
        <v>11712</v>
      </c>
      <c r="AJ87" s="639">
        <f t="shared" si="2"/>
        <v>10500.000000000002</v>
      </c>
      <c r="AK87" s="118">
        <f t="shared" si="3"/>
        <v>160500</v>
      </c>
    </row>
    <row r="88" spans="1:37" x14ac:dyDescent="0.35">
      <c r="B88" s="196" t="s">
        <v>11625</v>
      </c>
      <c r="C88" s="196" t="s">
        <v>11626</v>
      </c>
      <c r="D88" s="196" t="s">
        <v>11627</v>
      </c>
      <c r="E88" s="196" t="s">
        <v>11628</v>
      </c>
      <c r="F88" s="196"/>
      <c r="G88" s="79" t="s">
        <v>11721</v>
      </c>
      <c r="I88" s="118">
        <v>150000</v>
      </c>
      <c r="K88" s="76" t="s">
        <v>1147</v>
      </c>
      <c r="L88" s="76" t="s">
        <v>1063</v>
      </c>
      <c r="M88" s="76" t="s">
        <v>1921</v>
      </c>
      <c r="N88" s="187" t="s">
        <v>11722</v>
      </c>
      <c r="O88" s="80" t="s">
        <v>1510</v>
      </c>
      <c r="Q88" s="119" t="s">
        <v>5175</v>
      </c>
      <c r="R88" s="119" t="s">
        <v>11712</v>
      </c>
      <c r="AJ88" s="639">
        <f t="shared" si="2"/>
        <v>10500.000000000002</v>
      </c>
      <c r="AK88" s="118">
        <f t="shared" si="3"/>
        <v>160500</v>
      </c>
    </row>
    <row r="89" spans="1:37" x14ac:dyDescent="0.35">
      <c r="B89" s="196" t="s">
        <v>11625</v>
      </c>
      <c r="C89" s="196" t="s">
        <v>11626</v>
      </c>
      <c r="D89" s="196" t="s">
        <v>11627</v>
      </c>
      <c r="E89" s="196" t="s">
        <v>11628</v>
      </c>
      <c r="F89" s="196"/>
      <c r="G89" s="79" t="s">
        <v>11723</v>
      </c>
      <c r="I89" s="118">
        <v>150000</v>
      </c>
      <c r="K89" s="76" t="s">
        <v>1147</v>
      </c>
      <c r="L89" s="76" t="s">
        <v>1063</v>
      </c>
      <c r="M89" s="130" t="s">
        <v>11716</v>
      </c>
      <c r="N89" s="119" t="s">
        <v>2249</v>
      </c>
      <c r="O89" s="80" t="s">
        <v>1510</v>
      </c>
      <c r="Q89" s="119" t="s">
        <v>5175</v>
      </c>
      <c r="R89" s="119" t="s">
        <v>11712</v>
      </c>
      <c r="AJ89" s="639">
        <f t="shared" si="2"/>
        <v>10500.000000000002</v>
      </c>
      <c r="AK89" s="118">
        <f t="shared" si="3"/>
        <v>160500</v>
      </c>
    </row>
    <row r="90" spans="1:37" x14ac:dyDescent="0.35">
      <c r="B90" s="196" t="s">
        <v>11625</v>
      </c>
      <c r="C90" s="196" t="s">
        <v>11626</v>
      </c>
      <c r="D90" s="196" t="s">
        <v>11627</v>
      </c>
      <c r="E90" s="196" t="s">
        <v>11628</v>
      </c>
      <c r="F90" s="196"/>
      <c r="G90" s="79" t="s">
        <v>11724</v>
      </c>
      <c r="I90" s="118">
        <v>150000</v>
      </c>
      <c r="K90" s="76" t="s">
        <v>1147</v>
      </c>
      <c r="L90" s="76" t="s">
        <v>1063</v>
      </c>
      <c r="M90" s="130" t="s">
        <v>1868</v>
      </c>
      <c r="N90" s="119" t="s">
        <v>11725</v>
      </c>
      <c r="O90" s="80" t="s">
        <v>1510</v>
      </c>
      <c r="Q90" s="119" t="s">
        <v>5175</v>
      </c>
      <c r="R90" s="119" t="s">
        <v>11712</v>
      </c>
      <c r="AJ90" s="639">
        <f t="shared" si="2"/>
        <v>10500.000000000002</v>
      </c>
      <c r="AK90" s="118">
        <f t="shared" si="3"/>
        <v>160500</v>
      </c>
    </row>
    <row r="91" spans="1:37" x14ac:dyDescent="0.35">
      <c r="B91" s="196" t="s">
        <v>11625</v>
      </c>
      <c r="C91" s="196" t="s">
        <v>11626</v>
      </c>
      <c r="D91" s="196" t="s">
        <v>11627</v>
      </c>
      <c r="E91" s="196" t="s">
        <v>11628</v>
      </c>
      <c r="F91" s="196"/>
      <c r="G91" s="79" t="s">
        <v>11726</v>
      </c>
      <c r="I91" s="118">
        <v>150000</v>
      </c>
      <c r="K91" s="76" t="s">
        <v>5775</v>
      </c>
      <c r="L91" s="76" t="s">
        <v>1063</v>
      </c>
      <c r="M91" s="130" t="s">
        <v>11727</v>
      </c>
      <c r="N91" s="119">
        <v>3368309</v>
      </c>
      <c r="O91" s="80" t="s">
        <v>1510</v>
      </c>
      <c r="Q91" s="119" t="s">
        <v>5175</v>
      </c>
      <c r="R91" s="119" t="s">
        <v>11712</v>
      </c>
      <c r="AJ91" s="639">
        <f t="shared" si="2"/>
        <v>10500.000000000002</v>
      </c>
      <c r="AK91" s="118">
        <f t="shared" si="3"/>
        <v>160500</v>
      </c>
    </row>
    <row r="92" spans="1:37" x14ac:dyDescent="0.35">
      <c r="B92" s="196" t="s">
        <v>11625</v>
      </c>
      <c r="C92" s="196" t="s">
        <v>11626</v>
      </c>
      <c r="D92" s="196" t="s">
        <v>11627</v>
      </c>
      <c r="E92" s="196" t="s">
        <v>11628</v>
      </c>
      <c r="F92" s="196"/>
      <c r="G92" s="79" t="s">
        <v>11728</v>
      </c>
      <c r="I92" s="118">
        <v>150000</v>
      </c>
      <c r="K92" s="76" t="s">
        <v>5775</v>
      </c>
      <c r="L92" s="76" t="s">
        <v>1063</v>
      </c>
      <c r="M92" s="130" t="s">
        <v>11729</v>
      </c>
      <c r="N92" s="119" t="s">
        <v>11730</v>
      </c>
      <c r="O92" s="80" t="s">
        <v>1510</v>
      </c>
      <c r="Q92" s="119" t="s">
        <v>1226</v>
      </c>
      <c r="R92" s="75" t="s">
        <v>1950</v>
      </c>
      <c r="AJ92" s="639">
        <f t="shared" si="2"/>
        <v>10500.000000000002</v>
      </c>
      <c r="AK92" s="118">
        <f t="shared" si="3"/>
        <v>160500</v>
      </c>
    </row>
    <row r="93" spans="1:37" x14ac:dyDescent="0.35">
      <c r="B93" s="196" t="s">
        <v>11625</v>
      </c>
      <c r="C93" s="196" t="s">
        <v>11626</v>
      </c>
      <c r="D93" s="196" t="s">
        <v>11627</v>
      </c>
      <c r="E93" s="196" t="s">
        <v>11628</v>
      </c>
      <c r="F93" s="196"/>
      <c r="G93" s="79" t="s">
        <v>11726</v>
      </c>
      <c r="I93" s="118">
        <v>150000</v>
      </c>
      <c r="K93" s="76" t="s">
        <v>5775</v>
      </c>
      <c r="L93" s="76" t="s">
        <v>1063</v>
      </c>
      <c r="M93" s="130" t="s">
        <v>11731</v>
      </c>
      <c r="N93" s="119">
        <v>3368290</v>
      </c>
      <c r="O93" s="80" t="s">
        <v>1510</v>
      </c>
      <c r="Q93" s="119" t="s">
        <v>1226</v>
      </c>
      <c r="R93" s="75" t="s">
        <v>1950</v>
      </c>
      <c r="X93" s="69"/>
      <c r="AJ93" s="639">
        <f t="shared" si="2"/>
        <v>10500.000000000002</v>
      </c>
      <c r="AK93" s="118">
        <f t="shared" si="3"/>
        <v>160500</v>
      </c>
    </row>
    <row r="94" spans="1:37" x14ac:dyDescent="0.35">
      <c r="B94" s="196" t="s">
        <v>11625</v>
      </c>
      <c r="C94" s="196" t="s">
        <v>11626</v>
      </c>
      <c r="D94" s="196" t="s">
        <v>11627</v>
      </c>
      <c r="E94" s="196" t="s">
        <v>11628</v>
      </c>
      <c r="F94" s="196"/>
      <c r="G94" s="79" t="s">
        <v>11732</v>
      </c>
      <c r="I94" s="118">
        <v>150000</v>
      </c>
      <c r="K94" s="76" t="s">
        <v>1147</v>
      </c>
      <c r="L94" s="76" t="s">
        <v>1063</v>
      </c>
      <c r="M94" s="76" t="s">
        <v>11708</v>
      </c>
      <c r="N94" s="119" t="s">
        <v>11733</v>
      </c>
      <c r="O94" s="80" t="s">
        <v>1510</v>
      </c>
      <c r="Q94" s="119" t="s">
        <v>1226</v>
      </c>
      <c r="R94" s="119" t="s">
        <v>1909</v>
      </c>
      <c r="AJ94" s="639">
        <f t="shared" si="2"/>
        <v>10500.000000000002</v>
      </c>
      <c r="AK94" s="118">
        <f t="shared" si="3"/>
        <v>160500</v>
      </c>
    </row>
    <row r="95" spans="1:37" x14ac:dyDescent="0.35">
      <c r="B95" s="196" t="s">
        <v>11625</v>
      </c>
      <c r="C95" s="196" t="s">
        <v>11626</v>
      </c>
      <c r="D95" s="196" t="s">
        <v>11627</v>
      </c>
      <c r="E95" s="196" t="s">
        <v>11628</v>
      </c>
      <c r="F95" s="196"/>
      <c r="G95" s="79" t="s">
        <v>11734</v>
      </c>
      <c r="I95" s="118">
        <v>150000</v>
      </c>
      <c r="K95" s="76" t="s">
        <v>1062</v>
      </c>
      <c r="L95" s="76" t="s">
        <v>1063</v>
      </c>
      <c r="M95" s="119" t="s">
        <v>3301</v>
      </c>
      <c r="N95" s="119" t="s">
        <v>1063</v>
      </c>
      <c r="O95" s="80" t="s">
        <v>1510</v>
      </c>
      <c r="Q95" s="119" t="s">
        <v>1226</v>
      </c>
      <c r="R95" s="75" t="s">
        <v>1950</v>
      </c>
      <c r="AJ95" s="639">
        <f t="shared" si="2"/>
        <v>10500.000000000002</v>
      </c>
      <c r="AK95" s="118">
        <f t="shared" si="3"/>
        <v>160500</v>
      </c>
    </row>
    <row r="96" spans="1:37" x14ac:dyDescent="0.35">
      <c r="B96" s="196" t="s">
        <v>11625</v>
      </c>
      <c r="C96" s="196" t="s">
        <v>11626</v>
      </c>
      <c r="D96" s="196" t="s">
        <v>11627</v>
      </c>
      <c r="E96" s="196" t="s">
        <v>11628</v>
      </c>
      <c r="F96" s="196"/>
      <c r="G96" s="79" t="s">
        <v>11735</v>
      </c>
      <c r="I96" s="118">
        <v>150000</v>
      </c>
      <c r="K96" s="76" t="s">
        <v>3716</v>
      </c>
      <c r="L96" s="76" t="s">
        <v>1063</v>
      </c>
      <c r="M96" s="76" t="s">
        <v>8334</v>
      </c>
      <c r="N96" s="187" t="s">
        <v>11736</v>
      </c>
      <c r="O96" s="80" t="s">
        <v>1510</v>
      </c>
      <c r="Q96" s="119" t="s">
        <v>5175</v>
      </c>
      <c r="R96" s="119" t="s">
        <v>11712</v>
      </c>
      <c r="AJ96" s="639">
        <f t="shared" si="2"/>
        <v>10500.000000000002</v>
      </c>
      <c r="AK96" s="118">
        <f t="shared" si="3"/>
        <v>160500</v>
      </c>
    </row>
    <row r="97" spans="2:37" x14ac:dyDescent="0.35">
      <c r="B97" s="196" t="s">
        <v>11625</v>
      </c>
      <c r="C97" s="196" t="s">
        <v>11626</v>
      </c>
      <c r="D97" s="196" t="s">
        <v>11627</v>
      </c>
      <c r="E97" s="196" t="s">
        <v>11628</v>
      </c>
      <c r="F97" s="196"/>
      <c r="G97" s="79" t="s">
        <v>11737</v>
      </c>
      <c r="I97" s="118">
        <v>150000</v>
      </c>
      <c r="K97" s="76" t="s">
        <v>3716</v>
      </c>
      <c r="L97" s="76" t="s">
        <v>1063</v>
      </c>
      <c r="M97" s="76" t="s">
        <v>8334</v>
      </c>
      <c r="N97" s="187" t="s">
        <v>11738</v>
      </c>
      <c r="O97" s="80" t="s">
        <v>1510</v>
      </c>
      <c r="Q97" s="119" t="s">
        <v>5175</v>
      </c>
      <c r="R97" s="119" t="s">
        <v>11712</v>
      </c>
      <c r="AJ97" s="639">
        <f t="shared" si="2"/>
        <v>10500.000000000002</v>
      </c>
      <c r="AK97" s="118">
        <f t="shared" si="3"/>
        <v>160500</v>
      </c>
    </row>
    <row r="98" spans="2:37" x14ac:dyDescent="0.35">
      <c r="B98" s="196" t="s">
        <v>11625</v>
      </c>
      <c r="C98" s="196" t="s">
        <v>11626</v>
      </c>
      <c r="D98" s="196" t="s">
        <v>11627</v>
      </c>
      <c r="E98" s="196" t="s">
        <v>11628</v>
      </c>
      <c r="F98" s="196"/>
      <c r="G98" s="79" t="s">
        <v>11739</v>
      </c>
      <c r="H98" s="69"/>
      <c r="I98" s="118">
        <v>150000</v>
      </c>
      <c r="J98" s="69"/>
      <c r="K98" s="76" t="s">
        <v>1062</v>
      </c>
      <c r="L98" s="76" t="s">
        <v>1063</v>
      </c>
      <c r="M98" s="119" t="s">
        <v>3301</v>
      </c>
      <c r="N98" s="80" t="s">
        <v>1510</v>
      </c>
      <c r="O98" s="80" t="s">
        <v>1510</v>
      </c>
      <c r="P98" s="69"/>
      <c r="Q98" s="119" t="s">
        <v>1226</v>
      </c>
      <c r="R98" s="75" t="s">
        <v>1950</v>
      </c>
      <c r="S98" s="119"/>
      <c r="T98" s="75"/>
      <c r="U98" s="119"/>
      <c r="V98" s="69"/>
      <c r="W98" s="69"/>
      <c r="X98" s="69"/>
      <c r="AJ98" s="639">
        <f t="shared" si="2"/>
        <v>10500.000000000002</v>
      </c>
      <c r="AK98" s="118">
        <f t="shared" si="3"/>
        <v>160500</v>
      </c>
    </row>
    <row r="99" spans="2:37" x14ac:dyDescent="0.35">
      <c r="B99" s="196" t="s">
        <v>11625</v>
      </c>
      <c r="C99" s="196" t="s">
        <v>11626</v>
      </c>
      <c r="D99" s="196" t="s">
        <v>11627</v>
      </c>
      <c r="E99" s="196" t="s">
        <v>11628</v>
      </c>
      <c r="F99" s="196"/>
      <c r="G99" s="79" t="s">
        <v>11739</v>
      </c>
      <c r="H99" s="69"/>
      <c r="I99" s="118">
        <v>150000</v>
      </c>
      <c r="J99" s="69"/>
      <c r="K99" s="76" t="s">
        <v>1062</v>
      </c>
      <c r="L99" s="76" t="s">
        <v>1063</v>
      </c>
      <c r="M99" s="119" t="s">
        <v>3301</v>
      </c>
      <c r="N99" s="80" t="s">
        <v>1510</v>
      </c>
      <c r="O99" s="80" t="s">
        <v>1510</v>
      </c>
      <c r="P99" s="69"/>
      <c r="Q99" s="119" t="s">
        <v>1226</v>
      </c>
      <c r="R99" s="75" t="s">
        <v>1950</v>
      </c>
      <c r="S99" s="69"/>
      <c r="T99" s="69"/>
      <c r="U99" s="69"/>
      <c r="V99" s="69"/>
      <c r="W99" s="69"/>
      <c r="X99" s="69"/>
      <c r="AJ99" s="639">
        <f t="shared" si="2"/>
        <v>10500.000000000002</v>
      </c>
      <c r="AK99" s="118">
        <f t="shared" si="3"/>
        <v>160500</v>
      </c>
    </row>
    <row r="100" spans="2:37" x14ac:dyDescent="0.35">
      <c r="B100" s="196" t="s">
        <v>11625</v>
      </c>
      <c r="C100" s="196" t="s">
        <v>11626</v>
      </c>
      <c r="D100" s="196" t="s">
        <v>11627</v>
      </c>
      <c r="E100" s="196" t="s">
        <v>11628</v>
      </c>
      <c r="F100" s="196"/>
      <c r="G100" s="79" t="s">
        <v>11739</v>
      </c>
      <c r="H100" s="69"/>
      <c r="I100" s="118">
        <v>150000</v>
      </c>
      <c r="J100" s="69"/>
      <c r="K100" s="76" t="s">
        <v>1062</v>
      </c>
      <c r="L100" s="76" t="s">
        <v>1063</v>
      </c>
      <c r="M100" s="119" t="s">
        <v>3301</v>
      </c>
      <c r="N100" s="80" t="s">
        <v>1510</v>
      </c>
      <c r="O100" s="80" t="s">
        <v>1510</v>
      </c>
      <c r="P100" s="69"/>
      <c r="Q100" s="119" t="s">
        <v>1226</v>
      </c>
      <c r="R100" s="75" t="s">
        <v>1950</v>
      </c>
      <c r="S100" s="69"/>
      <c r="T100" s="69"/>
      <c r="U100" s="69"/>
      <c r="V100" s="69"/>
      <c r="W100" s="69"/>
      <c r="X100" s="69"/>
      <c r="AJ100" s="639">
        <f t="shared" si="2"/>
        <v>10500.000000000002</v>
      </c>
      <c r="AK100" s="118">
        <f t="shared" si="3"/>
        <v>160500</v>
      </c>
    </row>
    <row r="101" spans="2:37" x14ac:dyDescent="0.35">
      <c r="B101" s="196" t="s">
        <v>11625</v>
      </c>
      <c r="C101" s="196" t="s">
        <v>11626</v>
      </c>
      <c r="D101" s="196" t="s">
        <v>11627</v>
      </c>
      <c r="E101" s="196" t="s">
        <v>11628</v>
      </c>
      <c r="F101" s="196"/>
      <c r="G101" s="79" t="s">
        <v>11739</v>
      </c>
      <c r="H101" s="69"/>
      <c r="I101" s="118">
        <v>150000</v>
      </c>
      <c r="J101" s="69"/>
      <c r="K101" s="76" t="s">
        <v>1062</v>
      </c>
      <c r="L101" s="76" t="s">
        <v>1063</v>
      </c>
      <c r="M101" s="119" t="s">
        <v>3301</v>
      </c>
      <c r="N101" s="80" t="s">
        <v>1510</v>
      </c>
      <c r="O101" s="80" t="s">
        <v>1510</v>
      </c>
      <c r="P101" s="69"/>
      <c r="Q101" s="119" t="s">
        <v>1226</v>
      </c>
      <c r="R101" s="75" t="s">
        <v>1950</v>
      </c>
      <c r="S101" s="69"/>
      <c r="T101" s="69"/>
      <c r="U101" s="69"/>
      <c r="V101" s="69"/>
      <c r="W101" s="69"/>
      <c r="X101" s="69"/>
      <c r="AJ101" s="639">
        <f t="shared" si="2"/>
        <v>10500.000000000002</v>
      </c>
      <c r="AK101" s="118">
        <f t="shared" si="3"/>
        <v>160500</v>
      </c>
    </row>
    <row r="102" spans="2:37" x14ac:dyDescent="0.35">
      <c r="B102" s="196" t="s">
        <v>11625</v>
      </c>
      <c r="C102" s="196" t="s">
        <v>11626</v>
      </c>
      <c r="D102" s="196" t="s">
        <v>11627</v>
      </c>
      <c r="E102" s="196" t="s">
        <v>11628</v>
      </c>
      <c r="F102" s="196"/>
      <c r="G102" s="79" t="s">
        <v>11739</v>
      </c>
      <c r="H102" s="69"/>
      <c r="I102" s="118">
        <v>150000</v>
      </c>
      <c r="J102" s="69"/>
      <c r="K102" s="76" t="s">
        <v>1062</v>
      </c>
      <c r="L102" s="76" t="s">
        <v>1063</v>
      </c>
      <c r="M102" s="119" t="s">
        <v>3301</v>
      </c>
      <c r="N102" s="80" t="s">
        <v>1510</v>
      </c>
      <c r="O102" s="80" t="s">
        <v>1510</v>
      </c>
      <c r="P102" s="69"/>
      <c r="Q102" s="119" t="s">
        <v>1226</v>
      </c>
      <c r="R102" s="75" t="s">
        <v>1950</v>
      </c>
      <c r="S102" s="69"/>
      <c r="T102" s="69"/>
      <c r="U102" s="69"/>
      <c r="V102" s="69"/>
      <c r="W102" s="69"/>
      <c r="X102" s="69"/>
      <c r="AJ102" s="639">
        <f t="shared" si="2"/>
        <v>10500.000000000002</v>
      </c>
      <c r="AK102" s="118">
        <f t="shared" si="3"/>
        <v>160500</v>
      </c>
    </row>
    <row r="103" spans="2:37" x14ac:dyDescent="0.35">
      <c r="B103" s="196" t="s">
        <v>11625</v>
      </c>
      <c r="C103" s="196" t="s">
        <v>11626</v>
      </c>
      <c r="D103" s="196" t="s">
        <v>11627</v>
      </c>
      <c r="E103" s="196" t="s">
        <v>11628</v>
      </c>
      <c r="F103" s="196"/>
      <c r="G103" s="79" t="s">
        <v>11739</v>
      </c>
      <c r="H103" s="69"/>
      <c r="I103" s="118">
        <v>150000</v>
      </c>
      <c r="J103" s="69"/>
      <c r="K103" s="76" t="s">
        <v>1062</v>
      </c>
      <c r="L103" s="76" t="s">
        <v>1063</v>
      </c>
      <c r="M103" s="119" t="s">
        <v>3301</v>
      </c>
      <c r="N103" s="80" t="s">
        <v>1510</v>
      </c>
      <c r="O103" s="80" t="s">
        <v>1510</v>
      </c>
      <c r="P103" s="69"/>
      <c r="Q103" s="119" t="s">
        <v>1226</v>
      </c>
      <c r="R103" s="75" t="s">
        <v>1950</v>
      </c>
      <c r="S103" s="69"/>
      <c r="T103" s="69"/>
      <c r="U103" s="69"/>
      <c r="V103" s="69"/>
      <c r="W103" s="69"/>
      <c r="X103" s="69"/>
      <c r="AJ103" s="639">
        <f t="shared" si="2"/>
        <v>10500.000000000002</v>
      </c>
      <c r="AK103" s="118">
        <f t="shared" si="3"/>
        <v>160500</v>
      </c>
    </row>
    <row r="104" spans="2:37" x14ac:dyDescent="0.35">
      <c r="B104" s="196" t="s">
        <v>11625</v>
      </c>
      <c r="C104" s="196" t="s">
        <v>11626</v>
      </c>
      <c r="D104" s="196" t="s">
        <v>11627</v>
      </c>
      <c r="E104" s="196" t="s">
        <v>11628</v>
      </c>
      <c r="F104" s="196"/>
      <c r="G104" s="79" t="s">
        <v>11739</v>
      </c>
      <c r="H104" s="69"/>
      <c r="I104" s="118">
        <v>150000</v>
      </c>
      <c r="J104" s="69"/>
      <c r="K104" s="76" t="s">
        <v>1062</v>
      </c>
      <c r="L104" s="76" t="s">
        <v>1063</v>
      </c>
      <c r="M104" s="119" t="s">
        <v>3301</v>
      </c>
      <c r="N104" s="80" t="s">
        <v>1510</v>
      </c>
      <c r="O104" s="80" t="s">
        <v>1510</v>
      </c>
      <c r="P104" s="69"/>
      <c r="Q104" s="119" t="s">
        <v>1226</v>
      </c>
      <c r="R104" s="75" t="s">
        <v>1950</v>
      </c>
      <c r="S104" s="69"/>
      <c r="T104" s="69"/>
      <c r="U104" s="69"/>
      <c r="V104" s="69"/>
      <c r="W104" s="69"/>
      <c r="X104" s="69"/>
      <c r="AJ104" s="639">
        <f t="shared" si="2"/>
        <v>10500.000000000002</v>
      </c>
      <c r="AK104" s="118">
        <f t="shared" si="3"/>
        <v>160500</v>
      </c>
    </row>
    <row r="105" spans="2:37" x14ac:dyDescent="0.35">
      <c r="B105" s="196" t="s">
        <v>11625</v>
      </c>
      <c r="C105" s="196" t="s">
        <v>11626</v>
      </c>
      <c r="D105" s="196" t="s">
        <v>11627</v>
      </c>
      <c r="E105" s="196" t="s">
        <v>11628</v>
      </c>
      <c r="F105" s="196"/>
      <c r="G105" s="79" t="s">
        <v>11739</v>
      </c>
      <c r="H105" s="69"/>
      <c r="I105" s="118">
        <v>150000</v>
      </c>
      <c r="J105" s="69"/>
      <c r="K105" s="76" t="s">
        <v>1062</v>
      </c>
      <c r="L105" s="76" t="s">
        <v>1063</v>
      </c>
      <c r="M105" s="119" t="s">
        <v>3301</v>
      </c>
      <c r="N105" s="80" t="s">
        <v>1510</v>
      </c>
      <c r="O105" s="80" t="s">
        <v>1510</v>
      </c>
      <c r="P105" s="69"/>
      <c r="Q105" s="119" t="s">
        <v>1226</v>
      </c>
      <c r="R105" s="75" t="s">
        <v>1950</v>
      </c>
      <c r="S105" s="69"/>
      <c r="T105" s="69"/>
      <c r="U105" s="69"/>
      <c r="V105" s="69"/>
      <c r="W105" s="69"/>
      <c r="X105" s="69"/>
      <c r="AJ105" s="639">
        <f t="shared" si="2"/>
        <v>10500.000000000002</v>
      </c>
      <c r="AK105" s="118">
        <f t="shared" si="3"/>
        <v>160500</v>
      </c>
    </row>
    <row r="106" spans="2:37" x14ac:dyDescent="0.35">
      <c r="B106" s="196" t="s">
        <v>11625</v>
      </c>
      <c r="C106" s="196" t="s">
        <v>11626</v>
      </c>
      <c r="D106" s="196" t="s">
        <v>11627</v>
      </c>
      <c r="E106" s="196" t="s">
        <v>11628</v>
      </c>
      <c r="F106" s="196"/>
      <c r="G106" s="79" t="s">
        <v>11739</v>
      </c>
      <c r="I106" s="118">
        <v>150000</v>
      </c>
      <c r="K106" s="76" t="s">
        <v>1062</v>
      </c>
      <c r="L106" s="76" t="s">
        <v>1063</v>
      </c>
      <c r="M106" s="119" t="s">
        <v>3301</v>
      </c>
      <c r="N106" s="80" t="s">
        <v>1510</v>
      </c>
      <c r="O106" s="80" t="s">
        <v>1510</v>
      </c>
      <c r="Q106" s="119" t="s">
        <v>1226</v>
      </c>
      <c r="R106" s="75" t="s">
        <v>1950</v>
      </c>
      <c r="AJ106" s="639">
        <f t="shared" si="2"/>
        <v>10500.000000000002</v>
      </c>
      <c r="AK106" s="118">
        <f t="shared" si="3"/>
        <v>160500</v>
      </c>
    </row>
    <row r="107" spans="2:37" x14ac:dyDescent="0.35">
      <c r="B107" s="196" t="s">
        <v>11625</v>
      </c>
      <c r="C107" s="196" t="s">
        <v>11626</v>
      </c>
      <c r="D107" s="196" t="s">
        <v>11627</v>
      </c>
      <c r="E107" s="196" t="s">
        <v>11628</v>
      </c>
      <c r="F107" s="196"/>
      <c r="G107" s="79" t="s">
        <v>11739</v>
      </c>
      <c r="H107" s="69"/>
      <c r="I107" s="118">
        <v>150000</v>
      </c>
      <c r="J107" s="69"/>
      <c r="K107" s="76" t="s">
        <v>1062</v>
      </c>
      <c r="L107" s="76" t="s">
        <v>1063</v>
      </c>
      <c r="M107" s="119" t="s">
        <v>3301</v>
      </c>
      <c r="N107" s="80" t="s">
        <v>1510</v>
      </c>
      <c r="O107" s="80" t="s">
        <v>1510</v>
      </c>
      <c r="P107" s="69"/>
      <c r="Q107" s="119" t="s">
        <v>1226</v>
      </c>
      <c r="R107" s="75" t="s">
        <v>1950</v>
      </c>
      <c r="S107" s="69"/>
      <c r="T107" s="69"/>
      <c r="U107" s="69"/>
      <c r="V107" s="69"/>
      <c r="W107" s="69"/>
      <c r="X107" s="69"/>
      <c r="AJ107" s="639">
        <f t="shared" si="2"/>
        <v>10500.000000000002</v>
      </c>
      <c r="AK107" s="118">
        <f t="shared" si="3"/>
        <v>160500</v>
      </c>
    </row>
    <row r="108" spans="2:37" x14ac:dyDescent="0.35">
      <c r="B108" s="196" t="s">
        <v>11625</v>
      </c>
      <c r="C108" s="196" t="s">
        <v>11626</v>
      </c>
      <c r="D108" s="196" t="s">
        <v>11627</v>
      </c>
      <c r="E108" s="196" t="s">
        <v>11628</v>
      </c>
      <c r="F108" s="196"/>
      <c r="G108" s="79" t="s">
        <v>11739</v>
      </c>
      <c r="H108" s="69"/>
      <c r="I108" s="118">
        <v>150000</v>
      </c>
      <c r="J108" s="69"/>
      <c r="K108" s="76" t="s">
        <v>1062</v>
      </c>
      <c r="L108" s="76" t="s">
        <v>1063</v>
      </c>
      <c r="M108" s="119" t="s">
        <v>3301</v>
      </c>
      <c r="N108" s="80" t="s">
        <v>1510</v>
      </c>
      <c r="O108" s="80" t="s">
        <v>1510</v>
      </c>
      <c r="P108" s="69"/>
      <c r="Q108" s="119" t="s">
        <v>1226</v>
      </c>
      <c r="R108" s="75" t="s">
        <v>1950</v>
      </c>
      <c r="S108" s="69"/>
      <c r="T108" s="69"/>
      <c r="U108" s="69"/>
      <c r="V108" s="69"/>
      <c r="W108" s="69"/>
      <c r="X108" s="69"/>
      <c r="AJ108" s="639">
        <f t="shared" si="2"/>
        <v>10500.000000000002</v>
      </c>
      <c r="AK108" s="118">
        <f t="shared" si="3"/>
        <v>160500</v>
      </c>
    </row>
    <row r="109" spans="2:37" x14ac:dyDescent="0.35">
      <c r="B109" s="196" t="s">
        <v>11625</v>
      </c>
      <c r="C109" s="196" t="s">
        <v>11626</v>
      </c>
      <c r="D109" s="196" t="s">
        <v>11627</v>
      </c>
      <c r="E109" s="196" t="s">
        <v>11628</v>
      </c>
      <c r="F109" s="196"/>
      <c r="G109" s="79" t="s">
        <v>11739</v>
      </c>
      <c r="I109" s="118">
        <v>150000</v>
      </c>
      <c r="K109" s="76" t="s">
        <v>5775</v>
      </c>
      <c r="L109" s="76" t="s">
        <v>1063</v>
      </c>
      <c r="M109" s="119" t="s">
        <v>3301</v>
      </c>
      <c r="N109" s="80" t="s">
        <v>1510</v>
      </c>
      <c r="O109" s="80" t="s">
        <v>1510</v>
      </c>
      <c r="Q109" s="119" t="s">
        <v>1226</v>
      </c>
      <c r="R109" s="75" t="s">
        <v>1950</v>
      </c>
      <c r="AJ109" s="639">
        <f t="shared" si="2"/>
        <v>10500.000000000002</v>
      </c>
      <c r="AK109" s="118">
        <f t="shared" si="3"/>
        <v>160500</v>
      </c>
    </row>
    <row r="110" spans="2:37" x14ac:dyDescent="0.35">
      <c r="B110" s="196" t="s">
        <v>11625</v>
      </c>
      <c r="C110" s="196" t="s">
        <v>11626</v>
      </c>
      <c r="D110" s="196" t="s">
        <v>11627</v>
      </c>
      <c r="E110" s="196" t="s">
        <v>11628</v>
      </c>
      <c r="F110" s="196"/>
      <c r="G110" s="79" t="s">
        <v>11740</v>
      </c>
      <c r="H110" s="69"/>
      <c r="I110" s="118">
        <v>150000</v>
      </c>
      <c r="J110" s="69"/>
      <c r="K110" s="76" t="s">
        <v>3716</v>
      </c>
      <c r="L110" s="76" t="s">
        <v>1063</v>
      </c>
      <c r="M110" s="119" t="s">
        <v>5530</v>
      </c>
      <c r="N110" s="80" t="s">
        <v>11741</v>
      </c>
      <c r="O110" s="80" t="s">
        <v>1510</v>
      </c>
      <c r="P110" s="69"/>
      <c r="Q110" s="119" t="s">
        <v>1226</v>
      </c>
      <c r="R110" s="75" t="s">
        <v>1950</v>
      </c>
      <c r="S110" s="69"/>
      <c r="T110" s="69"/>
      <c r="U110" s="69"/>
      <c r="V110" s="69"/>
      <c r="W110" s="69"/>
      <c r="X110" s="69"/>
      <c r="AJ110" s="639">
        <f t="shared" si="2"/>
        <v>10500.000000000002</v>
      </c>
      <c r="AK110" s="118">
        <f t="shared" si="3"/>
        <v>160500</v>
      </c>
    </row>
    <row r="111" spans="2:37" x14ac:dyDescent="0.35">
      <c r="B111" s="196" t="s">
        <v>11625</v>
      </c>
      <c r="C111" s="196" t="s">
        <v>11626</v>
      </c>
      <c r="D111" s="196" t="s">
        <v>11627</v>
      </c>
      <c r="E111" s="196" t="s">
        <v>11628</v>
      </c>
      <c r="F111" s="196"/>
      <c r="G111" s="79" t="s">
        <v>11740</v>
      </c>
      <c r="H111" s="69"/>
      <c r="I111" s="118">
        <v>150000</v>
      </c>
      <c r="J111" s="69"/>
      <c r="K111" s="76" t="s">
        <v>3716</v>
      </c>
      <c r="L111" s="76" t="s">
        <v>1063</v>
      </c>
      <c r="M111" s="119" t="s">
        <v>8858</v>
      </c>
      <c r="N111" s="80" t="s">
        <v>11742</v>
      </c>
      <c r="O111" s="80" t="s">
        <v>1510</v>
      </c>
      <c r="P111" s="69"/>
      <c r="Q111" s="119" t="s">
        <v>1226</v>
      </c>
      <c r="R111" s="75" t="s">
        <v>1950</v>
      </c>
      <c r="S111" s="69"/>
      <c r="T111" s="69"/>
      <c r="U111" s="69"/>
      <c r="V111" s="69"/>
      <c r="W111" s="69"/>
      <c r="X111" s="69"/>
      <c r="AJ111" s="639">
        <f t="shared" si="2"/>
        <v>10500.000000000002</v>
      </c>
      <c r="AK111" s="118">
        <f t="shared" si="3"/>
        <v>160500</v>
      </c>
    </row>
    <row r="112" spans="2:37" x14ac:dyDescent="0.35">
      <c r="B112" s="196" t="s">
        <v>11625</v>
      </c>
      <c r="C112" s="196" t="s">
        <v>11626</v>
      </c>
      <c r="D112" s="196" t="s">
        <v>11627</v>
      </c>
      <c r="E112" s="196" t="s">
        <v>11628</v>
      </c>
      <c r="F112" s="196"/>
      <c r="G112" s="79" t="s">
        <v>11740</v>
      </c>
      <c r="I112" s="118">
        <v>150000</v>
      </c>
      <c r="K112" s="76" t="s">
        <v>3716</v>
      </c>
      <c r="L112" s="76" t="s">
        <v>1063</v>
      </c>
      <c r="M112" s="119" t="s">
        <v>11743</v>
      </c>
      <c r="N112" s="80" t="s">
        <v>11744</v>
      </c>
      <c r="O112" s="80" t="s">
        <v>1510</v>
      </c>
      <c r="Q112" s="119" t="s">
        <v>1226</v>
      </c>
      <c r="R112" s="75" t="s">
        <v>1950</v>
      </c>
      <c r="AJ112" s="639">
        <f t="shared" si="2"/>
        <v>10500.000000000002</v>
      </c>
      <c r="AK112" s="118">
        <f t="shared" si="3"/>
        <v>160500</v>
      </c>
    </row>
    <row r="113" spans="1:37" x14ac:dyDescent="0.35">
      <c r="B113" s="196" t="s">
        <v>11625</v>
      </c>
      <c r="C113" s="196" t="s">
        <v>11626</v>
      </c>
      <c r="D113" s="196" t="s">
        <v>11627</v>
      </c>
      <c r="E113" s="196" t="s">
        <v>11628</v>
      </c>
      <c r="F113" s="196"/>
      <c r="G113" s="79" t="s">
        <v>11740</v>
      </c>
      <c r="H113" s="69"/>
      <c r="I113" s="118">
        <v>150000</v>
      </c>
      <c r="J113" s="69"/>
      <c r="K113" s="76" t="s">
        <v>3716</v>
      </c>
      <c r="L113" s="76" t="s">
        <v>1063</v>
      </c>
      <c r="M113" s="119" t="s">
        <v>11745</v>
      </c>
      <c r="N113" s="80" t="s">
        <v>11746</v>
      </c>
      <c r="O113" s="80" t="s">
        <v>1510</v>
      </c>
      <c r="P113" s="69"/>
      <c r="Q113" s="119" t="s">
        <v>1226</v>
      </c>
      <c r="R113" s="75" t="s">
        <v>1950</v>
      </c>
      <c r="S113" s="69"/>
      <c r="T113" s="69"/>
      <c r="U113" s="69"/>
      <c r="V113" s="69"/>
      <c r="W113" s="69"/>
      <c r="X113" s="69"/>
      <c r="AJ113" s="639">
        <f t="shared" si="2"/>
        <v>10500.000000000002</v>
      </c>
      <c r="AK113" s="118">
        <f t="shared" si="3"/>
        <v>160500</v>
      </c>
    </row>
    <row r="114" spans="1:37" x14ac:dyDescent="0.35">
      <c r="B114" s="196" t="s">
        <v>11625</v>
      </c>
      <c r="C114" s="196" t="s">
        <v>11626</v>
      </c>
      <c r="D114" s="196" t="s">
        <v>11627</v>
      </c>
      <c r="E114" s="196" t="s">
        <v>11628</v>
      </c>
      <c r="F114" s="196"/>
      <c r="G114" s="79" t="s">
        <v>11740</v>
      </c>
      <c r="H114" s="69"/>
      <c r="I114" s="118">
        <v>150000</v>
      </c>
      <c r="J114" s="69"/>
      <c r="K114" s="76" t="s">
        <v>3716</v>
      </c>
      <c r="L114" s="76" t="s">
        <v>1063</v>
      </c>
      <c r="M114" s="119" t="s">
        <v>11747</v>
      </c>
      <c r="N114" s="80" t="s">
        <v>11748</v>
      </c>
      <c r="O114" s="80" t="s">
        <v>1510</v>
      </c>
      <c r="P114" s="69"/>
      <c r="Q114" s="119" t="s">
        <v>1226</v>
      </c>
      <c r="R114" s="75" t="s">
        <v>1950</v>
      </c>
      <c r="S114" s="69"/>
      <c r="T114" s="69"/>
      <c r="U114" s="69"/>
      <c r="V114" s="69"/>
      <c r="W114" s="69"/>
      <c r="X114" s="69"/>
      <c r="AJ114" s="639">
        <f t="shared" si="2"/>
        <v>10500.000000000002</v>
      </c>
      <c r="AK114" s="118">
        <f t="shared" si="3"/>
        <v>160500</v>
      </c>
    </row>
    <row r="115" spans="1:37" x14ac:dyDescent="0.35">
      <c r="B115" s="196"/>
      <c r="C115" s="196"/>
      <c r="D115" s="196"/>
      <c r="E115" s="196"/>
      <c r="F115" s="196"/>
      <c r="G115" s="93" t="s">
        <v>994</v>
      </c>
      <c r="H115" s="86"/>
      <c r="I115" s="124">
        <f>SUM(I82:I114)</f>
        <v>4950000</v>
      </c>
      <c r="J115" s="69"/>
      <c r="M115" s="119"/>
      <c r="N115" s="80"/>
      <c r="O115" s="80"/>
      <c r="P115" s="69"/>
      <c r="R115" s="75"/>
      <c r="S115" s="69"/>
      <c r="T115" s="69"/>
      <c r="U115" s="69"/>
      <c r="V115" s="69"/>
      <c r="W115" s="69"/>
      <c r="X115" s="69"/>
      <c r="AJ115" s="639">
        <f t="shared" si="2"/>
        <v>346500.00000000006</v>
      </c>
      <c r="AK115" s="124">
        <f t="shared" si="3"/>
        <v>5296500</v>
      </c>
    </row>
    <row r="116" spans="1:37" x14ac:dyDescent="0.35">
      <c r="A116" s="64"/>
      <c r="B116" s="64"/>
      <c r="C116" s="64"/>
      <c r="D116" s="64"/>
      <c r="E116" s="64"/>
      <c r="F116" s="64"/>
      <c r="G116" s="96" t="s">
        <v>1931</v>
      </c>
      <c r="H116" s="64"/>
      <c r="I116" s="67"/>
      <c r="J116" s="64"/>
      <c r="K116" s="64"/>
      <c r="L116" s="68"/>
      <c r="M116" s="97"/>
      <c r="N116" s="127"/>
      <c r="O116" s="68"/>
      <c r="P116" s="64"/>
      <c r="Q116" s="68"/>
      <c r="R116" s="64"/>
      <c r="S116" s="64"/>
      <c r="T116" s="64"/>
      <c r="U116" s="64"/>
      <c r="V116" s="64"/>
      <c r="W116" s="64"/>
      <c r="X116" s="64"/>
      <c r="Y116" s="64"/>
      <c r="AJ116" s="639">
        <f t="shared" si="2"/>
        <v>0</v>
      </c>
      <c r="AK116" s="67">
        <f t="shared" si="3"/>
        <v>0</v>
      </c>
    </row>
    <row r="117" spans="1:37" x14ac:dyDescent="0.35">
      <c r="G117" s="79" t="s">
        <v>1852</v>
      </c>
      <c r="H117" s="69"/>
      <c r="I117" s="74"/>
      <c r="J117" s="69"/>
      <c r="K117" s="69"/>
      <c r="L117" s="75"/>
      <c r="M117" s="79"/>
      <c r="N117" s="80"/>
      <c r="O117" s="75"/>
      <c r="P117" s="69"/>
      <c r="Q117" s="75"/>
      <c r="R117" s="69"/>
      <c r="S117" s="69"/>
      <c r="T117" s="69"/>
      <c r="U117" s="69"/>
      <c r="V117" s="69"/>
      <c r="W117" s="69"/>
      <c r="X117" s="69"/>
      <c r="AJ117" s="639">
        <f t="shared" si="2"/>
        <v>0</v>
      </c>
      <c r="AK117" s="74">
        <f t="shared" si="3"/>
        <v>0</v>
      </c>
    </row>
    <row r="118" spans="1:37" x14ac:dyDescent="0.35">
      <c r="G118" s="79"/>
      <c r="H118" s="69"/>
      <c r="I118" s="74"/>
      <c r="J118" s="69"/>
      <c r="K118" s="69"/>
      <c r="L118" s="75"/>
      <c r="M118" s="79"/>
      <c r="N118" s="80"/>
      <c r="O118" s="75"/>
      <c r="P118" s="69"/>
      <c r="Q118" s="75"/>
      <c r="R118" s="69"/>
      <c r="S118" s="69"/>
      <c r="T118" s="69"/>
      <c r="U118" s="69"/>
      <c r="V118" s="69"/>
      <c r="W118" s="69"/>
      <c r="X118" s="69"/>
      <c r="AJ118" s="639">
        <f t="shared" si="2"/>
        <v>0</v>
      </c>
      <c r="AK118" s="74">
        <f t="shared" si="3"/>
        <v>0</v>
      </c>
    </row>
    <row r="119" spans="1:37" x14ac:dyDescent="0.35">
      <c r="A119" s="64"/>
      <c r="B119" s="64"/>
      <c r="C119" s="64"/>
      <c r="D119" s="64"/>
      <c r="E119" s="64"/>
      <c r="F119" s="64"/>
      <c r="G119" s="66" t="s">
        <v>1932</v>
      </c>
      <c r="H119" s="64"/>
      <c r="I119" s="67"/>
      <c r="J119" s="64"/>
      <c r="K119" s="64"/>
      <c r="L119" s="68"/>
      <c r="M119" s="68"/>
      <c r="N119" s="68"/>
      <c r="O119" s="68"/>
      <c r="P119" s="64"/>
      <c r="Q119" s="68"/>
      <c r="R119" s="68"/>
      <c r="S119" s="64"/>
      <c r="T119" s="64"/>
      <c r="U119" s="64"/>
      <c r="V119" s="64"/>
      <c r="W119" s="64"/>
      <c r="X119" s="64"/>
      <c r="Y119" s="64"/>
      <c r="AJ119" s="639">
        <f t="shared" si="2"/>
        <v>0</v>
      </c>
      <c r="AK119" s="67">
        <f t="shared" si="3"/>
        <v>0</v>
      </c>
    </row>
    <row r="120" spans="1:37" x14ac:dyDescent="0.35">
      <c r="G120" s="79" t="s">
        <v>1852</v>
      </c>
      <c r="K120" s="69"/>
      <c r="L120" s="119"/>
      <c r="M120" s="119"/>
      <c r="N120" s="119"/>
      <c r="O120" s="119"/>
      <c r="R120" s="119"/>
      <c r="AJ120" s="639">
        <f t="shared" si="2"/>
        <v>0</v>
      </c>
      <c r="AK120" s="118">
        <f t="shared" si="3"/>
        <v>0</v>
      </c>
    </row>
    <row r="121" spans="1:37" x14ac:dyDescent="0.35">
      <c r="G121" s="79"/>
      <c r="K121" s="69"/>
      <c r="L121" s="119"/>
      <c r="M121" s="119"/>
      <c r="N121" s="119"/>
      <c r="O121" s="119"/>
      <c r="R121" s="119"/>
      <c r="AJ121" s="639">
        <f t="shared" si="2"/>
        <v>0</v>
      </c>
      <c r="AK121" s="118">
        <f t="shared" si="3"/>
        <v>0</v>
      </c>
    </row>
    <row r="122" spans="1:37" x14ac:dyDescent="0.35">
      <c r="A122" s="64"/>
      <c r="B122" s="64"/>
      <c r="C122" s="64"/>
      <c r="D122" s="64"/>
      <c r="E122" s="64"/>
      <c r="F122" s="64"/>
      <c r="G122" s="66" t="s">
        <v>1168</v>
      </c>
      <c r="H122" s="64"/>
      <c r="I122" s="67"/>
      <c r="J122" s="64"/>
      <c r="K122" s="64"/>
      <c r="L122" s="68"/>
      <c r="M122" s="68"/>
      <c r="N122" s="68"/>
      <c r="O122" s="68"/>
      <c r="P122" s="64"/>
      <c r="Q122" s="68"/>
      <c r="R122" s="68"/>
      <c r="S122" s="64"/>
      <c r="T122" s="64"/>
      <c r="U122" s="64"/>
      <c r="V122" s="64"/>
      <c r="W122" s="64"/>
      <c r="X122" s="64"/>
      <c r="Y122" s="64"/>
      <c r="AJ122" s="639">
        <f t="shared" si="2"/>
        <v>0</v>
      </c>
      <c r="AK122" s="67">
        <f t="shared" si="3"/>
        <v>0</v>
      </c>
    </row>
    <row r="123" spans="1:37" x14ac:dyDescent="0.35">
      <c r="B123" s="196" t="s">
        <v>11625</v>
      </c>
      <c r="C123" s="196" t="s">
        <v>11626</v>
      </c>
      <c r="D123" s="196" t="s">
        <v>11627</v>
      </c>
      <c r="E123" s="196" t="s">
        <v>11628</v>
      </c>
      <c r="F123" s="196"/>
      <c r="G123" s="79" t="s">
        <v>11749</v>
      </c>
      <c r="I123" s="118">
        <v>60000</v>
      </c>
      <c r="K123" s="69" t="s">
        <v>3014</v>
      </c>
      <c r="L123" s="76" t="s">
        <v>1063</v>
      </c>
      <c r="M123" s="119" t="s">
        <v>11750</v>
      </c>
      <c r="N123" s="119">
        <v>47258577</v>
      </c>
      <c r="O123" s="119"/>
      <c r="Q123" s="119" t="s">
        <v>1226</v>
      </c>
      <c r="R123" s="119" t="s">
        <v>1066</v>
      </c>
      <c r="AJ123" s="639">
        <f t="shared" si="2"/>
        <v>4200</v>
      </c>
      <c r="AK123" s="118">
        <f t="shared" si="3"/>
        <v>64200</v>
      </c>
    </row>
    <row r="124" spans="1:37" x14ac:dyDescent="0.35">
      <c r="B124" s="196" t="s">
        <v>11625</v>
      </c>
      <c r="C124" s="196" t="s">
        <v>11626</v>
      </c>
      <c r="D124" s="196" t="s">
        <v>11627</v>
      </c>
      <c r="E124" s="196" t="s">
        <v>11628</v>
      </c>
      <c r="F124" s="196"/>
      <c r="G124" s="79" t="s">
        <v>11749</v>
      </c>
      <c r="I124" s="118">
        <v>60000</v>
      </c>
      <c r="K124" s="69" t="s">
        <v>3014</v>
      </c>
      <c r="L124" s="76" t="s">
        <v>1063</v>
      </c>
      <c r="M124" s="119" t="s">
        <v>11751</v>
      </c>
      <c r="N124" s="119">
        <v>47258588</v>
      </c>
      <c r="O124" s="119"/>
      <c r="Q124" s="119" t="s">
        <v>1226</v>
      </c>
      <c r="R124" s="119" t="s">
        <v>1066</v>
      </c>
      <c r="AJ124" s="639">
        <f t="shared" si="2"/>
        <v>4200</v>
      </c>
      <c r="AK124" s="118">
        <f t="shared" si="3"/>
        <v>64200</v>
      </c>
    </row>
    <row r="125" spans="1:37" x14ac:dyDescent="0.35">
      <c r="B125" s="196"/>
      <c r="C125" s="196"/>
      <c r="D125" s="196"/>
      <c r="E125" s="196"/>
      <c r="F125" s="196"/>
      <c r="G125" s="93" t="s">
        <v>994</v>
      </c>
      <c r="H125" s="123"/>
      <c r="I125" s="124">
        <f>SUM(I123:I124)</f>
        <v>120000</v>
      </c>
      <c r="K125" s="69"/>
      <c r="M125" s="119"/>
      <c r="N125" s="119"/>
      <c r="O125" s="119"/>
      <c r="R125" s="119"/>
      <c r="AJ125" s="639">
        <f t="shared" si="2"/>
        <v>8400</v>
      </c>
      <c r="AK125" s="124">
        <f t="shared" si="3"/>
        <v>128400</v>
      </c>
    </row>
    <row r="126" spans="1:37" x14ac:dyDescent="0.35">
      <c r="A126" s="64"/>
      <c r="B126" s="64"/>
      <c r="C126" s="64"/>
      <c r="D126" s="64"/>
      <c r="E126" s="64"/>
      <c r="F126" s="64"/>
      <c r="G126" s="66" t="s">
        <v>1748</v>
      </c>
      <c r="H126" s="64"/>
      <c r="I126" s="67"/>
      <c r="J126" s="64"/>
      <c r="K126" s="64"/>
      <c r="L126" s="68"/>
      <c r="M126" s="68"/>
      <c r="N126" s="68"/>
      <c r="O126" s="68"/>
      <c r="P126" s="64"/>
      <c r="Q126" s="68"/>
      <c r="R126" s="68"/>
      <c r="S126" s="64"/>
      <c r="T126" s="64"/>
      <c r="U126" s="64"/>
      <c r="V126" s="64"/>
      <c r="W126" s="64"/>
      <c r="X126" s="64"/>
      <c r="Y126" s="64"/>
      <c r="AJ126" s="639">
        <f t="shared" si="2"/>
        <v>0</v>
      </c>
      <c r="AK126" s="67">
        <f t="shared" si="3"/>
        <v>0</v>
      </c>
    </row>
    <row r="127" spans="1:37" x14ac:dyDescent="0.35">
      <c r="B127" s="196" t="s">
        <v>11625</v>
      </c>
      <c r="C127" s="196" t="s">
        <v>11626</v>
      </c>
      <c r="D127" s="196" t="s">
        <v>11627</v>
      </c>
      <c r="E127" s="196" t="s">
        <v>11628</v>
      </c>
      <c r="F127" s="196"/>
      <c r="G127" s="79" t="s">
        <v>11752</v>
      </c>
      <c r="I127" s="118">
        <v>200000</v>
      </c>
      <c r="K127" s="76" t="s">
        <v>1765</v>
      </c>
      <c r="L127" s="76" t="s">
        <v>1765</v>
      </c>
      <c r="M127" s="76" t="s">
        <v>1765</v>
      </c>
      <c r="N127" s="76" t="s">
        <v>1765</v>
      </c>
      <c r="O127" s="80" t="s">
        <v>1510</v>
      </c>
      <c r="Q127" s="76" t="s">
        <v>1765</v>
      </c>
      <c r="R127" s="76" t="s">
        <v>1765</v>
      </c>
      <c r="AJ127" s="639">
        <f t="shared" si="2"/>
        <v>14000.000000000002</v>
      </c>
      <c r="AK127" s="118">
        <f t="shared" si="3"/>
        <v>214000</v>
      </c>
    </row>
    <row r="128" spans="1:37" x14ac:dyDescent="0.35">
      <c r="B128" s="196" t="s">
        <v>11625</v>
      </c>
      <c r="C128" s="196" t="s">
        <v>11626</v>
      </c>
      <c r="D128" s="196" t="s">
        <v>11627</v>
      </c>
      <c r="E128" s="196" t="s">
        <v>11628</v>
      </c>
      <c r="F128" s="196"/>
      <c r="G128" s="79" t="s">
        <v>11752</v>
      </c>
      <c r="I128" s="118">
        <v>200000</v>
      </c>
      <c r="K128" s="76" t="s">
        <v>1765</v>
      </c>
      <c r="L128" s="76" t="s">
        <v>1765</v>
      </c>
      <c r="M128" s="76" t="s">
        <v>1765</v>
      </c>
      <c r="N128" s="76" t="s">
        <v>1765</v>
      </c>
      <c r="O128" s="80" t="s">
        <v>1510</v>
      </c>
      <c r="Q128" s="76" t="s">
        <v>1765</v>
      </c>
      <c r="R128" s="76" t="s">
        <v>1765</v>
      </c>
      <c r="AJ128" s="639">
        <f t="shared" si="2"/>
        <v>14000.000000000002</v>
      </c>
      <c r="AK128" s="118">
        <f t="shared" si="3"/>
        <v>214000</v>
      </c>
    </row>
    <row r="129" spans="1:37" x14ac:dyDescent="0.35">
      <c r="B129" s="196"/>
      <c r="C129" s="196"/>
      <c r="D129" s="196"/>
      <c r="E129" s="196"/>
      <c r="F129" s="196"/>
      <c r="G129" s="93" t="s">
        <v>994</v>
      </c>
      <c r="H129" s="123"/>
      <c r="I129" s="124">
        <f>SUM(I127:I128)</f>
        <v>400000</v>
      </c>
      <c r="O129" s="80"/>
      <c r="Q129" s="76"/>
      <c r="AJ129" s="639">
        <f t="shared" si="2"/>
        <v>28000.000000000004</v>
      </c>
      <c r="AK129" s="124">
        <f t="shared" si="3"/>
        <v>428000</v>
      </c>
    </row>
    <row r="130" spans="1:37" x14ac:dyDescent="0.35">
      <c r="A130" s="64"/>
      <c r="B130" s="64"/>
      <c r="C130" s="64"/>
      <c r="D130" s="64"/>
      <c r="E130" s="64"/>
      <c r="F130" s="64"/>
      <c r="G130" s="66" t="s">
        <v>1944</v>
      </c>
      <c r="H130" s="64"/>
      <c r="I130" s="67"/>
      <c r="J130" s="64"/>
      <c r="K130" s="64"/>
      <c r="L130" s="68"/>
      <c r="M130" s="68"/>
      <c r="N130" s="68"/>
      <c r="O130" s="68"/>
      <c r="P130" s="64"/>
      <c r="Q130" s="68"/>
      <c r="R130" s="68"/>
      <c r="S130" s="64"/>
      <c r="T130" s="64"/>
      <c r="U130" s="64"/>
      <c r="V130" s="64"/>
      <c r="W130" s="64"/>
      <c r="X130" s="64"/>
      <c r="Y130" s="64"/>
      <c r="AJ130" s="639">
        <f t="shared" si="2"/>
        <v>0</v>
      </c>
      <c r="AK130" s="67">
        <f t="shared" si="3"/>
        <v>0</v>
      </c>
    </row>
    <row r="131" spans="1:37" x14ac:dyDescent="0.35">
      <c r="A131" s="69"/>
      <c r="B131" s="69"/>
      <c r="C131" s="69"/>
      <c r="D131" s="69"/>
      <c r="E131" s="69"/>
      <c r="F131" s="69"/>
      <c r="G131" s="79" t="s">
        <v>5287</v>
      </c>
      <c r="H131" s="69"/>
      <c r="I131" s="74"/>
      <c r="J131" s="69"/>
      <c r="L131" s="193"/>
      <c r="M131" s="119"/>
      <c r="N131" s="75"/>
      <c r="O131" s="75"/>
      <c r="P131" s="69"/>
      <c r="R131" s="75"/>
      <c r="S131" s="69"/>
      <c r="T131" s="69"/>
      <c r="U131" s="69"/>
      <c r="V131" s="69"/>
      <c r="W131" s="69"/>
      <c r="X131" s="69"/>
      <c r="AJ131" s="639">
        <f t="shared" si="2"/>
        <v>0</v>
      </c>
      <c r="AK131" s="74">
        <f t="shared" si="3"/>
        <v>0</v>
      </c>
    </row>
    <row r="132" spans="1:37" x14ac:dyDescent="0.35">
      <c r="A132" s="64"/>
      <c r="B132" s="64"/>
      <c r="C132" s="64"/>
      <c r="D132" s="64"/>
      <c r="E132" s="64"/>
      <c r="F132" s="64"/>
      <c r="G132" s="96" t="s">
        <v>1945</v>
      </c>
      <c r="H132" s="64"/>
      <c r="I132" s="67"/>
      <c r="J132" s="64"/>
      <c r="K132" s="64"/>
      <c r="L132" s="68"/>
      <c r="M132" s="68"/>
      <c r="N132" s="68"/>
      <c r="O132" s="68"/>
      <c r="P132" s="64"/>
      <c r="Q132" s="68"/>
      <c r="R132" s="68"/>
      <c r="S132" s="64"/>
      <c r="T132" s="64"/>
      <c r="U132" s="64"/>
      <c r="V132" s="64"/>
      <c r="W132" s="64"/>
      <c r="X132" s="64"/>
      <c r="Y132" s="64"/>
      <c r="AJ132" s="639">
        <f t="shared" si="2"/>
        <v>0</v>
      </c>
      <c r="AK132" s="67">
        <f t="shared" si="3"/>
        <v>0</v>
      </c>
    </row>
    <row r="133" spans="1:37" x14ac:dyDescent="0.35">
      <c r="A133" s="69"/>
      <c r="B133" s="196" t="s">
        <v>11625</v>
      </c>
      <c r="C133" s="196" t="s">
        <v>11626</v>
      </c>
      <c r="D133" s="196" t="s">
        <v>11627</v>
      </c>
      <c r="E133" s="196" t="s">
        <v>11628</v>
      </c>
      <c r="F133" s="196"/>
      <c r="G133" s="79" t="s">
        <v>11753</v>
      </c>
      <c r="H133" s="69"/>
      <c r="I133" s="74">
        <v>400000</v>
      </c>
      <c r="J133" s="69"/>
      <c r="K133" s="76" t="s">
        <v>11754</v>
      </c>
      <c r="L133" s="75">
        <v>2010</v>
      </c>
      <c r="M133" s="76" t="s">
        <v>11755</v>
      </c>
      <c r="N133" s="131" t="s">
        <v>11756</v>
      </c>
      <c r="O133" s="80" t="s">
        <v>1510</v>
      </c>
      <c r="P133" s="69"/>
      <c r="Q133" s="80" t="s">
        <v>1510</v>
      </c>
      <c r="R133" s="80" t="s">
        <v>1510</v>
      </c>
      <c r="S133" s="69"/>
      <c r="T133" s="69"/>
      <c r="U133" s="69"/>
      <c r="V133" s="69"/>
      <c r="W133" s="69"/>
      <c r="X133" s="69"/>
      <c r="AJ133" s="639">
        <f t="shared" si="2"/>
        <v>28000.000000000004</v>
      </c>
      <c r="AK133" s="74">
        <f t="shared" si="3"/>
        <v>428000</v>
      </c>
    </row>
    <row r="134" spans="1:37" x14ac:dyDescent="0.35">
      <c r="A134" s="69"/>
      <c r="B134" s="196" t="s">
        <v>11625</v>
      </c>
      <c r="C134" s="196" t="s">
        <v>11626</v>
      </c>
      <c r="D134" s="196" t="s">
        <v>11627</v>
      </c>
      <c r="E134" s="196" t="s">
        <v>11628</v>
      </c>
      <c r="F134" s="196"/>
      <c r="G134" s="79" t="s">
        <v>11757</v>
      </c>
      <c r="H134" s="69"/>
      <c r="I134" s="74">
        <v>400000</v>
      </c>
      <c r="J134" s="69"/>
      <c r="K134" s="69" t="s">
        <v>11754</v>
      </c>
      <c r="L134" s="75" t="s">
        <v>1063</v>
      </c>
      <c r="M134" s="75" t="s">
        <v>11758</v>
      </c>
      <c r="N134" s="77">
        <v>1246</v>
      </c>
      <c r="O134" s="80" t="s">
        <v>1510</v>
      </c>
      <c r="P134" s="69"/>
      <c r="Q134" s="80" t="s">
        <v>1510</v>
      </c>
      <c r="R134" s="80" t="s">
        <v>1510</v>
      </c>
      <c r="S134" s="69"/>
      <c r="T134" s="69"/>
      <c r="U134" s="69"/>
      <c r="V134" s="69"/>
      <c r="W134" s="69"/>
      <c r="X134" s="69"/>
      <c r="AJ134" s="639">
        <f t="shared" ref="AJ134:AJ141" si="4">I134*AJ$4</f>
        <v>28000.000000000004</v>
      </c>
      <c r="AK134" s="74">
        <f t="shared" ref="AK134:AK141" si="5">I134+AJ134</f>
        <v>428000</v>
      </c>
    </row>
    <row r="135" spans="1:37" x14ac:dyDescent="0.35">
      <c r="A135" s="69"/>
      <c r="B135" s="196" t="s">
        <v>11625</v>
      </c>
      <c r="C135" s="196" t="s">
        <v>11626</v>
      </c>
      <c r="D135" s="196" t="s">
        <v>11627</v>
      </c>
      <c r="E135" s="196" t="s">
        <v>11628</v>
      </c>
      <c r="F135" s="196"/>
      <c r="G135" s="79" t="s">
        <v>11759</v>
      </c>
      <c r="H135" s="69"/>
      <c r="I135" s="74">
        <v>400000</v>
      </c>
      <c r="J135" s="69"/>
      <c r="K135" s="69" t="s">
        <v>11754</v>
      </c>
      <c r="L135" s="75">
        <v>2010</v>
      </c>
      <c r="M135" s="75" t="s">
        <v>11760</v>
      </c>
      <c r="N135" s="131" t="s">
        <v>11761</v>
      </c>
      <c r="O135" s="80" t="s">
        <v>1510</v>
      </c>
      <c r="P135" s="69"/>
      <c r="Q135" s="80" t="s">
        <v>1510</v>
      </c>
      <c r="R135" s="80" t="s">
        <v>1510</v>
      </c>
      <c r="S135" s="69"/>
      <c r="T135" s="69"/>
      <c r="U135" s="69"/>
      <c r="V135" s="69"/>
      <c r="W135" s="69"/>
      <c r="X135" s="69"/>
      <c r="AJ135" s="639">
        <f t="shared" si="4"/>
        <v>28000.000000000004</v>
      </c>
      <c r="AK135" s="74">
        <f t="shared" si="5"/>
        <v>428000</v>
      </c>
    </row>
    <row r="136" spans="1:37" x14ac:dyDescent="0.35">
      <c r="A136" s="69"/>
      <c r="B136" s="196" t="s">
        <v>11625</v>
      </c>
      <c r="C136" s="196" t="s">
        <v>11626</v>
      </c>
      <c r="D136" s="196" t="s">
        <v>11627</v>
      </c>
      <c r="E136" s="196" t="s">
        <v>11628</v>
      </c>
      <c r="F136" s="196"/>
      <c r="G136" s="79" t="s">
        <v>11762</v>
      </c>
      <c r="H136" s="69"/>
      <c r="I136" s="74">
        <v>400000</v>
      </c>
      <c r="J136" s="69"/>
      <c r="K136" s="76" t="s">
        <v>1765</v>
      </c>
      <c r="L136" s="76" t="s">
        <v>1765</v>
      </c>
      <c r="M136" s="76" t="s">
        <v>1765</v>
      </c>
      <c r="N136" s="76" t="s">
        <v>1765</v>
      </c>
      <c r="O136" s="76" t="s">
        <v>1765</v>
      </c>
      <c r="P136" s="69"/>
      <c r="Q136" s="76" t="s">
        <v>1765</v>
      </c>
      <c r="R136" s="76" t="s">
        <v>1765</v>
      </c>
      <c r="S136" s="69"/>
      <c r="T136" s="69"/>
      <c r="U136" s="69"/>
      <c r="V136" s="69"/>
      <c r="W136" s="69"/>
      <c r="X136" s="69"/>
      <c r="AJ136" s="639">
        <f t="shared" si="4"/>
        <v>28000.000000000004</v>
      </c>
      <c r="AK136" s="74">
        <f t="shared" si="5"/>
        <v>428000</v>
      </c>
    </row>
    <row r="137" spans="1:37" x14ac:dyDescent="0.35">
      <c r="A137" s="69"/>
      <c r="B137" s="196"/>
      <c r="C137" s="196"/>
      <c r="D137" s="196"/>
      <c r="E137" s="196"/>
      <c r="F137" s="196"/>
      <c r="G137" s="93" t="s">
        <v>994</v>
      </c>
      <c r="H137" s="86"/>
      <c r="I137" s="87">
        <f>SUM(I133:I136)</f>
        <v>1600000</v>
      </c>
      <c r="J137" s="69"/>
      <c r="P137" s="69"/>
      <c r="Q137" s="76"/>
      <c r="S137" s="69"/>
      <c r="T137" s="69"/>
      <c r="U137" s="69"/>
      <c r="V137" s="69"/>
      <c r="W137" s="69"/>
      <c r="X137" s="69"/>
      <c r="AJ137" s="639">
        <f t="shared" si="4"/>
        <v>112000.00000000001</v>
      </c>
      <c r="AK137" s="87">
        <f t="shared" si="5"/>
        <v>1712000</v>
      </c>
    </row>
    <row r="138" spans="1:37" x14ac:dyDescent="0.35">
      <c r="A138" s="64"/>
      <c r="B138" s="64"/>
      <c r="C138" s="64"/>
      <c r="D138" s="64"/>
      <c r="E138" s="64"/>
      <c r="F138" s="64"/>
      <c r="G138" s="96" t="s">
        <v>1590</v>
      </c>
      <c r="H138" s="64"/>
      <c r="I138" s="67"/>
      <c r="J138" s="64"/>
      <c r="K138" s="64"/>
      <c r="L138" s="68"/>
      <c r="M138" s="68"/>
      <c r="N138" s="68"/>
      <c r="O138" s="68"/>
      <c r="P138" s="64"/>
      <c r="Q138" s="68"/>
      <c r="R138" s="68"/>
      <c r="S138" s="64"/>
      <c r="T138" s="64"/>
      <c r="U138" s="64"/>
      <c r="V138" s="64"/>
      <c r="W138" s="64"/>
      <c r="X138" s="64"/>
      <c r="Y138" s="64"/>
      <c r="AJ138" s="639">
        <f t="shared" si="4"/>
        <v>0</v>
      </c>
      <c r="AK138" s="67">
        <f t="shared" si="5"/>
        <v>0</v>
      </c>
    </row>
    <row r="139" spans="1:37" x14ac:dyDescent="0.35">
      <c r="B139" s="196" t="s">
        <v>11625</v>
      </c>
      <c r="C139" s="196" t="s">
        <v>11626</v>
      </c>
      <c r="D139" s="196" t="s">
        <v>11627</v>
      </c>
      <c r="E139" s="196" t="s">
        <v>11628</v>
      </c>
      <c r="F139" s="196"/>
      <c r="G139" s="79" t="s">
        <v>11763</v>
      </c>
      <c r="I139" s="118">
        <v>300000</v>
      </c>
      <c r="K139" s="76" t="s">
        <v>3840</v>
      </c>
      <c r="L139" s="119"/>
      <c r="M139" s="119" t="s">
        <v>5240</v>
      </c>
      <c r="N139" s="119"/>
      <c r="O139" s="119"/>
      <c r="Q139" s="119" t="s">
        <v>5241</v>
      </c>
      <c r="R139" s="119" t="s">
        <v>1063</v>
      </c>
      <c r="AJ139" s="639">
        <f t="shared" si="4"/>
        <v>21000.000000000004</v>
      </c>
      <c r="AK139" s="118">
        <f t="shared" si="5"/>
        <v>321000</v>
      </c>
    </row>
    <row r="140" spans="1:37" x14ac:dyDescent="0.35">
      <c r="G140" s="123" t="s">
        <v>994</v>
      </c>
      <c r="H140" s="123"/>
      <c r="I140" s="124">
        <f>SUM(I139)</f>
        <v>300000</v>
      </c>
      <c r="AJ140" s="639">
        <f t="shared" si="4"/>
        <v>21000.000000000004</v>
      </c>
      <c r="AK140" s="124">
        <f t="shared" si="5"/>
        <v>321000</v>
      </c>
    </row>
    <row r="141" spans="1:37" x14ac:dyDescent="0.35">
      <c r="G141" s="123" t="s">
        <v>894</v>
      </c>
      <c r="H141" s="123"/>
      <c r="I141" s="124">
        <f>SUM(I5:I140)/2</f>
        <v>86030000</v>
      </c>
      <c r="AJ141" s="639">
        <f t="shared" si="4"/>
        <v>6022100.0000000009</v>
      </c>
      <c r="AK141" s="124">
        <f t="shared" si="5"/>
        <v>92052100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00B050"/>
  </sheetPr>
  <dimension ref="A1:AJ191"/>
  <sheetViews>
    <sheetView topLeftCell="G1" workbookViewId="0">
      <selection activeCell="AK23" sqref="AK23"/>
    </sheetView>
  </sheetViews>
  <sheetFormatPr defaultColWidth="9.0898437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54296875" style="76" hidden="1" customWidth="1"/>
    <col min="5" max="6" width="23.54296875" style="76" hidden="1" customWidth="1"/>
    <col min="7" max="7" width="57.54296875" style="76" customWidth="1"/>
    <col min="8" max="8" width="27.1796875" style="118" hidden="1" customWidth="1"/>
    <col min="9" max="9" width="14.453125" style="76" hidden="1" customWidth="1"/>
    <col min="10" max="10" width="34.54296875" style="76" hidden="1" customWidth="1"/>
    <col min="11" max="11" width="17.54296875" style="76" hidden="1" customWidth="1"/>
    <col min="12" max="12" width="26.54296875" style="76" hidden="1" customWidth="1"/>
    <col min="13" max="13" width="18.81640625" style="76" hidden="1" customWidth="1"/>
    <col min="14" max="14" width="19.08984375" style="76" hidden="1" customWidth="1"/>
    <col min="15" max="15" width="24.453125" style="76" hidden="1" customWidth="1"/>
    <col min="16" max="16" width="21.54296875" style="119" hidden="1" customWidth="1"/>
    <col min="17" max="17" width="25.1796875" style="76" hidden="1" customWidth="1"/>
    <col min="18" max="18" width="11.7265625" style="76" hidden="1" customWidth="1"/>
    <col min="19" max="19" width="16.453125" style="76" hidden="1" customWidth="1"/>
    <col min="20" max="20" width="26.81640625" style="76" hidden="1" customWidth="1"/>
    <col min="21" max="21" width="44.7265625" style="76" hidden="1" customWidth="1"/>
    <col min="22" max="22" width="26.453125" style="76" hidden="1" customWidth="1"/>
    <col min="23" max="23" width="33" style="76" hidden="1" customWidth="1"/>
    <col min="24" max="24" width="41.81640625" style="76" hidden="1" customWidth="1"/>
    <col min="25" max="34" width="0" style="76" hidden="1" customWidth="1"/>
    <col min="35" max="35" width="16.453125" style="76" hidden="1" customWidth="1"/>
    <col min="36" max="36" width="27.1796875" style="118" customWidth="1"/>
    <col min="37" max="16384" width="9.08984375" style="76"/>
  </cols>
  <sheetData>
    <row r="1" spans="1:36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8" t="s">
        <v>897</v>
      </c>
      <c r="J1" s="667" t="s">
        <v>898</v>
      </c>
      <c r="K1" s="667"/>
      <c r="L1" s="667"/>
      <c r="M1" s="667"/>
      <c r="N1" s="667"/>
      <c r="O1" s="667" t="s">
        <v>899</v>
      </c>
      <c r="P1" s="667"/>
      <c r="Q1" s="667"/>
      <c r="R1" s="667" t="s">
        <v>900</v>
      </c>
      <c r="S1" s="667"/>
      <c r="T1" s="675" t="s">
        <v>901</v>
      </c>
      <c r="U1" s="675"/>
      <c r="V1" s="675"/>
      <c r="W1" s="675"/>
      <c r="X1" s="674" t="s">
        <v>902</v>
      </c>
      <c r="AJ1" s="76"/>
    </row>
    <row r="2" spans="1:36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52" t="s">
        <v>909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207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AJ2" s="634" t="s">
        <v>24303</v>
      </c>
    </row>
    <row r="3" spans="1:36" x14ac:dyDescent="0.35">
      <c r="A3" s="106"/>
      <c r="B3" s="106"/>
      <c r="C3" s="106"/>
      <c r="D3" s="107"/>
      <c r="E3" s="57"/>
      <c r="F3" s="57"/>
      <c r="G3" s="57" t="s">
        <v>11764</v>
      </c>
      <c r="H3" s="108"/>
      <c r="I3" s="106"/>
      <c r="J3" s="106"/>
      <c r="K3" s="106"/>
      <c r="L3" s="106"/>
      <c r="M3" s="106"/>
      <c r="N3" s="107"/>
      <c r="O3" s="57"/>
      <c r="P3" s="210"/>
      <c r="Q3" s="57"/>
      <c r="R3" s="110"/>
      <c r="S3" s="57"/>
      <c r="T3" s="57"/>
      <c r="U3" s="57"/>
      <c r="V3" s="111"/>
      <c r="W3" s="258"/>
      <c r="X3" s="258"/>
      <c r="AJ3" s="108"/>
    </row>
    <row r="4" spans="1:36" x14ac:dyDescent="0.35">
      <c r="A4" s="64"/>
      <c r="B4" s="64"/>
      <c r="C4" s="64"/>
      <c r="D4" s="64"/>
      <c r="E4" s="64"/>
      <c r="F4" s="64"/>
      <c r="G4" s="66" t="s">
        <v>1238</v>
      </c>
      <c r="H4" s="67"/>
      <c r="I4" s="64"/>
      <c r="J4" s="64"/>
      <c r="K4" s="68"/>
      <c r="L4" s="68"/>
      <c r="M4" s="68"/>
      <c r="N4" s="68"/>
      <c r="O4" s="64"/>
      <c r="P4" s="68"/>
      <c r="Q4" s="68"/>
      <c r="R4" s="64"/>
      <c r="S4" s="64"/>
      <c r="T4" s="64"/>
      <c r="U4" s="64"/>
      <c r="V4" s="64"/>
      <c r="W4" s="64"/>
      <c r="X4" s="64"/>
      <c r="AI4" s="641">
        <v>7.0000000000000007E-2</v>
      </c>
      <c r="AJ4" s="67"/>
    </row>
    <row r="5" spans="1:36" x14ac:dyDescent="0.35">
      <c r="B5" s="196" t="s">
        <v>11765</v>
      </c>
      <c r="C5" s="196" t="s">
        <v>228</v>
      </c>
      <c r="D5" s="196" t="s">
        <v>11766</v>
      </c>
      <c r="E5" s="196" t="s">
        <v>11767</v>
      </c>
      <c r="F5" s="81" t="s">
        <v>11768</v>
      </c>
      <c r="G5" s="79" t="s">
        <v>11769</v>
      </c>
      <c r="H5" s="74">
        <v>600000</v>
      </c>
      <c r="I5" s="69"/>
      <c r="J5" s="69" t="s">
        <v>11770</v>
      </c>
      <c r="K5" s="75" t="s">
        <v>980</v>
      </c>
      <c r="L5" s="75" t="s">
        <v>980</v>
      </c>
      <c r="M5" s="75" t="s">
        <v>980</v>
      </c>
      <c r="N5" s="75" t="s">
        <v>980</v>
      </c>
      <c r="O5" s="75" t="s">
        <v>1773</v>
      </c>
      <c r="P5" s="75" t="s">
        <v>980</v>
      </c>
      <c r="Q5" s="75" t="s">
        <v>980</v>
      </c>
      <c r="R5" s="69"/>
      <c r="S5" s="69"/>
      <c r="T5" s="69"/>
      <c r="U5" s="69"/>
      <c r="V5" s="69"/>
      <c r="W5" s="69"/>
      <c r="AI5" s="639">
        <f>H5*AI$4</f>
        <v>42000.000000000007</v>
      </c>
      <c r="AJ5" s="74">
        <f>H5+AI5</f>
        <v>642000</v>
      </c>
    </row>
    <row r="6" spans="1:36" x14ac:dyDescent="0.35">
      <c r="B6" s="196" t="s">
        <v>11765</v>
      </c>
      <c r="C6" s="196" t="s">
        <v>228</v>
      </c>
      <c r="D6" s="196" t="s">
        <v>11766</v>
      </c>
      <c r="E6" s="196" t="s">
        <v>11767</v>
      </c>
      <c r="F6" s="81" t="s">
        <v>11771</v>
      </c>
      <c r="G6" s="79" t="s">
        <v>11772</v>
      </c>
      <c r="H6" s="74">
        <v>600000</v>
      </c>
      <c r="I6" s="69"/>
      <c r="J6" s="69" t="s">
        <v>11770</v>
      </c>
      <c r="K6" s="75" t="s">
        <v>980</v>
      </c>
      <c r="L6" s="75" t="s">
        <v>980</v>
      </c>
      <c r="M6" s="75" t="s">
        <v>980</v>
      </c>
      <c r="N6" s="75" t="s">
        <v>980</v>
      </c>
      <c r="O6" s="75" t="s">
        <v>1773</v>
      </c>
      <c r="P6" s="75" t="s">
        <v>980</v>
      </c>
      <c r="Q6" s="75" t="s">
        <v>980</v>
      </c>
      <c r="R6" s="69"/>
      <c r="S6" s="69"/>
      <c r="T6" s="69"/>
      <c r="U6" s="69"/>
      <c r="V6" s="69"/>
      <c r="W6" s="69"/>
      <c r="AI6" s="639">
        <f t="shared" ref="AI6:AI69" si="0">H6*AI$4</f>
        <v>42000.000000000007</v>
      </c>
      <c r="AJ6" s="74">
        <f t="shared" ref="AJ6:AJ69" si="1">H6+AI6</f>
        <v>642000</v>
      </c>
    </row>
    <row r="7" spans="1:36" x14ac:dyDescent="0.35">
      <c r="B7" s="196" t="s">
        <v>11765</v>
      </c>
      <c r="C7" s="196" t="s">
        <v>228</v>
      </c>
      <c r="D7" s="196" t="s">
        <v>11766</v>
      </c>
      <c r="E7" s="196" t="s">
        <v>11767</v>
      </c>
      <c r="F7" s="81" t="s">
        <v>11773</v>
      </c>
      <c r="G7" s="79" t="s">
        <v>11774</v>
      </c>
      <c r="H7" s="74">
        <v>600000</v>
      </c>
      <c r="I7" s="69"/>
      <c r="J7" s="69" t="s">
        <v>11770</v>
      </c>
      <c r="K7" s="75" t="s">
        <v>980</v>
      </c>
      <c r="L7" s="75" t="s">
        <v>980</v>
      </c>
      <c r="M7" s="75" t="s">
        <v>980</v>
      </c>
      <c r="N7" s="75" t="s">
        <v>980</v>
      </c>
      <c r="O7" s="75" t="s">
        <v>1773</v>
      </c>
      <c r="P7" s="75" t="s">
        <v>980</v>
      </c>
      <c r="Q7" s="75" t="s">
        <v>980</v>
      </c>
      <c r="R7" s="69"/>
      <c r="S7" s="69"/>
      <c r="T7" s="69"/>
      <c r="U7" s="69"/>
      <c r="V7" s="69"/>
      <c r="W7" s="69"/>
      <c r="AI7" s="639">
        <f t="shared" si="0"/>
        <v>42000.000000000007</v>
      </c>
      <c r="AJ7" s="74">
        <f t="shared" si="1"/>
        <v>642000</v>
      </c>
    </row>
    <row r="8" spans="1:36" x14ac:dyDescent="0.35">
      <c r="B8" s="196" t="s">
        <v>11765</v>
      </c>
      <c r="C8" s="196" t="s">
        <v>228</v>
      </c>
      <c r="D8" s="196" t="s">
        <v>11766</v>
      </c>
      <c r="E8" s="196" t="s">
        <v>11767</v>
      </c>
      <c r="F8" s="81" t="s">
        <v>11775</v>
      </c>
      <c r="G8" s="79" t="s">
        <v>11776</v>
      </c>
      <c r="H8" s="74">
        <v>650000</v>
      </c>
      <c r="I8" s="69"/>
      <c r="J8" s="69" t="s">
        <v>11770</v>
      </c>
      <c r="K8" s="75" t="s">
        <v>980</v>
      </c>
      <c r="L8" s="75" t="s">
        <v>980</v>
      </c>
      <c r="M8" s="75" t="s">
        <v>980</v>
      </c>
      <c r="N8" s="75" t="s">
        <v>980</v>
      </c>
      <c r="O8" s="75" t="s">
        <v>1773</v>
      </c>
      <c r="P8" s="75" t="s">
        <v>980</v>
      </c>
      <c r="Q8" s="75" t="s">
        <v>980</v>
      </c>
      <c r="R8" s="69"/>
      <c r="S8" s="69"/>
      <c r="T8" s="69"/>
      <c r="U8" s="69"/>
      <c r="V8" s="69"/>
      <c r="W8" s="69"/>
      <c r="AI8" s="639">
        <f t="shared" si="0"/>
        <v>45500.000000000007</v>
      </c>
      <c r="AJ8" s="74">
        <f t="shared" si="1"/>
        <v>695500</v>
      </c>
    </row>
    <row r="9" spans="1:36" x14ac:dyDescent="0.35">
      <c r="B9" s="196" t="s">
        <v>11765</v>
      </c>
      <c r="C9" s="196" t="s">
        <v>228</v>
      </c>
      <c r="D9" s="196" t="s">
        <v>11766</v>
      </c>
      <c r="E9" s="196" t="s">
        <v>11767</v>
      </c>
      <c r="F9" s="81" t="s">
        <v>11777</v>
      </c>
      <c r="G9" s="79" t="s">
        <v>11778</v>
      </c>
      <c r="H9" s="74">
        <v>600000</v>
      </c>
      <c r="I9" s="69"/>
      <c r="J9" s="69" t="s">
        <v>11770</v>
      </c>
      <c r="K9" s="75" t="s">
        <v>980</v>
      </c>
      <c r="L9" s="75" t="s">
        <v>980</v>
      </c>
      <c r="M9" s="75" t="s">
        <v>980</v>
      </c>
      <c r="N9" s="75" t="s">
        <v>980</v>
      </c>
      <c r="O9" s="75" t="s">
        <v>1773</v>
      </c>
      <c r="P9" s="75" t="s">
        <v>980</v>
      </c>
      <c r="Q9" s="75" t="s">
        <v>980</v>
      </c>
      <c r="R9" s="69"/>
      <c r="S9" s="69"/>
      <c r="T9" s="69"/>
      <c r="U9" s="69"/>
      <c r="V9" s="69"/>
      <c r="W9" s="69"/>
      <c r="AI9" s="639">
        <f t="shared" si="0"/>
        <v>42000.000000000007</v>
      </c>
      <c r="AJ9" s="74">
        <f t="shared" si="1"/>
        <v>642000</v>
      </c>
    </row>
    <row r="10" spans="1:36" x14ac:dyDescent="0.35">
      <c r="B10" s="196" t="s">
        <v>11765</v>
      </c>
      <c r="C10" s="196" t="s">
        <v>228</v>
      </c>
      <c r="D10" s="196" t="s">
        <v>11766</v>
      </c>
      <c r="E10" s="196" t="s">
        <v>11767</v>
      </c>
      <c r="F10" s="81" t="s">
        <v>11779</v>
      </c>
      <c r="G10" s="79" t="s">
        <v>11780</v>
      </c>
      <c r="H10" s="74">
        <v>600000</v>
      </c>
      <c r="I10" s="69"/>
      <c r="J10" s="69" t="s">
        <v>11770</v>
      </c>
      <c r="K10" s="75" t="s">
        <v>980</v>
      </c>
      <c r="L10" s="75" t="s">
        <v>980</v>
      </c>
      <c r="M10" s="75" t="s">
        <v>980</v>
      </c>
      <c r="N10" s="75" t="s">
        <v>980</v>
      </c>
      <c r="O10" s="75" t="s">
        <v>1773</v>
      </c>
      <c r="P10" s="75" t="s">
        <v>980</v>
      </c>
      <c r="Q10" s="75" t="s">
        <v>980</v>
      </c>
      <c r="R10" s="69"/>
      <c r="S10" s="69"/>
      <c r="T10" s="69"/>
      <c r="U10" s="69"/>
      <c r="V10" s="69"/>
      <c r="W10" s="69"/>
      <c r="AI10" s="639">
        <f t="shared" si="0"/>
        <v>42000.000000000007</v>
      </c>
      <c r="AJ10" s="74">
        <f t="shared" si="1"/>
        <v>642000</v>
      </c>
    </row>
    <row r="11" spans="1:36" x14ac:dyDescent="0.35">
      <c r="B11" s="196" t="s">
        <v>11765</v>
      </c>
      <c r="C11" s="196" t="s">
        <v>228</v>
      </c>
      <c r="D11" s="196" t="s">
        <v>11766</v>
      </c>
      <c r="E11" s="196" t="s">
        <v>11767</v>
      </c>
      <c r="F11" s="81" t="s">
        <v>11768</v>
      </c>
      <c r="G11" s="79" t="s">
        <v>11781</v>
      </c>
      <c r="H11" s="74">
        <v>600000</v>
      </c>
      <c r="I11" s="69"/>
      <c r="J11" s="69" t="s">
        <v>11770</v>
      </c>
      <c r="K11" s="75" t="s">
        <v>980</v>
      </c>
      <c r="L11" s="75" t="s">
        <v>980</v>
      </c>
      <c r="M11" s="75" t="s">
        <v>980</v>
      </c>
      <c r="N11" s="75" t="s">
        <v>980</v>
      </c>
      <c r="O11" s="75" t="s">
        <v>1773</v>
      </c>
      <c r="P11" s="75" t="s">
        <v>980</v>
      </c>
      <c r="Q11" s="75" t="s">
        <v>980</v>
      </c>
      <c r="R11" s="69"/>
      <c r="S11" s="69"/>
      <c r="T11" s="69"/>
      <c r="U11" s="69"/>
      <c r="V11" s="69"/>
      <c r="W11" s="69"/>
      <c r="AI11" s="639">
        <f t="shared" si="0"/>
        <v>42000.000000000007</v>
      </c>
      <c r="AJ11" s="74">
        <f t="shared" si="1"/>
        <v>642000</v>
      </c>
    </row>
    <row r="12" spans="1:36" x14ac:dyDescent="0.35">
      <c r="B12" s="196" t="s">
        <v>11765</v>
      </c>
      <c r="C12" s="196" t="s">
        <v>228</v>
      </c>
      <c r="D12" s="196" t="s">
        <v>11766</v>
      </c>
      <c r="E12" s="196" t="s">
        <v>11767</v>
      </c>
      <c r="F12" s="81" t="s">
        <v>11782</v>
      </c>
      <c r="G12" s="79" t="s">
        <v>11783</v>
      </c>
      <c r="H12" s="74">
        <v>600000</v>
      </c>
      <c r="I12" s="69"/>
      <c r="J12" s="69" t="s">
        <v>11770</v>
      </c>
      <c r="K12" s="75" t="s">
        <v>980</v>
      </c>
      <c r="L12" s="75" t="s">
        <v>980</v>
      </c>
      <c r="M12" s="75" t="s">
        <v>980</v>
      </c>
      <c r="N12" s="75" t="s">
        <v>980</v>
      </c>
      <c r="O12" s="75" t="s">
        <v>1773</v>
      </c>
      <c r="P12" s="75" t="s">
        <v>980</v>
      </c>
      <c r="Q12" s="75" t="s">
        <v>980</v>
      </c>
      <c r="R12" s="69"/>
      <c r="S12" s="69"/>
      <c r="T12" s="69"/>
      <c r="U12" s="69"/>
      <c r="V12" s="69"/>
      <c r="W12" s="69"/>
      <c r="AI12" s="639">
        <f t="shared" si="0"/>
        <v>42000.000000000007</v>
      </c>
      <c r="AJ12" s="74">
        <f t="shared" si="1"/>
        <v>642000</v>
      </c>
    </row>
    <row r="13" spans="1:36" x14ac:dyDescent="0.35">
      <c r="B13" s="196" t="s">
        <v>11765</v>
      </c>
      <c r="C13" s="196" t="s">
        <v>228</v>
      </c>
      <c r="D13" s="196" t="s">
        <v>11766</v>
      </c>
      <c r="E13" s="196" t="s">
        <v>11767</v>
      </c>
      <c r="F13" s="81" t="s">
        <v>11784</v>
      </c>
      <c r="G13" s="79" t="s">
        <v>11785</v>
      </c>
      <c r="H13" s="74">
        <v>600000</v>
      </c>
      <c r="I13" s="69"/>
      <c r="J13" s="69" t="s">
        <v>11770</v>
      </c>
      <c r="K13" s="75" t="s">
        <v>980</v>
      </c>
      <c r="L13" s="75" t="s">
        <v>980</v>
      </c>
      <c r="M13" s="75" t="s">
        <v>980</v>
      </c>
      <c r="N13" s="75" t="s">
        <v>980</v>
      </c>
      <c r="O13" s="75" t="s">
        <v>1773</v>
      </c>
      <c r="P13" s="75" t="s">
        <v>980</v>
      </c>
      <c r="Q13" s="75" t="s">
        <v>980</v>
      </c>
      <c r="R13" s="69"/>
      <c r="S13" s="69"/>
      <c r="T13" s="69"/>
      <c r="U13" s="69"/>
      <c r="V13" s="69"/>
      <c r="W13" s="69"/>
      <c r="AI13" s="639">
        <f t="shared" si="0"/>
        <v>42000.000000000007</v>
      </c>
      <c r="AJ13" s="74">
        <f t="shared" si="1"/>
        <v>642000</v>
      </c>
    </row>
    <row r="14" spans="1:36" x14ac:dyDescent="0.35">
      <c r="B14" s="196" t="s">
        <v>11765</v>
      </c>
      <c r="C14" s="196" t="s">
        <v>228</v>
      </c>
      <c r="D14" s="196" t="s">
        <v>11766</v>
      </c>
      <c r="E14" s="196" t="s">
        <v>11767</v>
      </c>
      <c r="F14" s="81"/>
      <c r="G14" s="79" t="s">
        <v>11786</v>
      </c>
      <c r="H14" s="74">
        <v>650000</v>
      </c>
      <c r="I14" s="69"/>
      <c r="J14" s="69" t="s">
        <v>11770</v>
      </c>
      <c r="K14" s="75" t="s">
        <v>980</v>
      </c>
      <c r="L14" s="75" t="s">
        <v>980</v>
      </c>
      <c r="M14" s="75" t="s">
        <v>980</v>
      </c>
      <c r="N14" s="75" t="s">
        <v>980</v>
      </c>
      <c r="O14" s="75" t="s">
        <v>1773</v>
      </c>
      <c r="P14" s="75" t="s">
        <v>980</v>
      </c>
      <c r="Q14" s="75" t="s">
        <v>980</v>
      </c>
      <c r="R14" s="69"/>
      <c r="S14" s="69"/>
      <c r="T14" s="69"/>
      <c r="U14" s="69"/>
      <c r="V14" s="69"/>
      <c r="W14" s="69"/>
      <c r="AI14" s="639">
        <f t="shared" si="0"/>
        <v>45500.000000000007</v>
      </c>
      <c r="AJ14" s="74">
        <f t="shared" si="1"/>
        <v>695500</v>
      </c>
    </row>
    <row r="15" spans="1:36" x14ac:dyDescent="0.35">
      <c r="B15" s="196" t="s">
        <v>11765</v>
      </c>
      <c r="C15" s="196" t="s">
        <v>228</v>
      </c>
      <c r="D15" s="196" t="s">
        <v>11766</v>
      </c>
      <c r="E15" s="196" t="s">
        <v>11767</v>
      </c>
      <c r="F15" s="81" t="s">
        <v>11787</v>
      </c>
      <c r="G15" s="79" t="s">
        <v>11788</v>
      </c>
      <c r="H15" s="74">
        <v>600000</v>
      </c>
      <c r="I15" s="69"/>
      <c r="J15" s="69" t="s">
        <v>11770</v>
      </c>
      <c r="K15" s="75" t="s">
        <v>980</v>
      </c>
      <c r="L15" s="75" t="s">
        <v>980</v>
      </c>
      <c r="M15" s="75" t="s">
        <v>980</v>
      </c>
      <c r="N15" s="75" t="s">
        <v>980</v>
      </c>
      <c r="O15" s="75" t="s">
        <v>1773</v>
      </c>
      <c r="P15" s="75" t="s">
        <v>980</v>
      </c>
      <c r="Q15" s="75" t="s">
        <v>980</v>
      </c>
      <c r="R15" s="69"/>
      <c r="S15" s="69"/>
      <c r="T15" s="69"/>
      <c r="U15" s="69"/>
      <c r="V15" s="69"/>
      <c r="W15" s="69"/>
      <c r="AI15" s="639">
        <f t="shared" si="0"/>
        <v>42000.000000000007</v>
      </c>
      <c r="AJ15" s="74">
        <f t="shared" si="1"/>
        <v>642000</v>
      </c>
    </row>
    <row r="16" spans="1:36" x14ac:dyDescent="0.35">
      <c r="B16" s="196" t="s">
        <v>11765</v>
      </c>
      <c r="C16" s="196" t="s">
        <v>228</v>
      </c>
      <c r="D16" s="196" t="s">
        <v>11766</v>
      </c>
      <c r="E16" s="196" t="s">
        <v>11767</v>
      </c>
      <c r="F16" s="81" t="s">
        <v>11789</v>
      </c>
      <c r="G16" s="79" t="s">
        <v>11790</v>
      </c>
      <c r="H16" s="74">
        <v>600000</v>
      </c>
      <c r="I16" s="69"/>
      <c r="J16" s="69" t="s">
        <v>11770</v>
      </c>
      <c r="K16" s="75" t="s">
        <v>980</v>
      </c>
      <c r="L16" s="75" t="s">
        <v>980</v>
      </c>
      <c r="M16" s="75" t="s">
        <v>980</v>
      </c>
      <c r="N16" s="75" t="s">
        <v>980</v>
      </c>
      <c r="O16" s="75" t="s">
        <v>1773</v>
      </c>
      <c r="P16" s="75" t="s">
        <v>980</v>
      </c>
      <c r="Q16" s="75" t="s">
        <v>980</v>
      </c>
      <c r="R16" s="69"/>
      <c r="S16" s="69"/>
      <c r="T16" s="69"/>
      <c r="U16" s="69"/>
      <c r="V16" s="69"/>
      <c r="W16" s="69"/>
      <c r="AI16" s="639">
        <f t="shared" si="0"/>
        <v>42000.000000000007</v>
      </c>
      <c r="AJ16" s="74">
        <f t="shared" si="1"/>
        <v>642000</v>
      </c>
    </row>
    <row r="17" spans="1:36" x14ac:dyDescent="0.35">
      <c r="B17" s="196" t="s">
        <v>11765</v>
      </c>
      <c r="C17" s="196" t="s">
        <v>228</v>
      </c>
      <c r="D17" s="196" t="s">
        <v>11766</v>
      </c>
      <c r="E17" s="196" t="s">
        <v>11767</v>
      </c>
      <c r="F17" s="81" t="s">
        <v>11791</v>
      </c>
      <c r="G17" s="79" t="s">
        <v>11792</v>
      </c>
      <c r="H17" s="74">
        <v>600000</v>
      </c>
      <c r="I17" s="69"/>
      <c r="J17" s="69" t="s">
        <v>11770</v>
      </c>
      <c r="K17" s="75" t="s">
        <v>980</v>
      </c>
      <c r="L17" s="75" t="s">
        <v>11793</v>
      </c>
      <c r="M17" s="75">
        <v>25887</v>
      </c>
      <c r="N17" s="75" t="s">
        <v>980</v>
      </c>
      <c r="O17" s="75" t="s">
        <v>1773</v>
      </c>
      <c r="P17" s="75" t="s">
        <v>980</v>
      </c>
      <c r="Q17" s="75" t="s">
        <v>980</v>
      </c>
      <c r="R17" s="69"/>
      <c r="S17" s="69"/>
      <c r="T17" s="69"/>
      <c r="U17" s="69"/>
      <c r="V17" s="69"/>
      <c r="W17" s="69"/>
      <c r="AI17" s="639">
        <f t="shared" si="0"/>
        <v>42000.000000000007</v>
      </c>
      <c r="AJ17" s="74">
        <f t="shared" si="1"/>
        <v>642000</v>
      </c>
    </row>
    <row r="18" spans="1:36" x14ac:dyDescent="0.35">
      <c r="B18" s="196" t="s">
        <v>11765</v>
      </c>
      <c r="C18" s="196" t="s">
        <v>228</v>
      </c>
      <c r="D18" s="196" t="s">
        <v>11766</v>
      </c>
      <c r="E18" s="196" t="s">
        <v>11767</v>
      </c>
      <c r="F18" s="81" t="s">
        <v>11794</v>
      </c>
      <c r="G18" s="79" t="s">
        <v>11795</v>
      </c>
      <c r="H18" s="74">
        <v>600000</v>
      </c>
      <c r="I18" s="69"/>
      <c r="J18" s="69" t="s">
        <v>11770</v>
      </c>
      <c r="K18" s="75" t="s">
        <v>980</v>
      </c>
      <c r="L18" s="75" t="s">
        <v>11793</v>
      </c>
      <c r="M18" s="75">
        <v>25843</v>
      </c>
      <c r="N18" s="75" t="s">
        <v>980</v>
      </c>
      <c r="O18" s="75" t="s">
        <v>1773</v>
      </c>
      <c r="P18" s="75" t="s">
        <v>980</v>
      </c>
      <c r="Q18" s="75" t="s">
        <v>980</v>
      </c>
      <c r="R18" s="69"/>
      <c r="S18" s="69"/>
      <c r="T18" s="69"/>
      <c r="U18" s="69"/>
      <c r="V18" s="69"/>
      <c r="W18" s="69"/>
      <c r="AI18" s="639">
        <f t="shared" si="0"/>
        <v>42000.000000000007</v>
      </c>
      <c r="AJ18" s="74">
        <f t="shared" si="1"/>
        <v>642000</v>
      </c>
    </row>
    <row r="19" spans="1:36" x14ac:dyDescent="0.35">
      <c r="B19" s="196" t="s">
        <v>11765</v>
      </c>
      <c r="C19" s="196" t="s">
        <v>228</v>
      </c>
      <c r="D19" s="196" t="s">
        <v>11766</v>
      </c>
      <c r="E19" s="196" t="s">
        <v>11767</v>
      </c>
      <c r="F19" s="81" t="s">
        <v>11796</v>
      </c>
      <c r="G19" s="79" t="s">
        <v>11797</v>
      </c>
      <c r="H19" s="74">
        <v>600000</v>
      </c>
      <c r="I19" s="69"/>
      <c r="J19" s="69" t="s">
        <v>11770</v>
      </c>
      <c r="K19" s="75" t="s">
        <v>980</v>
      </c>
      <c r="L19" s="75" t="s">
        <v>980</v>
      </c>
      <c r="M19" s="75" t="s">
        <v>980</v>
      </c>
      <c r="N19" s="75" t="s">
        <v>980</v>
      </c>
      <c r="O19" s="75" t="s">
        <v>1773</v>
      </c>
      <c r="P19" s="75" t="s">
        <v>980</v>
      </c>
      <c r="Q19" s="75" t="s">
        <v>980</v>
      </c>
      <c r="R19" s="69"/>
      <c r="S19" s="69"/>
      <c r="T19" s="69"/>
      <c r="U19" s="69"/>
      <c r="V19" s="69"/>
      <c r="W19" s="69"/>
      <c r="AI19" s="639">
        <f t="shared" si="0"/>
        <v>42000.000000000007</v>
      </c>
      <c r="AJ19" s="74">
        <f t="shared" si="1"/>
        <v>642000</v>
      </c>
    </row>
    <row r="20" spans="1:36" x14ac:dyDescent="0.35">
      <c r="B20" s="196" t="s">
        <v>11765</v>
      </c>
      <c r="C20" s="196" t="s">
        <v>228</v>
      </c>
      <c r="D20" s="196" t="s">
        <v>11766</v>
      </c>
      <c r="E20" s="196" t="s">
        <v>11767</v>
      </c>
      <c r="F20" s="81" t="s">
        <v>11798</v>
      </c>
      <c r="G20" s="79" t="s">
        <v>11799</v>
      </c>
      <c r="H20" s="74">
        <v>600000</v>
      </c>
      <c r="I20" s="69"/>
      <c r="J20" s="69" t="s">
        <v>11770</v>
      </c>
      <c r="K20" s="75" t="s">
        <v>980</v>
      </c>
      <c r="L20" s="75" t="s">
        <v>980</v>
      </c>
      <c r="M20" s="75" t="s">
        <v>980</v>
      </c>
      <c r="N20" s="75" t="s">
        <v>980</v>
      </c>
      <c r="O20" s="75" t="s">
        <v>1773</v>
      </c>
      <c r="P20" s="75" t="s">
        <v>980</v>
      </c>
      <c r="Q20" s="75" t="s">
        <v>980</v>
      </c>
      <c r="R20" s="69"/>
      <c r="S20" s="69"/>
      <c r="T20" s="69"/>
      <c r="U20" s="69"/>
      <c r="V20" s="69"/>
      <c r="W20" s="69"/>
      <c r="AI20" s="639">
        <f t="shared" si="0"/>
        <v>42000.000000000007</v>
      </c>
      <c r="AJ20" s="74">
        <f t="shared" si="1"/>
        <v>642000</v>
      </c>
    </row>
    <row r="21" spans="1:36" x14ac:dyDescent="0.35">
      <c r="B21" s="196" t="s">
        <v>11765</v>
      </c>
      <c r="C21" s="196" t="s">
        <v>228</v>
      </c>
      <c r="D21" s="196" t="s">
        <v>11766</v>
      </c>
      <c r="E21" s="196" t="s">
        <v>11767</v>
      </c>
      <c r="F21" s="196"/>
      <c r="G21" s="79" t="s">
        <v>11800</v>
      </c>
      <c r="H21" s="74">
        <v>600000</v>
      </c>
      <c r="I21" s="69"/>
      <c r="J21" s="69" t="s">
        <v>11770</v>
      </c>
      <c r="K21" s="75" t="s">
        <v>980</v>
      </c>
      <c r="L21" s="75" t="s">
        <v>980</v>
      </c>
      <c r="M21" s="75" t="s">
        <v>980</v>
      </c>
      <c r="N21" s="75" t="s">
        <v>980</v>
      </c>
      <c r="O21" s="75" t="s">
        <v>1773</v>
      </c>
      <c r="P21" s="75" t="s">
        <v>980</v>
      </c>
      <c r="Q21" s="75" t="s">
        <v>980</v>
      </c>
      <c r="R21" s="69"/>
      <c r="S21" s="69"/>
      <c r="T21" s="69"/>
      <c r="U21" s="69"/>
      <c r="V21" s="69"/>
      <c r="W21" s="69"/>
      <c r="AI21" s="639">
        <f t="shared" si="0"/>
        <v>42000.000000000007</v>
      </c>
      <c r="AJ21" s="74">
        <f t="shared" si="1"/>
        <v>642000</v>
      </c>
    </row>
    <row r="22" spans="1:36" x14ac:dyDescent="0.35">
      <c r="B22" s="196" t="s">
        <v>11765</v>
      </c>
      <c r="C22" s="196" t="s">
        <v>228</v>
      </c>
      <c r="D22" s="196" t="s">
        <v>11766</v>
      </c>
      <c r="E22" s="196" t="s">
        <v>11767</v>
      </c>
      <c r="F22" s="196"/>
      <c r="G22" s="79" t="s">
        <v>11801</v>
      </c>
      <c r="H22" s="74">
        <v>600000</v>
      </c>
      <c r="I22" s="69"/>
      <c r="J22" s="69" t="s">
        <v>11770</v>
      </c>
      <c r="K22" s="75" t="s">
        <v>980</v>
      </c>
      <c r="L22" s="75" t="s">
        <v>980</v>
      </c>
      <c r="M22" s="75" t="s">
        <v>980</v>
      </c>
      <c r="N22" s="75" t="s">
        <v>980</v>
      </c>
      <c r="O22" s="75" t="s">
        <v>1773</v>
      </c>
      <c r="P22" s="75" t="s">
        <v>980</v>
      </c>
      <c r="Q22" s="75" t="s">
        <v>980</v>
      </c>
      <c r="R22" s="69"/>
      <c r="S22" s="69"/>
      <c r="T22" s="69"/>
      <c r="U22" s="69"/>
      <c r="V22" s="69"/>
      <c r="W22" s="69"/>
      <c r="AI22" s="639">
        <f t="shared" si="0"/>
        <v>42000.000000000007</v>
      </c>
      <c r="AJ22" s="74">
        <f t="shared" si="1"/>
        <v>642000</v>
      </c>
    </row>
    <row r="23" spans="1:36" x14ac:dyDescent="0.35">
      <c r="B23" s="196"/>
      <c r="C23" s="196"/>
      <c r="D23" s="196"/>
      <c r="E23" s="196"/>
      <c r="F23" s="196"/>
      <c r="G23" s="93" t="s">
        <v>994</v>
      </c>
      <c r="H23" s="87">
        <f>SUM(H5:H22)</f>
        <v>10900000</v>
      </c>
      <c r="I23" s="69"/>
      <c r="J23" s="69"/>
      <c r="K23" s="75"/>
      <c r="L23" s="75"/>
      <c r="M23" s="75"/>
      <c r="N23" s="75"/>
      <c r="O23" s="75"/>
      <c r="P23" s="75"/>
      <c r="Q23" s="75"/>
      <c r="R23" s="69"/>
      <c r="S23" s="69"/>
      <c r="T23" s="69"/>
      <c r="U23" s="69"/>
      <c r="V23" s="69"/>
      <c r="W23" s="69"/>
      <c r="AI23" s="639">
        <f t="shared" si="0"/>
        <v>763000.00000000012</v>
      </c>
      <c r="AJ23" s="87">
        <f t="shared" si="1"/>
        <v>11663000</v>
      </c>
    </row>
    <row r="24" spans="1:36" x14ac:dyDescent="0.35">
      <c r="A24" s="64"/>
      <c r="B24" s="64"/>
      <c r="C24" s="64"/>
      <c r="D24" s="64"/>
      <c r="E24" s="64"/>
      <c r="F24" s="64"/>
      <c r="G24" s="96" t="s">
        <v>4824</v>
      </c>
      <c r="H24" s="67"/>
      <c r="I24" s="64"/>
      <c r="J24" s="64"/>
      <c r="K24" s="68"/>
      <c r="L24" s="97"/>
      <c r="M24" s="127"/>
      <c r="N24" s="68"/>
      <c r="O24" s="64"/>
      <c r="P24" s="68"/>
      <c r="Q24" s="64"/>
      <c r="R24" s="64"/>
      <c r="S24" s="64"/>
      <c r="T24" s="64"/>
      <c r="U24" s="64"/>
      <c r="V24" s="64"/>
      <c r="W24" s="64"/>
      <c r="X24" s="64"/>
      <c r="AI24" s="639">
        <f t="shared" si="0"/>
        <v>0</v>
      </c>
      <c r="AJ24" s="67">
        <f t="shared" si="1"/>
        <v>0</v>
      </c>
    </row>
    <row r="25" spans="1:36" x14ac:dyDescent="0.35">
      <c r="B25" s="196" t="s">
        <v>11765</v>
      </c>
      <c r="C25" s="196" t="s">
        <v>228</v>
      </c>
      <c r="D25" s="196" t="s">
        <v>11766</v>
      </c>
      <c r="E25" s="196" t="s">
        <v>11767</v>
      </c>
      <c r="F25" s="196"/>
      <c r="G25" s="76" t="s">
        <v>11802</v>
      </c>
      <c r="H25" s="118">
        <v>30000</v>
      </c>
      <c r="J25" s="76" t="s">
        <v>4826</v>
      </c>
      <c r="K25" s="119">
        <v>2010</v>
      </c>
      <c r="L25" s="119"/>
      <c r="M25" s="119" t="s">
        <v>4827</v>
      </c>
      <c r="N25" s="119" t="s">
        <v>1063</v>
      </c>
      <c r="P25" s="119" t="s">
        <v>967</v>
      </c>
      <c r="Q25" s="119" t="s">
        <v>4828</v>
      </c>
      <c r="AI25" s="639">
        <f t="shared" si="0"/>
        <v>2100</v>
      </c>
      <c r="AJ25" s="118">
        <f t="shared" si="1"/>
        <v>32100</v>
      </c>
    </row>
    <row r="26" spans="1:36" x14ac:dyDescent="0.35">
      <c r="B26" s="196" t="s">
        <v>11765</v>
      </c>
      <c r="C26" s="196" t="s">
        <v>228</v>
      </c>
      <c r="D26" s="196" t="s">
        <v>11766</v>
      </c>
      <c r="E26" s="196" t="s">
        <v>11767</v>
      </c>
      <c r="F26" s="196"/>
      <c r="G26" s="76" t="s">
        <v>11803</v>
      </c>
      <c r="H26" s="118">
        <v>30000</v>
      </c>
      <c r="J26" s="76" t="s">
        <v>11804</v>
      </c>
      <c r="K26" s="119" t="s">
        <v>11805</v>
      </c>
      <c r="L26" s="119"/>
      <c r="M26" s="119" t="s">
        <v>1063</v>
      </c>
      <c r="N26" s="119" t="s">
        <v>1063</v>
      </c>
      <c r="P26" s="119" t="s">
        <v>8162</v>
      </c>
      <c r="Q26" s="119" t="s">
        <v>5700</v>
      </c>
      <c r="X26" s="76" t="s">
        <v>1765</v>
      </c>
      <c r="AI26" s="639">
        <f t="shared" si="0"/>
        <v>2100</v>
      </c>
      <c r="AJ26" s="118">
        <f t="shared" si="1"/>
        <v>32100</v>
      </c>
    </row>
    <row r="27" spans="1:36" x14ac:dyDescent="0.35">
      <c r="B27" s="196" t="s">
        <v>11765</v>
      </c>
      <c r="C27" s="196" t="s">
        <v>228</v>
      </c>
      <c r="D27" s="196" t="s">
        <v>11766</v>
      </c>
      <c r="E27" s="196" t="s">
        <v>11767</v>
      </c>
      <c r="F27" s="196"/>
      <c r="G27" s="76" t="s">
        <v>11806</v>
      </c>
      <c r="H27" s="118">
        <v>60000</v>
      </c>
      <c r="J27" s="76" t="s">
        <v>11807</v>
      </c>
      <c r="K27" s="119" t="s">
        <v>1765</v>
      </c>
      <c r="L27" s="119"/>
      <c r="M27" s="119" t="s">
        <v>1765</v>
      </c>
      <c r="N27" s="119" t="s">
        <v>1063</v>
      </c>
      <c r="P27" s="119" t="s">
        <v>1765</v>
      </c>
      <c r="Q27" s="119" t="s">
        <v>1765</v>
      </c>
      <c r="AI27" s="639">
        <f t="shared" si="0"/>
        <v>4200</v>
      </c>
      <c r="AJ27" s="118">
        <f t="shared" si="1"/>
        <v>64200</v>
      </c>
    </row>
    <row r="28" spans="1:36" x14ac:dyDescent="0.35">
      <c r="B28" s="196" t="s">
        <v>11765</v>
      </c>
      <c r="C28" s="196" t="s">
        <v>228</v>
      </c>
      <c r="D28" s="196" t="s">
        <v>11766</v>
      </c>
      <c r="E28" s="196" t="s">
        <v>11767</v>
      </c>
      <c r="F28" s="196"/>
      <c r="G28" s="76" t="s">
        <v>11808</v>
      </c>
      <c r="H28" s="118">
        <v>30000</v>
      </c>
      <c r="J28" s="76" t="s">
        <v>11804</v>
      </c>
      <c r="K28" s="119">
        <v>1936</v>
      </c>
      <c r="L28" s="119"/>
      <c r="M28" s="119">
        <v>9604</v>
      </c>
      <c r="N28" s="119" t="s">
        <v>1063</v>
      </c>
      <c r="P28" s="119" t="s">
        <v>1510</v>
      </c>
      <c r="Q28" s="119" t="s">
        <v>1510</v>
      </c>
      <c r="AI28" s="639">
        <f t="shared" si="0"/>
        <v>2100</v>
      </c>
      <c r="AJ28" s="118">
        <f t="shared" si="1"/>
        <v>32100</v>
      </c>
    </row>
    <row r="29" spans="1:36" x14ac:dyDescent="0.35">
      <c r="B29" s="196" t="s">
        <v>11765</v>
      </c>
      <c r="C29" s="196" t="s">
        <v>228</v>
      </c>
      <c r="D29" s="196" t="s">
        <v>11766</v>
      </c>
      <c r="E29" s="196" t="s">
        <v>11767</v>
      </c>
      <c r="F29" s="196"/>
      <c r="G29" s="76" t="s">
        <v>11809</v>
      </c>
      <c r="H29" s="118">
        <v>30000</v>
      </c>
      <c r="J29" s="76" t="s">
        <v>1765</v>
      </c>
      <c r="K29" s="76" t="s">
        <v>1765</v>
      </c>
      <c r="L29" s="119"/>
      <c r="M29" s="76" t="s">
        <v>1765</v>
      </c>
      <c r="N29" s="119" t="s">
        <v>1063</v>
      </c>
      <c r="P29" s="76" t="s">
        <v>1765</v>
      </c>
      <c r="Q29" s="76" t="s">
        <v>1765</v>
      </c>
      <c r="AI29" s="639">
        <f t="shared" si="0"/>
        <v>2100</v>
      </c>
      <c r="AJ29" s="118">
        <f t="shared" si="1"/>
        <v>32100</v>
      </c>
    </row>
    <row r="30" spans="1:36" x14ac:dyDescent="0.35">
      <c r="B30" s="196" t="s">
        <v>11765</v>
      </c>
      <c r="C30" s="196" t="s">
        <v>228</v>
      </c>
      <c r="D30" s="196" t="s">
        <v>11766</v>
      </c>
      <c r="E30" s="196" t="s">
        <v>11767</v>
      </c>
      <c r="F30" s="196"/>
      <c r="G30" s="76" t="s">
        <v>11810</v>
      </c>
      <c r="H30" s="118">
        <v>30000</v>
      </c>
      <c r="J30" s="76" t="s">
        <v>1765</v>
      </c>
      <c r="K30" s="76" t="s">
        <v>1765</v>
      </c>
      <c r="L30" s="119"/>
      <c r="M30" s="76" t="s">
        <v>1765</v>
      </c>
      <c r="N30" s="119" t="s">
        <v>1063</v>
      </c>
      <c r="P30" s="76" t="s">
        <v>1765</v>
      </c>
      <c r="Q30" s="76" t="s">
        <v>1765</v>
      </c>
      <c r="X30" s="76" t="s">
        <v>1765</v>
      </c>
      <c r="AI30" s="639">
        <f t="shared" si="0"/>
        <v>2100</v>
      </c>
      <c r="AJ30" s="118">
        <f t="shared" si="1"/>
        <v>32100</v>
      </c>
    </row>
    <row r="31" spans="1:36" x14ac:dyDescent="0.35">
      <c r="B31" s="196" t="s">
        <v>11765</v>
      </c>
      <c r="C31" s="196" t="s">
        <v>228</v>
      </c>
      <c r="D31" s="196" t="s">
        <v>11766</v>
      </c>
      <c r="E31" s="196" t="s">
        <v>11767</v>
      </c>
      <c r="F31" s="196"/>
      <c r="G31" s="76" t="s">
        <v>11803</v>
      </c>
      <c r="H31" s="118">
        <v>30000</v>
      </c>
      <c r="J31" s="76" t="s">
        <v>1765</v>
      </c>
      <c r="K31" s="76" t="s">
        <v>1765</v>
      </c>
      <c r="L31" s="119"/>
      <c r="M31" s="76" t="s">
        <v>1765</v>
      </c>
      <c r="N31" s="119" t="s">
        <v>1063</v>
      </c>
      <c r="P31" s="76" t="s">
        <v>1765</v>
      </c>
      <c r="Q31" s="76" t="s">
        <v>1765</v>
      </c>
      <c r="AI31" s="639">
        <f t="shared" si="0"/>
        <v>2100</v>
      </c>
      <c r="AJ31" s="118">
        <f t="shared" si="1"/>
        <v>32100</v>
      </c>
    </row>
    <row r="32" spans="1:36" x14ac:dyDescent="0.35">
      <c r="B32" s="196" t="s">
        <v>11765</v>
      </c>
      <c r="C32" s="196" t="s">
        <v>228</v>
      </c>
      <c r="D32" s="196" t="s">
        <v>11766</v>
      </c>
      <c r="E32" s="196" t="s">
        <v>11767</v>
      </c>
      <c r="F32" s="196"/>
      <c r="G32" s="76" t="s">
        <v>11803</v>
      </c>
      <c r="H32" s="118">
        <v>30000</v>
      </c>
      <c r="J32" s="76" t="s">
        <v>1765</v>
      </c>
      <c r="K32" s="76" t="s">
        <v>1765</v>
      </c>
      <c r="L32" s="119"/>
      <c r="M32" s="76" t="s">
        <v>1765</v>
      </c>
      <c r="N32" s="119" t="s">
        <v>1063</v>
      </c>
      <c r="O32" s="76" t="s">
        <v>1811</v>
      </c>
      <c r="P32" s="119" t="s">
        <v>967</v>
      </c>
      <c r="Q32" s="119" t="s">
        <v>4828</v>
      </c>
      <c r="AI32" s="639">
        <f t="shared" si="0"/>
        <v>2100</v>
      </c>
      <c r="AJ32" s="118">
        <f t="shared" si="1"/>
        <v>32100</v>
      </c>
    </row>
    <row r="33" spans="2:36" x14ac:dyDescent="0.35">
      <c r="B33" s="196" t="s">
        <v>11765</v>
      </c>
      <c r="C33" s="196" t="s">
        <v>228</v>
      </c>
      <c r="D33" s="196" t="s">
        <v>11766</v>
      </c>
      <c r="E33" s="196" t="s">
        <v>11767</v>
      </c>
      <c r="F33" s="196"/>
      <c r="G33" s="76" t="s">
        <v>11811</v>
      </c>
      <c r="H33" s="118">
        <v>30000</v>
      </c>
      <c r="J33" s="76" t="s">
        <v>1765</v>
      </c>
      <c r="K33" s="76" t="s">
        <v>1765</v>
      </c>
      <c r="L33" s="119"/>
      <c r="M33" s="76" t="s">
        <v>1765</v>
      </c>
      <c r="N33" s="119" t="s">
        <v>1063</v>
      </c>
      <c r="P33" s="119" t="s">
        <v>967</v>
      </c>
      <c r="Q33" s="119" t="s">
        <v>4828</v>
      </c>
      <c r="AI33" s="639">
        <f t="shared" si="0"/>
        <v>2100</v>
      </c>
      <c r="AJ33" s="118">
        <f t="shared" si="1"/>
        <v>32100</v>
      </c>
    </row>
    <row r="34" spans="2:36" x14ac:dyDescent="0.35">
      <c r="B34" s="196" t="s">
        <v>11765</v>
      </c>
      <c r="C34" s="196" t="s">
        <v>228</v>
      </c>
      <c r="D34" s="196" t="s">
        <v>11766</v>
      </c>
      <c r="E34" s="196" t="s">
        <v>11767</v>
      </c>
      <c r="F34" s="196"/>
      <c r="G34" s="76" t="s">
        <v>11812</v>
      </c>
      <c r="H34" s="118">
        <v>60000</v>
      </c>
      <c r="J34" s="76" t="s">
        <v>11813</v>
      </c>
      <c r="K34" s="119" t="s">
        <v>1765</v>
      </c>
      <c r="L34" s="119" t="s">
        <v>1765</v>
      </c>
      <c r="M34" s="119" t="s">
        <v>1765</v>
      </c>
      <c r="N34" s="119" t="s">
        <v>1063</v>
      </c>
      <c r="P34" s="119" t="s">
        <v>967</v>
      </c>
      <c r="Q34" s="119" t="s">
        <v>4828</v>
      </c>
      <c r="AI34" s="639">
        <f t="shared" si="0"/>
        <v>4200</v>
      </c>
      <c r="AJ34" s="118">
        <f t="shared" si="1"/>
        <v>64200</v>
      </c>
    </row>
    <row r="35" spans="2:36" x14ac:dyDescent="0.35">
      <c r="B35" s="196" t="s">
        <v>11765</v>
      </c>
      <c r="C35" s="196" t="s">
        <v>228</v>
      </c>
      <c r="D35" s="196" t="s">
        <v>11766</v>
      </c>
      <c r="E35" s="196" t="s">
        <v>11767</v>
      </c>
      <c r="F35" s="196"/>
      <c r="G35" s="76" t="s">
        <v>11814</v>
      </c>
      <c r="H35" s="118">
        <v>30000</v>
      </c>
      <c r="J35" s="76" t="s">
        <v>11815</v>
      </c>
      <c r="K35" s="119">
        <v>2017</v>
      </c>
      <c r="L35" s="119"/>
      <c r="M35" s="119" t="s">
        <v>4844</v>
      </c>
      <c r="N35" s="119" t="s">
        <v>1063</v>
      </c>
      <c r="P35" s="119" t="s">
        <v>967</v>
      </c>
      <c r="Q35" s="119" t="s">
        <v>4828</v>
      </c>
      <c r="AI35" s="639">
        <f t="shared" si="0"/>
        <v>2100</v>
      </c>
      <c r="AJ35" s="118">
        <f t="shared" si="1"/>
        <v>32100</v>
      </c>
    </row>
    <row r="36" spans="2:36" x14ac:dyDescent="0.35">
      <c r="B36" s="196" t="s">
        <v>11765</v>
      </c>
      <c r="C36" s="196" t="s">
        <v>228</v>
      </c>
      <c r="D36" s="196" t="s">
        <v>11766</v>
      </c>
      <c r="E36" s="196" t="s">
        <v>11767</v>
      </c>
      <c r="F36" s="196"/>
      <c r="G36" s="76" t="s">
        <v>11816</v>
      </c>
      <c r="H36" s="118">
        <v>30000</v>
      </c>
      <c r="J36" s="76" t="s">
        <v>1765</v>
      </c>
      <c r="K36" s="119">
        <v>2010</v>
      </c>
      <c r="L36" s="119"/>
      <c r="M36" s="119" t="s">
        <v>4846</v>
      </c>
      <c r="N36" s="119" t="s">
        <v>1063</v>
      </c>
      <c r="P36" s="119" t="s">
        <v>967</v>
      </c>
      <c r="Q36" s="119" t="s">
        <v>4828</v>
      </c>
      <c r="AI36" s="639">
        <f t="shared" si="0"/>
        <v>2100</v>
      </c>
      <c r="AJ36" s="118">
        <f t="shared" si="1"/>
        <v>32100</v>
      </c>
    </row>
    <row r="37" spans="2:36" x14ac:dyDescent="0.35">
      <c r="B37" s="196" t="s">
        <v>11765</v>
      </c>
      <c r="C37" s="196" t="s">
        <v>228</v>
      </c>
      <c r="D37" s="196" t="s">
        <v>11766</v>
      </c>
      <c r="E37" s="196" t="s">
        <v>11767</v>
      </c>
      <c r="F37" s="196"/>
      <c r="G37" s="76" t="s">
        <v>11817</v>
      </c>
      <c r="H37" s="118">
        <v>30000</v>
      </c>
      <c r="J37" s="76" t="s">
        <v>1765</v>
      </c>
      <c r="K37" s="119">
        <v>2010</v>
      </c>
      <c r="L37" s="119"/>
      <c r="M37" s="119" t="s">
        <v>4846</v>
      </c>
      <c r="N37" s="119" t="s">
        <v>1063</v>
      </c>
      <c r="P37" s="119" t="s">
        <v>967</v>
      </c>
      <c r="Q37" s="119" t="s">
        <v>4828</v>
      </c>
      <c r="AI37" s="639">
        <f t="shared" si="0"/>
        <v>2100</v>
      </c>
      <c r="AJ37" s="118">
        <f t="shared" si="1"/>
        <v>32100</v>
      </c>
    </row>
    <row r="38" spans="2:36" x14ac:dyDescent="0.35">
      <c r="B38" s="196" t="s">
        <v>11765</v>
      </c>
      <c r="C38" s="196" t="s">
        <v>228</v>
      </c>
      <c r="D38" s="196" t="s">
        <v>11766</v>
      </c>
      <c r="E38" s="196" t="s">
        <v>11767</v>
      </c>
      <c r="F38" s="196"/>
      <c r="G38" s="76" t="s">
        <v>11818</v>
      </c>
      <c r="H38" s="118">
        <v>60000</v>
      </c>
      <c r="J38" s="76" t="s">
        <v>11807</v>
      </c>
      <c r="K38" s="119" t="s">
        <v>1765</v>
      </c>
      <c r="L38" s="119"/>
      <c r="M38" s="119" t="s">
        <v>1765</v>
      </c>
      <c r="N38" s="119" t="s">
        <v>1063</v>
      </c>
      <c r="P38" s="119" t="s">
        <v>967</v>
      </c>
      <c r="Q38" s="119" t="s">
        <v>4828</v>
      </c>
      <c r="AI38" s="639">
        <f t="shared" si="0"/>
        <v>4200</v>
      </c>
      <c r="AJ38" s="118">
        <f t="shared" si="1"/>
        <v>64200</v>
      </c>
    </row>
    <row r="39" spans="2:36" x14ac:dyDescent="0.35">
      <c r="B39" s="196" t="s">
        <v>11765</v>
      </c>
      <c r="C39" s="196" t="s">
        <v>228</v>
      </c>
      <c r="D39" s="196" t="s">
        <v>11766</v>
      </c>
      <c r="E39" s="196" t="s">
        <v>11767</v>
      </c>
      <c r="F39" s="196"/>
      <c r="G39" s="76" t="s">
        <v>11819</v>
      </c>
      <c r="H39" s="118">
        <v>30000</v>
      </c>
      <c r="J39" s="76" t="s">
        <v>4826</v>
      </c>
      <c r="K39" s="119">
        <v>2010</v>
      </c>
      <c r="L39" s="119"/>
      <c r="M39" s="119" t="s">
        <v>4827</v>
      </c>
      <c r="N39" s="119" t="s">
        <v>1063</v>
      </c>
      <c r="P39" s="119" t="s">
        <v>967</v>
      </c>
      <c r="Q39" s="119" t="s">
        <v>4828</v>
      </c>
      <c r="AI39" s="639">
        <f t="shared" si="0"/>
        <v>2100</v>
      </c>
      <c r="AJ39" s="118">
        <f t="shared" si="1"/>
        <v>32100</v>
      </c>
    </row>
    <row r="40" spans="2:36" x14ac:dyDescent="0.35">
      <c r="B40" s="196" t="s">
        <v>11765</v>
      </c>
      <c r="C40" s="196" t="s">
        <v>228</v>
      </c>
      <c r="D40" s="196" t="s">
        <v>11766</v>
      </c>
      <c r="E40" s="196" t="s">
        <v>11767</v>
      </c>
      <c r="F40" s="196"/>
      <c r="G40" s="76" t="s">
        <v>11820</v>
      </c>
      <c r="H40" s="118">
        <v>30000</v>
      </c>
      <c r="J40" s="76" t="s">
        <v>11804</v>
      </c>
      <c r="K40" s="119" t="s">
        <v>11805</v>
      </c>
      <c r="L40" s="119"/>
      <c r="M40" s="119" t="s">
        <v>1765</v>
      </c>
      <c r="N40" s="119" t="s">
        <v>1063</v>
      </c>
      <c r="P40" s="119" t="s">
        <v>8162</v>
      </c>
      <c r="Q40" s="119" t="s">
        <v>5700</v>
      </c>
      <c r="X40" s="76" t="s">
        <v>1765</v>
      </c>
      <c r="AI40" s="639">
        <f t="shared" si="0"/>
        <v>2100</v>
      </c>
      <c r="AJ40" s="118">
        <f t="shared" si="1"/>
        <v>32100</v>
      </c>
    </row>
    <row r="41" spans="2:36" x14ac:dyDescent="0.35">
      <c r="B41" s="196" t="s">
        <v>11765</v>
      </c>
      <c r="C41" s="196" t="s">
        <v>228</v>
      </c>
      <c r="D41" s="196" t="s">
        <v>11766</v>
      </c>
      <c r="E41" s="196" t="s">
        <v>11767</v>
      </c>
      <c r="F41" s="196"/>
      <c r="G41" s="76" t="s">
        <v>11821</v>
      </c>
      <c r="H41" s="118">
        <v>60000</v>
      </c>
      <c r="J41" s="76" t="s">
        <v>11807</v>
      </c>
      <c r="K41" s="119" t="s">
        <v>1765</v>
      </c>
      <c r="L41" s="119"/>
      <c r="M41" s="119" t="s">
        <v>1765</v>
      </c>
      <c r="N41" s="119" t="s">
        <v>1063</v>
      </c>
      <c r="P41" s="119" t="s">
        <v>1765</v>
      </c>
      <c r="Q41" s="119" t="s">
        <v>1765</v>
      </c>
      <c r="AI41" s="639">
        <f t="shared" si="0"/>
        <v>4200</v>
      </c>
      <c r="AJ41" s="118">
        <f t="shared" si="1"/>
        <v>64200</v>
      </c>
    </row>
    <row r="42" spans="2:36" x14ac:dyDescent="0.35">
      <c r="B42" s="196" t="s">
        <v>11765</v>
      </c>
      <c r="C42" s="196" t="s">
        <v>228</v>
      </c>
      <c r="D42" s="196" t="s">
        <v>11766</v>
      </c>
      <c r="E42" s="196" t="s">
        <v>11767</v>
      </c>
      <c r="F42" s="196"/>
      <c r="G42" s="76" t="s">
        <v>11822</v>
      </c>
      <c r="H42" s="118">
        <v>30000</v>
      </c>
      <c r="J42" s="76" t="s">
        <v>11804</v>
      </c>
      <c r="K42" s="119">
        <v>1936</v>
      </c>
      <c r="L42" s="119"/>
      <c r="M42" s="119">
        <v>9604</v>
      </c>
      <c r="N42" s="119" t="s">
        <v>1063</v>
      </c>
      <c r="Q42" s="119">
        <v>30000</v>
      </c>
      <c r="AI42" s="639">
        <f t="shared" si="0"/>
        <v>2100</v>
      </c>
      <c r="AJ42" s="118">
        <f t="shared" si="1"/>
        <v>32100</v>
      </c>
    </row>
    <row r="43" spans="2:36" x14ac:dyDescent="0.35">
      <c r="B43" s="196" t="s">
        <v>11765</v>
      </c>
      <c r="C43" s="196" t="s">
        <v>228</v>
      </c>
      <c r="D43" s="196" t="s">
        <v>11766</v>
      </c>
      <c r="E43" s="196" t="s">
        <v>11767</v>
      </c>
      <c r="F43" s="196"/>
      <c r="G43" s="76" t="s">
        <v>11823</v>
      </c>
      <c r="H43" s="118">
        <v>30000</v>
      </c>
      <c r="J43" s="76" t="s">
        <v>1765</v>
      </c>
      <c r="K43" s="76" t="s">
        <v>1765</v>
      </c>
      <c r="L43" s="119"/>
      <c r="M43" s="76" t="s">
        <v>1765</v>
      </c>
      <c r="N43" s="119" t="s">
        <v>1063</v>
      </c>
      <c r="P43" s="76" t="s">
        <v>1765</v>
      </c>
      <c r="Q43" s="76" t="s">
        <v>1765</v>
      </c>
      <c r="AI43" s="639">
        <f t="shared" si="0"/>
        <v>2100</v>
      </c>
      <c r="AJ43" s="118">
        <f t="shared" si="1"/>
        <v>32100</v>
      </c>
    </row>
    <row r="44" spans="2:36" x14ac:dyDescent="0.35">
      <c r="B44" s="196" t="s">
        <v>11765</v>
      </c>
      <c r="C44" s="196" t="s">
        <v>228</v>
      </c>
      <c r="D44" s="196" t="s">
        <v>11766</v>
      </c>
      <c r="E44" s="196" t="s">
        <v>11767</v>
      </c>
      <c r="F44" s="196"/>
      <c r="G44" s="76" t="s">
        <v>11824</v>
      </c>
      <c r="H44" s="118">
        <v>30000</v>
      </c>
      <c r="J44" s="76" t="s">
        <v>1765</v>
      </c>
      <c r="K44" s="76" t="s">
        <v>1765</v>
      </c>
      <c r="L44" s="119"/>
      <c r="M44" s="76" t="s">
        <v>1765</v>
      </c>
      <c r="N44" s="119" t="s">
        <v>1063</v>
      </c>
      <c r="P44" s="76" t="s">
        <v>1765</v>
      </c>
      <c r="Q44" s="76" t="s">
        <v>1765</v>
      </c>
      <c r="X44" s="76" t="s">
        <v>1765</v>
      </c>
      <c r="AI44" s="639">
        <f t="shared" si="0"/>
        <v>2100</v>
      </c>
      <c r="AJ44" s="118">
        <f t="shared" si="1"/>
        <v>32100</v>
      </c>
    </row>
    <row r="45" spans="2:36" x14ac:dyDescent="0.35">
      <c r="B45" s="196" t="s">
        <v>11765</v>
      </c>
      <c r="C45" s="196" t="s">
        <v>228</v>
      </c>
      <c r="D45" s="196" t="s">
        <v>11766</v>
      </c>
      <c r="E45" s="196" t="s">
        <v>11767</v>
      </c>
      <c r="F45" s="196"/>
      <c r="G45" s="76" t="s">
        <v>11820</v>
      </c>
      <c r="H45" s="118">
        <v>30000</v>
      </c>
      <c r="J45" s="76" t="s">
        <v>1765</v>
      </c>
      <c r="K45" s="76" t="s">
        <v>1765</v>
      </c>
      <c r="L45" s="119"/>
      <c r="M45" s="76" t="s">
        <v>1765</v>
      </c>
      <c r="N45" s="119" t="s">
        <v>1063</v>
      </c>
      <c r="P45" s="76" t="s">
        <v>1765</v>
      </c>
      <c r="Q45" s="76" t="s">
        <v>1765</v>
      </c>
      <c r="AI45" s="639">
        <f t="shared" si="0"/>
        <v>2100</v>
      </c>
      <c r="AJ45" s="118">
        <f t="shared" si="1"/>
        <v>32100</v>
      </c>
    </row>
    <row r="46" spans="2:36" x14ac:dyDescent="0.35">
      <c r="B46" s="196" t="s">
        <v>11765</v>
      </c>
      <c r="C46" s="196" t="s">
        <v>228</v>
      </c>
      <c r="D46" s="196" t="s">
        <v>11766</v>
      </c>
      <c r="E46" s="196" t="s">
        <v>11767</v>
      </c>
      <c r="F46" s="196"/>
      <c r="G46" s="76" t="s">
        <v>11820</v>
      </c>
      <c r="H46" s="118">
        <v>30000</v>
      </c>
      <c r="J46" s="76" t="s">
        <v>1765</v>
      </c>
      <c r="K46" s="76" t="s">
        <v>1765</v>
      </c>
      <c r="L46" s="119"/>
      <c r="M46" s="76" t="s">
        <v>1765</v>
      </c>
      <c r="N46" s="119" t="s">
        <v>1063</v>
      </c>
      <c r="O46" s="76" t="s">
        <v>1811</v>
      </c>
      <c r="P46" s="119" t="s">
        <v>967</v>
      </c>
      <c r="Q46" s="119" t="s">
        <v>4828</v>
      </c>
      <c r="AI46" s="639">
        <f t="shared" si="0"/>
        <v>2100</v>
      </c>
      <c r="AJ46" s="118">
        <f t="shared" si="1"/>
        <v>32100</v>
      </c>
    </row>
    <row r="47" spans="2:36" x14ac:dyDescent="0.35">
      <c r="B47" s="196" t="s">
        <v>11765</v>
      </c>
      <c r="C47" s="196" t="s">
        <v>228</v>
      </c>
      <c r="D47" s="196" t="s">
        <v>11766</v>
      </c>
      <c r="E47" s="196" t="s">
        <v>11767</v>
      </c>
      <c r="F47" s="196"/>
      <c r="G47" s="76" t="s">
        <v>11825</v>
      </c>
      <c r="H47" s="118">
        <v>30000</v>
      </c>
      <c r="J47" s="76" t="s">
        <v>1765</v>
      </c>
      <c r="K47" s="76" t="s">
        <v>1765</v>
      </c>
      <c r="L47" s="119"/>
      <c r="M47" s="76" t="s">
        <v>1765</v>
      </c>
      <c r="N47" s="119" t="s">
        <v>1063</v>
      </c>
      <c r="P47" s="119" t="s">
        <v>967</v>
      </c>
      <c r="Q47" s="119" t="s">
        <v>4828</v>
      </c>
      <c r="AI47" s="639">
        <f t="shared" si="0"/>
        <v>2100</v>
      </c>
      <c r="AJ47" s="118">
        <f t="shared" si="1"/>
        <v>32100</v>
      </c>
    </row>
    <row r="48" spans="2:36" x14ac:dyDescent="0.35">
      <c r="B48" s="196" t="s">
        <v>11765</v>
      </c>
      <c r="C48" s="196" t="s">
        <v>228</v>
      </c>
      <c r="D48" s="196" t="s">
        <v>11766</v>
      </c>
      <c r="E48" s="196" t="s">
        <v>11767</v>
      </c>
      <c r="F48" s="196"/>
      <c r="G48" s="76" t="s">
        <v>11826</v>
      </c>
      <c r="H48" s="118">
        <v>60000</v>
      </c>
      <c r="J48" s="76" t="s">
        <v>11827</v>
      </c>
      <c r="K48" s="119" t="s">
        <v>1765</v>
      </c>
      <c r="L48" s="119" t="s">
        <v>1765</v>
      </c>
      <c r="M48" s="119" t="s">
        <v>1765</v>
      </c>
      <c r="N48" s="119" t="s">
        <v>1063</v>
      </c>
      <c r="P48" s="119" t="s">
        <v>967</v>
      </c>
      <c r="Q48" s="119" t="s">
        <v>4828</v>
      </c>
      <c r="AI48" s="639">
        <f t="shared" si="0"/>
        <v>4200</v>
      </c>
      <c r="AJ48" s="118">
        <f t="shared" si="1"/>
        <v>64200</v>
      </c>
    </row>
    <row r="49" spans="1:36" x14ac:dyDescent="0.35">
      <c r="B49" s="196" t="s">
        <v>11765</v>
      </c>
      <c r="C49" s="196" t="s">
        <v>228</v>
      </c>
      <c r="D49" s="196" t="s">
        <v>11766</v>
      </c>
      <c r="E49" s="196" t="s">
        <v>11767</v>
      </c>
      <c r="F49" s="196"/>
      <c r="G49" s="76" t="s">
        <v>11828</v>
      </c>
      <c r="H49" s="118">
        <v>30000</v>
      </c>
      <c r="J49" s="76" t="s">
        <v>11815</v>
      </c>
      <c r="K49" s="119">
        <v>2017</v>
      </c>
      <c r="L49" s="119"/>
      <c r="M49" s="119" t="s">
        <v>4844</v>
      </c>
      <c r="N49" s="119" t="s">
        <v>1063</v>
      </c>
      <c r="P49" s="119" t="s">
        <v>967</v>
      </c>
      <c r="Q49" s="119" t="s">
        <v>4828</v>
      </c>
      <c r="AI49" s="639">
        <f t="shared" si="0"/>
        <v>2100</v>
      </c>
      <c r="AJ49" s="118">
        <f t="shared" si="1"/>
        <v>32100</v>
      </c>
    </row>
    <row r="50" spans="1:36" x14ac:dyDescent="0.35">
      <c r="B50" s="196" t="s">
        <v>11765</v>
      </c>
      <c r="C50" s="196" t="s">
        <v>228</v>
      </c>
      <c r="D50" s="196" t="s">
        <v>11766</v>
      </c>
      <c r="E50" s="196" t="s">
        <v>11767</v>
      </c>
      <c r="F50" s="196"/>
      <c r="G50" s="76" t="s">
        <v>11829</v>
      </c>
      <c r="H50" s="118">
        <v>30000</v>
      </c>
      <c r="J50" s="76" t="s">
        <v>1765</v>
      </c>
      <c r="K50" s="119">
        <v>2010</v>
      </c>
      <c r="L50" s="119"/>
      <c r="M50" s="119" t="s">
        <v>4846</v>
      </c>
      <c r="N50" s="119" t="s">
        <v>1063</v>
      </c>
      <c r="P50" s="119" t="s">
        <v>967</v>
      </c>
      <c r="Q50" s="119" t="s">
        <v>4828</v>
      </c>
      <c r="AI50" s="639">
        <f t="shared" si="0"/>
        <v>2100</v>
      </c>
      <c r="AJ50" s="118">
        <f t="shared" si="1"/>
        <v>32100</v>
      </c>
    </row>
    <row r="51" spans="1:36" x14ac:dyDescent="0.35">
      <c r="B51" s="196" t="s">
        <v>11765</v>
      </c>
      <c r="C51" s="196" t="s">
        <v>228</v>
      </c>
      <c r="D51" s="196" t="s">
        <v>11766</v>
      </c>
      <c r="E51" s="196" t="s">
        <v>11767</v>
      </c>
      <c r="F51" s="196"/>
      <c r="G51" s="76" t="s">
        <v>11830</v>
      </c>
      <c r="H51" s="118">
        <v>30000</v>
      </c>
      <c r="J51" s="76" t="s">
        <v>1765</v>
      </c>
      <c r="K51" s="119">
        <v>2010</v>
      </c>
      <c r="L51" s="119"/>
      <c r="M51" s="119" t="s">
        <v>4846</v>
      </c>
      <c r="N51" s="119" t="s">
        <v>1063</v>
      </c>
      <c r="P51" s="119" t="s">
        <v>967</v>
      </c>
      <c r="Q51" s="119" t="s">
        <v>4828</v>
      </c>
      <c r="AI51" s="639">
        <f t="shared" si="0"/>
        <v>2100</v>
      </c>
      <c r="AJ51" s="118">
        <f t="shared" si="1"/>
        <v>32100</v>
      </c>
    </row>
    <row r="52" spans="1:36" x14ac:dyDescent="0.35">
      <c r="B52" s="196" t="s">
        <v>11765</v>
      </c>
      <c r="C52" s="196" t="s">
        <v>228</v>
      </c>
      <c r="D52" s="196" t="s">
        <v>11766</v>
      </c>
      <c r="E52" s="196" t="s">
        <v>11767</v>
      </c>
      <c r="F52" s="196"/>
      <c r="G52" s="76" t="s">
        <v>11831</v>
      </c>
      <c r="H52" s="118">
        <v>60000</v>
      </c>
      <c r="J52" s="76" t="s">
        <v>11807</v>
      </c>
      <c r="K52" s="119" t="s">
        <v>1765</v>
      </c>
      <c r="L52" s="119"/>
      <c r="M52" s="119" t="s">
        <v>1765</v>
      </c>
      <c r="N52" s="119" t="s">
        <v>1063</v>
      </c>
      <c r="P52" s="119" t="s">
        <v>967</v>
      </c>
      <c r="Q52" s="119" t="s">
        <v>4828</v>
      </c>
      <c r="AI52" s="639">
        <f t="shared" si="0"/>
        <v>4200</v>
      </c>
      <c r="AJ52" s="118">
        <f t="shared" si="1"/>
        <v>64200</v>
      </c>
    </row>
    <row r="53" spans="1:36" x14ac:dyDescent="0.35">
      <c r="B53" s="196" t="s">
        <v>11765</v>
      </c>
      <c r="C53" s="196" t="s">
        <v>228</v>
      </c>
      <c r="D53" s="196" t="s">
        <v>11766</v>
      </c>
      <c r="E53" s="196" t="s">
        <v>11767</v>
      </c>
      <c r="F53" s="196"/>
      <c r="G53" s="76" t="s">
        <v>11832</v>
      </c>
      <c r="H53" s="118">
        <v>60000</v>
      </c>
      <c r="J53" s="76" t="s">
        <v>11813</v>
      </c>
      <c r="K53" s="119" t="s">
        <v>1765</v>
      </c>
      <c r="L53" s="119" t="s">
        <v>1765</v>
      </c>
      <c r="M53" s="119" t="s">
        <v>1765</v>
      </c>
      <c r="N53" s="119" t="s">
        <v>1063</v>
      </c>
      <c r="P53" s="119" t="s">
        <v>967</v>
      </c>
      <c r="Q53" s="119" t="s">
        <v>4828</v>
      </c>
      <c r="AI53" s="639">
        <f t="shared" si="0"/>
        <v>4200</v>
      </c>
      <c r="AJ53" s="118">
        <f t="shared" si="1"/>
        <v>64200</v>
      </c>
    </row>
    <row r="54" spans="1:36" x14ac:dyDescent="0.35">
      <c r="B54" s="196" t="s">
        <v>11765</v>
      </c>
      <c r="C54" s="196" t="s">
        <v>228</v>
      </c>
      <c r="D54" s="196" t="s">
        <v>11766</v>
      </c>
      <c r="E54" s="196" t="s">
        <v>11767</v>
      </c>
      <c r="F54" s="196"/>
      <c r="G54" s="76" t="s">
        <v>11833</v>
      </c>
      <c r="H54" s="118">
        <v>30000</v>
      </c>
      <c r="J54" s="76" t="s">
        <v>1765</v>
      </c>
      <c r="K54" s="76" t="s">
        <v>1765</v>
      </c>
      <c r="L54" s="119"/>
      <c r="M54" s="76" t="s">
        <v>1765</v>
      </c>
      <c r="N54" s="119" t="s">
        <v>1063</v>
      </c>
      <c r="P54" s="119" t="s">
        <v>967</v>
      </c>
      <c r="Q54" s="119" t="s">
        <v>4828</v>
      </c>
      <c r="AI54" s="639">
        <f t="shared" si="0"/>
        <v>2100</v>
      </c>
      <c r="AJ54" s="118">
        <f t="shared" si="1"/>
        <v>32100</v>
      </c>
    </row>
    <row r="55" spans="1:36" x14ac:dyDescent="0.35">
      <c r="B55" s="196" t="s">
        <v>11765</v>
      </c>
      <c r="C55" s="196" t="s">
        <v>228</v>
      </c>
      <c r="D55" s="196" t="s">
        <v>11766</v>
      </c>
      <c r="E55" s="196" t="s">
        <v>11767</v>
      </c>
      <c r="F55" s="196"/>
      <c r="G55" s="76" t="s">
        <v>11834</v>
      </c>
      <c r="H55" s="118">
        <v>30000</v>
      </c>
      <c r="J55" s="76" t="s">
        <v>1765</v>
      </c>
      <c r="K55" s="76" t="s">
        <v>1765</v>
      </c>
      <c r="L55" s="119"/>
      <c r="M55" s="76" t="s">
        <v>1765</v>
      </c>
      <c r="N55" s="119" t="s">
        <v>1063</v>
      </c>
      <c r="P55" s="76" t="s">
        <v>1765</v>
      </c>
      <c r="Q55" s="76" t="s">
        <v>1765</v>
      </c>
      <c r="X55" s="76" t="s">
        <v>1765</v>
      </c>
      <c r="AI55" s="639">
        <f t="shared" si="0"/>
        <v>2100</v>
      </c>
      <c r="AJ55" s="118">
        <f t="shared" si="1"/>
        <v>32100</v>
      </c>
    </row>
    <row r="56" spans="1:36" x14ac:dyDescent="0.35">
      <c r="B56" s="196" t="s">
        <v>11765</v>
      </c>
      <c r="C56" s="196" t="s">
        <v>228</v>
      </c>
      <c r="D56" s="196" t="s">
        <v>11766</v>
      </c>
      <c r="E56" s="196" t="s">
        <v>11767</v>
      </c>
      <c r="F56" s="196"/>
      <c r="G56" s="76" t="s">
        <v>11835</v>
      </c>
      <c r="H56" s="118">
        <v>60000</v>
      </c>
      <c r="J56" s="76" t="s">
        <v>11807</v>
      </c>
      <c r="K56" s="119" t="s">
        <v>1765</v>
      </c>
      <c r="L56" s="119" t="s">
        <v>1765</v>
      </c>
      <c r="M56" s="119" t="s">
        <v>1765</v>
      </c>
      <c r="N56" s="119" t="s">
        <v>1063</v>
      </c>
      <c r="P56" s="119" t="s">
        <v>967</v>
      </c>
      <c r="Q56" s="119" t="s">
        <v>4828</v>
      </c>
      <c r="AI56" s="639">
        <f t="shared" si="0"/>
        <v>4200</v>
      </c>
      <c r="AJ56" s="118">
        <f t="shared" si="1"/>
        <v>64200</v>
      </c>
    </row>
    <row r="57" spans="1:36" x14ac:dyDescent="0.35">
      <c r="B57" s="196" t="s">
        <v>11765</v>
      </c>
      <c r="C57" s="196" t="s">
        <v>228</v>
      </c>
      <c r="D57" s="196" t="s">
        <v>11766</v>
      </c>
      <c r="E57" s="196" t="s">
        <v>11767</v>
      </c>
      <c r="F57" s="196"/>
      <c r="G57" s="76" t="s">
        <v>11836</v>
      </c>
      <c r="H57" s="118">
        <v>30000</v>
      </c>
      <c r="K57" s="119"/>
      <c r="L57" s="119"/>
      <c r="M57" s="119"/>
      <c r="N57" s="119"/>
      <c r="Q57" s="119"/>
      <c r="AI57" s="639">
        <f t="shared" si="0"/>
        <v>2100</v>
      </c>
      <c r="AJ57" s="118">
        <f t="shared" si="1"/>
        <v>32100</v>
      </c>
    </row>
    <row r="58" spans="1:36" x14ac:dyDescent="0.35">
      <c r="B58" s="196" t="s">
        <v>11765</v>
      </c>
      <c r="C58" s="196" t="s">
        <v>228</v>
      </c>
      <c r="D58" s="196" t="s">
        <v>11766</v>
      </c>
      <c r="E58" s="196" t="s">
        <v>11767</v>
      </c>
      <c r="F58" s="196"/>
      <c r="G58" s="76" t="s">
        <v>11837</v>
      </c>
      <c r="H58" s="118">
        <v>30000</v>
      </c>
      <c r="K58" s="119"/>
      <c r="L58" s="119"/>
      <c r="M58" s="119"/>
      <c r="N58" s="119"/>
      <c r="Q58" s="119"/>
      <c r="AI58" s="639">
        <f t="shared" si="0"/>
        <v>2100</v>
      </c>
      <c r="AJ58" s="118">
        <f t="shared" si="1"/>
        <v>32100</v>
      </c>
    </row>
    <row r="59" spans="1:36" x14ac:dyDescent="0.35">
      <c r="B59" s="196"/>
      <c r="C59" s="196"/>
      <c r="D59" s="196"/>
      <c r="E59" s="196"/>
      <c r="F59" s="196"/>
      <c r="G59" s="123" t="s">
        <v>994</v>
      </c>
      <c r="H59" s="124">
        <f>SUM(H25:H58)</f>
        <v>1260000</v>
      </c>
      <c r="K59" s="119"/>
      <c r="L59" s="119"/>
      <c r="M59" s="119"/>
      <c r="N59" s="119"/>
      <c r="Q59" s="119"/>
      <c r="AI59" s="639">
        <f t="shared" si="0"/>
        <v>88200.000000000015</v>
      </c>
      <c r="AJ59" s="124">
        <f t="shared" si="1"/>
        <v>1348200</v>
      </c>
    </row>
    <row r="60" spans="1:36" x14ac:dyDescent="0.35">
      <c r="A60" s="64"/>
      <c r="B60" s="64"/>
      <c r="C60" s="64"/>
      <c r="D60" s="64"/>
      <c r="E60" s="64"/>
      <c r="F60" s="64"/>
      <c r="G60" s="66" t="s">
        <v>1842</v>
      </c>
      <c r="H60" s="67"/>
      <c r="I60" s="64"/>
      <c r="J60" s="64"/>
      <c r="K60" s="68"/>
      <c r="L60" s="68"/>
      <c r="M60" s="68"/>
      <c r="N60" s="68"/>
      <c r="O60" s="64"/>
      <c r="P60" s="68"/>
      <c r="Q60" s="68"/>
      <c r="R60" s="64"/>
      <c r="S60" s="64"/>
      <c r="T60" s="64"/>
      <c r="U60" s="64"/>
      <c r="V60" s="64"/>
      <c r="W60" s="64"/>
      <c r="X60" s="64"/>
      <c r="AI60" s="639">
        <f t="shared" si="0"/>
        <v>0</v>
      </c>
      <c r="AJ60" s="67">
        <f t="shared" si="1"/>
        <v>0</v>
      </c>
    </row>
    <row r="61" spans="1:36" x14ac:dyDescent="0.35">
      <c r="B61" s="196" t="s">
        <v>11765</v>
      </c>
      <c r="C61" s="196" t="s">
        <v>228</v>
      </c>
      <c r="D61" s="196" t="s">
        <v>11766</v>
      </c>
      <c r="E61" s="196" t="s">
        <v>11767</v>
      </c>
      <c r="F61" s="81" t="s">
        <v>11838</v>
      </c>
      <c r="G61" s="117" t="s">
        <v>11839</v>
      </c>
      <c r="H61" s="118">
        <v>31500000</v>
      </c>
      <c r="J61" s="76" t="s">
        <v>11840</v>
      </c>
      <c r="K61" s="119">
        <v>1970</v>
      </c>
      <c r="L61" s="119" t="s">
        <v>11841</v>
      </c>
      <c r="M61" s="120">
        <v>26051</v>
      </c>
      <c r="N61" s="119" t="s">
        <v>1063</v>
      </c>
      <c r="Q61" s="119"/>
      <c r="AI61" s="639">
        <f t="shared" si="0"/>
        <v>2205000</v>
      </c>
      <c r="AJ61" s="118">
        <f t="shared" si="1"/>
        <v>33705000</v>
      </c>
    </row>
    <row r="62" spans="1:36" x14ac:dyDescent="0.35">
      <c r="B62" s="196" t="s">
        <v>11765</v>
      </c>
      <c r="C62" s="196" t="s">
        <v>228</v>
      </c>
      <c r="D62" s="196" t="s">
        <v>11766</v>
      </c>
      <c r="E62" s="196" t="s">
        <v>11767</v>
      </c>
      <c r="F62" s="81" t="s">
        <v>11842</v>
      </c>
      <c r="G62" s="117" t="s">
        <v>11843</v>
      </c>
      <c r="H62" s="118">
        <v>31500000</v>
      </c>
      <c r="J62" s="76" t="s">
        <v>1765</v>
      </c>
      <c r="K62" s="119" t="s">
        <v>1765</v>
      </c>
      <c r="L62" s="119" t="s">
        <v>1063</v>
      </c>
      <c r="M62" s="120" t="s">
        <v>1765</v>
      </c>
      <c r="N62" s="119" t="s">
        <v>1063</v>
      </c>
      <c r="Q62" s="119"/>
      <c r="AI62" s="639">
        <f t="shared" si="0"/>
        <v>2205000</v>
      </c>
      <c r="AJ62" s="118">
        <f t="shared" si="1"/>
        <v>33705000</v>
      </c>
    </row>
    <row r="63" spans="1:36" x14ac:dyDescent="0.35">
      <c r="B63" s="196"/>
      <c r="C63" s="196"/>
      <c r="D63" s="196"/>
      <c r="E63" s="196"/>
      <c r="F63" s="81"/>
      <c r="G63" s="176" t="s">
        <v>994</v>
      </c>
      <c r="H63" s="124">
        <f>SUM(H61:H62)</f>
        <v>63000000</v>
      </c>
      <c r="K63" s="119"/>
      <c r="L63" s="119"/>
      <c r="M63" s="120"/>
      <c r="N63" s="119"/>
      <c r="Q63" s="119"/>
      <c r="AI63" s="639">
        <f t="shared" si="0"/>
        <v>4410000</v>
      </c>
      <c r="AJ63" s="124">
        <f t="shared" si="1"/>
        <v>67410000</v>
      </c>
    </row>
    <row r="64" spans="1:36" x14ac:dyDescent="0.35">
      <c r="A64" s="64"/>
      <c r="B64" s="64"/>
      <c r="C64" s="64"/>
      <c r="D64" s="64"/>
      <c r="E64" s="64"/>
      <c r="F64" s="64"/>
      <c r="G64" s="66" t="s">
        <v>1851</v>
      </c>
      <c r="H64" s="67"/>
      <c r="I64" s="64"/>
      <c r="J64" s="64"/>
      <c r="K64" s="68"/>
      <c r="L64" s="68"/>
      <c r="M64" s="68"/>
      <c r="N64" s="68"/>
      <c r="O64" s="64"/>
      <c r="P64" s="68"/>
      <c r="Q64" s="68"/>
      <c r="R64" s="64"/>
      <c r="S64" s="64"/>
      <c r="T64" s="64"/>
      <c r="U64" s="64"/>
      <c r="V64" s="64"/>
      <c r="W64" s="64"/>
      <c r="X64" s="64"/>
      <c r="AI64" s="639">
        <f t="shared" si="0"/>
        <v>0</v>
      </c>
      <c r="AJ64" s="67">
        <f t="shared" si="1"/>
        <v>0</v>
      </c>
    </row>
    <row r="65" spans="1:36" x14ac:dyDescent="0.35">
      <c r="B65" s="196" t="s">
        <v>11765</v>
      </c>
      <c r="C65" s="196" t="s">
        <v>228</v>
      </c>
      <c r="D65" s="196" t="s">
        <v>11766</v>
      </c>
      <c r="E65" s="196" t="s">
        <v>11767</v>
      </c>
      <c r="F65" s="196"/>
      <c r="G65" s="117" t="s">
        <v>11844</v>
      </c>
      <c r="H65" s="118">
        <v>3000000</v>
      </c>
      <c r="J65" s="76" t="s">
        <v>3259</v>
      </c>
      <c r="K65" s="119">
        <v>2006</v>
      </c>
      <c r="L65" s="119" t="s">
        <v>1063</v>
      </c>
      <c r="M65" s="120" t="s">
        <v>11845</v>
      </c>
      <c r="N65" s="119" t="s">
        <v>1063</v>
      </c>
      <c r="Q65" s="119"/>
      <c r="AI65" s="639">
        <f t="shared" si="0"/>
        <v>210000.00000000003</v>
      </c>
      <c r="AJ65" s="118">
        <f t="shared" si="1"/>
        <v>3210000</v>
      </c>
    </row>
    <row r="66" spans="1:36" x14ac:dyDescent="0.35">
      <c r="B66" s="196" t="s">
        <v>11765</v>
      </c>
      <c r="C66" s="196" t="s">
        <v>228</v>
      </c>
      <c r="D66" s="196" t="s">
        <v>11766</v>
      </c>
      <c r="E66" s="196" t="s">
        <v>11767</v>
      </c>
      <c r="F66" s="196"/>
      <c r="G66" s="117" t="s">
        <v>11846</v>
      </c>
      <c r="H66" s="118">
        <v>3000000</v>
      </c>
      <c r="J66" s="76" t="s">
        <v>9022</v>
      </c>
      <c r="K66" s="119">
        <v>1989</v>
      </c>
      <c r="L66" s="119" t="s">
        <v>1063</v>
      </c>
      <c r="M66" s="120">
        <v>83406</v>
      </c>
      <c r="N66" s="119" t="s">
        <v>1063</v>
      </c>
      <c r="Q66" s="119"/>
      <c r="AI66" s="639">
        <f t="shared" si="0"/>
        <v>210000.00000000003</v>
      </c>
      <c r="AJ66" s="118">
        <f t="shared" si="1"/>
        <v>3210000</v>
      </c>
    </row>
    <row r="67" spans="1:36" x14ac:dyDescent="0.35">
      <c r="B67" s="196"/>
      <c r="C67" s="196"/>
      <c r="D67" s="196"/>
      <c r="E67" s="196"/>
      <c r="F67" s="196"/>
      <c r="G67" s="176" t="s">
        <v>994</v>
      </c>
      <c r="H67" s="124">
        <f>SUM(H65:H66)</f>
        <v>6000000</v>
      </c>
      <c r="K67" s="119"/>
      <c r="L67" s="119"/>
      <c r="M67" s="120"/>
      <c r="N67" s="119"/>
      <c r="Q67" s="119"/>
      <c r="AI67" s="639">
        <f t="shared" si="0"/>
        <v>420000.00000000006</v>
      </c>
      <c r="AJ67" s="124">
        <f t="shared" si="1"/>
        <v>6420000</v>
      </c>
    </row>
    <row r="68" spans="1:36" x14ac:dyDescent="0.35">
      <c r="A68" s="64"/>
      <c r="B68" s="64"/>
      <c r="C68" s="64"/>
      <c r="D68" s="64"/>
      <c r="E68" s="64"/>
      <c r="F68" s="64"/>
      <c r="G68" s="66" t="s">
        <v>1161</v>
      </c>
      <c r="H68" s="67"/>
      <c r="I68" s="64"/>
      <c r="J68" s="64"/>
      <c r="K68" s="68"/>
      <c r="L68" s="68"/>
      <c r="M68" s="68"/>
      <c r="N68" s="68"/>
      <c r="O68" s="64"/>
      <c r="P68" s="68"/>
      <c r="Q68" s="68"/>
      <c r="R68" s="64"/>
      <c r="S68" s="64"/>
      <c r="T68" s="64"/>
      <c r="U68" s="64"/>
      <c r="V68" s="64"/>
      <c r="W68" s="64"/>
      <c r="X68" s="64"/>
      <c r="AI68" s="639">
        <f t="shared" si="0"/>
        <v>0</v>
      </c>
      <c r="AJ68" s="67">
        <f t="shared" si="1"/>
        <v>0</v>
      </c>
    </row>
    <row r="69" spans="1:36" x14ac:dyDescent="0.35">
      <c r="B69" s="196" t="s">
        <v>11765</v>
      </c>
      <c r="C69" s="196" t="s">
        <v>228</v>
      </c>
      <c r="D69" s="196" t="s">
        <v>11766</v>
      </c>
      <c r="E69" s="196" t="s">
        <v>11767</v>
      </c>
      <c r="F69" s="196"/>
      <c r="G69" s="76" t="s">
        <v>4875</v>
      </c>
      <c r="H69" s="118">
        <v>45000</v>
      </c>
      <c r="J69" s="76" t="s">
        <v>4876</v>
      </c>
      <c r="K69" s="76" t="s">
        <v>4876</v>
      </c>
      <c r="L69" s="76" t="s">
        <v>4876</v>
      </c>
      <c r="M69" s="119"/>
      <c r="N69" s="119" t="s">
        <v>1063</v>
      </c>
      <c r="O69" s="76" t="s">
        <v>1773</v>
      </c>
      <c r="P69" s="119" t="s">
        <v>4877</v>
      </c>
      <c r="Q69" s="119" t="s">
        <v>4878</v>
      </c>
      <c r="X69" s="76" t="s">
        <v>4879</v>
      </c>
      <c r="AI69" s="639">
        <f t="shared" si="0"/>
        <v>3150.0000000000005</v>
      </c>
      <c r="AJ69" s="118">
        <f t="shared" si="1"/>
        <v>48150</v>
      </c>
    </row>
    <row r="70" spans="1:36" x14ac:dyDescent="0.35">
      <c r="B70" s="196" t="s">
        <v>11765</v>
      </c>
      <c r="C70" s="196" t="s">
        <v>228</v>
      </c>
      <c r="D70" s="196" t="s">
        <v>11766</v>
      </c>
      <c r="E70" s="196" t="s">
        <v>11767</v>
      </c>
      <c r="F70" s="196"/>
      <c r="G70" s="76" t="s">
        <v>4880</v>
      </c>
      <c r="H70" s="118">
        <v>45000</v>
      </c>
      <c r="J70" s="76" t="s">
        <v>4876</v>
      </c>
      <c r="K70" s="76" t="s">
        <v>4876</v>
      </c>
      <c r="L70" s="76" t="s">
        <v>4876</v>
      </c>
      <c r="M70" s="119"/>
      <c r="N70" s="119" t="s">
        <v>1063</v>
      </c>
      <c r="O70" s="76" t="s">
        <v>1773</v>
      </c>
      <c r="P70" s="119" t="s">
        <v>4877</v>
      </c>
      <c r="Q70" s="119" t="s">
        <v>4878</v>
      </c>
      <c r="X70" s="76" t="s">
        <v>4881</v>
      </c>
      <c r="AI70" s="639">
        <f t="shared" ref="AI70:AI133" si="2">H70*AI$4</f>
        <v>3150.0000000000005</v>
      </c>
      <c r="AJ70" s="118">
        <f t="shared" ref="AJ70:AJ133" si="3">H70+AI70</f>
        <v>48150</v>
      </c>
    </row>
    <row r="71" spans="1:36" x14ac:dyDescent="0.35">
      <c r="B71" s="196"/>
      <c r="C71" s="196"/>
      <c r="D71" s="196"/>
      <c r="E71" s="196"/>
      <c r="F71" s="196"/>
      <c r="G71" s="123" t="s">
        <v>994</v>
      </c>
      <c r="H71" s="124">
        <f>SUM(H69:H70)</f>
        <v>90000</v>
      </c>
      <c r="M71" s="119"/>
      <c r="N71" s="119"/>
      <c r="Q71" s="119"/>
      <c r="AI71" s="639">
        <f t="shared" si="2"/>
        <v>6300.0000000000009</v>
      </c>
      <c r="AJ71" s="124">
        <f t="shared" si="3"/>
        <v>96300</v>
      </c>
    </row>
    <row r="72" spans="1:36" x14ac:dyDescent="0.35">
      <c r="A72" s="64"/>
      <c r="B72" s="64"/>
      <c r="C72" s="64"/>
      <c r="D72" s="64"/>
      <c r="E72" s="64"/>
      <c r="F72" s="64"/>
      <c r="G72" s="66" t="s">
        <v>2678</v>
      </c>
      <c r="H72" s="67"/>
      <c r="I72" s="64"/>
      <c r="J72" s="64"/>
      <c r="K72" s="68"/>
      <c r="L72" s="68"/>
      <c r="M72" s="68"/>
      <c r="N72" s="68"/>
      <c r="O72" s="64"/>
      <c r="P72" s="68"/>
      <c r="Q72" s="68"/>
      <c r="R72" s="64"/>
      <c r="S72" s="64"/>
      <c r="T72" s="64"/>
      <c r="U72" s="64"/>
      <c r="V72" s="64"/>
      <c r="W72" s="64"/>
      <c r="X72" s="64"/>
      <c r="AI72" s="639">
        <f t="shared" si="2"/>
        <v>0</v>
      </c>
      <c r="AJ72" s="67">
        <f t="shared" si="3"/>
        <v>0</v>
      </c>
    </row>
    <row r="73" spans="1:36" x14ac:dyDescent="0.35">
      <c r="B73" s="196" t="s">
        <v>11765</v>
      </c>
      <c r="C73" s="196" t="s">
        <v>228</v>
      </c>
      <c r="D73" s="196" t="s">
        <v>11766</v>
      </c>
      <c r="E73" s="196" t="s">
        <v>11767</v>
      </c>
      <c r="F73" s="196"/>
      <c r="G73" s="76" t="s">
        <v>4882</v>
      </c>
      <c r="H73" s="118">
        <v>60000</v>
      </c>
      <c r="J73" s="69" t="s">
        <v>4876</v>
      </c>
      <c r="K73" s="69" t="s">
        <v>4876</v>
      </c>
      <c r="L73" s="69" t="s">
        <v>4876</v>
      </c>
      <c r="M73" s="119"/>
      <c r="N73" s="119" t="s">
        <v>1063</v>
      </c>
      <c r="P73" s="119" t="s">
        <v>1063</v>
      </c>
      <c r="Q73" s="119" t="s">
        <v>1063</v>
      </c>
      <c r="X73" s="76" t="s">
        <v>4883</v>
      </c>
      <c r="AI73" s="639">
        <f t="shared" si="2"/>
        <v>4200</v>
      </c>
      <c r="AJ73" s="118">
        <f t="shared" si="3"/>
        <v>64200</v>
      </c>
    </row>
    <row r="74" spans="1:36" x14ac:dyDescent="0.35">
      <c r="B74" s="196" t="s">
        <v>11765</v>
      </c>
      <c r="C74" s="196" t="s">
        <v>228</v>
      </c>
      <c r="D74" s="196" t="s">
        <v>11766</v>
      </c>
      <c r="E74" s="196" t="s">
        <v>11767</v>
      </c>
      <c r="F74" s="196"/>
      <c r="G74" s="76" t="s">
        <v>4884</v>
      </c>
      <c r="H74" s="118">
        <v>60000</v>
      </c>
      <c r="J74" s="69" t="s">
        <v>4876</v>
      </c>
      <c r="K74" s="69" t="s">
        <v>4876</v>
      </c>
      <c r="L74" s="69" t="s">
        <v>4876</v>
      </c>
      <c r="M74" s="119"/>
      <c r="N74" s="119" t="s">
        <v>1063</v>
      </c>
      <c r="P74" s="119" t="s">
        <v>1063</v>
      </c>
      <c r="Q74" s="119" t="s">
        <v>1063</v>
      </c>
      <c r="X74" s="76" t="s">
        <v>4883</v>
      </c>
      <c r="AI74" s="639">
        <f t="shared" si="2"/>
        <v>4200</v>
      </c>
      <c r="AJ74" s="118">
        <f t="shared" si="3"/>
        <v>64200</v>
      </c>
    </row>
    <row r="75" spans="1:36" x14ac:dyDescent="0.35">
      <c r="B75" s="196" t="s">
        <v>11765</v>
      </c>
      <c r="C75" s="196" t="s">
        <v>228</v>
      </c>
      <c r="D75" s="196" t="s">
        <v>11766</v>
      </c>
      <c r="E75" s="196" t="s">
        <v>11767</v>
      </c>
      <c r="F75" s="196"/>
      <c r="G75" s="76" t="s">
        <v>4885</v>
      </c>
      <c r="H75" s="118">
        <v>60000</v>
      </c>
      <c r="J75" s="69" t="s">
        <v>4876</v>
      </c>
      <c r="K75" s="69" t="s">
        <v>4876</v>
      </c>
      <c r="L75" s="69" t="s">
        <v>4876</v>
      </c>
      <c r="M75" s="119"/>
      <c r="N75" s="119" t="s">
        <v>1063</v>
      </c>
      <c r="P75" s="119" t="s">
        <v>1063</v>
      </c>
      <c r="Q75" s="119" t="s">
        <v>1063</v>
      </c>
      <c r="X75" s="76" t="s">
        <v>4883</v>
      </c>
      <c r="AI75" s="639">
        <f t="shared" si="2"/>
        <v>4200</v>
      </c>
      <c r="AJ75" s="118">
        <f t="shared" si="3"/>
        <v>64200</v>
      </c>
    </row>
    <row r="76" spans="1:36" x14ac:dyDescent="0.35">
      <c r="B76" s="196" t="s">
        <v>11765</v>
      </c>
      <c r="C76" s="196" t="s">
        <v>228</v>
      </c>
      <c r="D76" s="196" t="s">
        <v>11766</v>
      </c>
      <c r="E76" s="196" t="s">
        <v>11767</v>
      </c>
      <c r="F76" s="196"/>
      <c r="G76" s="76" t="s">
        <v>4886</v>
      </c>
      <c r="H76" s="118">
        <v>60000</v>
      </c>
      <c r="J76" s="69" t="s">
        <v>4876</v>
      </c>
      <c r="K76" s="69" t="s">
        <v>4876</v>
      </c>
      <c r="L76" s="69" t="s">
        <v>4876</v>
      </c>
      <c r="M76" s="119"/>
      <c r="N76" s="119" t="s">
        <v>1063</v>
      </c>
      <c r="P76" s="119" t="s">
        <v>1063</v>
      </c>
      <c r="Q76" s="119" t="s">
        <v>1063</v>
      </c>
      <c r="X76" s="76" t="s">
        <v>4883</v>
      </c>
      <c r="AI76" s="639">
        <f t="shared" si="2"/>
        <v>4200</v>
      </c>
      <c r="AJ76" s="118">
        <f t="shared" si="3"/>
        <v>64200</v>
      </c>
    </row>
    <row r="77" spans="1:36" x14ac:dyDescent="0.35">
      <c r="B77" s="196" t="s">
        <v>11765</v>
      </c>
      <c r="C77" s="196" t="s">
        <v>228</v>
      </c>
      <c r="D77" s="196" t="s">
        <v>11766</v>
      </c>
      <c r="E77" s="196" t="s">
        <v>11767</v>
      </c>
      <c r="F77" s="196"/>
      <c r="G77" s="76" t="s">
        <v>4887</v>
      </c>
      <c r="H77" s="118">
        <v>60000</v>
      </c>
      <c r="J77" s="69" t="s">
        <v>4876</v>
      </c>
      <c r="K77" s="69" t="s">
        <v>4876</v>
      </c>
      <c r="L77" s="69" t="s">
        <v>4876</v>
      </c>
      <c r="M77" s="119"/>
      <c r="N77" s="119" t="s">
        <v>1063</v>
      </c>
      <c r="P77" s="119" t="s">
        <v>1063</v>
      </c>
      <c r="Q77" s="119" t="s">
        <v>1063</v>
      </c>
      <c r="X77" s="76" t="s">
        <v>4883</v>
      </c>
      <c r="AI77" s="639">
        <f t="shared" si="2"/>
        <v>4200</v>
      </c>
      <c r="AJ77" s="118">
        <f t="shared" si="3"/>
        <v>64200</v>
      </c>
    </row>
    <row r="78" spans="1:36" x14ac:dyDescent="0.35">
      <c r="B78" s="196" t="s">
        <v>11765</v>
      </c>
      <c r="C78" s="196" t="s">
        <v>228</v>
      </c>
      <c r="D78" s="196" t="s">
        <v>11766</v>
      </c>
      <c r="E78" s="196" t="s">
        <v>11767</v>
      </c>
      <c r="F78" s="196"/>
      <c r="G78" s="76" t="s">
        <v>4888</v>
      </c>
      <c r="H78" s="118">
        <v>60000</v>
      </c>
      <c r="J78" s="69" t="s">
        <v>4876</v>
      </c>
      <c r="K78" s="69" t="s">
        <v>4876</v>
      </c>
      <c r="L78" s="69" t="s">
        <v>4876</v>
      </c>
      <c r="M78" s="119"/>
      <c r="N78" s="119" t="s">
        <v>1063</v>
      </c>
      <c r="P78" s="119" t="s">
        <v>1063</v>
      </c>
      <c r="Q78" s="119" t="s">
        <v>1063</v>
      </c>
      <c r="X78" s="76" t="s">
        <v>4883</v>
      </c>
      <c r="AI78" s="639">
        <f t="shared" si="2"/>
        <v>4200</v>
      </c>
      <c r="AJ78" s="118">
        <f t="shared" si="3"/>
        <v>64200</v>
      </c>
    </row>
    <row r="79" spans="1:36" x14ac:dyDescent="0.35">
      <c r="B79" s="196" t="s">
        <v>11765</v>
      </c>
      <c r="C79" s="196" t="s">
        <v>228</v>
      </c>
      <c r="D79" s="196" t="s">
        <v>11766</v>
      </c>
      <c r="E79" s="196" t="s">
        <v>11767</v>
      </c>
      <c r="F79" s="196"/>
      <c r="G79" s="76" t="s">
        <v>4889</v>
      </c>
      <c r="H79" s="118">
        <v>60000</v>
      </c>
      <c r="J79" s="69" t="s">
        <v>4876</v>
      </c>
      <c r="K79" s="69" t="s">
        <v>4876</v>
      </c>
      <c r="L79" s="69" t="s">
        <v>4876</v>
      </c>
      <c r="M79" s="119"/>
      <c r="N79" s="119" t="s">
        <v>1063</v>
      </c>
      <c r="P79" s="119" t="s">
        <v>1063</v>
      </c>
      <c r="Q79" s="119" t="s">
        <v>1063</v>
      </c>
      <c r="X79" s="76" t="s">
        <v>4883</v>
      </c>
      <c r="AI79" s="639">
        <f t="shared" si="2"/>
        <v>4200</v>
      </c>
      <c r="AJ79" s="118">
        <f t="shared" si="3"/>
        <v>64200</v>
      </c>
    </row>
    <row r="80" spans="1:36" x14ac:dyDescent="0.35">
      <c r="B80" s="196"/>
      <c r="C80" s="196"/>
      <c r="D80" s="196"/>
      <c r="E80" s="196"/>
      <c r="F80" s="196"/>
      <c r="G80" s="123" t="s">
        <v>994</v>
      </c>
      <c r="H80" s="124">
        <f>SUM(H73:H79)</f>
        <v>420000</v>
      </c>
      <c r="J80" s="69"/>
      <c r="K80" s="69"/>
      <c r="L80" s="69"/>
      <c r="M80" s="119"/>
      <c r="N80" s="119"/>
      <c r="Q80" s="119"/>
      <c r="AI80" s="639">
        <f t="shared" si="2"/>
        <v>29400.000000000004</v>
      </c>
      <c r="AJ80" s="124">
        <f t="shared" si="3"/>
        <v>449400</v>
      </c>
    </row>
    <row r="81" spans="1:36" x14ac:dyDescent="0.35">
      <c r="A81" s="64"/>
      <c r="B81" s="64"/>
      <c r="C81" s="64"/>
      <c r="D81" s="64"/>
      <c r="E81" s="64"/>
      <c r="F81" s="64"/>
      <c r="G81" s="66" t="s">
        <v>1829</v>
      </c>
      <c r="H81" s="67"/>
      <c r="I81" s="64"/>
      <c r="J81" s="64"/>
      <c r="K81" s="68"/>
      <c r="L81" s="68"/>
      <c r="M81" s="68"/>
      <c r="N81" s="68"/>
      <c r="O81" s="64"/>
      <c r="P81" s="68"/>
      <c r="Q81" s="68"/>
      <c r="R81" s="64"/>
      <c r="S81" s="64"/>
      <c r="T81" s="64"/>
      <c r="U81" s="64"/>
      <c r="V81" s="64"/>
      <c r="W81" s="64"/>
      <c r="X81" s="64"/>
      <c r="AI81" s="639">
        <f t="shared" si="2"/>
        <v>0</v>
      </c>
      <c r="AJ81" s="67">
        <f t="shared" si="3"/>
        <v>0</v>
      </c>
    </row>
    <row r="82" spans="1:36" x14ac:dyDescent="0.35">
      <c r="B82" s="196" t="s">
        <v>11765</v>
      </c>
      <c r="C82" s="196" t="s">
        <v>228</v>
      </c>
      <c r="D82" s="196" t="s">
        <v>11766</v>
      </c>
      <c r="E82" s="196" t="s">
        <v>11767</v>
      </c>
      <c r="F82" s="196"/>
      <c r="G82" s="76" t="s">
        <v>11847</v>
      </c>
      <c r="H82" s="118">
        <v>80000</v>
      </c>
      <c r="J82" s="76" t="s">
        <v>1765</v>
      </c>
      <c r="K82" s="76" t="s">
        <v>1765</v>
      </c>
      <c r="L82" s="76" t="s">
        <v>1765</v>
      </c>
      <c r="M82" s="119"/>
      <c r="N82" s="76" t="s">
        <v>1765</v>
      </c>
      <c r="Q82" s="76" t="s">
        <v>1765</v>
      </c>
      <c r="X82" s="76" t="s">
        <v>4891</v>
      </c>
      <c r="AI82" s="639">
        <f t="shared" si="2"/>
        <v>5600.0000000000009</v>
      </c>
      <c r="AJ82" s="118">
        <f t="shared" si="3"/>
        <v>85600</v>
      </c>
    </row>
    <row r="83" spans="1:36" x14ac:dyDescent="0.35">
      <c r="B83" s="196"/>
      <c r="C83" s="196"/>
      <c r="D83" s="196"/>
      <c r="E83" s="196"/>
      <c r="F83" s="196"/>
      <c r="G83" s="123" t="s">
        <v>994</v>
      </c>
      <c r="H83" s="124">
        <f>SUM(H82)</f>
        <v>80000</v>
      </c>
      <c r="M83" s="119"/>
      <c r="AI83" s="639">
        <f t="shared" si="2"/>
        <v>5600.0000000000009</v>
      </c>
      <c r="AJ83" s="124">
        <f t="shared" si="3"/>
        <v>85600</v>
      </c>
    </row>
    <row r="84" spans="1:36" x14ac:dyDescent="0.35">
      <c r="A84" s="64"/>
      <c r="B84" s="64"/>
      <c r="C84" s="64"/>
      <c r="D84" s="64"/>
      <c r="E84" s="64"/>
      <c r="F84" s="64"/>
      <c r="G84" s="66" t="s">
        <v>1833</v>
      </c>
      <c r="H84" s="67"/>
      <c r="I84" s="64"/>
      <c r="J84" s="64"/>
      <c r="K84" s="68"/>
      <c r="L84" s="68"/>
      <c r="M84" s="68"/>
      <c r="N84" s="68"/>
      <c r="O84" s="64"/>
      <c r="P84" s="68"/>
      <c r="Q84" s="68"/>
      <c r="R84" s="64"/>
      <c r="S84" s="64"/>
      <c r="T84" s="64"/>
      <c r="U84" s="64"/>
      <c r="V84" s="64"/>
      <c r="W84" s="64"/>
      <c r="X84" s="64"/>
      <c r="AI84" s="639">
        <f t="shared" si="2"/>
        <v>0</v>
      </c>
      <c r="AJ84" s="67">
        <f t="shared" si="3"/>
        <v>0</v>
      </c>
    </row>
    <row r="85" spans="1:36" x14ac:dyDescent="0.35">
      <c r="B85" s="196" t="s">
        <v>11765</v>
      </c>
      <c r="C85" s="196" t="s">
        <v>228</v>
      </c>
      <c r="D85" s="196" t="s">
        <v>11766</v>
      </c>
      <c r="E85" s="196" t="s">
        <v>11767</v>
      </c>
      <c r="F85" s="196"/>
      <c r="G85" s="76" t="s">
        <v>11848</v>
      </c>
      <c r="H85" s="118">
        <v>90000</v>
      </c>
      <c r="J85" s="76" t="s">
        <v>1765</v>
      </c>
      <c r="K85" s="76" t="s">
        <v>1765</v>
      </c>
      <c r="L85" s="76" t="s">
        <v>1765</v>
      </c>
      <c r="M85" s="76" t="s">
        <v>1765</v>
      </c>
      <c r="N85" s="76" t="s">
        <v>1765</v>
      </c>
      <c r="P85" s="76" t="s">
        <v>1765</v>
      </c>
      <c r="Q85" s="76" t="s">
        <v>1765</v>
      </c>
      <c r="X85" s="76" t="s">
        <v>4902</v>
      </c>
      <c r="AI85" s="639">
        <f t="shared" si="2"/>
        <v>6300.0000000000009</v>
      </c>
      <c r="AJ85" s="118">
        <f t="shared" si="3"/>
        <v>96300</v>
      </c>
    </row>
    <row r="86" spans="1:36" x14ac:dyDescent="0.35">
      <c r="B86" s="196" t="s">
        <v>11765</v>
      </c>
      <c r="C86" s="196" t="s">
        <v>228</v>
      </c>
      <c r="D86" s="196" t="s">
        <v>11766</v>
      </c>
      <c r="E86" s="196" t="s">
        <v>11767</v>
      </c>
      <c r="F86" s="196"/>
      <c r="G86" s="76" t="s">
        <v>11849</v>
      </c>
      <c r="H86" s="118">
        <v>150000</v>
      </c>
      <c r="J86" s="76" t="s">
        <v>1765</v>
      </c>
      <c r="K86" s="76" t="s">
        <v>1765</v>
      </c>
      <c r="L86" s="76" t="s">
        <v>1765</v>
      </c>
      <c r="M86" s="76" t="s">
        <v>1765</v>
      </c>
      <c r="N86" s="76" t="s">
        <v>1765</v>
      </c>
      <c r="P86" s="76" t="s">
        <v>1765</v>
      </c>
      <c r="Q86" s="76" t="s">
        <v>1765</v>
      </c>
      <c r="AI86" s="639">
        <f t="shared" si="2"/>
        <v>10500.000000000002</v>
      </c>
      <c r="AJ86" s="118">
        <f t="shared" si="3"/>
        <v>160500</v>
      </c>
    </row>
    <row r="87" spans="1:36" x14ac:dyDescent="0.35">
      <c r="B87" s="196"/>
      <c r="C87" s="196"/>
      <c r="D87" s="196"/>
      <c r="E87" s="196"/>
      <c r="F87" s="196"/>
      <c r="G87" s="123" t="s">
        <v>994</v>
      </c>
      <c r="H87" s="124">
        <f>SUM(H85:H86)</f>
        <v>240000</v>
      </c>
      <c r="P87" s="76"/>
      <c r="AI87" s="639">
        <f t="shared" si="2"/>
        <v>16800</v>
      </c>
      <c r="AJ87" s="124">
        <f t="shared" si="3"/>
        <v>256800</v>
      </c>
    </row>
    <row r="88" spans="1:36" x14ac:dyDescent="0.35">
      <c r="A88" s="64"/>
      <c r="B88" s="64"/>
      <c r="C88" s="64"/>
      <c r="D88" s="64"/>
      <c r="E88" s="64"/>
      <c r="F88" s="64"/>
      <c r="G88" s="66" t="s">
        <v>1860</v>
      </c>
      <c r="H88" s="67"/>
      <c r="I88" s="64"/>
      <c r="J88" s="64"/>
      <c r="K88" s="68"/>
      <c r="L88" s="68"/>
      <c r="M88" s="68"/>
      <c r="N88" s="68"/>
      <c r="O88" s="64"/>
      <c r="P88" s="68"/>
      <c r="Q88" s="68"/>
      <c r="R88" s="64"/>
      <c r="S88" s="64"/>
      <c r="T88" s="64"/>
      <c r="U88" s="64"/>
      <c r="V88" s="64"/>
      <c r="W88" s="64"/>
      <c r="X88" s="64"/>
      <c r="AI88" s="639">
        <f t="shared" si="2"/>
        <v>0</v>
      </c>
      <c r="AJ88" s="67">
        <f t="shared" si="3"/>
        <v>0</v>
      </c>
    </row>
    <row r="89" spans="1:36" x14ac:dyDescent="0.35">
      <c r="G89" s="76" t="s">
        <v>8061</v>
      </c>
      <c r="K89" s="117"/>
      <c r="L89" s="119"/>
      <c r="M89" s="117"/>
      <c r="N89" s="119"/>
      <c r="Q89" s="119"/>
      <c r="AI89" s="639">
        <f t="shared" si="2"/>
        <v>0</v>
      </c>
      <c r="AJ89" s="118">
        <f t="shared" si="3"/>
        <v>0</v>
      </c>
    </row>
    <row r="90" spans="1:36" x14ac:dyDescent="0.35">
      <c r="A90" s="69"/>
      <c r="B90" s="69"/>
      <c r="C90" s="69"/>
      <c r="D90" s="69"/>
      <c r="E90" s="69"/>
      <c r="F90" s="69"/>
      <c r="G90" s="69"/>
      <c r="H90" s="74"/>
      <c r="I90" s="69"/>
      <c r="J90" s="69"/>
      <c r="K90" s="75"/>
      <c r="L90" s="75"/>
      <c r="M90" s="75"/>
      <c r="N90" s="75"/>
      <c r="O90" s="69"/>
      <c r="P90" s="75"/>
      <c r="Q90" s="75"/>
      <c r="R90" s="69"/>
      <c r="S90" s="69"/>
      <c r="T90" s="69"/>
      <c r="U90" s="69"/>
      <c r="V90" s="69"/>
      <c r="AI90" s="639">
        <f t="shared" si="2"/>
        <v>0</v>
      </c>
      <c r="AJ90" s="74">
        <f t="shared" si="3"/>
        <v>0</v>
      </c>
    </row>
    <row r="91" spans="1:36" x14ac:dyDescent="0.35">
      <c r="A91" s="64"/>
      <c r="B91" s="64"/>
      <c r="C91" s="64"/>
      <c r="D91" s="64"/>
      <c r="E91" s="64"/>
      <c r="F91" s="64"/>
      <c r="G91" s="89" t="s">
        <v>2961</v>
      </c>
      <c r="H91" s="67"/>
      <c r="I91" s="64"/>
      <c r="J91" s="64"/>
      <c r="K91" s="68"/>
      <c r="L91" s="68"/>
      <c r="M91" s="68"/>
      <c r="N91" s="68"/>
      <c r="O91" s="64"/>
      <c r="P91" s="68"/>
      <c r="Q91" s="68"/>
      <c r="R91" s="64"/>
      <c r="S91" s="64"/>
      <c r="T91" s="64"/>
      <c r="U91" s="64"/>
      <c r="V91" s="64"/>
      <c r="W91" s="64"/>
      <c r="X91" s="64"/>
      <c r="AI91" s="639">
        <f t="shared" si="2"/>
        <v>0</v>
      </c>
      <c r="AJ91" s="67">
        <f t="shared" si="3"/>
        <v>0</v>
      </c>
    </row>
    <row r="92" spans="1:36" x14ac:dyDescent="0.35">
      <c r="B92" s="196" t="s">
        <v>11765</v>
      </c>
      <c r="C92" s="196" t="s">
        <v>228</v>
      </c>
      <c r="D92" s="196" t="s">
        <v>11766</v>
      </c>
      <c r="E92" s="196" t="s">
        <v>11767</v>
      </c>
      <c r="F92" s="196"/>
      <c r="G92" s="79" t="s">
        <v>11850</v>
      </c>
      <c r="H92" s="118">
        <v>150000</v>
      </c>
      <c r="J92" s="76" t="s">
        <v>1765</v>
      </c>
      <c r="K92" s="76" t="s">
        <v>1765</v>
      </c>
      <c r="L92" s="76" t="s">
        <v>1765</v>
      </c>
      <c r="M92" s="119" t="s">
        <v>1063</v>
      </c>
      <c r="N92" s="119"/>
      <c r="P92" s="119" t="s">
        <v>1226</v>
      </c>
      <c r="Q92" s="119" t="s">
        <v>1909</v>
      </c>
      <c r="AI92" s="639">
        <f t="shared" si="2"/>
        <v>10500.000000000002</v>
      </c>
      <c r="AJ92" s="118">
        <f t="shared" si="3"/>
        <v>160500</v>
      </c>
    </row>
    <row r="93" spans="1:36" x14ac:dyDescent="0.35">
      <c r="B93" s="196" t="s">
        <v>11765</v>
      </c>
      <c r="C93" s="196" t="s">
        <v>228</v>
      </c>
      <c r="D93" s="196" t="s">
        <v>11766</v>
      </c>
      <c r="E93" s="196" t="s">
        <v>11767</v>
      </c>
      <c r="F93" s="196"/>
      <c r="G93" s="79" t="s">
        <v>11851</v>
      </c>
      <c r="H93" s="118">
        <v>150000</v>
      </c>
      <c r="J93" s="76" t="s">
        <v>11852</v>
      </c>
      <c r="K93" s="76" t="s">
        <v>1765</v>
      </c>
      <c r="L93" s="119" t="s">
        <v>11853</v>
      </c>
      <c r="M93" s="119">
        <v>785054</v>
      </c>
      <c r="N93" s="119"/>
      <c r="P93" s="119" t="s">
        <v>5175</v>
      </c>
      <c r="Q93" s="119" t="s">
        <v>11712</v>
      </c>
      <c r="AI93" s="639">
        <f t="shared" si="2"/>
        <v>10500.000000000002</v>
      </c>
      <c r="AJ93" s="118">
        <f t="shared" si="3"/>
        <v>160500</v>
      </c>
    </row>
    <row r="94" spans="1:36" x14ac:dyDescent="0.35">
      <c r="B94" s="196" t="s">
        <v>11765</v>
      </c>
      <c r="C94" s="196" t="s">
        <v>228</v>
      </c>
      <c r="D94" s="196" t="s">
        <v>11766</v>
      </c>
      <c r="E94" s="196" t="s">
        <v>11767</v>
      </c>
      <c r="F94" s="196"/>
      <c r="G94" s="79" t="s">
        <v>11851</v>
      </c>
      <c r="H94" s="118">
        <v>150000</v>
      </c>
      <c r="J94" s="76" t="s">
        <v>11852</v>
      </c>
      <c r="K94" s="76" t="s">
        <v>1765</v>
      </c>
      <c r="L94" s="119" t="s">
        <v>11853</v>
      </c>
      <c r="M94" s="119">
        <v>785055</v>
      </c>
      <c r="N94" s="119"/>
      <c r="P94" s="119" t="s">
        <v>5175</v>
      </c>
      <c r="Q94" s="119" t="s">
        <v>11712</v>
      </c>
      <c r="AI94" s="639">
        <f t="shared" si="2"/>
        <v>10500.000000000002</v>
      </c>
      <c r="AJ94" s="118">
        <f t="shared" si="3"/>
        <v>160500</v>
      </c>
    </row>
    <row r="95" spans="1:36" x14ac:dyDescent="0.35">
      <c r="B95" s="196" t="s">
        <v>11765</v>
      </c>
      <c r="C95" s="196" t="s">
        <v>228</v>
      </c>
      <c r="D95" s="196" t="s">
        <v>11766</v>
      </c>
      <c r="E95" s="196" t="s">
        <v>11767</v>
      </c>
      <c r="F95" s="196"/>
      <c r="G95" s="79" t="s">
        <v>11851</v>
      </c>
      <c r="H95" s="118">
        <v>150000</v>
      </c>
      <c r="J95" s="76" t="s">
        <v>11852</v>
      </c>
      <c r="K95" s="76" t="s">
        <v>1765</v>
      </c>
      <c r="L95" s="119" t="s">
        <v>11853</v>
      </c>
      <c r="M95" s="119">
        <v>785055</v>
      </c>
      <c r="N95" s="119"/>
      <c r="P95" s="119" t="s">
        <v>5175</v>
      </c>
      <c r="Q95" s="119" t="s">
        <v>11712</v>
      </c>
      <c r="AI95" s="639">
        <f t="shared" si="2"/>
        <v>10500.000000000002</v>
      </c>
      <c r="AJ95" s="118">
        <f t="shared" si="3"/>
        <v>160500</v>
      </c>
    </row>
    <row r="96" spans="1:36" x14ac:dyDescent="0.35">
      <c r="B96" s="196" t="s">
        <v>11765</v>
      </c>
      <c r="C96" s="196" t="s">
        <v>228</v>
      </c>
      <c r="D96" s="196" t="s">
        <v>11766</v>
      </c>
      <c r="E96" s="196" t="s">
        <v>11767</v>
      </c>
      <c r="F96" s="196"/>
      <c r="G96" s="79" t="s">
        <v>11854</v>
      </c>
      <c r="H96" s="118">
        <v>150000</v>
      </c>
      <c r="J96" s="76" t="s">
        <v>11852</v>
      </c>
      <c r="K96" s="76" t="s">
        <v>1765</v>
      </c>
      <c r="L96" s="119" t="s">
        <v>11855</v>
      </c>
      <c r="M96" s="119" t="s">
        <v>1063</v>
      </c>
      <c r="N96" s="119"/>
      <c r="Q96" s="119"/>
      <c r="AI96" s="639">
        <f t="shared" si="2"/>
        <v>10500.000000000002</v>
      </c>
      <c r="AJ96" s="118">
        <f t="shared" si="3"/>
        <v>160500</v>
      </c>
    </row>
    <row r="97" spans="1:36" x14ac:dyDescent="0.35">
      <c r="B97" s="196" t="s">
        <v>11765</v>
      </c>
      <c r="C97" s="196" t="s">
        <v>228</v>
      </c>
      <c r="D97" s="196" t="s">
        <v>11766</v>
      </c>
      <c r="E97" s="196" t="s">
        <v>11767</v>
      </c>
      <c r="F97" s="196"/>
      <c r="G97" s="79" t="s">
        <v>11856</v>
      </c>
      <c r="H97" s="118">
        <v>150000</v>
      </c>
      <c r="J97" s="76" t="s">
        <v>11852</v>
      </c>
      <c r="K97" s="76" t="s">
        <v>1765</v>
      </c>
      <c r="L97" s="76" t="s">
        <v>11857</v>
      </c>
      <c r="M97" s="119">
        <v>785053</v>
      </c>
      <c r="N97" s="119"/>
      <c r="P97" s="119" t="s">
        <v>1226</v>
      </c>
      <c r="Q97" s="119" t="s">
        <v>1909</v>
      </c>
      <c r="AI97" s="639">
        <f t="shared" si="2"/>
        <v>10500.000000000002</v>
      </c>
      <c r="AJ97" s="118">
        <f t="shared" si="3"/>
        <v>160500</v>
      </c>
    </row>
    <row r="98" spans="1:36" x14ac:dyDescent="0.35">
      <c r="B98" s="196" t="s">
        <v>11765</v>
      </c>
      <c r="C98" s="196" t="s">
        <v>228</v>
      </c>
      <c r="D98" s="196" t="s">
        <v>11766</v>
      </c>
      <c r="E98" s="196" t="s">
        <v>11767</v>
      </c>
      <c r="F98" s="196"/>
      <c r="G98" s="79" t="s">
        <v>11858</v>
      </c>
      <c r="H98" s="118">
        <v>150000</v>
      </c>
      <c r="J98" s="76" t="s">
        <v>11852</v>
      </c>
      <c r="K98" s="76" t="s">
        <v>1765</v>
      </c>
      <c r="L98" s="119" t="s">
        <v>11853</v>
      </c>
      <c r="M98" s="119">
        <v>785054</v>
      </c>
      <c r="N98" s="119"/>
      <c r="P98" s="119" t="s">
        <v>5175</v>
      </c>
      <c r="Q98" s="119" t="s">
        <v>11712</v>
      </c>
      <c r="AI98" s="639">
        <f t="shared" si="2"/>
        <v>10500.000000000002</v>
      </c>
      <c r="AJ98" s="118">
        <f t="shared" si="3"/>
        <v>160500</v>
      </c>
    </row>
    <row r="99" spans="1:36" x14ac:dyDescent="0.35">
      <c r="B99" s="196" t="s">
        <v>11765</v>
      </c>
      <c r="C99" s="196" t="s">
        <v>228</v>
      </c>
      <c r="D99" s="196" t="s">
        <v>11766</v>
      </c>
      <c r="E99" s="196" t="s">
        <v>11767</v>
      </c>
      <c r="F99" s="196"/>
      <c r="G99" s="79" t="s">
        <v>11858</v>
      </c>
      <c r="H99" s="118">
        <v>150000</v>
      </c>
      <c r="J99" s="76" t="s">
        <v>11852</v>
      </c>
      <c r="K99" s="76" t="s">
        <v>1765</v>
      </c>
      <c r="L99" s="119" t="s">
        <v>11853</v>
      </c>
      <c r="M99" s="119">
        <v>785054</v>
      </c>
      <c r="N99" s="119"/>
      <c r="P99" s="119" t="s">
        <v>5175</v>
      </c>
      <c r="Q99" s="119" t="s">
        <v>11712</v>
      </c>
      <c r="AI99" s="639">
        <f t="shared" si="2"/>
        <v>10500.000000000002</v>
      </c>
      <c r="AJ99" s="118">
        <f t="shared" si="3"/>
        <v>160500</v>
      </c>
    </row>
    <row r="100" spans="1:36" x14ac:dyDescent="0.35">
      <c r="B100" s="196" t="s">
        <v>11765</v>
      </c>
      <c r="C100" s="196" t="s">
        <v>228</v>
      </c>
      <c r="D100" s="196" t="s">
        <v>11766</v>
      </c>
      <c r="E100" s="196" t="s">
        <v>11767</v>
      </c>
      <c r="F100" s="196"/>
      <c r="G100" s="79" t="s">
        <v>11858</v>
      </c>
      <c r="H100" s="118">
        <v>150000</v>
      </c>
      <c r="J100" s="76" t="s">
        <v>11852</v>
      </c>
      <c r="K100" s="76" t="s">
        <v>1765</v>
      </c>
      <c r="L100" s="119" t="s">
        <v>11853</v>
      </c>
      <c r="M100" s="119">
        <v>785055</v>
      </c>
      <c r="N100" s="119"/>
      <c r="P100" s="119" t="s">
        <v>5175</v>
      </c>
      <c r="Q100" s="119" t="s">
        <v>11712</v>
      </c>
      <c r="AI100" s="639">
        <f t="shared" si="2"/>
        <v>10500.000000000002</v>
      </c>
      <c r="AJ100" s="118">
        <f t="shared" si="3"/>
        <v>160500</v>
      </c>
    </row>
    <row r="101" spans="1:36" x14ac:dyDescent="0.35">
      <c r="B101" s="196" t="s">
        <v>11765</v>
      </c>
      <c r="C101" s="196" t="s">
        <v>228</v>
      </c>
      <c r="D101" s="196" t="s">
        <v>11766</v>
      </c>
      <c r="E101" s="196" t="s">
        <v>11767</v>
      </c>
      <c r="F101" s="196"/>
      <c r="G101" s="79" t="s">
        <v>11854</v>
      </c>
      <c r="H101" s="118">
        <v>150000</v>
      </c>
      <c r="J101" s="76" t="s">
        <v>11852</v>
      </c>
      <c r="K101" s="76" t="s">
        <v>1765</v>
      </c>
      <c r="L101" s="119" t="s">
        <v>11855</v>
      </c>
      <c r="M101" s="119" t="s">
        <v>1063</v>
      </c>
      <c r="N101" s="119"/>
      <c r="Q101" s="119"/>
      <c r="AI101" s="639">
        <f t="shared" si="2"/>
        <v>10500.000000000002</v>
      </c>
      <c r="AJ101" s="118">
        <f t="shared" si="3"/>
        <v>160500</v>
      </c>
    </row>
    <row r="102" spans="1:36" x14ac:dyDescent="0.35">
      <c r="B102" s="196" t="s">
        <v>11765</v>
      </c>
      <c r="C102" s="196" t="s">
        <v>228</v>
      </c>
      <c r="D102" s="196" t="s">
        <v>11766</v>
      </c>
      <c r="E102" s="196" t="s">
        <v>11767</v>
      </c>
      <c r="F102" s="196"/>
      <c r="G102" s="79" t="s">
        <v>11859</v>
      </c>
      <c r="H102" s="118">
        <v>150000</v>
      </c>
      <c r="J102" s="76" t="s">
        <v>11852</v>
      </c>
      <c r="K102" s="76" t="s">
        <v>1765</v>
      </c>
      <c r="L102" s="119" t="s">
        <v>11860</v>
      </c>
      <c r="M102" s="119">
        <v>685986</v>
      </c>
      <c r="N102" s="119"/>
      <c r="P102" s="119" t="s">
        <v>1226</v>
      </c>
      <c r="Q102" s="75" t="s">
        <v>1950</v>
      </c>
      <c r="AI102" s="639">
        <f t="shared" si="2"/>
        <v>10500.000000000002</v>
      </c>
      <c r="AJ102" s="118">
        <f t="shared" si="3"/>
        <v>160500</v>
      </c>
    </row>
    <row r="103" spans="1:36" x14ac:dyDescent="0.35">
      <c r="B103" s="196" t="s">
        <v>11765</v>
      </c>
      <c r="C103" s="196" t="s">
        <v>228</v>
      </c>
      <c r="D103" s="196" t="s">
        <v>11766</v>
      </c>
      <c r="E103" s="196" t="s">
        <v>11767</v>
      </c>
      <c r="F103" s="196"/>
      <c r="G103" s="79" t="s">
        <v>11861</v>
      </c>
      <c r="H103" s="118">
        <v>150000</v>
      </c>
      <c r="J103" s="76" t="s">
        <v>11852</v>
      </c>
      <c r="K103" s="76" t="s">
        <v>1765</v>
      </c>
      <c r="L103" s="119" t="s">
        <v>11862</v>
      </c>
      <c r="M103" s="119">
        <v>788787</v>
      </c>
      <c r="N103" s="119"/>
      <c r="P103" s="119" t="s">
        <v>1226</v>
      </c>
      <c r="Q103" s="75" t="s">
        <v>1950</v>
      </c>
      <c r="W103" s="69"/>
      <c r="AI103" s="639">
        <f t="shared" si="2"/>
        <v>10500.000000000002</v>
      </c>
      <c r="AJ103" s="118">
        <f t="shared" si="3"/>
        <v>160500</v>
      </c>
    </row>
    <row r="104" spans="1:36" x14ac:dyDescent="0.35">
      <c r="A104" s="69"/>
      <c r="B104" s="196" t="s">
        <v>11765</v>
      </c>
      <c r="C104" s="196" t="s">
        <v>228</v>
      </c>
      <c r="D104" s="196" t="s">
        <v>11766</v>
      </c>
      <c r="E104" s="196" t="s">
        <v>11767</v>
      </c>
      <c r="F104" s="196"/>
      <c r="G104" s="79" t="s">
        <v>11863</v>
      </c>
      <c r="H104" s="118">
        <v>150000</v>
      </c>
      <c r="I104" s="69"/>
      <c r="J104" s="76" t="s">
        <v>11852</v>
      </c>
      <c r="K104" s="76" t="s">
        <v>1765</v>
      </c>
      <c r="L104" s="119" t="s">
        <v>9065</v>
      </c>
      <c r="M104" s="75" t="s">
        <v>11864</v>
      </c>
      <c r="N104" s="75"/>
      <c r="O104" s="69"/>
      <c r="Q104" s="75"/>
      <c r="R104" s="69"/>
      <c r="S104" s="69"/>
      <c r="T104" s="69"/>
      <c r="U104" s="69"/>
      <c r="V104" s="69"/>
      <c r="W104" s="69"/>
      <c r="AI104" s="639">
        <f t="shared" si="2"/>
        <v>10500.000000000002</v>
      </c>
      <c r="AJ104" s="118">
        <f t="shared" si="3"/>
        <v>160500</v>
      </c>
    </row>
    <row r="105" spans="1:36" x14ac:dyDescent="0.35">
      <c r="B105" s="196" t="s">
        <v>11765</v>
      </c>
      <c r="C105" s="196" t="s">
        <v>228</v>
      </c>
      <c r="D105" s="196" t="s">
        <v>11766</v>
      </c>
      <c r="E105" s="196" t="s">
        <v>11767</v>
      </c>
      <c r="F105" s="196"/>
      <c r="G105" s="79" t="s">
        <v>11865</v>
      </c>
      <c r="H105" s="118">
        <v>150000</v>
      </c>
      <c r="J105" s="76" t="s">
        <v>11852</v>
      </c>
      <c r="K105" s="76" t="s">
        <v>1765</v>
      </c>
      <c r="L105" s="119" t="s">
        <v>11860</v>
      </c>
      <c r="M105" s="119">
        <v>630441</v>
      </c>
      <c r="N105" s="119"/>
      <c r="P105" s="119" t="s">
        <v>1226</v>
      </c>
      <c r="Q105" s="75" t="s">
        <v>1950</v>
      </c>
      <c r="AI105" s="639">
        <f t="shared" si="2"/>
        <v>10500.000000000002</v>
      </c>
      <c r="AJ105" s="118">
        <f t="shared" si="3"/>
        <v>160500</v>
      </c>
    </row>
    <row r="106" spans="1:36" x14ac:dyDescent="0.35">
      <c r="B106" s="196" t="s">
        <v>11765</v>
      </c>
      <c r="C106" s="196" t="s">
        <v>228</v>
      </c>
      <c r="D106" s="196" t="s">
        <v>11766</v>
      </c>
      <c r="E106" s="196" t="s">
        <v>11767</v>
      </c>
      <c r="F106" s="196"/>
      <c r="G106" s="79" t="s">
        <v>11866</v>
      </c>
      <c r="H106" s="118">
        <v>150000</v>
      </c>
      <c r="J106" s="76" t="s">
        <v>11852</v>
      </c>
      <c r="K106" s="76" t="s">
        <v>1765</v>
      </c>
      <c r="L106" s="119" t="s">
        <v>11862</v>
      </c>
      <c r="M106" s="119">
        <v>788788</v>
      </c>
      <c r="N106" s="119"/>
      <c r="P106" s="119" t="s">
        <v>1226</v>
      </c>
      <c r="Q106" s="75" t="s">
        <v>1950</v>
      </c>
      <c r="W106" s="69"/>
      <c r="AI106" s="639">
        <f t="shared" si="2"/>
        <v>10500.000000000002</v>
      </c>
      <c r="AJ106" s="118">
        <f t="shared" si="3"/>
        <v>160500</v>
      </c>
    </row>
    <row r="107" spans="1:36" x14ac:dyDescent="0.35">
      <c r="A107" s="69"/>
      <c r="B107" s="196" t="s">
        <v>11765</v>
      </c>
      <c r="C107" s="196" t="s">
        <v>228</v>
      </c>
      <c r="D107" s="196" t="s">
        <v>11766</v>
      </c>
      <c r="E107" s="196" t="s">
        <v>11767</v>
      </c>
      <c r="F107" s="196"/>
      <c r="G107" s="79" t="s">
        <v>11867</v>
      </c>
      <c r="H107" s="118">
        <v>150000</v>
      </c>
      <c r="I107" s="69"/>
      <c r="J107" s="76" t="s">
        <v>11852</v>
      </c>
      <c r="K107" s="76" t="s">
        <v>1765</v>
      </c>
      <c r="L107" s="119" t="s">
        <v>9065</v>
      </c>
      <c r="M107" s="75">
        <v>675951</v>
      </c>
      <c r="N107" s="75"/>
      <c r="O107" s="69"/>
      <c r="P107" s="119" t="s">
        <v>1226</v>
      </c>
      <c r="Q107" s="75" t="s">
        <v>1950</v>
      </c>
      <c r="R107" s="69"/>
      <c r="S107" s="69"/>
      <c r="T107" s="69"/>
      <c r="U107" s="69"/>
      <c r="V107" s="69"/>
      <c r="W107" s="69"/>
      <c r="AI107" s="639">
        <f t="shared" si="2"/>
        <v>10500.000000000002</v>
      </c>
      <c r="AJ107" s="118">
        <f t="shared" si="3"/>
        <v>160500</v>
      </c>
    </row>
    <row r="108" spans="1:36" x14ac:dyDescent="0.35">
      <c r="A108" s="69"/>
      <c r="B108" s="196" t="s">
        <v>11765</v>
      </c>
      <c r="C108" s="196" t="s">
        <v>228</v>
      </c>
      <c r="D108" s="196" t="s">
        <v>11766</v>
      </c>
      <c r="E108" s="196" t="s">
        <v>11767</v>
      </c>
      <c r="F108" s="196"/>
      <c r="G108" s="79" t="s">
        <v>11868</v>
      </c>
      <c r="H108" s="118">
        <v>150000</v>
      </c>
      <c r="I108" s="69"/>
      <c r="J108" s="76" t="s">
        <v>11852</v>
      </c>
      <c r="K108" s="76" t="s">
        <v>1765</v>
      </c>
      <c r="L108" s="119" t="s">
        <v>9065</v>
      </c>
      <c r="M108" s="75" t="s">
        <v>11869</v>
      </c>
      <c r="N108" s="75"/>
      <c r="O108" s="69"/>
      <c r="P108" s="119" t="s">
        <v>1226</v>
      </c>
      <c r="Q108" s="75" t="s">
        <v>1950</v>
      </c>
      <c r="R108" s="69"/>
      <c r="S108" s="69"/>
      <c r="T108" s="69"/>
      <c r="U108" s="69"/>
      <c r="V108" s="69"/>
      <c r="W108" s="69"/>
      <c r="AI108" s="639">
        <f t="shared" si="2"/>
        <v>10500.000000000002</v>
      </c>
      <c r="AJ108" s="118">
        <f t="shared" si="3"/>
        <v>160500</v>
      </c>
    </row>
    <row r="109" spans="1:36" x14ac:dyDescent="0.35">
      <c r="A109" s="69"/>
      <c r="B109" s="196" t="s">
        <v>11765</v>
      </c>
      <c r="C109" s="196" t="s">
        <v>228</v>
      </c>
      <c r="D109" s="196" t="s">
        <v>11766</v>
      </c>
      <c r="E109" s="196" t="s">
        <v>11767</v>
      </c>
      <c r="F109" s="196"/>
      <c r="G109" s="79" t="s">
        <v>11870</v>
      </c>
      <c r="H109" s="118">
        <v>150000</v>
      </c>
      <c r="J109" s="76" t="s">
        <v>1147</v>
      </c>
      <c r="K109" s="76" t="s">
        <v>1765</v>
      </c>
      <c r="L109" s="119" t="s">
        <v>11708</v>
      </c>
      <c r="M109" s="75" t="s">
        <v>11871</v>
      </c>
      <c r="N109" s="75"/>
      <c r="O109" s="69"/>
      <c r="P109" s="119" t="s">
        <v>1226</v>
      </c>
      <c r="Q109" s="75" t="s">
        <v>1066</v>
      </c>
      <c r="R109" s="69"/>
      <c r="S109" s="69"/>
      <c r="T109" s="69"/>
      <c r="U109" s="69"/>
      <c r="V109" s="69"/>
      <c r="W109" s="69"/>
      <c r="AI109" s="639">
        <f t="shared" si="2"/>
        <v>10500.000000000002</v>
      </c>
      <c r="AJ109" s="118">
        <f t="shared" si="3"/>
        <v>160500</v>
      </c>
    </row>
    <row r="110" spans="1:36" x14ac:dyDescent="0.35">
      <c r="B110" s="196" t="s">
        <v>11765</v>
      </c>
      <c r="C110" s="196" t="s">
        <v>228</v>
      </c>
      <c r="D110" s="196" t="s">
        <v>11766</v>
      </c>
      <c r="E110" s="196" t="s">
        <v>11767</v>
      </c>
      <c r="F110" s="196"/>
      <c r="G110" s="79" t="s">
        <v>11872</v>
      </c>
      <c r="H110" s="118">
        <v>150000</v>
      </c>
      <c r="J110" s="76" t="s">
        <v>5214</v>
      </c>
      <c r="K110" s="130">
        <v>2002</v>
      </c>
      <c r="L110" s="119" t="s">
        <v>11873</v>
      </c>
      <c r="M110" s="119" t="s">
        <v>11874</v>
      </c>
      <c r="N110" s="119"/>
      <c r="P110" s="119" t="s">
        <v>1226</v>
      </c>
      <c r="Q110" s="75" t="s">
        <v>1066</v>
      </c>
      <c r="AI110" s="639">
        <f t="shared" si="2"/>
        <v>10500.000000000002</v>
      </c>
      <c r="AJ110" s="118">
        <f t="shared" si="3"/>
        <v>160500</v>
      </c>
    </row>
    <row r="111" spans="1:36" x14ac:dyDescent="0.35">
      <c r="B111" s="196" t="s">
        <v>11765</v>
      </c>
      <c r="C111" s="196" t="s">
        <v>228</v>
      </c>
      <c r="D111" s="196" t="s">
        <v>11766</v>
      </c>
      <c r="E111" s="196" t="s">
        <v>11767</v>
      </c>
      <c r="F111" s="196"/>
      <c r="G111" s="79" t="s">
        <v>11875</v>
      </c>
      <c r="H111" s="118">
        <v>150000</v>
      </c>
      <c r="I111" s="69"/>
      <c r="J111" s="76" t="s">
        <v>11876</v>
      </c>
      <c r="K111" s="76" t="s">
        <v>1765</v>
      </c>
      <c r="L111" s="119" t="s">
        <v>11877</v>
      </c>
      <c r="M111" s="80">
        <v>710870</v>
      </c>
      <c r="N111" s="75"/>
      <c r="O111" s="69"/>
      <c r="P111" s="119" t="s">
        <v>1226</v>
      </c>
      <c r="Q111" s="75" t="s">
        <v>1950</v>
      </c>
      <c r="R111" s="69"/>
      <c r="S111" s="69"/>
      <c r="T111" s="69"/>
      <c r="U111" s="69"/>
      <c r="V111" s="69"/>
      <c r="W111" s="69"/>
      <c r="AI111" s="639">
        <f t="shared" si="2"/>
        <v>10500.000000000002</v>
      </c>
      <c r="AJ111" s="118">
        <f t="shared" si="3"/>
        <v>160500</v>
      </c>
    </row>
    <row r="112" spans="1:36" x14ac:dyDescent="0.35">
      <c r="B112" s="196" t="s">
        <v>11765</v>
      </c>
      <c r="C112" s="196" t="s">
        <v>228</v>
      </c>
      <c r="D112" s="196" t="s">
        <v>11766</v>
      </c>
      <c r="E112" s="196" t="s">
        <v>11767</v>
      </c>
      <c r="F112" s="196"/>
      <c r="G112" s="79" t="s">
        <v>11878</v>
      </c>
      <c r="H112" s="118">
        <v>150000</v>
      </c>
      <c r="I112" s="69"/>
      <c r="J112" s="76" t="s">
        <v>5775</v>
      </c>
      <c r="K112" s="76" t="s">
        <v>1765</v>
      </c>
      <c r="L112" s="119" t="s">
        <v>11727</v>
      </c>
      <c r="M112" s="80">
        <v>3304303</v>
      </c>
      <c r="N112" s="75"/>
      <c r="O112" s="69"/>
      <c r="P112" s="119" t="s">
        <v>1226</v>
      </c>
      <c r="Q112" s="75" t="s">
        <v>1950</v>
      </c>
      <c r="R112" s="69"/>
      <c r="S112" s="69"/>
      <c r="T112" s="69"/>
      <c r="U112" s="69"/>
      <c r="V112" s="69"/>
      <c r="W112" s="69"/>
      <c r="AI112" s="639">
        <f t="shared" si="2"/>
        <v>10500.000000000002</v>
      </c>
      <c r="AJ112" s="118">
        <f t="shared" si="3"/>
        <v>160500</v>
      </c>
    </row>
    <row r="113" spans="2:36" x14ac:dyDescent="0.35">
      <c r="B113" s="196" t="s">
        <v>11765</v>
      </c>
      <c r="C113" s="196" t="s">
        <v>228</v>
      </c>
      <c r="D113" s="196" t="s">
        <v>11766</v>
      </c>
      <c r="E113" s="196" t="s">
        <v>11767</v>
      </c>
      <c r="F113" s="196"/>
      <c r="G113" s="79" t="s">
        <v>11879</v>
      </c>
      <c r="H113" s="118">
        <v>150000</v>
      </c>
      <c r="I113" s="69"/>
      <c r="J113" s="76" t="s">
        <v>5775</v>
      </c>
      <c r="K113" s="76" t="s">
        <v>1765</v>
      </c>
      <c r="L113" s="119" t="s">
        <v>11727</v>
      </c>
      <c r="M113" s="80">
        <v>251919</v>
      </c>
      <c r="N113" s="75"/>
      <c r="O113" s="69"/>
      <c r="P113" s="119" t="s">
        <v>1226</v>
      </c>
      <c r="Q113" s="75" t="s">
        <v>1950</v>
      </c>
      <c r="R113" s="69"/>
      <c r="S113" s="69"/>
      <c r="T113" s="69"/>
      <c r="U113" s="69"/>
      <c r="V113" s="69"/>
      <c r="W113" s="69"/>
      <c r="AI113" s="639">
        <f t="shared" si="2"/>
        <v>10500.000000000002</v>
      </c>
      <c r="AJ113" s="118">
        <f t="shared" si="3"/>
        <v>160500</v>
      </c>
    </row>
    <row r="114" spans="2:36" x14ac:dyDescent="0.35">
      <c r="B114" s="196" t="s">
        <v>11765</v>
      </c>
      <c r="C114" s="196" t="s">
        <v>228</v>
      </c>
      <c r="D114" s="196" t="s">
        <v>11766</v>
      </c>
      <c r="E114" s="196" t="s">
        <v>11767</v>
      </c>
      <c r="F114" s="196"/>
      <c r="G114" s="79" t="s">
        <v>11878</v>
      </c>
      <c r="H114" s="118">
        <v>150000</v>
      </c>
      <c r="I114" s="69"/>
      <c r="J114" s="76" t="s">
        <v>5775</v>
      </c>
      <c r="K114" s="76" t="s">
        <v>1765</v>
      </c>
      <c r="L114" s="119" t="s">
        <v>11727</v>
      </c>
      <c r="M114" s="80">
        <v>3304305</v>
      </c>
      <c r="N114" s="75"/>
      <c r="O114" s="69"/>
      <c r="P114" s="119" t="s">
        <v>1226</v>
      </c>
      <c r="Q114" s="75" t="s">
        <v>1950</v>
      </c>
      <c r="R114" s="69"/>
      <c r="S114" s="69"/>
      <c r="T114" s="69"/>
      <c r="U114" s="69"/>
      <c r="V114" s="69"/>
      <c r="W114" s="69"/>
      <c r="AI114" s="639">
        <f t="shared" si="2"/>
        <v>10500.000000000002</v>
      </c>
      <c r="AJ114" s="118">
        <f t="shared" si="3"/>
        <v>160500</v>
      </c>
    </row>
    <row r="115" spans="2:36" x14ac:dyDescent="0.35">
      <c r="B115" s="196" t="s">
        <v>11765</v>
      </c>
      <c r="C115" s="196" t="s">
        <v>228</v>
      </c>
      <c r="D115" s="196" t="s">
        <v>11766</v>
      </c>
      <c r="E115" s="196" t="s">
        <v>11767</v>
      </c>
      <c r="F115" s="196"/>
      <c r="G115" s="79" t="s">
        <v>11880</v>
      </c>
      <c r="H115" s="118">
        <v>150000</v>
      </c>
      <c r="I115" s="69"/>
      <c r="J115" s="76" t="s">
        <v>5775</v>
      </c>
      <c r="K115" s="76" t="s">
        <v>1765</v>
      </c>
      <c r="L115" s="119" t="s">
        <v>11727</v>
      </c>
      <c r="M115" s="80">
        <v>3335003</v>
      </c>
      <c r="N115" s="75"/>
      <c r="O115" s="69"/>
      <c r="P115" s="119" t="s">
        <v>1226</v>
      </c>
      <c r="Q115" s="75" t="s">
        <v>1066</v>
      </c>
      <c r="R115" s="69"/>
      <c r="S115" s="69"/>
      <c r="T115" s="69"/>
      <c r="U115" s="69"/>
      <c r="V115" s="69"/>
      <c r="W115" s="69"/>
      <c r="AI115" s="639">
        <f t="shared" si="2"/>
        <v>10500.000000000002</v>
      </c>
      <c r="AJ115" s="118">
        <f t="shared" si="3"/>
        <v>160500</v>
      </c>
    </row>
    <row r="116" spans="2:36" x14ac:dyDescent="0.35">
      <c r="B116" s="196" t="s">
        <v>11765</v>
      </c>
      <c r="C116" s="196" t="s">
        <v>228</v>
      </c>
      <c r="D116" s="196" t="s">
        <v>11766</v>
      </c>
      <c r="E116" s="196" t="s">
        <v>11767</v>
      </c>
      <c r="F116" s="196"/>
      <c r="G116" s="79" t="s">
        <v>11881</v>
      </c>
      <c r="H116" s="118">
        <v>150000</v>
      </c>
      <c r="I116" s="69"/>
      <c r="J116" s="76" t="s">
        <v>5775</v>
      </c>
      <c r="K116" s="76" t="s">
        <v>1765</v>
      </c>
      <c r="L116" s="119" t="s">
        <v>11727</v>
      </c>
      <c r="M116" s="80">
        <v>251916</v>
      </c>
      <c r="N116" s="75"/>
      <c r="O116" s="69"/>
      <c r="P116" s="119" t="s">
        <v>1226</v>
      </c>
      <c r="Q116" s="75" t="s">
        <v>1066</v>
      </c>
      <c r="R116" s="69"/>
      <c r="S116" s="69"/>
      <c r="T116" s="69"/>
      <c r="U116" s="69"/>
      <c r="V116" s="69"/>
      <c r="W116" s="69"/>
      <c r="AI116" s="639">
        <f t="shared" si="2"/>
        <v>10500.000000000002</v>
      </c>
      <c r="AJ116" s="118">
        <f t="shared" si="3"/>
        <v>160500</v>
      </c>
    </row>
    <row r="117" spans="2:36" x14ac:dyDescent="0.35">
      <c r="B117" s="196" t="s">
        <v>11765</v>
      </c>
      <c r="C117" s="196" t="s">
        <v>228</v>
      </c>
      <c r="D117" s="196" t="s">
        <v>11766</v>
      </c>
      <c r="E117" s="196" t="s">
        <v>11767</v>
      </c>
      <c r="F117" s="196"/>
      <c r="G117" s="79" t="s">
        <v>11880</v>
      </c>
      <c r="H117" s="118">
        <v>150000</v>
      </c>
      <c r="I117" s="69"/>
      <c r="J117" s="76" t="s">
        <v>5775</v>
      </c>
      <c r="K117" s="76" t="s">
        <v>1765</v>
      </c>
      <c r="L117" s="119" t="s">
        <v>11727</v>
      </c>
      <c r="M117" s="80">
        <v>251915</v>
      </c>
      <c r="N117" s="75"/>
      <c r="O117" s="69"/>
      <c r="P117" s="119" t="s">
        <v>1226</v>
      </c>
      <c r="Q117" s="75" t="s">
        <v>1950</v>
      </c>
      <c r="R117" s="69"/>
      <c r="S117" s="69"/>
      <c r="T117" s="69"/>
      <c r="U117" s="69"/>
      <c r="V117" s="69"/>
      <c r="W117" s="69"/>
      <c r="AI117" s="639">
        <f t="shared" si="2"/>
        <v>10500.000000000002</v>
      </c>
      <c r="AJ117" s="118">
        <f t="shared" si="3"/>
        <v>160500</v>
      </c>
    </row>
    <row r="118" spans="2:36" x14ac:dyDescent="0.35">
      <c r="B118" s="196" t="s">
        <v>11765</v>
      </c>
      <c r="C118" s="196" t="s">
        <v>228</v>
      </c>
      <c r="D118" s="196" t="s">
        <v>11766</v>
      </c>
      <c r="E118" s="196" t="s">
        <v>11767</v>
      </c>
      <c r="F118" s="196"/>
      <c r="G118" s="79" t="s">
        <v>11882</v>
      </c>
      <c r="H118" s="118">
        <v>150000</v>
      </c>
      <c r="I118" s="69"/>
      <c r="J118" s="76" t="s">
        <v>5775</v>
      </c>
      <c r="K118" s="76" t="s">
        <v>1765</v>
      </c>
      <c r="L118" s="119" t="s">
        <v>11727</v>
      </c>
      <c r="M118" s="80">
        <v>3334813</v>
      </c>
      <c r="N118" s="75"/>
      <c r="O118" s="69"/>
      <c r="P118" s="119" t="s">
        <v>1226</v>
      </c>
      <c r="Q118" s="75" t="s">
        <v>1950</v>
      </c>
      <c r="R118" s="69"/>
      <c r="S118" s="69"/>
      <c r="T118" s="69"/>
      <c r="U118" s="69"/>
      <c r="V118" s="69"/>
      <c r="W118" s="69"/>
      <c r="AI118" s="639">
        <f t="shared" si="2"/>
        <v>10500.000000000002</v>
      </c>
      <c r="AJ118" s="118">
        <f t="shared" si="3"/>
        <v>160500</v>
      </c>
    </row>
    <row r="119" spans="2:36" x14ac:dyDescent="0.35">
      <c r="B119" s="196" t="s">
        <v>11765</v>
      </c>
      <c r="C119" s="196" t="s">
        <v>228</v>
      </c>
      <c r="D119" s="196" t="s">
        <v>11766</v>
      </c>
      <c r="E119" s="196" t="s">
        <v>11767</v>
      </c>
      <c r="F119" s="196"/>
      <c r="G119" s="79" t="s">
        <v>11883</v>
      </c>
      <c r="H119" s="118">
        <v>150000</v>
      </c>
      <c r="I119" s="69"/>
      <c r="J119" s="76" t="s">
        <v>5775</v>
      </c>
      <c r="K119" s="76" t="s">
        <v>1765</v>
      </c>
      <c r="L119" s="119" t="s">
        <v>11727</v>
      </c>
      <c r="M119" s="80">
        <v>3114951</v>
      </c>
      <c r="N119" s="75"/>
      <c r="O119" s="69"/>
      <c r="P119" s="119" t="s">
        <v>1226</v>
      </c>
      <c r="Q119" s="75" t="s">
        <v>1950</v>
      </c>
      <c r="R119" s="69"/>
      <c r="S119" s="69"/>
      <c r="T119" s="69"/>
      <c r="U119" s="69"/>
      <c r="V119" s="69"/>
      <c r="W119" s="69"/>
      <c r="AI119" s="639">
        <f t="shared" si="2"/>
        <v>10500.000000000002</v>
      </c>
      <c r="AJ119" s="118">
        <f t="shared" si="3"/>
        <v>160500</v>
      </c>
    </row>
    <row r="120" spans="2:36" x14ac:dyDescent="0.35">
      <c r="B120" s="196" t="s">
        <v>11765</v>
      </c>
      <c r="C120" s="196" t="s">
        <v>228</v>
      </c>
      <c r="D120" s="196" t="s">
        <v>11766</v>
      </c>
      <c r="E120" s="196" t="s">
        <v>11767</v>
      </c>
      <c r="F120" s="196"/>
      <c r="G120" s="79" t="s">
        <v>11882</v>
      </c>
      <c r="H120" s="118">
        <v>150000</v>
      </c>
      <c r="J120" s="76" t="s">
        <v>5775</v>
      </c>
      <c r="K120" s="76" t="s">
        <v>1765</v>
      </c>
      <c r="L120" s="119" t="s">
        <v>11727</v>
      </c>
      <c r="M120" s="119">
        <v>3334663</v>
      </c>
      <c r="N120" s="119"/>
      <c r="P120" s="119" t="s">
        <v>1226</v>
      </c>
      <c r="Q120" s="75" t="s">
        <v>1950</v>
      </c>
      <c r="AI120" s="639">
        <f t="shared" si="2"/>
        <v>10500.000000000002</v>
      </c>
      <c r="AJ120" s="118">
        <f t="shared" si="3"/>
        <v>160500</v>
      </c>
    </row>
    <row r="121" spans="2:36" x14ac:dyDescent="0.35">
      <c r="B121" s="196" t="s">
        <v>11765</v>
      </c>
      <c r="C121" s="196" t="s">
        <v>228</v>
      </c>
      <c r="D121" s="196" t="s">
        <v>11766</v>
      </c>
      <c r="E121" s="196" t="s">
        <v>11767</v>
      </c>
      <c r="F121" s="196"/>
      <c r="G121" s="79" t="s">
        <v>11884</v>
      </c>
      <c r="H121" s="118">
        <v>150000</v>
      </c>
      <c r="I121" s="69"/>
      <c r="J121" s="76" t="s">
        <v>5775</v>
      </c>
      <c r="K121" s="76" t="s">
        <v>1765</v>
      </c>
      <c r="L121" s="119" t="s">
        <v>11727</v>
      </c>
      <c r="M121" s="80">
        <v>251876</v>
      </c>
      <c r="N121" s="75"/>
      <c r="O121" s="69"/>
      <c r="P121" s="119" t="s">
        <v>1226</v>
      </c>
      <c r="Q121" s="75" t="s">
        <v>1066</v>
      </c>
      <c r="R121" s="69"/>
      <c r="S121" s="69"/>
      <c r="T121" s="69"/>
      <c r="U121" s="69"/>
      <c r="V121" s="69"/>
      <c r="W121" s="69"/>
      <c r="AI121" s="639">
        <f t="shared" si="2"/>
        <v>10500.000000000002</v>
      </c>
      <c r="AJ121" s="118">
        <f t="shared" si="3"/>
        <v>160500</v>
      </c>
    </row>
    <row r="122" spans="2:36" x14ac:dyDescent="0.35">
      <c r="B122" s="196" t="s">
        <v>11765</v>
      </c>
      <c r="C122" s="196" t="s">
        <v>228</v>
      </c>
      <c r="D122" s="196" t="s">
        <v>11766</v>
      </c>
      <c r="E122" s="196" t="s">
        <v>11767</v>
      </c>
      <c r="F122" s="196"/>
      <c r="G122" s="79" t="s">
        <v>11885</v>
      </c>
      <c r="H122" s="118">
        <v>150000</v>
      </c>
      <c r="I122" s="69"/>
      <c r="J122" s="76" t="s">
        <v>5775</v>
      </c>
      <c r="K122" s="76" t="s">
        <v>1765</v>
      </c>
      <c r="L122" s="119" t="s">
        <v>11727</v>
      </c>
      <c r="M122" s="80">
        <v>3266975</v>
      </c>
      <c r="N122" s="75"/>
      <c r="O122" s="69"/>
      <c r="P122" s="119" t="s">
        <v>1226</v>
      </c>
      <c r="Q122" s="75" t="s">
        <v>1066</v>
      </c>
      <c r="R122" s="69"/>
      <c r="S122" s="69"/>
      <c r="T122" s="69"/>
      <c r="U122" s="69"/>
      <c r="V122" s="69"/>
      <c r="W122" s="69"/>
      <c r="AI122" s="639">
        <f t="shared" si="2"/>
        <v>10500.000000000002</v>
      </c>
      <c r="AJ122" s="118">
        <f t="shared" si="3"/>
        <v>160500</v>
      </c>
    </row>
    <row r="123" spans="2:36" x14ac:dyDescent="0.35">
      <c r="B123" s="196" t="s">
        <v>11765</v>
      </c>
      <c r="C123" s="196" t="s">
        <v>228</v>
      </c>
      <c r="D123" s="196" t="s">
        <v>11766</v>
      </c>
      <c r="E123" s="196" t="s">
        <v>11767</v>
      </c>
      <c r="F123" s="196"/>
      <c r="G123" s="79" t="s">
        <v>11884</v>
      </c>
      <c r="H123" s="118">
        <v>150000</v>
      </c>
      <c r="J123" s="76" t="s">
        <v>5775</v>
      </c>
      <c r="K123" s="76" t="s">
        <v>1765</v>
      </c>
      <c r="L123" s="119" t="s">
        <v>11727</v>
      </c>
      <c r="M123" s="119">
        <v>3334826</v>
      </c>
      <c r="N123" s="119"/>
      <c r="P123" s="119" t="s">
        <v>1226</v>
      </c>
      <c r="Q123" s="75" t="s">
        <v>1950</v>
      </c>
      <c r="AI123" s="639">
        <f t="shared" si="2"/>
        <v>10500.000000000002</v>
      </c>
      <c r="AJ123" s="118">
        <f t="shared" si="3"/>
        <v>160500</v>
      </c>
    </row>
    <row r="124" spans="2:36" x14ac:dyDescent="0.35">
      <c r="B124" s="196" t="s">
        <v>11765</v>
      </c>
      <c r="C124" s="196" t="s">
        <v>228</v>
      </c>
      <c r="D124" s="196" t="s">
        <v>11766</v>
      </c>
      <c r="E124" s="196" t="s">
        <v>11767</v>
      </c>
      <c r="F124" s="196"/>
      <c r="G124" s="79" t="s">
        <v>11886</v>
      </c>
      <c r="H124" s="118">
        <v>150000</v>
      </c>
      <c r="I124" s="69"/>
      <c r="J124" s="76" t="s">
        <v>5775</v>
      </c>
      <c r="K124" s="76" t="s">
        <v>1765</v>
      </c>
      <c r="L124" s="119" t="s">
        <v>11727</v>
      </c>
      <c r="M124" s="80">
        <v>3334828</v>
      </c>
      <c r="N124" s="75"/>
      <c r="O124" s="69"/>
      <c r="P124" s="119" t="s">
        <v>1226</v>
      </c>
      <c r="Q124" s="75" t="s">
        <v>1950</v>
      </c>
      <c r="R124" s="69"/>
      <c r="S124" s="69"/>
      <c r="T124" s="69"/>
      <c r="U124" s="69"/>
      <c r="V124" s="69"/>
      <c r="W124" s="69"/>
      <c r="AI124" s="639">
        <f t="shared" si="2"/>
        <v>10500.000000000002</v>
      </c>
      <c r="AJ124" s="118">
        <f t="shared" si="3"/>
        <v>160500</v>
      </c>
    </row>
    <row r="125" spans="2:36" x14ac:dyDescent="0.35">
      <c r="B125" s="196" t="s">
        <v>11765</v>
      </c>
      <c r="C125" s="196" t="s">
        <v>228</v>
      </c>
      <c r="D125" s="196" t="s">
        <v>11766</v>
      </c>
      <c r="E125" s="196" t="s">
        <v>11767</v>
      </c>
      <c r="F125" s="196"/>
      <c r="G125" s="79" t="s">
        <v>11887</v>
      </c>
      <c r="H125" s="118">
        <v>150000</v>
      </c>
      <c r="I125" s="69"/>
      <c r="J125" s="76" t="s">
        <v>5775</v>
      </c>
      <c r="K125" s="76" t="s">
        <v>1765</v>
      </c>
      <c r="L125" s="119" t="s">
        <v>11727</v>
      </c>
      <c r="M125" s="80">
        <v>251736</v>
      </c>
      <c r="N125" s="75"/>
      <c r="O125" s="69"/>
      <c r="P125" s="119" t="s">
        <v>1226</v>
      </c>
      <c r="Q125" s="75" t="s">
        <v>1950</v>
      </c>
      <c r="R125" s="69"/>
      <c r="S125" s="69"/>
      <c r="T125" s="69"/>
      <c r="U125" s="69"/>
      <c r="V125" s="69"/>
      <c r="W125" s="69"/>
      <c r="AI125" s="639">
        <f t="shared" si="2"/>
        <v>10500.000000000002</v>
      </c>
      <c r="AJ125" s="118">
        <f t="shared" si="3"/>
        <v>160500</v>
      </c>
    </row>
    <row r="126" spans="2:36" x14ac:dyDescent="0.35">
      <c r="B126" s="196" t="s">
        <v>11765</v>
      </c>
      <c r="C126" s="196" t="s">
        <v>228</v>
      </c>
      <c r="D126" s="196" t="s">
        <v>11766</v>
      </c>
      <c r="E126" s="196" t="s">
        <v>11767</v>
      </c>
      <c r="F126" s="196"/>
      <c r="G126" s="79" t="s">
        <v>11886</v>
      </c>
      <c r="H126" s="118">
        <v>150000</v>
      </c>
      <c r="J126" s="76" t="s">
        <v>5775</v>
      </c>
      <c r="K126" s="76" t="s">
        <v>1765</v>
      </c>
      <c r="L126" s="119" t="s">
        <v>11727</v>
      </c>
      <c r="M126" s="119">
        <v>3334811</v>
      </c>
      <c r="N126" s="119"/>
      <c r="P126" s="119" t="s">
        <v>1226</v>
      </c>
      <c r="Q126" s="75" t="s">
        <v>1950</v>
      </c>
      <c r="AI126" s="639">
        <f t="shared" si="2"/>
        <v>10500.000000000002</v>
      </c>
      <c r="AJ126" s="118">
        <f t="shared" si="3"/>
        <v>160500</v>
      </c>
    </row>
    <row r="127" spans="2:36" x14ac:dyDescent="0.35">
      <c r="B127" s="196" t="s">
        <v>11765</v>
      </c>
      <c r="C127" s="196" t="s">
        <v>228</v>
      </c>
      <c r="D127" s="196" t="s">
        <v>11766</v>
      </c>
      <c r="E127" s="196" t="s">
        <v>11767</v>
      </c>
      <c r="F127" s="196"/>
      <c r="G127" s="79" t="s">
        <v>11888</v>
      </c>
      <c r="H127" s="118">
        <v>150000</v>
      </c>
      <c r="I127" s="69"/>
      <c r="J127" s="76" t="s">
        <v>5775</v>
      </c>
      <c r="K127" s="76" t="s">
        <v>1765</v>
      </c>
      <c r="L127" s="119" t="s">
        <v>11727</v>
      </c>
      <c r="M127" s="80">
        <v>3334829</v>
      </c>
      <c r="N127" s="75"/>
      <c r="O127" s="69"/>
      <c r="P127" s="119" t="s">
        <v>1226</v>
      </c>
      <c r="Q127" s="75" t="s">
        <v>1066</v>
      </c>
      <c r="R127" s="69"/>
      <c r="S127" s="69"/>
      <c r="T127" s="69"/>
      <c r="U127" s="69"/>
      <c r="V127" s="69"/>
      <c r="W127" s="69"/>
      <c r="AI127" s="639">
        <f t="shared" si="2"/>
        <v>10500.000000000002</v>
      </c>
      <c r="AJ127" s="118">
        <f t="shared" si="3"/>
        <v>160500</v>
      </c>
    </row>
    <row r="128" spans="2:36" x14ac:dyDescent="0.35">
      <c r="B128" s="196" t="s">
        <v>11765</v>
      </c>
      <c r="C128" s="196" t="s">
        <v>228</v>
      </c>
      <c r="D128" s="196" t="s">
        <v>11766</v>
      </c>
      <c r="E128" s="196" t="s">
        <v>11767</v>
      </c>
      <c r="F128" s="196"/>
      <c r="G128" s="79" t="s">
        <v>11889</v>
      </c>
      <c r="H128" s="118">
        <v>150000</v>
      </c>
      <c r="I128" s="69"/>
      <c r="J128" s="76" t="s">
        <v>5775</v>
      </c>
      <c r="K128" s="76" t="s">
        <v>1765</v>
      </c>
      <c r="L128" s="119" t="s">
        <v>11727</v>
      </c>
      <c r="M128" s="80">
        <v>3303796</v>
      </c>
      <c r="N128" s="75"/>
      <c r="O128" s="69"/>
      <c r="P128" s="119" t="s">
        <v>1226</v>
      </c>
      <c r="Q128" s="75" t="s">
        <v>1066</v>
      </c>
      <c r="R128" s="69"/>
      <c r="S128" s="69"/>
      <c r="T128" s="69"/>
      <c r="U128" s="69"/>
      <c r="V128" s="69"/>
      <c r="W128" s="69"/>
      <c r="AI128" s="639">
        <f t="shared" si="2"/>
        <v>10500.000000000002</v>
      </c>
      <c r="AJ128" s="118">
        <f t="shared" si="3"/>
        <v>160500</v>
      </c>
    </row>
    <row r="129" spans="2:36" x14ac:dyDescent="0.35">
      <c r="B129" s="196" t="s">
        <v>11765</v>
      </c>
      <c r="C129" s="196" t="s">
        <v>228</v>
      </c>
      <c r="D129" s="196" t="s">
        <v>11766</v>
      </c>
      <c r="E129" s="196" t="s">
        <v>11767</v>
      </c>
      <c r="F129" s="196"/>
      <c r="G129" s="79" t="s">
        <v>11888</v>
      </c>
      <c r="H129" s="118">
        <v>150000</v>
      </c>
      <c r="J129" s="76" t="s">
        <v>5775</v>
      </c>
      <c r="K129" s="76" t="s">
        <v>1765</v>
      </c>
      <c r="L129" s="119" t="s">
        <v>11727</v>
      </c>
      <c r="M129" s="119">
        <v>3334831</v>
      </c>
      <c r="N129" s="119"/>
      <c r="P129" s="119" t="s">
        <v>1226</v>
      </c>
      <c r="Q129" s="75" t="s">
        <v>1950</v>
      </c>
      <c r="AI129" s="639">
        <f t="shared" si="2"/>
        <v>10500.000000000002</v>
      </c>
      <c r="AJ129" s="118">
        <f t="shared" si="3"/>
        <v>160500</v>
      </c>
    </row>
    <row r="130" spans="2:36" x14ac:dyDescent="0.35">
      <c r="B130" s="196" t="s">
        <v>11765</v>
      </c>
      <c r="C130" s="196" t="s">
        <v>228</v>
      </c>
      <c r="D130" s="196" t="s">
        <v>11766</v>
      </c>
      <c r="E130" s="196" t="s">
        <v>11767</v>
      </c>
      <c r="F130" s="196"/>
      <c r="G130" s="79" t="s">
        <v>11890</v>
      </c>
      <c r="H130" s="118">
        <v>150000</v>
      </c>
      <c r="I130" s="69"/>
      <c r="J130" s="76" t="s">
        <v>5775</v>
      </c>
      <c r="K130" s="76" t="s">
        <v>1765</v>
      </c>
      <c r="L130" s="119" t="s">
        <v>11727</v>
      </c>
      <c r="M130" s="80">
        <v>3303754</v>
      </c>
      <c r="N130" s="75"/>
      <c r="O130" s="69"/>
      <c r="P130" s="119" t="s">
        <v>1226</v>
      </c>
      <c r="Q130" s="75" t="s">
        <v>1950</v>
      </c>
      <c r="R130" s="69"/>
      <c r="S130" s="69"/>
      <c r="T130" s="69"/>
      <c r="U130" s="69"/>
      <c r="V130" s="69"/>
      <c r="W130" s="69"/>
      <c r="AI130" s="639">
        <f t="shared" si="2"/>
        <v>10500.000000000002</v>
      </c>
      <c r="AJ130" s="118">
        <f t="shared" si="3"/>
        <v>160500</v>
      </c>
    </row>
    <row r="131" spans="2:36" x14ac:dyDescent="0.35">
      <c r="B131" s="196" t="s">
        <v>11765</v>
      </c>
      <c r="C131" s="196" t="s">
        <v>228</v>
      </c>
      <c r="D131" s="196" t="s">
        <v>11766</v>
      </c>
      <c r="E131" s="196" t="s">
        <v>11767</v>
      </c>
      <c r="F131" s="196"/>
      <c r="G131" s="79" t="s">
        <v>11891</v>
      </c>
      <c r="H131" s="118">
        <v>150000</v>
      </c>
      <c r="I131" s="69"/>
      <c r="J131" s="76" t="s">
        <v>5775</v>
      </c>
      <c r="K131" s="76" t="s">
        <v>1765</v>
      </c>
      <c r="L131" s="119" t="s">
        <v>11727</v>
      </c>
      <c r="M131" s="80">
        <v>251778</v>
      </c>
      <c r="N131" s="75"/>
      <c r="O131" s="69"/>
      <c r="P131" s="119" t="s">
        <v>1226</v>
      </c>
      <c r="Q131" s="75" t="s">
        <v>1950</v>
      </c>
      <c r="R131" s="69"/>
      <c r="S131" s="69"/>
      <c r="T131" s="69"/>
      <c r="U131" s="69"/>
      <c r="V131" s="69"/>
      <c r="W131" s="69"/>
      <c r="AI131" s="639">
        <f t="shared" si="2"/>
        <v>10500.000000000002</v>
      </c>
      <c r="AJ131" s="118">
        <f t="shared" si="3"/>
        <v>160500</v>
      </c>
    </row>
    <row r="132" spans="2:36" x14ac:dyDescent="0.35">
      <c r="B132" s="196" t="s">
        <v>11765</v>
      </c>
      <c r="C132" s="196" t="s">
        <v>228</v>
      </c>
      <c r="D132" s="196" t="s">
        <v>11766</v>
      </c>
      <c r="E132" s="196" t="s">
        <v>11767</v>
      </c>
      <c r="F132" s="196"/>
      <c r="G132" s="79" t="s">
        <v>11890</v>
      </c>
      <c r="H132" s="118">
        <v>150000</v>
      </c>
      <c r="J132" s="76" t="s">
        <v>5775</v>
      </c>
      <c r="K132" s="76" t="s">
        <v>1765</v>
      </c>
      <c r="L132" s="119" t="s">
        <v>11727</v>
      </c>
      <c r="M132" s="119">
        <v>3334640</v>
      </c>
      <c r="N132" s="119"/>
      <c r="P132" s="119" t="s">
        <v>1226</v>
      </c>
      <c r="Q132" s="75" t="s">
        <v>1950</v>
      </c>
      <c r="AI132" s="639">
        <f t="shared" si="2"/>
        <v>10500.000000000002</v>
      </c>
      <c r="AJ132" s="118">
        <f t="shared" si="3"/>
        <v>160500</v>
      </c>
    </row>
    <row r="133" spans="2:36" x14ac:dyDescent="0.35">
      <c r="B133" s="196" t="s">
        <v>11765</v>
      </c>
      <c r="C133" s="196" t="s">
        <v>228</v>
      </c>
      <c r="D133" s="196" t="s">
        <v>11766</v>
      </c>
      <c r="E133" s="196" t="s">
        <v>11767</v>
      </c>
      <c r="F133" s="196"/>
      <c r="G133" s="79" t="s">
        <v>11892</v>
      </c>
      <c r="H133" s="118">
        <v>150000</v>
      </c>
      <c r="I133" s="69"/>
      <c r="J133" s="76" t="s">
        <v>5775</v>
      </c>
      <c r="K133" s="76" t="s">
        <v>1765</v>
      </c>
      <c r="L133" s="119" t="s">
        <v>11727</v>
      </c>
      <c r="M133" s="80">
        <v>3321062</v>
      </c>
      <c r="N133" s="75"/>
      <c r="O133" s="69"/>
      <c r="P133" s="119" t="s">
        <v>1226</v>
      </c>
      <c r="Q133" s="75" t="s">
        <v>1066</v>
      </c>
      <c r="R133" s="69"/>
      <c r="S133" s="69"/>
      <c r="T133" s="69"/>
      <c r="U133" s="69"/>
      <c r="V133" s="69"/>
      <c r="W133" s="69"/>
      <c r="AI133" s="639">
        <f t="shared" si="2"/>
        <v>10500.000000000002</v>
      </c>
      <c r="AJ133" s="118">
        <f t="shared" si="3"/>
        <v>160500</v>
      </c>
    </row>
    <row r="134" spans="2:36" x14ac:dyDescent="0.35">
      <c r="B134" s="196" t="s">
        <v>11765</v>
      </c>
      <c r="C134" s="196" t="s">
        <v>228</v>
      </c>
      <c r="D134" s="196" t="s">
        <v>11766</v>
      </c>
      <c r="E134" s="196" t="s">
        <v>11767</v>
      </c>
      <c r="F134" s="196"/>
      <c r="G134" s="79" t="s">
        <v>11893</v>
      </c>
      <c r="H134" s="118">
        <v>150000</v>
      </c>
      <c r="I134" s="69"/>
      <c r="J134" s="76" t="s">
        <v>5775</v>
      </c>
      <c r="K134" s="76" t="s">
        <v>1765</v>
      </c>
      <c r="L134" s="119" t="s">
        <v>11727</v>
      </c>
      <c r="M134" s="80">
        <v>837677</v>
      </c>
      <c r="N134" s="75"/>
      <c r="O134" s="69"/>
      <c r="P134" s="119" t="s">
        <v>1226</v>
      </c>
      <c r="Q134" s="75" t="s">
        <v>1066</v>
      </c>
      <c r="R134" s="69"/>
      <c r="S134" s="69"/>
      <c r="T134" s="69"/>
      <c r="U134" s="69"/>
      <c r="V134" s="69"/>
      <c r="W134" s="69"/>
      <c r="AI134" s="639">
        <f t="shared" ref="AI134:AI191" si="4">H134*AI$4</f>
        <v>10500.000000000002</v>
      </c>
      <c r="AJ134" s="118">
        <f t="shared" ref="AJ134:AJ191" si="5">H134+AI134</f>
        <v>160500</v>
      </c>
    </row>
    <row r="135" spans="2:36" x14ac:dyDescent="0.35">
      <c r="B135" s="196" t="s">
        <v>11765</v>
      </c>
      <c r="C135" s="196" t="s">
        <v>228</v>
      </c>
      <c r="D135" s="196" t="s">
        <v>11766</v>
      </c>
      <c r="E135" s="196" t="s">
        <v>11767</v>
      </c>
      <c r="F135" s="196"/>
      <c r="G135" s="79" t="s">
        <v>11892</v>
      </c>
      <c r="H135" s="118">
        <v>150000</v>
      </c>
      <c r="J135" s="76" t="s">
        <v>5775</v>
      </c>
      <c r="K135" s="76" t="s">
        <v>1765</v>
      </c>
      <c r="L135" s="119" t="s">
        <v>11727</v>
      </c>
      <c r="M135" s="119">
        <v>3334649</v>
      </c>
      <c r="N135" s="119"/>
      <c r="P135" s="119" t="s">
        <v>1226</v>
      </c>
      <c r="Q135" s="75" t="s">
        <v>1950</v>
      </c>
      <c r="AI135" s="639">
        <f t="shared" si="4"/>
        <v>10500.000000000002</v>
      </c>
      <c r="AJ135" s="118">
        <f t="shared" si="5"/>
        <v>160500</v>
      </c>
    </row>
    <row r="136" spans="2:36" x14ac:dyDescent="0.35">
      <c r="B136" s="196" t="s">
        <v>11765</v>
      </c>
      <c r="C136" s="196" t="s">
        <v>228</v>
      </c>
      <c r="D136" s="196" t="s">
        <v>11766</v>
      </c>
      <c r="E136" s="196" t="s">
        <v>11767</v>
      </c>
      <c r="F136" s="196"/>
      <c r="G136" s="79" t="s">
        <v>11894</v>
      </c>
      <c r="H136" s="118">
        <v>150000</v>
      </c>
      <c r="I136" s="69"/>
      <c r="J136" s="76" t="s">
        <v>5775</v>
      </c>
      <c r="K136" s="76" t="s">
        <v>1765</v>
      </c>
      <c r="L136" s="119" t="s">
        <v>11727</v>
      </c>
      <c r="M136" s="80">
        <v>3334802</v>
      </c>
      <c r="N136" s="75"/>
      <c r="O136" s="69"/>
      <c r="P136" s="119" t="s">
        <v>1226</v>
      </c>
      <c r="Q136" s="75" t="s">
        <v>1950</v>
      </c>
      <c r="R136" s="69"/>
      <c r="S136" s="69"/>
      <c r="T136" s="69"/>
      <c r="U136" s="69"/>
      <c r="V136" s="69"/>
      <c r="W136" s="69"/>
      <c r="AI136" s="639">
        <f t="shared" si="4"/>
        <v>10500.000000000002</v>
      </c>
      <c r="AJ136" s="118">
        <f t="shared" si="5"/>
        <v>160500</v>
      </c>
    </row>
    <row r="137" spans="2:36" x14ac:dyDescent="0.35">
      <c r="B137" s="196" t="s">
        <v>11765</v>
      </c>
      <c r="C137" s="196" t="s">
        <v>228</v>
      </c>
      <c r="D137" s="196" t="s">
        <v>11766</v>
      </c>
      <c r="E137" s="196" t="s">
        <v>11767</v>
      </c>
      <c r="F137" s="196"/>
      <c r="G137" s="79" t="s">
        <v>11895</v>
      </c>
      <c r="H137" s="118">
        <v>150000</v>
      </c>
      <c r="I137" s="69"/>
      <c r="J137" s="76" t="s">
        <v>5775</v>
      </c>
      <c r="K137" s="76" t="s">
        <v>1765</v>
      </c>
      <c r="L137" s="119" t="s">
        <v>11727</v>
      </c>
      <c r="M137" s="80">
        <v>252111</v>
      </c>
      <c r="N137" s="75"/>
      <c r="O137" s="69"/>
      <c r="P137" s="119" t="s">
        <v>1226</v>
      </c>
      <c r="Q137" s="75" t="s">
        <v>1950</v>
      </c>
      <c r="R137" s="69"/>
      <c r="S137" s="69"/>
      <c r="T137" s="69"/>
      <c r="U137" s="69"/>
      <c r="V137" s="69"/>
      <c r="W137" s="69"/>
      <c r="AI137" s="639">
        <f t="shared" si="4"/>
        <v>10500.000000000002</v>
      </c>
      <c r="AJ137" s="118">
        <f t="shared" si="5"/>
        <v>160500</v>
      </c>
    </row>
    <row r="138" spans="2:36" x14ac:dyDescent="0.35">
      <c r="B138" s="196" t="s">
        <v>11765</v>
      </c>
      <c r="C138" s="196" t="s">
        <v>228</v>
      </c>
      <c r="D138" s="196" t="s">
        <v>11766</v>
      </c>
      <c r="E138" s="196" t="s">
        <v>11767</v>
      </c>
      <c r="F138" s="196"/>
      <c r="G138" s="79" t="s">
        <v>11896</v>
      </c>
      <c r="H138" s="118">
        <v>150000</v>
      </c>
      <c r="J138" s="76" t="s">
        <v>5775</v>
      </c>
      <c r="K138" s="76" t="s">
        <v>1765</v>
      </c>
      <c r="L138" s="119" t="s">
        <v>11727</v>
      </c>
      <c r="M138" s="119">
        <v>3334807</v>
      </c>
      <c r="N138" s="119"/>
      <c r="P138" s="119" t="s">
        <v>1226</v>
      </c>
      <c r="Q138" s="75" t="s">
        <v>1950</v>
      </c>
      <c r="AI138" s="639">
        <f t="shared" si="4"/>
        <v>10500.000000000002</v>
      </c>
      <c r="AJ138" s="118">
        <f t="shared" si="5"/>
        <v>160500</v>
      </c>
    </row>
    <row r="139" spans="2:36" x14ac:dyDescent="0.35">
      <c r="B139" s="196" t="s">
        <v>11765</v>
      </c>
      <c r="C139" s="196" t="s">
        <v>228</v>
      </c>
      <c r="D139" s="196" t="s">
        <v>11766</v>
      </c>
      <c r="E139" s="196" t="s">
        <v>11767</v>
      </c>
      <c r="F139" s="196"/>
      <c r="G139" s="79" t="s">
        <v>11897</v>
      </c>
      <c r="H139" s="118">
        <v>150000</v>
      </c>
      <c r="I139" s="69"/>
      <c r="J139" s="76" t="s">
        <v>5775</v>
      </c>
      <c r="K139" s="76" t="s">
        <v>1765</v>
      </c>
      <c r="L139" s="119" t="s">
        <v>11727</v>
      </c>
      <c r="M139" s="80">
        <v>3303731</v>
      </c>
      <c r="N139" s="75"/>
      <c r="O139" s="69"/>
      <c r="P139" s="119" t="s">
        <v>1226</v>
      </c>
      <c r="Q139" s="75" t="s">
        <v>1066</v>
      </c>
      <c r="R139" s="69"/>
      <c r="S139" s="69"/>
      <c r="T139" s="69"/>
      <c r="U139" s="69"/>
      <c r="V139" s="69"/>
      <c r="W139" s="69"/>
      <c r="AI139" s="639">
        <f t="shared" si="4"/>
        <v>10500.000000000002</v>
      </c>
      <c r="AJ139" s="118">
        <f t="shared" si="5"/>
        <v>160500</v>
      </c>
    </row>
    <row r="140" spans="2:36" x14ac:dyDescent="0.35">
      <c r="B140" s="196" t="s">
        <v>11765</v>
      </c>
      <c r="C140" s="196" t="s">
        <v>228</v>
      </c>
      <c r="D140" s="196" t="s">
        <v>11766</v>
      </c>
      <c r="E140" s="196" t="s">
        <v>11767</v>
      </c>
      <c r="F140" s="196"/>
      <c r="G140" s="79" t="s">
        <v>11898</v>
      </c>
      <c r="H140" s="118">
        <v>150000</v>
      </c>
      <c r="I140" s="69"/>
      <c r="J140" s="76" t="s">
        <v>5775</v>
      </c>
      <c r="K140" s="76" t="s">
        <v>1765</v>
      </c>
      <c r="L140" s="119" t="s">
        <v>11727</v>
      </c>
      <c r="M140" s="80">
        <v>3303814</v>
      </c>
      <c r="N140" s="75"/>
      <c r="O140" s="69"/>
      <c r="P140" s="119" t="s">
        <v>1226</v>
      </c>
      <c r="Q140" s="75" t="s">
        <v>1066</v>
      </c>
      <c r="R140" s="69"/>
      <c r="S140" s="69"/>
      <c r="T140" s="69"/>
      <c r="U140" s="69"/>
      <c r="V140" s="69"/>
      <c r="W140" s="69"/>
      <c r="AI140" s="639">
        <f t="shared" si="4"/>
        <v>10500.000000000002</v>
      </c>
      <c r="AJ140" s="118">
        <f t="shared" si="5"/>
        <v>160500</v>
      </c>
    </row>
    <row r="141" spans="2:36" x14ac:dyDescent="0.35">
      <c r="B141" s="196" t="s">
        <v>11765</v>
      </c>
      <c r="C141" s="196" t="s">
        <v>228</v>
      </c>
      <c r="D141" s="196" t="s">
        <v>11766</v>
      </c>
      <c r="E141" s="196" t="s">
        <v>11767</v>
      </c>
      <c r="F141" s="196"/>
      <c r="G141" s="79" t="s">
        <v>11897</v>
      </c>
      <c r="H141" s="118">
        <v>150000</v>
      </c>
      <c r="J141" s="76" t="s">
        <v>5775</v>
      </c>
      <c r="K141" s="76" t="s">
        <v>1765</v>
      </c>
      <c r="L141" s="119" t="s">
        <v>11727</v>
      </c>
      <c r="M141" s="119">
        <v>3303751</v>
      </c>
      <c r="N141" s="119"/>
      <c r="P141" s="119" t="s">
        <v>1226</v>
      </c>
      <c r="Q141" s="75" t="s">
        <v>1950</v>
      </c>
      <c r="AI141" s="639">
        <f t="shared" si="4"/>
        <v>10500.000000000002</v>
      </c>
      <c r="AJ141" s="118">
        <f t="shared" si="5"/>
        <v>160500</v>
      </c>
    </row>
    <row r="142" spans="2:36" x14ac:dyDescent="0.35">
      <c r="B142" s="196" t="s">
        <v>11765</v>
      </c>
      <c r="C142" s="196" t="s">
        <v>228</v>
      </c>
      <c r="D142" s="196" t="s">
        <v>11766</v>
      </c>
      <c r="E142" s="196" t="s">
        <v>11767</v>
      </c>
      <c r="F142" s="196"/>
      <c r="G142" s="79" t="s">
        <v>11899</v>
      </c>
      <c r="H142" s="118">
        <v>150000</v>
      </c>
      <c r="I142" s="69"/>
      <c r="J142" s="76" t="s">
        <v>5775</v>
      </c>
      <c r="K142" s="76" t="s">
        <v>1765</v>
      </c>
      <c r="L142" s="119" t="s">
        <v>11727</v>
      </c>
      <c r="M142" s="80">
        <v>3334805</v>
      </c>
      <c r="N142" s="75"/>
      <c r="O142" s="69"/>
      <c r="P142" s="119" t="s">
        <v>1226</v>
      </c>
      <c r="Q142" s="75" t="s">
        <v>1950</v>
      </c>
      <c r="R142" s="69"/>
      <c r="S142" s="69"/>
      <c r="T142" s="69"/>
      <c r="U142" s="69"/>
      <c r="V142" s="69"/>
      <c r="W142" s="69"/>
      <c r="AI142" s="639">
        <f t="shared" si="4"/>
        <v>10500.000000000002</v>
      </c>
      <c r="AJ142" s="118">
        <f t="shared" si="5"/>
        <v>160500</v>
      </c>
    </row>
    <row r="143" spans="2:36" x14ac:dyDescent="0.35">
      <c r="B143" s="196" t="s">
        <v>11765</v>
      </c>
      <c r="C143" s="196" t="s">
        <v>228</v>
      </c>
      <c r="D143" s="196" t="s">
        <v>11766</v>
      </c>
      <c r="E143" s="196" t="s">
        <v>11767</v>
      </c>
      <c r="F143" s="196"/>
      <c r="G143" s="79" t="s">
        <v>11900</v>
      </c>
      <c r="H143" s="118">
        <v>150000</v>
      </c>
      <c r="I143" s="69"/>
      <c r="J143" s="76" t="s">
        <v>5775</v>
      </c>
      <c r="K143" s="76" t="s">
        <v>1765</v>
      </c>
      <c r="L143" s="119" t="s">
        <v>11727</v>
      </c>
      <c r="M143" s="80">
        <v>837678</v>
      </c>
      <c r="N143" s="75"/>
      <c r="O143" s="69"/>
      <c r="P143" s="119" t="s">
        <v>1226</v>
      </c>
      <c r="Q143" s="75" t="s">
        <v>1950</v>
      </c>
      <c r="R143" s="69"/>
      <c r="S143" s="69"/>
      <c r="T143" s="69"/>
      <c r="U143" s="69"/>
      <c r="V143" s="69"/>
      <c r="W143" s="69"/>
      <c r="AI143" s="639">
        <f t="shared" si="4"/>
        <v>10500.000000000002</v>
      </c>
      <c r="AJ143" s="118">
        <f t="shared" si="5"/>
        <v>160500</v>
      </c>
    </row>
    <row r="144" spans="2:36" x14ac:dyDescent="0.35">
      <c r="B144" s="196" t="s">
        <v>11765</v>
      </c>
      <c r="C144" s="196" t="s">
        <v>228</v>
      </c>
      <c r="D144" s="196" t="s">
        <v>11766</v>
      </c>
      <c r="E144" s="196" t="s">
        <v>11767</v>
      </c>
      <c r="F144" s="196"/>
      <c r="G144" s="79" t="s">
        <v>11901</v>
      </c>
      <c r="H144" s="118">
        <v>150000</v>
      </c>
      <c r="J144" s="76" t="s">
        <v>5775</v>
      </c>
      <c r="K144" s="76" t="s">
        <v>1765</v>
      </c>
      <c r="L144" s="119" t="s">
        <v>11727</v>
      </c>
      <c r="M144" s="119">
        <v>3303733</v>
      </c>
      <c r="N144" s="119"/>
      <c r="P144" s="119" t="s">
        <v>1226</v>
      </c>
      <c r="Q144" s="75" t="s">
        <v>1950</v>
      </c>
      <c r="AI144" s="639">
        <f t="shared" si="4"/>
        <v>10500.000000000002</v>
      </c>
      <c r="AJ144" s="118">
        <f t="shared" si="5"/>
        <v>160500</v>
      </c>
    </row>
    <row r="145" spans="2:36" x14ac:dyDescent="0.35">
      <c r="B145" s="196" t="s">
        <v>11765</v>
      </c>
      <c r="C145" s="196" t="s">
        <v>228</v>
      </c>
      <c r="D145" s="196" t="s">
        <v>11766</v>
      </c>
      <c r="E145" s="196" t="s">
        <v>11767</v>
      </c>
      <c r="F145" s="196"/>
      <c r="G145" s="79" t="s">
        <v>11902</v>
      </c>
      <c r="H145" s="118">
        <v>150000</v>
      </c>
      <c r="I145" s="69"/>
      <c r="J145" s="76" t="s">
        <v>5775</v>
      </c>
      <c r="K145" s="76" t="s">
        <v>1765</v>
      </c>
      <c r="L145" s="119" t="s">
        <v>11727</v>
      </c>
      <c r="M145" s="80">
        <v>3303752</v>
      </c>
      <c r="N145" s="75"/>
      <c r="O145" s="69"/>
      <c r="P145" s="119" t="s">
        <v>1226</v>
      </c>
      <c r="Q145" s="75" t="s">
        <v>1066</v>
      </c>
      <c r="R145" s="69"/>
      <c r="S145" s="69"/>
      <c r="T145" s="69"/>
      <c r="U145" s="69"/>
      <c r="V145" s="69"/>
      <c r="W145" s="69"/>
      <c r="AI145" s="639">
        <f t="shared" si="4"/>
        <v>10500.000000000002</v>
      </c>
      <c r="AJ145" s="118">
        <f t="shared" si="5"/>
        <v>160500</v>
      </c>
    </row>
    <row r="146" spans="2:36" x14ac:dyDescent="0.35">
      <c r="B146" s="196" t="s">
        <v>11765</v>
      </c>
      <c r="C146" s="196" t="s">
        <v>228</v>
      </c>
      <c r="D146" s="196" t="s">
        <v>11766</v>
      </c>
      <c r="E146" s="196" t="s">
        <v>11767</v>
      </c>
      <c r="F146" s="196"/>
      <c r="G146" s="79" t="s">
        <v>11903</v>
      </c>
      <c r="H146" s="118">
        <v>150000</v>
      </c>
      <c r="I146" s="69"/>
      <c r="J146" s="76" t="s">
        <v>5775</v>
      </c>
      <c r="K146" s="76" t="s">
        <v>1765</v>
      </c>
      <c r="L146" s="119" t="s">
        <v>11727</v>
      </c>
      <c r="M146" s="80">
        <v>837667</v>
      </c>
      <c r="N146" s="75"/>
      <c r="O146" s="69"/>
      <c r="P146" s="119" t="s">
        <v>1226</v>
      </c>
      <c r="Q146" s="75" t="s">
        <v>1066</v>
      </c>
      <c r="R146" s="69"/>
      <c r="S146" s="69"/>
      <c r="T146" s="69"/>
      <c r="U146" s="69"/>
      <c r="V146" s="69"/>
      <c r="W146" s="69"/>
      <c r="AI146" s="639">
        <f t="shared" si="4"/>
        <v>10500.000000000002</v>
      </c>
      <c r="AJ146" s="118">
        <f t="shared" si="5"/>
        <v>160500</v>
      </c>
    </row>
    <row r="147" spans="2:36" x14ac:dyDescent="0.35">
      <c r="B147" s="196" t="s">
        <v>11765</v>
      </c>
      <c r="C147" s="196" t="s">
        <v>228</v>
      </c>
      <c r="D147" s="196" t="s">
        <v>11766</v>
      </c>
      <c r="E147" s="196" t="s">
        <v>11767</v>
      </c>
      <c r="F147" s="196"/>
      <c r="G147" s="79" t="s">
        <v>11904</v>
      </c>
      <c r="H147" s="118">
        <v>150000</v>
      </c>
      <c r="J147" s="76" t="s">
        <v>5775</v>
      </c>
      <c r="K147" s="76" t="s">
        <v>1765</v>
      </c>
      <c r="L147" s="119" t="s">
        <v>11727</v>
      </c>
      <c r="M147" s="119">
        <v>3334804</v>
      </c>
      <c r="N147" s="119"/>
      <c r="P147" s="119" t="s">
        <v>1226</v>
      </c>
      <c r="Q147" s="75" t="s">
        <v>1950</v>
      </c>
      <c r="AI147" s="639">
        <f t="shared" si="4"/>
        <v>10500.000000000002</v>
      </c>
      <c r="AJ147" s="118">
        <f t="shared" si="5"/>
        <v>160500</v>
      </c>
    </row>
    <row r="148" spans="2:36" x14ac:dyDescent="0.35">
      <c r="B148" s="196" t="s">
        <v>11765</v>
      </c>
      <c r="C148" s="196" t="s">
        <v>228</v>
      </c>
      <c r="D148" s="196" t="s">
        <v>11766</v>
      </c>
      <c r="E148" s="196" t="s">
        <v>11767</v>
      </c>
      <c r="F148" s="196"/>
      <c r="G148" s="79" t="s">
        <v>11905</v>
      </c>
      <c r="H148" s="118">
        <v>150000</v>
      </c>
      <c r="I148" s="69"/>
      <c r="J148" s="76" t="s">
        <v>5775</v>
      </c>
      <c r="K148" s="76" t="s">
        <v>1765</v>
      </c>
      <c r="L148" s="119" t="s">
        <v>11727</v>
      </c>
      <c r="M148" s="80">
        <v>3303699</v>
      </c>
      <c r="N148" s="75"/>
      <c r="O148" s="69"/>
      <c r="P148" s="119" t="s">
        <v>1226</v>
      </c>
      <c r="Q148" s="75" t="s">
        <v>1950</v>
      </c>
      <c r="R148" s="69"/>
      <c r="S148" s="69"/>
      <c r="T148" s="69"/>
      <c r="U148" s="69"/>
      <c r="V148" s="69"/>
      <c r="W148" s="69"/>
      <c r="AI148" s="639">
        <f t="shared" si="4"/>
        <v>10500.000000000002</v>
      </c>
      <c r="AJ148" s="118">
        <f t="shared" si="5"/>
        <v>160500</v>
      </c>
    </row>
    <row r="149" spans="2:36" x14ac:dyDescent="0.35">
      <c r="B149" s="196" t="s">
        <v>11765</v>
      </c>
      <c r="C149" s="196" t="s">
        <v>228</v>
      </c>
      <c r="D149" s="196" t="s">
        <v>11766</v>
      </c>
      <c r="E149" s="196" t="s">
        <v>11767</v>
      </c>
      <c r="F149" s="196"/>
      <c r="G149" s="79" t="s">
        <v>11906</v>
      </c>
      <c r="H149" s="118">
        <v>150000</v>
      </c>
      <c r="I149" s="69"/>
      <c r="J149" s="76" t="s">
        <v>5775</v>
      </c>
      <c r="K149" s="76" t="s">
        <v>1765</v>
      </c>
      <c r="L149" s="119" t="s">
        <v>11727</v>
      </c>
      <c r="M149" s="80">
        <v>3334787</v>
      </c>
      <c r="N149" s="75"/>
      <c r="O149" s="69"/>
      <c r="P149" s="119" t="s">
        <v>1226</v>
      </c>
      <c r="Q149" s="75" t="s">
        <v>1950</v>
      </c>
      <c r="R149" s="69"/>
      <c r="S149" s="69"/>
      <c r="T149" s="69"/>
      <c r="U149" s="69"/>
      <c r="V149" s="69"/>
      <c r="W149" s="69"/>
      <c r="AI149" s="639">
        <f t="shared" si="4"/>
        <v>10500.000000000002</v>
      </c>
      <c r="AJ149" s="118">
        <f t="shared" si="5"/>
        <v>160500</v>
      </c>
    </row>
    <row r="150" spans="2:36" x14ac:dyDescent="0.35">
      <c r="B150" s="196" t="s">
        <v>11765</v>
      </c>
      <c r="C150" s="196" t="s">
        <v>228</v>
      </c>
      <c r="D150" s="196" t="s">
        <v>11766</v>
      </c>
      <c r="E150" s="196" t="s">
        <v>11767</v>
      </c>
      <c r="F150" s="196"/>
      <c r="G150" s="79" t="s">
        <v>11905</v>
      </c>
      <c r="H150" s="118">
        <v>150000</v>
      </c>
      <c r="J150" s="76" t="s">
        <v>5775</v>
      </c>
      <c r="K150" s="76" t="s">
        <v>1765</v>
      </c>
      <c r="L150" s="119" t="s">
        <v>11727</v>
      </c>
      <c r="M150" s="119">
        <v>3321084</v>
      </c>
      <c r="N150" s="119"/>
      <c r="P150" s="119" t="s">
        <v>1226</v>
      </c>
      <c r="Q150" s="75" t="s">
        <v>1950</v>
      </c>
      <c r="AI150" s="639">
        <f t="shared" si="4"/>
        <v>10500.000000000002</v>
      </c>
      <c r="AJ150" s="118">
        <f t="shared" si="5"/>
        <v>160500</v>
      </c>
    </row>
    <row r="151" spans="2:36" x14ac:dyDescent="0.35">
      <c r="B151" s="196" t="s">
        <v>11765</v>
      </c>
      <c r="C151" s="196" t="s">
        <v>228</v>
      </c>
      <c r="D151" s="196" t="s">
        <v>11766</v>
      </c>
      <c r="E151" s="196" t="s">
        <v>11767</v>
      </c>
      <c r="F151" s="196"/>
      <c r="G151" s="79" t="s">
        <v>11907</v>
      </c>
      <c r="H151" s="118">
        <v>150000</v>
      </c>
      <c r="I151" s="69"/>
      <c r="J151" s="76" t="s">
        <v>5775</v>
      </c>
      <c r="K151" s="76" t="s">
        <v>1765</v>
      </c>
      <c r="L151" s="79" t="s">
        <v>11521</v>
      </c>
      <c r="M151" s="80">
        <v>3351124</v>
      </c>
      <c r="N151" s="75"/>
      <c r="O151" s="69"/>
      <c r="P151" s="119" t="s">
        <v>1226</v>
      </c>
      <c r="Q151" s="75" t="s">
        <v>1066</v>
      </c>
      <c r="R151" s="69"/>
      <c r="S151" s="69"/>
      <c r="T151" s="69"/>
      <c r="U151" s="69"/>
      <c r="V151" s="69"/>
      <c r="W151" s="69"/>
      <c r="AI151" s="639">
        <f t="shared" si="4"/>
        <v>10500.000000000002</v>
      </c>
      <c r="AJ151" s="118">
        <f t="shared" si="5"/>
        <v>160500</v>
      </c>
    </row>
    <row r="152" spans="2:36" x14ac:dyDescent="0.35">
      <c r="B152" s="196" t="s">
        <v>11765</v>
      </c>
      <c r="C152" s="196" t="s">
        <v>228</v>
      </c>
      <c r="D152" s="196" t="s">
        <v>11766</v>
      </c>
      <c r="E152" s="196" t="s">
        <v>11767</v>
      </c>
      <c r="F152" s="196"/>
      <c r="G152" s="79" t="s">
        <v>11908</v>
      </c>
      <c r="H152" s="118">
        <v>150000</v>
      </c>
      <c r="I152" s="69"/>
      <c r="J152" s="76" t="s">
        <v>5775</v>
      </c>
      <c r="K152" s="76" t="s">
        <v>1765</v>
      </c>
      <c r="L152" s="79" t="s">
        <v>11521</v>
      </c>
      <c r="M152" s="80">
        <v>3351187</v>
      </c>
      <c r="N152" s="75"/>
      <c r="O152" s="69"/>
      <c r="P152" s="119" t="s">
        <v>1226</v>
      </c>
      <c r="Q152" s="75" t="s">
        <v>1066</v>
      </c>
      <c r="R152" s="69"/>
      <c r="S152" s="69"/>
      <c r="T152" s="69"/>
      <c r="U152" s="69"/>
      <c r="V152" s="69"/>
      <c r="W152" s="69"/>
      <c r="AI152" s="639">
        <f t="shared" si="4"/>
        <v>10500.000000000002</v>
      </c>
      <c r="AJ152" s="118">
        <f t="shared" si="5"/>
        <v>160500</v>
      </c>
    </row>
    <row r="153" spans="2:36" x14ac:dyDescent="0.35">
      <c r="B153" s="196" t="s">
        <v>11765</v>
      </c>
      <c r="C153" s="196" t="s">
        <v>228</v>
      </c>
      <c r="D153" s="196" t="s">
        <v>11766</v>
      </c>
      <c r="E153" s="196" t="s">
        <v>11767</v>
      </c>
      <c r="F153" s="196"/>
      <c r="G153" s="79" t="s">
        <v>11909</v>
      </c>
      <c r="H153" s="118">
        <v>150000</v>
      </c>
      <c r="I153" s="69"/>
      <c r="J153" s="76" t="s">
        <v>5775</v>
      </c>
      <c r="K153" s="76" t="s">
        <v>1765</v>
      </c>
      <c r="L153" s="79" t="s">
        <v>11521</v>
      </c>
      <c r="M153" s="80">
        <v>3351138</v>
      </c>
      <c r="N153" s="75"/>
      <c r="O153" s="69"/>
      <c r="P153" s="119" t="s">
        <v>1226</v>
      </c>
      <c r="Q153" s="75" t="s">
        <v>1950</v>
      </c>
      <c r="R153" s="69"/>
      <c r="S153" s="69"/>
      <c r="T153" s="69"/>
      <c r="U153" s="69"/>
      <c r="V153" s="69"/>
      <c r="W153" s="69"/>
      <c r="AI153" s="639">
        <f t="shared" si="4"/>
        <v>10500.000000000002</v>
      </c>
      <c r="AJ153" s="118">
        <f t="shared" si="5"/>
        <v>160500</v>
      </c>
    </row>
    <row r="154" spans="2:36" x14ac:dyDescent="0.35">
      <c r="B154" s="196" t="s">
        <v>11765</v>
      </c>
      <c r="C154" s="196" t="s">
        <v>228</v>
      </c>
      <c r="D154" s="196" t="s">
        <v>11766</v>
      </c>
      <c r="E154" s="196" t="s">
        <v>11767</v>
      </c>
      <c r="F154" s="196"/>
      <c r="G154" s="79" t="s">
        <v>11910</v>
      </c>
      <c r="H154" s="118">
        <v>150000</v>
      </c>
      <c r="I154" s="69"/>
      <c r="J154" s="76" t="s">
        <v>5775</v>
      </c>
      <c r="K154" s="76" t="s">
        <v>1765</v>
      </c>
      <c r="L154" s="79" t="s">
        <v>11521</v>
      </c>
      <c r="M154" s="80">
        <v>3351014</v>
      </c>
      <c r="N154" s="75"/>
      <c r="O154" s="69"/>
      <c r="P154" s="119" t="s">
        <v>1226</v>
      </c>
      <c r="Q154" s="75" t="s">
        <v>1950</v>
      </c>
      <c r="R154" s="69"/>
      <c r="S154" s="69"/>
      <c r="T154" s="69"/>
      <c r="U154" s="69"/>
      <c r="V154" s="69"/>
      <c r="W154" s="69"/>
      <c r="AI154" s="639">
        <f t="shared" si="4"/>
        <v>10500.000000000002</v>
      </c>
      <c r="AJ154" s="118">
        <f t="shared" si="5"/>
        <v>160500</v>
      </c>
    </row>
    <row r="155" spans="2:36" x14ac:dyDescent="0.35">
      <c r="B155" s="196" t="s">
        <v>11765</v>
      </c>
      <c r="C155" s="196" t="s">
        <v>228</v>
      </c>
      <c r="D155" s="196" t="s">
        <v>11766</v>
      </c>
      <c r="E155" s="196" t="s">
        <v>11767</v>
      </c>
      <c r="F155" s="196"/>
      <c r="G155" s="79" t="s">
        <v>11911</v>
      </c>
      <c r="H155" s="118">
        <v>150000</v>
      </c>
      <c r="I155" s="69"/>
      <c r="J155" s="76" t="s">
        <v>5775</v>
      </c>
      <c r="K155" s="76" t="s">
        <v>1765</v>
      </c>
      <c r="L155" s="79" t="s">
        <v>11521</v>
      </c>
      <c r="M155" s="80">
        <v>3351016</v>
      </c>
      <c r="N155" s="75"/>
      <c r="O155" s="69"/>
      <c r="P155" s="119" t="s">
        <v>1226</v>
      </c>
      <c r="Q155" s="75" t="s">
        <v>1950</v>
      </c>
      <c r="R155" s="69"/>
      <c r="S155" s="69"/>
      <c r="T155" s="69"/>
      <c r="U155" s="69"/>
      <c r="V155" s="69"/>
      <c r="W155" s="69"/>
      <c r="AI155" s="639">
        <f t="shared" si="4"/>
        <v>10500.000000000002</v>
      </c>
      <c r="AJ155" s="118">
        <f t="shared" si="5"/>
        <v>160500</v>
      </c>
    </row>
    <row r="156" spans="2:36" x14ac:dyDescent="0.35">
      <c r="B156" s="196" t="s">
        <v>11765</v>
      </c>
      <c r="C156" s="196" t="s">
        <v>228</v>
      </c>
      <c r="D156" s="196" t="s">
        <v>11766</v>
      </c>
      <c r="E156" s="196" t="s">
        <v>11767</v>
      </c>
      <c r="F156" s="196"/>
      <c r="G156" s="79" t="s">
        <v>11912</v>
      </c>
      <c r="H156" s="118">
        <v>150000</v>
      </c>
      <c r="I156" s="69"/>
      <c r="J156" s="76" t="s">
        <v>5775</v>
      </c>
      <c r="K156" s="76" t="s">
        <v>1765</v>
      </c>
      <c r="L156" s="79" t="s">
        <v>11521</v>
      </c>
      <c r="M156" s="80">
        <v>3351049</v>
      </c>
      <c r="N156" s="75"/>
      <c r="O156" s="69"/>
      <c r="P156" s="119" t="s">
        <v>1226</v>
      </c>
      <c r="Q156" s="75" t="s">
        <v>1950</v>
      </c>
      <c r="R156" s="69"/>
      <c r="S156" s="69"/>
      <c r="T156" s="69"/>
      <c r="U156" s="69"/>
      <c r="V156" s="69"/>
      <c r="W156" s="69"/>
      <c r="AI156" s="639">
        <f t="shared" si="4"/>
        <v>10500.000000000002</v>
      </c>
      <c r="AJ156" s="118">
        <f t="shared" si="5"/>
        <v>160500</v>
      </c>
    </row>
    <row r="157" spans="2:36" x14ac:dyDescent="0.35">
      <c r="B157" s="196" t="s">
        <v>11765</v>
      </c>
      <c r="C157" s="196" t="s">
        <v>228</v>
      </c>
      <c r="D157" s="196" t="s">
        <v>11766</v>
      </c>
      <c r="E157" s="196" t="s">
        <v>11767</v>
      </c>
      <c r="F157" s="196"/>
      <c r="G157" s="79" t="s">
        <v>11913</v>
      </c>
      <c r="H157" s="118">
        <v>150000</v>
      </c>
      <c r="I157" s="69"/>
      <c r="J157" s="76" t="s">
        <v>5775</v>
      </c>
      <c r="K157" s="76" t="s">
        <v>1765</v>
      </c>
      <c r="L157" s="79" t="s">
        <v>11521</v>
      </c>
      <c r="M157" s="80">
        <v>3351075</v>
      </c>
      <c r="N157" s="75"/>
      <c r="O157" s="69"/>
      <c r="P157" s="119" t="s">
        <v>1226</v>
      </c>
      <c r="Q157" s="75" t="s">
        <v>1066</v>
      </c>
      <c r="R157" s="69"/>
      <c r="S157" s="69"/>
      <c r="T157" s="69"/>
      <c r="U157" s="69"/>
      <c r="V157" s="69"/>
      <c r="W157" s="69"/>
      <c r="AI157" s="639">
        <f t="shared" si="4"/>
        <v>10500.000000000002</v>
      </c>
      <c r="AJ157" s="118">
        <f t="shared" si="5"/>
        <v>160500</v>
      </c>
    </row>
    <row r="158" spans="2:36" x14ac:dyDescent="0.35">
      <c r="B158" s="196" t="s">
        <v>11765</v>
      </c>
      <c r="C158" s="196" t="s">
        <v>228</v>
      </c>
      <c r="D158" s="196" t="s">
        <v>11766</v>
      </c>
      <c r="E158" s="196" t="s">
        <v>11767</v>
      </c>
      <c r="F158" s="196"/>
      <c r="G158" s="79" t="s">
        <v>11914</v>
      </c>
      <c r="H158" s="118">
        <v>150000</v>
      </c>
      <c r="I158" s="69"/>
      <c r="J158" s="76" t="s">
        <v>5775</v>
      </c>
      <c r="K158" s="76" t="s">
        <v>1765</v>
      </c>
      <c r="L158" s="79" t="s">
        <v>11521</v>
      </c>
      <c r="M158" s="80">
        <v>3351106</v>
      </c>
      <c r="N158" s="75"/>
      <c r="O158" s="69"/>
      <c r="P158" s="119" t="s">
        <v>1226</v>
      </c>
      <c r="Q158" s="75" t="s">
        <v>1066</v>
      </c>
      <c r="R158" s="69"/>
      <c r="S158" s="69"/>
      <c r="T158" s="69"/>
      <c r="U158" s="69"/>
      <c r="V158" s="69"/>
      <c r="W158" s="69"/>
      <c r="AI158" s="639">
        <f t="shared" si="4"/>
        <v>10500.000000000002</v>
      </c>
      <c r="AJ158" s="118">
        <f t="shared" si="5"/>
        <v>160500</v>
      </c>
    </row>
    <row r="159" spans="2:36" x14ac:dyDescent="0.35">
      <c r="B159" s="196" t="s">
        <v>11765</v>
      </c>
      <c r="C159" s="196" t="s">
        <v>228</v>
      </c>
      <c r="D159" s="196" t="s">
        <v>11766</v>
      </c>
      <c r="E159" s="196" t="s">
        <v>11767</v>
      </c>
      <c r="F159" s="196"/>
      <c r="G159" s="79" t="s">
        <v>11915</v>
      </c>
      <c r="H159" s="118">
        <v>150000</v>
      </c>
      <c r="I159" s="69"/>
      <c r="J159" s="76" t="s">
        <v>5775</v>
      </c>
      <c r="K159" s="76" t="s">
        <v>1765</v>
      </c>
      <c r="L159" s="79" t="s">
        <v>8508</v>
      </c>
      <c r="M159" s="80">
        <v>3362827</v>
      </c>
      <c r="N159" s="75"/>
      <c r="O159" s="69"/>
      <c r="P159" s="119" t="s">
        <v>1226</v>
      </c>
      <c r="Q159" s="75" t="s">
        <v>1950</v>
      </c>
      <c r="R159" s="69"/>
      <c r="S159" s="69"/>
      <c r="T159" s="69"/>
      <c r="U159" s="69"/>
      <c r="V159" s="69"/>
      <c r="W159" s="69"/>
      <c r="AI159" s="639">
        <f t="shared" si="4"/>
        <v>10500.000000000002</v>
      </c>
      <c r="AJ159" s="118">
        <f t="shared" si="5"/>
        <v>160500</v>
      </c>
    </row>
    <row r="160" spans="2:36" x14ac:dyDescent="0.35">
      <c r="B160" s="196" t="s">
        <v>11765</v>
      </c>
      <c r="C160" s="196" t="s">
        <v>228</v>
      </c>
      <c r="D160" s="196" t="s">
        <v>11766</v>
      </c>
      <c r="E160" s="196" t="s">
        <v>11767</v>
      </c>
      <c r="F160" s="196"/>
      <c r="G160" s="79" t="s">
        <v>11916</v>
      </c>
      <c r="H160" s="118">
        <v>150000</v>
      </c>
      <c r="I160" s="69"/>
      <c r="J160" s="76" t="s">
        <v>11852</v>
      </c>
      <c r="K160" s="76" t="s">
        <v>1765</v>
      </c>
      <c r="L160" s="79" t="s">
        <v>11917</v>
      </c>
      <c r="M160" s="80">
        <v>735803</v>
      </c>
      <c r="N160" s="75"/>
      <c r="O160" s="69"/>
      <c r="P160" s="119" t="s">
        <v>1226</v>
      </c>
      <c r="Q160" s="75" t="s">
        <v>1950</v>
      </c>
      <c r="R160" s="69"/>
      <c r="S160" s="69"/>
      <c r="T160" s="69"/>
      <c r="U160" s="69"/>
      <c r="V160" s="69"/>
      <c r="W160" s="69"/>
      <c r="AI160" s="639">
        <f t="shared" si="4"/>
        <v>10500.000000000002</v>
      </c>
      <c r="AJ160" s="118">
        <f t="shared" si="5"/>
        <v>160500</v>
      </c>
    </row>
    <row r="161" spans="1:36" x14ac:dyDescent="0.35">
      <c r="B161" s="196" t="s">
        <v>11765</v>
      </c>
      <c r="C161" s="196" t="s">
        <v>228</v>
      </c>
      <c r="D161" s="196" t="s">
        <v>11766</v>
      </c>
      <c r="E161" s="196" t="s">
        <v>11767</v>
      </c>
      <c r="F161" s="196"/>
      <c r="G161" s="79" t="s">
        <v>11918</v>
      </c>
      <c r="H161" s="118">
        <v>150000</v>
      </c>
      <c r="I161" s="69"/>
      <c r="J161" s="69" t="s">
        <v>1062</v>
      </c>
      <c r="K161" s="76" t="s">
        <v>1765</v>
      </c>
      <c r="L161" s="79" t="s">
        <v>3301</v>
      </c>
      <c r="M161" s="119" t="s">
        <v>1063</v>
      </c>
      <c r="N161" s="75"/>
      <c r="O161" s="69"/>
      <c r="P161" s="119" t="s">
        <v>1226</v>
      </c>
      <c r="Q161" s="75" t="s">
        <v>1950</v>
      </c>
      <c r="R161" s="69"/>
      <c r="S161" s="69"/>
      <c r="T161" s="69"/>
      <c r="U161" s="69"/>
      <c r="V161" s="69"/>
      <c r="W161" s="69"/>
      <c r="AI161" s="639">
        <f t="shared" si="4"/>
        <v>10500.000000000002</v>
      </c>
      <c r="AJ161" s="118">
        <f t="shared" si="5"/>
        <v>160500</v>
      </c>
    </row>
    <row r="162" spans="1:36" x14ac:dyDescent="0.35">
      <c r="B162" s="196" t="s">
        <v>11765</v>
      </c>
      <c r="C162" s="196" t="s">
        <v>228</v>
      </c>
      <c r="D162" s="196" t="s">
        <v>11766</v>
      </c>
      <c r="E162" s="196" t="s">
        <v>11767</v>
      </c>
      <c r="F162" s="196"/>
      <c r="G162" s="79" t="s">
        <v>11919</v>
      </c>
      <c r="H162" s="118">
        <v>150000</v>
      </c>
      <c r="I162" s="69"/>
      <c r="J162" s="76" t="s">
        <v>11852</v>
      </c>
      <c r="K162" s="76" t="s">
        <v>1765</v>
      </c>
      <c r="L162" s="79" t="s">
        <v>11917</v>
      </c>
      <c r="M162" s="80">
        <v>735802</v>
      </c>
      <c r="N162" s="75"/>
      <c r="O162" s="69"/>
      <c r="P162" s="119" t="s">
        <v>1226</v>
      </c>
      <c r="Q162" s="75" t="s">
        <v>1950</v>
      </c>
      <c r="R162" s="69"/>
      <c r="S162" s="69"/>
      <c r="T162" s="69"/>
      <c r="U162" s="69"/>
      <c r="V162" s="69"/>
      <c r="W162" s="69"/>
      <c r="AI162" s="639">
        <f t="shared" si="4"/>
        <v>10500.000000000002</v>
      </c>
      <c r="AJ162" s="118">
        <f t="shared" si="5"/>
        <v>160500</v>
      </c>
    </row>
    <row r="163" spans="1:36" x14ac:dyDescent="0.35">
      <c r="B163" s="196" t="s">
        <v>11765</v>
      </c>
      <c r="C163" s="196" t="s">
        <v>228</v>
      </c>
      <c r="D163" s="196" t="s">
        <v>11766</v>
      </c>
      <c r="E163" s="196" t="s">
        <v>11767</v>
      </c>
      <c r="F163" s="196"/>
      <c r="G163" s="79" t="s">
        <v>11920</v>
      </c>
      <c r="H163" s="118">
        <v>150000</v>
      </c>
      <c r="I163" s="69"/>
      <c r="J163" s="69" t="s">
        <v>1062</v>
      </c>
      <c r="K163" s="76" t="s">
        <v>1765</v>
      </c>
      <c r="L163" s="79" t="s">
        <v>3301</v>
      </c>
      <c r="M163" s="119" t="s">
        <v>1063</v>
      </c>
      <c r="N163" s="75"/>
      <c r="O163" s="69"/>
      <c r="P163" s="119" t="s">
        <v>1226</v>
      </c>
      <c r="Q163" s="75" t="s">
        <v>1066</v>
      </c>
      <c r="R163" s="69"/>
      <c r="S163" s="69"/>
      <c r="T163" s="69"/>
      <c r="U163" s="69"/>
      <c r="V163" s="69"/>
      <c r="W163" s="69"/>
      <c r="AI163" s="639">
        <f t="shared" si="4"/>
        <v>10500.000000000002</v>
      </c>
      <c r="AJ163" s="118">
        <f t="shared" si="5"/>
        <v>160500</v>
      </c>
    </row>
    <row r="164" spans="1:36" x14ac:dyDescent="0.35">
      <c r="B164" s="196" t="s">
        <v>11765</v>
      </c>
      <c r="C164" s="196" t="s">
        <v>228</v>
      </c>
      <c r="D164" s="196" t="s">
        <v>11766</v>
      </c>
      <c r="E164" s="196" t="s">
        <v>11767</v>
      </c>
      <c r="F164" s="196"/>
      <c r="G164" s="79" t="s">
        <v>11921</v>
      </c>
      <c r="H164" s="118">
        <v>150000</v>
      </c>
      <c r="I164" s="69"/>
      <c r="J164" s="76" t="s">
        <v>11852</v>
      </c>
      <c r="K164" s="76" t="s">
        <v>1765</v>
      </c>
      <c r="L164" s="79" t="s">
        <v>11917</v>
      </c>
      <c r="M164" s="80">
        <v>735801</v>
      </c>
      <c r="N164" s="75"/>
      <c r="O164" s="69"/>
      <c r="P164" s="119" t="s">
        <v>1226</v>
      </c>
      <c r="Q164" s="75" t="s">
        <v>1066</v>
      </c>
      <c r="R164" s="69"/>
      <c r="S164" s="69"/>
      <c r="T164" s="69"/>
      <c r="U164" s="69"/>
      <c r="V164" s="69"/>
      <c r="W164" s="69"/>
      <c r="AI164" s="639">
        <f t="shared" si="4"/>
        <v>10500.000000000002</v>
      </c>
      <c r="AJ164" s="118">
        <f t="shared" si="5"/>
        <v>160500</v>
      </c>
    </row>
    <row r="165" spans="1:36" x14ac:dyDescent="0.35">
      <c r="B165" s="196" t="s">
        <v>11765</v>
      </c>
      <c r="C165" s="196" t="s">
        <v>228</v>
      </c>
      <c r="D165" s="196" t="s">
        <v>11766</v>
      </c>
      <c r="E165" s="196" t="s">
        <v>11767</v>
      </c>
      <c r="F165" s="196"/>
      <c r="G165" s="79" t="s">
        <v>11922</v>
      </c>
      <c r="H165" s="118">
        <v>150000</v>
      </c>
      <c r="I165" s="69"/>
      <c r="J165" s="69" t="s">
        <v>1562</v>
      </c>
      <c r="K165" s="76" t="s">
        <v>1765</v>
      </c>
      <c r="L165" s="79" t="s">
        <v>11923</v>
      </c>
      <c r="M165" s="119" t="s">
        <v>1063</v>
      </c>
      <c r="N165" s="75"/>
      <c r="O165" s="69"/>
      <c r="P165" s="119" t="s">
        <v>1226</v>
      </c>
      <c r="Q165" s="75" t="s">
        <v>1950</v>
      </c>
      <c r="R165" s="69"/>
      <c r="S165" s="69"/>
      <c r="T165" s="69"/>
      <c r="U165" s="69"/>
      <c r="V165" s="69"/>
      <c r="W165" s="69"/>
      <c r="AI165" s="639">
        <f t="shared" si="4"/>
        <v>10500.000000000002</v>
      </c>
      <c r="AJ165" s="118">
        <f t="shared" si="5"/>
        <v>160500</v>
      </c>
    </row>
    <row r="166" spans="1:36" x14ac:dyDescent="0.35">
      <c r="B166" s="196" t="s">
        <v>11765</v>
      </c>
      <c r="C166" s="196" t="s">
        <v>228</v>
      </c>
      <c r="D166" s="196" t="s">
        <v>11766</v>
      </c>
      <c r="E166" s="196" t="s">
        <v>11767</v>
      </c>
      <c r="F166" s="196"/>
      <c r="G166" s="79" t="s">
        <v>11924</v>
      </c>
      <c r="H166" s="118">
        <v>150000</v>
      </c>
      <c r="I166" s="69"/>
      <c r="J166" s="69" t="s">
        <v>1562</v>
      </c>
      <c r="K166" s="76" t="s">
        <v>1765</v>
      </c>
      <c r="L166" s="79" t="s">
        <v>11923</v>
      </c>
      <c r="M166" s="119" t="s">
        <v>1063</v>
      </c>
      <c r="N166" s="75"/>
      <c r="O166" s="69"/>
      <c r="P166" s="119" t="s">
        <v>1226</v>
      </c>
      <c r="Q166" s="75" t="s">
        <v>1950</v>
      </c>
      <c r="R166" s="69"/>
      <c r="S166" s="69"/>
      <c r="T166" s="69"/>
      <c r="U166" s="69"/>
      <c r="V166" s="69"/>
      <c r="W166" s="69"/>
      <c r="AI166" s="639">
        <f t="shared" si="4"/>
        <v>10500.000000000002</v>
      </c>
      <c r="AJ166" s="118">
        <f t="shared" si="5"/>
        <v>160500</v>
      </c>
    </row>
    <row r="167" spans="1:36" x14ac:dyDescent="0.35">
      <c r="G167" s="93" t="s">
        <v>994</v>
      </c>
      <c r="H167" s="124">
        <f>SUM(H92:H166)</f>
        <v>11250000</v>
      </c>
      <c r="I167" s="69"/>
      <c r="J167" s="69"/>
      <c r="K167" s="75"/>
      <c r="L167" s="79"/>
      <c r="M167" s="80"/>
      <c r="N167" s="75"/>
      <c r="O167" s="69"/>
      <c r="P167" s="75"/>
      <c r="Q167" s="69"/>
      <c r="R167" s="69"/>
      <c r="S167" s="69"/>
      <c r="T167" s="69"/>
      <c r="U167" s="69"/>
      <c r="V167" s="69"/>
      <c r="W167" s="69"/>
      <c r="AI167" s="639">
        <f t="shared" si="4"/>
        <v>787500.00000000012</v>
      </c>
      <c r="AJ167" s="124">
        <f t="shared" si="5"/>
        <v>12037500</v>
      </c>
    </row>
    <row r="168" spans="1:36" x14ac:dyDescent="0.35">
      <c r="A168" s="64"/>
      <c r="B168" s="64"/>
      <c r="C168" s="64"/>
      <c r="D168" s="64"/>
      <c r="E168" s="64"/>
      <c r="F168" s="64"/>
      <c r="G168" s="96" t="s">
        <v>1931</v>
      </c>
      <c r="H168" s="67"/>
      <c r="I168" s="64"/>
      <c r="J168" s="64"/>
      <c r="K168" s="68"/>
      <c r="L168" s="97"/>
      <c r="M168" s="127"/>
      <c r="N168" s="68"/>
      <c r="O168" s="64"/>
      <c r="P168" s="68"/>
      <c r="Q168" s="64"/>
      <c r="R168" s="64"/>
      <c r="S168" s="64"/>
      <c r="T168" s="64"/>
      <c r="U168" s="64"/>
      <c r="V168" s="64"/>
      <c r="W168" s="64"/>
      <c r="X168" s="64"/>
      <c r="AI168" s="639">
        <f t="shared" si="4"/>
        <v>0</v>
      </c>
      <c r="AJ168" s="67">
        <f t="shared" si="5"/>
        <v>0</v>
      </c>
    </row>
    <row r="169" spans="1:36" x14ac:dyDescent="0.35">
      <c r="G169" s="79" t="s">
        <v>1852</v>
      </c>
      <c r="H169" s="74"/>
      <c r="I169" s="69"/>
      <c r="J169" s="69"/>
      <c r="K169" s="75"/>
      <c r="L169" s="79"/>
      <c r="M169" s="80"/>
      <c r="N169" s="75"/>
      <c r="O169" s="69"/>
      <c r="P169" s="75"/>
      <c r="Q169" s="69"/>
      <c r="R169" s="69"/>
      <c r="S169" s="69"/>
      <c r="T169" s="69"/>
      <c r="U169" s="69"/>
      <c r="V169" s="69"/>
      <c r="W169" s="69"/>
      <c r="AI169" s="639">
        <f t="shared" si="4"/>
        <v>0</v>
      </c>
      <c r="AJ169" s="74">
        <f t="shared" si="5"/>
        <v>0</v>
      </c>
    </row>
    <row r="170" spans="1:36" x14ac:dyDescent="0.35">
      <c r="G170" s="79"/>
      <c r="H170" s="74"/>
      <c r="I170" s="69"/>
      <c r="J170" s="69"/>
      <c r="K170" s="75"/>
      <c r="L170" s="79"/>
      <c r="M170" s="80"/>
      <c r="N170" s="75"/>
      <c r="O170" s="69"/>
      <c r="P170" s="75"/>
      <c r="Q170" s="69"/>
      <c r="R170" s="69"/>
      <c r="S170" s="69"/>
      <c r="T170" s="69"/>
      <c r="U170" s="69"/>
      <c r="V170" s="69"/>
      <c r="W170" s="69"/>
      <c r="AI170" s="639">
        <f t="shared" si="4"/>
        <v>0</v>
      </c>
      <c r="AJ170" s="74">
        <f t="shared" si="5"/>
        <v>0</v>
      </c>
    </row>
    <row r="171" spans="1:36" x14ac:dyDescent="0.35">
      <c r="A171" s="64"/>
      <c r="B171" s="64"/>
      <c r="C171" s="64"/>
      <c r="D171" s="64"/>
      <c r="E171" s="64"/>
      <c r="F171" s="64"/>
      <c r="G171" s="66" t="s">
        <v>1932</v>
      </c>
      <c r="H171" s="67"/>
      <c r="I171" s="64"/>
      <c r="J171" s="64"/>
      <c r="K171" s="68"/>
      <c r="L171" s="68"/>
      <c r="M171" s="68"/>
      <c r="N171" s="68"/>
      <c r="O171" s="64"/>
      <c r="P171" s="68"/>
      <c r="Q171" s="68"/>
      <c r="R171" s="64"/>
      <c r="S171" s="64"/>
      <c r="T171" s="64"/>
      <c r="U171" s="64"/>
      <c r="V171" s="64"/>
      <c r="W171" s="64"/>
      <c r="X171" s="64"/>
      <c r="AI171" s="639">
        <f t="shared" si="4"/>
        <v>0</v>
      </c>
      <c r="AJ171" s="67">
        <f t="shared" si="5"/>
        <v>0</v>
      </c>
    </row>
    <row r="172" spans="1:36" x14ac:dyDescent="0.35">
      <c r="G172" s="79" t="s">
        <v>1852</v>
      </c>
      <c r="J172" s="69"/>
      <c r="K172" s="119"/>
      <c r="L172" s="119"/>
      <c r="M172" s="119"/>
      <c r="N172" s="119"/>
      <c r="Q172" s="119"/>
      <c r="AI172" s="639">
        <f t="shared" si="4"/>
        <v>0</v>
      </c>
      <c r="AJ172" s="118">
        <f t="shared" si="5"/>
        <v>0</v>
      </c>
    </row>
    <row r="173" spans="1:36" x14ac:dyDescent="0.35">
      <c r="G173" s="79"/>
      <c r="J173" s="69"/>
      <c r="K173" s="119"/>
      <c r="L173" s="119"/>
      <c r="M173" s="119"/>
      <c r="N173" s="119"/>
      <c r="Q173" s="119"/>
      <c r="AI173" s="639">
        <f t="shared" si="4"/>
        <v>0</v>
      </c>
      <c r="AJ173" s="118">
        <f t="shared" si="5"/>
        <v>0</v>
      </c>
    </row>
    <row r="174" spans="1:36" x14ac:dyDescent="0.35">
      <c r="A174" s="64"/>
      <c r="B174" s="64"/>
      <c r="C174" s="64"/>
      <c r="D174" s="64"/>
      <c r="E174" s="64"/>
      <c r="F174" s="64"/>
      <c r="G174" s="66" t="s">
        <v>1168</v>
      </c>
      <c r="H174" s="67"/>
      <c r="I174" s="64"/>
      <c r="J174" s="64"/>
      <c r="K174" s="68"/>
      <c r="L174" s="68"/>
      <c r="M174" s="68"/>
      <c r="N174" s="68"/>
      <c r="O174" s="64"/>
      <c r="P174" s="68"/>
      <c r="Q174" s="68"/>
      <c r="R174" s="64"/>
      <c r="S174" s="64"/>
      <c r="T174" s="64"/>
      <c r="U174" s="64"/>
      <c r="V174" s="64"/>
      <c r="W174" s="64"/>
      <c r="X174" s="64"/>
      <c r="AI174" s="639">
        <f t="shared" si="4"/>
        <v>0</v>
      </c>
      <c r="AJ174" s="67">
        <f t="shared" si="5"/>
        <v>0</v>
      </c>
    </row>
    <row r="175" spans="1:36" x14ac:dyDescent="0.35">
      <c r="G175" s="79" t="s">
        <v>1852</v>
      </c>
      <c r="J175" s="69"/>
      <c r="K175" s="119"/>
      <c r="L175" s="119"/>
      <c r="M175" s="119"/>
      <c r="N175" s="119"/>
      <c r="Q175" s="119"/>
      <c r="AI175" s="639">
        <f t="shared" si="4"/>
        <v>0</v>
      </c>
      <c r="AJ175" s="118">
        <f t="shared" si="5"/>
        <v>0</v>
      </c>
    </row>
    <row r="176" spans="1:36" x14ac:dyDescent="0.35">
      <c r="G176" s="79"/>
      <c r="J176" s="69"/>
      <c r="K176" s="119"/>
      <c r="L176" s="119"/>
      <c r="M176" s="119"/>
      <c r="N176" s="119"/>
      <c r="Q176" s="119"/>
      <c r="AI176" s="639">
        <f t="shared" si="4"/>
        <v>0</v>
      </c>
      <c r="AJ176" s="118">
        <f t="shared" si="5"/>
        <v>0</v>
      </c>
    </row>
    <row r="177" spans="1:36" x14ac:dyDescent="0.35">
      <c r="A177" s="64"/>
      <c r="B177" s="64"/>
      <c r="C177" s="64"/>
      <c r="D177" s="64"/>
      <c r="E177" s="64"/>
      <c r="F177" s="64"/>
      <c r="G177" s="66" t="s">
        <v>1748</v>
      </c>
      <c r="H177" s="67"/>
      <c r="I177" s="64"/>
      <c r="J177" s="64"/>
      <c r="K177" s="68"/>
      <c r="L177" s="68"/>
      <c r="M177" s="68"/>
      <c r="N177" s="68"/>
      <c r="O177" s="64"/>
      <c r="P177" s="68"/>
      <c r="Q177" s="68"/>
      <c r="R177" s="64"/>
      <c r="S177" s="64"/>
      <c r="T177" s="64"/>
      <c r="U177" s="64"/>
      <c r="V177" s="64"/>
      <c r="W177" s="64"/>
      <c r="X177" s="64"/>
      <c r="AI177" s="639">
        <f t="shared" si="4"/>
        <v>0</v>
      </c>
      <c r="AJ177" s="67">
        <f t="shared" si="5"/>
        <v>0</v>
      </c>
    </row>
    <row r="178" spans="1:36" x14ac:dyDescent="0.35">
      <c r="G178" s="79" t="s">
        <v>11925</v>
      </c>
      <c r="H178" s="118">
        <v>200000</v>
      </c>
      <c r="J178" s="76" t="s">
        <v>980</v>
      </c>
      <c r="K178" s="130"/>
      <c r="L178" s="119" t="s">
        <v>980</v>
      </c>
      <c r="M178" s="119" t="s">
        <v>980</v>
      </c>
      <c r="N178" s="119"/>
      <c r="P178" s="119" t="s">
        <v>980</v>
      </c>
      <c r="Q178" s="119" t="s">
        <v>980</v>
      </c>
      <c r="AI178" s="639">
        <f t="shared" si="4"/>
        <v>14000.000000000002</v>
      </c>
      <c r="AJ178" s="118">
        <f t="shared" si="5"/>
        <v>214000</v>
      </c>
    </row>
    <row r="179" spans="1:36" x14ac:dyDescent="0.35">
      <c r="A179" s="69"/>
      <c r="B179" s="69"/>
      <c r="C179" s="69"/>
      <c r="D179" s="69"/>
      <c r="E179" s="69"/>
      <c r="F179" s="69"/>
      <c r="G179" s="79" t="s">
        <v>11926</v>
      </c>
      <c r="H179" s="118">
        <v>200000</v>
      </c>
      <c r="I179" s="69"/>
      <c r="J179" s="76" t="s">
        <v>11927</v>
      </c>
      <c r="K179" s="193"/>
      <c r="L179" s="76" t="s">
        <v>11928</v>
      </c>
      <c r="M179" s="75" t="s">
        <v>11929</v>
      </c>
      <c r="N179" s="75"/>
      <c r="O179" s="69"/>
      <c r="P179" s="75" t="s">
        <v>11930</v>
      </c>
      <c r="Q179" s="75" t="s">
        <v>11931</v>
      </c>
      <c r="R179" s="69"/>
      <c r="S179" s="69"/>
      <c r="T179" s="69"/>
      <c r="U179" s="69"/>
      <c r="V179" s="69"/>
      <c r="W179" s="69"/>
      <c r="AI179" s="639">
        <f t="shared" si="4"/>
        <v>14000.000000000002</v>
      </c>
      <c r="AJ179" s="118">
        <f t="shared" si="5"/>
        <v>214000</v>
      </c>
    </row>
    <row r="180" spans="1:36" x14ac:dyDescent="0.35">
      <c r="A180" s="69"/>
      <c r="B180" s="69"/>
      <c r="C180" s="69"/>
      <c r="D180" s="69"/>
      <c r="E180" s="69"/>
      <c r="F180" s="69"/>
      <c r="G180" s="93" t="s">
        <v>994</v>
      </c>
      <c r="H180" s="124">
        <f>SUM(H178:H179)</f>
        <v>400000</v>
      </c>
      <c r="I180" s="69"/>
      <c r="K180" s="193"/>
      <c r="M180" s="75"/>
      <c r="N180" s="75"/>
      <c r="O180" s="69"/>
      <c r="P180" s="75"/>
      <c r="Q180" s="75"/>
      <c r="R180" s="69"/>
      <c r="S180" s="69"/>
      <c r="T180" s="69"/>
      <c r="U180" s="69"/>
      <c r="V180" s="69"/>
      <c r="W180" s="69"/>
      <c r="AI180" s="639">
        <f t="shared" si="4"/>
        <v>28000.000000000004</v>
      </c>
      <c r="AJ180" s="124">
        <f t="shared" si="5"/>
        <v>428000</v>
      </c>
    </row>
    <row r="181" spans="1:36" x14ac:dyDescent="0.35">
      <c r="A181" s="64"/>
      <c r="B181" s="64"/>
      <c r="C181" s="64"/>
      <c r="D181" s="64"/>
      <c r="E181" s="64"/>
      <c r="F181" s="64"/>
      <c r="G181" s="66" t="s">
        <v>1944</v>
      </c>
      <c r="H181" s="67"/>
      <c r="I181" s="64"/>
      <c r="J181" s="64"/>
      <c r="K181" s="68"/>
      <c r="L181" s="68"/>
      <c r="M181" s="68"/>
      <c r="N181" s="68"/>
      <c r="O181" s="64"/>
      <c r="P181" s="68"/>
      <c r="Q181" s="68"/>
      <c r="R181" s="64"/>
      <c r="S181" s="64"/>
      <c r="T181" s="64"/>
      <c r="U181" s="64"/>
      <c r="V181" s="64"/>
      <c r="W181" s="64"/>
      <c r="X181" s="64"/>
      <c r="AI181" s="639">
        <f t="shared" si="4"/>
        <v>0</v>
      </c>
      <c r="AJ181" s="67">
        <f t="shared" si="5"/>
        <v>0</v>
      </c>
    </row>
    <row r="182" spans="1:36" x14ac:dyDescent="0.35">
      <c r="B182" s="196" t="s">
        <v>11765</v>
      </c>
      <c r="C182" s="196" t="s">
        <v>228</v>
      </c>
      <c r="D182" s="196" t="s">
        <v>11766</v>
      </c>
      <c r="E182" s="196" t="s">
        <v>11767</v>
      </c>
      <c r="F182" s="196"/>
      <c r="G182" s="79" t="s">
        <v>11932</v>
      </c>
      <c r="H182" s="74">
        <v>200000</v>
      </c>
      <c r="I182" s="69"/>
      <c r="J182" s="76" t="s">
        <v>3389</v>
      </c>
      <c r="K182" s="193"/>
      <c r="L182" s="119" t="s">
        <v>11933</v>
      </c>
      <c r="M182" s="119"/>
      <c r="N182" s="119"/>
      <c r="Q182" s="119"/>
      <c r="W182" s="69"/>
      <c r="AI182" s="639">
        <f t="shared" si="4"/>
        <v>14000.000000000002</v>
      </c>
      <c r="AJ182" s="74">
        <f t="shared" si="5"/>
        <v>214000</v>
      </c>
    </row>
    <row r="183" spans="1:36" x14ac:dyDescent="0.35">
      <c r="B183" s="196"/>
      <c r="C183" s="196"/>
      <c r="D183" s="196"/>
      <c r="E183" s="196"/>
      <c r="F183" s="196"/>
      <c r="G183" s="93" t="s">
        <v>994</v>
      </c>
      <c r="H183" s="87">
        <f>SUM(H182)</f>
        <v>200000</v>
      </c>
      <c r="I183" s="69"/>
      <c r="K183" s="193"/>
      <c r="L183" s="119"/>
      <c r="M183" s="119"/>
      <c r="N183" s="119"/>
      <c r="Q183" s="119"/>
      <c r="W183" s="69"/>
      <c r="AI183" s="639">
        <f t="shared" si="4"/>
        <v>14000.000000000002</v>
      </c>
      <c r="AJ183" s="87">
        <f t="shared" si="5"/>
        <v>214000</v>
      </c>
    </row>
    <row r="184" spans="1:36" x14ac:dyDescent="0.35">
      <c r="A184" s="64"/>
      <c r="B184" s="64"/>
      <c r="C184" s="64"/>
      <c r="D184" s="64"/>
      <c r="E184" s="64"/>
      <c r="F184" s="64"/>
      <c r="G184" s="96" t="s">
        <v>1945</v>
      </c>
      <c r="H184" s="67"/>
      <c r="I184" s="64"/>
      <c r="J184" s="64"/>
      <c r="K184" s="68"/>
      <c r="L184" s="68"/>
      <c r="M184" s="68"/>
      <c r="N184" s="68"/>
      <c r="O184" s="64"/>
      <c r="P184" s="68"/>
      <c r="Q184" s="68"/>
      <c r="R184" s="64"/>
      <c r="S184" s="64"/>
      <c r="T184" s="64"/>
      <c r="U184" s="64"/>
      <c r="V184" s="64"/>
      <c r="W184" s="64"/>
      <c r="X184" s="64"/>
      <c r="AI184" s="639">
        <f t="shared" si="4"/>
        <v>0</v>
      </c>
      <c r="AJ184" s="67">
        <f t="shared" si="5"/>
        <v>0</v>
      </c>
    </row>
    <row r="185" spans="1:36" x14ac:dyDescent="0.35">
      <c r="A185" s="69"/>
      <c r="B185" s="196" t="s">
        <v>11765</v>
      </c>
      <c r="C185" s="196" t="s">
        <v>228</v>
      </c>
      <c r="D185" s="196" t="s">
        <v>11766</v>
      </c>
      <c r="E185" s="196" t="s">
        <v>11767</v>
      </c>
      <c r="F185" s="196"/>
      <c r="G185" s="79" t="s">
        <v>11934</v>
      </c>
      <c r="H185" s="74">
        <v>400000</v>
      </c>
      <c r="I185" s="69"/>
      <c r="J185" s="76" t="s">
        <v>11935</v>
      </c>
      <c r="K185" s="75"/>
      <c r="L185" s="76" t="s">
        <v>1765</v>
      </c>
      <c r="M185" s="131" t="s">
        <v>1765</v>
      </c>
      <c r="N185" s="75"/>
      <c r="O185" s="69"/>
      <c r="P185" s="76" t="s">
        <v>1765</v>
      </c>
      <c r="Q185" s="131" t="s">
        <v>1765</v>
      </c>
      <c r="R185" s="69"/>
      <c r="S185" s="69"/>
      <c r="T185" s="69"/>
      <c r="U185" s="69"/>
      <c r="V185" s="69"/>
      <c r="W185" s="69"/>
      <c r="AI185" s="639">
        <f t="shared" si="4"/>
        <v>28000.000000000004</v>
      </c>
      <c r="AJ185" s="74">
        <f t="shared" si="5"/>
        <v>428000</v>
      </c>
    </row>
    <row r="186" spans="1:36" x14ac:dyDescent="0.35">
      <c r="A186" s="69"/>
      <c r="B186" s="196" t="s">
        <v>11765</v>
      </c>
      <c r="C186" s="196" t="s">
        <v>228</v>
      </c>
      <c r="D186" s="196" t="s">
        <v>11766</v>
      </c>
      <c r="E186" s="196" t="s">
        <v>11767</v>
      </c>
      <c r="F186" s="196"/>
      <c r="G186" s="79" t="s">
        <v>11936</v>
      </c>
      <c r="H186" s="74">
        <v>400000</v>
      </c>
      <c r="I186" s="69"/>
      <c r="J186" s="69" t="s">
        <v>11754</v>
      </c>
      <c r="K186" s="75">
        <v>2008</v>
      </c>
      <c r="L186" s="75" t="s">
        <v>3836</v>
      </c>
      <c r="M186" s="131" t="s">
        <v>11937</v>
      </c>
      <c r="N186" s="75"/>
      <c r="O186" s="69"/>
      <c r="P186" s="75" t="s">
        <v>2249</v>
      </c>
      <c r="Q186" s="75" t="s">
        <v>1063</v>
      </c>
      <c r="R186" s="69"/>
      <c r="S186" s="69"/>
      <c r="T186" s="69"/>
      <c r="U186" s="69"/>
      <c r="V186" s="69"/>
      <c r="W186" s="69"/>
      <c r="AI186" s="639">
        <f t="shared" si="4"/>
        <v>28000.000000000004</v>
      </c>
      <c r="AJ186" s="74">
        <f t="shared" si="5"/>
        <v>428000</v>
      </c>
    </row>
    <row r="187" spans="1:36" x14ac:dyDescent="0.35">
      <c r="A187" s="69"/>
      <c r="B187" s="196"/>
      <c r="C187" s="196"/>
      <c r="D187" s="196"/>
      <c r="E187" s="196"/>
      <c r="F187" s="196"/>
      <c r="G187" s="93" t="s">
        <v>994</v>
      </c>
      <c r="H187" s="87">
        <f>SUM(H185:H186)</f>
        <v>800000</v>
      </c>
      <c r="I187" s="69"/>
      <c r="J187" s="69"/>
      <c r="K187" s="75"/>
      <c r="L187" s="75"/>
      <c r="M187" s="131"/>
      <c r="N187" s="75"/>
      <c r="O187" s="69"/>
      <c r="P187" s="75"/>
      <c r="Q187" s="75"/>
      <c r="R187" s="69"/>
      <c r="S187" s="69"/>
      <c r="T187" s="69"/>
      <c r="U187" s="69"/>
      <c r="V187" s="69"/>
      <c r="W187" s="69"/>
      <c r="AI187" s="639">
        <f t="shared" si="4"/>
        <v>56000.000000000007</v>
      </c>
      <c r="AJ187" s="87">
        <f t="shared" si="5"/>
        <v>856000</v>
      </c>
    </row>
    <row r="188" spans="1:36" x14ac:dyDescent="0.35">
      <c r="A188" s="64"/>
      <c r="B188" s="64"/>
      <c r="C188" s="64"/>
      <c r="D188" s="64"/>
      <c r="E188" s="64"/>
      <c r="F188" s="64"/>
      <c r="G188" s="96" t="s">
        <v>1590</v>
      </c>
      <c r="H188" s="67"/>
      <c r="I188" s="64"/>
      <c r="J188" s="64"/>
      <c r="K188" s="68"/>
      <c r="L188" s="68"/>
      <c r="M188" s="68"/>
      <c r="N188" s="68"/>
      <c r="O188" s="64"/>
      <c r="P188" s="68"/>
      <c r="Q188" s="68"/>
      <c r="R188" s="64"/>
      <c r="S188" s="64"/>
      <c r="T188" s="64"/>
      <c r="U188" s="64"/>
      <c r="V188" s="64"/>
      <c r="W188" s="64"/>
      <c r="X188" s="64"/>
      <c r="AI188" s="639">
        <f t="shared" si="4"/>
        <v>0</v>
      </c>
      <c r="AJ188" s="67">
        <f t="shared" si="5"/>
        <v>0</v>
      </c>
    </row>
    <row r="189" spans="1:36" x14ac:dyDescent="0.35">
      <c r="B189" s="196" t="s">
        <v>11765</v>
      </c>
      <c r="C189" s="196" t="s">
        <v>228</v>
      </c>
      <c r="D189" s="196" t="s">
        <v>11766</v>
      </c>
      <c r="E189" s="196" t="s">
        <v>11767</v>
      </c>
      <c r="F189" s="196"/>
      <c r="G189" s="79" t="s">
        <v>11938</v>
      </c>
      <c r="H189" s="118">
        <v>200000</v>
      </c>
      <c r="J189" s="76" t="s">
        <v>5844</v>
      </c>
      <c r="K189" s="119"/>
      <c r="L189" s="119" t="s">
        <v>11939</v>
      </c>
      <c r="M189" s="119" t="s">
        <v>980</v>
      </c>
      <c r="N189" s="119"/>
      <c r="P189" s="119" t="s">
        <v>11940</v>
      </c>
      <c r="Q189" s="119">
        <v>1.2</v>
      </c>
      <c r="AI189" s="639">
        <f t="shared" si="4"/>
        <v>14000.000000000002</v>
      </c>
      <c r="AJ189" s="118">
        <f t="shared" si="5"/>
        <v>214000</v>
      </c>
    </row>
    <row r="190" spans="1:36" x14ac:dyDescent="0.35">
      <c r="G190" s="123" t="s">
        <v>994</v>
      </c>
      <c r="H190" s="124">
        <f>SUM(H189)</f>
        <v>200000</v>
      </c>
      <c r="AI190" s="639">
        <f t="shared" si="4"/>
        <v>14000.000000000002</v>
      </c>
      <c r="AJ190" s="124">
        <f t="shared" si="5"/>
        <v>214000</v>
      </c>
    </row>
    <row r="191" spans="1:36" x14ac:dyDescent="0.35">
      <c r="G191" s="123" t="s">
        <v>894</v>
      </c>
      <c r="H191" s="124">
        <f>SUM(H5:H190)/2</f>
        <v>94840000</v>
      </c>
      <c r="AI191" s="639">
        <f t="shared" si="4"/>
        <v>6638800.0000000009</v>
      </c>
      <c r="AJ191" s="124">
        <f t="shared" si="5"/>
        <v>101478800</v>
      </c>
    </row>
  </sheetData>
  <mergeCells count="7">
    <mergeCell ref="X1:X2"/>
    <mergeCell ref="A1:E1"/>
    <mergeCell ref="G1:H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00B050"/>
  </sheetPr>
  <dimension ref="A1:AN171"/>
  <sheetViews>
    <sheetView topLeftCell="G1" workbookViewId="0">
      <selection activeCell="AL2" sqref="AL2"/>
    </sheetView>
  </sheetViews>
  <sheetFormatPr defaultColWidth="9.0898437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54296875" style="76" hidden="1" customWidth="1"/>
    <col min="5" max="6" width="23.54296875" style="76" hidden="1" customWidth="1"/>
    <col min="7" max="7" width="53.26953125" style="76" customWidth="1"/>
    <col min="8" max="8" width="27.1796875" style="76" hidden="1" customWidth="1"/>
    <col min="9" max="9" width="27.1796875" style="118" hidden="1" customWidth="1"/>
    <col min="10" max="10" width="14.453125" style="76" hidden="1" customWidth="1"/>
    <col min="11" max="11" width="38.453125" style="76" hidden="1" customWidth="1"/>
    <col min="12" max="12" width="17.54296875" style="76" hidden="1" customWidth="1"/>
    <col min="13" max="13" width="28.7265625" style="76" hidden="1" customWidth="1"/>
    <col min="14" max="14" width="18.81640625" style="76" hidden="1" customWidth="1"/>
    <col min="15" max="15" width="19.08984375" style="76" hidden="1" customWidth="1"/>
    <col min="16" max="16" width="24.453125" style="76" hidden="1" customWidth="1"/>
    <col min="17" max="17" width="21.54296875" style="119" hidden="1" customWidth="1"/>
    <col min="18" max="18" width="25.1796875" style="76" hidden="1" customWidth="1"/>
    <col min="19" max="19" width="11.7265625" style="76" hidden="1" customWidth="1"/>
    <col min="20" max="20" width="16.453125" style="76" hidden="1" customWidth="1"/>
    <col min="21" max="21" width="26.81640625" style="76" hidden="1" customWidth="1"/>
    <col min="22" max="22" width="44.7265625" style="76" hidden="1" customWidth="1"/>
    <col min="23" max="23" width="26.453125" style="76" hidden="1" customWidth="1"/>
    <col min="24" max="24" width="33" style="76" hidden="1" customWidth="1"/>
    <col min="25" max="25" width="41.81640625" style="76" hidden="1" customWidth="1"/>
    <col min="26" max="36" width="0" style="76" hidden="1" customWidth="1"/>
    <col min="37" max="37" width="10.7265625" style="76" hidden="1" customWidth="1"/>
    <col min="38" max="38" width="27.1796875" style="118" customWidth="1"/>
    <col min="39" max="16384" width="9.08984375" style="76"/>
  </cols>
  <sheetData>
    <row r="1" spans="1:40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7" t="s">
        <v>899</v>
      </c>
      <c r="Q1" s="667"/>
      <c r="R1" s="667"/>
      <c r="S1" s="667" t="s">
        <v>900</v>
      </c>
      <c r="T1" s="667"/>
      <c r="U1" s="675" t="s">
        <v>901</v>
      </c>
      <c r="V1" s="675"/>
      <c r="W1" s="675"/>
      <c r="X1" s="675"/>
      <c r="Y1" s="674" t="s">
        <v>902</v>
      </c>
      <c r="AL1" s="47"/>
    </row>
    <row r="2" spans="1:40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9254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L2" s="634" t="s">
        <v>24303</v>
      </c>
    </row>
    <row r="3" spans="1:40" x14ac:dyDescent="0.35">
      <c r="A3" s="106"/>
      <c r="B3" s="106"/>
      <c r="C3" s="106"/>
      <c r="D3" s="107"/>
      <c r="E3" s="57"/>
      <c r="F3" s="57"/>
      <c r="G3" s="57" t="s">
        <v>11941</v>
      </c>
      <c r="H3" s="57"/>
      <c r="I3" s="108"/>
      <c r="J3" s="106"/>
      <c r="K3" s="106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258"/>
      <c r="Y3" s="258"/>
      <c r="AL3" s="108"/>
    </row>
    <row r="4" spans="1:40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64"/>
      <c r="Y4" s="64"/>
      <c r="AK4" s="641">
        <v>7.0000000000000007E-2</v>
      </c>
      <c r="AL4" s="67"/>
    </row>
    <row r="5" spans="1:40" x14ac:dyDescent="0.35">
      <c r="B5" s="196" t="s">
        <v>11942</v>
      </c>
      <c r="C5" s="196" t="s">
        <v>239</v>
      </c>
      <c r="D5" s="196" t="s">
        <v>11943</v>
      </c>
      <c r="E5" s="196" t="s">
        <v>11944</v>
      </c>
      <c r="F5" s="81" t="s">
        <v>11945</v>
      </c>
      <c r="G5" s="79" t="s">
        <v>11946</v>
      </c>
      <c r="H5" s="69"/>
      <c r="I5" s="74">
        <v>600000</v>
      </c>
      <c r="J5" s="69"/>
      <c r="K5" s="69" t="s">
        <v>8999</v>
      </c>
      <c r="L5" s="75" t="s">
        <v>980</v>
      </c>
      <c r="M5" s="75" t="s">
        <v>980</v>
      </c>
      <c r="N5" s="75" t="s">
        <v>980</v>
      </c>
      <c r="O5" s="75" t="s">
        <v>980</v>
      </c>
      <c r="P5" s="75" t="s">
        <v>1773</v>
      </c>
      <c r="Q5" s="75" t="s">
        <v>980</v>
      </c>
      <c r="R5" s="75" t="s">
        <v>980</v>
      </c>
      <c r="S5" s="69"/>
      <c r="T5" s="69"/>
      <c r="U5" s="69"/>
      <c r="V5" s="69"/>
      <c r="W5" s="69"/>
      <c r="X5" s="69"/>
      <c r="AK5" s="639">
        <f>I5*AK$4</f>
        <v>42000.000000000007</v>
      </c>
      <c r="AL5" s="74">
        <f>I5+AK5</f>
        <v>642000</v>
      </c>
    </row>
    <row r="6" spans="1:40" x14ac:dyDescent="0.35">
      <c r="B6" s="196" t="s">
        <v>11942</v>
      </c>
      <c r="C6" s="196" t="s">
        <v>239</v>
      </c>
      <c r="D6" s="196" t="s">
        <v>11943</v>
      </c>
      <c r="E6" s="196" t="s">
        <v>11944</v>
      </c>
      <c r="F6" s="81" t="s">
        <v>11947</v>
      </c>
      <c r="G6" s="79" t="s">
        <v>11948</v>
      </c>
      <c r="H6" s="69"/>
      <c r="I6" s="74">
        <v>650000</v>
      </c>
      <c r="J6" s="69"/>
      <c r="K6" s="69" t="s">
        <v>8999</v>
      </c>
      <c r="L6" s="75" t="s">
        <v>980</v>
      </c>
      <c r="M6" s="75" t="s">
        <v>980</v>
      </c>
      <c r="N6" s="75" t="s">
        <v>980</v>
      </c>
      <c r="O6" s="75" t="s">
        <v>980</v>
      </c>
      <c r="P6" s="75" t="s">
        <v>1773</v>
      </c>
      <c r="Q6" s="75" t="s">
        <v>980</v>
      </c>
      <c r="R6" s="75" t="s">
        <v>980</v>
      </c>
      <c r="S6" s="69"/>
      <c r="T6" s="69"/>
      <c r="U6" s="69"/>
      <c r="V6" s="69"/>
      <c r="W6" s="69"/>
      <c r="X6" s="69"/>
      <c r="AK6" s="639">
        <f t="shared" ref="AK6:AK69" si="0">I6*AK$4</f>
        <v>45500.000000000007</v>
      </c>
      <c r="AL6" s="74">
        <f t="shared" ref="AL6:AL69" si="1">I6+AK6</f>
        <v>695500</v>
      </c>
    </row>
    <row r="7" spans="1:40" x14ac:dyDescent="0.35">
      <c r="B7" s="196" t="s">
        <v>11942</v>
      </c>
      <c r="C7" s="196" t="s">
        <v>239</v>
      </c>
      <c r="D7" s="196" t="s">
        <v>11943</v>
      </c>
      <c r="E7" s="196" t="s">
        <v>11944</v>
      </c>
      <c r="F7" s="196"/>
      <c r="G7" s="79" t="s">
        <v>11949</v>
      </c>
      <c r="H7" s="69"/>
      <c r="I7" s="74">
        <v>600000</v>
      </c>
      <c r="J7" s="69"/>
      <c r="K7" s="69" t="s">
        <v>8999</v>
      </c>
      <c r="L7" s="75" t="s">
        <v>980</v>
      </c>
      <c r="M7" s="75" t="s">
        <v>980</v>
      </c>
      <c r="N7" s="75" t="s">
        <v>980</v>
      </c>
      <c r="O7" s="75" t="s">
        <v>980</v>
      </c>
      <c r="P7" s="75" t="s">
        <v>1773</v>
      </c>
      <c r="Q7" s="75" t="s">
        <v>980</v>
      </c>
      <c r="R7" s="75" t="s">
        <v>980</v>
      </c>
      <c r="S7" s="69"/>
      <c r="T7" s="69"/>
      <c r="U7" s="69"/>
      <c r="V7" s="69"/>
      <c r="W7" s="69"/>
      <c r="X7" s="69"/>
      <c r="AK7" s="639">
        <f t="shared" si="0"/>
        <v>42000.000000000007</v>
      </c>
      <c r="AL7" s="74">
        <f t="shared" si="1"/>
        <v>642000</v>
      </c>
    </row>
    <row r="8" spans="1:40" x14ac:dyDescent="0.35">
      <c r="B8" s="196" t="s">
        <v>11942</v>
      </c>
      <c r="C8" s="196" t="s">
        <v>239</v>
      </c>
      <c r="D8" s="196" t="s">
        <v>11943</v>
      </c>
      <c r="E8" s="196" t="s">
        <v>11944</v>
      </c>
      <c r="F8" s="81" t="s">
        <v>11950</v>
      </c>
      <c r="G8" s="79" t="s">
        <v>11951</v>
      </c>
      <c r="H8" s="69"/>
      <c r="I8" s="74">
        <v>600000</v>
      </c>
      <c r="J8" s="69"/>
      <c r="K8" s="69" t="s">
        <v>8999</v>
      </c>
      <c r="L8" s="75" t="s">
        <v>980</v>
      </c>
      <c r="M8" s="75" t="s">
        <v>980</v>
      </c>
      <c r="N8" s="75" t="s">
        <v>980</v>
      </c>
      <c r="O8" s="75" t="s">
        <v>980</v>
      </c>
      <c r="P8" s="75" t="s">
        <v>1773</v>
      </c>
      <c r="Q8" s="75" t="s">
        <v>980</v>
      </c>
      <c r="R8" s="75" t="s">
        <v>980</v>
      </c>
      <c r="S8" s="69"/>
      <c r="T8" s="69"/>
      <c r="U8" s="69"/>
      <c r="V8" s="69"/>
      <c r="W8" s="69"/>
      <c r="X8" s="69"/>
      <c r="AK8" s="639">
        <f t="shared" si="0"/>
        <v>42000.000000000007</v>
      </c>
      <c r="AL8" s="74">
        <f t="shared" si="1"/>
        <v>642000</v>
      </c>
      <c r="AN8" s="118"/>
    </row>
    <row r="9" spans="1:40" x14ac:dyDescent="0.35">
      <c r="B9" s="196" t="s">
        <v>11942</v>
      </c>
      <c r="C9" s="196" t="s">
        <v>239</v>
      </c>
      <c r="D9" s="196" t="s">
        <v>11943</v>
      </c>
      <c r="E9" s="196" t="s">
        <v>11944</v>
      </c>
      <c r="F9" s="81" t="s">
        <v>11952</v>
      </c>
      <c r="G9" s="79" t="s">
        <v>11953</v>
      </c>
      <c r="H9" s="69"/>
      <c r="I9" s="74">
        <v>600000</v>
      </c>
      <c r="J9" s="69"/>
      <c r="K9" s="69" t="s">
        <v>8999</v>
      </c>
      <c r="L9" s="75" t="s">
        <v>980</v>
      </c>
      <c r="M9" s="75" t="s">
        <v>980</v>
      </c>
      <c r="N9" s="75" t="s">
        <v>980</v>
      </c>
      <c r="O9" s="75" t="s">
        <v>980</v>
      </c>
      <c r="P9" s="75" t="s">
        <v>1773</v>
      </c>
      <c r="Q9" s="75" t="s">
        <v>980</v>
      </c>
      <c r="R9" s="75" t="s">
        <v>980</v>
      </c>
      <c r="S9" s="69"/>
      <c r="T9" s="69"/>
      <c r="U9" s="69"/>
      <c r="V9" s="69"/>
      <c r="W9" s="69"/>
      <c r="X9" s="69"/>
      <c r="AK9" s="639">
        <f t="shared" si="0"/>
        <v>42000.000000000007</v>
      </c>
      <c r="AL9" s="74">
        <f t="shared" si="1"/>
        <v>642000</v>
      </c>
      <c r="AN9" s="118"/>
    </row>
    <row r="10" spans="1:40" x14ac:dyDescent="0.35">
      <c r="B10" s="196" t="s">
        <v>11942</v>
      </c>
      <c r="C10" s="196" t="s">
        <v>239</v>
      </c>
      <c r="D10" s="196" t="s">
        <v>11943</v>
      </c>
      <c r="E10" s="196" t="s">
        <v>11944</v>
      </c>
      <c r="F10" s="196"/>
      <c r="G10" s="79" t="s">
        <v>11954</v>
      </c>
      <c r="H10" s="69"/>
      <c r="I10" s="74">
        <v>600000</v>
      </c>
      <c r="J10" s="69"/>
      <c r="K10" s="69" t="s">
        <v>8999</v>
      </c>
      <c r="L10" s="75" t="s">
        <v>980</v>
      </c>
      <c r="M10" s="75" t="s">
        <v>980</v>
      </c>
      <c r="N10" s="75" t="s">
        <v>980</v>
      </c>
      <c r="O10" s="75" t="s">
        <v>980</v>
      </c>
      <c r="P10" s="75" t="s">
        <v>1773</v>
      </c>
      <c r="Q10" s="75" t="s">
        <v>980</v>
      </c>
      <c r="R10" s="75" t="s">
        <v>980</v>
      </c>
      <c r="S10" s="69"/>
      <c r="T10" s="69"/>
      <c r="U10" s="69"/>
      <c r="V10" s="69"/>
      <c r="W10" s="69"/>
      <c r="X10" s="69"/>
      <c r="AK10" s="639">
        <f t="shared" si="0"/>
        <v>42000.000000000007</v>
      </c>
      <c r="AL10" s="74">
        <f t="shared" si="1"/>
        <v>642000</v>
      </c>
    </row>
    <row r="11" spans="1:40" x14ac:dyDescent="0.35">
      <c r="B11" s="196" t="s">
        <v>11942</v>
      </c>
      <c r="C11" s="196" t="s">
        <v>239</v>
      </c>
      <c r="D11" s="196" t="s">
        <v>11943</v>
      </c>
      <c r="E11" s="196" t="s">
        <v>11944</v>
      </c>
      <c r="F11" s="81" t="s">
        <v>11955</v>
      </c>
      <c r="G11" s="79" t="s">
        <v>11956</v>
      </c>
      <c r="H11" s="69"/>
      <c r="I11" s="74">
        <v>600000</v>
      </c>
      <c r="J11" s="69"/>
      <c r="K11" s="69" t="s">
        <v>8999</v>
      </c>
      <c r="L11" s="75" t="s">
        <v>980</v>
      </c>
      <c r="M11" s="75" t="s">
        <v>980</v>
      </c>
      <c r="N11" s="75" t="s">
        <v>980</v>
      </c>
      <c r="O11" s="75" t="s">
        <v>980</v>
      </c>
      <c r="P11" s="75" t="s">
        <v>1773</v>
      </c>
      <c r="Q11" s="75" t="s">
        <v>980</v>
      </c>
      <c r="R11" s="75" t="s">
        <v>980</v>
      </c>
      <c r="S11" s="69"/>
      <c r="T11" s="69"/>
      <c r="U11" s="69"/>
      <c r="V11" s="69"/>
      <c r="W11" s="69"/>
      <c r="X11" s="69"/>
      <c r="AK11" s="639">
        <f t="shared" si="0"/>
        <v>42000.000000000007</v>
      </c>
      <c r="AL11" s="74">
        <f t="shared" si="1"/>
        <v>642000</v>
      </c>
    </row>
    <row r="12" spans="1:40" x14ac:dyDescent="0.35">
      <c r="B12" s="196" t="s">
        <v>11942</v>
      </c>
      <c r="C12" s="196" t="s">
        <v>239</v>
      </c>
      <c r="D12" s="196" t="s">
        <v>11943</v>
      </c>
      <c r="E12" s="196" t="s">
        <v>11944</v>
      </c>
      <c r="F12" s="81" t="s">
        <v>11957</v>
      </c>
      <c r="G12" s="79" t="s">
        <v>11958</v>
      </c>
      <c r="H12" s="69"/>
      <c r="I12" s="74">
        <v>600000</v>
      </c>
      <c r="J12" s="69"/>
      <c r="K12" s="69" t="s">
        <v>8999</v>
      </c>
      <c r="L12" s="75" t="s">
        <v>980</v>
      </c>
      <c r="M12" s="75" t="s">
        <v>980</v>
      </c>
      <c r="N12" s="75" t="s">
        <v>980</v>
      </c>
      <c r="O12" s="75" t="s">
        <v>980</v>
      </c>
      <c r="P12" s="75" t="s">
        <v>1773</v>
      </c>
      <c r="Q12" s="75" t="s">
        <v>980</v>
      </c>
      <c r="R12" s="75" t="s">
        <v>980</v>
      </c>
      <c r="S12" s="69"/>
      <c r="T12" s="69"/>
      <c r="U12" s="69"/>
      <c r="V12" s="69"/>
      <c r="W12" s="69"/>
      <c r="X12" s="69"/>
      <c r="AK12" s="639">
        <f t="shared" si="0"/>
        <v>42000.000000000007</v>
      </c>
      <c r="AL12" s="74">
        <f t="shared" si="1"/>
        <v>642000</v>
      </c>
    </row>
    <row r="13" spans="1:40" x14ac:dyDescent="0.35">
      <c r="B13" s="196" t="s">
        <v>11942</v>
      </c>
      <c r="C13" s="196" t="s">
        <v>239</v>
      </c>
      <c r="D13" s="196" t="s">
        <v>11943</v>
      </c>
      <c r="E13" s="196" t="s">
        <v>11944</v>
      </c>
      <c r="F13" s="196"/>
      <c r="G13" s="79" t="s">
        <v>11959</v>
      </c>
      <c r="H13" s="69"/>
      <c r="I13" s="74">
        <v>650000</v>
      </c>
      <c r="J13" s="69"/>
      <c r="K13" s="69" t="s">
        <v>8999</v>
      </c>
      <c r="L13" s="75" t="s">
        <v>980</v>
      </c>
      <c r="M13" s="75" t="s">
        <v>980</v>
      </c>
      <c r="N13" s="75" t="s">
        <v>980</v>
      </c>
      <c r="O13" s="75" t="s">
        <v>980</v>
      </c>
      <c r="P13" s="75" t="s">
        <v>1773</v>
      </c>
      <c r="Q13" s="75" t="s">
        <v>980</v>
      </c>
      <c r="R13" s="75" t="s">
        <v>980</v>
      </c>
      <c r="S13" s="69"/>
      <c r="T13" s="69"/>
      <c r="U13" s="69"/>
      <c r="V13" s="69"/>
      <c r="W13" s="69"/>
      <c r="X13" s="69"/>
      <c r="AK13" s="639">
        <f t="shared" si="0"/>
        <v>45500.000000000007</v>
      </c>
      <c r="AL13" s="74">
        <f t="shared" si="1"/>
        <v>695500</v>
      </c>
    </row>
    <row r="14" spans="1:40" x14ac:dyDescent="0.35">
      <c r="B14" s="196" t="s">
        <v>11942</v>
      </c>
      <c r="C14" s="196" t="s">
        <v>239</v>
      </c>
      <c r="D14" s="196" t="s">
        <v>11943</v>
      </c>
      <c r="E14" s="196" t="s">
        <v>11944</v>
      </c>
      <c r="F14" s="196"/>
      <c r="G14" s="79" t="s">
        <v>11960</v>
      </c>
      <c r="H14" s="69"/>
      <c r="I14" s="74">
        <v>600000</v>
      </c>
      <c r="J14" s="69"/>
      <c r="K14" s="69" t="s">
        <v>8999</v>
      </c>
      <c r="L14" s="75" t="s">
        <v>980</v>
      </c>
      <c r="M14" s="75" t="s">
        <v>980</v>
      </c>
      <c r="N14" s="75" t="s">
        <v>980</v>
      </c>
      <c r="O14" s="75" t="s">
        <v>980</v>
      </c>
      <c r="P14" s="75" t="s">
        <v>1773</v>
      </c>
      <c r="Q14" s="75" t="s">
        <v>980</v>
      </c>
      <c r="R14" s="75" t="s">
        <v>980</v>
      </c>
      <c r="S14" s="69"/>
      <c r="T14" s="69"/>
      <c r="U14" s="69"/>
      <c r="V14" s="69"/>
      <c r="W14" s="69"/>
      <c r="X14" s="69"/>
      <c r="AK14" s="639">
        <f t="shared" si="0"/>
        <v>42000.000000000007</v>
      </c>
      <c r="AL14" s="74">
        <f t="shared" si="1"/>
        <v>642000</v>
      </c>
    </row>
    <row r="15" spans="1:40" x14ac:dyDescent="0.35">
      <c r="B15" s="196" t="s">
        <v>11942</v>
      </c>
      <c r="C15" s="196" t="s">
        <v>239</v>
      </c>
      <c r="D15" s="196" t="s">
        <v>11943</v>
      </c>
      <c r="E15" s="196" t="s">
        <v>11944</v>
      </c>
      <c r="F15" s="81" t="s">
        <v>11961</v>
      </c>
      <c r="G15" s="79" t="s">
        <v>11962</v>
      </c>
      <c r="H15" s="69"/>
      <c r="I15" s="74">
        <v>600000</v>
      </c>
      <c r="J15" s="69"/>
      <c r="K15" s="69" t="s">
        <v>8999</v>
      </c>
      <c r="L15" s="75" t="s">
        <v>980</v>
      </c>
      <c r="M15" s="75" t="s">
        <v>980</v>
      </c>
      <c r="N15" s="75" t="s">
        <v>980</v>
      </c>
      <c r="O15" s="75" t="s">
        <v>980</v>
      </c>
      <c r="P15" s="75" t="s">
        <v>1773</v>
      </c>
      <c r="Q15" s="75" t="s">
        <v>980</v>
      </c>
      <c r="R15" s="75" t="s">
        <v>980</v>
      </c>
      <c r="S15" s="69"/>
      <c r="T15" s="69"/>
      <c r="U15" s="69"/>
      <c r="V15" s="69"/>
      <c r="W15" s="69"/>
      <c r="X15" s="69"/>
      <c r="AK15" s="639">
        <f t="shared" si="0"/>
        <v>42000.000000000007</v>
      </c>
      <c r="AL15" s="74">
        <f t="shared" si="1"/>
        <v>642000</v>
      </c>
    </row>
    <row r="16" spans="1:40" x14ac:dyDescent="0.35">
      <c r="B16" s="196" t="s">
        <v>11942</v>
      </c>
      <c r="C16" s="196" t="s">
        <v>239</v>
      </c>
      <c r="D16" s="196" t="s">
        <v>11943</v>
      </c>
      <c r="E16" s="196" t="s">
        <v>11944</v>
      </c>
      <c r="F16" s="81" t="s">
        <v>11963</v>
      </c>
      <c r="G16" s="79" t="s">
        <v>11964</v>
      </c>
      <c r="H16" s="69"/>
      <c r="I16" s="74">
        <v>600000</v>
      </c>
      <c r="J16" s="69"/>
      <c r="K16" s="69" t="s">
        <v>8999</v>
      </c>
      <c r="L16" s="75" t="s">
        <v>980</v>
      </c>
      <c r="M16" s="75" t="s">
        <v>980</v>
      </c>
      <c r="N16" s="75" t="s">
        <v>980</v>
      </c>
      <c r="O16" s="75" t="s">
        <v>980</v>
      </c>
      <c r="P16" s="75" t="s">
        <v>1773</v>
      </c>
      <c r="Q16" s="75" t="s">
        <v>980</v>
      </c>
      <c r="R16" s="75" t="s">
        <v>980</v>
      </c>
      <c r="S16" s="69"/>
      <c r="T16" s="69"/>
      <c r="U16" s="69"/>
      <c r="V16" s="69"/>
      <c r="W16" s="69"/>
      <c r="X16" s="69"/>
      <c r="AK16" s="639">
        <f t="shared" si="0"/>
        <v>42000.000000000007</v>
      </c>
      <c r="AL16" s="74">
        <f t="shared" si="1"/>
        <v>642000</v>
      </c>
    </row>
    <row r="17" spans="1:38" x14ac:dyDescent="0.35">
      <c r="B17" s="196" t="s">
        <v>11942</v>
      </c>
      <c r="C17" s="196" t="s">
        <v>239</v>
      </c>
      <c r="D17" s="196" t="s">
        <v>11943</v>
      </c>
      <c r="E17" s="196" t="s">
        <v>11944</v>
      </c>
      <c r="F17" s="81" t="s">
        <v>11965</v>
      </c>
      <c r="G17" s="79" t="s">
        <v>11966</v>
      </c>
      <c r="H17" s="69"/>
      <c r="I17" s="74">
        <v>600000</v>
      </c>
      <c r="J17" s="69"/>
      <c r="K17" s="69" t="s">
        <v>8999</v>
      </c>
      <c r="L17" s="75" t="s">
        <v>980</v>
      </c>
      <c r="M17" s="75" t="s">
        <v>980</v>
      </c>
      <c r="N17" s="75" t="s">
        <v>980</v>
      </c>
      <c r="O17" s="75" t="s">
        <v>980</v>
      </c>
      <c r="P17" s="75" t="s">
        <v>1773</v>
      </c>
      <c r="Q17" s="75" t="s">
        <v>980</v>
      </c>
      <c r="R17" s="75" t="s">
        <v>980</v>
      </c>
      <c r="S17" s="69"/>
      <c r="T17" s="69"/>
      <c r="U17" s="69"/>
      <c r="V17" s="69"/>
      <c r="W17" s="69"/>
      <c r="X17" s="69"/>
      <c r="AK17" s="639">
        <f t="shared" si="0"/>
        <v>42000.000000000007</v>
      </c>
      <c r="AL17" s="74">
        <f t="shared" si="1"/>
        <v>642000</v>
      </c>
    </row>
    <row r="18" spans="1:38" x14ac:dyDescent="0.35">
      <c r="B18" s="196" t="s">
        <v>11942</v>
      </c>
      <c r="C18" s="196" t="s">
        <v>239</v>
      </c>
      <c r="D18" s="196" t="s">
        <v>11943</v>
      </c>
      <c r="E18" s="196" t="s">
        <v>11944</v>
      </c>
      <c r="F18" s="196"/>
      <c r="G18" s="79" t="s">
        <v>11967</v>
      </c>
      <c r="H18" s="69"/>
      <c r="I18" s="74">
        <v>600000</v>
      </c>
      <c r="J18" s="69"/>
      <c r="K18" s="69" t="s">
        <v>8999</v>
      </c>
      <c r="L18" s="75" t="s">
        <v>980</v>
      </c>
      <c r="M18" s="75" t="s">
        <v>980</v>
      </c>
      <c r="N18" s="75" t="s">
        <v>980</v>
      </c>
      <c r="O18" s="75" t="s">
        <v>980</v>
      </c>
      <c r="P18" s="75" t="s">
        <v>1773</v>
      </c>
      <c r="Q18" s="75" t="s">
        <v>980</v>
      </c>
      <c r="R18" s="75" t="s">
        <v>980</v>
      </c>
      <c r="S18" s="69"/>
      <c r="T18" s="69"/>
      <c r="U18" s="69"/>
      <c r="V18" s="69"/>
      <c r="W18" s="69"/>
      <c r="X18" s="69"/>
      <c r="AK18" s="639">
        <f t="shared" si="0"/>
        <v>42000.000000000007</v>
      </c>
      <c r="AL18" s="74">
        <f t="shared" si="1"/>
        <v>642000</v>
      </c>
    </row>
    <row r="19" spans="1:38" x14ac:dyDescent="0.35">
      <c r="B19" s="196" t="s">
        <v>11942</v>
      </c>
      <c r="C19" s="196" t="s">
        <v>239</v>
      </c>
      <c r="D19" s="196" t="s">
        <v>11943</v>
      </c>
      <c r="E19" s="196" t="s">
        <v>11944</v>
      </c>
      <c r="F19" s="81" t="s">
        <v>11968</v>
      </c>
      <c r="G19" s="79" t="s">
        <v>11969</v>
      </c>
      <c r="H19" s="69"/>
      <c r="I19" s="74">
        <v>600000</v>
      </c>
      <c r="J19" s="69"/>
      <c r="K19" s="69" t="s">
        <v>8999</v>
      </c>
      <c r="L19" s="75" t="s">
        <v>980</v>
      </c>
      <c r="M19" s="75" t="s">
        <v>980</v>
      </c>
      <c r="N19" s="75" t="s">
        <v>980</v>
      </c>
      <c r="O19" s="75" t="s">
        <v>980</v>
      </c>
      <c r="P19" s="75" t="s">
        <v>1773</v>
      </c>
      <c r="Q19" s="75" t="s">
        <v>980</v>
      </c>
      <c r="R19" s="75" t="s">
        <v>980</v>
      </c>
      <c r="S19" s="69"/>
      <c r="T19" s="69"/>
      <c r="U19" s="69"/>
      <c r="V19" s="69"/>
      <c r="W19" s="69"/>
      <c r="X19" s="69"/>
      <c r="AK19" s="639">
        <f t="shared" si="0"/>
        <v>42000.000000000007</v>
      </c>
      <c r="AL19" s="74">
        <f t="shared" si="1"/>
        <v>642000</v>
      </c>
    </row>
    <row r="20" spans="1:38" x14ac:dyDescent="0.35">
      <c r="B20" s="196" t="s">
        <v>11942</v>
      </c>
      <c r="C20" s="196" t="s">
        <v>239</v>
      </c>
      <c r="D20" s="196" t="s">
        <v>11943</v>
      </c>
      <c r="E20" s="196" t="s">
        <v>11944</v>
      </c>
      <c r="F20" s="81" t="s">
        <v>11970</v>
      </c>
      <c r="G20" s="79" t="s">
        <v>11971</v>
      </c>
      <c r="H20" s="69"/>
      <c r="I20" s="74">
        <v>650000</v>
      </c>
      <c r="J20" s="69"/>
      <c r="K20" s="69" t="s">
        <v>8999</v>
      </c>
      <c r="L20" s="75" t="s">
        <v>980</v>
      </c>
      <c r="M20" s="75" t="s">
        <v>980</v>
      </c>
      <c r="N20" s="75" t="s">
        <v>980</v>
      </c>
      <c r="O20" s="75" t="s">
        <v>980</v>
      </c>
      <c r="P20" s="75" t="s">
        <v>1773</v>
      </c>
      <c r="Q20" s="75" t="s">
        <v>980</v>
      </c>
      <c r="R20" s="75" t="s">
        <v>980</v>
      </c>
      <c r="S20" s="69"/>
      <c r="T20" s="69"/>
      <c r="U20" s="69"/>
      <c r="V20" s="69"/>
      <c r="W20" s="69"/>
      <c r="X20" s="69"/>
      <c r="AK20" s="639">
        <f t="shared" si="0"/>
        <v>45500.000000000007</v>
      </c>
      <c r="AL20" s="74">
        <f t="shared" si="1"/>
        <v>695500</v>
      </c>
    </row>
    <row r="21" spans="1:38" x14ac:dyDescent="0.35">
      <c r="B21" s="196" t="s">
        <v>11942</v>
      </c>
      <c r="C21" s="196" t="s">
        <v>239</v>
      </c>
      <c r="D21" s="196" t="s">
        <v>11943</v>
      </c>
      <c r="E21" s="196" t="s">
        <v>11944</v>
      </c>
      <c r="F21" s="196"/>
      <c r="G21" s="79" t="s">
        <v>11972</v>
      </c>
      <c r="H21" s="69"/>
      <c r="I21" s="74">
        <v>600000</v>
      </c>
      <c r="J21" s="69"/>
      <c r="K21" s="69" t="s">
        <v>8999</v>
      </c>
      <c r="L21" s="75" t="s">
        <v>980</v>
      </c>
      <c r="M21" s="75" t="s">
        <v>980</v>
      </c>
      <c r="N21" s="75" t="s">
        <v>980</v>
      </c>
      <c r="O21" s="75" t="s">
        <v>980</v>
      </c>
      <c r="P21" s="75" t="s">
        <v>1773</v>
      </c>
      <c r="Q21" s="75" t="s">
        <v>980</v>
      </c>
      <c r="R21" s="75" t="s">
        <v>980</v>
      </c>
      <c r="S21" s="69"/>
      <c r="T21" s="69"/>
      <c r="U21" s="69"/>
      <c r="V21" s="69"/>
      <c r="W21" s="69"/>
      <c r="X21" s="69"/>
      <c r="AK21" s="639">
        <f t="shared" si="0"/>
        <v>42000.000000000007</v>
      </c>
      <c r="AL21" s="74">
        <f t="shared" si="1"/>
        <v>642000</v>
      </c>
    </row>
    <row r="22" spans="1:38" x14ac:dyDescent="0.35">
      <c r="B22" s="196"/>
      <c r="C22" s="196"/>
      <c r="D22" s="196"/>
      <c r="E22" s="196"/>
      <c r="F22" s="196"/>
      <c r="G22" s="93" t="s">
        <v>994</v>
      </c>
      <c r="H22" s="86"/>
      <c r="I22" s="87">
        <f>SUM(I5:I21)</f>
        <v>10350000</v>
      </c>
      <c r="J22" s="69"/>
      <c r="K22" s="69"/>
      <c r="L22" s="75"/>
      <c r="M22" s="75"/>
      <c r="N22" s="75"/>
      <c r="O22" s="75"/>
      <c r="P22" s="75"/>
      <c r="Q22" s="75"/>
      <c r="R22" s="75"/>
      <c r="S22" s="69"/>
      <c r="T22" s="69"/>
      <c r="U22" s="69"/>
      <c r="V22" s="69"/>
      <c r="W22" s="69"/>
      <c r="X22" s="69"/>
      <c r="AK22" s="639">
        <f t="shared" si="0"/>
        <v>724500.00000000012</v>
      </c>
      <c r="AL22" s="87">
        <f t="shared" si="1"/>
        <v>11074500</v>
      </c>
    </row>
    <row r="23" spans="1:38" x14ac:dyDescent="0.35">
      <c r="A23" s="64"/>
      <c r="B23" s="64"/>
      <c r="C23" s="64"/>
      <c r="D23" s="64"/>
      <c r="E23" s="64"/>
      <c r="F23" s="64"/>
      <c r="G23" s="96" t="s">
        <v>4824</v>
      </c>
      <c r="H23" s="64"/>
      <c r="I23" s="67"/>
      <c r="J23" s="64"/>
      <c r="K23" s="64"/>
      <c r="L23" s="68"/>
      <c r="M23" s="97"/>
      <c r="N23" s="127"/>
      <c r="O23" s="68"/>
      <c r="P23" s="64"/>
      <c r="Q23" s="68"/>
      <c r="R23" s="64"/>
      <c r="S23" s="64"/>
      <c r="T23" s="64"/>
      <c r="U23" s="64"/>
      <c r="V23" s="64"/>
      <c r="W23" s="64"/>
      <c r="X23" s="64"/>
      <c r="Y23" s="64"/>
      <c r="AK23" s="639">
        <f t="shared" si="0"/>
        <v>0</v>
      </c>
      <c r="AL23" s="67">
        <f t="shared" si="1"/>
        <v>0</v>
      </c>
    </row>
    <row r="24" spans="1:38" x14ac:dyDescent="0.35">
      <c r="B24" s="196" t="s">
        <v>11942</v>
      </c>
      <c r="C24" s="196" t="s">
        <v>239</v>
      </c>
      <c r="D24" s="196" t="s">
        <v>11943</v>
      </c>
      <c r="E24" s="196" t="s">
        <v>11944</v>
      </c>
      <c r="F24" s="196"/>
      <c r="G24" s="76" t="s">
        <v>11802</v>
      </c>
      <c r="I24" s="118">
        <v>30000</v>
      </c>
      <c r="K24" s="76" t="s">
        <v>4826</v>
      </c>
      <c r="L24" s="119">
        <v>2010</v>
      </c>
      <c r="M24" s="75" t="s">
        <v>980</v>
      </c>
      <c r="N24" s="119" t="s">
        <v>4827</v>
      </c>
      <c r="O24" s="75" t="s">
        <v>980</v>
      </c>
      <c r="P24" s="76" t="s">
        <v>1575</v>
      </c>
      <c r="Q24" s="119" t="s">
        <v>967</v>
      </c>
      <c r="R24" s="119" t="s">
        <v>4828</v>
      </c>
      <c r="AK24" s="639">
        <f t="shared" si="0"/>
        <v>2100</v>
      </c>
      <c r="AL24" s="118">
        <f t="shared" si="1"/>
        <v>32100</v>
      </c>
    </row>
    <row r="25" spans="1:38" x14ac:dyDescent="0.35">
      <c r="B25" s="196" t="s">
        <v>11942</v>
      </c>
      <c r="C25" s="196" t="s">
        <v>239</v>
      </c>
      <c r="D25" s="196" t="s">
        <v>11943</v>
      </c>
      <c r="E25" s="196" t="s">
        <v>11944</v>
      </c>
      <c r="F25" s="196"/>
      <c r="G25" s="76" t="s">
        <v>11803</v>
      </c>
      <c r="I25" s="118">
        <v>30000</v>
      </c>
      <c r="K25" s="76" t="s">
        <v>11804</v>
      </c>
      <c r="L25" s="119" t="s">
        <v>11805</v>
      </c>
      <c r="M25" s="75" t="s">
        <v>980</v>
      </c>
      <c r="N25" s="119" t="s">
        <v>1063</v>
      </c>
      <c r="O25" s="75" t="s">
        <v>980</v>
      </c>
      <c r="P25" s="76" t="s">
        <v>1575</v>
      </c>
      <c r="Q25" s="119" t="s">
        <v>8162</v>
      </c>
      <c r="R25" s="119" t="s">
        <v>5700</v>
      </c>
      <c r="Y25" s="76" t="s">
        <v>1765</v>
      </c>
      <c r="AK25" s="639">
        <f t="shared" si="0"/>
        <v>2100</v>
      </c>
      <c r="AL25" s="118">
        <f t="shared" si="1"/>
        <v>32100</v>
      </c>
    </row>
    <row r="26" spans="1:38" x14ac:dyDescent="0.35">
      <c r="B26" s="196" t="s">
        <v>11942</v>
      </c>
      <c r="C26" s="196" t="s">
        <v>239</v>
      </c>
      <c r="D26" s="196" t="s">
        <v>11943</v>
      </c>
      <c r="E26" s="196" t="s">
        <v>11944</v>
      </c>
      <c r="F26" s="196"/>
      <c r="G26" s="76" t="s">
        <v>11806</v>
      </c>
      <c r="I26" s="118">
        <v>60000</v>
      </c>
      <c r="K26" s="76" t="s">
        <v>11807</v>
      </c>
      <c r="L26" s="119" t="s">
        <v>1765</v>
      </c>
      <c r="M26" s="75" t="s">
        <v>980</v>
      </c>
      <c r="N26" s="119" t="s">
        <v>1765</v>
      </c>
      <c r="O26" s="75" t="s">
        <v>980</v>
      </c>
      <c r="P26" s="76" t="s">
        <v>1575</v>
      </c>
      <c r="Q26" s="119" t="s">
        <v>1765</v>
      </c>
      <c r="R26" s="119" t="s">
        <v>1765</v>
      </c>
      <c r="AK26" s="639">
        <f t="shared" si="0"/>
        <v>4200</v>
      </c>
      <c r="AL26" s="118">
        <f t="shared" si="1"/>
        <v>64200</v>
      </c>
    </row>
    <row r="27" spans="1:38" x14ac:dyDescent="0.35">
      <c r="B27" s="196" t="s">
        <v>11942</v>
      </c>
      <c r="C27" s="196" t="s">
        <v>239</v>
      </c>
      <c r="D27" s="196" t="s">
        <v>11943</v>
      </c>
      <c r="E27" s="196" t="s">
        <v>11944</v>
      </c>
      <c r="F27" s="196"/>
      <c r="G27" s="76" t="s">
        <v>11808</v>
      </c>
      <c r="I27" s="118">
        <v>30000</v>
      </c>
      <c r="K27" s="76" t="s">
        <v>11804</v>
      </c>
      <c r="L27" s="119">
        <v>1936</v>
      </c>
      <c r="M27" s="75" t="s">
        <v>980</v>
      </c>
      <c r="N27" s="119">
        <v>9604</v>
      </c>
      <c r="O27" s="75" t="s">
        <v>980</v>
      </c>
      <c r="P27" s="76" t="s">
        <v>1575</v>
      </c>
      <c r="R27" s="119">
        <v>30000</v>
      </c>
      <c r="AK27" s="639">
        <f t="shared" si="0"/>
        <v>2100</v>
      </c>
      <c r="AL27" s="118">
        <f t="shared" si="1"/>
        <v>32100</v>
      </c>
    </row>
    <row r="28" spans="1:38" x14ac:dyDescent="0.35">
      <c r="B28" s="196" t="s">
        <v>11942</v>
      </c>
      <c r="C28" s="196" t="s">
        <v>239</v>
      </c>
      <c r="D28" s="196" t="s">
        <v>11943</v>
      </c>
      <c r="E28" s="196" t="s">
        <v>11944</v>
      </c>
      <c r="F28" s="196"/>
      <c r="G28" s="76" t="s">
        <v>11809</v>
      </c>
      <c r="I28" s="118">
        <v>30000</v>
      </c>
      <c r="K28" s="76" t="s">
        <v>1765</v>
      </c>
      <c r="L28" s="76" t="s">
        <v>1765</v>
      </c>
      <c r="M28" s="75" t="s">
        <v>980</v>
      </c>
      <c r="N28" s="76" t="s">
        <v>1765</v>
      </c>
      <c r="O28" s="75" t="s">
        <v>980</v>
      </c>
      <c r="P28" s="76" t="s">
        <v>1575</v>
      </c>
      <c r="Q28" s="76" t="s">
        <v>1765</v>
      </c>
      <c r="R28" s="76" t="s">
        <v>1765</v>
      </c>
      <c r="AK28" s="639">
        <f t="shared" si="0"/>
        <v>2100</v>
      </c>
      <c r="AL28" s="118">
        <f t="shared" si="1"/>
        <v>32100</v>
      </c>
    </row>
    <row r="29" spans="1:38" x14ac:dyDescent="0.35">
      <c r="B29" s="196" t="s">
        <v>11942</v>
      </c>
      <c r="C29" s="196" t="s">
        <v>239</v>
      </c>
      <c r="D29" s="196" t="s">
        <v>11943</v>
      </c>
      <c r="E29" s="196" t="s">
        <v>11944</v>
      </c>
      <c r="F29" s="196"/>
      <c r="G29" s="76" t="s">
        <v>11810</v>
      </c>
      <c r="I29" s="118">
        <v>30000</v>
      </c>
      <c r="K29" s="76" t="s">
        <v>1765</v>
      </c>
      <c r="L29" s="76" t="s">
        <v>1765</v>
      </c>
      <c r="M29" s="75" t="s">
        <v>980</v>
      </c>
      <c r="N29" s="76" t="s">
        <v>1765</v>
      </c>
      <c r="O29" s="75" t="s">
        <v>980</v>
      </c>
      <c r="P29" s="76" t="s">
        <v>1575</v>
      </c>
      <c r="Q29" s="76" t="s">
        <v>1765</v>
      </c>
      <c r="R29" s="76" t="s">
        <v>1765</v>
      </c>
      <c r="Y29" s="76" t="s">
        <v>1765</v>
      </c>
      <c r="AK29" s="639">
        <f t="shared" si="0"/>
        <v>2100</v>
      </c>
      <c r="AL29" s="118">
        <f t="shared" si="1"/>
        <v>32100</v>
      </c>
    </row>
    <row r="30" spans="1:38" x14ac:dyDescent="0.35">
      <c r="B30" s="196" t="s">
        <v>11942</v>
      </c>
      <c r="C30" s="196" t="s">
        <v>239</v>
      </c>
      <c r="D30" s="196" t="s">
        <v>11943</v>
      </c>
      <c r="E30" s="196" t="s">
        <v>11944</v>
      </c>
      <c r="F30" s="196"/>
      <c r="G30" s="76" t="s">
        <v>11803</v>
      </c>
      <c r="I30" s="118">
        <v>30000</v>
      </c>
      <c r="K30" s="76" t="s">
        <v>1765</v>
      </c>
      <c r="L30" s="76" t="s">
        <v>1765</v>
      </c>
      <c r="M30" s="75" t="s">
        <v>980</v>
      </c>
      <c r="N30" s="76" t="s">
        <v>1765</v>
      </c>
      <c r="O30" s="75" t="s">
        <v>980</v>
      </c>
      <c r="P30" s="76" t="s">
        <v>1575</v>
      </c>
      <c r="Q30" s="76" t="s">
        <v>1765</v>
      </c>
      <c r="R30" s="76" t="s">
        <v>1765</v>
      </c>
      <c r="AK30" s="639">
        <f t="shared" si="0"/>
        <v>2100</v>
      </c>
      <c r="AL30" s="118">
        <f t="shared" si="1"/>
        <v>32100</v>
      </c>
    </row>
    <row r="31" spans="1:38" x14ac:dyDescent="0.35">
      <c r="B31" s="196" t="s">
        <v>11942</v>
      </c>
      <c r="C31" s="196" t="s">
        <v>239</v>
      </c>
      <c r="D31" s="196" t="s">
        <v>11943</v>
      </c>
      <c r="E31" s="196" t="s">
        <v>11944</v>
      </c>
      <c r="F31" s="196"/>
      <c r="G31" s="76" t="s">
        <v>11803</v>
      </c>
      <c r="I31" s="118">
        <v>30000</v>
      </c>
      <c r="K31" s="76" t="s">
        <v>1765</v>
      </c>
      <c r="L31" s="76" t="s">
        <v>1765</v>
      </c>
      <c r="M31" s="75" t="s">
        <v>980</v>
      </c>
      <c r="N31" s="76" t="s">
        <v>1765</v>
      </c>
      <c r="O31" s="75" t="s">
        <v>980</v>
      </c>
      <c r="P31" s="76" t="s">
        <v>1811</v>
      </c>
      <c r="Q31" s="119" t="s">
        <v>967</v>
      </c>
      <c r="R31" s="119" t="s">
        <v>4828</v>
      </c>
      <c r="AK31" s="639">
        <f t="shared" si="0"/>
        <v>2100</v>
      </c>
      <c r="AL31" s="118">
        <f t="shared" si="1"/>
        <v>32100</v>
      </c>
    </row>
    <row r="32" spans="1:38" x14ac:dyDescent="0.35">
      <c r="B32" s="196" t="s">
        <v>11942</v>
      </c>
      <c r="C32" s="196" t="s">
        <v>239</v>
      </c>
      <c r="D32" s="196" t="s">
        <v>11943</v>
      </c>
      <c r="E32" s="196" t="s">
        <v>11944</v>
      </c>
      <c r="F32" s="196"/>
      <c r="G32" s="76" t="s">
        <v>11811</v>
      </c>
      <c r="I32" s="118">
        <v>30000</v>
      </c>
      <c r="K32" s="76" t="s">
        <v>1765</v>
      </c>
      <c r="L32" s="76" t="s">
        <v>1765</v>
      </c>
      <c r="M32" s="75" t="s">
        <v>980</v>
      </c>
      <c r="N32" s="76" t="s">
        <v>1765</v>
      </c>
      <c r="O32" s="75" t="s">
        <v>980</v>
      </c>
      <c r="P32" s="76" t="s">
        <v>1575</v>
      </c>
      <c r="Q32" s="119" t="s">
        <v>967</v>
      </c>
      <c r="R32" s="119" t="s">
        <v>4828</v>
      </c>
      <c r="AK32" s="639">
        <f t="shared" si="0"/>
        <v>2100</v>
      </c>
      <c r="AL32" s="118">
        <f t="shared" si="1"/>
        <v>32100</v>
      </c>
    </row>
    <row r="33" spans="2:38" x14ac:dyDescent="0.35">
      <c r="B33" s="196" t="s">
        <v>11942</v>
      </c>
      <c r="C33" s="196" t="s">
        <v>239</v>
      </c>
      <c r="D33" s="196" t="s">
        <v>11943</v>
      </c>
      <c r="E33" s="196" t="s">
        <v>11944</v>
      </c>
      <c r="F33" s="196"/>
      <c r="G33" s="76" t="s">
        <v>11812</v>
      </c>
      <c r="I33" s="118">
        <v>60000</v>
      </c>
      <c r="K33" s="76" t="s">
        <v>11813</v>
      </c>
      <c r="L33" s="119" t="s">
        <v>1765</v>
      </c>
      <c r="M33" s="75" t="s">
        <v>980</v>
      </c>
      <c r="N33" s="119" t="s">
        <v>1765</v>
      </c>
      <c r="O33" s="75" t="s">
        <v>980</v>
      </c>
      <c r="P33" s="76" t="s">
        <v>1575</v>
      </c>
      <c r="Q33" s="119" t="s">
        <v>967</v>
      </c>
      <c r="R33" s="119" t="s">
        <v>4828</v>
      </c>
      <c r="AK33" s="639">
        <f t="shared" si="0"/>
        <v>4200</v>
      </c>
      <c r="AL33" s="118">
        <f t="shared" si="1"/>
        <v>64200</v>
      </c>
    </row>
    <row r="34" spans="2:38" x14ac:dyDescent="0.35">
      <c r="B34" s="196" t="s">
        <v>11942</v>
      </c>
      <c r="C34" s="196" t="s">
        <v>239</v>
      </c>
      <c r="D34" s="196" t="s">
        <v>11943</v>
      </c>
      <c r="E34" s="196" t="s">
        <v>11944</v>
      </c>
      <c r="F34" s="196"/>
      <c r="G34" s="76" t="s">
        <v>11814</v>
      </c>
      <c r="I34" s="118">
        <v>30000</v>
      </c>
      <c r="K34" s="76" t="s">
        <v>11815</v>
      </c>
      <c r="L34" s="119">
        <v>2017</v>
      </c>
      <c r="M34" s="75" t="s">
        <v>980</v>
      </c>
      <c r="N34" s="119" t="s">
        <v>4844</v>
      </c>
      <c r="O34" s="75" t="s">
        <v>980</v>
      </c>
      <c r="P34" s="76" t="s">
        <v>1575</v>
      </c>
      <c r="Q34" s="119" t="s">
        <v>967</v>
      </c>
      <c r="R34" s="119" t="s">
        <v>4828</v>
      </c>
      <c r="AK34" s="639">
        <f t="shared" si="0"/>
        <v>2100</v>
      </c>
      <c r="AL34" s="118">
        <f t="shared" si="1"/>
        <v>32100</v>
      </c>
    </row>
    <row r="35" spans="2:38" x14ac:dyDescent="0.35">
      <c r="B35" s="196" t="s">
        <v>11942</v>
      </c>
      <c r="C35" s="196" t="s">
        <v>239</v>
      </c>
      <c r="D35" s="196" t="s">
        <v>11943</v>
      </c>
      <c r="E35" s="196" t="s">
        <v>11944</v>
      </c>
      <c r="F35" s="196"/>
      <c r="G35" s="76" t="s">
        <v>11816</v>
      </c>
      <c r="I35" s="118">
        <v>30000</v>
      </c>
      <c r="K35" s="76" t="s">
        <v>1765</v>
      </c>
      <c r="L35" s="119">
        <v>2010</v>
      </c>
      <c r="M35" s="75" t="s">
        <v>980</v>
      </c>
      <c r="N35" s="119" t="s">
        <v>4846</v>
      </c>
      <c r="O35" s="75" t="s">
        <v>980</v>
      </c>
      <c r="P35" s="76" t="s">
        <v>1575</v>
      </c>
      <c r="Q35" s="119" t="s">
        <v>967</v>
      </c>
      <c r="R35" s="119" t="s">
        <v>4828</v>
      </c>
      <c r="AK35" s="639">
        <f t="shared" si="0"/>
        <v>2100</v>
      </c>
      <c r="AL35" s="118">
        <f t="shared" si="1"/>
        <v>32100</v>
      </c>
    </row>
    <row r="36" spans="2:38" x14ac:dyDescent="0.35">
      <c r="B36" s="196" t="s">
        <v>11942</v>
      </c>
      <c r="C36" s="196" t="s">
        <v>239</v>
      </c>
      <c r="D36" s="196" t="s">
        <v>11943</v>
      </c>
      <c r="E36" s="196" t="s">
        <v>11944</v>
      </c>
      <c r="F36" s="196"/>
      <c r="G36" s="76" t="s">
        <v>11817</v>
      </c>
      <c r="I36" s="118">
        <v>30000</v>
      </c>
      <c r="K36" s="76" t="s">
        <v>1765</v>
      </c>
      <c r="L36" s="119">
        <v>2010</v>
      </c>
      <c r="M36" s="75" t="s">
        <v>980</v>
      </c>
      <c r="N36" s="119" t="s">
        <v>4846</v>
      </c>
      <c r="O36" s="75" t="s">
        <v>980</v>
      </c>
      <c r="P36" s="76" t="s">
        <v>1575</v>
      </c>
      <c r="Q36" s="119" t="s">
        <v>967</v>
      </c>
      <c r="R36" s="119" t="s">
        <v>4828</v>
      </c>
      <c r="AK36" s="639">
        <f t="shared" si="0"/>
        <v>2100</v>
      </c>
      <c r="AL36" s="118">
        <f t="shared" si="1"/>
        <v>32100</v>
      </c>
    </row>
    <row r="37" spans="2:38" x14ac:dyDescent="0.35">
      <c r="B37" s="196" t="s">
        <v>11942</v>
      </c>
      <c r="C37" s="196" t="s">
        <v>239</v>
      </c>
      <c r="D37" s="196" t="s">
        <v>11943</v>
      </c>
      <c r="E37" s="196" t="s">
        <v>11944</v>
      </c>
      <c r="F37" s="196"/>
      <c r="G37" s="76" t="s">
        <v>11818</v>
      </c>
      <c r="I37" s="118">
        <v>60000</v>
      </c>
      <c r="K37" s="76" t="s">
        <v>11807</v>
      </c>
      <c r="L37" s="119" t="s">
        <v>1765</v>
      </c>
      <c r="M37" s="75" t="s">
        <v>980</v>
      </c>
      <c r="N37" s="119" t="s">
        <v>1765</v>
      </c>
      <c r="O37" s="75" t="s">
        <v>980</v>
      </c>
      <c r="P37" s="76" t="s">
        <v>1575</v>
      </c>
      <c r="Q37" s="119" t="s">
        <v>967</v>
      </c>
      <c r="R37" s="119" t="s">
        <v>4828</v>
      </c>
      <c r="AK37" s="639">
        <f t="shared" si="0"/>
        <v>4200</v>
      </c>
      <c r="AL37" s="118">
        <f t="shared" si="1"/>
        <v>64200</v>
      </c>
    </row>
    <row r="38" spans="2:38" x14ac:dyDescent="0.35">
      <c r="B38" s="196" t="s">
        <v>11942</v>
      </c>
      <c r="C38" s="196" t="s">
        <v>239</v>
      </c>
      <c r="D38" s="196" t="s">
        <v>11943</v>
      </c>
      <c r="E38" s="196" t="s">
        <v>11944</v>
      </c>
      <c r="F38" s="196"/>
      <c r="G38" s="76" t="s">
        <v>11819</v>
      </c>
      <c r="I38" s="118">
        <v>30000</v>
      </c>
      <c r="K38" s="76" t="s">
        <v>4826</v>
      </c>
      <c r="L38" s="119">
        <v>2010</v>
      </c>
      <c r="M38" s="75" t="s">
        <v>980</v>
      </c>
      <c r="N38" s="119" t="s">
        <v>4827</v>
      </c>
      <c r="O38" s="75" t="s">
        <v>980</v>
      </c>
      <c r="P38" s="76" t="s">
        <v>1575</v>
      </c>
      <c r="Q38" s="119" t="s">
        <v>967</v>
      </c>
      <c r="R38" s="119" t="s">
        <v>4828</v>
      </c>
      <c r="AK38" s="639">
        <f t="shared" si="0"/>
        <v>2100</v>
      </c>
      <c r="AL38" s="118">
        <f t="shared" si="1"/>
        <v>32100</v>
      </c>
    </row>
    <row r="39" spans="2:38" x14ac:dyDescent="0.35">
      <c r="B39" s="196" t="s">
        <v>11942</v>
      </c>
      <c r="C39" s="196" t="s">
        <v>239</v>
      </c>
      <c r="D39" s="196" t="s">
        <v>11943</v>
      </c>
      <c r="E39" s="196" t="s">
        <v>11944</v>
      </c>
      <c r="F39" s="196"/>
      <c r="G39" s="76" t="s">
        <v>11820</v>
      </c>
      <c r="I39" s="118">
        <v>30000</v>
      </c>
      <c r="K39" s="76" t="s">
        <v>11804</v>
      </c>
      <c r="L39" s="119" t="s">
        <v>11805</v>
      </c>
      <c r="M39" s="75" t="s">
        <v>980</v>
      </c>
      <c r="N39" s="119"/>
      <c r="O39" s="75" t="s">
        <v>980</v>
      </c>
      <c r="P39" s="76" t="s">
        <v>1575</v>
      </c>
      <c r="Q39" s="119" t="s">
        <v>8162</v>
      </c>
      <c r="R39" s="119" t="s">
        <v>5700</v>
      </c>
      <c r="Y39" s="76" t="s">
        <v>1765</v>
      </c>
      <c r="AK39" s="639">
        <f t="shared" si="0"/>
        <v>2100</v>
      </c>
      <c r="AL39" s="118">
        <f t="shared" si="1"/>
        <v>32100</v>
      </c>
    </row>
    <row r="40" spans="2:38" x14ac:dyDescent="0.35">
      <c r="B40" s="196" t="s">
        <v>11942</v>
      </c>
      <c r="C40" s="196" t="s">
        <v>239</v>
      </c>
      <c r="D40" s="196" t="s">
        <v>11943</v>
      </c>
      <c r="E40" s="196" t="s">
        <v>11944</v>
      </c>
      <c r="F40" s="196"/>
      <c r="G40" s="76" t="s">
        <v>11821</v>
      </c>
      <c r="I40" s="118">
        <v>60000</v>
      </c>
      <c r="K40" s="76" t="s">
        <v>11807</v>
      </c>
      <c r="L40" s="119" t="s">
        <v>1765</v>
      </c>
      <c r="M40" s="75" t="s">
        <v>980</v>
      </c>
      <c r="N40" s="119" t="s">
        <v>1765</v>
      </c>
      <c r="O40" s="75" t="s">
        <v>980</v>
      </c>
      <c r="P40" s="76" t="s">
        <v>1575</v>
      </c>
      <c r="Q40" s="119" t="s">
        <v>1765</v>
      </c>
      <c r="R40" s="119" t="s">
        <v>1765</v>
      </c>
      <c r="AK40" s="639">
        <f t="shared" si="0"/>
        <v>4200</v>
      </c>
      <c r="AL40" s="118">
        <f t="shared" si="1"/>
        <v>64200</v>
      </c>
    </row>
    <row r="41" spans="2:38" x14ac:dyDescent="0.35">
      <c r="B41" s="196" t="s">
        <v>11942</v>
      </c>
      <c r="C41" s="196" t="s">
        <v>239</v>
      </c>
      <c r="D41" s="196" t="s">
        <v>11943</v>
      </c>
      <c r="E41" s="196" t="s">
        <v>11944</v>
      </c>
      <c r="F41" s="196"/>
      <c r="G41" s="76" t="s">
        <v>11822</v>
      </c>
      <c r="I41" s="118">
        <v>30000</v>
      </c>
      <c r="K41" s="76" t="s">
        <v>11804</v>
      </c>
      <c r="L41" s="119">
        <v>1936</v>
      </c>
      <c r="M41" s="75" t="s">
        <v>980</v>
      </c>
      <c r="N41" s="119">
        <v>9604</v>
      </c>
      <c r="O41" s="75" t="s">
        <v>980</v>
      </c>
      <c r="P41" s="76" t="s">
        <v>1575</v>
      </c>
      <c r="R41" s="119">
        <v>30000</v>
      </c>
      <c r="AK41" s="639">
        <f t="shared" si="0"/>
        <v>2100</v>
      </c>
      <c r="AL41" s="118">
        <f t="shared" si="1"/>
        <v>32100</v>
      </c>
    </row>
    <row r="42" spans="2:38" x14ac:dyDescent="0.35">
      <c r="B42" s="196" t="s">
        <v>11942</v>
      </c>
      <c r="C42" s="196" t="s">
        <v>239</v>
      </c>
      <c r="D42" s="196" t="s">
        <v>11943</v>
      </c>
      <c r="E42" s="196" t="s">
        <v>11944</v>
      </c>
      <c r="F42" s="196"/>
      <c r="G42" s="76" t="s">
        <v>11823</v>
      </c>
      <c r="I42" s="118">
        <v>30000</v>
      </c>
      <c r="K42" s="76" t="s">
        <v>1765</v>
      </c>
      <c r="L42" s="76" t="s">
        <v>1765</v>
      </c>
      <c r="M42" s="75" t="s">
        <v>980</v>
      </c>
      <c r="N42" s="76" t="s">
        <v>1765</v>
      </c>
      <c r="O42" s="75" t="s">
        <v>980</v>
      </c>
      <c r="P42" s="76" t="s">
        <v>1575</v>
      </c>
      <c r="Q42" s="76" t="s">
        <v>1765</v>
      </c>
      <c r="R42" s="76" t="s">
        <v>1765</v>
      </c>
      <c r="AK42" s="639">
        <f t="shared" si="0"/>
        <v>2100</v>
      </c>
      <c r="AL42" s="118">
        <f t="shared" si="1"/>
        <v>32100</v>
      </c>
    </row>
    <row r="43" spans="2:38" x14ac:dyDescent="0.35">
      <c r="B43" s="196" t="s">
        <v>11942</v>
      </c>
      <c r="C43" s="196" t="s">
        <v>239</v>
      </c>
      <c r="D43" s="196" t="s">
        <v>11943</v>
      </c>
      <c r="E43" s="196" t="s">
        <v>11944</v>
      </c>
      <c r="F43" s="196"/>
      <c r="G43" s="76" t="s">
        <v>11824</v>
      </c>
      <c r="I43" s="118">
        <v>30000</v>
      </c>
      <c r="K43" s="76" t="s">
        <v>1765</v>
      </c>
      <c r="L43" s="76" t="s">
        <v>1765</v>
      </c>
      <c r="M43" s="75" t="s">
        <v>980</v>
      </c>
      <c r="N43" s="76" t="s">
        <v>1765</v>
      </c>
      <c r="O43" s="75" t="s">
        <v>980</v>
      </c>
      <c r="P43" s="76" t="s">
        <v>1575</v>
      </c>
      <c r="Q43" s="76" t="s">
        <v>1765</v>
      </c>
      <c r="R43" s="76" t="s">
        <v>1765</v>
      </c>
      <c r="Y43" s="76" t="s">
        <v>1765</v>
      </c>
      <c r="AK43" s="639">
        <f t="shared" si="0"/>
        <v>2100</v>
      </c>
      <c r="AL43" s="118">
        <f t="shared" si="1"/>
        <v>32100</v>
      </c>
    </row>
    <row r="44" spans="2:38" x14ac:dyDescent="0.35">
      <c r="B44" s="196" t="s">
        <v>11942</v>
      </c>
      <c r="C44" s="196" t="s">
        <v>239</v>
      </c>
      <c r="D44" s="196" t="s">
        <v>11943</v>
      </c>
      <c r="E44" s="196" t="s">
        <v>11944</v>
      </c>
      <c r="F44" s="196"/>
      <c r="G44" s="76" t="s">
        <v>11820</v>
      </c>
      <c r="I44" s="118">
        <v>30000</v>
      </c>
      <c r="K44" s="76" t="s">
        <v>1765</v>
      </c>
      <c r="L44" s="76" t="s">
        <v>1765</v>
      </c>
      <c r="M44" s="75" t="s">
        <v>980</v>
      </c>
      <c r="N44" s="76" t="s">
        <v>1765</v>
      </c>
      <c r="O44" s="75" t="s">
        <v>980</v>
      </c>
      <c r="P44" s="76" t="s">
        <v>1575</v>
      </c>
      <c r="Q44" s="76" t="s">
        <v>1765</v>
      </c>
      <c r="R44" s="76" t="s">
        <v>1765</v>
      </c>
      <c r="AK44" s="639">
        <f t="shared" si="0"/>
        <v>2100</v>
      </c>
      <c r="AL44" s="118">
        <f t="shared" si="1"/>
        <v>32100</v>
      </c>
    </row>
    <row r="45" spans="2:38" x14ac:dyDescent="0.35">
      <c r="B45" s="196" t="s">
        <v>11942</v>
      </c>
      <c r="C45" s="196" t="s">
        <v>239</v>
      </c>
      <c r="D45" s="196" t="s">
        <v>11943</v>
      </c>
      <c r="E45" s="196" t="s">
        <v>11944</v>
      </c>
      <c r="F45" s="196"/>
      <c r="G45" s="76" t="s">
        <v>11820</v>
      </c>
      <c r="I45" s="118">
        <v>30000</v>
      </c>
      <c r="K45" s="76" t="s">
        <v>1765</v>
      </c>
      <c r="L45" s="76" t="s">
        <v>1765</v>
      </c>
      <c r="M45" s="75" t="s">
        <v>980</v>
      </c>
      <c r="N45" s="76" t="s">
        <v>1765</v>
      </c>
      <c r="O45" s="75" t="s">
        <v>980</v>
      </c>
      <c r="P45" s="76" t="s">
        <v>1811</v>
      </c>
      <c r="Q45" s="119" t="s">
        <v>967</v>
      </c>
      <c r="R45" s="119" t="s">
        <v>4828</v>
      </c>
      <c r="AK45" s="639">
        <f t="shared" si="0"/>
        <v>2100</v>
      </c>
      <c r="AL45" s="118">
        <f t="shared" si="1"/>
        <v>32100</v>
      </c>
    </row>
    <row r="46" spans="2:38" x14ac:dyDescent="0.35">
      <c r="B46" s="196" t="s">
        <v>11942</v>
      </c>
      <c r="C46" s="196" t="s">
        <v>239</v>
      </c>
      <c r="D46" s="196" t="s">
        <v>11943</v>
      </c>
      <c r="E46" s="196" t="s">
        <v>11944</v>
      </c>
      <c r="F46" s="196"/>
      <c r="G46" s="76" t="s">
        <v>11825</v>
      </c>
      <c r="I46" s="118">
        <v>30000</v>
      </c>
      <c r="K46" s="76" t="s">
        <v>1765</v>
      </c>
      <c r="L46" s="76" t="s">
        <v>1765</v>
      </c>
      <c r="M46" s="75" t="s">
        <v>980</v>
      </c>
      <c r="N46" s="76" t="s">
        <v>1765</v>
      </c>
      <c r="O46" s="75" t="s">
        <v>980</v>
      </c>
      <c r="Q46" s="119" t="s">
        <v>967</v>
      </c>
      <c r="R46" s="119" t="s">
        <v>4828</v>
      </c>
      <c r="AK46" s="639">
        <f t="shared" si="0"/>
        <v>2100</v>
      </c>
      <c r="AL46" s="118">
        <f t="shared" si="1"/>
        <v>32100</v>
      </c>
    </row>
    <row r="47" spans="2:38" x14ac:dyDescent="0.35">
      <c r="B47" s="196" t="s">
        <v>11942</v>
      </c>
      <c r="C47" s="196" t="s">
        <v>239</v>
      </c>
      <c r="D47" s="196" t="s">
        <v>11943</v>
      </c>
      <c r="E47" s="196" t="s">
        <v>11944</v>
      </c>
      <c r="F47" s="196"/>
      <c r="G47" s="76" t="s">
        <v>11826</v>
      </c>
      <c r="I47" s="118">
        <v>60000</v>
      </c>
      <c r="K47" s="76" t="s">
        <v>11827</v>
      </c>
      <c r="L47" s="119" t="s">
        <v>1765</v>
      </c>
      <c r="M47" s="75" t="s">
        <v>980</v>
      </c>
      <c r="N47" s="119" t="s">
        <v>1765</v>
      </c>
      <c r="O47" s="75" t="s">
        <v>980</v>
      </c>
      <c r="Q47" s="119" t="s">
        <v>967</v>
      </c>
      <c r="R47" s="119" t="s">
        <v>4828</v>
      </c>
      <c r="AK47" s="639">
        <f t="shared" si="0"/>
        <v>4200</v>
      </c>
      <c r="AL47" s="118">
        <f t="shared" si="1"/>
        <v>64200</v>
      </c>
    </row>
    <row r="48" spans="2:38" x14ac:dyDescent="0.35">
      <c r="B48" s="196" t="s">
        <v>11942</v>
      </c>
      <c r="C48" s="196" t="s">
        <v>239</v>
      </c>
      <c r="D48" s="196" t="s">
        <v>11943</v>
      </c>
      <c r="E48" s="196" t="s">
        <v>11944</v>
      </c>
      <c r="F48" s="196"/>
      <c r="G48" s="76" t="s">
        <v>11828</v>
      </c>
      <c r="I48" s="118">
        <v>30000</v>
      </c>
      <c r="K48" s="76" t="s">
        <v>11815</v>
      </c>
      <c r="L48" s="119">
        <v>2017</v>
      </c>
      <c r="M48" s="75" t="s">
        <v>980</v>
      </c>
      <c r="N48" s="119" t="s">
        <v>4844</v>
      </c>
      <c r="O48" s="75" t="s">
        <v>980</v>
      </c>
      <c r="Q48" s="119" t="s">
        <v>967</v>
      </c>
      <c r="R48" s="119" t="s">
        <v>4828</v>
      </c>
      <c r="AK48" s="639">
        <f t="shared" si="0"/>
        <v>2100</v>
      </c>
      <c r="AL48" s="118">
        <f t="shared" si="1"/>
        <v>32100</v>
      </c>
    </row>
    <row r="49" spans="1:38" x14ac:dyDescent="0.35">
      <c r="B49" s="196" t="s">
        <v>11942</v>
      </c>
      <c r="C49" s="196" t="s">
        <v>239</v>
      </c>
      <c r="D49" s="196" t="s">
        <v>11943</v>
      </c>
      <c r="E49" s="196" t="s">
        <v>11944</v>
      </c>
      <c r="F49" s="196"/>
      <c r="G49" s="76" t="s">
        <v>11829</v>
      </c>
      <c r="I49" s="118">
        <v>30000</v>
      </c>
      <c r="K49" s="76" t="s">
        <v>1765</v>
      </c>
      <c r="L49" s="119">
        <v>2010</v>
      </c>
      <c r="M49" s="75" t="s">
        <v>980</v>
      </c>
      <c r="N49" s="119" t="s">
        <v>4846</v>
      </c>
      <c r="O49" s="75" t="s">
        <v>980</v>
      </c>
      <c r="Q49" s="119" t="s">
        <v>967</v>
      </c>
      <c r="R49" s="119" t="s">
        <v>4828</v>
      </c>
      <c r="AK49" s="639">
        <f t="shared" si="0"/>
        <v>2100</v>
      </c>
      <c r="AL49" s="118">
        <f t="shared" si="1"/>
        <v>32100</v>
      </c>
    </row>
    <row r="50" spans="1:38" x14ac:dyDescent="0.35">
      <c r="B50" s="196" t="s">
        <v>11942</v>
      </c>
      <c r="C50" s="196" t="s">
        <v>239</v>
      </c>
      <c r="D50" s="196" t="s">
        <v>11943</v>
      </c>
      <c r="E50" s="196" t="s">
        <v>11944</v>
      </c>
      <c r="F50" s="196"/>
      <c r="G50" s="76" t="s">
        <v>11830</v>
      </c>
      <c r="I50" s="118">
        <v>30000</v>
      </c>
      <c r="K50" s="76" t="s">
        <v>1765</v>
      </c>
      <c r="L50" s="119">
        <v>2010</v>
      </c>
      <c r="M50" s="75" t="s">
        <v>980</v>
      </c>
      <c r="N50" s="119" t="s">
        <v>4846</v>
      </c>
      <c r="O50" s="75" t="s">
        <v>980</v>
      </c>
      <c r="Q50" s="119" t="s">
        <v>967</v>
      </c>
      <c r="R50" s="119" t="s">
        <v>4828</v>
      </c>
      <c r="AK50" s="639">
        <f t="shared" si="0"/>
        <v>2100</v>
      </c>
      <c r="AL50" s="118">
        <f t="shared" si="1"/>
        <v>32100</v>
      </c>
    </row>
    <row r="51" spans="1:38" x14ac:dyDescent="0.35">
      <c r="B51" s="196" t="s">
        <v>11942</v>
      </c>
      <c r="C51" s="196" t="s">
        <v>239</v>
      </c>
      <c r="D51" s="196" t="s">
        <v>11943</v>
      </c>
      <c r="E51" s="196" t="s">
        <v>11944</v>
      </c>
      <c r="F51" s="196"/>
      <c r="G51" s="76" t="s">
        <v>11831</v>
      </c>
      <c r="I51" s="118">
        <v>60000</v>
      </c>
      <c r="K51" s="76" t="s">
        <v>11807</v>
      </c>
      <c r="L51" s="119" t="s">
        <v>1765</v>
      </c>
      <c r="M51" s="75" t="s">
        <v>980</v>
      </c>
      <c r="N51" s="119" t="s">
        <v>1765</v>
      </c>
      <c r="O51" s="75" t="s">
        <v>980</v>
      </c>
      <c r="Q51" s="119" t="s">
        <v>967</v>
      </c>
      <c r="R51" s="119" t="s">
        <v>4828</v>
      </c>
      <c r="AK51" s="639">
        <f t="shared" si="0"/>
        <v>4200</v>
      </c>
      <c r="AL51" s="118">
        <f t="shared" si="1"/>
        <v>64200</v>
      </c>
    </row>
    <row r="52" spans="1:38" x14ac:dyDescent="0.35">
      <c r="B52" s="196" t="s">
        <v>11942</v>
      </c>
      <c r="C52" s="196" t="s">
        <v>239</v>
      </c>
      <c r="D52" s="196" t="s">
        <v>11943</v>
      </c>
      <c r="E52" s="196" t="s">
        <v>11944</v>
      </c>
      <c r="F52" s="196"/>
      <c r="G52" s="76" t="s">
        <v>11832</v>
      </c>
      <c r="I52" s="118">
        <v>60000</v>
      </c>
      <c r="K52" s="76" t="s">
        <v>11813</v>
      </c>
      <c r="L52" s="119" t="s">
        <v>1765</v>
      </c>
      <c r="M52" s="75" t="s">
        <v>980</v>
      </c>
      <c r="N52" s="119" t="s">
        <v>1765</v>
      </c>
      <c r="O52" s="75" t="s">
        <v>980</v>
      </c>
      <c r="Q52" s="119" t="s">
        <v>967</v>
      </c>
      <c r="R52" s="119" t="s">
        <v>4828</v>
      </c>
      <c r="AK52" s="639">
        <f t="shared" si="0"/>
        <v>4200</v>
      </c>
      <c r="AL52" s="118">
        <f t="shared" si="1"/>
        <v>64200</v>
      </c>
    </row>
    <row r="53" spans="1:38" x14ac:dyDescent="0.35">
      <c r="B53" s="196" t="s">
        <v>11942</v>
      </c>
      <c r="C53" s="196" t="s">
        <v>239</v>
      </c>
      <c r="D53" s="196" t="s">
        <v>11943</v>
      </c>
      <c r="E53" s="196" t="s">
        <v>11944</v>
      </c>
      <c r="F53" s="196"/>
      <c r="G53" s="76" t="s">
        <v>11833</v>
      </c>
      <c r="I53" s="118">
        <v>30000</v>
      </c>
      <c r="K53" s="76" t="s">
        <v>1765</v>
      </c>
      <c r="L53" s="76" t="s">
        <v>1765</v>
      </c>
      <c r="M53" s="75" t="s">
        <v>980</v>
      </c>
      <c r="N53" s="76" t="s">
        <v>1765</v>
      </c>
      <c r="O53" s="75" t="s">
        <v>980</v>
      </c>
      <c r="Q53" s="119" t="s">
        <v>967</v>
      </c>
      <c r="R53" s="119" t="s">
        <v>4828</v>
      </c>
      <c r="AK53" s="639">
        <f t="shared" si="0"/>
        <v>2100</v>
      </c>
      <c r="AL53" s="118">
        <f t="shared" si="1"/>
        <v>32100</v>
      </c>
    </row>
    <row r="54" spans="1:38" x14ac:dyDescent="0.35">
      <c r="B54" s="196" t="s">
        <v>11942</v>
      </c>
      <c r="C54" s="196" t="s">
        <v>239</v>
      </c>
      <c r="D54" s="196" t="s">
        <v>11943</v>
      </c>
      <c r="E54" s="196" t="s">
        <v>11944</v>
      </c>
      <c r="F54" s="196"/>
      <c r="G54" s="76" t="s">
        <v>11834</v>
      </c>
      <c r="I54" s="118">
        <v>30000</v>
      </c>
      <c r="K54" s="76" t="s">
        <v>1765</v>
      </c>
      <c r="L54" s="76" t="s">
        <v>1765</v>
      </c>
      <c r="M54" s="75" t="s">
        <v>980</v>
      </c>
      <c r="N54" s="76" t="s">
        <v>1765</v>
      </c>
      <c r="O54" s="75" t="s">
        <v>980</v>
      </c>
      <c r="Q54" s="76" t="s">
        <v>1765</v>
      </c>
      <c r="R54" s="76" t="s">
        <v>1765</v>
      </c>
      <c r="Y54" s="76" t="s">
        <v>1765</v>
      </c>
      <c r="AK54" s="639">
        <f t="shared" si="0"/>
        <v>2100</v>
      </c>
      <c r="AL54" s="118">
        <f t="shared" si="1"/>
        <v>32100</v>
      </c>
    </row>
    <row r="55" spans="1:38" x14ac:dyDescent="0.35">
      <c r="B55" s="196" t="s">
        <v>11942</v>
      </c>
      <c r="C55" s="196" t="s">
        <v>239</v>
      </c>
      <c r="D55" s="196" t="s">
        <v>11943</v>
      </c>
      <c r="E55" s="196" t="s">
        <v>11944</v>
      </c>
      <c r="F55" s="196"/>
      <c r="G55" s="76" t="s">
        <v>11835</v>
      </c>
      <c r="I55" s="118">
        <v>60000</v>
      </c>
      <c r="K55" s="76" t="s">
        <v>11807</v>
      </c>
      <c r="L55" s="119" t="s">
        <v>1765</v>
      </c>
      <c r="M55" s="75" t="s">
        <v>980</v>
      </c>
      <c r="N55" s="119" t="s">
        <v>1765</v>
      </c>
      <c r="O55" s="75" t="s">
        <v>980</v>
      </c>
      <c r="Q55" s="119" t="s">
        <v>967</v>
      </c>
      <c r="R55" s="119" t="s">
        <v>4828</v>
      </c>
      <c r="AK55" s="639">
        <f t="shared" si="0"/>
        <v>4200</v>
      </c>
      <c r="AL55" s="118">
        <f t="shared" si="1"/>
        <v>64200</v>
      </c>
    </row>
    <row r="56" spans="1:38" x14ac:dyDescent="0.35">
      <c r="B56" s="196" t="s">
        <v>11942</v>
      </c>
      <c r="C56" s="196" t="s">
        <v>239</v>
      </c>
      <c r="D56" s="196" t="s">
        <v>11943</v>
      </c>
      <c r="E56" s="196" t="s">
        <v>11944</v>
      </c>
      <c r="F56" s="196"/>
      <c r="G56" s="76" t="s">
        <v>11836</v>
      </c>
      <c r="I56" s="118">
        <v>30000</v>
      </c>
      <c r="K56" s="75" t="s">
        <v>980</v>
      </c>
      <c r="L56" s="75" t="s">
        <v>980</v>
      </c>
      <c r="M56" s="75" t="s">
        <v>980</v>
      </c>
      <c r="N56" s="76" t="s">
        <v>1765</v>
      </c>
      <c r="O56" s="75" t="s">
        <v>980</v>
      </c>
      <c r="Q56" s="75" t="s">
        <v>980</v>
      </c>
      <c r="R56" s="75" t="s">
        <v>980</v>
      </c>
      <c r="AK56" s="639">
        <f t="shared" si="0"/>
        <v>2100</v>
      </c>
      <c r="AL56" s="118">
        <f t="shared" si="1"/>
        <v>32100</v>
      </c>
    </row>
    <row r="57" spans="1:38" x14ac:dyDescent="0.35">
      <c r="B57" s="196" t="s">
        <v>11942</v>
      </c>
      <c r="C57" s="196" t="s">
        <v>239</v>
      </c>
      <c r="D57" s="196" t="s">
        <v>11943</v>
      </c>
      <c r="E57" s="196" t="s">
        <v>11944</v>
      </c>
      <c r="F57" s="196"/>
      <c r="G57" s="76" t="s">
        <v>11837</v>
      </c>
      <c r="I57" s="118">
        <v>30000</v>
      </c>
      <c r="K57" s="75" t="s">
        <v>980</v>
      </c>
      <c r="L57" s="75" t="s">
        <v>980</v>
      </c>
      <c r="M57" s="75" t="s">
        <v>980</v>
      </c>
      <c r="N57" s="119" t="s">
        <v>1765</v>
      </c>
      <c r="O57" s="75" t="s">
        <v>980</v>
      </c>
      <c r="Q57" s="75" t="s">
        <v>980</v>
      </c>
      <c r="R57" s="75" t="s">
        <v>980</v>
      </c>
      <c r="AK57" s="639">
        <f t="shared" si="0"/>
        <v>2100</v>
      </c>
      <c r="AL57" s="118">
        <f t="shared" si="1"/>
        <v>32100</v>
      </c>
    </row>
    <row r="58" spans="1:38" x14ac:dyDescent="0.35">
      <c r="B58" s="196"/>
      <c r="C58" s="196"/>
      <c r="D58" s="196"/>
      <c r="E58" s="196"/>
      <c r="F58" s="196"/>
      <c r="G58" s="123" t="s">
        <v>994</v>
      </c>
      <c r="H58" s="123"/>
      <c r="I58" s="124">
        <f>SUM(I24:I57)</f>
        <v>1260000</v>
      </c>
      <c r="K58" s="75"/>
      <c r="L58" s="75"/>
      <c r="M58" s="75"/>
      <c r="N58" s="119"/>
      <c r="O58" s="75"/>
      <c r="Q58" s="75"/>
      <c r="R58" s="75"/>
      <c r="AK58" s="639">
        <f t="shared" si="0"/>
        <v>88200.000000000015</v>
      </c>
      <c r="AL58" s="124">
        <f t="shared" si="1"/>
        <v>1348200</v>
      </c>
    </row>
    <row r="59" spans="1:38" x14ac:dyDescent="0.35">
      <c r="A59" s="64"/>
      <c r="B59" s="64"/>
      <c r="C59" s="64"/>
      <c r="D59" s="64"/>
      <c r="E59" s="64"/>
      <c r="F59" s="64"/>
      <c r="G59" s="66" t="s">
        <v>1842</v>
      </c>
      <c r="H59" s="64"/>
      <c r="I59" s="67"/>
      <c r="J59" s="64"/>
      <c r="K59" s="64"/>
      <c r="L59" s="68"/>
      <c r="M59" s="68"/>
      <c r="N59" s="68"/>
      <c r="O59" s="68"/>
      <c r="P59" s="64"/>
      <c r="Q59" s="68"/>
      <c r="R59" s="68"/>
      <c r="S59" s="64"/>
      <c r="T59" s="64"/>
      <c r="U59" s="64"/>
      <c r="V59" s="64"/>
      <c r="W59" s="64"/>
      <c r="X59" s="64"/>
      <c r="Y59" s="64"/>
      <c r="AK59" s="639">
        <f t="shared" si="0"/>
        <v>0</v>
      </c>
      <c r="AL59" s="67">
        <f t="shared" si="1"/>
        <v>0</v>
      </c>
    </row>
    <row r="60" spans="1:38" x14ac:dyDescent="0.35">
      <c r="B60" s="196" t="s">
        <v>11942</v>
      </c>
      <c r="C60" s="196" t="s">
        <v>239</v>
      </c>
      <c r="D60" s="196" t="s">
        <v>11943</v>
      </c>
      <c r="E60" s="196" t="s">
        <v>11944</v>
      </c>
      <c r="F60" s="81" t="s">
        <v>11973</v>
      </c>
      <c r="G60" s="117" t="s">
        <v>11974</v>
      </c>
      <c r="I60" s="118">
        <v>31500000</v>
      </c>
      <c r="K60" s="76" t="s">
        <v>11975</v>
      </c>
      <c r="L60" s="119">
        <v>1977</v>
      </c>
      <c r="M60" s="119" t="s">
        <v>1063</v>
      </c>
      <c r="N60" s="120" t="s">
        <v>11976</v>
      </c>
      <c r="O60" s="119" t="s">
        <v>1063</v>
      </c>
      <c r="Q60" s="119" t="s">
        <v>1063</v>
      </c>
      <c r="R60" s="119" t="s">
        <v>1063</v>
      </c>
      <c r="AK60" s="639">
        <f t="shared" si="0"/>
        <v>2205000</v>
      </c>
      <c r="AL60" s="118">
        <f t="shared" si="1"/>
        <v>33705000</v>
      </c>
    </row>
    <row r="61" spans="1:38" x14ac:dyDescent="0.35">
      <c r="B61" s="196" t="s">
        <v>11942</v>
      </c>
      <c r="C61" s="196" t="s">
        <v>239</v>
      </c>
      <c r="D61" s="196" t="s">
        <v>11943</v>
      </c>
      <c r="E61" s="196" t="s">
        <v>11944</v>
      </c>
      <c r="F61" s="81" t="s">
        <v>11977</v>
      </c>
      <c r="G61" s="117" t="s">
        <v>11978</v>
      </c>
      <c r="I61" s="118">
        <v>31500000</v>
      </c>
      <c r="K61" s="76" t="s">
        <v>11975</v>
      </c>
      <c r="L61" s="119">
        <v>1977</v>
      </c>
      <c r="M61" s="119" t="s">
        <v>1063</v>
      </c>
      <c r="N61" s="120" t="s">
        <v>11979</v>
      </c>
      <c r="O61" s="119" t="s">
        <v>1063</v>
      </c>
      <c r="Q61" s="119" t="s">
        <v>1063</v>
      </c>
      <c r="R61" s="119" t="s">
        <v>1063</v>
      </c>
      <c r="AK61" s="639">
        <f t="shared" si="0"/>
        <v>2205000</v>
      </c>
      <c r="AL61" s="118">
        <f t="shared" si="1"/>
        <v>33705000</v>
      </c>
    </row>
    <row r="62" spans="1:38" x14ac:dyDescent="0.35">
      <c r="B62" s="196"/>
      <c r="C62" s="196"/>
      <c r="D62" s="196"/>
      <c r="E62" s="196"/>
      <c r="F62" s="81"/>
      <c r="G62" s="176" t="s">
        <v>994</v>
      </c>
      <c r="H62" s="123"/>
      <c r="I62" s="124">
        <f>SUM(I60:I61)</f>
        <v>63000000</v>
      </c>
      <c r="L62" s="119"/>
      <c r="M62" s="119"/>
      <c r="N62" s="120"/>
      <c r="O62" s="119"/>
      <c r="R62" s="119"/>
      <c r="AK62" s="639">
        <f t="shared" si="0"/>
        <v>4410000</v>
      </c>
      <c r="AL62" s="124">
        <f t="shared" si="1"/>
        <v>67410000</v>
      </c>
    </row>
    <row r="63" spans="1:38" x14ac:dyDescent="0.35">
      <c r="A63" s="64"/>
      <c r="B63" s="64"/>
      <c r="C63" s="64"/>
      <c r="D63" s="64"/>
      <c r="E63" s="64"/>
      <c r="F63" s="64"/>
      <c r="G63" s="66" t="s">
        <v>1851</v>
      </c>
      <c r="H63" s="64"/>
      <c r="I63" s="67"/>
      <c r="J63" s="64"/>
      <c r="K63" s="64"/>
      <c r="L63" s="68"/>
      <c r="M63" s="68"/>
      <c r="N63" s="68"/>
      <c r="O63" s="68"/>
      <c r="P63" s="64"/>
      <c r="Q63" s="68"/>
      <c r="R63" s="68"/>
      <c r="S63" s="64"/>
      <c r="T63" s="64"/>
      <c r="U63" s="64"/>
      <c r="V63" s="64"/>
      <c r="W63" s="64"/>
      <c r="X63" s="64"/>
      <c r="Y63" s="64"/>
      <c r="AK63" s="639">
        <f t="shared" si="0"/>
        <v>0</v>
      </c>
      <c r="AL63" s="67">
        <f t="shared" si="1"/>
        <v>0</v>
      </c>
    </row>
    <row r="64" spans="1:38" x14ac:dyDescent="0.35">
      <c r="B64" s="196" t="s">
        <v>11942</v>
      </c>
      <c r="C64" s="196" t="s">
        <v>239</v>
      </c>
      <c r="D64" s="196" t="s">
        <v>11943</v>
      </c>
      <c r="E64" s="196" t="s">
        <v>11944</v>
      </c>
      <c r="F64" s="196"/>
      <c r="G64" s="117" t="s">
        <v>11980</v>
      </c>
      <c r="I64" s="118">
        <v>3000000</v>
      </c>
      <c r="K64" s="76" t="s">
        <v>9022</v>
      </c>
      <c r="L64" s="119">
        <v>1989</v>
      </c>
      <c r="M64" s="119" t="s">
        <v>1063</v>
      </c>
      <c r="N64" s="120">
        <v>83443</v>
      </c>
      <c r="O64" s="119" t="s">
        <v>1063</v>
      </c>
      <c r="Q64" s="119" t="s">
        <v>1063</v>
      </c>
      <c r="R64" s="119" t="s">
        <v>1063</v>
      </c>
      <c r="AK64" s="639">
        <f t="shared" si="0"/>
        <v>210000.00000000003</v>
      </c>
      <c r="AL64" s="118">
        <f t="shared" si="1"/>
        <v>3210000</v>
      </c>
    </row>
    <row r="65" spans="1:38" x14ac:dyDescent="0.35">
      <c r="B65" s="196" t="s">
        <v>11942</v>
      </c>
      <c r="C65" s="196" t="s">
        <v>239</v>
      </c>
      <c r="D65" s="196" t="s">
        <v>11943</v>
      </c>
      <c r="E65" s="196" t="s">
        <v>11944</v>
      </c>
      <c r="F65" s="196"/>
      <c r="G65" s="117" t="s">
        <v>11981</v>
      </c>
      <c r="I65" s="118">
        <v>3000000</v>
      </c>
      <c r="K65" s="76" t="s">
        <v>9022</v>
      </c>
      <c r="L65" s="119">
        <v>1989</v>
      </c>
      <c r="M65" s="119" t="s">
        <v>1063</v>
      </c>
      <c r="N65" s="120">
        <v>83443</v>
      </c>
      <c r="O65" s="119" t="s">
        <v>1063</v>
      </c>
      <c r="Q65" s="119" t="s">
        <v>1063</v>
      </c>
      <c r="R65" s="119" t="s">
        <v>1063</v>
      </c>
      <c r="AK65" s="639">
        <f t="shared" si="0"/>
        <v>210000.00000000003</v>
      </c>
      <c r="AL65" s="118">
        <f t="shared" si="1"/>
        <v>3210000</v>
      </c>
    </row>
    <row r="66" spans="1:38" x14ac:dyDescent="0.35">
      <c r="B66" s="196"/>
      <c r="C66" s="196"/>
      <c r="D66" s="196"/>
      <c r="E66" s="196"/>
      <c r="F66" s="196"/>
      <c r="G66" s="176" t="s">
        <v>994</v>
      </c>
      <c r="H66" s="123"/>
      <c r="I66" s="124">
        <f>SUM(I64:I65)</f>
        <v>6000000</v>
      </c>
      <c r="L66" s="119"/>
      <c r="M66" s="119"/>
      <c r="N66" s="120"/>
      <c r="O66" s="119"/>
      <c r="R66" s="119"/>
      <c r="AK66" s="639">
        <f t="shared" si="0"/>
        <v>420000.00000000006</v>
      </c>
      <c r="AL66" s="124">
        <f t="shared" si="1"/>
        <v>6420000</v>
      </c>
    </row>
    <row r="67" spans="1:38" x14ac:dyDescent="0.35">
      <c r="A67" s="64"/>
      <c r="B67" s="64"/>
      <c r="C67" s="64"/>
      <c r="D67" s="64"/>
      <c r="E67" s="64"/>
      <c r="F67" s="64"/>
      <c r="G67" s="66" t="s">
        <v>1161</v>
      </c>
      <c r="H67" s="64"/>
      <c r="I67" s="67"/>
      <c r="J67" s="64"/>
      <c r="K67" s="64"/>
      <c r="L67" s="68"/>
      <c r="M67" s="68"/>
      <c r="N67" s="68"/>
      <c r="O67" s="68"/>
      <c r="P67" s="64"/>
      <c r="Q67" s="68"/>
      <c r="R67" s="68"/>
      <c r="S67" s="64"/>
      <c r="T67" s="64"/>
      <c r="U67" s="64"/>
      <c r="V67" s="64"/>
      <c r="W67" s="64"/>
      <c r="X67" s="64"/>
      <c r="Y67" s="64"/>
      <c r="AK67" s="639">
        <f t="shared" si="0"/>
        <v>0</v>
      </c>
      <c r="AL67" s="67">
        <f t="shared" si="1"/>
        <v>0</v>
      </c>
    </row>
    <row r="68" spans="1:38" x14ac:dyDescent="0.35">
      <c r="B68" s="196" t="s">
        <v>11942</v>
      </c>
      <c r="C68" s="196" t="s">
        <v>239</v>
      </c>
      <c r="D68" s="196" t="s">
        <v>11943</v>
      </c>
      <c r="E68" s="196" t="s">
        <v>11944</v>
      </c>
      <c r="F68" s="196"/>
      <c r="G68" s="76" t="s">
        <v>4875</v>
      </c>
      <c r="I68" s="118">
        <v>45000</v>
      </c>
      <c r="K68" s="76" t="s">
        <v>4876</v>
      </c>
      <c r="L68" s="76" t="s">
        <v>4876</v>
      </c>
      <c r="M68" s="76" t="s">
        <v>4876</v>
      </c>
      <c r="N68" s="76" t="s">
        <v>4876</v>
      </c>
      <c r="O68" s="76" t="s">
        <v>4876</v>
      </c>
      <c r="Q68" s="76" t="s">
        <v>4876</v>
      </c>
      <c r="R68" s="76" t="s">
        <v>4876</v>
      </c>
      <c r="Y68" s="76" t="s">
        <v>4879</v>
      </c>
      <c r="AK68" s="639">
        <f t="shared" si="0"/>
        <v>3150.0000000000005</v>
      </c>
      <c r="AL68" s="118">
        <f t="shared" si="1"/>
        <v>48150</v>
      </c>
    </row>
    <row r="69" spans="1:38" x14ac:dyDescent="0.35">
      <c r="B69" s="196" t="s">
        <v>11942</v>
      </c>
      <c r="C69" s="196" t="s">
        <v>239</v>
      </c>
      <c r="D69" s="196" t="s">
        <v>11943</v>
      </c>
      <c r="E69" s="196" t="s">
        <v>11944</v>
      </c>
      <c r="F69" s="196"/>
      <c r="G69" s="76" t="s">
        <v>4880</v>
      </c>
      <c r="I69" s="118">
        <v>45000</v>
      </c>
      <c r="K69" s="76" t="s">
        <v>4876</v>
      </c>
      <c r="L69" s="76" t="s">
        <v>4876</v>
      </c>
      <c r="M69" s="76" t="s">
        <v>4876</v>
      </c>
      <c r="N69" s="76" t="s">
        <v>4876</v>
      </c>
      <c r="O69" s="76" t="s">
        <v>4876</v>
      </c>
      <c r="Q69" s="76" t="s">
        <v>4876</v>
      </c>
      <c r="R69" s="76" t="s">
        <v>4876</v>
      </c>
      <c r="Y69" s="76" t="s">
        <v>4881</v>
      </c>
      <c r="AK69" s="639">
        <f t="shared" si="0"/>
        <v>3150.0000000000005</v>
      </c>
      <c r="AL69" s="118">
        <f t="shared" si="1"/>
        <v>48150</v>
      </c>
    </row>
    <row r="70" spans="1:38" x14ac:dyDescent="0.35">
      <c r="B70" s="196"/>
      <c r="C70" s="196"/>
      <c r="D70" s="196"/>
      <c r="E70" s="196"/>
      <c r="F70" s="196"/>
      <c r="G70" s="123" t="s">
        <v>994</v>
      </c>
      <c r="H70" s="123"/>
      <c r="I70" s="124">
        <f>SUM(I68:I69)</f>
        <v>90000</v>
      </c>
      <c r="Q70" s="76"/>
      <c r="AK70" s="639">
        <f t="shared" ref="AK70:AK133" si="2">I70*AK$4</f>
        <v>6300.0000000000009</v>
      </c>
      <c r="AL70" s="124">
        <f t="shared" ref="AL70:AL133" si="3">I70+AK70</f>
        <v>96300</v>
      </c>
    </row>
    <row r="71" spans="1:38" x14ac:dyDescent="0.35">
      <c r="A71" s="64"/>
      <c r="B71" s="64"/>
      <c r="C71" s="64"/>
      <c r="D71" s="64"/>
      <c r="E71" s="64"/>
      <c r="F71" s="64"/>
      <c r="G71" s="66" t="s">
        <v>2678</v>
      </c>
      <c r="H71" s="64"/>
      <c r="I71" s="67"/>
      <c r="J71" s="64"/>
      <c r="K71" s="64"/>
      <c r="L71" s="68"/>
      <c r="M71" s="68"/>
      <c r="N71" s="68"/>
      <c r="O71" s="68"/>
      <c r="P71" s="64"/>
      <c r="Q71" s="68"/>
      <c r="R71" s="68"/>
      <c r="S71" s="64"/>
      <c r="T71" s="64"/>
      <c r="U71" s="64"/>
      <c r="V71" s="64"/>
      <c r="W71" s="64"/>
      <c r="X71" s="64"/>
      <c r="Y71" s="64"/>
      <c r="AK71" s="639">
        <f t="shared" si="2"/>
        <v>0</v>
      </c>
      <c r="AL71" s="67">
        <f t="shared" si="3"/>
        <v>0</v>
      </c>
    </row>
    <row r="72" spans="1:38" x14ac:dyDescent="0.35">
      <c r="B72" s="196" t="s">
        <v>11942</v>
      </c>
      <c r="C72" s="196" t="s">
        <v>239</v>
      </c>
      <c r="D72" s="196" t="s">
        <v>11943</v>
      </c>
      <c r="E72" s="196" t="s">
        <v>11944</v>
      </c>
      <c r="F72" s="196"/>
      <c r="G72" s="76" t="s">
        <v>4882</v>
      </c>
      <c r="I72" s="118">
        <v>60000</v>
      </c>
      <c r="K72" s="69" t="s">
        <v>4876</v>
      </c>
      <c r="L72" s="69" t="s">
        <v>4876</v>
      </c>
      <c r="M72" s="69" t="s">
        <v>4876</v>
      </c>
      <c r="N72" s="69" t="s">
        <v>4876</v>
      </c>
      <c r="O72" s="69" t="s">
        <v>4876</v>
      </c>
      <c r="Q72" s="69" t="s">
        <v>4876</v>
      </c>
      <c r="R72" s="69" t="s">
        <v>4876</v>
      </c>
      <c r="Y72" s="76" t="s">
        <v>4883</v>
      </c>
      <c r="AK72" s="639">
        <f t="shared" si="2"/>
        <v>4200</v>
      </c>
      <c r="AL72" s="118">
        <f t="shared" si="3"/>
        <v>64200</v>
      </c>
    </row>
    <row r="73" spans="1:38" x14ac:dyDescent="0.35">
      <c r="B73" s="196" t="s">
        <v>11942</v>
      </c>
      <c r="C73" s="196" t="s">
        <v>239</v>
      </c>
      <c r="D73" s="196" t="s">
        <v>11943</v>
      </c>
      <c r="E73" s="196" t="s">
        <v>11944</v>
      </c>
      <c r="F73" s="196"/>
      <c r="G73" s="76" t="s">
        <v>4884</v>
      </c>
      <c r="I73" s="118">
        <v>60000</v>
      </c>
      <c r="K73" s="69" t="s">
        <v>4876</v>
      </c>
      <c r="L73" s="69" t="s">
        <v>4876</v>
      </c>
      <c r="M73" s="69" t="s">
        <v>4876</v>
      </c>
      <c r="N73" s="69" t="s">
        <v>4876</v>
      </c>
      <c r="O73" s="69" t="s">
        <v>4876</v>
      </c>
      <c r="Q73" s="69" t="s">
        <v>4876</v>
      </c>
      <c r="R73" s="69" t="s">
        <v>4876</v>
      </c>
      <c r="Y73" s="76" t="s">
        <v>4883</v>
      </c>
      <c r="AK73" s="639">
        <f t="shared" si="2"/>
        <v>4200</v>
      </c>
      <c r="AL73" s="118">
        <f t="shared" si="3"/>
        <v>64200</v>
      </c>
    </row>
    <row r="74" spans="1:38" x14ac:dyDescent="0.35">
      <c r="B74" s="196" t="s">
        <v>11942</v>
      </c>
      <c r="C74" s="196" t="s">
        <v>239</v>
      </c>
      <c r="D74" s="196" t="s">
        <v>11943</v>
      </c>
      <c r="E74" s="196" t="s">
        <v>11944</v>
      </c>
      <c r="F74" s="196"/>
      <c r="G74" s="76" t="s">
        <v>4885</v>
      </c>
      <c r="I74" s="118">
        <v>60000</v>
      </c>
      <c r="K74" s="69" t="s">
        <v>4876</v>
      </c>
      <c r="L74" s="69" t="s">
        <v>4876</v>
      </c>
      <c r="M74" s="69" t="s">
        <v>4876</v>
      </c>
      <c r="N74" s="69" t="s">
        <v>4876</v>
      </c>
      <c r="O74" s="69" t="s">
        <v>4876</v>
      </c>
      <c r="Q74" s="69" t="s">
        <v>4876</v>
      </c>
      <c r="R74" s="69" t="s">
        <v>4876</v>
      </c>
      <c r="Y74" s="76" t="s">
        <v>4883</v>
      </c>
      <c r="AK74" s="639">
        <f t="shared" si="2"/>
        <v>4200</v>
      </c>
      <c r="AL74" s="118">
        <f t="shared" si="3"/>
        <v>64200</v>
      </c>
    </row>
    <row r="75" spans="1:38" x14ac:dyDescent="0.35">
      <c r="B75" s="196" t="s">
        <v>11942</v>
      </c>
      <c r="C75" s="196" t="s">
        <v>239</v>
      </c>
      <c r="D75" s="196" t="s">
        <v>11943</v>
      </c>
      <c r="E75" s="196" t="s">
        <v>11944</v>
      </c>
      <c r="F75" s="196"/>
      <c r="G75" s="76" t="s">
        <v>4886</v>
      </c>
      <c r="I75" s="118">
        <v>60000</v>
      </c>
      <c r="K75" s="69" t="s">
        <v>4876</v>
      </c>
      <c r="L75" s="69" t="s">
        <v>4876</v>
      </c>
      <c r="M75" s="69" t="s">
        <v>4876</v>
      </c>
      <c r="N75" s="69" t="s">
        <v>4876</v>
      </c>
      <c r="O75" s="69" t="s">
        <v>4876</v>
      </c>
      <c r="Q75" s="69" t="s">
        <v>4876</v>
      </c>
      <c r="R75" s="69" t="s">
        <v>4876</v>
      </c>
      <c r="Y75" s="76" t="s">
        <v>4883</v>
      </c>
      <c r="AK75" s="639">
        <f t="shared" si="2"/>
        <v>4200</v>
      </c>
      <c r="AL75" s="118">
        <f t="shared" si="3"/>
        <v>64200</v>
      </c>
    </row>
    <row r="76" spans="1:38" x14ac:dyDescent="0.35">
      <c r="B76" s="196" t="s">
        <v>11942</v>
      </c>
      <c r="C76" s="196" t="s">
        <v>239</v>
      </c>
      <c r="D76" s="196" t="s">
        <v>11943</v>
      </c>
      <c r="E76" s="196" t="s">
        <v>11944</v>
      </c>
      <c r="F76" s="196"/>
      <c r="G76" s="76" t="s">
        <v>4887</v>
      </c>
      <c r="I76" s="118">
        <v>60000</v>
      </c>
      <c r="K76" s="69" t="s">
        <v>4876</v>
      </c>
      <c r="L76" s="69" t="s">
        <v>4876</v>
      </c>
      <c r="M76" s="69" t="s">
        <v>4876</v>
      </c>
      <c r="N76" s="69" t="s">
        <v>4876</v>
      </c>
      <c r="O76" s="69" t="s">
        <v>4876</v>
      </c>
      <c r="Q76" s="69" t="s">
        <v>4876</v>
      </c>
      <c r="R76" s="69" t="s">
        <v>4876</v>
      </c>
      <c r="Y76" s="76" t="s">
        <v>4883</v>
      </c>
      <c r="AK76" s="639">
        <f t="shared" si="2"/>
        <v>4200</v>
      </c>
      <c r="AL76" s="118">
        <f t="shared" si="3"/>
        <v>64200</v>
      </c>
    </row>
    <row r="77" spans="1:38" x14ac:dyDescent="0.35">
      <c r="B77" s="196" t="s">
        <v>11942</v>
      </c>
      <c r="C77" s="196" t="s">
        <v>239</v>
      </c>
      <c r="D77" s="196" t="s">
        <v>11943</v>
      </c>
      <c r="E77" s="196" t="s">
        <v>11944</v>
      </c>
      <c r="F77" s="196"/>
      <c r="G77" s="76" t="s">
        <v>4888</v>
      </c>
      <c r="I77" s="118">
        <v>60000</v>
      </c>
      <c r="K77" s="69" t="s">
        <v>4876</v>
      </c>
      <c r="L77" s="69" t="s">
        <v>4876</v>
      </c>
      <c r="M77" s="69" t="s">
        <v>4876</v>
      </c>
      <c r="N77" s="69" t="s">
        <v>4876</v>
      </c>
      <c r="O77" s="69" t="s">
        <v>4876</v>
      </c>
      <c r="Q77" s="69" t="s">
        <v>4876</v>
      </c>
      <c r="R77" s="69" t="s">
        <v>4876</v>
      </c>
      <c r="Y77" s="76" t="s">
        <v>4883</v>
      </c>
      <c r="AK77" s="639">
        <f t="shared" si="2"/>
        <v>4200</v>
      </c>
      <c r="AL77" s="118">
        <f t="shared" si="3"/>
        <v>64200</v>
      </c>
    </row>
    <row r="78" spans="1:38" x14ac:dyDescent="0.35">
      <c r="B78" s="196" t="s">
        <v>11942</v>
      </c>
      <c r="C78" s="196" t="s">
        <v>239</v>
      </c>
      <c r="D78" s="196" t="s">
        <v>11943</v>
      </c>
      <c r="E78" s="196" t="s">
        <v>11944</v>
      </c>
      <c r="F78" s="196"/>
      <c r="G78" s="76" t="s">
        <v>4889</v>
      </c>
      <c r="I78" s="118">
        <v>60000</v>
      </c>
      <c r="K78" s="69" t="s">
        <v>4876</v>
      </c>
      <c r="L78" s="69" t="s">
        <v>4876</v>
      </c>
      <c r="M78" s="69" t="s">
        <v>4876</v>
      </c>
      <c r="N78" s="69" t="s">
        <v>4876</v>
      </c>
      <c r="O78" s="69" t="s">
        <v>4876</v>
      </c>
      <c r="Q78" s="69" t="s">
        <v>4876</v>
      </c>
      <c r="R78" s="69" t="s">
        <v>4876</v>
      </c>
      <c r="Y78" s="76" t="s">
        <v>4883</v>
      </c>
      <c r="AK78" s="639">
        <f t="shared" si="2"/>
        <v>4200</v>
      </c>
      <c r="AL78" s="118">
        <f t="shared" si="3"/>
        <v>64200</v>
      </c>
    </row>
    <row r="79" spans="1:38" x14ac:dyDescent="0.35">
      <c r="B79" s="196"/>
      <c r="C79" s="196"/>
      <c r="D79" s="196"/>
      <c r="E79" s="196"/>
      <c r="F79" s="196"/>
      <c r="G79" s="123" t="s">
        <v>994</v>
      </c>
      <c r="H79" s="123"/>
      <c r="I79" s="124">
        <f>SUM(I72:I78)</f>
        <v>420000</v>
      </c>
      <c r="K79" s="69"/>
      <c r="L79" s="69"/>
      <c r="M79" s="69"/>
      <c r="N79" s="69"/>
      <c r="O79" s="69"/>
      <c r="Q79" s="69"/>
      <c r="R79" s="69"/>
      <c r="AK79" s="639">
        <f t="shared" si="2"/>
        <v>29400.000000000004</v>
      </c>
      <c r="AL79" s="124">
        <f t="shared" si="3"/>
        <v>449400</v>
      </c>
    </row>
    <row r="80" spans="1:38" x14ac:dyDescent="0.35">
      <c r="A80" s="64"/>
      <c r="B80" s="64"/>
      <c r="C80" s="64"/>
      <c r="D80" s="64"/>
      <c r="E80" s="64"/>
      <c r="F80" s="64"/>
      <c r="G80" s="66" t="s">
        <v>1829</v>
      </c>
      <c r="H80" s="64"/>
      <c r="I80" s="67"/>
      <c r="J80" s="64"/>
      <c r="K80" s="64"/>
      <c r="L80" s="68"/>
      <c r="M80" s="68"/>
      <c r="N80" s="68"/>
      <c r="O80" s="68"/>
      <c r="P80" s="64"/>
      <c r="Q80" s="68"/>
      <c r="R80" s="68"/>
      <c r="S80" s="64"/>
      <c r="T80" s="64"/>
      <c r="U80" s="64"/>
      <c r="V80" s="64"/>
      <c r="W80" s="64"/>
      <c r="X80" s="64"/>
      <c r="Y80" s="64"/>
      <c r="AK80" s="639">
        <f t="shared" si="2"/>
        <v>0</v>
      </c>
      <c r="AL80" s="67">
        <f t="shared" si="3"/>
        <v>0</v>
      </c>
    </row>
    <row r="81" spans="1:38" x14ac:dyDescent="0.35">
      <c r="B81" s="196" t="s">
        <v>11942</v>
      </c>
      <c r="C81" s="196" t="s">
        <v>239</v>
      </c>
      <c r="D81" s="196" t="s">
        <v>11943</v>
      </c>
      <c r="E81" s="196" t="s">
        <v>11944</v>
      </c>
      <c r="F81" s="196"/>
      <c r="G81" s="76" t="s">
        <v>11982</v>
      </c>
      <c r="I81" s="118">
        <v>40000</v>
      </c>
      <c r="K81" s="76" t="s">
        <v>1765</v>
      </c>
      <c r="L81" s="76" t="s">
        <v>1765</v>
      </c>
      <c r="M81" s="76" t="s">
        <v>1765</v>
      </c>
      <c r="N81" s="76" t="s">
        <v>1765</v>
      </c>
      <c r="O81" s="76" t="s">
        <v>1765</v>
      </c>
      <c r="Q81" s="76" t="s">
        <v>1765</v>
      </c>
      <c r="R81" s="76" t="s">
        <v>1765</v>
      </c>
      <c r="Y81" s="76" t="s">
        <v>4891</v>
      </c>
      <c r="AK81" s="639">
        <f t="shared" si="2"/>
        <v>2800.0000000000005</v>
      </c>
      <c r="AL81" s="118">
        <f t="shared" si="3"/>
        <v>42800</v>
      </c>
    </row>
    <row r="82" spans="1:38" x14ac:dyDescent="0.35">
      <c r="B82" s="196" t="s">
        <v>11942</v>
      </c>
      <c r="C82" s="196" t="s">
        <v>239</v>
      </c>
      <c r="D82" s="196" t="s">
        <v>11943</v>
      </c>
      <c r="E82" s="196" t="s">
        <v>11944</v>
      </c>
      <c r="F82" s="196"/>
      <c r="G82" s="76" t="s">
        <v>11983</v>
      </c>
      <c r="I82" s="118">
        <v>40000</v>
      </c>
      <c r="K82" s="76" t="s">
        <v>1765</v>
      </c>
      <c r="L82" s="76" t="s">
        <v>1765</v>
      </c>
      <c r="M82" s="76" t="s">
        <v>1765</v>
      </c>
      <c r="N82" s="76" t="s">
        <v>1765</v>
      </c>
      <c r="O82" s="76" t="s">
        <v>1765</v>
      </c>
      <c r="Q82" s="76" t="s">
        <v>1765</v>
      </c>
      <c r="R82" s="76" t="s">
        <v>1765</v>
      </c>
      <c r="Y82" s="76" t="s">
        <v>4891</v>
      </c>
      <c r="AK82" s="639">
        <f t="shared" si="2"/>
        <v>2800.0000000000005</v>
      </c>
      <c r="AL82" s="118">
        <f t="shared" si="3"/>
        <v>42800</v>
      </c>
    </row>
    <row r="83" spans="1:38" x14ac:dyDescent="0.35">
      <c r="B83" s="196" t="s">
        <v>11942</v>
      </c>
      <c r="C83" s="196" t="s">
        <v>239</v>
      </c>
      <c r="D83" s="196" t="s">
        <v>11943</v>
      </c>
      <c r="E83" s="196" t="s">
        <v>11944</v>
      </c>
      <c r="F83" s="196"/>
      <c r="G83" s="76" t="s">
        <v>4893</v>
      </c>
      <c r="I83" s="118">
        <v>40000</v>
      </c>
      <c r="K83" s="76" t="s">
        <v>1765</v>
      </c>
      <c r="L83" s="76" t="s">
        <v>1765</v>
      </c>
      <c r="M83" s="76" t="s">
        <v>1765</v>
      </c>
      <c r="N83" s="76" t="s">
        <v>1765</v>
      </c>
      <c r="O83" s="76" t="s">
        <v>1765</v>
      </c>
      <c r="Q83" s="76" t="s">
        <v>1765</v>
      </c>
      <c r="R83" s="76" t="s">
        <v>1765</v>
      </c>
      <c r="Y83" s="76" t="s">
        <v>4891</v>
      </c>
      <c r="AK83" s="639">
        <f t="shared" si="2"/>
        <v>2800.0000000000005</v>
      </c>
      <c r="AL83" s="118">
        <f t="shared" si="3"/>
        <v>42800</v>
      </c>
    </row>
    <row r="84" spans="1:38" x14ac:dyDescent="0.35">
      <c r="B84" s="196" t="s">
        <v>11942</v>
      </c>
      <c r="C84" s="196" t="s">
        <v>239</v>
      </c>
      <c r="D84" s="196" t="s">
        <v>11943</v>
      </c>
      <c r="E84" s="196" t="s">
        <v>11944</v>
      </c>
      <c r="F84" s="196"/>
      <c r="G84" s="76" t="s">
        <v>4894</v>
      </c>
      <c r="I84" s="118">
        <v>40000</v>
      </c>
      <c r="K84" s="76" t="s">
        <v>1765</v>
      </c>
      <c r="L84" s="76" t="s">
        <v>1765</v>
      </c>
      <c r="M84" s="76" t="s">
        <v>1765</v>
      </c>
      <c r="N84" s="76" t="s">
        <v>1765</v>
      </c>
      <c r="O84" s="76" t="s">
        <v>1765</v>
      </c>
      <c r="Q84" s="76" t="s">
        <v>1765</v>
      </c>
      <c r="R84" s="76" t="s">
        <v>1765</v>
      </c>
      <c r="Y84" s="76" t="s">
        <v>4891</v>
      </c>
      <c r="AK84" s="639">
        <f t="shared" si="2"/>
        <v>2800.0000000000005</v>
      </c>
      <c r="AL84" s="118">
        <f t="shared" si="3"/>
        <v>42800</v>
      </c>
    </row>
    <row r="85" spans="1:38" x14ac:dyDescent="0.35">
      <c r="B85" s="196" t="s">
        <v>11942</v>
      </c>
      <c r="C85" s="196" t="s">
        <v>239</v>
      </c>
      <c r="D85" s="196" t="s">
        <v>11943</v>
      </c>
      <c r="E85" s="196" t="s">
        <v>11944</v>
      </c>
      <c r="F85" s="196"/>
      <c r="G85" s="76" t="s">
        <v>4895</v>
      </c>
      <c r="I85" s="118">
        <v>40000</v>
      </c>
      <c r="K85" s="76" t="s">
        <v>1765</v>
      </c>
      <c r="L85" s="76" t="s">
        <v>1765</v>
      </c>
      <c r="M85" s="76" t="s">
        <v>1765</v>
      </c>
      <c r="N85" s="76" t="s">
        <v>1765</v>
      </c>
      <c r="O85" s="76" t="s">
        <v>1765</v>
      </c>
      <c r="Q85" s="76" t="s">
        <v>1765</v>
      </c>
      <c r="R85" s="76" t="s">
        <v>1765</v>
      </c>
      <c r="Y85" s="76" t="s">
        <v>4891</v>
      </c>
      <c r="AK85" s="639">
        <f t="shared" si="2"/>
        <v>2800.0000000000005</v>
      </c>
      <c r="AL85" s="118">
        <f t="shared" si="3"/>
        <v>42800</v>
      </c>
    </row>
    <row r="86" spans="1:38" x14ac:dyDescent="0.35">
      <c r="B86" s="196" t="s">
        <v>11942</v>
      </c>
      <c r="C86" s="196" t="s">
        <v>239</v>
      </c>
      <c r="D86" s="196" t="s">
        <v>11943</v>
      </c>
      <c r="E86" s="196" t="s">
        <v>11944</v>
      </c>
      <c r="F86" s="196"/>
      <c r="G86" s="76" t="s">
        <v>4896</v>
      </c>
      <c r="I86" s="118">
        <v>40000</v>
      </c>
      <c r="K86" s="76" t="s">
        <v>1765</v>
      </c>
      <c r="L86" s="76" t="s">
        <v>1765</v>
      </c>
      <c r="M86" s="76" t="s">
        <v>1765</v>
      </c>
      <c r="N86" s="76" t="s">
        <v>1765</v>
      </c>
      <c r="O86" s="76" t="s">
        <v>1765</v>
      </c>
      <c r="Q86" s="76" t="s">
        <v>1765</v>
      </c>
      <c r="R86" s="76" t="s">
        <v>1765</v>
      </c>
      <c r="Y86" s="76" t="s">
        <v>4897</v>
      </c>
      <c r="AK86" s="639">
        <f t="shared" si="2"/>
        <v>2800.0000000000005</v>
      </c>
      <c r="AL86" s="118">
        <f t="shared" si="3"/>
        <v>42800</v>
      </c>
    </row>
    <row r="87" spans="1:38" x14ac:dyDescent="0.35">
      <c r="B87" s="196" t="s">
        <v>11942</v>
      </c>
      <c r="C87" s="196" t="s">
        <v>239</v>
      </c>
      <c r="D87" s="196" t="s">
        <v>11943</v>
      </c>
      <c r="E87" s="196" t="s">
        <v>11944</v>
      </c>
      <c r="F87" s="196"/>
      <c r="G87" s="76" t="s">
        <v>4898</v>
      </c>
      <c r="I87" s="118">
        <v>40000</v>
      </c>
      <c r="K87" s="76" t="s">
        <v>1765</v>
      </c>
      <c r="L87" s="76" t="s">
        <v>1765</v>
      </c>
      <c r="M87" s="76" t="s">
        <v>1765</v>
      </c>
      <c r="N87" s="76" t="s">
        <v>1765</v>
      </c>
      <c r="O87" s="76" t="s">
        <v>1765</v>
      </c>
      <c r="Q87" s="76" t="s">
        <v>1765</v>
      </c>
      <c r="R87" s="76" t="s">
        <v>1765</v>
      </c>
      <c r="Y87" s="76" t="s">
        <v>4899</v>
      </c>
      <c r="AK87" s="639">
        <f t="shared" si="2"/>
        <v>2800.0000000000005</v>
      </c>
      <c r="AL87" s="118">
        <f t="shared" si="3"/>
        <v>42800</v>
      </c>
    </row>
    <row r="88" spans="1:38" x14ac:dyDescent="0.35">
      <c r="B88" s="196" t="s">
        <v>11942</v>
      </c>
      <c r="C88" s="196" t="s">
        <v>239</v>
      </c>
      <c r="D88" s="196" t="s">
        <v>11943</v>
      </c>
      <c r="E88" s="196" t="s">
        <v>11944</v>
      </c>
      <c r="F88" s="196"/>
      <c r="G88" s="76" t="s">
        <v>4900</v>
      </c>
      <c r="I88" s="118">
        <v>40000</v>
      </c>
      <c r="K88" s="76" t="s">
        <v>1765</v>
      </c>
      <c r="L88" s="76" t="s">
        <v>1765</v>
      </c>
      <c r="M88" s="76" t="s">
        <v>1765</v>
      </c>
      <c r="N88" s="76" t="s">
        <v>1765</v>
      </c>
      <c r="O88" s="76" t="s">
        <v>1765</v>
      </c>
      <c r="Q88" s="76" t="s">
        <v>1765</v>
      </c>
      <c r="R88" s="76" t="s">
        <v>1765</v>
      </c>
      <c r="Y88" s="76" t="s">
        <v>4897</v>
      </c>
      <c r="AK88" s="639">
        <f t="shared" si="2"/>
        <v>2800.0000000000005</v>
      </c>
      <c r="AL88" s="118">
        <f t="shared" si="3"/>
        <v>42800</v>
      </c>
    </row>
    <row r="89" spans="1:38" x14ac:dyDescent="0.35">
      <c r="B89" s="196"/>
      <c r="C89" s="196"/>
      <c r="D89" s="196"/>
      <c r="E89" s="196"/>
      <c r="F89" s="196"/>
      <c r="G89" s="123" t="s">
        <v>994</v>
      </c>
      <c r="H89" s="123"/>
      <c r="I89" s="124">
        <f>SUM(I81:I88)</f>
        <v>320000</v>
      </c>
      <c r="Q89" s="76"/>
      <c r="AK89" s="639">
        <f t="shared" si="2"/>
        <v>22400.000000000004</v>
      </c>
      <c r="AL89" s="124">
        <f t="shared" si="3"/>
        <v>342400</v>
      </c>
    </row>
    <row r="90" spans="1:38" x14ac:dyDescent="0.35">
      <c r="A90" s="64"/>
      <c r="B90" s="64"/>
      <c r="C90" s="64"/>
      <c r="D90" s="64"/>
      <c r="E90" s="64"/>
      <c r="F90" s="64"/>
      <c r="G90" s="66" t="s">
        <v>1833</v>
      </c>
      <c r="H90" s="64"/>
      <c r="I90" s="67"/>
      <c r="J90" s="64"/>
      <c r="K90" s="64"/>
      <c r="L90" s="68"/>
      <c r="M90" s="68"/>
      <c r="N90" s="68"/>
      <c r="O90" s="68"/>
      <c r="P90" s="64"/>
      <c r="Q90" s="68"/>
      <c r="R90" s="68"/>
      <c r="S90" s="64"/>
      <c r="T90" s="64"/>
      <c r="U90" s="64"/>
      <c r="V90" s="64"/>
      <c r="W90" s="64"/>
      <c r="X90" s="64"/>
      <c r="Y90" s="64"/>
      <c r="AK90" s="639">
        <f t="shared" si="2"/>
        <v>0</v>
      </c>
      <c r="AL90" s="67">
        <f t="shared" si="3"/>
        <v>0</v>
      </c>
    </row>
    <row r="91" spans="1:38" x14ac:dyDescent="0.35">
      <c r="B91" s="196" t="s">
        <v>11942</v>
      </c>
      <c r="C91" s="196" t="s">
        <v>239</v>
      </c>
      <c r="D91" s="196" t="s">
        <v>11943</v>
      </c>
      <c r="E91" s="196" t="s">
        <v>11944</v>
      </c>
      <c r="F91" s="196"/>
      <c r="G91" s="76" t="s">
        <v>11984</v>
      </c>
      <c r="I91" s="118">
        <v>750000</v>
      </c>
      <c r="K91" s="76" t="s">
        <v>1765</v>
      </c>
      <c r="L91" s="76" t="s">
        <v>1765</v>
      </c>
      <c r="M91" s="76" t="s">
        <v>1765</v>
      </c>
      <c r="N91" s="76" t="s">
        <v>1765</v>
      </c>
      <c r="O91" s="76" t="s">
        <v>1765</v>
      </c>
      <c r="Q91" s="76" t="s">
        <v>1765</v>
      </c>
      <c r="R91" s="76" t="s">
        <v>1765</v>
      </c>
      <c r="Y91" s="76" t="s">
        <v>4902</v>
      </c>
      <c r="AK91" s="639">
        <f t="shared" si="2"/>
        <v>52500.000000000007</v>
      </c>
      <c r="AL91" s="118">
        <f t="shared" si="3"/>
        <v>802500</v>
      </c>
    </row>
    <row r="92" spans="1:38" x14ac:dyDescent="0.35">
      <c r="B92" s="196" t="s">
        <v>11942</v>
      </c>
      <c r="C92" s="196" t="s">
        <v>239</v>
      </c>
      <c r="D92" s="196" t="s">
        <v>11943</v>
      </c>
      <c r="E92" s="196" t="s">
        <v>11944</v>
      </c>
      <c r="F92" s="196"/>
      <c r="G92" s="76" t="s">
        <v>11985</v>
      </c>
      <c r="I92" s="118">
        <v>750000</v>
      </c>
      <c r="K92" s="76" t="s">
        <v>1765</v>
      </c>
      <c r="L92" s="76" t="s">
        <v>1765</v>
      </c>
      <c r="M92" s="76" t="s">
        <v>1765</v>
      </c>
      <c r="N92" s="76" t="s">
        <v>1765</v>
      </c>
      <c r="O92" s="76" t="s">
        <v>1765</v>
      </c>
      <c r="Q92" s="76" t="s">
        <v>1765</v>
      </c>
      <c r="R92" s="76" t="s">
        <v>1765</v>
      </c>
      <c r="Y92" s="76" t="s">
        <v>4899</v>
      </c>
      <c r="AK92" s="639">
        <f t="shared" si="2"/>
        <v>52500.000000000007</v>
      </c>
      <c r="AL92" s="118">
        <f t="shared" si="3"/>
        <v>802500</v>
      </c>
    </row>
    <row r="93" spans="1:38" x14ac:dyDescent="0.35">
      <c r="B93" s="196" t="s">
        <v>11942</v>
      </c>
      <c r="C93" s="196" t="s">
        <v>239</v>
      </c>
      <c r="D93" s="196" t="s">
        <v>11943</v>
      </c>
      <c r="E93" s="196" t="s">
        <v>11944</v>
      </c>
      <c r="F93" s="196"/>
      <c r="G93" s="76" t="s">
        <v>11986</v>
      </c>
      <c r="I93" s="118">
        <v>160000</v>
      </c>
      <c r="K93" s="76" t="s">
        <v>1765</v>
      </c>
      <c r="L93" s="76" t="s">
        <v>1765</v>
      </c>
      <c r="M93" s="76" t="s">
        <v>1765</v>
      </c>
      <c r="N93" s="76" t="s">
        <v>1765</v>
      </c>
      <c r="O93" s="76" t="s">
        <v>1765</v>
      </c>
      <c r="Q93" s="76" t="s">
        <v>1765</v>
      </c>
      <c r="R93" s="76" t="s">
        <v>1765</v>
      </c>
      <c r="Y93" s="76" t="s">
        <v>4905</v>
      </c>
      <c r="AK93" s="639">
        <f t="shared" si="2"/>
        <v>11200.000000000002</v>
      </c>
      <c r="AL93" s="118">
        <f t="shared" si="3"/>
        <v>171200</v>
      </c>
    </row>
    <row r="94" spans="1:38" x14ac:dyDescent="0.35">
      <c r="B94" s="196" t="s">
        <v>11942</v>
      </c>
      <c r="C94" s="196" t="s">
        <v>239</v>
      </c>
      <c r="D94" s="196" t="s">
        <v>11943</v>
      </c>
      <c r="E94" s="196" t="s">
        <v>11944</v>
      </c>
      <c r="F94" s="196"/>
      <c r="G94" s="76" t="s">
        <v>11987</v>
      </c>
      <c r="I94" s="118">
        <v>180000</v>
      </c>
      <c r="K94" s="76" t="s">
        <v>1765</v>
      </c>
      <c r="L94" s="76" t="s">
        <v>1765</v>
      </c>
      <c r="M94" s="76" t="s">
        <v>1765</v>
      </c>
      <c r="N94" s="76" t="s">
        <v>1765</v>
      </c>
      <c r="O94" s="76" t="s">
        <v>1765</v>
      </c>
      <c r="Q94" s="76" t="s">
        <v>1765</v>
      </c>
      <c r="R94" s="76" t="s">
        <v>1765</v>
      </c>
      <c r="Y94" s="76" t="s">
        <v>4902</v>
      </c>
      <c r="AK94" s="639">
        <f t="shared" si="2"/>
        <v>12600.000000000002</v>
      </c>
      <c r="AL94" s="118">
        <f t="shared" si="3"/>
        <v>192600</v>
      </c>
    </row>
    <row r="95" spans="1:38" x14ac:dyDescent="0.35">
      <c r="B95" s="196" t="s">
        <v>11942</v>
      </c>
      <c r="C95" s="196" t="s">
        <v>239</v>
      </c>
      <c r="D95" s="196" t="s">
        <v>11943</v>
      </c>
      <c r="E95" s="196" t="s">
        <v>11944</v>
      </c>
      <c r="F95" s="196"/>
      <c r="G95" s="76" t="s">
        <v>11988</v>
      </c>
      <c r="I95" s="118">
        <v>190000</v>
      </c>
      <c r="K95" s="76" t="s">
        <v>1765</v>
      </c>
      <c r="L95" s="76" t="s">
        <v>1765</v>
      </c>
      <c r="M95" s="76" t="s">
        <v>1765</v>
      </c>
      <c r="N95" s="76" t="s">
        <v>1765</v>
      </c>
      <c r="O95" s="76" t="s">
        <v>1765</v>
      </c>
      <c r="Q95" s="76" t="s">
        <v>1765</v>
      </c>
      <c r="R95" s="76" t="s">
        <v>1765</v>
      </c>
      <c r="Y95" s="76" t="s">
        <v>4908</v>
      </c>
      <c r="AK95" s="639">
        <f t="shared" si="2"/>
        <v>13300.000000000002</v>
      </c>
      <c r="AL95" s="118">
        <f t="shared" si="3"/>
        <v>203300</v>
      </c>
    </row>
    <row r="96" spans="1:38" x14ac:dyDescent="0.35">
      <c r="B96" s="196" t="s">
        <v>11942</v>
      </c>
      <c r="C96" s="196" t="s">
        <v>239</v>
      </c>
      <c r="D96" s="196" t="s">
        <v>11943</v>
      </c>
      <c r="E96" s="196" t="s">
        <v>11944</v>
      </c>
      <c r="F96" s="196"/>
      <c r="G96" s="76" t="s">
        <v>11989</v>
      </c>
      <c r="I96" s="118">
        <v>80000</v>
      </c>
      <c r="K96" s="76" t="s">
        <v>1765</v>
      </c>
      <c r="L96" s="76" t="s">
        <v>1765</v>
      </c>
      <c r="M96" s="76" t="s">
        <v>1765</v>
      </c>
      <c r="N96" s="76" t="s">
        <v>1765</v>
      </c>
      <c r="O96" s="76" t="s">
        <v>1765</v>
      </c>
      <c r="Q96" s="76" t="s">
        <v>1765</v>
      </c>
      <c r="R96" s="76" t="s">
        <v>1765</v>
      </c>
      <c r="Y96" s="76" t="s">
        <v>4902</v>
      </c>
      <c r="AK96" s="639">
        <f t="shared" si="2"/>
        <v>5600.0000000000009</v>
      </c>
      <c r="AL96" s="118">
        <f t="shared" si="3"/>
        <v>85600</v>
      </c>
    </row>
    <row r="97" spans="1:38" x14ac:dyDescent="0.35">
      <c r="B97" s="196" t="s">
        <v>11942</v>
      </c>
      <c r="C97" s="196" t="s">
        <v>239</v>
      </c>
      <c r="D97" s="196" t="s">
        <v>11943</v>
      </c>
      <c r="E97" s="196" t="s">
        <v>11944</v>
      </c>
      <c r="F97" s="196"/>
      <c r="G97" s="76" t="s">
        <v>11990</v>
      </c>
      <c r="I97" s="118">
        <v>80000</v>
      </c>
      <c r="K97" s="76" t="s">
        <v>1765</v>
      </c>
      <c r="L97" s="76" t="s">
        <v>1765</v>
      </c>
      <c r="M97" s="76" t="s">
        <v>1765</v>
      </c>
      <c r="N97" s="76" t="s">
        <v>1765</v>
      </c>
      <c r="O97" s="76" t="s">
        <v>1765</v>
      </c>
      <c r="Q97" s="76" t="s">
        <v>1765</v>
      </c>
      <c r="R97" s="76" t="s">
        <v>1765</v>
      </c>
      <c r="Y97" s="76" t="s">
        <v>4905</v>
      </c>
      <c r="AK97" s="639">
        <f t="shared" si="2"/>
        <v>5600.0000000000009</v>
      </c>
      <c r="AL97" s="118">
        <f t="shared" si="3"/>
        <v>85600</v>
      </c>
    </row>
    <row r="98" spans="1:38" x14ac:dyDescent="0.35">
      <c r="B98" s="196" t="s">
        <v>11942</v>
      </c>
      <c r="C98" s="196" t="s">
        <v>239</v>
      </c>
      <c r="D98" s="196" t="s">
        <v>11943</v>
      </c>
      <c r="E98" s="196" t="s">
        <v>11944</v>
      </c>
      <c r="F98" s="196"/>
      <c r="G98" s="76" t="s">
        <v>11991</v>
      </c>
      <c r="I98" s="118">
        <v>60000</v>
      </c>
      <c r="K98" s="76" t="s">
        <v>1765</v>
      </c>
      <c r="L98" s="76" t="s">
        <v>1765</v>
      </c>
      <c r="M98" s="76" t="s">
        <v>1765</v>
      </c>
      <c r="N98" s="76" t="s">
        <v>1765</v>
      </c>
      <c r="O98" s="76" t="s">
        <v>1765</v>
      </c>
      <c r="Q98" s="76" t="s">
        <v>1765</v>
      </c>
      <c r="R98" s="76" t="s">
        <v>1765</v>
      </c>
      <c r="Y98" s="76" t="s">
        <v>4899</v>
      </c>
      <c r="AK98" s="639">
        <f t="shared" si="2"/>
        <v>4200</v>
      </c>
      <c r="AL98" s="118">
        <f t="shared" si="3"/>
        <v>64200</v>
      </c>
    </row>
    <row r="99" spans="1:38" x14ac:dyDescent="0.35">
      <c r="B99" s="196"/>
      <c r="C99" s="196"/>
      <c r="D99" s="196"/>
      <c r="E99" s="196"/>
      <c r="F99" s="196"/>
      <c r="G99" s="123" t="s">
        <v>994</v>
      </c>
      <c r="H99" s="123"/>
      <c r="I99" s="124">
        <f>SUM(I91:I98)</f>
        <v>2250000</v>
      </c>
      <c r="Q99" s="76"/>
      <c r="AK99" s="639">
        <f t="shared" si="2"/>
        <v>157500.00000000003</v>
      </c>
      <c r="AL99" s="124">
        <f t="shared" si="3"/>
        <v>2407500</v>
      </c>
    </row>
    <row r="100" spans="1:38" x14ac:dyDescent="0.35">
      <c r="A100" s="64"/>
      <c r="B100" s="64"/>
      <c r="C100" s="64"/>
      <c r="D100" s="64"/>
      <c r="E100" s="64"/>
      <c r="F100" s="64"/>
      <c r="G100" s="66" t="s">
        <v>1860</v>
      </c>
      <c r="H100" s="64"/>
      <c r="I100" s="67"/>
      <c r="J100" s="64"/>
      <c r="K100" s="64"/>
      <c r="L100" s="68"/>
      <c r="M100" s="68"/>
      <c r="N100" s="68"/>
      <c r="O100" s="68"/>
      <c r="P100" s="64"/>
      <c r="Q100" s="68"/>
      <c r="R100" s="68"/>
      <c r="S100" s="64"/>
      <c r="T100" s="64"/>
      <c r="U100" s="64"/>
      <c r="V100" s="64"/>
      <c r="W100" s="64"/>
      <c r="X100" s="64"/>
      <c r="Y100" s="64"/>
      <c r="AK100" s="639">
        <f t="shared" si="2"/>
        <v>0</v>
      </c>
      <c r="AL100" s="67">
        <f t="shared" si="3"/>
        <v>0</v>
      </c>
    </row>
    <row r="101" spans="1:38" x14ac:dyDescent="0.35">
      <c r="A101" s="69"/>
      <c r="B101" s="69"/>
      <c r="C101" s="69"/>
      <c r="D101" s="69"/>
      <c r="E101" s="69"/>
      <c r="F101" s="69"/>
      <c r="G101" s="69" t="s">
        <v>1852</v>
      </c>
      <c r="H101" s="69"/>
      <c r="I101" s="74"/>
      <c r="J101" s="69"/>
      <c r="K101" s="69"/>
      <c r="L101" s="75"/>
      <c r="M101" s="75"/>
      <c r="N101" s="75"/>
      <c r="O101" s="75"/>
      <c r="P101" s="69"/>
      <c r="Q101" s="75"/>
      <c r="R101" s="75"/>
      <c r="S101" s="69"/>
      <c r="T101" s="69"/>
      <c r="U101" s="69"/>
      <c r="V101" s="69"/>
      <c r="W101" s="69"/>
      <c r="AK101" s="639">
        <f t="shared" si="2"/>
        <v>0</v>
      </c>
      <c r="AL101" s="74">
        <f t="shared" si="3"/>
        <v>0</v>
      </c>
    </row>
    <row r="102" spans="1:38" x14ac:dyDescent="0.35">
      <c r="A102" s="64"/>
      <c r="B102" s="64"/>
      <c r="C102" s="64"/>
      <c r="D102" s="64"/>
      <c r="E102" s="64"/>
      <c r="F102" s="64"/>
      <c r="G102" s="89" t="s">
        <v>2961</v>
      </c>
      <c r="H102" s="64"/>
      <c r="I102" s="67"/>
      <c r="J102" s="64"/>
      <c r="K102" s="64"/>
      <c r="L102" s="68"/>
      <c r="M102" s="68"/>
      <c r="N102" s="68"/>
      <c r="O102" s="68"/>
      <c r="P102" s="64"/>
      <c r="Q102" s="68"/>
      <c r="R102" s="68"/>
      <c r="S102" s="64"/>
      <c r="T102" s="64"/>
      <c r="U102" s="64"/>
      <c r="V102" s="64"/>
      <c r="W102" s="64"/>
      <c r="X102" s="64"/>
      <c r="Y102" s="64"/>
      <c r="AK102" s="639">
        <f t="shared" si="2"/>
        <v>0</v>
      </c>
      <c r="AL102" s="67">
        <f t="shared" si="3"/>
        <v>0</v>
      </c>
    </row>
    <row r="103" spans="1:38" x14ac:dyDescent="0.35">
      <c r="B103" s="196" t="s">
        <v>11942</v>
      </c>
      <c r="C103" s="196" t="s">
        <v>239</v>
      </c>
      <c r="D103" s="196" t="s">
        <v>11943</v>
      </c>
      <c r="E103" s="196" t="s">
        <v>11944</v>
      </c>
      <c r="F103" s="196"/>
      <c r="G103" s="79" t="s">
        <v>11992</v>
      </c>
      <c r="I103" s="118">
        <v>150000</v>
      </c>
      <c r="K103" s="76" t="s">
        <v>5523</v>
      </c>
      <c r="L103" s="130" t="s">
        <v>1765</v>
      </c>
      <c r="M103" s="119" t="s">
        <v>1908</v>
      </c>
      <c r="N103" s="76" t="s">
        <v>1063</v>
      </c>
      <c r="O103" s="76" t="s">
        <v>1765</v>
      </c>
      <c r="Q103" s="119" t="s">
        <v>1226</v>
      </c>
      <c r="R103" s="119" t="s">
        <v>1909</v>
      </c>
      <c r="AK103" s="639">
        <f t="shared" si="2"/>
        <v>10500.000000000002</v>
      </c>
      <c r="AL103" s="118">
        <f t="shared" si="3"/>
        <v>160500</v>
      </c>
    </row>
    <row r="104" spans="1:38" x14ac:dyDescent="0.35">
      <c r="B104" s="196" t="s">
        <v>11942</v>
      </c>
      <c r="C104" s="196" t="s">
        <v>239</v>
      </c>
      <c r="D104" s="196" t="s">
        <v>11943</v>
      </c>
      <c r="E104" s="196" t="s">
        <v>11944</v>
      </c>
      <c r="F104" s="196"/>
      <c r="G104" s="79" t="s">
        <v>11993</v>
      </c>
      <c r="I104" s="118">
        <v>150000</v>
      </c>
      <c r="K104" s="76" t="s">
        <v>11852</v>
      </c>
      <c r="L104" s="130" t="s">
        <v>1765</v>
      </c>
      <c r="M104" s="119" t="s">
        <v>5542</v>
      </c>
      <c r="N104" s="76" t="s">
        <v>1063</v>
      </c>
      <c r="O104" s="76" t="s">
        <v>1765</v>
      </c>
      <c r="Q104" s="119" t="s">
        <v>1226</v>
      </c>
      <c r="R104" s="119" t="s">
        <v>1909</v>
      </c>
      <c r="AK104" s="639">
        <f t="shared" si="2"/>
        <v>10500.000000000002</v>
      </c>
      <c r="AL104" s="118">
        <f t="shared" si="3"/>
        <v>160500</v>
      </c>
    </row>
    <row r="105" spans="1:38" x14ac:dyDescent="0.35">
      <c r="B105" s="196" t="s">
        <v>11942</v>
      </c>
      <c r="C105" s="196" t="s">
        <v>239</v>
      </c>
      <c r="D105" s="196" t="s">
        <v>11943</v>
      </c>
      <c r="E105" s="196" t="s">
        <v>11944</v>
      </c>
      <c r="F105" s="196"/>
      <c r="G105" s="79" t="s">
        <v>11993</v>
      </c>
      <c r="I105" s="118">
        <v>150000</v>
      </c>
      <c r="K105" s="76" t="s">
        <v>11852</v>
      </c>
      <c r="L105" s="130" t="s">
        <v>1765</v>
      </c>
      <c r="M105" s="119" t="s">
        <v>5542</v>
      </c>
      <c r="N105" s="119" t="s">
        <v>11994</v>
      </c>
      <c r="O105" s="76" t="s">
        <v>1765</v>
      </c>
      <c r="Q105" s="119" t="s">
        <v>1226</v>
      </c>
      <c r="R105" s="119" t="s">
        <v>1909</v>
      </c>
      <c r="AK105" s="639">
        <f t="shared" si="2"/>
        <v>10500.000000000002</v>
      </c>
      <c r="AL105" s="118">
        <f t="shared" si="3"/>
        <v>160500</v>
      </c>
    </row>
    <row r="106" spans="1:38" x14ac:dyDescent="0.35">
      <c r="B106" s="196" t="s">
        <v>11942</v>
      </c>
      <c r="C106" s="196" t="s">
        <v>239</v>
      </c>
      <c r="D106" s="196" t="s">
        <v>11943</v>
      </c>
      <c r="E106" s="196" t="s">
        <v>11944</v>
      </c>
      <c r="F106" s="196"/>
      <c r="G106" s="79" t="s">
        <v>11995</v>
      </c>
      <c r="I106" s="118">
        <v>150000</v>
      </c>
      <c r="K106" s="76" t="s">
        <v>8329</v>
      </c>
      <c r="L106" s="130" t="s">
        <v>1765</v>
      </c>
      <c r="M106" s="119" t="s">
        <v>5800</v>
      </c>
      <c r="N106" s="119" t="s">
        <v>11996</v>
      </c>
      <c r="O106" s="76" t="s">
        <v>1765</v>
      </c>
      <c r="Q106" s="119" t="s">
        <v>1226</v>
      </c>
      <c r="R106" s="119" t="s">
        <v>1909</v>
      </c>
      <c r="AK106" s="639">
        <f t="shared" si="2"/>
        <v>10500.000000000002</v>
      </c>
      <c r="AL106" s="118">
        <f t="shared" si="3"/>
        <v>160500</v>
      </c>
    </row>
    <row r="107" spans="1:38" x14ac:dyDescent="0.35">
      <c r="B107" s="196" t="s">
        <v>11942</v>
      </c>
      <c r="C107" s="196" t="s">
        <v>239</v>
      </c>
      <c r="D107" s="196" t="s">
        <v>11943</v>
      </c>
      <c r="E107" s="196" t="s">
        <v>11944</v>
      </c>
      <c r="F107" s="196"/>
      <c r="G107" s="79" t="s">
        <v>11995</v>
      </c>
      <c r="I107" s="118">
        <v>150000</v>
      </c>
      <c r="K107" s="76" t="s">
        <v>8329</v>
      </c>
      <c r="L107" s="130" t="s">
        <v>1765</v>
      </c>
      <c r="M107" s="119" t="s">
        <v>5530</v>
      </c>
      <c r="N107" s="119" t="s">
        <v>11997</v>
      </c>
      <c r="O107" s="76" t="s">
        <v>1765</v>
      </c>
      <c r="Q107" s="119" t="s">
        <v>1226</v>
      </c>
      <c r="R107" s="119" t="s">
        <v>1909</v>
      </c>
      <c r="AK107" s="639">
        <f t="shared" si="2"/>
        <v>10500.000000000002</v>
      </c>
      <c r="AL107" s="118">
        <f t="shared" si="3"/>
        <v>160500</v>
      </c>
    </row>
    <row r="108" spans="1:38" x14ac:dyDescent="0.35">
      <c r="A108" s="69"/>
      <c r="B108" s="196" t="s">
        <v>11942</v>
      </c>
      <c r="C108" s="196" t="s">
        <v>239</v>
      </c>
      <c r="D108" s="196" t="s">
        <v>11943</v>
      </c>
      <c r="E108" s="196" t="s">
        <v>11944</v>
      </c>
      <c r="F108" s="196"/>
      <c r="G108" s="79" t="s">
        <v>11995</v>
      </c>
      <c r="H108" s="69"/>
      <c r="I108" s="118">
        <v>150000</v>
      </c>
      <c r="J108" s="69"/>
      <c r="K108" s="76" t="s">
        <v>8329</v>
      </c>
      <c r="L108" s="130" t="s">
        <v>1765</v>
      </c>
      <c r="M108" s="119" t="s">
        <v>5530</v>
      </c>
      <c r="N108" s="75" t="s">
        <v>11998</v>
      </c>
      <c r="O108" s="76" t="s">
        <v>1765</v>
      </c>
      <c r="P108" s="69"/>
      <c r="Q108" s="119" t="s">
        <v>1226</v>
      </c>
      <c r="R108" s="119" t="s">
        <v>1909</v>
      </c>
      <c r="S108" s="69"/>
      <c r="T108" s="69"/>
      <c r="U108" s="69"/>
      <c r="V108" s="69"/>
      <c r="W108" s="69"/>
      <c r="X108" s="69"/>
      <c r="AK108" s="639">
        <f t="shared" si="2"/>
        <v>10500.000000000002</v>
      </c>
      <c r="AL108" s="118">
        <f t="shared" si="3"/>
        <v>160500</v>
      </c>
    </row>
    <row r="109" spans="1:38" x14ac:dyDescent="0.35">
      <c r="B109" s="196" t="s">
        <v>11942</v>
      </c>
      <c r="C109" s="196" t="s">
        <v>239</v>
      </c>
      <c r="D109" s="196" t="s">
        <v>11943</v>
      </c>
      <c r="E109" s="196" t="s">
        <v>11944</v>
      </c>
      <c r="F109" s="196"/>
      <c r="G109" s="79" t="s">
        <v>11995</v>
      </c>
      <c r="I109" s="118">
        <v>150000</v>
      </c>
      <c r="K109" s="76" t="s">
        <v>11999</v>
      </c>
      <c r="L109" s="130" t="s">
        <v>1765</v>
      </c>
      <c r="M109" s="119" t="s">
        <v>5530</v>
      </c>
      <c r="N109" s="119" t="s">
        <v>12000</v>
      </c>
      <c r="O109" s="76" t="s">
        <v>1765</v>
      </c>
      <c r="Q109" s="119" t="s">
        <v>1226</v>
      </c>
      <c r="R109" s="119" t="s">
        <v>1909</v>
      </c>
      <c r="AK109" s="639">
        <f t="shared" si="2"/>
        <v>10500.000000000002</v>
      </c>
      <c r="AL109" s="118">
        <f t="shared" si="3"/>
        <v>160500</v>
      </c>
    </row>
    <row r="110" spans="1:38" x14ac:dyDescent="0.35">
      <c r="B110" s="196" t="s">
        <v>11942</v>
      </c>
      <c r="C110" s="196" t="s">
        <v>239</v>
      </c>
      <c r="D110" s="196" t="s">
        <v>11943</v>
      </c>
      <c r="E110" s="196" t="s">
        <v>11944</v>
      </c>
      <c r="F110" s="196"/>
      <c r="G110" s="79" t="s">
        <v>11995</v>
      </c>
      <c r="I110" s="118">
        <v>150000</v>
      </c>
      <c r="K110" s="76" t="s">
        <v>11852</v>
      </c>
      <c r="L110" s="130" t="s">
        <v>1765</v>
      </c>
      <c r="M110" s="119" t="s">
        <v>12001</v>
      </c>
      <c r="N110" s="119" t="s">
        <v>12002</v>
      </c>
      <c r="O110" s="76" t="s">
        <v>1765</v>
      </c>
      <c r="Q110" s="119" t="s">
        <v>1226</v>
      </c>
      <c r="R110" s="119" t="s">
        <v>1909</v>
      </c>
      <c r="AK110" s="639">
        <f t="shared" si="2"/>
        <v>10500.000000000002</v>
      </c>
      <c r="AL110" s="118">
        <f t="shared" si="3"/>
        <v>160500</v>
      </c>
    </row>
    <row r="111" spans="1:38" x14ac:dyDescent="0.35">
      <c r="B111" s="196" t="s">
        <v>11942</v>
      </c>
      <c r="C111" s="196" t="s">
        <v>239</v>
      </c>
      <c r="D111" s="196" t="s">
        <v>11943</v>
      </c>
      <c r="E111" s="196" t="s">
        <v>11944</v>
      </c>
      <c r="F111" s="196"/>
      <c r="G111" s="79" t="s">
        <v>11995</v>
      </c>
      <c r="I111" s="118">
        <v>150000</v>
      </c>
      <c r="K111" s="76" t="s">
        <v>11852</v>
      </c>
      <c r="L111" s="130" t="s">
        <v>1765</v>
      </c>
      <c r="M111" s="119" t="s">
        <v>5542</v>
      </c>
      <c r="N111" s="119" t="s">
        <v>11994</v>
      </c>
      <c r="O111" s="76" t="s">
        <v>1765</v>
      </c>
      <c r="Q111" s="119" t="s">
        <v>1226</v>
      </c>
      <c r="R111" s="119" t="s">
        <v>1909</v>
      </c>
      <c r="AK111" s="639">
        <f t="shared" si="2"/>
        <v>10500.000000000002</v>
      </c>
      <c r="AL111" s="118">
        <f t="shared" si="3"/>
        <v>160500</v>
      </c>
    </row>
    <row r="112" spans="1:38" x14ac:dyDescent="0.35">
      <c r="B112" s="196" t="s">
        <v>11942</v>
      </c>
      <c r="C112" s="196" t="s">
        <v>239</v>
      </c>
      <c r="D112" s="196" t="s">
        <v>11943</v>
      </c>
      <c r="E112" s="196" t="s">
        <v>11944</v>
      </c>
      <c r="F112" s="196"/>
      <c r="G112" s="79" t="s">
        <v>12003</v>
      </c>
      <c r="I112" s="118">
        <v>150000</v>
      </c>
      <c r="K112" s="76" t="s">
        <v>11852</v>
      </c>
      <c r="L112" s="130" t="s">
        <v>1765</v>
      </c>
      <c r="M112" s="119" t="s">
        <v>12004</v>
      </c>
      <c r="N112" s="119" t="s">
        <v>11076</v>
      </c>
      <c r="O112" s="76" t="s">
        <v>1765</v>
      </c>
      <c r="Q112" s="119" t="s">
        <v>1226</v>
      </c>
      <c r="R112" s="119" t="s">
        <v>1909</v>
      </c>
      <c r="X112" s="69"/>
      <c r="AK112" s="639">
        <f t="shared" si="2"/>
        <v>10500.000000000002</v>
      </c>
      <c r="AL112" s="118">
        <f t="shared" si="3"/>
        <v>160500</v>
      </c>
    </row>
    <row r="113" spans="1:38" x14ac:dyDescent="0.35">
      <c r="A113" s="69"/>
      <c r="B113" s="196" t="s">
        <v>11942</v>
      </c>
      <c r="C113" s="196" t="s">
        <v>239</v>
      </c>
      <c r="D113" s="196" t="s">
        <v>11943</v>
      </c>
      <c r="E113" s="196" t="s">
        <v>11944</v>
      </c>
      <c r="F113" s="196"/>
      <c r="G113" s="79" t="s">
        <v>12005</v>
      </c>
      <c r="H113" s="69"/>
      <c r="I113" s="118">
        <v>150000</v>
      </c>
      <c r="J113" s="69"/>
      <c r="K113" s="76" t="s">
        <v>12006</v>
      </c>
      <c r="L113" s="130" t="s">
        <v>1765</v>
      </c>
      <c r="M113" s="119" t="s">
        <v>8524</v>
      </c>
      <c r="N113" s="75" t="s">
        <v>9875</v>
      </c>
      <c r="O113" s="76" t="s">
        <v>1765</v>
      </c>
      <c r="P113" s="69"/>
      <c r="Q113" s="119" t="s">
        <v>1226</v>
      </c>
      <c r="R113" s="119" t="s">
        <v>1909</v>
      </c>
      <c r="S113" s="69"/>
      <c r="T113" s="69"/>
      <c r="U113" s="69"/>
      <c r="V113" s="69"/>
      <c r="W113" s="69"/>
      <c r="X113" s="69"/>
      <c r="AK113" s="639">
        <f t="shared" si="2"/>
        <v>10500.000000000002</v>
      </c>
      <c r="AL113" s="118">
        <f t="shared" si="3"/>
        <v>160500</v>
      </c>
    </row>
    <row r="114" spans="1:38" x14ac:dyDescent="0.35">
      <c r="A114" s="69"/>
      <c r="B114" s="196" t="s">
        <v>11942</v>
      </c>
      <c r="C114" s="196" t="s">
        <v>239</v>
      </c>
      <c r="D114" s="196" t="s">
        <v>11943</v>
      </c>
      <c r="E114" s="196" t="s">
        <v>11944</v>
      </c>
      <c r="F114" s="196"/>
      <c r="G114" s="79" t="s">
        <v>11995</v>
      </c>
      <c r="I114" s="118">
        <v>150000</v>
      </c>
      <c r="K114" s="76" t="s">
        <v>1562</v>
      </c>
      <c r="L114" s="130" t="s">
        <v>1765</v>
      </c>
      <c r="M114" s="119" t="s">
        <v>12007</v>
      </c>
      <c r="N114" s="76" t="s">
        <v>1063</v>
      </c>
      <c r="O114" s="76" t="s">
        <v>1765</v>
      </c>
      <c r="P114" s="69"/>
      <c r="Q114" s="119" t="s">
        <v>1226</v>
      </c>
      <c r="R114" s="119" t="s">
        <v>1909</v>
      </c>
      <c r="S114" s="69"/>
      <c r="T114" s="69"/>
      <c r="U114" s="69"/>
      <c r="V114" s="69"/>
      <c r="W114" s="69"/>
      <c r="X114" s="69"/>
      <c r="AK114" s="639">
        <f t="shared" si="2"/>
        <v>10500.000000000002</v>
      </c>
      <c r="AL114" s="118">
        <f t="shared" si="3"/>
        <v>160500</v>
      </c>
    </row>
    <row r="115" spans="1:38" x14ac:dyDescent="0.35">
      <c r="B115" s="196" t="s">
        <v>11942</v>
      </c>
      <c r="C115" s="196" t="s">
        <v>239</v>
      </c>
      <c r="D115" s="196" t="s">
        <v>11943</v>
      </c>
      <c r="E115" s="196" t="s">
        <v>11944</v>
      </c>
      <c r="F115" s="196"/>
      <c r="G115" s="79" t="s">
        <v>11995</v>
      </c>
      <c r="I115" s="118">
        <v>150000</v>
      </c>
      <c r="K115" s="76" t="s">
        <v>11852</v>
      </c>
      <c r="L115" s="130" t="s">
        <v>1765</v>
      </c>
      <c r="M115" s="119" t="s">
        <v>9199</v>
      </c>
      <c r="N115" s="76" t="s">
        <v>1063</v>
      </c>
      <c r="O115" s="76" t="s">
        <v>1765</v>
      </c>
      <c r="Q115" s="119" t="s">
        <v>1226</v>
      </c>
      <c r="R115" s="119" t="s">
        <v>1909</v>
      </c>
      <c r="AK115" s="639">
        <f t="shared" si="2"/>
        <v>10500.000000000002</v>
      </c>
      <c r="AL115" s="118">
        <f t="shared" si="3"/>
        <v>160500</v>
      </c>
    </row>
    <row r="116" spans="1:38" x14ac:dyDescent="0.35">
      <c r="B116" s="196" t="s">
        <v>11942</v>
      </c>
      <c r="C116" s="196" t="s">
        <v>239</v>
      </c>
      <c r="D116" s="196" t="s">
        <v>11943</v>
      </c>
      <c r="E116" s="196" t="s">
        <v>11944</v>
      </c>
      <c r="F116" s="196"/>
      <c r="G116" s="79" t="s">
        <v>12008</v>
      </c>
      <c r="H116" s="69"/>
      <c r="I116" s="118">
        <v>150000</v>
      </c>
      <c r="J116" s="69"/>
      <c r="K116" s="76" t="s">
        <v>8329</v>
      </c>
      <c r="L116" s="130" t="s">
        <v>1765</v>
      </c>
      <c r="M116" s="119" t="s">
        <v>1935</v>
      </c>
      <c r="N116" s="75">
        <v>7611419</v>
      </c>
      <c r="O116" s="76" t="s">
        <v>1765</v>
      </c>
      <c r="Q116" s="119" t="s">
        <v>1226</v>
      </c>
      <c r="R116" s="119" t="s">
        <v>1909</v>
      </c>
      <c r="AK116" s="639">
        <f t="shared" si="2"/>
        <v>10500.000000000002</v>
      </c>
      <c r="AL116" s="118">
        <f t="shared" si="3"/>
        <v>160500</v>
      </c>
    </row>
    <row r="117" spans="1:38" x14ac:dyDescent="0.35">
      <c r="B117" s="196" t="s">
        <v>11942</v>
      </c>
      <c r="C117" s="196" t="s">
        <v>239</v>
      </c>
      <c r="D117" s="196" t="s">
        <v>11943</v>
      </c>
      <c r="E117" s="196" t="s">
        <v>11944</v>
      </c>
      <c r="F117" s="196"/>
      <c r="G117" s="79" t="s">
        <v>12009</v>
      </c>
      <c r="I117" s="118">
        <v>150000</v>
      </c>
      <c r="K117" s="76" t="s">
        <v>8329</v>
      </c>
      <c r="L117" s="130" t="s">
        <v>1765</v>
      </c>
      <c r="M117" s="119" t="s">
        <v>1935</v>
      </c>
      <c r="N117" s="119">
        <v>7611421</v>
      </c>
      <c r="O117" s="76" t="s">
        <v>1765</v>
      </c>
      <c r="Q117" s="119" t="s">
        <v>1226</v>
      </c>
      <c r="R117" s="119" t="s">
        <v>1909</v>
      </c>
      <c r="X117" s="69"/>
      <c r="AK117" s="639">
        <f t="shared" si="2"/>
        <v>10500.000000000002</v>
      </c>
      <c r="AL117" s="118">
        <f t="shared" si="3"/>
        <v>160500</v>
      </c>
    </row>
    <row r="118" spans="1:38" x14ac:dyDescent="0.35">
      <c r="A118" s="69"/>
      <c r="B118" s="196" t="s">
        <v>11942</v>
      </c>
      <c r="C118" s="196" t="s">
        <v>239</v>
      </c>
      <c r="D118" s="196" t="s">
        <v>11943</v>
      </c>
      <c r="E118" s="196" t="s">
        <v>11944</v>
      </c>
      <c r="F118" s="196"/>
      <c r="G118" s="79" t="s">
        <v>12010</v>
      </c>
      <c r="I118" s="118">
        <v>150000</v>
      </c>
      <c r="K118" s="76" t="s">
        <v>8329</v>
      </c>
      <c r="L118" s="130" t="s">
        <v>1765</v>
      </c>
      <c r="M118" s="119" t="s">
        <v>12011</v>
      </c>
      <c r="N118" s="75">
        <v>33661670</v>
      </c>
      <c r="O118" s="76" t="s">
        <v>1765</v>
      </c>
      <c r="P118" s="69"/>
      <c r="Q118" s="119" t="s">
        <v>1226</v>
      </c>
      <c r="R118" s="119" t="s">
        <v>1909</v>
      </c>
      <c r="S118" s="69"/>
      <c r="T118" s="69"/>
      <c r="U118" s="69"/>
      <c r="V118" s="69"/>
      <c r="W118" s="69"/>
      <c r="X118" s="69"/>
      <c r="AK118" s="639">
        <f t="shared" si="2"/>
        <v>10500.000000000002</v>
      </c>
      <c r="AL118" s="118">
        <f t="shared" si="3"/>
        <v>160500</v>
      </c>
    </row>
    <row r="119" spans="1:38" x14ac:dyDescent="0.35">
      <c r="B119" s="196" t="s">
        <v>11942</v>
      </c>
      <c r="C119" s="196" t="s">
        <v>239</v>
      </c>
      <c r="D119" s="196" t="s">
        <v>11943</v>
      </c>
      <c r="E119" s="196" t="s">
        <v>11944</v>
      </c>
      <c r="F119" s="196"/>
      <c r="G119" s="79" t="s">
        <v>11995</v>
      </c>
      <c r="I119" s="118">
        <v>150000</v>
      </c>
      <c r="K119" s="76" t="s">
        <v>8329</v>
      </c>
      <c r="L119" s="130" t="s">
        <v>1765</v>
      </c>
      <c r="M119" s="119" t="s">
        <v>12012</v>
      </c>
      <c r="N119" s="119">
        <v>52118553</v>
      </c>
      <c r="O119" s="76" t="s">
        <v>1765</v>
      </c>
      <c r="Q119" s="119" t="s">
        <v>1226</v>
      </c>
      <c r="R119" s="119" t="s">
        <v>1909</v>
      </c>
      <c r="AK119" s="639">
        <f t="shared" si="2"/>
        <v>10500.000000000002</v>
      </c>
      <c r="AL119" s="118">
        <f t="shared" si="3"/>
        <v>160500</v>
      </c>
    </row>
    <row r="120" spans="1:38" x14ac:dyDescent="0.35">
      <c r="B120" s="196" t="s">
        <v>11942</v>
      </c>
      <c r="C120" s="196" t="s">
        <v>239</v>
      </c>
      <c r="D120" s="196" t="s">
        <v>11943</v>
      </c>
      <c r="E120" s="196" t="s">
        <v>11944</v>
      </c>
      <c r="F120" s="196"/>
      <c r="G120" s="79" t="s">
        <v>11995</v>
      </c>
      <c r="H120" s="69"/>
      <c r="I120" s="118">
        <v>150000</v>
      </c>
      <c r="J120" s="69"/>
      <c r="K120" s="76" t="s">
        <v>8329</v>
      </c>
      <c r="L120" s="130" t="s">
        <v>1765</v>
      </c>
      <c r="M120" s="119" t="s">
        <v>12013</v>
      </c>
      <c r="N120" s="80">
        <v>57876048</v>
      </c>
      <c r="O120" s="76" t="s">
        <v>1765</v>
      </c>
      <c r="P120" s="69"/>
      <c r="Q120" s="119" t="s">
        <v>1226</v>
      </c>
      <c r="R120" s="119" t="s">
        <v>1909</v>
      </c>
      <c r="S120" s="69"/>
      <c r="T120" s="69"/>
      <c r="U120" s="69"/>
      <c r="V120" s="69"/>
      <c r="W120" s="69"/>
      <c r="X120" s="69"/>
      <c r="AK120" s="639">
        <f t="shared" si="2"/>
        <v>10500.000000000002</v>
      </c>
      <c r="AL120" s="118">
        <f t="shared" si="3"/>
        <v>160500</v>
      </c>
    </row>
    <row r="121" spans="1:38" x14ac:dyDescent="0.35">
      <c r="B121" s="196" t="s">
        <v>11942</v>
      </c>
      <c r="C121" s="196" t="s">
        <v>239</v>
      </c>
      <c r="D121" s="196" t="s">
        <v>11943</v>
      </c>
      <c r="E121" s="196" t="s">
        <v>11944</v>
      </c>
      <c r="F121" s="196"/>
      <c r="G121" s="79" t="s">
        <v>12014</v>
      </c>
      <c r="H121" s="69"/>
      <c r="I121" s="118">
        <v>150000</v>
      </c>
      <c r="J121" s="69"/>
      <c r="K121" s="130" t="s">
        <v>1765</v>
      </c>
      <c r="L121" s="130" t="s">
        <v>1765</v>
      </c>
      <c r="M121" s="130" t="s">
        <v>1765</v>
      </c>
      <c r="N121" s="130" t="s">
        <v>1765</v>
      </c>
      <c r="O121" s="76" t="s">
        <v>1765</v>
      </c>
      <c r="P121" s="69"/>
      <c r="Q121" s="119" t="s">
        <v>1226</v>
      </c>
      <c r="R121" s="119" t="s">
        <v>1909</v>
      </c>
      <c r="S121" s="69"/>
      <c r="T121" s="69"/>
      <c r="U121" s="69"/>
      <c r="V121" s="69"/>
      <c r="W121" s="69"/>
      <c r="X121" s="69"/>
      <c r="AK121" s="639">
        <f t="shared" si="2"/>
        <v>10500.000000000002</v>
      </c>
      <c r="AL121" s="118">
        <f t="shared" si="3"/>
        <v>160500</v>
      </c>
    </row>
    <row r="122" spans="1:38" x14ac:dyDescent="0.35">
      <c r="B122" s="196" t="s">
        <v>11942</v>
      </c>
      <c r="C122" s="196" t="s">
        <v>239</v>
      </c>
      <c r="D122" s="196" t="s">
        <v>11943</v>
      </c>
      <c r="E122" s="196" t="s">
        <v>11944</v>
      </c>
      <c r="F122" s="196"/>
      <c r="G122" s="79" t="s">
        <v>12015</v>
      </c>
      <c r="H122" s="69"/>
      <c r="I122" s="118">
        <v>150000</v>
      </c>
      <c r="J122" s="69"/>
      <c r="K122" s="130" t="s">
        <v>1765</v>
      </c>
      <c r="L122" s="130" t="s">
        <v>1765</v>
      </c>
      <c r="M122" s="130" t="s">
        <v>1765</v>
      </c>
      <c r="N122" s="130" t="s">
        <v>1765</v>
      </c>
      <c r="O122" s="76" t="s">
        <v>1765</v>
      </c>
      <c r="P122" s="69"/>
      <c r="Q122" s="119" t="s">
        <v>1226</v>
      </c>
      <c r="R122" s="119" t="s">
        <v>1909</v>
      </c>
      <c r="S122" s="69"/>
      <c r="T122" s="69"/>
      <c r="U122" s="69"/>
      <c r="V122" s="69"/>
      <c r="W122" s="69"/>
      <c r="X122" s="69"/>
      <c r="AK122" s="639">
        <f t="shared" si="2"/>
        <v>10500.000000000002</v>
      </c>
      <c r="AL122" s="118">
        <f t="shared" si="3"/>
        <v>160500</v>
      </c>
    </row>
    <row r="123" spans="1:38" x14ac:dyDescent="0.35">
      <c r="B123" s="196" t="s">
        <v>11942</v>
      </c>
      <c r="C123" s="196" t="s">
        <v>239</v>
      </c>
      <c r="D123" s="196" t="s">
        <v>11943</v>
      </c>
      <c r="E123" s="196" t="s">
        <v>11944</v>
      </c>
      <c r="F123" s="196"/>
      <c r="G123" s="79" t="s">
        <v>12016</v>
      </c>
      <c r="H123" s="69"/>
      <c r="I123" s="118">
        <v>150000</v>
      </c>
      <c r="J123" s="69"/>
      <c r="K123" s="76" t="s">
        <v>12017</v>
      </c>
      <c r="L123" s="130" t="s">
        <v>1765</v>
      </c>
      <c r="M123" s="119" t="s">
        <v>11076</v>
      </c>
      <c r="N123" s="80" t="s">
        <v>12018</v>
      </c>
      <c r="O123" s="76" t="s">
        <v>1765</v>
      </c>
      <c r="P123" s="69"/>
      <c r="Q123" s="119" t="s">
        <v>1226</v>
      </c>
      <c r="R123" s="119" t="s">
        <v>1909</v>
      </c>
      <c r="S123" s="69"/>
      <c r="T123" s="69"/>
      <c r="U123" s="69"/>
      <c r="V123" s="69"/>
      <c r="W123" s="69"/>
      <c r="X123" s="69"/>
      <c r="AK123" s="639">
        <f t="shared" si="2"/>
        <v>10500.000000000002</v>
      </c>
      <c r="AL123" s="118">
        <f t="shared" si="3"/>
        <v>160500</v>
      </c>
    </row>
    <row r="124" spans="1:38" x14ac:dyDescent="0.35">
      <c r="B124" s="196" t="s">
        <v>11942</v>
      </c>
      <c r="C124" s="196" t="s">
        <v>239</v>
      </c>
      <c r="D124" s="196" t="s">
        <v>11943</v>
      </c>
      <c r="E124" s="196" t="s">
        <v>11944</v>
      </c>
      <c r="F124" s="196"/>
      <c r="G124" s="79" t="s">
        <v>12019</v>
      </c>
      <c r="H124" s="69"/>
      <c r="I124" s="118">
        <v>150000</v>
      </c>
      <c r="J124" s="69"/>
      <c r="K124" s="76" t="s">
        <v>12017</v>
      </c>
      <c r="L124" s="130" t="s">
        <v>1765</v>
      </c>
      <c r="M124" s="119" t="s">
        <v>11076</v>
      </c>
      <c r="N124" s="80" t="s">
        <v>12020</v>
      </c>
      <c r="O124" s="76" t="s">
        <v>1765</v>
      </c>
      <c r="P124" s="69"/>
      <c r="Q124" s="119" t="s">
        <v>1226</v>
      </c>
      <c r="R124" s="119" t="s">
        <v>1909</v>
      </c>
      <c r="S124" s="69"/>
      <c r="T124" s="69"/>
      <c r="U124" s="69"/>
      <c r="V124" s="69"/>
      <c r="W124" s="69"/>
      <c r="X124" s="69"/>
      <c r="AK124" s="639">
        <f t="shared" si="2"/>
        <v>10500.000000000002</v>
      </c>
      <c r="AL124" s="118">
        <f t="shared" si="3"/>
        <v>160500</v>
      </c>
    </row>
    <row r="125" spans="1:38" x14ac:dyDescent="0.35">
      <c r="B125" s="196" t="s">
        <v>11942</v>
      </c>
      <c r="C125" s="196" t="s">
        <v>239</v>
      </c>
      <c r="D125" s="196" t="s">
        <v>11943</v>
      </c>
      <c r="E125" s="196" t="s">
        <v>11944</v>
      </c>
      <c r="F125" s="196"/>
      <c r="G125" s="79" t="s">
        <v>12021</v>
      </c>
      <c r="H125" s="69"/>
      <c r="I125" s="118">
        <v>150000</v>
      </c>
      <c r="J125" s="69"/>
      <c r="K125" s="76" t="s">
        <v>12017</v>
      </c>
      <c r="L125" s="130" t="s">
        <v>1765</v>
      </c>
      <c r="M125" s="119" t="s">
        <v>11076</v>
      </c>
      <c r="N125" s="80" t="s">
        <v>12022</v>
      </c>
      <c r="O125" s="76" t="s">
        <v>1765</v>
      </c>
      <c r="P125" s="69"/>
      <c r="Q125" s="119" t="s">
        <v>1226</v>
      </c>
      <c r="R125" s="119" t="s">
        <v>1909</v>
      </c>
      <c r="S125" s="69"/>
      <c r="T125" s="69"/>
      <c r="U125" s="69"/>
      <c r="V125" s="69"/>
      <c r="W125" s="69"/>
      <c r="X125" s="69"/>
      <c r="AK125" s="639">
        <f t="shared" si="2"/>
        <v>10500.000000000002</v>
      </c>
      <c r="AL125" s="118">
        <f t="shared" si="3"/>
        <v>160500</v>
      </c>
    </row>
    <row r="126" spans="1:38" x14ac:dyDescent="0.35">
      <c r="B126" s="196" t="s">
        <v>11942</v>
      </c>
      <c r="C126" s="196" t="s">
        <v>239</v>
      </c>
      <c r="D126" s="196" t="s">
        <v>11943</v>
      </c>
      <c r="E126" s="196" t="s">
        <v>11944</v>
      </c>
      <c r="F126" s="196"/>
      <c r="G126" s="79" t="s">
        <v>12023</v>
      </c>
      <c r="H126" s="69"/>
      <c r="I126" s="118">
        <v>150000</v>
      </c>
      <c r="J126" s="69"/>
      <c r="K126" s="76" t="s">
        <v>5582</v>
      </c>
      <c r="L126" s="130" t="s">
        <v>1765</v>
      </c>
      <c r="M126" s="119" t="s">
        <v>12024</v>
      </c>
      <c r="N126" s="80" t="s">
        <v>12025</v>
      </c>
      <c r="O126" s="76" t="s">
        <v>1765</v>
      </c>
      <c r="P126" s="69"/>
      <c r="Q126" s="119" t="s">
        <v>1226</v>
      </c>
      <c r="R126" s="119" t="s">
        <v>1909</v>
      </c>
      <c r="S126" s="69"/>
      <c r="T126" s="69"/>
      <c r="U126" s="69"/>
      <c r="V126" s="69"/>
      <c r="W126" s="69"/>
      <c r="X126" s="69"/>
      <c r="AK126" s="639">
        <f t="shared" si="2"/>
        <v>10500.000000000002</v>
      </c>
      <c r="AL126" s="118">
        <f t="shared" si="3"/>
        <v>160500</v>
      </c>
    </row>
    <row r="127" spans="1:38" x14ac:dyDescent="0.35">
      <c r="B127" s="196" t="s">
        <v>11942</v>
      </c>
      <c r="C127" s="196" t="s">
        <v>239</v>
      </c>
      <c r="D127" s="196" t="s">
        <v>11943</v>
      </c>
      <c r="E127" s="196" t="s">
        <v>11944</v>
      </c>
      <c r="F127" s="196"/>
      <c r="G127" s="79" t="s">
        <v>12026</v>
      </c>
      <c r="H127" s="69"/>
      <c r="I127" s="118">
        <v>150000</v>
      </c>
      <c r="J127" s="69"/>
      <c r="K127" s="76" t="s">
        <v>8329</v>
      </c>
      <c r="L127" s="130" t="s">
        <v>1765</v>
      </c>
      <c r="M127" s="119" t="s">
        <v>12027</v>
      </c>
      <c r="N127" s="80">
        <v>123414</v>
      </c>
      <c r="O127" s="76" t="s">
        <v>1765</v>
      </c>
      <c r="P127" s="69"/>
      <c r="Q127" s="119" t="s">
        <v>1226</v>
      </c>
      <c r="R127" s="119" t="s">
        <v>1909</v>
      </c>
      <c r="S127" s="69"/>
      <c r="T127" s="69"/>
      <c r="U127" s="69"/>
      <c r="V127" s="69"/>
      <c r="W127" s="69"/>
      <c r="X127" s="69"/>
      <c r="AK127" s="639">
        <f t="shared" si="2"/>
        <v>10500.000000000002</v>
      </c>
      <c r="AL127" s="118">
        <f t="shared" si="3"/>
        <v>160500</v>
      </c>
    </row>
    <row r="128" spans="1:38" x14ac:dyDescent="0.35">
      <c r="B128" s="196" t="s">
        <v>11942</v>
      </c>
      <c r="C128" s="196" t="s">
        <v>239</v>
      </c>
      <c r="D128" s="196" t="s">
        <v>11943</v>
      </c>
      <c r="E128" s="196" t="s">
        <v>11944</v>
      </c>
      <c r="F128" s="196"/>
      <c r="G128" s="79" t="s">
        <v>12028</v>
      </c>
      <c r="H128" s="69"/>
      <c r="I128" s="118">
        <v>150000</v>
      </c>
      <c r="J128" s="69"/>
      <c r="K128" s="76" t="s">
        <v>8329</v>
      </c>
      <c r="L128" s="130" t="s">
        <v>1765</v>
      </c>
      <c r="M128" s="119" t="s">
        <v>12029</v>
      </c>
      <c r="N128" s="80">
        <v>123455</v>
      </c>
      <c r="O128" s="76" t="s">
        <v>1765</v>
      </c>
      <c r="P128" s="69"/>
      <c r="Q128" s="119" t="s">
        <v>1226</v>
      </c>
      <c r="R128" s="119" t="s">
        <v>1909</v>
      </c>
      <c r="S128" s="69"/>
      <c r="T128" s="69"/>
      <c r="U128" s="69"/>
      <c r="V128" s="69"/>
      <c r="W128" s="69"/>
      <c r="X128" s="69"/>
      <c r="AK128" s="639">
        <f t="shared" si="2"/>
        <v>10500.000000000002</v>
      </c>
      <c r="AL128" s="118">
        <f t="shared" si="3"/>
        <v>160500</v>
      </c>
    </row>
    <row r="129" spans="1:38" x14ac:dyDescent="0.35">
      <c r="B129" s="196" t="s">
        <v>11942</v>
      </c>
      <c r="C129" s="196" t="s">
        <v>239</v>
      </c>
      <c r="D129" s="196" t="s">
        <v>11943</v>
      </c>
      <c r="E129" s="196" t="s">
        <v>11944</v>
      </c>
      <c r="F129" s="196"/>
      <c r="G129" s="79" t="s">
        <v>12030</v>
      </c>
      <c r="I129" s="118">
        <v>150000</v>
      </c>
      <c r="K129" s="76" t="s">
        <v>1562</v>
      </c>
      <c r="L129" s="130" t="s">
        <v>1765</v>
      </c>
      <c r="M129" s="119" t="s">
        <v>1063</v>
      </c>
      <c r="N129" s="119" t="s">
        <v>1063</v>
      </c>
      <c r="O129" s="76" t="s">
        <v>1765</v>
      </c>
      <c r="Q129" s="119" t="s">
        <v>1226</v>
      </c>
      <c r="R129" s="119" t="s">
        <v>1909</v>
      </c>
      <c r="AK129" s="639">
        <f t="shared" si="2"/>
        <v>10500.000000000002</v>
      </c>
      <c r="AL129" s="118">
        <f t="shared" si="3"/>
        <v>160500</v>
      </c>
    </row>
    <row r="130" spans="1:38" x14ac:dyDescent="0.35">
      <c r="B130" s="196" t="s">
        <v>11942</v>
      </c>
      <c r="C130" s="196" t="s">
        <v>239</v>
      </c>
      <c r="D130" s="196" t="s">
        <v>11943</v>
      </c>
      <c r="E130" s="196" t="s">
        <v>11944</v>
      </c>
      <c r="F130" s="196"/>
      <c r="G130" s="79" t="s">
        <v>11995</v>
      </c>
      <c r="I130" s="118">
        <v>150000</v>
      </c>
      <c r="K130" s="76" t="s">
        <v>1562</v>
      </c>
      <c r="L130" s="130" t="s">
        <v>1765</v>
      </c>
      <c r="M130" s="119" t="s">
        <v>5585</v>
      </c>
      <c r="N130" s="119" t="s">
        <v>1063</v>
      </c>
      <c r="O130" s="76" t="s">
        <v>1765</v>
      </c>
      <c r="Q130" s="119" t="s">
        <v>1226</v>
      </c>
      <c r="R130" s="119" t="s">
        <v>1909</v>
      </c>
      <c r="AK130" s="639">
        <f t="shared" si="2"/>
        <v>10500.000000000002</v>
      </c>
      <c r="AL130" s="118">
        <f t="shared" si="3"/>
        <v>160500</v>
      </c>
    </row>
    <row r="131" spans="1:38" x14ac:dyDescent="0.35">
      <c r="B131" s="196" t="s">
        <v>11942</v>
      </c>
      <c r="C131" s="196" t="s">
        <v>239</v>
      </c>
      <c r="D131" s="196" t="s">
        <v>11943</v>
      </c>
      <c r="E131" s="196" t="s">
        <v>11944</v>
      </c>
      <c r="F131" s="196"/>
      <c r="G131" s="79" t="s">
        <v>12031</v>
      </c>
      <c r="I131" s="118">
        <v>150000</v>
      </c>
      <c r="K131" s="76" t="s">
        <v>12032</v>
      </c>
      <c r="L131" s="130" t="s">
        <v>1765</v>
      </c>
      <c r="M131" s="119" t="s">
        <v>12033</v>
      </c>
      <c r="N131" s="119" t="s">
        <v>12025</v>
      </c>
      <c r="O131" s="76" t="s">
        <v>1765</v>
      </c>
      <c r="Q131" s="119" t="s">
        <v>1226</v>
      </c>
      <c r="R131" s="119" t="s">
        <v>1909</v>
      </c>
      <c r="AK131" s="639">
        <f t="shared" si="2"/>
        <v>10500.000000000002</v>
      </c>
      <c r="AL131" s="118">
        <f t="shared" si="3"/>
        <v>160500</v>
      </c>
    </row>
    <row r="132" spans="1:38" x14ac:dyDescent="0.35">
      <c r="B132" s="196" t="s">
        <v>11942</v>
      </c>
      <c r="C132" s="196" t="s">
        <v>239</v>
      </c>
      <c r="D132" s="196" t="s">
        <v>11943</v>
      </c>
      <c r="E132" s="196" t="s">
        <v>11944</v>
      </c>
      <c r="F132" s="196"/>
      <c r="G132" s="79" t="s">
        <v>12034</v>
      </c>
      <c r="I132" s="118">
        <v>150000</v>
      </c>
      <c r="K132" s="76" t="s">
        <v>8329</v>
      </c>
      <c r="L132" s="130" t="s">
        <v>1765</v>
      </c>
      <c r="M132" s="119" t="s">
        <v>12035</v>
      </c>
      <c r="N132" s="119" t="s">
        <v>12036</v>
      </c>
      <c r="O132" s="76" t="s">
        <v>1765</v>
      </c>
      <c r="Q132" s="119" t="s">
        <v>1226</v>
      </c>
      <c r="R132" s="119" t="s">
        <v>1909</v>
      </c>
      <c r="AK132" s="639">
        <f t="shared" si="2"/>
        <v>10500.000000000002</v>
      </c>
      <c r="AL132" s="118">
        <f t="shared" si="3"/>
        <v>160500</v>
      </c>
    </row>
    <row r="133" spans="1:38" x14ac:dyDescent="0.35">
      <c r="A133" s="69"/>
      <c r="B133" s="196" t="s">
        <v>11942</v>
      </c>
      <c r="C133" s="196" t="s">
        <v>239</v>
      </c>
      <c r="D133" s="196" t="s">
        <v>11943</v>
      </c>
      <c r="E133" s="196" t="s">
        <v>11944</v>
      </c>
      <c r="F133" s="196"/>
      <c r="G133" s="79" t="s">
        <v>12037</v>
      </c>
      <c r="H133" s="69"/>
      <c r="I133" s="118">
        <v>150000</v>
      </c>
      <c r="J133" s="69"/>
      <c r="K133" s="76" t="s">
        <v>11852</v>
      </c>
      <c r="L133" s="130" t="s">
        <v>1765</v>
      </c>
      <c r="M133" s="76" t="s">
        <v>11928</v>
      </c>
      <c r="N133" s="75" t="s">
        <v>12038</v>
      </c>
      <c r="O133" s="76" t="s">
        <v>1765</v>
      </c>
      <c r="P133" s="69"/>
      <c r="Q133" s="119" t="s">
        <v>1226</v>
      </c>
      <c r="R133" s="119" t="s">
        <v>1909</v>
      </c>
      <c r="S133" s="69"/>
      <c r="T133" s="69"/>
      <c r="U133" s="69"/>
      <c r="V133" s="69"/>
      <c r="W133" s="69"/>
      <c r="X133" s="69"/>
      <c r="AK133" s="639">
        <f t="shared" si="2"/>
        <v>10500.000000000002</v>
      </c>
      <c r="AL133" s="118">
        <f t="shared" si="3"/>
        <v>160500</v>
      </c>
    </row>
    <row r="134" spans="1:38" x14ac:dyDescent="0.35">
      <c r="B134" s="196" t="s">
        <v>11942</v>
      </c>
      <c r="C134" s="196" t="s">
        <v>239</v>
      </c>
      <c r="D134" s="196" t="s">
        <v>11943</v>
      </c>
      <c r="E134" s="196" t="s">
        <v>11944</v>
      </c>
      <c r="F134" s="196"/>
      <c r="G134" s="79" t="s">
        <v>12039</v>
      </c>
      <c r="I134" s="118">
        <v>150000</v>
      </c>
      <c r="K134" s="76" t="s">
        <v>8329</v>
      </c>
      <c r="L134" s="130" t="s">
        <v>1765</v>
      </c>
      <c r="M134" s="119" t="s">
        <v>5559</v>
      </c>
      <c r="N134" s="119" t="s">
        <v>12040</v>
      </c>
      <c r="O134" s="76" t="s">
        <v>1765</v>
      </c>
      <c r="Q134" s="119" t="s">
        <v>1226</v>
      </c>
      <c r="R134" s="119" t="s">
        <v>1909</v>
      </c>
      <c r="AK134" s="639">
        <f t="shared" ref="AK134:AK171" si="4">I134*AK$4</f>
        <v>10500.000000000002</v>
      </c>
      <c r="AL134" s="118">
        <f t="shared" ref="AL134:AL171" si="5">I134+AK134</f>
        <v>160500</v>
      </c>
    </row>
    <row r="135" spans="1:38" x14ac:dyDescent="0.35">
      <c r="B135" s="196" t="s">
        <v>11942</v>
      </c>
      <c r="C135" s="196" t="s">
        <v>239</v>
      </c>
      <c r="D135" s="196" t="s">
        <v>11943</v>
      </c>
      <c r="E135" s="196" t="s">
        <v>11944</v>
      </c>
      <c r="F135" s="196"/>
      <c r="G135" s="79" t="s">
        <v>12034</v>
      </c>
      <c r="I135" s="118">
        <v>150000</v>
      </c>
      <c r="K135" s="76" t="s">
        <v>8329</v>
      </c>
      <c r="L135" s="130" t="s">
        <v>1765</v>
      </c>
      <c r="M135" s="119" t="s">
        <v>12035</v>
      </c>
      <c r="N135" s="119" t="s">
        <v>12041</v>
      </c>
      <c r="O135" s="76" t="s">
        <v>1765</v>
      </c>
      <c r="Q135" s="119" t="s">
        <v>1226</v>
      </c>
      <c r="R135" s="119" t="s">
        <v>1909</v>
      </c>
      <c r="AK135" s="639">
        <f t="shared" si="4"/>
        <v>10500.000000000002</v>
      </c>
      <c r="AL135" s="118">
        <f t="shared" si="5"/>
        <v>160500</v>
      </c>
    </row>
    <row r="136" spans="1:38" x14ac:dyDescent="0.35">
      <c r="A136" s="69"/>
      <c r="B136" s="196" t="s">
        <v>11942</v>
      </c>
      <c r="C136" s="196" t="s">
        <v>239</v>
      </c>
      <c r="D136" s="196" t="s">
        <v>11943</v>
      </c>
      <c r="E136" s="196" t="s">
        <v>11944</v>
      </c>
      <c r="F136" s="196"/>
      <c r="G136" s="79" t="s">
        <v>12037</v>
      </c>
      <c r="H136" s="69"/>
      <c r="I136" s="118">
        <v>150000</v>
      </c>
      <c r="J136" s="69"/>
      <c r="K136" s="76" t="s">
        <v>11852</v>
      </c>
      <c r="L136" s="130" t="s">
        <v>1765</v>
      </c>
      <c r="M136" s="76" t="s">
        <v>11928</v>
      </c>
      <c r="N136" s="75" t="s">
        <v>11929</v>
      </c>
      <c r="O136" s="76" t="s">
        <v>1765</v>
      </c>
      <c r="P136" s="69"/>
      <c r="Q136" s="119" t="s">
        <v>1226</v>
      </c>
      <c r="R136" s="119" t="s">
        <v>1909</v>
      </c>
      <c r="S136" s="69"/>
      <c r="T136" s="69"/>
      <c r="U136" s="69"/>
      <c r="V136" s="69"/>
      <c r="W136" s="69"/>
      <c r="X136" s="69"/>
      <c r="AK136" s="639">
        <f t="shared" si="4"/>
        <v>10500.000000000002</v>
      </c>
      <c r="AL136" s="118">
        <f t="shared" si="5"/>
        <v>160500</v>
      </c>
    </row>
    <row r="137" spans="1:38" x14ac:dyDescent="0.35">
      <c r="B137" s="196" t="s">
        <v>11942</v>
      </c>
      <c r="C137" s="196" t="s">
        <v>239</v>
      </c>
      <c r="D137" s="196" t="s">
        <v>11943</v>
      </c>
      <c r="E137" s="196" t="s">
        <v>11944</v>
      </c>
      <c r="F137" s="196"/>
      <c r="G137" s="79" t="s">
        <v>12042</v>
      </c>
      <c r="I137" s="118">
        <v>150000</v>
      </c>
      <c r="K137" s="76" t="s">
        <v>1562</v>
      </c>
      <c r="L137" s="130" t="s">
        <v>1765</v>
      </c>
      <c r="M137" s="119" t="s">
        <v>5585</v>
      </c>
      <c r="N137" s="119" t="s">
        <v>12025</v>
      </c>
      <c r="O137" s="76" t="s">
        <v>1765</v>
      </c>
      <c r="Q137" s="119" t="s">
        <v>1226</v>
      </c>
      <c r="R137" s="119" t="s">
        <v>1909</v>
      </c>
      <c r="AK137" s="639">
        <f t="shared" si="4"/>
        <v>10500.000000000002</v>
      </c>
      <c r="AL137" s="118">
        <f t="shared" si="5"/>
        <v>160500</v>
      </c>
    </row>
    <row r="138" spans="1:38" x14ac:dyDescent="0.35">
      <c r="B138" s="196" t="s">
        <v>11942</v>
      </c>
      <c r="C138" s="196" t="s">
        <v>239</v>
      </c>
      <c r="D138" s="196" t="s">
        <v>11943</v>
      </c>
      <c r="E138" s="196" t="s">
        <v>11944</v>
      </c>
      <c r="F138" s="196"/>
      <c r="G138" s="79" t="s">
        <v>12042</v>
      </c>
      <c r="I138" s="118">
        <v>150000</v>
      </c>
      <c r="K138" s="76" t="s">
        <v>1562</v>
      </c>
      <c r="L138" s="130" t="s">
        <v>1765</v>
      </c>
      <c r="M138" s="119" t="s">
        <v>9603</v>
      </c>
      <c r="N138" s="119" t="s">
        <v>12025</v>
      </c>
      <c r="O138" s="76" t="s">
        <v>1765</v>
      </c>
      <c r="Q138" s="119" t="s">
        <v>1226</v>
      </c>
      <c r="R138" s="119" t="s">
        <v>1909</v>
      </c>
      <c r="AK138" s="639">
        <f t="shared" si="4"/>
        <v>10500.000000000002</v>
      </c>
      <c r="AL138" s="118">
        <f t="shared" si="5"/>
        <v>160500</v>
      </c>
    </row>
    <row r="139" spans="1:38" x14ac:dyDescent="0.35">
      <c r="B139" s="196" t="s">
        <v>11942</v>
      </c>
      <c r="C139" s="196" t="s">
        <v>239</v>
      </c>
      <c r="D139" s="196" t="s">
        <v>11943</v>
      </c>
      <c r="E139" s="196" t="s">
        <v>11944</v>
      </c>
      <c r="F139" s="196"/>
      <c r="G139" s="79" t="s">
        <v>12043</v>
      </c>
      <c r="I139" s="118">
        <v>150000</v>
      </c>
      <c r="K139" s="76" t="s">
        <v>1562</v>
      </c>
      <c r="L139" s="130" t="s">
        <v>1765</v>
      </c>
      <c r="M139" s="119" t="s">
        <v>5585</v>
      </c>
      <c r="N139" s="119" t="s">
        <v>12025</v>
      </c>
      <c r="O139" s="76" t="s">
        <v>1765</v>
      </c>
      <c r="Q139" s="119" t="s">
        <v>1226</v>
      </c>
      <c r="R139" s="119" t="s">
        <v>1909</v>
      </c>
      <c r="AK139" s="639">
        <f t="shared" si="4"/>
        <v>10500.000000000002</v>
      </c>
      <c r="AL139" s="118">
        <f t="shared" si="5"/>
        <v>160500</v>
      </c>
    </row>
    <row r="140" spans="1:38" x14ac:dyDescent="0.35">
      <c r="B140" s="196" t="s">
        <v>11942</v>
      </c>
      <c r="C140" s="196" t="s">
        <v>239</v>
      </c>
      <c r="D140" s="196" t="s">
        <v>11943</v>
      </c>
      <c r="E140" s="196" t="s">
        <v>11944</v>
      </c>
      <c r="F140" s="196"/>
      <c r="G140" s="79" t="s">
        <v>12044</v>
      </c>
      <c r="I140" s="118">
        <v>150000</v>
      </c>
      <c r="K140" s="76" t="s">
        <v>1562</v>
      </c>
      <c r="L140" s="130" t="s">
        <v>1765</v>
      </c>
      <c r="M140" s="119" t="s">
        <v>5585</v>
      </c>
      <c r="N140" s="119" t="s">
        <v>12025</v>
      </c>
      <c r="O140" s="76" t="s">
        <v>1765</v>
      </c>
      <c r="Q140" s="119" t="s">
        <v>1226</v>
      </c>
      <c r="R140" s="119" t="s">
        <v>1909</v>
      </c>
      <c r="AK140" s="639">
        <f t="shared" si="4"/>
        <v>10500.000000000002</v>
      </c>
      <c r="AL140" s="118">
        <f t="shared" si="5"/>
        <v>160500</v>
      </c>
    </row>
    <row r="141" spans="1:38" x14ac:dyDescent="0.35">
      <c r="B141" s="196" t="s">
        <v>11942</v>
      </c>
      <c r="C141" s="196" t="s">
        <v>239</v>
      </c>
      <c r="D141" s="196" t="s">
        <v>11943</v>
      </c>
      <c r="E141" s="196" t="s">
        <v>11944</v>
      </c>
      <c r="F141" s="196"/>
      <c r="G141" s="79" t="s">
        <v>12045</v>
      </c>
      <c r="I141" s="118">
        <v>150000</v>
      </c>
      <c r="K141" s="76" t="s">
        <v>1562</v>
      </c>
      <c r="L141" s="130" t="s">
        <v>1765</v>
      </c>
      <c r="M141" s="119" t="s">
        <v>5585</v>
      </c>
      <c r="N141" s="119" t="s">
        <v>12025</v>
      </c>
      <c r="O141" s="76" t="s">
        <v>1765</v>
      </c>
      <c r="Q141" s="119" t="s">
        <v>1226</v>
      </c>
      <c r="R141" s="119" t="s">
        <v>1909</v>
      </c>
      <c r="AK141" s="639">
        <f t="shared" si="4"/>
        <v>10500.000000000002</v>
      </c>
      <c r="AL141" s="118">
        <f t="shared" si="5"/>
        <v>160500</v>
      </c>
    </row>
    <row r="142" spans="1:38" x14ac:dyDescent="0.35">
      <c r="B142" s="196"/>
      <c r="C142" s="196"/>
      <c r="D142" s="196"/>
      <c r="E142" s="196"/>
      <c r="F142" s="196"/>
      <c r="G142" s="93" t="s">
        <v>994</v>
      </c>
      <c r="H142" s="123"/>
      <c r="I142" s="124">
        <f>SUM(I103:I141)</f>
        <v>5850000</v>
      </c>
      <c r="L142" s="130"/>
      <c r="M142" s="119"/>
      <c r="N142" s="119"/>
      <c r="R142" s="119"/>
      <c r="AK142" s="639">
        <f t="shared" si="4"/>
        <v>409500.00000000006</v>
      </c>
      <c r="AL142" s="124">
        <f t="shared" si="5"/>
        <v>6259500</v>
      </c>
    </row>
    <row r="143" spans="1:38" x14ac:dyDescent="0.35">
      <c r="A143" s="64"/>
      <c r="B143" s="64"/>
      <c r="C143" s="64"/>
      <c r="D143" s="64"/>
      <c r="E143" s="64"/>
      <c r="F143" s="64"/>
      <c r="G143" s="96" t="s">
        <v>1931</v>
      </c>
      <c r="H143" s="64"/>
      <c r="I143" s="67"/>
      <c r="J143" s="64"/>
      <c r="K143" s="64"/>
      <c r="L143" s="68"/>
      <c r="M143" s="97"/>
      <c r="N143" s="127"/>
      <c r="O143" s="68"/>
      <c r="P143" s="64"/>
      <c r="Q143" s="68"/>
      <c r="R143" s="64"/>
      <c r="S143" s="64"/>
      <c r="T143" s="64"/>
      <c r="U143" s="64"/>
      <c r="V143" s="64"/>
      <c r="W143" s="64"/>
      <c r="X143" s="64"/>
      <c r="Y143" s="64"/>
      <c r="AK143" s="639">
        <f t="shared" si="4"/>
        <v>0</v>
      </c>
      <c r="AL143" s="67">
        <f t="shared" si="5"/>
        <v>0</v>
      </c>
    </row>
    <row r="144" spans="1:38" x14ac:dyDescent="0.35">
      <c r="G144" s="79" t="s">
        <v>1852</v>
      </c>
      <c r="H144" s="69"/>
      <c r="I144" s="74"/>
      <c r="J144" s="69"/>
      <c r="K144" s="69"/>
      <c r="L144" s="75"/>
      <c r="M144" s="79"/>
      <c r="N144" s="80"/>
      <c r="O144" s="75"/>
      <c r="P144" s="69"/>
      <c r="Q144" s="75"/>
      <c r="R144" s="69"/>
      <c r="S144" s="69"/>
      <c r="T144" s="69"/>
      <c r="U144" s="69"/>
      <c r="V144" s="69"/>
      <c r="W144" s="69"/>
      <c r="X144" s="69"/>
      <c r="AK144" s="639">
        <f t="shared" si="4"/>
        <v>0</v>
      </c>
      <c r="AL144" s="74">
        <f t="shared" si="5"/>
        <v>0</v>
      </c>
    </row>
    <row r="145" spans="1:38" x14ac:dyDescent="0.35">
      <c r="G145" s="79"/>
      <c r="H145" s="69"/>
      <c r="I145" s="74"/>
      <c r="J145" s="69"/>
      <c r="K145" s="69"/>
      <c r="L145" s="75"/>
      <c r="M145" s="79"/>
      <c r="N145" s="80"/>
      <c r="O145" s="75"/>
      <c r="P145" s="69"/>
      <c r="Q145" s="75"/>
      <c r="R145" s="69"/>
      <c r="S145" s="69"/>
      <c r="T145" s="69"/>
      <c r="U145" s="69"/>
      <c r="V145" s="69"/>
      <c r="W145" s="69"/>
      <c r="X145" s="69"/>
      <c r="AK145" s="639">
        <f t="shared" si="4"/>
        <v>0</v>
      </c>
      <c r="AL145" s="74">
        <f t="shared" si="5"/>
        <v>0</v>
      </c>
    </row>
    <row r="146" spans="1:38" x14ac:dyDescent="0.35">
      <c r="A146" s="64"/>
      <c r="B146" s="64"/>
      <c r="C146" s="64"/>
      <c r="D146" s="64"/>
      <c r="E146" s="64"/>
      <c r="F146" s="64"/>
      <c r="G146" s="66" t="s">
        <v>1932</v>
      </c>
      <c r="H146" s="64"/>
      <c r="I146" s="67"/>
      <c r="J146" s="64"/>
      <c r="K146" s="64"/>
      <c r="L146" s="68"/>
      <c r="M146" s="68"/>
      <c r="N146" s="68"/>
      <c r="O146" s="68"/>
      <c r="P146" s="64"/>
      <c r="Q146" s="68"/>
      <c r="R146" s="68"/>
      <c r="S146" s="64"/>
      <c r="T146" s="64"/>
      <c r="U146" s="64"/>
      <c r="V146" s="64"/>
      <c r="W146" s="64"/>
      <c r="X146" s="64"/>
      <c r="Y146" s="64"/>
      <c r="AK146" s="639">
        <f t="shared" si="4"/>
        <v>0</v>
      </c>
      <c r="AL146" s="67">
        <f t="shared" si="5"/>
        <v>0</v>
      </c>
    </row>
    <row r="147" spans="1:38" x14ac:dyDescent="0.35">
      <c r="G147" s="79" t="s">
        <v>1852</v>
      </c>
      <c r="K147" s="69"/>
      <c r="L147" s="119"/>
      <c r="M147" s="119"/>
      <c r="N147" s="119"/>
      <c r="O147" s="119"/>
      <c r="R147" s="119"/>
      <c r="AK147" s="639">
        <f t="shared" si="4"/>
        <v>0</v>
      </c>
      <c r="AL147" s="118">
        <f t="shared" si="5"/>
        <v>0</v>
      </c>
    </row>
    <row r="148" spans="1:38" x14ac:dyDescent="0.35">
      <c r="G148" s="79"/>
      <c r="K148" s="69"/>
      <c r="L148" s="119"/>
      <c r="M148" s="119"/>
      <c r="N148" s="119"/>
      <c r="O148" s="119"/>
      <c r="R148" s="119"/>
      <c r="AK148" s="639">
        <f t="shared" si="4"/>
        <v>0</v>
      </c>
      <c r="AL148" s="118">
        <f t="shared" si="5"/>
        <v>0</v>
      </c>
    </row>
    <row r="149" spans="1:38" x14ac:dyDescent="0.35">
      <c r="A149" s="64"/>
      <c r="B149" s="64"/>
      <c r="C149" s="64"/>
      <c r="D149" s="64"/>
      <c r="E149" s="64"/>
      <c r="F149" s="64"/>
      <c r="G149" s="66" t="s">
        <v>1168</v>
      </c>
      <c r="H149" s="64"/>
      <c r="I149" s="67"/>
      <c r="J149" s="64"/>
      <c r="K149" s="64"/>
      <c r="L149" s="68"/>
      <c r="M149" s="68"/>
      <c r="N149" s="68"/>
      <c r="O149" s="68"/>
      <c r="P149" s="64"/>
      <c r="Q149" s="68"/>
      <c r="R149" s="68"/>
      <c r="S149" s="64"/>
      <c r="T149" s="64"/>
      <c r="U149" s="64"/>
      <c r="V149" s="64"/>
      <c r="W149" s="64"/>
      <c r="X149" s="64"/>
      <c r="Y149" s="64"/>
      <c r="AK149" s="639">
        <f t="shared" si="4"/>
        <v>0</v>
      </c>
      <c r="AL149" s="67">
        <f t="shared" si="5"/>
        <v>0</v>
      </c>
    </row>
    <row r="150" spans="1:38" x14ac:dyDescent="0.35">
      <c r="G150" s="79" t="s">
        <v>1852</v>
      </c>
      <c r="K150" s="69"/>
      <c r="L150" s="119"/>
      <c r="M150" s="119"/>
      <c r="N150" s="119"/>
      <c r="O150" s="119"/>
      <c r="R150" s="119"/>
      <c r="AK150" s="639">
        <f t="shared" si="4"/>
        <v>0</v>
      </c>
      <c r="AL150" s="118">
        <f t="shared" si="5"/>
        <v>0</v>
      </c>
    </row>
    <row r="151" spans="1:38" x14ac:dyDescent="0.35">
      <c r="G151" s="79"/>
      <c r="K151" s="69"/>
      <c r="L151" s="119"/>
      <c r="M151" s="119"/>
      <c r="N151" s="119"/>
      <c r="O151" s="119"/>
      <c r="R151" s="119"/>
      <c r="AK151" s="639">
        <f t="shared" si="4"/>
        <v>0</v>
      </c>
      <c r="AL151" s="118">
        <f t="shared" si="5"/>
        <v>0</v>
      </c>
    </row>
    <row r="152" spans="1:38" x14ac:dyDescent="0.35">
      <c r="A152" s="64"/>
      <c r="B152" s="64"/>
      <c r="C152" s="64"/>
      <c r="D152" s="64"/>
      <c r="E152" s="64"/>
      <c r="F152" s="64"/>
      <c r="G152" s="66" t="s">
        <v>1748</v>
      </c>
      <c r="H152" s="64"/>
      <c r="I152" s="67"/>
      <c r="J152" s="64"/>
      <c r="K152" s="64"/>
      <c r="L152" s="68"/>
      <c r="M152" s="68"/>
      <c r="N152" s="68"/>
      <c r="O152" s="68"/>
      <c r="P152" s="64"/>
      <c r="Q152" s="68"/>
      <c r="R152" s="68"/>
      <c r="S152" s="64"/>
      <c r="T152" s="64"/>
      <c r="U152" s="64"/>
      <c r="V152" s="64"/>
      <c r="W152" s="64"/>
      <c r="X152" s="64"/>
      <c r="Y152" s="64"/>
      <c r="AK152" s="639">
        <f t="shared" si="4"/>
        <v>0</v>
      </c>
      <c r="AL152" s="67">
        <f t="shared" si="5"/>
        <v>0</v>
      </c>
    </row>
    <row r="153" spans="1:38" x14ac:dyDescent="0.35">
      <c r="B153" s="196" t="s">
        <v>11942</v>
      </c>
      <c r="C153" s="196" t="s">
        <v>239</v>
      </c>
      <c r="D153" s="196" t="s">
        <v>11943</v>
      </c>
      <c r="E153" s="196" t="s">
        <v>11944</v>
      </c>
      <c r="F153" s="196"/>
      <c r="G153" s="79" t="s">
        <v>12046</v>
      </c>
      <c r="I153" s="118">
        <v>200000</v>
      </c>
      <c r="K153" s="76" t="s">
        <v>11927</v>
      </c>
      <c r="L153" s="193" t="s">
        <v>1063</v>
      </c>
      <c r="M153" s="76" t="s">
        <v>11928</v>
      </c>
      <c r="N153" s="75" t="s">
        <v>11929</v>
      </c>
      <c r="O153" s="75" t="s">
        <v>1063</v>
      </c>
      <c r="P153" s="69"/>
      <c r="Q153" s="75" t="s">
        <v>11930</v>
      </c>
      <c r="R153" s="75" t="s">
        <v>11931</v>
      </c>
      <c r="AK153" s="639">
        <f t="shared" si="4"/>
        <v>14000.000000000002</v>
      </c>
      <c r="AL153" s="118">
        <f t="shared" si="5"/>
        <v>214000</v>
      </c>
    </row>
    <row r="154" spans="1:38" x14ac:dyDescent="0.35">
      <c r="A154" s="69"/>
      <c r="B154" s="196" t="s">
        <v>11942</v>
      </c>
      <c r="C154" s="196" t="s">
        <v>239</v>
      </c>
      <c r="D154" s="196" t="s">
        <v>11943</v>
      </c>
      <c r="E154" s="196" t="s">
        <v>11944</v>
      </c>
      <c r="F154" s="196"/>
      <c r="G154" s="79" t="s">
        <v>12047</v>
      </c>
      <c r="H154" s="69"/>
      <c r="I154" s="118">
        <v>200000</v>
      </c>
      <c r="J154" s="69"/>
      <c r="K154" s="76" t="s">
        <v>1765</v>
      </c>
      <c r="L154" s="193" t="s">
        <v>1063</v>
      </c>
      <c r="M154" s="76" t="s">
        <v>1765</v>
      </c>
      <c r="N154" s="76" t="s">
        <v>1765</v>
      </c>
      <c r="O154" s="75" t="s">
        <v>1063</v>
      </c>
      <c r="P154" s="69"/>
      <c r="Q154" s="76" t="s">
        <v>1765</v>
      </c>
      <c r="R154" s="76" t="s">
        <v>1765</v>
      </c>
      <c r="S154" s="69"/>
      <c r="T154" s="69"/>
      <c r="U154" s="69"/>
      <c r="V154" s="69"/>
      <c r="W154" s="69"/>
      <c r="X154" s="69"/>
      <c r="AK154" s="639">
        <f t="shared" si="4"/>
        <v>14000.000000000002</v>
      </c>
      <c r="AL154" s="118">
        <f t="shared" si="5"/>
        <v>214000</v>
      </c>
    </row>
    <row r="155" spans="1:38" x14ac:dyDescent="0.35">
      <c r="A155" s="69"/>
      <c r="B155" s="196"/>
      <c r="C155" s="196"/>
      <c r="D155" s="196"/>
      <c r="E155" s="196"/>
      <c r="F155" s="196"/>
      <c r="G155" s="93" t="s">
        <v>994</v>
      </c>
      <c r="H155" s="86"/>
      <c r="I155" s="124">
        <f>SUM(I153:I154)</f>
        <v>400000</v>
      </c>
      <c r="J155" s="69"/>
      <c r="L155" s="193"/>
      <c r="O155" s="75"/>
      <c r="P155" s="69"/>
      <c r="Q155" s="76"/>
      <c r="S155" s="69"/>
      <c r="T155" s="69"/>
      <c r="U155" s="69"/>
      <c r="V155" s="69"/>
      <c r="W155" s="69"/>
      <c r="X155" s="69"/>
      <c r="AK155" s="639">
        <f t="shared" si="4"/>
        <v>28000.000000000004</v>
      </c>
      <c r="AL155" s="124">
        <f t="shared" si="5"/>
        <v>428000</v>
      </c>
    </row>
    <row r="156" spans="1:38" x14ac:dyDescent="0.35">
      <c r="A156" s="64"/>
      <c r="B156" s="64"/>
      <c r="C156" s="64"/>
      <c r="D156" s="64"/>
      <c r="E156" s="64"/>
      <c r="F156" s="64"/>
      <c r="G156" s="66" t="s">
        <v>1944</v>
      </c>
      <c r="H156" s="64"/>
      <c r="I156" s="67"/>
      <c r="J156" s="64"/>
      <c r="K156" s="64"/>
      <c r="L156" s="68"/>
      <c r="M156" s="68"/>
      <c r="N156" s="68"/>
      <c r="O156" s="68"/>
      <c r="P156" s="64"/>
      <c r="Q156" s="68"/>
      <c r="R156" s="68"/>
      <c r="S156" s="64"/>
      <c r="T156" s="64"/>
      <c r="U156" s="64"/>
      <c r="V156" s="64"/>
      <c r="W156" s="64"/>
      <c r="X156" s="64"/>
      <c r="Y156" s="64"/>
      <c r="AK156" s="639">
        <f t="shared" si="4"/>
        <v>0</v>
      </c>
      <c r="AL156" s="67">
        <f t="shared" si="5"/>
        <v>0</v>
      </c>
    </row>
    <row r="157" spans="1:38" x14ac:dyDescent="0.35">
      <c r="G157" s="79"/>
      <c r="H157" s="69"/>
      <c r="I157" s="74"/>
      <c r="J157" s="69"/>
      <c r="L157" s="193"/>
      <c r="M157" s="119"/>
      <c r="N157" s="119"/>
      <c r="O157" s="119"/>
      <c r="R157" s="119"/>
      <c r="X157" s="69"/>
      <c r="AK157" s="639">
        <f t="shared" si="4"/>
        <v>0</v>
      </c>
      <c r="AL157" s="74">
        <f t="shared" si="5"/>
        <v>0</v>
      </c>
    </row>
    <row r="158" spans="1:38" x14ac:dyDescent="0.35">
      <c r="A158" s="69"/>
      <c r="B158" s="69"/>
      <c r="C158" s="69"/>
      <c r="D158" s="69"/>
      <c r="E158" s="69"/>
      <c r="F158" s="69"/>
      <c r="G158" s="79"/>
      <c r="H158" s="69"/>
      <c r="I158" s="74"/>
      <c r="J158" s="69"/>
      <c r="L158" s="193"/>
      <c r="M158" s="119"/>
      <c r="N158" s="75"/>
      <c r="O158" s="75"/>
      <c r="P158" s="69"/>
      <c r="R158" s="75"/>
      <c r="S158" s="69"/>
      <c r="T158" s="69"/>
      <c r="U158" s="69"/>
      <c r="V158" s="69"/>
      <c r="W158" s="69"/>
      <c r="X158" s="69"/>
      <c r="AK158" s="639">
        <f t="shared" si="4"/>
        <v>0</v>
      </c>
      <c r="AL158" s="74">
        <f t="shared" si="5"/>
        <v>0</v>
      </c>
    </row>
    <row r="159" spans="1:38" x14ac:dyDescent="0.35">
      <c r="A159" s="64"/>
      <c r="B159" s="64"/>
      <c r="C159" s="64"/>
      <c r="D159" s="64"/>
      <c r="E159" s="64"/>
      <c r="F159" s="64"/>
      <c r="G159" s="96" t="s">
        <v>1945</v>
      </c>
      <c r="H159" s="64"/>
      <c r="I159" s="67"/>
      <c r="J159" s="64"/>
      <c r="K159" s="64"/>
      <c r="L159" s="68"/>
      <c r="M159" s="68"/>
      <c r="N159" s="68"/>
      <c r="O159" s="68"/>
      <c r="P159" s="64"/>
      <c r="Q159" s="68"/>
      <c r="R159" s="68"/>
      <c r="S159" s="64"/>
      <c r="T159" s="64"/>
      <c r="U159" s="64"/>
      <c r="V159" s="64"/>
      <c r="W159" s="64"/>
      <c r="X159" s="64"/>
      <c r="Y159" s="64"/>
      <c r="AK159" s="639">
        <f t="shared" si="4"/>
        <v>0</v>
      </c>
      <c r="AL159" s="67">
        <f t="shared" si="5"/>
        <v>0</v>
      </c>
    </row>
    <row r="160" spans="1:38" x14ac:dyDescent="0.35">
      <c r="A160" s="69"/>
      <c r="B160" s="196" t="s">
        <v>11942</v>
      </c>
      <c r="C160" s="196" t="s">
        <v>239</v>
      </c>
      <c r="D160" s="196" t="s">
        <v>11943</v>
      </c>
      <c r="E160" s="196" t="s">
        <v>11944</v>
      </c>
      <c r="F160" s="196"/>
      <c r="G160" s="79" t="s">
        <v>12048</v>
      </c>
      <c r="H160" s="69"/>
      <c r="I160" s="74">
        <v>400000</v>
      </c>
      <c r="J160" s="69"/>
      <c r="K160" s="69" t="s">
        <v>12049</v>
      </c>
      <c r="L160" s="193" t="s">
        <v>1063</v>
      </c>
      <c r="M160" s="75" t="s">
        <v>11758</v>
      </c>
      <c r="N160" s="203">
        <v>1245</v>
      </c>
      <c r="O160" s="75"/>
      <c r="P160" s="69"/>
      <c r="Q160" s="75" t="s">
        <v>12050</v>
      </c>
      <c r="R160" s="75" t="s">
        <v>3702</v>
      </c>
      <c r="S160" s="69"/>
      <c r="T160" s="69"/>
      <c r="U160" s="69"/>
      <c r="V160" s="69"/>
      <c r="W160" s="69"/>
      <c r="X160" s="69"/>
      <c r="AK160" s="639">
        <f t="shared" si="4"/>
        <v>28000.000000000004</v>
      </c>
      <c r="AL160" s="74">
        <f t="shared" si="5"/>
        <v>428000</v>
      </c>
    </row>
    <row r="161" spans="1:38" x14ac:dyDescent="0.35">
      <c r="A161" s="69"/>
      <c r="B161" s="196" t="s">
        <v>11942</v>
      </c>
      <c r="C161" s="196" t="s">
        <v>239</v>
      </c>
      <c r="D161" s="196" t="s">
        <v>11943</v>
      </c>
      <c r="E161" s="196" t="s">
        <v>11944</v>
      </c>
      <c r="F161" s="196"/>
      <c r="G161" s="79" t="s">
        <v>12051</v>
      </c>
      <c r="H161" s="69"/>
      <c r="I161" s="74">
        <v>400000</v>
      </c>
      <c r="J161" s="69"/>
      <c r="K161" s="69" t="s">
        <v>12049</v>
      </c>
      <c r="L161" s="193" t="s">
        <v>1063</v>
      </c>
      <c r="M161" s="193" t="s">
        <v>1063</v>
      </c>
      <c r="N161" s="193" t="s">
        <v>1063</v>
      </c>
      <c r="O161" s="75"/>
      <c r="P161" s="69"/>
      <c r="Q161" s="193" t="s">
        <v>1063</v>
      </c>
      <c r="R161" s="193" t="s">
        <v>1063</v>
      </c>
      <c r="S161" s="69"/>
      <c r="T161" s="69"/>
      <c r="U161" s="69"/>
      <c r="V161" s="69"/>
      <c r="W161" s="69"/>
      <c r="X161" s="69"/>
      <c r="AK161" s="639">
        <f t="shared" si="4"/>
        <v>28000.000000000004</v>
      </c>
      <c r="AL161" s="74">
        <f t="shared" si="5"/>
        <v>428000</v>
      </c>
    </row>
    <row r="162" spans="1:38" x14ac:dyDescent="0.35">
      <c r="A162" s="69"/>
      <c r="B162" s="196" t="s">
        <v>11942</v>
      </c>
      <c r="C162" s="196" t="s">
        <v>239</v>
      </c>
      <c r="D162" s="196" t="s">
        <v>11943</v>
      </c>
      <c r="E162" s="196" t="s">
        <v>11944</v>
      </c>
      <c r="F162" s="196"/>
      <c r="G162" s="79" t="s">
        <v>12052</v>
      </c>
      <c r="H162" s="69"/>
      <c r="I162" s="74">
        <v>400000</v>
      </c>
      <c r="J162" s="69"/>
      <c r="K162" s="76" t="s">
        <v>1765</v>
      </c>
      <c r="L162" s="76" t="s">
        <v>1765</v>
      </c>
      <c r="M162" s="76" t="s">
        <v>1765</v>
      </c>
      <c r="N162" s="76" t="s">
        <v>1765</v>
      </c>
      <c r="O162" s="75"/>
      <c r="P162" s="69"/>
      <c r="Q162" s="76" t="s">
        <v>1765</v>
      </c>
      <c r="R162" s="76" t="s">
        <v>1765</v>
      </c>
      <c r="S162" s="69"/>
      <c r="T162" s="69"/>
      <c r="U162" s="69"/>
      <c r="V162" s="69"/>
      <c r="W162" s="69"/>
      <c r="X162" s="69"/>
      <c r="AK162" s="639">
        <f t="shared" si="4"/>
        <v>28000.000000000004</v>
      </c>
      <c r="AL162" s="74">
        <f t="shared" si="5"/>
        <v>428000</v>
      </c>
    </row>
    <row r="163" spans="1:38" x14ac:dyDescent="0.35">
      <c r="A163" s="69"/>
      <c r="B163" s="196" t="s">
        <v>11942</v>
      </c>
      <c r="C163" s="196" t="s">
        <v>239</v>
      </c>
      <c r="D163" s="196" t="s">
        <v>11943</v>
      </c>
      <c r="E163" s="196" t="s">
        <v>11944</v>
      </c>
      <c r="F163" s="196"/>
      <c r="G163" s="79" t="s">
        <v>12053</v>
      </c>
      <c r="H163" s="69"/>
      <c r="I163" s="74">
        <v>400000</v>
      </c>
      <c r="J163" s="69"/>
      <c r="K163" s="76" t="s">
        <v>1765</v>
      </c>
      <c r="L163" s="76" t="s">
        <v>1765</v>
      </c>
      <c r="M163" s="76" t="s">
        <v>1765</v>
      </c>
      <c r="N163" s="76" t="s">
        <v>1765</v>
      </c>
      <c r="O163" s="75"/>
      <c r="P163" s="69"/>
      <c r="Q163" s="76" t="s">
        <v>1765</v>
      </c>
      <c r="R163" s="76" t="s">
        <v>1765</v>
      </c>
      <c r="S163" s="69"/>
      <c r="T163" s="69"/>
      <c r="U163" s="69"/>
      <c r="V163" s="69"/>
      <c r="W163" s="69"/>
      <c r="X163" s="69"/>
      <c r="AK163" s="639">
        <f t="shared" si="4"/>
        <v>28000.000000000004</v>
      </c>
      <c r="AL163" s="74">
        <f t="shared" si="5"/>
        <v>428000</v>
      </c>
    </row>
    <row r="164" spans="1:38" x14ac:dyDescent="0.35">
      <c r="A164" s="69"/>
      <c r="B164" s="196" t="s">
        <v>11942</v>
      </c>
      <c r="C164" s="196" t="s">
        <v>239</v>
      </c>
      <c r="D164" s="196" t="s">
        <v>11943</v>
      </c>
      <c r="E164" s="196" t="s">
        <v>11944</v>
      </c>
      <c r="F164" s="196"/>
      <c r="G164" s="79" t="s">
        <v>12054</v>
      </c>
      <c r="H164" s="69"/>
      <c r="I164" s="74">
        <v>400000</v>
      </c>
      <c r="J164" s="69"/>
      <c r="K164" s="69" t="s">
        <v>11754</v>
      </c>
      <c r="L164" s="75">
        <v>2000</v>
      </c>
      <c r="M164" s="75" t="s">
        <v>5237</v>
      </c>
      <c r="N164" s="131" t="s">
        <v>12055</v>
      </c>
      <c r="O164" s="75"/>
      <c r="P164" s="69"/>
      <c r="Q164" s="193" t="s">
        <v>1063</v>
      </c>
      <c r="R164" s="193" t="s">
        <v>1063</v>
      </c>
      <c r="S164" s="69"/>
      <c r="T164" s="69"/>
      <c r="U164" s="69"/>
      <c r="V164" s="69"/>
      <c r="W164" s="69"/>
      <c r="X164" s="69"/>
      <c r="AK164" s="639">
        <f t="shared" si="4"/>
        <v>28000.000000000004</v>
      </c>
      <c r="AL164" s="74">
        <f t="shared" si="5"/>
        <v>428000</v>
      </c>
    </row>
    <row r="165" spans="1:38" x14ac:dyDescent="0.35">
      <c r="A165" s="69"/>
      <c r="B165" s="196"/>
      <c r="C165" s="196"/>
      <c r="D165" s="196"/>
      <c r="E165" s="196"/>
      <c r="F165" s="196"/>
      <c r="G165" s="93" t="s">
        <v>994</v>
      </c>
      <c r="H165" s="86"/>
      <c r="I165" s="87">
        <f>SUM(I160:I164)</f>
        <v>2000000</v>
      </c>
      <c r="J165" s="69"/>
      <c r="K165" s="69"/>
      <c r="L165" s="75"/>
      <c r="M165" s="75"/>
      <c r="N165" s="131"/>
      <c r="O165" s="75"/>
      <c r="P165" s="69"/>
      <c r="Q165" s="193"/>
      <c r="R165" s="193"/>
      <c r="S165" s="69"/>
      <c r="T165" s="69"/>
      <c r="U165" s="69"/>
      <c r="V165" s="69"/>
      <c r="W165" s="69"/>
      <c r="X165" s="69"/>
      <c r="AK165" s="639">
        <f t="shared" si="4"/>
        <v>140000</v>
      </c>
      <c r="AL165" s="87">
        <f t="shared" si="5"/>
        <v>2140000</v>
      </c>
    </row>
    <row r="166" spans="1:38" x14ac:dyDescent="0.35">
      <c r="A166" s="64"/>
      <c r="B166" s="64"/>
      <c r="C166" s="64"/>
      <c r="D166" s="64"/>
      <c r="E166" s="64"/>
      <c r="F166" s="64"/>
      <c r="G166" s="96" t="s">
        <v>1590</v>
      </c>
      <c r="H166" s="64"/>
      <c r="I166" s="67"/>
      <c r="J166" s="64"/>
      <c r="K166" s="64"/>
      <c r="L166" s="68"/>
      <c r="M166" s="68"/>
      <c r="N166" s="68"/>
      <c r="O166" s="68"/>
      <c r="P166" s="64"/>
      <c r="Q166" s="68"/>
      <c r="R166" s="68"/>
      <c r="S166" s="64"/>
      <c r="T166" s="64"/>
      <c r="U166" s="64"/>
      <c r="V166" s="64"/>
      <c r="W166" s="64"/>
      <c r="X166" s="64"/>
      <c r="Y166" s="64"/>
      <c r="AK166" s="639">
        <f t="shared" si="4"/>
        <v>0</v>
      </c>
      <c r="AL166" s="67">
        <f t="shared" si="5"/>
        <v>0</v>
      </c>
    </row>
    <row r="167" spans="1:38" x14ac:dyDescent="0.35">
      <c r="B167" s="196" t="s">
        <v>11942</v>
      </c>
      <c r="C167" s="196" t="s">
        <v>239</v>
      </c>
      <c r="D167" s="196" t="s">
        <v>11943</v>
      </c>
      <c r="E167" s="196" t="s">
        <v>11944</v>
      </c>
      <c r="F167" s="196"/>
      <c r="G167" s="79" t="s">
        <v>12056</v>
      </c>
      <c r="I167" s="118">
        <v>10000</v>
      </c>
      <c r="K167" s="76" t="s">
        <v>1230</v>
      </c>
      <c r="L167" s="193" t="s">
        <v>1063</v>
      </c>
      <c r="M167" s="119" t="s">
        <v>5068</v>
      </c>
      <c r="N167" s="75" t="s">
        <v>1063</v>
      </c>
      <c r="O167" s="75" t="s">
        <v>1063</v>
      </c>
      <c r="Q167" s="119" t="s">
        <v>1063</v>
      </c>
      <c r="R167" s="119" t="s">
        <v>1063</v>
      </c>
      <c r="AK167" s="639">
        <f t="shared" si="4"/>
        <v>700.00000000000011</v>
      </c>
      <c r="AL167" s="118">
        <f t="shared" si="5"/>
        <v>10700</v>
      </c>
    </row>
    <row r="168" spans="1:38" x14ac:dyDescent="0.35">
      <c r="B168" s="196" t="s">
        <v>11942</v>
      </c>
      <c r="C168" s="196" t="s">
        <v>239</v>
      </c>
      <c r="D168" s="196" t="s">
        <v>11943</v>
      </c>
      <c r="E168" s="196" t="s">
        <v>11944</v>
      </c>
      <c r="F168" s="196"/>
      <c r="G168" s="79" t="s">
        <v>12057</v>
      </c>
      <c r="I168" s="118">
        <v>100000</v>
      </c>
      <c r="K168" s="76" t="s">
        <v>11059</v>
      </c>
      <c r="L168" s="193" t="s">
        <v>1063</v>
      </c>
      <c r="M168" s="119" t="s">
        <v>8557</v>
      </c>
      <c r="N168" s="75" t="s">
        <v>1063</v>
      </c>
      <c r="O168" s="75" t="s">
        <v>1063</v>
      </c>
      <c r="Q168" s="119" t="s">
        <v>11061</v>
      </c>
      <c r="R168" s="119" t="s">
        <v>11062</v>
      </c>
      <c r="AK168" s="639">
        <f t="shared" si="4"/>
        <v>7000.0000000000009</v>
      </c>
      <c r="AL168" s="118">
        <f t="shared" si="5"/>
        <v>107000</v>
      </c>
    </row>
    <row r="169" spans="1:38" x14ac:dyDescent="0.35">
      <c r="B169" s="196" t="s">
        <v>11942</v>
      </c>
      <c r="C169" s="196" t="s">
        <v>239</v>
      </c>
      <c r="D169" s="196" t="s">
        <v>11943</v>
      </c>
      <c r="E169" s="196" t="s">
        <v>11944</v>
      </c>
      <c r="F169" s="196"/>
      <c r="G169" s="79" t="s">
        <v>12058</v>
      </c>
      <c r="I169" s="118">
        <v>10000</v>
      </c>
      <c r="K169" s="76" t="s">
        <v>8109</v>
      </c>
      <c r="L169" s="193" t="s">
        <v>1063</v>
      </c>
      <c r="M169" s="76" t="s">
        <v>12059</v>
      </c>
      <c r="N169" s="75" t="s">
        <v>1063</v>
      </c>
      <c r="O169" s="75" t="s">
        <v>1063</v>
      </c>
      <c r="Q169" s="119" t="s">
        <v>12060</v>
      </c>
      <c r="R169" s="76" t="s">
        <v>12061</v>
      </c>
      <c r="AK169" s="639">
        <f t="shared" si="4"/>
        <v>700.00000000000011</v>
      </c>
      <c r="AL169" s="118">
        <f t="shared" si="5"/>
        <v>10700</v>
      </c>
    </row>
    <row r="170" spans="1:38" x14ac:dyDescent="0.35">
      <c r="G170" s="123" t="s">
        <v>994</v>
      </c>
      <c r="H170" s="123"/>
      <c r="I170" s="124">
        <f>SUM(I167:I169)</f>
        <v>120000</v>
      </c>
      <c r="AK170" s="639">
        <f t="shared" si="4"/>
        <v>8400</v>
      </c>
      <c r="AL170" s="124">
        <f t="shared" si="5"/>
        <v>128400</v>
      </c>
    </row>
    <row r="171" spans="1:38" x14ac:dyDescent="0.35">
      <c r="G171" s="123" t="s">
        <v>894</v>
      </c>
      <c r="H171" s="123"/>
      <c r="I171" s="124">
        <f>SUM(I5:I170)</f>
        <v>184120000</v>
      </c>
      <c r="AK171" s="639">
        <f t="shared" si="4"/>
        <v>12888400.000000002</v>
      </c>
      <c r="AL171" s="124">
        <f t="shared" si="5"/>
        <v>197008400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00B050"/>
  </sheetPr>
  <dimension ref="A1:DH126"/>
  <sheetViews>
    <sheetView topLeftCell="G1" workbookViewId="0">
      <selection activeCell="DH2" sqref="DH2"/>
    </sheetView>
  </sheetViews>
  <sheetFormatPr defaultColWidth="15.7265625" defaultRowHeight="15.5" x14ac:dyDescent="0.35"/>
  <cols>
    <col min="1" max="1" width="16.1796875" style="76" hidden="1" customWidth="1"/>
    <col min="2" max="2" width="37.453125" style="76" hidden="1" customWidth="1"/>
    <col min="3" max="3" width="18.7265625" style="76" hidden="1" customWidth="1"/>
    <col min="4" max="4" width="25.54296875" style="76" hidden="1" customWidth="1"/>
    <col min="5" max="6" width="23.54296875" style="76" hidden="1" customWidth="1"/>
    <col min="7" max="7" width="65.81640625" style="76" customWidth="1"/>
    <col min="8" max="8" width="27.1796875" style="76" hidden="1" customWidth="1"/>
    <col min="9" max="9" width="27.1796875" style="118" hidden="1" customWidth="1"/>
    <col min="10" max="10" width="14.453125" style="76" hidden="1" customWidth="1"/>
    <col min="11" max="11" width="34.54296875" style="76" hidden="1" customWidth="1"/>
    <col min="12" max="12" width="17.54296875" style="76" hidden="1" customWidth="1"/>
    <col min="13" max="13" width="26.54296875" style="76" hidden="1" customWidth="1"/>
    <col min="14" max="14" width="31.453125" style="76" hidden="1" customWidth="1"/>
    <col min="15" max="15" width="19.08984375" style="76" hidden="1" customWidth="1"/>
    <col min="16" max="16" width="24.453125" style="76" hidden="1" customWidth="1"/>
    <col min="17" max="17" width="21.54296875" style="119" hidden="1" customWidth="1"/>
    <col min="18" max="18" width="25.1796875" style="76" hidden="1" customWidth="1"/>
    <col min="19" max="19" width="11.7265625" style="76" hidden="1" customWidth="1"/>
    <col min="20" max="20" width="16.453125" style="76" hidden="1" customWidth="1"/>
    <col min="21" max="21" width="26.81640625" style="76" hidden="1" customWidth="1"/>
    <col min="22" max="22" width="44.7265625" style="76" hidden="1" customWidth="1"/>
    <col min="23" max="23" width="26.453125" style="76" hidden="1" customWidth="1"/>
    <col min="24" max="24" width="33" style="76" hidden="1" customWidth="1"/>
    <col min="25" max="25" width="41.81640625" style="76" hidden="1" customWidth="1"/>
    <col min="26" max="111" width="0" style="76" hidden="1" customWidth="1"/>
    <col min="112" max="112" width="27.1796875" style="118" customWidth="1"/>
    <col min="113" max="16384" width="15.7265625" style="76"/>
  </cols>
  <sheetData>
    <row r="1" spans="1:112" x14ac:dyDescent="0.35">
      <c r="A1" s="667" t="s">
        <v>895</v>
      </c>
      <c r="B1" s="667"/>
      <c r="C1" s="667"/>
      <c r="D1" s="667"/>
      <c r="E1" s="667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7" t="s">
        <v>899</v>
      </c>
      <c r="Q1" s="667"/>
      <c r="R1" s="667"/>
      <c r="S1" s="667" t="s">
        <v>900</v>
      </c>
      <c r="T1" s="667"/>
      <c r="U1" s="675" t="s">
        <v>901</v>
      </c>
      <c r="V1" s="675"/>
      <c r="W1" s="675"/>
      <c r="X1" s="675"/>
      <c r="Y1" s="674" t="s">
        <v>902</v>
      </c>
      <c r="DH1" s="47"/>
    </row>
    <row r="2" spans="1:112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4721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DH2" s="634" t="s">
        <v>24303</v>
      </c>
    </row>
    <row r="3" spans="1:112" x14ac:dyDescent="0.35">
      <c r="A3" s="106"/>
      <c r="B3" s="106"/>
      <c r="C3" s="106"/>
      <c r="D3" s="107"/>
      <c r="E3" s="57"/>
      <c r="F3" s="57"/>
      <c r="G3" s="106" t="s">
        <v>12062</v>
      </c>
      <c r="H3" s="57"/>
      <c r="I3" s="108"/>
      <c r="J3" s="106"/>
      <c r="K3" s="106"/>
      <c r="L3" s="106"/>
      <c r="M3" s="106"/>
      <c r="N3" s="106"/>
      <c r="O3" s="107"/>
      <c r="P3" s="57"/>
      <c r="Q3" s="210"/>
      <c r="R3" s="57"/>
      <c r="S3" s="110"/>
      <c r="T3" s="57"/>
      <c r="U3" s="57"/>
      <c r="V3" s="57"/>
      <c r="W3" s="111"/>
      <c r="X3" s="258"/>
      <c r="Y3" s="258"/>
      <c r="DH3" s="108"/>
    </row>
    <row r="4" spans="1:112" x14ac:dyDescent="0.35">
      <c r="A4" s="64"/>
      <c r="B4" s="64"/>
      <c r="C4" s="64"/>
      <c r="D4" s="64"/>
      <c r="E4" s="64"/>
      <c r="F4" s="64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64"/>
      <c r="Y4" s="64"/>
      <c r="DG4" s="641">
        <v>7.0000000000000007E-2</v>
      </c>
      <c r="DH4" s="67"/>
    </row>
    <row r="5" spans="1:112" x14ac:dyDescent="0.35">
      <c r="B5" s="196" t="s">
        <v>12063</v>
      </c>
      <c r="C5" s="196" t="s">
        <v>222</v>
      </c>
      <c r="D5" s="196" t="s">
        <v>12064</v>
      </c>
      <c r="E5" s="196" t="s">
        <v>12065</v>
      </c>
      <c r="F5" s="77" t="s">
        <v>11366</v>
      </c>
      <c r="G5" s="79" t="s">
        <v>12066</v>
      </c>
      <c r="H5" s="69"/>
      <c r="I5" s="74">
        <v>650000</v>
      </c>
      <c r="J5" s="69"/>
      <c r="K5" s="69" t="s">
        <v>2394</v>
      </c>
      <c r="L5" s="75">
        <v>2015</v>
      </c>
      <c r="M5" s="75" t="s">
        <v>12067</v>
      </c>
      <c r="N5" s="75" t="s">
        <v>980</v>
      </c>
      <c r="O5" s="75" t="s">
        <v>12068</v>
      </c>
      <c r="P5" s="75" t="s">
        <v>937</v>
      </c>
      <c r="Q5" s="75">
        <v>2500</v>
      </c>
      <c r="R5" s="75" t="s">
        <v>1011</v>
      </c>
      <c r="S5" s="69"/>
      <c r="T5" s="69"/>
      <c r="U5" s="69"/>
      <c r="V5" s="69"/>
      <c r="W5" s="69"/>
      <c r="X5" s="69"/>
      <c r="DG5" s="639">
        <f>I5*DG$4</f>
        <v>45500.000000000007</v>
      </c>
      <c r="DH5" s="74">
        <f>I5+DG5</f>
        <v>695500</v>
      </c>
    </row>
    <row r="6" spans="1:112" x14ac:dyDescent="0.35">
      <c r="B6" s="196" t="s">
        <v>12063</v>
      </c>
      <c r="C6" s="196" t="s">
        <v>222</v>
      </c>
      <c r="D6" s="196" t="s">
        <v>12064</v>
      </c>
      <c r="E6" s="196" t="s">
        <v>12065</v>
      </c>
      <c r="F6" s="81"/>
      <c r="G6" s="79" t="s">
        <v>12069</v>
      </c>
      <c r="H6" s="69"/>
      <c r="I6" s="74">
        <v>600000</v>
      </c>
      <c r="J6" s="69"/>
      <c r="K6" s="69" t="s">
        <v>2394</v>
      </c>
      <c r="L6" s="75">
        <v>2015</v>
      </c>
      <c r="M6" s="75" t="s">
        <v>2876</v>
      </c>
      <c r="N6" s="75" t="s">
        <v>980</v>
      </c>
      <c r="O6" s="75" t="s">
        <v>12070</v>
      </c>
      <c r="P6" s="75" t="s">
        <v>937</v>
      </c>
      <c r="Q6" s="75">
        <v>800</v>
      </c>
      <c r="R6" s="75" t="s">
        <v>1011</v>
      </c>
      <c r="S6" s="69"/>
      <c r="T6" s="69"/>
      <c r="U6" s="69"/>
      <c r="V6" s="69"/>
      <c r="W6" s="69"/>
      <c r="X6" s="69"/>
      <c r="DG6" s="639">
        <f t="shared" ref="DG6:DG69" si="0">I6*DG$4</f>
        <v>42000.000000000007</v>
      </c>
      <c r="DH6" s="74">
        <f t="shared" ref="DH6:DH69" si="1">I6+DG6</f>
        <v>642000</v>
      </c>
    </row>
    <row r="7" spans="1:112" x14ac:dyDescent="0.35">
      <c r="B7" s="196" t="s">
        <v>12063</v>
      </c>
      <c r="C7" s="196" t="s">
        <v>222</v>
      </c>
      <c r="D7" s="196" t="s">
        <v>12064</v>
      </c>
      <c r="E7" s="196" t="s">
        <v>12065</v>
      </c>
      <c r="F7" s="81"/>
      <c r="G7" s="79" t="s">
        <v>12071</v>
      </c>
      <c r="H7" s="69"/>
      <c r="I7" s="74">
        <v>600000</v>
      </c>
      <c r="J7" s="69"/>
      <c r="K7" s="69" t="s">
        <v>2394</v>
      </c>
      <c r="L7" s="75">
        <v>2015</v>
      </c>
      <c r="M7" s="75" t="s">
        <v>2876</v>
      </c>
      <c r="N7" s="75" t="s">
        <v>980</v>
      </c>
      <c r="O7" s="75" t="s">
        <v>12072</v>
      </c>
      <c r="P7" s="75" t="s">
        <v>937</v>
      </c>
      <c r="Q7" s="75">
        <v>800</v>
      </c>
      <c r="R7" s="75" t="s">
        <v>1011</v>
      </c>
      <c r="S7" s="69"/>
      <c r="T7" s="69"/>
      <c r="U7" s="69"/>
      <c r="V7" s="69"/>
      <c r="W7" s="69"/>
      <c r="X7" s="69"/>
      <c r="DG7" s="639">
        <f t="shared" si="0"/>
        <v>42000.000000000007</v>
      </c>
      <c r="DH7" s="74">
        <f t="shared" si="1"/>
        <v>642000</v>
      </c>
    </row>
    <row r="8" spans="1:112" x14ac:dyDescent="0.35">
      <c r="B8" s="196" t="s">
        <v>12063</v>
      </c>
      <c r="C8" s="196" t="s">
        <v>222</v>
      </c>
      <c r="D8" s="196" t="s">
        <v>12064</v>
      </c>
      <c r="E8" s="196" t="s">
        <v>12065</v>
      </c>
      <c r="F8" s="81"/>
      <c r="G8" s="79" t="s">
        <v>12073</v>
      </c>
      <c r="H8" s="69"/>
      <c r="I8" s="74">
        <v>600000</v>
      </c>
      <c r="J8" s="69"/>
      <c r="K8" s="69" t="s">
        <v>2394</v>
      </c>
      <c r="L8" s="75">
        <v>2015</v>
      </c>
      <c r="M8" s="75" t="s">
        <v>2876</v>
      </c>
      <c r="N8" s="75" t="s">
        <v>980</v>
      </c>
      <c r="O8" s="75" t="s">
        <v>12074</v>
      </c>
      <c r="P8" s="75" t="s">
        <v>937</v>
      </c>
      <c r="Q8" s="75">
        <v>800</v>
      </c>
      <c r="R8" s="75" t="s">
        <v>1011</v>
      </c>
      <c r="S8" s="69"/>
      <c r="T8" s="69"/>
      <c r="U8" s="69"/>
      <c r="V8" s="69"/>
      <c r="W8" s="69"/>
      <c r="X8" s="69"/>
      <c r="DG8" s="639">
        <f t="shared" si="0"/>
        <v>42000.000000000007</v>
      </c>
      <c r="DH8" s="74">
        <f t="shared" si="1"/>
        <v>642000</v>
      </c>
    </row>
    <row r="9" spans="1:112" x14ac:dyDescent="0.35">
      <c r="B9" s="196" t="s">
        <v>12063</v>
      </c>
      <c r="C9" s="196" t="s">
        <v>222</v>
      </c>
      <c r="D9" s="196" t="s">
        <v>12064</v>
      </c>
      <c r="E9" s="196" t="s">
        <v>12065</v>
      </c>
      <c r="F9" s="81"/>
      <c r="G9" s="79" t="s">
        <v>12075</v>
      </c>
      <c r="H9" s="69"/>
      <c r="I9" s="74">
        <v>600000</v>
      </c>
      <c r="J9" s="69"/>
      <c r="K9" s="69" t="s">
        <v>2394</v>
      </c>
      <c r="L9" s="75">
        <v>2015</v>
      </c>
      <c r="M9" s="75" t="s">
        <v>2876</v>
      </c>
      <c r="N9" s="75" t="s">
        <v>980</v>
      </c>
      <c r="O9" s="75" t="s">
        <v>12076</v>
      </c>
      <c r="P9" s="75" t="s">
        <v>937</v>
      </c>
      <c r="Q9" s="75">
        <v>800</v>
      </c>
      <c r="R9" s="75" t="s">
        <v>1011</v>
      </c>
      <c r="S9" s="69"/>
      <c r="T9" s="69"/>
      <c r="U9" s="69"/>
      <c r="V9" s="69"/>
      <c r="W9" s="69"/>
      <c r="X9" s="69"/>
      <c r="DG9" s="639">
        <f t="shared" si="0"/>
        <v>42000.000000000007</v>
      </c>
      <c r="DH9" s="74">
        <f t="shared" si="1"/>
        <v>642000</v>
      </c>
    </row>
    <row r="10" spans="1:112" x14ac:dyDescent="0.35">
      <c r="B10" s="196" t="s">
        <v>12063</v>
      </c>
      <c r="C10" s="196" t="s">
        <v>222</v>
      </c>
      <c r="D10" s="196" t="s">
        <v>12064</v>
      </c>
      <c r="E10" s="196" t="s">
        <v>12065</v>
      </c>
      <c r="F10" s="81"/>
      <c r="G10" s="79" t="s">
        <v>12077</v>
      </c>
      <c r="H10" s="69"/>
      <c r="I10" s="74">
        <v>600000</v>
      </c>
      <c r="J10" s="69"/>
      <c r="K10" s="69" t="s">
        <v>2394</v>
      </c>
      <c r="L10" s="75">
        <v>2015</v>
      </c>
      <c r="M10" s="75" t="s">
        <v>2876</v>
      </c>
      <c r="N10" s="75" t="s">
        <v>980</v>
      </c>
      <c r="O10" s="75" t="s">
        <v>12078</v>
      </c>
      <c r="P10" s="75" t="s">
        <v>937</v>
      </c>
      <c r="Q10" s="75">
        <v>800</v>
      </c>
      <c r="R10" s="75" t="s">
        <v>1011</v>
      </c>
      <c r="S10" s="69"/>
      <c r="T10" s="69"/>
      <c r="U10" s="69"/>
      <c r="V10" s="69"/>
      <c r="W10" s="69"/>
      <c r="X10" s="69"/>
      <c r="DG10" s="639">
        <f t="shared" si="0"/>
        <v>42000.000000000007</v>
      </c>
      <c r="DH10" s="74">
        <f t="shared" si="1"/>
        <v>642000</v>
      </c>
    </row>
    <row r="11" spans="1:112" x14ac:dyDescent="0.35">
      <c r="B11" s="196" t="s">
        <v>12063</v>
      </c>
      <c r="C11" s="196" t="s">
        <v>222</v>
      </c>
      <c r="D11" s="196" t="s">
        <v>12064</v>
      </c>
      <c r="E11" s="196" t="s">
        <v>12065</v>
      </c>
      <c r="F11" s="77"/>
      <c r="G11" s="79" t="s">
        <v>12079</v>
      </c>
      <c r="H11" s="69"/>
      <c r="I11" s="74">
        <v>600000</v>
      </c>
      <c r="J11" s="69"/>
      <c r="K11" s="69" t="s">
        <v>2394</v>
      </c>
      <c r="L11" s="75">
        <v>2015</v>
      </c>
      <c r="M11" s="75" t="s">
        <v>2876</v>
      </c>
      <c r="N11" s="75" t="s">
        <v>980</v>
      </c>
      <c r="O11" s="75" t="s">
        <v>12080</v>
      </c>
      <c r="P11" s="75" t="s">
        <v>937</v>
      </c>
      <c r="Q11" s="75">
        <v>800</v>
      </c>
      <c r="R11" s="75" t="s">
        <v>1011</v>
      </c>
      <c r="S11" s="69"/>
      <c r="T11" s="69"/>
      <c r="U11" s="69"/>
      <c r="V11" s="69"/>
      <c r="W11" s="69"/>
      <c r="X11" s="69"/>
      <c r="DG11" s="639">
        <f t="shared" si="0"/>
        <v>42000.000000000007</v>
      </c>
      <c r="DH11" s="74">
        <f t="shared" si="1"/>
        <v>642000</v>
      </c>
    </row>
    <row r="12" spans="1:112" x14ac:dyDescent="0.35">
      <c r="B12" s="196" t="s">
        <v>12063</v>
      </c>
      <c r="C12" s="196" t="s">
        <v>222</v>
      </c>
      <c r="D12" s="196" t="s">
        <v>12064</v>
      </c>
      <c r="E12" s="196" t="s">
        <v>12065</v>
      </c>
      <c r="F12" s="77"/>
      <c r="G12" s="79" t="s">
        <v>12081</v>
      </c>
      <c r="H12" s="69"/>
      <c r="I12" s="74">
        <v>600000</v>
      </c>
      <c r="J12" s="69"/>
      <c r="K12" s="69" t="s">
        <v>2394</v>
      </c>
      <c r="L12" s="75">
        <v>2015</v>
      </c>
      <c r="M12" s="75" t="s">
        <v>2876</v>
      </c>
      <c r="N12" s="75" t="s">
        <v>980</v>
      </c>
      <c r="O12" s="75" t="s">
        <v>12082</v>
      </c>
      <c r="P12" s="75" t="s">
        <v>937</v>
      </c>
      <c r="Q12" s="75">
        <v>800</v>
      </c>
      <c r="R12" s="75" t="s">
        <v>1011</v>
      </c>
      <c r="S12" s="69"/>
      <c r="T12" s="69"/>
      <c r="U12" s="69"/>
      <c r="V12" s="69"/>
      <c r="W12" s="69"/>
      <c r="X12" s="69"/>
      <c r="DG12" s="639">
        <f t="shared" si="0"/>
        <v>42000.000000000007</v>
      </c>
      <c r="DH12" s="74">
        <f t="shared" si="1"/>
        <v>642000</v>
      </c>
    </row>
    <row r="13" spans="1:112" x14ac:dyDescent="0.35">
      <c r="B13" s="196" t="s">
        <v>12063</v>
      </c>
      <c r="C13" s="196" t="s">
        <v>222</v>
      </c>
      <c r="D13" s="196" t="s">
        <v>12064</v>
      </c>
      <c r="E13" s="196" t="s">
        <v>12065</v>
      </c>
      <c r="F13" s="81"/>
      <c r="G13" s="79" t="s">
        <v>12083</v>
      </c>
      <c r="H13" s="69"/>
      <c r="I13" s="74">
        <v>650000</v>
      </c>
      <c r="J13" s="69"/>
      <c r="K13" s="69" t="s">
        <v>2394</v>
      </c>
      <c r="L13" s="75">
        <v>2015</v>
      </c>
      <c r="M13" s="75" t="s">
        <v>12067</v>
      </c>
      <c r="N13" s="75" t="s">
        <v>980</v>
      </c>
      <c r="O13" s="75" t="s">
        <v>12084</v>
      </c>
      <c r="P13" s="75" t="s">
        <v>937</v>
      </c>
      <c r="Q13" s="75">
        <v>2500</v>
      </c>
      <c r="R13" s="75" t="s">
        <v>1011</v>
      </c>
      <c r="S13" s="69"/>
      <c r="T13" s="69"/>
      <c r="U13" s="69"/>
      <c r="V13" s="69"/>
      <c r="W13" s="69"/>
      <c r="X13" s="69"/>
      <c r="DG13" s="639">
        <f t="shared" si="0"/>
        <v>45500.000000000007</v>
      </c>
      <c r="DH13" s="74">
        <f t="shared" si="1"/>
        <v>695500</v>
      </c>
    </row>
    <row r="14" spans="1:112" x14ac:dyDescent="0.35">
      <c r="B14" s="196" t="s">
        <v>12063</v>
      </c>
      <c r="C14" s="196" t="s">
        <v>222</v>
      </c>
      <c r="D14" s="196" t="s">
        <v>12064</v>
      </c>
      <c r="E14" s="196" t="s">
        <v>12065</v>
      </c>
      <c r="F14" s="81"/>
      <c r="G14" s="79" t="s">
        <v>12085</v>
      </c>
      <c r="H14" s="69"/>
      <c r="I14" s="74">
        <v>600000</v>
      </c>
      <c r="J14" s="69"/>
      <c r="K14" s="69" t="s">
        <v>2394</v>
      </c>
      <c r="L14" s="75">
        <v>2015</v>
      </c>
      <c r="M14" s="75" t="s">
        <v>2876</v>
      </c>
      <c r="N14" s="75" t="s">
        <v>980</v>
      </c>
      <c r="O14" s="75" t="s">
        <v>12086</v>
      </c>
      <c r="P14" s="75" t="s">
        <v>937</v>
      </c>
      <c r="Q14" s="75">
        <v>800</v>
      </c>
      <c r="R14" s="75" t="s">
        <v>1011</v>
      </c>
      <c r="S14" s="69"/>
      <c r="T14" s="69"/>
      <c r="U14" s="69"/>
      <c r="V14" s="69"/>
      <c r="W14" s="69"/>
      <c r="X14" s="69"/>
      <c r="DG14" s="639">
        <f t="shared" si="0"/>
        <v>42000.000000000007</v>
      </c>
      <c r="DH14" s="74">
        <f t="shared" si="1"/>
        <v>642000</v>
      </c>
    </row>
    <row r="15" spans="1:112" x14ac:dyDescent="0.35">
      <c r="B15" s="196" t="s">
        <v>12063</v>
      </c>
      <c r="C15" s="196" t="s">
        <v>222</v>
      </c>
      <c r="D15" s="196" t="s">
        <v>12064</v>
      </c>
      <c r="E15" s="196" t="s">
        <v>12065</v>
      </c>
      <c r="F15" s="81"/>
      <c r="G15" s="79" t="s">
        <v>12087</v>
      </c>
      <c r="H15" s="69"/>
      <c r="I15" s="74">
        <v>600000</v>
      </c>
      <c r="J15" s="69"/>
      <c r="K15" s="69" t="s">
        <v>2394</v>
      </c>
      <c r="L15" s="75">
        <v>2015</v>
      </c>
      <c r="M15" s="75" t="s">
        <v>2876</v>
      </c>
      <c r="N15" s="75" t="s">
        <v>980</v>
      </c>
      <c r="O15" s="75" t="s">
        <v>12088</v>
      </c>
      <c r="P15" s="75" t="s">
        <v>937</v>
      </c>
      <c r="Q15" s="75">
        <v>800</v>
      </c>
      <c r="R15" s="75" t="s">
        <v>1011</v>
      </c>
      <c r="S15" s="69"/>
      <c r="T15" s="69"/>
      <c r="U15" s="69"/>
      <c r="V15" s="69"/>
      <c r="W15" s="69"/>
      <c r="X15" s="69"/>
      <c r="DG15" s="639">
        <f t="shared" si="0"/>
        <v>42000.000000000007</v>
      </c>
      <c r="DH15" s="74">
        <f t="shared" si="1"/>
        <v>642000</v>
      </c>
    </row>
    <row r="16" spans="1:112" x14ac:dyDescent="0.35">
      <c r="B16" s="196" t="s">
        <v>12063</v>
      </c>
      <c r="C16" s="196" t="s">
        <v>222</v>
      </c>
      <c r="D16" s="196" t="s">
        <v>12064</v>
      </c>
      <c r="E16" s="196" t="s">
        <v>12065</v>
      </c>
      <c r="F16" s="81"/>
      <c r="G16" s="79" t="s">
        <v>12089</v>
      </c>
      <c r="H16" s="69"/>
      <c r="I16" s="74">
        <v>600000</v>
      </c>
      <c r="J16" s="69"/>
      <c r="K16" s="69" t="s">
        <v>2394</v>
      </c>
      <c r="L16" s="75">
        <v>2015</v>
      </c>
      <c r="M16" s="75" t="s">
        <v>2876</v>
      </c>
      <c r="N16" s="75" t="s">
        <v>980</v>
      </c>
      <c r="O16" s="75" t="s">
        <v>12090</v>
      </c>
      <c r="P16" s="75" t="s">
        <v>937</v>
      </c>
      <c r="Q16" s="75">
        <v>800</v>
      </c>
      <c r="R16" s="75" t="s">
        <v>1011</v>
      </c>
      <c r="S16" s="69"/>
      <c r="T16" s="69"/>
      <c r="U16" s="69"/>
      <c r="V16" s="69"/>
      <c r="W16" s="69"/>
      <c r="X16" s="69"/>
      <c r="DG16" s="639">
        <f t="shared" si="0"/>
        <v>42000.000000000007</v>
      </c>
      <c r="DH16" s="74">
        <f t="shared" si="1"/>
        <v>642000</v>
      </c>
    </row>
    <row r="17" spans="1:112" x14ac:dyDescent="0.35">
      <c r="B17" s="196" t="s">
        <v>12063</v>
      </c>
      <c r="C17" s="196" t="s">
        <v>222</v>
      </c>
      <c r="D17" s="196" t="s">
        <v>12064</v>
      </c>
      <c r="E17" s="196" t="s">
        <v>12065</v>
      </c>
      <c r="F17" s="81"/>
      <c r="G17" s="79" t="s">
        <v>12091</v>
      </c>
      <c r="H17" s="69"/>
      <c r="I17" s="74">
        <v>600000</v>
      </c>
      <c r="J17" s="69"/>
      <c r="K17" s="69" t="s">
        <v>2394</v>
      </c>
      <c r="L17" s="75">
        <v>2015</v>
      </c>
      <c r="M17" s="75" t="s">
        <v>2876</v>
      </c>
      <c r="N17" s="75" t="s">
        <v>980</v>
      </c>
      <c r="O17" s="75" t="s">
        <v>12092</v>
      </c>
      <c r="P17" s="75" t="s">
        <v>937</v>
      </c>
      <c r="Q17" s="75">
        <v>800</v>
      </c>
      <c r="R17" s="75" t="s">
        <v>1011</v>
      </c>
      <c r="S17" s="69"/>
      <c r="T17" s="69"/>
      <c r="U17" s="69"/>
      <c r="V17" s="69"/>
      <c r="W17" s="69"/>
      <c r="X17" s="69"/>
      <c r="DG17" s="639">
        <f t="shared" si="0"/>
        <v>42000.000000000007</v>
      </c>
      <c r="DH17" s="74">
        <f t="shared" si="1"/>
        <v>642000</v>
      </c>
    </row>
    <row r="18" spans="1:112" x14ac:dyDescent="0.35">
      <c r="B18" s="196" t="s">
        <v>12063</v>
      </c>
      <c r="C18" s="196" t="s">
        <v>222</v>
      </c>
      <c r="D18" s="196" t="s">
        <v>12064</v>
      </c>
      <c r="E18" s="196" t="s">
        <v>12065</v>
      </c>
      <c r="F18" s="77"/>
      <c r="G18" s="79" t="s">
        <v>12093</v>
      </c>
      <c r="H18" s="69"/>
      <c r="I18" s="74">
        <v>600000</v>
      </c>
      <c r="J18" s="69"/>
      <c r="K18" s="69" t="s">
        <v>2394</v>
      </c>
      <c r="L18" s="75">
        <v>2015</v>
      </c>
      <c r="M18" s="75" t="s">
        <v>2876</v>
      </c>
      <c r="N18" s="75" t="s">
        <v>980</v>
      </c>
      <c r="O18" s="75" t="s">
        <v>12094</v>
      </c>
      <c r="P18" s="75" t="s">
        <v>937</v>
      </c>
      <c r="Q18" s="75">
        <v>800</v>
      </c>
      <c r="R18" s="75" t="s">
        <v>1011</v>
      </c>
      <c r="S18" s="69"/>
      <c r="T18" s="69"/>
      <c r="U18" s="69"/>
      <c r="V18" s="69"/>
      <c r="W18" s="69"/>
      <c r="X18" s="69"/>
      <c r="DG18" s="639">
        <f t="shared" si="0"/>
        <v>42000.000000000007</v>
      </c>
      <c r="DH18" s="74">
        <f t="shared" si="1"/>
        <v>642000</v>
      </c>
    </row>
    <row r="19" spans="1:112" x14ac:dyDescent="0.35">
      <c r="B19" s="196" t="s">
        <v>12063</v>
      </c>
      <c r="C19" s="196" t="s">
        <v>222</v>
      </c>
      <c r="D19" s="196" t="s">
        <v>12064</v>
      </c>
      <c r="E19" s="196" t="s">
        <v>12065</v>
      </c>
      <c r="F19" s="77"/>
      <c r="G19" s="79" t="s">
        <v>12095</v>
      </c>
      <c r="H19" s="69"/>
      <c r="I19" s="74">
        <v>600000</v>
      </c>
      <c r="J19" s="69"/>
      <c r="K19" s="69" t="s">
        <v>2394</v>
      </c>
      <c r="L19" s="75">
        <v>2015</v>
      </c>
      <c r="M19" s="75" t="s">
        <v>2876</v>
      </c>
      <c r="N19" s="75" t="s">
        <v>980</v>
      </c>
      <c r="O19" s="75" t="s">
        <v>12096</v>
      </c>
      <c r="P19" s="75" t="s">
        <v>937</v>
      </c>
      <c r="Q19" s="75">
        <v>800</v>
      </c>
      <c r="R19" s="75" t="s">
        <v>1011</v>
      </c>
      <c r="S19" s="69"/>
      <c r="T19" s="69"/>
      <c r="U19" s="69"/>
      <c r="V19" s="69"/>
      <c r="W19" s="69"/>
      <c r="X19" s="69"/>
      <c r="DG19" s="639">
        <f t="shared" si="0"/>
        <v>42000.000000000007</v>
      </c>
      <c r="DH19" s="74">
        <f t="shared" si="1"/>
        <v>642000</v>
      </c>
    </row>
    <row r="20" spans="1:112" x14ac:dyDescent="0.35">
      <c r="B20" s="196" t="s">
        <v>12063</v>
      </c>
      <c r="C20" s="196" t="s">
        <v>222</v>
      </c>
      <c r="D20" s="196" t="s">
        <v>12064</v>
      </c>
      <c r="E20" s="196" t="s">
        <v>12065</v>
      </c>
      <c r="F20" s="81"/>
      <c r="G20" s="79" t="s">
        <v>12097</v>
      </c>
      <c r="H20" s="69"/>
      <c r="I20" s="74">
        <v>600000</v>
      </c>
      <c r="J20" s="69"/>
      <c r="K20" s="69" t="s">
        <v>2394</v>
      </c>
      <c r="L20" s="75">
        <v>2015</v>
      </c>
      <c r="M20" s="75" t="s">
        <v>2876</v>
      </c>
      <c r="N20" s="75" t="s">
        <v>980</v>
      </c>
      <c r="O20" s="75" t="s">
        <v>12098</v>
      </c>
      <c r="P20" s="75" t="s">
        <v>937</v>
      </c>
      <c r="Q20" s="75">
        <v>800</v>
      </c>
      <c r="R20" s="75" t="s">
        <v>1011</v>
      </c>
      <c r="S20" s="69"/>
      <c r="T20" s="69"/>
      <c r="U20" s="69"/>
      <c r="V20" s="69"/>
      <c r="W20" s="69"/>
      <c r="X20" s="69"/>
      <c r="DG20" s="639">
        <f t="shared" si="0"/>
        <v>42000.000000000007</v>
      </c>
      <c r="DH20" s="74">
        <f t="shared" si="1"/>
        <v>642000</v>
      </c>
    </row>
    <row r="21" spans="1:112" x14ac:dyDescent="0.35">
      <c r="B21" s="196" t="s">
        <v>12063</v>
      </c>
      <c r="C21" s="196" t="s">
        <v>222</v>
      </c>
      <c r="D21" s="196" t="s">
        <v>12064</v>
      </c>
      <c r="E21" s="196" t="s">
        <v>12065</v>
      </c>
      <c r="F21" s="77"/>
      <c r="G21" s="79" t="s">
        <v>12099</v>
      </c>
      <c r="H21" s="69"/>
      <c r="I21" s="74">
        <v>650000</v>
      </c>
      <c r="J21" s="69"/>
      <c r="K21" s="69" t="s">
        <v>2394</v>
      </c>
      <c r="L21" s="75">
        <v>2015</v>
      </c>
      <c r="M21" s="75" t="s">
        <v>12067</v>
      </c>
      <c r="N21" s="75" t="s">
        <v>980</v>
      </c>
      <c r="O21" s="75" t="s">
        <v>12100</v>
      </c>
      <c r="P21" s="75" t="s">
        <v>937</v>
      </c>
      <c r="Q21" s="75">
        <v>2500</v>
      </c>
      <c r="R21" s="75" t="s">
        <v>1011</v>
      </c>
      <c r="S21" s="69"/>
      <c r="T21" s="69"/>
      <c r="U21" s="69"/>
      <c r="V21" s="69"/>
      <c r="W21" s="69"/>
      <c r="X21" s="69"/>
      <c r="DG21" s="639">
        <f t="shared" si="0"/>
        <v>45500.000000000007</v>
      </c>
      <c r="DH21" s="74">
        <f t="shared" si="1"/>
        <v>695500</v>
      </c>
    </row>
    <row r="22" spans="1:112" x14ac:dyDescent="0.35">
      <c r="B22" s="196"/>
      <c r="C22" s="196"/>
      <c r="D22" s="196"/>
      <c r="E22" s="196"/>
      <c r="F22" s="77"/>
      <c r="G22" s="93" t="s">
        <v>2628</v>
      </c>
      <c r="H22" s="86"/>
      <c r="I22" s="87">
        <f>SUM(I5:I21)</f>
        <v>10350000</v>
      </c>
      <c r="J22" s="69"/>
      <c r="K22" s="69"/>
      <c r="L22" s="75"/>
      <c r="M22" s="75"/>
      <c r="N22" s="75"/>
      <c r="O22" s="75"/>
      <c r="P22" s="75"/>
      <c r="Q22" s="75"/>
      <c r="R22" s="75"/>
      <c r="S22" s="69"/>
      <c r="T22" s="69"/>
      <c r="U22" s="69"/>
      <c r="V22" s="69"/>
      <c r="W22" s="69"/>
      <c r="X22" s="69"/>
      <c r="DG22" s="639">
        <f t="shared" si="0"/>
        <v>724500.00000000012</v>
      </c>
      <c r="DH22" s="87">
        <f t="shared" si="1"/>
        <v>11074500</v>
      </c>
    </row>
    <row r="23" spans="1:112" x14ac:dyDescent="0.35">
      <c r="A23" s="64"/>
      <c r="B23" s="64"/>
      <c r="C23" s="64"/>
      <c r="D23" s="64"/>
      <c r="E23" s="64"/>
      <c r="F23" s="64"/>
      <c r="G23" s="96" t="s">
        <v>4824</v>
      </c>
      <c r="H23" s="64"/>
      <c r="I23" s="67"/>
      <c r="J23" s="64"/>
      <c r="K23" s="64"/>
      <c r="L23" s="68"/>
      <c r="M23" s="97"/>
      <c r="N23" s="127"/>
      <c r="O23" s="68"/>
      <c r="P23" s="64"/>
      <c r="Q23" s="68"/>
      <c r="R23" s="64"/>
      <c r="S23" s="64"/>
      <c r="T23" s="64"/>
      <c r="U23" s="64"/>
      <c r="V23" s="64"/>
      <c r="W23" s="64"/>
      <c r="X23" s="64"/>
      <c r="Y23" s="64"/>
      <c r="DG23" s="639">
        <f t="shared" si="0"/>
        <v>0</v>
      </c>
      <c r="DH23" s="67">
        <f t="shared" si="1"/>
        <v>0</v>
      </c>
    </row>
    <row r="24" spans="1:112" x14ac:dyDescent="0.35">
      <c r="B24" s="196" t="s">
        <v>12063</v>
      </c>
      <c r="C24" s="196" t="s">
        <v>222</v>
      </c>
      <c r="D24" s="196" t="s">
        <v>12064</v>
      </c>
      <c r="E24" s="196" t="s">
        <v>12065</v>
      </c>
      <c r="F24" s="77"/>
      <c r="G24" s="79" t="s">
        <v>12101</v>
      </c>
      <c r="I24" s="118">
        <v>60000</v>
      </c>
      <c r="K24" s="76" t="s">
        <v>2394</v>
      </c>
      <c r="L24" s="119">
        <v>2015</v>
      </c>
      <c r="M24" s="119" t="s">
        <v>12102</v>
      </c>
      <c r="N24" s="119" t="s">
        <v>12103</v>
      </c>
      <c r="O24" s="119" t="s">
        <v>1063</v>
      </c>
      <c r="P24" s="119"/>
      <c r="Q24" s="119" t="s">
        <v>1063</v>
      </c>
      <c r="R24" s="119" t="s">
        <v>1063</v>
      </c>
      <c r="DG24" s="639">
        <f t="shared" si="0"/>
        <v>4200</v>
      </c>
      <c r="DH24" s="118">
        <f t="shared" si="1"/>
        <v>64200</v>
      </c>
    </row>
    <row r="25" spans="1:112" x14ac:dyDescent="0.35">
      <c r="B25" s="196" t="s">
        <v>12063</v>
      </c>
      <c r="C25" s="196" t="s">
        <v>222</v>
      </c>
      <c r="D25" s="196" t="s">
        <v>12064</v>
      </c>
      <c r="E25" s="196" t="s">
        <v>12065</v>
      </c>
      <c r="F25" s="77"/>
      <c r="G25" s="79" t="s">
        <v>12104</v>
      </c>
      <c r="I25" s="118">
        <v>60000</v>
      </c>
      <c r="K25" s="76" t="s">
        <v>2394</v>
      </c>
      <c r="L25" s="119">
        <v>2015</v>
      </c>
      <c r="M25" s="119" t="s">
        <v>12102</v>
      </c>
      <c r="N25" s="119" t="s">
        <v>12105</v>
      </c>
      <c r="O25" s="119" t="s">
        <v>1063</v>
      </c>
      <c r="P25" s="119"/>
      <c r="Q25" s="119" t="s">
        <v>1063</v>
      </c>
      <c r="R25" s="119" t="s">
        <v>1063</v>
      </c>
      <c r="DG25" s="639">
        <f t="shared" si="0"/>
        <v>4200</v>
      </c>
      <c r="DH25" s="118">
        <f t="shared" si="1"/>
        <v>64200</v>
      </c>
    </row>
    <row r="26" spans="1:112" x14ac:dyDescent="0.35">
      <c r="B26" s="196" t="s">
        <v>12063</v>
      </c>
      <c r="C26" s="196" t="s">
        <v>222</v>
      </c>
      <c r="D26" s="196" t="s">
        <v>12064</v>
      </c>
      <c r="E26" s="196" t="s">
        <v>12065</v>
      </c>
      <c r="F26" s="77"/>
      <c r="G26" s="79" t="s">
        <v>12106</v>
      </c>
      <c r="I26" s="118">
        <v>30000</v>
      </c>
      <c r="K26" s="76" t="s">
        <v>2394</v>
      </c>
      <c r="L26" s="119" t="s">
        <v>1063</v>
      </c>
      <c r="M26" s="119" t="s">
        <v>1063</v>
      </c>
      <c r="N26" s="119" t="s">
        <v>1063</v>
      </c>
      <c r="O26" s="119" t="s">
        <v>1063</v>
      </c>
      <c r="P26" s="119"/>
      <c r="Q26" s="119" t="s">
        <v>1063</v>
      </c>
      <c r="R26" s="119" t="s">
        <v>1063</v>
      </c>
      <c r="Y26" s="76" t="s">
        <v>1765</v>
      </c>
      <c r="DG26" s="639">
        <f t="shared" si="0"/>
        <v>2100</v>
      </c>
      <c r="DH26" s="118">
        <f t="shared" si="1"/>
        <v>32100</v>
      </c>
    </row>
    <row r="27" spans="1:112" x14ac:dyDescent="0.35">
      <c r="B27" s="196" t="s">
        <v>12063</v>
      </c>
      <c r="C27" s="196" t="s">
        <v>222</v>
      </c>
      <c r="D27" s="196" t="s">
        <v>12064</v>
      </c>
      <c r="E27" s="196" t="s">
        <v>12065</v>
      </c>
      <c r="F27" s="77"/>
      <c r="G27" s="79" t="s">
        <v>12107</v>
      </c>
      <c r="I27" s="118">
        <v>30000</v>
      </c>
      <c r="K27" s="76" t="s">
        <v>2394</v>
      </c>
      <c r="L27" s="119">
        <v>2014</v>
      </c>
      <c r="M27" s="119" t="s">
        <v>12108</v>
      </c>
      <c r="N27" s="119" t="s">
        <v>12109</v>
      </c>
      <c r="O27" s="119" t="s">
        <v>1063</v>
      </c>
      <c r="P27" s="119"/>
      <c r="Q27" s="119" t="s">
        <v>1063</v>
      </c>
      <c r="R27" s="119" t="s">
        <v>1063</v>
      </c>
      <c r="DG27" s="639">
        <f t="shared" si="0"/>
        <v>2100</v>
      </c>
      <c r="DH27" s="118">
        <f t="shared" si="1"/>
        <v>32100</v>
      </c>
    </row>
    <row r="28" spans="1:112" x14ac:dyDescent="0.35">
      <c r="B28" s="196" t="s">
        <v>12063</v>
      </c>
      <c r="C28" s="196" t="s">
        <v>222</v>
      </c>
      <c r="D28" s="196" t="s">
        <v>12064</v>
      </c>
      <c r="E28" s="196" t="s">
        <v>12065</v>
      </c>
      <c r="F28" s="77"/>
      <c r="G28" s="79" t="s">
        <v>12110</v>
      </c>
      <c r="I28" s="118">
        <v>30000</v>
      </c>
      <c r="K28" s="76" t="s">
        <v>2394</v>
      </c>
      <c r="L28" s="119" t="s">
        <v>1063</v>
      </c>
      <c r="M28" s="119" t="s">
        <v>1063</v>
      </c>
      <c r="N28" s="119" t="s">
        <v>1063</v>
      </c>
      <c r="O28" s="119" t="s">
        <v>1063</v>
      </c>
      <c r="P28" s="119"/>
      <c r="Q28" s="119" t="s">
        <v>1063</v>
      </c>
      <c r="R28" s="119" t="s">
        <v>1063</v>
      </c>
      <c r="DG28" s="639">
        <f t="shared" si="0"/>
        <v>2100</v>
      </c>
      <c r="DH28" s="118">
        <f t="shared" si="1"/>
        <v>32100</v>
      </c>
    </row>
    <row r="29" spans="1:112" x14ac:dyDescent="0.35">
      <c r="B29" s="196" t="s">
        <v>12063</v>
      </c>
      <c r="C29" s="196" t="s">
        <v>222</v>
      </c>
      <c r="D29" s="196" t="s">
        <v>12064</v>
      </c>
      <c r="E29" s="196" t="s">
        <v>12065</v>
      </c>
      <c r="F29" s="77"/>
      <c r="G29" s="79" t="s">
        <v>12111</v>
      </c>
      <c r="I29" s="118">
        <v>30000</v>
      </c>
      <c r="K29" s="76" t="s">
        <v>2394</v>
      </c>
      <c r="L29" s="119">
        <v>2014</v>
      </c>
      <c r="M29" s="119" t="s">
        <v>12108</v>
      </c>
      <c r="N29" s="119" t="s">
        <v>12109</v>
      </c>
      <c r="O29" s="119" t="s">
        <v>1063</v>
      </c>
      <c r="P29" s="119"/>
      <c r="Q29" s="119" t="s">
        <v>1063</v>
      </c>
      <c r="R29" s="119" t="s">
        <v>1063</v>
      </c>
      <c r="DG29" s="639">
        <f t="shared" si="0"/>
        <v>2100</v>
      </c>
      <c r="DH29" s="118">
        <f t="shared" si="1"/>
        <v>32100</v>
      </c>
    </row>
    <row r="30" spans="1:112" x14ac:dyDescent="0.35">
      <c r="B30" s="196"/>
      <c r="C30" s="196"/>
      <c r="D30" s="196"/>
      <c r="E30" s="196"/>
      <c r="F30" s="77"/>
      <c r="G30" s="93" t="s">
        <v>2628</v>
      </c>
      <c r="H30" s="123"/>
      <c r="I30" s="124">
        <f>SUM(I24:I29)</f>
        <v>240000</v>
      </c>
      <c r="L30" s="119"/>
      <c r="M30" s="119"/>
      <c r="N30" s="119"/>
      <c r="O30" s="119"/>
      <c r="P30" s="119"/>
      <c r="R30" s="119"/>
      <c r="DG30" s="639">
        <f t="shared" si="0"/>
        <v>16800</v>
      </c>
      <c r="DH30" s="124">
        <f t="shared" si="1"/>
        <v>256800</v>
      </c>
    </row>
    <row r="31" spans="1:112" s="64" customFormat="1" x14ac:dyDescent="0.35">
      <c r="G31" s="66" t="s">
        <v>1833</v>
      </c>
      <c r="I31" s="67"/>
      <c r="M31" s="68"/>
      <c r="O31" s="68"/>
      <c r="DG31" s="639">
        <f t="shared" si="0"/>
        <v>0</v>
      </c>
      <c r="DH31" s="67">
        <f t="shared" si="1"/>
        <v>0</v>
      </c>
    </row>
    <row r="32" spans="1:112" x14ac:dyDescent="0.35">
      <c r="B32" s="196" t="s">
        <v>12063</v>
      </c>
      <c r="C32" s="196" t="s">
        <v>222</v>
      </c>
      <c r="D32" s="196" t="s">
        <v>12064</v>
      </c>
      <c r="E32" s="196" t="s">
        <v>12065</v>
      </c>
      <c r="G32" s="79" t="s">
        <v>12112</v>
      </c>
      <c r="I32" s="118">
        <v>240000</v>
      </c>
      <c r="K32" s="76" t="s">
        <v>1765</v>
      </c>
      <c r="L32" s="76" t="s">
        <v>1765</v>
      </c>
      <c r="M32" s="76" t="s">
        <v>1765</v>
      </c>
      <c r="N32" s="76" t="s">
        <v>1765</v>
      </c>
      <c r="O32" s="76" t="s">
        <v>1765</v>
      </c>
      <c r="Q32" s="76" t="s">
        <v>1765</v>
      </c>
      <c r="R32" s="76" t="s">
        <v>1765</v>
      </c>
      <c r="DG32" s="639">
        <f t="shared" si="0"/>
        <v>16800</v>
      </c>
      <c r="DH32" s="118">
        <f t="shared" si="1"/>
        <v>256800</v>
      </c>
    </row>
    <row r="33" spans="1:112" x14ac:dyDescent="0.35">
      <c r="B33" s="196" t="s">
        <v>12063</v>
      </c>
      <c r="C33" s="196" t="s">
        <v>222</v>
      </c>
      <c r="D33" s="196" t="s">
        <v>12064</v>
      </c>
      <c r="E33" s="196" t="s">
        <v>12065</v>
      </c>
      <c r="G33" s="79" t="s">
        <v>12113</v>
      </c>
      <c r="I33" s="118">
        <v>240000</v>
      </c>
      <c r="K33" s="76" t="s">
        <v>1765</v>
      </c>
      <c r="L33" s="76" t="s">
        <v>1765</v>
      </c>
      <c r="M33" s="76" t="s">
        <v>1765</v>
      </c>
      <c r="N33" s="76" t="s">
        <v>1765</v>
      </c>
      <c r="O33" s="76" t="s">
        <v>1765</v>
      </c>
      <c r="Q33" s="76" t="s">
        <v>1765</v>
      </c>
      <c r="R33" s="76" t="s">
        <v>1765</v>
      </c>
      <c r="DG33" s="639">
        <f t="shared" si="0"/>
        <v>16800</v>
      </c>
      <c r="DH33" s="118">
        <f t="shared" si="1"/>
        <v>256800</v>
      </c>
    </row>
    <row r="34" spans="1:112" x14ac:dyDescent="0.35">
      <c r="B34" s="196"/>
      <c r="C34" s="196"/>
      <c r="D34" s="196"/>
      <c r="E34" s="196"/>
      <c r="G34" s="93" t="s">
        <v>2628</v>
      </c>
      <c r="H34" s="123"/>
      <c r="I34" s="124">
        <f>SUM(I32:I33)</f>
        <v>480000</v>
      </c>
      <c r="Q34" s="76"/>
      <c r="DG34" s="639">
        <f t="shared" si="0"/>
        <v>33600</v>
      </c>
      <c r="DH34" s="124">
        <f t="shared" si="1"/>
        <v>513600</v>
      </c>
    </row>
    <row r="35" spans="1:112" x14ac:dyDescent="0.35">
      <c r="A35" s="64"/>
      <c r="B35" s="64"/>
      <c r="C35" s="64"/>
      <c r="D35" s="64"/>
      <c r="E35" s="64"/>
      <c r="F35" s="64"/>
      <c r="G35" s="66" t="s">
        <v>1842</v>
      </c>
      <c r="H35" s="64"/>
      <c r="I35" s="67"/>
      <c r="J35" s="64"/>
      <c r="K35" s="64"/>
      <c r="L35" s="68"/>
      <c r="M35" s="68"/>
      <c r="N35" s="68"/>
      <c r="O35" s="68"/>
      <c r="P35" s="64"/>
      <c r="Q35" s="68"/>
      <c r="R35" s="68"/>
      <c r="S35" s="64"/>
      <c r="T35" s="64"/>
      <c r="U35" s="64"/>
      <c r="V35" s="64"/>
      <c r="W35" s="64"/>
      <c r="X35" s="64"/>
      <c r="Y35" s="64"/>
      <c r="DG35" s="639">
        <f t="shared" si="0"/>
        <v>0</v>
      </c>
      <c r="DH35" s="67">
        <f t="shared" si="1"/>
        <v>0</v>
      </c>
    </row>
    <row r="36" spans="1:112" s="231" customFormat="1" x14ac:dyDescent="0.35">
      <c r="B36" s="196" t="s">
        <v>12063</v>
      </c>
      <c r="C36" s="196" t="s">
        <v>222</v>
      </c>
      <c r="D36" s="196" t="s">
        <v>12064</v>
      </c>
      <c r="E36" s="196" t="s">
        <v>12065</v>
      </c>
      <c r="G36" s="117" t="s">
        <v>12114</v>
      </c>
      <c r="I36" s="249">
        <v>21500000</v>
      </c>
      <c r="K36" s="231" t="s">
        <v>12115</v>
      </c>
      <c r="L36" s="233">
        <v>2014</v>
      </c>
      <c r="M36" s="233" t="s">
        <v>12116</v>
      </c>
      <c r="N36" s="120" t="s">
        <v>12117</v>
      </c>
      <c r="O36" s="119" t="s">
        <v>1063</v>
      </c>
      <c r="Q36" s="119" t="s">
        <v>1063</v>
      </c>
      <c r="R36" s="119" t="s">
        <v>1063</v>
      </c>
      <c r="DG36" s="639">
        <f t="shared" si="0"/>
        <v>1505000.0000000002</v>
      </c>
      <c r="DH36" s="249">
        <f t="shared" si="1"/>
        <v>23005000</v>
      </c>
    </row>
    <row r="37" spans="1:112" s="231" customFormat="1" x14ac:dyDescent="0.35">
      <c r="B37" s="196" t="s">
        <v>12063</v>
      </c>
      <c r="C37" s="196" t="s">
        <v>222</v>
      </c>
      <c r="D37" s="196" t="s">
        <v>12064</v>
      </c>
      <c r="E37" s="196" t="s">
        <v>12065</v>
      </c>
      <c r="G37" s="117" t="s">
        <v>12118</v>
      </c>
      <c r="I37" s="249">
        <v>21500000</v>
      </c>
      <c r="K37" s="231" t="s">
        <v>12115</v>
      </c>
      <c r="L37" s="233">
        <v>2014</v>
      </c>
      <c r="M37" s="233" t="s">
        <v>12116</v>
      </c>
      <c r="N37" s="120" t="s">
        <v>12119</v>
      </c>
      <c r="O37" s="119" t="s">
        <v>1063</v>
      </c>
      <c r="Q37" s="119" t="s">
        <v>1063</v>
      </c>
      <c r="R37" s="119" t="s">
        <v>1063</v>
      </c>
      <c r="DG37" s="639">
        <f t="shared" si="0"/>
        <v>1505000.0000000002</v>
      </c>
      <c r="DH37" s="249">
        <f t="shared" si="1"/>
        <v>23005000</v>
      </c>
    </row>
    <row r="38" spans="1:112" s="231" customFormat="1" x14ac:dyDescent="0.35">
      <c r="B38" s="196"/>
      <c r="C38" s="196"/>
      <c r="D38" s="196"/>
      <c r="E38" s="196"/>
      <c r="G38" s="176" t="s">
        <v>2628</v>
      </c>
      <c r="H38" s="259"/>
      <c r="I38" s="260">
        <f>SUM(I36:I37)</f>
        <v>43000000</v>
      </c>
      <c r="L38" s="233"/>
      <c r="M38" s="233"/>
      <c r="N38" s="120"/>
      <c r="O38" s="119"/>
      <c r="Q38" s="119"/>
      <c r="R38" s="119"/>
      <c r="DG38" s="639">
        <f t="shared" si="0"/>
        <v>3010000.0000000005</v>
      </c>
      <c r="DH38" s="260">
        <f t="shared" si="1"/>
        <v>46010000</v>
      </c>
    </row>
    <row r="39" spans="1:112" x14ac:dyDescent="0.35">
      <c r="A39" s="64"/>
      <c r="B39" s="64"/>
      <c r="C39" s="64"/>
      <c r="D39" s="64"/>
      <c r="E39" s="64"/>
      <c r="F39" s="64"/>
      <c r="G39" s="66" t="s">
        <v>1851</v>
      </c>
      <c r="H39" s="64"/>
      <c r="I39" s="67"/>
      <c r="J39" s="64"/>
      <c r="K39" s="64"/>
      <c r="L39" s="68"/>
      <c r="M39" s="68"/>
      <c r="N39" s="68"/>
      <c r="O39" s="68"/>
      <c r="P39" s="64"/>
      <c r="Q39" s="68"/>
      <c r="R39" s="68"/>
      <c r="S39" s="64"/>
      <c r="T39" s="64"/>
      <c r="U39" s="64"/>
      <c r="V39" s="64"/>
      <c r="W39" s="64"/>
      <c r="X39" s="64"/>
      <c r="Y39" s="64"/>
      <c r="DG39" s="639">
        <f t="shared" si="0"/>
        <v>0</v>
      </c>
      <c r="DH39" s="67">
        <f t="shared" si="1"/>
        <v>0</v>
      </c>
    </row>
    <row r="40" spans="1:112" x14ac:dyDescent="0.35">
      <c r="B40" s="196" t="s">
        <v>12063</v>
      </c>
      <c r="C40" s="196" t="s">
        <v>222</v>
      </c>
      <c r="D40" s="196" t="s">
        <v>12064</v>
      </c>
      <c r="E40" s="196" t="s">
        <v>12065</v>
      </c>
      <c r="G40" s="117" t="s">
        <v>12120</v>
      </c>
      <c r="I40" s="118">
        <v>3000000</v>
      </c>
      <c r="K40" s="76" t="s">
        <v>2664</v>
      </c>
      <c r="L40" s="119">
        <v>2015</v>
      </c>
      <c r="M40" s="119" t="s">
        <v>1063</v>
      </c>
      <c r="N40" s="119" t="s">
        <v>5154</v>
      </c>
      <c r="O40" s="119" t="s">
        <v>1063</v>
      </c>
      <c r="Q40" s="119" t="s">
        <v>1063</v>
      </c>
      <c r="R40" s="119" t="s">
        <v>1063</v>
      </c>
      <c r="DG40" s="639">
        <f t="shared" si="0"/>
        <v>210000.00000000003</v>
      </c>
      <c r="DH40" s="118">
        <f t="shared" si="1"/>
        <v>3210000</v>
      </c>
    </row>
    <row r="41" spans="1:112" x14ac:dyDescent="0.35">
      <c r="B41" s="196" t="s">
        <v>12063</v>
      </c>
      <c r="C41" s="196" t="s">
        <v>222</v>
      </c>
      <c r="D41" s="196" t="s">
        <v>12064</v>
      </c>
      <c r="E41" s="196" t="s">
        <v>12065</v>
      </c>
      <c r="G41" s="117" t="s">
        <v>12121</v>
      </c>
      <c r="I41" s="118">
        <v>3000000</v>
      </c>
      <c r="K41" s="76" t="s">
        <v>2664</v>
      </c>
      <c r="L41" s="119">
        <v>2015</v>
      </c>
      <c r="M41" s="119" t="s">
        <v>1063</v>
      </c>
      <c r="N41" s="119" t="s">
        <v>5156</v>
      </c>
      <c r="O41" s="119" t="s">
        <v>1063</v>
      </c>
      <c r="Q41" s="119" t="s">
        <v>1063</v>
      </c>
      <c r="R41" s="119" t="s">
        <v>1063</v>
      </c>
      <c r="DG41" s="639">
        <f t="shared" si="0"/>
        <v>210000.00000000003</v>
      </c>
      <c r="DH41" s="118">
        <f t="shared" si="1"/>
        <v>3210000</v>
      </c>
    </row>
    <row r="42" spans="1:112" x14ac:dyDescent="0.35">
      <c r="B42" s="196" t="s">
        <v>12063</v>
      </c>
      <c r="C42" s="196" t="s">
        <v>222</v>
      </c>
      <c r="D42" s="196" t="s">
        <v>12064</v>
      </c>
      <c r="E42" s="196" t="s">
        <v>12065</v>
      </c>
      <c r="G42" s="117" t="s">
        <v>12122</v>
      </c>
      <c r="I42" s="118">
        <v>1000000</v>
      </c>
      <c r="K42" s="69" t="s">
        <v>5341</v>
      </c>
      <c r="L42" s="119">
        <v>2015</v>
      </c>
      <c r="M42" s="119" t="s">
        <v>1063</v>
      </c>
      <c r="N42" s="119" t="s">
        <v>12123</v>
      </c>
      <c r="O42" s="119" t="s">
        <v>1063</v>
      </c>
      <c r="Q42" s="119" t="s">
        <v>1063</v>
      </c>
      <c r="R42" s="119" t="s">
        <v>1063</v>
      </c>
      <c r="DG42" s="639">
        <f t="shared" si="0"/>
        <v>70000</v>
      </c>
      <c r="DH42" s="118">
        <f t="shared" si="1"/>
        <v>1070000</v>
      </c>
    </row>
    <row r="43" spans="1:112" x14ac:dyDescent="0.35">
      <c r="B43" s="196" t="s">
        <v>12063</v>
      </c>
      <c r="C43" s="196" t="s">
        <v>222</v>
      </c>
      <c r="D43" s="196" t="s">
        <v>12064</v>
      </c>
      <c r="E43" s="196" t="s">
        <v>12065</v>
      </c>
      <c r="G43" s="117" t="s">
        <v>12124</v>
      </c>
      <c r="I43" s="118">
        <v>1000000</v>
      </c>
      <c r="K43" s="69" t="s">
        <v>5341</v>
      </c>
      <c r="L43" s="119">
        <v>2015</v>
      </c>
      <c r="M43" s="119" t="s">
        <v>1063</v>
      </c>
      <c r="N43" s="119" t="s">
        <v>12125</v>
      </c>
      <c r="O43" s="119" t="s">
        <v>1063</v>
      </c>
      <c r="Q43" s="119" t="s">
        <v>1063</v>
      </c>
      <c r="R43" s="119" t="s">
        <v>1063</v>
      </c>
      <c r="DG43" s="639">
        <f t="shared" si="0"/>
        <v>70000</v>
      </c>
      <c r="DH43" s="118">
        <f t="shared" si="1"/>
        <v>1070000</v>
      </c>
    </row>
    <row r="44" spans="1:112" x14ac:dyDescent="0.35">
      <c r="B44" s="196"/>
      <c r="C44" s="196"/>
      <c r="D44" s="196"/>
      <c r="E44" s="196"/>
      <c r="G44" s="176" t="s">
        <v>2628</v>
      </c>
      <c r="H44" s="123"/>
      <c r="I44" s="124">
        <f>SUM(I40:I43)</f>
        <v>8000000</v>
      </c>
      <c r="K44" s="69"/>
      <c r="L44" s="119"/>
      <c r="M44" s="119"/>
      <c r="N44" s="119"/>
      <c r="O44" s="119"/>
      <c r="R44" s="119"/>
      <c r="DG44" s="639">
        <f t="shared" si="0"/>
        <v>560000</v>
      </c>
      <c r="DH44" s="124">
        <f t="shared" si="1"/>
        <v>8560000</v>
      </c>
    </row>
    <row r="45" spans="1:112" x14ac:dyDescent="0.35">
      <c r="A45" s="64"/>
      <c r="B45" s="64"/>
      <c r="C45" s="64"/>
      <c r="D45" s="64"/>
      <c r="E45" s="64"/>
      <c r="F45" s="64"/>
      <c r="G45" s="66" t="s">
        <v>1161</v>
      </c>
      <c r="H45" s="64"/>
      <c r="I45" s="67"/>
      <c r="J45" s="64"/>
      <c r="K45" s="64"/>
      <c r="L45" s="68"/>
      <c r="M45" s="68"/>
      <c r="N45" s="68"/>
      <c r="O45" s="68"/>
      <c r="P45" s="64"/>
      <c r="Q45" s="68"/>
      <c r="R45" s="68"/>
      <c r="S45" s="64"/>
      <c r="T45" s="64"/>
      <c r="U45" s="64"/>
      <c r="V45" s="64"/>
      <c r="W45" s="64"/>
      <c r="X45" s="64"/>
      <c r="Y45" s="64"/>
      <c r="DG45" s="639">
        <f t="shared" si="0"/>
        <v>0</v>
      </c>
      <c r="DH45" s="67">
        <f t="shared" si="1"/>
        <v>0</v>
      </c>
    </row>
    <row r="46" spans="1:112" x14ac:dyDescent="0.35">
      <c r="G46" s="69"/>
      <c r="K46" s="69"/>
      <c r="L46" s="75"/>
      <c r="M46" s="119"/>
      <c r="N46" s="119"/>
      <c r="O46" s="119"/>
      <c r="R46" s="119"/>
      <c r="DG46" s="639">
        <f t="shared" si="0"/>
        <v>0</v>
      </c>
      <c r="DH46" s="118">
        <f t="shared" si="1"/>
        <v>0</v>
      </c>
    </row>
    <row r="47" spans="1:112" x14ac:dyDescent="0.35">
      <c r="A47" s="64"/>
      <c r="B47" s="64"/>
      <c r="C47" s="64"/>
      <c r="D47" s="64"/>
      <c r="E47" s="64"/>
      <c r="F47" s="64"/>
      <c r="G47" s="66" t="s">
        <v>2678</v>
      </c>
      <c r="H47" s="64"/>
      <c r="I47" s="67"/>
      <c r="J47" s="64"/>
      <c r="K47" s="64"/>
      <c r="L47" s="68"/>
      <c r="M47" s="68"/>
      <c r="N47" s="68"/>
      <c r="O47" s="68"/>
      <c r="P47" s="64"/>
      <c r="Q47" s="68"/>
      <c r="R47" s="68"/>
      <c r="S47" s="64"/>
      <c r="T47" s="64"/>
      <c r="U47" s="64"/>
      <c r="V47" s="64"/>
      <c r="W47" s="64"/>
      <c r="X47" s="64"/>
      <c r="Y47" s="64"/>
      <c r="DG47" s="639">
        <f t="shared" si="0"/>
        <v>0</v>
      </c>
      <c r="DH47" s="67">
        <f t="shared" si="1"/>
        <v>0</v>
      </c>
    </row>
    <row r="48" spans="1:112" x14ac:dyDescent="0.35">
      <c r="K48" s="69"/>
      <c r="L48" s="69"/>
      <c r="M48" s="69"/>
      <c r="N48" s="119"/>
      <c r="O48" s="119"/>
      <c r="R48" s="119"/>
      <c r="DG48" s="639">
        <f t="shared" si="0"/>
        <v>0</v>
      </c>
      <c r="DH48" s="118">
        <f t="shared" si="1"/>
        <v>0</v>
      </c>
    </row>
    <row r="49" spans="1:112" x14ac:dyDescent="0.35">
      <c r="A49" s="64"/>
      <c r="B49" s="64"/>
      <c r="C49" s="64"/>
      <c r="D49" s="64"/>
      <c r="E49" s="64"/>
      <c r="F49" s="64"/>
      <c r="G49" s="66" t="s">
        <v>1829</v>
      </c>
      <c r="H49" s="64"/>
      <c r="I49" s="67"/>
      <c r="J49" s="64"/>
      <c r="K49" s="64"/>
      <c r="L49" s="68"/>
      <c r="M49" s="68"/>
      <c r="N49" s="68"/>
      <c r="O49" s="68"/>
      <c r="P49" s="64"/>
      <c r="Q49" s="68"/>
      <c r="R49" s="68"/>
      <c r="S49" s="64"/>
      <c r="T49" s="64"/>
      <c r="U49" s="64"/>
      <c r="V49" s="64"/>
      <c r="W49" s="64"/>
      <c r="X49" s="64"/>
      <c r="Y49" s="64"/>
      <c r="DG49" s="639">
        <f t="shared" si="0"/>
        <v>0</v>
      </c>
      <c r="DH49" s="67">
        <f t="shared" si="1"/>
        <v>0</v>
      </c>
    </row>
    <row r="50" spans="1:112" x14ac:dyDescent="0.35">
      <c r="B50" s="196" t="s">
        <v>12063</v>
      </c>
      <c r="C50" s="196" t="s">
        <v>222</v>
      </c>
      <c r="D50" s="196" t="s">
        <v>12064</v>
      </c>
      <c r="E50" s="196" t="s">
        <v>12065</v>
      </c>
      <c r="G50" s="76" t="s">
        <v>12126</v>
      </c>
      <c r="I50" s="118">
        <v>30000</v>
      </c>
      <c r="K50" s="76" t="s">
        <v>1765</v>
      </c>
      <c r="L50" s="76" t="s">
        <v>1765</v>
      </c>
      <c r="M50" s="76" t="s">
        <v>1765</v>
      </c>
      <c r="N50" s="76" t="s">
        <v>1765</v>
      </c>
      <c r="O50" s="76" t="s">
        <v>1765</v>
      </c>
      <c r="Q50" s="76" t="s">
        <v>1765</v>
      </c>
      <c r="R50" s="76" t="s">
        <v>1765</v>
      </c>
      <c r="DG50" s="639">
        <f t="shared" si="0"/>
        <v>2100</v>
      </c>
      <c r="DH50" s="118">
        <f t="shared" si="1"/>
        <v>32100</v>
      </c>
    </row>
    <row r="51" spans="1:112" x14ac:dyDescent="0.35">
      <c r="B51" s="196" t="s">
        <v>12063</v>
      </c>
      <c r="C51" s="196" t="s">
        <v>222</v>
      </c>
      <c r="D51" s="196" t="s">
        <v>12064</v>
      </c>
      <c r="E51" s="196" t="s">
        <v>12065</v>
      </c>
      <c r="G51" s="76" t="s">
        <v>12127</v>
      </c>
      <c r="I51" s="118">
        <v>30000</v>
      </c>
      <c r="K51" s="76" t="s">
        <v>1765</v>
      </c>
      <c r="L51" s="76" t="s">
        <v>1765</v>
      </c>
      <c r="M51" s="76" t="s">
        <v>1765</v>
      </c>
      <c r="N51" s="76" t="s">
        <v>1765</v>
      </c>
      <c r="O51" s="76" t="s">
        <v>1765</v>
      </c>
      <c r="Q51" s="76" t="s">
        <v>1765</v>
      </c>
      <c r="R51" s="76" t="s">
        <v>1765</v>
      </c>
      <c r="DG51" s="639">
        <f t="shared" si="0"/>
        <v>2100</v>
      </c>
      <c r="DH51" s="118">
        <f t="shared" si="1"/>
        <v>32100</v>
      </c>
    </row>
    <row r="52" spans="1:112" x14ac:dyDescent="0.35">
      <c r="B52" s="196"/>
      <c r="C52" s="196"/>
      <c r="D52" s="196"/>
      <c r="E52" s="196"/>
      <c r="G52" s="123" t="s">
        <v>2628</v>
      </c>
      <c r="H52" s="123"/>
      <c r="I52" s="124">
        <f>SUM(I50:I51)</f>
        <v>60000</v>
      </c>
      <c r="Q52" s="76"/>
      <c r="DG52" s="639">
        <f t="shared" si="0"/>
        <v>4200</v>
      </c>
      <c r="DH52" s="124">
        <f t="shared" si="1"/>
        <v>64200</v>
      </c>
    </row>
    <row r="53" spans="1:112" x14ac:dyDescent="0.35">
      <c r="A53" s="64"/>
      <c r="B53" s="64"/>
      <c r="C53" s="64"/>
      <c r="D53" s="64"/>
      <c r="E53" s="64"/>
      <c r="F53" s="64"/>
      <c r="G53" s="66" t="s">
        <v>1833</v>
      </c>
      <c r="H53" s="64"/>
      <c r="I53" s="67"/>
      <c r="J53" s="64"/>
      <c r="K53" s="64"/>
      <c r="L53" s="68"/>
      <c r="M53" s="68"/>
      <c r="N53" s="68"/>
      <c r="O53" s="68"/>
      <c r="P53" s="64"/>
      <c r="Q53" s="68"/>
      <c r="R53" s="68"/>
      <c r="S53" s="64"/>
      <c r="T53" s="64"/>
      <c r="U53" s="64"/>
      <c r="V53" s="64"/>
      <c r="W53" s="64"/>
      <c r="X53" s="64"/>
      <c r="Y53" s="64"/>
      <c r="DG53" s="639">
        <f t="shared" si="0"/>
        <v>0</v>
      </c>
      <c r="DH53" s="67">
        <f t="shared" si="1"/>
        <v>0</v>
      </c>
    </row>
    <row r="54" spans="1:112" x14ac:dyDescent="0.35">
      <c r="B54" s="196" t="s">
        <v>12063</v>
      </c>
      <c r="C54" s="196" t="s">
        <v>222</v>
      </c>
      <c r="D54" s="196" t="s">
        <v>12064</v>
      </c>
      <c r="E54" s="196" t="s">
        <v>12065</v>
      </c>
      <c r="G54" s="76" t="s">
        <v>12128</v>
      </c>
      <c r="I54" s="118">
        <v>230000</v>
      </c>
      <c r="K54" s="76" t="s">
        <v>1765</v>
      </c>
      <c r="L54" s="76" t="s">
        <v>1765</v>
      </c>
      <c r="M54" s="76" t="s">
        <v>1765</v>
      </c>
      <c r="N54" s="76" t="s">
        <v>1765</v>
      </c>
      <c r="O54" s="76" t="s">
        <v>1765</v>
      </c>
      <c r="Q54" s="76" t="s">
        <v>1765</v>
      </c>
      <c r="R54" s="76" t="s">
        <v>1765</v>
      </c>
      <c r="Y54" s="76" t="s">
        <v>4902</v>
      </c>
      <c r="DG54" s="639">
        <f t="shared" si="0"/>
        <v>16100.000000000002</v>
      </c>
      <c r="DH54" s="118">
        <f t="shared" si="1"/>
        <v>246100</v>
      </c>
    </row>
    <row r="55" spans="1:112" x14ac:dyDescent="0.35">
      <c r="B55" s="196" t="s">
        <v>12063</v>
      </c>
      <c r="C55" s="196" t="s">
        <v>222</v>
      </c>
      <c r="D55" s="196" t="s">
        <v>12064</v>
      </c>
      <c r="E55" s="196" t="s">
        <v>12065</v>
      </c>
      <c r="G55" s="76" t="s">
        <v>12129</v>
      </c>
      <c r="I55" s="118">
        <v>230000</v>
      </c>
      <c r="K55" s="76" t="s">
        <v>1765</v>
      </c>
      <c r="L55" s="76" t="s">
        <v>1765</v>
      </c>
      <c r="M55" s="76" t="s">
        <v>1765</v>
      </c>
      <c r="N55" s="76" t="s">
        <v>1765</v>
      </c>
      <c r="O55" s="76" t="s">
        <v>1765</v>
      </c>
      <c r="Q55" s="76" t="s">
        <v>1765</v>
      </c>
      <c r="R55" s="76" t="s">
        <v>1765</v>
      </c>
      <c r="DG55" s="639">
        <f t="shared" si="0"/>
        <v>16100.000000000002</v>
      </c>
      <c r="DH55" s="118">
        <f t="shared" si="1"/>
        <v>246100</v>
      </c>
    </row>
    <row r="56" spans="1:112" x14ac:dyDescent="0.35">
      <c r="B56" s="196"/>
      <c r="C56" s="196"/>
      <c r="D56" s="196"/>
      <c r="E56" s="196"/>
      <c r="G56" s="123" t="s">
        <v>2628</v>
      </c>
      <c r="H56" s="123"/>
      <c r="I56" s="124">
        <f>SUM(I54:I55)</f>
        <v>460000</v>
      </c>
      <c r="Q56" s="76"/>
      <c r="DG56" s="639">
        <f t="shared" si="0"/>
        <v>32200.000000000004</v>
      </c>
      <c r="DH56" s="124">
        <f t="shared" si="1"/>
        <v>492200</v>
      </c>
    </row>
    <row r="57" spans="1:112" x14ac:dyDescent="0.35">
      <c r="A57" s="64"/>
      <c r="B57" s="64"/>
      <c r="C57" s="64"/>
      <c r="D57" s="64"/>
      <c r="E57" s="64"/>
      <c r="F57" s="64"/>
      <c r="G57" s="66" t="s">
        <v>1860</v>
      </c>
      <c r="H57" s="64"/>
      <c r="I57" s="67"/>
      <c r="J57" s="64"/>
      <c r="K57" s="64"/>
      <c r="L57" s="68"/>
      <c r="M57" s="68"/>
      <c r="N57" s="68"/>
      <c r="O57" s="68"/>
      <c r="P57" s="64"/>
      <c r="Q57" s="68"/>
      <c r="R57" s="68"/>
      <c r="S57" s="64"/>
      <c r="T57" s="64"/>
      <c r="U57" s="64"/>
      <c r="V57" s="64"/>
      <c r="W57" s="64"/>
      <c r="X57" s="64"/>
      <c r="Y57" s="64"/>
      <c r="DG57" s="639">
        <f t="shared" si="0"/>
        <v>0</v>
      </c>
      <c r="DH57" s="67">
        <f t="shared" si="1"/>
        <v>0</v>
      </c>
    </row>
    <row r="58" spans="1:112" x14ac:dyDescent="0.35">
      <c r="G58" s="76" t="s">
        <v>1852</v>
      </c>
      <c r="L58" s="117"/>
      <c r="M58" s="119"/>
      <c r="N58" s="117"/>
      <c r="O58" s="119"/>
      <c r="R58" s="119"/>
      <c r="DG58" s="639">
        <f t="shared" si="0"/>
        <v>0</v>
      </c>
      <c r="DH58" s="118">
        <f t="shared" si="1"/>
        <v>0</v>
      </c>
    </row>
    <row r="59" spans="1:112" x14ac:dyDescent="0.35">
      <c r="A59" s="64"/>
      <c r="B59" s="64"/>
      <c r="C59" s="64"/>
      <c r="D59" s="64"/>
      <c r="E59" s="64"/>
      <c r="F59" s="64"/>
      <c r="G59" s="89" t="s">
        <v>2961</v>
      </c>
      <c r="H59" s="64"/>
      <c r="I59" s="67"/>
      <c r="J59" s="64"/>
      <c r="K59" s="64"/>
      <c r="L59" s="68"/>
      <c r="M59" s="68"/>
      <c r="N59" s="68"/>
      <c r="O59" s="68"/>
      <c r="P59" s="64"/>
      <c r="Q59" s="68"/>
      <c r="R59" s="68"/>
      <c r="S59" s="64"/>
      <c r="T59" s="64"/>
      <c r="U59" s="64"/>
      <c r="V59" s="64"/>
      <c r="W59" s="64"/>
      <c r="X59" s="64"/>
      <c r="Y59" s="64"/>
      <c r="DG59" s="639">
        <f t="shared" si="0"/>
        <v>0</v>
      </c>
      <c r="DH59" s="67">
        <f t="shared" si="1"/>
        <v>0</v>
      </c>
    </row>
    <row r="60" spans="1:112" ht="16.5" customHeight="1" x14ac:dyDescent="0.35">
      <c r="B60" s="196" t="s">
        <v>12063</v>
      </c>
      <c r="C60" s="196" t="s">
        <v>222</v>
      </c>
      <c r="D60" s="196" t="s">
        <v>12064</v>
      </c>
      <c r="E60" s="196" t="s">
        <v>12065</v>
      </c>
      <c r="G60" s="79" t="s">
        <v>12130</v>
      </c>
      <c r="I60" s="118">
        <v>150000</v>
      </c>
      <c r="K60" s="76" t="s">
        <v>1147</v>
      </c>
      <c r="L60" s="76" t="s">
        <v>1063</v>
      </c>
      <c r="M60" s="76" t="s">
        <v>11387</v>
      </c>
      <c r="N60" s="119" t="s">
        <v>12131</v>
      </c>
      <c r="O60" s="119" t="s">
        <v>1063</v>
      </c>
      <c r="Q60" s="119" t="s">
        <v>1226</v>
      </c>
      <c r="R60" s="119" t="s">
        <v>1909</v>
      </c>
      <c r="DG60" s="639">
        <f t="shared" si="0"/>
        <v>10500.000000000002</v>
      </c>
      <c r="DH60" s="118">
        <f t="shared" si="1"/>
        <v>160500</v>
      </c>
    </row>
    <row r="61" spans="1:112" x14ac:dyDescent="0.35">
      <c r="B61" s="196" t="s">
        <v>12063</v>
      </c>
      <c r="C61" s="196" t="s">
        <v>222</v>
      </c>
      <c r="D61" s="196" t="s">
        <v>12064</v>
      </c>
      <c r="E61" s="196" t="s">
        <v>12065</v>
      </c>
      <c r="G61" s="79" t="s">
        <v>12130</v>
      </c>
      <c r="I61" s="118">
        <v>150000</v>
      </c>
      <c r="K61" s="76" t="s">
        <v>1147</v>
      </c>
      <c r="L61" s="76" t="s">
        <v>1063</v>
      </c>
      <c r="M61" s="76" t="s">
        <v>11387</v>
      </c>
      <c r="N61" s="187" t="s">
        <v>12132</v>
      </c>
      <c r="O61" s="119" t="s">
        <v>1063</v>
      </c>
      <c r="Q61" s="119" t="s">
        <v>5175</v>
      </c>
      <c r="R61" s="119" t="s">
        <v>1909</v>
      </c>
      <c r="DG61" s="639">
        <f t="shared" si="0"/>
        <v>10500.000000000002</v>
      </c>
      <c r="DH61" s="118">
        <f t="shared" si="1"/>
        <v>160500</v>
      </c>
    </row>
    <row r="62" spans="1:112" x14ac:dyDescent="0.35">
      <c r="B62" s="196" t="s">
        <v>12063</v>
      </c>
      <c r="C62" s="196" t="s">
        <v>222</v>
      </c>
      <c r="D62" s="196" t="s">
        <v>12064</v>
      </c>
      <c r="E62" s="196" t="s">
        <v>12065</v>
      </c>
      <c r="G62" s="79" t="s">
        <v>12133</v>
      </c>
      <c r="I62" s="118">
        <v>150000</v>
      </c>
      <c r="K62" s="76" t="s">
        <v>1062</v>
      </c>
      <c r="L62" s="76" t="s">
        <v>1063</v>
      </c>
      <c r="M62" s="76" t="s">
        <v>3301</v>
      </c>
      <c r="N62" s="187" t="s">
        <v>12134</v>
      </c>
      <c r="O62" s="119" t="s">
        <v>1063</v>
      </c>
      <c r="Q62" s="119" t="s">
        <v>5175</v>
      </c>
      <c r="R62" s="119" t="s">
        <v>1909</v>
      </c>
      <c r="DG62" s="639">
        <f t="shared" si="0"/>
        <v>10500.000000000002</v>
      </c>
      <c r="DH62" s="118">
        <f t="shared" si="1"/>
        <v>160500</v>
      </c>
    </row>
    <row r="63" spans="1:112" x14ac:dyDescent="0.35">
      <c r="B63" s="196" t="s">
        <v>12063</v>
      </c>
      <c r="C63" s="196" t="s">
        <v>222</v>
      </c>
      <c r="D63" s="196" t="s">
        <v>12064</v>
      </c>
      <c r="E63" s="196" t="s">
        <v>12065</v>
      </c>
      <c r="G63" s="79" t="s">
        <v>12133</v>
      </c>
      <c r="I63" s="118">
        <v>150000</v>
      </c>
      <c r="K63" s="76" t="s">
        <v>1062</v>
      </c>
      <c r="L63" s="76" t="s">
        <v>1063</v>
      </c>
      <c r="M63" s="76" t="s">
        <v>3301</v>
      </c>
      <c r="N63" s="119">
        <v>3143490063</v>
      </c>
      <c r="O63" s="119" t="s">
        <v>1063</v>
      </c>
      <c r="Q63" s="119" t="s">
        <v>5175</v>
      </c>
      <c r="R63" s="119" t="s">
        <v>1909</v>
      </c>
      <c r="DG63" s="639">
        <f t="shared" si="0"/>
        <v>10500.000000000002</v>
      </c>
      <c r="DH63" s="118">
        <f t="shared" si="1"/>
        <v>160500</v>
      </c>
    </row>
    <row r="64" spans="1:112" x14ac:dyDescent="0.35">
      <c r="B64" s="196" t="s">
        <v>12063</v>
      </c>
      <c r="C64" s="196" t="s">
        <v>222</v>
      </c>
      <c r="D64" s="196" t="s">
        <v>12064</v>
      </c>
      <c r="E64" s="196" t="s">
        <v>12065</v>
      </c>
      <c r="G64" s="79" t="s">
        <v>12133</v>
      </c>
      <c r="I64" s="118">
        <v>150000</v>
      </c>
      <c r="K64" s="76" t="s">
        <v>1062</v>
      </c>
      <c r="L64" s="76" t="s">
        <v>1063</v>
      </c>
      <c r="M64" s="76" t="s">
        <v>3301</v>
      </c>
      <c r="N64" s="119">
        <v>3143490018</v>
      </c>
      <c r="O64" s="119" t="s">
        <v>1063</v>
      </c>
      <c r="Q64" s="119" t="s">
        <v>5175</v>
      </c>
      <c r="R64" s="119" t="s">
        <v>1909</v>
      </c>
      <c r="DG64" s="639">
        <f t="shared" si="0"/>
        <v>10500.000000000002</v>
      </c>
      <c r="DH64" s="118">
        <f t="shared" si="1"/>
        <v>160500</v>
      </c>
    </row>
    <row r="65" spans="2:112" ht="16.5" customHeight="1" x14ac:dyDescent="0.35">
      <c r="B65" s="196" t="s">
        <v>12063</v>
      </c>
      <c r="C65" s="196" t="s">
        <v>222</v>
      </c>
      <c r="D65" s="196" t="s">
        <v>12064</v>
      </c>
      <c r="E65" s="196" t="s">
        <v>12065</v>
      </c>
      <c r="G65" s="79" t="s">
        <v>12135</v>
      </c>
      <c r="I65" s="118">
        <v>150000</v>
      </c>
      <c r="K65" s="76" t="s">
        <v>1147</v>
      </c>
      <c r="L65" s="76" t="s">
        <v>1063</v>
      </c>
      <c r="M65" s="76" t="s">
        <v>11387</v>
      </c>
      <c r="N65" s="119" t="s">
        <v>12136</v>
      </c>
      <c r="O65" s="119" t="s">
        <v>1063</v>
      </c>
      <c r="Q65" s="119" t="s">
        <v>1226</v>
      </c>
      <c r="R65" s="119" t="s">
        <v>1909</v>
      </c>
      <c r="DG65" s="639">
        <f t="shared" si="0"/>
        <v>10500.000000000002</v>
      </c>
      <c r="DH65" s="118">
        <f t="shared" si="1"/>
        <v>160500</v>
      </c>
    </row>
    <row r="66" spans="2:112" x14ac:dyDescent="0.35">
      <c r="B66" s="196" t="s">
        <v>12063</v>
      </c>
      <c r="C66" s="196" t="s">
        <v>222</v>
      </c>
      <c r="D66" s="196" t="s">
        <v>12064</v>
      </c>
      <c r="E66" s="196" t="s">
        <v>12065</v>
      </c>
      <c r="G66" s="79" t="s">
        <v>12135</v>
      </c>
      <c r="I66" s="118">
        <v>150000</v>
      </c>
      <c r="K66" s="76" t="s">
        <v>1147</v>
      </c>
      <c r="L66" s="76" t="s">
        <v>1063</v>
      </c>
      <c r="M66" s="76" t="s">
        <v>11387</v>
      </c>
      <c r="N66" s="187" t="s">
        <v>12137</v>
      </c>
      <c r="O66" s="119" t="s">
        <v>1063</v>
      </c>
      <c r="Q66" s="119" t="s">
        <v>5175</v>
      </c>
      <c r="R66" s="119" t="s">
        <v>1909</v>
      </c>
      <c r="DG66" s="639">
        <f t="shared" si="0"/>
        <v>10500.000000000002</v>
      </c>
      <c r="DH66" s="118">
        <f t="shared" si="1"/>
        <v>160500</v>
      </c>
    </row>
    <row r="67" spans="2:112" x14ac:dyDescent="0.35">
      <c r="B67" s="196" t="s">
        <v>12063</v>
      </c>
      <c r="C67" s="196" t="s">
        <v>222</v>
      </c>
      <c r="D67" s="196" t="s">
        <v>12064</v>
      </c>
      <c r="E67" s="196" t="s">
        <v>12065</v>
      </c>
      <c r="G67" s="79" t="s">
        <v>12135</v>
      </c>
      <c r="I67" s="118">
        <v>150000</v>
      </c>
      <c r="K67" s="76" t="s">
        <v>1147</v>
      </c>
      <c r="L67" s="76" t="s">
        <v>1063</v>
      </c>
      <c r="M67" s="76" t="s">
        <v>11387</v>
      </c>
      <c r="N67" s="187" t="s">
        <v>12138</v>
      </c>
      <c r="O67" s="119" t="s">
        <v>1063</v>
      </c>
      <c r="Q67" s="119" t="s">
        <v>5175</v>
      </c>
      <c r="R67" s="119" t="s">
        <v>1909</v>
      </c>
      <c r="DG67" s="639">
        <f t="shared" si="0"/>
        <v>10500.000000000002</v>
      </c>
      <c r="DH67" s="118">
        <f t="shared" si="1"/>
        <v>160500</v>
      </c>
    </row>
    <row r="68" spans="2:112" x14ac:dyDescent="0.35">
      <c r="B68" s="196" t="s">
        <v>12063</v>
      </c>
      <c r="C68" s="196" t="s">
        <v>222</v>
      </c>
      <c r="D68" s="196" t="s">
        <v>12064</v>
      </c>
      <c r="E68" s="196" t="s">
        <v>12065</v>
      </c>
      <c r="G68" s="79" t="s">
        <v>12139</v>
      </c>
      <c r="I68" s="118">
        <v>150000</v>
      </c>
      <c r="K68" s="76" t="s">
        <v>1062</v>
      </c>
      <c r="L68" s="76" t="s">
        <v>1063</v>
      </c>
      <c r="M68" s="76" t="s">
        <v>3301</v>
      </c>
      <c r="N68" s="119">
        <v>3143490042</v>
      </c>
      <c r="O68" s="119" t="s">
        <v>1063</v>
      </c>
      <c r="Q68" s="119" t="s">
        <v>5175</v>
      </c>
      <c r="R68" s="119" t="s">
        <v>1909</v>
      </c>
      <c r="DG68" s="639">
        <f t="shared" si="0"/>
        <v>10500.000000000002</v>
      </c>
      <c r="DH68" s="118">
        <f t="shared" si="1"/>
        <v>160500</v>
      </c>
    </row>
    <row r="69" spans="2:112" x14ac:dyDescent="0.35">
      <c r="B69" s="196" t="s">
        <v>12063</v>
      </c>
      <c r="C69" s="196" t="s">
        <v>222</v>
      </c>
      <c r="D69" s="196" t="s">
        <v>12064</v>
      </c>
      <c r="E69" s="196" t="s">
        <v>12065</v>
      </c>
      <c r="G69" s="79" t="s">
        <v>12139</v>
      </c>
      <c r="I69" s="118">
        <v>150000</v>
      </c>
      <c r="K69" s="76" t="s">
        <v>1062</v>
      </c>
      <c r="L69" s="76" t="s">
        <v>1063</v>
      </c>
      <c r="M69" s="76" t="s">
        <v>3301</v>
      </c>
      <c r="N69" s="119">
        <v>3143490054</v>
      </c>
      <c r="O69" s="119" t="s">
        <v>1063</v>
      </c>
      <c r="Q69" s="119" t="s">
        <v>1063</v>
      </c>
      <c r="R69" s="119" t="s">
        <v>1063</v>
      </c>
      <c r="DG69" s="639">
        <f t="shared" si="0"/>
        <v>10500.000000000002</v>
      </c>
      <c r="DH69" s="118">
        <f t="shared" si="1"/>
        <v>160500</v>
      </c>
    </row>
    <row r="70" spans="2:112" x14ac:dyDescent="0.35">
      <c r="B70" s="196" t="s">
        <v>12063</v>
      </c>
      <c r="C70" s="196" t="s">
        <v>222</v>
      </c>
      <c r="D70" s="196" t="s">
        <v>12064</v>
      </c>
      <c r="E70" s="196" t="s">
        <v>12065</v>
      </c>
      <c r="G70" s="79" t="s">
        <v>12139</v>
      </c>
      <c r="I70" s="118">
        <v>150000</v>
      </c>
      <c r="K70" s="76" t="s">
        <v>1062</v>
      </c>
      <c r="L70" s="76" t="s">
        <v>1063</v>
      </c>
      <c r="M70" s="76" t="s">
        <v>3301</v>
      </c>
      <c r="N70" s="119">
        <v>3143490021</v>
      </c>
      <c r="O70" s="119" t="s">
        <v>1063</v>
      </c>
      <c r="Q70" s="119" t="s">
        <v>1226</v>
      </c>
      <c r="R70" s="75" t="s">
        <v>1950</v>
      </c>
      <c r="DG70" s="639">
        <f t="shared" ref="DG70:DG126" si="2">I70*DG$4</f>
        <v>10500.000000000002</v>
      </c>
      <c r="DH70" s="118">
        <f t="shared" ref="DH70:DH126" si="3">I70+DG70</f>
        <v>160500</v>
      </c>
    </row>
    <row r="71" spans="2:112" x14ac:dyDescent="0.35">
      <c r="B71" s="196" t="s">
        <v>12063</v>
      </c>
      <c r="C71" s="196" t="s">
        <v>222</v>
      </c>
      <c r="D71" s="196" t="s">
        <v>12064</v>
      </c>
      <c r="E71" s="196" t="s">
        <v>12065</v>
      </c>
      <c r="G71" s="79" t="s">
        <v>12140</v>
      </c>
      <c r="I71" s="118">
        <v>150000</v>
      </c>
      <c r="K71" s="76" t="s">
        <v>1147</v>
      </c>
      <c r="L71" s="76" t="s">
        <v>1063</v>
      </c>
      <c r="M71" s="76" t="s">
        <v>11387</v>
      </c>
      <c r="N71" s="187" t="s">
        <v>12141</v>
      </c>
      <c r="O71" s="119" t="s">
        <v>1063</v>
      </c>
      <c r="Q71" s="119" t="s">
        <v>5175</v>
      </c>
      <c r="R71" s="119" t="s">
        <v>1909</v>
      </c>
      <c r="DG71" s="639">
        <f t="shared" si="2"/>
        <v>10500.000000000002</v>
      </c>
      <c r="DH71" s="118">
        <f t="shared" si="3"/>
        <v>160500</v>
      </c>
    </row>
    <row r="72" spans="2:112" x14ac:dyDescent="0.35">
      <c r="B72" s="196" t="s">
        <v>12063</v>
      </c>
      <c r="C72" s="196" t="s">
        <v>222</v>
      </c>
      <c r="D72" s="196" t="s">
        <v>12064</v>
      </c>
      <c r="E72" s="196" t="s">
        <v>12065</v>
      </c>
      <c r="G72" s="79" t="s">
        <v>12142</v>
      </c>
      <c r="I72" s="118">
        <v>150000</v>
      </c>
      <c r="K72" s="76" t="s">
        <v>1062</v>
      </c>
      <c r="L72" s="76" t="s">
        <v>1063</v>
      </c>
      <c r="M72" s="76" t="s">
        <v>3301</v>
      </c>
      <c r="N72" s="119">
        <v>3143490060</v>
      </c>
      <c r="O72" s="119" t="s">
        <v>1063</v>
      </c>
      <c r="Q72" s="119" t="s">
        <v>5175</v>
      </c>
      <c r="R72" s="119" t="s">
        <v>1909</v>
      </c>
      <c r="DG72" s="639">
        <f t="shared" si="2"/>
        <v>10500.000000000002</v>
      </c>
      <c r="DH72" s="118">
        <f t="shared" si="3"/>
        <v>160500</v>
      </c>
    </row>
    <row r="73" spans="2:112" x14ac:dyDescent="0.35">
      <c r="B73" s="196" t="s">
        <v>12063</v>
      </c>
      <c r="C73" s="196" t="s">
        <v>222</v>
      </c>
      <c r="D73" s="196" t="s">
        <v>12064</v>
      </c>
      <c r="E73" s="196" t="s">
        <v>12065</v>
      </c>
      <c r="G73" s="79" t="s">
        <v>12142</v>
      </c>
      <c r="I73" s="118">
        <v>150000</v>
      </c>
      <c r="K73" s="76" t="s">
        <v>1062</v>
      </c>
      <c r="L73" s="76" t="s">
        <v>1063</v>
      </c>
      <c r="M73" s="76" t="s">
        <v>3301</v>
      </c>
      <c r="N73" s="119">
        <v>3143490068</v>
      </c>
      <c r="O73" s="119" t="s">
        <v>1063</v>
      </c>
      <c r="Q73" s="119" t="s">
        <v>1063</v>
      </c>
      <c r="R73" s="119" t="s">
        <v>1063</v>
      </c>
      <c r="DG73" s="639">
        <f t="shared" si="2"/>
        <v>10500.000000000002</v>
      </c>
      <c r="DH73" s="118">
        <f t="shared" si="3"/>
        <v>160500</v>
      </c>
    </row>
    <row r="74" spans="2:112" x14ac:dyDescent="0.35">
      <c r="B74" s="196" t="s">
        <v>12063</v>
      </c>
      <c r="C74" s="196" t="s">
        <v>222</v>
      </c>
      <c r="D74" s="196" t="s">
        <v>12064</v>
      </c>
      <c r="E74" s="196" t="s">
        <v>12065</v>
      </c>
      <c r="G74" s="79" t="s">
        <v>12143</v>
      </c>
      <c r="I74" s="118">
        <v>150000</v>
      </c>
      <c r="K74" s="76" t="s">
        <v>1062</v>
      </c>
      <c r="L74" s="76" t="s">
        <v>1063</v>
      </c>
      <c r="M74" s="76" t="s">
        <v>3301</v>
      </c>
      <c r="N74" s="119">
        <v>3151560252</v>
      </c>
      <c r="O74" s="119" t="s">
        <v>1063</v>
      </c>
      <c r="Q74" s="119" t="s">
        <v>1226</v>
      </c>
      <c r="R74" s="75" t="s">
        <v>1950</v>
      </c>
      <c r="DG74" s="639">
        <f t="shared" si="2"/>
        <v>10500.000000000002</v>
      </c>
      <c r="DH74" s="118">
        <f t="shared" si="3"/>
        <v>160500</v>
      </c>
    </row>
    <row r="75" spans="2:112" x14ac:dyDescent="0.35">
      <c r="B75" s="196" t="s">
        <v>12063</v>
      </c>
      <c r="C75" s="196" t="s">
        <v>222</v>
      </c>
      <c r="D75" s="196" t="s">
        <v>12064</v>
      </c>
      <c r="E75" s="196" t="s">
        <v>12065</v>
      </c>
      <c r="G75" s="79" t="s">
        <v>12144</v>
      </c>
      <c r="I75" s="118">
        <v>150000</v>
      </c>
      <c r="K75" s="76" t="s">
        <v>1147</v>
      </c>
      <c r="L75" s="76" t="s">
        <v>1063</v>
      </c>
      <c r="M75" s="76" t="s">
        <v>11387</v>
      </c>
      <c r="N75" s="187" t="s">
        <v>12145</v>
      </c>
      <c r="O75" s="119" t="s">
        <v>1063</v>
      </c>
      <c r="Q75" s="119" t="s">
        <v>5175</v>
      </c>
      <c r="R75" s="119" t="s">
        <v>1909</v>
      </c>
      <c r="DG75" s="639">
        <f t="shared" si="2"/>
        <v>10500.000000000002</v>
      </c>
      <c r="DH75" s="118">
        <f t="shared" si="3"/>
        <v>160500</v>
      </c>
    </row>
    <row r="76" spans="2:112" x14ac:dyDescent="0.35">
      <c r="B76" s="196" t="s">
        <v>12063</v>
      </c>
      <c r="C76" s="196" t="s">
        <v>222</v>
      </c>
      <c r="D76" s="196" t="s">
        <v>12064</v>
      </c>
      <c r="E76" s="196" t="s">
        <v>12065</v>
      </c>
      <c r="G76" s="79" t="s">
        <v>12146</v>
      </c>
      <c r="I76" s="118">
        <v>150000</v>
      </c>
      <c r="K76" s="76" t="s">
        <v>1147</v>
      </c>
      <c r="L76" s="76" t="s">
        <v>1063</v>
      </c>
      <c r="M76" s="76" t="s">
        <v>11387</v>
      </c>
      <c r="N76" s="187" t="s">
        <v>12147</v>
      </c>
      <c r="O76" s="119" t="s">
        <v>1063</v>
      </c>
      <c r="Q76" s="119" t="s">
        <v>5175</v>
      </c>
      <c r="R76" s="119" t="s">
        <v>1909</v>
      </c>
      <c r="DG76" s="639">
        <f t="shared" si="2"/>
        <v>10500.000000000002</v>
      </c>
      <c r="DH76" s="118">
        <f t="shared" si="3"/>
        <v>160500</v>
      </c>
    </row>
    <row r="77" spans="2:112" x14ac:dyDescent="0.35">
      <c r="B77" s="196" t="s">
        <v>12063</v>
      </c>
      <c r="C77" s="196" t="s">
        <v>222</v>
      </c>
      <c r="D77" s="196" t="s">
        <v>12064</v>
      </c>
      <c r="E77" s="196" t="s">
        <v>12065</v>
      </c>
      <c r="G77" s="79" t="s">
        <v>12148</v>
      </c>
      <c r="I77" s="118">
        <v>150000</v>
      </c>
      <c r="K77" s="76" t="s">
        <v>1062</v>
      </c>
      <c r="L77" s="76" t="s">
        <v>1063</v>
      </c>
      <c r="M77" s="76" t="s">
        <v>3301</v>
      </c>
      <c r="N77" s="119">
        <v>3143490065</v>
      </c>
      <c r="O77" s="119" t="s">
        <v>1063</v>
      </c>
      <c r="Q77" s="119" t="s">
        <v>5175</v>
      </c>
      <c r="R77" s="119" t="s">
        <v>1909</v>
      </c>
      <c r="DG77" s="639">
        <f t="shared" si="2"/>
        <v>10500.000000000002</v>
      </c>
      <c r="DH77" s="118">
        <f t="shared" si="3"/>
        <v>160500</v>
      </c>
    </row>
    <row r="78" spans="2:112" x14ac:dyDescent="0.35">
      <c r="B78" s="196" t="s">
        <v>12063</v>
      </c>
      <c r="C78" s="196" t="s">
        <v>222</v>
      </c>
      <c r="D78" s="196" t="s">
        <v>12064</v>
      </c>
      <c r="E78" s="196" t="s">
        <v>12065</v>
      </c>
      <c r="G78" s="79" t="s">
        <v>12148</v>
      </c>
      <c r="I78" s="118">
        <v>150000</v>
      </c>
      <c r="K78" s="76" t="s">
        <v>1062</v>
      </c>
      <c r="L78" s="76" t="s">
        <v>1063</v>
      </c>
      <c r="M78" s="76" t="s">
        <v>3301</v>
      </c>
      <c r="N78" s="119">
        <v>3143490064</v>
      </c>
      <c r="O78" s="119" t="s">
        <v>1063</v>
      </c>
      <c r="Q78" s="119" t="s">
        <v>1063</v>
      </c>
      <c r="R78" s="119" t="s">
        <v>1063</v>
      </c>
      <c r="DG78" s="639">
        <f t="shared" si="2"/>
        <v>10500.000000000002</v>
      </c>
      <c r="DH78" s="118">
        <f t="shared" si="3"/>
        <v>160500</v>
      </c>
    </row>
    <row r="79" spans="2:112" x14ac:dyDescent="0.35">
      <c r="B79" s="196" t="s">
        <v>12063</v>
      </c>
      <c r="C79" s="196" t="s">
        <v>222</v>
      </c>
      <c r="D79" s="196" t="s">
        <v>12064</v>
      </c>
      <c r="E79" s="196" t="s">
        <v>12065</v>
      </c>
      <c r="G79" s="79" t="s">
        <v>12148</v>
      </c>
      <c r="I79" s="118">
        <v>150000</v>
      </c>
      <c r="K79" s="76" t="s">
        <v>1062</v>
      </c>
      <c r="L79" s="76" t="s">
        <v>1063</v>
      </c>
      <c r="M79" s="76" t="s">
        <v>3301</v>
      </c>
      <c r="N79" s="119">
        <v>3143490036</v>
      </c>
      <c r="O79" s="119" t="s">
        <v>1063</v>
      </c>
      <c r="Q79" s="119" t="s">
        <v>1226</v>
      </c>
      <c r="R79" s="75" t="s">
        <v>1950</v>
      </c>
      <c r="DG79" s="639">
        <f t="shared" si="2"/>
        <v>10500.000000000002</v>
      </c>
      <c r="DH79" s="118">
        <f t="shared" si="3"/>
        <v>160500</v>
      </c>
    </row>
    <row r="80" spans="2:112" x14ac:dyDescent="0.35">
      <c r="B80" s="196" t="s">
        <v>12063</v>
      </c>
      <c r="C80" s="196" t="s">
        <v>222</v>
      </c>
      <c r="D80" s="196" t="s">
        <v>12064</v>
      </c>
      <c r="E80" s="196" t="s">
        <v>12065</v>
      </c>
      <c r="G80" s="79" t="s">
        <v>12149</v>
      </c>
      <c r="I80" s="118">
        <v>150000</v>
      </c>
      <c r="K80" s="76" t="s">
        <v>1147</v>
      </c>
      <c r="L80" s="76" t="s">
        <v>1063</v>
      </c>
      <c r="M80" s="76" t="s">
        <v>11387</v>
      </c>
      <c r="N80" s="187" t="s">
        <v>12150</v>
      </c>
      <c r="O80" s="119" t="s">
        <v>1063</v>
      </c>
      <c r="Q80" s="119" t="s">
        <v>5175</v>
      </c>
      <c r="R80" s="119" t="s">
        <v>1909</v>
      </c>
      <c r="DG80" s="639">
        <f t="shared" si="2"/>
        <v>10500.000000000002</v>
      </c>
      <c r="DH80" s="118">
        <f t="shared" si="3"/>
        <v>160500</v>
      </c>
    </row>
    <row r="81" spans="2:112" x14ac:dyDescent="0.35">
      <c r="B81" s="196" t="s">
        <v>12063</v>
      </c>
      <c r="C81" s="196" t="s">
        <v>222</v>
      </c>
      <c r="D81" s="196" t="s">
        <v>12064</v>
      </c>
      <c r="E81" s="196" t="s">
        <v>12065</v>
      </c>
      <c r="G81" s="79" t="s">
        <v>12151</v>
      </c>
      <c r="I81" s="118">
        <v>150000</v>
      </c>
      <c r="K81" s="76" t="s">
        <v>1147</v>
      </c>
      <c r="L81" s="76" t="s">
        <v>1063</v>
      </c>
      <c r="M81" s="76" t="s">
        <v>11387</v>
      </c>
      <c r="N81" s="187" t="s">
        <v>12152</v>
      </c>
      <c r="O81" s="119" t="s">
        <v>1063</v>
      </c>
      <c r="Q81" s="119" t="s">
        <v>5175</v>
      </c>
      <c r="R81" s="119" t="s">
        <v>1909</v>
      </c>
      <c r="DG81" s="639">
        <f t="shared" si="2"/>
        <v>10500.000000000002</v>
      </c>
      <c r="DH81" s="118">
        <f t="shared" si="3"/>
        <v>160500</v>
      </c>
    </row>
    <row r="82" spans="2:112" x14ac:dyDescent="0.35">
      <c r="B82" s="196" t="s">
        <v>12063</v>
      </c>
      <c r="C82" s="196" t="s">
        <v>222</v>
      </c>
      <c r="D82" s="196" t="s">
        <v>12064</v>
      </c>
      <c r="E82" s="196" t="s">
        <v>12065</v>
      </c>
      <c r="G82" s="79" t="s">
        <v>12153</v>
      </c>
      <c r="I82" s="118">
        <v>150000</v>
      </c>
      <c r="K82" s="76" t="s">
        <v>1062</v>
      </c>
      <c r="L82" s="76" t="s">
        <v>1063</v>
      </c>
      <c r="M82" s="76" t="s">
        <v>3301</v>
      </c>
      <c r="N82" s="119">
        <v>3143490066</v>
      </c>
      <c r="O82" s="119" t="s">
        <v>1063</v>
      </c>
      <c r="Q82" s="119" t="s">
        <v>5175</v>
      </c>
      <c r="R82" s="119" t="s">
        <v>1909</v>
      </c>
      <c r="DG82" s="639">
        <f t="shared" si="2"/>
        <v>10500.000000000002</v>
      </c>
      <c r="DH82" s="118">
        <f t="shared" si="3"/>
        <v>160500</v>
      </c>
    </row>
    <row r="83" spans="2:112" x14ac:dyDescent="0.35">
      <c r="B83" s="196" t="s">
        <v>12063</v>
      </c>
      <c r="C83" s="196" t="s">
        <v>222</v>
      </c>
      <c r="D83" s="196" t="s">
        <v>12064</v>
      </c>
      <c r="E83" s="196" t="s">
        <v>12065</v>
      </c>
      <c r="G83" s="79" t="s">
        <v>12153</v>
      </c>
      <c r="I83" s="118">
        <v>150000</v>
      </c>
      <c r="K83" s="76" t="s">
        <v>1062</v>
      </c>
      <c r="L83" s="76" t="s">
        <v>1063</v>
      </c>
      <c r="M83" s="76" t="s">
        <v>3301</v>
      </c>
      <c r="N83" s="119">
        <v>3143490046</v>
      </c>
      <c r="O83" s="119" t="s">
        <v>1063</v>
      </c>
      <c r="Q83" s="119" t="s">
        <v>1063</v>
      </c>
      <c r="R83" s="119" t="s">
        <v>1063</v>
      </c>
      <c r="DG83" s="639">
        <f t="shared" si="2"/>
        <v>10500.000000000002</v>
      </c>
      <c r="DH83" s="118">
        <f t="shared" si="3"/>
        <v>160500</v>
      </c>
    </row>
    <row r="84" spans="2:112" x14ac:dyDescent="0.35">
      <c r="B84" s="196" t="s">
        <v>12063</v>
      </c>
      <c r="C84" s="196" t="s">
        <v>222</v>
      </c>
      <c r="D84" s="196" t="s">
        <v>12064</v>
      </c>
      <c r="E84" s="196" t="s">
        <v>12065</v>
      </c>
      <c r="G84" s="79" t="s">
        <v>12153</v>
      </c>
      <c r="I84" s="118">
        <v>150000</v>
      </c>
      <c r="K84" s="76" t="s">
        <v>1062</v>
      </c>
      <c r="L84" s="76" t="s">
        <v>1063</v>
      </c>
      <c r="M84" s="76" t="s">
        <v>3301</v>
      </c>
      <c r="N84" s="119">
        <v>3143500021</v>
      </c>
      <c r="O84" s="119" t="s">
        <v>1063</v>
      </c>
      <c r="Q84" s="119" t="s">
        <v>1226</v>
      </c>
      <c r="R84" s="75" t="s">
        <v>1950</v>
      </c>
      <c r="DG84" s="639">
        <f t="shared" si="2"/>
        <v>10500.000000000002</v>
      </c>
      <c r="DH84" s="118">
        <f t="shared" si="3"/>
        <v>160500</v>
      </c>
    </row>
    <row r="85" spans="2:112" x14ac:dyDescent="0.35">
      <c r="B85" s="196" t="s">
        <v>12063</v>
      </c>
      <c r="C85" s="196" t="s">
        <v>222</v>
      </c>
      <c r="D85" s="196" t="s">
        <v>12064</v>
      </c>
      <c r="E85" s="196" t="s">
        <v>12065</v>
      </c>
      <c r="G85" s="79" t="s">
        <v>12154</v>
      </c>
      <c r="I85" s="118">
        <v>150000</v>
      </c>
      <c r="K85" s="76" t="s">
        <v>1062</v>
      </c>
      <c r="L85" s="76" t="s">
        <v>1063</v>
      </c>
      <c r="M85" s="76" t="s">
        <v>3301</v>
      </c>
      <c r="N85" s="119">
        <v>3143490040</v>
      </c>
      <c r="O85" s="119" t="s">
        <v>1063</v>
      </c>
      <c r="Q85" s="119" t="s">
        <v>1226</v>
      </c>
      <c r="R85" s="75" t="s">
        <v>1950</v>
      </c>
      <c r="DG85" s="639">
        <f t="shared" si="2"/>
        <v>10500.000000000002</v>
      </c>
      <c r="DH85" s="118">
        <f t="shared" si="3"/>
        <v>160500</v>
      </c>
    </row>
    <row r="86" spans="2:112" x14ac:dyDescent="0.35">
      <c r="B86" s="196" t="s">
        <v>12063</v>
      </c>
      <c r="C86" s="196" t="s">
        <v>222</v>
      </c>
      <c r="D86" s="196" t="s">
        <v>12064</v>
      </c>
      <c r="E86" s="196" t="s">
        <v>12065</v>
      </c>
      <c r="G86" s="79" t="s">
        <v>12155</v>
      </c>
      <c r="I86" s="118">
        <v>150000</v>
      </c>
      <c r="K86" s="76" t="s">
        <v>1062</v>
      </c>
      <c r="L86" s="76" t="s">
        <v>1063</v>
      </c>
      <c r="M86" s="76" t="s">
        <v>3301</v>
      </c>
      <c r="N86" s="119">
        <v>1143500033</v>
      </c>
      <c r="O86" s="119" t="s">
        <v>1063</v>
      </c>
      <c r="Q86" s="119" t="s">
        <v>1226</v>
      </c>
      <c r="R86" s="75" t="s">
        <v>1950</v>
      </c>
      <c r="DG86" s="639">
        <f t="shared" si="2"/>
        <v>10500.000000000002</v>
      </c>
      <c r="DH86" s="118">
        <f t="shared" si="3"/>
        <v>160500</v>
      </c>
    </row>
    <row r="87" spans="2:112" x14ac:dyDescent="0.35">
      <c r="B87" s="196" t="s">
        <v>12063</v>
      </c>
      <c r="C87" s="196" t="s">
        <v>222</v>
      </c>
      <c r="D87" s="196" t="s">
        <v>12064</v>
      </c>
      <c r="E87" s="196" t="s">
        <v>12065</v>
      </c>
      <c r="G87" s="79" t="s">
        <v>12156</v>
      </c>
      <c r="I87" s="118">
        <v>150000</v>
      </c>
      <c r="K87" s="76" t="s">
        <v>1062</v>
      </c>
      <c r="L87" s="76" t="s">
        <v>1063</v>
      </c>
      <c r="M87" s="76" t="s">
        <v>3301</v>
      </c>
      <c r="N87" s="119">
        <v>1143500024</v>
      </c>
      <c r="O87" s="119" t="s">
        <v>1063</v>
      </c>
      <c r="Q87" s="119" t="s">
        <v>1226</v>
      </c>
      <c r="R87" s="75" t="s">
        <v>1950</v>
      </c>
      <c r="DG87" s="639">
        <f t="shared" si="2"/>
        <v>10500.000000000002</v>
      </c>
      <c r="DH87" s="118">
        <f t="shared" si="3"/>
        <v>160500</v>
      </c>
    </row>
    <row r="88" spans="2:112" x14ac:dyDescent="0.35">
      <c r="B88" s="196" t="s">
        <v>12063</v>
      </c>
      <c r="C88" s="196" t="s">
        <v>222</v>
      </c>
      <c r="D88" s="196" t="s">
        <v>12064</v>
      </c>
      <c r="E88" s="196" t="s">
        <v>12065</v>
      </c>
      <c r="G88" s="79" t="s">
        <v>12157</v>
      </c>
      <c r="I88" s="118">
        <v>150000</v>
      </c>
      <c r="K88" s="76" t="s">
        <v>1062</v>
      </c>
      <c r="L88" s="76" t="s">
        <v>1063</v>
      </c>
      <c r="M88" s="76" t="s">
        <v>3301</v>
      </c>
      <c r="N88" s="119">
        <v>114350029</v>
      </c>
      <c r="O88" s="119" t="s">
        <v>1063</v>
      </c>
      <c r="Q88" s="119" t="s">
        <v>1226</v>
      </c>
      <c r="R88" s="75" t="s">
        <v>1950</v>
      </c>
      <c r="DG88" s="639">
        <f t="shared" si="2"/>
        <v>10500.000000000002</v>
      </c>
      <c r="DH88" s="118">
        <f t="shared" si="3"/>
        <v>160500</v>
      </c>
    </row>
    <row r="89" spans="2:112" x14ac:dyDescent="0.35">
      <c r="B89" s="196" t="s">
        <v>12063</v>
      </c>
      <c r="C89" s="196" t="s">
        <v>222</v>
      </c>
      <c r="D89" s="196" t="s">
        <v>12064</v>
      </c>
      <c r="E89" s="196" t="s">
        <v>12065</v>
      </c>
      <c r="G89" s="79" t="s">
        <v>12158</v>
      </c>
      <c r="I89" s="118">
        <v>150000</v>
      </c>
      <c r="K89" s="76" t="s">
        <v>1062</v>
      </c>
      <c r="L89" s="76" t="s">
        <v>1063</v>
      </c>
      <c r="M89" s="76" t="s">
        <v>3301</v>
      </c>
      <c r="N89" s="119">
        <v>114350027</v>
      </c>
      <c r="O89" s="119" t="s">
        <v>1063</v>
      </c>
      <c r="Q89" s="119" t="s">
        <v>1226</v>
      </c>
      <c r="R89" s="75" t="s">
        <v>1950</v>
      </c>
      <c r="DG89" s="639">
        <f t="shared" si="2"/>
        <v>10500.000000000002</v>
      </c>
      <c r="DH89" s="118">
        <f t="shared" si="3"/>
        <v>160500</v>
      </c>
    </row>
    <row r="90" spans="2:112" x14ac:dyDescent="0.35">
      <c r="B90" s="196" t="s">
        <v>12063</v>
      </c>
      <c r="C90" s="196" t="s">
        <v>222</v>
      </c>
      <c r="D90" s="196" t="s">
        <v>12064</v>
      </c>
      <c r="E90" s="196" t="s">
        <v>12065</v>
      </c>
      <c r="G90" s="79" t="s">
        <v>12159</v>
      </c>
      <c r="I90" s="118">
        <v>150000</v>
      </c>
      <c r="K90" s="76" t="s">
        <v>12160</v>
      </c>
      <c r="L90" s="76" t="s">
        <v>1063</v>
      </c>
      <c r="M90" s="76" t="s">
        <v>3270</v>
      </c>
      <c r="N90" s="80" t="s">
        <v>12161</v>
      </c>
      <c r="O90" s="119" t="s">
        <v>1063</v>
      </c>
      <c r="Q90" s="119" t="s">
        <v>1063</v>
      </c>
      <c r="R90" s="119" t="s">
        <v>1063</v>
      </c>
      <c r="DG90" s="639">
        <f t="shared" si="2"/>
        <v>10500.000000000002</v>
      </c>
      <c r="DH90" s="118">
        <f t="shared" si="3"/>
        <v>160500</v>
      </c>
    </row>
    <row r="91" spans="2:112" x14ac:dyDescent="0.35">
      <c r="B91" s="196" t="s">
        <v>12063</v>
      </c>
      <c r="C91" s="196" t="s">
        <v>222</v>
      </c>
      <c r="D91" s="196" t="s">
        <v>12064</v>
      </c>
      <c r="E91" s="196" t="s">
        <v>12065</v>
      </c>
      <c r="G91" s="79" t="s">
        <v>12162</v>
      </c>
      <c r="H91" s="69"/>
      <c r="I91" s="118">
        <v>150000</v>
      </c>
      <c r="J91" s="69"/>
      <c r="K91" s="76" t="s">
        <v>12160</v>
      </c>
      <c r="L91" s="76" t="s">
        <v>1063</v>
      </c>
      <c r="M91" s="76" t="s">
        <v>3270</v>
      </c>
      <c r="N91" s="80" t="s">
        <v>12163</v>
      </c>
      <c r="O91" s="119" t="s">
        <v>1063</v>
      </c>
      <c r="P91" s="69"/>
      <c r="Q91" s="119" t="s">
        <v>1063</v>
      </c>
      <c r="R91" s="119" t="s">
        <v>1063</v>
      </c>
      <c r="S91" s="69"/>
      <c r="T91" s="69"/>
      <c r="U91" s="69"/>
      <c r="V91" s="69"/>
      <c r="W91" s="69"/>
      <c r="X91" s="69"/>
      <c r="DG91" s="639">
        <f t="shared" si="2"/>
        <v>10500.000000000002</v>
      </c>
      <c r="DH91" s="118">
        <f t="shared" si="3"/>
        <v>160500</v>
      </c>
    </row>
    <row r="92" spans="2:112" x14ac:dyDescent="0.35">
      <c r="B92" s="196" t="s">
        <v>12063</v>
      </c>
      <c r="C92" s="196" t="s">
        <v>222</v>
      </c>
      <c r="D92" s="196" t="s">
        <v>12064</v>
      </c>
      <c r="E92" s="196" t="s">
        <v>12065</v>
      </c>
      <c r="G92" s="79" t="s">
        <v>12164</v>
      </c>
      <c r="I92" s="118">
        <v>150000</v>
      </c>
      <c r="K92" s="76" t="s">
        <v>3274</v>
      </c>
      <c r="L92" s="76" t="s">
        <v>1063</v>
      </c>
      <c r="M92" s="76" t="s">
        <v>12165</v>
      </c>
      <c r="N92" s="80" t="s">
        <v>12166</v>
      </c>
      <c r="O92" s="119" t="s">
        <v>1063</v>
      </c>
      <c r="Q92" s="119" t="s">
        <v>1063</v>
      </c>
      <c r="R92" s="119" t="s">
        <v>1063</v>
      </c>
      <c r="DG92" s="639">
        <f t="shared" si="2"/>
        <v>10500.000000000002</v>
      </c>
      <c r="DH92" s="118">
        <f t="shared" si="3"/>
        <v>160500</v>
      </c>
    </row>
    <row r="93" spans="2:112" x14ac:dyDescent="0.35">
      <c r="B93" s="196" t="s">
        <v>12063</v>
      </c>
      <c r="C93" s="196" t="s">
        <v>222</v>
      </c>
      <c r="D93" s="196" t="s">
        <v>12064</v>
      </c>
      <c r="E93" s="196" t="s">
        <v>12065</v>
      </c>
      <c r="G93" s="79" t="s">
        <v>12167</v>
      </c>
      <c r="H93" s="69"/>
      <c r="I93" s="118">
        <v>150000</v>
      </c>
      <c r="J93" s="69"/>
      <c r="K93" s="76" t="s">
        <v>3274</v>
      </c>
      <c r="L93" s="76" t="s">
        <v>1063</v>
      </c>
      <c r="M93" s="76" t="s">
        <v>12165</v>
      </c>
      <c r="N93" s="80" t="s">
        <v>12168</v>
      </c>
      <c r="O93" s="119" t="s">
        <v>1063</v>
      </c>
      <c r="P93" s="69"/>
      <c r="Q93" s="119" t="s">
        <v>1063</v>
      </c>
      <c r="R93" s="119" t="s">
        <v>1063</v>
      </c>
      <c r="S93" s="69"/>
      <c r="T93" s="69"/>
      <c r="U93" s="69"/>
      <c r="V93" s="69"/>
      <c r="W93" s="69"/>
      <c r="X93" s="69"/>
      <c r="DG93" s="639">
        <f t="shared" si="2"/>
        <v>10500.000000000002</v>
      </c>
      <c r="DH93" s="118">
        <f t="shared" si="3"/>
        <v>160500</v>
      </c>
    </row>
    <row r="94" spans="2:112" x14ac:dyDescent="0.35">
      <c r="B94" s="196" t="s">
        <v>12063</v>
      </c>
      <c r="C94" s="196" t="s">
        <v>222</v>
      </c>
      <c r="D94" s="196" t="s">
        <v>12064</v>
      </c>
      <c r="E94" s="196" t="s">
        <v>12065</v>
      </c>
      <c r="G94" s="79" t="s">
        <v>12169</v>
      </c>
      <c r="H94" s="69"/>
      <c r="I94" s="118">
        <v>150000</v>
      </c>
      <c r="J94" s="69"/>
      <c r="K94" s="76" t="s">
        <v>1147</v>
      </c>
      <c r="L94" s="76" t="s">
        <v>1063</v>
      </c>
      <c r="M94" s="76" t="s">
        <v>11387</v>
      </c>
      <c r="N94" s="119" t="s">
        <v>12170</v>
      </c>
      <c r="O94" s="119" t="s">
        <v>1063</v>
      </c>
      <c r="P94" s="69"/>
      <c r="Q94" s="119" t="s">
        <v>1063</v>
      </c>
      <c r="R94" s="119" t="s">
        <v>1063</v>
      </c>
      <c r="S94" s="69"/>
      <c r="T94" s="69"/>
      <c r="U94" s="69"/>
      <c r="V94" s="69"/>
      <c r="W94" s="69"/>
      <c r="X94" s="69"/>
      <c r="DG94" s="639">
        <f t="shared" si="2"/>
        <v>10500.000000000002</v>
      </c>
      <c r="DH94" s="118">
        <f t="shared" si="3"/>
        <v>160500</v>
      </c>
    </row>
    <row r="95" spans="2:112" x14ac:dyDescent="0.35">
      <c r="B95" s="196" t="s">
        <v>12063</v>
      </c>
      <c r="C95" s="196" t="s">
        <v>222</v>
      </c>
      <c r="D95" s="196" t="s">
        <v>12064</v>
      </c>
      <c r="E95" s="196" t="s">
        <v>12065</v>
      </c>
      <c r="G95" s="79" t="s">
        <v>12171</v>
      </c>
      <c r="H95" s="69"/>
      <c r="I95" s="118">
        <v>150000</v>
      </c>
      <c r="J95" s="69"/>
      <c r="K95" s="76" t="s">
        <v>1147</v>
      </c>
      <c r="L95" s="76" t="s">
        <v>1063</v>
      </c>
      <c r="M95" s="76" t="s">
        <v>11387</v>
      </c>
      <c r="N95" s="119" t="s">
        <v>12172</v>
      </c>
      <c r="O95" s="119" t="s">
        <v>1063</v>
      </c>
      <c r="P95" s="69"/>
      <c r="Q95" s="119" t="s">
        <v>1063</v>
      </c>
      <c r="R95" s="119" t="s">
        <v>1063</v>
      </c>
      <c r="S95" s="69"/>
      <c r="T95" s="69"/>
      <c r="U95" s="69"/>
      <c r="V95" s="69"/>
      <c r="W95" s="69"/>
      <c r="X95" s="69"/>
      <c r="DG95" s="639">
        <f t="shared" si="2"/>
        <v>10500.000000000002</v>
      </c>
      <c r="DH95" s="118">
        <f t="shared" si="3"/>
        <v>160500</v>
      </c>
    </row>
    <row r="96" spans="2:112" x14ac:dyDescent="0.35">
      <c r="B96" s="196" t="s">
        <v>12063</v>
      </c>
      <c r="C96" s="196" t="s">
        <v>222</v>
      </c>
      <c r="D96" s="196" t="s">
        <v>12064</v>
      </c>
      <c r="E96" s="196" t="s">
        <v>12065</v>
      </c>
      <c r="G96" s="79" t="s">
        <v>12173</v>
      </c>
      <c r="H96" s="69"/>
      <c r="I96" s="74">
        <v>120000</v>
      </c>
      <c r="N96" s="119"/>
      <c r="O96" s="119"/>
      <c r="Q96" s="75"/>
      <c r="R96" s="75"/>
      <c r="DG96" s="639">
        <f t="shared" si="2"/>
        <v>8400</v>
      </c>
      <c r="DH96" s="74">
        <f t="shared" si="3"/>
        <v>128400</v>
      </c>
    </row>
    <row r="97" spans="1:112" x14ac:dyDescent="0.35">
      <c r="B97" s="196"/>
      <c r="C97" s="196"/>
      <c r="D97" s="196"/>
      <c r="E97" s="196"/>
      <c r="G97" s="93" t="s">
        <v>2628</v>
      </c>
      <c r="H97" s="86"/>
      <c r="I97" s="87">
        <f>SUM(I60:I96)</f>
        <v>5520000</v>
      </c>
      <c r="N97" s="119"/>
      <c r="O97" s="119"/>
      <c r="Q97" s="75"/>
      <c r="R97" s="75"/>
      <c r="DG97" s="639">
        <f t="shared" si="2"/>
        <v>386400.00000000006</v>
      </c>
      <c r="DH97" s="87">
        <f t="shared" si="3"/>
        <v>5906400</v>
      </c>
    </row>
    <row r="98" spans="1:112" x14ac:dyDescent="0.35">
      <c r="A98" s="64"/>
      <c r="B98" s="64"/>
      <c r="C98" s="64"/>
      <c r="D98" s="64"/>
      <c r="E98" s="64"/>
      <c r="F98" s="64"/>
      <c r="G98" s="96" t="s">
        <v>1931</v>
      </c>
      <c r="H98" s="64"/>
      <c r="I98" s="67"/>
      <c r="J98" s="64"/>
      <c r="K98" s="64"/>
      <c r="L98" s="68"/>
      <c r="M98" s="97"/>
      <c r="N98" s="127"/>
      <c r="O98" s="68"/>
      <c r="P98" s="64"/>
      <c r="Q98" s="68"/>
      <c r="R98" s="64"/>
      <c r="S98" s="64"/>
      <c r="T98" s="64"/>
      <c r="U98" s="64"/>
      <c r="V98" s="64"/>
      <c r="W98" s="64"/>
      <c r="X98" s="64"/>
      <c r="Y98" s="64"/>
      <c r="DG98" s="639">
        <f t="shared" si="2"/>
        <v>0</v>
      </c>
      <c r="DH98" s="67">
        <f t="shared" si="3"/>
        <v>0</v>
      </c>
    </row>
    <row r="99" spans="1:112" x14ac:dyDescent="0.35">
      <c r="G99" s="79" t="s">
        <v>1852</v>
      </c>
      <c r="H99" s="69"/>
      <c r="I99" s="74"/>
      <c r="J99" s="69"/>
      <c r="K99" s="69"/>
      <c r="L99" s="75"/>
      <c r="M99" s="79"/>
      <c r="N99" s="80"/>
      <c r="O99" s="75"/>
      <c r="P99" s="69"/>
      <c r="Q99" s="75"/>
      <c r="R99" s="69"/>
      <c r="S99" s="69"/>
      <c r="T99" s="69"/>
      <c r="U99" s="69"/>
      <c r="V99" s="69"/>
      <c r="W99" s="69"/>
      <c r="X99" s="69"/>
      <c r="DG99" s="639">
        <f t="shared" si="2"/>
        <v>0</v>
      </c>
      <c r="DH99" s="74">
        <f t="shared" si="3"/>
        <v>0</v>
      </c>
    </row>
    <row r="100" spans="1:112" x14ac:dyDescent="0.35">
      <c r="G100" s="79"/>
      <c r="H100" s="69"/>
      <c r="I100" s="74"/>
      <c r="J100" s="69"/>
      <c r="K100" s="69"/>
      <c r="L100" s="75"/>
      <c r="M100" s="79"/>
      <c r="N100" s="80"/>
      <c r="O100" s="75"/>
      <c r="P100" s="69"/>
      <c r="Q100" s="75"/>
      <c r="R100" s="69"/>
      <c r="S100" s="69"/>
      <c r="T100" s="69"/>
      <c r="U100" s="69"/>
      <c r="V100" s="69"/>
      <c r="W100" s="69"/>
      <c r="X100" s="69"/>
      <c r="DG100" s="639">
        <f t="shared" si="2"/>
        <v>0</v>
      </c>
      <c r="DH100" s="74">
        <f t="shared" si="3"/>
        <v>0</v>
      </c>
    </row>
    <row r="101" spans="1:112" x14ac:dyDescent="0.35">
      <c r="A101" s="64"/>
      <c r="B101" s="64"/>
      <c r="C101" s="64"/>
      <c r="D101" s="64"/>
      <c r="E101" s="64"/>
      <c r="F101" s="64"/>
      <c r="G101" s="66" t="s">
        <v>1932</v>
      </c>
      <c r="H101" s="64"/>
      <c r="I101" s="67"/>
      <c r="J101" s="64"/>
      <c r="K101" s="64"/>
      <c r="L101" s="68"/>
      <c r="M101" s="68"/>
      <c r="N101" s="68"/>
      <c r="O101" s="68"/>
      <c r="P101" s="64"/>
      <c r="Q101" s="68"/>
      <c r="R101" s="68"/>
      <c r="S101" s="64"/>
      <c r="T101" s="64"/>
      <c r="U101" s="64"/>
      <c r="V101" s="64"/>
      <c r="W101" s="64"/>
      <c r="X101" s="64"/>
      <c r="Y101" s="64"/>
      <c r="DG101" s="639">
        <f t="shared" si="2"/>
        <v>0</v>
      </c>
      <c r="DH101" s="67">
        <f t="shared" si="3"/>
        <v>0</v>
      </c>
    </row>
    <row r="102" spans="1:112" x14ac:dyDescent="0.35">
      <c r="G102" s="79" t="s">
        <v>1852</v>
      </c>
      <c r="K102" s="69"/>
      <c r="L102" s="119"/>
      <c r="M102" s="119"/>
      <c r="N102" s="119"/>
      <c r="O102" s="119"/>
      <c r="R102" s="119"/>
      <c r="DG102" s="639">
        <f t="shared" si="2"/>
        <v>0</v>
      </c>
      <c r="DH102" s="118">
        <f t="shared" si="3"/>
        <v>0</v>
      </c>
    </row>
    <row r="103" spans="1:112" x14ac:dyDescent="0.35">
      <c r="G103" s="79"/>
      <c r="K103" s="69"/>
      <c r="L103" s="119"/>
      <c r="M103" s="119"/>
      <c r="N103" s="119"/>
      <c r="O103" s="119"/>
      <c r="R103" s="119"/>
      <c r="DG103" s="639">
        <f t="shared" si="2"/>
        <v>0</v>
      </c>
      <c r="DH103" s="118">
        <f t="shared" si="3"/>
        <v>0</v>
      </c>
    </row>
    <row r="104" spans="1:112" x14ac:dyDescent="0.35">
      <c r="A104" s="64"/>
      <c r="B104" s="64"/>
      <c r="C104" s="64"/>
      <c r="D104" s="64"/>
      <c r="E104" s="64"/>
      <c r="F104" s="64"/>
      <c r="G104" s="66" t="s">
        <v>1168</v>
      </c>
      <c r="H104" s="64"/>
      <c r="I104" s="67"/>
      <c r="J104" s="64"/>
      <c r="K104" s="64"/>
      <c r="L104" s="68"/>
      <c r="M104" s="68"/>
      <c r="N104" s="68"/>
      <c r="O104" s="68"/>
      <c r="P104" s="64"/>
      <c r="Q104" s="68"/>
      <c r="R104" s="68"/>
      <c r="S104" s="64"/>
      <c r="T104" s="64"/>
      <c r="U104" s="64"/>
      <c r="V104" s="64"/>
      <c r="W104" s="64"/>
      <c r="X104" s="64"/>
      <c r="Y104" s="64"/>
      <c r="DG104" s="639">
        <f t="shared" si="2"/>
        <v>0</v>
      </c>
      <c r="DH104" s="67">
        <f t="shared" si="3"/>
        <v>0</v>
      </c>
    </row>
    <row r="105" spans="1:112" x14ac:dyDescent="0.35">
      <c r="B105" s="196" t="s">
        <v>12063</v>
      </c>
      <c r="C105" s="196" t="s">
        <v>222</v>
      </c>
      <c r="D105" s="196" t="s">
        <v>12064</v>
      </c>
      <c r="E105" s="196" t="s">
        <v>12065</v>
      </c>
      <c r="G105" s="79" t="s">
        <v>12174</v>
      </c>
      <c r="I105" s="118">
        <v>60000</v>
      </c>
      <c r="K105" s="69" t="s">
        <v>3014</v>
      </c>
      <c r="L105" s="76" t="s">
        <v>1063</v>
      </c>
      <c r="M105" s="119" t="s">
        <v>12175</v>
      </c>
      <c r="N105" s="119">
        <v>47258580</v>
      </c>
      <c r="O105" s="76" t="s">
        <v>1063</v>
      </c>
      <c r="Q105" s="119" t="s">
        <v>1226</v>
      </c>
      <c r="R105" s="119" t="s">
        <v>1066</v>
      </c>
      <c r="DG105" s="639">
        <f t="shared" si="2"/>
        <v>4200</v>
      </c>
      <c r="DH105" s="118">
        <f t="shared" si="3"/>
        <v>64200</v>
      </c>
    </row>
    <row r="106" spans="1:112" x14ac:dyDescent="0.35">
      <c r="B106" s="196" t="s">
        <v>12063</v>
      </c>
      <c r="C106" s="196" t="s">
        <v>222</v>
      </c>
      <c r="D106" s="196" t="s">
        <v>12064</v>
      </c>
      <c r="E106" s="196" t="s">
        <v>12065</v>
      </c>
      <c r="G106" s="79" t="s">
        <v>12176</v>
      </c>
      <c r="I106" s="118">
        <v>60000</v>
      </c>
      <c r="K106" s="69" t="s">
        <v>3014</v>
      </c>
      <c r="L106" s="76" t="s">
        <v>1063</v>
      </c>
      <c r="M106" s="119" t="s">
        <v>12177</v>
      </c>
      <c r="N106" s="119">
        <v>47258586</v>
      </c>
      <c r="O106" s="76" t="s">
        <v>1063</v>
      </c>
      <c r="Q106" s="119" t="s">
        <v>1226</v>
      </c>
      <c r="R106" s="119" t="s">
        <v>1066</v>
      </c>
      <c r="DG106" s="639">
        <f t="shared" si="2"/>
        <v>4200</v>
      </c>
      <c r="DH106" s="118">
        <f t="shared" si="3"/>
        <v>64200</v>
      </c>
    </row>
    <row r="107" spans="1:112" x14ac:dyDescent="0.35">
      <c r="B107" s="196" t="s">
        <v>12063</v>
      </c>
      <c r="C107" s="196" t="s">
        <v>222</v>
      </c>
      <c r="D107" s="196" t="s">
        <v>12064</v>
      </c>
      <c r="E107" s="196" t="s">
        <v>12065</v>
      </c>
      <c r="G107" s="79" t="s">
        <v>12174</v>
      </c>
      <c r="I107" s="118">
        <v>60000</v>
      </c>
      <c r="K107" s="69" t="s">
        <v>3014</v>
      </c>
      <c r="L107" s="76" t="s">
        <v>1063</v>
      </c>
      <c r="M107" s="119" t="s">
        <v>12178</v>
      </c>
      <c r="N107" s="119">
        <v>33661674</v>
      </c>
      <c r="O107" s="76" t="s">
        <v>1063</v>
      </c>
      <c r="Q107" s="119" t="s">
        <v>1226</v>
      </c>
      <c r="R107" s="119" t="s">
        <v>1066</v>
      </c>
      <c r="DG107" s="639">
        <f t="shared" si="2"/>
        <v>4200</v>
      </c>
      <c r="DH107" s="118">
        <f t="shared" si="3"/>
        <v>64200</v>
      </c>
    </row>
    <row r="108" spans="1:112" x14ac:dyDescent="0.35">
      <c r="B108" s="196" t="s">
        <v>12063</v>
      </c>
      <c r="C108" s="196" t="s">
        <v>222</v>
      </c>
      <c r="D108" s="196" t="s">
        <v>12064</v>
      </c>
      <c r="E108" s="196" t="s">
        <v>12065</v>
      </c>
      <c r="G108" s="79" t="s">
        <v>12176</v>
      </c>
      <c r="I108" s="118">
        <v>60000</v>
      </c>
      <c r="K108" s="69" t="s">
        <v>3014</v>
      </c>
      <c r="L108" s="76" t="s">
        <v>1063</v>
      </c>
      <c r="M108" s="119" t="s">
        <v>1063</v>
      </c>
      <c r="N108" s="119">
        <v>47258589</v>
      </c>
      <c r="O108" s="76" t="s">
        <v>1063</v>
      </c>
      <c r="Q108" s="119" t="s">
        <v>1226</v>
      </c>
      <c r="R108" s="119" t="s">
        <v>1066</v>
      </c>
      <c r="DG108" s="639">
        <f t="shared" si="2"/>
        <v>4200</v>
      </c>
      <c r="DH108" s="118">
        <f t="shared" si="3"/>
        <v>64200</v>
      </c>
    </row>
    <row r="109" spans="1:112" x14ac:dyDescent="0.35">
      <c r="B109" s="196"/>
      <c r="C109" s="196"/>
      <c r="D109" s="196"/>
      <c r="E109" s="196"/>
      <c r="G109" s="93" t="s">
        <v>2628</v>
      </c>
      <c r="I109" s="124">
        <f>SUM(I105:I108)</f>
        <v>240000</v>
      </c>
      <c r="K109" s="69"/>
      <c r="M109" s="119"/>
      <c r="N109" s="119"/>
      <c r="R109" s="119"/>
      <c r="DG109" s="639">
        <f t="shared" si="2"/>
        <v>16800</v>
      </c>
      <c r="DH109" s="124">
        <f t="shared" si="3"/>
        <v>256800</v>
      </c>
    </row>
    <row r="110" spans="1:112" x14ac:dyDescent="0.35">
      <c r="A110" s="64"/>
      <c r="B110" s="64"/>
      <c r="C110" s="64"/>
      <c r="D110" s="64"/>
      <c r="E110" s="64"/>
      <c r="F110" s="64"/>
      <c r="G110" s="66" t="s">
        <v>1748</v>
      </c>
      <c r="H110" s="64"/>
      <c r="I110" s="67"/>
      <c r="J110" s="64"/>
      <c r="K110" s="64"/>
      <c r="L110" s="68"/>
      <c r="M110" s="68"/>
      <c r="N110" s="68"/>
      <c r="O110" s="68"/>
      <c r="P110" s="64"/>
      <c r="Q110" s="68"/>
      <c r="R110" s="68"/>
      <c r="S110" s="64"/>
      <c r="T110" s="64"/>
      <c r="U110" s="64"/>
      <c r="V110" s="64"/>
      <c r="W110" s="64"/>
      <c r="X110" s="64"/>
      <c r="Y110" s="64"/>
      <c r="DG110" s="639">
        <f t="shared" si="2"/>
        <v>0</v>
      </c>
      <c r="DH110" s="67">
        <f t="shared" si="3"/>
        <v>0</v>
      </c>
    </row>
    <row r="111" spans="1:112" x14ac:dyDescent="0.35">
      <c r="B111" s="196" t="s">
        <v>12063</v>
      </c>
      <c r="C111" s="196" t="s">
        <v>222</v>
      </c>
      <c r="D111" s="196" t="s">
        <v>12064</v>
      </c>
      <c r="E111" s="196" t="s">
        <v>12065</v>
      </c>
      <c r="G111" s="79" t="s">
        <v>12179</v>
      </c>
      <c r="I111" s="118">
        <v>200000</v>
      </c>
      <c r="K111" s="76" t="s">
        <v>1062</v>
      </c>
      <c r="L111" s="76" t="s">
        <v>1063</v>
      </c>
      <c r="M111" s="76" t="s">
        <v>1063</v>
      </c>
      <c r="N111" s="76" t="s">
        <v>1063</v>
      </c>
      <c r="O111" s="76" t="s">
        <v>1063</v>
      </c>
      <c r="Q111" s="76" t="s">
        <v>1063</v>
      </c>
      <c r="R111" s="76" t="s">
        <v>1063</v>
      </c>
      <c r="DG111" s="639">
        <f t="shared" si="2"/>
        <v>14000.000000000002</v>
      </c>
      <c r="DH111" s="118">
        <f t="shared" si="3"/>
        <v>214000</v>
      </c>
    </row>
    <row r="112" spans="1:112" x14ac:dyDescent="0.35">
      <c r="B112" s="196" t="s">
        <v>12063</v>
      </c>
      <c r="C112" s="196" t="s">
        <v>222</v>
      </c>
      <c r="D112" s="196" t="s">
        <v>12064</v>
      </c>
      <c r="E112" s="196" t="s">
        <v>12065</v>
      </c>
      <c r="G112" s="79" t="s">
        <v>12180</v>
      </c>
      <c r="I112" s="118">
        <v>10000</v>
      </c>
      <c r="K112" s="76" t="s">
        <v>1062</v>
      </c>
      <c r="L112" s="76" t="s">
        <v>1063</v>
      </c>
      <c r="M112" s="119" t="s">
        <v>1577</v>
      </c>
      <c r="N112" s="119">
        <v>1143490006</v>
      </c>
      <c r="O112" s="76" t="s">
        <v>1063</v>
      </c>
      <c r="Q112" s="76" t="s">
        <v>1063</v>
      </c>
      <c r="R112" s="76" t="s">
        <v>1063</v>
      </c>
      <c r="DG112" s="639">
        <f t="shared" si="2"/>
        <v>700.00000000000011</v>
      </c>
      <c r="DH112" s="118">
        <f t="shared" si="3"/>
        <v>10700</v>
      </c>
    </row>
    <row r="113" spans="1:112" x14ac:dyDescent="0.35">
      <c r="B113" s="196" t="s">
        <v>12063</v>
      </c>
      <c r="C113" s="196" t="s">
        <v>222</v>
      </c>
      <c r="D113" s="196" t="s">
        <v>12064</v>
      </c>
      <c r="E113" s="196" t="s">
        <v>12065</v>
      </c>
      <c r="G113" s="79" t="s">
        <v>12181</v>
      </c>
      <c r="I113" s="118">
        <v>100000</v>
      </c>
      <c r="K113" s="76" t="s">
        <v>1062</v>
      </c>
      <c r="L113" s="76" t="s">
        <v>1063</v>
      </c>
      <c r="M113" s="119" t="s">
        <v>4204</v>
      </c>
      <c r="N113" s="119">
        <v>1143510036</v>
      </c>
      <c r="O113" s="76" t="s">
        <v>1063</v>
      </c>
      <c r="Q113" s="76" t="s">
        <v>1063</v>
      </c>
      <c r="R113" s="76" t="s">
        <v>1063</v>
      </c>
      <c r="DG113" s="639">
        <f t="shared" si="2"/>
        <v>7000.0000000000009</v>
      </c>
      <c r="DH113" s="118">
        <f t="shared" si="3"/>
        <v>107000</v>
      </c>
    </row>
    <row r="114" spans="1:112" x14ac:dyDescent="0.35">
      <c r="B114" s="196" t="s">
        <v>12063</v>
      </c>
      <c r="C114" s="196" t="s">
        <v>222</v>
      </c>
      <c r="D114" s="196" t="s">
        <v>12064</v>
      </c>
      <c r="E114" s="196" t="s">
        <v>12065</v>
      </c>
      <c r="G114" s="79" t="s">
        <v>12182</v>
      </c>
      <c r="I114" s="118">
        <v>100000</v>
      </c>
      <c r="K114" s="76" t="s">
        <v>1062</v>
      </c>
      <c r="L114" s="76" t="s">
        <v>1063</v>
      </c>
      <c r="M114" s="119" t="s">
        <v>4204</v>
      </c>
      <c r="N114" s="119">
        <v>1143510036</v>
      </c>
      <c r="O114" s="76" t="s">
        <v>1063</v>
      </c>
      <c r="Q114" s="76" t="s">
        <v>1063</v>
      </c>
      <c r="R114" s="76" t="s">
        <v>1063</v>
      </c>
      <c r="DG114" s="639">
        <f t="shared" si="2"/>
        <v>7000.0000000000009</v>
      </c>
      <c r="DH114" s="118">
        <f t="shared" si="3"/>
        <v>107000</v>
      </c>
    </row>
    <row r="115" spans="1:112" x14ac:dyDescent="0.35">
      <c r="B115" s="196" t="s">
        <v>12063</v>
      </c>
      <c r="C115" s="196" t="s">
        <v>222</v>
      </c>
      <c r="D115" s="196" t="s">
        <v>12064</v>
      </c>
      <c r="E115" s="196" t="s">
        <v>12065</v>
      </c>
      <c r="G115" s="79" t="s">
        <v>12183</v>
      </c>
      <c r="I115" s="118">
        <v>250000</v>
      </c>
      <c r="K115" s="76" t="s">
        <v>1062</v>
      </c>
      <c r="L115" s="76" t="s">
        <v>1063</v>
      </c>
      <c r="M115" s="119" t="s">
        <v>12184</v>
      </c>
      <c r="N115" s="119">
        <v>1143490008</v>
      </c>
      <c r="O115" s="76" t="s">
        <v>1063</v>
      </c>
      <c r="Q115" s="76" t="s">
        <v>1063</v>
      </c>
      <c r="R115" s="76" t="s">
        <v>1063</v>
      </c>
      <c r="DG115" s="639">
        <f t="shared" si="2"/>
        <v>17500</v>
      </c>
      <c r="DH115" s="118">
        <f t="shared" si="3"/>
        <v>267500</v>
      </c>
    </row>
    <row r="116" spans="1:112" x14ac:dyDescent="0.35">
      <c r="B116" s="196"/>
      <c r="C116" s="196"/>
      <c r="D116" s="196"/>
      <c r="E116" s="196"/>
      <c r="G116" s="93" t="s">
        <v>2628</v>
      </c>
      <c r="H116" s="123"/>
      <c r="I116" s="124">
        <f>SUM(I111:I115)</f>
        <v>660000</v>
      </c>
      <c r="M116" s="119"/>
      <c r="N116" s="119"/>
      <c r="Q116" s="76"/>
      <c r="DG116" s="639">
        <f t="shared" si="2"/>
        <v>46200.000000000007</v>
      </c>
      <c r="DH116" s="124">
        <f t="shared" si="3"/>
        <v>706200</v>
      </c>
    </row>
    <row r="117" spans="1:112" x14ac:dyDescent="0.35">
      <c r="A117" s="64"/>
      <c r="B117" s="64"/>
      <c r="C117" s="64"/>
      <c r="D117" s="64"/>
      <c r="E117" s="64"/>
      <c r="F117" s="64"/>
      <c r="G117" s="66" t="s">
        <v>1944</v>
      </c>
      <c r="H117" s="64"/>
      <c r="I117" s="67"/>
      <c r="J117" s="64"/>
      <c r="K117" s="64"/>
      <c r="L117" s="68"/>
      <c r="M117" s="68"/>
      <c r="N117" s="68"/>
      <c r="O117" s="68"/>
      <c r="P117" s="64"/>
      <c r="Q117" s="68"/>
      <c r="R117" s="68"/>
      <c r="S117" s="64"/>
      <c r="T117" s="64"/>
      <c r="U117" s="64"/>
      <c r="V117" s="64"/>
      <c r="W117" s="64"/>
      <c r="X117" s="64"/>
      <c r="Y117" s="64"/>
      <c r="DG117" s="639">
        <f t="shared" si="2"/>
        <v>0</v>
      </c>
      <c r="DH117" s="67">
        <f t="shared" si="3"/>
        <v>0</v>
      </c>
    </row>
    <row r="118" spans="1:112" x14ac:dyDescent="0.35">
      <c r="A118" s="69"/>
      <c r="B118" s="69"/>
      <c r="C118" s="69"/>
      <c r="D118" s="69"/>
      <c r="E118" s="69"/>
      <c r="F118" s="69"/>
      <c r="G118" s="79" t="s">
        <v>1852</v>
      </c>
      <c r="H118" s="69"/>
      <c r="I118" s="74"/>
      <c r="J118" s="69"/>
      <c r="L118" s="193"/>
      <c r="M118" s="119"/>
      <c r="N118" s="75"/>
      <c r="O118" s="75"/>
      <c r="P118" s="69"/>
      <c r="R118" s="75"/>
      <c r="S118" s="69"/>
      <c r="T118" s="69"/>
      <c r="U118" s="69"/>
      <c r="V118" s="69"/>
      <c r="W118" s="69"/>
      <c r="X118" s="69"/>
      <c r="DG118" s="639">
        <f t="shared" si="2"/>
        <v>0</v>
      </c>
      <c r="DH118" s="74">
        <f t="shared" si="3"/>
        <v>0</v>
      </c>
    </row>
    <row r="119" spans="1:112" x14ac:dyDescent="0.35">
      <c r="A119" s="64"/>
      <c r="B119" s="64"/>
      <c r="C119" s="64"/>
      <c r="D119" s="64"/>
      <c r="E119" s="64"/>
      <c r="F119" s="64"/>
      <c r="G119" s="96" t="s">
        <v>1945</v>
      </c>
      <c r="H119" s="64"/>
      <c r="I119" s="67"/>
      <c r="J119" s="64"/>
      <c r="K119" s="64"/>
      <c r="L119" s="68"/>
      <c r="M119" s="68"/>
      <c r="N119" s="68"/>
      <c r="O119" s="68"/>
      <c r="P119" s="64"/>
      <c r="Q119" s="68"/>
      <c r="R119" s="68"/>
      <c r="S119" s="64"/>
      <c r="T119" s="64"/>
      <c r="U119" s="64"/>
      <c r="V119" s="64"/>
      <c r="W119" s="64"/>
      <c r="X119" s="64"/>
      <c r="Y119" s="64"/>
      <c r="DG119" s="639">
        <f t="shared" si="2"/>
        <v>0</v>
      </c>
      <c r="DH119" s="67">
        <f t="shared" si="3"/>
        <v>0</v>
      </c>
    </row>
    <row r="120" spans="1:112" x14ac:dyDescent="0.35">
      <c r="A120" s="69"/>
      <c r="B120" s="196" t="s">
        <v>12063</v>
      </c>
      <c r="C120" s="196" t="s">
        <v>222</v>
      </c>
      <c r="D120" s="196" t="s">
        <v>12064</v>
      </c>
      <c r="E120" s="196" t="s">
        <v>12065</v>
      </c>
      <c r="F120" s="69"/>
      <c r="G120" s="79" t="s">
        <v>12185</v>
      </c>
      <c r="H120" s="69"/>
      <c r="I120" s="74">
        <v>400000</v>
      </c>
      <c r="J120" s="69"/>
      <c r="K120" s="76" t="s">
        <v>12186</v>
      </c>
      <c r="L120" s="75" t="s">
        <v>1063</v>
      </c>
      <c r="M120" s="76" t="s">
        <v>12187</v>
      </c>
      <c r="N120" s="131" t="s">
        <v>12188</v>
      </c>
      <c r="O120" s="75" t="s">
        <v>1063</v>
      </c>
      <c r="P120" s="69"/>
      <c r="Q120" s="75" t="s">
        <v>1063</v>
      </c>
      <c r="R120" s="75" t="s">
        <v>1063</v>
      </c>
      <c r="S120" s="69"/>
      <c r="T120" s="69"/>
      <c r="U120" s="69"/>
      <c r="V120" s="69"/>
      <c r="W120" s="69"/>
      <c r="X120" s="69"/>
      <c r="DG120" s="639">
        <f t="shared" si="2"/>
        <v>28000.000000000004</v>
      </c>
      <c r="DH120" s="74">
        <f t="shared" si="3"/>
        <v>428000</v>
      </c>
    </row>
    <row r="121" spans="1:112" x14ac:dyDescent="0.35">
      <c r="A121" s="69"/>
      <c r="B121" s="196" t="s">
        <v>12063</v>
      </c>
      <c r="C121" s="196" t="s">
        <v>222</v>
      </c>
      <c r="D121" s="196" t="s">
        <v>12064</v>
      </c>
      <c r="E121" s="196" t="s">
        <v>12065</v>
      </c>
      <c r="F121" s="69"/>
      <c r="G121" s="79" t="s">
        <v>12189</v>
      </c>
      <c r="H121" s="69"/>
      <c r="I121" s="74">
        <v>400000</v>
      </c>
      <c r="J121" s="69"/>
      <c r="K121" s="69" t="s">
        <v>3840</v>
      </c>
      <c r="L121" s="75" t="s">
        <v>1063</v>
      </c>
      <c r="M121" s="75" t="s">
        <v>12190</v>
      </c>
      <c r="N121" s="77" t="s">
        <v>12191</v>
      </c>
      <c r="O121" s="75" t="s">
        <v>1063</v>
      </c>
      <c r="P121" s="69"/>
      <c r="Q121" s="75" t="s">
        <v>1226</v>
      </c>
      <c r="R121" s="75" t="s">
        <v>12192</v>
      </c>
      <c r="S121" s="69"/>
      <c r="T121" s="69"/>
      <c r="U121" s="69"/>
      <c r="V121" s="69"/>
      <c r="W121" s="69"/>
      <c r="X121" s="69"/>
      <c r="DG121" s="639">
        <f t="shared" si="2"/>
        <v>28000.000000000004</v>
      </c>
      <c r="DH121" s="74">
        <f t="shared" si="3"/>
        <v>428000</v>
      </c>
    </row>
    <row r="122" spans="1:112" x14ac:dyDescent="0.35">
      <c r="A122" s="69"/>
      <c r="B122" s="196"/>
      <c r="C122" s="196"/>
      <c r="D122" s="196"/>
      <c r="E122" s="196"/>
      <c r="F122" s="69"/>
      <c r="G122" s="93" t="s">
        <v>2628</v>
      </c>
      <c r="H122" s="69"/>
      <c r="I122" s="87">
        <f>SUM(I120:I121)</f>
        <v>800000</v>
      </c>
      <c r="J122" s="69"/>
      <c r="K122" s="69"/>
      <c r="L122" s="75"/>
      <c r="M122" s="75"/>
      <c r="N122" s="77"/>
      <c r="O122" s="75"/>
      <c r="P122" s="69"/>
      <c r="Q122" s="75"/>
      <c r="R122" s="75"/>
      <c r="S122" s="69"/>
      <c r="T122" s="69"/>
      <c r="U122" s="69"/>
      <c r="V122" s="69"/>
      <c r="W122" s="69"/>
      <c r="X122" s="69"/>
      <c r="DG122" s="639">
        <f t="shared" si="2"/>
        <v>56000.000000000007</v>
      </c>
      <c r="DH122" s="87">
        <f t="shared" si="3"/>
        <v>856000</v>
      </c>
    </row>
    <row r="123" spans="1:112" x14ac:dyDescent="0.35">
      <c r="A123" s="64"/>
      <c r="B123" s="64"/>
      <c r="C123" s="64"/>
      <c r="D123" s="64"/>
      <c r="E123" s="64"/>
      <c r="F123" s="64"/>
      <c r="G123" s="96" t="s">
        <v>1590</v>
      </c>
      <c r="H123" s="64"/>
      <c r="I123" s="67"/>
      <c r="J123" s="64"/>
      <c r="K123" s="64"/>
      <c r="L123" s="68"/>
      <c r="M123" s="68"/>
      <c r="N123" s="68"/>
      <c r="O123" s="68"/>
      <c r="P123" s="64"/>
      <c r="Q123" s="68"/>
      <c r="R123" s="68"/>
      <c r="S123" s="64"/>
      <c r="T123" s="64"/>
      <c r="U123" s="64"/>
      <c r="V123" s="64"/>
      <c r="W123" s="64"/>
      <c r="X123" s="64"/>
      <c r="Y123" s="64"/>
      <c r="DG123" s="639">
        <f t="shared" si="2"/>
        <v>0</v>
      </c>
      <c r="DH123" s="67">
        <f t="shared" si="3"/>
        <v>0</v>
      </c>
    </row>
    <row r="124" spans="1:112" x14ac:dyDescent="0.35">
      <c r="B124" s="196" t="s">
        <v>12063</v>
      </c>
      <c r="C124" s="196" t="s">
        <v>222</v>
      </c>
      <c r="D124" s="196" t="s">
        <v>12064</v>
      </c>
      <c r="E124" s="196" t="s">
        <v>12065</v>
      </c>
      <c r="G124" s="79" t="s">
        <v>12193</v>
      </c>
      <c r="I124" s="118">
        <v>200000</v>
      </c>
      <c r="K124" s="76" t="s">
        <v>1230</v>
      </c>
      <c r="L124" s="75" t="s">
        <v>1063</v>
      </c>
      <c r="M124" s="119" t="s">
        <v>12194</v>
      </c>
      <c r="N124" s="187" t="s">
        <v>12195</v>
      </c>
      <c r="O124" s="75" t="s">
        <v>1063</v>
      </c>
      <c r="Q124" s="119" t="s">
        <v>5241</v>
      </c>
      <c r="R124" s="119" t="s">
        <v>1063</v>
      </c>
      <c r="DG124" s="639">
        <f t="shared" si="2"/>
        <v>14000.000000000002</v>
      </c>
      <c r="DH124" s="118">
        <f t="shared" si="3"/>
        <v>214000</v>
      </c>
    </row>
    <row r="125" spans="1:112" x14ac:dyDescent="0.35">
      <c r="G125" s="93" t="s">
        <v>2628</v>
      </c>
      <c r="H125" s="123"/>
      <c r="I125" s="124">
        <f>SUM(I124)</f>
        <v>200000</v>
      </c>
      <c r="DG125" s="639">
        <f t="shared" si="2"/>
        <v>14000.000000000002</v>
      </c>
      <c r="DH125" s="124">
        <f t="shared" si="3"/>
        <v>214000</v>
      </c>
    </row>
    <row r="126" spans="1:112" x14ac:dyDescent="0.35">
      <c r="G126" s="93" t="s">
        <v>894</v>
      </c>
      <c r="H126" s="123"/>
      <c r="I126" s="124">
        <f>SUM(I5:I125)/2</f>
        <v>70010000</v>
      </c>
      <c r="DG126" s="639">
        <f t="shared" si="2"/>
        <v>4900700.0000000009</v>
      </c>
      <c r="DH126" s="124">
        <f t="shared" si="3"/>
        <v>74910700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pageSetup paperSize="9" orientation="portrait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00B050"/>
  </sheetPr>
  <dimension ref="A1:Y186"/>
  <sheetViews>
    <sheetView topLeftCell="E1" zoomScale="80" zoomScaleNormal="80" workbookViewId="0">
      <selection activeCell="Y2" sqref="Y2"/>
    </sheetView>
  </sheetViews>
  <sheetFormatPr defaultRowHeight="14.5" x14ac:dyDescent="0.35"/>
  <cols>
    <col min="1" max="1" width="16.08984375" hidden="1" customWidth="1"/>
    <col min="2" max="2" width="17.1796875" hidden="1" customWidth="1"/>
    <col min="3" max="3" width="12.453125" hidden="1" customWidth="1"/>
    <col min="4" max="4" width="30.1796875" hidden="1" customWidth="1"/>
    <col min="5" max="5" width="51.26953125" customWidth="1"/>
    <col min="6" max="6" width="68.81640625" hidden="1" customWidth="1"/>
    <col min="7" max="7" width="23.7265625" hidden="1" customWidth="1"/>
    <col min="8" max="8" width="23.7265625" style="104" hidden="1" customWidth="1"/>
    <col min="9" max="9" width="17.1796875" hidden="1" customWidth="1"/>
    <col min="10" max="10" width="25.7265625" hidden="1" customWidth="1"/>
    <col min="11" max="11" width="30.7265625" hidden="1" customWidth="1"/>
    <col min="12" max="12" width="42" hidden="1" customWidth="1"/>
    <col min="13" max="13" width="33.7265625" hidden="1" customWidth="1"/>
    <col min="14" max="14" width="20.7265625" hidden="1" customWidth="1"/>
    <col min="15" max="15" width="24.453125" hidden="1" customWidth="1"/>
    <col min="16" max="16" width="25.81640625" hidden="1" customWidth="1"/>
    <col min="17" max="17" width="21.453125" hidden="1" customWidth="1"/>
    <col min="18" max="18" width="12.453125" hidden="1" customWidth="1"/>
    <col min="19" max="19" width="14.81640625" hidden="1" customWidth="1"/>
    <col min="20" max="20" width="26.81640625" hidden="1" customWidth="1"/>
    <col min="21" max="21" width="48.81640625" hidden="1" customWidth="1"/>
    <col min="22" max="22" width="32" hidden="1" customWidth="1"/>
    <col min="23" max="23" width="59" hidden="1" customWidth="1"/>
    <col min="24" max="24" width="12.90625" hidden="1" customWidth="1"/>
    <col min="25" max="25" width="23.7265625" style="104" customWidth="1"/>
  </cols>
  <sheetData>
    <row r="1" spans="1:25" ht="15.5" x14ac:dyDescent="0.35">
      <c r="A1" s="680" t="s">
        <v>895</v>
      </c>
      <c r="B1" s="680"/>
      <c r="C1" s="680"/>
      <c r="D1" s="681"/>
      <c r="E1" s="682" t="s">
        <v>896</v>
      </c>
      <c r="F1" s="682"/>
      <c r="G1" s="682"/>
      <c r="H1" s="459"/>
      <c r="I1" s="460" t="s">
        <v>897</v>
      </c>
      <c r="J1" s="682" t="s">
        <v>898</v>
      </c>
      <c r="K1" s="682"/>
      <c r="L1" s="682"/>
      <c r="M1" s="682"/>
      <c r="N1" s="682"/>
      <c r="O1" s="683" t="s">
        <v>899</v>
      </c>
      <c r="P1" s="684"/>
      <c r="Q1" s="685"/>
      <c r="R1" s="682" t="s">
        <v>900</v>
      </c>
      <c r="S1" s="682"/>
      <c r="T1" s="686" t="s">
        <v>901</v>
      </c>
      <c r="U1" s="686"/>
      <c r="V1" s="687"/>
      <c r="W1" s="679" t="s">
        <v>902</v>
      </c>
      <c r="Y1" s="459"/>
    </row>
    <row r="2" spans="1:25" ht="31" x14ac:dyDescent="0.35">
      <c r="A2" s="461" t="s">
        <v>903</v>
      </c>
      <c r="B2" s="461" t="s">
        <v>904</v>
      </c>
      <c r="C2" s="461" t="s">
        <v>905</v>
      </c>
      <c r="D2" s="462" t="s">
        <v>2388</v>
      </c>
      <c r="E2" s="463" t="s">
        <v>908</v>
      </c>
      <c r="F2" s="463" t="s">
        <v>907</v>
      </c>
      <c r="G2" s="461" t="s">
        <v>909</v>
      </c>
      <c r="H2" s="464" t="s">
        <v>2494</v>
      </c>
      <c r="I2" s="463" t="s">
        <v>911</v>
      </c>
      <c r="J2" s="461" t="s">
        <v>912</v>
      </c>
      <c r="K2" s="461" t="s">
        <v>2389</v>
      </c>
      <c r="L2" s="461" t="s">
        <v>914</v>
      </c>
      <c r="M2" s="461" t="s">
        <v>915</v>
      </c>
      <c r="N2" s="461" t="s">
        <v>916</v>
      </c>
      <c r="O2" s="462" t="s">
        <v>917</v>
      </c>
      <c r="P2" s="463" t="s">
        <v>918</v>
      </c>
      <c r="Q2" s="463" t="s">
        <v>919</v>
      </c>
      <c r="R2" s="463" t="s">
        <v>920</v>
      </c>
      <c r="S2" s="465" t="s">
        <v>921</v>
      </c>
      <c r="T2" s="463" t="s">
        <v>922</v>
      </c>
      <c r="U2" s="463" t="s">
        <v>2390</v>
      </c>
      <c r="V2" s="463" t="s">
        <v>925</v>
      </c>
      <c r="W2" s="679"/>
      <c r="Y2" s="634" t="s">
        <v>24303</v>
      </c>
    </row>
    <row r="3" spans="1:25" ht="15.5" x14ac:dyDescent="0.35">
      <c r="A3" s="258"/>
      <c r="B3" s="258"/>
      <c r="C3" s="258"/>
      <c r="D3" s="258"/>
      <c r="E3" s="466" t="s">
        <v>12196</v>
      </c>
      <c r="F3" s="466"/>
      <c r="G3" s="258"/>
      <c r="H3" s="467"/>
      <c r="I3" s="258"/>
      <c r="J3" s="258"/>
      <c r="K3" s="468"/>
      <c r="L3" s="258"/>
      <c r="M3" s="468"/>
      <c r="N3" s="468"/>
      <c r="O3" s="258"/>
      <c r="P3" s="258"/>
      <c r="Q3" s="468"/>
      <c r="R3" s="258"/>
      <c r="S3" s="258"/>
      <c r="T3" s="258"/>
      <c r="U3" s="258"/>
      <c r="V3" s="258"/>
      <c r="W3" s="258"/>
      <c r="Y3" s="467"/>
    </row>
    <row r="4" spans="1:25" s="94" customFormat="1" ht="15.5" x14ac:dyDescent="0.35">
      <c r="A4" s="64"/>
      <c r="B4" s="64"/>
      <c r="C4" s="64"/>
      <c r="D4" s="64"/>
      <c r="E4" s="96" t="s">
        <v>12197</v>
      </c>
      <c r="F4" s="96"/>
      <c r="G4" s="64"/>
      <c r="H4" s="67"/>
      <c r="I4" s="64"/>
      <c r="J4" s="64"/>
      <c r="K4" s="159"/>
      <c r="L4" s="64"/>
      <c r="M4" s="159"/>
      <c r="N4" s="159"/>
      <c r="O4" s="64"/>
      <c r="P4" s="64"/>
      <c r="Q4" s="159"/>
      <c r="R4" s="64"/>
      <c r="S4" s="64"/>
      <c r="T4" s="64"/>
      <c r="U4" s="64"/>
      <c r="V4" s="64"/>
      <c r="W4" s="64"/>
      <c r="X4" s="651">
        <v>7.0000000000000007E-2</v>
      </c>
      <c r="Y4" s="67"/>
    </row>
    <row r="5" spans="1:25" s="94" customFormat="1" ht="15.5" x14ac:dyDescent="0.35">
      <c r="A5" s="69"/>
      <c r="B5" s="69" t="s">
        <v>12198</v>
      </c>
      <c r="C5" s="81"/>
      <c r="D5" s="81" t="s">
        <v>12199</v>
      </c>
      <c r="E5" s="79" t="s">
        <v>12200</v>
      </c>
      <c r="F5" s="73" t="s">
        <v>12201</v>
      </c>
      <c r="G5" s="69"/>
      <c r="H5" s="74">
        <v>650000</v>
      </c>
      <c r="I5" s="69"/>
      <c r="J5" s="69" t="s">
        <v>2394</v>
      </c>
      <c r="K5" s="167">
        <v>2016</v>
      </c>
      <c r="L5" s="69" t="s">
        <v>12202</v>
      </c>
      <c r="M5" s="167" t="s">
        <v>12203</v>
      </c>
      <c r="N5" s="167" t="s">
        <v>12203</v>
      </c>
      <c r="O5" s="69" t="s">
        <v>937</v>
      </c>
      <c r="P5" s="69" t="s">
        <v>967</v>
      </c>
      <c r="Q5" s="167" t="s">
        <v>4819</v>
      </c>
      <c r="R5" s="69"/>
      <c r="S5" s="69"/>
      <c r="T5" s="69"/>
      <c r="U5" s="69"/>
      <c r="V5" s="69" t="s">
        <v>940</v>
      </c>
      <c r="W5" s="116" t="s">
        <v>993</v>
      </c>
      <c r="X5" s="642">
        <f>H5*X$4</f>
        <v>45500.000000000007</v>
      </c>
      <c r="Y5" s="74">
        <f>H5+X5</f>
        <v>695500</v>
      </c>
    </row>
    <row r="6" spans="1:25" s="94" customFormat="1" ht="15.5" x14ac:dyDescent="0.35">
      <c r="A6" s="69"/>
      <c r="B6" s="69" t="s">
        <v>12198</v>
      </c>
      <c r="C6" s="81"/>
      <c r="D6" s="81" t="s">
        <v>12199</v>
      </c>
      <c r="E6" s="79" t="s">
        <v>12204</v>
      </c>
      <c r="F6" s="79"/>
      <c r="G6" s="69"/>
      <c r="H6" s="74">
        <v>600000</v>
      </c>
      <c r="I6" s="69"/>
      <c r="J6" s="69" t="s">
        <v>2394</v>
      </c>
      <c r="K6" s="167">
        <v>2016</v>
      </c>
      <c r="L6" s="69" t="s">
        <v>12205</v>
      </c>
      <c r="M6" s="167" t="s">
        <v>12206</v>
      </c>
      <c r="N6" s="167" t="s">
        <v>12206</v>
      </c>
      <c r="O6" s="69" t="s">
        <v>937</v>
      </c>
      <c r="P6" s="69" t="s">
        <v>938</v>
      </c>
      <c r="Q6" s="167" t="s">
        <v>4819</v>
      </c>
      <c r="R6" s="69"/>
      <c r="S6" s="69"/>
      <c r="T6" s="69"/>
      <c r="U6" s="69"/>
      <c r="V6" s="69"/>
      <c r="W6" s="116"/>
      <c r="X6" s="642">
        <f t="shared" ref="X6:X69" si="0">H6*X$4</f>
        <v>42000.000000000007</v>
      </c>
      <c r="Y6" s="74">
        <f t="shared" ref="Y6:Y69" si="1">H6+X6</f>
        <v>642000</v>
      </c>
    </row>
    <row r="7" spans="1:25" s="94" customFormat="1" ht="15.5" x14ac:dyDescent="0.35">
      <c r="A7" s="69"/>
      <c r="B7" s="69" t="s">
        <v>12198</v>
      </c>
      <c r="C7" s="81"/>
      <c r="D7" s="81" t="s">
        <v>12199</v>
      </c>
      <c r="E7" s="79" t="s">
        <v>12207</v>
      </c>
      <c r="F7" s="79"/>
      <c r="G7" s="69"/>
      <c r="H7" s="74">
        <v>600000</v>
      </c>
      <c r="I7" s="69"/>
      <c r="J7" s="69" t="s">
        <v>2394</v>
      </c>
      <c r="K7" s="167">
        <v>2016</v>
      </c>
      <c r="L7" s="69" t="s">
        <v>12205</v>
      </c>
      <c r="M7" s="167" t="s">
        <v>12208</v>
      </c>
      <c r="N7" s="167" t="s">
        <v>12208</v>
      </c>
      <c r="O7" s="69" t="s">
        <v>937</v>
      </c>
      <c r="P7" s="69" t="s">
        <v>938</v>
      </c>
      <c r="Q7" s="167" t="s">
        <v>4819</v>
      </c>
      <c r="R7" s="69"/>
      <c r="S7" s="69"/>
      <c r="T7" s="69"/>
      <c r="U7" s="69"/>
      <c r="V7" s="69"/>
      <c r="W7" s="116"/>
      <c r="X7" s="642">
        <f t="shared" si="0"/>
        <v>42000.000000000007</v>
      </c>
      <c r="Y7" s="74">
        <f t="shared" si="1"/>
        <v>642000</v>
      </c>
    </row>
    <row r="8" spans="1:25" s="94" customFormat="1" ht="15.5" x14ac:dyDescent="0.35">
      <c r="A8" s="69"/>
      <c r="B8" s="69" t="s">
        <v>12198</v>
      </c>
      <c r="C8" s="81"/>
      <c r="D8" s="81" t="s">
        <v>12199</v>
      </c>
      <c r="E8" s="79" t="s">
        <v>12209</v>
      </c>
      <c r="F8" s="79"/>
      <c r="G8" s="69"/>
      <c r="H8" s="74">
        <v>600000</v>
      </c>
      <c r="I8" s="69"/>
      <c r="J8" s="69" t="s">
        <v>2394</v>
      </c>
      <c r="K8" s="167">
        <v>2016</v>
      </c>
      <c r="L8" s="69" t="s">
        <v>12205</v>
      </c>
      <c r="M8" s="167" t="s">
        <v>12210</v>
      </c>
      <c r="N8" s="167" t="s">
        <v>12210</v>
      </c>
      <c r="O8" s="69" t="s">
        <v>937</v>
      </c>
      <c r="P8" s="69" t="s">
        <v>938</v>
      </c>
      <c r="Q8" s="167" t="s">
        <v>4819</v>
      </c>
      <c r="R8" s="69"/>
      <c r="S8" s="69"/>
      <c r="T8" s="69"/>
      <c r="U8" s="69"/>
      <c r="V8" s="69"/>
      <c r="W8" s="116"/>
      <c r="X8" s="642">
        <f t="shared" si="0"/>
        <v>42000.000000000007</v>
      </c>
      <c r="Y8" s="74">
        <f t="shared" si="1"/>
        <v>642000</v>
      </c>
    </row>
    <row r="9" spans="1:25" s="94" customFormat="1" ht="15.5" x14ac:dyDescent="0.35">
      <c r="A9" s="69"/>
      <c r="B9" s="69" t="s">
        <v>12198</v>
      </c>
      <c r="C9" s="81"/>
      <c r="D9" s="81" t="s">
        <v>12199</v>
      </c>
      <c r="E9" s="79" t="s">
        <v>12211</v>
      </c>
      <c r="F9" s="79"/>
      <c r="G9" s="69"/>
      <c r="H9" s="74">
        <v>600000</v>
      </c>
      <c r="I9" s="69"/>
      <c r="J9" s="69" t="s">
        <v>2394</v>
      </c>
      <c r="K9" s="167">
        <v>2016</v>
      </c>
      <c r="L9" s="69" t="s">
        <v>12205</v>
      </c>
      <c r="M9" s="167" t="s">
        <v>12212</v>
      </c>
      <c r="N9" s="167" t="s">
        <v>12212</v>
      </c>
      <c r="O9" s="69" t="s">
        <v>937</v>
      </c>
      <c r="P9" s="69" t="s">
        <v>938</v>
      </c>
      <c r="Q9" s="167" t="s">
        <v>4819</v>
      </c>
      <c r="R9" s="69"/>
      <c r="S9" s="69"/>
      <c r="T9" s="69"/>
      <c r="U9" s="69"/>
      <c r="V9" s="69"/>
      <c r="W9" s="116"/>
      <c r="X9" s="642">
        <f t="shared" si="0"/>
        <v>42000.000000000007</v>
      </c>
      <c r="Y9" s="74">
        <f t="shared" si="1"/>
        <v>642000</v>
      </c>
    </row>
    <row r="10" spans="1:25" s="94" customFormat="1" ht="15.5" x14ac:dyDescent="0.35">
      <c r="A10" s="69"/>
      <c r="B10" s="69" t="s">
        <v>12198</v>
      </c>
      <c r="C10" s="81"/>
      <c r="D10" s="81" t="s">
        <v>12199</v>
      </c>
      <c r="E10" s="79" t="s">
        <v>12213</v>
      </c>
      <c r="F10" s="79"/>
      <c r="G10" s="69"/>
      <c r="H10" s="74">
        <v>600000</v>
      </c>
      <c r="I10" s="69"/>
      <c r="J10" s="69" t="s">
        <v>2394</v>
      </c>
      <c r="K10" s="167">
        <v>2016</v>
      </c>
      <c r="L10" s="69" t="s">
        <v>12205</v>
      </c>
      <c r="M10" s="167" t="s">
        <v>12214</v>
      </c>
      <c r="N10" s="167" t="s">
        <v>12214</v>
      </c>
      <c r="O10" s="69" t="s">
        <v>937</v>
      </c>
      <c r="P10" s="69" t="s">
        <v>938</v>
      </c>
      <c r="Q10" s="167" t="s">
        <v>4819</v>
      </c>
      <c r="R10" s="69"/>
      <c r="S10" s="69"/>
      <c r="T10" s="69"/>
      <c r="U10" s="69"/>
      <c r="V10" s="69"/>
      <c r="W10" s="116"/>
      <c r="X10" s="642">
        <f t="shared" si="0"/>
        <v>42000.000000000007</v>
      </c>
      <c r="Y10" s="74">
        <f t="shared" si="1"/>
        <v>642000</v>
      </c>
    </row>
    <row r="11" spans="1:25" s="94" customFormat="1" ht="15.5" x14ac:dyDescent="0.35">
      <c r="A11" s="69"/>
      <c r="B11" s="69" t="s">
        <v>12198</v>
      </c>
      <c r="C11" s="81"/>
      <c r="D11" s="81" t="s">
        <v>12199</v>
      </c>
      <c r="E11" s="79" t="s">
        <v>12215</v>
      </c>
      <c r="F11" s="79"/>
      <c r="G11" s="69"/>
      <c r="H11" s="74">
        <v>600000</v>
      </c>
      <c r="I11" s="69"/>
      <c r="J11" s="69" t="s">
        <v>2394</v>
      </c>
      <c r="K11" s="167">
        <v>2016</v>
      </c>
      <c r="L11" s="69" t="s">
        <v>12205</v>
      </c>
      <c r="M11" s="167" t="s">
        <v>12216</v>
      </c>
      <c r="N11" s="167" t="s">
        <v>12216</v>
      </c>
      <c r="O11" s="69" t="s">
        <v>937</v>
      </c>
      <c r="P11" s="69" t="s">
        <v>938</v>
      </c>
      <c r="Q11" s="167" t="s">
        <v>4819</v>
      </c>
      <c r="R11" s="69"/>
      <c r="S11" s="69"/>
      <c r="T11" s="69"/>
      <c r="U11" s="69"/>
      <c r="V11" s="69"/>
      <c r="W11" s="116"/>
      <c r="X11" s="642">
        <f t="shared" si="0"/>
        <v>42000.000000000007</v>
      </c>
      <c r="Y11" s="74">
        <f t="shared" si="1"/>
        <v>642000</v>
      </c>
    </row>
    <row r="12" spans="1:25" s="94" customFormat="1" ht="15.5" x14ac:dyDescent="0.35">
      <c r="A12" s="69"/>
      <c r="B12" s="69" t="s">
        <v>12198</v>
      </c>
      <c r="C12" s="81"/>
      <c r="D12" s="81" t="s">
        <v>12199</v>
      </c>
      <c r="E12" s="79" t="s">
        <v>12217</v>
      </c>
      <c r="F12" s="79"/>
      <c r="G12" s="69"/>
      <c r="H12" s="74">
        <v>600000</v>
      </c>
      <c r="I12" s="69"/>
      <c r="J12" s="69" t="s">
        <v>2394</v>
      </c>
      <c r="K12" s="167">
        <v>2016</v>
      </c>
      <c r="L12" s="69" t="s">
        <v>12205</v>
      </c>
      <c r="M12" s="167" t="s">
        <v>12218</v>
      </c>
      <c r="N12" s="167" t="s">
        <v>12218</v>
      </c>
      <c r="O12" s="69" t="s">
        <v>937</v>
      </c>
      <c r="P12" s="69" t="s">
        <v>938</v>
      </c>
      <c r="Q12" s="167" t="s">
        <v>4819</v>
      </c>
      <c r="R12" s="69"/>
      <c r="S12" s="69"/>
      <c r="T12" s="69"/>
      <c r="U12" s="69"/>
      <c r="V12" s="69"/>
      <c r="W12" s="116"/>
      <c r="X12" s="642">
        <f t="shared" si="0"/>
        <v>42000.000000000007</v>
      </c>
      <c r="Y12" s="74">
        <f t="shared" si="1"/>
        <v>642000</v>
      </c>
    </row>
    <row r="13" spans="1:25" s="94" customFormat="1" ht="15.5" x14ac:dyDescent="0.35">
      <c r="A13" s="69"/>
      <c r="B13" s="69" t="s">
        <v>12198</v>
      </c>
      <c r="C13" s="81"/>
      <c r="D13" s="81" t="s">
        <v>12199</v>
      </c>
      <c r="E13" s="79" t="s">
        <v>12219</v>
      </c>
      <c r="F13" s="79"/>
      <c r="G13" s="69"/>
      <c r="H13" s="74">
        <v>650000</v>
      </c>
      <c r="I13" s="69"/>
      <c r="J13" s="69" t="s">
        <v>2394</v>
      </c>
      <c r="K13" s="167">
        <v>2016</v>
      </c>
      <c r="L13" s="69" t="s">
        <v>12202</v>
      </c>
      <c r="M13" s="167" t="s">
        <v>12220</v>
      </c>
      <c r="N13" s="167" t="s">
        <v>12220</v>
      </c>
      <c r="O13" s="69" t="s">
        <v>937</v>
      </c>
      <c r="P13" s="69" t="s">
        <v>938</v>
      </c>
      <c r="Q13" s="167" t="s">
        <v>4819</v>
      </c>
      <c r="R13" s="69"/>
      <c r="S13" s="69"/>
      <c r="T13" s="69"/>
      <c r="U13" s="69"/>
      <c r="V13" s="69"/>
      <c r="W13" s="116"/>
      <c r="X13" s="642">
        <f t="shared" si="0"/>
        <v>45500.000000000007</v>
      </c>
      <c r="Y13" s="74">
        <f t="shared" si="1"/>
        <v>695500</v>
      </c>
    </row>
    <row r="14" spans="1:25" s="94" customFormat="1" ht="15.5" x14ac:dyDescent="0.35">
      <c r="A14" s="69"/>
      <c r="B14" s="69" t="s">
        <v>12198</v>
      </c>
      <c r="C14" s="81"/>
      <c r="D14" s="81" t="s">
        <v>12199</v>
      </c>
      <c r="E14" s="79" t="s">
        <v>12221</v>
      </c>
      <c r="F14" s="79"/>
      <c r="G14" s="69"/>
      <c r="H14" s="74">
        <v>600000</v>
      </c>
      <c r="I14" s="69"/>
      <c r="J14" s="69" t="s">
        <v>2394</v>
      </c>
      <c r="K14" s="167">
        <v>2016</v>
      </c>
      <c r="L14" s="69" t="s">
        <v>12205</v>
      </c>
      <c r="M14" s="167" t="s">
        <v>12222</v>
      </c>
      <c r="N14" s="167" t="s">
        <v>12222</v>
      </c>
      <c r="O14" s="69" t="s">
        <v>937</v>
      </c>
      <c r="P14" s="69" t="s">
        <v>938</v>
      </c>
      <c r="Q14" s="167" t="s">
        <v>4819</v>
      </c>
      <c r="R14" s="69"/>
      <c r="S14" s="69"/>
      <c r="T14" s="69"/>
      <c r="U14" s="69"/>
      <c r="V14" s="69"/>
      <c r="W14" s="116"/>
      <c r="X14" s="642">
        <f t="shared" si="0"/>
        <v>42000.000000000007</v>
      </c>
      <c r="Y14" s="74">
        <f t="shared" si="1"/>
        <v>642000</v>
      </c>
    </row>
    <row r="15" spans="1:25" s="94" customFormat="1" ht="15.5" x14ac:dyDescent="0.35">
      <c r="A15" s="69"/>
      <c r="B15" s="69" t="s">
        <v>12198</v>
      </c>
      <c r="C15" s="81"/>
      <c r="D15" s="81" t="s">
        <v>12199</v>
      </c>
      <c r="E15" s="79" t="s">
        <v>12223</v>
      </c>
      <c r="F15" s="79"/>
      <c r="G15" s="69"/>
      <c r="H15" s="74">
        <v>600000</v>
      </c>
      <c r="I15" s="69"/>
      <c r="J15" s="69" t="s">
        <v>2394</v>
      </c>
      <c r="K15" s="167">
        <v>2016</v>
      </c>
      <c r="L15" s="69" t="s">
        <v>12205</v>
      </c>
      <c r="M15" s="167" t="s">
        <v>12224</v>
      </c>
      <c r="N15" s="167" t="s">
        <v>12224</v>
      </c>
      <c r="O15" s="69" t="s">
        <v>937</v>
      </c>
      <c r="P15" s="69" t="s">
        <v>938</v>
      </c>
      <c r="Q15" s="167" t="s">
        <v>4819</v>
      </c>
      <c r="R15" s="69"/>
      <c r="S15" s="69"/>
      <c r="T15" s="69"/>
      <c r="U15" s="69"/>
      <c r="V15" s="69"/>
      <c r="W15" s="116"/>
      <c r="X15" s="642">
        <f t="shared" si="0"/>
        <v>42000.000000000007</v>
      </c>
      <c r="Y15" s="74">
        <f t="shared" si="1"/>
        <v>642000</v>
      </c>
    </row>
    <row r="16" spans="1:25" s="94" customFormat="1" ht="15.5" x14ac:dyDescent="0.35">
      <c r="A16" s="69"/>
      <c r="B16" s="69" t="s">
        <v>12198</v>
      </c>
      <c r="C16" s="81"/>
      <c r="D16" s="81" t="s">
        <v>12199</v>
      </c>
      <c r="E16" s="79" t="s">
        <v>12225</v>
      </c>
      <c r="F16" s="79"/>
      <c r="G16" s="69"/>
      <c r="H16" s="74">
        <v>600000</v>
      </c>
      <c r="I16" s="69"/>
      <c r="J16" s="69" t="s">
        <v>2394</v>
      </c>
      <c r="K16" s="167">
        <v>2016</v>
      </c>
      <c r="L16" s="69" t="s">
        <v>12205</v>
      </c>
      <c r="M16" s="167" t="s">
        <v>12226</v>
      </c>
      <c r="N16" s="167" t="s">
        <v>12226</v>
      </c>
      <c r="O16" s="69" t="s">
        <v>937</v>
      </c>
      <c r="P16" s="69" t="s">
        <v>938</v>
      </c>
      <c r="Q16" s="167" t="s">
        <v>4819</v>
      </c>
      <c r="R16" s="69"/>
      <c r="S16" s="69"/>
      <c r="T16" s="69"/>
      <c r="U16" s="69"/>
      <c r="V16" s="69"/>
      <c r="W16" s="116"/>
      <c r="X16" s="642">
        <f t="shared" si="0"/>
        <v>42000.000000000007</v>
      </c>
      <c r="Y16" s="74">
        <f t="shared" si="1"/>
        <v>642000</v>
      </c>
    </row>
    <row r="17" spans="1:25" s="94" customFormat="1" ht="15.5" x14ac:dyDescent="0.35">
      <c r="A17" s="69"/>
      <c r="B17" s="69" t="s">
        <v>12198</v>
      </c>
      <c r="C17" s="81"/>
      <c r="D17" s="81" t="s">
        <v>12199</v>
      </c>
      <c r="E17" s="79" t="s">
        <v>12227</v>
      </c>
      <c r="F17" s="79"/>
      <c r="G17" s="69"/>
      <c r="H17" s="74">
        <v>600000</v>
      </c>
      <c r="I17" s="69"/>
      <c r="J17" s="69" t="s">
        <v>2394</v>
      </c>
      <c r="K17" s="167">
        <v>2016</v>
      </c>
      <c r="L17" s="69" t="s">
        <v>12205</v>
      </c>
      <c r="M17" s="167" t="s">
        <v>12228</v>
      </c>
      <c r="N17" s="167" t="s">
        <v>12228</v>
      </c>
      <c r="O17" s="69" t="s">
        <v>937</v>
      </c>
      <c r="P17" s="69" t="s">
        <v>938</v>
      </c>
      <c r="Q17" s="167" t="s">
        <v>4819</v>
      </c>
      <c r="R17" s="69"/>
      <c r="S17" s="69"/>
      <c r="T17" s="69"/>
      <c r="U17" s="69"/>
      <c r="V17" s="69"/>
      <c r="W17" s="116"/>
      <c r="X17" s="642">
        <f t="shared" si="0"/>
        <v>42000.000000000007</v>
      </c>
      <c r="Y17" s="74">
        <f t="shared" si="1"/>
        <v>642000</v>
      </c>
    </row>
    <row r="18" spans="1:25" s="94" customFormat="1" ht="15.5" x14ac:dyDescent="0.35">
      <c r="A18" s="69"/>
      <c r="B18" s="69" t="s">
        <v>12198</v>
      </c>
      <c r="C18" s="81"/>
      <c r="D18" s="81" t="s">
        <v>12199</v>
      </c>
      <c r="E18" s="79" t="s">
        <v>12229</v>
      </c>
      <c r="F18" s="79"/>
      <c r="G18" s="69"/>
      <c r="H18" s="74">
        <v>600000</v>
      </c>
      <c r="I18" s="69"/>
      <c r="J18" s="69" t="s">
        <v>2394</v>
      </c>
      <c r="K18" s="167">
        <v>2016</v>
      </c>
      <c r="L18" s="69" t="s">
        <v>12205</v>
      </c>
      <c r="M18" s="167" t="s">
        <v>12230</v>
      </c>
      <c r="N18" s="167" t="s">
        <v>12230</v>
      </c>
      <c r="O18" s="69" t="s">
        <v>937</v>
      </c>
      <c r="P18" s="69" t="s">
        <v>938</v>
      </c>
      <c r="Q18" s="167" t="s">
        <v>4819</v>
      </c>
      <c r="R18" s="69"/>
      <c r="S18" s="69"/>
      <c r="T18" s="69"/>
      <c r="U18" s="69"/>
      <c r="V18" s="69"/>
      <c r="W18" s="116"/>
      <c r="X18" s="642">
        <f t="shared" si="0"/>
        <v>42000.000000000007</v>
      </c>
      <c r="Y18" s="74">
        <f t="shared" si="1"/>
        <v>642000</v>
      </c>
    </row>
    <row r="19" spans="1:25" s="94" customFormat="1" ht="15.5" x14ac:dyDescent="0.35">
      <c r="A19" s="69"/>
      <c r="B19" s="69" t="s">
        <v>12198</v>
      </c>
      <c r="C19" s="81"/>
      <c r="D19" s="81" t="s">
        <v>12199</v>
      </c>
      <c r="E19" s="79" t="s">
        <v>12231</v>
      </c>
      <c r="F19" s="79"/>
      <c r="G19" s="69"/>
      <c r="H19" s="74">
        <v>600000</v>
      </c>
      <c r="I19" s="69"/>
      <c r="J19" s="69" t="s">
        <v>2394</v>
      </c>
      <c r="K19" s="167">
        <v>2016</v>
      </c>
      <c r="L19" s="69" t="s">
        <v>12205</v>
      </c>
      <c r="M19" s="167" t="s">
        <v>12232</v>
      </c>
      <c r="N19" s="167" t="s">
        <v>12232</v>
      </c>
      <c r="O19" s="69" t="s">
        <v>937</v>
      </c>
      <c r="P19" s="69" t="s">
        <v>938</v>
      </c>
      <c r="Q19" s="167" t="s">
        <v>4819</v>
      </c>
      <c r="R19" s="69"/>
      <c r="S19" s="69"/>
      <c r="T19" s="69"/>
      <c r="U19" s="69"/>
      <c r="V19" s="69"/>
      <c r="W19" s="116"/>
      <c r="X19" s="642">
        <f t="shared" si="0"/>
        <v>42000.000000000007</v>
      </c>
      <c r="Y19" s="74">
        <f t="shared" si="1"/>
        <v>642000</v>
      </c>
    </row>
    <row r="20" spans="1:25" s="94" customFormat="1" ht="15.5" x14ac:dyDescent="0.35">
      <c r="A20" s="69"/>
      <c r="B20" s="69" t="s">
        <v>12198</v>
      </c>
      <c r="C20" s="81"/>
      <c r="D20" s="81" t="s">
        <v>12199</v>
      </c>
      <c r="E20" s="79" t="s">
        <v>12233</v>
      </c>
      <c r="F20" s="79"/>
      <c r="G20" s="69"/>
      <c r="H20" s="74">
        <v>600000</v>
      </c>
      <c r="I20" s="69"/>
      <c r="J20" s="69" t="s">
        <v>2394</v>
      </c>
      <c r="K20" s="167">
        <v>2016</v>
      </c>
      <c r="L20" s="69" t="s">
        <v>12205</v>
      </c>
      <c r="M20" s="167" t="s">
        <v>12234</v>
      </c>
      <c r="N20" s="167" t="s">
        <v>12234</v>
      </c>
      <c r="O20" s="69" t="s">
        <v>937</v>
      </c>
      <c r="P20" s="69" t="s">
        <v>938</v>
      </c>
      <c r="Q20" s="167" t="s">
        <v>4819</v>
      </c>
      <c r="R20" s="69"/>
      <c r="S20" s="69"/>
      <c r="T20" s="69"/>
      <c r="U20" s="69"/>
      <c r="V20" s="69"/>
      <c r="W20" s="116"/>
      <c r="X20" s="642">
        <f t="shared" si="0"/>
        <v>42000.000000000007</v>
      </c>
      <c r="Y20" s="74">
        <f t="shared" si="1"/>
        <v>642000</v>
      </c>
    </row>
    <row r="21" spans="1:25" s="94" customFormat="1" ht="15.5" x14ac:dyDescent="0.35">
      <c r="A21" s="69"/>
      <c r="B21" s="69" t="s">
        <v>12198</v>
      </c>
      <c r="C21" s="81"/>
      <c r="D21" s="81" t="s">
        <v>12199</v>
      </c>
      <c r="E21" s="79" t="s">
        <v>12235</v>
      </c>
      <c r="F21" s="79"/>
      <c r="G21" s="69"/>
      <c r="H21" s="74">
        <v>650000</v>
      </c>
      <c r="I21" s="69"/>
      <c r="J21" s="69" t="s">
        <v>2394</v>
      </c>
      <c r="K21" s="167">
        <v>2016</v>
      </c>
      <c r="L21" s="69" t="s">
        <v>12202</v>
      </c>
      <c r="M21" s="167" t="s">
        <v>12236</v>
      </c>
      <c r="N21" s="167" t="s">
        <v>12236</v>
      </c>
      <c r="O21" s="69" t="s">
        <v>937</v>
      </c>
      <c r="P21" s="69" t="s">
        <v>967</v>
      </c>
      <c r="Q21" s="167" t="s">
        <v>4819</v>
      </c>
      <c r="R21" s="69"/>
      <c r="S21" s="69"/>
      <c r="T21" s="69"/>
      <c r="U21" s="69"/>
      <c r="V21" s="69"/>
      <c r="W21" s="116" t="s">
        <v>12237</v>
      </c>
      <c r="X21" s="642">
        <f t="shared" si="0"/>
        <v>45500.000000000007</v>
      </c>
      <c r="Y21" s="74">
        <f t="shared" si="1"/>
        <v>695500</v>
      </c>
    </row>
    <row r="22" spans="1:25" s="94" customFormat="1" ht="15.5" x14ac:dyDescent="0.35">
      <c r="A22" s="64"/>
      <c r="B22" s="64"/>
      <c r="C22" s="64"/>
      <c r="D22" s="64"/>
      <c r="E22" s="96" t="s">
        <v>12238</v>
      </c>
      <c r="F22" s="96"/>
      <c r="G22" s="64"/>
      <c r="H22" s="67"/>
      <c r="I22" s="64"/>
      <c r="J22" s="64"/>
      <c r="K22" s="159"/>
      <c r="L22" s="64"/>
      <c r="M22" s="159"/>
      <c r="N22" s="159"/>
      <c r="O22" s="64"/>
      <c r="P22" s="64"/>
      <c r="Q22" s="159"/>
      <c r="R22" s="64"/>
      <c r="S22" s="64"/>
      <c r="T22" s="64"/>
      <c r="U22" s="64"/>
      <c r="V22" s="64"/>
      <c r="W22" s="115"/>
      <c r="X22" s="642">
        <f t="shared" si="0"/>
        <v>0</v>
      </c>
      <c r="Y22" s="67">
        <f t="shared" si="1"/>
        <v>0</v>
      </c>
    </row>
    <row r="23" spans="1:25" s="94" customFormat="1" ht="15.5" x14ac:dyDescent="0.35">
      <c r="A23" s="69"/>
      <c r="B23" s="69" t="s">
        <v>12198</v>
      </c>
      <c r="C23" s="81"/>
      <c r="D23" s="81" t="s">
        <v>12199</v>
      </c>
      <c r="E23" s="79" t="s">
        <v>12239</v>
      </c>
      <c r="F23" s="73"/>
      <c r="G23" s="69"/>
      <c r="H23" s="74">
        <v>650000</v>
      </c>
      <c r="I23" s="69"/>
      <c r="J23" s="69" t="s">
        <v>1562</v>
      </c>
      <c r="K23" s="167">
        <v>1988</v>
      </c>
      <c r="L23" s="69" t="s">
        <v>8121</v>
      </c>
      <c r="M23" s="167">
        <v>31412672</v>
      </c>
      <c r="N23" s="167" t="s">
        <v>12240</v>
      </c>
      <c r="O23" s="69" t="s">
        <v>937</v>
      </c>
      <c r="P23" s="69" t="s">
        <v>1010</v>
      </c>
      <c r="Q23" s="167" t="s">
        <v>8122</v>
      </c>
      <c r="R23" s="69"/>
      <c r="S23" s="69"/>
      <c r="T23" s="69"/>
      <c r="U23" s="69"/>
      <c r="V23" s="69"/>
      <c r="W23" s="116"/>
      <c r="X23" s="642">
        <f t="shared" si="0"/>
        <v>45500.000000000007</v>
      </c>
      <c r="Y23" s="74">
        <f t="shared" si="1"/>
        <v>695500</v>
      </c>
    </row>
    <row r="24" spans="1:25" s="94" customFormat="1" ht="15.5" x14ac:dyDescent="0.35">
      <c r="A24" s="69"/>
      <c r="B24" s="69" t="s">
        <v>12198</v>
      </c>
      <c r="C24" s="81"/>
      <c r="D24" s="81" t="s">
        <v>12199</v>
      </c>
      <c r="E24" s="79" t="s">
        <v>12241</v>
      </c>
      <c r="F24" s="79"/>
      <c r="G24" s="69"/>
      <c r="H24" s="74">
        <v>650000</v>
      </c>
      <c r="I24" s="69"/>
      <c r="J24" s="69" t="s">
        <v>1562</v>
      </c>
      <c r="K24" s="167">
        <v>1988</v>
      </c>
      <c r="L24" s="69" t="s">
        <v>8121</v>
      </c>
      <c r="M24" s="167">
        <v>31314266</v>
      </c>
      <c r="N24" s="167" t="s">
        <v>12240</v>
      </c>
      <c r="O24" s="69" t="s">
        <v>937</v>
      </c>
      <c r="P24" s="69" t="s">
        <v>1010</v>
      </c>
      <c r="Q24" s="167" t="s">
        <v>8122</v>
      </c>
      <c r="R24" s="69"/>
      <c r="S24" s="69"/>
      <c r="T24" s="69"/>
      <c r="U24" s="69"/>
      <c r="V24" s="69"/>
      <c r="W24" s="116"/>
      <c r="X24" s="642">
        <f t="shared" si="0"/>
        <v>45500.000000000007</v>
      </c>
      <c r="Y24" s="74">
        <f t="shared" si="1"/>
        <v>695500</v>
      </c>
    </row>
    <row r="25" spans="1:25" s="94" customFormat="1" ht="15.5" x14ac:dyDescent="0.35">
      <c r="A25" s="69"/>
      <c r="B25" s="69" t="s">
        <v>12198</v>
      </c>
      <c r="C25" s="81"/>
      <c r="D25" s="81" t="s">
        <v>12199</v>
      </c>
      <c r="E25" s="79" t="s">
        <v>12242</v>
      </c>
      <c r="F25" s="79"/>
      <c r="G25" s="69"/>
      <c r="H25" s="74">
        <v>600000</v>
      </c>
      <c r="I25" s="69"/>
      <c r="J25" s="69" t="s">
        <v>1562</v>
      </c>
      <c r="K25" s="167">
        <v>1988</v>
      </c>
      <c r="L25" s="69" t="s">
        <v>8121</v>
      </c>
      <c r="M25" s="167">
        <v>31412758</v>
      </c>
      <c r="N25" s="167" t="s">
        <v>12240</v>
      </c>
      <c r="O25" s="69" t="s">
        <v>937</v>
      </c>
      <c r="P25" s="69" t="s">
        <v>938</v>
      </c>
      <c r="Q25" s="167" t="s">
        <v>8122</v>
      </c>
      <c r="R25" s="69"/>
      <c r="S25" s="69"/>
      <c r="T25" s="69"/>
      <c r="U25" s="69"/>
      <c r="V25" s="69"/>
      <c r="W25" s="116" t="s">
        <v>10005</v>
      </c>
      <c r="X25" s="642">
        <f t="shared" si="0"/>
        <v>42000.000000000007</v>
      </c>
      <c r="Y25" s="74">
        <f t="shared" si="1"/>
        <v>642000</v>
      </c>
    </row>
    <row r="26" spans="1:25" s="94" customFormat="1" ht="15.5" x14ac:dyDescent="0.35">
      <c r="A26" s="69"/>
      <c r="B26" s="69" t="s">
        <v>12198</v>
      </c>
      <c r="C26" s="81"/>
      <c r="D26" s="81" t="s">
        <v>12199</v>
      </c>
      <c r="E26" s="79" t="s">
        <v>12243</v>
      </c>
      <c r="F26" s="79"/>
      <c r="G26" s="69"/>
      <c r="H26" s="74">
        <v>600000</v>
      </c>
      <c r="I26" s="69"/>
      <c r="J26" s="69" t="s">
        <v>1562</v>
      </c>
      <c r="K26" s="167">
        <v>1988</v>
      </c>
      <c r="L26" s="69" t="s">
        <v>8121</v>
      </c>
      <c r="M26" s="167">
        <v>31412685</v>
      </c>
      <c r="N26" s="167" t="s">
        <v>12240</v>
      </c>
      <c r="O26" s="69" t="s">
        <v>937</v>
      </c>
      <c r="P26" s="69" t="s">
        <v>938</v>
      </c>
      <c r="Q26" s="167" t="s">
        <v>8122</v>
      </c>
      <c r="R26" s="69"/>
      <c r="S26" s="69"/>
      <c r="T26" s="69"/>
      <c r="U26" s="69"/>
      <c r="V26" s="69"/>
      <c r="W26" s="116" t="s">
        <v>10005</v>
      </c>
      <c r="X26" s="642">
        <f t="shared" si="0"/>
        <v>42000.000000000007</v>
      </c>
      <c r="Y26" s="74">
        <f t="shared" si="1"/>
        <v>642000</v>
      </c>
    </row>
    <row r="27" spans="1:25" s="94" customFormat="1" ht="15.5" x14ac:dyDescent="0.35">
      <c r="A27" s="69"/>
      <c r="B27" s="69" t="s">
        <v>12198</v>
      </c>
      <c r="C27" s="81"/>
      <c r="D27" s="81" t="s">
        <v>12199</v>
      </c>
      <c r="E27" s="79" t="s">
        <v>12244</v>
      </c>
      <c r="F27" s="79"/>
      <c r="G27" s="69"/>
      <c r="H27" s="74">
        <v>600000</v>
      </c>
      <c r="I27" s="69"/>
      <c r="J27" s="69" t="s">
        <v>1562</v>
      </c>
      <c r="K27" s="167">
        <v>1988</v>
      </c>
      <c r="L27" s="69" t="s">
        <v>8121</v>
      </c>
      <c r="M27" s="167">
        <v>31412688</v>
      </c>
      <c r="N27" s="167" t="s">
        <v>12240</v>
      </c>
      <c r="O27" s="69" t="s">
        <v>937</v>
      </c>
      <c r="P27" s="69" t="s">
        <v>938</v>
      </c>
      <c r="Q27" s="167" t="s">
        <v>8122</v>
      </c>
      <c r="R27" s="69"/>
      <c r="S27" s="69"/>
      <c r="T27" s="69"/>
      <c r="U27" s="69"/>
      <c r="V27" s="69"/>
      <c r="W27" s="116" t="s">
        <v>10005</v>
      </c>
      <c r="X27" s="642">
        <f t="shared" si="0"/>
        <v>42000.000000000007</v>
      </c>
      <c r="Y27" s="74">
        <f t="shared" si="1"/>
        <v>642000</v>
      </c>
    </row>
    <row r="28" spans="1:25" s="94" customFormat="1" ht="15.5" x14ac:dyDescent="0.35">
      <c r="A28" s="69"/>
      <c r="B28" s="69" t="s">
        <v>12198</v>
      </c>
      <c r="C28" s="81"/>
      <c r="D28" s="81" t="s">
        <v>12199</v>
      </c>
      <c r="E28" s="79" t="s">
        <v>12245</v>
      </c>
      <c r="F28" s="79"/>
      <c r="G28" s="69"/>
      <c r="H28" s="74">
        <v>600000</v>
      </c>
      <c r="I28" s="69"/>
      <c r="J28" s="69" t="s">
        <v>1562</v>
      </c>
      <c r="K28" s="167">
        <v>1988</v>
      </c>
      <c r="L28" s="69" t="s">
        <v>8121</v>
      </c>
      <c r="M28" s="167">
        <v>31412680</v>
      </c>
      <c r="N28" s="167" t="s">
        <v>12240</v>
      </c>
      <c r="O28" s="69" t="s">
        <v>937</v>
      </c>
      <c r="P28" s="69" t="s">
        <v>938</v>
      </c>
      <c r="Q28" s="167" t="s">
        <v>8122</v>
      </c>
      <c r="R28" s="69"/>
      <c r="S28" s="69"/>
      <c r="T28" s="69"/>
      <c r="U28" s="69"/>
      <c r="V28" s="69"/>
      <c r="W28" s="116" t="s">
        <v>10005</v>
      </c>
      <c r="X28" s="642">
        <f t="shared" si="0"/>
        <v>42000.000000000007</v>
      </c>
      <c r="Y28" s="74">
        <f t="shared" si="1"/>
        <v>642000</v>
      </c>
    </row>
    <row r="29" spans="1:25" s="94" customFormat="1" ht="15.5" x14ac:dyDescent="0.35">
      <c r="A29" s="69"/>
      <c r="B29" s="69" t="s">
        <v>12198</v>
      </c>
      <c r="C29" s="81"/>
      <c r="D29" s="81" t="s">
        <v>12199</v>
      </c>
      <c r="E29" s="79" t="s">
        <v>12246</v>
      </c>
      <c r="F29" s="79"/>
      <c r="G29" s="69"/>
      <c r="H29" s="74">
        <v>600000</v>
      </c>
      <c r="I29" s="69"/>
      <c r="J29" s="69" t="s">
        <v>1562</v>
      </c>
      <c r="K29" s="167">
        <v>1988</v>
      </c>
      <c r="L29" s="69" t="s">
        <v>8121</v>
      </c>
      <c r="M29" s="167">
        <v>31412687</v>
      </c>
      <c r="N29" s="167" t="s">
        <v>12240</v>
      </c>
      <c r="O29" s="69" t="s">
        <v>937</v>
      </c>
      <c r="P29" s="69" t="s">
        <v>938</v>
      </c>
      <c r="Q29" s="167" t="s">
        <v>8122</v>
      </c>
      <c r="R29" s="69"/>
      <c r="S29" s="69"/>
      <c r="T29" s="69"/>
      <c r="U29" s="69"/>
      <c r="V29" s="69"/>
      <c r="W29" s="116" t="s">
        <v>10005</v>
      </c>
      <c r="X29" s="642">
        <f t="shared" si="0"/>
        <v>42000.000000000007</v>
      </c>
      <c r="Y29" s="74">
        <f t="shared" si="1"/>
        <v>642000</v>
      </c>
    </row>
    <row r="30" spans="1:25" s="94" customFormat="1" ht="15.5" x14ac:dyDescent="0.35">
      <c r="A30" s="69"/>
      <c r="B30" s="69" t="s">
        <v>12198</v>
      </c>
      <c r="C30" s="81"/>
      <c r="D30" s="81" t="s">
        <v>12199</v>
      </c>
      <c r="E30" s="79" t="s">
        <v>12247</v>
      </c>
      <c r="F30" s="79"/>
      <c r="G30" s="69"/>
      <c r="H30" s="74">
        <v>600000</v>
      </c>
      <c r="I30" s="69"/>
      <c r="J30" s="69" t="s">
        <v>1562</v>
      </c>
      <c r="K30" s="167">
        <v>1988</v>
      </c>
      <c r="L30" s="69" t="s">
        <v>8121</v>
      </c>
      <c r="M30" s="167">
        <v>31412748</v>
      </c>
      <c r="N30" s="167" t="s">
        <v>12240</v>
      </c>
      <c r="O30" s="69" t="s">
        <v>937</v>
      </c>
      <c r="P30" s="69" t="s">
        <v>938</v>
      </c>
      <c r="Q30" s="167" t="s">
        <v>8122</v>
      </c>
      <c r="R30" s="69"/>
      <c r="S30" s="69"/>
      <c r="T30" s="69"/>
      <c r="U30" s="69"/>
      <c r="V30" s="69"/>
      <c r="W30" s="116" t="s">
        <v>10005</v>
      </c>
      <c r="X30" s="642">
        <f t="shared" si="0"/>
        <v>42000.000000000007</v>
      </c>
      <c r="Y30" s="74">
        <f t="shared" si="1"/>
        <v>642000</v>
      </c>
    </row>
    <row r="31" spans="1:25" s="94" customFormat="1" ht="15.5" x14ac:dyDescent="0.35">
      <c r="A31" s="69"/>
      <c r="B31" s="69" t="s">
        <v>12198</v>
      </c>
      <c r="C31" s="81"/>
      <c r="D31" s="81" t="s">
        <v>12199</v>
      </c>
      <c r="E31" s="79" t="s">
        <v>12248</v>
      </c>
      <c r="F31" s="79"/>
      <c r="G31" s="69"/>
      <c r="H31" s="74">
        <v>600000</v>
      </c>
      <c r="I31" s="69"/>
      <c r="J31" s="69" t="s">
        <v>2182</v>
      </c>
      <c r="K31" s="167">
        <v>1981</v>
      </c>
      <c r="L31" s="69" t="s">
        <v>5829</v>
      </c>
      <c r="M31" s="167" t="s">
        <v>12249</v>
      </c>
      <c r="N31" s="167" t="s">
        <v>12240</v>
      </c>
      <c r="O31" s="69" t="s">
        <v>1773</v>
      </c>
      <c r="P31" s="69" t="s">
        <v>1812</v>
      </c>
      <c r="Q31" s="167" t="s">
        <v>4819</v>
      </c>
      <c r="R31" s="69"/>
      <c r="S31" s="69"/>
      <c r="T31" s="69"/>
      <c r="U31" s="69"/>
      <c r="V31" s="69"/>
      <c r="W31" s="116"/>
      <c r="X31" s="642">
        <f t="shared" si="0"/>
        <v>42000.000000000007</v>
      </c>
      <c r="Y31" s="74">
        <f t="shared" si="1"/>
        <v>642000</v>
      </c>
    </row>
    <row r="32" spans="1:25" s="94" customFormat="1" ht="15.5" x14ac:dyDescent="0.35">
      <c r="A32" s="69"/>
      <c r="B32" s="69" t="s">
        <v>12198</v>
      </c>
      <c r="C32" s="81"/>
      <c r="D32" s="81" t="s">
        <v>12199</v>
      </c>
      <c r="E32" s="79" t="s">
        <v>12250</v>
      </c>
      <c r="F32" s="79"/>
      <c r="G32" s="69"/>
      <c r="H32" s="74">
        <v>600000</v>
      </c>
      <c r="I32" s="69"/>
      <c r="J32" s="69" t="s">
        <v>980</v>
      </c>
      <c r="K32" s="69" t="s">
        <v>980</v>
      </c>
      <c r="L32" s="69" t="s">
        <v>980</v>
      </c>
      <c r="M32" s="69" t="s">
        <v>980</v>
      </c>
      <c r="N32" s="167" t="s">
        <v>12240</v>
      </c>
      <c r="O32" s="69" t="s">
        <v>12240</v>
      </c>
      <c r="P32" s="69" t="s">
        <v>980</v>
      </c>
      <c r="Q32" s="167" t="s">
        <v>8122</v>
      </c>
      <c r="R32" s="69"/>
      <c r="S32" s="69"/>
      <c r="T32" s="69"/>
      <c r="U32" s="69"/>
      <c r="V32" s="69"/>
      <c r="W32" s="116"/>
      <c r="X32" s="642">
        <f t="shared" si="0"/>
        <v>42000.000000000007</v>
      </c>
      <c r="Y32" s="74">
        <f t="shared" si="1"/>
        <v>642000</v>
      </c>
    </row>
    <row r="33" spans="1:25" s="94" customFormat="1" ht="15.5" x14ac:dyDescent="0.35">
      <c r="A33" s="69"/>
      <c r="B33" s="69" t="s">
        <v>12198</v>
      </c>
      <c r="C33" s="81"/>
      <c r="D33" s="81" t="s">
        <v>12199</v>
      </c>
      <c r="E33" s="79" t="s">
        <v>12251</v>
      </c>
      <c r="F33" s="79"/>
      <c r="G33" s="69"/>
      <c r="H33" s="74">
        <v>600000</v>
      </c>
      <c r="I33" s="69"/>
      <c r="J33" s="69" t="s">
        <v>1562</v>
      </c>
      <c r="K33" s="167">
        <v>1988</v>
      </c>
      <c r="L33" s="69" t="s">
        <v>8121</v>
      </c>
      <c r="M33" s="167">
        <v>31412683</v>
      </c>
      <c r="N33" s="167" t="s">
        <v>12240</v>
      </c>
      <c r="O33" s="69" t="s">
        <v>937</v>
      </c>
      <c r="P33" s="69" t="s">
        <v>938</v>
      </c>
      <c r="Q33" s="167" t="s">
        <v>8122</v>
      </c>
      <c r="R33" s="69"/>
      <c r="S33" s="69"/>
      <c r="T33" s="69"/>
      <c r="U33" s="69"/>
      <c r="V33" s="69"/>
      <c r="W33" s="116" t="s">
        <v>10005</v>
      </c>
      <c r="X33" s="642">
        <f t="shared" si="0"/>
        <v>42000.000000000007</v>
      </c>
      <c r="Y33" s="74">
        <f t="shared" si="1"/>
        <v>642000</v>
      </c>
    </row>
    <row r="34" spans="1:25" s="94" customFormat="1" ht="15.5" x14ac:dyDescent="0.35">
      <c r="A34" s="69"/>
      <c r="B34" s="69" t="s">
        <v>12198</v>
      </c>
      <c r="C34" s="81"/>
      <c r="D34" s="81" t="s">
        <v>12199</v>
      </c>
      <c r="E34" s="79" t="s">
        <v>12252</v>
      </c>
      <c r="F34" s="79"/>
      <c r="G34" s="69"/>
      <c r="H34" s="74">
        <v>600000</v>
      </c>
      <c r="I34" s="69"/>
      <c r="J34" s="69" t="s">
        <v>1562</v>
      </c>
      <c r="K34" s="167">
        <v>1990</v>
      </c>
      <c r="L34" s="69" t="s">
        <v>8126</v>
      </c>
      <c r="M34" s="167">
        <v>31531805</v>
      </c>
      <c r="N34" s="167" t="s">
        <v>12240</v>
      </c>
      <c r="O34" s="69" t="s">
        <v>937</v>
      </c>
      <c r="P34" s="69" t="s">
        <v>938</v>
      </c>
      <c r="Q34" s="167" t="s">
        <v>8122</v>
      </c>
      <c r="R34" s="69"/>
      <c r="S34" s="69"/>
      <c r="T34" s="69"/>
      <c r="U34" s="69"/>
      <c r="V34" s="69"/>
      <c r="W34" s="116" t="s">
        <v>10005</v>
      </c>
      <c r="X34" s="642">
        <f t="shared" si="0"/>
        <v>42000.000000000007</v>
      </c>
      <c r="Y34" s="74">
        <f t="shared" si="1"/>
        <v>642000</v>
      </c>
    </row>
    <row r="35" spans="1:25" s="94" customFormat="1" ht="15.5" x14ac:dyDescent="0.35">
      <c r="A35" s="69"/>
      <c r="B35" s="69" t="s">
        <v>12198</v>
      </c>
      <c r="C35" s="81"/>
      <c r="D35" s="81" t="s">
        <v>12199</v>
      </c>
      <c r="E35" s="79" t="s">
        <v>12253</v>
      </c>
      <c r="F35" s="79"/>
      <c r="G35" s="69"/>
      <c r="H35" s="74">
        <v>600000</v>
      </c>
      <c r="I35" s="69"/>
      <c r="J35" s="69" t="s">
        <v>1562</v>
      </c>
      <c r="K35" s="167">
        <v>1988</v>
      </c>
      <c r="L35" s="69" t="s">
        <v>8126</v>
      </c>
      <c r="M35" s="167">
        <v>31412759</v>
      </c>
      <c r="N35" s="167" t="s">
        <v>12240</v>
      </c>
      <c r="O35" s="69" t="s">
        <v>937</v>
      </c>
      <c r="P35" s="69" t="s">
        <v>938</v>
      </c>
      <c r="Q35" s="167" t="s">
        <v>8122</v>
      </c>
      <c r="R35" s="69"/>
      <c r="S35" s="69"/>
      <c r="T35" s="69"/>
      <c r="U35" s="69"/>
      <c r="V35" s="69"/>
      <c r="W35" s="116" t="s">
        <v>10005</v>
      </c>
      <c r="X35" s="642">
        <f t="shared" si="0"/>
        <v>42000.000000000007</v>
      </c>
      <c r="Y35" s="74">
        <f t="shared" si="1"/>
        <v>642000</v>
      </c>
    </row>
    <row r="36" spans="1:25" s="94" customFormat="1" ht="15.5" x14ac:dyDescent="0.35">
      <c r="A36" s="69"/>
      <c r="B36" s="69" t="s">
        <v>12198</v>
      </c>
      <c r="C36" s="81"/>
      <c r="D36" s="81" t="s">
        <v>12199</v>
      </c>
      <c r="E36" s="79" t="s">
        <v>12254</v>
      </c>
      <c r="F36" s="79"/>
      <c r="G36" s="69"/>
      <c r="H36" s="74">
        <v>600000</v>
      </c>
      <c r="I36" s="69"/>
      <c r="J36" s="69" t="s">
        <v>1562</v>
      </c>
      <c r="K36" s="167">
        <v>1988</v>
      </c>
      <c r="L36" s="69" t="s">
        <v>8126</v>
      </c>
      <c r="M36" s="167">
        <v>31412678</v>
      </c>
      <c r="N36" s="167" t="s">
        <v>12240</v>
      </c>
      <c r="O36" s="69" t="s">
        <v>937</v>
      </c>
      <c r="P36" s="69" t="s">
        <v>938</v>
      </c>
      <c r="Q36" s="167" t="s">
        <v>8122</v>
      </c>
      <c r="R36" s="69"/>
      <c r="S36" s="69"/>
      <c r="T36" s="69"/>
      <c r="U36" s="69"/>
      <c r="V36" s="69"/>
      <c r="W36" s="116" t="s">
        <v>10005</v>
      </c>
      <c r="X36" s="642">
        <f t="shared" si="0"/>
        <v>42000.000000000007</v>
      </c>
      <c r="Y36" s="74">
        <f t="shared" si="1"/>
        <v>642000</v>
      </c>
    </row>
    <row r="37" spans="1:25" s="94" customFormat="1" ht="15.5" x14ac:dyDescent="0.35">
      <c r="A37" s="69"/>
      <c r="B37" s="69" t="s">
        <v>12198</v>
      </c>
      <c r="C37" s="81"/>
      <c r="D37" s="81" t="s">
        <v>12199</v>
      </c>
      <c r="E37" s="79" t="s">
        <v>12255</v>
      </c>
      <c r="F37" s="79"/>
      <c r="G37" s="69"/>
      <c r="H37" s="74">
        <v>600000</v>
      </c>
      <c r="I37" s="69"/>
      <c r="J37" s="69" t="s">
        <v>1562</v>
      </c>
      <c r="K37" s="167">
        <v>1988</v>
      </c>
      <c r="L37" s="69" t="s">
        <v>8126</v>
      </c>
      <c r="M37" s="167">
        <v>31412750</v>
      </c>
      <c r="N37" s="167" t="s">
        <v>12240</v>
      </c>
      <c r="O37" s="69" t="s">
        <v>937</v>
      </c>
      <c r="P37" s="69" t="s">
        <v>938</v>
      </c>
      <c r="Q37" s="167" t="s">
        <v>8122</v>
      </c>
      <c r="R37" s="69"/>
      <c r="S37" s="69"/>
      <c r="T37" s="69"/>
      <c r="U37" s="69"/>
      <c r="V37" s="69"/>
      <c r="W37" s="116" t="s">
        <v>10005</v>
      </c>
      <c r="X37" s="642">
        <f t="shared" si="0"/>
        <v>42000.000000000007</v>
      </c>
      <c r="Y37" s="74">
        <f t="shared" si="1"/>
        <v>642000</v>
      </c>
    </row>
    <row r="38" spans="1:25" s="94" customFormat="1" ht="15.5" x14ac:dyDescent="0.35">
      <c r="A38" s="69"/>
      <c r="B38" s="69" t="s">
        <v>12198</v>
      </c>
      <c r="C38" s="81"/>
      <c r="D38" s="81" t="s">
        <v>12199</v>
      </c>
      <c r="E38" s="79" t="s">
        <v>12256</v>
      </c>
      <c r="F38" s="79"/>
      <c r="G38" s="69"/>
      <c r="H38" s="74">
        <v>600000</v>
      </c>
      <c r="I38" s="69"/>
      <c r="J38" s="69" t="s">
        <v>1562</v>
      </c>
      <c r="K38" s="167">
        <v>1988</v>
      </c>
      <c r="L38" s="69" t="s">
        <v>8126</v>
      </c>
      <c r="M38" s="167">
        <v>31412752</v>
      </c>
      <c r="N38" s="167" t="s">
        <v>12240</v>
      </c>
      <c r="O38" s="69" t="s">
        <v>937</v>
      </c>
      <c r="P38" s="69" t="s">
        <v>938</v>
      </c>
      <c r="Q38" s="167" t="s">
        <v>8122</v>
      </c>
      <c r="R38" s="69"/>
      <c r="S38" s="69"/>
      <c r="T38" s="69"/>
      <c r="U38" s="69"/>
      <c r="V38" s="69"/>
      <c r="W38" s="116" t="s">
        <v>10005</v>
      </c>
      <c r="X38" s="642">
        <f t="shared" si="0"/>
        <v>42000.000000000007</v>
      </c>
      <c r="Y38" s="74">
        <f t="shared" si="1"/>
        <v>642000</v>
      </c>
    </row>
    <row r="39" spans="1:25" s="94" customFormat="1" ht="15.5" x14ac:dyDescent="0.35">
      <c r="A39" s="69"/>
      <c r="B39" s="69" t="s">
        <v>12198</v>
      </c>
      <c r="C39" s="81"/>
      <c r="D39" s="81" t="s">
        <v>12199</v>
      </c>
      <c r="E39" s="79" t="s">
        <v>12257</v>
      </c>
      <c r="F39" s="79"/>
      <c r="G39" s="69"/>
      <c r="H39" s="74">
        <v>650000</v>
      </c>
      <c r="I39" s="69"/>
      <c r="J39" s="69" t="s">
        <v>1562</v>
      </c>
      <c r="K39" s="167">
        <v>1988</v>
      </c>
      <c r="L39" s="69" t="s">
        <v>8121</v>
      </c>
      <c r="M39" s="167">
        <v>31412657</v>
      </c>
      <c r="N39" s="167" t="s">
        <v>12240</v>
      </c>
      <c r="O39" s="69" t="s">
        <v>937</v>
      </c>
      <c r="P39" s="69" t="s">
        <v>938</v>
      </c>
      <c r="Q39" s="167" t="s">
        <v>8122</v>
      </c>
      <c r="R39" s="69"/>
      <c r="S39" s="69"/>
      <c r="T39" s="69"/>
      <c r="U39" s="69"/>
      <c r="V39" s="69"/>
      <c r="W39" s="116"/>
      <c r="X39" s="642">
        <f t="shared" si="0"/>
        <v>45500.000000000007</v>
      </c>
      <c r="Y39" s="74">
        <f t="shared" si="1"/>
        <v>695500</v>
      </c>
    </row>
    <row r="40" spans="1:25" s="94" customFormat="1" ht="15.5" x14ac:dyDescent="0.35">
      <c r="A40" s="69"/>
      <c r="B40" s="69" t="s">
        <v>12198</v>
      </c>
      <c r="C40" s="81"/>
      <c r="D40" s="81" t="s">
        <v>12199</v>
      </c>
      <c r="E40" s="79" t="s">
        <v>12258</v>
      </c>
      <c r="F40" s="79"/>
      <c r="G40" s="69"/>
      <c r="H40" s="74">
        <v>650000</v>
      </c>
      <c r="I40" s="69"/>
      <c r="J40" s="69" t="s">
        <v>1562</v>
      </c>
      <c r="K40" s="167">
        <v>1988</v>
      </c>
      <c r="L40" s="69" t="s">
        <v>8121</v>
      </c>
      <c r="M40" s="167">
        <v>31412661</v>
      </c>
      <c r="N40" s="167" t="s">
        <v>12240</v>
      </c>
      <c r="O40" s="69" t="s">
        <v>937</v>
      </c>
      <c r="P40" s="69" t="s">
        <v>938</v>
      </c>
      <c r="Q40" s="167" t="s">
        <v>8122</v>
      </c>
      <c r="R40" s="69"/>
      <c r="S40" s="69"/>
      <c r="T40" s="69"/>
      <c r="U40" s="69"/>
      <c r="V40" s="69"/>
      <c r="W40" s="116"/>
      <c r="X40" s="642">
        <f t="shared" si="0"/>
        <v>45500.000000000007</v>
      </c>
      <c r="Y40" s="74">
        <f t="shared" si="1"/>
        <v>695500</v>
      </c>
    </row>
    <row r="41" spans="1:25" s="94" customFormat="1" ht="15.5" x14ac:dyDescent="0.35">
      <c r="A41" s="64"/>
      <c r="B41" s="64"/>
      <c r="C41" s="64"/>
      <c r="D41" s="64"/>
      <c r="E41" s="96" t="s">
        <v>12259</v>
      </c>
      <c r="F41" s="96"/>
      <c r="G41" s="64"/>
      <c r="H41" s="67"/>
      <c r="I41" s="64"/>
      <c r="J41" s="64"/>
      <c r="K41" s="159"/>
      <c r="L41" s="64"/>
      <c r="M41" s="159"/>
      <c r="N41" s="159"/>
      <c r="O41" s="64"/>
      <c r="P41" s="64"/>
      <c r="Q41" s="159"/>
      <c r="R41" s="64"/>
      <c r="S41" s="64"/>
      <c r="T41" s="64"/>
      <c r="U41" s="64"/>
      <c r="V41" s="64"/>
      <c r="W41" s="115"/>
      <c r="X41" s="642">
        <f t="shared" si="0"/>
        <v>0</v>
      </c>
      <c r="Y41" s="67">
        <f t="shared" si="1"/>
        <v>0</v>
      </c>
    </row>
    <row r="42" spans="1:25" s="94" customFormat="1" ht="15.5" x14ac:dyDescent="0.35">
      <c r="A42" s="69"/>
      <c r="B42" s="69" t="s">
        <v>12198</v>
      </c>
      <c r="C42" s="81"/>
      <c r="D42" s="81" t="s">
        <v>12199</v>
      </c>
      <c r="E42" s="79" t="s">
        <v>12260</v>
      </c>
      <c r="F42" s="79"/>
      <c r="G42" s="69"/>
      <c r="H42" s="74">
        <v>3000000</v>
      </c>
      <c r="I42" s="69"/>
      <c r="J42" s="69"/>
      <c r="K42" s="167"/>
      <c r="L42" s="69"/>
      <c r="M42" s="167"/>
      <c r="N42" s="167"/>
      <c r="O42" s="69"/>
      <c r="P42" s="69"/>
      <c r="Q42" s="167"/>
      <c r="R42" s="69"/>
      <c r="S42" s="69"/>
      <c r="T42" s="69"/>
      <c r="U42" s="69"/>
      <c r="V42" s="69"/>
      <c r="W42" s="116"/>
      <c r="X42" s="642">
        <f t="shared" si="0"/>
        <v>210000.00000000003</v>
      </c>
      <c r="Y42" s="74">
        <f t="shared" si="1"/>
        <v>3210000</v>
      </c>
    </row>
    <row r="43" spans="1:25" s="94" customFormat="1" ht="15.5" x14ac:dyDescent="0.35">
      <c r="A43" s="69"/>
      <c r="B43" s="69" t="s">
        <v>12198</v>
      </c>
      <c r="C43" s="81"/>
      <c r="D43" s="81" t="s">
        <v>12199</v>
      </c>
      <c r="E43" s="79" t="s">
        <v>12261</v>
      </c>
      <c r="F43" s="79"/>
      <c r="G43" s="69"/>
      <c r="H43" s="74">
        <v>3000000</v>
      </c>
      <c r="I43" s="69"/>
      <c r="J43" s="69"/>
      <c r="K43" s="167"/>
      <c r="L43" s="69"/>
      <c r="M43" s="167"/>
      <c r="N43" s="167"/>
      <c r="O43" s="69"/>
      <c r="P43" s="69"/>
      <c r="Q43" s="167"/>
      <c r="R43" s="69"/>
      <c r="S43" s="69"/>
      <c r="T43" s="69"/>
      <c r="U43" s="69"/>
      <c r="V43" s="69"/>
      <c r="W43" s="116"/>
      <c r="X43" s="642">
        <f t="shared" si="0"/>
        <v>210000.00000000003</v>
      </c>
      <c r="Y43" s="74">
        <f t="shared" si="1"/>
        <v>3210000</v>
      </c>
    </row>
    <row r="44" spans="1:25" s="94" customFormat="1" ht="15.5" x14ac:dyDescent="0.35">
      <c r="A44" s="69"/>
      <c r="B44" s="69" t="s">
        <v>12198</v>
      </c>
      <c r="C44" s="81"/>
      <c r="D44" s="81" t="s">
        <v>12199</v>
      </c>
      <c r="E44" s="79" t="s">
        <v>12262</v>
      </c>
      <c r="F44" s="79"/>
      <c r="G44" s="69"/>
      <c r="H44" s="74">
        <v>3000000</v>
      </c>
      <c r="I44" s="69"/>
      <c r="J44" s="69"/>
      <c r="K44" s="167"/>
      <c r="L44" s="69"/>
      <c r="M44" s="167"/>
      <c r="N44" s="167"/>
      <c r="O44" s="69"/>
      <c r="P44" s="69"/>
      <c r="Q44" s="167"/>
      <c r="R44" s="69"/>
      <c r="S44" s="69"/>
      <c r="T44" s="69"/>
      <c r="U44" s="69"/>
      <c r="V44" s="69"/>
      <c r="W44" s="116"/>
      <c r="X44" s="642">
        <f t="shared" si="0"/>
        <v>210000.00000000003</v>
      </c>
      <c r="Y44" s="74">
        <f t="shared" si="1"/>
        <v>3210000</v>
      </c>
    </row>
    <row r="45" spans="1:25" s="94" customFormat="1" ht="15.5" x14ac:dyDescent="0.35">
      <c r="A45" s="64"/>
      <c r="B45" s="64"/>
      <c r="C45" s="64"/>
      <c r="D45" s="64"/>
      <c r="E45" s="96" t="s">
        <v>12263</v>
      </c>
      <c r="F45" s="96"/>
      <c r="G45" s="64"/>
      <c r="H45" s="67"/>
      <c r="I45" s="64"/>
      <c r="J45" s="64"/>
      <c r="K45" s="159"/>
      <c r="L45" s="64"/>
      <c r="M45" s="159"/>
      <c r="N45" s="159"/>
      <c r="O45" s="64"/>
      <c r="P45" s="64"/>
      <c r="Q45" s="159"/>
      <c r="R45" s="64"/>
      <c r="S45" s="64"/>
      <c r="T45" s="64"/>
      <c r="U45" s="64"/>
      <c r="V45" s="64"/>
      <c r="W45" s="115"/>
      <c r="X45" s="642">
        <f t="shared" si="0"/>
        <v>0</v>
      </c>
      <c r="Y45" s="67">
        <f t="shared" si="1"/>
        <v>0</v>
      </c>
    </row>
    <row r="46" spans="1:25" s="94" customFormat="1" ht="15.5" x14ac:dyDescent="0.35">
      <c r="A46" s="69"/>
      <c r="B46" s="69" t="s">
        <v>12198</v>
      </c>
      <c r="C46" s="81"/>
      <c r="D46" s="81" t="s">
        <v>12199</v>
      </c>
      <c r="E46" s="79" t="s">
        <v>12264</v>
      </c>
      <c r="F46" s="79"/>
      <c r="G46" s="69"/>
      <c r="H46" s="74">
        <v>650000</v>
      </c>
      <c r="I46" s="69"/>
      <c r="J46" s="69" t="s">
        <v>2018</v>
      </c>
      <c r="K46" s="69" t="s">
        <v>2018</v>
      </c>
      <c r="L46" s="126" t="s">
        <v>2018</v>
      </c>
      <c r="M46" s="126" t="s">
        <v>2018</v>
      </c>
      <c r="N46" s="167" t="s">
        <v>1575</v>
      </c>
      <c r="O46" s="69" t="s">
        <v>1773</v>
      </c>
      <c r="P46" s="69"/>
      <c r="Q46" s="167"/>
      <c r="R46" s="69"/>
      <c r="S46" s="69"/>
      <c r="T46" s="69"/>
      <c r="U46" s="69"/>
      <c r="V46" s="69"/>
      <c r="W46" s="116"/>
      <c r="X46" s="642">
        <f t="shared" si="0"/>
        <v>45500.000000000007</v>
      </c>
      <c r="Y46" s="74">
        <f t="shared" si="1"/>
        <v>695500</v>
      </c>
    </row>
    <row r="47" spans="1:25" s="94" customFormat="1" ht="15.5" x14ac:dyDescent="0.35">
      <c r="A47" s="69"/>
      <c r="B47" s="69" t="s">
        <v>12198</v>
      </c>
      <c r="C47" s="81"/>
      <c r="D47" s="81" t="s">
        <v>12199</v>
      </c>
      <c r="E47" s="79" t="s">
        <v>12265</v>
      </c>
      <c r="F47" s="81" t="s">
        <v>12266</v>
      </c>
      <c r="G47" s="69"/>
      <c r="H47" s="74">
        <v>650000</v>
      </c>
      <c r="I47" s="69"/>
      <c r="J47" s="69" t="s">
        <v>8999</v>
      </c>
      <c r="K47" s="69" t="s">
        <v>980</v>
      </c>
      <c r="L47" s="126" t="s">
        <v>1063</v>
      </c>
      <c r="M47" s="69">
        <v>2852</v>
      </c>
      <c r="N47" s="167" t="s">
        <v>1575</v>
      </c>
      <c r="O47" s="69" t="s">
        <v>1773</v>
      </c>
      <c r="P47" s="69"/>
      <c r="Q47" s="167"/>
      <c r="R47" s="69"/>
      <c r="S47" s="69"/>
      <c r="T47" s="69"/>
      <c r="U47" s="69"/>
      <c r="V47" s="69"/>
      <c r="W47" s="116"/>
      <c r="X47" s="642">
        <f t="shared" si="0"/>
        <v>45500.000000000007</v>
      </c>
      <c r="Y47" s="74">
        <f t="shared" si="1"/>
        <v>695500</v>
      </c>
    </row>
    <row r="48" spans="1:25" s="94" customFormat="1" ht="15.5" x14ac:dyDescent="0.35">
      <c r="A48" s="69"/>
      <c r="B48" s="69" t="s">
        <v>12198</v>
      </c>
      <c r="C48" s="81"/>
      <c r="D48" s="81" t="s">
        <v>12199</v>
      </c>
      <c r="E48" s="79" t="s">
        <v>12267</v>
      </c>
      <c r="F48" s="81" t="s">
        <v>12266</v>
      </c>
      <c r="G48" s="69"/>
      <c r="H48" s="74">
        <v>650000</v>
      </c>
      <c r="I48" s="69"/>
      <c r="J48" s="69" t="s">
        <v>8999</v>
      </c>
      <c r="K48" s="69" t="s">
        <v>980</v>
      </c>
      <c r="L48" s="126" t="s">
        <v>1063</v>
      </c>
      <c r="M48" s="69">
        <v>2853</v>
      </c>
      <c r="N48" s="167" t="s">
        <v>1575</v>
      </c>
      <c r="O48" s="69" t="s">
        <v>1773</v>
      </c>
      <c r="P48" s="69"/>
      <c r="Q48" s="167"/>
      <c r="R48" s="69"/>
      <c r="S48" s="69"/>
      <c r="T48" s="69"/>
      <c r="U48" s="69"/>
      <c r="V48" s="69"/>
      <c r="W48" s="116"/>
      <c r="X48" s="642">
        <f t="shared" si="0"/>
        <v>45500.000000000007</v>
      </c>
      <c r="Y48" s="74">
        <f t="shared" si="1"/>
        <v>695500</v>
      </c>
    </row>
    <row r="49" spans="1:25" s="94" customFormat="1" ht="15.5" x14ac:dyDescent="0.35">
      <c r="A49" s="69"/>
      <c r="B49" s="69" t="s">
        <v>12198</v>
      </c>
      <c r="C49" s="81"/>
      <c r="D49" s="81" t="s">
        <v>12199</v>
      </c>
      <c r="E49" s="79" t="s">
        <v>12268</v>
      </c>
      <c r="F49" s="79"/>
      <c r="G49" s="69"/>
      <c r="H49" s="74">
        <v>650000</v>
      </c>
      <c r="I49" s="69"/>
      <c r="J49" s="69" t="s">
        <v>8999</v>
      </c>
      <c r="K49" s="69" t="s">
        <v>980</v>
      </c>
      <c r="L49" s="126" t="s">
        <v>1063</v>
      </c>
      <c r="M49" s="69">
        <v>2854</v>
      </c>
      <c r="N49" s="167" t="s">
        <v>1575</v>
      </c>
      <c r="O49" s="69" t="s">
        <v>1773</v>
      </c>
      <c r="P49" s="69"/>
      <c r="Q49" s="167"/>
      <c r="R49" s="69"/>
      <c r="S49" s="69"/>
      <c r="T49" s="69"/>
      <c r="U49" s="69"/>
      <c r="V49" s="69"/>
      <c r="W49" s="116"/>
      <c r="X49" s="642">
        <f t="shared" si="0"/>
        <v>45500.000000000007</v>
      </c>
      <c r="Y49" s="74">
        <f t="shared" si="1"/>
        <v>695500</v>
      </c>
    </row>
    <row r="50" spans="1:25" s="94" customFormat="1" ht="15.5" x14ac:dyDescent="0.35">
      <c r="A50" s="69"/>
      <c r="B50" s="69" t="s">
        <v>12198</v>
      </c>
      <c r="C50" s="81"/>
      <c r="D50" s="81" t="s">
        <v>12199</v>
      </c>
      <c r="E50" s="79" t="s">
        <v>12269</v>
      </c>
      <c r="F50" s="79"/>
      <c r="G50" s="69"/>
      <c r="H50" s="74">
        <v>650000</v>
      </c>
      <c r="I50" s="69"/>
      <c r="J50" s="69" t="s">
        <v>8999</v>
      </c>
      <c r="K50" s="69" t="s">
        <v>980</v>
      </c>
      <c r="L50" s="126" t="s">
        <v>1063</v>
      </c>
      <c r="M50" s="69">
        <v>2855</v>
      </c>
      <c r="N50" s="167" t="s">
        <v>1575</v>
      </c>
      <c r="O50" s="69" t="s">
        <v>1773</v>
      </c>
      <c r="P50" s="69"/>
      <c r="Q50" s="167"/>
      <c r="R50" s="69"/>
      <c r="S50" s="69"/>
      <c r="T50" s="69"/>
      <c r="U50" s="69"/>
      <c r="V50" s="69"/>
      <c r="W50" s="116"/>
      <c r="X50" s="642">
        <f t="shared" si="0"/>
        <v>45500.000000000007</v>
      </c>
      <c r="Y50" s="74">
        <f t="shared" si="1"/>
        <v>695500</v>
      </c>
    </row>
    <row r="51" spans="1:25" s="94" customFormat="1" ht="15.5" x14ac:dyDescent="0.35">
      <c r="A51" s="69"/>
      <c r="B51" s="69" t="s">
        <v>12198</v>
      </c>
      <c r="C51" s="81"/>
      <c r="D51" s="81" t="s">
        <v>12199</v>
      </c>
      <c r="E51" s="79" t="s">
        <v>12270</v>
      </c>
      <c r="F51" s="79"/>
      <c r="G51" s="69"/>
      <c r="H51" s="74">
        <v>650000</v>
      </c>
      <c r="I51" s="69"/>
      <c r="J51" s="69" t="s">
        <v>8999</v>
      </c>
      <c r="K51" s="69" t="s">
        <v>980</v>
      </c>
      <c r="L51" s="126" t="s">
        <v>1063</v>
      </c>
      <c r="M51" s="69">
        <v>2856</v>
      </c>
      <c r="N51" s="167" t="s">
        <v>1575</v>
      </c>
      <c r="O51" s="69" t="s">
        <v>1773</v>
      </c>
      <c r="P51" s="69"/>
      <c r="Q51" s="167"/>
      <c r="R51" s="69"/>
      <c r="S51" s="69"/>
      <c r="T51" s="69"/>
      <c r="U51" s="69"/>
      <c r="V51" s="69"/>
      <c r="W51" s="116"/>
      <c r="X51" s="642">
        <f t="shared" si="0"/>
        <v>45500.000000000007</v>
      </c>
      <c r="Y51" s="74">
        <f t="shared" si="1"/>
        <v>695500</v>
      </c>
    </row>
    <row r="52" spans="1:25" s="94" customFormat="1" ht="15.5" x14ac:dyDescent="0.35">
      <c r="A52" s="69"/>
      <c r="B52" s="69" t="s">
        <v>12198</v>
      </c>
      <c r="C52" s="81"/>
      <c r="D52" s="81" t="s">
        <v>12199</v>
      </c>
      <c r="E52" s="79" t="s">
        <v>12271</v>
      </c>
      <c r="F52" s="79"/>
      <c r="G52" s="69"/>
      <c r="H52" s="74">
        <v>650000</v>
      </c>
      <c r="I52" s="69"/>
      <c r="J52" s="69" t="s">
        <v>8999</v>
      </c>
      <c r="K52" s="69" t="s">
        <v>980</v>
      </c>
      <c r="L52" s="126" t="s">
        <v>1063</v>
      </c>
      <c r="M52" s="69">
        <v>2857</v>
      </c>
      <c r="N52" s="167" t="s">
        <v>1575</v>
      </c>
      <c r="O52" s="69" t="s">
        <v>1773</v>
      </c>
      <c r="P52" s="69"/>
      <c r="Q52" s="167"/>
      <c r="R52" s="69"/>
      <c r="S52" s="69"/>
      <c r="T52" s="69"/>
      <c r="U52" s="69"/>
      <c r="V52" s="69"/>
      <c r="W52" s="116"/>
      <c r="X52" s="642">
        <f t="shared" si="0"/>
        <v>45500.000000000007</v>
      </c>
      <c r="Y52" s="74">
        <f t="shared" si="1"/>
        <v>695500</v>
      </c>
    </row>
    <row r="53" spans="1:25" s="94" customFormat="1" ht="15.5" x14ac:dyDescent="0.35">
      <c r="A53" s="69"/>
      <c r="B53" s="69" t="s">
        <v>12198</v>
      </c>
      <c r="C53" s="81"/>
      <c r="D53" s="81" t="s">
        <v>12199</v>
      </c>
      <c r="E53" s="79" t="s">
        <v>12272</v>
      </c>
      <c r="F53" s="79"/>
      <c r="G53" s="69"/>
      <c r="H53" s="74">
        <v>650000</v>
      </c>
      <c r="I53" s="69"/>
      <c r="J53" s="69" t="s">
        <v>2018</v>
      </c>
      <c r="K53" s="69" t="s">
        <v>2018</v>
      </c>
      <c r="L53" s="126" t="s">
        <v>2018</v>
      </c>
      <c r="M53" s="126" t="s">
        <v>2018</v>
      </c>
      <c r="N53" s="167" t="s">
        <v>1575</v>
      </c>
      <c r="O53" s="69" t="s">
        <v>1773</v>
      </c>
      <c r="P53" s="69"/>
      <c r="Q53" s="167"/>
      <c r="R53" s="69"/>
      <c r="S53" s="69"/>
      <c r="T53" s="69"/>
      <c r="U53" s="69"/>
      <c r="V53" s="69"/>
      <c r="W53" s="116"/>
      <c r="X53" s="642">
        <f t="shared" si="0"/>
        <v>45500.000000000007</v>
      </c>
      <c r="Y53" s="74">
        <f t="shared" si="1"/>
        <v>695500</v>
      </c>
    </row>
    <row r="54" spans="1:25" s="94" customFormat="1" ht="15.5" x14ac:dyDescent="0.35">
      <c r="A54" s="69"/>
      <c r="B54" s="69" t="s">
        <v>12198</v>
      </c>
      <c r="C54" s="81"/>
      <c r="D54" s="81" t="s">
        <v>12199</v>
      </c>
      <c r="E54" s="79" t="s">
        <v>12273</v>
      </c>
      <c r="F54" s="79"/>
      <c r="G54" s="69"/>
      <c r="H54" s="74">
        <v>650000</v>
      </c>
      <c r="I54" s="69"/>
      <c r="J54" s="69" t="s">
        <v>2018</v>
      </c>
      <c r="K54" s="69" t="s">
        <v>2018</v>
      </c>
      <c r="L54" s="126" t="s">
        <v>2018</v>
      </c>
      <c r="M54" s="126" t="s">
        <v>2018</v>
      </c>
      <c r="N54" s="167" t="s">
        <v>1575</v>
      </c>
      <c r="O54" s="69" t="s">
        <v>1773</v>
      </c>
      <c r="P54" s="69"/>
      <c r="Q54" s="167"/>
      <c r="R54" s="69"/>
      <c r="S54" s="69"/>
      <c r="T54" s="69"/>
      <c r="U54" s="69"/>
      <c r="V54" s="69"/>
      <c r="W54" s="116"/>
      <c r="X54" s="642">
        <f t="shared" si="0"/>
        <v>45500.000000000007</v>
      </c>
      <c r="Y54" s="74">
        <f t="shared" si="1"/>
        <v>695500</v>
      </c>
    </row>
    <row r="55" spans="1:25" s="94" customFormat="1" ht="15.5" x14ac:dyDescent="0.35">
      <c r="A55" s="64"/>
      <c r="B55" s="64"/>
      <c r="C55" s="64"/>
      <c r="D55" s="64"/>
      <c r="E55" s="96" t="s">
        <v>3699</v>
      </c>
      <c r="F55" s="96"/>
      <c r="G55" s="64"/>
      <c r="H55" s="67"/>
      <c r="I55" s="64"/>
      <c r="J55" s="64"/>
      <c r="K55" s="159"/>
      <c r="L55" s="64"/>
      <c r="M55" s="159"/>
      <c r="N55" s="159"/>
      <c r="O55" s="64"/>
      <c r="P55" s="64"/>
      <c r="Q55" s="159"/>
      <c r="R55" s="64"/>
      <c r="S55" s="64"/>
      <c r="T55" s="64"/>
      <c r="U55" s="64"/>
      <c r="V55" s="64"/>
      <c r="W55" s="115"/>
      <c r="X55" s="642">
        <f t="shared" si="0"/>
        <v>0</v>
      </c>
      <c r="Y55" s="67">
        <f t="shared" si="1"/>
        <v>0</v>
      </c>
    </row>
    <row r="56" spans="1:25" s="94" customFormat="1" ht="15.5" x14ac:dyDescent="0.35">
      <c r="A56" s="69"/>
      <c r="B56" s="69" t="s">
        <v>12198</v>
      </c>
      <c r="C56" s="81"/>
      <c r="D56" s="81" t="s">
        <v>12199</v>
      </c>
      <c r="E56" s="79" t="s">
        <v>12274</v>
      </c>
      <c r="F56" s="79"/>
      <c r="G56" s="69"/>
      <c r="H56" s="74">
        <v>40000</v>
      </c>
      <c r="I56" s="69"/>
      <c r="J56" s="69" t="s">
        <v>2659</v>
      </c>
      <c r="K56" s="167" t="s">
        <v>1063</v>
      </c>
      <c r="L56" s="167" t="s">
        <v>1063</v>
      </c>
      <c r="M56" s="69">
        <v>5102349</v>
      </c>
      <c r="N56" s="167"/>
      <c r="O56" s="69"/>
      <c r="P56" s="69"/>
      <c r="Q56" s="167"/>
      <c r="R56" s="69"/>
      <c r="S56" s="69"/>
      <c r="T56" s="69"/>
      <c r="U56" s="69"/>
      <c r="V56" s="69"/>
      <c r="W56" s="116"/>
      <c r="X56" s="642">
        <f t="shared" si="0"/>
        <v>2800.0000000000005</v>
      </c>
      <c r="Y56" s="74">
        <f t="shared" si="1"/>
        <v>42800</v>
      </c>
    </row>
    <row r="57" spans="1:25" s="94" customFormat="1" ht="15.5" x14ac:dyDescent="0.35">
      <c r="A57" s="69"/>
      <c r="B57" s="69" t="s">
        <v>12198</v>
      </c>
      <c r="C57" s="81"/>
      <c r="D57" s="81" t="s">
        <v>12199</v>
      </c>
      <c r="E57" s="79" t="s">
        <v>12275</v>
      </c>
      <c r="F57" s="79"/>
      <c r="G57" s="69"/>
      <c r="H57" s="74">
        <v>40000</v>
      </c>
      <c r="I57" s="69"/>
      <c r="J57" s="69" t="s">
        <v>2659</v>
      </c>
      <c r="K57" s="167" t="s">
        <v>1063</v>
      </c>
      <c r="L57" s="167" t="s">
        <v>1063</v>
      </c>
      <c r="M57" s="126" t="s">
        <v>12276</v>
      </c>
      <c r="N57" s="167"/>
      <c r="O57" s="69"/>
      <c r="P57" s="69"/>
      <c r="Q57" s="167"/>
      <c r="R57" s="69"/>
      <c r="S57" s="69"/>
      <c r="T57" s="69"/>
      <c r="U57" s="69"/>
      <c r="V57" s="69"/>
      <c r="W57" s="116"/>
      <c r="X57" s="642">
        <f t="shared" si="0"/>
        <v>2800.0000000000005</v>
      </c>
      <c r="Y57" s="74">
        <f t="shared" si="1"/>
        <v>42800</v>
      </c>
    </row>
    <row r="58" spans="1:25" s="94" customFormat="1" ht="15.5" x14ac:dyDescent="0.35">
      <c r="A58" s="69"/>
      <c r="B58" s="69" t="s">
        <v>12198</v>
      </c>
      <c r="C58" s="81"/>
      <c r="D58" s="81" t="s">
        <v>12199</v>
      </c>
      <c r="E58" s="79" t="s">
        <v>12277</v>
      </c>
      <c r="F58" s="79"/>
      <c r="G58" s="69"/>
      <c r="H58" s="74">
        <v>40000</v>
      </c>
      <c r="I58" s="69"/>
      <c r="J58" s="69" t="s">
        <v>2659</v>
      </c>
      <c r="K58" s="167" t="s">
        <v>1063</v>
      </c>
      <c r="L58" s="167" t="s">
        <v>1063</v>
      </c>
      <c r="M58" s="126" t="s">
        <v>12278</v>
      </c>
      <c r="N58" s="167"/>
      <c r="O58" s="69"/>
      <c r="P58" s="69"/>
      <c r="Q58" s="167"/>
      <c r="R58" s="69"/>
      <c r="S58" s="69"/>
      <c r="T58" s="69"/>
      <c r="U58" s="69"/>
      <c r="V58" s="69"/>
      <c r="W58" s="116"/>
      <c r="X58" s="642">
        <f t="shared" si="0"/>
        <v>2800.0000000000005</v>
      </c>
      <c r="Y58" s="74">
        <f t="shared" si="1"/>
        <v>42800</v>
      </c>
    </row>
    <row r="59" spans="1:25" s="94" customFormat="1" ht="15.5" x14ac:dyDescent="0.35">
      <c r="A59" s="69"/>
      <c r="B59" s="69" t="s">
        <v>12198</v>
      </c>
      <c r="C59" s="81"/>
      <c r="D59" s="81" t="s">
        <v>12199</v>
      </c>
      <c r="E59" s="79" t="s">
        <v>12279</v>
      </c>
      <c r="F59" s="79"/>
      <c r="G59" s="69"/>
      <c r="H59" s="74">
        <v>40000</v>
      </c>
      <c r="I59" s="69"/>
      <c r="J59" s="69" t="s">
        <v>2659</v>
      </c>
      <c r="K59" s="167" t="s">
        <v>1063</v>
      </c>
      <c r="L59" s="167" t="s">
        <v>1063</v>
      </c>
      <c r="M59" s="69">
        <v>5102342</v>
      </c>
      <c r="N59" s="167"/>
      <c r="O59" s="69"/>
      <c r="P59" s="69"/>
      <c r="Q59" s="167"/>
      <c r="R59" s="69"/>
      <c r="S59" s="69"/>
      <c r="T59" s="69"/>
      <c r="U59" s="69"/>
      <c r="V59" s="69"/>
      <c r="W59" s="116"/>
      <c r="X59" s="642">
        <f t="shared" si="0"/>
        <v>2800.0000000000005</v>
      </c>
      <c r="Y59" s="74">
        <f t="shared" si="1"/>
        <v>42800</v>
      </c>
    </row>
    <row r="60" spans="1:25" s="94" customFormat="1" ht="15.5" x14ac:dyDescent="0.35">
      <c r="A60" s="69"/>
      <c r="B60" s="69" t="s">
        <v>12198</v>
      </c>
      <c r="C60" s="81"/>
      <c r="D60" s="81" t="s">
        <v>12199</v>
      </c>
      <c r="E60" s="79" t="s">
        <v>12280</v>
      </c>
      <c r="F60" s="79"/>
      <c r="G60" s="69"/>
      <c r="H60" s="74">
        <v>40000</v>
      </c>
      <c r="I60" s="69"/>
      <c r="J60" s="69" t="s">
        <v>2659</v>
      </c>
      <c r="K60" s="167" t="s">
        <v>1063</v>
      </c>
      <c r="L60" s="167" t="s">
        <v>1063</v>
      </c>
      <c r="M60" s="126" t="s">
        <v>12281</v>
      </c>
      <c r="N60" s="167"/>
      <c r="O60" s="69"/>
      <c r="P60" s="69"/>
      <c r="Q60" s="167"/>
      <c r="R60" s="69"/>
      <c r="S60" s="69"/>
      <c r="T60" s="69"/>
      <c r="U60" s="69"/>
      <c r="V60" s="69"/>
      <c r="W60" s="116"/>
      <c r="X60" s="642">
        <f t="shared" si="0"/>
        <v>2800.0000000000005</v>
      </c>
      <c r="Y60" s="74">
        <f t="shared" si="1"/>
        <v>42800</v>
      </c>
    </row>
    <row r="61" spans="1:25" s="94" customFormat="1" ht="15.5" x14ac:dyDescent="0.35">
      <c r="A61" s="69"/>
      <c r="B61" s="69" t="s">
        <v>12198</v>
      </c>
      <c r="C61" s="81"/>
      <c r="D61" s="81" t="s">
        <v>12199</v>
      </c>
      <c r="E61" s="79" t="s">
        <v>12282</v>
      </c>
      <c r="F61" s="79"/>
      <c r="G61" s="69"/>
      <c r="H61" s="74">
        <v>40000</v>
      </c>
      <c r="I61" s="69"/>
      <c r="J61" s="69" t="s">
        <v>2659</v>
      </c>
      <c r="K61" s="167" t="s">
        <v>1063</v>
      </c>
      <c r="L61" s="167" t="s">
        <v>1063</v>
      </c>
      <c r="M61" s="126">
        <v>5102348</v>
      </c>
      <c r="N61" s="167"/>
      <c r="O61" s="69"/>
      <c r="P61" s="69"/>
      <c r="Q61" s="167"/>
      <c r="R61" s="69"/>
      <c r="S61" s="69"/>
      <c r="T61" s="69"/>
      <c r="U61" s="69"/>
      <c r="V61" s="69"/>
      <c r="W61" s="116"/>
      <c r="X61" s="642">
        <f t="shared" si="0"/>
        <v>2800.0000000000005</v>
      </c>
      <c r="Y61" s="74">
        <f t="shared" si="1"/>
        <v>42800</v>
      </c>
    </row>
    <row r="62" spans="1:25" ht="15.5" x14ac:dyDescent="0.35">
      <c r="A62" s="64"/>
      <c r="B62" s="64"/>
      <c r="C62" s="64"/>
      <c r="D62" s="64"/>
      <c r="E62" s="96" t="s">
        <v>7053</v>
      </c>
      <c r="F62" s="96"/>
      <c r="G62" s="64"/>
      <c r="H62" s="67"/>
      <c r="I62" s="64"/>
      <c r="J62" s="64"/>
      <c r="K62" s="159"/>
      <c r="L62" s="64"/>
      <c r="M62" s="159"/>
      <c r="N62" s="159"/>
      <c r="O62" s="64"/>
      <c r="P62" s="64"/>
      <c r="Q62" s="159"/>
      <c r="R62" s="64"/>
      <c r="S62" s="64"/>
      <c r="T62" s="64"/>
      <c r="U62" s="64"/>
      <c r="V62" s="64"/>
      <c r="W62" s="115"/>
      <c r="X62" s="642">
        <f t="shared" si="0"/>
        <v>0</v>
      </c>
      <c r="Y62" s="67">
        <f t="shared" si="1"/>
        <v>0</v>
      </c>
    </row>
    <row r="63" spans="1:25" ht="15.5" x14ac:dyDescent="0.35">
      <c r="A63" s="76"/>
      <c r="B63" s="69" t="s">
        <v>12198</v>
      </c>
      <c r="C63" s="81"/>
      <c r="D63" s="81" t="s">
        <v>12199</v>
      </c>
      <c r="E63" s="117" t="s">
        <v>12283</v>
      </c>
      <c r="F63" s="117"/>
      <c r="G63" s="76"/>
      <c r="H63" s="118">
        <v>250000</v>
      </c>
      <c r="I63" s="76"/>
      <c r="J63" s="76" t="s">
        <v>12284</v>
      </c>
      <c r="K63" s="145" t="s">
        <v>1063</v>
      </c>
      <c r="L63" s="76" t="s">
        <v>5370</v>
      </c>
      <c r="M63" s="145" t="s">
        <v>1063</v>
      </c>
      <c r="N63" s="145"/>
      <c r="O63" s="76"/>
      <c r="P63" s="76"/>
      <c r="Q63" s="145"/>
      <c r="R63" s="76"/>
      <c r="S63" s="76"/>
      <c r="T63" s="76"/>
      <c r="U63" s="76"/>
      <c r="V63" s="76"/>
      <c r="W63" s="121"/>
      <c r="X63" s="642">
        <f t="shared" si="0"/>
        <v>17500</v>
      </c>
      <c r="Y63" s="118">
        <f t="shared" si="1"/>
        <v>267500</v>
      </c>
    </row>
    <row r="64" spans="1:25" ht="15.5" x14ac:dyDescent="0.35">
      <c r="A64" s="76"/>
      <c r="B64" s="69" t="s">
        <v>12198</v>
      </c>
      <c r="C64" s="81"/>
      <c r="D64" s="81" t="s">
        <v>12199</v>
      </c>
      <c r="E64" s="117" t="s">
        <v>12285</v>
      </c>
      <c r="F64" s="117"/>
      <c r="G64" s="76"/>
      <c r="H64" s="118">
        <v>250000</v>
      </c>
      <c r="I64" s="76"/>
      <c r="J64" s="76" t="s">
        <v>12284</v>
      </c>
      <c r="K64" s="145" t="s">
        <v>1063</v>
      </c>
      <c r="L64" s="76" t="s">
        <v>12286</v>
      </c>
      <c r="M64" s="145" t="s">
        <v>12287</v>
      </c>
      <c r="N64" s="145"/>
      <c r="O64" s="76"/>
      <c r="P64" s="76"/>
      <c r="Q64" s="145"/>
      <c r="R64" s="76"/>
      <c r="S64" s="76"/>
      <c r="T64" s="76"/>
      <c r="U64" s="76"/>
      <c r="V64" s="76"/>
      <c r="W64" s="121"/>
      <c r="X64" s="642">
        <f t="shared" si="0"/>
        <v>17500</v>
      </c>
      <c r="Y64" s="118">
        <f t="shared" si="1"/>
        <v>267500</v>
      </c>
    </row>
    <row r="65" spans="1:25" ht="15.5" x14ac:dyDescent="0.35">
      <c r="A65" s="76"/>
      <c r="B65" s="69" t="s">
        <v>12198</v>
      </c>
      <c r="C65" s="81"/>
      <c r="D65" s="81" t="s">
        <v>12199</v>
      </c>
      <c r="E65" s="117" t="s">
        <v>12288</v>
      </c>
      <c r="F65" s="117"/>
      <c r="G65" s="76"/>
      <c r="H65" s="118">
        <v>120000</v>
      </c>
      <c r="I65" s="76"/>
      <c r="J65" s="76" t="s">
        <v>12284</v>
      </c>
      <c r="K65" s="145" t="s">
        <v>1063</v>
      </c>
      <c r="L65" s="76" t="s">
        <v>5370</v>
      </c>
      <c r="M65" s="145" t="s">
        <v>1063</v>
      </c>
      <c r="N65" s="145"/>
      <c r="O65" s="76"/>
      <c r="P65" s="76"/>
      <c r="Q65" s="145"/>
      <c r="R65" s="76"/>
      <c r="S65" s="76"/>
      <c r="T65" s="76"/>
      <c r="U65" s="76"/>
      <c r="V65" s="76"/>
      <c r="W65" s="121"/>
      <c r="X65" s="642">
        <f t="shared" si="0"/>
        <v>8400</v>
      </c>
      <c r="Y65" s="118">
        <f t="shared" si="1"/>
        <v>128400</v>
      </c>
    </row>
    <row r="66" spans="1:25" ht="15.5" x14ac:dyDescent="0.35">
      <c r="A66" s="76"/>
      <c r="B66" s="69" t="s">
        <v>12198</v>
      </c>
      <c r="C66" s="81"/>
      <c r="D66" s="81" t="s">
        <v>12199</v>
      </c>
      <c r="E66" s="117" t="s">
        <v>12289</v>
      </c>
      <c r="F66" s="117"/>
      <c r="G66" s="76"/>
      <c r="H66" s="118">
        <v>120000</v>
      </c>
      <c r="I66" s="76"/>
      <c r="J66" s="76" t="s">
        <v>12284</v>
      </c>
      <c r="K66" s="145" t="s">
        <v>1063</v>
      </c>
      <c r="L66" s="76" t="s">
        <v>5370</v>
      </c>
      <c r="M66" s="145" t="s">
        <v>1063</v>
      </c>
      <c r="N66" s="145"/>
      <c r="O66" s="76"/>
      <c r="P66" s="76"/>
      <c r="Q66" s="145"/>
      <c r="R66" s="76"/>
      <c r="S66" s="76"/>
      <c r="T66" s="76"/>
      <c r="U66" s="76"/>
      <c r="V66" s="76"/>
      <c r="W66" s="121"/>
      <c r="X66" s="642">
        <f t="shared" si="0"/>
        <v>8400</v>
      </c>
      <c r="Y66" s="118">
        <f t="shared" si="1"/>
        <v>128400</v>
      </c>
    </row>
    <row r="67" spans="1:25" ht="15.5" x14ac:dyDescent="0.35">
      <c r="A67" s="76"/>
      <c r="B67" s="69" t="s">
        <v>12198</v>
      </c>
      <c r="C67" s="81"/>
      <c r="D67" s="81" t="s">
        <v>12199</v>
      </c>
      <c r="E67" s="117" t="s">
        <v>12290</v>
      </c>
      <c r="F67" s="117"/>
      <c r="G67" s="76"/>
      <c r="H67" s="118">
        <v>120000</v>
      </c>
      <c r="I67" s="76"/>
      <c r="J67" s="76" t="s">
        <v>12284</v>
      </c>
      <c r="K67" s="145" t="s">
        <v>1063</v>
      </c>
      <c r="L67" s="76" t="s">
        <v>5370</v>
      </c>
      <c r="M67" s="145" t="s">
        <v>1063</v>
      </c>
      <c r="N67" s="145"/>
      <c r="O67" s="76"/>
      <c r="P67" s="76"/>
      <c r="Q67" s="145"/>
      <c r="R67" s="76"/>
      <c r="S67" s="76"/>
      <c r="T67" s="76"/>
      <c r="U67" s="76"/>
      <c r="V67" s="76"/>
      <c r="W67" s="121"/>
      <c r="X67" s="642">
        <f t="shared" si="0"/>
        <v>8400</v>
      </c>
      <c r="Y67" s="118">
        <f t="shared" si="1"/>
        <v>128400</v>
      </c>
    </row>
    <row r="68" spans="1:25" ht="15.5" x14ac:dyDescent="0.35">
      <c r="A68" s="76"/>
      <c r="B68" s="69" t="s">
        <v>12198</v>
      </c>
      <c r="C68" s="81"/>
      <c r="D68" s="81" t="s">
        <v>12199</v>
      </c>
      <c r="E68" s="117" t="s">
        <v>12291</v>
      </c>
      <c r="F68" s="117"/>
      <c r="G68" s="76"/>
      <c r="H68" s="118">
        <v>120000</v>
      </c>
      <c r="I68" s="76"/>
      <c r="J68" s="76" t="s">
        <v>12284</v>
      </c>
      <c r="K68" s="145" t="s">
        <v>1063</v>
      </c>
      <c r="L68" s="76" t="s">
        <v>5370</v>
      </c>
      <c r="M68" s="145" t="s">
        <v>1063</v>
      </c>
      <c r="N68" s="145"/>
      <c r="O68" s="76"/>
      <c r="P68" s="76"/>
      <c r="Q68" s="145"/>
      <c r="R68" s="76"/>
      <c r="S68" s="76"/>
      <c r="T68" s="76"/>
      <c r="U68" s="76"/>
      <c r="V68" s="76"/>
      <c r="W68" s="121"/>
      <c r="X68" s="642">
        <f t="shared" si="0"/>
        <v>8400</v>
      </c>
      <c r="Y68" s="118">
        <f t="shared" si="1"/>
        <v>128400</v>
      </c>
    </row>
    <row r="69" spans="1:25" ht="15.5" x14ac:dyDescent="0.35">
      <c r="A69" s="76"/>
      <c r="B69" s="69" t="s">
        <v>12198</v>
      </c>
      <c r="C69" s="81"/>
      <c r="D69" s="81" t="s">
        <v>12199</v>
      </c>
      <c r="E69" s="117" t="s">
        <v>12292</v>
      </c>
      <c r="F69" s="117"/>
      <c r="G69" s="76"/>
      <c r="H69" s="118">
        <v>120000</v>
      </c>
      <c r="I69" s="76"/>
      <c r="J69" s="76" t="s">
        <v>12284</v>
      </c>
      <c r="K69" s="145" t="s">
        <v>1063</v>
      </c>
      <c r="L69" s="76" t="s">
        <v>5370</v>
      </c>
      <c r="M69" s="145" t="s">
        <v>1063</v>
      </c>
      <c r="N69" s="145"/>
      <c r="O69" s="76"/>
      <c r="P69" s="76"/>
      <c r="Q69" s="145"/>
      <c r="R69" s="76"/>
      <c r="S69" s="76"/>
      <c r="T69" s="76"/>
      <c r="U69" s="76"/>
      <c r="V69" s="76"/>
      <c r="W69" s="121"/>
      <c r="X69" s="642">
        <f t="shared" si="0"/>
        <v>8400</v>
      </c>
      <c r="Y69" s="118">
        <f t="shared" si="1"/>
        <v>128400</v>
      </c>
    </row>
    <row r="70" spans="1:25" ht="15.5" x14ac:dyDescent="0.35">
      <c r="A70" s="76"/>
      <c r="B70" s="69" t="s">
        <v>12198</v>
      </c>
      <c r="C70" s="81"/>
      <c r="D70" s="81" t="s">
        <v>12199</v>
      </c>
      <c r="E70" s="117" t="s">
        <v>12293</v>
      </c>
      <c r="F70" s="117"/>
      <c r="G70" s="76"/>
      <c r="H70" s="118">
        <v>120000</v>
      </c>
      <c r="I70" s="76"/>
      <c r="J70" s="76" t="s">
        <v>12284</v>
      </c>
      <c r="K70" s="145" t="s">
        <v>1063</v>
      </c>
      <c r="L70" s="76" t="s">
        <v>5370</v>
      </c>
      <c r="M70" s="145" t="s">
        <v>1063</v>
      </c>
      <c r="N70" s="145"/>
      <c r="O70" s="76"/>
      <c r="P70" s="76"/>
      <c r="Q70" s="145"/>
      <c r="R70" s="76"/>
      <c r="S70" s="76"/>
      <c r="T70" s="76"/>
      <c r="U70" s="76"/>
      <c r="V70" s="76"/>
      <c r="W70" s="121"/>
      <c r="X70" s="642">
        <f t="shared" ref="X70:X133" si="2">H70*X$4</f>
        <v>8400</v>
      </c>
      <c r="Y70" s="118">
        <f t="shared" ref="Y70:Y133" si="3">H70+X70</f>
        <v>128400</v>
      </c>
    </row>
    <row r="71" spans="1:25" ht="15.5" x14ac:dyDescent="0.35">
      <c r="A71" s="76"/>
      <c r="B71" s="69" t="s">
        <v>12198</v>
      </c>
      <c r="C71" s="81"/>
      <c r="D71" s="81" t="s">
        <v>12199</v>
      </c>
      <c r="E71" s="119" t="s">
        <v>12294</v>
      </c>
      <c r="F71" s="119"/>
      <c r="G71" s="76"/>
      <c r="H71" s="118">
        <v>120000</v>
      </c>
      <c r="I71" s="76"/>
      <c r="J71" s="76" t="s">
        <v>12284</v>
      </c>
      <c r="K71" s="145" t="s">
        <v>1063</v>
      </c>
      <c r="L71" s="76" t="s">
        <v>5370</v>
      </c>
      <c r="M71" s="145" t="s">
        <v>1063</v>
      </c>
      <c r="N71" s="145"/>
      <c r="O71" s="76"/>
      <c r="P71" s="76"/>
      <c r="Q71" s="145"/>
      <c r="R71" s="76"/>
      <c r="S71" s="76"/>
      <c r="T71" s="76"/>
      <c r="U71" s="76"/>
      <c r="V71" s="76"/>
      <c r="W71" s="121"/>
      <c r="X71" s="642">
        <f t="shared" si="2"/>
        <v>8400</v>
      </c>
      <c r="Y71" s="118">
        <f t="shared" si="3"/>
        <v>128400</v>
      </c>
    </row>
    <row r="72" spans="1:25" ht="15.5" x14ac:dyDescent="0.35">
      <c r="A72" s="76"/>
      <c r="B72" s="69" t="s">
        <v>12198</v>
      </c>
      <c r="C72" s="81"/>
      <c r="D72" s="81" t="s">
        <v>12199</v>
      </c>
      <c r="E72" s="76" t="s">
        <v>12295</v>
      </c>
      <c r="F72" s="76"/>
      <c r="G72" s="76"/>
      <c r="H72" s="118">
        <v>250000</v>
      </c>
      <c r="I72" s="76"/>
      <c r="J72" s="76" t="s">
        <v>12284</v>
      </c>
      <c r="K72" s="145" t="s">
        <v>1063</v>
      </c>
      <c r="L72" s="76" t="s">
        <v>5370</v>
      </c>
      <c r="M72" s="145" t="s">
        <v>1063</v>
      </c>
      <c r="N72" s="76"/>
      <c r="O72" s="76"/>
      <c r="P72" s="76"/>
      <c r="Q72" s="76"/>
      <c r="R72" s="76"/>
      <c r="S72" s="76"/>
      <c r="T72" s="76"/>
      <c r="U72" s="76"/>
      <c r="V72" s="76"/>
      <c r="W72" s="121"/>
      <c r="X72" s="642">
        <f t="shared" si="2"/>
        <v>17500</v>
      </c>
      <c r="Y72" s="118">
        <f t="shared" si="3"/>
        <v>267500</v>
      </c>
    </row>
    <row r="73" spans="1:25" ht="15.5" x14ac:dyDescent="0.35">
      <c r="A73" s="76"/>
      <c r="B73" s="69" t="s">
        <v>12198</v>
      </c>
      <c r="C73" s="81"/>
      <c r="D73" s="81" t="s">
        <v>12199</v>
      </c>
      <c r="E73" s="76" t="s">
        <v>12296</v>
      </c>
      <c r="F73" s="76"/>
      <c r="G73" s="76"/>
      <c r="H73" s="118">
        <v>120000</v>
      </c>
      <c r="I73" s="76"/>
      <c r="J73" s="76" t="s">
        <v>12284</v>
      </c>
      <c r="K73" s="145" t="s">
        <v>1063</v>
      </c>
      <c r="L73" s="76" t="s">
        <v>5370</v>
      </c>
      <c r="M73" s="145" t="s">
        <v>1063</v>
      </c>
      <c r="N73" s="76"/>
      <c r="O73" s="76"/>
      <c r="P73" s="76"/>
      <c r="Q73" s="76"/>
      <c r="R73" s="76"/>
      <c r="S73" s="76"/>
      <c r="T73" s="76"/>
      <c r="U73" s="76"/>
      <c r="V73" s="76"/>
      <c r="W73" s="121"/>
      <c r="X73" s="642">
        <f t="shared" si="2"/>
        <v>8400</v>
      </c>
      <c r="Y73" s="118">
        <f t="shared" si="3"/>
        <v>128400</v>
      </c>
    </row>
    <row r="74" spans="1:25" ht="15.5" x14ac:dyDescent="0.35">
      <c r="A74" s="76"/>
      <c r="B74" s="69" t="s">
        <v>12198</v>
      </c>
      <c r="C74" s="81"/>
      <c r="D74" s="81" t="s">
        <v>12199</v>
      </c>
      <c r="E74" s="76" t="s">
        <v>12297</v>
      </c>
      <c r="F74" s="76"/>
      <c r="G74" s="76"/>
      <c r="H74" s="118">
        <v>120000</v>
      </c>
      <c r="I74" s="76"/>
      <c r="J74" s="76" t="s">
        <v>12284</v>
      </c>
      <c r="K74" s="145" t="s">
        <v>1063</v>
      </c>
      <c r="L74" s="76" t="s">
        <v>5370</v>
      </c>
      <c r="M74" s="145" t="s">
        <v>1063</v>
      </c>
      <c r="N74" s="76"/>
      <c r="O74" s="76"/>
      <c r="P74" s="76"/>
      <c r="Q74" s="76"/>
      <c r="R74" s="76"/>
      <c r="S74" s="76"/>
      <c r="T74" s="76"/>
      <c r="U74" s="76"/>
      <c r="V74" s="76"/>
      <c r="W74" s="121"/>
      <c r="X74" s="642">
        <f t="shared" si="2"/>
        <v>8400</v>
      </c>
      <c r="Y74" s="118">
        <f t="shared" si="3"/>
        <v>128400</v>
      </c>
    </row>
    <row r="75" spans="1:25" ht="15.5" x14ac:dyDescent="0.35">
      <c r="A75" s="76"/>
      <c r="B75" s="69" t="s">
        <v>12198</v>
      </c>
      <c r="C75" s="81"/>
      <c r="D75" s="81" t="s">
        <v>12199</v>
      </c>
      <c r="E75" s="76" t="s">
        <v>12298</v>
      </c>
      <c r="F75" s="76"/>
      <c r="G75" s="76"/>
      <c r="H75" s="118">
        <v>120000</v>
      </c>
      <c r="I75" s="76"/>
      <c r="J75" s="76" t="s">
        <v>12284</v>
      </c>
      <c r="K75" s="145" t="s">
        <v>1063</v>
      </c>
      <c r="L75" s="76" t="s">
        <v>5370</v>
      </c>
      <c r="M75" s="145" t="s">
        <v>1063</v>
      </c>
      <c r="N75" s="76"/>
      <c r="O75" s="76"/>
      <c r="P75" s="76"/>
      <c r="Q75" s="76"/>
      <c r="R75" s="76"/>
      <c r="S75" s="76"/>
      <c r="T75" s="76"/>
      <c r="U75" s="76"/>
      <c r="V75" s="76"/>
      <c r="W75" s="121"/>
      <c r="X75" s="642">
        <f t="shared" si="2"/>
        <v>8400</v>
      </c>
      <c r="Y75" s="118">
        <f t="shared" si="3"/>
        <v>128400</v>
      </c>
    </row>
    <row r="76" spans="1:25" ht="15.5" x14ac:dyDescent="0.35">
      <c r="A76" s="76"/>
      <c r="B76" s="69" t="s">
        <v>12198</v>
      </c>
      <c r="C76" s="81"/>
      <c r="D76" s="81" t="s">
        <v>12199</v>
      </c>
      <c r="E76" s="76" t="s">
        <v>12299</v>
      </c>
      <c r="F76" s="76"/>
      <c r="G76" s="76"/>
      <c r="H76" s="118">
        <v>120000</v>
      </c>
      <c r="I76" s="76"/>
      <c r="J76" s="76" t="s">
        <v>12284</v>
      </c>
      <c r="K76" s="145" t="s">
        <v>1063</v>
      </c>
      <c r="L76" s="76" t="s">
        <v>5370</v>
      </c>
      <c r="M76" s="145" t="s">
        <v>1063</v>
      </c>
      <c r="N76" s="76"/>
      <c r="O76" s="76"/>
      <c r="P76" s="76"/>
      <c r="Q76" s="76"/>
      <c r="R76" s="76"/>
      <c r="S76" s="76"/>
      <c r="T76" s="76"/>
      <c r="U76" s="76"/>
      <c r="V76" s="76"/>
      <c r="W76" s="121"/>
      <c r="X76" s="642">
        <f t="shared" si="2"/>
        <v>8400</v>
      </c>
      <c r="Y76" s="118">
        <f t="shared" si="3"/>
        <v>128400</v>
      </c>
    </row>
    <row r="77" spans="1:25" ht="15.5" x14ac:dyDescent="0.35">
      <c r="A77" s="76"/>
      <c r="B77" s="69" t="s">
        <v>12198</v>
      </c>
      <c r="C77" s="81"/>
      <c r="D77" s="81" t="s">
        <v>12199</v>
      </c>
      <c r="E77" s="76" t="s">
        <v>12300</v>
      </c>
      <c r="F77" s="76"/>
      <c r="G77" s="76"/>
      <c r="H77" s="118">
        <v>120000</v>
      </c>
      <c r="I77" s="76"/>
      <c r="J77" s="76" t="s">
        <v>12284</v>
      </c>
      <c r="K77" s="145" t="s">
        <v>1063</v>
      </c>
      <c r="L77" s="76" t="s">
        <v>5370</v>
      </c>
      <c r="M77" s="145" t="s">
        <v>1063</v>
      </c>
      <c r="N77" s="76"/>
      <c r="O77" s="76"/>
      <c r="P77" s="76"/>
      <c r="Q77" s="76"/>
      <c r="R77" s="76"/>
      <c r="S77" s="76"/>
      <c r="T77" s="76"/>
      <c r="U77" s="76"/>
      <c r="V77" s="76"/>
      <c r="W77" s="121"/>
      <c r="X77" s="642">
        <f t="shared" si="2"/>
        <v>8400</v>
      </c>
      <c r="Y77" s="118">
        <f t="shared" si="3"/>
        <v>128400</v>
      </c>
    </row>
    <row r="78" spans="1:25" ht="15.5" x14ac:dyDescent="0.35">
      <c r="A78" s="76"/>
      <c r="B78" s="69" t="s">
        <v>12198</v>
      </c>
      <c r="C78" s="81"/>
      <c r="D78" s="81" t="s">
        <v>12199</v>
      </c>
      <c r="E78" s="76" t="s">
        <v>12301</v>
      </c>
      <c r="F78" s="76"/>
      <c r="G78" s="76"/>
      <c r="H78" s="118">
        <v>120000</v>
      </c>
      <c r="I78" s="76"/>
      <c r="J78" s="76" t="s">
        <v>12284</v>
      </c>
      <c r="K78" s="145" t="s">
        <v>1063</v>
      </c>
      <c r="L78" s="76" t="s">
        <v>5370</v>
      </c>
      <c r="M78" s="145" t="s">
        <v>1063</v>
      </c>
      <c r="N78" s="76"/>
      <c r="O78" s="76"/>
      <c r="P78" s="76"/>
      <c r="Q78" s="76"/>
      <c r="R78" s="76"/>
      <c r="S78" s="76"/>
      <c r="T78" s="76"/>
      <c r="U78" s="76"/>
      <c r="V78" s="76"/>
      <c r="W78" s="121"/>
      <c r="X78" s="642">
        <f t="shared" si="2"/>
        <v>8400</v>
      </c>
      <c r="Y78" s="118">
        <f t="shared" si="3"/>
        <v>128400</v>
      </c>
    </row>
    <row r="79" spans="1:25" ht="15.5" x14ac:dyDescent="0.35">
      <c r="A79" s="76"/>
      <c r="B79" s="69" t="s">
        <v>12198</v>
      </c>
      <c r="C79" s="81"/>
      <c r="D79" s="81" t="s">
        <v>12199</v>
      </c>
      <c r="E79" s="76" t="s">
        <v>12302</v>
      </c>
      <c r="F79" s="76"/>
      <c r="G79" s="76"/>
      <c r="H79" s="118">
        <v>120000</v>
      </c>
      <c r="I79" s="76"/>
      <c r="J79" s="76" t="s">
        <v>12284</v>
      </c>
      <c r="K79" s="145" t="s">
        <v>1063</v>
      </c>
      <c r="L79" s="76" t="s">
        <v>5370</v>
      </c>
      <c r="M79" s="145" t="s">
        <v>1063</v>
      </c>
      <c r="N79" s="76"/>
      <c r="O79" s="76"/>
      <c r="P79" s="76"/>
      <c r="Q79" s="76"/>
      <c r="R79" s="76"/>
      <c r="S79" s="76"/>
      <c r="T79" s="76"/>
      <c r="U79" s="76"/>
      <c r="V79" s="76"/>
      <c r="W79" s="121"/>
      <c r="X79" s="642">
        <f t="shared" si="2"/>
        <v>8400</v>
      </c>
      <c r="Y79" s="118">
        <f t="shared" si="3"/>
        <v>128400</v>
      </c>
    </row>
    <row r="80" spans="1:25" ht="15.5" x14ac:dyDescent="0.35">
      <c r="A80" s="76"/>
      <c r="B80" s="69" t="s">
        <v>12198</v>
      </c>
      <c r="C80" s="81"/>
      <c r="D80" s="81" t="s">
        <v>12199</v>
      </c>
      <c r="E80" s="76" t="s">
        <v>12303</v>
      </c>
      <c r="F80" s="76"/>
      <c r="G80" s="76"/>
      <c r="H80" s="118">
        <v>120000</v>
      </c>
      <c r="I80" s="76"/>
      <c r="J80" s="76" t="s">
        <v>12284</v>
      </c>
      <c r="K80" s="145" t="s">
        <v>1063</v>
      </c>
      <c r="L80" s="76" t="s">
        <v>5370</v>
      </c>
      <c r="M80" s="145" t="s">
        <v>1063</v>
      </c>
      <c r="N80" s="76"/>
      <c r="O80" s="76"/>
      <c r="P80" s="76"/>
      <c r="Q80" s="76"/>
      <c r="R80" s="76"/>
      <c r="S80" s="76"/>
      <c r="T80" s="76"/>
      <c r="U80" s="76"/>
      <c r="V80" s="76"/>
      <c r="W80" s="121"/>
      <c r="X80" s="642">
        <f t="shared" si="2"/>
        <v>8400</v>
      </c>
      <c r="Y80" s="118">
        <f t="shared" si="3"/>
        <v>128400</v>
      </c>
    </row>
    <row r="81" spans="1:25" ht="15.5" x14ac:dyDescent="0.35">
      <c r="A81" s="76"/>
      <c r="B81" s="69" t="s">
        <v>12198</v>
      </c>
      <c r="C81" s="81"/>
      <c r="D81" s="81" t="s">
        <v>12199</v>
      </c>
      <c r="E81" s="76" t="s">
        <v>12304</v>
      </c>
      <c r="F81" s="76"/>
      <c r="G81" s="76"/>
      <c r="H81" s="118">
        <v>350000</v>
      </c>
      <c r="I81" s="76"/>
      <c r="J81" s="76" t="s">
        <v>12284</v>
      </c>
      <c r="K81" s="145" t="s">
        <v>1063</v>
      </c>
      <c r="L81" s="76" t="s">
        <v>6562</v>
      </c>
      <c r="M81" s="145" t="s">
        <v>1063</v>
      </c>
      <c r="N81" s="76"/>
      <c r="O81" s="76"/>
      <c r="P81" s="76"/>
      <c r="Q81" s="76"/>
      <c r="R81" s="76"/>
      <c r="S81" s="76"/>
      <c r="T81" s="76"/>
      <c r="U81" s="76"/>
      <c r="V81" s="76"/>
      <c r="W81" s="121"/>
      <c r="X81" s="642">
        <f t="shared" si="2"/>
        <v>24500.000000000004</v>
      </c>
      <c r="Y81" s="118">
        <f t="shared" si="3"/>
        <v>374500</v>
      </c>
    </row>
    <row r="82" spans="1:25" ht="15.5" x14ac:dyDescent="0.35">
      <c r="A82" s="76"/>
      <c r="B82" s="69" t="s">
        <v>12198</v>
      </c>
      <c r="C82" s="81"/>
      <c r="D82" s="81" t="s">
        <v>12199</v>
      </c>
      <c r="E82" s="76" t="s">
        <v>12305</v>
      </c>
      <c r="F82" s="76"/>
      <c r="G82" s="76"/>
      <c r="H82" s="118">
        <v>350000</v>
      </c>
      <c r="I82" s="76"/>
      <c r="J82" s="76" t="s">
        <v>4110</v>
      </c>
      <c r="K82" s="145" t="s">
        <v>1063</v>
      </c>
      <c r="L82" s="76" t="s">
        <v>12306</v>
      </c>
      <c r="M82" s="145" t="s">
        <v>1063</v>
      </c>
      <c r="N82" s="76"/>
      <c r="O82" s="76"/>
      <c r="P82" s="76"/>
      <c r="Q82" s="76"/>
      <c r="R82" s="76"/>
      <c r="S82" s="76"/>
      <c r="T82" s="76"/>
      <c r="U82" s="76"/>
      <c r="V82" s="76"/>
      <c r="W82" s="121"/>
      <c r="X82" s="642">
        <f t="shared" si="2"/>
        <v>24500.000000000004</v>
      </c>
      <c r="Y82" s="118">
        <f t="shared" si="3"/>
        <v>374500</v>
      </c>
    </row>
    <row r="83" spans="1:25" ht="15.5" x14ac:dyDescent="0.35">
      <c r="A83" s="76"/>
      <c r="B83" s="69" t="s">
        <v>12198</v>
      </c>
      <c r="C83" s="81"/>
      <c r="D83" s="81" t="s">
        <v>12199</v>
      </c>
      <c r="E83" s="76" t="s">
        <v>12307</v>
      </c>
      <c r="F83" s="76"/>
      <c r="G83" s="76"/>
      <c r="H83" s="118">
        <v>350000</v>
      </c>
      <c r="I83" s="76"/>
      <c r="J83" s="76" t="s">
        <v>12284</v>
      </c>
      <c r="K83" s="145" t="s">
        <v>1063</v>
      </c>
      <c r="L83" s="76" t="s">
        <v>1063</v>
      </c>
      <c r="M83" s="145">
        <v>82098500310</v>
      </c>
      <c r="N83" s="76"/>
      <c r="O83" s="76"/>
      <c r="P83" s="76"/>
      <c r="Q83" s="76"/>
      <c r="R83" s="76"/>
      <c r="S83" s="76"/>
      <c r="T83" s="76"/>
      <c r="U83" s="76"/>
      <c r="V83" s="76"/>
      <c r="W83" s="121"/>
      <c r="X83" s="642">
        <f t="shared" si="2"/>
        <v>24500.000000000004</v>
      </c>
      <c r="Y83" s="118">
        <f t="shared" si="3"/>
        <v>374500</v>
      </c>
    </row>
    <row r="84" spans="1:25" ht="15.5" x14ac:dyDescent="0.35">
      <c r="A84" s="76"/>
      <c r="B84" s="69" t="s">
        <v>12198</v>
      </c>
      <c r="C84" s="81"/>
      <c r="D84" s="81" t="s">
        <v>12199</v>
      </c>
      <c r="E84" s="76" t="s">
        <v>12308</v>
      </c>
      <c r="F84" s="76"/>
      <c r="G84" s="76"/>
      <c r="H84" s="118">
        <v>350000</v>
      </c>
      <c r="I84" s="76"/>
      <c r="J84" s="76" t="s">
        <v>12284</v>
      </c>
      <c r="K84" s="145" t="s">
        <v>1063</v>
      </c>
      <c r="L84" s="76" t="s">
        <v>1063</v>
      </c>
      <c r="M84" s="469">
        <v>100074990102</v>
      </c>
      <c r="N84" s="76"/>
      <c r="O84" s="76"/>
      <c r="P84" s="76"/>
      <c r="Q84" s="76"/>
      <c r="R84" s="76"/>
      <c r="S84" s="76"/>
      <c r="T84" s="76"/>
      <c r="U84" s="76"/>
      <c r="V84" s="76"/>
      <c r="W84" s="121"/>
      <c r="X84" s="642">
        <f t="shared" si="2"/>
        <v>24500.000000000004</v>
      </c>
      <c r="Y84" s="118">
        <f t="shared" si="3"/>
        <v>374500</v>
      </c>
    </row>
    <row r="85" spans="1:25" ht="15.5" x14ac:dyDescent="0.35">
      <c r="A85" s="76"/>
      <c r="B85" s="69" t="s">
        <v>12198</v>
      </c>
      <c r="C85" s="81"/>
      <c r="D85" s="81" t="s">
        <v>12199</v>
      </c>
      <c r="E85" s="76" t="s">
        <v>12309</v>
      </c>
      <c r="F85" s="76"/>
      <c r="G85" s="76"/>
      <c r="H85" s="118">
        <v>350000</v>
      </c>
      <c r="I85" s="76"/>
      <c r="J85" s="76" t="s">
        <v>12284</v>
      </c>
      <c r="K85" s="145" t="s">
        <v>1063</v>
      </c>
      <c r="L85" s="76" t="s">
        <v>1063</v>
      </c>
      <c r="M85" s="469">
        <v>100074990204</v>
      </c>
      <c r="N85" s="76"/>
      <c r="O85" s="76"/>
      <c r="P85" s="76"/>
      <c r="Q85" s="76"/>
      <c r="R85" s="76"/>
      <c r="S85" s="76"/>
      <c r="T85" s="76"/>
      <c r="U85" s="76"/>
      <c r="V85" s="76"/>
      <c r="W85" s="121"/>
      <c r="X85" s="642">
        <f t="shared" si="2"/>
        <v>24500.000000000004</v>
      </c>
      <c r="Y85" s="118">
        <f t="shared" si="3"/>
        <v>374500</v>
      </c>
    </row>
    <row r="86" spans="1:25" x14ac:dyDescent="0.35">
      <c r="A86" s="98"/>
      <c r="B86" s="98"/>
      <c r="C86" s="98"/>
      <c r="D86" s="98"/>
      <c r="E86" s="446" t="s">
        <v>12310</v>
      </c>
      <c r="F86" s="446"/>
      <c r="G86" s="98"/>
      <c r="H86" s="140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370"/>
      <c r="X86" s="642">
        <f t="shared" si="2"/>
        <v>0</v>
      </c>
      <c r="Y86" s="140">
        <f t="shared" si="3"/>
        <v>0</v>
      </c>
    </row>
    <row r="87" spans="1:25" ht="15.5" x14ac:dyDescent="0.35">
      <c r="A87" s="42"/>
      <c r="B87" s="69" t="s">
        <v>12198</v>
      </c>
      <c r="C87" s="81"/>
      <c r="D87" s="81" t="s">
        <v>12199</v>
      </c>
      <c r="E87" s="42" t="s">
        <v>12311</v>
      </c>
      <c r="F87" s="42"/>
      <c r="G87" s="42"/>
      <c r="H87" s="169">
        <v>250000</v>
      </c>
      <c r="I87" s="42"/>
      <c r="J87" s="42" t="s">
        <v>1562</v>
      </c>
      <c r="K87" s="42" t="s">
        <v>1063</v>
      </c>
      <c r="L87" s="42" t="s">
        <v>12312</v>
      </c>
      <c r="M87" s="43" t="s">
        <v>1063</v>
      </c>
      <c r="N87" s="42"/>
      <c r="O87" s="42"/>
      <c r="P87" s="42"/>
      <c r="Q87" s="42"/>
      <c r="R87" s="42"/>
      <c r="S87" s="42"/>
      <c r="T87" s="42"/>
      <c r="U87" s="42"/>
      <c r="V87" s="42"/>
      <c r="W87" s="243"/>
      <c r="X87" s="642">
        <f t="shared" si="2"/>
        <v>17500</v>
      </c>
      <c r="Y87" s="169">
        <f t="shared" si="3"/>
        <v>267500</v>
      </c>
    </row>
    <row r="88" spans="1:25" ht="15.5" x14ac:dyDescent="0.35">
      <c r="A88" s="42"/>
      <c r="B88" s="69" t="s">
        <v>12198</v>
      </c>
      <c r="C88" s="81"/>
      <c r="D88" s="81" t="s">
        <v>12199</v>
      </c>
      <c r="E88" s="42" t="s">
        <v>12313</v>
      </c>
      <c r="F88" s="42"/>
      <c r="G88" s="42"/>
      <c r="H88" s="169">
        <v>120000</v>
      </c>
      <c r="I88" s="42"/>
      <c r="J88" s="42" t="s">
        <v>2468</v>
      </c>
      <c r="K88" s="42" t="s">
        <v>1063</v>
      </c>
      <c r="L88" s="42" t="s">
        <v>12314</v>
      </c>
      <c r="M88" s="43">
        <v>19190033</v>
      </c>
      <c r="N88" s="42"/>
      <c r="O88" s="42"/>
      <c r="P88" s="42"/>
      <c r="Q88" s="42"/>
      <c r="R88" s="42"/>
      <c r="S88" s="42"/>
      <c r="T88" s="42"/>
      <c r="U88" s="42"/>
      <c r="V88" s="42"/>
      <c r="W88" s="243"/>
      <c r="X88" s="642">
        <f t="shared" si="2"/>
        <v>8400</v>
      </c>
      <c r="Y88" s="169">
        <f t="shared" si="3"/>
        <v>128400</v>
      </c>
    </row>
    <row r="89" spans="1:25" ht="15.5" x14ac:dyDescent="0.35">
      <c r="A89" s="42"/>
      <c r="B89" s="69" t="s">
        <v>12198</v>
      </c>
      <c r="C89" s="81"/>
      <c r="D89" s="81" t="s">
        <v>12199</v>
      </c>
      <c r="E89" s="42" t="s">
        <v>12315</v>
      </c>
      <c r="F89" s="42"/>
      <c r="G89" s="42"/>
      <c r="H89" s="169">
        <v>120000</v>
      </c>
      <c r="I89" s="42"/>
      <c r="J89" s="42" t="s">
        <v>1562</v>
      </c>
      <c r="K89" s="42" t="s">
        <v>1063</v>
      </c>
      <c r="L89" s="42" t="s">
        <v>8526</v>
      </c>
      <c r="M89" s="43" t="s">
        <v>1063</v>
      </c>
      <c r="N89" s="42"/>
      <c r="O89" s="42"/>
      <c r="P89" s="42"/>
      <c r="Q89" s="42"/>
      <c r="R89" s="42"/>
      <c r="S89" s="42"/>
      <c r="T89" s="42"/>
      <c r="U89" s="42"/>
      <c r="V89" s="42"/>
      <c r="W89" s="243"/>
      <c r="X89" s="642">
        <f t="shared" si="2"/>
        <v>8400</v>
      </c>
      <c r="Y89" s="169">
        <f t="shared" si="3"/>
        <v>128400</v>
      </c>
    </row>
    <row r="90" spans="1:25" ht="15.5" x14ac:dyDescent="0.35">
      <c r="A90" s="42"/>
      <c r="B90" s="69" t="s">
        <v>12198</v>
      </c>
      <c r="C90" s="81"/>
      <c r="D90" s="81" t="s">
        <v>12199</v>
      </c>
      <c r="E90" s="42" t="s">
        <v>12316</v>
      </c>
      <c r="F90" s="42"/>
      <c r="G90" s="42"/>
      <c r="H90" s="169">
        <v>120000</v>
      </c>
      <c r="I90" s="42"/>
      <c r="J90" s="42" t="s">
        <v>2468</v>
      </c>
      <c r="K90" s="42" t="s">
        <v>1063</v>
      </c>
      <c r="L90" s="42" t="s">
        <v>12314</v>
      </c>
      <c r="M90" s="43">
        <v>19190074</v>
      </c>
      <c r="N90" s="42"/>
      <c r="O90" s="42"/>
      <c r="P90" s="42"/>
      <c r="Q90" s="42"/>
      <c r="R90" s="42"/>
      <c r="S90" s="42"/>
      <c r="T90" s="42"/>
      <c r="U90" s="42"/>
      <c r="V90" s="42"/>
      <c r="W90" s="243"/>
      <c r="X90" s="642">
        <f t="shared" si="2"/>
        <v>8400</v>
      </c>
      <c r="Y90" s="169">
        <f t="shared" si="3"/>
        <v>128400</v>
      </c>
    </row>
    <row r="91" spans="1:25" ht="15.5" x14ac:dyDescent="0.35">
      <c r="A91" s="42"/>
      <c r="B91" s="69" t="s">
        <v>12198</v>
      </c>
      <c r="C91" s="81"/>
      <c r="D91" s="81" t="s">
        <v>12199</v>
      </c>
      <c r="E91" s="42" t="s">
        <v>12317</v>
      </c>
      <c r="F91" s="42"/>
      <c r="G91" s="42"/>
      <c r="H91" s="169">
        <v>120000</v>
      </c>
      <c r="I91" s="42"/>
      <c r="J91" s="42" t="s">
        <v>1562</v>
      </c>
      <c r="K91" s="42" t="s">
        <v>1063</v>
      </c>
      <c r="L91" s="42" t="s">
        <v>8526</v>
      </c>
      <c r="M91" s="43" t="s">
        <v>1063</v>
      </c>
      <c r="N91" s="42"/>
      <c r="O91" s="42"/>
      <c r="P91" s="42"/>
      <c r="Q91" s="42"/>
      <c r="R91" s="42"/>
      <c r="S91" s="42"/>
      <c r="T91" s="42"/>
      <c r="U91" s="42"/>
      <c r="V91" s="42"/>
      <c r="W91" s="243"/>
      <c r="X91" s="642">
        <f t="shared" si="2"/>
        <v>8400</v>
      </c>
      <c r="Y91" s="169">
        <f t="shared" si="3"/>
        <v>128400</v>
      </c>
    </row>
    <row r="92" spans="1:25" ht="15.5" x14ac:dyDescent="0.35">
      <c r="A92" s="42"/>
      <c r="B92" s="69" t="s">
        <v>12198</v>
      </c>
      <c r="C92" s="81"/>
      <c r="D92" s="81" t="s">
        <v>12199</v>
      </c>
      <c r="E92" s="42" t="s">
        <v>12318</v>
      </c>
      <c r="F92" s="42"/>
      <c r="G92" s="42"/>
      <c r="H92" s="169">
        <v>120000</v>
      </c>
      <c r="I92" s="42"/>
      <c r="J92" s="42" t="s">
        <v>2468</v>
      </c>
      <c r="K92" s="42" t="s">
        <v>1063</v>
      </c>
      <c r="L92" s="42" t="s">
        <v>12314</v>
      </c>
      <c r="M92" s="43">
        <v>1990023</v>
      </c>
      <c r="N92" s="42"/>
      <c r="O92" s="42"/>
      <c r="P92" s="42"/>
      <c r="Q92" s="42"/>
      <c r="R92" s="42"/>
      <c r="S92" s="42"/>
      <c r="T92" s="42"/>
      <c r="U92" s="42"/>
      <c r="V92" s="42"/>
      <c r="W92" s="243"/>
      <c r="X92" s="642">
        <f t="shared" si="2"/>
        <v>8400</v>
      </c>
      <c r="Y92" s="169">
        <f t="shared" si="3"/>
        <v>128400</v>
      </c>
    </row>
    <row r="93" spans="1:25" ht="15.5" x14ac:dyDescent="0.35">
      <c r="A93" s="42"/>
      <c r="B93" s="69" t="s">
        <v>12198</v>
      </c>
      <c r="C93" s="81"/>
      <c r="D93" s="81" t="s">
        <v>12199</v>
      </c>
      <c r="E93" s="42" t="s">
        <v>12319</v>
      </c>
      <c r="F93" s="42"/>
      <c r="G93" s="42"/>
      <c r="H93" s="169">
        <v>120000</v>
      </c>
      <c r="I93" s="42"/>
      <c r="J93" s="42" t="s">
        <v>1562</v>
      </c>
      <c r="K93" s="42" t="s">
        <v>1063</v>
      </c>
      <c r="L93" s="42" t="s">
        <v>8526</v>
      </c>
      <c r="M93" s="43" t="s">
        <v>1063</v>
      </c>
      <c r="N93" s="42"/>
      <c r="O93" s="42"/>
      <c r="P93" s="42"/>
      <c r="Q93" s="42"/>
      <c r="R93" s="42"/>
      <c r="S93" s="42"/>
      <c r="T93" s="42"/>
      <c r="U93" s="42"/>
      <c r="V93" s="42"/>
      <c r="W93" s="243"/>
      <c r="X93" s="642">
        <f t="shared" si="2"/>
        <v>8400</v>
      </c>
      <c r="Y93" s="169">
        <f t="shared" si="3"/>
        <v>128400</v>
      </c>
    </row>
    <row r="94" spans="1:25" ht="15.5" x14ac:dyDescent="0.35">
      <c r="A94" s="42"/>
      <c r="B94" s="69" t="s">
        <v>12198</v>
      </c>
      <c r="C94" s="81"/>
      <c r="D94" s="81" t="s">
        <v>12199</v>
      </c>
      <c r="E94" s="42" t="s">
        <v>12320</v>
      </c>
      <c r="F94" s="42"/>
      <c r="G94" s="42"/>
      <c r="H94" s="169">
        <v>120000</v>
      </c>
      <c r="I94" s="42"/>
      <c r="J94" s="42" t="s">
        <v>2182</v>
      </c>
      <c r="K94" s="42" t="s">
        <v>1063</v>
      </c>
      <c r="L94" s="42" t="s">
        <v>12321</v>
      </c>
      <c r="M94" s="43" t="s">
        <v>1063</v>
      </c>
      <c r="N94" s="42"/>
      <c r="O94" s="42"/>
      <c r="P94" s="42"/>
      <c r="Q94" s="42"/>
      <c r="R94" s="42"/>
      <c r="S94" s="42"/>
      <c r="T94" s="42"/>
      <c r="U94" s="42"/>
      <c r="V94" s="42"/>
      <c r="W94" s="243"/>
      <c r="X94" s="642">
        <f t="shared" si="2"/>
        <v>8400</v>
      </c>
      <c r="Y94" s="169">
        <f t="shared" si="3"/>
        <v>128400</v>
      </c>
    </row>
    <row r="95" spans="1:25" ht="15.5" x14ac:dyDescent="0.35">
      <c r="A95" s="42"/>
      <c r="B95" s="69" t="s">
        <v>12198</v>
      </c>
      <c r="C95" s="81"/>
      <c r="D95" s="81" t="s">
        <v>12199</v>
      </c>
      <c r="E95" s="42" t="s">
        <v>12322</v>
      </c>
      <c r="F95" s="42"/>
      <c r="G95" s="42"/>
      <c r="H95" s="169">
        <v>120000</v>
      </c>
      <c r="I95" s="42"/>
      <c r="J95" s="42" t="s">
        <v>2468</v>
      </c>
      <c r="K95" s="42" t="s">
        <v>1063</v>
      </c>
      <c r="L95" s="42" t="s">
        <v>12314</v>
      </c>
      <c r="M95" s="43">
        <v>19190099</v>
      </c>
      <c r="N95" s="42"/>
      <c r="O95" s="42"/>
      <c r="P95" s="42"/>
      <c r="Q95" s="42"/>
      <c r="R95" s="42"/>
      <c r="S95" s="42"/>
      <c r="T95" s="42"/>
      <c r="U95" s="42"/>
      <c r="V95" s="42"/>
      <c r="W95" s="243"/>
      <c r="X95" s="642">
        <f t="shared" si="2"/>
        <v>8400</v>
      </c>
      <c r="Y95" s="169">
        <f t="shared" si="3"/>
        <v>128400</v>
      </c>
    </row>
    <row r="96" spans="1:25" ht="15.5" x14ac:dyDescent="0.35">
      <c r="A96" s="42"/>
      <c r="B96" s="69" t="s">
        <v>12198</v>
      </c>
      <c r="C96" s="81"/>
      <c r="D96" s="81" t="s">
        <v>12199</v>
      </c>
      <c r="E96" s="42" t="s">
        <v>12323</v>
      </c>
      <c r="F96" s="42"/>
      <c r="G96" s="42"/>
      <c r="H96" s="169">
        <v>120000</v>
      </c>
      <c r="I96" s="42"/>
      <c r="J96" s="42" t="s">
        <v>1562</v>
      </c>
      <c r="K96" s="42" t="s">
        <v>1063</v>
      </c>
      <c r="L96" s="42" t="s">
        <v>8526</v>
      </c>
      <c r="M96" s="43" t="s">
        <v>1063</v>
      </c>
      <c r="N96" s="42"/>
      <c r="O96" s="42"/>
      <c r="P96" s="42"/>
      <c r="Q96" s="42"/>
      <c r="R96" s="42"/>
      <c r="S96" s="42"/>
      <c r="T96" s="42"/>
      <c r="U96" s="42"/>
      <c r="V96" s="42"/>
      <c r="W96" s="243"/>
      <c r="X96" s="642">
        <f t="shared" si="2"/>
        <v>8400</v>
      </c>
      <c r="Y96" s="169">
        <f t="shared" si="3"/>
        <v>128400</v>
      </c>
    </row>
    <row r="97" spans="1:25" ht="15.5" x14ac:dyDescent="0.35">
      <c r="A97" s="42"/>
      <c r="B97" s="69" t="s">
        <v>12198</v>
      </c>
      <c r="C97" s="81"/>
      <c r="D97" s="81" t="s">
        <v>12199</v>
      </c>
      <c r="E97" s="42" t="s">
        <v>12324</v>
      </c>
      <c r="F97" s="42"/>
      <c r="G97" s="42"/>
      <c r="H97" s="169">
        <v>120000</v>
      </c>
      <c r="I97" s="42"/>
      <c r="J97" s="42" t="s">
        <v>2468</v>
      </c>
      <c r="K97" s="42" t="s">
        <v>1063</v>
      </c>
      <c r="L97" s="42" t="s">
        <v>12314</v>
      </c>
      <c r="M97" s="43">
        <v>19190083</v>
      </c>
      <c r="N97" s="42"/>
      <c r="O97" s="42"/>
      <c r="P97" s="42"/>
      <c r="Q97" s="42"/>
      <c r="R97" s="42"/>
      <c r="S97" s="42"/>
      <c r="T97" s="42"/>
      <c r="U97" s="42"/>
      <c r="V97" s="42"/>
      <c r="W97" s="243"/>
      <c r="X97" s="642">
        <f t="shared" si="2"/>
        <v>8400</v>
      </c>
      <c r="Y97" s="169">
        <f t="shared" si="3"/>
        <v>128400</v>
      </c>
    </row>
    <row r="98" spans="1:25" ht="15.5" x14ac:dyDescent="0.35">
      <c r="A98" s="42"/>
      <c r="B98" s="69" t="s">
        <v>12198</v>
      </c>
      <c r="C98" s="81"/>
      <c r="D98" s="81" t="s">
        <v>12199</v>
      </c>
      <c r="E98" s="42" t="s">
        <v>12325</v>
      </c>
      <c r="F98" s="42"/>
      <c r="G98" s="42"/>
      <c r="H98" s="169">
        <v>120000</v>
      </c>
      <c r="I98" s="42"/>
      <c r="J98" s="42" t="s">
        <v>1562</v>
      </c>
      <c r="K98" s="42" t="s">
        <v>1063</v>
      </c>
      <c r="L98" s="42" t="s">
        <v>8526</v>
      </c>
      <c r="M98" s="43" t="s">
        <v>1063</v>
      </c>
      <c r="N98" s="42"/>
      <c r="O98" s="42"/>
      <c r="P98" s="42"/>
      <c r="Q98" s="42"/>
      <c r="R98" s="42"/>
      <c r="S98" s="42"/>
      <c r="T98" s="42"/>
      <c r="U98" s="42"/>
      <c r="V98" s="42"/>
      <c r="W98" s="243"/>
      <c r="X98" s="642">
        <f t="shared" si="2"/>
        <v>8400</v>
      </c>
      <c r="Y98" s="169">
        <f t="shared" si="3"/>
        <v>128400</v>
      </c>
    </row>
    <row r="99" spans="1:25" ht="15.5" x14ac:dyDescent="0.35">
      <c r="A99" s="42"/>
      <c r="B99" s="69" t="s">
        <v>12198</v>
      </c>
      <c r="C99" s="81"/>
      <c r="D99" s="81" t="s">
        <v>12199</v>
      </c>
      <c r="E99" s="42" t="s">
        <v>12326</v>
      </c>
      <c r="F99" s="42"/>
      <c r="G99" s="42"/>
      <c r="H99" s="169">
        <v>120000</v>
      </c>
      <c r="I99" s="42"/>
      <c r="J99" s="42" t="s">
        <v>2468</v>
      </c>
      <c r="K99" s="42" t="s">
        <v>1063</v>
      </c>
      <c r="L99" s="42" t="s">
        <v>12314</v>
      </c>
      <c r="M99" s="43">
        <v>19190055</v>
      </c>
      <c r="N99" s="42"/>
      <c r="O99" s="42"/>
      <c r="P99" s="42"/>
      <c r="Q99" s="42"/>
      <c r="R99" s="42"/>
      <c r="S99" s="42"/>
      <c r="T99" s="42"/>
      <c r="U99" s="42"/>
      <c r="V99" s="42"/>
      <c r="W99" s="243"/>
      <c r="X99" s="642">
        <f t="shared" si="2"/>
        <v>8400</v>
      </c>
      <c r="Y99" s="169">
        <f t="shared" si="3"/>
        <v>128400</v>
      </c>
    </row>
    <row r="100" spans="1:25" ht="15.5" x14ac:dyDescent="0.35">
      <c r="A100" s="42"/>
      <c r="B100" s="69" t="s">
        <v>12198</v>
      </c>
      <c r="C100" s="81"/>
      <c r="D100" s="81" t="s">
        <v>12199</v>
      </c>
      <c r="E100" s="42" t="s">
        <v>12327</v>
      </c>
      <c r="F100" s="42"/>
      <c r="G100" s="42"/>
      <c r="H100" s="169">
        <v>120000</v>
      </c>
      <c r="I100" s="42"/>
      <c r="J100" s="42" t="s">
        <v>1562</v>
      </c>
      <c r="K100" s="42" t="s">
        <v>1063</v>
      </c>
      <c r="L100" s="42" t="s">
        <v>8526</v>
      </c>
      <c r="M100" s="43" t="s">
        <v>1063</v>
      </c>
      <c r="N100" s="42"/>
      <c r="O100" s="42"/>
      <c r="P100" s="42"/>
      <c r="Q100" s="42"/>
      <c r="R100" s="42"/>
      <c r="S100" s="42"/>
      <c r="T100" s="42"/>
      <c r="U100" s="42"/>
      <c r="V100" s="42"/>
      <c r="W100" s="243"/>
      <c r="X100" s="642">
        <f t="shared" si="2"/>
        <v>8400</v>
      </c>
      <c r="Y100" s="169">
        <f t="shared" si="3"/>
        <v>128400</v>
      </c>
    </row>
    <row r="101" spans="1:25" ht="15.5" x14ac:dyDescent="0.35">
      <c r="A101" s="42"/>
      <c r="B101" s="69" t="s">
        <v>12198</v>
      </c>
      <c r="C101" s="81"/>
      <c r="D101" s="81" t="s">
        <v>12199</v>
      </c>
      <c r="E101" s="42" t="s">
        <v>12328</v>
      </c>
      <c r="F101" s="42"/>
      <c r="G101" s="42"/>
      <c r="H101" s="169">
        <v>120000</v>
      </c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243"/>
      <c r="X101" s="642">
        <f t="shared" si="2"/>
        <v>8400</v>
      </c>
      <c r="Y101" s="169">
        <f t="shared" si="3"/>
        <v>128400</v>
      </c>
    </row>
    <row r="102" spans="1:25" ht="15.5" x14ac:dyDescent="0.35">
      <c r="A102" s="42"/>
      <c r="B102" s="69" t="s">
        <v>12198</v>
      </c>
      <c r="C102" s="81"/>
      <c r="D102" s="81" t="s">
        <v>12199</v>
      </c>
      <c r="E102" s="42" t="s">
        <v>12329</v>
      </c>
      <c r="F102" s="42"/>
      <c r="G102" s="42"/>
      <c r="H102" s="169">
        <v>120000</v>
      </c>
      <c r="I102" s="42"/>
      <c r="J102" s="42" t="s">
        <v>2468</v>
      </c>
      <c r="K102" s="42" t="s">
        <v>1063</v>
      </c>
      <c r="L102" s="42" t="s">
        <v>12314</v>
      </c>
      <c r="M102" s="43">
        <v>19190008</v>
      </c>
      <c r="N102" s="42"/>
      <c r="O102" s="42"/>
      <c r="P102" s="42"/>
      <c r="Q102" s="42"/>
      <c r="R102" s="42"/>
      <c r="S102" s="42"/>
      <c r="T102" s="42"/>
      <c r="U102" s="42"/>
      <c r="V102" s="42"/>
      <c r="W102" s="243"/>
      <c r="X102" s="642">
        <f t="shared" si="2"/>
        <v>8400</v>
      </c>
      <c r="Y102" s="169">
        <f t="shared" si="3"/>
        <v>128400</v>
      </c>
    </row>
    <row r="103" spans="1:25" ht="15.5" x14ac:dyDescent="0.35">
      <c r="A103" s="42"/>
      <c r="B103" s="69" t="s">
        <v>12198</v>
      </c>
      <c r="C103" s="81"/>
      <c r="D103" s="81" t="s">
        <v>12199</v>
      </c>
      <c r="E103" s="42" t="s">
        <v>12330</v>
      </c>
      <c r="F103" s="42"/>
      <c r="G103" s="42"/>
      <c r="H103" s="169">
        <v>120000</v>
      </c>
      <c r="I103" s="42"/>
      <c r="J103" s="42" t="s">
        <v>1562</v>
      </c>
      <c r="K103" s="42" t="s">
        <v>1063</v>
      </c>
      <c r="L103" s="42" t="s">
        <v>8526</v>
      </c>
      <c r="M103" s="43" t="s">
        <v>1063</v>
      </c>
      <c r="N103" s="42"/>
      <c r="O103" s="42"/>
      <c r="P103" s="42"/>
      <c r="Q103" s="42"/>
      <c r="R103" s="42"/>
      <c r="S103" s="42"/>
      <c r="T103" s="42"/>
      <c r="U103" s="42"/>
      <c r="V103" s="42"/>
      <c r="W103" s="243"/>
      <c r="X103" s="642">
        <f t="shared" si="2"/>
        <v>8400</v>
      </c>
      <c r="Y103" s="169">
        <f t="shared" si="3"/>
        <v>128400</v>
      </c>
    </row>
    <row r="104" spans="1:25" ht="15.5" x14ac:dyDescent="0.35">
      <c r="A104" s="42"/>
      <c r="B104" s="69" t="s">
        <v>12198</v>
      </c>
      <c r="C104" s="81"/>
      <c r="D104" s="81" t="s">
        <v>12199</v>
      </c>
      <c r="E104" s="42" t="s">
        <v>12331</v>
      </c>
      <c r="F104" s="42"/>
      <c r="G104" s="42"/>
      <c r="H104" s="169">
        <v>120000</v>
      </c>
      <c r="I104" s="42"/>
      <c r="J104" s="42" t="s">
        <v>2468</v>
      </c>
      <c r="K104" s="42" t="s">
        <v>1063</v>
      </c>
      <c r="L104" s="42" t="s">
        <v>12314</v>
      </c>
      <c r="M104" s="43">
        <v>19190019</v>
      </c>
      <c r="N104" s="42"/>
      <c r="O104" s="42"/>
      <c r="P104" s="42"/>
      <c r="Q104" s="42"/>
      <c r="R104" s="42"/>
      <c r="S104" s="42"/>
      <c r="T104" s="42"/>
      <c r="U104" s="42"/>
      <c r="V104" s="42"/>
      <c r="W104" s="243"/>
      <c r="X104" s="642">
        <f t="shared" si="2"/>
        <v>8400</v>
      </c>
      <c r="Y104" s="169">
        <f t="shared" si="3"/>
        <v>128400</v>
      </c>
    </row>
    <row r="105" spans="1:25" ht="15.5" x14ac:dyDescent="0.35">
      <c r="A105" s="42"/>
      <c r="B105" s="69" t="s">
        <v>12198</v>
      </c>
      <c r="C105" s="81"/>
      <c r="D105" s="81" t="s">
        <v>12199</v>
      </c>
      <c r="E105" s="42" t="s">
        <v>12332</v>
      </c>
      <c r="F105" s="42"/>
      <c r="G105" s="42"/>
      <c r="H105" s="169">
        <v>120000</v>
      </c>
      <c r="I105" s="42"/>
      <c r="J105" s="42" t="s">
        <v>1562</v>
      </c>
      <c r="K105" s="42" t="s">
        <v>1063</v>
      </c>
      <c r="L105" s="42" t="s">
        <v>8526</v>
      </c>
      <c r="M105" s="43" t="s">
        <v>1063</v>
      </c>
      <c r="N105" s="42"/>
      <c r="O105" s="42"/>
      <c r="P105" s="42"/>
      <c r="Q105" s="42"/>
      <c r="R105" s="42"/>
      <c r="S105" s="42"/>
      <c r="T105" s="42"/>
      <c r="U105" s="42"/>
      <c r="V105" s="42"/>
      <c r="W105" s="243"/>
      <c r="X105" s="642">
        <f t="shared" si="2"/>
        <v>8400</v>
      </c>
      <c r="Y105" s="169">
        <f t="shared" si="3"/>
        <v>128400</v>
      </c>
    </row>
    <row r="106" spans="1:25" ht="15.5" x14ac:dyDescent="0.35">
      <c r="A106" s="42"/>
      <c r="B106" s="69" t="s">
        <v>12198</v>
      </c>
      <c r="C106" s="81"/>
      <c r="D106" s="81" t="s">
        <v>12199</v>
      </c>
      <c r="E106" s="42" t="s">
        <v>12333</v>
      </c>
      <c r="F106" s="42"/>
      <c r="G106" s="42"/>
      <c r="H106" s="169">
        <v>120000</v>
      </c>
      <c r="I106" s="42"/>
      <c r="J106" s="42" t="s">
        <v>2468</v>
      </c>
      <c r="K106" s="42" t="s">
        <v>1063</v>
      </c>
      <c r="L106" s="42" t="s">
        <v>12314</v>
      </c>
      <c r="M106" s="43">
        <v>19190028</v>
      </c>
      <c r="N106" s="42"/>
      <c r="O106" s="42"/>
      <c r="P106" s="42"/>
      <c r="Q106" s="42"/>
      <c r="R106" s="42"/>
      <c r="S106" s="42"/>
      <c r="T106" s="42"/>
      <c r="U106" s="42"/>
      <c r="V106" s="42"/>
      <c r="W106" s="243"/>
      <c r="X106" s="642">
        <f t="shared" si="2"/>
        <v>8400</v>
      </c>
      <c r="Y106" s="169">
        <f t="shared" si="3"/>
        <v>128400</v>
      </c>
    </row>
    <row r="107" spans="1:25" ht="15.5" x14ac:dyDescent="0.35">
      <c r="A107" s="42"/>
      <c r="B107" s="69" t="s">
        <v>12198</v>
      </c>
      <c r="C107" s="81"/>
      <c r="D107" s="81" t="s">
        <v>12199</v>
      </c>
      <c r="E107" s="42" t="s">
        <v>12334</v>
      </c>
      <c r="F107" s="42"/>
      <c r="G107" s="42"/>
      <c r="H107" s="169">
        <v>120000</v>
      </c>
      <c r="I107" s="42"/>
      <c r="J107" s="42" t="s">
        <v>1562</v>
      </c>
      <c r="K107" s="42" t="s">
        <v>1063</v>
      </c>
      <c r="L107" s="42" t="s">
        <v>8526</v>
      </c>
      <c r="M107" s="43" t="s">
        <v>1063</v>
      </c>
      <c r="N107" s="42"/>
      <c r="O107" s="42"/>
      <c r="P107" s="42"/>
      <c r="Q107" s="42"/>
      <c r="R107" s="42"/>
      <c r="S107" s="42"/>
      <c r="T107" s="42"/>
      <c r="U107" s="42"/>
      <c r="V107" s="42"/>
      <c r="W107" s="243"/>
      <c r="X107" s="642">
        <f t="shared" si="2"/>
        <v>8400</v>
      </c>
      <c r="Y107" s="169">
        <f t="shared" si="3"/>
        <v>128400</v>
      </c>
    </row>
    <row r="108" spans="1:25" ht="15.5" x14ac:dyDescent="0.35">
      <c r="A108" s="42"/>
      <c r="B108" s="69" t="s">
        <v>12198</v>
      </c>
      <c r="C108" s="81"/>
      <c r="D108" s="81" t="s">
        <v>12199</v>
      </c>
      <c r="E108" s="42" t="s">
        <v>12335</v>
      </c>
      <c r="F108" s="42"/>
      <c r="G108" s="42"/>
      <c r="H108" s="169">
        <v>120000</v>
      </c>
      <c r="I108" s="42"/>
      <c r="J108" s="42" t="s">
        <v>2468</v>
      </c>
      <c r="K108" s="42" t="s">
        <v>1063</v>
      </c>
      <c r="L108" s="42" t="s">
        <v>12314</v>
      </c>
      <c r="M108" s="43">
        <v>19190088</v>
      </c>
      <c r="N108" s="42"/>
      <c r="O108" s="42"/>
      <c r="P108" s="42"/>
      <c r="Q108" s="42"/>
      <c r="R108" s="42"/>
      <c r="S108" s="42"/>
      <c r="T108" s="42"/>
      <c r="U108" s="42"/>
      <c r="V108" s="42"/>
      <c r="W108" s="243"/>
      <c r="X108" s="642">
        <f t="shared" si="2"/>
        <v>8400</v>
      </c>
      <c r="Y108" s="169">
        <f t="shared" si="3"/>
        <v>128400</v>
      </c>
    </row>
    <row r="109" spans="1:25" ht="15.5" x14ac:dyDescent="0.35">
      <c r="A109" s="42"/>
      <c r="B109" s="69" t="s">
        <v>12198</v>
      </c>
      <c r="C109" s="81"/>
      <c r="D109" s="81" t="s">
        <v>12199</v>
      </c>
      <c r="E109" s="42" t="s">
        <v>12336</v>
      </c>
      <c r="F109" s="42"/>
      <c r="G109" s="42"/>
      <c r="H109" s="169">
        <v>120000</v>
      </c>
      <c r="I109" s="42"/>
      <c r="J109" s="42" t="s">
        <v>1562</v>
      </c>
      <c r="K109" s="42" t="s">
        <v>1063</v>
      </c>
      <c r="L109" s="42" t="s">
        <v>8526</v>
      </c>
      <c r="M109" s="43" t="s">
        <v>1063</v>
      </c>
      <c r="N109" s="42"/>
      <c r="O109" s="42"/>
      <c r="P109" s="42"/>
      <c r="Q109" s="42"/>
      <c r="R109" s="42"/>
      <c r="S109" s="42"/>
      <c r="T109" s="42"/>
      <c r="U109" s="42"/>
      <c r="V109" s="42"/>
      <c r="W109" s="243"/>
      <c r="X109" s="642">
        <f t="shared" si="2"/>
        <v>8400</v>
      </c>
      <c r="Y109" s="169">
        <f t="shared" si="3"/>
        <v>128400</v>
      </c>
    </row>
    <row r="110" spans="1:25" ht="15.5" x14ac:dyDescent="0.35">
      <c r="A110" s="42"/>
      <c r="B110" s="69" t="s">
        <v>12198</v>
      </c>
      <c r="C110" s="81"/>
      <c r="D110" s="81" t="s">
        <v>12199</v>
      </c>
      <c r="E110" s="42" t="s">
        <v>12337</v>
      </c>
      <c r="F110" s="42"/>
      <c r="G110" s="42"/>
      <c r="H110" s="169">
        <v>120000</v>
      </c>
      <c r="I110" s="42"/>
      <c r="J110" s="42" t="s">
        <v>2468</v>
      </c>
      <c r="K110" s="42" t="s">
        <v>1063</v>
      </c>
      <c r="L110" s="42" t="s">
        <v>12314</v>
      </c>
      <c r="M110" s="43">
        <v>19190107</v>
      </c>
      <c r="N110" s="42"/>
      <c r="O110" s="42"/>
      <c r="P110" s="42"/>
      <c r="Q110" s="42"/>
      <c r="R110" s="42"/>
      <c r="S110" s="42"/>
      <c r="T110" s="42"/>
      <c r="U110" s="42"/>
      <c r="V110" s="42"/>
      <c r="W110" s="243"/>
      <c r="X110" s="642">
        <f t="shared" si="2"/>
        <v>8400</v>
      </c>
      <c r="Y110" s="169">
        <f t="shared" si="3"/>
        <v>128400</v>
      </c>
    </row>
    <row r="111" spans="1:25" ht="15.5" x14ac:dyDescent="0.35">
      <c r="A111" s="42"/>
      <c r="B111" s="69" t="s">
        <v>12198</v>
      </c>
      <c r="C111" s="81"/>
      <c r="D111" s="81" t="s">
        <v>12199</v>
      </c>
      <c r="E111" s="42" t="s">
        <v>12338</v>
      </c>
      <c r="F111" s="42"/>
      <c r="G111" s="42"/>
      <c r="H111" s="169">
        <v>120000</v>
      </c>
      <c r="I111" s="42"/>
      <c r="J111" s="42" t="s">
        <v>1562</v>
      </c>
      <c r="K111" s="42" t="s">
        <v>1063</v>
      </c>
      <c r="L111" s="42" t="s">
        <v>8526</v>
      </c>
      <c r="M111" s="43" t="s">
        <v>1063</v>
      </c>
      <c r="N111" s="42"/>
      <c r="O111" s="42"/>
      <c r="P111" s="42"/>
      <c r="Q111" s="42"/>
      <c r="R111" s="42"/>
      <c r="S111" s="42"/>
      <c r="T111" s="42"/>
      <c r="U111" s="42"/>
      <c r="V111" s="42"/>
      <c r="W111" s="243"/>
      <c r="X111" s="642">
        <f t="shared" si="2"/>
        <v>8400</v>
      </c>
      <c r="Y111" s="169">
        <f t="shared" si="3"/>
        <v>128400</v>
      </c>
    </row>
    <row r="112" spans="1:25" ht="15.5" x14ac:dyDescent="0.35">
      <c r="A112" s="42"/>
      <c r="B112" s="69" t="s">
        <v>12198</v>
      </c>
      <c r="C112" s="81"/>
      <c r="D112" s="81" t="s">
        <v>12199</v>
      </c>
      <c r="E112" s="42" t="s">
        <v>12339</v>
      </c>
      <c r="F112" s="42"/>
      <c r="G112" s="42"/>
      <c r="H112" s="169">
        <v>120000</v>
      </c>
      <c r="I112" s="42"/>
      <c r="J112" s="42" t="s">
        <v>2182</v>
      </c>
      <c r="K112" s="42" t="s">
        <v>1063</v>
      </c>
      <c r="L112" s="42" t="s">
        <v>12321</v>
      </c>
      <c r="M112" s="43" t="s">
        <v>1063</v>
      </c>
      <c r="N112" s="42"/>
      <c r="O112" s="42"/>
      <c r="P112" s="42"/>
      <c r="Q112" s="42"/>
      <c r="R112" s="42"/>
      <c r="S112" s="42"/>
      <c r="T112" s="42"/>
      <c r="U112" s="42"/>
      <c r="V112" s="42"/>
      <c r="W112" s="243"/>
      <c r="X112" s="642">
        <f t="shared" si="2"/>
        <v>8400</v>
      </c>
      <c r="Y112" s="169">
        <f t="shared" si="3"/>
        <v>128400</v>
      </c>
    </row>
    <row r="113" spans="1:25" ht="15.5" x14ac:dyDescent="0.35">
      <c r="A113" s="42"/>
      <c r="B113" s="69" t="s">
        <v>12198</v>
      </c>
      <c r="C113" s="81"/>
      <c r="D113" s="81" t="s">
        <v>12199</v>
      </c>
      <c r="E113" s="42" t="s">
        <v>12340</v>
      </c>
      <c r="F113" s="42"/>
      <c r="G113" s="42"/>
      <c r="H113" s="169">
        <v>120000</v>
      </c>
      <c r="I113" s="42"/>
      <c r="J113" s="42" t="s">
        <v>2468</v>
      </c>
      <c r="K113" s="42" t="s">
        <v>1063</v>
      </c>
      <c r="L113" s="42" t="s">
        <v>12314</v>
      </c>
      <c r="M113" s="43">
        <v>19190010</v>
      </c>
      <c r="N113" s="42"/>
      <c r="O113" s="42"/>
      <c r="P113" s="42"/>
      <c r="Q113" s="42"/>
      <c r="R113" s="42"/>
      <c r="S113" s="42"/>
      <c r="T113" s="42"/>
      <c r="U113" s="42"/>
      <c r="V113" s="42"/>
      <c r="W113" s="243"/>
      <c r="X113" s="642">
        <f t="shared" si="2"/>
        <v>8400</v>
      </c>
      <c r="Y113" s="169">
        <f t="shared" si="3"/>
        <v>128400</v>
      </c>
    </row>
    <row r="114" spans="1:25" ht="15.5" x14ac:dyDescent="0.35">
      <c r="A114" s="42"/>
      <c r="B114" s="69" t="s">
        <v>12198</v>
      </c>
      <c r="C114" s="81"/>
      <c r="D114" s="81" t="s">
        <v>12199</v>
      </c>
      <c r="E114" s="42" t="s">
        <v>12341</v>
      </c>
      <c r="F114" s="42"/>
      <c r="G114" s="42"/>
      <c r="H114" s="169">
        <v>120000</v>
      </c>
      <c r="I114" s="42"/>
      <c r="J114" s="42" t="s">
        <v>1562</v>
      </c>
      <c r="K114" s="42" t="s">
        <v>1063</v>
      </c>
      <c r="L114" s="42" t="s">
        <v>8526</v>
      </c>
      <c r="M114" s="43" t="s">
        <v>1063</v>
      </c>
      <c r="N114" s="42"/>
      <c r="O114" s="42"/>
      <c r="P114" s="42"/>
      <c r="Q114" s="42"/>
      <c r="R114" s="42"/>
      <c r="S114" s="42"/>
      <c r="T114" s="42"/>
      <c r="U114" s="42"/>
      <c r="V114" s="42"/>
      <c r="W114" s="243"/>
      <c r="X114" s="642">
        <f t="shared" si="2"/>
        <v>8400</v>
      </c>
      <c r="Y114" s="169">
        <f t="shared" si="3"/>
        <v>128400</v>
      </c>
    </row>
    <row r="115" spans="1:25" ht="15.5" x14ac:dyDescent="0.35">
      <c r="A115" s="42"/>
      <c r="B115" s="69" t="s">
        <v>12198</v>
      </c>
      <c r="C115" s="81"/>
      <c r="D115" s="81" t="s">
        <v>12199</v>
      </c>
      <c r="E115" s="42" t="s">
        <v>12342</v>
      </c>
      <c r="F115" s="42"/>
      <c r="G115" s="42"/>
      <c r="H115" s="169">
        <v>120000</v>
      </c>
      <c r="I115" s="42"/>
      <c r="J115" s="42" t="s">
        <v>2182</v>
      </c>
      <c r="K115" s="42" t="s">
        <v>1063</v>
      </c>
      <c r="L115" s="42" t="s">
        <v>12321</v>
      </c>
      <c r="M115" s="43" t="s">
        <v>1063</v>
      </c>
      <c r="N115" s="42"/>
      <c r="O115" s="42"/>
      <c r="P115" s="42"/>
      <c r="Q115" s="42"/>
      <c r="R115" s="42"/>
      <c r="S115" s="42"/>
      <c r="T115" s="42"/>
      <c r="U115" s="42"/>
      <c r="V115" s="42"/>
      <c r="W115" s="243"/>
      <c r="X115" s="642">
        <f t="shared" si="2"/>
        <v>8400</v>
      </c>
      <c r="Y115" s="169">
        <f t="shared" si="3"/>
        <v>128400</v>
      </c>
    </row>
    <row r="116" spans="1:25" ht="15.5" x14ac:dyDescent="0.35">
      <c r="A116" s="42"/>
      <c r="B116" s="69" t="s">
        <v>12198</v>
      </c>
      <c r="C116" s="81"/>
      <c r="D116" s="81" t="s">
        <v>12199</v>
      </c>
      <c r="E116" s="42" t="s">
        <v>12343</v>
      </c>
      <c r="F116" s="42"/>
      <c r="G116" s="42"/>
      <c r="H116" s="169">
        <v>250000</v>
      </c>
      <c r="I116" s="42"/>
      <c r="J116" s="42" t="s">
        <v>1562</v>
      </c>
      <c r="K116" s="42" t="s">
        <v>1063</v>
      </c>
      <c r="L116" s="42" t="s">
        <v>12312</v>
      </c>
      <c r="M116" s="43" t="s">
        <v>1063</v>
      </c>
      <c r="N116" s="42"/>
      <c r="O116" s="42"/>
      <c r="P116" s="42"/>
      <c r="Q116" s="42"/>
      <c r="R116" s="42"/>
      <c r="S116" s="42"/>
      <c r="T116" s="42"/>
      <c r="U116" s="42"/>
      <c r="V116" s="42"/>
      <c r="W116" s="243"/>
      <c r="X116" s="642">
        <f t="shared" si="2"/>
        <v>17500</v>
      </c>
      <c r="Y116" s="169">
        <f t="shared" si="3"/>
        <v>267500</v>
      </c>
    </row>
    <row r="117" spans="1:25" x14ac:dyDescent="0.35">
      <c r="A117" s="98"/>
      <c r="B117" s="98"/>
      <c r="C117" s="98"/>
      <c r="D117" s="98"/>
      <c r="E117" s="446" t="s">
        <v>12344</v>
      </c>
      <c r="F117" s="446"/>
      <c r="G117" s="98"/>
      <c r="H117" s="140"/>
      <c r="I117" s="98"/>
      <c r="J117" s="98"/>
      <c r="K117" s="98"/>
      <c r="L117" s="98"/>
      <c r="M117" s="142"/>
      <c r="N117" s="98"/>
      <c r="O117" s="98"/>
      <c r="P117" s="98"/>
      <c r="Q117" s="98"/>
      <c r="R117" s="98"/>
      <c r="S117" s="98"/>
      <c r="T117" s="98"/>
      <c r="U117" s="98"/>
      <c r="V117" s="98"/>
      <c r="W117" s="370"/>
      <c r="X117" s="642">
        <f t="shared" si="2"/>
        <v>0</v>
      </c>
      <c r="Y117" s="140">
        <f t="shared" si="3"/>
        <v>0</v>
      </c>
    </row>
    <row r="118" spans="1:25" ht="15.5" x14ac:dyDescent="0.35">
      <c r="A118" s="42"/>
      <c r="B118" s="69" t="s">
        <v>12198</v>
      </c>
      <c r="C118" s="81"/>
      <c r="D118" s="81" t="s">
        <v>12199</v>
      </c>
      <c r="E118" s="42" t="s">
        <v>12345</v>
      </c>
      <c r="F118" s="42"/>
      <c r="G118" s="42"/>
      <c r="H118" s="169">
        <v>350000</v>
      </c>
      <c r="I118" s="42"/>
      <c r="J118" s="42" t="s">
        <v>10124</v>
      </c>
      <c r="K118" s="42" t="s">
        <v>980</v>
      </c>
      <c r="L118" s="42" t="s">
        <v>12346</v>
      </c>
      <c r="M118" s="43" t="s">
        <v>980</v>
      </c>
      <c r="N118" s="42"/>
      <c r="O118" s="42"/>
      <c r="P118" s="42"/>
      <c r="Q118" s="42"/>
      <c r="R118" s="42"/>
      <c r="S118" s="42"/>
      <c r="T118" s="42"/>
      <c r="U118" s="42"/>
      <c r="V118" s="42"/>
      <c r="W118" s="243"/>
      <c r="X118" s="642">
        <f t="shared" si="2"/>
        <v>24500.000000000004</v>
      </c>
      <c r="Y118" s="169">
        <f t="shared" si="3"/>
        <v>374500</v>
      </c>
    </row>
    <row r="119" spans="1:25" ht="15.5" x14ac:dyDescent="0.35">
      <c r="A119" s="42"/>
      <c r="B119" s="69" t="s">
        <v>12198</v>
      </c>
      <c r="C119" s="81"/>
      <c r="D119" s="81" t="s">
        <v>12199</v>
      </c>
      <c r="E119" s="42" t="s">
        <v>12347</v>
      </c>
      <c r="F119" s="42"/>
      <c r="G119" s="42"/>
      <c r="H119" s="169">
        <v>350000</v>
      </c>
      <c r="I119" s="42"/>
      <c r="J119" s="42" t="s">
        <v>10124</v>
      </c>
      <c r="K119" s="42" t="s">
        <v>980</v>
      </c>
      <c r="L119" s="42" t="s">
        <v>12348</v>
      </c>
      <c r="M119" s="43" t="s">
        <v>980</v>
      </c>
      <c r="N119" s="42"/>
      <c r="O119" s="42"/>
      <c r="P119" s="42"/>
      <c r="Q119" s="42"/>
      <c r="R119" s="42"/>
      <c r="S119" s="42"/>
      <c r="T119" s="42"/>
      <c r="U119" s="42"/>
      <c r="V119" s="42"/>
      <c r="W119" s="243"/>
      <c r="X119" s="642">
        <f t="shared" si="2"/>
        <v>24500.000000000004</v>
      </c>
      <c r="Y119" s="169">
        <f t="shared" si="3"/>
        <v>374500</v>
      </c>
    </row>
    <row r="120" spans="1:25" x14ac:dyDescent="0.35">
      <c r="A120" s="98"/>
      <c r="B120" s="98"/>
      <c r="C120" s="98"/>
      <c r="D120" s="98"/>
      <c r="E120" s="446" t="s">
        <v>12263</v>
      </c>
      <c r="F120" s="446"/>
      <c r="G120" s="98"/>
      <c r="H120" s="140"/>
      <c r="I120" s="98"/>
      <c r="J120" s="98"/>
      <c r="K120" s="98"/>
      <c r="L120" s="98"/>
      <c r="M120" s="142"/>
      <c r="N120" s="98"/>
      <c r="O120" s="98"/>
      <c r="P120" s="98"/>
      <c r="Q120" s="98"/>
      <c r="R120" s="98"/>
      <c r="S120" s="98"/>
      <c r="T120" s="98"/>
      <c r="U120" s="98"/>
      <c r="V120" s="98"/>
      <c r="W120" s="370"/>
      <c r="X120" s="642">
        <f t="shared" si="2"/>
        <v>0</v>
      </c>
      <c r="Y120" s="140">
        <f t="shared" si="3"/>
        <v>0</v>
      </c>
    </row>
    <row r="121" spans="1:25" ht="15.5" x14ac:dyDescent="0.35">
      <c r="A121" s="42"/>
      <c r="B121" s="69" t="s">
        <v>12198</v>
      </c>
      <c r="C121" s="81"/>
      <c r="D121" s="81" t="s">
        <v>12199</v>
      </c>
      <c r="E121" s="42" t="s">
        <v>12349</v>
      </c>
      <c r="F121" s="42"/>
      <c r="G121" s="42"/>
      <c r="H121" s="169">
        <v>250000</v>
      </c>
      <c r="I121" s="42"/>
      <c r="J121" s="42" t="s">
        <v>933</v>
      </c>
      <c r="K121" s="42" t="s">
        <v>1063</v>
      </c>
      <c r="L121" s="42" t="s">
        <v>8740</v>
      </c>
      <c r="M121" s="43" t="s">
        <v>12350</v>
      </c>
      <c r="N121" s="42"/>
      <c r="O121" s="42"/>
      <c r="P121" s="42"/>
      <c r="Q121" s="42"/>
      <c r="R121" s="42"/>
      <c r="S121" s="42"/>
      <c r="T121" s="42"/>
      <c r="U121" s="42"/>
      <c r="V121" s="42"/>
      <c r="W121" s="243"/>
      <c r="X121" s="642">
        <f t="shared" si="2"/>
        <v>17500</v>
      </c>
      <c r="Y121" s="169">
        <f t="shared" si="3"/>
        <v>267500</v>
      </c>
    </row>
    <row r="122" spans="1:25" x14ac:dyDescent="0.35">
      <c r="A122" s="98"/>
      <c r="B122" s="98"/>
      <c r="C122" s="98"/>
      <c r="D122" s="98"/>
      <c r="E122" s="446" t="s">
        <v>12351</v>
      </c>
      <c r="F122" s="446"/>
      <c r="G122" s="98"/>
      <c r="H122" s="140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370"/>
      <c r="X122" s="642">
        <f t="shared" si="2"/>
        <v>0</v>
      </c>
      <c r="Y122" s="140">
        <f t="shared" si="3"/>
        <v>0</v>
      </c>
    </row>
    <row r="123" spans="1:25" ht="15.5" x14ac:dyDescent="0.35">
      <c r="A123" s="42"/>
      <c r="B123" s="69" t="s">
        <v>12198</v>
      </c>
      <c r="C123" s="81"/>
      <c r="D123" s="81" t="s">
        <v>12199</v>
      </c>
      <c r="E123" s="42" t="s">
        <v>12352</v>
      </c>
      <c r="F123" s="42"/>
      <c r="G123" s="42"/>
      <c r="H123" s="169">
        <v>700000</v>
      </c>
      <c r="I123" s="42"/>
      <c r="J123" s="42" t="s">
        <v>1562</v>
      </c>
      <c r="K123" s="42" t="s">
        <v>1063</v>
      </c>
      <c r="L123" s="42" t="s">
        <v>1063</v>
      </c>
      <c r="M123" s="43" t="s">
        <v>1063</v>
      </c>
      <c r="N123" s="42"/>
      <c r="O123" s="42"/>
      <c r="P123" s="42"/>
      <c r="Q123" s="42"/>
      <c r="R123" s="42"/>
      <c r="S123" s="42"/>
      <c r="T123" s="42"/>
      <c r="U123" s="42"/>
      <c r="V123" s="42"/>
      <c r="W123" s="243"/>
      <c r="X123" s="642">
        <f t="shared" si="2"/>
        <v>49000.000000000007</v>
      </c>
      <c r="Y123" s="169">
        <f t="shared" si="3"/>
        <v>749000</v>
      </c>
    </row>
    <row r="124" spans="1:25" ht="15.5" x14ac:dyDescent="0.35">
      <c r="A124" s="42"/>
      <c r="B124" s="69" t="s">
        <v>12198</v>
      </c>
      <c r="C124" s="81"/>
      <c r="D124" s="81" t="s">
        <v>12199</v>
      </c>
      <c r="E124" s="42" t="s">
        <v>12353</v>
      </c>
      <c r="F124" s="42"/>
      <c r="G124" s="42"/>
      <c r="H124" s="169">
        <v>700000</v>
      </c>
      <c r="I124" s="42"/>
      <c r="J124" s="42" t="s">
        <v>1063</v>
      </c>
      <c r="K124" s="42" t="s">
        <v>12354</v>
      </c>
      <c r="L124" s="42" t="s">
        <v>1063</v>
      </c>
      <c r="M124" s="43" t="s">
        <v>12355</v>
      </c>
      <c r="N124" s="42"/>
      <c r="O124" s="42"/>
      <c r="P124" s="42"/>
      <c r="Q124" s="42"/>
      <c r="R124" s="42"/>
      <c r="S124" s="42"/>
      <c r="T124" s="42"/>
      <c r="U124" s="42"/>
      <c r="V124" s="42"/>
      <c r="W124" s="243"/>
      <c r="X124" s="642">
        <f t="shared" si="2"/>
        <v>49000.000000000007</v>
      </c>
      <c r="Y124" s="169">
        <f t="shared" si="3"/>
        <v>749000</v>
      </c>
    </row>
    <row r="125" spans="1:25" ht="15.5" x14ac:dyDescent="0.35">
      <c r="A125" s="42"/>
      <c r="B125" s="69" t="s">
        <v>12198</v>
      </c>
      <c r="C125" s="81"/>
      <c r="D125" s="81" t="s">
        <v>12199</v>
      </c>
      <c r="E125" s="42" t="s">
        <v>12356</v>
      </c>
      <c r="F125" s="42"/>
      <c r="G125" s="42"/>
      <c r="H125" s="169">
        <v>700000</v>
      </c>
      <c r="I125" s="42"/>
      <c r="J125" s="42" t="s">
        <v>12357</v>
      </c>
      <c r="K125" s="42" t="s">
        <v>1063</v>
      </c>
      <c r="L125" s="42" t="s">
        <v>12358</v>
      </c>
      <c r="M125" s="43" t="s">
        <v>1063</v>
      </c>
      <c r="N125" s="42"/>
      <c r="O125" s="42"/>
      <c r="P125" s="42"/>
      <c r="Q125" s="42"/>
      <c r="R125" s="42"/>
      <c r="S125" s="42"/>
      <c r="T125" s="42"/>
      <c r="U125" s="42"/>
      <c r="V125" s="42"/>
      <c r="W125" s="243"/>
      <c r="X125" s="642">
        <f t="shared" si="2"/>
        <v>49000.000000000007</v>
      </c>
      <c r="Y125" s="169">
        <f t="shared" si="3"/>
        <v>749000</v>
      </c>
    </row>
    <row r="126" spans="1:25" x14ac:dyDescent="0.35">
      <c r="A126" s="98"/>
      <c r="B126" s="98"/>
      <c r="C126" s="98"/>
      <c r="D126" s="98"/>
      <c r="E126" s="446" t="s">
        <v>1748</v>
      </c>
      <c r="F126" s="446"/>
      <c r="G126" s="98"/>
      <c r="H126" s="140"/>
      <c r="I126" s="98"/>
      <c r="J126" s="98"/>
      <c r="K126" s="98"/>
      <c r="L126" s="98"/>
      <c r="M126" s="142"/>
      <c r="N126" s="98"/>
      <c r="O126" s="98"/>
      <c r="P126" s="98"/>
      <c r="Q126" s="98"/>
      <c r="R126" s="98"/>
      <c r="S126" s="98"/>
      <c r="T126" s="98"/>
      <c r="U126" s="98"/>
      <c r="V126" s="98"/>
      <c r="W126" s="370"/>
      <c r="X126" s="642">
        <f t="shared" si="2"/>
        <v>0</v>
      </c>
      <c r="Y126" s="140">
        <f t="shared" si="3"/>
        <v>0</v>
      </c>
    </row>
    <row r="127" spans="1:25" ht="15.5" x14ac:dyDescent="0.35">
      <c r="A127" s="42"/>
      <c r="B127" s="69" t="s">
        <v>12198</v>
      </c>
      <c r="C127" s="81"/>
      <c r="D127" s="81" t="s">
        <v>12199</v>
      </c>
      <c r="E127" s="42" t="s">
        <v>12359</v>
      </c>
      <c r="F127" s="42"/>
      <c r="G127" s="42"/>
      <c r="H127" s="169">
        <v>550000</v>
      </c>
      <c r="I127" s="42"/>
      <c r="J127" s="42" t="s">
        <v>12360</v>
      </c>
      <c r="K127" s="42" t="s">
        <v>1063</v>
      </c>
      <c r="L127" s="42" t="s">
        <v>12361</v>
      </c>
      <c r="M127" s="43" t="s">
        <v>1063</v>
      </c>
      <c r="N127" s="42"/>
      <c r="O127" s="42"/>
      <c r="P127" s="42"/>
      <c r="Q127" s="42"/>
      <c r="R127" s="42"/>
      <c r="S127" s="42"/>
      <c r="T127" s="42"/>
      <c r="U127" s="42"/>
      <c r="V127" s="42"/>
      <c r="W127" s="243"/>
      <c r="X127" s="642">
        <f t="shared" si="2"/>
        <v>38500.000000000007</v>
      </c>
      <c r="Y127" s="169">
        <f t="shared" si="3"/>
        <v>588500</v>
      </c>
    </row>
    <row r="128" spans="1:25" x14ac:dyDescent="0.35">
      <c r="A128" s="98"/>
      <c r="B128" s="98"/>
      <c r="C128" s="98"/>
      <c r="D128" s="98"/>
      <c r="E128" s="446" t="s">
        <v>12362</v>
      </c>
      <c r="F128" s="446"/>
      <c r="G128" s="98"/>
      <c r="H128" s="140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42"/>
      <c r="U128" s="42"/>
      <c r="V128" s="42"/>
      <c r="W128" s="243"/>
      <c r="X128" s="642">
        <f t="shared" si="2"/>
        <v>0</v>
      </c>
      <c r="Y128" s="140">
        <f t="shared" si="3"/>
        <v>0</v>
      </c>
    </row>
    <row r="129" spans="1:25" ht="15.5" x14ac:dyDescent="0.35">
      <c r="A129" s="42"/>
      <c r="B129" s="69" t="s">
        <v>12198</v>
      </c>
      <c r="C129" s="81"/>
      <c r="D129" s="81" t="s">
        <v>12199</v>
      </c>
      <c r="E129" s="42" t="s">
        <v>12363</v>
      </c>
      <c r="F129" s="42"/>
      <c r="G129" s="42"/>
      <c r="H129" s="169">
        <v>150000</v>
      </c>
      <c r="I129" s="42"/>
      <c r="J129" s="42" t="s">
        <v>5948</v>
      </c>
      <c r="K129" s="42" t="s">
        <v>1063</v>
      </c>
      <c r="L129" s="42" t="s">
        <v>1207</v>
      </c>
      <c r="M129" s="43" t="s">
        <v>1063</v>
      </c>
      <c r="N129" s="42"/>
      <c r="O129" s="42"/>
      <c r="P129" s="42"/>
      <c r="Q129" s="42"/>
      <c r="R129" s="42"/>
      <c r="S129" s="42"/>
      <c r="T129" s="42"/>
      <c r="U129" s="42"/>
      <c r="V129" s="42"/>
      <c r="W129" s="243"/>
      <c r="X129" s="642">
        <f t="shared" si="2"/>
        <v>10500.000000000002</v>
      </c>
      <c r="Y129" s="169">
        <f t="shared" si="3"/>
        <v>160500</v>
      </c>
    </row>
    <row r="130" spans="1:25" x14ac:dyDescent="0.35">
      <c r="A130" s="98"/>
      <c r="B130" s="98"/>
      <c r="C130" s="98"/>
      <c r="D130" s="98"/>
      <c r="E130" s="446" t="s">
        <v>1168</v>
      </c>
      <c r="F130" s="446"/>
      <c r="G130" s="98"/>
      <c r="H130" s="140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42"/>
      <c r="U130" s="42"/>
      <c r="V130" s="42"/>
      <c r="W130" s="243"/>
      <c r="X130" s="642">
        <f t="shared" si="2"/>
        <v>0</v>
      </c>
      <c r="Y130" s="140">
        <f t="shared" si="3"/>
        <v>0</v>
      </c>
    </row>
    <row r="131" spans="1:25" ht="15.5" x14ac:dyDescent="0.35">
      <c r="A131" s="42"/>
      <c r="B131" s="69" t="s">
        <v>12198</v>
      </c>
      <c r="C131" s="81"/>
      <c r="D131" s="81" t="s">
        <v>12199</v>
      </c>
      <c r="E131" s="42" t="s">
        <v>12364</v>
      </c>
      <c r="F131" s="42"/>
      <c r="G131" s="42"/>
      <c r="H131" s="169">
        <v>65000</v>
      </c>
      <c r="I131" s="42"/>
      <c r="J131" s="42" t="s">
        <v>3014</v>
      </c>
      <c r="K131" s="42" t="s">
        <v>1063</v>
      </c>
      <c r="L131" s="42" t="s">
        <v>3624</v>
      </c>
      <c r="M131" s="43">
        <v>38173514</v>
      </c>
      <c r="N131" s="42"/>
      <c r="O131" s="42"/>
      <c r="P131" s="42"/>
      <c r="Q131" s="42"/>
      <c r="R131" s="42"/>
      <c r="S131" s="42"/>
      <c r="T131" s="42"/>
      <c r="U131" s="42"/>
      <c r="V131" s="42"/>
      <c r="W131" s="243"/>
      <c r="X131" s="642">
        <f t="shared" si="2"/>
        <v>4550</v>
      </c>
      <c r="Y131" s="169">
        <f t="shared" si="3"/>
        <v>69550</v>
      </c>
    </row>
    <row r="132" spans="1:25" ht="15.5" x14ac:dyDescent="0.35">
      <c r="A132" s="42"/>
      <c r="B132" s="69" t="s">
        <v>12198</v>
      </c>
      <c r="C132" s="81"/>
      <c r="D132" s="81" t="s">
        <v>12199</v>
      </c>
      <c r="E132" s="42" t="s">
        <v>12365</v>
      </c>
      <c r="F132" s="42"/>
      <c r="G132" s="42"/>
      <c r="H132" s="169">
        <v>65000</v>
      </c>
      <c r="I132" s="42"/>
      <c r="J132" s="42" t="s">
        <v>3014</v>
      </c>
      <c r="K132" s="42" t="s">
        <v>1063</v>
      </c>
      <c r="L132" s="42" t="s">
        <v>3624</v>
      </c>
      <c r="M132" s="43">
        <v>38173515</v>
      </c>
      <c r="N132" s="42"/>
      <c r="O132" s="42"/>
      <c r="P132" s="42"/>
      <c r="Q132" s="42"/>
      <c r="R132" s="42"/>
      <c r="S132" s="42"/>
      <c r="T132" s="42"/>
      <c r="U132" s="42"/>
      <c r="V132" s="42"/>
      <c r="W132" s="243"/>
      <c r="X132" s="642">
        <f t="shared" si="2"/>
        <v>4550</v>
      </c>
      <c r="Y132" s="169">
        <f t="shared" si="3"/>
        <v>69550</v>
      </c>
    </row>
    <row r="133" spans="1:25" x14ac:dyDescent="0.35">
      <c r="A133" s="98"/>
      <c r="B133" s="98"/>
      <c r="C133" s="98"/>
      <c r="D133" s="98"/>
      <c r="E133" s="446" t="s">
        <v>12366</v>
      </c>
      <c r="F133" s="446"/>
      <c r="G133" s="98"/>
      <c r="H133" s="140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42"/>
      <c r="U133" s="42"/>
      <c r="V133" s="42"/>
      <c r="W133" s="243"/>
      <c r="X133" s="642">
        <f t="shared" si="2"/>
        <v>0</v>
      </c>
      <c r="Y133" s="140">
        <f t="shared" si="3"/>
        <v>0</v>
      </c>
    </row>
    <row r="134" spans="1:25" ht="15.5" x14ac:dyDescent="0.35">
      <c r="A134" s="42"/>
      <c r="B134" s="69" t="s">
        <v>12198</v>
      </c>
      <c r="C134" s="81"/>
      <c r="D134" s="81" t="s">
        <v>12199</v>
      </c>
      <c r="E134" s="42" t="s">
        <v>12367</v>
      </c>
      <c r="F134" s="73" t="s">
        <v>12368</v>
      </c>
      <c r="G134" s="42"/>
      <c r="H134" s="169">
        <v>18000000</v>
      </c>
      <c r="I134" s="42"/>
      <c r="J134" s="42" t="s">
        <v>4438</v>
      </c>
      <c r="K134" s="42">
        <v>1974</v>
      </c>
      <c r="L134" s="42" t="s">
        <v>1575</v>
      </c>
      <c r="M134" s="43">
        <v>26826</v>
      </c>
      <c r="N134" s="42"/>
      <c r="O134" s="42"/>
      <c r="P134" s="42"/>
      <c r="Q134" s="42"/>
      <c r="R134" s="42"/>
      <c r="S134" s="42"/>
      <c r="T134" s="42"/>
      <c r="U134" s="42"/>
      <c r="V134" s="42"/>
      <c r="W134" s="243"/>
      <c r="X134" s="642">
        <f t="shared" ref="X134:X186" si="4">H134*X$4</f>
        <v>1260000.0000000002</v>
      </c>
      <c r="Y134" s="169">
        <f t="shared" ref="Y134:Y186" si="5">H134+X134</f>
        <v>19260000</v>
      </c>
    </row>
    <row r="135" spans="1:25" ht="15.5" x14ac:dyDescent="0.35">
      <c r="A135" s="42"/>
      <c r="B135" s="69" t="s">
        <v>12198</v>
      </c>
      <c r="C135" s="81"/>
      <c r="D135" s="81" t="s">
        <v>12199</v>
      </c>
      <c r="E135" s="42" t="s">
        <v>12369</v>
      </c>
      <c r="F135" s="73" t="s">
        <v>12370</v>
      </c>
      <c r="G135" s="42"/>
      <c r="H135" s="169">
        <v>18000000</v>
      </c>
      <c r="I135" s="42"/>
      <c r="J135" s="42" t="s">
        <v>1562</v>
      </c>
      <c r="K135" s="42">
        <v>2005</v>
      </c>
      <c r="L135" s="42" t="s">
        <v>1575</v>
      </c>
      <c r="M135" s="43" t="s">
        <v>767</v>
      </c>
      <c r="N135" s="42"/>
      <c r="O135" s="42"/>
      <c r="P135" s="42"/>
      <c r="Q135" s="42"/>
      <c r="R135" s="42"/>
      <c r="S135" s="42"/>
      <c r="T135" s="42"/>
      <c r="U135" s="42"/>
      <c r="V135" s="42"/>
      <c r="W135" s="243"/>
      <c r="X135" s="642">
        <f t="shared" si="4"/>
        <v>1260000.0000000002</v>
      </c>
      <c r="Y135" s="169">
        <f t="shared" si="5"/>
        <v>19260000</v>
      </c>
    </row>
    <row r="136" spans="1:25" ht="15.5" x14ac:dyDescent="0.35">
      <c r="A136" s="42"/>
      <c r="B136" s="69" t="s">
        <v>12198</v>
      </c>
      <c r="C136" s="81"/>
      <c r="D136" s="81" t="s">
        <v>12199</v>
      </c>
      <c r="E136" s="42" t="s">
        <v>12371</v>
      </c>
      <c r="F136" s="73" t="s">
        <v>12372</v>
      </c>
      <c r="G136" s="42"/>
      <c r="H136" s="169">
        <v>18000000</v>
      </c>
      <c r="I136" s="42"/>
      <c r="J136" s="42" t="s">
        <v>4438</v>
      </c>
      <c r="K136" s="42">
        <v>1980</v>
      </c>
      <c r="L136" s="42" t="s">
        <v>1575</v>
      </c>
      <c r="M136" s="43">
        <v>27656</v>
      </c>
      <c r="N136" s="42"/>
      <c r="O136" s="42"/>
      <c r="P136" s="42"/>
      <c r="Q136" s="42"/>
      <c r="R136" s="42"/>
      <c r="S136" s="42"/>
      <c r="T136" s="42"/>
      <c r="U136" s="42"/>
      <c r="V136" s="42"/>
      <c r="W136" s="243"/>
      <c r="X136" s="642">
        <f t="shared" si="4"/>
        <v>1260000.0000000002</v>
      </c>
      <c r="Y136" s="169">
        <f t="shared" si="5"/>
        <v>19260000</v>
      </c>
    </row>
    <row r="137" spans="1:25" ht="15.5" x14ac:dyDescent="0.35">
      <c r="A137" s="42"/>
      <c r="B137" s="69" t="s">
        <v>12198</v>
      </c>
      <c r="C137" s="81"/>
      <c r="D137" s="81" t="s">
        <v>12199</v>
      </c>
      <c r="E137" s="42" t="s">
        <v>12373</v>
      </c>
      <c r="F137" s="73" t="s">
        <v>12374</v>
      </c>
      <c r="G137" s="42"/>
      <c r="H137" s="169">
        <v>18000000</v>
      </c>
      <c r="I137" s="42"/>
      <c r="J137" s="42" t="s">
        <v>4438</v>
      </c>
      <c r="K137" s="42">
        <v>1974</v>
      </c>
      <c r="L137" s="42" t="s">
        <v>1575</v>
      </c>
      <c r="M137" s="43">
        <v>26614</v>
      </c>
      <c r="N137" s="42"/>
      <c r="O137" s="42"/>
      <c r="P137" s="42"/>
      <c r="Q137" s="42"/>
      <c r="R137" s="42"/>
      <c r="S137" s="42"/>
      <c r="T137" s="42"/>
      <c r="U137" s="42"/>
      <c r="V137" s="42"/>
      <c r="W137" s="243"/>
      <c r="X137" s="642">
        <f t="shared" si="4"/>
        <v>1260000.0000000002</v>
      </c>
      <c r="Y137" s="169">
        <f t="shared" si="5"/>
        <v>19260000</v>
      </c>
    </row>
    <row r="138" spans="1:25" x14ac:dyDescent="0.35">
      <c r="A138" s="98"/>
      <c r="B138" s="98"/>
      <c r="C138" s="98"/>
      <c r="D138" s="98"/>
      <c r="E138" s="446" t="s">
        <v>1853</v>
      </c>
      <c r="F138" s="446"/>
      <c r="G138" s="98"/>
      <c r="H138" s="140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42"/>
      <c r="U138" s="42"/>
      <c r="V138" s="42"/>
      <c r="W138" s="243"/>
      <c r="X138" s="642">
        <f t="shared" si="4"/>
        <v>0</v>
      </c>
      <c r="Y138" s="140">
        <f t="shared" si="5"/>
        <v>0</v>
      </c>
    </row>
    <row r="139" spans="1:25" ht="15.5" x14ac:dyDescent="0.35">
      <c r="A139" s="42"/>
      <c r="B139" s="69" t="s">
        <v>12198</v>
      </c>
      <c r="C139" s="81"/>
      <c r="D139" s="81" t="s">
        <v>12199</v>
      </c>
      <c r="E139" s="42" t="s">
        <v>12375</v>
      </c>
      <c r="F139" s="42"/>
      <c r="G139" s="42"/>
      <c r="H139" s="169">
        <v>2000000</v>
      </c>
      <c r="I139" s="42"/>
      <c r="J139" s="42" t="s">
        <v>2659</v>
      </c>
      <c r="K139" s="42" t="s">
        <v>1063</v>
      </c>
      <c r="L139" s="42" t="s">
        <v>12376</v>
      </c>
      <c r="M139" s="42">
        <v>2267372</v>
      </c>
      <c r="N139" s="42"/>
      <c r="O139" s="42"/>
      <c r="P139" s="42"/>
      <c r="Q139" s="42"/>
      <c r="R139" s="42"/>
      <c r="S139" s="42"/>
      <c r="T139" s="42"/>
      <c r="U139" s="42"/>
      <c r="V139" s="42"/>
      <c r="W139" s="243"/>
      <c r="X139" s="642">
        <f t="shared" si="4"/>
        <v>140000</v>
      </c>
      <c r="Y139" s="169">
        <f t="shared" si="5"/>
        <v>2140000</v>
      </c>
    </row>
    <row r="140" spans="1:25" ht="15.5" x14ac:dyDescent="0.35">
      <c r="A140" s="42"/>
      <c r="B140" s="69" t="s">
        <v>12198</v>
      </c>
      <c r="C140" s="81"/>
      <c r="D140" s="81" t="s">
        <v>12199</v>
      </c>
      <c r="E140" s="42" t="s">
        <v>12377</v>
      </c>
      <c r="F140" s="42"/>
      <c r="G140" s="42"/>
      <c r="H140" s="169">
        <v>2000000</v>
      </c>
      <c r="I140" s="42"/>
      <c r="J140" s="42" t="s">
        <v>2659</v>
      </c>
      <c r="K140" s="42" t="s">
        <v>1063</v>
      </c>
      <c r="L140" s="42" t="s">
        <v>12378</v>
      </c>
      <c r="M140" s="42">
        <v>2203020</v>
      </c>
      <c r="N140" s="42"/>
      <c r="O140" s="42"/>
      <c r="P140" s="42"/>
      <c r="Q140" s="42"/>
      <c r="R140" s="42"/>
      <c r="S140" s="42"/>
      <c r="T140" s="42"/>
      <c r="U140" s="42"/>
      <c r="V140" s="42"/>
      <c r="W140" s="243"/>
      <c r="X140" s="642">
        <f t="shared" si="4"/>
        <v>140000</v>
      </c>
      <c r="Y140" s="169">
        <f t="shared" si="5"/>
        <v>2140000</v>
      </c>
    </row>
    <row r="141" spans="1:25" ht="15.5" x14ac:dyDescent="0.35">
      <c r="A141" s="42"/>
      <c r="B141" s="69" t="s">
        <v>12198</v>
      </c>
      <c r="C141" s="81"/>
      <c r="D141" s="81" t="s">
        <v>12199</v>
      </c>
      <c r="E141" s="42" t="s">
        <v>12379</v>
      </c>
      <c r="F141" s="42"/>
      <c r="G141" s="42"/>
      <c r="H141" s="169">
        <v>2000000</v>
      </c>
      <c r="I141" s="42"/>
      <c r="J141" s="42" t="s">
        <v>4943</v>
      </c>
      <c r="K141" s="42">
        <v>2005</v>
      </c>
      <c r="L141" s="42" t="s">
        <v>12380</v>
      </c>
      <c r="M141" s="42">
        <v>1011318</v>
      </c>
      <c r="N141" s="42"/>
      <c r="O141" s="42"/>
      <c r="P141" s="42"/>
      <c r="Q141" s="42"/>
      <c r="R141" s="42"/>
      <c r="S141" s="42"/>
      <c r="T141" s="42"/>
      <c r="U141" s="42"/>
      <c r="V141" s="42"/>
      <c r="W141" s="243"/>
      <c r="X141" s="642">
        <f t="shared" si="4"/>
        <v>140000</v>
      </c>
      <c r="Y141" s="169">
        <f t="shared" si="5"/>
        <v>2140000</v>
      </c>
    </row>
    <row r="142" spans="1:25" ht="15.5" x14ac:dyDescent="0.35">
      <c r="A142" s="42"/>
      <c r="B142" s="69" t="s">
        <v>12198</v>
      </c>
      <c r="C142" s="81"/>
      <c r="D142" s="81" t="s">
        <v>12199</v>
      </c>
      <c r="E142" s="42" t="s">
        <v>12381</v>
      </c>
      <c r="F142" s="42"/>
      <c r="G142" s="42"/>
      <c r="H142" s="169">
        <v>2000000</v>
      </c>
      <c r="I142" s="42"/>
      <c r="J142" s="42" t="s">
        <v>2659</v>
      </c>
      <c r="K142" s="42" t="s">
        <v>1063</v>
      </c>
      <c r="L142" s="42" t="s">
        <v>12378</v>
      </c>
      <c r="M142" s="42">
        <v>2203030</v>
      </c>
      <c r="N142" s="42"/>
      <c r="O142" s="42"/>
      <c r="P142" s="42"/>
      <c r="Q142" s="42"/>
      <c r="R142" s="42"/>
      <c r="S142" s="42"/>
      <c r="T142" s="42"/>
      <c r="U142" s="42"/>
      <c r="V142" s="42"/>
      <c r="W142" s="243"/>
      <c r="X142" s="642">
        <f t="shared" si="4"/>
        <v>140000</v>
      </c>
      <c r="Y142" s="169">
        <f t="shared" si="5"/>
        <v>2140000</v>
      </c>
    </row>
    <row r="143" spans="1:25" x14ac:dyDescent="0.35">
      <c r="A143" s="98"/>
      <c r="B143" s="98"/>
      <c r="C143" s="98"/>
      <c r="D143" s="98"/>
      <c r="E143" s="446" t="s">
        <v>1833</v>
      </c>
      <c r="F143" s="446"/>
      <c r="G143" s="98"/>
      <c r="H143" s="140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42"/>
      <c r="U143" s="42"/>
      <c r="V143" s="42"/>
      <c r="W143" s="243"/>
      <c r="X143" s="642">
        <f t="shared" si="4"/>
        <v>0</v>
      </c>
      <c r="Y143" s="140">
        <f t="shared" si="5"/>
        <v>0</v>
      </c>
    </row>
    <row r="144" spans="1:25" ht="15.5" x14ac:dyDescent="0.35">
      <c r="A144" s="42"/>
      <c r="B144" s="69" t="s">
        <v>12198</v>
      </c>
      <c r="C144" s="81"/>
      <c r="D144" s="81" t="s">
        <v>12199</v>
      </c>
      <c r="E144" s="42" t="s">
        <v>12382</v>
      </c>
      <c r="F144" s="42"/>
      <c r="G144" s="42"/>
      <c r="H144" s="169">
        <v>24000</v>
      </c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243"/>
      <c r="X144" s="642">
        <f t="shared" si="4"/>
        <v>1680.0000000000002</v>
      </c>
      <c r="Y144" s="169">
        <f t="shared" si="5"/>
        <v>25680</v>
      </c>
    </row>
    <row r="145" spans="1:25" ht="15.5" x14ac:dyDescent="0.35">
      <c r="A145" s="42"/>
      <c r="B145" s="69" t="s">
        <v>12198</v>
      </c>
      <c r="C145" s="81"/>
      <c r="D145" s="81" t="s">
        <v>12199</v>
      </c>
      <c r="E145" s="42" t="s">
        <v>12383</v>
      </c>
      <c r="F145" s="42"/>
      <c r="G145" s="42"/>
      <c r="H145" s="169">
        <v>24000</v>
      </c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243"/>
      <c r="X145" s="642">
        <f t="shared" si="4"/>
        <v>1680.0000000000002</v>
      </c>
      <c r="Y145" s="169">
        <f t="shared" si="5"/>
        <v>25680</v>
      </c>
    </row>
    <row r="146" spans="1:25" ht="15.5" x14ac:dyDescent="0.35">
      <c r="A146" s="42"/>
      <c r="B146" s="69" t="s">
        <v>12198</v>
      </c>
      <c r="C146" s="81"/>
      <c r="D146" s="81" t="s">
        <v>12199</v>
      </c>
      <c r="E146" s="42" t="s">
        <v>12384</v>
      </c>
      <c r="F146" s="42"/>
      <c r="G146" s="42"/>
      <c r="H146" s="169">
        <v>24000</v>
      </c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243"/>
      <c r="X146" s="642">
        <f t="shared" si="4"/>
        <v>1680.0000000000002</v>
      </c>
      <c r="Y146" s="169">
        <f t="shared" si="5"/>
        <v>25680</v>
      </c>
    </row>
    <row r="147" spans="1:25" ht="15.5" x14ac:dyDescent="0.35">
      <c r="A147" s="42"/>
      <c r="B147" s="69" t="s">
        <v>12198</v>
      </c>
      <c r="C147" s="81"/>
      <c r="D147" s="81" t="s">
        <v>12199</v>
      </c>
      <c r="E147" s="42" t="s">
        <v>12385</v>
      </c>
      <c r="F147" s="42"/>
      <c r="G147" s="42"/>
      <c r="H147" s="169">
        <v>24000</v>
      </c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243"/>
      <c r="X147" s="642">
        <f t="shared" si="4"/>
        <v>1680.0000000000002</v>
      </c>
      <c r="Y147" s="169">
        <f t="shared" si="5"/>
        <v>25680</v>
      </c>
    </row>
    <row r="148" spans="1:25" ht="15.5" x14ac:dyDescent="0.35">
      <c r="A148" s="42"/>
      <c r="B148" s="69" t="s">
        <v>12198</v>
      </c>
      <c r="C148" s="81"/>
      <c r="D148" s="81" t="s">
        <v>12199</v>
      </c>
      <c r="E148" s="42" t="s">
        <v>12386</v>
      </c>
      <c r="F148" s="42"/>
      <c r="G148" s="42"/>
      <c r="H148" s="169">
        <v>16000</v>
      </c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243"/>
      <c r="X148" s="642">
        <f t="shared" si="4"/>
        <v>1120</v>
      </c>
      <c r="Y148" s="169">
        <f t="shared" si="5"/>
        <v>17120</v>
      </c>
    </row>
    <row r="149" spans="1:25" ht="15.5" x14ac:dyDescent="0.35">
      <c r="A149" s="42"/>
      <c r="B149" s="69" t="s">
        <v>12198</v>
      </c>
      <c r="C149" s="81"/>
      <c r="D149" s="81" t="s">
        <v>12199</v>
      </c>
      <c r="E149" s="42" t="s">
        <v>12387</v>
      </c>
      <c r="F149" s="42"/>
      <c r="G149" s="42"/>
      <c r="H149" s="169">
        <v>16000</v>
      </c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243"/>
      <c r="X149" s="642">
        <f t="shared" si="4"/>
        <v>1120</v>
      </c>
      <c r="Y149" s="169">
        <f t="shared" si="5"/>
        <v>17120</v>
      </c>
    </row>
    <row r="150" spans="1:25" ht="15.5" x14ac:dyDescent="0.35">
      <c r="A150" s="42"/>
      <c r="B150" s="69" t="s">
        <v>12198</v>
      </c>
      <c r="C150" s="81"/>
      <c r="D150" s="81" t="s">
        <v>12199</v>
      </c>
      <c r="E150" s="42" t="s">
        <v>12388</v>
      </c>
      <c r="F150" s="42"/>
      <c r="G150" s="42"/>
      <c r="H150" s="169">
        <v>16000</v>
      </c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243"/>
      <c r="X150" s="642">
        <f t="shared" si="4"/>
        <v>1120</v>
      </c>
      <c r="Y150" s="169">
        <f t="shared" si="5"/>
        <v>17120</v>
      </c>
    </row>
    <row r="151" spans="1:25" ht="15.5" x14ac:dyDescent="0.35">
      <c r="A151" s="42"/>
      <c r="B151" s="69" t="s">
        <v>12198</v>
      </c>
      <c r="C151" s="81"/>
      <c r="D151" s="81" t="s">
        <v>12199</v>
      </c>
      <c r="E151" s="42" t="s">
        <v>12389</v>
      </c>
      <c r="F151" s="42"/>
      <c r="G151" s="42"/>
      <c r="H151" s="169">
        <v>16000</v>
      </c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243"/>
      <c r="X151" s="642">
        <f t="shared" si="4"/>
        <v>1120</v>
      </c>
      <c r="Y151" s="169">
        <f t="shared" si="5"/>
        <v>17120</v>
      </c>
    </row>
    <row r="152" spans="1:25" ht="15.5" x14ac:dyDescent="0.35">
      <c r="A152" s="42"/>
      <c r="B152" s="69" t="s">
        <v>12198</v>
      </c>
      <c r="C152" s="81"/>
      <c r="D152" s="81" t="s">
        <v>12199</v>
      </c>
      <c r="E152" s="42" t="s">
        <v>12390</v>
      </c>
      <c r="F152" s="42"/>
      <c r="G152" s="42"/>
      <c r="H152" s="169">
        <v>16000</v>
      </c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243"/>
      <c r="X152" s="642">
        <f t="shared" si="4"/>
        <v>1120</v>
      </c>
      <c r="Y152" s="169">
        <f t="shared" si="5"/>
        <v>17120</v>
      </c>
    </row>
    <row r="153" spans="1:25" ht="15.5" x14ac:dyDescent="0.35">
      <c r="A153" s="42"/>
      <c r="B153" s="69" t="s">
        <v>12198</v>
      </c>
      <c r="C153" s="81"/>
      <c r="D153" s="81" t="s">
        <v>12199</v>
      </c>
      <c r="E153" s="42" t="s">
        <v>12391</v>
      </c>
      <c r="F153" s="42"/>
      <c r="G153" s="42"/>
      <c r="H153" s="169">
        <v>16000</v>
      </c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243"/>
      <c r="X153" s="642">
        <f t="shared" si="4"/>
        <v>1120</v>
      </c>
      <c r="Y153" s="169">
        <f t="shared" si="5"/>
        <v>17120</v>
      </c>
    </row>
    <row r="154" spans="1:25" ht="15.5" x14ac:dyDescent="0.35">
      <c r="A154" s="42"/>
      <c r="B154" s="69" t="s">
        <v>12198</v>
      </c>
      <c r="C154" s="81"/>
      <c r="D154" s="81" t="s">
        <v>12199</v>
      </c>
      <c r="E154" s="42" t="s">
        <v>12392</v>
      </c>
      <c r="F154" s="42"/>
      <c r="G154" s="42"/>
      <c r="H154" s="169">
        <v>16000</v>
      </c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243"/>
      <c r="X154" s="642">
        <f t="shared" si="4"/>
        <v>1120</v>
      </c>
      <c r="Y154" s="169">
        <f t="shared" si="5"/>
        <v>17120</v>
      </c>
    </row>
    <row r="155" spans="1:25" ht="15.5" x14ac:dyDescent="0.35">
      <c r="A155" s="42"/>
      <c r="B155" s="69" t="s">
        <v>12198</v>
      </c>
      <c r="C155" s="81"/>
      <c r="D155" s="81" t="s">
        <v>12199</v>
      </c>
      <c r="E155" s="42" t="s">
        <v>12393</v>
      </c>
      <c r="F155" s="42"/>
      <c r="G155" s="42"/>
      <c r="H155" s="169">
        <v>16000</v>
      </c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243"/>
      <c r="X155" s="642">
        <f t="shared" si="4"/>
        <v>1120</v>
      </c>
      <c r="Y155" s="169">
        <f t="shared" si="5"/>
        <v>17120</v>
      </c>
    </row>
    <row r="156" spans="1:25" x14ac:dyDescent="0.35">
      <c r="A156" s="98"/>
      <c r="B156" s="98"/>
      <c r="C156" s="98"/>
      <c r="D156" s="98"/>
      <c r="E156" s="446" t="s">
        <v>1829</v>
      </c>
      <c r="F156" s="446"/>
      <c r="G156" s="98"/>
      <c r="H156" s="140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42"/>
      <c r="U156" s="42"/>
      <c r="V156" s="42"/>
      <c r="W156" s="243"/>
      <c r="X156" s="642">
        <f t="shared" si="4"/>
        <v>0</v>
      </c>
      <c r="Y156" s="140">
        <f t="shared" si="5"/>
        <v>0</v>
      </c>
    </row>
    <row r="157" spans="1:25" ht="15.5" x14ac:dyDescent="0.35">
      <c r="A157" s="42"/>
      <c r="B157" s="69" t="s">
        <v>12198</v>
      </c>
      <c r="C157" s="81"/>
      <c r="D157" s="81" t="s">
        <v>12199</v>
      </c>
      <c r="E157" s="42" t="s">
        <v>12394</v>
      </c>
      <c r="F157" s="42"/>
      <c r="G157" s="42"/>
      <c r="H157" s="169">
        <v>24000</v>
      </c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243"/>
      <c r="X157" s="642">
        <f t="shared" si="4"/>
        <v>1680.0000000000002</v>
      </c>
      <c r="Y157" s="169">
        <f t="shared" si="5"/>
        <v>25680</v>
      </c>
    </row>
    <row r="158" spans="1:25" ht="15.5" x14ac:dyDescent="0.35">
      <c r="A158" s="42"/>
      <c r="B158" s="69" t="s">
        <v>12198</v>
      </c>
      <c r="C158" s="81"/>
      <c r="D158" s="81" t="s">
        <v>12199</v>
      </c>
      <c r="E158" s="42" t="s">
        <v>12395</v>
      </c>
      <c r="F158" s="42"/>
      <c r="G158" s="42"/>
      <c r="H158" s="169">
        <v>24000</v>
      </c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243"/>
      <c r="X158" s="642">
        <f t="shared" si="4"/>
        <v>1680.0000000000002</v>
      </c>
      <c r="Y158" s="169">
        <f t="shared" si="5"/>
        <v>25680</v>
      </c>
    </row>
    <row r="159" spans="1:25" x14ac:dyDescent="0.35">
      <c r="A159" s="98"/>
      <c r="B159" s="98"/>
      <c r="C159" s="98"/>
      <c r="D159" s="98"/>
      <c r="E159" s="446" t="s">
        <v>3700</v>
      </c>
      <c r="F159" s="446"/>
      <c r="G159" s="98"/>
      <c r="H159" s="140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370"/>
      <c r="X159" s="642">
        <f t="shared" si="4"/>
        <v>0</v>
      </c>
      <c r="Y159" s="140">
        <f t="shared" si="5"/>
        <v>0</v>
      </c>
    </row>
    <row r="160" spans="1:25" ht="15.5" x14ac:dyDescent="0.35">
      <c r="A160" s="42"/>
      <c r="B160" s="69" t="s">
        <v>12198</v>
      </c>
      <c r="C160" s="81"/>
      <c r="D160" s="73" t="s">
        <v>12199</v>
      </c>
      <c r="E160" s="42" t="s">
        <v>12396</v>
      </c>
      <c r="F160" s="42"/>
      <c r="G160" s="42"/>
      <c r="H160" s="169">
        <v>170000</v>
      </c>
      <c r="I160" s="42"/>
      <c r="J160" s="42" t="s">
        <v>2659</v>
      </c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243"/>
      <c r="X160" s="642">
        <f t="shared" si="4"/>
        <v>11900.000000000002</v>
      </c>
      <c r="Y160" s="169">
        <f t="shared" si="5"/>
        <v>181900</v>
      </c>
    </row>
    <row r="161" spans="1:25" ht="15.5" x14ac:dyDescent="0.35">
      <c r="A161" s="42"/>
      <c r="B161" s="69" t="s">
        <v>12198</v>
      </c>
      <c r="C161" s="81"/>
      <c r="D161" s="81" t="s">
        <v>12199</v>
      </c>
      <c r="E161" s="42" t="s">
        <v>12397</v>
      </c>
      <c r="F161" s="42"/>
      <c r="G161" s="42"/>
      <c r="H161" s="169">
        <v>170000</v>
      </c>
      <c r="I161" s="42"/>
      <c r="J161" s="42" t="s">
        <v>2659</v>
      </c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243"/>
      <c r="X161" s="642">
        <f t="shared" si="4"/>
        <v>11900.000000000002</v>
      </c>
      <c r="Y161" s="169">
        <f t="shared" si="5"/>
        <v>181900</v>
      </c>
    </row>
    <row r="162" spans="1:25" ht="15.5" x14ac:dyDescent="0.35">
      <c r="A162" s="42"/>
      <c r="B162" s="69" t="s">
        <v>12198</v>
      </c>
      <c r="C162" s="81"/>
      <c r="D162" s="81" t="s">
        <v>12199</v>
      </c>
      <c r="E162" s="42" t="s">
        <v>12398</v>
      </c>
      <c r="F162" s="42"/>
      <c r="G162" s="42"/>
      <c r="H162" s="169">
        <v>170000</v>
      </c>
      <c r="I162" s="42"/>
      <c r="J162" s="42" t="s">
        <v>2659</v>
      </c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243"/>
      <c r="X162" s="642">
        <f t="shared" si="4"/>
        <v>11900.000000000002</v>
      </c>
      <c r="Y162" s="169">
        <f t="shared" si="5"/>
        <v>181900</v>
      </c>
    </row>
    <row r="163" spans="1:25" ht="15.5" x14ac:dyDescent="0.35">
      <c r="A163" s="42"/>
      <c r="B163" s="69" t="s">
        <v>12198</v>
      </c>
      <c r="C163" s="81"/>
      <c r="D163" s="81" t="s">
        <v>12199</v>
      </c>
      <c r="E163" s="42" t="s">
        <v>12399</v>
      </c>
      <c r="F163" s="42"/>
      <c r="G163" s="42"/>
      <c r="H163" s="169">
        <v>170000</v>
      </c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243"/>
      <c r="X163" s="642">
        <f t="shared" si="4"/>
        <v>11900.000000000002</v>
      </c>
      <c r="Y163" s="169">
        <f t="shared" si="5"/>
        <v>181900</v>
      </c>
    </row>
    <row r="164" spans="1:25" x14ac:dyDescent="0.35">
      <c r="A164" s="98"/>
      <c r="B164" s="98"/>
      <c r="C164" s="98"/>
      <c r="D164" s="98"/>
      <c r="E164" s="446" t="s">
        <v>1161</v>
      </c>
      <c r="F164" s="446"/>
      <c r="G164" s="98"/>
      <c r="H164" s="140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370"/>
      <c r="X164" s="642">
        <f t="shared" si="4"/>
        <v>0</v>
      </c>
      <c r="Y164" s="140">
        <f t="shared" si="5"/>
        <v>0</v>
      </c>
    </row>
    <row r="165" spans="1:25" ht="15.5" x14ac:dyDescent="0.35">
      <c r="A165" s="42"/>
      <c r="B165" s="69" t="s">
        <v>12198</v>
      </c>
      <c r="C165" s="81"/>
      <c r="D165" s="81" t="s">
        <v>12199</v>
      </c>
      <c r="E165" s="42" t="s">
        <v>12400</v>
      </c>
      <c r="F165" s="42"/>
      <c r="G165" s="42"/>
      <c r="H165" s="169">
        <v>180000</v>
      </c>
      <c r="I165" s="42"/>
      <c r="J165" s="42" t="s">
        <v>1163</v>
      </c>
      <c r="K165" s="42" t="s">
        <v>1063</v>
      </c>
      <c r="L165" s="42" t="s">
        <v>1063</v>
      </c>
      <c r="M165" s="42" t="s">
        <v>12401</v>
      </c>
      <c r="N165" s="42"/>
      <c r="O165" s="42"/>
      <c r="P165" s="42"/>
      <c r="Q165" s="42"/>
      <c r="R165" s="42"/>
      <c r="S165" s="42"/>
      <c r="T165" s="42"/>
      <c r="U165" s="42"/>
      <c r="V165" s="42"/>
      <c r="W165" s="243"/>
      <c r="X165" s="642">
        <f t="shared" si="4"/>
        <v>12600.000000000002</v>
      </c>
      <c r="Y165" s="169">
        <f t="shared" si="5"/>
        <v>192600</v>
      </c>
    </row>
    <row r="166" spans="1:25" ht="15.5" x14ac:dyDescent="0.35">
      <c r="A166" s="42"/>
      <c r="B166" s="69" t="s">
        <v>12198</v>
      </c>
      <c r="C166" s="81"/>
      <c r="D166" s="81" t="s">
        <v>12199</v>
      </c>
      <c r="E166" s="42" t="s">
        <v>12402</v>
      </c>
      <c r="F166" s="42"/>
      <c r="G166" s="42"/>
      <c r="H166" s="169">
        <v>180000</v>
      </c>
      <c r="I166" s="42"/>
      <c r="J166" s="42" t="s">
        <v>1163</v>
      </c>
      <c r="K166" s="42" t="s">
        <v>1063</v>
      </c>
      <c r="L166" s="42" t="s">
        <v>1063</v>
      </c>
      <c r="M166" s="42" t="s">
        <v>12403</v>
      </c>
      <c r="N166" s="42"/>
      <c r="O166" s="42"/>
      <c r="P166" s="42"/>
      <c r="Q166" s="42"/>
      <c r="R166" s="42"/>
      <c r="S166" s="42"/>
      <c r="T166" s="42"/>
      <c r="U166" s="42"/>
      <c r="V166" s="42"/>
      <c r="W166" s="243"/>
      <c r="X166" s="642">
        <f t="shared" si="4"/>
        <v>12600.000000000002</v>
      </c>
      <c r="Y166" s="169">
        <f t="shared" si="5"/>
        <v>192600</v>
      </c>
    </row>
    <row r="167" spans="1:25" ht="15.5" x14ac:dyDescent="0.35">
      <c r="A167" s="42"/>
      <c r="B167" s="69" t="s">
        <v>12198</v>
      </c>
      <c r="C167" s="81"/>
      <c r="D167" s="81" t="s">
        <v>12199</v>
      </c>
      <c r="E167" s="42" t="s">
        <v>12404</v>
      </c>
      <c r="F167" s="42"/>
      <c r="G167" s="42"/>
      <c r="H167" s="169">
        <v>180000</v>
      </c>
      <c r="I167" s="42"/>
      <c r="J167" s="42" t="s">
        <v>1082</v>
      </c>
      <c r="K167" s="42" t="s">
        <v>1082</v>
      </c>
      <c r="L167" s="42" t="s">
        <v>1082</v>
      </c>
      <c r="M167" s="42" t="s">
        <v>1082</v>
      </c>
      <c r="N167" s="42"/>
      <c r="O167" s="42"/>
      <c r="P167" s="42"/>
      <c r="Q167" s="42"/>
      <c r="R167" s="42"/>
      <c r="S167" s="42"/>
      <c r="T167" s="42"/>
      <c r="U167" s="42"/>
      <c r="V167" s="42"/>
      <c r="W167" s="243"/>
      <c r="X167" s="642">
        <f t="shared" si="4"/>
        <v>12600.000000000002</v>
      </c>
      <c r="Y167" s="169">
        <f t="shared" si="5"/>
        <v>192600</v>
      </c>
    </row>
    <row r="168" spans="1:25" ht="15.5" x14ac:dyDescent="0.35">
      <c r="A168" s="42"/>
      <c r="B168" s="69" t="s">
        <v>12198</v>
      </c>
      <c r="C168" s="81"/>
      <c r="D168" s="81" t="s">
        <v>12199</v>
      </c>
      <c r="E168" s="42" t="s">
        <v>12405</v>
      </c>
      <c r="F168" s="42"/>
      <c r="G168" s="42"/>
      <c r="H168" s="169">
        <v>180000</v>
      </c>
      <c r="I168" s="42"/>
      <c r="J168" s="42" t="s">
        <v>1082</v>
      </c>
      <c r="K168" s="42" t="s">
        <v>1082</v>
      </c>
      <c r="L168" s="42" t="s">
        <v>1082</v>
      </c>
      <c r="M168" s="42" t="s">
        <v>1082</v>
      </c>
      <c r="N168" s="42"/>
      <c r="O168" s="42"/>
      <c r="P168" s="42"/>
      <c r="Q168" s="42"/>
      <c r="R168" s="42"/>
      <c r="S168" s="42"/>
      <c r="T168" s="42"/>
      <c r="U168" s="42"/>
      <c r="V168" s="42"/>
      <c r="W168" s="243"/>
      <c r="X168" s="642">
        <f t="shared" si="4"/>
        <v>12600.000000000002</v>
      </c>
      <c r="Y168" s="169">
        <f t="shared" si="5"/>
        <v>192600</v>
      </c>
    </row>
    <row r="169" spans="1:25" ht="15.5" x14ac:dyDescent="0.35">
      <c r="A169" s="42"/>
      <c r="B169" s="69" t="s">
        <v>12198</v>
      </c>
      <c r="C169" s="81"/>
      <c r="D169" s="81" t="s">
        <v>12199</v>
      </c>
      <c r="E169" s="42" t="s">
        <v>12406</v>
      </c>
      <c r="F169" s="42"/>
      <c r="G169" s="42"/>
      <c r="H169" s="169">
        <v>180000</v>
      </c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243"/>
      <c r="X169" s="642">
        <f t="shared" si="4"/>
        <v>12600.000000000002</v>
      </c>
      <c r="Y169" s="169">
        <f t="shared" si="5"/>
        <v>192600</v>
      </c>
    </row>
    <row r="170" spans="1:25" ht="15.5" x14ac:dyDescent="0.35">
      <c r="A170" s="42"/>
      <c r="B170" s="69" t="s">
        <v>12198</v>
      </c>
      <c r="C170" s="81"/>
      <c r="D170" s="81" t="s">
        <v>12199</v>
      </c>
      <c r="E170" s="42" t="s">
        <v>12407</v>
      </c>
      <c r="F170" s="42"/>
      <c r="G170" s="42"/>
      <c r="H170" s="169">
        <v>180000</v>
      </c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243"/>
      <c r="X170" s="642">
        <f t="shared" si="4"/>
        <v>12600.000000000002</v>
      </c>
      <c r="Y170" s="169">
        <f t="shared" si="5"/>
        <v>192600</v>
      </c>
    </row>
    <row r="171" spans="1:25" ht="15.5" x14ac:dyDescent="0.35">
      <c r="A171" s="42"/>
      <c r="B171" s="69" t="s">
        <v>12198</v>
      </c>
      <c r="C171" s="81"/>
      <c r="D171" s="81" t="s">
        <v>12199</v>
      </c>
      <c r="E171" s="42" t="s">
        <v>12408</v>
      </c>
      <c r="F171" s="42"/>
      <c r="G171" s="42"/>
      <c r="H171" s="169">
        <v>180000</v>
      </c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243"/>
      <c r="X171" s="642">
        <f t="shared" si="4"/>
        <v>12600.000000000002</v>
      </c>
      <c r="Y171" s="169">
        <f t="shared" si="5"/>
        <v>192600</v>
      </c>
    </row>
    <row r="172" spans="1:25" x14ac:dyDescent="0.35">
      <c r="A172" s="98"/>
      <c r="B172" s="98"/>
      <c r="C172" s="98"/>
      <c r="D172" s="98"/>
      <c r="E172" s="98" t="s">
        <v>1851</v>
      </c>
      <c r="F172" s="98"/>
      <c r="G172" s="98"/>
      <c r="H172" s="140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370"/>
      <c r="X172" s="642">
        <f t="shared" si="4"/>
        <v>0</v>
      </c>
      <c r="Y172" s="140">
        <f t="shared" si="5"/>
        <v>0</v>
      </c>
    </row>
    <row r="173" spans="1:25" ht="15.5" x14ac:dyDescent="0.35">
      <c r="A173" s="42"/>
      <c r="B173" s="69" t="s">
        <v>12198</v>
      </c>
      <c r="C173" s="81"/>
      <c r="D173" s="81" t="s">
        <v>12199</v>
      </c>
      <c r="E173" s="42" t="s">
        <v>12409</v>
      </c>
      <c r="F173" s="42"/>
      <c r="G173" s="42"/>
      <c r="H173" s="169">
        <v>400000</v>
      </c>
      <c r="I173" s="42"/>
      <c r="J173" s="42" t="s">
        <v>5537</v>
      </c>
      <c r="K173" s="42">
        <v>1959</v>
      </c>
      <c r="L173" s="42" t="s">
        <v>1575</v>
      </c>
      <c r="M173" s="42" t="s">
        <v>12410</v>
      </c>
      <c r="N173" s="42"/>
      <c r="O173" s="42"/>
      <c r="P173" s="42"/>
      <c r="Q173" s="42"/>
      <c r="R173" s="42"/>
      <c r="S173" s="42"/>
      <c r="T173" s="42"/>
      <c r="U173" s="42"/>
      <c r="V173" s="42"/>
      <c r="W173" s="243"/>
      <c r="X173" s="642">
        <f t="shared" si="4"/>
        <v>28000.000000000004</v>
      </c>
      <c r="Y173" s="169">
        <f t="shared" si="5"/>
        <v>428000</v>
      </c>
    </row>
    <row r="174" spans="1:25" ht="15.5" x14ac:dyDescent="0.35">
      <c r="A174" s="42"/>
      <c r="B174" s="69" t="s">
        <v>12198</v>
      </c>
      <c r="C174" s="71"/>
      <c r="D174" s="73" t="s">
        <v>12199</v>
      </c>
      <c r="E174" s="42" t="s">
        <v>12411</v>
      </c>
      <c r="F174" s="42"/>
      <c r="G174" s="42"/>
      <c r="H174" s="169">
        <v>400000</v>
      </c>
      <c r="I174" s="42"/>
      <c r="J174" s="42" t="s">
        <v>3666</v>
      </c>
      <c r="K174" s="42" t="s">
        <v>3666</v>
      </c>
      <c r="L174" s="42" t="s">
        <v>3666</v>
      </c>
      <c r="M174" s="42" t="s">
        <v>3666</v>
      </c>
      <c r="N174" s="42"/>
      <c r="O174" s="42"/>
      <c r="P174" s="42"/>
      <c r="Q174" s="42"/>
      <c r="R174" s="42"/>
      <c r="S174" s="42"/>
      <c r="T174" s="42"/>
      <c r="U174" s="42"/>
      <c r="V174" s="42"/>
      <c r="W174" s="243"/>
      <c r="X174" s="642">
        <f t="shared" si="4"/>
        <v>28000.000000000004</v>
      </c>
      <c r="Y174" s="169">
        <f t="shared" si="5"/>
        <v>428000</v>
      </c>
    </row>
    <row r="175" spans="1:25" x14ac:dyDescent="0.35">
      <c r="A175" s="98"/>
      <c r="B175" s="98"/>
      <c r="C175" s="98"/>
      <c r="D175" s="470"/>
      <c r="E175" s="446" t="s">
        <v>1860</v>
      </c>
      <c r="F175" s="446"/>
      <c r="G175" s="98"/>
      <c r="H175" s="140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370"/>
      <c r="X175" s="642">
        <f t="shared" si="4"/>
        <v>0</v>
      </c>
      <c r="Y175" s="140">
        <f t="shared" si="5"/>
        <v>0</v>
      </c>
    </row>
    <row r="176" spans="1:25" ht="15.5" x14ac:dyDescent="0.35">
      <c r="A176" s="42"/>
      <c r="B176" s="69" t="s">
        <v>12198</v>
      </c>
      <c r="C176" s="71"/>
      <c r="D176" s="73" t="s">
        <v>12199</v>
      </c>
      <c r="E176" s="42" t="s">
        <v>12379</v>
      </c>
      <c r="F176" s="42"/>
      <c r="G176" s="42"/>
      <c r="H176" s="169">
        <v>700000</v>
      </c>
      <c r="I176" s="42"/>
      <c r="J176" s="42" t="s">
        <v>5948</v>
      </c>
      <c r="K176" s="42" t="s">
        <v>980</v>
      </c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243"/>
      <c r="X176" s="642">
        <f t="shared" si="4"/>
        <v>49000.000000000007</v>
      </c>
      <c r="Y176" s="169">
        <f t="shared" si="5"/>
        <v>749000</v>
      </c>
    </row>
    <row r="177" spans="1:25" x14ac:dyDescent="0.35">
      <c r="A177" s="98"/>
      <c r="B177" s="98"/>
      <c r="C177" s="98"/>
      <c r="D177" s="470"/>
      <c r="E177" s="98" t="s">
        <v>12412</v>
      </c>
      <c r="F177" s="98"/>
      <c r="G177" s="98"/>
      <c r="H177" s="140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370"/>
      <c r="X177" s="642">
        <f t="shared" si="4"/>
        <v>0</v>
      </c>
      <c r="Y177" s="140">
        <f t="shared" si="5"/>
        <v>0</v>
      </c>
    </row>
    <row r="178" spans="1:25" ht="15.5" x14ac:dyDescent="0.35">
      <c r="A178" s="42"/>
      <c r="B178" s="69" t="s">
        <v>12198</v>
      </c>
      <c r="C178" s="71"/>
      <c r="D178" s="73" t="s">
        <v>12199</v>
      </c>
      <c r="E178" s="42" t="s">
        <v>12379</v>
      </c>
      <c r="F178" s="42"/>
      <c r="G178" s="42"/>
      <c r="H178" s="169"/>
      <c r="I178" s="42"/>
      <c r="J178" s="42" t="s">
        <v>12413</v>
      </c>
      <c r="K178" s="42">
        <v>2005</v>
      </c>
      <c r="L178" s="42" t="s">
        <v>1063</v>
      </c>
      <c r="M178" s="42" t="s">
        <v>12414</v>
      </c>
      <c r="N178" s="42"/>
      <c r="O178" s="42"/>
      <c r="P178" s="42"/>
      <c r="Q178" s="42"/>
      <c r="R178" s="42"/>
      <c r="S178" s="42"/>
      <c r="T178" s="42"/>
      <c r="U178" s="42"/>
      <c r="V178" s="42"/>
      <c r="W178" s="243"/>
      <c r="X178" s="642">
        <f t="shared" si="4"/>
        <v>0</v>
      </c>
      <c r="Y178" s="169">
        <f t="shared" si="5"/>
        <v>0</v>
      </c>
    </row>
    <row r="179" spans="1:25" x14ac:dyDescent="0.35">
      <c r="A179" s="98"/>
      <c r="B179" s="98"/>
      <c r="C179" s="98"/>
      <c r="D179" s="470"/>
      <c r="E179" s="446" t="s">
        <v>1582</v>
      </c>
      <c r="F179" s="446"/>
      <c r="G179" s="98"/>
      <c r="H179" s="140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370"/>
      <c r="X179" s="642">
        <f t="shared" si="4"/>
        <v>0</v>
      </c>
      <c r="Y179" s="140">
        <f t="shared" si="5"/>
        <v>0</v>
      </c>
    </row>
    <row r="180" spans="1:25" ht="15.5" x14ac:dyDescent="0.35">
      <c r="A180" s="42"/>
      <c r="B180" s="69" t="s">
        <v>12198</v>
      </c>
      <c r="C180" s="471"/>
      <c r="D180" s="73" t="s">
        <v>12199</v>
      </c>
      <c r="E180" s="42" t="s">
        <v>12415</v>
      </c>
      <c r="F180" s="42"/>
      <c r="G180" s="42"/>
      <c r="H180" s="169">
        <v>1000000</v>
      </c>
      <c r="I180" s="42"/>
      <c r="J180" s="42" t="s">
        <v>1214</v>
      </c>
      <c r="K180" s="42" t="s">
        <v>1063</v>
      </c>
      <c r="L180" s="42" t="s">
        <v>12416</v>
      </c>
      <c r="M180" s="42" t="s">
        <v>12417</v>
      </c>
      <c r="N180" s="42"/>
      <c r="O180" s="42"/>
      <c r="P180" s="42" t="s">
        <v>1217</v>
      </c>
      <c r="Q180" s="42" t="s">
        <v>1066</v>
      </c>
      <c r="R180" s="42"/>
      <c r="S180" s="42"/>
      <c r="T180" s="42"/>
      <c r="U180" s="42"/>
      <c r="V180" s="42"/>
      <c r="W180" s="243"/>
      <c r="X180" s="642">
        <f t="shared" si="4"/>
        <v>70000</v>
      </c>
      <c r="Y180" s="169">
        <f t="shared" si="5"/>
        <v>1070000</v>
      </c>
    </row>
    <row r="181" spans="1:25" ht="15.5" x14ac:dyDescent="0.35">
      <c r="A181" s="42"/>
      <c r="B181" s="69" t="s">
        <v>12198</v>
      </c>
      <c r="C181" s="81"/>
      <c r="D181" s="81" t="s">
        <v>12199</v>
      </c>
      <c r="E181" s="42" t="s">
        <v>12418</v>
      </c>
      <c r="F181" s="42"/>
      <c r="G181" s="42"/>
      <c r="H181" s="169">
        <v>1000000</v>
      </c>
      <c r="I181" s="42"/>
      <c r="J181" s="42" t="s">
        <v>1214</v>
      </c>
      <c r="K181" s="42" t="s">
        <v>1063</v>
      </c>
      <c r="L181" s="42" t="s">
        <v>12416</v>
      </c>
      <c r="M181" s="42" t="str">
        <f>++E144</f>
        <v>Wemmer 88/11kV SS Transformer 2A 88kV Isolator insulator X6</v>
      </c>
      <c r="N181" s="42"/>
      <c r="O181" s="42"/>
      <c r="P181" s="42" t="s">
        <v>1217</v>
      </c>
      <c r="Q181" s="42" t="s">
        <v>1066</v>
      </c>
      <c r="R181" s="42"/>
      <c r="S181" s="42"/>
      <c r="T181" s="42"/>
      <c r="U181" s="42"/>
      <c r="V181" s="42"/>
      <c r="W181" s="243"/>
      <c r="X181" s="642">
        <f t="shared" si="4"/>
        <v>70000</v>
      </c>
      <c r="Y181" s="169">
        <f t="shared" si="5"/>
        <v>1070000</v>
      </c>
    </row>
    <row r="182" spans="1:25" ht="15.5" x14ac:dyDescent="0.35">
      <c r="A182" s="42"/>
      <c r="B182" s="69" t="s">
        <v>12198</v>
      </c>
      <c r="C182" s="81"/>
      <c r="D182" s="81" t="s">
        <v>12199</v>
      </c>
      <c r="E182" s="42" t="s">
        <v>12419</v>
      </c>
      <c r="F182" s="42"/>
      <c r="G182" s="42"/>
      <c r="H182" s="169">
        <v>180000</v>
      </c>
      <c r="I182" s="42"/>
      <c r="J182" s="42" t="s">
        <v>1214</v>
      </c>
      <c r="K182" s="42" t="s">
        <v>1063</v>
      </c>
      <c r="L182" s="42" t="s">
        <v>980</v>
      </c>
      <c r="M182" s="42" t="s">
        <v>980</v>
      </c>
      <c r="N182" s="42" t="s">
        <v>980</v>
      </c>
      <c r="O182" s="42" t="s">
        <v>980</v>
      </c>
      <c r="P182" s="42" t="s">
        <v>980</v>
      </c>
      <c r="Q182" s="42" t="s">
        <v>980</v>
      </c>
      <c r="R182" s="42"/>
      <c r="S182" s="42"/>
      <c r="T182" s="42"/>
      <c r="U182" s="42"/>
      <c r="V182" s="42"/>
      <c r="W182" s="243"/>
      <c r="X182" s="642">
        <f t="shared" si="4"/>
        <v>12600.000000000002</v>
      </c>
      <c r="Y182" s="169">
        <f t="shared" si="5"/>
        <v>192600</v>
      </c>
    </row>
    <row r="183" spans="1:25" x14ac:dyDescent="0.35">
      <c r="A183" s="98"/>
      <c r="B183" s="98"/>
      <c r="C183" s="98"/>
      <c r="D183" s="98"/>
      <c r="E183" s="446" t="s">
        <v>12420</v>
      </c>
      <c r="F183" s="446"/>
      <c r="G183" s="98"/>
      <c r="H183" s="140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370"/>
      <c r="X183" s="642">
        <f t="shared" si="4"/>
        <v>0</v>
      </c>
      <c r="Y183" s="140">
        <f t="shared" si="5"/>
        <v>0</v>
      </c>
    </row>
    <row r="184" spans="1:25" ht="15.5" x14ac:dyDescent="0.35">
      <c r="A184" s="42"/>
      <c r="B184" s="69" t="s">
        <v>12198</v>
      </c>
      <c r="C184" s="81"/>
      <c r="D184" s="81" t="s">
        <v>12199</v>
      </c>
      <c r="E184" s="42" t="s">
        <v>12421</v>
      </c>
      <c r="F184" s="42"/>
      <c r="G184" s="42"/>
      <c r="H184" s="169">
        <v>360000</v>
      </c>
      <c r="I184" s="42"/>
      <c r="J184" s="42" t="s">
        <v>1230</v>
      </c>
      <c r="K184" s="42" t="s">
        <v>1063</v>
      </c>
      <c r="L184" s="42" t="s">
        <v>12422</v>
      </c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243"/>
      <c r="X184" s="642">
        <f t="shared" si="4"/>
        <v>25200.000000000004</v>
      </c>
      <c r="Y184" s="169">
        <f t="shared" si="5"/>
        <v>385200</v>
      </c>
    </row>
    <row r="185" spans="1:25" ht="15.5" x14ac:dyDescent="0.35">
      <c r="A185" s="42"/>
      <c r="B185" s="69" t="s">
        <v>12198</v>
      </c>
      <c r="C185" s="81"/>
      <c r="D185" s="81" t="s">
        <v>12199</v>
      </c>
      <c r="E185" s="42" t="s">
        <v>12423</v>
      </c>
      <c r="F185" s="42"/>
      <c r="G185" s="42"/>
      <c r="H185" s="169">
        <v>360000</v>
      </c>
      <c r="I185" s="42"/>
      <c r="J185" s="42" t="s">
        <v>1230</v>
      </c>
      <c r="K185" s="42" t="s">
        <v>1063</v>
      </c>
      <c r="L185" s="42" t="s">
        <v>12422</v>
      </c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243"/>
      <c r="X185" s="642">
        <f t="shared" si="4"/>
        <v>25200.000000000004</v>
      </c>
      <c r="Y185" s="169">
        <f t="shared" si="5"/>
        <v>385200</v>
      </c>
    </row>
    <row r="186" spans="1:25" x14ac:dyDescent="0.35">
      <c r="E186" s="20" t="s">
        <v>894</v>
      </c>
      <c r="F186" s="20"/>
      <c r="G186" s="20"/>
      <c r="H186" s="103">
        <f>SUM(H5:H185)</f>
        <v>135092000</v>
      </c>
      <c r="X186" s="642">
        <f t="shared" si="4"/>
        <v>9456440</v>
      </c>
      <c r="Y186" s="103">
        <f t="shared" si="5"/>
        <v>144548440</v>
      </c>
    </row>
  </sheetData>
  <mergeCells count="7">
    <mergeCell ref="W1:W2"/>
    <mergeCell ref="A1:D1"/>
    <mergeCell ref="E1:G1"/>
    <mergeCell ref="J1:N1"/>
    <mergeCell ref="O1:Q1"/>
    <mergeCell ref="R1:S1"/>
    <mergeCell ref="T1:V1"/>
  </mergeCells>
  <pageMargins left="0.7" right="0.7" top="0.75" bottom="0.75" header="0.3" footer="0.3"/>
  <pageSetup paperSize="9" orientation="portrait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00B050"/>
  </sheetPr>
  <dimension ref="A1:AB191"/>
  <sheetViews>
    <sheetView topLeftCell="F1" workbookViewId="0">
      <selection activeCell="AB2" sqref="AB2"/>
    </sheetView>
  </sheetViews>
  <sheetFormatPr defaultColWidth="19.453125" defaultRowHeight="15.5" x14ac:dyDescent="0.35"/>
  <cols>
    <col min="1" max="1" width="17" style="100" hidden="1" customWidth="1"/>
    <col min="2" max="2" width="21.453125" style="100" hidden="1" customWidth="1"/>
    <col min="3" max="3" width="15" style="100" hidden="1" customWidth="1"/>
    <col min="4" max="4" width="23" style="100" hidden="1" customWidth="1"/>
    <col min="5" max="5" width="23.7265625" style="100" hidden="1" customWidth="1"/>
    <col min="6" max="6" width="75.81640625" style="100" customWidth="1"/>
    <col min="7" max="7" width="29.453125" style="100" hidden="1" customWidth="1"/>
    <col min="8" max="8" width="29.453125" style="135" hidden="1" customWidth="1"/>
    <col min="9" max="9" width="15.81640625" style="100" hidden="1" customWidth="1"/>
    <col min="10" max="10" width="25.453125" style="134" hidden="1" customWidth="1"/>
    <col min="11" max="11" width="17.453125" style="100" hidden="1" customWidth="1"/>
    <col min="12" max="12" width="25.453125" style="134" hidden="1" customWidth="1"/>
    <col min="13" max="13" width="35.453125" style="134" hidden="1" customWidth="1"/>
    <col min="14" max="14" width="20.1796875" style="134" hidden="1" customWidth="1"/>
    <col min="15" max="15" width="24.453125" style="100" hidden="1" customWidth="1"/>
    <col min="16" max="16" width="21.81640625" style="100" hidden="1" customWidth="1"/>
    <col min="17" max="17" width="20.08984375" style="100" hidden="1" customWidth="1"/>
    <col min="18" max="18" width="12.453125" style="100" hidden="1" customWidth="1"/>
    <col min="19" max="19" width="14.179687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24.453125" style="100" hidden="1" customWidth="1"/>
    <col min="24" max="27" width="0" style="100" hidden="1" customWidth="1"/>
    <col min="28" max="28" width="29.453125" style="135" customWidth="1"/>
    <col min="29" max="16384" width="19.453125" style="100"/>
  </cols>
  <sheetData>
    <row r="1" spans="1:28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AB1" s="47"/>
    </row>
    <row r="2" spans="1:28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206" t="s">
        <v>912</v>
      </c>
      <c r="K2" s="49" t="s">
        <v>913</v>
      </c>
      <c r="L2" s="206" t="s">
        <v>914</v>
      </c>
      <c r="M2" s="206" t="s">
        <v>915</v>
      </c>
      <c r="N2" s="206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AB2" s="634" t="s">
        <v>24303</v>
      </c>
    </row>
    <row r="3" spans="1:28" x14ac:dyDescent="0.35">
      <c r="A3" s="106"/>
      <c r="B3" s="106"/>
      <c r="C3" s="106"/>
      <c r="D3" s="106"/>
      <c r="E3" s="107"/>
      <c r="F3" s="57" t="s">
        <v>12424</v>
      </c>
      <c r="G3" s="106"/>
      <c r="H3" s="172"/>
      <c r="I3" s="57"/>
      <c r="J3" s="209"/>
      <c r="K3" s="109"/>
      <c r="L3" s="209"/>
      <c r="M3" s="209"/>
      <c r="N3" s="209"/>
      <c r="O3" s="107"/>
      <c r="P3" s="57"/>
      <c r="Q3" s="57"/>
      <c r="R3" s="57"/>
      <c r="S3" s="110"/>
      <c r="T3" s="57"/>
      <c r="U3" s="57"/>
      <c r="V3" s="57"/>
      <c r="W3" s="111"/>
      <c r="X3" s="111"/>
      <c r="AB3" s="172"/>
    </row>
    <row r="4" spans="1:28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8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AA4" s="638">
        <v>7.0000000000000007E-2</v>
      </c>
      <c r="AB4" s="67"/>
    </row>
    <row r="5" spans="1:28" x14ac:dyDescent="0.35">
      <c r="A5" s="76"/>
      <c r="B5" s="77" t="s">
        <v>12425</v>
      </c>
      <c r="C5" s="77" t="s">
        <v>12426</v>
      </c>
      <c r="D5" s="77" t="s">
        <v>12427</v>
      </c>
      <c r="E5" s="77" t="s">
        <v>12428</v>
      </c>
      <c r="F5" s="117" t="s">
        <v>12429</v>
      </c>
      <c r="G5" s="76"/>
      <c r="H5" s="118">
        <v>600000</v>
      </c>
      <c r="I5" s="76"/>
      <c r="J5" s="119" t="s">
        <v>12430</v>
      </c>
      <c r="K5" s="119" t="s">
        <v>1063</v>
      </c>
      <c r="L5" s="117" t="s">
        <v>12431</v>
      </c>
      <c r="M5" s="120">
        <v>8430</v>
      </c>
      <c r="N5" s="117" t="s">
        <v>1063</v>
      </c>
      <c r="O5" s="76" t="s">
        <v>1773</v>
      </c>
      <c r="P5" s="76" t="s">
        <v>8162</v>
      </c>
      <c r="Q5" s="119" t="s">
        <v>8163</v>
      </c>
      <c r="R5" s="76"/>
      <c r="S5" s="76"/>
      <c r="T5" s="76"/>
      <c r="U5" s="76"/>
      <c r="V5" s="76"/>
      <c r="W5" s="76"/>
      <c r="X5" s="76"/>
      <c r="AA5" s="639">
        <f>H5*AA$4</f>
        <v>42000.000000000007</v>
      </c>
      <c r="AB5" s="118">
        <f>H5+AA5</f>
        <v>642000</v>
      </c>
    </row>
    <row r="6" spans="1:28" x14ac:dyDescent="0.35">
      <c r="A6" s="76"/>
      <c r="B6" s="76"/>
      <c r="C6" s="76"/>
      <c r="D6" s="76"/>
      <c r="E6" s="76"/>
      <c r="F6" s="117" t="s">
        <v>12432</v>
      </c>
      <c r="G6" s="76"/>
      <c r="H6" s="118">
        <v>600000</v>
      </c>
      <c r="I6" s="76"/>
      <c r="J6" s="119" t="s">
        <v>12430</v>
      </c>
      <c r="K6" s="119" t="s">
        <v>1063</v>
      </c>
      <c r="L6" s="117" t="s">
        <v>12431</v>
      </c>
      <c r="M6" s="120">
        <v>8429</v>
      </c>
      <c r="N6" s="117" t="s">
        <v>1063</v>
      </c>
      <c r="O6" s="76" t="s">
        <v>1773</v>
      </c>
      <c r="P6" s="76" t="s">
        <v>8162</v>
      </c>
      <c r="Q6" s="119" t="s">
        <v>8163</v>
      </c>
      <c r="R6" s="76"/>
      <c r="S6" s="76"/>
      <c r="T6" s="76"/>
      <c r="U6" s="76"/>
      <c r="V6" s="76"/>
      <c r="W6" s="76"/>
      <c r="X6" s="76"/>
      <c r="AA6" s="639">
        <f t="shared" ref="AA6:AA69" si="0">H6*AA$4</f>
        <v>42000.000000000007</v>
      </c>
      <c r="AB6" s="118">
        <f t="shared" ref="AB6:AB69" si="1">H6+AA6</f>
        <v>642000</v>
      </c>
    </row>
    <row r="7" spans="1:28" x14ac:dyDescent="0.35">
      <c r="A7" s="76"/>
      <c r="B7" s="76"/>
      <c r="C7" s="76"/>
      <c r="D7" s="76"/>
      <c r="E7" s="76"/>
      <c r="F7" s="117" t="s">
        <v>12433</v>
      </c>
      <c r="G7" s="76"/>
      <c r="H7" s="118">
        <v>600000</v>
      </c>
      <c r="I7" s="76"/>
      <c r="J7" s="119" t="s">
        <v>12430</v>
      </c>
      <c r="K7" s="119" t="s">
        <v>1063</v>
      </c>
      <c r="L7" s="117" t="s">
        <v>12431</v>
      </c>
      <c r="M7" s="120">
        <v>8428</v>
      </c>
      <c r="N7" s="117" t="s">
        <v>1063</v>
      </c>
      <c r="O7" s="76" t="s">
        <v>1773</v>
      </c>
      <c r="P7" s="76" t="s">
        <v>8162</v>
      </c>
      <c r="Q7" s="119" t="s">
        <v>8163</v>
      </c>
      <c r="R7" s="76"/>
      <c r="S7" s="76"/>
      <c r="T7" s="76"/>
      <c r="U7" s="76"/>
      <c r="V7" s="76"/>
      <c r="W7" s="76"/>
      <c r="X7" s="76"/>
      <c r="AA7" s="639">
        <f t="shared" si="0"/>
        <v>42000.000000000007</v>
      </c>
      <c r="AB7" s="118">
        <f t="shared" si="1"/>
        <v>642000</v>
      </c>
    </row>
    <row r="8" spans="1:28" x14ac:dyDescent="0.35">
      <c r="A8" s="76"/>
      <c r="B8" s="76"/>
      <c r="C8" s="76"/>
      <c r="D8" s="76"/>
      <c r="E8" s="76"/>
      <c r="F8" s="117" t="s">
        <v>12434</v>
      </c>
      <c r="G8" s="76"/>
      <c r="H8" s="118">
        <v>650000</v>
      </c>
      <c r="I8" s="76"/>
      <c r="J8" s="119" t="s">
        <v>12430</v>
      </c>
      <c r="K8" s="119" t="s">
        <v>1063</v>
      </c>
      <c r="L8" s="117" t="s">
        <v>12431</v>
      </c>
      <c r="M8" s="119">
        <v>8451</v>
      </c>
      <c r="N8" s="117" t="s">
        <v>1063</v>
      </c>
      <c r="O8" s="76" t="s">
        <v>1773</v>
      </c>
      <c r="P8" s="76" t="s">
        <v>1784</v>
      </c>
      <c r="Q8" s="119" t="s">
        <v>8163</v>
      </c>
      <c r="R8" s="76"/>
      <c r="S8" s="76"/>
      <c r="T8" s="76"/>
      <c r="U8" s="76"/>
      <c r="V8" s="76"/>
      <c r="W8" s="76"/>
      <c r="X8" s="76"/>
      <c r="AA8" s="639">
        <f t="shared" si="0"/>
        <v>45500.000000000007</v>
      </c>
      <c r="AB8" s="118">
        <f t="shared" si="1"/>
        <v>695500</v>
      </c>
    </row>
    <row r="9" spans="1:28" x14ac:dyDescent="0.35">
      <c r="A9" s="76"/>
      <c r="B9" s="76"/>
      <c r="C9" s="76"/>
      <c r="D9" s="76"/>
      <c r="E9" s="76"/>
      <c r="F9" s="117" t="s">
        <v>12435</v>
      </c>
      <c r="G9" s="76"/>
      <c r="H9" s="118">
        <v>600000</v>
      </c>
      <c r="I9" s="76"/>
      <c r="J9" s="119" t="s">
        <v>12430</v>
      </c>
      <c r="K9" s="119" t="s">
        <v>1063</v>
      </c>
      <c r="L9" s="117" t="s">
        <v>12431</v>
      </c>
      <c r="M9" s="119">
        <v>8426</v>
      </c>
      <c r="N9" s="117" t="s">
        <v>1063</v>
      </c>
      <c r="O9" s="76" t="s">
        <v>1773</v>
      </c>
      <c r="P9" s="76" t="s">
        <v>8162</v>
      </c>
      <c r="Q9" s="119" t="s">
        <v>8163</v>
      </c>
      <c r="R9" s="76"/>
      <c r="S9" s="76"/>
      <c r="T9" s="76"/>
      <c r="U9" s="76"/>
      <c r="V9" s="76"/>
      <c r="W9" s="76"/>
      <c r="X9" s="76"/>
      <c r="AA9" s="639">
        <f t="shared" si="0"/>
        <v>42000.000000000007</v>
      </c>
      <c r="AB9" s="118">
        <f t="shared" si="1"/>
        <v>642000</v>
      </c>
    </row>
    <row r="10" spans="1:28" x14ac:dyDescent="0.35">
      <c r="A10" s="76"/>
      <c r="B10" s="76"/>
      <c r="C10" s="76"/>
      <c r="D10" s="76"/>
      <c r="E10" s="76"/>
      <c r="F10" s="117" t="s">
        <v>12436</v>
      </c>
      <c r="G10" s="76"/>
      <c r="H10" s="118">
        <v>600000</v>
      </c>
      <c r="I10" s="76"/>
      <c r="J10" s="119" t="s">
        <v>12430</v>
      </c>
      <c r="K10" s="119" t="s">
        <v>1063</v>
      </c>
      <c r="L10" s="117" t="s">
        <v>12431</v>
      </c>
      <c r="M10" s="119">
        <v>8425</v>
      </c>
      <c r="N10" s="117" t="s">
        <v>1063</v>
      </c>
      <c r="O10" s="76" t="s">
        <v>1773</v>
      </c>
      <c r="P10" s="76" t="s">
        <v>8162</v>
      </c>
      <c r="Q10" s="119" t="s">
        <v>8163</v>
      </c>
      <c r="R10" s="76"/>
      <c r="S10" s="76"/>
      <c r="T10" s="76"/>
      <c r="U10" s="150"/>
      <c r="V10" s="76"/>
      <c r="W10" s="76"/>
      <c r="X10" s="76"/>
      <c r="AA10" s="639">
        <f t="shared" si="0"/>
        <v>42000.000000000007</v>
      </c>
      <c r="AB10" s="118">
        <f t="shared" si="1"/>
        <v>642000</v>
      </c>
    </row>
    <row r="11" spans="1:28" x14ac:dyDescent="0.35">
      <c r="A11" s="76"/>
      <c r="B11" s="76"/>
      <c r="C11" s="76"/>
      <c r="D11" s="76"/>
      <c r="E11" s="76"/>
      <c r="F11" s="117" t="s">
        <v>12437</v>
      </c>
      <c r="G11" s="76"/>
      <c r="H11" s="118">
        <v>600000</v>
      </c>
      <c r="I11" s="76"/>
      <c r="J11" s="119" t="s">
        <v>12430</v>
      </c>
      <c r="K11" s="119" t="s">
        <v>1063</v>
      </c>
      <c r="L11" s="117" t="s">
        <v>12431</v>
      </c>
      <c r="M11" s="119">
        <v>8424</v>
      </c>
      <c r="N11" s="117" t="s">
        <v>1063</v>
      </c>
      <c r="O11" s="76" t="s">
        <v>1773</v>
      </c>
      <c r="P11" s="76" t="s">
        <v>8162</v>
      </c>
      <c r="Q11" s="119" t="s">
        <v>8163</v>
      </c>
      <c r="R11" s="76"/>
      <c r="S11" s="76"/>
      <c r="T11" s="76"/>
      <c r="U11" s="76"/>
      <c r="V11" s="76"/>
      <c r="W11" s="76"/>
      <c r="X11" s="76"/>
      <c r="AA11" s="639">
        <f t="shared" si="0"/>
        <v>42000.000000000007</v>
      </c>
      <c r="AB11" s="118">
        <f t="shared" si="1"/>
        <v>642000</v>
      </c>
    </row>
    <row r="12" spans="1:28" x14ac:dyDescent="0.35">
      <c r="A12" s="76"/>
      <c r="B12" s="76"/>
      <c r="C12" s="76"/>
      <c r="D12" s="76"/>
      <c r="E12" s="76"/>
      <c r="F12" s="117" t="s">
        <v>12438</v>
      </c>
      <c r="G12" s="76"/>
      <c r="H12" s="118">
        <v>650000</v>
      </c>
      <c r="I12" s="76"/>
      <c r="J12" s="119" t="s">
        <v>12430</v>
      </c>
      <c r="K12" s="119" t="s">
        <v>1063</v>
      </c>
      <c r="L12" s="117" t="s">
        <v>12431</v>
      </c>
      <c r="M12" s="119">
        <v>8423</v>
      </c>
      <c r="N12" s="117" t="s">
        <v>1063</v>
      </c>
      <c r="O12" s="76" t="s">
        <v>1773</v>
      </c>
      <c r="P12" s="76" t="s">
        <v>1784</v>
      </c>
      <c r="Q12" s="119" t="s">
        <v>8163</v>
      </c>
      <c r="R12" s="76"/>
      <c r="S12" s="76"/>
      <c r="T12" s="76"/>
      <c r="U12" s="76"/>
      <c r="V12" s="76"/>
      <c r="W12" s="76"/>
      <c r="X12" s="76"/>
      <c r="AA12" s="639">
        <f t="shared" si="0"/>
        <v>45500.000000000007</v>
      </c>
      <c r="AB12" s="118">
        <f t="shared" si="1"/>
        <v>695500</v>
      </c>
    </row>
    <row r="13" spans="1:28" x14ac:dyDescent="0.35">
      <c r="A13" s="76"/>
      <c r="B13" s="76"/>
      <c r="C13" s="76"/>
      <c r="D13" s="76"/>
      <c r="E13" s="76"/>
      <c r="F13" s="117" t="s">
        <v>12439</v>
      </c>
      <c r="G13" s="76"/>
      <c r="H13" s="118">
        <v>600000</v>
      </c>
      <c r="I13" s="76"/>
      <c r="J13" s="119" t="s">
        <v>1671</v>
      </c>
      <c r="K13" s="119" t="s">
        <v>3666</v>
      </c>
      <c r="L13" s="119" t="s">
        <v>3666</v>
      </c>
      <c r="M13" s="119" t="s">
        <v>3666</v>
      </c>
      <c r="N13" s="119" t="s">
        <v>3666</v>
      </c>
      <c r="O13" s="76" t="s">
        <v>1773</v>
      </c>
      <c r="P13" s="76" t="s">
        <v>3666</v>
      </c>
      <c r="Q13" s="76" t="s">
        <v>3666</v>
      </c>
      <c r="R13" s="76"/>
      <c r="S13" s="76"/>
      <c r="T13" s="76"/>
      <c r="U13" s="76"/>
      <c r="V13" s="76"/>
      <c r="W13" s="76"/>
      <c r="X13" s="76"/>
      <c r="AA13" s="639">
        <f t="shared" si="0"/>
        <v>42000.000000000007</v>
      </c>
      <c r="AB13" s="118">
        <f t="shared" si="1"/>
        <v>642000</v>
      </c>
    </row>
    <row r="14" spans="1:28" x14ac:dyDescent="0.35">
      <c r="A14" s="76"/>
      <c r="B14" s="76"/>
      <c r="C14" s="76"/>
      <c r="D14" s="76"/>
      <c r="E14" s="76"/>
      <c r="F14" s="117" t="s">
        <v>12440</v>
      </c>
      <c r="G14" s="76"/>
      <c r="H14" s="118">
        <v>600000</v>
      </c>
      <c r="I14" s="76"/>
      <c r="J14" s="119" t="s">
        <v>1671</v>
      </c>
      <c r="K14" s="119" t="s">
        <v>3666</v>
      </c>
      <c r="L14" s="119" t="s">
        <v>3666</v>
      </c>
      <c r="M14" s="119" t="s">
        <v>3666</v>
      </c>
      <c r="N14" s="119" t="s">
        <v>3666</v>
      </c>
      <c r="O14" s="76" t="s">
        <v>1773</v>
      </c>
      <c r="P14" s="76" t="s">
        <v>3666</v>
      </c>
      <c r="Q14" s="76" t="s">
        <v>3666</v>
      </c>
      <c r="R14" s="76"/>
      <c r="S14" s="76"/>
      <c r="T14" s="76"/>
      <c r="U14" s="76"/>
      <c r="V14" s="76"/>
      <c r="W14" s="76"/>
      <c r="X14" s="76"/>
      <c r="AA14" s="639">
        <f t="shared" si="0"/>
        <v>42000.000000000007</v>
      </c>
      <c r="AB14" s="118">
        <f t="shared" si="1"/>
        <v>642000</v>
      </c>
    </row>
    <row r="15" spans="1:28" x14ac:dyDescent="0.35">
      <c r="A15" s="76"/>
      <c r="B15" s="76"/>
      <c r="C15" s="76"/>
      <c r="D15" s="76"/>
      <c r="E15" s="76"/>
      <c r="F15" s="117" t="s">
        <v>12441</v>
      </c>
      <c r="G15" s="76"/>
      <c r="H15" s="118">
        <v>600000</v>
      </c>
      <c r="I15" s="76"/>
      <c r="J15" s="119" t="s">
        <v>1671</v>
      </c>
      <c r="K15" s="119" t="s">
        <v>3666</v>
      </c>
      <c r="L15" s="119" t="s">
        <v>3666</v>
      </c>
      <c r="M15" s="119" t="s">
        <v>3666</v>
      </c>
      <c r="N15" s="119" t="s">
        <v>3666</v>
      </c>
      <c r="O15" s="76" t="s">
        <v>1773</v>
      </c>
      <c r="P15" s="76" t="s">
        <v>3666</v>
      </c>
      <c r="Q15" s="76" t="s">
        <v>3666</v>
      </c>
      <c r="R15" s="76"/>
      <c r="S15" s="76"/>
      <c r="T15" s="76"/>
      <c r="U15" s="76"/>
      <c r="V15" s="76"/>
      <c r="W15" s="76"/>
      <c r="X15" s="76"/>
      <c r="AA15" s="639">
        <f t="shared" si="0"/>
        <v>42000.000000000007</v>
      </c>
      <c r="AB15" s="118">
        <f t="shared" si="1"/>
        <v>642000</v>
      </c>
    </row>
    <row r="16" spans="1:28" x14ac:dyDescent="0.35">
      <c r="A16" s="76"/>
      <c r="B16" s="76"/>
      <c r="C16" s="76"/>
      <c r="D16" s="76"/>
      <c r="E16" s="76"/>
      <c r="F16" s="117" t="s">
        <v>12442</v>
      </c>
      <c r="G16" s="76"/>
      <c r="H16" s="118">
        <v>600000</v>
      </c>
      <c r="I16" s="76"/>
      <c r="J16" s="119" t="s">
        <v>1671</v>
      </c>
      <c r="K16" s="119" t="s">
        <v>3666</v>
      </c>
      <c r="L16" s="119" t="s">
        <v>3666</v>
      </c>
      <c r="M16" s="119" t="s">
        <v>3666</v>
      </c>
      <c r="N16" s="119" t="s">
        <v>3666</v>
      </c>
      <c r="O16" s="76" t="s">
        <v>1773</v>
      </c>
      <c r="P16" s="76" t="s">
        <v>3666</v>
      </c>
      <c r="Q16" s="76" t="s">
        <v>3666</v>
      </c>
      <c r="R16" s="76"/>
      <c r="S16" s="76"/>
      <c r="T16" s="76"/>
      <c r="U16" s="76"/>
      <c r="V16" s="76"/>
      <c r="W16" s="76"/>
      <c r="X16" s="76"/>
      <c r="AA16" s="639">
        <f t="shared" si="0"/>
        <v>42000.000000000007</v>
      </c>
      <c r="AB16" s="118">
        <f t="shared" si="1"/>
        <v>642000</v>
      </c>
    </row>
    <row r="17" spans="1:28" x14ac:dyDescent="0.35">
      <c r="A17" s="76"/>
      <c r="B17" s="76"/>
      <c r="C17" s="76"/>
      <c r="D17" s="76"/>
      <c r="E17" s="76"/>
      <c r="F17" s="117" t="s">
        <v>12443</v>
      </c>
      <c r="G17" s="76"/>
      <c r="H17" s="118">
        <v>600000</v>
      </c>
      <c r="I17" s="76"/>
      <c r="J17" s="119" t="s">
        <v>1671</v>
      </c>
      <c r="K17" s="119" t="s">
        <v>3666</v>
      </c>
      <c r="L17" s="119" t="s">
        <v>3666</v>
      </c>
      <c r="M17" s="119" t="s">
        <v>3666</v>
      </c>
      <c r="N17" s="119" t="s">
        <v>3666</v>
      </c>
      <c r="O17" s="76" t="s">
        <v>1773</v>
      </c>
      <c r="P17" s="76" t="s">
        <v>3666</v>
      </c>
      <c r="Q17" s="76" t="s">
        <v>3666</v>
      </c>
      <c r="R17" s="76"/>
      <c r="S17" s="76"/>
      <c r="T17" s="76"/>
      <c r="U17" s="76"/>
      <c r="V17" s="76"/>
      <c r="W17" s="76"/>
      <c r="X17" s="76"/>
      <c r="AA17" s="639">
        <f t="shared" si="0"/>
        <v>42000.000000000007</v>
      </c>
      <c r="AB17" s="118">
        <f t="shared" si="1"/>
        <v>642000</v>
      </c>
    </row>
    <row r="18" spans="1:28" x14ac:dyDescent="0.35">
      <c r="A18" s="76"/>
      <c r="B18" s="76"/>
      <c r="C18" s="76"/>
      <c r="D18" s="76"/>
      <c r="E18" s="76"/>
      <c r="F18" s="117" t="s">
        <v>12444</v>
      </c>
      <c r="G18" s="76"/>
      <c r="H18" s="118">
        <v>600000</v>
      </c>
      <c r="I18" s="76"/>
      <c r="J18" s="119" t="s">
        <v>1671</v>
      </c>
      <c r="K18" s="119" t="s">
        <v>3666</v>
      </c>
      <c r="L18" s="119" t="s">
        <v>3666</v>
      </c>
      <c r="M18" s="119" t="s">
        <v>3666</v>
      </c>
      <c r="N18" s="119" t="s">
        <v>3666</v>
      </c>
      <c r="O18" s="76" t="s">
        <v>1773</v>
      </c>
      <c r="P18" s="76" t="s">
        <v>3666</v>
      </c>
      <c r="Q18" s="76" t="s">
        <v>3666</v>
      </c>
      <c r="R18" s="76"/>
      <c r="S18" s="76"/>
      <c r="T18" s="76"/>
      <c r="U18" s="76"/>
      <c r="V18" s="76"/>
      <c r="W18" s="76"/>
      <c r="X18" s="76"/>
      <c r="AA18" s="639">
        <f t="shared" si="0"/>
        <v>42000.000000000007</v>
      </c>
      <c r="AB18" s="118">
        <f t="shared" si="1"/>
        <v>642000</v>
      </c>
    </row>
    <row r="19" spans="1:28" x14ac:dyDescent="0.35">
      <c r="A19" s="76"/>
      <c r="B19" s="76"/>
      <c r="C19" s="76"/>
      <c r="D19" s="76"/>
      <c r="E19" s="76"/>
      <c r="F19" s="117" t="s">
        <v>12445</v>
      </c>
      <c r="G19" s="76"/>
      <c r="H19" s="118">
        <v>600000</v>
      </c>
      <c r="I19" s="76"/>
      <c r="J19" s="119" t="s">
        <v>1671</v>
      </c>
      <c r="K19" s="119" t="s">
        <v>3666</v>
      </c>
      <c r="L19" s="119" t="s">
        <v>3666</v>
      </c>
      <c r="M19" s="119" t="s">
        <v>3666</v>
      </c>
      <c r="N19" s="119" t="s">
        <v>3666</v>
      </c>
      <c r="O19" s="76" t="s">
        <v>1773</v>
      </c>
      <c r="P19" s="76" t="s">
        <v>3666</v>
      </c>
      <c r="Q19" s="76" t="s">
        <v>3666</v>
      </c>
      <c r="R19" s="76"/>
      <c r="S19" s="76"/>
      <c r="T19" s="76"/>
      <c r="U19" s="76"/>
      <c r="V19" s="76"/>
      <c r="W19" s="76"/>
      <c r="X19" s="76"/>
      <c r="AA19" s="639">
        <f t="shared" si="0"/>
        <v>42000.000000000007</v>
      </c>
      <c r="AB19" s="118">
        <f t="shared" si="1"/>
        <v>642000</v>
      </c>
    </row>
    <row r="20" spans="1:28" x14ac:dyDescent="0.35">
      <c r="A20" s="76"/>
      <c r="B20" s="76"/>
      <c r="C20" s="76"/>
      <c r="D20" s="76"/>
      <c r="E20" s="76"/>
      <c r="F20" s="117" t="s">
        <v>12446</v>
      </c>
      <c r="G20" s="76"/>
      <c r="H20" s="118">
        <v>600000</v>
      </c>
      <c r="I20" s="76"/>
      <c r="J20" s="119" t="s">
        <v>1671</v>
      </c>
      <c r="K20" s="119" t="s">
        <v>3666</v>
      </c>
      <c r="L20" s="119" t="s">
        <v>3666</v>
      </c>
      <c r="M20" s="119" t="s">
        <v>3666</v>
      </c>
      <c r="N20" s="119" t="s">
        <v>3666</v>
      </c>
      <c r="O20" s="76" t="s">
        <v>1773</v>
      </c>
      <c r="P20" s="76" t="s">
        <v>3666</v>
      </c>
      <c r="Q20" s="76" t="s">
        <v>3666</v>
      </c>
      <c r="R20" s="76"/>
      <c r="S20" s="76"/>
      <c r="T20" s="76"/>
      <c r="U20" s="76"/>
      <c r="V20" s="76"/>
      <c r="W20" s="76"/>
      <c r="X20" s="76"/>
      <c r="AA20" s="639">
        <f t="shared" si="0"/>
        <v>42000.000000000007</v>
      </c>
      <c r="AB20" s="118">
        <f t="shared" si="1"/>
        <v>642000</v>
      </c>
    </row>
    <row r="21" spans="1:28" x14ac:dyDescent="0.35">
      <c r="A21" s="64"/>
      <c r="B21" s="64"/>
      <c r="C21" s="64"/>
      <c r="D21" s="64"/>
      <c r="E21" s="64"/>
      <c r="F21" s="66" t="s">
        <v>1842</v>
      </c>
      <c r="G21" s="64"/>
      <c r="H21" s="67"/>
      <c r="I21" s="64"/>
      <c r="J21" s="68"/>
      <c r="K21" s="68"/>
      <c r="L21" s="68"/>
      <c r="M21" s="68"/>
      <c r="N21" s="68"/>
      <c r="O21" s="64"/>
      <c r="P21" s="64"/>
      <c r="Q21" s="68"/>
      <c r="R21" s="64"/>
      <c r="S21" s="64"/>
      <c r="T21" s="64"/>
      <c r="U21" s="64"/>
      <c r="V21" s="64"/>
      <c r="W21" s="64"/>
      <c r="X21" s="64"/>
      <c r="AA21" s="639">
        <f t="shared" si="0"/>
        <v>0</v>
      </c>
      <c r="AB21" s="67">
        <f t="shared" si="1"/>
        <v>0</v>
      </c>
    </row>
    <row r="22" spans="1:28" x14ac:dyDescent="0.35">
      <c r="A22" s="76"/>
      <c r="B22" s="76"/>
      <c r="C22" s="76"/>
      <c r="D22" s="76"/>
      <c r="E22" s="76"/>
      <c r="F22" s="117" t="s">
        <v>12447</v>
      </c>
      <c r="G22" s="76"/>
      <c r="H22" s="118"/>
      <c r="I22" s="76"/>
      <c r="J22" s="119" t="s">
        <v>8273</v>
      </c>
      <c r="K22" s="119">
        <v>1936</v>
      </c>
      <c r="L22" s="119" t="s">
        <v>8677</v>
      </c>
      <c r="M22" s="120">
        <v>128853</v>
      </c>
      <c r="N22" s="119" t="s">
        <v>3842</v>
      </c>
      <c r="O22" s="76" t="s">
        <v>1063</v>
      </c>
      <c r="P22" s="122"/>
      <c r="Q22" s="119"/>
      <c r="R22" s="76"/>
      <c r="S22" s="76"/>
      <c r="T22" s="76"/>
      <c r="U22" s="76"/>
      <c r="V22" s="76"/>
      <c r="W22" s="76"/>
      <c r="X22" s="76"/>
      <c r="AA22" s="639">
        <f t="shared" si="0"/>
        <v>0</v>
      </c>
      <c r="AB22" s="118">
        <f t="shared" si="1"/>
        <v>0</v>
      </c>
    </row>
    <row r="23" spans="1:28" x14ac:dyDescent="0.35">
      <c r="A23" s="76"/>
      <c r="B23" s="76"/>
      <c r="C23" s="76"/>
      <c r="D23" s="76"/>
      <c r="E23" s="76"/>
      <c r="F23" s="117" t="s">
        <v>12448</v>
      </c>
      <c r="G23" s="76"/>
      <c r="H23" s="118"/>
      <c r="I23" s="76"/>
      <c r="J23" s="119" t="s">
        <v>8273</v>
      </c>
      <c r="K23" s="119">
        <v>1936</v>
      </c>
      <c r="L23" s="119" t="s">
        <v>8677</v>
      </c>
      <c r="M23" s="120">
        <v>128852</v>
      </c>
      <c r="N23" s="119" t="s">
        <v>3842</v>
      </c>
      <c r="O23" s="76" t="s">
        <v>1063</v>
      </c>
      <c r="P23" s="122"/>
      <c r="Q23" s="119"/>
      <c r="R23" s="76"/>
      <c r="S23" s="76"/>
      <c r="T23" s="76"/>
      <c r="U23" s="76"/>
      <c r="V23" s="76"/>
      <c r="W23" s="76"/>
      <c r="X23" s="76"/>
      <c r="AA23" s="639">
        <f t="shared" si="0"/>
        <v>0</v>
      </c>
      <c r="AB23" s="118">
        <f t="shared" si="1"/>
        <v>0</v>
      </c>
    </row>
    <row r="24" spans="1:28" x14ac:dyDescent="0.35">
      <c r="A24" s="76"/>
      <c r="B24" s="76"/>
      <c r="C24" s="76"/>
      <c r="D24" s="76"/>
      <c r="E24" s="76"/>
      <c r="F24" s="117" t="s">
        <v>12449</v>
      </c>
      <c r="G24" s="76"/>
      <c r="H24" s="118"/>
      <c r="I24" s="76"/>
      <c r="J24" s="119" t="s">
        <v>8273</v>
      </c>
      <c r="K24" s="119">
        <v>1936</v>
      </c>
      <c r="L24" s="119" t="s">
        <v>8677</v>
      </c>
      <c r="M24" s="120">
        <v>128845</v>
      </c>
      <c r="N24" s="119" t="s">
        <v>3842</v>
      </c>
      <c r="O24" s="76" t="s">
        <v>1063</v>
      </c>
      <c r="P24" s="122"/>
      <c r="Q24" s="119"/>
      <c r="R24" s="76"/>
      <c r="S24" s="76"/>
      <c r="T24" s="76"/>
      <c r="U24" s="76"/>
      <c r="V24" s="76"/>
      <c r="W24" s="76"/>
      <c r="X24" s="76"/>
      <c r="AA24" s="639">
        <f t="shared" si="0"/>
        <v>0</v>
      </c>
      <c r="AB24" s="118">
        <f t="shared" si="1"/>
        <v>0</v>
      </c>
    </row>
    <row r="25" spans="1:28" x14ac:dyDescent="0.35">
      <c r="A25" s="64"/>
      <c r="B25" s="64"/>
      <c r="C25" s="64"/>
      <c r="D25" s="64"/>
      <c r="E25" s="64"/>
      <c r="F25" s="66" t="s">
        <v>1851</v>
      </c>
      <c r="G25" s="64"/>
      <c r="H25" s="67"/>
      <c r="I25" s="64"/>
      <c r="J25" s="68"/>
      <c r="K25" s="68"/>
      <c r="L25" s="68"/>
      <c r="M25" s="68"/>
      <c r="N25" s="68"/>
      <c r="O25" s="64"/>
      <c r="P25" s="125"/>
      <c r="Q25" s="68"/>
      <c r="R25" s="64"/>
      <c r="S25" s="64"/>
      <c r="T25" s="64"/>
      <c r="U25" s="64"/>
      <c r="V25" s="64"/>
      <c r="W25" s="64"/>
      <c r="X25" s="64"/>
      <c r="AA25" s="639">
        <f t="shared" si="0"/>
        <v>0</v>
      </c>
      <c r="AB25" s="67">
        <f t="shared" si="1"/>
        <v>0</v>
      </c>
    </row>
    <row r="26" spans="1:28" x14ac:dyDescent="0.35">
      <c r="A26" s="76"/>
      <c r="B26" s="76"/>
      <c r="C26" s="76"/>
      <c r="D26" s="76"/>
      <c r="E26" s="76"/>
      <c r="F26" s="76" t="s">
        <v>12450</v>
      </c>
      <c r="G26" s="76"/>
      <c r="H26" s="118">
        <v>400000</v>
      </c>
      <c r="I26" s="76"/>
      <c r="J26" s="119" t="s">
        <v>8304</v>
      </c>
      <c r="K26" s="119" t="s">
        <v>1510</v>
      </c>
      <c r="L26" s="119" t="s">
        <v>1510</v>
      </c>
      <c r="M26" s="472" t="s">
        <v>12451</v>
      </c>
      <c r="N26" s="119" t="s">
        <v>2249</v>
      </c>
      <c r="O26" s="76" t="s">
        <v>1063</v>
      </c>
      <c r="P26" s="122"/>
      <c r="Q26" s="119"/>
      <c r="R26" s="76"/>
      <c r="S26" s="76"/>
      <c r="T26" s="76"/>
      <c r="U26" s="76"/>
      <c r="V26" s="76"/>
      <c r="W26" s="76"/>
      <c r="X26" s="76"/>
      <c r="AA26" s="639">
        <f t="shared" si="0"/>
        <v>28000.000000000004</v>
      </c>
      <c r="AB26" s="118">
        <f t="shared" si="1"/>
        <v>428000</v>
      </c>
    </row>
    <row r="27" spans="1:28" x14ac:dyDescent="0.35">
      <c r="A27" s="64"/>
      <c r="B27" s="64"/>
      <c r="C27" s="64"/>
      <c r="D27" s="64"/>
      <c r="E27" s="64"/>
      <c r="F27" s="66" t="s">
        <v>1853</v>
      </c>
      <c r="G27" s="64"/>
      <c r="H27" s="67"/>
      <c r="I27" s="64"/>
      <c r="J27" s="68"/>
      <c r="K27" s="68"/>
      <c r="L27" s="68"/>
      <c r="M27" s="68"/>
      <c r="N27" s="68"/>
      <c r="O27" s="64"/>
      <c r="P27" s="125"/>
      <c r="Q27" s="68"/>
      <c r="R27" s="64"/>
      <c r="S27" s="64"/>
      <c r="T27" s="64"/>
      <c r="U27" s="64"/>
      <c r="V27" s="64"/>
      <c r="W27" s="64"/>
      <c r="X27" s="64"/>
      <c r="AA27" s="639">
        <f t="shared" si="0"/>
        <v>0</v>
      </c>
      <c r="AB27" s="67">
        <f t="shared" si="1"/>
        <v>0</v>
      </c>
    </row>
    <row r="28" spans="1:28" x14ac:dyDescent="0.35">
      <c r="A28" s="76"/>
      <c r="B28" s="76"/>
      <c r="C28" s="76"/>
      <c r="D28" s="76"/>
      <c r="E28" s="76"/>
      <c r="F28" s="117" t="s">
        <v>12452</v>
      </c>
      <c r="G28" s="76"/>
      <c r="H28" s="118">
        <v>1500000</v>
      </c>
      <c r="I28" s="76"/>
      <c r="J28" s="120" t="s">
        <v>1765</v>
      </c>
      <c r="K28" s="120" t="s">
        <v>1765</v>
      </c>
      <c r="L28" s="120" t="s">
        <v>1765</v>
      </c>
      <c r="M28" s="120" t="s">
        <v>1765</v>
      </c>
      <c r="N28" s="120" t="s">
        <v>3842</v>
      </c>
      <c r="O28" s="120" t="s">
        <v>1063</v>
      </c>
      <c r="P28" s="120" t="s">
        <v>1765</v>
      </c>
      <c r="Q28" s="120" t="s">
        <v>1765</v>
      </c>
      <c r="R28" s="76"/>
      <c r="S28" s="76"/>
      <c r="T28" s="76"/>
      <c r="U28" s="76"/>
      <c r="V28" s="76"/>
      <c r="W28" s="76"/>
      <c r="X28" s="76" t="s">
        <v>1852</v>
      </c>
      <c r="AA28" s="639">
        <f t="shared" si="0"/>
        <v>105000.00000000001</v>
      </c>
      <c r="AB28" s="118">
        <f t="shared" si="1"/>
        <v>1605000</v>
      </c>
    </row>
    <row r="29" spans="1:28" x14ac:dyDescent="0.35">
      <c r="A29" s="76"/>
      <c r="B29" s="76"/>
      <c r="C29" s="76"/>
      <c r="D29" s="76"/>
      <c r="E29" s="76"/>
      <c r="F29" s="117" t="s">
        <v>12453</v>
      </c>
      <c r="G29" s="76"/>
      <c r="H29" s="118">
        <v>1500000</v>
      </c>
      <c r="I29" s="76"/>
      <c r="J29" s="120" t="s">
        <v>1765</v>
      </c>
      <c r="K29" s="120" t="s">
        <v>1765</v>
      </c>
      <c r="L29" s="120" t="s">
        <v>1765</v>
      </c>
      <c r="M29" s="120" t="s">
        <v>1765</v>
      </c>
      <c r="N29" s="120" t="s">
        <v>3842</v>
      </c>
      <c r="O29" s="120" t="s">
        <v>1063</v>
      </c>
      <c r="P29" s="120" t="s">
        <v>1765</v>
      </c>
      <c r="Q29" s="120" t="s">
        <v>1765</v>
      </c>
      <c r="R29" s="76"/>
      <c r="S29" s="76"/>
      <c r="T29" s="76"/>
      <c r="U29" s="76"/>
      <c r="V29" s="76"/>
      <c r="W29" s="76"/>
      <c r="X29" s="76"/>
      <c r="AA29" s="639">
        <f t="shared" si="0"/>
        <v>105000.00000000001</v>
      </c>
      <c r="AB29" s="118">
        <f t="shared" si="1"/>
        <v>1605000</v>
      </c>
    </row>
    <row r="30" spans="1:28" x14ac:dyDescent="0.35">
      <c r="A30" s="76"/>
      <c r="B30" s="76"/>
      <c r="C30" s="76"/>
      <c r="D30" s="76"/>
      <c r="E30" s="76"/>
      <c r="F30" s="117" t="s">
        <v>12454</v>
      </c>
      <c r="G30" s="76"/>
      <c r="H30" s="118">
        <v>1500000</v>
      </c>
      <c r="I30" s="76"/>
      <c r="J30" s="120" t="s">
        <v>1765</v>
      </c>
      <c r="K30" s="120" t="s">
        <v>1765</v>
      </c>
      <c r="L30" s="120" t="s">
        <v>1765</v>
      </c>
      <c r="M30" s="120" t="s">
        <v>1765</v>
      </c>
      <c r="N30" s="120" t="s">
        <v>3842</v>
      </c>
      <c r="O30" s="120" t="s">
        <v>1063</v>
      </c>
      <c r="P30" s="120" t="s">
        <v>1765</v>
      </c>
      <c r="Q30" s="120" t="s">
        <v>1765</v>
      </c>
      <c r="R30" s="76"/>
      <c r="S30" s="76"/>
      <c r="T30" s="76"/>
      <c r="U30" s="76"/>
      <c r="V30" s="76"/>
      <c r="W30" s="76"/>
      <c r="X30" s="76"/>
      <c r="AA30" s="639">
        <f t="shared" si="0"/>
        <v>105000.00000000001</v>
      </c>
      <c r="AB30" s="118">
        <f t="shared" si="1"/>
        <v>1605000</v>
      </c>
    </row>
    <row r="31" spans="1:28" x14ac:dyDescent="0.35">
      <c r="A31" s="64"/>
      <c r="B31" s="64"/>
      <c r="C31" s="64"/>
      <c r="D31" s="64"/>
      <c r="E31" s="64"/>
      <c r="F31" s="66" t="s">
        <v>1860</v>
      </c>
      <c r="G31" s="64"/>
      <c r="H31" s="67"/>
      <c r="I31" s="64"/>
      <c r="J31" s="68"/>
      <c r="K31" s="68"/>
      <c r="L31" s="68"/>
      <c r="M31" s="68"/>
      <c r="N31" s="68"/>
      <c r="O31" s="64"/>
      <c r="P31" s="125"/>
      <c r="Q31" s="68"/>
      <c r="R31" s="64"/>
      <c r="S31" s="64"/>
      <c r="T31" s="64"/>
      <c r="U31" s="64"/>
      <c r="V31" s="64"/>
      <c r="W31" s="64"/>
      <c r="X31" s="64"/>
      <c r="AA31" s="639">
        <f t="shared" si="0"/>
        <v>0</v>
      </c>
      <c r="AB31" s="67">
        <f t="shared" si="1"/>
        <v>0</v>
      </c>
    </row>
    <row r="32" spans="1:28" x14ac:dyDescent="0.35">
      <c r="A32" s="76"/>
      <c r="B32" s="76"/>
      <c r="C32" s="76"/>
      <c r="D32" s="76"/>
      <c r="E32" s="76"/>
      <c r="F32" s="76" t="s">
        <v>1852</v>
      </c>
      <c r="G32" s="76"/>
      <c r="H32" s="118"/>
      <c r="I32" s="76"/>
      <c r="J32" s="119"/>
      <c r="K32" s="117"/>
      <c r="L32" s="119"/>
      <c r="M32" s="117"/>
      <c r="N32" s="119"/>
      <c r="O32" s="76"/>
      <c r="P32" s="122"/>
      <c r="Q32" s="119"/>
      <c r="R32" s="76"/>
      <c r="S32" s="76"/>
      <c r="T32" s="76"/>
      <c r="U32" s="76"/>
      <c r="V32" s="76"/>
      <c r="W32" s="76"/>
      <c r="X32" s="76" t="s">
        <v>1852</v>
      </c>
      <c r="AA32" s="639">
        <f t="shared" si="0"/>
        <v>0</v>
      </c>
      <c r="AB32" s="118">
        <f t="shared" si="1"/>
        <v>0</v>
      </c>
    </row>
    <row r="33" spans="1:28" x14ac:dyDescent="0.35">
      <c r="A33" s="64"/>
      <c r="B33" s="64"/>
      <c r="C33" s="64"/>
      <c r="D33" s="64"/>
      <c r="E33" s="64"/>
      <c r="F33" s="89" t="s">
        <v>2245</v>
      </c>
      <c r="G33" s="64"/>
      <c r="H33" s="67"/>
      <c r="I33" s="64"/>
      <c r="J33" s="68"/>
      <c r="K33" s="68"/>
      <c r="L33" s="68"/>
      <c r="M33" s="68"/>
      <c r="N33" s="68"/>
      <c r="O33" s="64"/>
      <c r="P33" s="64"/>
      <c r="Q33" s="68"/>
      <c r="R33" s="64"/>
      <c r="S33" s="64"/>
      <c r="T33" s="64"/>
      <c r="U33" s="64"/>
      <c r="V33" s="64"/>
      <c r="W33" s="64"/>
      <c r="X33" s="64"/>
      <c r="AA33" s="639">
        <f t="shared" si="0"/>
        <v>0</v>
      </c>
      <c r="AB33" s="67">
        <f t="shared" si="1"/>
        <v>0</v>
      </c>
    </row>
    <row r="34" spans="1:28" x14ac:dyDescent="0.35">
      <c r="A34" s="76"/>
      <c r="B34" s="76"/>
      <c r="C34" s="76"/>
      <c r="D34" s="76"/>
      <c r="E34" s="76"/>
      <c r="F34" s="117" t="s">
        <v>12455</v>
      </c>
      <c r="G34" s="76"/>
      <c r="H34" s="118">
        <v>75000</v>
      </c>
      <c r="I34" s="76"/>
      <c r="J34" s="119" t="s">
        <v>8273</v>
      </c>
      <c r="K34" s="130" t="s">
        <v>1063</v>
      </c>
      <c r="L34" s="119">
        <v>2001782</v>
      </c>
      <c r="M34" s="119"/>
      <c r="N34" s="76" t="s">
        <v>3842</v>
      </c>
      <c r="O34" s="76" t="s">
        <v>1063</v>
      </c>
      <c r="P34" s="76" t="s">
        <v>12456</v>
      </c>
      <c r="Q34" s="119" t="s">
        <v>1066</v>
      </c>
      <c r="R34" s="76"/>
      <c r="S34" s="76"/>
      <c r="T34" s="76"/>
      <c r="U34" s="76"/>
      <c r="V34" s="76"/>
      <c r="W34" s="76"/>
      <c r="X34" s="76"/>
      <c r="AA34" s="639">
        <f t="shared" si="0"/>
        <v>5250.0000000000009</v>
      </c>
      <c r="AB34" s="118">
        <f t="shared" si="1"/>
        <v>80250</v>
      </c>
    </row>
    <row r="35" spans="1:28" x14ac:dyDescent="0.35">
      <c r="A35" s="76"/>
      <c r="B35" s="76"/>
      <c r="C35" s="76"/>
      <c r="D35" s="76"/>
      <c r="E35" s="76"/>
      <c r="F35" s="117" t="s">
        <v>12457</v>
      </c>
      <c r="G35" s="76"/>
      <c r="H35" s="118">
        <v>75000</v>
      </c>
      <c r="I35" s="76"/>
      <c r="J35" s="119" t="s">
        <v>8273</v>
      </c>
      <c r="K35" s="130" t="s">
        <v>1063</v>
      </c>
      <c r="L35" s="119" t="s">
        <v>3842</v>
      </c>
      <c r="M35" s="119">
        <v>128853</v>
      </c>
      <c r="N35" s="76" t="s">
        <v>3842</v>
      </c>
      <c r="O35" s="76" t="s">
        <v>1063</v>
      </c>
      <c r="P35" s="76" t="s">
        <v>3842</v>
      </c>
      <c r="Q35" s="119" t="s">
        <v>12458</v>
      </c>
      <c r="R35" s="76"/>
      <c r="S35" s="76"/>
      <c r="T35" s="76"/>
      <c r="U35" s="76"/>
      <c r="V35" s="76"/>
      <c r="W35" s="76"/>
      <c r="X35" s="76"/>
      <c r="AA35" s="639">
        <f t="shared" si="0"/>
        <v>5250.0000000000009</v>
      </c>
      <c r="AB35" s="118">
        <f t="shared" si="1"/>
        <v>80250</v>
      </c>
    </row>
    <row r="36" spans="1:28" x14ac:dyDescent="0.35">
      <c r="A36" s="76"/>
      <c r="B36" s="76"/>
      <c r="C36" s="76"/>
      <c r="D36" s="76"/>
      <c r="E36" s="76"/>
      <c r="F36" s="117" t="s">
        <v>12459</v>
      </c>
      <c r="G36" s="76"/>
      <c r="H36" s="118">
        <v>75000</v>
      </c>
      <c r="I36" s="76"/>
      <c r="J36" s="119" t="s">
        <v>8304</v>
      </c>
      <c r="K36" s="130" t="s">
        <v>1063</v>
      </c>
      <c r="L36" s="119" t="s">
        <v>12460</v>
      </c>
      <c r="M36" s="119">
        <v>2286231</v>
      </c>
      <c r="N36" s="76" t="s">
        <v>3842</v>
      </c>
      <c r="O36" s="76" t="s">
        <v>1063</v>
      </c>
      <c r="P36" s="76" t="s">
        <v>3842</v>
      </c>
      <c r="Q36" s="119" t="s">
        <v>1950</v>
      </c>
      <c r="R36" s="76"/>
      <c r="S36" s="76"/>
      <c r="T36" s="76"/>
      <c r="U36" s="76"/>
      <c r="V36" s="76"/>
      <c r="W36" s="76"/>
      <c r="X36" s="76"/>
      <c r="AA36" s="639">
        <f t="shared" si="0"/>
        <v>5250.0000000000009</v>
      </c>
      <c r="AB36" s="118">
        <f t="shared" si="1"/>
        <v>80250</v>
      </c>
    </row>
    <row r="37" spans="1:28" x14ac:dyDescent="0.35">
      <c r="A37" s="76"/>
      <c r="B37" s="76"/>
      <c r="C37" s="76"/>
      <c r="D37" s="76"/>
      <c r="E37" s="76"/>
      <c r="F37" s="117" t="s">
        <v>12461</v>
      </c>
      <c r="G37" s="76"/>
      <c r="H37" s="118">
        <v>75000</v>
      </c>
      <c r="I37" s="76"/>
      <c r="J37" s="119" t="s">
        <v>8304</v>
      </c>
      <c r="K37" s="130" t="s">
        <v>1063</v>
      </c>
      <c r="L37" s="119" t="s">
        <v>12462</v>
      </c>
      <c r="M37" s="119">
        <v>2286266</v>
      </c>
      <c r="N37" s="76" t="s">
        <v>3842</v>
      </c>
      <c r="O37" s="76" t="s">
        <v>1063</v>
      </c>
      <c r="P37" s="76" t="s">
        <v>3842</v>
      </c>
      <c r="Q37" s="119" t="s">
        <v>1950</v>
      </c>
      <c r="R37" s="76"/>
      <c r="S37" s="76"/>
      <c r="T37" s="76"/>
      <c r="U37" s="76"/>
      <c r="V37" s="76"/>
      <c r="W37" s="76"/>
      <c r="X37" s="76"/>
      <c r="AA37" s="639">
        <f t="shared" si="0"/>
        <v>5250.0000000000009</v>
      </c>
      <c r="AB37" s="118">
        <f t="shared" si="1"/>
        <v>80250</v>
      </c>
    </row>
    <row r="38" spans="1:28" x14ac:dyDescent="0.35">
      <c r="A38" s="76"/>
      <c r="B38" s="76"/>
      <c r="C38" s="76"/>
      <c r="D38" s="76"/>
      <c r="E38" s="76"/>
      <c r="F38" s="117" t="s">
        <v>12463</v>
      </c>
      <c r="G38" s="76"/>
      <c r="H38" s="118">
        <v>75000</v>
      </c>
      <c r="I38" s="76"/>
      <c r="J38" s="119" t="s">
        <v>8304</v>
      </c>
      <c r="K38" s="130" t="s">
        <v>1063</v>
      </c>
      <c r="L38" s="119" t="s">
        <v>12462</v>
      </c>
      <c r="M38" s="119">
        <v>2286260</v>
      </c>
      <c r="N38" s="76" t="s">
        <v>3842</v>
      </c>
      <c r="O38" s="76" t="s">
        <v>1063</v>
      </c>
      <c r="P38" s="76" t="s">
        <v>3842</v>
      </c>
      <c r="Q38" s="119" t="s">
        <v>1950</v>
      </c>
      <c r="R38" s="76"/>
      <c r="S38" s="76"/>
      <c r="T38" s="76"/>
      <c r="U38" s="76"/>
      <c r="V38" s="76"/>
      <c r="W38" s="76"/>
      <c r="X38" s="76"/>
      <c r="AA38" s="639">
        <f t="shared" si="0"/>
        <v>5250.0000000000009</v>
      </c>
      <c r="AB38" s="118">
        <f t="shared" si="1"/>
        <v>80250</v>
      </c>
    </row>
    <row r="39" spans="1:28" x14ac:dyDescent="0.35">
      <c r="A39" s="76"/>
      <c r="B39" s="76"/>
      <c r="C39" s="76"/>
      <c r="D39" s="76"/>
      <c r="E39" s="76"/>
      <c r="F39" s="117" t="s">
        <v>12464</v>
      </c>
      <c r="G39" s="76"/>
      <c r="H39" s="118">
        <v>75000</v>
      </c>
      <c r="I39" s="76"/>
      <c r="J39" s="119" t="s">
        <v>1063</v>
      </c>
      <c r="K39" s="130" t="s">
        <v>1063</v>
      </c>
      <c r="L39" s="119" t="s">
        <v>12465</v>
      </c>
      <c r="M39" s="119">
        <v>2286461</v>
      </c>
      <c r="N39" s="76" t="s">
        <v>3842</v>
      </c>
      <c r="O39" s="76" t="s">
        <v>1063</v>
      </c>
      <c r="P39" s="76" t="s">
        <v>8953</v>
      </c>
      <c r="Q39" s="119" t="s">
        <v>1063</v>
      </c>
      <c r="R39" s="76"/>
      <c r="S39" s="76"/>
      <c r="T39" s="76"/>
      <c r="U39" s="76"/>
      <c r="V39" s="76"/>
      <c r="W39" s="76"/>
      <c r="X39" s="76"/>
      <c r="AA39" s="639">
        <f t="shared" si="0"/>
        <v>5250.0000000000009</v>
      </c>
      <c r="AB39" s="118">
        <f t="shared" si="1"/>
        <v>80250</v>
      </c>
    </row>
    <row r="40" spans="1:28" x14ac:dyDescent="0.35">
      <c r="A40" s="76"/>
      <c r="B40" s="76"/>
      <c r="C40" s="76"/>
      <c r="D40" s="76"/>
      <c r="E40" s="76"/>
      <c r="F40" s="117" t="s">
        <v>12466</v>
      </c>
      <c r="G40" s="76"/>
      <c r="H40" s="118">
        <v>75000</v>
      </c>
      <c r="I40" s="76"/>
      <c r="J40" s="119" t="s">
        <v>5537</v>
      </c>
      <c r="K40" s="130" t="s">
        <v>1063</v>
      </c>
      <c r="L40" s="119" t="s">
        <v>12467</v>
      </c>
      <c r="M40" s="119" t="s">
        <v>12468</v>
      </c>
      <c r="N40" s="76" t="s">
        <v>3842</v>
      </c>
      <c r="O40" s="76" t="s">
        <v>1063</v>
      </c>
      <c r="P40" s="76" t="s">
        <v>3593</v>
      </c>
      <c r="Q40" s="119" t="s">
        <v>1063</v>
      </c>
      <c r="R40" s="76"/>
      <c r="S40" s="76"/>
      <c r="T40" s="76"/>
      <c r="U40" s="76"/>
      <c r="V40" s="76"/>
      <c r="W40" s="76"/>
      <c r="X40" s="76"/>
      <c r="AA40" s="639">
        <f t="shared" si="0"/>
        <v>5250.0000000000009</v>
      </c>
      <c r="AB40" s="118">
        <f t="shared" si="1"/>
        <v>80250</v>
      </c>
    </row>
    <row r="41" spans="1:28" x14ac:dyDescent="0.35">
      <c r="A41" s="76"/>
      <c r="B41" s="76"/>
      <c r="C41" s="76"/>
      <c r="D41" s="76"/>
      <c r="E41" s="76"/>
      <c r="F41" s="117" t="s">
        <v>12469</v>
      </c>
      <c r="G41" s="76"/>
      <c r="H41" s="118">
        <v>75000</v>
      </c>
      <c r="I41" s="76"/>
      <c r="J41" s="119" t="s">
        <v>5537</v>
      </c>
      <c r="K41" s="130" t="s">
        <v>1063</v>
      </c>
      <c r="L41" s="119" t="s">
        <v>12467</v>
      </c>
      <c r="M41" s="119" t="s">
        <v>12470</v>
      </c>
      <c r="N41" s="76" t="s">
        <v>3842</v>
      </c>
      <c r="O41" s="76" t="s">
        <v>1063</v>
      </c>
      <c r="P41" s="76" t="s">
        <v>3593</v>
      </c>
      <c r="Q41" s="119" t="s">
        <v>1063</v>
      </c>
      <c r="R41" s="76"/>
      <c r="S41" s="76"/>
      <c r="T41" s="76"/>
      <c r="U41" s="76"/>
      <c r="V41" s="76"/>
      <c r="W41" s="76"/>
      <c r="X41" s="76"/>
      <c r="AA41" s="639">
        <f t="shared" si="0"/>
        <v>5250.0000000000009</v>
      </c>
      <c r="AB41" s="118">
        <f t="shared" si="1"/>
        <v>80250</v>
      </c>
    </row>
    <row r="42" spans="1:28" x14ac:dyDescent="0.35">
      <c r="A42" s="76"/>
      <c r="B42" s="76"/>
      <c r="C42" s="76"/>
      <c r="D42" s="76"/>
      <c r="E42" s="76"/>
      <c r="F42" s="117" t="s">
        <v>12471</v>
      </c>
      <c r="G42" s="76"/>
      <c r="H42" s="118">
        <v>75000</v>
      </c>
      <c r="I42" s="76"/>
      <c r="J42" s="119" t="s">
        <v>5537</v>
      </c>
      <c r="K42" s="130" t="s">
        <v>1063</v>
      </c>
      <c r="L42" s="119" t="s">
        <v>12467</v>
      </c>
      <c r="M42" s="119" t="s">
        <v>12472</v>
      </c>
      <c r="N42" s="76" t="s">
        <v>3842</v>
      </c>
      <c r="O42" s="76" t="s">
        <v>1063</v>
      </c>
      <c r="P42" s="76" t="s">
        <v>3593</v>
      </c>
      <c r="Q42" s="119" t="s">
        <v>1063</v>
      </c>
      <c r="R42" s="76"/>
      <c r="S42" s="76"/>
      <c r="T42" s="76"/>
      <c r="U42" s="76"/>
      <c r="V42" s="76"/>
      <c r="W42" s="76"/>
      <c r="X42" s="76"/>
      <c r="AA42" s="639">
        <f t="shared" si="0"/>
        <v>5250.0000000000009</v>
      </c>
      <c r="AB42" s="118">
        <f t="shared" si="1"/>
        <v>80250</v>
      </c>
    </row>
    <row r="43" spans="1:28" x14ac:dyDescent="0.35">
      <c r="A43" s="76"/>
      <c r="B43" s="76"/>
      <c r="C43" s="76"/>
      <c r="D43" s="76"/>
      <c r="E43" s="76"/>
      <c r="F43" s="117" t="s">
        <v>12473</v>
      </c>
      <c r="G43" s="76"/>
      <c r="H43" s="118">
        <v>75000</v>
      </c>
      <c r="I43" s="76"/>
      <c r="J43" s="119" t="s">
        <v>5537</v>
      </c>
      <c r="K43" s="130" t="s">
        <v>1063</v>
      </c>
      <c r="L43" s="119" t="s">
        <v>12467</v>
      </c>
      <c r="M43" s="119" t="s">
        <v>12474</v>
      </c>
      <c r="N43" s="76" t="s">
        <v>3842</v>
      </c>
      <c r="O43" s="76" t="s">
        <v>1063</v>
      </c>
      <c r="P43" s="76" t="s">
        <v>3593</v>
      </c>
      <c r="Q43" s="119" t="s">
        <v>1063</v>
      </c>
      <c r="R43" s="76"/>
      <c r="S43" s="76"/>
      <c r="T43" s="76"/>
      <c r="U43" s="76"/>
      <c r="V43" s="76"/>
      <c r="W43" s="76"/>
      <c r="X43" s="76"/>
      <c r="AA43" s="639">
        <f t="shared" si="0"/>
        <v>5250.0000000000009</v>
      </c>
      <c r="AB43" s="118">
        <f t="shared" si="1"/>
        <v>80250</v>
      </c>
    </row>
    <row r="44" spans="1:28" x14ac:dyDescent="0.35">
      <c r="A44" s="76"/>
      <c r="B44" s="76"/>
      <c r="C44" s="76"/>
      <c r="D44" s="76"/>
      <c r="E44" s="76"/>
      <c r="F44" s="117" t="s">
        <v>12475</v>
      </c>
      <c r="G44" s="76"/>
      <c r="H44" s="118">
        <v>75000</v>
      </c>
      <c r="I44" s="76"/>
      <c r="J44" s="119" t="s">
        <v>5537</v>
      </c>
      <c r="K44" s="130" t="s">
        <v>1063</v>
      </c>
      <c r="L44" s="119" t="s">
        <v>12467</v>
      </c>
      <c r="M44" s="119" t="s">
        <v>12476</v>
      </c>
      <c r="N44" s="76" t="s">
        <v>3842</v>
      </c>
      <c r="O44" s="76" t="s">
        <v>1063</v>
      </c>
      <c r="P44" s="76" t="s">
        <v>3593</v>
      </c>
      <c r="Q44" s="119" t="s">
        <v>1063</v>
      </c>
      <c r="R44" s="76"/>
      <c r="S44" s="76"/>
      <c r="T44" s="76"/>
      <c r="U44" s="76"/>
      <c r="V44" s="76"/>
      <c r="W44" s="76"/>
      <c r="X44" s="76"/>
      <c r="AA44" s="639">
        <f t="shared" si="0"/>
        <v>5250.0000000000009</v>
      </c>
      <c r="AB44" s="118">
        <f t="shared" si="1"/>
        <v>80250</v>
      </c>
    </row>
    <row r="45" spans="1:28" x14ac:dyDescent="0.35">
      <c r="A45" s="76"/>
      <c r="B45" s="76"/>
      <c r="C45" s="76"/>
      <c r="D45" s="76"/>
      <c r="E45" s="76"/>
      <c r="F45" s="117" t="s">
        <v>12477</v>
      </c>
      <c r="G45" s="76"/>
      <c r="H45" s="118">
        <v>75000</v>
      </c>
      <c r="I45" s="76"/>
      <c r="J45" s="119" t="s">
        <v>5537</v>
      </c>
      <c r="K45" s="130" t="s">
        <v>1063</v>
      </c>
      <c r="L45" s="119" t="s">
        <v>12467</v>
      </c>
      <c r="M45" s="119" t="s">
        <v>12478</v>
      </c>
      <c r="N45" s="76" t="s">
        <v>3842</v>
      </c>
      <c r="O45" s="76" t="s">
        <v>1063</v>
      </c>
      <c r="P45" s="76" t="s">
        <v>3593</v>
      </c>
      <c r="Q45" s="119" t="s">
        <v>1063</v>
      </c>
      <c r="R45" s="76"/>
      <c r="S45" s="76"/>
      <c r="T45" s="76"/>
      <c r="U45" s="76"/>
      <c r="V45" s="76"/>
      <c r="W45" s="76"/>
      <c r="X45" s="76"/>
      <c r="AA45" s="639">
        <f t="shared" si="0"/>
        <v>5250.0000000000009</v>
      </c>
      <c r="AB45" s="118">
        <f t="shared" si="1"/>
        <v>80250</v>
      </c>
    </row>
    <row r="46" spans="1:28" x14ac:dyDescent="0.35">
      <c r="A46" s="76"/>
      <c r="B46" s="76"/>
      <c r="C46" s="76"/>
      <c r="D46" s="76"/>
      <c r="E46" s="76"/>
      <c r="F46" s="117" t="s">
        <v>12479</v>
      </c>
      <c r="G46" s="76"/>
      <c r="H46" s="118">
        <v>75000</v>
      </c>
      <c r="I46" s="76"/>
      <c r="J46" s="119" t="s">
        <v>5537</v>
      </c>
      <c r="K46" s="130" t="s">
        <v>1063</v>
      </c>
      <c r="L46" s="119" t="s">
        <v>12467</v>
      </c>
      <c r="M46" s="119" t="s">
        <v>12480</v>
      </c>
      <c r="N46" s="76" t="s">
        <v>3842</v>
      </c>
      <c r="O46" s="76" t="s">
        <v>1063</v>
      </c>
      <c r="P46" s="76" t="s">
        <v>8797</v>
      </c>
      <c r="Q46" s="119" t="s">
        <v>1063</v>
      </c>
      <c r="R46" s="76"/>
      <c r="S46" s="76"/>
      <c r="T46" s="76"/>
      <c r="U46" s="76"/>
      <c r="V46" s="76"/>
      <c r="W46" s="76"/>
      <c r="X46" s="76"/>
      <c r="AA46" s="639">
        <f t="shared" si="0"/>
        <v>5250.0000000000009</v>
      </c>
      <c r="AB46" s="118">
        <f t="shared" si="1"/>
        <v>80250</v>
      </c>
    </row>
    <row r="47" spans="1:28" x14ac:dyDescent="0.35">
      <c r="A47" s="76"/>
      <c r="B47" s="76"/>
      <c r="C47" s="76"/>
      <c r="D47" s="76"/>
      <c r="E47" s="76"/>
      <c r="F47" s="76" t="s">
        <v>12481</v>
      </c>
      <c r="G47" s="76"/>
      <c r="H47" s="118">
        <v>75000</v>
      </c>
      <c r="I47" s="76"/>
      <c r="J47" s="119" t="s">
        <v>5537</v>
      </c>
      <c r="K47" s="130" t="s">
        <v>1063</v>
      </c>
      <c r="L47" s="119" t="s">
        <v>12467</v>
      </c>
      <c r="M47" s="119" t="s">
        <v>12482</v>
      </c>
      <c r="N47" s="76" t="s">
        <v>3842</v>
      </c>
      <c r="O47" s="76" t="s">
        <v>1063</v>
      </c>
      <c r="P47" s="76" t="s">
        <v>3593</v>
      </c>
      <c r="Q47" s="119" t="s">
        <v>1063</v>
      </c>
      <c r="R47" s="76"/>
      <c r="S47" s="76"/>
      <c r="T47" s="76"/>
      <c r="U47" s="76"/>
      <c r="V47" s="76"/>
      <c r="W47" s="76"/>
      <c r="X47" s="76"/>
      <c r="AA47" s="639">
        <f t="shared" si="0"/>
        <v>5250.0000000000009</v>
      </c>
      <c r="AB47" s="118">
        <f t="shared" si="1"/>
        <v>80250</v>
      </c>
    </row>
    <row r="48" spans="1:28" x14ac:dyDescent="0.35">
      <c r="A48" s="76"/>
      <c r="B48" s="76"/>
      <c r="C48" s="76"/>
      <c r="D48" s="76"/>
      <c r="E48" s="76"/>
      <c r="F48" s="76" t="s">
        <v>12483</v>
      </c>
      <c r="G48" s="76"/>
      <c r="H48" s="118">
        <v>75000</v>
      </c>
      <c r="I48" s="76"/>
      <c r="J48" s="119" t="s">
        <v>5537</v>
      </c>
      <c r="K48" s="130" t="s">
        <v>1063</v>
      </c>
      <c r="L48" s="119" t="s">
        <v>12467</v>
      </c>
      <c r="M48" s="119" t="s">
        <v>12484</v>
      </c>
      <c r="N48" s="76" t="s">
        <v>3842</v>
      </c>
      <c r="O48" s="76" t="s">
        <v>1063</v>
      </c>
      <c r="P48" s="76" t="s">
        <v>3593</v>
      </c>
      <c r="Q48" s="119" t="s">
        <v>1063</v>
      </c>
      <c r="R48" s="76"/>
      <c r="S48" s="76"/>
      <c r="T48" s="76"/>
      <c r="U48" s="76"/>
      <c r="V48" s="76"/>
      <c r="W48" s="69"/>
      <c r="X48" s="69"/>
      <c r="AA48" s="639">
        <f t="shared" si="0"/>
        <v>5250.0000000000009</v>
      </c>
      <c r="AB48" s="118">
        <f t="shared" si="1"/>
        <v>80250</v>
      </c>
    </row>
    <row r="49" spans="1:28" x14ac:dyDescent="0.35">
      <c r="A49" s="76"/>
      <c r="B49" s="76"/>
      <c r="C49" s="76"/>
      <c r="D49" s="76"/>
      <c r="E49" s="76"/>
      <c r="F49" s="76" t="s">
        <v>12485</v>
      </c>
      <c r="G49" s="76"/>
      <c r="H49" s="118">
        <v>75000</v>
      </c>
      <c r="I49" s="76"/>
      <c r="J49" s="119" t="s">
        <v>5537</v>
      </c>
      <c r="K49" s="130" t="s">
        <v>1063</v>
      </c>
      <c r="L49" s="119" t="s">
        <v>12467</v>
      </c>
      <c r="M49" s="119" t="s">
        <v>12486</v>
      </c>
      <c r="N49" s="76" t="s">
        <v>3842</v>
      </c>
      <c r="O49" s="76" t="s">
        <v>1063</v>
      </c>
      <c r="P49" s="76" t="s">
        <v>3593</v>
      </c>
      <c r="Q49" s="119" t="s">
        <v>1063</v>
      </c>
      <c r="R49" s="76"/>
      <c r="S49" s="76"/>
      <c r="T49" s="76"/>
      <c r="U49" s="76"/>
      <c r="V49" s="76"/>
      <c r="W49" s="76"/>
      <c r="X49" s="76"/>
      <c r="AA49" s="639">
        <f t="shared" si="0"/>
        <v>5250.0000000000009</v>
      </c>
      <c r="AB49" s="118">
        <f t="shared" si="1"/>
        <v>80250</v>
      </c>
    </row>
    <row r="50" spans="1:28" x14ac:dyDescent="0.35">
      <c r="A50" s="76"/>
      <c r="B50" s="76"/>
      <c r="C50" s="76"/>
      <c r="D50" s="76"/>
      <c r="E50" s="76"/>
      <c r="F50" s="76" t="s">
        <v>12487</v>
      </c>
      <c r="G50" s="76"/>
      <c r="H50" s="118">
        <v>75000</v>
      </c>
      <c r="I50" s="76"/>
      <c r="J50" s="119" t="s">
        <v>5537</v>
      </c>
      <c r="K50" s="130" t="s">
        <v>1063</v>
      </c>
      <c r="L50" s="119" t="s">
        <v>12488</v>
      </c>
      <c r="M50" s="119" t="s">
        <v>12489</v>
      </c>
      <c r="N50" s="76" t="s">
        <v>3842</v>
      </c>
      <c r="O50" s="76" t="s">
        <v>1063</v>
      </c>
      <c r="P50" s="76" t="s">
        <v>8797</v>
      </c>
      <c r="Q50" s="119" t="s">
        <v>1063</v>
      </c>
      <c r="R50" s="76"/>
      <c r="S50" s="76"/>
      <c r="T50" s="76"/>
      <c r="U50" s="76"/>
      <c r="V50" s="76"/>
      <c r="W50" s="76"/>
      <c r="X50" s="76"/>
      <c r="AA50" s="639">
        <f t="shared" si="0"/>
        <v>5250.0000000000009</v>
      </c>
      <c r="AB50" s="118">
        <f t="shared" si="1"/>
        <v>80250</v>
      </c>
    </row>
    <row r="51" spans="1:28" x14ac:dyDescent="0.35">
      <c r="A51" s="76"/>
      <c r="B51" s="76"/>
      <c r="C51" s="76"/>
      <c r="D51" s="76"/>
      <c r="E51" s="76"/>
      <c r="F51" s="76" t="s">
        <v>12490</v>
      </c>
      <c r="G51" s="76"/>
      <c r="H51" s="118">
        <v>75000</v>
      </c>
      <c r="I51" s="76"/>
      <c r="J51" s="119" t="s">
        <v>5537</v>
      </c>
      <c r="K51" s="130" t="s">
        <v>1063</v>
      </c>
      <c r="L51" s="119" t="s">
        <v>12488</v>
      </c>
      <c r="M51" s="119" t="s">
        <v>12491</v>
      </c>
      <c r="N51" s="76" t="s">
        <v>3842</v>
      </c>
      <c r="O51" s="76" t="s">
        <v>1063</v>
      </c>
      <c r="P51" s="76" t="s">
        <v>3593</v>
      </c>
      <c r="Q51" s="119" t="s">
        <v>1063</v>
      </c>
      <c r="R51" s="76"/>
      <c r="S51" s="76"/>
      <c r="T51" s="76"/>
      <c r="U51" s="76"/>
      <c r="V51" s="76"/>
      <c r="W51" s="76"/>
      <c r="X51" s="76"/>
      <c r="AA51" s="639">
        <f t="shared" si="0"/>
        <v>5250.0000000000009</v>
      </c>
      <c r="AB51" s="118">
        <f t="shared" si="1"/>
        <v>80250</v>
      </c>
    </row>
    <row r="52" spans="1:28" x14ac:dyDescent="0.35">
      <c r="A52" s="76"/>
      <c r="B52" s="76"/>
      <c r="C52" s="76"/>
      <c r="D52" s="76"/>
      <c r="E52" s="76"/>
      <c r="F52" s="76" t="s">
        <v>12492</v>
      </c>
      <c r="G52" s="76"/>
      <c r="H52" s="118">
        <v>75000</v>
      </c>
      <c r="I52" s="76"/>
      <c r="J52" s="119" t="s">
        <v>5537</v>
      </c>
      <c r="K52" s="130" t="s">
        <v>1063</v>
      </c>
      <c r="L52" s="119" t="s">
        <v>12488</v>
      </c>
      <c r="M52" s="119" t="s">
        <v>12493</v>
      </c>
      <c r="N52" s="76" t="s">
        <v>3842</v>
      </c>
      <c r="O52" s="76" t="s">
        <v>1063</v>
      </c>
      <c r="P52" s="76" t="s">
        <v>3593</v>
      </c>
      <c r="Q52" s="119" t="s">
        <v>1063</v>
      </c>
      <c r="R52" s="76"/>
      <c r="S52" s="76"/>
      <c r="T52" s="76"/>
      <c r="U52" s="76"/>
      <c r="V52" s="76"/>
      <c r="W52" s="76"/>
      <c r="X52" s="76"/>
      <c r="AA52" s="639">
        <f t="shared" si="0"/>
        <v>5250.0000000000009</v>
      </c>
      <c r="AB52" s="118">
        <f t="shared" si="1"/>
        <v>80250</v>
      </c>
    </row>
    <row r="53" spans="1:28" x14ac:dyDescent="0.35">
      <c r="A53" s="76"/>
      <c r="B53" s="76"/>
      <c r="C53" s="76"/>
      <c r="D53" s="76"/>
      <c r="E53" s="76"/>
      <c r="F53" s="76" t="s">
        <v>12494</v>
      </c>
      <c r="G53" s="76"/>
      <c r="H53" s="118">
        <v>75000</v>
      </c>
      <c r="I53" s="76"/>
      <c r="J53" s="119" t="s">
        <v>5537</v>
      </c>
      <c r="K53" s="130" t="s">
        <v>1063</v>
      </c>
      <c r="L53" s="119" t="s">
        <v>12488</v>
      </c>
      <c r="M53" s="119" t="s">
        <v>12495</v>
      </c>
      <c r="N53" s="76" t="s">
        <v>3842</v>
      </c>
      <c r="O53" s="76" t="s">
        <v>1063</v>
      </c>
      <c r="P53" s="76" t="s">
        <v>3593</v>
      </c>
      <c r="Q53" s="119" t="s">
        <v>1063</v>
      </c>
      <c r="R53" s="76"/>
      <c r="S53" s="76"/>
      <c r="T53" s="76"/>
      <c r="U53" s="76"/>
      <c r="V53" s="76"/>
      <c r="W53" s="76"/>
      <c r="X53" s="76"/>
      <c r="AA53" s="639">
        <f t="shared" si="0"/>
        <v>5250.0000000000009</v>
      </c>
      <c r="AB53" s="118">
        <f t="shared" si="1"/>
        <v>80250</v>
      </c>
    </row>
    <row r="54" spans="1:28" x14ac:dyDescent="0.35">
      <c r="A54" s="76"/>
      <c r="B54" s="76"/>
      <c r="C54" s="76"/>
      <c r="D54" s="76"/>
      <c r="E54" s="76"/>
      <c r="F54" s="76" t="s">
        <v>12496</v>
      </c>
      <c r="G54" s="76"/>
      <c r="H54" s="118">
        <v>75000</v>
      </c>
      <c r="I54" s="76"/>
      <c r="J54" s="119" t="s">
        <v>5537</v>
      </c>
      <c r="K54" s="130" t="s">
        <v>1063</v>
      </c>
      <c r="L54" s="119" t="s">
        <v>12488</v>
      </c>
      <c r="M54" s="119" t="s">
        <v>12497</v>
      </c>
      <c r="N54" s="76" t="s">
        <v>3842</v>
      </c>
      <c r="O54" s="76" t="s">
        <v>1063</v>
      </c>
      <c r="P54" s="76" t="s">
        <v>8797</v>
      </c>
      <c r="Q54" s="119" t="s">
        <v>1063</v>
      </c>
      <c r="R54" s="76"/>
      <c r="S54" s="76"/>
      <c r="T54" s="76"/>
      <c r="U54" s="76"/>
      <c r="V54" s="76"/>
      <c r="W54" s="76"/>
      <c r="X54" s="76"/>
      <c r="AA54" s="639">
        <f t="shared" si="0"/>
        <v>5250.0000000000009</v>
      </c>
      <c r="AB54" s="118">
        <f t="shared" si="1"/>
        <v>80250</v>
      </c>
    </row>
    <row r="55" spans="1:28" x14ac:dyDescent="0.35">
      <c r="A55" s="76"/>
      <c r="B55" s="76"/>
      <c r="C55" s="76"/>
      <c r="D55" s="76"/>
      <c r="E55" s="76"/>
      <c r="F55" s="76" t="s">
        <v>12498</v>
      </c>
      <c r="G55" s="76"/>
      <c r="H55" s="118">
        <v>75000</v>
      </c>
      <c r="I55" s="76"/>
      <c r="J55" s="119" t="s">
        <v>5537</v>
      </c>
      <c r="K55" s="130" t="s">
        <v>1063</v>
      </c>
      <c r="L55" s="119" t="s">
        <v>12467</v>
      </c>
      <c r="M55" s="119" t="s">
        <v>12499</v>
      </c>
      <c r="N55" s="76" t="s">
        <v>3842</v>
      </c>
      <c r="O55" s="76" t="s">
        <v>1063</v>
      </c>
      <c r="P55" s="76" t="s">
        <v>3593</v>
      </c>
      <c r="Q55" s="119" t="s">
        <v>1063</v>
      </c>
      <c r="R55" s="76"/>
      <c r="S55" s="76"/>
      <c r="T55" s="76"/>
      <c r="U55" s="76"/>
      <c r="V55" s="76"/>
      <c r="W55" s="76"/>
      <c r="X55" s="76"/>
      <c r="AA55" s="639">
        <f t="shared" si="0"/>
        <v>5250.0000000000009</v>
      </c>
      <c r="AB55" s="118">
        <f t="shared" si="1"/>
        <v>80250</v>
      </c>
    </row>
    <row r="56" spans="1:28" x14ac:dyDescent="0.35">
      <c r="A56" s="76"/>
      <c r="B56" s="76"/>
      <c r="C56" s="76"/>
      <c r="D56" s="76"/>
      <c r="E56" s="76"/>
      <c r="F56" s="76" t="s">
        <v>12500</v>
      </c>
      <c r="G56" s="76"/>
      <c r="H56" s="118">
        <v>75000</v>
      </c>
      <c r="I56" s="76"/>
      <c r="J56" s="119" t="s">
        <v>5537</v>
      </c>
      <c r="K56" s="130" t="s">
        <v>1063</v>
      </c>
      <c r="L56" s="119" t="s">
        <v>12467</v>
      </c>
      <c r="M56" s="119" t="s">
        <v>12501</v>
      </c>
      <c r="N56" s="76" t="s">
        <v>3842</v>
      </c>
      <c r="O56" s="76" t="s">
        <v>1063</v>
      </c>
      <c r="P56" s="76" t="s">
        <v>3593</v>
      </c>
      <c r="Q56" s="119" t="s">
        <v>1063</v>
      </c>
      <c r="R56" s="76"/>
      <c r="S56" s="76"/>
      <c r="T56" s="76"/>
      <c r="U56" s="76"/>
      <c r="V56" s="76"/>
      <c r="W56" s="76"/>
      <c r="X56" s="76"/>
      <c r="AA56" s="639">
        <f t="shared" si="0"/>
        <v>5250.0000000000009</v>
      </c>
      <c r="AB56" s="118">
        <f t="shared" si="1"/>
        <v>80250</v>
      </c>
    </row>
    <row r="57" spans="1:28" x14ac:dyDescent="0.35">
      <c r="A57" s="76"/>
      <c r="B57" s="76"/>
      <c r="C57" s="76"/>
      <c r="D57" s="76"/>
      <c r="E57" s="76"/>
      <c r="F57" s="76" t="s">
        <v>12502</v>
      </c>
      <c r="G57" s="76"/>
      <c r="H57" s="118">
        <v>75000</v>
      </c>
      <c r="I57" s="76"/>
      <c r="J57" s="119" t="s">
        <v>5537</v>
      </c>
      <c r="K57" s="130" t="s">
        <v>1063</v>
      </c>
      <c r="L57" s="119" t="s">
        <v>12467</v>
      </c>
      <c r="M57" s="119" t="s">
        <v>12503</v>
      </c>
      <c r="N57" s="76" t="s">
        <v>3842</v>
      </c>
      <c r="O57" s="76" t="s">
        <v>1063</v>
      </c>
      <c r="P57" s="76" t="s">
        <v>3593</v>
      </c>
      <c r="Q57" s="119" t="s">
        <v>1063</v>
      </c>
      <c r="R57" s="76"/>
      <c r="S57" s="76"/>
      <c r="T57" s="76"/>
      <c r="U57" s="76"/>
      <c r="V57" s="76"/>
      <c r="W57" s="76"/>
      <c r="X57" s="76"/>
      <c r="AA57" s="639">
        <f t="shared" si="0"/>
        <v>5250.0000000000009</v>
      </c>
      <c r="AB57" s="118">
        <f t="shared" si="1"/>
        <v>80250</v>
      </c>
    </row>
    <row r="58" spans="1:28" x14ac:dyDescent="0.35">
      <c r="A58" s="76"/>
      <c r="B58" s="76"/>
      <c r="C58" s="76"/>
      <c r="D58" s="76"/>
      <c r="E58" s="76"/>
      <c r="F58" s="76" t="s">
        <v>12504</v>
      </c>
      <c r="G58" s="76"/>
      <c r="H58" s="118">
        <v>75000</v>
      </c>
      <c r="I58" s="76"/>
      <c r="J58" s="119" t="s">
        <v>5537</v>
      </c>
      <c r="K58" s="130" t="s">
        <v>1063</v>
      </c>
      <c r="L58" s="119" t="s">
        <v>12505</v>
      </c>
      <c r="M58" s="119" t="s">
        <v>12506</v>
      </c>
      <c r="N58" s="76" t="s">
        <v>3842</v>
      </c>
      <c r="O58" s="76" t="s">
        <v>1063</v>
      </c>
      <c r="P58" s="76" t="s">
        <v>5175</v>
      </c>
      <c r="Q58" s="119" t="s">
        <v>1063</v>
      </c>
      <c r="R58" s="76"/>
      <c r="S58" s="76"/>
      <c r="T58" s="76"/>
      <c r="U58" s="76"/>
      <c r="V58" s="76"/>
      <c r="W58" s="76"/>
      <c r="X58" s="76"/>
      <c r="AA58" s="639">
        <f t="shared" si="0"/>
        <v>5250.0000000000009</v>
      </c>
      <c r="AB58" s="118">
        <f t="shared" si="1"/>
        <v>80250</v>
      </c>
    </row>
    <row r="59" spans="1:28" x14ac:dyDescent="0.35">
      <c r="A59" s="76"/>
      <c r="B59" s="76"/>
      <c r="C59" s="76"/>
      <c r="D59" s="76"/>
      <c r="E59" s="76"/>
      <c r="F59" s="76" t="s">
        <v>12507</v>
      </c>
      <c r="G59" s="76"/>
      <c r="H59" s="118">
        <v>75000</v>
      </c>
      <c r="I59" s="76"/>
      <c r="J59" s="119" t="s">
        <v>5537</v>
      </c>
      <c r="K59" s="130" t="s">
        <v>1063</v>
      </c>
      <c r="L59" s="119" t="s">
        <v>8431</v>
      </c>
      <c r="M59" s="119">
        <v>1986606</v>
      </c>
      <c r="N59" s="76" t="s">
        <v>3842</v>
      </c>
      <c r="O59" s="76" t="s">
        <v>1063</v>
      </c>
      <c r="P59" s="76" t="s">
        <v>12508</v>
      </c>
      <c r="Q59" s="119" t="s">
        <v>1063</v>
      </c>
      <c r="R59" s="76"/>
      <c r="S59" s="76"/>
      <c r="T59" s="76"/>
      <c r="U59" s="76"/>
      <c r="V59" s="76"/>
      <c r="W59" s="76"/>
      <c r="X59" s="76"/>
      <c r="AA59" s="639">
        <f t="shared" si="0"/>
        <v>5250.0000000000009</v>
      </c>
      <c r="AB59" s="118">
        <f t="shared" si="1"/>
        <v>80250</v>
      </c>
    </row>
    <row r="60" spans="1:28" x14ac:dyDescent="0.35">
      <c r="A60" s="76"/>
      <c r="B60" s="76"/>
      <c r="C60" s="76"/>
      <c r="D60" s="76"/>
      <c r="E60" s="76"/>
      <c r="F60" s="76" t="s">
        <v>12509</v>
      </c>
      <c r="G60" s="76"/>
      <c r="H60" s="118">
        <v>75000</v>
      </c>
      <c r="I60" s="76"/>
      <c r="J60" s="119" t="s">
        <v>5537</v>
      </c>
      <c r="K60" s="130" t="s">
        <v>1063</v>
      </c>
      <c r="L60" s="119" t="s">
        <v>12510</v>
      </c>
      <c r="M60" s="119" t="s">
        <v>12511</v>
      </c>
      <c r="N60" s="76" t="s">
        <v>3842</v>
      </c>
      <c r="O60" s="76" t="s">
        <v>1063</v>
      </c>
      <c r="P60" s="76" t="s">
        <v>1063</v>
      </c>
      <c r="Q60" s="119" t="s">
        <v>1697</v>
      </c>
      <c r="R60" s="76"/>
      <c r="S60" s="76"/>
      <c r="T60" s="76"/>
      <c r="U60" s="76"/>
      <c r="V60" s="76"/>
      <c r="W60" s="76"/>
      <c r="X60" s="76"/>
      <c r="AA60" s="639">
        <f t="shared" si="0"/>
        <v>5250.0000000000009</v>
      </c>
      <c r="AB60" s="118">
        <f t="shared" si="1"/>
        <v>80250</v>
      </c>
    </row>
    <row r="61" spans="1:28" x14ac:dyDescent="0.35">
      <c r="A61" s="76"/>
      <c r="B61" s="76"/>
      <c r="C61" s="76"/>
      <c r="D61" s="76"/>
      <c r="E61" s="76"/>
      <c r="F61" s="76" t="s">
        <v>12512</v>
      </c>
      <c r="G61" s="76"/>
      <c r="H61" s="118">
        <v>75000</v>
      </c>
      <c r="I61" s="76"/>
      <c r="J61" s="119" t="s">
        <v>5537</v>
      </c>
      <c r="K61" s="130" t="s">
        <v>1063</v>
      </c>
      <c r="L61" s="119" t="s">
        <v>12467</v>
      </c>
      <c r="M61" s="119" t="s">
        <v>12513</v>
      </c>
      <c r="N61" s="76" t="s">
        <v>3842</v>
      </c>
      <c r="O61" s="76" t="s">
        <v>1063</v>
      </c>
      <c r="P61" s="76" t="s">
        <v>3593</v>
      </c>
      <c r="Q61" s="119" t="s">
        <v>1063</v>
      </c>
      <c r="R61" s="76"/>
      <c r="S61" s="76"/>
      <c r="T61" s="76"/>
      <c r="U61" s="76"/>
      <c r="V61" s="76"/>
      <c r="W61" s="76"/>
      <c r="X61" s="76"/>
      <c r="AA61" s="639">
        <f t="shared" si="0"/>
        <v>5250.0000000000009</v>
      </c>
      <c r="AB61" s="118">
        <f t="shared" si="1"/>
        <v>80250</v>
      </c>
    </row>
    <row r="62" spans="1:28" x14ac:dyDescent="0.35">
      <c r="A62" s="76"/>
      <c r="B62" s="76"/>
      <c r="C62" s="76"/>
      <c r="D62" s="76"/>
      <c r="E62" s="76"/>
      <c r="F62" s="76" t="s">
        <v>12514</v>
      </c>
      <c r="G62" s="76"/>
      <c r="H62" s="118">
        <v>75000</v>
      </c>
      <c r="I62" s="76"/>
      <c r="J62" s="119" t="s">
        <v>5537</v>
      </c>
      <c r="K62" s="130" t="s">
        <v>1063</v>
      </c>
      <c r="L62" s="119" t="s">
        <v>12467</v>
      </c>
      <c r="M62" s="119" t="s">
        <v>12515</v>
      </c>
      <c r="N62" s="76" t="s">
        <v>3842</v>
      </c>
      <c r="O62" s="76" t="s">
        <v>1063</v>
      </c>
      <c r="P62" s="76" t="s">
        <v>3593</v>
      </c>
      <c r="Q62" s="119" t="s">
        <v>1063</v>
      </c>
      <c r="R62" s="76"/>
      <c r="S62" s="76"/>
      <c r="T62" s="76"/>
      <c r="U62" s="76"/>
      <c r="V62" s="76"/>
      <c r="W62" s="76"/>
      <c r="X62" s="76"/>
      <c r="AA62" s="639">
        <f t="shared" si="0"/>
        <v>5250.0000000000009</v>
      </c>
      <c r="AB62" s="118">
        <f t="shared" si="1"/>
        <v>80250</v>
      </c>
    </row>
    <row r="63" spans="1:28" x14ac:dyDescent="0.35">
      <c r="A63" s="76"/>
      <c r="B63" s="76"/>
      <c r="C63" s="76"/>
      <c r="D63" s="76"/>
      <c r="E63" s="76"/>
      <c r="F63" s="76" t="s">
        <v>12516</v>
      </c>
      <c r="G63" s="76"/>
      <c r="H63" s="118">
        <v>75000</v>
      </c>
      <c r="I63" s="76"/>
      <c r="J63" s="119" t="s">
        <v>5537</v>
      </c>
      <c r="K63" s="130" t="s">
        <v>1063</v>
      </c>
      <c r="L63" s="119" t="s">
        <v>12467</v>
      </c>
      <c r="M63" s="119" t="s">
        <v>12517</v>
      </c>
      <c r="N63" s="76" t="s">
        <v>3842</v>
      </c>
      <c r="O63" s="76" t="s">
        <v>1063</v>
      </c>
      <c r="P63" s="76" t="s">
        <v>3593</v>
      </c>
      <c r="Q63" s="119" t="s">
        <v>1063</v>
      </c>
      <c r="R63" s="76"/>
      <c r="S63" s="76"/>
      <c r="T63" s="76"/>
      <c r="U63" s="76"/>
      <c r="V63" s="76"/>
      <c r="W63" s="76"/>
      <c r="X63" s="76"/>
      <c r="AA63" s="639">
        <f t="shared" si="0"/>
        <v>5250.0000000000009</v>
      </c>
      <c r="AB63" s="118">
        <f t="shared" si="1"/>
        <v>80250</v>
      </c>
    </row>
    <row r="64" spans="1:28" x14ac:dyDescent="0.35">
      <c r="A64" s="76"/>
      <c r="B64" s="76"/>
      <c r="C64" s="76"/>
      <c r="D64" s="76"/>
      <c r="E64" s="76"/>
      <c r="F64" s="76" t="s">
        <v>12518</v>
      </c>
      <c r="G64" s="76"/>
      <c r="H64" s="118">
        <v>75000</v>
      </c>
      <c r="I64" s="76"/>
      <c r="J64" s="119" t="s">
        <v>5537</v>
      </c>
      <c r="K64" s="130" t="s">
        <v>1063</v>
      </c>
      <c r="L64" s="119" t="s">
        <v>12467</v>
      </c>
      <c r="M64" s="119" t="s">
        <v>12519</v>
      </c>
      <c r="N64" s="76" t="s">
        <v>3842</v>
      </c>
      <c r="O64" s="76" t="s">
        <v>1063</v>
      </c>
      <c r="P64" s="76" t="s">
        <v>3593</v>
      </c>
      <c r="Q64" s="119" t="s">
        <v>1063</v>
      </c>
      <c r="R64" s="76"/>
      <c r="S64" s="76"/>
      <c r="T64" s="76"/>
      <c r="U64" s="76"/>
      <c r="V64" s="76"/>
      <c r="W64" s="76"/>
      <c r="X64" s="76"/>
      <c r="AA64" s="639">
        <f t="shared" si="0"/>
        <v>5250.0000000000009</v>
      </c>
      <c r="AB64" s="118">
        <f t="shared" si="1"/>
        <v>80250</v>
      </c>
    </row>
    <row r="65" spans="1:28" x14ac:dyDescent="0.35">
      <c r="A65" s="76"/>
      <c r="B65" s="76"/>
      <c r="C65" s="76"/>
      <c r="D65" s="76"/>
      <c r="E65" s="76"/>
      <c r="F65" s="76" t="s">
        <v>12520</v>
      </c>
      <c r="G65" s="76"/>
      <c r="H65" s="118">
        <v>75000</v>
      </c>
      <c r="I65" s="76"/>
      <c r="J65" s="119" t="s">
        <v>5537</v>
      </c>
      <c r="K65" s="130" t="s">
        <v>1063</v>
      </c>
      <c r="L65" s="119" t="s">
        <v>12467</v>
      </c>
      <c r="M65" s="119" t="s">
        <v>12521</v>
      </c>
      <c r="N65" s="76" t="s">
        <v>3842</v>
      </c>
      <c r="O65" s="76" t="s">
        <v>1063</v>
      </c>
      <c r="P65" s="76" t="s">
        <v>3593</v>
      </c>
      <c r="Q65" s="119" t="s">
        <v>1063</v>
      </c>
      <c r="R65" s="76"/>
      <c r="S65" s="76"/>
      <c r="T65" s="76"/>
      <c r="U65" s="76"/>
      <c r="V65" s="76"/>
      <c r="W65" s="76"/>
      <c r="X65" s="76"/>
      <c r="AA65" s="639">
        <f t="shared" si="0"/>
        <v>5250.0000000000009</v>
      </c>
      <c r="AB65" s="118">
        <f t="shared" si="1"/>
        <v>80250</v>
      </c>
    </row>
    <row r="66" spans="1:28" x14ac:dyDescent="0.35">
      <c r="A66" s="76"/>
      <c r="B66" s="76"/>
      <c r="C66" s="76"/>
      <c r="D66" s="76"/>
      <c r="E66" s="76"/>
      <c r="F66" s="76" t="s">
        <v>12522</v>
      </c>
      <c r="G66" s="76"/>
      <c r="H66" s="118">
        <v>75000</v>
      </c>
      <c r="I66" s="76"/>
      <c r="J66" s="119" t="s">
        <v>5537</v>
      </c>
      <c r="K66" s="130" t="s">
        <v>1063</v>
      </c>
      <c r="L66" s="119" t="s">
        <v>12467</v>
      </c>
      <c r="M66" s="119" t="s">
        <v>12523</v>
      </c>
      <c r="N66" s="76" t="s">
        <v>3842</v>
      </c>
      <c r="O66" s="76" t="s">
        <v>1063</v>
      </c>
      <c r="P66" s="76" t="s">
        <v>3593</v>
      </c>
      <c r="Q66" s="119" t="s">
        <v>1063</v>
      </c>
      <c r="R66" s="76"/>
      <c r="S66" s="76"/>
      <c r="T66" s="76"/>
      <c r="U66" s="76"/>
      <c r="V66" s="76"/>
      <c r="W66" s="76"/>
      <c r="X66" s="76"/>
      <c r="AA66" s="639">
        <f t="shared" si="0"/>
        <v>5250.0000000000009</v>
      </c>
      <c r="AB66" s="118">
        <f t="shared" si="1"/>
        <v>80250</v>
      </c>
    </row>
    <row r="67" spans="1:28" x14ac:dyDescent="0.35">
      <c r="A67" s="76"/>
      <c r="B67" s="76"/>
      <c r="C67" s="76"/>
      <c r="D67" s="76"/>
      <c r="E67" s="76"/>
      <c r="F67" s="76" t="s">
        <v>12524</v>
      </c>
      <c r="G67" s="76"/>
      <c r="H67" s="118">
        <v>75000</v>
      </c>
      <c r="I67" s="76"/>
      <c r="J67" s="119" t="s">
        <v>5537</v>
      </c>
      <c r="K67" s="130" t="s">
        <v>1063</v>
      </c>
      <c r="L67" s="119" t="s">
        <v>12488</v>
      </c>
      <c r="M67" s="119" t="s">
        <v>12525</v>
      </c>
      <c r="N67" s="76" t="s">
        <v>3842</v>
      </c>
      <c r="O67" s="76" t="s">
        <v>1063</v>
      </c>
      <c r="P67" s="76" t="s">
        <v>8797</v>
      </c>
      <c r="Q67" s="119" t="s">
        <v>1063</v>
      </c>
      <c r="R67" s="76"/>
      <c r="S67" s="76"/>
      <c r="T67" s="76"/>
      <c r="U67" s="76"/>
      <c r="V67" s="76"/>
      <c r="W67" s="76"/>
      <c r="X67" s="76"/>
      <c r="AA67" s="639">
        <f t="shared" si="0"/>
        <v>5250.0000000000009</v>
      </c>
      <c r="AB67" s="118">
        <f t="shared" si="1"/>
        <v>80250</v>
      </c>
    </row>
    <row r="68" spans="1:28" x14ac:dyDescent="0.35">
      <c r="A68" s="76"/>
      <c r="B68" s="76"/>
      <c r="C68" s="76"/>
      <c r="D68" s="76"/>
      <c r="E68" s="76"/>
      <c r="F68" s="76" t="s">
        <v>12526</v>
      </c>
      <c r="G68" s="76"/>
      <c r="H68" s="118">
        <v>75000</v>
      </c>
      <c r="I68" s="76"/>
      <c r="J68" s="119" t="s">
        <v>5537</v>
      </c>
      <c r="K68" s="130" t="s">
        <v>1063</v>
      </c>
      <c r="L68" s="119" t="s">
        <v>12488</v>
      </c>
      <c r="M68" s="119" t="s">
        <v>12527</v>
      </c>
      <c r="N68" s="76" t="s">
        <v>3842</v>
      </c>
      <c r="O68" s="76" t="s">
        <v>1063</v>
      </c>
      <c r="P68" s="76" t="s">
        <v>8797</v>
      </c>
      <c r="Q68" s="119" t="s">
        <v>1063</v>
      </c>
      <c r="R68" s="76"/>
      <c r="S68" s="76"/>
      <c r="T68" s="76"/>
      <c r="U68" s="76"/>
      <c r="V68" s="76"/>
      <c r="W68" s="76"/>
      <c r="X68" s="76"/>
      <c r="AA68" s="639">
        <f t="shared" si="0"/>
        <v>5250.0000000000009</v>
      </c>
      <c r="AB68" s="118">
        <f t="shared" si="1"/>
        <v>80250</v>
      </c>
    </row>
    <row r="69" spans="1:28" x14ac:dyDescent="0.35">
      <c r="A69" s="76"/>
      <c r="B69" s="76"/>
      <c r="C69" s="76"/>
      <c r="D69" s="76"/>
      <c r="E69" s="76"/>
      <c r="F69" s="76" t="s">
        <v>12528</v>
      </c>
      <c r="G69" s="76"/>
      <c r="H69" s="118">
        <v>75000</v>
      </c>
      <c r="I69" s="76"/>
      <c r="J69" s="119" t="s">
        <v>5537</v>
      </c>
      <c r="K69" s="130" t="s">
        <v>1063</v>
      </c>
      <c r="L69" s="119" t="s">
        <v>12467</v>
      </c>
      <c r="M69" s="119" t="s">
        <v>12529</v>
      </c>
      <c r="N69" s="76" t="s">
        <v>3842</v>
      </c>
      <c r="O69" s="76" t="s">
        <v>1063</v>
      </c>
      <c r="P69" s="76" t="s">
        <v>3593</v>
      </c>
      <c r="Q69" s="119" t="s">
        <v>1063</v>
      </c>
      <c r="R69" s="76"/>
      <c r="S69" s="76"/>
      <c r="T69" s="76"/>
      <c r="U69" s="76"/>
      <c r="V69" s="76"/>
      <c r="W69" s="76"/>
      <c r="X69" s="76"/>
      <c r="AA69" s="639">
        <f t="shared" si="0"/>
        <v>5250.0000000000009</v>
      </c>
      <c r="AB69" s="118">
        <f t="shared" si="1"/>
        <v>80250</v>
      </c>
    </row>
    <row r="70" spans="1:28" x14ac:dyDescent="0.35">
      <c r="A70" s="76"/>
      <c r="B70" s="76"/>
      <c r="C70" s="76"/>
      <c r="D70" s="76"/>
      <c r="E70" s="76"/>
      <c r="F70" s="76" t="s">
        <v>12530</v>
      </c>
      <c r="G70" s="76"/>
      <c r="H70" s="118">
        <v>75000</v>
      </c>
      <c r="I70" s="76"/>
      <c r="J70" s="119" t="s">
        <v>5537</v>
      </c>
      <c r="K70" s="130" t="s">
        <v>1063</v>
      </c>
      <c r="L70" s="119" t="s">
        <v>12467</v>
      </c>
      <c r="M70" s="119" t="s">
        <v>12531</v>
      </c>
      <c r="N70" s="76" t="s">
        <v>3842</v>
      </c>
      <c r="O70" s="76" t="s">
        <v>1063</v>
      </c>
      <c r="P70" s="76" t="s">
        <v>3593</v>
      </c>
      <c r="Q70" s="119" t="s">
        <v>1063</v>
      </c>
      <c r="R70" s="76"/>
      <c r="S70" s="76"/>
      <c r="T70" s="76"/>
      <c r="U70" s="76"/>
      <c r="V70" s="76"/>
      <c r="W70" s="76"/>
      <c r="X70" s="76"/>
      <c r="AA70" s="639">
        <f t="shared" ref="AA70:AA133" si="2">H70*AA$4</f>
        <v>5250.0000000000009</v>
      </c>
      <c r="AB70" s="118">
        <f t="shared" ref="AB70:AB133" si="3">H70+AA70</f>
        <v>80250</v>
      </c>
    </row>
    <row r="71" spans="1:28" x14ac:dyDescent="0.35">
      <c r="A71" s="76"/>
      <c r="B71" s="76"/>
      <c r="C71" s="76"/>
      <c r="D71" s="76"/>
      <c r="E71" s="76"/>
      <c r="F71" s="76" t="s">
        <v>12532</v>
      </c>
      <c r="G71" s="76"/>
      <c r="H71" s="118">
        <v>75000</v>
      </c>
      <c r="I71" s="76"/>
      <c r="J71" s="119" t="s">
        <v>5537</v>
      </c>
      <c r="K71" s="130" t="s">
        <v>1063</v>
      </c>
      <c r="L71" s="119" t="s">
        <v>12467</v>
      </c>
      <c r="M71" s="119" t="s">
        <v>12533</v>
      </c>
      <c r="N71" s="76" t="s">
        <v>3842</v>
      </c>
      <c r="O71" s="76" t="s">
        <v>1063</v>
      </c>
      <c r="P71" s="76" t="s">
        <v>3593</v>
      </c>
      <c r="Q71" s="119" t="s">
        <v>1063</v>
      </c>
      <c r="R71" s="76"/>
      <c r="S71" s="76"/>
      <c r="T71" s="76"/>
      <c r="U71" s="76"/>
      <c r="V71" s="76"/>
      <c r="W71" s="76"/>
      <c r="X71" s="76"/>
      <c r="AA71" s="639">
        <f t="shared" si="2"/>
        <v>5250.0000000000009</v>
      </c>
      <c r="AB71" s="118">
        <f t="shared" si="3"/>
        <v>80250</v>
      </c>
    </row>
    <row r="72" spans="1:28" x14ac:dyDescent="0.35">
      <c r="A72" s="76"/>
      <c r="B72" s="76"/>
      <c r="C72" s="76"/>
      <c r="D72" s="76"/>
      <c r="E72" s="76"/>
      <c r="F72" s="76" t="s">
        <v>12534</v>
      </c>
      <c r="G72" s="76"/>
      <c r="H72" s="118">
        <v>75000</v>
      </c>
      <c r="I72" s="76"/>
      <c r="J72" s="119" t="s">
        <v>5537</v>
      </c>
      <c r="K72" s="130" t="s">
        <v>1063</v>
      </c>
      <c r="L72" s="119" t="s">
        <v>12488</v>
      </c>
      <c r="M72" s="119" t="s">
        <v>12535</v>
      </c>
      <c r="N72" s="76" t="s">
        <v>3842</v>
      </c>
      <c r="O72" s="76" t="s">
        <v>1063</v>
      </c>
      <c r="P72" s="76" t="s">
        <v>12536</v>
      </c>
      <c r="Q72" s="119" t="s">
        <v>1063</v>
      </c>
      <c r="R72" s="76"/>
      <c r="S72" s="76"/>
      <c r="T72" s="76"/>
      <c r="U72" s="76"/>
      <c r="V72" s="76"/>
      <c r="W72" s="76"/>
      <c r="X72" s="76"/>
      <c r="AA72" s="639">
        <f t="shared" si="2"/>
        <v>5250.0000000000009</v>
      </c>
      <c r="AB72" s="118">
        <f t="shared" si="3"/>
        <v>80250</v>
      </c>
    </row>
    <row r="73" spans="1:28" x14ac:dyDescent="0.35">
      <c r="A73" s="76"/>
      <c r="B73" s="76"/>
      <c r="C73" s="76"/>
      <c r="D73" s="76"/>
      <c r="E73" s="76"/>
      <c r="F73" s="76" t="s">
        <v>12537</v>
      </c>
      <c r="G73" s="76"/>
      <c r="H73" s="118">
        <v>75000</v>
      </c>
      <c r="I73" s="76"/>
      <c r="J73" s="119" t="s">
        <v>8937</v>
      </c>
      <c r="K73" s="130" t="s">
        <v>1063</v>
      </c>
      <c r="L73" s="119" t="s">
        <v>3842</v>
      </c>
      <c r="M73" s="119">
        <v>1174993</v>
      </c>
      <c r="N73" s="76" t="s">
        <v>3842</v>
      </c>
      <c r="O73" s="76" t="s">
        <v>1063</v>
      </c>
      <c r="P73" s="76" t="s">
        <v>1063</v>
      </c>
      <c r="Q73" s="119" t="s">
        <v>1063</v>
      </c>
      <c r="R73" s="76"/>
      <c r="S73" s="76"/>
      <c r="T73" s="76"/>
      <c r="U73" s="76"/>
      <c r="V73" s="76"/>
      <c r="W73" s="76"/>
      <c r="X73" s="76"/>
      <c r="AA73" s="639">
        <f t="shared" si="2"/>
        <v>5250.0000000000009</v>
      </c>
      <c r="AB73" s="118">
        <f t="shared" si="3"/>
        <v>80250</v>
      </c>
    </row>
    <row r="74" spans="1:28" x14ac:dyDescent="0.35">
      <c r="A74" s="76"/>
      <c r="B74" s="76"/>
      <c r="C74" s="76"/>
      <c r="D74" s="76"/>
      <c r="E74" s="76"/>
      <c r="F74" s="76" t="s">
        <v>12538</v>
      </c>
      <c r="G74" s="76"/>
      <c r="H74" s="118">
        <v>75000</v>
      </c>
      <c r="I74" s="76"/>
      <c r="J74" s="119" t="s">
        <v>8937</v>
      </c>
      <c r="K74" s="130" t="s">
        <v>1063</v>
      </c>
      <c r="L74" s="119" t="s">
        <v>3842</v>
      </c>
      <c r="M74" s="119">
        <v>1174989</v>
      </c>
      <c r="N74" s="76" t="s">
        <v>3842</v>
      </c>
      <c r="O74" s="76" t="s">
        <v>1063</v>
      </c>
      <c r="P74" s="76" t="s">
        <v>1063</v>
      </c>
      <c r="Q74" s="119" t="s">
        <v>1063</v>
      </c>
      <c r="R74" s="76"/>
      <c r="S74" s="76"/>
      <c r="T74" s="76"/>
      <c r="U74" s="76"/>
      <c r="V74" s="76"/>
      <c r="W74" s="76"/>
      <c r="X74" s="76"/>
      <c r="AA74" s="639">
        <f t="shared" si="2"/>
        <v>5250.0000000000009</v>
      </c>
      <c r="AB74" s="118">
        <f t="shared" si="3"/>
        <v>80250</v>
      </c>
    </row>
    <row r="75" spans="1:28" x14ac:dyDescent="0.35">
      <c r="A75" s="76"/>
      <c r="B75" s="76"/>
      <c r="C75" s="76"/>
      <c r="D75" s="76"/>
      <c r="E75" s="76"/>
      <c r="F75" s="76" t="s">
        <v>12539</v>
      </c>
      <c r="G75" s="76"/>
      <c r="H75" s="118">
        <v>75000</v>
      </c>
      <c r="I75" s="76"/>
      <c r="J75" s="119" t="s">
        <v>11852</v>
      </c>
      <c r="K75" s="130" t="s">
        <v>1063</v>
      </c>
      <c r="L75" s="119" t="s">
        <v>9065</v>
      </c>
      <c r="M75" s="119" t="s">
        <v>12540</v>
      </c>
      <c r="N75" s="76" t="s">
        <v>3842</v>
      </c>
      <c r="O75" s="76" t="s">
        <v>1063</v>
      </c>
      <c r="P75" s="76" t="s">
        <v>3593</v>
      </c>
      <c r="Q75" s="119" t="s">
        <v>1063</v>
      </c>
      <c r="R75" s="76"/>
      <c r="S75" s="76"/>
      <c r="T75" s="76"/>
      <c r="U75" s="76"/>
      <c r="V75" s="76"/>
      <c r="W75" s="76"/>
      <c r="X75" s="76"/>
      <c r="AA75" s="639">
        <f t="shared" si="2"/>
        <v>5250.0000000000009</v>
      </c>
      <c r="AB75" s="118">
        <f t="shared" si="3"/>
        <v>80250</v>
      </c>
    </row>
    <row r="76" spans="1:28" x14ac:dyDescent="0.35">
      <c r="A76" s="76"/>
      <c r="B76" s="76"/>
      <c r="C76" s="76"/>
      <c r="D76" s="76"/>
      <c r="E76" s="76"/>
      <c r="F76" s="76" t="s">
        <v>12541</v>
      </c>
      <c r="G76" s="76"/>
      <c r="H76" s="118">
        <v>75000</v>
      </c>
      <c r="I76" s="76"/>
      <c r="J76" s="119" t="s">
        <v>11852</v>
      </c>
      <c r="K76" s="130" t="s">
        <v>1063</v>
      </c>
      <c r="L76" s="119" t="s">
        <v>8530</v>
      </c>
      <c r="M76" s="119" t="s">
        <v>12542</v>
      </c>
      <c r="N76" s="76" t="s">
        <v>3842</v>
      </c>
      <c r="O76" s="76" t="s">
        <v>1063</v>
      </c>
      <c r="P76" s="76" t="s">
        <v>8797</v>
      </c>
      <c r="Q76" s="119" t="s">
        <v>1063</v>
      </c>
      <c r="R76" s="76"/>
      <c r="S76" s="76"/>
      <c r="T76" s="76"/>
      <c r="U76" s="76"/>
      <c r="V76" s="76"/>
      <c r="W76" s="76"/>
      <c r="X76" s="76"/>
      <c r="AA76" s="639">
        <f t="shared" si="2"/>
        <v>5250.0000000000009</v>
      </c>
      <c r="AB76" s="118">
        <f t="shared" si="3"/>
        <v>80250</v>
      </c>
    </row>
    <row r="77" spans="1:28" x14ac:dyDescent="0.35">
      <c r="A77" s="76"/>
      <c r="B77" s="76"/>
      <c r="C77" s="76"/>
      <c r="D77" s="76"/>
      <c r="E77" s="76"/>
      <c r="F77" s="76" t="s">
        <v>12543</v>
      </c>
      <c r="G77" s="76"/>
      <c r="H77" s="118">
        <v>75000</v>
      </c>
      <c r="I77" s="76"/>
      <c r="J77" s="119" t="s">
        <v>1765</v>
      </c>
      <c r="K77" s="76" t="s">
        <v>1765</v>
      </c>
      <c r="L77" s="119" t="s">
        <v>1765</v>
      </c>
      <c r="M77" s="119" t="s">
        <v>1765</v>
      </c>
      <c r="N77" s="76" t="s">
        <v>3842</v>
      </c>
      <c r="O77" s="76" t="s">
        <v>1063</v>
      </c>
      <c r="P77" s="76" t="s">
        <v>1765</v>
      </c>
      <c r="Q77" s="76" t="s">
        <v>1765</v>
      </c>
      <c r="R77" s="76"/>
      <c r="S77" s="76"/>
      <c r="T77" s="76"/>
      <c r="U77" s="76"/>
      <c r="V77" s="76"/>
      <c r="W77" s="76"/>
      <c r="X77" s="76"/>
      <c r="AA77" s="639">
        <f t="shared" si="2"/>
        <v>5250.0000000000009</v>
      </c>
      <c r="AB77" s="118">
        <f t="shared" si="3"/>
        <v>80250</v>
      </c>
    </row>
    <row r="78" spans="1:28" x14ac:dyDescent="0.35">
      <c r="A78" s="76"/>
      <c r="B78" s="76"/>
      <c r="C78" s="76"/>
      <c r="D78" s="76"/>
      <c r="E78" s="76"/>
      <c r="F78" s="76" t="s">
        <v>12544</v>
      </c>
      <c r="G78" s="69"/>
      <c r="H78" s="118">
        <v>75000</v>
      </c>
      <c r="I78" s="76"/>
      <c r="J78" s="119" t="s">
        <v>1510</v>
      </c>
      <c r="K78" s="130" t="s">
        <v>1063</v>
      </c>
      <c r="L78" s="119" t="s">
        <v>8337</v>
      </c>
      <c r="M78" s="119">
        <v>1901853</v>
      </c>
      <c r="N78" s="76" t="s">
        <v>3842</v>
      </c>
      <c r="O78" s="76" t="s">
        <v>1063</v>
      </c>
      <c r="P78" s="76" t="s">
        <v>1226</v>
      </c>
      <c r="Q78" s="119" t="s">
        <v>3842</v>
      </c>
      <c r="R78" s="76"/>
      <c r="S78" s="76"/>
      <c r="T78" s="76"/>
      <c r="U78" s="76"/>
      <c r="V78" s="76"/>
      <c r="W78" s="76"/>
      <c r="X78" s="76"/>
      <c r="AA78" s="639">
        <f t="shared" si="2"/>
        <v>5250.0000000000009</v>
      </c>
      <c r="AB78" s="118">
        <f t="shared" si="3"/>
        <v>80250</v>
      </c>
    </row>
    <row r="79" spans="1:28" x14ac:dyDescent="0.35">
      <c r="A79" s="76"/>
      <c r="B79" s="76"/>
      <c r="C79" s="76"/>
      <c r="D79" s="76"/>
      <c r="E79" s="76"/>
      <c r="F79" s="76" t="s">
        <v>12545</v>
      </c>
      <c r="G79" s="76"/>
      <c r="H79" s="118">
        <v>75000</v>
      </c>
      <c r="I79" s="76"/>
      <c r="J79" s="119" t="s">
        <v>1510</v>
      </c>
      <c r="K79" s="130" t="s">
        <v>1063</v>
      </c>
      <c r="L79" s="119" t="s">
        <v>8337</v>
      </c>
      <c r="M79" s="119">
        <v>1901854</v>
      </c>
      <c r="N79" s="76" t="s">
        <v>3842</v>
      </c>
      <c r="O79" s="76" t="s">
        <v>1063</v>
      </c>
      <c r="P79" s="76" t="s">
        <v>1226</v>
      </c>
      <c r="Q79" s="119" t="s">
        <v>3842</v>
      </c>
      <c r="R79" s="76"/>
      <c r="S79" s="76"/>
      <c r="T79" s="76"/>
      <c r="U79" s="76"/>
      <c r="V79" s="76"/>
      <c r="W79" s="76"/>
      <c r="X79" s="76"/>
      <c r="AA79" s="639">
        <f t="shared" si="2"/>
        <v>5250.0000000000009</v>
      </c>
      <c r="AB79" s="118">
        <f t="shared" si="3"/>
        <v>80250</v>
      </c>
    </row>
    <row r="80" spans="1:28" x14ac:dyDescent="0.35">
      <c r="A80" s="76"/>
      <c r="B80" s="76"/>
      <c r="C80" s="76"/>
      <c r="D80" s="76"/>
      <c r="E80" s="76"/>
      <c r="F80" s="76" t="s">
        <v>12546</v>
      </c>
      <c r="G80" s="76"/>
      <c r="H80" s="118">
        <v>75000</v>
      </c>
      <c r="I80" s="76"/>
      <c r="J80" s="119" t="s">
        <v>1510</v>
      </c>
      <c r="K80" s="130" t="s">
        <v>1063</v>
      </c>
      <c r="L80" s="119" t="s">
        <v>8337</v>
      </c>
      <c r="M80" s="119">
        <v>1901876</v>
      </c>
      <c r="N80" s="76" t="s">
        <v>3842</v>
      </c>
      <c r="O80" s="76" t="s">
        <v>1063</v>
      </c>
      <c r="P80" s="76" t="s">
        <v>1226</v>
      </c>
      <c r="Q80" s="119" t="s">
        <v>3842</v>
      </c>
      <c r="R80" s="76"/>
      <c r="S80" s="76"/>
      <c r="T80" s="76"/>
      <c r="U80" s="76"/>
      <c r="V80" s="76"/>
      <c r="W80" s="76"/>
      <c r="X80" s="76"/>
      <c r="AA80" s="639">
        <f t="shared" si="2"/>
        <v>5250.0000000000009</v>
      </c>
      <c r="AB80" s="118">
        <f t="shared" si="3"/>
        <v>80250</v>
      </c>
    </row>
    <row r="81" spans="1:28" x14ac:dyDescent="0.35">
      <c r="A81" s="76"/>
      <c r="B81" s="76"/>
      <c r="C81" s="76"/>
      <c r="D81" s="76"/>
      <c r="E81" s="76"/>
      <c r="F81" s="76" t="s">
        <v>12547</v>
      </c>
      <c r="G81" s="76"/>
      <c r="H81" s="118">
        <v>75000</v>
      </c>
      <c r="I81" s="76"/>
      <c r="J81" s="119" t="s">
        <v>1510</v>
      </c>
      <c r="K81" s="130" t="s">
        <v>1063</v>
      </c>
      <c r="L81" s="119" t="s">
        <v>8337</v>
      </c>
      <c r="M81" s="119">
        <v>1901877</v>
      </c>
      <c r="N81" s="76" t="s">
        <v>3842</v>
      </c>
      <c r="O81" s="76" t="s">
        <v>1063</v>
      </c>
      <c r="P81" s="76" t="s">
        <v>1226</v>
      </c>
      <c r="Q81" s="119" t="s">
        <v>3842</v>
      </c>
      <c r="R81" s="76"/>
      <c r="S81" s="76"/>
      <c r="T81" s="76"/>
      <c r="U81" s="76"/>
      <c r="V81" s="76"/>
      <c r="W81" s="76"/>
      <c r="X81" s="76"/>
      <c r="AA81" s="639">
        <f t="shared" si="2"/>
        <v>5250.0000000000009</v>
      </c>
      <c r="AB81" s="118">
        <f t="shared" si="3"/>
        <v>80250</v>
      </c>
    </row>
    <row r="82" spans="1:28" x14ac:dyDescent="0.35">
      <c r="A82" s="76"/>
      <c r="B82" s="76"/>
      <c r="C82" s="76"/>
      <c r="D82" s="76"/>
      <c r="E82" s="76"/>
      <c r="F82" s="76" t="s">
        <v>12548</v>
      </c>
      <c r="G82" s="76"/>
      <c r="H82" s="118">
        <v>75000</v>
      </c>
      <c r="I82" s="76"/>
      <c r="J82" s="119" t="s">
        <v>1510</v>
      </c>
      <c r="K82" s="130" t="s">
        <v>1063</v>
      </c>
      <c r="L82" s="119" t="s">
        <v>8337</v>
      </c>
      <c r="M82" s="119">
        <v>1901878</v>
      </c>
      <c r="N82" s="76" t="s">
        <v>3842</v>
      </c>
      <c r="O82" s="76" t="s">
        <v>1063</v>
      </c>
      <c r="P82" s="76" t="s">
        <v>1226</v>
      </c>
      <c r="Q82" s="119" t="s">
        <v>3842</v>
      </c>
      <c r="R82" s="76"/>
      <c r="S82" s="76"/>
      <c r="T82" s="76"/>
      <c r="U82" s="76"/>
      <c r="V82" s="76"/>
      <c r="W82" s="76"/>
      <c r="X82" s="76"/>
      <c r="AA82" s="639">
        <f t="shared" si="2"/>
        <v>5250.0000000000009</v>
      </c>
      <c r="AB82" s="118">
        <f t="shared" si="3"/>
        <v>80250</v>
      </c>
    </row>
    <row r="83" spans="1:28" x14ac:dyDescent="0.35">
      <c r="A83" s="76"/>
      <c r="B83" s="76"/>
      <c r="C83" s="76"/>
      <c r="D83" s="76"/>
      <c r="E83" s="76"/>
      <c r="F83" s="76" t="s">
        <v>12549</v>
      </c>
      <c r="G83" s="76"/>
      <c r="H83" s="118">
        <v>75000</v>
      </c>
      <c r="I83" s="76"/>
      <c r="J83" s="119" t="s">
        <v>1510</v>
      </c>
      <c r="K83" s="130" t="s">
        <v>1063</v>
      </c>
      <c r="L83" s="119" t="s">
        <v>8337</v>
      </c>
      <c r="M83" s="119">
        <v>1901887</v>
      </c>
      <c r="N83" s="76" t="s">
        <v>3842</v>
      </c>
      <c r="O83" s="76" t="s">
        <v>1063</v>
      </c>
      <c r="P83" s="76" t="s">
        <v>1226</v>
      </c>
      <c r="Q83" s="119" t="s">
        <v>3842</v>
      </c>
      <c r="R83" s="76"/>
      <c r="S83" s="76"/>
      <c r="T83" s="76"/>
      <c r="U83" s="76"/>
      <c r="V83" s="76"/>
      <c r="W83" s="76"/>
      <c r="X83" s="76"/>
      <c r="AA83" s="639">
        <f t="shared" si="2"/>
        <v>5250.0000000000009</v>
      </c>
      <c r="AB83" s="118">
        <f t="shared" si="3"/>
        <v>80250</v>
      </c>
    </row>
    <row r="84" spans="1:28" x14ac:dyDescent="0.35">
      <c r="A84" s="76"/>
      <c r="B84" s="76"/>
      <c r="C84" s="76"/>
      <c r="D84" s="76"/>
      <c r="E84" s="76"/>
      <c r="F84" s="76" t="s">
        <v>12550</v>
      </c>
      <c r="G84" s="76"/>
      <c r="H84" s="118">
        <v>75000</v>
      </c>
      <c r="I84" s="76"/>
      <c r="J84" s="119" t="s">
        <v>1510</v>
      </c>
      <c r="K84" s="130" t="s">
        <v>1063</v>
      </c>
      <c r="L84" s="119" t="s">
        <v>8337</v>
      </c>
      <c r="M84" s="119">
        <v>1901848</v>
      </c>
      <c r="N84" s="76" t="s">
        <v>3842</v>
      </c>
      <c r="O84" s="76" t="s">
        <v>1063</v>
      </c>
      <c r="P84" s="76" t="s">
        <v>1226</v>
      </c>
      <c r="Q84" s="119" t="s">
        <v>3842</v>
      </c>
      <c r="R84" s="76"/>
      <c r="S84" s="76"/>
      <c r="T84" s="76"/>
      <c r="U84" s="76"/>
      <c r="V84" s="76"/>
      <c r="W84" s="76"/>
      <c r="X84" s="76"/>
      <c r="AA84" s="639">
        <f t="shared" si="2"/>
        <v>5250.0000000000009</v>
      </c>
      <c r="AB84" s="118">
        <f t="shared" si="3"/>
        <v>80250</v>
      </c>
    </row>
    <row r="85" spans="1:28" x14ac:dyDescent="0.35">
      <c r="A85" s="76"/>
      <c r="B85" s="76"/>
      <c r="C85" s="76"/>
      <c r="D85" s="76"/>
      <c r="E85" s="76"/>
      <c r="F85" s="76" t="s">
        <v>12551</v>
      </c>
      <c r="G85" s="76"/>
      <c r="H85" s="118">
        <v>75000</v>
      </c>
      <c r="I85" s="76"/>
      <c r="J85" s="119" t="s">
        <v>1765</v>
      </c>
      <c r="K85" s="76" t="s">
        <v>1765</v>
      </c>
      <c r="L85" s="119" t="s">
        <v>1765</v>
      </c>
      <c r="M85" s="76" t="s">
        <v>1765</v>
      </c>
      <c r="N85" s="76" t="s">
        <v>3842</v>
      </c>
      <c r="O85" s="76" t="s">
        <v>1063</v>
      </c>
      <c r="P85" s="119" t="s">
        <v>3842</v>
      </c>
      <c r="Q85" s="119" t="s">
        <v>3842</v>
      </c>
      <c r="R85" s="76"/>
      <c r="S85" s="76"/>
      <c r="T85" s="76"/>
      <c r="U85" s="76"/>
      <c r="V85" s="76"/>
      <c r="W85" s="76"/>
      <c r="X85" s="76"/>
      <c r="AA85" s="639">
        <f t="shared" si="2"/>
        <v>5250.0000000000009</v>
      </c>
      <c r="AB85" s="118">
        <f t="shared" si="3"/>
        <v>80250</v>
      </c>
    </row>
    <row r="86" spans="1:28" x14ac:dyDescent="0.35">
      <c r="A86" s="76"/>
      <c r="B86" s="76"/>
      <c r="C86" s="76"/>
      <c r="D86" s="76"/>
      <c r="E86" s="76"/>
      <c r="F86" s="76" t="s">
        <v>12552</v>
      </c>
      <c r="G86" s="69"/>
      <c r="H86" s="118">
        <v>75000</v>
      </c>
      <c r="I86" s="76"/>
      <c r="J86" s="119" t="s">
        <v>1510</v>
      </c>
      <c r="K86" s="130" t="s">
        <v>1063</v>
      </c>
      <c r="L86" s="119" t="s">
        <v>8337</v>
      </c>
      <c r="M86" s="119">
        <v>1901879</v>
      </c>
      <c r="N86" s="76" t="s">
        <v>3842</v>
      </c>
      <c r="O86" s="76" t="s">
        <v>1063</v>
      </c>
      <c r="P86" s="76" t="s">
        <v>1226</v>
      </c>
      <c r="Q86" s="119" t="s">
        <v>3842</v>
      </c>
      <c r="R86" s="76"/>
      <c r="S86" s="76"/>
      <c r="T86" s="76"/>
      <c r="U86" s="76"/>
      <c r="V86" s="76"/>
      <c r="W86" s="76"/>
      <c r="X86" s="76"/>
      <c r="AA86" s="639">
        <f t="shared" si="2"/>
        <v>5250.0000000000009</v>
      </c>
      <c r="AB86" s="118">
        <f t="shared" si="3"/>
        <v>80250</v>
      </c>
    </row>
    <row r="87" spans="1:28" x14ac:dyDescent="0.35">
      <c r="A87" s="76"/>
      <c r="B87" s="76"/>
      <c r="C87" s="76"/>
      <c r="D87" s="76"/>
      <c r="E87" s="76"/>
      <c r="F87" s="76" t="s">
        <v>12553</v>
      </c>
      <c r="G87" s="76"/>
      <c r="H87" s="118">
        <v>75000</v>
      </c>
      <c r="I87" s="76"/>
      <c r="J87" s="119" t="s">
        <v>1510</v>
      </c>
      <c r="K87" s="130" t="s">
        <v>1063</v>
      </c>
      <c r="L87" s="119" t="s">
        <v>8337</v>
      </c>
      <c r="M87" s="119">
        <v>1901887</v>
      </c>
      <c r="N87" s="76" t="s">
        <v>3842</v>
      </c>
      <c r="O87" s="76" t="s">
        <v>1063</v>
      </c>
      <c r="P87" s="76" t="s">
        <v>1226</v>
      </c>
      <c r="Q87" s="119" t="s">
        <v>3842</v>
      </c>
      <c r="R87" s="76"/>
      <c r="S87" s="76"/>
      <c r="T87" s="76"/>
      <c r="U87" s="76"/>
      <c r="V87" s="76"/>
      <c r="W87" s="76"/>
      <c r="X87" s="76"/>
      <c r="AA87" s="639">
        <f t="shared" si="2"/>
        <v>5250.0000000000009</v>
      </c>
      <c r="AB87" s="118">
        <f t="shared" si="3"/>
        <v>80250</v>
      </c>
    </row>
    <row r="88" spans="1:28" x14ac:dyDescent="0.35">
      <c r="A88" s="76"/>
      <c r="B88" s="76"/>
      <c r="C88" s="76"/>
      <c r="D88" s="76"/>
      <c r="E88" s="76"/>
      <c r="F88" s="76" t="s">
        <v>12554</v>
      </c>
      <c r="G88" s="76"/>
      <c r="H88" s="118">
        <v>75000</v>
      </c>
      <c r="I88" s="76"/>
      <c r="J88" s="119" t="s">
        <v>1510</v>
      </c>
      <c r="K88" s="130" t="s">
        <v>1063</v>
      </c>
      <c r="L88" s="119" t="s">
        <v>8337</v>
      </c>
      <c r="M88" s="119">
        <v>1901890</v>
      </c>
      <c r="N88" s="76" t="s">
        <v>3842</v>
      </c>
      <c r="O88" s="76" t="s">
        <v>1063</v>
      </c>
      <c r="P88" s="76" t="s">
        <v>1226</v>
      </c>
      <c r="Q88" s="119" t="s">
        <v>3842</v>
      </c>
      <c r="R88" s="76"/>
      <c r="S88" s="76"/>
      <c r="T88" s="76"/>
      <c r="U88" s="76"/>
      <c r="V88" s="76"/>
      <c r="W88" s="76"/>
      <c r="X88" s="76"/>
      <c r="AA88" s="639">
        <f t="shared" si="2"/>
        <v>5250.0000000000009</v>
      </c>
      <c r="AB88" s="118">
        <f t="shared" si="3"/>
        <v>80250</v>
      </c>
    </row>
    <row r="89" spans="1:28" x14ac:dyDescent="0.35">
      <c r="A89" s="76"/>
      <c r="B89" s="76"/>
      <c r="C89" s="76"/>
      <c r="D89" s="76"/>
      <c r="E89" s="76"/>
      <c r="F89" s="76" t="s">
        <v>12555</v>
      </c>
      <c r="G89" s="76"/>
      <c r="H89" s="118">
        <v>75000</v>
      </c>
      <c r="I89" s="76"/>
      <c r="J89" s="119" t="s">
        <v>12556</v>
      </c>
      <c r="K89" s="130" t="s">
        <v>1063</v>
      </c>
      <c r="L89" s="119" t="s">
        <v>12557</v>
      </c>
      <c r="M89" s="119" t="s">
        <v>12558</v>
      </c>
      <c r="N89" s="76" t="s">
        <v>3842</v>
      </c>
      <c r="O89" s="76" t="s">
        <v>1063</v>
      </c>
      <c r="P89" s="76" t="s">
        <v>1063</v>
      </c>
      <c r="Q89" s="119" t="s">
        <v>1697</v>
      </c>
      <c r="R89" s="76"/>
      <c r="S89" s="76"/>
      <c r="T89" s="76"/>
      <c r="U89" s="76"/>
      <c r="V89" s="76"/>
      <c r="W89" s="76"/>
      <c r="X89" s="76"/>
      <c r="AA89" s="639">
        <f t="shared" si="2"/>
        <v>5250.0000000000009</v>
      </c>
      <c r="AB89" s="118">
        <f t="shared" si="3"/>
        <v>80250</v>
      </c>
    </row>
    <row r="90" spans="1:28" x14ac:dyDescent="0.35">
      <c r="A90" s="76"/>
      <c r="B90" s="76"/>
      <c r="C90" s="76"/>
      <c r="D90" s="76"/>
      <c r="E90" s="76"/>
      <c r="F90" s="76" t="s">
        <v>12559</v>
      </c>
      <c r="G90" s="76"/>
      <c r="H90" s="118">
        <v>75000</v>
      </c>
      <c r="I90" s="76"/>
      <c r="J90" s="119" t="s">
        <v>1765</v>
      </c>
      <c r="K90" s="76" t="s">
        <v>1765</v>
      </c>
      <c r="L90" s="119" t="s">
        <v>1765</v>
      </c>
      <c r="M90" s="76" t="s">
        <v>1765</v>
      </c>
      <c r="N90" s="76" t="s">
        <v>3842</v>
      </c>
      <c r="O90" s="76" t="s">
        <v>1063</v>
      </c>
      <c r="P90" s="76" t="s">
        <v>1063</v>
      </c>
      <c r="Q90" s="119" t="s">
        <v>1063</v>
      </c>
      <c r="R90" s="76"/>
      <c r="S90" s="76"/>
      <c r="T90" s="76"/>
      <c r="U90" s="76"/>
      <c r="V90" s="76"/>
      <c r="W90" s="76"/>
      <c r="X90" s="76"/>
      <c r="AA90" s="639">
        <f t="shared" si="2"/>
        <v>5250.0000000000009</v>
      </c>
      <c r="AB90" s="118">
        <f t="shared" si="3"/>
        <v>80250</v>
      </c>
    </row>
    <row r="91" spans="1:28" x14ac:dyDescent="0.35">
      <c r="A91" s="76"/>
      <c r="B91" s="76"/>
      <c r="C91" s="76"/>
      <c r="D91" s="76"/>
      <c r="E91" s="76"/>
      <c r="F91" s="76" t="s">
        <v>12560</v>
      </c>
      <c r="G91" s="69"/>
      <c r="H91" s="118">
        <v>75000</v>
      </c>
      <c r="I91" s="76"/>
      <c r="J91" s="119" t="s">
        <v>1510</v>
      </c>
      <c r="K91" s="119" t="s">
        <v>1063</v>
      </c>
      <c r="L91" s="119" t="s">
        <v>8337</v>
      </c>
      <c r="M91" s="119">
        <v>1901880</v>
      </c>
      <c r="N91" s="76" t="s">
        <v>3842</v>
      </c>
      <c r="O91" s="76" t="s">
        <v>1063</v>
      </c>
      <c r="P91" s="76" t="s">
        <v>1226</v>
      </c>
      <c r="Q91" s="119" t="s">
        <v>1063</v>
      </c>
      <c r="R91" s="76"/>
      <c r="S91" s="76"/>
      <c r="T91" s="76"/>
      <c r="U91" s="76"/>
      <c r="V91" s="76"/>
      <c r="W91" s="76"/>
      <c r="X91" s="76"/>
      <c r="AA91" s="639">
        <f t="shared" si="2"/>
        <v>5250.0000000000009</v>
      </c>
      <c r="AB91" s="118">
        <f t="shared" si="3"/>
        <v>80250</v>
      </c>
    </row>
    <row r="92" spans="1:28" x14ac:dyDescent="0.35">
      <c r="A92" s="76"/>
      <c r="B92" s="76"/>
      <c r="C92" s="76"/>
      <c r="D92" s="76"/>
      <c r="E92" s="76"/>
      <c r="F92" s="76" t="s">
        <v>12561</v>
      </c>
      <c r="G92" s="76"/>
      <c r="H92" s="118">
        <v>75000</v>
      </c>
      <c r="I92" s="76"/>
      <c r="J92" s="119" t="s">
        <v>1510</v>
      </c>
      <c r="K92" s="119" t="s">
        <v>1063</v>
      </c>
      <c r="L92" s="119" t="s">
        <v>8337</v>
      </c>
      <c r="M92" s="119">
        <v>1901890</v>
      </c>
      <c r="N92" s="76" t="s">
        <v>3842</v>
      </c>
      <c r="O92" s="76" t="s">
        <v>1063</v>
      </c>
      <c r="P92" s="76" t="s">
        <v>1226</v>
      </c>
      <c r="Q92" s="119" t="s">
        <v>1063</v>
      </c>
      <c r="R92" s="76"/>
      <c r="S92" s="76"/>
      <c r="T92" s="76"/>
      <c r="U92" s="76"/>
      <c r="V92" s="76"/>
      <c r="W92" s="76"/>
      <c r="X92" s="76"/>
      <c r="AA92" s="639">
        <f t="shared" si="2"/>
        <v>5250.0000000000009</v>
      </c>
      <c r="AB92" s="118">
        <f t="shared" si="3"/>
        <v>80250</v>
      </c>
    </row>
    <row r="93" spans="1:28" x14ac:dyDescent="0.35">
      <c r="A93" s="76"/>
      <c r="B93" s="76"/>
      <c r="C93" s="76"/>
      <c r="D93" s="76"/>
      <c r="E93" s="76"/>
      <c r="F93" s="76" t="s">
        <v>12562</v>
      </c>
      <c r="G93" s="76"/>
      <c r="H93" s="118">
        <v>75000</v>
      </c>
      <c r="I93" s="76"/>
      <c r="J93" s="119" t="s">
        <v>1510</v>
      </c>
      <c r="K93" s="119" t="s">
        <v>1063</v>
      </c>
      <c r="L93" s="119" t="s">
        <v>8337</v>
      </c>
      <c r="M93" s="119">
        <v>1901850</v>
      </c>
      <c r="N93" s="76" t="s">
        <v>3842</v>
      </c>
      <c r="O93" s="76" t="s">
        <v>1063</v>
      </c>
      <c r="P93" s="76" t="s">
        <v>1226</v>
      </c>
      <c r="Q93" s="119" t="s">
        <v>1063</v>
      </c>
      <c r="R93" s="76"/>
      <c r="S93" s="76"/>
      <c r="T93" s="76"/>
      <c r="U93" s="76"/>
      <c r="V93" s="76"/>
      <c r="W93" s="76"/>
      <c r="X93" s="76"/>
      <c r="AA93" s="639">
        <f t="shared" si="2"/>
        <v>5250.0000000000009</v>
      </c>
      <c r="AB93" s="118">
        <f t="shared" si="3"/>
        <v>80250</v>
      </c>
    </row>
    <row r="94" spans="1:28" x14ac:dyDescent="0.35">
      <c r="A94" s="76"/>
      <c r="B94" s="76"/>
      <c r="C94" s="76"/>
      <c r="D94" s="76"/>
      <c r="E94" s="76"/>
      <c r="F94" s="76" t="s">
        <v>12563</v>
      </c>
      <c r="G94" s="76"/>
      <c r="H94" s="118">
        <v>75000</v>
      </c>
      <c r="I94" s="76"/>
      <c r="J94" s="119" t="s">
        <v>12556</v>
      </c>
      <c r="K94" s="119" t="s">
        <v>1063</v>
      </c>
      <c r="L94" s="119" t="s">
        <v>12557</v>
      </c>
      <c r="M94" s="119" t="s">
        <v>12564</v>
      </c>
      <c r="N94" s="76" t="s">
        <v>3842</v>
      </c>
      <c r="O94" s="76" t="s">
        <v>1063</v>
      </c>
      <c r="P94" s="76" t="s">
        <v>1063</v>
      </c>
      <c r="Q94" s="119" t="s">
        <v>1697</v>
      </c>
      <c r="R94" s="76"/>
      <c r="S94" s="76"/>
      <c r="T94" s="76"/>
      <c r="U94" s="76"/>
      <c r="V94" s="76"/>
      <c r="W94" s="76"/>
      <c r="X94" s="76"/>
      <c r="AA94" s="639">
        <f t="shared" si="2"/>
        <v>5250.0000000000009</v>
      </c>
      <c r="AB94" s="118">
        <f t="shared" si="3"/>
        <v>80250</v>
      </c>
    </row>
    <row r="95" spans="1:28" x14ac:dyDescent="0.35">
      <c r="A95" s="76"/>
      <c r="B95" s="76"/>
      <c r="C95" s="76"/>
      <c r="D95" s="76"/>
      <c r="E95" s="76"/>
      <c r="F95" s="76" t="s">
        <v>12565</v>
      </c>
      <c r="G95" s="76"/>
      <c r="H95" s="118">
        <v>75000</v>
      </c>
      <c r="I95" s="76"/>
      <c r="J95" s="119" t="s">
        <v>1765</v>
      </c>
      <c r="K95" s="76" t="s">
        <v>1765</v>
      </c>
      <c r="L95" s="119" t="s">
        <v>1765</v>
      </c>
      <c r="M95" s="76" t="s">
        <v>1765</v>
      </c>
      <c r="N95" s="76" t="s">
        <v>3842</v>
      </c>
      <c r="O95" s="76" t="s">
        <v>1063</v>
      </c>
      <c r="P95" s="76" t="s">
        <v>1063</v>
      </c>
      <c r="Q95" s="119" t="s">
        <v>1063</v>
      </c>
      <c r="R95" s="76"/>
      <c r="S95" s="76"/>
      <c r="T95" s="76"/>
      <c r="U95" s="76"/>
      <c r="V95" s="76"/>
      <c r="W95" s="76"/>
      <c r="X95" s="76"/>
      <c r="AA95" s="639">
        <f t="shared" si="2"/>
        <v>5250.0000000000009</v>
      </c>
      <c r="AB95" s="118">
        <f t="shared" si="3"/>
        <v>80250</v>
      </c>
    </row>
    <row r="96" spans="1:28" x14ac:dyDescent="0.35">
      <c r="A96" s="76"/>
      <c r="B96" s="76"/>
      <c r="C96" s="76"/>
      <c r="D96" s="76"/>
      <c r="E96" s="76"/>
      <c r="F96" s="76" t="s">
        <v>12566</v>
      </c>
      <c r="G96" s="69"/>
      <c r="H96" s="118">
        <v>75000</v>
      </c>
      <c r="I96" s="76"/>
      <c r="J96" s="119" t="s">
        <v>1510</v>
      </c>
      <c r="K96" s="119" t="s">
        <v>1063</v>
      </c>
      <c r="L96" s="119" t="s">
        <v>8337</v>
      </c>
      <c r="M96" s="119">
        <v>1901882</v>
      </c>
      <c r="N96" s="76" t="s">
        <v>3842</v>
      </c>
      <c r="O96" s="76" t="s">
        <v>1063</v>
      </c>
      <c r="P96" s="76" t="s">
        <v>1226</v>
      </c>
      <c r="Q96" s="119" t="s">
        <v>1063</v>
      </c>
      <c r="R96" s="76"/>
      <c r="S96" s="76"/>
      <c r="T96" s="76"/>
      <c r="U96" s="76"/>
      <c r="V96" s="76"/>
      <c r="W96" s="76"/>
      <c r="X96" s="76"/>
      <c r="AA96" s="639">
        <f t="shared" si="2"/>
        <v>5250.0000000000009</v>
      </c>
      <c r="AB96" s="118">
        <f t="shared" si="3"/>
        <v>80250</v>
      </c>
    </row>
    <row r="97" spans="1:28" x14ac:dyDescent="0.35">
      <c r="A97" s="76"/>
      <c r="B97" s="76"/>
      <c r="C97" s="76"/>
      <c r="D97" s="76"/>
      <c r="E97" s="76"/>
      <c r="F97" s="76" t="s">
        <v>12567</v>
      </c>
      <c r="G97" s="76"/>
      <c r="H97" s="118">
        <v>75000</v>
      </c>
      <c r="I97" s="76"/>
      <c r="J97" s="119" t="s">
        <v>1510</v>
      </c>
      <c r="K97" s="119" t="s">
        <v>1063</v>
      </c>
      <c r="L97" s="119" t="s">
        <v>8337</v>
      </c>
      <c r="M97" s="119">
        <v>1901885</v>
      </c>
      <c r="N97" s="76" t="s">
        <v>3842</v>
      </c>
      <c r="O97" s="76" t="s">
        <v>1063</v>
      </c>
      <c r="P97" s="76" t="s">
        <v>1226</v>
      </c>
      <c r="Q97" s="119" t="s">
        <v>1063</v>
      </c>
      <c r="R97" s="76"/>
      <c r="S97" s="76"/>
      <c r="T97" s="76"/>
      <c r="U97" s="76"/>
      <c r="V97" s="76"/>
      <c r="W97" s="76"/>
      <c r="X97" s="76"/>
      <c r="AA97" s="639">
        <f t="shared" si="2"/>
        <v>5250.0000000000009</v>
      </c>
      <c r="AB97" s="118">
        <f t="shared" si="3"/>
        <v>80250</v>
      </c>
    </row>
    <row r="98" spans="1:28" x14ac:dyDescent="0.35">
      <c r="A98" s="76"/>
      <c r="B98" s="76"/>
      <c r="C98" s="76"/>
      <c r="D98" s="76"/>
      <c r="E98" s="76"/>
      <c r="F98" s="76" t="s">
        <v>12568</v>
      </c>
      <c r="G98" s="76"/>
      <c r="H98" s="118">
        <v>75000</v>
      </c>
      <c r="I98" s="76"/>
      <c r="J98" s="119" t="s">
        <v>1510</v>
      </c>
      <c r="K98" s="119" t="s">
        <v>1063</v>
      </c>
      <c r="L98" s="119" t="s">
        <v>8337</v>
      </c>
      <c r="M98" s="119">
        <v>1901886</v>
      </c>
      <c r="N98" s="76" t="s">
        <v>3842</v>
      </c>
      <c r="O98" s="76" t="s">
        <v>1063</v>
      </c>
      <c r="P98" s="76" t="s">
        <v>1226</v>
      </c>
      <c r="Q98" s="119" t="s">
        <v>1063</v>
      </c>
      <c r="R98" s="76"/>
      <c r="S98" s="76"/>
      <c r="T98" s="76"/>
      <c r="U98" s="76"/>
      <c r="V98" s="76"/>
      <c r="W98" s="76"/>
      <c r="X98" s="76"/>
      <c r="AA98" s="639">
        <f t="shared" si="2"/>
        <v>5250.0000000000009</v>
      </c>
      <c r="AB98" s="118">
        <f t="shared" si="3"/>
        <v>80250</v>
      </c>
    </row>
    <row r="99" spans="1:28" x14ac:dyDescent="0.35">
      <c r="A99" s="76"/>
      <c r="B99" s="76"/>
      <c r="C99" s="76"/>
      <c r="D99" s="76"/>
      <c r="E99" s="76"/>
      <c r="F99" s="76" t="s">
        <v>12569</v>
      </c>
      <c r="G99" s="76"/>
      <c r="H99" s="118">
        <v>75000</v>
      </c>
      <c r="I99" s="76"/>
      <c r="J99" s="119" t="s">
        <v>1510</v>
      </c>
      <c r="K99" s="119" t="s">
        <v>1063</v>
      </c>
      <c r="L99" s="119" t="s">
        <v>5530</v>
      </c>
      <c r="M99" s="119" t="s">
        <v>12570</v>
      </c>
      <c r="N99" s="76" t="s">
        <v>3842</v>
      </c>
      <c r="O99" s="76" t="s">
        <v>1063</v>
      </c>
      <c r="P99" s="76" t="s">
        <v>1063</v>
      </c>
      <c r="Q99" s="119" t="s">
        <v>1697</v>
      </c>
      <c r="R99" s="76"/>
      <c r="S99" s="76"/>
      <c r="T99" s="76"/>
      <c r="U99" s="76"/>
      <c r="V99" s="76"/>
      <c r="W99" s="76"/>
      <c r="X99" s="76"/>
      <c r="AA99" s="639">
        <f t="shared" si="2"/>
        <v>5250.0000000000009</v>
      </c>
      <c r="AB99" s="118">
        <f t="shared" si="3"/>
        <v>80250</v>
      </c>
    </row>
    <row r="100" spans="1:28" x14ac:dyDescent="0.35">
      <c r="A100" s="76"/>
      <c r="B100" s="76"/>
      <c r="C100" s="76"/>
      <c r="D100" s="76"/>
      <c r="E100" s="76"/>
      <c r="F100" s="76" t="s">
        <v>12571</v>
      </c>
      <c r="G100" s="76"/>
      <c r="H100" s="118">
        <v>75000</v>
      </c>
      <c r="I100" s="76"/>
      <c r="J100" s="119" t="s">
        <v>12556</v>
      </c>
      <c r="K100" s="119" t="s">
        <v>1063</v>
      </c>
      <c r="L100" s="119" t="s">
        <v>12557</v>
      </c>
      <c r="M100" s="119" t="s">
        <v>12572</v>
      </c>
      <c r="N100" s="76" t="s">
        <v>3842</v>
      </c>
      <c r="O100" s="76" t="s">
        <v>1063</v>
      </c>
      <c r="P100" s="76" t="s">
        <v>1063</v>
      </c>
      <c r="Q100" s="76" t="s">
        <v>1063</v>
      </c>
      <c r="R100" s="76"/>
      <c r="S100" s="76"/>
      <c r="T100" s="76"/>
      <c r="U100" s="76"/>
      <c r="V100" s="76"/>
      <c r="W100" s="76"/>
      <c r="X100" s="76"/>
      <c r="AA100" s="639">
        <f t="shared" si="2"/>
        <v>5250.0000000000009</v>
      </c>
      <c r="AB100" s="118">
        <f t="shared" si="3"/>
        <v>80250</v>
      </c>
    </row>
    <row r="101" spans="1:28" x14ac:dyDescent="0.35">
      <c r="A101" s="76"/>
      <c r="B101" s="76"/>
      <c r="C101" s="76"/>
      <c r="D101" s="76"/>
      <c r="E101" s="76"/>
      <c r="F101" s="76" t="s">
        <v>12573</v>
      </c>
      <c r="G101" s="76"/>
      <c r="H101" s="118">
        <v>75000</v>
      </c>
      <c r="I101" s="76"/>
      <c r="J101" s="119" t="s">
        <v>8273</v>
      </c>
      <c r="K101" s="119" t="s">
        <v>1063</v>
      </c>
      <c r="L101" s="119" t="s">
        <v>3842</v>
      </c>
      <c r="M101" s="119">
        <v>128845</v>
      </c>
      <c r="N101" s="76" t="s">
        <v>3842</v>
      </c>
      <c r="O101" s="76" t="s">
        <v>1063</v>
      </c>
      <c r="P101" s="76" t="s">
        <v>1063</v>
      </c>
      <c r="Q101" s="76" t="s">
        <v>1063</v>
      </c>
      <c r="R101" s="76"/>
      <c r="S101" s="76"/>
      <c r="T101" s="76"/>
      <c r="U101" s="76"/>
      <c r="V101" s="76"/>
      <c r="W101" s="76"/>
      <c r="X101" s="76"/>
      <c r="AA101" s="639">
        <f t="shared" si="2"/>
        <v>5250.0000000000009</v>
      </c>
      <c r="AB101" s="118">
        <f t="shared" si="3"/>
        <v>80250</v>
      </c>
    </row>
    <row r="102" spans="1:28" x14ac:dyDescent="0.35">
      <c r="A102" s="76"/>
      <c r="B102" s="76"/>
      <c r="C102" s="76"/>
      <c r="D102" s="76"/>
      <c r="E102" s="76"/>
      <c r="F102" s="119" t="s">
        <v>12574</v>
      </c>
      <c r="G102" s="76"/>
      <c r="H102" s="118">
        <v>75000</v>
      </c>
      <c r="I102" s="76"/>
      <c r="J102" s="119" t="s">
        <v>12575</v>
      </c>
      <c r="K102" s="119" t="s">
        <v>1063</v>
      </c>
      <c r="L102" s="119">
        <v>2286347</v>
      </c>
      <c r="M102" s="119" t="s">
        <v>1575</v>
      </c>
      <c r="N102" s="76" t="s">
        <v>3842</v>
      </c>
      <c r="O102" s="76" t="s">
        <v>1063</v>
      </c>
      <c r="P102" s="76" t="s">
        <v>12456</v>
      </c>
      <c r="Q102" s="145" t="s">
        <v>1066</v>
      </c>
      <c r="R102" s="76"/>
      <c r="S102" s="76"/>
      <c r="T102" s="76"/>
      <c r="U102" s="76"/>
      <c r="V102" s="76"/>
      <c r="W102" s="76"/>
      <c r="X102" s="76"/>
      <c r="AA102" s="639">
        <f t="shared" si="2"/>
        <v>5250.0000000000009</v>
      </c>
      <c r="AB102" s="118">
        <f t="shared" si="3"/>
        <v>80250</v>
      </c>
    </row>
    <row r="103" spans="1:28" x14ac:dyDescent="0.35">
      <c r="A103" s="76"/>
      <c r="B103" s="76"/>
      <c r="C103" s="76"/>
      <c r="D103" s="76"/>
      <c r="E103" s="76"/>
      <c r="F103" s="117" t="s">
        <v>12576</v>
      </c>
      <c r="G103" s="76"/>
      <c r="H103" s="118">
        <v>75000</v>
      </c>
      <c r="I103" s="76"/>
      <c r="J103" s="119" t="s">
        <v>5775</v>
      </c>
      <c r="K103" s="119" t="s">
        <v>1063</v>
      </c>
      <c r="L103" s="119" t="s">
        <v>8694</v>
      </c>
      <c r="M103" s="119">
        <v>2950355</v>
      </c>
      <c r="N103" s="76" t="s">
        <v>3842</v>
      </c>
      <c r="O103" s="76" t="s">
        <v>1063</v>
      </c>
      <c r="P103" s="76" t="s">
        <v>1575</v>
      </c>
      <c r="Q103" s="145"/>
      <c r="R103" s="76"/>
      <c r="S103" s="76"/>
      <c r="T103" s="76"/>
      <c r="U103" s="76"/>
      <c r="V103" s="76"/>
      <c r="W103" s="76"/>
      <c r="X103" s="76"/>
      <c r="AA103" s="639">
        <f t="shared" si="2"/>
        <v>5250.0000000000009</v>
      </c>
      <c r="AB103" s="118">
        <f t="shared" si="3"/>
        <v>80250</v>
      </c>
    </row>
    <row r="104" spans="1:28" x14ac:dyDescent="0.35">
      <c r="A104" s="76"/>
      <c r="B104" s="76"/>
      <c r="C104" s="76"/>
      <c r="D104" s="76"/>
      <c r="E104" s="76"/>
      <c r="F104" s="117" t="s">
        <v>12577</v>
      </c>
      <c r="G104" s="76"/>
      <c r="H104" s="118">
        <v>75000</v>
      </c>
      <c r="I104" s="76"/>
      <c r="J104" s="134" t="s">
        <v>12578</v>
      </c>
      <c r="K104" s="119" t="s">
        <v>1063</v>
      </c>
      <c r="L104" s="119" t="s">
        <v>12578</v>
      </c>
      <c r="M104" s="134" t="s">
        <v>12578</v>
      </c>
      <c r="N104" s="76" t="s">
        <v>3842</v>
      </c>
      <c r="O104" s="76" t="s">
        <v>1063</v>
      </c>
      <c r="P104" s="76" t="s">
        <v>1063</v>
      </c>
      <c r="Q104" s="76" t="s">
        <v>1063</v>
      </c>
      <c r="R104" s="76"/>
      <c r="S104" s="76"/>
      <c r="T104" s="76"/>
      <c r="U104" s="76"/>
      <c r="V104" s="76"/>
      <c r="W104" s="76"/>
      <c r="X104" s="76"/>
      <c r="AA104" s="639">
        <f t="shared" si="2"/>
        <v>5250.0000000000009</v>
      </c>
      <c r="AB104" s="118">
        <f t="shared" si="3"/>
        <v>80250</v>
      </c>
    </row>
    <row r="105" spans="1:28" x14ac:dyDescent="0.35">
      <c r="A105" s="76"/>
      <c r="B105" s="76"/>
      <c r="C105" s="76"/>
      <c r="D105" s="76"/>
      <c r="E105" s="76"/>
      <c r="F105" s="76" t="s">
        <v>12579</v>
      </c>
      <c r="G105" s="76"/>
      <c r="H105" s="118">
        <v>75000</v>
      </c>
      <c r="I105" s="76"/>
      <c r="J105" s="119" t="s">
        <v>8273</v>
      </c>
      <c r="K105" s="119" t="s">
        <v>1063</v>
      </c>
      <c r="L105" s="119" t="s">
        <v>3842</v>
      </c>
      <c r="M105" s="473">
        <v>128852</v>
      </c>
      <c r="N105" s="76" t="s">
        <v>3842</v>
      </c>
      <c r="O105" s="76" t="s">
        <v>1063</v>
      </c>
      <c r="P105" s="76" t="s">
        <v>1063</v>
      </c>
      <c r="Q105" s="76" t="s">
        <v>1063</v>
      </c>
      <c r="R105" s="76"/>
      <c r="S105" s="76"/>
      <c r="T105" s="76"/>
      <c r="U105" s="76"/>
      <c r="V105" s="76"/>
      <c r="W105" s="76"/>
      <c r="X105" s="76"/>
      <c r="AA105" s="639">
        <f t="shared" si="2"/>
        <v>5250.0000000000009</v>
      </c>
      <c r="AB105" s="118">
        <f t="shared" si="3"/>
        <v>80250</v>
      </c>
    </row>
    <row r="106" spans="1:28" x14ac:dyDescent="0.35">
      <c r="A106" s="76"/>
      <c r="B106" s="76"/>
      <c r="C106" s="76"/>
      <c r="D106" s="76"/>
      <c r="E106" s="76"/>
      <c r="F106" s="119" t="s">
        <v>12580</v>
      </c>
      <c r="G106" s="76"/>
      <c r="H106" s="118">
        <v>75000</v>
      </c>
      <c r="I106" s="76"/>
      <c r="J106" s="119" t="s">
        <v>12575</v>
      </c>
      <c r="K106" s="119" t="s">
        <v>1063</v>
      </c>
      <c r="L106" s="119">
        <v>2286358</v>
      </c>
      <c r="M106" s="119" t="s">
        <v>1575</v>
      </c>
      <c r="N106" s="76" t="s">
        <v>3842</v>
      </c>
      <c r="O106" s="76" t="s">
        <v>1063</v>
      </c>
      <c r="P106" s="76" t="s">
        <v>12456</v>
      </c>
      <c r="Q106" s="145" t="s">
        <v>1066</v>
      </c>
      <c r="R106" s="76"/>
      <c r="S106" s="76"/>
      <c r="T106" s="76"/>
      <c r="U106" s="76"/>
      <c r="V106" s="76"/>
      <c r="W106" s="76"/>
      <c r="X106" s="76"/>
      <c r="AA106" s="639">
        <f t="shared" si="2"/>
        <v>5250.0000000000009</v>
      </c>
      <c r="AB106" s="118">
        <f t="shared" si="3"/>
        <v>80250</v>
      </c>
    </row>
    <row r="107" spans="1:28" x14ac:dyDescent="0.35">
      <c r="A107" s="76"/>
      <c r="B107" s="76"/>
      <c r="C107" s="76"/>
      <c r="D107" s="76"/>
      <c r="E107" s="76"/>
      <c r="F107" s="117" t="s">
        <v>12581</v>
      </c>
      <c r="G107" s="76"/>
      <c r="H107" s="118">
        <v>75000</v>
      </c>
      <c r="I107" s="76"/>
      <c r="J107" s="134" t="s">
        <v>12578</v>
      </c>
      <c r="K107" s="119" t="s">
        <v>1063</v>
      </c>
      <c r="L107" s="134" t="s">
        <v>12578</v>
      </c>
      <c r="M107" s="134" t="s">
        <v>12578</v>
      </c>
      <c r="N107" s="76" t="s">
        <v>3842</v>
      </c>
      <c r="O107" s="76" t="s">
        <v>1063</v>
      </c>
      <c r="P107" s="76" t="s">
        <v>1063</v>
      </c>
      <c r="Q107" s="76" t="s">
        <v>1063</v>
      </c>
      <c r="R107" s="76"/>
      <c r="S107" s="76"/>
      <c r="T107" s="76"/>
      <c r="U107" s="76"/>
      <c r="V107" s="76"/>
      <c r="W107" s="76"/>
      <c r="X107" s="76"/>
      <c r="AA107" s="639">
        <f t="shared" si="2"/>
        <v>5250.0000000000009</v>
      </c>
      <c r="AB107" s="118">
        <f t="shared" si="3"/>
        <v>80250</v>
      </c>
    </row>
    <row r="108" spans="1:28" x14ac:dyDescent="0.35">
      <c r="A108" s="76"/>
      <c r="B108" s="76"/>
      <c r="C108" s="76"/>
      <c r="D108" s="76"/>
      <c r="E108" s="76"/>
      <c r="F108" s="117" t="s">
        <v>12582</v>
      </c>
      <c r="G108" s="76"/>
      <c r="H108" s="118">
        <v>75000</v>
      </c>
      <c r="I108" s="76"/>
      <c r="J108" s="119" t="s">
        <v>5537</v>
      </c>
      <c r="K108" s="119" t="s">
        <v>1063</v>
      </c>
      <c r="L108" s="119" t="s">
        <v>12583</v>
      </c>
      <c r="M108" s="119" t="s">
        <v>12584</v>
      </c>
      <c r="N108" s="76" t="s">
        <v>3842</v>
      </c>
      <c r="O108" s="76" t="s">
        <v>1063</v>
      </c>
      <c r="P108" s="76" t="s">
        <v>3593</v>
      </c>
      <c r="Q108" s="76" t="s">
        <v>1063</v>
      </c>
      <c r="R108" s="76"/>
      <c r="S108" s="76"/>
      <c r="T108" s="76"/>
      <c r="U108" s="76"/>
      <c r="V108" s="76"/>
      <c r="W108" s="76"/>
      <c r="X108" s="76"/>
      <c r="AA108" s="639">
        <f t="shared" si="2"/>
        <v>5250.0000000000009</v>
      </c>
      <c r="AB108" s="118">
        <f t="shared" si="3"/>
        <v>80250</v>
      </c>
    </row>
    <row r="109" spans="1:28" x14ac:dyDescent="0.35">
      <c r="A109" s="76"/>
      <c r="B109" s="76"/>
      <c r="C109" s="76"/>
      <c r="D109" s="76"/>
      <c r="E109" s="76"/>
      <c r="F109" s="117" t="s">
        <v>12582</v>
      </c>
      <c r="G109" s="76"/>
      <c r="H109" s="118">
        <v>75000</v>
      </c>
      <c r="I109" s="76"/>
      <c r="J109" s="119" t="s">
        <v>5537</v>
      </c>
      <c r="K109" s="119" t="s">
        <v>1063</v>
      </c>
      <c r="L109" s="119" t="s">
        <v>12583</v>
      </c>
      <c r="M109" s="119" t="s">
        <v>12585</v>
      </c>
      <c r="N109" s="76" t="s">
        <v>3842</v>
      </c>
      <c r="O109" s="76" t="s">
        <v>1063</v>
      </c>
      <c r="P109" s="76" t="s">
        <v>3593</v>
      </c>
      <c r="Q109" s="76" t="s">
        <v>1063</v>
      </c>
      <c r="R109" s="76"/>
      <c r="S109" s="76"/>
      <c r="T109" s="76"/>
      <c r="U109" s="76"/>
      <c r="V109" s="76"/>
      <c r="W109" s="76"/>
      <c r="X109" s="76"/>
      <c r="AA109" s="639">
        <f t="shared" si="2"/>
        <v>5250.0000000000009</v>
      </c>
      <c r="AB109" s="118">
        <f t="shared" si="3"/>
        <v>80250</v>
      </c>
    </row>
    <row r="110" spans="1:28" x14ac:dyDescent="0.35">
      <c r="A110" s="76"/>
      <c r="B110" s="76"/>
      <c r="C110" s="76"/>
      <c r="D110" s="76"/>
      <c r="E110" s="76"/>
      <c r="F110" s="117" t="s">
        <v>12582</v>
      </c>
      <c r="G110" s="76"/>
      <c r="H110" s="118">
        <v>75000</v>
      </c>
      <c r="I110" s="76"/>
      <c r="J110" s="119" t="s">
        <v>5537</v>
      </c>
      <c r="K110" s="119" t="s">
        <v>1063</v>
      </c>
      <c r="L110" s="119" t="s">
        <v>12583</v>
      </c>
      <c r="M110" s="119" t="s">
        <v>12586</v>
      </c>
      <c r="N110" s="76" t="s">
        <v>3842</v>
      </c>
      <c r="O110" s="76" t="s">
        <v>1063</v>
      </c>
      <c r="P110" s="76" t="s">
        <v>12587</v>
      </c>
      <c r="Q110" s="76" t="s">
        <v>1063</v>
      </c>
      <c r="R110" s="76"/>
      <c r="S110" s="76"/>
      <c r="T110" s="76"/>
      <c r="U110" s="76"/>
      <c r="V110" s="76"/>
      <c r="W110" s="76"/>
      <c r="X110" s="76"/>
      <c r="AA110" s="639">
        <f t="shared" si="2"/>
        <v>5250.0000000000009</v>
      </c>
      <c r="AB110" s="118">
        <f t="shared" si="3"/>
        <v>80250</v>
      </c>
    </row>
    <row r="111" spans="1:28" x14ac:dyDescent="0.35">
      <c r="A111" s="76"/>
      <c r="B111" s="76"/>
      <c r="C111" s="76"/>
      <c r="D111" s="76"/>
      <c r="E111" s="76"/>
      <c r="F111" s="117" t="s">
        <v>12582</v>
      </c>
      <c r="G111" s="76"/>
      <c r="H111" s="118">
        <v>75000</v>
      </c>
      <c r="I111" s="76"/>
      <c r="J111" s="119" t="s">
        <v>5537</v>
      </c>
      <c r="K111" s="119" t="s">
        <v>1063</v>
      </c>
      <c r="L111" s="119" t="s">
        <v>12583</v>
      </c>
      <c r="M111" s="119" t="s">
        <v>12588</v>
      </c>
      <c r="N111" s="76" t="s">
        <v>3842</v>
      </c>
      <c r="O111" s="76" t="s">
        <v>1063</v>
      </c>
      <c r="P111" s="76" t="s">
        <v>3593</v>
      </c>
      <c r="Q111" s="76" t="s">
        <v>1063</v>
      </c>
      <c r="R111" s="76"/>
      <c r="S111" s="76"/>
      <c r="T111" s="76"/>
      <c r="U111" s="76"/>
      <c r="V111" s="76"/>
      <c r="W111" s="76"/>
      <c r="X111" s="76"/>
      <c r="AA111" s="639">
        <f t="shared" si="2"/>
        <v>5250.0000000000009</v>
      </c>
      <c r="AB111" s="118">
        <f t="shared" si="3"/>
        <v>80250</v>
      </c>
    </row>
    <row r="112" spans="1:28" x14ac:dyDescent="0.35">
      <c r="A112" s="76"/>
      <c r="B112" s="76"/>
      <c r="C112" s="76"/>
      <c r="D112" s="76"/>
      <c r="E112" s="76"/>
      <c r="F112" s="117" t="s">
        <v>12589</v>
      </c>
      <c r="G112" s="76"/>
      <c r="H112" s="118">
        <v>75000</v>
      </c>
      <c r="I112" s="76"/>
      <c r="J112" s="119" t="s">
        <v>5537</v>
      </c>
      <c r="K112" s="119" t="s">
        <v>1063</v>
      </c>
      <c r="L112" s="119" t="s">
        <v>12583</v>
      </c>
      <c r="M112" s="119" t="s">
        <v>12590</v>
      </c>
      <c r="N112" s="76" t="s">
        <v>3842</v>
      </c>
      <c r="O112" s="76" t="s">
        <v>1063</v>
      </c>
      <c r="P112" s="76" t="s">
        <v>1063</v>
      </c>
      <c r="Q112" s="76" t="s">
        <v>1063</v>
      </c>
      <c r="R112" s="76"/>
      <c r="S112" s="76"/>
      <c r="T112" s="76"/>
      <c r="U112" s="76"/>
      <c r="V112" s="76"/>
      <c r="W112" s="76"/>
      <c r="X112" s="76"/>
      <c r="AA112" s="639">
        <f t="shared" si="2"/>
        <v>5250.0000000000009</v>
      </c>
      <c r="AB112" s="118">
        <f t="shared" si="3"/>
        <v>80250</v>
      </c>
    </row>
    <row r="113" spans="1:28" x14ac:dyDescent="0.35">
      <c r="A113" s="76"/>
      <c r="B113" s="76"/>
      <c r="C113" s="76"/>
      <c r="D113" s="76"/>
      <c r="E113" s="76"/>
      <c r="F113" s="117" t="s">
        <v>12591</v>
      </c>
      <c r="G113" s="76"/>
      <c r="H113" s="118">
        <v>75000</v>
      </c>
      <c r="I113" s="76"/>
      <c r="J113" s="119" t="s">
        <v>5537</v>
      </c>
      <c r="K113" s="119" t="s">
        <v>1063</v>
      </c>
      <c r="L113" s="119" t="s">
        <v>12583</v>
      </c>
      <c r="M113" s="236" t="s">
        <v>12592</v>
      </c>
      <c r="N113" s="76" t="s">
        <v>3842</v>
      </c>
      <c r="O113" s="76" t="s">
        <v>1063</v>
      </c>
      <c r="P113" s="76" t="s">
        <v>1063</v>
      </c>
      <c r="Q113" s="76" t="s">
        <v>1063</v>
      </c>
      <c r="R113" s="76"/>
      <c r="S113" s="76"/>
      <c r="T113" s="76"/>
      <c r="U113" s="76"/>
      <c r="V113" s="76"/>
      <c r="W113" s="76"/>
      <c r="X113" s="76"/>
      <c r="AA113" s="639">
        <f t="shared" si="2"/>
        <v>5250.0000000000009</v>
      </c>
      <c r="AB113" s="118">
        <f t="shared" si="3"/>
        <v>80250</v>
      </c>
    </row>
    <row r="114" spans="1:28" x14ac:dyDescent="0.35">
      <c r="A114" s="76"/>
      <c r="B114" s="76"/>
      <c r="C114" s="76"/>
      <c r="D114" s="76"/>
      <c r="E114" s="76"/>
      <c r="F114" s="117" t="s">
        <v>12589</v>
      </c>
      <c r="G114" s="76"/>
      <c r="H114" s="118">
        <v>75000</v>
      </c>
      <c r="I114" s="76"/>
      <c r="J114" s="119" t="s">
        <v>5537</v>
      </c>
      <c r="K114" s="119" t="s">
        <v>1063</v>
      </c>
      <c r="L114" s="119" t="s">
        <v>12583</v>
      </c>
      <c r="M114" s="119" t="s">
        <v>12593</v>
      </c>
      <c r="N114" s="76" t="s">
        <v>3842</v>
      </c>
      <c r="O114" s="76" t="s">
        <v>1063</v>
      </c>
      <c r="P114" s="76" t="s">
        <v>1063</v>
      </c>
      <c r="Q114" s="76" t="s">
        <v>1063</v>
      </c>
      <c r="R114" s="76"/>
      <c r="S114" s="76"/>
      <c r="T114" s="76"/>
      <c r="U114" s="76"/>
      <c r="V114" s="76"/>
      <c r="W114" s="76"/>
      <c r="X114" s="76"/>
      <c r="AA114" s="639">
        <f t="shared" si="2"/>
        <v>5250.0000000000009</v>
      </c>
      <c r="AB114" s="118">
        <f t="shared" si="3"/>
        <v>80250</v>
      </c>
    </row>
    <row r="115" spans="1:28" x14ac:dyDescent="0.35">
      <c r="A115" s="76"/>
      <c r="B115" s="76"/>
      <c r="C115" s="76"/>
      <c r="D115" s="76"/>
      <c r="E115" s="76"/>
      <c r="F115" s="117" t="s">
        <v>12591</v>
      </c>
      <c r="G115" s="76"/>
      <c r="H115" s="118">
        <v>75000</v>
      </c>
      <c r="I115" s="76"/>
      <c r="J115" s="119" t="s">
        <v>5537</v>
      </c>
      <c r="K115" s="119" t="s">
        <v>1063</v>
      </c>
      <c r="L115" s="119" t="s">
        <v>12583</v>
      </c>
      <c r="M115" s="236" t="s">
        <v>12594</v>
      </c>
      <c r="N115" s="76" t="s">
        <v>3842</v>
      </c>
      <c r="O115" s="76" t="s">
        <v>1063</v>
      </c>
      <c r="P115" s="76" t="s">
        <v>1063</v>
      </c>
      <c r="Q115" s="76" t="s">
        <v>1063</v>
      </c>
      <c r="R115" s="76"/>
      <c r="S115" s="76"/>
      <c r="T115" s="76"/>
      <c r="U115" s="76"/>
      <c r="V115" s="76"/>
      <c r="W115" s="76"/>
      <c r="X115" s="76"/>
      <c r="AA115" s="639">
        <f t="shared" si="2"/>
        <v>5250.0000000000009</v>
      </c>
      <c r="AB115" s="118">
        <f t="shared" si="3"/>
        <v>80250</v>
      </c>
    </row>
    <row r="116" spans="1:28" x14ac:dyDescent="0.35">
      <c r="A116" s="76"/>
      <c r="B116" s="76"/>
      <c r="C116" s="76"/>
      <c r="D116" s="76"/>
      <c r="E116" s="76"/>
      <c r="F116" s="117" t="s">
        <v>12589</v>
      </c>
      <c r="G116" s="76"/>
      <c r="H116" s="118">
        <v>75000</v>
      </c>
      <c r="I116" s="76"/>
      <c r="J116" s="119" t="s">
        <v>5537</v>
      </c>
      <c r="K116" s="119" t="s">
        <v>1063</v>
      </c>
      <c r="L116" s="119" t="s">
        <v>12583</v>
      </c>
      <c r="M116" s="119" t="s">
        <v>12595</v>
      </c>
      <c r="N116" s="76" t="s">
        <v>3842</v>
      </c>
      <c r="O116" s="76" t="s">
        <v>1063</v>
      </c>
      <c r="P116" s="76" t="s">
        <v>1063</v>
      </c>
      <c r="Q116" s="76" t="s">
        <v>1063</v>
      </c>
      <c r="R116" s="76"/>
      <c r="S116" s="76"/>
      <c r="T116" s="76"/>
      <c r="U116" s="76"/>
      <c r="V116" s="76"/>
      <c r="W116" s="76"/>
      <c r="X116" s="76"/>
      <c r="AA116" s="639">
        <f t="shared" si="2"/>
        <v>5250.0000000000009</v>
      </c>
      <c r="AB116" s="118">
        <f t="shared" si="3"/>
        <v>80250</v>
      </c>
    </row>
    <row r="117" spans="1:28" x14ac:dyDescent="0.35">
      <c r="A117" s="76"/>
      <c r="B117" s="76"/>
      <c r="C117" s="76"/>
      <c r="D117" s="76"/>
      <c r="E117" s="76"/>
      <c r="F117" s="117" t="s">
        <v>12591</v>
      </c>
      <c r="G117" s="76"/>
      <c r="H117" s="118">
        <v>75000</v>
      </c>
      <c r="I117" s="76"/>
      <c r="J117" s="119" t="s">
        <v>5537</v>
      </c>
      <c r="K117" s="119" t="s">
        <v>1063</v>
      </c>
      <c r="L117" s="119" t="s">
        <v>12583</v>
      </c>
      <c r="M117" s="236" t="s">
        <v>12596</v>
      </c>
      <c r="N117" s="76" t="s">
        <v>3842</v>
      </c>
      <c r="O117" s="76" t="s">
        <v>1063</v>
      </c>
      <c r="P117" s="76" t="s">
        <v>1063</v>
      </c>
      <c r="Q117" s="76" t="s">
        <v>1063</v>
      </c>
      <c r="R117" s="76"/>
      <c r="S117" s="76"/>
      <c r="T117" s="76"/>
      <c r="U117" s="76"/>
      <c r="V117" s="76"/>
      <c r="W117" s="76"/>
      <c r="X117" s="76"/>
      <c r="AA117" s="639">
        <f t="shared" si="2"/>
        <v>5250.0000000000009</v>
      </c>
      <c r="AB117" s="118">
        <f t="shared" si="3"/>
        <v>80250</v>
      </c>
    </row>
    <row r="118" spans="1:28" x14ac:dyDescent="0.35">
      <c r="A118" s="76"/>
      <c r="B118" s="76"/>
      <c r="C118" s="76"/>
      <c r="D118" s="76"/>
      <c r="E118" s="76"/>
      <c r="F118" s="117" t="s">
        <v>12589</v>
      </c>
      <c r="G118" s="76"/>
      <c r="H118" s="118">
        <v>75000</v>
      </c>
      <c r="I118" s="76"/>
      <c r="J118" s="119" t="s">
        <v>5537</v>
      </c>
      <c r="K118" s="119" t="s">
        <v>1063</v>
      </c>
      <c r="L118" s="119" t="s">
        <v>12583</v>
      </c>
      <c r="M118" s="119" t="s">
        <v>12597</v>
      </c>
      <c r="N118" s="76" t="s">
        <v>3842</v>
      </c>
      <c r="O118" s="76" t="s">
        <v>1063</v>
      </c>
      <c r="P118" s="76" t="s">
        <v>1063</v>
      </c>
      <c r="Q118" s="76" t="s">
        <v>1063</v>
      </c>
      <c r="R118" s="76"/>
      <c r="S118" s="76"/>
      <c r="T118" s="76"/>
      <c r="U118" s="76"/>
      <c r="V118" s="76"/>
      <c r="W118" s="69"/>
      <c r="X118" s="69"/>
      <c r="AA118" s="639">
        <f t="shared" si="2"/>
        <v>5250.0000000000009</v>
      </c>
      <c r="AB118" s="118">
        <f t="shared" si="3"/>
        <v>80250</v>
      </c>
    </row>
    <row r="119" spans="1:28" x14ac:dyDescent="0.35">
      <c r="A119" s="76"/>
      <c r="B119" s="76"/>
      <c r="C119" s="76"/>
      <c r="D119" s="76"/>
      <c r="E119" s="76"/>
      <c r="F119" s="117" t="s">
        <v>12591</v>
      </c>
      <c r="G119" s="76"/>
      <c r="H119" s="118">
        <v>75000</v>
      </c>
      <c r="I119" s="76"/>
      <c r="J119" s="119" t="s">
        <v>5537</v>
      </c>
      <c r="K119" s="119" t="s">
        <v>1063</v>
      </c>
      <c r="L119" s="119" t="s">
        <v>12583</v>
      </c>
      <c r="M119" s="236" t="s">
        <v>12598</v>
      </c>
      <c r="N119" s="76" t="s">
        <v>3842</v>
      </c>
      <c r="O119" s="76" t="s">
        <v>1063</v>
      </c>
      <c r="P119" s="76" t="s">
        <v>1063</v>
      </c>
      <c r="Q119" s="76" t="s">
        <v>1063</v>
      </c>
      <c r="R119" s="76"/>
      <c r="S119" s="76"/>
      <c r="T119" s="76"/>
      <c r="U119" s="76"/>
      <c r="V119" s="76"/>
      <c r="W119" s="76"/>
      <c r="X119" s="76"/>
      <c r="AA119" s="639">
        <f t="shared" si="2"/>
        <v>5250.0000000000009</v>
      </c>
      <c r="AB119" s="118">
        <f t="shared" si="3"/>
        <v>80250</v>
      </c>
    </row>
    <row r="120" spans="1:28" x14ac:dyDescent="0.35">
      <c r="A120" s="76"/>
      <c r="B120" s="76"/>
      <c r="C120" s="76"/>
      <c r="D120" s="76"/>
      <c r="E120" s="76"/>
      <c r="F120" s="117" t="s">
        <v>12599</v>
      </c>
      <c r="G120" s="76"/>
      <c r="H120" s="118">
        <v>75000</v>
      </c>
      <c r="I120" s="76"/>
      <c r="J120" s="119" t="s">
        <v>5537</v>
      </c>
      <c r="K120" s="119" t="s">
        <v>1063</v>
      </c>
      <c r="L120" s="119" t="s">
        <v>12583</v>
      </c>
      <c r="M120" s="119" t="s">
        <v>12600</v>
      </c>
      <c r="N120" s="76" t="s">
        <v>3842</v>
      </c>
      <c r="O120" s="76" t="s">
        <v>1063</v>
      </c>
      <c r="P120" s="76" t="s">
        <v>1063</v>
      </c>
      <c r="Q120" s="76" t="s">
        <v>1063</v>
      </c>
      <c r="R120" s="76"/>
      <c r="S120" s="76"/>
      <c r="T120" s="76"/>
      <c r="U120" s="76"/>
      <c r="V120" s="76"/>
      <c r="W120" s="76"/>
      <c r="X120" s="76"/>
      <c r="AA120" s="639">
        <f t="shared" si="2"/>
        <v>5250.0000000000009</v>
      </c>
      <c r="AB120" s="118">
        <f t="shared" si="3"/>
        <v>80250</v>
      </c>
    </row>
    <row r="121" spans="1:28" x14ac:dyDescent="0.35">
      <c r="A121" s="76"/>
      <c r="B121" s="76"/>
      <c r="C121" s="76"/>
      <c r="D121" s="76"/>
      <c r="E121" s="76"/>
      <c r="F121" s="117" t="s">
        <v>12599</v>
      </c>
      <c r="G121" s="76"/>
      <c r="H121" s="118">
        <v>75000</v>
      </c>
      <c r="I121" s="76"/>
      <c r="J121" s="119" t="s">
        <v>5537</v>
      </c>
      <c r="K121" s="119" t="s">
        <v>1063</v>
      </c>
      <c r="L121" s="119" t="s">
        <v>12583</v>
      </c>
      <c r="M121" s="119" t="s">
        <v>12601</v>
      </c>
      <c r="N121" s="76" t="s">
        <v>3842</v>
      </c>
      <c r="O121" s="76" t="s">
        <v>1063</v>
      </c>
      <c r="P121" s="76" t="s">
        <v>1063</v>
      </c>
      <c r="Q121" s="76" t="s">
        <v>1063</v>
      </c>
      <c r="R121" s="76"/>
      <c r="S121" s="76"/>
      <c r="T121" s="76"/>
      <c r="U121" s="76"/>
      <c r="V121" s="76"/>
      <c r="W121" s="76"/>
      <c r="X121" s="76"/>
      <c r="AA121" s="639">
        <f t="shared" si="2"/>
        <v>5250.0000000000009</v>
      </c>
      <c r="AB121" s="118">
        <f t="shared" si="3"/>
        <v>80250</v>
      </c>
    </row>
    <row r="122" spans="1:28" x14ac:dyDescent="0.35">
      <c r="A122" s="76"/>
      <c r="B122" s="76"/>
      <c r="C122" s="76"/>
      <c r="D122" s="76"/>
      <c r="E122" s="76"/>
      <c r="F122" s="117" t="s">
        <v>12599</v>
      </c>
      <c r="G122" s="76"/>
      <c r="H122" s="118">
        <v>75000</v>
      </c>
      <c r="I122" s="76"/>
      <c r="J122" s="119" t="s">
        <v>5537</v>
      </c>
      <c r="K122" s="119" t="s">
        <v>1063</v>
      </c>
      <c r="L122" s="119" t="s">
        <v>12583</v>
      </c>
      <c r="M122" s="119" t="s">
        <v>12602</v>
      </c>
      <c r="N122" s="76" t="s">
        <v>3842</v>
      </c>
      <c r="O122" s="76" t="s">
        <v>1063</v>
      </c>
      <c r="P122" s="76" t="s">
        <v>1063</v>
      </c>
      <c r="Q122" s="76" t="s">
        <v>1063</v>
      </c>
      <c r="R122" s="76"/>
      <c r="S122" s="76"/>
      <c r="T122" s="76"/>
      <c r="U122" s="76"/>
      <c r="V122" s="76"/>
      <c r="W122" s="76"/>
      <c r="X122" s="76"/>
      <c r="AA122" s="639">
        <f t="shared" si="2"/>
        <v>5250.0000000000009</v>
      </c>
      <c r="AB122" s="118">
        <f t="shared" si="3"/>
        <v>80250</v>
      </c>
    </row>
    <row r="123" spans="1:28" x14ac:dyDescent="0.35">
      <c r="A123" s="76"/>
      <c r="B123" s="76"/>
      <c r="C123" s="76"/>
      <c r="D123" s="76"/>
      <c r="E123" s="76"/>
      <c r="F123" s="117" t="s">
        <v>12603</v>
      </c>
      <c r="G123" s="76"/>
      <c r="H123" s="118">
        <v>75000</v>
      </c>
      <c r="I123" s="76"/>
      <c r="J123" s="119" t="s">
        <v>5537</v>
      </c>
      <c r="K123" s="119" t="s">
        <v>1063</v>
      </c>
      <c r="L123" s="119" t="s">
        <v>12604</v>
      </c>
      <c r="M123" s="119" t="s">
        <v>12605</v>
      </c>
      <c r="N123" s="76" t="s">
        <v>3842</v>
      </c>
      <c r="O123" s="76" t="s">
        <v>1063</v>
      </c>
      <c r="P123" s="76" t="s">
        <v>1063</v>
      </c>
      <c r="Q123" s="76" t="s">
        <v>1063</v>
      </c>
      <c r="R123" s="76"/>
      <c r="S123" s="76"/>
      <c r="T123" s="76"/>
      <c r="U123" s="76"/>
      <c r="V123" s="76"/>
      <c r="W123" s="76"/>
      <c r="X123" s="76"/>
      <c r="AA123" s="639">
        <f t="shared" si="2"/>
        <v>5250.0000000000009</v>
      </c>
      <c r="AB123" s="118">
        <f t="shared" si="3"/>
        <v>80250</v>
      </c>
    </row>
    <row r="124" spans="1:28" x14ac:dyDescent="0.35">
      <c r="A124" s="76"/>
      <c r="B124" s="76"/>
      <c r="C124" s="76"/>
      <c r="D124" s="76"/>
      <c r="E124" s="76"/>
      <c r="F124" s="117" t="s">
        <v>12606</v>
      </c>
      <c r="G124" s="76"/>
      <c r="H124" s="118">
        <v>75000</v>
      </c>
      <c r="I124" s="76"/>
      <c r="J124" s="119" t="s">
        <v>12575</v>
      </c>
      <c r="K124" s="119" t="s">
        <v>1063</v>
      </c>
      <c r="L124" s="119" t="s">
        <v>8431</v>
      </c>
      <c r="M124" s="119">
        <v>2444213</v>
      </c>
      <c r="N124" s="76" t="s">
        <v>3842</v>
      </c>
      <c r="O124" s="76" t="s">
        <v>1063</v>
      </c>
      <c r="P124" s="76" t="s">
        <v>12607</v>
      </c>
      <c r="Q124" s="145" t="s">
        <v>1066</v>
      </c>
      <c r="R124" s="76"/>
      <c r="S124" s="76"/>
      <c r="T124" s="76"/>
      <c r="U124" s="76"/>
      <c r="V124" s="76"/>
      <c r="W124" s="76"/>
      <c r="X124" s="76"/>
      <c r="AA124" s="639">
        <f t="shared" si="2"/>
        <v>5250.0000000000009</v>
      </c>
      <c r="AB124" s="118">
        <f t="shared" si="3"/>
        <v>80250</v>
      </c>
    </row>
    <row r="125" spans="1:28" x14ac:dyDescent="0.35">
      <c r="A125" s="76"/>
      <c r="B125" s="76"/>
      <c r="C125" s="76"/>
      <c r="D125" s="76"/>
      <c r="E125" s="76"/>
      <c r="F125" s="117" t="s">
        <v>12608</v>
      </c>
      <c r="G125" s="76"/>
      <c r="H125" s="118">
        <v>75000</v>
      </c>
      <c r="I125" s="76"/>
      <c r="J125" s="119" t="s">
        <v>5537</v>
      </c>
      <c r="K125" s="119" t="s">
        <v>1063</v>
      </c>
      <c r="L125" s="119" t="s">
        <v>5810</v>
      </c>
      <c r="M125" s="119" t="s">
        <v>12609</v>
      </c>
      <c r="N125" s="76" t="s">
        <v>3842</v>
      </c>
      <c r="O125" s="76" t="s">
        <v>1063</v>
      </c>
      <c r="P125" s="76" t="s">
        <v>1575</v>
      </c>
      <c r="Q125" s="145" t="s">
        <v>1066</v>
      </c>
      <c r="R125" s="76"/>
      <c r="S125" s="76"/>
      <c r="T125" s="76"/>
      <c r="U125" s="76"/>
      <c r="V125" s="76"/>
      <c r="W125" s="76"/>
      <c r="X125" s="76"/>
      <c r="AA125" s="639">
        <f t="shared" si="2"/>
        <v>5250.0000000000009</v>
      </c>
      <c r="AB125" s="118">
        <f t="shared" si="3"/>
        <v>80250</v>
      </c>
    </row>
    <row r="126" spans="1:28" x14ac:dyDescent="0.35">
      <c r="A126" s="76"/>
      <c r="B126" s="76"/>
      <c r="C126" s="76"/>
      <c r="D126" s="76"/>
      <c r="E126" s="76"/>
      <c r="F126" s="117" t="s">
        <v>12610</v>
      </c>
      <c r="G126" s="76"/>
      <c r="H126" s="118">
        <v>75000</v>
      </c>
      <c r="I126" s="76"/>
      <c r="J126" s="119" t="s">
        <v>5537</v>
      </c>
      <c r="K126" s="119" t="s">
        <v>1063</v>
      </c>
      <c r="L126" s="119" t="s">
        <v>12578</v>
      </c>
      <c r="M126" s="119" t="s">
        <v>12578</v>
      </c>
      <c r="N126" s="76" t="s">
        <v>3842</v>
      </c>
      <c r="O126" s="76" t="s">
        <v>1063</v>
      </c>
      <c r="P126" s="76" t="s">
        <v>1063</v>
      </c>
      <c r="Q126" s="76" t="s">
        <v>1063</v>
      </c>
      <c r="R126" s="76"/>
      <c r="S126" s="76"/>
      <c r="T126" s="76"/>
      <c r="U126" s="76"/>
      <c r="V126" s="76"/>
      <c r="W126" s="76"/>
      <c r="X126" s="76"/>
      <c r="AA126" s="639">
        <f t="shared" si="2"/>
        <v>5250.0000000000009</v>
      </c>
      <c r="AB126" s="118">
        <f t="shared" si="3"/>
        <v>80250</v>
      </c>
    </row>
    <row r="127" spans="1:28" x14ac:dyDescent="0.35">
      <c r="A127" s="76"/>
      <c r="B127" s="76"/>
      <c r="C127" s="76"/>
      <c r="D127" s="76"/>
      <c r="E127" s="76"/>
      <c r="F127" s="117" t="s">
        <v>12611</v>
      </c>
      <c r="G127" s="76"/>
      <c r="H127" s="118">
        <v>75000</v>
      </c>
      <c r="I127" s="76"/>
      <c r="J127" s="119" t="s">
        <v>12578</v>
      </c>
      <c r="K127" s="119" t="s">
        <v>1063</v>
      </c>
      <c r="L127" s="119" t="s">
        <v>12578</v>
      </c>
      <c r="M127" s="119" t="s">
        <v>12578</v>
      </c>
      <c r="N127" s="76" t="s">
        <v>3842</v>
      </c>
      <c r="O127" s="76" t="s">
        <v>1063</v>
      </c>
      <c r="P127" s="76" t="s">
        <v>1063</v>
      </c>
      <c r="Q127" s="76" t="s">
        <v>1063</v>
      </c>
      <c r="R127" s="76"/>
      <c r="S127" s="76"/>
      <c r="T127" s="76"/>
      <c r="U127" s="76"/>
      <c r="V127" s="76"/>
      <c r="W127" s="76"/>
      <c r="X127" s="76"/>
      <c r="AA127" s="639">
        <f t="shared" si="2"/>
        <v>5250.0000000000009</v>
      </c>
      <c r="AB127" s="118">
        <f t="shared" si="3"/>
        <v>80250</v>
      </c>
    </row>
    <row r="128" spans="1:28" x14ac:dyDescent="0.35">
      <c r="A128" s="76"/>
      <c r="B128" s="76"/>
      <c r="C128" s="76"/>
      <c r="D128" s="76"/>
      <c r="E128" s="76"/>
      <c r="F128" s="117" t="s">
        <v>12612</v>
      </c>
      <c r="G128" s="76"/>
      <c r="H128" s="118">
        <v>75000</v>
      </c>
      <c r="I128" s="76"/>
      <c r="J128" s="119" t="s">
        <v>5537</v>
      </c>
      <c r="K128" s="119" t="s">
        <v>1063</v>
      </c>
      <c r="L128" s="119" t="s">
        <v>12583</v>
      </c>
      <c r="M128" s="119" t="s">
        <v>12613</v>
      </c>
      <c r="N128" s="76" t="s">
        <v>3842</v>
      </c>
      <c r="O128" s="76" t="s">
        <v>1063</v>
      </c>
      <c r="P128" s="76" t="s">
        <v>1063</v>
      </c>
      <c r="Q128" s="76" t="s">
        <v>1063</v>
      </c>
      <c r="R128" s="76"/>
      <c r="S128" s="76"/>
      <c r="T128" s="76"/>
      <c r="U128" s="76"/>
      <c r="V128" s="76"/>
      <c r="W128" s="76"/>
      <c r="X128" s="76"/>
      <c r="AA128" s="639">
        <f t="shared" si="2"/>
        <v>5250.0000000000009</v>
      </c>
      <c r="AB128" s="118">
        <f t="shared" si="3"/>
        <v>80250</v>
      </c>
    </row>
    <row r="129" spans="1:28" x14ac:dyDescent="0.35">
      <c r="A129" s="76"/>
      <c r="B129" s="76"/>
      <c r="C129" s="76"/>
      <c r="D129" s="76"/>
      <c r="E129" s="76"/>
      <c r="F129" s="117" t="s">
        <v>12612</v>
      </c>
      <c r="G129" s="76"/>
      <c r="H129" s="118">
        <v>75000</v>
      </c>
      <c r="I129" s="76"/>
      <c r="J129" s="119" t="s">
        <v>5537</v>
      </c>
      <c r="K129" s="119" t="s">
        <v>1063</v>
      </c>
      <c r="L129" s="119" t="s">
        <v>12583</v>
      </c>
      <c r="M129" s="119" t="s">
        <v>12614</v>
      </c>
      <c r="N129" s="76" t="s">
        <v>3842</v>
      </c>
      <c r="O129" s="76" t="s">
        <v>1063</v>
      </c>
      <c r="P129" s="76" t="s">
        <v>1063</v>
      </c>
      <c r="Q129" s="76" t="s">
        <v>1063</v>
      </c>
      <c r="R129" s="76"/>
      <c r="S129" s="76"/>
      <c r="T129" s="76"/>
      <c r="U129" s="76"/>
      <c r="V129" s="76"/>
      <c r="W129" s="76"/>
      <c r="X129" s="76"/>
      <c r="AA129" s="639">
        <f t="shared" si="2"/>
        <v>5250.0000000000009</v>
      </c>
      <c r="AB129" s="118">
        <f t="shared" si="3"/>
        <v>80250</v>
      </c>
    </row>
    <row r="130" spans="1:28" x14ac:dyDescent="0.35">
      <c r="A130" s="76"/>
      <c r="B130" s="76"/>
      <c r="C130" s="76"/>
      <c r="D130" s="76"/>
      <c r="E130" s="76"/>
      <c r="F130" s="117" t="s">
        <v>12612</v>
      </c>
      <c r="G130" s="76"/>
      <c r="H130" s="118">
        <v>75000</v>
      </c>
      <c r="I130" s="76"/>
      <c r="J130" s="119" t="s">
        <v>5537</v>
      </c>
      <c r="K130" s="119" t="s">
        <v>1063</v>
      </c>
      <c r="L130" s="119" t="s">
        <v>12583</v>
      </c>
      <c r="M130" s="119" t="s">
        <v>12615</v>
      </c>
      <c r="N130" s="76" t="s">
        <v>3842</v>
      </c>
      <c r="O130" s="76" t="s">
        <v>1063</v>
      </c>
      <c r="P130" s="76" t="s">
        <v>1063</v>
      </c>
      <c r="Q130" s="76" t="s">
        <v>1063</v>
      </c>
      <c r="R130" s="76"/>
      <c r="S130" s="76"/>
      <c r="T130" s="76"/>
      <c r="U130" s="76"/>
      <c r="V130" s="76"/>
      <c r="W130" s="76"/>
      <c r="X130" s="76"/>
      <c r="AA130" s="639">
        <f t="shared" si="2"/>
        <v>5250.0000000000009</v>
      </c>
      <c r="AB130" s="118">
        <f t="shared" si="3"/>
        <v>80250</v>
      </c>
    </row>
    <row r="131" spans="1:28" x14ac:dyDescent="0.35">
      <c r="A131" s="76"/>
      <c r="B131" s="76"/>
      <c r="C131" s="76"/>
      <c r="D131" s="76"/>
      <c r="E131" s="76"/>
      <c r="F131" s="117" t="s">
        <v>12616</v>
      </c>
      <c r="G131" s="76"/>
      <c r="H131" s="118">
        <v>75000</v>
      </c>
      <c r="I131" s="76"/>
      <c r="J131" s="119" t="s">
        <v>5537</v>
      </c>
      <c r="K131" s="119" t="s">
        <v>1063</v>
      </c>
      <c r="L131" s="119" t="s">
        <v>12583</v>
      </c>
      <c r="M131" s="119" t="s">
        <v>12617</v>
      </c>
      <c r="N131" s="76" t="s">
        <v>3842</v>
      </c>
      <c r="O131" s="76" t="s">
        <v>1063</v>
      </c>
      <c r="P131" s="76" t="s">
        <v>1063</v>
      </c>
      <c r="Q131" s="76" t="s">
        <v>1063</v>
      </c>
      <c r="R131" s="76"/>
      <c r="S131" s="76"/>
      <c r="T131" s="76"/>
      <c r="U131" s="76"/>
      <c r="V131" s="76"/>
      <c r="W131" s="76"/>
      <c r="X131" s="76"/>
      <c r="AA131" s="639">
        <f t="shared" si="2"/>
        <v>5250.0000000000009</v>
      </c>
      <c r="AB131" s="118">
        <f t="shared" si="3"/>
        <v>80250</v>
      </c>
    </row>
    <row r="132" spans="1:28" x14ac:dyDescent="0.35">
      <c r="A132" s="76"/>
      <c r="B132" s="76"/>
      <c r="C132" s="76"/>
      <c r="D132" s="76"/>
      <c r="E132" s="76"/>
      <c r="F132" s="117" t="s">
        <v>12618</v>
      </c>
      <c r="G132" s="76"/>
      <c r="H132" s="118">
        <v>75000</v>
      </c>
      <c r="I132" s="76"/>
      <c r="J132" s="119" t="s">
        <v>5537</v>
      </c>
      <c r="K132" s="119" t="s">
        <v>1063</v>
      </c>
      <c r="L132" s="119" t="s">
        <v>12583</v>
      </c>
      <c r="M132" s="119" t="s">
        <v>12619</v>
      </c>
      <c r="N132" s="76" t="s">
        <v>3842</v>
      </c>
      <c r="O132" s="76" t="s">
        <v>1063</v>
      </c>
      <c r="P132" s="76" t="s">
        <v>1063</v>
      </c>
      <c r="Q132" s="76" t="s">
        <v>1063</v>
      </c>
      <c r="R132" s="76"/>
      <c r="S132" s="76"/>
      <c r="T132" s="76"/>
      <c r="U132" s="76"/>
      <c r="V132" s="76"/>
      <c r="W132" s="76"/>
      <c r="X132" s="76"/>
      <c r="AA132" s="639">
        <f t="shared" si="2"/>
        <v>5250.0000000000009</v>
      </c>
      <c r="AB132" s="118">
        <f t="shared" si="3"/>
        <v>80250</v>
      </c>
    </row>
    <row r="133" spans="1:28" x14ac:dyDescent="0.35">
      <c r="A133" s="76"/>
      <c r="B133" s="76"/>
      <c r="C133" s="76"/>
      <c r="D133" s="76"/>
      <c r="E133" s="76"/>
      <c r="F133" s="117" t="s">
        <v>12618</v>
      </c>
      <c r="G133" s="76"/>
      <c r="H133" s="118">
        <v>75000</v>
      </c>
      <c r="I133" s="76"/>
      <c r="J133" s="119" t="s">
        <v>5537</v>
      </c>
      <c r="K133" s="119" t="s">
        <v>1063</v>
      </c>
      <c r="L133" s="119" t="s">
        <v>12583</v>
      </c>
      <c r="M133" s="119" t="s">
        <v>12620</v>
      </c>
      <c r="N133" s="76" t="s">
        <v>3842</v>
      </c>
      <c r="O133" s="76" t="s">
        <v>1063</v>
      </c>
      <c r="P133" s="76" t="s">
        <v>1063</v>
      </c>
      <c r="Q133" s="76" t="s">
        <v>1063</v>
      </c>
      <c r="R133" s="76"/>
      <c r="S133" s="76"/>
      <c r="T133" s="76"/>
      <c r="U133" s="76"/>
      <c r="V133" s="76"/>
      <c r="W133" s="76"/>
      <c r="X133" s="76"/>
      <c r="AA133" s="639">
        <f t="shared" si="2"/>
        <v>5250.0000000000009</v>
      </c>
      <c r="AB133" s="118">
        <f t="shared" si="3"/>
        <v>80250</v>
      </c>
    </row>
    <row r="134" spans="1:28" x14ac:dyDescent="0.35">
      <c r="A134" s="76"/>
      <c r="B134" s="76"/>
      <c r="C134" s="76"/>
      <c r="D134" s="76"/>
      <c r="E134" s="76"/>
      <c r="F134" s="117" t="s">
        <v>12618</v>
      </c>
      <c r="G134" s="76"/>
      <c r="H134" s="118">
        <v>75000</v>
      </c>
      <c r="I134" s="76"/>
      <c r="J134" s="119" t="s">
        <v>5537</v>
      </c>
      <c r="K134" s="119" t="s">
        <v>1063</v>
      </c>
      <c r="L134" s="119" t="s">
        <v>12583</v>
      </c>
      <c r="M134" s="119" t="s">
        <v>12621</v>
      </c>
      <c r="N134" s="76" t="s">
        <v>3842</v>
      </c>
      <c r="O134" s="76" t="s">
        <v>1063</v>
      </c>
      <c r="P134" s="76" t="s">
        <v>1063</v>
      </c>
      <c r="Q134" s="76" t="s">
        <v>1063</v>
      </c>
      <c r="R134" s="76"/>
      <c r="S134" s="76"/>
      <c r="T134" s="76"/>
      <c r="U134" s="76"/>
      <c r="V134" s="76"/>
      <c r="W134" s="76"/>
      <c r="X134" s="76"/>
      <c r="AA134" s="639">
        <f t="shared" ref="AA134:AA191" si="4">H134*AA$4</f>
        <v>5250.0000000000009</v>
      </c>
      <c r="AB134" s="118">
        <f t="shared" ref="AB134:AB191" si="5">H134+AA134</f>
        <v>80250</v>
      </c>
    </row>
    <row r="135" spans="1:28" x14ac:dyDescent="0.35">
      <c r="A135" s="76"/>
      <c r="B135" s="76"/>
      <c r="C135" s="76"/>
      <c r="D135" s="76"/>
      <c r="E135" s="76"/>
      <c r="F135" s="117" t="s">
        <v>12622</v>
      </c>
      <c r="G135" s="76"/>
      <c r="H135" s="118">
        <v>75000</v>
      </c>
      <c r="I135" s="76"/>
      <c r="J135" s="119" t="s">
        <v>5537</v>
      </c>
      <c r="K135" s="119" t="s">
        <v>1063</v>
      </c>
      <c r="L135" s="119" t="s">
        <v>12583</v>
      </c>
      <c r="M135" s="119" t="s">
        <v>12623</v>
      </c>
      <c r="N135" s="76" t="s">
        <v>3842</v>
      </c>
      <c r="O135" s="76" t="s">
        <v>1063</v>
      </c>
      <c r="P135" s="76" t="s">
        <v>1063</v>
      </c>
      <c r="Q135" s="76" t="s">
        <v>1063</v>
      </c>
      <c r="R135" s="76"/>
      <c r="S135" s="76"/>
      <c r="T135" s="76"/>
      <c r="U135" s="76"/>
      <c r="V135" s="76"/>
      <c r="W135" s="76"/>
      <c r="X135" s="76"/>
      <c r="AA135" s="639">
        <f t="shared" si="4"/>
        <v>5250.0000000000009</v>
      </c>
      <c r="AB135" s="118">
        <f t="shared" si="5"/>
        <v>80250</v>
      </c>
    </row>
    <row r="136" spans="1:28" x14ac:dyDescent="0.35">
      <c r="A136" s="76"/>
      <c r="B136" s="76"/>
      <c r="C136" s="76"/>
      <c r="D136" s="76"/>
      <c r="E136" s="76"/>
      <c r="F136" s="117" t="s">
        <v>12624</v>
      </c>
      <c r="G136" s="76"/>
      <c r="H136" s="118">
        <v>75000</v>
      </c>
      <c r="I136" s="76"/>
      <c r="J136" s="119" t="s">
        <v>5537</v>
      </c>
      <c r="K136" s="119" t="s">
        <v>1063</v>
      </c>
      <c r="L136" s="119" t="s">
        <v>12583</v>
      </c>
      <c r="M136" s="119" t="s">
        <v>12625</v>
      </c>
      <c r="N136" s="76" t="s">
        <v>3842</v>
      </c>
      <c r="O136" s="76" t="s">
        <v>1063</v>
      </c>
      <c r="P136" s="76" t="s">
        <v>1063</v>
      </c>
      <c r="Q136" s="76" t="s">
        <v>1063</v>
      </c>
      <c r="R136" s="76"/>
      <c r="S136" s="76"/>
      <c r="T136" s="76"/>
      <c r="U136" s="76"/>
      <c r="V136" s="76"/>
      <c r="W136" s="76"/>
      <c r="X136" s="76"/>
      <c r="AA136" s="639">
        <f t="shared" si="4"/>
        <v>5250.0000000000009</v>
      </c>
      <c r="AB136" s="118">
        <f t="shared" si="5"/>
        <v>80250</v>
      </c>
    </row>
    <row r="137" spans="1:28" x14ac:dyDescent="0.35">
      <c r="A137" s="76"/>
      <c r="B137" s="76"/>
      <c r="C137" s="76"/>
      <c r="D137" s="76"/>
      <c r="E137" s="76"/>
      <c r="F137" s="117" t="s">
        <v>12624</v>
      </c>
      <c r="G137" s="76"/>
      <c r="H137" s="118">
        <v>75000</v>
      </c>
      <c r="I137" s="76"/>
      <c r="J137" s="119" t="s">
        <v>5537</v>
      </c>
      <c r="K137" s="119" t="s">
        <v>1063</v>
      </c>
      <c r="L137" s="119" t="s">
        <v>12583</v>
      </c>
      <c r="M137" s="119" t="s">
        <v>12626</v>
      </c>
      <c r="N137" s="76" t="s">
        <v>3842</v>
      </c>
      <c r="O137" s="76" t="s">
        <v>1063</v>
      </c>
      <c r="P137" s="76" t="s">
        <v>1063</v>
      </c>
      <c r="Q137" s="76" t="s">
        <v>1063</v>
      </c>
      <c r="R137" s="76"/>
      <c r="S137" s="76"/>
      <c r="T137" s="76"/>
      <c r="U137" s="76"/>
      <c r="V137" s="76"/>
      <c r="W137" s="76"/>
      <c r="X137" s="76"/>
      <c r="AA137" s="639">
        <f t="shared" si="4"/>
        <v>5250.0000000000009</v>
      </c>
      <c r="AB137" s="118">
        <f t="shared" si="5"/>
        <v>80250</v>
      </c>
    </row>
    <row r="138" spans="1:28" x14ac:dyDescent="0.35">
      <c r="A138" s="76"/>
      <c r="B138" s="76"/>
      <c r="C138" s="76"/>
      <c r="D138" s="76"/>
      <c r="E138" s="76"/>
      <c r="F138" s="117" t="s">
        <v>12624</v>
      </c>
      <c r="G138" s="76"/>
      <c r="H138" s="118">
        <v>75000</v>
      </c>
      <c r="I138" s="76"/>
      <c r="J138" s="119" t="s">
        <v>5537</v>
      </c>
      <c r="K138" s="119" t="s">
        <v>1063</v>
      </c>
      <c r="L138" s="119" t="s">
        <v>12583</v>
      </c>
      <c r="M138" s="119" t="s">
        <v>12627</v>
      </c>
      <c r="N138" s="76" t="s">
        <v>3842</v>
      </c>
      <c r="O138" s="76" t="s">
        <v>1063</v>
      </c>
      <c r="P138" s="76" t="s">
        <v>1063</v>
      </c>
      <c r="Q138" s="76" t="s">
        <v>1063</v>
      </c>
      <c r="R138" s="76"/>
      <c r="S138" s="76"/>
      <c r="T138" s="76"/>
      <c r="U138" s="76"/>
      <c r="V138" s="76"/>
      <c r="W138" s="76"/>
      <c r="X138" s="76"/>
      <c r="AA138" s="639">
        <f t="shared" si="4"/>
        <v>5250.0000000000009</v>
      </c>
      <c r="AB138" s="118">
        <f t="shared" si="5"/>
        <v>80250</v>
      </c>
    </row>
    <row r="139" spans="1:28" x14ac:dyDescent="0.35">
      <c r="A139" s="76"/>
      <c r="B139" s="76"/>
      <c r="C139" s="76"/>
      <c r="D139" s="76"/>
      <c r="E139" s="76"/>
      <c r="F139" s="117" t="s">
        <v>12628</v>
      </c>
      <c r="G139" s="76"/>
      <c r="H139" s="118">
        <v>75000</v>
      </c>
      <c r="I139" s="76"/>
      <c r="J139" s="119" t="s">
        <v>5537</v>
      </c>
      <c r="K139" s="119" t="s">
        <v>1063</v>
      </c>
      <c r="L139" s="119" t="s">
        <v>12583</v>
      </c>
      <c r="M139" s="119" t="s">
        <v>12629</v>
      </c>
      <c r="N139" s="76" t="s">
        <v>3842</v>
      </c>
      <c r="O139" s="76" t="s">
        <v>1063</v>
      </c>
      <c r="P139" s="76" t="s">
        <v>1063</v>
      </c>
      <c r="Q139" s="76" t="s">
        <v>1063</v>
      </c>
      <c r="R139" s="76"/>
      <c r="S139" s="76"/>
      <c r="T139" s="76"/>
      <c r="U139" s="76"/>
      <c r="V139" s="76"/>
      <c r="W139" s="76"/>
      <c r="X139" s="76"/>
      <c r="AA139" s="639">
        <f t="shared" si="4"/>
        <v>5250.0000000000009</v>
      </c>
      <c r="AB139" s="118">
        <f t="shared" si="5"/>
        <v>80250</v>
      </c>
    </row>
    <row r="140" spans="1:28" x14ac:dyDescent="0.35">
      <c r="A140" s="76"/>
      <c r="B140" s="76"/>
      <c r="C140" s="76"/>
      <c r="D140" s="76"/>
      <c r="E140" s="76"/>
      <c r="F140" s="117" t="s">
        <v>12630</v>
      </c>
      <c r="G140" s="76"/>
      <c r="H140" s="118">
        <v>75000</v>
      </c>
      <c r="I140" s="76"/>
      <c r="J140" s="119" t="s">
        <v>5537</v>
      </c>
      <c r="K140" s="119" t="s">
        <v>1063</v>
      </c>
      <c r="L140" s="119" t="s">
        <v>12583</v>
      </c>
      <c r="M140" s="119" t="s">
        <v>12631</v>
      </c>
      <c r="N140" s="76" t="s">
        <v>3842</v>
      </c>
      <c r="O140" s="76" t="s">
        <v>1063</v>
      </c>
      <c r="P140" s="76" t="s">
        <v>1063</v>
      </c>
      <c r="Q140" s="76" t="s">
        <v>1063</v>
      </c>
      <c r="R140" s="76"/>
      <c r="S140" s="76"/>
      <c r="T140" s="76"/>
      <c r="U140" s="76"/>
      <c r="V140" s="76"/>
      <c r="W140" s="76"/>
      <c r="X140" s="76"/>
      <c r="AA140" s="639">
        <f t="shared" si="4"/>
        <v>5250.0000000000009</v>
      </c>
      <c r="AB140" s="118">
        <f t="shared" si="5"/>
        <v>80250</v>
      </c>
    </row>
    <row r="141" spans="1:28" x14ac:dyDescent="0.35">
      <c r="A141" s="76"/>
      <c r="B141" s="76"/>
      <c r="C141" s="76"/>
      <c r="D141" s="76"/>
      <c r="E141" s="76"/>
      <c r="F141" s="117" t="s">
        <v>12630</v>
      </c>
      <c r="G141" s="76"/>
      <c r="H141" s="118">
        <v>75000</v>
      </c>
      <c r="I141" s="76"/>
      <c r="J141" s="119" t="s">
        <v>5537</v>
      </c>
      <c r="K141" s="119" t="s">
        <v>1063</v>
      </c>
      <c r="L141" s="119" t="s">
        <v>12583</v>
      </c>
      <c r="M141" s="119" t="s">
        <v>12632</v>
      </c>
      <c r="N141" s="76" t="s">
        <v>3842</v>
      </c>
      <c r="O141" s="76" t="s">
        <v>1063</v>
      </c>
      <c r="P141" s="76" t="s">
        <v>1063</v>
      </c>
      <c r="Q141" s="76" t="s">
        <v>1063</v>
      </c>
      <c r="R141" s="76"/>
      <c r="S141" s="76"/>
      <c r="T141" s="76"/>
      <c r="U141" s="76"/>
      <c r="V141" s="76"/>
      <c r="W141" s="76"/>
      <c r="X141" s="76"/>
      <c r="AA141" s="639">
        <f t="shared" si="4"/>
        <v>5250.0000000000009</v>
      </c>
      <c r="AB141" s="118">
        <f t="shared" si="5"/>
        <v>80250</v>
      </c>
    </row>
    <row r="142" spans="1:28" x14ac:dyDescent="0.35">
      <c r="A142" s="76"/>
      <c r="B142" s="76"/>
      <c r="C142" s="76"/>
      <c r="D142" s="76"/>
      <c r="E142" s="76"/>
      <c r="F142" s="117" t="s">
        <v>12630</v>
      </c>
      <c r="G142" s="76"/>
      <c r="H142" s="118">
        <v>75000</v>
      </c>
      <c r="I142" s="76"/>
      <c r="J142" s="119" t="s">
        <v>5537</v>
      </c>
      <c r="K142" s="119" t="s">
        <v>1063</v>
      </c>
      <c r="L142" s="119" t="s">
        <v>12583</v>
      </c>
      <c r="M142" s="119" t="s">
        <v>12633</v>
      </c>
      <c r="N142" s="76" t="s">
        <v>3842</v>
      </c>
      <c r="O142" s="76" t="s">
        <v>1063</v>
      </c>
      <c r="P142" s="76" t="s">
        <v>1063</v>
      </c>
      <c r="Q142" s="76" t="s">
        <v>1063</v>
      </c>
      <c r="R142" s="76"/>
      <c r="S142" s="76"/>
      <c r="T142" s="76"/>
      <c r="U142" s="76"/>
      <c r="V142" s="76"/>
      <c r="W142" s="76"/>
      <c r="X142" s="76"/>
      <c r="AA142" s="639">
        <f t="shared" si="4"/>
        <v>5250.0000000000009</v>
      </c>
      <c r="AB142" s="118">
        <f t="shared" si="5"/>
        <v>80250</v>
      </c>
    </row>
    <row r="143" spans="1:28" x14ac:dyDescent="0.35">
      <c r="A143" s="76"/>
      <c r="B143" s="76"/>
      <c r="C143" s="76"/>
      <c r="D143" s="76"/>
      <c r="E143" s="76"/>
      <c r="F143" s="117" t="s">
        <v>12634</v>
      </c>
      <c r="G143" s="76"/>
      <c r="H143" s="118">
        <v>75000</v>
      </c>
      <c r="I143" s="76"/>
      <c r="J143" s="119" t="s">
        <v>12575</v>
      </c>
      <c r="K143" s="119" t="s">
        <v>1063</v>
      </c>
      <c r="L143" s="119" t="s">
        <v>8337</v>
      </c>
      <c r="M143" s="119">
        <v>1901891</v>
      </c>
      <c r="N143" s="76" t="s">
        <v>3842</v>
      </c>
      <c r="O143" s="76" t="s">
        <v>1063</v>
      </c>
      <c r="P143" s="76" t="s">
        <v>1226</v>
      </c>
      <c r="Q143" s="145" t="s">
        <v>1066</v>
      </c>
      <c r="R143" s="76"/>
      <c r="S143" s="76"/>
      <c r="T143" s="76"/>
      <c r="U143" s="76"/>
      <c r="V143" s="76"/>
      <c r="W143" s="76"/>
      <c r="X143" s="76"/>
      <c r="AA143" s="639">
        <f t="shared" si="4"/>
        <v>5250.0000000000009</v>
      </c>
      <c r="AB143" s="118">
        <f t="shared" si="5"/>
        <v>80250</v>
      </c>
    </row>
    <row r="144" spans="1:28" x14ac:dyDescent="0.35">
      <c r="A144" s="76"/>
      <c r="B144" s="76"/>
      <c r="C144" s="76"/>
      <c r="D144" s="76"/>
      <c r="E144" s="76"/>
      <c r="F144" s="117" t="s">
        <v>12634</v>
      </c>
      <c r="G144" s="76"/>
      <c r="H144" s="118">
        <v>75000</v>
      </c>
      <c r="I144" s="76"/>
      <c r="J144" s="119" t="s">
        <v>12575</v>
      </c>
      <c r="K144" s="119" t="s">
        <v>1063</v>
      </c>
      <c r="L144" s="119" t="s">
        <v>8337</v>
      </c>
      <c r="M144" s="119">
        <v>1901892</v>
      </c>
      <c r="N144" s="76" t="s">
        <v>3842</v>
      </c>
      <c r="O144" s="76" t="s">
        <v>1063</v>
      </c>
      <c r="P144" s="76" t="s">
        <v>3842</v>
      </c>
      <c r="Q144" s="76" t="s">
        <v>3842</v>
      </c>
      <c r="R144" s="76"/>
      <c r="S144" s="76"/>
      <c r="T144" s="76"/>
      <c r="U144" s="76"/>
      <c r="V144" s="76"/>
      <c r="W144" s="76"/>
      <c r="X144" s="76"/>
      <c r="AA144" s="639">
        <f t="shared" si="4"/>
        <v>5250.0000000000009</v>
      </c>
      <c r="AB144" s="118">
        <f t="shared" si="5"/>
        <v>80250</v>
      </c>
    </row>
    <row r="145" spans="1:28" x14ac:dyDescent="0.35">
      <c r="A145" s="76"/>
      <c r="B145" s="76"/>
      <c r="C145" s="76"/>
      <c r="D145" s="76"/>
      <c r="E145" s="76"/>
      <c r="F145" s="117" t="s">
        <v>12634</v>
      </c>
      <c r="G145" s="76"/>
      <c r="H145" s="118">
        <v>75000</v>
      </c>
      <c r="I145" s="76"/>
      <c r="J145" s="119" t="s">
        <v>12575</v>
      </c>
      <c r="K145" s="119" t="s">
        <v>1063</v>
      </c>
      <c r="L145" s="119" t="s">
        <v>8337</v>
      </c>
      <c r="M145" s="119">
        <v>1901893</v>
      </c>
      <c r="N145" s="76" t="s">
        <v>3842</v>
      </c>
      <c r="O145" s="76" t="s">
        <v>1063</v>
      </c>
      <c r="P145" s="76" t="s">
        <v>3842</v>
      </c>
      <c r="Q145" s="76" t="s">
        <v>3842</v>
      </c>
      <c r="R145" s="76"/>
      <c r="S145" s="76"/>
      <c r="T145" s="76"/>
      <c r="U145" s="76"/>
      <c r="V145" s="76"/>
      <c r="W145" s="76"/>
      <c r="X145" s="76"/>
      <c r="AA145" s="639">
        <f t="shared" si="4"/>
        <v>5250.0000000000009</v>
      </c>
      <c r="AB145" s="118">
        <f t="shared" si="5"/>
        <v>80250</v>
      </c>
    </row>
    <row r="146" spans="1:28" x14ac:dyDescent="0.35">
      <c r="A146" s="76"/>
      <c r="B146" s="76"/>
      <c r="C146" s="76"/>
      <c r="D146" s="76"/>
      <c r="E146" s="76"/>
      <c r="F146" s="117" t="s">
        <v>12635</v>
      </c>
      <c r="G146" s="76"/>
      <c r="H146" s="118">
        <v>75000</v>
      </c>
      <c r="I146" s="76"/>
      <c r="J146" s="119" t="s">
        <v>5775</v>
      </c>
      <c r="K146" s="119" t="s">
        <v>1063</v>
      </c>
      <c r="L146" s="119" t="s">
        <v>12636</v>
      </c>
      <c r="M146" s="119" t="s">
        <v>12637</v>
      </c>
      <c r="N146" s="76" t="s">
        <v>3842</v>
      </c>
      <c r="O146" s="76" t="s">
        <v>1063</v>
      </c>
      <c r="P146" s="76" t="s">
        <v>3842</v>
      </c>
      <c r="Q146" s="76" t="s">
        <v>3842</v>
      </c>
      <c r="R146" s="76"/>
      <c r="S146" s="76"/>
      <c r="T146" s="76"/>
      <c r="U146" s="76"/>
      <c r="V146" s="76"/>
      <c r="W146" s="76"/>
      <c r="X146" s="76"/>
      <c r="AA146" s="639">
        <f t="shared" si="4"/>
        <v>5250.0000000000009</v>
      </c>
      <c r="AB146" s="118">
        <f t="shared" si="5"/>
        <v>80250</v>
      </c>
    </row>
    <row r="147" spans="1:28" x14ac:dyDescent="0.35">
      <c r="A147" s="76"/>
      <c r="B147" s="76"/>
      <c r="C147" s="76"/>
      <c r="D147" s="76"/>
      <c r="E147" s="76"/>
      <c r="F147" s="117" t="s">
        <v>12638</v>
      </c>
      <c r="G147" s="76"/>
      <c r="H147" s="118">
        <v>75000</v>
      </c>
      <c r="I147" s="76"/>
      <c r="J147" s="119" t="s">
        <v>1671</v>
      </c>
      <c r="K147" s="119" t="s">
        <v>1063</v>
      </c>
      <c r="L147" s="119" t="s">
        <v>12557</v>
      </c>
      <c r="M147" s="119" t="s">
        <v>12639</v>
      </c>
      <c r="N147" s="76" t="s">
        <v>3842</v>
      </c>
      <c r="O147" s="76" t="s">
        <v>1063</v>
      </c>
      <c r="P147" s="76" t="s">
        <v>3842</v>
      </c>
      <c r="Q147" s="145" t="s">
        <v>1066</v>
      </c>
      <c r="R147" s="76"/>
      <c r="S147" s="76"/>
      <c r="T147" s="76"/>
      <c r="U147" s="76"/>
      <c r="V147" s="76"/>
      <c r="W147" s="76"/>
      <c r="X147" s="76"/>
      <c r="AA147" s="639">
        <f t="shared" si="4"/>
        <v>5250.0000000000009</v>
      </c>
      <c r="AB147" s="118">
        <f t="shared" si="5"/>
        <v>80250</v>
      </c>
    </row>
    <row r="148" spans="1:28" x14ac:dyDescent="0.35">
      <c r="A148" s="76"/>
      <c r="B148" s="76"/>
      <c r="C148" s="76"/>
      <c r="D148" s="76"/>
      <c r="E148" s="76"/>
      <c r="F148" s="117" t="s">
        <v>12640</v>
      </c>
      <c r="G148" s="76"/>
      <c r="H148" s="118">
        <v>75000</v>
      </c>
      <c r="I148" s="76"/>
      <c r="J148" s="119" t="s">
        <v>12578</v>
      </c>
      <c r="K148" s="76" t="s">
        <v>12578</v>
      </c>
      <c r="L148" s="119" t="s">
        <v>12578</v>
      </c>
      <c r="M148" s="76" t="s">
        <v>12578</v>
      </c>
      <c r="N148" s="76" t="s">
        <v>3842</v>
      </c>
      <c r="O148" s="76" t="s">
        <v>1063</v>
      </c>
      <c r="P148" s="76" t="s">
        <v>3842</v>
      </c>
      <c r="Q148" s="76" t="s">
        <v>3842</v>
      </c>
      <c r="R148" s="76"/>
      <c r="S148" s="76"/>
      <c r="T148" s="76"/>
      <c r="U148" s="76"/>
      <c r="V148" s="76"/>
      <c r="W148" s="76"/>
      <c r="X148" s="76"/>
      <c r="AA148" s="639">
        <f t="shared" si="4"/>
        <v>5250.0000000000009</v>
      </c>
      <c r="AB148" s="118">
        <f t="shared" si="5"/>
        <v>80250</v>
      </c>
    </row>
    <row r="149" spans="1:28" x14ac:dyDescent="0.35">
      <c r="A149" s="76"/>
      <c r="B149" s="76"/>
      <c r="C149" s="76"/>
      <c r="D149" s="76"/>
      <c r="E149" s="76"/>
      <c r="F149" s="117" t="s">
        <v>12641</v>
      </c>
      <c r="G149" s="76"/>
      <c r="H149" s="118">
        <v>75000</v>
      </c>
      <c r="I149" s="76"/>
      <c r="J149" s="119" t="s">
        <v>12575</v>
      </c>
      <c r="K149" s="163" t="s">
        <v>1063</v>
      </c>
      <c r="L149" s="119" t="s">
        <v>8337</v>
      </c>
      <c r="M149" s="119">
        <v>1901894</v>
      </c>
      <c r="N149" s="76" t="s">
        <v>3842</v>
      </c>
      <c r="O149" s="76" t="s">
        <v>1063</v>
      </c>
      <c r="P149" s="76" t="s">
        <v>3842</v>
      </c>
      <c r="Q149" s="76" t="s">
        <v>3842</v>
      </c>
      <c r="R149" s="76"/>
      <c r="S149" s="76"/>
      <c r="T149" s="76"/>
      <c r="U149" s="76"/>
      <c r="V149" s="76"/>
      <c r="W149" s="76"/>
      <c r="X149" s="76"/>
      <c r="AA149" s="639">
        <f t="shared" si="4"/>
        <v>5250.0000000000009</v>
      </c>
      <c r="AB149" s="118">
        <f t="shared" si="5"/>
        <v>80250</v>
      </c>
    </row>
    <row r="150" spans="1:28" x14ac:dyDescent="0.35">
      <c r="A150" s="76"/>
      <c r="B150" s="76"/>
      <c r="C150" s="76"/>
      <c r="D150" s="76"/>
      <c r="E150" s="76"/>
      <c r="F150" s="117" t="s">
        <v>12641</v>
      </c>
      <c r="G150" s="76"/>
      <c r="H150" s="118">
        <v>75000</v>
      </c>
      <c r="I150" s="76"/>
      <c r="J150" s="119" t="s">
        <v>12575</v>
      </c>
      <c r="K150" s="163" t="s">
        <v>1063</v>
      </c>
      <c r="L150" s="119" t="s">
        <v>8337</v>
      </c>
      <c r="M150" s="119">
        <v>1901895</v>
      </c>
      <c r="N150" s="76" t="s">
        <v>3842</v>
      </c>
      <c r="O150" s="76" t="s">
        <v>1063</v>
      </c>
      <c r="P150" s="76" t="s">
        <v>3842</v>
      </c>
      <c r="Q150" s="76" t="s">
        <v>3842</v>
      </c>
      <c r="R150" s="76"/>
      <c r="S150" s="76"/>
      <c r="T150" s="76"/>
      <c r="U150" s="76"/>
      <c r="V150" s="76"/>
      <c r="W150" s="76"/>
      <c r="X150" s="76"/>
      <c r="AA150" s="639">
        <f t="shared" si="4"/>
        <v>5250.0000000000009</v>
      </c>
      <c r="AB150" s="118">
        <f t="shared" si="5"/>
        <v>80250</v>
      </c>
    </row>
    <row r="151" spans="1:28" x14ac:dyDescent="0.35">
      <c r="A151" s="76"/>
      <c r="B151" s="76"/>
      <c r="C151" s="76"/>
      <c r="D151" s="76"/>
      <c r="E151" s="76"/>
      <c r="F151" s="117" t="s">
        <v>12641</v>
      </c>
      <c r="G151" s="76"/>
      <c r="H151" s="118">
        <v>75000</v>
      </c>
      <c r="I151" s="76"/>
      <c r="J151" s="119" t="s">
        <v>12575</v>
      </c>
      <c r="K151" s="163" t="s">
        <v>1063</v>
      </c>
      <c r="L151" s="119" t="s">
        <v>8337</v>
      </c>
      <c r="M151" s="119">
        <v>1901896</v>
      </c>
      <c r="N151" s="76" t="s">
        <v>3842</v>
      </c>
      <c r="O151" s="76" t="s">
        <v>1063</v>
      </c>
      <c r="P151" s="76" t="s">
        <v>3842</v>
      </c>
      <c r="Q151" s="76" t="s">
        <v>3842</v>
      </c>
      <c r="R151" s="76"/>
      <c r="S151" s="76"/>
      <c r="T151" s="76"/>
      <c r="U151" s="76"/>
      <c r="V151" s="76"/>
      <c r="W151" s="76"/>
      <c r="X151" s="76"/>
      <c r="AA151" s="639">
        <f t="shared" si="4"/>
        <v>5250.0000000000009</v>
      </c>
      <c r="AB151" s="118">
        <f t="shared" si="5"/>
        <v>80250</v>
      </c>
    </row>
    <row r="152" spans="1:28" x14ac:dyDescent="0.35">
      <c r="A152" s="76"/>
      <c r="B152" s="76"/>
      <c r="C152" s="76"/>
      <c r="D152" s="76"/>
      <c r="E152" s="76"/>
      <c r="F152" s="117" t="s">
        <v>12642</v>
      </c>
      <c r="G152" s="76"/>
      <c r="H152" s="118">
        <v>75000</v>
      </c>
      <c r="I152" s="76"/>
      <c r="J152" s="119" t="s">
        <v>12575</v>
      </c>
      <c r="K152" s="163" t="s">
        <v>1063</v>
      </c>
      <c r="L152" s="119" t="s">
        <v>8337</v>
      </c>
      <c r="M152" s="119">
        <v>1923713</v>
      </c>
      <c r="N152" s="76" t="s">
        <v>3842</v>
      </c>
      <c r="O152" s="76" t="s">
        <v>1063</v>
      </c>
      <c r="P152" s="76" t="s">
        <v>3842</v>
      </c>
      <c r="Q152" s="76" t="s">
        <v>3842</v>
      </c>
      <c r="R152" s="76"/>
      <c r="S152" s="76"/>
      <c r="T152" s="76"/>
      <c r="U152" s="76"/>
      <c r="V152" s="76"/>
      <c r="W152" s="76"/>
      <c r="X152" s="76"/>
      <c r="AA152" s="639">
        <f t="shared" si="4"/>
        <v>5250.0000000000009</v>
      </c>
      <c r="AB152" s="118">
        <f t="shared" si="5"/>
        <v>80250</v>
      </c>
    </row>
    <row r="153" spans="1:28" x14ac:dyDescent="0.35">
      <c r="A153" s="76"/>
      <c r="B153" s="76"/>
      <c r="C153" s="76"/>
      <c r="D153" s="76"/>
      <c r="E153" s="76"/>
      <c r="F153" s="117" t="s">
        <v>12643</v>
      </c>
      <c r="G153" s="76"/>
      <c r="H153" s="118">
        <v>75000</v>
      </c>
      <c r="I153" s="76"/>
      <c r="J153" s="119" t="s">
        <v>1671</v>
      </c>
      <c r="K153" s="163" t="s">
        <v>1063</v>
      </c>
      <c r="L153" s="119" t="s">
        <v>12557</v>
      </c>
      <c r="M153" s="119" t="s">
        <v>12644</v>
      </c>
      <c r="N153" s="76" t="s">
        <v>3842</v>
      </c>
      <c r="O153" s="76" t="s">
        <v>1063</v>
      </c>
      <c r="P153" s="76" t="s">
        <v>3842</v>
      </c>
      <c r="Q153" s="145" t="s">
        <v>1066</v>
      </c>
      <c r="R153" s="76"/>
      <c r="S153" s="76"/>
      <c r="T153" s="76"/>
      <c r="U153" s="76"/>
      <c r="V153" s="76"/>
      <c r="W153" s="76"/>
      <c r="X153" s="76"/>
      <c r="AA153" s="639">
        <f t="shared" si="4"/>
        <v>5250.0000000000009</v>
      </c>
      <c r="AB153" s="118">
        <f t="shared" si="5"/>
        <v>80250</v>
      </c>
    </row>
    <row r="154" spans="1:28" x14ac:dyDescent="0.35">
      <c r="A154" s="76"/>
      <c r="B154" s="76"/>
      <c r="C154" s="76"/>
      <c r="D154" s="76"/>
      <c r="E154" s="76"/>
      <c r="F154" s="117" t="s">
        <v>12645</v>
      </c>
      <c r="G154" s="76"/>
      <c r="H154" s="118">
        <v>75000</v>
      </c>
      <c r="I154" s="76"/>
      <c r="J154" s="119" t="s">
        <v>12578</v>
      </c>
      <c r="K154" s="76" t="s">
        <v>12578</v>
      </c>
      <c r="L154" s="119" t="s">
        <v>12578</v>
      </c>
      <c r="M154" s="76" t="s">
        <v>12578</v>
      </c>
      <c r="N154" s="76" t="s">
        <v>3842</v>
      </c>
      <c r="O154" s="76" t="s">
        <v>1063</v>
      </c>
      <c r="P154" s="76" t="s">
        <v>3842</v>
      </c>
      <c r="Q154" s="76" t="s">
        <v>3842</v>
      </c>
      <c r="R154" s="76"/>
      <c r="S154" s="76"/>
      <c r="T154" s="76"/>
      <c r="U154" s="76"/>
      <c r="V154" s="76"/>
      <c r="W154" s="76"/>
      <c r="X154" s="76"/>
      <c r="AA154" s="639">
        <f t="shared" si="4"/>
        <v>5250.0000000000009</v>
      </c>
      <c r="AB154" s="118">
        <f t="shared" si="5"/>
        <v>80250</v>
      </c>
    </row>
    <row r="155" spans="1:28" x14ac:dyDescent="0.35">
      <c r="A155" s="76"/>
      <c r="B155" s="76"/>
      <c r="C155" s="76"/>
      <c r="D155" s="76"/>
      <c r="E155" s="76"/>
      <c r="F155" s="117" t="s">
        <v>12646</v>
      </c>
      <c r="G155" s="76"/>
      <c r="H155" s="118">
        <v>75000</v>
      </c>
      <c r="I155" s="76"/>
      <c r="J155" s="119" t="s">
        <v>12575</v>
      </c>
      <c r="K155" s="163" t="s">
        <v>1063</v>
      </c>
      <c r="L155" s="119" t="s">
        <v>8337</v>
      </c>
      <c r="M155" s="119" t="s">
        <v>12647</v>
      </c>
      <c r="N155" s="76" t="s">
        <v>3842</v>
      </c>
      <c r="O155" s="76" t="s">
        <v>1063</v>
      </c>
      <c r="P155" s="76" t="s">
        <v>3842</v>
      </c>
      <c r="Q155" s="76" t="s">
        <v>3842</v>
      </c>
      <c r="R155" s="76"/>
      <c r="S155" s="76"/>
      <c r="T155" s="76"/>
      <c r="U155" s="76"/>
      <c r="V155" s="76"/>
      <c r="W155" s="76"/>
      <c r="X155" s="76"/>
      <c r="AA155" s="639">
        <f t="shared" si="4"/>
        <v>5250.0000000000009</v>
      </c>
      <c r="AB155" s="118">
        <f t="shared" si="5"/>
        <v>80250</v>
      </c>
    </row>
    <row r="156" spans="1:28" x14ac:dyDescent="0.35">
      <c r="A156" s="76"/>
      <c r="B156" s="76"/>
      <c r="C156" s="76"/>
      <c r="D156" s="76"/>
      <c r="E156" s="76"/>
      <c r="F156" s="117" t="s">
        <v>12646</v>
      </c>
      <c r="G156" s="76"/>
      <c r="H156" s="118">
        <v>75000</v>
      </c>
      <c r="I156" s="76"/>
      <c r="J156" s="119" t="s">
        <v>12575</v>
      </c>
      <c r="K156" s="163" t="s">
        <v>1063</v>
      </c>
      <c r="L156" s="119" t="s">
        <v>8337</v>
      </c>
      <c r="M156" s="119">
        <v>2249612</v>
      </c>
      <c r="N156" s="76" t="s">
        <v>3842</v>
      </c>
      <c r="O156" s="76" t="s">
        <v>1063</v>
      </c>
      <c r="P156" s="76" t="s">
        <v>3842</v>
      </c>
      <c r="Q156" s="76" t="s">
        <v>3842</v>
      </c>
      <c r="R156" s="76"/>
      <c r="S156" s="76"/>
      <c r="T156" s="76"/>
      <c r="U156" s="76"/>
      <c r="V156" s="76"/>
      <c r="W156" s="76"/>
      <c r="X156" s="76"/>
      <c r="AA156" s="639">
        <f t="shared" si="4"/>
        <v>5250.0000000000009</v>
      </c>
      <c r="AB156" s="118">
        <f t="shared" si="5"/>
        <v>80250</v>
      </c>
    </row>
    <row r="157" spans="1:28" x14ac:dyDescent="0.35">
      <c r="A157" s="76"/>
      <c r="B157" s="76"/>
      <c r="C157" s="76"/>
      <c r="D157" s="76"/>
      <c r="E157" s="76"/>
      <c r="F157" s="117" t="s">
        <v>12646</v>
      </c>
      <c r="G157" s="76"/>
      <c r="H157" s="118">
        <v>75000</v>
      </c>
      <c r="I157" s="76"/>
      <c r="J157" s="119" t="s">
        <v>12575</v>
      </c>
      <c r="K157" s="163" t="s">
        <v>1063</v>
      </c>
      <c r="L157" s="119" t="s">
        <v>8337</v>
      </c>
      <c r="M157" s="119">
        <v>2249617</v>
      </c>
      <c r="N157" s="76" t="s">
        <v>3842</v>
      </c>
      <c r="O157" s="76" t="s">
        <v>1063</v>
      </c>
      <c r="P157" s="76" t="s">
        <v>3842</v>
      </c>
      <c r="Q157" s="76" t="s">
        <v>3842</v>
      </c>
      <c r="R157" s="76"/>
      <c r="S157" s="76"/>
      <c r="T157" s="76"/>
      <c r="U157" s="76"/>
      <c r="V157" s="76"/>
      <c r="W157" s="76"/>
      <c r="X157" s="76"/>
      <c r="AA157" s="639">
        <f t="shared" si="4"/>
        <v>5250.0000000000009</v>
      </c>
      <c r="AB157" s="118">
        <f t="shared" si="5"/>
        <v>80250</v>
      </c>
    </row>
    <row r="158" spans="1:28" x14ac:dyDescent="0.35">
      <c r="A158" s="76"/>
      <c r="B158" s="76"/>
      <c r="C158" s="76"/>
      <c r="D158" s="76"/>
      <c r="E158" s="76"/>
      <c r="F158" s="117" t="s">
        <v>12648</v>
      </c>
      <c r="G158" s="76"/>
      <c r="H158" s="118">
        <v>75000</v>
      </c>
      <c r="I158" s="76"/>
      <c r="J158" s="119" t="s">
        <v>12575</v>
      </c>
      <c r="K158" s="163" t="s">
        <v>1063</v>
      </c>
      <c r="L158" s="119" t="s">
        <v>8337</v>
      </c>
      <c r="M158" s="119">
        <v>2249525</v>
      </c>
      <c r="N158" s="76" t="s">
        <v>3842</v>
      </c>
      <c r="O158" s="76" t="s">
        <v>1063</v>
      </c>
      <c r="P158" s="76" t="s">
        <v>3842</v>
      </c>
      <c r="Q158" s="76" t="s">
        <v>3842</v>
      </c>
      <c r="R158" s="76"/>
      <c r="S158" s="76"/>
      <c r="T158" s="76"/>
      <c r="U158" s="76"/>
      <c r="V158" s="76"/>
      <c r="W158" s="76"/>
      <c r="X158" s="76"/>
      <c r="AA158" s="639">
        <f t="shared" si="4"/>
        <v>5250.0000000000009</v>
      </c>
      <c r="AB158" s="118">
        <f t="shared" si="5"/>
        <v>80250</v>
      </c>
    </row>
    <row r="159" spans="1:28" x14ac:dyDescent="0.35">
      <c r="A159" s="76"/>
      <c r="B159" s="76"/>
      <c r="C159" s="76"/>
      <c r="D159" s="76"/>
      <c r="E159" s="76"/>
      <c r="F159" s="117" t="s">
        <v>12649</v>
      </c>
      <c r="G159" s="76"/>
      <c r="H159" s="118">
        <v>75000</v>
      </c>
      <c r="I159" s="76"/>
      <c r="J159" s="119" t="s">
        <v>1671</v>
      </c>
      <c r="K159" s="163" t="s">
        <v>1063</v>
      </c>
      <c r="L159" s="119" t="s">
        <v>12557</v>
      </c>
      <c r="M159" s="119" t="s">
        <v>12650</v>
      </c>
      <c r="N159" s="76" t="s">
        <v>3842</v>
      </c>
      <c r="O159" s="76" t="s">
        <v>1063</v>
      </c>
      <c r="P159" s="76" t="s">
        <v>3842</v>
      </c>
      <c r="Q159" s="76" t="s">
        <v>3842</v>
      </c>
      <c r="R159" s="76"/>
      <c r="S159" s="76"/>
      <c r="T159" s="76"/>
      <c r="U159" s="76"/>
      <c r="V159" s="76"/>
      <c r="W159" s="76"/>
      <c r="X159" s="76"/>
      <c r="AA159" s="639">
        <f t="shared" si="4"/>
        <v>5250.0000000000009</v>
      </c>
      <c r="AB159" s="118">
        <f t="shared" si="5"/>
        <v>80250</v>
      </c>
    </row>
    <row r="160" spans="1:28" x14ac:dyDescent="0.35">
      <c r="A160" s="76"/>
      <c r="B160" s="76"/>
      <c r="C160" s="76"/>
      <c r="D160" s="76"/>
      <c r="E160" s="76"/>
      <c r="F160" s="117" t="s">
        <v>12651</v>
      </c>
      <c r="G160" s="76"/>
      <c r="H160" s="118">
        <v>75000</v>
      </c>
      <c r="I160" s="76"/>
      <c r="J160" s="119" t="s">
        <v>12578</v>
      </c>
      <c r="K160" s="76" t="s">
        <v>12578</v>
      </c>
      <c r="L160" s="119" t="s">
        <v>12578</v>
      </c>
      <c r="M160" s="76" t="s">
        <v>12578</v>
      </c>
      <c r="N160" s="76" t="s">
        <v>3842</v>
      </c>
      <c r="O160" s="76" t="s">
        <v>1063</v>
      </c>
      <c r="P160" s="76" t="s">
        <v>3842</v>
      </c>
      <c r="Q160" s="76" t="s">
        <v>3842</v>
      </c>
      <c r="R160" s="76"/>
      <c r="S160" s="76"/>
      <c r="T160" s="76"/>
      <c r="U160" s="76"/>
      <c r="V160" s="76"/>
      <c r="W160" s="76"/>
      <c r="X160" s="76"/>
      <c r="AA160" s="639">
        <f t="shared" si="4"/>
        <v>5250.0000000000009</v>
      </c>
      <c r="AB160" s="118">
        <f t="shared" si="5"/>
        <v>80250</v>
      </c>
    </row>
    <row r="161" spans="1:28" x14ac:dyDescent="0.35">
      <c r="A161" s="76"/>
      <c r="B161" s="76"/>
      <c r="C161" s="76"/>
      <c r="D161" s="76"/>
      <c r="E161" s="76"/>
      <c r="F161" s="117" t="s">
        <v>12652</v>
      </c>
      <c r="G161" s="76"/>
      <c r="H161" s="118">
        <v>75000</v>
      </c>
      <c r="I161" s="76"/>
      <c r="J161" s="119" t="s">
        <v>12575</v>
      </c>
      <c r="K161" s="163" t="s">
        <v>1063</v>
      </c>
      <c r="L161" s="119" t="s">
        <v>8337</v>
      </c>
      <c r="M161" s="119">
        <v>1901881</v>
      </c>
      <c r="N161" s="76" t="s">
        <v>3842</v>
      </c>
      <c r="O161" s="76" t="s">
        <v>1063</v>
      </c>
      <c r="P161" s="76" t="s">
        <v>3842</v>
      </c>
      <c r="Q161" s="76" t="s">
        <v>3842</v>
      </c>
      <c r="R161" s="76"/>
      <c r="S161" s="76"/>
      <c r="T161" s="76"/>
      <c r="U161" s="76"/>
      <c r="V161" s="76"/>
      <c r="W161" s="76"/>
      <c r="X161" s="76"/>
      <c r="AA161" s="639">
        <f t="shared" si="4"/>
        <v>5250.0000000000009</v>
      </c>
      <c r="AB161" s="118">
        <f t="shared" si="5"/>
        <v>80250</v>
      </c>
    </row>
    <row r="162" spans="1:28" x14ac:dyDescent="0.35">
      <c r="A162" s="76"/>
      <c r="B162" s="76"/>
      <c r="C162" s="76"/>
      <c r="D162" s="76"/>
      <c r="E162" s="76"/>
      <c r="F162" s="117" t="s">
        <v>12652</v>
      </c>
      <c r="G162" s="76"/>
      <c r="H162" s="118">
        <v>75000</v>
      </c>
      <c r="I162" s="76"/>
      <c r="J162" s="119" t="s">
        <v>12575</v>
      </c>
      <c r="K162" s="163" t="s">
        <v>1063</v>
      </c>
      <c r="L162" s="119" t="s">
        <v>8337</v>
      </c>
      <c r="M162" s="119">
        <v>1901888</v>
      </c>
      <c r="N162" s="76" t="s">
        <v>3842</v>
      </c>
      <c r="O162" s="76" t="s">
        <v>1063</v>
      </c>
      <c r="P162" s="76" t="s">
        <v>3842</v>
      </c>
      <c r="Q162" s="76" t="s">
        <v>3842</v>
      </c>
      <c r="R162" s="76"/>
      <c r="S162" s="76"/>
      <c r="T162" s="76"/>
      <c r="U162" s="76"/>
      <c r="V162" s="76"/>
      <c r="W162" s="76"/>
      <c r="X162" s="76"/>
      <c r="AA162" s="639">
        <f t="shared" si="4"/>
        <v>5250.0000000000009</v>
      </c>
      <c r="AB162" s="118">
        <f t="shared" si="5"/>
        <v>80250</v>
      </c>
    </row>
    <row r="163" spans="1:28" x14ac:dyDescent="0.35">
      <c r="A163" s="76"/>
      <c r="B163" s="76"/>
      <c r="C163" s="76"/>
      <c r="D163" s="76"/>
      <c r="E163" s="76"/>
      <c r="F163" s="117" t="s">
        <v>12652</v>
      </c>
      <c r="G163" s="76"/>
      <c r="H163" s="118">
        <v>75000</v>
      </c>
      <c r="I163" s="76"/>
      <c r="J163" s="119" t="s">
        <v>12575</v>
      </c>
      <c r="K163" s="163" t="s">
        <v>1063</v>
      </c>
      <c r="L163" s="119" t="s">
        <v>8337</v>
      </c>
      <c r="M163" s="119">
        <v>1901889</v>
      </c>
      <c r="N163" s="76" t="s">
        <v>3842</v>
      </c>
      <c r="O163" s="76" t="s">
        <v>1063</v>
      </c>
      <c r="P163" s="76" t="s">
        <v>3842</v>
      </c>
      <c r="Q163" s="76" t="s">
        <v>3842</v>
      </c>
      <c r="R163" s="76"/>
      <c r="S163" s="76"/>
      <c r="T163" s="76"/>
      <c r="U163" s="76"/>
      <c r="V163" s="76"/>
      <c r="W163" s="76"/>
      <c r="X163" s="76"/>
      <c r="AA163" s="639">
        <f t="shared" si="4"/>
        <v>5250.0000000000009</v>
      </c>
      <c r="AB163" s="118">
        <f t="shared" si="5"/>
        <v>80250</v>
      </c>
    </row>
    <row r="164" spans="1:28" x14ac:dyDescent="0.35">
      <c r="A164" s="76"/>
      <c r="B164" s="76"/>
      <c r="C164" s="76"/>
      <c r="D164" s="76"/>
      <c r="E164" s="76"/>
      <c r="F164" s="117" t="s">
        <v>12653</v>
      </c>
      <c r="G164" s="76"/>
      <c r="H164" s="118">
        <v>75000</v>
      </c>
      <c r="I164" s="76"/>
      <c r="J164" s="119" t="s">
        <v>12575</v>
      </c>
      <c r="K164" s="163" t="s">
        <v>1063</v>
      </c>
      <c r="L164" s="119" t="s">
        <v>8337</v>
      </c>
      <c r="M164" s="119">
        <v>1923711</v>
      </c>
      <c r="N164" s="76" t="s">
        <v>3842</v>
      </c>
      <c r="O164" s="76" t="s">
        <v>1063</v>
      </c>
      <c r="P164" s="76" t="s">
        <v>3842</v>
      </c>
      <c r="Q164" s="76" t="s">
        <v>3842</v>
      </c>
      <c r="R164" s="76"/>
      <c r="S164" s="76"/>
      <c r="T164" s="76"/>
      <c r="U164" s="76"/>
      <c r="V164" s="76"/>
      <c r="W164" s="76"/>
      <c r="X164" s="76"/>
      <c r="AA164" s="639">
        <f t="shared" si="4"/>
        <v>5250.0000000000009</v>
      </c>
      <c r="AB164" s="118">
        <f t="shared" si="5"/>
        <v>80250</v>
      </c>
    </row>
    <row r="165" spans="1:28" x14ac:dyDescent="0.35">
      <c r="A165" s="76"/>
      <c r="B165" s="76"/>
      <c r="C165" s="76"/>
      <c r="D165" s="76"/>
      <c r="E165" s="76"/>
      <c r="F165" s="117" t="s">
        <v>12654</v>
      </c>
      <c r="G165" s="76"/>
      <c r="H165" s="118">
        <v>75000</v>
      </c>
      <c r="I165" s="76"/>
      <c r="J165" s="119" t="s">
        <v>12655</v>
      </c>
      <c r="K165" s="163" t="s">
        <v>1063</v>
      </c>
      <c r="L165" s="119" t="s">
        <v>8433</v>
      </c>
      <c r="M165" s="119">
        <v>176348</v>
      </c>
      <c r="N165" s="76" t="s">
        <v>3842</v>
      </c>
      <c r="O165" s="76" t="s">
        <v>1063</v>
      </c>
      <c r="P165" s="76" t="s">
        <v>3842</v>
      </c>
      <c r="Q165" s="76" t="s">
        <v>3842</v>
      </c>
      <c r="R165" s="76"/>
      <c r="S165" s="76"/>
      <c r="T165" s="76"/>
      <c r="U165" s="76"/>
      <c r="V165" s="76"/>
      <c r="W165" s="76"/>
      <c r="X165" s="76"/>
      <c r="AA165" s="639">
        <f t="shared" si="4"/>
        <v>5250.0000000000009</v>
      </c>
      <c r="AB165" s="118">
        <f t="shared" si="5"/>
        <v>80250</v>
      </c>
    </row>
    <row r="166" spans="1:28" x14ac:dyDescent="0.35">
      <c r="A166" s="76"/>
      <c r="B166" s="76"/>
      <c r="C166" s="76"/>
      <c r="D166" s="76"/>
      <c r="E166" s="76"/>
      <c r="F166" s="117" t="s">
        <v>12656</v>
      </c>
      <c r="G166" s="76"/>
      <c r="H166" s="118">
        <v>75000</v>
      </c>
      <c r="I166" s="76"/>
      <c r="J166" s="119" t="s">
        <v>12655</v>
      </c>
      <c r="K166" s="163" t="s">
        <v>1063</v>
      </c>
      <c r="L166" s="119" t="s">
        <v>8431</v>
      </c>
      <c r="M166" s="119">
        <v>2444208</v>
      </c>
      <c r="N166" s="76" t="s">
        <v>3842</v>
      </c>
      <c r="O166" s="76" t="s">
        <v>1063</v>
      </c>
      <c r="P166" s="76" t="s">
        <v>3842</v>
      </c>
      <c r="Q166" s="76" t="s">
        <v>3842</v>
      </c>
      <c r="R166" s="76"/>
      <c r="S166" s="76"/>
      <c r="T166" s="76"/>
      <c r="U166" s="76"/>
      <c r="V166" s="76"/>
      <c r="W166" s="76"/>
      <c r="X166" s="76"/>
      <c r="AA166" s="639">
        <f t="shared" si="4"/>
        <v>5250.0000000000009</v>
      </c>
      <c r="AB166" s="118">
        <f t="shared" si="5"/>
        <v>80250</v>
      </c>
    </row>
    <row r="167" spans="1:28" x14ac:dyDescent="0.35">
      <c r="A167" s="76"/>
      <c r="B167" s="76"/>
      <c r="C167" s="76"/>
      <c r="D167" s="76"/>
      <c r="E167" s="76"/>
      <c r="F167" s="117" t="s">
        <v>12657</v>
      </c>
      <c r="G167" s="76"/>
      <c r="H167" s="118">
        <v>75000</v>
      </c>
      <c r="I167" s="76"/>
      <c r="J167" s="119" t="s">
        <v>1765</v>
      </c>
      <c r="K167" s="76" t="s">
        <v>1765</v>
      </c>
      <c r="L167" s="119" t="s">
        <v>1765</v>
      </c>
      <c r="M167" s="76" t="s">
        <v>1765</v>
      </c>
      <c r="N167" s="76" t="s">
        <v>3842</v>
      </c>
      <c r="O167" s="76" t="s">
        <v>1063</v>
      </c>
      <c r="P167" s="76" t="s">
        <v>3842</v>
      </c>
      <c r="Q167" s="76" t="s">
        <v>3842</v>
      </c>
      <c r="R167" s="76"/>
      <c r="S167" s="76"/>
      <c r="T167" s="76"/>
      <c r="U167" s="76"/>
      <c r="V167" s="76"/>
      <c r="W167" s="76"/>
      <c r="X167" s="76"/>
      <c r="AA167" s="639">
        <f t="shared" si="4"/>
        <v>5250.0000000000009</v>
      </c>
      <c r="AB167" s="118">
        <f t="shared" si="5"/>
        <v>80250</v>
      </c>
    </row>
    <row r="168" spans="1:28" x14ac:dyDescent="0.35">
      <c r="A168" s="76"/>
      <c r="B168" s="76"/>
      <c r="C168" s="76"/>
      <c r="D168" s="76"/>
      <c r="E168" s="76"/>
      <c r="F168" s="76" t="s">
        <v>12658</v>
      </c>
      <c r="G168" s="76"/>
      <c r="H168" s="118">
        <v>75000</v>
      </c>
      <c r="I168" s="76"/>
      <c r="J168" s="119" t="s">
        <v>1510</v>
      </c>
      <c r="K168" s="119" t="s">
        <v>1063</v>
      </c>
      <c r="L168" s="119" t="s">
        <v>12557</v>
      </c>
      <c r="M168" s="119" t="s">
        <v>12659</v>
      </c>
      <c r="N168" s="76" t="s">
        <v>3842</v>
      </c>
      <c r="O168" s="76" t="s">
        <v>1063</v>
      </c>
      <c r="P168" s="76" t="s">
        <v>3842</v>
      </c>
      <c r="Q168" s="76" t="s">
        <v>3842</v>
      </c>
      <c r="R168" s="76"/>
      <c r="S168" s="76"/>
      <c r="T168" s="76"/>
      <c r="U168" s="76"/>
      <c r="V168" s="76"/>
      <c r="W168" s="76"/>
      <c r="X168" s="76"/>
      <c r="AA168" s="639">
        <f t="shared" si="4"/>
        <v>5250.0000000000009</v>
      </c>
      <c r="AB168" s="118">
        <f t="shared" si="5"/>
        <v>80250</v>
      </c>
    </row>
    <row r="169" spans="1:28" x14ac:dyDescent="0.35">
      <c r="A169" s="76"/>
      <c r="B169" s="76"/>
      <c r="C169" s="76"/>
      <c r="D169" s="76"/>
      <c r="E169" s="76"/>
      <c r="F169" s="76" t="s">
        <v>12658</v>
      </c>
      <c r="G169" s="76"/>
      <c r="H169" s="118">
        <v>75000</v>
      </c>
      <c r="I169" s="76"/>
      <c r="J169" s="119" t="s">
        <v>1510</v>
      </c>
      <c r="K169" s="119" t="s">
        <v>1063</v>
      </c>
      <c r="L169" s="119" t="s">
        <v>12557</v>
      </c>
      <c r="M169" s="119" t="s">
        <v>12660</v>
      </c>
      <c r="N169" s="76" t="s">
        <v>3842</v>
      </c>
      <c r="O169" s="76" t="s">
        <v>1063</v>
      </c>
      <c r="P169" s="76" t="s">
        <v>3842</v>
      </c>
      <c r="Q169" s="76" t="s">
        <v>3842</v>
      </c>
      <c r="R169" s="76"/>
      <c r="S169" s="76"/>
      <c r="T169" s="76"/>
      <c r="U169" s="76"/>
      <c r="V169" s="76"/>
      <c r="W169" s="76"/>
      <c r="X169" s="76"/>
      <c r="AA169" s="639">
        <f t="shared" si="4"/>
        <v>5250.0000000000009</v>
      </c>
      <c r="AB169" s="118">
        <f t="shared" si="5"/>
        <v>80250</v>
      </c>
    </row>
    <row r="170" spans="1:28" x14ac:dyDescent="0.35">
      <c r="A170" s="76"/>
      <c r="B170" s="76"/>
      <c r="C170" s="76"/>
      <c r="D170" s="76"/>
      <c r="E170" s="76"/>
      <c r="F170" s="76" t="s">
        <v>12658</v>
      </c>
      <c r="G170" s="76"/>
      <c r="H170" s="118">
        <v>75000</v>
      </c>
      <c r="I170" s="76"/>
      <c r="J170" s="119" t="s">
        <v>1510</v>
      </c>
      <c r="K170" s="119" t="s">
        <v>1063</v>
      </c>
      <c r="L170" s="119" t="s">
        <v>12557</v>
      </c>
      <c r="M170" s="119" t="s">
        <v>12661</v>
      </c>
      <c r="N170" s="76" t="s">
        <v>3842</v>
      </c>
      <c r="O170" s="76" t="s">
        <v>1063</v>
      </c>
      <c r="P170" s="76" t="s">
        <v>3842</v>
      </c>
      <c r="Q170" s="76" t="s">
        <v>3842</v>
      </c>
      <c r="R170" s="76"/>
      <c r="S170" s="76"/>
      <c r="T170" s="76"/>
      <c r="U170" s="76"/>
      <c r="V170" s="76"/>
      <c r="W170" s="76"/>
      <c r="X170" s="76"/>
      <c r="AA170" s="639">
        <f t="shared" si="4"/>
        <v>5250.0000000000009</v>
      </c>
      <c r="AB170" s="118">
        <f t="shared" si="5"/>
        <v>80250</v>
      </c>
    </row>
    <row r="171" spans="1:28" x14ac:dyDescent="0.35">
      <c r="A171" s="76"/>
      <c r="B171" s="76"/>
      <c r="C171" s="76"/>
      <c r="D171" s="76"/>
      <c r="E171" s="76"/>
      <c r="F171" s="76" t="s">
        <v>12658</v>
      </c>
      <c r="G171" s="76"/>
      <c r="H171" s="118">
        <v>75000</v>
      </c>
      <c r="I171" s="76"/>
      <c r="J171" s="119" t="s">
        <v>1510</v>
      </c>
      <c r="K171" s="119" t="s">
        <v>1063</v>
      </c>
      <c r="L171" s="119" t="s">
        <v>12557</v>
      </c>
      <c r="M171" s="119" t="s">
        <v>12662</v>
      </c>
      <c r="N171" s="76" t="s">
        <v>3842</v>
      </c>
      <c r="O171" s="76" t="s">
        <v>1063</v>
      </c>
      <c r="P171" s="76" t="s">
        <v>3842</v>
      </c>
      <c r="Q171" s="76" t="s">
        <v>3842</v>
      </c>
      <c r="R171" s="76"/>
      <c r="S171" s="76"/>
      <c r="T171" s="76"/>
      <c r="U171" s="76"/>
      <c r="V171" s="76"/>
      <c r="W171" s="76"/>
      <c r="X171" s="76"/>
      <c r="AA171" s="639">
        <f t="shared" si="4"/>
        <v>5250.0000000000009</v>
      </c>
      <c r="AB171" s="118">
        <f t="shared" si="5"/>
        <v>80250</v>
      </c>
    </row>
    <row r="172" spans="1:28" x14ac:dyDescent="0.35">
      <c r="A172" s="76"/>
      <c r="B172" s="76"/>
      <c r="C172" s="76"/>
      <c r="D172" s="76"/>
      <c r="E172" s="76"/>
      <c r="F172" s="76" t="s">
        <v>12658</v>
      </c>
      <c r="G172" s="76"/>
      <c r="H172" s="118">
        <v>75000</v>
      </c>
      <c r="I172" s="76"/>
      <c r="J172" s="119" t="s">
        <v>1510</v>
      </c>
      <c r="K172" s="119" t="s">
        <v>1063</v>
      </c>
      <c r="L172" s="119" t="s">
        <v>12557</v>
      </c>
      <c r="M172" s="119" t="s">
        <v>12663</v>
      </c>
      <c r="N172" s="76" t="s">
        <v>3842</v>
      </c>
      <c r="O172" s="76" t="s">
        <v>1063</v>
      </c>
      <c r="P172" s="76" t="s">
        <v>3842</v>
      </c>
      <c r="Q172" s="76" t="s">
        <v>3842</v>
      </c>
      <c r="R172" s="76"/>
      <c r="S172" s="76"/>
      <c r="T172" s="76"/>
      <c r="U172" s="76"/>
      <c r="V172" s="76"/>
      <c r="W172" s="76"/>
      <c r="X172" s="76"/>
      <c r="AA172" s="639">
        <f t="shared" si="4"/>
        <v>5250.0000000000009</v>
      </c>
      <c r="AB172" s="118">
        <f t="shared" si="5"/>
        <v>80250</v>
      </c>
    </row>
    <row r="173" spans="1:28" x14ac:dyDescent="0.35">
      <c r="A173" s="76"/>
      <c r="B173" s="76"/>
      <c r="C173" s="76"/>
      <c r="D173" s="76"/>
      <c r="E173" s="76"/>
      <c r="F173" s="76" t="s">
        <v>12658</v>
      </c>
      <c r="G173" s="76"/>
      <c r="H173" s="118">
        <v>75000</v>
      </c>
      <c r="I173" s="76"/>
      <c r="J173" s="119" t="s">
        <v>1510</v>
      </c>
      <c r="K173" s="119" t="s">
        <v>1063</v>
      </c>
      <c r="L173" s="119" t="s">
        <v>12557</v>
      </c>
      <c r="M173" s="119" t="s">
        <v>12664</v>
      </c>
      <c r="N173" s="76" t="s">
        <v>3842</v>
      </c>
      <c r="O173" s="76" t="s">
        <v>1063</v>
      </c>
      <c r="P173" s="76" t="s">
        <v>3842</v>
      </c>
      <c r="Q173" s="76" t="s">
        <v>3842</v>
      </c>
      <c r="R173" s="76"/>
      <c r="S173" s="76"/>
      <c r="T173" s="76"/>
      <c r="U173" s="76"/>
      <c r="V173" s="76"/>
      <c r="W173" s="76"/>
      <c r="X173" s="76"/>
      <c r="AA173" s="639">
        <f t="shared" si="4"/>
        <v>5250.0000000000009</v>
      </c>
      <c r="AB173" s="118">
        <f t="shared" si="5"/>
        <v>80250</v>
      </c>
    </row>
    <row r="174" spans="1:28" x14ac:dyDescent="0.35">
      <c r="A174" s="76"/>
      <c r="B174" s="76"/>
      <c r="C174" s="76"/>
      <c r="D174" s="76"/>
      <c r="E174" s="76"/>
      <c r="F174" s="76" t="s">
        <v>12658</v>
      </c>
      <c r="G174" s="76"/>
      <c r="H174" s="118">
        <v>75000</v>
      </c>
      <c r="I174" s="76"/>
      <c r="J174" s="119" t="s">
        <v>1510</v>
      </c>
      <c r="K174" s="119" t="s">
        <v>1063</v>
      </c>
      <c r="L174" s="119" t="s">
        <v>12557</v>
      </c>
      <c r="M174" s="119" t="s">
        <v>12665</v>
      </c>
      <c r="N174" s="76" t="s">
        <v>3842</v>
      </c>
      <c r="O174" s="76" t="s">
        <v>1063</v>
      </c>
      <c r="P174" s="76" t="s">
        <v>3842</v>
      </c>
      <c r="Q174" s="76" t="s">
        <v>3842</v>
      </c>
      <c r="R174" s="76"/>
      <c r="S174" s="76"/>
      <c r="T174" s="76"/>
      <c r="U174" s="76"/>
      <c r="V174" s="76"/>
      <c r="W174" s="76"/>
      <c r="X174" s="76"/>
      <c r="AA174" s="639">
        <f t="shared" si="4"/>
        <v>5250.0000000000009</v>
      </c>
      <c r="AB174" s="118">
        <f t="shared" si="5"/>
        <v>80250</v>
      </c>
    </row>
    <row r="175" spans="1:28" x14ac:dyDescent="0.35">
      <c r="A175" s="76"/>
      <c r="B175" s="76"/>
      <c r="C175" s="76"/>
      <c r="D175" s="76"/>
      <c r="E175" s="76"/>
      <c r="F175" s="76" t="s">
        <v>12658</v>
      </c>
      <c r="G175" s="76"/>
      <c r="H175" s="118">
        <v>75000</v>
      </c>
      <c r="I175" s="76"/>
      <c r="J175" s="119" t="s">
        <v>1510</v>
      </c>
      <c r="K175" s="119" t="s">
        <v>1063</v>
      </c>
      <c r="L175" s="119" t="s">
        <v>12557</v>
      </c>
      <c r="M175" s="119" t="s">
        <v>12666</v>
      </c>
      <c r="N175" s="76" t="s">
        <v>3842</v>
      </c>
      <c r="O175" s="76" t="s">
        <v>1063</v>
      </c>
      <c r="P175" s="76" t="s">
        <v>3842</v>
      </c>
      <c r="Q175" s="76" t="s">
        <v>3842</v>
      </c>
      <c r="R175" s="76"/>
      <c r="S175" s="76"/>
      <c r="T175" s="76"/>
      <c r="U175" s="76"/>
      <c r="V175" s="76"/>
      <c r="W175" s="76"/>
      <c r="X175" s="76"/>
      <c r="AA175" s="639">
        <f t="shared" si="4"/>
        <v>5250.0000000000009</v>
      </c>
      <c r="AB175" s="118">
        <f t="shared" si="5"/>
        <v>80250</v>
      </c>
    </row>
    <row r="176" spans="1:28" x14ac:dyDescent="0.35">
      <c r="A176" s="76"/>
      <c r="B176" s="76"/>
      <c r="C176" s="76"/>
      <c r="D176" s="76"/>
      <c r="E176" s="76"/>
      <c r="F176" s="76"/>
      <c r="G176" s="76"/>
      <c r="H176" s="118"/>
      <c r="I176" s="76"/>
      <c r="J176" s="119"/>
      <c r="K176" s="119"/>
      <c r="L176" s="119"/>
      <c r="M176" s="119"/>
      <c r="N176" s="119"/>
      <c r="O176" s="76"/>
      <c r="P176" s="76"/>
      <c r="Q176" s="119"/>
      <c r="R176" s="76"/>
      <c r="S176" s="76"/>
      <c r="T176" s="76"/>
      <c r="U176" s="76"/>
      <c r="V176" s="76"/>
      <c r="W176" s="76"/>
      <c r="X176" s="76"/>
      <c r="AA176" s="639">
        <f t="shared" si="4"/>
        <v>0</v>
      </c>
      <c r="AB176" s="118">
        <f t="shared" si="5"/>
        <v>0</v>
      </c>
    </row>
    <row r="177" spans="1:28" x14ac:dyDescent="0.35">
      <c r="A177" s="64"/>
      <c r="B177" s="64"/>
      <c r="C177" s="64"/>
      <c r="D177" s="64"/>
      <c r="E177" s="64"/>
      <c r="F177" s="66" t="s">
        <v>2464</v>
      </c>
      <c r="G177" s="64"/>
      <c r="H177" s="67"/>
      <c r="I177" s="64"/>
      <c r="J177" s="68"/>
      <c r="K177" s="68"/>
      <c r="L177" s="68"/>
      <c r="M177" s="68"/>
      <c r="N177" s="68"/>
      <c r="O177" s="64"/>
      <c r="P177" s="64"/>
      <c r="Q177" s="68"/>
      <c r="R177" s="64"/>
      <c r="S177" s="64"/>
      <c r="T177" s="64"/>
      <c r="U177" s="64"/>
      <c r="V177" s="64"/>
      <c r="W177" s="64"/>
      <c r="X177" s="64"/>
      <c r="AA177" s="639">
        <f t="shared" si="4"/>
        <v>0</v>
      </c>
      <c r="AB177" s="67">
        <f t="shared" si="5"/>
        <v>0</v>
      </c>
    </row>
    <row r="178" spans="1:28" x14ac:dyDescent="0.35">
      <c r="A178" s="76"/>
      <c r="B178" s="76"/>
      <c r="C178" s="76"/>
      <c r="D178" s="76"/>
      <c r="E178" s="76"/>
      <c r="F178" s="76" t="s">
        <v>1852</v>
      </c>
      <c r="G178" s="76"/>
      <c r="H178" s="118"/>
      <c r="I178" s="76"/>
      <c r="J178" s="119"/>
      <c r="K178" s="119"/>
      <c r="L178" s="119"/>
      <c r="M178" s="119"/>
      <c r="N178" s="119"/>
      <c r="O178" s="76"/>
      <c r="P178" s="76"/>
      <c r="Q178" s="119"/>
      <c r="R178" s="76"/>
      <c r="S178" s="76"/>
      <c r="T178" s="76"/>
      <c r="U178" s="76"/>
      <c r="V178" s="76"/>
      <c r="W178" s="76"/>
      <c r="X178" s="76" t="s">
        <v>1852</v>
      </c>
      <c r="AA178" s="639">
        <f t="shared" si="4"/>
        <v>0</v>
      </c>
      <c r="AB178" s="118">
        <f t="shared" si="5"/>
        <v>0</v>
      </c>
    </row>
    <row r="179" spans="1:28" x14ac:dyDescent="0.35">
      <c r="A179" s="69"/>
      <c r="B179" s="69"/>
      <c r="C179" s="69"/>
      <c r="D179" s="69"/>
      <c r="E179" s="69"/>
      <c r="F179" s="69"/>
      <c r="G179" s="69"/>
      <c r="H179" s="74"/>
      <c r="I179" s="69"/>
      <c r="J179" s="75"/>
      <c r="K179" s="75"/>
      <c r="L179" s="75"/>
      <c r="M179" s="75"/>
      <c r="N179" s="75"/>
      <c r="O179" s="69"/>
      <c r="P179" s="69"/>
      <c r="Q179" s="75"/>
      <c r="R179" s="69"/>
      <c r="S179" s="69"/>
      <c r="T179" s="69"/>
      <c r="U179" s="69"/>
      <c r="V179" s="69"/>
      <c r="W179" s="76"/>
      <c r="X179" s="76"/>
      <c r="AA179" s="639">
        <f t="shared" si="4"/>
        <v>0</v>
      </c>
      <c r="AB179" s="74">
        <f t="shared" si="5"/>
        <v>0</v>
      </c>
    </row>
    <row r="180" spans="1:28" x14ac:dyDescent="0.35">
      <c r="A180" s="64"/>
      <c r="B180" s="64"/>
      <c r="C180" s="64"/>
      <c r="D180" s="64"/>
      <c r="E180" s="64"/>
      <c r="F180" s="66" t="s">
        <v>1168</v>
      </c>
      <c r="G180" s="64"/>
      <c r="H180" s="67"/>
      <c r="I180" s="64"/>
      <c r="J180" s="68"/>
      <c r="K180" s="68"/>
      <c r="L180" s="68"/>
      <c r="M180" s="68"/>
      <c r="N180" s="68"/>
      <c r="O180" s="64"/>
      <c r="P180" s="64"/>
      <c r="Q180" s="68"/>
      <c r="R180" s="64"/>
      <c r="S180" s="64"/>
      <c r="T180" s="64"/>
      <c r="U180" s="64"/>
      <c r="V180" s="64"/>
      <c r="W180" s="64"/>
      <c r="X180" s="64"/>
      <c r="AA180" s="639">
        <f t="shared" si="4"/>
        <v>0</v>
      </c>
      <c r="AB180" s="67">
        <f t="shared" si="5"/>
        <v>0</v>
      </c>
    </row>
    <row r="181" spans="1:28" x14ac:dyDescent="0.35">
      <c r="A181" s="76"/>
      <c r="B181" s="76"/>
      <c r="C181" s="76"/>
      <c r="D181" s="76"/>
      <c r="E181" s="76"/>
      <c r="F181" s="123" t="s">
        <v>1852</v>
      </c>
      <c r="G181" s="76"/>
      <c r="H181" s="118"/>
      <c r="I181" s="76"/>
      <c r="J181" s="119"/>
      <c r="K181" s="119"/>
      <c r="L181" s="119"/>
      <c r="M181" s="119"/>
      <c r="N181" s="119"/>
      <c r="O181" s="76"/>
      <c r="P181" s="76"/>
      <c r="Q181" s="119"/>
      <c r="R181" s="76"/>
      <c r="S181" s="76"/>
      <c r="T181" s="76"/>
      <c r="U181" s="76"/>
      <c r="V181" s="76"/>
      <c r="W181" s="76"/>
      <c r="X181" s="76" t="s">
        <v>1852</v>
      </c>
      <c r="AA181" s="639">
        <f t="shared" si="4"/>
        <v>0</v>
      </c>
      <c r="AB181" s="118">
        <f t="shared" si="5"/>
        <v>0</v>
      </c>
    </row>
    <row r="182" spans="1:28" x14ac:dyDescent="0.35">
      <c r="A182" s="69"/>
      <c r="B182" s="69"/>
      <c r="C182" s="69"/>
      <c r="D182" s="69"/>
      <c r="E182" s="69"/>
      <c r="F182" s="69"/>
      <c r="G182" s="69"/>
      <c r="H182" s="74"/>
      <c r="I182" s="69"/>
      <c r="J182" s="75"/>
      <c r="K182" s="75"/>
      <c r="L182" s="75"/>
      <c r="M182" s="75"/>
      <c r="N182" s="75"/>
      <c r="O182" s="69"/>
      <c r="P182" s="69"/>
      <c r="Q182" s="75"/>
      <c r="R182" s="69"/>
      <c r="S182" s="69"/>
      <c r="T182" s="69"/>
      <c r="U182" s="69"/>
      <c r="V182" s="69"/>
      <c r="W182" s="76"/>
      <c r="X182" s="76"/>
      <c r="AA182" s="639">
        <f t="shared" si="4"/>
        <v>0</v>
      </c>
      <c r="AB182" s="74">
        <f t="shared" si="5"/>
        <v>0</v>
      </c>
    </row>
    <row r="183" spans="1:28" x14ac:dyDescent="0.35">
      <c r="A183" s="64"/>
      <c r="B183" s="64"/>
      <c r="C183" s="64"/>
      <c r="D183" s="64"/>
      <c r="E183" s="64"/>
      <c r="F183" s="66" t="s">
        <v>1748</v>
      </c>
      <c r="G183" s="64"/>
      <c r="H183" s="67"/>
      <c r="I183" s="64"/>
      <c r="J183" s="68"/>
      <c r="K183" s="68"/>
      <c r="L183" s="68"/>
      <c r="M183" s="68"/>
      <c r="N183" s="68"/>
      <c r="O183" s="64"/>
      <c r="P183" s="64"/>
      <c r="Q183" s="68"/>
      <c r="R183" s="64"/>
      <c r="S183" s="64"/>
      <c r="T183" s="64"/>
      <c r="U183" s="64"/>
      <c r="V183" s="64"/>
      <c r="W183" s="64"/>
      <c r="X183" s="64"/>
      <c r="AA183" s="639">
        <f t="shared" si="4"/>
        <v>0</v>
      </c>
      <c r="AB183" s="67">
        <f t="shared" si="5"/>
        <v>0</v>
      </c>
    </row>
    <row r="184" spans="1:28" x14ac:dyDescent="0.35">
      <c r="A184" s="69"/>
      <c r="B184" s="69"/>
      <c r="C184" s="69"/>
      <c r="D184" s="69"/>
      <c r="E184" s="69"/>
      <c r="F184" s="69" t="s">
        <v>12667</v>
      </c>
      <c r="G184" s="69"/>
      <c r="H184" s="74">
        <v>400000</v>
      </c>
      <c r="I184" s="69"/>
      <c r="J184" s="75" t="s">
        <v>7893</v>
      </c>
      <c r="K184" s="75" t="s">
        <v>7893</v>
      </c>
      <c r="L184" s="75" t="s">
        <v>7893</v>
      </c>
      <c r="M184" s="75" t="s">
        <v>7893</v>
      </c>
      <c r="N184" s="75" t="s">
        <v>3842</v>
      </c>
      <c r="O184" s="69" t="s">
        <v>1063</v>
      </c>
      <c r="P184" s="69" t="s">
        <v>1765</v>
      </c>
      <c r="Q184" s="69" t="s">
        <v>1765</v>
      </c>
      <c r="R184" s="69"/>
      <c r="S184" s="69"/>
      <c r="T184" s="69"/>
      <c r="U184" s="69"/>
      <c r="V184" s="69"/>
      <c r="W184" s="76"/>
      <c r="X184" s="76" t="s">
        <v>1852</v>
      </c>
      <c r="AA184" s="639">
        <f t="shared" si="4"/>
        <v>28000.000000000004</v>
      </c>
      <c r="AB184" s="74">
        <f t="shared" si="5"/>
        <v>428000</v>
      </c>
    </row>
    <row r="185" spans="1:28" x14ac:dyDescent="0.35">
      <c r="A185" s="64"/>
      <c r="B185" s="64"/>
      <c r="C185" s="64"/>
      <c r="D185" s="64"/>
      <c r="E185" s="64"/>
      <c r="F185" s="66" t="s">
        <v>1572</v>
      </c>
      <c r="G185" s="64"/>
      <c r="H185" s="67"/>
      <c r="I185" s="64"/>
      <c r="J185" s="68"/>
      <c r="K185" s="68"/>
      <c r="L185" s="68"/>
      <c r="M185" s="68"/>
      <c r="N185" s="68"/>
      <c r="O185" s="64"/>
      <c r="P185" s="64"/>
      <c r="Q185" s="68"/>
      <c r="R185" s="64"/>
      <c r="S185" s="64"/>
      <c r="T185" s="64"/>
      <c r="U185" s="64"/>
      <c r="V185" s="64"/>
      <c r="W185" s="64"/>
      <c r="X185" s="64"/>
      <c r="AA185" s="639">
        <f t="shared" si="4"/>
        <v>0</v>
      </c>
      <c r="AB185" s="67">
        <f t="shared" si="5"/>
        <v>0</v>
      </c>
    </row>
    <row r="186" spans="1:28" x14ac:dyDescent="0.35">
      <c r="A186" s="76"/>
      <c r="B186" s="76"/>
      <c r="C186" s="76"/>
      <c r="D186" s="76"/>
      <c r="E186" s="76"/>
      <c r="F186" s="76" t="s">
        <v>12668</v>
      </c>
      <c r="G186" s="76"/>
      <c r="H186" s="118">
        <v>3000000</v>
      </c>
      <c r="I186" s="76"/>
      <c r="J186" s="75" t="s">
        <v>7893</v>
      </c>
      <c r="K186" s="75" t="s">
        <v>7893</v>
      </c>
      <c r="L186" s="75" t="s">
        <v>7893</v>
      </c>
      <c r="M186" s="75" t="s">
        <v>7893</v>
      </c>
      <c r="N186" s="75" t="s">
        <v>3842</v>
      </c>
      <c r="O186" s="69" t="s">
        <v>1063</v>
      </c>
      <c r="P186" s="69" t="s">
        <v>1765</v>
      </c>
      <c r="Q186" s="69" t="s">
        <v>1765</v>
      </c>
      <c r="R186" s="76"/>
      <c r="S186" s="76"/>
      <c r="T186" s="76"/>
      <c r="U186" s="76"/>
      <c r="V186" s="76"/>
      <c r="W186" s="76"/>
      <c r="X186" s="76" t="s">
        <v>1852</v>
      </c>
      <c r="AA186" s="639">
        <f t="shared" si="4"/>
        <v>210000.00000000003</v>
      </c>
      <c r="AB186" s="118">
        <f t="shared" si="5"/>
        <v>3210000</v>
      </c>
    </row>
    <row r="187" spans="1:28" x14ac:dyDescent="0.35">
      <c r="A187" s="64"/>
      <c r="B187" s="64"/>
      <c r="C187" s="64"/>
      <c r="D187" s="64"/>
      <c r="E187" s="64"/>
      <c r="F187" s="96" t="s">
        <v>1582</v>
      </c>
      <c r="G187" s="64"/>
      <c r="H187" s="67"/>
      <c r="I187" s="64"/>
      <c r="J187" s="68"/>
      <c r="K187" s="68"/>
      <c r="L187" s="68"/>
      <c r="M187" s="68"/>
      <c r="N187" s="68"/>
      <c r="O187" s="64"/>
      <c r="P187" s="64"/>
      <c r="Q187" s="68"/>
      <c r="R187" s="64"/>
      <c r="S187" s="64"/>
      <c r="T187" s="64"/>
      <c r="U187" s="64"/>
      <c r="V187" s="64"/>
      <c r="W187" s="64"/>
      <c r="X187" s="64"/>
      <c r="AA187" s="639">
        <f t="shared" si="4"/>
        <v>0</v>
      </c>
      <c r="AB187" s="67">
        <f t="shared" si="5"/>
        <v>0</v>
      </c>
    </row>
    <row r="188" spans="1:28" x14ac:dyDescent="0.35">
      <c r="A188" s="69"/>
      <c r="B188" s="69"/>
      <c r="C188" s="69"/>
      <c r="D188" s="69"/>
      <c r="E188" s="69"/>
      <c r="F188" s="79" t="s">
        <v>12669</v>
      </c>
      <c r="G188" s="69"/>
      <c r="H188" s="74">
        <v>1000000</v>
      </c>
      <c r="I188" s="69"/>
      <c r="J188" s="75" t="s">
        <v>1214</v>
      </c>
      <c r="K188" s="167" t="s">
        <v>1575</v>
      </c>
      <c r="L188" s="75" t="s">
        <v>12670</v>
      </c>
      <c r="M188" s="75" t="s">
        <v>12671</v>
      </c>
      <c r="N188" s="75"/>
      <c r="O188" s="69"/>
      <c r="P188" s="69" t="s">
        <v>12672</v>
      </c>
      <c r="Q188" s="167" t="s">
        <v>12673</v>
      </c>
      <c r="R188" s="69"/>
      <c r="S188" s="69"/>
      <c r="T188" s="69"/>
      <c r="U188" s="69"/>
      <c r="V188" s="76"/>
      <c r="W188" s="76"/>
      <c r="X188" s="76"/>
      <c r="AA188" s="639">
        <f t="shared" si="4"/>
        <v>70000</v>
      </c>
      <c r="AB188" s="74">
        <f t="shared" si="5"/>
        <v>1070000</v>
      </c>
    </row>
    <row r="189" spans="1:28" x14ac:dyDescent="0.35">
      <c r="A189" s="64"/>
      <c r="B189" s="64"/>
      <c r="C189" s="64"/>
      <c r="D189" s="64"/>
      <c r="E189" s="64"/>
      <c r="F189" s="96" t="s">
        <v>1590</v>
      </c>
      <c r="G189" s="64"/>
      <c r="H189" s="67"/>
      <c r="I189" s="64"/>
      <c r="J189" s="68"/>
      <c r="K189" s="68"/>
      <c r="L189" s="68"/>
      <c r="M189" s="68"/>
      <c r="N189" s="68"/>
      <c r="O189" s="64"/>
      <c r="P189" s="64"/>
      <c r="Q189" s="68"/>
      <c r="R189" s="64"/>
      <c r="S189" s="64"/>
      <c r="T189" s="64"/>
      <c r="U189" s="64"/>
      <c r="V189" s="64"/>
      <c r="W189" s="64"/>
      <c r="X189" s="64"/>
      <c r="AA189" s="639">
        <f t="shared" si="4"/>
        <v>0</v>
      </c>
      <c r="AB189" s="67">
        <f t="shared" si="5"/>
        <v>0</v>
      </c>
    </row>
    <row r="190" spans="1:28" x14ac:dyDescent="0.35">
      <c r="A190" s="76"/>
      <c r="B190" s="76"/>
      <c r="C190" s="76"/>
      <c r="D190" s="76"/>
      <c r="E190" s="76"/>
      <c r="F190" s="117" t="s">
        <v>12674</v>
      </c>
      <c r="G190" s="76"/>
      <c r="H190" s="118">
        <v>300000</v>
      </c>
      <c r="I190" s="76"/>
      <c r="J190" s="119" t="s">
        <v>1063</v>
      </c>
      <c r="K190" s="145"/>
      <c r="L190" s="119" t="s">
        <v>12675</v>
      </c>
      <c r="M190" s="119" t="s">
        <v>3795</v>
      </c>
      <c r="N190" s="119"/>
      <c r="O190" s="76"/>
      <c r="P190" s="76"/>
      <c r="Q190" s="145"/>
      <c r="R190" s="76"/>
      <c r="S190" s="76"/>
      <c r="T190" s="76"/>
      <c r="U190" s="76"/>
      <c r="V190" s="76"/>
      <c r="W190" s="76"/>
      <c r="X190" s="76"/>
      <c r="AA190" s="639">
        <f t="shared" si="4"/>
        <v>21000.000000000004</v>
      </c>
      <c r="AB190" s="118">
        <f t="shared" si="5"/>
        <v>321000</v>
      </c>
    </row>
    <row r="191" spans="1:28" x14ac:dyDescent="0.35">
      <c r="F191" s="103" t="s">
        <v>894</v>
      </c>
      <c r="G191" s="103"/>
      <c r="H191" s="103">
        <f>SUM(H5:H190)</f>
        <v>29950000</v>
      </c>
      <c r="I191" s="103"/>
      <c r="AA191" s="639">
        <f t="shared" si="4"/>
        <v>2096500.0000000002</v>
      </c>
      <c r="AB191" s="103">
        <f t="shared" si="5"/>
        <v>32046500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00B050"/>
  </sheetPr>
  <dimension ref="A1:AA304"/>
  <sheetViews>
    <sheetView topLeftCell="G1" zoomScale="90" zoomScaleNormal="90" workbookViewId="0">
      <selection activeCell="AA12" sqref="AA12"/>
    </sheetView>
  </sheetViews>
  <sheetFormatPr defaultColWidth="9.08984375" defaultRowHeight="15.5" x14ac:dyDescent="0.35"/>
  <cols>
    <col min="1" max="1" width="19.81640625" style="100" hidden="1" customWidth="1"/>
    <col min="2" max="2" width="32" style="100" hidden="1" customWidth="1"/>
    <col min="3" max="3" width="19.7265625" style="100" hidden="1" customWidth="1"/>
    <col min="4" max="6" width="23.7265625" style="100" hidden="1" customWidth="1"/>
    <col min="7" max="7" width="105.54296875" style="100" customWidth="1"/>
    <col min="8" max="8" width="34.453125" style="100" hidden="1" customWidth="1"/>
    <col min="9" max="9" width="34.453125" style="135" hidden="1" customWidth="1"/>
    <col min="10" max="10" width="21.453125" style="100" hidden="1" customWidth="1"/>
    <col min="11" max="11" width="25.1796875" style="100" hidden="1" customWidth="1"/>
    <col min="12" max="12" width="16.453125" style="100" hidden="1" customWidth="1"/>
    <col min="13" max="13" width="29.453125" style="100" hidden="1" customWidth="1"/>
    <col min="14" max="14" width="20.453125" style="100" hidden="1" customWidth="1"/>
    <col min="15" max="15" width="33" style="100" hidden="1" customWidth="1"/>
    <col min="16" max="16" width="26.81640625" style="100" hidden="1" customWidth="1"/>
    <col min="17" max="17" width="23" style="100" hidden="1" customWidth="1"/>
    <col min="18" max="18" width="22" style="100" hidden="1" customWidth="1"/>
    <col min="19" max="19" width="13.7265625" style="100" hidden="1" customWidth="1"/>
    <col min="20" max="20" width="24.453125" style="100" hidden="1" customWidth="1"/>
    <col min="21" max="21" width="28.7265625" style="100" hidden="1" customWidth="1"/>
    <col min="22" max="22" width="44.7265625" style="100" hidden="1" customWidth="1"/>
    <col min="23" max="23" width="35.08984375" style="100" hidden="1" customWidth="1"/>
    <col min="24" max="25" width="63.453125" style="100" hidden="1" customWidth="1"/>
    <col min="26" max="26" width="10.90625" style="100" hidden="1" customWidth="1"/>
    <col min="27" max="27" width="34.453125" style="135" customWidth="1"/>
    <col min="28" max="16384" width="9.08984375" style="100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8.2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x14ac:dyDescent="0.35">
      <c r="A3" s="106"/>
      <c r="B3" s="106"/>
      <c r="C3" s="106"/>
      <c r="D3" s="106"/>
      <c r="E3" s="107"/>
      <c r="F3" s="107"/>
      <c r="G3" s="57" t="s">
        <v>12676</v>
      </c>
      <c r="H3" s="106"/>
      <c r="I3" s="172"/>
      <c r="J3" s="57"/>
      <c r="K3" s="106"/>
      <c r="L3" s="109"/>
      <c r="M3" s="106"/>
      <c r="N3" s="106"/>
      <c r="O3" s="106"/>
      <c r="P3" s="107"/>
      <c r="Q3" s="57"/>
      <c r="R3" s="57"/>
      <c r="S3" s="57"/>
      <c r="T3" s="110"/>
      <c r="U3" s="57"/>
      <c r="V3" s="57"/>
      <c r="W3" s="57"/>
      <c r="X3" s="111"/>
      <c r="Y3" s="111"/>
      <c r="AA3" s="172"/>
    </row>
    <row r="4" spans="1:27" x14ac:dyDescent="0.35">
      <c r="A4" s="64"/>
      <c r="B4" s="64"/>
      <c r="C4" s="64"/>
      <c r="D4" s="64"/>
      <c r="E4" s="64"/>
      <c r="F4" s="64"/>
      <c r="G4" s="66" t="s">
        <v>2392</v>
      </c>
      <c r="H4" s="64"/>
      <c r="I4" s="67"/>
      <c r="J4" s="64"/>
      <c r="K4" s="64"/>
      <c r="L4" s="68"/>
      <c r="M4" s="64"/>
      <c r="N4" s="68"/>
      <c r="O4" s="159"/>
      <c r="P4" s="64"/>
      <c r="Q4" s="64"/>
      <c r="R4" s="68"/>
      <c r="S4" s="64"/>
      <c r="T4" s="64"/>
      <c r="U4" s="64"/>
      <c r="V4" s="64"/>
      <c r="W4" s="64"/>
      <c r="X4" s="64"/>
      <c r="Y4" s="64"/>
      <c r="Z4" s="638">
        <v>7.0000000000000007E-2</v>
      </c>
      <c r="AA4" s="67"/>
    </row>
    <row r="5" spans="1:27" s="102" customFormat="1" ht="21" customHeight="1" x14ac:dyDescent="0.35">
      <c r="A5" s="69"/>
      <c r="B5" s="77" t="s">
        <v>12677</v>
      </c>
      <c r="C5" s="77" t="s">
        <v>251</v>
      </c>
      <c r="D5" s="77" t="s">
        <v>12678</v>
      </c>
      <c r="E5" s="77" t="s">
        <v>12679</v>
      </c>
      <c r="F5" s="77"/>
      <c r="G5" s="69" t="s">
        <v>12680</v>
      </c>
      <c r="H5" s="69"/>
      <c r="I5" s="74">
        <v>650000</v>
      </c>
      <c r="J5" s="69"/>
      <c r="K5" s="69" t="s">
        <v>1562</v>
      </c>
      <c r="L5" s="75"/>
      <c r="M5" s="69" t="s">
        <v>12681</v>
      </c>
      <c r="N5" s="69" t="s">
        <v>12681</v>
      </c>
      <c r="O5" s="69" t="s">
        <v>12681</v>
      </c>
      <c r="P5" s="69" t="s">
        <v>937</v>
      </c>
      <c r="Q5" s="69" t="s">
        <v>12681</v>
      </c>
      <c r="R5" s="69" t="s">
        <v>12681</v>
      </c>
      <c r="S5" s="69" t="s">
        <v>12681</v>
      </c>
      <c r="T5" s="69" t="s">
        <v>12681</v>
      </c>
      <c r="U5" s="69" t="s">
        <v>12681</v>
      </c>
      <c r="V5" s="69" t="s">
        <v>12681</v>
      </c>
      <c r="W5" s="69" t="s">
        <v>12681</v>
      </c>
      <c r="X5" s="69" t="s">
        <v>940</v>
      </c>
      <c r="Y5" s="69" t="s">
        <v>3666</v>
      </c>
      <c r="Z5" s="644">
        <f>I5*Z$4</f>
        <v>45500.000000000007</v>
      </c>
      <c r="AA5" s="74">
        <f>I5+Z5</f>
        <v>695500</v>
      </c>
    </row>
    <row r="6" spans="1:27" s="102" customFormat="1" ht="21" customHeight="1" x14ac:dyDescent="0.35">
      <c r="A6" s="69"/>
      <c r="B6" s="77"/>
      <c r="C6" s="77"/>
      <c r="D6" s="77"/>
      <c r="E6" s="77"/>
      <c r="F6" s="77"/>
      <c r="G6" s="69" t="s">
        <v>12682</v>
      </c>
      <c r="H6" s="69"/>
      <c r="I6" s="74">
        <v>650000</v>
      </c>
      <c r="J6" s="69"/>
      <c r="K6" s="69" t="s">
        <v>1562</v>
      </c>
      <c r="L6" s="75"/>
      <c r="M6" s="69" t="s">
        <v>12681</v>
      </c>
      <c r="N6" s="69" t="s">
        <v>12681</v>
      </c>
      <c r="O6" s="69" t="s">
        <v>12681</v>
      </c>
      <c r="P6" s="69" t="s">
        <v>937</v>
      </c>
      <c r="Q6" s="69" t="s">
        <v>12681</v>
      </c>
      <c r="R6" s="69" t="s">
        <v>12681</v>
      </c>
      <c r="S6" s="69" t="s">
        <v>12681</v>
      </c>
      <c r="T6" s="69" t="s">
        <v>12681</v>
      </c>
      <c r="U6" s="69" t="s">
        <v>12681</v>
      </c>
      <c r="V6" s="69" t="s">
        <v>12681</v>
      </c>
      <c r="W6" s="69" t="s">
        <v>12681</v>
      </c>
      <c r="X6" s="69" t="s">
        <v>940</v>
      </c>
      <c r="Y6" s="69"/>
      <c r="Z6" s="644">
        <f t="shared" ref="Z6:Z69" si="0">I6*Z$4</f>
        <v>45500.000000000007</v>
      </c>
      <c r="AA6" s="74">
        <f t="shared" ref="AA6:AA69" si="1">I6+Z6</f>
        <v>695500</v>
      </c>
    </row>
    <row r="7" spans="1:27" s="102" customFormat="1" ht="21" customHeight="1" x14ac:dyDescent="0.35">
      <c r="A7" s="69"/>
      <c r="B7" s="77"/>
      <c r="C7" s="77"/>
      <c r="D7" s="77"/>
      <c r="E7" s="77"/>
      <c r="F7" s="73" t="s">
        <v>12683</v>
      </c>
      <c r="G7" s="69" t="s">
        <v>12684</v>
      </c>
      <c r="H7" s="69"/>
      <c r="I7" s="74">
        <v>600000</v>
      </c>
      <c r="J7" s="69"/>
      <c r="K7" s="69" t="s">
        <v>1562</v>
      </c>
      <c r="L7" s="75"/>
      <c r="M7" s="69" t="s">
        <v>12681</v>
      </c>
      <c r="N7" s="69" t="s">
        <v>12681</v>
      </c>
      <c r="O7" s="69" t="s">
        <v>12681</v>
      </c>
      <c r="P7" s="69" t="s">
        <v>937</v>
      </c>
      <c r="Q7" s="69" t="s">
        <v>12681</v>
      </c>
      <c r="R7" s="69" t="s">
        <v>12681</v>
      </c>
      <c r="S7" s="69" t="s">
        <v>12681</v>
      </c>
      <c r="T7" s="69" t="s">
        <v>12681</v>
      </c>
      <c r="U7" s="69" t="s">
        <v>12681</v>
      </c>
      <c r="V7" s="69" t="s">
        <v>12681</v>
      </c>
      <c r="W7" s="69" t="s">
        <v>12681</v>
      </c>
      <c r="X7" s="69" t="s">
        <v>940</v>
      </c>
      <c r="Y7" s="69"/>
      <c r="Z7" s="644">
        <f t="shared" si="0"/>
        <v>42000.000000000007</v>
      </c>
      <c r="AA7" s="74">
        <f t="shared" si="1"/>
        <v>642000</v>
      </c>
    </row>
    <row r="8" spans="1:27" s="102" customFormat="1" ht="21" customHeight="1" x14ac:dyDescent="0.35">
      <c r="A8" s="69"/>
      <c r="B8" s="77"/>
      <c r="C8" s="77"/>
      <c r="D8" s="77"/>
      <c r="E8" s="77"/>
      <c r="F8" s="73" t="s">
        <v>12685</v>
      </c>
      <c r="G8" s="69" t="s">
        <v>12686</v>
      </c>
      <c r="H8" s="69"/>
      <c r="I8" s="74">
        <v>600000</v>
      </c>
      <c r="J8" s="69"/>
      <c r="K8" s="69" t="s">
        <v>1562</v>
      </c>
      <c r="L8" s="75"/>
      <c r="M8" s="69" t="s">
        <v>12681</v>
      </c>
      <c r="N8" s="69" t="s">
        <v>12681</v>
      </c>
      <c r="O8" s="69" t="s">
        <v>12681</v>
      </c>
      <c r="P8" s="69" t="s">
        <v>937</v>
      </c>
      <c r="Q8" s="69" t="s">
        <v>12681</v>
      </c>
      <c r="R8" s="69" t="s">
        <v>12681</v>
      </c>
      <c r="S8" s="69" t="s">
        <v>12681</v>
      </c>
      <c r="T8" s="69" t="s">
        <v>12681</v>
      </c>
      <c r="U8" s="69" t="s">
        <v>12681</v>
      </c>
      <c r="V8" s="69" t="s">
        <v>12681</v>
      </c>
      <c r="W8" s="69" t="s">
        <v>12681</v>
      </c>
      <c r="X8" s="69" t="s">
        <v>940</v>
      </c>
      <c r="Y8" s="69"/>
      <c r="Z8" s="644">
        <f t="shared" si="0"/>
        <v>42000.000000000007</v>
      </c>
      <c r="AA8" s="74">
        <f t="shared" si="1"/>
        <v>642000</v>
      </c>
    </row>
    <row r="9" spans="1:27" s="102" customFormat="1" ht="21" customHeight="1" x14ac:dyDescent="0.35">
      <c r="A9" s="69"/>
      <c r="B9" s="77"/>
      <c r="C9" s="77"/>
      <c r="D9" s="77"/>
      <c r="E9" s="77"/>
      <c r="F9" s="73" t="s">
        <v>12687</v>
      </c>
      <c r="G9" s="69" t="s">
        <v>12688</v>
      </c>
      <c r="H9" s="69"/>
      <c r="I9" s="74">
        <v>600000</v>
      </c>
      <c r="J9" s="69"/>
      <c r="K9" s="69" t="s">
        <v>1562</v>
      </c>
      <c r="L9" s="75"/>
      <c r="M9" s="69" t="s">
        <v>12681</v>
      </c>
      <c r="N9" s="69" t="s">
        <v>12681</v>
      </c>
      <c r="O9" s="69" t="s">
        <v>12681</v>
      </c>
      <c r="P9" s="69" t="s">
        <v>937</v>
      </c>
      <c r="Q9" s="69" t="s">
        <v>12681</v>
      </c>
      <c r="R9" s="69" t="s">
        <v>12681</v>
      </c>
      <c r="S9" s="69" t="s">
        <v>12681</v>
      </c>
      <c r="T9" s="69" t="s">
        <v>12681</v>
      </c>
      <c r="U9" s="69" t="s">
        <v>12681</v>
      </c>
      <c r="V9" s="69" t="s">
        <v>12681</v>
      </c>
      <c r="W9" s="69" t="s">
        <v>12681</v>
      </c>
      <c r="X9" s="69" t="s">
        <v>940</v>
      </c>
      <c r="Y9" s="69"/>
      <c r="Z9" s="644">
        <f t="shared" si="0"/>
        <v>42000.000000000007</v>
      </c>
      <c r="AA9" s="74">
        <f t="shared" si="1"/>
        <v>642000</v>
      </c>
    </row>
    <row r="10" spans="1:27" s="102" customFormat="1" ht="21" customHeight="1" x14ac:dyDescent="0.35">
      <c r="A10" s="69"/>
      <c r="B10" s="77"/>
      <c r="C10" s="77"/>
      <c r="D10" s="77"/>
      <c r="E10" s="77"/>
      <c r="F10" s="73" t="s">
        <v>12689</v>
      </c>
      <c r="G10" s="69" t="s">
        <v>12690</v>
      </c>
      <c r="H10" s="69"/>
      <c r="I10" s="74">
        <v>600000</v>
      </c>
      <c r="J10" s="69"/>
      <c r="K10" s="69" t="s">
        <v>1562</v>
      </c>
      <c r="L10" s="75"/>
      <c r="M10" s="69" t="s">
        <v>12681</v>
      </c>
      <c r="N10" s="69" t="s">
        <v>12681</v>
      </c>
      <c r="O10" s="69" t="s">
        <v>12681</v>
      </c>
      <c r="P10" s="69" t="s">
        <v>937</v>
      </c>
      <c r="Q10" s="69" t="s">
        <v>12681</v>
      </c>
      <c r="R10" s="69" t="s">
        <v>12681</v>
      </c>
      <c r="S10" s="69" t="s">
        <v>12681</v>
      </c>
      <c r="T10" s="69" t="s">
        <v>12681</v>
      </c>
      <c r="U10" s="69" t="s">
        <v>12681</v>
      </c>
      <c r="V10" s="69" t="s">
        <v>12681</v>
      </c>
      <c r="W10" s="69" t="s">
        <v>12681</v>
      </c>
      <c r="X10" s="69" t="s">
        <v>940</v>
      </c>
      <c r="Y10" s="69"/>
      <c r="Z10" s="644">
        <f t="shared" si="0"/>
        <v>42000.000000000007</v>
      </c>
      <c r="AA10" s="74">
        <f t="shared" si="1"/>
        <v>642000</v>
      </c>
    </row>
    <row r="11" spans="1:27" s="102" customFormat="1" ht="21" customHeight="1" x14ac:dyDescent="0.35">
      <c r="A11" s="69"/>
      <c r="B11" s="77"/>
      <c r="C11" s="77"/>
      <c r="D11" s="77"/>
      <c r="E11" s="77"/>
      <c r="F11" s="73" t="s">
        <v>12691</v>
      </c>
      <c r="G11" s="69" t="s">
        <v>12692</v>
      </c>
      <c r="H11" s="69"/>
      <c r="I11" s="74">
        <v>600000</v>
      </c>
      <c r="J11" s="69"/>
      <c r="K11" s="69" t="s">
        <v>1562</v>
      </c>
      <c r="L11" s="75"/>
      <c r="M11" s="69" t="s">
        <v>12681</v>
      </c>
      <c r="N11" s="69" t="s">
        <v>12681</v>
      </c>
      <c r="O11" s="69" t="s">
        <v>12681</v>
      </c>
      <c r="P11" s="69" t="s">
        <v>937</v>
      </c>
      <c r="Q11" s="69" t="s">
        <v>12681</v>
      </c>
      <c r="R11" s="69" t="s">
        <v>12681</v>
      </c>
      <c r="S11" s="69" t="s">
        <v>12681</v>
      </c>
      <c r="T11" s="69" t="s">
        <v>12681</v>
      </c>
      <c r="U11" s="69" t="s">
        <v>12681</v>
      </c>
      <c r="V11" s="69" t="s">
        <v>12681</v>
      </c>
      <c r="W11" s="69" t="s">
        <v>12681</v>
      </c>
      <c r="X11" s="69" t="s">
        <v>940</v>
      </c>
      <c r="Y11" s="69"/>
      <c r="Z11" s="644">
        <f t="shared" si="0"/>
        <v>42000.000000000007</v>
      </c>
      <c r="AA11" s="74">
        <f t="shared" si="1"/>
        <v>642000</v>
      </c>
    </row>
    <row r="12" spans="1:27" s="102" customFormat="1" ht="21" customHeight="1" x14ac:dyDescent="0.35">
      <c r="A12" s="69"/>
      <c r="B12" s="77"/>
      <c r="C12" s="77"/>
      <c r="D12" s="77"/>
      <c r="E12" s="77"/>
      <c r="F12" s="73" t="s">
        <v>12693</v>
      </c>
      <c r="G12" s="69" t="s">
        <v>12694</v>
      </c>
      <c r="H12" s="69"/>
      <c r="I12" s="74">
        <v>600000</v>
      </c>
      <c r="J12" s="69"/>
      <c r="K12" s="69" t="s">
        <v>1562</v>
      </c>
      <c r="L12" s="75"/>
      <c r="M12" s="69" t="s">
        <v>12681</v>
      </c>
      <c r="N12" s="69" t="s">
        <v>12681</v>
      </c>
      <c r="O12" s="69" t="s">
        <v>12681</v>
      </c>
      <c r="P12" s="69" t="s">
        <v>937</v>
      </c>
      <c r="Q12" s="69" t="s">
        <v>12681</v>
      </c>
      <c r="R12" s="69" t="s">
        <v>12681</v>
      </c>
      <c r="S12" s="69" t="s">
        <v>12681</v>
      </c>
      <c r="T12" s="69" t="s">
        <v>12681</v>
      </c>
      <c r="U12" s="69" t="s">
        <v>12681</v>
      </c>
      <c r="V12" s="69" t="s">
        <v>12681</v>
      </c>
      <c r="W12" s="69" t="s">
        <v>12681</v>
      </c>
      <c r="X12" s="69" t="s">
        <v>940</v>
      </c>
      <c r="Y12" s="69"/>
      <c r="Z12" s="644">
        <f t="shared" si="0"/>
        <v>42000.000000000007</v>
      </c>
      <c r="AA12" s="74">
        <f t="shared" si="1"/>
        <v>642000</v>
      </c>
    </row>
    <row r="13" spans="1:27" s="102" customFormat="1" ht="21" customHeight="1" x14ac:dyDescent="0.35">
      <c r="A13" s="69"/>
      <c r="B13" s="77"/>
      <c r="C13" s="77"/>
      <c r="D13" s="77"/>
      <c r="E13" s="77"/>
      <c r="F13" s="73" t="s">
        <v>12695</v>
      </c>
      <c r="G13" s="69" t="s">
        <v>12696</v>
      </c>
      <c r="H13" s="69"/>
      <c r="I13" s="74">
        <v>600000</v>
      </c>
      <c r="J13" s="69"/>
      <c r="K13" s="69" t="s">
        <v>1562</v>
      </c>
      <c r="L13" s="75"/>
      <c r="M13" s="69" t="s">
        <v>12681</v>
      </c>
      <c r="N13" s="69" t="s">
        <v>12681</v>
      </c>
      <c r="O13" s="69" t="s">
        <v>12681</v>
      </c>
      <c r="P13" s="69" t="s">
        <v>937</v>
      </c>
      <c r="Q13" s="69" t="s">
        <v>12681</v>
      </c>
      <c r="R13" s="69" t="s">
        <v>12681</v>
      </c>
      <c r="S13" s="69" t="s">
        <v>12681</v>
      </c>
      <c r="T13" s="69" t="s">
        <v>12681</v>
      </c>
      <c r="U13" s="69" t="s">
        <v>12681</v>
      </c>
      <c r="V13" s="69" t="s">
        <v>12681</v>
      </c>
      <c r="W13" s="69" t="s">
        <v>12681</v>
      </c>
      <c r="X13" s="69" t="s">
        <v>940</v>
      </c>
      <c r="Y13" s="69"/>
      <c r="Z13" s="644">
        <f t="shared" si="0"/>
        <v>42000.000000000007</v>
      </c>
      <c r="AA13" s="74">
        <f t="shared" si="1"/>
        <v>642000</v>
      </c>
    </row>
    <row r="14" spans="1:27" s="102" customFormat="1" ht="21" customHeight="1" x14ac:dyDescent="0.35">
      <c r="A14" s="69"/>
      <c r="B14" s="77"/>
      <c r="C14" s="77"/>
      <c r="D14" s="77"/>
      <c r="E14" s="77"/>
      <c r="F14" s="73" t="s">
        <v>12697</v>
      </c>
      <c r="G14" s="69" t="s">
        <v>12698</v>
      </c>
      <c r="H14" s="69"/>
      <c r="I14" s="74">
        <v>600000</v>
      </c>
      <c r="J14" s="69"/>
      <c r="K14" s="69" t="s">
        <v>1562</v>
      </c>
      <c r="L14" s="75"/>
      <c r="M14" s="69" t="s">
        <v>12681</v>
      </c>
      <c r="N14" s="69" t="s">
        <v>12681</v>
      </c>
      <c r="O14" s="69" t="s">
        <v>12681</v>
      </c>
      <c r="P14" s="69" t="s">
        <v>937</v>
      </c>
      <c r="Q14" s="69" t="s">
        <v>12681</v>
      </c>
      <c r="R14" s="69" t="s">
        <v>12681</v>
      </c>
      <c r="S14" s="69" t="s">
        <v>12681</v>
      </c>
      <c r="T14" s="69" t="s">
        <v>12681</v>
      </c>
      <c r="U14" s="69" t="s">
        <v>12681</v>
      </c>
      <c r="V14" s="69" t="s">
        <v>12681</v>
      </c>
      <c r="W14" s="69" t="s">
        <v>12681</v>
      </c>
      <c r="X14" s="69" t="s">
        <v>940</v>
      </c>
      <c r="Y14" s="69"/>
      <c r="Z14" s="644">
        <f t="shared" si="0"/>
        <v>42000.000000000007</v>
      </c>
      <c r="AA14" s="74">
        <f t="shared" si="1"/>
        <v>642000</v>
      </c>
    </row>
    <row r="15" spans="1:27" s="102" customFormat="1" ht="21" customHeight="1" x14ac:dyDescent="0.35">
      <c r="A15" s="69"/>
      <c r="B15" s="77"/>
      <c r="C15" s="77"/>
      <c r="D15" s="77"/>
      <c r="E15" s="77"/>
      <c r="F15" s="77"/>
      <c r="G15" s="69" t="s">
        <v>12699</v>
      </c>
      <c r="H15" s="69"/>
      <c r="I15" s="74">
        <v>650000</v>
      </c>
      <c r="J15" s="69"/>
      <c r="K15" s="69" t="s">
        <v>1562</v>
      </c>
      <c r="L15" s="75"/>
      <c r="M15" s="69" t="s">
        <v>12681</v>
      </c>
      <c r="N15" s="69" t="s">
        <v>12681</v>
      </c>
      <c r="O15" s="69" t="s">
        <v>12681</v>
      </c>
      <c r="P15" s="69" t="s">
        <v>937</v>
      </c>
      <c r="Q15" s="69" t="s">
        <v>12681</v>
      </c>
      <c r="R15" s="69" t="s">
        <v>12681</v>
      </c>
      <c r="S15" s="69" t="s">
        <v>12681</v>
      </c>
      <c r="T15" s="69" t="s">
        <v>12681</v>
      </c>
      <c r="U15" s="69" t="s">
        <v>12681</v>
      </c>
      <c r="V15" s="69" t="s">
        <v>12681</v>
      </c>
      <c r="W15" s="69" t="s">
        <v>12681</v>
      </c>
      <c r="X15" s="69" t="s">
        <v>940</v>
      </c>
      <c r="Y15" s="69"/>
      <c r="Z15" s="644">
        <f t="shared" si="0"/>
        <v>45500.000000000007</v>
      </c>
      <c r="AA15" s="74">
        <f t="shared" si="1"/>
        <v>695500</v>
      </c>
    </row>
    <row r="16" spans="1:27" s="102" customFormat="1" ht="21" customHeight="1" x14ac:dyDescent="0.35">
      <c r="A16" s="69"/>
      <c r="B16" s="77"/>
      <c r="C16" s="77"/>
      <c r="D16" s="77"/>
      <c r="E16" s="77"/>
      <c r="F16" s="77"/>
      <c r="G16" s="69" t="s">
        <v>12700</v>
      </c>
      <c r="H16" s="69"/>
      <c r="I16" s="74">
        <v>650000</v>
      </c>
      <c r="J16" s="69"/>
      <c r="K16" s="69" t="s">
        <v>1562</v>
      </c>
      <c r="L16" s="75"/>
      <c r="M16" s="69" t="s">
        <v>12681</v>
      </c>
      <c r="N16" s="69" t="s">
        <v>12681</v>
      </c>
      <c r="O16" s="69" t="s">
        <v>12681</v>
      </c>
      <c r="P16" s="69" t="s">
        <v>937</v>
      </c>
      <c r="Q16" s="69" t="s">
        <v>12681</v>
      </c>
      <c r="R16" s="69" t="s">
        <v>12681</v>
      </c>
      <c r="S16" s="69" t="s">
        <v>12681</v>
      </c>
      <c r="T16" s="69" t="s">
        <v>12681</v>
      </c>
      <c r="U16" s="69" t="s">
        <v>12681</v>
      </c>
      <c r="V16" s="69" t="s">
        <v>12681</v>
      </c>
      <c r="W16" s="69" t="s">
        <v>12681</v>
      </c>
      <c r="X16" s="69" t="s">
        <v>940</v>
      </c>
      <c r="Y16" s="69"/>
      <c r="Z16" s="644">
        <f t="shared" si="0"/>
        <v>45500.000000000007</v>
      </c>
      <c r="AA16" s="74">
        <f t="shared" si="1"/>
        <v>695500</v>
      </c>
    </row>
    <row r="17" spans="1:27" s="102" customFormat="1" ht="21" customHeight="1" x14ac:dyDescent="0.35">
      <c r="A17" s="69"/>
      <c r="B17" s="77"/>
      <c r="C17" s="77"/>
      <c r="D17" s="77"/>
      <c r="E17" s="77"/>
      <c r="F17" s="77"/>
      <c r="G17" s="69" t="s">
        <v>12701</v>
      </c>
      <c r="H17" s="69"/>
      <c r="I17" s="74">
        <v>600000</v>
      </c>
      <c r="J17" s="69"/>
      <c r="K17" s="69" t="s">
        <v>12702</v>
      </c>
      <c r="L17" s="75"/>
      <c r="M17" s="69" t="s">
        <v>12681</v>
      </c>
      <c r="N17" s="69" t="s">
        <v>12681</v>
      </c>
      <c r="O17" s="69" t="s">
        <v>12681</v>
      </c>
      <c r="P17" s="69" t="s">
        <v>937</v>
      </c>
      <c r="Q17" s="69" t="s">
        <v>12681</v>
      </c>
      <c r="R17" s="69" t="s">
        <v>12681</v>
      </c>
      <c r="S17" s="69" t="s">
        <v>12681</v>
      </c>
      <c r="T17" s="69" t="s">
        <v>12681</v>
      </c>
      <c r="U17" s="69"/>
      <c r="V17" s="69"/>
      <c r="W17" s="69"/>
      <c r="X17" s="69"/>
      <c r="Y17" s="69"/>
      <c r="Z17" s="644">
        <f t="shared" si="0"/>
        <v>42000.000000000007</v>
      </c>
      <c r="AA17" s="74">
        <f t="shared" si="1"/>
        <v>642000</v>
      </c>
    </row>
    <row r="18" spans="1:27" s="102" customFormat="1" ht="21" customHeight="1" x14ac:dyDescent="0.35">
      <c r="A18" s="69"/>
      <c r="B18" s="77"/>
      <c r="C18" s="77"/>
      <c r="D18" s="77"/>
      <c r="E18" s="77"/>
      <c r="F18" s="77"/>
      <c r="G18" s="69" t="s">
        <v>12703</v>
      </c>
      <c r="H18" s="69"/>
      <c r="I18" s="74">
        <v>600000</v>
      </c>
      <c r="J18" s="69"/>
      <c r="K18" s="69" t="s">
        <v>12702</v>
      </c>
      <c r="L18" s="75"/>
      <c r="M18" s="69" t="s">
        <v>12681</v>
      </c>
      <c r="N18" s="69" t="s">
        <v>12681</v>
      </c>
      <c r="O18" s="69" t="s">
        <v>12681</v>
      </c>
      <c r="P18" s="69" t="s">
        <v>937</v>
      </c>
      <c r="Q18" s="69" t="s">
        <v>12681</v>
      </c>
      <c r="R18" s="69" t="s">
        <v>12681</v>
      </c>
      <c r="S18" s="69" t="s">
        <v>12681</v>
      </c>
      <c r="T18" s="69" t="s">
        <v>12681</v>
      </c>
      <c r="U18" s="69"/>
      <c r="V18" s="69"/>
      <c r="W18" s="69"/>
      <c r="X18" s="69"/>
      <c r="Y18" s="69"/>
      <c r="Z18" s="644">
        <f t="shared" si="0"/>
        <v>42000.000000000007</v>
      </c>
      <c r="AA18" s="74">
        <f t="shared" si="1"/>
        <v>642000</v>
      </c>
    </row>
    <row r="19" spans="1:27" s="102" customFormat="1" ht="21" customHeight="1" x14ac:dyDescent="0.35">
      <c r="A19" s="69"/>
      <c r="B19" s="77"/>
      <c r="C19" s="77"/>
      <c r="D19" s="77"/>
      <c r="E19" s="77"/>
      <c r="F19" s="73" t="s">
        <v>12704</v>
      </c>
      <c r="G19" s="69" t="s">
        <v>12705</v>
      </c>
      <c r="H19" s="69"/>
      <c r="I19" s="74">
        <v>600000</v>
      </c>
      <c r="J19" s="69"/>
      <c r="K19" s="69" t="s">
        <v>12702</v>
      </c>
      <c r="L19" s="75"/>
      <c r="M19" s="69" t="s">
        <v>12681</v>
      </c>
      <c r="N19" s="69" t="s">
        <v>12681</v>
      </c>
      <c r="O19" s="69" t="s">
        <v>12681</v>
      </c>
      <c r="P19" s="69" t="s">
        <v>937</v>
      </c>
      <c r="Q19" s="69" t="s">
        <v>12681</v>
      </c>
      <c r="R19" s="69" t="s">
        <v>12681</v>
      </c>
      <c r="S19" s="69" t="s">
        <v>12681</v>
      </c>
      <c r="T19" s="69" t="s">
        <v>12681</v>
      </c>
      <c r="U19" s="69"/>
      <c r="V19" s="69"/>
      <c r="W19" s="69"/>
      <c r="X19" s="69"/>
      <c r="Y19" s="69"/>
      <c r="Z19" s="644">
        <f t="shared" si="0"/>
        <v>42000.000000000007</v>
      </c>
      <c r="AA19" s="74">
        <f t="shared" si="1"/>
        <v>642000</v>
      </c>
    </row>
    <row r="20" spans="1:27" s="102" customFormat="1" ht="21" customHeight="1" x14ac:dyDescent="0.35">
      <c r="A20" s="69"/>
      <c r="B20" s="77"/>
      <c r="C20" s="77"/>
      <c r="D20" s="77"/>
      <c r="E20" s="77"/>
      <c r="F20" s="73" t="s">
        <v>12706</v>
      </c>
      <c r="G20" s="69" t="s">
        <v>12707</v>
      </c>
      <c r="H20" s="69"/>
      <c r="I20" s="74">
        <v>600000</v>
      </c>
      <c r="J20" s="69"/>
      <c r="K20" s="69" t="s">
        <v>12702</v>
      </c>
      <c r="L20" s="75"/>
      <c r="M20" s="69" t="s">
        <v>12681</v>
      </c>
      <c r="N20" s="69" t="s">
        <v>12681</v>
      </c>
      <c r="O20" s="69" t="s">
        <v>12681</v>
      </c>
      <c r="P20" s="69" t="s">
        <v>937</v>
      </c>
      <c r="Q20" s="69" t="s">
        <v>12681</v>
      </c>
      <c r="R20" s="69" t="s">
        <v>12681</v>
      </c>
      <c r="S20" s="69" t="s">
        <v>12681</v>
      </c>
      <c r="T20" s="69" t="s">
        <v>12681</v>
      </c>
      <c r="U20" s="69"/>
      <c r="V20" s="69"/>
      <c r="W20" s="69"/>
      <c r="X20" s="69"/>
      <c r="Y20" s="69"/>
      <c r="Z20" s="644">
        <f t="shared" si="0"/>
        <v>42000.000000000007</v>
      </c>
      <c r="AA20" s="74">
        <f t="shared" si="1"/>
        <v>642000</v>
      </c>
    </row>
    <row r="21" spans="1:27" s="102" customFormat="1" ht="21" customHeight="1" x14ac:dyDescent="0.35">
      <c r="A21" s="69"/>
      <c r="B21" s="77"/>
      <c r="C21" s="77"/>
      <c r="D21" s="77"/>
      <c r="E21" s="77"/>
      <c r="F21" s="73" t="s">
        <v>12708</v>
      </c>
      <c r="G21" s="69" t="s">
        <v>12709</v>
      </c>
      <c r="H21" s="69"/>
      <c r="I21" s="74">
        <v>600000</v>
      </c>
      <c r="J21" s="69"/>
      <c r="K21" s="69" t="s">
        <v>12702</v>
      </c>
      <c r="L21" s="75"/>
      <c r="M21" s="69" t="s">
        <v>12681</v>
      </c>
      <c r="N21" s="69" t="s">
        <v>12681</v>
      </c>
      <c r="O21" s="69" t="s">
        <v>12681</v>
      </c>
      <c r="P21" s="69" t="s">
        <v>937</v>
      </c>
      <c r="Q21" s="69" t="s">
        <v>12681</v>
      </c>
      <c r="R21" s="69" t="s">
        <v>12681</v>
      </c>
      <c r="S21" s="69" t="s">
        <v>12681</v>
      </c>
      <c r="T21" s="69" t="s">
        <v>12681</v>
      </c>
      <c r="U21" s="69"/>
      <c r="V21" s="69"/>
      <c r="W21" s="69"/>
      <c r="X21" s="69"/>
      <c r="Y21" s="69"/>
      <c r="Z21" s="644">
        <f t="shared" si="0"/>
        <v>42000.000000000007</v>
      </c>
      <c r="AA21" s="74">
        <f t="shared" si="1"/>
        <v>642000</v>
      </c>
    </row>
    <row r="22" spans="1:27" s="102" customFormat="1" ht="21" customHeight="1" x14ac:dyDescent="0.35">
      <c r="A22" s="69"/>
      <c r="B22" s="77"/>
      <c r="C22" s="77"/>
      <c r="D22" s="77"/>
      <c r="E22" s="77"/>
      <c r="F22" s="77"/>
      <c r="G22" s="69" t="s">
        <v>12710</v>
      </c>
      <c r="H22" s="69"/>
      <c r="I22" s="74">
        <v>600000</v>
      </c>
      <c r="J22" s="69"/>
      <c r="K22" s="69" t="s">
        <v>12702</v>
      </c>
      <c r="L22" s="75"/>
      <c r="M22" s="69" t="s">
        <v>12681</v>
      </c>
      <c r="N22" s="69" t="s">
        <v>12681</v>
      </c>
      <c r="O22" s="69" t="s">
        <v>12681</v>
      </c>
      <c r="P22" s="69" t="s">
        <v>937</v>
      </c>
      <c r="Q22" s="69" t="s">
        <v>12681</v>
      </c>
      <c r="R22" s="69" t="s">
        <v>12681</v>
      </c>
      <c r="S22" s="69" t="s">
        <v>12681</v>
      </c>
      <c r="T22" s="69" t="s">
        <v>12681</v>
      </c>
      <c r="U22" s="69"/>
      <c r="V22" s="69"/>
      <c r="W22" s="69"/>
      <c r="X22" s="69"/>
      <c r="Y22" s="69"/>
      <c r="Z22" s="644">
        <f t="shared" si="0"/>
        <v>42000.000000000007</v>
      </c>
      <c r="AA22" s="74">
        <f t="shared" si="1"/>
        <v>642000</v>
      </c>
    </row>
    <row r="23" spans="1:27" s="102" customFormat="1" ht="21" customHeight="1" x14ac:dyDescent="0.35">
      <c r="A23" s="69"/>
      <c r="B23" s="77"/>
      <c r="C23" s="77"/>
      <c r="D23" s="77"/>
      <c r="E23" s="77"/>
      <c r="F23" s="77"/>
      <c r="G23" s="69" t="s">
        <v>12711</v>
      </c>
      <c r="H23" s="69"/>
      <c r="I23" s="74">
        <v>600000</v>
      </c>
      <c r="J23" s="69"/>
      <c r="K23" s="69" t="s">
        <v>12702</v>
      </c>
      <c r="L23" s="75"/>
      <c r="M23" s="69" t="s">
        <v>12681</v>
      </c>
      <c r="N23" s="69" t="s">
        <v>12681</v>
      </c>
      <c r="O23" s="69" t="s">
        <v>12681</v>
      </c>
      <c r="P23" s="69" t="s">
        <v>937</v>
      </c>
      <c r="Q23" s="69" t="s">
        <v>12681</v>
      </c>
      <c r="R23" s="69" t="s">
        <v>12681</v>
      </c>
      <c r="S23" s="69" t="s">
        <v>12681</v>
      </c>
      <c r="T23" s="69" t="s">
        <v>12681</v>
      </c>
      <c r="U23" s="69"/>
      <c r="V23" s="69"/>
      <c r="W23" s="69"/>
      <c r="X23" s="69"/>
      <c r="Y23" s="69"/>
      <c r="Z23" s="644">
        <f t="shared" si="0"/>
        <v>42000.000000000007</v>
      </c>
      <c r="AA23" s="74">
        <f t="shared" si="1"/>
        <v>642000</v>
      </c>
    </row>
    <row r="24" spans="1:27" s="102" customFormat="1" ht="21" customHeight="1" x14ac:dyDescent="0.35">
      <c r="A24" s="69"/>
      <c r="B24" s="77"/>
      <c r="C24" s="77"/>
      <c r="D24" s="77"/>
      <c r="E24" s="77"/>
      <c r="F24" s="77"/>
      <c r="G24" s="69" t="s">
        <v>12712</v>
      </c>
      <c r="H24" s="69"/>
      <c r="I24" s="74">
        <v>600000</v>
      </c>
      <c r="J24" s="69"/>
      <c r="K24" s="69" t="s">
        <v>12702</v>
      </c>
      <c r="L24" s="75"/>
      <c r="M24" s="69" t="s">
        <v>12681</v>
      </c>
      <c r="N24" s="69" t="s">
        <v>12681</v>
      </c>
      <c r="O24" s="69" t="s">
        <v>12681</v>
      </c>
      <c r="P24" s="69" t="s">
        <v>937</v>
      </c>
      <c r="Q24" s="69" t="s">
        <v>12681</v>
      </c>
      <c r="R24" s="69" t="s">
        <v>12681</v>
      </c>
      <c r="S24" s="69" t="s">
        <v>12681</v>
      </c>
      <c r="T24" s="69" t="s">
        <v>12681</v>
      </c>
      <c r="U24" s="69"/>
      <c r="V24" s="69"/>
      <c r="W24" s="69"/>
      <c r="X24" s="69"/>
      <c r="Y24" s="69"/>
      <c r="Z24" s="644">
        <f t="shared" si="0"/>
        <v>42000.000000000007</v>
      </c>
      <c r="AA24" s="74">
        <f t="shared" si="1"/>
        <v>642000</v>
      </c>
    </row>
    <row r="25" spans="1:27" s="102" customFormat="1" ht="21" customHeight="1" x14ac:dyDescent="0.35">
      <c r="A25" s="69"/>
      <c r="B25" s="77"/>
      <c r="C25" s="77"/>
      <c r="D25" s="77"/>
      <c r="E25" s="77"/>
      <c r="F25" s="77"/>
      <c r="G25" s="69" t="s">
        <v>12713</v>
      </c>
      <c r="H25" s="69"/>
      <c r="I25" s="74">
        <v>600000</v>
      </c>
      <c r="J25" s="69"/>
      <c r="K25" s="69" t="s">
        <v>12702</v>
      </c>
      <c r="L25" s="75"/>
      <c r="M25" s="69" t="s">
        <v>12681</v>
      </c>
      <c r="N25" s="69" t="s">
        <v>12681</v>
      </c>
      <c r="O25" s="69" t="s">
        <v>12681</v>
      </c>
      <c r="P25" s="69" t="s">
        <v>937</v>
      </c>
      <c r="Q25" s="69" t="s">
        <v>12681</v>
      </c>
      <c r="R25" s="69" t="s">
        <v>12681</v>
      </c>
      <c r="S25" s="69" t="s">
        <v>12681</v>
      </c>
      <c r="T25" s="69" t="s">
        <v>12681</v>
      </c>
      <c r="U25" s="69"/>
      <c r="V25" s="69"/>
      <c r="W25" s="69"/>
      <c r="X25" s="69"/>
      <c r="Y25" s="69"/>
      <c r="Z25" s="644">
        <f t="shared" si="0"/>
        <v>42000.000000000007</v>
      </c>
      <c r="AA25" s="74">
        <f t="shared" si="1"/>
        <v>642000</v>
      </c>
    </row>
    <row r="26" spans="1:27" s="102" customFormat="1" ht="21" customHeight="1" x14ac:dyDescent="0.35">
      <c r="A26" s="69"/>
      <c r="B26" s="77"/>
      <c r="C26" s="77"/>
      <c r="D26" s="77"/>
      <c r="E26" s="77"/>
      <c r="F26" s="73" t="s">
        <v>12714</v>
      </c>
      <c r="G26" s="69" t="s">
        <v>12715</v>
      </c>
      <c r="H26" s="69"/>
      <c r="I26" s="74">
        <v>600000</v>
      </c>
      <c r="J26" s="69"/>
      <c r="K26" s="69" t="s">
        <v>12702</v>
      </c>
      <c r="L26" s="75"/>
      <c r="M26" s="69" t="s">
        <v>12681</v>
      </c>
      <c r="N26" s="69" t="s">
        <v>12681</v>
      </c>
      <c r="O26" s="69" t="s">
        <v>12681</v>
      </c>
      <c r="P26" s="69" t="s">
        <v>937</v>
      </c>
      <c r="Q26" s="69" t="s">
        <v>12681</v>
      </c>
      <c r="R26" s="69" t="s">
        <v>12681</v>
      </c>
      <c r="S26" s="69" t="s">
        <v>12681</v>
      </c>
      <c r="T26" s="69" t="s">
        <v>12681</v>
      </c>
      <c r="U26" s="69"/>
      <c r="V26" s="69"/>
      <c r="W26" s="69"/>
      <c r="X26" s="69"/>
      <c r="Y26" s="69"/>
      <c r="Z26" s="644">
        <f t="shared" si="0"/>
        <v>42000.000000000007</v>
      </c>
      <c r="AA26" s="74">
        <f t="shared" si="1"/>
        <v>642000</v>
      </c>
    </row>
    <row r="27" spans="1:27" s="102" customFormat="1" ht="21" customHeight="1" x14ac:dyDescent="0.35">
      <c r="A27" s="69"/>
      <c r="B27" s="77"/>
      <c r="C27" s="77"/>
      <c r="D27" s="77"/>
      <c r="E27" s="77"/>
      <c r="F27" s="73" t="s">
        <v>12716</v>
      </c>
      <c r="G27" s="69" t="s">
        <v>12717</v>
      </c>
      <c r="H27" s="69"/>
      <c r="I27" s="74">
        <v>600000</v>
      </c>
      <c r="J27" s="69"/>
      <c r="K27" s="69" t="s">
        <v>12702</v>
      </c>
      <c r="L27" s="75"/>
      <c r="M27" s="69" t="s">
        <v>12681</v>
      </c>
      <c r="N27" s="69" t="s">
        <v>12681</v>
      </c>
      <c r="O27" s="69" t="s">
        <v>12681</v>
      </c>
      <c r="P27" s="69" t="s">
        <v>937</v>
      </c>
      <c r="Q27" s="69" t="s">
        <v>12681</v>
      </c>
      <c r="R27" s="69" t="s">
        <v>12681</v>
      </c>
      <c r="S27" s="69" t="s">
        <v>12681</v>
      </c>
      <c r="T27" s="69" t="s">
        <v>12681</v>
      </c>
      <c r="U27" s="69"/>
      <c r="V27" s="69"/>
      <c r="W27" s="69"/>
      <c r="X27" s="69"/>
      <c r="Y27" s="69"/>
      <c r="Z27" s="644">
        <f t="shared" si="0"/>
        <v>42000.000000000007</v>
      </c>
      <c r="AA27" s="74">
        <f t="shared" si="1"/>
        <v>642000</v>
      </c>
    </row>
    <row r="28" spans="1:27" s="102" customFormat="1" ht="21" customHeight="1" x14ac:dyDescent="0.35">
      <c r="A28" s="69"/>
      <c r="B28" s="77"/>
      <c r="C28" s="77"/>
      <c r="D28" s="77"/>
      <c r="E28" s="77"/>
      <c r="F28" s="73" t="s">
        <v>12718</v>
      </c>
      <c r="G28" s="69" t="s">
        <v>12719</v>
      </c>
      <c r="H28" s="69"/>
      <c r="I28" s="74">
        <v>600000</v>
      </c>
      <c r="J28" s="69"/>
      <c r="K28" s="69" t="s">
        <v>12702</v>
      </c>
      <c r="L28" s="75"/>
      <c r="M28" s="69" t="s">
        <v>12681</v>
      </c>
      <c r="N28" s="69" t="s">
        <v>12681</v>
      </c>
      <c r="O28" s="69" t="s">
        <v>12681</v>
      </c>
      <c r="P28" s="69" t="s">
        <v>937</v>
      </c>
      <c r="Q28" s="69" t="s">
        <v>12681</v>
      </c>
      <c r="R28" s="69" t="s">
        <v>12681</v>
      </c>
      <c r="S28" s="69" t="s">
        <v>12681</v>
      </c>
      <c r="T28" s="69" t="s">
        <v>12681</v>
      </c>
      <c r="U28" s="69"/>
      <c r="V28" s="69"/>
      <c r="W28" s="69"/>
      <c r="X28" s="69"/>
      <c r="Y28" s="69"/>
      <c r="Z28" s="644">
        <f t="shared" si="0"/>
        <v>42000.000000000007</v>
      </c>
      <c r="AA28" s="74">
        <f t="shared" si="1"/>
        <v>642000</v>
      </c>
    </row>
    <row r="29" spans="1:27" s="102" customFormat="1" ht="21" customHeight="1" x14ac:dyDescent="0.35">
      <c r="A29" s="69"/>
      <c r="B29" s="77"/>
      <c r="C29" s="77"/>
      <c r="D29" s="77"/>
      <c r="E29" s="77"/>
      <c r="F29" s="73" t="s">
        <v>12720</v>
      </c>
      <c r="G29" s="69" t="s">
        <v>12721</v>
      </c>
      <c r="H29" s="69"/>
      <c r="I29" s="74">
        <v>600000</v>
      </c>
      <c r="J29" s="69"/>
      <c r="K29" s="69" t="s">
        <v>12702</v>
      </c>
      <c r="L29" s="75"/>
      <c r="M29" s="69" t="s">
        <v>12681</v>
      </c>
      <c r="N29" s="69" t="s">
        <v>12681</v>
      </c>
      <c r="O29" s="69" t="s">
        <v>12681</v>
      </c>
      <c r="P29" s="69" t="s">
        <v>937</v>
      </c>
      <c r="Q29" s="69" t="s">
        <v>12681</v>
      </c>
      <c r="R29" s="69" t="s">
        <v>12681</v>
      </c>
      <c r="S29" s="69" t="s">
        <v>12681</v>
      </c>
      <c r="T29" s="69" t="s">
        <v>12681</v>
      </c>
      <c r="U29" s="69"/>
      <c r="V29" s="69"/>
      <c r="W29" s="69"/>
      <c r="X29" s="69"/>
      <c r="Y29" s="69"/>
      <c r="Z29" s="644">
        <f t="shared" si="0"/>
        <v>42000.000000000007</v>
      </c>
      <c r="AA29" s="74">
        <f t="shared" si="1"/>
        <v>642000</v>
      </c>
    </row>
    <row r="30" spans="1:27" s="102" customFormat="1" ht="21" customHeight="1" x14ac:dyDescent="0.35">
      <c r="A30" s="69"/>
      <c r="B30" s="77"/>
      <c r="C30" s="77"/>
      <c r="D30" s="77"/>
      <c r="E30" s="77"/>
      <c r="F30" s="77"/>
      <c r="G30" s="69" t="s">
        <v>12722</v>
      </c>
      <c r="H30" s="69"/>
      <c r="I30" s="74">
        <v>600000</v>
      </c>
      <c r="J30" s="69"/>
      <c r="K30" s="69" t="s">
        <v>12702</v>
      </c>
      <c r="L30" s="75"/>
      <c r="M30" s="69" t="s">
        <v>12681</v>
      </c>
      <c r="N30" s="69" t="s">
        <v>12681</v>
      </c>
      <c r="O30" s="69" t="s">
        <v>12681</v>
      </c>
      <c r="P30" s="69" t="s">
        <v>937</v>
      </c>
      <c r="Q30" s="69" t="s">
        <v>12681</v>
      </c>
      <c r="R30" s="69" t="s">
        <v>12681</v>
      </c>
      <c r="S30" s="69" t="s">
        <v>12681</v>
      </c>
      <c r="T30" s="69" t="s">
        <v>12681</v>
      </c>
      <c r="U30" s="69"/>
      <c r="V30" s="69"/>
      <c r="W30" s="69"/>
      <c r="X30" s="69"/>
      <c r="Y30" s="69"/>
      <c r="Z30" s="644">
        <f t="shared" si="0"/>
        <v>42000.000000000007</v>
      </c>
      <c r="AA30" s="74">
        <f t="shared" si="1"/>
        <v>642000</v>
      </c>
    </row>
    <row r="31" spans="1:27" s="102" customFormat="1" x14ac:dyDescent="0.35">
      <c r="A31" s="69"/>
      <c r="B31" s="77"/>
      <c r="C31" s="77"/>
      <c r="D31" s="77"/>
      <c r="E31" s="77"/>
      <c r="F31" s="77"/>
      <c r="G31" s="86"/>
      <c r="H31" s="69"/>
      <c r="I31" s="74"/>
      <c r="J31" s="69"/>
      <c r="K31" s="69"/>
      <c r="L31" s="75"/>
      <c r="M31" s="69"/>
      <c r="N31" s="75"/>
      <c r="O31" s="167"/>
      <c r="P31" s="69"/>
      <c r="Q31" s="69"/>
      <c r="R31" s="75"/>
      <c r="S31" s="69"/>
      <c r="T31" s="69"/>
      <c r="U31" s="69"/>
      <c r="V31" s="69"/>
      <c r="W31" s="69"/>
      <c r="X31" s="69"/>
      <c r="Y31" s="69"/>
      <c r="Z31" s="644">
        <f t="shared" si="0"/>
        <v>0</v>
      </c>
      <c r="AA31" s="74">
        <f t="shared" si="1"/>
        <v>0</v>
      </c>
    </row>
    <row r="32" spans="1:27" s="102" customFormat="1" x14ac:dyDescent="0.35">
      <c r="A32" s="64"/>
      <c r="B32" s="99"/>
      <c r="C32" s="99"/>
      <c r="D32" s="99"/>
      <c r="E32" s="99"/>
      <c r="F32" s="99"/>
      <c r="G32" s="66" t="s">
        <v>5707</v>
      </c>
      <c r="H32" s="64"/>
      <c r="I32" s="67"/>
      <c r="J32" s="64"/>
      <c r="K32" s="64"/>
      <c r="L32" s="68"/>
      <c r="M32" s="64"/>
      <c r="N32" s="68"/>
      <c r="O32" s="159"/>
      <c r="P32" s="64"/>
      <c r="Q32" s="64"/>
      <c r="R32" s="68"/>
      <c r="S32" s="64"/>
      <c r="T32" s="64"/>
      <c r="U32" s="64"/>
      <c r="V32" s="64"/>
      <c r="W32" s="64"/>
      <c r="X32" s="64"/>
      <c r="Y32" s="64"/>
      <c r="Z32" s="644">
        <f t="shared" si="0"/>
        <v>0</v>
      </c>
      <c r="AA32" s="67">
        <f t="shared" si="1"/>
        <v>0</v>
      </c>
    </row>
    <row r="33" spans="1:27" s="102" customFormat="1" x14ac:dyDescent="0.35">
      <c r="A33" s="69"/>
      <c r="B33" s="77"/>
      <c r="C33" s="77"/>
      <c r="D33" s="77"/>
      <c r="E33" s="77"/>
      <c r="F33" s="77"/>
      <c r="G33" s="69" t="s">
        <v>12723</v>
      </c>
      <c r="H33" s="69"/>
      <c r="I33" s="74">
        <v>40000</v>
      </c>
      <c r="J33" s="69"/>
      <c r="K33" s="69" t="s">
        <v>2394</v>
      </c>
      <c r="L33" s="75">
        <v>2018</v>
      </c>
      <c r="M33" s="69" t="s">
        <v>12724</v>
      </c>
      <c r="N33" s="75" t="s">
        <v>12725</v>
      </c>
      <c r="O33" s="167"/>
      <c r="P33" s="69"/>
      <c r="Q33" s="69" t="s">
        <v>1575</v>
      </c>
      <c r="R33" s="75" t="s">
        <v>12726</v>
      </c>
      <c r="S33" s="69"/>
      <c r="T33" s="69"/>
      <c r="U33" s="69"/>
      <c r="V33" s="69"/>
      <c r="W33" s="69"/>
      <c r="X33" s="69" t="s">
        <v>940</v>
      </c>
      <c r="Y33" s="69"/>
      <c r="Z33" s="644">
        <f t="shared" si="0"/>
        <v>2800.0000000000005</v>
      </c>
      <c r="AA33" s="74">
        <f t="shared" si="1"/>
        <v>42800</v>
      </c>
    </row>
    <row r="34" spans="1:27" s="102" customFormat="1" x14ac:dyDescent="0.35">
      <c r="A34" s="69"/>
      <c r="B34" s="77"/>
      <c r="C34" s="77"/>
      <c r="D34" s="77"/>
      <c r="E34" s="77"/>
      <c r="F34" s="77"/>
      <c r="G34" s="69" t="s">
        <v>12727</v>
      </c>
      <c r="H34" s="69"/>
      <c r="I34" s="74">
        <v>40000</v>
      </c>
      <c r="J34" s="69"/>
      <c r="K34" s="69" t="s">
        <v>933</v>
      </c>
      <c r="L34" s="75">
        <v>2009</v>
      </c>
      <c r="M34" s="69" t="s">
        <v>12724</v>
      </c>
      <c r="N34" s="75" t="s">
        <v>12728</v>
      </c>
      <c r="O34" s="167"/>
      <c r="P34" s="69"/>
      <c r="Q34" s="69" t="s">
        <v>1575</v>
      </c>
      <c r="R34" s="75" t="s">
        <v>12726</v>
      </c>
      <c r="S34" s="69"/>
      <c r="T34" s="69"/>
      <c r="U34" s="69"/>
      <c r="V34" s="69"/>
      <c r="W34" s="69"/>
      <c r="X34" s="69" t="s">
        <v>940</v>
      </c>
      <c r="Y34" s="69"/>
      <c r="Z34" s="644">
        <f t="shared" si="0"/>
        <v>2800.0000000000005</v>
      </c>
      <c r="AA34" s="74">
        <f t="shared" si="1"/>
        <v>42800</v>
      </c>
    </row>
    <row r="35" spans="1:27" s="102" customFormat="1" x14ac:dyDescent="0.35">
      <c r="A35" s="69"/>
      <c r="B35" s="77"/>
      <c r="C35" s="77"/>
      <c r="D35" s="77"/>
      <c r="E35" s="77"/>
      <c r="F35" s="77"/>
      <c r="G35" s="69" t="s">
        <v>12729</v>
      </c>
      <c r="H35" s="69"/>
      <c r="I35" s="74">
        <v>40000</v>
      </c>
      <c r="J35" s="69"/>
      <c r="K35" s="69" t="s">
        <v>933</v>
      </c>
      <c r="L35" s="75">
        <v>2009</v>
      </c>
      <c r="M35" s="69" t="s">
        <v>11088</v>
      </c>
      <c r="N35" s="75" t="s">
        <v>12730</v>
      </c>
      <c r="O35" s="167"/>
      <c r="P35" s="69"/>
      <c r="Q35" s="69" t="s">
        <v>5593</v>
      </c>
      <c r="R35" s="75" t="s">
        <v>12726</v>
      </c>
      <c r="S35" s="69"/>
      <c r="T35" s="69"/>
      <c r="U35" s="69"/>
      <c r="V35" s="69"/>
      <c r="W35" s="69"/>
      <c r="X35" s="69" t="s">
        <v>940</v>
      </c>
      <c r="Y35" s="69"/>
      <c r="Z35" s="644">
        <f t="shared" si="0"/>
        <v>2800.0000000000005</v>
      </c>
      <c r="AA35" s="74">
        <f t="shared" si="1"/>
        <v>42800</v>
      </c>
    </row>
    <row r="36" spans="1:27" s="102" customFormat="1" x14ac:dyDescent="0.35">
      <c r="A36" s="69"/>
      <c r="B36" s="77"/>
      <c r="C36" s="77"/>
      <c r="D36" s="77"/>
      <c r="E36" s="77"/>
      <c r="F36" s="77"/>
      <c r="G36" s="69" t="s">
        <v>12731</v>
      </c>
      <c r="H36" s="69"/>
      <c r="I36" s="74">
        <v>40000</v>
      </c>
      <c r="J36" s="69"/>
      <c r="K36" s="69" t="s">
        <v>2394</v>
      </c>
      <c r="L36" s="75">
        <v>2013</v>
      </c>
      <c r="M36" s="69" t="s">
        <v>11088</v>
      </c>
      <c r="N36" s="75" t="s">
        <v>12732</v>
      </c>
      <c r="O36" s="167"/>
      <c r="P36" s="69"/>
      <c r="Q36" s="69" t="s">
        <v>5593</v>
      </c>
      <c r="R36" s="75" t="s">
        <v>12726</v>
      </c>
      <c r="S36" s="69"/>
      <c r="T36" s="69"/>
      <c r="U36" s="69"/>
      <c r="V36" s="69"/>
      <c r="W36" s="69"/>
      <c r="X36" s="69" t="s">
        <v>940</v>
      </c>
      <c r="Y36" s="69"/>
      <c r="Z36" s="644">
        <f t="shared" si="0"/>
        <v>2800.0000000000005</v>
      </c>
      <c r="AA36" s="74">
        <f t="shared" si="1"/>
        <v>42800</v>
      </c>
    </row>
    <row r="37" spans="1:27" s="102" customFormat="1" x14ac:dyDescent="0.35">
      <c r="A37" s="69"/>
      <c r="B37" s="77"/>
      <c r="C37" s="77"/>
      <c r="D37" s="77"/>
      <c r="E37" s="77"/>
      <c r="F37" s="77"/>
      <c r="G37" s="69" t="s">
        <v>12733</v>
      </c>
      <c r="H37" s="69"/>
      <c r="I37" s="74">
        <v>40000</v>
      </c>
      <c r="J37" s="69"/>
      <c r="K37" s="69" t="s">
        <v>2659</v>
      </c>
      <c r="L37" s="75" t="s">
        <v>12734</v>
      </c>
      <c r="M37" s="69" t="s">
        <v>12735</v>
      </c>
      <c r="N37" s="75" t="s">
        <v>1063</v>
      </c>
      <c r="O37" s="167"/>
      <c r="P37" s="69"/>
      <c r="Q37" s="75" t="s">
        <v>1063</v>
      </c>
      <c r="R37" s="75" t="s">
        <v>1063</v>
      </c>
      <c r="S37" s="69"/>
      <c r="T37" s="69"/>
      <c r="U37" s="69"/>
      <c r="V37" s="69"/>
      <c r="W37" s="69"/>
      <c r="X37" s="69" t="s">
        <v>940</v>
      </c>
      <c r="Y37" s="69"/>
      <c r="Z37" s="644">
        <f t="shared" si="0"/>
        <v>2800.0000000000005</v>
      </c>
      <c r="AA37" s="74">
        <f t="shared" si="1"/>
        <v>42800</v>
      </c>
    </row>
    <row r="38" spans="1:27" s="102" customFormat="1" x14ac:dyDescent="0.35">
      <c r="A38" s="69"/>
      <c r="B38" s="77"/>
      <c r="C38" s="77"/>
      <c r="D38" s="77"/>
      <c r="E38" s="77"/>
      <c r="F38" s="77"/>
      <c r="G38" s="69" t="s">
        <v>12736</v>
      </c>
      <c r="H38" s="69"/>
      <c r="I38" s="74">
        <v>40000</v>
      </c>
      <c r="J38" s="69"/>
      <c r="K38" s="75" t="s">
        <v>980</v>
      </c>
      <c r="L38" s="75" t="s">
        <v>980</v>
      </c>
      <c r="M38" s="75" t="s">
        <v>980</v>
      </c>
      <c r="N38" s="75" t="s">
        <v>980</v>
      </c>
      <c r="O38" s="167"/>
      <c r="P38" s="69"/>
      <c r="Q38" s="75" t="s">
        <v>980</v>
      </c>
      <c r="R38" s="75" t="s">
        <v>980</v>
      </c>
      <c r="S38" s="69"/>
      <c r="T38" s="69"/>
      <c r="U38" s="69"/>
      <c r="V38" s="69"/>
      <c r="W38" s="69"/>
      <c r="X38" s="69" t="s">
        <v>940</v>
      </c>
      <c r="Y38" s="69"/>
      <c r="Z38" s="644">
        <f t="shared" si="0"/>
        <v>2800.0000000000005</v>
      </c>
      <c r="AA38" s="74">
        <f t="shared" si="1"/>
        <v>42800</v>
      </c>
    </row>
    <row r="39" spans="1:27" s="102" customFormat="1" x14ac:dyDescent="0.35">
      <c r="A39" s="64"/>
      <c r="B39" s="99"/>
      <c r="C39" s="99"/>
      <c r="D39" s="99"/>
      <c r="E39" s="99"/>
      <c r="F39" s="99"/>
      <c r="G39" s="66" t="s">
        <v>1829</v>
      </c>
      <c r="H39" s="64"/>
      <c r="I39" s="67"/>
      <c r="J39" s="64"/>
      <c r="K39" s="64"/>
      <c r="L39" s="68"/>
      <c r="M39" s="64"/>
      <c r="N39" s="68"/>
      <c r="O39" s="159"/>
      <c r="P39" s="64"/>
      <c r="Q39" s="64"/>
      <c r="R39" s="68"/>
      <c r="S39" s="64"/>
      <c r="T39" s="64"/>
      <c r="U39" s="64"/>
      <c r="V39" s="64"/>
      <c r="W39" s="64"/>
      <c r="X39" s="64"/>
      <c r="Y39" s="64"/>
      <c r="Z39" s="644">
        <f t="shared" si="0"/>
        <v>0</v>
      </c>
      <c r="AA39" s="67">
        <f t="shared" si="1"/>
        <v>0</v>
      </c>
    </row>
    <row r="40" spans="1:27" s="102" customFormat="1" x14ac:dyDescent="0.35">
      <c r="A40" s="69"/>
      <c r="B40" s="77"/>
      <c r="C40" s="77"/>
      <c r="D40" s="77"/>
      <c r="E40" s="77"/>
      <c r="F40" s="77"/>
      <c r="G40" s="69" t="s">
        <v>12737</v>
      </c>
      <c r="H40" s="69"/>
      <c r="I40" s="74">
        <v>24000</v>
      </c>
      <c r="J40" s="69"/>
      <c r="K40" s="69"/>
      <c r="L40" s="75"/>
      <c r="M40" s="69"/>
      <c r="N40" s="75"/>
      <c r="O40" s="167"/>
      <c r="P40" s="69"/>
      <c r="Q40" s="69"/>
      <c r="R40" s="75"/>
      <c r="S40" s="69"/>
      <c r="T40" s="69"/>
      <c r="U40" s="69"/>
      <c r="V40" s="69"/>
      <c r="W40" s="69"/>
      <c r="X40" s="69"/>
      <c r="Y40" s="69"/>
      <c r="Z40" s="644">
        <f t="shared" si="0"/>
        <v>1680.0000000000002</v>
      </c>
      <c r="AA40" s="74">
        <f t="shared" si="1"/>
        <v>25680</v>
      </c>
    </row>
    <row r="41" spans="1:27" s="102" customFormat="1" x14ac:dyDescent="0.35">
      <c r="A41" s="69"/>
      <c r="B41" s="77"/>
      <c r="C41" s="77"/>
      <c r="D41" s="77"/>
      <c r="E41" s="77"/>
      <c r="F41" s="77"/>
      <c r="G41" s="69" t="s">
        <v>12738</v>
      </c>
      <c r="H41" s="69"/>
      <c r="I41" s="74">
        <v>24000</v>
      </c>
      <c r="J41" s="69"/>
      <c r="K41" s="69"/>
      <c r="L41" s="75"/>
      <c r="M41" s="69"/>
      <c r="N41" s="75"/>
      <c r="O41" s="167"/>
      <c r="P41" s="69"/>
      <c r="Q41" s="69"/>
      <c r="R41" s="75"/>
      <c r="S41" s="69"/>
      <c r="T41" s="69"/>
      <c r="U41" s="69"/>
      <c r="V41" s="69"/>
      <c r="W41" s="69"/>
      <c r="X41" s="69"/>
      <c r="Y41" s="69"/>
      <c r="Z41" s="644">
        <f t="shared" si="0"/>
        <v>1680.0000000000002</v>
      </c>
      <c r="AA41" s="74">
        <f t="shared" si="1"/>
        <v>25680</v>
      </c>
    </row>
    <row r="42" spans="1:27" s="102" customFormat="1" x14ac:dyDescent="0.35">
      <c r="A42" s="69"/>
      <c r="B42" s="77"/>
      <c r="C42" s="77"/>
      <c r="D42" s="77"/>
      <c r="E42" s="77"/>
      <c r="F42" s="77"/>
      <c r="G42" s="69" t="s">
        <v>12739</v>
      </c>
      <c r="H42" s="69"/>
      <c r="I42" s="74">
        <v>24000</v>
      </c>
      <c r="J42" s="69"/>
      <c r="K42" s="69"/>
      <c r="L42" s="75"/>
      <c r="M42" s="69"/>
      <c r="N42" s="75"/>
      <c r="O42" s="167"/>
      <c r="P42" s="69"/>
      <c r="Q42" s="69"/>
      <c r="R42" s="75"/>
      <c r="S42" s="69"/>
      <c r="T42" s="69"/>
      <c r="U42" s="69"/>
      <c r="V42" s="69"/>
      <c r="W42" s="69"/>
      <c r="X42" s="69"/>
      <c r="Y42" s="69"/>
      <c r="Z42" s="644">
        <f t="shared" si="0"/>
        <v>1680.0000000000002</v>
      </c>
      <c r="AA42" s="74">
        <f t="shared" si="1"/>
        <v>25680</v>
      </c>
    </row>
    <row r="43" spans="1:27" s="102" customFormat="1" x14ac:dyDescent="0.35">
      <c r="A43" s="69"/>
      <c r="B43" s="77"/>
      <c r="C43" s="77"/>
      <c r="D43" s="77"/>
      <c r="E43" s="77"/>
      <c r="F43" s="77"/>
      <c r="G43" s="69" t="s">
        <v>12740</v>
      </c>
      <c r="H43" s="69"/>
      <c r="I43" s="74">
        <v>24000</v>
      </c>
      <c r="J43" s="69"/>
      <c r="K43" s="69"/>
      <c r="L43" s="75"/>
      <c r="M43" s="69"/>
      <c r="N43" s="75"/>
      <c r="O43" s="167"/>
      <c r="P43" s="69"/>
      <c r="Q43" s="69"/>
      <c r="R43" s="75"/>
      <c r="S43" s="69"/>
      <c r="T43" s="69"/>
      <c r="U43" s="69"/>
      <c r="V43" s="69"/>
      <c r="W43" s="69"/>
      <c r="X43" s="69"/>
      <c r="Y43" s="69"/>
      <c r="Z43" s="644">
        <f t="shared" si="0"/>
        <v>1680.0000000000002</v>
      </c>
      <c r="AA43" s="74">
        <f t="shared" si="1"/>
        <v>25680</v>
      </c>
    </row>
    <row r="44" spans="1:27" s="102" customFormat="1" x14ac:dyDescent="0.35">
      <c r="A44" s="64"/>
      <c r="B44" s="99"/>
      <c r="C44" s="99"/>
      <c r="D44" s="99"/>
      <c r="E44" s="99"/>
      <c r="F44" s="99"/>
      <c r="G44" s="66" t="s">
        <v>1833</v>
      </c>
      <c r="H44" s="64"/>
      <c r="I44" s="67"/>
      <c r="J44" s="64"/>
      <c r="K44" s="64"/>
      <c r="L44" s="68"/>
      <c r="M44" s="64"/>
      <c r="N44" s="68"/>
      <c r="O44" s="159"/>
      <c r="P44" s="64"/>
      <c r="Q44" s="64"/>
      <c r="R44" s="68"/>
      <c r="S44" s="64"/>
      <c r="T44" s="64"/>
      <c r="U44" s="64"/>
      <c r="V44" s="64"/>
      <c r="W44" s="64"/>
      <c r="X44" s="64"/>
      <c r="Y44" s="64"/>
      <c r="Z44" s="644">
        <f t="shared" si="0"/>
        <v>0</v>
      </c>
      <c r="AA44" s="67">
        <f t="shared" si="1"/>
        <v>0</v>
      </c>
    </row>
    <row r="45" spans="1:27" s="102" customFormat="1" x14ac:dyDescent="0.35">
      <c r="A45" s="69"/>
      <c r="B45" s="77"/>
      <c r="C45" s="77"/>
      <c r="D45" s="77"/>
      <c r="E45" s="77"/>
      <c r="F45" s="77"/>
      <c r="G45" s="69" t="s">
        <v>12741</v>
      </c>
      <c r="H45" s="69"/>
      <c r="I45" s="74">
        <f>4000*9</f>
        <v>36000</v>
      </c>
      <c r="J45" s="69"/>
      <c r="K45" s="69"/>
      <c r="L45" s="75"/>
      <c r="M45" s="69"/>
      <c r="N45" s="75"/>
      <c r="O45" s="167"/>
      <c r="P45" s="69"/>
      <c r="Q45" s="69"/>
      <c r="R45" s="75"/>
      <c r="S45" s="69"/>
      <c r="T45" s="69"/>
      <c r="U45" s="69"/>
      <c r="V45" s="69"/>
      <c r="W45" s="69"/>
      <c r="X45" s="69"/>
      <c r="Y45" s="69"/>
      <c r="Z45" s="644">
        <f t="shared" si="0"/>
        <v>2520.0000000000005</v>
      </c>
      <c r="AA45" s="74">
        <f t="shared" si="1"/>
        <v>38520</v>
      </c>
    </row>
    <row r="46" spans="1:27" s="102" customFormat="1" x14ac:dyDescent="0.35">
      <c r="A46" s="69"/>
      <c r="B46" s="77"/>
      <c r="C46" s="77"/>
      <c r="D46" s="77"/>
      <c r="E46" s="77"/>
      <c r="F46" s="77"/>
      <c r="G46" s="69" t="s">
        <v>12742</v>
      </c>
      <c r="H46" s="69"/>
      <c r="I46" s="74">
        <f>4000*9</f>
        <v>36000</v>
      </c>
      <c r="J46" s="69"/>
      <c r="K46" s="69"/>
      <c r="L46" s="75"/>
      <c r="M46" s="69"/>
      <c r="N46" s="75"/>
      <c r="O46" s="167"/>
      <c r="P46" s="69"/>
      <c r="Q46" s="69"/>
      <c r="R46" s="75"/>
      <c r="S46" s="69"/>
      <c r="T46" s="69"/>
      <c r="U46" s="69"/>
      <c r="V46" s="69"/>
      <c r="W46" s="69"/>
      <c r="X46" s="69"/>
      <c r="Y46" s="69"/>
      <c r="Z46" s="644">
        <f t="shared" si="0"/>
        <v>2520.0000000000005</v>
      </c>
      <c r="AA46" s="74">
        <f t="shared" si="1"/>
        <v>38520</v>
      </c>
    </row>
    <row r="47" spans="1:27" s="102" customFormat="1" x14ac:dyDescent="0.35">
      <c r="A47" s="69"/>
      <c r="B47" s="77"/>
      <c r="C47" s="77"/>
      <c r="D47" s="77"/>
      <c r="E47" s="77"/>
      <c r="F47" s="77"/>
      <c r="G47" s="69" t="s">
        <v>12743</v>
      </c>
      <c r="H47" s="69"/>
      <c r="I47" s="74">
        <v>12000</v>
      </c>
      <c r="J47" s="69"/>
      <c r="K47" s="69"/>
      <c r="L47" s="75"/>
      <c r="M47" s="69"/>
      <c r="N47" s="75"/>
      <c r="O47" s="167"/>
      <c r="P47" s="69"/>
      <c r="Q47" s="69"/>
      <c r="R47" s="75"/>
      <c r="S47" s="69"/>
      <c r="T47" s="69"/>
      <c r="U47" s="69"/>
      <c r="V47" s="69"/>
      <c r="W47" s="69"/>
      <c r="X47" s="69"/>
      <c r="Y47" s="69"/>
      <c r="Z47" s="644">
        <f t="shared" si="0"/>
        <v>840.00000000000011</v>
      </c>
      <c r="AA47" s="74">
        <f t="shared" si="1"/>
        <v>12840</v>
      </c>
    </row>
    <row r="48" spans="1:27" s="102" customFormat="1" x14ac:dyDescent="0.35">
      <c r="A48" s="69"/>
      <c r="B48" s="77"/>
      <c r="C48" s="77"/>
      <c r="D48" s="77"/>
      <c r="E48" s="77"/>
      <c r="F48" s="77"/>
      <c r="G48" s="69" t="s">
        <v>12744</v>
      </c>
      <c r="H48" s="69"/>
      <c r="I48" s="74">
        <v>16000</v>
      </c>
      <c r="J48" s="69"/>
      <c r="K48" s="69"/>
      <c r="L48" s="75"/>
      <c r="M48" s="69"/>
      <c r="N48" s="75"/>
      <c r="O48" s="167"/>
      <c r="P48" s="69"/>
      <c r="Q48" s="69"/>
      <c r="R48" s="75"/>
      <c r="S48" s="69"/>
      <c r="T48" s="69"/>
      <c r="U48" s="69"/>
      <c r="V48" s="69"/>
      <c r="W48" s="69"/>
      <c r="X48" s="69"/>
      <c r="Y48" s="69"/>
      <c r="Z48" s="644">
        <f t="shared" si="0"/>
        <v>1120</v>
      </c>
      <c r="AA48" s="74">
        <f t="shared" si="1"/>
        <v>17120</v>
      </c>
    </row>
    <row r="49" spans="1:27" s="102" customFormat="1" x14ac:dyDescent="0.35">
      <c r="A49" s="69"/>
      <c r="B49" s="77"/>
      <c r="C49" s="77"/>
      <c r="D49" s="77"/>
      <c r="E49" s="77"/>
      <c r="F49" s="77"/>
      <c r="G49" s="69" t="s">
        <v>12745</v>
      </c>
      <c r="H49" s="69"/>
      <c r="I49" s="74">
        <v>36000</v>
      </c>
      <c r="J49" s="69"/>
      <c r="K49" s="69"/>
      <c r="L49" s="75"/>
      <c r="M49" s="69"/>
      <c r="N49" s="75"/>
      <c r="O49" s="167"/>
      <c r="P49" s="69"/>
      <c r="Q49" s="69"/>
      <c r="R49" s="75"/>
      <c r="S49" s="69"/>
      <c r="T49" s="69"/>
      <c r="U49" s="69"/>
      <c r="V49" s="69"/>
      <c r="W49" s="69"/>
      <c r="X49" s="69"/>
      <c r="Y49" s="69"/>
      <c r="Z49" s="644">
        <f t="shared" si="0"/>
        <v>2520.0000000000005</v>
      </c>
      <c r="AA49" s="74">
        <f t="shared" si="1"/>
        <v>38520</v>
      </c>
    </row>
    <row r="50" spans="1:27" s="102" customFormat="1" x14ac:dyDescent="0.35">
      <c r="A50" s="69"/>
      <c r="B50" s="77"/>
      <c r="C50" s="77"/>
      <c r="D50" s="77"/>
      <c r="E50" s="77"/>
      <c r="F50" s="77"/>
      <c r="G50" s="69" t="s">
        <v>12746</v>
      </c>
      <c r="H50" s="69"/>
      <c r="I50" s="74">
        <v>16000</v>
      </c>
      <c r="J50" s="69"/>
      <c r="K50" s="69"/>
      <c r="L50" s="75"/>
      <c r="M50" s="69"/>
      <c r="N50" s="75"/>
      <c r="O50" s="167"/>
      <c r="P50" s="69"/>
      <c r="Q50" s="69"/>
      <c r="R50" s="75"/>
      <c r="S50" s="69"/>
      <c r="T50" s="69"/>
      <c r="U50" s="69"/>
      <c r="V50" s="69"/>
      <c r="W50" s="69"/>
      <c r="X50" s="69"/>
      <c r="Y50" s="69"/>
      <c r="Z50" s="644">
        <f t="shared" si="0"/>
        <v>1120</v>
      </c>
      <c r="AA50" s="74">
        <f t="shared" si="1"/>
        <v>17120</v>
      </c>
    </row>
    <row r="51" spans="1:27" s="102" customFormat="1" x14ac:dyDescent="0.35">
      <c r="A51" s="69"/>
      <c r="B51" s="77"/>
      <c r="C51" s="77"/>
      <c r="D51" s="77"/>
      <c r="E51" s="77"/>
      <c r="F51" s="77"/>
      <c r="G51" s="69" t="s">
        <v>12747</v>
      </c>
      <c r="H51" s="69"/>
      <c r="I51" s="74">
        <v>16000</v>
      </c>
      <c r="J51" s="69"/>
      <c r="K51" s="69"/>
      <c r="L51" s="75"/>
      <c r="M51" s="69"/>
      <c r="N51" s="75"/>
      <c r="O51" s="167"/>
      <c r="P51" s="69"/>
      <c r="Q51" s="69"/>
      <c r="R51" s="75"/>
      <c r="S51" s="69"/>
      <c r="T51" s="69"/>
      <c r="U51" s="69"/>
      <c r="V51" s="69"/>
      <c r="W51" s="69"/>
      <c r="X51" s="69"/>
      <c r="Y51" s="69"/>
      <c r="Z51" s="644">
        <f t="shared" si="0"/>
        <v>1120</v>
      </c>
      <c r="AA51" s="74">
        <f t="shared" si="1"/>
        <v>17120</v>
      </c>
    </row>
    <row r="52" spans="1:27" s="102" customFormat="1" x14ac:dyDescent="0.35">
      <c r="A52" s="69"/>
      <c r="B52" s="77"/>
      <c r="C52" s="77"/>
      <c r="D52" s="77"/>
      <c r="E52" s="77"/>
      <c r="F52" s="77"/>
      <c r="G52" s="69" t="s">
        <v>12748</v>
      </c>
      <c r="H52" s="69"/>
      <c r="I52" s="74">
        <v>36000</v>
      </c>
      <c r="J52" s="69"/>
      <c r="K52" s="69"/>
      <c r="L52" s="75"/>
      <c r="M52" s="69"/>
      <c r="N52" s="75"/>
      <c r="O52" s="167"/>
      <c r="P52" s="69"/>
      <c r="Q52" s="69"/>
      <c r="R52" s="75"/>
      <c r="S52" s="69"/>
      <c r="T52" s="69"/>
      <c r="U52" s="69"/>
      <c r="V52" s="69"/>
      <c r="W52" s="69"/>
      <c r="X52" s="69"/>
      <c r="Y52" s="69"/>
      <c r="Z52" s="644">
        <f t="shared" si="0"/>
        <v>2520.0000000000005</v>
      </c>
      <c r="AA52" s="74">
        <f t="shared" si="1"/>
        <v>38520</v>
      </c>
    </row>
    <row r="53" spans="1:27" s="102" customFormat="1" x14ac:dyDescent="0.35">
      <c r="A53" s="69"/>
      <c r="B53" s="77"/>
      <c r="C53" s="77"/>
      <c r="D53" s="77"/>
      <c r="E53" s="77"/>
      <c r="F53" s="77"/>
      <c r="G53" s="69" t="s">
        <v>12749</v>
      </c>
      <c r="H53" s="69"/>
      <c r="I53" s="74">
        <v>9000</v>
      </c>
      <c r="J53" s="69"/>
      <c r="K53" s="69"/>
      <c r="L53" s="75"/>
      <c r="M53" s="69"/>
      <c r="N53" s="75"/>
      <c r="O53" s="167"/>
      <c r="P53" s="69"/>
      <c r="Q53" s="69"/>
      <c r="R53" s="75"/>
      <c r="S53" s="69"/>
      <c r="T53" s="69"/>
      <c r="U53" s="69"/>
      <c r="V53" s="69"/>
      <c r="W53" s="69"/>
      <c r="X53" s="69"/>
      <c r="Y53" s="69"/>
      <c r="Z53" s="644">
        <f t="shared" si="0"/>
        <v>630.00000000000011</v>
      </c>
      <c r="AA53" s="74">
        <f t="shared" si="1"/>
        <v>9630</v>
      </c>
    </row>
    <row r="54" spans="1:27" s="102" customFormat="1" x14ac:dyDescent="0.35">
      <c r="A54" s="69"/>
      <c r="B54" s="77"/>
      <c r="C54" s="77"/>
      <c r="D54" s="77"/>
      <c r="E54" s="77"/>
      <c r="F54" s="77"/>
      <c r="G54" s="69" t="s">
        <v>12750</v>
      </c>
      <c r="H54" s="69"/>
      <c r="I54" s="74">
        <v>9000</v>
      </c>
      <c r="J54" s="69"/>
      <c r="K54" s="69"/>
      <c r="L54" s="75"/>
      <c r="M54" s="69"/>
      <c r="N54" s="75"/>
      <c r="O54" s="167"/>
      <c r="P54" s="69"/>
      <c r="Q54" s="69"/>
      <c r="R54" s="75"/>
      <c r="S54" s="69"/>
      <c r="T54" s="69"/>
      <c r="U54" s="69"/>
      <c r="V54" s="69"/>
      <c r="W54" s="69"/>
      <c r="X54" s="69"/>
      <c r="Y54" s="69"/>
      <c r="Z54" s="644">
        <f t="shared" si="0"/>
        <v>630.00000000000011</v>
      </c>
      <c r="AA54" s="74">
        <f t="shared" si="1"/>
        <v>9630</v>
      </c>
    </row>
    <row r="55" spans="1:27" s="102" customFormat="1" x14ac:dyDescent="0.35">
      <c r="A55" s="69"/>
      <c r="B55" s="77"/>
      <c r="C55" s="77"/>
      <c r="D55" s="77"/>
      <c r="E55" s="77"/>
      <c r="F55" s="77"/>
      <c r="G55" s="69" t="s">
        <v>12751</v>
      </c>
      <c r="H55" s="69"/>
      <c r="I55" s="74">
        <v>16000</v>
      </c>
      <c r="J55" s="69"/>
      <c r="K55" s="69"/>
      <c r="L55" s="75"/>
      <c r="M55" s="69"/>
      <c r="N55" s="75"/>
      <c r="O55" s="167"/>
      <c r="P55" s="69"/>
      <c r="Q55" s="69"/>
      <c r="R55" s="75"/>
      <c r="S55" s="69"/>
      <c r="T55" s="69"/>
      <c r="U55" s="69"/>
      <c r="V55" s="69"/>
      <c r="W55" s="69"/>
      <c r="X55" s="69"/>
      <c r="Y55" s="69"/>
      <c r="Z55" s="644">
        <f t="shared" si="0"/>
        <v>1120</v>
      </c>
      <c r="AA55" s="74">
        <f t="shared" si="1"/>
        <v>17120</v>
      </c>
    </row>
    <row r="56" spans="1:27" s="102" customFormat="1" x14ac:dyDescent="0.35">
      <c r="A56" s="69"/>
      <c r="B56" s="77"/>
      <c r="C56" s="77"/>
      <c r="D56" s="77"/>
      <c r="E56" s="77"/>
      <c r="F56" s="77"/>
      <c r="G56" s="69" t="s">
        <v>12752</v>
      </c>
      <c r="H56" s="69"/>
      <c r="I56" s="74">
        <v>16000</v>
      </c>
      <c r="J56" s="69"/>
      <c r="K56" s="69"/>
      <c r="L56" s="75"/>
      <c r="M56" s="69"/>
      <c r="N56" s="75"/>
      <c r="O56" s="167"/>
      <c r="P56" s="69"/>
      <c r="Q56" s="69"/>
      <c r="R56" s="75"/>
      <c r="S56" s="69"/>
      <c r="T56" s="69"/>
      <c r="U56" s="69"/>
      <c r="V56" s="69"/>
      <c r="W56" s="69"/>
      <c r="X56" s="69"/>
      <c r="Y56" s="69"/>
      <c r="Z56" s="644">
        <f t="shared" si="0"/>
        <v>1120</v>
      </c>
      <c r="AA56" s="74">
        <f t="shared" si="1"/>
        <v>17120</v>
      </c>
    </row>
    <row r="57" spans="1:27" s="102" customFormat="1" x14ac:dyDescent="0.35">
      <c r="A57" s="69"/>
      <c r="B57" s="77"/>
      <c r="C57" s="77"/>
      <c r="D57" s="77"/>
      <c r="E57" s="77"/>
      <c r="F57" s="77"/>
      <c r="G57" s="69" t="s">
        <v>12753</v>
      </c>
      <c r="H57" s="69"/>
      <c r="I57" s="74">
        <v>36000</v>
      </c>
      <c r="J57" s="69"/>
      <c r="K57" s="69"/>
      <c r="L57" s="75"/>
      <c r="M57" s="69"/>
      <c r="N57" s="75"/>
      <c r="O57" s="167"/>
      <c r="P57" s="69"/>
      <c r="Q57" s="69"/>
      <c r="R57" s="75"/>
      <c r="S57" s="69"/>
      <c r="T57" s="69"/>
      <c r="U57" s="69"/>
      <c r="V57" s="69"/>
      <c r="W57" s="69"/>
      <c r="X57" s="69"/>
      <c r="Y57" s="69"/>
      <c r="Z57" s="644">
        <f t="shared" si="0"/>
        <v>2520.0000000000005</v>
      </c>
      <c r="AA57" s="74">
        <f t="shared" si="1"/>
        <v>38520</v>
      </c>
    </row>
    <row r="58" spans="1:27" s="102" customFormat="1" x14ac:dyDescent="0.35">
      <c r="A58" s="69"/>
      <c r="B58" s="77"/>
      <c r="C58" s="77"/>
      <c r="D58" s="77"/>
      <c r="E58" s="77"/>
      <c r="F58" s="77"/>
      <c r="G58" s="69" t="s">
        <v>12754</v>
      </c>
      <c r="H58" s="69"/>
      <c r="I58" s="74">
        <v>36000</v>
      </c>
      <c r="J58" s="69"/>
      <c r="K58" s="69"/>
      <c r="L58" s="75"/>
      <c r="M58" s="69"/>
      <c r="N58" s="75"/>
      <c r="O58" s="167"/>
      <c r="P58" s="69"/>
      <c r="Q58" s="69"/>
      <c r="R58" s="75"/>
      <c r="S58" s="69"/>
      <c r="T58" s="69"/>
      <c r="U58" s="69"/>
      <c r="V58" s="69"/>
      <c r="W58" s="69"/>
      <c r="X58" s="69"/>
      <c r="Y58" s="69"/>
      <c r="Z58" s="644">
        <f t="shared" si="0"/>
        <v>2520.0000000000005</v>
      </c>
      <c r="AA58" s="74">
        <f t="shared" si="1"/>
        <v>38520</v>
      </c>
    </row>
    <row r="59" spans="1:27" s="102" customFormat="1" x14ac:dyDescent="0.35">
      <c r="A59" s="69"/>
      <c r="B59" s="77"/>
      <c r="C59" s="77"/>
      <c r="D59" s="77"/>
      <c r="E59" s="77"/>
      <c r="F59" s="77"/>
      <c r="G59" s="69" t="s">
        <v>12755</v>
      </c>
      <c r="H59" s="69"/>
      <c r="I59" s="74">
        <v>4000</v>
      </c>
      <c r="J59" s="69"/>
      <c r="K59" s="69"/>
      <c r="L59" s="75"/>
      <c r="M59" s="69"/>
      <c r="N59" s="75"/>
      <c r="O59" s="167"/>
      <c r="P59" s="69"/>
      <c r="Q59" s="69"/>
      <c r="R59" s="75"/>
      <c r="S59" s="69"/>
      <c r="T59" s="69"/>
      <c r="U59" s="69"/>
      <c r="V59" s="69"/>
      <c r="W59" s="69"/>
      <c r="X59" s="69"/>
      <c r="Y59" s="69"/>
      <c r="Z59" s="644">
        <f t="shared" si="0"/>
        <v>280</v>
      </c>
      <c r="AA59" s="74">
        <f t="shared" si="1"/>
        <v>4280</v>
      </c>
    </row>
    <row r="60" spans="1:27" s="102" customFormat="1" x14ac:dyDescent="0.35">
      <c r="A60" s="69"/>
      <c r="B60" s="77"/>
      <c r="C60" s="77"/>
      <c r="D60" s="77"/>
      <c r="E60" s="77"/>
      <c r="F60" s="77"/>
      <c r="G60" s="69" t="s">
        <v>12756</v>
      </c>
      <c r="H60" s="69"/>
      <c r="I60" s="74">
        <v>4000</v>
      </c>
      <c r="J60" s="69"/>
      <c r="K60" s="69"/>
      <c r="L60" s="75"/>
      <c r="M60" s="69"/>
      <c r="N60" s="75"/>
      <c r="O60" s="167"/>
      <c r="P60" s="69"/>
      <c r="Q60" s="69"/>
      <c r="R60" s="75"/>
      <c r="S60" s="69"/>
      <c r="T60" s="69"/>
      <c r="U60" s="69"/>
      <c r="V60" s="69"/>
      <c r="W60" s="69"/>
      <c r="X60" s="69"/>
      <c r="Y60" s="69"/>
      <c r="Z60" s="644">
        <f t="shared" si="0"/>
        <v>280</v>
      </c>
      <c r="AA60" s="74">
        <f t="shared" si="1"/>
        <v>4280</v>
      </c>
    </row>
    <row r="61" spans="1:27" x14ac:dyDescent="0.35">
      <c r="A61" s="64"/>
      <c r="B61" s="64"/>
      <c r="C61" s="64"/>
      <c r="D61" s="64"/>
      <c r="E61" s="64"/>
      <c r="F61" s="64"/>
      <c r="G61" s="66" t="s">
        <v>1842</v>
      </c>
      <c r="H61" s="64"/>
      <c r="I61" s="67"/>
      <c r="J61" s="64"/>
      <c r="K61" s="64"/>
      <c r="L61" s="68"/>
      <c r="M61" s="64"/>
      <c r="N61" s="68"/>
      <c r="O61" s="64"/>
      <c r="P61" s="64"/>
      <c r="Q61" s="64"/>
      <c r="R61" s="68"/>
      <c r="S61" s="64"/>
      <c r="T61" s="64"/>
      <c r="U61" s="64"/>
      <c r="V61" s="64"/>
      <c r="W61" s="64"/>
      <c r="X61" s="64"/>
      <c r="Y61" s="64"/>
      <c r="Z61" s="644">
        <f t="shared" si="0"/>
        <v>0</v>
      </c>
      <c r="AA61" s="67">
        <f t="shared" si="1"/>
        <v>0</v>
      </c>
    </row>
    <row r="62" spans="1:27" x14ac:dyDescent="0.35">
      <c r="A62" s="76"/>
      <c r="B62" s="76"/>
      <c r="C62" s="76"/>
      <c r="D62" s="76"/>
      <c r="E62" s="76"/>
      <c r="F62" s="73" t="s">
        <v>12757</v>
      </c>
      <c r="G62" s="117" t="s">
        <v>12758</v>
      </c>
      <c r="H62" s="76"/>
      <c r="I62" s="118">
        <v>18000000</v>
      </c>
      <c r="J62" s="76"/>
      <c r="K62" s="76" t="s">
        <v>12759</v>
      </c>
      <c r="L62" s="119">
        <v>1994</v>
      </c>
      <c r="M62" s="76" t="s">
        <v>8669</v>
      </c>
      <c r="N62" s="120">
        <v>29557</v>
      </c>
      <c r="O62" s="76"/>
      <c r="P62" s="76"/>
      <c r="Q62" s="122"/>
      <c r="R62" s="119"/>
      <c r="S62" s="76"/>
      <c r="T62" s="76"/>
      <c r="U62" s="76"/>
      <c r="V62" s="76"/>
      <c r="W62" s="76"/>
      <c r="X62" s="76"/>
      <c r="Y62" s="76"/>
      <c r="Z62" s="644">
        <f t="shared" si="0"/>
        <v>1260000.0000000002</v>
      </c>
      <c r="AA62" s="118">
        <f t="shared" si="1"/>
        <v>19260000</v>
      </c>
    </row>
    <row r="63" spans="1:27" x14ac:dyDescent="0.35">
      <c r="A63" s="76"/>
      <c r="B63" s="76"/>
      <c r="C63" s="76"/>
      <c r="D63" s="76"/>
      <c r="E63" s="76"/>
      <c r="F63" s="73" t="s">
        <v>12760</v>
      </c>
      <c r="G63" s="117" t="s">
        <v>12761</v>
      </c>
      <c r="H63" s="76"/>
      <c r="I63" s="118">
        <v>18000000</v>
      </c>
      <c r="J63" s="76"/>
      <c r="K63" s="76" t="s">
        <v>10252</v>
      </c>
      <c r="L63" s="119">
        <v>2007</v>
      </c>
      <c r="M63" s="76" t="s">
        <v>8677</v>
      </c>
      <c r="N63" s="117" t="s">
        <v>12762</v>
      </c>
      <c r="O63" s="76"/>
      <c r="P63" s="76"/>
      <c r="Q63" s="122"/>
      <c r="R63" s="119"/>
      <c r="S63" s="76"/>
      <c r="T63" s="76"/>
      <c r="U63" s="76"/>
      <c r="V63" s="76"/>
      <c r="W63" s="76"/>
      <c r="X63" s="76"/>
      <c r="Y63" s="76"/>
      <c r="Z63" s="644">
        <f t="shared" si="0"/>
        <v>1260000.0000000002</v>
      </c>
      <c r="AA63" s="118">
        <f t="shared" si="1"/>
        <v>19260000</v>
      </c>
    </row>
    <row r="64" spans="1:27" x14ac:dyDescent="0.35">
      <c r="A64" s="76"/>
      <c r="B64" s="76"/>
      <c r="C64" s="76"/>
      <c r="D64" s="76"/>
      <c r="E64" s="76"/>
      <c r="F64" s="73" t="s">
        <v>12763</v>
      </c>
      <c r="G64" s="117" t="s">
        <v>12764</v>
      </c>
      <c r="H64" s="76"/>
      <c r="I64" s="118">
        <v>18000000</v>
      </c>
      <c r="J64" s="76"/>
      <c r="K64" s="76" t="s">
        <v>4438</v>
      </c>
      <c r="L64" s="119">
        <v>1974</v>
      </c>
      <c r="M64" s="76" t="s">
        <v>8669</v>
      </c>
      <c r="N64" s="120">
        <v>26615</v>
      </c>
      <c r="O64" s="76"/>
      <c r="P64" s="76"/>
      <c r="Q64" s="122"/>
      <c r="R64" s="119"/>
      <c r="S64" s="76"/>
      <c r="T64" s="76"/>
      <c r="U64" s="76"/>
      <c r="V64" s="76"/>
      <c r="W64" s="76"/>
      <c r="X64" s="76"/>
      <c r="Y64" s="76"/>
      <c r="Z64" s="644">
        <f t="shared" si="0"/>
        <v>1260000.0000000002</v>
      </c>
      <c r="AA64" s="118">
        <f t="shared" si="1"/>
        <v>19260000</v>
      </c>
    </row>
    <row r="65" spans="1:27" x14ac:dyDescent="0.35">
      <c r="A65" s="76"/>
      <c r="B65" s="76"/>
      <c r="C65" s="76"/>
      <c r="D65" s="76"/>
      <c r="E65" s="76"/>
      <c r="F65" s="73" t="s">
        <v>12765</v>
      </c>
      <c r="G65" s="117" t="s">
        <v>12766</v>
      </c>
      <c r="H65" s="76"/>
      <c r="I65" s="118">
        <v>18000000</v>
      </c>
      <c r="J65" s="76"/>
      <c r="K65" s="76" t="s">
        <v>1147</v>
      </c>
      <c r="L65" s="119">
        <v>1991</v>
      </c>
      <c r="M65" s="76" t="s">
        <v>8669</v>
      </c>
      <c r="N65" s="120">
        <v>29251</v>
      </c>
      <c r="O65" s="76"/>
      <c r="P65" s="76"/>
      <c r="Q65" s="122"/>
      <c r="R65" s="119"/>
      <c r="S65" s="76"/>
      <c r="T65" s="76"/>
      <c r="U65" s="76"/>
      <c r="V65" s="76"/>
      <c r="W65" s="76"/>
      <c r="X65" s="76"/>
      <c r="Y65" s="76"/>
      <c r="Z65" s="644">
        <f t="shared" si="0"/>
        <v>1260000.0000000002</v>
      </c>
      <c r="AA65" s="118">
        <f t="shared" si="1"/>
        <v>19260000</v>
      </c>
    </row>
    <row r="66" spans="1:27" x14ac:dyDescent="0.35">
      <c r="A66" s="64"/>
      <c r="B66" s="64"/>
      <c r="C66" s="64"/>
      <c r="D66" s="64"/>
      <c r="E66" s="64"/>
      <c r="F66" s="64"/>
      <c r="G66" s="66" t="s">
        <v>1851</v>
      </c>
      <c r="H66" s="64"/>
      <c r="I66" s="67"/>
      <c r="J66" s="64"/>
      <c r="K66" s="64"/>
      <c r="L66" s="68"/>
      <c r="M66" s="64"/>
      <c r="N66" s="68"/>
      <c r="O66" s="64"/>
      <c r="P66" s="64"/>
      <c r="Q66" s="125"/>
      <c r="R66" s="68"/>
      <c r="S66" s="64"/>
      <c r="T66" s="64"/>
      <c r="U66" s="64"/>
      <c r="V66" s="64"/>
      <c r="W66" s="64"/>
      <c r="X66" s="64"/>
      <c r="Y66" s="64"/>
      <c r="Z66" s="644">
        <f t="shared" si="0"/>
        <v>0</v>
      </c>
      <c r="AA66" s="67">
        <f t="shared" si="1"/>
        <v>0</v>
      </c>
    </row>
    <row r="67" spans="1:27" x14ac:dyDescent="0.35">
      <c r="A67" s="76"/>
      <c r="B67" s="76"/>
      <c r="C67" s="76"/>
      <c r="D67" s="76"/>
      <c r="E67" s="76"/>
      <c r="G67" s="186" t="s">
        <v>12767</v>
      </c>
      <c r="H67" s="76"/>
      <c r="I67" s="118">
        <v>400000</v>
      </c>
      <c r="J67" s="76"/>
      <c r="K67" s="186" t="s">
        <v>3591</v>
      </c>
      <c r="L67" s="119"/>
      <c r="M67" s="76"/>
      <c r="N67" s="119"/>
      <c r="O67" s="76"/>
      <c r="P67" s="76"/>
      <c r="Q67" s="122"/>
      <c r="R67" s="119"/>
      <c r="S67" s="76"/>
      <c r="T67" s="76"/>
      <c r="U67" s="76"/>
      <c r="V67" s="76"/>
      <c r="W67" s="76"/>
      <c r="X67" s="76"/>
      <c r="Y67" s="76" t="s">
        <v>8301</v>
      </c>
      <c r="Z67" s="644">
        <f t="shared" si="0"/>
        <v>28000.000000000004</v>
      </c>
      <c r="AA67" s="118">
        <f t="shared" si="1"/>
        <v>428000</v>
      </c>
    </row>
    <row r="68" spans="1:27" x14ac:dyDescent="0.35">
      <c r="A68" s="76"/>
      <c r="B68" s="76"/>
      <c r="C68" s="76"/>
      <c r="D68" s="76"/>
      <c r="E68" s="76"/>
      <c r="G68" s="186" t="s">
        <v>12768</v>
      </c>
      <c r="H68" s="76"/>
      <c r="I68" s="118">
        <v>400000</v>
      </c>
      <c r="J68" s="76"/>
      <c r="K68" s="186" t="s">
        <v>3591</v>
      </c>
      <c r="L68" s="119"/>
      <c r="M68" s="76"/>
      <c r="N68" s="119"/>
      <c r="O68" s="76"/>
      <c r="P68" s="76"/>
      <c r="Q68" s="122"/>
      <c r="R68" s="119"/>
      <c r="S68" s="76"/>
      <c r="T68" s="76"/>
      <c r="U68" s="76"/>
      <c r="V68" s="76"/>
      <c r="W68" s="76"/>
      <c r="X68" s="76"/>
      <c r="Y68" s="76"/>
      <c r="Z68" s="644">
        <f t="shared" si="0"/>
        <v>28000.000000000004</v>
      </c>
      <c r="AA68" s="118">
        <f t="shared" si="1"/>
        <v>428000</v>
      </c>
    </row>
    <row r="69" spans="1:27" x14ac:dyDescent="0.35">
      <c r="A69" s="64"/>
      <c r="B69" s="64"/>
      <c r="C69" s="64"/>
      <c r="D69" s="64"/>
      <c r="E69" s="64"/>
      <c r="F69" s="64"/>
      <c r="G69" s="66" t="s">
        <v>1853</v>
      </c>
      <c r="H69" s="64"/>
      <c r="I69" s="67"/>
      <c r="J69" s="64"/>
      <c r="K69" s="64"/>
      <c r="L69" s="68"/>
      <c r="M69" s="64"/>
      <c r="N69" s="68"/>
      <c r="O69" s="64"/>
      <c r="P69" s="64"/>
      <c r="Q69" s="125"/>
      <c r="R69" s="68"/>
      <c r="S69" s="64"/>
      <c r="T69" s="64"/>
      <c r="U69" s="64"/>
      <c r="V69" s="64"/>
      <c r="W69" s="64"/>
      <c r="X69" s="64"/>
      <c r="Y69" s="64"/>
      <c r="Z69" s="644">
        <f t="shared" si="0"/>
        <v>0</v>
      </c>
      <c r="AA69" s="67">
        <f t="shared" si="1"/>
        <v>0</v>
      </c>
    </row>
    <row r="70" spans="1:27" x14ac:dyDescent="0.35">
      <c r="A70" s="76"/>
      <c r="B70" s="76"/>
      <c r="C70" s="76"/>
      <c r="D70" s="76"/>
      <c r="E70" s="76"/>
      <c r="F70" s="76"/>
      <c r="G70" s="76" t="s">
        <v>12769</v>
      </c>
      <c r="H70" s="76"/>
      <c r="I70" s="118">
        <v>2000000</v>
      </c>
      <c r="J70" s="76"/>
      <c r="K70" s="474" t="s">
        <v>4943</v>
      </c>
      <c r="L70" s="474">
        <v>1994</v>
      </c>
      <c r="M70" s="76"/>
      <c r="N70" s="474">
        <v>141653</v>
      </c>
      <c r="O70" s="76"/>
      <c r="P70" s="76"/>
      <c r="Q70" s="122"/>
      <c r="R70" s="119"/>
      <c r="S70" s="76"/>
      <c r="T70" s="76"/>
      <c r="U70" s="76"/>
      <c r="V70" s="76"/>
      <c r="W70" s="76"/>
      <c r="X70" s="76"/>
      <c r="Y70" s="76" t="s">
        <v>1852</v>
      </c>
      <c r="Z70" s="644">
        <f t="shared" ref="Z70:Z133" si="2">I70*Z$4</f>
        <v>140000</v>
      </c>
      <c r="AA70" s="118">
        <f t="shared" ref="AA70:AA133" si="3">I70+Z70</f>
        <v>2140000</v>
      </c>
    </row>
    <row r="71" spans="1:27" x14ac:dyDescent="0.35">
      <c r="A71" s="76"/>
      <c r="B71" s="76"/>
      <c r="C71" s="76"/>
      <c r="D71" s="76"/>
      <c r="E71" s="76"/>
      <c r="F71" s="76"/>
      <c r="G71" s="76" t="s">
        <v>12770</v>
      </c>
      <c r="H71" s="76"/>
      <c r="I71" s="118">
        <v>2000000</v>
      </c>
      <c r="J71" s="76"/>
      <c r="K71" s="474" t="s">
        <v>1147</v>
      </c>
      <c r="L71" s="474">
        <v>2006</v>
      </c>
      <c r="M71" s="76"/>
      <c r="N71" s="474" t="s">
        <v>12771</v>
      </c>
      <c r="O71" s="76"/>
      <c r="P71" s="76"/>
      <c r="Q71" s="122"/>
      <c r="R71" s="119"/>
      <c r="S71" s="76"/>
      <c r="T71" s="76"/>
      <c r="U71" s="76"/>
      <c r="V71" s="76"/>
      <c r="W71" s="76"/>
      <c r="X71" s="76"/>
      <c r="Y71" s="76"/>
      <c r="Z71" s="644">
        <f t="shared" si="2"/>
        <v>140000</v>
      </c>
      <c r="AA71" s="118">
        <f t="shared" si="3"/>
        <v>2140000</v>
      </c>
    </row>
    <row r="72" spans="1:27" x14ac:dyDescent="0.35">
      <c r="A72" s="76"/>
      <c r="B72" s="76"/>
      <c r="C72" s="76"/>
      <c r="D72" s="76"/>
      <c r="E72" s="76"/>
      <c r="F72" s="76"/>
      <c r="G72" s="76" t="s">
        <v>12772</v>
      </c>
      <c r="H72" s="76"/>
      <c r="I72" s="118">
        <v>2000000</v>
      </c>
      <c r="J72" s="76"/>
      <c r="K72" s="474"/>
      <c r="L72" s="474"/>
      <c r="M72" s="76"/>
      <c r="N72" s="474"/>
      <c r="O72" s="76"/>
      <c r="P72" s="76"/>
      <c r="Q72" s="122"/>
      <c r="R72" s="119"/>
      <c r="S72" s="76"/>
      <c r="T72" s="76"/>
      <c r="U72" s="76"/>
      <c r="V72" s="76"/>
      <c r="W72" s="76"/>
      <c r="X72" s="76"/>
      <c r="Y72" s="76"/>
      <c r="Z72" s="644">
        <f t="shared" si="2"/>
        <v>140000</v>
      </c>
      <c r="AA72" s="118">
        <f t="shared" si="3"/>
        <v>2140000</v>
      </c>
    </row>
    <row r="73" spans="1:27" x14ac:dyDescent="0.35">
      <c r="A73" s="76"/>
      <c r="B73" s="76"/>
      <c r="C73" s="76"/>
      <c r="D73" s="76"/>
      <c r="E73" s="76"/>
      <c r="F73" s="76"/>
      <c r="G73" s="76" t="s">
        <v>12773</v>
      </c>
      <c r="H73" s="76"/>
      <c r="I73" s="118">
        <v>2000000</v>
      </c>
      <c r="J73" s="76"/>
      <c r="K73" s="474" t="s">
        <v>4943</v>
      </c>
      <c r="L73" s="474">
        <v>1991</v>
      </c>
      <c r="M73" s="76"/>
      <c r="N73" s="474">
        <v>138359</v>
      </c>
      <c r="O73" s="76"/>
      <c r="P73" s="76"/>
      <c r="Q73" s="122"/>
      <c r="R73" s="119"/>
      <c r="S73" s="76"/>
      <c r="T73" s="76"/>
      <c r="U73" s="76"/>
      <c r="V73" s="76"/>
      <c r="W73" s="76"/>
      <c r="X73" s="76"/>
      <c r="Y73" s="76"/>
      <c r="Z73" s="644">
        <f t="shared" si="2"/>
        <v>140000</v>
      </c>
      <c r="AA73" s="118">
        <f t="shared" si="3"/>
        <v>2140000</v>
      </c>
    </row>
    <row r="74" spans="1:27" x14ac:dyDescent="0.35">
      <c r="A74" s="64"/>
      <c r="B74" s="64"/>
      <c r="C74" s="64"/>
      <c r="D74" s="64"/>
      <c r="E74" s="64"/>
      <c r="F74" s="64"/>
      <c r="G74" s="66" t="s">
        <v>1161</v>
      </c>
      <c r="H74" s="64"/>
      <c r="I74" s="67"/>
      <c r="J74" s="64"/>
      <c r="K74" s="475"/>
      <c r="L74" s="475"/>
      <c r="M74" s="64"/>
      <c r="N74" s="475"/>
      <c r="O74" s="64"/>
      <c r="P74" s="64"/>
      <c r="Q74" s="125"/>
      <c r="R74" s="68"/>
      <c r="S74" s="64"/>
      <c r="T74" s="64"/>
      <c r="U74" s="64"/>
      <c r="V74" s="64"/>
      <c r="W74" s="64"/>
      <c r="X74" s="64"/>
      <c r="Y74" s="64"/>
      <c r="Z74" s="644">
        <f t="shared" si="2"/>
        <v>0</v>
      </c>
      <c r="AA74" s="67">
        <f t="shared" si="3"/>
        <v>0</v>
      </c>
    </row>
    <row r="75" spans="1:27" x14ac:dyDescent="0.35">
      <c r="A75" s="76"/>
      <c r="B75" s="76"/>
      <c r="C75" s="76"/>
      <c r="D75" s="76"/>
      <c r="E75" s="76"/>
      <c r="F75" s="76"/>
      <c r="G75" s="76"/>
      <c r="H75" s="76"/>
      <c r="I75" s="118"/>
      <c r="J75" s="76"/>
      <c r="K75" s="474"/>
      <c r="L75" s="474"/>
      <c r="M75" s="76"/>
      <c r="N75" s="474"/>
      <c r="O75" s="76"/>
      <c r="P75" s="76"/>
      <c r="Q75" s="122"/>
      <c r="R75" s="119"/>
      <c r="S75" s="76"/>
      <c r="T75" s="76"/>
      <c r="U75" s="76"/>
      <c r="V75" s="76"/>
      <c r="W75" s="76"/>
      <c r="X75" s="76"/>
      <c r="Y75" s="76"/>
      <c r="Z75" s="644">
        <f t="shared" si="2"/>
        <v>0</v>
      </c>
      <c r="AA75" s="118">
        <f t="shared" si="3"/>
        <v>0</v>
      </c>
    </row>
    <row r="76" spans="1:27" x14ac:dyDescent="0.35">
      <c r="A76" s="76"/>
      <c r="B76" s="76"/>
      <c r="C76" s="76"/>
      <c r="D76" s="76"/>
      <c r="E76" s="76"/>
      <c r="F76" s="76"/>
      <c r="G76" s="76"/>
      <c r="H76" s="76"/>
      <c r="I76" s="118"/>
      <c r="J76" s="76"/>
      <c r="K76" s="474"/>
      <c r="L76" s="474"/>
      <c r="M76" s="76"/>
      <c r="N76" s="474"/>
      <c r="O76" s="76"/>
      <c r="P76" s="76"/>
      <c r="Q76" s="122"/>
      <c r="R76" s="119"/>
      <c r="S76" s="76"/>
      <c r="T76" s="76"/>
      <c r="U76" s="76"/>
      <c r="V76" s="76"/>
      <c r="W76" s="76"/>
      <c r="X76" s="76"/>
      <c r="Y76" s="76"/>
      <c r="Z76" s="644">
        <f t="shared" si="2"/>
        <v>0</v>
      </c>
      <c r="AA76" s="118">
        <f t="shared" si="3"/>
        <v>0</v>
      </c>
    </row>
    <row r="77" spans="1:27" x14ac:dyDescent="0.35">
      <c r="A77" s="76"/>
      <c r="B77" s="76"/>
      <c r="C77" s="76"/>
      <c r="D77" s="76"/>
      <c r="E77" s="76"/>
      <c r="F77" s="76"/>
      <c r="G77" s="76"/>
      <c r="H77" s="76"/>
      <c r="I77" s="118"/>
      <c r="J77" s="76"/>
      <c r="K77" s="474"/>
      <c r="L77" s="474"/>
      <c r="M77" s="76"/>
      <c r="N77" s="474"/>
      <c r="O77" s="76"/>
      <c r="P77" s="76"/>
      <c r="Q77" s="122"/>
      <c r="R77" s="119"/>
      <c r="S77" s="76"/>
      <c r="T77" s="76"/>
      <c r="U77" s="76"/>
      <c r="V77" s="76"/>
      <c r="W77" s="76"/>
      <c r="X77" s="76"/>
      <c r="Y77" s="76"/>
      <c r="Z77" s="644">
        <f t="shared" si="2"/>
        <v>0</v>
      </c>
      <c r="AA77" s="118">
        <f t="shared" si="3"/>
        <v>0</v>
      </c>
    </row>
    <row r="78" spans="1:27" x14ac:dyDescent="0.35">
      <c r="A78" s="76"/>
      <c r="B78" s="76"/>
      <c r="C78" s="76"/>
      <c r="D78" s="76"/>
      <c r="E78" s="76"/>
      <c r="F78" s="76"/>
      <c r="G78" s="76"/>
      <c r="H78" s="76"/>
      <c r="I78" s="118"/>
      <c r="J78" s="76"/>
      <c r="K78" s="474"/>
      <c r="L78" s="474"/>
      <c r="M78" s="76"/>
      <c r="N78" s="474"/>
      <c r="O78" s="76"/>
      <c r="P78" s="76"/>
      <c r="Q78" s="122"/>
      <c r="R78" s="119"/>
      <c r="S78" s="76"/>
      <c r="T78" s="76"/>
      <c r="U78" s="76"/>
      <c r="V78" s="76"/>
      <c r="W78" s="76"/>
      <c r="X78" s="76"/>
      <c r="Y78" s="76"/>
      <c r="Z78" s="644">
        <f t="shared" si="2"/>
        <v>0</v>
      </c>
      <c r="AA78" s="118">
        <f t="shared" si="3"/>
        <v>0</v>
      </c>
    </row>
    <row r="79" spans="1:27" x14ac:dyDescent="0.35">
      <c r="A79" s="76"/>
      <c r="B79" s="76"/>
      <c r="C79" s="76"/>
      <c r="D79" s="76"/>
      <c r="E79" s="76"/>
      <c r="F79" s="76"/>
      <c r="G79" s="76"/>
      <c r="H79" s="76"/>
      <c r="I79" s="118"/>
      <c r="J79" s="76"/>
      <c r="K79" s="474"/>
      <c r="L79" s="474"/>
      <c r="M79" s="76"/>
      <c r="N79" s="474"/>
      <c r="O79" s="76"/>
      <c r="P79" s="76"/>
      <c r="Q79" s="122"/>
      <c r="R79" s="119"/>
      <c r="S79" s="76"/>
      <c r="T79" s="76"/>
      <c r="U79" s="76"/>
      <c r="V79" s="76"/>
      <c r="W79" s="76"/>
      <c r="X79" s="76"/>
      <c r="Y79" s="76"/>
      <c r="Z79" s="644">
        <f t="shared" si="2"/>
        <v>0</v>
      </c>
      <c r="AA79" s="118">
        <f t="shared" si="3"/>
        <v>0</v>
      </c>
    </row>
    <row r="80" spans="1:27" x14ac:dyDescent="0.35">
      <c r="A80" s="76"/>
      <c r="B80" s="76"/>
      <c r="C80" s="76"/>
      <c r="D80" s="76"/>
      <c r="E80" s="76"/>
      <c r="F80" s="76"/>
      <c r="G80" s="76"/>
      <c r="H80" s="76"/>
      <c r="I80" s="118"/>
      <c r="J80" s="76"/>
      <c r="K80" s="474"/>
      <c r="L80" s="474"/>
      <c r="M80" s="76"/>
      <c r="N80" s="474"/>
      <c r="O80" s="76"/>
      <c r="P80" s="76"/>
      <c r="Q80" s="122"/>
      <c r="R80" s="119"/>
      <c r="S80" s="76"/>
      <c r="T80" s="76"/>
      <c r="U80" s="76"/>
      <c r="V80" s="76"/>
      <c r="W80" s="76"/>
      <c r="X80" s="76"/>
      <c r="Y80" s="76"/>
      <c r="Z80" s="644">
        <f t="shared" si="2"/>
        <v>0</v>
      </c>
      <c r="AA80" s="118">
        <f t="shared" si="3"/>
        <v>0</v>
      </c>
    </row>
    <row r="81" spans="1:27" x14ac:dyDescent="0.35">
      <c r="A81" s="76"/>
      <c r="B81" s="76"/>
      <c r="C81" s="76"/>
      <c r="D81" s="76"/>
      <c r="E81" s="76"/>
      <c r="F81" s="76"/>
      <c r="G81" s="76"/>
      <c r="H81" s="76"/>
      <c r="I81" s="118"/>
      <c r="J81" s="76"/>
      <c r="K81" s="474"/>
      <c r="L81" s="474"/>
      <c r="M81" s="76"/>
      <c r="N81" s="474"/>
      <c r="O81" s="76"/>
      <c r="P81" s="76"/>
      <c r="Q81" s="122"/>
      <c r="R81" s="119"/>
      <c r="S81" s="76"/>
      <c r="T81" s="76"/>
      <c r="U81" s="76"/>
      <c r="V81" s="76"/>
      <c r="W81" s="76"/>
      <c r="X81" s="76"/>
      <c r="Y81" s="76"/>
      <c r="Z81" s="644">
        <f t="shared" si="2"/>
        <v>0</v>
      </c>
      <c r="AA81" s="118">
        <f t="shared" si="3"/>
        <v>0</v>
      </c>
    </row>
    <row r="82" spans="1:27" x14ac:dyDescent="0.35">
      <c r="A82" s="64"/>
      <c r="B82" s="64"/>
      <c r="C82" s="64"/>
      <c r="D82" s="64"/>
      <c r="E82" s="64"/>
      <c r="F82" s="64"/>
      <c r="G82" s="66" t="s">
        <v>2678</v>
      </c>
      <c r="H82" s="64"/>
      <c r="I82" s="67"/>
      <c r="J82" s="64"/>
      <c r="K82" s="475"/>
      <c r="L82" s="475"/>
      <c r="M82" s="64"/>
      <c r="N82" s="475"/>
      <c r="O82" s="64"/>
      <c r="P82" s="64"/>
      <c r="Q82" s="125"/>
      <c r="R82" s="68"/>
      <c r="S82" s="64"/>
      <c r="T82" s="64"/>
      <c r="U82" s="64"/>
      <c r="V82" s="64"/>
      <c r="W82" s="64"/>
      <c r="X82" s="64"/>
      <c r="Y82" s="64"/>
      <c r="Z82" s="644">
        <f t="shared" si="2"/>
        <v>0</v>
      </c>
      <c r="AA82" s="67">
        <f t="shared" si="3"/>
        <v>0</v>
      </c>
    </row>
    <row r="83" spans="1:27" x14ac:dyDescent="0.35">
      <c r="A83" s="76"/>
      <c r="B83" s="76"/>
      <c r="C83" s="76"/>
      <c r="D83" s="76"/>
      <c r="E83" s="76"/>
      <c r="F83" s="76"/>
      <c r="G83" s="76"/>
      <c r="H83" s="76"/>
      <c r="I83" s="118"/>
      <c r="J83" s="76"/>
      <c r="K83" s="474"/>
      <c r="L83" s="474"/>
      <c r="M83" s="76"/>
      <c r="N83" s="474"/>
      <c r="O83" s="76"/>
      <c r="P83" s="76"/>
      <c r="Q83" s="122"/>
      <c r="R83" s="119"/>
      <c r="S83" s="76"/>
      <c r="T83" s="76"/>
      <c r="U83" s="76"/>
      <c r="V83" s="76"/>
      <c r="W83" s="76"/>
      <c r="X83" s="76"/>
      <c r="Y83" s="76"/>
      <c r="Z83" s="644">
        <f t="shared" si="2"/>
        <v>0</v>
      </c>
      <c r="AA83" s="118">
        <f t="shared" si="3"/>
        <v>0</v>
      </c>
    </row>
    <row r="84" spans="1:27" x14ac:dyDescent="0.35">
      <c r="A84" s="76"/>
      <c r="B84" s="76"/>
      <c r="C84" s="76"/>
      <c r="D84" s="76"/>
      <c r="E84" s="76"/>
      <c r="F84" s="76"/>
      <c r="G84" s="76"/>
      <c r="H84" s="76"/>
      <c r="I84" s="118"/>
      <c r="J84" s="76"/>
      <c r="K84" s="474"/>
      <c r="L84" s="474"/>
      <c r="M84" s="76"/>
      <c r="N84" s="474"/>
      <c r="O84" s="76"/>
      <c r="P84" s="76"/>
      <c r="Q84" s="122"/>
      <c r="R84" s="119"/>
      <c r="S84" s="76"/>
      <c r="T84" s="76"/>
      <c r="U84" s="76"/>
      <c r="V84" s="76"/>
      <c r="W84" s="76"/>
      <c r="X84" s="76"/>
      <c r="Y84" s="76"/>
      <c r="Z84" s="644">
        <f t="shared" si="2"/>
        <v>0</v>
      </c>
      <c r="AA84" s="118">
        <f t="shared" si="3"/>
        <v>0</v>
      </c>
    </row>
    <row r="85" spans="1:27" x14ac:dyDescent="0.35">
      <c r="A85" s="64"/>
      <c r="B85" s="64"/>
      <c r="C85" s="64"/>
      <c r="D85" s="64"/>
      <c r="E85" s="64"/>
      <c r="F85" s="64"/>
      <c r="G85" s="66" t="s">
        <v>3700</v>
      </c>
      <c r="H85" s="64"/>
      <c r="I85" s="67"/>
      <c r="J85" s="64"/>
      <c r="K85" s="475"/>
      <c r="L85" s="475"/>
      <c r="M85" s="64"/>
      <c r="N85" s="475"/>
      <c r="O85" s="64"/>
      <c r="P85" s="64"/>
      <c r="Q85" s="125"/>
      <c r="R85" s="68"/>
      <c r="S85" s="64"/>
      <c r="T85" s="64"/>
      <c r="U85" s="64"/>
      <c r="V85" s="64"/>
      <c r="W85" s="64"/>
      <c r="X85" s="64"/>
      <c r="Y85" s="64"/>
      <c r="Z85" s="644">
        <f t="shared" si="2"/>
        <v>0</v>
      </c>
      <c r="AA85" s="67">
        <f t="shared" si="3"/>
        <v>0</v>
      </c>
    </row>
    <row r="86" spans="1:27" x14ac:dyDescent="0.35">
      <c r="A86" s="76"/>
      <c r="B86" s="76"/>
      <c r="C86" s="76"/>
      <c r="D86" s="76"/>
      <c r="E86" s="76"/>
      <c r="F86" s="76"/>
      <c r="G86" s="76" t="s">
        <v>12774</v>
      </c>
      <c r="H86" s="76"/>
      <c r="I86" s="118">
        <v>200000</v>
      </c>
      <c r="J86" s="76"/>
      <c r="K86" s="76" t="s">
        <v>980</v>
      </c>
      <c r="L86" s="474"/>
      <c r="M86" s="76"/>
      <c r="N86" s="474"/>
      <c r="O86" s="76"/>
      <c r="P86" s="76"/>
      <c r="Q86" s="122"/>
      <c r="R86" s="119"/>
      <c r="S86" s="76"/>
      <c r="T86" s="76"/>
      <c r="U86" s="76"/>
      <c r="V86" s="76"/>
      <c r="W86" s="76"/>
      <c r="X86" s="76"/>
      <c r="Y86" s="76"/>
      <c r="Z86" s="644">
        <f t="shared" si="2"/>
        <v>14000.000000000002</v>
      </c>
      <c r="AA86" s="118">
        <f t="shared" si="3"/>
        <v>214000</v>
      </c>
    </row>
    <row r="87" spans="1:27" x14ac:dyDescent="0.35">
      <c r="A87" s="76"/>
      <c r="B87" s="76"/>
      <c r="C87" s="76"/>
      <c r="D87" s="76"/>
      <c r="E87" s="76"/>
      <c r="F87" s="76"/>
      <c r="G87" s="76" t="s">
        <v>12775</v>
      </c>
      <c r="H87" s="76"/>
      <c r="I87" s="118">
        <v>200000</v>
      </c>
      <c r="J87" s="76"/>
      <c r="K87" s="474" t="s">
        <v>1147</v>
      </c>
      <c r="L87" s="474" t="s">
        <v>980</v>
      </c>
      <c r="M87" s="474" t="s">
        <v>980</v>
      </c>
      <c r="N87" s="474" t="s">
        <v>980</v>
      </c>
      <c r="O87" s="76"/>
      <c r="P87" s="76"/>
      <c r="Q87" s="122"/>
      <c r="R87" s="119"/>
      <c r="S87" s="76"/>
      <c r="T87" s="76"/>
      <c r="U87" s="76"/>
      <c r="V87" s="76"/>
      <c r="W87" s="76"/>
      <c r="X87" s="76"/>
      <c r="Y87" s="76"/>
      <c r="Z87" s="644">
        <f t="shared" si="2"/>
        <v>14000.000000000002</v>
      </c>
      <c r="AA87" s="118">
        <f t="shared" si="3"/>
        <v>214000</v>
      </c>
    </row>
    <row r="88" spans="1:27" x14ac:dyDescent="0.35">
      <c r="A88" s="64"/>
      <c r="B88" s="64"/>
      <c r="C88" s="64"/>
      <c r="D88" s="64"/>
      <c r="E88" s="64"/>
      <c r="F88" s="64"/>
      <c r="G88" s="66" t="s">
        <v>1860</v>
      </c>
      <c r="H88" s="64"/>
      <c r="I88" s="67"/>
      <c r="J88" s="64"/>
      <c r="K88" s="64"/>
      <c r="L88" s="68"/>
      <c r="M88" s="64"/>
      <c r="N88" s="68"/>
      <c r="O88" s="64"/>
      <c r="P88" s="64"/>
      <c r="Q88" s="125"/>
      <c r="R88" s="68"/>
      <c r="S88" s="64"/>
      <c r="T88" s="64"/>
      <c r="U88" s="64"/>
      <c r="V88" s="64"/>
      <c r="W88" s="64"/>
      <c r="X88" s="64"/>
      <c r="Y88" s="64"/>
      <c r="Z88" s="644">
        <f t="shared" si="2"/>
        <v>0</v>
      </c>
      <c r="AA88" s="67">
        <f t="shared" si="3"/>
        <v>0</v>
      </c>
    </row>
    <row r="89" spans="1:27" x14ac:dyDescent="0.35">
      <c r="A89" s="76"/>
      <c r="B89" s="76"/>
      <c r="C89" s="76"/>
      <c r="D89" s="76"/>
      <c r="E89" s="76"/>
      <c r="F89" s="76"/>
      <c r="G89" s="76" t="s">
        <v>12776</v>
      </c>
      <c r="H89" s="76" t="s">
        <v>12777</v>
      </c>
      <c r="I89" s="118">
        <v>700000</v>
      </c>
      <c r="J89" s="145" t="s">
        <v>12762</v>
      </c>
      <c r="K89" s="76" t="s">
        <v>12778</v>
      </c>
      <c r="L89" s="76" t="s">
        <v>8686</v>
      </c>
      <c r="M89" s="76"/>
      <c r="N89" s="117"/>
      <c r="O89" s="76"/>
      <c r="P89" s="76"/>
      <c r="Q89" s="122"/>
      <c r="R89" s="119"/>
      <c r="S89" s="76"/>
      <c r="T89" s="76"/>
      <c r="U89" s="76"/>
      <c r="V89" s="76"/>
      <c r="W89" s="76"/>
      <c r="X89" s="76"/>
      <c r="Y89" s="76"/>
      <c r="Z89" s="644">
        <f t="shared" si="2"/>
        <v>49000.000000000007</v>
      </c>
      <c r="AA89" s="118">
        <f t="shared" si="3"/>
        <v>749000</v>
      </c>
    </row>
    <row r="90" spans="1:27" x14ac:dyDescent="0.35">
      <c r="A90" s="64"/>
      <c r="B90" s="64"/>
      <c r="C90" s="64"/>
      <c r="D90" s="64"/>
      <c r="E90" s="64"/>
      <c r="F90" s="64"/>
      <c r="G90" s="89" t="s">
        <v>2245</v>
      </c>
      <c r="H90" s="64"/>
      <c r="I90" s="67"/>
      <c r="J90" s="64"/>
      <c r="K90" s="64"/>
      <c r="L90" s="68"/>
      <c r="M90" s="64"/>
      <c r="N90" s="68"/>
      <c r="O90" s="159"/>
      <c r="P90" s="64"/>
      <c r="Q90" s="64"/>
      <c r="R90" s="68"/>
      <c r="S90" s="64"/>
      <c r="T90" s="64"/>
      <c r="U90" s="64"/>
      <c r="V90" s="64"/>
      <c r="W90" s="64"/>
      <c r="X90" s="64"/>
      <c r="Y90" s="64"/>
      <c r="Z90" s="644">
        <f t="shared" si="2"/>
        <v>0</v>
      </c>
      <c r="AA90" s="67">
        <f t="shared" si="3"/>
        <v>0</v>
      </c>
    </row>
    <row r="91" spans="1:27" x14ac:dyDescent="0.35">
      <c r="A91" s="76"/>
      <c r="B91" s="76"/>
      <c r="C91" s="76"/>
      <c r="D91" s="76"/>
      <c r="E91" s="76"/>
      <c r="F91" s="76"/>
      <c r="G91" s="117" t="s">
        <v>12779</v>
      </c>
      <c r="H91" s="76"/>
      <c r="I91" s="118">
        <v>75000</v>
      </c>
      <c r="J91" s="76"/>
      <c r="K91" s="76" t="s">
        <v>12780</v>
      </c>
      <c r="L91" s="130" t="s">
        <v>12781</v>
      </c>
      <c r="M91" s="406" t="s">
        <v>12782</v>
      </c>
      <c r="N91" s="119"/>
      <c r="O91" s="145">
        <v>1222</v>
      </c>
      <c r="P91" s="76"/>
      <c r="Q91" s="76"/>
      <c r="R91" s="119" t="s">
        <v>3283</v>
      </c>
      <c r="S91" s="76"/>
      <c r="T91" s="76"/>
      <c r="U91" s="76"/>
      <c r="V91" s="76"/>
      <c r="W91" s="76"/>
      <c r="X91" s="76"/>
      <c r="Y91" s="76"/>
      <c r="Z91" s="644">
        <f t="shared" si="2"/>
        <v>5250.0000000000009</v>
      </c>
      <c r="AA91" s="118">
        <f t="shared" si="3"/>
        <v>80250</v>
      </c>
    </row>
    <row r="92" spans="1:27" x14ac:dyDescent="0.35">
      <c r="A92" s="76"/>
      <c r="B92" s="76"/>
      <c r="C92" s="76"/>
      <c r="D92" s="76"/>
      <c r="E92" s="76"/>
      <c r="F92" s="76"/>
      <c r="G92" s="117" t="s">
        <v>12783</v>
      </c>
      <c r="H92" s="76"/>
      <c r="I92" s="118">
        <v>75000</v>
      </c>
      <c r="J92" s="76"/>
      <c r="K92" s="76" t="s">
        <v>1147</v>
      </c>
      <c r="L92" s="130"/>
      <c r="M92" s="100" t="s">
        <v>12784</v>
      </c>
      <c r="N92" s="119" t="s">
        <v>12785</v>
      </c>
      <c r="O92" s="145">
        <v>1222</v>
      </c>
      <c r="P92" s="76"/>
      <c r="Q92" s="76"/>
      <c r="R92" s="119" t="s">
        <v>3023</v>
      </c>
      <c r="S92" s="76"/>
      <c r="T92" s="76"/>
      <c r="U92" s="76"/>
      <c r="V92" s="76"/>
      <c r="W92" s="76"/>
      <c r="X92" s="76"/>
      <c r="Y92" s="76"/>
      <c r="Z92" s="644">
        <f t="shared" si="2"/>
        <v>5250.0000000000009</v>
      </c>
      <c r="AA92" s="118">
        <f t="shared" si="3"/>
        <v>80250</v>
      </c>
    </row>
    <row r="93" spans="1:27" x14ac:dyDescent="0.35">
      <c r="A93" s="76"/>
      <c r="B93" s="76"/>
      <c r="C93" s="76"/>
      <c r="D93" s="76"/>
      <c r="E93" s="76"/>
      <c r="F93" s="76"/>
      <c r="G93" s="117" t="s">
        <v>12786</v>
      </c>
      <c r="H93" s="76"/>
      <c r="I93" s="118">
        <v>75000</v>
      </c>
      <c r="J93" s="76"/>
      <c r="K93" s="76" t="s">
        <v>1147</v>
      </c>
      <c r="L93" s="130"/>
      <c r="M93" s="76" t="s">
        <v>12787</v>
      </c>
      <c r="N93" s="119" t="s">
        <v>12788</v>
      </c>
      <c r="O93" s="145">
        <v>1222</v>
      </c>
      <c r="P93" s="76"/>
      <c r="Q93" s="76"/>
      <c r="R93" s="119" t="s">
        <v>1066</v>
      </c>
      <c r="S93" s="76"/>
      <c r="T93" s="76"/>
      <c r="U93" s="76"/>
      <c r="V93" s="76"/>
      <c r="W93" s="76"/>
      <c r="X93" s="76"/>
      <c r="Y93" s="76"/>
      <c r="Z93" s="644">
        <f t="shared" si="2"/>
        <v>5250.0000000000009</v>
      </c>
      <c r="AA93" s="118">
        <f t="shared" si="3"/>
        <v>80250</v>
      </c>
    </row>
    <row r="94" spans="1:27" x14ac:dyDescent="0.35">
      <c r="A94" s="76"/>
      <c r="B94" s="76"/>
      <c r="C94" s="76"/>
      <c r="D94" s="76"/>
      <c r="E94" s="76"/>
      <c r="F94" s="76"/>
      <c r="G94" s="117" t="s">
        <v>12789</v>
      </c>
      <c r="H94" s="76"/>
      <c r="I94" s="118">
        <v>75000</v>
      </c>
      <c r="J94" s="76"/>
      <c r="K94" s="76" t="s">
        <v>1147</v>
      </c>
      <c r="L94" s="130"/>
      <c r="M94" s="76" t="s">
        <v>3955</v>
      </c>
      <c r="N94" s="119" t="s">
        <v>12790</v>
      </c>
      <c r="O94" s="145">
        <v>1222</v>
      </c>
      <c r="P94" s="76"/>
      <c r="Q94" s="76"/>
      <c r="R94" s="119" t="s">
        <v>1066</v>
      </c>
      <c r="S94" s="76"/>
      <c r="T94" s="76"/>
      <c r="U94" s="76"/>
      <c r="V94" s="76"/>
      <c r="W94" s="76"/>
      <c r="X94" s="76"/>
      <c r="Y94" s="76"/>
      <c r="Z94" s="644">
        <f t="shared" si="2"/>
        <v>5250.0000000000009</v>
      </c>
      <c r="AA94" s="118">
        <f t="shared" si="3"/>
        <v>80250</v>
      </c>
    </row>
    <row r="95" spans="1:27" x14ac:dyDescent="0.35">
      <c r="A95" s="76"/>
      <c r="B95" s="76"/>
      <c r="C95" s="76"/>
      <c r="D95" s="76"/>
      <c r="E95" s="76"/>
      <c r="F95" s="76"/>
      <c r="G95" s="117" t="s">
        <v>12791</v>
      </c>
      <c r="H95" s="76"/>
      <c r="I95" s="118">
        <v>75000</v>
      </c>
      <c r="J95" s="76"/>
      <c r="K95" s="76"/>
      <c r="L95" s="130"/>
      <c r="M95" s="76"/>
      <c r="N95" s="119"/>
      <c r="O95" s="145">
        <v>1222</v>
      </c>
      <c r="P95" s="76"/>
      <c r="Q95" s="76"/>
      <c r="R95" s="119"/>
      <c r="S95" s="76"/>
      <c r="T95" s="76"/>
      <c r="U95" s="76"/>
      <c r="V95" s="76"/>
      <c r="W95" s="76"/>
      <c r="X95" s="76"/>
      <c r="Y95" s="76"/>
      <c r="Z95" s="644">
        <f t="shared" si="2"/>
        <v>5250.0000000000009</v>
      </c>
      <c r="AA95" s="118">
        <f t="shared" si="3"/>
        <v>80250</v>
      </c>
    </row>
    <row r="96" spans="1:27" x14ac:dyDescent="0.35">
      <c r="A96" s="76"/>
      <c r="B96" s="76"/>
      <c r="C96" s="76"/>
      <c r="D96" s="76"/>
      <c r="E96" s="76"/>
      <c r="F96" s="76"/>
      <c r="G96" s="117" t="s">
        <v>12792</v>
      </c>
      <c r="H96" s="76"/>
      <c r="I96" s="118">
        <v>75000</v>
      </c>
      <c r="J96" s="76"/>
      <c r="K96" s="76"/>
      <c r="L96" s="130"/>
      <c r="M96" s="76"/>
      <c r="N96" s="119"/>
      <c r="O96" s="145">
        <v>1222</v>
      </c>
      <c r="P96" s="76"/>
      <c r="Q96" s="76"/>
      <c r="R96" s="119"/>
      <c r="S96" s="76"/>
      <c r="T96" s="76"/>
      <c r="U96" s="76"/>
      <c r="V96" s="76"/>
      <c r="W96" s="76"/>
      <c r="X96" s="76"/>
      <c r="Y96" s="76"/>
      <c r="Z96" s="644">
        <f t="shared" si="2"/>
        <v>5250.0000000000009</v>
      </c>
      <c r="AA96" s="118">
        <f t="shared" si="3"/>
        <v>80250</v>
      </c>
    </row>
    <row r="97" spans="1:27" x14ac:dyDescent="0.35">
      <c r="A97" s="76"/>
      <c r="B97" s="76"/>
      <c r="C97" s="76"/>
      <c r="D97" s="76"/>
      <c r="E97" s="76"/>
      <c r="F97" s="76"/>
      <c r="G97" s="117" t="s">
        <v>12793</v>
      </c>
      <c r="H97" s="76"/>
      <c r="I97" s="118">
        <v>75000</v>
      </c>
      <c r="J97" s="76"/>
      <c r="K97" s="76"/>
      <c r="L97" s="130"/>
      <c r="M97" s="76"/>
      <c r="N97" s="119"/>
      <c r="O97" s="145">
        <v>1222</v>
      </c>
      <c r="P97" s="76"/>
      <c r="Q97" s="76"/>
      <c r="R97" s="119"/>
      <c r="S97" s="76"/>
      <c r="T97" s="76"/>
      <c r="U97" s="76"/>
      <c r="V97" s="76"/>
      <c r="W97" s="76"/>
      <c r="X97" s="76"/>
      <c r="Y97" s="76"/>
      <c r="Z97" s="644">
        <f t="shared" si="2"/>
        <v>5250.0000000000009</v>
      </c>
      <c r="AA97" s="118">
        <f t="shared" si="3"/>
        <v>80250</v>
      </c>
    </row>
    <row r="98" spans="1:27" x14ac:dyDescent="0.35">
      <c r="A98" s="76"/>
      <c r="B98" s="76"/>
      <c r="C98" s="76"/>
      <c r="D98" s="76"/>
      <c r="E98" s="76"/>
      <c r="F98" s="76"/>
      <c r="G98" s="117" t="s">
        <v>12794</v>
      </c>
      <c r="H98" s="76"/>
      <c r="I98" s="118">
        <v>75000</v>
      </c>
      <c r="J98" s="76"/>
      <c r="K98" s="76"/>
      <c r="L98" s="130"/>
      <c r="M98" s="76"/>
      <c r="N98" s="119"/>
      <c r="O98" s="145">
        <v>1222</v>
      </c>
      <c r="P98" s="76"/>
      <c r="Q98" s="76"/>
      <c r="R98" s="119"/>
      <c r="S98" s="76"/>
      <c r="T98" s="76"/>
      <c r="U98" s="76"/>
      <c r="V98" s="76"/>
      <c r="W98" s="76"/>
      <c r="X98" s="76"/>
      <c r="Y98" s="76"/>
      <c r="Z98" s="644">
        <f t="shared" si="2"/>
        <v>5250.0000000000009</v>
      </c>
      <c r="AA98" s="118">
        <f t="shared" si="3"/>
        <v>80250</v>
      </c>
    </row>
    <row r="99" spans="1:27" x14ac:dyDescent="0.35">
      <c r="A99" s="76"/>
      <c r="B99" s="76"/>
      <c r="C99" s="76"/>
      <c r="D99" s="76"/>
      <c r="E99" s="76"/>
      <c r="F99" s="76"/>
      <c r="G99" s="117" t="s">
        <v>12795</v>
      </c>
      <c r="H99" s="76"/>
      <c r="I99" s="118">
        <v>75000</v>
      </c>
      <c r="J99" s="76"/>
      <c r="K99" s="76"/>
      <c r="L99" s="130"/>
      <c r="M99" s="76"/>
      <c r="N99" s="119"/>
      <c r="O99" s="145">
        <v>1222</v>
      </c>
      <c r="P99" s="76"/>
      <c r="Q99" s="76"/>
      <c r="R99" s="119"/>
      <c r="S99" s="76"/>
      <c r="T99" s="76"/>
      <c r="U99" s="76"/>
      <c r="V99" s="76"/>
      <c r="W99" s="76"/>
      <c r="X99" s="76"/>
      <c r="Y99" s="76"/>
      <c r="Z99" s="644">
        <f t="shared" si="2"/>
        <v>5250.0000000000009</v>
      </c>
      <c r="AA99" s="118">
        <f t="shared" si="3"/>
        <v>80250</v>
      </c>
    </row>
    <row r="100" spans="1:27" x14ac:dyDescent="0.35">
      <c r="A100" s="76"/>
      <c r="B100" s="76"/>
      <c r="C100" s="76"/>
      <c r="D100" s="76"/>
      <c r="E100" s="76"/>
      <c r="F100" s="76"/>
      <c r="G100" s="117" t="s">
        <v>12796</v>
      </c>
      <c r="H100" s="76"/>
      <c r="I100" s="118">
        <v>75000</v>
      </c>
      <c r="J100" s="76"/>
      <c r="K100" s="76"/>
      <c r="L100" s="130"/>
      <c r="M100" s="76"/>
      <c r="N100" s="119"/>
      <c r="O100" s="145">
        <v>1222</v>
      </c>
      <c r="P100" s="76"/>
      <c r="Q100" s="76"/>
      <c r="R100" s="119"/>
      <c r="S100" s="76"/>
      <c r="T100" s="76"/>
      <c r="U100" s="76"/>
      <c r="V100" s="76"/>
      <c r="W100" s="76"/>
      <c r="X100" s="76"/>
      <c r="Y100" s="76"/>
      <c r="Z100" s="644">
        <f t="shared" si="2"/>
        <v>5250.0000000000009</v>
      </c>
      <c r="AA100" s="118">
        <f t="shared" si="3"/>
        <v>80250</v>
      </c>
    </row>
    <row r="101" spans="1:27" x14ac:dyDescent="0.35">
      <c r="A101" s="76"/>
      <c r="B101" s="76"/>
      <c r="C101" s="76"/>
      <c r="D101" s="76"/>
      <c r="E101" s="76"/>
      <c r="F101" s="76"/>
      <c r="G101" s="117" t="s">
        <v>12797</v>
      </c>
      <c r="H101" s="76"/>
      <c r="I101" s="118">
        <v>75000</v>
      </c>
      <c r="J101" s="76"/>
      <c r="K101" s="76"/>
      <c r="L101" s="130"/>
      <c r="M101" s="76"/>
      <c r="N101" s="119"/>
      <c r="O101" s="145">
        <v>1222</v>
      </c>
      <c r="P101" s="76"/>
      <c r="Q101" s="76"/>
      <c r="R101" s="119"/>
      <c r="S101" s="76"/>
      <c r="T101" s="76"/>
      <c r="U101" s="76"/>
      <c r="V101" s="76"/>
      <c r="W101" s="76"/>
      <c r="X101" s="76"/>
      <c r="Y101" s="76"/>
      <c r="Z101" s="644">
        <f t="shared" si="2"/>
        <v>5250.0000000000009</v>
      </c>
      <c r="AA101" s="118">
        <f t="shared" si="3"/>
        <v>80250</v>
      </c>
    </row>
    <row r="102" spans="1:27" x14ac:dyDescent="0.35">
      <c r="A102" s="76"/>
      <c r="B102" s="76"/>
      <c r="C102" s="76"/>
      <c r="D102" s="76"/>
      <c r="E102" s="76"/>
      <c r="F102" s="76"/>
      <c r="G102" s="117" t="s">
        <v>12798</v>
      </c>
      <c r="H102" s="76"/>
      <c r="I102" s="118">
        <v>75000</v>
      </c>
      <c r="J102" s="76"/>
      <c r="K102" s="76"/>
      <c r="L102" s="119"/>
      <c r="M102" s="76"/>
      <c r="N102" s="119"/>
      <c r="O102" s="145">
        <v>1222</v>
      </c>
      <c r="P102" s="76"/>
      <c r="Q102" s="76"/>
      <c r="R102" s="119"/>
      <c r="S102" s="76"/>
      <c r="T102" s="76"/>
      <c r="U102" s="76"/>
      <c r="V102" s="76"/>
      <c r="W102" s="76"/>
      <c r="X102" s="76"/>
      <c r="Y102" s="76"/>
      <c r="Z102" s="644">
        <f t="shared" si="2"/>
        <v>5250.0000000000009</v>
      </c>
      <c r="AA102" s="118">
        <f t="shared" si="3"/>
        <v>80250</v>
      </c>
    </row>
    <row r="103" spans="1:27" x14ac:dyDescent="0.35">
      <c r="A103" s="76"/>
      <c r="B103" s="76"/>
      <c r="C103" s="76"/>
      <c r="D103" s="76"/>
      <c r="E103" s="76"/>
      <c r="F103" s="76"/>
      <c r="G103" s="76" t="s">
        <v>12799</v>
      </c>
      <c r="H103" s="76"/>
      <c r="I103" s="118">
        <v>75000</v>
      </c>
      <c r="J103" s="76"/>
      <c r="K103" s="76" t="s">
        <v>1147</v>
      </c>
      <c r="L103" s="130"/>
      <c r="M103" s="76" t="s">
        <v>12800</v>
      </c>
      <c r="N103" s="119" t="s">
        <v>12801</v>
      </c>
      <c r="O103" s="145">
        <v>1222</v>
      </c>
      <c r="P103" s="476"/>
      <c r="Q103" s="76"/>
      <c r="R103" s="119" t="s">
        <v>1922</v>
      </c>
      <c r="S103" s="76"/>
      <c r="T103" s="76"/>
      <c r="U103" s="76"/>
      <c r="V103" s="76"/>
      <c r="W103" s="76"/>
      <c r="X103" s="76"/>
      <c r="Y103" s="76"/>
      <c r="Z103" s="644">
        <f t="shared" si="2"/>
        <v>5250.0000000000009</v>
      </c>
      <c r="AA103" s="118">
        <f t="shared" si="3"/>
        <v>80250</v>
      </c>
    </row>
    <row r="104" spans="1:27" x14ac:dyDescent="0.35">
      <c r="A104" s="76"/>
      <c r="B104" s="76"/>
      <c r="C104" s="76"/>
      <c r="D104" s="76"/>
      <c r="E104" s="76"/>
      <c r="F104" s="76"/>
      <c r="G104" s="76" t="s">
        <v>12802</v>
      </c>
      <c r="H104" s="76"/>
      <c r="I104" s="118">
        <v>75000</v>
      </c>
      <c r="J104" s="76"/>
      <c r="K104" s="76" t="s">
        <v>1147</v>
      </c>
      <c r="L104" s="130"/>
      <c r="M104" s="76" t="s">
        <v>12803</v>
      </c>
      <c r="N104" s="119" t="s">
        <v>12804</v>
      </c>
      <c r="O104" s="145">
        <v>1222</v>
      </c>
      <c r="P104" s="76"/>
      <c r="Q104" s="76" t="s">
        <v>9103</v>
      </c>
      <c r="R104" s="119" t="s">
        <v>3023</v>
      </c>
      <c r="S104" s="76"/>
      <c r="T104" s="76"/>
      <c r="U104" s="76"/>
      <c r="V104" s="76"/>
      <c r="W104" s="76"/>
      <c r="X104" s="69"/>
      <c r="Y104" s="69"/>
      <c r="Z104" s="644">
        <f t="shared" si="2"/>
        <v>5250.0000000000009</v>
      </c>
      <c r="AA104" s="118">
        <f t="shared" si="3"/>
        <v>80250</v>
      </c>
    </row>
    <row r="105" spans="1:27" x14ac:dyDescent="0.35">
      <c r="A105" s="76"/>
      <c r="B105" s="76"/>
      <c r="C105" s="76"/>
      <c r="D105" s="76"/>
      <c r="E105" s="76"/>
      <c r="F105" s="76"/>
      <c r="G105" s="76" t="s">
        <v>12805</v>
      </c>
      <c r="H105" s="76"/>
      <c r="I105" s="118">
        <v>75000</v>
      </c>
      <c r="J105" s="76"/>
      <c r="K105" s="76" t="s">
        <v>1147</v>
      </c>
      <c r="L105" s="130"/>
      <c r="M105" s="76" t="s">
        <v>12806</v>
      </c>
      <c r="N105" s="119" t="s">
        <v>12807</v>
      </c>
      <c r="O105" s="145">
        <v>1222</v>
      </c>
      <c r="P105" s="76"/>
      <c r="Q105" s="76"/>
      <c r="R105" s="119" t="s">
        <v>3023</v>
      </c>
      <c r="S105" s="76"/>
      <c r="T105" s="76"/>
      <c r="U105" s="76"/>
      <c r="V105" s="76"/>
      <c r="W105" s="76"/>
      <c r="X105" s="76"/>
      <c r="Y105" s="76"/>
      <c r="Z105" s="644">
        <f t="shared" si="2"/>
        <v>5250.0000000000009</v>
      </c>
      <c r="AA105" s="118">
        <f t="shared" si="3"/>
        <v>80250</v>
      </c>
    </row>
    <row r="106" spans="1:27" x14ac:dyDescent="0.35">
      <c r="A106" s="76"/>
      <c r="B106" s="76"/>
      <c r="C106" s="76"/>
      <c r="D106" s="76"/>
      <c r="E106" s="76"/>
      <c r="F106" s="76"/>
      <c r="G106" s="76" t="s">
        <v>12808</v>
      </c>
      <c r="H106" s="76"/>
      <c r="I106" s="118">
        <v>75000</v>
      </c>
      <c r="J106" s="76"/>
      <c r="K106" s="76" t="s">
        <v>1147</v>
      </c>
      <c r="L106" s="130"/>
      <c r="M106" s="76" t="s">
        <v>12803</v>
      </c>
      <c r="N106" s="119" t="s">
        <v>12809</v>
      </c>
      <c r="O106" s="145">
        <v>1222</v>
      </c>
      <c r="P106" s="76"/>
      <c r="Q106" s="76" t="s">
        <v>9103</v>
      </c>
      <c r="R106" s="119" t="s">
        <v>3023</v>
      </c>
      <c r="S106" s="76"/>
      <c r="T106" s="76"/>
      <c r="U106" s="76"/>
      <c r="V106" s="76"/>
      <c r="W106" s="76"/>
      <c r="X106" s="76"/>
      <c r="Y106" s="76"/>
      <c r="Z106" s="644">
        <f t="shared" si="2"/>
        <v>5250.0000000000009</v>
      </c>
      <c r="AA106" s="118">
        <f t="shared" si="3"/>
        <v>80250</v>
      </c>
    </row>
    <row r="107" spans="1:27" x14ac:dyDescent="0.35">
      <c r="A107" s="76"/>
      <c r="B107" s="76"/>
      <c r="C107" s="76"/>
      <c r="D107" s="76"/>
      <c r="E107" s="76"/>
      <c r="F107" s="76"/>
      <c r="G107" s="76" t="s">
        <v>12810</v>
      </c>
      <c r="H107" s="76"/>
      <c r="I107" s="118">
        <v>75000</v>
      </c>
      <c r="J107" s="76"/>
      <c r="K107" s="76"/>
      <c r="L107" s="130"/>
      <c r="M107" s="76"/>
      <c r="N107" s="119"/>
      <c r="O107" s="145">
        <v>1222</v>
      </c>
      <c r="P107" s="76"/>
      <c r="Q107" s="76"/>
      <c r="R107" s="119"/>
      <c r="S107" s="76"/>
      <c r="T107" s="76"/>
      <c r="U107" s="76"/>
      <c r="V107" s="76"/>
      <c r="W107" s="76"/>
      <c r="X107" s="76"/>
      <c r="Y107" s="76"/>
      <c r="Z107" s="644">
        <f t="shared" si="2"/>
        <v>5250.0000000000009</v>
      </c>
      <c r="AA107" s="118">
        <f t="shared" si="3"/>
        <v>80250</v>
      </c>
    </row>
    <row r="108" spans="1:27" x14ac:dyDescent="0.35">
      <c r="A108" s="76"/>
      <c r="B108" s="76"/>
      <c r="C108" s="76"/>
      <c r="D108" s="76"/>
      <c r="E108" s="76"/>
      <c r="F108" s="76"/>
      <c r="G108" s="76" t="s">
        <v>12811</v>
      </c>
      <c r="H108" s="76"/>
      <c r="I108" s="118">
        <v>75000</v>
      </c>
      <c r="J108" s="76"/>
      <c r="K108" s="76"/>
      <c r="L108" s="130"/>
      <c r="M108" s="76"/>
      <c r="N108" s="119"/>
      <c r="O108" s="145">
        <v>1222</v>
      </c>
      <c r="P108" s="76"/>
      <c r="Q108" s="76"/>
      <c r="R108" s="119"/>
      <c r="S108" s="76"/>
      <c r="T108" s="76"/>
      <c r="U108" s="76"/>
      <c r="V108" s="76"/>
      <c r="W108" s="76"/>
      <c r="X108" s="76"/>
      <c r="Y108" s="76"/>
      <c r="Z108" s="644">
        <f t="shared" si="2"/>
        <v>5250.0000000000009</v>
      </c>
      <c r="AA108" s="118">
        <f t="shared" si="3"/>
        <v>80250</v>
      </c>
    </row>
    <row r="109" spans="1:27" x14ac:dyDescent="0.35">
      <c r="A109" s="76"/>
      <c r="B109" s="76"/>
      <c r="C109" s="76"/>
      <c r="D109" s="76"/>
      <c r="E109" s="76"/>
      <c r="F109" s="76"/>
      <c r="G109" s="76" t="s">
        <v>12812</v>
      </c>
      <c r="H109" s="76"/>
      <c r="I109" s="118">
        <v>75000</v>
      </c>
      <c r="J109" s="76"/>
      <c r="K109" s="76" t="s">
        <v>5537</v>
      </c>
      <c r="L109" s="130"/>
      <c r="M109" s="76" t="s">
        <v>8321</v>
      </c>
      <c r="N109" s="119" t="s">
        <v>12813</v>
      </c>
      <c r="O109" s="76"/>
      <c r="P109" s="76"/>
      <c r="Q109" s="76"/>
      <c r="R109" s="119"/>
      <c r="S109" s="76"/>
      <c r="T109" s="76"/>
      <c r="U109" s="76"/>
      <c r="V109" s="76"/>
      <c r="W109" s="76"/>
      <c r="X109" s="76"/>
      <c r="Y109" s="76"/>
      <c r="Z109" s="644">
        <f t="shared" si="2"/>
        <v>5250.0000000000009</v>
      </c>
      <c r="AA109" s="118">
        <f t="shared" si="3"/>
        <v>80250</v>
      </c>
    </row>
    <row r="110" spans="1:27" x14ac:dyDescent="0.35">
      <c r="A110" s="76"/>
      <c r="B110" s="76"/>
      <c r="C110" s="76"/>
      <c r="D110" s="76"/>
      <c r="E110" s="76"/>
      <c r="F110" s="76"/>
      <c r="G110" s="76" t="s">
        <v>12814</v>
      </c>
      <c r="H110" s="76"/>
      <c r="I110" s="118">
        <v>75000</v>
      </c>
      <c r="J110" s="76"/>
      <c r="K110" s="76" t="s">
        <v>5537</v>
      </c>
      <c r="L110" s="130"/>
      <c r="M110" s="76" t="s">
        <v>8324</v>
      </c>
      <c r="N110" s="119" t="s">
        <v>12815</v>
      </c>
      <c r="O110" s="76"/>
      <c r="P110" s="76"/>
      <c r="Q110" s="76"/>
      <c r="R110" s="119"/>
      <c r="S110" s="76"/>
      <c r="T110" s="76"/>
      <c r="U110" s="76"/>
      <c r="V110" s="76"/>
      <c r="W110" s="76"/>
      <c r="X110" s="76"/>
      <c r="Y110" s="76"/>
      <c r="Z110" s="644">
        <f t="shared" si="2"/>
        <v>5250.0000000000009</v>
      </c>
      <c r="AA110" s="118">
        <f t="shared" si="3"/>
        <v>80250</v>
      </c>
    </row>
    <row r="111" spans="1:27" x14ac:dyDescent="0.35">
      <c r="A111" s="76"/>
      <c r="B111" s="76"/>
      <c r="C111" s="76"/>
      <c r="D111" s="76"/>
      <c r="E111" s="76"/>
      <c r="F111" s="76"/>
      <c r="G111" s="76" t="s">
        <v>12816</v>
      </c>
      <c r="H111" s="76"/>
      <c r="I111" s="118">
        <v>75000</v>
      </c>
      <c r="J111" s="76"/>
      <c r="K111" s="76" t="s">
        <v>5537</v>
      </c>
      <c r="L111" s="130"/>
      <c r="M111" s="76" t="s">
        <v>9044</v>
      </c>
      <c r="N111" s="119">
        <v>544555</v>
      </c>
      <c r="O111" s="76"/>
      <c r="P111" s="76"/>
      <c r="Q111" s="76"/>
      <c r="R111" s="119"/>
      <c r="S111" s="76"/>
      <c r="T111" s="76"/>
      <c r="U111" s="76"/>
      <c r="V111" s="76"/>
      <c r="W111" s="76"/>
      <c r="X111" s="76"/>
      <c r="Y111" s="76"/>
      <c r="Z111" s="644">
        <f t="shared" si="2"/>
        <v>5250.0000000000009</v>
      </c>
      <c r="AA111" s="118">
        <f t="shared" si="3"/>
        <v>80250</v>
      </c>
    </row>
    <row r="112" spans="1:27" x14ac:dyDescent="0.35">
      <c r="A112" s="76"/>
      <c r="B112" s="76"/>
      <c r="C112" s="76"/>
      <c r="D112" s="76"/>
      <c r="E112" s="76"/>
      <c r="F112" s="76"/>
      <c r="G112" s="76" t="s">
        <v>12817</v>
      </c>
      <c r="H112" s="76"/>
      <c r="I112" s="118">
        <v>75000</v>
      </c>
      <c r="J112" s="76"/>
      <c r="K112" s="76" t="s">
        <v>5537</v>
      </c>
      <c r="L112" s="130"/>
      <c r="M112" s="76" t="s">
        <v>9046</v>
      </c>
      <c r="N112" s="119">
        <v>764561</v>
      </c>
      <c r="O112" s="76"/>
      <c r="P112" s="76"/>
      <c r="Q112" s="76"/>
      <c r="R112" s="119"/>
      <c r="S112" s="76"/>
      <c r="T112" s="76"/>
      <c r="U112" s="76"/>
      <c r="V112" s="76"/>
      <c r="W112" s="76"/>
      <c r="X112" s="76"/>
      <c r="Y112" s="76"/>
      <c r="Z112" s="644">
        <f t="shared" si="2"/>
        <v>5250.0000000000009</v>
      </c>
      <c r="AA112" s="118">
        <f t="shared" si="3"/>
        <v>80250</v>
      </c>
    </row>
    <row r="113" spans="1:27" x14ac:dyDescent="0.35">
      <c r="A113" s="76"/>
      <c r="B113" s="76"/>
      <c r="C113" s="76"/>
      <c r="D113" s="76"/>
      <c r="E113" s="76"/>
      <c r="F113" s="76"/>
      <c r="G113" s="76" t="s">
        <v>12818</v>
      </c>
      <c r="H113" s="76"/>
      <c r="I113" s="118">
        <v>75000</v>
      </c>
      <c r="J113" s="76"/>
      <c r="K113" s="76" t="s">
        <v>5537</v>
      </c>
      <c r="L113" s="130"/>
      <c r="M113" s="76" t="s">
        <v>12819</v>
      </c>
      <c r="N113" s="119">
        <v>126758</v>
      </c>
      <c r="O113" s="76"/>
      <c r="P113" s="76"/>
      <c r="Q113" s="76"/>
      <c r="R113" s="119"/>
      <c r="S113" s="76"/>
      <c r="T113" s="76"/>
      <c r="U113" s="76"/>
      <c r="V113" s="76"/>
      <c r="W113" s="76"/>
      <c r="X113" s="76"/>
      <c r="Y113" s="76"/>
      <c r="Z113" s="644">
        <f t="shared" si="2"/>
        <v>5250.0000000000009</v>
      </c>
      <c r="AA113" s="118">
        <f t="shared" si="3"/>
        <v>80250</v>
      </c>
    </row>
    <row r="114" spans="1:27" x14ac:dyDescent="0.35">
      <c r="A114" s="76"/>
      <c r="B114" s="76"/>
      <c r="C114" s="76"/>
      <c r="D114" s="76"/>
      <c r="E114" s="76"/>
      <c r="F114" s="76"/>
      <c r="G114" s="76" t="s">
        <v>12820</v>
      </c>
      <c r="H114" s="76"/>
      <c r="I114" s="118">
        <v>75000</v>
      </c>
      <c r="J114" s="76"/>
      <c r="K114" s="76" t="s">
        <v>5537</v>
      </c>
      <c r="L114" s="130"/>
      <c r="M114" s="76" t="s">
        <v>12821</v>
      </c>
      <c r="N114" s="119">
        <v>552173</v>
      </c>
      <c r="O114" s="76"/>
      <c r="P114" s="76"/>
      <c r="Q114" s="76"/>
      <c r="R114" s="119"/>
      <c r="S114" s="76"/>
      <c r="T114" s="76"/>
      <c r="U114" s="76"/>
      <c r="V114" s="76"/>
      <c r="W114" s="76"/>
      <c r="X114" s="76"/>
      <c r="Y114" s="76"/>
      <c r="Z114" s="644">
        <f t="shared" si="2"/>
        <v>5250.0000000000009</v>
      </c>
      <c r="AA114" s="118">
        <f t="shared" si="3"/>
        <v>80250</v>
      </c>
    </row>
    <row r="115" spans="1:27" x14ac:dyDescent="0.35">
      <c r="A115" s="76"/>
      <c r="B115" s="76"/>
      <c r="C115" s="76"/>
      <c r="D115" s="76"/>
      <c r="E115" s="76"/>
      <c r="F115" s="76"/>
      <c r="G115" s="76" t="s">
        <v>12822</v>
      </c>
      <c r="H115" s="76"/>
      <c r="I115" s="118">
        <v>75000</v>
      </c>
      <c r="J115" s="76"/>
      <c r="K115" s="76" t="s">
        <v>3716</v>
      </c>
      <c r="L115" s="130"/>
      <c r="M115" s="76" t="s">
        <v>12823</v>
      </c>
      <c r="N115" s="119"/>
      <c r="O115" s="76"/>
      <c r="P115" s="76"/>
      <c r="Q115" s="76"/>
      <c r="R115" s="119"/>
      <c r="S115" s="76"/>
      <c r="T115" s="76"/>
      <c r="U115" s="76"/>
      <c r="V115" s="76"/>
      <c r="W115" s="76"/>
      <c r="X115" s="76"/>
      <c r="Y115" s="76"/>
      <c r="Z115" s="644">
        <f t="shared" si="2"/>
        <v>5250.0000000000009</v>
      </c>
      <c r="AA115" s="118">
        <f t="shared" si="3"/>
        <v>80250</v>
      </c>
    </row>
    <row r="116" spans="1:27" x14ac:dyDescent="0.35">
      <c r="A116" s="76"/>
      <c r="B116" s="76"/>
      <c r="C116" s="76"/>
      <c r="D116" s="76"/>
      <c r="E116" s="76"/>
      <c r="F116" s="76"/>
      <c r="G116" s="76" t="s">
        <v>12824</v>
      </c>
      <c r="H116" s="76"/>
      <c r="I116" s="118">
        <v>75000</v>
      </c>
      <c r="J116" s="76"/>
      <c r="K116" s="76" t="s">
        <v>5775</v>
      </c>
      <c r="L116" s="130"/>
      <c r="M116" s="76" t="s">
        <v>9059</v>
      </c>
      <c r="N116" s="119" t="s">
        <v>12825</v>
      </c>
      <c r="O116" s="76"/>
      <c r="P116" s="76"/>
      <c r="Q116" s="76"/>
      <c r="R116" s="119"/>
      <c r="S116" s="76"/>
      <c r="T116" s="76"/>
      <c r="U116" s="76"/>
      <c r="V116" s="76"/>
      <c r="W116" s="76"/>
      <c r="X116" s="76"/>
      <c r="Y116" s="76"/>
      <c r="Z116" s="644">
        <f t="shared" si="2"/>
        <v>5250.0000000000009</v>
      </c>
      <c r="AA116" s="118">
        <f t="shared" si="3"/>
        <v>80250</v>
      </c>
    </row>
    <row r="117" spans="1:27" x14ac:dyDescent="0.35">
      <c r="A117" s="76"/>
      <c r="B117" s="76"/>
      <c r="C117" s="76"/>
      <c r="D117" s="76"/>
      <c r="E117" s="76"/>
      <c r="F117" s="76"/>
      <c r="G117" s="76" t="s">
        <v>12826</v>
      </c>
      <c r="H117" s="76"/>
      <c r="I117" s="118">
        <v>75000</v>
      </c>
      <c r="J117" s="76"/>
      <c r="K117" s="76" t="s">
        <v>5775</v>
      </c>
      <c r="L117" s="130"/>
      <c r="M117" s="76" t="s">
        <v>9062</v>
      </c>
      <c r="N117" s="119" t="s">
        <v>12827</v>
      </c>
      <c r="O117" s="76"/>
      <c r="P117" s="76"/>
      <c r="Q117" s="76"/>
      <c r="R117" s="119"/>
      <c r="S117" s="76"/>
      <c r="T117" s="76"/>
      <c r="U117" s="76"/>
      <c r="V117" s="76"/>
      <c r="W117" s="76"/>
      <c r="X117" s="76"/>
      <c r="Y117" s="76"/>
      <c r="Z117" s="644">
        <f t="shared" si="2"/>
        <v>5250.0000000000009</v>
      </c>
      <c r="AA117" s="118">
        <f t="shared" si="3"/>
        <v>80250</v>
      </c>
    </row>
    <row r="118" spans="1:27" x14ac:dyDescent="0.35">
      <c r="A118" s="76"/>
      <c r="B118" s="76"/>
      <c r="C118" s="76"/>
      <c r="D118" s="76"/>
      <c r="E118" s="76"/>
      <c r="F118" s="76"/>
      <c r="G118" s="76" t="s">
        <v>12828</v>
      </c>
      <c r="H118" s="76"/>
      <c r="I118" s="118">
        <v>75000</v>
      </c>
      <c r="J118" s="76"/>
      <c r="K118" s="76" t="s">
        <v>5537</v>
      </c>
      <c r="L118" s="130"/>
      <c r="M118" s="76" t="s">
        <v>9164</v>
      </c>
      <c r="N118" s="119" t="s">
        <v>12829</v>
      </c>
      <c r="O118" s="76"/>
      <c r="P118" s="76"/>
      <c r="Q118" s="76" t="s">
        <v>3593</v>
      </c>
      <c r="R118" s="119"/>
      <c r="S118" s="76"/>
      <c r="T118" s="76"/>
      <c r="U118" s="76"/>
      <c r="V118" s="76"/>
      <c r="W118" s="76"/>
      <c r="X118" s="76"/>
      <c r="Y118" s="76"/>
      <c r="Z118" s="644">
        <f t="shared" si="2"/>
        <v>5250.0000000000009</v>
      </c>
      <c r="AA118" s="118">
        <f t="shared" si="3"/>
        <v>80250</v>
      </c>
    </row>
    <row r="119" spans="1:27" x14ac:dyDescent="0.35">
      <c r="A119" s="76"/>
      <c r="B119" s="76"/>
      <c r="C119" s="76"/>
      <c r="D119" s="76"/>
      <c r="E119" s="76"/>
      <c r="F119" s="76"/>
      <c r="G119" s="76" t="s">
        <v>12830</v>
      </c>
      <c r="H119" s="76"/>
      <c r="I119" s="118">
        <v>75000</v>
      </c>
      <c r="J119" s="76"/>
      <c r="K119" s="76" t="s">
        <v>5537</v>
      </c>
      <c r="L119" s="130"/>
      <c r="M119" s="76" t="s">
        <v>12831</v>
      </c>
      <c r="N119" s="119">
        <v>135576</v>
      </c>
      <c r="O119" s="76"/>
      <c r="P119" s="76"/>
      <c r="Q119" s="76"/>
      <c r="R119" s="119"/>
      <c r="S119" s="76"/>
      <c r="T119" s="76"/>
      <c r="U119" s="76"/>
      <c r="V119" s="76"/>
      <c r="W119" s="76"/>
      <c r="X119" s="76"/>
      <c r="Y119" s="76"/>
      <c r="Z119" s="644">
        <f t="shared" si="2"/>
        <v>5250.0000000000009</v>
      </c>
      <c r="AA119" s="118">
        <f t="shared" si="3"/>
        <v>80250</v>
      </c>
    </row>
    <row r="120" spans="1:27" x14ac:dyDescent="0.35">
      <c r="A120" s="76"/>
      <c r="B120" s="76"/>
      <c r="C120" s="76"/>
      <c r="D120" s="76"/>
      <c r="E120" s="76"/>
      <c r="F120" s="76"/>
      <c r="G120" s="76" t="s">
        <v>12832</v>
      </c>
      <c r="H120" s="76"/>
      <c r="I120" s="118">
        <v>75000</v>
      </c>
      <c r="J120" s="76"/>
      <c r="K120" s="76" t="s">
        <v>5537</v>
      </c>
      <c r="L120" s="130"/>
      <c r="M120" s="76" t="s">
        <v>9070</v>
      </c>
      <c r="N120" s="119" t="s">
        <v>12833</v>
      </c>
      <c r="O120" s="76"/>
      <c r="P120" s="76"/>
      <c r="Q120" s="76"/>
      <c r="R120" s="119"/>
      <c r="S120" s="76"/>
      <c r="T120" s="76"/>
      <c r="U120" s="76"/>
      <c r="V120" s="76"/>
      <c r="W120" s="76"/>
      <c r="X120" s="76"/>
      <c r="Y120" s="76"/>
      <c r="Z120" s="644">
        <f t="shared" si="2"/>
        <v>5250.0000000000009</v>
      </c>
      <c r="AA120" s="118">
        <f t="shared" si="3"/>
        <v>80250</v>
      </c>
    </row>
    <row r="121" spans="1:27" x14ac:dyDescent="0.35">
      <c r="A121" s="76"/>
      <c r="B121" s="76"/>
      <c r="C121" s="76"/>
      <c r="D121" s="76"/>
      <c r="E121" s="76"/>
      <c r="F121" s="76"/>
      <c r="G121" s="76" t="s">
        <v>12834</v>
      </c>
      <c r="H121" s="76"/>
      <c r="I121" s="118">
        <v>75000</v>
      </c>
      <c r="J121" s="76"/>
      <c r="K121" s="76" t="s">
        <v>3716</v>
      </c>
      <c r="L121" s="130"/>
      <c r="M121" s="76" t="s">
        <v>12835</v>
      </c>
      <c r="N121" s="119" t="s">
        <v>12836</v>
      </c>
      <c r="O121" s="76"/>
      <c r="P121" s="76"/>
      <c r="Q121" s="76"/>
      <c r="R121" s="119"/>
      <c r="S121" s="76"/>
      <c r="T121" s="76"/>
      <c r="U121" s="76"/>
      <c r="V121" s="76"/>
      <c r="W121" s="76"/>
      <c r="X121" s="76"/>
      <c r="Y121" s="76"/>
      <c r="Z121" s="644">
        <f t="shared" si="2"/>
        <v>5250.0000000000009</v>
      </c>
      <c r="AA121" s="118">
        <f t="shared" si="3"/>
        <v>80250</v>
      </c>
    </row>
    <row r="122" spans="1:27" x14ac:dyDescent="0.35">
      <c r="A122" s="76"/>
      <c r="B122" s="76"/>
      <c r="C122" s="76"/>
      <c r="D122" s="76"/>
      <c r="E122" s="76"/>
      <c r="F122" s="76"/>
      <c r="G122" s="76" t="s">
        <v>12837</v>
      </c>
      <c r="H122" s="76"/>
      <c r="I122" s="118">
        <v>75000</v>
      </c>
      <c r="J122" s="76"/>
      <c r="K122" s="76" t="s">
        <v>5537</v>
      </c>
      <c r="L122" s="130"/>
      <c r="M122" s="76" t="s">
        <v>12838</v>
      </c>
      <c r="N122" s="119" t="s">
        <v>12839</v>
      </c>
      <c r="O122" s="76"/>
      <c r="P122" s="76"/>
      <c r="Q122" s="76"/>
      <c r="R122" s="119"/>
      <c r="S122" s="76"/>
      <c r="T122" s="76"/>
      <c r="U122" s="76"/>
      <c r="V122" s="76"/>
      <c r="W122" s="76"/>
      <c r="X122" s="76"/>
      <c r="Y122" s="76"/>
      <c r="Z122" s="644">
        <f t="shared" si="2"/>
        <v>5250.0000000000009</v>
      </c>
      <c r="AA122" s="118">
        <f t="shared" si="3"/>
        <v>80250</v>
      </c>
    </row>
    <row r="123" spans="1:27" x14ac:dyDescent="0.35">
      <c r="A123" s="76"/>
      <c r="B123" s="76"/>
      <c r="C123" s="76"/>
      <c r="D123" s="76"/>
      <c r="E123" s="76"/>
      <c r="F123" s="76"/>
      <c r="G123" s="76" t="s">
        <v>12840</v>
      </c>
      <c r="H123" s="76"/>
      <c r="I123" s="118">
        <v>75000</v>
      </c>
      <c r="J123" s="76"/>
      <c r="K123" s="76" t="s">
        <v>5537</v>
      </c>
      <c r="L123" s="130"/>
      <c r="M123" s="76" t="s">
        <v>9073</v>
      </c>
      <c r="N123" s="119" t="s">
        <v>12841</v>
      </c>
      <c r="O123" s="76"/>
      <c r="P123" s="76"/>
      <c r="Q123" s="76"/>
      <c r="R123" s="119"/>
      <c r="S123" s="76"/>
      <c r="T123" s="76"/>
      <c r="U123" s="76"/>
      <c r="V123" s="76"/>
      <c r="W123" s="76"/>
      <c r="X123" s="76"/>
      <c r="Y123" s="76"/>
      <c r="Z123" s="644">
        <f t="shared" si="2"/>
        <v>5250.0000000000009</v>
      </c>
      <c r="AA123" s="118">
        <f t="shared" si="3"/>
        <v>80250</v>
      </c>
    </row>
    <row r="124" spans="1:27" x14ac:dyDescent="0.35">
      <c r="A124" s="76"/>
      <c r="B124" s="76"/>
      <c r="C124" s="76"/>
      <c r="D124" s="76"/>
      <c r="E124" s="76"/>
      <c r="F124" s="76"/>
      <c r="G124" s="76" t="s">
        <v>12842</v>
      </c>
      <c r="H124" s="76"/>
      <c r="I124" s="118">
        <v>75000</v>
      </c>
      <c r="J124" s="76"/>
      <c r="K124" s="76" t="s">
        <v>5537</v>
      </c>
      <c r="L124" s="130"/>
      <c r="M124" s="76" t="s">
        <v>12843</v>
      </c>
      <c r="N124" s="119" t="s">
        <v>12844</v>
      </c>
      <c r="O124" s="76"/>
      <c r="P124" s="76"/>
      <c r="Q124" s="76"/>
      <c r="R124" s="119"/>
      <c r="S124" s="76"/>
      <c r="T124" s="76"/>
      <c r="U124" s="76"/>
      <c r="V124" s="76"/>
      <c r="W124" s="76"/>
      <c r="X124" s="76"/>
      <c r="Y124" s="76"/>
      <c r="Z124" s="644">
        <f t="shared" si="2"/>
        <v>5250.0000000000009</v>
      </c>
      <c r="AA124" s="118">
        <f t="shared" si="3"/>
        <v>80250</v>
      </c>
    </row>
    <row r="125" spans="1:27" x14ac:dyDescent="0.35">
      <c r="A125" s="76"/>
      <c r="B125" s="76"/>
      <c r="C125" s="76"/>
      <c r="D125" s="76"/>
      <c r="E125" s="76"/>
      <c r="F125" s="76"/>
      <c r="G125" s="76" t="s">
        <v>12845</v>
      </c>
      <c r="H125" s="76"/>
      <c r="I125" s="118">
        <v>75000</v>
      </c>
      <c r="J125" s="76"/>
      <c r="K125" s="76" t="s">
        <v>5537</v>
      </c>
      <c r="L125" s="130"/>
      <c r="M125" s="76" t="s">
        <v>9086</v>
      </c>
      <c r="N125" s="119" t="s">
        <v>12846</v>
      </c>
      <c r="O125" s="76"/>
      <c r="P125" s="76"/>
      <c r="Q125" s="76"/>
      <c r="R125" s="119"/>
      <c r="S125" s="76"/>
      <c r="T125" s="76"/>
      <c r="U125" s="76"/>
      <c r="V125" s="76"/>
      <c r="W125" s="76"/>
      <c r="X125" s="76"/>
      <c r="Y125" s="76"/>
      <c r="Z125" s="644">
        <f t="shared" si="2"/>
        <v>5250.0000000000009</v>
      </c>
      <c r="AA125" s="118">
        <f t="shared" si="3"/>
        <v>80250</v>
      </c>
    </row>
    <row r="126" spans="1:27" x14ac:dyDescent="0.35">
      <c r="A126" s="76"/>
      <c r="B126" s="76"/>
      <c r="C126" s="76"/>
      <c r="D126" s="76"/>
      <c r="E126" s="76"/>
      <c r="F126" s="76"/>
      <c r="G126" s="76" t="s">
        <v>12847</v>
      </c>
      <c r="H126" s="76"/>
      <c r="I126" s="118">
        <v>75000</v>
      </c>
      <c r="J126" s="76"/>
      <c r="K126" s="76"/>
      <c r="L126" s="130"/>
      <c r="M126" s="76"/>
      <c r="N126" s="119"/>
      <c r="O126" s="76"/>
      <c r="P126" s="76"/>
      <c r="Q126" s="76"/>
      <c r="R126" s="119"/>
      <c r="S126" s="76"/>
      <c r="T126" s="76"/>
      <c r="U126" s="76"/>
      <c r="V126" s="76"/>
      <c r="W126" s="76"/>
      <c r="X126" s="76"/>
      <c r="Y126" s="76"/>
      <c r="Z126" s="644">
        <f t="shared" si="2"/>
        <v>5250.0000000000009</v>
      </c>
      <c r="AA126" s="118">
        <f t="shared" si="3"/>
        <v>80250</v>
      </c>
    </row>
    <row r="127" spans="1:27" x14ac:dyDescent="0.35">
      <c r="A127" s="76"/>
      <c r="B127" s="76"/>
      <c r="C127" s="76"/>
      <c r="D127" s="76"/>
      <c r="E127" s="76"/>
      <c r="F127" s="76"/>
      <c r="G127" s="76" t="s">
        <v>12848</v>
      </c>
      <c r="H127" s="76"/>
      <c r="I127" s="118">
        <v>75000</v>
      </c>
      <c r="J127" s="76"/>
      <c r="K127" s="76" t="s">
        <v>3716</v>
      </c>
      <c r="L127" s="130"/>
      <c r="M127" s="76" t="s">
        <v>9065</v>
      </c>
      <c r="N127" s="119">
        <v>9101920</v>
      </c>
      <c r="O127" s="76"/>
      <c r="P127" s="76"/>
      <c r="Q127" s="76" t="s">
        <v>12587</v>
      </c>
      <c r="R127" s="119"/>
      <c r="S127" s="76"/>
      <c r="T127" s="76"/>
      <c r="U127" s="76"/>
      <c r="V127" s="76"/>
      <c r="W127" s="76"/>
      <c r="X127" s="76"/>
      <c r="Y127" s="76"/>
      <c r="Z127" s="644">
        <f t="shared" si="2"/>
        <v>5250.0000000000009</v>
      </c>
      <c r="AA127" s="118">
        <f t="shared" si="3"/>
        <v>80250</v>
      </c>
    </row>
    <row r="128" spans="1:27" x14ac:dyDescent="0.35">
      <c r="A128" s="76"/>
      <c r="B128" s="76"/>
      <c r="C128" s="76"/>
      <c r="D128" s="76"/>
      <c r="E128" s="76"/>
      <c r="F128" s="76"/>
      <c r="G128" s="76" t="s">
        <v>12849</v>
      </c>
      <c r="H128" s="76"/>
      <c r="I128" s="118">
        <v>75000</v>
      </c>
      <c r="J128" s="76"/>
      <c r="K128" s="76" t="s">
        <v>5537</v>
      </c>
      <c r="L128" s="130"/>
      <c r="M128" s="76" t="s">
        <v>12850</v>
      </c>
      <c r="N128" s="119" t="s">
        <v>12851</v>
      </c>
      <c r="O128" s="76"/>
      <c r="P128" s="76"/>
      <c r="Q128" s="76"/>
      <c r="R128" s="119"/>
      <c r="S128" s="76"/>
      <c r="T128" s="76"/>
      <c r="U128" s="76"/>
      <c r="V128" s="76"/>
      <c r="W128" s="76"/>
      <c r="X128" s="76"/>
      <c r="Y128" s="76"/>
      <c r="Z128" s="644">
        <f t="shared" si="2"/>
        <v>5250.0000000000009</v>
      </c>
      <c r="AA128" s="118">
        <f t="shared" si="3"/>
        <v>80250</v>
      </c>
    </row>
    <row r="129" spans="1:27" x14ac:dyDescent="0.35">
      <c r="A129" s="76"/>
      <c r="B129" s="76"/>
      <c r="C129" s="76"/>
      <c r="D129" s="76"/>
      <c r="E129" s="76"/>
      <c r="F129" s="76"/>
      <c r="G129" s="76" t="s">
        <v>12852</v>
      </c>
      <c r="H129" s="76"/>
      <c r="I129" s="118">
        <v>75000</v>
      </c>
      <c r="J129" s="76"/>
      <c r="K129" s="76" t="s">
        <v>5537</v>
      </c>
      <c r="L129" s="130"/>
      <c r="M129" s="76" t="s">
        <v>12831</v>
      </c>
      <c r="N129" s="119">
        <v>135577</v>
      </c>
      <c r="O129" s="76"/>
      <c r="P129" s="76"/>
      <c r="Q129" s="76"/>
      <c r="R129" s="119"/>
      <c r="S129" s="76"/>
      <c r="T129" s="76"/>
      <c r="U129" s="76"/>
      <c r="V129" s="76"/>
      <c r="W129" s="76"/>
      <c r="X129" s="76"/>
      <c r="Y129" s="76"/>
      <c r="Z129" s="644">
        <f t="shared" si="2"/>
        <v>5250.0000000000009</v>
      </c>
      <c r="AA129" s="118">
        <f t="shared" si="3"/>
        <v>80250</v>
      </c>
    </row>
    <row r="130" spans="1:27" x14ac:dyDescent="0.35">
      <c r="A130" s="76"/>
      <c r="B130" s="76"/>
      <c r="C130" s="76"/>
      <c r="D130" s="76"/>
      <c r="E130" s="76"/>
      <c r="F130" s="76"/>
      <c r="G130" s="76" t="s">
        <v>12853</v>
      </c>
      <c r="H130" s="76"/>
      <c r="I130" s="118">
        <v>75000</v>
      </c>
      <c r="J130" s="76"/>
      <c r="K130" s="76" t="s">
        <v>5537</v>
      </c>
      <c r="L130" s="130"/>
      <c r="M130" s="76" t="s">
        <v>9073</v>
      </c>
      <c r="N130" s="119" t="s">
        <v>12854</v>
      </c>
      <c r="O130" s="76"/>
      <c r="P130" s="76"/>
      <c r="Q130" s="76"/>
      <c r="R130" s="119"/>
      <c r="S130" s="76"/>
      <c r="T130" s="76"/>
      <c r="U130" s="76"/>
      <c r="V130" s="76"/>
      <c r="W130" s="76"/>
      <c r="X130" s="76"/>
      <c r="Y130" s="76"/>
      <c r="Z130" s="644">
        <f t="shared" si="2"/>
        <v>5250.0000000000009</v>
      </c>
      <c r="AA130" s="118">
        <f t="shared" si="3"/>
        <v>80250</v>
      </c>
    </row>
    <row r="131" spans="1:27" x14ac:dyDescent="0.35">
      <c r="A131" s="76"/>
      <c r="B131" s="76"/>
      <c r="C131" s="76"/>
      <c r="D131" s="76"/>
      <c r="E131" s="76"/>
      <c r="F131" s="76"/>
      <c r="G131" s="76" t="s">
        <v>12855</v>
      </c>
      <c r="H131" s="76"/>
      <c r="I131" s="118">
        <v>75000</v>
      </c>
      <c r="J131" s="76"/>
      <c r="K131" s="76" t="s">
        <v>5537</v>
      </c>
      <c r="L131" s="130"/>
      <c r="M131" s="76" t="s">
        <v>12856</v>
      </c>
      <c r="N131" s="119" t="s">
        <v>12857</v>
      </c>
      <c r="O131" s="76"/>
      <c r="P131" s="76"/>
      <c r="Q131" s="76"/>
      <c r="R131" s="119"/>
      <c r="S131" s="76"/>
      <c r="T131" s="76"/>
      <c r="U131" s="76"/>
      <c r="V131" s="76"/>
      <c r="W131" s="76"/>
      <c r="X131" s="76"/>
      <c r="Y131" s="76"/>
      <c r="Z131" s="644">
        <f t="shared" si="2"/>
        <v>5250.0000000000009</v>
      </c>
      <c r="AA131" s="118">
        <f t="shared" si="3"/>
        <v>80250</v>
      </c>
    </row>
    <row r="132" spans="1:27" x14ac:dyDescent="0.35">
      <c r="A132" s="76"/>
      <c r="B132" s="76"/>
      <c r="C132" s="76"/>
      <c r="D132" s="76"/>
      <c r="E132" s="76"/>
      <c r="F132" s="76"/>
      <c r="G132" s="76" t="s">
        <v>12858</v>
      </c>
      <c r="H132" s="76"/>
      <c r="I132" s="118">
        <v>75000</v>
      </c>
      <c r="J132" s="76"/>
      <c r="K132" s="76" t="s">
        <v>5537</v>
      </c>
      <c r="L132" s="130"/>
      <c r="M132" s="76" t="s">
        <v>12859</v>
      </c>
      <c r="N132" s="119">
        <v>222222</v>
      </c>
      <c r="O132" s="76"/>
      <c r="P132" s="76"/>
      <c r="Q132" s="76"/>
      <c r="R132" s="119"/>
      <c r="S132" s="76"/>
      <c r="T132" s="76"/>
      <c r="U132" s="76"/>
      <c r="V132" s="76"/>
      <c r="W132" s="76"/>
      <c r="X132" s="76"/>
      <c r="Y132" s="76"/>
      <c r="Z132" s="644">
        <f t="shared" si="2"/>
        <v>5250.0000000000009</v>
      </c>
      <c r="AA132" s="118">
        <f t="shared" si="3"/>
        <v>80250</v>
      </c>
    </row>
    <row r="133" spans="1:27" x14ac:dyDescent="0.35">
      <c r="A133" s="76"/>
      <c r="B133" s="76"/>
      <c r="C133" s="76"/>
      <c r="D133" s="76"/>
      <c r="E133" s="76"/>
      <c r="F133" s="76"/>
      <c r="G133" s="76" t="s">
        <v>12860</v>
      </c>
      <c r="H133" s="76"/>
      <c r="I133" s="118">
        <v>75000</v>
      </c>
      <c r="J133" s="76"/>
      <c r="K133" s="76" t="s">
        <v>1123</v>
      </c>
      <c r="L133" s="130"/>
      <c r="M133" s="76" t="s">
        <v>8356</v>
      </c>
      <c r="N133" s="119" t="s">
        <v>12861</v>
      </c>
      <c r="O133" s="76"/>
      <c r="P133" s="76"/>
      <c r="Q133" s="76"/>
      <c r="R133" s="119"/>
      <c r="S133" s="76"/>
      <c r="T133" s="76"/>
      <c r="U133" s="76"/>
      <c r="V133" s="76"/>
      <c r="W133" s="76"/>
      <c r="X133" s="76"/>
      <c r="Y133" s="76"/>
      <c r="Z133" s="644">
        <f t="shared" si="2"/>
        <v>5250.0000000000009</v>
      </c>
      <c r="AA133" s="118">
        <f t="shared" si="3"/>
        <v>80250</v>
      </c>
    </row>
    <row r="134" spans="1:27" x14ac:dyDescent="0.35">
      <c r="A134" s="76"/>
      <c r="B134" s="76"/>
      <c r="C134" s="76"/>
      <c r="D134" s="76"/>
      <c r="E134" s="76"/>
      <c r="F134" s="76"/>
      <c r="G134" s="76" t="s">
        <v>12862</v>
      </c>
      <c r="H134" s="69"/>
      <c r="I134" s="118">
        <v>75000</v>
      </c>
      <c r="J134" s="76"/>
      <c r="K134" s="76"/>
      <c r="L134" s="130"/>
      <c r="M134" s="76"/>
      <c r="N134" s="119"/>
      <c r="O134" s="76"/>
      <c r="P134" s="76"/>
      <c r="Q134" s="76"/>
      <c r="R134" s="119"/>
      <c r="S134" s="76"/>
      <c r="T134" s="76"/>
      <c r="U134" s="76"/>
      <c r="V134" s="76"/>
      <c r="W134" s="76"/>
      <c r="X134" s="76"/>
      <c r="Y134" s="76"/>
      <c r="Z134" s="644">
        <f t="shared" ref="Z134:Z197" si="4">I134*Z$4</f>
        <v>5250.0000000000009</v>
      </c>
      <c r="AA134" s="118">
        <f t="shared" ref="AA134:AA197" si="5">I134+Z134</f>
        <v>80250</v>
      </c>
    </row>
    <row r="135" spans="1:27" x14ac:dyDescent="0.35">
      <c r="A135" s="76"/>
      <c r="B135" s="76"/>
      <c r="C135" s="76"/>
      <c r="D135" s="76"/>
      <c r="E135" s="76"/>
      <c r="F135" s="76"/>
      <c r="G135" s="76" t="s">
        <v>12863</v>
      </c>
      <c r="H135" s="76"/>
      <c r="I135" s="118">
        <v>75000</v>
      </c>
      <c r="J135" s="76"/>
      <c r="K135" s="76" t="s">
        <v>1123</v>
      </c>
      <c r="L135" s="130"/>
      <c r="M135" s="76" t="s">
        <v>9491</v>
      </c>
      <c r="N135" s="119" t="s">
        <v>12864</v>
      </c>
      <c r="O135" s="76"/>
      <c r="P135" s="76"/>
      <c r="Q135" s="76" t="s">
        <v>1065</v>
      </c>
      <c r="R135" s="119" t="s">
        <v>3302</v>
      </c>
      <c r="S135" s="76"/>
      <c r="T135" s="76"/>
      <c r="U135" s="76"/>
      <c r="V135" s="76"/>
      <c r="W135" s="76"/>
      <c r="X135" s="76"/>
      <c r="Y135" s="76"/>
      <c r="Z135" s="644">
        <f t="shared" si="4"/>
        <v>5250.0000000000009</v>
      </c>
      <c r="AA135" s="118">
        <f t="shared" si="5"/>
        <v>80250</v>
      </c>
    </row>
    <row r="136" spans="1:27" x14ac:dyDescent="0.35">
      <c r="A136" s="76"/>
      <c r="B136" s="76"/>
      <c r="C136" s="76"/>
      <c r="D136" s="76"/>
      <c r="E136" s="76"/>
      <c r="F136" s="76"/>
      <c r="G136" s="76" t="s">
        <v>12865</v>
      </c>
      <c r="H136" s="76"/>
      <c r="I136" s="118">
        <v>75000</v>
      </c>
      <c r="J136" s="76"/>
      <c r="K136" s="76" t="s">
        <v>1062</v>
      </c>
      <c r="L136" s="130"/>
      <c r="M136" s="76" t="s">
        <v>3267</v>
      </c>
      <c r="N136" s="119"/>
      <c r="O136" s="76"/>
      <c r="P136" s="76"/>
      <c r="Q136" s="76"/>
      <c r="R136" s="119"/>
      <c r="S136" s="76"/>
      <c r="T136" s="76"/>
      <c r="U136" s="76"/>
      <c r="V136" s="76"/>
      <c r="W136" s="76"/>
      <c r="X136" s="76"/>
      <c r="Y136" s="76"/>
      <c r="Z136" s="644">
        <f t="shared" si="4"/>
        <v>5250.0000000000009</v>
      </c>
      <c r="AA136" s="118">
        <f t="shared" si="5"/>
        <v>80250</v>
      </c>
    </row>
    <row r="137" spans="1:27" x14ac:dyDescent="0.35">
      <c r="A137" s="76"/>
      <c r="B137" s="76"/>
      <c r="C137" s="76"/>
      <c r="D137" s="76"/>
      <c r="E137" s="76"/>
      <c r="F137" s="76"/>
      <c r="G137" s="76" t="s">
        <v>12866</v>
      </c>
      <c r="H137" s="76"/>
      <c r="I137" s="118">
        <v>75000</v>
      </c>
      <c r="J137" s="76"/>
      <c r="K137" s="76" t="s">
        <v>3274</v>
      </c>
      <c r="L137" s="130"/>
      <c r="M137" s="76"/>
      <c r="N137" s="119" t="s">
        <v>12867</v>
      </c>
      <c r="O137" s="76"/>
      <c r="P137" s="76"/>
      <c r="Q137" s="76"/>
      <c r="R137" s="119" t="s">
        <v>1697</v>
      </c>
      <c r="S137" s="76"/>
      <c r="T137" s="76"/>
      <c r="U137" s="76"/>
      <c r="V137" s="76"/>
      <c r="W137" s="76"/>
      <c r="X137" s="76"/>
      <c r="Y137" s="76"/>
      <c r="Z137" s="644">
        <f t="shared" si="4"/>
        <v>5250.0000000000009</v>
      </c>
      <c r="AA137" s="118">
        <f t="shared" si="5"/>
        <v>80250</v>
      </c>
    </row>
    <row r="138" spans="1:27" x14ac:dyDescent="0.35">
      <c r="A138" s="76"/>
      <c r="B138" s="76"/>
      <c r="C138" s="76"/>
      <c r="D138" s="76"/>
      <c r="E138" s="76"/>
      <c r="F138" s="76"/>
      <c r="G138" s="76" t="s">
        <v>12868</v>
      </c>
      <c r="H138" s="76"/>
      <c r="I138" s="118">
        <v>75000</v>
      </c>
      <c r="J138" s="76"/>
      <c r="K138" s="76" t="s">
        <v>3274</v>
      </c>
      <c r="L138" s="130"/>
      <c r="M138" s="76"/>
      <c r="N138" s="119" t="s">
        <v>12869</v>
      </c>
      <c r="O138" s="76"/>
      <c r="P138" s="76"/>
      <c r="Q138" s="76"/>
      <c r="R138" s="119"/>
      <c r="S138" s="76"/>
      <c r="T138" s="76"/>
      <c r="U138" s="76"/>
      <c r="V138" s="76"/>
      <c r="W138" s="76"/>
      <c r="X138" s="76"/>
      <c r="Y138" s="76"/>
      <c r="Z138" s="644">
        <f t="shared" si="4"/>
        <v>5250.0000000000009</v>
      </c>
      <c r="AA138" s="118">
        <f t="shared" si="5"/>
        <v>80250</v>
      </c>
    </row>
    <row r="139" spans="1:27" x14ac:dyDescent="0.35">
      <c r="A139" s="76"/>
      <c r="B139" s="76"/>
      <c r="C139" s="76"/>
      <c r="D139" s="76"/>
      <c r="E139" s="76"/>
      <c r="F139" s="76"/>
      <c r="G139" s="76" t="s">
        <v>12870</v>
      </c>
      <c r="H139" s="76"/>
      <c r="I139" s="118">
        <v>75000</v>
      </c>
      <c r="J139" s="76"/>
      <c r="K139" s="76" t="s">
        <v>3274</v>
      </c>
      <c r="L139" s="130"/>
      <c r="M139" s="76"/>
      <c r="N139" s="119" t="s">
        <v>12871</v>
      </c>
      <c r="O139" s="76"/>
      <c r="P139" s="76"/>
      <c r="Q139" s="76"/>
      <c r="R139" s="119"/>
      <c r="S139" s="76"/>
      <c r="T139" s="76"/>
      <c r="U139" s="76"/>
      <c r="V139" s="76"/>
      <c r="W139" s="76"/>
      <c r="X139" s="76"/>
      <c r="Y139" s="76"/>
      <c r="Z139" s="644">
        <f t="shared" si="4"/>
        <v>5250.0000000000009</v>
      </c>
      <c r="AA139" s="118">
        <f t="shared" si="5"/>
        <v>80250</v>
      </c>
    </row>
    <row r="140" spans="1:27" x14ac:dyDescent="0.35">
      <c r="A140" s="76"/>
      <c r="B140" s="76"/>
      <c r="C140" s="76"/>
      <c r="D140" s="76"/>
      <c r="E140" s="76"/>
      <c r="F140" s="76"/>
      <c r="G140" s="76" t="s">
        <v>12872</v>
      </c>
      <c r="H140" s="76"/>
      <c r="I140" s="118">
        <v>75000</v>
      </c>
      <c r="J140" s="76"/>
      <c r="K140" s="76"/>
      <c r="L140" s="130"/>
      <c r="M140" s="76"/>
      <c r="N140" s="119"/>
      <c r="O140" s="76"/>
      <c r="P140" s="76"/>
      <c r="Q140" s="76"/>
      <c r="R140" s="119"/>
      <c r="S140" s="76"/>
      <c r="T140" s="76"/>
      <c r="U140" s="76"/>
      <c r="V140" s="76"/>
      <c r="W140" s="76"/>
      <c r="X140" s="76"/>
      <c r="Y140" s="76"/>
      <c r="Z140" s="644">
        <f t="shared" si="4"/>
        <v>5250.0000000000009</v>
      </c>
      <c r="AA140" s="118">
        <f t="shared" si="5"/>
        <v>80250</v>
      </c>
    </row>
    <row r="141" spans="1:27" x14ac:dyDescent="0.35">
      <c r="A141" s="76"/>
      <c r="B141" s="76"/>
      <c r="C141" s="76"/>
      <c r="D141" s="76"/>
      <c r="E141" s="76"/>
      <c r="F141" s="76"/>
      <c r="G141" s="76" t="s">
        <v>12873</v>
      </c>
      <c r="H141" s="76"/>
      <c r="I141" s="118">
        <v>75000</v>
      </c>
      <c r="J141" s="76"/>
      <c r="K141" s="76" t="s">
        <v>3716</v>
      </c>
      <c r="L141" s="130"/>
      <c r="M141" s="76" t="s">
        <v>8356</v>
      </c>
      <c r="N141" s="119" t="s">
        <v>12874</v>
      </c>
      <c r="O141" s="76"/>
      <c r="P141" s="76"/>
      <c r="Q141" s="76"/>
      <c r="R141" s="119"/>
      <c r="S141" s="76"/>
      <c r="T141" s="76"/>
      <c r="U141" s="76"/>
      <c r="V141" s="76"/>
      <c r="W141" s="76"/>
      <c r="X141" s="76"/>
      <c r="Y141" s="76"/>
      <c r="Z141" s="644">
        <f t="shared" si="4"/>
        <v>5250.0000000000009</v>
      </c>
      <c r="AA141" s="118">
        <f t="shared" si="5"/>
        <v>80250</v>
      </c>
    </row>
    <row r="142" spans="1:27" x14ac:dyDescent="0.35">
      <c r="A142" s="76"/>
      <c r="B142" s="76"/>
      <c r="C142" s="76"/>
      <c r="D142" s="76"/>
      <c r="E142" s="76"/>
      <c r="F142" s="76"/>
      <c r="G142" s="76" t="s">
        <v>12875</v>
      </c>
      <c r="H142" s="76"/>
      <c r="I142" s="118">
        <v>75000</v>
      </c>
      <c r="J142" s="76"/>
      <c r="K142" s="76" t="s">
        <v>1062</v>
      </c>
      <c r="L142" s="119"/>
      <c r="M142" s="76" t="s">
        <v>3267</v>
      </c>
      <c r="N142" s="119"/>
      <c r="O142" s="76"/>
      <c r="P142" s="76"/>
      <c r="Q142" s="76"/>
      <c r="R142" s="119"/>
      <c r="S142" s="76"/>
      <c r="T142" s="76"/>
      <c r="U142" s="76"/>
      <c r="V142" s="76"/>
      <c r="W142" s="76"/>
      <c r="X142" s="76"/>
      <c r="Y142" s="76"/>
      <c r="Z142" s="644">
        <f t="shared" si="4"/>
        <v>5250.0000000000009</v>
      </c>
      <c r="AA142" s="118">
        <f t="shared" si="5"/>
        <v>80250</v>
      </c>
    </row>
    <row r="143" spans="1:27" x14ac:dyDescent="0.35">
      <c r="A143" s="76"/>
      <c r="B143" s="76"/>
      <c r="C143" s="76"/>
      <c r="D143" s="76"/>
      <c r="E143" s="76"/>
      <c r="F143" s="76"/>
      <c r="G143" s="76" t="s">
        <v>12876</v>
      </c>
      <c r="H143" s="76"/>
      <c r="I143" s="118">
        <v>75000</v>
      </c>
      <c r="J143" s="76"/>
      <c r="K143" s="76" t="s">
        <v>1062</v>
      </c>
      <c r="L143" s="130"/>
      <c r="M143" s="76" t="s">
        <v>3301</v>
      </c>
      <c r="N143" s="119"/>
      <c r="O143" s="76"/>
      <c r="P143" s="76"/>
      <c r="Q143" s="76"/>
      <c r="R143" s="119"/>
      <c r="S143" s="76"/>
      <c r="T143" s="76"/>
      <c r="U143" s="76"/>
      <c r="V143" s="76"/>
      <c r="W143" s="76"/>
      <c r="X143" s="76"/>
      <c r="Y143" s="76"/>
      <c r="Z143" s="644">
        <f t="shared" si="4"/>
        <v>5250.0000000000009</v>
      </c>
      <c r="AA143" s="118">
        <f t="shared" si="5"/>
        <v>80250</v>
      </c>
    </row>
    <row r="144" spans="1:27" x14ac:dyDescent="0.35">
      <c r="A144" s="76"/>
      <c r="B144" s="76"/>
      <c r="C144" s="76"/>
      <c r="D144" s="76"/>
      <c r="E144" s="76"/>
      <c r="F144" s="76"/>
      <c r="G144" s="76" t="s">
        <v>12877</v>
      </c>
      <c r="H144" s="76"/>
      <c r="I144" s="118">
        <v>75000</v>
      </c>
      <c r="J144" s="76"/>
      <c r="K144" s="76" t="s">
        <v>3274</v>
      </c>
      <c r="L144" s="119"/>
      <c r="M144" s="76"/>
      <c r="N144" s="119" t="s">
        <v>12878</v>
      </c>
      <c r="O144" s="76"/>
      <c r="P144" s="76"/>
      <c r="Q144" s="76"/>
      <c r="R144" s="119"/>
      <c r="S144" s="76"/>
      <c r="T144" s="76"/>
      <c r="U144" s="76"/>
      <c r="V144" s="76"/>
      <c r="W144" s="76"/>
      <c r="X144" s="76"/>
      <c r="Y144" s="76"/>
      <c r="Z144" s="644">
        <f t="shared" si="4"/>
        <v>5250.0000000000009</v>
      </c>
      <c r="AA144" s="118">
        <f t="shared" si="5"/>
        <v>80250</v>
      </c>
    </row>
    <row r="145" spans="1:27" x14ac:dyDescent="0.35">
      <c r="A145" s="76"/>
      <c r="B145" s="76"/>
      <c r="C145" s="76"/>
      <c r="D145" s="76"/>
      <c r="E145" s="76"/>
      <c r="F145" s="76"/>
      <c r="G145" s="76" t="s">
        <v>12879</v>
      </c>
      <c r="H145" s="76"/>
      <c r="I145" s="118">
        <v>75000</v>
      </c>
      <c r="J145" s="76"/>
      <c r="K145" s="76" t="s">
        <v>3274</v>
      </c>
      <c r="L145" s="119"/>
      <c r="M145" s="76"/>
      <c r="N145" s="119" t="s">
        <v>12880</v>
      </c>
      <c r="O145" s="76"/>
      <c r="P145" s="76"/>
      <c r="Q145" s="76"/>
      <c r="R145" s="119"/>
      <c r="S145" s="76"/>
      <c r="T145" s="76"/>
      <c r="U145" s="76"/>
      <c r="V145" s="76"/>
      <c r="W145" s="76"/>
      <c r="X145" s="76"/>
      <c r="Y145" s="76"/>
      <c r="Z145" s="644">
        <f t="shared" si="4"/>
        <v>5250.0000000000009</v>
      </c>
      <c r="AA145" s="118">
        <f t="shared" si="5"/>
        <v>80250</v>
      </c>
    </row>
    <row r="146" spans="1:27" x14ac:dyDescent="0.35">
      <c r="A146" s="76"/>
      <c r="B146" s="76"/>
      <c r="C146" s="76"/>
      <c r="D146" s="76"/>
      <c r="E146" s="76"/>
      <c r="F146" s="76"/>
      <c r="G146" s="76" t="s">
        <v>12881</v>
      </c>
      <c r="H146" s="69"/>
      <c r="I146" s="118">
        <v>75000</v>
      </c>
      <c r="J146" s="76"/>
      <c r="K146" s="76" t="s">
        <v>3274</v>
      </c>
      <c r="L146" s="119"/>
      <c r="M146" s="76"/>
      <c r="N146" s="119" t="s">
        <v>12882</v>
      </c>
      <c r="O146" s="76"/>
      <c r="P146" s="76"/>
      <c r="Q146" s="76"/>
      <c r="R146" s="119"/>
      <c r="S146" s="76"/>
      <c r="T146" s="76"/>
      <c r="U146" s="76"/>
      <c r="V146" s="76"/>
      <c r="W146" s="76"/>
      <c r="X146" s="76"/>
      <c r="Y146" s="76"/>
      <c r="Z146" s="644">
        <f t="shared" si="4"/>
        <v>5250.0000000000009</v>
      </c>
      <c r="AA146" s="118">
        <f t="shared" si="5"/>
        <v>80250</v>
      </c>
    </row>
    <row r="147" spans="1:27" x14ac:dyDescent="0.35">
      <c r="A147" s="76"/>
      <c r="B147" s="76"/>
      <c r="C147" s="76"/>
      <c r="D147" s="76"/>
      <c r="E147" s="76"/>
      <c r="F147" s="76"/>
      <c r="G147" s="76" t="s">
        <v>12883</v>
      </c>
      <c r="H147" s="76"/>
      <c r="I147" s="118">
        <v>75000</v>
      </c>
      <c r="J147" s="76"/>
      <c r="K147" s="76" t="s">
        <v>1062</v>
      </c>
      <c r="L147" s="119"/>
      <c r="M147" s="76" t="s">
        <v>3301</v>
      </c>
      <c r="N147" s="119"/>
      <c r="O147" s="76"/>
      <c r="P147" s="76"/>
      <c r="Q147" s="76"/>
      <c r="R147" s="119"/>
      <c r="S147" s="76"/>
      <c r="T147" s="76"/>
      <c r="U147" s="76"/>
      <c r="V147" s="76"/>
      <c r="W147" s="76"/>
      <c r="X147" s="76"/>
      <c r="Y147" s="76"/>
      <c r="Z147" s="644">
        <f t="shared" si="4"/>
        <v>5250.0000000000009</v>
      </c>
      <c r="AA147" s="118">
        <f t="shared" si="5"/>
        <v>80250</v>
      </c>
    </row>
    <row r="148" spans="1:27" x14ac:dyDescent="0.35">
      <c r="A148" s="76"/>
      <c r="B148" s="76"/>
      <c r="C148" s="76"/>
      <c r="D148" s="76"/>
      <c r="E148" s="76"/>
      <c r="F148" s="76"/>
      <c r="G148" s="76" t="s">
        <v>12884</v>
      </c>
      <c r="H148" s="76"/>
      <c r="I148" s="118">
        <v>75000</v>
      </c>
      <c r="J148" s="76"/>
      <c r="K148" s="76" t="s">
        <v>1062</v>
      </c>
      <c r="L148" s="119"/>
      <c r="M148" s="76" t="s">
        <v>1656</v>
      </c>
      <c r="N148" s="119"/>
      <c r="O148" s="76"/>
      <c r="P148" s="76"/>
      <c r="Q148" s="76"/>
      <c r="R148" s="119"/>
      <c r="S148" s="76"/>
      <c r="T148" s="76"/>
      <c r="U148" s="76"/>
      <c r="V148" s="76"/>
      <c r="W148" s="76"/>
      <c r="X148" s="76"/>
      <c r="Y148" s="76"/>
      <c r="Z148" s="644">
        <f t="shared" si="4"/>
        <v>5250.0000000000009</v>
      </c>
      <c r="AA148" s="118">
        <f t="shared" si="5"/>
        <v>80250</v>
      </c>
    </row>
    <row r="149" spans="1:27" x14ac:dyDescent="0.35">
      <c r="A149" s="76"/>
      <c r="B149" s="76"/>
      <c r="C149" s="76"/>
      <c r="D149" s="76"/>
      <c r="E149" s="76"/>
      <c r="F149" s="76"/>
      <c r="G149" s="76" t="s">
        <v>12885</v>
      </c>
      <c r="H149" s="76"/>
      <c r="I149" s="118">
        <v>75000</v>
      </c>
      <c r="J149" s="76"/>
      <c r="K149" s="76" t="s">
        <v>1062</v>
      </c>
      <c r="L149" s="119"/>
      <c r="M149" s="76" t="s">
        <v>3301</v>
      </c>
      <c r="N149" s="119"/>
      <c r="O149" s="76"/>
      <c r="P149" s="76"/>
      <c r="Q149" s="76"/>
      <c r="R149" s="119"/>
      <c r="S149" s="76"/>
      <c r="T149" s="76"/>
      <c r="U149" s="76"/>
      <c r="V149" s="76"/>
      <c r="W149" s="76"/>
      <c r="X149" s="76"/>
      <c r="Y149" s="76"/>
      <c r="Z149" s="644">
        <f t="shared" si="4"/>
        <v>5250.0000000000009</v>
      </c>
      <c r="AA149" s="118">
        <f t="shared" si="5"/>
        <v>80250</v>
      </c>
    </row>
    <row r="150" spans="1:27" x14ac:dyDescent="0.35">
      <c r="A150" s="76"/>
      <c r="B150" s="76"/>
      <c r="C150" s="76"/>
      <c r="D150" s="76"/>
      <c r="E150" s="76"/>
      <c r="F150" s="76"/>
      <c r="G150" s="76" t="s">
        <v>12886</v>
      </c>
      <c r="H150" s="76"/>
      <c r="I150" s="118">
        <v>75000</v>
      </c>
      <c r="J150" s="76"/>
      <c r="K150" s="76" t="s">
        <v>3274</v>
      </c>
      <c r="L150" s="119"/>
      <c r="M150" s="76"/>
      <c r="N150" s="119" t="s">
        <v>12887</v>
      </c>
      <c r="O150" s="76"/>
      <c r="P150" s="76"/>
      <c r="Q150" s="76"/>
      <c r="R150" s="119"/>
      <c r="S150" s="76"/>
      <c r="T150" s="76"/>
      <c r="U150" s="76"/>
      <c r="V150" s="76"/>
      <c r="W150" s="76"/>
      <c r="X150" s="76"/>
      <c r="Y150" s="76"/>
      <c r="Z150" s="644">
        <f t="shared" si="4"/>
        <v>5250.0000000000009</v>
      </c>
      <c r="AA150" s="118">
        <f t="shared" si="5"/>
        <v>80250</v>
      </c>
    </row>
    <row r="151" spans="1:27" x14ac:dyDescent="0.35">
      <c r="A151" s="76"/>
      <c r="B151" s="76"/>
      <c r="C151" s="76"/>
      <c r="D151" s="76"/>
      <c r="E151" s="76"/>
      <c r="F151" s="76"/>
      <c r="G151" s="76" t="s">
        <v>12884</v>
      </c>
      <c r="H151" s="69"/>
      <c r="I151" s="118">
        <v>75000</v>
      </c>
      <c r="J151" s="76"/>
      <c r="K151" s="76" t="s">
        <v>1062</v>
      </c>
      <c r="L151" s="119"/>
      <c r="M151" s="76" t="s">
        <v>1656</v>
      </c>
      <c r="N151" s="119"/>
      <c r="O151" s="76"/>
      <c r="P151" s="76"/>
      <c r="Q151" s="76"/>
      <c r="R151" s="119"/>
      <c r="S151" s="76"/>
      <c r="T151" s="76"/>
      <c r="U151" s="76"/>
      <c r="V151" s="76"/>
      <c r="W151" s="76"/>
      <c r="X151" s="76"/>
      <c r="Y151" s="76"/>
      <c r="Z151" s="644">
        <f t="shared" si="4"/>
        <v>5250.0000000000009</v>
      </c>
      <c r="AA151" s="118">
        <f t="shared" si="5"/>
        <v>80250</v>
      </c>
    </row>
    <row r="152" spans="1:27" x14ac:dyDescent="0.35">
      <c r="A152" s="76"/>
      <c r="B152" s="76"/>
      <c r="C152" s="76"/>
      <c r="D152" s="76"/>
      <c r="E152" s="76"/>
      <c r="F152" s="76"/>
      <c r="G152" s="76" t="s">
        <v>12888</v>
      </c>
      <c r="H152" s="69"/>
      <c r="I152" s="118">
        <v>75000</v>
      </c>
      <c r="J152" s="76"/>
      <c r="K152" s="76" t="s">
        <v>3716</v>
      </c>
      <c r="L152" s="119"/>
      <c r="M152" s="76" t="s">
        <v>1692</v>
      </c>
      <c r="N152" s="119" t="s">
        <v>12889</v>
      </c>
      <c r="O152" s="76"/>
      <c r="P152" s="76"/>
      <c r="Q152" s="76"/>
      <c r="R152" s="119" t="s">
        <v>1697</v>
      </c>
      <c r="S152" s="76"/>
      <c r="T152" s="76"/>
      <c r="U152" s="76"/>
      <c r="V152" s="76"/>
      <c r="W152" s="76"/>
      <c r="X152" s="76"/>
      <c r="Y152" s="76"/>
      <c r="Z152" s="644">
        <f t="shared" si="4"/>
        <v>5250.0000000000009</v>
      </c>
      <c r="AA152" s="118">
        <f t="shared" si="5"/>
        <v>80250</v>
      </c>
    </row>
    <row r="153" spans="1:27" x14ac:dyDescent="0.35">
      <c r="A153" s="76"/>
      <c r="B153" s="76"/>
      <c r="C153" s="76"/>
      <c r="D153" s="76"/>
      <c r="E153" s="76"/>
      <c r="F153" s="76"/>
      <c r="G153" s="117" t="s">
        <v>12890</v>
      </c>
      <c r="H153" s="76"/>
      <c r="I153" s="118">
        <v>75000</v>
      </c>
      <c r="J153" s="76"/>
      <c r="K153" s="76"/>
      <c r="L153" s="119"/>
      <c r="M153" s="174"/>
      <c r="N153" s="119"/>
      <c r="O153" s="145"/>
      <c r="P153" s="76"/>
      <c r="Q153" s="76" t="s">
        <v>12891</v>
      </c>
      <c r="R153" s="76" t="s">
        <v>1697</v>
      </c>
      <c r="S153" s="76"/>
      <c r="T153" s="76"/>
      <c r="U153" s="76"/>
      <c r="V153" s="76"/>
      <c r="W153" s="76"/>
      <c r="X153" s="76"/>
      <c r="Y153" s="76"/>
      <c r="Z153" s="644">
        <f t="shared" si="4"/>
        <v>5250.0000000000009</v>
      </c>
      <c r="AA153" s="118">
        <f t="shared" si="5"/>
        <v>80250</v>
      </c>
    </row>
    <row r="154" spans="1:27" x14ac:dyDescent="0.35">
      <c r="A154" s="76"/>
      <c r="B154" s="76"/>
      <c r="C154" s="76"/>
      <c r="D154" s="76"/>
      <c r="E154" s="76"/>
      <c r="F154" s="76"/>
      <c r="G154" s="117" t="s">
        <v>12892</v>
      </c>
      <c r="H154" s="76"/>
      <c r="I154" s="118">
        <v>75000</v>
      </c>
      <c r="J154" s="76"/>
      <c r="K154" s="76" t="s">
        <v>5775</v>
      </c>
      <c r="L154" s="119"/>
      <c r="M154" s="174" t="s">
        <v>5530</v>
      </c>
      <c r="N154" s="120" t="s">
        <v>12893</v>
      </c>
      <c r="O154" s="145"/>
      <c r="P154" s="76"/>
      <c r="Q154" s="76"/>
      <c r="R154" s="119"/>
      <c r="S154" s="76"/>
      <c r="T154" s="76"/>
      <c r="U154" s="76"/>
      <c r="V154" s="76"/>
      <c r="W154" s="76"/>
      <c r="X154" s="76"/>
      <c r="Y154" s="76"/>
      <c r="Z154" s="644">
        <f t="shared" si="4"/>
        <v>5250.0000000000009</v>
      </c>
      <c r="AA154" s="118">
        <f t="shared" si="5"/>
        <v>80250</v>
      </c>
    </row>
    <row r="155" spans="1:27" x14ac:dyDescent="0.35">
      <c r="A155" s="76"/>
      <c r="B155" s="76"/>
      <c r="C155" s="76"/>
      <c r="D155" s="76"/>
      <c r="E155" s="76"/>
      <c r="F155" s="76"/>
      <c r="G155" s="117" t="s">
        <v>12894</v>
      </c>
      <c r="H155" s="76"/>
      <c r="I155" s="118">
        <v>75000</v>
      </c>
      <c r="J155" s="76"/>
      <c r="K155" s="76" t="s">
        <v>5537</v>
      </c>
      <c r="L155" s="119"/>
      <c r="M155" s="174" t="s">
        <v>9199</v>
      </c>
      <c r="N155" s="120" t="s">
        <v>12895</v>
      </c>
      <c r="O155" s="145"/>
      <c r="P155" s="76"/>
      <c r="Q155" s="76" t="s">
        <v>12896</v>
      </c>
      <c r="R155" s="119"/>
      <c r="S155" s="76"/>
      <c r="T155" s="76"/>
      <c r="U155" s="76"/>
      <c r="V155" s="76"/>
      <c r="W155" s="76"/>
      <c r="X155" s="76"/>
      <c r="Y155" s="76"/>
      <c r="Z155" s="644">
        <f t="shared" si="4"/>
        <v>5250.0000000000009</v>
      </c>
      <c r="AA155" s="118">
        <f t="shared" si="5"/>
        <v>80250</v>
      </c>
    </row>
    <row r="156" spans="1:27" x14ac:dyDescent="0.35">
      <c r="A156" s="76"/>
      <c r="B156" s="76"/>
      <c r="C156" s="76"/>
      <c r="D156" s="76"/>
      <c r="E156" s="76"/>
      <c r="F156" s="76"/>
      <c r="G156" s="117" t="s">
        <v>12897</v>
      </c>
      <c r="H156" s="76"/>
      <c r="I156" s="118">
        <v>75000</v>
      </c>
      <c r="J156" s="76"/>
      <c r="K156" s="76" t="s">
        <v>5537</v>
      </c>
      <c r="L156" s="119"/>
      <c r="M156" s="174" t="s">
        <v>9199</v>
      </c>
      <c r="N156" s="119" t="s">
        <v>12898</v>
      </c>
      <c r="O156" s="145"/>
      <c r="P156" s="76"/>
      <c r="Q156" s="76" t="s">
        <v>12896</v>
      </c>
      <c r="R156" s="119"/>
      <c r="S156" s="76"/>
      <c r="T156" s="76"/>
      <c r="U156" s="76"/>
      <c r="V156" s="76"/>
      <c r="W156" s="76"/>
      <c r="X156" s="76"/>
      <c r="Y156" s="76"/>
      <c r="Z156" s="644">
        <f t="shared" si="4"/>
        <v>5250.0000000000009</v>
      </c>
      <c r="AA156" s="118">
        <f t="shared" si="5"/>
        <v>80250</v>
      </c>
    </row>
    <row r="157" spans="1:27" x14ac:dyDescent="0.35">
      <c r="A157" s="76"/>
      <c r="B157" s="76"/>
      <c r="C157" s="76"/>
      <c r="D157" s="76"/>
      <c r="E157" s="76"/>
      <c r="F157" s="76"/>
      <c r="G157" s="117" t="s">
        <v>12899</v>
      </c>
      <c r="H157" s="76"/>
      <c r="I157" s="118">
        <v>75000</v>
      </c>
      <c r="J157" s="76"/>
      <c r="K157" s="76"/>
      <c r="L157" s="119"/>
      <c r="M157" s="174"/>
      <c r="N157" s="119"/>
      <c r="O157" s="145"/>
      <c r="P157" s="76"/>
      <c r="Q157" s="76" t="s">
        <v>2386</v>
      </c>
      <c r="R157" s="76" t="s">
        <v>1697</v>
      </c>
      <c r="S157" s="76"/>
      <c r="T157" s="76"/>
      <c r="U157" s="76"/>
      <c r="V157" s="76"/>
      <c r="W157" s="76"/>
      <c r="X157" s="76"/>
      <c r="Y157" s="76"/>
      <c r="Z157" s="644">
        <f t="shared" si="4"/>
        <v>5250.0000000000009</v>
      </c>
      <c r="AA157" s="118">
        <f t="shared" si="5"/>
        <v>80250</v>
      </c>
    </row>
    <row r="158" spans="1:27" x14ac:dyDescent="0.35">
      <c r="A158" s="76"/>
      <c r="B158" s="76"/>
      <c r="C158" s="76"/>
      <c r="D158" s="76"/>
      <c r="E158" s="76"/>
      <c r="F158" s="76"/>
      <c r="G158" s="117" t="s">
        <v>12900</v>
      </c>
      <c r="H158" s="76"/>
      <c r="I158" s="118">
        <v>75000</v>
      </c>
      <c r="J158" s="76"/>
      <c r="K158" s="76"/>
      <c r="L158" s="119"/>
      <c r="M158" s="174"/>
      <c r="N158" s="119"/>
      <c r="O158" s="145"/>
      <c r="P158" s="76"/>
      <c r="Q158" s="76" t="s">
        <v>12901</v>
      </c>
      <c r="R158" s="76" t="s">
        <v>1697</v>
      </c>
      <c r="S158" s="76"/>
      <c r="T158" s="76"/>
      <c r="U158" s="76"/>
      <c r="V158" s="76"/>
      <c r="W158" s="76"/>
      <c r="X158" s="76"/>
      <c r="Y158" s="76"/>
      <c r="Z158" s="644">
        <f t="shared" si="4"/>
        <v>5250.0000000000009</v>
      </c>
      <c r="AA158" s="118">
        <f t="shared" si="5"/>
        <v>80250</v>
      </c>
    </row>
    <row r="159" spans="1:27" x14ac:dyDescent="0.35">
      <c r="A159" s="76"/>
      <c r="B159" s="76"/>
      <c r="C159" s="76"/>
      <c r="D159" s="76"/>
      <c r="E159" s="76"/>
      <c r="F159" s="76"/>
      <c r="G159" s="117" t="s">
        <v>12902</v>
      </c>
      <c r="H159" s="76"/>
      <c r="I159" s="118">
        <v>75000</v>
      </c>
      <c r="J159" s="76"/>
      <c r="K159" s="76"/>
      <c r="L159" s="119"/>
      <c r="M159" s="174"/>
      <c r="N159" s="119"/>
      <c r="O159" s="145"/>
      <c r="P159" s="76"/>
      <c r="Q159" s="76" t="s">
        <v>12903</v>
      </c>
      <c r="R159" s="76" t="s">
        <v>1697</v>
      </c>
      <c r="S159" s="76"/>
      <c r="T159" s="76"/>
      <c r="U159" s="76"/>
      <c r="V159" s="76"/>
      <c r="W159" s="76"/>
      <c r="X159" s="76"/>
      <c r="Y159" s="76"/>
      <c r="Z159" s="644">
        <f t="shared" si="4"/>
        <v>5250.0000000000009</v>
      </c>
      <c r="AA159" s="118">
        <f t="shared" si="5"/>
        <v>80250</v>
      </c>
    </row>
    <row r="160" spans="1:27" x14ac:dyDescent="0.35">
      <c r="A160" s="76"/>
      <c r="B160" s="76"/>
      <c r="C160" s="76"/>
      <c r="D160" s="76"/>
      <c r="E160" s="76"/>
      <c r="F160" s="76"/>
      <c r="G160" s="117" t="s">
        <v>12904</v>
      </c>
      <c r="H160" s="76"/>
      <c r="I160" s="118">
        <v>75000</v>
      </c>
      <c r="J160" s="76"/>
      <c r="K160" s="76"/>
      <c r="L160" s="119"/>
      <c r="M160" s="174"/>
      <c r="N160" s="119"/>
      <c r="O160" s="145"/>
      <c r="P160" s="76"/>
      <c r="Q160" s="76" t="s">
        <v>1940</v>
      </c>
      <c r="R160" s="76" t="s">
        <v>1697</v>
      </c>
      <c r="S160" s="76"/>
      <c r="T160" s="76"/>
      <c r="U160" s="76"/>
      <c r="V160" s="76"/>
      <c r="W160" s="76"/>
      <c r="X160" s="76"/>
      <c r="Y160" s="76"/>
      <c r="Z160" s="644">
        <f t="shared" si="4"/>
        <v>5250.0000000000009</v>
      </c>
      <c r="AA160" s="118">
        <f t="shared" si="5"/>
        <v>80250</v>
      </c>
    </row>
    <row r="161" spans="1:27" x14ac:dyDescent="0.35">
      <c r="A161" s="76"/>
      <c r="B161" s="76"/>
      <c r="C161" s="76"/>
      <c r="D161" s="76"/>
      <c r="E161" s="76"/>
      <c r="F161" s="76"/>
      <c r="G161" s="117" t="s">
        <v>12905</v>
      </c>
      <c r="H161" s="76"/>
      <c r="I161" s="118">
        <v>75000</v>
      </c>
      <c r="J161" s="76"/>
      <c r="K161" s="76" t="s">
        <v>5775</v>
      </c>
      <c r="L161" s="119"/>
      <c r="M161" s="174" t="s">
        <v>5530</v>
      </c>
      <c r="N161" s="119" t="s">
        <v>12906</v>
      </c>
      <c r="O161" s="145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644">
        <f t="shared" si="4"/>
        <v>5250.0000000000009</v>
      </c>
      <c r="AA161" s="118">
        <f t="shared" si="5"/>
        <v>80250</v>
      </c>
    </row>
    <row r="162" spans="1:27" x14ac:dyDescent="0.35">
      <c r="A162" s="76"/>
      <c r="B162" s="76"/>
      <c r="C162" s="76"/>
      <c r="D162" s="76"/>
      <c r="E162" s="76"/>
      <c r="F162" s="76"/>
      <c r="G162" s="117" t="s">
        <v>12907</v>
      </c>
      <c r="H162" s="76"/>
      <c r="I162" s="118">
        <v>75000</v>
      </c>
      <c r="J162" s="76"/>
      <c r="K162" s="76" t="s">
        <v>5537</v>
      </c>
      <c r="L162" s="119"/>
      <c r="M162" s="174" t="s">
        <v>9199</v>
      </c>
      <c r="N162" s="119" t="s">
        <v>12898</v>
      </c>
      <c r="O162" s="145"/>
      <c r="P162" s="76"/>
      <c r="Q162" s="76" t="s">
        <v>3593</v>
      </c>
      <c r="R162" s="76"/>
      <c r="S162" s="76"/>
      <c r="T162" s="76"/>
      <c r="U162" s="76"/>
      <c r="V162" s="76"/>
      <c r="W162" s="76"/>
      <c r="X162" s="76"/>
      <c r="Y162" s="76"/>
      <c r="Z162" s="644">
        <f t="shared" si="4"/>
        <v>5250.0000000000009</v>
      </c>
      <c r="AA162" s="118">
        <f t="shared" si="5"/>
        <v>80250</v>
      </c>
    </row>
    <row r="163" spans="1:27" x14ac:dyDescent="0.35">
      <c r="A163" s="76"/>
      <c r="B163" s="76"/>
      <c r="C163" s="76"/>
      <c r="D163" s="76"/>
      <c r="E163" s="76"/>
      <c r="F163" s="76"/>
      <c r="G163" s="117" t="s">
        <v>12908</v>
      </c>
      <c r="H163" s="76"/>
      <c r="I163" s="118">
        <v>75000</v>
      </c>
      <c r="J163" s="76"/>
      <c r="K163" s="76" t="s">
        <v>5537</v>
      </c>
      <c r="L163" s="119"/>
      <c r="M163" s="174" t="s">
        <v>9199</v>
      </c>
      <c r="N163" s="119" t="s">
        <v>12895</v>
      </c>
      <c r="O163" s="145"/>
      <c r="P163" s="76"/>
      <c r="Q163" s="76" t="s">
        <v>3593</v>
      </c>
      <c r="R163" s="76"/>
      <c r="S163" s="76"/>
      <c r="T163" s="76"/>
      <c r="U163" s="76"/>
      <c r="V163" s="76"/>
      <c r="W163" s="76"/>
      <c r="X163" s="76"/>
      <c r="Y163" s="76"/>
      <c r="Z163" s="644">
        <f t="shared" si="4"/>
        <v>5250.0000000000009</v>
      </c>
      <c r="AA163" s="118">
        <f t="shared" si="5"/>
        <v>80250</v>
      </c>
    </row>
    <row r="164" spans="1:27" x14ac:dyDescent="0.35">
      <c r="A164" s="76"/>
      <c r="B164" s="76"/>
      <c r="C164" s="76"/>
      <c r="D164" s="76"/>
      <c r="E164" s="76"/>
      <c r="F164" s="76"/>
      <c r="G164" s="117" t="s">
        <v>12909</v>
      </c>
      <c r="H164" s="76"/>
      <c r="I164" s="118">
        <v>75000</v>
      </c>
      <c r="J164" s="76"/>
      <c r="K164" s="76"/>
      <c r="L164" s="119"/>
      <c r="M164" s="174"/>
      <c r="N164" s="119"/>
      <c r="O164" s="145"/>
      <c r="P164" s="76"/>
      <c r="Q164" s="76" t="s">
        <v>2386</v>
      </c>
      <c r="R164" s="76" t="s">
        <v>1697</v>
      </c>
      <c r="S164" s="76"/>
      <c r="T164" s="76"/>
      <c r="U164" s="76"/>
      <c r="V164" s="76"/>
      <c r="W164" s="76"/>
      <c r="X164" s="76"/>
      <c r="Y164" s="76"/>
      <c r="Z164" s="644">
        <f t="shared" si="4"/>
        <v>5250.0000000000009</v>
      </c>
      <c r="AA164" s="118">
        <f t="shared" si="5"/>
        <v>80250</v>
      </c>
    </row>
    <row r="165" spans="1:27" x14ac:dyDescent="0.35">
      <c r="A165" s="76"/>
      <c r="B165" s="76"/>
      <c r="C165" s="76"/>
      <c r="D165" s="76"/>
      <c r="E165" s="76"/>
      <c r="F165" s="76"/>
      <c r="G165" s="117" t="s">
        <v>12910</v>
      </c>
      <c r="H165" s="76"/>
      <c r="I165" s="118">
        <v>75000</v>
      </c>
      <c r="J165" s="76"/>
      <c r="K165" s="76"/>
      <c r="L165" s="119"/>
      <c r="M165" s="174"/>
      <c r="N165" s="119"/>
      <c r="O165" s="145"/>
      <c r="P165" s="76"/>
      <c r="Q165" s="76" t="s">
        <v>12901</v>
      </c>
      <c r="R165" s="76" t="s">
        <v>1697</v>
      </c>
      <c r="S165" s="76"/>
      <c r="T165" s="76"/>
      <c r="U165" s="76"/>
      <c r="V165" s="76"/>
      <c r="W165" s="76"/>
      <c r="X165" s="76"/>
      <c r="Y165" s="76"/>
      <c r="Z165" s="644">
        <f t="shared" si="4"/>
        <v>5250.0000000000009</v>
      </c>
      <c r="AA165" s="118">
        <f t="shared" si="5"/>
        <v>80250</v>
      </c>
    </row>
    <row r="166" spans="1:27" x14ac:dyDescent="0.35">
      <c r="A166" s="76"/>
      <c r="B166" s="76"/>
      <c r="C166" s="76"/>
      <c r="D166" s="76"/>
      <c r="E166" s="76"/>
      <c r="F166" s="76"/>
      <c r="G166" s="117" t="s">
        <v>12911</v>
      </c>
      <c r="H166" s="76"/>
      <c r="I166" s="118">
        <v>75000</v>
      </c>
      <c r="J166" s="76"/>
      <c r="K166" s="76"/>
      <c r="L166" s="119"/>
      <c r="M166" s="174"/>
      <c r="N166" s="119"/>
      <c r="O166" s="145"/>
      <c r="P166" s="76"/>
      <c r="Q166" s="76" t="s">
        <v>12903</v>
      </c>
      <c r="R166" s="76" t="s">
        <v>1697</v>
      </c>
      <c r="S166" s="76"/>
      <c r="T166" s="76"/>
      <c r="U166" s="76"/>
      <c r="V166" s="76"/>
      <c r="W166" s="76"/>
      <c r="X166" s="76"/>
      <c r="Y166" s="76"/>
      <c r="Z166" s="644">
        <f t="shared" si="4"/>
        <v>5250.0000000000009</v>
      </c>
      <c r="AA166" s="118">
        <f t="shared" si="5"/>
        <v>80250</v>
      </c>
    </row>
    <row r="167" spans="1:27" x14ac:dyDescent="0.35">
      <c r="A167" s="76"/>
      <c r="B167" s="76"/>
      <c r="C167" s="76"/>
      <c r="D167" s="76"/>
      <c r="E167" s="76"/>
      <c r="F167" s="76"/>
      <c r="G167" s="117" t="s">
        <v>12912</v>
      </c>
      <c r="H167" s="76"/>
      <c r="I167" s="118">
        <v>75000</v>
      </c>
      <c r="J167" s="76"/>
      <c r="K167" s="76"/>
      <c r="L167" s="119"/>
      <c r="M167" s="174"/>
      <c r="N167" s="119"/>
      <c r="O167" s="145"/>
      <c r="P167" s="76"/>
      <c r="Q167" s="76" t="s">
        <v>1940</v>
      </c>
      <c r="R167" s="76" t="s">
        <v>1697</v>
      </c>
      <c r="S167" s="76"/>
      <c r="T167" s="76"/>
      <c r="U167" s="76"/>
      <c r="V167" s="150"/>
      <c r="W167" s="76"/>
      <c r="X167" s="76"/>
      <c r="Y167" s="76"/>
      <c r="Z167" s="644">
        <f t="shared" si="4"/>
        <v>5250.0000000000009</v>
      </c>
      <c r="AA167" s="118">
        <f t="shared" si="5"/>
        <v>80250</v>
      </c>
    </row>
    <row r="168" spans="1:27" x14ac:dyDescent="0.35">
      <c r="A168" s="76"/>
      <c r="B168" s="76"/>
      <c r="C168" s="76"/>
      <c r="D168" s="76"/>
      <c r="E168" s="76"/>
      <c r="F168" s="76"/>
      <c r="G168" s="117" t="s">
        <v>12913</v>
      </c>
      <c r="H168" s="76"/>
      <c r="I168" s="118">
        <v>75000</v>
      </c>
      <c r="J168" s="76"/>
      <c r="K168" s="76"/>
      <c r="L168" s="119"/>
      <c r="M168" s="174"/>
      <c r="N168" s="119"/>
      <c r="O168" s="145"/>
      <c r="P168" s="76"/>
      <c r="Q168" s="76" t="s">
        <v>12891</v>
      </c>
      <c r="R168" s="76" t="s">
        <v>1697</v>
      </c>
      <c r="S168" s="76"/>
      <c r="T168" s="76"/>
      <c r="U168" s="76"/>
      <c r="V168" s="76"/>
      <c r="W168" s="76"/>
      <c r="X168" s="76"/>
      <c r="Y168" s="76"/>
      <c r="Z168" s="644">
        <f t="shared" si="4"/>
        <v>5250.0000000000009</v>
      </c>
      <c r="AA168" s="118">
        <f t="shared" si="5"/>
        <v>80250</v>
      </c>
    </row>
    <row r="169" spans="1:27" x14ac:dyDescent="0.35">
      <c r="A169" s="76"/>
      <c r="B169" s="76"/>
      <c r="C169" s="76"/>
      <c r="D169" s="76"/>
      <c r="E169" s="76"/>
      <c r="F169" s="76"/>
      <c r="G169" s="117" t="s">
        <v>12914</v>
      </c>
      <c r="H169" s="76"/>
      <c r="I169" s="118">
        <v>75000</v>
      </c>
      <c r="J169" s="76"/>
      <c r="K169" s="76" t="s">
        <v>5537</v>
      </c>
      <c r="L169" s="119"/>
      <c r="M169" s="174" t="s">
        <v>8748</v>
      </c>
      <c r="N169" s="119" t="s">
        <v>12915</v>
      </c>
      <c r="O169" s="145"/>
      <c r="P169" s="76"/>
      <c r="Q169" s="76" t="s">
        <v>8797</v>
      </c>
      <c r="R169" s="76"/>
      <c r="S169" s="76"/>
      <c r="T169" s="76"/>
      <c r="U169" s="76"/>
      <c r="V169" s="76"/>
      <c r="W169" s="76"/>
      <c r="X169" s="76"/>
      <c r="Y169" s="76"/>
      <c r="Z169" s="644">
        <f t="shared" si="4"/>
        <v>5250.0000000000009</v>
      </c>
      <c r="AA169" s="118">
        <f t="shared" si="5"/>
        <v>80250</v>
      </c>
    </row>
    <row r="170" spans="1:27" x14ac:dyDescent="0.35">
      <c r="A170" s="76"/>
      <c r="B170" s="76"/>
      <c r="C170" s="76"/>
      <c r="D170" s="76"/>
      <c r="E170" s="76"/>
      <c r="F170" s="76"/>
      <c r="G170" s="117" t="s">
        <v>12916</v>
      </c>
      <c r="H170" s="76"/>
      <c r="I170" s="118">
        <v>75000</v>
      </c>
      <c r="J170" s="76"/>
      <c r="K170" s="76" t="s">
        <v>5537</v>
      </c>
      <c r="L170" s="119"/>
      <c r="M170" s="174" t="s">
        <v>9199</v>
      </c>
      <c r="N170" s="119" t="s">
        <v>12917</v>
      </c>
      <c r="O170" s="145"/>
      <c r="P170" s="76"/>
      <c r="Q170" s="76" t="s">
        <v>3593</v>
      </c>
      <c r="R170" s="76"/>
      <c r="S170" s="76"/>
      <c r="T170" s="76"/>
      <c r="U170" s="76"/>
      <c r="V170" s="76"/>
      <c r="W170" s="76"/>
      <c r="X170" s="76"/>
      <c r="Y170" s="76"/>
      <c r="Z170" s="644">
        <f t="shared" si="4"/>
        <v>5250.0000000000009</v>
      </c>
      <c r="AA170" s="118">
        <f t="shared" si="5"/>
        <v>80250</v>
      </c>
    </row>
    <row r="171" spans="1:27" x14ac:dyDescent="0.35">
      <c r="A171" s="76"/>
      <c r="B171" s="76"/>
      <c r="C171" s="76"/>
      <c r="D171" s="76"/>
      <c r="E171" s="76"/>
      <c r="F171" s="76"/>
      <c r="G171" s="117" t="s">
        <v>12918</v>
      </c>
      <c r="H171" s="76"/>
      <c r="I171" s="118">
        <v>75000</v>
      </c>
      <c r="J171" s="76"/>
      <c r="K171" s="76" t="s">
        <v>5537</v>
      </c>
      <c r="L171" s="119"/>
      <c r="M171" s="174" t="s">
        <v>9199</v>
      </c>
      <c r="N171" s="119" t="s">
        <v>12919</v>
      </c>
      <c r="O171" s="145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644">
        <f t="shared" si="4"/>
        <v>5250.0000000000009</v>
      </c>
      <c r="AA171" s="118">
        <f t="shared" si="5"/>
        <v>80250</v>
      </c>
    </row>
    <row r="172" spans="1:27" x14ac:dyDescent="0.35">
      <c r="A172" s="76"/>
      <c r="B172" s="76"/>
      <c r="C172" s="76"/>
      <c r="D172" s="76"/>
      <c r="E172" s="76"/>
      <c r="F172" s="76"/>
      <c r="G172" s="117" t="s">
        <v>12920</v>
      </c>
      <c r="H172" s="76"/>
      <c r="I172" s="118">
        <v>75000</v>
      </c>
      <c r="J172" s="76"/>
      <c r="K172" s="76"/>
      <c r="L172" s="119"/>
      <c r="M172" s="174"/>
      <c r="N172" s="119"/>
      <c r="O172" s="145"/>
      <c r="P172" s="76"/>
      <c r="Q172" s="76" t="s">
        <v>2386</v>
      </c>
      <c r="R172" s="76" t="s">
        <v>1697</v>
      </c>
      <c r="S172" s="76"/>
      <c r="T172" s="76"/>
      <c r="U172" s="76"/>
      <c r="V172" s="76"/>
      <c r="W172" s="76"/>
      <c r="X172" s="76"/>
      <c r="Y172" s="76"/>
      <c r="Z172" s="644">
        <f t="shared" si="4"/>
        <v>5250.0000000000009</v>
      </c>
      <c r="AA172" s="118">
        <f t="shared" si="5"/>
        <v>80250</v>
      </c>
    </row>
    <row r="173" spans="1:27" x14ac:dyDescent="0.35">
      <c r="A173" s="76"/>
      <c r="B173" s="76"/>
      <c r="C173" s="76"/>
      <c r="D173" s="76"/>
      <c r="E173" s="76"/>
      <c r="F173" s="76"/>
      <c r="G173" s="117" t="s">
        <v>12921</v>
      </c>
      <c r="H173" s="76"/>
      <c r="I173" s="118">
        <v>75000</v>
      </c>
      <c r="J173" s="76"/>
      <c r="K173" s="76"/>
      <c r="L173" s="119"/>
      <c r="M173" s="174"/>
      <c r="N173" s="119"/>
      <c r="O173" s="145"/>
      <c r="P173" s="76"/>
      <c r="Q173" s="76" t="s">
        <v>12901</v>
      </c>
      <c r="R173" s="76" t="s">
        <v>1697</v>
      </c>
      <c r="S173" s="76"/>
      <c r="T173" s="76"/>
      <c r="U173" s="76"/>
      <c r="V173" s="76"/>
      <c r="W173" s="76"/>
      <c r="X173" s="76"/>
      <c r="Y173" s="76"/>
      <c r="Z173" s="644">
        <f t="shared" si="4"/>
        <v>5250.0000000000009</v>
      </c>
      <c r="AA173" s="118">
        <f t="shared" si="5"/>
        <v>80250</v>
      </c>
    </row>
    <row r="174" spans="1:27" x14ac:dyDescent="0.35">
      <c r="A174" s="76"/>
      <c r="B174" s="76"/>
      <c r="C174" s="76"/>
      <c r="D174" s="76"/>
      <c r="E174" s="76"/>
      <c r="F174" s="76"/>
      <c r="G174" s="117" t="s">
        <v>12922</v>
      </c>
      <c r="H174" s="76"/>
      <c r="I174" s="118">
        <v>75000</v>
      </c>
      <c r="J174" s="76"/>
      <c r="K174" s="76"/>
      <c r="L174" s="119"/>
      <c r="M174" s="174"/>
      <c r="N174" s="119"/>
      <c r="O174" s="145"/>
      <c r="P174" s="76"/>
      <c r="Q174" s="76" t="s">
        <v>12903</v>
      </c>
      <c r="R174" s="76" t="s">
        <v>1697</v>
      </c>
      <c r="S174" s="76"/>
      <c r="T174" s="76"/>
      <c r="U174" s="76"/>
      <c r="V174" s="76"/>
      <c r="W174" s="76"/>
      <c r="X174" s="76"/>
      <c r="Y174" s="76"/>
      <c r="Z174" s="644">
        <f t="shared" si="4"/>
        <v>5250.0000000000009</v>
      </c>
      <c r="AA174" s="118">
        <f t="shared" si="5"/>
        <v>80250</v>
      </c>
    </row>
    <row r="175" spans="1:27" x14ac:dyDescent="0.35">
      <c r="A175" s="76"/>
      <c r="B175" s="76"/>
      <c r="C175" s="76"/>
      <c r="D175" s="76"/>
      <c r="E175" s="76"/>
      <c r="F175" s="76"/>
      <c r="G175" s="117" t="s">
        <v>12923</v>
      </c>
      <c r="H175" s="76"/>
      <c r="I175" s="118">
        <v>75000</v>
      </c>
      <c r="J175" s="76"/>
      <c r="K175" s="76"/>
      <c r="L175" s="119"/>
      <c r="M175" s="174"/>
      <c r="N175" s="119"/>
      <c r="O175" s="145"/>
      <c r="P175" s="76"/>
      <c r="Q175" s="76" t="s">
        <v>1940</v>
      </c>
      <c r="R175" s="76" t="s">
        <v>1697</v>
      </c>
      <c r="S175" s="76"/>
      <c r="T175" s="76"/>
      <c r="U175" s="76"/>
      <c r="V175" s="76"/>
      <c r="W175" s="76"/>
      <c r="X175" s="76"/>
      <c r="Y175" s="76"/>
      <c r="Z175" s="644">
        <f t="shared" si="4"/>
        <v>5250.0000000000009</v>
      </c>
      <c r="AA175" s="118">
        <f t="shared" si="5"/>
        <v>80250</v>
      </c>
    </row>
    <row r="176" spans="1:27" x14ac:dyDescent="0.35">
      <c r="A176" s="76"/>
      <c r="B176" s="76"/>
      <c r="C176" s="76"/>
      <c r="D176" s="76"/>
      <c r="E176" s="76"/>
      <c r="F176" s="76"/>
      <c r="G176" s="117" t="s">
        <v>12924</v>
      </c>
      <c r="H176" s="76"/>
      <c r="I176" s="118">
        <v>75000</v>
      </c>
      <c r="J176" s="76"/>
      <c r="K176" s="76"/>
      <c r="L176" s="119"/>
      <c r="M176" s="174"/>
      <c r="N176" s="119"/>
      <c r="O176" s="145"/>
      <c r="P176" s="76"/>
      <c r="Q176" s="76" t="s">
        <v>12891</v>
      </c>
      <c r="R176" s="76" t="s">
        <v>1697</v>
      </c>
      <c r="S176" s="76"/>
      <c r="T176" s="76"/>
      <c r="U176" s="76"/>
      <c r="V176" s="76"/>
      <c r="W176" s="76"/>
      <c r="X176" s="76"/>
      <c r="Y176" s="76"/>
      <c r="Z176" s="644">
        <f t="shared" si="4"/>
        <v>5250.0000000000009</v>
      </c>
      <c r="AA176" s="118">
        <f t="shared" si="5"/>
        <v>80250</v>
      </c>
    </row>
    <row r="177" spans="1:27" x14ac:dyDescent="0.35">
      <c r="A177" s="76"/>
      <c r="B177" s="76"/>
      <c r="C177" s="76"/>
      <c r="D177" s="76"/>
      <c r="E177" s="76"/>
      <c r="F177" s="76"/>
      <c r="G177" s="117" t="s">
        <v>12925</v>
      </c>
      <c r="H177" s="76"/>
      <c r="I177" s="118">
        <v>75000</v>
      </c>
      <c r="J177" s="76"/>
      <c r="K177" s="76" t="s">
        <v>5775</v>
      </c>
      <c r="L177" s="119"/>
      <c r="M177" s="174" t="s">
        <v>5530</v>
      </c>
      <c r="N177" s="119" t="s">
        <v>12926</v>
      </c>
      <c r="O177" s="145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644">
        <f t="shared" si="4"/>
        <v>5250.0000000000009</v>
      </c>
      <c r="AA177" s="118">
        <f t="shared" si="5"/>
        <v>80250</v>
      </c>
    </row>
    <row r="178" spans="1:27" x14ac:dyDescent="0.35">
      <c r="A178" s="76"/>
      <c r="B178" s="76"/>
      <c r="C178" s="76"/>
      <c r="D178" s="76"/>
      <c r="E178" s="76"/>
      <c r="F178" s="76"/>
      <c r="G178" s="117" t="s">
        <v>12927</v>
      </c>
      <c r="H178" s="76"/>
      <c r="I178" s="118">
        <v>75000</v>
      </c>
      <c r="J178" s="76"/>
      <c r="K178" s="76" t="s">
        <v>12928</v>
      </c>
      <c r="L178" s="119"/>
      <c r="M178" s="174" t="s">
        <v>9199</v>
      </c>
      <c r="N178" s="119" t="s">
        <v>12929</v>
      </c>
      <c r="O178" s="145"/>
      <c r="P178" s="76"/>
      <c r="Q178" s="76" t="s">
        <v>3593</v>
      </c>
      <c r="R178" s="76"/>
      <c r="S178" s="76"/>
      <c r="T178" s="76"/>
      <c r="U178" s="76"/>
      <c r="V178" s="76"/>
      <c r="W178" s="76"/>
      <c r="X178" s="76"/>
      <c r="Y178" s="76"/>
      <c r="Z178" s="644">
        <f t="shared" si="4"/>
        <v>5250.0000000000009</v>
      </c>
      <c r="AA178" s="118">
        <f t="shared" si="5"/>
        <v>80250</v>
      </c>
    </row>
    <row r="179" spans="1:27" x14ac:dyDescent="0.35">
      <c r="A179" s="76"/>
      <c r="B179" s="76"/>
      <c r="C179" s="76"/>
      <c r="D179" s="76"/>
      <c r="E179" s="76"/>
      <c r="F179" s="76"/>
      <c r="G179" s="117" t="s">
        <v>12930</v>
      </c>
      <c r="H179" s="76"/>
      <c r="I179" s="118">
        <v>75000</v>
      </c>
      <c r="J179" s="76"/>
      <c r="K179" s="76" t="s">
        <v>12928</v>
      </c>
      <c r="L179" s="119"/>
      <c r="M179" s="174" t="s">
        <v>9199</v>
      </c>
      <c r="N179" s="119" t="s">
        <v>12931</v>
      </c>
      <c r="O179" s="145"/>
      <c r="P179" s="76"/>
      <c r="Q179" s="76" t="s">
        <v>3593</v>
      </c>
      <c r="R179" s="76"/>
      <c r="S179" s="76"/>
      <c r="T179" s="76"/>
      <c r="U179" s="76"/>
      <c r="V179" s="76"/>
      <c r="W179" s="76"/>
      <c r="X179" s="76"/>
      <c r="Y179" s="76"/>
      <c r="Z179" s="644">
        <f t="shared" si="4"/>
        <v>5250.0000000000009</v>
      </c>
      <c r="AA179" s="118">
        <f t="shared" si="5"/>
        <v>80250</v>
      </c>
    </row>
    <row r="180" spans="1:27" x14ac:dyDescent="0.35">
      <c r="A180" s="76"/>
      <c r="B180" s="76"/>
      <c r="C180" s="76"/>
      <c r="D180" s="76"/>
      <c r="E180" s="76"/>
      <c r="F180" s="76"/>
      <c r="G180" s="117" t="s">
        <v>12932</v>
      </c>
      <c r="H180" s="76"/>
      <c r="I180" s="118">
        <v>75000</v>
      </c>
      <c r="J180" s="76"/>
      <c r="K180" s="76"/>
      <c r="L180" s="119"/>
      <c r="M180" s="174"/>
      <c r="N180" s="119"/>
      <c r="O180" s="145"/>
      <c r="P180" s="76"/>
      <c r="Q180" s="76" t="s">
        <v>2386</v>
      </c>
      <c r="R180" s="76" t="s">
        <v>1697</v>
      </c>
      <c r="S180" s="76"/>
      <c r="T180" s="76"/>
      <c r="U180" s="76"/>
      <c r="V180" s="76"/>
      <c r="W180" s="76"/>
      <c r="X180" s="76"/>
      <c r="Y180" s="76"/>
      <c r="Z180" s="644">
        <f t="shared" si="4"/>
        <v>5250.0000000000009</v>
      </c>
      <c r="AA180" s="118">
        <f t="shared" si="5"/>
        <v>80250</v>
      </c>
    </row>
    <row r="181" spans="1:27" x14ac:dyDescent="0.35">
      <c r="A181" s="76"/>
      <c r="B181" s="76"/>
      <c r="C181" s="76"/>
      <c r="D181" s="76"/>
      <c r="E181" s="76"/>
      <c r="F181" s="76"/>
      <c r="G181" s="117" t="s">
        <v>12933</v>
      </c>
      <c r="H181" s="76"/>
      <c r="I181" s="118">
        <v>75000</v>
      </c>
      <c r="J181" s="76"/>
      <c r="K181" s="76"/>
      <c r="L181" s="119"/>
      <c r="M181" s="174"/>
      <c r="N181" s="119"/>
      <c r="O181" s="145"/>
      <c r="P181" s="76"/>
      <c r="Q181" s="76" t="s">
        <v>12901</v>
      </c>
      <c r="R181" s="76" t="s">
        <v>1697</v>
      </c>
      <c r="S181" s="76"/>
      <c r="T181" s="76"/>
      <c r="U181" s="76"/>
      <c r="V181" s="76"/>
      <c r="W181" s="76"/>
      <c r="X181" s="76"/>
      <c r="Y181" s="76"/>
      <c r="Z181" s="644">
        <f t="shared" si="4"/>
        <v>5250.0000000000009</v>
      </c>
      <c r="AA181" s="118">
        <f t="shared" si="5"/>
        <v>80250</v>
      </c>
    </row>
    <row r="182" spans="1:27" x14ac:dyDescent="0.35">
      <c r="A182" s="76"/>
      <c r="B182" s="76"/>
      <c r="C182" s="76"/>
      <c r="D182" s="76"/>
      <c r="E182" s="76"/>
      <c r="F182" s="76"/>
      <c r="G182" s="117" t="s">
        <v>12934</v>
      </c>
      <c r="H182" s="76"/>
      <c r="I182" s="118">
        <v>75000</v>
      </c>
      <c r="J182" s="76"/>
      <c r="K182" s="76"/>
      <c r="L182" s="119"/>
      <c r="M182" s="174"/>
      <c r="N182" s="119"/>
      <c r="O182" s="145"/>
      <c r="P182" s="76"/>
      <c r="Q182" s="76" t="s">
        <v>12903</v>
      </c>
      <c r="R182" s="76" t="s">
        <v>1697</v>
      </c>
      <c r="S182" s="76"/>
      <c r="T182" s="76"/>
      <c r="U182" s="76"/>
      <c r="V182" s="76"/>
      <c r="W182" s="76"/>
      <c r="X182" s="76"/>
      <c r="Y182" s="76"/>
      <c r="Z182" s="644">
        <f t="shared" si="4"/>
        <v>5250.0000000000009</v>
      </c>
      <c r="AA182" s="118">
        <f t="shared" si="5"/>
        <v>80250</v>
      </c>
    </row>
    <row r="183" spans="1:27" x14ac:dyDescent="0.35">
      <c r="A183" s="76"/>
      <c r="B183" s="76"/>
      <c r="C183" s="76"/>
      <c r="D183" s="76"/>
      <c r="E183" s="76"/>
      <c r="F183" s="76"/>
      <c r="G183" s="117" t="s">
        <v>12935</v>
      </c>
      <c r="H183" s="76"/>
      <c r="I183" s="118">
        <v>75000</v>
      </c>
      <c r="J183" s="76"/>
      <c r="K183" s="76"/>
      <c r="L183" s="119"/>
      <c r="M183" s="174"/>
      <c r="N183" s="119"/>
      <c r="O183" s="145"/>
      <c r="P183" s="76"/>
      <c r="Q183" s="76" t="s">
        <v>1940</v>
      </c>
      <c r="R183" s="76" t="s">
        <v>1697</v>
      </c>
      <c r="S183" s="76"/>
      <c r="T183" s="76"/>
      <c r="U183" s="76"/>
      <c r="V183" s="76"/>
      <c r="W183" s="76"/>
      <c r="X183" s="76"/>
      <c r="Y183" s="76"/>
      <c r="Z183" s="644">
        <f t="shared" si="4"/>
        <v>5250.0000000000009</v>
      </c>
      <c r="AA183" s="118">
        <f t="shared" si="5"/>
        <v>80250</v>
      </c>
    </row>
    <row r="184" spans="1:27" x14ac:dyDescent="0.35">
      <c r="A184" s="76"/>
      <c r="B184" s="76"/>
      <c r="C184" s="76"/>
      <c r="D184" s="76"/>
      <c r="E184" s="76"/>
      <c r="F184" s="76"/>
      <c r="G184" s="117" t="s">
        <v>12936</v>
      </c>
      <c r="H184" s="76"/>
      <c r="I184" s="118">
        <v>75000</v>
      </c>
      <c r="J184" s="76"/>
      <c r="K184" s="76" t="s">
        <v>5537</v>
      </c>
      <c r="L184" s="119"/>
      <c r="M184" s="174" t="s">
        <v>9199</v>
      </c>
      <c r="N184" s="119" t="s">
        <v>12937</v>
      </c>
      <c r="O184" s="145"/>
      <c r="P184" s="76"/>
      <c r="Q184" s="76" t="s">
        <v>3593</v>
      </c>
      <c r="R184" s="76"/>
      <c r="S184" s="76"/>
      <c r="T184" s="76"/>
      <c r="U184" s="76"/>
      <c r="V184" s="76"/>
      <c r="W184" s="76"/>
      <c r="X184" s="76"/>
      <c r="Y184" s="76"/>
      <c r="Z184" s="644">
        <f t="shared" si="4"/>
        <v>5250.0000000000009</v>
      </c>
      <c r="AA184" s="118">
        <f t="shared" si="5"/>
        <v>80250</v>
      </c>
    </row>
    <row r="185" spans="1:27" x14ac:dyDescent="0.35">
      <c r="A185" s="76"/>
      <c r="B185" s="76"/>
      <c r="C185" s="76"/>
      <c r="D185" s="76"/>
      <c r="E185" s="76"/>
      <c r="F185" s="76"/>
      <c r="G185" s="117" t="s">
        <v>12938</v>
      </c>
      <c r="H185" s="76"/>
      <c r="I185" s="118">
        <v>75000</v>
      </c>
      <c r="J185" s="76"/>
      <c r="K185" s="76" t="s">
        <v>5537</v>
      </c>
      <c r="L185" s="119"/>
      <c r="M185" s="174" t="s">
        <v>9199</v>
      </c>
      <c r="N185" s="119" t="s">
        <v>12939</v>
      </c>
      <c r="O185" s="145"/>
      <c r="P185" s="76"/>
      <c r="Q185" s="76" t="s">
        <v>3593</v>
      </c>
      <c r="R185" s="76"/>
      <c r="S185" s="76"/>
      <c r="T185" s="76"/>
      <c r="U185" s="76"/>
      <c r="V185" s="76"/>
      <c r="W185" s="76"/>
      <c r="X185" s="76"/>
      <c r="Y185" s="76"/>
      <c r="Z185" s="644">
        <f t="shared" si="4"/>
        <v>5250.0000000000009</v>
      </c>
      <c r="AA185" s="118">
        <f t="shared" si="5"/>
        <v>80250</v>
      </c>
    </row>
    <row r="186" spans="1:27" x14ac:dyDescent="0.35">
      <c r="A186" s="76"/>
      <c r="B186" s="76"/>
      <c r="C186" s="76"/>
      <c r="D186" s="76"/>
      <c r="E186" s="76"/>
      <c r="F186" s="76"/>
      <c r="G186" s="117" t="s">
        <v>12940</v>
      </c>
      <c r="H186" s="76"/>
      <c r="I186" s="118">
        <v>75000</v>
      </c>
      <c r="J186" s="76"/>
      <c r="K186" s="76"/>
      <c r="L186" s="119"/>
      <c r="M186" s="174"/>
      <c r="N186" s="119"/>
      <c r="O186" s="145"/>
      <c r="P186" s="76"/>
      <c r="Q186" s="76" t="s">
        <v>2386</v>
      </c>
      <c r="R186" s="76" t="s">
        <v>1697</v>
      </c>
      <c r="S186" s="76"/>
      <c r="T186" s="76"/>
      <c r="U186" s="76"/>
      <c r="V186" s="76"/>
      <c r="W186" s="76"/>
      <c r="X186" s="76"/>
      <c r="Y186" s="76"/>
      <c r="Z186" s="644">
        <f t="shared" si="4"/>
        <v>5250.0000000000009</v>
      </c>
      <c r="AA186" s="118">
        <f t="shared" si="5"/>
        <v>80250</v>
      </c>
    </row>
    <row r="187" spans="1:27" x14ac:dyDescent="0.35">
      <c r="A187" s="76"/>
      <c r="B187" s="76"/>
      <c r="C187" s="76"/>
      <c r="D187" s="76"/>
      <c r="E187" s="76"/>
      <c r="F187" s="76"/>
      <c r="G187" s="117" t="s">
        <v>12941</v>
      </c>
      <c r="H187" s="76"/>
      <c r="I187" s="118">
        <v>75000</v>
      </c>
      <c r="J187" s="76"/>
      <c r="K187" s="76"/>
      <c r="L187" s="119"/>
      <c r="M187" s="174"/>
      <c r="N187" s="119"/>
      <c r="O187" s="145"/>
      <c r="P187" s="76"/>
      <c r="Q187" s="76" t="s">
        <v>12901</v>
      </c>
      <c r="R187" s="76" t="s">
        <v>1697</v>
      </c>
      <c r="S187" s="76"/>
      <c r="T187" s="76"/>
      <c r="U187" s="76"/>
      <c r="V187" s="76"/>
      <c r="W187" s="76"/>
      <c r="X187" s="76"/>
      <c r="Y187" s="76"/>
      <c r="Z187" s="644">
        <f t="shared" si="4"/>
        <v>5250.0000000000009</v>
      </c>
      <c r="AA187" s="118">
        <f t="shared" si="5"/>
        <v>80250</v>
      </c>
    </row>
    <row r="188" spans="1:27" x14ac:dyDescent="0.35">
      <c r="A188" s="76"/>
      <c r="B188" s="76"/>
      <c r="C188" s="76"/>
      <c r="D188" s="76"/>
      <c r="E188" s="76"/>
      <c r="F188" s="76"/>
      <c r="G188" s="117" t="s">
        <v>12942</v>
      </c>
      <c r="H188" s="76"/>
      <c r="I188" s="118">
        <v>75000</v>
      </c>
      <c r="J188" s="76"/>
      <c r="K188" s="76"/>
      <c r="L188" s="119"/>
      <c r="M188" s="174"/>
      <c r="N188" s="119"/>
      <c r="O188" s="145"/>
      <c r="P188" s="76"/>
      <c r="Q188" s="76" t="s">
        <v>12903</v>
      </c>
      <c r="R188" s="76" t="s">
        <v>1697</v>
      </c>
      <c r="S188" s="76"/>
      <c r="T188" s="76"/>
      <c r="U188" s="76"/>
      <c r="V188" s="76"/>
      <c r="W188" s="76"/>
      <c r="X188" s="76"/>
      <c r="Y188" s="76"/>
      <c r="Z188" s="644">
        <f t="shared" si="4"/>
        <v>5250.0000000000009</v>
      </c>
      <c r="AA188" s="118">
        <f t="shared" si="5"/>
        <v>80250</v>
      </c>
    </row>
    <row r="189" spans="1:27" x14ac:dyDescent="0.35">
      <c r="A189" s="76"/>
      <c r="B189" s="76"/>
      <c r="C189" s="76"/>
      <c r="D189" s="76"/>
      <c r="E189" s="76"/>
      <c r="F189" s="76"/>
      <c r="G189" s="117" t="s">
        <v>12943</v>
      </c>
      <c r="H189" s="76"/>
      <c r="I189" s="118">
        <v>75000</v>
      </c>
      <c r="J189" s="76"/>
      <c r="K189" s="76"/>
      <c r="L189" s="119"/>
      <c r="M189" s="174"/>
      <c r="N189" s="119"/>
      <c r="O189" s="145"/>
      <c r="P189" s="76"/>
      <c r="Q189" s="76" t="s">
        <v>1940</v>
      </c>
      <c r="R189" s="76" t="s">
        <v>1697</v>
      </c>
      <c r="S189" s="76"/>
      <c r="T189" s="76"/>
      <c r="U189" s="76"/>
      <c r="V189" s="76"/>
      <c r="W189" s="76"/>
      <c r="X189" s="76"/>
      <c r="Y189" s="76"/>
      <c r="Z189" s="644">
        <f t="shared" si="4"/>
        <v>5250.0000000000009</v>
      </c>
      <c r="AA189" s="118">
        <f t="shared" si="5"/>
        <v>80250</v>
      </c>
    </row>
    <row r="190" spans="1:27" x14ac:dyDescent="0.35">
      <c r="A190" s="76"/>
      <c r="B190" s="76"/>
      <c r="C190" s="76"/>
      <c r="D190" s="76"/>
      <c r="E190" s="76"/>
      <c r="F190" s="76"/>
      <c r="G190" s="117" t="s">
        <v>12944</v>
      </c>
      <c r="H190" s="76"/>
      <c r="I190" s="118">
        <v>75000</v>
      </c>
      <c r="J190" s="76"/>
      <c r="K190" s="76" t="s">
        <v>5537</v>
      </c>
      <c r="L190" s="119"/>
      <c r="M190" s="174" t="s">
        <v>12945</v>
      </c>
      <c r="N190" s="119" t="s">
        <v>12946</v>
      </c>
      <c r="O190" s="145"/>
      <c r="P190" s="76"/>
      <c r="Q190" s="76" t="s">
        <v>8797</v>
      </c>
      <c r="R190" s="76"/>
      <c r="S190" s="76"/>
      <c r="T190" s="76"/>
      <c r="U190" s="76"/>
      <c r="V190" s="76"/>
      <c r="W190" s="76"/>
      <c r="X190" s="76"/>
      <c r="Y190" s="76"/>
      <c r="Z190" s="644">
        <f t="shared" si="4"/>
        <v>5250.0000000000009</v>
      </c>
      <c r="AA190" s="118">
        <f t="shared" si="5"/>
        <v>80250</v>
      </c>
    </row>
    <row r="191" spans="1:27" x14ac:dyDescent="0.35">
      <c r="A191" s="76"/>
      <c r="B191" s="76"/>
      <c r="C191" s="76"/>
      <c r="D191" s="76"/>
      <c r="E191" s="76"/>
      <c r="F191" s="76"/>
      <c r="G191" s="117" t="s">
        <v>12947</v>
      </c>
      <c r="H191" s="76"/>
      <c r="I191" s="118">
        <v>75000</v>
      </c>
      <c r="J191" s="76"/>
      <c r="K191" s="76" t="s">
        <v>5537</v>
      </c>
      <c r="L191" s="119"/>
      <c r="M191" s="174" t="s">
        <v>9199</v>
      </c>
      <c r="N191" s="119" t="s">
        <v>12948</v>
      </c>
      <c r="O191" s="145"/>
      <c r="P191" s="76"/>
      <c r="Q191" s="76" t="s">
        <v>3593</v>
      </c>
      <c r="R191" s="76"/>
      <c r="S191" s="76"/>
      <c r="T191" s="76"/>
      <c r="U191" s="76"/>
      <c r="V191" s="76"/>
      <c r="W191" s="76"/>
      <c r="X191" s="76"/>
      <c r="Y191" s="76"/>
      <c r="Z191" s="644">
        <f t="shared" si="4"/>
        <v>5250.0000000000009</v>
      </c>
      <c r="AA191" s="118">
        <f t="shared" si="5"/>
        <v>80250</v>
      </c>
    </row>
    <row r="192" spans="1:27" x14ac:dyDescent="0.35">
      <c r="A192" s="76"/>
      <c r="B192" s="76"/>
      <c r="C192" s="76"/>
      <c r="D192" s="76"/>
      <c r="E192" s="76"/>
      <c r="F192" s="76"/>
      <c r="G192" s="117" t="s">
        <v>12949</v>
      </c>
      <c r="H192" s="76"/>
      <c r="I192" s="118">
        <v>75000</v>
      </c>
      <c r="J192" s="76"/>
      <c r="K192" s="76"/>
      <c r="L192" s="119"/>
      <c r="M192" s="174"/>
      <c r="N192" s="119"/>
      <c r="O192" s="145"/>
      <c r="P192" s="76"/>
      <c r="Q192" s="76" t="s">
        <v>2386</v>
      </c>
      <c r="R192" s="76" t="s">
        <v>1697</v>
      </c>
      <c r="S192" s="76"/>
      <c r="T192" s="76"/>
      <c r="U192" s="76"/>
      <c r="V192" s="76"/>
      <c r="W192" s="76"/>
      <c r="X192" s="76"/>
      <c r="Y192" s="76"/>
      <c r="Z192" s="644">
        <f t="shared" si="4"/>
        <v>5250.0000000000009</v>
      </c>
      <c r="AA192" s="118">
        <f t="shared" si="5"/>
        <v>80250</v>
      </c>
    </row>
    <row r="193" spans="1:27" x14ac:dyDescent="0.35">
      <c r="A193" s="76"/>
      <c r="B193" s="76"/>
      <c r="C193" s="76"/>
      <c r="D193" s="76"/>
      <c r="E193" s="76"/>
      <c r="F193" s="76"/>
      <c r="G193" s="117" t="s">
        <v>12950</v>
      </c>
      <c r="H193" s="76"/>
      <c r="I193" s="118">
        <v>75000</v>
      </c>
      <c r="J193" s="76"/>
      <c r="K193" s="76"/>
      <c r="L193" s="119"/>
      <c r="M193" s="174"/>
      <c r="N193" s="119"/>
      <c r="O193" s="145"/>
      <c r="P193" s="76"/>
      <c r="Q193" s="76" t="s">
        <v>12901</v>
      </c>
      <c r="R193" s="76" t="s">
        <v>1697</v>
      </c>
      <c r="S193" s="76"/>
      <c r="T193" s="76"/>
      <c r="U193" s="76"/>
      <c r="V193" s="76"/>
      <c r="W193" s="76"/>
      <c r="X193" s="76"/>
      <c r="Y193" s="76"/>
      <c r="Z193" s="644">
        <f t="shared" si="4"/>
        <v>5250.0000000000009</v>
      </c>
      <c r="AA193" s="118">
        <f t="shared" si="5"/>
        <v>80250</v>
      </c>
    </row>
    <row r="194" spans="1:27" x14ac:dyDescent="0.35">
      <c r="A194" s="76"/>
      <c r="B194" s="76"/>
      <c r="C194" s="76"/>
      <c r="D194" s="76"/>
      <c r="E194" s="76"/>
      <c r="F194" s="76"/>
      <c r="G194" s="117" t="s">
        <v>12951</v>
      </c>
      <c r="H194" s="76"/>
      <c r="I194" s="118">
        <v>75000</v>
      </c>
      <c r="J194" s="76"/>
      <c r="K194" s="76"/>
      <c r="L194" s="119"/>
      <c r="M194" s="174"/>
      <c r="N194" s="119"/>
      <c r="O194" s="145"/>
      <c r="P194" s="76"/>
      <c r="Q194" s="76" t="s">
        <v>12903</v>
      </c>
      <c r="R194" s="76" t="s">
        <v>1697</v>
      </c>
      <c r="S194" s="76"/>
      <c r="T194" s="76"/>
      <c r="U194" s="76"/>
      <c r="V194" s="76"/>
      <c r="W194" s="76"/>
      <c r="X194" s="76"/>
      <c r="Y194" s="76"/>
      <c r="Z194" s="644">
        <f t="shared" si="4"/>
        <v>5250.0000000000009</v>
      </c>
      <c r="AA194" s="118">
        <f t="shared" si="5"/>
        <v>80250</v>
      </c>
    </row>
    <row r="195" spans="1:27" x14ac:dyDescent="0.35">
      <c r="A195" s="76"/>
      <c r="B195" s="76"/>
      <c r="C195" s="76"/>
      <c r="D195" s="76"/>
      <c r="E195" s="76"/>
      <c r="F195" s="76"/>
      <c r="G195" s="117" t="s">
        <v>12952</v>
      </c>
      <c r="H195" s="76"/>
      <c r="I195" s="118">
        <v>75000</v>
      </c>
      <c r="J195" s="76"/>
      <c r="K195" s="76"/>
      <c r="L195" s="119"/>
      <c r="M195" s="174"/>
      <c r="N195" s="119"/>
      <c r="O195" s="145"/>
      <c r="P195" s="76"/>
      <c r="Q195" s="76" t="s">
        <v>1940</v>
      </c>
      <c r="R195" s="76" t="s">
        <v>1697</v>
      </c>
      <c r="S195" s="76"/>
      <c r="T195" s="76"/>
      <c r="U195" s="76"/>
      <c r="V195" s="76"/>
      <c r="W195" s="76"/>
      <c r="X195" s="76"/>
      <c r="Y195" s="76"/>
      <c r="Z195" s="644">
        <f t="shared" si="4"/>
        <v>5250.0000000000009</v>
      </c>
      <c r="AA195" s="118">
        <f t="shared" si="5"/>
        <v>80250</v>
      </c>
    </row>
    <row r="196" spans="1:27" x14ac:dyDescent="0.35">
      <c r="A196" s="76"/>
      <c r="B196" s="76"/>
      <c r="C196" s="76"/>
      <c r="D196" s="76"/>
      <c r="E196" s="76"/>
      <c r="F196" s="76"/>
      <c r="G196" s="117" t="s">
        <v>12953</v>
      </c>
      <c r="H196" s="76"/>
      <c r="I196" s="118">
        <v>75000</v>
      </c>
      <c r="J196" s="76"/>
      <c r="K196" s="76" t="s">
        <v>5537</v>
      </c>
      <c r="L196" s="119"/>
      <c r="M196" s="174" t="s">
        <v>9199</v>
      </c>
      <c r="N196" s="119" t="s">
        <v>12929</v>
      </c>
      <c r="O196" s="145"/>
      <c r="P196" s="76"/>
      <c r="Q196" s="76" t="s">
        <v>8797</v>
      </c>
      <c r="R196" s="76"/>
      <c r="S196" s="76"/>
      <c r="T196" s="76"/>
      <c r="U196" s="76"/>
      <c r="V196" s="76"/>
      <c r="W196" s="76"/>
      <c r="X196" s="76"/>
      <c r="Y196" s="76"/>
      <c r="Z196" s="644">
        <f t="shared" si="4"/>
        <v>5250.0000000000009</v>
      </c>
      <c r="AA196" s="118">
        <f t="shared" si="5"/>
        <v>80250</v>
      </c>
    </row>
    <row r="197" spans="1:27" x14ac:dyDescent="0.35">
      <c r="A197" s="76"/>
      <c r="B197" s="76"/>
      <c r="C197" s="76"/>
      <c r="D197" s="76"/>
      <c r="E197" s="76"/>
      <c r="F197" s="76"/>
      <c r="G197" s="117" t="s">
        <v>12953</v>
      </c>
      <c r="H197" s="76"/>
      <c r="I197" s="118">
        <v>75000</v>
      </c>
      <c r="J197" s="76"/>
      <c r="K197" s="76" t="s">
        <v>5537</v>
      </c>
      <c r="L197" s="119"/>
      <c r="M197" s="174" t="s">
        <v>8748</v>
      </c>
      <c r="N197" s="119" t="s">
        <v>12954</v>
      </c>
      <c r="O197" s="145"/>
      <c r="P197" s="76"/>
      <c r="Q197" s="76" t="s">
        <v>3593</v>
      </c>
      <c r="R197" s="76"/>
      <c r="S197" s="76"/>
      <c r="T197" s="76"/>
      <c r="U197" s="76"/>
      <c r="V197" s="76"/>
      <c r="W197" s="76"/>
      <c r="X197" s="76"/>
      <c r="Y197" s="76"/>
      <c r="Z197" s="644">
        <f t="shared" si="4"/>
        <v>5250.0000000000009</v>
      </c>
      <c r="AA197" s="118">
        <f t="shared" si="5"/>
        <v>80250</v>
      </c>
    </row>
    <row r="198" spans="1:27" x14ac:dyDescent="0.35">
      <c r="A198" s="76"/>
      <c r="B198" s="76"/>
      <c r="C198" s="76"/>
      <c r="D198" s="76"/>
      <c r="E198" s="76"/>
      <c r="F198" s="76"/>
      <c r="G198" s="117" t="s">
        <v>12953</v>
      </c>
      <c r="H198" s="76"/>
      <c r="I198" s="118">
        <v>75000</v>
      </c>
      <c r="J198" s="76"/>
      <c r="K198" s="76" t="s">
        <v>5537</v>
      </c>
      <c r="L198" s="119"/>
      <c r="M198" s="174" t="s">
        <v>9199</v>
      </c>
      <c r="N198" s="119" t="s">
        <v>12931</v>
      </c>
      <c r="O198" s="145"/>
      <c r="P198" s="76"/>
      <c r="Q198" s="76" t="s">
        <v>3593</v>
      </c>
      <c r="R198" s="119"/>
      <c r="S198" s="76"/>
      <c r="T198" s="76"/>
      <c r="U198" s="76"/>
      <c r="V198" s="76"/>
      <c r="W198" s="76"/>
      <c r="X198" s="76"/>
      <c r="Y198" s="76"/>
      <c r="Z198" s="644">
        <f t="shared" ref="Z198:Z261" si="6">I198*Z$4</f>
        <v>5250.0000000000009</v>
      </c>
      <c r="AA198" s="118">
        <f t="shared" ref="AA198:AA261" si="7">I198+Z198</f>
        <v>80250</v>
      </c>
    </row>
    <row r="199" spans="1:27" x14ac:dyDescent="0.35">
      <c r="A199" s="76"/>
      <c r="B199" s="76"/>
      <c r="C199" s="76"/>
      <c r="D199" s="76"/>
      <c r="E199" s="76"/>
      <c r="F199" s="76"/>
      <c r="G199" s="117" t="s">
        <v>12955</v>
      </c>
      <c r="H199" s="76"/>
      <c r="I199" s="118">
        <v>75000</v>
      </c>
      <c r="J199" s="76"/>
      <c r="K199" s="76"/>
      <c r="L199" s="119"/>
      <c r="M199" s="174"/>
      <c r="N199" s="119"/>
      <c r="O199" s="145"/>
      <c r="P199" s="76"/>
      <c r="Q199" s="76" t="s">
        <v>2386</v>
      </c>
      <c r="R199" s="76" t="s">
        <v>1697</v>
      </c>
      <c r="S199" s="76"/>
      <c r="T199" s="76"/>
      <c r="U199" s="76"/>
      <c r="V199" s="76"/>
      <c r="W199" s="76"/>
      <c r="X199" s="76"/>
      <c r="Y199" s="76"/>
      <c r="Z199" s="644">
        <f t="shared" si="6"/>
        <v>5250.0000000000009</v>
      </c>
      <c r="AA199" s="118">
        <f t="shared" si="7"/>
        <v>80250</v>
      </c>
    </row>
    <row r="200" spans="1:27" x14ac:dyDescent="0.35">
      <c r="A200" s="76"/>
      <c r="B200" s="76"/>
      <c r="C200" s="76"/>
      <c r="D200" s="76"/>
      <c r="E200" s="76"/>
      <c r="F200" s="76"/>
      <c r="G200" s="117" t="s">
        <v>12956</v>
      </c>
      <c r="H200" s="76"/>
      <c r="I200" s="118">
        <v>75000</v>
      </c>
      <c r="J200" s="76"/>
      <c r="K200" s="76"/>
      <c r="L200" s="119"/>
      <c r="M200" s="174"/>
      <c r="N200" s="119"/>
      <c r="O200" s="145"/>
      <c r="P200" s="76"/>
      <c r="Q200" s="76" t="s">
        <v>12901</v>
      </c>
      <c r="R200" s="76" t="s">
        <v>1697</v>
      </c>
      <c r="S200" s="76"/>
      <c r="T200" s="76"/>
      <c r="U200" s="76"/>
      <c r="V200" s="76"/>
      <c r="W200" s="76"/>
      <c r="X200" s="76"/>
      <c r="Y200" s="76"/>
      <c r="Z200" s="644">
        <f t="shared" si="6"/>
        <v>5250.0000000000009</v>
      </c>
      <c r="AA200" s="118">
        <f t="shared" si="7"/>
        <v>80250</v>
      </c>
    </row>
    <row r="201" spans="1:27" x14ac:dyDescent="0.35">
      <c r="A201" s="76"/>
      <c r="B201" s="76"/>
      <c r="C201" s="76"/>
      <c r="D201" s="76"/>
      <c r="E201" s="76"/>
      <c r="F201" s="76"/>
      <c r="G201" s="117" t="s">
        <v>12957</v>
      </c>
      <c r="H201" s="76"/>
      <c r="I201" s="118">
        <v>75000</v>
      </c>
      <c r="J201" s="76"/>
      <c r="K201" s="76"/>
      <c r="L201" s="119"/>
      <c r="M201" s="174"/>
      <c r="N201" s="119"/>
      <c r="O201" s="145"/>
      <c r="P201" s="76"/>
      <c r="Q201" s="76" t="s">
        <v>12903</v>
      </c>
      <c r="R201" s="76" t="s">
        <v>1697</v>
      </c>
      <c r="S201" s="76"/>
      <c r="T201" s="76"/>
      <c r="U201" s="76"/>
      <c r="V201" s="76"/>
      <c r="W201" s="76"/>
      <c r="X201" s="76"/>
      <c r="Y201" s="76"/>
      <c r="Z201" s="644">
        <f t="shared" si="6"/>
        <v>5250.0000000000009</v>
      </c>
      <c r="AA201" s="118">
        <f t="shared" si="7"/>
        <v>80250</v>
      </c>
    </row>
    <row r="202" spans="1:27" x14ac:dyDescent="0.35">
      <c r="A202" s="76"/>
      <c r="B202" s="76"/>
      <c r="C202" s="76"/>
      <c r="D202" s="76"/>
      <c r="E202" s="76"/>
      <c r="F202" s="76"/>
      <c r="G202" s="117" t="s">
        <v>12958</v>
      </c>
      <c r="H202" s="76"/>
      <c r="I202" s="118">
        <v>75000</v>
      </c>
      <c r="J202" s="76"/>
      <c r="K202" s="76"/>
      <c r="L202" s="119"/>
      <c r="M202" s="174"/>
      <c r="N202" s="119"/>
      <c r="O202" s="145"/>
      <c r="P202" s="76"/>
      <c r="Q202" s="76" t="s">
        <v>1940</v>
      </c>
      <c r="R202" s="76" t="s">
        <v>1697</v>
      </c>
      <c r="S202" s="76"/>
      <c r="T202" s="76"/>
      <c r="U202" s="76"/>
      <c r="V202" s="76"/>
      <c r="W202" s="76"/>
      <c r="X202" s="76"/>
      <c r="Y202" s="76"/>
      <c r="Z202" s="644">
        <f t="shared" si="6"/>
        <v>5250.0000000000009</v>
      </c>
      <c r="AA202" s="118">
        <f t="shared" si="7"/>
        <v>80250</v>
      </c>
    </row>
    <row r="203" spans="1:27" x14ac:dyDescent="0.35">
      <c r="A203" s="76"/>
      <c r="B203" s="76"/>
      <c r="C203" s="76"/>
      <c r="D203" s="76"/>
      <c r="E203" s="76"/>
      <c r="F203" s="76"/>
      <c r="G203" s="117" t="s">
        <v>12959</v>
      </c>
      <c r="H203" s="76"/>
      <c r="I203" s="118">
        <v>75000</v>
      </c>
      <c r="J203" s="76"/>
      <c r="K203" s="76" t="s">
        <v>5537</v>
      </c>
      <c r="L203" s="119"/>
      <c r="M203" s="174" t="s">
        <v>12945</v>
      </c>
      <c r="N203" s="119" t="s">
        <v>12960</v>
      </c>
      <c r="O203" s="145"/>
      <c r="P203" s="76"/>
      <c r="Q203" s="76" t="s">
        <v>8797</v>
      </c>
      <c r="R203" s="119"/>
      <c r="S203" s="76"/>
      <c r="T203" s="76"/>
      <c r="U203" s="76"/>
      <c r="V203" s="76"/>
      <c r="W203" s="76"/>
      <c r="X203" s="76"/>
      <c r="Y203" s="76"/>
      <c r="Z203" s="644">
        <f t="shared" si="6"/>
        <v>5250.0000000000009</v>
      </c>
      <c r="AA203" s="118">
        <f t="shared" si="7"/>
        <v>80250</v>
      </c>
    </row>
    <row r="204" spans="1:27" x14ac:dyDescent="0.35">
      <c r="A204" s="76"/>
      <c r="B204" s="76"/>
      <c r="C204" s="76"/>
      <c r="D204" s="76"/>
      <c r="E204" s="76"/>
      <c r="F204" s="76"/>
      <c r="G204" s="117" t="s">
        <v>12961</v>
      </c>
      <c r="H204" s="76"/>
      <c r="I204" s="118">
        <v>75000</v>
      </c>
      <c r="J204" s="76"/>
      <c r="K204" s="76" t="s">
        <v>5537</v>
      </c>
      <c r="L204" s="119"/>
      <c r="M204" s="174" t="s">
        <v>9199</v>
      </c>
      <c r="N204" s="119" t="s">
        <v>12962</v>
      </c>
      <c r="O204" s="145"/>
      <c r="P204" s="76"/>
      <c r="Q204" s="76" t="s">
        <v>3593</v>
      </c>
      <c r="R204" s="119"/>
      <c r="S204" s="76"/>
      <c r="T204" s="76"/>
      <c r="U204" s="76"/>
      <c r="V204" s="76"/>
      <c r="W204" s="76"/>
      <c r="X204" s="76"/>
      <c r="Y204" s="76"/>
      <c r="Z204" s="644">
        <f t="shared" si="6"/>
        <v>5250.0000000000009</v>
      </c>
      <c r="AA204" s="118">
        <f t="shared" si="7"/>
        <v>80250</v>
      </c>
    </row>
    <row r="205" spans="1:27" x14ac:dyDescent="0.35">
      <c r="A205" s="76"/>
      <c r="B205" s="76"/>
      <c r="C205" s="76"/>
      <c r="D205" s="76"/>
      <c r="E205" s="76"/>
      <c r="F205" s="76"/>
      <c r="G205" s="117" t="s">
        <v>12963</v>
      </c>
      <c r="H205" s="76"/>
      <c r="I205" s="118">
        <v>75000</v>
      </c>
      <c r="J205" s="76"/>
      <c r="K205" s="76"/>
      <c r="L205" s="119"/>
      <c r="M205" s="174"/>
      <c r="N205" s="119"/>
      <c r="O205" s="145"/>
      <c r="P205" s="76"/>
      <c r="Q205" s="76" t="s">
        <v>2386</v>
      </c>
      <c r="R205" s="76" t="s">
        <v>1697</v>
      </c>
      <c r="S205" s="76"/>
      <c r="T205" s="76"/>
      <c r="U205" s="76"/>
      <c r="V205" s="76"/>
      <c r="W205" s="76"/>
      <c r="X205" s="76"/>
      <c r="Y205" s="76"/>
      <c r="Z205" s="644">
        <f t="shared" si="6"/>
        <v>5250.0000000000009</v>
      </c>
      <c r="AA205" s="118">
        <f t="shared" si="7"/>
        <v>80250</v>
      </c>
    </row>
    <row r="206" spans="1:27" x14ac:dyDescent="0.35">
      <c r="A206" s="76"/>
      <c r="B206" s="76"/>
      <c r="C206" s="76"/>
      <c r="D206" s="76"/>
      <c r="E206" s="76"/>
      <c r="F206" s="76"/>
      <c r="G206" s="117" t="s">
        <v>12964</v>
      </c>
      <c r="H206" s="76"/>
      <c r="I206" s="118">
        <v>75000</v>
      </c>
      <c r="J206" s="76"/>
      <c r="K206" s="76"/>
      <c r="L206" s="119"/>
      <c r="M206" s="174"/>
      <c r="N206" s="119"/>
      <c r="O206" s="145"/>
      <c r="P206" s="76"/>
      <c r="Q206" s="76" t="s">
        <v>12901</v>
      </c>
      <c r="R206" s="76" t="s">
        <v>1697</v>
      </c>
      <c r="S206" s="76"/>
      <c r="T206" s="76"/>
      <c r="U206" s="76"/>
      <c r="V206" s="76"/>
      <c r="W206" s="76"/>
      <c r="X206" s="76"/>
      <c r="Y206" s="76"/>
      <c r="Z206" s="644">
        <f t="shared" si="6"/>
        <v>5250.0000000000009</v>
      </c>
      <c r="AA206" s="118">
        <f t="shared" si="7"/>
        <v>80250</v>
      </c>
    </row>
    <row r="207" spans="1:27" x14ac:dyDescent="0.35">
      <c r="A207" s="76"/>
      <c r="B207" s="76"/>
      <c r="C207" s="76"/>
      <c r="D207" s="76"/>
      <c r="E207" s="76"/>
      <c r="F207" s="76"/>
      <c r="G207" s="117" t="s">
        <v>12965</v>
      </c>
      <c r="H207" s="76"/>
      <c r="I207" s="118">
        <v>75000</v>
      </c>
      <c r="J207" s="76"/>
      <c r="K207" s="76"/>
      <c r="L207" s="119"/>
      <c r="M207" s="174"/>
      <c r="N207" s="119"/>
      <c r="O207" s="145"/>
      <c r="P207" s="76"/>
      <c r="Q207" s="76" t="s">
        <v>12903</v>
      </c>
      <c r="R207" s="76" t="s">
        <v>1697</v>
      </c>
      <c r="S207" s="76"/>
      <c r="T207" s="76"/>
      <c r="U207" s="76"/>
      <c r="V207" s="76"/>
      <c r="W207" s="76"/>
      <c r="X207" s="76"/>
      <c r="Y207" s="76"/>
      <c r="Z207" s="644">
        <f t="shared" si="6"/>
        <v>5250.0000000000009</v>
      </c>
      <c r="AA207" s="118">
        <f t="shared" si="7"/>
        <v>80250</v>
      </c>
    </row>
    <row r="208" spans="1:27" x14ac:dyDescent="0.35">
      <c r="A208" s="76"/>
      <c r="B208" s="76"/>
      <c r="C208" s="76"/>
      <c r="D208" s="76"/>
      <c r="E208" s="76"/>
      <c r="F208" s="76"/>
      <c r="G208" s="117" t="s">
        <v>12966</v>
      </c>
      <c r="H208" s="76"/>
      <c r="I208" s="118">
        <v>75000</v>
      </c>
      <c r="J208" s="76"/>
      <c r="K208" s="76"/>
      <c r="L208" s="119"/>
      <c r="M208" s="174"/>
      <c r="N208" s="119"/>
      <c r="O208" s="145"/>
      <c r="P208" s="76"/>
      <c r="Q208" s="76" t="s">
        <v>1940</v>
      </c>
      <c r="R208" s="76" t="s">
        <v>1697</v>
      </c>
      <c r="S208" s="76"/>
      <c r="T208" s="76"/>
      <c r="U208" s="76"/>
      <c r="V208" s="76"/>
      <c r="W208" s="76"/>
      <c r="X208" s="76"/>
      <c r="Y208" s="76"/>
      <c r="Z208" s="644">
        <f t="shared" si="6"/>
        <v>5250.0000000000009</v>
      </c>
      <c r="AA208" s="118">
        <f t="shared" si="7"/>
        <v>80250</v>
      </c>
    </row>
    <row r="209" spans="1:27" x14ac:dyDescent="0.35">
      <c r="A209" s="76"/>
      <c r="B209" s="76"/>
      <c r="C209" s="76"/>
      <c r="D209" s="76"/>
      <c r="E209" s="76"/>
      <c r="F209" s="76"/>
      <c r="G209" s="117" t="s">
        <v>12967</v>
      </c>
      <c r="H209" s="76"/>
      <c r="I209" s="118">
        <v>75000</v>
      </c>
      <c r="J209" s="76"/>
      <c r="K209" s="76"/>
      <c r="L209" s="119"/>
      <c r="M209" s="174"/>
      <c r="N209" s="119"/>
      <c r="O209" s="145"/>
      <c r="P209" s="76"/>
      <c r="Q209" s="76" t="s">
        <v>12891</v>
      </c>
      <c r="R209" s="76" t="s">
        <v>1697</v>
      </c>
      <c r="S209" s="76"/>
      <c r="T209" s="76"/>
      <c r="U209" s="76"/>
      <c r="V209" s="76"/>
      <c r="W209" s="76"/>
      <c r="X209" s="76"/>
      <c r="Y209" s="76"/>
      <c r="Z209" s="644">
        <f t="shared" si="6"/>
        <v>5250.0000000000009</v>
      </c>
      <c r="AA209" s="118">
        <f t="shared" si="7"/>
        <v>80250</v>
      </c>
    </row>
    <row r="210" spans="1:27" x14ac:dyDescent="0.35">
      <c r="A210" s="76"/>
      <c r="B210" s="76"/>
      <c r="C210" s="76"/>
      <c r="D210" s="76"/>
      <c r="E210" s="76"/>
      <c r="F210" s="76"/>
      <c r="G210" s="117" t="s">
        <v>12968</v>
      </c>
      <c r="H210" s="76"/>
      <c r="I210" s="118">
        <v>75000</v>
      </c>
      <c r="J210" s="76"/>
      <c r="K210" s="76" t="s">
        <v>5537</v>
      </c>
      <c r="L210" s="119"/>
      <c r="M210" s="174" t="s">
        <v>12945</v>
      </c>
      <c r="N210" s="119" t="s">
        <v>12969</v>
      </c>
      <c r="O210" s="145"/>
      <c r="P210" s="76"/>
      <c r="Q210" s="76" t="s">
        <v>8797</v>
      </c>
      <c r="R210" s="119"/>
      <c r="S210" s="76"/>
      <c r="T210" s="76"/>
      <c r="U210" s="76"/>
      <c r="V210" s="76"/>
      <c r="W210" s="76"/>
      <c r="X210" s="76"/>
      <c r="Y210" s="76"/>
      <c r="Z210" s="644">
        <f t="shared" si="6"/>
        <v>5250.0000000000009</v>
      </c>
      <c r="AA210" s="118">
        <f t="shared" si="7"/>
        <v>80250</v>
      </c>
    </row>
    <row r="211" spans="1:27" x14ac:dyDescent="0.35">
      <c r="A211" s="76"/>
      <c r="B211" s="76"/>
      <c r="C211" s="76"/>
      <c r="D211" s="76"/>
      <c r="E211" s="76"/>
      <c r="F211" s="76"/>
      <c r="G211" s="117" t="s">
        <v>12970</v>
      </c>
      <c r="H211" s="76"/>
      <c r="I211" s="118">
        <v>75000</v>
      </c>
      <c r="J211" s="76"/>
      <c r="K211" s="76" t="s">
        <v>5537</v>
      </c>
      <c r="L211" s="119"/>
      <c r="M211" s="174" t="s">
        <v>9199</v>
      </c>
      <c r="N211" s="119" t="s">
        <v>12971</v>
      </c>
      <c r="O211" s="145"/>
      <c r="P211" s="76"/>
      <c r="Q211" s="76" t="s">
        <v>3593</v>
      </c>
      <c r="R211" s="119"/>
      <c r="S211" s="76"/>
      <c r="T211" s="76"/>
      <c r="U211" s="76"/>
      <c r="V211" s="76"/>
      <c r="W211" s="76"/>
      <c r="X211" s="76"/>
      <c r="Y211" s="76"/>
      <c r="Z211" s="644">
        <f t="shared" si="6"/>
        <v>5250.0000000000009</v>
      </c>
      <c r="AA211" s="118">
        <f t="shared" si="7"/>
        <v>80250</v>
      </c>
    </row>
    <row r="212" spans="1:27" x14ac:dyDescent="0.35">
      <c r="A212" s="76"/>
      <c r="B212" s="76"/>
      <c r="C212" s="76"/>
      <c r="D212" s="76"/>
      <c r="E212" s="76"/>
      <c r="F212" s="76"/>
      <c r="G212" s="117" t="s">
        <v>12972</v>
      </c>
      <c r="H212" s="76"/>
      <c r="I212" s="118">
        <v>75000</v>
      </c>
      <c r="J212" s="76"/>
      <c r="K212" s="76"/>
      <c r="L212" s="119"/>
      <c r="M212" s="174"/>
      <c r="N212" s="119"/>
      <c r="O212" s="145"/>
      <c r="P212" s="76"/>
      <c r="Q212" s="76" t="s">
        <v>2386</v>
      </c>
      <c r="R212" s="76" t="s">
        <v>1697</v>
      </c>
      <c r="S212" s="76"/>
      <c r="T212" s="76"/>
      <c r="U212" s="76"/>
      <c r="V212" s="76"/>
      <c r="W212" s="76"/>
      <c r="X212" s="76"/>
      <c r="Y212" s="76"/>
      <c r="Z212" s="644">
        <f t="shared" si="6"/>
        <v>5250.0000000000009</v>
      </c>
      <c r="AA212" s="118">
        <f t="shared" si="7"/>
        <v>80250</v>
      </c>
    </row>
    <row r="213" spans="1:27" x14ac:dyDescent="0.35">
      <c r="A213" s="76"/>
      <c r="B213" s="76"/>
      <c r="C213" s="76"/>
      <c r="D213" s="76"/>
      <c r="E213" s="76"/>
      <c r="F213" s="76"/>
      <c r="G213" s="117" t="s">
        <v>12973</v>
      </c>
      <c r="H213" s="76"/>
      <c r="I213" s="118">
        <v>75000</v>
      </c>
      <c r="J213" s="76"/>
      <c r="K213" s="76"/>
      <c r="L213" s="119"/>
      <c r="M213" s="174"/>
      <c r="N213" s="119"/>
      <c r="O213" s="145"/>
      <c r="P213" s="76"/>
      <c r="Q213" s="76" t="s">
        <v>12901</v>
      </c>
      <c r="R213" s="76" t="s">
        <v>1697</v>
      </c>
      <c r="S213" s="76"/>
      <c r="T213" s="76"/>
      <c r="U213" s="76"/>
      <c r="V213" s="76"/>
      <c r="W213" s="76"/>
      <c r="X213" s="76"/>
      <c r="Y213" s="76"/>
      <c r="Z213" s="644">
        <f t="shared" si="6"/>
        <v>5250.0000000000009</v>
      </c>
      <c r="AA213" s="118">
        <f t="shared" si="7"/>
        <v>80250</v>
      </c>
    </row>
    <row r="214" spans="1:27" x14ac:dyDescent="0.35">
      <c r="A214" s="76"/>
      <c r="B214" s="76"/>
      <c r="C214" s="76"/>
      <c r="D214" s="76"/>
      <c r="E214" s="76"/>
      <c r="F214" s="76"/>
      <c r="G214" s="117" t="s">
        <v>12974</v>
      </c>
      <c r="H214" s="76"/>
      <c r="I214" s="118">
        <v>75000</v>
      </c>
      <c r="J214" s="76"/>
      <c r="K214" s="76"/>
      <c r="L214" s="119"/>
      <c r="M214" s="174"/>
      <c r="N214" s="119"/>
      <c r="O214" s="145"/>
      <c r="P214" s="76"/>
      <c r="Q214" s="76" t="s">
        <v>12903</v>
      </c>
      <c r="R214" s="76" t="s">
        <v>1697</v>
      </c>
      <c r="S214" s="76"/>
      <c r="T214" s="76"/>
      <c r="U214" s="76"/>
      <c r="V214" s="76"/>
      <c r="W214" s="76"/>
      <c r="X214" s="76"/>
      <c r="Y214" s="76"/>
      <c r="Z214" s="644">
        <f t="shared" si="6"/>
        <v>5250.0000000000009</v>
      </c>
      <c r="AA214" s="118">
        <f t="shared" si="7"/>
        <v>80250</v>
      </c>
    </row>
    <row r="215" spans="1:27" x14ac:dyDescent="0.35">
      <c r="A215" s="76"/>
      <c r="B215" s="76"/>
      <c r="C215" s="76"/>
      <c r="D215" s="76"/>
      <c r="E215" s="76"/>
      <c r="F215" s="76"/>
      <c r="G215" s="117" t="s">
        <v>12975</v>
      </c>
      <c r="H215" s="76"/>
      <c r="I215" s="118">
        <v>75000</v>
      </c>
      <c r="J215" s="76"/>
      <c r="K215" s="76"/>
      <c r="L215" s="119"/>
      <c r="M215" s="174"/>
      <c r="N215" s="119"/>
      <c r="O215" s="145"/>
      <c r="P215" s="76"/>
      <c r="Q215" s="76" t="s">
        <v>1940</v>
      </c>
      <c r="R215" s="76" t="s">
        <v>1697</v>
      </c>
      <c r="S215" s="76"/>
      <c r="T215" s="76"/>
      <c r="U215" s="76"/>
      <c r="V215" s="76"/>
      <c r="W215" s="76"/>
      <c r="X215" s="76"/>
      <c r="Y215" s="76"/>
      <c r="Z215" s="644">
        <f t="shared" si="6"/>
        <v>5250.0000000000009</v>
      </c>
      <c r="AA215" s="118">
        <f t="shared" si="7"/>
        <v>80250</v>
      </c>
    </row>
    <row r="216" spans="1:27" x14ac:dyDescent="0.35">
      <c r="A216" s="76"/>
      <c r="B216" s="76"/>
      <c r="C216" s="76"/>
      <c r="D216" s="76"/>
      <c r="E216" s="76"/>
      <c r="F216" s="76"/>
      <c r="G216" s="117" t="s">
        <v>12976</v>
      </c>
      <c r="H216" s="76"/>
      <c r="I216" s="118">
        <v>75000</v>
      </c>
      <c r="J216" s="76"/>
      <c r="K216" s="76"/>
      <c r="L216" s="119"/>
      <c r="M216" s="174"/>
      <c r="N216" s="119"/>
      <c r="O216" s="145"/>
      <c r="P216" s="76"/>
      <c r="Q216" s="76" t="s">
        <v>12891</v>
      </c>
      <c r="R216" s="76" t="s">
        <v>1697</v>
      </c>
      <c r="S216" s="76"/>
      <c r="T216" s="76"/>
      <c r="U216" s="76"/>
      <c r="V216" s="76"/>
      <c r="W216" s="76"/>
      <c r="X216" s="76"/>
      <c r="Y216" s="76"/>
      <c r="Z216" s="644">
        <f t="shared" si="6"/>
        <v>5250.0000000000009</v>
      </c>
      <c r="AA216" s="118">
        <f t="shared" si="7"/>
        <v>80250</v>
      </c>
    </row>
    <row r="217" spans="1:27" x14ac:dyDescent="0.35">
      <c r="A217" s="76"/>
      <c r="B217" s="76"/>
      <c r="C217" s="76"/>
      <c r="D217" s="76"/>
      <c r="E217" s="76"/>
      <c r="F217" s="76"/>
      <c r="G217" s="117" t="s">
        <v>12977</v>
      </c>
      <c r="H217" s="76"/>
      <c r="I217" s="118">
        <v>75000</v>
      </c>
      <c r="J217" s="76"/>
      <c r="K217" s="76" t="s">
        <v>5775</v>
      </c>
      <c r="L217" s="119"/>
      <c r="M217" s="174" t="s">
        <v>5530</v>
      </c>
      <c r="N217" s="119" t="s">
        <v>12978</v>
      </c>
      <c r="O217" s="145"/>
      <c r="P217" s="76"/>
      <c r="Q217" s="76"/>
      <c r="R217" s="119"/>
      <c r="S217" s="76"/>
      <c r="T217" s="76"/>
      <c r="U217" s="76"/>
      <c r="V217" s="76"/>
      <c r="W217" s="76"/>
      <c r="X217" s="76"/>
      <c r="Y217" s="76"/>
      <c r="Z217" s="644">
        <f t="shared" si="6"/>
        <v>5250.0000000000009</v>
      </c>
      <c r="AA217" s="118">
        <f t="shared" si="7"/>
        <v>80250</v>
      </c>
    </row>
    <row r="218" spans="1:27" x14ac:dyDescent="0.35">
      <c r="A218" s="76"/>
      <c r="B218" s="76"/>
      <c r="C218" s="76"/>
      <c r="D218" s="76"/>
      <c r="E218" s="76"/>
      <c r="F218" s="76"/>
      <c r="G218" s="117" t="s">
        <v>12979</v>
      </c>
      <c r="H218" s="76"/>
      <c r="I218" s="118">
        <v>75000</v>
      </c>
      <c r="J218" s="76"/>
      <c r="K218" s="76" t="s">
        <v>5537</v>
      </c>
      <c r="L218" s="119"/>
      <c r="M218" s="174" t="s">
        <v>9199</v>
      </c>
      <c r="N218" s="119" t="s">
        <v>12980</v>
      </c>
      <c r="O218" s="145"/>
      <c r="P218" s="76"/>
      <c r="Q218" s="76" t="s">
        <v>12981</v>
      </c>
      <c r="R218" s="119"/>
      <c r="S218" s="76"/>
      <c r="T218" s="76"/>
      <c r="U218" s="76"/>
      <c r="V218" s="76"/>
      <c r="W218" s="76"/>
      <c r="X218" s="76"/>
      <c r="Y218" s="76"/>
      <c r="Z218" s="644">
        <f t="shared" si="6"/>
        <v>5250.0000000000009</v>
      </c>
      <c r="AA218" s="118">
        <f t="shared" si="7"/>
        <v>80250</v>
      </c>
    </row>
    <row r="219" spans="1:27" x14ac:dyDescent="0.35">
      <c r="A219" s="76"/>
      <c r="B219" s="76"/>
      <c r="C219" s="76"/>
      <c r="D219" s="76"/>
      <c r="E219" s="76"/>
      <c r="F219" s="76"/>
      <c r="G219" s="117" t="s">
        <v>12982</v>
      </c>
      <c r="H219" s="76"/>
      <c r="I219" s="118">
        <v>75000</v>
      </c>
      <c r="J219" s="76"/>
      <c r="K219" s="76"/>
      <c r="L219" s="119"/>
      <c r="M219" s="174"/>
      <c r="N219" s="119"/>
      <c r="O219" s="145"/>
      <c r="P219" s="76"/>
      <c r="Q219" s="76" t="s">
        <v>2386</v>
      </c>
      <c r="R219" s="76" t="s">
        <v>1697</v>
      </c>
      <c r="S219" s="76"/>
      <c r="T219" s="76"/>
      <c r="U219" s="76"/>
      <c r="V219" s="76"/>
      <c r="W219" s="76"/>
      <c r="X219" s="76"/>
      <c r="Y219" s="76"/>
      <c r="Z219" s="644">
        <f t="shared" si="6"/>
        <v>5250.0000000000009</v>
      </c>
      <c r="AA219" s="118">
        <f t="shared" si="7"/>
        <v>80250</v>
      </c>
    </row>
    <row r="220" spans="1:27" x14ac:dyDescent="0.35">
      <c r="A220" s="76"/>
      <c r="B220" s="76"/>
      <c r="C220" s="76"/>
      <c r="D220" s="76"/>
      <c r="E220" s="76"/>
      <c r="F220" s="76"/>
      <c r="G220" s="117" t="s">
        <v>12983</v>
      </c>
      <c r="H220" s="76"/>
      <c r="I220" s="118">
        <v>75000</v>
      </c>
      <c r="J220" s="76"/>
      <c r="K220" s="76"/>
      <c r="L220" s="119"/>
      <c r="M220" s="174"/>
      <c r="N220" s="119"/>
      <c r="O220" s="145"/>
      <c r="P220" s="76"/>
      <c r="Q220" s="76" t="s">
        <v>12901</v>
      </c>
      <c r="R220" s="76" t="s">
        <v>1697</v>
      </c>
      <c r="S220" s="76"/>
      <c r="T220" s="76"/>
      <c r="U220" s="76"/>
      <c r="V220" s="76"/>
      <c r="W220" s="76"/>
      <c r="X220" s="76"/>
      <c r="Y220" s="76"/>
      <c r="Z220" s="644">
        <f t="shared" si="6"/>
        <v>5250.0000000000009</v>
      </c>
      <c r="AA220" s="118">
        <f t="shared" si="7"/>
        <v>80250</v>
      </c>
    </row>
    <row r="221" spans="1:27" x14ac:dyDescent="0.35">
      <c r="A221" s="76"/>
      <c r="B221" s="76"/>
      <c r="C221" s="76"/>
      <c r="D221" s="76"/>
      <c r="E221" s="76"/>
      <c r="F221" s="76"/>
      <c r="G221" s="117" t="s">
        <v>12984</v>
      </c>
      <c r="H221" s="76"/>
      <c r="I221" s="118">
        <v>75000</v>
      </c>
      <c r="J221" s="76"/>
      <c r="K221" s="76"/>
      <c r="L221" s="119"/>
      <c r="M221" s="76"/>
      <c r="N221" s="119"/>
      <c r="O221" s="145"/>
      <c r="P221" s="76"/>
      <c r="Q221" s="76" t="s">
        <v>12903</v>
      </c>
      <c r="R221" s="76" t="s">
        <v>1697</v>
      </c>
      <c r="S221" s="76"/>
      <c r="T221" s="76"/>
      <c r="U221" s="76"/>
      <c r="V221" s="76"/>
      <c r="W221" s="76"/>
      <c r="X221" s="76"/>
      <c r="Y221" s="76"/>
      <c r="Z221" s="644">
        <f t="shared" si="6"/>
        <v>5250.0000000000009</v>
      </c>
      <c r="AA221" s="118">
        <f t="shared" si="7"/>
        <v>80250</v>
      </c>
    </row>
    <row r="222" spans="1:27" x14ac:dyDescent="0.35">
      <c r="A222" s="76"/>
      <c r="B222" s="76"/>
      <c r="C222" s="76"/>
      <c r="D222" s="76"/>
      <c r="E222" s="76"/>
      <c r="F222" s="76"/>
      <c r="G222" s="117" t="s">
        <v>12985</v>
      </c>
      <c r="H222" s="76"/>
      <c r="I222" s="118">
        <v>75000</v>
      </c>
      <c r="J222" s="76"/>
      <c r="K222" s="76"/>
      <c r="L222" s="119"/>
      <c r="M222" s="76"/>
      <c r="N222" s="119"/>
      <c r="O222" s="145"/>
      <c r="P222" s="76"/>
      <c r="Q222" s="76" t="s">
        <v>1940</v>
      </c>
      <c r="R222" s="76" t="s">
        <v>1697</v>
      </c>
      <c r="S222" s="76"/>
      <c r="T222" s="76"/>
      <c r="U222" s="76"/>
      <c r="V222" s="76"/>
      <c r="W222" s="76"/>
      <c r="X222" s="76"/>
      <c r="Y222" s="76"/>
      <c r="Z222" s="644">
        <f t="shared" si="6"/>
        <v>5250.0000000000009</v>
      </c>
      <c r="AA222" s="118">
        <f t="shared" si="7"/>
        <v>80250</v>
      </c>
    </row>
    <row r="223" spans="1:27" x14ac:dyDescent="0.35">
      <c r="A223" s="76"/>
      <c r="B223" s="76"/>
      <c r="C223" s="76"/>
      <c r="D223" s="76"/>
      <c r="E223" s="76"/>
      <c r="F223" s="76"/>
      <c r="G223" s="117" t="s">
        <v>12986</v>
      </c>
      <c r="H223" s="76"/>
      <c r="I223" s="118">
        <v>75000</v>
      </c>
      <c r="J223" s="76"/>
      <c r="K223" s="76"/>
      <c r="L223" s="119"/>
      <c r="M223" s="76"/>
      <c r="N223" s="119"/>
      <c r="O223" s="145"/>
      <c r="P223" s="76"/>
      <c r="Q223" s="76" t="s">
        <v>12891</v>
      </c>
      <c r="R223" s="76" t="s">
        <v>1697</v>
      </c>
      <c r="S223" s="76"/>
      <c r="T223" s="76"/>
      <c r="U223" s="76"/>
      <c r="V223" s="76"/>
      <c r="W223" s="76"/>
      <c r="X223" s="76"/>
      <c r="Y223" s="76"/>
      <c r="Z223" s="644">
        <f t="shared" si="6"/>
        <v>5250.0000000000009</v>
      </c>
      <c r="AA223" s="118">
        <f t="shared" si="7"/>
        <v>80250</v>
      </c>
    </row>
    <row r="224" spans="1:27" x14ac:dyDescent="0.35">
      <c r="A224" s="76"/>
      <c r="B224" s="76"/>
      <c r="C224" s="76"/>
      <c r="D224" s="76"/>
      <c r="E224" s="76"/>
      <c r="F224" s="76"/>
      <c r="G224" s="117" t="s">
        <v>12987</v>
      </c>
      <c r="H224" s="76"/>
      <c r="I224" s="118">
        <v>75000</v>
      </c>
      <c r="J224" s="76"/>
      <c r="K224" s="76" t="s">
        <v>3716</v>
      </c>
      <c r="L224" s="119"/>
      <c r="M224" s="76" t="s">
        <v>8463</v>
      </c>
      <c r="N224" s="119" t="s">
        <v>12988</v>
      </c>
      <c r="O224" s="145"/>
      <c r="P224" s="76"/>
      <c r="Q224" s="76" t="s">
        <v>1065</v>
      </c>
      <c r="R224" s="76" t="s">
        <v>12989</v>
      </c>
      <c r="S224" s="76"/>
      <c r="T224" s="76"/>
      <c r="U224" s="76"/>
      <c r="V224" s="76"/>
      <c r="W224" s="76"/>
      <c r="X224" s="76"/>
      <c r="Y224" s="76"/>
      <c r="Z224" s="644">
        <f t="shared" si="6"/>
        <v>5250.0000000000009</v>
      </c>
      <c r="AA224" s="118">
        <f t="shared" si="7"/>
        <v>80250</v>
      </c>
    </row>
    <row r="225" spans="1:27" x14ac:dyDescent="0.35">
      <c r="A225" s="76"/>
      <c r="B225" s="76"/>
      <c r="C225" s="76"/>
      <c r="D225" s="76"/>
      <c r="E225" s="76"/>
      <c r="F225" s="76"/>
      <c r="G225" s="117" t="s">
        <v>12990</v>
      </c>
      <c r="H225" s="76"/>
      <c r="I225" s="118">
        <v>75000</v>
      </c>
      <c r="J225" s="76"/>
      <c r="K225" s="76" t="s">
        <v>2468</v>
      </c>
      <c r="L225" s="119"/>
      <c r="M225" s="76" t="s">
        <v>12991</v>
      </c>
      <c r="N225" s="119">
        <v>19190111</v>
      </c>
      <c r="O225" s="145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644">
        <f t="shared" si="6"/>
        <v>5250.0000000000009</v>
      </c>
      <c r="AA225" s="118">
        <f t="shared" si="7"/>
        <v>80250</v>
      </c>
    </row>
    <row r="226" spans="1:27" x14ac:dyDescent="0.35">
      <c r="A226" s="76"/>
      <c r="B226" s="76"/>
      <c r="C226" s="76"/>
      <c r="D226" s="76"/>
      <c r="E226" s="76"/>
      <c r="F226" s="76"/>
      <c r="G226" s="117" t="s">
        <v>12992</v>
      </c>
      <c r="H226" s="76"/>
      <c r="I226" s="118">
        <v>75000</v>
      </c>
      <c r="J226" s="76"/>
      <c r="K226" s="76" t="s">
        <v>1562</v>
      </c>
      <c r="L226" s="119"/>
      <c r="M226" s="76" t="s">
        <v>8526</v>
      </c>
      <c r="N226" s="119"/>
      <c r="O226" s="145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644">
        <f t="shared" si="6"/>
        <v>5250.0000000000009</v>
      </c>
      <c r="AA226" s="118">
        <f t="shared" si="7"/>
        <v>80250</v>
      </c>
    </row>
    <row r="227" spans="1:27" x14ac:dyDescent="0.35">
      <c r="A227" s="76"/>
      <c r="B227" s="76"/>
      <c r="C227" s="76"/>
      <c r="D227" s="76"/>
      <c r="E227" s="76"/>
      <c r="F227" s="76"/>
      <c r="G227" s="117" t="s">
        <v>12993</v>
      </c>
      <c r="H227" s="76"/>
      <c r="I227" s="118">
        <v>75000</v>
      </c>
      <c r="J227" s="76"/>
      <c r="K227" s="76"/>
      <c r="L227" s="119"/>
      <c r="M227" s="76"/>
      <c r="N227" s="119"/>
      <c r="O227" s="145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644">
        <f t="shared" si="6"/>
        <v>5250.0000000000009</v>
      </c>
      <c r="AA227" s="118">
        <f t="shared" si="7"/>
        <v>80250</v>
      </c>
    </row>
    <row r="228" spans="1:27" x14ac:dyDescent="0.35">
      <c r="A228" s="76"/>
      <c r="B228" s="76"/>
      <c r="C228" s="76"/>
      <c r="D228" s="76"/>
      <c r="E228" s="76"/>
      <c r="F228" s="76"/>
      <c r="G228" s="117" t="s">
        <v>12994</v>
      </c>
      <c r="H228" s="76"/>
      <c r="I228" s="118">
        <v>75000</v>
      </c>
      <c r="J228" s="76"/>
      <c r="K228" s="76" t="s">
        <v>8718</v>
      </c>
      <c r="L228" s="119"/>
      <c r="M228" s="76" t="s">
        <v>12995</v>
      </c>
      <c r="N228" s="119"/>
      <c r="O228" s="145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644">
        <f t="shared" si="6"/>
        <v>5250.0000000000009</v>
      </c>
      <c r="AA228" s="118">
        <f t="shared" si="7"/>
        <v>80250</v>
      </c>
    </row>
    <row r="229" spans="1:27" x14ac:dyDescent="0.35">
      <c r="A229" s="76"/>
      <c r="B229" s="76"/>
      <c r="C229" s="76"/>
      <c r="D229" s="76"/>
      <c r="E229" s="76"/>
      <c r="F229" s="76"/>
      <c r="G229" s="117" t="s">
        <v>12996</v>
      </c>
      <c r="H229" s="76"/>
      <c r="I229" s="118">
        <v>75000</v>
      </c>
      <c r="J229" s="76"/>
      <c r="K229" s="76" t="s">
        <v>2468</v>
      </c>
      <c r="L229" s="119"/>
      <c r="M229" s="76" t="s">
        <v>12991</v>
      </c>
      <c r="N229" s="119">
        <v>19190153</v>
      </c>
      <c r="O229" s="145"/>
      <c r="P229" s="76"/>
      <c r="Q229" s="76" t="s">
        <v>1065</v>
      </c>
      <c r="R229" s="76" t="s">
        <v>12989</v>
      </c>
      <c r="S229" s="76"/>
      <c r="T229" s="76"/>
      <c r="U229" s="76"/>
      <c r="V229" s="76"/>
      <c r="W229" s="76"/>
      <c r="X229" s="76"/>
      <c r="Y229" s="76"/>
      <c r="Z229" s="644">
        <f t="shared" si="6"/>
        <v>5250.0000000000009</v>
      </c>
      <c r="AA229" s="118">
        <f t="shared" si="7"/>
        <v>80250</v>
      </c>
    </row>
    <row r="230" spans="1:27" x14ac:dyDescent="0.35">
      <c r="A230" s="76"/>
      <c r="B230" s="76"/>
      <c r="C230" s="76"/>
      <c r="D230" s="76"/>
      <c r="E230" s="76"/>
      <c r="F230" s="76"/>
      <c r="G230" s="117" t="s">
        <v>12997</v>
      </c>
      <c r="H230" s="76"/>
      <c r="I230" s="118">
        <v>75000</v>
      </c>
      <c r="J230" s="76"/>
      <c r="K230" s="76" t="s">
        <v>1562</v>
      </c>
      <c r="L230" s="119"/>
      <c r="M230" s="76" t="s">
        <v>8526</v>
      </c>
      <c r="N230" s="119"/>
      <c r="O230" s="145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644">
        <f t="shared" si="6"/>
        <v>5250.0000000000009</v>
      </c>
      <c r="AA230" s="118">
        <f t="shared" si="7"/>
        <v>80250</v>
      </c>
    </row>
    <row r="231" spans="1:27" x14ac:dyDescent="0.35">
      <c r="A231" s="76"/>
      <c r="B231" s="76"/>
      <c r="C231" s="76"/>
      <c r="D231" s="76"/>
      <c r="E231" s="76"/>
      <c r="F231" s="76"/>
      <c r="G231" s="117" t="s">
        <v>12998</v>
      </c>
      <c r="H231" s="76"/>
      <c r="I231" s="118">
        <v>75000</v>
      </c>
      <c r="J231" s="76"/>
      <c r="K231" s="76"/>
      <c r="L231" s="119"/>
      <c r="M231" s="76"/>
      <c r="N231" s="119"/>
      <c r="O231" s="145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644">
        <f t="shared" si="6"/>
        <v>5250.0000000000009</v>
      </c>
      <c r="AA231" s="118">
        <f t="shared" si="7"/>
        <v>80250</v>
      </c>
    </row>
    <row r="232" spans="1:27" x14ac:dyDescent="0.35">
      <c r="A232" s="76"/>
      <c r="B232" s="76"/>
      <c r="C232" s="76"/>
      <c r="D232" s="76"/>
      <c r="E232" s="76"/>
      <c r="F232" s="76"/>
      <c r="G232" s="117" t="s">
        <v>12999</v>
      </c>
      <c r="H232" s="76"/>
      <c r="I232" s="118">
        <v>75000</v>
      </c>
      <c r="J232" s="76"/>
      <c r="K232" s="76" t="s">
        <v>5775</v>
      </c>
      <c r="L232" s="119"/>
      <c r="M232" s="76" t="s">
        <v>5530</v>
      </c>
      <c r="N232" s="119" t="s">
        <v>13000</v>
      </c>
      <c r="O232" s="145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644">
        <f t="shared" si="6"/>
        <v>5250.0000000000009</v>
      </c>
      <c r="AA232" s="118">
        <f t="shared" si="7"/>
        <v>80250</v>
      </c>
    </row>
    <row r="233" spans="1:27" x14ac:dyDescent="0.35">
      <c r="A233" s="76"/>
      <c r="B233" s="76"/>
      <c r="C233" s="76"/>
      <c r="D233" s="76"/>
      <c r="E233" s="76"/>
      <c r="F233" s="76"/>
      <c r="G233" s="117" t="s">
        <v>13001</v>
      </c>
      <c r="H233" s="76"/>
      <c r="I233" s="118">
        <v>75000</v>
      </c>
      <c r="J233" s="76"/>
      <c r="K233" s="76" t="s">
        <v>2468</v>
      </c>
      <c r="L233" s="119"/>
      <c r="M233" s="76" t="s">
        <v>12991</v>
      </c>
      <c r="N233" s="119">
        <v>19190058</v>
      </c>
      <c r="O233" s="145"/>
      <c r="P233" s="76"/>
      <c r="Q233" s="76" t="s">
        <v>1065</v>
      </c>
      <c r="R233" s="76" t="s">
        <v>12989</v>
      </c>
      <c r="S233" s="76"/>
      <c r="T233" s="76"/>
      <c r="U233" s="76"/>
      <c r="V233" s="76"/>
      <c r="W233" s="76"/>
      <c r="X233" s="76"/>
      <c r="Y233" s="76"/>
      <c r="Z233" s="644">
        <f t="shared" si="6"/>
        <v>5250.0000000000009</v>
      </c>
      <c r="AA233" s="118">
        <f t="shared" si="7"/>
        <v>80250</v>
      </c>
    </row>
    <row r="234" spans="1:27" x14ac:dyDescent="0.35">
      <c r="A234" s="76"/>
      <c r="B234" s="76"/>
      <c r="C234" s="76"/>
      <c r="D234" s="76"/>
      <c r="E234" s="76"/>
      <c r="F234" s="76"/>
      <c r="G234" s="117" t="s">
        <v>13002</v>
      </c>
      <c r="H234" s="76"/>
      <c r="I234" s="118">
        <v>75000</v>
      </c>
      <c r="J234" s="76"/>
      <c r="K234" s="76" t="s">
        <v>1562</v>
      </c>
      <c r="L234" s="119"/>
      <c r="M234" s="76" t="s">
        <v>8526</v>
      </c>
      <c r="N234" s="119"/>
      <c r="O234" s="145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644">
        <f t="shared" si="6"/>
        <v>5250.0000000000009</v>
      </c>
      <c r="AA234" s="118">
        <f t="shared" si="7"/>
        <v>80250</v>
      </c>
    </row>
    <row r="235" spans="1:27" x14ac:dyDescent="0.35">
      <c r="A235" s="76"/>
      <c r="B235" s="76"/>
      <c r="C235" s="76"/>
      <c r="D235" s="76"/>
      <c r="E235" s="76"/>
      <c r="F235" s="76"/>
      <c r="G235" s="117" t="s">
        <v>13003</v>
      </c>
      <c r="H235" s="76"/>
      <c r="I235" s="118">
        <v>75000</v>
      </c>
      <c r="J235" s="76"/>
      <c r="K235" s="76"/>
      <c r="L235" s="119"/>
      <c r="M235" s="76"/>
      <c r="N235" s="119"/>
      <c r="O235" s="145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644">
        <f t="shared" si="6"/>
        <v>5250.0000000000009</v>
      </c>
      <c r="AA235" s="118">
        <f t="shared" si="7"/>
        <v>80250</v>
      </c>
    </row>
    <row r="236" spans="1:27" x14ac:dyDescent="0.35">
      <c r="A236" s="76"/>
      <c r="B236" s="76"/>
      <c r="C236" s="76"/>
      <c r="D236" s="76"/>
      <c r="E236" s="76"/>
      <c r="F236" s="76"/>
      <c r="G236" s="117" t="s">
        <v>13004</v>
      </c>
      <c r="H236" s="76"/>
      <c r="I236" s="118">
        <v>75000</v>
      </c>
      <c r="J236" s="76"/>
      <c r="K236" s="76" t="s">
        <v>1562</v>
      </c>
      <c r="L236" s="119"/>
      <c r="M236" s="76" t="s">
        <v>13005</v>
      </c>
      <c r="N236" s="119"/>
      <c r="O236" s="145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644">
        <f t="shared" si="6"/>
        <v>5250.0000000000009</v>
      </c>
      <c r="AA236" s="118">
        <f t="shared" si="7"/>
        <v>80250</v>
      </c>
    </row>
    <row r="237" spans="1:27" x14ac:dyDescent="0.35">
      <c r="A237" s="76"/>
      <c r="B237" s="76"/>
      <c r="C237" s="76"/>
      <c r="D237" s="76"/>
      <c r="E237" s="76"/>
      <c r="F237" s="76"/>
      <c r="G237" s="117" t="s">
        <v>13006</v>
      </c>
      <c r="H237" s="76"/>
      <c r="I237" s="118">
        <v>75000</v>
      </c>
      <c r="J237" s="76"/>
      <c r="K237" s="76" t="s">
        <v>2468</v>
      </c>
      <c r="L237" s="119"/>
      <c r="M237" s="76" t="s">
        <v>12991</v>
      </c>
      <c r="N237" s="119">
        <v>19190085</v>
      </c>
      <c r="O237" s="145"/>
      <c r="P237" s="76"/>
      <c r="Q237" s="76" t="s">
        <v>1065</v>
      </c>
      <c r="R237" s="76" t="s">
        <v>12989</v>
      </c>
      <c r="S237" s="76"/>
      <c r="T237" s="76"/>
      <c r="U237" s="76"/>
      <c r="V237" s="76"/>
      <c r="W237" s="76"/>
      <c r="X237" s="76"/>
      <c r="Y237" s="76"/>
      <c r="Z237" s="644">
        <f t="shared" si="6"/>
        <v>5250.0000000000009</v>
      </c>
      <c r="AA237" s="118">
        <f t="shared" si="7"/>
        <v>80250</v>
      </c>
    </row>
    <row r="238" spans="1:27" x14ac:dyDescent="0.35">
      <c r="A238" s="76"/>
      <c r="B238" s="76"/>
      <c r="C238" s="76"/>
      <c r="D238" s="76"/>
      <c r="E238" s="76"/>
      <c r="F238" s="76"/>
      <c r="G238" s="117" t="s">
        <v>13007</v>
      </c>
      <c r="H238" s="76"/>
      <c r="I238" s="118">
        <v>75000</v>
      </c>
      <c r="J238" s="76"/>
      <c r="K238" s="76" t="s">
        <v>1562</v>
      </c>
      <c r="L238" s="119"/>
      <c r="M238" s="76" t="s">
        <v>8526</v>
      </c>
      <c r="N238" s="119"/>
      <c r="O238" s="145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644">
        <f t="shared" si="6"/>
        <v>5250.0000000000009</v>
      </c>
      <c r="AA238" s="118">
        <f t="shared" si="7"/>
        <v>80250</v>
      </c>
    </row>
    <row r="239" spans="1:27" x14ac:dyDescent="0.35">
      <c r="A239" s="76"/>
      <c r="B239" s="76"/>
      <c r="C239" s="76"/>
      <c r="D239" s="76"/>
      <c r="E239" s="76"/>
      <c r="F239" s="76"/>
      <c r="G239" s="117" t="s">
        <v>13008</v>
      </c>
      <c r="H239" s="76"/>
      <c r="I239" s="118">
        <v>75000</v>
      </c>
      <c r="J239" s="76"/>
      <c r="K239" s="76"/>
      <c r="L239" s="119"/>
      <c r="M239" s="76"/>
      <c r="N239" s="119"/>
      <c r="O239" s="145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644">
        <f t="shared" si="6"/>
        <v>5250.0000000000009</v>
      </c>
      <c r="AA239" s="118">
        <f t="shared" si="7"/>
        <v>80250</v>
      </c>
    </row>
    <row r="240" spans="1:27" x14ac:dyDescent="0.35">
      <c r="A240" s="76"/>
      <c r="B240" s="76"/>
      <c r="C240" s="76"/>
      <c r="D240" s="76"/>
      <c r="E240" s="76"/>
      <c r="F240" s="76"/>
      <c r="G240" s="117" t="s">
        <v>13009</v>
      </c>
      <c r="H240" s="76"/>
      <c r="I240" s="118">
        <v>75000</v>
      </c>
      <c r="J240" s="76"/>
      <c r="K240" s="76"/>
      <c r="L240" s="119"/>
      <c r="M240" s="76" t="s">
        <v>13010</v>
      </c>
      <c r="N240" s="119"/>
      <c r="O240" s="145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644">
        <f t="shared" si="6"/>
        <v>5250.0000000000009</v>
      </c>
      <c r="AA240" s="118">
        <f t="shared" si="7"/>
        <v>80250</v>
      </c>
    </row>
    <row r="241" spans="1:27" x14ac:dyDescent="0.35">
      <c r="A241" s="76"/>
      <c r="B241" s="76"/>
      <c r="C241" s="76"/>
      <c r="D241" s="76"/>
      <c r="E241" s="76"/>
      <c r="F241" s="76"/>
      <c r="G241" s="117" t="s">
        <v>13011</v>
      </c>
      <c r="H241" s="76"/>
      <c r="I241" s="118">
        <v>75000</v>
      </c>
      <c r="J241" s="76"/>
      <c r="K241" s="76"/>
      <c r="L241" s="119"/>
      <c r="M241" s="76" t="s">
        <v>13012</v>
      </c>
      <c r="N241" s="119"/>
      <c r="O241" s="145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644">
        <f t="shared" si="6"/>
        <v>5250.0000000000009</v>
      </c>
      <c r="AA241" s="118">
        <f t="shared" si="7"/>
        <v>80250</v>
      </c>
    </row>
    <row r="242" spans="1:27" x14ac:dyDescent="0.35">
      <c r="A242" s="76"/>
      <c r="B242" s="76"/>
      <c r="C242" s="76"/>
      <c r="D242" s="76"/>
      <c r="E242" s="76"/>
      <c r="F242" s="76"/>
      <c r="G242" s="117" t="s">
        <v>13013</v>
      </c>
      <c r="H242" s="76"/>
      <c r="I242" s="118">
        <v>75000</v>
      </c>
      <c r="J242" s="76"/>
      <c r="K242" s="76" t="s">
        <v>1562</v>
      </c>
      <c r="L242" s="119"/>
      <c r="M242" s="76" t="s">
        <v>9603</v>
      </c>
      <c r="N242" s="119"/>
      <c r="O242" s="145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644">
        <f t="shared" si="6"/>
        <v>5250.0000000000009</v>
      </c>
      <c r="AA242" s="118">
        <f t="shared" si="7"/>
        <v>80250</v>
      </c>
    </row>
    <row r="243" spans="1:27" x14ac:dyDescent="0.35">
      <c r="A243" s="76"/>
      <c r="B243" s="76"/>
      <c r="C243" s="76"/>
      <c r="D243" s="76"/>
      <c r="E243" s="76"/>
      <c r="F243" s="76"/>
      <c r="G243" s="117" t="s">
        <v>13014</v>
      </c>
      <c r="H243" s="76"/>
      <c r="I243" s="118">
        <v>75000</v>
      </c>
      <c r="J243" s="76"/>
      <c r="K243" s="76" t="s">
        <v>2468</v>
      </c>
      <c r="L243" s="119"/>
      <c r="M243" s="76" t="s">
        <v>12991</v>
      </c>
      <c r="N243" s="119">
        <v>19190053</v>
      </c>
      <c r="O243" s="145"/>
      <c r="P243" s="76"/>
      <c r="Q243" s="76" t="s">
        <v>1065</v>
      </c>
      <c r="R243" s="76" t="s">
        <v>12989</v>
      </c>
      <c r="S243" s="76"/>
      <c r="T243" s="76"/>
      <c r="U243" s="76"/>
      <c r="V243" s="76"/>
      <c r="W243" s="76"/>
      <c r="X243" s="76"/>
      <c r="Y243" s="76"/>
      <c r="Z243" s="644">
        <f t="shared" si="6"/>
        <v>5250.0000000000009</v>
      </c>
      <c r="AA243" s="118">
        <f t="shared" si="7"/>
        <v>80250</v>
      </c>
    </row>
    <row r="244" spans="1:27" x14ac:dyDescent="0.35">
      <c r="A244" s="76"/>
      <c r="B244" s="76"/>
      <c r="C244" s="76"/>
      <c r="D244" s="76"/>
      <c r="E244" s="76"/>
      <c r="F244" s="76"/>
      <c r="G244" s="117" t="s">
        <v>13015</v>
      </c>
      <c r="H244" s="76"/>
      <c r="I244" s="118">
        <v>75000</v>
      </c>
      <c r="J244" s="76"/>
      <c r="K244" s="76" t="s">
        <v>1562</v>
      </c>
      <c r="L244" s="119"/>
      <c r="M244" s="76" t="s">
        <v>8526</v>
      </c>
      <c r="N244" s="119"/>
      <c r="O244" s="145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644">
        <f t="shared" si="6"/>
        <v>5250.0000000000009</v>
      </c>
      <c r="AA244" s="118">
        <f t="shared" si="7"/>
        <v>80250</v>
      </c>
    </row>
    <row r="245" spans="1:27" x14ac:dyDescent="0.35">
      <c r="A245" s="76"/>
      <c r="B245" s="76"/>
      <c r="C245" s="76"/>
      <c r="D245" s="76"/>
      <c r="E245" s="76"/>
      <c r="F245" s="76"/>
      <c r="G245" s="117" t="s">
        <v>13016</v>
      </c>
      <c r="H245" s="76"/>
      <c r="I245" s="118">
        <v>75000</v>
      </c>
      <c r="J245" s="76"/>
      <c r="K245" s="76"/>
      <c r="L245" s="119"/>
      <c r="M245" s="76"/>
      <c r="N245" s="119"/>
      <c r="O245" s="145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644">
        <f t="shared" si="6"/>
        <v>5250.0000000000009</v>
      </c>
      <c r="AA245" s="118">
        <f t="shared" si="7"/>
        <v>80250</v>
      </c>
    </row>
    <row r="246" spans="1:27" x14ac:dyDescent="0.35">
      <c r="A246" s="76"/>
      <c r="B246" s="76"/>
      <c r="C246" s="76"/>
      <c r="D246" s="76"/>
      <c r="E246" s="76"/>
      <c r="F246" s="76"/>
      <c r="G246" s="117" t="s">
        <v>13017</v>
      </c>
      <c r="H246" s="76"/>
      <c r="I246" s="118">
        <v>75000</v>
      </c>
      <c r="J246" s="76"/>
      <c r="K246" s="76" t="s">
        <v>8718</v>
      </c>
      <c r="L246" s="119"/>
      <c r="M246" s="76" t="s">
        <v>3329</v>
      </c>
      <c r="N246" s="119"/>
      <c r="O246" s="145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644">
        <f t="shared" si="6"/>
        <v>5250.0000000000009</v>
      </c>
      <c r="AA246" s="118">
        <f t="shared" si="7"/>
        <v>80250</v>
      </c>
    </row>
    <row r="247" spans="1:27" x14ac:dyDescent="0.35">
      <c r="A247" s="76"/>
      <c r="B247" s="76"/>
      <c r="C247" s="76"/>
      <c r="D247" s="76"/>
      <c r="E247" s="76"/>
      <c r="F247" s="76"/>
      <c r="G247" s="117" t="s">
        <v>13018</v>
      </c>
      <c r="H247" s="76"/>
      <c r="I247" s="118">
        <v>75000</v>
      </c>
      <c r="J247" s="76"/>
      <c r="K247" s="76" t="s">
        <v>2468</v>
      </c>
      <c r="L247" s="119"/>
      <c r="M247" s="76" t="s">
        <v>12991</v>
      </c>
      <c r="N247" s="119">
        <v>19190097</v>
      </c>
      <c r="O247" s="145"/>
      <c r="P247" s="76"/>
      <c r="Q247" s="76" t="s">
        <v>1065</v>
      </c>
      <c r="R247" s="76" t="s">
        <v>12989</v>
      </c>
      <c r="S247" s="76"/>
      <c r="T247" s="76"/>
      <c r="U247" s="76"/>
      <c r="V247" s="76"/>
      <c r="W247" s="76"/>
      <c r="X247" s="76"/>
      <c r="Y247" s="76"/>
      <c r="Z247" s="644">
        <f t="shared" si="6"/>
        <v>5250.0000000000009</v>
      </c>
      <c r="AA247" s="118">
        <f t="shared" si="7"/>
        <v>80250</v>
      </c>
    </row>
    <row r="248" spans="1:27" x14ac:dyDescent="0.35">
      <c r="A248" s="76"/>
      <c r="B248" s="76"/>
      <c r="C248" s="76"/>
      <c r="D248" s="76"/>
      <c r="E248" s="76"/>
      <c r="F248" s="76"/>
      <c r="G248" s="117" t="s">
        <v>13019</v>
      </c>
      <c r="H248" s="76"/>
      <c r="I248" s="118">
        <v>75000</v>
      </c>
      <c r="J248" s="76"/>
      <c r="K248" s="76" t="s">
        <v>1562</v>
      </c>
      <c r="L248" s="119"/>
      <c r="M248" s="76" t="s">
        <v>8526</v>
      </c>
      <c r="N248" s="119"/>
      <c r="O248" s="145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644">
        <f t="shared" si="6"/>
        <v>5250.0000000000009</v>
      </c>
      <c r="AA248" s="118">
        <f t="shared" si="7"/>
        <v>80250</v>
      </c>
    </row>
    <row r="249" spans="1:27" x14ac:dyDescent="0.35">
      <c r="A249" s="76"/>
      <c r="B249" s="76"/>
      <c r="C249" s="76"/>
      <c r="D249" s="76"/>
      <c r="E249" s="76"/>
      <c r="F249" s="76"/>
      <c r="G249" s="117" t="s">
        <v>13020</v>
      </c>
      <c r="H249" s="76"/>
      <c r="I249" s="118">
        <v>75000</v>
      </c>
      <c r="J249" s="76"/>
      <c r="K249" s="76"/>
      <c r="L249" s="119"/>
      <c r="M249" s="76"/>
      <c r="N249" s="119"/>
      <c r="O249" s="145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644">
        <f t="shared" si="6"/>
        <v>5250.0000000000009</v>
      </c>
      <c r="AA249" s="118">
        <f t="shared" si="7"/>
        <v>80250</v>
      </c>
    </row>
    <row r="250" spans="1:27" x14ac:dyDescent="0.35">
      <c r="A250" s="76"/>
      <c r="B250" s="76"/>
      <c r="C250" s="76"/>
      <c r="D250" s="76"/>
      <c r="E250" s="76"/>
      <c r="F250" s="76"/>
      <c r="G250" s="117" t="s">
        <v>13021</v>
      </c>
      <c r="H250" s="76"/>
      <c r="I250" s="118">
        <v>75000</v>
      </c>
      <c r="J250" s="76"/>
      <c r="K250" s="76" t="s">
        <v>8718</v>
      </c>
      <c r="L250" s="119"/>
      <c r="M250" s="76" t="s">
        <v>3329</v>
      </c>
      <c r="N250" s="119"/>
      <c r="O250" s="145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644">
        <f t="shared" si="6"/>
        <v>5250.0000000000009</v>
      </c>
      <c r="AA250" s="118">
        <f t="shared" si="7"/>
        <v>80250</v>
      </c>
    </row>
    <row r="251" spans="1:27" x14ac:dyDescent="0.35">
      <c r="A251" s="76"/>
      <c r="B251" s="76"/>
      <c r="C251" s="76"/>
      <c r="D251" s="76"/>
      <c r="E251" s="76"/>
      <c r="F251" s="76"/>
      <c r="G251" s="117" t="s">
        <v>13022</v>
      </c>
      <c r="H251" s="76"/>
      <c r="I251" s="118">
        <v>75000</v>
      </c>
      <c r="J251" s="76"/>
      <c r="K251" s="76" t="s">
        <v>2468</v>
      </c>
      <c r="L251" s="119"/>
      <c r="M251" s="76" t="s">
        <v>12991</v>
      </c>
      <c r="N251" s="119">
        <v>19190003</v>
      </c>
      <c r="O251" s="145"/>
      <c r="P251" s="76"/>
      <c r="Q251" s="76" t="s">
        <v>1065</v>
      </c>
      <c r="R251" s="76" t="s">
        <v>12989</v>
      </c>
      <c r="S251" s="76"/>
      <c r="T251" s="76"/>
      <c r="U251" s="76"/>
      <c r="V251" s="76"/>
      <c r="W251" s="76"/>
      <c r="X251" s="76"/>
      <c r="Y251" s="76"/>
      <c r="Z251" s="644">
        <f t="shared" si="6"/>
        <v>5250.0000000000009</v>
      </c>
      <c r="AA251" s="118">
        <f t="shared" si="7"/>
        <v>80250</v>
      </c>
    </row>
    <row r="252" spans="1:27" x14ac:dyDescent="0.35">
      <c r="A252" s="76"/>
      <c r="B252" s="76"/>
      <c r="C252" s="76"/>
      <c r="D252" s="76"/>
      <c r="E252" s="76"/>
      <c r="F252" s="76"/>
      <c r="G252" s="117" t="s">
        <v>13023</v>
      </c>
      <c r="H252" s="76"/>
      <c r="I252" s="118">
        <v>75000</v>
      </c>
      <c r="J252" s="76"/>
      <c r="K252" s="76" t="s">
        <v>1562</v>
      </c>
      <c r="L252" s="119"/>
      <c r="M252" s="76" t="s">
        <v>8526</v>
      </c>
      <c r="N252" s="119"/>
      <c r="O252" s="145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644">
        <f t="shared" si="6"/>
        <v>5250.0000000000009</v>
      </c>
      <c r="AA252" s="118">
        <f t="shared" si="7"/>
        <v>80250</v>
      </c>
    </row>
    <row r="253" spans="1:27" x14ac:dyDescent="0.35">
      <c r="A253" s="76"/>
      <c r="B253" s="76"/>
      <c r="C253" s="76"/>
      <c r="D253" s="76"/>
      <c r="E253" s="76"/>
      <c r="F253" s="76"/>
      <c r="G253" s="117" t="s">
        <v>13024</v>
      </c>
      <c r="H253" s="76"/>
      <c r="I253" s="118">
        <v>75000</v>
      </c>
      <c r="J253" s="76"/>
      <c r="K253" s="76"/>
      <c r="L253" s="119"/>
      <c r="M253" s="76"/>
      <c r="N253" s="119"/>
      <c r="O253" s="145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644">
        <f t="shared" si="6"/>
        <v>5250.0000000000009</v>
      </c>
      <c r="AA253" s="118">
        <f t="shared" si="7"/>
        <v>80250</v>
      </c>
    </row>
    <row r="254" spans="1:27" x14ac:dyDescent="0.35">
      <c r="A254" s="76"/>
      <c r="B254" s="76"/>
      <c r="C254" s="76"/>
      <c r="D254" s="76"/>
      <c r="E254" s="76"/>
      <c r="F254" s="76"/>
      <c r="G254" s="117" t="s">
        <v>13025</v>
      </c>
      <c r="H254" s="76"/>
      <c r="I254" s="118">
        <v>75000</v>
      </c>
      <c r="J254" s="76"/>
      <c r="K254" s="76" t="s">
        <v>8753</v>
      </c>
      <c r="L254" s="119"/>
      <c r="M254" s="76" t="s">
        <v>8463</v>
      </c>
      <c r="N254" s="119" t="s">
        <v>13026</v>
      </c>
      <c r="O254" s="145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644">
        <f t="shared" si="6"/>
        <v>5250.0000000000009</v>
      </c>
      <c r="AA254" s="118">
        <f t="shared" si="7"/>
        <v>80250</v>
      </c>
    </row>
    <row r="255" spans="1:27" x14ac:dyDescent="0.35">
      <c r="A255" s="76"/>
      <c r="B255" s="76"/>
      <c r="C255" s="76"/>
      <c r="D255" s="76"/>
      <c r="E255" s="76"/>
      <c r="F255" s="76"/>
      <c r="G255" s="117" t="s">
        <v>13027</v>
      </c>
      <c r="H255" s="76"/>
      <c r="I255" s="118">
        <v>75000</v>
      </c>
      <c r="J255" s="76"/>
      <c r="K255" s="76" t="s">
        <v>2468</v>
      </c>
      <c r="L255" s="119"/>
      <c r="M255" s="76" t="s">
        <v>12991</v>
      </c>
      <c r="N255" s="119">
        <v>19190032</v>
      </c>
      <c r="O255" s="145"/>
      <c r="P255" s="76"/>
      <c r="Q255" s="76" t="s">
        <v>1065</v>
      </c>
      <c r="R255" s="76" t="s">
        <v>12989</v>
      </c>
      <c r="S255" s="76"/>
      <c r="T255" s="76"/>
      <c r="U255" s="76"/>
      <c r="V255" s="76"/>
      <c r="W255" s="76"/>
      <c r="X255" s="76"/>
      <c r="Y255" s="76"/>
      <c r="Z255" s="644">
        <f t="shared" si="6"/>
        <v>5250.0000000000009</v>
      </c>
      <c r="AA255" s="118">
        <f t="shared" si="7"/>
        <v>80250</v>
      </c>
    </row>
    <row r="256" spans="1:27" x14ac:dyDescent="0.35">
      <c r="A256" s="76"/>
      <c r="B256" s="76"/>
      <c r="C256" s="76"/>
      <c r="D256" s="76"/>
      <c r="E256" s="76"/>
      <c r="F256" s="76"/>
      <c r="G256" s="117" t="s">
        <v>13028</v>
      </c>
      <c r="H256" s="76"/>
      <c r="I256" s="118">
        <v>75000</v>
      </c>
      <c r="J256" s="76"/>
      <c r="K256" s="76" t="s">
        <v>1562</v>
      </c>
      <c r="L256" s="119"/>
      <c r="M256" s="76" t="s">
        <v>8526</v>
      </c>
      <c r="N256" s="119"/>
      <c r="O256" s="145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644">
        <f t="shared" si="6"/>
        <v>5250.0000000000009</v>
      </c>
      <c r="AA256" s="118">
        <f t="shared" si="7"/>
        <v>80250</v>
      </c>
    </row>
    <row r="257" spans="1:27" x14ac:dyDescent="0.35">
      <c r="A257" s="76"/>
      <c r="B257" s="76"/>
      <c r="C257" s="76"/>
      <c r="D257" s="76"/>
      <c r="E257" s="76"/>
      <c r="F257" s="76"/>
      <c r="G257" s="117" t="s">
        <v>13029</v>
      </c>
      <c r="H257" s="76"/>
      <c r="I257" s="118">
        <v>75000</v>
      </c>
      <c r="J257" s="76"/>
      <c r="K257" s="76"/>
      <c r="L257" s="119"/>
      <c r="M257" s="76"/>
      <c r="N257" s="119"/>
      <c r="O257" s="145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644">
        <f t="shared" si="6"/>
        <v>5250.0000000000009</v>
      </c>
      <c r="AA257" s="118">
        <f t="shared" si="7"/>
        <v>80250</v>
      </c>
    </row>
    <row r="258" spans="1:27" x14ac:dyDescent="0.35">
      <c r="A258" s="64"/>
      <c r="B258" s="64"/>
      <c r="C258" s="64"/>
      <c r="D258" s="64"/>
      <c r="E258" s="64"/>
      <c r="F258" s="64"/>
      <c r="G258" s="66" t="s">
        <v>2464</v>
      </c>
      <c r="H258" s="64"/>
      <c r="I258" s="67"/>
      <c r="J258" s="64"/>
      <c r="K258" s="64"/>
      <c r="L258" s="68"/>
      <c r="M258" s="64"/>
      <c r="N258" s="68"/>
      <c r="O258" s="64"/>
      <c r="P258" s="64"/>
      <c r="Q258" s="64"/>
      <c r="R258" s="68"/>
      <c r="S258" s="64"/>
      <c r="T258" s="64"/>
      <c r="U258" s="64"/>
      <c r="V258" s="64"/>
      <c r="W258" s="64"/>
      <c r="X258" s="64"/>
      <c r="Y258" s="64"/>
      <c r="Z258" s="644">
        <f t="shared" si="6"/>
        <v>0</v>
      </c>
      <c r="AA258" s="67">
        <f t="shared" si="7"/>
        <v>0</v>
      </c>
    </row>
    <row r="259" spans="1:27" x14ac:dyDescent="0.35">
      <c r="A259" s="76"/>
      <c r="B259" s="76"/>
      <c r="C259" s="76"/>
      <c r="D259" s="76"/>
      <c r="E259" s="76"/>
      <c r="F259" s="76"/>
      <c r="G259" s="123"/>
      <c r="H259" s="76"/>
      <c r="I259" s="118"/>
      <c r="J259" s="76"/>
      <c r="K259" s="76"/>
      <c r="L259" s="119"/>
      <c r="M259" s="76"/>
      <c r="N259" s="119"/>
      <c r="O259" s="76"/>
      <c r="P259" s="76"/>
      <c r="Q259" s="76"/>
      <c r="R259" s="119"/>
      <c r="S259" s="76"/>
      <c r="T259" s="76"/>
      <c r="U259" s="76"/>
      <c r="V259" s="76"/>
      <c r="W259" s="76"/>
      <c r="X259" s="76"/>
      <c r="Y259" s="76" t="s">
        <v>1852</v>
      </c>
      <c r="Z259" s="644">
        <f t="shared" si="6"/>
        <v>0</v>
      </c>
      <c r="AA259" s="118">
        <f t="shared" si="7"/>
        <v>0</v>
      </c>
    </row>
    <row r="260" spans="1:27" x14ac:dyDescent="0.35">
      <c r="A260" s="69"/>
      <c r="B260" s="69"/>
      <c r="C260" s="69"/>
      <c r="D260" s="69"/>
      <c r="E260" s="69"/>
      <c r="F260" s="69"/>
      <c r="G260" s="69"/>
      <c r="H260" s="69"/>
      <c r="I260" s="74"/>
      <c r="J260" s="69"/>
      <c r="K260" s="69"/>
      <c r="L260" s="75"/>
      <c r="M260" s="69"/>
      <c r="N260" s="75"/>
      <c r="O260" s="69"/>
      <c r="P260" s="69"/>
      <c r="Q260" s="69"/>
      <c r="R260" s="75"/>
      <c r="S260" s="69"/>
      <c r="T260" s="69"/>
      <c r="U260" s="69"/>
      <c r="V260" s="69"/>
      <c r="W260" s="69"/>
      <c r="X260" s="76"/>
      <c r="Y260" s="76"/>
      <c r="Z260" s="644">
        <f t="shared" si="6"/>
        <v>0</v>
      </c>
      <c r="AA260" s="74">
        <f t="shared" si="7"/>
        <v>0</v>
      </c>
    </row>
    <row r="261" spans="1:27" x14ac:dyDescent="0.35">
      <c r="A261" s="64"/>
      <c r="B261" s="64"/>
      <c r="C261" s="64"/>
      <c r="D261" s="64"/>
      <c r="E261" s="64"/>
      <c r="F261" s="64"/>
      <c r="G261" s="66" t="s">
        <v>1168</v>
      </c>
      <c r="H261" s="64"/>
      <c r="I261" s="67"/>
      <c r="J261" s="64"/>
      <c r="K261" s="64"/>
      <c r="L261" s="68"/>
      <c r="M261" s="64"/>
      <c r="N261" s="68"/>
      <c r="O261" s="64"/>
      <c r="P261" s="64"/>
      <c r="Q261" s="64"/>
      <c r="R261" s="68"/>
      <c r="S261" s="64"/>
      <c r="T261" s="64"/>
      <c r="U261" s="64"/>
      <c r="V261" s="64"/>
      <c r="W261" s="64"/>
      <c r="X261" s="64"/>
      <c r="Y261" s="64"/>
      <c r="Z261" s="644">
        <f t="shared" si="6"/>
        <v>0</v>
      </c>
      <c r="AA261" s="67">
        <f t="shared" si="7"/>
        <v>0</v>
      </c>
    </row>
    <row r="262" spans="1:27" x14ac:dyDescent="0.35">
      <c r="A262" s="76"/>
      <c r="B262" s="76"/>
      <c r="C262" s="76"/>
      <c r="D262" s="76"/>
      <c r="E262" s="76"/>
      <c r="F262" s="76"/>
      <c r="G262" s="76" t="s">
        <v>13030</v>
      </c>
      <c r="H262" s="69"/>
      <c r="I262" s="74">
        <v>2500000</v>
      </c>
      <c r="J262" s="76"/>
      <c r="K262" s="76" t="s">
        <v>9895</v>
      </c>
      <c r="L262" s="130"/>
      <c r="M262" s="76" t="s">
        <v>5832</v>
      </c>
      <c r="N262" s="119">
        <v>182394</v>
      </c>
      <c r="O262" s="76"/>
      <c r="P262" s="76"/>
      <c r="Q262" s="76"/>
      <c r="R262" s="119" t="s">
        <v>5835</v>
      </c>
      <c r="S262" s="76"/>
      <c r="T262" s="76"/>
      <c r="U262" s="76"/>
      <c r="V262" s="76"/>
      <c r="W262" s="76"/>
      <c r="X262" s="76"/>
      <c r="Y262" s="76"/>
      <c r="Z262" s="644">
        <f t="shared" ref="Z262:Z304" si="8">I262*Z$4</f>
        <v>175000.00000000003</v>
      </c>
      <c r="AA262" s="74">
        <f t="shared" ref="AA262:AA304" si="9">I262+Z262</f>
        <v>2675000</v>
      </c>
    </row>
    <row r="263" spans="1:27" x14ac:dyDescent="0.35">
      <c r="A263" s="69"/>
      <c r="B263" s="69"/>
      <c r="C263" s="69"/>
      <c r="D263" s="69"/>
      <c r="E263" s="69"/>
      <c r="F263" s="69"/>
      <c r="G263" s="69"/>
      <c r="H263" s="69"/>
      <c r="I263" s="74"/>
      <c r="J263" s="69"/>
      <c r="K263" s="69"/>
      <c r="L263" s="75"/>
      <c r="M263" s="69"/>
      <c r="N263" s="75"/>
      <c r="O263" s="69"/>
      <c r="P263" s="69"/>
      <c r="Q263" s="69"/>
      <c r="R263" s="75"/>
      <c r="S263" s="69"/>
      <c r="T263" s="69"/>
      <c r="U263" s="69"/>
      <c r="V263" s="69"/>
      <c r="W263" s="69"/>
      <c r="X263" s="76"/>
      <c r="Y263" s="76"/>
      <c r="Z263" s="644">
        <f t="shared" si="8"/>
        <v>0</v>
      </c>
      <c r="AA263" s="74">
        <f t="shared" si="9"/>
        <v>0</v>
      </c>
    </row>
    <row r="264" spans="1:27" x14ac:dyDescent="0.35">
      <c r="A264" s="64"/>
      <c r="B264" s="64"/>
      <c r="C264" s="64"/>
      <c r="D264" s="64"/>
      <c r="E264" s="64"/>
      <c r="F264" s="64"/>
      <c r="G264" s="66" t="s">
        <v>5449</v>
      </c>
      <c r="H264" s="64"/>
      <c r="I264" s="67"/>
      <c r="J264" s="64"/>
      <c r="K264" s="64"/>
      <c r="L264" s="68"/>
      <c r="M264" s="64"/>
      <c r="N264" s="68"/>
      <c r="O264" s="64"/>
      <c r="P264" s="64"/>
      <c r="Q264" s="64"/>
      <c r="R264" s="68"/>
      <c r="S264" s="64"/>
      <c r="T264" s="64"/>
      <c r="U264" s="64"/>
      <c r="V264" s="64"/>
      <c r="W264" s="64"/>
      <c r="X264" s="64"/>
      <c r="Y264" s="64"/>
      <c r="Z264" s="644">
        <f t="shared" si="8"/>
        <v>0</v>
      </c>
      <c r="AA264" s="67">
        <f t="shared" si="9"/>
        <v>0</v>
      </c>
    </row>
    <row r="265" spans="1:27" x14ac:dyDescent="0.35">
      <c r="A265" s="76"/>
      <c r="B265" s="76"/>
      <c r="C265" s="76"/>
      <c r="D265" s="76"/>
      <c r="E265" s="76"/>
      <c r="F265" s="76"/>
      <c r="G265" s="76" t="s">
        <v>13031</v>
      </c>
      <c r="H265" s="69"/>
      <c r="I265" s="74">
        <v>100000</v>
      </c>
      <c r="J265" s="76"/>
      <c r="K265" s="76" t="s">
        <v>1214</v>
      </c>
      <c r="L265" s="119"/>
      <c r="M265" s="76" t="s">
        <v>9904</v>
      </c>
      <c r="N265" s="119" t="s">
        <v>13032</v>
      </c>
      <c r="O265" s="76"/>
      <c r="P265" s="76"/>
      <c r="Q265" s="76" t="s">
        <v>5052</v>
      </c>
      <c r="R265" s="119" t="s">
        <v>6736</v>
      </c>
      <c r="S265" s="76"/>
      <c r="T265" s="76"/>
      <c r="U265" s="76"/>
      <c r="V265" s="76"/>
      <c r="W265" s="76"/>
      <c r="X265" s="76"/>
      <c r="Y265" s="76"/>
      <c r="Z265" s="644">
        <f t="shared" si="8"/>
        <v>7000.0000000000009</v>
      </c>
      <c r="AA265" s="74">
        <f t="shared" si="9"/>
        <v>107000</v>
      </c>
    </row>
    <row r="266" spans="1:27" x14ac:dyDescent="0.35">
      <c r="A266" s="69"/>
      <c r="B266" s="69"/>
      <c r="C266" s="69"/>
      <c r="D266" s="69"/>
      <c r="E266" s="69"/>
      <c r="F266" s="69"/>
      <c r="G266" s="79" t="s">
        <v>13033</v>
      </c>
      <c r="H266" s="69"/>
      <c r="I266" s="74">
        <v>100000</v>
      </c>
      <c r="J266" s="69"/>
      <c r="K266" s="69"/>
      <c r="L266" s="75"/>
      <c r="M266" s="69"/>
      <c r="N266" s="75"/>
      <c r="O266" s="167"/>
      <c r="P266" s="69"/>
      <c r="Q266" s="69"/>
      <c r="R266" s="75"/>
      <c r="S266" s="69"/>
      <c r="T266" s="69"/>
      <c r="U266" s="69"/>
      <c r="V266" s="69"/>
      <c r="W266" s="69"/>
      <c r="X266" s="69"/>
      <c r="Y266" s="69"/>
      <c r="Z266" s="644">
        <f t="shared" si="8"/>
        <v>7000.0000000000009</v>
      </c>
      <c r="AA266" s="74">
        <f t="shared" si="9"/>
        <v>107000</v>
      </c>
    </row>
    <row r="267" spans="1:27" x14ac:dyDescent="0.35">
      <c r="A267" s="76"/>
      <c r="B267" s="76"/>
      <c r="C267" s="76"/>
      <c r="D267" s="76"/>
      <c r="E267" s="76"/>
      <c r="F267" s="76"/>
      <c r="G267" s="76" t="s">
        <v>13034</v>
      </c>
      <c r="H267" s="69"/>
      <c r="I267" s="74">
        <v>100000</v>
      </c>
      <c r="J267" s="76"/>
      <c r="K267" s="76" t="s">
        <v>13035</v>
      </c>
      <c r="L267" s="119"/>
      <c r="M267" s="76"/>
      <c r="N267" s="119"/>
      <c r="O267" s="76"/>
      <c r="P267" s="76"/>
      <c r="Q267" s="76"/>
      <c r="R267" s="119"/>
      <c r="S267" s="76"/>
      <c r="T267" s="76"/>
      <c r="U267" s="76"/>
      <c r="V267" s="76"/>
      <c r="W267" s="76"/>
      <c r="X267" s="76"/>
      <c r="Y267" s="76"/>
      <c r="Z267" s="644">
        <f t="shared" si="8"/>
        <v>7000.0000000000009</v>
      </c>
      <c r="AA267" s="74">
        <f t="shared" si="9"/>
        <v>107000</v>
      </c>
    </row>
    <row r="268" spans="1:27" x14ac:dyDescent="0.35">
      <c r="A268" s="76"/>
      <c r="B268" s="76"/>
      <c r="C268" s="76"/>
      <c r="D268" s="76"/>
      <c r="E268" s="76"/>
      <c r="F268" s="76"/>
      <c r="G268" s="76" t="s">
        <v>13036</v>
      </c>
      <c r="H268" s="69"/>
      <c r="I268" s="74">
        <v>100000</v>
      </c>
      <c r="J268" s="76"/>
      <c r="K268" s="76"/>
      <c r="L268" s="119"/>
      <c r="M268" s="76"/>
      <c r="N268" s="119"/>
      <c r="O268" s="76"/>
      <c r="P268" s="76"/>
      <c r="Q268" s="76"/>
      <c r="R268" s="119"/>
      <c r="S268" s="76"/>
      <c r="T268" s="76"/>
      <c r="U268" s="76"/>
      <c r="V268" s="76"/>
      <c r="W268" s="76"/>
      <c r="X268" s="76"/>
      <c r="Y268" s="76"/>
      <c r="Z268" s="644">
        <f t="shared" si="8"/>
        <v>7000.0000000000009</v>
      </c>
      <c r="AA268" s="74">
        <f t="shared" si="9"/>
        <v>107000</v>
      </c>
    </row>
    <row r="269" spans="1:27" x14ac:dyDescent="0.35">
      <c r="A269" s="69"/>
      <c r="B269" s="69"/>
      <c r="C269" s="69"/>
      <c r="D269" s="69"/>
      <c r="E269" s="69"/>
      <c r="F269" s="69"/>
      <c r="G269" s="69"/>
      <c r="H269" s="69"/>
      <c r="I269" s="74"/>
      <c r="J269" s="69"/>
      <c r="K269" s="69"/>
      <c r="L269" s="75"/>
      <c r="M269" s="69"/>
      <c r="N269" s="75"/>
      <c r="O269" s="69"/>
      <c r="P269" s="69"/>
      <c r="Q269" s="69"/>
      <c r="R269" s="75"/>
      <c r="S269" s="69"/>
      <c r="T269" s="69"/>
      <c r="U269" s="69"/>
      <c r="V269" s="69"/>
      <c r="W269" s="69"/>
      <c r="X269" s="76"/>
      <c r="Y269" s="76"/>
      <c r="Z269" s="644">
        <f t="shared" si="8"/>
        <v>0</v>
      </c>
      <c r="AA269" s="74">
        <f t="shared" si="9"/>
        <v>0</v>
      </c>
    </row>
    <row r="270" spans="1:27" x14ac:dyDescent="0.35">
      <c r="A270" s="64"/>
      <c r="B270" s="64"/>
      <c r="C270" s="64"/>
      <c r="D270" s="64"/>
      <c r="E270" s="64"/>
      <c r="F270" s="64"/>
      <c r="G270" s="66" t="s">
        <v>1572</v>
      </c>
      <c r="H270" s="64"/>
      <c r="I270" s="67"/>
      <c r="J270" s="64"/>
      <c r="K270" s="64"/>
      <c r="L270" s="68"/>
      <c r="M270" s="64"/>
      <c r="N270" s="68"/>
      <c r="O270" s="64"/>
      <c r="P270" s="64"/>
      <c r="Q270" s="64"/>
      <c r="R270" s="68"/>
      <c r="S270" s="64"/>
      <c r="T270" s="64"/>
      <c r="U270" s="64"/>
      <c r="V270" s="64"/>
      <c r="W270" s="64"/>
      <c r="X270" s="64"/>
      <c r="Y270" s="64"/>
      <c r="Z270" s="644">
        <f t="shared" si="8"/>
        <v>0</v>
      </c>
      <c r="AA270" s="67">
        <f t="shared" si="9"/>
        <v>0</v>
      </c>
    </row>
    <row r="271" spans="1:27" x14ac:dyDescent="0.35">
      <c r="A271" s="76"/>
      <c r="B271" s="76"/>
      <c r="C271" s="76"/>
      <c r="D271" s="76"/>
      <c r="E271" s="76"/>
      <c r="F271" s="76"/>
      <c r="G271" s="76" t="s">
        <v>13037</v>
      </c>
      <c r="H271" s="69"/>
      <c r="I271" s="74">
        <v>3000000</v>
      </c>
      <c r="J271" s="76"/>
      <c r="K271" s="76"/>
      <c r="L271" s="119"/>
      <c r="M271" s="76"/>
      <c r="N271" s="119"/>
      <c r="O271" s="76"/>
      <c r="P271" s="76"/>
      <c r="Q271" s="76"/>
      <c r="R271" s="119"/>
      <c r="S271" s="76"/>
      <c r="T271" s="76"/>
      <c r="U271" s="76"/>
      <c r="V271" s="76"/>
      <c r="W271" s="76"/>
      <c r="X271" s="76"/>
      <c r="Y271" s="76"/>
      <c r="Z271" s="644">
        <f t="shared" si="8"/>
        <v>210000.00000000003</v>
      </c>
      <c r="AA271" s="74">
        <f t="shared" si="9"/>
        <v>3210000</v>
      </c>
    </row>
    <row r="272" spans="1:27" x14ac:dyDescent="0.35">
      <c r="A272" s="76"/>
      <c r="B272" s="76"/>
      <c r="C272" s="76"/>
      <c r="D272" s="76"/>
      <c r="E272" s="76"/>
      <c r="F272" s="76"/>
      <c r="G272" s="76"/>
      <c r="H272" s="76"/>
      <c r="I272" s="118"/>
      <c r="J272" s="76"/>
      <c r="K272" s="76"/>
      <c r="L272" s="119"/>
      <c r="M272" s="76"/>
      <c r="N272" s="119"/>
      <c r="O272" s="76"/>
      <c r="P272" s="76"/>
      <c r="Q272" s="76"/>
      <c r="R272" s="119"/>
      <c r="S272" s="76"/>
      <c r="T272" s="76"/>
      <c r="U272" s="76"/>
      <c r="V272" s="76"/>
      <c r="W272" s="76"/>
      <c r="X272" s="76"/>
      <c r="Y272" s="76"/>
      <c r="Z272" s="644">
        <f t="shared" si="8"/>
        <v>0</v>
      </c>
      <c r="AA272" s="118">
        <f t="shared" si="9"/>
        <v>0</v>
      </c>
    </row>
    <row r="273" spans="1:27" x14ac:dyDescent="0.35">
      <c r="A273" s="64"/>
      <c r="B273" s="64"/>
      <c r="C273" s="64"/>
      <c r="D273" s="64"/>
      <c r="E273" s="64"/>
      <c r="F273" s="64"/>
      <c r="G273" s="96" t="s">
        <v>1582</v>
      </c>
      <c r="H273" s="64"/>
      <c r="I273" s="67"/>
      <c r="J273" s="64"/>
      <c r="K273" s="64"/>
      <c r="L273" s="68"/>
      <c r="M273" s="64"/>
      <c r="N273" s="68"/>
      <c r="O273" s="159"/>
      <c r="P273" s="64"/>
      <c r="Q273" s="64"/>
      <c r="R273" s="68"/>
      <c r="S273" s="64"/>
      <c r="T273" s="64"/>
      <c r="U273" s="64"/>
      <c r="V273" s="64"/>
      <c r="W273" s="64"/>
      <c r="X273" s="64"/>
      <c r="Y273" s="64"/>
      <c r="Z273" s="644">
        <f t="shared" si="8"/>
        <v>0</v>
      </c>
      <c r="AA273" s="67">
        <f t="shared" si="9"/>
        <v>0</v>
      </c>
    </row>
    <row r="274" spans="1:27" x14ac:dyDescent="0.35">
      <c r="A274" s="69"/>
      <c r="B274" s="69"/>
      <c r="C274" s="69"/>
      <c r="D274" s="69"/>
      <c r="E274" s="69"/>
      <c r="F274" s="69"/>
      <c r="G274" s="79" t="s">
        <v>13038</v>
      </c>
      <c r="H274" s="69"/>
      <c r="I274" s="74"/>
      <c r="J274" s="69"/>
      <c r="K274" s="69" t="s">
        <v>1214</v>
      </c>
      <c r="L274" s="75" t="s">
        <v>1063</v>
      </c>
      <c r="M274" s="69" t="s">
        <v>13039</v>
      </c>
      <c r="N274" s="75" t="s">
        <v>13040</v>
      </c>
      <c r="O274" s="167"/>
      <c r="P274" s="69"/>
      <c r="Q274" s="69" t="s">
        <v>13041</v>
      </c>
      <c r="R274" s="75" t="s">
        <v>13042</v>
      </c>
      <c r="S274" s="69"/>
      <c r="T274" s="69"/>
      <c r="U274" s="69"/>
      <c r="V274" s="69"/>
      <c r="W274" s="69"/>
      <c r="X274" s="69"/>
      <c r="Y274" s="69"/>
      <c r="Z274" s="644">
        <f t="shared" si="8"/>
        <v>0</v>
      </c>
      <c r="AA274" s="74">
        <f t="shared" si="9"/>
        <v>0</v>
      </c>
    </row>
    <row r="275" spans="1:27" x14ac:dyDescent="0.35">
      <c r="A275" s="69"/>
      <c r="B275" s="69"/>
      <c r="C275" s="69"/>
      <c r="D275" s="69"/>
      <c r="E275" s="69"/>
      <c r="F275" s="69"/>
      <c r="G275" s="79" t="s">
        <v>13043</v>
      </c>
      <c r="H275" s="69"/>
      <c r="I275" s="74"/>
      <c r="J275" s="69"/>
      <c r="K275" s="69"/>
      <c r="L275" s="75"/>
      <c r="M275" s="69"/>
      <c r="N275" s="75"/>
      <c r="O275" s="167"/>
      <c r="P275" s="69"/>
      <c r="Q275" s="69"/>
      <c r="R275" s="75"/>
      <c r="S275" s="69"/>
      <c r="T275" s="69"/>
      <c r="U275" s="69"/>
      <c r="V275" s="69"/>
      <c r="W275" s="69"/>
      <c r="X275" s="69"/>
      <c r="Y275" s="69"/>
      <c r="Z275" s="644">
        <f t="shared" si="8"/>
        <v>0</v>
      </c>
      <c r="AA275" s="74">
        <f t="shared" si="9"/>
        <v>0</v>
      </c>
    </row>
    <row r="276" spans="1:27" x14ac:dyDescent="0.35">
      <c r="A276" s="69"/>
      <c r="B276" s="69"/>
      <c r="C276" s="69"/>
      <c r="D276" s="69"/>
      <c r="E276" s="69"/>
      <c r="F276" s="69"/>
      <c r="G276" s="79" t="s">
        <v>13044</v>
      </c>
      <c r="H276" s="69"/>
      <c r="I276" s="74"/>
      <c r="J276" s="69"/>
      <c r="K276" s="69"/>
      <c r="L276" s="75"/>
      <c r="M276" s="69"/>
      <c r="N276" s="75"/>
      <c r="O276" s="167"/>
      <c r="P276" s="69"/>
      <c r="Q276" s="69"/>
      <c r="R276" s="75" t="s">
        <v>1697</v>
      </c>
      <c r="S276" s="69"/>
      <c r="T276" s="69"/>
      <c r="U276" s="69"/>
      <c r="V276" s="69"/>
      <c r="W276" s="69"/>
      <c r="X276" s="69"/>
      <c r="Y276" s="69"/>
      <c r="Z276" s="644">
        <f t="shared" si="8"/>
        <v>0</v>
      </c>
      <c r="AA276" s="74">
        <f t="shared" si="9"/>
        <v>0</v>
      </c>
    </row>
    <row r="277" spans="1:27" x14ac:dyDescent="0.35">
      <c r="A277" s="69"/>
      <c r="B277" s="69"/>
      <c r="C277" s="69"/>
      <c r="D277" s="69"/>
      <c r="E277" s="69"/>
      <c r="F277" s="69"/>
      <c r="G277" s="79" t="s">
        <v>13045</v>
      </c>
      <c r="H277" s="69"/>
      <c r="I277" s="74"/>
      <c r="J277" s="69"/>
      <c r="K277" s="69"/>
      <c r="L277" s="75"/>
      <c r="M277" s="69"/>
      <c r="N277" s="75"/>
      <c r="O277" s="167"/>
      <c r="P277" s="69"/>
      <c r="Q277" s="69"/>
      <c r="R277" s="75" t="s">
        <v>1697</v>
      </c>
      <c r="S277" s="69"/>
      <c r="T277" s="69"/>
      <c r="U277" s="69"/>
      <c r="V277" s="69"/>
      <c r="W277" s="69"/>
      <c r="X277" s="69"/>
      <c r="Y277" s="69"/>
      <c r="Z277" s="644">
        <f t="shared" si="8"/>
        <v>0</v>
      </c>
      <c r="AA277" s="74">
        <f t="shared" si="9"/>
        <v>0</v>
      </c>
    </row>
    <row r="278" spans="1:27" x14ac:dyDescent="0.35">
      <c r="A278" s="69"/>
      <c r="B278" s="69"/>
      <c r="C278" s="69"/>
      <c r="D278" s="69"/>
      <c r="E278" s="69"/>
      <c r="F278" s="69"/>
      <c r="G278" s="79" t="s">
        <v>13046</v>
      </c>
      <c r="H278" s="69"/>
      <c r="I278" s="74"/>
      <c r="J278" s="69"/>
      <c r="K278" s="69"/>
      <c r="L278" s="75"/>
      <c r="M278" s="69"/>
      <c r="N278" s="75"/>
      <c r="O278" s="167"/>
      <c r="P278" s="69"/>
      <c r="Q278" s="69"/>
      <c r="R278" s="75" t="s">
        <v>1697</v>
      </c>
      <c r="S278" s="69"/>
      <c r="T278" s="69"/>
      <c r="U278" s="69"/>
      <c r="V278" s="69"/>
      <c r="W278" s="69"/>
      <c r="X278" s="69"/>
      <c r="Y278" s="69"/>
      <c r="Z278" s="644">
        <f t="shared" si="8"/>
        <v>0</v>
      </c>
      <c r="AA278" s="74">
        <f t="shared" si="9"/>
        <v>0</v>
      </c>
    </row>
    <row r="279" spans="1:27" x14ac:dyDescent="0.35">
      <c r="A279" s="69"/>
      <c r="B279" s="69"/>
      <c r="C279" s="69"/>
      <c r="D279" s="69"/>
      <c r="E279" s="69"/>
      <c r="F279" s="69"/>
      <c r="G279" s="79" t="s">
        <v>13047</v>
      </c>
      <c r="H279" s="69"/>
      <c r="I279" s="74"/>
      <c r="J279" s="69"/>
      <c r="K279" s="69"/>
      <c r="L279" s="75"/>
      <c r="M279" s="69"/>
      <c r="N279" s="75"/>
      <c r="O279" s="167"/>
      <c r="P279" s="69"/>
      <c r="Q279" s="69"/>
      <c r="R279" s="75"/>
      <c r="S279" s="69"/>
      <c r="T279" s="69"/>
      <c r="U279" s="69"/>
      <c r="V279" s="69"/>
      <c r="W279" s="69"/>
      <c r="X279" s="69"/>
      <c r="Y279" s="69"/>
      <c r="Z279" s="644">
        <f t="shared" si="8"/>
        <v>0</v>
      </c>
      <c r="AA279" s="74">
        <f t="shared" si="9"/>
        <v>0</v>
      </c>
    </row>
    <row r="280" spans="1:27" x14ac:dyDescent="0.35">
      <c r="A280" s="69"/>
      <c r="B280" s="69"/>
      <c r="C280" s="69"/>
      <c r="D280" s="69"/>
      <c r="E280" s="69"/>
      <c r="F280" s="69"/>
      <c r="G280" s="79" t="s">
        <v>13048</v>
      </c>
      <c r="H280" s="69"/>
      <c r="I280" s="74"/>
      <c r="J280" s="69"/>
      <c r="K280" s="69"/>
      <c r="L280" s="75"/>
      <c r="M280" s="69"/>
      <c r="N280" s="75"/>
      <c r="O280" s="167"/>
      <c r="P280" s="69"/>
      <c r="Q280" s="69"/>
      <c r="R280" s="75"/>
      <c r="S280" s="69"/>
      <c r="T280" s="69"/>
      <c r="U280" s="69"/>
      <c r="V280" s="69"/>
      <c r="W280" s="69"/>
      <c r="X280" s="69"/>
      <c r="Y280" s="69"/>
      <c r="Z280" s="644">
        <f t="shared" si="8"/>
        <v>0</v>
      </c>
      <c r="AA280" s="74">
        <f t="shared" si="9"/>
        <v>0</v>
      </c>
    </row>
    <row r="281" spans="1:27" x14ac:dyDescent="0.35">
      <c r="A281" s="69"/>
      <c r="B281" s="69"/>
      <c r="C281" s="69"/>
      <c r="D281" s="69"/>
      <c r="E281" s="69"/>
      <c r="F281" s="69"/>
      <c r="G281" s="79" t="s">
        <v>13049</v>
      </c>
      <c r="H281" s="69"/>
      <c r="I281" s="74"/>
      <c r="J281" s="69"/>
      <c r="K281" s="69"/>
      <c r="L281" s="75"/>
      <c r="M281" s="69"/>
      <c r="N281" s="75"/>
      <c r="O281" s="167"/>
      <c r="P281" s="69"/>
      <c r="Q281" s="69"/>
      <c r="R281" s="75"/>
      <c r="S281" s="69"/>
      <c r="T281" s="69"/>
      <c r="U281" s="69"/>
      <c r="V281" s="69"/>
      <c r="W281" s="69"/>
      <c r="X281" s="69"/>
      <c r="Y281" s="69"/>
      <c r="Z281" s="644">
        <f t="shared" si="8"/>
        <v>0</v>
      </c>
      <c r="AA281" s="74">
        <f t="shared" si="9"/>
        <v>0</v>
      </c>
    </row>
    <row r="282" spans="1:27" x14ac:dyDescent="0.35">
      <c r="A282" s="69"/>
      <c r="B282" s="69"/>
      <c r="C282" s="69"/>
      <c r="D282" s="69"/>
      <c r="E282" s="69"/>
      <c r="F282" s="69"/>
      <c r="G282" s="79" t="s">
        <v>13050</v>
      </c>
      <c r="H282" s="69"/>
      <c r="I282" s="74"/>
      <c r="J282" s="69"/>
      <c r="K282" s="69"/>
      <c r="L282" s="75"/>
      <c r="M282" s="69"/>
      <c r="N282" s="75"/>
      <c r="O282" s="167"/>
      <c r="P282" s="69"/>
      <c r="Q282" s="69"/>
      <c r="R282" s="75"/>
      <c r="S282" s="69"/>
      <c r="T282" s="69"/>
      <c r="U282" s="69"/>
      <c r="V282" s="69"/>
      <c r="W282" s="69"/>
      <c r="X282" s="69"/>
      <c r="Y282" s="69"/>
      <c r="Z282" s="644">
        <f t="shared" si="8"/>
        <v>0</v>
      </c>
      <c r="AA282" s="74">
        <f t="shared" si="9"/>
        <v>0</v>
      </c>
    </row>
    <row r="283" spans="1:27" x14ac:dyDescent="0.35">
      <c r="A283" s="69"/>
      <c r="B283" s="69"/>
      <c r="C283" s="69"/>
      <c r="D283" s="69"/>
      <c r="E283" s="69"/>
      <c r="F283" s="69"/>
      <c r="G283" s="79" t="s">
        <v>13051</v>
      </c>
      <c r="H283" s="69"/>
      <c r="I283" s="74"/>
      <c r="J283" s="69"/>
      <c r="K283" s="69"/>
      <c r="L283" s="75"/>
      <c r="M283" s="69"/>
      <c r="N283" s="75"/>
      <c r="O283" s="167"/>
      <c r="P283" s="69"/>
      <c r="Q283" s="69"/>
      <c r="R283" s="75"/>
      <c r="S283" s="69"/>
      <c r="T283" s="69"/>
      <c r="U283" s="69"/>
      <c r="V283" s="69"/>
      <c r="W283" s="69"/>
      <c r="X283" s="69"/>
      <c r="Y283" s="69"/>
      <c r="Z283" s="644">
        <f t="shared" si="8"/>
        <v>0</v>
      </c>
      <c r="AA283" s="74">
        <f t="shared" si="9"/>
        <v>0</v>
      </c>
    </row>
    <row r="284" spans="1:27" x14ac:dyDescent="0.35">
      <c r="A284" s="69"/>
      <c r="B284" s="69"/>
      <c r="C284" s="69"/>
      <c r="D284" s="69"/>
      <c r="E284" s="69"/>
      <c r="F284" s="69"/>
      <c r="G284" s="79" t="s">
        <v>13052</v>
      </c>
      <c r="H284" s="69"/>
      <c r="I284" s="74"/>
      <c r="J284" s="69"/>
      <c r="K284" s="69"/>
      <c r="L284" s="75"/>
      <c r="M284" s="69"/>
      <c r="N284" s="75"/>
      <c r="O284" s="167"/>
      <c r="P284" s="69"/>
      <c r="Q284" s="69"/>
      <c r="R284" s="75"/>
      <c r="S284" s="69"/>
      <c r="T284" s="69"/>
      <c r="U284" s="69"/>
      <c r="V284" s="69"/>
      <c r="W284" s="69"/>
      <c r="X284" s="69"/>
      <c r="Y284" s="69"/>
      <c r="Z284" s="644">
        <f t="shared" si="8"/>
        <v>0</v>
      </c>
      <c r="AA284" s="74">
        <f t="shared" si="9"/>
        <v>0</v>
      </c>
    </row>
    <row r="285" spans="1:27" x14ac:dyDescent="0.35">
      <c r="A285" s="69"/>
      <c r="B285" s="69"/>
      <c r="C285" s="69"/>
      <c r="D285" s="69"/>
      <c r="E285" s="69"/>
      <c r="F285" s="69"/>
      <c r="G285" s="79" t="s">
        <v>13053</v>
      </c>
      <c r="H285" s="69"/>
      <c r="I285" s="74"/>
      <c r="J285" s="69"/>
      <c r="K285" s="69"/>
      <c r="L285" s="75"/>
      <c r="M285" s="69"/>
      <c r="N285" s="75"/>
      <c r="O285" s="167"/>
      <c r="P285" s="69"/>
      <c r="Q285" s="69"/>
      <c r="R285" s="75"/>
      <c r="S285" s="69"/>
      <c r="T285" s="69"/>
      <c r="U285" s="69"/>
      <c r="V285" s="69"/>
      <c r="W285" s="69"/>
      <c r="X285" s="69"/>
      <c r="Y285" s="69"/>
      <c r="Z285" s="644">
        <f t="shared" si="8"/>
        <v>0</v>
      </c>
      <c r="AA285" s="74">
        <f t="shared" si="9"/>
        <v>0</v>
      </c>
    </row>
    <row r="286" spans="1:27" x14ac:dyDescent="0.35">
      <c r="A286" s="69"/>
      <c r="B286" s="69"/>
      <c r="C286" s="69"/>
      <c r="D286" s="69"/>
      <c r="E286" s="69"/>
      <c r="F286" s="69"/>
      <c r="G286" s="79" t="s">
        <v>13054</v>
      </c>
      <c r="H286" s="69"/>
      <c r="I286" s="74"/>
      <c r="J286" s="69"/>
      <c r="K286" s="69"/>
      <c r="L286" s="75"/>
      <c r="M286" s="69"/>
      <c r="N286" s="75"/>
      <c r="O286" s="167"/>
      <c r="P286" s="69"/>
      <c r="Q286" s="69"/>
      <c r="R286" s="75"/>
      <c r="S286" s="69"/>
      <c r="T286" s="69"/>
      <c r="U286" s="69"/>
      <c r="V286" s="69"/>
      <c r="W286" s="69"/>
      <c r="X286" s="69"/>
      <c r="Y286" s="69"/>
      <c r="Z286" s="644">
        <f t="shared" si="8"/>
        <v>0</v>
      </c>
      <c r="AA286" s="74">
        <f t="shared" si="9"/>
        <v>0</v>
      </c>
    </row>
    <row r="287" spans="1:27" x14ac:dyDescent="0.35">
      <c r="A287" s="69"/>
      <c r="B287" s="69"/>
      <c r="C287" s="69"/>
      <c r="D287" s="69"/>
      <c r="E287" s="69"/>
      <c r="F287" s="69"/>
      <c r="G287" s="79" t="s">
        <v>13055</v>
      </c>
      <c r="H287" s="69"/>
      <c r="I287" s="74"/>
      <c r="J287" s="69"/>
      <c r="K287" s="69"/>
      <c r="L287" s="75"/>
      <c r="M287" s="69"/>
      <c r="N287" s="75"/>
      <c r="O287" s="167"/>
      <c r="P287" s="69"/>
      <c r="Q287" s="69"/>
      <c r="R287" s="75"/>
      <c r="S287" s="69"/>
      <c r="T287" s="69"/>
      <c r="U287" s="69"/>
      <c r="V287" s="69"/>
      <c r="W287" s="69"/>
      <c r="X287" s="69"/>
      <c r="Y287" s="69"/>
      <c r="Z287" s="644">
        <f t="shared" si="8"/>
        <v>0</v>
      </c>
      <c r="AA287" s="74">
        <f t="shared" si="9"/>
        <v>0</v>
      </c>
    </row>
    <row r="288" spans="1:27" x14ac:dyDescent="0.35">
      <c r="A288" s="69"/>
      <c r="B288" s="69"/>
      <c r="C288" s="69"/>
      <c r="D288" s="69"/>
      <c r="E288" s="69"/>
      <c r="F288" s="69"/>
      <c r="G288" s="79" t="s">
        <v>13056</v>
      </c>
      <c r="H288" s="69"/>
      <c r="I288" s="74"/>
      <c r="J288" s="69"/>
      <c r="K288" s="69"/>
      <c r="L288" s="75"/>
      <c r="M288" s="69"/>
      <c r="N288" s="75"/>
      <c r="O288" s="167"/>
      <c r="P288" s="69"/>
      <c r="Q288" s="69"/>
      <c r="R288" s="75"/>
      <c r="S288" s="69"/>
      <c r="T288" s="69"/>
      <c r="U288" s="69"/>
      <c r="V288" s="69"/>
      <c r="W288" s="69"/>
      <c r="X288" s="69"/>
      <c r="Y288" s="69"/>
      <c r="Z288" s="644">
        <f t="shared" si="8"/>
        <v>0</v>
      </c>
      <c r="AA288" s="74">
        <f t="shared" si="9"/>
        <v>0</v>
      </c>
    </row>
    <row r="289" spans="1:27" x14ac:dyDescent="0.35">
      <c r="A289" s="69"/>
      <c r="B289" s="69"/>
      <c r="C289" s="69"/>
      <c r="D289" s="69"/>
      <c r="E289" s="69"/>
      <c r="F289" s="69"/>
      <c r="G289" s="79" t="s">
        <v>13057</v>
      </c>
      <c r="H289" s="69"/>
      <c r="I289" s="74"/>
      <c r="J289" s="69"/>
      <c r="K289" s="69"/>
      <c r="L289" s="75"/>
      <c r="M289" s="69"/>
      <c r="N289" s="75"/>
      <c r="O289" s="167"/>
      <c r="P289" s="69"/>
      <c r="Q289" s="69"/>
      <c r="R289" s="75"/>
      <c r="S289" s="69"/>
      <c r="T289" s="69"/>
      <c r="U289" s="69"/>
      <c r="V289" s="69"/>
      <c r="W289" s="69"/>
      <c r="X289" s="69"/>
      <c r="Y289" s="69"/>
      <c r="Z289" s="644">
        <f t="shared" si="8"/>
        <v>0</v>
      </c>
      <c r="AA289" s="74">
        <f t="shared" si="9"/>
        <v>0</v>
      </c>
    </row>
    <row r="290" spans="1:27" x14ac:dyDescent="0.35">
      <c r="A290" s="69"/>
      <c r="B290" s="69"/>
      <c r="C290" s="69"/>
      <c r="D290" s="69"/>
      <c r="E290" s="69"/>
      <c r="F290" s="69"/>
      <c r="G290" s="79" t="s">
        <v>13058</v>
      </c>
      <c r="H290" s="69"/>
      <c r="I290" s="74"/>
      <c r="J290" s="69"/>
      <c r="K290" s="69"/>
      <c r="L290" s="75"/>
      <c r="M290" s="69"/>
      <c r="N290" s="75"/>
      <c r="O290" s="167"/>
      <c r="P290" s="69"/>
      <c r="Q290" s="69"/>
      <c r="R290" s="75"/>
      <c r="S290" s="69"/>
      <c r="T290" s="69"/>
      <c r="U290" s="69"/>
      <c r="V290" s="69"/>
      <c r="W290" s="69"/>
      <c r="X290" s="69"/>
      <c r="Y290" s="69"/>
      <c r="Z290" s="644">
        <f t="shared" si="8"/>
        <v>0</v>
      </c>
      <c r="AA290" s="74">
        <f t="shared" si="9"/>
        <v>0</v>
      </c>
    </row>
    <row r="291" spans="1:27" x14ac:dyDescent="0.35">
      <c r="A291" s="69"/>
      <c r="B291" s="69"/>
      <c r="C291" s="69"/>
      <c r="D291" s="69"/>
      <c r="E291" s="69"/>
      <c r="F291" s="69"/>
      <c r="G291" s="79" t="s">
        <v>13059</v>
      </c>
      <c r="H291" s="69"/>
      <c r="I291" s="74"/>
      <c r="J291" s="69"/>
      <c r="K291" s="69"/>
      <c r="L291" s="75"/>
      <c r="M291" s="69"/>
      <c r="N291" s="75"/>
      <c r="O291" s="167"/>
      <c r="P291" s="69"/>
      <c r="Q291" s="69"/>
      <c r="R291" s="75"/>
      <c r="S291" s="69"/>
      <c r="T291" s="69"/>
      <c r="U291" s="69"/>
      <c r="V291" s="69"/>
      <c r="W291" s="69"/>
      <c r="X291" s="69"/>
      <c r="Y291" s="69"/>
      <c r="Z291" s="644">
        <f t="shared" si="8"/>
        <v>0</v>
      </c>
      <c r="AA291" s="74">
        <f t="shared" si="9"/>
        <v>0</v>
      </c>
    </row>
    <row r="292" spans="1:27" x14ac:dyDescent="0.35">
      <c r="A292" s="69"/>
      <c r="B292" s="69"/>
      <c r="C292" s="69"/>
      <c r="D292" s="69"/>
      <c r="E292" s="69"/>
      <c r="F292" s="69"/>
      <c r="G292" s="79" t="s">
        <v>13060</v>
      </c>
      <c r="H292" s="69"/>
      <c r="I292" s="74"/>
      <c r="J292" s="69"/>
      <c r="K292" s="69"/>
      <c r="L292" s="75"/>
      <c r="M292" s="69"/>
      <c r="N292" s="75"/>
      <c r="O292" s="167"/>
      <c r="P292" s="69"/>
      <c r="Q292" s="69"/>
      <c r="R292" s="75"/>
      <c r="S292" s="69"/>
      <c r="T292" s="69"/>
      <c r="U292" s="69"/>
      <c r="V292" s="69"/>
      <c r="W292" s="69"/>
      <c r="X292" s="69"/>
      <c r="Y292" s="69"/>
      <c r="Z292" s="644">
        <f t="shared" si="8"/>
        <v>0</v>
      </c>
      <c r="AA292" s="74">
        <f t="shared" si="9"/>
        <v>0</v>
      </c>
    </row>
    <row r="293" spans="1:27" x14ac:dyDescent="0.35">
      <c r="A293" s="69"/>
      <c r="B293" s="69"/>
      <c r="C293" s="69"/>
      <c r="D293" s="69"/>
      <c r="E293" s="69"/>
      <c r="F293" s="69"/>
      <c r="G293" s="79" t="s">
        <v>13061</v>
      </c>
      <c r="H293" s="69"/>
      <c r="I293" s="74"/>
      <c r="J293" s="69"/>
      <c r="K293" s="69"/>
      <c r="L293" s="75"/>
      <c r="M293" s="69"/>
      <c r="N293" s="75"/>
      <c r="O293" s="167"/>
      <c r="P293" s="69"/>
      <c r="Q293" s="69"/>
      <c r="R293" s="75"/>
      <c r="S293" s="69"/>
      <c r="T293" s="69"/>
      <c r="U293" s="69"/>
      <c r="V293" s="69"/>
      <c r="W293" s="69"/>
      <c r="X293" s="69"/>
      <c r="Y293" s="69"/>
      <c r="Z293" s="644">
        <f t="shared" si="8"/>
        <v>0</v>
      </c>
      <c r="AA293" s="74">
        <f t="shared" si="9"/>
        <v>0</v>
      </c>
    </row>
    <row r="294" spans="1:27" x14ac:dyDescent="0.35">
      <c r="A294" s="69"/>
      <c r="B294" s="69"/>
      <c r="C294" s="69"/>
      <c r="D294" s="69"/>
      <c r="E294" s="69"/>
      <c r="F294" s="69"/>
      <c r="G294" s="79" t="s">
        <v>13062</v>
      </c>
      <c r="H294" s="69"/>
      <c r="I294" s="74"/>
      <c r="J294" s="69"/>
      <c r="K294" s="69"/>
      <c r="L294" s="75"/>
      <c r="M294" s="69"/>
      <c r="N294" s="75"/>
      <c r="O294" s="167"/>
      <c r="P294" s="69"/>
      <c r="Q294" s="69"/>
      <c r="R294" s="75"/>
      <c r="S294" s="69"/>
      <c r="T294" s="69"/>
      <c r="U294" s="69"/>
      <c r="V294" s="69"/>
      <c r="W294" s="69"/>
      <c r="X294" s="69"/>
      <c r="Y294" s="69"/>
      <c r="Z294" s="644">
        <f t="shared" si="8"/>
        <v>0</v>
      </c>
      <c r="AA294" s="74">
        <f t="shared" si="9"/>
        <v>0</v>
      </c>
    </row>
    <row r="295" spans="1:27" x14ac:dyDescent="0.35">
      <c r="A295" s="69"/>
      <c r="B295" s="69"/>
      <c r="C295" s="69"/>
      <c r="D295" s="69"/>
      <c r="E295" s="69"/>
      <c r="F295" s="69"/>
      <c r="G295" s="79" t="s">
        <v>13038</v>
      </c>
      <c r="H295" s="69"/>
      <c r="I295" s="74"/>
      <c r="J295" s="69"/>
      <c r="K295" s="69" t="s">
        <v>13063</v>
      </c>
      <c r="L295" s="75">
        <v>2018</v>
      </c>
      <c r="M295" s="69" t="s">
        <v>13064</v>
      </c>
      <c r="N295" s="75">
        <v>1812015</v>
      </c>
      <c r="O295" s="167"/>
      <c r="P295" s="69"/>
      <c r="Q295" s="69" t="s">
        <v>1217</v>
      </c>
      <c r="R295" s="75" t="s">
        <v>1697</v>
      </c>
      <c r="S295" s="69"/>
      <c r="T295" s="69"/>
      <c r="U295" s="69"/>
      <c r="V295" s="69"/>
      <c r="W295" s="69"/>
      <c r="X295" s="69"/>
      <c r="Y295" s="69"/>
      <c r="Z295" s="644">
        <f t="shared" si="8"/>
        <v>0</v>
      </c>
      <c r="AA295" s="74">
        <f t="shared" si="9"/>
        <v>0</v>
      </c>
    </row>
    <row r="296" spans="1:27" x14ac:dyDescent="0.35">
      <c r="A296" s="69"/>
      <c r="B296" s="69"/>
      <c r="C296" s="69"/>
      <c r="D296" s="69"/>
      <c r="E296" s="69"/>
      <c r="F296" s="69"/>
      <c r="G296" s="79" t="s">
        <v>13065</v>
      </c>
      <c r="H296" s="69"/>
      <c r="I296" s="74"/>
      <c r="J296" s="69"/>
      <c r="K296" s="69" t="s">
        <v>2488</v>
      </c>
      <c r="L296" s="75">
        <v>2000</v>
      </c>
      <c r="M296" s="69" t="s">
        <v>5237</v>
      </c>
      <c r="N296" s="75" t="s">
        <v>13066</v>
      </c>
      <c r="O296" s="167"/>
      <c r="P296" s="69"/>
      <c r="Q296" s="69" t="s">
        <v>2386</v>
      </c>
      <c r="R296" s="75" t="s">
        <v>1697</v>
      </c>
      <c r="S296" s="69"/>
      <c r="T296" s="69"/>
      <c r="U296" s="69"/>
      <c r="V296" s="69"/>
      <c r="W296" s="69"/>
      <c r="X296" s="69"/>
      <c r="Y296" s="69"/>
      <c r="Z296" s="644">
        <f t="shared" si="8"/>
        <v>0</v>
      </c>
      <c r="AA296" s="74">
        <f t="shared" si="9"/>
        <v>0</v>
      </c>
    </row>
    <row r="297" spans="1:27" x14ac:dyDescent="0.35">
      <c r="A297" s="76"/>
      <c r="B297" s="76"/>
      <c r="C297" s="76"/>
      <c r="D297" s="76"/>
      <c r="E297" s="76"/>
      <c r="F297" s="76"/>
      <c r="G297" s="76" t="s">
        <v>13067</v>
      </c>
      <c r="H297" s="69"/>
      <c r="I297" s="74"/>
      <c r="J297" s="76"/>
      <c r="K297" s="76" t="s">
        <v>13068</v>
      </c>
      <c r="L297" s="119"/>
      <c r="M297" s="76"/>
      <c r="N297" s="119"/>
      <c r="O297" s="76"/>
      <c r="P297" s="76"/>
      <c r="Q297" s="76"/>
      <c r="R297" s="119"/>
      <c r="S297" s="76"/>
      <c r="T297" s="76"/>
      <c r="U297" s="76"/>
      <c r="V297" s="76"/>
      <c r="W297" s="76"/>
      <c r="X297" s="76"/>
      <c r="Y297" s="76"/>
      <c r="Z297" s="644">
        <f t="shared" si="8"/>
        <v>0</v>
      </c>
      <c r="AA297" s="74">
        <f t="shared" si="9"/>
        <v>0</v>
      </c>
    </row>
    <row r="298" spans="1:27" x14ac:dyDescent="0.35">
      <c r="A298" s="76"/>
      <c r="B298" s="76"/>
      <c r="C298" s="76"/>
      <c r="D298" s="76"/>
      <c r="E298" s="76"/>
      <c r="F298" s="76"/>
      <c r="G298" s="76" t="s">
        <v>13069</v>
      </c>
      <c r="H298" s="69"/>
      <c r="I298" s="74"/>
      <c r="J298" s="76"/>
      <c r="K298" s="76"/>
      <c r="L298" s="119"/>
      <c r="M298" s="76"/>
      <c r="N298" s="119"/>
      <c r="O298" s="76"/>
      <c r="P298" s="76"/>
      <c r="Q298" s="76"/>
      <c r="R298" s="119"/>
      <c r="S298" s="76"/>
      <c r="T298" s="76"/>
      <c r="U298" s="76"/>
      <c r="V298" s="76"/>
      <c r="W298" s="76"/>
      <c r="X298" s="76"/>
      <c r="Y298" s="76"/>
      <c r="Z298" s="644">
        <f t="shared" si="8"/>
        <v>0</v>
      </c>
      <c r="AA298" s="74">
        <f t="shared" si="9"/>
        <v>0</v>
      </c>
    </row>
    <row r="299" spans="1:27" x14ac:dyDescent="0.35">
      <c r="A299" s="76"/>
      <c r="B299" s="76"/>
      <c r="C299" s="76"/>
      <c r="D299" s="76"/>
      <c r="E299" s="76"/>
      <c r="F299" s="76"/>
      <c r="G299" s="76" t="s">
        <v>13070</v>
      </c>
      <c r="H299" s="69"/>
      <c r="I299" s="74"/>
      <c r="J299" s="76"/>
      <c r="K299" s="76"/>
      <c r="L299" s="119"/>
      <c r="M299" s="76"/>
      <c r="N299" s="119"/>
      <c r="O299" s="76"/>
      <c r="P299" s="76"/>
      <c r="Q299" s="76"/>
      <c r="R299" s="119"/>
      <c r="S299" s="76"/>
      <c r="T299" s="76"/>
      <c r="U299" s="76"/>
      <c r="V299" s="76"/>
      <c r="W299" s="76"/>
      <c r="X299" s="76"/>
      <c r="Y299" s="76"/>
      <c r="Z299" s="644">
        <f t="shared" si="8"/>
        <v>0</v>
      </c>
      <c r="AA299" s="74">
        <f t="shared" si="9"/>
        <v>0</v>
      </c>
    </row>
    <row r="300" spans="1:27" x14ac:dyDescent="0.35">
      <c r="A300" s="69"/>
      <c r="B300" s="69"/>
      <c r="C300" s="69"/>
      <c r="D300" s="69"/>
      <c r="E300" s="69"/>
      <c r="F300" s="69"/>
      <c r="G300" s="79"/>
      <c r="H300" s="69"/>
      <c r="I300" s="74">
        <v>2000000</v>
      </c>
      <c r="J300" s="69"/>
      <c r="K300" s="69"/>
      <c r="L300" s="75"/>
      <c r="M300" s="69"/>
      <c r="N300" s="75"/>
      <c r="O300" s="167"/>
      <c r="P300" s="69"/>
      <c r="Q300" s="69"/>
      <c r="R300" s="75"/>
      <c r="S300" s="69"/>
      <c r="T300" s="69"/>
      <c r="U300" s="69"/>
      <c r="V300" s="69"/>
      <c r="W300" s="69"/>
      <c r="X300" s="69"/>
      <c r="Y300" s="69"/>
      <c r="Z300" s="644">
        <f t="shared" si="8"/>
        <v>140000</v>
      </c>
      <c r="AA300" s="74">
        <f t="shared" si="9"/>
        <v>2140000</v>
      </c>
    </row>
    <row r="301" spans="1:27" x14ac:dyDescent="0.35">
      <c r="A301" s="64"/>
      <c r="B301" s="64"/>
      <c r="C301" s="64"/>
      <c r="D301" s="64"/>
      <c r="E301" s="64"/>
      <c r="F301" s="64"/>
      <c r="G301" s="96" t="s">
        <v>1590</v>
      </c>
      <c r="H301" s="64"/>
      <c r="I301" s="67"/>
      <c r="J301" s="64"/>
      <c r="K301" s="64"/>
      <c r="L301" s="68"/>
      <c r="M301" s="64"/>
      <c r="N301" s="68"/>
      <c r="O301" s="159"/>
      <c r="P301" s="64"/>
      <c r="Q301" s="64"/>
      <c r="R301" s="68"/>
      <c r="S301" s="64"/>
      <c r="T301" s="64"/>
      <c r="U301" s="64"/>
      <c r="V301" s="64"/>
      <c r="W301" s="64"/>
      <c r="X301" s="64"/>
      <c r="Y301" s="64"/>
      <c r="Z301" s="644">
        <f t="shared" si="8"/>
        <v>0</v>
      </c>
      <c r="AA301" s="67">
        <f t="shared" si="9"/>
        <v>0</v>
      </c>
    </row>
    <row r="302" spans="1:27" x14ac:dyDescent="0.35">
      <c r="A302" s="76"/>
      <c r="B302" s="76"/>
      <c r="C302" s="76"/>
      <c r="D302" s="76"/>
      <c r="E302" s="76"/>
      <c r="F302" s="76"/>
      <c r="G302" s="117" t="s">
        <v>13071</v>
      </c>
      <c r="H302" s="76"/>
      <c r="I302" s="118">
        <v>360000</v>
      </c>
      <c r="J302" s="76"/>
      <c r="K302" s="76" t="s">
        <v>3904</v>
      </c>
      <c r="L302" s="119"/>
      <c r="M302" s="76" t="s">
        <v>13072</v>
      </c>
      <c r="N302" s="119"/>
      <c r="O302" s="145"/>
      <c r="P302" s="76"/>
      <c r="Q302" s="119" t="s">
        <v>13073</v>
      </c>
      <c r="R302" s="76" t="s">
        <v>1066</v>
      </c>
      <c r="S302" s="76"/>
      <c r="T302" s="76"/>
      <c r="U302" s="76"/>
      <c r="V302" s="76"/>
      <c r="W302" s="76"/>
      <c r="X302" s="76"/>
      <c r="Y302" s="76" t="s">
        <v>13074</v>
      </c>
      <c r="Z302" s="644">
        <f t="shared" si="8"/>
        <v>25200.000000000004</v>
      </c>
      <c r="AA302" s="118">
        <f t="shared" si="9"/>
        <v>385200</v>
      </c>
    </row>
    <row r="303" spans="1:27" x14ac:dyDescent="0.35">
      <c r="A303" s="76"/>
      <c r="B303" s="76"/>
      <c r="C303" s="76"/>
      <c r="D303" s="76"/>
      <c r="E303" s="76"/>
      <c r="F303" s="76"/>
      <c r="G303" s="117" t="s">
        <v>13075</v>
      </c>
      <c r="H303" s="76"/>
      <c r="I303" s="118">
        <v>360000</v>
      </c>
      <c r="J303" s="76"/>
      <c r="K303" s="76" t="s">
        <v>8109</v>
      </c>
      <c r="L303" s="119"/>
      <c r="M303" s="76"/>
      <c r="N303" s="119"/>
      <c r="O303" s="145"/>
      <c r="P303" s="76"/>
      <c r="Q303" s="119" t="s">
        <v>1953</v>
      </c>
      <c r="R303" s="76" t="s">
        <v>3702</v>
      </c>
      <c r="S303" s="76"/>
      <c r="T303" s="76"/>
      <c r="U303" s="76"/>
      <c r="V303" s="76"/>
      <c r="W303" s="76"/>
      <c r="X303" s="76"/>
      <c r="Y303" s="76" t="s">
        <v>13076</v>
      </c>
      <c r="Z303" s="644">
        <f t="shared" si="8"/>
        <v>25200.000000000004</v>
      </c>
      <c r="AA303" s="118">
        <f t="shared" si="9"/>
        <v>385200</v>
      </c>
    </row>
    <row r="304" spans="1:27" x14ac:dyDescent="0.35">
      <c r="A304" s="76"/>
      <c r="B304" s="76"/>
      <c r="C304" s="76"/>
      <c r="D304" s="76"/>
      <c r="E304" s="76"/>
      <c r="F304" s="76"/>
      <c r="G304" s="176" t="s">
        <v>894</v>
      </c>
      <c r="H304" s="76"/>
      <c r="I304" s="124">
        <f>SUM(I5:I303)</f>
        <v>119515000</v>
      </c>
      <c r="J304" s="76"/>
      <c r="K304" s="76"/>
      <c r="L304" s="119"/>
      <c r="M304" s="76"/>
      <c r="N304" s="119"/>
      <c r="O304" s="145"/>
      <c r="P304" s="76"/>
      <c r="Q304" s="76"/>
      <c r="R304" s="119"/>
      <c r="S304" s="76"/>
      <c r="T304" s="76"/>
      <c r="U304" s="76"/>
      <c r="V304" s="76"/>
      <c r="W304" s="76"/>
      <c r="X304" s="76"/>
      <c r="Y304" s="76"/>
      <c r="Z304" s="644">
        <f t="shared" si="8"/>
        <v>8366050.0000000009</v>
      </c>
      <c r="AA304" s="124">
        <f t="shared" si="9"/>
        <v>127881050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00B050"/>
  </sheetPr>
  <dimension ref="A1:AB451"/>
  <sheetViews>
    <sheetView topLeftCell="AB1" workbookViewId="0">
      <selection activeCell="AB2" sqref="AB2"/>
    </sheetView>
  </sheetViews>
  <sheetFormatPr defaultColWidth="14.7265625" defaultRowHeight="15.5" x14ac:dyDescent="0.35"/>
  <cols>
    <col min="1" max="1" width="13.453125" style="100" hidden="1" customWidth="1"/>
    <col min="2" max="2" width="21.453125" style="100" hidden="1" customWidth="1"/>
    <col min="3" max="3" width="13.81640625" style="100" hidden="1" customWidth="1"/>
    <col min="4" max="4" width="27.7265625" style="100" hidden="1" customWidth="1"/>
    <col min="5" max="5" width="25.08984375" style="100" hidden="1" customWidth="1"/>
    <col min="6" max="6" width="106.90625" style="100" customWidth="1"/>
    <col min="7" max="7" width="28.08984375" style="100" hidden="1" customWidth="1"/>
    <col min="8" max="8" width="28.08984375" style="135" hidden="1" customWidth="1"/>
    <col min="9" max="9" width="15.81640625" style="100" hidden="1" customWidth="1"/>
    <col min="10" max="10" width="49.453125" style="100" hidden="1" customWidth="1"/>
    <col min="11" max="11" width="17.453125" style="100" hidden="1" customWidth="1"/>
    <col min="12" max="12" width="28.81640625" style="100" hidden="1" customWidth="1"/>
    <col min="13" max="14" width="19.08984375" style="100" hidden="1" customWidth="1"/>
    <col min="15" max="15" width="24.453125" style="100" hidden="1" customWidth="1"/>
    <col min="16" max="16" width="21.453125" style="100" hidden="1" customWidth="1"/>
    <col min="17" max="17" width="26.08984375" style="100" hidden="1" customWidth="1"/>
    <col min="18" max="18" width="12.4531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3" width="24.453125" style="100" hidden="1" customWidth="1"/>
    <col min="24" max="27" width="0" style="100" hidden="1" customWidth="1"/>
    <col min="28" max="28" width="28.08984375" style="135" customWidth="1"/>
    <col min="29" max="16384" width="14.7265625" style="100"/>
  </cols>
  <sheetData>
    <row r="1" spans="1:28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AB1" s="47"/>
    </row>
    <row r="2" spans="1:28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AB2" s="634" t="s">
        <v>24303</v>
      </c>
    </row>
    <row r="3" spans="1:28" x14ac:dyDescent="0.35">
      <c r="A3" s="106"/>
      <c r="B3" s="106"/>
      <c r="C3" s="106"/>
      <c r="D3" s="106"/>
      <c r="E3" s="107"/>
      <c r="F3" s="57" t="s">
        <v>13077</v>
      </c>
      <c r="G3" s="106"/>
      <c r="H3" s="172"/>
      <c r="I3" s="57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111"/>
      <c r="W3" s="111"/>
      <c r="AB3" s="172"/>
    </row>
    <row r="4" spans="1:28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73"/>
      <c r="L4" s="64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AA4" s="638">
        <v>7.0000000000000007E-2</v>
      </c>
      <c r="AB4" s="67"/>
    </row>
    <row r="5" spans="1:28" x14ac:dyDescent="0.35">
      <c r="A5" s="76"/>
      <c r="B5" s="77" t="s">
        <v>13078</v>
      </c>
      <c r="C5" s="77" t="s">
        <v>13079</v>
      </c>
      <c r="D5" s="77" t="s">
        <v>13080</v>
      </c>
      <c r="E5" s="77" t="s">
        <v>13081</v>
      </c>
      <c r="F5" s="117" t="s">
        <v>13082</v>
      </c>
      <c r="G5" s="76"/>
      <c r="H5" s="118">
        <v>650000</v>
      </c>
      <c r="I5" s="76"/>
      <c r="J5" s="76" t="s">
        <v>2394</v>
      </c>
      <c r="K5" s="145">
        <v>2016</v>
      </c>
      <c r="L5" s="174" t="s">
        <v>13083</v>
      </c>
      <c r="M5" s="119">
        <v>24098</v>
      </c>
      <c r="N5" s="119"/>
      <c r="O5" s="76"/>
      <c r="P5" s="76" t="s">
        <v>967</v>
      </c>
      <c r="Q5" s="76" t="s">
        <v>4819</v>
      </c>
      <c r="R5" s="76"/>
      <c r="S5" s="76"/>
      <c r="T5" s="76"/>
      <c r="U5" s="76"/>
      <c r="V5" s="76" t="s">
        <v>940</v>
      </c>
      <c r="W5" s="76"/>
      <c r="AA5" s="639">
        <f>H5*AA$4</f>
        <v>45500.000000000007</v>
      </c>
      <c r="AB5" s="118">
        <f>H5+AA5</f>
        <v>695500</v>
      </c>
    </row>
    <row r="6" spans="1:28" x14ac:dyDescent="0.35">
      <c r="A6" s="76"/>
      <c r="B6" s="76"/>
      <c r="C6" s="76"/>
      <c r="D6" s="76"/>
      <c r="E6" s="76"/>
      <c r="F6" s="117" t="s">
        <v>13084</v>
      </c>
      <c r="G6" s="76"/>
      <c r="H6" s="118">
        <v>600000</v>
      </c>
      <c r="I6" s="76"/>
      <c r="J6" s="76" t="s">
        <v>2394</v>
      </c>
      <c r="K6" s="145">
        <v>2016</v>
      </c>
      <c r="L6" s="174" t="s">
        <v>2876</v>
      </c>
      <c r="M6" s="119">
        <v>24492</v>
      </c>
      <c r="N6" s="119"/>
      <c r="O6" s="76"/>
      <c r="P6" s="76" t="s">
        <v>938</v>
      </c>
      <c r="Q6" s="76" t="s">
        <v>4819</v>
      </c>
      <c r="R6" s="76"/>
      <c r="S6" s="76"/>
      <c r="T6" s="76"/>
      <c r="U6" s="76"/>
      <c r="V6" s="76" t="s">
        <v>940</v>
      </c>
      <c r="W6" s="76"/>
      <c r="AA6" s="639">
        <f t="shared" ref="AA6:AA69" si="0">H6*AA$4</f>
        <v>42000.000000000007</v>
      </c>
      <c r="AB6" s="118">
        <f t="shared" ref="AB6:AB69" si="1">H6+AA6</f>
        <v>642000</v>
      </c>
    </row>
    <row r="7" spans="1:28" x14ac:dyDescent="0.35">
      <c r="A7" s="76"/>
      <c r="B7" s="76"/>
      <c r="C7" s="76"/>
      <c r="D7" s="76"/>
      <c r="E7" s="76"/>
      <c r="F7" s="117" t="s">
        <v>13085</v>
      </c>
      <c r="G7" s="76"/>
      <c r="H7" s="118">
        <v>600000</v>
      </c>
      <c r="I7" s="76"/>
      <c r="J7" s="76" t="s">
        <v>2394</v>
      </c>
      <c r="K7" s="145">
        <v>2016</v>
      </c>
      <c r="L7" s="174" t="s">
        <v>2876</v>
      </c>
      <c r="M7" s="119">
        <v>24493</v>
      </c>
      <c r="N7" s="119"/>
      <c r="O7" s="76"/>
      <c r="P7" s="76" t="s">
        <v>938</v>
      </c>
      <c r="Q7" s="76" t="s">
        <v>4819</v>
      </c>
      <c r="R7" s="76"/>
      <c r="S7" s="76"/>
      <c r="T7" s="76"/>
      <c r="U7" s="76"/>
      <c r="V7" s="76" t="s">
        <v>940</v>
      </c>
      <c r="W7" s="76"/>
      <c r="AA7" s="639">
        <f t="shared" si="0"/>
        <v>42000.000000000007</v>
      </c>
      <c r="AB7" s="118">
        <f t="shared" si="1"/>
        <v>642000</v>
      </c>
    </row>
    <row r="8" spans="1:28" x14ac:dyDescent="0.35">
      <c r="A8" s="76"/>
      <c r="B8" s="76"/>
      <c r="C8" s="76"/>
      <c r="D8" s="76"/>
      <c r="E8" s="76"/>
      <c r="F8" s="117" t="s">
        <v>13086</v>
      </c>
      <c r="G8" s="76"/>
      <c r="H8" s="118">
        <v>600000</v>
      </c>
      <c r="I8" s="76"/>
      <c r="J8" s="76" t="s">
        <v>2394</v>
      </c>
      <c r="K8" s="145">
        <v>2016</v>
      </c>
      <c r="L8" s="174" t="s">
        <v>2876</v>
      </c>
      <c r="M8" s="119">
        <v>24494</v>
      </c>
      <c r="N8" s="119"/>
      <c r="O8" s="76"/>
      <c r="P8" s="76" t="s">
        <v>938</v>
      </c>
      <c r="Q8" s="76" t="s">
        <v>4819</v>
      </c>
      <c r="R8" s="76"/>
      <c r="S8" s="76"/>
      <c r="T8" s="76"/>
      <c r="U8" s="76"/>
      <c r="V8" s="76" t="s">
        <v>940</v>
      </c>
      <c r="W8" s="76"/>
      <c r="AA8" s="639">
        <f t="shared" si="0"/>
        <v>42000.000000000007</v>
      </c>
      <c r="AB8" s="118">
        <f t="shared" si="1"/>
        <v>642000</v>
      </c>
    </row>
    <row r="9" spans="1:28" x14ac:dyDescent="0.35">
      <c r="A9" s="76"/>
      <c r="B9" s="76"/>
      <c r="C9" s="76"/>
      <c r="D9" s="76"/>
      <c r="E9" s="76"/>
      <c r="F9" s="117" t="s">
        <v>13087</v>
      </c>
      <c r="G9" s="76"/>
      <c r="H9" s="118">
        <v>600000</v>
      </c>
      <c r="I9" s="76"/>
      <c r="J9" s="76" t="s">
        <v>2394</v>
      </c>
      <c r="K9" s="145">
        <v>2016</v>
      </c>
      <c r="L9" s="174" t="s">
        <v>2876</v>
      </c>
      <c r="M9" s="119">
        <v>24496</v>
      </c>
      <c r="N9" s="119"/>
      <c r="O9" s="76"/>
      <c r="P9" s="76" t="s">
        <v>938</v>
      </c>
      <c r="Q9" s="76" t="s">
        <v>4819</v>
      </c>
      <c r="R9" s="76"/>
      <c r="S9" s="76"/>
      <c r="T9" s="76"/>
      <c r="U9" s="76"/>
      <c r="V9" s="76" t="s">
        <v>940</v>
      </c>
      <c r="W9" s="76"/>
      <c r="AA9" s="639">
        <f t="shared" si="0"/>
        <v>42000.000000000007</v>
      </c>
      <c r="AB9" s="118">
        <f t="shared" si="1"/>
        <v>642000</v>
      </c>
    </row>
    <row r="10" spans="1:28" x14ac:dyDescent="0.35">
      <c r="A10" s="76"/>
      <c r="B10" s="76"/>
      <c r="C10" s="76"/>
      <c r="D10" s="76"/>
      <c r="E10" s="76"/>
      <c r="F10" s="117" t="s">
        <v>13088</v>
      </c>
      <c r="G10" s="76"/>
      <c r="H10" s="118">
        <v>600000</v>
      </c>
      <c r="I10" s="76"/>
      <c r="J10" s="76" t="s">
        <v>2394</v>
      </c>
      <c r="K10" s="145">
        <v>2016</v>
      </c>
      <c r="L10" s="174" t="s">
        <v>2876</v>
      </c>
      <c r="M10" s="119">
        <v>24497</v>
      </c>
      <c r="N10" s="119"/>
      <c r="O10" s="76"/>
      <c r="P10" s="76" t="s">
        <v>938</v>
      </c>
      <c r="Q10" s="76" t="s">
        <v>4819</v>
      </c>
      <c r="R10" s="76"/>
      <c r="S10" s="76"/>
      <c r="T10" s="76"/>
      <c r="U10" s="76"/>
      <c r="V10" s="76" t="s">
        <v>940</v>
      </c>
      <c r="W10" s="76"/>
      <c r="AA10" s="639">
        <f t="shared" si="0"/>
        <v>42000.000000000007</v>
      </c>
      <c r="AB10" s="118">
        <f t="shared" si="1"/>
        <v>642000</v>
      </c>
    </row>
    <row r="11" spans="1:28" x14ac:dyDescent="0.35">
      <c r="A11" s="76"/>
      <c r="B11" s="76"/>
      <c r="C11" s="76"/>
      <c r="D11" s="76"/>
      <c r="E11" s="76"/>
      <c r="F11" s="117" t="s">
        <v>13089</v>
      </c>
      <c r="G11" s="76"/>
      <c r="H11" s="118">
        <v>600000</v>
      </c>
      <c r="I11" s="76"/>
      <c r="J11" s="76" t="s">
        <v>2394</v>
      </c>
      <c r="K11" s="145">
        <v>2016</v>
      </c>
      <c r="L11" s="174" t="s">
        <v>2876</v>
      </c>
      <c r="M11" s="119">
        <v>24491</v>
      </c>
      <c r="N11" s="119"/>
      <c r="O11" s="76"/>
      <c r="P11" s="76" t="s">
        <v>938</v>
      </c>
      <c r="Q11" s="76" t="s">
        <v>4819</v>
      </c>
      <c r="R11" s="76"/>
      <c r="S11" s="76"/>
      <c r="T11" s="76"/>
      <c r="U11" s="76"/>
      <c r="V11" s="76" t="s">
        <v>940</v>
      </c>
      <c r="W11" s="76"/>
      <c r="AA11" s="639">
        <f t="shared" si="0"/>
        <v>42000.000000000007</v>
      </c>
      <c r="AB11" s="118">
        <f t="shared" si="1"/>
        <v>642000</v>
      </c>
    </row>
    <row r="12" spans="1:28" x14ac:dyDescent="0.35">
      <c r="A12" s="76"/>
      <c r="B12" s="76"/>
      <c r="C12" s="76"/>
      <c r="D12" s="76"/>
      <c r="E12" s="76"/>
      <c r="F12" s="117" t="s">
        <v>13090</v>
      </c>
      <c r="G12" s="76"/>
      <c r="H12" s="118">
        <v>650000</v>
      </c>
      <c r="I12" s="76"/>
      <c r="J12" s="76" t="s">
        <v>2394</v>
      </c>
      <c r="K12" s="145">
        <v>2016</v>
      </c>
      <c r="L12" s="174" t="s">
        <v>2876</v>
      </c>
      <c r="M12" s="119">
        <v>24499</v>
      </c>
      <c r="N12" s="119"/>
      <c r="O12" s="76"/>
      <c r="P12" s="76" t="s">
        <v>938</v>
      </c>
      <c r="Q12" s="76" t="s">
        <v>4819</v>
      </c>
      <c r="R12" s="76"/>
      <c r="S12" s="76"/>
      <c r="T12" s="76"/>
      <c r="U12" s="76"/>
      <c r="V12" s="76" t="s">
        <v>940</v>
      </c>
      <c r="W12" s="76"/>
      <c r="AA12" s="639">
        <f t="shared" si="0"/>
        <v>45500.000000000007</v>
      </c>
      <c r="AB12" s="118">
        <f t="shared" si="1"/>
        <v>695500</v>
      </c>
    </row>
    <row r="13" spans="1:28" x14ac:dyDescent="0.35">
      <c r="A13" s="76"/>
      <c r="B13" s="76"/>
      <c r="C13" s="76"/>
      <c r="D13" s="76"/>
      <c r="E13" s="76"/>
      <c r="F13" s="117" t="s">
        <v>13091</v>
      </c>
      <c r="G13" s="76"/>
      <c r="H13" s="118">
        <v>600000</v>
      </c>
      <c r="I13" s="76"/>
      <c r="J13" s="76" t="s">
        <v>2394</v>
      </c>
      <c r="K13" s="145">
        <v>2016</v>
      </c>
      <c r="L13" s="174" t="s">
        <v>13092</v>
      </c>
      <c r="M13" s="119">
        <v>24490</v>
      </c>
      <c r="N13" s="119"/>
      <c r="O13" s="76"/>
      <c r="P13" s="76" t="s">
        <v>967</v>
      </c>
      <c r="Q13" s="76" t="s">
        <v>4819</v>
      </c>
      <c r="R13" s="76"/>
      <c r="S13" s="76"/>
      <c r="T13" s="76"/>
      <c r="U13" s="76"/>
      <c r="V13" s="76" t="s">
        <v>940</v>
      </c>
      <c r="W13" s="76"/>
      <c r="AA13" s="639">
        <f t="shared" si="0"/>
        <v>42000.000000000007</v>
      </c>
      <c r="AB13" s="118">
        <f t="shared" si="1"/>
        <v>642000</v>
      </c>
    </row>
    <row r="14" spans="1:28" x14ac:dyDescent="0.35">
      <c r="A14" s="76"/>
      <c r="B14" s="76"/>
      <c r="C14" s="76"/>
      <c r="D14" s="76"/>
      <c r="E14" s="76"/>
      <c r="F14" s="117" t="s">
        <v>13093</v>
      </c>
      <c r="G14" s="76"/>
      <c r="H14" s="118">
        <v>600000</v>
      </c>
      <c r="I14" s="76"/>
      <c r="J14" s="76" t="s">
        <v>2394</v>
      </c>
      <c r="K14" s="145">
        <v>2016</v>
      </c>
      <c r="L14" s="174" t="s">
        <v>2876</v>
      </c>
      <c r="M14" s="119">
        <v>24500</v>
      </c>
      <c r="N14" s="119"/>
      <c r="O14" s="76"/>
      <c r="P14" s="76" t="s">
        <v>938</v>
      </c>
      <c r="Q14" s="76" t="s">
        <v>4819</v>
      </c>
      <c r="R14" s="76"/>
      <c r="S14" s="76"/>
      <c r="T14" s="76"/>
      <c r="U14" s="76"/>
      <c r="V14" s="76" t="s">
        <v>940</v>
      </c>
      <c r="W14" s="76"/>
      <c r="AA14" s="639">
        <f t="shared" si="0"/>
        <v>42000.000000000007</v>
      </c>
      <c r="AB14" s="118">
        <f t="shared" si="1"/>
        <v>642000</v>
      </c>
    </row>
    <row r="15" spans="1:28" x14ac:dyDescent="0.35">
      <c r="A15" s="76"/>
      <c r="B15" s="76"/>
      <c r="C15" s="76"/>
      <c r="D15" s="76"/>
      <c r="E15" s="76"/>
      <c r="F15" s="117" t="s">
        <v>13094</v>
      </c>
      <c r="G15" s="76"/>
      <c r="H15" s="118">
        <v>600000</v>
      </c>
      <c r="I15" s="76"/>
      <c r="J15" s="76" t="s">
        <v>2394</v>
      </c>
      <c r="K15" s="145">
        <v>2016</v>
      </c>
      <c r="L15" s="174" t="s">
        <v>2876</v>
      </c>
      <c r="M15" s="119">
        <v>24501</v>
      </c>
      <c r="N15" s="119"/>
      <c r="O15" s="76"/>
      <c r="P15" s="76" t="s">
        <v>938</v>
      </c>
      <c r="Q15" s="76" t="s">
        <v>4819</v>
      </c>
      <c r="R15" s="76"/>
      <c r="S15" s="76"/>
      <c r="T15" s="76"/>
      <c r="U15" s="76"/>
      <c r="V15" s="76" t="s">
        <v>940</v>
      </c>
      <c r="W15" s="76"/>
      <c r="AA15" s="639">
        <f t="shared" si="0"/>
        <v>42000.000000000007</v>
      </c>
      <c r="AB15" s="118">
        <f t="shared" si="1"/>
        <v>642000</v>
      </c>
    </row>
    <row r="16" spans="1:28" x14ac:dyDescent="0.35">
      <c r="A16" s="76"/>
      <c r="B16" s="76"/>
      <c r="C16" s="76"/>
      <c r="D16" s="76"/>
      <c r="E16" s="76"/>
      <c r="F16" s="117" t="s">
        <v>13095</v>
      </c>
      <c r="G16" s="76"/>
      <c r="H16" s="118">
        <v>600000</v>
      </c>
      <c r="I16" s="76"/>
      <c r="J16" s="76" t="s">
        <v>2394</v>
      </c>
      <c r="K16" s="145">
        <v>2016</v>
      </c>
      <c r="L16" s="174" t="s">
        <v>2876</v>
      </c>
      <c r="M16" s="119">
        <v>24502</v>
      </c>
      <c r="N16" s="119"/>
      <c r="O16" s="76"/>
      <c r="P16" s="76" t="s">
        <v>938</v>
      </c>
      <c r="Q16" s="76" t="s">
        <v>4819</v>
      </c>
      <c r="R16" s="76"/>
      <c r="S16" s="76"/>
      <c r="T16" s="76"/>
      <c r="U16" s="76"/>
      <c r="V16" s="76" t="s">
        <v>940</v>
      </c>
      <c r="W16" s="76"/>
      <c r="AA16" s="639">
        <f t="shared" si="0"/>
        <v>42000.000000000007</v>
      </c>
      <c r="AB16" s="118">
        <f t="shared" si="1"/>
        <v>642000</v>
      </c>
    </row>
    <row r="17" spans="1:28" x14ac:dyDescent="0.35">
      <c r="A17" s="76"/>
      <c r="B17" s="76"/>
      <c r="C17" s="76"/>
      <c r="D17" s="76"/>
      <c r="E17" s="76"/>
      <c r="F17" s="117" t="s">
        <v>13096</v>
      </c>
      <c r="G17" s="76"/>
      <c r="H17" s="118">
        <v>600000</v>
      </c>
      <c r="I17" s="76"/>
      <c r="J17" s="76" t="s">
        <v>2394</v>
      </c>
      <c r="K17" s="145">
        <v>2016</v>
      </c>
      <c r="L17" s="174" t="s">
        <v>2876</v>
      </c>
      <c r="M17" s="119">
        <v>24503</v>
      </c>
      <c r="N17" s="119"/>
      <c r="O17" s="76"/>
      <c r="P17" s="76" t="s">
        <v>938</v>
      </c>
      <c r="Q17" s="76" t="s">
        <v>4819</v>
      </c>
      <c r="R17" s="76"/>
      <c r="S17" s="76"/>
      <c r="T17" s="76"/>
      <c r="U17" s="76"/>
      <c r="V17" s="76" t="s">
        <v>940</v>
      </c>
      <c r="W17" s="76"/>
      <c r="AA17" s="639">
        <f t="shared" si="0"/>
        <v>42000.000000000007</v>
      </c>
      <c r="AB17" s="118">
        <f t="shared" si="1"/>
        <v>642000</v>
      </c>
    </row>
    <row r="18" spans="1:28" x14ac:dyDescent="0.35">
      <c r="A18" s="76"/>
      <c r="B18" s="76"/>
      <c r="C18" s="76"/>
      <c r="D18" s="76"/>
      <c r="E18" s="76"/>
      <c r="F18" s="117" t="s">
        <v>13097</v>
      </c>
      <c r="G18" s="76"/>
      <c r="H18" s="118">
        <v>600000</v>
      </c>
      <c r="I18" s="76"/>
      <c r="J18" s="76" t="s">
        <v>2394</v>
      </c>
      <c r="K18" s="145">
        <v>2016</v>
      </c>
      <c r="L18" s="174" t="s">
        <v>2876</v>
      </c>
      <c r="M18" s="119">
        <v>24504</v>
      </c>
      <c r="N18" s="119"/>
      <c r="O18" s="76"/>
      <c r="P18" s="76" t="s">
        <v>938</v>
      </c>
      <c r="Q18" s="76" t="s">
        <v>4819</v>
      </c>
      <c r="R18" s="76"/>
      <c r="S18" s="76"/>
      <c r="T18" s="76"/>
      <c r="U18" s="76"/>
      <c r="V18" s="76" t="s">
        <v>940</v>
      </c>
      <c r="W18" s="76"/>
      <c r="AA18" s="639">
        <f t="shared" si="0"/>
        <v>42000.000000000007</v>
      </c>
      <c r="AB18" s="118">
        <f t="shared" si="1"/>
        <v>642000</v>
      </c>
    </row>
    <row r="19" spans="1:28" x14ac:dyDescent="0.35">
      <c r="A19" s="76"/>
      <c r="B19" s="76"/>
      <c r="C19" s="76"/>
      <c r="D19" s="76"/>
      <c r="E19" s="76"/>
      <c r="F19" s="117" t="s">
        <v>13098</v>
      </c>
      <c r="G19" s="76"/>
      <c r="H19" s="118">
        <v>600000</v>
      </c>
      <c r="I19" s="76"/>
      <c r="J19" s="76" t="s">
        <v>2394</v>
      </c>
      <c r="K19" s="145">
        <v>2016</v>
      </c>
      <c r="L19" s="174" t="s">
        <v>2876</v>
      </c>
      <c r="M19" s="119">
        <v>24505</v>
      </c>
      <c r="N19" s="119"/>
      <c r="O19" s="76"/>
      <c r="P19" s="76" t="s">
        <v>938</v>
      </c>
      <c r="Q19" s="76" t="s">
        <v>4819</v>
      </c>
      <c r="R19" s="76"/>
      <c r="S19" s="76"/>
      <c r="T19" s="76"/>
      <c r="U19" s="76"/>
      <c r="V19" s="76" t="s">
        <v>940</v>
      </c>
      <c r="W19" s="76"/>
      <c r="AA19" s="639">
        <f t="shared" si="0"/>
        <v>42000.000000000007</v>
      </c>
      <c r="AB19" s="118">
        <f t="shared" si="1"/>
        <v>642000</v>
      </c>
    </row>
    <row r="20" spans="1:28" x14ac:dyDescent="0.35">
      <c r="A20" s="76"/>
      <c r="B20" s="76"/>
      <c r="C20" s="76"/>
      <c r="D20" s="76"/>
      <c r="E20" s="76"/>
      <c r="F20" s="117" t="s">
        <v>13099</v>
      </c>
      <c r="G20" s="76"/>
      <c r="H20" s="118">
        <v>650000</v>
      </c>
      <c r="I20" s="76"/>
      <c r="J20" s="76" t="s">
        <v>2394</v>
      </c>
      <c r="K20" s="145">
        <v>2016</v>
      </c>
      <c r="L20" s="174" t="s">
        <v>2876</v>
      </c>
      <c r="M20" s="119">
        <v>24495</v>
      </c>
      <c r="N20" s="119"/>
      <c r="O20" s="76"/>
      <c r="P20" s="76" t="s">
        <v>938</v>
      </c>
      <c r="Q20" s="76" t="s">
        <v>4819</v>
      </c>
      <c r="R20" s="76"/>
      <c r="S20" s="76"/>
      <c r="T20" s="76"/>
      <c r="U20" s="76"/>
      <c r="V20" s="76" t="s">
        <v>940</v>
      </c>
      <c r="W20" s="76"/>
      <c r="AA20" s="639">
        <f t="shared" si="0"/>
        <v>45500.000000000007</v>
      </c>
      <c r="AB20" s="118">
        <f t="shared" si="1"/>
        <v>695500</v>
      </c>
    </row>
    <row r="21" spans="1:28" x14ac:dyDescent="0.35">
      <c r="A21" s="76"/>
      <c r="B21" s="76"/>
      <c r="C21" s="76"/>
      <c r="D21" s="76"/>
      <c r="E21" s="76"/>
      <c r="F21" s="117" t="s">
        <v>13100</v>
      </c>
      <c r="G21" s="76"/>
      <c r="H21" s="118">
        <v>600000</v>
      </c>
      <c r="I21" s="76"/>
      <c r="J21" s="76" t="s">
        <v>2394</v>
      </c>
      <c r="K21" s="145">
        <v>2016</v>
      </c>
      <c r="L21" s="174" t="s">
        <v>13092</v>
      </c>
      <c r="M21" s="119">
        <v>24506</v>
      </c>
      <c r="N21" s="119"/>
      <c r="O21" s="76"/>
      <c r="P21" s="76" t="s">
        <v>938</v>
      </c>
      <c r="Q21" s="76" t="s">
        <v>4819</v>
      </c>
      <c r="R21" s="76"/>
      <c r="S21" s="76"/>
      <c r="T21" s="76"/>
      <c r="U21" s="76"/>
      <c r="V21" s="76" t="s">
        <v>940</v>
      </c>
      <c r="W21" s="76"/>
      <c r="AA21" s="639">
        <f t="shared" si="0"/>
        <v>42000.000000000007</v>
      </c>
      <c r="AB21" s="118">
        <f t="shared" si="1"/>
        <v>642000</v>
      </c>
    </row>
    <row r="22" spans="1:28" x14ac:dyDescent="0.35">
      <c r="A22" s="76"/>
      <c r="B22" s="76"/>
      <c r="C22" s="76"/>
      <c r="D22" s="76"/>
      <c r="E22" s="76"/>
      <c r="F22" s="117" t="s">
        <v>13101</v>
      </c>
      <c r="G22" s="76"/>
      <c r="H22" s="118">
        <v>600000</v>
      </c>
      <c r="I22" s="76"/>
      <c r="J22" s="76" t="s">
        <v>2394</v>
      </c>
      <c r="K22" s="145">
        <v>2016</v>
      </c>
      <c r="L22" s="174" t="s">
        <v>13083</v>
      </c>
      <c r="M22" s="119">
        <v>24507</v>
      </c>
      <c r="N22" s="119"/>
      <c r="O22" s="76"/>
      <c r="P22" s="76" t="s">
        <v>967</v>
      </c>
      <c r="Q22" s="76" t="s">
        <v>4819</v>
      </c>
      <c r="R22" s="76"/>
      <c r="S22" s="76"/>
      <c r="T22" s="76"/>
      <c r="U22" s="76"/>
      <c r="V22" s="76" t="s">
        <v>940</v>
      </c>
      <c r="W22" s="76" t="s">
        <v>13102</v>
      </c>
      <c r="AA22" s="639">
        <f t="shared" si="0"/>
        <v>42000.000000000007</v>
      </c>
      <c r="AB22" s="118">
        <f t="shared" si="1"/>
        <v>642000</v>
      </c>
    </row>
    <row r="23" spans="1:28" x14ac:dyDescent="0.35">
      <c r="A23" s="76"/>
      <c r="B23" s="76"/>
      <c r="C23" s="76"/>
      <c r="D23" s="76"/>
      <c r="E23" s="76"/>
      <c r="F23" s="117" t="s">
        <v>13103</v>
      </c>
      <c r="G23" s="76"/>
      <c r="H23" s="118">
        <v>600000</v>
      </c>
      <c r="I23" s="76"/>
      <c r="J23" s="76" t="s">
        <v>2394</v>
      </c>
      <c r="K23" s="145">
        <v>2016</v>
      </c>
      <c r="L23" s="174" t="s">
        <v>13083</v>
      </c>
      <c r="M23" s="119">
        <v>24667</v>
      </c>
      <c r="N23" s="119"/>
      <c r="O23" s="76"/>
      <c r="P23" s="76" t="s">
        <v>967</v>
      </c>
      <c r="Q23" s="76" t="s">
        <v>4819</v>
      </c>
      <c r="R23" s="76"/>
      <c r="S23" s="76"/>
      <c r="T23" s="76"/>
      <c r="U23" s="76"/>
      <c r="V23" s="76" t="s">
        <v>940</v>
      </c>
      <c r="W23" s="76"/>
      <c r="AA23" s="639">
        <f t="shared" si="0"/>
        <v>42000.000000000007</v>
      </c>
      <c r="AB23" s="118">
        <f t="shared" si="1"/>
        <v>642000</v>
      </c>
    </row>
    <row r="24" spans="1:28" x14ac:dyDescent="0.35">
      <c r="A24" s="76"/>
      <c r="B24" s="76"/>
      <c r="C24" s="76"/>
      <c r="D24" s="76"/>
      <c r="E24" s="76"/>
      <c r="F24" s="117" t="s">
        <v>13104</v>
      </c>
      <c r="G24" s="76"/>
      <c r="H24" s="118">
        <v>600000</v>
      </c>
      <c r="I24" s="76"/>
      <c r="J24" s="76" t="s">
        <v>2394</v>
      </c>
      <c r="K24" s="145">
        <v>2016</v>
      </c>
      <c r="L24" s="174" t="s">
        <v>13092</v>
      </c>
      <c r="M24" s="119">
        <v>24666</v>
      </c>
      <c r="N24" s="119"/>
      <c r="O24" s="76"/>
      <c r="P24" s="76" t="s">
        <v>967</v>
      </c>
      <c r="Q24" s="76" t="s">
        <v>4819</v>
      </c>
      <c r="R24" s="76"/>
      <c r="S24" s="76"/>
      <c r="T24" s="76"/>
      <c r="U24" s="76"/>
      <c r="V24" s="76" t="s">
        <v>940</v>
      </c>
      <c r="W24" s="76"/>
      <c r="AA24" s="639">
        <f t="shared" si="0"/>
        <v>42000.000000000007</v>
      </c>
      <c r="AB24" s="118">
        <f t="shared" si="1"/>
        <v>642000</v>
      </c>
    </row>
    <row r="25" spans="1:28" x14ac:dyDescent="0.35">
      <c r="A25" s="76"/>
      <c r="B25" s="76"/>
      <c r="C25" s="76"/>
      <c r="D25" s="76"/>
      <c r="E25" s="76"/>
      <c r="F25" s="117" t="s">
        <v>13105</v>
      </c>
      <c r="G25" s="76"/>
      <c r="H25" s="118">
        <v>600000</v>
      </c>
      <c r="I25" s="76"/>
      <c r="J25" s="76" t="s">
        <v>2394</v>
      </c>
      <c r="K25" s="145">
        <v>2016</v>
      </c>
      <c r="L25" s="174" t="s">
        <v>2876</v>
      </c>
      <c r="M25" s="119">
        <v>24671</v>
      </c>
      <c r="N25" s="119"/>
      <c r="O25" s="76"/>
      <c r="P25" s="76" t="s">
        <v>938</v>
      </c>
      <c r="Q25" s="76" t="s">
        <v>4819</v>
      </c>
      <c r="R25" s="76"/>
      <c r="S25" s="76"/>
      <c r="T25" s="76"/>
      <c r="U25" s="76"/>
      <c r="V25" s="76" t="s">
        <v>940</v>
      </c>
      <c r="W25" s="76"/>
      <c r="AA25" s="639">
        <f t="shared" si="0"/>
        <v>42000.000000000007</v>
      </c>
      <c r="AB25" s="118">
        <f t="shared" si="1"/>
        <v>642000</v>
      </c>
    </row>
    <row r="26" spans="1:28" x14ac:dyDescent="0.35">
      <c r="A26" s="76"/>
      <c r="B26" s="76"/>
      <c r="C26" s="76"/>
      <c r="D26" s="76"/>
      <c r="E26" s="76"/>
      <c r="F26" s="117" t="s">
        <v>13106</v>
      </c>
      <c r="G26" s="76"/>
      <c r="H26" s="118">
        <v>600000</v>
      </c>
      <c r="I26" s="76"/>
      <c r="J26" s="76" t="s">
        <v>2394</v>
      </c>
      <c r="K26" s="145">
        <v>2016</v>
      </c>
      <c r="L26" s="174" t="s">
        <v>2876</v>
      </c>
      <c r="M26" s="119">
        <v>24668</v>
      </c>
      <c r="N26" s="119"/>
      <c r="O26" s="76"/>
      <c r="P26" s="76" t="s">
        <v>938</v>
      </c>
      <c r="Q26" s="76" t="s">
        <v>4819</v>
      </c>
      <c r="R26" s="76"/>
      <c r="S26" s="76"/>
      <c r="T26" s="76"/>
      <c r="U26" s="76"/>
      <c r="V26" s="76" t="s">
        <v>940</v>
      </c>
      <c r="W26" s="76"/>
      <c r="AA26" s="639">
        <f t="shared" si="0"/>
        <v>42000.000000000007</v>
      </c>
      <c r="AB26" s="118">
        <f t="shared" si="1"/>
        <v>642000</v>
      </c>
    </row>
    <row r="27" spans="1:28" x14ac:dyDescent="0.35">
      <c r="A27" s="76"/>
      <c r="B27" s="76"/>
      <c r="C27" s="76"/>
      <c r="D27" s="76"/>
      <c r="E27" s="76"/>
      <c r="F27" s="117" t="s">
        <v>13107</v>
      </c>
      <c r="G27" s="76"/>
      <c r="H27" s="118">
        <v>600000</v>
      </c>
      <c r="I27" s="76"/>
      <c r="J27" s="76" t="s">
        <v>2394</v>
      </c>
      <c r="K27" s="145">
        <v>2016</v>
      </c>
      <c r="L27" s="174" t="s">
        <v>2876</v>
      </c>
      <c r="M27" s="119">
        <v>24669</v>
      </c>
      <c r="N27" s="119"/>
      <c r="O27" s="76"/>
      <c r="P27" s="76" t="s">
        <v>938</v>
      </c>
      <c r="Q27" s="76" t="s">
        <v>4819</v>
      </c>
      <c r="R27" s="76"/>
      <c r="S27" s="76"/>
      <c r="T27" s="76"/>
      <c r="U27" s="76"/>
      <c r="V27" s="76" t="s">
        <v>940</v>
      </c>
      <c r="W27" s="76"/>
      <c r="AA27" s="639">
        <f t="shared" si="0"/>
        <v>42000.000000000007</v>
      </c>
      <c r="AB27" s="118">
        <f t="shared" si="1"/>
        <v>642000</v>
      </c>
    </row>
    <row r="28" spans="1:28" x14ac:dyDescent="0.35">
      <c r="A28" s="76"/>
      <c r="B28" s="76"/>
      <c r="C28" s="76"/>
      <c r="D28" s="76"/>
      <c r="E28" s="76"/>
      <c r="F28" s="117" t="s">
        <v>13108</v>
      </c>
      <c r="G28" s="76"/>
      <c r="H28" s="118">
        <v>650000</v>
      </c>
      <c r="I28" s="76"/>
      <c r="J28" s="76" t="s">
        <v>2394</v>
      </c>
      <c r="K28" s="145">
        <v>2016</v>
      </c>
      <c r="L28" s="174" t="s">
        <v>2876</v>
      </c>
      <c r="M28" s="119">
        <v>24670</v>
      </c>
      <c r="N28" s="119"/>
      <c r="O28" s="76"/>
      <c r="P28" s="76" t="s">
        <v>938</v>
      </c>
      <c r="Q28" s="76" t="s">
        <v>4819</v>
      </c>
      <c r="R28" s="76"/>
      <c r="S28" s="76"/>
      <c r="T28" s="76"/>
      <c r="U28" s="76"/>
      <c r="V28" s="76" t="s">
        <v>940</v>
      </c>
      <c r="W28" s="76"/>
      <c r="AA28" s="639">
        <f t="shared" si="0"/>
        <v>45500.000000000007</v>
      </c>
      <c r="AB28" s="118">
        <f t="shared" si="1"/>
        <v>695500</v>
      </c>
    </row>
    <row r="29" spans="1:28" x14ac:dyDescent="0.35">
      <c r="A29" s="76"/>
      <c r="B29" s="76"/>
      <c r="C29" s="76"/>
      <c r="D29" s="76"/>
      <c r="E29" s="76"/>
      <c r="F29" s="117" t="s">
        <v>13109</v>
      </c>
      <c r="G29" s="76"/>
      <c r="H29" s="118">
        <v>600000</v>
      </c>
      <c r="I29" s="76"/>
      <c r="J29" s="76" t="s">
        <v>2394</v>
      </c>
      <c r="K29" s="145">
        <v>2016</v>
      </c>
      <c r="L29" s="174" t="s">
        <v>2876</v>
      </c>
      <c r="M29" s="119">
        <v>24678</v>
      </c>
      <c r="N29" s="119"/>
      <c r="O29" s="76"/>
      <c r="P29" s="76" t="s">
        <v>938</v>
      </c>
      <c r="Q29" s="76" t="s">
        <v>4819</v>
      </c>
      <c r="R29" s="76"/>
      <c r="S29" s="76"/>
      <c r="T29" s="76"/>
      <c r="U29" s="76"/>
      <c r="V29" s="76" t="s">
        <v>940</v>
      </c>
      <c r="W29" s="76"/>
      <c r="AA29" s="639">
        <f t="shared" si="0"/>
        <v>42000.000000000007</v>
      </c>
      <c r="AB29" s="118">
        <f t="shared" si="1"/>
        <v>642000</v>
      </c>
    </row>
    <row r="30" spans="1:28" x14ac:dyDescent="0.35">
      <c r="A30" s="76"/>
      <c r="B30" s="76"/>
      <c r="C30" s="76"/>
      <c r="D30" s="76"/>
      <c r="E30" s="76"/>
      <c r="F30" s="117" t="s">
        <v>13110</v>
      </c>
      <c r="G30" s="76"/>
      <c r="H30" s="118">
        <v>600000</v>
      </c>
      <c r="I30" s="76"/>
      <c r="J30" s="76" t="s">
        <v>2394</v>
      </c>
      <c r="K30" s="145">
        <v>2016</v>
      </c>
      <c r="L30" s="174" t="s">
        <v>2876</v>
      </c>
      <c r="M30" s="119">
        <v>24573</v>
      </c>
      <c r="N30" s="119"/>
      <c r="O30" s="76"/>
      <c r="P30" s="76" t="s">
        <v>938</v>
      </c>
      <c r="Q30" s="76" t="s">
        <v>4819</v>
      </c>
      <c r="R30" s="76"/>
      <c r="S30" s="76"/>
      <c r="T30" s="76"/>
      <c r="U30" s="76"/>
      <c r="V30" s="76" t="s">
        <v>940</v>
      </c>
      <c r="W30" s="76"/>
      <c r="AA30" s="639">
        <f t="shared" si="0"/>
        <v>42000.000000000007</v>
      </c>
      <c r="AB30" s="118">
        <f t="shared" si="1"/>
        <v>642000</v>
      </c>
    </row>
    <row r="31" spans="1:28" x14ac:dyDescent="0.35">
      <c r="A31" s="76"/>
      <c r="B31" s="76"/>
      <c r="C31" s="76"/>
      <c r="D31" s="76"/>
      <c r="E31" s="76"/>
      <c r="F31" s="117" t="s">
        <v>13111</v>
      </c>
      <c r="G31" s="76"/>
      <c r="H31" s="118">
        <v>600000</v>
      </c>
      <c r="I31" s="76"/>
      <c r="J31" s="76" t="s">
        <v>2394</v>
      </c>
      <c r="K31" s="145">
        <v>2016</v>
      </c>
      <c r="L31" s="174" t="s">
        <v>2876</v>
      </c>
      <c r="M31" s="119">
        <v>24676</v>
      </c>
      <c r="N31" s="119"/>
      <c r="O31" s="76"/>
      <c r="P31" s="76" t="s">
        <v>938</v>
      </c>
      <c r="Q31" s="76" t="s">
        <v>4819</v>
      </c>
      <c r="R31" s="76"/>
      <c r="S31" s="76"/>
      <c r="T31" s="76"/>
      <c r="U31" s="76"/>
      <c r="V31" s="76" t="s">
        <v>940</v>
      </c>
      <c r="W31" s="76"/>
      <c r="AA31" s="639">
        <f t="shared" si="0"/>
        <v>42000.000000000007</v>
      </c>
      <c r="AB31" s="118">
        <f t="shared" si="1"/>
        <v>642000</v>
      </c>
    </row>
    <row r="32" spans="1:28" x14ac:dyDescent="0.35">
      <c r="A32" s="76"/>
      <c r="B32" s="76"/>
      <c r="C32" s="76"/>
      <c r="D32" s="76"/>
      <c r="E32" s="76"/>
      <c r="F32" s="117" t="s">
        <v>13112</v>
      </c>
      <c r="G32" s="76"/>
      <c r="H32" s="118">
        <v>600000</v>
      </c>
      <c r="I32" s="76"/>
      <c r="J32" s="76" t="s">
        <v>2394</v>
      </c>
      <c r="K32" s="145">
        <v>2016</v>
      </c>
      <c r="L32" s="174" t="s">
        <v>13092</v>
      </c>
      <c r="M32" s="119">
        <v>24683</v>
      </c>
      <c r="N32" s="119"/>
      <c r="O32" s="76"/>
      <c r="P32" s="76" t="s">
        <v>967</v>
      </c>
      <c r="Q32" s="76" t="s">
        <v>4819</v>
      </c>
      <c r="R32" s="76"/>
      <c r="S32" s="76"/>
      <c r="T32" s="76"/>
      <c r="U32" s="76"/>
      <c r="V32" s="76" t="s">
        <v>940</v>
      </c>
      <c r="W32" s="76"/>
      <c r="AA32" s="639">
        <f t="shared" si="0"/>
        <v>42000.000000000007</v>
      </c>
      <c r="AB32" s="118">
        <f t="shared" si="1"/>
        <v>642000</v>
      </c>
    </row>
    <row r="33" spans="1:28" x14ac:dyDescent="0.35">
      <c r="A33" s="76"/>
      <c r="B33" s="76"/>
      <c r="C33" s="76"/>
      <c r="D33" s="76"/>
      <c r="E33" s="76"/>
      <c r="F33" s="117" t="s">
        <v>13113</v>
      </c>
      <c r="G33" s="76"/>
      <c r="H33" s="118">
        <v>600000</v>
      </c>
      <c r="I33" s="76"/>
      <c r="J33" s="76" t="s">
        <v>2394</v>
      </c>
      <c r="K33" s="145">
        <v>2016</v>
      </c>
      <c r="L33" s="174" t="s">
        <v>2876</v>
      </c>
      <c r="M33" s="119">
        <v>24675</v>
      </c>
      <c r="N33" s="119"/>
      <c r="O33" s="76"/>
      <c r="P33" s="76" t="s">
        <v>938</v>
      </c>
      <c r="Q33" s="76" t="s">
        <v>4819</v>
      </c>
      <c r="R33" s="76"/>
      <c r="S33" s="76"/>
      <c r="T33" s="76"/>
      <c r="U33" s="76"/>
      <c r="V33" s="76" t="s">
        <v>940</v>
      </c>
      <c r="W33" s="76"/>
      <c r="AA33" s="639">
        <f t="shared" si="0"/>
        <v>42000.000000000007</v>
      </c>
      <c r="AB33" s="118">
        <f t="shared" si="1"/>
        <v>642000</v>
      </c>
    </row>
    <row r="34" spans="1:28" x14ac:dyDescent="0.35">
      <c r="A34" s="76"/>
      <c r="B34" s="76"/>
      <c r="C34" s="76"/>
      <c r="D34" s="76"/>
      <c r="E34" s="76"/>
      <c r="F34" s="117" t="s">
        <v>13114</v>
      </c>
      <c r="G34" s="76"/>
      <c r="H34" s="118">
        <v>600000</v>
      </c>
      <c r="I34" s="76"/>
      <c r="J34" s="76" t="s">
        <v>2394</v>
      </c>
      <c r="K34" s="145">
        <v>2016</v>
      </c>
      <c r="L34" s="174" t="s">
        <v>2876</v>
      </c>
      <c r="M34" s="119">
        <v>24672</v>
      </c>
      <c r="N34" s="119"/>
      <c r="O34" s="76"/>
      <c r="P34" s="76" t="s">
        <v>938</v>
      </c>
      <c r="Q34" s="76" t="s">
        <v>4819</v>
      </c>
      <c r="R34" s="76"/>
      <c r="S34" s="76"/>
      <c r="T34" s="76"/>
      <c r="U34" s="150"/>
      <c r="V34" s="76" t="s">
        <v>940</v>
      </c>
      <c r="W34" s="76"/>
      <c r="AA34" s="639">
        <f t="shared" si="0"/>
        <v>42000.000000000007</v>
      </c>
      <c r="AB34" s="118">
        <f t="shared" si="1"/>
        <v>642000</v>
      </c>
    </row>
    <row r="35" spans="1:28" x14ac:dyDescent="0.35">
      <c r="A35" s="76"/>
      <c r="B35" s="76"/>
      <c r="C35" s="76"/>
      <c r="D35" s="76"/>
      <c r="E35" s="76"/>
      <c r="F35" s="117" t="s">
        <v>13115</v>
      </c>
      <c r="G35" s="76"/>
      <c r="H35" s="118">
        <v>600000</v>
      </c>
      <c r="I35" s="76"/>
      <c r="J35" s="76" t="s">
        <v>2394</v>
      </c>
      <c r="K35" s="145">
        <v>2016</v>
      </c>
      <c r="L35" s="174" t="s">
        <v>2876</v>
      </c>
      <c r="M35" s="119">
        <v>24677</v>
      </c>
      <c r="N35" s="119"/>
      <c r="O35" s="76"/>
      <c r="P35" s="76" t="s">
        <v>938</v>
      </c>
      <c r="Q35" s="76" t="s">
        <v>4819</v>
      </c>
      <c r="R35" s="76"/>
      <c r="S35" s="76"/>
      <c r="T35" s="76"/>
      <c r="U35" s="76"/>
      <c r="V35" s="76" t="s">
        <v>940</v>
      </c>
      <c r="W35" s="76"/>
      <c r="AA35" s="639">
        <f t="shared" si="0"/>
        <v>42000.000000000007</v>
      </c>
      <c r="AB35" s="118">
        <f t="shared" si="1"/>
        <v>642000</v>
      </c>
    </row>
    <row r="36" spans="1:28" x14ac:dyDescent="0.35">
      <c r="A36" s="76"/>
      <c r="B36" s="76"/>
      <c r="C36" s="76"/>
      <c r="D36" s="76"/>
      <c r="E36" s="76"/>
      <c r="F36" s="117" t="s">
        <v>13116</v>
      </c>
      <c r="G36" s="76"/>
      <c r="H36" s="118">
        <v>650000</v>
      </c>
      <c r="I36" s="76"/>
      <c r="J36" s="76" t="s">
        <v>2394</v>
      </c>
      <c r="K36" s="145">
        <v>2016</v>
      </c>
      <c r="L36" s="174" t="s">
        <v>2876</v>
      </c>
      <c r="M36" s="119">
        <v>24680</v>
      </c>
      <c r="N36" s="119"/>
      <c r="O36" s="76"/>
      <c r="P36" s="76" t="s">
        <v>938</v>
      </c>
      <c r="Q36" s="76" t="s">
        <v>4819</v>
      </c>
      <c r="R36" s="76"/>
      <c r="S36" s="76"/>
      <c r="T36" s="76"/>
      <c r="U36" s="76"/>
      <c r="V36" s="76" t="s">
        <v>940</v>
      </c>
      <c r="W36" s="76"/>
      <c r="AA36" s="639">
        <f t="shared" si="0"/>
        <v>45500.000000000007</v>
      </c>
      <c r="AB36" s="118">
        <f t="shared" si="1"/>
        <v>695500</v>
      </c>
    </row>
    <row r="37" spans="1:28" x14ac:dyDescent="0.35">
      <c r="A37" s="76"/>
      <c r="B37" s="76"/>
      <c r="C37" s="76"/>
      <c r="D37" s="76"/>
      <c r="E37" s="76"/>
      <c r="F37" s="117" t="s">
        <v>13117</v>
      </c>
      <c r="G37" s="76"/>
      <c r="H37" s="118">
        <v>600000</v>
      </c>
      <c r="I37" s="76"/>
      <c r="J37" s="76" t="s">
        <v>2394</v>
      </c>
      <c r="K37" s="145">
        <v>2016</v>
      </c>
      <c r="L37" s="174" t="s">
        <v>2876</v>
      </c>
      <c r="M37" s="119">
        <v>24679</v>
      </c>
      <c r="N37" s="119"/>
      <c r="O37" s="76"/>
      <c r="P37" s="76" t="s">
        <v>938</v>
      </c>
      <c r="Q37" s="76" t="s">
        <v>4819</v>
      </c>
      <c r="R37" s="76"/>
      <c r="S37" s="76"/>
      <c r="T37" s="76"/>
      <c r="U37" s="76"/>
      <c r="V37" s="76" t="s">
        <v>940</v>
      </c>
      <c r="W37" s="76"/>
      <c r="AA37" s="639">
        <f t="shared" si="0"/>
        <v>42000.000000000007</v>
      </c>
      <c r="AB37" s="118">
        <f t="shared" si="1"/>
        <v>642000</v>
      </c>
    </row>
    <row r="38" spans="1:28" x14ac:dyDescent="0.35">
      <c r="A38" s="76"/>
      <c r="B38" s="76"/>
      <c r="C38" s="76"/>
      <c r="D38" s="76"/>
      <c r="E38" s="76"/>
      <c r="F38" s="117" t="s">
        <v>13118</v>
      </c>
      <c r="G38" s="76"/>
      <c r="H38" s="118">
        <v>600000</v>
      </c>
      <c r="I38" s="76"/>
      <c r="J38" s="76" t="s">
        <v>2394</v>
      </c>
      <c r="K38" s="145">
        <v>2016</v>
      </c>
      <c r="L38" s="174" t="s">
        <v>2876</v>
      </c>
      <c r="M38" s="119">
        <v>24681</v>
      </c>
      <c r="N38" s="119"/>
      <c r="O38" s="76"/>
      <c r="P38" s="76" t="s">
        <v>938</v>
      </c>
      <c r="Q38" s="76" t="s">
        <v>4819</v>
      </c>
      <c r="R38" s="76"/>
      <c r="S38" s="76"/>
      <c r="T38" s="76"/>
      <c r="U38" s="76"/>
      <c r="V38" s="76" t="s">
        <v>940</v>
      </c>
      <c r="W38" s="76"/>
      <c r="AA38" s="639">
        <f t="shared" si="0"/>
        <v>42000.000000000007</v>
      </c>
      <c r="AB38" s="118">
        <f t="shared" si="1"/>
        <v>642000</v>
      </c>
    </row>
    <row r="39" spans="1:28" x14ac:dyDescent="0.35">
      <c r="A39" s="76"/>
      <c r="B39" s="76"/>
      <c r="C39" s="76"/>
      <c r="D39" s="76"/>
      <c r="E39" s="76"/>
      <c r="F39" s="117" t="s">
        <v>13119</v>
      </c>
      <c r="G39" s="76"/>
      <c r="H39" s="118">
        <v>600000</v>
      </c>
      <c r="I39" s="76"/>
      <c r="J39" s="76" t="s">
        <v>2394</v>
      </c>
      <c r="K39" s="145">
        <v>2016</v>
      </c>
      <c r="L39" s="174" t="s">
        <v>2876</v>
      </c>
      <c r="M39" s="119">
        <v>24682</v>
      </c>
      <c r="N39" s="119"/>
      <c r="O39" s="76"/>
      <c r="P39" s="76" t="s">
        <v>938</v>
      </c>
      <c r="Q39" s="76" t="s">
        <v>4819</v>
      </c>
      <c r="R39" s="76"/>
      <c r="S39" s="76"/>
      <c r="T39" s="76"/>
      <c r="U39" s="76"/>
      <c r="V39" s="76" t="s">
        <v>940</v>
      </c>
      <c r="W39" s="76"/>
      <c r="AA39" s="639">
        <f t="shared" si="0"/>
        <v>42000.000000000007</v>
      </c>
      <c r="AB39" s="118">
        <f t="shared" si="1"/>
        <v>642000</v>
      </c>
    </row>
    <row r="40" spans="1:28" x14ac:dyDescent="0.35">
      <c r="A40" s="76"/>
      <c r="B40" s="76"/>
      <c r="C40" s="76"/>
      <c r="D40" s="76"/>
      <c r="E40" s="76"/>
      <c r="F40" s="117" t="s">
        <v>13120</v>
      </c>
      <c r="G40" s="76"/>
      <c r="H40" s="118">
        <v>600000</v>
      </c>
      <c r="I40" s="76"/>
      <c r="J40" s="76" t="s">
        <v>2394</v>
      </c>
      <c r="K40" s="145">
        <v>2016</v>
      </c>
      <c r="L40" s="174" t="s">
        <v>13083</v>
      </c>
      <c r="M40" s="119">
        <v>24674</v>
      </c>
      <c r="N40" s="119"/>
      <c r="O40" s="76"/>
      <c r="P40" s="76" t="s">
        <v>967</v>
      </c>
      <c r="Q40" s="76" t="s">
        <v>4819</v>
      </c>
      <c r="R40" s="76"/>
      <c r="S40" s="76"/>
      <c r="T40" s="76"/>
      <c r="U40" s="76"/>
      <c r="V40" s="76" t="s">
        <v>940</v>
      </c>
      <c r="W40" s="76" t="s">
        <v>13121</v>
      </c>
      <c r="AA40" s="639">
        <f t="shared" si="0"/>
        <v>42000.000000000007</v>
      </c>
      <c r="AB40" s="118">
        <f t="shared" si="1"/>
        <v>642000</v>
      </c>
    </row>
    <row r="41" spans="1:28" x14ac:dyDescent="0.35">
      <c r="A41" s="64"/>
      <c r="B41" s="64"/>
      <c r="C41" s="64"/>
      <c r="D41" s="64"/>
      <c r="E41" s="64"/>
      <c r="F41" s="96" t="s">
        <v>2629</v>
      </c>
      <c r="G41" s="64"/>
      <c r="H41" s="67"/>
      <c r="I41" s="64"/>
      <c r="J41" s="64"/>
      <c r="K41" s="159"/>
      <c r="L41" s="180"/>
      <c r="M41" s="68"/>
      <c r="N41" s="68"/>
      <c r="O41" s="64"/>
      <c r="P41" s="64"/>
      <c r="Q41" s="64"/>
      <c r="R41" s="64"/>
      <c r="S41" s="64"/>
      <c r="T41" s="64"/>
      <c r="U41" s="64"/>
      <c r="V41" s="64"/>
      <c r="W41" s="64"/>
      <c r="AA41" s="639">
        <f t="shared" si="0"/>
        <v>0</v>
      </c>
      <c r="AB41" s="67">
        <f t="shared" si="1"/>
        <v>0</v>
      </c>
    </row>
    <row r="42" spans="1:28" x14ac:dyDescent="0.35">
      <c r="A42" s="76"/>
      <c r="B42" s="76"/>
      <c r="C42" s="76"/>
      <c r="D42" s="76"/>
      <c r="E42" s="76"/>
      <c r="F42" s="117" t="s">
        <v>13122</v>
      </c>
      <c r="G42" s="76"/>
      <c r="H42" s="118">
        <v>40000</v>
      </c>
      <c r="I42" s="76"/>
      <c r="J42" s="76" t="s">
        <v>13123</v>
      </c>
      <c r="K42" s="145">
        <v>2016</v>
      </c>
      <c r="L42" s="174" t="s">
        <v>13124</v>
      </c>
      <c r="M42" s="119">
        <v>58756</v>
      </c>
      <c r="N42" s="119"/>
      <c r="O42" s="76"/>
      <c r="P42" s="76" t="s">
        <v>1063</v>
      </c>
      <c r="Q42" s="76" t="s">
        <v>13125</v>
      </c>
      <c r="R42" s="76"/>
      <c r="S42" s="76"/>
      <c r="T42" s="76"/>
      <c r="U42" s="76"/>
      <c r="V42" s="76"/>
      <c r="W42" s="76"/>
      <c r="AA42" s="639">
        <f t="shared" si="0"/>
        <v>2800.0000000000005</v>
      </c>
      <c r="AB42" s="118">
        <f t="shared" si="1"/>
        <v>42800</v>
      </c>
    </row>
    <row r="43" spans="1:28" x14ac:dyDescent="0.35">
      <c r="A43" s="76"/>
      <c r="B43" s="76"/>
      <c r="C43" s="76"/>
      <c r="D43" s="76"/>
      <c r="E43" s="76"/>
      <c r="F43" s="117" t="s">
        <v>13126</v>
      </c>
      <c r="G43" s="76"/>
      <c r="H43" s="118">
        <v>40000</v>
      </c>
      <c r="I43" s="76"/>
      <c r="J43" s="76" t="s">
        <v>933</v>
      </c>
      <c r="K43" s="145">
        <v>2016</v>
      </c>
      <c r="L43" s="174" t="s">
        <v>13127</v>
      </c>
      <c r="M43" s="119">
        <v>164071</v>
      </c>
      <c r="N43" s="119"/>
      <c r="O43" s="76"/>
      <c r="P43" s="76" t="s">
        <v>13128</v>
      </c>
      <c r="Q43" s="76" t="s">
        <v>13129</v>
      </c>
      <c r="R43" s="76"/>
      <c r="S43" s="76"/>
      <c r="T43" s="76"/>
      <c r="U43" s="76"/>
      <c r="V43" s="76"/>
      <c r="W43" s="76"/>
      <c r="AA43" s="639">
        <f t="shared" si="0"/>
        <v>2800.0000000000005</v>
      </c>
      <c r="AB43" s="118">
        <f t="shared" si="1"/>
        <v>42800</v>
      </c>
    </row>
    <row r="44" spans="1:28" x14ac:dyDescent="0.35">
      <c r="A44" s="76"/>
      <c r="B44" s="76"/>
      <c r="C44" s="76"/>
      <c r="D44" s="76"/>
      <c r="E44" s="76"/>
      <c r="F44" s="117" t="s">
        <v>13130</v>
      </c>
      <c r="G44" s="76"/>
      <c r="H44" s="118">
        <v>40000</v>
      </c>
      <c r="I44" s="76"/>
      <c r="J44" s="76" t="s">
        <v>13123</v>
      </c>
      <c r="K44" s="145">
        <v>2016</v>
      </c>
      <c r="L44" s="174" t="s">
        <v>13124</v>
      </c>
      <c r="M44" s="119">
        <v>58751</v>
      </c>
      <c r="N44" s="119"/>
      <c r="O44" s="76"/>
      <c r="P44" s="76" t="s">
        <v>1063</v>
      </c>
      <c r="Q44" s="76" t="s">
        <v>13131</v>
      </c>
      <c r="R44" s="76"/>
      <c r="S44" s="76"/>
      <c r="T44" s="76"/>
      <c r="U44" s="76"/>
      <c r="V44" s="76"/>
      <c r="W44" s="76"/>
      <c r="AA44" s="639">
        <f t="shared" si="0"/>
        <v>2800.0000000000005</v>
      </c>
      <c r="AB44" s="118">
        <f t="shared" si="1"/>
        <v>42800</v>
      </c>
    </row>
    <row r="45" spans="1:28" x14ac:dyDescent="0.35">
      <c r="A45" s="76"/>
      <c r="B45" s="76"/>
      <c r="C45" s="76"/>
      <c r="D45" s="76"/>
      <c r="E45" s="76"/>
      <c r="F45" s="117" t="s">
        <v>13132</v>
      </c>
      <c r="G45" s="76"/>
      <c r="H45" s="118">
        <v>40000</v>
      </c>
      <c r="I45" s="76"/>
      <c r="J45" s="76" t="s">
        <v>933</v>
      </c>
      <c r="K45" s="145">
        <v>2016</v>
      </c>
      <c r="L45" s="174" t="s">
        <v>13127</v>
      </c>
      <c r="M45" s="119">
        <v>164063</v>
      </c>
      <c r="N45" s="119"/>
      <c r="O45" s="76"/>
      <c r="P45" s="76" t="s">
        <v>13128</v>
      </c>
      <c r="Q45" s="76" t="s">
        <v>13129</v>
      </c>
      <c r="R45" s="76"/>
      <c r="S45" s="76"/>
      <c r="T45" s="76"/>
      <c r="U45" s="76"/>
      <c r="V45" s="76"/>
      <c r="W45" s="76"/>
      <c r="AA45" s="639">
        <f t="shared" si="0"/>
        <v>2800.0000000000005</v>
      </c>
      <c r="AB45" s="118">
        <f t="shared" si="1"/>
        <v>42800</v>
      </c>
    </row>
    <row r="46" spans="1:28" x14ac:dyDescent="0.35">
      <c r="A46" s="76"/>
      <c r="B46" s="76"/>
      <c r="C46" s="76"/>
      <c r="D46" s="76"/>
      <c r="E46" s="76"/>
      <c r="F46" s="117" t="s">
        <v>13133</v>
      </c>
      <c r="G46" s="76"/>
      <c r="H46" s="118">
        <v>40000</v>
      </c>
      <c r="I46" s="76"/>
      <c r="J46" s="76" t="s">
        <v>13123</v>
      </c>
      <c r="K46" s="145">
        <v>2016</v>
      </c>
      <c r="L46" s="174" t="s">
        <v>13124</v>
      </c>
      <c r="M46" s="119">
        <v>58752</v>
      </c>
      <c r="N46" s="119"/>
      <c r="O46" s="76"/>
      <c r="P46" s="76" t="s">
        <v>1063</v>
      </c>
      <c r="Q46" s="76" t="s">
        <v>13134</v>
      </c>
      <c r="R46" s="76"/>
      <c r="S46" s="76"/>
      <c r="T46" s="76"/>
      <c r="U46" s="76"/>
      <c r="V46" s="76"/>
      <c r="W46" s="76"/>
      <c r="AA46" s="639">
        <f t="shared" si="0"/>
        <v>2800.0000000000005</v>
      </c>
      <c r="AB46" s="118">
        <f t="shared" si="1"/>
        <v>42800</v>
      </c>
    </row>
    <row r="47" spans="1:28" x14ac:dyDescent="0.35">
      <c r="A47" s="76"/>
      <c r="B47" s="76"/>
      <c r="C47" s="76"/>
      <c r="D47" s="76"/>
      <c r="E47" s="76"/>
      <c r="F47" s="117" t="s">
        <v>13135</v>
      </c>
      <c r="G47" s="76"/>
      <c r="H47" s="118">
        <v>40000</v>
      </c>
      <c r="I47" s="76"/>
      <c r="J47" s="76" t="s">
        <v>13123</v>
      </c>
      <c r="K47" s="145">
        <v>2016</v>
      </c>
      <c r="L47" s="174" t="s">
        <v>13124</v>
      </c>
      <c r="M47" s="119">
        <v>58750</v>
      </c>
      <c r="N47" s="119"/>
      <c r="O47" s="76"/>
      <c r="P47" s="76" t="s">
        <v>1063</v>
      </c>
      <c r="Q47" s="76" t="s">
        <v>13134</v>
      </c>
      <c r="R47" s="76"/>
      <c r="S47" s="76"/>
      <c r="T47" s="76"/>
      <c r="U47" s="76"/>
      <c r="V47" s="76"/>
      <c r="W47" s="76"/>
      <c r="AA47" s="639">
        <f t="shared" si="0"/>
        <v>2800.0000000000005</v>
      </c>
      <c r="AB47" s="118">
        <f t="shared" si="1"/>
        <v>42800</v>
      </c>
    </row>
    <row r="48" spans="1:28" x14ac:dyDescent="0.35">
      <c r="A48" s="76"/>
      <c r="B48" s="76"/>
      <c r="C48" s="76"/>
      <c r="D48" s="76"/>
      <c r="E48" s="76"/>
      <c r="F48" s="117" t="s">
        <v>13136</v>
      </c>
      <c r="G48" s="76"/>
      <c r="H48" s="118">
        <v>40000</v>
      </c>
      <c r="I48" s="76"/>
      <c r="J48" s="76" t="s">
        <v>13123</v>
      </c>
      <c r="K48" s="145">
        <v>2016</v>
      </c>
      <c r="L48" s="174" t="s">
        <v>13124</v>
      </c>
      <c r="M48" s="119">
        <v>58755</v>
      </c>
      <c r="N48" s="119"/>
      <c r="O48" s="76"/>
      <c r="P48" s="76" t="s">
        <v>1063</v>
      </c>
      <c r="Q48" s="76" t="s">
        <v>13134</v>
      </c>
      <c r="R48" s="76"/>
      <c r="S48" s="76"/>
      <c r="T48" s="76"/>
      <c r="U48" s="76"/>
      <c r="V48" s="76"/>
      <c r="W48" s="76"/>
      <c r="AA48" s="639">
        <f t="shared" si="0"/>
        <v>2800.0000000000005</v>
      </c>
      <c r="AB48" s="118">
        <f t="shared" si="1"/>
        <v>42800</v>
      </c>
    </row>
    <row r="49" spans="1:28" x14ac:dyDescent="0.35">
      <c r="A49" s="76"/>
      <c r="B49" s="76"/>
      <c r="C49" s="76"/>
      <c r="D49" s="76"/>
      <c r="E49" s="76"/>
      <c r="F49" s="117" t="s">
        <v>13137</v>
      </c>
      <c r="G49" s="76"/>
      <c r="H49" s="118">
        <v>40000</v>
      </c>
      <c r="I49" s="76"/>
      <c r="J49" s="76" t="s">
        <v>13123</v>
      </c>
      <c r="K49" s="145">
        <v>2016</v>
      </c>
      <c r="L49" s="174" t="s">
        <v>13124</v>
      </c>
      <c r="M49" s="119">
        <v>58757</v>
      </c>
      <c r="N49" s="119"/>
      <c r="O49" s="76"/>
      <c r="P49" s="76" t="s">
        <v>1063</v>
      </c>
      <c r="Q49" s="76" t="s">
        <v>13134</v>
      </c>
      <c r="R49" s="76"/>
      <c r="S49" s="76"/>
      <c r="T49" s="76"/>
      <c r="U49" s="76"/>
      <c r="V49" s="76"/>
      <c r="W49" s="76"/>
      <c r="AA49" s="639">
        <f t="shared" si="0"/>
        <v>2800.0000000000005</v>
      </c>
      <c r="AB49" s="118">
        <f t="shared" si="1"/>
        <v>42800</v>
      </c>
    </row>
    <row r="50" spans="1:28" x14ac:dyDescent="0.35">
      <c r="A50" s="76"/>
      <c r="B50" s="76"/>
      <c r="C50" s="76"/>
      <c r="D50" s="76"/>
      <c r="E50" s="76"/>
      <c r="F50" s="117" t="s">
        <v>13138</v>
      </c>
      <c r="G50" s="76"/>
      <c r="H50" s="118">
        <v>40000</v>
      </c>
      <c r="I50" s="76"/>
      <c r="J50" s="76" t="s">
        <v>933</v>
      </c>
      <c r="K50" s="145">
        <v>2016</v>
      </c>
      <c r="L50" s="174" t="s">
        <v>13127</v>
      </c>
      <c r="M50" s="119" t="s">
        <v>1765</v>
      </c>
      <c r="N50" s="119"/>
      <c r="O50" s="76"/>
      <c r="P50" s="76" t="s">
        <v>13128</v>
      </c>
      <c r="Q50" s="76" t="s">
        <v>13129</v>
      </c>
      <c r="R50" s="76"/>
      <c r="S50" s="76"/>
      <c r="T50" s="76"/>
      <c r="U50" s="76"/>
      <c r="V50" s="76"/>
      <c r="W50" s="76"/>
      <c r="AA50" s="639">
        <f t="shared" si="0"/>
        <v>2800.0000000000005</v>
      </c>
      <c r="AB50" s="118">
        <f t="shared" si="1"/>
        <v>42800</v>
      </c>
    </row>
    <row r="51" spans="1:28" x14ac:dyDescent="0.35">
      <c r="A51" s="76"/>
      <c r="B51" s="76"/>
      <c r="C51" s="76"/>
      <c r="D51" s="76"/>
      <c r="E51" s="76"/>
      <c r="F51" s="117" t="s">
        <v>13139</v>
      </c>
      <c r="G51" s="76"/>
      <c r="H51" s="118">
        <v>40000</v>
      </c>
      <c r="I51" s="76"/>
      <c r="J51" s="76" t="s">
        <v>933</v>
      </c>
      <c r="K51" s="145">
        <v>2016</v>
      </c>
      <c r="L51" s="174" t="s">
        <v>13127</v>
      </c>
      <c r="M51" s="119">
        <v>164064</v>
      </c>
      <c r="N51" s="119"/>
      <c r="O51" s="76"/>
      <c r="P51" s="76" t="s">
        <v>13128</v>
      </c>
      <c r="Q51" s="76" t="s">
        <v>13129</v>
      </c>
      <c r="R51" s="76"/>
      <c r="S51" s="76"/>
      <c r="T51" s="76"/>
      <c r="U51" s="76"/>
      <c r="V51" s="76"/>
      <c r="W51" s="76"/>
      <c r="AA51" s="639">
        <f t="shared" si="0"/>
        <v>2800.0000000000005</v>
      </c>
      <c r="AB51" s="118">
        <f t="shared" si="1"/>
        <v>42800</v>
      </c>
    </row>
    <row r="52" spans="1:28" x14ac:dyDescent="0.35">
      <c r="A52" s="76"/>
      <c r="B52" s="76"/>
      <c r="C52" s="76"/>
      <c r="D52" s="76"/>
      <c r="E52" s="76"/>
      <c r="F52" s="76" t="s">
        <v>13140</v>
      </c>
      <c r="G52" s="76"/>
      <c r="H52" s="118">
        <v>40000</v>
      </c>
      <c r="I52" s="76"/>
      <c r="J52" s="76" t="s">
        <v>13123</v>
      </c>
      <c r="K52" s="145">
        <v>2016</v>
      </c>
      <c r="L52" s="174" t="s">
        <v>13124</v>
      </c>
      <c r="M52" s="119">
        <v>58747</v>
      </c>
      <c r="N52" s="119"/>
      <c r="O52" s="76"/>
      <c r="P52" s="76" t="s">
        <v>1063</v>
      </c>
      <c r="Q52" s="76" t="s">
        <v>13134</v>
      </c>
      <c r="R52" s="76"/>
      <c r="S52" s="76"/>
      <c r="T52" s="76"/>
      <c r="U52" s="76"/>
      <c r="V52" s="76"/>
      <c r="W52" s="76"/>
      <c r="AA52" s="639">
        <f t="shared" si="0"/>
        <v>2800.0000000000005</v>
      </c>
      <c r="AB52" s="118">
        <f t="shared" si="1"/>
        <v>42800</v>
      </c>
    </row>
    <row r="53" spans="1:28" x14ac:dyDescent="0.35">
      <c r="A53" s="76"/>
      <c r="B53" s="76"/>
      <c r="C53" s="76"/>
      <c r="D53" s="76"/>
      <c r="E53" s="76"/>
      <c r="F53" s="76" t="s">
        <v>13141</v>
      </c>
      <c r="G53" s="76"/>
      <c r="H53" s="118">
        <v>40000</v>
      </c>
      <c r="I53" s="76"/>
      <c r="J53" s="76" t="s">
        <v>13123</v>
      </c>
      <c r="K53" s="145">
        <v>2016</v>
      </c>
      <c r="L53" s="174" t="s">
        <v>13124</v>
      </c>
      <c r="M53" s="119">
        <v>58760</v>
      </c>
      <c r="N53" s="119"/>
      <c r="O53" s="76"/>
      <c r="P53" s="76" t="s">
        <v>1063</v>
      </c>
      <c r="Q53" s="76" t="s">
        <v>13134</v>
      </c>
      <c r="R53" s="76"/>
      <c r="S53" s="76"/>
      <c r="T53" s="76"/>
      <c r="U53" s="76"/>
      <c r="V53" s="76"/>
      <c r="W53" s="76"/>
      <c r="AA53" s="639">
        <f t="shared" si="0"/>
        <v>2800.0000000000005</v>
      </c>
      <c r="AB53" s="118">
        <f t="shared" si="1"/>
        <v>42800</v>
      </c>
    </row>
    <row r="54" spans="1:28" x14ac:dyDescent="0.35">
      <c r="A54" s="76"/>
      <c r="B54" s="76"/>
      <c r="C54" s="76"/>
      <c r="D54" s="76"/>
      <c r="E54" s="76"/>
      <c r="F54" s="76" t="s">
        <v>13142</v>
      </c>
      <c r="G54" s="76"/>
      <c r="H54" s="118">
        <v>40000</v>
      </c>
      <c r="I54" s="76"/>
      <c r="J54" s="76" t="s">
        <v>13123</v>
      </c>
      <c r="K54" s="145">
        <v>2016</v>
      </c>
      <c r="L54" s="174" t="s">
        <v>13124</v>
      </c>
      <c r="M54" s="119">
        <v>58749</v>
      </c>
      <c r="N54" s="119"/>
      <c r="O54" s="76"/>
      <c r="P54" s="76" t="s">
        <v>1063</v>
      </c>
      <c r="Q54" s="76" t="s">
        <v>13134</v>
      </c>
      <c r="R54" s="76"/>
      <c r="S54" s="76"/>
      <c r="T54" s="76"/>
      <c r="U54" s="76"/>
      <c r="V54" s="76"/>
      <c r="W54" s="76"/>
      <c r="AA54" s="639">
        <f t="shared" si="0"/>
        <v>2800.0000000000005</v>
      </c>
      <c r="AB54" s="118">
        <f t="shared" si="1"/>
        <v>42800</v>
      </c>
    </row>
    <row r="55" spans="1:28" x14ac:dyDescent="0.35">
      <c r="A55" s="76"/>
      <c r="B55" s="76"/>
      <c r="C55" s="76"/>
      <c r="D55" s="76"/>
      <c r="E55" s="76"/>
      <c r="F55" s="76" t="s">
        <v>13143</v>
      </c>
      <c r="G55" s="76"/>
      <c r="H55" s="118">
        <v>40000</v>
      </c>
      <c r="I55" s="76"/>
      <c r="J55" s="76" t="s">
        <v>13123</v>
      </c>
      <c r="K55" s="145">
        <v>2016</v>
      </c>
      <c r="L55" s="174" t="s">
        <v>13124</v>
      </c>
      <c r="M55" s="119">
        <v>58761</v>
      </c>
      <c r="N55" s="119"/>
      <c r="O55" s="76"/>
      <c r="P55" s="76" t="s">
        <v>1063</v>
      </c>
      <c r="Q55" s="76" t="s">
        <v>13134</v>
      </c>
      <c r="R55" s="76"/>
      <c r="S55" s="76"/>
      <c r="T55" s="76"/>
      <c r="U55" s="76"/>
      <c r="V55" s="76"/>
      <c r="W55" s="76"/>
      <c r="AA55" s="639">
        <f t="shared" si="0"/>
        <v>2800.0000000000005</v>
      </c>
      <c r="AB55" s="118">
        <f t="shared" si="1"/>
        <v>42800</v>
      </c>
    </row>
    <row r="56" spans="1:28" x14ac:dyDescent="0.35">
      <c r="A56" s="76"/>
      <c r="B56" s="76"/>
      <c r="C56" s="76"/>
      <c r="D56" s="76"/>
      <c r="E56" s="76"/>
      <c r="F56" s="76" t="s">
        <v>13144</v>
      </c>
      <c r="G56" s="76"/>
      <c r="H56" s="118">
        <v>40000</v>
      </c>
      <c r="I56" s="76"/>
      <c r="J56" s="76" t="s">
        <v>13123</v>
      </c>
      <c r="K56" s="145">
        <v>2016</v>
      </c>
      <c r="L56" s="174" t="s">
        <v>13124</v>
      </c>
      <c r="M56" s="119">
        <v>58748</v>
      </c>
      <c r="N56" s="119"/>
      <c r="O56" s="76"/>
      <c r="P56" s="76" t="s">
        <v>1063</v>
      </c>
      <c r="Q56" s="76" t="s">
        <v>13134</v>
      </c>
      <c r="R56" s="76"/>
      <c r="S56" s="76"/>
      <c r="T56" s="76"/>
      <c r="U56" s="76"/>
      <c r="V56" s="76"/>
      <c r="W56" s="76"/>
      <c r="AA56" s="639">
        <f t="shared" si="0"/>
        <v>2800.0000000000005</v>
      </c>
      <c r="AB56" s="118">
        <f t="shared" si="1"/>
        <v>42800</v>
      </c>
    </row>
    <row r="57" spans="1:28" x14ac:dyDescent="0.35">
      <c r="A57" s="76"/>
      <c r="B57" s="76"/>
      <c r="C57" s="76"/>
      <c r="D57" s="76"/>
      <c r="E57" s="76"/>
      <c r="F57" s="117" t="s">
        <v>13145</v>
      </c>
      <c r="G57" s="76"/>
      <c r="H57" s="118">
        <v>40000</v>
      </c>
      <c r="I57" s="76"/>
      <c r="J57" s="76" t="s">
        <v>933</v>
      </c>
      <c r="K57" s="145">
        <v>2016</v>
      </c>
      <c r="L57" s="174" t="s">
        <v>13127</v>
      </c>
      <c r="M57" s="119">
        <v>164078</v>
      </c>
      <c r="N57" s="119"/>
      <c r="O57" s="76"/>
      <c r="P57" s="76" t="s">
        <v>13128</v>
      </c>
      <c r="Q57" s="76" t="s">
        <v>13129</v>
      </c>
      <c r="R57" s="76"/>
      <c r="S57" s="76"/>
      <c r="T57" s="76"/>
      <c r="U57" s="76"/>
      <c r="V57" s="76"/>
      <c r="W57" s="76"/>
      <c r="AA57" s="639">
        <f t="shared" si="0"/>
        <v>2800.0000000000005</v>
      </c>
      <c r="AB57" s="118">
        <f t="shared" si="1"/>
        <v>42800</v>
      </c>
    </row>
    <row r="58" spans="1:28" x14ac:dyDescent="0.35">
      <c r="A58" s="76"/>
      <c r="B58" s="76"/>
      <c r="C58" s="76"/>
      <c r="D58" s="76"/>
      <c r="E58" s="76"/>
      <c r="F58" s="117" t="s">
        <v>13146</v>
      </c>
      <c r="G58" s="76"/>
      <c r="H58" s="118">
        <v>40000</v>
      </c>
      <c r="I58" s="76"/>
      <c r="J58" s="76" t="s">
        <v>13123</v>
      </c>
      <c r="K58" s="145">
        <v>2016</v>
      </c>
      <c r="L58" s="174" t="s">
        <v>13124</v>
      </c>
      <c r="M58" s="119">
        <v>58768</v>
      </c>
      <c r="N58" s="119"/>
      <c r="O58" s="76"/>
      <c r="P58" s="76" t="s">
        <v>1063</v>
      </c>
      <c r="Q58" s="76" t="s">
        <v>13134</v>
      </c>
      <c r="R58" s="76"/>
      <c r="S58" s="76"/>
      <c r="T58" s="76"/>
      <c r="U58" s="76"/>
      <c r="V58" s="76"/>
      <c r="W58" s="76"/>
      <c r="AA58" s="639">
        <f t="shared" si="0"/>
        <v>2800.0000000000005</v>
      </c>
      <c r="AB58" s="118">
        <f t="shared" si="1"/>
        <v>42800</v>
      </c>
    </row>
    <row r="59" spans="1:28" x14ac:dyDescent="0.35">
      <c r="A59" s="76"/>
      <c r="B59" s="76"/>
      <c r="C59" s="76"/>
      <c r="D59" s="76"/>
      <c r="E59" s="76"/>
      <c r="F59" s="117" t="s">
        <v>13147</v>
      </c>
      <c r="G59" s="76"/>
      <c r="H59" s="118">
        <v>40000</v>
      </c>
      <c r="I59" s="76"/>
      <c r="J59" s="76" t="s">
        <v>13123</v>
      </c>
      <c r="K59" s="145">
        <v>2016</v>
      </c>
      <c r="L59" s="174" t="s">
        <v>13124</v>
      </c>
      <c r="M59" s="119">
        <v>58768</v>
      </c>
      <c r="N59" s="119"/>
      <c r="O59" s="76"/>
      <c r="P59" s="76" t="s">
        <v>1063</v>
      </c>
      <c r="Q59" s="76" t="s">
        <v>13134</v>
      </c>
      <c r="R59" s="76"/>
      <c r="S59" s="76"/>
      <c r="T59" s="76"/>
      <c r="U59" s="76"/>
      <c r="V59" s="76"/>
      <c r="W59" s="76"/>
      <c r="AA59" s="639">
        <f t="shared" si="0"/>
        <v>2800.0000000000005</v>
      </c>
      <c r="AB59" s="118">
        <f t="shared" si="1"/>
        <v>42800</v>
      </c>
    </row>
    <row r="60" spans="1:28" x14ac:dyDescent="0.35">
      <c r="A60" s="76"/>
      <c r="B60" s="76"/>
      <c r="C60" s="76"/>
      <c r="D60" s="76"/>
      <c r="E60" s="76"/>
      <c r="F60" s="117" t="s">
        <v>13148</v>
      </c>
      <c r="G60" s="76"/>
      <c r="H60" s="118">
        <v>40000</v>
      </c>
      <c r="I60" s="76"/>
      <c r="J60" s="76" t="s">
        <v>933</v>
      </c>
      <c r="K60" s="145">
        <v>2016</v>
      </c>
      <c r="L60" s="174" t="s">
        <v>13127</v>
      </c>
      <c r="M60" s="119">
        <v>164065</v>
      </c>
      <c r="N60" s="119"/>
      <c r="O60" s="76"/>
      <c r="P60" s="76" t="s">
        <v>13128</v>
      </c>
      <c r="Q60" s="76" t="s">
        <v>13129</v>
      </c>
      <c r="R60" s="76"/>
      <c r="S60" s="76"/>
      <c r="T60" s="76"/>
      <c r="U60" s="76"/>
      <c r="V60" s="76"/>
      <c r="W60" s="76"/>
      <c r="AA60" s="639">
        <f t="shared" si="0"/>
        <v>2800.0000000000005</v>
      </c>
      <c r="AB60" s="118">
        <f t="shared" si="1"/>
        <v>42800</v>
      </c>
    </row>
    <row r="61" spans="1:28" x14ac:dyDescent="0.35">
      <c r="A61" s="76"/>
      <c r="B61" s="76"/>
      <c r="C61" s="76"/>
      <c r="D61" s="76"/>
      <c r="E61" s="76"/>
      <c r="F61" s="117" t="s">
        <v>13149</v>
      </c>
      <c r="G61" s="76"/>
      <c r="H61" s="118">
        <v>40000</v>
      </c>
      <c r="I61" s="76"/>
      <c r="J61" s="76" t="s">
        <v>13123</v>
      </c>
      <c r="K61" s="145">
        <v>2016</v>
      </c>
      <c r="L61" s="174" t="s">
        <v>13124</v>
      </c>
      <c r="M61" s="119">
        <v>58739</v>
      </c>
      <c r="N61" s="119"/>
      <c r="O61" s="76"/>
      <c r="P61" s="76" t="s">
        <v>1063</v>
      </c>
      <c r="Q61" s="76" t="s">
        <v>13134</v>
      </c>
      <c r="R61" s="76"/>
      <c r="S61" s="76"/>
      <c r="T61" s="76"/>
      <c r="U61" s="76"/>
      <c r="V61" s="76"/>
      <c r="W61" s="76"/>
      <c r="AA61" s="639">
        <f t="shared" si="0"/>
        <v>2800.0000000000005</v>
      </c>
      <c r="AB61" s="118">
        <f t="shared" si="1"/>
        <v>42800</v>
      </c>
    </row>
    <row r="62" spans="1:28" x14ac:dyDescent="0.35">
      <c r="A62" s="76"/>
      <c r="B62" s="76"/>
      <c r="C62" s="76"/>
      <c r="D62" s="76"/>
      <c r="E62" s="76"/>
      <c r="F62" s="117" t="s">
        <v>13150</v>
      </c>
      <c r="G62" s="76"/>
      <c r="H62" s="118">
        <v>40000</v>
      </c>
      <c r="I62" s="76"/>
      <c r="J62" s="76" t="s">
        <v>13123</v>
      </c>
      <c r="K62" s="145">
        <v>2016</v>
      </c>
      <c r="L62" s="174" t="s">
        <v>13124</v>
      </c>
      <c r="M62" s="119">
        <v>58740</v>
      </c>
      <c r="N62" s="119"/>
      <c r="O62" s="76"/>
      <c r="P62" s="76" t="s">
        <v>1063</v>
      </c>
      <c r="Q62" s="76" t="s">
        <v>13134</v>
      </c>
      <c r="R62" s="76"/>
      <c r="S62" s="76"/>
      <c r="T62" s="76"/>
      <c r="U62" s="76"/>
      <c r="V62" s="76"/>
      <c r="W62" s="76"/>
      <c r="AA62" s="639">
        <f t="shared" si="0"/>
        <v>2800.0000000000005</v>
      </c>
      <c r="AB62" s="118">
        <f t="shared" si="1"/>
        <v>42800</v>
      </c>
    </row>
    <row r="63" spans="1:28" x14ac:dyDescent="0.35">
      <c r="A63" s="76"/>
      <c r="B63" s="76"/>
      <c r="C63" s="76"/>
      <c r="D63" s="76"/>
      <c r="E63" s="76"/>
      <c r="F63" s="117" t="s">
        <v>13151</v>
      </c>
      <c r="G63" s="76"/>
      <c r="H63" s="118">
        <v>40000</v>
      </c>
      <c r="I63" s="76"/>
      <c r="J63" s="76" t="s">
        <v>13123</v>
      </c>
      <c r="K63" s="145">
        <v>2016</v>
      </c>
      <c r="L63" s="174" t="s">
        <v>13124</v>
      </c>
      <c r="M63" s="119">
        <v>58734</v>
      </c>
      <c r="N63" s="119"/>
      <c r="O63" s="76"/>
      <c r="P63" s="76" t="s">
        <v>1063</v>
      </c>
      <c r="Q63" s="76" t="s">
        <v>13134</v>
      </c>
      <c r="R63" s="76"/>
      <c r="S63" s="76"/>
      <c r="T63" s="76"/>
      <c r="U63" s="76"/>
      <c r="V63" s="76"/>
      <c r="W63" s="76"/>
      <c r="AA63" s="639">
        <f t="shared" si="0"/>
        <v>2800.0000000000005</v>
      </c>
      <c r="AB63" s="118">
        <f t="shared" si="1"/>
        <v>42800</v>
      </c>
    </row>
    <row r="64" spans="1:28" x14ac:dyDescent="0.35">
      <c r="A64" s="76"/>
      <c r="B64" s="76"/>
      <c r="C64" s="76"/>
      <c r="D64" s="76"/>
      <c r="E64" s="76"/>
      <c r="F64" s="117" t="s">
        <v>13152</v>
      </c>
      <c r="G64" s="76"/>
      <c r="H64" s="118">
        <v>40000</v>
      </c>
      <c r="I64" s="76"/>
      <c r="J64" s="76" t="s">
        <v>13123</v>
      </c>
      <c r="K64" s="145">
        <v>2016</v>
      </c>
      <c r="L64" s="174" t="s">
        <v>13124</v>
      </c>
      <c r="M64" s="119">
        <v>58758</v>
      </c>
      <c r="N64" s="119"/>
      <c r="O64" s="76"/>
      <c r="P64" s="76" t="s">
        <v>1063</v>
      </c>
      <c r="Q64" s="76" t="s">
        <v>13134</v>
      </c>
      <c r="R64" s="76"/>
      <c r="S64" s="76"/>
      <c r="T64" s="76"/>
      <c r="U64" s="76"/>
      <c r="V64" s="76"/>
      <c r="W64" s="76"/>
      <c r="AA64" s="639">
        <f t="shared" si="0"/>
        <v>2800.0000000000005</v>
      </c>
      <c r="AB64" s="118">
        <f t="shared" si="1"/>
        <v>42800</v>
      </c>
    </row>
    <row r="65" spans="1:28" x14ac:dyDescent="0.35">
      <c r="A65" s="76"/>
      <c r="B65" s="76"/>
      <c r="C65" s="76"/>
      <c r="D65" s="76"/>
      <c r="E65" s="76"/>
      <c r="F65" s="117" t="s">
        <v>13153</v>
      </c>
      <c r="G65" s="76"/>
      <c r="H65" s="118">
        <v>40000</v>
      </c>
      <c r="I65" s="76"/>
      <c r="J65" s="76" t="s">
        <v>933</v>
      </c>
      <c r="K65" s="145">
        <v>2016</v>
      </c>
      <c r="L65" s="174" t="s">
        <v>13127</v>
      </c>
      <c r="M65" s="119">
        <v>164067</v>
      </c>
      <c r="N65" s="119"/>
      <c r="O65" s="76"/>
      <c r="P65" s="76" t="s">
        <v>13128</v>
      </c>
      <c r="Q65" s="76" t="s">
        <v>13129</v>
      </c>
      <c r="R65" s="76"/>
      <c r="S65" s="76"/>
      <c r="T65" s="76"/>
      <c r="U65" s="76"/>
      <c r="V65" s="76"/>
      <c r="W65" s="76"/>
      <c r="AA65" s="639">
        <f t="shared" si="0"/>
        <v>2800.0000000000005</v>
      </c>
      <c r="AB65" s="118">
        <f t="shared" si="1"/>
        <v>42800</v>
      </c>
    </row>
    <row r="66" spans="1:28" x14ac:dyDescent="0.35">
      <c r="A66" s="76"/>
      <c r="B66" s="76"/>
      <c r="C66" s="76"/>
      <c r="D66" s="76"/>
      <c r="E66" s="76"/>
      <c r="F66" s="117" t="s">
        <v>13154</v>
      </c>
      <c r="G66" s="76"/>
      <c r="H66" s="118">
        <v>40000</v>
      </c>
      <c r="I66" s="76"/>
      <c r="J66" s="76" t="s">
        <v>13123</v>
      </c>
      <c r="K66" s="145">
        <v>2016</v>
      </c>
      <c r="L66" s="174" t="s">
        <v>13124</v>
      </c>
      <c r="M66" s="119">
        <v>58770</v>
      </c>
      <c r="N66" s="119"/>
      <c r="O66" s="76"/>
      <c r="P66" s="76" t="s">
        <v>1063</v>
      </c>
      <c r="Q66" s="76" t="s">
        <v>13134</v>
      </c>
      <c r="R66" s="76"/>
      <c r="S66" s="76"/>
      <c r="T66" s="76"/>
      <c r="U66" s="76"/>
      <c r="V66" s="76"/>
      <c r="W66" s="76"/>
      <c r="AA66" s="639">
        <f t="shared" si="0"/>
        <v>2800.0000000000005</v>
      </c>
      <c r="AB66" s="118">
        <f t="shared" si="1"/>
        <v>42800</v>
      </c>
    </row>
    <row r="67" spans="1:28" x14ac:dyDescent="0.35">
      <c r="A67" s="76"/>
      <c r="B67" s="76"/>
      <c r="C67" s="76"/>
      <c r="D67" s="76"/>
      <c r="E67" s="76"/>
      <c r="F67" s="117" t="s">
        <v>13155</v>
      </c>
      <c r="G67" s="76"/>
      <c r="H67" s="118">
        <v>40000</v>
      </c>
      <c r="I67" s="76"/>
      <c r="J67" s="76" t="s">
        <v>13123</v>
      </c>
      <c r="K67" s="145">
        <v>2016</v>
      </c>
      <c r="L67" s="174" t="s">
        <v>13124</v>
      </c>
      <c r="M67" s="119">
        <v>58770</v>
      </c>
      <c r="N67" s="119"/>
      <c r="O67" s="76"/>
      <c r="P67" s="76" t="s">
        <v>1063</v>
      </c>
      <c r="Q67" s="76" t="s">
        <v>13134</v>
      </c>
      <c r="R67" s="76"/>
      <c r="S67" s="76"/>
      <c r="T67" s="76"/>
      <c r="U67" s="76"/>
      <c r="V67" s="76"/>
      <c r="W67" s="76"/>
      <c r="AA67" s="639">
        <f t="shared" si="0"/>
        <v>2800.0000000000005</v>
      </c>
      <c r="AB67" s="118">
        <f t="shared" si="1"/>
        <v>42800</v>
      </c>
    </row>
    <row r="68" spans="1:28" x14ac:dyDescent="0.35">
      <c r="A68" s="76"/>
      <c r="B68" s="76"/>
      <c r="C68" s="76"/>
      <c r="D68" s="76"/>
      <c r="E68" s="76"/>
      <c r="F68" s="117" t="s">
        <v>13156</v>
      </c>
      <c r="G68" s="76"/>
      <c r="H68" s="118">
        <v>40000</v>
      </c>
      <c r="I68" s="76"/>
      <c r="J68" s="76" t="s">
        <v>13123</v>
      </c>
      <c r="K68" s="145">
        <v>2016</v>
      </c>
      <c r="L68" s="174" t="s">
        <v>13124</v>
      </c>
      <c r="M68" s="119">
        <v>58769</v>
      </c>
      <c r="N68" s="119"/>
      <c r="O68" s="76"/>
      <c r="P68" s="76" t="s">
        <v>1063</v>
      </c>
      <c r="Q68" s="76" t="s">
        <v>13134</v>
      </c>
      <c r="R68" s="76"/>
      <c r="S68" s="76"/>
      <c r="T68" s="76"/>
      <c r="U68" s="76"/>
      <c r="V68" s="76"/>
      <c r="W68" s="76"/>
      <c r="AA68" s="639">
        <f t="shared" si="0"/>
        <v>2800.0000000000005</v>
      </c>
      <c r="AB68" s="118">
        <f t="shared" si="1"/>
        <v>42800</v>
      </c>
    </row>
    <row r="69" spans="1:28" x14ac:dyDescent="0.35">
      <c r="A69" s="76"/>
      <c r="B69" s="76"/>
      <c r="C69" s="76"/>
      <c r="D69" s="76"/>
      <c r="E69" s="76"/>
      <c r="F69" s="117" t="s">
        <v>13157</v>
      </c>
      <c r="G69" s="76"/>
      <c r="H69" s="118">
        <v>40000</v>
      </c>
      <c r="I69" s="76"/>
      <c r="J69" s="76" t="s">
        <v>13123</v>
      </c>
      <c r="K69" s="145">
        <v>2016</v>
      </c>
      <c r="L69" s="174" t="s">
        <v>13124</v>
      </c>
      <c r="M69" s="119">
        <v>58769</v>
      </c>
      <c r="N69" s="119"/>
      <c r="O69" s="76"/>
      <c r="P69" s="76" t="s">
        <v>1063</v>
      </c>
      <c r="Q69" s="76" t="s">
        <v>13134</v>
      </c>
      <c r="R69" s="76"/>
      <c r="S69" s="76"/>
      <c r="T69" s="76"/>
      <c r="U69" s="76"/>
      <c r="V69" s="76"/>
      <c r="W69" s="76"/>
      <c r="AA69" s="639">
        <f t="shared" si="0"/>
        <v>2800.0000000000005</v>
      </c>
      <c r="AB69" s="118">
        <f t="shared" si="1"/>
        <v>42800</v>
      </c>
    </row>
    <row r="70" spans="1:28" x14ac:dyDescent="0.35">
      <c r="A70" s="76"/>
      <c r="B70" s="76"/>
      <c r="C70" s="76"/>
      <c r="D70" s="76"/>
      <c r="E70" s="76"/>
      <c r="F70" s="117" t="s">
        <v>13158</v>
      </c>
      <c r="G70" s="76"/>
      <c r="H70" s="118">
        <v>40000</v>
      </c>
      <c r="I70" s="76"/>
      <c r="J70" s="76" t="s">
        <v>933</v>
      </c>
      <c r="K70" s="145">
        <v>2016</v>
      </c>
      <c r="L70" s="174" t="s">
        <v>13127</v>
      </c>
      <c r="M70" s="119">
        <v>164068</v>
      </c>
      <c r="N70" s="119"/>
      <c r="O70" s="76"/>
      <c r="P70" s="76" t="s">
        <v>13159</v>
      </c>
      <c r="Q70" s="76" t="s">
        <v>13129</v>
      </c>
      <c r="R70" s="76"/>
      <c r="S70" s="76"/>
      <c r="T70" s="76"/>
      <c r="U70" s="76"/>
      <c r="V70" s="76"/>
      <c r="W70" s="76"/>
      <c r="AA70" s="639">
        <f t="shared" ref="AA70:AA133" si="2">H70*AA$4</f>
        <v>2800.0000000000005</v>
      </c>
      <c r="AB70" s="118">
        <f t="shared" ref="AB70:AB133" si="3">H70+AA70</f>
        <v>42800</v>
      </c>
    </row>
    <row r="71" spans="1:28" x14ac:dyDescent="0.35">
      <c r="A71" s="76"/>
      <c r="B71" s="76"/>
      <c r="C71" s="76"/>
      <c r="D71" s="76"/>
      <c r="E71" s="76"/>
      <c r="F71" s="117" t="s">
        <v>13160</v>
      </c>
      <c r="G71" s="76"/>
      <c r="H71" s="118">
        <v>40000</v>
      </c>
      <c r="I71" s="76"/>
      <c r="J71" s="76" t="s">
        <v>13123</v>
      </c>
      <c r="K71" s="145">
        <v>2016</v>
      </c>
      <c r="L71" s="174" t="s">
        <v>13124</v>
      </c>
      <c r="M71" s="119">
        <v>58741</v>
      </c>
      <c r="N71" s="119"/>
      <c r="O71" s="76"/>
      <c r="P71" s="76" t="s">
        <v>1063</v>
      </c>
      <c r="Q71" s="76" t="s">
        <v>13134</v>
      </c>
      <c r="R71" s="76"/>
      <c r="S71" s="76"/>
      <c r="T71" s="76"/>
      <c r="U71" s="76"/>
      <c r="V71" s="76"/>
      <c r="W71" s="76"/>
      <c r="AA71" s="639">
        <f t="shared" si="2"/>
        <v>2800.0000000000005</v>
      </c>
      <c r="AB71" s="118">
        <f t="shared" si="3"/>
        <v>42800</v>
      </c>
    </row>
    <row r="72" spans="1:28" x14ac:dyDescent="0.35">
      <c r="A72" s="76"/>
      <c r="B72" s="76"/>
      <c r="C72" s="76"/>
      <c r="D72" s="76"/>
      <c r="E72" s="76"/>
      <c r="F72" s="117" t="s">
        <v>13161</v>
      </c>
      <c r="G72" s="76"/>
      <c r="H72" s="118">
        <v>40000</v>
      </c>
      <c r="I72" s="76"/>
      <c r="J72" s="76" t="s">
        <v>13123</v>
      </c>
      <c r="K72" s="145">
        <v>2016</v>
      </c>
      <c r="L72" s="174" t="s">
        <v>13124</v>
      </c>
      <c r="M72" s="119">
        <v>58759</v>
      </c>
      <c r="N72" s="119"/>
      <c r="O72" s="76"/>
      <c r="P72" s="76" t="s">
        <v>1063</v>
      </c>
      <c r="Q72" s="76" t="s">
        <v>13134</v>
      </c>
      <c r="R72" s="76"/>
      <c r="S72" s="76"/>
      <c r="T72" s="76"/>
      <c r="U72" s="76"/>
      <c r="V72" s="76"/>
      <c r="W72" s="76"/>
      <c r="AA72" s="639">
        <f t="shared" si="2"/>
        <v>2800.0000000000005</v>
      </c>
      <c r="AB72" s="118">
        <f t="shared" si="3"/>
        <v>42800</v>
      </c>
    </row>
    <row r="73" spans="1:28" x14ac:dyDescent="0.35">
      <c r="A73" s="76"/>
      <c r="B73" s="76"/>
      <c r="C73" s="76"/>
      <c r="D73" s="76"/>
      <c r="E73" s="76"/>
      <c r="F73" s="117" t="s">
        <v>13162</v>
      </c>
      <c r="G73" s="76"/>
      <c r="H73" s="118">
        <v>40000</v>
      </c>
      <c r="I73" s="76"/>
      <c r="J73" s="76" t="s">
        <v>13123</v>
      </c>
      <c r="K73" s="145">
        <v>2016</v>
      </c>
      <c r="L73" s="174" t="s">
        <v>13124</v>
      </c>
      <c r="M73" s="119">
        <v>58753</v>
      </c>
      <c r="N73" s="119"/>
      <c r="O73" s="76"/>
      <c r="P73" s="76" t="s">
        <v>1063</v>
      </c>
      <c r="Q73" s="76" t="s">
        <v>13134</v>
      </c>
      <c r="R73" s="76"/>
      <c r="S73" s="76"/>
      <c r="T73" s="76"/>
      <c r="U73" s="76"/>
      <c r="V73" s="76"/>
      <c r="W73" s="76"/>
      <c r="AA73" s="639">
        <f t="shared" si="2"/>
        <v>2800.0000000000005</v>
      </c>
      <c r="AB73" s="118">
        <f t="shared" si="3"/>
        <v>42800</v>
      </c>
    </row>
    <row r="74" spans="1:28" x14ac:dyDescent="0.35">
      <c r="A74" s="76"/>
      <c r="B74" s="76"/>
      <c r="C74" s="76"/>
      <c r="D74" s="76"/>
      <c r="E74" s="76"/>
      <c r="F74" s="117" t="s">
        <v>13163</v>
      </c>
      <c r="G74" s="76"/>
      <c r="H74" s="118">
        <v>40000</v>
      </c>
      <c r="I74" s="76"/>
      <c r="J74" s="76" t="s">
        <v>13123</v>
      </c>
      <c r="K74" s="145">
        <v>2016</v>
      </c>
      <c r="L74" s="174" t="s">
        <v>13124</v>
      </c>
      <c r="M74" s="119">
        <v>58742</v>
      </c>
      <c r="N74" s="119"/>
      <c r="O74" s="76"/>
      <c r="P74" s="76" t="s">
        <v>1063</v>
      </c>
      <c r="Q74" s="76" t="s">
        <v>13134</v>
      </c>
      <c r="R74" s="76"/>
      <c r="S74" s="76"/>
      <c r="T74" s="76"/>
      <c r="U74" s="76"/>
      <c r="V74" s="76"/>
      <c r="W74" s="76"/>
      <c r="AA74" s="639">
        <f t="shared" si="2"/>
        <v>2800.0000000000005</v>
      </c>
      <c r="AB74" s="118">
        <f t="shared" si="3"/>
        <v>42800</v>
      </c>
    </row>
    <row r="75" spans="1:28" x14ac:dyDescent="0.35">
      <c r="A75" s="76"/>
      <c r="B75" s="76"/>
      <c r="C75" s="76"/>
      <c r="D75" s="76"/>
      <c r="E75" s="76"/>
      <c r="F75" s="117" t="s">
        <v>13164</v>
      </c>
      <c r="G75" s="76"/>
      <c r="H75" s="118">
        <v>40000</v>
      </c>
      <c r="I75" s="76"/>
      <c r="J75" s="76" t="s">
        <v>933</v>
      </c>
      <c r="K75" s="145">
        <v>2016</v>
      </c>
      <c r="L75" s="174" t="s">
        <v>13127</v>
      </c>
      <c r="M75" s="119">
        <v>164066</v>
      </c>
      <c r="N75" s="119"/>
      <c r="O75" s="76"/>
      <c r="P75" s="76" t="s">
        <v>13128</v>
      </c>
      <c r="Q75" s="76" t="s">
        <v>13129</v>
      </c>
      <c r="R75" s="76"/>
      <c r="S75" s="76"/>
      <c r="T75" s="76"/>
      <c r="U75" s="76"/>
      <c r="V75" s="76"/>
      <c r="W75" s="76"/>
      <c r="AA75" s="639">
        <f t="shared" si="2"/>
        <v>2800.0000000000005</v>
      </c>
      <c r="AB75" s="118">
        <f t="shared" si="3"/>
        <v>42800</v>
      </c>
    </row>
    <row r="76" spans="1:28" x14ac:dyDescent="0.35">
      <c r="A76" s="76"/>
      <c r="B76" s="76"/>
      <c r="C76" s="76"/>
      <c r="D76" s="76"/>
      <c r="E76" s="76"/>
      <c r="F76" s="117" t="s">
        <v>13165</v>
      </c>
      <c r="G76" s="76"/>
      <c r="H76" s="118">
        <v>40000</v>
      </c>
      <c r="I76" s="76"/>
      <c r="J76" s="76" t="s">
        <v>13123</v>
      </c>
      <c r="K76" s="145">
        <v>2016</v>
      </c>
      <c r="L76" s="174" t="s">
        <v>13124</v>
      </c>
      <c r="M76" s="119">
        <v>58762</v>
      </c>
      <c r="N76" s="119"/>
      <c r="O76" s="76"/>
      <c r="P76" s="76" t="s">
        <v>1063</v>
      </c>
      <c r="Q76" s="76" t="s">
        <v>13134</v>
      </c>
      <c r="R76" s="76"/>
      <c r="S76" s="76"/>
      <c r="T76" s="76"/>
      <c r="U76" s="76"/>
      <c r="V76" s="76"/>
      <c r="W76" s="76"/>
      <c r="AA76" s="639">
        <f t="shared" si="2"/>
        <v>2800.0000000000005</v>
      </c>
      <c r="AB76" s="118">
        <f t="shared" si="3"/>
        <v>42800</v>
      </c>
    </row>
    <row r="77" spans="1:28" x14ac:dyDescent="0.35">
      <c r="A77" s="76"/>
      <c r="B77" s="76"/>
      <c r="C77" s="76"/>
      <c r="D77" s="76"/>
      <c r="E77" s="76"/>
      <c r="F77" s="117" t="s">
        <v>13166</v>
      </c>
      <c r="G77" s="76"/>
      <c r="H77" s="118">
        <v>40000</v>
      </c>
      <c r="I77" s="76"/>
      <c r="J77" s="76" t="s">
        <v>13123</v>
      </c>
      <c r="K77" s="145">
        <v>2016</v>
      </c>
      <c r="L77" s="174" t="s">
        <v>13124</v>
      </c>
      <c r="M77" s="119">
        <v>58762</v>
      </c>
      <c r="N77" s="119"/>
      <c r="O77" s="76"/>
      <c r="P77" s="76" t="s">
        <v>1063</v>
      </c>
      <c r="Q77" s="76" t="s">
        <v>13134</v>
      </c>
      <c r="R77" s="76"/>
      <c r="S77" s="76"/>
      <c r="T77" s="76"/>
      <c r="U77" s="76"/>
      <c r="V77" s="76"/>
      <c r="W77" s="76"/>
      <c r="AA77" s="639">
        <f t="shared" si="2"/>
        <v>2800.0000000000005</v>
      </c>
      <c r="AB77" s="118">
        <f t="shared" si="3"/>
        <v>42800</v>
      </c>
    </row>
    <row r="78" spans="1:28" x14ac:dyDescent="0.35">
      <c r="A78" s="76"/>
      <c r="B78" s="76"/>
      <c r="C78" s="76"/>
      <c r="D78" s="76"/>
      <c r="E78" s="76"/>
      <c r="F78" s="117" t="s">
        <v>13167</v>
      </c>
      <c r="G78" s="76"/>
      <c r="H78" s="118">
        <v>40000</v>
      </c>
      <c r="I78" s="76"/>
      <c r="J78" s="76" t="s">
        <v>9022</v>
      </c>
      <c r="K78" s="145">
        <v>1992</v>
      </c>
      <c r="L78" s="174" t="s">
        <v>13168</v>
      </c>
      <c r="M78" s="119" t="s">
        <v>13169</v>
      </c>
      <c r="N78" s="119"/>
      <c r="O78" s="76"/>
      <c r="P78" s="76" t="s">
        <v>8162</v>
      </c>
      <c r="Q78" s="76" t="s">
        <v>4828</v>
      </c>
      <c r="R78" s="76"/>
      <c r="S78" s="76"/>
      <c r="T78" s="76"/>
      <c r="U78" s="76"/>
      <c r="V78" s="76"/>
      <c r="W78" s="76"/>
      <c r="AA78" s="639">
        <f t="shared" si="2"/>
        <v>2800.0000000000005</v>
      </c>
      <c r="AB78" s="118">
        <f t="shared" si="3"/>
        <v>42800</v>
      </c>
    </row>
    <row r="79" spans="1:28" x14ac:dyDescent="0.35">
      <c r="A79" s="76"/>
      <c r="B79" s="76"/>
      <c r="C79" s="76"/>
      <c r="D79" s="76"/>
      <c r="E79" s="76"/>
      <c r="F79" s="117" t="s">
        <v>13170</v>
      </c>
      <c r="G79" s="76"/>
      <c r="H79" s="118">
        <v>40000</v>
      </c>
      <c r="I79" s="76"/>
      <c r="J79" s="76" t="s">
        <v>9022</v>
      </c>
      <c r="K79" s="145">
        <v>1993</v>
      </c>
      <c r="L79" s="174" t="s">
        <v>13171</v>
      </c>
      <c r="M79" s="119" t="s">
        <v>13172</v>
      </c>
      <c r="N79" s="119"/>
      <c r="O79" s="76"/>
      <c r="P79" s="76" t="s">
        <v>8162</v>
      </c>
      <c r="Q79" s="76" t="s">
        <v>4828</v>
      </c>
      <c r="R79" s="76"/>
      <c r="S79" s="76"/>
      <c r="T79" s="76"/>
      <c r="U79" s="76"/>
      <c r="V79" s="76"/>
      <c r="W79" s="76"/>
      <c r="AA79" s="639">
        <f t="shared" si="2"/>
        <v>2800.0000000000005</v>
      </c>
      <c r="AB79" s="118">
        <f t="shared" si="3"/>
        <v>42800</v>
      </c>
    </row>
    <row r="80" spans="1:28" x14ac:dyDescent="0.35">
      <c r="A80" s="76"/>
      <c r="B80" s="76"/>
      <c r="C80" s="76"/>
      <c r="D80" s="76"/>
      <c r="E80" s="76"/>
      <c r="F80" s="117"/>
      <c r="G80" s="76"/>
      <c r="H80" s="118"/>
      <c r="I80" s="76"/>
      <c r="J80" s="76"/>
      <c r="K80" s="145"/>
      <c r="L80" s="174"/>
      <c r="M80" s="119"/>
      <c r="N80" s="119"/>
      <c r="O80" s="76"/>
      <c r="P80" s="76"/>
      <c r="Q80" s="76"/>
      <c r="R80" s="76"/>
      <c r="S80" s="76"/>
      <c r="T80" s="76"/>
      <c r="U80" s="76"/>
      <c r="V80" s="76"/>
      <c r="W80" s="76"/>
      <c r="AA80" s="639">
        <f t="shared" si="2"/>
        <v>0</v>
      </c>
      <c r="AB80" s="118">
        <f t="shared" si="3"/>
        <v>0</v>
      </c>
    </row>
    <row r="81" spans="1:28" s="181" customFormat="1" x14ac:dyDescent="0.35">
      <c r="A81" s="64"/>
      <c r="B81" s="64"/>
      <c r="C81" s="64"/>
      <c r="D81" s="64"/>
      <c r="E81" s="64"/>
      <c r="F81" s="96" t="s">
        <v>1829</v>
      </c>
      <c r="G81" s="64"/>
      <c r="H81" s="67"/>
      <c r="I81" s="64"/>
      <c r="J81" s="64"/>
      <c r="K81" s="159"/>
      <c r="L81" s="180"/>
      <c r="M81" s="68"/>
      <c r="N81" s="68"/>
      <c r="O81" s="64"/>
      <c r="P81" s="64"/>
      <c r="Q81" s="64"/>
      <c r="R81" s="64"/>
      <c r="S81" s="64"/>
      <c r="T81" s="64"/>
      <c r="U81" s="64"/>
      <c r="V81" s="64"/>
      <c r="W81" s="64"/>
      <c r="AA81" s="639">
        <f t="shared" si="2"/>
        <v>0</v>
      </c>
      <c r="AB81" s="67">
        <f t="shared" si="3"/>
        <v>0</v>
      </c>
    </row>
    <row r="82" spans="1:28" x14ac:dyDescent="0.35">
      <c r="A82" s="76"/>
      <c r="B82" s="76"/>
      <c r="C82" s="76"/>
      <c r="D82" s="76"/>
      <c r="E82" s="76"/>
      <c r="F82" s="117" t="s">
        <v>13173</v>
      </c>
      <c r="G82" s="76"/>
      <c r="H82" s="118">
        <v>24000</v>
      </c>
      <c r="I82" s="76"/>
      <c r="J82" s="76"/>
      <c r="K82" s="145"/>
      <c r="L82" s="174"/>
      <c r="M82" s="119"/>
      <c r="N82" s="119"/>
      <c r="O82" s="76"/>
      <c r="P82" s="76"/>
      <c r="Q82" s="76"/>
      <c r="R82" s="76"/>
      <c r="S82" s="76"/>
      <c r="T82" s="76"/>
      <c r="U82" s="76"/>
      <c r="V82" s="76"/>
      <c r="W82" s="76"/>
      <c r="AA82" s="639">
        <f t="shared" si="2"/>
        <v>1680.0000000000002</v>
      </c>
      <c r="AB82" s="118">
        <f t="shared" si="3"/>
        <v>25680</v>
      </c>
    </row>
    <row r="83" spans="1:28" x14ac:dyDescent="0.35">
      <c r="A83" s="76"/>
      <c r="B83" s="76"/>
      <c r="C83" s="76"/>
      <c r="D83" s="76"/>
      <c r="E83" s="76"/>
      <c r="F83" s="117" t="s">
        <v>13174</v>
      </c>
      <c r="G83" s="76"/>
      <c r="H83" s="118">
        <v>24000</v>
      </c>
      <c r="I83" s="76"/>
      <c r="J83" s="76"/>
      <c r="K83" s="145"/>
      <c r="L83" s="174"/>
      <c r="M83" s="119"/>
      <c r="N83" s="119"/>
      <c r="O83" s="76"/>
      <c r="P83" s="76"/>
      <c r="Q83" s="76"/>
      <c r="R83" s="76"/>
      <c r="S83" s="76"/>
      <c r="T83" s="76"/>
      <c r="U83" s="76"/>
      <c r="V83" s="76"/>
      <c r="W83" s="76"/>
      <c r="AA83" s="639">
        <f t="shared" si="2"/>
        <v>1680.0000000000002</v>
      </c>
      <c r="AB83" s="118">
        <f t="shared" si="3"/>
        <v>25680</v>
      </c>
    </row>
    <row r="84" spans="1:28" x14ac:dyDescent="0.35">
      <c r="A84" s="76"/>
      <c r="B84" s="76"/>
      <c r="C84" s="76"/>
      <c r="D84" s="76"/>
      <c r="E84" s="76"/>
      <c r="F84" s="117" t="s">
        <v>13175</v>
      </c>
      <c r="G84" s="76"/>
      <c r="H84" s="118">
        <v>24000</v>
      </c>
      <c r="I84" s="76"/>
      <c r="J84" s="76"/>
      <c r="K84" s="145"/>
      <c r="L84" s="174"/>
      <c r="M84" s="119"/>
      <c r="N84" s="119"/>
      <c r="O84" s="76"/>
      <c r="P84" s="76"/>
      <c r="Q84" s="76"/>
      <c r="R84" s="76"/>
      <c r="S84" s="76"/>
      <c r="T84" s="76"/>
      <c r="U84" s="76"/>
      <c r="V84" s="76"/>
      <c r="W84" s="76"/>
      <c r="AA84" s="639">
        <f t="shared" si="2"/>
        <v>1680.0000000000002</v>
      </c>
      <c r="AB84" s="118">
        <f t="shared" si="3"/>
        <v>25680</v>
      </c>
    </row>
    <row r="85" spans="1:28" x14ac:dyDescent="0.35">
      <c r="A85" s="76"/>
      <c r="B85" s="76"/>
      <c r="C85" s="76"/>
      <c r="D85" s="76"/>
      <c r="E85" s="76"/>
      <c r="F85" s="117" t="s">
        <v>13176</v>
      </c>
      <c r="G85" s="76"/>
      <c r="H85" s="118">
        <v>24000</v>
      </c>
      <c r="I85" s="76"/>
      <c r="J85" s="76"/>
      <c r="K85" s="145"/>
      <c r="L85" s="174"/>
      <c r="M85" s="119"/>
      <c r="N85" s="119"/>
      <c r="O85" s="76"/>
      <c r="P85" s="76"/>
      <c r="Q85" s="76"/>
      <c r="R85" s="76"/>
      <c r="S85" s="76"/>
      <c r="T85" s="76"/>
      <c r="U85" s="76"/>
      <c r="V85" s="76"/>
      <c r="W85" s="76"/>
      <c r="AA85" s="639">
        <f t="shared" si="2"/>
        <v>1680.0000000000002</v>
      </c>
      <c r="AB85" s="118">
        <f t="shared" si="3"/>
        <v>25680</v>
      </c>
    </row>
    <row r="86" spans="1:28" x14ac:dyDescent="0.35">
      <c r="A86" s="76"/>
      <c r="B86" s="76"/>
      <c r="C86" s="76"/>
      <c r="D86" s="76"/>
      <c r="E86" s="76"/>
      <c r="F86" s="117" t="s">
        <v>13177</v>
      </c>
      <c r="G86" s="76"/>
      <c r="H86" s="118">
        <v>24000</v>
      </c>
      <c r="I86" s="76"/>
      <c r="J86" s="76"/>
      <c r="K86" s="145"/>
      <c r="L86" s="174"/>
      <c r="M86" s="119"/>
      <c r="N86" s="119"/>
      <c r="O86" s="76"/>
      <c r="P86" s="76"/>
      <c r="Q86" s="76"/>
      <c r="R86" s="76"/>
      <c r="S86" s="76"/>
      <c r="T86" s="76"/>
      <c r="U86" s="76"/>
      <c r="V86" s="76"/>
      <c r="W86" s="76"/>
      <c r="AA86" s="639">
        <f t="shared" si="2"/>
        <v>1680.0000000000002</v>
      </c>
      <c r="AB86" s="118">
        <f t="shared" si="3"/>
        <v>25680</v>
      </c>
    </row>
    <row r="87" spans="1:28" x14ac:dyDescent="0.35">
      <c r="A87" s="76"/>
      <c r="B87" s="76"/>
      <c r="C87" s="76"/>
      <c r="D87" s="76"/>
      <c r="E87" s="76"/>
      <c r="F87" s="117" t="s">
        <v>13178</v>
      </c>
      <c r="G87" s="76"/>
      <c r="H87" s="118">
        <v>24000</v>
      </c>
      <c r="I87" s="76"/>
      <c r="J87" s="76"/>
      <c r="K87" s="145"/>
      <c r="L87" s="174"/>
      <c r="M87" s="119"/>
      <c r="N87" s="119"/>
      <c r="O87" s="76"/>
      <c r="P87" s="76"/>
      <c r="Q87" s="76"/>
      <c r="R87" s="76"/>
      <c r="S87" s="76"/>
      <c r="T87" s="76"/>
      <c r="U87" s="76"/>
      <c r="V87" s="76"/>
      <c r="W87" s="76"/>
      <c r="AA87" s="639">
        <f t="shared" si="2"/>
        <v>1680.0000000000002</v>
      </c>
      <c r="AB87" s="118">
        <f t="shared" si="3"/>
        <v>25680</v>
      </c>
    </row>
    <row r="88" spans="1:28" x14ac:dyDescent="0.35">
      <c r="A88" s="76"/>
      <c r="B88" s="76"/>
      <c r="C88" s="76"/>
      <c r="D88" s="76"/>
      <c r="E88" s="76"/>
      <c r="F88" s="117" t="s">
        <v>13179</v>
      </c>
      <c r="G88" s="76"/>
      <c r="H88" s="118">
        <v>24000</v>
      </c>
      <c r="I88" s="76"/>
      <c r="J88" s="76"/>
      <c r="K88" s="145"/>
      <c r="L88" s="174"/>
      <c r="M88" s="119"/>
      <c r="N88" s="119"/>
      <c r="O88" s="76"/>
      <c r="P88" s="76"/>
      <c r="Q88" s="76"/>
      <c r="R88" s="76"/>
      <c r="S88" s="76"/>
      <c r="T88" s="76"/>
      <c r="U88" s="76"/>
      <c r="V88" s="76"/>
      <c r="W88" s="76"/>
      <c r="AA88" s="639">
        <f t="shared" si="2"/>
        <v>1680.0000000000002</v>
      </c>
      <c r="AB88" s="118">
        <f t="shared" si="3"/>
        <v>25680</v>
      </c>
    </row>
    <row r="89" spans="1:28" x14ac:dyDescent="0.35">
      <c r="A89" s="76"/>
      <c r="B89" s="76"/>
      <c r="C89" s="76"/>
      <c r="D89" s="76"/>
      <c r="E89" s="76"/>
      <c r="F89" s="117" t="s">
        <v>13180</v>
      </c>
      <c r="G89" s="76"/>
      <c r="H89" s="118">
        <v>24000</v>
      </c>
      <c r="I89" s="76"/>
      <c r="J89" s="76"/>
      <c r="K89" s="145"/>
      <c r="L89" s="174"/>
      <c r="M89" s="119"/>
      <c r="N89" s="119"/>
      <c r="O89" s="76"/>
      <c r="P89" s="76"/>
      <c r="Q89" s="76"/>
      <c r="R89" s="76"/>
      <c r="S89" s="76"/>
      <c r="T89" s="76"/>
      <c r="U89" s="76"/>
      <c r="V89" s="76"/>
      <c r="W89" s="76"/>
      <c r="AA89" s="639">
        <f t="shared" si="2"/>
        <v>1680.0000000000002</v>
      </c>
      <c r="AB89" s="118">
        <f t="shared" si="3"/>
        <v>25680</v>
      </c>
    </row>
    <row r="90" spans="1:28" x14ac:dyDescent="0.35">
      <c r="A90" s="76"/>
      <c r="B90" s="76"/>
      <c r="C90" s="76"/>
      <c r="D90" s="76"/>
      <c r="E90" s="76"/>
      <c r="F90" s="117" t="s">
        <v>13181</v>
      </c>
      <c r="G90" s="76"/>
      <c r="H90" s="118">
        <v>24000</v>
      </c>
      <c r="I90" s="76"/>
      <c r="J90" s="76"/>
      <c r="K90" s="145"/>
      <c r="L90" s="174"/>
      <c r="M90" s="119"/>
      <c r="N90" s="119"/>
      <c r="O90" s="76"/>
      <c r="P90" s="76"/>
      <c r="Q90" s="76"/>
      <c r="R90" s="76"/>
      <c r="S90" s="76"/>
      <c r="T90" s="76"/>
      <c r="U90" s="76"/>
      <c r="V90" s="76"/>
      <c r="W90" s="76"/>
      <c r="AA90" s="639">
        <f t="shared" si="2"/>
        <v>1680.0000000000002</v>
      </c>
      <c r="AB90" s="118">
        <f t="shared" si="3"/>
        <v>25680</v>
      </c>
    </row>
    <row r="91" spans="1:28" x14ac:dyDescent="0.35">
      <c r="A91" s="76"/>
      <c r="B91" s="76"/>
      <c r="C91" s="76"/>
      <c r="D91" s="76"/>
      <c r="E91" s="76"/>
      <c r="F91" s="117" t="s">
        <v>13182</v>
      </c>
      <c r="G91" s="76"/>
      <c r="H91" s="118">
        <v>24000</v>
      </c>
      <c r="I91" s="76"/>
      <c r="J91" s="76"/>
      <c r="K91" s="145"/>
      <c r="L91" s="174"/>
      <c r="M91" s="119"/>
      <c r="N91" s="119"/>
      <c r="O91" s="76"/>
      <c r="P91" s="76"/>
      <c r="Q91" s="76"/>
      <c r="R91" s="76"/>
      <c r="S91" s="76"/>
      <c r="T91" s="76"/>
      <c r="U91" s="76"/>
      <c r="V91" s="76"/>
      <c r="W91" s="76"/>
      <c r="AA91" s="639">
        <f t="shared" si="2"/>
        <v>1680.0000000000002</v>
      </c>
      <c r="AB91" s="118">
        <f t="shared" si="3"/>
        <v>25680</v>
      </c>
    </row>
    <row r="92" spans="1:28" x14ac:dyDescent="0.35">
      <c r="A92" s="76"/>
      <c r="B92" s="76"/>
      <c r="C92" s="76"/>
      <c r="D92" s="76"/>
      <c r="E92" s="76"/>
      <c r="F92" s="117"/>
      <c r="G92" s="76"/>
      <c r="H92" s="118">
        <v>24000</v>
      </c>
      <c r="I92" s="76"/>
      <c r="J92" s="76"/>
      <c r="K92" s="145"/>
      <c r="L92" s="174"/>
      <c r="M92" s="119"/>
      <c r="N92" s="119"/>
      <c r="O92" s="76"/>
      <c r="P92" s="76"/>
      <c r="Q92" s="76"/>
      <c r="R92" s="76"/>
      <c r="S92" s="76"/>
      <c r="T92" s="76"/>
      <c r="U92" s="76"/>
      <c r="V92" s="76"/>
      <c r="W92" s="76"/>
      <c r="AA92" s="639">
        <f t="shared" si="2"/>
        <v>1680.0000000000002</v>
      </c>
      <c r="AB92" s="118">
        <f t="shared" si="3"/>
        <v>25680</v>
      </c>
    </row>
    <row r="93" spans="1:28" x14ac:dyDescent="0.35">
      <c r="A93" s="76"/>
      <c r="B93" s="76"/>
      <c r="C93" s="76"/>
      <c r="D93" s="76"/>
      <c r="E93" s="76"/>
      <c r="F93" s="117"/>
      <c r="G93" s="76"/>
      <c r="H93" s="118"/>
      <c r="I93" s="76"/>
      <c r="J93" s="76"/>
      <c r="K93" s="145"/>
      <c r="L93" s="174"/>
      <c r="M93" s="119"/>
      <c r="N93" s="119"/>
      <c r="O93" s="76"/>
      <c r="P93" s="76"/>
      <c r="Q93" s="76"/>
      <c r="R93" s="76"/>
      <c r="S93" s="76"/>
      <c r="T93" s="76"/>
      <c r="U93" s="76"/>
      <c r="V93" s="76"/>
      <c r="W93" s="76"/>
      <c r="AA93" s="639">
        <f t="shared" si="2"/>
        <v>0</v>
      </c>
      <c r="AB93" s="118">
        <f t="shared" si="3"/>
        <v>0</v>
      </c>
    </row>
    <row r="94" spans="1:28" s="181" customFormat="1" x14ac:dyDescent="0.35">
      <c r="A94" s="64"/>
      <c r="B94" s="64"/>
      <c r="C94" s="64"/>
      <c r="D94" s="64"/>
      <c r="E94" s="64"/>
      <c r="F94" s="96" t="s">
        <v>1833</v>
      </c>
      <c r="G94" s="64"/>
      <c r="H94" s="67"/>
      <c r="I94" s="64"/>
      <c r="J94" s="64"/>
      <c r="K94" s="159"/>
      <c r="L94" s="180"/>
      <c r="M94" s="68"/>
      <c r="N94" s="68"/>
      <c r="O94" s="64"/>
      <c r="P94" s="64"/>
      <c r="Q94" s="64"/>
      <c r="R94" s="64"/>
      <c r="S94" s="64"/>
      <c r="T94" s="64"/>
      <c r="U94" s="64"/>
      <c r="V94" s="64"/>
      <c r="W94" s="64"/>
      <c r="AA94" s="639">
        <f t="shared" si="2"/>
        <v>0</v>
      </c>
      <c r="AB94" s="67">
        <f t="shared" si="3"/>
        <v>0</v>
      </c>
    </row>
    <row r="95" spans="1:28" x14ac:dyDescent="0.35">
      <c r="A95" s="76"/>
      <c r="B95" s="76"/>
      <c r="C95" s="76"/>
      <c r="D95" s="76"/>
      <c r="E95" s="76"/>
      <c r="F95" s="117" t="s">
        <v>13183</v>
      </c>
      <c r="G95" s="76"/>
      <c r="H95" s="118">
        <v>12000</v>
      </c>
      <c r="I95" s="76"/>
      <c r="J95" s="76"/>
      <c r="K95" s="145"/>
      <c r="L95" s="174"/>
      <c r="M95" s="119"/>
      <c r="N95" s="119"/>
      <c r="O95" s="76"/>
      <c r="P95" s="76"/>
      <c r="Q95" s="76"/>
      <c r="R95" s="76"/>
      <c r="S95" s="76"/>
      <c r="T95" s="76"/>
      <c r="U95" s="76"/>
      <c r="V95" s="76"/>
      <c r="W95" s="76"/>
      <c r="AA95" s="639">
        <f t="shared" si="2"/>
        <v>840.00000000000011</v>
      </c>
      <c r="AB95" s="118">
        <f t="shared" si="3"/>
        <v>12840</v>
      </c>
    </row>
    <row r="96" spans="1:28" x14ac:dyDescent="0.35">
      <c r="A96" s="76"/>
      <c r="B96" s="76"/>
      <c r="C96" s="76"/>
      <c r="D96" s="76"/>
      <c r="E96" s="76"/>
      <c r="F96" s="117" t="s">
        <v>13184</v>
      </c>
      <c r="G96" s="76"/>
      <c r="H96" s="118">
        <f>4000*30</f>
        <v>120000</v>
      </c>
      <c r="I96" s="76"/>
      <c r="J96" s="76"/>
      <c r="K96" s="145"/>
      <c r="L96" s="174"/>
      <c r="M96" s="119"/>
      <c r="N96" s="119"/>
      <c r="O96" s="76"/>
      <c r="P96" s="76"/>
      <c r="Q96" s="76"/>
      <c r="R96" s="76"/>
      <c r="S96" s="76"/>
      <c r="T96" s="76"/>
      <c r="U96" s="76"/>
      <c r="V96" s="76"/>
      <c r="W96" s="76"/>
      <c r="AA96" s="639">
        <f t="shared" si="2"/>
        <v>8400</v>
      </c>
      <c r="AB96" s="118">
        <f t="shared" si="3"/>
        <v>128400</v>
      </c>
    </row>
    <row r="97" spans="1:28" x14ac:dyDescent="0.35">
      <c r="A97" s="76"/>
      <c r="B97" s="76"/>
      <c r="C97" s="76"/>
      <c r="D97" s="76"/>
      <c r="E97" s="76"/>
      <c r="F97" s="117" t="s">
        <v>13185</v>
      </c>
      <c r="G97" s="76"/>
      <c r="H97" s="118">
        <v>36000</v>
      </c>
      <c r="I97" s="76"/>
      <c r="J97" s="76"/>
      <c r="K97" s="145"/>
      <c r="L97" s="174"/>
      <c r="M97" s="119"/>
      <c r="N97" s="119"/>
      <c r="O97" s="76"/>
      <c r="P97" s="76"/>
      <c r="Q97" s="76"/>
      <c r="R97" s="76"/>
      <c r="S97" s="76"/>
      <c r="T97" s="76"/>
      <c r="U97" s="76"/>
      <c r="V97" s="76"/>
      <c r="W97" s="76"/>
      <c r="AA97" s="639">
        <f t="shared" si="2"/>
        <v>2520.0000000000005</v>
      </c>
      <c r="AB97" s="118">
        <f t="shared" si="3"/>
        <v>38520</v>
      </c>
    </row>
    <row r="98" spans="1:28" x14ac:dyDescent="0.35">
      <c r="A98" s="76"/>
      <c r="B98" s="76"/>
      <c r="C98" s="76"/>
      <c r="D98" s="76"/>
      <c r="E98" s="76"/>
      <c r="F98" s="76" t="s">
        <v>13186</v>
      </c>
      <c r="G98" s="76"/>
      <c r="H98" s="118">
        <v>12000</v>
      </c>
      <c r="I98" s="76"/>
      <c r="J98" s="76"/>
      <c r="K98" s="145"/>
      <c r="L98" s="174"/>
      <c r="M98" s="119"/>
      <c r="N98" s="119"/>
      <c r="O98" s="76"/>
      <c r="P98" s="76"/>
      <c r="Q98" s="76"/>
      <c r="R98" s="76"/>
      <c r="S98" s="76"/>
      <c r="T98" s="76"/>
      <c r="U98" s="76"/>
      <c r="V98" s="76"/>
      <c r="W98" s="76"/>
      <c r="AA98" s="639">
        <f t="shared" si="2"/>
        <v>840.00000000000011</v>
      </c>
      <c r="AB98" s="118">
        <f t="shared" si="3"/>
        <v>12840</v>
      </c>
    </row>
    <row r="99" spans="1:28" x14ac:dyDescent="0.35">
      <c r="A99" s="76"/>
      <c r="B99" s="76"/>
      <c r="C99" s="76"/>
      <c r="D99" s="76"/>
      <c r="E99" s="76"/>
      <c r="F99" s="117" t="s">
        <v>13187</v>
      </c>
      <c r="G99" s="76"/>
      <c r="H99" s="118">
        <v>24000</v>
      </c>
      <c r="I99" s="76"/>
      <c r="J99" s="76"/>
      <c r="K99" s="145"/>
      <c r="L99" s="174"/>
      <c r="M99" s="119"/>
      <c r="N99" s="119"/>
      <c r="O99" s="76"/>
      <c r="P99" s="76"/>
      <c r="Q99" s="76"/>
      <c r="R99" s="76"/>
      <c r="S99" s="76"/>
      <c r="T99" s="76"/>
      <c r="U99" s="76"/>
      <c r="V99" s="76"/>
      <c r="W99" s="76"/>
      <c r="AA99" s="639">
        <f t="shared" si="2"/>
        <v>1680.0000000000002</v>
      </c>
      <c r="AB99" s="118">
        <f t="shared" si="3"/>
        <v>25680</v>
      </c>
    </row>
    <row r="100" spans="1:28" x14ac:dyDescent="0.35">
      <c r="A100" s="76"/>
      <c r="B100" s="76"/>
      <c r="C100" s="76"/>
      <c r="D100" s="76"/>
      <c r="E100" s="76"/>
      <c r="F100" s="76" t="s">
        <v>13188</v>
      </c>
      <c r="G100" s="76"/>
      <c r="H100" s="118">
        <v>12000</v>
      </c>
      <c r="I100" s="76"/>
      <c r="J100" s="76"/>
      <c r="K100" s="145"/>
      <c r="L100" s="174"/>
      <c r="M100" s="119"/>
      <c r="N100" s="119"/>
      <c r="O100" s="76"/>
      <c r="P100" s="76"/>
      <c r="Q100" s="76"/>
      <c r="R100" s="76"/>
      <c r="S100" s="76"/>
      <c r="T100" s="76"/>
      <c r="U100" s="76"/>
      <c r="V100" s="76"/>
      <c r="W100" s="76"/>
      <c r="AA100" s="639">
        <f t="shared" si="2"/>
        <v>840.00000000000011</v>
      </c>
      <c r="AB100" s="118">
        <f t="shared" si="3"/>
        <v>12840</v>
      </c>
    </row>
    <row r="101" spans="1:28" x14ac:dyDescent="0.35">
      <c r="A101" s="76"/>
      <c r="B101" s="76"/>
      <c r="C101" s="76"/>
      <c r="D101" s="76"/>
      <c r="E101" s="76"/>
      <c r="F101" s="117" t="s">
        <v>13189</v>
      </c>
      <c r="G101" s="76"/>
      <c r="H101" s="118">
        <v>36000</v>
      </c>
      <c r="I101" s="76"/>
      <c r="J101" s="76"/>
      <c r="K101" s="145"/>
      <c r="L101" s="174"/>
      <c r="M101" s="119"/>
      <c r="N101" s="119"/>
      <c r="O101" s="76"/>
      <c r="P101" s="76"/>
      <c r="Q101" s="76"/>
      <c r="R101" s="76"/>
      <c r="S101" s="76"/>
      <c r="T101" s="76"/>
      <c r="U101" s="76"/>
      <c r="V101" s="76"/>
      <c r="W101" s="76"/>
      <c r="AA101" s="639">
        <f t="shared" si="2"/>
        <v>2520.0000000000005</v>
      </c>
      <c r="AB101" s="118">
        <f t="shared" si="3"/>
        <v>38520</v>
      </c>
    </row>
    <row r="102" spans="1:28" x14ac:dyDescent="0.35">
      <c r="A102" s="76"/>
      <c r="B102" s="76"/>
      <c r="C102" s="76"/>
      <c r="D102" s="76"/>
      <c r="E102" s="76"/>
      <c r="F102" s="117" t="s">
        <v>13190</v>
      </c>
      <c r="G102" s="76"/>
      <c r="H102" s="118">
        <f>4000*32</f>
        <v>128000</v>
      </c>
      <c r="I102" s="76"/>
      <c r="J102" s="76"/>
      <c r="K102" s="145"/>
      <c r="L102" s="174"/>
      <c r="M102" s="119"/>
      <c r="N102" s="119"/>
      <c r="O102" s="76"/>
      <c r="P102" s="76"/>
      <c r="Q102" s="76"/>
      <c r="R102" s="76"/>
      <c r="S102" s="76"/>
      <c r="T102" s="76"/>
      <c r="U102" s="76"/>
      <c r="V102" s="76"/>
      <c r="W102" s="76"/>
      <c r="AA102" s="639">
        <f t="shared" si="2"/>
        <v>8960</v>
      </c>
      <c r="AB102" s="118">
        <f t="shared" si="3"/>
        <v>136960</v>
      </c>
    </row>
    <row r="103" spans="1:28" x14ac:dyDescent="0.35">
      <c r="A103" s="76"/>
      <c r="B103" s="76"/>
      <c r="C103" s="76"/>
      <c r="D103" s="76"/>
      <c r="E103" s="76"/>
      <c r="F103" s="76" t="s">
        <v>13191</v>
      </c>
      <c r="G103" s="76"/>
      <c r="H103" s="118">
        <v>12000</v>
      </c>
      <c r="I103" s="76"/>
      <c r="J103" s="76"/>
      <c r="K103" s="145"/>
      <c r="L103" s="174"/>
      <c r="M103" s="119"/>
      <c r="N103" s="119"/>
      <c r="O103" s="76"/>
      <c r="P103" s="76"/>
      <c r="Q103" s="76"/>
      <c r="R103" s="76"/>
      <c r="S103" s="76"/>
      <c r="T103" s="76"/>
      <c r="U103" s="76"/>
      <c r="V103" s="76"/>
      <c r="W103" s="76"/>
      <c r="AA103" s="639">
        <f t="shared" si="2"/>
        <v>840.00000000000011</v>
      </c>
      <c r="AB103" s="118">
        <f t="shared" si="3"/>
        <v>12840</v>
      </c>
    </row>
    <row r="104" spans="1:28" x14ac:dyDescent="0.35">
      <c r="A104" s="76"/>
      <c r="B104" s="76"/>
      <c r="C104" s="76"/>
      <c r="D104" s="76"/>
      <c r="E104" s="76"/>
      <c r="F104" s="76" t="s">
        <v>13192</v>
      </c>
      <c r="G104" s="76"/>
      <c r="H104" s="118">
        <v>12000</v>
      </c>
      <c r="I104" s="76"/>
      <c r="J104" s="76"/>
      <c r="K104" s="145"/>
      <c r="L104" s="174"/>
      <c r="M104" s="119"/>
      <c r="N104" s="119"/>
      <c r="O104" s="76"/>
      <c r="P104" s="76"/>
      <c r="Q104" s="76"/>
      <c r="R104" s="76"/>
      <c r="S104" s="76"/>
      <c r="T104" s="76"/>
      <c r="U104" s="76"/>
      <c r="V104" s="76"/>
      <c r="W104" s="76"/>
      <c r="AA104" s="639">
        <f t="shared" si="2"/>
        <v>840.00000000000011</v>
      </c>
      <c r="AB104" s="118">
        <f t="shared" si="3"/>
        <v>12840</v>
      </c>
    </row>
    <row r="105" spans="1:28" x14ac:dyDescent="0.35">
      <c r="A105" s="76"/>
      <c r="B105" s="76"/>
      <c r="C105" s="76"/>
      <c r="D105" s="76"/>
      <c r="E105" s="76"/>
      <c r="F105" s="117" t="s">
        <v>13193</v>
      </c>
      <c r="G105" s="76"/>
      <c r="H105" s="118">
        <v>24000</v>
      </c>
      <c r="I105" s="76"/>
      <c r="J105" s="76"/>
      <c r="K105" s="145"/>
      <c r="L105" s="174"/>
      <c r="M105" s="119"/>
      <c r="N105" s="119"/>
      <c r="O105" s="76"/>
      <c r="P105" s="76"/>
      <c r="Q105" s="76"/>
      <c r="R105" s="76"/>
      <c r="S105" s="76"/>
      <c r="T105" s="76"/>
      <c r="U105" s="76"/>
      <c r="V105" s="76"/>
      <c r="W105" s="76"/>
      <c r="AA105" s="639">
        <f t="shared" si="2"/>
        <v>1680.0000000000002</v>
      </c>
      <c r="AB105" s="118">
        <f t="shared" si="3"/>
        <v>25680</v>
      </c>
    </row>
    <row r="106" spans="1:28" x14ac:dyDescent="0.35">
      <c r="A106" s="76"/>
      <c r="B106" s="76"/>
      <c r="C106" s="76"/>
      <c r="D106" s="76"/>
      <c r="E106" s="76"/>
      <c r="F106" s="117" t="s">
        <v>13194</v>
      </c>
      <c r="G106" s="76"/>
      <c r="H106" s="118">
        <v>36000</v>
      </c>
      <c r="I106" s="76"/>
      <c r="J106" s="76"/>
      <c r="K106" s="145"/>
      <c r="L106" s="174"/>
      <c r="M106" s="119"/>
      <c r="N106" s="119"/>
      <c r="O106" s="76"/>
      <c r="P106" s="76"/>
      <c r="Q106" s="76"/>
      <c r="R106" s="76"/>
      <c r="S106" s="76"/>
      <c r="T106" s="76"/>
      <c r="U106" s="76"/>
      <c r="V106" s="76"/>
      <c r="W106" s="76"/>
      <c r="AA106" s="639">
        <f t="shared" si="2"/>
        <v>2520.0000000000005</v>
      </c>
      <c r="AB106" s="118">
        <f t="shared" si="3"/>
        <v>38520</v>
      </c>
    </row>
    <row r="107" spans="1:28" x14ac:dyDescent="0.35">
      <c r="A107" s="76"/>
      <c r="B107" s="76"/>
      <c r="C107" s="76"/>
      <c r="D107" s="76"/>
      <c r="E107" s="76"/>
      <c r="F107" s="117" t="s">
        <v>13195</v>
      </c>
      <c r="G107" s="76"/>
      <c r="H107" s="118">
        <v>36000</v>
      </c>
      <c r="I107" s="76"/>
      <c r="J107" s="76"/>
      <c r="K107" s="145"/>
      <c r="L107" s="174"/>
      <c r="M107" s="119"/>
      <c r="N107" s="119"/>
      <c r="O107" s="76"/>
      <c r="P107" s="76"/>
      <c r="Q107" s="76"/>
      <c r="R107" s="76"/>
      <c r="S107" s="76"/>
      <c r="T107" s="76"/>
      <c r="U107" s="76"/>
      <c r="V107" s="76"/>
      <c r="W107" s="76"/>
      <c r="AA107" s="639">
        <f t="shared" si="2"/>
        <v>2520.0000000000005</v>
      </c>
      <c r="AB107" s="118">
        <f t="shared" si="3"/>
        <v>38520</v>
      </c>
    </row>
    <row r="108" spans="1:28" x14ac:dyDescent="0.35">
      <c r="A108" s="76"/>
      <c r="B108" s="76"/>
      <c r="C108" s="76"/>
      <c r="D108" s="76"/>
      <c r="E108" s="76"/>
      <c r="F108" s="117" t="s">
        <v>13196</v>
      </c>
      <c r="G108" s="76"/>
      <c r="H108" s="118">
        <f>4000*15</f>
        <v>60000</v>
      </c>
      <c r="I108" s="76"/>
      <c r="J108" s="76"/>
      <c r="K108" s="145"/>
      <c r="L108" s="174"/>
      <c r="M108" s="119"/>
      <c r="N108" s="119"/>
      <c r="O108" s="76"/>
      <c r="P108" s="76"/>
      <c r="Q108" s="76"/>
      <c r="R108" s="76"/>
      <c r="S108" s="76"/>
      <c r="T108" s="76"/>
      <c r="U108" s="76"/>
      <c r="V108" s="76"/>
      <c r="W108" s="76"/>
      <c r="AA108" s="639">
        <f t="shared" si="2"/>
        <v>4200</v>
      </c>
      <c r="AB108" s="118">
        <f t="shared" si="3"/>
        <v>64200</v>
      </c>
    </row>
    <row r="109" spans="1:28" x14ac:dyDescent="0.35">
      <c r="A109" s="76"/>
      <c r="B109" s="76"/>
      <c r="C109" s="76"/>
      <c r="D109" s="76"/>
      <c r="E109" s="76"/>
      <c r="F109" s="117" t="s">
        <v>13197</v>
      </c>
      <c r="G109" s="76"/>
      <c r="H109" s="118">
        <v>36000</v>
      </c>
      <c r="I109" s="76"/>
      <c r="J109" s="76"/>
      <c r="K109" s="145"/>
      <c r="L109" s="174"/>
      <c r="M109" s="119"/>
      <c r="N109" s="119"/>
      <c r="O109" s="76"/>
      <c r="P109" s="76"/>
      <c r="Q109" s="76"/>
      <c r="R109" s="76"/>
      <c r="S109" s="76"/>
      <c r="T109" s="76"/>
      <c r="U109" s="76"/>
      <c r="V109" s="76"/>
      <c r="W109" s="76"/>
      <c r="AA109" s="639">
        <f t="shared" si="2"/>
        <v>2520.0000000000005</v>
      </c>
      <c r="AB109" s="118">
        <f t="shared" si="3"/>
        <v>38520</v>
      </c>
    </row>
    <row r="110" spans="1:28" x14ac:dyDescent="0.35">
      <c r="A110" s="76"/>
      <c r="B110" s="76"/>
      <c r="C110" s="76"/>
      <c r="D110" s="76"/>
      <c r="E110" s="76"/>
      <c r="F110" s="117" t="s">
        <v>13198</v>
      </c>
      <c r="G110" s="76"/>
      <c r="H110" s="118">
        <v>60000</v>
      </c>
      <c r="I110" s="76"/>
      <c r="J110" s="76"/>
      <c r="K110" s="145"/>
      <c r="L110" s="174"/>
      <c r="M110" s="119"/>
      <c r="N110" s="119"/>
      <c r="O110" s="76"/>
      <c r="P110" s="76"/>
      <c r="Q110" s="76"/>
      <c r="R110" s="76"/>
      <c r="S110" s="76"/>
      <c r="T110" s="76"/>
      <c r="U110" s="76"/>
      <c r="V110" s="76"/>
      <c r="W110" s="76"/>
      <c r="AA110" s="639">
        <f t="shared" si="2"/>
        <v>4200</v>
      </c>
      <c r="AB110" s="118">
        <f t="shared" si="3"/>
        <v>64200</v>
      </c>
    </row>
    <row r="111" spans="1:28" x14ac:dyDescent="0.35">
      <c r="A111" s="76"/>
      <c r="B111" s="76"/>
      <c r="C111" s="76"/>
      <c r="D111" s="76"/>
      <c r="E111" s="76"/>
      <c r="F111" s="117" t="s">
        <v>13199</v>
      </c>
      <c r="G111" s="76"/>
      <c r="H111" s="118">
        <v>36000</v>
      </c>
      <c r="I111" s="76"/>
      <c r="J111" s="76"/>
      <c r="K111" s="145"/>
      <c r="L111" s="174"/>
      <c r="M111" s="119"/>
      <c r="N111" s="119"/>
      <c r="O111" s="76"/>
      <c r="P111" s="76"/>
      <c r="Q111" s="76"/>
      <c r="R111" s="76"/>
      <c r="S111" s="76"/>
      <c r="T111" s="76"/>
      <c r="U111" s="76"/>
      <c r="V111" s="76"/>
      <c r="W111" s="76"/>
      <c r="AA111" s="639">
        <f t="shared" si="2"/>
        <v>2520.0000000000005</v>
      </c>
      <c r="AB111" s="118">
        <f t="shared" si="3"/>
        <v>38520</v>
      </c>
    </row>
    <row r="112" spans="1:28" x14ac:dyDescent="0.35">
      <c r="A112" s="76"/>
      <c r="B112" s="76"/>
      <c r="C112" s="76"/>
      <c r="D112" s="76"/>
      <c r="E112" s="76"/>
      <c r="F112" s="117" t="s">
        <v>13200</v>
      </c>
      <c r="G112" s="76"/>
      <c r="H112" s="118">
        <v>24000</v>
      </c>
      <c r="I112" s="76"/>
      <c r="J112" s="76"/>
      <c r="K112" s="145"/>
      <c r="L112" s="174"/>
      <c r="M112" s="119"/>
      <c r="N112" s="119"/>
      <c r="O112" s="76"/>
      <c r="P112" s="76"/>
      <c r="Q112" s="76"/>
      <c r="R112" s="76"/>
      <c r="S112" s="76"/>
      <c r="T112" s="76"/>
      <c r="U112" s="76"/>
      <c r="V112" s="76"/>
      <c r="W112" s="76"/>
      <c r="AA112" s="639">
        <f t="shared" si="2"/>
        <v>1680.0000000000002</v>
      </c>
      <c r="AB112" s="118">
        <f t="shared" si="3"/>
        <v>25680</v>
      </c>
    </row>
    <row r="113" spans="1:28" x14ac:dyDescent="0.35">
      <c r="A113" s="76"/>
      <c r="B113" s="76"/>
      <c r="C113" s="76"/>
      <c r="D113" s="76"/>
      <c r="E113" s="76"/>
      <c r="F113" s="76" t="s">
        <v>13201</v>
      </c>
      <c r="G113" s="76"/>
      <c r="H113" s="118">
        <v>12000</v>
      </c>
      <c r="I113" s="76"/>
      <c r="J113" s="76"/>
      <c r="K113" s="145"/>
      <c r="L113" s="174"/>
      <c r="M113" s="119"/>
      <c r="N113" s="119"/>
      <c r="O113" s="76"/>
      <c r="P113" s="76"/>
      <c r="Q113" s="76"/>
      <c r="R113" s="76"/>
      <c r="S113" s="76"/>
      <c r="T113" s="76"/>
      <c r="U113" s="76"/>
      <c r="V113" s="76"/>
      <c r="W113" s="76"/>
      <c r="AA113" s="639">
        <f t="shared" si="2"/>
        <v>840.00000000000011</v>
      </c>
      <c r="AB113" s="118">
        <f t="shared" si="3"/>
        <v>12840</v>
      </c>
    </row>
    <row r="114" spans="1:28" x14ac:dyDescent="0.35">
      <c r="A114" s="76"/>
      <c r="B114" s="76"/>
      <c r="C114" s="76"/>
      <c r="D114" s="76"/>
      <c r="E114" s="76"/>
      <c r="F114" s="76" t="s">
        <v>13202</v>
      </c>
      <c r="G114" s="76"/>
      <c r="H114" s="118">
        <v>24000</v>
      </c>
      <c r="I114" s="76"/>
      <c r="J114" s="76"/>
      <c r="K114" s="145"/>
      <c r="L114" s="174"/>
      <c r="M114" s="119"/>
      <c r="N114" s="119"/>
      <c r="O114" s="76"/>
      <c r="P114" s="76"/>
      <c r="Q114" s="76"/>
      <c r="R114" s="76"/>
      <c r="S114" s="76"/>
      <c r="T114" s="76"/>
      <c r="U114" s="76"/>
      <c r="V114" s="76"/>
      <c r="W114" s="76"/>
      <c r="AA114" s="639">
        <f t="shared" si="2"/>
        <v>1680.0000000000002</v>
      </c>
      <c r="AB114" s="118">
        <f t="shared" si="3"/>
        <v>25680</v>
      </c>
    </row>
    <row r="115" spans="1:28" x14ac:dyDescent="0.35">
      <c r="A115" s="76"/>
      <c r="B115" s="76"/>
      <c r="C115" s="76"/>
      <c r="D115" s="76"/>
      <c r="E115" s="76"/>
      <c r="F115" s="76" t="s">
        <v>13203</v>
      </c>
      <c r="G115" s="76"/>
      <c r="H115" s="118">
        <v>12000</v>
      </c>
      <c r="I115" s="76"/>
      <c r="J115" s="76"/>
      <c r="K115" s="145"/>
      <c r="L115" s="174"/>
      <c r="M115" s="119"/>
      <c r="N115" s="119"/>
      <c r="O115" s="76"/>
      <c r="P115" s="76"/>
      <c r="Q115" s="76"/>
      <c r="R115" s="76"/>
      <c r="S115" s="76"/>
      <c r="T115" s="76"/>
      <c r="U115" s="76"/>
      <c r="V115" s="76"/>
      <c r="W115" s="76"/>
      <c r="AA115" s="639">
        <f t="shared" si="2"/>
        <v>840.00000000000011</v>
      </c>
      <c r="AB115" s="118">
        <f t="shared" si="3"/>
        <v>12840</v>
      </c>
    </row>
    <row r="116" spans="1:28" x14ac:dyDescent="0.35">
      <c r="A116" s="76"/>
      <c r="B116" s="76"/>
      <c r="C116" s="76"/>
      <c r="D116" s="76"/>
      <c r="E116" s="76"/>
      <c r="F116" s="76" t="s">
        <v>13204</v>
      </c>
      <c r="G116" s="76"/>
      <c r="H116" s="118">
        <v>16000</v>
      </c>
      <c r="I116" s="76"/>
      <c r="J116" s="76"/>
      <c r="K116" s="145"/>
      <c r="L116" s="174"/>
      <c r="M116" s="119"/>
      <c r="N116" s="119"/>
      <c r="O116" s="76"/>
      <c r="P116" s="76"/>
      <c r="Q116" s="76"/>
      <c r="R116" s="76"/>
      <c r="S116" s="76"/>
      <c r="T116" s="76"/>
      <c r="U116" s="76"/>
      <c r="V116" s="76"/>
      <c r="W116" s="76"/>
      <c r="AA116" s="639">
        <f t="shared" si="2"/>
        <v>1120</v>
      </c>
      <c r="AB116" s="118">
        <f t="shared" si="3"/>
        <v>17120</v>
      </c>
    </row>
    <row r="117" spans="1:28" x14ac:dyDescent="0.35">
      <c r="A117" s="76"/>
      <c r="B117" s="76"/>
      <c r="C117" s="76"/>
      <c r="D117" s="76"/>
      <c r="E117" s="76"/>
      <c r="F117" s="76" t="s">
        <v>13205</v>
      </c>
      <c r="G117" s="76"/>
      <c r="H117" s="118">
        <v>16000</v>
      </c>
      <c r="I117" s="76"/>
      <c r="J117" s="76"/>
      <c r="K117" s="145"/>
      <c r="L117" s="174"/>
      <c r="M117" s="119"/>
      <c r="N117" s="119"/>
      <c r="O117" s="76"/>
      <c r="P117" s="76"/>
      <c r="Q117" s="76"/>
      <c r="R117" s="76"/>
      <c r="S117" s="76"/>
      <c r="T117" s="76"/>
      <c r="U117" s="76"/>
      <c r="V117" s="76"/>
      <c r="W117" s="76"/>
      <c r="AA117" s="639">
        <f t="shared" si="2"/>
        <v>1120</v>
      </c>
      <c r="AB117" s="118">
        <f t="shared" si="3"/>
        <v>17120</v>
      </c>
    </row>
    <row r="118" spans="1:28" x14ac:dyDescent="0.35">
      <c r="A118" s="76"/>
      <c r="B118" s="76"/>
      <c r="C118" s="76"/>
      <c r="D118" s="76"/>
      <c r="E118" s="76"/>
      <c r="F118" s="76" t="s">
        <v>13206</v>
      </c>
      <c r="G118" s="76"/>
      <c r="H118" s="118">
        <v>12000</v>
      </c>
      <c r="I118" s="76"/>
      <c r="J118" s="76"/>
      <c r="K118" s="145"/>
      <c r="L118" s="174"/>
      <c r="M118" s="119"/>
      <c r="N118" s="119"/>
      <c r="O118" s="76"/>
      <c r="P118" s="76"/>
      <c r="Q118" s="76"/>
      <c r="R118" s="76"/>
      <c r="S118" s="76"/>
      <c r="T118" s="76"/>
      <c r="U118" s="76"/>
      <c r="V118" s="76"/>
      <c r="W118" s="76"/>
      <c r="AA118" s="639">
        <f t="shared" si="2"/>
        <v>840.00000000000011</v>
      </c>
      <c r="AB118" s="118">
        <f t="shared" si="3"/>
        <v>12840</v>
      </c>
    </row>
    <row r="119" spans="1:28" x14ac:dyDescent="0.35">
      <c r="A119" s="76"/>
      <c r="B119" s="76"/>
      <c r="C119" s="76"/>
      <c r="D119" s="76"/>
      <c r="E119" s="76"/>
      <c r="F119" s="76" t="s">
        <v>13207</v>
      </c>
      <c r="G119" s="76"/>
      <c r="H119" s="118">
        <v>36000</v>
      </c>
      <c r="I119" s="76"/>
      <c r="J119" s="76"/>
      <c r="K119" s="145"/>
      <c r="L119" s="174"/>
      <c r="M119" s="119"/>
      <c r="N119" s="119"/>
      <c r="O119" s="76"/>
      <c r="P119" s="76"/>
      <c r="Q119" s="76"/>
      <c r="R119" s="76"/>
      <c r="S119" s="76"/>
      <c r="T119" s="76"/>
      <c r="U119" s="76"/>
      <c r="V119" s="76"/>
      <c r="W119" s="76"/>
      <c r="AA119" s="639">
        <f t="shared" si="2"/>
        <v>2520.0000000000005</v>
      </c>
      <c r="AB119" s="118">
        <f t="shared" si="3"/>
        <v>38520</v>
      </c>
    </row>
    <row r="120" spans="1:28" x14ac:dyDescent="0.35">
      <c r="A120" s="76"/>
      <c r="B120" s="76"/>
      <c r="C120" s="76"/>
      <c r="D120" s="76"/>
      <c r="E120" s="76"/>
      <c r="F120" s="76" t="s">
        <v>13208</v>
      </c>
      <c r="G120" s="76"/>
      <c r="H120" s="118">
        <v>36000</v>
      </c>
      <c r="I120" s="76"/>
      <c r="J120" s="76"/>
      <c r="K120" s="145"/>
      <c r="L120" s="174"/>
      <c r="M120" s="119"/>
      <c r="N120" s="119"/>
      <c r="O120" s="76"/>
      <c r="P120" s="76"/>
      <c r="Q120" s="76"/>
      <c r="R120" s="76"/>
      <c r="S120" s="76"/>
      <c r="T120" s="76"/>
      <c r="U120" s="76"/>
      <c r="V120" s="76"/>
      <c r="W120" s="76"/>
      <c r="AA120" s="639">
        <f t="shared" si="2"/>
        <v>2520.0000000000005</v>
      </c>
      <c r="AB120" s="118">
        <f t="shared" si="3"/>
        <v>38520</v>
      </c>
    </row>
    <row r="121" spans="1:28" x14ac:dyDescent="0.35">
      <c r="A121" s="76"/>
      <c r="B121" s="76"/>
      <c r="C121" s="76"/>
      <c r="D121" s="76"/>
      <c r="E121" s="76"/>
      <c r="F121" s="76" t="s">
        <v>13209</v>
      </c>
      <c r="G121" s="76"/>
      <c r="H121" s="118">
        <v>36000</v>
      </c>
      <c r="I121" s="76"/>
      <c r="J121" s="76"/>
      <c r="K121" s="145"/>
      <c r="L121" s="174"/>
      <c r="M121" s="119"/>
      <c r="N121" s="119"/>
      <c r="O121" s="76"/>
      <c r="P121" s="76"/>
      <c r="Q121" s="76"/>
      <c r="R121" s="76"/>
      <c r="S121" s="76"/>
      <c r="T121" s="76"/>
      <c r="U121" s="76"/>
      <c r="V121" s="76"/>
      <c r="W121" s="76"/>
      <c r="AA121" s="639">
        <f t="shared" si="2"/>
        <v>2520.0000000000005</v>
      </c>
      <c r="AB121" s="118">
        <f t="shared" si="3"/>
        <v>38520</v>
      </c>
    </row>
    <row r="122" spans="1:28" x14ac:dyDescent="0.35">
      <c r="A122" s="76"/>
      <c r="B122" s="76"/>
      <c r="C122" s="76"/>
      <c r="D122" s="76"/>
      <c r="E122" s="76"/>
      <c r="F122" s="76" t="s">
        <v>13210</v>
      </c>
      <c r="G122" s="76"/>
      <c r="H122" s="118">
        <v>36000</v>
      </c>
      <c r="I122" s="76"/>
      <c r="J122" s="76"/>
      <c r="K122" s="145"/>
      <c r="L122" s="174"/>
      <c r="M122" s="119"/>
      <c r="N122" s="119"/>
      <c r="O122" s="76"/>
      <c r="P122" s="76"/>
      <c r="Q122" s="76"/>
      <c r="R122" s="76"/>
      <c r="S122" s="76"/>
      <c r="T122" s="76"/>
      <c r="U122" s="76"/>
      <c r="V122" s="76"/>
      <c r="W122" s="76"/>
      <c r="AA122" s="639">
        <f t="shared" si="2"/>
        <v>2520.0000000000005</v>
      </c>
      <c r="AB122" s="118">
        <f t="shared" si="3"/>
        <v>38520</v>
      </c>
    </row>
    <row r="123" spans="1:28" x14ac:dyDescent="0.35">
      <c r="A123" s="76"/>
      <c r="B123" s="76"/>
      <c r="C123" s="76"/>
      <c r="D123" s="76"/>
      <c r="E123" s="76"/>
      <c r="F123" s="76" t="s">
        <v>13211</v>
      </c>
      <c r="G123" s="76"/>
      <c r="H123" s="118">
        <v>36000</v>
      </c>
      <c r="I123" s="76"/>
      <c r="J123" s="76"/>
      <c r="K123" s="145"/>
      <c r="L123" s="174"/>
      <c r="M123" s="119"/>
      <c r="N123" s="119"/>
      <c r="O123" s="76"/>
      <c r="P123" s="76"/>
      <c r="Q123" s="76"/>
      <c r="R123" s="76"/>
      <c r="S123" s="76"/>
      <c r="T123" s="76"/>
      <c r="U123" s="76"/>
      <c r="V123" s="76"/>
      <c r="W123" s="76"/>
      <c r="AA123" s="639">
        <f t="shared" si="2"/>
        <v>2520.0000000000005</v>
      </c>
      <c r="AB123" s="118">
        <f t="shared" si="3"/>
        <v>38520</v>
      </c>
    </row>
    <row r="124" spans="1:28" x14ac:dyDescent="0.35">
      <c r="A124" s="76"/>
      <c r="B124" s="76"/>
      <c r="C124" s="76"/>
      <c r="D124" s="76"/>
      <c r="E124" s="76"/>
      <c r="F124" s="76" t="s">
        <v>13212</v>
      </c>
      <c r="G124" s="76"/>
      <c r="H124" s="118">
        <v>240000</v>
      </c>
      <c r="I124" s="76"/>
      <c r="J124" s="76"/>
      <c r="K124" s="145"/>
      <c r="L124" s="174"/>
      <c r="M124" s="119"/>
      <c r="N124" s="119"/>
      <c r="O124" s="76"/>
      <c r="P124" s="76"/>
      <c r="Q124" s="76"/>
      <c r="R124" s="76"/>
      <c r="S124" s="76"/>
      <c r="T124" s="76"/>
      <c r="U124" s="76"/>
      <c r="V124" s="76"/>
      <c r="W124" s="76"/>
      <c r="AA124" s="639">
        <f t="shared" si="2"/>
        <v>16800</v>
      </c>
      <c r="AB124" s="118">
        <f t="shared" si="3"/>
        <v>256800</v>
      </c>
    </row>
    <row r="125" spans="1:28" x14ac:dyDescent="0.35">
      <c r="A125" s="76"/>
      <c r="B125" s="76"/>
      <c r="C125" s="76"/>
      <c r="D125" s="76"/>
      <c r="E125" s="76"/>
      <c r="F125" s="76" t="s">
        <v>13213</v>
      </c>
      <c r="G125" s="76"/>
      <c r="H125" s="118">
        <v>240000</v>
      </c>
      <c r="I125" s="76"/>
      <c r="J125" s="76"/>
      <c r="K125" s="145"/>
      <c r="L125" s="174"/>
      <c r="M125" s="119"/>
      <c r="N125" s="119"/>
      <c r="O125" s="76"/>
      <c r="P125" s="76"/>
      <c r="Q125" s="76"/>
      <c r="R125" s="76"/>
      <c r="S125" s="76"/>
      <c r="T125" s="76"/>
      <c r="U125" s="76"/>
      <c r="V125" s="76"/>
      <c r="W125" s="76"/>
      <c r="AA125" s="639">
        <f t="shared" si="2"/>
        <v>16800</v>
      </c>
      <c r="AB125" s="118">
        <f t="shared" si="3"/>
        <v>256800</v>
      </c>
    </row>
    <row r="126" spans="1:28" x14ac:dyDescent="0.35">
      <c r="A126" s="76"/>
      <c r="B126" s="76"/>
      <c r="C126" s="76"/>
      <c r="D126" s="76"/>
      <c r="E126" s="76"/>
      <c r="F126" s="117" t="s">
        <v>13214</v>
      </c>
      <c r="G126" s="76"/>
      <c r="H126" s="118">
        <f>1500000*6</f>
        <v>9000000</v>
      </c>
      <c r="I126" s="76"/>
      <c r="J126" s="76"/>
      <c r="K126" s="145"/>
      <c r="L126" s="174"/>
      <c r="M126" s="119"/>
      <c r="N126" s="119"/>
      <c r="O126" s="76"/>
      <c r="P126" s="76"/>
      <c r="Q126" s="76"/>
      <c r="R126" s="76"/>
      <c r="S126" s="76"/>
      <c r="T126" s="76"/>
      <c r="U126" s="76"/>
      <c r="V126" s="76"/>
      <c r="W126" s="76"/>
      <c r="AA126" s="639">
        <f t="shared" si="2"/>
        <v>630000.00000000012</v>
      </c>
      <c r="AB126" s="118">
        <f t="shared" si="3"/>
        <v>9630000</v>
      </c>
    </row>
    <row r="127" spans="1:28" x14ac:dyDescent="0.35">
      <c r="A127" s="76"/>
      <c r="B127" s="76"/>
      <c r="C127" s="76"/>
      <c r="D127" s="76"/>
      <c r="E127" s="76"/>
      <c r="F127" s="117" t="s">
        <v>13215</v>
      </c>
      <c r="G127" s="76"/>
      <c r="H127" s="118">
        <v>36000</v>
      </c>
      <c r="I127" s="76"/>
      <c r="J127" s="76"/>
      <c r="K127" s="145"/>
      <c r="L127" s="174"/>
      <c r="M127" s="119"/>
      <c r="N127" s="119"/>
      <c r="O127" s="76"/>
      <c r="P127" s="76"/>
      <c r="Q127" s="76"/>
      <c r="R127" s="76"/>
      <c r="S127" s="76"/>
      <c r="T127" s="76"/>
      <c r="U127" s="76"/>
      <c r="V127" s="76"/>
      <c r="W127" s="76"/>
      <c r="AA127" s="639">
        <f t="shared" si="2"/>
        <v>2520.0000000000005</v>
      </c>
      <c r="AB127" s="118">
        <f t="shared" si="3"/>
        <v>38520</v>
      </c>
    </row>
    <row r="128" spans="1:28" x14ac:dyDescent="0.35">
      <c r="A128" s="76"/>
      <c r="B128" s="76"/>
      <c r="C128" s="76"/>
      <c r="D128" s="76"/>
      <c r="E128" s="76"/>
      <c r="F128" s="76" t="s">
        <v>13216</v>
      </c>
      <c r="G128" s="76"/>
      <c r="H128" s="118">
        <v>300000</v>
      </c>
      <c r="I128" s="76"/>
      <c r="J128" s="76"/>
      <c r="K128" s="145"/>
      <c r="L128" s="174"/>
      <c r="M128" s="119"/>
      <c r="N128" s="119"/>
      <c r="O128" s="76"/>
      <c r="P128" s="76"/>
      <c r="Q128" s="76"/>
      <c r="R128" s="76"/>
      <c r="S128" s="76"/>
      <c r="T128" s="76"/>
      <c r="U128" s="76"/>
      <c r="V128" s="76"/>
      <c r="W128" s="76"/>
      <c r="AA128" s="639">
        <f t="shared" si="2"/>
        <v>21000.000000000004</v>
      </c>
      <c r="AB128" s="118">
        <f t="shared" si="3"/>
        <v>321000</v>
      </c>
    </row>
    <row r="129" spans="1:28" x14ac:dyDescent="0.35">
      <c r="A129" s="76"/>
      <c r="B129" s="76"/>
      <c r="C129" s="76"/>
      <c r="D129" s="76"/>
      <c r="E129" s="76"/>
      <c r="F129" s="117" t="s">
        <v>13217</v>
      </c>
      <c r="G129" s="76"/>
      <c r="H129" s="118">
        <f>500000*6</f>
        <v>3000000</v>
      </c>
      <c r="I129" s="76"/>
      <c r="J129" s="76"/>
      <c r="K129" s="145"/>
      <c r="L129" s="174"/>
      <c r="M129" s="119"/>
      <c r="N129" s="119"/>
      <c r="O129" s="76"/>
      <c r="P129" s="76"/>
      <c r="Q129" s="76"/>
      <c r="R129" s="76"/>
      <c r="S129" s="76"/>
      <c r="T129" s="76"/>
      <c r="U129" s="76"/>
      <c r="V129" s="76"/>
      <c r="W129" s="76"/>
      <c r="AA129" s="639">
        <f t="shared" si="2"/>
        <v>210000.00000000003</v>
      </c>
      <c r="AB129" s="118">
        <f t="shared" si="3"/>
        <v>3210000</v>
      </c>
    </row>
    <row r="130" spans="1:28" x14ac:dyDescent="0.35">
      <c r="A130" s="76"/>
      <c r="B130" s="76"/>
      <c r="C130" s="76"/>
      <c r="D130" s="76"/>
      <c r="E130" s="76"/>
      <c r="F130" s="117" t="s">
        <v>13218</v>
      </c>
      <c r="G130" s="76"/>
      <c r="H130" s="118">
        <v>36000</v>
      </c>
      <c r="I130" s="76"/>
      <c r="J130" s="76"/>
      <c r="K130" s="145"/>
      <c r="L130" s="174"/>
      <c r="M130" s="119"/>
      <c r="N130" s="119"/>
      <c r="O130" s="76"/>
      <c r="P130" s="76"/>
      <c r="Q130" s="76"/>
      <c r="R130" s="76"/>
      <c r="S130" s="76"/>
      <c r="T130" s="76"/>
      <c r="U130" s="76"/>
      <c r="V130" s="76"/>
      <c r="W130" s="76"/>
      <c r="AA130" s="639">
        <f t="shared" si="2"/>
        <v>2520.0000000000005</v>
      </c>
      <c r="AB130" s="118">
        <f t="shared" si="3"/>
        <v>38520</v>
      </c>
    </row>
    <row r="131" spans="1:28" x14ac:dyDescent="0.35">
      <c r="A131" s="76"/>
      <c r="B131" s="76"/>
      <c r="C131" s="76"/>
      <c r="D131" s="76"/>
      <c r="E131" s="76"/>
      <c r="F131" s="117" t="s">
        <v>13219</v>
      </c>
      <c r="G131" s="76"/>
      <c r="H131" s="118">
        <v>36000</v>
      </c>
      <c r="I131" s="76"/>
      <c r="J131" s="76"/>
      <c r="K131" s="145"/>
      <c r="L131" s="174"/>
      <c r="M131" s="119"/>
      <c r="N131" s="119"/>
      <c r="O131" s="76"/>
      <c r="P131" s="76"/>
      <c r="Q131" s="76"/>
      <c r="R131" s="76"/>
      <c r="S131" s="76"/>
      <c r="T131" s="76"/>
      <c r="U131" s="76"/>
      <c r="V131" s="76"/>
      <c r="W131" s="76"/>
      <c r="AA131" s="639">
        <f t="shared" si="2"/>
        <v>2520.0000000000005</v>
      </c>
      <c r="AB131" s="118">
        <f t="shared" si="3"/>
        <v>38520</v>
      </c>
    </row>
    <row r="132" spans="1:28" x14ac:dyDescent="0.35">
      <c r="A132" s="76"/>
      <c r="B132" s="76"/>
      <c r="C132" s="76"/>
      <c r="D132" s="76"/>
      <c r="E132" s="76"/>
      <c r="F132" s="117" t="s">
        <v>13220</v>
      </c>
      <c r="G132" s="76"/>
      <c r="H132" s="118">
        <v>36000</v>
      </c>
      <c r="I132" s="76"/>
      <c r="J132" s="76"/>
      <c r="K132" s="145"/>
      <c r="L132" s="174"/>
      <c r="M132" s="119"/>
      <c r="N132" s="119"/>
      <c r="O132" s="76"/>
      <c r="P132" s="76"/>
      <c r="Q132" s="76"/>
      <c r="R132" s="76"/>
      <c r="S132" s="76"/>
      <c r="T132" s="76"/>
      <c r="U132" s="76"/>
      <c r="V132" s="76"/>
      <c r="W132" s="76"/>
      <c r="AA132" s="639">
        <f t="shared" si="2"/>
        <v>2520.0000000000005</v>
      </c>
      <c r="AB132" s="118">
        <f t="shared" si="3"/>
        <v>38520</v>
      </c>
    </row>
    <row r="133" spans="1:28" x14ac:dyDescent="0.35">
      <c r="A133" s="76"/>
      <c r="B133" s="76"/>
      <c r="C133" s="76"/>
      <c r="D133" s="76"/>
      <c r="E133" s="76"/>
      <c r="F133" s="117" t="s">
        <v>13221</v>
      </c>
      <c r="G133" s="76"/>
      <c r="H133" s="118">
        <v>36000</v>
      </c>
      <c r="I133" s="76"/>
      <c r="J133" s="76"/>
      <c r="K133" s="145"/>
      <c r="L133" s="174"/>
      <c r="M133" s="119"/>
      <c r="N133" s="119"/>
      <c r="O133" s="76"/>
      <c r="P133" s="76"/>
      <c r="Q133" s="76"/>
      <c r="R133" s="76"/>
      <c r="S133" s="76"/>
      <c r="T133" s="76"/>
      <c r="U133" s="76"/>
      <c r="V133" s="76"/>
      <c r="W133" s="76"/>
      <c r="AA133" s="639">
        <f t="shared" si="2"/>
        <v>2520.0000000000005</v>
      </c>
      <c r="AB133" s="118">
        <f t="shared" si="3"/>
        <v>38520</v>
      </c>
    </row>
    <row r="134" spans="1:28" x14ac:dyDescent="0.35">
      <c r="A134" s="76"/>
      <c r="B134" s="76"/>
      <c r="C134" s="76"/>
      <c r="D134" s="76"/>
      <c r="E134" s="76"/>
      <c r="F134" s="117" t="s">
        <v>13222</v>
      </c>
      <c r="G134" s="76"/>
      <c r="H134" s="118">
        <v>24000</v>
      </c>
      <c r="I134" s="76"/>
      <c r="J134" s="76"/>
      <c r="K134" s="145"/>
      <c r="L134" s="174"/>
      <c r="M134" s="119"/>
      <c r="N134" s="119"/>
      <c r="O134" s="76"/>
      <c r="P134" s="76"/>
      <c r="Q134" s="76"/>
      <c r="R134" s="76"/>
      <c r="S134" s="76"/>
      <c r="T134" s="76"/>
      <c r="U134" s="76"/>
      <c r="V134" s="76"/>
      <c r="W134" s="76"/>
      <c r="AA134" s="639">
        <f t="shared" ref="AA134:AA197" si="4">H134*AA$4</f>
        <v>1680.0000000000002</v>
      </c>
      <c r="AB134" s="118">
        <f t="shared" ref="AB134:AB197" si="5">H134+AA134</f>
        <v>25680</v>
      </c>
    </row>
    <row r="135" spans="1:28" x14ac:dyDescent="0.35">
      <c r="A135" s="76"/>
      <c r="B135" s="76"/>
      <c r="C135" s="76"/>
      <c r="D135" s="76"/>
      <c r="E135" s="76"/>
      <c r="F135" s="117" t="s">
        <v>13223</v>
      </c>
      <c r="G135" s="76"/>
      <c r="H135" s="118">
        <v>300000</v>
      </c>
      <c r="I135" s="76"/>
      <c r="J135" s="76"/>
      <c r="K135" s="145"/>
      <c r="L135" s="174"/>
      <c r="M135" s="119"/>
      <c r="N135" s="119"/>
      <c r="O135" s="76"/>
      <c r="P135" s="76"/>
      <c r="Q135" s="76"/>
      <c r="R135" s="76"/>
      <c r="S135" s="76"/>
      <c r="T135" s="76"/>
      <c r="U135" s="76"/>
      <c r="V135" s="76"/>
      <c r="W135" s="76"/>
      <c r="AA135" s="639">
        <f t="shared" si="4"/>
        <v>21000.000000000004</v>
      </c>
      <c r="AB135" s="118">
        <f t="shared" si="5"/>
        <v>321000</v>
      </c>
    </row>
    <row r="136" spans="1:28" x14ac:dyDescent="0.35">
      <c r="A136" s="76"/>
      <c r="B136" s="76"/>
      <c r="C136" s="76"/>
      <c r="D136" s="76"/>
      <c r="E136" s="76"/>
      <c r="F136" s="117" t="s">
        <v>13224</v>
      </c>
      <c r="G136" s="76"/>
      <c r="H136" s="118">
        <v>36000</v>
      </c>
      <c r="I136" s="76"/>
      <c r="J136" s="76"/>
      <c r="K136" s="145"/>
      <c r="L136" s="174"/>
      <c r="M136" s="119"/>
      <c r="N136" s="119"/>
      <c r="O136" s="76"/>
      <c r="P136" s="76"/>
      <c r="Q136" s="76"/>
      <c r="R136" s="76"/>
      <c r="S136" s="76"/>
      <c r="T136" s="76"/>
      <c r="U136" s="76"/>
      <c r="V136" s="76"/>
      <c r="W136" s="76"/>
      <c r="AA136" s="639">
        <f t="shared" si="4"/>
        <v>2520.0000000000005</v>
      </c>
      <c r="AB136" s="118">
        <f t="shared" si="5"/>
        <v>38520</v>
      </c>
    </row>
    <row r="137" spans="1:28" x14ac:dyDescent="0.35">
      <c r="A137" s="76"/>
      <c r="B137" s="76"/>
      <c r="C137" s="76"/>
      <c r="D137" s="76"/>
      <c r="E137" s="76"/>
      <c r="F137" s="117" t="s">
        <v>13225</v>
      </c>
      <c r="G137" s="76"/>
      <c r="H137" s="118">
        <v>36000</v>
      </c>
      <c r="I137" s="76"/>
      <c r="J137" s="76"/>
      <c r="K137" s="145"/>
      <c r="L137" s="174"/>
      <c r="M137" s="119"/>
      <c r="N137" s="119"/>
      <c r="O137" s="76"/>
      <c r="P137" s="76"/>
      <c r="Q137" s="76"/>
      <c r="R137" s="76"/>
      <c r="S137" s="76"/>
      <c r="T137" s="76"/>
      <c r="U137" s="76"/>
      <c r="V137" s="76"/>
      <c r="W137" s="76"/>
      <c r="AA137" s="639">
        <f t="shared" si="4"/>
        <v>2520.0000000000005</v>
      </c>
      <c r="AB137" s="118">
        <f t="shared" si="5"/>
        <v>38520</v>
      </c>
    </row>
    <row r="138" spans="1:28" x14ac:dyDescent="0.35">
      <c r="A138" s="76"/>
      <c r="B138" s="76"/>
      <c r="C138" s="76"/>
      <c r="D138" s="76"/>
      <c r="E138" s="76"/>
      <c r="F138" s="117" t="s">
        <v>13226</v>
      </c>
      <c r="G138" s="76"/>
      <c r="H138" s="118">
        <v>12000</v>
      </c>
      <c r="I138" s="76"/>
      <c r="J138" s="76"/>
      <c r="K138" s="145"/>
      <c r="L138" s="174"/>
      <c r="M138" s="119"/>
      <c r="N138" s="119"/>
      <c r="O138" s="76"/>
      <c r="P138" s="76"/>
      <c r="Q138" s="76"/>
      <c r="R138" s="76"/>
      <c r="S138" s="76"/>
      <c r="T138" s="76"/>
      <c r="U138" s="76"/>
      <c r="V138" s="76"/>
      <c r="W138" s="76"/>
      <c r="AA138" s="639">
        <f t="shared" si="4"/>
        <v>840.00000000000011</v>
      </c>
      <c r="AB138" s="118">
        <f t="shared" si="5"/>
        <v>12840</v>
      </c>
    </row>
    <row r="139" spans="1:28" x14ac:dyDescent="0.35">
      <c r="A139" s="76"/>
      <c r="B139" s="76"/>
      <c r="C139" s="76"/>
      <c r="D139" s="76"/>
      <c r="E139" s="76"/>
      <c r="F139" s="117" t="s">
        <v>13227</v>
      </c>
      <c r="G139" s="76"/>
      <c r="H139" s="118">
        <f>500000*6</f>
        <v>3000000</v>
      </c>
      <c r="I139" s="76"/>
      <c r="J139" s="76"/>
      <c r="K139" s="145"/>
      <c r="L139" s="174"/>
      <c r="M139" s="119"/>
      <c r="N139" s="119"/>
      <c r="O139" s="76"/>
      <c r="P139" s="76"/>
      <c r="Q139" s="76"/>
      <c r="R139" s="76"/>
      <c r="S139" s="76"/>
      <c r="T139" s="76"/>
      <c r="U139" s="76"/>
      <c r="V139" s="76"/>
      <c r="W139" s="76"/>
      <c r="AA139" s="639">
        <f t="shared" si="4"/>
        <v>210000.00000000003</v>
      </c>
      <c r="AB139" s="118">
        <f t="shared" si="5"/>
        <v>3210000</v>
      </c>
    </row>
    <row r="140" spans="1:28" x14ac:dyDescent="0.35">
      <c r="A140" s="76"/>
      <c r="B140" s="76"/>
      <c r="C140" s="76"/>
      <c r="D140" s="76"/>
      <c r="E140" s="76"/>
      <c r="F140" s="117" t="s">
        <v>13228</v>
      </c>
      <c r="G140" s="76"/>
      <c r="H140" s="118">
        <v>36000</v>
      </c>
      <c r="I140" s="76"/>
      <c r="J140" s="76"/>
      <c r="K140" s="145"/>
      <c r="L140" s="174"/>
      <c r="M140" s="119"/>
      <c r="N140" s="119"/>
      <c r="O140" s="76"/>
      <c r="P140" s="76"/>
      <c r="Q140" s="76"/>
      <c r="R140" s="76"/>
      <c r="S140" s="76"/>
      <c r="T140" s="76"/>
      <c r="U140" s="76"/>
      <c r="V140" s="76"/>
      <c r="W140" s="76"/>
      <c r="AA140" s="639">
        <f t="shared" si="4"/>
        <v>2520.0000000000005</v>
      </c>
      <c r="AB140" s="118">
        <f t="shared" si="5"/>
        <v>38520</v>
      </c>
    </row>
    <row r="141" spans="1:28" x14ac:dyDescent="0.35">
      <c r="A141" s="76"/>
      <c r="B141" s="76"/>
      <c r="C141" s="76"/>
      <c r="D141" s="76"/>
      <c r="E141" s="76"/>
      <c r="F141" s="117" t="s">
        <v>13229</v>
      </c>
      <c r="G141" s="76"/>
      <c r="H141" s="118">
        <v>36000</v>
      </c>
      <c r="I141" s="76"/>
      <c r="J141" s="76"/>
      <c r="K141" s="145"/>
      <c r="L141" s="174"/>
      <c r="M141" s="119"/>
      <c r="N141" s="119"/>
      <c r="O141" s="76"/>
      <c r="P141" s="76"/>
      <c r="Q141" s="76"/>
      <c r="R141" s="76"/>
      <c r="S141" s="76"/>
      <c r="T141" s="76"/>
      <c r="U141" s="76"/>
      <c r="V141" s="76"/>
      <c r="W141" s="76"/>
      <c r="AA141" s="639">
        <f t="shared" si="4"/>
        <v>2520.0000000000005</v>
      </c>
      <c r="AB141" s="118">
        <f t="shared" si="5"/>
        <v>38520</v>
      </c>
    </row>
    <row r="142" spans="1:28" x14ac:dyDescent="0.35">
      <c r="A142" s="76"/>
      <c r="B142" s="76"/>
      <c r="C142" s="76"/>
      <c r="D142" s="76"/>
      <c r="E142" s="76"/>
      <c r="F142" s="117" t="s">
        <v>13230</v>
      </c>
      <c r="G142" s="76"/>
      <c r="H142" s="118">
        <v>36000</v>
      </c>
      <c r="I142" s="76"/>
      <c r="J142" s="76"/>
      <c r="K142" s="145"/>
      <c r="L142" s="174"/>
      <c r="M142" s="119"/>
      <c r="N142" s="119"/>
      <c r="O142" s="76"/>
      <c r="P142" s="76"/>
      <c r="Q142" s="76"/>
      <c r="R142" s="76"/>
      <c r="S142" s="76"/>
      <c r="T142" s="76"/>
      <c r="U142" s="76"/>
      <c r="V142" s="76"/>
      <c r="W142" s="76"/>
      <c r="AA142" s="639">
        <f t="shared" si="4"/>
        <v>2520.0000000000005</v>
      </c>
      <c r="AB142" s="118">
        <f t="shared" si="5"/>
        <v>38520</v>
      </c>
    </row>
    <row r="143" spans="1:28" x14ac:dyDescent="0.35">
      <c r="A143" s="76"/>
      <c r="B143" s="76"/>
      <c r="C143" s="76"/>
      <c r="D143" s="76"/>
      <c r="E143" s="76"/>
      <c r="F143" s="117" t="s">
        <v>13231</v>
      </c>
      <c r="G143" s="76"/>
      <c r="H143" s="118">
        <v>36000</v>
      </c>
      <c r="I143" s="76"/>
      <c r="J143" s="76"/>
      <c r="K143" s="145"/>
      <c r="L143" s="174"/>
      <c r="M143" s="119"/>
      <c r="N143" s="119"/>
      <c r="O143" s="76"/>
      <c r="P143" s="76"/>
      <c r="Q143" s="76"/>
      <c r="R143" s="76"/>
      <c r="S143" s="76"/>
      <c r="T143" s="76"/>
      <c r="U143" s="76"/>
      <c r="V143" s="76"/>
      <c r="W143" s="76"/>
      <c r="AA143" s="639">
        <f t="shared" si="4"/>
        <v>2520.0000000000005</v>
      </c>
      <c r="AB143" s="118">
        <f t="shared" si="5"/>
        <v>38520</v>
      </c>
    </row>
    <row r="144" spans="1:28" x14ac:dyDescent="0.35">
      <c r="A144" s="76"/>
      <c r="B144" s="76"/>
      <c r="C144" s="76"/>
      <c r="D144" s="76"/>
      <c r="E144" s="76"/>
      <c r="F144" s="117" t="s">
        <v>13232</v>
      </c>
      <c r="G144" s="76"/>
      <c r="H144" s="118">
        <f>500000*6</f>
        <v>3000000</v>
      </c>
      <c r="I144" s="76"/>
      <c r="J144" s="76"/>
      <c r="K144" s="145"/>
      <c r="L144" s="174"/>
      <c r="M144" s="119"/>
      <c r="N144" s="119"/>
      <c r="O144" s="76"/>
      <c r="P144" s="76"/>
      <c r="Q144" s="76"/>
      <c r="R144" s="76"/>
      <c r="S144" s="76"/>
      <c r="T144" s="76"/>
      <c r="U144" s="76"/>
      <c r="V144" s="76"/>
      <c r="W144" s="76"/>
      <c r="AA144" s="639">
        <f t="shared" si="4"/>
        <v>210000.00000000003</v>
      </c>
      <c r="AB144" s="118">
        <f t="shared" si="5"/>
        <v>3210000</v>
      </c>
    </row>
    <row r="145" spans="1:28" x14ac:dyDescent="0.35">
      <c r="A145" s="76"/>
      <c r="B145" s="76"/>
      <c r="C145" s="76"/>
      <c r="D145" s="76"/>
      <c r="E145" s="76"/>
      <c r="F145" s="117" t="s">
        <v>13233</v>
      </c>
      <c r="G145" s="76"/>
      <c r="H145" s="118">
        <v>300000</v>
      </c>
      <c r="I145" s="76"/>
      <c r="J145" s="76"/>
      <c r="K145" s="145"/>
      <c r="L145" s="174"/>
      <c r="M145" s="119"/>
      <c r="N145" s="119"/>
      <c r="O145" s="76"/>
      <c r="P145" s="76"/>
      <c r="Q145" s="76"/>
      <c r="R145" s="76"/>
      <c r="S145" s="76"/>
      <c r="T145" s="76"/>
      <c r="U145" s="76"/>
      <c r="V145" s="76"/>
      <c r="W145" s="76"/>
      <c r="AA145" s="639">
        <f t="shared" si="4"/>
        <v>21000.000000000004</v>
      </c>
      <c r="AB145" s="118">
        <f t="shared" si="5"/>
        <v>321000</v>
      </c>
    </row>
    <row r="146" spans="1:28" x14ac:dyDescent="0.35">
      <c r="A146" s="76"/>
      <c r="B146" s="76"/>
      <c r="C146" s="76"/>
      <c r="D146" s="76"/>
      <c r="E146" s="76"/>
      <c r="F146" s="117" t="s">
        <v>13234</v>
      </c>
      <c r="G146" s="76"/>
      <c r="H146" s="118">
        <v>36000</v>
      </c>
      <c r="I146" s="76"/>
      <c r="J146" s="76"/>
      <c r="K146" s="145"/>
      <c r="L146" s="174"/>
      <c r="M146" s="119"/>
      <c r="N146" s="119"/>
      <c r="O146" s="76"/>
      <c r="P146" s="76"/>
      <c r="Q146" s="76"/>
      <c r="R146" s="76"/>
      <c r="S146" s="76"/>
      <c r="T146" s="76"/>
      <c r="U146" s="76"/>
      <c r="V146" s="76"/>
      <c r="W146" s="76"/>
      <c r="AA146" s="639">
        <f t="shared" si="4"/>
        <v>2520.0000000000005</v>
      </c>
      <c r="AB146" s="118">
        <f t="shared" si="5"/>
        <v>38520</v>
      </c>
    </row>
    <row r="147" spans="1:28" x14ac:dyDescent="0.35">
      <c r="A147" s="76"/>
      <c r="B147" s="76"/>
      <c r="C147" s="76"/>
      <c r="D147" s="76"/>
      <c r="E147" s="76"/>
      <c r="F147" s="117" t="s">
        <v>13235</v>
      </c>
      <c r="G147" s="76"/>
      <c r="H147" s="118">
        <v>16000</v>
      </c>
      <c r="I147" s="76"/>
      <c r="J147" s="76"/>
      <c r="K147" s="145"/>
      <c r="L147" s="174"/>
      <c r="M147" s="119"/>
      <c r="N147" s="119"/>
      <c r="O147" s="76"/>
      <c r="P147" s="76"/>
      <c r="Q147" s="76"/>
      <c r="R147" s="76"/>
      <c r="S147" s="76"/>
      <c r="T147" s="76"/>
      <c r="U147" s="76"/>
      <c r="V147" s="76"/>
      <c r="W147" s="76"/>
      <c r="AA147" s="639">
        <f t="shared" si="4"/>
        <v>1120</v>
      </c>
      <c r="AB147" s="118">
        <f t="shared" si="5"/>
        <v>17120</v>
      </c>
    </row>
    <row r="148" spans="1:28" x14ac:dyDescent="0.35">
      <c r="A148" s="76"/>
      <c r="B148" s="76"/>
      <c r="C148" s="76"/>
      <c r="D148" s="76"/>
      <c r="E148" s="76"/>
      <c r="F148" s="117" t="s">
        <v>13236</v>
      </c>
      <c r="G148" s="76"/>
      <c r="H148" s="118">
        <v>16000</v>
      </c>
      <c r="I148" s="76"/>
      <c r="J148" s="76"/>
      <c r="K148" s="145"/>
      <c r="L148" s="174"/>
      <c r="M148" s="119"/>
      <c r="N148" s="119"/>
      <c r="O148" s="76"/>
      <c r="P148" s="76"/>
      <c r="Q148" s="76"/>
      <c r="R148" s="76"/>
      <c r="S148" s="76"/>
      <c r="T148" s="76"/>
      <c r="U148" s="76"/>
      <c r="V148" s="76"/>
      <c r="W148" s="76"/>
      <c r="AA148" s="639">
        <f t="shared" si="4"/>
        <v>1120</v>
      </c>
      <c r="AB148" s="118">
        <f t="shared" si="5"/>
        <v>17120</v>
      </c>
    </row>
    <row r="149" spans="1:28" x14ac:dyDescent="0.35">
      <c r="A149" s="76"/>
      <c r="B149" s="76"/>
      <c r="C149" s="76"/>
      <c r="D149" s="76"/>
      <c r="E149" s="76"/>
      <c r="F149" s="117" t="s">
        <v>13237</v>
      </c>
      <c r="G149" s="76"/>
      <c r="H149" s="118">
        <v>12000</v>
      </c>
      <c r="I149" s="76"/>
      <c r="J149" s="76"/>
      <c r="K149" s="145"/>
      <c r="L149" s="174"/>
      <c r="M149" s="119"/>
      <c r="N149" s="119"/>
      <c r="O149" s="76"/>
      <c r="P149" s="76"/>
      <c r="Q149" s="76"/>
      <c r="R149" s="76"/>
      <c r="S149" s="76"/>
      <c r="T149" s="76"/>
      <c r="U149" s="76"/>
      <c r="V149" s="76"/>
      <c r="W149" s="76"/>
      <c r="AA149" s="639">
        <f t="shared" si="4"/>
        <v>840.00000000000011</v>
      </c>
      <c r="AB149" s="118">
        <f t="shared" si="5"/>
        <v>12840</v>
      </c>
    </row>
    <row r="150" spans="1:28" x14ac:dyDescent="0.35">
      <c r="A150" s="76"/>
      <c r="B150" s="76"/>
      <c r="C150" s="76"/>
      <c r="D150" s="76"/>
      <c r="E150" s="76"/>
      <c r="F150" s="117" t="s">
        <v>13238</v>
      </c>
      <c r="G150" s="76"/>
      <c r="H150" s="118">
        <v>16000</v>
      </c>
      <c r="I150" s="76"/>
      <c r="J150" s="76"/>
      <c r="K150" s="145"/>
      <c r="L150" s="174"/>
      <c r="M150" s="119"/>
      <c r="N150" s="119"/>
      <c r="O150" s="76"/>
      <c r="P150" s="76"/>
      <c r="Q150" s="76"/>
      <c r="R150" s="76"/>
      <c r="S150" s="76"/>
      <c r="T150" s="76"/>
      <c r="U150" s="76"/>
      <c r="V150" s="76"/>
      <c r="W150" s="76"/>
      <c r="AA150" s="639">
        <f t="shared" si="4"/>
        <v>1120</v>
      </c>
      <c r="AB150" s="118">
        <f t="shared" si="5"/>
        <v>17120</v>
      </c>
    </row>
    <row r="151" spans="1:28" x14ac:dyDescent="0.35">
      <c r="A151" s="76"/>
      <c r="B151" s="76"/>
      <c r="C151" s="76"/>
      <c r="D151" s="76"/>
      <c r="E151" s="76"/>
      <c r="F151" s="117" t="s">
        <v>13239</v>
      </c>
      <c r="G151" s="76"/>
      <c r="H151" s="118">
        <v>16000</v>
      </c>
      <c r="I151" s="76"/>
      <c r="J151" s="76"/>
      <c r="K151" s="145"/>
      <c r="L151" s="174"/>
      <c r="M151" s="119"/>
      <c r="N151" s="119"/>
      <c r="O151" s="76"/>
      <c r="P151" s="76"/>
      <c r="Q151" s="76"/>
      <c r="R151" s="76"/>
      <c r="S151" s="76"/>
      <c r="T151" s="76"/>
      <c r="U151" s="76"/>
      <c r="V151" s="76"/>
      <c r="W151" s="76"/>
      <c r="AA151" s="639">
        <f t="shared" si="4"/>
        <v>1120</v>
      </c>
      <c r="AB151" s="118">
        <f t="shared" si="5"/>
        <v>17120</v>
      </c>
    </row>
    <row r="152" spans="1:28" x14ac:dyDescent="0.35">
      <c r="A152" s="76"/>
      <c r="B152" s="76"/>
      <c r="C152" s="76"/>
      <c r="D152" s="76"/>
      <c r="E152" s="76"/>
      <c r="F152" s="117" t="s">
        <v>13240</v>
      </c>
      <c r="G152" s="76"/>
      <c r="H152" s="118">
        <v>12000</v>
      </c>
      <c r="I152" s="76"/>
      <c r="J152" s="76"/>
      <c r="K152" s="145"/>
      <c r="L152" s="174"/>
      <c r="M152" s="119"/>
      <c r="N152" s="119"/>
      <c r="O152" s="76"/>
      <c r="P152" s="76"/>
      <c r="Q152" s="76"/>
      <c r="R152" s="76"/>
      <c r="S152" s="76"/>
      <c r="T152" s="76"/>
      <c r="U152" s="76"/>
      <c r="V152" s="76"/>
      <c r="W152" s="76"/>
      <c r="AA152" s="639">
        <f t="shared" si="4"/>
        <v>840.00000000000011</v>
      </c>
      <c r="AB152" s="118">
        <f t="shared" si="5"/>
        <v>12840</v>
      </c>
    </row>
    <row r="153" spans="1:28" x14ac:dyDescent="0.35">
      <c r="A153" s="76"/>
      <c r="B153" s="76"/>
      <c r="C153" s="76"/>
      <c r="D153" s="76"/>
      <c r="E153" s="76"/>
      <c r="F153" s="117" t="s">
        <v>13241</v>
      </c>
      <c r="G153" s="76"/>
      <c r="H153" s="118">
        <v>36000</v>
      </c>
      <c r="I153" s="76"/>
      <c r="J153" s="76"/>
      <c r="K153" s="145"/>
      <c r="L153" s="174"/>
      <c r="M153" s="119"/>
      <c r="N153" s="119"/>
      <c r="O153" s="76"/>
      <c r="P153" s="76"/>
      <c r="Q153" s="76"/>
      <c r="R153" s="76"/>
      <c r="S153" s="76"/>
      <c r="T153" s="76"/>
      <c r="U153" s="76"/>
      <c r="V153" s="76"/>
      <c r="W153" s="76"/>
      <c r="AA153" s="639">
        <f t="shared" si="4"/>
        <v>2520.0000000000005</v>
      </c>
      <c r="AB153" s="118">
        <f t="shared" si="5"/>
        <v>38520</v>
      </c>
    </row>
    <row r="154" spans="1:28" x14ac:dyDescent="0.35">
      <c r="A154" s="76"/>
      <c r="B154" s="76"/>
      <c r="C154" s="76"/>
      <c r="D154" s="76"/>
      <c r="E154" s="76"/>
      <c r="F154" s="117" t="s">
        <v>13242</v>
      </c>
      <c r="G154" s="76"/>
      <c r="H154" s="118">
        <v>36000</v>
      </c>
      <c r="I154" s="76"/>
      <c r="J154" s="76"/>
      <c r="K154" s="145"/>
      <c r="L154" s="174"/>
      <c r="M154" s="119"/>
      <c r="N154" s="119"/>
      <c r="O154" s="76"/>
      <c r="P154" s="76"/>
      <c r="Q154" s="76"/>
      <c r="R154" s="76"/>
      <c r="S154" s="76"/>
      <c r="T154" s="76"/>
      <c r="U154" s="76"/>
      <c r="V154" s="76"/>
      <c r="W154" s="76"/>
      <c r="AA154" s="639">
        <f t="shared" si="4"/>
        <v>2520.0000000000005</v>
      </c>
      <c r="AB154" s="118">
        <f t="shared" si="5"/>
        <v>38520</v>
      </c>
    </row>
    <row r="155" spans="1:28" x14ac:dyDescent="0.35">
      <c r="A155" s="76"/>
      <c r="B155" s="76"/>
      <c r="C155" s="76"/>
      <c r="D155" s="76"/>
      <c r="E155" s="76"/>
      <c r="F155" s="117"/>
      <c r="G155" s="76"/>
      <c r="H155" s="118"/>
      <c r="I155" s="76"/>
      <c r="J155" s="76"/>
      <c r="K155" s="145"/>
      <c r="L155" s="174"/>
      <c r="M155" s="119"/>
      <c r="N155" s="119"/>
      <c r="O155" s="76"/>
      <c r="P155" s="76"/>
      <c r="Q155" s="76"/>
      <c r="R155" s="76"/>
      <c r="S155" s="76"/>
      <c r="T155" s="76"/>
      <c r="U155" s="76"/>
      <c r="V155" s="76"/>
      <c r="W155" s="76"/>
      <c r="AA155" s="639">
        <f t="shared" si="4"/>
        <v>0</v>
      </c>
      <c r="AB155" s="118">
        <f t="shared" si="5"/>
        <v>0</v>
      </c>
    </row>
    <row r="156" spans="1:28" x14ac:dyDescent="0.35">
      <c r="A156" s="64"/>
      <c r="B156" s="64"/>
      <c r="C156" s="64"/>
      <c r="D156" s="64"/>
      <c r="E156" s="64"/>
      <c r="F156" s="66" t="s">
        <v>1842</v>
      </c>
      <c r="G156" s="64"/>
      <c r="H156" s="67"/>
      <c r="I156" s="64"/>
      <c r="J156" s="64"/>
      <c r="K156" s="159"/>
      <c r="L156" s="64"/>
      <c r="M156" s="68"/>
      <c r="N156" s="68"/>
      <c r="O156" s="64"/>
      <c r="P156" s="64"/>
      <c r="Q156" s="68"/>
      <c r="R156" s="64"/>
      <c r="S156" s="64"/>
      <c r="T156" s="64"/>
      <c r="U156" s="64"/>
      <c r="V156" s="64"/>
      <c r="W156" s="64"/>
      <c r="AA156" s="639">
        <f t="shared" si="4"/>
        <v>0</v>
      </c>
      <c r="AB156" s="67">
        <f t="shared" si="5"/>
        <v>0</v>
      </c>
    </row>
    <row r="157" spans="1:28" x14ac:dyDescent="0.35">
      <c r="A157" s="76"/>
      <c r="B157" s="76"/>
      <c r="C157" s="76"/>
      <c r="D157" s="76"/>
      <c r="E157" s="76"/>
      <c r="F157" s="117" t="s">
        <v>13243</v>
      </c>
      <c r="G157" s="76"/>
      <c r="H157" s="118">
        <v>18000000</v>
      </c>
      <c r="I157" s="76"/>
      <c r="J157" s="76" t="s">
        <v>1562</v>
      </c>
      <c r="K157" s="145">
        <v>2016</v>
      </c>
      <c r="L157" s="76" t="s">
        <v>13244</v>
      </c>
      <c r="M157" s="117" t="s">
        <v>13245</v>
      </c>
      <c r="N157" s="119"/>
      <c r="O157" s="76"/>
      <c r="P157" s="122"/>
      <c r="Q157" s="119"/>
      <c r="R157" s="76"/>
      <c r="S157" s="76"/>
      <c r="T157" s="76"/>
      <c r="U157" s="76"/>
      <c r="V157" s="76"/>
      <c r="W157" s="76"/>
      <c r="AA157" s="639">
        <f t="shared" si="4"/>
        <v>1260000.0000000002</v>
      </c>
      <c r="AB157" s="118">
        <f t="shared" si="5"/>
        <v>19260000</v>
      </c>
    </row>
    <row r="158" spans="1:28" x14ac:dyDescent="0.35">
      <c r="A158" s="76"/>
      <c r="B158" s="76"/>
      <c r="C158" s="76"/>
      <c r="D158" s="76"/>
      <c r="E158" s="76"/>
      <c r="F158" s="117" t="s">
        <v>13246</v>
      </c>
      <c r="G158" s="76"/>
      <c r="H158" s="118">
        <v>18000000</v>
      </c>
      <c r="I158" s="76"/>
      <c r="J158" s="76" t="s">
        <v>1562</v>
      </c>
      <c r="K158" s="145">
        <v>2016</v>
      </c>
      <c r="L158" s="76" t="s">
        <v>13244</v>
      </c>
      <c r="M158" s="117" t="s">
        <v>13247</v>
      </c>
      <c r="N158" s="119"/>
      <c r="O158" s="76"/>
      <c r="P158" s="122"/>
      <c r="Q158" s="119"/>
      <c r="R158" s="76"/>
      <c r="S158" s="76"/>
      <c r="T158" s="76"/>
      <c r="U158" s="76"/>
      <c r="V158" s="76"/>
      <c r="W158" s="76"/>
      <c r="AA158" s="639">
        <f t="shared" si="4"/>
        <v>1260000.0000000002</v>
      </c>
      <c r="AB158" s="118">
        <f t="shared" si="5"/>
        <v>19260000</v>
      </c>
    </row>
    <row r="159" spans="1:28" x14ac:dyDescent="0.35">
      <c r="A159" s="76"/>
      <c r="B159" s="76"/>
      <c r="C159" s="76"/>
      <c r="D159" s="76"/>
      <c r="E159" s="76"/>
      <c r="F159" s="117" t="s">
        <v>13248</v>
      </c>
      <c r="G159" s="76"/>
      <c r="H159" s="118">
        <v>18000000</v>
      </c>
      <c r="I159" s="76"/>
      <c r="J159" s="76" t="s">
        <v>1562</v>
      </c>
      <c r="K159" s="145">
        <v>2016</v>
      </c>
      <c r="L159" s="76" t="s">
        <v>13244</v>
      </c>
      <c r="M159" s="117" t="s">
        <v>13249</v>
      </c>
      <c r="N159" s="119"/>
      <c r="O159" s="76"/>
      <c r="P159" s="122"/>
      <c r="Q159" s="119"/>
      <c r="R159" s="76"/>
      <c r="S159" s="76"/>
      <c r="T159" s="76"/>
      <c r="U159" s="76"/>
      <c r="V159" s="76"/>
      <c r="W159" s="76"/>
      <c r="AA159" s="639">
        <f t="shared" si="4"/>
        <v>1260000.0000000002</v>
      </c>
      <c r="AB159" s="118">
        <f t="shared" si="5"/>
        <v>19260000</v>
      </c>
    </row>
    <row r="160" spans="1:28" x14ac:dyDescent="0.35">
      <c r="A160" s="76"/>
      <c r="B160" s="76"/>
      <c r="C160" s="76"/>
      <c r="D160" s="76"/>
      <c r="E160" s="76"/>
      <c r="F160" s="117" t="s">
        <v>13250</v>
      </c>
      <c r="G160" s="76"/>
      <c r="H160" s="118">
        <v>6000000</v>
      </c>
      <c r="I160" s="76"/>
      <c r="J160" s="76" t="s">
        <v>13251</v>
      </c>
      <c r="K160" s="145">
        <v>1970</v>
      </c>
      <c r="L160" s="76"/>
      <c r="M160" s="117" t="s">
        <v>13252</v>
      </c>
      <c r="N160" s="119"/>
      <c r="O160" s="76"/>
      <c r="P160" s="122"/>
      <c r="Q160" s="119"/>
      <c r="R160" s="76"/>
      <c r="S160" s="76"/>
      <c r="T160" s="76"/>
      <c r="U160" s="76"/>
      <c r="V160" s="76"/>
      <c r="W160" s="76"/>
      <c r="AA160" s="639">
        <f t="shared" si="4"/>
        <v>420000.00000000006</v>
      </c>
      <c r="AB160" s="118">
        <f t="shared" si="5"/>
        <v>6420000</v>
      </c>
    </row>
    <row r="161" spans="1:28" x14ac:dyDescent="0.35">
      <c r="A161" s="76"/>
      <c r="B161" s="76"/>
      <c r="C161" s="76"/>
      <c r="D161" s="76"/>
      <c r="E161" s="76"/>
      <c r="F161" s="117" t="s">
        <v>13253</v>
      </c>
      <c r="G161" s="76"/>
      <c r="H161" s="118">
        <v>6000000</v>
      </c>
      <c r="I161" s="76"/>
      <c r="J161" s="76" t="s">
        <v>13251</v>
      </c>
      <c r="K161" s="145">
        <v>1970</v>
      </c>
      <c r="L161" s="76"/>
      <c r="M161" s="119" t="s">
        <v>13254</v>
      </c>
      <c r="N161" s="119"/>
      <c r="O161" s="76"/>
      <c r="P161" s="122"/>
      <c r="Q161" s="119"/>
      <c r="R161" s="76"/>
      <c r="S161" s="76"/>
      <c r="T161" s="76"/>
      <c r="U161" s="76"/>
      <c r="V161" s="76"/>
      <c r="W161" s="76"/>
      <c r="AA161" s="639">
        <f t="shared" si="4"/>
        <v>420000.00000000006</v>
      </c>
      <c r="AB161" s="118">
        <f t="shared" si="5"/>
        <v>6420000</v>
      </c>
    </row>
    <row r="162" spans="1:28" x14ac:dyDescent="0.35">
      <c r="A162" s="76"/>
      <c r="B162" s="76"/>
      <c r="C162" s="76"/>
      <c r="D162" s="76"/>
      <c r="E162" s="76"/>
      <c r="F162" s="117"/>
      <c r="G162" s="76"/>
      <c r="H162" s="118"/>
      <c r="I162" s="76"/>
      <c r="J162" s="76"/>
      <c r="K162" s="145"/>
      <c r="L162" s="76"/>
      <c r="M162" s="119"/>
      <c r="N162" s="119"/>
      <c r="O162" s="76"/>
      <c r="P162" s="122"/>
      <c r="Q162" s="119"/>
      <c r="R162" s="76"/>
      <c r="S162" s="76"/>
      <c r="T162" s="76"/>
      <c r="U162" s="76"/>
      <c r="V162" s="76"/>
      <c r="W162" s="76"/>
      <c r="AA162" s="639">
        <f t="shared" si="4"/>
        <v>0</v>
      </c>
      <c r="AB162" s="118">
        <f t="shared" si="5"/>
        <v>0</v>
      </c>
    </row>
    <row r="163" spans="1:28" x14ac:dyDescent="0.35">
      <c r="A163" s="76"/>
      <c r="B163" s="76"/>
      <c r="C163" s="76"/>
      <c r="D163" s="76"/>
      <c r="E163" s="76"/>
      <c r="F163" s="117"/>
      <c r="G163" s="76"/>
      <c r="H163" s="118"/>
      <c r="I163" s="76"/>
      <c r="J163" s="76"/>
      <c r="K163" s="145"/>
      <c r="L163" s="76"/>
      <c r="M163" s="119"/>
      <c r="N163" s="119"/>
      <c r="O163" s="76"/>
      <c r="P163" s="122"/>
      <c r="Q163" s="119"/>
      <c r="R163" s="76"/>
      <c r="S163" s="76"/>
      <c r="T163" s="76"/>
      <c r="U163" s="76"/>
      <c r="V163" s="76"/>
      <c r="W163" s="76"/>
      <c r="AA163" s="639">
        <f t="shared" si="4"/>
        <v>0</v>
      </c>
      <c r="AB163" s="118">
        <f t="shared" si="5"/>
        <v>0</v>
      </c>
    </row>
    <row r="164" spans="1:28" x14ac:dyDescent="0.35">
      <c r="A164" s="76"/>
      <c r="B164" s="76"/>
      <c r="C164" s="76"/>
      <c r="D164" s="76"/>
      <c r="E164" s="76"/>
      <c r="F164" s="117"/>
      <c r="G164" s="76"/>
      <c r="H164" s="118"/>
      <c r="I164" s="76"/>
      <c r="J164" s="76"/>
      <c r="K164" s="145"/>
      <c r="L164" s="76"/>
      <c r="M164" s="119"/>
      <c r="N164" s="119"/>
      <c r="O164" s="76"/>
      <c r="P164" s="122"/>
      <c r="Q164" s="119"/>
      <c r="R164" s="76"/>
      <c r="S164" s="76"/>
      <c r="T164" s="76"/>
      <c r="U164" s="76"/>
      <c r="V164" s="76"/>
      <c r="W164" s="76"/>
      <c r="AA164" s="639">
        <f t="shared" si="4"/>
        <v>0</v>
      </c>
      <c r="AB164" s="118">
        <f t="shared" si="5"/>
        <v>0</v>
      </c>
    </row>
    <row r="165" spans="1:28" x14ac:dyDescent="0.35">
      <c r="A165" s="64"/>
      <c r="B165" s="64"/>
      <c r="C165" s="64"/>
      <c r="D165" s="64"/>
      <c r="E165" s="64"/>
      <c r="F165" s="66" t="s">
        <v>1851</v>
      </c>
      <c r="G165" s="64"/>
      <c r="H165" s="67"/>
      <c r="I165" s="64"/>
      <c r="J165" s="64"/>
      <c r="K165" s="159"/>
      <c r="L165" s="64"/>
      <c r="M165" s="68"/>
      <c r="N165" s="68"/>
      <c r="O165" s="64"/>
      <c r="P165" s="125"/>
      <c r="Q165" s="68"/>
      <c r="R165" s="64"/>
      <c r="S165" s="64"/>
      <c r="T165" s="64"/>
      <c r="U165" s="64"/>
      <c r="V165" s="64"/>
      <c r="W165" s="64"/>
      <c r="AA165" s="639">
        <f t="shared" si="4"/>
        <v>0</v>
      </c>
      <c r="AB165" s="67">
        <f t="shared" si="5"/>
        <v>0</v>
      </c>
    </row>
    <row r="166" spans="1:28" x14ac:dyDescent="0.35">
      <c r="A166" s="69"/>
      <c r="B166" s="69"/>
      <c r="C166" s="69"/>
      <c r="D166" s="69"/>
      <c r="E166" s="69"/>
      <c r="F166" s="186" t="s">
        <v>13255</v>
      </c>
      <c r="G166" s="69"/>
      <c r="H166" s="74">
        <v>400000</v>
      </c>
      <c r="I166" s="69"/>
      <c r="J166" s="186" t="s">
        <v>13256</v>
      </c>
      <c r="K166" s="186" t="s">
        <v>2272</v>
      </c>
      <c r="L166" s="69"/>
      <c r="M166" s="186" t="s">
        <v>13257</v>
      </c>
      <c r="N166" s="75"/>
      <c r="O166" s="69"/>
      <c r="P166" s="126"/>
      <c r="Q166" s="75"/>
      <c r="R166" s="69"/>
      <c r="S166" s="69"/>
      <c r="T166" s="69"/>
      <c r="U166" s="69"/>
      <c r="V166" s="69"/>
      <c r="W166" s="69"/>
      <c r="AA166" s="639">
        <f t="shared" si="4"/>
        <v>28000.000000000004</v>
      </c>
      <c r="AB166" s="74">
        <f t="shared" si="5"/>
        <v>428000</v>
      </c>
    </row>
    <row r="167" spans="1:28" x14ac:dyDescent="0.35">
      <c r="A167" s="69"/>
      <c r="B167" s="69"/>
      <c r="C167" s="69"/>
      <c r="D167" s="69"/>
      <c r="E167" s="69"/>
      <c r="F167" s="185" t="s">
        <v>13258</v>
      </c>
      <c r="G167" s="69"/>
      <c r="H167" s="74">
        <v>400000</v>
      </c>
      <c r="I167" s="69"/>
      <c r="J167" s="185" t="s">
        <v>2664</v>
      </c>
      <c r="K167" s="185" t="s">
        <v>13259</v>
      </c>
      <c r="L167" s="69"/>
      <c r="M167" s="185" t="s">
        <v>13260</v>
      </c>
      <c r="N167" s="75"/>
      <c r="O167" s="69"/>
      <c r="P167" s="126"/>
      <c r="Q167" s="75" t="s">
        <v>13261</v>
      </c>
      <c r="R167" s="69"/>
      <c r="S167" s="69"/>
      <c r="T167" s="69"/>
      <c r="U167" s="69"/>
      <c r="V167" s="69"/>
      <c r="W167" s="69"/>
      <c r="AA167" s="639">
        <f t="shared" si="4"/>
        <v>28000.000000000004</v>
      </c>
      <c r="AB167" s="74">
        <f t="shared" si="5"/>
        <v>428000</v>
      </c>
    </row>
    <row r="168" spans="1:28" x14ac:dyDescent="0.35">
      <c r="A168" s="69"/>
      <c r="B168" s="69"/>
      <c r="C168" s="69"/>
      <c r="D168" s="69"/>
      <c r="E168" s="69"/>
      <c r="F168" s="185"/>
      <c r="G168" s="69"/>
      <c r="H168" s="74"/>
      <c r="I168" s="69"/>
      <c r="J168" s="185"/>
      <c r="K168" s="185"/>
      <c r="L168" s="69"/>
      <c r="M168" s="185"/>
      <c r="N168" s="75"/>
      <c r="O168" s="69"/>
      <c r="P168" s="126"/>
      <c r="Q168" s="75"/>
      <c r="R168" s="69"/>
      <c r="S168" s="69"/>
      <c r="T168" s="69"/>
      <c r="U168" s="69"/>
      <c r="V168" s="69"/>
      <c r="W168" s="69"/>
      <c r="AA168" s="639">
        <f t="shared" si="4"/>
        <v>0</v>
      </c>
      <c r="AB168" s="74">
        <f t="shared" si="5"/>
        <v>0</v>
      </c>
    </row>
    <row r="169" spans="1:28" x14ac:dyDescent="0.35">
      <c r="A169" s="76"/>
      <c r="B169" s="76"/>
      <c r="C169" s="76"/>
      <c r="D169" s="76"/>
      <c r="E169" s="76"/>
      <c r="F169" s="186" t="s">
        <v>13262</v>
      </c>
      <c r="G169" s="76"/>
      <c r="H169" s="74">
        <v>400000</v>
      </c>
      <c r="I169" s="76"/>
      <c r="J169" s="186" t="s">
        <v>13263</v>
      </c>
      <c r="K169" s="186" t="s">
        <v>13264</v>
      </c>
      <c r="L169" s="76"/>
      <c r="M169" s="185" t="s">
        <v>13265</v>
      </c>
      <c r="N169" s="119"/>
      <c r="O169" s="76"/>
      <c r="P169" s="122"/>
      <c r="Q169" s="119"/>
      <c r="R169" s="76"/>
      <c r="S169" s="76"/>
      <c r="T169" s="76"/>
      <c r="U169" s="76"/>
      <c r="V169" s="76"/>
      <c r="W169" s="76" t="s">
        <v>1852</v>
      </c>
      <c r="AA169" s="639">
        <f t="shared" si="4"/>
        <v>28000.000000000004</v>
      </c>
      <c r="AB169" s="74">
        <f t="shared" si="5"/>
        <v>428000</v>
      </c>
    </row>
    <row r="170" spans="1:28" x14ac:dyDescent="0.35">
      <c r="A170" s="64"/>
      <c r="B170" s="64"/>
      <c r="C170" s="64"/>
      <c r="D170" s="64"/>
      <c r="E170" s="64"/>
      <c r="F170" s="66" t="s">
        <v>1853</v>
      </c>
      <c r="G170" s="64"/>
      <c r="H170" s="67"/>
      <c r="I170" s="64"/>
      <c r="J170" s="64"/>
      <c r="K170" s="159"/>
      <c r="L170" s="64"/>
      <c r="M170" s="68"/>
      <c r="N170" s="68"/>
      <c r="O170" s="64"/>
      <c r="P170" s="125"/>
      <c r="Q170" s="68"/>
      <c r="R170" s="64"/>
      <c r="S170" s="64"/>
      <c r="T170" s="64"/>
      <c r="U170" s="64"/>
      <c r="V170" s="64"/>
      <c r="W170" s="64"/>
      <c r="AA170" s="639">
        <f t="shared" si="4"/>
        <v>0</v>
      </c>
      <c r="AB170" s="67">
        <f t="shared" si="5"/>
        <v>0</v>
      </c>
    </row>
    <row r="171" spans="1:28" x14ac:dyDescent="0.35">
      <c r="A171" s="76"/>
      <c r="B171" s="76"/>
      <c r="C171" s="76"/>
      <c r="D171" s="76"/>
      <c r="E171" s="76"/>
      <c r="F171" s="76" t="s">
        <v>13266</v>
      </c>
      <c r="G171" s="76"/>
      <c r="H171" s="118">
        <v>2000000</v>
      </c>
      <c r="I171" s="76"/>
      <c r="J171" s="76" t="s">
        <v>1562</v>
      </c>
      <c r="K171" s="145">
        <v>2016</v>
      </c>
      <c r="L171" s="76" t="s">
        <v>13267</v>
      </c>
      <c r="M171" s="120">
        <v>1739242</v>
      </c>
      <c r="N171" s="119"/>
      <c r="O171" s="76"/>
      <c r="P171" s="122"/>
      <c r="Q171" s="119"/>
      <c r="R171" s="76"/>
      <c r="S171" s="76"/>
      <c r="T171" s="76"/>
      <c r="U171" s="76"/>
      <c r="V171" s="76"/>
      <c r="W171" s="76"/>
      <c r="AA171" s="639">
        <f t="shared" si="4"/>
        <v>140000</v>
      </c>
      <c r="AB171" s="118">
        <f t="shared" si="5"/>
        <v>2140000</v>
      </c>
    </row>
    <row r="172" spans="1:28" x14ac:dyDescent="0.35">
      <c r="A172" s="76"/>
      <c r="B172" s="76"/>
      <c r="C172" s="76"/>
      <c r="D172" s="76"/>
      <c r="E172" s="76"/>
      <c r="F172" s="76" t="s">
        <v>13268</v>
      </c>
      <c r="G172" s="76"/>
      <c r="H172" s="118">
        <v>2000000</v>
      </c>
      <c r="I172" s="76"/>
      <c r="J172" s="76" t="s">
        <v>1562</v>
      </c>
      <c r="K172" s="145">
        <v>2016</v>
      </c>
      <c r="L172" s="76" t="s">
        <v>13267</v>
      </c>
      <c r="M172" s="120">
        <v>1739243</v>
      </c>
      <c r="N172" s="119"/>
      <c r="O172" s="76"/>
      <c r="P172" s="122"/>
      <c r="Q172" s="119"/>
      <c r="R172" s="76"/>
      <c r="S172" s="76"/>
      <c r="T172" s="76"/>
      <c r="U172" s="76"/>
      <c r="V172" s="76"/>
      <c r="W172" s="76"/>
      <c r="AA172" s="639">
        <f t="shared" si="4"/>
        <v>140000</v>
      </c>
      <c r="AB172" s="118">
        <f t="shared" si="5"/>
        <v>2140000</v>
      </c>
    </row>
    <row r="173" spans="1:28" x14ac:dyDescent="0.35">
      <c r="A173" s="76"/>
      <c r="B173" s="76"/>
      <c r="C173" s="76"/>
      <c r="D173" s="76"/>
      <c r="E173" s="76"/>
      <c r="F173" s="76" t="s">
        <v>13269</v>
      </c>
      <c r="G173" s="76"/>
      <c r="H173" s="118">
        <v>2000000</v>
      </c>
      <c r="I173" s="76"/>
      <c r="J173" s="76" t="s">
        <v>1562</v>
      </c>
      <c r="K173" s="145">
        <v>2016</v>
      </c>
      <c r="L173" s="76" t="s">
        <v>13267</v>
      </c>
      <c r="M173" s="120">
        <v>1739241</v>
      </c>
      <c r="N173" s="119"/>
      <c r="O173" s="76"/>
      <c r="P173" s="122"/>
      <c r="Q173" s="119"/>
      <c r="R173" s="76"/>
      <c r="S173" s="76"/>
      <c r="T173" s="76"/>
      <c r="U173" s="76"/>
      <c r="V173" s="76"/>
      <c r="W173" s="76"/>
      <c r="AA173" s="639">
        <f t="shared" si="4"/>
        <v>140000</v>
      </c>
      <c r="AB173" s="118">
        <f t="shared" si="5"/>
        <v>2140000</v>
      </c>
    </row>
    <row r="174" spans="1:28" x14ac:dyDescent="0.35">
      <c r="A174" s="64"/>
      <c r="B174" s="64"/>
      <c r="C174" s="64"/>
      <c r="D174" s="64"/>
      <c r="E174" s="64"/>
      <c r="F174" s="66" t="s">
        <v>1161</v>
      </c>
      <c r="G174" s="64"/>
      <c r="H174" s="67"/>
      <c r="I174" s="64"/>
      <c r="J174" s="64"/>
      <c r="K174" s="159"/>
      <c r="L174" s="64"/>
      <c r="M174" s="127"/>
      <c r="N174" s="68"/>
      <c r="O174" s="64"/>
      <c r="P174" s="125"/>
      <c r="Q174" s="68"/>
      <c r="R174" s="64"/>
      <c r="S174" s="64"/>
      <c r="T174" s="64"/>
      <c r="U174" s="64"/>
      <c r="V174" s="64"/>
      <c r="W174" s="64"/>
      <c r="AA174" s="639">
        <f t="shared" si="4"/>
        <v>0</v>
      </c>
      <c r="AB174" s="67">
        <f t="shared" si="5"/>
        <v>0</v>
      </c>
    </row>
    <row r="175" spans="1:28" x14ac:dyDescent="0.35">
      <c r="A175" s="76"/>
      <c r="B175" s="76"/>
      <c r="C175" s="76"/>
      <c r="D175" s="76"/>
      <c r="E175" s="76"/>
      <c r="F175" s="76" t="s">
        <v>13270</v>
      </c>
      <c r="G175" s="76"/>
      <c r="H175" s="118">
        <v>100000</v>
      </c>
      <c r="I175" s="76"/>
      <c r="J175" s="76" t="s">
        <v>7245</v>
      </c>
      <c r="K175" s="145">
        <v>2016</v>
      </c>
      <c r="L175" s="76" t="s">
        <v>13271</v>
      </c>
      <c r="M175" s="120">
        <v>21603464</v>
      </c>
      <c r="N175" s="119"/>
      <c r="O175" s="76" t="s">
        <v>13272</v>
      </c>
      <c r="P175" s="122" t="s">
        <v>13273</v>
      </c>
      <c r="Q175" s="119" t="s">
        <v>13274</v>
      </c>
      <c r="R175" s="76"/>
      <c r="S175" s="76"/>
      <c r="T175" s="76"/>
      <c r="U175" s="76"/>
      <c r="V175" s="76"/>
      <c r="W175" s="76"/>
      <c r="AA175" s="639">
        <f t="shared" si="4"/>
        <v>7000.0000000000009</v>
      </c>
      <c r="AB175" s="118">
        <f t="shared" si="5"/>
        <v>107000</v>
      </c>
    </row>
    <row r="176" spans="1:28" x14ac:dyDescent="0.35">
      <c r="A176" s="76"/>
      <c r="B176" s="76"/>
      <c r="C176" s="76"/>
      <c r="D176" s="76"/>
      <c r="E176" s="76"/>
      <c r="F176" s="76" t="s">
        <v>13275</v>
      </c>
      <c r="G176" s="76"/>
      <c r="H176" s="118">
        <v>100000</v>
      </c>
      <c r="I176" s="76"/>
      <c r="J176" s="76" t="s">
        <v>7245</v>
      </c>
      <c r="K176" s="145">
        <v>2016</v>
      </c>
      <c r="L176" s="76" t="s">
        <v>13271</v>
      </c>
      <c r="M176" s="120">
        <v>21603468</v>
      </c>
      <c r="N176" s="119"/>
      <c r="O176" s="76" t="s">
        <v>13272</v>
      </c>
      <c r="P176" s="122" t="s">
        <v>13273</v>
      </c>
      <c r="Q176" s="119" t="s">
        <v>13276</v>
      </c>
      <c r="R176" s="76"/>
      <c r="S176" s="76"/>
      <c r="T176" s="76"/>
      <c r="U176" s="76"/>
      <c r="V176" s="76"/>
      <c r="W176" s="76"/>
      <c r="AA176" s="639">
        <f t="shared" si="4"/>
        <v>7000.0000000000009</v>
      </c>
      <c r="AB176" s="118">
        <f t="shared" si="5"/>
        <v>107000</v>
      </c>
    </row>
    <row r="177" spans="1:28" x14ac:dyDescent="0.35">
      <c r="A177" s="76"/>
      <c r="B177" s="76"/>
      <c r="C177" s="76"/>
      <c r="D177" s="76"/>
      <c r="E177" s="76"/>
      <c r="F177" s="76" t="s">
        <v>13277</v>
      </c>
      <c r="G177" s="76"/>
      <c r="H177" s="118">
        <v>100000</v>
      </c>
      <c r="I177" s="76"/>
      <c r="J177" s="76" t="s">
        <v>7245</v>
      </c>
      <c r="K177" s="145">
        <v>2016</v>
      </c>
      <c r="L177" s="76" t="s">
        <v>13271</v>
      </c>
      <c r="M177" s="120">
        <v>21603470</v>
      </c>
      <c r="N177" s="119"/>
      <c r="O177" s="76" t="s">
        <v>13272</v>
      </c>
      <c r="P177" s="122" t="s">
        <v>13273</v>
      </c>
      <c r="Q177" s="119" t="s">
        <v>13276</v>
      </c>
      <c r="R177" s="76"/>
      <c r="S177" s="76"/>
      <c r="T177" s="76"/>
      <c r="U177" s="76"/>
      <c r="V177" s="76"/>
      <c r="W177" s="76"/>
      <c r="AA177" s="639">
        <f t="shared" si="4"/>
        <v>7000.0000000000009</v>
      </c>
      <c r="AB177" s="118">
        <f t="shared" si="5"/>
        <v>107000</v>
      </c>
    </row>
    <row r="178" spans="1:28" x14ac:dyDescent="0.35">
      <c r="A178" s="76"/>
      <c r="B178" s="76"/>
      <c r="C178" s="76"/>
      <c r="D178" s="76"/>
      <c r="E178" s="76"/>
      <c r="F178" s="76" t="s">
        <v>13278</v>
      </c>
      <c r="G178" s="76"/>
      <c r="H178" s="118">
        <v>100000</v>
      </c>
      <c r="I178" s="76"/>
      <c r="J178" s="76" t="s">
        <v>7245</v>
      </c>
      <c r="K178" s="145">
        <v>2016</v>
      </c>
      <c r="L178" s="76" t="s">
        <v>13271</v>
      </c>
      <c r="M178" s="120">
        <v>21603467</v>
      </c>
      <c r="N178" s="119"/>
      <c r="O178" s="76" t="s">
        <v>13272</v>
      </c>
      <c r="P178" s="122" t="s">
        <v>13273</v>
      </c>
      <c r="Q178" s="119" t="s">
        <v>13276</v>
      </c>
      <c r="R178" s="76"/>
      <c r="S178" s="76"/>
      <c r="T178" s="76"/>
      <c r="U178" s="76"/>
      <c r="V178" s="76"/>
      <c r="W178" s="76"/>
      <c r="AA178" s="639">
        <f t="shared" si="4"/>
        <v>7000.0000000000009</v>
      </c>
      <c r="AB178" s="118">
        <f t="shared" si="5"/>
        <v>107000</v>
      </c>
    </row>
    <row r="179" spans="1:28" x14ac:dyDescent="0.35">
      <c r="A179" s="76"/>
      <c r="B179" s="76"/>
      <c r="C179" s="76"/>
      <c r="D179" s="76"/>
      <c r="E179" s="76"/>
      <c r="F179" s="76" t="s">
        <v>13279</v>
      </c>
      <c r="G179" s="76"/>
      <c r="H179" s="118">
        <v>100000</v>
      </c>
      <c r="I179" s="76"/>
      <c r="J179" s="76" t="s">
        <v>7245</v>
      </c>
      <c r="K179" s="145">
        <v>2016</v>
      </c>
      <c r="L179" s="76" t="s">
        <v>13271</v>
      </c>
      <c r="M179" s="120">
        <v>21603471</v>
      </c>
      <c r="N179" s="119"/>
      <c r="O179" s="76" t="s">
        <v>13272</v>
      </c>
      <c r="P179" s="122" t="s">
        <v>13273</v>
      </c>
      <c r="Q179" s="119" t="s">
        <v>13276</v>
      </c>
      <c r="R179" s="76"/>
      <c r="S179" s="76"/>
      <c r="T179" s="76"/>
      <c r="U179" s="76"/>
      <c r="V179" s="76"/>
      <c r="W179" s="76"/>
      <c r="AA179" s="639">
        <f t="shared" si="4"/>
        <v>7000.0000000000009</v>
      </c>
      <c r="AB179" s="118">
        <f t="shared" si="5"/>
        <v>107000</v>
      </c>
    </row>
    <row r="180" spans="1:28" x14ac:dyDescent="0.35">
      <c r="A180" s="76"/>
      <c r="B180" s="76"/>
      <c r="C180" s="76"/>
      <c r="D180" s="76"/>
      <c r="E180" s="76"/>
      <c r="F180" s="76" t="s">
        <v>13280</v>
      </c>
      <c r="G180" s="76"/>
      <c r="H180" s="118">
        <v>100000</v>
      </c>
      <c r="I180" s="76"/>
      <c r="J180" s="76" t="s">
        <v>7245</v>
      </c>
      <c r="K180" s="145">
        <v>2016</v>
      </c>
      <c r="L180" s="76" t="s">
        <v>13271</v>
      </c>
      <c r="M180" s="120">
        <v>21603472</v>
      </c>
      <c r="N180" s="119"/>
      <c r="O180" s="76" t="s">
        <v>13272</v>
      </c>
      <c r="P180" s="122" t="s">
        <v>13273</v>
      </c>
      <c r="Q180" s="119" t="s">
        <v>13276</v>
      </c>
      <c r="R180" s="76"/>
      <c r="S180" s="76"/>
      <c r="T180" s="76"/>
      <c r="U180" s="76"/>
      <c r="V180" s="76"/>
      <c r="W180" s="76"/>
      <c r="AA180" s="639">
        <f t="shared" si="4"/>
        <v>7000.0000000000009</v>
      </c>
      <c r="AB180" s="118">
        <f t="shared" si="5"/>
        <v>107000</v>
      </c>
    </row>
    <row r="181" spans="1:28" x14ac:dyDescent="0.35">
      <c r="A181" s="76"/>
      <c r="B181" s="76"/>
      <c r="C181" s="76"/>
      <c r="D181" s="76"/>
      <c r="E181" s="76"/>
      <c r="F181" s="76"/>
      <c r="G181" s="76"/>
      <c r="H181" s="118"/>
      <c r="I181" s="76"/>
      <c r="J181" s="76"/>
      <c r="K181" s="145"/>
      <c r="L181" s="76"/>
      <c r="M181" s="120"/>
      <c r="N181" s="119"/>
      <c r="O181" s="76"/>
      <c r="P181" s="122"/>
      <c r="Q181" s="119"/>
      <c r="R181" s="76"/>
      <c r="S181" s="76"/>
      <c r="T181" s="76"/>
      <c r="U181" s="76"/>
      <c r="V181" s="76"/>
      <c r="W181" s="76"/>
      <c r="AA181" s="639">
        <f t="shared" si="4"/>
        <v>0</v>
      </c>
      <c r="AB181" s="118">
        <f t="shared" si="5"/>
        <v>0</v>
      </c>
    </row>
    <row r="182" spans="1:28" x14ac:dyDescent="0.35">
      <c r="A182" s="76"/>
      <c r="B182" s="76"/>
      <c r="C182" s="76"/>
      <c r="D182" s="76"/>
      <c r="E182" s="76"/>
      <c r="F182" s="76"/>
      <c r="G182" s="76"/>
      <c r="H182" s="118"/>
      <c r="I182" s="76"/>
      <c r="J182" s="76"/>
      <c r="K182" s="145"/>
      <c r="L182" s="76"/>
      <c r="M182" s="120"/>
      <c r="N182" s="119"/>
      <c r="O182" s="76"/>
      <c r="P182" s="122"/>
      <c r="Q182" s="119"/>
      <c r="R182" s="76"/>
      <c r="S182" s="76"/>
      <c r="T182" s="76"/>
      <c r="U182" s="76"/>
      <c r="V182" s="76"/>
      <c r="W182" s="76"/>
      <c r="AA182" s="639">
        <f t="shared" si="4"/>
        <v>0</v>
      </c>
      <c r="AB182" s="118">
        <f t="shared" si="5"/>
        <v>0</v>
      </c>
    </row>
    <row r="183" spans="1:28" x14ac:dyDescent="0.35">
      <c r="A183" s="76"/>
      <c r="B183" s="76"/>
      <c r="C183" s="76"/>
      <c r="D183" s="76"/>
      <c r="E183" s="76"/>
      <c r="F183" s="76"/>
      <c r="G183" s="76"/>
      <c r="H183" s="118"/>
      <c r="I183" s="76"/>
      <c r="J183" s="76"/>
      <c r="K183" s="145"/>
      <c r="L183" s="76"/>
      <c r="M183" s="120"/>
      <c r="N183" s="119"/>
      <c r="O183" s="76"/>
      <c r="P183" s="122"/>
      <c r="Q183" s="119"/>
      <c r="R183" s="76"/>
      <c r="S183" s="76"/>
      <c r="T183" s="76"/>
      <c r="U183" s="76"/>
      <c r="V183" s="76"/>
      <c r="W183" s="76"/>
      <c r="AA183" s="639">
        <f t="shared" si="4"/>
        <v>0</v>
      </c>
      <c r="AB183" s="118">
        <f t="shared" si="5"/>
        <v>0</v>
      </c>
    </row>
    <row r="184" spans="1:28" x14ac:dyDescent="0.35">
      <c r="A184" s="76"/>
      <c r="B184" s="76"/>
      <c r="C184" s="76"/>
      <c r="D184" s="76"/>
      <c r="E184" s="76"/>
      <c r="F184" s="76"/>
      <c r="G184" s="76"/>
      <c r="H184" s="118"/>
      <c r="I184" s="76"/>
      <c r="J184" s="76"/>
      <c r="K184" s="145"/>
      <c r="L184" s="76"/>
      <c r="M184" s="120"/>
      <c r="N184" s="119"/>
      <c r="O184" s="76"/>
      <c r="P184" s="122"/>
      <c r="Q184" s="119"/>
      <c r="R184" s="76"/>
      <c r="S184" s="76"/>
      <c r="T184" s="76"/>
      <c r="U184" s="76"/>
      <c r="V184" s="76"/>
      <c r="W184" s="76"/>
      <c r="AA184" s="639">
        <f t="shared" si="4"/>
        <v>0</v>
      </c>
      <c r="AB184" s="118">
        <f t="shared" si="5"/>
        <v>0</v>
      </c>
    </row>
    <row r="185" spans="1:28" x14ac:dyDescent="0.35">
      <c r="A185" s="64"/>
      <c r="B185" s="64"/>
      <c r="C185" s="64"/>
      <c r="D185" s="64"/>
      <c r="E185" s="64"/>
      <c r="F185" s="66" t="s">
        <v>2678</v>
      </c>
      <c r="G185" s="64"/>
      <c r="H185" s="67"/>
      <c r="I185" s="64"/>
      <c r="J185" s="64"/>
      <c r="K185" s="159"/>
      <c r="L185" s="64"/>
      <c r="M185" s="127"/>
      <c r="N185" s="68"/>
      <c r="O185" s="64"/>
      <c r="P185" s="125"/>
      <c r="Q185" s="68"/>
      <c r="R185" s="64"/>
      <c r="S185" s="64"/>
      <c r="T185" s="64"/>
      <c r="U185" s="64"/>
      <c r="V185" s="64"/>
      <c r="W185" s="64"/>
      <c r="AA185" s="639">
        <f t="shared" si="4"/>
        <v>0</v>
      </c>
      <c r="AB185" s="67">
        <f t="shared" si="5"/>
        <v>0</v>
      </c>
    </row>
    <row r="186" spans="1:28" x14ac:dyDescent="0.35">
      <c r="A186" s="76"/>
      <c r="B186" s="76"/>
      <c r="C186" s="76"/>
      <c r="D186" s="76"/>
      <c r="E186" s="76"/>
      <c r="F186" s="76" t="s">
        <v>13281</v>
      </c>
      <c r="G186" s="76"/>
      <c r="H186" s="118">
        <v>100000</v>
      </c>
      <c r="I186" s="76"/>
      <c r="J186" s="76" t="s">
        <v>7245</v>
      </c>
      <c r="K186" s="145">
        <v>2016</v>
      </c>
      <c r="L186" s="76" t="s">
        <v>13282</v>
      </c>
      <c r="M186" s="120">
        <v>21603670</v>
      </c>
      <c r="N186" s="119"/>
      <c r="O186" s="76"/>
      <c r="P186" s="122" t="s">
        <v>13283</v>
      </c>
      <c r="Q186" s="119" t="s">
        <v>13284</v>
      </c>
      <c r="R186" s="76"/>
      <c r="S186" s="76"/>
      <c r="T186" s="76"/>
      <c r="U186" s="76"/>
      <c r="V186" s="76"/>
      <c r="W186" s="76"/>
      <c r="AA186" s="639">
        <f t="shared" si="4"/>
        <v>7000.0000000000009</v>
      </c>
      <c r="AB186" s="118">
        <f t="shared" si="5"/>
        <v>107000</v>
      </c>
    </row>
    <row r="187" spans="1:28" x14ac:dyDescent="0.35">
      <c r="A187" s="76"/>
      <c r="B187" s="76"/>
      <c r="C187" s="76"/>
      <c r="D187" s="76"/>
      <c r="E187" s="76"/>
      <c r="F187" s="76" t="s">
        <v>13285</v>
      </c>
      <c r="G187" s="76"/>
      <c r="H187" s="118">
        <v>100000</v>
      </c>
      <c r="I187" s="76"/>
      <c r="J187" s="76" t="s">
        <v>7245</v>
      </c>
      <c r="K187" s="145">
        <v>2016</v>
      </c>
      <c r="L187" s="76" t="s">
        <v>13282</v>
      </c>
      <c r="M187" s="120">
        <v>21603643</v>
      </c>
      <c r="N187" s="119"/>
      <c r="O187" s="76"/>
      <c r="P187" s="122" t="s">
        <v>13283</v>
      </c>
      <c r="Q187" s="119" t="s">
        <v>13284</v>
      </c>
      <c r="R187" s="76"/>
      <c r="S187" s="76"/>
      <c r="T187" s="76"/>
      <c r="U187" s="76"/>
      <c r="V187" s="76"/>
      <c r="W187" s="76"/>
      <c r="AA187" s="639">
        <f t="shared" si="4"/>
        <v>7000.0000000000009</v>
      </c>
      <c r="AB187" s="118">
        <f t="shared" si="5"/>
        <v>107000</v>
      </c>
    </row>
    <row r="188" spans="1:28" x14ac:dyDescent="0.35">
      <c r="A188" s="76"/>
      <c r="B188" s="76"/>
      <c r="C188" s="76"/>
      <c r="D188" s="76"/>
      <c r="E188" s="76"/>
      <c r="F188" s="76" t="s">
        <v>13286</v>
      </c>
      <c r="G188" s="76"/>
      <c r="H188" s="118">
        <v>100000</v>
      </c>
      <c r="I188" s="76"/>
      <c r="J188" s="76" t="s">
        <v>7245</v>
      </c>
      <c r="K188" s="145">
        <v>2016</v>
      </c>
      <c r="L188" s="76" t="s">
        <v>13282</v>
      </c>
      <c r="M188" s="120">
        <v>21603650</v>
      </c>
      <c r="N188" s="119"/>
      <c r="O188" s="76"/>
      <c r="P188" s="122" t="s">
        <v>13283</v>
      </c>
      <c r="Q188" s="119" t="s">
        <v>13129</v>
      </c>
      <c r="R188" s="76"/>
      <c r="S188" s="76"/>
      <c r="T188" s="76"/>
      <c r="U188" s="76"/>
      <c r="V188" s="76"/>
      <c r="W188" s="76"/>
      <c r="AA188" s="639">
        <f t="shared" si="4"/>
        <v>7000.0000000000009</v>
      </c>
      <c r="AB188" s="118">
        <f t="shared" si="5"/>
        <v>107000</v>
      </c>
    </row>
    <row r="189" spans="1:28" x14ac:dyDescent="0.35">
      <c r="A189" s="76"/>
      <c r="B189" s="76"/>
      <c r="C189" s="76"/>
      <c r="D189" s="76"/>
      <c r="E189" s="76"/>
      <c r="F189" s="76" t="s">
        <v>13287</v>
      </c>
      <c r="G189" s="76"/>
      <c r="H189" s="118">
        <v>100000</v>
      </c>
      <c r="I189" s="76"/>
      <c r="J189" s="76" t="s">
        <v>7245</v>
      </c>
      <c r="K189" s="145">
        <v>2016</v>
      </c>
      <c r="L189" s="76" t="s">
        <v>13282</v>
      </c>
      <c r="M189" s="120">
        <v>21603634</v>
      </c>
      <c r="N189" s="119"/>
      <c r="O189" s="76"/>
      <c r="P189" s="122" t="s">
        <v>13283</v>
      </c>
      <c r="Q189" s="119" t="s">
        <v>13129</v>
      </c>
      <c r="R189" s="76"/>
      <c r="S189" s="76"/>
      <c r="T189" s="76"/>
      <c r="U189" s="76"/>
      <c r="V189" s="76"/>
      <c r="W189" s="76"/>
      <c r="AA189" s="639">
        <f t="shared" si="4"/>
        <v>7000.0000000000009</v>
      </c>
      <c r="AB189" s="118">
        <f t="shared" si="5"/>
        <v>107000</v>
      </c>
    </row>
    <row r="190" spans="1:28" x14ac:dyDescent="0.35">
      <c r="A190" s="76"/>
      <c r="B190" s="76"/>
      <c r="C190" s="76"/>
      <c r="D190" s="76"/>
      <c r="E190" s="76"/>
      <c r="F190" s="76" t="s">
        <v>13288</v>
      </c>
      <c r="G190" s="76"/>
      <c r="H190" s="118">
        <v>100000</v>
      </c>
      <c r="I190" s="76"/>
      <c r="J190" s="76" t="s">
        <v>7245</v>
      </c>
      <c r="K190" s="145">
        <v>2016</v>
      </c>
      <c r="L190" s="76" t="s">
        <v>13282</v>
      </c>
      <c r="M190" s="120">
        <v>21603662</v>
      </c>
      <c r="N190" s="119"/>
      <c r="O190" s="76"/>
      <c r="P190" s="122" t="s">
        <v>13283</v>
      </c>
      <c r="Q190" s="119" t="s">
        <v>13129</v>
      </c>
      <c r="R190" s="76"/>
      <c r="S190" s="76"/>
      <c r="T190" s="76"/>
      <c r="U190" s="76"/>
      <c r="V190" s="76"/>
      <c r="W190" s="76"/>
      <c r="AA190" s="639">
        <f t="shared" si="4"/>
        <v>7000.0000000000009</v>
      </c>
      <c r="AB190" s="118">
        <f t="shared" si="5"/>
        <v>107000</v>
      </c>
    </row>
    <row r="191" spans="1:28" x14ac:dyDescent="0.35">
      <c r="A191" s="76"/>
      <c r="B191" s="76"/>
      <c r="C191" s="76"/>
      <c r="D191" s="76"/>
      <c r="E191" s="76"/>
      <c r="F191" s="76" t="s">
        <v>13289</v>
      </c>
      <c r="G191" s="76"/>
      <c r="H191" s="118">
        <v>100000</v>
      </c>
      <c r="I191" s="76"/>
      <c r="J191" s="76" t="s">
        <v>7245</v>
      </c>
      <c r="K191" s="145">
        <v>2016</v>
      </c>
      <c r="L191" s="76" t="s">
        <v>13282</v>
      </c>
      <c r="M191" s="120">
        <v>21603638</v>
      </c>
      <c r="N191" s="119"/>
      <c r="O191" s="76"/>
      <c r="P191" s="122" t="s">
        <v>13283</v>
      </c>
      <c r="Q191" s="119" t="s">
        <v>13129</v>
      </c>
      <c r="R191" s="76"/>
      <c r="S191" s="76"/>
      <c r="T191" s="76"/>
      <c r="U191" s="76"/>
      <c r="V191" s="76"/>
      <c r="W191" s="76"/>
      <c r="AA191" s="639">
        <f t="shared" si="4"/>
        <v>7000.0000000000009</v>
      </c>
      <c r="AB191" s="118">
        <f t="shared" si="5"/>
        <v>107000</v>
      </c>
    </row>
    <row r="192" spans="1:28" x14ac:dyDescent="0.35">
      <c r="A192" s="76"/>
      <c r="B192" s="76"/>
      <c r="C192" s="76"/>
      <c r="D192" s="76"/>
      <c r="E192" s="76"/>
      <c r="F192" s="76" t="s">
        <v>13290</v>
      </c>
      <c r="G192" s="76"/>
      <c r="H192" s="118">
        <v>100000</v>
      </c>
      <c r="I192" s="76"/>
      <c r="J192" s="76" t="s">
        <v>7245</v>
      </c>
      <c r="K192" s="145">
        <v>2016</v>
      </c>
      <c r="L192" s="76" t="s">
        <v>13282</v>
      </c>
      <c r="M192" s="120">
        <v>21603655</v>
      </c>
      <c r="N192" s="119"/>
      <c r="O192" s="76"/>
      <c r="P192" s="122" t="s">
        <v>13283</v>
      </c>
      <c r="Q192" s="119" t="s">
        <v>13129</v>
      </c>
      <c r="R192" s="76"/>
      <c r="S192" s="76"/>
      <c r="T192" s="76"/>
      <c r="U192" s="76"/>
      <c r="V192" s="76"/>
      <c r="W192" s="76"/>
      <c r="AA192" s="639">
        <f t="shared" si="4"/>
        <v>7000.0000000000009</v>
      </c>
      <c r="AB192" s="118">
        <f t="shared" si="5"/>
        <v>107000</v>
      </c>
    </row>
    <row r="193" spans="1:28" x14ac:dyDescent="0.35">
      <c r="A193" s="76"/>
      <c r="B193" s="76"/>
      <c r="C193" s="76"/>
      <c r="D193" s="76"/>
      <c r="E193" s="76"/>
      <c r="F193" s="76" t="s">
        <v>13291</v>
      </c>
      <c r="G193" s="76"/>
      <c r="H193" s="118">
        <v>100000</v>
      </c>
      <c r="I193" s="76"/>
      <c r="J193" s="76" t="s">
        <v>7245</v>
      </c>
      <c r="K193" s="145">
        <v>2016</v>
      </c>
      <c r="L193" s="76" t="s">
        <v>13282</v>
      </c>
      <c r="M193" s="120">
        <v>21603622</v>
      </c>
      <c r="N193" s="119"/>
      <c r="O193" s="76"/>
      <c r="P193" s="122" t="s">
        <v>13283</v>
      </c>
      <c r="Q193" s="119" t="s">
        <v>13129</v>
      </c>
      <c r="R193" s="76"/>
      <c r="S193" s="76"/>
      <c r="T193" s="76"/>
      <c r="U193" s="76"/>
      <c r="V193" s="76"/>
      <c r="W193" s="76"/>
      <c r="AA193" s="639">
        <f t="shared" si="4"/>
        <v>7000.0000000000009</v>
      </c>
      <c r="AB193" s="118">
        <f t="shared" si="5"/>
        <v>107000</v>
      </c>
    </row>
    <row r="194" spans="1:28" x14ac:dyDescent="0.35">
      <c r="A194" s="76"/>
      <c r="B194" s="76"/>
      <c r="C194" s="76"/>
      <c r="D194" s="76"/>
      <c r="E194" s="76"/>
      <c r="F194" s="76" t="s">
        <v>13292</v>
      </c>
      <c r="G194" s="76"/>
      <c r="H194" s="118">
        <v>100000</v>
      </c>
      <c r="I194" s="76"/>
      <c r="J194" s="76" t="s">
        <v>7245</v>
      </c>
      <c r="K194" s="145">
        <v>2016</v>
      </c>
      <c r="L194" s="76" t="s">
        <v>13282</v>
      </c>
      <c r="M194" s="120">
        <v>21603631</v>
      </c>
      <c r="N194" s="119"/>
      <c r="O194" s="76"/>
      <c r="P194" s="122" t="s">
        <v>13283</v>
      </c>
      <c r="Q194" s="119" t="s">
        <v>13129</v>
      </c>
      <c r="R194" s="76"/>
      <c r="S194" s="76"/>
      <c r="T194" s="76"/>
      <c r="U194" s="76"/>
      <c r="V194" s="76"/>
      <c r="W194" s="76"/>
      <c r="AA194" s="639">
        <f t="shared" si="4"/>
        <v>7000.0000000000009</v>
      </c>
      <c r="AB194" s="118">
        <f t="shared" si="5"/>
        <v>107000</v>
      </c>
    </row>
    <row r="195" spans="1:28" x14ac:dyDescent="0.35">
      <c r="A195" s="76"/>
      <c r="B195" s="76"/>
      <c r="C195" s="76"/>
      <c r="D195" s="76"/>
      <c r="E195" s="76"/>
      <c r="F195" s="76" t="s">
        <v>13293</v>
      </c>
      <c r="G195" s="76"/>
      <c r="H195" s="118">
        <v>100000</v>
      </c>
      <c r="I195" s="76"/>
      <c r="J195" s="76" t="s">
        <v>7245</v>
      </c>
      <c r="K195" s="145">
        <v>2016</v>
      </c>
      <c r="L195" s="76" t="s">
        <v>13282</v>
      </c>
      <c r="M195" s="120">
        <v>21603637</v>
      </c>
      <c r="N195" s="119"/>
      <c r="O195" s="76"/>
      <c r="P195" s="122" t="s">
        <v>13283</v>
      </c>
      <c r="Q195" s="119" t="s">
        <v>13129</v>
      </c>
      <c r="R195" s="76"/>
      <c r="S195" s="76"/>
      <c r="T195" s="76"/>
      <c r="U195" s="76"/>
      <c r="V195" s="76"/>
      <c r="W195" s="76"/>
      <c r="AA195" s="639">
        <f t="shared" si="4"/>
        <v>7000.0000000000009</v>
      </c>
      <c r="AB195" s="118">
        <f t="shared" si="5"/>
        <v>107000</v>
      </c>
    </row>
    <row r="196" spans="1:28" x14ac:dyDescent="0.35">
      <c r="A196" s="76"/>
      <c r="B196" s="76"/>
      <c r="C196" s="76"/>
      <c r="D196" s="76"/>
      <c r="E196" s="76"/>
      <c r="F196" s="76" t="s">
        <v>13294</v>
      </c>
      <c r="G196" s="76"/>
      <c r="H196" s="118">
        <v>100000</v>
      </c>
      <c r="I196" s="76"/>
      <c r="J196" s="76" t="s">
        <v>7245</v>
      </c>
      <c r="K196" s="145">
        <v>2016</v>
      </c>
      <c r="L196" s="76" t="s">
        <v>13282</v>
      </c>
      <c r="M196" s="120">
        <v>21603645</v>
      </c>
      <c r="N196" s="119"/>
      <c r="O196" s="76"/>
      <c r="P196" s="122" t="s">
        <v>13283</v>
      </c>
      <c r="Q196" s="119" t="s">
        <v>13129</v>
      </c>
      <c r="R196" s="76"/>
      <c r="S196" s="76"/>
      <c r="T196" s="76"/>
      <c r="U196" s="76"/>
      <c r="V196" s="76"/>
      <c r="W196" s="76"/>
      <c r="AA196" s="639">
        <f t="shared" si="4"/>
        <v>7000.0000000000009</v>
      </c>
      <c r="AB196" s="118">
        <f t="shared" si="5"/>
        <v>107000</v>
      </c>
    </row>
    <row r="197" spans="1:28" x14ac:dyDescent="0.35">
      <c r="A197" s="76"/>
      <c r="B197" s="76"/>
      <c r="C197" s="76"/>
      <c r="D197" s="76"/>
      <c r="E197" s="76"/>
      <c r="F197" s="76" t="s">
        <v>13295</v>
      </c>
      <c r="G197" s="76"/>
      <c r="H197" s="118">
        <v>100000</v>
      </c>
      <c r="I197" s="76"/>
      <c r="J197" s="76" t="s">
        <v>7245</v>
      </c>
      <c r="K197" s="145">
        <v>2016</v>
      </c>
      <c r="L197" s="76" t="s">
        <v>13282</v>
      </c>
      <c r="M197" s="120">
        <v>21603648</v>
      </c>
      <c r="N197" s="119"/>
      <c r="O197" s="76"/>
      <c r="P197" s="122" t="s">
        <v>13283</v>
      </c>
      <c r="Q197" s="119" t="s">
        <v>13129</v>
      </c>
      <c r="R197" s="76"/>
      <c r="S197" s="76"/>
      <c r="T197" s="76"/>
      <c r="U197" s="76"/>
      <c r="V197" s="76"/>
      <c r="W197" s="76"/>
      <c r="AA197" s="639">
        <f t="shared" si="4"/>
        <v>7000.0000000000009</v>
      </c>
      <c r="AB197" s="118">
        <f t="shared" si="5"/>
        <v>107000</v>
      </c>
    </row>
    <row r="198" spans="1:28" x14ac:dyDescent="0.35">
      <c r="A198" s="76"/>
      <c r="B198" s="76"/>
      <c r="C198" s="76"/>
      <c r="D198" s="76"/>
      <c r="E198" s="76"/>
      <c r="F198" s="76" t="s">
        <v>13296</v>
      </c>
      <c r="G198" s="76"/>
      <c r="H198" s="118">
        <v>100000</v>
      </c>
      <c r="I198" s="76"/>
      <c r="J198" s="76" t="s">
        <v>7245</v>
      </c>
      <c r="K198" s="145">
        <v>2016</v>
      </c>
      <c r="L198" s="76" t="s">
        <v>13282</v>
      </c>
      <c r="M198" s="120">
        <v>21603627</v>
      </c>
      <c r="N198" s="119"/>
      <c r="O198" s="76"/>
      <c r="P198" s="122" t="s">
        <v>13283</v>
      </c>
      <c r="Q198" s="119" t="s">
        <v>13129</v>
      </c>
      <c r="R198" s="76"/>
      <c r="S198" s="76"/>
      <c r="T198" s="76"/>
      <c r="U198" s="76"/>
      <c r="V198" s="76"/>
      <c r="W198" s="76"/>
      <c r="AA198" s="639">
        <f t="shared" ref="AA198:AA261" si="6">H198*AA$4</f>
        <v>7000.0000000000009</v>
      </c>
      <c r="AB198" s="118">
        <f t="shared" ref="AB198:AB261" si="7">H198+AA198</f>
        <v>107000</v>
      </c>
    </row>
    <row r="199" spans="1:28" x14ac:dyDescent="0.35">
      <c r="A199" s="76"/>
      <c r="B199" s="76"/>
      <c r="C199" s="76"/>
      <c r="D199" s="76"/>
      <c r="E199" s="76"/>
      <c r="F199" s="76" t="s">
        <v>13297</v>
      </c>
      <c r="G199" s="76"/>
      <c r="H199" s="118">
        <v>100000</v>
      </c>
      <c r="I199" s="76"/>
      <c r="J199" s="76" t="s">
        <v>7245</v>
      </c>
      <c r="K199" s="145">
        <v>2016</v>
      </c>
      <c r="L199" s="76" t="s">
        <v>13282</v>
      </c>
      <c r="M199" s="120">
        <v>21603628</v>
      </c>
      <c r="N199" s="119"/>
      <c r="O199" s="76"/>
      <c r="P199" s="122" t="s">
        <v>13283</v>
      </c>
      <c r="Q199" s="119" t="s">
        <v>13129</v>
      </c>
      <c r="R199" s="76"/>
      <c r="S199" s="76"/>
      <c r="T199" s="76"/>
      <c r="U199" s="76"/>
      <c r="V199" s="76"/>
      <c r="W199" s="76"/>
      <c r="AA199" s="639">
        <f t="shared" si="6"/>
        <v>7000.0000000000009</v>
      </c>
      <c r="AB199" s="118">
        <f t="shared" si="7"/>
        <v>107000</v>
      </c>
    </row>
    <row r="200" spans="1:28" x14ac:dyDescent="0.35">
      <c r="A200" s="76"/>
      <c r="B200" s="76"/>
      <c r="C200" s="76"/>
      <c r="D200" s="76"/>
      <c r="E200" s="76"/>
      <c r="F200" s="76" t="s">
        <v>13298</v>
      </c>
      <c r="G200" s="76"/>
      <c r="H200" s="118">
        <v>100000</v>
      </c>
      <c r="I200" s="76"/>
      <c r="J200" s="76" t="s">
        <v>7245</v>
      </c>
      <c r="K200" s="145">
        <v>2016</v>
      </c>
      <c r="L200" s="76" t="s">
        <v>13282</v>
      </c>
      <c r="M200" s="120">
        <v>21603630</v>
      </c>
      <c r="N200" s="119"/>
      <c r="O200" s="76"/>
      <c r="P200" s="122" t="s">
        <v>13283</v>
      </c>
      <c r="Q200" s="119" t="s">
        <v>13129</v>
      </c>
      <c r="R200" s="76"/>
      <c r="S200" s="76"/>
      <c r="T200" s="76"/>
      <c r="U200" s="76"/>
      <c r="V200" s="76"/>
      <c r="W200" s="76"/>
      <c r="AA200" s="639">
        <f t="shared" si="6"/>
        <v>7000.0000000000009</v>
      </c>
      <c r="AB200" s="118">
        <f t="shared" si="7"/>
        <v>107000</v>
      </c>
    </row>
    <row r="201" spans="1:28" s="76" customFormat="1" x14ac:dyDescent="0.35">
      <c r="F201" s="76" t="s">
        <v>13299</v>
      </c>
      <c r="H201" s="118">
        <v>100000</v>
      </c>
      <c r="J201" s="76" t="s">
        <v>7245</v>
      </c>
      <c r="K201" s="145">
        <v>2016</v>
      </c>
      <c r="L201" s="76" t="s">
        <v>13282</v>
      </c>
      <c r="M201" s="477">
        <v>21603632</v>
      </c>
      <c r="P201" s="122" t="s">
        <v>13283</v>
      </c>
      <c r="Q201" s="119" t="s">
        <v>13129</v>
      </c>
      <c r="Z201" s="121"/>
      <c r="AA201" s="639">
        <f t="shared" si="6"/>
        <v>7000.0000000000009</v>
      </c>
      <c r="AB201" s="118">
        <f t="shared" si="7"/>
        <v>107000</v>
      </c>
    </row>
    <row r="202" spans="1:28" x14ac:dyDescent="0.35">
      <c r="A202" s="76"/>
      <c r="B202" s="76"/>
      <c r="C202" s="76"/>
      <c r="D202" s="76"/>
      <c r="E202" s="76"/>
      <c r="F202" s="76" t="s">
        <v>13300</v>
      </c>
      <c r="G202" s="76"/>
      <c r="H202" s="118">
        <v>100000</v>
      </c>
      <c r="I202" s="76"/>
      <c r="J202" s="76" t="s">
        <v>7245</v>
      </c>
      <c r="K202" s="145">
        <v>2016</v>
      </c>
      <c r="L202" s="76" t="s">
        <v>13282</v>
      </c>
      <c r="M202" s="477">
        <v>21603626</v>
      </c>
      <c r="N202" s="76"/>
      <c r="O202" s="76"/>
      <c r="P202" s="122" t="s">
        <v>13283</v>
      </c>
      <c r="Q202" s="119" t="s">
        <v>13129</v>
      </c>
      <c r="R202" s="76"/>
      <c r="S202" s="76"/>
      <c r="T202" s="76"/>
      <c r="U202" s="76"/>
      <c r="V202" s="76"/>
      <c r="W202" s="76"/>
      <c r="AA202" s="639">
        <f t="shared" si="6"/>
        <v>7000.0000000000009</v>
      </c>
      <c r="AB202" s="118">
        <f t="shared" si="7"/>
        <v>107000</v>
      </c>
    </row>
    <row r="203" spans="1:28" x14ac:dyDescent="0.35">
      <c r="A203" s="76"/>
      <c r="B203" s="76"/>
      <c r="C203" s="76"/>
      <c r="D203" s="76"/>
      <c r="E203" s="76"/>
      <c r="F203" s="76" t="s">
        <v>13301</v>
      </c>
      <c r="G203" s="76"/>
      <c r="H203" s="118">
        <v>100000</v>
      </c>
      <c r="I203" s="76"/>
      <c r="J203" s="76" t="s">
        <v>7245</v>
      </c>
      <c r="K203" s="145">
        <v>2016</v>
      </c>
      <c r="L203" s="76" t="s">
        <v>13282</v>
      </c>
      <c r="M203" s="120">
        <v>21603656</v>
      </c>
      <c r="N203" s="119"/>
      <c r="O203" s="76"/>
      <c r="P203" s="122" t="s">
        <v>13283</v>
      </c>
      <c r="Q203" s="119" t="s">
        <v>13129</v>
      </c>
      <c r="R203" s="76"/>
      <c r="S203" s="76"/>
      <c r="T203" s="76"/>
      <c r="U203" s="76"/>
      <c r="V203" s="76"/>
      <c r="W203" s="76"/>
      <c r="AA203" s="639">
        <f t="shared" si="6"/>
        <v>7000.0000000000009</v>
      </c>
      <c r="AB203" s="118">
        <f t="shared" si="7"/>
        <v>107000</v>
      </c>
    </row>
    <row r="204" spans="1:28" x14ac:dyDescent="0.35">
      <c r="A204" s="76"/>
      <c r="B204" s="76"/>
      <c r="C204" s="76"/>
      <c r="D204" s="76"/>
      <c r="E204" s="76"/>
      <c r="F204" s="76" t="s">
        <v>13302</v>
      </c>
      <c r="G204" s="76"/>
      <c r="H204" s="118">
        <v>100000</v>
      </c>
      <c r="I204" s="76"/>
      <c r="J204" s="76" t="s">
        <v>7245</v>
      </c>
      <c r="K204" s="145">
        <v>2016</v>
      </c>
      <c r="L204" s="76" t="s">
        <v>13282</v>
      </c>
      <c r="M204" s="120">
        <v>21603621</v>
      </c>
      <c r="N204" s="119"/>
      <c r="O204" s="76"/>
      <c r="P204" s="122" t="s">
        <v>13283</v>
      </c>
      <c r="Q204" s="119" t="s">
        <v>13129</v>
      </c>
      <c r="R204" s="76"/>
      <c r="S204" s="76"/>
      <c r="T204" s="76"/>
      <c r="U204" s="76"/>
      <c r="V204" s="76"/>
      <c r="W204" s="76"/>
      <c r="AA204" s="639">
        <f t="shared" si="6"/>
        <v>7000.0000000000009</v>
      </c>
      <c r="AB204" s="118">
        <f t="shared" si="7"/>
        <v>107000</v>
      </c>
    </row>
    <row r="205" spans="1:28" x14ac:dyDescent="0.35">
      <c r="A205" s="76"/>
      <c r="B205" s="76"/>
      <c r="C205" s="76"/>
      <c r="D205" s="76"/>
      <c r="E205" s="76"/>
      <c r="F205" s="76" t="s">
        <v>13303</v>
      </c>
      <c r="G205" s="76"/>
      <c r="H205" s="118">
        <v>100000</v>
      </c>
      <c r="I205" s="76"/>
      <c r="J205" s="76" t="s">
        <v>7245</v>
      </c>
      <c r="K205" s="145">
        <v>2016</v>
      </c>
      <c r="L205" s="76" t="s">
        <v>13282</v>
      </c>
      <c r="M205" s="120">
        <v>21603633</v>
      </c>
      <c r="N205" s="119"/>
      <c r="O205" s="76"/>
      <c r="P205" s="122" t="s">
        <v>13283</v>
      </c>
      <c r="Q205" s="119" t="s">
        <v>13129</v>
      </c>
      <c r="R205" s="76"/>
      <c r="S205" s="76"/>
      <c r="T205" s="76"/>
      <c r="U205" s="76"/>
      <c r="V205" s="76"/>
      <c r="W205" s="76"/>
      <c r="AA205" s="639">
        <f t="shared" si="6"/>
        <v>7000.0000000000009</v>
      </c>
      <c r="AB205" s="118">
        <f t="shared" si="7"/>
        <v>107000</v>
      </c>
    </row>
    <row r="206" spans="1:28" x14ac:dyDescent="0.35">
      <c r="A206" s="76"/>
      <c r="B206" s="76"/>
      <c r="C206" s="76"/>
      <c r="D206" s="76"/>
      <c r="E206" s="76"/>
      <c r="F206" s="76" t="s">
        <v>13304</v>
      </c>
      <c r="G206" s="76"/>
      <c r="H206" s="118">
        <v>100000</v>
      </c>
      <c r="I206" s="76"/>
      <c r="J206" s="76" t="s">
        <v>7245</v>
      </c>
      <c r="K206" s="145">
        <v>2016</v>
      </c>
      <c r="L206" s="76" t="s">
        <v>13282</v>
      </c>
      <c r="M206" s="120">
        <v>21603658</v>
      </c>
      <c r="N206" s="119"/>
      <c r="O206" s="76"/>
      <c r="P206" s="122" t="s">
        <v>13283</v>
      </c>
      <c r="Q206" s="119" t="s">
        <v>13129</v>
      </c>
      <c r="R206" s="76"/>
      <c r="S206" s="76"/>
      <c r="T206" s="76"/>
      <c r="U206" s="76"/>
      <c r="V206" s="76"/>
      <c r="W206" s="76"/>
      <c r="AA206" s="639">
        <f t="shared" si="6"/>
        <v>7000.0000000000009</v>
      </c>
      <c r="AB206" s="118">
        <f t="shared" si="7"/>
        <v>107000</v>
      </c>
    </row>
    <row r="207" spans="1:28" x14ac:dyDescent="0.35">
      <c r="A207" s="76"/>
      <c r="B207" s="76"/>
      <c r="C207" s="76"/>
      <c r="D207" s="76"/>
      <c r="E207" s="76"/>
      <c r="F207" s="76" t="s">
        <v>13305</v>
      </c>
      <c r="G207" s="76"/>
      <c r="H207" s="118">
        <v>100000</v>
      </c>
      <c r="I207" s="76"/>
      <c r="J207" s="76" t="s">
        <v>7245</v>
      </c>
      <c r="K207" s="145">
        <v>2016</v>
      </c>
      <c r="L207" s="76" t="s">
        <v>13282</v>
      </c>
      <c r="M207" s="120">
        <v>21603620</v>
      </c>
      <c r="N207" s="119"/>
      <c r="O207" s="76"/>
      <c r="P207" s="122" t="s">
        <v>13283</v>
      </c>
      <c r="Q207" s="119" t="s">
        <v>13129</v>
      </c>
      <c r="R207" s="76"/>
      <c r="S207" s="76"/>
      <c r="T207" s="76"/>
      <c r="U207" s="76"/>
      <c r="V207" s="76"/>
      <c r="W207" s="76"/>
      <c r="AA207" s="639">
        <f t="shared" si="6"/>
        <v>7000.0000000000009</v>
      </c>
      <c r="AB207" s="118">
        <f t="shared" si="7"/>
        <v>107000</v>
      </c>
    </row>
    <row r="208" spans="1:28" x14ac:dyDescent="0.35">
      <c r="A208" s="76"/>
      <c r="B208" s="76"/>
      <c r="C208" s="76"/>
      <c r="D208" s="76"/>
      <c r="E208" s="76"/>
      <c r="F208" s="76" t="s">
        <v>13306</v>
      </c>
      <c r="G208" s="76"/>
      <c r="H208" s="118">
        <v>100000</v>
      </c>
      <c r="I208" s="76"/>
      <c r="J208" s="76" t="s">
        <v>7245</v>
      </c>
      <c r="K208" s="145">
        <v>2016</v>
      </c>
      <c r="L208" s="76" t="s">
        <v>13282</v>
      </c>
      <c r="M208" s="120">
        <v>21603624</v>
      </c>
      <c r="N208" s="119"/>
      <c r="O208" s="76"/>
      <c r="P208" s="122" t="s">
        <v>13283</v>
      </c>
      <c r="Q208" s="119" t="s">
        <v>13129</v>
      </c>
      <c r="R208" s="76"/>
      <c r="S208" s="76"/>
      <c r="T208" s="76"/>
      <c r="U208" s="76"/>
      <c r="V208" s="76"/>
      <c r="W208" s="76"/>
      <c r="AA208" s="639">
        <f t="shared" si="6"/>
        <v>7000.0000000000009</v>
      </c>
      <c r="AB208" s="118">
        <f t="shared" si="7"/>
        <v>107000</v>
      </c>
    </row>
    <row r="209" spans="1:28" x14ac:dyDescent="0.35">
      <c r="A209" s="76"/>
      <c r="B209" s="76"/>
      <c r="C209" s="76"/>
      <c r="D209" s="76"/>
      <c r="E209" s="76"/>
      <c r="F209" s="76" t="s">
        <v>13307</v>
      </c>
      <c r="G209" s="76"/>
      <c r="H209" s="118">
        <v>100000</v>
      </c>
      <c r="I209" s="76"/>
      <c r="J209" s="76" t="s">
        <v>7245</v>
      </c>
      <c r="K209" s="145">
        <v>2016</v>
      </c>
      <c r="L209" s="76" t="s">
        <v>13282</v>
      </c>
      <c r="M209" s="120">
        <v>21603641</v>
      </c>
      <c r="N209" s="119"/>
      <c r="O209" s="76"/>
      <c r="P209" s="122" t="s">
        <v>13283</v>
      </c>
      <c r="Q209" s="119" t="s">
        <v>13129</v>
      </c>
      <c r="R209" s="76"/>
      <c r="S209" s="76"/>
      <c r="T209" s="76"/>
      <c r="U209" s="76"/>
      <c r="V209" s="76"/>
      <c r="W209" s="76"/>
      <c r="AA209" s="639">
        <f t="shared" si="6"/>
        <v>7000.0000000000009</v>
      </c>
      <c r="AB209" s="118">
        <f t="shared" si="7"/>
        <v>107000</v>
      </c>
    </row>
    <row r="210" spans="1:28" x14ac:dyDescent="0.35">
      <c r="A210" s="76"/>
      <c r="B210" s="76"/>
      <c r="C210" s="76"/>
      <c r="D210" s="76"/>
      <c r="E210" s="76"/>
      <c r="F210" s="117" t="s">
        <v>13308</v>
      </c>
      <c r="G210" s="76"/>
      <c r="H210" s="118">
        <v>100000</v>
      </c>
      <c r="I210" s="76"/>
      <c r="J210" s="76" t="s">
        <v>7245</v>
      </c>
      <c r="K210" s="145">
        <v>2016</v>
      </c>
      <c r="L210" s="76" t="s">
        <v>13282</v>
      </c>
      <c r="M210" s="120">
        <v>31603625</v>
      </c>
      <c r="N210" s="119"/>
      <c r="O210" s="76"/>
      <c r="P210" s="122" t="s">
        <v>13283</v>
      </c>
      <c r="Q210" s="119" t="s">
        <v>13129</v>
      </c>
      <c r="R210" s="76"/>
      <c r="S210" s="76"/>
      <c r="T210" s="76"/>
      <c r="U210" s="76"/>
      <c r="V210" s="76"/>
      <c r="W210" s="76"/>
      <c r="AA210" s="639">
        <f t="shared" si="6"/>
        <v>7000.0000000000009</v>
      </c>
      <c r="AB210" s="118">
        <f t="shared" si="7"/>
        <v>107000</v>
      </c>
    </row>
    <row r="211" spans="1:28" x14ac:dyDescent="0.35">
      <c r="A211" s="76"/>
      <c r="B211" s="76"/>
      <c r="C211" s="76"/>
      <c r="D211" s="76"/>
      <c r="E211" s="76"/>
      <c r="F211" s="117" t="s">
        <v>13309</v>
      </c>
      <c r="G211" s="76"/>
      <c r="H211" s="118">
        <v>100000</v>
      </c>
      <c r="I211" s="76"/>
      <c r="J211" s="76" t="s">
        <v>7245</v>
      </c>
      <c r="K211" s="145">
        <v>2016</v>
      </c>
      <c r="L211" s="76" t="s">
        <v>13282</v>
      </c>
      <c r="M211" s="120">
        <v>31603629</v>
      </c>
      <c r="N211" s="119"/>
      <c r="O211" s="76"/>
      <c r="P211" s="122" t="s">
        <v>13283</v>
      </c>
      <c r="Q211" s="119" t="s">
        <v>13129</v>
      </c>
      <c r="R211" s="76"/>
      <c r="S211" s="76"/>
      <c r="T211" s="76"/>
      <c r="U211" s="76"/>
      <c r="V211" s="76"/>
      <c r="W211" s="76"/>
      <c r="AA211" s="639">
        <f t="shared" si="6"/>
        <v>7000.0000000000009</v>
      </c>
      <c r="AB211" s="118">
        <f t="shared" si="7"/>
        <v>107000</v>
      </c>
    </row>
    <row r="212" spans="1:28" x14ac:dyDescent="0.35">
      <c r="A212" s="76"/>
      <c r="B212" s="76"/>
      <c r="C212" s="76"/>
      <c r="D212" s="76"/>
      <c r="E212" s="76"/>
      <c r="F212" s="117" t="s">
        <v>13310</v>
      </c>
      <c r="G212" s="76"/>
      <c r="H212" s="118">
        <v>100000</v>
      </c>
      <c r="I212" s="76"/>
      <c r="J212" s="76" t="s">
        <v>7245</v>
      </c>
      <c r="K212" s="145">
        <v>2016</v>
      </c>
      <c r="L212" s="76" t="s">
        <v>13282</v>
      </c>
      <c r="M212" s="120">
        <v>31603639</v>
      </c>
      <c r="N212" s="119"/>
      <c r="O212" s="76"/>
      <c r="P212" s="122" t="s">
        <v>13283</v>
      </c>
      <c r="Q212" s="119" t="s">
        <v>13129</v>
      </c>
      <c r="R212" s="76"/>
      <c r="S212" s="76"/>
      <c r="T212" s="76"/>
      <c r="U212" s="76"/>
      <c r="V212" s="76"/>
      <c r="W212" s="76"/>
      <c r="AA212" s="639">
        <f t="shared" si="6"/>
        <v>7000.0000000000009</v>
      </c>
      <c r="AB212" s="118">
        <f t="shared" si="7"/>
        <v>107000</v>
      </c>
    </row>
    <row r="213" spans="1:28" x14ac:dyDescent="0.35">
      <c r="A213" s="76"/>
      <c r="B213" s="76"/>
      <c r="C213" s="76"/>
      <c r="D213" s="76"/>
      <c r="E213" s="76"/>
      <c r="F213" s="117" t="s">
        <v>13311</v>
      </c>
      <c r="G213" s="76"/>
      <c r="H213" s="118">
        <v>100000</v>
      </c>
      <c r="I213" s="76"/>
      <c r="J213" s="76" t="s">
        <v>7245</v>
      </c>
      <c r="K213" s="145">
        <v>2016</v>
      </c>
      <c r="L213" s="76" t="s">
        <v>13282</v>
      </c>
      <c r="M213" s="120">
        <v>21603651</v>
      </c>
      <c r="N213" s="119"/>
      <c r="O213" s="76"/>
      <c r="P213" s="122" t="s">
        <v>13283</v>
      </c>
      <c r="Q213" s="119" t="s">
        <v>13129</v>
      </c>
      <c r="R213" s="76"/>
      <c r="S213" s="76"/>
      <c r="T213" s="76"/>
      <c r="U213" s="76"/>
      <c r="V213" s="76"/>
      <c r="W213" s="76"/>
      <c r="AA213" s="639">
        <f t="shared" si="6"/>
        <v>7000.0000000000009</v>
      </c>
      <c r="AB213" s="118">
        <f t="shared" si="7"/>
        <v>107000</v>
      </c>
    </row>
    <row r="214" spans="1:28" x14ac:dyDescent="0.35">
      <c r="A214" s="76"/>
      <c r="B214" s="76"/>
      <c r="C214" s="76"/>
      <c r="D214" s="76"/>
      <c r="E214" s="76"/>
      <c r="F214" s="117" t="s">
        <v>13312</v>
      </c>
      <c r="G214" s="76"/>
      <c r="H214" s="118">
        <v>100000</v>
      </c>
      <c r="I214" s="76"/>
      <c r="J214" s="76" t="s">
        <v>7245</v>
      </c>
      <c r="K214" s="145">
        <v>2016</v>
      </c>
      <c r="L214" s="76" t="s">
        <v>13282</v>
      </c>
      <c r="M214" s="120">
        <v>21603636</v>
      </c>
      <c r="N214" s="119"/>
      <c r="O214" s="76"/>
      <c r="P214" s="122" t="s">
        <v>13283</v>
      </c>
      <c r="Q214" s="119" t="s">
        <v>13129</v>
      </c>
      <c r="R214" s="76"/>
      <c r="S214" s="76"/>
      <c r="T214" s="76"/>
      <c r="U214" s="76"/>
      <c r="V214" s="76"/>
      <c r="W214" s="76"/>
      <c r="AA214" s="639">
        <f t="shared" si="6"/>
        <v>7000.0000000000009</v>
      </c>
      <c r="AB214" s="118">
        <f t="shared" si="7"/>
        <v>107000</v>
      </c>
    </row>
    <row r="215" spans="1:28" x14ac:dyDescent="0.35">
      <c r="A215" s="76"/>
      <c r="B215" s="76"/>
      <c r="C215" s="76"/>
      <c r="D215" s="76"/>
      <c r="E215" s="76"/>
      <c r="F215" s="117" t="s">
        <v>13313</v>
      </c>
      <c r="G215" s="76"/>
      <c r="H215" s="118">
        <v>100000</v>
      </c>
      <c r="I215" s="76"/>
      <c r="J215" s="76" t="s">
        <v>7245</v>
      </c>
      <c r="K215" s="145">
        <v>2016</v>
      </c>
      <c r="L215" s="76" t="s">
        <v>13282</v>
      </c>
      <c r="M215" s="120">
        <v>21603635</v>
      </c>
      <c r="N215" s="119"/>
      <c r="O215" s="76"/>
      <c r="P215" s="122" t="s">
        <v>13283</v>
      </c>
      <c r="Q215" s="119" t="s">
        <v>13129</v>
      </c>
      <c r="R215" s="76"/>
      <c r="S215" s="76"/>
      <c r="T215" s="76"/>
      <c r="U215" s="76"/>
      <c r="V215" s="76"/>
      <c r="W215" s="76"/>
      <c r="AA215" s="639">
        <f t="shared" si="6"/>
        <v>7000.0000000000009</v>
      </c>
      <c r="AB215" s="118">
        <f t="shared" si="7"/>
        <v>107000</v>
      </c>
    </row>
    <row r="216" spans="1:28" x14ac:dyDescent="0.35">
      <c r="A216" s="76"/>
      <c r="B216" s="76"/>
      <c r="C216" s="76"/>
      <c r="D216" s="76"/>
      <c r="E216" s="76"/>
      <c r="F216" s="117" t="s">
        <v>13314</v>
      </c>
      <c r="G216" s="76"/>
      <c r="H216" s="118">
        <v>100000</v>
      </c>
      <c r="I216" s="76"/>
      <c r="J216" s="76" t="s">
        <v>7245</v>
      </c>
      <c r="K216" s="145">
        <v>2016</v>
      </c>
      <c r="L216" s="76" t="s">
        <v>13282</v>
      </c>
      <c r="M216" s="120">
        <v>21603623</v>
      </c>
      <c r="N216" s="119"/>
      <c r="O216" s="76"/>
      <c r="P216" s="122" t="s">
        <v>13283</v>
      </c>
      <c r="Q216" s="119" t="s">
        <v>13129</v>
      </c>
      <c r="R216" s="76"/>
      <c r="S216" s="76"/>
      <c r="T216" s="76"/>
      <c r="U216" s="76"/>
      <c r="V216" s="76"/>
      <c r="W216" s="76"/>
      <c r="AA216" s="639">
        <f t="shared" si="6"/>
        <v>7000.0000000000009</v>
      </c>
      <c r="AB216" s="118">
        <f t="shared" si="7"/>
        <v>107000</v>
      </c>
    </row>
    <row r="217" spans="1:28" x14ac:dyDescent="0.35">
      <c r="A217" s="76"/>
      <c r="B217" s="76"/>
      <c r="C217" s="76"/>
      <c r="D217" s="76"/>
      <c r="E217" s="76"/>
      <c r="F217" s="117" t="s">
        <v>13315</v>
      </c>
      <c r="G217" s="76"/>
      <c r="H217" s="118">
        <v>100000</v>
      </c>
      <c r="I217" s="76"/>
      <c r="J217" s="76" t="s">
        <v>7245</v>
      </c>
      <c r="K217" s="145">
        <v>2016</v>
      </c>
      <c r="L217" s="76" t="s">
        <v>13282</v>
      </c>
      <c r="M217" s="120">
        <v>21603653</v>
      </c>
      <c r="N217" s="119"/>
      <c r="O217" s="76"/>
      <c r="P217" s="122" t="s">
        <v>13283</v>
      </c>
      <c r="Q217" s="119" t="s">
        <v>13129</v>
      </c>
      <c r="R217" s="76"/>
      <c r="S217" s="76"/>
      <c r="T217" s="76"/>
      <c r="U217" s="76"/>
      <c r="V217" s="76"/>
      <c r="W217" s="76"/>
      <c r="AA217" s="639">
        <f t="shared" si="6"/>
        <v>7000.0000000000009</v>
      </c>
      <c r="AB217" s="118">
        <f t="shared" si="7"/>
        <v>107000</v>
      </c>
    </row>
    <row r="218" spans="1:28" x14ac:dyDescent="0.35">
      <c r="A218" s="76"/>
      <c r="B218" s="76"/>
      <c r="C218" s="76"/>
      <c r="D218" s="76"/>
      <c r="E218" s="76"/>
      <c r="F218" s="117" t="s">
        <v>13316</v>
      </c>
      <c r="G218" s="76"/>
      <c r="H218" s="118">
        <v>100000</v>
      </c>
      <c r="I218" s="76"/>
      <c r="J218" s="76" t="s">
        <v>7245</v>
      </c>
      <c r="K218" s="145">
        <v>2016</v>
      </c>
      <c r="L218" s="76" t="s">
        <v>13282</v>
      </c>
      <c r="M218" s="120">
        <v>21603665</v>
      </c>
      <c r="N218" s="119"/>
      <c r="O218" s="76"/>
      <c r="P218" s="122" t="s">
        <v>13283</v>
      </c>
      <c r="Q218" s="119" t="s">
        <v>13129</v>
      </c>
      <c r="R218" s="76"/>
      <c r="S218" s="76"/>
      <c r="T218" s="76"/>
      <c r="U218" s="76"/>
      <c r="V218" s="76"/>
      <c r="W218" s="76"/>
      <c r="AA218" s="639">
        <f t="shared" si="6"/>
        <v>7000.0000000000009</v>
      </c>
      <c r="AB218" s="118">
        <f t="shared" si="7"/>
        <v>107000</v>
      </c>
    </row>
    <row r="219" spans="1:28" x14ac:dyDescent="0.35">
      <c r="A219" s="64"/>
      <c r="B219" s="64"/>
      <c r="C219" s="64"/>
      <c r="D219" s="64"/>
      <c r="E219" s="64"/>
      <c r="F219" s="66" t="s">
        <v>2692</v>
      </c>
      <c r="G219" s="64"/>
      <c r="H219" s="118">
        <v>100000</v>
      </c>
      <c r="I219" s="64"/>
      <c r="J219" s="64"/>
      <c r="K219" s="159"/>
      <c r="L219" s="64"/>
      <c r="M219" s="127"/>
      <c r="N219" s="68"/>
      <c r="O219" s="64"/>
      <c r="P219" s="125"/>
      <c r="Q219" s="68"/>
      <c r="R219" s="64"/>
      <c r="S219" s="64"/>
      <c r="T219" s="64"/>
      <c r="U219" s="64"/>
      <c r="V219" s="64"/>
      <c r="W219" s="64"/>
      <c r="AA219" s="639">
        <f t="shared" si="6"/>
        <v>7000.0000000000009</v>
      </c>
      <c r="AB219" s="118">
        <f t="shared" si="7"/>
        <v>107000</v>
      </c>
    </row>
    <row r="220" spans="1:28" x14ac:dyDescent="0.35">
      <c r="A220" s="76"/>
      <c r="B220" s="76"/>
      <c r="C220" s="76"/>
      <c r="D220" s="76"/>
      <c r="E220" s="76"/>
      <c r="F220" s="76" t="s">
        <v>13317</v>
      </c>
      <c r="G220" s="76"/>
      <c r="H220" s="118">
        <v>100000</v>
      </c>
      <c r="I220" s="76"/>
      <c r="J220" s="76"/>
      <c r="K220" s="145"/>
      <c r="L220" s="76"/>
      <c r="M220" s="120"/>
      <c r="N220" s="119"/>
      <c r="O220" s="76"/>
      <c r="P220" s="122"/>
      <c r="Q220" s="119"/>
      <c r="R220" s="76"/>
      <c r="S220" s="76"/>
      <c r="T220" s="76"/>
      <c r="U220" s="76"/>
      <c r="V220" s="76"/>
      <c r="W220" s="76"/>
      <c r="AA220" s="639">
        <f t="shared" si="6"/>
        <v>7000.0000000000009</v>
      </c>
      <c r="AB220" s="118">
        <f t="shared" si="7"/>
        <v>107000</v>
      </c>
    </row>
    <row r="221" spans="1:28" x14ac:dyDescent="0.35">
      <c r="A221" s="76"/>
      <c r="B221" s="76"/>
      <c r="C221" s="76"/>
      <c r="D221" s="76"/>
      <c r="E221" s="76"/>
      <c r="F221" s="76" t="s">
        <v>13318</v>
      </c>
      <c r="G221" s="76"/>
      <c r="H221" s="118">
        <v>100000</v>
      </c>
      <c r="I221" s="76"/>
      <c r="J221" s="76"/>
      <c r="K221" s="145"/>
      <c r="L221" s="76"/>
      <c r="M221" s="120"/>
      <c r="N221" s="119"/>
      <c r="O221" s="76"/>
      <c r="P221" s="122"/>
      <c r="Q221" s="119"/>
      <c r="R221" s="76"/>
      <c r="S221" s="76"/>
      <c r="T221" s="76"/>
      <c r="U221" s="76"/>
      <c r="V221" s="76"/>
      <c r="W221" s="76"/>
      <c r="AA221" s="639">
        <f t="shared" si="6"/>
        <v>7000.0000000000009</v>
      </c>
      <c r="AB221" s="118">
        <f t="shared" si="7"/>
        <v>107000</v>
      </c>
    </row>
    <row r="222" spans="1:28" x14ac:dyDescent="0.35">
      <c r="A222" s="76"/>
      <c r="B222" s="76"/>
      <c r="C222" s="76"/>
      <c r="D222" s="76"/>
      <c r="E222" s="76"/>
      <c r="F222" s="76" t="s">
        <v>13319</v>
      </c>
      <c r="G222" s="76"/>
      <c r="H222" s="118">
        <v>100000</v>
      </c>
      <c r="I222" s="76"/>
      <c r="J222" s="76"/>
      <c r="K222" s="145"/>
      <c r="L222" s="76"/>
      <c r="M222" s="120"/>
      <c r="N222" s="119"/>
      <c r="O222" s="76"/>
      <c r="P222" s="122"/>
      <c r="Q222" s="119"/>
      <c r="R222" s="76"/>
      <c r="S222" s="76"/>
      <c r="T222" s="76"/>
      <c r="U222" s="76"/>
      <c r="V222" s="76"/>
      <c r="W222" s="76"/>
      <c r="AA222" s="639">
        <f t="shared" si="6"/>
        <v>7000.0000000000009</v>
      </c>
      <c r="AB222" s="118">
        <f t="shared" si="7"/>
        <v>107000</v>
      </c>
    </row>
    <row r="223" spans="1:28" x14ac:dyDescent="0.35">
      <c r="A223" s="76"/>
      <c r="B223" s="76"/>
      <c r="C223" s="76"/>
      <c r="D223" s="76"/>
      <c r="E223" s="76"/>
      <c r="F223" s="76" t="s">
        <v>13320</v>
      </c>
      <c r="G223" s="76"/>
      <c r="H223" s="118">
        <v>100000</v>
      </c>
      <c r="I223" s="76"/>
      <c r="J223" s="76"/>
      <c r="K223" s="145"/>
      <c r="L223" s="76"/>
      <c r="M223" s="120"/>
      <c r="N223" s="119"/>
      <c r="O223" s="76"/>
      <c r="P223" s="122"/>
      <c r="Q223" s="119"/>
      <c r="R223" s="76"/>
      <c r="S223" s="76"/>
      <c r="T223" s="76"/>
      <c r="U223" s="76"/>
      <c r="V223" s="76"/>
      <c r="W223" s="76"/>
      <c r="AA223" s="639">
        <f t="shared" si="6"/>
        <v>7000.0000000000009</v>
      </c>
      <c r="AB223" s="118">
        <f t="shared" si="7"/>
        <v>107000</v>
      </c>
    </row>
    <row r="224" spans="1:28" x14ac:dyDescent="0.35">
      <c r="A224" s="76"/>
      <c r="B224" s="76"/>
      <c r="C224" s="76"/>
      <c r="D224" s="76"/>
      <c r="E224" s="76"/>
      <c r="F224" s="76" t="s">
        <v>13321</v>
      </c>
      <c r="G224" s="76"/>
      <c r="H224" s="118">
        <v>100000</v>
      </c>
      <c r="I224" s="76"/>
      <c r="J224" s="76"/>
      <c r="K224" s="145"/>
      <c r="L224" s="76"/>
      <c r="M224" s="120"/>
      <c r="N224" s="119"/>
      <c r="O224" s="76"/>
      <c r="P224" s="122"/>
      <c r="Q224" s="119"/>
      <c r="R224" s="76"/>
      <c r="S224" s="76"/>
      <c r="T224" s="76"/>
      <c r="U224" s="76"/>
      <c r="V224" s="76"/>
      <c r="W224" s="76"/>
      <c r="AA224" s="639">
        <f t="shared" si="6"/>
        <v>7000.0000000000009</v>
      </c>
      <c r="AB224" s="118">
        <f t="shared" si="7"/>
        <v>107000</v>
      </c>
    </row>
    <row r="225" spans="1:28" x14ac:dyDescent="0.35">
      <c r="A225" s="76"/>
      <c r="B225" s="76"/>
      <c r="C225" s="76"/>
      <c r="D225" s="76"/>
      <c r="E225" s="76"/>
      <c r="F225" s="76" t="s">
        <v>13322</v>
      </c>
      <c r="G225" s="76"/>
      <c r="H225" s="118">
        <v>100000</v>
      </c>
      <c r="I225" s="76"/>
      <c r="J225" s="76"/>
      <c r="K225" s="145"/>
      <c r="L225" s="76"/>
      <c r="M225" s="120"/>
      <c r="N225" s="119"/>
      <c r="O225" s="76"/>
      <c r="P225" s="122"/>
      <c r="Q225" s="119"/>
      <c r="R225" s="76"/>
      <c r="S225" s="76"/>
      <c r="T225" s="76"/>
      <c r="U225" s="76"/>
      <c r="V225" s="76"/>
      <c r="W225" s="76"/>
      <c r="AA225" s="639">
        <f t="shared" si="6"/>
        <v>7000.0000000000009</v>
      </c>
      <c r="AB225" s="118">
        <f t="shared" si="7"/>
        <v>107000</v>
      </c>
    </row>
    <row r="226" spans="1:28" x14ac:dyDescent="0.35">
      <c r="A226" s="76"/>
      <c r="B226" s="76"/>
      <c r="C226" s="76"/>
      <c r="D226" s="76"/>
      <c r="E226" s="76"/>
      <c r="F226" s="76" t="s">
        <v>13323</v>
      </c>
      <c r="G226" s="76"/>
      <c r="H226" s="118">
        <v>100000</v>
      </c>
      <c r="I226" s="76"/>
      <c r="J226" s="76"/>
      <c r="K226" s="145"/>
      <c r="L226" s="76"/>
      <c r="M226" s="120"/>
      <c r="N226" s="119"/>
      <c r="O226" s="76"/>
      <c r="P226" s="122"/>
      <c r="Q226" s="119"/>
      <c r="R226" s="76"/>
      <c r="S226" s="76"/>
      <c r="T226" s="76"/>
      <c r="U226" s="76"/>
      <c r="V226" s="76"/>
      <c r="W226" s="76"/>
      <c r="AA226" s="639">
        <f t="shared" si="6"/>
        <v>7000.0000000000009</v>
      </c>
      <c r="AB226" s="118">
        <f t="shared" si="7"/>
        <v>107000</v>
      </c>
    </row>
    <row r="227" spans="1:28" x14ac:dyDescent="0.35">
      <c r="A227" s="76"/>
      <c r="B227" s="76"/>
      <c r="C227" s="76"/>
      <c r="D227" s="76"/>
      <c r="E227" s="76"/>
      <c r="F227" s="76" t="s">
        <v>13324</v>
      </c>
      <c r="G227" s="76"/>
      <c r="H227" s="118">
        <v>100000</v>
      </c>
      <c r="I227" s="76"/>
      <c r="J227" s="76"/>
      <c r="K227" s="145"/>
      <c r="L227" s="76"/>
      <c r="M227" s="120"/>
      <c r="N227" s="119"/>
      <c r="O227" s="76"/>
      <c r="P227" s="122"/>
      <c r="Q227" s="119"/>
      <c r="R227" s="76"/>
      <c r="S227" s="76"/>
      <c r="T227" s="76"/>
      <c r="U227" s="76"/>
      <c r="V227" s="76"/>
      <c r="W227" s="76"/>
      <c r="AA227" s="639">
        <f t="shared" si="6"/>
        <v>7000.0000000000009</v>
      </c>
      <c r="AB227" s="118">
        <f t="shared" si="7"/>
        <v>107000</v>
      </c>
    </row>
    <row r="228" spans="1:28" x14ac:dyDescent="0.35">
      <c r="A228" s="76"/>
      <c r="B228" s="76"/>
      <c r="C228" s="76"/>
      <c r="D228" s="76"/>
      <c r="E228" s="76"/>
      <c r="F228" s="76" t="s">
        <v>13325</v>
      </c>
      <c r="G228" s="76"/>
      <c r="H228" s="118">
        <v>100000</v>
      </c>
      <c r="I228" s="76"/>
      <c r="J228" s="76"/>
      <c r="K228" s="145"/>
      <c r="L228" s="76"/>
      <c r="M228" s="120"/>
      <c r="N228" s="119"/>
      <c r="O228" s="76"/>
      <c r="P228" s="122"/>
      <c r="Q228" s="119"/>
      <c r="R228" s="76"/>
      <c r="S228" s="76"/>
      <c r="T228" s="76"/>
      <c r="U228" s="76"/>
      <c r="V228" s="76"/>
      <c r="W228" s="76"/>
      <c r="AA228" s="639">
        <f t="shared" si="6"/>
        <v>7000.0000000000009</v>
      </c>
      <c r="AB228" s="118">
        <f t="shared" si="7"/>
        <v>107000</v>
      </c>
    </row>
    <row r="229" spans="1:28" x14ac:dyDescent="0.35">
      <c r="A229" s="76"/>
      <c r="B229" s="76"/>
      <c r="C229" s="76"/>
      <c r="D229" s="76"/>
      <c r="E229" s="76"/>
      <c r="F229" s="76" t="s">
        <v>13326</v>
      </c>
      <c r="G229" s="76"/>
      <c r="H229" s="118">
        <v>100000</v>
      </c>
      <c r="I229" s="76"/>
      <c r="J229" s="76"/>
      <c r="K229" s="145"/>
      <c r="L229" s="76"/>
      <c r="M229" s="120"/>
      <c r="N229" s="119"/>
      <c r="O229" s="76"/>
      <c r="P229" s="122"/>
      <c r="Q229" s="119"/>
      <c r="R229" s="76"/>
      <c r="S229" s="76"/>
      <c r="T229" s="76"/>
      <c r="U229" s="76"/>
      <c r="V229" s="76"/>
      <c r="W229" s="76"/>
      <c r="AA229" s="639">
        <f t="shared" si="6"/>
        <v>7000.0000000000009</v>
      </c>
      <c r="AB229" s="118">
        <f t="shared" si="7"/>
        <v>107000</v>
      </c>
    </row>
    <row r="230" spans="1:28" x14ac:dyDescent="0.35">
      <c r="A230" s="76"/>
      <c r="B230" s="76"/>
      <c r="C230" s="76"/>
      <c r="D230" s="76"/>
      <c r="E230" s="76"/>
      <c r="F230" s="76" t="s">
        <v>13327</v>
      </c>
      <c r="G230" s="76"/>
      <c r="H230" s="118">
        <v>100000</v>
      </c>
      <c r="I230" s="76"/>
      <c r="J230" s="76"/>
      <c r="K230" s="145"/>
      <c r="L230" s="76"/>
      <c r="M230" s="120"/>
      <c r="N230" s="119"/>
      <c r="O230" s="76"/>
      <c r="P230" s="122"/>
      <c r="Q230" s="119"/>
      <c r="R230" s="76"/>
      <c r="S230" s="76"/>
      <c r="T230" s="76"/>
      <c r="U230" s="76"/>
      <c r="V230" s="76"/>
      <c r="W230" s="76"/>
      <c r="AA230" s="639">
        <f t="shared" si="6"/>
        <v>7000.0000000000009</v>
      </c>
      <c r="AB230" s="118">
        <f t="shared" si="7"/>
        <v>107000</v>
      </c>
    </row>
    <row r="231" spans="1:28" x14ac:dyDescent="0.35">
      <c r="A231" s="76"/>
      <c r="B231" s="76"/>
      <c r="C231" s="76"/>
      <c r="D231" s="76"/>
      <c r="E231" s="76"/>
      <c r="F231" s="76" t="s">
        <v>13328</v>
      </c>
      <c r="G231" s="76"/>
      <c r="H231" s="118">
        <v>100000</v>
      </c>
      <c r="I231" s="76"/>
      <c r="J231" s="76"/>
      <c r="K231" s="145"/>
      <c r="L231" s="76"/>
      <c r="M231" s="120"/>
      <c r="N231" s="119"/>
      <c r="O231" s="76"/>
      <c r="P231" s="122"/>
      <c r="Q231" s="119"/>
      <c r="R231" s="76"/>
      <c r="S231" s="76"/>
      <c r="T231" s="76"/>
      <c r="U231" s="76"/>
      <c r="V231" s="76"/>
      <c r="W231" s="76"/>
      <c r="AA231" s="639">
        <f t="shared" si="6"/>
        <v>7000.0000000000009</v>
      </c>
      <c r="AB231" s="118">
        <f t="shared" si="7"/>
        <v>107000</v>
      </c>
    </row>
    <row r="232" spans="1:28" x14ac:dyDescent="0.35">
      <c r="A232" s="76"/>
      <c r="B232" s="76"/>
      <c r="C232" s="76"/>
      <c r="D232" s="76"/>
      <c r="E232" s="76"/>
      <c r="F232" s="117" t="s">
        <v>13329</v>
      </c>
      <c r="G232" s="76"/>
      <c r="H232" s="118">
        <v>100000</v>
      </c>
      <c r="I232" s="76"/>
      <c r="J232" s="76"/>
      <c r="K232" s="145"/>
      <c r="L232" s="76"/>
      <c r="M232" s="120"/>
      <c r="N232" s="119"/>
      <c r="O232" s="76"/>
      <c r="P232" s="122"/>
      <c r="Q232" s="119"/>
      <c r="R232" s="76"/>
      <c r="S232" s="76"/>
      <c r="T232" s="76"/>
      <c r="U232" s="76"/>
      <c r="V232" s="76"/>
      <c r="W232" s="76"/>
      <c r="AA232" s="639">
        <f t="shared" si="6"/>
        <v>7000.0000000000009</v>
      </c>
      <c r="AB232" s="118">
        <f t="shared" si="7"/>
        <v>107000</v>
      </c>
    </row>
    <row r="233" spans="1:28" x14ac:dyDescent="0.35">
      <c r="A233" s="76"/>
      <c r="B233" s="76"/>
      <c r="C233" s="76"/>
      <c r="D233" s="76"/>
      <c r="E233" s="76"/>
      <c r="F233" s="117" t="s">
        <v>13330</v>
      </c>
      <c r="G233" s="76"/>
      <c r="H233" s="118">
        <v>100000</v>
      </c>
      <c r="I233" s="76"/>
      <c r="J233" s="76"/>
      <c r="K233" s="145"/>
      <c r="L233" s="76"/>
      <c r="M233" s="120"/>
      <c r="N233" s="119"/>
      <c r="O233" s="76"/>
      <c r="P233" s="122"/>
      <c r="Q233" s="119"/>
      <c r="R233" s="76"/>
      <c r="S233" s="76"/>
      <c r="T233" s="76"/>
      <c r="U233" s="76"/>
      <c r="V233" s="76"/>
      <c r="W233" s="76"/>
      <c r="AA233" s="639">
        <f t="shared" si="6"/>
        <v>7000.0000000000009</v>
      </c>
      <c r="AB233" s="118">
        <f t="shared" si="7"/>
        <v>107000</v>
      </c>
    </row>
    <row r="234" spans="1:28" x14ac:dyDescent="0.35">
      <c r="A234" s="76"/>
      <c r="B234" s="76"/>
      <c r="C234" s="76"/>
      <c r="D234" s="76"/>
      <c r="E234" s="76"/>
      <c r="F234" s="117" t="s">
        <v>13331</v>
      </c>
      <c r="G234" s="76"/>
      <c r="H234" s="118">
        <v>100000</v>
      </c>
      <c r="I234" s="76"/>
      <c r="J234" s="76"/>
      <c r="K234" s="145"/>
      <c r="L234" s="76"/>
      <c r="M234" s="120"/>
      <c r="N234" s="119"/>
      <c r="O234" s="76"/>
      <c r="P234" s="122"/>
      <c r="Q234" s="119"/>
      <c r="R234" s="76"/>
      <c r="S234" s="76"/>
      <c r="T234" s="76"/>
      <c r="U234" s="76"/>
      <c r="V234" s="76"/>
      <c r="W234" s="76"/>
      <c r="AA234" s="639">
        <f t="shared" si="6"/>
        <v>7000.0000000000009</v>
      </c>
      <c r="AB234" s="118">
        <f t="shared" si="7"/>
        <v>107000</v>
      </c>
    </row>
    <row r="235" spans="1:28" x14ac:dyDescent="0.35">
      <c r="A235" s="76"/>
      <c r="B235" s="76"/>
      <c r="C235" s="76"/>
      <c r="D235" s="76"/>
      <c r="E235" s="76"/>
      <c r="F235" s="117" t="s">
        <v>13332</v>
      </c>
      <c r="G235" s="76"/>
      <c r="H235" s="118">
        <v>100000</v>
      </c>
      <c r="I235" s="76"/>
      <c r="J235" s="76"/>
      <c r="K235" s="145"/>
      <c r="L235" s="76"/>
      <c r="M235" s="120"/>
      <c r="N235" s="119"/>
      <c r="O235" s="76"/>
      <c r="P235" s="122"/>
      <c r="Q235" s="119"/>
      <c r="R235" s="76"/>
      <c r="S235" s="76"/>
      <c r="T235" s="76"/>
      <c r="U235" s="76"/>
      <c r="V235" s="76"/>
      <c r="W235" s="76"/>
      <c r="AA235" s="639">
        <f t="shared" si="6"/>
        <v>7000.0000000000009</v>
      </c>
      <c r="AB235" s="118">
        <f t="shared" si="7"/>
        <v>107000</v>
      </c>
    </row>
    <row r="236" spans="1:28" x14ac:dyDescent="0.35">
      <c r="A236" s="76"/>
      <c r="B236" s="76"/>
      <c r="C236" s="76"/>
      <c r="D236" s="76"/>
      <c r="E236" s="76"/>
      <c r="F236" s="76"/>
      <c r="G236" s="76"/>
      <c r="H236" s="118"/>
      <c r="I236" s="76"/>
      <c r="J236" s="76"/>
      <c r="K236" s="145"/>
      <c r="L236" s="76"/>
      <c r="M236" s="120"/>
      <c r="N236" s="119"/>
      <c r="O236" s="76"/>
      <c r="P236" s="122"/>
      <c r="Q236" s="119"/>
      <c r="R236" s="76"/>
      <c r="S236" s="76"/>
      <c r="T236" s="76"/>
      <c r="U236" s="76"/>
      <c r="V236" s="76"/>
      <c r="W236" s="76"/>
      <c r="AA236" s="639">
        <f t="shared" si="6"/>
        <v>0</v>
      </c>
      <c r="AB236" s="118">
        <f t="shared" si="7"/>
        <v>0</v>
      </c>
    </row>
    <row r="237" spans="1:28" x14ac:dyDescent="0.35">
      <c r="A237" s="76"/>
      <c r="B237" s="76"/>
      <c r="C237" s="76"/>
      <c r="D237" s="76"/>
      <c r="E237" s="76"/>
      <c r="F237" s="76"/>
      <c r="G237" s="76"/>
      <c r="H237" s="118"/>
      <c r="I237" s="76"/>
      <c r="J237" s="76"/>
      <c r="K237" s="145"/>
      <c r="L237" s="76"/>
      <c r="M237" s="120"/>
      <c r="N237" s="119"/>
      <c r="O237" s="76"/>
      <c r="P237" s="122"/>
      <c r="Q237" s="119"/>
      <c r="R237" s="76"/>
      <c r="S237" s="76"/>
      <c r="T237" s="76"/>
      <c r="U237" s="76"/>
      <c r="V237" s="76"/>
      <c r="W237" s="76"/>
      <c r="AA237" s="639">
        <f t="shared" si="6"/>
        <v>0</v>
      </c>
      <c r="AB237" s="118">
        <f t="shared" si="7"/>
        <v>0</v>
      </c>
    </row>
    <row r="238" spans="1:28" x14ac:dyDescent="0.35">
      <c r="A238" s="76"/>
      <c r="B238" s="76"/>
      <c r="C238" s="76"/>
      <c r="D238" s="76"/>
      <c r="E238" s="76"/>
      <c r="F238" s="76"/>
      <c r="G238" s="76"/>
      <c r="H238" s="118"/>
      <c r="I238" s="76"/>
      <c r="J238" s="76"/>
      <c r="K238" s="145"/>
      <c r="L238" s="76"/>
      <c r="M238" s="120"/>
      <c r="N238" s="119"/>
      <c r="O238" s="76"/>
      <c r="P238" s="122"/>
      <c r="Q238" s="119"/>
      <c r="R238" s="76"/>
      <c r="S238" s="76"/>
      <c r="T238" s="76"/>
      <c r="U238" s="76"/>
      <c r="V238" s="76"/>
      <c r="W238" s="76"/>
      <c r="AA238" s="639">
        <f t="shared" si="6"/>
        <v>0</v>
      </c>
      <c r="AB238" s="118">
        <f t="shared" si="7"/>
        <v>0</v>
      </c>
    </row>
    <row r="239" spans="1:28" x14ac:dyDescent="0.35">
      <c r="A239" s="64"/>
      <c r="B239" s="64"/>
      <c r="C239" s="64"/>
      <c r="D239" s="64"/>
      <c r="E239" s="64"/>
      <c r="F239" s="66" t="s">
        <v>1860</v>
      </c>
      <c r="G239" s="64"/>
      <c r="H239" s="67"/>
      <c r="I239" s="64"/>
      <c r="J239" s="64"/>
      <c r="K239" s="159"/>
      <c r="L239" s="64"/>
      <c r="M239" s="68"/>
      <c r="N239" s="68"/>
      <c r="O239" s="64"/>
      <c r="P239" s="125"/>
      <c r="Q239" s="68"/>
      <c r="R239" s="64"/>
      <c r="S239" s="64"/>
      <c r="T239" s="64"/>
      <c r="U239" s="64"/>
      <c r="V239" s="64"/>
      <c r="W239" s="64"/>
      <c r="AA239" s="639">
        <f t="shared" si="6"/>
        <v>0</v>
      </c>
      <c r="AB239" s="67">
        <f t="shared" si="7"/>
        <v>0</v>
      </c>
    </row>
    <row r="240" spans="1:28" x14ac:dyDescent="0.35">
      <c r="A240" s="76"/>
      <c r="B240" s="76"/>
      <c r="C240" s="76"/>
      <c r="D240" s="76"/>
      <c r="E240" s="76"/>
      <c r="F240" s="76" t="s">
        <v>13333</v>
      </c>
      <c r="G240" s="76"/>
      <c r="H240" s="118">
        <v>700000</v>
      </c>
      <c r="I240" s="76"/>
      <c r="J240" s="76" t="s">
        <v>1562</v>
      </c>
      <c r="K240" s="155" t="s">
        <v>980</v>
      </c>
      <c r="L240" s="155" t="s">
        <v>980</v>
      </c>
      <c r="M240" s="155" t="s">
        <v>980</v>
      </c>
      <c r="N240" s="155" t="s">
        <v>980</v>
      </c>
      <c r="O240" s="76"/>
      <c r="P240" s="122"/>
      <c r="Q240" s="119"/>
      <c r="R240" s="76"/>
      <c r="S240" s="76"/>
      <c r="T240" s="76"/>
      <c r="U240" s="76"/>
      <c r="V240" s="76"/>
      <c r="W240" s="76" t="s">
        <v>1852</v>
      </c>
      <c r="AA240" s="639">
        <f t="shared" si="6"/>
        <v>49000.000000000007</v>
      </c>
      <c r="AB240" s="118">
        <f t="shared" si="7"/>
        <v>749000</v>
      </c>
    </row>
    <row r="241" spans="1:28" x14ac:dyDescent="0.35">
      <c r="A241" s="69"/>
      <c r="B241" s="69"/>
      <c r="C241" s="69"/>
      <c r="D241" s="69"/>
      <c r="E241" s="69"/>
      <c r="F241" s="69"/>
      <c r="G241" s="69"/>
      <c r="H241" s="74"/>
      <c r="I241" s="69"/>
      <c r="J241" s="69"/>
      <c r="K241" s="69"/>
      <c r="L241" s="69"/>
      <c r="M241" s="75"/>
      <c r="N241" s="75"/>
      <c r="O241" s="69"/>
      <c r="P241" s="69"/>
      <c r="Q241" s="75"/>
      <c r="R241" s="69"/>
      <c r="S241" s="69"/>
      <c r="T241" s="69"/>
      <c r="U241" s="69"/>
      <c r="V241" s="76"/>
      <c r="W241" s="76"/>
      <c r="AA241" s="639">
        <f t="shared" si="6"/>
        <v>0</v>
      </c>
      <c r="AB241" s="74">
        <f t="shared" si="7"/>
        <v>0</v>
      </c>
    </row>
    <row r="242" spans="1:28" x14ac:dyDescent="0.35">
      <c r="A242" s="64"/>
      <c r="B242" s="64"/>
      <c r="C242" s="64"/>
      <c r="D242" s="64"/>
      <c r="E242" s="64"/>
      <c r="F242" s="89" t="s">
        <v>2245</v>
      </c>
      <c r="G242" s="64"/>
      <c r="H242" s="67"/>
      <c r="I242" s="64"/>
      <c r="J242" s="64"/>
      <c r="K242" s="159"/>
      <c r="L242" s="64"/>
      <c r="M242" s="68"/>
      <c r="N242" s="68"/>
      <c r="O242" s="64"/>
      <c r="P242" s="64"/>
      <c r="Q242" s="68"/>
      <c r="R242" s="64"/>
      <c r="S242" s="64"/>
      <c r="T242" s="64"/>
      <c r="U242" s="64"/>
      <c r="V242" s="64"/>
      <c r="W242" s="64"/>
      <c r="AA242" s="639">
        <f t="shared" si="6"/>
        <v>0</v>
      </c>
      <c r="AB242" s="67">
        <f t="shared" si="7"/>
        <v>0</v>
      </c>
    </row>
    <row r="243" spans="1:28" x14ac:dyDescent="0.35">
      <c r="A243" s="76"/>
      <c r="B243" s="76"/>
      <c r="C243" s="76"/>
      <c r="D243" s="76"/>
      <c r="E243" s="76"/>
      <c r="F243" s="117" t="s">
        <v>13334</v>
      </c>
      <c r="G243" s="76"/>
      <c r="H243" s="118">
        <v>75000</v>
      </c>
      <c r="I243" s="76"/>
      <c r="J243" s="76" t="s">
        <v>1062</v>
      </c>
      <c r="K243" s="163"/>
      <c r="L243" s="76" t="s">
        <v>3301</v>
      </c>
      <c r="M243" s="119">
        <v>3152010209</v>
      </c>
      <c r="N243" s="119" t="s">
        <v>13335</v>
      </c>
      <c r="O243" s="76"/>
      <c r="P243" s="76"/>
      <c r="Q243" s="119"/>
      <c r="R243" s="76"/>
      <c r="S243" s="76"/>
      <c r="T243" s="76"/>
      <c r="U243" s="76"/>
      <c r="V243" s="76"/>
      <c r="W243" s="76"/>
      <c r="AA243" s="639">
        <f t="shared" si="6"/>
        <v>5250.0000000000009</v>
      </c>
      <c r="AB243" s="118">
        <f t="shared" si="7"/>
        <v>80250</v>
      </c>
    </row>
    <row r="244" spans="1:28" x14ac:dyDescent="0.35">
      <c r="A244" s="76"/>
      <c r="B244" s="76"/>
      <c r="C244" s="76"/>
      <c r="D244" s="76"/>
      <c r="E244" s="76"/>
      <c r="F244" s="117" t="s">
        <v>13336</v>
      </c>
      <c r="G244" s="76"/>
      <c r="H244" s="118">
        <v>75000</v>
      </c>
      <c r="I244" s="76"/>
      <c r="J244" s="76" t="s">
        <v>1062</v>
      </c>
      <c r="K244" s="163"/>
      <c r="L244" s="76" t="s">
        <v>1064</v>
      </c>
      <c r="M244" s="119">
        <v>3151970135</v>
      </c>
      <c r="N244" s="119" t="s">
        <v>13335</v>
      </c>
      <c r="O244" s="76"/>
      <c r="P244" s="76"/>
      <c r="Q244" s="119"/>
      <c r="R244" s="76"/>
      <c r="S244" s="76"/>
      <c r="T244" s="76"/>
      <c r="U244" s="76"/>
      <c r="V244" s="76"/>
      <c r="W244" s="76"/>
      <c r="AA244" s="639">
        <f t="shared" si="6"/>
        <v>5250.0000000000009</v>
      </c>
      <c r="AB244" s="118">
        <f t="shared" si="7"/>
        <v>80250</v>
      </c>
    </row>
    <row r="245" spans="1:28" x14ac:dyDescent="0.35">
      <c r="A245" s="76"/>
      <c r="B245" s="76"/>
      <c r="C245" s="76"/>
      <c r="D245" s="76"/>
      <c r="E245" s="76"/>
      <c r="F245" s="117" t="s">
        <v>13337</v>
      </c>
      <c r="G245" s="76"/>
      <c r="H245" s="118">
        <v>75000</v>
      </c>
      <c r="I245" s="76"/>
      <c r="J245" s="76" t="s">
        <v>1062</v>
      </c>
      <c r="K245" s="163"/>
      <c r="L245" s="76" t="s">
        <v>3301</v>
      </c>
      <c r="M245" s="119">
        <v>3151970237</v>
      </c>
      <c r="N245" s="119" t="s">
        <v>13335</v>
      </c>
      <c r="O245" s="76"/>
      <c r="P245" s="76"/>
      <c r="Q245" s="119"/>
      <c r="R245" s="76"/>
      <c r="S245" s="76"/>
      <c r="T245" s="76"/>
      <c r="U245" s="76"/>
      <c r="V245" s="76"/>
      <c r="W245" s="76"/>
      <c r="AA245" s="639">
        <f t="shared" si="6"/>
        <v>5250.0000000000009</v>
      </c>
      <c r="AB245" s="118">
        <f t="shared" si="7"/>
        <v>80250</v>
      </c>
    </row>
    <row r="246" spans="1:28" x14ac:dyDescent="0.35">
      <c r="A246" s="76"/>
      <c r="B246" s="76"/>
      <c r="C246" s="76"/>
      <c r="D246" s="76"/>
      <c r="E246" s="76"/>
      <c r="F246" s="117" t="s">
        <v>13338</v>
      </c>
      <c r="G246" s="76"/>
      <c r="H246" s="118">
        <v>75000</v>
      </c>
      <c r="I246" s="76"/>
      <c r="J246" s="76" t="s">
        <v>1062</v>
      </c>
      <c r="K246" s="163"/>
      <c r="L246" s="76" t="s">
        <v>13339</v>
      </c>
      <c r="M246" s="119">
        <v>3152010227</v>
      </c>
      <c r="N246" s="119" t="s">
        <v>13335</v>
      </c>
      <c r="O246" s="76"/>
      <c r="P246" s="76"/>
      <c r="Q246" s="119"/>
      <c r="R246" s="76"/>
      <c r="S246" s="76"/>
      <c r="T246" s="76"/>
      <c r="U246" s="76"/>
      <c r="V246" s="76"/>
      <c r="W246" s="76"/>
      <c r="AA246" s="639">
        <f t="shared" si="6"/>
        <v>5250.0000000000009</v>
      </c>
      <c r="AB246" s="118">
        <f t="shared" si="7"/>
        <v>80250</v>
      </c>
    </row>
    <row r="247" spans="1:28" x14ac:dyDescent="0.35">
      <c r="A247" s="76"/>
      <c r="B247" s="76"/>
      <c r="C247" s="76"/>
      <c r="D247" s="76"/>
      <c r="E247" s="76"/>
      <c r="F247" s="117" t="s">
        <v>13340</v>
      </c>
      <c r="G247" s="76"/>
      <c r="H247" s="118">
        <v>75000</v>
      </c>
      <c r="I247" s="76"/>
      <c r="J247" s="76"/>
      <c r="K247" s="163"/>
      <c r="L247" s="76"/>
      <c r="M247" s="119"/>
      <c r="N247" s="119" t="s">
        <v>13335</v>
      </c>
      <c r="O247" s="76"/>
      <c r="P247" s="76"/>
      <c r="Q247" s="119"/>
      <c r="R247" s="76"/>
      <c r="S247" s="76"/>
      <c r="T247" s="76"/>
      <c r="U247" s="76"/>
      <c r="V247" s="76"/>
      <c r="W247" s="76"/>
      <c r="AA247" s="639">
        <f t="shared" si="6"/>
        <v>5250.0000000000009</v>
      </c>
      <c r="AB247" s="118">
        <f t="shared" si="7"/>
        <v>80250</v>
      </c>
    </row>
    <row r="248" spans="1:28" x14ac:dyDescent="0.35">
      <c r="A248" s="76"/>
      <c r="B248" s="76"/>
      <c r="C248" s="76"/>
      <c r="D248" s="76"/>
      <c r="E248" s="76"/>
      <c r="F248" s="117" t="s">
        <v>13341</v>
      </c>
      <c r="G248" s="76"/>
      <c r="H248" s="118">
        <v>75000</v>
      </c>
      <c r="I248" s="76"/>
      <c r="J248" s="76" t="s">
        <v>1062</v>
      </c>
      <c r="K248" s="163"/>
      <c r="L248" s="76" t="s">
        <v>3301</v>
      </c>
      <c r="M248" s="119">
        <v>3152010207</v>
      </c>
      <c r="N248" s="119" t="s">
        <v>13342</v>
      </c>
      <c r="O248" s="76"/>
      <c r="P248" s="76"/>
      <c r="Q248" s="119"/>
      <c r="R248" s="76"/>
      <c r="S248" s="76"/>
      <c r="T248" s="76"/>
      <c r="U248" s="76"/>
      <c r="V248" s="76"/>
      <c r="W248" s="76"/>
      <c r="AA248" s="639">
        <f t="shared" si="6"/>
        <v>5250.0000000000009</v>
      </c>
      <c r="AB248" s="118">
        <f t="shared" si="7"/>
        <v>80250</v>
      </c>
    </row>
    <row r="249" spans="1:28" x14ac:dyDescent="0.35">
      <c r="A249" s="76"/>
      <c r="B249" s="76"/>
      <c r="C249" s="76"/>
      <c r="D249" s="76"/>
      <c r="E249" s="76"/>
      <c r="F249" s="117" t="s">
        <v>13343</v>
      </c>
      <c r="G249" s="76"/>
      <c r="H249" s="118">
        <v>75000</v>
      </c>
      <c r="I249" s="76"/>
      <c r="J249" s="76" t="s">
        <v>1062</v>
      </c>
      <c r="K249" s="145"/>
      <c r="L249" s="76" t="s">
        <v>3301</v>
      </c>
      <c r="M249" s="119">
        <v>3152010214</v>
      </c>
      <c r="N249" s="119" t="s">
        <v>13342</v>
      </c>
      <c r="O249" s="76"/>
      <c r="P249" s="76"/>
      <c r="Q249" s="119"/>
      <c r="R249" s="76"/>
      <c r="S249" s="76"/>
      <c r="T249" s="76"/>
      <c r="U249" s="76"/>
      <c r="V249" s="76"/>
      <c r="W249" s="76"/>
      <c r="AA249" s="639">
        <f t="shared" si="6"/>
        <v>5250.0000000000009</v>
      </c>
      <c r="AB249" s="118">
        <f t="shared" si="7"/>
        <v>80250</v>
      </c>
    </row>
    <row r="250" spans="1:28" x14ac:dyDescent="0.35">
      <c r="A250" s="76"/>
      <c r="B250" s="76"/>
      <c r="C250" s="76"/>
      <c r="D250" s="76"/>
      <c r="E250" s="76"/>
      <c r="F250" s="117" t="s">
        <v>13344</v>
      </c>
      <c r="G250" s="76"/>
      <c r="H250" s="118">
        <v>75000</v>
      </c>
      <c r="I250" s="76"/>
      <c r="J250" s="76" t="s">
        <v>1062</v>
      </c>
      <c r="K250" s="164"/>
      <c r="L250" s="76" t="s">
        <v>3301</v>
      </c>
      <c r="M250" s="119">
        <v>3151970215</v>
      </c>
      <c r="N250" s="119" t="s">
        <v>13342</v>
      </c>
      <c r="O250" s="76"/>
      <c r="P250" s="76"/>
      <c r="Q250" s="119"/>
      <c r="R250" s="76"/>
      <c r="S250" s="76"/>
      <c r="T250" s="76"/>
      <c r="U250" s="76"/>
      <c r="V250" s="76"/>
      <c r="W250" s="76"/>
      <c r="AA250" s="639">
        <f t="shared" si="6"/>
        <v>5250.0000000000009</v>
      </c>
      <c r="AB250" s="118">
        <f t="shared" si="7"/>
        <v>80250</v>
      </c>
    </row>
    <row r="251" spans="1:28" x14ac:dyDescent="0.35">
      <c r="A251" s="76"/>
      <c r="B251" s="76"/>
      <c r="C251" s="76"/>
      <c r="D251" s="76"/>
      <c r="E251" s="76"/>
      <c r="F251" s="76" t="s">
        <v>13345</v>
      </c>
      <c r="G251" s="76"/>
      <c r="H251" s="118">
        <v>75000</v>
      </c>
      <c r="I251" s="76"/>
      <c r="J251" s="76"/>
      <c r="K251" s="164"/>
      <c r="L251" s="76"/>
      <c r="M251" s="119"/>
      <c r="N251" s="119" t="s">
        <v>13342</v>
      </c>
      <c r="O251" s="76"/>
      <c r="P251" s="76"/>
      <c r="Q251" s="119"/>
      <c r="R251" s="76"/>
      <c r="S251" s="76"/>
      <c r="T251" s="76"/>
      <c r="U251" s="76"/>
      <c r="V251" s="69"/>
      <c r="W251" s="69"/>
      <c r="AA251" s="639">
        <f t="shared" si="6"/>
        <v>5250.0000000000009</v>
      </c>
      <c r="AB251" s="118">
        <f t="shared" si="7"/>
        <v>80250</v>
      </c>
    </row>
    <row r="252" spans="1:28" x14ac:dyDescent="0.35">
      <c r="A252" s="76"/>
      <c r="B252" s="76"/>
      <c r="C252" s="76"/>
      <c r="D252" s="76"/>
      <c r="E252" s="76"/>
      <c r="F252" s="76" t="s">
        <v>13346</v>
      </c>
      <c r="G252" s="76"/>
      <c r="H252" s="118">
        <v>75000</v>
      </c>
      <c r="I252" s="76"/>
      <c r="J252" s="76" t="s">
        <v>1062</v>
      </c>
      <c r="K252" s="164"/>
      <c r="L252" s="76" t="s">
        <v>3301</v>
      </c>
      <c r="M252" s="119">
        <v>3152010224</v>
      </c>
      <c r="N252" s="119" t="s">
        <v>13347</v>
      </c>
      <c r="O252" s="76"/>
      <c r="P252" s="76"/>
      <c r="Q252" s="119"/>
      <c r="R252" s="76"/>
      <c r="S252" s="76"/>
      <c r="T252" s="76"/>
      <c r="U252" s="76"/>
      <c r="V252" s="76"/>
      <c r="W252" s="76"/>
      <c r="AA252" s="639">
        <f t="shared" si="6"/>
        <v>5250.0000000000009</v>
      </c>
      <c r="AB252" s="118">
        <f t="shared" si="7"/>
        <v>80250</v>
      </c>
    </row>
    <row r="253" spans="1:28" x14ac:dyDescent="0.35">
      <c r="A253" s="76"/>
      <c r="B253" s="76"/>
      <c r="C253" s="76"/>
      <c r="D253" s="76"/>
      <c r="E253" s="76"/>
      <c r="F253" s="76" t="s">
        <v>13348</v>
      </c>
      <c r="G253" s="76"/>
      <c r="H253" s="118">
        <v>75000</v>
      </c>
      <c r="I253" s="76"/>
      <c r="J253" s="76" t="s">
        <v>1147</v>
      </c>
      <c r="K253" s="164"/>
      <c r="L253" s="76" t="s">
        <v>11387</v>
      </c>
      <c r="M253" s="119" t="s">
        <v>13349</v>
      </c>
      <c r="N253" s="119" t="s">
        <v>13347</v>
      </c>
      <c r="O253" s="76"/>
      <c r="P253" s="76"/>
      <c r="Q253" s="119"/>
      <c r="R253" s="76"/>
      <c r="S253" s="76"/>
      <c r="T253" s="76"/>
      <c r="U253" s="76"/>
      <c r="V253" s="76"/>
      <c r="W253" s="76"/>
      <c r="AA253" s="639">
        <f t="shared" si="6"/>
        <v>5250.0000000000009</v>
      </c>
      <c r="AB253" s="118">
        <f t="shared" si="7"/>
        <v>80250</v>
      </c>
    </row>
    <row r="254" spans="1:28" x14ac:dyDescent="0.35">
      <c r="A254" s="76"/>
      <c r="B254" s="76"/>
      <c r="C254" s="76"/>
      <c r="D254" s="76"/>
      <c r="E254" s="76"/>
      <c r="F254" s="76" t="s">
        <v>13350</v>
      </c>
      <c r="G254" s="76"/>
      <c r="H254" s="118">
        <v>75000</v>
      </c>
      <c r="I254" s="76"/>
      <c r="J254" s="76" t="s">
        <v>1062</v>
      </c>
      <c r="K254" s="164"/>
      <c r="L254" s="76" t="s">
        <v>3301</v>
      </c>
      <c r="M254" s="119">
        <v>3152010221</v>
      </c>
      <c r="N254" s="119" t="s">
        <v>13347</v>
      </c>
      <c r="O254" s="76"/>
      <c r="P254" s="76"/>
      <c r="Q254" s="119"/>
      <c r="R254" s="76"/>
      <c r="S254" s="76"/>
      <c r="T254" s="76"/>
      <c r="U254" s="76"/>
      <c r="V254" s="76"/>
      <c r="W254" s="76"/>
      <c r="AA254" s="639">
        <f t="shared" si="6"/>
        <v>5250.0000000000009</v>
      </c>
      <c r="AB254" s="118">
        <f t="shared" si="7"/>
        <v>80250</v>
      </c>
    </row>
    <row r="255" spans="1:28" x14ac:dyDescent="0.35">
      <c r="A255" s="76"/>
      <c r="B255" s="76"/>
      <c r="C255" s="76"/>
      <c r="D255" s="76"/>
      <c r="E255" s="76"/>
      <c r="F255" s="76" t="s">
        <v>13351</v>
      </c>
      <c r="G255" s="76"/>
      <c r="H255" s="118">
        <v>75000</v>
      </c>
      <c r="I255" s="76"/>
      <c r="J255" s="76" t="s">
        <v>1062</v>
      </c>
      <c r="K255" s="164"/>
      <c r="L255" s="76" t="s">
        <v>3301</v>
      </c>
      <c r="M255" s="119">
        <v>3152010203</v>
      </c>
      <c r="N255" s="119" t="s">
        <v>13347</v>
      </c>
      <c r="O255" s="76"/>
      <c r="P255" s="76"/>
      <c r="Q255" s="119"/>
      <c r="R255" s="76"/>
      <c r="S255" s="76"/>
      <c r="T255" s="76"/>
      <c r="U255" s="76"/>
      <c r="V255" s="76"/>
      <c r="W255" s="76"/>
      <c r="AA255" s="639">
        <f t="shared" si="6"/>
        <v>5250.0000000000009</v>
      </c>
      <c r="AB255" s="118">
        <f t="shared" si="7"/>
        <v>80250</v>
      </c>
    </row>
    <row r="256" spans="1:28" x14ac:dyDescent="0.35">
      <c r="A256" s="76"/>
      <c r="B256" s="76"/>
      <c r="C256" s="76"/>
      <c r="D256" s="76"/>
      <c r="E256" s="76"/>
      <c r="F256" s="76" t="s">
        <v>13352</v>
      </c>
      <c r="G256" s="76"/>
      <c r="H256" s="118">
        <v>75000</v>
      </c>
      <c r="I256" s="76"/>
      <c r="J256" s="76"/>
      <c r="K256" s="164"/>
      <c r="L256" s="76"/>
      <c r="M256" s="119"/>
      <c r="N256" s="119" t="s">
        <v>13347</v>
      </c>
      <c r="O256" s="76"/>
      <c r="P256" s="76"/>
      <c r="Q256" s="119"/>
      <c r="R256" s="76"/>
      <c r="S256" s="76"/>
      <c r="T256" s="76"/>
      <c r="U256" s="76"/>
      <c r="V256" s="76"/>
      <c r="W256" s="76"/>
      <c r="AA256" s="639">
        <f t="shared" si="6"/>
        <v>5250.0000000000009</v>
      </c>
      <c r="AB256" s="118">
        <f t="shared" si="7"/>
        <v>80250</v>
      </c>
    </row>
    <row r="257" spans="1:28" x14ac:dyDescent="0.35">
      <c r="A257" s="76"/>
      <c r="B257" s="76"/>
      <c r="C257" s="76"/>
      <c r="D257" s="76"/>
      <c r="E257" s="76"/>
      <c r="F257" s="76" t="s">
        <v>13353</v>
      </c>
      <c r="G257" s="76"/>
      <c r="H257" s="118">
        <v>75000</v>
      </c>
      <c r="I257" s="76"/>
      <c r="J257" s="76" t="s">
        <v>1062</v>
      </c>
      <c r="K257" s="164"/>
      <c r="L257" s="76" t="s">
        <v>3301</v>
      </c>
      <c r="M257" s="119">
        <v>3152010218</v>
      </c>
      <c r="N257" s="119" t="s">
        <v>13354</v>
      </c>
      <c r="O257" s="76"/>
      <c r="P257" s="76"/>
      <c r="Q257" s="119"/>
      <c r="R257" s="76"/>
      <c r="S257" s="76"/>
      <c r="T257" s="76"/>
      <c r="U257" s="76"/>
      <c r="V257" s="76"/>
      <c r="W257" s="76"/>
      <c r="AA257" s="639">
        <f t="shared" si="6"/>
        <v>5250.0000000000009</v>
      </c>
      <c r="AB257" s="118">
        <f t="shared" si="7"/>
        <v>80250</v>
      </c>
    </row>
    <row r="258" spans="1:28" x14ac:dyDescent="0.35">
      <c r="A258" s="76"/>
      <c r="B258" s="76"/>
      <c r="C258" s="76"/>
      <c r="D258" s="76"/>
      <c r="E258" s="76"/>
      <c r="F258" s="76" t="s">
        <v>13355</v>
      </c>
      <c r="G258" s="76"/>
      <c r="H258" s="118">
        <v>75000</v>
      </c>
      <c r="I258" s="76"/>
      <c r="J258" s="76" t="s">
        <v>1147</v>
      </c>
      <c r="K258" s="478"/>
      <c r="L258" s="76" t="s">
        <v>11387</v>
      </c>
      <c r="M258" s="119" t="s">
        <v>13356</v>
      </c>
      <c r="N258" s="119" t="s">
        <v>13354</v>
      </c>
      <c r="O258" s="76"/>
      <c r="P258" s="76"/>
      <c r="Q258" s="119"/>
      <c r="R258" s="76"/>
      <c r="S258" s="76"/>
      <c r="T258" s="76"/>
      <c r="U258" s="76"/>
      <c r="V258" s="76"/>
      <c r="W258" s="76"/>
      <c r="AA258" s="639">
        <f t="shared" si="6"/>
        <v>5250.0000000000009</v>
      </c>
      <c r="AB258" s="118">
        <f t="shared" si="7"/>
        <v>80250</v>
      </c>
    </row>
    <row r="259" spans="1:28" x14ac:dyDescent="0.35">
      <c r="A259" s="76"/>
      <c r="B259" s="76"/>
      <c r="C259" s="76"/>
      <c r="D259" s="76"/>
      <c r="E259" s="76"/>
      <c r="F259" s="76" t="s">
        <v>13357</v>
      </c>
      <c r="G259" s="76"/>
      <c r="H259" s="118">
        <v>75000</v>
      </c>
      <c r="I259" s="76"/>
      <c r="J259" s="76" t="s">
        <v>1062</v>
      </c>
      <c r="K259" s="478"/>
      <c r="L259" s="76" t="s">
        <v>3301</v>
      </c>
      <c r="M259" s="119">
        <v>3152010201</v>
      </c>
      <c r="N259" s="119" t="s">
        <v>13354</v>
      </c>
      <c r="O259" s="76"/>
      <c r="P259" s="76"/>
      <c r="Q259" s="119"/>
      <c r="R259" s="76"/>
      <c r="S259" s="76"/>
      <c r="T259" s="76"/>
      <c r="U259" s="76"/>
      <c r="V259" s="76"/>
      <c r="W259" s="76"/>
      <c r="AA259" s="639">
        <f t="shared" si="6"/>
        <v>5250.0000000000009</v>
      </c>
      <c r="AB259" s="118">
        <f t="shared" si="7"/>
        <v>80250</v>
      </c>
    </row>
    <row r="260" spans="1:28" x14ac:dyDescent="0.35">
      <c r="A260" s="76"/>
      <c r="B260" s="76"/>
      <c r="C260" s="76"/>
      <c r="D260" s="76"/>
      <c r="E260" s="76"/>
      <c r="F260" s="76" t="s">
        <v>13358</v>
      </c>
      <c r="G260" s="76"/>
      <c r="H260" s="118">
        <v>75000</v>
      </c>
      <c r="I260" s="76"/>
      <c r="J260" s="76" t="s">
        <v>1062</v>
      </c>
      <c r="K260" s="164"/>
      <c r="L260" s="76" t="s">
        <v>3301</v>
      </c>
      <c r="M260" s="119">
        <v>3152010226</v>
      </c>
      <c r="N260" s="119" t="s">
        <v>13354</v>
      </c>
      <c r="O260" s="76"/>
      <c r="P260" s="76"/>
      <c r="Q260" s="119"/>
      <c r="R260" s="76"/>
      <c r="S260" s="76"/>
      <c r="T260" s="76"/>
      <c r="U260" s="76"/>
      <c r="V260" s="76"/>
      <c r="W260" s="76"/>
      <c r="AA260" s="639">
        <f t="shared" si="6"/>
        <v>5250.0000000000009</v>
      </c>
      <c r="AB260" s="118">
        <f t="shared" si="7"/>
        <v>80250</v>
      </c>
    </row>
    <row r="261" spans="1:28" x14ac:dyDescent="0.35">
      <c r="A261" s="76"/>
      <c r="B261" s="76"/>
      <c r="C261" s="76"/>
      <c r="D261" s="76"/>
      <c r="E261" s="76"/>
      <c r="F261" s="76" t="s">
        <v>13359</v>
      </c>
      <c r="G261" s="76"/>
      <c r="H261" s="118">
        <v>75000</v>
      </c>
      <c r="I261" s="76"/>
      <c r="J261" s="76" t="s">
        <v>1147</v>
      </c>
      <c r="K261" s="164"/>
      <c r="L261" s="76" t="s">
        <v>11387</v>
      </c>
      <c r="M261" s="119" t="s">
        <v>13360</v>
      </c>
      <c r="N261" s="119" t="s">
        <v>13354</v>
      </c>
      <c r="O261" s="76"/>
      <c r="P261" s="76"/>
      <c r="Q261" s="119"/>
      <c r="R261" s="76"/>
      <c r="S261" s="76"/>
      <c r="T261" s="76"/>
      <c r="U261" s="76"/>
      <c r="V261" s="76"/>
      <c r="W261" s="76"/>
      <c r="AA261" s="639">
        <f t="shared" si="6"/>
        <v>5250.0000000000009</v>
      </c>
      <c r="AB261" s="118">
        <f t="shared" si="7"/>
        <v>80250</v>
      </c>
    </row>
    <row r="262" spans="1:28" x14ac:dyDescent="0.35">
      <c r="A262" s="76"/>
      <c r="B262" s="76"/>
      <c r="C262" s="76"/>
      <c r="D262" s="76"/>
      <c r="E262" s="76"/>
      <c r="F262" s="76" t="s">
        <v>13361</v>
      </c>
      <c r="G262" s="76"/>
      <c r="H262" s="118">
        <v>75000</v>
      </c>
      <c r="I262" s="76"/>
      <c r="J262" s="76"/>
      <c r="K262" s="164"/>
      <c r="L262" s="76"/>
      <c r="M262" s="119"/>
      <c r="N262" s="119" t="s">
        <v>13354</v>
      </c>
      <c r="O262" s="76"/>
      <c r="P262" s="76"/>
      <c r="Q262" s="119"/>
      <c r="R262" s="76"/>
      <c r="S262" s="76"/>
      <c r="T262" s="76"/>
      <c r="U262" s="76"/>
      <c r="V262" s="76"/>
      <c r="W262" s="76"/>
      <c r="AA262" s="639">
        <f t="shared" ref="AA262:AA325" si="8">H262*AA$4</f>
        <v>5250.0000000000009</v>
      </c>
      <c r="AB262" s="118">
        <f t="shared" ref="AB262:AB325" si="9">H262+AA262</f>
        <v>80250</v>
      </c>
    </row>
    <row r="263" spans="1:28" x14ac:dyDescent="0.35">
      <c r="A263" s="76"/>
      <c r="B263" s="76"/>
      <c r="C263" s="76"/>
      <c r="D263" s="76"/>
      <c r="E263" s="76"/>
      <c r="F263" s="76" t="s">
        <v>13362</v>
      </c>
      <c r="G263" s="76"/>
      <c r="H263" s="118">
        <v>75000</v>
      </c>
      <c r="I263" s="76"/>
      <c r="J263" s="76" t="s">
        <v>1062</v>
      </c>
      <c r="K263" s="478"/>
      <c r="L263" s="76" t="s">
        <v>3301</v>
      </c>
      <c r="M263" s="119">
        <v>3152010211</v>
      </c>
      <c r="N263" s="119" t="s">
        <v>13363</v>
      </c>
      <c r="O263" s="76"/>
      <c r="P263" s="76"/>
      <c r="Q263" s="119"/>
      <c r="R263" s="76"/>
      <c r="S263" s="76"/>
      <c r="T263" s="76"/>
      <c r="U263" s="76"/>
      <c r="V263" s="76"/>
      <c r="W263" s="76"/>
      <c r="AA263" s="639">
        <f t="shared" si="8"/>
        <v>5250.0000000000009</v>
      </c>
      <c r="AB263" s="118">
        <f t="shared" si="9"/>
        <v>80250</v>
      </c>
    </row>
    <row r="264" spans="1:28" x14ac:dyDescent="0.35">
      <c r="A264" s="76"/>
      <c r="B264" s="76"/>
      <c r="C264" s="76"/>
      <c r="D264" s="76"/>
      <c r="E264" s="76"/>
      <c r="F264" s="76" t="s">
        <v>13364</v>
      </c>
      <c r="G264" s="76"/>
      <c r="H264" s="118">
        <v>75000</v>
      </c>
      <c r="I264" s="76"/>
      <c r="J264" s="76" t="s">
        <v>1062</v>
      </c>
      <c r="K264" s="164"/>
      <c r="L264" s="76" t="s">
        <v>3301</v>
      </c>
      <c r="M264" s="119">
        <v>3152010205</v>
      </c>
      <c r="N264" s="119" t="s">
        <v>13363</v>
      </c>
      <c r="O264" s="76"/>
      <c r="P264" s="76"/>
      <c r="Q264" s="119"/>
      <c r="R264" s="76"/>
      <c r="S264" s="76"/>
      <c r="T264" s="76"/>
      <c r="U264" s="76"/>
      <c r="V264" s="76"/>
      <c r="W264" s="76"/>
      <c r="AA264" s="639">
        <f t="shared" si="8"/>
        <v>5250.0000000000009</v>
      </c>
      <c r="AB264" s="118">
        <f t="shared" si="9"/>
        <v>80250</v>
      </c>
    </row>
    <row r="265" spans="1:28" x14ac:dyDescent="0.35">
      <c r="A265" s="76"/>
      <c r="B265" s="76"/>
      <c r="C265" s="76"/>
      <c r="D265" s="76"/>
      <c r="E265" s="76"/>
      <c r="F265" s="76" t="s">
        <v>13365</v>
      </c>
      <c r="G265" s="76"/>
      <c r="H265" s="118">
        <v>75000</v>
      </c>
      <c r="I265" s="76"/>
      <c r="J265" s="76" t="s">
        <v>1062</v>
      </c>
      <c r="K265" s="164"/>
      <c r="L265" s="76" t="s">
        <v>3301</v>
      </c>
      <c r="M265" s="119">
        <v>3152010231</v>
      </c>
      <c r="N265" s="119" t="s">
        <v>13363</v>
      </c>
      <c r="O265" s="76"/>
      <c r="P265" s="76"/>
      <c r="Q265" s="119"/>
      <c r="R265" s="76"/>
      <c r="S265" s="76"/>
      <c r="T265" s="76"/>
      <c r="U265" s="76"/>
      <c r="V265" s="76"/>
      <c r="W265" s="76"/>
      <c r="AA265" s="639">
        <f t="shared" si="8"/>
        <v>5250.0000000000009</v>
      </c>
      <c r="AB265" s="118">
        <f t="shared" si="9"/>
        <v>80250</v>
      </c>
    </row>
    <row r="266" spans="1:28" x14ac:dyDescent="0.35">
      <c r="A266" s="76"/>
      <c r="B266" s="76"/>
      <c r="C266" s="76"/>
      <c r="D266" s="76"/>
      <c r="E266" s="76"/>
      <c r="F266" s="76" t="s">
        <v>13366</v>
      </c>
      <c r="G266" s="76"/>
      <c r="H266" s="118">
        <v>75000</v>
      </c>
      <c r="I266" s="76"/>
      <c r="J266" s="76"/>
      <c r="K266" s="164"/>
      <c r="L266" s="76"/>
      <c r="M266" s="119"/>
      <c r="N266" s="119" t="s">
        <v>13363</v>
      </c>
      <c r="O266" s="76"/>
      <c r="P266" s="76"/>
      <c r="Q266" s="119"/>
      <c r="R266" s="76"/>
      <c r="S266" s="76"/>
      <c r="T266" s="76"/>
      <c r="U266" s="76"/>
      <c r="V266" s="76"/>
      <c r="W266" s="76"/>
      <c r="AA266" s="639">
        <f t="shared" si="8"/>
        <v>5250.0000000000009</v>
      </c>
      <c r="AB266" s="118">
        <f t="shared" si="9"/>
        <v>80250</v>
      </c>
    </row>
    <row r="267" spans="1:28" x14ac:dyDescent="0.35">
      <c r="A267" s="76"/>
      <c r="B267" s="76"/>
      <c r="C267" s="76"/>
      <c r="D267" s="76"/>
      <c r="E267" s="76"/>
      <c r="F267" s="76" t="s">
        <v>13367</v>
      </c>
      <c r="G267" s="76"/>
      <c r="H267" s="118">
        <v>75000</v>
      </c>
      <c r="I267" s="76"/>
      <c r="J267" s="76" t="s">
        <v>1062</v>
      </c>
      <c r="K267" s="164"/>
      <c r="L267" s="76" t="s">
        <v>3301</v>
      </c>
      <c r="M267" s="119">
        <v>3152010229</v>
      </c>
      <c r="N267" s="119" t="s">
        <v>13368</v>
      </c>
      <c r="O267" s="76"/>
      <c r="P267" s="76"/>
      <c r="Q267" s="119"/>
      <c r="R267" s="76"/>
      <c r="S267" s="76"/>
      <c r="T267" s="76"/>
      <c r="U267" s="76"/>
      <c r="V267" s="76"/>
      <c r="W267" s="76"/>
      <c r="AA267" s="639">
        <f t="shared" si="8"/>
        <v>5250.0000000000009</v>
      </c>
      <c r="AB267" s="118">
        <f t="shared" si="9"/>
        <v>80250</v>
      </c>
    </row>
    <row r="268" spans="1:28" x14ac:dyDescent="0.35">
      <c r="A268" s="76"/>
      <c r="B268" s="76"/>
      <c r="C268" s="76"/>
      <c r="D268" s="76"/>
      <c r="E268" s="76"/>
      <c r="F268" s="76" t="s">
        <v>13369</v>
      </c>
      <c r="G268" s="76"/>
      <c r="H268" s="118">
        <v>75000</v>
      </c>
      <c r="I268" s="76"/>
      <c r="J268" s="76" t="s">
        <v>1062</v>
      </c>
      <c r="K268" s="164"/>
      <c r="L268" s="76" t="s">
        <v>3301</v>
      </c>
      <c r="M268" s="119">
        <v>3152010213</v>
      </c>
      <c r="N268" s="119" t="s">
        <v>13368</v>
      </c>
      <c r="O268" s="76"/>
      <c r="P268" s="76"/>
      <c r="Q268" s="119"/>
      <c r="R268" s="76"/>
      <c r="S268" s="76"/>
      <c r="T268" s="76"/>
      <c r="U268" s="76"/>
      <c r="V268" s="76"/>
      <c r="W268" s="76"/>
      <c r="AA268" s="639">
        <f t="shared" si="8"/>
        <v>5250.0000000000009</v>
      </c>
      <c r="AB268" s="118">
        <f t="shared" si="9"/>
        <v>80250</v>
      </c>
    </row>
    <row r="269" spans="1:28" x14ac:dyDescent="0.35">
      <c r="A269" s="76"/>
      <c r="B269" s="76"/>
      <c r="C269" s="76"/>
      <c r="D269" s="76"/>
      <c r="E269" s="76"/>
      <c r="F269" s="76" t="s">
        <v>13370</v>
      </c>
      <c r="G269" s="76"/>
      <c r="H269" s="118">
        <v>75000</v>
      </c>
      <c r="I269" s="76"/>
      <c r="J269" s="76" t="s">
        <v>1062</v>
      </c>
      <c r="K269" s="164"/>
      <c r="L269" s="76" t="s">
        <v>1064</v>
      </c>
      <c r="M269" s="119">
        <v>3151970137</v>
      </c>
      <c r="N269" s="119" t="s">
        <v>13368</v>
      </c>
      <c r="O269" s="76"/>
      <c r="P269" s="76"/>
      <c r="Q269" s="119"/>
      <c r="R269" s="76"/>
      <c r="S269" s="76"/>
      <c r="T269" s="76"/>
      <c r="U269" s="76"/>
      <c r="V269" s="76"/>
      <c r="W269" s="76"/>
      <c r="AA269" s="639">
        <f t="shared" si="8"/>
        <v>5250.0000000000009</v>
      </c>
      <c r="AB269" s="118">
        <f t="shared" si="9"/>
        <v>80250</v>
      </c>
    </row>
    <row r="270" spans="1:28" x14ac:dyDescent="0.35">
      <c r="A270" s="76"/>
      <c r="B270" s="76"/>
      <c r="C270" s="76"/>
      <c r="D270" s="76"/>
      <c r="E270" s="76"/>
      <c r="F270" s="76" t="s">
        <v>13371</v>
      </c>
      <c r="G270" s="76"/>
      <c r="H270" s="118">
        <v>75000</v>
      </c>
      <c r="I270" s="76"/>
      <c r="J270" s="76" t="s">
        <v>1062</v>
      </c>
      <c r="K270" s="164"/>
      <c r="L270" s="76" t="s">
        <v>3301</v>
      </c>
      <c r="M270" s="119">
        <v>3152010206</v>
      </c>
      <c r="N270" s="119" t="s">
        <v>13368</v>
      </c>
      <c r="O270" s="76"/>
      <c r="P270" s="76"/>
      <c r="Q270" s="119"/>
      <c r="R270" s="76"/>
      <c r="S270" s="76"/>
      <c r="T270" s="76"/>
      <c r="U270" s="76"/>
      <c r="V270" s="76"/>
      <c r="W270" s="76"/>
      <c r="AA270" s="639">
        <f t="shared" si="8"/>
        <v>5250.0000000000009</v>
      </c>
      <c r="AB270" s="118">
        <f t="shared" si="9"/>
        <v>80250</v>
      </c>
    </row>
    <row r="271" spans="1:28" x14ac:dyDescent="0.35">
      <c r="A271" s="76"/>
      <c r="B271" s="76"/>
      <c r="C271" s="76"/>
      <c r="D271" s="76"/>
      <c r="E271" s="76"/>
      <c r="F271" s="76" t="s">
        <v>13372</v>
      </c>
      <c r="G271" s="76"/>
      <c r="H271" s="118">
        <v>75000</v>
      </c>
      <c r="I271" s="76"/>
      <c r="J271" s="76"/>
      <c r="K271" s="164"/>
      <c r="L271" s="76"/>
      <c r="M271" s="119"/>
      <c r="N271" s="119" t="s">
        <v>13368</v>
      </c>
      <c r="O271" s="76"/>
      <c r="P271" s="76"/>
      <c r="Q271" s="119"/>
      <c r="R271" s="76"/>
      <c r="S271" s="76"/>
      <c r="T271" s="76"/>
      <c r="U271" s="76"/>
      <c r="V271" s="76"/>
      <c r="W271" s="76"/>
      <c r="AA271" s="639">
        <f t="shared" si="8"/>
        <v>5250.0000000000009</v>
      </c>
      <c r="AB271" s="118">
        <f t="shared" si="9"/>
        <v>80250</v>
      </c>
    </row>
    <row r="272" spans="1:28" x14ac:dyDescent="0.35">
      <c r="A272" s="76"/>
      <c r="B272" s="76"/>
      <c r="C272" s="76"/>
      <c r="F272" s="76" t="s">
        <v>13373</v>
      </c>
      <c r="G272" s="76"/>
      <c r="H272" s="118">
        <v>75000</v>
      </c>
      <c r="I272" s="76"/>
      <c r="J272" s="76" t="s">
        <v>1062</v>
      </c>
      <c r="K272" s="164"/>
      <c r="L272" s="76" t="s">
        <v>3301</v>
      </c>
      <c r="M272" s="119">
        <v>3152010215</v>
      </c>
      <c r="N272" s="119" t="s">
        <v>13374</v>
      </c>
      <c r="O272" s="76"/>
      <c r="P272" s="76"/>
      <c r="Q272" s="119"/>
      <c r="R272" s="76"/>
      <c r="S272" s="76"/>
      <c r="T272" s="76"/>
      <c r="U272" s="76"/>
      <c r="V272" s="76"/>
      <c r="W272" s="76"/>
      <c r="AA272" s="639">
        <f t="shared" si="8"/>
        <v>5250.0000000000009</v>
      </c>
      <c r="AB272" s="118">
        <f t="shared" si="9"/>
        <v>80250</v>
      </c>
    </row>
    <row r="273" spans="1:28" x14ac:dyDescent="0.35">
      <c r="A273" s="76"/>
      <c r="B273" s="76"/>
      <c r="C273" s="76"/>
      <c r="D273" s="76"/>
      <c r="E273" s="76"/>
      <c r="F273" s="76" t="s">
        <v>13375</v>
      </c>
      <c r="G273" s="76"/>
      <c r="H273" s="118">
        <v>75000</v>
      </c>
      <c r="I273" s="76"/>
      <c r="J273" s="76" t="s">
        <v>1147</v>
      </c>
      <c r="K273" s="164"/>
      <c r="L273" s="76" t="s">
        <v>11387</v>
      </c>
      <c r="M273" s="119" t="s">
        <v>13376</v>
      </c>
      <c r="N273" s="119" t="s">
        <v>13374</v>
      </c>
      <c r="O273" s="76"/>
      <c r="P273" s="76"/>
      <c r="Q273" s="119"/>
      <c r="R273" s="76"/>
      <c r="S273" s="76"/>
      <c r="T273" s="76"/>
      <c r="U273" s="76"/>
      <c r="V273" s="76"/>
      <c r="W273" s="76"/>
      <c r="AA273" s="639">
        <f t="shared" si="8"/>
        <v>5250.0000000000009</v>
      </c>
      <c r="AB273" s="118">
        <f t="shared" si="9"/>
        <v>80250</v>
      </c>
    </row>
    <row r="274" spans="1:28" x14ac:dyDescent="0.35">
      <c r="A274" s="76"/>
      <c r="B274" s="76"/>
      <c r="C274" s="76"/>
      <c r="D274" s="76"/>
      <c r="E274" s="76"/>
      <c r="F274" s="76" t="s">
        <v>13377</v>
      </c>
      <c r="G274" s="76"/>
      <c r="H274" s="118">
        <v>75000</v>
      </c>
      <c r="I274" s="76"/>
      <c r="J274" s="76" t="s">
        <v>1062</v>
      </c>
      <c r="K274" s="164"/>
      <c r="L274" s="76" t="s">
        <v>3301</v>
      </c>
      <c r="M274" s="119">
        <v>3152010230</v>
      </c>
      <c r="N274" s="119" t="s">
        <v>13374</v>
      </c>
      <c r="O274" s="76"/>
      <c r="P274" s="76"/>
      <c r="Q274" s="119"/>
      <c r="R274" s="76"/>
      <c r="S274" s="76"/>
      <c r="T274" s="76"/>
      <c r="U274" s="76"/>
      <c r="V274" s="76"/>
      <c r="W274" s="76"/>
      <c r="AA274" s="639">
        <f t="shared" si="8"/>
        <v>5250.0000000000009</v>
      </c>
      <c r="AB274" s="118">
        <f t="shared" si="9"/>
        <v>80250</v>
      </c>
    </row>
    <row r="275" spans="1:28" x14ac:dyDescent="0.35">
      <c r="A275" s="76"/>
      <c r="B275" s="76"/>
      <c r="C275" s="76"/>
      <c r="D275" s="76"/>
      <c r="E275" s="76"/>
      <c r="F275" s="76" t="s">
        <v>13378</v>
      </c>
      <c r="G275" s="76"/>
      <c r="H275" s="118">
        <v>75000</v>
      </c>
      <c r="I275" s="76"/>
      <c r="J275" s="76" t="s">
        <v>1062</v>
      </c>
      <c r="K275" s="164"/>
      <c r="L275" s="76" t="s">
        <v>3301</v>
      </c>
      <c r="M275" s="119">
        <v>3152010199</v>
      </c>
      <c r="N275" s="119" t="s">
        <v>13374</v>
      </c>
      <c r="O275" s="76"/>
      <c r="P275" s="76"/>
      <c r="Q275" s="119"/>
      <c r="R275" s="76"/>
      <c r="S275" s="76"/>
      <c r="T275" s="76"/>
      <c r="U275" s="76"/>
      <c r="V275" s="76"/>
      <c r="W275" s="76"/>
      <c r="AA275" s="639">
        <f t="shared" si="8"/>
        <v>5250.0000000000009</v>
      </c>
      <c r="AB275" s="118">
        <f t="shared" si="9"/>
        <v>80250</v>
      </c>
    </row>
    <row r="276" spans="1:28" x14ac:dyDescent="0.35">
      <c r="A276" s="76"/>
      <c r="B276" s="76"/>
      <c r="C276" s="76"/>
      <c r="D276" s="76"/>
      <c r="E276" s="76"/>
      <c r="F276" s="76" t="s">
        <v>13379</v>
      </c>
      <c r="G276" s="76"/>
      <c r="H276" s="118">
        <v>75000</v>
      </c>
      <c r="I276" s="76"/>
      <c r="J276" s="76"/>
      <c r="K276" s="164"/>
      <c r="L276" s="76"/>
      <c r="M276" s="119"/>
      <c r="N276" s="119" t="s">
        <v>13374</v>
      </c>
      <c r="O276" s="76"/>
      <c r="P276" s="76"/>
      <c r="Q276" s="119"/>
      <c r="R276" s="76"/>
      <c r="S276" s="76"/>
      <c r="T276" s="76"/>
      <c r="U276" s="76"/>
      <c r="V276" s="76"/>
      <c r="W276" s="76"/>
      <c r="AA276" s="639">
        <f t="shared" si="8"/>
        <v>5250.0000000000009</v>
      </c>
      <c r="AB276" s="118">
        <f t="shared" si="9"/>
        <v>80250</v>
      </c>
    </row>
    <row r="277" spans="1:28" x14ac:dyDescent="0.35">
      <c r="A277" s="76"/>
      <c r="B277" s="76"/>
      <c r="C277" s="76"/>
      <c r="D277" s="76"/>
      <c r="E277" s="76"/>
      <c r="F277" s="76" t="s">
        <v>13380</v>
      </c>
      <c r="G277" s="76"/>
      <c r="H277" s="118">
        <v>75000</v>
      </c>
      <c r="I277" s="76"/>
      <c r="J277" s="76" t="s">
        <v>1062</v>
      </c>
      <c r="K277" s="164"/>
      <c r="L277" s="76" t="s">
        <v>3301</v>
      </c>
      <c r="M277" s="119">
        <v>3152010223</v>
      </c>
      <c r="N277" s="119" t="s">
        <v>13381</v>
      </c>
      <c r="O277" s="76"/>
      <c r="P277" s="76"/>
      <c r="Q277" s="119"/>
      <c r="R277" s="76"/>
      <c r="S277" s="76"/>
      <c r="T277" s="76"/>
      <c r="U277" s="76"/>
      <c r="V277" s="76"/>
      <c r="W277" s="76"/>
      <c r="AA277" s="639">
        <f t="shared" si="8"/>
        <v>5250.0000000000009</v>
      </c>
      <c r="AB277" s="118">
        <f t="shared" si="9"/>
        <v>80250</v>
      </c>
    </row>
    <row r="278" spans="1:28" x14ac:dyDescent="0.35">
      <c r="A278" s="76"/>
      <c r="B278" s="76"/>
      <c r="C278" s="76"/>
      <c r="D278" s="76"/>
      <c r="E278" s="76"/>
      <c r="F278" s="76" t="s">
        <v>13382</v>
      </c>
      <c r="G278" s="76"/>
      <c r="H278" s="118">
        <v>75000</v>
      </c>
      <c r="I278" s="76"/>
      <c r="J278" s="76" t="s">
        <v>1062</v>
      </c>
      <c r="K278" s="164"/>
      <c r="L278" s="76" t="s">
        <v>3301</v>
      </c>
      <c r="M278" s="119">
        <v>3152010216</v>
      </c>
      <c r="N278" s="119" t="s">
        <v>13381</v>
      </c>
      <c r="O278" s="76"/>
      <c r="P278" s="76"/>
      <c r="Q278" s="119"/>
      <c r="R278" s="76"/>
      <c r="S278" s="76"/>
      <c r="T278" s="76"/>
      <c r="U278" s="76"/>
      <c r="V278" s="76"/>
      <c r="W278" s="76"/>
      <c r="AA278" s="639">
        <f t="shared" si="8"/>
        <v>5250.0000000000009</v>
      </c>
      <c r="AB278" s="118">
        <f t="shared" si="9"/>
        <v>80250</v>
      </c>
    </row>
    <row r="279" spans="1:28" x14ac:dyDescent="0.35">
      <c r="A279" s="76"/>
      <c r="B279" s="76"/>
      <c r="C279" s="76"/>
      <c r="D279" s="76"/>
      <c r="E279" s="76"/>
      <c r="F279" s="76" t="s">
        <v>13383</v>
      </c>
      <c r="G279" s="76"/>
      <c r="H279" s="118">
        <v>75000</v>
      </c>
      <c r="I279" s="76"/>
      <c r="J279" s="76" t="s">
        <v>1062</v>
      </c>
      <c r="K279" s="164"/>
      <c r="L279" s="76" t="s">
        <v>3301</v>
      </c>
      <c r="M279" s="119">
        <v>3152010198</v>
      </c>
      <c r="N279" s="119" t="s">
        <v>13381</v>
      </c>
      <c r="O279" s="76"/>
      <c r="P279" s="76"/>
      <c r="Q279" s="119"/>
      <c r="R279" s="76"/>
      <c r="S279" s="76"/>
      <c r="T279" s="76"/>
      <c r="U279" s="76"/>
      <c r="V279" s="76"/>
      <c r="W279" s="76"/>
      <c r="AA279" s="639">
        <f t="shared" si="8"/>
        <v>5250.0000000000009</v>
      </c>
      <c r="AB279" s="118">
        <f t="shared" si="9"/>
        <v>80250</v>
      </c>
    </row>
    <row r="280" spans="1:28" x14ac:dyDescent="0.35">
      <c r="A280" s="76"/>
      <c r="B280" s="76"/>
      <c r="C280" s="76"/>
      <c r="D280" s="76"/>
      <c r="E280" s="76"/>
      <c r="F280" s="76" t="s">
        <v>13384</v>
      </c>
      <c r="G280" s="76"/>
      <c r="H280" s="118">
        <v>75000</v>
      </c>
      <c r="I280" s="76"/>
      <c r="J280" s="76"/>
      <c r="K280" s="164"/>
      <c r="L280" s="76"/>
      <c r="M280" s="119"/>
      <c r="N280" s="119" t="s">
        <v>13381</v>
      </c>
      <c r="O280" s="76"/>
      <c r="P280" s="76"/>
      <c r="Q280" s="119"/>
      <c r="R280" s="76"/>
      <c r="S280" s="76"/>
      <c r="T280" s="76"/>
      <c r="U280" s="76"/>
      <c r="V280" s="76"/>
      <c r="W280" s="76"/>
      <c r="AA280" s="639">
        <f t="shared" si="8"/>
        <v>5250.0000000000009</v>
      </c>
      <c r="AB280" s="118">
        <f t="shared" si="9"/>
        <v>80250</v>
      </c>
    </row>
    <row r="281" spans="1:28" x14ac:dyDescent="0.35">
      <c r="A281" s="76"/>
      <c r="B281" s="76"/>
      <c r="C281" s="76"/>
      <c r="D281" s="76"/>
      <c r="E281" s="76"/>
      <c r="F281" s="76" t="s">
        <v>13385</v>
      </c>
      <c r="G281" s="76"/>
      <c r="H281" s="118">
        <v>75000</v>
      </c>
      <c r="I281" s="76"/>
      <c r="J281" s="76" t="s">
        <v>1062</v>
      </c>
      <c r="K281" s="164"/>
      <c r="L281" s="76" t="s">
        <v>3301</v>
      </c>
      <c r="M281" s="119">
        <v>3152010200</v>
      </c>
      <c r="N281" s="119" t="s">
        <v>13386</v>
      </c>
      <c r="O281" s="76"/>
      <c r="P281" s="76"/>
      <c r="Q281" s="119"/>
      <c r="R281" s="76"/>
      <c r="S281" s="76"/>
      <c r="T281" s="76"/>
      <c r="U281" s="76"/>
      <c r="V281" s="76"/>
      <c r="W281" s="76"/>
      <c r="AA281" s="639">
        <f t="shared" si="8"/>
        <v>5250.0000000000009</v>
      </c>
      <c r="AB281" s="118">
        <f t="shared" si="9"/>
        <v>80250</v>
      </c>
    </row>
    <row r="282" spans="1:28" x14ac:dyDescent="0.35">
      <c r="A282" s="76"/>
      <c r="B282" s="76"/>
      <c r="C282" s="76"/>
      <c r="D282" s="76"/>
      <c r="E282" s="76"/>
      <c r="F282" s="76" t="s">
        <v>13387</v>
      </c>
      <c r="G282" s="76"/>
      <c r="H282" s="118">
        <v>75000</v>
      </c>
      <c r="I282" s="76"/>
      <c r="J282" s="76" t="s">
        <v>1147</v>
      </c>
      <c r="K282" s="164"/>
      <c r="L282" s="76" t="s">
        <v>11387</v>
      </c>
      <c r="M282" s="119" t="s">
        <v>13388</v>
      </c>
      <c r="N282" s="119" t="s">
        <v>13386</v>
      </c>
      <c r="O282" s="76"/>
      <c r="P282" s="76"/>
      <c r="Q282" s="119"/>
      <c r="R282" s="76"/>
      <c r="S282" s="76"/>
      <c r="T282" s="76"/>
      <c r="U282" s="76"/>
      <c r="V282" s="76"/>
      <c r="W282" s="76"/>
      <c r="AA282" s="639">
        <f t="shared" si="8"/>
        <v>5250.0000000000009</v>
      </c>
      <c r="AB282" s="118">
        <f t="shared" si="9"/>
        <v>80250</v>
      </c>
    </row>
    <row r="283" spans="1:28" x14ac:dyDescent="0.35">
      <c r="A283" s="76"/>
      <c r="B283" s="76"/>
      <c r="C283" s="76"/>
      <c r="D283" s="76"/>
      <c r="E283" s="76"/>
      <c r="F283" s="76" t="s">
        <v>13389</v>
      </c>
      <c r="G283" s="76"/>
      <c r="H283" s="118">
        <v>75000</v>
      </c>
      <c r="I283" s="76"/>
      <c r="J283" s="76" t="s">
        <v>1062</v>
      </c>
      <c r="K283" s="164"/>
      <c r="L283" s="76" t="s">
        <v>3301</v>
      </c>
      <c r="M283" s="119">
        <v>3152010204</v>
      </c>
      <c r="N283" s="119" t="s">
        <v>13386</v>
      </c>
      <c r="O283" s="76"/>
      <c r="P283" s="76"/>
      <c r="Q283" s="119"/>
      <c r="R283" s="76"/>
      <c r="S283" s="76"/>
      <c r="T283" s="76"/>
      <c r="U283" s="76"/>
      <c r="V283" s="76"/>
      <c r="W283" s="76"/>
      <c r="AA283" s="639">
        <f t="shared" si="8"/>
        <v>5250.0000000000009</v>
      </c>
      <c r="AB283" s="118">
        <f t="shared" si="9"/>
        <v>80250</v>
      </c>
    </row>
    <row r="284" spans="1:28" x14ac:dyDescent="0.35">
      <c r="A284" s="76"/>
      <c r="B284" s="76"/>
      <c r="C284" s="76"/>
      <c r="D284" s="76"/>
      <c r="E284" s="76"/>
      <c r="F284" s="76" t="s">
        <v>13390</v>
      </c>
      <c r="G284" s="76"/>
      <c r="H284" s="118">
        <v>75000</v>
      </c>
      <c r="I284" s="76"/>
      <c r="J284" s="76" t="s">
        <v>1062</v>
      </c>
      <c r="K284" s="164"/>
      <c r="L284" s="76" t="s">
        <v>3301</v>
      </c>
      <c r="M284" s="119">
        <v>3152010222</v>
      </c>
      <c r="N284" s="119" t="s">
        <v>13386</v>
      </c>
      <c r="O284" s="76"/>
      <c r="P284" s="76"/>
      <c r="Q284" s="119"/>
      <c r="R284" s="76"/>
      <c r="S284" s="76"/>
      <c r="T284" s="76"/>
      <c r="U284" s="76"/>
      <c r="V284" s="76"/>
      <c r="W284" s="76"/>
      <c r="AA284" s="639">
        <f t="shared" si="8"/>
        <v>5250.0000000000009</v>
      </c>
      <c r="AB284" s="118">
        <f t="shared" si="9"/>
        <v>80250</v>
      </c>
    </row>
    <row r="285" spans="1:28" x14ac:dyDescent="0.35">
      <c r="A285" s="76"/>
      <c r="B285" s="76"/>
      <c r="C285" s="76"/>
      <c r="D285" s="76"/>
      <c r="E285" s="76"/>
      <c r="F285" s="76" t="s">
        <v>13391</v>
      </c>
      <c r="G285" s="76"/>
      <c r="H285" s="118">
        <v>75000</v>
      </c>
      <c r="I285" s="76"/>
      <c r="J285" s="76"/>
      <c r="K285" s="164"/>
      <c r="L285" s="76"/>
      <c r="M285" s="119"/>
      <c r="N285" s="119" t="s">
        <v>13386</v>
      </c>
      <c r="O285" s="76"/>
      <c r="P285" s="76"/>
      <c r="Q285" s="119"/>
      <c r="R285" s="76"/>
      <c r="S285" s="76"/>
      <c r="T285" s="76"/>
      <c r="U285" s="76"/>
      <c r="V285" s="76"/>
      <c r="W285" s="76"/>
      <c r="AA285" s="639">
        <f t="shared" si="8"/>
        <v>5250.0000000000009</v>
      </c>
      <c r="AB285" s="118">
        <f t="shared" si="9"/>
        <v>80250</v>
      </c>
    </row>
    <row r="286" spans="1:28" x14ac:dyDescent="0.35">
      <c r="A286" s="76"/>
      <c r="B286" s="76"/>
      <c r="C286" s="76"/>
      <c r="D286" s="76"/>
      <c r="E286" s="76"/>
      <c r="F286" s="76" t="s">
        <v>13392</v>
      </c>
      <c r="G286" s="76"/>
      <c r="H286" s="118">
        <v>75000</v>
      </c>
      <c r="I286" s="76"/>
      <c r="J286" s="76" t="s">
        <v>1147</v>
      </c>
      <c r="K286" s="164"/>
      <c r="L286" s="76" t="s">
        <v>11387</v>
      </c>
      <c r="M286" s="119" t="s">
        <v>13393</v>
      </c>
      <c r="N286" s="119" t="s">
        <v>13386</v>
      </c>
      <c r="O286" s="76"/>
      <c r="P286" s="76"/>
      <c r="Q286" s="119"/>
      <c r="R286" s="76"/>
      <c r="S286" s="76"/>
      <c r="T286" s="76"/>
      <c r="U286" s="76"/>
      <c r="V286" s="76"/>
      <c r="W286" s="76"/>
      <c r="AA286" s="639">
        <f t="shared" si="8"/>
        <v>5250.0000000000009</v>
      </c>
      <c r="AB286" s="118">
        <f t="shared" si="9"/>
        <v>80250</v>
      </c>
    </row>
    <row r="287" spans="1:28" x14ac:dyDescent="0.35">
      <c r="A287" s="76"/>
      <c r="B287" s="76"/>
      <c r="C287" s="76"/>
      <c r="D287" s="76"/>
      <c r="E287" s="76"/>
      <c r="F287" s="76" t="s">
        <v>13394</v>
      </c>
      <c r="G287" s="76"/>
      <c r="H287" s="118">
        <v>75000</v>
      </c>
      <c r="I287" s="76"/>
      <c r="J287" s="76" t="s">
        <v>1147</v>
      </c>
      <c r="K287" s="164"/>
      <c r="L287" s="76" t="s">
        <v>11387</v>
      </c>
      <c r="M287" s="119" t="s">
        <v>13395</v>
      </c>
      <c r="N287" s="119" t="s">
        <v>13386</v>
      </c>
      <c r="O287" s="76"/>
      <c r="P287" s="76"/>
      <c r="Q287" s="119"/>
      <c r="R287" s="76"/>
      <c r="S287" s="76"/>
      <c r="T287" s="76"/>
      <c r="U287" s="69"/>
      <c r="V287" s="76"/>
      <c r="W287" s="76"/>
      <c r="AA287" s="639">
        <f t="shared" si="8"/>
        <v>5250.0000000000009</v>
      </c>
      <c r="AB287" s="118">
        <f t="shared" si="9"/>
        <v>80250</v>
      </c>
    </row>
    <row r="288" spans="1:28" x14ac:dyDescent="0.35">
      <c r="A288" s="76"/>
      <c r="B288" s="76"/>
      <c r="C288" s="76"/>
      <c r="D288" s="76"/>
      <c r="E288" s="76"/>
      <c r="F288" s="76" t="s">
        <v>13396</v>
      </c>
      <c r="G288" s="76"/>
      <c r="H288" s="118">
        <v>75000</v>
      </c>
      <c r="I288" s="76"/>
      <c r="J288" s="76" t="s">
        <v>1062</v>
      </c>
      <c r="K288" s="164"/>
      <c r="L288" s="76" t="s">
        <v>3301</v>
      </c>
      <c r="M288" s="119">
        <v>3152010228</v>
      </c>
      <c r="N288" s="119" t="s">
        <v>13397</v>
      </c>
      <c r="O288" s="76"/>
      <c r="P288" s="76"/>
      <c r="Q288" s="119"/>
      <c r="R288" s="76"/>
      <c r="S288" s="76"/>
      <c r="T288" s="76"/>
      <c r="U288" s="76"/>
      <c r="V288" s="76"/>
      <c r="W288" s="76"/>
      <c r="AA288" s="639">
        <f t="shared" si="8"/>
        <v>5250.0000000000009</v>
      </c>
      <c r="AB288" s="118">
        <f t="shared" si="9"/>
        <v>80250</v>
      </c>
    </row>
    <row r="289" spans="1:28" x14ac:dyDescent="0.35">
      <c r="A289" s="76"/>
      <c r="B289" s="76"/>
      <c r="C289" s="76"/>
      <c r="D289" s="76"/>
      <c r="E289" s="76"/>
      <c r="F289" s="76" t="s">
        <v>13398</v>
      </c>
      <c r="G289" s="76"/>
      <c r="H289" s="118">
        <v>75000</v>
      </c>
      <c r="I289" s="76"/>
      <c r="J289" s="76" t="s">
        <v>1147</v>
      </c>
      <c r="K289" s="164"/>
      <c r="L289" s="76" t="s">
        <v>11387</v>
      </c>
      <c r="M289" s="119" t="s">
        <v>13399</v>
      </c>
      <c r="N289" s="119" t="s">
        <v>13397</v>
      </c>
      <c r="O289" s="76"/>
      <c r="P289" s="76"/>
      <c r="Q289" s="119"/>
      <c r="R289" s="76"/>
      <c r="S289" s="76"/>
      <c r="T289" s="76"/>
      <c r="U289" s="76"/>
      <c r="V289" s="76"/>
      <c r="W289" s="76"/>
      <c r="AA289" s="639">
        <f t="shared" si="8"/>
        <v>5250.0000000000009</v>
      </c>
      <c r="AB289" s="118">
        <f t="shared" si="9"/>
        <v>80250</v>
      </c>
    </row>
    <row r="290" spans="1:28" x14ac:dyDescent="0.35">
      <c r="A290" s="76"/>
      <c r="B290" s="76"/>
      <c r="C290" s="76"/>
      <c r="D290" s="76"/>
      <c r="E290" s="76"/>
      <c r="F290" s="76" t="s">
        <v>13400</v>
      </c>
      <c r="G290" s="76"/>
      <c r="H290" s="118">
        <v>75000</v>
      </c>
      <c r="I290" s="76"/>
      <c r="J290" s="76" t="s">
        <v>1062</v>
      </c>
      <c r="K290" s="164"/>
      <c r="L290" s="76" t="s">
        <v>3301</v>
      </c>
      <c r="M290" s="119">
        <v>3152010202</v>
      </c>
      <c r="N290" s="119" t="s">
        <v>13397</v>
      </c>
      <c r="O290" s="76"/>
      <c r="P290" s="76"/>
      <c r="Q290" s="119"/>
      <c r="R290" s="76"/>
      <c r="S290" s="76"/>
      <c r="T290" s="76"/>
      <c r="U290" s="76"/>
      <c r="V290" s="76"/>
      <c r="W290" s="76"/>
      <c r="AA290" s="639">
        <f t="shared" si="8"/>
        <v>5250.0000000000009</v>
      </c>
      <c r="AB290" s="118">
        <f t="shared" si="9"/>
        <v>80250</v>
      </c>
    </row>
    <row r="291" spans="1:28" x14ac:dyDescent="0.35">
      <c r="A291" s="76"/>
      <c r="B291" s="76"/>
      <c r="C291" s="76"/>
      <c r="D291" s="76"/>
      <c r="E291" s="76"/>
      <c r="F291" s="76" t="s">
        <v>13401</v>
      </c>
      <c r="G291" s="76"/>
      <c r="H291" s="118">
        <v>75000</v>
      </c>
      <c r="I291" s="76"/>
      <c r="J291" s="76" t="s">
        <v>1062</v>
      </c>
      <c r="K291" s="164"/>
      <c r="L291" s="76" t="s">
        <v>3301</v>
      </c>
      <c r="M291" s="119">
        <v>3152010212</v>
      </c>
      <c r="N291" s="119" t="s">
        <v>13397</v>
      </c>
      <c r="O291" s="76"/>
      <c r="P291" s="76"/>
      <c r="Q291" s="119"/>
      <c r="R291" s="76"/>
      <c r="S291" s="76"/>
      <c r="T291" s="76"/>
      <c r="U291" s="76"/>
      <c r="V291" s="76"/>
      <c r="W291" s="76"/>
      <c r="AA291" s="639">
        <f t="shared" si="8"/>
        <v>5250.0000000000009</v>
      </c>
      <c r="AB291" s="118">
        <f t="shared" si="9"/>
        <v>80250</v>
      </c>
    </row>
    <row r="292" spans="1:28" x14ac:dyDescent="0.35">
      <c r="A292" s="76"/>
      <c r="B292" s="76"/>
      <c r="C292" s="76"/>
      <c r="D292" s="76"/>
      <c r="E292" s="76"/>
      <c r="F292" s="76" t="s">
        <v>13402</v>
      </c>
      <c r="G292" s="76"/>
      <c r="H292" s="118">
        <v>75000</v>
      </c>
      <c r="I292" s="76"/>
      <c r="J292" s="76"/>
      <c r="K292" s="164"/>
      <c r="L292" s="76"/>
      <c r="M292" s="119"/>
      <c r="N292" s="119" t="s">
        <v>13397</v>
      </c>
      <c r="O292" s="76"/>
      <c r="P292" s="76"/>
      <c r="Q292" s="119"/>
      <c r="R292" s="76"/>
      <c r="S292" s="76"/>
      <c r="T292" s="76"/>
      <c r="U292" s="76"/>
      <c r="V292" s="76"/>
      <c r="W292" s="76"/>
      <c r="AA292" s="639">
        <f t="shared" si="8"/>
        <v>5250.0000000000009</v>
      </c>
      <c r="AB292" s="118">
        <f t="shared" si="9"/>
        <v>80250</v>
      </c>
    </row>
    <row r="293" spans="1:28" x14ac:dyDescent="0.35">
      <c r="A293" s="76"/>
      <c r="B293" s="76"/>
      <c r="C293" s="76"/>
      <c r="D293" s="76"/>
      <c r="E293" s="76"/>
      <c r="F293" s="76" t="s">
        <v>13403</v>
      </c>
      <c r="G293" s="76"/>
      <c r="H293" s="118">
        <v>75000</v>
      </c>
      <c r="I293" s="76"/>
      <c r="J293" s="76" t="s">
        <v>1147</v>
      </c>
      <c r="K293" s="164"/>
      <c r="L293" s="76" t="s">
        <v>11387</v>
      </c>
      <c r="M293" s="119" t="s">
        <v>13404</v>
      </c>
      <c r="N293" s="119" t="s">
        <v>13397</v>
      </c>
      <c r="O293" s="76"/>
      <c r="P293" s="76"/>
      <c r="Q293" s="119"/>
      <c r="R293" s="76"/>
      <c r="S293" s="76"/>
      <c r="T293" s="76"/>
      <c r="U293" s="76"/>
      <c r="V293" s="76"/>
      <c r="W293" s="76"/>
      <c r="AA293" s="639">
        <f t="shared" si="8"/>
        <v>5250.0000000000009</v>
      </c>
      <c r="AB293" s="118">
        <f t="shared" si="9"/>
        <v>80250</v>
      </c>
    </row>
    <row r="294" spans="1:28" x14ac:dyDescent="0.35">
      <c r="A294" s="76"/>
      <c r="B294" s="76"/>
      <c r="C294" s="76"/>
      <c r="D294" s="76"/>
      <c r="E294" s="76"/>
      <c r="F294" s="76" t="s">
        <v>13405</v>
      </c>
      <c r="G294" s="76"/>
      <c r="H294" s="118">
        <v>75000</v>
      </c>
      <c r="I294" s="76"/>
      <c r="J294" s="76" t="s">
        <v>1062</v>
      </c>
      <c r="K294" s="164"/>
      <c r="L294" s="76" t="s">
        <v>3301</v>
      </c>
      <c r="M294" s="119">
        <v>3152010225</v>
      </c>
      <c r="N294" s="119" t="s">
        <v>13406</v>
      </c>
      <c r="O294" s="76"/>
      <c r="P294" s="76"/>
      <c r="Q294" s="119"/>
      <c r="R294" s="76"/>
      <c r="S294" s="76"/>
      <c r="T294" s="76"/>
      <c r="U294" s="76"/>
      <c r="V294" s="76"/>
      <c r="W294" s="76"/>
      <c r="AA294" s="639">
        <f t="shared" si="8"/>
        <v>5250.0000000000009</v>
      </c>
      <c r="AB294" s="118">
        <f t="shared" si="9"/>
        <v>80250</v>
      </c>
    </row>
    <row r="295" spans="1:28" x14ac:dyDescent="0.35">
      <c r="A295" s="76"/>
      <c r="B295" s="76"/>
      <c r="C295" s="76"/>
      <c r="D295" s="76"/>
      <c r="E295" s="76"/>
      <c r="F295" s="76" t="s">
        <v>13407</v>
      </c>
      <c r="G295" s="76"/>
      <c r="H295" s="118">
        <v>75000</v>
      </c>
      <c r="I295" s="76"/>
      <c r="J295" s="76" t="s">
        <v>1147</v>
      </c>
      <c r="K295" s="164"/>
      <c r="L295" s="76" t="s">
        <v>11387</v>
      </c>
      <c r="M295" s="119" t="s">
        <v>13408</v>
      </c>
      <c r="N295" s="119" t="s">
        <v>13406</v>
      </c>
      <c r="O295" s="76"/>
      <c r="P295" s="76"/>
      <c r="Q295" s="119"/>
      <c r="R295" s="76"/>
      <c r="S295" s="76"/>
      <c r="T295" s="76"/>
      <c r="U295" s="76"/>
      <c r="V295" s="76"/>
      <c r="W295" s="76"/>
      <c r="AA295" s="639">
        <f t="shared" si="8"/>
        <v>5250.0000000000009</v>
      </c>
      <c r="AB295" s="118">
        <f t="shared" si="9"/>
        <v>80250</v>
      </c>
    </row>
    <row r="296" spans="1:28" x14ac:dyDescent="0.35">
      <c r="A296" s="76"/>
      <c r="B296" s="76"/>
      <c r="C296" s="76"/>
      <c r="D296" s="76"/>
      <c r="E296" s="76"/>
      <c r="F296" s="76" t="s">
        <v>13409</v>
      </c>
      <c r="G296" s="76"/>
      <c r="H296" s="118">
        <v>75000</v>
      </c>
      <c r="I296" s="76"/>
      <c r="J296" s="76" t="s">
        <v>1062</v>
      </c>
      <c r="K296" s="164"/>
      <c r="L296" s="76" t="s">
        <v>3301</v>
      </c>
      <c r="M296" s="119">
        <v>3152010208</v>
      </c>
      <c r="N296" s="119" t="s">
        <v>13406</v>
      </c>
      <c r="O296" s="76"/>
      <c r="P296" s="76"/>
      <c r="Q296" s="119"/>
      <c r="R296" s="76"/>
      <c r="S296" s="76"/>
      <c r="T296" s="76"/>
      <c r="U296" s="76"/>
      <c r="V296" s="76"/>
      <c r="W296" s="76"/>
      <c r="AA296" s="639">
        <f t="shared" si="8"/>
        <v>5250.0000000000009</v>
      </c>
      <c r="AB296" s="118">
        <f t="shared" si="9"/>
        <v>80250</v>
      </c>
    </row>
    <row r="297" spans="1:28" x14ac:dyDescent="0.35">
      <c r="A297" s="76"/>
      <c r="B297" s="76"/>
      <c r="C297" s="76"/>
      <c r="D297" s="76"/>
      <c r="E297" s="76"/>
      <c r="F297" s="76" t="s">
        <v>13410</v>
      </c>
      <c r="G297" s="76"/>
      <c r="H297" s="118">
        <v>75000</v>
      </c>
      <c r="I297" s="76"/>
      <c r="J297" s="76" t="s">
        <v>1062</v>
      </c>
      <c r="K297" s="164"/>
      <c r="L297" s="76" t="s">
        <v>3301</v>
      </c>
      <c r="M297" s="119">
        <v>3152010210</v>
      </c>
      <c r="N297" s="119" t="s">
        <v>13406</v>
      </c>
      <c r="O297" s="76"/>
      <c r="P297" s="76"/>
      <c r="Q297" s="119"/>
      <c r="R297" s="76"/>
      <c r="S297" s="76"/>
      <c r="T297" s="76"/>
      <c r="U297" s="76"/>
      <c r="V297" s="76"/>
      <c r="W297" s="76"/>
      <c r="AA297" s="639">
        <f t="shared" si="8"/>
        <v>5250.0000000000009</v>
      </c>
      <c r="AB297" s="118">
        <f t="shared" si="9"/>
        <v>80250</v>
      </c>
    </row>
    <row r="298" spans="1:28" x14ac:dyDescent="0.35">
      <c r="A298" s="76"/>
      <c r="B298" s="76"/>
      <c r="C298" s="76"/>
      <c r="D298" s="76"/>
      <c r="E298" s="76"/>
      <c r="F298" s="76" t="s">
        <v>13411</v>
      </c>
      <c r="G298" s="76"/>
      <c r="H298" s="118">
        <v>75000</v>
      </c>
      <c r="I298" s="76"/>
      <c r="J298" s="76"/>
      <c r="K298" s="164"/>
      <c r="L298" s="76"/>
      <c r="M298" s="119"/>
      <c r="N298" s="119" t="s">
        <v>13406</v>
      </c>
      <c r="O298" s="76"/>
      <c r="P298" s="76"/>
      <c r="Q298" s="119"/>
      <c r="R298" s="76"/>
      <c r="S298" s="76"/>
      <c r="T298" s="76"/>
      <c r="U298" s="76"/>
      <c r="V298" s="76"/>
      <c r="W298" s="76"/>
      <c r="AA298" s="639">
        <f t="shared" si="8"/>
        <v>5250.0000000000009</v>
      </c>
      <c r="AB298" s="118">
        <f t="shared" si="9"/>
        <v>80250</v>
      </c>
    </row>
    <row r="299" spans="1:28" x14ac:dyDescent="0.35">
      <c r="A299" s="76"/>
      <c r="B299" s="76"/>
      <c r="C299" s="76"/>
      <c r="D299" s="76"/>
      <c r="E299" s="76"/>
      <c r="F299" s="76" t="s">
        <v>13412</v>
      </c>
      <c r="G299" s="76"/>
      <c r="H299" s="118">
        <v>75000</v>
      </c>
      <c r="I299" s="76"/>
      <c r="J299" s="76" t="s">
        <v>1062</v>
      </c>
      <c r="K299" s="164"/>
      <c r="L299" s="76" t="s">
        <v>3301</v>
      </c>
      <c r="M299" s="119">
        <v>3152010220</v>
      </c>
      <c r="N299" s="119" t="s">
        <v>13413</v>
      </c>
      <c r="O299" s="76"/>
      <c r="P299" s="76"/>
      <c r="Q299" s="119"/>
      <c r="R299" s="76"/>
      <c r="S299" s="76"/>
      <c r="T299" s="76"/>
      <c r="U299" s="76"/>
      <c r="V299" s="76"/>
      <c r="W299" s="76"/>
      <c r="AA299" s="639">
        <f t="shared" si="8"/>
        <v>5250.0000000000009</v>
      </c>
      <c r="AB299" s="118">
        <f t="shared" si="9"/>
        <v>80250</v>
      </c>
    </row>
    <row r="300" spans="1:28" x14ac:dyDescent="0.35">
      <c r="A300" s="76"/>
      <c r="B300" s="76"/>
      <c r="C300" s="76"/>
      <c r="D300" s="76"/>
      <c r="E300" s="76"/>
      <c r="F300" s="76" t="s">
        <v>13414</v>
      </c>
      <c r="G300" s="76"/>
      <c r="H300" s="118">
        <v>75000</v>
      </c>
      <c r="I300" s="76"/>
      <c r="J300" s="76" t="s">
        <v>1062</v>
      </c>
      <c r="K300" s="164"/>
      <c r="L300" s="76" t="s">
        <v>3301</v>
      </c>
      <c r="M300" s="119">
        <v>3152010217</v>
      </c>
      <c r="N300" s="119" t="s">
        <v>13413</v>
      </c>
      <c r="O300" s="76"/>
      <c r="P300" s="76"/>
      <c r="Q300" s="119"/>
      <c r="R300" s="76"/>
      <c r="S300" s="76"/>
      <c r="T300" s="76"/>
      <c r="U300" s="69"/>
      <c r="V300" s="76"/>
      <c r="W300" s="76"/>
      <c r="AA300" s="639">
        <f t="shared" si="8"/>
        <v>5250.0000000000009</v>
      </c>
      <c r="AB300" s="118">
        <f t="shared" si="9"/>
        <v>80250</v>
      </c>
    </row>
    <row r="301" spans="1:28" x14ac:dyDescent="0.35">
      <c r="A301" s="76"/>
      <c r="B301" s="76"/>
      <c r="C301" s="76"/>
      <c r="D301" s="76"/>
      <c r="E301" s="76"/>
      <c r="F301" s="76" t="s">
        <v>13415</v>
      </c>
      <c r="G301" s="76"/>
      <c r="H301" s="118">
        <v>75000</v>
      </c>
      <c r="I301" s="76"/>
      <c r="J301" s="76" t="s">
        <v>1062</v>
      </c>
      <c r="K301" s="164"/>
      <c r="L301" s="76" t="s">
        <v>1064</v>
      </c>
      <c r="M301" s="119">
        <v>3151970136</v>
      </c>
      <c r="N301" s="119" t="s">
        <v>13413</v>
      </c>
      <c r="O301" s="76"/>
      <c r="P301" s="76"/>
      <c r="Q301" s="119"/>
      <c r="R301" s="76"/>
      <c r="S301" s="76"/>
      <c r="T301" s="76"/>
      <c r="U301" s="69"/>
      <c r="V301" s="76"/>
      <c r="W301" s="76"/>
      <c r="AA301" s="639">
        <f t="shared" si="8"/>
        <v>5250.0000000000009</v>
      </c>
      <c r="AB301" s="118">
        <f t="shared" si="9"/>
        <v>80250</v>
      </c>
    </row>
    <row r="302" spans="1:28" x14ac:dyDescent="0.35">
      <c r="A302" s="76"/>
      <c r="B302" s="76"/>
      <c r="C302" s="76"/>
      <c r="D302" s="76"/>
      <c r="E302" s="76"/>
      <c r="F302" s="76" t="s">
        <v>13416</v>
      </c>
      <c r="G302" s="76"/>
      <c r="H302" s="118">
        <v>75000</v>
      </c>
      <c r="I302" s="76"/>
      <c r="J302" s="76" t="s">
        <v>1062</v>
      </c>
      <c r="K302" s="164"/>
      <c r="L302" s="76" t="s">
        <v>3301</v>
      </c>
      <c r="M302" s="119">
        <v>3152010233</v>
      </c>
      <c r="N302" s="119" t="s">
        <v>13413</v>
      </c>
      <c r="O302" s="76"/>
      <c r="P302" s="76"/>
      <c r="Q302" s="119"/>
      <c r="R302" s="76"/>
      <c r="S302" s="76"/>
      <c r="T302" s="76"/>
      <c r="U302" s="76"/>
      <c r="V302" s="76"/>
      <c r="W302" s="76"/>
      <c r="AA302" s="639">
        <f t="shared" si="8"/>
        <v>5250.0000000000009</v>
      </c>
      <c r="AB302" s="118">
        <f t="shared" si="9"/>
        <v>80250</v>
      </c>
    </row>
    <row r="303" spans="1:28" x14ac:dyDescent="0.35">
      <c r="A303" s="76"/>
      <c r="B303" s="76"/>
      <c r="C303" s="76"/>
      <c r="D303" s="76"/>
      <c r="E303" s="76"/>
      <c r="F303" s="76" t="s">
        <v>13417</v>
      </c>
      <c r="G303" s="76"/>
      <c r="H303" s="118">
        <v>75000</v>
      </c>
      <c r="I303" s="76"/>
      <c r="J303" s="76"/>
      <c r="K303" s="164"/>
      <c r="L303" s="76"/>
      <c r="M303" s="119"/>
      <c r="N303" s="119" t="s">
        <v>13413</v>
      </c>
      <c r="O303" s="76"/>
      <c r="P303" s="76"/>
      <c r="Q303" s="119"/>
      <c r="R303" s="76"/>
      <c r="S303" s="76"/>
      <c r="T303" s="76"/>
      <c r="U303" s="76"/>
      <c r="V303" s="76"/>
      <c r="W303" s="76"/>
      <c r="AA303" s="639">
        <f t="shared" si="8"/>
        <v>5250.0000000000009</v>
      </c>
      <c r="AB303" s="118">
        <f t="shared" si="9"/>
        <v>80250</v>
      </c>
    </row>
    <row r="304" spans="1:28" x14ac:dyDescent="0.35">
      <c r="A304" s="76"/>
      <c r="B304" s="76"/>
      <c r="C304" s="76"/>
      <c r="D304" s="76"/>
      <c r="E304" s="76"/>
      <c r="F304" s="76" t="s">
        <v>13418</v>
      </c>
      <c r="G304" s="69"/>
      <c r="H304" s="118">
        <v>75000</v>
      </c>
      <c r="I304" s="76"/>
      <c r="J304" s="76" t="s">
        <v>1062</v>
      </c>
      <c r="K304" s="76"/>
      <c r="L304" s="76" t="s">
        <v>1074</v>
      </c>
      <c r="M304" s="119">
        <v>1151980039</v>
      </c>
      <c r="N304" s="119" t="s">
        <v>13419</v>
      </c>
      <c r="O304" s="76"/>
      <c r="P304" s="76"/>
      <c r="Q304" s="119"/>
      <c r="R304" s="76"/>
      <c r="S304" s="76"/>
      <c r="T304" s="76"/>
      <c r="U304" s="76"/>
      <c r="V304" s="76"/>
      <c r="W304" s="76"/>
      <c r="AA304" s="639">
        <f t="shared" si="8"/>
        <v>5250.0000000000009</v>
      </c>
      <c r="AB304" s="118">
        <f t="shared" si="9"/>
        <v>80250</v>
      </c>
    </row>
    <row r="305" spans="1:28" x14ac:dyDescent="0.35">
      <c r="A305" s="76"/>
      <c r="B305" s="76"/>
      <c r="C305" s="76"/>
      <c r="D305" s="76"/>
      <c r="E305" s="76"/>
      <c r="F305" s="76" t="s">
        <v>13420</v>
      </c>
      <c r="G305" s="69"/>
      <c r="H305" s="118">
        <v>75000</v>
      </c>
      <c r="I305" s="76"/>
      <c r="J305" s="76" t="s">
        <v>1062</v>
      </c>
      <c r="K305" s="76"/>
      <c r="L305" s="76" t="s">
        <v>5022</v>
      </c>
      <c r="M305" s="119">
        <v>1152010006</v>
      </c>
      <c r="N305" s="119" t="s">
        <v>13419</v>
      </c>
      <c r="O305" s="76"/>
      <c r="P305" s="76"/>
      <c r="Q305" s="119"/>
      <c r="R305" s="76"/>
      <c r="S305" s="76"/>
      <c r="T305" s="76"/>
      <c r="U305" s="76"/>
      <c r="V305" s="76"/>
      <c r="W305" s="76"/>
      <c r="AA305" s="639">
        <f t="shared" si="8"/>
        <v>5250.0000000000009</v>
      </c>
      <c r="AB305" s="118">
        <f t="shared" si="9"/>
        <v>80250</v>
      </c>
    </row>
    <row r="306" spans="1:28" x14ac:dyDescent="0.35">
      <c r="A306" s="76"/>
      <c r="B306" s="76"/>
      <c r="C306" s="76"/>
      <c r="D306" s="76"/>
      <c r="E306" s="76"/>
      <c r="F306" s="76" t="s">
        <v>13421</v>
      </c>
      <c r="G306" s="69"/>
      <c r="H306" s="118">
        <v>75000</v>
      </c>
      <c r="I306" s="76"/>
      <c r="J306" s="76" t="s">
        <v>1062</v>
      </c>
      <c r="K306" s="76"/>
      <c r="L306" s="76" t="s">
        <v>5022</v>
      </c>
      <c r="M306" s="119">
        <v>1152010019</v>
      </c>
      <c r="N306" s="119" t="s">
        <v>13419</v>
      </c>
      <c r="O306" s="76"/>
      <c r="P306" s="76"/>
      <c r="Q306" s="119"/>
      <c r="R306" s="76"/>
      <c r="S306" s="76"/>
      <c r="T306" s="76"/>
      <c r="U306" s="76"/>
      <c r="V306" s="76"/>
      <c r="W306" s="76"/>
      <c r="AA306" s="639">
        <f t="shared" si="8"/>
        <v>5250.0000000000009</v>
      </c>
      <c r="AB306" s="118">
        <f t="shared" si="9"/>
        <v>80250</v>
      </c>
    </row>
    <row r="307" spans="1:28" x14ac:dyDescent="0.35">
      <c r="A307" s="76"/>
      <c r="B307" s="76"/>
      <c r="C307" s="76"/>
      <c r="D307" s="76"/>
      <c r="E307" s="76"/>
      <c r="F307" s="76" t="s">
        <v>13422</v>
      </c>
      <c r="G307" s="69"/>
      <c r="H307" s="118">
        <v>75000</v>
      </c>
      <c r="I307" s="76"/>
      <c r="J307" s="76"/>
      <c r="K307" s="76"/>
      <c r="L307" s="76"/>
      <c r="M307" s="119"/>
      <c r="N307" s="119" t="s">
        <v>13419</v>
      </c>
      <c r="O307" s="76"/>
      <c r="P307" s="76"/>
      <c r="Q307" s="119"/>
      <c r="R307" s="76"/>
      <c r="S307" s="76"/>
      <c r="T307" s="76"/>
      <c r="U307" s="76"/>
      <c r="V307" s="76"/>
      <c r="W307" s="76"/>
      <c r="AA307" s="639">
        <f t="shared" si="8"/>
        <v>5250.0000000000009</v>
      </c>
      <c r="AB307" s="118">
        <f t="shared" si="9"/>
        <v>80250</v>
      </c>
    </row>
    <row r="308" spans="1:28" x14ac:dyDescent="0.35">
      <c r="A308" s="76"/>
      <c r="B308" s="76"/>
      <c r="C308" s="76"/>
      <c r="D308" s="76"/>
      <c r="E308" s="76"/>
      <c r="F308" s="76" t="s">
        <v>13423</v>
      </c>
      <c r="G308" s="69"/>
      <c r="H308" s="118">
        <v>75000</v>
      </c>
      <c r="I308" s="76"/>
      <c r="J308" s="76" t="s">
        <v>1062</v>
      </c>
      <c r="K308" s="76"/>
      <c r="L308" s="76" t="s">
        <v>1074</v>
      </c>
      <c r="M308" s="119">
        <v>1151980038</v>
      </c>
      <c r="N308" s="119" t="s">
        <v>13424</v>
      </c>
      <c r="O308" s="76"/>
      <c r="P308" s="76"/>
      <c r="Q308" s="119"/>
      <c r="R308" s="76"/>
      <c r="S308" s="76"/>
      <c r="T308" s="76"/>
      <c r="U308" s="76"/>
      <c r="V308" s="76"/>
      <c r="W308" s="76"/>
      <c r="AA308" s="639">
        <f t="shared" si="8"/>
        <v>5250.0000000000009</v>
      </c>
      <c r="AB308" s="118">
        <f t="shared" si="9"/>
        <v>80250</v>
      </c>
    </row>
    <row r="309" spans="1:28" x14ac:dyDescent="0.35">
      <c r="A309" s="76"/>
      <c r="B309" s="76"/>
      <c r="C309" s="76"/>
      <c r="D309" s="76"/>
      <c r="E309" s="76"/>
      <c r="F309" s="76" t="s">
        <v>13425</v>
      </c>
      <c r="G309" s="69"/>
      <c r="H309" s="118">
        <v>75000</v>
      </c>
      <c r="I309" s="76"/>
      <c r="J309" s="76" t="s">
        <v>1062</v>
      </c>
      <c r="K309" s="76"/>
      <c r="L309" s="76" t="s">
        <v>5022</v>
      </c>
      <c r="M309" s="119">
        <v>1152010002</v>
      </c>
      <c r="N309" s="119" t="s">
        <v>13424</v>
      </c>
      <c r="O309" s="76"/>
      <c r="P309" s="76"/>
      <c r="Q309" s="119"/>
      <c r="R309" s="76"/>
      <c r="S309" s="76"/>
      <c r="T309" s="76"/>
      <c r="U309" s="76"/>
      <c r="V309" s="76"/>
      <c r="W309" s="76"/>
      <c r="AA309" s="639">
        <f t="shared" si="8"/>
        <v>5250.0000000000009</v>
      </c>
      <c r="AB309" s="118">
        <f t="shared" si="9"/>
        <v>80250</v>
      </c>
    </row>
    <row r="310" spans="1:28" x14ac:dyDescent="0.35">
      <c r="A310" s="76"/>
      <c r="B310" s="76"/>
      <c r="C310" s="76"/>
      <c r="D310" s="76"/>
      <c r="E310" s="76"/>
      <c r="F310" s="76" t="s">
        <v>13426</v>
      </c>
      <c r="G310" s="69"/>
      <c r="H310" s="118">
        <v>75000</v>
      </c>
      <c r="I310" s="76"/>
      <c r="J310" s="76" t="s">
        <v>1062</v>
      </c>
      <c r="K310" s="76"/>
      <c r="L310" s="76" t="s">
        <v>5022</v>
      </c>
      <c r="M310" s="119">
        <v>1152010009</v>
      </c>
      <c r="N310" s="119" t="s">
        <v>13424</v>
      </c>
      <c r="O310" s="76"/>
      <c r="P310" s="76"/>
      <c r="Q310" s="119"/>
      <c r="R310" s="76"/>
      <c r="S310" s="76"/>
      <c r="T310" s="76"/>
      <c r="U310" s="76"/>
      <c r="V310" s="76"/>
      <c r="W310" s="76"/>
      <c r="AA310" s="639">
        <f t="shared" si="8"/>
        <v>5250.0000000000009</v>
      </c>
      <c r="AB310" s="118">
        <f t="shared" si="9"/>
        <v>80250</v>
      </c>
    </row>
    <row r="311" spans="1:28" x14ac:dyDescent="0.35">
      <c r="A311" s="76"/>
      <c r="B311" s="76"/>
      <c r="C311" s="76"/>
      <c r="D311" s="76"/>
      <c r="E311" s="76"/>
      <c r="F311" s="76" t="s">
        <v>13427</v>
      </c>
      <c r="G311" s="69"/>
      <c r="H311" s="118">
        <v>75000</v>
      </c>
      <c r="I311" s="76"/>
      <c r="J311" s="76"/>
      <c r="K311" s="76"/>
      <c r="L311" s="76"/>
      <c r="M311" s="119"/>
      <c r="N311" s="119" t="s">
        <v>13424</v>
      </c>
      <c r="O311" s="76"/>
      <c r="P311" s="76"/>
      <c r="Q311" s="119"/>
      <c r="R311" s="76"/>
      <c r="S311" s="76"/>
      <c r="T311" s="76"/>
      <c r="U311" s="76"/>
      <c r="V311" s="76"/>
      <c r="W311" s="76"/>
      <c r="AA311" s="639">
        <f t="shared" si="8"/>
        <v>5250.0000000000009</v>
      </c>
      <c r="AB311" s="118">
        <f t="shared" si="9"/>
        <v>80250</v>
      </c>
    </row>
    <row r="312" spans="1:28" x14ac:dyDescent="0.35">
      <c r="A312" s="76"/>
      <c r="B312" s="76"/>
      <c r="C312" s="76"/>
      <c r="D312" s="76"/>
      <c r="E312" s="76"/>
      <c r="F312" s="76" t="s">
        <v>13428</v>
      </c>
      <c r="G312" s="69"/>
      <c r="H312" s="118">
        <v>75000</v>
      </c>
      <c r="I312" s="76"/>
      <c r="J312" s="76" t="s">
        <v>1062</v>
      </c>
      <c r="K312" s="76"/>
      <c r="L312" s="76" t="s">
        <v>1074</v>
      </c>
      <c r="M312" s="119">
        <v>1151980026</v>
      </c>
      <c r="N312" s="119" t="s">
        <v>13429</v>
      </c>
      <c r="O312" s="76"/>
      <c r="P312" s="76"/>
      <c r="Q312" s="119"/>
      <c r="R312" s="76"/>
      <c r="S312" s="76"/>
      <c r="T312" s="76"/>
      <c r="U312" s="76"/>
      <c r="V312" s="76"/>
      <c r="W312" s="76"/>
      <c r="AA312" s="639">
        <f t="shared" si="8"/>
        <v>5250.0000000000009</v>
      </c>
      <c r="AB312" s="118">
        <f t="shared" si="9"/>
        <v>80250</v>
      </c>
    </row>
    <row r="313" spans="1:28" x14ac:dyDescent="0.35">
      <c r="A313" s="76"/>
      <c r="B313" s="76"/>
      <c r="C313" s="76"/>
      <c r="D313" s="76"/>
      <c r="E313" s="76"/>
      <c r="F313" s="76" t="s">
        <v>13430</v>
      </c>
      <c r="G313" s="69"/>
      <c r="H313" s="118">
        <v>75000</v>
      </c>
      <c r="I313" s="76"/>
      <c r="J313" s="76" t="s">
        <v>1062</v>
      </c>
      <c r="K313" s="76"/>
      <c r="L313" s="76" t="s">
        <v>5022</v>
      </c>
      <c r="M313" s="119">
        <v>1152010008</v>
      </c>
      <c r="N313" s="119" t="s">
        <v>13429</v>
      </c>
      <c r="O313" s="76"/>
      <c r="P313" s="76"/>
      <c r="Q313" s="119"/>
      <c r="R313" s="76"/>
      <c r="S313" s="76"/>
      <c r="T313" s="76"/>
      <c r="U313" s="76"/>
      <c r="V313" s="76"/>
      <c r="W313" s="76"/>
      <c r="AA313" s="639">
        <f t="shared" si="8"/>
        <v>5250.0000000000009</v>
      </c>
      <c r="AB313" s="118">
        <f t="shared" si="9"/>
        <v>80250</v>
      </c>
    </row>
    <row r="314" spans="1:28" x14ac:dyDescent="0.35">
      <c r="A314" s="76"/>
      <c r="B314" s="76"/>
      <c r="C314" s="76"/>
      <c r="D314" s="76"/>
      <c r="E314" s="76"/>
      <c r="F314" s="76" t="s">
        <v>13431</v>
      </c>
      <c r="G314" s="69"/>
      <c r="H314" s="118">
        <v>75000</v>
      </c>
      <c r="I314" s="76"/>
      <c r="J314" s="76" t="s">
        <v>1062</v>
      </c>
      <c r="K314" s="76"/>
      <c r="L314" s="76" t="s">
        <v>5022</v>
      </c>
      <c r="M314" s="119">
        <v>1152010020</v>
      </c>
      <c r="N314" s="119" t="s">
        <v>13429</v>
      </c>
      <c r="O314" s="76"/>
      <c r="P314" s="76"/>
      <c r="Q314" s="119"/>
      <c r="R314" s="76"/>
      <c r="S314" s="76"/>
      <c r="T314" s="76"/>
      <c r="U314" s="76"/>
      <c r="V314" s="76"/>
      <c r="W314" s="76"/>
      <c r="AA314" s="639">
        <f t="shared" si="8"/>
        <v>5250.0000000000009</v>
      </c>
      <c r="AB314" s="118">
        <f t="shared" si="9"/>
        <v>80250</v>
      </c>
    </row>
    <row r="315" spans="1:28" x14ac:dyDescent="0.35">
      <c r="A315" s="76"/>
      <c r="B315" s="76"/>
      <c r="C315" s="76"/>
      <c r="D315" s="76"/>
      <c r="E315" s="76"/>
      <c r="F315" s="76" t="s">
        <v>13432</v>
      </c>
      <c r="G315" s="69"/>
      <c r="H315" s="118">
        <v>75000</v>
      </c>
      <c r="I315" s="76"/>
      <c r="J315" s="76"/>
      <c r="K315" s="76"/>
      <c r="L315" s="76"/>
      <c r="M315" s="119"/>
      <c r="N315" s="119" t="s">
        <v>13429</v>
      </c>
      <c r="O315" s="76"/>
      <c r="P315" s="76"/>
      <c r="Q315" s="119"/>
      <c r="R315" s="76"/>
      <c r="S315" s="76"/>
      <c r="T315" s="76"/>
      <c r="U315" s="76"/>
      <c r="V315" s="76"/>
      <c r="W315" s="76"/>
      <c r="AA315" s="639">
        <f t="shared" si="8"/>
        <v>5250.0000000000009</v>
      </c>
      <c r="AB315" s="118">
        <f t="shared" si="9"/>
        <v>80250</v>
      </c>
    </row>
    <row r="316" spans="1:28" x14ac:dyDescent="0.35">
      <c r="A316" s="76"/>
      <c r="B316" s="76"/>
      <c r="C316" s="76"/>
      <c r="D316" s="76"/>
      <c r="E316" s="76"/>
      <c r="F316" s="76" t="s">
        <v>13433</v>
      </c>
      <c r="G316" s="69"/>
      <c r="H316" s="118">
        <v>75000</v>
      </c>
      <c r="I316" s="76"/>
      <c r="J316" s="76" t="s">
        <v>1062</v>
      </c>
      <c r="K316" s="76"/>
      <c r="L316" s="76" t="s">
        <v>1074</v>
      </c>
      <c r="M316" s="119">
        <v>1151980040</v>
      </c>
      <c r="N316" s="119" t="s">
        <v>13434</v>
      </c>
      <c r="O316" s="76"/>
      <c r="P316" s="76"/>
      <c r="Q316" s="119"/>
      <c r="R316" s="76"/>
      <c r="S316" s="76"/>
      <c r="T316" s="76"/>
      <c r="U316" s="76"/>
      <c r="V316" s="76"/>
      <c r="W316" s="76"/>
      <c r="AA316" s="639">
        <f t="shared" si="8"/>
        <v>5250.0000000000009</v>
      </c>
      <c r="AB316" s="118">
        <f t="shared" si="9"/>
        <v>80250</v>
      </c>
    </row>
    <row r="317" spans="1:28" x14ac:dyDescent="0.35">
      <c r="A317" s="76"/>
      <c r="B317" s="76"/>
      <c r="C317" s="76"/>
      <c r="D317" s="76"/>
      <c r="E317" s="76"/>
      <c r="F317" s="76" t="s">
        <v>13435</v>
      </c>
      <c r="G317" s="69"/>
      <c r="H317" s="118">
        <v>75000</v>
      </c>
      <c r="I317" s="76"/>
      <c r="J317" s="76" t="s">
        <v>1062</v>
      </c>
      <c r="K317" s="76"/>
      <c r="L317" s="76" t="s">
        <v>5022</v>
      </c>
      <c r="M317" s="119">
        <v>1152010018</v>
      </c>
      <c r="N317" s="119" t="s">
        <v>13434</v>
      </c>
      <c r="O317" s="76"/>
      <c r="P317" s="76"/>
      <c r="Q317" s="119"/>
      <c r="R317" s="76"/>
      <c r="S317" s="76"/>
      <c r="T317" s="76"/>
      <c r="U317" s="76"/>
      <c r="V317" s="76"/>
      <c r="W317" s="76"/>
      <c r="AA317" s="639">
        <f t="shared" si="8"/>
        <v>5250.0000000000009</v>
      </c>
      <c r="AB317" s="118">
        <f t="shared" si="9"/>
        <v>80250</v>
      </c>
    </row>
    <row r="318" spans="1:28" x14ac:dyDescent="0.35">
      <c r="A318" s="76"/>
      <c r="B318" s="76"/>
      <c r="C318" s="76"/>
      <c r="D318" s="76"/>
      <c r="E318" s="76"/>
      <c r="F318" s="76" t="s">
        <v>13436</v>
      </c>
      <c r="G318" s="69"/>
      <c r="H318" s="118">
        <v>75000</v>
      </c>
      <c r="I318" s="76"/>
      <c r="J318" s="76" t="s">
        <v>1062</v>
      </c>
      <c r="K318" s="76"/>
      <c r="L318" s="76" t="s">
        <v>5022</v>
      </c>
      <c r="M318" s="119">
        <v>1152010016</v>
      </c>
      <c r="N318" s="119" t="s">
        <v>13434</v>
      </c>
      <c r="O318" s="76"/>
      <c r="P318" s="76"/>
      <c r="Q318" s="119"/>
      <c r="R318" s="76"/>
      <c r="S318" s="76"/>
      <c r="T318" s="76"/>
      <c r="U318" s="76"/>
      <c r="V318" s="76"/>
      <c r="W318" s="76"/>
      <c r="AA318" s="639">
        <f t="shared" si="8"/>
        <v>5250.0000000000009</v>
      </c>
      <c r="AB318" s="118">
        <f t="shared" si="9"/>
        <v>80250</v>
      </c>
    </row>
    <row r="319" spans="1:28" x14ac:dyDescent="0.35">
      <c r="A319" s="76"/>
      <c r="B319" s="76"/>
      <c r="C319" s="76"/>
      <c r="D319" s="76"/>
      <c r="E319" s="76"/>
      <c r="F319" s="76" t="s">
        <v>13437</v>
      </c>
      <c r="G319" s="69"/>
      <c r="H319" s="118">
        <v>75000</v>
      </c>
      <c r="I319" s="76"/>
      <c r="J319" s="76"/>
      <c r="K319" s="76"/>
      <c r="L319" s="76"/>
      <c r="M319" s="119"/>
      <c r="N319" s="119" t="s">
        <v>13434</v>
      </c>
      <c r="O319" s="76"/>
      <c r="P319" s="76"/>
      <c r="Q319" s="119"/>
      <c r="R319" s="76"/>
      <c r="S319" s="76"/>
      <c r="T319" s="76"/>
      <c r="U319" s="76"/>
      <c r="V319" s="76"/>
      <c r="W319" s="76"/>
      <c r="AA319" s="639">
        <f t="shared" si="8"/>
        <v>5250.0000000000009</v>
      </c>
      <c r="AB319" s="118">
        <f t="shared" si="9"/>
        <v>80250</v>
      </c>
    </row>
    <row r="320" spans="1:28" x14ac:dyDescent="0.35">
      <c r="A320" s="76"/>
      <c r="B320" s="76"/>
      <c r="C320" s="76"/>
      <c r="D320" s="76"/>
      <c r="E320" s="76"/>
      <c r="F320" s="76" t="s">
        <v>13438</v>
      </c>
      <c r="G320" s="69"/>
      <c r="H320" s="118">
        <v>75000</v>
      </c>
      <c r="I320" s="76"/>
      <c r="J320" s="76" t="s">
        <v>1062</v>
      </c>
      <c r="K320" s="76"/>
      <c r="L320" s="76" t="s">
        <v>1074</v>
      </c>
      <c r="M320" s="119">
        <v>1151980035</v>
      </c>
      <c r="N320" s="119" t="s">
        <v>13439</v>
      </c>
      <c r="O320" s="76"/>
      <c r="P320" s="76"/>
      <c r="Q320" s="119"/>
      <c r="R320" s="76"/>
      <c r="S320" s="76"/>
      <c r="T320" s="76"/>
      <c r="U320" s="76"/>
      <c r="V320" s="76"/>
      <c r="W320" s="76"/>
      <c r="AA320" s="639">
        <f t="shared" si="8"/>
        <v>5250.0000000000009</v>
      </c>
      <c r="AB320" s="118">
        <f t="shared" si="9"/>
        <v>80250</v>
      </c>
    </row>
    <row r="321" spans="1:28" x14ac:dyDescent="0.35">
      <c r="A321" s="76"/>
      <c r="B321" s="76"/>
      <c r="C321" s="76"/>
      <c r="D321" s="76"/>
      <c r="E321" s="76"/>
      <c r="F321" s="76" t="s">
        <v>13440</v>
      </c>
      <c r="G321" s="69"/>
      <c r="H321" s="118">
        <v>75000</v>
      </c>
      <c r="I321" s="76"/>
      <c r="J321" s="76" t="s">
        <v>1062</v>
      </c>
      <c r="K321" s="76"/>
      <c r="L321" s="76" t="s">
        <v>5022</v>
      </c>
      <c r="M321" s="119">
        <v>1152010011</v>
      </c>
      <c r="N321" s="119" t="s">
        <v>13439</v>
      </c>
      <c r="O321" s="76"/>
      <c r="P321" s="76"/>
      <c r="Q321" s="119"/>
      <c r="R321" s="76"/>
      <c r="S321" s="76"/>
      <c r="T321" s="76"/>
      <c r="U321" s="76"/>
      <c r="V321" s="76"/>
      <c r="W321" s="76"/>
      <c r="AA321" s="639">
        <f t="shared" si="8"/>
        <v>5250.0000000000009</v>
      </c>
      <c r="AB321" s="118">
        <f t="shared" si="9"/>
        <v>80250</v>
      </c>
    </row>
    <row r="322" spans="1:28" x14ac:dyDescent="0.35">
      <c r="A322" s="76"/>
      <c r="B322" s="76"/>
      <c r="C322" s="76"/>
      <c r="D322" s="76"/>
      <c r="E322" s="76"/>
      <c r="F322" s="76" t="s">
        <v>13441</v>
      </c>
      <c r="G322" s="69"/>
      <c r="H322" s="118">
        <v>75000</v>
      </c>
      <c r="I322" s="76"/>
      <c r="J322" s="76" t="s">
        <v>1062</v>
      </c>
      <c r="K322" s="76"/>
      <c r="L322" s="76" t="s">
        <v>5022</v>
      </c>
      <c r="M322" s="119">
        <v>1152010003</v>
      </c>
      <c r="N322" s="119" t="s">
        <v>13439</v>
      </c>
      <c r="O322" s="76"/>
      <c r="P322" s="76"/>
      <c r="Q322" s="119"/>
      <c r="R322" s="76"/>
      <c r="S322" s="76"/>
      <c r="T322" s="76"/>
      <c r="U322" s="76"/>
      <c r="V322" s="76"/>
      <c r="W322" s="76"/>
      <c r="AA322" s="639">
        <f t="shared" si="8"/>
        <v>5250.0000000000009</v>
      </c>
      <c r="AB322" s="118">
        <f t="shared" si="9"/>
        <v>80250</v>
      </c>
    </row>
    <row r="323" spans="1:28" x14ac:dyDescent="0.35">
      <c r="A323" s="76"/>
      <c r="B323" s="76"/>
      <c r="C323" s="76"/>
      <c r="D323" s="76"/>
      <c r="E323" s="76"/>
      <c r="F323" s="76" t="s">
        <v>13442</v>
      </c>
      <c r="G323" s="69"/>
      <c r="H323" s="118">
        <v>75000</v>
      </c>
      <c r="I323" s="76"/>
      <c r="J323" s="76"/>
      <c r="K323" s="76"/>
      <c r="L323" s="76"/>
      <c r="M323" s="119"/>
      <c r="N323" s="119" t="s">
        <v>13439</v>
      </c>
      <c r="O323" s="76"/>
      <c r="P323" s="76"/>
      <c r="Q323" s="119"/>
      <c r="R323" s="76"/>
      <c r="S323" s="76"/>
      <c r="T323" s="76"/>
      <c r="U323" s="76"/>
      <c r="V323" s="76"/>
      <c r="W323" s="76"/>
      <c r="AA323" s="639">
        <f t="shared" si="8"/>
        <v>5250.0000000000009</v>
      </c>
      <c r="AB323" s="118">
        <f t="shared" si="9"/>
        <v>80250</v>
      </c>
    </row>
    <row r="324" spans="1:28" x14ac:dyDescent="0.35">
      <c r="A324" s="76"/>
      <c r="B324" s="76"/>
      <c r="C324" s="76"/>
      <c r="D324" s="76"/>
      <c r="E324" s="76"/>
      <c r="F324" s="76" t="s">
        <v>13443</v>
      </c>
      <c r="G324" s="69"/>
      <c r="H324" s="118">
        <v>75000</v>
      </c>
      <c r="I324" s="76"/>
      <c r="J324" s="76" t="s">
        <v>1062</v>
      </c>
      <c r="K324" s="76"/>
      <c r="L324" s="76" t="s">
        <v>1074</v>
      </c>
      <c r="M324" s="119">
        <v>1151980029</v>
      </c>
      <c r="N324" s="119" t="s">
        <v>13434</v>
      </c>
      <c r="O324" s="76"/>
      <c r="P324" s="76"/>
      <c r="Q324" s="119"/>
      <c r="R324" s="76"/>
      <c r="S324" s="76"/>
      <c r="T324" s="76"/>
      <c r="U324" s="76"/>
      <c r="V324" s="76"/>
      <c r="W324" s="76"/>
      <c r="AA324" s="639">
        <f t="shared" si="8"/>
        <v>5250.0000000000009</v>
      </c>
      <c r="AB324" s="118">
        <f t="shared" si="9"/>
        <v>80250</v>
      </c>
    </row>
    <row r="325" spans="1:28" x14ac:dyDescent="0.35">
      <c r="A325" s="76"/>
      <c r="B325" s="76"/>
      <c r="C325" s="76"/>
      <c r="D325" s="76"/>
      <c r="E325" s="76"/>
      <c r="F325" s="76" t="s">
        <v>13444</v>
      </c>
      <c r="G325" s="69"/>
      <c r="H325" s="118">
        <v>75000</v>
      </c>
      <c r="I325" s="76"/>
      <c r="J325" s="76" t="s">
        <v>1062</v>
      </c>
      <c r="K325" s="76"/>
      <c r="L325" s="76" t="s">
        <v>4108</v>
      </c>
      <c r="M325" s="119">
        <v>1152010059</v>
      </c>
      <c r="N325" s="119" t="s">
        <v>13434</v>
      </c>
      <c r="O325" s="76"/>
      <c r="P325" s="76"/>
      <c r="Q325" s="119"/>
      <c r="R325" s="76"/>
      <c r="S325" s="76"/>
      <c r="T325" s="76"/>
      <c r="U325" s="76"/>
      <c r="V325" s="76"/>
      <c r="W325" s="76"/>
      <c r="AA325" s="639">
        <f t="shared" si="8"/>
        <v>5250.0000000000009</v>
      </c>
      <c r="AB325" s="118">
        <f t="shared" si="9"/>
        <v>80250</v>
      </c>
    </row>
    <row r="326" spans="1:28" x14ac:dyDescent="0.35">
      <c r="A326" s="76"/>
      <c r="B326" s="76"/>
      <c r="C326" s="76"/>
      <c r="D326" s="76"/>
      <c r="E326" s="76"/>
      <c r="F326" s="76" t="s">
        <v>13445</v>
      </c>
      <c r="G326" s="69"/>
      <c r="H326" s="118">
        <v>75000</v>
      </c>
      <c r="I326" s="76"/>
      <c r="J326" s="76" t="s">
        <v>1062</v>
      </c>
      <c r="K326" s="76"/>
      <c r="L326" s="76" t="s">
        <v>4108</v>
      </c>
      <c r="M326" s="119">
        <v>1152010060</v>
      </c>
      <c r="N326" s="119" t="s">
        <v>13434</v>
      </c>
      <c r="O326" s="76"/>
      <c r="P326" s="76"/>
      <c r="Q326" s="119"/>
      <c r="R326" s="76"/>
      <c r="S326" s="76"/>
      <c r="T326" s="76"/>
      <c r="U326" s="76"/>
      <c r="V326" s="76"/>
      <c r="W326" s="76"/>
      <c r="AA326" s="639">
        <f t="shared" ref="AA326:AA389" si="10">H326*AA$4</f>
        <v>5250.0000000000009</v>
      </c>
      <c r="AB326" s="118">
        <f t="shared" ref="AB326:AB389" si="11">H326+AA326</f>
        <v>80250</v>
      </c>
    </row>
    <row r="327" spans="1:28" x14ac:dyDescent="0.35">
      <c r="A327" s="76"/>
      <c r="B327" s="76"/>
      <c r="C327" s="76"/>
      <c r="D327" s="76"/>
      <c r="E327" s="76"/>
      <c r="F327" s="76" t="s">
        <v>13446</v>
      </c>
      <c r="G327" s="69"/>
      <c r="H327" s="118">
        <v>75000</v>
      </c>
      <c r="I327" s="76"/>
      <c r="J327" s="76"/>
      <c r="K327" s="76"/>
      <c r="L327" s="76"/>
      <c r="M327" s="119"/>
      <c r="N327" s="119" t="s">
        <v>13434</v>
      </c>
      <c r="O327" s="76"/>
      <c r="P327" s="76"/>
      <c r="Q327" s="119"/>
      <c r="R327" s="76"/>
      <c r="S327" s="76"/>
      <c r="T327" s="76"/>
      <c r="U327" s="76"/>
      <c r="V327" s="76"/>
      <c r="W327" s="76"/>
      <c r="AA327" s="639">
        <f t="shared" si="10"/>
        <v>5250.0000000000009</v>
      </c>
      <c r="AB327" s="118">
        <f t="shared" si="11"/>
        <v>80250</v>
      </c>
    </row>
    <row r="328" spans="1:28" x14ac:dyDescent="0.35">
      <c r="A328" s="76"/>
      <c r="B328" s="76"/>
      <c r="C328" s="76"/>
      <c r="D328" s="76"/>
      <c r="E328" s="76"/>
      <c r="F328" s="76" t="s">
        <v>13447</v>
      </c>
      <c r="G328" s="69"/>
      <c r="H328" s="118">
        <v>75000</v>
      </c>
      <c r="I328" s="76"/>
      <c r="J328" s="76" t="s">
        <v>1062</v>
      </c>
      <c r="K328" s="76"/>
      <c r="L328" s="76" t="s">
        <v>1074</v>
      </c>
      <c r="M328" s="119">
        <v>1151980028</v>
      </c>
      <c r="N328" s="119" t="s">
        <v>13448</v>
      </c>
      <c r="O328" s="76"/>
      <c r="P328" s="76"/>
      <c r="Q328" s="119"/>
      <c r="R328" s="76"/>
      <c r="S328" s="76"/>
      <c r="T328" s="76"/>
      <c r="U328" s="76"/>
      <c r="V328" s="76"/>
      <c r="W328" s="76"/>
      <c r="AA328" s="639">
        <f t="shared" si="10"/>
        <v>5250.0000000000009</v>
      </c>
      <c r="AB328" s="118">
        <f t="shared" si="11"/>
        <v>80250</v>
      </c>
    </row>
    <row r="329" spans="1:28" x14ac:dyDescent="0.35">
      <c r="A329" s="76"/>
      <c r="B329" s="76"/>
      <c r="C329" s="76"/>
      <c r="D329" s="76"/>
      <c r="E329" s="76"/>
      <c r="F329" s="76" t="s">
        <v>13449</v>
      </c>
      <c r="G329" s="69"/>
      <c r="H329" s="118">
        <v>75000</v>
      </c>
      <c r="I329" s="76"/>
      <c r="J329" s="76" t="s">
        <v>1062</v>
      </c>
      <c r="K329" s="76"/>
      <c r="L329" s="76" t="s">
        <v>4108</v>
      </c>
      <c r="M329" s="119">
        <v>1152010061</v>
      </c>
      <c r="N329" s="119" t="s">
        <v>13448</v>
      </c>
      <c r="O329" s="76"/>
      <c r="P329" s="76"/>
      <c r="Q329" s="119"/>
      <c r="R329" s="76"/>
      <c r="S329" s="76"/>
      <c r="T329" s="76"/>
      <c r="U329" s="76"/>
      <c r="V329" s="76"/>
      <c r="W329" s="76"/>
      <c r="AA329" s="639">
        <f t="shared" si="10"/>
        <v>5250.0000000000009</v>
      </c>
      <c r="AB329" s="118">
        <f t="shared" si="11"/>
        <v>80250</v>
      </c>
    </row>
    <row r="330" spans="1:28" x14ac:dyDescent="0.35">
      <c r="A330" s="76"/>
      <c r="B330" s="76"/>
      <c r="C330" s="76"/>
      <c r="D330" s="76"/>
      <c r="E330" s="76"/>
      <c r="F330" s="76" t="s">
        <v>13450</v>
      </c>
      <c r="G330" s="69"/>
      <c r="H330" s="118">
        <v>75000</v>
      </c>
      <c r="I330" s="76"/>
      <c r="J330" s="76" t="s">
        <v>1062</v>
      </c>
      <c r="K330" s="76"/>
      <c r="L330" s="76" t="s">
        <v>4108</v>
      </c>
      <c r="M330" s="119">
        <v>1152010062</v>
      </c>
      <c r="N330" s="119" t="s">
        <v>13448</v>
      </c>
      <c r="O330" s="76"/>
      <c r="P330" s="76"/>
      <c r="Q330" s="119"/>
      <c r="R330" s="76"/>
      <c r="S330" s="76"/>
      <c r="T330" s="76"/>
      <c r="U330" s="76"/>
      <c r="V330" s="76"/>
      <c r="W330" s="76"/>
      <c r="AA330" s="639">
        <f t="shared" si="10"/>
        <v>5250.0000000000009</v>
      </c>
      <c r="AB330" s="118">
        <f t="shared" si="11"/>
        <v>80250</v>
      </c>
    </row>
    <row r="331" spans="1:28" x14ac:dyDescent="0.35">
      <c r="A331" s="76"/>
      <c r="B331" s="76"/>
      <c r="C331" s="76"/>
      <c r="D331" s="76"/>
      <c r="E331" s="76"/>
      <c r="F331" s="76" t="s">
        <v>13451</v>
      </c>
      <c r="G331" s="69"/>
      <c r="H331" s="118">
        <v>75000</v>
      </c>
      <c r="I331" s="76"/>
      <c r="J331" s="76"/>
      <c r="K331" s="76"/>
      <c r="L331" s="76"/>
      <c r="M331" s="119"/>
      <c r="N331" s="119" t="s">
        <v>13448</v>
      </c>
      <c r="O331" s="76"/>
      <c r="P331" s="76"/>
      <c r="Q331" s="119"/>
      <c r="R331" s="76"/>
      <c r="S331" s="76"/>
      <c r="T331" s="76"/>
      <c r="U331" s="76"/>
      <c r="V331" s="76"/>
      <c r="W331" s="76"/>
      <c r="AA331" s="639">
        <f t="shared" si="10"/>
        <v>5250.0000000000009</v>
      </c>
      <c r="AB331" s="118">
        <f t="shared" si="11"/>
        <v>80250</v>
      </c>
    </row>
    <row r="332" spans="1:28" x14ac:dyDescent="0.35">
      <c r="A332" s="76"/>
      <c r="B332" s="76"/>
      <c r="C332" s="76"/>
      <c r="D332" s="76"/>
      <c r="E332" s="76"/>
      <c r="F332" s="76" t="s">
        <v>13452</v>
      </c>
      <c r="G332" s="69"/>
      <c r="H332" s="118">
        <v>75000</v>
      </c>
      <c r="I332" s="76"/>
      <c r="J332" s="76" t="s">
        <v>1062</v>
      </c>
      <c r="K332" s="76"/>
      <c r="L332" s="76" t="s">
        <v>1074</v>
      </c>
      <c r="M332" s="119">
        <v>1151980036</v>
      </c>
      <c r="N332" s="119" t="s">
        <v>13453</v>
      </c>
      <c r="O332" s="76"/>
      <c r="P332" s="76"/>
      <c r="Q332" s="119"/>
      <c r="R332" s="76"/>
      <c r="S332" s="76"/>
      <c r="T332" s="76"/>
      <c r="U332" s="76"/>
      <c r="V332" s="76"/>
      <c r="W332" s="76"/>
      <c r="AA332" s="639">
        <f t="shared" si="10"/>
        <v>5250.0000000000009</v>
      </c>
      <c r="AB332" s="118">
        <f t="shared" si="11"/>
        <v>80250</v>
      </c>
    </row>
    <row r="333" spans="1:28" x14ac:dyDescent="0.35">
      <c r="A333" s="76"/>
      <c r="B333" s="76"/>
      <c r="C333" s="76"/>
      <c r="D333" s="76"/>
      <c r="E333" s="76"/>
      <c r="F333" s="76" t="s">
        <v>13454</v>
      </c>
      <c r="G333" s="69"/>
      <c r="H333" s="118">
        <v>75000</v>
      </c>
      <c r="I333" s="76"/>
      <c r="J333" s="76" t="s">
        <v>1062</v>
      </c>
      <c r="K333" s="76"/>
      <c r="L333" s="76" t="s">
        <v>4108</v>
      </c>
      <c r="M333" s="119">
        <v>1152010069</v>
      </c>
      <c r="N333" s="119" t="s">
        <v>13453</v>
      </c>
      <c r="O333" s="76"/>
      <c r="P333" s="76"/>
      <c r="Q333" s="119"/>
      <c r="R333" s="76"/>
      <c r="S333" s="76"/>
      <c r="T333" s="76"/>
      <c r="U333" s="76"/>
      <c r="V333" s="76"/>
      <c r="W333" s="76"/>
      <c r="AA333" s="639">
        <f t="shared" si="10"/>
        <v>5250.0000000000009</v>
      </c>
      <c r="AB333" s="118">
        <f t="shared" si="11"/>
        <v>80250</v>
      </c>
    </row>
    <row r="334" spans="1:28" x14ac:dyDescent="0.35">
      <c r="A334" s="76"/>
      <c r="B334" s="76"/>
      <c r="C334" s="76"/>
      <c r="D334" s="76"/>
      <c r="E334" s="76"/>
      <c r="F334" s="76" t="s">
        <v>13455</v>
      </c>
      <c r="G334" s="69"/>
      <c r="H334" s="118">
        <v>75000</v>
      </c>
      <c r="I334" s="76"/>
      <c r="J334" s="76" t="s">
        <v>1062</v>
      </c>
      <c r="K334" s="76"/>
      <c r="L334" s="76" t="s">
        <v>4108</v>
      </c>
      <c r="M334" s="119">
        <v>1152010070</v>
      </c>
      <c r="N334" s="119" t="s">
        <v>13453</v>
      </c>
      <c r="O334" s="76"/>
      <c r="P334" s="76"/>
      <c r="Q334" s="119"/>
      <c r="R334" s="76"/>
      <c r="S334" s="76"/>
      <c r="T334" s="76"/>
      <c r="U334" s="76"/>
      <c r="V334" s="76"/>
      <c r="W334" s="76"/>
      <c r="AA334" s="639">
        <f t="shared" si="10"/>
        <v>5250.0000000000009</v>
      </c>
      <c r="AB334" s="118">
        <f t="shared" si="11"/>
        <v>80250</v>
      </c>
    </row>
    <row r="335" spans="1:28" x14ac:dyDescent="0.35">
      <c r="A335" s="76"/>
      <c r="B335" s="76"/>
      <c r="C335" s="76"/>
      <c r="D335" s="76"/>
      <c r="E335" s="76"/>
      <c r="F335" s="76" t="s">
        <v>13456</v>
      </c>
      <c r="G335" s="69"/>
      <c r="H335" s="118">
        <v>75000</v>
      </c>
      <c r="I335" s="76"/>
      <c r="J335" s="76"/>
      <c r="K335" s="76"/>
      <c r="L335" s="76"/>
      <c r="M335" s="119"/>
      <c r="N335" s="119" t="s">
        <v>13453</v>
      </c>
      <c r="O335" s="76"/>
      <c r="P335" s="76"/>
      <c r="Q335" s="119"/>
      <c r="R335" s="76"/>
      <c r="S335" s="76"/>
      <c r="T335" s="76"/>
      <c r="U335" s="76"/>
      <c r="V335" s="76"/>
      <c r="W335" s="76"/>
      <c r="AA335" s="639">
        <f t="shared" si="10"/>
        <v>5250.0000000000009</v>
      </c>
      <c r="AB335" s="118">
        <f t="shared" si="11"/>
        <v>80250</v>
      </c>
    </row>
    <row r="336" spans="1:28" x14ac:dyDescent="0.35">
      <c r="A336" s="76"/>
      <c r="B336" s="76"/>
      <c r="C336" s="76"/>
      <c r="D336" s="76"/>
      <c r="E336" s="76"/>
      <c r="F336" s="76" t="s">
        <v>13457</v>
      </c>
      <c r="G336" s="69"/>
      <c r="H336" s="118">
        <v>75000</v>
      </c>
      <c r="I336" s="76"/>
      <c r="J336" s="76" t="s">
        <v>1062</v>
      </c>
      <c r="K336" s="76"/>
      <c r="L336" s="76" t="s">
        <v>1074</v>
      </c>
      <c r="M336" s="119">
        <v>1151980032</v>
      </c>
      <c r="N336" s="119" t="s">
        <v>13458</v>
      </c>
      <c r="O336" s="76"/>
      <c r="P336" s="76"/>
      <c r="Q336" s="119"/>
      <c r="R336" s="76"/>
      <c r="S336" s="76"/>
      <c r="T336" s="76"/>
      <c r="U336" s="76"/>
      <c r="V336" s="76"/>
      <c r="W336" s="76"/>
      <c r="AA336" s="639">
        <f t="shared" si="10"/>
        <v>5250.0000000000009</v>
      </c>
      <c r="AB336" s="118">
        <f t="shared" si="11"/>
        <v>80250</v>
      </c>
    </row>
    <row r="337" spans="1:28" x14ac:dyDescent="0.35">
      <c r="A337" s="76"/>
      <c r="B337" s="76"/>
      <c r="C337" s="76"/>
      <c r="D337" s="76"/>
      <c r="E337" s="76"/>
      <c r="F337" s="76" t="s">
        <v>13459</v>
      </c>
      <c r="G337" s="69"/>
      <c r="H337" s="118">
        <v>75000</v>
      </c>
      <c r="I337" s="76"/>
      <c r="J337" s="76" t="s">
        <v>1062</v>
      </c>
      <c r="K337" s="76"/>
      <c r="L337" s="76" t="s">
        <v>4108</v>
      </c>
      <c r="M337" s="119">
        <v>1152010066</v>
      </c>
      <c r="N337" s="119" t="s">
        <v>13458</v>
      </c>
      <c r="O337" s="76"/>
      <c r="P337" s="76"/>
      <c r="Q337" s="119"/>
      <c r="R337" s="76"/>
      <c r="S337" s="76"/>
      <c r="T337" s="76"/>
      <c r="U337" s="76"/>
      <c r="V337" s="76"/>
      <c r="W337" s="76"/>
      <c r="AA337" s="639">
        <f t="shared" si="10"/>
        <v>5250.0000000000009</v>
      </c>
      <c r="AB337" s="118">
        <f t="shared" si="11"/>
        <v>80250</v>
      </c>
    </row>
    <row r="338" spans="1:28" x14ac:dyDescent="0.35">
      <c r="A338" s="76"/>
      <c r="B338" s="76"/>
      <c r="C338" s="76"/>
      <c r="D338" s="76"/>
      <c r="E338" s="76"/>
      <c r="F338" s="76" t="s">
        <v>13460</v>
      </c>
      <c r="G338" s="69"/>
      <c r="H338" s="118">
        <v>75000</v>
      </c>
      <c r="I338" s="76"/>
      <c r="J338" s="76" t="s">
        <v>1062</v>
      </c>
      <c r="K338" s="76"/>
      <c r="L338" s="76" t="s">
        <v>4108</v>
      </c>
      <c r="M338" s="119">
        <v>1152010067</v>
      </c>
      <c r="N338" s="119" t="s">
        <v>13458</v>
      </c>
      <c r="O338" s="76"/>
      <c r="P338" s="76"/>
      <c r="Q338" s="119"/>
      <c r="R338" s="76"/>
      <c r="S338" s="76"/>
      <c r="T338" s="76"/>
      <c r="U338" s="76"/>
      <c r="V338" s="76"/>
      <c r="W338" s="76"/>
      <c r="AA338" s="639">
        <f t="shared" si="10"/>
        <v>5250.0000000000009</v>
      </c>
      <c r="AB338" s="118">
        <f t="shared" si="11"/>
        <v>80250</v>
      </c>
    </row>
    <row r="339" spans="1:28" x14ac:dyDescent="0.35">
      <c r="A339" s="76"/>
      <c r="B339" s="76"/>
      <c r="C339" s="76"/>
      <c r="D339" s="76"/>
      <c r="E339" s="76"/>
      <c r="F339" s="76" t="s">
        <v>13461</v>
      </c>
      <c r="G339" s="69"/>
      <c r="H339" s="118">
        <v>75000</v>
      </c>
      <c r="I339" s="76"/>
      <c r="J339" s="76"/>
      <c r="K339" s="76"/>
      <c r="L339" s="76"/>
      <c r="M339" s="119"/>
      <c r="N339" s="119" t="s">
        <v>13458</v>
      </c>
      <c r="O339" s="76"/>
      <c r="P339" s="76"/>
      <c r="Q339" s="119"/>
      <c r="R339" s="76"/>
      <c r="S339" s="76"/>
      <c r="T339" s="76"/>
      <c r="U339" s="76"/>
      <c r="V339" s="76"/>
      <c r="W339" s="76"/>
      <c r="AA339" s="639">
        <f t="shared" si="10"/>
        <v>5250.0000000000009</v>
      </c>
      <c r="AB339" s="118">
        <f t="shared" si="11"/>
        <v>80250</v>
      </c>
    </row>
    <row r="340" spans="1:28" x14ac:dyDescent="0.35">
      <c r="A340" s="76"/>
      <c r="B340" s="76"/>
      <c r="C340" s="76"/>
      <c r="D340" s="76"/>
      <c r="E340" s="76"/>
      <c r="F340" s="76" t="s">
        <v>13462</v>
      </c>
      <c r="G340" s="69"/>
      <c r="H340" s="118">
        <v>75000</v>
      </c>
      <c r="I340" s="76"/>
      <c r="J340" s="76" t="s">
        <v>1062</v>
      </c>
      <c r="K340" s="76"/>
      <c r="L340" s="76" t="s">
        <v>1074</v>
      </c>
      <c r="M340" s="119">
        <v>1151980034</v>
      </c>
      <c r="N340" s="119" t="s">
        <v>13463</v>
      </c>
      <c r="O340" s="76"/>
      <c r="P340" s="76"/>
      <c r="Q340" s="119"/>
      <c r="R340" s="76"/>
      <c r="S340" s="76"/>
      <c r="T340" s="76"/>
      <c r="U340" s="76"/>
      <c r="V340" s="76"/>
      <c r="W340" s="76"/>
      <c r="AA340" s="639">
        <f t="shared" si="10"/>
        <v>5250.0000000000009</v>
      </c>
      <c r="AB340" s="118">
        <f t="shared" si="11"/>
        <v>80250</v>
      </c>
    </row>
    <row r="341" spans="1:28" x14ac:dyDescent="0.35">
      <c r="A341" s="76"/>
      <c r="B341" s="76"/>
      <c r="C341" s="76"/>
      <c r="D341" s="76"/>
      <c r="E341" s="76"/>
      <c r="F341" s="76" t="s">
        <v>13464</v>
      </c>
      <c r="G341" s="69"/>
      <c r="H341" s="118">
        <v>75000</v>
      </c>
      <c r="I341" s="76"/>
      <c r="J341" s="76" t="s">
        <v>1062</v>
      </c>
      <c r="K341" s="76"/>
      <c r="L341" s="76" t="s">
        <v>5022</v>
      </c>
      <c r="M341" s="119">
        <v>1152010010</v>
      </c>
      <c r="N341" s="119" t="s">
        <v>13463</v>
      </c>
      <c r="O341" s="76"/>
      <c r="P341" s="76"/>
      <c r="Q341" s="119"/>
      <c r="R341" s="76"/>
      <c r="S341" s="76"/>
      <c r="T341" s="76"/>
      <c r="U341" s="76"/>
      <c r="V341" s="76"/>
      <c r="W341" s="76"/>
      <c r="AA341" s="639">
        <f t="shared" si="10"/>
        <v>5250.0000000000009</v>
      </c>
      <c r="AB341" s="118">
        <f t="shared" si="11"/>
        <v>80250</v>
      </c>
    </row>
    <row r="342" spans="1:28" x14ac:dyDescent="0.35">
      <c r="A342" s="76"/>
      <c r="B342" s="76"/>
      <c r="C342" s="76"/>
      <c r="D342" s="76"/>
      <c r="E342" s="76"/>
      <c r="F342" s="76" t="s">
        <v>13465</v>
      </c>
      <c r="G342" s="69"/>
      <c r="H342" s="118">
        <v>75000</v>
      </c>
      <c r="I342" s="76"/>
      <c r="J342" s="76" t="s">
        <v>1062</v>
      </c>
      <c r="K342" s="76"/>
      <c r="L342" s="76" t="s">
        <v>5022</v>
      </c>
      <c r="M342" s="119">
        <v>1152010014</v>
      </c>
      <c r="N342" s="119" t="s">
        <v>13463</v>
      </c>
      <c r="O342" s="76"/>
      <c r="P342" s="76"/>
      <c r="Q342" s="119"/>
      <c r="R342" s="76"/>
      <c r="S342" s="76"/>
      <c r="T342" s="76"/>
      <c r="U342" s="76"/>
      <c r="V342" s="76"/>
      <c r="W342" s="76"/>
      <c r="AA342" s="639">
        <f t="shared" si="10"/>
        <v>5250.0000000000009</v>
      </c>
      <c r="AB342" s="118">
        <f t="shared" si="11"/>
        <v>80250</v>
      </c>
    </row>
    <row r="343" spans="1:28" x14ac:dyDescent="0.35">
      <c r="A343" s="76"/>
      <c r="B343" s="76"/>
      <c r="C343" s="76"/>
      <c r="D343" s="76"/>
      <c r="E343" s="76"/>
      <c r="F343" s="76" t="s">
        <v>13466</v>
      </c>
      <c r="G343" s="69"/>
      <c r="H343" s="118">
        <v>75000</v>
      </c>
      <c r="I343" s="76"/>
      <c r="J343" s="76"/>
      <c r="K343" s="76"/>
      <c r="L343" s="76"/>
      <c r="M343" s="119"/>
      <c r="N343" s="119" t="s">
        <v>13463</v>
      </c>
      <c r="O343" s="76"/>
      <c r="P343" s="76"/>
      <c r="Q343" s="119"/>
      <c r="R343" s="76"/>
      <c r="S343" s="76"/>
      <c r="T343" s="76"/>
      <c r="U343" s="76"/>
      <c r="V343" s="76"/>
      <c r="W343" s="76"/>
      <c r="AA343" s="639">
        <f t="shared" si="10"/>
        <v>5250.0000000000009</v>
      </c>
      <c r="AB343" s="118">
        <f t="shared" si="11"/>
        <v>80250</v>
      </c>
    </row>
    <row r="344" spans="1:28" x14ac:dyDescent="0.35">
      <c r="A344" s="76"/>
      <c r="B344" s="76"/>
      <c r="C344" s="76"/>
      <c r="D344" s="76"/>
      <c r="E344" s="76"/>
      <c r="F344" s="76" t="s">
        <v>13467</v>
      </c>
      <c r="G344" s="69"/>
      <c r="H344" s="118">
        <v>75000</v>
      </c>
      <c r="I344" s="76"/>
      <c r="J344" s="76" t="s">
        <v>1062</v>
      </c>
      <c r="K344" s="76"/>
      <c r="L344" s="76" t="s">
        <v>1074</v>
      </c>
      <c r="M344" s="119">
        <v>1151980031</v>
      </c>
      <c r="N344" s="119" t="s">
        <v>13468</v>
      </c>
      <c r="O344" s="76"/>
      <c r="P344" s="76"/>
      <c r="Q344" s="119"/>
      <c r="R344" s="76"/>
      <c r="S344" s="76"/>
      <c r="T344" s="76"/>
      <c r="U344" s="76"/>
      <c r="V344" s="76"/>
      <c r="W344" s="76"/>
      <c r="AA344" s="639">
        <f t="shared" si="10"/>
        <v>5250.0000000000009</v>
      </c>
      <c r="AB344" s="118">
        <f t="shared" si="11"/>
        <v>80250</v>
      </c>
    </row>
    <row r="345" spans="1:28" x14ac:dyDescent="0.35">
      <c r="A345" s="76"/>
      <c r="B345" s="76"/>
      <c r="C345" s="76"/>
      <c r="D345" s="76"/>
      <c r="E345" s="76"/>
      <c r="F345" s="76" t="s">
        <v>13469</v>
      </c>
      <c r="G345" s="69"/>
      <c r="H345" s="118">
        <v>75000</v>
      </c>
      <c r="I345" s="76"/>
      <c r="J345" s="76" t="s">
        <v>1062</v>
      </c>
      <c r="K345" s="76"/>
      <c r="L345" s="76" t="s">
        <v>5022</v>
      </c>
      <c r="M345" s="119">
        <v>1152010007</v>
      </c>
      <c r="N345" s="119" t="s">
        <v>13468</v>
      </c>
      <c r="O345" s="76"/>
      <c r="P345" s="76"/>
      <c r="Q345" s="119"/>
      <c r="R345" s="76"/>
      <c r="S345" s="76"/>
      <c r="T345" s="76"/>
      <c r="U345" s="76"/>
      <c r="V345" s="76"/>
      <c r="W345" s="76"/>
      <c r="AA345" s="639">
        <f t="shared" si="10"/>
        <v>5250.0000000000009</v>
      </c>
      <c r="AB345" s="118">
        <f t="shared" si="11"/>
        <v>80250</v>
      </c>
    </row>
    <row r="346" spans="1:28" x14ac:dyDescent="0.35">
      <c r="A346" s="76"/>
      <c r="B346" s="76"/>
      <c r="C346" s="76"/>
      <c r="D346" s="76"/>
      <c r="E346" s="76"/>
      <c r="F346" s="76" t="s">
        <v>13470</v>
      </c>
      <c r="G346" s="69"/>
      <c r="H346" s="118">
        <v>75000</v>
      </c>
      <c r="I346" s="76"/>
      <c r="J346" s="76" t="s">
        <v>1062</v>
      </c>
      <c r="K346" s="76"/>
      <c r="L346" s="76" t="s">
        <v>5022</v>
      </c>
      <c r="M346" s="119">
        <v>1152010013</v>
      </c>
      <c r="N346" s="119" t="s">
        <v>13468</v>
      </c>
      <c r="O346" s="76"/>
      <c r="P346" s="76"/>
      <c r="Q346" s="119"/>
      <c r="R346" s="76"/>
      <c r="S346" s="76"/>
      <c r="T346" s="76"/>
      <c r="U346" s="76"/>
      <c r="V346" s="76"/>
      <c r="W346" s="76"/>
      <c r="AA346" s="639">
        <f t="shared" si="10"/>
        <v>5250.0000000000009</v>
      </c>
      <c r="AB346" s="118">
        <f t="shared" si="11"/>
        <v>80250</v>
      </c>
    </row>
    <row r="347" spans="1:28" x14ac:dyDescent="0.35">
      <c r="A347" s="76"/>
      <c r="B347" s="76"/>
      <c r="C347" s="76"/>
      <c r="D347" s="76"/>
      <c r="E347" s="76"/>
      <c r="F347" s="76" t="s">
        <v>13471</v>
      </c>
      <c r="G347" s="69"/>
      <c r="H347" s="118">
        <v>75000</v>
      </c>
      <c r="I347" s="76"/>
      <c r="J347" s="76"/>
      <c r="K347" s="76"/>
      <c r="L347" s="76"/>
      <c r="M347" s="119"/>
      <c r="N347" s="119" t="s">
        <v>13468</v>
      </c>
      <c r="O347" s="76"/>
      <c r="P347" s="76"/>
      <c r="Q347" s="119"/>
      <c r="R347" s="76"/>
      <c r="S347" s="76"/>
      <c r="T347" s="76"/>
      <c r="U347" s="76"/>
      <c r="V347" s="76"/>
      <c r="W347" s="76"/>
      <c r="AA347" s="639">
        <f t="shared" si="10"/>
        <v>5250.0000000000009</v>
      </c>
      <c r="AB347" s="118">
        <f t="shared" si="11"/>
        <v>80250</v>
      </c>
    </row>
    <row r="348" spans="1:28" x14ac:dyDescent="0.35">
      <c r="A348" s="76"/>
      <c r="B348" s="76"/>
      <c r="C348" s="76"/>
      <c r="D348" s="76"/>
      <c r="E348" s="76"/>
      <c r="F348" s="76" t="s">
        <v>13472</v>
      </c>
      <c r="G348" s="69"/>
      <c r="H348" s="118">
        <v>75000</v>
      </c>
      <c r="I348" s="76"/>
      <c r="J348" s="76" t="s">
        <v>1062</v>
      </c>
      <c r="K348" s="76"/>
      <c r="L348" s="76" t="s">
        <v>1074</v>
      </c>
      <c r="M348" s="119">
        <v>1151980033</v>
      </c>
      <c r="N348" s="119" t="s">
        <v>13473</v>
      </c>
      <c r="O348" s="76"/>
      <c r="P348" s="76"/>
      <c r="Q348" s="119"/>
      <c r="R348" s="76"/>
      <c r="S348" s="76"/>
      <c r="T348" s="76"/>
      <c r="U348" s="76"/>
      <c r="V348" s="76"/>
      <c r="W348" s="76"/>
      <c r="AA348" s="639">
        <f t="shared" si="10"/>
        <v>5250.0000000000009</v>
      </c>
      <c r="AB348" s="118">
        <f t="shared" si="11"/>
        <v>80250</v>
      </c>
    </row>
    <row r="349" spans="1:28" x14ac:dyDescent="0.35">
      <c r="A349" s="76"/>
      <c r="B349" s="76"/>
      <c r="C349" s="76"/>
      <c r="D349" s="76"/>
      <c r="E349" s="76"/>
      <c r="F349" s="76" t="s">
        <v>13474</v>
      </c>
      <c r="G349" s="69"/>
      <c r="H349" s="118">
        <v>75000</v>
      </c>
      <c r="I349" s="76"/>
      <c r="J349" s="76" t="s">
        <v>1062</v>
      </c>
      <c r="K349" s="76"/>
      <c r="L349" s="76" t="s">
        <v>5022</v>
      </c>
      <c r="M349" s="119">
        <v>1152010005</v>
      </c>
      <c r="N349" s="119" t="s">
        <v>13473</v>
      </c>
      <c r="O349" s="76"/>
      <c r="P349" s="76"/>
      <c r="Q349" s="119"/>
      <c r="R349" s="76"/>
      <c r="S349" s="76"/>
      <c r="T349" s="76"/>
      <c r="U349" s="76"/>
      <c r="V349" s="76"/>
      <c r="W349" s="76"/>
      <c r="AA349" s="639">
        <f t="shared" si="10"/>
        <v>5250.0000000000009</v>
      </c>
      <c r="AB349" s="118">
        <f t="shared" si="11"/>
        <v>80250</v>
      </c>
    </row>
    <row r="350" spans="1:28" x14ac:dyDescent="0.35">
      <c r="A350" s="76"/>
      <c r="B350" s="76"/>
      <c r="C350" s="76"/>
      <c r="D350" s="76"/>
      <c r="E350" s="76"/>
      <c r="F350" s="76" t="s">
        <v>13475</v>
      </c>
      <c r="G350" s="69"/>
      <c r="H350" s="118">
        <v>75000</v>
      </c>
      <c r="I350" s="76"/>
      <c r="J350" s="76" t="s">
        <v>1062</v>
      </c>
      <c r="K350" s="76"/>
      <c r="L350" s="76" t="s">
        <v>5022</v>
      </c>
      <c r="M350" s="119">
        <v>1152010001</v>
      </c>
      <c r="N350" s="119" t="s">
        <v>13473</v>
      </c>
      <c r="O350" s="76"/>
      <c r="P350" s="76"/>
      <c r="Q350" s="119"/>
      <c r="R350" s="76"/>
      <c r="S350" s="76"/>
      <c r="T350" s="76"/>
      <c r="U350" s="76"/>
      <c r="V350" s="76"/>
      <c r="W350" s="76"/>
      <c r="AA350" s="639">
        <f t="shared" si="10"/>
        <v>5250.0000000000009</v>
      </c>
      <c r="AB350" s="118">
        <f t="shared" si="11"/>
        <v>80250</v>
      </c>
    </row>
    <row r="351" spans="1:28" x14ac:dyDescent="0.35">
      <c r="A351" s="76"/>
      <c r="B351" s="76"/>
      <c r="C351" s="76"/>
      <c r="D351" s="76"/>
      <c r="E351" s="76"/>
      <c r="F351" s="76" t="s">
        <v>13476</v>
      </c>
      <c r="G351" s="69"/>
      <c r="H351" s="118">
        <v>75000</v>
      </c>
      <c r="I351" s="76"/>
      <c r="J351" s="76"/>
      <c r="K351" s="76"/>
      <c r="L351" s="76"/>
      <c r="M351" s="119"/>
      <c r="N351" s="119" t="s">
        <v>13473</v>
      </c>
      <c r="O351" s="76"/>
      <c r="P351" s="76"/>
      <c r="Q351" s="119"/>
      <c r="R351" s="76"/>
      <c r="S351" s="76"/>
      <c r="T351" s="76"/>
      <c r="U351" s="76"/>
      <c r="V351" s="76"/>
      <c r="W351" s="76"/>
      <c r="AA351" s="639">
        <f t="shared" si="10"/>
        <v>5250.0000000000009</v>
      </c>
      <c r="AB351" s="118">
        <f t="shared" si="11"/>
        <v>80250</v>
      </c>
    </row>
    <row r="352" spans="1:28" x14ac:dyDescent="0.35">
      <c r="A352" s="76"/>
      <c r="B352" s="76"/>
      <c r="C352" s="76"/>
      <c r="D352" s="76"/>
      <c r="E352" s="76"/>
      <c r="F352" s="76" t="s">
        <v>13477</v>
      </c>
      <c r="G352" s="69"/>
      <c r="H352" s="118">
        <v>75000</v>
      </c>
      <c r="I352" s="76"/>
      <c r="J352" s="76" t="s">
        <v>1062</v>
      </c>
      <c r="K352" s="76"/>
      <c r="L352" s="76" t="s">
        <v>1074</v>
      </c>
      <c r="M352" s="119">
        <v>1151980030</v>
      </c>
      <c r="N352" s="119" t="s">
        <v>13478</v>
      </c>
      <c r="O352" s="76"/>
      <c r="P352" s="76"/>
      <c r="Q352" s="119"/>
      <c r="R352" s="76"/>
      <c r="S352" s="76"/>
      <c r="T352" s="76"/>
      <c r="U352" s="76"/>
      <c r="V352" s="76"/>
      <c r="W352" s="76"/>
      <c r="AA352" s="639">
        <f t="shared" si="10"/>
        <v>5250.0000000000009</v>
      </c>
      <c r="AB352" s="118">
        <f t="shared" si="11"/>
        <v>80250</v>
      </c>
    </row>
    <row r="353" spans="1:28" x14ac:dyDescent="0.35">
      <c r="A353" s="76"/>
      <c r="B353" s="76"/>
      <c r="C353" s="76"/>
      <c r="D353" s="76"/>
      <c r="E353" s="76"/>
      <c r="F353" s="76" t="s">
        <v>13479</v>
      </c>
      <c r="G353" s="69"/>
      <c r="H353" s="118">
        <v>75000</v>
      </c>
      <c r="I353" s="76"/>
      <c r="J353" s="76" t="s">
        <v>1062</v>
      </c>
      <c r="K353" s="76"/>
      <c r="L353" s="76" t="s">
        <v>5022</v>
      </c>
      <c r="M353" s="119">
        <v>1152010015</v>
      </c>
      <c r="N353" s="119" t="s">
        <v>13478</v>
      </c>
      <c r="O353" s="76"/>
      <c r="P353" s="76"/>
      <c r="Q353" s="119"/>
      <c r="R353" s="76"/>
      <c r="S353" s="76"/>
      <c r="T353" s="76"/>
      <c r="U353" s="76"/>
      <c r="V353" s="76"/>
      <c r="W353" s="76"/>
      <c r="AA353" s="639">
        <f t="shared" si="10"/>
        <v>5250.0000000000009</v>
      </c>
      <c r="AB353" s="118">
        <f t="shared" si="11"/>
        <v>80250</v>
      </c>
    </row>
    <row r="354" spans="1:28" x14ac:dyDescent="0.35">
      <c r="A354" s="76"/>
      <c r="B354" s="76"/>
      <c r="C354" s="76"/>
      <c r="D354" s="76"/>
      <c r="E354" s="76"/>
      <c r="F354" s="76" t="s">
        <v>13480</v>
      </c>
      <c r="G354" s="69"/>
      <c r="H354" s="118">
        <v>75000</v>
      </c>
      <c r="I354" s="76"/>
      <c r="J354" s="76" t="s">
        <v>1062</v>
      </c>
      <c r="K354" s="76"/>
      <c r="L354" s="76" t="s">
        <v>5022</v>
      </c>
      <c r="M354" s="119">
        <v>1152010013</v>
      </c>
      <c r="N354" s="119" t="s">
        <v>13478</v>
      </c>
      <c r="O354" s="76"/>
      <c r="P354" s="76"/>
      <c r="Q354" s="119"/>
      <c r="R354" s="76"/>
      <c r="S354" s="76"/>
      <c r="T354" s="76"/>
      <c r="U354" s="76"/>
      <c r="V354" s="76"/>
      <c r="W354" s="76"/>
      <c r="AA354" s="639">
        <f t="shared" si="10"/>
        <v>5250.0000000000009</v>
      </c>
      <c r="AB354" s="118">
        <f t="shared" si="11"/>
        <v>80250</v>
      </c>
    </row>
    <row r="355" spans="1:28" x14ac:dyDescent="0.35">
      <c r="A355" s="76"/>
      <c r="B355" s="76"/>
      <c r="C355" s="76"/>
      <c r="D355" s="76"/>
      <c r="E355" s="76"/>
      <c r="F355" s="76" t="s">
        <v>13481</v>
      </c>
      <c r="G355" s="69"/>
      <c r="H355" s="118">
        <v>75000</v>
      </c>
      <c r="I355" s="76"/>
      <c r="J355" s="76"/>
      <c r="K355" s="76"/>
      <c r="L355" s="76"/>
      <c r="M355" s="119"/>
      <c r="N355" s="119" t="s">
        <v>13478</v>
      </c>
      <c r="O355" s="76"/>
      <c r="P355" s="76"/>
      <c r="Q355" s="119"/>
      <c r="R355" s="76"/>
      <c r="S355" s="76"/>
      <c r="T355" s="76"/>
      <c r="U355" s="76"/>
      <c r="V355" s="76"/>
      <c r="W355" s="76"/>
      <c r="AA355" s="639">
        <f t="shared" si="10"/>
        <v>5250.0000000000009</v>
      </c>
      <c r="AB355" s="118">
        <f t="shared" si="11"/>
        <v>80250</v>
      </c>
    </row>
    <row r="356" spans="1:28" x14ac:dyDescent="0.35">
      <c r="A356" s="76"/>
      <c r="B356" s="76"/>
      <c r="C356" s="76"/>
      <c r="D356" s="76"/>
      <c r="E356" s="76"/>
      <c r="F356" s="76" t="s">
        <v>13482</v>
      </c>
      <c r="G356" s="69"/>
      <c r="H356" s="118">
        <v>75000</v>
      </c>
      <c r="I356" s="76"/>
      <c r="J356" s="76" t="s">
        <v>1062</v>
      </c>
      <c r="K356" s="76"/>
      <c r="L356" s="76" t="s">
        <v>1074</v>
      </c>
      <c r="M356" s="119">
        <v>1151980037</v>
      </c>
      <c r="N356" s="119" t="s">
        <v>13483</v>
      </c>
      <c r="O356" s="76"/>
      <c r="P356" s="76"/>
      <c r="Q356" s="119"/>
      <c r="R356" s="76"/>
      <c r="S356" s="76"/>
      <c r="T356" s="76"/>
      <c r="U356" s="76"/>
      <c r="V356" s="76"/>
      <c r="W356" s="76"/>
      <c r="AA356" s="639">
        <f t="shared" si="10"/>
        <v>5250.0000000000009</v>
      </c>
      <c r="AB356" s="118">
        <f t="shared" si="11"/>
        <v>80250</v>
      </c>
    </row>
    <row r="357" spans="1:28" x14ac:dyDescent="0.35">
      <c r="A357" s="76"/>
      <c r="B357" s="76"/>
      <c r="C357" s="76"/>
      <c r="D357" s="76"/>
      <c r="E357" s="76"/>
      <c r="F357" s="76" t="s">
        <v>13484</v>
      </c>
      <c r="G357" s="69"/>
      <c r="H357" s="118">
        <v>75000</v>
      </c>
      <c r="I357" s="76"/>
      <c r="J357" s="76" t="s">
        <v>1062</v>
      </c>
      <c r="K357" s="76"/>
      <c r="L357" s="76" t="s">
        <v>5022</v>
      </c>
      <c r="M357" s="119">
        <v>1152010004</v>
      </c>
      <c r="N357" s="119" t="s">
        <v>13483</v>
      </c>
      <c r="O357" s="76"/>
      <c r="P357" s="76"/>
      <c r="Q357" s="119"/>
      <c r="R357" s="76"/>
      <c r="S357" s="76"/>
      <c r="T357" s="76"/>
      <c r="U357" s="76"/>
      <c r="V357" s="76"/>
      <c r="W357" s="76"/>
      <c r="AA357" s="639">
        <f t="shared" si="10"/>
        <v>5250.0000000000009</v>
      </c>
      <c r="AB357" s="118">
        <f t="shared" si="11"/>
        <v>80250</v>
      </c>
    </row>
    <row r="358" spans="1:28" x14ac:dyDescent="0.35">
      <c r="A358" s="76"/>
      <c r="B358" s="76"/>
      <c r="C358" s="76"/>
      <c r="D358" s="76"/>
      <c r="E358" s="76"/>
      <c r="F358" s="76" t="s">
        <v>13485</v>
      </c>
      <c r="G358" s="69"/>
      <c r="H358" s="118">
        <v>75000</v>
      </c>
      <c r="I358" s="76"/>
      <c r="J358" s="76" t="s">
        <v>1062</v>
      </c>
      <c r="K358" s="76"/>
      <c r="L358" s="76" t="s">
        <v>5022</v>
      </c>
      <c r="M358" s="119">
        <v>1152010012</v>
      </c>
      <c r="N358" s="119" t="s">
        <v>13483</v>
      </c>
      <c r="O358" s="76"/>
      <c r="P358" s="76"/>
      <c r="Q358" s="119"/>
      <c r="R358" s="76"/>
      <c r="S358" s="76"/>
      <c r="T358" s="76"/>
      <c r="U358" s="76"/>
      <c r="V358" s="76"/>
      <c r="W358" s="76"/>
      <c r="AA358" s="639">
        <f t="shared" si="10"/>
        <v>5250.0000000000009</v>
      </c>
      <c r="AB358" s="118">
        <f t="shared" si="11"/>
        <v>80250</v>
      </c>
    </row>
    <row r="359" spans="1:28" x14ac:dyDescent="0.35">
      <c r="A359" s="76"/>
      <c r="B359" s="76"/>
      <c r="C359" s="76"/>
      <c r="D359" s="76"/>
      <c r="E359" s="76"/>
      <c r="F359" s="76" t="s">
        <v>13486</v>
      </c>
      <c r="G359" s="69"/>
      <c r="H359" s="118">
        <v>75000</v>
      </c>
      <c r="I359" s="76"/>
      <c r="J359" s="76"/>
      <c r="K359" s="76"/>
      <c r="L359" s="76"/>
      <c r="M359" s="119"/>
      <c r="N359" s="119" t="s">
        <v>13483</v>
      </c>
      <c r="O359" s="76"/>
      <c r="P359" s="76"/>
      <c r="Q359" s="119"/>
      <c r="R359" s="76"/>
      <c r="S359" s="76"/>
      <c r="T359" s="76"/>
      <c r="U359" s="76"/>
      <c r="V359" s="76"/>
      <c r="W359" s="76"/>
      <c r="AA359" s="639">
        <f t="shared" si="10"/>
        <v>5250.0000000000009</v>
      </c>
      <c r="AB359" s="118">
        <f t="shared" si="11"/>
        <v>80250</v>
      </c>
    </row>
    <row r="360" spans="1:28" x14ac:dyDescent="0.35">
      <c r="A360" s="76"/>
      <c r="B360" s="76"/>
      <c r="C360" s="76"/>
      <c r="D360" s="76"/>
      <c r="E360" s="76"/>
      <c r="F360" s="76" t="s">
        <v>13487</v>
      </c>
      <c r="G360" s="69"/>
      <c r="H360" s="118">
        <v>75000</v>
      </c>
      <c r="I360" s="76"/>
      <c r="J360" s="76" t="s">
        <v>1062</v>
      </c>
      <c r="K360" s="76"/>
      <c r="L360" s="76" t="s">
        <v>3297</v>
      </c>
      <c r="M360" s="119">
        <v>1151980048</v>
      </c>
      <c r="N360" s="119" t="s">
        <v>13488</v>
      </c>
      <c r="O360" s="76"/>
      <c r="P360" s="76"/>
      <c r="Q360" s="119"/>
      <c r="R360" s="76"/>
      <c r="S360" s="76"/>
      <c r="T360" s="76"/>
      <c r="U360" s="76"/>
      <c r="V360" s="76"/>
      <c r="W360" s="76"/>
      <c r="AA360" s="639">
        <f t="shared" si="10"/>
        <v>5250.0000000000009</v>
      </c>
      <c r="AB360" s="118">
        <f t="shared" si="11"/>
        <v>80250</v>
      </c>
    </row>
    <row r="361" spans="1:28" x14ac:dyDescent="0.35">
      <c r="A361" s="76"/>
      <c r="B361" s="76"/>
      <c r="C361" s="76"/>
      <c r="D361" s="76"/>
      <c r="E361" s="76"/>
      <c r="F361" s="76" t="s">
        <v>13489</v>
      </c>
      <c r="G361" s="69"/>
      <c r="H361" s="118">
        <v>75000</v>
      </c>
      <c r="I361" s="76"/>
      <c r="J361" s="76" t="s">
        <v>1062</v>
      </c>
      <c r="K361" s="76"/>
      <c r="L361" s="76" t="s">
        <v>3297</v>
      </c>
      <c r="M361" s="119">
        <v>1151980047</v>
      </c>
      <c r="N361" s="119" t="s">
        <v>13488</v>
      </c>
      <c r="O361" s="76"/>
      <c r="P361" s="76"/>
      <c r="Q361" s="119"/>
      <c r="R361" s="76"/>
      <c r="S361" s="76"/>
      <c r="T361" s="76"/>
      <c r="U361" s="76"/>
      <c r="V361" s="76"/>
      <c r="W361" s="76"/>
      <c r="AA361" s="639">
        <f t="shared" si="10"/>
        <v>5250.0000000000009</v>
      </c>
      <c r="AB361" s="118">
        <f t="shared" si="11"/>
        <v>80250</v>
      </c>
    </row>
    <row r="362" spans="1:28" x14ac:dyDescent="0.35">
      <c r="A362" s="76"/>
      <c r="B362" s="76"/>
      <c r="C362" s="76"/>
      <c r="D362" s="76"/>
      <c r="E362" s="76"/>
      <c r="F362" s="76" t="s">
        <v>13490</v>
      </c>
      <c r="G362" s="69"/>
      <c r="H362" s="118">
        <v>75000</v>
      </c>
      <c r="I362" s="76"/>
      <c r="J362" s="76" t="s">
        <v>1062</v>
      </c>
      <c r="K362" s="76"/>
      <c r="L362" s="76" t="s">
        <v>3297</v>
      </c>
      <c r="M362" s="119">
        <v>1151980046</v>
      </c>
      <c r="N362" s="119"/>
      <c r="O362" s="76"/>
      <c r="P362" s="76"/>
      <c r="Q362" s="119"/>
      <c r="R362" s="76"/>
      <c r="S362" s="76"/>
      <c r="T362" s="76"/>
      <c r="U362" s="76"/>
      <c r="V362" s="76"/>
      <c r="W362" s="76"/>
      <c r="AA362" s="639">
        <f t="shared" si="10"/>
        <v>5250.0000000000009</v>
      </c>
      <c r="AB362" s="118">
        <f t="shared" si="11"/>
        <v>80250</v>
      </c>
    </row>
    <row r="363" spans="1:28" x14ac:dyDescent="0.35">
      <c r="A363" s="76"/>
      <c r="B363" s="76"/>
      <c r="C363" s="76"/>
      <c r="D363" s="76"/>
      <c r="E363" s="76"/>
      <c r="F363" s="76" t="s">
        <v>13491</v>
      </c>
      <c r="G363" s="69"/>
      <c r="H363" s="118">
        <v>75000</v>
      </c>
      <c r="I363" s="76"/>
      <c r="J363" s="76" t="s">
        <v>1062</v>
      </c>
      <c r="K363" s="76"/>
      <c r="L363" s="76" t="s">
        <v>1074</v>
      </c>
      <c r="M363" s="119">
        <v>1151980025</v>
      </c>
      <c r="N363" s="119" t="s">
        <v>13492</v>
      </c>
      <c r="O363" s="76"/>
      <c r="P363" s="76"/>
      <c r="Q363" s="119"/>
      <c r="R363" s="76"/>
      <c r="S363" s="76"/>
      <c r="T363" s="76"/>
      <c r="U363" s="76"/>
      <c r="V363" s="76"/>
      <c r="W363" s="76"/>
      <c r="AA363" s="639">
        <f t="shared" si="10"/>
        <v>5250.0000000000009</v>
      </c>
      <c r="AB363" s="118">
        <f t="shared" si="11"/>
        <v>80250</v>
      </c>
    </row>
    <row r="364" spans="1:28" x14ac:dyDescent="0.35">
      <c r="A364" s="76"/>
      <c r="B364" s="76"/>
      <c r="C364" s="76"/>
      <c r="D364" s="76"/>
      <c r="E364" s="76"/>
      <c r="F364" s="76" t="s">
        <v>13493</v>
      </c>
      <c r="G364" s="69"/>
      <c r="H364" s="118">
        <v>75000</v>
      </c>
      <c r="I364" s="76"/>
      <c r="J364" s="76" t="s">
        <v>1062</v>
      </c>
      <c r="K364" s="76"/>
      <c r="L364" s="76" t="s">
        <v>3301</v>
      </c>
      <c r="M364" s="119">
        <v>3152010270</v>
      </c>
      <c r="N364" s="119" t="s">
        <v>13492</v>
      </c>
      <c r="O364" s="76"/>
      <c r="P364" s="76"/>
      <c r="Q364" s="119"/>
      <c r="R364" s="76"/>
      <c r="S364" s="76"/>
      <c r="T364" s="76"/>
      <c r="U364" s="76"/>
      <c r="V364" s="76"/>
      <c r="W364" s="76"/>
      <c r="AA364" s="639">
        <f t="shared" si="10"/>
        <v>5250.0000000000009</v>
      </c>
      <c r="AB364" s="118">
        <f t="shared" si="11"/>
        <v>80250</v>
      </c>
    </row>
    <row r="365" spans="1:28" x14ac:dyDescent="0.35">
      <c r="A365" s="76"/>
      <c r="B365" s="76"/>
      <c r="C365" s="76"/>
      <c r="D365" s="76"/>
      <c r="E365" s="76"/>
      <c r="F365" s="76" t="s">
        <v>13494</v>
      </c>
      <c r="G365" s="69"/>
      <c r="H365" s="118">
        <v>75000</v>
      </c>
      <c r="I365" s="76"/>
      <c r="J365" s="76" t="s">
        <v>1062</v>
      </c>
      <c r="K365" s="76"/>
      <c r="L365" s="76" t="s">
        <v>3301</v>
      </c>
      <c r="M365" s="119">
        <v>3152010274</v>
      </c>
      <c r="N365" s="119" t="s">
        <v>13492</v>
      </c>
      <c r="O365" s="76"/>
      <c r="P365" s="76"/>
      <c r="Q365" s="119"/>
      <c r="R365" s="76"/>
      <c r="S365" s="76"/>
      <c r="T365" s="76"/>
      <c r="U365" s="76"/>
      <c r="V365" s="76"/>
      <c r="W365" s="76"/>
      <c r="AA365" s="639">
        <f t="shared" si="10"/>
        <v>5250.0000000000009</v>
      </c>
      <c r="AB365" s="118">
        <f t="shared" si="11"/>
        <v>80250</v>
      </c>
    </row>
    <row r="366" spans="1:28" x14ac:dyDescent="0.35">
      <c r="A366" s="76"/>
      <c r="B366" s="76"/>
      <c r="C366" s="76"/>
      <c r="D366" s="76"/>
      <c r="E366" s="76"/>
      <c r="F366" s="76" t="s">
        <v>13495</v>
      </c>
      <c r="G366" s="69"/>
      <c r="H366" s="118">
        <v>75000</v>
      </c>
      <c r="I366" s="76"/>
      <c r="J366" s="76"/>
      <c r="K366" s="76"/>
      <c r="L366" s="76"/>
      <c r="M366" s="119"/>
      <c r="N366" s="119" t="s">
        <v>13492</v>
      </c>
      <c r="O366" s="76"/>
      <c r="P366" s="76"/>
      <c r="Q366" s="119"/>
      <c r="R366" s="76"/>
      <c r="S366" s="76"/>
      <c r="T366" s="76"/>
      <c r="U366" s="76"/>
      <c r="V366" s="76"/>
      <c r="W366" s="76"/>
      <c r="AA366" s="639">
        <f t="shared" si="10"/>
        <v>5250.0000000000009</v>
      </c>
      <c r="AB366" s="118">
        <f t="shared" si="11"/>
        <v>80250</v>
      </c>
    </row>
    <row r="367" spans="1:28" x14ac:dyDescent="0.35">
      <c r="A367" s="76"/>
      <c r="B367" s="76"/>
      <c r="C367" s="76"/>
      <c r="D367" s="76"/>
      <c r="E367" s="76"/>
      <c r="F367" s="76" t="s">
        <v>13496</v>
      </c>
      <c r="G367" s="69"/>
      <c r="H367" s="118">
        <v>75000</v>
      </c>
      <c r="I367" s="76"/>
      <c r="J367" s="76" t="s">
        <v>1062</v>
      </c>
      <c r="K367" s="76"/>
      <c r="L367" s="76" t="s">
        <v>1074</v>
      </c>
      <c r="M367" s="119">
        <v>1151980027</v>
      </c>
      <c r="N367" s="119" t="s">
        <v>13497</v>
      </c>
      <c r="O367" s="76"/>
      <c r="P367" s="76"/>
      <c r="Q367" s="119"/>
      <c r="R367" s="76"/>
      <c r="S367" s="76"/>
      <c r="T367" s="76"/>
      <c r="U367" s="76"/>
      <c r="V367" s="76"/>
      <c r="W367" s="76"/>
      <c r="AA367" s="639">
        <f t="shared" si="10"/>
        <v>5250.0000000000009</v>
      </c>
      <c r="AB367" s="118">
        <f t="shared" si="11"/>
        <v>80250</v>
      </c>
    </row>
    <row r="368" spans="1:28" x14ac:dyDescent="0.35">
      <c r="A368" s="76"/>
      <c r="B368" s="76"/>
      <c r="C368" s="76"/>
      <c r="D368" s="76"/>
      <c r="E368" s="76"/>
      <c r="F368" s="76" t="s">
        <v>13498</v>
      </c>
      <c r="G368" s="69"/>
      <c r="H368" s="118">
        <v>75000</v>
      </c>
      <c r="I368" s="76"/>
      <c r="J368" s="76" t="s">
        <v>1062</v>
      </c>
      <c r="K368" s="76"/>
      <c r="L368" s="76" t="s">
        <v>3301</v>
      </c>
      <c r="M368" s="119">
        <v>3152010273</v>
      </c>
      <c r="N368" s="119" t="s">
        <v>13497</v>
      </c>
      <c r="O368" s="76"/>
      <c r="P368" s="76"/>
      <c r="Q368" s="119"/>
      <c r="R368" s="76"/>
      <c r="S368" s="76"/>
      <c r="T368" s="76"/>
      <c r="U368" s="76"/>
      <c r="V368" s="76"/>
      <c r="W368" s="76"/>
      <c r="AA368" s="639">
        <f t="shared" si="10"/>
        <v>5250.0000000000009</v>
      </c>
      <c r="AB368" s="118">
        <f t="shared" si="11"/>
        <v>80250</v>
      </c>
    </row>
    <row r="369" spans="1:28" x14ac:dyDescent="0.35">
      <c r="A369" s="76"/>
      <c r="B369" s="76"/>
      <c r="C369" s="76"/>
      <c r="D369" s="76"/>
      <c r="E369" s="76"/>
      <c r="F369" s="76" t="s">
        <v>13499</v>
      </c>
      <c r="G369" s="69"/>
      <c r="H369" s="118">
        <v>75000</v>
      </c>
      <c r="I369" s="76"/>
      <c r="J369" s="76" t="s">
        <v>1062</v>
      </c>
      <c r="K369" s="76"/>
      <c r="L369" s="76" t="s">
        <v>3301</v>
      </c>
      <c r="M369" s="119">
        <v>3152010272</v>
      </c>
      <c r="N369" s="119" t="s">
        <v>13497</v>
      </c>
      <c r="O369" s="76"/>
      <c r="P369" s="76"/>
      <c r="Q369" s="119"/>
      <c r="R369" s="76"/>
      <c r="S369" s="76"/>
      <c r="T369" s="76"/>
      <c r="U369" s="76"/>
      <c r="V369" s="76"/>
      <c r="W369" s="76"/>
      <c r="AA369" s="639">
        <f t="shared" si="10"/>
        <v>5250.0000000000009</v>
      </c>
      <c r="AB369" s="118">
        <f t="shared" si="11"/>
        <v>80250</v>
      </c>
    </row>
    <row r="370" spans="1:28" x14ac:dyDescent="0.35">
      <c r="A370" s="76"/>
      <c r="B370" s="76"/>
      <c r="C370" s="76"/>
      <c r="D370" s="76"/>
      <c r="E370" s="76"/>
      <c r="F370" s="76" t="s">
        <v>13500</v>
      </c>
      <c r="G370" s="69"/>
      <c r="H370" s="118">
        <v>75000</v>
      </c>
      <c r="I370" s="76"/>
      <c r="J370" s="76"/>
      <c r="K370" s="76"/>
      <c r="L370" s="76"/>
      <c r="M370" s="119"/>
      <c r="N370" s="119" t="s">
        <v>13497</v>
      </c>
      <c r="O370" s="76"/>
      <c r="P370" s="76"/>
      <c r="Q370" s="119"/>
      <c r="R370" s="76"/>
      <c r="S370" s="76"/>
      <c r="T370" s="76"/>
      <c r="U370" s="76"/>
      <c r="V370" s="76"/>
      <c r="W370" s="76"/>
      <c r="AA370" s="639">
        <f t="shared" si="10"/>
        <v>5250.0000000000009</v>
      </c>
      <c r="AB370" s="118">
        <f t="shared" si="11"/>
        <v>80250</v>
      </c>
    </row>
    <row r="371" spans="1:28" x14ac:dyDescent="0.35">
      <c r="A371" s="76"/>
      <c r="B371" s="76"/>
      <c r="C371" s="76"/>
      <c r="D371" s="76"/>
      <c r="E371" s="76"/>
      <c r="F371" s="76" t="s">
        <v>13501</v>
      </c>
      <c r="G371" s="76"/>
      <c r="H371" s="118">
        <v>75000</v>
      </c>
      <c r="I371" s="76"/>
      <c r="J371" s="76" t="s">
        <v>3269</v>
      </c>
      <c r="K371" s="76"/>
      <c r="L371" s="76" t="s">
        <v>13502</v>
      </c>
      <c r="M371" s="119" t="s">
        <v>13503</v>
      </c>
      <c r="N371" s="119" t="s">
        <v>13504</v>
      </c>
      <c r="O371" s="76"/>
      <c r="P371" s="76"/>
      <c r="Q371" s="119"/>
      <c r="R371" s="76"/>
      <c r="S371" s="76"/>
      <c r="T371" s="76"/>
      <c r="U371" s="76"/>
      <c r="V371" s="76"/>
      <c r="W371" s="76"/>
      <c r="AA371" s="639">
        <f t="shared" si="10"/>
        <v>5250.0000000000009</v>
      </c>
      <c r="AB371" s="118">
        <f t="shared" si="11"/>
        <v>80250</v>
      </c>
    </row>
    <row r="372" spans="1:28" x14ac:dyDescent="0.35">
      <c r="A372" s="76"/>
      <c r="B372" s="76"/>
      <c r="C372" s="76"/>
      <c r="D372" s="76"/>
      <c r="E372" s="76"/>
      <c r="F372" s="76" t="s">
        <v>13505</v>
      </c>
      <c r="G372" s="76"/>
      <c r="H372" s="118">
        <v>75000</v>
      </c>
      <c r="I372" s="76"/>
      <c r="J372" s="76" t="s">
        <v>3269</v>
      </c>
      <c r="K372" s="76"/>
      <c r="L372" s="76" t="s">
        <v>13502</v>
      </c>
      <c r="M372" s="119" t="s">
        <v>13506</v>
      </c>
      <c r="N372" s="119" t="s">
        <v>13504</v>
      </c>
      <c r="O372" s="76"/>
      <c r="P372" s="76"/>
      <c r="Q372" s="119"/>
      <c r="R372" s="76"/>
      <c r="S372" s="76"/>
      <c r="T372" s="76"/>
      <c r="U372" s="76"/>
      <c r="V372" s="76"/>
      <c r="W372" s="76"/>
      <c r="AA372" s="639">
        <f t="shared" si="10"/>
        <v>5250.0000000000009</v>
      </c>
      <c r="AB372" s="118">
        <f t="shared" si="11"/>
        <v>80250</v>
      </c>
    </row>
    <row r="373" spans="1:28" x14ac:dyDescent="0.35">
      <c r="A373" s="76"/>
      <c r="B373" s="76"/>
      <c r="C373" s="76"/>
      <c r="D373" s="76"/>
      <c r="E373" s="76"/>
      <c r="F373" s="76" t="s">
        <v>13507</v>
      </c>
      <c r="G373" s="76"/>
      <c r="H373" s="118">
        <v>75000</v>
      </c>
      <c r="I373" s="76"/>
      <c r="J373" s="76"/>
      <c r="K373" s="76"/>
      <c r="L373" s="76"/>
      <c r="M373" s="119"/>
      <c r="N373" s="119" t="s">
        <v>13504</v>
      </c>
      <c r="O373" s="76"/>
      <c r="P373" s="76"/>
      <c r="Q373" s="119"/>
      <c r="R373" s="76"/>
      <c r="S373" s="76"/>
      <c r="T373" s="76"/>
      <c r="U373" s="76"/>
      <c r="V373" s="76"/>
      <c r="W373" s="76"/>
      <c r="AA373" s="639">
        <f t="shared" si="10"/>
        <v>5250.0000000000009</v>
      </c>
      <c r="AB373" s="118">
        <f t="shared" si="11"/>
        <v>80250</v>
      </c>
    </row>
    <row r="374" spans="1:28" x14ac:dyDescent="0.35">
      <c r="A374" s="76"/>
      <c r="B374" s="76"/>
      <c r="C374" s="76"/>
      <c r="D374" s="76"/>
      <c r="E374" s="76"/>
      <c r="F374" s="76" t="s">
        <v>13508</v>
      </c>
      <c r="G374" s="76"/>
      <c r="H374" s="118">
        <v>75000</v>
      </c>
      <c r="I374" s="76"/>
      <c r="J374" s="76" t="s">
        <v>3269</v>
      </c>
      <c r="K374" s="76"/>
      <c r="L374" s="76" t="s">
        <v>13502</v>
      </c>
      <c r="M374" s="119" t="s">
        <v>13509</v>
      </c>
      <c r="N374" s="119" t="s">
        <v>13510</v>
      </c>
      <c r="O374" s="76"/>
      <c r="P374" s="76"/>
      <c r="Q374" s="119"/>
      <c r="R374" s="76"/>
      <c r="S374" s="76"/>
      <c r="T374" s="76"/>
      <c r="U374" s="76"/>
      <c r="V374" s="76"/>
      <c r="W374" s="76"/>
      <c r="AA374" s="639">
        <f t="shared" si="10"/>
        <v>5250.0000000000009</v>
      </c>
      <c r="AB374" s="118">
        <f t="shared" si="11"/>
        <v>80250</v>
      </c>
    </row>
    <row r="375" spans="1:28" x14ac:dyDescent="0.35">
      <c r="A375" s="76"/>
      <c r="B375" s="76"/>
      <c r="C375" s="76"/>
      <c r="D375" s="76"/>
      <c r="E375" s="76"/>
      <c r="F375" s="76" t="s">
        <v>13511</v>
      </c>
      <c r="G375" s="76"/>
      <c r="H375" s="118">
        <v>75000</v>
      </c>
      <c r="I375" s="76"/>
      <c r="J375" s="76" t="s">
        <v>3269</v>
      </c>
      <c r="K375" s="76"/>
      <c r="L375" s="76" t="s">
        <v>13502</v>
      </c>
      <c r="M375" s="119" t="s">
        <v>13512</v>
      </c>
      <c r="N375" s="119" t="s">
        <v>13510</v>
      </c>
      <c r="O375" s="76"/>
      <c r="P375" s="76"/>
      <c r="Q375" s="119"/>
      <c r="R375" s="76"/>
      <c r="S375" s="76"/>
      <c r="T375" s="76"/>
      <c r="U375" s="76"/>
      <c r="V375" s="76"/>
      <c r="W375" s="76"/>
      <c r="AA375" s="639">
        <f t="shared" si="10"/>
        <v>5250.0000000000009</v>
      </c>
      <c r="AB375" s="118">
        <f t="shared" si="11"/>
        <v>80250</v>
      </c>
    </row>
    <row r="376" spans="1:28" x14ac:dyDescent="0.35">
      <c r="A376" s="76"/>
      <c r="B376" s="76"/>
      <c r="C376" s="76"/>
      <c r="D376" s="76"/>
      <c r="E376" s="76"/>
      <c r="F376" s="76" t="s">
        <v>13513</v>
      </c>
      <c r="G376" s="76"/>
      <c r="H376" s="118">
        <v>75000</v>
      </c>
      <c r="I376" s="76"/>
      <c r="J376" s="76"/>
      <c r="K376" s="76"/>
      <c r="L376" s="76"/>
      <c r="M376" s="119"/>
      <c r="N376" s="119" t="s">
        <v>13510</v>
      </c>
      <c r="O376" s="76"/>
      <c r="P376" s="76"/>
      <c r="Q376" s="119"/>
      <c r="R376" s="76"/>
      <c r="S376" s="76"/>
      <c r="T376" s="76"/>
      <c r="U376" s="76"/>
      <c r="V376" s="76"/>
      <c r="W376" s="76"/>
      <c r="AA376" s="639">
        <f t="shared" si="10"/>
        <v>5250.0000000000009</v>
      </c>
      <c r="AB376" s="118">
        <f t="shared" si="11"/>
        <v>80250</v>
      </c>
    </row>
    <row r="377" spans="1:28" x14ac:dyDescent="0.35">
      <c r="A377" s="76"/>
      <c r="B377" s="76"/>
      <c r="C377" s="76"/>
      <c r="D377" s="76"/>
      <c r="E377" s="76"/>
      <c r="F377" s="76" t="s">
        <v>13514</v>
      </c>
      <c r="G377" s="76"/>
      <c r="H377" s="118">
        <v>75000</v>
      </c>
      <c r="I377" s="76"/>
      <c r="J377" s="76" t="s">
        <v>13515</v>
      </c>
      <c r="K377" s="76"/>
      <c r="L377" s="76" t="s">
        <v>8356</v>
      </c>
      <c r="M377" s="119" t="s">
        <v>13516</v>
      </c>
      <c r="N377" s="119"/>
      <c r="O377" s="76"/>
      <c r="P377" s="76"/>
      <c r="Q377" s="119"/>
      <c r="R377" s="76"/>
      <c r="S377" s="76"/>
      <c r="T377" s="76"/>
      <c r="U377" s="76"/>
      <c r="V377" s="76"/>
      <c r="W377" s="76"/>
      <c r="AA377" s="639">
        <f t="shared" si="10"/>
        <v>5250.0000000000009</v>
      </c>
      <c r="AB377" s="118">
        <f t="shared" si="11"/>
        <v>80250</v>
      </c>
    </row>
    <row r="378" spans="1:28" x14ac:dyDescent="0.35">
      <c r="A378" s="76"/>
      <c r="B378" s="76"/>
      <c r="C378" s="76"/>
      <c r="D378" s="76"/>
      <c r="E378" s="76"/>
      <c r="F378" s="76" t="s">
        <v>13517</v>
      </c>
      <c r="G378" s="76"/>
      <c r="H378" s="118">
        <v>75000</v>
      </c>
      <c r="I378" s="76"/>
      <c r="J378" s="76" t="s">
        <v>1062</v>
      </c>
      <c r="K378" s="76"/>
      <c r="L378" s="76" t="s">
        <v>3267</v>
      </c>
      <c r="M378" s="119"/>
      <c r="N378" s="119"/>
      <c r="O378" s="76"/>
      <c r="P378" s="76"/>
      <c r="Q378" s="119"/>
      <c r="R378" s="76"/>
      <c r="S378" s="76"/>
      <c r="T378" s="76"/>
      <c r="U378" s="76"/>
      <c r="V378" s="76"/>
      <c r="W378" s="76"/>
      <c r="AA378" s="639">
        <f t="shared" si="10"/>
        <v>5250.0000000000009</v>
      </c>
      <c r="AB378" s="118">
        <f t="shared" si="11"/>
        <v>80250</v>
      </c>
    </row>
    <row r="379" spans="1:28" x14ac:dyDescent="0.35">
      <c r="A379" s="76"/>
      <c r="B379" s="76"/>
      <c r="C379" s="76"/>
      <c r="D379" s="76"/>
      <c r="E379" s="76"/>
      <c r="F379" s="76" t="s">
        <v>13518</v>
      </c>
      <c r="G379" s="76"/>
      <c r="H379" s="118">
        <v>75000</v>
      </c>
      <c r="I379" s="76"/>
      <c r="J379" s="76" t="s">
        <v>1062</v>
      </c>
      <c r="K379" s="76"/>
      <c r="L379" s="76" t="s">
        <v>3301</v>
      </c>
      <c r="M379" s="119"/>
      <c r="N379" s="119"/>
      <c r="O379" s="76"/>
      <c r="P379" s="76"/>
      <c r="Q379" s="119"/>
      <c r="R379" s="76"/>
      <c r="S379" s="76"/>
      <c r="T379" s="76"/>
      <c r="U379" s="76"/>
      <c r="V379" s="76"/>
      <c r="W379" s="76"/>
      <c r="AA379" s="639">
        <f t="shared" si="10"/>
        <v>5250.0000000000009</v>
      </c>
      <c r="AB379" s="118">
        <f t="shared" si="11"/>
        <v>80250</v>
      </c>
    </row>
    <row r="380" spans="1:28" x14ac:dyDescent="0.35">
      <c r="A380" s="76"/>
      <c r="B380" s="76"/>
      <c r="C380" s="76"/>
      <c r="D380" s="76"/>
      <c r="E380" s="76"/>
      <c r="F380" s="76" t="s">
        <v>13519</v>
      </c>
      <c r="G380" s="76"/>
      <c r="H380" s="118">
        <v>75000</v>
      </c>
      <c r="I380" s="76"/>
      <c r="J380" s="76" t="s">
        <v>1062</v>
      </c>
      <c r="K380" s="76"/>
      <c r="L380" s="76" t="s">
        <v>3301</v>
      </c>
      <c r="M380" s="119"/>
      <c r="N380" s="119"/>
      <c r="O380" s="76"/>
      <c r="P380" s="76"/>
      <c r="Q380" s="119"/>
      <c r="R380" s="76"/>
      <c r="S380" s="76"/>
      <c r="T380" s="76"/>
      <c r="U380" s="76"/>
      <c r="V380" s="76"/>
      <c r="W380" s="76"/>
      <c r="AA380" s="639">
        <f t="shared" si="10"/>
        <v>5250.0000000000009</v>
      </c>
      <c r="AB380" s="118">
        <f t="shared" si="11"/>
        <v>80250</v>
      </c>
    </row>
    <row r="381" spans="1:28" x14ac:dyDescent="0.35">
      <c r="A381" s="76"/>
      <c r="B381" s="76"/>
      <c r="C381" s="76"/>
      <c r="D381" s="76"/>
      <c r="E381" s="76"/>
      <c r="F381" s="76" t="s">
        <v>13520</v>
      </c>
      <c r="G381" s="76"/>
      <c r="H381" s="118">
        <v>75000</v>
      </c>
      <c r="I381" s="76"/>
      <c r="J381" s="76" t="s">
        <v>1062</v>
      </c>
      <c r="K381" s="76"/>
      <c r="L381" s="76" t="s">
        <v>13521</v>
      </c>
      <c r="M381" s="119"/>
      <c r="N381" s="119"/>
      <c r="O381" s="76"/>
      <c r="P381" s="76"/>
      <c r="Q381" s="119"/>
      <c r="R381" s="76"/>
      <c r="S381" s="76"/>
      <c r="T381" s="76"/>
      <c r="U381" s="76"/>
      <c r="V381" s="76"/>
      <c r="W381" s="76"/>
      <c r="AA381" s="639">
        <f t="shared" si="10"/>
        <v>5250.0000000000009</v>
      </c>
      <c r="AB381" s="118">
        <f t="shared" si="11"/>
        <v>80250</v>
      </c>
    </row>
    <row r="382" spans="1:28" x14ac:dyDescent="0.35">
      <c r="A382" s="76"/>
      <c r="B382" s="76"/>
      <c r="C382" s="76"/>
      <c r="D382" s="76"/>
      <c r="E382" s="76"/>
      <c r="F382" s="76" t="s">
        <v>13522</v>
      </c>
      <c r="G382" s="76"/>
      <c r="H382" s="118">
        <v>75000</v>
      </c>
      <c r="I382" s="76"/>
      <c r="J382" s="76" t="s">
        <v>1062</v>
      </c>
      <c r="K382" s="76"/>
      <c r="L382" s="76" t="s">
        <v>3301</v>
      </c>
      <c r="M382" s="119"/>
      <c r="N382" s="119"/>
      <c r="O382" s="76"/>
      <c r="P382" s="76"/>
      <c r="Q382" s="119"/>
      <c r="R382" s="76"/>
      <c r="S382" s="76"/>
      <c r="T382" s="76"/>
      <c r="U382" s="76"/>
      <c r="V382" s="76"/>
      <c r="W382" s="76"/>
      <c r="AA382" s="639">
        <f t="shared" si="10"/>
        <v>5250.0000000000009</v>
      </c>
      <c r="AB382" s="118">
        <f t="shared" si="11"/>
        <v>80250</v>
      </c>
    </row>
    <row r="383" spans="1:28" x14ac:dyDescent="0.35">
      <c r="A383" s="76"/>
      <c r="B383" s="76"/>
      <c r="C383" s="76"/>
      <c r="D383" s="76"/>
      <c r="E383" s="76"/>
      <c r="F383" s="76" t="s">
        <v>13523</v>
      </c>
      <c r="G383" s="76"/>
      <c r="H383" s="118">
        <v>75000</v>
      </c>
      <c r="I383" s="76"/>
      <c r="J383" s="76" t="s">
        <v>1062</v>
      </c>
      <c r="K383" s="76"/>
      <c r="L383" s="76" t="s">
        <v>1656</v>
      </c>
      <c r="M383" s="119"/>
      <c r="N383" s="119"/>
      <c r="O383" s="76"/>
      <c r="P383" s="76"/>
      <c r="Q383" s="119"/>
      <c r="R383" s="76"/>
      <c r="S383" s="76"/>
      <c r="T383" s="76"/>
      <c r="U383" s="76"/>
      <c r="V383" s="76"/>
      <c r="W383" s="76"/>
      <c r="AA383" s="639">
        <f t="shared" si="10"/>
        <v>5250.0000000000009</v>
      </c>
      <c r="AB383" s="118">
        <f t="shared" si="11"/>
        <v>80250</v>
      </c>
    </row>
    <row r="384" spans="1:28" x14ac:dyDescent="0.35">
      <c r="A384" s="76"/>
      <c r="B384" s="76"/>
      <c r="C384" s="76"/>
      <c r="D384" s="76"/>
      <c r="E384" s="76"/>
      <c r="F384" s="76" t="s">
        <v>13524</v>
      </c>
      <c r="G384" s="76"/>
      <c r="H384" s="118">
        <v>75000</v>
      </c>
      <c r="I384" s="76"/>
      <c r="J384" s="76" t="s">
        <v>12823</v>
      </c>
      <c r="K384" s="76"/>
      <c r="L384" s="76" t="s">
        <v>8334</v>
      </c>
      <c r="M384" s="119" t="s">
        <v>13525</v>
      </c>
      <c r="N384" s="119"/>
      <c r="O384" s="76"/>
      <c r="P384" s="76"/>
      <c r="Q384" s="119"/>
      <c r="R384" s="76"/>
      <c r="S384" s="76"/>
      <c r="T384" s="76"/>
      <c r="U384" s="76"/>
      <c r="V384" s="76"/>
      <c r="W384" s="76"/>
      <c r="AA384" s="639">
        <f t="shared" si="10"/>
        <v>5250.0000000000009</v>
      </c>
      <c r="AB384" s="118">
        <f t="shared" si="11"/>
        <v>80250</v>
      </c>
    </row>
    <row r="385" spans="1:28" x14ac:dyDescent="0.35">
      <c r="A385" s="76"/>
      <c r="B385" s="76"/>
      <c r="C385" s="76"/>
      <c r="D385" s="76"/>
      <c r="E385" s="76"/>
      <c r="F385" s="76" t="s">
        <v>13526</v>
      </c>
      <c r="G385" s="76"/>
      <c r="H385" s="118">
        <v>75000</v>
      </c>
      <c r="I385" s="76"/>
      <c r="J385" s="76" t="s">
        <v>13515</v>
      </c>
      <c r="K385" s="76"/>
      <c r="L385" s="76" t="s">
        <v>8356</v>
      </c>
      <c r="M385" s="119" t="s">
        <v>13527</v>
      </c>
      <c r="N385" s="119"/>
      <c r="O385" s="76"/>
      <c r="P385" s="76"/>
      <c r="Q385" s="119"/>
      <c r="R385" s="76"/>
      <c r="S385" s="76"/>
      <c r="T385" s="76"/>
      <c r="U385" s="76"/>
      <c r="V385" s="76"/>
      <c r="W385" s="76"/>
      <c r="AA385" s="639">
        <f t="shared" si="10"/>
        <v>5250.0000000000009</v>
      </c>
      <c r="AB385" s="118">
        <f t="shared" si="11"/>
        <v>80250</v>
      </c>
    </row>
    <row r="386" spans="1:28" x14ac:dyDescent="0.35">
      <c r="A386" s="76"/>
      <c r="B386" s="76"/>
      <c r="C386" s="76"/>
      <c r="D386" s="76"/>
      <c r="E386" s="76"/>
      <c r="F386" s="76" t="s">
        <v>13528</v>
      </c>
      <c r="G386" s="76"/>
      <c r="H386" s="118">
        <v>75000</v>
      </c>
      <c r="I386" s="76"/>
      <c r="J386" s="76" t="s">
        <v>1062</v>
      </c>
      <c r="K386" s="76"/>
      <c r="L386" s="76" t="s">
        <v>3267</v>
      </c>
      <c r="M386" s="119"/>
      <c r="N386" s="119"/>
      <c r="O386" s="76"/>
      <c r="P386" s="76"/>
      <c r="Q386" s="119"/>
      <c r="R386" s="76"/>
      <c r="S386" s="76"/>
      <c r="T386" s="76"/>
      <c r="U386" s="76"/>
      <c r="V386" s="76"/>
      <c r="W386" s="76"/>
      <c r="AA386" s="639">
        <f t="shared" si="10"/>
        <v>5250.0000000000009</v>
      </c>
      <c r="AB386" s="118">
        <f t="shared" si="11"/>
        <v>80250</v>
      </c>
    </row>
    <row r="387" spans="1:28" x14ac:dyDescent="0.35">
      <c r="A387" s="76"/>
      <c r="B387" s="76"/>
      <c r="C387" s="76"/>
      <c r="D387" s="76"/>
      <c r="E387" s="76"/>
      <c r="F387" s="76" t="s">
        <v>13529</v>
      </c>
      <c r="G387" s="76"/>
      <c r="H387" s="118">
        <v>75000</v>
      </c>
      <c r="I387" s="76"/>
      <c r="J387" s="76" t="s">
        <v>1062</v>
      </c>
      <c r="K387" s="76"/>
      <c r="L387" s="76" t="s">
        <v>3301</v>
      </c>
      <c r="M387" s="119"/>
      <c r="N387" s="119"/>
      <c r="O387" s="76"/>
      <c r="P387" s="76"/>
      <c r="Q387" s="119"/>
      <c r="R387" s="76"/>
      <c r="S387" s="76"/>
      <c r="T387" s="76"/>
      <c r="U387" s="76"/>
      <c r="V387" s="76"/>
      <c r="W387" s="76"/>
      <c r="AA387" s="639">
        <f t="shared" si="10"/>
        <v>5250.0000000000009</v>
      </c>
      <c r="AB387" s="118">
        <f t="shared" si="11"/>
        <v>80250</v>
      </c>
    </row>
    <row r="388" spans="1:28" x14ac:dyDescent="0.35">
      <c r="A388" s="76"/>
      <c r="B388" s="76"/>
      <c r="C388" s="76"/>
      <c r="D388" s="76"/>
      <c r="E388" s="76"/>
      <c r="F388" s="117" t="s">
        <v>13530</v>
      </c>
      <c r="G388" s="76"/>
      <c r="H388" s="118">
        <v>75000</v>
      </c>
      <c r="I388" s="76"/>
      <c r="J388" s="76" t="s">
        <v>13531</v>
      </c>
      <c r="K388" s="145"/>
      <c r="L388" s="174" t="s">
        <v>13532</v>
      </c>
      <c r="M388" s="119">
        <v>9301151</v>
      </c>
      <c r="N388" s="119"/>
      <c r="O388" s="76"/>
      <c r="P388" s="76"/>
      <c r="Q388" s="76"/>
      <c r="R388" s="76"/>
      <c r="S388" s="76"/>
      <c r="T388" s="76"/>
      <c r="U388" s="76"/>
      <c r="V388" s="69"/>
      <c r="W388" s="69"/>
      <c r="AA388" s="639">
        <f t="shared" si="10"/>
        <v>5250.0000000000009</v>
      </c>
      <c r="AB388" s="118">
        <f t="shared" si="11"/>
        <v>80250</v>
      </c>
    </row>
    <row r="389" spans="1:28" x14ac:dyDescent="0.35">
      <c r="A389" s="76"/>
      <c r="B389" s="76"/>
      <c r="C389" s="76"/>
      <c r="D389" s="76"/>
      <c r="E389" s="76"/>
      <c r="F389" s="117" t="s">
        <v>13533</v>
      </c>
      <c r="G389" s="76"/>
      <c r="H389" s="118">
        <v>75000</v>
      </c>
      <c r="I389" s="76"/>
      <c r="J389" s="76" t="s">
        <v>13531</v>
      </c>
      <c r="K389" s="145"/>
      <c r="L389" s="174" t="s">
        <v>13534</v>
      </c>
      <c r="M389" s="119" t="s">
        <v>13535</v>
      </c>
      <c r="N389" s="119"/>
      <c r="O389" s="76"/>
      <c r="P389" s="76" t="s">
        <v>5175</v>
      </c>
      <c r="Q389" s="76"/>
      <c r="R389" s="76"/>
      <c r="S389" s="76"/>
      <c r="T389" s="76"/>
      <c r="U389" s="76"/>
      <c r="V389" s="69"/>
      <c r="W389" s="69"/>
      <c r="AA389" s="639">
        <f t="shared" si="10"/>
        <v>5250.0000000000009</v>
      </c>
      <c r="AB389" s="118">
        <f t="shared" si="11"/>
        <v>80250</v>
      </c>
    </row>
    <row r="390" spans="1:28" x14ac:dyDescent="0.35">
      <c r="A390" s="76"/>
      <c r="B390" s="76"/>
      <c r="C390" s="76"/>
      <c r="D390" s="76"/>
      <c r="E390" s="76"/>
      <c r="F390" s="117" t="s">
        <v>13530</v>
      </c>
      <c r="G390" s="76"/>
      <c r="H390" s="118">
        <v>75000</v>
      </c>
      <c r="I390" s="76"/>
      <c r="J390" s="76" t="s">
        <v>13531</v>
      </c>
      <c r="K390" s="145"/>
      <c r="L390" s="174" t="s">
        <v>13532</v>
      </c>
      <c r="M390" s="119">
        <v>9301149</v>
      </c>
      <c r="N390" s="119"/>
      <c r="O390" s="76"/>
      <c r="P390" s="76"/>
      <c r="Q390" s="76"/>
      <c r="R390" s="76"/>
      <c r="S390" s="76"/>
      <c r="T390" s="76"/>
      <c r="U390" s="76"/>
      <c r="V390" s="69"/>
      <c r="W390" s="69"/>
      <c r="AA390" s="639">
        <f t="shared" ref="AA390:AA451" si="12">H390*AA$4</f>
        <v>5250.0000000000009</v>
      </c>
      <c r="AB390" s="118">
        <f t="shared" ref="AB390:AB451" si="13">H390+AA390</f>
        <v>80250</v>
      </c>
    </row>
    <row r="391" spans="1:28" x14ac:dyDescent="0.35">
      <c r="A391" s="76"/>
      <c r="B391" s="76"/>
      <c r="C391" s="76"/>
      <c r="D391" s="76"/>
      <c r="E391" s="76"/>
      <c r="F391" s="117" t="s">
        <v>13533</v>
      </c>
      <c r="G391" s="76"/>
      <c r="H391" s="118">
        <v>75000</v>
      </c>
      <c r="I391" s="76"/>
      <c r="J391" s="76" t="s">
        <v>13531</v>
      </c>
      <c r="K391" s="145"/>
      <c r="L391" s="174" t="s">
        <v>13534</v>
      </c>
      <c r="M391" s="119" t="s">
        <v>13536</v>
      </c>
      <c r="N391" s="119"/>
      <c r="O391" s="76"/>
      <c r="P391" s="76" t="s">
        <v>5175</v>
      </c>
      <c r="Q391" s="76"/>
      <c r="R391" s="76"/>
      <c r="S391" s="76"/>
      <c r="T391" s="76"/>
      <c r="U391" s="76"/>
      <c r="V391" s="69"/>
      <c r="W391" s="69"/>
      <c r="AA391" s="639">
        <f t="shared" si="12"/>
        <v>5250.0000000000009</v>
      </c>
      <c r="AB391" s="118">
        <f t="shared" si="13"/>
        <v>80250</v>
      </c>
    </row>
    <row r="392" spans="1:28" x14ac:dyDescent="0.35">
      <c r="A392" s="76"/>
      <c r="B392" s="76"/>
      <c r="C392" s="76"/>
      <c r="D392" s="76"/>
      <c r="E392" s="76"/>
      <c r="F392" s="117" t="s">
        <v>13537</v>
      </c>
      <c r="G392" s="76"/>
      <c r="H392" s="118">
        <v>75000</v>
      </c>
      <c r="I392" s="76"/>
      <c r="J392" s="76"/>
      <c r="K392" s="145"/>
      <c r="L392" s="174"/>
      <c r="M392" s="119"/>
      <c r="N392" s="119"/>
      <c r="O392" s="76"/>
      <c r="P392" s="76"/>
      <c r="Q392" s="76"/>
      <c r="R392" s="76"/>
      <c r="S392" s="76"/>
      <c r="T392" s="76"/>
      <c r="U392" s="76"/>
      <c r="V392" s="69"/>
      <c r="W392" s="69"/>
      <c r="AA392" s="639">
        <f t="shared" si="12"/>
        <v>5250.0000000000009</v>
      </c>
      <c r="AB392" s="118">
        <f t="shared" si="13"/>
        <v>80250</v>
      </c>
    </row>
    <row r="393" spans="1:28" x14ac:dyDescent="0.35">
      <c r="A393" s="76"/>
      <c r="B393" s="76"/>
      <c r="C393" s="76"/>
      <c r="D393" s="76"/>
      <c r="E393" s="76"/>
      <c r="F393" s="117" t="s">
        <v>13538</v>
      </c>
      <c r="G393" s="76"/>
      <c r="H393" s="118">
        <v>75000</v>
      </c>
      <c r="I393" s="76"/>
      <c r="J393" s="76"/>
      <c r="K393" s="145"/>
      <c r="L393" s="174"/>
      <c r="M393" s="119"/>
      <c r="N393" s="119"/>
      <c r="O393" s="76"/>
      <c r="P393" s="76"/>
      <c r="Q393" s="76"/>
      <c r="R393" s="76"/>
      <c r="S393" s="76"/>
      <c r="T393" s="76"/>
      <c r="U393" s="76"/>
      <c r="V393" s="69"/>
      <c r="W393" s="69"/>
      <c r="AA393" s="639">
        <f t="shared" si="12"/>
        <v>5250.0000000000009</v>
      </c>
      <c r="AB393" s="118">
        <f t="shared" si="13"/>
        <v>80250</v>
      </c>
    </row>
    <row r="394" spans="1:28" x14ac:dyDescent="0.35">
      <c r="A394" s="76"/>
      <c r="B394" s="76"/>
      <c r="C394" s="76"/>
      <c r="D394" s="76"/>
      <c r="E394" s="76"/>
      <c r="F394" s="76"/>
      <c r="G394" s="76"/>
      <c r="H394" s="118"/>
      <c r="I394" s="76"/>
      <c r="J394" s="76"/>
      <c r="K394" s="76"/>
      <c r="L394" s="76"/>
      <c r="M394" s="119"/>
      <c r="N394" s="119"/>
      <c r="O394" s="76"/>
      <c r="P394" s="76"/>
      <c r="Q394" s="119"/>
      <c r="R394" s="76"/>
      <c r="S394" s="76"/>
      <c r="T394" s="76"/>
      <c r="U394" s="76"/>
      <c r="V394" s="76"/>
      <c r="W394" s="76"/>
      <c r="AA394" s="639">
        <f t="shared" si="12"/>
        <v>0</v>
      </c>
      <c r="AB394" s="118">
        <f t="shared" si="13"/>
        <v>0</v>
      </c>
    </row>
    <row r="395" spans="1:28" x14ac:dyDescent="0.35">
      <c r="A395" s="64"/>
      <c r="B395" s="64"/>
      <c r="C395" s="64"/>
      <c r="D395" s="64"/>
      <c r="E395" s="64"/>
      <c r="F395" s="66" t="s">
        <v>1931</v>
      </c>
      <c r="G395" s="64"/>
      <c r="H395" s="67"/>
      <c r="I395" s="64"/>
      <c r="J395" s="64"/>
      <c r="K395" s="64"/>
      <c r="L395" s="64"/>
      <c r="M395" s="68"/>
      <c r="N395" s="68"/>
      <c r="O395" s="64"/>
      <c r="P395" s="64"/>
      <c r="Q395" s="68"/>
      <c r="R395" s="64"/>
      <c r="S395" s="64"/>
      <c r="T395" s="64"/>
      <c r="U395" s="64"/>
      <c r="V395" s="64"/>
      <c r="W395" s="64"/>
      <c r="AA395" s="639">
        <f t="shared" si="12"/>
        <v>0</v>
      </c>
      <c r="AB395" s="67">
        <f t="shared" si="13"/>
        <v>0</v>
      </c>
    </row>
    <row r="396" spans="1:28" x14ac:dyDescent="0.35">
      <c r="A396" s="76"/>
      <c r="B396" s="76"/>
      <c r="C396" s="76"/>
      <c r="D396" s="76"/>
      <c r="E396" s="76"/>
      <c r="F396" s="76" t="s">
        <v>13539</v>
      </c>
      <c r="G396" s="76"/>
      <c r="H396" s="118">
        <v>1000000</v>
      </c>
      <c r="I396" s="76"/>
      <c r="J396" s="76" t="s">
        <v>13540</v>
      </c>
      <c r="K396" s="76"/>
      <c r="L396" s="76" t="s">
        <v>13541</v>
      </c>
      <c r="M396" s="119">
        <v>2681711015</v>
      </c>
      <c r="N396" s="119"/>
      <c r="O396" s="76"/>
      <c r="P396" s="76" t="s">
        <v>1071</v>
      </c>
      <c r="Q396" s="119" t="s">
        <v>13542</v>
      </c>
      <c r="R396" s="76"/>
      <c r="S396" s="76"/>
      <c r="T396" s="76"/>
      <c r="U396" s="76"/>
      <c r="V396" s="76"/>
      <c r="W396" s="76"/>
      <c r="AA396" s="639">
        <f t="shared" si="12"/>
        <v>70000</v>
      </c>
      <c r="AB396" s="118">
        <f t="shared" si="13"/>
        <v>1070000</v>
      </c>
    </row>
    <row r="397" spans="1:28" x14ac:dyDescent="0.35">
      <c r="A397" s="76"/>
      <c r="B397" s="76"/>
      <c r="C397" s="76"/>
      <c r="D397" s="76"/>
      <c r="E397" s="76"/>
      <c r="F397" s="76"/>
      <c r="G397" s="76"/>
      <c r="H397" s="118"/>
      <c r="I397" s="76"/>
      <c r="J397" s="76"/>
      <c r="K397" s="76"/>
      <c r="L397" s="76"/>
      <c r="M397" s="119"/>
      <c r="N397" s="119"/>
      <c r="O397" s="76"/>
      <c r="P397" s="76"/>
      <c r="Q397" s="119"/>
      <c r="R397" s="76"/>
      <c r="S397" s="76"/>
      <c r="T397" s="76"/>
      <c r="U397" s="76"/>
      <c r="V397" s="76"/>
      <c r="W397" s="76"/>
      <c r="AA397" s="639">
        <f t="shared" si="12"/>
        <v>0</v>
      </c>
      <c r="AB397" s="118">
        <f t="shared" si="13"/>
        <v>0</v>
      </c>
    </row>
    <row r="398" spans="1:28" x14ac:dyDescent="0.35">
      <c r="A398" s="64"/>
      <c r="B398" s="64"/>
      <c r="C398" s="64"/>
      <c r="D398" s="64"/>
      <c r="E398" s="64"/>
      <c r="F398" s="66" t="s">
        <v>1932</v>
      </c>
      <c r="G398" s="64"/>
      <c r="H398" s="67"/>
      <c r="I398" s="64"/>
      <c r="J398" s="64"/>
      <c r="K398" s="64"/>
      <c r="L398" s="64"/>
      <c r="M398" s="68"/>
      <c r="N398" s="68"/>
      <c r="O398" s="64"/>
      <c r="P398" s="64"/>
      <c r="Q398" s="68"/>
      <c r="R398" s="64"/>
      <c r="S398" s="64"/>
      <c r="T398" s="64"/>
      <c r="U398" s="64"/>
      <c r="V398" s="64"/>
      <c r="W398" s="64"/>
      <c r="AA398" s="639">
        <f t="shared" si="12"/>
        <v>0</v>
      </c>
      <c r="AB398" s="67">
        <f t="shared" si="13"/>
        <v>0</v>
      </c>
    </row>
    <row r="399" spans="1:28" x14ac:dyDescent="0.35">
      <c r="A399" s="76"/>
      <c r="B399" s="76"/>
      <c r="C399" s="76"/>
      <c r="D399" s="76"/>
      <c r="E399" s="76"/>
      <c r="F399" s="76" t="s">
        <v>13543</v>
      </c>
      <c r="G399" s="76"/>
      <c r="H399" s="118">
        <v>1750000</v>
      </c>
      <c r="I399" s="76"/>
      <c r="J399" s="76" t="s">
        <v>13544</v>
      </c>
      <c r="K399" s="76">
        <v>2015</v>
      </c>
      <c r="L399" s="76" t="s">
        <v>13545</v>
      </c>
      <c r="M399" s="119">
        <v>33103</v>
      </c>
      <c r="N399" s="119"/>
      <c r="O399" s="76"/>
      <c r="P399" s="76" t="s">
        <v>13546</v>
      </c>
      <c r="Q399" s="119" t="s">
        <v>1011</v>
      </c>
      <c r="R399" s="76"/>
      <c r="S399" s="76"/>
      <c r="T399" s="76"/>
      <c r="U399" s="76"/>
      <c r="V399" s="76"/>
      <c r="W399" s="76"/>
      <c r="AA399" s="639">
        <f t="shared" si="12"/>
        <v>122500.00000000001</v>
      </c>
      <c r="AB399" s="118">
        <f t="shared" si="13"/>
        <v>1872500</v>
      </c>
    </row>
    <row r="400" spans="1:28" x14ac:dyDescent="0.35">
      <c r="A400" s="76"/>
      <c r="B400" s="76"/>
      <c r="C400" s="76"/>
      <c r="D400" s="76"/>
      <c r="E400" s="76"/>
      <c r="F400" s="76" t="s">
        <v>13547</v>
      </c>
      <c r="G400" s="76"/>
      <c r="H400" s="118">
        <v>1750000</v>
      </c>
      <c r="I400" s="76"/>
      <c r="J400" s="76" t="s">
        <v>13544</v>
      </c>
      <c r="K400" s="76">
        <v>2015</v>
      </c>
      <c r="L400" s="76" t="s">
        <v>13545</v>
      </c>
      <c r="M400" s="119">
        <v>33103</v>
      </c>
      <c r="N400" s="119"/>
      <c r="O400" s="76"/>
      <c r="P400" s="76" t="s">
        <v>13546</v>
      </c>
      <c r="Q400" s="119" t="s">
        <v>1011</v>
      </c>
      <c r="R400" s="76"/>
      <c r="S400" s="76"/>
      <c r="T400" s="76"/>
      <c r="U400" s="76"/>
      <c r="V400" s="76"/>
      <c r="W400" s="76"/>
      <c r="AA400" s="639">
        <f t="shared" si="12"/>
        <v>122500.00000000001</v>
      </c>
      <c r="AB400" s="118">
        <f t="shared" si="13"/>
        <v>1872500</v>
      </c>
    </row>
    <row r="401" spans="1:28" x14ac:dyDescent="0.35">
      <c r="A401" s="76"/>
      <c r="B401" s="76"/>
      <c r="C401" s="76"/>
      <c r="D401" s="76"/>
      <c r="E401" s="76"/>
      <c r="F401" s="76"/>
      <c r="G401" s="76"/>
      <c r="H401" s="118"/>
      <c r="I401" s="76"/>
      <c r="J401" s="76"/>
      <c r="K401" s="76"/>
      <c r="L401" s="76"/>
      <c r="M401" s="119"/>
      <c r="N401" s="119"/>
      <c r="O401" s="76"/>
      <c r="P401" s="76"/>
      <c r="Q401" s="119"/>
      <c r="R401" s="76"/>
      <c r="S401" s="76"/>
      <c r="T401" s="76"/>
      <c r="U401" s="76"/>
      <c r="V401" s="76"/>
      <c r="W401" s="76"/>
      <c r="AA401" s="639">
        <f t="shared" si="12"/>
        <v>0</v>
      </c>
      <c r="AB401" s="118">
        <f t="shared" si="13"/>
        <v>0</v>
      </c>
    </row>
    <row r="402" spans="1:28" x14ac:dyDescent="0.35">
      <c r="A402" s="64"/>
      <c r="B402" s="64"/>
      <c r="C402" s="64"/>
      <c r="D402" s="64"/>
      <c r="E402" s="64"/>
      <c r="F402" s="66" t="s">
        <v>1168</v>
      </c>
      <c r="G402" s="64"/>
      <c r="H402" s="67"/>
      <c r="I402" s="64"/>
      <c r="J402" s="64"/>
      <c r="K402" s="64"/>
      <c r="L402" s="64"/>
      <c r="M402" s="68"/>
      <c r="N402" s="68"/>
      <c r="O402" s="64"/>
      <c r="P402" s="64"/>
      <c r="Q402" s="68"/>
      <c r="R402" s="64"/>
      <c r="S402" s="64"/>
      <c r="T402" s="64"/>
      <c r="U402" s="64"/>
      <c r="V402" s="64"/>
      <c r="W402" s="64"/>
      <c r="AA402" s="639">
        <f t="shared" si="12"/>
        <v>0</v>
      </c>
      <c r="AB402" s="67">
        <f t="shared" si="13"/>
        <v>0</v>
      </c>
    </row>
    <row r="403" spans="1:28" x14ac:dyDescent="0.35">
      <c r="A403" s="76"/>
      <c r="B403" s="76"/>
      <c r="C403" s="76"/>
      <c r="D403" s="76"/>
      <c r="E403" s="76"/>
      <c r="F403" s="76" t="s">
        <v>13548</v>
      </c>
      <c r="G403" s="76"/>
      <c r="H403" s="118">
        <v>80000</v>
      </c>
      <c r="I403" s="76"/>
      <c r="J403" s="76" t="s">
        <v>2841</v>
      </c>
      <c r="K403" s="76"/>
      <c r="L403" s="76" t="s">
        <v>3137</v>
      </c>
      <c r="M403" s="119">
        <v>3514211057655</v>
      </c>
      <c r="N403" s="119"/>
      <c r="O403" s="76"/>
      <c r="P403" s="76"/>
      <c r="Q403" s="119"/>
      <c r="R403" s="76"/>
      <c r="S403" s="76"/>
      <c r="T403" s="76"/>
      <c r="U403" s="76"/>
      <c r="V403" s="76"/>
      <c r="W403" s="76"/>
      <c r="AA403" s="639">
        <f t="shared" si="12"/>
        <v>5600.0000000000009</v>
      </c>
      <c r="AB403" s="118">
        <f t="shared" si="13"/>
        <v>85600</v>
      </c>
    </row>
    <row r="404" spans="1:28" x14ac:dyDescent="0.35">
      <c r="A404" s="76"/>
      <c r="B404" s="76"/>
      <c r="C404" s="76"/>
      <c r="D404" s="76"/>
      <c r="E404" s="76"/>
      <c r="F404" s="76" t="s">
        <v>13549</v>
      </c>
      <c r="G404" s="76"/>
      <c r="H404" s="118">
        <v>80000</v>
      </c>
      <c r="I404" s="76"/>
      <c r="J404" s="76" t="s">
        <v>2841</v>
      </c>
      <c r="K404" s="76"/>
      <c r="L404" s="76" t="s">
        <v>3137</v>
      </c>
      <c r="M404" s="119">
        <v>3514211057663</v>
      </c>
      <c r="N404" s="119"/>
      <c r="O404" s="76"/>
      <c r="P404" s="76"/>
      <c r="Q404" s="119"/>
      <c r="R404" s="76"/>
      <c r="S404" s="76"/>
      <c r="T404" s="76"/>
      <c r="U404" s="76"/>
      <c r="V404" s="76"/>
      <c r="W404" s="76"/>
      <c r="AA404" s="639">
        <f t="shared" si="12"/>
        <v>5600.0000000000009</v>
      </c>
      <c r="AB404" s="118">
        <f t="shared" si="13"/>
        <v>85600</v>
      </c>
    </row>
    <row r="405" spans="1:28" x14ac:dyDescent="0.35">
      <c r="A405" s="76"/>
      <c r="B405" s="76"/>
      <c r="C405" s="76"/>
      <c r="D405" s="76"/>
      <c r="E405" s="76"/>
      <c r="F405" s="76" t="s">
        <v>13550</v>
      </c>
      <c r="G405" s="76"/>
      <c r="H405" s="118">
        <v>80000</v>
      </c>
      <c r="I405" s="76"/>
      <c r="J405" s="76" t="s">
        <v>2841</v>
      </c>
      <c r="K405" s="76"/>
      <c r="L405" s="76" t="s">
        <v>3137</v>
      </c>
      <c r="M405" s="119">
        <v>3514211057747</v>
      </c>
      <c r="N405" s="119"/>
      <c r="O405" s="76"/>
      <c r="P405" s="76"/>
      <c r="Q405" s="119"/>
      <c r="R405" s="76"/>
      <c r="S405" s="76"/>
      <c r="T405" s="76"/>
      <c r="U405" s="76"/>
      <c r="V405" s="76"/>
      <c r="W405" s="76"/>
      <c r="AA405" s="639">
        <f t="shared" si="12"/>
        <v>5600.0000000000009</v>
      </c>
      <c r="AB405" s="118">
        <f t="shared" si="13"/>
        <v>85600</v>
      </c>
    </row>
    <row r="406" spans="1:28" x14ac:dyDescent="0.35">
      <c r="A406" s="76"/>
      <c r="B406" s="76"/>
      <c r="C406" s="76"/>
      <c r="D406" s="76"/>
      <c r="E406" s="76"/>
      <c r="F406" s="76" t="s">
        <v>13551</v>
      </c>
      <c r="G406" s="76"/>
      <c r="H406" s="118">
        <v>80000</v>
      </c>
      <c r="I406" s="76"/>
      <c r="J406" s="76" t="s">
        <v>2841</v>
      </c>
      <c r="K406" s="76"/>
      <c r="L406" s="76" t="s">
        <v>3137</v>
      </c>
      <c r="M406" s="119">
        <v>3514211057689</v>
      </c>
      <c r="N406" s="119"/>
      <c r="O406" s="76"/>
      <c r="P406" s="76"/>
      <c r="Q406" s="119"/>
      <c r="R406" s="76"/>
      <c r="S406" s="76"/>
      <c r="T406" s="76"/>
      <c r="U406" s="76"/>
      <c r="V406" s="76"/>
      <c r="W406" s="76"/>
      <c r="AA406" s="639">
        <f t="shared" si="12"/>
        <v>5600.0000000000009</v>
      </c>
      <c r="AB406" s="118">
        <f t="shared" si="13"/>
        <v>85600</v>
      </c>
    </row>
    <row r="407" spans="1:28" x14ac:dyDescent="0.35">
      <c r="A407" s="76"/>
      <c r="B407" s="76"/>
      <c r="C407" s="76"/>
      <c r="D407" s="76"/>
      <c r="E407" s="76"/>
      <c r="F407" s="76" t="s">
        <v>13552</v>
      </c>
      <c r="G407" s="76"/>
      <c r="H407" s="118">
        <v>80000</v>
      </c>
      <c r="I407" s="76"/>
      <c r="J407" s="76" t="s">
        <v>2841</v>
      </c>
      <c r="K407" s="76"/>
      <c r="L407" s="76" t="s">
        <v>3137</v>
      </c>
      <c r="M407" s="119">
        <v>3514211057564</v>
      </c>
      <c r="N407" s="119"/>
      <c r="O407" s="76"/>
      <c r="P407" s="76"/>
      <c r="Q407" s="119"/>
      <c r="R407" s="76"/>
      <c r="S407" s="76"/>
      <c r="T407" s="76"/>
      <c r="U407" s="76"/>
      <c r="V407" s="76"/>
      <c r="W407" s="76"/>
      <c r="AA407" s="639">
        <f t="shared" si="12"/>
        <v>5600.0000000000009</v>
      </c>
      <c r="AB407" s="118">
        <f t="shared" si="13"/>
        <v>85600</v>
      </c>
    </row>
    <row r="408" spans="1:28" x14ac:dyDescent="0.35">
      <c r="A408" s="76"/>
      <c r="B408" s="76"/>
      <c r="C408" s="76"/>
      <c r="D408" s="76"/>
      <c r="E408" s="76"/>
      <c r="F408" s="76" t="s">
        <v>13553</v>
      </c>
      <c r="G408" s="76"/>
      <c r="H408" s="118">
        <v>80000</v>
      </c>
      <c r="I408" s="76"/>
      <c r="J408" s="76" t="s">
        <v>2841</v>
      </c>
      <c r="K408" s="76"/>
      <c r="L408" s="76" t="s">
        <v>3137</v>
      </c>
      <c r="M408" s="119">
        <v>3514211057556</v>
      </c>
      <c r="N408" s="119"/>
      <c r="O408" s="76"/>
      <c r="P408" s="76"/>
      <c r="Q408" s="119"/>
      <c r="R408" s="76"/>
      <c r="S408" s="76"/>
      <c r="T408" s="76"/>
      <c r="U408" s="76"/>
      <c r="V408" s="76"/>
      <c r="W408" s="76"/>
      <c r="AA408" s="639">
        <f t="shared" si="12"/>
        <v>5600.0000000000009</v>
      </c>
      <c r="AB408" s="118">
        <f t="shared" si="13"/>
        <v>85600</v>
      </c>
    </row>
    <row r="409" spans="1:28" x14ac:dyDescent="0.35">
      <c r="A409" s="76"/>
      <c r="B409" s="76"/>
      <c r="C409" s="76"/>
      <c r="D409" s="76"/>
      <c r="E409" s="76"/>
      <c r="F409" s="76" t="s">
        <v>13554</v>
      </c>
      <c r="G409" s="76"/>
      <c r="H409" s="118">
        <v>80000</v>
      </c>
      <c r="I409" s="76"/>
      <c r="J409" s="76" t="s">
        <v>2841</v>
      </c>
      <c r="K409" s="76"/>
      <c r="L409" s="76" t="s">
        <v>3137</v>
      </c>
      <c r="M409" s="119">
        <v>3514211057770</v>
      </c>
      <c r="N409" s="119"/>
      <c r="O409" s="76"/>
      <c r="P409" s="76"/>
      <c r="Q409" s="119"/>
      <c r="R409" s="76"/>
      <c r="S409" s="76"/>
      <c r="T409" s="76"/>
      <c r="U409" s="76"/>
      <c r="V409" s="76"/>
      <c r="W409" s="76"/>
      <c r="AA409" s="639">
        <f t="shared" si="12"/>
        <v>5600.0000000000009</v>
      </c>
      <c r="AB409" s="118">
        <f t="shared" si="13"/>
        <v>85600</v>
      </c>
    </row>
    <row r="410" spans="1:28" x14ac:dyDescent="0.35">
      <c r="A410" s="76"/>
      <c r="B410" s="76"/>
      <c r="C410" s="76"/>
      <c r="D410" s="76"/>
      <c r="E410" s="76"/>
      <c r="F410" s="76" t="s">
        <v>13555</v>
      </c>
      <c r="G410" s="76"/>
      <c r="H410" s="118">
        <v>80000</v>
      </c>
      <c r="I410" s="76"/>
      <c r="J410" s="76" t="s">
        <v>2841</v>
      </c>
      <c r="K410" s="76"/>
      <c r="L410" s="76" t="s">
        <v>3137</v>
      </c>
      <c r="M410" s="119">
        <v>3514211057788</v>
      </c>
      <c r="N410" s="119"/>
      <c r="O410" s="76"/>
      <c r="P410" s="76"/>
      <c r="Q410" s="119"/>
      <c r="R410" s="76"/>
      <c r="S410" s="76"/>
      <c r="T410" s="76"/>
      <c r="U410" s="76"/>
      <c r="V410" s="76"/>
      <c r="W410" s="76"/>
      <c r="AA410" s="639">
        <f t="shared" si="12"/>
        <v>5600.0000000000009</v>
      </c>
      <c r="AB410" s="118">
        <f t="shared" si="13"/>
        <v>85600</v>
      </c>
    </row>
    <row r="411" spans="1:28" x14ac:dyDescent="0.35">
      <c r="A411" s="76"/>
      <c r="B411" s="76"/>
      <c r="C411" s="76"/>
      <c r="D411" s="76"/>
      <c r="E411" s="76"/>
      <c r="F411" s="76" t="s">
        <v>13556</v>
      </c>
      <c r="G411" s="76"/>
      <c r="H411" s="118">
        <v>80000</v>
      </c>
      <c r="I411" s="76"/>
      <c r="J411" s="76" t="s">
        <v>2841</v>
      </c>
      <c r="K411" s="76"/>
      <c r="L411" s="76" t="s">
        <v>3137</v>
      </c>
      <c r="M411" s="119">
        <v>3514211057713</v>
      </c>
      <c r="N411" s="119"/>
      <c r="O411" s="76"/>
      <c r="P411" s="76"/>
      <c r="Q411" s="119"/>
      <c r="R411" s="76"/>
      <c r="S411" s="76"/>
      <c r="T411" s="76"/>
      <c r="U411" s="76"/>
      <c r="V411" s="76"/>
      <c r="W411" s="76"/>
      <c r="AA411" s="639">
        <f t="shared" si="12"/>
        <v>5600.0000000000009</v>
      </c>
      <c r="AB411" s="118">
        <f t="shared" si="13"/>
        <v>85600</v>
      </c>
    </row>
    <row r="412" spans="1:28" x14ac:dyDescent="0.35">
      <c r="A412" s="76"/>
      <c r="B412" s="76"/>
      <c r="C412" s="76"/>
      <c r="D412" s="76"/>
      <c r="E412" s="76"/>
      <c r="F412" s="76" t="s">
        <v>13557</v>
      </c>
      <c r="G412" s="76"/>
      <c r="H412" s="118">
        <v>80000</v>
      </c>
      <c r="I412" s="76"/>
      <c r="J412" s="76" t="s">
        <v>2841</v>
      </c>
      <c r="K412" s="76"/>
      <c r="L412" s="76" t="s">
        <v>3137</v>
      </c>
      <c r="M412" s="119">
        <v>3514211057796</v>
      </c>
      <c r="N412" s="119"/>
      <c r="O412" s="76"/>
      <c r="P412" s="76"/>
      <c r="Q412" s="119"/>
      <c r="R412" s="76"/>
      <c r="S412" s="76"/>
      <c r="T412" s="76"/>
      <c r="U412" s="76"/>
      <c r="V412" s="76"/>
      <c r="W412" s="76"/>
      <c r="AA412" s="639">
        <f t="shared" si="12"/>
        <v>5600.0000000000009</v>
      </c>
      <c r="AB412" s="118">
        <f t="shared" si="13"/>
        <v>85600</v>
      </c>
    </row>
    <row r="413" spans="1:28" x14ac:dyDescent="0.35">
      <c r="A413" s="76"/>
      <c r="B413" s="76"/>
      <c r="C413" s="76"/>
      <c r="D413" s="76"/>
      <c r="E413" s="76"/>
      <c r="F413" s="76" t="s">
        <v>13558</v>
      </c>
      <c r="G413" s="76"/>
      <c r="H413" s="118">
        <v>80000</v>
      </c>
      <c r="I413" s="76"/>
      <c r="J413" s="76" t="s">
        <v>2841</v>
      </c>
      <c r="K413" s="76"/>
      <c r="L413" s="76" t="s">
        <v>3137</v>
      </c>
      <c r="M413" s="119">
        <v>3514211057804</v>
      </c>
      <c r="N413" s="119"/>
      <c r="O413" s="76"/>
      <c r="P413" s="76"/>
      <c r="Q413" s="119"/>
      <c r="R413" s="76"/>
      <c r="S413" s="76"/>
      <c r="T413" s="76"/>
      <c r="U413" s="76"/>
      <c r="V413" s="76"/>
      <c r="W413" s="76"/>
      <c r="AA413" s="639">
        <f t="shared" si="12"/>
        <v>5600.0000000000009</v>
      </c>
      <c r="AB413" s="118">
        <f t="shared" si="13"/>
        <v>85600</v>
      </c>
    </row>
    <row r="414" spans="1:28" x14ac:dyDescent="0.35">
      <c r="A414" s="76"/>
      <c r="B414" s="76"/>
      <c r="C414" s="76"/>
      <c r="D414" s="76"/>
      <c r="E414" s="76"/>
      <c r="F414" s="76" t="s">
        <v>13559</v>
      </c>
      <c r="G414" s="76"/>
      <c r="H414" s="118">
        <v>80000</v>
      </c>
      <c r="I414" s="76"/>
      <c r="J414" s="76" t="s">
        <v>2841</v>
      </c>
      <c r="K414" s="76"/>
      <c r="L414" s="76" t="s">
        <v>3137</v>
      </c>
      <c r="M414" s="119">
        <v>3514211057705</v>
      </c>
      <c r="N414" s="119"/>
      <c r="O414" s="76"/>
      <c r="P414" s="76"/>
      <c r="Q414" s="119"/>
      <c r="R414" s="76"/>
      <c r="S414" s="76"/>
      <c r="T414" s="76"/>
      <c r="U414" s="76"/>
      <c r="V414" s="76"/>
      <c r="W414" s="76"/>
      <c r="AA414" s="639">
        <f t="shared" si="12"/>
        <v>5600.0000000000009</v>
      </c>
      <c r="AB414" s="118">
        <f t="shared" si="13"/>
        <v>85600</v>
      </c>
    </row>
    <row r="415" spans="1:28" x14ac:dyDescent="0.35">
      <c r="A415" s="76"/>
      <c r="B415" s="76"/>
      <c r="C415" s="76"/>
      <c r="D415" s="76"/>
      <c r="E415" s="76"/>
      <c r="F415" s="76" t="s">
        <v>13560</v>
      </c>
      <c r="G415" s="76"/>
      <c r="H415" s="118">
        <v>80000</v>
      </c>
      <c r="I415" s="76"/>
      <c r="J415" s="76" t="s">
        <v>2841</v>
      </c>
      <c r="K415" s="76"/>
      <c r="L415" s="76" t="s">
        <v>3137</v>
      </c>
      <c r="M415" s="119">
        <v>3514211057697</v>
      </c>
      <c r="N415" s="119"/>
      <c r="O415" s="76"/>
      <c r="P415" s="76"/>
      <c r="Q415" s="119"/>
      <c r="R415" s="76"/>
      <c r="S415" s="76"/>
      <c r="T415" s="76"/>
      <c r="U415" s="76"/>
      <c r="V415" s="76"/>
      <c r="W415" s="76"/>
      <c r="AA415" s="639">
        <f t="shared" si="12"/>
        <v>5600.0000000000009</v>
      </c>
      <c r="AB415" s="118">
        <f t="shared" si="13"/>
        <v>85600</v>
      </c>
    </row>
    <row r="416" spans="1:28" x14ac:dyDescent="0.35">
      <c r="A416" s="76"/>
      <c r="B416" s="76"/>
      <c r="C416" s="76"/>
      <c r="D416" s="76"/>
      <c r="E416" s="76"/>
      <c r="F416" s="76" t="s">
        <v>13561</v>
      </c>
      <c r="G416" s="76"/>
      <c r="H416" s="118">
        <v>80000</v>
      </c>
      <c r="I416" s="76"/>
      <c r="J416" s="76" t="s">
        <v>2841</v>
      </c>
      <c r="K416" s="76"/>
      <c r="L416" s="76" t="s">
        <v>3137</v>
      </c>
      <c r="M416" s="119">
        <v>3514211057721</v>
      </c>
      <c r="N416" s="119"/>
      <c r="O416" s="76"/>
      <c r="P416" s="76"/>
      <c r="Q416" s="119"/>
      <c r="R416" s="76"/>
      <c r="S416" s="76"/>
      <c r="T416" s="76"/>
      <c r="U416" s="76"/>
      <c r="V416" s="76"/>
      <c r="W416" s="76"/>
      <c r="AA416" s="639">
        <f t="shared" si="12"/>
        <v>5600.0000000000009</v>
      </c>
      <c r="AB416" s="118">
        <f t="shared" si="13"/>
        <v>85600</v>
      </c>
    </row>
    <row r="417" spans="1:28" x14ac:dyDescent="0.35">
      <c r="A417" s="76"/>
      <c r="B417" s="76"/>
      <c r="C417" s="76"/>
      <c r="D417" s="76"/>
      <c r="E417" s="76"/>
      <c r="F417" s="76" t="s">
        <v>13562</v>
      </c>
      <c r="G417" s="76"/>
      <c r="H417" s="118">
        <v>80000</v>
      </c>
      <c r="I417" s="76"/>
      <c r="J417" s="76" t="s">
        <v>2841</v>
      </c>
      <c r="K417" s="76"/>
      <c r="L417" s="76" t="s">
        <v>3137</v>
      </c>
      <c r="M417" s="119">
        <v>3514211057762</v>
      </c>
      <c r="N417" s="119"/>
      <c r="O417" s="76"/>
      <c r="P417" s="76"/>
      <c r="Q417" s="119"/>
      <c r="R417" s="76"/>
      <c r="S417" s="76"/>
      <c r="T417" s="76"/>
      <c r="U417" s="76"/>
      <c r="V417" s="76"/>
      <c r="W417" s="76"/>
      <c r="AA417" s="639">
        <f t="shared" si="12"/>
        <v>5600.0000000000009</v>
      </c>
      <c r="AB417" s="118">
        <f t="shared" si="13"/>
        <v>85600</v>
      </c>
    </row>
    <row r="418" spans="1:28" x14ac:dyDescent="0.35">
      <c r="A418" s="76"/>
      <c r="B418" s="76"/>
      <c r="C418" s="76"/>
      <c r="D418" s="76"/>
      <c r="E418" s="76"/>
      <c r="F418" s="76" t="s">
        <v>13563</v>
      </c>
      <c r="G418" s="76"/>
      <c r="H418" s="118">
        <v>80000</v>
      </c>
      <c r="I418" s="76"/>
      <c r="J418" s="76" t="s">
        <v>2841</v>
      </c>
      <c r="K418" s="76"/>
      <c r="L418" s="76" t="s">
        <v>3137</v>
      </c>
      <c r="M418" s="119">
        <v>3514211057754</v>
      </c>
      <c r="N418" s="119"/>
      <c r="O418" s="76"/>
      <c r="P418" s="76"/>
      <c r="Q418" s="119"/>
      <c r="R418" s="76"/>
      <c r="S418" s="76"/>
      <c r="T418" s="76"/>
      <c r="U418" s="76"/>
      <c r="V418" s="76"/>
      <c r="W418" s="76"/>
      <c r="AA418" s="639">
        <f t="shared" si="12"/>
        <v>5600.0000000000009</v>
      </c>
      <c r="AB418" s="118">
        <f t="shared" si="13"/>
        <v>85600</v>
      </c>
    </row>
    <row r="419" spans="1:28" x14ac:dyDescent="0.35">
      <c r="A419" s="76"/>
      <c r="B419" s="76"/>
      <c r="C419" s="76"/>
      <c r="D419" s="76"/>
      <c r="E419" s="76"/>
      <c r="F419" s="76" t="s">
        <v>13564</v>
      </c>
      <c r="G419" s="76"/>
      <c r="H419" s="118">
        <v>80000</v>
      </c>
      <c r="I419" s="76"/>
      <c r="J419" s="76" t="s">
        <v>2841</v>
      </c>
      <c r="K419" s="69"/>
      <c r="L419" s="76" t="s">
        <v>3137</v>
      </c>
      <c r="M419" s="119">
        <v>3514211057671</v>
      </c>
      <c r="N419" s="119"/>
      <c r="O419" s="76"/>
      <c r="P419" s="76"/>
      <c r="Q419" s="119"/>
      <c r="R419" s="76"/>
      <c r="S419" s="76"/>
      <c r="T419" s="76"/>
      <c r="U419" s="76"/>
      <c r="V419" s="76"/>
      <c r="W419" s="76"/>
      <c r="AA419" s="639">
        <f t="shared" si="12"/>
        <v>5600.0000000000009</v>
      </c>
      <c r="AB419" s="118">
        <f t="shared" si="13"/>
        <v>85600</v>
      </c>
    </row>
    <row r="420" spans="1:28" x14ac:dyDescent="0.35">
      <c r="A420" s="76"/>
      <c r="B420" s="76"/>
      <c r="C420" s="76"/>
      <c r="D420" s="76"/>
      <c r="E420" s="76"/>
      <c r="F420" s="76" t="s">
        <v>13565</v>
      </c>
      <c r="G420" s="76"/>
      <c r="H420" s="118">
        <v>80000</v>
      </c>
      <c r="I420" s="76"/>
      <c r="J420" s="76" t="s">
        <v>2841</v>
      </c>
      <c r="K420" s="76"/>
      <c r="L420" s="76" t="s">
        <v>3137</v>
      </c>
      <c r="M420" s="119">
        <v>3514211057739</v>
      </c>
      <c r="N420" s="119"/>
      <c r="O420" s="76"/>
      <c r="P420" s="76"/>
      <c r="Q420" s="119"/>
      <c r="R420" s="76"/>
      <c r="S420" s="76"/>
      <c r="T420" s="76"/>
      <c r="U420" s="76"/>
      <c r="V420" s="76"/>
      <c r="W420" s="76"/>
      <c r="AA420" s="639">
        <f t="shared" si="12"/>
        <v>5600.0000000000009</v>
      </c>
      <c r="AB420" s="118">
        <f t="shared" si="13"/>
        <v>85600</v>
      </c>
    </row>
    <row r="421" spans="1:28" x14ac:dyDescent="0.35">
      <c r="A421" s="76"/>
      <c r="B421" s="76"/>
      <c r="C421" s="76"/>
      <c r="D421" s="76"/>
      <c r="E421" s="76"/>
      <c r="F421" s="76" t="s">
        <v>13566</v>
      </c>
      <c r="G421" s="76"/>
      <c r="H421" s="118">
        <v>80000</v>
      </c>
      <c r="I421" s="76"/>
      <c r="J421" s="76"/>
      <c r="K421" s="76"/>
      <c r="L421" s="76"/>
      <c r="M421" s="119"/>
      <c r="N421" s="119"/>
      <c r="O421" s="76"/>
      <c r="P421" s="76"/>
      <c r="Q421" s="119"/>
      <c r="R421" s="76"/>
      <c r="S421" s="76"/>
      <c r="T421" s="76"/>
      <c r="U421" s="76"/>
      <c r="V421" s="76"/>
      <c r="W421" s="76"/>
      <c r="AA421" s="639">
        <f t="shared" si="12"/>
        <v>5600.0000000000009</v>
      </c>
      <c r="AB421" s="118">
        <f t="shared" si="13"/>
        <v>85600</v>
      </c>
    </row>
    <row r="422" spans="1:28" x14ac:dyDescent="0.35">
      <c r="A422" s="76"/>
      <c r="B422" s="76"/>
      <c r="C422" s="76"/>
      <c r="D422" s="76"/>
      <c r="E422" s="76"/>
      <c r="F422" s="76" t="s">
        <v>13567</v>
      </c>
      <c r="G422" s="76"/>
      <c r="H422" s="118">
        <v>80000</v>
      </c>
      <c r="I422" s="76"/>
      <c r="J422" s="76" t="s">
        <v>13568</v>
      </c>
      <c r="K422" s="76"/>
      <c r="L422" s="76" t="s">
        <v>5832</v>
      </c>
      <c r="M422" s="119">
        <v>302394</v>
      </c>
      <c r="N422" s="119"/>
      <c r="O422" s="76"/>
      <c r="P422" s="76"/>
      <c r="Q422" s="119" t="s">
        <v>13569</v>
      </c>
      <c r="R422" s="76"/>
      <c r="S422" s="76"/>
      <c r="T422" s="76"/>
      <c r="U422" s="76"/>
      <c r="V422" s="76"/>
      <c r="W422" s="76"/>
      <c r="AA422" s="639">
        <f t="shared" si="12"/>
        <v>5600.0000000000009</v>
      </c>
      <c r="AB422" s="118">
        <f t="shared" si="13"/>
        <v>85600</v>
      </c>
    </row>
    <row r="423" spans="1:28" x14ac:dyDescent="0.35">
      <c r="A423" s="76"/>
      <c r="B423" s="76"/>
      <c r="C423" s="76"/>
      <c r="D423" s="76"/>
      <c r="E423" s="76"/>
      <c r="F423" s="76"/>
      <c r="G423" s="76"/>
      <c r="H423" s="118"/>
      <c r="I423" s="76"/>
      <c r="J423" s="76"/>
      <c r="K423" s="76"/>
      <c r="L423" s="76"/>
      <c r="M423" s="119"/>
      <c r="N423" s="119"/>
      <c r="O423" s="76"/>
      <c r="P423" s="76"/>
      <c r="Q423" s="119"/>
      <c r="R423" s="76"/>
      <c r="S423" s="76"/>
      <c r="T423" s="76"/>
      <c r="U423" s="76"/>
      <c r="V423" s="76"/>
      <c r="W423" s="76"/>
      <c r="AA423" s="639">
        <f t="shared" si="12"/>
        <v>0</v>
      </c>
      <c r="AB423" s="118">
        <f t="shared" si="13"/>
        <v>0</v>
      </c>
    </row>
    <row r="424" spans="1:28" x14ac:dyDescent="0.35">
      <c r="A424" s="64"/>
      <c r="B424" s="64"/>
      <c r="C424" s="64"/>
      <c r="D424" s="64"/>
      <c r="E424" s="64"/>
      <c r="F424" s="66" t="s">
        <v>1748</v>
      </c>
      <c r="G424" s="64"/>
      <c r="H424" s="67"/>
      <c r="I424" s="64"/>
      <c r="J424" s="64"/>
      <c r="K424" s="64"/>
      <c r="L424" s="64"/>
      <c r="M424" s="68"/>
      <c r="N424" s="68"/>
      <c r="O424" s="64"/>
      <c r="P424" s="64"/>
      <c r="Q424" s="68"/>
      <c r="R424" s="64"/>
      <c r="S424" s="64"/>
      <c r="T424" s="64"/>
      <c r="U424" s="64"/>
      <c r="V424" s="64"/>
      <c r="W424" s="64"/>
      <c r="AA424" s="639">
        <f t="shared" si="12"/>
        <v>0</v>
      </c>
      <c r="AB424" s="67">
        <f t="shared" si="13"/>
        <v>0</v>
      </c>
    </row>
    <row r="425" spans="1:28" x14ac:dyDescent="0.35">
      <c r="A425" s="76"/>
      <c r="B425" s="76"/>
      <c r="C425" s="76"/>
      <c r="D425" s="76"/>
      <c r="E425" s="76"/>
      <c r="F425" s="76" t="s">
        <v>13570</v>
      </c>
      <c r="G425" s="69"/>
      <c r="H425" s="74"/>
      <c r="I425" s="76"/>
      <c r="J425" s="76"/>
      <c r="K425" s="76"/>
      <c r="L425" s="76"/>
      <c r="M425" s="119"/>
      <c r="N425" s="119"/>
      <c r="O425" s="76"/>
      <c r="P425" s="76"/>
      <c r="Q425" s="119"/>
      <c r="R425" s="76"/>
      <c r="S425" s="76"/>
      <c r="T425" s="76"/>
      <c r="U425" s="76"/>
      <c r="V425" s="76"/>
      <c r="W425" s="76"/>
      <c r="AA425" s="639">
        <f t="shared" si="12"/>
        <v>0</v>
      </c>
      <c r="AB425" s="74">
        <f t="shared" si="13"/>
        <v>0</v>
      </c>
    </row>
    <row r="426" spans="1:28" x14ac:dyDescent="0.35">
      <c r="A426" s="76"/>
      <c r="B426" s="76"/>
      <c r="C426" s="76"/>
      <c r="D426" s="76"/>
      <c r="E426" s="76"/>
      <c r="F426" s="76" t="s">
        <v>13571</v>
      </c>
      <c r="G426" s="76"/>
      <c r="H426" s="118"/>
      <c r="I426" s="76"/>
      <c r="J426" s="76"/>
      <c r="K426" s="76"/>
      <c r="L426" s="76"/>
      <c r="M426" s="119"/>
      <c r="N426" s="119"/>
      <c r="O426" s="76"/>
      <c r="P426" s="76"/>
      <c r="Q426" s="119"/>
      <c r="R426" s="76"/>
      <c r="S426" s="76"/>
      <c r="T426" s="76"/>
      <c r="U426" s="76"/>
      <c r="V426" s="76"/>
      <c r="W426" s="76"/>
      <c r="AA426" s="639">
        <f t="shared" si="12"/>
        <v>0</v>
      </c>
      <c r="AB426" s="118">
        <f t="shared" si="13"/>
        <v>0</v>
      </c>
    </row>
    <row r="427" spans="1:28" x14ac:dyDescent="0.35">
      <c r="A427" s="76"/>
      <c r="B427" s="76"/>
      <c r="C427" s="76"/>
      <c r="D427" s="76"/>
      <c r="E427" s="76"/>
      <c r="F427" s="76" t="s">
        <v>13572</v>
      </c>
      <c r="G427" s="76"/>
      <c r="H427" s="118"/>
      <c r="I427" s="76"/>
      <c r="J427" s="76"/>
      <c r="K427" s="76"/>
      <c r="L427" s="76"/>
      <c r="M427" s="119"/>
      <c r="N427" s="119"/>
      <c r="O427" s="76"/>
      <c r="P427" s="76"/>
      <c r="Q427" s="119"/>
      <c r="R427" s="76"/>
      <c r="S427" s="76"/>
      <c r="T427" s="76"/>
      <c r="U427" s="76"/>
      <c r="V427" s="76"/>
      <c r="W427" s="76"/>
      <c r="AA427" s="639">
        <f t="shared" si="12"/>
        <v>0</v>
      </c>
      <c r="AB427" s="118">
        <f t="shared" si="13"/>
        <v>0</v>
      </c>
    </row>
    <row r="428" spans="1:28" x14ac:dyDescent="0.35">
      <c r="A428" s="76"/>
      <c r="B428" s="76"/>
      <c r="C428" s="76"/>
      <c r="D428" s="76"/>
      <c r="E428" s="76"/>
      <c r="F428" s="76" t="s">
        <v>13573</v>
      </c>
      <c r="G428" s="76"/>
      <c r="H428" s="118"/>
      <c r="I428" s="76"/>
      <c r="J428" s="76"/>
      <c r="K428" s="76"/>
      <c r="L428" s="76"/>
      <c r="M428" s="119"/>
      <c r="N428" s="119"/>
      <c r="O428" s="76"/>
      <c r="P428" s="76"/>
      <c r="Q428" s="119"/>
      <c r="R428" s="76"/>
      <c r="S428" s="76"/>
      <c r="T428" s="76"/>
      <c r="U428" s="76"/>
      <c r="V428" s="76"/>
      <c r="W428" s="76"/>
      <c r="AA428" s="639">
        <f t="shared" si="12"/>
        <v>0</v>
      </c>
      <c r="AB428" s="118">
        <f t="shared" si="13"/>
        <v>0</v>
      </c>
    </row>
    <row r="429" spans="1:28" x14ac:dyDescent="0.35">
      <c r="A429" s="76"/>
      <c r="B429" s="76"/>
      <c r="C429" s="76"/>
      <c r="D429" s="76"/>
      <c r="E429" s="76"/>
      <c r="F429" s="76" t="s">
        <v>13574</v>
      </c>
      <c r="G429" s="76"/>
      <c r="H429" s="118"/>
      <c r="I429" s="76"/>
      <c r="J429" s="76"/>
      <c r="K429" s="76"/>
      <c r="L429" s="76" t="s">
        <v>13575</v>
      </c>
      <c r="M429" s="119"/>
      <c r="N429" s="119"/>
      <c r="O429" s="76"/>
      <c r="P429" s="76"/>
      <c r="Q429" s="119"/>
      <c r="R429" s="76"/>
      <c r="S429" s="76"/>
      <c r="T429" s="76"/>
      <c r="U429" s="76"/>
      <c r="V429" s="76"/>
      <c r="W429" s="76"/>
      <c r="AA429" s="639">
        <f t="shared" si="12"/>
        <v>0</v>
      </c>
      <c r="AB429" s="118">
        <f t="shared" si="13"/>
        <v>0</v>
      </c>
    </row>
    <row r="430" spans="1:28" x14ac:dyDescent="0.35">
      <c r="A430" s="76"/>
      <c r="B430" s="76"/>
      <c r="C430" s="76"/>
      <c r="D430" s="76"/>
      <c r="E430" s="76"/>
      <c r="F430" s="76" t="s">
        <v>13576</v>
      </c>
      <c r="G430" s="76"/>
      <c r="H430" s="118"/>
      <c r="I430" s="76"/>
      <c r="J430" s="76" t="s">
        <v>1147</v>
      </c>
      <c r="K430" s="76"/>
      <c r="L430" s="76"/>
      <c r="M430" s="119"/>
      <c r="N430" s="119"/>
      <c r="O430" s="76"/>
      <c r="P430" s="76"/>
      <c r="Q430" s="119"/>
      <c r="R430" s="76"/>
      <c r="S430" s="76"/>
      <c r="T430" s="76"/>
      <c r="U430" s="76"/>
      <c r="V430" s="76"/>
      <c r="W430" s="76"/>
      <c r="AA430" s="639">
        <f t="shared" si="12"/>
        <v>0</v>
      </c>
      <c r="AB430" s="118">
        <f t="shared" si="13"/>
        <v>0</v>
      </c>
    </row>
    <row r="431" spans="1:28" x14ac:dyDescent="0.35">
      <c r="A431" s="76"/>
      <c r="B431" s="76"/>
      <c r="C431" s="76"/>
      <c r="D431" s="76"/>
      <c r="E431" s="76"/>
      <c r="F431" s="76" t="s">
        <v>13577</v>
      </c>
      <c r="G431" s="76"/>
      <c r="H431" s="118"/>
      <c r="I431" s="76"/>
      <c r="J431" s="76"/>
      <c r="K431" s="76"/>
      <c r="L431" s="76"/>
      <c r="M431" s="119"/>
      <c r="N431" s="119"/>
      <c r="O431" s="76"/>
      <c r="P431" s="76"/>
      <c r="Q431" s="119"/>
      <c r="R431" s="76"/>
      <c r="S431" s="76"/>
      <c r="T431" s="76"/>
      <c r="U431" s="76"/>
      <c r="V431" s="76"/>
      <c r="W431" s="76"/>
      <c r="AA431" s="639">
        <f t="shared" si="12"/>
        <v>0</v>
      </c>
      <c r="AB431" s="118">
        <f t="shared" si="13"/>
        <v>0</v>
      </c>
    </row>
    <row r="432" spans="1:28" x14ac:dyDescent="0.35">
      <c r="A432" s="76"/>
      <c r="B432" s="76"/>
      <c r="C432" s="76"/>
      <c r="D432" s="76"/>
      <c r="E432" s="76"/>
      <c r="F432" s="76" t="s">
        <v>13577</v>
      </c>
      <c r="G432" s="76"/>
      <c r="H432" s="118"/>
      <c r="I432" s="76"/>
      <c r="J432" s="76"/>
      <c r="K432" s="76"/>
      <c r="L432" s="76"/>
      <c r="M432" s="119"/>
      <c r="N432" s="119"/>
      <c r="O432" s="76"/>
      <c r="P432" s="76"/>
      <c r="Q432" s="119"/>
      <c r="R432" s="76"/>
      <c r="S432" s="76"/>
      <c r="T432" s="76"/>
      <c r="U432" s="76"/>
      <c r="V432" s="76"/>
      <c r="W432" s="76"/>
      <c r="AA432" s="639">
        <f t="shared" si="12"/>
        <v>0</v>
      </c>
      <c r="AB432" s="118">
        <f t="shared" si="13"/>
        <v>0</v>
      </c>
    </row>
    <row r="433" spans="1:28" x14ac:dyDescent="0.35">
      <c r="A433" s="76"/>
      <c r="B433" s="76"/>
      <c r="C433" s="76"/>
      <c r="D433" s="76"/>
      <c r="E433" s="76"/>
      <c r="F433" s="76" t="s">
        <v>13578</v>
      </c>
      <c r="G433" s="76"/>
      <c r="H433" s="118"/>
      <c r="I433" s="76"/>
      <c r="J433" s="76"/>
      <c r="K433" s="76"/>
      <c r="L433" s="76"/>
      <c r="M433" s="119"/>
      <c r="N433" s="119"/>
      <c r="O433" s="76"/>
      <c r="P433" s="76"/>
      <c r="Q433" s="119"/>
      <c r="R433" s="76"/>
      <c r="S433" s="76"/>
      <c r="T433" s="76"/>
      <c r="U433" s="76"/>
      <c r="V433" s="76"/>
      <c r="W433" s="76"/>
      <c r="AA433" s="639">
        <f t="shared" si="12"/>
        <v>0</v>
      </c>
      <c r="AB433" s="118">
        <f t="shared" si="13"/>
        <v>0</v>
      </c>
    </row>
    <row r="434" spans="1:28" x14ac:dyDescent="0.35">
      <c r="A434" s="76"/>
      <c r="B434" s="76"/>
      <c r="C434" s="76"/>
      <c r="D434" s="76"/>
      <c r="E434" s="76"/>
      <c r="F434" s="76" t="s">
        <v>13579</v>
      </c>
      <c r="G434" s="76"/>
      <c r="H434" s="118"/>
      <c r="I434" s="76"/>
      <c r="J434" s="76"/>
      <c r="K434" s="76"/>
      <c r="L434" s="76"/>
      <c r="M434" s="119"/>
      <c r="N434" s="119" t="s">
        <v>13504</v>
      </c>
      <c r="O434" s="76"/>
      <c r="P434" s="76"/>
      <c r="Q434" s="119"/>
      <c r="R434" s="76"/>
      <c r="S434" s="76"/>
      <c r="T434" s="76"/>
      <c r="U434" s="76"/>
      <c r="V434" s="76"/>
      <c r="W434" s="76"/>
      <c r="AA434" s="639">
        <f t="shared" si="12"/>
        <v>0</v>
      </c>
      <c r="AB434" s="118">
        <f t="shared" si="13"/>
        <v>0</v>
      </c>
    </row>
    <row r="435" spans="1:28" x14ac:dyDescent="0.35">
      <c r="A435" s="76"/>
      <c r="B435" s="76"/>
      <c r="C435" s="76"/>
      <c r="D435" s="76"/>
      <c r="E435" s="76"/>
      <c r="F435" s="76" t="s">
        <v>13580</v>
      </c>
      <c r="G435" s="76"/>
      <c r="H435" s="118"/>
      <c r="I435" s="76"/>
      <c r="J435" s="76"/>
      <c r="K435" s="76"/>
      <c r="L435" s="76"/>
      <c r="M435" s="119"/>
      <c r="N435" s="119" t="s">
        <v>13510</v>
      </c>
      <c r="O435" s="76"/>
      <c r="P435" s="76"/>
      <c r="Q435" s="119"/>
      <c r="R435" s="76"/>
      <c r="S435" s="76"/>
      <c r="T435" s="76"/>
      <c r="U435" s="76"/>
      <c r="V435" s="76"/>
      <c r="W435" s="76"/>
      <c r="AA435" s="639">
        <f t="shared" si="12"/>
        <v>0</v>
      </c>
      <c r="AB435" s="118">
        <f t="shared" si="13"/>
        <v>0</v>
      </c>
    </row>
    <row r="436" spans="1:28" x14ac:dyDescent="0.35">
      <c r="A436" s="76"/>
      <c r="B436" s="76"/>
      <c r="C436" s="76"/>
      <c r="D436" s="76"/>
      <c r="E436" s="76"/>
      <c r="F436" s="117" t="s">
        <v>13581</v>
      </c>
      <c r="G436" s="76"/>
      <c r="H436" s="118"/>
      <c r="I436" s="76"/>
      <c r="J436" s="76" t="s">
        <v>1062</v>
      </c>
      <c r="K436" s="163"/>
      <c r="L436" s="76"/>
      <c r="M436" s="119"/>
      <c r="N436" s="119" t="s">
        <v>13582</v>
      </c>
      <c r="O436" s="76"/>
      <c r="P436" s="76"/>
      <c r="Q436" s="119"/>
      <c r="R436" s="76"/>
      <c r="S436" s="76"/>
      <c r="T436" s="76"/>
      <c r="U436" s="76"/>
      <c r="V436" s="76"/>
      <c r="W436" s="76"/>
      <c r="AA436" s="639">
        <f t="shared" si="12"/>
        <v>0</v>
      </c>
      <c r="AB436" s="118">
        <f t="shared" si="13"/>
        <v>0</v>
      </c>
    </row>
    <row r="437" spans="1:28" x14ac:dyDescent="0.35">
      <c r="A437" s="76"/>
      <c r="B437" s="76"/>
      <c r="C437" s="76"/>
      <c r="D437" s="76"/>
      <c r="E437" s="76"/>
      <c r="F437" s="76"/>
      <c r="G437" s="76"/>
      <c r="H437" s="118">
        <v>550000</v>
      </c>
      <c r="I437" s="76"/>
      <c r="J437" s="76"/>
      <c r="K437" s="76"/>
      <c r="L437" s="76"/>
      <c r="M437" s="119"/>
      <c r="N437" s="119"/>
      <c r="O437" s="76"/>
      <c r="P437" s="76"/>
      <c r="Q437" s="119"/>
      <c r="R437" s="76"/>
      <c r="S437" s="76"/>
      <c r="T437" s="76"/>
      <c r="U437" s="76"/>
      <c r="V437" s="76"/>
      <c r="W437" s="76"/>
      <c r="AA437" s="639">
        <f t="shared" si="12"/>
        <v>38500.000000000007</v>
      </c>
      <c r="AB437" s="118">
        <f t="shared" si="13"/>
        <v>588500</v>
      </c>
    </row>
    <row r="438" spans="1:28" x14ac:dyDescent="0.35">
      <c r="A438" s="64"/>
      <c r="B438" s="64"/>
      <c r="C438" s="64"/>
      <c r="D438" s="64"/>
      <c r="E438" s="64"/>
      <c r="F438" s="66" t="s">
        <v>1572</v>
      </c>
      <c r="G438" s="64"/>
      <c r="H438" s="67"/>
      <c r="I438" s="64"/>
      <c r="J438" s="64"/>
      <c r="K438" s="64"/>
      <c r="L438" s="64"/>
      <c r="M438" s="68"/>
      <c r="N438" s="68"/>
      <c r="O438" s="64"/>
      <c r="P438" s="64"/>
      <c r="Q438" s="68"/>
      <c r="R438" s="64"/>
      <c r="S438" s="64"/>
      <c r="T438" s="64"/>
      <c r="U438" s="64"/>
      <c r="V438" s="64"/>
      <c r="W438" s="64"/>
      <c r="AA438" s="639">
        <f t="shared" si="12"/>
        <v>0</v>
      </c>
      <c r="AB438" s="67">
        <f t="shared" si="13"/>
        <v>0</v>
      </c>
    </row>
    <row r="439" spans="1:28" x14ac:dyDescent="0.35">
      <c r="A439" s="76"/>
      <c r="B439" s="76"/>
      <c r="C439" s="76"/>
      <c r="D439" s="76"/>
      <c r="E439" s="76"/>
      <c r="F439" s="76" t="s">
        <v>13583</v>
      </c>
      <c r="G439" s="76"/>
      <c r="H439" s="118"/>
      <c r="I439" s="76"/>
      <c r="J439" s="76" t="s">
        <v>1062</v>
      </c>
      <c r="K439" s="76"/>
      <c r="L439" s="76" t="s">
        <v>1577</v>
      </c>
      <c r="M439" s="119"/>
      <c r="N439" s="119"/>
      <c r="O439" s="76"/>
      <c r="P439" s="76"/>
      <c r="Q439" s="119"/>
      <c r="R439" s="76"/>
      <c r="S439" s="76"/>
      <c r="T439" s="76"/>
      <c r="U439" s="76"/>
      <c r="V439" s="76"/>
      <c r="W439" s="76"/>
      <c r="AA439" s="639">
        <f t="shared" si="12"/>
        <v>0</v>
      </c>
      <c r="AB439" s="118">
        <f t="shared" si="13"/>
        <v>0</v>
      </c>
    </row>
    <row r="440" spans="1:28" x14ac:dyDescent="0.35">
      <c r="A440" s="76"/>
      <c r="B440" s="76"/>
      <c r="C440" s="76"/>
      <c r="D440" s="76"/>
      <c r="E440" s="76"/>
      <c r="F440" s="76" t="s">
        <v>13584</v>
      </c>
      <c r="G440" s="76"/>
      <c r="H440" s="118"/>
      <c r="I440" s="76"/>
      <c r="J440" s="76" t="s">
        <v>1062</v>
      </c>
      <c r="K440" s="76"/>
      <c r="L440" s="76" t="s">
        <v>4204</v>
      </c>
      <c r="M440" s="119"/>
      <c r="N440" s="119"/>
      <c r="O440" s="76"/>
      <c r="P440" s="76"/>
      <c r="Q440" s="119"/>
      <c r="R440" s="76"/>
      <c r="S440" s="76"/>
      <c r="T440" s="76"/>
      <c r="U440" s="76"/>
      <c r="V440" s="76"/>
      <c r="W440" s="76"/>
      <c r="AA440" s="639">
        <f t="shared" si="12"/>
        <v>0</v>
      </c>
      <c r="AB440" s="118">
        <f t="shared" si="13"/>
        <v>0</v>
      </c>
    </row>
    <row r="441" spans="1:28" x14ac:dyDescent="0.35">
      <c r="A441" s="76"/>
      <c r="B441" s="76"/>
      <c r="C441" s="76"/>
      <c r="D441" s="76"/>
      <c r="E441" s="76"/>
      <c r="F441" s="76" t="s">
        <v>13585</v>
      </c>
      <c r="G441" s="76"/>
      <c r="H441" s="118"/>
      <c r="I441" s="76"/>
      <c r="J441" s="76" t="s">
        <v>1062</v>
      </c>
      <c r="K441" s="76"/>
      <c r="L441" s="76" t="s">
        <v>4204</v>
      </c>
      <c r="M441" s="119"/>
      <c r="N441" s="119"/>
      <c r="O441" s="76"/>
      <c r="P441" s="76"/>
      <c r="Q441" s="119"/>
      <c r="R441" s="76"/>
      <c r="S441" s="76"/>
      <c r="T441" s="76"/>
      <c r="U441" s="76"/>
      <c r="V441" s="76"/>
      <c r="W441" s="76"/>
      <c r="AA441" s="639">
        <f t="shared" si="12"/>
        <v>0</v>
      </c>
      <c r="AB441" s="118">
        <f t="shared" si="13"/>
        <v>0</v>
      </c>
    </row>
    <row r="442" spans="1:28" x14ac:dyDescent="0.35">
      <c r="A442" s="76"/>
      <c r="B442" s="76"/>
      <c r="C442" s="76"/>
      <c r="D442" s="76"/>
      <c r="E442" s="76"/>
      <c r="F442" s="76" t="s">
        <v>13586</v>
      </c>
      <c r="G442" s="76"/>
      <c r="H442" s="118"/>
      <c r="I442" s="76"/>
      <c r="J442" s="76" t="s">
        <v>1062</v>
      </c>
      <c r="K442" s="76"/>
      <c r="L442" s="76" t="s">
        <v>12184</v>
      </c>
      <c r="M442" s="119"/>
      <c r="N442" s="119"/>
      <c r="O442" s="76"/>
      <c r="P442" s="76"/>
      <c r="Q442" s="119"/>
      <c r="R442" s="76"/>
      <c r="S442" s="76"/>
      <c r="T442" s="76"/>
      <c r="U442" s="76"/>
      <c r="V442" s="76"/>
      <c r="W442" s="76"/>
      <c r="AA442" s="639">
        <f t="shared" si="12"/>
        <v>0</v>
      </c>
      <c r="AB442" s="118">
        <f t="shared" si="13"/>
        <v>0</v>
      </c>
    </row>
    <row r="443" spans="1:28" x14ac:dyDescent="0.35">
      <c r="A443" s="76"/>
      <c r="B443" s="76"/>
      <c r="C443" s="76"/>
      <c r="D443" s="76"/>
      <c r="E443" s="76"/>
      <c r="F443" s="76"/>
      <c r="G443" s="76"/>
      <c r="H443" s="118">
        <v>4000000</v>
      </c>
      <c r="I443" s="76"/>
      <c r="J443" s="76"/>
      <c r="K443" s="76"/>
      <c r="L443" s="76"/>
      <c r="M443" s="119"/>
      <c r="N443" s="119"/>
      <c r="O443" s="76"/>
      <c r="P443" s="76"/>
      <c r="Q443" s="119"/>
      <c r="R443" s="76"/>
      <c r="S443" s="76"/>
      <c r="T443" s="76"/>
      <c r="U443" s="76"/>
      <c r="V443" s="76"/>
      <c r="W443" s="76"/>
      <c r="AA443" s="639">
        <f t="shared" si="12"/>
        <v>280000</v>
      </c>
      <c r="AB443" s="118">
        <f t="shared" si="13"/>
        <v>4280000</v>
      </c>
    </row>
    <row r="444" spans="1:28" x14ac:dyDescent="0.35">
      <c r="A444" s="64"/>
      <c r="B444" s="64"/>
      <c r="C444" s="64"/>
      <c r="D444" s="64"/>
      <c r="E444" s="64"/>
      <c r="F444" s="96" t="s">
        <v>1945</v>
      </c>
      <c r="G444" s="64"/>
      <c r="H444" s="67"/>
      <c r="I444" s="64"/>
      <c r="J444" s="64"/>
      <c r="K444" s="159"/>
      <c r="L444" s="64"/>
      <c r="M444" s="68"/>
      <c r="N444" s="68"/>
      <c r="O444" s="64"/>
      <c r="P444" s="64"/>
      <c r="Q444" s="68"/>
      <c r="R444" s="64"/>
      <c r="S444" s="64"/>
      <c r="T444" s="64"/>
      <c r="U444" s="64"/>
      <c r="V444" s="64"/>
      <c r="W444" s="64"/>
      <c r="AA444" s="639">
        <f t="shared" si="12"/>
        <v>0</v>
      </c>
      <c r="AB444" s="67">
        <f t="shared" si="13"/>
        <v>0</v>
      </c>
    </row>
    <row r="445" spans="1:28" x14ac:dyDescent="0.35">
      <c r="A445" s="69"/>
      <c r="B445" s="69"/>
      <c r="C445" s="69"/>
      <c r="D445" s="69"/>
      <c r="E445" s="69"/>
      <c r="F445" s="76" t="s">
        <v>13587</v>
      </c>
      <c r="G445" s="69"/>
      <c r="H445" s="74"/>
      <c r="I445" s="76"/>
      <c r="J445" s="76" t="s">
        <v>13588</v>
      </c>
      <c r="K445" s="76"/>
      <c r="L445" s="76"/>
      <c r="M445" s="119"/>
      <c r="N445" s="119">
        <v>54072458</v>
      </c>
      <c r="O445" s="69"/>
      <c r="P445" s="69"/>
      <c r="Q445" s="75"/>
      <c r="R445" s="69"/>
      <c r="S445" s="69"/>
      <c r="T445" s="69"/>
      <c r="U445" s="69"/>
      <c r="V445" s="69"/>
      <c r="W445" s="69"/>
      <c r="AA445" s="639">
        <f t="shared" si="12"/>
        <v>0</v>
      </c>
      <c r="AB445" s="74">
        <f t="shared" si="13"/>
        <v>0</v>
      </c>
    </row>
    <row r="446" spans="1:28" x14ac:dyDescent="0.35">
      <c r="A446" s="69"/>
      <c r="B446" s="69"/>
      <c r="C446" s="69"/>
      <c r="D446" s="69"/>
      <c r="E446" s="69"/>
      <c r="F446" s="76" t="s">
        <v>13589</v>
      </c>
      <c r="G446" s="69"/>
      <c r="H446" s="74"/>
      <c r="I446" s="76"/>
      <c r="J446" s="76"/>
      <c r="K446" s="76"/>
      <c r="L446" s="76"/>
      <c r="M446" s="119"/>
      <c r="N446" s="119"/>
      <c r="O446" s="69"/>
      <c r="P446" s="69"/>
      <c r="Q446" s="75"/>
      <c r="R446" s="69"/>
      <c r="S446" s="69"/>
      <c r="T446" s="69"/>
      <c r="U446" s="69"/>
      <c r="V446" s="69"/>
      <c r="W446" s="69"/>
      <c r="AA446" s="639">
        <f t="shared" si="12"/>
        <v>0</v>
      </c>
      <c r="AB446" s="74">
        <f t="shared" si="13"/>
        <v>0</v>
      </c>
    </row>
    <row r="447" spans="1:28" x14ac:dyDescent="0.35">
      <c r="A447" s="69"/>
      <c r="B447" s="69"/>
      <c r="C447" s="69"/>
      <c r="D447" s="69"/>
      <c r="E447" s="69"/>
      <c r="F447" s="76" t="s">
        <v>13590</v>
      </c>
      <c r="G447" s="69"/>
      <c r="H447" s="74"/>
      <c r="I447" s="76"/>
      <c r="J447" s="76" t="s">
        <v>13591</v>
      </c>
      <c r="K447" s="76"/>
      <c r="L447" s="76" t="s">
        <v>13592</v>
      </c>
      <c r="M447" s="119">
        <v>13641</v>
      </c>
      <c r="N447" s="75"/>
      <c r="O447" s="69"/>
      <c r="P447" s="69"/>
      <c r="Q447" s="75"/>
      <c r="R447" s="69"/>
      <c r="S447" s="69"/>
      <c r="T447" s="69"/>
      <c r="U447" s="69"/>
      <c r="V447" s="69"/>
      <c r="W447" s="69"/>
      <c r="AA447" s="639">
        <f t="shared" si="12"/>
        <v>0</v>
      </c>
      <c r="AB447" s="74">
        <f t="shared" si="13"/>
        <v>0</v>
      </c>
    </row>
    <row r="448" spans="1:28" x14ac:dyDescent="0.35">
      <c r="A448" s="69"/>
      <c r="B448" s="69"/>
      <c r="C448" s="69"/>
      <c r="D448" s="69"/>
      <c r="E448" s="69"/>
      <c r="F448" s="76"/>
      <c r="G448" s="69"/>
      <c r="H448" s="74">
        <v>2000000</v>
      </c>
      <c r="I448" s="76"/>
      <c r="J448" s="76"/>
      <c r="K448" s="76"/>
      <c r="L448" s="76"/>
      <c r="M448" s="119"/>
      <c r="N448" s="75"/>
      <c r="O448" s="69"/>
      <c r="P448" s="69"/>
      <c r="Q448" s="75"/>
      <c r="R448" s="69"/>
      <c r="S448" s="69"/>
      <c r="T448" s="69"/>
      <c r="U448" s="69"/>
      <c r="V448" s="69"/>
      <c r="W448" s="69"/>
      <c r="AA448" s="639">
        <f t="shared" si="12"/>
        <v>140000</v>
      </c>
      <c r="AB448" s="74">
        <f t="shared" si="13"/>
        <v>2140000</v>
      </c>
    </row>
    <row r="449" spans="1:28" x14ac:dyDescent="0.35">
      <c r="A449" s="64"/>
      <c r="B449" s="64"/>
      <c r="C449" s="64"/>
      <c r="D449" s="64"/>
      <c r="E449" s="64"/>
      <c r="F449" s="96" t="s">
        <v>1590</v>
      </c>
      <c r="G449" s="64"/>
      <c r="H449" s="67"/>
      <c r="I449" s="64"/>
      <c r="J449" s="64"/>
      <c r="K449" s="159"/>
      <c r="L449" s="64"/>
      <c r="M449" s="68"/>
      <c r="N449" s="68"/>
      <c r="O449" s="64"/>
      <c r="P449" s="64"/>
      <c r="Q449" s="68"/>
      <c r="R449" s="64"/>
      <c r="S449" s="64"/>
      <c r="T449" s="64"/>
      <c r="U449" s="64"/>
      <c r="V449" s="64"/>
      <c r="W449" s="64"/>
      <c r="AA449" s="639">
        <f t="shared" si="12"/>
        <v>0</v>
      </c>
      <c r="AB449" s="67">
        <f t="shared" si="13"/>
        <v>0</v>
      </c>
    </row>
    <row r="450" spans="1:28" x14ac:dyDescent="0.35">
      <c r="A450" s="76"/>
      <c r="B450" s="76"/>
      <c r="C450" s="76"/>
      <c r="D450" s="76"/>
      <c r="E450" s="76"/>
      <c r="F450" s="76" t="s">
        <v>13593</v>
      </c>
      <c r="G450" s="69"/>
      <c r="H450" s="74">
        <v>720000</v>
      </c>
      <c r="I450" s="76"/>
      <c r="J450" s="76" t="s">
        <v>13594</v>
      </c>
      <c r="K450" s="76"/>
      <c r="L450" s="76" t="s">
        <v>8557</v>
      </c>
      <c r="M450" s="119"/>
      <c r="N450" s="119"/>
      <c r="O450" s="76"/>
      <c r="P450" s="76"/>
      <c r="Q450" s="119"/>
      <c r="R450" s="76"/>
      <c r="S450" s="76"/>
      <c r="T450" s="76"/>
      <c r="U450" s="76"/>
      <c r="V450" s="76"/>
      <c r="W450" s="76"/>
      <c r="AA450" s="639">
        <f t="shared" si="12"/>
        <v>50400.000000000007</v>
      </c>
      <c r="AB450" s="74">
        <f t="shared" si="13"/>
        <v>770400</v>
      </c>
    </row>
    <row r="451" spans="1:28" x14ac:dyDescent="0.35">
      <c r="A451" s="76"/>
      <c r="B451" s="76"/>
      <c r="C451" s="76"/>
      <c r="D451" s="76"/>
      <c r="E451" s="76"/>
      <c r="F451" s="176"/>
      <c r="G451" s="123"/>
      <c r="H451" s="124">
        <f>SUM(H5:H450)</f>
        <v>148825000</v>
      </c>
      <c r="I451" s="76"/>
      <c r="J451" s="76"/>
      <c r="K451" s="145"/>
      <c r="L451" s="76"/>
      <c r="M451" s="119"/>
      <c r="N451" s="119"/>
      <c r="O451" s="76"/>
      <c r="P451" s="76"/>
      <c r="Q451" s="119"/>
      <c r="R451" s="76"/>
      <c r="S451" s="76"/>
      <c r="T451" s="76"/>
      <c r="U451" s="76"/>
      <c r="V451" s="76"/>
      <c r="W451" s="76"/>
      <c r="AA451" s="639">
        <f t="shared" si="12"/>
        <v>10417750.000000002</v>
      </c>
      <c r="AB451" s="124">
        <f t="shared" si="13"/>
        <v>159242750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00B050"/>
  </sheetPr>
  <dimension ref="A1:Y103"/>
  <sheetViews>
    <sheetView topLeftCell="F1" workbookViewId="0">
      <selection activeCell="F14" sqref="F14"/>
    </sheetView>
  </sheetViews>
  <sheetFormatPr defaultColWidth="9.08984375" defaultRowHeight="15.5" x14ac:dyDescent="0.35"/>
  <cols>
    <col min="1" max="1" width="16.1796875" style="100" hidden="1" customWidth="1"/>
    <col min="2" max="2" width="29.08984375" style="100" hidden="1" customWidth="1"/>
    <col min="3" max="3" width="18.7265625" style="100" hidden="1" customWidth="1"/>
    <col min="4" max="4" width="26.81640625" style="100" hidden="1" customWidth="1"/>
    <col min="5" max="5" width="25.81640625" style="100" hidden="1" customWidth="1"/>
    <col min="6" max="6" width="74.08984375" style="100" customWidth="1"/>
    <col min="7" max="7" width="28.453125" style="100" hidden="1" customWidth="1"/>
    <col min="8" max="8" width="28.453125" style="135" hidden="1" customWidth="1"/>
    <col min="9" max="9" width="14.453125" style="100" hidden="1" customWidth="1"/>
    <col min="10" max="10" width="34.1796875" style="134" hidden="1" customWidth="1"/>
    <col min="11" max="11" width="17.453125" style="134" hidden="1" customWidth="1"/>
    <col min="12" max="12" width="26.453125" style="134" hidden="1" customWidth="1"/>
    <col min="13" max="13" width="19.08984375" style="134" hidden="1" customWidth="1"/>
    <col min="14" max="14" width="19.08984375" style="100" hidden="1" customWidth="1"/>
    <col min="15" max="15" width="24.453125" style="100" hidden="1" customWidth="1"/>
    <col min="16" max="16" width="21.453125" style="134" hidden="1" customWidth="1"/>
    <col min="17" max="17" width="18.7265625" style="134" hidden="1" customWidth="1"/>
    <col min="18" max="18" width="11.72656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33" style="100" hidden="1" customWidth="1"/>
    <col min="23" max="23" width="19.7265625" style="100" hidden="1" customWidth="1"/>
    <col min="24" max="24" width="10.7265625" style="100" hidden="1" customWidth="1"/>
    <col min="25" max="25" width="28.453125" style="135" customWidth="1"/>
    <col min="26" max="16384" width="9.08984375" style="100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13595</v>
      </c>
      <c r="I2" s="51" t="s">
        <v>911</v>
      </c>
      <c r="J2" s="206" t="s">
        <v>912</v>
      </c>
      <c r="K2" s="206" t="s">
        <v>913</v>
      </c>
      <c r="L2" s="206" t="s">
        <v>914</v>
      </c>
      <c r="M2" s="206" t="s">
        <v>915</v>
      </c>
      <c r="N2" s="49" t="s">
        <v>916</v>
      </c>
      <c r="O2" s="50" t="s">
        <v>917</v>
      </c>
      <c r="P2" s="207" t="s">
        <v>918</v>
      </c>
      <c r="Q2" s="207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x14ac:dyDescent="0.35">
      <c r="A3" s="106"/>
      <c r="B3" s="106"/>
      <c r="C3" s="106"/>
      <c r="D3" s="106"/>
      <c r="E3" s="107"/>
      <c r="F3" s="57" t="s">
        <v>13596</v>
      </c>
      <c r="G3" s="106"/>
      <c r="H3" s="172"/>
      <c r="I3" s="57"/>
      <c r="J3" s="209"/>
      <c r="K3" s="479"/>
      <c r="L3" s="209"/>
      <c r="M3" s="209"/>
      <c r="N3" s="106"/>
      <c r="O3" s="107"/>
      <c r="P3" s="210"/>
      <c r="Q3" s="210"/>
      <c r="R3" s="57"/>
      <c r="S3" s="110"/>
      <c r="T3" s="57"/>
      <c r="U3" s="57"/>
      <c r="V3" s="111"/>
      <c r="W3" s="111"/>
      <c r="Y3" s="172"/>
    </row>
    <row r="4" spans="1:2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8"/>
      <c r="K4" s="114"/>
      <c r="L4" s="68"/>
      <c r="M4" s="68"/>
      <c r="N4" s="159"/>
      <c r="O4" s="64"/>
      <c r="P4" s="68"/>
      <c r="Q4" s="68"/>
      <c r="R4" s="64"/>
      <c r="S4" s="64"/>
      <c r="T4" s="64"/>
      <c r="U4" s="64"/>
      <c r="V4" s="64"/>
      <c r="W4" s="64"/>
      <c r="X4" s="638">
        <v>7.0000000000000007E-2</v>
      </c>
      <c r="Y4" s="67"/>
    </row>
    <row r="5" spans="1:25" x14ac:dyDescent="0.35">
      <c r="A5" s="76"/>
      <c r="B5" s="77" t="s">
        <v>13597</v>
      </c>
      <c r="C5" s="77" t="s">
        <v>13598</v>
      </c>
      <c r="D5" s="77" t="s">
        <v>13599</v>
      </c>
      <c r="E5" s="77" t="s">
        <v>13600</v>
      </c>
      <c r="F5" s="79" t="s">
        <v>13601</v>
      </c>
      <c r="G5" s="76"/>
      <c r="H5" s="118">
        <v>650000</v>
      </c>
      <c r="I5" s="76"/>
      <c r="J5" s="119" t="s">
        <v>1562</v>
      </c>
      <c r="K5" s="119" t="s">
        <v>3666</v>
      </c>
      <c r="L5" s="119" t="s">
        <v>3666</v>
      </c>
      <c r="M5" s="119" t="s">
        <v>3666</v>
      </c>
      <c r="N5" s="155"/>
      <c r="O5" s="76" t="s">
        <v>937</v>
      </c>
      <c r="P5" s="76" t="s">
        <v>1010</v>
      </c>
      <c r="Q5" s="76" t="s">
        <v>4819</v>
      </c>
      <c r="R5" s="76"/>
      <c r="S5" s="76"/>
      <c r="T5" s="76"/>
      <c r="U5" s="76"/>
      <c r="V5" s="76" t="s">
        <v>940</v>
      </c>
      <c r="W5" s="121"/>
      <c r="X5" s="639">
        <f>H5*X$4</f>
        <v>45500.000000000007</v>
      </c>
      <c r="Y5" s="118">
        <f>H5+X5</f>
        <v>695500</v>
      </c>
    </row>
    <row r="6" spans="1:25" x14ac:dyDescent="0.35">
      <c r="A6" s="76"/>
      <c r="B6" s="77"/>
      <c r="C6" s="77"/>
      <c r="D6" s="77"/>
      <c r="E6" s="77"/>
      <c r="F6" s="79" t="s">
        <v>13602</v>
      </c>
      <c r="G6" s="76"/>
      <c r="H6" s="118">
        <v>650000</v>
      </c>
      <c r="I6" s="76"/>
      <c r="J6" s="119" t="s">
        <v>1562</v>
      </c>
      <c r="K6" s="119" t="s">
        <v>3666</v>
      </c>
      <c r="L6" s="119" t="s">
        <v>3666</v>
      </c>
      <c r="M6" s="119" t="s">
        <v>3666</v>
      </c>
      <c r="N6" s="155"/>
      <c r="O6" s="76" t="s">
        <v>937</v>
      </c>
      <c r="P6" s="76" t="s">
        <v>1010</v>
      </c>
      <c r="Q6" s="76" t="s">
        <v>4819</v>
      </c>
      <c r="R6" s="76"/>
      <c r="S6" s="76"/>
      <c r="T6" s="76"/>
      <c r="U6" s="76"/>
      <c r="V6" s="76" t="s">
        <v>940</v>
      </c>
      <c r="W6" s="121"/>
      <c r="X6" s="639">
        <f t="shared" ref="X6:X69" si="0">H6*X$4</f>
        <v>45500.000000000007</v>
      </c>
      <c r="Y6" s="118">
        <f t="shared" ref="Y6:Y69" si="1">H6+X6</f>
        <v>695500</v>
      </c>
    </row>
    <row r="7" spans="1:25" x14ac:dyDescent="0.35">
      <c r="A7" s="76"/>
      <c r="B7" s="77"/>
      <c r="C7" s="77"/>
      <c r="D7" s="77"/>
      <c r="E7" s="77"/>
      <c r="F7" s="117" t="s">
        <v>13603</v>
      </c>
      <c r="G7" s="76"/>
      <c r="H7" s="118">
        <v>600000</v>
      </c>
      <c r="I7" s="76"/>
      <c r="J7" s="119" t="s">
        <v>1562</v>
      </c>
      <c r="K7" s="119" t="s">
        <v>3666</v>
      </c>
      <c r="L7" s="119" t="s">
        <v>3666</v>
      </c>
      <c r="M7" s="119" t="s">
        <v>3666</v>
      </c>
      <c r="N7" s="155"/>
      <c r="O7" s="76" t="s">
        <v>937</v>
      </c>
      <c r="P7" s="76" t="s">
        <v>938</v>
      </c>
      <c r="Q7" s="76" t="s">
        <v>4819</v>
      </c>
      <c r="R7" s="76"/>
      <c r="S7" s="76"/>
      <c r="T7" s="76"/>
      <c r="U7" s="76"/>
      <c r="V7" s="76" t="s">
        <v>940</v>
      </c>
      <c r="W7" s="121"/>
      <c r="X7" s="639">
        <f t="shared" si="0"/>
        <v>42000.000000000007</v>
      </c>
      <c r="Y7" s="118">
        <f t="shared" si="1"/>
        <v>642000</v>
      </c>
    </row>
    <row r="8" spans="1:25" x14ac:dyDescent="0.35">
      <c r="A8" s="76"/>
      <c r="B8" s="77"/>
      <c r="C8" s="77"/>
      <c r="D8" s="77"/>
      <c r="E8" s="77"/>
      <c r="F8" s="117" t="s">
        <v>13604</v>
      </c>
      <c r="G8" s="76"/>
      <c r="H8" s="118">
        <v>600000</v>
      </c>
      <c r="I8" s="76"/>
      <c r="J8" s="119" t="s">
        <v>1562</v>
      </c>
      <c r="K8" s="119" t="s">
        <v>3666</v>
      </c>
      <c r="L8" s="119" t="s">
        <v>3666</v>
      </c>
      <c r="M8" s="119" t="s">
        <v>3666</v>
      </c>
      <c r="N8" s="155"/>
      <c r="O8" s="76" t="s">
        <v>937</v>
      </c>
      <c r="P8" s="76" t="s">
        <v>938</v>
      </c>
      <c r="Q8" s="76" t="s">
        <v>4819</v>
      </c>
      <c r="R8" s="76"/>
      <c r="S8" s="76"/>
      <c r="T8" s="76"/>
      <c r="U8" s="76"/>
      <c r="V8" s="76" t="s">
        <v>940</v>
      </c>
      <c r="W8" s="121"/>
      <c r="X8" s="639">
        <f t="shared" si="0"/>
        <v>42000.000000000007</v>
      </c>
      <c r="Y8" s="118">
        <f t="shared" si="1"/>
        <v>642000</v>
      </c>
    </row>
    <row r="9" spans="1:25" x14ac:dyDescent="0.35">
      <c r="A9" s="76"/>
      <c r="B9" s="77"/>
      <c r="C9" s="77"/>
      <c r="D9" s="77"/>
      <c r="E9" s="77"/>
      <c r="F9" s="117" t="s">
        <v>13605</v>
      </c>
      <c r="G9" s="76"/>
      <c r="H9" s="118">
        <v>600000</v>
      </c>
      <c r="I9" s="76"/>
      <c r="J9" s="119" t="s">
        <v>1562</v>
      </c>
      <c r="K9" s="119" t="s">
        <v>3666</v>
      </c>
      <c r="L9" s="119" t="s">
        <v>3666</v>
      </c>
      <c r="M9" s="119" t="s">
        <v>3666</v>
      </c>
      <c r="N9" s="155"/>
      <c r="O9" s="76" t="s">
        <v>937</v>
      </c>
      <c r="P9" s="76" t="s">
        <v>938</v>
      </c>
      <c r="Q9" s="76" t="s">
        <v>4819</v>
      </c>
      <c r="R9" s="76"/>
      <c r="S9" s="76"/>
      <c r="T9" s="76"/>
      <c r="U9" s="76"/>
      <c r="V9" s="76" t="s">
        <v>940</v>
      </c>
      <c r="W9" s="121"/>
      <c r="X9" s="639">
        <f t="shared" si="0"/>
        <v>42000.000000000007</v>
      </c>
      <c r="Y9" s="118">
        <f t="shared" si="1"/>
        <v>642000</v>
      </c>
    </row>
    <row r="10" spans="1:25" x14ac:dyDescent="0.35">
      <c r="A10" s="76"/>
      <c r="B10" s="77"/>
      <c r="C10" s="77"/>
      <c r="D10" s="77"/>
      <c r="E10" s="77"/>
      <c r="F10" s="117" t="s">
        <v>13606</v>
      </c>
      <c r="G10" s="76"/>
      <c r="H10" s="118">
        <v>600000</v>
      </c>
      <c r="I10" s="76"/>
      <c r="J10" s="119" t="s">
        <v>1562</v>
      </c>
      <c r="K10" s="119" t="s">
        <v>3666</v>
      </c>
      <c r="L10" s="119" t="s">
        <v>3666</v>
      </c>
      <c r="M10" s="119" t="s">
        <v>3666</v>
      </c>
      <c r="N10" s="155"/>
      <c r="O10" s="76" t="s">
        <v>937</v>
      </c>
      <c r="P10" s="76" t="s">
        <v>938</v>
      </c>
      <c r="Q10" s="76" t="s">
        <v>4819</v>
      </c>
      <c r="R10" s="76"/>
      <c r="S10" s="76"/>
      <c r="T10" s="76"/>
      <c r="U10" s="76"/>
      <c r="V10" s="76" t="s">
        <v>940</v>
      </c>
      <c r="W10" s="121"/>
      <c r="X10" s="639">
        <f t="shared" si="0"/>
        <v>42000.000000000007</v>
      </c>
      <c r="Y10" s="118">
        <f t="shared" si="1"/>
        <v>642000</v>
      </c>
    </row>
    <row r="11" spans="1:25" x14ac:dyDescent="0.35">
      <c r="A11" s="76"/>
      <c r="B11" s="77"/>
      <c r="C11" s="77"/>
      <c r="D11" s="77"/>
      <c r="E11" s="77"/>
      <c r="F11" s="117" t="s">
        <v>13607</v>
      </c>
      <c r="G11" s="76"/>
      <c r="H11" s="118">
        <v>600000</v>
      </c>
      <c r="I11" s="76"/>
      <c r="J11" s="119" t="s">
        <v>1562</v>
      </c>
      <c r="K11" s="119" t="s">
        <v>3666</v>
      </c>
      <c r="L11" s="119" t="s">
        <v>3666</v>
      </c>
      <c r="M11" s="119" t="s">
        <v>3666</v>
      </c>
      <c r="N11" s="155"/>
      <c r="O11" s="76" t="s">
        <v>937</v>
      </c>
      <c r="P11" s="76" t="s">
        <v>938</v>
      </c>
      <c r="Q11" s="76" t="s">
        <v>4819</v>
      </c>
      <c r="R11" s="76"/>
      <c r="S11" s="76"/>
      <c r="T11" s="76"/>
      <c r="U11" s="76"/>
      <c r="V11" s="76" t="s">
        <v>940</v>
      </c>
      <c r="W11" s="121"/>
      <c r="X11" s="639">
        <f t="shared" si="0"/>
        <v>42000.000000000007</v>
      </c>
      <c r="Y11" s="118">
        <f t="shared" si="1"/>
        <v>642000</v>
      </c>
    </row>
    <row r="12" spans="1:25" x14ac:dyDescent="0.35">
      <c r="A12" s="76"/>
      <c r="B12" s="77"/>
      <c r="C12" s="77"/>
      <c r="D12" s="77"/>
      <c r="E12" s="77"/>
      <c r="F12" s="117" t="s">
        <v>13608</v>
      </c>
      <c r="G12" s="76"/>
      <c r="H12" s="118">
        <v>600000</v>
      </c>
      <c r="I12" s="76"/>
      <c r="J12" s="119" t="s">
        <v>1562</v>
      </c>
      <c r="K12" s="119" t="s">
        <v>3666</v>
      </c>
      <c r="L12" s="119" t="s">
        <v>3666</v>
      </c>
      <c r="M12" s="119" t="s">
        <v>3666</v>
      </c>
      <c r="N12" s="155"/>
      <c r="O12" s="76" t="s">
        <v>937</v>
      </c>
      <c r="P12" s="76" t="s">
        <v>938</v>
      </c>
      <c r="Q12" s="76" t="s">
        <v>4819</v>
      </c>
      <c r="R12" s="76"/>
      <c r="S12" s="76"/>
      <c r="T12" s="76"/>
      <c r="U12" s="76"/>
      <c r="V12" s="76" t="s">
        <v>940</v>
      </c>
      <c r="W12" s="121"/>
      <c r="X12" s="639">
        <f t="shared" si="0"/>
        <v>42000.000000000007</v>
      </c>
      <c r="Y12" s="118">
        <f t="shared" si="1"/>
        <v>642000</v>
      </c>
    </row>
    <row r="13" spans="1:25" x14ac:dyDescent="0.35">
      <c r="A13" s="76"/>
      <c r="B13" s="77"/>
      <c r="C13" s="77"/>
      <c r="D13" s="77"/>
      <c r="E13" s="77"/>
      <c r="F13" s="117" t="s">
        <v>13609</v>
      </c>
      <c r="G13" s="76"/>
      <c r="H13" s="118">
        <v>600000</v>
      </c>
      <c r="I13" s="76"/>
      <c r="J13" s="119" t="s">
        <v>1562</v>
      </c>
      <c r="K13" s="119" t="s">
        <v>3666</v>
      </c>
      <c r="L13" s="119" t="s">
        <v>3666</v>
      </c>
      <c r="M13" s="119" t="s">
        <v>3666</v>
      </c>
      <c r="N13" s="155"/>
      <c r="O13" s="76" t="s">
        <v>937</v>
      </c>
      <c r="P13" s="76" t="s">
        <v>938</v>
      </c>
      <c r="Q13" s="76" t="s">
        <v>4819</v>
      </c>
      <c r="R13" s="76"/>
      <c r="S13" s="76"/>
      <c r="T13" s="76"/>
      <c r="U13" s="76"/>
      <c r="V13" s="76" t="s">
        <v>940</v>
      </c>
      <c r="W13" s="121"/>
      <c r="X13" s="639">
        <f t="shared" si="0"/>
        <v>42000.000000000007</v>
      </c>
      <c r="Y13" s="118">
        <f t="shared" si="1"/>
        <v>642000</v>
      </c>
    </row>
    <row r="14" spans="1:25" x14ac:dyDescent="0.35">
      <c r="A14" s="76"/>
      <c r="B14" s="77"/>
      <c r="C14" s="77"/>
      <c r="D14" s="77"/>
      <c r="E14" s="77"/>
      <c r="F14" s="117" t="s">
        <v>13610</v>
      </c>
      <c r="G14" s="76"/>
      <c r="H14" s="118">
        <v>650000</v>
      </c>
      <c r="I14" s="76"/>
      <c r="J14" s="119" t="s">
        <v>1562</v>
      </c>
      <c r="K14" s="119" t="s">
        <v>3666</v>
      </c>
      <c r="L14" s="119" t="s">
        <v>3666</v>
      </c>
      <c r="M14" s="119" t="s">
        <v>3666</v>
      </c>
      <c r="N14" s="155"/>
      <c r="O14" s="76" t="s">
        <v>937</v>
      </c>
      <c r="P14" s="76" t="s">
        <v>938</v>
      </c>
      <c r="Q14" s="76" t="s">
        <v>4819</v>
      </c>
      <c r="R14" s="76"/>
      <c r="S14" s="76"/>
      <c r="T14" s="76"/>
      <c r="U14" s="76"/>
      <c r="V14" s="76" t="s">
        <v>940</v>
      </c>
      <c r="W14" s="121"/>
      <c r="X14" s="639">
        <f t="shared" si="0"/>
        <v>45500.000000000007</v>
      </c>
      <c r="Y14" s="118">
        <f t="shared" si="1"/>
        <v>695500</v>
      </c>
    </row>
    <row r="15" spans="1:25" x14ac:dyDescent="0.35">
      <c r="A15" s="76"/>
      <c r="B15" s="77"/>
      <c r="C15" s="77"/>
      <c r="D15" s="77"/>
      <c r="E15" s="77"/>
      <c r="F15" s="117" t="s">
        <v>13611</v>
      </c>
      <c r="G15" s="76"/>
      <c r="H15" s="118">
        <v>600000</v>
      </c>
      <c r="I15" s="76"/>
      <c r="J15" s="119" t="s">
        <v>1562</v>
      </c>
      <c r="K15" s="119" t="s">
        <v>3666</v>
      </c>
      <c r="L15" s="119" t="s">
        <v>3666</v>
      </c>
      <c r="M15" s="119" t="s">
        <v>3666</v>
      </c>
      <c r="N15" s="155"/>
      <c r="O15" s="76" t="s">
        <v>937</v>
      </c>
      <c r="P15" s="76" t="s">
        <v>938</v>
      </c>
      <c r="Q15" s="76" t="s">
        <v>4819</v>
      </c>
      <c r="R15" s="76"/>
      <c r="S15" s="76"/>
      <c r="T15" s="76"/>
      <c r="U15" s="76"/>
      <c r="V15" s="76" t="s">
        <v>940</v>
      </c>
      <c r="W15" s="121"/>
      <c r="X15" s="639">
        <f t="shared" si="0"/>
        <v>42000.000000000007</v>
      </c>
      <c r="Y15" s="118">
        <f t="shared" si="1"/>
        <v>642000</v>
      </c>
    </row>
    <row r="16" spans="1:25" x14ac:dyDescent="0.35">
      <c r="A16" s="76"/>
      <c r="B16" s="77"/>
      <c r="C16" s="77"/>
      <c r="D16" s="77"/>
      <c r="E16" s="77"/>
      <c r="F16" s="117" t="s">
        <v>13612</v>
      </c>
      <c r="G16" s="76"/>
      <c r="H16" s="118">
        <v>600000</v>
      </c>
      <c r="I16" s="76"/>
      <c r="J16" s="119" t="s">
        <v>1562</v>
      </c>
      <c r="K16" s="119" t="s">
        <v>3666</v>
      </c>
      <c r="L16" s="119" t="s">
        <v>3666</v>
      </c>
      <c r="M16" s="119" t="s">
        <v>3666</v>
      </c>
      <c r="N16" s="155"/>
      <c r="O16" s="76" t="s">
        <v>937</v>
      </c>
      <c r="P16" s="76" t="s">
        <v>938</v>
      </c>
      <c r="Q16" s="76" t="s">
        <v>4819</v>
      </c>
      <c r="R16" s="76"/>
      <c r="S16" s="76"/>
      <c r="T16" s="76"/>
      <c r="U16" s="76"/>
      <c r="V16" s="76" t="s">
        <v>940</v>
      </c>
      <c r="W16" s="121"/>
      <c r="X16" s="639">
        <f t="shared" si="0"/>
        <v>42000.000000000007</v>
      </c>
      <c r="Y16" s="118">
        <f t="shared" si="1"/>
        <v>642000</v>
      </c>
    </row>
    <row r="17" spans="1:25" x14ac:dyDescent="0.35">
      <c r="A17" s="76"/>
      <c r="B17" s="77"/>
      <c r="C17" s="77"/>
      <c r="D17" s="77"/>
      <c r="E17" s="77"/>
      <c r="F17" s="117" t="s">
        <v>13613</v>
      </c>
      <c r="G17" s="76"/>
      <c r="H17" s="118">
        <v>600000</v>
      </c>
      <c r="I17" s="76"/>
      <c r="J17" s="119" t="s">
        <v>1562</v>
      </c>
      <c r="K17" s="119" t="s">
        <v>3666</v>
      </c>
      <c r="L17" s="119" t="s">
        <v>3666</v>
      </c>
      <c r="M17" s="119" t="s">
        <v>3666</v>
      </c>
      <c r="N17" s="155"/>
      <c r="O17" s="76" t="s">
        <v>937</v>
      </c>
      <c r="P17" s="76" t="s">
        <v>938</v>
      </c>
      <c r="Q17" s="76" t="s">
        <v>4819</v>
      </c>
      <c r="R17" s="76"/>
      <c r="S17" s="76"/>
      <c r="T17" s="76"/>
      <c r="U17" s="76"/>
      <c r="V17" s="76" t="s">
        <v>940</v>
      </c>
      <c r="W17" s="121"/>
      <c r="X17" s="639">
        <f t="shared" si="0"/>
        <v>42000.000000000007</v>
      </c>
      <c r="Y17" s="118">
        <f t="shared" si="1"/>
        <v>642000</v>
      </c>
    </row>
    <row r="18" spans="1:25" x14ac:dyDescent="0.35">
      <c r="A18" s="76"/>
      <c r="B18" s="77"/>
      <c r="C18" s="77"/>
      <c r="D18" s="77"/>
      <c r="E18" s="77"/>
      <c r="F18" s="117" t="s">
        <v>13614</v>
      </c>
      <c r="G18" s="76"/>
      <c r="H18" s="118">
        <v>600000</v>
      </c>
      <c r="I18" s="76"/>
      <c r="J18" s="119" t="s">
        <v>1562</v>
      </c>
      <c r="K18" s="119" t="s">
        <v>3666</v>
      </c>
      <c r="L18" s="119" t="s">
        <v>3666</v>
      </c>
      <c r="M18" s="119" t="s">
        <v>3666</v>
      </c>
      <c r="N18" s="155"/>
      <c r="O18" s="76" t="s">
        <v>937</v>
      </c>
      <c r="P18" s="76" t="s">
        <v>938</v>
      </c>
      <c r="Q18" s="76" t="s">
        <v>4819</v>
      </c>
      <c r="R18" s="76"/>
      <c r="S18" s="76"/>
      <c r="T18" s="76"/>
      <c r="U18" s="76"/>
      <c r="V18" s="76" t="s">
        <v>940</v>
      </c>
      <c r="W18" s="121"/>
      <c r="X18" s="639">
        <f t="shared" si="0"/>
        <v>42000.000000000007</v>
      </c>
      <c r="Y18" s="118">
        <f t="shared" si="1"/>
        <v>642000</v>
      </c>
    </row>
    <row r="19" spans="1:25" x14ac:dyDescent="0.35">
      <c r="A19" s="76"/>
      <c r="B19" s="77"/>
      <c r="C19" s="77"/>
      <c r="D19" s="77"/>
      <c r="E19" s="77"/>
      <c r="F19" s="117" t="s">
        <v>13615</v>
      </c>
      <c r="G19" s="76"/>
      <c r="H19" s="118">
        <v>600000</v>
      </c>
      <c r="I19" s="76"/>
      <c r="J19" s="119" t="s">
        <v>1562</v>
      </c>
      <c r="K19" s="119" t="s">
        <v>3666</v>
      </c>
      <c r="L19" s="119" t="s">
        <v>3666</v>
      </c>
      <c r="M19" s="119" t="s">
        <v>3666</v>
      </c>
      <c r="N19" s="155"/>
      <c r="O19" s="76" t="s">
        <v>937</v>
      </c>
      <c r="P19" s="76" t="s">
        <v>938</v>
      </c>
      <c r="Q19" s="76" t="s">
        <v>4819</v>
      </c>
      <c r="R19" s="76"/>
      <c r="S19" s="76"/>
      <c r="T19" s="76"/>
      <c r="U19" s="76"/>
      <c r="V19" s="76" t="s">
        <v>940</v>
      </c>
      <c r="W19" s="121"/>
      <c r="X19" s="639">
        <f t="shared" si="0"/>
        <v>42000.000000000007</v>
      </c>
      <c r="Y19" s="118">
        <f t="shared" si="1"/>
        <v>642000</v>
      </c>
    </row>
    <row r="20" spans="1:25" x14ac:dyDescent="0.35">
      <c r="A20" s="76"/>
      <c r="B20" s="77"/>
      <c r="C20" s="77"/>
      <c r="D20" s="77"/>
      <c r="E20" s="77"/>
      <c r="F20" s="117" t="s">
        <v>13616</v>
      </c>
      <c r="G20" s="76"/>
      <c r="H20" s="118">
        <v>600000</v>
      </c>
      <c r="I20" s="76"/>
      <c r="J20" s="119" t="s">
        <v>1562</v>
      </c>
      <c r="K20" s="119" t="s">
        <v>3666</v>
      </c>
      <c r="L20" s="119" t="s">
        <v>3666</v>
      </c>
      <c r="M20" s="119" t="s">
        <v>3666</v>
      </c>
      <c r="N20" s="155"/>
      <c r="O20" s="76" t="s">
        <v>937</v>
      </c>
      <c r="P20" s="76" t="s">
        <v>938</v>
      </c>
      <c r="Q20" s="76" t="s">
        <v>4819</v>
      </c>
      <c r="R20" s="76"/>
      <c r="S20" s="76"/>
      <c r="T20" s="76"/>
      <c r="U20" s="76"/>
      <c r="V20" s="76" t="s">
        <v>940</v>
      </c>
      <c r="W20" s="121"/>
      <c r="X20" s="639">
        <f t="shared" si="0"/>
        <v>42000.000000000007</v>
      </c>
      <c r="Y20" s="118">
        <f t="shared" si="1"/>
        <v>642000</v>
      </c>
    </row>
    <row r="21" spans="1:25" x14ac:dyDescent="0.35">
      <c r="A21" s="76"/>
      <c r="B21" s="77"/>
      <c r="C21" s="77"/>
      <c r="D21" s="77"/>
      <c r="E21" s="77"/>
      <c r="F21" s="117" t="s">
        <v>13617</v>
      </c>
      <c r="G21" s="76"/>
      <c r="H21" s="118">
        <v>650000</v>
      </c>
      <c r="I21" s="76"/>
      <c r="J21" s="119" t="s">
        <v>1562</v>
      </c>
      <c r="K21" s="119" t="s">
        <v>3666</v>
      </c>
      <c r="L21" s="119" t="s">
        <v>3666</v>
      </c>
      <c r="M21" s="119" t="s">
        <v>3666</v>
      </c>
      <c r="N21" s="155"/>
      <c r="O21" s="76" t="s">
        <v>937</v>
      </c>
      <c r="P21" s="76" t="s">
        <v>1010</v>
      </c>
      <c r="Q21" s="76" t="s">
        <v>4819</v>
      </c>
      <c r="R21" s="76"/>
      <c r="S21" s="76"/>
      <c r="T21" s="76"/>
      <c r="U21" s="76"/>
      <c r="V21" s="76" t="s">
        <v>940</v>
      </c>
      <c r="W21" s="121"/>
      <c r="X21" s="639">
        <f t="shared" si="0"/>
        <v>45500.000000000007</v>
      </c>
      <c r="Y21" s="118">
        <f t="shared" si="1"/>
        <v>695500</v>
      </c>
    </row>
    <row r="22" spans="1:25" x14ac:dyDescent="0.35">
      <c r="A22" s="76"/>
      <c r="B22" s="76"/>
      <c r="C22" s="76"/>
      <c r="D22" s="76"/>
      <c r="E22" s="76"/>
      <c r="F22" s="117" t="s">
        <v>13618</v>
      </c>
      <c r="G22" s="76"/>
      <c r="H22" s="118">
        <v>650000</v>
      </c>
      <c r="I22" s="76"/>
      <c r="J22" s="119" t="s">
        <v>1562</v>
      </c>
      <c r="K22" s="119" t="s">
        <v>3666</v>
      </c>
      <c r="L22" s="119" t="s">
        <v>3666</v>
      </c>
      <c r="M22" s="119" t="s">
        <v>3666</v>
      </c>
      <c r="N22" s="145"/>
      <c r="O22" s="76" t="s">
        <v>937</v>
      </c>
      <c r="P22" s="76" t="s">
        <v>1010</v>
      </c>
      <c r="Q22" s="76" t="s">
        <v>4819</v>
      </c>
      <c r="R22" s="76"/>
      <c r="S22" s="76"/>
      <c r="T22" s="76"/>
      <c r="U22" s="76"/>
      <c r="V22" s="76" t="s">
        <v>940</v>
      </c>
      <c r="W22" s="121"/>
      <c r="X22" s="639">
        <f t="shared" si="0"/>
        <v>45500.000000000007</v>
      </c>
      <c r="Y22" s="118">
        <f t="shared" si="1"/>
        <v>695500</v>
      </c>
    </row>
    <row r="23" spans="1:25" x14ac:dyDescent="0.35">
      <c r="A23" s="64"/>
      <c r="B23" s="64"/>
      <c r="C23" s="64"/>
      <c r="D23" s="64"/>
      <c r="E23" s="64"/>
      <c r="F23" s="96" t="s">
        <v>3699</v>
      </c>
      <c r="G23" s="64"/>
      <c r="H23" s="67"/>
      <c r="I23" s="64"/>
      <c r="J23" s="68"/>
      <c r="K23" s="68"/>
      <c r="L23" s="97"/>
      <c r="M23" s="97"/>
      <c r="N23" s="159"/>
      <c r="O23" s="64"/>
      <c r="P23" s="68"/>
      <c r="Q23" s="68"/>
      <c r="R23" s="64"/>
      <c r="S23" s="64"/>
      <c r="T23" s="64"/>
      <c r="U23" s="64"/>
      <c r="V23" s="64"/>
      <c r="W23" s="115"/>
      <c r="X23" s="639">
        <f t="shared" si="0"/>
        <v>0</v>
      </c>
      <c r="Y23" s="67">
        <f t="shared" si="1"/>
        <v>0</v>
      </c>
    </row>
    <row r="24" spans="1:25" x14ac:dyDescent="0.35">
      <c r="A24" s="76"/>
      <c r="B24" s="76"/>
      <c r="C24" s="76"/>
      <c r="D24" s="76"/>
      <c r="E24" s="76"/>
      <c r="F24" s="117" t="s">
        <v>1852</v>
      </c>
      <c r="G24" s="76"/>
      <c r="H24" s="118"/>
      <c r="I24" s="76"/>
      <c r="J24" s="119"/>
      <c r="K24" s="119"/>
      <c r="L24" s="117"/>
      <c r="M24" s="117"/>
      <c r="N24" s="145"/>
      <c r="O24" s="76"/>
      <c r="P24" s="119"/>
      <c r="Q24" s="119"/>
      <c r="R24" s="76"/>
      <c r="S24" s="76"/>
      <c r="T24" s="76"/>
      <c r="U24" s="76"/>
      <c r="V24" s="76"/>
      <c r="W24" s="121"/>
      <c r="X24" s="639">
        <f t="shared" si="0"/>
        <v>0</v>
      </c>
      <c r="Y24" s="118">
        <f t="shared" si="1"/>
        <v>0</v>
      </c>
    </row>
    <row r="25" spans="1:25" x14ac:dyDescent="0.35">
      <c r="A25" s="64"/>
      <c r="B25" s="64"/>
      <c r="C25" s="64"/>
      <c r="D25" s="64"/>
      <c r="E25" s="64"/>
      <c r="F25" s="66" t="s">
        <v>1842</v>
      </c>
      <c r="G25" s="64"/>
      <c r="H25" s="67"/>
      <c r="I25" s="64"/>
      <c r="J25" s="68"/>
      <c r="K25" s="68"/>
      <c r="L25" s="68"/>
      <c r="M25" s="68"/>
      <c r="N25" s="64"/>
      <c r="O25" s="64"/>
      <c r="P25" s="68"/>
      <c r="Q25" s="68"/>
      <c r="R25" s="64"/>
      <c r="S25" s="64"/>
      <c r="T25" s="64"/>
      <c r="U25" s="64"/>
      <c r="V25" s="64"/>
      <c r="W25" s="115"/>
      <c r="X25" s="639">
        <f t="shared" si="0"/>
        <v>0</v>
      </c>
      <c r="Y25" s="67">
        <f t="shared" si="1"/>
        <v>0</v>
      </c>
    </row>
    <row r="26" spans="1:25" x14ac:dyDescent="0.35">
      <c r="A26" s="76"/>
      <c r="B26" s="76"/>
      <c r="C26" s="76"/>
      <c r="D26" s="76"/>
      <c r="E26" s="76"/>
      <c r="F26" s="117" t="s">
        <v>13619</v>
      </c>
      <c r="G26" s="76"/>
      <c r="H26" s="118">
        <v>18000000</v>
      </c>
      <c r="I26" s="76"/>
      <c r="J26" s="119" t="s">
        <v>6193</v>
      </c>
      <c r="K26" s="119">
        <v>1980</v>
      </c>
      <c r="L26" s="119" t="s">
        <v>8669</v>
      </c>
      <c r="M26" s="120">
        <v>27655</v>
      </c>
      <c r="N26" s="76"/>
      <c r="O26" s="76"/>
      <c r="P26" s="119"/>
      <c r="Q26" s="119"/>
      <c r="R26" s="76"/>
      <c r="S26" s="76"/>
      <c r="T26" s="76"/>
      <c r="U26" s="76"/>
      <c r="V26" s="76"/>
      <c r="W26" s="121" t="s">
        <v>1852</v>
      </c>
      <c r="X26" s="639">
        <f t="shared" si="0"/>
        <v>1260000.0000000002</v>
      </c>
      <c r="Y26" s="118">
        <f t="shared" si="1"/>
        <v>19260000</v>
      </c>
    </row>
    <row r="27" spans="1:25" x14ac:dyDescent="0.35">
      <c r="A27" s="76"/>
      <c r="B27" s="76"/>
      <c r="C27" s="76"/>
      <c r="D27" s="76"/>
      <c r="E27" s="76"/>
      <c r="F27" s="117" t="s">
        <v>13620</v>
      </c>
      <c r="G27" s="76"/>
      <c r="H27" s="118">
        <v>18000000</v>
      </c>
      <c r="I27" s="76"/>
      <c r="J27" s="119" t="s">
        <v>9730</v>
      </c>
      <c r="K27" s="119"/>
      <c r="L27" s="119" t="s">
        <v>8669</v>
      </c>
      <c r="M27" s="117" t="s">
        <v>593</v>
      </c>
      <c r="N27" s="76"/>
      <c r="O27" s="76"/>
      <c r="P27" s="119"/>
      <c r="Q27" s="119"/>
      <c r="R27" s="76"/>
      <c r="S27" s="76"/>
      <c r="T27" s="76"/>
      <c r="U27" s="76"/>
      <c r="V27" s="76"/>
      <c r="W27" s="121"/>
      <c r="X27" s="639">
        <f t="shared" si="0"/>
        <v>1260000.0000000002</v>
      </c>
      <c r="Y27" s="118">
        <f t="shared" si="1"/>
        <v>19260000</v>
      </c>
    </row>
    <row r="28" spans="1:25" x14ac:dyDescent="0.35">
      <c r="A28" s="64"/>
      <c r="B28" s="64"/>
      <c r="C28" s="64"/>
      <c r="D28" s="64"/>
      <c r="E28" s="64"/>
      <c r="F28" s="66" t="s">
        <v>1851</v>
      </c>
      <c r="G28" s="64"/>
      <c r="H28" s="67"/>
      <c r="I28" s="64"/>
      <c r="J28" s="68"/>
      <c r="K28" s="68"/>
      <c r="L28" s="68"/>
      <c r="M28" s="68"/>
      <c r="N28" s="64"/>
      <c r="O28" s="64"/>
      <c r="P28" s="68"/>
      <c r="Q28" s="68"/>
      <c r="R28" s="64"/>
      <c r="S28" s="64"/>
      <c r="T28" s="64"/>
      <c r="U28" s="64"/>
      <c r="V28" s="64"/>
      <c r="W28" s="115"/>
      <c r="X28" s="639">
        <f t="shared" si="0"/>
        <v>0</v>
      </c>
      <c r="Y28" s="67">
        <f t="shared" si="1"/>
        <v>0</v>
      </c>
    </row>
    <row r="29" spans="1:25" x14ac:dyDescent="0.35">
      <c r="A29" s="69"/>
      <c r="B29" s="69"/>
      <c r="C29" s="69"/>
      <c r="D29" s="69"/>
      <c r="E29" s="69"/>
      <c r="F29" s="69" t="s">
        <v>1852</v>
      </c>
      <c r="G29" s="69"/>
      <c r="H29" s="74"/>
      <c r="I29" s="69"/>
      <c r="J29" s="75"/>
      <c r="K29" s="75"/>
      <c r="L29" s="75"/>
      <c r="M29" s="75"/>
      <c r="N29" s="69"/>
      <c r="O29" s="69"/>
      <c r="P29" s="75"/>
      <c r="Q29" s="75"/>
      <c r="R29" s="69"/>
      <c r="S29" s="69"/>
      <c r="T29" s="69"/>
      <c r="U29" s="69"/>
      <c r="V29" s="69"/>
      <c r="W29" s="116" t="s">
        <v>1852</v>
      </c>
      <c r="X29" s="639">
        <f t="shared" si="0"/>
        <v>0</v>
      </c>
      <c r="Y29" s="74">
        <f t="shared" si="1"/>
        <v>0</v>
      </c>
    </row>
    <row r="30" spans="1:25" x14ac:dyDescent="0.35">
      <c r="A30" s="64"/>
      <c r="B30" s="64"/>
      <c r="C30" s="64"/>
      <c r="D30" s="64"/>
      <c r="E30" s="64"/>
      <c r="F30" s="66" t="s">
        <v>2958</v>
      </c>
      <c r="G30" s="64"/>
      <c r="H30" s="67"/>
      <c r="I30" s="64"/>
      <c r="J30" s="68"/>
      <c r="K30" s="68"/>
      <c r="L30" s="68"/>
      <c r="M30" s="68"/>
      <c r="N30" s="64"/>
      <c r="O30" s="64"/>
      <c r="P30" s="68"/>
      <c r="Q30" s="68"/>
      <c r="R30" s="64"/>
      <c r="S30" s="64"/>
      <c r="T30" s="64"/>
      <c r="U30" s="64"/>
      <c r="V30" s="64"/>
      <c r="W30" s="115"/>
      <c r="X30" s="639">
        <f t="shared" si="0"/>
        <v>0</v>
      </c>
      <c r="Y30" s="67">
        <f t="shared" si="1"/>
        <v>0</v>
      </c>
    </row>
    <row r="31" spans="1:25" s="102" customFormat="1" x14ac:dyDescent="0.35">
      <c r="A31" s="69"/>
      <c r="B31" s="69"/>
      <c r="C31" s="69"/>
      <c r="D31" s="69"/>
      <c r="E31" s="69"/>
      <c r="F31" s="117" t="s">
        <v>13621</v>
      </c>
      <c r="G31" s="69"/>
      <c r="H31" s="74">
        <v>100000</v>
      </c>
      <c r="I31" s="69"/>
      <c r="J31" s="75" t="s">
        <v>1082</v>
      </c>
      <c r="K31" s="75"/>
      <c r="L31" s="75"/>
      <c r="M31" s="75"/>
      <c r="N31" s="69"/>
      <c r="O31" s="69"/>
      <c r="P31" s="75"/>
      <c r="Q31" s="75"/>
      <c r="R31" s="69"/>
      <c r="S31" s="69"/>
      <c r="T31" s="69"/>
      <c r="U31" s="69"/>
      <c r="V31" s="69"/>
      <c r="W31" s="116"/>
      <c r="X31" s="639">
        <f t="shared" si="0"/>
        <v>7000.0000000000009</v>
      </c>
      <c r="Y31" s="74">
        <f t="shared" si="1"/>
        <v>107000</v>
      </c>
    </row>
    <row r="32" spans="1:25" x14ac:dyDescent="0.35">
      <c r="A32" s="69"/>
      <c r="B32" s="69"/>
      <c r="C32" s="69"/>
      <c r="D32" s="69"/>
      <c r="E32" s="69"/>
      <c r="F32" s="117" t="s">
        <v>13622</v>
      </c>
      <c r="G32" s="69"/>
      <c r="H32" s="74">
        <v>100000</v>
      </c>
      <c r="I32" s="69"/>
      <c r="J32" s="75" t="s">
        <v>1082</v>
      </c>
      <c r="K32" s="75"/>
      <c r="L32" s="75"/>
      <c r="M32" s="75"/>
      <c r="N32" s="69"/>
      <c r="O32" s="69"/>
      <c r="P32" s="75"/>
      <c r="Q32" s="75"/>
      <c r="R32" s="69"/>
      <c r="S32" s="69"/>
      <c r="T32" s="69"/>
      <c r="U32" s="69"/>
      <c r="V32" s="69"/>
      <c r="W32" s="116"/>
      <c r="X32" s="639">
        <f t="shared" si="0"/>
        <v>7000.0000000000009</v>
      </c>
      <c r="Y32" s="74">
        <f t="shared" si="1"/>
        <v>107000</v>
      </c>
    </row>
    <row r="33" spans="1:25" x14ac:dyDescent="0.35">
      <c r="A33" s="64"/>
      <c r="B33" s="64"/>
      <c r="C33" s="64"/>
      <c r="D33" s="64"/>
      <c r="E33" s="64"/>
      <c r="F33" s="66" t="s">
        <v>1829</v>
      </c>
      <c r="G33" s="64"/>
      <c r="H33" s="67"/>
      <c r="I33" s="64"/>
      <c r="J33" s="68"/>
      <c r="K33" s="68"/>
      <c r="L33" s="68"/>
      <c r="M33" s="68"/>
      <c r="N33" s="64"/>
      <c r="O33" s="64"/>
      <c r="P33" s="68"/>
      <c r="Q33" s="68"/>
      <c r="R33" s="64"/>
      <c r="S33" s="64"/>
      <c r="T33" s="64"/>
      <c r="U33" s="64"/>
      <c r="V33" s="64"/>
      <c r="W33" s="115"/>
      <c r="X33" s="639">
        <f t="shared" si="0"/>
        <v>0</v>
      </c>
      <c r="Y33" s="67">
        <f t="shared" si="1"/>
        <v>0</v>
      </c>
    </row>
    <row r="34" spans="1:25" x14ac:dyDescent="0.35">
      <c r="A34" s="69"/>
      <c r="B34" s="69"/>
      <c r="C34" s="69"/>
      <c r="D34" s="69"/>
      <c r="E34" s="69"/>
      <c r="F34" s="69" t="s">
        <v>13623</v>
      </c>
      <c r="G34" s="69"/>
      <c r="H34" s="74">
        <v>24000</v>
      </c>
      <c r="I34" s="69"/>
      <c r="J34" s="75" t="s">
        <v>1765</v>
      </c>
      <c r="K34" s="75" t="s">
        <v>1765</v>
      </c>
      <c r="L34" s="75" t="s">
        <v>1765</v>
      </c>
      <c r="M34" s="75" t="s">
        <v>1765</v>
      </c>
      <c r="N34" s="69"/>
      <c r="O34" s="69"/>
      <c r="P34" s="75" t="s">
        <v>1765</v>
      </c>
      <c r="Q34" s="75" t="s">
        <v>1765</v>
      </c>
      <c r="R34" s="69"/>
      <c r="S34" s="69"/>
      <c r="T34" s="69"/>
      <c r="U34" s="69"/>
      <c r="V34" s="69"/>
      <c r="W34" s="116"/>
      <c r="X34" s="639">
        <f t="shared" si="0"/>
        <v>1680.0000000000002</v>
      </c>
      <c r="Y34" s="74">
        <f t="shared" si="1"/>
        <v>25680</v>
      </c>
    </row>
    <row r="35" spans="1:25" x14ac:dyDescent="0.35">
      <c r="A35" s="69"/>
      <c r="B35" s="69"/>
      <c r="C35" s="69"/>
      <c r="D35" s="69"/>
      <c r="E35" s="69"/>
      <c r="F35" s="69" t="s">
        <v>13624</v>
      </c>
      <c r="G35" s="69"/>
      <c r="H35" s="74">
        <v>24000</v>
      </c>
      <c r="I35" s="69"/>
      <c r="J35" s="75" t="s">
        <v>1765</v>
      </c>
      <c r="K35" s="75" t="s">
        <v>1765</v>
      </c>
      <c r="L35" s="75" t="s">
        <v>1765</v>
      </c>
      <c r="M35" s="75" t="s">
        <v>1765</v>
      </c>
      <c r="N35" s="69"/>
      <c r="O35" s="69"/>
      <c r="P35" s="75" t="s">
        <v>1765</v>
      </c>
      <c r="Q35" s="75" t="s">
        <v>1765</v>
      </c>
      <c r="R35" s="69"/>
      <c r="S35" s="69"/>
      <c r="T35" s="69"/>
      <c r="U35" s="69"/>
      <c r="V35" s="69"/>
      <c r="W35" s="116"/>
      <c r="X35" s="639">
        <f t="shared" si="0"/>
        <v>1680.0000000000002</v>
      </c>
      <c r="Y35" s="74">
        <f t="shared" si="1"/>
        <v>25680</v>
      </c>
    </row>
    <row r="36" spans="1:25" x14ac:dyDescent="0.35">
      <c r="A36" s="64"/>
      <c r="B36" s="64"/>
      <c r="C36" s="64"/>
      <c r="D36" s="64"/>
      <c r="E36" s="64"/>
      <c r="F36" s="66" t="s">
        <v>1833</v>
      </c>
      <c r="G36" s="64"/>
      <c r="H36" s="67"/>
      <c r="I36" s="64"/>
      <c r="J36" s="68"/>
      <c r="K36" s="68"/>
      <c r="L36" s="68"/>
      <c r="M36" s="68"/>
      <c r="N36" s="64"/>
      <c r="O36" s="64"/>
      <c r="P36" s="68"/>
      <c r="Q36" s="68"/>
      <c r="R36" s="64"/>
      <c r="S36" s="64"/>
      <c r="T36" s="64"/>
      <c r="U36" s="64"/>
      <c r="V36" s="64"/>
      <c r="W36" s="115"/>
      <c r="X36" s="639">
        <f t="shared" si="0"/>
        <v>0</v>
      </c>
      <c r="Y36" s="67">
        <f t="shared" si="1"/>
        <v>0</v>
      </c>
    </row>
    <row r="37" spans="1:25" x14ac:dyDescent="0.35">
      <c r="A37" s="69"/>
      <c r="B37" s="69"/>
      <c r="C37" s="69"/>
      <c r="D37" s="69"/>
      <c r="E37" s="69"/>
      <c r="F37" s="69" t="s">
        <v>13625</v>
      </c>
      <c r="G37" s="69"/>
      <c r="H37" s="74">
        <v>12000</v>
      </c>
      <c r="I37" s="69"/>
      <c r="J37" s="75" t="s">
        <v>1765</v>
      </c>
      <c r="K37" s="75" t="s">
        <v>1765</v>
      </c>
      <c r="L37" s="75" t="s">
        <v>1765</v>
      </c>
      <c r="M37" s="75" t="s">
        <v>1765</v>
      </c>
      <c r="N37" s="69"/>
      <c r="O37" s="69"/>
      <c r="P37" s="75" t="s">
        <v>1765</v>
      </c>
      <c r="Q37" s="75" t="s">
        <v>1765</v>
      </c>
      <c r="R37" s="69"/>
      <c r="S37" s="69"/>
      <c r="T37" s="69"/>
      <c r="U37" s="69"/>
      <c r="V37" s="69"/>
      <c r="W37" s="116"/>
      <c r="X37" s="639">
        <f t="shared" si="0"/>
        <v>840.00000000000011</v>
      </c>
      <c r="Y37" s="74">
        <f t="shared" si="1"/>
        <v>12840</v>
      </c>
    </row>
    <row r="38" spans="1:25" x14ac:dyDescent="0.35">
      <c r="A38" s="69"/>
      <c r="B38" s="69"/>
      <c r="C38" s="69"/>
      <c r="D38" s="69"/>
      <c r="E38" s="69"/>
      <c r="F38" s="69" t="s">
        <v>13626</v>
      </c>
      <c r="G38" s="69"/>
      <c r="H38" s="74">
        <v>16000</v>
      </c>
      <c r="I38" s="69"/>
      <c r="J38" s="75" t="s">
        <v>1765</v>
      </c>
      <c r="K38" s="75" t="s">
        <v>1765</v>
      </c>
      <c r="L38" s="75" t="s">
        <v>1765</v>
      </c>
      <c r="M38" s="75" t="s">
        <v>1765</v>
      </c>
      <c r="N38" s="69"/>
      <c r="O38" s="69"/>
      <c r="P38" s="75" t="s">
        <v>1765</v>
      </c>
      <c r="Q38" s="75" t="s">
        <v>1765</v>
      </c>
      <c r="R38" s="69"/>
      <c r="S38" s="69"/>
      <c r="T38" s="69"/>
      <c r="U38" s="69"/>
      <c r="V38" s="69"/>
      <c r="W38" s="116"/>
      <c r="X38" s="639">
        <f t="shared" si="0"/>
        <v>1120</v>
      </c>
      <c r="Y38" s="74">
        <f t="shared" si="1"/>
        <v>17120</v>
      </c>
    </row>
    <row r="39" spans="1:25" x14ac:dyDescent="0.35">
      <c r="A39" s="69"/>
      <c r="B39" s="69"/>
      <c r="C39" s="69"/>
      <c r="D39" s="69"/>
      <c r="E39" s="69"/>
      <c r="F39" s="69" t="s">
        <v>13627</v>
      </c>
      <c r="G39" s="69"/>
      <c r="H39" s="74">
        <v>12000</v>
      </c>
      <c r="I39" s="69"/>
      <c r="J39" s="75" t="s">
        <v>1765</v>
      </c>
      <c r="K39" s="75" t="s">
        <v>1765</v>
      </c>
      <c r="L39" s="75" t="s">
        <v>1765</v>
      </c>
      <c r="M39" s="75" t="s">
        <v>1765</v>
      </c>
      <c r="N39" s="69"/>
      <c r="O39" s="69"/>
      <c r="P39" s="75" t="s">
        <v>1765</v>
      </c>
      <c r="Q39" s="75" t="s">
        <v>1765</v>
      </c>
      <c r="R39" s="69"/>
      <c r="S39" s="69"/>
      <c r="T39" s="69"/>
      <c r="U39" s="69"/>
      <c r="V39" s="69"/>
      <c r="W39" s="116"/>
      <c r="X39" s="639">
        <f t="shared" si="0"/>
        <v>840.00000000000011</v>
      </c>
      <c r="Y39" s="74">
        <f t="shared" si="1"/>
        <v>12840</v>
      </c>
    </row>
    <row r="40" spans="1:25" x14ac:dyDescent="0.35">
      <c r="A40" s="69"/>
      <c r="B40" s="69"/>
      <c r="C40" s="69"/>
      <c r="D40" s="69"/>
      <c r="E40" s="69"/>
      <c r="F40" s="69" t="s">
        <v>13628</v>
      </c>
      <c r="G40" s="69"/>
      <c r="H40" s="74">
        <v>16000</v>
      </c>
      <c r="I40" s="69"/>
      <c r="J40" s="75" t="s">
        <v>1765</v>
      </c>
      <c r="K40" s="75" t="s">
        <v>1765</v>
      </c>
      <c r="L40" s="75" t="s">
        <v>1765</v>
      </c>
      <c r="M40" s="75" t="s">
        <v>1765</v>
      </c>
      <c r="N40" s="69"/>
      <c r="O40" s="69"/>
      <c r="P40" s="75" t="s">
        <v>1765</v>
      </c>
      <c r="Q40" s="75" t="s">
        <v>1765</v>
      </c>
      <c r="R40" s="69"/>
      <c r="S40" s="69"/>
      <c r="T40" s="69"/>
      <c r="U40" s="69"/>
      <c r="V40" s="69"/>
      <c r="W40" s="116"/>
      <c r="X40" s="639">
        <f t="shared" si="0"/>
        <v>1120</v>
      </c>
      <c r="Y40" s="74">
        <f t="shared" si="1"/>
        <v>17120</v>
      </c>
    </row>
    <row r="41" spans="1:25" x14ac:dyDescent="0.35">
      <c r="A41" s="69"/>
      <c r="B41" s="69"/>
      <c r="C41" s="69"/>
      <c r="D41" s="69"/>
      <c r="E41" s="69"/>
      <c r="F41" s="69" t="s">
        <v>13629</v>
      </c>
      <c r="G41" s="69"/>
      <c r="H41" s="74">
        <v>24000</v>
      </c>
      <c r="I41" s="69"/>
      <c r="J41" s="75" t="s">
        <v>1765</v>
      </c>
      <c r="K41" s="75" t="s">
        <v>1765</v>
      </c>
      <c r="L41" s="75" t="s">
        <v>1765</v>
      </c>
      <c r="M41" s="75" t="s">
        <v>1765</v>
      </c>
      <c r="N41" s="69"/>
      <c r="O41" s="69"/>
      <c r="P41" s="75" t="s">
        <v>1765</v>
      </c>
      <c r="Q41" s="75" t="s">
        <v>1765</v>
      </c>
      <c r="R41" s="69"/>
      <c r="S41" s="69"/>
      <c r="T41" s="69"/>
      <c r="U41" s="69"/>
      <c r="V41" s="69"/>
      <c r="W41" s="116"/>
      <c r="X41" s="639">
        <f t="shared" si="0"/>
        <v>1680.0000000000002</v>
      </c>
      <c r="Y41" s="74">
        <f t="shared" si="1"/>
        <v>25680</v>
      </c>
    </row>
    <row r="42" spans="1:25" x14ac:dyDescent="0.35">
      <c r="A42" s="69"/>
      <c r="B42" s="69"/>
      <c r="C42" s="69"/>
      <c r="D42" s="69"/>
      <c r="E42" s="69"/>
      <c r="F42" s="69" t="s">
        <v>13630</v>
      </c>
      <c r="G42" s="69"/>
      <c r="H42" s="74">
        <v>12000</v>
      </c>
      <c r="I42" s="69"/>
      <c r="J42" s="75" t="s">
        <v>1765</v>
      </c>
      <c r="K42" s="75" t="s">
        <v>1765</v>
      </c>
      <c r="L42" s="75" t="s">
        <v>1765</v>
      </c>
      <c r="M42" s="75" t="s">
        <v>1765</v>
      </c>
      <c r="N42" s="69"/>
      <c r="O42" s="69"/>
      <c r="P42" s="75" t="s">
        <v>1765</v>
      </c>
      <c r="Q42" s="75" t="s">
        <v>1765</v>
      </c>
      <c r="R42" s="69"/>
      <c r="S42" s="69"/>
      <c r="T42" s="69"/>
      <c r="U42" s="69"/>
      <c r="V42" s="69"/>
      <c r="W42" s="116"/>
      <c r="X42" s="639">
        <f t="shared" si="0"/>
        <v>840.00000000000011</v>
      </c>
      <c r="Y42" s="74">
        <f t="shared" si="1"/>
        <v>12840</v>
      </c>
    </row>
    <row r="43" spans="1:25" x14ac:dyDescent="0.35">
      <c r="A43" s="69"/>
      <c r="B43" s="69"/>
      <c r="C43" s="69"/>
      <c r="D43" s="69"/>
      <c r="E43" s="69"/>
      <c r="F43" s="69" t="s">
        <v>13631</v>
      </c>
      <c r="G43" s="69"/>
      <c r="H43" s="74">
        <v>12000</v>
      </c>
      <c r="I43" s="69"/>
      <c r="J43" s="75" t="s">
        <v>1765</v>
      </c>
      <c r="K43" s="75" t="s">
        <v>1765</v>
      </c>
      <c r="L43" s="75" t="s">
        <v>1765</v>
      </c>
      <c r="M43" s="75" t="s">
        <v>1765</v>
      </c>
      <c r="N43" s="69"/>
      <c r="O43" s="69"/>
      <c r="P43" s="75" t="s">
        <v>1765</v>
      </c>
      <c r="Q43" s="75" t="s">
        <v>1765</v>
      </c>
      <c r="R43" s="69"/>
      <c r="S43" s="69"/>
      <c r="T43" s="69"/>
      <c r="U43" s="69"/>
      <c r="V43" s="69"/>
      <c r="W43" s="116"/>
      <c r="X43" s="639">
        <f t="shared" si="0"/>
        <v>840.00000000000011</v>
      </c>
      <c r="Y43" s="74">
        <f t="shared" si="1"/>
        <v>12840</v>
      </c>
    </row>
    <row r="44" spans="1:25" x14ac:dyDescent="0.35">
      <c r="A44" s="64"/>
      <c r="B44" s="64"/>
      <c r="C44" s="64"/>
      <c r="D44" s="64"/>
      <c r="E44" s="64"/>
      <c r="F44" s="66" t="s">
        <v>1853</v>
      </c>
      <c r="G44" s="64"/>
      <c r="H44" s="67"/>
      <c r="I44" s="64"/>
      <c r="J44" s="68"/>
      <c r="K44" s="68"/>
      <c r="L44" s="68"/>
      <c r="M44" s="68"/>
      <c r="N44" s="64"/>
      <c r="O44" s="64"/>
      <c r="P44" s="68"/>
      <c r="Q44" s="68"/>
      <c r="R44" s="64"/>
      <c r="S44" s="64"/>
      <c r="T44" s="64"/>
      <c r="U44" s="64"/>
      <c r="V44" s="64"/>
      <c r="W44" s="115"/>
      <c r="X44" s="639">
        <f t="shared" si="0"/>
        <v>0</v>
      </c>
      <c r="Y44" s="67">
        <f t="shared" si="1"/>
        <v>0</v>
      </c>
    </row>
    <row r="45" spans="1:25" x14ac:dyDescent="0.35">
      <c r="A45" s="76"/>
      <c r="B45" s="76"/>
      <c r="C45" s="76"/>
      <c r="D45" s="76"/>
      <c r="E45" s="76"/>
      <c r="F45" s="117" t="s">
        <v>13619</v>
      </c>
      <c r="G45" s="76"/>
      <c r="H45" s="118">
        <v>2000000</v>
      </c>
      <c r="I45" s="76"/>
      <c r="J45" s="120" t="s">
        <v>2659</v>
      </c>
      <c r="K45" s="120" t="s">
        <v>6193</v>
      </c>
      <c r="L45" s="119" t="s">
        <v>6193</v>
      </c>
      <c r="M45" s="120">
        <v>2266284</v>
      </c>
      <c r="N45" s="76"/>
      <c r="O45" s="76"/>
      <c r="P45" s="119" t="s">
        <v>6193</v>
      </c>
      <c r="Q45" s="119" t="s">
        <v>6193</v>
      </c>
      <c r="R45" s="76"/>
      <c r="S45" s="76"/>
      <c r="T45" s="76"/>
      <c r="U45" s="76"/>
      <c r="V45" s="76"/>
      <c r="W45" s="121" t="s">
        <v>1852</v>
      </c>
      <c r="X45" s="639">
        <f t="shared" si="0"/>
        <v>140000</v>
      </c>
      <c r="Y45" s="118">
        <f t="shared" si="1"/>
        <v>2140000</v>
      </c>
    </row>
    <row r="46" spans="1:25" x14ac:dyDescent="0.35">
      <c r="A46" s="76"/>
      <c r="B46" s="76"/>
      <c r="C46" s="76"/>
      <c r="D46" s="76"/>
      <c r="E46" s="76"/>
      <c r="F46" s="117" t="s">
        <v>13620</v>
      </c>
      <c r="G46" s="76"/>
      <c r="H46" s="118">
        <v>2000000</v>
      </c>
      <c r="I46" s="76"/>
      <c r="J46" s="120" t="s">
        <v>9466</v>
      </c>
      <c r="K46" s="120">
        <v>2006</v>
      </c>
      <c r="L46" s="119" t="s">
        <v>6193</v>
      </c>
      <c r="M46" s="120" t="s">
        <v>13632</v>
      </c>
      <c r="N46" s="76"/>
      <c r="O46" s="76"/>
      <c r="P46" s="119" t="s">
        <v>6193</v>
      </c>
      <c r="Q46" s="119" t="s">
        <v>6193</v>
      </c>
      <c r="R46" s="76"/>
      <c r="S46" s="76"/>
      <c r="T46" s="76"/>
      <c r="U46" s="76"/>
      <c r="V46" s="76"/>
      <c r="W46" s="121"/>
      <c r="X46" s="639">
        <f t="shared" si="0"/>
        <v>140000</v>
      </c>
      <c r="Y46" s="118">
        <f t="shared" si="1"/>
        <v>2140000</v>
      </c>
    </row>
    <row r="47" spans="1:25" x14ac:dyDescent="0.35">
      <c r="A47" s="64"/>
      <c r="B47" s="64"/>
      <c r="C47" s="64"/>
      <c r="D47" s="64"/>
      <c r="E47" s="64"/>
      <c r="F47" s="66" t="s">
        <v>1860</v>
      </c>
      <c r="G47" s="64"/>
      <c r="H47" s="67"/>
      <c r="I47" s="64"/>
      <c r="J47" s="68"/>
      <c r="K47" s="68"/>
      <c r="L47" s="68"/>
      <c r="M47" s="68"/>
      <c r="N47" s="64"/>
      <c r="O47" s="64"/>
      <c r="P47" s="68"/>
      <c r="Q47" s="68"/>
      <c r="R47" s="64"/>
      <c r="S47" s="64"/>
      <c r="T47" s="64"/>
      <c r="U47" s="64"/>
      <c r="V47" s="64"/>
      <c r="W47" s="115"/>
      <c r="X47" s="639">
        <f t="shared" si="0"/>
        <v>0</v>
      </c>
      <c r="Y47" s="67">
        <f t="shared" si="1"/>
        <v>0</v>
      </c>
    </row>
    <row r="48" spans="1:25" x14ac:dyDescent="0.35">
      <c r="A48" s="76"/>
      <c r="B48" s="76"/>
      <c r="C48" s="76"/>
      <c r="D48" s="76"/>
      <c r="E48" s="76"/>
      <c r="F48" s="76" t="s">
        <v>13633</v>
      </c>
      <c r="G48" s="76"/>
      <c r="H48" s="118">
        <v>700000</v>
      </c>
      <c r="I48" s="145"/>
      <c r="J48" s="119" t="s">
        <v>5168</v>
      </c>
      <c r="K48" s="119" t="s">
        <v>6193</v>
      </c>
      <c r="L48" s="119" t="s">
        <v>6193</v>
      </c>
      <c r="M48" s="117" t="s">
        <v>13634</v>
      </c>
      <c r="N48" s="76"/>
      <c r="O48" s="76"/>
      <c r="P48" s="119" t="s">
        <v>6193</v>
      </c>
      <c r="Q48" s="119" t="s">
        <v>6193</v>
      </c>
      <c r="R48" s="76"/>
      <c r="S48" s="76"/>
      <c r="T48" s="76"/>
      <c r="U48" s="76"/>
      <c r="V48" s="76"/>
      <c r="W48" s="121"/>
      <c r="X48" s="639">
        <f t="shared" si="0"/>
        <v>49000.000000000007</v>
      </c>
      <c r="Y48" s="118">
        <f t="shared" si="1"/>
        <v>749000</v>
      </c>
    </row>
    <row r="49" spans="1:25" x14ac:dyDescent="0.35">
      <c r="A49" s="64"/>
      <c r="B49" s="64"/>
      <c r="C49" s="64"/>
      <c r="D49" s="64"/>
      <c r="E49" s="64"/>
      <c r="F49" s="66" t="s">
        <v>2692</v>
      </c>
      <c r="G49" s="64"/>
      <c r="H49" s="67"/>
      <c r="I49" s="64"/>
      <c r="J49" s="68"/>
      <c r="K49" s="68"/>
      <c r="L49" s="68"/>
      <c r="M49" s="68"/>
      <c r="N49" s="64"/>
      <c r="O49" s="64"/>
      <c r="P49" s="68"/>
      <c r="Q49" s="68"/>
      <c r="R49" s="64"/>
      <c r="S49" s="64"/>
      <c r="T49" s="64"/>
      <c r="U49" s="64"/>
      <c r="V49" s="64"/>
      <c r="W49" s="115"/>
      <c r="X49" s="639">
        <f t="shared" si="0"/>
        <v>0</v>
      </c>
      <c r="Y49" s="67">
        <f t="shared" si="1"/>
        <v>0</v>
      </c>
    </row>
    <row r="50" spans="1:25" x14ac:dyDescent="0.35">
      <c r="A50" s="69"/>
      <c r="B50" s="69"/>
      <c r="C50" s="69"/>
      <c r="D50" s="69"/>
      <c r="E50" s="69"/>
      <c r="F50" s="69" t="s">
        <v>13635</v>
      </c>
      <c r="G50" s="69"/>
      <c r="H50" s="74">
        <v>170000</v>
      </c>
      <c r="I50" s="69"/>
      <c r="J50" s="75" t="s">
        <v>9730</v>
      </c>
      <c r="K50" s="75" t="s">
        <v>1765</v>
      </c>
      <c r="L50" s="75" t="s">
        <v>1765</v>
      </c>
      <c r="M50" s="75" t="s">
        <v>1765</v>
      </c>
      <c r="N50" s="69"/>
      <c r="O50" s="69"/>
      <c r="P50" s="75" t="s">
        <v>1765</v>
      </c>
      <c r="Q50" s="75" t="s">
        <v>1765</v>
      </c>
      <c r="R50" s="69"/>
      <c r="S50" s="69"/>
      <c r="T50" s="69"/>
      <c r="U50" s="69"/>
      <c r="V50" s="76"/>
      <c r="W50" s="121"/>
      <c r="X50" s="639">
        <f t="shared" si="0"/>
        <v>11900.000000000002</v>
      </c>
      <c r="Y50" s="74">
        <f t="shared" si="1"/>
        <v>181900</v>
      </c>
    </row>
    <row r="51" spans="1:25" x14ac:dyDescent="0.35">
      <c r="A51" s="69"/>
      <c r="B51" s="69"/>
      <c r="C51" s="69"/>
      <c r="D51" s="69"/>
      <c r="E51" s="69"/>
      <c r="F51" s="69" t="s">
        <v>13636</v>
      </c>
      <c r="G51" s="69"/>
      <c r="H51" s="74">
        <v>170000</v>
      </c>
      <c r="I51" s="69"/>
      <c r="J51" s="75" t="s">
        <v>9730</v>
      </c>
      <c r="K51" s="75" t="s">
        <v>1765</v>
      </c>
      <c r="L51" s="75" t="s">
        <v>1765</v>
      </c>
      <c r="M51" s="75" t="s">
        <v>1765</v>
      </c>
      <c r="N51" s="69"/>
      <c r="O51" s="69"/>
      <c r="P51" s="75" t="s">
        <v>1765</v>
      </c>
      <c r="Q51" s="75" t="s">
        <v>1765</v>
      </c>
      <c r="R51" s="69"/>
      <c r="S51" s="69"/>
      <c r="T51" s="69"/>
      <c r="U51" s="69"/>
      <c r="V51" s="76"/>
      <c r="W51" s="121"/>
      <c r="X51" s="639">
        <f t="shared" si="0"/>
        <v>11900.000000000002</v>
      </c>
      <c r="Y51" s="74">
        <f t="shared" si="1"/>
        <v>181900</v>
      </c>
    </row>
    <row r="52" spans="1:25" x14ac:dyDescent="0.35">
      <c r="A52" s="69"/>
      <c r="B52" s="69"/>
      <c r="C52" s="69"/>
      <c r="D52" s="69"/>
      <c r="E52" s="69"/>
      <c r="F52" s="69" t="s">
        <v>13637</v>
      </c>
      <c r="G52" s="69"/>
      <c r="H52" s="74"/>
      <c r="I52" s="69"/>
      <c r="J52" s="75" t="s">
        <v>1765</v>
      </c>
      <c r="K52" s="75" t="s">
        <v>1765</v>
      </c>
      <c r="L52" s="75" t="s">
        <v>1765</v>
      </c>
      <c r="M52" s="75" t="s">
        <v>1765</v>
      </c>
      <c r="N52" s="69"/>
      <c r="O52" s="69"/>
      <c r="P52" s="75" t="s">
        <v>1765</v>
      </c>
      <c r="Q52" s="75" t="s">
        <v>1765</v>
      </c>
      <c r="R52" s="69"/>
      <c r="S52" s="69"/>
      <c r="T52" s="69"/>
      <c r="U52" s="69"/>
      <c r="V52" s="76"/>
      <c r="W52" s="121"/>
      <c r="X52" s="639">
        <f t="shared" si="0"/>
        <v>0</v>
      </c>
      <c r="Y52" s="74">
        <f t="shared" si="1"/>
        <v>0</v>
      </c>
    </row>
    <row r="53" spans="1:25" x14ac:dyDescent="0.35">
      <c r="A53" s="64"/>
      <c r="B53" s="64"/>
      <c r="C53" s="64"/>
      <c r="D53" s="64"/>
      <c r="E53" s="64"/>
      <c r="F53" s="66" t="s">
        <v>13638</v>
      </c>
      <c r="G53" s="64"/>
      <c r="H53" s="67"/>
      <c r="I53" s="64"/>
      <c r="J53" s="68"/>
      <c r="K53" s="68"/>
      <c r="L53" s="68"/>
      <c r="M53" s="68"/>
      <c r="N53" s="64"/>
      <c r="O53" s="64"/>
      <c r="P53" s="68"/>
      <c r="Q53" s="68"/>
      <c r="R53" s="64"/>
      <c r="S53" s="64"/>
      <c r="T53" s="64"/>
      <c r="U53" s="64"/>
      <c r="V53" s="64"/>
      <c r="W53" s="115"/>
      <c r="X53" s="639">
        <f t="shared" si="0"/>
        <v>0</v>
      </c>
      <c r="Y53" s="67">
        <f t="shared" si="1"/>
        <v>0</v>
      </c>
    </row>
    <row r="54" spans="1:25" x14ac:dyDescent="0.35">
      <c r="A54" s="69"/>
      <c r="B54" s="69"/>
      <c r="C54" s="69"/>
      <c r="D54" s="69"/>
      <c r="E54" s="69"/>
      <c r="F54" s="117" t="s">
        <v>13620</v>
      </c>
      <c r="G54" s="69"/>
      <c r="H54" s="74"/>
      <c r="I54" s="69"/>
      <c r="J54" s="75" t="s">
        <v>13639</v>
      </c>
      <c r="K54" s="75">
        <v>2005</v>
      </c>
      <c r="L54" s="75" t="s">
        <v>6193</v>
      </c>
      <c r="M54" s="75" t="s">
        <v>13640</v>
      </c>
      <c r="N54" s="69"/>
      <c r="O54" s="69"/>
      <c r="P54" s="75" t="s">
        <v>6193</v>
      </c>
      <c r="Q54" s="75" t="s">
        <v>6193</v>
      </c>
      <c r="R54" s="69"/>
      <c r="S54" s="69"/>
      <c r="T54" s="69"/>
      <c r="U54" s="69"/>
      <c r="V54" s="76"/>
      <c r="W54" s="121"/>
      <c r="X54" s="639">
        <f t="shared" si="0"/>
        <v>0</v>
      </c>
      <c r="Y54" s="74">
        <f t="shared" si="1"/>
        <v>0</v>
      </c>
    </row>
    <row r="55" spans="1:25" x14ac:dyDescent="0.35">
      <c r="A55" s="64"/>
      <c r="B55" s="64"/>
      <c r="C55" s="64"/>
      <c r="D55" s="64"/>
      <c r="E55" s="64"/>
      <c r="F55" s="89" t="s">
        <v>2245</v>
      </c>
      <c r="G55" s="64"/>
      <c r="H55" s="67"/>
      <c r="I55" s="64"/>
      <c r="J55" s="68"/>
      <c r="K55" s="68"/>
      <c r="L55" s="68"/>
      <c r="M55" s="68"/>
      <c r="N55" s="159"/>
      <c r="O55" s="64"/>
      <c r="P55" s="68"/>
      <c r="Q55" s="68"/>
      <c r="R55" s="64"/>
      <c r="S55" s="64"/>
      <c r="T55" s="64"/>
      <c r="U55" s="64"/>
      <c r="V55" s="64"/>
      <c r="W55" s="115"/>
      <c r="X55" s="639">
        <f t="shared" si="0"/>
        <v>0</v>
      </c>
      <c r="Y55" s="67">
        <f t="shared" si="1"/>
        <v>0</v>
      </c>
    </row>
    <row r="56" spans="1:25" x14ac:dyDescent="0.35">
      <c r="A56" s="76"/>
      <c r="B56" s="76"/>
      <c r="C56" s="76"/>
      <c r="D56" s="76"/>
      <c r="E56" s="76"/>
      <c r="F56" s="117" t="s">
        <v>13641</v>
      </c>
      <c r="G56" s="76"/>
      <c r="H56" s="118">
        <v>75000</v>
      </c>
      <c r="I56" s="76"/>
      <c r="J56" s="119" t="s">
        <v>4438</v>
      </c>
      <c r="K56" s="130" t="s">
        <v>6193</v>
      </c>
      <c r="L56" s="119" t="s">
        <v>8497</v>
      </c>
      <c r="M56" s="119" t="s">
        <v>13642</v>
      </c>
      <c r="N56" s="145"/>
      <c r="O56" s="76"/>
      <c r="P56" s="119" t="s">
        <v>6193</v>
      </c>
      <c r="Q56" s="119" t="s">
        <v>6193</v>
      </c>
      <c r="R56" s="76"/>
      <c r="S56" s="76"/>
      <c r="T56" s="76"/>
      <c r="U56" s="76"/>
      <c r="V56" s="76"/>
      <c r="W56" s="121"/>
      <c r="X56" s="639">
        <f t="shared" si="0"/>
        <v>5250.0000000000009</v>
      </c>
      <c r="Y56" s="118">
        <f t="shared" si="1"/>
        <v>80250</v>
      </c>
    </row>
    <row r="57" spans="1:25" x14ac:dyDescent="0.35">
      <c r="A57" s="76"/>
      <c r="B57" s="76"/>
      <c r="C57" s="76"/>
      <c r="D57" s="76"/>
      <c r="E57" s="76"/>
      <c r="F57" s="117" t="s">
        <v>13643</v>
      </c>
      <c r="G57" s="76"/>
      <c r="H57" s="118">
        <v>75000</v>
      </c>
      <c r="I57" s="76"/>
      <c r="J57" s="119" t="s">
        <v>4438</v>
      </c>
      <c r="K57" s="130" t="s">
        <v>6193</v>
      </c>
      <c r="L57" s="119" t="s">
        <v>9101</v>
      </c>
      <c r="M57" s="119" t="s">
        <v>9102</v>
      </c>
      <c r="N57" s="145"/>
      <c r="O57" s="76"/>
      <c r="P57" s="119" t="s">
        <v>6193</v>
      </c>
      <c r="Q57" s="119" t="s">
        <v>3043</v>
      </c>
      <c r="R57" s="76"/>
      <c r="S57" s="76"/>
      <c r="T57" s="76"/>
      <c r="U57" s="76"/>
      <c r="V57" s="76"/>
      <c r="W57" s="121"/>
      <c r="X57" s="639">
        <f t="shared" si="0"/>
        <v>5250.0000000000009</v>
      </c>
      <c r="Y57" s="118">
        <f t="shared" si="1"/>
        <v>80250</v>
      </c>
    </row>
    <row r="58" spans="1:25" x14ac:dyDescent="0.35">
      <c r="A58" s="76"/>
      <c r="B58" s="76"/>
      <c r="C58" s="76"/>
      <c r="D58" s="76"/>
      <c r="E58" s="76"/>
      <c r="F58" s="117" t="s">
        <v>13644</v>
      </c>
      <c r="G58" s="76"/>
      <c r="H58" s="118">
        <v>75000</v>
      </c>
      <c r="I58" s="76"/>
      <c r="J58" s="119" t="s">
        <v>4438</v>
      </c>
      <c r="K58" s="130" t="s">
        <v>6193</v>
      </c>
      <c r="L58" s="119" t="s">
        <v>9105</v>
      </c>
      <c r="M58" s="119" t="s">
        <v>9106</v>
      </c>
      <c r="N58" s="145"/>
      <c r="O58" s="76"/>
      <c r="P58" s="119" t="s">
        <v>6193</v>
      </c>
      <c r="Q58" s="119" t="s">
        <v>3043</v>
      </c>
      <c r="R58" s="76"/>
      <c r="S58" s="76"/>
      <c r="T58" s="76"/>
      <c r="U58" s="76"/>
      <c r="V58" s="76"/>
      <c r="W58" s="121"/>
      <c r="X58" s="639">
        <f t="shared" si="0"/>
        <v>5250.0000000000009</v>
      </c>
      <c r="Y58" s="118">
        <f t="shared" si="1"/>
        <v>80250</v>
      </c>
    </row>
    <row r="59" spans="1:25" x14ac:dyDescent="0.35">
      <c r="A59" s="76"/>
      <c r="B59" s="76"/>
      <c r="C59" s="76"/>
      <c r="D59" s="76"/>
      <c r="E59" s="76"/>
      <c r="F59" s="117" t="s">
        <v>13645</v>
      </c>
      <c r="G59" s="76"/>
      <c r="H59" s="118">
        <v>75000</v>
      </c>
      <c r="I59" s="76"/>
      <c r="J59" s="119" t="s">
        <v>4438</v>
      </c>
      <c r="K59" s="130" t="s">
        <v>6193</v>
      </c>
      <c r="L59" s="119" t="s">
        <v>9107</v>
      </c>
      <c r="M59" s="119" t="s">
        <v>9108</v>
      </c>
      <c r="N59" s="145"/>
      <c r="O59" s="76"/>
      <c r="P59" s="119" t="s">
        <v>6193</v>
      </c>
      <c r="Q59" s="119" t="s">
        <v>6193</v>
      </c>
      <c r="R59" s="76"/>
      <c r="S59" s="76"/>
      <c r="T59" s="76"/>
      <c r="U59" s="76"/>
      <c r="V59" s="76"/>
      <c r="W59" s="121"/>
      <c r="X59" s="639">
        <f t="shared" si="0"/>
        <v>5250.0000000000009</v>
      </c>
      <c r="Y59" s="118">
        <f t="shared" si="1"/>
        <v>80250</v>
      </c>
    </row>
    <row r="60" spans="1:25" x14ac:dyDescent="0.35">
      <c r="A60" s="76"/>
      <c r="B60" s="76"/>
      <c r="C60" s="76"/>
      <c r="D60" s="76"/>
      <c r="E60" s="76"/>
      <c r="F60" s="117" t="s">
        <v>13646</v>
      </c>
      <c r="G60" s="76"/>
      <c r="H60" s="118">
        <v>75000</v>
      </c>
      <c r="I60" s="76"/>
      <c r="J60" s="119" t="s">
        <v>3716</v>
      </c>
      <c r="K60" s="130" t="s">
        <v>6193</v>
      </c>
      <c r="L60" s="119" t="s">
        <v>10095</v>
      </c>
      <c r="M60" s="119">
        <v>670002</v>
      </c>
      <c r="N60" s="145"/>
      <c r="O60" s="76"/>
      <c r="P60" s="119" t="s">
        <v>6193</v>
      </c>
      <c r="Q60" s="119" t="s">
        <v>6193</v>
      </c>
      <c r="R60" s="76"/>
      <c r="S60" s="76"/>
      <c r="T60" s="76"/>
      <c r="U60" s="76"/>
      <c r="V60" s="76"/>
      <c r="W60" s="121"/>
      <c r="X60" s="639">
        <f t="shared" si="0"/>
        <v>5250.0000000000009</v>
      </c>
      <c r="Y60" s="118">
        <f t="shared" si="1"/>
        <v>80250</v>
      </c>
    </row>
    <row r="61" spans="1:25" x14ac:dyDescent="0.35">
      <c r="A61" s="76"/>
      <c r="B61" s="76"/>
      <c r="C61" s="76"/>
      <c r="D61" s="76"/>
      <c r="E61" s="76"/>
      <c r="F61" s="117" t="s">
        <v>13647</v>
      </c>
      <c r="G61" s="76"/>
      <c r="H61" s="118">
        <v>75000</v>
      </c>
      <c r="I61" s="76"/>
      <c r="J61" s="119" t="s">
        <v>3716</v>
      </c>
      <c r="K61" s="130" t="s">
        <v>6193</v>
      </c>
      <c r="L61" s="119" t="s">
        <v>13648</v>
      </c>
      <c r="M61" s="119">
        <v>457006</v>
      </c>
      <c r="N61" s="145"/>
      <c r="O61" s="76"/>
      <c r="P61" s="119" t="s">
        <v>6193</v>
      </c>
      <c r="Q61" s="119" t="s">
        <v>6193</v>
      </c>
      <c r="R61" s="76"/>
      <c r="S61" s="76"/>
      <c r="T61" s="76"/>
      <c r="U61" s="76"/>
      <c r="V61" s="76"/>
      <c r="W61" s="121"/>
      <c r="X61" s="639">
        <f t="shared" si="0"/>
        <v>5250.0000000000009</v>
      </c>
      <c r="Y61" s="118">
        <f t="shared" si="1"/>
        <v>80250</v>
      </c>
    </row>
    <row r="62" spans="1:25" x14ac:dyDescent="0.35">
      <c r="A62" s="76"/>
      <c r="B62" s="76"/>
      <c r="C62" s="76"/>
      <c r="D62" s="76"/>
      <c r="E62" s="76"/>
      <c r="F62" s="117" t="s">
        <v>13649</v>
      </c>
      <c r="G62" s="76"/>
      <c r="H62" s="118">
        <v>75000</v>
      </c>
      <c r="I62" s="76"/>
      <c r="J62" s="119" t="s">
        <v>3716</v>
      </c>
      <c r="K62" s="130" t="s">
        <v>6193</v>
      </c>
      <c r="L62" s="119" t="s">
        <v>8795</v>
      </c>
      <c r="M62" s="119" t="s">
        <v>13650</v>
      </c>
      <c r="N62" s="145"/>
      <c r="O62" s="76"/>
      <c r="P62" s="119" t="s">
        <v>8797</v>
      </c>
      <c r="Q62" s="119" t="s">
        <v>6193</v>
      </c>
      <c r="R62" s="76"/>
      <c r="S62" s="76"/>
      <c r="T62" s="76"/>
      <c r="U62" s="76"/>
      <c r="V62" s="76"/>
      <c r="W62" s="121"/>
      <c r="X62" s="639">
        <f t="shared" si="0"/>
        <v>5250.0000000000009</v>
      </c>
      <c r="Y62" s="118">
        <f t="shared" si="1"/>
        <v>80250</v>
      </c>
    </row>
    <row r="63" spans="1:25" x14ac:dyDescent="0.35">
      <c r="A63" s="76"/>
      <c r="B63" s="76"/>
      <c r="C63" s="76"/>
      <c r="D63" s="76"/>
      <c r="E63" s="76"/>
      <c r="F63" s="117" t="s">
        <v>13651</v>
      </c>
      <c r="G63" s="76"/>
      <c r="H63" s="118">
        <v>75000</v>
      </c>
      <c r="I63" s="76"/>
      <c r="J63" s="119" t="s">
        <v>3716</v>
      </c>
      <c r="K63" s="130" t="s">
        <v>6193</v>
      </c>
      <c r="L63" s="119" t="s">
        <v>13652</v>
      </c>
      <c r="M63" s="119" t="s">
        <v>13653</v>
      </c>
      <c r="N63" s="145"/>
      <c r="O63" s="76"/>
      <c r="P63" s="119" t="s">
        <v>6193</v>
      </c>
      <c r="Q63" s="119" t="s">
        <v>6193</v>
      </c>
      <c r="R63" s="76"/>
      <c r="S63" s="76"/>
      <c r="T63" s="76"/>
      <c r="U63" s="76"/>
      <c r="V63" s="76"/>
      <c r="W63" s="121"/>
      <c r="X63" s="639">
        <f t="shared" si="0"/>
        <v>5250.0000000000009</v>
      </c>
      <c r="Y63" s="118">
        <f t="shared" si="1"/>
        <v>80250</v>
      </c>
    </row>
    <row r="64" spans="1:25" x14ac:dyDescent="0.35">
      <c r="A64" s="76"/>
      <c r="B64" s="76"/>
      <c r="C64" s="76"/>
      <c r="D64" s="76"/>
      <c r="E64" s="76"/>
      <c r="F64" s="117" t="s">
        <v>13654</v>
      </c>
      <c r="G64" s="76"/>
      <c r="H64" s="118">
        <v>75000</v>
      </c>
      <c r="I64" s="76"/>
      <c r="J64" s="119" t="s">
        <v>3716</v>
      </c>
      <c r="K64" s="130" t="s">
        <v>6193</v>
      </c>
      <c r="L64" s="119" t="s">
        <v>8512</v>
      </c>
      <c r="M64" s="119" t="s">
        <v>13655</v>
      </c>
      <c r="N64" s="145"/>
      <c r="O64" s="76"/>
      <c r="P64" s="119" t="s">
        <v>6193</v>
      </c>
      <c r="Q64" s="119" t="s">
        <v>6193</v>
      </c>
      <c r="R64" s="76"/>
      <c r="S64" s="76"/>
      <c r="T64" s="76"/>
      <c r="U64" s="76"/>
      <c r="V64" s="76"/>
      <c r="W64" s="121"/>
      <c r="X64" s="639">
        <f t="shared" si="0"/>
        <v>5250.0000000000009</v>
      </c>
      <c r="Y64" s="118">
        <f t="shared" si="1"/>
        <v>80250</v>
      </c>
    </row>
    <row r="65" spans="1:25" x14ac:dyDescent="0.35">
      <c r="A65" s="76"/>
      <c r="B65" s="76"/>
      <c r="C65" s="76"/>
      <c r="D65" s="76"/>
      <c r="E65" s="76"/>
      <c r="F65" s="117" t="s">
        <v>13656</v>
      </c>
      <c r="G65" s="76"/>
      <c r="H65" s="118">
        <v>75000</v>
      </c>
      <c r="I65" s="76"/>
      <c r="J65" s="119" t="s">
        <v>5775</v>
      </c>
      <c r="K65" s="130" t="s">
        <v>6193</v>
      </c>
      <c r="L65" s="119" t="s">
        <v>8340</v>
      </c>
      <c r="M65" s="119">
        <v>3285102</v>
      </c>
      <c r="N65" s="145"/>
      <c r="O65" s="76"/>
      <c r="P65" s="119" t="s">
        <v>6193</v>
      </c>
      <c r="Q65" s="119" t="s">
        <v>3484</v>
      </c>
      <c r="R65" s="76"/>
      <c r="S65" s="76"/>
      <c r="T65" s="76"/>
      <c r="U65" s="76"/>
      <c r="V65" s="76"/>
      <c r="W65" s="121"/>
      <c r="X65" s="639">
        <f t="shared" si="0"/>
        <v>5250.0000000000009</v>
      </c>
      <c r="Y65" s="118">
        <f t="shared" si="1"/>
        <v>80250</v>
      </c>
    </row>
    <row r="66" spans="1:25" x14ac:dyDescent="0.35">
      <c r="A66" s="76"/>
      <c r="B66" s="76"/>
      <c r="C66" s="76"/>
      <c r="D66" s="76"/>
      <c r="E66" s="76"/>
      <c r="F66" s="117" t="s">
        <v>13657</v>
      </c>
      <c r="G66" s="76"/>
      <c r="H66" s="118">
        <v>75000</v>
      </c>
      <c r="I66" s="76"/>
      <c r="J66" s="119" t="s">
        <v>2558</v>
      </c>
      <c r="K66" s="130" t="s">
        <v>6193</v>
      </c>
      <c r="L66" s="119" t="s">
        <v>8835</v>
      </c>
      <c r="M66" s="119" t="s">
        <v>6193</v>
      </c>
      <c r="N66" s="145"/>
      <c r="O66" s="76"/>
      <c r="P66" s="119" t="s">
        <v>6193</v>
      </c>
      <c r="Q66" s="119" t="s">
        <v>6193</v>
      </c>
      <c r="R66" s="76"/>
      <c r="S66" s="76"/>
      <c r="T66" s="76"/>
      <c r="U66" s="76"/>
      <c r="V66" s="76"/>
      <c r="W66" s="121"/>
      <c r="X66" s="639">
        <f t="shared" si="0"/>
        <v>5250.0000000000009</v>
      </c>
      <c r="Y66" s="118">
        <f t="shared" si="1"/>
        <v>80250</v>
      </c>
    </row>
    <row r="67" spans="1:25" x14ac:dyDescent="0.35">
      <c r="A67" s="76"/>
      <c r="B67" s="76"/>
      <c r="C67" s="76"/>
      <c r="D67" s="76"/>
      <c r="E67" s="76"/>
      <c r="F67" s="117" t="s">
        <v>13658</v>
      </c>
      <c r="G67" s="76"/>
      <c r="H67" s="118">
        <v>75000</v>
      </c>
      <c r="I67" s="76"/>
      <c r="J67" s="119" t="s">
        <v>6193</v>
      </c>
      <c r="K67" s="130" t="s">
        <v>6193</v>
      </c>
      <c r="L67" s="119" t="s">
        <v>6193</v>
      </c>
      <c r="M67" s="119" t="s">
        <v>6193</v>
      </c>
      <c r="N67" s="145"/>
      <c r="O67" s="76"/>
      <c r="P67" s="119" t="s">
        <v>6193</v>
      </c>
      <c r="Q67" s="119" t="s">
        <v>6193</v>
      </c>
      <c r="R67" s="76"/>
      <c r="S67" s="76"/>
      <c r="T67" s="76"/>
      <c r="U67" s="76"/>
      <c r="V67" s="76"/>
      <c r="W67" s="121"/>
      <c r="X67" s="639">
        <f t="shared" si="0"/>
        <v>5250.0000000000009</v>
      </c>
      <c r="Y67" s="118">
        <f t="shared" si="1"/>
        <v>80250</v>
      </c>
    </row>
    <row r="68" spans="1:25" x14ac:dyDescent="0.35">
      <c r="A68" s="76"/>
      <c r="B68" s="76"/>
      <c r="C68" s="76"/>
      <c r="D68" s="76"/>
      <c r="E68" s="76"/>
      <c r="F68" s="76" t="s">
        <v>13659</v>
      </c>
      <c r="G68" s="76"/>
      <c r="H68" s="118">
        <v>75000</v>
      </c>
      <c r="I68" s="76"/>
      <c r="J68" s="119" t="s">
        <v>4438</v>
      </c>
      <c r="K68" s="130" t="s">
        <v>6193</v>
      </c>
      <c r="L68" s="119" t="s">
        <v>8497</v>
      </c>
      <c r="M68" s="119" t="s">
        <v>13660</v>
      </c>
      <c r="N68" s="76"/>
      <c r="O68" s="476"/>
      <c r="P68" s="119" t="s">
        <v>6193</v>
      </c>
      <c r="Q68" s="119" t="s">
        <v>6193</v>
      </c>
      <c r="R68" s="76"/>
      <c r="S68" s="76"/>
      <c r="T68" s="76"/>
      <c r="U68" s="76"/>
      <c r="V68" s="76"/>
      <c r="W68" s="121"/>
      <c r="X68" s="639">
        <f t="shared" si="0"/>
        <v>5250.0000000000009</v>
      </c>
      <c r="Y68" s="118">
        <f t="shared" si="1"/>
        <v>80250</v>
      </c>
    </row>
    <row r="69" spans="1:25" x14ac:dyDescent="0.35">
      <c r="A69" s="76"/>
      <c r="B69" s="76"/>
      <c r="C69" s="76"/>
      <c r="D69" s="76"/>
      <c r="E69" s="76"/>
      <c r="F69" s="76" t="s">
        <v>13661</v>
      </c>
      <c r="G69" s="76"/>
      <c r="H69" s="118">
        <v>75000</v>
      </c>
      <c r="I69" s="76"/>
      <c r="J69" s="119" t="s">
        <v>4438</v>
      </c>
      <c r="K69" s="130" t="s">
        <v>6193</v>
      </c>
      <c r="L69" s="119" t="s">
        <v>9340</v>
      </c>
      <c r="M69" s="119" t="s">
        <v>9341</v>
      </c>
      <c r="N69" s="76"/>
      <c r="O69" s="76"/>
      <c r="P69" s="119" t="s">
        <v>6193</v>
      </c>
      <c r="Q69" s="119" t="s">
        <v>13662</v>
      </c>
      <c r="R69" s="76"/>
      <c r="S69" s="76"/>
      <c r="T69" s="76"/>
      <c r="U69" s="76"/>
      <c r="V69" s="69"/>
      <c r="W69" s="116"/>
      <c r="X69" s="639">
        <f t="shared" si="0"/>
        <v>5250.0000000000009</v>
      </c>
      <c r="Y69" s="118">
        <f t="shared" si="1"/>
        <v>80250</v>
      </c>
    </row>
    <row r="70" spans="1:25" x14ac:dyDescent="0.35">
      <c r="A70" s="76"/>
      <c r="B70" s="76"/>
      <c r="C70" s="76"/>
      <c r="D70" s="76"/>
      <c r="E70" s="76"/>
      <c r="F70" s="76" t="s">
        <v>13663</v>
      </c>
      <c r="G70" s="76"/>
      <c r="H70" s="118">
        <v>75000</v>
      </c>
      <c r="I70" s="76"/>
      <c r="J70" s="119" t="s">
        <v>4438</v>
      </c>
      <c r="K70" s="130" t="s">
        <v>6193</v>
      </c>
      <c r="L70" s="119" t="s">
        <v>9105</v>
      </c>
      <c r="M70" s="119" t="s">
        <v>9106</v>
      </c>
      <c r="N70" s="76"/>
      <c r="O70" s="76"/>
      <c r="P70" s="119" t="s">
        <v>6193</v>
      </c>
      <c r="Q70" s="119" t="s">
        <v>13662</v>
      </c>
      <c r="R70" s="76"/>
      <c r="S70" s="76"/>
      <c r="T70" s="76">
        <v>2</v>
      </c>
      <c r="U70" s="76"/>
      <c r="V70" s="76"/>
      <c r="W70" s="121"/>
      <c r="X70" s="639">
        <f t="shared" ref="X70:X103" si="2">H70*X$4</f>
        <v>5250.0000000000009</v>
      </c>
      <c r="Y70" s="118">
        <f t="shared" ref="Y70:Y103" si="3">H70+X70</f>
        <v>80250</v>
      </c>
    </row>
    <row r="71" spans="1:25" x14ac:dyDescent="0.35">
      <c r="A71" s="76"/>
      <c r="B71" s="76"/>
      <c r="C71" s="76"/>
      <c r="D71" s="76"/>
      <c r="E71" s="76"/>
      <c r="F71" s="76" t="s">
        <v>13664</v>
      </c>
      <c r="G71" s="76"/>
      <c r="H71" s="118">
        <v>75000</v>
      </c>
      <c r="I71" s="76"/>
      <c r="J71" s="119" t="s">
        <v>4438</v>
      </c>
      <c r="K71" s="130" t="s">
        <v>6193</v>
      </c>
      <c r="L71" s="119" t="s">
        <v>9107</v>
      </c>
      <c r="M71" s="119" t="s">
        <v>9108</v>
      </c>
      <c r="N71" s="76"/>
      <c r="O71" s="76"/>
      <c r="P71" s="119" t="s">
        <v>6193</v>
      </c>
      <c r="Q71" s="119" t="s">
        <v>6193</v>
      </c>
      <c r="R71" s="76"/>
      <c r="S71" s="76"/>
      <c r="T71" s="76"/>
      <c r="U71" s="76"/>
      <c r="V71" s="76"/>
      <c r="W71" s="121"/>
      <c r="X71" s="639">
        <f t="shared" si="2"/>
        <v>5250.0000000000009</v>
      </c>
      <c r="Y71" s="118">
        <f t="shared" si="3"/>
        <v>80250</v>
      </c>
    </row>
    <row r="72" spans="1:25" x14ac:dyDescent="0.35">
      <c r="A72" s="76"/>
      <c r="B72" s="76"/>
      <c r="C72" s="76"/>
      <c r="D72" s="76"/>
      <c r="E72" s="76"/>
      <c r="F72" s="76" t="s">
        <v>13665</v>
      </c>
      <c r="G72" s="76"/>
      <c r="H72" s="118">
        <v>75000</v>
      </c>
      <c r="I72" s="76"/>
      <c r="J72" s="119" t="s">
        <v>11975</v>
      </c>
      <c r="K72" s="130" t="s">
        <v>6193</v>
      </c>
      <c r="L72" s="119" t="s">
        <v>8791</v>
      </c>
      <c r="M72" s="119">
        <v>450003</v>
      </c>
      <c r="N72" s="76"/>
      <c r="O72" s="76"/>
      <c r="P72" s="119" t="s">
        <v>6193</v>
      </c>
      <c r="Q72" s="119" t="s">
        <v>6193</v>
      </c>
      <c r="R72" s="76"/>
      <c r="S72" s="76"/>
      <c r="T72" s="76"/>
      <c r="U72" s="76"/>
      <c r="V72" s="76"/>
      <c r="W72" s="121"/>
      <c r="X72" s="639">
        <f t="shared" si="2"/>
        <v>5250.0000000000009</v>
      </c>
      <c r="Y72" s="118">
        <f t="shared" si="3"/>
        <v>80250</v>
      </c>
    </row>
    <row r="73" spans="1:25" x14ac:dyDescent="0.35">
      <c r="A73" s="76"/>
      <c r="B73" s="76"/>
      <c r="C73" s="76"/>
      <c r="D73" s="76"/>
      <c r="E73" s="76"/>
      <c r="F73" s="76" t="s">
        <v>13666</v>
      </c>
      <c r="G73" s="76"/>
      <c r="H73" s="118">
        <v>75000</v>
      </c>
      <c r="I73" s="76"/>
      <c r="J73" s="119" t="s">
        <v>11975</v>
      </c>
      <c r="K73" s="130" t="s">
        <v>6193</v>
      </c>
      <c r="L73" s="119" t="s">
        <v>8793</v>
      </c>
      <c r="M73" s="119">
        <v>789401</v>
      </c>
      <c r="N73" s="76"/>
      <c r="O73" s="76"/>
      <c r="P73" s="119" t="s">
        <v>6193</v>
      </c>
      <c r="Q73" s="119" t="s">
        <v>6193</v>
      </c>
      <c r="R73" s="76"/>
      <c r="S73" s="76"/>
      <c r="T73" s="76"/>
      <c r="U73" s="76"/>
      <c r="V73" s="76"/>
      <c r="W73" s="121"/>
      <c r="X73" s="639">
        <f t="shared" si="2"/>
        <v>5250.0000000000009</v>
      </c>
      <c r="Y73" s="118">
        <f t="shared" si="3"/>
        <v>80250</v>
      </c>
    </row>
    <row r="74" spans="1:25" x14ac:dyDescent="0.35">
      <c r="A74" s="76"/>
      <c r="B74" s="76"/>
      <c r="C74" s="76"/>
      <c r="D74" s="76"/>
      <c r="E74" s="76"/>
      <c r="F74" s="76" t="s">
        <v>13667</v>
      </c>
      <c r="G74" s="76"/>
      <c r="H74" s="118">
        <v>75000</v>
      </c>
      <c r="I74" s="76"/>
      <c r="J74" s="119" t="s">
        <v>11975</v>
      </c>
      <c r="K74" s="130" t="s">
        <v>6193</v>
      </c>
      <c r="L74" s="119" t="s">
        <v>8795</v>
      </c>
      <c r="M74" s="119" t="s">
        <v>13668</v>
      </c>
      <c r="N74" s="76"/>
      <c r="O74" s="76"/>
      <c r="P74" s="119" t="s">
        <v>8797</v>
      </c>
      <c r="Q74" s="119" t="s">
        <v>6193</v>
      </c>
      <c r="R74" s="76"/>
      <c r="S74" s="76"/>
      <c r="T74" s="76"/>
      <c r="U74" s="76"/>
      <c r="V74" s="76"/>
      <c r="W74" s="121"/>
      <c r="X74" s="639">
        <f t="shared" si="2"/>
        <v>5250.0000000000009</v>
      </c>
      <c r="Y74" s="118">
        <f t="shared" si="3"/>
        <v>80250</v>
      </c>
    </row>
    <row r="75" spans="1:25" x14ac:dyDescent="0.35">
      <c r="A75" s="76"/>
      <c r="B75" s="76"/>
      <c r="C75" s="76"/>
      <c r="D75" s="76"/>
      <c r="E75" s="76"/>
      <c r="F75" s="76" t="s">
        <v>13669</v>
      </c>
      <c r="G75" s="76"/>
      <c r="H75" s="118">
        <v>75000</v>
      </c>
      <c r="I75" s="76"/>
      <c r="J75" s="119" t="s">
        <v>11975</v>
      </c>
      <c r="K75" s="130" t="s">
        <v>6193</v>
      </c>
      <c r="L75" s="119" t="s">
        <v>5551</v>
      </c>
      <c r="M75" s="119">
        <v>643025</v>
      </c>
      <c r="N75" s="76"/>
      <c r="O75" s="76"/>
      <c r="P75" s="119" t="s">
        <v>6193</v>
      </c>
      <c r="Q75" s="119" t="s">
        <v>6193</v>
      </c>
      <c r="R75" s="76"/>
      <c r="S75" s="76"/>
      <c r="T75" s="76"/>
      <c r="U75" s="76"/>
      <c r="V75" s="76"/>
      <c r="W75" s="121"/>
      <c r="X75" s="639">
        <f t="shared" si="2"/>
        <v>5250.0000000000009</v>
      </c>
      <c r="Y75" s="118">
        <f t="shared" si="3"/>
        <v>80250</v>
      </c>
    </row>
    <row r="76" spans="1:25" x14ac:dyDescent="0.35">
      <c r="A76" s="76"/>
      <c r="B76" s="76"/>
      <c r="C76" s="76"/>
      <c r="D76" s="76"/>
      <c r="E76" s="76"/>
      <c r="F76" s="76" t="s">
        <v>13670</v>
      </c>
      <c r="G76" s="76"/>
      <c r="H76" s="118">
        <v>75000</v>
      </c>
      <c r="I76" s="76"/>
      <c r="J76" s="119" t="s">
        <v>11975</v>
      </c>
      <c r="K76" s="130" t="s">
        <v>6193</v>
      </c>
      <c r="L76" s="119" t="s">
        <v>5549</v>
      </c>
      <c r="M76" s="119">
        <v>509073</v>
      </c>
      <c r="N76" s="76"/>
      <c r="O76" s="76"/>
      <c r="P76" s="119" t="s">
        <v>6193</v>
      </c>
      <c r="Q76" s="119" t="s">
        <v>6193</v>
      </c>
      <c r="R76" s="76"/>
      <c r="S76" s="76"/>
      <c r="T76" s="76"/>
      <c r="U76" s="76"/>
      <c r="V76" s="76"/>
      <c r="W76" s="121"/>
      <c r="X76" s="639">
        <f t="shared" si="2"/>
        <v>5250.0000000000009</v>
      </c>
      <c r="Y76" s="118">
        <f t="shared" si="3"/>
        <v>80250</v>
      </c>
    </row>
    <row r="77" spans="1:25" x14ac:dyDescent="0.35">
      <c r="A77" s="76"/>
      <c r="B77" s="76"/>
      <c r="C77" s="76"/>
      <c r="D77" s="76"/>
      <c r="E77" s="76"/>
      <c r="F77" s="76" t="s">
        <v>13671</v>
      </c>
      <c r="G77" s="76"/>
      <c r="H77" s="118">
        <v>75000</v>
      </c>
      <c r="I77" s="76"/>
      <c r="J77" s="119" t="s">
        <v>11975</v>
      </c>
      <c r="K77" s="130" t="s">
        <v>6193</v>
      </c>
      <c r="L77" s="119" t="s">
        <v>5551</v>
      </c>
      <c r="M77" s="119">
        <v>643017</v>
      </c>
      <c r="N77" s="76"/>
      <c r="O77" s="76"/>
      <c r="P77" s="119" t="s">
        <v>6193</v>
      </c>
      <c r="Q77" s="119" t="s">
        <v>6193</v>
      </c>
      <c r="R77" s="76"/>
      <c r="S77" s="76"/>
      <c r="T77" s="76"/>
      <c r="U77" s="76"/>
      <c r="V77" s="76"/>
      <c r="W77" s="121"/>
      <c r="X77" s="639">
        <f t="shared" si="2"/>
        <v>5250.0000000000009</v>
      </c>
      <c r="Y77" s="118">
        <f t="shared" si="3"/>
        <v>80250</v>
      </c>
    </row>
    <row r="78" spans="1:25" x14ac:dyDescent="0.35">
      <c r="A78" s="76"/>
      <c r="B78" s="76"/>
      <c r="C78" s="76"/>
      <c r="D78" s="76"/>
      <c r="E78" s="76"/>
      <c r="F78" s="76" t="s">
        <v>13672</v>
      </c>
      <c r="G78" s="76"/>
      <c r="H78" s="118">
        <v>75000</v>
      </c>
      <c r="I78" s="76"/>
      <c r="J78" s="119" t="s">
        <v>11975</v>
      </c>
      <c r="K78" s="130" t="s">
        <v>6193</v>
      </c>
      <c r="L78" s="119" t="s">
        <v>8804</v>
      </c>
      <c r="M78" s="119" t="s">
        <v>13673</v>
      </c>
      <c r="N78" s="76"/>
      <c r="O78" s="76"/>
      <c r="P78" s="119" t="s">
        <v>6193</v>
      </c>
      <c r="Q78" s="119" t="s">
        <v>6193</v>
      </c>
      <c r="R78" s="76"/>
      <c r="S78" s="76"/>
      <c r="T78" s="76"/>
      <c r="U78" s="76"/>
      <c r="V78" s="76"/>
      <c r="W78" s="121"/>
      <c r="X78" s="639">
        <f t="shared" si="2"/>
        <v>5250.0000000000009</v>
      </c>
      <c r="Y78" s="118">
        <f t="shared" si="3"/>
        <v>80250</v>
      </c>
    </row>
    <row r="79" spans="1:25" x14ac:dyDescent="0.35">
      <c r="A79" s="76"/>
      <c r="B79" s="76"/>
      <c r="C79" s="76"/>
      <c r="D79" s="76"/>
      <c r="E79" s="76"/>
      <c r="F79" s="76" t="s">
        <v>13671</v>
      </c>
      <c r="G79" s="76"/>
      <c r="H79" s="118">
        <v>75000</v>
      </c>
      <c r="I79" s="76"/>
      <c r="J79" s="119" t="s">
        <v>11975</v>
      </c>
      <c r="K79" s="130" t="s">
        <v>6193</v>
      </c>
      <c r="L79" s="119" t="s">
        <v>13674</v>
      </c>
      <c r="M79" s="119" t="s">
        <v>13675</v>
      </c>
      <c r="N79" s="76"/>
      <c r="O79" s="76"/>
      <c r="P79" s="119" t="s">
        <v>6193</v>
      </c>
      <c r="Q79" s="119" t="s">
        <v>6193</v>
      </c>
      <c r="R79" s="76"/>
      <c r="S79" s="76"/>
      <c r="T79" s="76"/>
      <c r="U79" s="76"/>
      <c r="V79" s="76"/>
      <c r="W79" s="121"/>
      <c r="X79" s="639">
        <f t="shared" si="2"/>
        <v>5250.0000000000009</v>
      </c>
      <c r="Y79" s="118">
        <f t="shared" si="3"/>
        <v>80250</v>
      </c>
    </row>
    <row r="80" spans="1:25" x14ac:dyDescent="0.35">
      <c r="A80" s="76"/>
      <c r="B80" s="76"/>
      <c r="C80" s="76"/>
      <c r="D80" s="76"/>
      <c r="E80" s="76"/>
      <c r="F80" s="76" t="s">
        <v>13676</v>
      </c>
      <c r="G80" s="76"/>
      <c r="H80" s="118">
        <v>75000</v>
      </c>
      <c r="I80" s="76"/>
      <c r="J80" s="119" t="s">
        <v>11975</v>
      </c>
      <c r="K80" s="130" t="s">
        <v>6193</v>
      </c>
      <c r="L80" s="119" t="s">
        <v>8810</v>
      </c>
      <c r="M80" s="119" t="s">
        <v>13677</v>
      </c>
      <c r="N80" s="76"/>
      <c r="O80" s="76"/>
      <c r="P80" s="119" t="s">
        <v>6193</v>
      </c>
      <c r="Q80" s="119" t="s">
        <v>6193</v>
      </c>
      <c r="R80" s="76"/>
      <c r="S80" s="76"/>
      <c r="T80" s="76"/>
      <c r="U80" s="76"/>
      <c r="V80" s="76"/>
      <c r="W80" s="121"/>
      <c r="X80" s="639">
        <f t="shared" si="2"/>
        <v>5250.0000000000009</v>
      </c>
      <c r="Y80" s="118">
        <f t="shared" si="3"/>
        <v>80250</v>
      </c>
    </row>
    <row r="81" spans="1:25" x14ac:dyDescent="0.35">
      <c r="A81" s="76"/>
      <c r="B81" s="76"/>
      <c r="C81" s="76"/>
      <c r="D81" s="76"/>
      <c r="E81" s="76"/>
      <c r="F81" s="76" t="s">
        <v>13678</v>
      </c>
      <c r="G81" s="76"/>
      <c r="H81" s="118">
        <v>75000</v>
      </c>
      <c r="I81" s="76"/>
      <c r="J81" s="119" t="s">
        <v>11975</v>
      </c>
      <c r="K81" s="130" t="s">
        <v>6193</v>
      </c>
      <c r="L81" s="119" t="s">
        <v>8813</v>
      </c>
      <c r="M81" s="119" t="s">
        <v>13679</v>
      </c>
      <c r="N81" s="76"/>
      <c r="O81" s="76"/>
      <c r="P81" s="119" t="s">
        <v>8797</v>
      </c>
      <c r="Q81" s="119" t="s">
        <v>6193</v>
      </c>
      <c r="R81" s="76"/>
      <c r="S81" s="76"/>
      <c r="T81" s="76"/>
      <c r="U81" s="76"/>
      <c r="V81" s="76"/>
      <c r="W81" s="121"/>
      <c r="X81" s="639">
        <f t="shared" si="2"/>
        <v>5250.0000000000009</v>
      </c>
      <c r="Y81" s="118">
        <f t="shared" si="3"/>
        <v>80250</v>
      </c>
    </row>
    <row r="82" spans="1:25" x14ac:dyDescent="0.35">
      <c r="A82" s="76"/>
      <c r="B82" s="76"/>
      <c r="C82" s="76"/>
      <c r="D82" s="76"/>
      <c r="E82" s="76"/>
      <c r="F82" s="76" t="s">
        <v>13680</v>
      </c>
      <c r="G82" s="76"/>
      <c r="H82" s="118">
        <v>75000</v>
      </c>
      <c r="I82" s="76"/>
      <c r="J82" s="119" t="s">
        <v>11975</v>
      </c>
      <c r="K82" s="130" t="s">
        <v>6193</v>
      </c>
      <c r="L82" s="119" t="s">
        <v>8816</v>
      </c>
      <c r="M82" s="119" t="s">
        <v>13681</v>
      </c>
      <c r="N82" s="76"/>
      <c r="O82" s="76"/>
      <c r="P82" s="119" t="s">
        <v>6193</v>
      </c>
      <c r="Q82" s="119" t="s">
        <v>3484</v>
      </c>
      <c r="R82" s="76"/>
      <c r="S82" s="76"/>
      <c r="T82" s="76"/>
      <c r="U82" s="76"/>
      <c r="V82" s="76"/>
      <c r="W82" s="121"/>
      <c r="X82" s="639">
        <f t="shared" si="2"/>
        <v>5250.0000000000009</v>
      </c>
      <c r="Y82" s="118">
        <f t="shared" si="3"/>
        <v>80250</v>
      </c>
    </row>
    <row r="83" spans="1:25" x14ac:dyDescent="0.35">
      <c r="A83" s="76"/>
      <c r="B83" s="76"/>
      <c r="C83" s="76"/>
      <c r="D83" s="76"/>
      <c r="E83" s="76"/>
      <c r="F83" s="76" t="s">
        <v>13682</v>
      </c>
      <c r="G83" s="76"/>
      <c r="H83" s="118">
        <v>75000</v>
      </c>
      <c r="I83" s="76"/>
      <c r="J83" s="119" t="s">
        <v>13683</v>
      </c>
      <c r="K83" s="130" t="s">
        <v>6193</v>
      </c>
      <c r="L83" s="119" t="s">
        <v>8719</v>
      </c>
      <c r="M83" s="119" t="s">
        <v>6193</v>
      </c>
      <c r="N83" s="76"/>
      <c r="O83" s="76"/>
      <c r="P83" s="119" t="s">
        <v>6193</v>
      </c>
      <c r="Q83" s="119" t="s">
        <v>6193</v>
      </c>
      <c r="R83" s="76"/>
      <c r="S83" s="76"/>
      <c r="T83" s="76"/>
      <c r="U83" s="76"/>
      <c r="V83" s="76"/>
      <c r="W83" s="121"/>
      <c r="X83" s="639">
        <f t="shared" si="2"/>
        <v>5250.0000000000009</v>
      </c>
      <c r="Y83" s="118">
        <f t="shared" si="3"/>
        <v>80250</v>
      </c>
    </row>
    <row r="84" spans="1:25" x14ac:dyDescent="0.35">
      <c r="A84" s="76"/>
      <c r="B84" s="76"/>
      <c r="C84" s="76"/>
      <c r="D84" s="76"/>
      <c r="E84" s="76"/>
      <c r="F84" s="76" t="s">
        <v>13684</v>
      </c>
      <c r="G84" s="76"/>
      <c r="H84" s="118">
        <v>75000</v>
      </c>
      <c r="I84" s="76"/>
      <c r="J84" s="119" t="s">
        <v>6193</v>
      </c>
      <c r="K84" s="130" t="s">
        <v>6193</v>
      </c>
      <c r="L84" s="119" t="s">
        <v>6193</v>
      </c>
      <c r="M84" s="119" t="s">
        <v>6193</v>
      </c>
      <c r="N84" s="76"/>
      <c r="O84" s="76"/>
      <c r="P84" s="119" t="s">
        <v>6193</v>
      </c>
      <c r="Q84" s="119" t="s">
        <v>6193</v>
      </c>
      <c r="R84" s="76"/>
      <c r="S84" s="76"/>
      <c r="T84" s="76"/>
      <c r="U84" s="76"/>
      <c r="V84" s="76"/>
      <c r="W84" s="121"/>
      <c r="X84" s="639">
        <f t="shared" si="2"/>
        <v>5250.0000000000009</v>
      </c>
      <c r="Y84" s="118">
        <f t="shared" si="3"/>
        <v>80250</v>
      </c>
    </row>
    <row r="85" spans="1:25" x14ac:dyDescent="0.35">
      <c r="A85" s="76"/>
      <c r="B85" s="76"/>
      <c r="C85" s="76"/>
      <c r="D85" s="76"/>
      <c r="E85" s="76"/>
      <c r="F85" s="76" t="s">
        <v>13685</v>
      </c>
      <c r="G85" s="76"/>
      <c r="H85" s="118">
        <v>75000</v>
      </c>
      <c r="I85" s="76"/>
      <c r="J85" s="119" t="s">
        <v>3716</v>
      </c>
      <c r="K85" s="130" t="s">
        <v>6193</v>
      </c>
      <c r="L85" s="119" t="s">
        <v>8821</v>
      </c>
      <c r="M85" s="119" t="s">
        <v>13686</v>
      </c>
      <c r="N85" s="76"/>
      <c r="O85" s="76"/>
      <c r="P85" s="119" t="s">
        <v>8797</v>
      </c>
      <c r="Q85" s="119" t="s">
        <v>6193</v>
      </c>
      <c r="R85" s="76"/>
      <c r="S85" s="76"/>
      <c r="T85" s="76"/>
      <c r="U85" s="76"/>
      <c r="V85" s="76"/>
      <c r="W85" s="121"/>
      <c r="X85" s="639">
        <f t="shared" si="2"/>
        <v>5250.0000000000009</v>
      </c>
      <c r="Y85" s="118">
        <f t="shared" si="3"/>
        <v>80250</v>
      </c>
    </row>
    <row r="86" spans="1:25" x14ac:dyDescent="0.35">
      <c r="A86" s="76"/>
      <c r="B86" s="76"/>
      <c r="C86" s="76"/>
      <c r="D86" s="76"/>
      <c r="E86" s="76"/>
      <c r="F86" s="76" t="s">
        <v>13687</v>
      </c>
      <c r="G86" s="69"/>
      <c r="H86" s="118">
        <v>75000</v>
      </c>
      <c r="I86" s="76"/>
      <c r="J86" s="119" t="s">
        <v>3716</v>
      </c>
      <c r="K86" s="130" t="s">
        <v>6193</v>
      </c>
      <c r="L86" s="119" t="s">
        <v>5551</v>
      </c>
      <c r="M86" s="119">
        <v>643007</v>
      </c>
      <c r="N86" s="76"/>
      <c r="O86" s="76"/>
      <c r="P86" s="119" t="s">
        <v>6193</v>
      </c>
      <c r="Q86" s="119" t="s">
        <v>6193</v>
      </c>
      <c r="R86" s="76"/>
      <c r="S86" s="76"/>
      <c r="T86" s="76"/>
      <c r="U86" s="76"/>
      <c r="V86" s="76"/>
      <c r="W86" s="121"/>
      <c r="X86" s="639">
        <f t="shared" si="2"/>
        <v>5250.0000000000009</v>
      </c>
      <c r="Y86" s="118">
        <f t="shared" si="3"/>
        <v>80250</v>
      </c>
    </row>
    <row r="87" spans="1:25" x14ac:dyDescent="0.35">
      <c r="A87" s="76"/>
      <c r="B87" s="76"/>
      <c r="C87" s="76"/>
      <c r="D87" s="76"/>
      <c r="E87" s="76"/>
      <c r="F87" s="76" t="s">
        <v>13688</v>
      </c>
      <c r="G87" s="76"/>
      <c r="H87" s="118">
        <v>75000</v>
      </c>
      <c r="I87" s="76"/>
      <c r="J87" s="119" t="s">
        <v>3716</v>
      </c>
      <c r="K87" s="130" t="s">
        <v>6193</v>
      </c>
      <c r="L87" s="119" t="s">
        <v>8813</v>
      </c>
      <c r="M87" s="119" t="s">
        <v>13689</v>
      </c>
      <c r="N87" s="76"/>
      <c r="O87" s="76"/>
      <c r="P87" s="119" t="s">
        <v>6193</v>
      </c>
      <c r="Q87" s="119" t="s">
        <v>6193</v>
      </c>
      <c r="R87" s="76"/>
      <c r="S87" s="76"/>
      <c r="T87" s="76"/>
      <c r="U87" s="76"/>
      <c r="V87" s="76"/>
      <c r="W87" s="121"/>
      <c r="X87" s="639">
        <f t="shared" si="2"/>
        <v>5250.0000000000009</v>
      </c>
      <c r="Y87" s="118">
        <f t="shared" si="3"/>
        <v>80250</v>
      </c>
    </row>
    <row r="88" spans="1:25" x14ac:dyDescent="0.35">
      <c r="A88" s="76"/>
      <c r="B88" s="76"/>
      <c r="C88" s="76"/>
      <c r="D88" s="76"/>
      <c r="E88" s="76"/>
      <c r="F88" s="76" t="s">
        <v>13690</v>
      </c>
      <c r="G88" s="76"/>
      <c r="H88" s="118">
        <v>75000</v>
      </c>
      <c r="I88" s="76"/>
      <c r="J88" s="119" t="s">
        <v>3716</v>
      </c>
      <c r="K88" s="130" t="s">
        <v>6193</v>
      </c>
      <c r="L88" s="119" t="s">
        <v>8810</v>
      </c>
      <c r="M88" s="119" t="s">
        <v>13691</v>
      </c>
      <c r="N88" s="76"/>
      <c r="O88" s="76"/>
      <c r="P88" s="119" t="s">
        <v>6193</v>
      </c>
      <c r="Q88" s="119" t="s">
        <v>6193</v>
      </c>
      <c r="R88" s="76"/>
      <c r="S88" s="76"/>
      <c r="T88" s="76"/>
      <c r="U88" s="76"/>
      <c r="V88" s="76"/>
      <c r="W88" s="121"/>
      <c r="X88" s="639">
        <f t="shared" si="2"/>
        <v>5250.0000000000009</v>
      </c>
      <c r="Y88" s="118">
        <f t="shared" si="3"/>
        <v>80250</v>
      </c>
    </row>
    <row r="89" spans="1:25" x14ac:dyDescent="0.35">
      <c r="A89" s="76"/>
      <c r="B89" s="76"/>
      <c r="C89" s="76"/>
      <c r="D89" s="76"/>
      <c r="E89" s="76"/>
      <c r="F89" s="76" t="s">
        <v>13692</v>
      </c>
      <c r="G89" s="76"/>
      <c r="H89" s="118">
        <v>75000</v>
      </c>
      <c r="I89" s="76"/>
      <c r="J89" s="119" t="s">
        <v>3716</v>
      </c>
      <c r="K89" s="130" t="s">
        <v>6193</v>
      </c>
      <c r="L89" s="119" t="s">
        <v>8821</v>
      </c>
      <c r="M89" s="119" t="s">
        <v>13693</v>
      </c>
      <c r="N89" s="76"/>
      <c r="O89" s="76"/>
      <c r="P89" s="119" t="s">
        <v>8797</v>
      </c>
      <c r="Q89" s="119" t="s">
        <v>6193</v>
      </c>
      <c r="R89" s="76"/>
      <c r="S89" s="76"/>
      <c r="T89" s="76"/>
      <c r="U89" s="76"/>
      <c r="V89" s="76"/>
      <c r="W89" s="121"/>
      <c r="X89" s="639">
        <f t="shared" si="2"/>
        <v>5250.0000000000009</v>
      </c>
      <c r="Y89" s="118">
        <f t="shared" si="3"/>
        <v>80250</v>
      </c>
    </row>
    <row r="90" spans="1:25" x14ac:dyDescent="0.35">
      <c r="A90" s="76"/>
      <c r="B90" s="76"/>
      <c r="C90" s="76"/>
      <c r="D90" s="76"/>
      <c r="E90" s="76"/>
      <c r="F90" s="76" t="s">
        <v>13694</v>
      </c>
      <c r="G90" s="76"/>
      <c r="H90" s="118">
        <v>75000</v>
      </c>
      <c r="I90" s="76"/>
      <c r="J90" s="119" t="s">
        <v>13683</v>
      </c>
      <c r="K90" s="130" t="s">
        <v>6193</v>
      </c>
      <c r="L90" s="119" t="s">
        <v>8719</v>
      </c>
      <c r="M90" s="119" t="s">
        <v>6193</v>
      </c>
      <c r="N90" s="76"/>
      <c r="O90" s="76"/>
      <c r="P90" s="119" t="s">
        <v>6193</v>
      </c>
      <c r="Q90" s="119" t="s">
        <v>6193</v>
      </c>
      <c r="R90" s="76"/>
      <c r="S90" s="76"/>
      <c r="T90" s="76"/>
      <c r="U90" s="76"/>
      <c r="V90" s="76"/>
      <c r="W90" s="121"/>
      <c r="X90" s="639">
        <f t="shared" si="2"/>
        <v>5250.0000000000009</v>
      </c>
      <c r="Y90" s="118">
        <f t="shared" si="3"/>
        <v>80250</v>
      </c>
    </row>
    <row r="91" spans="1:25" x14ac:dyDescent="0.35">
      <c r="A91" s="76"/>
      <c r="B91" s="76"/>
      <c r="C91" s="76"/>
      <c r="D91" s="76"/>
      <c r="E91" s="76"/>
      <c r="F91" s="76" t="s">
        <v>13695</v>
      </c>
      <c r="G91" s="76"/>
      <c r="H91" s="118">
        <v>75000</v>
      </c>
      <c r="I91" s="76"/>
      <c r="J91" s="119" t="s">
        <v>6193</v>
      </c>
      <c r="K91" s="130" t="s">
        <v>6193</v>
      </c>
      <c r="L91" s="119" t="s">
        <v>6193</v>
      </c>
      <c r="M91" s="119" t="s">
        <v>6193</v>
      </c>
      <c r="N91" s="76"/>
      <c r="O91" s="76"/>
      <c r="P91" s="119" t="s">
        <v>6193</v>
      </c>
      <c r="Q91" s="119" t="s">
        <v>6193</v>
      </c>
      <c r="R91" s="76"/>
      <c r="S91" s="76"/>
      <c r="T91" s="76"/>
      <c r="U91" s="76"/>
      <c r="V91" s="76"/>
      <c r="W91" s="121"/>
      <c r="X91" s="639">
        <f t="shared" si="2"/>
        <v>5250.0000000000009</v>
      </c>
      <c r="Y91" s="118">
        <f t="shared" si="3"/>
        <v>80250</v>
      </c>
    </row>
    <row r="92" spans="1:25" x14ac:dyDescent="0.35">
      <c r="A92" s="76"/>
      <c r="B92" s="76"/>
      <c r="C92" s="76"/>
      <c r="D92" s="76"/>
      <c r="E92" s="76"/>
      <c r="F92" s="76" t="s">
        <v>13696</v>
      </c>
      <c r="G92" s="69"/>
      <c r="H92" s="118">
        <v>75000</v>
      </c>
      <c r="I92" s="76"/>
      <c r="J92" s="119" t="s">
        <v>6193</v>
      </c>
      <c r="K92" s="130" t="s">
        <v>6193</v>
      </c>
      <c r="L92" s="119" t="s">
        <v>6193</v>
      </c>
      <c r="M92" s="119" t="s">
        <v>6193</v>
      </c>
      <c r="N92" s="76"/>
      <c r="O92" s="76"/>
      <c r="P92" s="119" t="s">
        <v>6193</v>
      </c>
      <c r="Q92" s="119" t="s">
        <v>6193</v>
      </c>
      <c r="R92" s="76"/>
      <c r="S92" s="76"/>
      <c r="T92" s="76"/>
      <c r="U92" s="76"/>
      <c r="V92" s="76"/>
      <c r="W92" s="121"/>
      <c r="X92" s="639">
        <f t="shared" si="2"/>
        <v>5250.0000000000009</v>
      </c>
      <c r="Y92" s="118">
        <f t="shared" si="3"/>
        <v>80250</v>
      </c>
    </row>
    <row r="93" spans="1:25" x14ac:dyDescent="0.35">
      <c r="A93" s="64"/>
      <c r="B93" s="64"/>
      <c r="C93" s="64"/>
      <c r="D93" s="64"/>
      <c r="E93" s="64"/>
      <c r="F93" s="66" t="s">
        <v>1168</v>
      </c>
      <c r="G93" s="64"/>
      <c r="H93" s="67"/>
      <c r="I93" s="64"/>
      <c r="J93" s="68"/>
      <c r="K93" s="68"/>
      <c r="L93" s="68"/>
      <c r="M93" s="68"/>
      <c r="N93" s="64"/>
      <c r="O93" s="64"/>
      <c r="P93" s="68"/>
      <c r="Q93" s="68"/>
      <c r="R93" s="64"/>
      <c r="S93" s="64"/>
      <c r="T93" s="64"/>
      <c r="U93" s="64"/>
      <c r="V93" s="64"/>
      <c r="W93" s="115"/>
      <c r="X93" s="639">
        <f t="shared" si="2"/>
        <v>0</v>
      </c>
      <c r="Y93" s="67">
        <f t="shared" si="3"/>
        <v>0</v>
      </c>
    </row>
    <row r="94" spans="1:25" x14ac:dyDescent="0.35">
      <c r="A94" s="76"/>
      <c r="B94" s="76"/>
      <c r="C94" s="76"/>
      <c r="D94" s="76"/>
      <c r="E94" s="76"/>
      <c r="F94" s="76" t="s">
        <v>13697</v>
      </c>
      <c r="G94" s="76"/>
      <c r="H94" s="118">
        <v>70000</v>
      </c>
      <c r="I94" s="76"/>
      <c r="J94" s="119" t="s">
        <v>3716</v>
      </c>
      <c r="K94" s="130" t="s">
        <v>6193</v>
      </c>
      <c r="L94" s="119" t="s">
        <v>8543</v>
      </c>
      <c r="M94" s="119" t="s">
        <v>13698</v>
      </c>
      <c r="N94" s="76"/>
      <c r="O94" s="76"/>
      <c r="P94" s="119" t="s">
        <v>6193</v>
      </c>
      <c r="Q94" s="119" t="s">
        <v>6193</v>
      </c>
      <c r="R94" s="76"/>
      <c r="S94" s="76"/>
      <c r="T94" s="76"/>
      <c r="U94" s="76"/>
      <c r="V94" s="76"/>
      <c r="W94" s="121"/>
      <c r="X94" s="639">
        <f t="shared" si="2"/>
        <v>4900.0000000000009</v>
      </c>
      <c r="Y94" s="118">
        <f t="shared" si="3"/>
        <v>74900</v>
      </c>
    </row>
    <row r="95" spans="1:25" x14ac:dyDescent="0.35">
      <c r="A95" s="64"/>
      <c r="B95" s="64"/>
      <c r="C95" s="64"/>
      <c r="D95" s="64"/>
      <c r="E95" s="64"/>
      <c r="F95" s="66" t="s">
        <v>1748</v>
      </c>
      <c r="G95" s="64"/>
      <c r="H95" s="67"/>
      <c r="I95" s="64"/>
      <c r="J95" s="68"/>
      <c r="K95" s="68"/>
      <c r="L95" s="68"/>
      <c r="M95" s="68"/>
      <c r="N95" s="64"/>
      <c r="O95" s="64"/>
      <c r="P95" s="68"/>
      <c r="Q95" s="68"/>
      <c r="R95" s="64"/>
      <c r="S95" s="64"/>
      <c r="T95" s="64"/>
      <c r="U95" s="64"/>
      <c r="V95" s="64"/>
      <c r="W95" s="115"/>
      <c r="X95" s="639">
        <f t="shared" si="2"/>
        <v>0</v>
      </c>
      <c r="Y95" s="67">
        <f t="shared" si="3"/>
        <v>0</v>
      </c>
    </row>
    <row r="96" spans="1:25" x14ac:dyDescent="0.35">
      <c r="A96" s="76"/>
      <c r="B96" s="76"/>
      <c r="C96" s="76"/>
      <c r="D96" s="76"/>
      <c r="E96" s="69"/>
      <c r="F96" s="76" t="s">
        <v>13699</v>
      </c>
      <c r="G96" s="76"/>
      <c r="H96" s="118">
        <v>400000</v>
      </c>
      <c r="I96" s="76"/>
      <c r="J96" s="119" t="s">
        <v>1765</v>
      </c>
      <c r="K96" s="119" t="s">
        <v>1765</v>
      </c>
      <c r="L96" s="119" t="s">
        <v>1765</v>
      </c>
      <c r="M96" s="119" t="s">
        <v>1765</v>
      </c>
      <c r="N96" s="76"/>
      <c r="O96" s="76"/>
      <c r="P96" s="119" t="s">
        <v>1765</v>
      </c>
      <c r="Q96" s="119" t="s">
        <v>1765</v>
      </c>
      <c r="R96" s="76"/>
      <c r="S96" s="76"/>
      <c r="T96" s="76"/>
      <c r="U96" s="76"/>
      <c r="V96" s="76"/>
      <c r="W96" s="121"/>
      <c r="X96" s="639">
        <f t="shared" si="2"/>
        <v>28000.000000000004</v>
      </c>
      <c r="Y96" s="118">
        <f t="shared" si="3"/>
        <v>428000</v>
      </c>
    </row>
    <row r="97" spans="1:25" x14ac:dyDescent="0.35">
      <c r="A97" s="64"/>
      <c r="B97" s="64"/>
      <c r="C97" s="64"/>
      <c r="D97" s="64"/>
      <c r="E97" s="64"/>
      <c r="F97" s="66" t="s">
        <v>1572</v>
      </c>
      <c r="G97" s="64"/>
      <c r="H97" s="67"/>
      <c r="I97" s="64"/>
      <c r="J97" s="68"/>
      <c r="K97" s="68"/>
      <c r="L97" s="68"/>
      <c r="M97" s="68"/>
      <c r="N97" s="64"/>
      <c r="O97" s="64"/>
      <c r="P97" s="68"/>
      <c r="Q97" s="68"/>
      <c r="R97" s="64"/>
      <c r="S97" s="64"/>
      <c r="T97" s="64"/>
      <c r="U97" s="64"/>
      <c r="V97" s="64"/>
      <c r="W97" s="115"/>
      <c r="X97" s="639">
        <f t="shared" si="2"/>
        <v>0</v>
      </c>
      <c r="Y97" s="67">
        <f t="shared" si="3"/>
        <v>0</v>
      </c>
    </row>
    <row r="98" spans="1:25" x14ac:dyDescent="0.35">
      <c r="A98" s="76"/>
      <c r="B98" s="76"/>
      <c r="C98" s="76"/>
      <c r="D98" s="76"/>
      <c r="E98" s="69"/>
      <c r="F98" s="76" t="s">
        <v>13700</v>
      </c>
      <c r="G98" s="76"/>
      <c r="H98" s="118">
        <v>4000000</v>
      </c>
      <c r="I98" s="76"/>
      <c r="J98" s="119" t="s">
        <v>1765</v>
      </c>
      <c r="K98" s="119" t="s">
        <v>1765</v>
      </c>
      <c r="L98" s="119" t="s">
        <v>1765</v>
      </c>
      <c r="M98" s="119" t="s">
        <v>1765</v>
      </c>
      <c r="N98" s="76"/>
      <c r="O98" s="76"/>
      <c r="P98" s="119" t="s">
        <v>1765</v>
      </c>
      <c r="Q98" s="119" t="s">
        <v>1765</v>
      </c>
      <c r="R98" s="76"/>
      <c r="S98" s="76"/>
      <c r="T98" s="76"/>
      <c r="U98" s="76"/>
      <c r="V98" s="76"/>
      <c r="W98" s="121"/>
      <c r="X98" s="639">
        <f t="shared" si="2"/>
        <v>280000</v>
      </c>
      <c r="Y98" s="118">
        <f t="shared" si="3"/>
        <v>4280000</v>
      </c>
    </row>
    <row r="99" spans="1:25" x14ac:dyDescent="0.35">
      <c r="A99" s="64"/>
      <c r="B99" s="64"/>
      <c r="C99" s="64"/>
      <c r="D99" s="64"/>
      <c r="E99" s="64"/>
      <c r="F99" s="96" t="s">
        <v>1582</v>
      </c>
      <c r="G99" s="64"/>
      <c r="H99" s="67"/>
      <c r="I99" s="64"/>
      <c r="J99" s="68"/>
      <c r="K99" s="68"/>
      <c r="L99" s="68"/>
      <c r="M99" s="68"/>
      <c r="N99" s="159"/>
      <c r="O99" s="64"/>
      <c r="P99" s="68"/>
      <c r="Q99" s="68"/>
      <c r="R99" s="64"/>
      <c r="S99" s="64"/>
      <c r="T99" s="64"/>
      <c r="U99" s="64"/>
      <c r="V99" s="64"/>
      <c r="W99" s="115"/>
      <c r="X99" s="639">
        <f t="shared" si="2"/>
        <v>0</v>
      </c>
      <c r="Y99" s="67">
        <f t="shared" si="3"/>
        <v>0</v>
      </c>
    </row>
    <row r="100" spans="1:25" x14ac:dyDescent="0.35">
      <c r="A100" s="76"/>
      <c r="B100" s="76"/>
      <c r="C100" s="76"/>
      <c r="D100" s="76"/>
      <c r="E100" s="76"/>
      <c r="F100" s="79" t="s">
        <v>13701</v>
      </c>
      <c r="G100" s="76"/>
      <c r="H100" s="118">
        <v>720000</v>
      </c>
      <c r="I100" s="76"/>
      <c r="J100" s="119" t="s">
        <v>1214</v>
      </c>
      <c r="K100" s="119" t="s">
        <v>6193</v>
      </c>
      <c r="L100" s="119" t="s">
        <v>13702</v>
      </c>
      <c r="M100" s="119" t="s">
        <v>13703</v>
      </c>
      <c r="N100" s="145"/>
      <c r="O100" s="76"/>
      <c r="P100" s="119" t="s">
        <v>6193</v>
      </c>
      <c r="Q100" s="119" t="s">
        <v>6193</v>
      </c>
      <c r="R100" s="76"/>
      <c r="S100" s="76"/>
      <c r="T100" s="76"/>
      <c r="U100" s="76"/>
      <c r="V100" s="76"/>
      <c r="W100" s="121"/>
      <c r="X100" s="639">
        <f t="shared" si="2"/>
        <v>50400.000000000007</v>
      </c>
      <c r="Y100" s="118">
        <f t="shared" si="3"/>
        <v>770400</v>
      </c>
    </row>
    <row r="101" spans="1:25" x14ac:dyDescent="0.35">
      <c r="A101" s="64"/>
      <c r="B101" s="64"/>
      <c r="C101" s="64"/>
      <c r="D101" s="64"/>
      <c r="E101" s="64"/>
      <c r="F101" s="96" t="s">
        <v>1590</v>
      </c>
      <c r="G101" s="64"/>
      <c r="H101" s="67"/>
      <c r="I101" s="64"/>
      <c r="J101" s="68"/>
      <c r="K101" s="68"/>
      <c r="L101" s="68"/>
      <c r="M101" s="68"/>
      <c r="N101" s="159"/>
      <c r="O101" s="64"/>
      <c r="P101" s="68"/>
      <c r="Q101" s="68"/>
      <c r="R101" s="64"/>
      <c r="S101" s="64"/>
      <c r="T101" s="64"/>
      <c r="U101" s="64"/>
      <c r="V101" s="64"/>
      <c r="W101" s="115"/>
      <c r="X101" s="639">
        <f t="shared" si="2"/>
        <v>0</v>
      </c>
      <c r="Y101" s="67">
        <f t="shared" si="3"/>
        <v>0</v>
      </c>
    </row>
    <row r="102" spans="1:25" x14ac:dyDescent="0.35">
      <c r="A102" s="76"/>
      <c r="B102" s="76"/>
      <c r="C102" s="76"/>
      <c r="D102" s="76"/>
      <c r="E102" s="76"/>
      <c r="F102" s="93" t="s">
        <v>1852</v>
      </c>
      <c r="G102" s="76"/>
      <c r="H102" s="118"/>
      <c r="I102" s="76"/>
      <c r="J102" s="119"/>
      <c r="K102" s="119"/>
      <c r="L102" s="119"/>
      <c r="M102" s="119"/>
      <c r="N102" s="145"/>
      <c r="O102" s="76"/>
      <c r="P102" s="480"/>
      <c r="Q102" s="119"/>
      <c r="R102" s="76"/>
      <c r="S102" s="76"/>
      <c r="T102" s="76"/>
      <c r="U102" s="76"/>
      <c r="V102" s="76"/>
      <c r="W102" s="121" t="s">
        <v>13704</v>
      </c>
      <c r="X102" s="639">
        <f t="shared" si="2"/>
        <v>0</v>
      </c>
      <c r="Y102" s="118">
        <f t="shared" si="3"/>
        <v>0</v>
      </c>
    </row>
    <row r="103" spans="1:25" x14ac:dyDescent="0.35">
      <c r="F103" s="123" t="s">
        <v>894</v>
      </c>
      <c r="G103" s="123"/>
      <c r="H103" s="124">
        <f>SUM(H5:H102)</f>
        <v>60407000</v>
      </c>
      <c r="X103" s="639">
        <f t="shared" si="2"/>
        <v>4228490</v>
      </c>
      <c r="Y103" s="124">
        <f t="shared" si="3"/>
        <v>64635490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00B050"/>
  </sheetPr>
  <dimension ref="A1:Z226"/>
  <sheetViews>
    <sheetView topLeftCell="G1" workbookViewId="0">
      <selection activeCell="Z17" sqref="Z17"/>
    </sheetView>
  </sheetViews>
  <sheetFormatPr defaultColWidth="9.08984375" defaultRowHeight="15.5" x14ac:dyDescent="0.35"/>
  <cols>
    <col min="1" max="1" width="16.1796875" style="100" hidden="1" customWidth="1"/>
    <col min="2" max="2" width="27.453125" style="100" hidden="1" customWidth="1"/>
    <col min="3" max="3" width="18.7265625" style="100" hidden="1" customWidth="1"/>
    <col min="4" max="4" width="28.453125" style="100" hidden="1" customWidth="1"/>
    <col min="5" max="6" width="25.453125" style="100" hidden="1" customWidth="1"/>
    <col min="7" max="7" width="52.54296875" style="100" customWidth="1"/>
    <col min="8" max="8" width="28.7265625" style="100" hidden="1" customWidth="1"/>
    <col min="9" max="9" width="28.7265625" style="135" hidden="1" customWidth="1"/>
    <col min="10" max="10" width="14.453125" style="100" hidden="1" customWidth="1"/>
    <col min="11" max="11" width="36.1796875" style="100" hidden="1" customWidth="1"/>
    <col min="12" max="12" width="17.453125" style="76" hidden="1" customWidth="1"/>
    <col min="13" max="13" width="24.81640625" style="100" hidden="1" customWidth="1"/>
    <col min="14" max="15" width="19.08984375" style="100" hidden="1" customWidth="1"/>
    <col min="16" max="16" width="24.453125" style="100" hidden="1" customWidth="1"/>
    <col min="17" max="17" width="42.81640625" style="100" hidden="1" customWidth="1"/>
    <col min="18" max="18" width="20.08984375" style="100" hidden="1" customWidth="1"/>
    <col min="19" max="19" width="11.7265625" style="100" hidden="1" customWidth="1"/>
    <col min="20" max="20" width="14.81640625" style="100" hidden="1" customWidth="1"/>
    <col min="21" max="21" width="26.81640625" style="100" hidden="1" customWidth="1"/>
    <col min="22" max="22" width="44.7265625" style="100" hidden="1" customWidth="1"/>
    <col min="23" max="23" width="33" style="100" hidden="1" customWidth="1"/>
    <col min="24" max="24" width="23.81640625" style="100" hidden="1" customWidth="1"/>
    <col min="25" max="25" width="15" style="100" hidden="1" customWidth="1"/>
    <col min="26" max="26" width="28.7265625" style="135" customWidth="1"/>
    <col min="27" max="16384" width="9.08984375" style="100"/>
  </cols>
  <sheetData>
    <row r="1" spans="1:26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2"/>
      <c r="X1" s="674" t="s">
        <v>902</v>
      </c>
      <c r="Z1" s="47"/>
    </row>
    <row r="2" spans="1:26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 t="s">
        <v>910</v>
      </c>
      <c r="J2" s="51" t="s">
        <v>911</v>
      </c>
      <c r="K2" s="283" t="s">
        <v>912</v>
      </c>
      <c r="L2" s="49" t="s">
        <v>913</v>
      </c>
      <c r="M2" s="204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1" t="s">
        <v>925</v>
      </c>
      <c r="X2" s="674"/>
      <c r="Z2" s="634" t="s">
        <v>24303</v>
      </c>
    </row>
    <row r="3" spans="1:26" customFormat="1" x14ac:dyDescent="0.35">
      <c r="A3" s="55"/>
      <c r="B3" s="55"/>
      <c r="C3" s="55"/>
      <c r="D3" s="55"/>
      <c r="E3" s="56"/>
      <c r="F3" s="56"/>
      <c r="G3" s="57" t="s">
        <v>13705</v>
      </c>
      <c r="H3" s="55"/>
      <c r="I3" s="58"/>
      <c r="J3" s="59"/>
      <c r="K3" s="481"/>
      <c r="L3" s="55"/>
      <c r="M3" s="482"/>
      <c r="N3" s="55"/>
      <c r="O3" s="55"/>
      <c r="P3" s="56"/>
      <c r="Q3" s="59"/>
      <c r="R3" s="59"/>
      <c r="S3" s="59"/>
      <c r="T3" s="62"/>
      <c r="U3" s="59"/>
      <c r="V3" s="59"/>
      <c r="W3" s="63"/>
      <c r="X3" s="63"/>
      <c r="Z3" s="58"/>
    </row>
    <row r="4" spans="1:26" x14ac:dyDescent="0.35">
      <c r="A4" s="64"/>
      <c r="B4" s="64"/>
      <c r="C4" s="64"/>
      <c r="D4" s="64"/>
      <c r="E4" s="64"/>
      <c r="F4" s="64"/>
      <c r="G4" s="66" t="s">
        <v>2392</v>
      </c>
      <c r="H4" s="64"/>
      <c r="I4" s="67"/>
      <c r="J4" s="64"/>
      <c r="K4" s="115"/>
      <c r="L4" s="68"/>
      <c r="M4" s="65"/>
      <c r="N4" s="68"/>
      <c r="O4" s="159"/>
      <c r="P4" s="64"/>
      <c r="Q4" s="64"/>
      <c r="R4" s="64"/>
      <c r="S4" s="64"/>
      <c r="T4" s="64"/>
      <c r="U4" s="64"/>
      <c r="V4" s="64"/>
      <c r="W4" s="64"/>
      <c r="X4" s="64"/>
      <c r="Y4" s="638">
        <v>7.0000000000000007E-2</v>
      </c>
      <c r="Z4" s="67"/>
    </row>
    <row r="5" spans="1:26" s="102" customFormat="1" x14ac:dyDescent="0.35">
      <c r="A5" s="69"/>
      <c r="B5" s="77" t="s">
        <v>13706</v>
      </c>
      <c r="C5" s="77" t="s">
        <v>267</v>
      </c>
      <c r="D5" s="77" t="s">
        <v>13707</v>
      </c>
      <c r="E5" s="77" t="s">
        <v>13708</v>
      </c>
      <c r="F5" s="73" t="s">
        <v>13709</v>
      </c>
      <c r="G5" s="117" t="s">
        <v>13710</v>
      </c>
      <c r="H5" s="69"/>
      <c r="I5" s="74">
        <v>650000</v>
      </c>
      <c r="J5" s="69"/>
      <c r="K5" s="116" t="s">
        <v>1562</v>
      </c>
      <c r="L5" s="76" t="s">
        <v>2249</v>
      </c>
      <c r="M5" s="76" t="s">
        <v>2249</v>
      </c>
      <c r="N5" s="76" t="s">
        <v>2249</v>
      </c>
      <c r="O5" s="76" t="s">
        <v>2249</v>
      </c>
      <c r="P5" s="76" t="s">
        <v>2249</v>
      </c>
      <c r="Q5" s="76" t="s">
        <v>2249</v>
      </c>
      <c r="R5" s="76" t="s">
        <v>2249</v>
      </c>
      <c r="S5" s="76" t="s">
        <v>2249</v>
      </c>
      <c r="T5" s="75">
        <v>40</v>
      </c>
      <c r="U5" s="76" t="s">
        <v>2249</v>
      </c>
      <c r="V5" s="76" t="s">
        <v>2249</v>
      </c>
      <c r="W5" s="69" t="s">
        <v>940</v>
      </c>
      <c r="X5" s="69"/>
      <c r="Y5" s="643">
        <f>I5*Y$4</f>
        <v>45500.000000000007</v>
      </c>
      <c r="Z5" s="74">
        <f>I5+Y5</f>
        <v>695500</v>
      </c>
    </row>
    <row r="6" spans="1:26" s="102" customFormat="1" x14ac:dyDescent="0.35">
      <c r="A6" s="69"/>
      <c r="B6" s="69"/>
      <c r="C6" s="69"/>
      <c r="D6" s="69"/>
      <c r="E6" s="69"/>
      <c r="F6" s="73" t="s">
        <v>13709</v>
      </c>
      <c r="G6" s="117" t="s">
        <v>13711</v>
      </c>
      <c r="H6" s="69"/>
      <c r="I6" s="74">
        <v>650000</v>
      </c>
      <c r="J6" s="69"/>
      <c r="K6" s="116" t="s">
        <v>1562</v>
      </c>
      <c r="L6" s="76" t="s">
        <v>2249</v>
      </c>
      <c r="M6" s="76" t="s">
        <v>2249</v>
      </c>
      <c r="N6" s="76" t="s">
        <v>2249</v>
      </c>
      <c r="O6" s="76" t="s">
        <v>2249</v>
      </c>
      <c r="P6" s="76" t="s">
        <v>2249</v>
      </c>
      <c r="Q6" s="76" t="s">
        <v>2249</v>
      </c>
      <c r="R6" s="76" t="s">
        <v>2249</v>
      </c>
      <c r="S6" s="76" t="s">
        <v>2249</v>
      </c>
      <c r="T6" s="75">
        <v>40</v>
      </c>
      <c r="U6" s="76" t="s">
        <v>2249</v>
      </c>
      <c r="V6" s="76" t="s">
        <v>2249</v>
      </c>
      <c r="W6" s="69" t="s">
        <v>940</v>
      </c>
      <c r="X6" s="69"/>
      <c r="Y6" s="644">
        <f>I6*Y$4</f>
        <v>45500.000000000007</v>
      </c>
      <c r="Z6" s="74">
        <f t="shared" ref="Z6:Z69" si="0">I6+Y6</f>
        <v>695500</v>
      </c>
    </row>
    <row r="7" spans="1:26" x14ac:dyDescent="0.35">
      <c r="A7" s="76"/>
      <c r="B7" s="77"/>
      <c r="C7" s="77"/>
      <c r="D7" s="77"/>
      <c r="E7" s="77"/>
      <c r="F7" s="73" t="s">
        <v>13712</v>
      </c>
      <c r="G7" s="117" t="s">
        <v>13713</v>
      </c>
      <c r="H7" s="76"/>
      <c r="I7" s="118">
        <v>600000</v>
      </c>
      <c r="J7" s="76"/>
      <c r="K7" s="116" t="s">
        <v>1562</v>
      </c>
      <c r="L7" s="76" t="s">
        <v>2249</v>
      </c>
      <c r="M7" s="76" t="s">
        <v>2249</v>
      </c>
      <c r="N7" s="76" t="s">
        <v>2249</v>
      </c>
      <c r="O7" s="76" t="s">
        <v>2249</v>
      </c>
      <c r="P7" s="76" t="s">
        <v>2249</v>
      </c>
      <c r="Q7" s="76" t="s">
        <v>2249</v>
      </c>
      <c r="R7" s="76" t="s">
        <v>2249</v>
      </c>
      <c r="S7" s="76" t="s">
        <v>2249</v>
      </c>
      <c r="T7" s="75">
        <v>40</v>
      </c>
      <c r="U7" s="76" t="s">
        <v>2249</v>
      </c>
      <c r="V7" s="76" t="s">
        <v>2249</v>
      </c>
      <c r="W7" s="69" t="s">
        <v>940</v>
      </c>
      <c r="X7" s="76" t="s">
        <v>3666</v>
      </c>
      <c r="Y7" s="644">
        <f t="shared" ref="Y7:Y70" si="1">I7*Y$4</f>
        <v>42000.000000000007</v>
      </c>
      <c r="Z7" s="118">
        <f t="shared" si="0"/>
        <v>642000</v>
      </c>
    </row>
    <row r="8" spans="1:26" x14ac:dyDescent="0.35">
      <c r="A8" s="76"/>
      <c r="B8" s="77"/>
      <c r="C8" s="77"/>
      <c r="D8" s="77"/>
      <c r="E8" s="77"/>
      <c r="F8" s="73" t="s">
        <v>13714</v>
      </c>
      <c r="G8" s="117" t="s">
        <v>13715</v>
      </c>
      <c r="H8" s="76"/>
      <c r="I8" s="118">
        <v>600000</v>
      </c>
      <c r="J8" s="76"/>
      <c r="K8" s="116" t="s">
        <v>1562</v>
      </c>
      <c r="L8" s="76" t="s">
        <v>2249</v>
      </c>
      <c r="M8" s="76" t="s">
        <v>2249</v>
      </c>
      <c r="N8" s="76" t="s">
        <v>2249</v>
      </c>
      <c r="O8" s="76" t="s">
        <v>2249</v>
      </c>
      <c r="P8" s="76" t="s">
        <v>2249</v>
      </c>
      <c r="Q8" s="76" t="s">
        <v>2249</v>
      </c>
      <c r="R8" s="76" t="s">
        <v>2249</v>
      </c>
      <c r="S8" s="76" t="s">
        <v>2249</v>
      </c>
      <c r="T8" s="75">
        <v>40</v>
      </c>
      <c r="U8" s="76" t="s">
        <v>2249</v>
      </c>
      <c r="V8" s="76" t="s">
        <v>2249</v>
      </c>
      <c r="W8" s="69" t="s">
        <v>940</v>
      </c>
      <c r="X8" s="76"/>
      <c r="Y8" s="644">
        <f t="shared" si="1"/>
        <v>42000.000000000007</v>
      </c>
      <c r="Z8" s="118">
        <f t="shared" si="0"/>
        <v>642000</v>
      </c>
    </row>
    <row r="9" spans="1:26" x14ac:dyDescent="0.35">
      <c r="A9" s="76"/>
      <c r="B9" s="77"/>
      <c r="C9" s="77"/>
      <c r="D9" s="77"/>
      <c r="E9" s="77"/>
      <c r="F9" s="73" t="s">
        <v>13716</v>
      </c>
      <c r="G9" s="117" t="s">
        <v>13717</v>
      </c>
      <c r="H9" s="76"/>
      <c r="I9" s="118">
        <v>600000</v>
      </c>
      <c r="J9" s="76"/>
      <c r="K9" s="116" t="s">
        <v>1562</v>
      </c>
      <c r="L9" s="76" t="s">
        <v>2249</v>
      </c>
      <c r="M9" s="76" t="s">
        <v>2249</v>
      </c>
      <c r="N9" s="76" t="s">
        <v>2249</v>
      </c>
      <c r="O9" s="76" t="s">
        <v>2249</v>
      </c>
      <c r="P9" s="76" t="s">
        <v>2249</v>
      </c>
      <c r="Q9" s="76" t="s">
        <v>2249</v>
      </c>
      <c r="R9" s="76" t="s">
        <v>2249</v>
      </c>
      <c r="S9" s="76" t="s">
        <v>2249</v>
      </c>
      <c r="T9" s="75">
        <v>40</v>
      </c>
      <c r="U9" s="76" t="s">
        <v>2249</v>
      </c>
      <c r="V9" s="76" t="s">
        <v>2249</v>
      </c>
      <c r="W9" s="69" t="s">
        <v>940</v>
      </c>
      <c r="X9" s="76"/>
      <c r="Y9" s="644">
        <f t="shared" si="1"/>
        <v>42000.000000000007</v>
      </c>
      <c r="Z9" s="118">
        <f t="shared" si="0"/>
        <v>642000</v>
      </c>
    </row>
    <row r="10" spans="1:26" x14ac:dyDescent="0.35">
      <c r="A10" s="76"/>
      <c r="B10" s="77"/>
      <c r="C10" s="77"/>
      <c r="D10" s="77"/>
      <c r="E10" s="77"/>
      <c r="F10" s="77"/>
      <c r="G10" s="117" t="s">
        <v>13718</v>
      </c>
      <c r="H10" s="76"/>
      <c r="I10" s="118">
        <v>600000</v>
      </c>
      <c r="J10" s="76"/>
      <c r="K10" s="116" t="s">
        <v>1562</v>
      </c>
      <c r="L10" s="76" t="s">
        <v>2249</v>
      </c>
      <c r="M10" s="76" t="s">
        <v>2249</v>
      </c>
      <c r="N10" s="76" t="s">
        <v>2249</v>
      </c>
      <c r="O10" s="76" t="s">
        <v>2249</v>
      </c>
      <c r="P10" s="76" t="s">
        <v>2249</v>
      </c>
      <c r="Q10" s="76" t="s">
        <v>2249</v>
      </c>
      <c r="R10" s="76" t="s">
        <v>2249</v>
      </c>
      <c r="S10" s="76" t="s">
        <v>2249</v>
      </c>
      <c r="T10" s="75">
        <v>40</v>
      </c>
      <c r="U10" s="76" t="s">
        <v>2249</v>
      </c>
      <c r="V10" s="76" t="s">
        <v>2249</v>
      </c>
      <c r="W10" s="69" t="s">
        <v>940</v>
      </c>
      <c r="X10" s="76"/>
      <c r="Y10" s="644">
        <f t="shared" si="1"/>
        <v>42000.000000000007</v>
      </c>
      <c r="Z10" s="118">
        <f t="shared" si="0"/>
        <v>642000</v>
      </c>
    </row>
    <row r="11" spans="1:26" x14ac:dyDescent="0.35">
      <c r="A11" s="76"/>
      <c r="B11" s="77"/>
      <c r="C11" s="77"/>
      <c r="D11" s="77"/>
      <c r="E11" s="77"/>
      <c r="F11" s="73" t="s">
        <v>13719</v>
      </c>
      <c r="G11" s="117" t="s">
        <v>13720</v>
      </c>
      <c r="H11" s="76"/>
      <c r="I11" s="118">
        <v>600000</v>
      </c>
      <c r="J11" s="76"/>
      <c r="K11" s="116" t="s">
        <v>1562</v>
      </c>
      <c r="L11" s="76" t="s">
        <v>2249</v>
      </c>
      <c r="M11" s="76" t="s">
        <v>2249</v>
      </c>
      <c r="N11" s="76" t="s">
        <v>2249</v>
      </c>
      <c r="O11" s="76" t="s">
        <v>2249</v>
      </c>
      <c r="P11" s="76" t="s">
        <v>2249</v>
      </c>
      <c r="Q11" s="76" t="s">
        <v>2249</v>
      </c>
      <c r="R11" s="76" t="s">
        <v>2249</v>
      </c>
      <c r="S11" s="76" t="s">
        <v>2249</v>
      </c>
      <c r="T11" s="75">
        <v>40</v>
      </c>
      <c r="U11" s="76" t="s">
        <v>2249</v>
      </c>
      <c r="V11" s="76" t="s">
        <v>2249</v>
      </c>
      <c r="W11" s="69" t="s">
        <v>940</v>
      </c>
      <c r="X11" s="76"/>
      <c r="Y11" s="644">
        <f t="shared" si="1"/>
        <v>42000.000000000007</v>
      </c>
      <c r="Z11" s="118">
        <f t="shared" si="0"/>
        <v>642000</v>
      </c>
    </row>
    <row r="12" spans="1:26" x14ac:dyDescent="0.35">
      <c r="A12" s="76"/>
      <c r="B12" s="77"/>
      <c r="C12" s="77"/>
      <c r="D12" s="77"/>
      <c r="E12" s="77"/>
      <c r="F12" s="73" t="s">
        <v>13721</v>
      </c>
      <c r="G12" s="117" t="s">
        <v>13722</v>
      </c>
      <c r="H12" s="76"/>
      <c r="I12" s="118">
        <v>600000</v>
      </c>
      <c r="J12" s="76"/>
      <c r="K12" s="116" t="s">
        <v>1562</v>
      </c>
      <c r="L12" s="76" t="s">
        <v>2249</v>
      </c>
      <c r="M12" s="76" t="s">
        <v>2249</v>
      </c>
      <c r="N12" s="76" t="s">
        <v>2249</v>
      </c>
      <c r="O12" s="76" t="s">
        <v>2249</v>
      </c>
      <c r="P12" s="76" t="s">
        <v>2249</v>
      </c>
      <c r="Q12" s="76" t="s">
        <v>2249</v>
      </c>
      <c r="R12" s="76" t="s">
        <v>2249</v>
      </c>
      <c r="S12" s="76" t="s">
        <v>2249</v>
      </c>
      <c r="T12" s="75">
        <v>40</v>
      </c>
      <c r="U12" s="76" t="s">
        <v>2249</v>
      </c>
      <c r="V12" s="76" t="s">
        <v>2249</v>
      </c>
      <c r="W12" s="69" t="s">
        <v>940</v>
      </c>
      <c r="X12" s="76"/>
      <c r="Y12" s="644">
        <f t="shared" si="1"/>
        <v>42000.000000000007</v>
      </c>
      <c r="Z12" s="118">
        <f t="shared" si="0"/>
        <v>642000</v>
      </c>
    </row>
    <row r="13" spans="1:26" x14ac:dyDescent="0.35">
      <c r="A13" s="76"/>
      <c r="B13" s="77"/>
      <c r="C13" s="77"/>
      <c r="D13" s="77"/>
      <c r="E13" s="77"/>
      <c r="F13" s="73" t="s">
        <v>13723</v>
      </c>
      <c r="G13" s="117" t="s">
        <v>13724</v>
      </c>
      <c r="H13" s="76"/>
      <c r="I13" s="118">
        <v>600000</v>
      </c>
      <c r="J13" s="76"/>
      <c r="K13" s="116" t="s">
        <v>1562</v>
      </c>
      <c r="L13" s="76" t="s">
        <v>2249</v>
      </c>
      <c r="M13" s="76" t="s">
        <v>2249</v>
      </c>
      <c r="N13" s="76" t="s">
        <v>2249</v>
      </c>
      <c r="O13" s="76" t="s">
        <v>2249</v>
      </c>
      <c r="P13" s="76" t="s">
        <v>2249</v>
      </c>
      <c r="Q13" s="76" t="s">
        <v>2249</v>
      </c>
      <c r="R13" s="76" t="s">
        <v>2249</v>
      </c>
      <c r="S13" s="76" t="s">
        <v>2249</v>
      </c>
      <c r="T13" s="75">
        <v>40</v>
      </c>
      <c r="U13" s="76" t="s">
        <v>2249</v>
      </c>
      <c r="V13" s="76" t="s">
        <v>2249</v>
      </c>
      <c r="W13" s="69" t="s">
        <v>940</v>
      </c>
      <c r="X13" s="76"/>
      <c r="Y13" s="644">
        <f t="shared" si="1"/>
        <v>42000.000000000007</v>
      </c>
      <c r="Z13" s="118">
        <f t="shared" si="0"/>
        <v>642000</v>
      </c>
    </row>
    <row r="14" spans="1:26" x14ac:dyDescent="0.35">
      <c r="A14" s="76"/>
      <c r="B14" s="77"/>
      <c r="C14" s="77"/>
      <c r="D14" s="77"/>
      <c r="E14" s="77"/>
      <c r="F14" s="73" t="s">
        <v>13725</v>
      </c>
      <c r="G14" s="117" t="s">
        <v>13726</v>
      </c>
      <c r="H14" s="76"/>
      <c r="I14" s="118">
        <v>600000</v>
      </c>
      <c r="J14" s="76"/>
      <c r="K14" s="116" t="s">
        <v>1562</v>
      </c>
      <c r="L14" s="76" t="s">
        <v>2249</v>
      </c>
      <c r="M14" s="76" t="s">
        <v>2249</v>
      </c>
      <c r="N14" s="76" t="s">
        <v>2249</v>
      </c>
      <c r="O14" s="76" t="s">
        <v>2249</v>
      </c>
      <c r="P14" s="76" t="s">
        <v>2249</v>
      </c>
      <c r="Q14" s="76" t="s">
        <v>2249</v>
      </c>
      <c r="R14" s="76" t="s">
        <v>2249</v>
      </c>
      <c r="S14" s="76" t="s">
        <v>2249</v>
      </c>
      <c r="T14" s="75">
        <v>40</v>
      </c>
      <c r="U14" s="76" t="s">
        <v>2249</v>
      </c>
      <c r="V14" s="76" t="s">
        <v>2249</v>
      </c>
      <c r="W14" s="69" t="s">
        <v>940</v>
      </c>
      <c r="X14" s="76"/>
      <c r="Y14" s="644">
        <f t="shared" si="1"/>
        <v>42000.000000000007</v>
      </c>
      <c r="Z14" s="118">
        <f t="shared" si="0"/>
        <v>642000</v>
      </c>
    </row>
    <row r="15" spans="1:26" x14ac:dyDescent="0.35">
      <c r="A15" s="76"/>
      <c r="B15" s="77"/>
      <c r="C15" s="77"/>
      <c r="D15" s="77"/>
      <c r="E15" s="77"/>
      <c r="F15" s="73" t="s">
        <v>13727</v>
      </c>
      <c r="G15" s="117" t="s">
        <v>13728</v>
      </c>
      <c r="H15" s="76"/>
      <c r="I15" s="118">
        <v>600000</v>
      </c>
      <c r="J15" s="76"/>
      <c r="K15" s="116" t="s">
        <v>1562</v>
      </c>
      <c r="L15" s="76" t="s">
        <v>2249</v>
      </c>
      <c r="M15" s="76" t="s">
        <v>2249</v>
      </c>
      <c r="N15" s="76" t="s">
        <v>2249</v>
      </c>
      <c r="O15" s="76" t="s">
        <v>2249</v>
      </c>
      <c r="P15" s="76" t="s">
        <v>2249</v>
      </c>
      <c r="Q15" s="76" t="s">
        <v>2249</v>
      </c>
      <c r="R15" s="76" t="s">
        <v>2249</v>
      </c>
      <c r="S15" s="76" t="s">
        <v>2249</v>
      </c>
      <c r="T15" s="75">
        <v>40</v>
      </c>
      <c r="U15" s="76" t="s">
        <v>2249</v>
      </c>
      <c r="V15" s="76" t="s">
        <v>2249</v>
      </c>
      <c r="W15" s="69" t="s">
        <v>940</v>
      </c>
      <c r="X15" s="76"/>
      <c r="Y15" s="644">
        <f t="shared" si="1"/>
        <v>42000.000000000007</v>
      </c>
      <c r="Z15" s="118">
        <f t="shared" si="0"/>
        <v>642000</v>
      </c>
    </row>
    <row r="16" spans="1:26" x14ac:dyDescent="0.35">
      <c r="A16" s="76"/>
      <c r="B16" s="77"/>
      <c r="C16" s="77"/>
      <c r="D16" s="77"/>
      <c r="E16" s="77"/>
      <c r="F16" s="73" t="s">
        <v>13729</v>
      </c>
      <c r="G16" s="117" t="s">
        <v>13730</v>
      </c>
      <c r="H16" s="76"/>
      <c r="I16" s="118">
        <v>600000</v>
      </c>
      <c r="J16" s="76"/>
      <c r="K16" s="116" t="s">
        <v>1562</v>
      </c>
      <c r="L16" s="76" t="s">
        <v>2249</v>
      </c>
      <c r="M16" s="76" t="s">
        <v>2249</v>
      </c>
      <c r="N16" s="76" t="s">
        <v>2249</v>
      </c>
      <c r="O16" s="76" t="s">
        <v>2249</v>
      </c>
      <c r="P16" s="76" t="s">
        <v>2249</v>
      </c>
      <c r="Q16" s="76" t="s">
        <v>2249</v>
      </c>
      <c r="R16" s="76" t="s">
        <v>2249</v>
      </c>
      <c r="S16" s="76" t="s">
        <v>2249</v>
      </c>
      <c r="T16" s="75">
        <v>40</v>
      </c>
      <c r="U16" s="76" t="s">
        <v>2249</v>
      </c>
      <c r="V16" s="76" t="s">
        <v>2249</v>
      </c>
      <c r="W16" s="69" t="s">
        <v>940</v>
      </c>
      <c r="X16" s="76"/>
      <c r="Y16" s="644">
        <f t="shared" si="1"/>
        <v>42000.000000000007</v>
      </c>
      <c r="Z16" s="118">
        <f t="shared" si="0"/>
        <v>642000</v>
      </c>
    </row>
    <row r="17" spans="1:26" x14ac:dyDescent="0.35">
      <c r="A17" s="76"/>
      <c r="B17" s="77"/>
      <c r="C17" s="77"/>
      <c r="D17" s="77"/>
      <c r="E17" s="77"/>
      <c r="F17" s="73" t="s">
        <v>13731</v>
      </c>
      <c r="G17" s="117" t="s">
        <v>13732</v>
      </c>
      <c r="H17" s="76"/>
      <c r="I17" s="118">
        <v>600000</v>
      </c>
      <c r="J17" s="76"/>
      <c r="K17" s="116" t="s">
        <v>1562</v>
      </c>
      <c r="L17" s="76" t="s">
        <v>2249</v>
      </c>
      <c r="M17" s="76" t="s">
        <v>2249</v>
      </c>
      <c r="N17" s="76" t="s">
        <v>2249</v>
      </c>
      <c r="O17" s="76" t="s">
        <v>2249</v>
      </c>
      <c r="P17" s="76" t="s">
        <v>2249</v>
      </c>
      <c r="Q17" s="76" t="s">
        <v>2249</v>
      </c>
      <c r="R17" s="76" t="s">
        <v>2249</v>
      </c>
      <c r="S17" s="76" t="s">
        <v>2249</v>
      </c>
      <c r="T17" s="75">
        <v>40</v>
      </c>
      <c r="U17" s="76" t="s">
        <v>2249</v>
      </c>
      <c r="V17" s="76" t="s">
        <v>2249</v>
      </c>
      <c r="W17" s="69" t="s">
        <v>940</v>
      </c>
      <c r="X17" s="76"/>
      <c r="Y17" s="644">
        <f t="shared" si="1"/>
        <v>42000.000000000007</v>
      </c>
      <c r="Z17" s="118">
        <f t="shared" si="0"/>
        <v>642000</v>
      </c>
    </row>
    <row r="18" spans="1:26" x14ac:dyDescent="0.35">
      <c r="A18" s="76"/>
      <c r="B18" s="77"/>
      <c r="C18" s="77"/>
      <c r="D18" s="77"/>
      <c r="E18" s="77"/>
      <c r="F18" s="73" t="s">
        <v>13733</v>
      </c>
      <c r="G18" s="117" t="s">
        <v>13734</v>
      </c>
      <c r="H18" s="76"/>
      <c r="I18" s="118">
        <v>600000</v>
      </c>
      <c r="J18" s="76"/>
      <c r="K18" s="116" t="s">
        <v>1562</v>
      </c>
      <c r="L18" s="76" t="s">
        <v>2249</v>
      </c>
      <c r="M18" s="76" t="s">
        <v>2249</v>
      </c>
      <c r="N18" s="76" t="s">
        <v>2249</v>
      </c>
      <c r="O18" s="76" t="s">
        <v>2249</v>
      </c>
      <c r="P18" s="76" t="s">
        <v>2249</v>
      </c>
      <c r="Q18" s="76" t="s">
        <v>2249</v>
      </c>
      <c r="R18" s="76" t="s">
        <v>2249</v>
      </c>
      <c r="S18" s="76" t="s">
        <v>2249</v>
      </c>
      <c r="T18" s="75">
        <v>40</v>
      </c>
      <c r="U18" s="76" t="s">
        <v>2249</v>
      </c>
      <c r="V18" s="76" t="s">
        <v>2249</v>
      </c>
      <c r="W18" s="69" t="s">
        <v>940</v>
      </c>
      <c r="X18" s="76"/>
      <c r="Y18" s="644">
        <f t="shared" si="1"/>
        <v>42000.000000000007</v>
      </c>
      <c r="Z18" s="118">
        <f t="shared" si="0"/>
        <v>642000</v>
      </c>
    </row>
    <row r="19" spans="1:26" x14ac:dyDescent="0.35">
      <c r="A19" s="76"/>
      <c r="B19" s="77"/>
      <c r="C19" s="77"/>
      <c r="D19" s="77"/>
      <c r="E19" s="77"/>
      <c r="F19" s="73" t="s">
        <v>13735</v>
      </c>
      <c r="G19" s="117" t="s">
        <v>13736</v>
      </c>
      <c r="H19" s="76"/>
      <c r="I19" s="118">
        <v>650000</v>
      </c>
      <c r="J19" s="76"/>
      <c r="K19" s="116" t="s">
        <v>1562</v>
      </c>
      <c r="L19" s="76" t="s">
        <v>2249</v>
      </c>
      <c r="M19" s="76" t="s">
        <v>2249</v>
      </c>
      <c r="N19" s="76" t="s">
        <v>2249</v>
      </c>
      <c r="O19" s="76" t="s">
        <v>2249</v>
      </c>
      <c r="P19" s="76" t="s">
        <v>2249</v>
      </c>
      <c r="Q19" s="76" t="s">
        <v>2249</v>
      </c>
      <c r="R19" s="76" t="s">
        <v>2249</v>
      </c>
      <c r="S19" s="76" t="s">
        <v>2249</v>
      </c>
      <c r="T19" s="75">
        <v>40</v>
      </c>
      <c r="U19" s="76" t="s">
        <v>2249</v>
      </c>
      <c r="V19" s="76" t="s">
        <v>2249</v>
      </c>
      <c r="W19" s="69" t="s">
        <v>940</v>
      </c>
      <c r="X19" s="76"/>
      <c r="Y19" s="644">
        <f t="shared" si="1"/>
        <v>45500.000000000007</v>
      </c>
      <c r="Z19" s="118">
        <f t="shared" si="0"/>
        <v>695500</v>
      </c>
    </row>
    <row r="20" spans="1:26" x14ac:dyDescent="0.35">
      <c r="A20" s="76"/>
      <c r="B20" s="77"/>
      <c r="C20" s="77"/>
      <c r="D20" s="77"/>
      <c r="E20" s="77"/>
      <c r="F20" s="73" t="s">
        <v>13735</v>
      </c>
      <c r="G20" s="117" t="s">
        <v>13737</v>
      </c>
      <c r="H20" s="76"/>
      <c r="I20" s="118">
        <v>650000</v>
      </c>
      <c r="J20" s="76"/>
      <c r="K20" s="116" t="s">
        <v>1562</v>
      </c>
      <c r="L20" s="76" t="s">
        <v>2249</v>
      </c>
      <c r="M20" s="76" t="s">
        <v>2249</v>
      </c>
      <c r="N20" s="76" t="s">
        <v>2249</v>
      </c>
      <c r="O20" s="76" t="s">
        <v>2249</v>
      </c>
      <c r="P20" s="76" t="s">
        <v>2249</v>
      </c>
      <c r="Q20" s="76" t="s">
        <v>2249</v>
      </c>
      <c r="R20" s="76" t="s">
        <v>2249</v>
      </c>
      <c r="S20" s="76" t="s">
        <v>2249</v>
      </c>
      <c r="T20" s="75">
        <v>40</v>
      </c>
      <c r="U20" s="76" t="s">
        <v>2249</v>
      </c>
      <c r="V20" s="76" t="s">
        <v>2249</v>
      </c>
      <c r="W20" s="69" t="s">
        <v>940</v>
      </c>
      <c r="X20" s="76"/>
      <c r="Y20" s="644">
        <f t="shared" si="1"/>
        <v>45500.000000000007</v>
      </c>
      <c r="Z20" s="118">
        <f t="shared" si="0"/>
        <v>695500</v>
      </c>
    </row>
    <row r="21" spans="1:26" x14ac:dyDescent="0.35">
      <c r="A21" s="76"/>
      <c r="B21" s="77"/>
      <c r="C21" s="77"/>
      <c r="D21" s="77"/>
      <c r="E21" s="77"/>
      <c r="F21" s="73" t="s">
        <v>13738</v>
      </c>
      <c r="G21" s="117" t="s">
        <v>13739</v>
      </c>
      <c r="H21" s="76"/>
      <c r="I21" s="118">
        <v>600000</v>
      </c>
      <c r="J21" s="76"/>
      <c r="K21" s="121" t="s">
        <v>13740</v>
      </c>
      <c r="L21" s="76" t="s">
        <v>2249</v>
      </c>
      <c r="M21" s="76" t="s">
        <v>2249</v>
      </c>
      <c r="N21" s="76" t="s">
        <v>2249</v>
      </c>
      <c r="O21" s="76" t="s">
        <v>2249</v>
      </c>
      <c r="P21" s="76" t="s">
        <v>2249</v>
      </c>
      <c r="Q21" s="76" t="s">
        <v>2249</v>
      </c>
      <c r="R21" s="76" t="s">
        <v>2249</v>
      </c>
      <c r="S21" s="76" t="s">
        <v>2249</v>
      </c>
      <c r="T21" s="75">
        <v>40</v>
      </c>
      <c r="U21" s="76" t="s">
        <v>2249</v>
      </c>
      <c r="V21" s="76" t="s">
        <v>2249</v>
      </c>
      <c r="W21" s="69" t="s">
        <v>940</v>
      </c>
      <c r="X21" s="76"/>
      <c r="Y21" s="644">
        <f t="shared" si="1"/>
        <v>42000.000000000007</v>
      </c>
      <c r="Z21" s="118">
        <f t="shared" si="0"/>
        <v>642000</v>
      </c>
    </row>
    <row r="22" spans="1:26" x14ac:dyDescent="0.35">
      <c r="A22" s="76"/>
      <c r="B22" s="77"/>
      <c r="C22" s="77"/>
      <c r="D22" s="77"/>
      <c r="E22" s="77"/>
      <c r="F22" s="73" t="s">
        <v>13741</v>
      </c>
      <c r="G22" s="117" t="s">
        <v>13742</v>
      </c>
      <c r="H22" s="76"/>
      <c r="I22" s="118">
        <v>600000</v>
      </c>
      <c r="J22" s="76"/>
      <c r="K22" s="121" t="s">
        <v>13740</v>
      </c>
      <c r="L22" s="76" t="s">
        <v>2249</v>
      </c>
      <c r="M22" s="76" t="s">
        <v>2249</v>
      </c>
      <c r="N22" s="76" t="s">
        <v>2249</v>
      </c>
      <c r="O22" s="76" t="s">
        <v>2249</v>
      </c>
      <c r="P22" s="76" t="s">
        <v>2249</v>
      </c>
      <c r="Q22" s="76" t="s">
        <v>2249</v>
      </c>
      <c r="R22" s="76" t="s">
        <v>2249</v>
      </c>
      <c r="S22" s="76" t="s">
        <v>2249</v>
      </c>
      <c r="T22" s="75">
        <v>40</v>
      </c>
      <c r="U22" s="76" t="s">
        <v>2249</v>
      </c>
      <c r="V22" s="76" t="s">
        <v>2249</v>
      </c>
      <c r="W22" s="69" t="s">
        <v>940</v>
      </c>
      <c r="X22" s="76"/>
      <c r="Y22" s="644">
        <f t="shared" si="1"/>
        <v>42000.000000000007</v>
      </c>
      <c r="Z22" s="118">
        <f t="shared" si="0"/>
        <v>642000</v>
      </c>
    </row>
    <row r="23" spans="1:26" x14ac:dyDescent="0.35">
      <c r="A23" s="76"/>
      <c r="B23" s="77"/>
      <c r="C23" s="77"/>
      <c r="D23" s="77"/>
      <c r="E23" s="77"/>
      <c r="F23" s="73" t="s">
        <v>13743</v>
      </c>
      <c r="G23" s="117" t="s">
        <v>13744</v>
      </c>
      <c r="H23" s="76"/>
      <c r="I23" s="118">
        <v>600000</v>
      </c>
      <c r="J23" s="76"/>
      <c r="K23" s="121" t="s">
        <v>13740</v>
      </c>
      <c r="L23" s="76" t="s">
        <v>2249</v>
      </c>
      <c r="M23" s="76" t="s">
        <v>2249</v>
      </c>
      <c r="N23" s="76" t="s">
        <v>2249</v>
      </c>
      <c r="O23" s="76" t="s">
        <v>2249</v>
      </c>
      <c r="P23" s="76" t="s">
        <v>2249</v>
      </c>
      <c r="Q23" s="76" t="s">
        <v>2249</v>
      </c>
      <c r="R23" s="76" t="s">
        <v>2249</v>
      </c>
      <c r="S23" s="76" t="s">
        <v>2249</v>
      </c>
      <c r="T23" s="75">
        <v>40</v>
      </c>
      <c r="U23" s="76" t="s">
        <v>2249</v>
      </c>
      <c r="V23" s="76" t="s">
        <v>2249</v>
      </c>
      <c r="W23" s="69" t="s">
        <v>940</v>
      </c>
      <c r="X23" s="76"/>
      <c r="Y23" s="644">
        <f t="shared" si="1"/>
        <v>42000.000000000007</v>
      </c>
      <c r="Z23" s="118">
        <f t="shared" si="0"/>
        <v>642000</v>
      </c>
    </row>
    <row r="24" spans="1:26" x14ac:dyDescent="0.35">
      <c r="A24" s="76"/>
      <c r="B24" s="77"/>
      <c r="C24" s="77"/>
      <c r="D24" s="77"/>
      <c r="E24" s="77"/>
      <c r="F24" s="73" t="s">
        <v>13745</v>
      </c>
      <c r="G24" s="117" t="s">
        <v>13746</v>
      </c>
      <c r="H24" s="76"/>
      <c r="I24" s="118">
        <v>600000</v>
      </c>
      <c r="J24" s="76"/>
      <c r="K24" s="121" t="s">
        <v>13740</v>
      </c>
      <c r="L24" s="76" t="s">
        <v>2249</v>
      </c>
      <c r="M24" s="76" t="s">
        <v>2249</v>
      </c>
      <c r="N24" s="76" t="s">
        <v>2249</v>
      </c>
      <c r="O24" s="76" t="s">
        <v>2249</v>
      </c>
      <c r="P24" s="76" t="s">
        <v>2249</v>
      </c>
      <c r="Q24" s="76" t="s">
        <v>2249</v>
      </c>
      <c r="R24" s="76" t="s">
        <v>2249</v>
      </c>
      <c r="S24" s="76" t="s">
        <v>2249</v>
      </c>
      <c r="T24" s="75">
        <v>40</v>
      </c>
      <c r="U24" s="76" t="s">
        <v>2249</v>
      </c>
      <c r="V24" s="76" t="s">
        <v>2249</v>
      </c>
      <c r="W24" s="69" t="s">
        <v>940</v>
      </c>
      <c r="X24" s="76"/>
      <c r="Y24" s="644">
        <f t="shared" si="1"/>
        <v>42000.000000000007</v>
      </c>
      <c r="Z24" s="118">
        <f t="shared" si="0"/>
        <v>642000</v>
      </c>
    </row>
    <row r="25" spans="1:26" x14ac:dyDescent="0.35">
      <c r="A25" s="76"/>
      <c r="B25" s="77"/>
      <c r="C25" s="77"/>
      <c r="D25" s="77"/>
      <c r="E25" s="77"/>
      <c r="F25" s="73" t="s">
        <v>13747</v>
      </c>
      <c r="G25" s="117" t="s">
        <v>13748</v>
      </c>
      <c r="H25" s="76"/>
      <c r="I25" s="118">
        <v>600000</v>
      </c>
      <c r="J25" s="76"/>
      <c r="K25" s="121" t="s">
        <v>13740</v>
      </c>
      <c r="L25" s="76" t="s">
        <v>2249</v>
      </c>
      <c r="M25" s="76" t="s">
        <v>2249</v>
      </c>
      <c r="N25" s="76" t="s">
        <v>2249</v>
      </c>
      <c r="O25" s="76" t="s">
        <v>2249</v>
      </c>
      <c r="P25" s="76" t="s">
        <v>2249</v>
      </c>
      <c r="Q25" s="76" t="s">
        <v>2249</v>
      </c>
      <c r="R25" s="76" t="s">
        <v>2249</v>
      </c>
      <c r="S25" s="76" t="s">
        <v>2249</v>
      </c>
      <c r="T25" s="75">
        <v>40</v>
      </c>
      <c r="U25" s="76" t="s">
        <v>2249</v>
      </c>
      <c r="V25" s="76" t="s">
        <v>2249</v>
      </c>
      <c r="W25" s="69" t="s">
        <v>940</v>
      </c>
      <c r="X25" s="76"/>
      <c r="Y25" s="644">
        <f t="shared" si="1"/>
        <v>42000.000000000007</v>
      </c>
      <c r="Z25" s="118">
        <f t="shared" si="0"/>
        <v>642000</v>
      </c>
    </row>
    <row r="26" spans="1:26" x14ac:dyDescent="0.35">
      <c r="A26" s="76"/>
      <c r="B26" s="77"/>
      <c r="C26" s="77"/>
      <c r="D26" s="77"/>
      <c r="E26" s="77"/>
      <c r="F26" s="73" t="s">
        <v>13749</v>
      </c>
      <c r="G26" s="117" t="s">
        <v>13750</v>
      </c>
      <c r="H26" s="76"/>
      <c r="I26" s="118">
        <v>600000</v>
      </c>
      <c r="J26" s="76"/>
      <c r="K26" s="121" t="s">
        <v>13740</v>
      </c>
      <c r="L26" s="76" t="s">
        <v>2249</v>
      </c>
      <c r="M26" s="76" t="s">
        <v>2249</v>
      </c>
      <c r="N26" s="76" t="s">
        <v>2249</v>
      </c>
      <c r="O26" s="76" t="s">
        <v>2249</v>
      </c>
      <c r="P26" s="76" t="s">
        <v>2249</v>
      </c>
      <c r="Q26" s="76" t="s">
        <v>2249</v>
      </c>
      <c r="R26" s="76" t="s">
        <v>2249</v>
      </c>
      <c r="S26" s="76" t="s">
        <v>2249</v>
      </c>
      <c r="T26" s="75">
        <v>40</v>
      </c>
      <c r="U26" s="76" t="s">
        <v>2249</v>
      </c>
      <c r="V26" s="76" t="s">
        <v>2249</v>
      </c>
      <c r="W26" s="69" t="s">
        <v>940</v>
      </c>
      <c r="X26" s="76"/>
      <c r="Y26" s="644">
        <f t="shared" si="1"/>
        <v>42000.000000000007</v>
      </c>
      <c r="Z26" s="118">
        <f t="shared" si="0"/>
        <v>642000</v>
      </c>
    </row>
    <row r="27" spans="1:26" x14ac:dyDescent="0.35">
      <c r="A27" s="76"/>
      <c r="B27" s="77"/>
      <c r="C27" s="77"/>
      <c r="D27" s="77"/>
      <c r="E27" s="77"/>
      <c r="F27" s="77"/>
      <c r="G27" s="117" t="s">
        <v>13751</v>
      </c>
      <c r="H27" s="76"/>
      <c r="I27" s="118">
        <v>600000</v>
      </c>
      <c r="J27" s="76"/>
      <c r="K27" s="121" t="s">
        <v>13740</v>
      </c>
      <c r="L27" s="76" t="s">
        <v>2249</v>
      </c>
      <c r="M27" s="76" t="s">
        <v>2249</v>
      </c>
      <c r="N27" s="76" t="s">
        <v>2249</v>
      </c>
      <c r="O27" s="76" t="s">
        <v>2249</v>
      </c>
      <c r="P27" s="76" t="s">
        <v>2249</v>
      </c>
      <c r="Q27" s="76" t="s">
        <v>2249</v>
      </c>
      <c r="R27" s="76" t="s">
        <v>2249</v>
      </c>
      <c r="S27" s="76" t="s">
        <v>2249</v>
      </c>
      <c r="T27" s="75">
        <v>40</v>
      </c>
      <c r="U27" s="76" t="s">
        <v>2249</v>
      </c>
      <c r="V27" s="76" t="s">
        <v>2249</v>
      </c>
      <c r="W27" s="69" t="s">
        <v>940</v>
      </c>
      <c r="X27" s="76"/>
      <c r="Y27" s="644">
        <f t="shared" si="1"/>
        <v>42000.000000000007</v>
      </c>
      <c r="Z27" s="118">
        <f t="shared" si="0"/>
        <v>642000</v>
      </c>
    </row>
    <row r="28" spans="1:26" x14ac:dyDescent="0.35">
      <c r="A28" s="76"/>
      <c r="B28" s="77"/>
      <c r="C28" s="77"/>
      <c r="D28" s="77"/>
      <c r="E28" s="77"/>
      <c r="F28" s="77"/>
      <c r="G28" s="117" t="s">
        <v>13752</v>
      </c>
      <c r="H28" s="76"/>
      <c r="I28" s="118">
        <v>600000</v>
      </c>
      <c r="J28" s="76"/>
      <c r="K28" s="121" t="s">
        <v>13740</v>
      </c>
      <c r="L28" s="76" t="s">
        <v>2249</v>
      </c>
      <c r="M28" s="76" t="s">
        <v>2249</v>
      </c>
      <c r="N28" s="76" t="s">
        <v>2249</v>
      </c>
      <c r="O28" s="76" t="s">
        <v>2249</v>
      </c>
      <c r="P28" s="76" t="s">
        <v>2249</v>
      </c>
      <c r="Q28" s="76" t="s">
        <v>2249</v>
      </c>
      <c r="R28" s="76" t="s">
        <v>2249</v>
      </c>
      <c r="S28" s="76" t="s">
        <v>2249</v>
      </c>
      <c r="T28" s="75">
        <v>40</v>
      </c>
      <c r="U28" s="76" t="s">
        <v>2249</v>
      </c>
      <c r="V28" s="76" t="s">
        <v>2249</v>
      </c>
      <c r="W28" s="69" t="s">
        <v>940</v>
      </c>
      <c r="X28" s="76"/>
      <c r="Y28" s="644">
        <f t="shared" si="1"/>
        <v>42000.000000000007</v>
      </c>
      <c r="Z28" s="118">
        <f t="shared" si="0"/>
        <v>642000</v>
      </c>
    </row>
    <row r="29" spans="1:26" x14ac:dyDescent="0.35">
      <c r="A29" s="76"/>
      <c r="B29" s="77"/>
      <c r="C29" s="77"/>
      <c r="D29" s="77"/>
      <c r="E29" s="77"/>
      <c r="F29" s="73" t="s">
        <v>13753</v>
      </c>
      <c r="G29" s="117" t="s">
        <v>13754</v>
      </c>
      <c r="H29" s="76"/>
      <c r="I29" s="118">
        <v>600000</v>
      </c>
      <c r="J29" s="76"/>
      <c r="K29" s="121" t="s">
        <v>13740</v>
      </c>
      <c r="L29" s="76" t="s">
        <v>2249</v>
      </c>
      <c r="M29" s="76" t="s">
        <v>2249</v>
      </c>
      <c r="N29" s="76" t="s">
        <v>2249</v>
      </c>
      <c r="O29" s="76" t="s">
        <v>2249</v>
      </c>
      <c r="P29" s="76" t="s">
        <v>2249</v>
      </c>
      <c r="Q29" s="76" t="s">
        <v>2249</v>
      </c>
      <c r="R29" s="76" t="s">
        <v>2249</v>
      </c>
      <c r="S29" s="76" t="s">
        <v>2249</v>
      </c>
      <c r="T29" s="75">
        <v>40</v>
      </c>
      <c r="U29" s="76" t="s">
        <v>2249</v>
      </c>
      <c r="V29" s="76" t="s">
        <v>2249</v>
      </c>
      <c r="W29" s="69" t="s">
        <v>940</v>
      </c>
      <c r="X29" s="76"/>
      <c r="Y29" s="644">
        <f t="shared" si="1"/>
        <v>42000.000000000007</v>
      </c>
      <c r="Z29" s="118">
        <f t="shared" si="0"/>
        <v>642000</v>
      </c>
    </row>
    <row r="30" spans="1:26" x14ac:dyDescent="0.35">
      <c r="A30" s="76"/>
      <c r="B30" s="77"/>
      <c r="C30" s="77"/>
      <c r="D30" s="77"/>
      <c r="E30" s="77"/>
      <c r="F30" s="73" t="s">
        <v>13755</v>
      </c>
      <c r="G30" s="117" t="s">
        <v>13756</v>
      </c>
      <c r="H30" s="76"/>
      <c r="I30" s="118">
        <v>600000</v>
      </c>
      <c r="J30" s="76"/>
      <c r="K30" s="121" t="s">
        <v>13740</v>
      </c>
      <c r="L30" s="76" t="s">
        <v>2249</v>
      </c>
      <c r="M30" s="76" t="s">
        <v>2249</v>
      </c>
      <c r="N30" s="76" t="s">
        <v>2249</v>
      </c>
      <c r="O30" s="76" t="s">
        <v>2249</v>
      </c>
      <c r="P30" s="76" t="s">
        <v>2249</v>
      </c>
      <c r="Q30" s="76" t="s">
        <v>2249</v>
      </c>
      <c r="R30" s="76" t="s">
        <v>2249</v>
      </c>
      <c r="S30" s="76" t="s">
        <v>2249</v>
      </c>
      <c r="T30" s="75">
        <v>40</v>
      </c>
      <c r="U30" s="76" t="s">
        <v>2249</v>
      </c>
      <c r="V30" s="76" t="s">
        <v>2249</v>
      </c>
      <c r="W30" s="69" t="s">
        <v>940</v>
      </c>
      <c r="X30" s="76"/>
      <c r="Y30" s="644">
        <f t="shared" si="1"/>
        <v>42000.000000000007</v>
      </c>
      <c r="Z30" s="118">
        <f t="shared" si="0"/>
        <v>642000</v>
      </c>
    </row>
    <row r="31" spans="1:26" x14ac:dyDescent="0.35">
      <c r="A31" s="76"/>
      <c r="B31" s="77"/>
      <c r="C31" s="77"/>
      <c r="D31" s="77"/>
      <c r="E31" s="77"/>
      <c r="F31" s="77"/>
      <c r="G31" s="117" t="s">
        <v>13757</v>
      </c>
      <c r="H31" s="76"/>
      <c r="I31" s="118">
        <v>650000</v>
      </c>
      <c r="J31" s="76"/>
      <c r="K31" s="121" t="s">
        <v>13740</v>
      </c>
      <c r="L31" s="76" t="s">
        <v>2249</v>
      </c>
      <c r="M31" s="76" t="s">
        <v>2249</v>
      </c>
      <c r="N31" s="76" t="s">
        <v>2249</v>
      </c>
      <c r="O31" s="76" t="s">
        <v>2249</v>
      </c>
      <c r="P31" s="76" t="s">
        <v>2249</v>
      </c>
      <c r="Q31" s="76" t="s">
        <v>2249</v>
      </c>
      <c r="R31" s="76" t="s">
        <v>2249</v>
      </c>
      <c r="S31" s="76" t="s">
        <v>2249</v>
      </c>
      <c r="T31" s="75">
        <v>40</v>
      </c>
      <c r="U31" s="76" t="s">
        <v>2249</v>
      </c>
      <c r="V31" s="76" t="s">
        <v>2249</v>
      </c>
      <c r="W31" s="69" t="s">
        <v>940</v>
      </c>
      <c r="X31" s="76"/>
      <c r="Y31" s="644">
        <f t="shared" si="1"/>
        <v>45500.000000000007</v>
      </c>
      <c r="Z31" s="118">
        <f t="shared" si="0"/>
        <v>695500</v>
      </c>
    </row>
    <row r="32" spans="1:26" x14ac:dyDescent="0.35">
      <c r="A32" s="76"/>
      <c r="B32" s="77"/>
      <c r="C32" s="77"/>
      <c r="D32" s="77"/>
      <c r="E32" s="77"/>
      <c r="F32" s="77"/>
      <c r="G32" s="117" t="s">
        <v>13758</v>
      </c>
      <c r="H32" s="76"/>
      <c r="I32" s="118">
        <v>650000</v>
      </c>
      <c r="J32" s="76"/>
      <c r="K32" s="121" t="s">
        <v>13740</v>
      </c>
      <c r="L32" s="76" t="s">
        <v>2249</v>
      </c>
      <c r="M32" s="76" t="s">
        <v>2249</v>
      </c>
      <c r="N32" s="76" t="s">
        <v>2249</v>
      </c>
      <c r="O32" s="76" t="s">
        <v>2249</v>
      </c>
      <c r="P32" s="76" t="s">
        <v>2249</v>
      </c>
      <c r="Q32" s="76" t="s">
        <v>2249</v>
      </c>
      <c r="R32" s="76" t="s">
        <v>2249</v>
      </c>
      <c r="S32" s="76" t="s">
        <v>2249</v>
      </c>
      <c r="T32" s="75">
        <v>40</v>
      </c>
      <c r="U32" s="76" t="s">
        <v>2249</v>
      </c>
      <c r="V32" s="76" t="s">
        <v>2249</v>
      </c>
      <c r="W32" s="69" t="s">
        <v>940</v>
      </c>
      <c r="X32" s="76"/>
      <c r="Y32" s="644">
        <f t="shared" si="1"/>
        <v>45500.000000000007</v>
      </c>
      <c r="Z32" s="118">
        <f t="shared" si="0"/>
        <v>695500</v>
      </c>
    </row>
    <row r="33" spans="1:26" x14ac:dyDescent="0.35">
      <c r="A33" s="76"/>
      <c r="B33" s="77"/>
      <c r="C33" s="77"/>
      <c r="D33" s="77"/>
      <c r="E33" s="77"/>
      <c r="F33" s="77"/>
      <c r="G33" s="117" t="s">
        <v>13759</v>
      </c>
      <c r="H33" s="76"/>
      <c r="I33" s="118">
        <v>650000</v>
      </c>
      <c r="J33" s="76"/>
      <c r="K33" s="121" t="s">
        <v>13740</v>
      </c>
      <c r="L33" s="76" t="s">
        <v>2249</v>
      </c>
      <c r="M33" s="76" t="s">
        <v>2249</v>
      </c>
      <c r="N33" s="76" t="s">
        <v>2249</v>
      </c>
      <c r="O33" s="76" t="s">
        <v>2249</v>
      </c>
      <c r="P33" s="76" t="s">
        <v>2249</v>
      </c>
      <c r="Q33" s="76" t="s">
        <v>2249</v>
      </c>
      <c r="R33" s="76" t="s">
        <v>2249</v>
      </c>
      <c r="S33" s="76" t="s">
        <v>2249</v>
      </c>
      <c r="T33" s="75">
        <v>40</v>
      </c>
      <c r="U33" s="76" t="s">
        <v>2249</v>
      </c>
      <c r="V33" s="76" t="s">
        <v>2249</v>
      </c>
      <c r="W33" s="69" t="s">
        <v>940</v>
      </c>
      <c r="X33" s="76"/>
      <c r="Y33" s="644">
        <f t="shared" si="1"/>
        <v>45500.000000000007</v>
      </c>
      <c r="Z33" s="118">
        <f t="shared" si="0"/>
        <v>695500</v>
      </c>
    </row>
    <row r="34" spans="1:26" x14ac:dyDescent="0.35">
      <c r="A34" s="76"/>
      <c r="B34" s="77"/>
      <c r="C34" s="77"/>
      <c r="D34" s="77"/>
      <c r="E34" s="77"/>
      <c r="F34" s="77"/>
      <c r="G34" s="117" t="s">
        <v>13760</v>
      </c>
      <c r="H34" s="76"/>
      <c r="I34" s="118">
        <v>650000</v>
      </c>
      <c r="J34" s="76"/>
      <c r="K34" s="121" t="s">
        <v>13740</v>
      </c>
      <c r="L34" s="76" t="s">
        <v>2249</v>
      </c>
      <c r="M34" s="76" t="s">
        <v>2249</v>
      </c>
      <c r="N34" s="76" t="s">
        <v>2249</v>
      </c>
      <c r="O34" s="76" t="s">
        <v>2249</v>
      </c>
      <c r="P34" s="76" t="s">
        <v>2249</v>
      </c>
      <c r="Q34" s="76" t="s">
        <v>2249</v>
      </c>
      <c r="R34" s="76" t="s">
        <v>2249</v>
      </c>
      <c r="S34" s="76" t="s">
        <v>2249</v>
      </c>
      <c r="T34" s="75">
        <v>40</v>
      </c>
      <c r="U34" s="76" t="s">
        <v>2249</v>
      </c>
      <c r="V34" s="76" t="s">
        <v>2249</v>
      </c>
      <c r="W34" s="69" t="s">
        <v>940</v>
      </c>
      <c r="X34" s="76"/>
      <c r="Y34" s="644">
        <f t="shared" si="1"/>
        <v>45500.000000000007</v>
      </c>
      <c r="Z34" s="118">
        <f t="shared" si="0"/>
        <v>695500</v>
      </c>
    </row>
    <row r="35" spans="1:26" x14ac:dyDescent="0.35">
      <c r="A35" s="76"/>
      <c r="B35" s="77"/>
      <c r="C35" s="77"/>
      <c r="D35" s="77"/>
      <c r="E35" s="77"/>
      <c r="F35" s="73" t="s">
        <v>13761</v>
      </c>
      <c r="G35" s="117" t="s">
        <v>13762</v>
      </c>
      <c r="H35" s="76"/>
      <c r="I35" s="118">
        <v>600000</v>
      </c>
      <c r="J35" s="76"/>
      <c r="K35" s="121" t="s">
        <v>13740</v>
      </c>
      <c r="L35" s="76" t="s">
        <v>2249</v>
      </c>
      <c r="M35" s="76" t="s">
        <v>2249</v>
      </c>
      <c r="N35" s="76" t="s">
        <v>2249</v>
      </c>
      <c r="O35" s="76" t="s">
        <v>2249</v>
      </c>
      <c r="P35" s="76" t="s">
        <v>2249</v>
      </c>
      <c r="Q35" s="76" t="s">
        <v>2249</v>
      </c>
      <c r="R35" s="76" t="s">
        <v>2249</v>
      </c>
      <c r="S35" s="76" t="s">
        <v>2249</v>
      </c>
      <c r="T35" s="75">
        <v>40</v>
      </c>
      <c r="U35" s="76" t="s">
        <v>2249</v>
      </c>
      <c r="V35" s="76" t="s">
        <v>2249</v>
      </c>
      <c r="W35" s="69" t="s">
        <v>940</v>
      </c>
      <c r="X35" s="76"/>
      <c r="Y35" s="644">
        <f t="shared" si="1"/>
        <v>42000.000000000007</v>
      </c>
      <c r="Z35" s="118">
        <f t="shared" si="0"/>
        <v>642000</v>
      </c>
    </row>
    <row r="36" spans="1:26" x14ac:dyDescent="0.35">
      <c r="A36" s="76"/>
      <c r="B36" s="77"/>
      <c r="C36" s="77"/>
      <c r="D36" s="77"/>
      <c r="E36" s="77"/>
      <c r="F36" s="73" t="s">
        <v>13763</v>
      </c>
      <c r="G36" s="117" t="s">
        <v>13764</v>
      </c>
      <c r="H36" s="76"/>
      <c r="I36" s="118">
        <v>600000</v>
      </c>
      <c r="J36" s="76"/>
      <c r="K36" s="121" t="s">
        <v>13740</v>
      </c>
      <c r="L36" s="76" t="s">
        <v>2249</v>
      </c>
      <c r="M36" s="76" t="s">
        <v>2249</v>
      </c>
      <c r="N36" s="76" t="s">
        <v>2249</v>
      </c>
      <c r="O36" s="76" t="s">
        <v>2249</v>
      </c>
      <c r="P36" s="76" t="s">
        <v>2249</v>
      </c>
      <c r="Q36" s="76" t="s">
        <v>2249</v>
      </c>
      <c r="R36" s="76" t="s">
        <v>2249</v>
      </c>
      <c r="S36" s="76" t="s">
        <v>2249</v>
      </c>
      <c r="T36" s="75">
        <v>40</v>
      </c>
      <c r="U36" s="76" t="s">
        <v>2249</v>
      </c>
      <c r="V36" s="76" t="s">
        <v>2249</v>
      </c>
      <c r="W36" s="69" t="s">
        <v>940</v>
      </c>
      <c r="X36" s="76"/>
      <c r="Y36" s="644">
        <f t="shared" si="1"/>
        <v>42000.000000000007</v>
      </c>
      <c r="Z36" s="118">
        <f t="shared" si="0"/>
        <v>642000</v>
      </c>
    </row>
    <row r="37" spans="1:26" x14ac:dyDescent="0.35">
      <c r="A37" s="76"/>
      <c r="B37" s="77"/>
      <c r="C37" s="77"/>
      <c r="D37" s="77"/>
      <c r="E37" s="77"/>
      <c r="G37" s="117" t="s">
        <v>13765</v>
      </c>
      <c r="H37" s="76"/>
      <c r="I37" s="118">
        <v>600000</v>
      </c>
      <c r="J37" s="76"/>
      <c r="K37" s="121" t="s">
        <v>13740</v>
      </c>
      <c r="L37" s="76" t="s">
        <v>2249</v>
      </c>
      <c r="M37" s="76" t="s">
        <v>2249</v>
      </c>
      <c r="N37" s="76" t="s">
        <v>2249</v>
      </c>
      <c r="O37" s="76" t="s">
        <v>2249</v>
      </c>
      <c r="P37" s="76" t="s">
        <v>2249</v>
      </c>
      <c r="Q37" s="76" t="s">
        <v>2249</v>
      </c>
      <c r="R37" s="76" t="s">
        <v>2249</v>
      </c>
      <c r="S37" s="76" t="s">
        <v>2249</v>
      </c>
      <c r="T37" s="75">
        <v>40</v>
      </c>
      <c r="U37" s="76" t="s">
        <v>2249</v>
      </c>
      <c r="V37" s="76" t="s">
        <v>2249</v>
      </c>
      <c r="W37" s="69" t="s">
        <v>940</v>
      </c>
      <c r="X37" s="76"/>
      <c r="Y37" s="644">
        <f t="shared" si="1"/>
        <v>42000.000000000007</v>
      </c>
      <c r="Z37" s="118">
        <f t="shared" si="0"/>
        <v>642000</v>
      </c>
    </row>
    <row r="38" spans="1:26" x14ac:dyDescent="0.35">
      <c r="A38" s="76"/>
      <c r="B38" s="77"/>
      <c r="C38" s="77"/>
      <c r="D38" s="77"/>
      <c r="E38" s="77"/>
      <c r="F38" s="77"/>
      <c r="G38" s="117" t="s">
        <v>13766</v>
      </c>
      <c r="H38" s="76"/>
      <c r="I38" s="118">
        <v>600000</v>
      </c>
      <c r="J38" s="76"/>
      <c r="K38" s="121" t="s">
        <v>13740</v>
      </c>
      <c r="L38" s="76" t="s">
        <v>2249</v>
      </c>
      <c r="M38" s="76" t="s">
        <v>2249</v>
      </c>
      <c r="N38" s="76" t="s">
        <v>2249</v>
      </c>
      <c r="O38" s="76" t="s">
        <v>2249</v>
      </c>
      <c r="P38" s="76" t="s">
        <v>2249</v>
      </c>
      <c r="Q38" s="76" t="s">
        <v>2249</v>
      </c>
      <c r="R38" s="76" t="s">
        <v>2249</v>
      </c>
      <c r="S38" s="76" t="s">
        <v>2249</v>
      </c>
      <c r="T38" s="75">
        <v>40</v>
      </c>
      <c r="U38" s="76" t="s">
        <v>2249</v>
      </c>
      <c r="V38" s="76" t="s">
        <v>2249</v>
      </c>
      <c r="W38" s="69" t="s">
        <v>940</v>
      </c>
      <c r="X38" s="76"/>
      <c r="Y38" s="644">
        <f t="shared" si="1"/>
        <v>42000.000000000007</v>
      </c>
      <c r="Z38" s="118">
        <f t="shared" si="0"/>
        <v>642000</v>
      </c>
    </row>
    <row r="39" spans="1:26" x14ac:dyDescent="0.35">
      <c r="A39" s="76"/>
      <c r="B39" s="77"/>
      <c r="C39" s="77"/>
      <c r="D39" s="77"/>
      <c r="E39" s="77"/>
      <c r="F39" s="77"/>
      <c r="G39" s="117" t="s">
        <v>13767</v>
      </c>
      <c r="H39" s="76"/>
      <c r="I39" s="118">
        <v>600000</v>
      </c>
      <c r="J39" s="76"/>
      <c r="K39" s="121" t="s">
        <v>13740</v>
      </c>
      <c r="L39" s="76" t="s">
        <v>2249</v>
      </c>
      <c r="M39" s="76" t="s">
        <v>2249</v>
      </c>
      <c r="N39" s="76" t="s">
        <v>2249</v>
      </c>
      <c r="O39" s="76" t="s">
        <v>2249</v>
      </c>
      <c r="P39" s="76" t="s">
        <v>2249</v>
      </c>
      <c r="Q39" s="76" t="s">
        <v>2249</v>
      </c>
      <c r="R39" s="76" t="s">
        <v>2249</v>
      </c>
      <c r="S39" s="76" t="s">
        <v>2249</v>
      </c>
      <c r="T39" s="75">
        <v>40</v>
      </c>
      <c r="U39" s="76" t="s">
        <v>2249</v>
      </c>
      <c r="V39" s="76" t="s">
        <v>2249</v>
      </c>
      <c r="W39" s="69" t="s">
        <v>940</v>
      </c>
      <c r="X39" s="76"/>
      <c r="Y39" s="644">
        <f t="shared" si="1"/>
        <v>42000.000000000007</v>
      </c>
      <c r="Z39" s="118">
        <f t="shared" si="0"/>
        <v>642000</v>
      </c>
    </row>
    <row r="40" spans="1:26" x14ac:dyDescent="0.35">
      <c r="A40" s="76"/>
      <c r="B40" s="77"/>
      <c r="C40" s="77"/>
      <c r="D40" s="77"/>
      <c r="E40" s="77"/>
      <c r="F40" s="77"/>
      <c r="G40" s="117" t="s">
        <v>13768</v>
      </c>
      <c r="H40" s="76"/>
      <c r="I40" s="118">
        <v>600000</v>
      </c>
      <c r="J40" s="76"/>
      <c r="K40" s="121" t="s">
        <v>13740</v>
      </c>
      <c r="L40" s="76" t="s">
        <v>2249</v>
      </c>
      <c r="M40" s="76" t="s">
        <v>2249</v>
      </c>
      <c r="N40" s="76" t="s">
        <v>2249</v>
      </c>
      <c r="O40" s="76" t="s">
        <v>2249</v>
      </c>
      <c r="P40" s="76" t="s">
        <v>2249</v>
      </c>
      <c r="Q40" s="76" t="s">
        <v>2249</v>
      </c>
      <c r="R40" s="76" t="s">
        <v>2249</v>
      </c>
      <c r="S40" s="76" t="s">
        <v>2249</v>
      </c>
      <c r="T40" s="75">
        <v>40</v>
      </c>
      <c r="U40" s="76" t="s">
        <v>2249</v>
      </c>
      <c r="V40" s="76" t="s">
        <v>2249</v>
      </c>
      <c r="W40" s="69" t="s">
        <v>940</v>
      </c>
      <c r="X40" s="76"/>
      <c r="Y40" s="644">
        <f t="shared" si="1"/>
        <v>42000.000000000007</v>
      </c>
      <c r="Z40" s="118">
        <f t="shared" si="0"/>
        <v>642000</v>
      </c>
    </row>
    <row r="41" spans="1:26" x14ac:dyDescent="0.35">
      <c r="A41" s="76"/>
      <c r="B41" s="77"/>
      <c r="C41" s="77"/>
      <c r="D41" s="77"/>
      <c r="E41" s="77"/>
      <c r="F41" s="77"/>
      <c r="G41" s="117" t="s">
        <v>13769</v>
      </c>
      <c r="H41" s="76"/>
      <c r="I41" s="118">
        <v>600000</v>
      </c>
      <c r="J41" s="76"/>
      <c r="K41" s="121" t="s">
        <v>13740</v>
      </c>
      <c r="L41" s="76" t="s">
        <v>2249</v>
      </c>
      <c r="M41" s="76" t="s">
        <v>2249</v>
      </c>
      <c r="N41" s="76" t="s">
        <v>2249</v>
      </c>
      <c r="O41" s="76" t="s">
        <v>2249</v>
      </c>
      <c r="P41" s="76" t="s">
        <v>2249</v>
      </c>
      <c r="Q41" s="76" t="s">
        <v>2249</v>
      </c>
      <c r="R41" s="76" t="s">
        <v>2249</v>
      </c>
      <c r="S41" s="76" t="s">
        <v>2249</v>
      </c>
      <c r="T41" s="75">
        <v>40</v>
      </c>
      <c r="U41" s="76" t="s">
        <v>2249</v>
      </c>
      <c r="V41" s="76" t="s">
        <v>2249</v>
      </c>
      <c r="W41" s="69" t="s">
        <v>940</v>
      </c>
      <c r="X41" s="76"/>
      <c r="Y41" s="644">
        <f t="shared" si="1"/>
        <v>42000.000000000007</v>
      </c>
      <c r="Z41" s="118">
        <f t="shared" si="0"/>
        <v>642000</v>
      </c>
    </row>
    <row r="42" spans="1:26" x14ac:dyDescent="0.35">
      <c r="A42" s="76"/>
      <c r="B42" s="77"/>
      <c r="C42" s="77"/>
      <c r="D42" s="77"/>
      <c r="E42" s="77"/>
      <c r="F42" s="77"/>
      <c r="G42" s="117" t="s">
        <v>13770</v>
      </c>
      <c r="H42" s="76"/>
      <c r="I42" s="118">
        <v>600000</v>
      </c>
      <c r="J42" s="76"/>
      <c r="K42" s="121" t="s">
        <v>13740</v>
      </c>
      <c r="L42" s="76" t="s">
        <v>2249</v>
      </c>
      <c r="M42" s="76" t="s">
        <v>2249</v>
      </c>
      <c r="N42" s="76" t="s">
        <v>2249</v>
      </c>
      <c r="O42" s="76" t="s">
        <v>2249</v>
      </c>
      <c r="P42" s="76" t="s">
        <v>2249</v>
      </c>
      <c r="Q42" s="76" t="s">
        <v>2249</v>
      </c>
      <c r="R42" s="76" t="s">
        <v>2249</v>
      </c>
      <c r="S42" s="76" t="s">
        <v>2249</v>
      </c>
      <c r="T42" s="75">
        <v>40</v>
      </c>
      <c r="U42" s="76" t="s">
        <v>2249</v>
      </c>
      <c r="V42" s="76" t="s">
        <v>2249</v>
      </c>
      <c r="W42" s="69" t="s">
        <v>940</v>
      </c>
      <c r="X42" s="76"/>
      <c r="Y42" s="644">
        <f t="shared" si="1"/>
        <v>42000.000000000007</v>
      </c>
      <c r="Z42" s="118">
        <f t="shared" si="0"/>
        <v>642000</v>
      </c>
    </row>
    <row r="43" spans="1:26" x14ac:dyDescent="0.35">
      <c r="A43" s="76"/>
      <c r="B43" s="77"/>
      <c r="C43" s="77"/>
      <c r="D43" s="77"/>
      <c r="E43" s="77"/>
      <c r="F43" s="77"/>
      <c r="G43" s="117" t="s">
        <v>13771</v>
      </c>
      <c r="H43" s="76"/>
      <c r="I43" s="118">
        <v>600000</v>
      </c>
      <c r="J43" s="76"/>
      <c r="K43" s="121" t="s">
        <v>13740</v>
      </c>
      <c r="L43" s="76" t="s">
        <v>2249</v>
      </c>
      <c r="M43" s="76" t="s">
        <v>2249</v>
      </c>
      <c r="N43" s="76" t="s">
        <v>2249</v>
      </c>
      <c r="O43" s="76" t="s">
        <v>2249</v>
      </c>
      <c r="P43" s="76" t="s">
        <v>2249</v>
      </c>
      <c r="Q43" s="76" t="s">
        <v>2249</v>
      </c>
      <c r="R43" s="76" t="s">
        <v>2249</v>
      </c>
      <c r="S43" s="76" t="s">
        <v>2249</v>
      </c>
      <c r="T43" s="75">
        <v>40</v>
      </c>
      <c r="U43" s="76" t="s">
        <v>2249</v>
      </c>
      <c r="V43" s="76" t="s">
        <v>2249</v>
      </c>
      <c r="W43" s="69" t="s">
        <v>940</v>
      </c>
      <c r="X43" s="76"/>
      <c r="Y43" s="644">
        <f t="shared" si="1"/>
        <v>42000.000000000007</v>
      </c>
      <c r="Z43" s="118">
        <f t="shared" si="0"/>
        <v>642000</v>
      </c>
    </row>
    <row r="44" spans="1:26" x14ac:dyDescent="0.35">
      <c r="A44" s="76"/>
      <c r="B44" s="77"/>
      <c r="C44" s="77"/>
      <c r="D44" s="77"/>
      <c r="E44" s="77"/>
      <c r="F44" s="77"/>
      <c r="G44" s="117" t="s">
        <v>13772</v>
      </c>
      <c r="H44" s="76"/>
      <c r="I44" s="118">
        <v>600000</v>
      </c>
      <c r="J44" s="76"/>
      <c r="K44" s="121" t="s">
        <v>13740</v>
      </c>
      <c r="L44" s="76" t="s">
        <v>2249</v>
      </c>
      <c r="M44" s="76" t="s">
        <v>2249</v>
      </c>
      <c r="N44" s="76" t="s">
        <v>2249</v>
      </c>
      <c r="O44" s="76" t="s">
        <v>2249</v>
      </c>
      <c r="P44" s="76" t="s">
        <v>2249</v>
      </c>
      <c r="Q44" s="76" t="s">
        <v>2249</v>
      </c>
      <c r="R44" s="76" t="s">
        <v>2249</v>
      </c>
      <c r="S44" s="76" t="s">
        <v>2249</v>
      </c>
      <c r="T44" s="75">
        <v>40</v>
      </c>
      <c r="U44" s="76" t="s">
        <v>2249</v>
      </c>
      <c r="V44" s="76" t="s">
        <v>2249</v>
      </c>
      <c r="W44" s="69" t="s">
        <v>940</v>
      </c>
      <c r="X44" s="76"/>
      <c r="Y44" s="644">
        <f t="shared" si="1"/>
        <v>42000.000000000007</v>
      </c>
      <c r="Z44" s="118">
        <f t="shared" si="0"/>
        <v>642000</v>
      </c>
    </row>
    <row r="45" spans="1:26" x14ac:dyDescent="0.35">
      <c r="A45" s="76"/>
      <c r="B45" s="77"/>
      <c r="C45" s="77"/>
      <c r="D45" s="77"/>
      <c r="E45" s="77"/>
      <c r="F45" s="77"/>
      <c r="G45" s="117" t="s">
        <v>13773</v>
      </c>
      <c r="H45" s="76"/>
      <c r="I45" s="118">
        <v>600000</v>
      </c>
      <c r="J45" s="76"/>
      <c r="K45" s="121" t="s">
        <v>13774</v>
      </c>
      <c r="L45" s="76" t="s">
        <v>2249</v>
      </c>
      <c r="M45" s="76" t="s">
        <v>2249</v>
      </c>
      <c r="N45" s="76" t="s">
        <v>2249</v>
      </c>
      <c r="O45" s="76" t="s">
        <v>2249</v>
      </c>
      <c r="P45" s="76" t="s">
        <v>2249</v>
      </c>
      <c r="Q45" s="76" t="s">
        <v>2249</v>
      </c>
      <c r="R45" s="76" t="s">
        <v>2249</v>
      </c>
      <c r="S45" s="76" t="s">
        <v>2249</v>
      </c>
      <c r="T45" s="75">
        <v>40</v>
      </c>
      <c r="U45" s="76" t="s">
        <v>2249</v>
      </c>
      <c r="V45" s="76" t="s">
        <v>2249</v>
      </c>
      <c r="W45" s="69" t="s">
        <v>940</v>
      </c>
      <c r="X45" s="76"/>
      <c r="Y45" s="644">
        <f t="shared" si="1"/>
        <v>42000.000000000007</v>
      </c>
      <c r="Z45" s="118">
        <f t="shared" si="0"/>
        <v>642000</v>
      </c>
    </row>
    <row r="46" spans="1:26" x14ac:dyDescent="0.35">
      <c r="A46" s="76"/>
      <c r="B46" s="77"/>
      <c r="C46" s="77"/>
      <c r="D46" s="77"/>
      <c r="E46" s="77"/>
      <c r="F46" s="77"/>
      <c r="G46" s="117" t="s">
        <v>13775</v>
      </c>
      <c r="H46" s="76"/>
      <c r="I46" s="118">
        <v>600000</v>
      </c>
      <c r="J46" s="76"/>
      <c r="K46" s="121" t="s">
        <v>13774</v>
      </c>
      <c r="L46" s="76" t="s">
        <v>2249</v>
      </c>
      <c r="M46" s="76" t="s">
        <v>2249</v>
      </c>
      <c r="N46" s="76" t="s">
        <v>2249</v>
      </c>
      <c r="O46" s="76" t="s">
        <v>2249</v>
      </c>
      <c r="P46" s="76" t="s">
        <v>2249</v>
      </c>
      <c r="Q46" s="76" t="s">
        <v>2249</v>
      </c>
      <c r="R46" s="76" t="s">
        <v>2249</v>
      </c>
      <c r="S46" s="76" t="s">
        <v>2249</v>
      </c>
      <c r="T46" s="75">
        <v>40</v>
      </c>
      <c r="U46" s="76" t="s">
        <v>2249</v>
      </c>
      <c r="V46" s="76" t="s">
        <v>2249</v>
      </c>
      <c r="W46" s="69" t="s">
        <v>940</v>
      </c>
      <c r="X46" s="76"/>
      <c r="Y46" s="644">
        <f t="shared" si="1"/>
        <v>42000.000000000007</v>
      </c>
      <c r="Z46" s="118">
        <f t="shared" si="0"/>
        <v>642000</v>
      </c>
    </row>
    <row r="47" spans="1:26" x14ac:dyDescent="0.35">
      <c r="A47" s="76"/>
      <c r="B47" s="77"/>
      <c r="C47" s="77"/>
      <c r="D47" s="77"/>
      <c r="E47" s="77"/>
      <c r="F47" s="73" t="s">
        <v>13776</v>
      </c>
      <c r="G47" s="117" t="s">
        <v>13777</v>
      </c>
      <c r="H47" s="76"/>
      <c r="I47" s="118">
        <v>600000</v>
      </c>
      <c r="J47" s="76"/>
      <c r="K47" s="121" t="s">
        <v>13774</v>
      </c>
      <c r="L47" s="76" t="s">
        <v>2249</v>
      </c>
      <c r="M47" s="76" t="s">
        <v>2249</v>
      </c>
      <c r="N47" s="76" t="s">
        <v>2249</v>
      </c>
      <c r="O47" s="76" t="s">
        <v>2249</v>
      </c>
      <c r="P47" s="76" t="s">
        <v>2249</v>
      </c>
      <c r="Q47" s="76" t="s">
        <v>2249</v>
      </c>
      <c r="R47" s="76" t="s">
        <v>2249</v>
      </c>
      <c r="S47" s="76" t="s">
        <v>2249</v>
      </c>
      <c r="T47" s="75">
        <v>40</v>
      </c>
      <c r="U47" s="76" t="s">
        <v>2249</v>
      </c>
      <c r="V47" s="76" t="s">
        <v>2249</v>
      </c>
      <c r="W47" s="69" t="s">
        <v>940</v>
      </c>
      <c r="X47" s="76"/>
      <c r="Y47" s="644">
        <f t="shared" si="1"/>
        <v>42000.000000000007</v>
      </c>
      <c r="Z47" s="118">
        <f t="shared" si="0"/>
        <v>642000</v>
      </c>
    </row>
    <row r="48" spans="1:26" x14ac:dyDescent="0.35">
      <c r="A48" s="76"/>
      <c r="B48" s="77"/>
      <c r="C48" s="77"/>
      <c r="D48" s="77"/>
      <c r="E48" s="77"/>
      <c r="F48" s="73" t="s">
        <v>13778</v>
      </c>
      <c r="G48" s="117" t="s">
        <v>13779</v>
      </c>
      <c r="H48" s="76"/>
      <c r="I48" s="118">
        <v>600000</v>
      </c>
      <c r="J48" s="76"/>
      <c r="K48" s="121" t="s">
        <v>13774</v>
      </c>
      <c r="L48" s="76" t="s">
        <v>2249</v>
      </c>
      <c r="M48" s="76" t="s">
        <v>2249</v>
      </c>
      <c r="N48" s="76" t="s">
        <v>2249</v>
      </c>
      <c r="O48" s="76" t="s">
        <v>2249</v>
      </c>
      <c r="P48" s="76" t="s">
        <v>2249</v>
      </c>
      <c r="Q48" s="76" t="s">
        <v>2249</v>
      </c>
      <c r="R48" s="76" t="s">
        <v>2249</v>
      </c>
      <c r="S48" s="76" t="s">
        <v>2249</v>
      </c>
      <c r="T48" s="75">
        <v>40</v>
      </c>
      <c r="U48" s="76" t="s">
        <v>2249</v>
      </c>
      <c r="V48" s="76" t="s">
        <v>2249</v>
      </c>
      <c r="W48" s="69" t="s">
        <v>940</v>
      </c>
      <c r="X48" s="76"/>
      <c r="Y48" s="644">
        <f t="shared" si="1"/>
        <v>42000.000000000007</v>
      </c>
      <c r="Z48" s="118">
        <f t="shared" si="0"/>
        <v>642000</v>
      </c>
    </row>
    <row r="49" spans="1:26" x14ac:dyDescent="0.35">
      <c r="A49" s="76"/>
      <c r="B49" s="77"/>
      <c r="C49" s="77"/>
      <c r="D49" s="77"/>
      <c r="E49" s="77"/>
      <c r="F49" s="73" t="s">
        <v>13780</v>
      </c>
      <c r="G49" s="117" t="s">
        <v>13781</v>
      </c>
      <c r="H49" s="76"/>
      <c r="I49" s="118">
        <v>600000</v>
      </c>
      <c r="J49" s="76"/>
      <c r="K49" s="121" t="s">
        <v>13774</v>
      </c>
      <c r="L49" s="76" t="s">
        <v>2249</v>
      </c>
      <c r="M49" s="76" t="s">
        <v>2249</v>
      </c>
      <c r="N49" s="76" t="s">
        <v>2249</v>
      </c>
      <c r="O49" s="76" t="s">
        <v>2249</v>
      </c>
      <c r="P49" s="76" t="s">
        <v>2249</v>
      </c>
      <c r="Q49" s="76" t="s">
        <v>2249</v>
      </c>
      <c r="R49" s="76" t="s">
        <v>2249</v>
      </c>
      <c r="S49" s="76" t="s">
        <v>2249</v>
      </c>
      <c r="T49" s="75">
        <v>40</v>
      </c>
      <c r="U49" s="76" t="s">
        <v>2249</v>
      </c>
      <c r="V49" s="76" t="s">
        <v>2249</v>
      </c>
      <c r="W49" s="69" t="s">
        <v>940</v>
      </c>
      <c r="X49" s="76"/>
      <c r="Y49" s="644">
        <f t="shared" si="1"/>
        <v>42000.000000000007</v>
      </c>
      <c r="Z49" s="118">
        <f t="shared" si="0"/>
        <v>642000</v>
      </c>
    </row>
    <row r="50" spans="1:26" x14ac:dyDescent="0.35">
      <c r="A50" s="76"/>
      <c r="B50" s="77"/>
      <c r="C50" s="77"/>
      <c r="D50" s="77"/>
      <c r="E50" s="77"/>
      <c r="F50" s="77"/>
      <c r="G50" s="117" t="s">
        <v>13782</v>
      </c>
      <c r="H50" s="76"/>
      <c r="I50" s="118">
        <v>650000</v>
      </c>
      <c r="J50" s="76"/>
      <c r="K50" s="121" t="s">
        <v>13774</v>
      </c>
      <c r="L50" s="76" t="s">
        <v>2249</v>
      </c>
      <c r="M50" s="76" t="s">
        <v>2249</v>
      </c>
      <c r="N50" s="76" t="s">
        <v>2249</v>
      </c>
      <c r="O50" s="76" t="s">
        <v>2249</v>
      </c>
      <c r="P50" s="76" t="s">
        <v>2249</v>
      </c>
      <c r="Q50" s="76" t="s">
        <v>2249</v>
      </c>
      <c r="R50" s="76" t="s">
        <v>2249</v>
      </c>
      <c r="S50" s="76" t="s">
        <v>2249</v>
      </c>
      <c r="T50" s="75">
        <v>40</v>
      </c>
      <c r="U50" s="76" t="s">
        <v>2249</v>
      </c>
      <c r="V50" s="76" t="s">
        <v>2249</v>
      </c>
      <c r="W50" s="69" t="s">
        <v>940</v>
      </c>
      <c r="X50" s="76"/>
      <c r="Y50" s="644">
        <f t="shared" si="1"/>
        <v>45500.000000000007</v>
      </c>
      <c r="Z50" s="118">
        <f t="shared" si="0"/>
        <v>695500</v>
      </c>
    </row>
    <row r="51" spans="1:26" x14ac:dyDescent="0.35">
      <c r="A51" s="76"/>
      <c r="B51" s="77"/>
      <c r="C51" s="77"/>
      <c r="D51" s="77"/>
      <c r="E51" s="77"/>
      <c r="F51" s="77"/>
      <c r="G51" s="117" t="s">
        <v>13783</v>
      </c>
      <c r="H51" s="76"/>
      <c r="I51" s="118">
        <v>650000</v>
      </c>
      <c r="J51" s="76"/>
      <c r="K51" s="121" t="s">
        <v>13774</v>
      </c>
      <c r="L51" s="76" t="s">
        <v>2249</v>
      </c>
      <c r="M51" s="76" t="s">
        <v>2249</v>
      </c>
      <c r="N51" s="76" t="s">
        <v>2249</v>
      </c>
      <c r="O51" s="76" t="s">
        <v>2249</v>
      </c>
      <c r="P51" s="76" t="s">
        <v>2249</v>
      </c>
      <c r="Q51" s="76" t="s">
        <v>2249</v>
      </c>
      <c r="R51" s="76" t="s">
        <v>2249</v>
      </c>
      <c r="S51" s="76" t="s">
        <v>2249</v>
      </c>
      <c r="T51" s="75">
        <v>40</v>
      </c>
      <c r="U51" s="76" t="s">
        <v>2249</v>
      </c>
      <c r="V51" s="76" t="s">
        <v>2249</v>
      </c>
      <c r="W51" s="69" t="s">
        <v>940</v>
      </c>
      <c r="X51" s="76"/>
      <c r="Y51" s="644">
        <f t="shared" si="1"/>
        <v>45500.000000000007</v>
      </c>
      <c r="Z51" s="118">
        <f t="shared" si="0"/>
        <v>695500</v>
      </c>
    </row>
    <row r="52" spans="1:26" x14ac:dyDescent="0.35">
      <c r="A52" s="76"/>
      <c r="B52" s="77"/>
      <c r="C52" s="77"/>
      <c r="D52" s="77"/>
      <c r="E52" s="77"/>
      <c r="F52" s="77"/>
      <c r="G52" s="117" t="s">
        <v>13784</v>
      </c>
      <c r="H52" s="76"/>
      <c r="I52" s="118">
        <v>650000</v>
      </c>
      <c r="J52" s="76"/>
      <c r="K52" s="121" t="s">
        <v>13774</v>
      </c>
      <c r="L52" s="76" t="s">
        <v>2249</v>
      </c>
      <c r="M52" s="76" t="s">
        <v>2249</v>
      </c>
      <c r="N52" s="76" t="s">
        <v>2249</v>
      </c>
      <c r="O52" s="76" t="s">
        <v>2249</v>
      </c>
      <c r="P52" s="76" t="s">
        <v>2249</v>
      </c>
      <c r="Q52" s="76" t="s">
        <v>2249</v>
      </c>
      <c r="R52" s="76" t="s">
        <v>2249</v>
      </c>
      <c r="S52" s="76" t="s">
        <v>2249</v>
      </c>
      <c r="T52" s="75">
        <v>40</v>
      </c>
      <c r="U52" s="76" t="s">
        <v>2249</v>
      </c>
      <c r="V52" s="76" t="s">
        <v>2249</v>
      </c>
      <c r="W52" s="69" t="s">
        <v>940</v>
      </c>
      <c r="X52" s="76"/>
      <c r="Y52" s="644">
        <f t="shared" si="1"/>
        <v>45500.000000000007</v>
      </c>
      <c r="Z52" s="118">
        <f t="shared" si="0"/>
        <v>695500</v>
      </c>
    </row>
    <row r="53" spans="1:26" x14ac:dyDescent="0.35">
      <c r="A53" s="76"/>
      <c r="B53" s="77"/>
      <c r="C53" s="77"/>
      <c r="D53" s="77"/>
      <c r="E53" s="77"/>
      <c r="F53" s="77"/>
      <c r="G53" s="117" t="s">
        <v>13785</v>
      </c>
      <c r="H53" s="76"/>
      <c r="I53" s="118">
        <v>650000</v>
      </c>
      <c r="J53" s="76"/>
      <c r="K53" s="121" t="s">
        <v>13774</v>
      </c>
      <c r="L53" s="76" t="s">
        <v>2249</v>
      </c>
      <c r="M53" s="76" t="s">
        <v>2249</v>
      </c>
      <c r="N53" s="76" t="s">
        <v>2249</v>
      </c>
      <c r="O53" s="76" t="s">
        <v>2249</v>
      </c>
      <c r="P53" s="76" t="s">
        <v>2249</v>
      </c>
      <c r="Q53" s="76" t="s">
        <v>2249</v>
      </c>
      <c r="R53" s="76" t="s">
        <v>2249</v>
      </c>
      <c r="S53" s="76" t="s">
        <v>2249</v>
      </c>
      <c r="T53" s="75">
        <v>40</v>
      </c>
      <c r="U53" s="76" t="s">
        <v>2249</v>
      </c>
      <c r="V53" s="76" t="s">
        <v>2249</v>
      </c>
      <c r="W53" s="69" t="s">
        <v>940</v>
      </c>
      <c r="X53" s="76"/>
      <c r="Y53" s="644">
        <f t="shared" si="1"/>
        <v>45500.000000000007</v>
      </c>
      <c r="Z53" s="118">
        <f t="shared" si="0"/>
        <v>695500</v>
      </c>
    </row>
    <row r="54" spans="1:26" x14ac:dyDescent="0.35">
      <c r="A54" s="76"/>
      <c r="B54" s="77"/>
      <c r="C54" s="77"/>
      <c r="D54" s="77"/>
      <c r="E54" s="77"/>
      <c r="F54" s="73" t="s">
        <v>13786</v>
      </c>
      <c r="G54" s="117" t="s">
        <v>13787</v>
      </c>
      <c r="H54" s="76"/>
      <c r="I54" s="118">
        <v>600000</v>
      </c>
      <c r="J54" s="76"/>
      <c r="K54" s="121" t="s">
        <v>13774</v>
      </c>
      <c r="L54" s="76" t="s">
        <v>2249</v>
      </c>
      <c r="M54" s="76" t="s">
        <v>2249</v>
      </c>
      <c r="N54" s="76" t="s">
        <v>2249</v>
      </c>
      <c r="O54" s="76" t="s">
        <v>2249</v>
      </c>
      <c r="P54" s="76" t="s">
        <v>2249</v>
      </c>
      <c r="Q54" s="76" t="s">
        <v>2249</v>
      </c>
      <c r="R54" s="76" t="s">
        <v>2249</v>
      </c>
      <c r="S54" s="76" t="s">
        <v>2249</v>
      </c>
      <c r="T54" s="75">
        <v>40</v>
      </c>
      <c r="U54" s="76" t="s">
        <v>2249</v>
      </c>
      <c r="V54" s="76" t="s">
        <v>2249</v>
      </c>
      <c r="W54" s="69" t="s">
        <v>940</v>
      </c>
      <c r="X54" s="76"/>
      <c r="Y54" s="644">
        <f t="shared" si="1"/>
        <v>42000.000000000007</v>
      </c>
      <c r="Z54" s="118">
        <f t="shared" si="0"/>
        <v>642000</v>
      </c>
    </row>
    <row r="55" spans="1:26" x14ac:dyDescent="0.35">
      <c r="A55" s="76"/>
      <c r="B55" s="77"/>
      <c r="C55" s="77"/>
      <c r="D55" s="77"/>
      <c r="E55" s="77"/>
      <c r="F55" s="73" t="s">
        <v>13788</v>
      </c>
      <c r="G55" s="117" t="s">
        <v>13789</v>
      </c>
      <c r="H55" s="76"/>
      <c r="I55" s="118">
        <v>600000</v>
      </c>
      <c r="J55" s="76"/>
      <c r="K55" s="121" t="s">
        <v>13774</v>
      </c>
      <c r="L55" s="76" t="s">
        <v>2249</v>
      </c>
      <c r="M55" s="76" t="s">
        <v>2249</v>
      </c>
      <c r="N55" s="76" t="s">
        <v>2249</v>
      </c>
      <c r="O55" s="76" t="s">
        <v>2249</v>
      </c>
      <c r="P55" s="76" t="s">
        <v>2249</v>
      </c>
      <c r="Q55" s="76" t="s">
        <v>2249</v>
      </c>
      <c r="R55" s="76" t="s">
        <v>2249</v>
      </c>
      <c r="S55" s="76" t="s">
        <v>2249</v>
      </c>
      <c r="T55" s="75">
        <v>40</v>
      </c>
      <c r="U55" s="76" t="s">
        <v>2249</v>
      </c>
      <c r="V55" s="76" t="s">
        <v>2249</v>
      </c>
      <c r="W55" s="69" t="s">
        <v>940</v>
      </c>
      <c r="X55" s="76"/>
      <c r="Y55" s="644">
        <f t="shared" si="1"/>
        <v>42000.000000000007</v>
      </c>
      <c r="Z55" s="118">
        <f t="shared" si="0"/>
        <v>642000</v>
      </c>
    </row>
    <row r="56" spans="1:26" x14ac:dyDescent="0.35">
      <c r="A56" s="76"/>
      <c r="B56" s="77"/>
      <c r="C56" s="77"/>
      <c r="D56" s="77"/>
      <c r="E56" s="77"/>
      <c r="F56" s="77"/>
      <c r="G56" s="117" t="s">
        <v>13790</v>
      </c>
      <c r="H56" s="76"/>
      <c r="I56" s="118">
        <v>600000</v>
      </c>
      <c r="J56" s="76"/>
      <c r="K56" s="121" t="s">
        <v>13774</v>
      </c>
      <c r="L56" s="76" t="s">
        <v>2249</v>
      </c>
      <c r="M56" s="76" t="s">
        <v>2249</v>
      </c>
      <c r="N56" s="76" t="s">
        <v>2249</v>
      </c>
      <c r="O56" s="76" t="s">
        <v>2249</v>
      </c>
      <c r="P56" s="76" t="s">
        <v>2249</v>
      </c>
      <c r="Q56" s="76" t="s">
        <v>2249</v>
      </c>
      <c r="R56" s="76" t="s">
        <v>2249</v>
      </c>
      <c r="S56" s="76" t="s">
        <v>2249</v>
      </c>
      <c r="T56" s="75">
        <v>40</v>
      </c>
      <c r="U56" s="76" t="s">
        <v>2249</v>
      </c>
      <c r="V56" s="76" t="s">
        <v>2249</v>
      </c>
      <c r="W56" s="69" t="s">
        <v>940</v>
      </c>
      <c r="X56" s="76"/>
      <c r="Y56" s="644">
        <f t="shared" si="1"/>
        <v>42000.000000000007</v>
      </c>
      <c r="Z56" s="118">
        <f t="shared" si="0"/>
        <v>642000</v>
      </c>
    </row>
    <row r="57" spans="1:26" x14ac:dyDescent="0.35">
      <c r="A57" s="76"/>
      <c r="B57" s="77"/>
      <c r="C57" s="77"/>
      <c r="D57" s="77"/>
      <c r="E57" s="77"/>
      <c r="F57" s="73" t="s">
        <v>13791</v>
      </c>
      <c r="G57" s="117" t="s">
        <v>13792</v>
      </c>
      <c r="H57" s="76"/>
      <c r="I57" s="118">
        <v>600000</v>
      </c>
      <c r="J57" s="76"/>
      <c r="K57" s="121" t="s">
        <v>13774</v>
      </c>
      <c r="L57" s="76" t="s">
        <v>2249</v>
      </c>
      <c r="M57" s="76" t="s">
        <v>2249</v>
      </c>
      <c r="N57" s="76" t="s">
        <v>2249</v>
      </c>
      <c r="O57" s="76" t="s">
        <v>2249</v>
      </c>
      <c r="P57" s="76" t="s">
        <v>2249</v>
      </c>
      <c r="Q57" s="76" t="s">
        <v>2249</v>
      </c>
      <c r="R57" s="76" t="s">
        <v>2249</v>
      </c>
      <c r="S57" s="76" t="s">
        <v>2249</v>
      </c>
      <c r="T57" s="75">
        <v>40</v>
      </c>
      <c r="U57" s="76" t="s">
        <v>2249</v>
      </c>
      <c r="V57" s="76" t="s">
        <v>2249</v>
      </c>
      <c r="W57" s="69" t="s">
        <v>940</v>
      </c>
      <c r="X57" s="76"/>
      <c r="Y57" s="644">
        <f t="shared" si="1"/>
        <v>42000.000000000007</v>
      </c>
      <c r="Z57" s="118">
        <f t="shared" si="0"/>
        <v>642000</v>
      </c>
    </row>
    <row r="58" spans="1:26" x14ac:dyDescent="0.35">
      <c r="A58" s="76"/>
      <c r="B58" s="77"/>
      <c r="C58" s="77"/>
      <c r="D58" s="77"/>
      <c r="E58" s="77"/>
      <c r="F58" s="77"/>
      <c r="G58" s="117" t="s">
        <v>13793</v>
      </c>
      <c r="H58" s="76"/>
      <c r="I58" s="118">
        <v>600000</v>
      </c>
      <c r="J58" s="76"/>
      <c r="K58" s="121" t="s">
        <v>13774</v>
      </c>
      <c r="L58" s="76" t="s">
        <v>2249</v>
      </c>
      <c r="M58" s="76" t="s">
        <v>2249</v>
      </c>
      <c r="N58" s="76" t="s">
        <v>2249</v>
      </c>
      <c r="O58" s="76" t="s">
        <v>2249</v>
      </c>
      <c r="P58" s="76" t="s">
        <v>2249</v>
      </c>
      <c r="Q58" s="76" t="s">
        <v>2249</v>
      </c>
      <c r="R58" s="76" t="s">
        <v>2249</v>
      </c>
      <c r="S58" s="76" t="s">
        <v>2249</v>
      </c>
      <c r="T58" s="75">
        <v>40</v>
      </c>
      <c r="U58" s="76" t="s">
        <v>2249</v>
      </c>
      <c r="V58" s="76" t="s">
        <v>2249</v>
      </c>
      <c r="W58" s="69" t="s">
        <v>940</v>
      </c>
      <c r="X58" s="76"/>
      <c r="Y58" s="644">
        <f t="shared" si="1"/>
        <v>42000.000000000007</v>
      </c>
      <c r="Z58" s="118">
        <f t="shared" si="0"/>
        <v>642000</v>
      </c>
    </row>
    <row r="59" spans="1:26" x14ac:dyDescent="0.35">
      <c r="A59" s="76"/>
      <c r="B59" s="77"/>
      <c r="C59" s="77"/>
      <c r="D59" s="77"/>
      <c r="E59" s="77"/>
      <c r="F59" s="77"/>
      <c r="G59" s="117" t="s">
        <v>13794</v>
      </c>
      <c r="H59" s="76"/>
      <c r="I59" s="118">
        <v>600000</v>
      </c>
      <c r="J59" s="76"/>
      <c r="K59" s="121" t="s">
        <v>13774</v>
      </c>
      <c r="L59" s="76" t="s">
        <v>2249</v>
      </c>
      <c r="M59" s="76" t="s">
        <v>2249</v>
      </c>
      <c r="N59" s="76" t="s">
        <v>2249</v>
      </c>
      <c r="O59" s="76" t="s">
        <v>2249</v>
      </c>
      <c r="P59" s="76" t="s">
        <v>2249</v>
      </c>
      <c r="Q59" s="76" t="s">
        <v>2249</v>
      </c>
      <c r="R59" s="76" t="s">
        <v>2249</v>
      </c>
      <c r="S59" s="76" t="s">
        <v>2249</v>
      </c>
      <c r="T59" s="75">
        <v>40</v>
      </c>
      <c r="U59" s="76" t="s">
        <v>2249</v>
      </c>
      <c r="V59" s="76" t="s">
        <v>2249</v>
      </c>
      <c r="W59" s="69" t="s">
        <v>940</v>
      </c>
      <c r="X59" s="76"/>
      <c r="Y59" s="644">
        <f t="shared" si="1"/>
        <v>42000.000000000007</v>
      </c>
      <c r="Z59" s="118">
        <f t="shared" si="0"/>
        <v>642000</v>
      </c>
    </row>
    <row r="60" spans="1:26" x14ac:dyDescent="0.35">
      <c r="A60" s="76"/>
      <c r="B60" s="77"/>
      <c r="C60" s="77"/>
      <c r="D60" s="77"/>
      <c r="E60" s="77"/>
      <c r="F60" s="77"/>
      <c r="G60" s="117" t="s">
        <v>13795</v>
      </c>
      <c r="H60" s="76"/>
      <c r="I60" s="118">
        <v>650000</v>
      </c>
      <c r="J60" s="76"/>
      <c r="K60" s="121" t="s">
        <v>13774</v>
      </c>
      <c r="L60" s="76" t="s">
        <v>2249</v>
      </c>
      <c r="M60" s="76" t="s">
        <v>2249</v>
      </c>
      <c r="N60" s="76" t="s">
        <v>2249</v>
      </c>
      <c r="O60" s="76" t="s">
        <v>2249</v>
      </c>
      <c r="P60" s="76" t="s">
        <v>2249</v>
      </c>
      <c r="Q60" s="76" t="s">
        <v>2249</v>
      </c>
      <c r="R60" s="76" t="s">
        <v>2249</v>
      </c>
      <c r="S60" s="76" t="s">
        <v>2249</v>
      </c>
      <c r="T60" s="75">
        <v>40</v>
      </c>
      <c r="U60" s="76" t="s">
        <v>2249</v>
      </c>
      <c r="V60" s="76" t="s">
        <v>2249</v>
      </c>
      <c r="W60" s="69" t="s">
        <v>940</v>
      </c>
      <c r="X60" s="76"/>
      <c r="Y60" s="644">
        <f t="shared" si="1"/>
        <v>45500.000000000007</v>
      </c>
      <c r="Z60" s="118">
        <f t="shared" si="0"/>
        <v>695500</v>
      </c>
    </row>
    <row r="61" spans="1:26" x14ac:dyDescent="0.35">
      <c r="A61" s="76"/>
      <c r="B61" s="77"/>
      <c r="C61" s="77"/>
      <c r="D61" s="77"/>
      <c r="E61" s="77"/>
      <c r="F61" s="77"/>
      <c r="G61" s="117" t="s">
        <v>13796</v>
      </c>
      <c r="H61" s="76"/>
      <c r="I61" s="118">
        <v>650000</v>
      </c>
      <c r="J61" s="76"/>
      <c r="K61" s="121" t="s">
        <v>13774</v>
      </c>
      <c r="L61" s="76" t="s">
        <v>2249</v>
      </c>
      <c r="M61" s="76" t="s">
        <v>2249</v>
      </c>
      <c r="N61" s="76" t="s">
        <v>2249</v>
      </c>
      <c r="O61" s="76" t="s">
        <v>2249</v>
      </c>
      <c r="P61" s="76" t="s">
        <v>2249</v>
      </c>
      <c r="Q61" s="76" t="s">
        <v>2249</v>
      </c>
      <c r="R61" s="76" t="s">
        <v>2249</v>
      </c>
      <c r="S61" s="76" t="s">
        <v>2249</v>
      </c>
      <c r="T61" s="75">
        <v>40</v>
      </c>
      <c r="U61" s="76" t="s">
        <v>2249</v>
      </c>
      <c r="V61" s="76" t="s">
        <v>2249</v>
      </c>
      <c r="W61" s="69" t="s">
        <v>940</v>
      </c>
      <c r="X61" s="76"/>
      <c r="Y61" s="644">
        <f t="shared" si="1"/>
        <v>45500.000000000007</v>
      </c>
      <c r="Z61" s="118">
        <f t="shared" si="0"/>
        <v>695500</v>
      </c>
    </row>
    <row r="62" spans="1:26" x14ac:dyDescent="0.35">
      <c r="A62" s="76"/>
      <c r="B62" s="77"/>
      <c r="C62" s="77"/>
      <c r="D62" s="77"/>
      <c r="E62" s="77"/>
      <c r="F62" s="77"/>
      <c r="G62" s="117" t="s">
        <v>13797</v>
      </c>
      <c r="H62" s="76"/>
      <c r="I62" s="118">
        <v>600000</v>
      </c>
      <c r="J62" s="76"/>
      <c r="K62" s="121" t="s">
        <v>13774</v>
      </c>
      <c r="L62" s="76" t="s">
        <v>2249</v>
      </c>
      <c r="M62" s="76" t="s">
        <v>2249</v>
      </c>
      <c r="N62" s="76" t="s">
        <v>2249</v>
      </c>
      <c r="O62" s="76" t="s">
        <v>2249</v>
      </c>
      <c r="P62" s="76" t="s">
        <v>2249</v>
      </c>
      <c r="Q62" s="76" t="s">
        <v>2249</v>
      </c>
      <c r="R62" s="76" t="s">
        <v>2249</v>
      </c>
      <c r="S62" s="76" t="s">
        <v>2249</v>
      </c>
      <c r="T62" s="75">
        <v>40</v>
      </c>
      <c r="U62" s="76" t="s">
        <v>2249</v>
      </c>
      <c r="V62" s="76" t="s">
        <v>2249</v>
      </c>
      <c r="W62" s="69" t="s">
        <v>940</v>
      </c>
      <c r="X62" s="76"/>
      <c r="Y62" s="644">
        <f t="shared" si="1"/>
        <v>42000.000000000007</v>
      </c>
      <c r="Z62" s="118">
        <f t="shared" si="0"/>
        <v>642000</v>
      </c>
    </row>
    <row r="63" spans="1:26" x14ac:dyDescent="0.35">
      <c r="A63" s="76"/>
      <c r="B63" s="77"/>
      <c r="C63" s="77"/>
      <c r="D63" s="77"/>
      <c r="E63" s="77"/>
      <c r="F63" s="77"/>
      <c r="G63" s="117" t="s">
        <v>13798</v>
      </c>
      <c r="H63" s="76"/>
      <c r="I63" s="118">
        <v>600000</v>
      </c>
      <c r="J63" s="76"/>
      <c r="K63" s="121" t="s">
        <v>13774</v>
      </c>
      <c r="L63" s="76" t="s">
        <v>2249</v>
      </c>
      <c r="M63" s="76" t="s">
        <v>2249</v>
      </c>
      <c r="N63" s="76" t="s">
        <v>2249</v>
      </c>
      <c r="O63" s="76" t="s">
        <v>2249</v>
      </c>
      <c r="P63" s="76" t="s">
        <v>2249</v>
      </c>
      <c r="Q63" s="76" t="s">
        <v>2249</v>
      </c>
      <c r="R63" s="76" t="s">
        <v>2249</v>
      </c>
      <c r="S63" s="76" t="s">
        <v>2249</v>
      </c>
      <c r="T63" s="75">
        <v>40</v>
      </c>
      <c r="U63" s="76" t="s">
        <v>2249</v>
      </c>
      <c r="V63" s="76" t="s">
        <v>2249</v>
      </c>
      <c r="W63" s="69" t="s">
        <v>940</v>
      </c>
      <c r="X63" s="76"/>
      <c r="Y63" s="644">
        <f t="shared" si="1"/>
        <v>42000.000000000007</v>
      </c>
      <c r="Z63" s="118">
        <f t="shared" si="0"/>
        <v>642000</v>
      </c>
    </row>
    <row r="64" spans="1:26" x14ac:dyDescent="0.35">
      <c r="A64" s="76"/>
      <c r="B64" s="77"/>
      <c r="C64" s="77"/>
      <c r="D64" s="77"/>
      <c r="E64" s="77"/>
      <c r="F64" s="77"/>
      <c r="G64" s="117" t="s">
        <v>13799</v>
      </c>
      <c r="H64" s="76"/>
      <c r="I64" s="118">
        <v>600000</v>
      </c>
      <c r="J64" s="76"/>
      <c r="K64" s="121" t="s">
        <v>13774</v>
      </c>
      <c r="L64" s="76" t="s">
        <v>2249</v>
      </c>
      <c r="M64" s="76" t="s">
        <v>2249</v>
      </c>
      <c r="N64" s="76" t="s">
        <v>2249</v>
      </c>
      <c r="O64" s="76" t="s">
        <v>2249</v>
      </c>
      <c r="P64" s="76" t="s">
        <v>2249</v>
      </c>
      <c r="Q64" s="76" t="s">
        <v>2249</v>
      </c>
      <c r="R64" s="76" t="s">
        <v>2249</v>
      </c>
      <c r="S64" s="76" t="s">
        <v>2249</v>
      </c>
      <c r="T64" s="75">
        <v>40</v>
      </c>
      <c r="U64" s="76" t="s">
        <v>2249</v>
      </c>
      <c r="V64" s="76" t="s">
        <v>2249</v>
      </c>
      <c r="W64" s="69" t="s">
        <v>940</v>
      </c>
      <c r="X64" s="76"/>
      <c r="Y64" s="644">
        <f t="shared" si="1"/>
        <v>42000.000000000007</v>
      </c>
      <c r="Z64" s="118">
        <f t="shared" si="0"/>
        <v>642000</v>
      </c>
    </row>
    <row r="65" spans="1:26" x14ac:dyDescent="0.35">
      <c r="A65" s="76"/>
      <c r="B65" s="77"/>
      <c r="C65" s="77"/>
      <c r="D65" s="77"/>
      <c r="E65" s="77"/>
      <c r="F65" s="77"/>
      <c r="G65" s="117" t="s">
        <v>13800</v>
      </c>
      <c r="H65" s="76"/>
      <c r="I65" s="118">
        <v>600000</v>
      </c>
      <c r="J65" s="76"/>
      <c r="K65" s="121" t="s">
        <v>13774</v>
      </c>
      <c r="L65" s="76" t="s">
        <v>2249</v>
      </c>
      <c r="M65" s="76" t="s">
        <v>2249</v>
      </c>
      <c r="N65" s="76" t="s">
        <v>2249</v>
      </c>
      <c r="O65" s="76" t="s">
        <v>2249</v>
      </c>
      <c r="P65" s="76" t="s">
        <v>2249</v>
      </c>
      <c r="Q65" s="76" t="s">
        <v>2249</v>
      </c>
      <c r="R65" s="76" t="s">
        <v>2249</v>
      </c>
      <c r="S65" s="76" t="s">
        <v>2249</v>
      </c>
      <c r="T65" s="75">
        <v>40</v>
      </c>
      <c r="U65" s="76" t="s">
        <v>2249</v>
      </c>
      <c r="V65" s="76" t="s">
        <v>2249</v>
      </c>
      <c r="W65" s="69" t="s">
        <v>940</v>
      </c>
      <c r="X65" s="76"/>
      <c r="Y65" s="644">
        <f t="shared" si="1"/>
        <v>42000.000000000007</v>
      </c>
      <c r="Z65" s="118">
        <f t="shared" si="0"/>
        <v>642000</v>
      </c>
    </row>
    <row r="66" spans="1:26" x14ac:dyDescent="0.35">
      <c r="A66" s="76"/>
      <c r="B66" s="77"/>
      <c r="C66" s="77"/>
      <c r="D66" s="77"/>
      <c r="E66" s="77"/>
      <c r="F66" s="77"/>
      <c r="G66" s="117" t="s">
        <v>13801</v>
      </c>
      <c r="H66" s="76"/>
      <c r="I66" s="118">
        <v>600000</v>
      </c>
      <c r="J66" s="76"/>
      <c r="K66" s="121" t="s">
        <v>13774</v>
      </c>
      <c r="L66" s="76" t="s">
        <v>2249</v>
      </c>
      <c r="M66" s="76" t="s">
        <v>2249</v>
      </c>
      <c r="N66" s="76" t="s">
        <v>2249</v>
      </c>
      <c r="O66" s="76" t="s">
        <v>2249</v>
      </c>
      <c r="P66" s="76" t="s">
        <v>2249</v>
      </c>
      <c r="Q66" s="76" t="s">
        <v>2249</v>
      </c>
      <c r="R66" s="76" t="s">
        <v>2249</v>
      </c>
      <c r="S66" s="76" t="s">
        <v>2249</v>
      </c>
      <c r="T66" s="75">
        <v>40</v>
      </c>
      <c r="U66" s="76" t="s">
        <v>2249</v>
      </c>
      <c r="V66" s="76" t="s">
        <v>2249</v>
      </c>
      <c r="W66" s="69" t="s">
        <v>940</v>
      </c>
      <c r="X66" s="76"/>
      <c r="Y66" s="644">
        <f t="shared" si="1"/>
        <v>42000.000000000007</v>
      </c>
      <c r="Z66" s="118">
        <f t="shared" si="0"/>
        <v>642000</v>
      </c>
    </row>
    <row r="67" spans="1:26" x14ac:dyDescent="0.35">
      <c r="A67" s="76"/>
      <c r="B67" s="77"/>
      <c r="C67" s="77"/>
      <c r="D67" s="77"/>
      <c r="E67" s="77"/>
      <c r="F67" s="77"/>
      <c r="G67" s="117" t="s">
        <v>13802</v>
      </c>
      <c r="H67" s="76"/>
      <c r="I67" s="118">
        <v>650000</v>
      </c>
      <c r="J67" s="76"/>
      <c r="K67" s="121" t="s">
        <v>13774</v>
      </c>
      <c r="L67" s="76" t="s">
        <v>2249</v>
      </c>
      <c r="M67" s="76" t="s">
        <v>2249</v>
      </c>
      <c r="N67" s="76" t="s">
        <v>2249</v>
      </c>
      <c r="O67" s="76" t="s">
        <v>2249</v>
      </c>
      <c r="P67" s="76" t="s">
        <v>2249</v>
      </c>
      <c r="Q67" s="76" t="s">
        <v>2249</v>
      </c>
      <c r="R67" s="76" t="s">
        <v>2249</v>
      </c>
      <c r="S67" s="76" t="s">
        <v>2249</v>
      </c>
      <c r="T67" s="75">
        <v>40</v>
      </c>
      <c r="U67" s="76" t="s">
        <v>2249</v>
      </c>
      <c r="V67" s="76" t="s">
        <v>2249</v>
      </c>
      <c r="W67" s="69" t="s">
        <v>940</v>
      </c>
      <c r="X67" s="76"/>
      <c r="Y67" s="644">
        <f t="shared" si="1"/>
        <v>45500.000000000007</v>
      </c>
      <c r="Z67" s="118">
        <f t="shared" si="0"/>
        <v>695500</v>
      </c>
    </row>
    <row r="68" spans="1:26" x14ac:dyDescent="0.35">
      <c r="A68" s="76"/>
      <c r="B68" s="77"/>
      <c r="C68" s="77"/>
      <c r="D68" s="77"/>
      <c r="E68" s="77"/>
      <c r="F68" s="77"/>
      <c r="G68" s="117" t="s">
        <v>13803</v>
      </c>
      <c r="H68" s="76"/>
      <c r="I68" s="118">
        <v>650000</v>
      </c>
      <c r="J68" s="76"/>
      <c r="K68" s="121" t="s">
        <v>13774</v>
      </c>
      <c r="L68" s="76" t="s">
        <v>2249</v>
      </c>
      <c r="M68" s="76" t="s">
        <v>2249</v>
      </c>
      <c r="N68" s="76" t="s">
        <v>2249</v>
      </c>
      <c r="O68" s="76" t="s">
        <v>2249</v>
      </c>
      <c r="P68" s="76" t="s">
        <v>2249</v>
      </c>
      <c r="Q68" s="76" t="s">
        <v>2249</v>
      </c>
      <c r="R68" s="76" t="s">
        <v>2249</v>
      </c>
      <c r="S68" s="76" t="s">
        <v>2249</v>
      </c>
      <c r="T68" s="75">
        <v>40</v>
      </c>
      <c r="U68" s="76" t="s">
        <v>2249</v>
      </c>
      <c r="V68" s="76" t="s">
        <v>2249</v>
      </c>
      <c r="W68" s="69" t="s">
        <v>940</v>
      </c>
      <c r="X68" s="76"/>
      <c r="Y68" s="644">
        <f t="shared" si="1"/>
        <v>45500.000000000007</v>
      </c>
      <c r="Z68" s="118">
        <f t="shared" si="0"/>
        <v>695500</v>
      </c>
    </row>
    <row r="69" spans="1:26" x14ac:dyDescent="0.35">
      <c r="A69" s="76"/>
      <c r="B69" s="77"/>
      <c r="C69" s="77"/>
      <c r="D69" s="77"/>
      <c r="E69" s="77"/>
      <c r="F69" s="77"/>
      <c r="G69" s="117"/>
      <c r="H69" s="76"/>
      <c r="I69" s="118"/>
      <c r="J69" s="76"/>
      <c r="K69" s="121"/>
      <c r="M69" s="214"/>
      <c r="N69" s="76"/>
      <c r="O69" s="76"/>
      <c r="P69" s="76"/>
      <c r="Q69" s="76"/>
      <c r="R69" s="76"/>
      <c r="S69" s="76"/>
      <c r="T69" s="76"/>
      <c r="U69" s="76"/>
      <c r="V69" s="76"/>
      <c r="W69" s="121"/>
      <c r="X69" s="76"/>
      <c r="Y69" s="644">
        <f t="shared" si="1"/>
        <v>0</v>
      </c>
      <c r="Z69" s="118">
        <f t="shared" si="0"/>
        <v>0</v>
      </c>
    </row>
    <row r="70" spans="1:26" x14ac:dyDescent="0.35">
      <c r="A70" s="76"/>
      <c r="B70" s="77"/>
      <c r="C70" s="77"/>
      <c r="D70" s="77"/>
      <c r="E70" s="77"/>
      <c r="F70" s="77"/>
      <c r="G70" s="117"/>
      <c r="H70" s="76"/>
      <c r="I70" s="118"/>
      <c r="J70" s="76"/>
      <c r="K70" s="121"/>
      <c r="M70" s="214"/>
      <c r="N70" s="76"/>
      <c r="O70" s="76"/>
      <c r="P70" s="76"/>
      <c r="Q70" s="76"/>
      <c r="R70" s="76"/>
      <c r="S70" s="76"/>
      <c r="T70" s="76"/>
      <c r="U70" s="76"/>
      <c r="V70" s="76"/>
      <c r="W70" s="121"/>
      <c r="X70" s="76"/>
      <c r="Y70" s="644">
        <f t="shared" si="1"/>
        <v>0</v>
      </c>
      <c r="Z70" s="118">
        <f t="shared" ref="Z70:Z133" si="2">I70+Y70</f>
        <v>0</v>
      </c>
    </row>
    <row r="71" spans="1:26" x14ac:dyDescent="0.35">
      <c r="A71" s="64"/>
      <c r="B71" s="64"/>
      <c r="C71" s="64"/>
      <c r="D71" s="64"/>
      <c r="E71" s="64"/>
      <c r="F71" s="64"/>
      <c r="G71" s="96" t="s">
        <v>4824</v>
      </c>
      <c r="H71" s="64"/>
      <c r="I71" s="67"/>
      <c r="J71" s="64"/>
      <c r="K71" s="115"/>
      <c r="L71" s="68"/>
      <c r="M71" s="483"/>
      <c r="N71" s="127"/>
      <c r="O71" s="68"/>
      <c r="P71" s="64"/>
      <c r="Q71" s="68"/>
      <c r="R71" s="64"/>
      <c r="S71" s="64"/>
      <c r="T71" s="64"/>
      <c r="U71" s="64"/>
      <c r="V71" s="64"/>
      <c r="W71" s="115"/>
      <c r="X71" s="64"/>
      <c r="Y71" s="644">
        <f t="shared" ref="Y71:Y134" si="3">I71*Y$4</f>
        <v>0</v>
      </c>
      <c r="Z71" s="67">
        <f t="shared" si="2"/>
        <v>0</v>
      </c>
    </row>
    <row r="72" spans="1:26" x14ac:dyDescent="0.35">
      <c r="A72" s="76"/>
      <c r="B72" s="76"/>
      <c r="C72" s="76"/>
      <c r="D72" s="76"/>
      <c r="E72" s="76"/>
      <c r="F72" s="76"/>
      <c r="G72" s="76" t="s">
        <v>13804</v>
      </c>
      <c r="H72" s="76"/>
      <c r="I72" s="118">
        <v>12000</v>
      </c>
      <c r="J72" s="76"/>
      <c r="K72" s="121" t="s">
        <v>13805</v>
      </c>
      <c r="L72" s="119" t="s">
        <v>1510</v>
      </c>
      <c r="M72" s="473" t="s">
        <v>1510</v>
      </c>
      <c r="N72" s="119" t="s">
        <v>1510</v>
      </c>
      <c r="O72" s="119" t="s">
        <v>1510</v>
      </c>
      <c r="P72" s="76"/>
      <c r="Q72" s="76"/>
      <c r="R72" s="145"/>
      <c r="S72" s="76"/>
      <c r="T72" s="76"/>
      <c r="U72" s="76"/>
      <c r="V72" s="76"/>
      <c r="W72" s="76"/>
      <c r="X72" s="76"/>
      <c r="Y72" s="644">
        <f t="shared" si="3"/>
        <v>840.00000000000011</v>
      </c>
      <c r="Z72" s="118">
        <f t="shared" si="2"/>
        <v>12840</v>
      </c>
    </row>
    <row r="73" spans="1:26" x14ac:dyDescent="0.35">
      <c r="A73" s="76"/>
      <c r="B73" s="76"/>
      <c r="C73" s="76"/>
      <c r="D73" s="76"/>
      <c r="E73" s="76"/>
      <c r="F73" s="76"/>
      <c r="G73" s="76" t="s">
        <v>13806</v>
      </c>
      <c r="H73" s="76"/>
      <c r="I73" s="118">
        <v>12000</v>
      </c>
      <c r="J73" s="76"/>
      <c r="K73" s="121" t="s">
        <v>13805</v>
      </c>
      <c r="L73" s="119" t="s">
        <v>1510</v>
      </c>
      <c r="M73" s="473" t="s">
        <v>1510</v>
      </c>
      <c r="N73" s="119" t="s">
        <v>1510</v>
      </c>
      <c r="O73" s="119" t="s">
        <v>1510</v>
      </c>
      <c r="P73" s="76"/>
      <c r="Q73" s="76"/>
      <c r="R73" s="145"/>
      <c r="S73" s="76"/>
      <c r="T73" s="76"/>
      <c r="U73" s="76"/>
      <c r="V73" s="76"/>
      <c r="W73" s="76"/>
      <c r="X73" s="76"/>
      <c r="Y73" s="644">
        <f t="shared" si="3"/>
        <v>840.00000000000011</v>
      </c>
      <c r="Z73" s="118">
        <f t="shared" si="2"/>
        <v>12840</v>
      </c>
    </row>
    <row r="74" spans="1:26" x14ac:dyDescent="0.35">
      <c r="A74" s="76"/>
      <c r="B74" s="76"/>
      <c r="C74" s="76"/>
      <c r="D74" s="76"/>
      <c r="E74" s="76"/>
      <c r="F74" s="76"/>
      <c r="G74" s="76" t="s">
        <v>13807</v>
      </c>
      <c r="H74" s="76"/>
      <c r="I74" s="118">
        <v>12000</v>
      </c>
      <c r="J74" s="76"/>
      <c r="K74" s="121" t="s">
        <v>1765</v>
      </c>
      <c r="L74" s="76" t="s">
        <v>1765</v>
      </c>
      <c r="M74" s="214" t="s">
        <v>1765</v>
      </c>
      <c r="N74" s="76" t="s">
        <v>1765</v>
      </c>
      <c r="O74" s="76" t="s">
        <v>1765</v>
      </c>
      <c r="P74" s="76"/>
      <c r="Q74" s="76"/>
      <c r="R74" s="145"/>
      <c r="S74" s="76"/>
      <c r="T74" s="76"/>
      <c r="U74" s="76"/>
      <c r="V74" s="76"/>
      <c r="W74" s="76"/>
      <c r="X74" s="76"/>
      <c r="Y74" s="644">
        <f t="shared" si="3"/>
        <v>840.00000000000011</v>
      </c>
      <c r="Z74" s="118">
        <f t="shared" si="2"/>
        <v>12840</v>
      </c>
    </row>
    <row r="75" spans="1:26" x14ac:dyDescent="0.35">
      <c r="A75" s="76"/>
      <c r="B75" s="76"/>
      <c r="C75" s="76"/>
      <c r="D75" s="76"/>
      <c r="E75" s="76"/>
      <c r="F75" s="76"/>
      <c r="G75" s="117" t="s">
        <v>13808</v>
      </c>
      <c r="H75" s="76"/>
      <c r="I75" s="118"/>
      <c r="J75" s="76"/>
      <c r="K75" s="121" t="s">
        <v>1765</v>
      </c>
      <c r="L75" s="76" t="s">
        <v>1765</v>
      </c>
      <c r="M75" s="214" t="s">
        <v>1765</v>
      </c>
      <c r="N75" s="76" t="s">
        <v>1765</v>
      </c>
      <c r="O75" s="76" t="s">
        <v>1765</v>
      </c>
      <c r="P75" s="76"/>
      <c r="Q75" s="76"/>
      <c r="R75" s="145"/>
      <c r="S75" s="76"/>
      <c r="T75" s="76"/>
      <c r="U75" s="76"/>
      <c r="V75" s="76"/>
      <c r="W75" s="76"/>
      <c r="X75" s="76"/>
      <c r="Y75" s="644">
        <f t="shared" si="3"/>
        <v>0</v>
      </c>
      <c r="Z75" s="118">
        <f t="shared" si="2"/>
        <v>0</v>
      </c>
    </row>
    <row r="76" spans="1:26" x14ac:dyDescent="0.35">
      <c r="A76" s="76"/>
      <c r="B76" s="76"/>
      <c r="C76" s="76"/>
      <c r="D76" s="76"/>
      <c r="E76" s="76"/>
      <c r="F76" s="76"/>
      <c r="G76" s="76" t="s">
        <v>13809</v>
      </c>
      <c r="H76" s="76"/>
      <c r="I76" s="118">
        <v>12000</v>
      </c>
      <c r="J76" s="76"/>
      <c r="K76" s="121" t="s">
        <v>13805</v>
      </c>
      <c r="L76" s="119" t="s">
        <v>1510</v>
      </c>
      <c r="M76" s="473" t="s">
        <v>1510</v>
      </c>
      <c r="N76" s="119" t="s">
        <v>1510</v>
      </c>
      <c r="O76" s="119" t="s">
        <v>1510</v>
      </c>
      <c r="P76" s="76"/>
      <c r="Q76" s="76"/>
      <c r="R76" s="145"/>
      <c r="S76" s="76"/>
      <c r="T76" s="76"/>
      <c r="U76" s="76"/>
      <c r="V76" s="76"/>
      <c r="W76" s="76"/>
      <c r="X76" s="76"/>
      <c r="Y76" s="644">
        <f t="shared" si="3"/>
        <v>840.00000000000011</v>
      </c>
      <c r="Z76" s="118">
        <f t="shared" si="2"/>
        <v>12840</v>
      </c>
    </row>
    <row r="77" spans="1:26" x14ac:dyDescent="0.35">
      <c r="A77" s="76"/>
      <c r="B77" s="76"/>
      <c r="C77" s="76"/>
      <c r="D77" s="76"/>
      <c r="E77" s="76"/>
      <c r="F77" s="76"/>
      <c r="G77" s="76" t="s">
        <v>13810</v>
      </c>
      <c r="H77" s="76"/>
      <c r="I77" s="118">
        <v>12000</v>
      </c>
      <c r="J77" s="76"/>
      <c r="K77" s="121" t="s">
        <v>13805</v>
      </c>
      <c r="L77" s="119" t="s">
        <v>1510</v>
      </c>
      <c r="M77" s="473" t="s">
        <v>1510</v>
      </c>
      <c r="N77" s="119" t="s">
        <v>1510</v>
      </c>
      <c r="O77" s="119" t="s">
        <v>1510</v>
      </c>
      <c r="P77" s="76"/>
      <c r="Q77" s="76"/>
      <c r="R77" s="145"/>
      <c r="S77" s="76"/>
      <c r="T77" s="76"/>
      <c r="U77" s="76"/>
      <c r="V77" s="76"/>
      <c r="W77" s="76"/>
      <c r="X77" s="76"/>
      <c r="Y77" s="644">
        <f t="shared" si="3"/>
        <v>840.00000000000011</v>
      </c>
      <c r="Z77" s="118">
        <f t="shared" si="2"/>
        <v>12840</v>
      </c>
    </row>
    <row r="78" spans="1:26" x14ac:dyDescent="0.35">
      <c r="A78" s="76"/>
      <c r="B78" s="76"/>
      <c r="C78" s="76"/>
      <c r="D78" s="76"/>
      <c r="E78" s="76"/>
      <c r="F78" s="76"/>
      <c r="G78" s="76" t="s">
        <v>13811</v>
      </c>
      <c r="H78" s="76"/>
      <c r="I78" s="118">
        <v>12000</v>
      </c>
      <c r="J78" s="76"/>
      <c r="K78" s="121" t="s">
        <v>13805</v>
      </c>
      <c r="L78" s="119" t="s">
        <v>1510</v>
      </c>
      <c r="M78" s="473" t="s">
        <v>1510</v>
      </c>
      <c r="N78" s="119" t="s">
        <v>1510</v>
      </c>
      <c r="O78" s="119" t="s">
        <v>1510</v>
      </c>
      <c r="P78" s="76"/>
      <c r="Q78" s="76"/>
      <c r="R78" s="145"/>
      <c r="S78" s="76"/>
      <c r="T78" s="76"/>
      <c r="U78" s="76"/>
      <c r="V78" s="76"/>
      <c r="W78" s="76"/>
      <c r="X78" s="76"/>
      <c r="Y78" s="644">
        <f t="shared" si="3"/>
        <v>840.00000000000011</v>
      </c>
      <c r="Z78" s="118">
        <f t="shared" si="2"/>
        <v>12840</v>
      </c>
    </row>
    <row r="79" spans="1:26" x14ac:dyDescent="0.35">
      <c r="A79" s="76"/>
      <c r="B79" s="76"/>
      <c r="C79" s="76"/>
      <c r="D79" s="76"/>
      <c r="E79" s="76"/>
      <c r="F79" s="76"/>
      <c r="G79" s="76" t="s">
        <v>13812</v>
      </c>
      <c r="H79" s="76"/>
      <c r="I79" s="118">
        <v>12000</v>
      </c>
      <c r="J79" s="76"/>
      <c r="K79" s="121" t="s">
        <v>13805</v>
      </c>
      <c r="L79" s="119" t="s">
        <v>1510</v>
      </c>
      <c r="M79" s="473" t="s">
        <v>1510</v>
      </c>
      <c r="N79" s="119" t="s">
        <v>1510</v>
      </c>
      <c r="O79" s="119" t="s">
        <v>1510</v>
      </c>
      <c r="P79" s="76"/>
      <c r="Q79" s="76"/>
      <c r="R79" s="145"/>
      <c r="S79" s="76"/>
      <c r="T79" s="76"/>
      <c r="U79" s="76"/>
      <c r="V79" s="76"/>
      <c r="W79" s="76"/>
      <c r="X79" s="76"/>
      <c r="Y79" s="644">
        <f t="shared" si="3"/>
        <v>840.00000000000011</v>
      </c>
      <c r="Z79" s="118">
        <f t="shared" si="2"/>
        <v>12840</v>
      </c>
    </row>
    <row r="80" spans="1:26" x14ac:dyDescent="0.35">
      <c r="A80" s="76"/>
      <c r="B80" s="76"/>
      <c r="C80" s="76"/>
      <c r="D80" s="76"/>
      <c r="E80" s="76"/>
      <c r="F80" s="76"/>
      <c r="G80" s="76" t="s">
        <v>13813</v>
      </c>
      <c r="H80" s="76"/>
      <c r="I80" s="118">
        <v>16000</v>
      </c>
      <c r="J80" s="76"/>
      <c r="K80" s="121" t="s">
        <v>13805</v>
      </c>
      <c r="L80" s="119" t="s">
        <v>1510</v>
      </c>
      <c r="M80" s="473" t="s">
        <v>1510</v>
      </c>
      <c r="N80" s="119" t="s">
        <v>1510</v>
      </c>
      <c r="O80" s="119" t="s">
        <v>1510</v>
      </c>
      <c r="P80" s="76"/>
      <c r="Q80" s="76"/>
      <c r="R80" s="145"/>
      <c r="S80" s="76"/>
      <c r="T80" s="76"/>
      <c r="U80" s="76"/>
      <c r="V80" s="76"/>
      <c r="W80" s="76"/>
      <c r="X80" s="76"/>
      <c r="Y80" s="644">
        <f t="shared" si="3"/>
        <v>1120</v>
      </c>
      <c r="Z80" s="118">
        <f t="shared" si="2"/>
        <v>17120</v>
      </c>
    </row>
    <row r="81" spans="1:26" x14ac:dyDescent="0.35">
      <c r="A81" s="76"/>
      <c r="B81" s="76"/>
      <c r="C81" s="76"/>
      <c r="D81" s="76"/>
      <c r="E81" s="76"/>
      <c r="F81" s="76"/>
      <c r="G81" s="117" t="s">
        <v>13814</v>
      </c>
      <c r="H81" s="76"/>
      <c r="I81" s="118"/>
      <c r="J81" s="76"/>
      <c r="K81" s="121" t="s">
        <v>13815</v>
      </c>
      <c r="L81" s="119" t="s">
        <v>1510</v>
      </c>
      <c r="M81" s="473" t="s">
        <v>1510</v>
      </c>
      <c r="N81" s="119" t="s">
        <v>1510</v>
      </c>
      <c r="O81" s="119" t="s">
        <v>1510</v>
      </c>
      <c r="P81" s="76"/>
      <c r="Q81" s="76"/>
      <c r="R81" s="145"/>
      <c r="S81" s="76"/>
      <c r="T81" s="76"/>
      <c r="U81" s="76"/>
      <c r="V81" s="76"/>
      <c r="W81" s="76"/>
      <c r="X81" s="76"/>
      <c r="Y81" s="644">
        <f t="shared" si="3"/>
        <v>0</v>
      </c>
      <c r="Z81" s="118">
        <f t="shared" si="2"/>
        <v>0</v>
      </c>
    </row>
    <row r="82" spans="1:26" x14ac:dyDescent="0.35">
      <c r="A82" s="76"/>
      <c r="B82" s="76"/>
      <c r="C82" s="76"/>
      <c r="D82" s="76"/>
      <c r="E82" s="76"/>
      <c r="F82" s="76"/>
      <c r="G82" s="117" t="s">
        <v>13816</v>
      </c>
      <c r="H82" s="76"/>
      <c r="I82" s="118"/>
      <c r="J82" s="76"/>
      <c r="K82" s="121" t="s">
        <v>13815</v>
      </c>
      <c r="L82" s="119" t="s">
        <v>1510</v>
      </c>
      <c r="M82" s="473" t="s">
        <v>1510</v>
      </c>
      <c r="N82" s="119" t="s">
        <v>1510</v>
      </c>
      <c r="O82" s="119" t="s">
        <v>1510</v>
      </c>
      <c r="P82" s="76"/>
      <c r="Q82" s="76"/>
      <c r="R82" s="145"/>
      <c r="S82" s="76"/>
      <c r="T82" s="76"/>
      <c r="U82" s="76"/>
      <c r="V82" s="76"/>
      <c r="W82" s="76"/>
      <c r="X82" s="76"/>
      <c r="Y82" s="644">
        <f t="shared" si="3"/>
        <v>0</v>
      </c>
      <c r="Z82" s="118">
        <f t="shared" si="2"/>
        <v>0</v>
      </c>
    </row>
    <row r="83" spans="1:26" x14ac:dyDescent="0.35">
      <c r="A83" s="76"/>
      <c r="B83" s="76"/>
      <c r="C83" s="76"/>
      <c r="D83" s="76"/>
      <c r="E83" s="76"/>
      <c r="F83" s="76"/>
      <c r="G83" s="76" t="s">
        <v>13817</v>
      </c>
      <c r="H83" s="76"/>
      <c r="I83" s="118">
        <v>4000</v>
      </c>
      <c r="J83" s="76"/>
      <c r="K83" s="121" t="s">
        <v>1765</v>
      </c>
      <c r="L83" s="76" t="s">
        <v>1765</v>
      </c>
      <c r="M83" s="214" t="s">
        <v>1765</v>
      </c>
      <c r="N83" s="76" t="s">
        <v>1765</v>
      </c>
      <c r="O83" s="76" t="s">
        <v>1765</v>
      </c>
      <c r="P83" s="76"/>
      <c r="Q83" s="76"/>
      <c r="R83" s="145"/>
      <c r="S83" s="76"/>
      <c r="T83" s="76"/>
      <c r="U83" s="76"/>
      <c r="V83" s="76"/>
      <c r="W83" s="76"/>
      <c r="X83" s="76"/>
      <c r="Y83" s="644">
        <f t="shared" si="3"/>
        <v>280</v>
      </c>
      <c r="Z83" s="118">
        <f t="shared" si="2"/>
        <v>4280</v>
      </c>
    </row>
    <row r="84" spans="1:26" x14ac:dyDescent="0.35">
      <c r="A84" s="76"/>
      <c r="B84" s="76"/>
      <c r="C84" s="76"/>
      <c r="D84" s="76"/>
      <c r="E84" s="76"/>
      <c r="F84" s="76"/>
      <c r="G84" s="76" t="s">
        <v>13818</v>
      </c>
      <c r="H84" s="76"/>
      <c r="I84" s="118">
        <v>4000</v>
      </c>
      <c r="J84" s="76"/>
      <c r="K84" s="121" t="s">
        <v>1765</v>
      </c>
      <c r="L84" s="76" t="s">
        <v>1765</v>
      </c>
      <c r="M84" s="214" t="s">
        <v>1765</v>
      </c>
      <c r="N84" s="76" t="s">
        <v>1765</v>
      </c>
      <c r="O84" s="76" t="s">
        <v>1765</v>
      </c>
      <c r="P84" s="76"/>
      <c r="Q84" s="76"/>
      <c r="R84" s="145"/>
      <c r="S84" s="76"/>
      <c r="T84" s="76"/>
      <c r="U84" s="76"/>
      <c r="V84" s="76"/>
      <c r="W84" s="76"/>
      <c r="X84" s="76"/>
      <c r="Y84" s="644">
        <f t="shared" si="3"/>
        <v>280</v>
      </c>
      <c r="Z84" s="118">
        <f t="shared" si="2"/>
        <v>4280</v>
      </c>
    </row>
    <row r="85" spans="1:26" x14ac:dyDescent="0.35">
      <c r="A85" s="76"/>
      <c r="B85" s="76"/>
      <c r="C85" s="76"/>
      <c r="D85" s="76"/>
      <c r="E85" s="76"/>
      <c r="F85" s="76"/>
      <c r="G85" s="76" t="s">
        <v>13819</v>
      </c>
      <c r="H85" s="76"/>
      <c r="I85" s="118">
        <v>4000</v>
      </c>
      <c r="J85" s="76"/>
      <c r="K85" s="121" t="s">
        <v>1765</v>
      </c>
      <c r="L85" s="76" t="s">
        <v>1765</v>
      </c>
      <c r="M85" s="214" t="s">
        <v>1765</v>
      </c>
      <c r="N85" s="76" t="s">
        <v>1765</v>
      </c>
      <c r="O85" s="76" t="s">
        <v>1765</v>
      </c>
      <c r="P85" s="76"/>
      <c r="Q85" s="76"/>
      <c r="R85" s="145"/>
      <c r="S85" s="76"/>
      <c r="T85" s="76"/>
      <c r="U85" s="76"/>
      <c r="V85" s="76"/>
      <c r="W85" s="76"/>
      <c r="X85" s="76"/>
      <c r="Y85" s="644">
        <f t="shared" si="3"/>
        <v>280</v>
      </c>
      <c r="Z85" s="118">
        <f t="shared" si="2"/>
        <v>4280</v>
      </c>
    </row>
    <row r="86" spans="1:26" x14ac:dyDescent="0.35">
      <c r="A86" s="76"/>
      <c r="B86" s="76"/>
      <c r="C86" s="76"/>
      <c r="D86" s="76"/>
      <c r="E86" s="76"/>
      <c r="F86" s="76"/>
      <c r="G86" s="76" t="s">
        <v>13820</v>
      </c>
      <c r="H86" s="76"/>
      <c r="I86" s="118">
        <v>4000</v>
      </c>
      <c r="J86" s="76"/>
      <c r="K86" s="121" t="s">
        <v>1765</v>
      </c>
      <c r="L86" s="76" t="s">
        <v>1765</v>
      </c>
      <c r="M86" s="214" t="s">
        <v>1765</v>
      </c>
      <c r="N86" s="76" t="s">
        <v>1765</v>
      </c>
      <c r="O86" s="76" t="s">
        <v>1765</v>
      </c>
      <c r="P86" s="76"/>
      <c r="Q86" s="76"/>
      <c r="R86" s="145"/>
      <c r="S86" s="76"/>
      <c r="T86" s="76"/>
      <c r="U86" s="76"/>
      <c r="V86" s="76"/>
      <c r="W86" s="76"/>
      <c r="X86" s="76"/>
      <c r="Y86" s="644">
        <f t="shared" si="3"/>
        <v>280</v>
      </c>
      <c r="Z86" s="118">
        <f t="shared" si="2"/>
        <v>4280</v>
      </c>
    </row>
    <row r="87" spans="1:26" x14ac:dyDescent="0.35">
      <c r="A87" s="76"/>
      <c r="B87" s="76"/>
      <c r="C87" s="76"/>
      <c r="D87" s="76"/>
      <c r="E87" s="76"/>
      <c r="F87" s="76"/>
      <c r="G87" s="76" t="s">
        <v>13821</v>
      </c>
      <c r="H87" s="76"/>
      <c r="I87" s="118">
        <v>4000</v>
      </c>
      <c r="J87" s="76"/>
      <c r="K87" s="121" t="s">
        <v>1765</v>
      </c>
      <c r="L87" s="76" t="s">
        <v>1765</v>
      </c>
      <c r="M87" s="214" t="s">
        <v>1765</v>
      </c>
      <c r="N87" s="76" t="s">
        <v>1765</v>
      </c>
      <c r="O87" s="76" t="s">
        <v>1765</v>
      </c>
      <c r="P87" s="76"/>
      <c r="Q87" s="76"/>
      <c r="R87" s="145"/>
      <c r="S87" s="76"/>
      <c r="T87" s="76"/>
      <c r="U87" s="76"/>
      <c r="V87" s="76"/>
      <c r="W87" s="76"/>
      <c r="X87" s="76"/>
      <c r="Y87" s="644">
        <f t="shared" si="3"/>
        <v>280</v>
      </c>
      <c r="Z87" s="118">
        <f t="shared" si="2"/>
        <v>4280</v>
      </c>
    </row>
    <row r="88" spans="1:26" x14ac:dyDescent="0.35">
      <c r="A88" s="64"/>
      <c r="B88" s="64"/>
      <c r="C88" s="64"/>
      <c r="D88" s="64"/>
      <c r="E88" s="64"/>
      <c r="F88" s="64"/>
      <c r="G88" s="66" t="s">
        <v>1842</v>
      </c>
      <c r="H88" s="64"/>
      <c r="I88" s="67"/>
      <c r="J88" s="64"/>
      <c r="K88" s="115"/>
      <c r="L88" s="68"/>
      <c r="M88" s="65"/>
      <c r="N88" s="68"/>
      <c r="O88" s="64"/>
      <c r="P88" s="64"/>
      <c r="Q88" s="64"/>
      <c r="R88" s="159"/>
      <c r="S88" s="64"/>
      <c r="T88" s="64"/>
      <c r="U88" s="64"/>
      <c r="V88" s="64"/>
      <c r="W88" s="64"/>
      <c r="X88" s="64"/>
      <c r="Y88" s="644">
        <f t="shared" si="3"/>
        <v>0</v>
      </c>
      <c r="Z88" s="67">
        <f t="shared" si="2"/>
        <v>0</v>
      </c>
    </row>
    <row r="89" spans="1:26" x14ac:dyDescent="0.35">
      <c r="A89" s="76"/>
      <c r="B89" s="76"/>
      <c r="C89" s="76"/>
      <c r="D89" s="76"/>
      <c r="E89" s="76"/>
      <c r="F89" s="73" t="s">
        <v>13822</v>
      </c>
      <c r="G89" s="117" t="s">
        <v>13823</v>
      </c>
      <c r="H89" s="76"/>
      <c r="I89" s="118">
        <v>18000000</v>
      </c>
      <c r="J89" s="76"/>
      <c r="K89" s="121" t="s">
        <v>4438</v>
      </c>
      <c r="L89" s="119">
        <v>1985</v>
      </c>
      <c r="M89" s="214" t="s">
        <v>8669</v>
      </c>
      <c r="N89" s="120">
        <v>28488</v>
      </c>
      <c r="O89" s="76"/>
      <c r="P89" s="76"/>
      <c r="Q89" s="122"/>
      <c r="R89" s="145"/>
      <c r="S89" s="76"/>
      <c r="T89" s="76"/>
      <c r="U89" s="76"/>
      <c r="V89" s="76"/>
      <c r="W89" s="76"/>
      <c r="X89" s="76"/>
      <c r="Y89" s="644">
        <f t="shared" si="3"/>
        <v>1260000.0000000002</v>
      </c>
      <c r="Z89" s="118">
        <f t="shared" si="2"/>
        <v>19260000</v>
      </c>
    </row>
    <row r="90" spans="1:26" x14ac:dyDescent="0.35">
      <c r="A90" s="76"/>
      <c r="B90" s="76"/>
      <c r="C90" s="76"/>
      <c r="D90" s="76"/>
      <c r="E90" s="76"/>
      <c r="F90" s="73" t="s">
        <v>13824</v>
      </c>
      <c r="G90" s="117" t="s">
        <v>13825</v>
      </c>
      <c r="H90" s="76"/>
      <c r="I90" s="118">
        <v>18000000</v>
      </c>
      <c r="J90" s="76"/>
      <c r="K90" s="121" t="s">
        <v>4438</v>
      </c>
      <c r="L90" s="119">
        <v>1977</v>
      </c>
      <c r="M90" s="214" t="s">
        <v>8669</v>
      </c>
      <c r="N90" s="120">
        <v>27069</v>
      </c>
      <c r="O90" s="76"/>
      <c r="P90" s="76"/>
      <c r="Q90" s="122"/>
      <c r="R90" s="145"/>
      <c r="S90" s="76"/>
      <c r="T90" s="76"/>
      <c r="U90" s="76"/>
      <c r="V90" s="76"/>
      <c r="W90" s="76"/>
      <c r="X90" s="76"/>
      <c r="Y90" s="644">
        <f t="shared" si="3"/>
        <v>1260000.0000000002</v>
      </c>
      <c r="Z90" s="118">
        <f t="shared" si="2"/>
        <v>19260000</v>
      </c>
    </row>
    <row r="91" spans="1:26" x14ac:dyDescent="0.35">
      <c r="A91" s="76"/>
      <c r="B91" s="76"/>
      <c r="C91" s="76"/>
      <c r="D91" s="76"/>
      <c r="E91" s="76"/>
      <c r="F91" s="73" t="s">
        <v>13826</v>
      </c>
      <c r="G91" s="117" t="s">
        <v>13827</v>
      </c>
      <c r="H91" s="76"/>
      <c r="I91" s="118">
        <v>18000000</v>
      </c>
      <c r="J91" s="76"/>
      <c r="K91" s="121" t="s">
        <v>9730</v>
      </c>
      <c r="L91" s="119">
        <v>2006</v>
      </c>
      <c r="M91" s="214" t="s">
        <v>8669</v>
      </c>
      <c r="N91" s="117" t="s">
        <v>696</v>
      </c>
      <c r="O91" s="76"/>
      <c r="P91" s="76"/>
      <c r="Q91" s="122"/>
      <c r="R91" s="145"/>
      <c r="S91" s="76"/>
      <c r="T91" s="76"/>
      <c r="U91" s="76"/>
      <c r="V91" s="76"/>
      <c r="W91" s="76"/>
      <c r="X91" s="76"/>
      <c r="Y91" s="644">
        <f t="shared" si="3"/>
        <v>1260000.0000000002</v>
      </c>
      <c r="Z91" s="118">
        <f t="shared" si="2"/>
        <v>19260000</v>
      </c>
    </row>
    <row r="92" spans="1:26" x14ac:dyDescent="0.35">
      <c r="A92" s="76"/>
      <c r="B92" s="76"/>
      <c r="C92" s="76"/>
      <c r="D92" s="76"/>
      <c r="E92" s="76"/>
      <c r="F92" s="73" t="s">
        <v>13828</v>
      </c>
      <c r="G92" s="117" t="s">
        <v>13829</v>
      </c>
      <c r="H92" s="76"/>
      <c r="I92" s="118">
        <v>18000000</v>
      </c>
      <c r="J92" s="76"/>
      <c r="K92" s="121"/>
      <c r="L92" s="119"/>
      <c r="M92" s="214" t="s">
        <v>8669</v>
      </c>
      <c r="N92" s="117" t="s">
        <v>12762</v>
      </c>
      <c r="O92" s="76"/>
      <c r="P92" s="76"/>
      <c r="Q92" s="122"/>
      <c r="R92" s="145"/>
      <c r="S92" s="76"/>
      <c r="T92" s="76"/>
      <c r="U92" s="76"/>
      <c r="V92" s="76"/>
      <c r="W92" s="76"/>
      <c r="X92" s="76"/>
      <c r="Y92" s="644">
        <f t="shared" si="3"/>
        <v>1260000.0000000002</v>
      </c>
      <c r="Z92" s="118">
        <f t="shared" si="2"/>
        <v>19260000</v>
      </c>
    </row>
    <row r="93" spans="1:26" x14ac:dyDescent="0.35">
      <c r="A93" s="64"/>
      <c r="B93" s="64"/>
      <c r="C93" s="64"/>
      <c r="D93" s="64"/>
      <c r="E93" s="64"/>
      <c r="F93" s="64"/>
      <c r="G93" s="66" t="s">
        <v>1851</v>
      </c>
      <c r="H93" s="64"/>
      <c r="I93" s="67"/>
      <c r="J93" s="64"/>
      <c r="K93" s="115"/>
      <c r="L93" s="68"/>
      <c r="M93" s="65"/>
      <c r="N93" s="68"/>
      <c r="O93" s="64"/>
      <c r="P93" s="64"/>
      <c r="Q93" s="125"/>
      <c r="R93" s="159"/>
      <c r="S93" s="64"/>
      <c r="T93" s="64"/>
      <c r="U93" s="64"/>
      <c r="V93" s="64"/>
      <c r="W93" s="64"/>
      <c r="X93" s="64"/>
      <c r="Y93" s="644">
        <f t="shared" si="3"/>
        <v>0</v>
      </c>
      <c r="Z93" s="67">
        <f t="shared" si="2"/>
        <v>0</v>
      </c>
    </row>
    <row r="94" spans="1:26" x14ac:dyDescent="0.35">
      <c r="A94" s="76"/>
      <c r="B94" s="76"/>
      <c r="C94" s="76"/>
      <c r="D94" s="76"/>
      <c r="E94" s="76"/>
      <c r="F94" s="76"/>
      <c r="G94" s="76" t="s">
        <v>13830</v>
      </c>
      <c r="H94" s="76"/>
      <c r="I94" s="118">
        <v>400000</v>
      </c>
      <c r="J94" s="76"/>
      <c r="K94" s="121" t="s">
        <v>13831</v>
      </c>
      <c r="L94" s="119">
        <v>2017</v>
      </c>
      <c r="M94" s="473" t="s">
        <v>13832</v>
      </c>
      <c r="N94" s="472" t="s">
        <v>13833</v>
      </c>
      <c r="O94" s="76"/>
      <c r="P94" s="76"/>
      <c r="Q94" s="119" t="s">
        <v>13834</v>
      </c>
      <c r="R94" s="119" t="s">
        <v>13835</v>
      </c>
      <c r="S94" s="76"/>
      <c r="T94" s="76"/>
      <c r="U94" s="76"/>
      <c r="V94" s="76"/>
      <c r="W94" s="76"/>
      <c r="X94" s="76"/>
      <c r="Y94" s="644">
        <f t="shared" si="3"/>
        <v>28000.000000000004</v>
      </c>
      <c r="Z94" s="118">
        <f t="shared" si="2"/>
        <v>428000</v>
      </c>
    </row>
    <row r="95" spans="1:26" x14ac:dyDescent="0.35">
      <c r="A95" s="76"/>
      <c r="B95" s="76"/>
      <c r="C95" s="76"/>
      <c r="D95" s="76"/>
      <c r="E95" s="76"/>
      <c r="F95" s="76"/>
      <c r="G95" s="76"/>
      <c r="H95" s="76"/>
      <c r="I95" s="118"/>
      <c r="J95" s="76"/>
      <c r="K95" s="121"/>
      <c r="L95" s="119"/>
      <c r="M95" s="214"/>
      <c r="N95" s="119"/>
      <c r="O95" s="76"/>
      <c r="P95" s="76"/>
      <c r="Q95" s="122"/>
      <c r="R95" s="145"/>
      <c r="S95" s="76"/>
      <c r="T95" s="76"/>
      <c r="U95" s="76"/>
      <c r="V95" s="76"/>
      <c r="W95" s="76"/>
      <c r="X95" s="76"/>
      <c r="Y95" s="644">
        <f t="shared" si="3"/>
        <v>0</v>
      </c>
      <c r="Z95" s="118">
        <f t="shared" si="2"/>
        <v>0</v>
      </c>
    </row>
    <row r="96" spans="1:26" x14ac:dyDescent="0.35">
      <c r="A96" s="64"/>
      <c r="B96" s="64"/>
      <c r="C96" s="64"/>
      <c r="D96" s="64"/>
      <c r="E96" s="64"/>
      <c r="F96" s="64"/>
      <c r="G96" s="66" t="s">
        <v>1853</v>
      </c>
      <c r="H96" s="64"/>
      <c r="I96" s="67"/>
      <c r="J96" s="64"/>
      <c r="K96" s="115"/>
      <c r="L96" s="68"/>
      <c r="M96" s="65"/>
      <c r="N96" s="68"/>
      <c r="O96" s="64"/>
      <c r="P96" s="64"/>
      <c r="Q96" s="125"/>
      <c r="R96" s="159"/>
      <c r="S96" s="64"/>
      <c r="T96" s="64"/>
      <c r="U96" s="64"/>
      <c r="V96" s="64"/>
      <c r="W96" s="64"/>
      <c r="X96" s="64"/>
      <c r="Y96" s="644">
        <f t="shared" si="3"/>
        <v>0</v>
      </c>
      <c r="Z96" s="67">
        <f t="shared" si="2"/>
        <v>0</v>
      </c>
    </row>
    <row r="97" spans="1:26" x14ac:dyDescent="0.35">
      <c r="A97" s="76"/>
      <c r="B97" s="76"/>
      <c r="C97" s="76"/>
      <c r="D97" s="76"/>
      <c r="E97" s="76"/>
      <c r="F97" s="76"/>
      <c r="G97" s="69" t="s">
        <v>13836</v>
      </c>
      <c r="H97" s="76"/>
      <c r="I97" s="118">
        <v>2000000</v>
      </c>
      <c r="J97" s="76"/>
      <c r="K97" s="121" t="s">
        <v>5537</v>
      </c>
      <c r="L97" s="119"/>
      <c r="M97" s="214" t="s">
        <v>5739</v>
      </c>
      <c r="N97" s="120">
        <v>111118</v>
      </c>
      <c r="O97" s="76"/>
      <c r="P97" s="76"/>
      <c r="Q97" s="122"/>
      <c r="R97" s="145"/>
      <c r="S97" s="76"/>
      <c r="T97" s="76"/>
      <c r="U97" s="76"/>
      <c r="V97" s="76"/>
      <c r="W97" s="76"/>
      <c r="X97" s="76"/>
      <c r="Y97" s="644">
        <f t="shared" si="3"/>
        <v>140000</v>
      </c>
      <c r="Z97" s="118">
        <f t="shared" si="2"/>
        <v>2140000</v>
      </c>
    </row>
    <row r="98" spans="1:26" x14ac:dyDescent="0.35">
      <c r="A98" s="76"/>
      <c r="B98" s="76"/>
      <c r="C98" s="76"/>
      <c r="D98" s="76"/>
      <c r="E98" s="76"/>
      <c r="F98" s="76"/>
      <c r="G98" s="69" t="s">
        <v>13836</v>
      </c>
      <c r="H98" s="76"/>
      <c r="I98" s="118">
        <v>2000000</v>
      </c>
      <c r="J98" s="76"/>
      <c r="K98" s="121" t="s">
        <v>5537</v>
      </c>
      <c r="L98" s="119"/>
      <c r="M98" s="214" t="s">
        <v>13837</v>
      </c>
      <c r="N98" s="120" t="s">
        <v>13838</v>
      </c>
      <c r="O98" s="76"/>
      <c r="P98" s="76"/>
      <c r="Q98" s="122"/>
      <c r="R98" s="145"/>
      <c r="S98" s="76"/>
      <c r="T98" s="76"/>
      <c r="U98" s="76"/>
      <c r="V98" s="76"/>
      <c r="W98" s="76"/>
      <c r="X98" s="76"/>
      <c r="Y98" s="644">
        <f t="shared" si="3"/>
        <v>140000</v>
      </c>
      <c r="Z98" s="118">
        <f t="shared" si="2"/>
        <v>2140000</v>
      </c>
    </row>
    <row r="99" spans="1:26" x14ac:dyDescent="0.35">
      <c r="A99" s="76"/>
      <c r="B99" s="76"/>
      <c r="C99" s="76"/>
      <c r="D99" s="76"/>
      <c r="E99" s="76"/>
      <c r="F99" s="76"/>
      <c r="G99" s="69" t="s">
        <v>13839</v>
      </c>
      <c r="H99" s="76"/>
      <c r="I99" s="118">
        <v>2000000</v>
      </c>
      <c r="J99" s="76"/>
      <c r="K99" s="121" t="s">
        <v>5537</v>
      </c>
      <c r="L99" s="119"/>
      <c r="M99" s="214" t="s">
        <v>13840</v>
      </c>
      <c r="N99" s="120" t="s">
        <v>13841</v>
      </c>
      <c r="O99" s="76"/>
      <c r="P99" s="76"/>
      <c r="Q99" s="122"/>
      <c r="R99" s="145"/>
      <c r="S99" s="76"/>
      <c r="T99" s="76"/>
      <c r="U99" s="76"/>
      <c r="V99" s="76"/>
      <c r="W99" s="76"/>
      <c r="X99" s="76"/>
      <c r="Y99" s="644">
        <f t="shared" si="3"/>
        <v>140000</v>
      </c>
      <c r="Z99" s="118">
        <f t="shared" si="2"/>
        <v>2140000</v>
      </c>
    </row>
    <row r="100" spans="1:26" x14ac:dyDescent="0.35">
      <c r="A100" s="76"/>
      <c r="B100" s="76"/>
      <c r="C100" s="76"/>
      <c r="D100" s="76"/>
      <c r="E100" s="76"/>
      <c r="F100" s="76"/>
      <c r="G100" s="69" t="s">
        <v>13842</v>
      </c>
      <c r="H100" s="76"/>
      <c r="I100" s="118">
        <v>2000000</v>
      </c>
      <c r="J100" s="76"/>
      <c r="K100" s="121" t="s">
        <v>5537</v>
      </c>
      <c r="L100" s="119"/>
      <c r="M100" s="214" t="s">
        <v>6703</v>
      </c>
      <c r="N100" s="120">
        <v>123456</v>
      </c>
      <c r="O100" s="76"/>
      <c r="P100" s="76"/>
      <c r="Q100" s="122"/>
      <c r="R100" s="145"/>
      <c r="S100" s="76"/>
      <c r="T100" s="76"/>
      <c r="U100" s="76"/>
      <c r="V100" s="76"/>
      <c r="W100" s="76"/>
      <c r="X100" s="76"/>
      <c r="Y100" s="644">
        <f t="shared" si="3"/>
        <v>140000</v>
      </c>
      <c r="Z100" s="118">
        <f t="shared" si="2"/>
        <v>2140000</v>
      </c>
    </row>
    <row r="101" spans="1:26" x14ac:dyDescent="0.35">
      <c r="A101" s="76"/>
      <c r="B101" s="76"/>
      <c r="C101" s="76"/>
      <c r="D101" s="76"/>
      <c r="E101" s="76"/>
      <c r="F101" s="76"/>
      <c r="G101" s="76" t="s">
        <v>13843</v>
      </c>
      <c r="H101" s="76"/>
      <c r="I101" s="118">
        <v>2000000</v>
      </c>
      <c r="J101" s="76"/>
      <c r="K101" s="121" t="s">
        <v>5537</v>
      </c>
      <c r="L101" s="119"/>
      <c r="M101" s="214" t="s">
        <v>13844</v>
      </c>
      <c r="N101" s="120">
        <v>111117</v>
      </c>
      <c r="O101" s="76"/>
      <c r="P101" s="76"/>
      <c r="Q101" s="122"/>
      <c r="R101" s="145"/>
      <c r="S101" s="76"/>
      <c r="T101" s="76"/>
      <c r="U101" s="76"/>
      <c r="V101" s="76"/>
      <c r="W101" s="76"/>
      <c r="X101" s="76"/>
      <c r="Y101" s="644">
        <f t="shared" si="3"/>
        <v>140000</v>
      </c>
      <c r="Z101" s="118">
        <f t="shared" si="2"/>
        <v>2140000</v>
      </c>
    </row>
    <row r="102" spans="1:26" x14ac:dyDescent="0.35">
      <c r="A102" s="76"/>
      <c r="B102" s="76"/>
      <c r="C102" s="76"/>
      <c r="D102" s="76"/>
      <c r="E102" s="76"/>
      <c r="F102" s="76"/>
      <c r="G102" s="76" t="s">
        <v>13845</v>
      </c>
      <c r="H102" s="76"/>
      <c r="I102" s="118">
        <v>2000000</v>
      </c>
      <c r="J102" s="76"/>
      <c r="K102" s="121" t="s">
        <v>5537</v>
      </c>
      <c r="L102" s="119"/>
      <c r="M102" s="214" t="s">
        <v>13846</v>
      </c>
      <c r="N102" s="119">
        <v>234590</v>
      </c>
      <c r="O102" s="76"/>
      <c r="P102" s="76"/>
      <c r="Q102" s="122"/>
      <c r="R102" s="145"/>
      <c r="S102" s="76"/>
      <c r="T102" s="76"/>
      <c r="U102" s="76"/>
      <c r="V102" s="76"/>
      <c r="W102" s="76"/>
      <c r="X102" s="76"/>
      <c r="Y102" s="644">
        <f t="shared" si="3"/>
        <v>140000</v>
      </c>
      <c r="Z102" s="118">
        <f t="shared" si="2"/>
        <v>2140000</v>
      </c>
    </row>
    <row r="103" spans="1:26" x14ac:dyDescent="0.35">
      <c r="A103" s="64"/>
      <c r="B103" s="64"/>
      <c r="C103" s="64"/>
      <c r="D103" s="64"/>
      <c r="E103" s="64"/>
      <c r="F103" s="64"/>
      <c r="G103" s="66" t="s">
        <v>1860</v>
      </c>
      <c r="H103" s="64"/>
      <c r="I103" s="67"/>
      <c r="J103" s="64"/>
      <c r="K103" s="115"/>
      <c r="L103" s="68"/>
      <c r="M103" s="65"/>
      <c r="N103" s="68"/>
      <c r="O103" s="64"/>
      <c r="P103" s="64"/>
      <c r="Q103" s="125"/>
      <c r="R103" s="159"/>
      <c r="S103" s="64"/>
      <c r="T103" s="64"/>
      <c r="U103" s="64"/>
      <c r="V103" s="64"/>
      <c r="W103" s="64"/>
      <c r="X103" s="64"/>
      <c r="Y103" s="644">
        <f t="shared" si="3"/>
        <v>0</v>
      </c>
      <c r="Z103" s="67">
        <f t="shared" si="2"/>
        <v>0</v>
      </c>
    </row>
    <row r="104" spans="1:26" x14ac:dyDescent="0.35">
      <c r="A104" s="76"/>
      <c r="B104" s="76"/>
      <c r="C104" s="76"/>
      <c r="D104" s="76"/>
      <c r="E104" s="76"/>
      <c r="F104" s="76"/>
      <c r="G104" s="76"/>
      <c r="H104" s="76"/>
      <c r="I104" s="118"/>
      <c r="J104" s="76"/>
      <c r="K104" s="121"/>
      <c r="L104" s="117"/>
      <c r="M104" s="214"/>
      <c r="N104" s="117"/>
      <c r="O104" s="76"/>
      <c r="P104" s="76"/>
      <c r="Q104" s="122"/>
      <c r="R104" s="145"/>
      <c r="S104" s="76"/>
      <c r="T104" s="76"/>
      <c r="U104" s="76"/>
      <c r="V104" s="76"/>
      <c r="W104" s="76"/>
      <c r="X104" s="76" t="s">
        <v>1852</v>
      </c>
      <c r="Y104" s="644">
        <f t="shared" si="3"/>
        <v>0</v>
      </c>
      <c r="Z104" s="118">
        <f t="shared" si="2"/>
        <v>0</v>
      </c>
    </row>
    <row r="105" spans="1:26" x14ac:dyDescent="0.35">
      <c r="A105" s="69"/>
      <c r="B105" s="69"/>
      <c r="C105" s="69"/>
      <c r="D105" s="69"/>
      <c r="E105" s="69"/>
      <c r="F105" s="69"/>
      <c r="G105" s="69"/>
      <c r="H105" s="69"/>
      <c r="I105" s="74"/>
      <c r="J105" s="69"/>
      <c r="K105" s="116"/>
      <c r="L105" s="75"/>
      <c r="M105" s="213"/>
      <c r="N105" s="75"/>
      <c r="O105" s="69"/>
      <c r="P105" s="69"/>
      <c r="Q105" s="69"/>
      <c r="R105" s="167"/>
      <c r="S105" s="69"/>
      <c r="T105" s="69"/>
      <c r="U105" s="69"/>
      <c r="V105" s="69"/>
      <c r="W105" s="76"/>
      <c r="X105" s="76"/>
      <c r="Y105" s="644">
        <f t="shared" si="3"/>
        <v>0</v>
      </c>
      <c r="Z105" s="74">
        <f t="shared" si="2"/>
        <v>0</v>
      </c>
    </row>
    <row r="106" spans="1:26" x14ac:dyDescent="0.35">
      <c r="A106" s="64"/>
      <c r="B106" s="64"/>
      <c r="C106" s="64"/>
      <c r="D106" s="64"/>
      <c r="E106" s="64"/>
      <c r="F106" s="64"/>
      <c r="G106" s="89" t="s">
        <v>2245</v>
      </c>
      <c r="H106" s="64"/>
      <c r="I106" s="67"/>
      <c r="J106" s="64"/>
      <c r="K106" s="115"/>
      <c r="L106" s="68"/>
      <c r="M106" s="65"/>
      <c r="N106" s="68"/>
      <c r="O106" s="159"/>
      <c r="P106" s="64"/>
      <c r="Q106" s="64"/>
      <c r="R106" s="159"/>
      <c r="S106" s="64"/>
      <c r="T106" s="64"/>
      <c r="U106" s="64"/>
      <c r="V106" s="64"/>
      <c r="W106" s="64"/>
      <c r="X106" s="64"/>
      <c r="Y106" s="644">
        <f t="shared" si="3"/>
        <v>0</v>
      </c>
      <c r="Z106" s="67">
        <f t="shared" si="2"/>
        <v>0</v>
      </c>
    </row>
    <row r="107" spans="1:26" x14ac:dyDescent="0.35">
      <c r="A107" s="76"/>
      <c r="B107" s="76"/>
      <c r="C107" s="76"/>
      <c r="D107" s="76"/>
      <c r="E107" s="76"/>
      <c r="F107" s="76"/>
      <c r="G107" s="117" t="s">
        <v>13847</v>
      </c>
      <c r="H107" s="76"/>
      <c r="I107" s="118">
        <v>75000</v>
      </c>
      <c r="J107" s="76"/>
      <c r="K107" s="121" t="s">
        <v>5537</v>
      </c>
      <c r="L107" s="130"/>
      <c r="M107" s="484" t="s">
        <v>8321</v>
      </c>
      <c r="N107" s="119" t="s">
        <v>13848</v>
      </c>
      <c r="O107" s="145"/>
      <c r="P107" s="76"/>
      <c r="Q107" s="76" t="s">
        <v>8797</v>
      </c>
      <c r="R107" s="145"/>
      <c r="S107" s="76"/>
      <c r="T107" s="76"/>
      <c r="U107" s="76"/>
      <c r="V107" s="76"/>
      <c r="W107" s="76"/>
      <c r="X107" s="76"/>
      <c r="Y107" s="644">
        <f t="shared" si="3"/>
        <v>5250.0000000000009</v>
      </c>
      <c r="Z107" s="118">
        <f t="shared" si="2"/>
        <v>80250</v>
      </c>
    </row>
    <row r="108" spans="1:26" x14ac:dyDescent="0.35">
      <c r="A108" s="76"/>
      <c r="B108" s="76"/>
      <c r="C108" s="76"/>
      <c r="D108" s="76"/>
      <c r="E108" s="76"/>
      <c r="F108" s="76"/>
      <c r="G108" s="117" t="s">
        <v>13849</v>
      </c>
      <c r="H108" s="76"/>
      <c r="I108" s="118">
        <v>75000</v>
      </c>
      <c r="J108" s="76"/>
      <c r="K108" s="121" t="s">
        <v>5537</v>
      </c>
      <c r="L108" s="130"/>
      <c r="M108" s="485" t="s">
        <v>13850</v>
      </c>
      <c r="N108" s="119">
        <v>123452</v>
      </c>
      <c r="O108" s="145"/>
      <c r="P108" s="76"/>
      <c r="Q108" s="76"/>
      <c r="R108" s="145"/>
      <c r="S108" s="76"/>
      <c r="T108" s="76"/>
      <c r="U108" s="76"/>
      <c r="V108" s="76"/>
      <c r="W108" s="76"/>
      <c r="X108" s="76"/>
      <c r="Y108" s="644">
        <f t="shared" si="3"/>
        <v>5250.0000000000009</v>
      </c>
      <c r="Z108" s="118">
        <f t="shared" si="2"/>
        <v>80250</v>
      </c>
    </row>
    <row r="109" spans="1:26" x14ac:dyDescent="0.35">
      <c r="A109" s="76"/>
      <c r="B109" s="76"/>
      <c r="C109" s="76"/>
      <c r="D109" s="76"/>
      <c r="E109" s="76"/>
      <c r="F109" s="76"/>
      <c r="G109" s="117" t="s">
        <v>13851</v>
      </c>
      <c r="H109" s="76"/>
      <c r="I109" s="118">
        <v>75000</v>
      </c>
      <c r="J109" s="76"/>
      <c r="K109" s="121" t="s">
        <v>5537</v>
      </c>
      <c r="L109" s="130"/>
      <c r="M109" s="485" t="s">
        <v>13852</v>
      </c>
      <c r="N109" s="119">
        <v>90561</v>
      </c>
      <c r="O109" s="145"/>
      <c r="P109" s="76"/>
      <c r="Q109" s="76"/>
      <c r="R109" s="145"/>
      <c r="S109" s="76"/>
      <c r="T109" s="76"/>
      <c r="U109" s="76"/>
      <c r="V109" s="76"/>
      <c r="W109" s="76"/>
      <c r="X109" s="76"/>
      <c r="Y109" s="644">
        <f t="shared" si="3"/>
        <v>5250.0000000000009</v>
      </c>
      <c r="Z109" s="118">
        <f t="shared" si="2"/>
        <v>80250</v>
      </c>
    </row>
    <row r="110" spans="1:26" x14ac:dyDescent="0.35">
      <c r="A110" s="76"/>
      <c r="B110" s="76"/>
      <c r="C110" s="76"/>
      <c r="D110" s="76"/>
      <c r="E110" s="76"/>
      <c r="F110" s="76"/>
      <c r="G110" s="117" t="s">
        <v>13853</v>
      </c>
      <c r="H110" s="76"/>
      <c r="I110" s="118">
        <v>75000</v>
      </c>
      <c r="J110" s="76"/>
      <c r="K110" s="121" t="s">
        <v>5537</v>
      </c>
      <c r="L110" s="130"/>
      <c r="M110" s="484" t="s">
        <v>8324</v>
      </c>
      <c r="N110" s="119">
        <v>123456</v>
      </c>
      <c r="O110" s="145"/>
      <c r="P110" s="76"/>
      <c r="Q110" s="76"/>
      <c r="R110" s="145"/>
      <c r="S110" s="76"/>
      <c r="T110" s="76"/>
      <c r="U110" s="76"/>
      <c r="V110" s="76"/>
      <c r="W110" s="76"/>
      <c r="X110" s="76"/>
      <c r="Y110" s="644">
        <f t="shared" si="3"/>
        <v>5250.0000000000009</v>
      </c>
      <c r="Z110" s="118">
        <f t="shared" si="2"/>
        <v>80250</v>
      </c>
    </row>
    <row r="111" spans="1:26" x14ac:dyDescent="0.35">
      <c r="A111" s="76"/>
      <c r="B111" s="76"/>
      <c r="C111" s="76"/>
      <c r="D111" s="76"/>
      <c r="E111" s="76"/>
      <c r="F111" s="76"/>
      <c r="G111" s="117" t="s">
        <v>13854</v>
      </c>
      <c r="H111" s="76"/>
      <c r="I111" s="118">
        <v>75000</v>
      </c>
      <c r="J111" s="76"/>
      <c r="K111" s="121" t="s">
        <v>5537</v>
      </c>
      <c r="L111" s="130"/>
      <c r="M111" s="484" t="s">
        <v>13855</v>
      </c>
      <c r="N111" s="119">
        <v>473901</v>
      </c>
      <c r="O111" s="145"/>
      <c r="P111" s="76"/>
      <c r="Q111" s="76"/>
      <c r="R111" s="145"/>
      <c r="S111" s="76"/>
      <c r="T111" s="76"/>
      <c r="U111" s="76"/>
      <c r="V111" s="76"/>
      <c r="W111" s="76"/>
      <c r="X111" s="76"/>
      <c r="Y111" s="644">
        <f t="shared" si="3"/>
        <v>5250.0000000000009</v>
      </c>
      <c r="Z111" s="118">
        <f t="shared" si="2"/>
        <v>80250</v>
      </c>
    </row>
    <row r="112" spans="1:26" x14ac:dyDescent="0.35">
      <c r="A112" s="76"/>
      <c r="B112" s="76"/>
      <c r="C112" s="76"/>
      <c r="D112" s="76"/>
      <c r="E112" s="76"/>
      <c r="F112" s="76"/>
      <c r="G112" s="117" t="s">
        <v>13856</v>
      </c>
      <c r="H112" s="76"/>
      <c r="I112" s="118">
        <v>75000</v>
      </c>
      <c r="J112" s="76"/>
      <c r="K112" s="121" t="s">
        <v>11975</v>
      </c>
      <c r="L112" s="130"/>
      <c r="M112" s="214" t="s">
        <v>13857</v>
      </c>
      <c r="N112" s="119" t="s">
        <v>13858</v>
      </c>
      <c r="O112" s="145"/>
      <c r="P112" s="76"/>
      <c r="Q112" s="76"/>
      <c r="R112" s="145"/>
      <c r="S112" s="76"/>
      <c r="T112" s="76"/>
      <c r="U112" s="76"/>
      <c r="V112" s="76"/>
      <c r="W112" s="76"/>
      <c r="X112" s="76"/>
      <c r="Y112" s="644">
        <f t="shared" si="3"/>
        <v>5250.0000000000009</v>
      </c>
      <c r="Z112" s="118">
        <f t="shared" si="2"/>
        <v>80250</v>
      </c>
    </row>
    <row r="113" spans="1:26" x14ac:dyDescent="0.35">
      <c r="A113" s="76"/>
      <c r="B113" s="76"/>
      <c r="C113" s="76"/>
      <c r="D113" s="76"/>
      <c r="E113" s="76"/>
      <c r="F113" s="76"/>
      <c r="G113" s="117" t="s">
        <v>13859</v>
      </c>
      <c r="H113" s="76"/>
      <c r="I113" s="118">
        <v>75000</v>
      </c>
      <c r="J113" s="76"/>
      <c r="K113" s="121" t="s">
        <v>11975</v>
      </c>
      <c r="L113" s="130"/>
      <c r="M113" s="214" t="s">
        <v>9081</v>
      </c>
      <c r="N113" s="119" t="s">
        <v>13860</v>
      </c>
      <c r="O113" s="145"/>
      <c r="P113" s="76"/>
      <c r="Q113" s="76"/>
      <c r="R113" s="145"/>
      <c r="S113" s="76"/>
      <c r="T113" s="76"/>
      <c r="U113" s="76"/>
      <c r="V113" s="76"/>
      <c r="W113" s="76"/>
      <c r="X113" s="76"/>
      <c r="Y113" s="644">
        <f t="shared" si="3"/>
        <v>5250.0000000000009</v>
      </c>
      <c r="Z113" s="118">
        <f t="shared" si="2"/>
        <v>80250</v>
      </c>
    </row>
    <row r="114" spans="1:26" x14ac:dyDescent="0.35">
      <c r="A114" s="76"/>
      <c r="B114" s="76"/>
      <c r="C114" s="76"/>
      <c r="D114" s="76"/>
      <c r="E114" s="76"/>
      <c r="F114" s="76"/>
      <c r="G114" s="117" t="s">
        <v>13861</v>
      </c>
      <c r="H114" s="76"/>
      <c r="I114" s="118">
        <v>75000</v>
      </c>
      <c r="J114" s="76"/>
      <c r="K114" s="121" t="s">
        <v>11975</v>
      </c>
      <c r="L114" s="130"/>
      <c r="M114" s="214" t="s">
        <v>8816</v>
      </c>
      <c r="N114" s="119" t="s">
        <v>13862</v>
      </c>
      <c r="O114" s="145"/>
      <c r="P114" s="76"/>
      <c r="Q114" s="76"/>
      <c r="R114" s="145"/>
      <c r="S114" s="76"/>
      <c r="T114" s="76"/>
      <c r="U114" s="76"/>
      <c r="V114" s="76"/>
      <c r="W114" s="76"/>
      <c r="X114" s="76"/>
      <c r="Y114" s="644">
        <f t="shared" si="3"/>
        <v>5250.0000000000009</v>
      </c>
      <c r="Z114" s="118">
        <f t="shared" si="2"/>
        <v>80250</v>
      </c>
    </row>
    <row r="115" spans="1:26" x14ac:dyDescent="0.35">
      <c r="A115" s="76"/>
      <c r="B115" s="76"/>
      <c r="C115" s="76"/>
      <c r="D115" s="76"/>
      <c r="E115" s="76"/>
      <c r="F115" s="76"/>
      <c r="G115" s="117" t="s">
        <v>13863</v>
      </c>
      <c r="H115" s="76"/>
      <c r="I115" s="118">
        <v>75000</v>
      </c>
      <c r="J115" s="76"/>
      <c r="K115" s="121" t="s">
        <v>5537</v>
      </c>
      <c r="L115" s="130"/>
      <c r="M115" s="214" t="s">
        <v>13864</v>
      </c>
      <c r="N115" s="119">
        <v>123453</v>
      </c>
      <c r="O115" s="145"/>
      <c r="P115" s="76"/>
      <c r="Q115" s="76"/>
      <c r="R115" s="145"/>
      <c r="S115" s="76"/>
      <c r="T115" s="76"/>
      <c r="U115" s="76"/>
      <c r="V115" s="76"/>
      <c r="W115" s="76"/>
      <c r="X115" s="76"/>
      <c r="Y115" s="644">
        <f t="shared" si="3"/>
        <v>5250.0000000000009</v>
      </c>
      <c r="Z115" s="118">
        <f t="shared" si="2"/>
        <v>80250</v>
      </c>
    </row>
    <row r="116" spans="1:26" x14ac:dyDescent="0.35">
      <c r="A116" s="76"/>
      <c r="B116" s="76"/>
      <c r="C116" s="76"/>
      <c r="D116" s="76"/>
      <c r="E116" s="76"/>
      <c r="F116" s="76"/>
      <c r="G116" s="117" t="s">
        <v>13863</v>
      </c>
      <c r="H116" s="76"/>
      <c r="I116" s="118">
        <v>75000</v>
      </c>
      <c r="J116" s="76"/>
      <c r="K116" s="121" t="s">
        <v>11975</v>
      </c>
      <c r="L116" s="130"/>
      <c r="M116" s="214" t="s">
        <v>9081</v>
      </c>
      <c r="N116" s="119" t="s">
        <v>13865</v>
      </c>
      <c r="O116" s="145"/>
      <c r="P116" s="76"/>
      <c r="Q116" s="76"/>
      <c r="R116" s="145"/>
      <c r="S116" s="76"/>
      <c r="T116" s="76"/>
      <c r="U116" s="76"/>
      <c r="V116" s="76"/>
      <c r="W116" s="76"/>
      <c r="X116" s="76"/>
      <c r="Y116" s="644">
        <f t="shared" si="3"/>
        <v>5250.0000000000009</v>
      </c>
      <c r="Z116" s="118">
        <f t="shared" si="2"/>
        <v>80250</v>
      </c>
    </row>
    <row r="117" spans="1:26" x14ac:dyDescent="0.35">
      <c r="A117" s="76"/>
      <c r="B117" s="76"/>
      <c r="C117" s="76"/>
      <c r="D117" s="76"/>
      <c r="E117" s="76"/>
      <c r="F117" s="76"/>
      <c r="G117" s="117" t="s">
        <v>13866</v>
      </c>
      <c r="H117" s="76"/>
      <c r="I117" s="118">
        <v>75000</v>
      </c>
      <c r="J117" s="76"/>
      <c r="K117" s="121" t="s">
        <v>5775</v>
      </c>
      <c r="L117" s="130"/>
      <c r="M117" s="214" t="s">
        <v>13867</v>
      </c>
      <c r="N117" s="119" t="s">
        <v>13868</v>
      </c>
      <c r="O117" s="145"/>
      <c r="P117" s="76"/>
      <c r="Q117" s="76"/>
      <c r="R117" s="145"/>
      <c r="S117" s="76"/>
      <c r="T117" s="76"/>
      <c r="U117" s="76"/>
      <c r="V117" s="76"/>
      <c r="W117" s="76"/>
      <c r="X117" s="76"/>
      <c r="Y117" s="644">
        <f t="shared" si="3"/>
        <v>5250.0000000000009</v>
      </c>
      <c r="Z117" s="118">
        <f t="shared" si="2"/>
        <v>80250</v>
      </c>
    </row>
    <row r="118" spans="1:26" x14ac:dyDescent="0.35">
      <c r="A118" s="76"/>
      <c r="B118" s="76"/>
      <c r="C118" s="76"/>
      <c r="D118" s="76"/>
      <c r="E118" s="76"/>
      <c r="F118" s="76"/>
      <c r="G118" s="117" t="s">
        <v>13869</v>
      </c>
      <c r="H118" s="76"/>
      <c r="I118" s="118">
        <v>75000</v>
      </c>
      <c r="J118" s="76"/>
      <c r="K118" s="121" t="s">
        <v>5537</v>
      </c>
      <c r="L118" s="130"/>
      <c r="M118" s="214" t="s">
        <v>13870</v>
      </c>
      <c r="N118" s="119" t="s">
        <v>13871</v>
      </c>
      <c r="O118" s="145"/>
      <c r="P118" s="76"/>
      <c r="Q118" s="76"/>
      <c r="R118" s="145"/>
      <c r="S118" s="76"/>
      <c r="T118" s="76"/>
      <c r="U118" s="76"/>
      <c r="V118" s="76"/>
      <c r="W118" s="76"/>
      <c r="X118" s="76"/>
      <c r="Y118" s="644">
        <f t="shared" si="3"/>
        <v>5250.0000000000009</v>
      </c>
      <c r="Z118" s="118">
        <f t="shared" si="2"/>
        <v>80250</v>
      </c>
    </row>
    <row r="119" spans="1:26" x14ac:dyDescent="0.35">
      <c r="A119" s="76"/>
      <c r="B119" s="76"/>
      <c r="C119" s="76"/>
      <c r="D119" s="76"/>
      <c r="E119" s="76"/>
      <c r="F119" s="76"/>
      <c r="G119" s="117" t="s">
        <v>13872</v>
      </c>
      <c r="H119" s="76"/>
      <c r="I119" s="118">
        <v>75000</v>
      </c>
      <c r="J119" s="76"/>
      <c r="K119" s="121" t="s">
        <v>5537</v>
      </c>
      <c r="L119" s="119"/>
      <c r="M119" s="214" t="s">
        <v>13873</v>
      </c>
      <c r="N119" s="119">
        <v>123453</v>
      </c>
      <c r="O119" s="145"/>
      <c r="P119" s="76"/>
      <c r="Q119" s="76"/>
      <c r="R119" s="145"/>
      <c r="S119" s="76"/>
      <c r="T119" s="76"/>
      <c r="U119" s="76"/>
      <c r="V119" s="76"/>
      <c r="W119" s="76"/>
      <c r="X119" s="76"/>
      <c r="Y119" s="644">
        <f t="shared" si="3"/>
        <v>5250.0000000000009</v>
      </c>
      <c r="Z119" s="118">
        <f t="shared" si="2"/>
        <v>80250</v>
      </c>
    </row>
    <row r="120" spans="1:26" x14ac:dyDescent="0.35">
      <c r="A120" s="76"/>
      <c r="B120" s="76"/>
      <c r="C120" s="76"/>
      <c r="D120" s="76"/>
      <c r="E120" s="76"/>
      <c r="F120" s="76"/>
      <c r="G120" s="76" t="s">
        <v>13874</v>
      </c>
      <c r="H120" s="76"/>
      <c r="I120" s="118">
        <v>75000</v>
      </c>
      <c r="J120" s="76"/>
      <c r="K120" s="121" t="s">
        <v>5537</v>
      </c>
      <c r="L120" s="130"/>
      <c r="M120" s="214" t="s">
        <v>9046</v>
      </c>
      <c r="N120" s="119">
        <v>667807</v>
      </c>
      <c r="O120" s="76"/>
      <c r="P120" s="476"/>
      <c r="Q120" s="76"/>
      <c r="R120" s="145"/>
      <c r="S120" s="76"/>
      <c r="T120" s="76"/>
      <c r="U120" s="76"/>
      <c r="V120" s="76"/>
      <c r="W120" s="76"/>
      <c r="X120" s="76"/>
      <c r="Y120" s="644">
        <f t="shared" si="3"/>
        <v>5250.0000000000009</v>
      </c>
      <c r="Z120" s="118">
        <f t="shared" si="2"/>
        <v>80250</v>
      </c>
    </row>
    <row r="121" spans="1:26" x14ac:dyDescent="0.35">
      <c r="A121" s="76"/>
      <c r="B121" s="76"/>
      <c r="C121" s="76"/>
      <c r="D121" s="76"/>
      <c r="E121" s="76"/>
      <c r="F121" s="76"/>
      <c r="G121" s="76" t="s">
        <v>13875</v>
      </c>
      <c r="H121" s="76"/>
      <c r="I121" s="118">
        <v>75000</v>
      </c>
      <c r="J121" s="76"/>
      <c r="K121" s="121" t="s">
        <v>5537</v>
      </c>
      <c r="L121" s="130"/>
      <c r="M121" s="214" t="s">
        <v>13870</v>
      </c>
      <c r="N121" s="119" t="s">
        <v>13876</v>
      </c>
      <c r="O121" s="76"/>
      <c r="P121" s="76"/>
      <c r="Q121" s="76"/>
      <c r="R121" s="145"/>
      <c r="S121" s="76"/>
      <c r="T121" s="76"/>
      <c r="U121" s="76"/>
      <c r="V121" s="76"/>
      <c r="W121" s="69"/>
      <c r="X121" s="69"/>
      <c r="Y121" s="644">
        <f t="shared" si="3"/>
        <v>5250.0000000000009</v>
      </c>
      <c r="Z121" s="118">
        <f t="shared" si="2"/>
        <v>80250</v>
      </c>
    </row>
    <row r="122" spans="1:26" x14ac:dyDescent="0.35">
      <c r="A122" s="76"/>
      <c r="B122" s="76"/>
      <c r="C122" s="76"/>
      <c r="D122" s="76"/>
      <c r="E122" s="76"/>
      <c r="F122" s="76"/>
      <c r="G122" s="76" t="s">
        <v>13877</v>
      </c>
      <c r="H122" s="76"/>
      <c r="I122" s="118">
        <v>75000</v>
      </c>
      <c r="J122" s="76"/>
      <c r="K122" s="121" t="s">
        <v>5537</v>
      </c>
      <c r="L122" s="130"/>
      <c r="M122" s="214" t="s">
        <v>9065</v>
      </c>
      <c r="N122" s="119" t="s">
        <v>13878</v>
      </c>
      <c r="O122" s="76"/>
      <c r="P122" s="76"/>
      <c r="Q122" s="76" t="s">
        <v>3593</v>
      </c>
      <c r="R122" s="145"/>
      <c r="S122" s="76"/>
      <c r="T122" s="76"/>
      <c r="U122" s="76">
        <v>2</v>
      </c>
      <c r="V122" s="76"/>
      <c r="W122" s="76"/>
      <c r="X122" s="76"/>
      <c r="Y122" s="644">
        <f t="shared" si="3"/>
        <v>5250.0000000000009</v>
      </c>
      <c r="Z122" s="118">
        <f t="shared" si="2"/>
        <v>80250</v>
      </c>
    </row>
    <row r="123" spans="1:26" x14ac:dyDescent="0.35">
      <c r="A123" s="76"/>
      <c r="B123" s="76"/>
      <c r="C123" s="76"/>
      <c r="D123" s="76"/>
      <c r="E123" s="76"/>
      <c r="F123" s="76"/>
      <c r="G123" s="76" t="s">
        <v>13879</v>
      </c>
      <c r="H123" s="76"/>
      <c r="I123" s="118">
        <v>75000</v>
      </c>
      <c r="J123" s="76"/>
      <c r="K123" s="121" t="s">
        <v>5537</v>
      </c>
      <c r="L123" s="130"/>
      <c r="M123" s="214" t="s">
        <v>13873</v>
      </c>
      <c r="N123" s="119">
        <v>123451</v>
      </c>
      <c r="O123" s="76"/>
      <c r="P123" s="76"/>
      <c r="Q123" s="76"/>
      <c r="R123" s="145"/>
      <c r="S123" s="76"/>
      <c r="T123" s="76"/>
      <c r="U123" s="76"/>
      <c r="V123" s="76"/>
      <c r="W123" s="76"/>
      <c r="X123" s="76"/>
      <c r="Y123" s="644">
        <f t="shared" si="3"/>
        <v>5250.0000000000009</v>
      </c>
      <c r="Z123" s="118">
        <f t="shared" si="2"/>
        <v>80250</v>
      </c>
    </row>
    <row r="124" spans="1:26" x14ac:dyDescent="0.35">
      <c r="A124" s="76"/>
      <c r="B124" s="76"/>
      <c r="C124" s="76"/>
      <c r="D124" s="76"/>
      <c r="E124" s="76"/>
      <c r="F124" s="76"/>
      <c r="G124" s="76" t="s">
        <v>13880</v>
      </c>
      <c r="H124" s="76"/>
      <c r="I124" s="118">
        <v>75000</v>
      </c>
      <c r="J124" s="76"/>
      <c r="K124" s="121" t="s">
        <v>5537</v>
      </c>
      <c r="L124" s="130"/>
      <c r="M124" s="214" t="s">
        <v>13881</v>
      </c>
      <c r="N124" s="119">
        <v>357900</v>
      </c>
      <c r="O124" s="76"/>
      <c r="P124" s="76"/>
      <c r="Q124" s="76"/>
      <c r="R124" s="145"/>
      <c r="S124" s="76"/>
      <c r="T124" s="76"/>
      <c r="U124" s="76"/>
      <c r="V124" s="76"/>
      <c r="W124" s="76"/>
      <c r="X124" s="76"/>
      <c r="Y124" s="644">
        <f t="shared" si="3"/>
        <v>5250.0000000000009</v>
      </c>
      <c r="Z124" s="118">
        <f t="shared" si="2"/>
        <v>80250</v>
      </c>
    </row>
    <row r="125" spans="1:26" x14ac:dyDescent="0.35">
      <c r="A125" s="76"/>
      <c r="B125" s="76"/>
      <c r="C125" s="76"/>
      <c r="D125" s="76"/>
      <c r="E125" s="76"/>
      <c r="F125" s="76"/>
      <c r="G125" s="76" t="s">
        <v>13882</v>
      </c>
      <c r="H125" s="76"/>
      <c r="I125" s="118">
        <v>75000</v>
      </c>
      <c r="J125" s="76"/>
      <c r="K125" s="121" t="s">
        <v>5537</v>
      </c>
      <c r="L125" s="130"/>
      <c r="M125" s="214" t="s">
        <v>13883</v>
      </c>
      <c r="N125" s="119" t="s">
        <v>13884</v>
      </c>
      <c r="O125" s="76"/>
      <c r="P125" s="76"/>
      <c r="Q125" s="76"/>
      <c r="R125" s="145"/>
      <c r="S125" s="76"/>
      <c r="T125" s="76"/>
      <c r="U125" s="76"/>
      <c r="V125" s="76"/>
      <c r="W125" s="76"/>
      <c r="X125" s="76"/>
      <c r="Y125" s="644">
        <f t="shared" si="3"/>
        <v>5250.0000000000009</v>
      </c>
      <c r="Z125" s="118">
        <f t="shared" si="2"/>
        <v>80250</v>
      </c>
    </row>
    <row r="126" spans="1:26" x14ac:dyDescent="0.35">
      <c r="A126" s="76"/>
      <c r="B126" s="76"/>
      <c r="C126" s="76"/>
      <c r="D126" s="76"/>
      <c r="E126" s="76"/>
      <c r="F126" s="76"/>
      <c r="G126" s="76" t="s">
        <v>13885</v>
      </c>
      <c r="H126" s="76"/>
      <c r="I126" s="118">
        <v>75000</v>
      </c>
      <c r="J126" s="76"/>
      <c r="K126" s="121" t="s">
        <v>11975</v>
      </c>
      <c r="L126" s="130"/>
      <c r="M126" s="214" t="s">
        <v>13857</v>
      </c>
      <c r="N126" s="119" t="s">
        <v>13886</v>
      </c>
      <c r="O126" s="76"/>
      <c r="P126" s="76"/>
      <c r="Q126" s="76"/>
      <c r="R126" s="145"/>
      <c r="S126" s="76"/>
      <c r="T126" s="76"/>
      <c r="U126" s="76"/>
      <c r="V126" s="76"/>
      <c r="W126" s="76"/>
      <c r="X126" s="76"/>
      <c r="Y126" s="644">
        <f t="shared" si="3"/>
        <v>5250.0000000000009</v>
      </c>
      <c r="Z126" s="118">
        <f t="shared" si="2"/>
        <v>80250</v>
      </c>
    </row>
    <row r="127" spans="1:26" x14ac:dyDescent="0.35">
      <c r="A127" s="76"/>
      <c r="B127" s="76"/>
      <c r="C127" s="76"/>
      <c r="D127" s="76"/>
      <c r="E127" s="76"/>
      <c r="F127" s="76"/>
      <c r="G127" s="76" t="s">
        <v>13887</v>
      </c>
      <c r="H127" s="76"/>
      <c r="I127" s="118">
        <v>75000</v>
      </c>
      <c r="J127" s="76"/>
      <c r="K127" s="121" t="s">
        <v>5537</v>
      </c>
      <c r="L127" s="130"/>
      <c r="M127" s="214" t="s">
        <v>13888</v>
      </c>
      <c r="N127" s="119">
        <v>357700</v>
      </c>
      <c r="O127" s="76"/>
      <c r="P127" s="76"/>
      <c r="Q127" s="76"/>
      <c r="R127" s="145"/>
      <c r="S127" s="76"/>
      <c r="T127" s="76"/>
      <c r="U127" s="76"/>
      <c r="V127" s="76"/>
      <c r="W127" s="76"/>
      <c r="X127" s="76"/>
      <c r="Y127" s="644">
        <f t="shared" si="3"/>
        <v>5250.0000000000009</v>
      </c>
      <c r="Z127" s="118">
        <f t="shared" si="2"/>
        <v>80250</v>
      </c>
    </row>
    <row r="128" spans="1:26" x14ac:dyDescent="0.35">
      <c r="A128" s="76"/>
      <c r="B128" s="76"/>
      <c r="C128" s="76"/>
      <c r="D128" s="76"/>
      <c r="E128" s="76"/>
      <c r="F128" s="76"/>
      <c r="G128" s="76" t="s">
        <v>13889</v>
      </c>
      <c r="H128" s="76"/>
      <c r="I128" s="118">
        <v>75000</v>
      </c>
      <c r="J128" s="76"/>
      <c r="K128" s="121" t="s">
        <v>11975</v>
      </c>
      <c r="L128" s="130"/>
      <c r="M128" s="214" t="s">
        <v>8702</v>
      </c>
      <c r="N128" s="119" t="s">
        <v>13890</v>
      </c>
      <c r="O128" s="76"/>
      <c r="P128" s="76"/>
      <c r="Q128" s="76"/>
      <c r="R128" s="145"/>
      <c r="S128" s="76"/>
      <c r="T128" s="76"/>
      <c r="U128" s="76"/>
      <c r="V128" s="76"/>
      <c r="W128" s="76"/>
      <c r="X128" s="76"/>
      <c r="Y128" s="644">
        <f t="shared" si="3"/>
        <v>5250.0000000000009</v>
      </c>
      <c r="Z128" s="118">
        <f t="shared" si="2"/>
        <v>80250</v>
      </c>
    </row>
    <row r="129" spans="1:26" x14ac:dyDescent="0.35">
      <c r="A129" s="76"/>
      <c r="B129" s="76"/>
      <c r="C129" s="76"/>
      <c r="D129" s="76"/>
      <c r="E129" s="76"/>
      <c r="F129" s="76"/>
      <c r="G129" s="76" t="s">
        <v>13891</v>
      </c>
      <c r="H129" s="76"/>
      <c r="I129" s="118">
        <v>75000</v>
      </c>
      <c r="J129" s="76"/>
      <c r="K129" s="121" t="s">
        <v>5537</v>
      </c>
      <c r="L129" s="130"/>
      <c r="M129" s="214" t="s">
        <v>13870</v>
      </c>
      <c r="N129" s="119" t="s">
        <v>13892</v>
      </c>
      <c r="O129" s="76"/>
      <c r="P129" s="76"/>
      <c r="Q129" s="76"/>
      <c r="R129" s="145"/>
      <c r="S129" s="76"/>
      <c r="T129" s="76"/>
      <c r="U129" s="76"/>
      <c r="V129" s="76"/>
      <c r="W129" s="76"/>
      <c r="X129" s="76"/>
      <c r="Y129" s="644">
        <f t="shared" si="3"/>
        <v>5250.0000000000009</v>
      </c>
      <c r="Z129" s="118">
        <f t="shared" si="2"/>
        <v>80250</v>
      </c>
    </row>
    <row r="130" spans="1:26" x14ac:dyDescent="0.35">
      <c r="A130" s="76"/>
      <c r="B130" s="76"/>
      <c r="C130" s="76"/>
      <c r="D130" s="76"/>
      <c r="E130" s="76"/>
      <c r="F130" s="76"/>
      <c r="G130" s="76" t="s">
        <v>13893</v>
      </c>
      <c r="H130" s="76"/>
      <c r="I130" s="118">
        <v>75000</v>
      </c>
      <c r="J130" s="76"/>
      <c r="K130" s="121" t="s">
        <v>11975</v>
      </c>
      <c r="L130" s="130"/>
      <c r="M130" s="214" t="s">
        <v>13873</v>
      </c>
      <c r="N130" s="119">
        <v>6000022</v>
      </c>
      <c r="O130" s="76"/>
      <c r="P130" s="76"/>
      <c r="Q130" s="76"/>
      <c r="R130" s="145"/>
      <c r="S130" s="76"/>
      <c r="T130" s="76"/>
      <c r="U130" s="76"/>
      <c r="V130" s="76"/>
      <c r="W130" s="76"/>
      <c r="X130" s="76"/>
      <c r="Y130" s="644">
        <f t="shared" si="3"/>
        <v>5250.0000000000009</v>
      </c>
      <c r="Z130" s="118">
        <f t="shared" si="2"/>
        <v>80250</v>
      </c>
    </row>
    <row r="131" spans="1:26" x14ac:dyDescent="0.35">
      <c r="A131" s="76"/>
      <c r="B131" s="76"/>
      <c r="C131" s="76"/>
      <c r="D131" s="76"/>
      <c r="E131" s="76"/>
      <c r="F131" s="76"/>
      <c r="G131" s="76" t="s">
        <v>13894</v>
      </c>
      <c r="H131" s="76"/>
      <c r="I131" s="118">
        <v>75000</v>
      </c>
      <c r="J131" s="76"/>
      <c r="K131" s="121" t="s">
        <v>5537</v>
      </c>
      <c r="L131" s="130"/>
      <c r="M131" s="214" t="s">
        <v>9065</v>
      </c>
      <c r="N131" s="119" t="s">
        <v>13895</v>
      </c>
      <c r="O131" s="76"/>
      <c r="P131" s="76"/>
      <c r="Q131" s="76" t="s">
        <v>3593</v>
      </c>
      <c r="R131" s="145"/>
      <c r="S131" s="76"/>
      <c r="T131" s="76"/>
      <c r="U131" s="76"/>
      <c r="V131" s="76"/>
      <c r="W131" s="76"/>
      <c r="X131" s="76"/>
      <c r="Y131" s="644">
        <f t="shared" si="3"/>
        <v>5250.0000000000009</v>
      </c>
      <c r="Z131" s="118">
        <f t="shared" si="2"/>
        <v>80250</v>
      </c>
    </row>
    <row r="132" spans="1:26" x14ac:dyDescent="0.35">
      <c r="A132" s="76"/>
      <c r="B132" s="76"/>
      <c r="C132" s="76"/>
      <c r="D132" s="76"/>
      <c r="E132" s="76"/>
      <c r="F132" s="76"/>
      <c r="G132" s="76" t="s">
        <v>13896</v>
      </c>
      <c r="H132" s="76"/>
      <c r="I132" s="118">
        <v>75000</v>
      </c>
      <c r="J132" s="76"/>
      <c r="K132" s="121" t="s">
        <v>11975</v>
      </c>
      <c r="L132" s="130"/>
      <c r="M132" s="214" t="s">
        <v>5530</v>
      </c>
      <c r="N132" s="119" t="s">
        <v>13897</v>
      </c>
      <c r="O132" s="76"/>
      <c r="P132" s="76"/>
      <c r="Q132" s="76"/>
      <c r="R132" s="145"/>
      <c r="S132" s="76"/>
      <c r="T132" s="76"/>
      <c r="U132" s="76"/>
      <c r="V132" s="76"/>
      <c r="W132" s="76"/>
      <c r="X132" s="76"/>
      <c r="Y132" s="644">
        <f t="shared" si="3"/>
        <v>5250.0000000000009</v>
      </c>
      <c r="Z132" s="118">
        <f t="shared" si="2"/>
        <v>80250</v>
      </c>
    </row>
    <row r="133" spans="1:26" x14ac:dyDescent="0.35">
      <c r="A133" s="76"/>
      <c r="B133" s="76"/>
      <c r="C133" s="76"/>
      <c r="D133" s="76"/>
      <c r="E133" s="76"/>
      <c r="F133" s="76"/>
      <c r="G133" s="76" t="s">
        <v>13898</v>
      </c>
      <c r="H133" s="76"/>
      <c r="I133" s="118">
        <v>75000</v>
      </c>
      <c r="J133" s="76"/>
      <c r="K133" s="121" t="s">
        <v>11975</v>
      </c>
      <c r="L133" s="130"/>
      <c r="M133" s="214" t="s">
        <v>5530</v>
      </c>
      <c r="N133" s="119" t="s">
        <v>13899</v>
      </c>
      <c r="O133" s="76"/>
      <c r="P133" s="76"/>
      <c r="Q133" s="76"/>
      <c r="R133" s="145"/>
      <c r="S133" s="76"/>
      <c r="T133" s="76"/>
      <c r="U133" s="76"/>
      <c r="V133" s="76"/>
      <c r="W133" s="76"/>
      <c r="X133" s="76"/>
      <c r="Y133" s="644">
        <f t="shared" si="3"/>
        <v>5250.0000000000009</v>
      </c>
      <c r="Z133" s="118">
        <f t="shared" si="2"/>
        <v>80250</v>
      </c>
    </row>
    <row r="134" spans="1:26" x14ac:dyDescent="0.35">
      <c r="A134" s="76"/>
      <c r="B134" s="76"/>
      <c r="C134" s="76"/>
      <c r="D134" s="76"/>
      <c r="E134" s="76"/>
      <c r="F134" s="76"/>
      <c r="G134" s="76" t="s">
        <v>13900</v>
      </c>
      <c r="H134" s="76"/>
      <c r="I134" s="118">
        <v>75000</v>
      </c>
      <c r="J134" s="76"/>
      <c r="K134" s="121" t="s">
        <v>11975</v>
      </c>
      <c r="L134" s="130"/>
      <c r="M134" s="214" t="s">
        <v>13901</v>
      </c>
      <c r="N134" s="119">
        <v>900002</v>
      </c>
      <c r="O134" s="76"/>
      <c r="P134" s="76"/>
      <c r="Q134" s="76"/>
      <c r="R134" s="145"/>
      <c r="S134" s="76"/>
      <c r="T134" s="76"/>
      <c r="U134" s="76"/>
      <c r="V134" s="76"/>
      <c r="W134" s="76"/>
      <c r="X134" s="76"/>
      <c r="Y134" s="644">
        <f t="shared" si="3"/>
        <v>5250.0000000000009</v>
      </c>
      <c r="Z134" s="118">
        <f t="shared" ref="Z134:Z197" si="4">I134+Y134</f>
        <v>80250</v>
      </c>
    </row>
    <row r="135" spans="1:26" x14ac:dyDescent="0.35">
      <c r="A135" s="76"/>
      <c r="B135" s="76"/>
      <c r="C135" s="76"/>
      <c r="D135" s="76"/>
      <c r="E135" s="76"/>
      <c r="F135" s="76"/>
      <c r="G135" s="76" t="s">
        <v>13902</v>
      </c>
      <c r="H135" s="76"/>
      <c r="I135" s="118">
        <v>75000</v>
      </c>
      <c r="J135" s="76"/>
      <c r="K135" s="121" t="s">
        <v>5537</v>
      </c>
      <c r="L135" s="130"/>
      <c r="M135" s="214" t="s">
        <v>9065</v>
      </c>
      <c r="N135" s="119" t="s">
        <v>13903</v>
      </c>
      <c r="O135" s="76"/>
      <c r="P135" s="76"/>
      <c r="Q135" s="76" t="s">
        <v>3593</v>
      </c>
      <c r="R135" s="145"/>
      <c r="S135" s="76"/>
      <c r="T135" s="76"/>
      <c r="U135" s="76"/>
      <c r="V135" s="76"/>
      <c r="W135" s="76"/>
      <c r="X135" s="76"/>
      <c r="Y135" s="644">
        <f t="shared" ref="Y135:Y198" si="5">I135*Y$4</f>
        <v>5250.0000000000009</v>
      </c>
      <c r="Z135" s="118">
        <f t="shared" si="4"/>
        <v>80250</v>
      </c>
    </row>
    <row r="136" spans="1:26" x14ac:dyDescent="0.35">
      <c r="A136" s="76"/>
      <c r="B136" s="76"/>
      <c r="C136" s="76"/>
      <c r="D136" s="76"/>
      <c r="E136" s="76"/>
      <c r="F136" s="76"/>
      <c r="G136" s="76" t="s">
        <v>13904</v>
      </c>
      <c r="H136" s="76"/>
      <c r="I136" s="118">
        <v>75000</v>
      </c>
      <c r="J136" s="76"/>
      <c r="K136" s="121" t="s">
        <v>5537</v>
      </c>
      <c r="L136" s="130"/>
      <c r="M136" s="214" t="s">
        <v>13870</v>
      </c>
      <c r="N136" s="119" t="s">
        <v>13905</v>
      </c>
      <c r="O136" s="76"/>
      <c r="P136" s="76"/>
      <c r="Q136" s="76" t="s">
        <v>8797</v>
      </c>
      <c r="R136" s="145"/>
      <c r="S136" s="76"/>
      <c r="T136" s="76"/>
      <c r="U136" s="76"/>
      <c r="V136" s="76"/>
      <c r="W136" s="76"/>
      <c r="X136" s="76"/>
      <c r="Y136" s="644">
        <f t="shared" si="5"/>
        <v>5250.0000000000009</v>
      </c>
      <c r="Z136" s="118">
        <f t="shared" si="4"/>
        <v>80250</v>
      </c>
    </row>
    <row r="137" spans="1:26" x14ac:dyDescent="0.35">
      <c r="A137" s="76"/>
      <c r="B137" s="76"/>
      <c r="C137" s="76"/>
      <c r="D137" s="76"/>
      <c r="E137" s="76"/>
      <c r="F137" s="76"/>
      <c r="G137" s="76" t="s">
        <v>13906</v>
      </c>
      <c r="H137" s="76"/>
      <c r="I137" s="118">
        <v>75000</v>
      </c>
      <c r="J137" s="76"/>
      <c r="K137" s="121"/>
      <c r="L137" s="130"/>
      <c r="M137" s="214"/>
      <c r="N137" s="119"/>
      <c r="O137" s="76"/>
      <c r="P137" s="76"/>
      <c r="Q137" s="76"/>
      <c r="R137" s="145"/>
      <c r="S137" s="76"/>
      <c r="T137" s="76"/>
      <c r="U137" s="76"/>
      <c r="V137" s="76"/>
      <c r="W137" s="76"/>
      <c r="X137" s="76"/>
      <c r="Y137" s="644">
        <f t="shared" si="5"/>
        <v>5250.0000000000009</v>
      </c>
      <c r="Z137" s="118">
        <f t="shared" si="4"/>
        <v>80250</v>
      </c>
    </row>
    <row r="138" spans="1:26" x14ac:dyDescent="0.35">
      <c r="A138" s="76"/>
      <c r="B138" s="76"/>
      <c r="C138" s="76"/>
      <c r="D138" s="76"/>
      <c r="E138" s="76"/>
      <c r="F138" s="76"/>
      <c r="G138" s="76" t="s">
        <v>13907</v>
      </c>
      <c r="H138" s="69"/>
      <c r="I138" s="118">
        <v>75000</v>
      </c>
      <c r="J138" s="76"/>
      <c r="K138" s="121" t="s">
        <v>5537</v>
      </c>
      <c r="L138" s="130"/>
      <c r="M138" s="214" t="s">
        <v>8821</v>
      </c>
      <c r="N138" s="119" t="s">
        <v>13908</v>
      </c>
      <c r="O138" s="76"/>
      <c r="P138" s="76"/>
      <c r="Q138" s="76"/>
      <c r="R138" s="145"/>
      <c r="S138" s="76"/>
      <c r="T138" s="76"/>
      <c r="U138" s="76"/>
      <c r="V138" s="76"/>
      <c r="W138" s="76"/>
      <c r="X138" s="76"/>
      <c r="Y138" s="644">
        <f t="shared" si="5"/>
        <v>5250.0000000000009</v>
      </c>
      <c r="Z138" s="118">
        <f t="shared" si="4"/>
        <v>80250</v>
      </c>
    </row>
    <row r="139" spans="1:26" x14ac:dyDescent="0.35">
      <c r="A139" s="76"/>
      <c r="B139" s="76"/>
      <c r="C139" s="76"/>
      <c r="D139" s="76"/>
      <c r="E139" s="76"/>
      <c r="F139" s="76"/>
      <c r="G139" s="76" t="s">
        <v>13909</v>
      </c>
      <c r="H139" s="76"/>
      <c r="I139" s="118">
        <v>75000</v>
      </c>
      <c r="J139" s="76"/>
      <c r="K139" s="121" t="s">
        <v>5537</v>
      </c>
      <c r="L139" s="130"/>
      <c r="M139" s="214" t="s">
        <v>8813</v>
      </c>
      <c r="N139" s="119" t="s">
        <v>13910</v>
      </c>
      <c r="O139" s="76"/>
      <c r="P139" s="76"/>
      <c r="Q139" s="76"/>
      <c r="R139" s="145"/>
      <c r="S139" s="76"/>
      <c r="T139" s="76"/>
      <c r="U139" s="76"/>
      <c r="V139" s="76"/>
      <c r="W139" s="76"/>
      <c r="X139" s="76"/>
      <c r="Y139" s="644">
        <f t="shared" si="5"/>
        <v>5250.0000000000009</v>
      </c>
      <c r="Z139" s="118">
        <f t="shared" si="4"/>
        <v>80250</v>
      </c>
    </row>
    <row r="140" spans="1:26" x14ac:dyDescent="0.35">
      <c r="A140" s="76"/>
      <c r="B140" s="76"/>
      <c r="C140" s="76"/>
      <c r="D140" s="76"/>
      <c r="E140" s="76"/>
      <c r="F140" s="76"/>
      <c r="G140" s="76" t="s">
        <v>13911</v>
      </c>
      <c r="H140" s="76"/>
      <c r="I140" s="118">
        <v>75000</v>
      </c>
      <c r="J140" s="76"/>
      <c r="K140" s="121" t="s">
        <v>13912</v>
      </c>
      <c r="L140" s="130"/>
      <c r="M140" s="214"/>
      <c r="N140" s="119" t="s">
        <v>8719</v>
      </c>
      <c r="O140" s="76"/>
      <c r="P140" s="76"/>
      <c r="Q140" s="76"/>
      <c r="R140" s="145"/>
      <c r="S140" s="76"/>
      <c r="T140" s="76"/>
      <c r="U140" s="76"/>
      <c r="V140" s="76"/>
      <c r="W140" s="76"/>
      <c r="X140" s="76"/>
      <c r="Y140" s="644">
        <f t="shared" si="5"/>
        <v>5250.0000000000009</v>
      </c>
      <c r="Z140" s="118">
        <f t="shared" si="4"/>
        <v>80250</v>
      </c>
    </row>
    <row r="141" spans="1:26" x14ac:dyDescent="0.35">
      <c r="A141" s="76"/>
      <c r="B141" s="76"/>
      <c r="C141" s="76"/>
      <c r="D141" s="76"/>
      <c r="E141" s="76"/>
      <c r="F141" s="76"/>
      <c r="G141" s="76" t="s">
        <v>13913</v>
      </c>
      <c r="H141" s="76"/>
      <c r="I141" s="118">
        <v>75000</v>
      </c>
      <c r="J141" s="76"/>
      <c r="K141" s="121" t="s">
        <v>11975</v>
      </c>
      <c r="L141" s="130"/>
      <c r="M141" s="214" t="s">
        <v>13914</v>
      </c>
      <c r="N141" s="119" t="s">
        <v>13915</v>
      </c>
      <c r="O141" s="76"/>
      <c r="P141" s="76"/>
      <c r="Q141" s="76"/>
      <c r="R141" s="145"/>
      <c r="S141" s="76"/>
      <c r="T141" s="76"/>
      <c r="U141" s="76"/>
      <c r="V141" s="76"/>
      <c r="W141" s="76"/>
      <c r="X141" s="76"/>
      <c r="Y141" s="644">
        <f t="shared" si="5"/>
        <v>5250.0000000000009</v>
      </c>
      <c r="Z141" s="118">
        <f t="shared" si="4"/>
        <v>80250</v>
      </c>
    </row>
    <row r="142" spans="1:26" x14ac:dyDescent="0.35">
      <c r="A142" s="76"/>
      <c r="B142" s="76"/>
      <c r="C142" s="76"/>
      <c r="D142" s="76"/>
      <c r="E142" s="76"/>
      <c r="F142" s="76"/>
      <c r="G142" s="76" t="s">
        <v>13916</v>
      </c>
      <c r="H142" s="76"/>
      <c r="I142" s="118">
        <v>75000</v>
      </c>
      <c r="J142" s="76"/>
      <c r="K142" s="121" t="s">
        <v>11975</v>
      </c>
      <c r="L142" s="130"/>
      <c r="M142" s="214" t="s">
        <v>13917</v>
      </c>
      <c r="N142" s="119" t="s">
        <v>13918</v>
      </c>
      <c r="O142" s="76"/>
      <c r="P142" s="76"/>
      <c r="Q142" s="76"/>
      <c r="R142" s="145"/>
      <c r="S142" s="76"/>
      <c r="T142" s="76"/>
      <c r="U142" s="76"/>
      <c r="V142" s="76"/>
      <c r="W142" s="76"/>
      <c r="X142" s="76"/>
      <c r="Y142" s="644">
        <f t="shared" si="5"/>
        <v>5250.0000000000009</v>
      </c>
      <c r="Z142" s="118">
        <f t="shared" si="4"/>
        <v>80250</v>
      </c>
    </row>
    <row r="143" spans="1:26" x14ac:dyDescent="0.35">
      <c r="A143" s="76"/>
      <c r="B143" s="76"/>
      <c r="C143" s="76"/>
      <c r="D143" s="76"/>
      <c r="E143" s="76"/>
      <c r="F143" s="76"/>
      <c r="G143" s="76" t="s">
        <v>13919</v>
      </c>
      <c r="H143" s="76"/>
      <c r="I143" s="118">
        <v>75000</v>
      </c>
      <c r="J143" s="76"/>
      <c r="K143" s="121" t="s">
        <v>11975</v>
      </c>
      <c r="L143" s="130"/>
      <c r="M143" s="214" t="s">
        <v>5549</v>
      </c>
      <c r="N143" s="119">
        <v>8600408</v>
      </c>
      <c r="O143" s="76"/>
      <c r="P143" s="76"/>
      <c r="Q143" s="76"/>
      <c r="R143" s="145"/>
      <c r="S143" s="76"/>
      <c r="T143" s="76"/>
      <c r="U143" s="76"/>
      <c r="V143" s="76"/>
      <c r="W143" s="76"/>
      <c r="X143" s="76"/>
      <c r="Y143" s="644">
        <f t="shared" si="5"/>
        <v>5250.0000000000009</v>
      </c>
      <c r="Z143" s="118">
        <f t="shared" si="4"/>
        <v>80250</v>
      </c>
    </row>
    <row r="144" spans="1:26" x14ac:dyDescent="0.35">
      <c r="A144" s="76"/>
      <c r="B144" s="76"/>
      <c r="C144" s="76"/>
      <c r="D144" s="76"/>
      <c r="E144" s="76"/>
      <c r="F144" s="76"/>
      <c r="G144" s="76" t="s">
        <v>13920</v>
      </c>
      <c r="H144" s="76"/>
      <c r="I144" s="118">
        <v>75000</v>
      </c>
      <c r="J144" s="76"/>
      <c r="K144" s="121" t="s">
        <v>11975</v>
      </c>
      <c r="L144" s="130"/>
      <c r="M144" s="214" t="s">
        <v>13921</v>
      </c>
      <c r="N144" s="119" t="s">
        <v>13922</v>
      </c>
      <c r="O144" s="76"/>
      <c r="P144" s="76"/>
      <c r="Q144" s="76"/>
      <c r="R144" s="145"/>
      <c r="S144" s="76"/>
      <c r="T144" s="76"/>
      <c r="U144" s="76"/>
      <c r="V144" s="76"/>
      <c r="W144" s="76"/>
      <c r="X144" s="76"/>
      <c r="Y144" s="644">
        <f t="shared" si="5"/>
        <v>5250.0000000000009</v>
      </c>
      <c r="Z144" s="118">
        <f t="shared" si="4"/>
        <v>80250</v>
      </c>
    </row>
    <row r="145" spans="1:26" x14ac:dyDescent="0.35">
      <c r="A145" s="76"/>
      <c r="B145" s="76"/>
      <c r="C145" s="76"/>
      <c r="D145" s="76"/>
      <c r="E145" s="69"/>
      <c r="F145" s="69"/>
      <c r="G145" s="76" t="s">
        <v>13923</v>
      </c>
      <c r="H145" s="76"/>
      <c r="I145" s="118">
        <v>75000</v>
      </c>
      <c r="J145" s="76"/>
      <c r="K145" s="121" t="s">
        <v>11975</v>
      </c>
      <c r="L145" s="130"/>
      <c r="M145" s="214" t="s">
        <v>8821</v>
      </c>
      <c r="N145" s="119" t="s">
        <v>13924</v>
      </c>
      <c r="O145" s="76"/>
      <c r="P145" s="76"/>
      <c r="Q145" s="76" t="s">
        <v>8797</v>
      </c>
      <c r="R145" s="145"/>
      <c r="S145" s="76"/>
      <c r="T145" s="76"/>
      <c r="U145" s="76"/>
      <c r="V145" s="76"/>
      <c r="W145" s="76"/>
      <c r="X145" s="76"/>
      <c r="Y145" s="644">
        <f t="shared" si="5"/>
        <v>5250.0000000000009</v>
      </c>
      <c r="Z145" s="118">
        <f t="shared" si="4"/>
        <v>80250</v>
      </c>
    </row>
    <row r="146" spans="1:26" x14ac:dyDescent="0.35">
      <c r="A146" s="76"/>
      <c r="B146" s="76"/>
      <c r="C146" s="76"/>
      <c r="D146" s="76"/>
      <c r="E146" s="69"/>
      <c r="F146" s="69"/>
      <c r="G146" s="76" t="s">
        <v>13925</v>
      </c>
      <c r="H146" s="76"/>
      <c r="I146" s="118">
        <v>75000</v>
      </c>
      <c r="J146" s="76"/>
      <c r="K146" s="121"/>
      <c r="L146" s="130"/>
      <c r="M146" s="214"/>
      <c r="N146" s="119"/>
      <c r="O146" s="76"/>
      <c r="P146" s="76"/>
      <c r="Q146" s="76"/>
      <c r="R146" s="145"/>
      <c r="S146" s="76"/>
      <c r="T146" s="76"/>
      <c r="U146" s="76"/>
      <c r="V146" s="76"/>
      <c r="W146" s="76"/>
      <c r="X146" s="76"/>
      <c r="Y146" s="644">
        <f t="shared" si="5"/>
        <v>5250.0000000000009</v>
      </c>
      <c r="Z146" s="118">
        <f t="shared" si="4"/>
        <v>80250</v>
      </c>
    </row>
    <row r="147" spans="1:26" x14ac:dyDescent="0.35">
      <c r="A147" s="76"/>
      <c r="B147" s="76"/>
      <c r="C147" s="76"/>
      <c r="D147" s="76"/>
      <c r="E147" s="76"/>
      <c r="F147" s="76"/>
      <c r="G147" s="76" t="s">
        <v>13926</v>
      </c>
      <c r="H147" s="69"/>
      <c r="I147" s="118">
        <v>75000</v>
      </c>
      <c r="J147" s="76"/>
      <c r="K147" s="121" t="s">
        <v>13927</v>
      </c>
      <c r="L147" s="130"/>
      <c r="M147" s="214"/>
      <c r="N147" s="119" t="s">
        <v>3270</v>
      </c>
      <c r="O147" s="76"/>
      <c r="P147" s="76"/>
      <c r="Q147" s="76"/>
      <c r="R147" s="145"/>
      <c r="S147" s="76"/>
      <c r="T147" s="76"/>
      <c r="U147" s="76"/>
      <c r="V147" s="76"/>
      <c r="W147" s="76"/>
      <c r="X147" s="76"/>
      <c r="Y147" s="644">
        <f t="shared" si="5"/>
        <v>5250.0000000000009</v>
      </c>
      <c r="Z147" s="118">
        <f t="shared" si="4"/>
        <v>80250</v>
      </c>
    </row>
    <row r="148" spans="1:26" x14ac:dyDescent="0.35">
      <c r="A148" s="76"/>
      <c r="B148" s="76"/>
      <c r="C148" s="76"/>
      <c r="D148" s="76"/>
      <c r="E148" s="76"/>
      <c r="F148" s="76"/>
      <c r="G148" s="76" t="s">
        <v>13928</v>
      </c>
      <c r="H148" s="76"/>
      <c r="I148" s="118">
        <v>75000</v>
      </c>
      <c r="J148" s="76"/>
      <c r="K148" s="121" t="s">
        <v>1062</v>
      </c>
      <c r="L148" s="130"/>
      <c r="M148" s="214"/>
      <c r="N148" s="119" t="s">
        <v>3267</v>
      </c>
      <c r="O148" s="76"/>
      <c r="P148" s="76"/>
      <c r="Q148" s="76"/>
      <c r="R148" s="145"/>
      <c r="S148" s="76"/>
      <c r="T148" s="76"/>
      <c r="U148" s="76"/>
      <c r="V148" s="76"/>
      <c r="W148" s="76"/>
      <c r="X148" s="76"/>
      <c r="Y148" s="644">
        <f t="shared" si="5"/>
        <v>5250.0000000000009</v>
      </c>
      <c r="Z148" s="118">
        <f t="shared" si="4"/>
        <v>80250</v>
      </c>
    </row>
    <row r="149" spans="1:26" x14ac:dyDescent="0.35">
      <c r="A149" s="76"/>
      <c r="B149" s="76"/>
      <c r="C149" s="76"/>
      <c r="D149" s="76"/>
      <c r="E149" s="76"/>
      <c r="F149" s="76"/>
      <c r="G149" s="76" t="s">
        <v>13929</v>
      </c>
      <c r="H149" s="76"/>
      <c r="I149" s="118">
        <v>75000</v>
      </c>
      <c r="J149" s="76"/>
      <c r="K149" s="121" t="s">
        <v>1062</v>
      </c>
      <c r="L149" s="130"/>
      <c r="M149" s="214"/>
      <c r="N149" s="119" t="s">
        <v>3301</v>
      </c>
      <c r="O149" s="76"/>
      <c r="P149" s="76"/>
      <c r="Q149" s="76"/>
      <c r="R149" s="145"/>
      <c r="S149" s="76"/>
      <c r="T149" s="76"/>
      <c r="U149" s="76"/>
      <c r="V149" s="76"/>
      <c r="W149" s="76"/>
      <c r="X149" s="76"/>
      <c r="Y149" s="644">
        <f t="shared" si="5"/>
        <v>5250.0000000000009</v>
      </c>
      <c r="Z149" s="118">
        <f t="shared" si="4"/>
        <v>80250</v>
      </c>
    </row>
    <row r="150" spans="1:26" x14ac:dyDescent="0.35">
      <c r="A150" s="76"/>
      <c r="B150" s="76"/>
      <c r="C150" s="76"/>
      <c r="D150" s="76"/>
      <c r="E150" s="76"/>
      <c r="F150" s="76"/>
      <c r="G150" s="76" t="s">
        <v>13930</v>
      </c>
      <c r="H150" s="76"/>
      <c r="I150" s="118">
        <v>75000</v>
      </c>
      <c r="J150" s="76"/>
      <c r="K150" s="121"/>
      <c r="L150" s="130"/>
      <c r="M150" s="214"/>
      <c r="N150" s="119"/>
      <c r="O150" s="76"/>
      <c r="P150" s="76"/>
      <c r="Q150" s="76"/>
      <c r="R150" s="145"/>
      <c r="S150" s="76"/>
      <c r="T150" s="76"/>
      <c r="U150" s="76"/>
      <c r="V150" s="76"/>
      <c r="W150" s="76"/>
      <c r="X150" s="76"/>
      <c r="Y150" s="644">
        <f t="shared" si="5"/>
        <v>5250.0000000000009</v>
      </c>
      <c r="Z150" s="118">
        <f t="shared" si="4"/>
        <v>80250</v>
      </c>
    </row>
    <row r="151" spans="1:26" x14ac:dyDescent="0.35">
      <c r="A151" s="76"/>
      <c r="B151" s="76"/>
      <c r="C151" s="76"/>
      <c r="D151" s="76"/>
      <c r="E151" s="76"/>
      <c r="F151" s="76"/>
      <c r="G151" s="76" t="s">
        <v>13931</v>
      </c>
      <c r="H151" s="69"/>
      <c r="I151" s="118">
        <v>75000</v>
      </c>
      <c r="J151" s="76"/>
      <c r="K151" s="121" t="s">
        <v>1062</v>
      </c>
      <c r="L151" s="130"/>
      <c r="M151" s="214"/>
      <c r="N151" s="119" t="s">
        <v>3301</v>
      </c>
      <c r="O151" s="76"/>
      <c r="P151" s="76"/>
      <c r="Q151" s="76"/>
      <c r="R151" s="145"/>
      <c r="S151" s="76"/>
      <c r="T151" s="76"/>
      <c r="U151" s="76"/>
      <c r="V151" s="76"/>
      <c r="W151" s="76"/>
      <c r="X151" s="76"/>
      <c r="Y151" s="644">
        <f t="shared" si="5"/>
        <v>5250.0000000000009</v>
      </c>
      <c r="Z151" s="118">
        <f t="shared" si="4"/>
        <v>80250</v>
      </c>
    </row>
    <row r="152" spans="1:26" x14ac:dyDescent="0.35">
      <c r="A152" s="76"/>
      <c r="B152" s="76"/>
      <c r="C152" s="76"/>
      <c r="D152" s="76"/>
      <c r="E152" s="76"/>
      <c r="F152" s="76"/>
      <c r="G152" s="76" t="s">
        <v>13932</v>
      </c>
      <c r="H152" s="76"/>
      <c r="I152" s="118">
        <v>75000</v>
      </c>
      <c r="J152" s="76"/>
      <c r="K152" s="121" t="s">
        <v>1062</v>
      </c>
      <c r="L152" s="130"/>
      <c r="M152" s="214"/>
      <c r="N152" s="119" t="s">
        <v>3301</v>
      </c>
      <c r="O152" s="76"/>
      <c r="P152" s="76"/>
      <c r="Q152" s="76"/>
      <c r="R152" s="145"/>
      <c r="S152" s="76"/>
      <c r="T152" s="76"/>
      <c r="U152" s="76"/>
      <c r="V152" s="76"/>
      <c r="W152" s="76"/>
      <c r="X152" s="76"/>
      <c r="Y152" s="644">
        <f t="shared" si="5"/>
        <v>5250.0000000000009</v>
      </c>
      <c r="Z152" s="118">
        <f t="shared" si="4"/>
        <v>80250</v>
      </c>
    </row>
    <row r="153" spans="1:26" x14ac:dyDescent="0.35">
      <c r="A153" s="76"/>
      <c r="B153" s="76"/>
      <c r="C153" s="76"/>
      <c r="D153" s="76"/>
      <c r="E153" s="76"/>
      <c r="F153" s="76"/>
      <c r="G153" s="76" t="s">
        <v>13933</v>
      </c>
      <c r="H153" s="69"/>
      <c r="I153" s="118">
        <v>75000</v>
      </c>
      <c r="J153" s="76"/>
      <c r="K153" s="121" t="s">
        <v>5537</v>
      </c>
      <c r="L153" s="130"/>
      <c r="M153" s="214" t="s">
        <v>9065</v>
      </c>
      <c r="N153" s="119" t="s">
        <v>13934</v>
      </c>
      <c r="O153" s="76"/>
      <c r="P153" s="76"/>
      <c r="Q153" s="76" t="s">
        <v>3593</v>
      </c>
      <c r="R153" s="145"/>
      <c r="S153" s="76"/>
      <c r="T153" s="76"/>
      <c r="U153" s="76"/>
      <c r="V153" s="76"/>
      <c r="W153" s="76"/>
      <c r="X153" s="76"/>
      <c r="Y153" s="644">
        <f t="shared" si="5"/>
        <v>5250.0000000000009</v>
      </c>
      <c r="Z153" s="118">
        <f t="shared" si="4"/>
        <v>80250</v>
      </c>
    </row>
    <row r="154" spans="1:26" x14ac:dyDescent="0.35">
      <c r="A154" s="76"/>
      <c r="B154" s="76"/>
      <c r="C154" s="76"/>
      <c r="D154" s="76"/>
      <c r="E154" s="76"/>
      <c r="F154" s="76"/>
      <c r="G154" s="76" t="s">
        <v>13935</v>
      </c>
      <c r="H154" s="76"/>
      <c r="I154" s="118">
        <v>75000</v>
      </c>
      <c r="J154" s="76"/>
      <c r="K154" s="121" t="s">
        <v>5537</v>
      </c>
      <c r="L154" s="130"/>
      <c r="M154" s="214" t="s">
        <v>13888</v>
      </c>
      <c r="N154" s="119" t="s">
        <v>13936</v>
      </c>
      <c r="O154" s="76"/>
      <c r="P154" s="76"/>
      <c r="Q154" s="76"/>
      <c r="R154" s="145"/>
      <c r="S154" s="76"/>
      <c r="T154" s="76"/>
      <c r="U154" s="76"/>
      <c r="V154" s="76"/>
      <c r="W154" s="76"/>
      <c r="X154" s="76"/>
      <c r="Y154" s="644">
        <f t="shared" si="5"/>
        <v>5250.0000000000009</v>
      </c>
      <c r="Z154" s="118">
        <f t="shared" si="4"/>
        <v>80250</v>
      </c>
    </row>
    <row r="155" spans="1:26" x14ac:dyDescent="0.35">
      <c r="A155" s="76"/>
      <c r="B155" s="76"/>
      <c r="C155" s="76"/>
      <c r="D155" s="76"/>
      <c r="E155" s="76"/>
      <c r="F155" s="76"/>
      <c r="G155" s="76" t="s">
        <v>13937</v>
      </c>
      <c r="H155" s="76"/>
      <c r="I155" s="118">
        <v>75000</v>
      </c>
      <c r="J155" s="76"/>
      <c r="K155" s="121" t="s">
        <v>5537</v>
      </c>
      <c r="L155" s="130"/>
      <c r="M155" s="214" t="s">
        <v>13870</v>
      </c>
      <c r="N155" s="119" t="s">
        <v>13938</v>
      </c>
      <c r="O155" s="76"/>
      <c r="P155" s="76"/>
      <c r="Q155" s="76"/>
      <c r="R155" s="145"/>
      <c r="S155" s="76"/>
      <c r="T155" s="76"/>
      <c r="U155" s="76"/>
      <c r="V155" s="76"/>
      <c r="W155" s="76"/>
      <c r="X155" s="76"/>
      <c r="Y155" s="644">
        <f t="shared" si="5"/>
        <v>5250.0000000000009</v>
      </c>
      <c r="Z155" s="118">
        <f t="shared" si="4"/>
        <v>80250</v>
      </c>
    </row>
    <row r="156" spans="1:26" x14ac:dyDescent="0.35">
      <c r="A156" s="76"/>
      <c r="B156" s="76"/>
      <c r="C156" s="76"/>
      <c r="D156" s="76"/>
      <c r="E156" s="76"/>
      <c r="F156" s="76"/>
      <c r="G156" s="76" t="s">
        <v>13939</v>
      </c>
      <c r="H156" s="76"/>
      <c r="I156" s="118">
        <v>75000</v>
      </c>
      <c r="J156" s="76"/>
      <c r="K156" s="121" t="s">
        <v>5537</v>
      </c>
      <c r="L156" s="130"/>
      <c r="M156" s="214" t="s">
        <v>13873</v>
      </c>
      <c r="N156" s="119">
        <v>123452</v>
      </c>
      <c r="O156" s="76"/>
      <c r="P156" s="76"/>
      <c r="Q156" s="76"/>
      <c r="R156" s="145"/>
      <c r="S156" s="76"/>
      <c r="T156" s="76"/>
      <c r="U156" s="76"/>
      <c r="V156" s="76"/>
      <c r="W156" s="76"/>
      <c r="X156" s="76"/>
      <c r="Y156" s="644">
        <f t="shared" si="5"/>
        <v>5250.0000000000009</v>
      </c>
      <c r="Z156" s="118">
        <f t="shared" si="4"/>
        <v>80250</v>
      </c>
    </row>
    <row r="157" spans="1:26" x14ac:dyDescent="0.35">
      <c r="A157" s="76"/>
      <c r="B157" s="76"/>
      <c r="C157" s="76"/>
      <c r="D157" s="76"/>
      <c r="E157" s="76"/>
      <c r="F157" s="76"/>
      <c r="G157" s="76" t="s">
        <v>13940</v>
      </c>
      <c r="H157" s="76"/>
      <c r="I157" s="118">
        <v>75000</v>
      </c>
      <c r="J157" s="76"/>
      <c r="K157" s="121" t="s">
        <v>11975</v>
      </c>
      <c r="L157" s="130"/>
      <c r="M157" s="214" t="s">
        <v>8543</v>
      </c>
      <c r="N157" s="119" t="s">
        <v>13941</v>
      </c>
      <c r="O157" s="76"/>
      <c r="P157" s="76"/>
      <c r="Q157" s="76"/>
      <c r="R157" s="145"/>
      <c r="S157" s="76"/>
      <c r="T157" s="76"/>
      <c r="U157" s="76"/>
      <c r="V157" s="76"/>
      <c r="W157" s="76"/>
      <c r="X157" s="76"/>
      <c r="Y157" s="644">
        <f t="shared" si="5"/>
        <v>5250.0000000000009</v>
      </c>
      <c r="Z157" s="118">
        <f t="shared" si="4"/>
        <v>80250</v>
      </c>
    </row>
    <row r="158" spans="1:26" x14ac:dyDescent="0.35">
      <c r="A158" s="76"/>
      <c r="B158" s="76"/>
      <c r="C158" s="76"/>
      <c r="D158" s="76"/>
      <c r="E158" s="76"/>
      <c r="F158" s="76"/>
      <c r="G158" s="76" t="s">
        <v>13942</v>
      </c>
      <c r="H158" s="76"/>
      <c r="I158" s="118">
        <v>75000</v>
      </c>
      <c r="J158" s="76"/>
      <c r="K158" s="121" t="s">
        <v>11975</v>
      </c>
      <c r="L158" s="130"/>
      <c r="M158" s="214" t="s">
        <v>8816</v>
      </c>
      <c r="N158" s="119" t="s">
        <v>13943</v>
      </c>
      <c r="O158" s="76"/>
      <c r="P158" s="76"/>
      <c r="Q158" s="76"/>
      <c r="R158" s="145"/>
      <c r="S158" s="76"/>
      <c r="T158" s="76"/>
      <c r="U158" s="76"/>
      <c r="V158" s="76"/>
      <c r="W158" s="76"/>
      <c r="X158" s="76"/>
      <c r="Y158" s="644">
        <f t="shared" si="5"/>
        <v>5250.0000000000009</v>
      </c>
      <c r="Z158" s="118">
        <f t="shared" si="4"/>
        <v>80250</v>
      </c>
    </row>
    <row r="159" spans="1:26" x14ac:dyDescent="0.35">
      <c r="A159" s="76"/>
      <c r="B159" s="76"/>
      <c r="C159" s="76"/>
      <c r="D159" s="76"/>
      <c r="E159" s="76"/>
      <c r="F159" s="76"/>
      <c r="G159" s="76" t="s">
        <v>13944</v>
      </c>
      <c r="H159" s="76"/>
      <c r="I159" s="118">
        <v>75000</v>
      </c>
      <c r="J159" s="76"/>
      <c r="K159" s="121" t="s">
        <v>11975</v>
      </c>
      <c r="L159" s="130"/>
      <c r="M159" s="214" t="s">
        <v>8816</v>
      </c>
      <c r="N159" s="119" t="s">
        <v>13945</v>
      </c>
      <c r="O159" s="76"/>
      <c r="P159" s="76"/>
      <c r="Q159" s="76"/>
      <c r="R159" s="145"/>
      <c r="S159" s="76"/>
      <c r="T159" s="76"/>
      <c r="U159" s="76"/>
      <c r="V159" s="76"/>
      <c r="W159" s="76"/>
      <c r="X159" s="76"/>
      <c r="Y159" s="644">
        <f t="shared" si="5"/>
        <v>5250.0000000000009</v>
      </c>
      <c r="Z159" s="118">
        <f t="shared" si="4"/>
        <v>80250</v>
      </c>
    </row>
    <row r="160" spans="1:26" x14ac:dyDescent="0.35">
      <c r="A160" s="76"/>
      <c r="B160" s="76"/>
      <c r="C160" s="76"/>
      <c r="D160" s="76"/>
      <c r="E160" s="76"/>
      <c r="F160" s="76"/>
      <c r="G160" s="76" t="s">
        <v>13946</v>
      </c>
      <c r="H160" s="69"/>
      <c r="I160" s="118">
        <v>75000</v>
      </c>
      <c r="J160" s="76"/>
      <c r="K160" s="121" t="s">
        <v>13947</v>
      </c>
      <c r="L160" s="130"/>
      <c r="M160" s="214" t="s">
        <v>12035</v>
      </c>
      <c r="N160" s="119" t="s">
        <v>13948</v>
      </c>
      <c r="O160" s="76"/>
      <c r="P160" s="76"/>
      <c r="Q160" s="76"/>
      <c r="R160" s="145"/>
      <c r="S160" s="76"/>
      <c r="T160" s="76"/>
      <c r="U160" s="76"/>
      <c r="V160" s="76"/>
      <c r="W160" s="76"/>
      <c r="X160" s="76"/>
      <c r="Y160" s="644">
        <f t="shared" si="5"/>
        <v>5250.0000000000009</v>
      </c>
      <c r="Z160" s="118">
        <f t="shared" si="4"/>
        <v>80250</v>
      </c>
    </row>
    <row r="161" spans="1:26" x14ac:dyDescent="0.35">
      <c r="A161" s="76"/>
      <c r="B161" s="76"/>
      <c r="C161" s="76"/>
      <c r="D161" s="76"/>
      <c r="E161" s="76"/>
      <c r="F161" s="76"/>
      <c r="G161" s="76" t="s">
        <v>13949</v>
      </c>
      <c r="H161" s="76"/>
      <c r="I161" s="118">
        <v>75000</v>
      </c>
      <c r="J161" s="76"/>
      <c r="K161" s="121" t="s">
        <v>5537</v>
      </c>
      <c r="L161" s="119"/>
      <c r="M161" s="214" t="s">
        <v>9065</v>
      </c>
      <c r="N161" s="119" t="s">
        <v>13950</v>
      </c>
      <c r="O161" s="76"/>
      <c r="P161" s="76"/>
      <c r="Q161" s="76" t="s">
        <v>3593</v>
      </c>
      <c r="R161" s="145"/>
      <c r="S161" s="76"/>
      <c r="T161" s="76"/>
      <c r="U161" s="76"/>
      <c r="V161" s="76"/>
      <c r="W161" s="76"/>
      <c r="X161" s="76"/>
      <c r="Y161" s="644">
        <f t="shared" si="5"/>
        <v>5250.0000000000009</v>
      </c>
      <c r="Z161" s="118">
        <f t="shared" si="4"/>
        <v>80250</v>
      </c>
    </row>
    <row r="162" spans="1:26" x14ac:dyDescent="0.35">
      <c r="A162" s="76"/>
      <c r="B162" s="76"/>
      <c r="C162" s="76"/>
      <c r="D162" s="76"/>
      <c r="E162" s="76"/>
      <c r="F162" s="76"/>
      <c r="G162" s="76" t="s">
        <v>13951</v>
      </c>
      <c r="H162" s="76"/>
      <c r="I162" s="118">
        <v>75000</v>
      </c>
      <c r="J162" s="76"/>
      <c r="K162" s="121" t="s">
        <v>5537</v>
      </c>
      <c r="L162" s="130"/>
      <c r="M162" s="214" t="s">
        <v>12035</v>
      </c>
      <c r="N162" s="119" t="s">
        <v>13952</v>
      </c>
      <c r="O162" s="76"/>
      <c r="P162" s="76"/>
      <c r="Q162" s="76"/>
      <c r="R162" s="145"/>
      <c r="S162" s="76"/>
      <c r="T162" s="76"/>
      <c r="U162" s="76"/>
      <c r="V162" s="76"/>
      <c r="W162" s="76"/>
      <c r="X162" s="76"/>
      <c r="Y162" s="644">
        <f t="shared" si="5"/>
        <v>5250.0000000000009</v>
      </c>
      <c r="Z162" s="118">
        <f t="shared" si="4"/>
        <v>80250</v>
      </c>
    </row>
    <row r="163" spans="1:26" x14ac:dyDescent="0.35">
      <c r="A163" s="76"/>
      <c r="B163" s="76"/>
      <c r="C163" s="76"/>
      <c r="D163" s="76"/>
      <c r="E163" s="76"/>
      <c r="F163" s="76"/>
      <c r="G163" s="76" t="s">
        <v>13953</v>
      </c>
      <c r="H163" s="76"/>
      <c r="I163" s="118">
        <v>75000</v>
      </c>
      <c r="J163" s="76"/>
      <c r="K163" s="121" t="s">
        <v>5537</v>
      </c>
      <c r="L163" s="119"/>
      <c r="M163" s="214" t="s">
        <v>13954</v>
      </c>
      <c r="N163" s="119" t="s">
        <v>13955</v>
      </c>
      <c r="O163" s="76"/>
      <c r="P163" s="76"/>
      <c r="Q163" s="76"/>
      <c r="R163" s="145"/>
      <c r="S163" s="76"/>
      <c r="T163" s="76"/>
      <c r="U163" s="76"/>
      <c r="V163" s="76"/>
      <c r="W163" s="76"/>
      <c r="X163" s="76"/>
      <c r="Y163" s="644">
        <f t="shared" si="5"/>
        <v>5250.0000000000009</v>
      </c>
      <c r="Z163" s="118">
        <f t="shared" si="4"/>
        <v>80250</v>
      </c>
    </row>
    <row r="164" spans="1:26" x14ac:dyDescent="0.35">
      <c r="A164" s="76"/>
      <c r="B164" s="76"/>
      <c r="C164" s="76"/>
      <c r="D164" s="76"/>
      <c r="E164" s="76"/>
      <c r="F164" s="76"/>
      <c r="G164" s="76" t="s">
        <v>13956</v>
      </c>
      <c r="H164" s="69"/>
      <c r="I164" s="118">
        <v>75000</v>
      </c>
      <c r="J164" s="76"/>
      <c r="K164" s="121" t="s">
        <v>11975</v>
      </c>
      <c r="L164" s="119"/>
      <c r="M164" s="214" t="s">
        <v>8702</v>
      </c>
      <c r="N164" s="119" t="s">
        <v>13957</v>
      </c>
      <c r="O164" s="76"/>
      <c r="P164" s="76"/>
      <c r="Q164" s="76"/>
      <c r="R164" s="145"/>
      <c r="S164" s="76"/>
      <c r="T164" s="76"/>
      <c r="U164" s="76"/>
      <c r="V164" s="76"/>
      <c r="W164" s="76"/>
      <c r="X164" s="76"/>
      <c r="Y164" s="644">
        <f t="shared" si="5"/>
        <v>5250.0000000000009</v>
      </c>
      <c r="Z164" s="118">
        <f t="shared" si="4"/>
        <v>80250</v>
      </c>
    </row>
    <row r="165" spans="1:26" x14ac:dyDescent="0.35">
      <c r="A165" s="76"/>
      <c r="B165" s="76"/>
      <c r="C165" s="76"/>
      <c r="D165" s="76"/>
      <c r="E165" s="76"/>
      <c r="F165" s="76"/>
      <c r="G165" s="76" t="s">
        <v>13958</v>
      </c>
      <c r="H165" s="76"/>
      <c r="I165" s="118">
        <v>75000</v>
      </c>
      <c r="J165" s="76"/>
      <c r="K165" s="121" t="s">
        <v>5537</v>
      </c>
      <c r="L165" s="119"/>
      <c r="M165" s="214" t="s">
        <v>13870</v>
      </c>
      <c r="N165" s="119" t="s">
        <v>13959</v>
      </c>
      <c r="O165" s="76"/>
      <c r="P165" s="76"/>
      <c r="Q165" s="76"/>
      <c r="R165" s="145"/>
      <c r="S165" s="76"/>
      <c r="T165" s="76"/>
      <c r="U165" s="76"/>
      <c r="V165" s="76"/>
      <c r="W165" s="76"/>
      <c r="X165" s="76"/>
      <c r="Y165" s="644">
        <f t="shared" si="5"/>
        <v>5250.0000000000009</v>
      </c>
      <c r="Z165" s="118">
        <f t="shared" si="4"/>
        <v>80250</v>
      </c>
    </row>
    <row r="166" spans="1:26" x14ac:dyDescent="0.35">
      <c r="A166" s="76"/>
      <c r="B166" s="76"/>
      <c r="C166" s="76"/>
      <c r="D166" s="76"/>
      <c r="E166" s="76"/>
      <c r="F166" s="76"/>
      <c r="G166" s="76" t="s">
        <v>13960</v>
      </c>
      <c r="H166" s="76"/>
      <c r="I166" s="118">
        <v>75000</v>
      </c>
      <c r="J166" s="76"/>
      <c r="K166" s="121" t="s">
        <v>5537</v>
      </c>
      <c r="L166" s="119"/>
      <c r="M166" s="214" t="s">
        <v>13873</v>
      </c>
      <c r="N166" s="119">
        <v>123455</v>
      </c>
      <c r="O166" s="76"/>
      <c r="P166" s="76"/>
      <c r="Q166" s="76"/>
      <c r="R166" s="145"/>
      <c r="S166" s="76"/>
      <c r="T166" s="76"/>
      <c r="U166" s="76"/>
      <c r="V166" s="76"/>
      <c r="W166" s="76"/>
      <c r="X166" s="76"/>
      <c r="Y166" s="644">
        <f t="shared" si="5"/>
        <v>5250.0000000000009</v>
      </c>
      <c r="Z166" s="118">
        <f t="shared" si="4"/>
        <v>80250</v>
      </c>
    </row>
    <row r="167" spans="1:26" x14ac:dyDescent="0.35">
      <c r="A167" s="76"/>
      <c r="B167" s="76"/>
      <c r="C167" s="76"/>
      <c r="D167" s="76"/>
      <c r="E167" s="76"/>
      <c r="F167" s="76"/>
      <c r="G167" s="76" t="s">
        <v>13961</v>
      </c>
      <c r="H167" s="76"/>
      <c r="I167" s="118">
        <v>75000</v>
      </c>
      <c r="J167" s="76"/>
      <c r="K167" s="121" t="s">
        <v>11975</v>
      </c>
      <c r="L167" s="119"/>
      <c r="M167" s="214" t="s">
        <v>8804</v>
      </c>
      <c r="N167" s="119" t="s">
        <v>13962</v>
      </c>
      <c r="O167" s="76"/>
      <c r="P167" s="76"/>
      <c r="Q167" s="76"/>
      <c r="R167" s="145"/>
      <c r="S167" s="76"/>
      <c r="T167" s="76"/>
      <c r="U167" s="76"/>
      <c r="V167" s="76"/>
      <c r="W167" s="76"/>
      <c r="X167" s="76"/>
      <c r="Y167" s="644">
        <f t="shared" si="5"/>
        <v>5250.0000000000009</v>
      </c>
      <c r="Z167" s="118">
        <f t="shared" si="4"/>
        <v>80250</v>
      </c>
    </row>
    <row r="168" spans="1:26" x14ac:dyDescent="0.35">
      <c r="A168" s="76"/>
      <c r="B168" s="76"/>
      <c r="C168" s="76"/>
      <c r="D168" s="76"/>
      <c r="E168" s="76"/>
      <c r="F168" s="76"/>
      <c r="G168" s="76" t="s">
        <v>13963</v>
      </c>
      <c r="H168" s="69"/>
      <c r="I168" s="118">
        <v>75000</v>
      </c>
      <c r="J168" s="76"/>
      <c r="K168" s="121" t="s">
        <v>11975</v>
      </c>
      <c r="L168" s="119"/>
      <c r="M168" s="214" t="s">
        <v>8816</v>
      </c>
      <c r="N168" s="119" t="s">
        <v>13964</v>
      </c>
      <c r="O168" s="76"/>
      <c r="P168" s="76"/>
      <c r="Q168" s="76"/>
      <c r="R168" s="119" t="s">
        <v>3484</v>
      </c>
      <c r="S168" s="76"/>
      <c r="T168" s="76"/>
      <c r="U168" s="76"/>
      <c r="V168" s="76"/>
      <c r="W168" s="76"/>
      <c r="X168" s="76"/>
      <c r="Y168" s="644">
        <f t="shared" si="5"/>
        <v>5250.0000000000009</v>
      </c>
      <c r="Z168" s="118">
        <f t="shared" si="4"/>
        <v>80250</v>
      </c>
    </row>
    <row r="169" spans="1:26" x14ac:dyDescent="0.35">
      <c r="A169" s="76"/>
      <c r="B169" s="76"/>
      <c r="C169" s="76"/>
      <c r="D169" s="76"/>
      <c r="E169" s="76"/>
      <c r="F169" s="76"/>
      <c r="G169" s="76" t="s">
        <v>13965</v>
      </c>
      <c r="H169" s="76"/>
      <c r="I169" s="118">
        <v>75000</v>
      </c>
      <c r="J169" s="76"/>
      <c r="K169" s="121" t="s">
        <v>5537</v>
      </c>
      <c r="L169" s="119"/>
      <c r="M169" s="214" t="s">
        <v>13873</v>
      </c>
      <c r="N169" s="119">
        <v>123454</v>
      </c>
      <c r="O169" s="76"/>
      <c r="P169" s="76"/>
      <c r="Q169" s="76"/>
      <c r="R169" s="145"/>
      <c r="S169" s="76"/>
      <c r="T169" s="76"/>
      <c r="U169" s="76"/>
      <c r="V169" s="76"/>
      <c r="W169" s="76"/>
      <c r="X169" s="76"/>
      <c r="Y169" s="644">
        <f t="shared" si="5"/>
        <v>5250.0000000000009</v>
      </c>
      <c r="Z169" s="118">
        <f t="shared" si="4"/>
        <v>80250</v>
      </c>
    </row>
    <row r="170" spans="1:26" x14ac:dyDescent="0.35">
      <c r="A170" s="76"/>
      <c r="B170" s="76"/>
      <c r="C170" s="76"/>
      <c r="D170" s="76"/>
      <c r="E170" s="76"/>
      <c r="F170" s="76"/>
      <c r="G170" s="76" t="s">
        <v>13966</v>
      </c>
      <c r="H170" s="76"/>
      <c r="I170" s="118">
        <v>75000</v>
      </c>
      <c r="J170" s="76"/>
      <c r="K170" s="121" t="s">
        <v>5537</v>
      </c>
      <c r="L170" s="119"/>
      <c r="M170" s="214" t="s">
        <v>13857</v>
      </c>
      <c r="N170" s="119" t="s">
        <v>13967</v>
      </c>
      <c r="O170" s="76"/>
      <c r="P170" s="76"/>
      <c r="Q170" s="76"/>
      <c r="R170" s="145"/>
      <c r="S170" s="76"/>
      <c r="T170" s="76"/>
      <c r="U170" s="76"/>
      <c r="V170" s="76"/>
      <c r="W170" s="76"/>
      <c r="X170" s="76"/>
      <c r="Y170" s="644">
        <f t="shared" si="5"/>
        <v>5250.0000000000009</v>
      </c>
      <c r="Z170" s="118">
        <f t="shared" si="4"/>
        <v>80250</v>
      </c>
    </row>
    <row r="171" spans="1:26" x14ac:dyDescent="0.35">
      <c r="A171" s="76"/>
      <c r="B171" s="76"/>
      <c r="C171" s="76"/>
      <c r="D171" s="76"/>
      <c r="E171" s="76"/>
      <c r="F171" s="76"/>
      <c r="G171" s="76" t="s">
        <v>13968</v>
      </c>
      <c r="H171" s="76"/>
      <c r="I171" s="118">
        <v>75000</v>
      </c>
      <c r="J171" s="76"/>
      <c r="K171" s="121" t="s">
        <v>5537</v>
      </c>
      <c r="L171" s="119"/>
      <c r="M171" s="214" t="s">
        <v>12843</v>
      </c>
      <c r="N171" s="119" t="s">
        <v>13969</v>
      </c>
      <c r="O171" s="76"/>
      <c r="P171" s="76"/>
      <c r="Q171" s="76"/>
      <c r="R171" s="145"/>
      <c r="S171" s="76"/>
      <c r="T171" s="76"/>
      <c r="U171" s="76"/>
      <c r="V171" s="76"/>
      <c r="W171" s="76"/>
      <c r="X171" s="76"/>
      <c r="Y171" s="644">
        <f t="shared" si="5"/>
        <v>5250.0000000000009</v>
      </c>
      <c r="Z171" s="118">
        <f t="shared" si="4"/>
        <v>80250</v>
      </c>
    </row>
    <row r="172" spans="1:26" x14ac:dyDescent="0.35">
      <c r="A172" s="76"/>
      <c r="B172" s="76"/>
      <c r="C172" s="76"/>
      <c r="D172" s="76"/>
      <c r="E172" s="76"/>
      <c r="F172" s="76"/>
      <c r="G172" s="76" t="s">
        <v>13970</v>
      </c>
      <c r="H172" s="76"/>
      <c r="I172" s="118">
        <v>75000</v>
      </c>
      <c r="J172" s="76"/>
      <c r="K172" s="121" t="s">
        <v>5537</v>
      </c>
      <c r="L172" s="119"/>
      <c r="M172" s="214" t="s">
        <v>13971</v>
      </c>
      <c r="N172" s="119">
        <v>123456</v>
      </c>
      <c r="O172" s="76"/>
      <c r="P172" s="76"/>
      <c r="Q172" s="76"/>
      <c r="R172" s="145"/>
      <c r="S172" s="76"/>
      <c r="T172" s="76"/>
      <c r="U172" s="76"/>
      <c r="V172" s="76"/>
      <c r="W172" s="76"/>
      <c r="X172" s="76"/>
      <c r="Y172" s="644">
        <f t="shared" si="5"/>
        <v>5250.0000000000009</v>
      </c>
      <c r="Z172" s="118">
        <f t="shared" si="4"/>
        <v>80250</v>
      </c>
    </row>
    <row r="173" spans="1:26" x14ac:dyDescent="0.35">
      <c r="A173" s="76"/>
      <c r="B173" s="76"/>
      <c r="C173" s="76"/>
      <c r="D173" s="76"/>
      <c r="E173" s="76"/>
      <c r="F173" s="76"/>
      <c r="G173" s="76" t="s">
        <v>13972</v>
      </c>
      <c r="H173" s="76"/>
      <c r="I173" s="118">
        <v>75000</v>
      </c>
      <c r="J173" s="76"/>
      <c r="K173" s="121" t="s">
        <v>5537</v>
      </c>
      <c r="L173" s="119"/>
      <c r="M173" s="214" t="s">
        <v>13973</v>
      </c>
      <c r="N173" s="119">
        <v>123456</v>
      </c>
      <c r="O173" s="76"/>
      <c r="P173" s="76"/>
      <c r="Q173" s="76"/>
      <c r="R173" s="145"/>
      <c r="S173" s="76"/>
      <c r="T173" s="76"/>
      <c r="U173" s="76"/>
      <c r="V173" s="76"/>
      <c r="W173" s="76"/>
      <c r="X173" s="76"/>
      <c r="Y173" s="644">
        <f t="shared" si="5"/>
        <v>5250.0000000000009</v>
      </c>
      <c r="Z173" s="118">
        <f t="shared" si="4"/>
        <v>80250</v>
      </c>
    </row>
    <row r="174" spans="1:26" x14ac:dyDescent="0.35">
      <c r="A174" s="76"/>
      <c r="B174" s="76"/>
      <c r="C174" s="76"/>
      <c r="D174" s="76"/>
      <c r="E174" s="76"/>
      <c r="F174" s="76"/>
      <c r="G174" s="76" t="s">
        <v>13974</v>
      </c>
      <c r="H174" s="76"/>
      <c r="I174" s="118">
        <v>75000</v>
      </c>
      <c r="J174" s="76"/>
      <c r="K174" s="121" t="s">
        <v>5537</v>
      </c>
      <c r="L174" s="119"/>
      <c r="M174" s="214" t="s">
        <v>13975</v>
      </c>
      <c r="N174" s="119">
        <v>123456</v>
      </c>
      <c r="O174" s="76"/>
      <c r="P174" s="76"/>
      <c r="Q174" s="76"/>
      <c r="R174" s="145"/>
      <c r="S174" s="76"/>
      <c r="T174" s="76"/>
      <c r="U174" s="76"/>
      <c r="V174" s="76"/>
      <c r="W174" s="76"/>
      <c r="X174" s="76"/>
      <c r="Y174" s="644">
        <f t="shared" si="5"/>
        <v>5250.0000000000009</v>
      </c>
      <c r="Z174" s="118">
        <f t="shared" si="4"/>
        <v>80250</v>
      </c>
    </row>
    <row r="175" spans="1:26" x14ac:dyDescent="0.35">
      <c r="A175" s="76"/>
      <c r="B175" s="76"/>
      <c r="C175" s="76"/>
      <c r="D175" s="76"/>
      <c r="E175" s="76"/>
      <c r="F175" s="76"/>
      <c r="G175" s="76" t="s">
        <v>13976</v>
      </c>
      <c r="H175" s="76"/>
      <c r="I175" s="118">
        <v>75000</v>
      </c>
      <c r="J175" s="76"/>
      <c r="K175" s="121" t="s">
        <v>12823</v>
      </c>
      <c r="L175" s="119"/>
      <c r="M175" s="214" t="s">
        <v>8334</v>
      </c>
      <c r="N175" s="119" t="s">
        <v>13977</v>
      </c>
      <c r="O175" s="76"/>
      <c r="P175" s="76"/>
      <c r="Q175" s="76"/>
      <c r="R175" s="145"/>
      <c r="S175" s="76"/>
      <c r="T175" s="76"/>
      <c r="U175" s="76"/>
      <c r="V175" s="76"/>
      <c r="W175" s="76"/>
      <c r="X175" s="76"/>
      <c r="Y175" s="644">
        <f t="shared" si="5"/>
        <v>5250.0000000000009</v>
      </c>
      <c r="Z175" s="118">
        <f t="shared" si="4"/>
        <v>80250</v>
      </c>
    </row>
    <row r="176" spans="1:26" x14ac:dyDescent="0.35">
      <c r="A176" s="76"/>
      <c r="B176" s="76"/>
      <c r="C176" s="76"/>
      <c r="D176" s="76"/>
      <c r="E176" s="76"/>
      <c r="F176" s="76"/>
      <c r="G176" s="76" t="s">
        <v>13978</v>
      </c>
      <c r="H176" s="76"/>
      <c r="I176" s="118">
        <v>75000</v>
      </c>
      <c r="J176" s="76"/>
      <c r="K176" s="121" t="s">
        <v>5537</v>
      </c>
      <c r="L176" s="119"/>
      <c r="M176" s="214" t="s">
        <v>8321</v>
      </c>
      <c r="N176" s="119" t="s">
        <v>13979</v>
      </c>
      <c r="O176" s="76"/>
      <c r="P176" s="76"/>
      <c r="Q176" s="76" t="s">
        <v>8797</v>
      </c>
      <c r="R176" s="145"/>
      <c r="S176" s="76"/>
      <c r="T176" s="76"/>
      <c r="U176" s="76"/>
      <c r="V176" s="76"/>
      <c r="W176" s="76"/>
      <c r="X176" s="76"/>
      <c r="Y176" s="644">
        <f t="shared" si="5"/>
        <v>5250.0000000000009</v>
      </c>
      <c r="Z176" s="118">
        <f t="shared" si="4"/>
        <v>80250</v>
      </c>
    </row>
    <row r="177" spans="1:26" x14ac:dyDescent="0.35">
      <c r="A177" s="76"/>
      <c r="B177" s="76"/>
      <c r="C177" s="76"/>
      <c r="D177" s="76"/>
      <c r="E177" s="76"/>
      <c r="F177" s="76"/>
      <c r="G177" s="76" t="s">
        <v>13980</v>
      </c>
      <c r="H177" s="76"/>
      <c r="I177" s="118">
        <v>75000</v>
      </c>
      <c r="J177" s="76"/>
      <c r="K177" s="121" t="s">
        <v>5537</v>
      </c>
      <c r="L177" s="119"/>
      <c r="M177" s="214" t="s">
        <v>13981</v>
      </c>
      <c r="N177" s="119">
        <v>123451</v>
      </c>
      <c r="O177" s="76"/>
      <c r="P177" s="76"/>
      <c r="Q177" s="76"/>
      <c r="R177" s="145"/>
      <c r="S177" s="76"/>
      <c r="T177" s="76"/>
      <c r="U177" s="76"/>
      <c r="V177" s="76"/>
      <c r="W177" s="76"/>
      <c r="X177" s="76"/>
      <c r="Y177" s="644">
        <f t="shared" si="5"/>
        <v>5250.0000000000009</v>
      </c>
      <c r="Z177" s="118">
        <f t="shared" si="4"/>
        <v>80250</v>
      </c>
    </row>
    <row r="178" spans="1:26" x14ac:dyDescent="0.35">
      <c r="A178" s="76"/>
      <c r="B178" s="76"/>
      <c r="C178" s="76"/>
      <c r="D178" s="76"/>
      <c r="E178" s="76"/>
      <c r="F178" s="76"/>
      <c r="G178" s="76" t="s">
        <v>13982</v>
      </c>
      <c r="H178" s="76"/>
      <c r="I178" s="118">
        <v>75000</v>
      </c>
      <c r="J178" s="76"/>
      <c r="K178" s="121" t="s">
        <v>5537</v>
      </c>
      <c r="L178" s="119"/>
      <c r="M178" s="214" t="s">
        <v>9065</v>
      </c>
      <c r="N178" s="119" t="s">
        <v>13983</v>
      </c>
      <c r="O178" s="76"/>
      <c r="P178" s="76"/>
      <c r="Q178" s="76" t="s">
        <v>3593</v>
      </c>
      <c r="R178" s="145"/>
      <c r="S178" s="76"/>
      <c r="T178" s="76"/>
      <c r="U178" s="76"/>
      <c r="V178" s="76"/>
      <c r="W178" s="76"/>
      <c r="X178" s="76"/>
      <c r="Y178" s="644">
        <f t="shared" si="5"/>
        <v>5250.0000000000009</v>
      </c>
      <c r="Z178" s="118">
        <f t="shared" si="4"/>
        <v>80250</v>
      </c>
    </row>
    <row r="179" spans="1:26" x14ac:dyDescent="0.35">
      <c r="A179" s="76"/>
      <c r="B179" s="76"/>
      <c r="C179" s="76"/>
      <c r="D179" s="76"/>
      <c r="E179" s="76"/>
      <c r="F179" s="76"/>
      <c r="G179" s="76" t="s">
        <v>13984</v>
      </c>
      <c r="H179" s="76"/>
      <c r="I179" s="118">
        <v>75000</v>
      </c>
      <c r="J179" s="76"/>
      <c r="K179" s="121" t="s">
        <v>11975</v>
      </c>
      <c r="L179" s="119"/>
      <c r="M179" s="214" t="s">
        <v>13985</v>
      </c>
      <c r="N179" s="119" t="s">
        <v>13986</v>
      </c>
      <c r="O179" s="76"/>
      <c r="P179" s="76"/>
      <c r="Q179" s="76"/>
      <c r="R179" s="145"/>
      <c r="S179" s="76"/>
      <c r="T179" s="76"/>
      <c r="U179" s="76"/>
      <c r="V179" s="76"/>
      <c r="W179" s="76"/>
      <c r="X179" s="76"/>
      <c r="Y179" s="644">
        <f t="shared" si="5"/>
        <v>5250.0000000000009</v>
      </c>
      <c r="Z179" s="118">
        <f t="shared" si="4"/>
        <v>80250</v>
      </c>
    </row>
    <row r="180" spans="1:26" x14ac:dyDescent="0.35">
      <c r="A180" s="76"/>
      <c r="B180" s="76"/>
      <c r="C180" s="76"/>
      <c r="D180" s="76"/>
      <c r="E180" s="76"/>
      <c r="F180" s="76"/>
      <c r="G180" s="76" t="s">
        <v>13987</v>
      </c>
      <c r="H180" s="76"/>
      <c r="I180" s="118">
        <v>75000</v>
      </c>
      <c r="J180" s="76"/>
      <c r="K180" s="121" t="s">
        <v>5537</v>
      </c>
      <c r="L180" s="119"/>
      <c r="M180" s="214" t="s">
        <v>13870</v>
      </c>
      <c r="N180" s="119" t="s">
        <v>13988</v>
      </c>
      <c r="O180" s="76"/>
      <c r="P180" s="76"/>
      <c r="Q180" s="76"/>
      <c r="R180" s="145"/>
      <c r="S180" s="76"/>
      <c r="T180" s="76"/>
      <c r="U180" s="76"/>
      <c r="V180" s="76"/>
      <c r="W180" s="76"/>
      <c r="X180" s="76"/>
      <c r="Y180" s="644">
        <f t="shared" si="5"/>
        <v>5250.0000000000009</v>
      </c>
      <c r="Z180" s="118">
        <f t="shared" si="4"/>
        <v>80250</v>
      </c>
    </row>
    <row r="181" spans="1:26" x14ac:dyDescent="0.35">
      <c r="A181" s="76"/>
      <c r="B181" s="76"/>
      <c r="C181" s="76"/>
      <c r="D181" s="76"/>
      <c r="E181" s="76"/>
      <c r="F181" s="76"/>
      <c r="G181" s="76" t="s">
        <v>13989</v>
      </c>
      <c r="H181" s="76"/>
      <c r="I181" s="118">
        <v>75000</v>
      </c>
      <c r="J181" s="76"/>
      <c r="K181" s="121" t="s">
        <v>11975</v>
      </c>
      <c r="L181" s="119"/>
      <c r="M181" s="214" t="s">
        <v>13873</v>
      </c>
      <c r="N181" s="119">
        <v>679001</v>
      </c>
      <c r="O181" s="76"/>
      <c r="P181" s="76"/>
      <c r="Q181" s="76"/>
      <c r="R181" s="145"/>
      <c r="S181" s="76"/>
      <c r="T181" s="76"/>
      <c r="U181" s="76"/>
      <c r="V181" s="76"/>
      <c r="W181" s="76"/>
      <c r="X181" s="76"/>
      <c r="Y181" s="644">
        <f t="shared" si="5"/>
        <v>5250.0000000000009</v>
      </c>
      <c r="Z181" s="118">
        <f t="shared" si="4"/>
        <v>80250</v>
      </c>
    </row>
    <row r="182" spans="1:26" x14ac:dyDescent="0.35">
      <c r="A182" s="76"/>
      <c r="B182" s="76"/>
      <c r="C182" s="76"/>
      <c r="D182" s="76"/>
      <c r="E182" s="76"/>
      <c r="F182" s="76"/>
      <c r="G182" s="76" t="s">
        <v>13990</v>
      </c>
      <c r="H182" s="76"/>
      <c r="I182" s="118">
        <v>75000</v>
      </c>
      <c r="J182" s="76"/>
      <c r="K182" s="121" t="s">
        <v>11975</v>
      </c>
      <c r="L182" s="119"/>
      <c r="M182" s="214" t="s">
        <v>8816</v>
      </c>
      <c r="N182" s="119" t="s">
        <v>13991</v>
      </c>
      <c r="O182" s="76"/>
      <c r="P182" s="76"/>
      <c r="Q182" s="76"/>
      <c r="R182" s="119" t="s">
        <v>3484</v>
      </c>
      <c r="S182" s="76"/>
      <c r="T182" s="76"/>
      <c r="U182" s="76"/>
      <c r="V182" s="76"/>
      <c r="W182" s="76"/>
      <c r="X182" s="76"/>
      <c r="Y182" s="644">
        <f t="shared" si="5"/>
        <v>5250.0000000000009</v>
      </c>
      <c r="Z182" s="118">
        <f t="shared" si="4"/>
        <v>80250</v>
      </c>
    </row>
    <row r="183" spans="1:26" x14ac:dyDescent="0.35">
      <c r="A183" s="76"/>
      <c r="B183" s="76"/>
      <c r="C183" s="76"/>
      <c r="D183" s="76"/>
      <c r="E183" s="76"/>
      <c r="F183" s="76"/>
      <c r="G183" s="76" t="s">
        <v>13992</v>
      </c>
      <c r="H183" s="76"/>
      <c r="I183" s="118">
        <v>75000</v>
      </c>
      <c r="J183" s="76"/>
      <c r="K183" s="121" t="s">
        <v>11975</v>
      </c>
      <c r="L183" s="119"/>
      <c r="M183" s="214" t="s">
        <v>13993</v>
      </c>
      <c r="N183" s="119" t="s">
        <v>13994</v>
      </c>
      <c r="O183" s="76"/>
      <c r="P183" s="76"/>
      <c r="Q183" s="76"/>
      <c r="R183" s="119" t="s">
        <v>3484</v>
      </c>
      <c r="S183" s="76"/>
      <c r="T183" s="76"/>
      <c r="U183" s="76"/>
      <c r="V183" s="76"/>
      <c r="W183" s="76"/>
      <c r="X183" s="76"/>
      <c r="Y183" s="644">
        <f t="shared" si="5"/>
        <v>5250.0000000000009</v>
      </c>
      <c r="Z183" s="118">
        <f t="shared" si="4"/>
        <v>80250</v>
      </c>
    </row>
    <row r="184" spans="1:26" x14ac:dyDescent="0.35">
      <c r="A184" s="76"/>
      <c r="B184" s="76"/>
      <c r="C184" s="76"/>
      <c r="D184" s="76"/>
      <c r="E184" s="76"/>
      <c r="F184" s="76"/>
      <c r="G184" s="76" t="s">
        <v>13995</v>
      </c>
      <c r="H184" s="76"/>
      <c r="I184" s="118">
        <v>75000</v>
      </c>
      <c r="J184" s="76"/>
      <c r="K184" s="121" t="s">
        <v>11975</v>
      </c>
      <c r="L184" s="119"/>
      <c r="M184" s="214" t="s">
        <v>13857</v>
      </c>
      <c r="N184" s="119">
        <v>101231</v>
      </c>
      <c r="O184" s="76"/>
      <c r="P184" s="76"/>
      <c r="Q184" s="76"/>
      <c r="R184" s="145"/>
      <c r="S184" s="76"/>
      <c r="T184" s="76"/>
      <c r="U184" s="76"/>
      <c r="V184" s="76"/>
      <c r="W184" s="76"/>
      <c r="X184" s="76"/>
      <c r="Y184" s="644">
        <f t="shared" si="5"/>
        <v>5250.0000000000009</v>
      </c>
      <c r="Z184" s="118">
        <f t="shared" si="4"/>
        <v>80250</v>
      </c>
    </row>
    <row r="185" spans="1:26" x14ac:dyDescent="0.35">
      <c r="A185" s="76"/>
      <c r="B185" s="76"/>
      <c r="C185" s="76"/>
      <c r="D185" s="76"/>
      <c r="E185" s="76"/>
      <c r="F185" s="76"/>
      <c r="G185" s="76" t="s">
        <v>13996</v>
      </c>
      <c r="H185" s="76"/>
      <c r="I185" s="118">
        <v>75000</v>
      </c>
      <c r="J185" s="76"/>
      <c r="K185" s="121" t="s">
        <v>11975</v>
      </c>
      <c r="L185" s="119"/>
      <c r="M185" s="214" t="s">
        <v>9065</v>
      </c>
      <c r="N185" s="119" t="s">
        <v>13997</v>
      </c>
      <c r="O185" s="76"/>
      <c r="P185" s="76"/>
      <c r="Q185" s="76"/>
      <c r="R185" s="145"/>
      <c r="S185" s="76"/>
      <c r="T185" s="76"/>
      <c r="U185" s="76"/>
      <c r="V185" s="76"/>
      <c r="W185" s="76"/>
      <c r="X185" s="76"/>
      <c r="Y185" s="644">
        <f t="shared" si="5"/>
        <v>5250.0000000000009</v>
      </c>
      <c r="Z185" s="118">
        <f t="shared" si="4"/>
        <v>80250</v>
      </c>
    </row>
    <row r="186" spans="1:26" x14ac:dyDescent="0.35">
      <c r="A186" s="76"/>
      <c r="B186" s="76"/>
      <c r="C186" s="76"/>
      <c r="D186" s="76"/>
      <c r="E186" s="76"/>
      <c r="F186" s="76"/>
      <c r="G186" s="76" t="s">
        <v>13998</v>
      </c>
      <c r="H186" s="76"/>
      <c r="I186" s="118">
        <v>75000</v>
      </c>
      <c r="J186" s="76"/>
      <c r="K186" s="121" t="s">
        <v>11975</v>
      </c>
      <c r="L186" s="119"/>
      <c r="M186" s="214" t="s">
        <v>12035</v>
      </c>
      <c r="N186" s="119">
        <v>101232</v>
      </c>
      <c r="O186" s="76"/>
      <c r="P186" s="76"/>
      <c r="Q186" s="76"/>
      <c r="R186" s="145"/>
      <c r="S186" s="76"/>
      <c r="T186" s="76"/>
      <c r="U186" s="76"/>
      <c r="V186" s="76"/>
      <c r="W186" s="76"/>
      <c r="X186" s="76"/>
      <c r="Y186" s="644">
        <f t="shared" si="5"/>
        <v>5250.0000000000009</v>
      </c>
      <c r="Z186" s="118">
        <f t="shared" si="4"/>
        <v>80250</v>
      </c>
    </row>
    <row r="187" spans="1:26" x14ac:dyDescent="0.35">
      <c r="A187" s="76"/>
      <c r="B187" s="76"/>
      <c r="C187" s="76"/>
      <c r="D187" s="76"/>
      <c r="E187" s="76"/>
      <c r="F187" s="76"/>
      <c r="G187" s="76" t="s">
        <v>13999</v>
      </c>
      <c r="H187" s="76"/>
      <c r="I187" s="118">
        <v>75000</v>
      </c>
      <c r="J187" s="76"/>
      <c r="K187" s="121" t="s">
        <v>5537</v>
      </c>
      <c r="L187" s="119"/>
      <c r="M187" s="214" t="s">
        <v>14000</v>
      </c>
      <c r="N187" s="119" t="s">
        <v>14001</v>
      </c>
      <c r="O187" s="76"/>
      <c r="P187" s="76"/>
      <c r="Q187" s="76"/>
      <c r="R187" s="145"/>
      <c r="S187" s="76"/>
      <c r="T187" s="76"/>
      <c r="U187" s="76"/>
      <c r="V187" s="76"/>
      <c r="W187" s="76"/>
      <c r="X187" s="76"/>
      <c r="Y187" s="644">
        <f t="shared" si="5"/>
        <v>5250.0000000000009</v>
      </c>
      <c r="Z187" s="118">
        <f t="shared" si="4"/>
        <v>80250</v>
      </c>
    </row>
    <row r="188" spans="1:26" x14ac:dyDescent="0.35">
      <c r="A188" s="76"/>
      <c r="B188" s="76"/>
      <c r="C188" s="76"/>
      <c r="D188" s="76"/>
      <c r="E188" s="76"/>
      <c r="F188" s="76"/>
      <c r="G188" s="76" t="s">
        <v>14002</v>
      </c>
      <c r="H188" s="76"/>
      <c r="I188" s="118">
        <v>75000</v>
      </c>
      <c r="J188" s="76"/>
      <c r="K188" s="121" t="s">
        <v>11975</v>
      </c>
      <c r="L188" s="119"/>
      <c r="M188" s="214" t="s">
        <v>8702</v>
      </c>
      <c r="N188" s="119" t="s">
        <v>14003</v>
      </c>
      <c r="O188" s="76"/>
      <c r="P188" s="76"/>
      <c r="Q188" s="76"/>
      <c r="R188" s="145"/>
      <c r="S188" s="76"/>
      <c r="T188" s="76"/>
      <c r="U188" s="76"/>
      <c r="V188" s="76"/>
      <c r="W188" s="76"/>
      <c r="X188" s="76"/>
      <c r="Y188" s="644">
        <f t="shared" si="5"/>
        <v>5250.0000000000009</v>
      </c>
      <c r="Z188" s="118">
        <f t="shared" si="4"/>
        <v>80250</v>
      </c>
    </row>
    <row r="189" spans="1:26" x14ac:dyDescent="0.35">
      <c r="A189" s="76"/>
      <c r="B189" s="76"/>
      <c r="C189" s="76"/>
      <c r="D189" s="76"/>
      <c r="E189" s="76"/>
      <c r="F189" s="76"/>
      <c r="G189" s="76" t="s">
        <v>14004</v>
      </c>
      <c r="H189" s="76"/>
      <c r="I189" s="118">
        <v>75000</v>
      </c>
      <c r="J189" s="76"/>
      <c r="K189" s="121" t="s">
        <v>5537</v>
      </c>
      <c r="L189" s="119"/>
      <c r="M189" s="214" t="s">
        <v>13870</v>
      </c>
      <c r="N189" s="119" t="s">
        <v>14005</v>
      </c>
      <c r="O189" s="76"/>
      <c r="P189" s="76"/>
      <c r="Q189" s="76"/>
      <c r="R189" s="145"/>
      <c r="S189" s="76"/>
      <c r="T189" s="76"/>
      <c r="U189" s="76"/>
      <c r="V189" s="76"/>
      <c r="W189" s="76"/>
      <c r="X189" s="76"/>
      <c r="Y189" s="644">
        <f t="shared" si="5"/>
        <v>5250.0000000000009</v>
      </c>
      <c r="Z189" s="118">
        <f t="shared" si="4"/>
        <v>80250</v>
      </c>
    </row>
    <row r="190" spans="1:26" x14ac:dyDescent="0.35">
      <c r="A190" s="76"/>
      <c r="B190" s="76"/>
      <c r="C190" s="76"/>
      <c r="D190" s="76"/>
      <c r="E190" s="76"/>
      <c r="F190" s="76"/>
      <c r="G190" s="76" t="s">
        <v>14006</v>
      </c>
      <c r="H190" s="76"/>
      <c r="I190" s="118">
        <v>75000</v>
      </c>
      <c r="J190" s="76"/>
      <c r="K190" s="121" t="s">
        <v>11975</v>
      </c>
      <c r="L190" s="119"/>
      <c r="M190" s="214" t="s">
        <v>13873</v>
      </c>
      <c r="N190" s="119">
        <v>600001</v>
      </c>
      <c r="O190" s="76"/>
      <c r="P190" s="76"/>
      <c r="Q190" s="76"/>
      <c r="R190" s="145"/>
      <c r="S190" s="76"/>
      <c r="T190" s="76"/>
      <c r="U190" s="76"/>
      <c r="V190" s="76"/>
      <c r="W190" s="76"/>
      <c r="X190" s="76"/>
      <c r="Y190" s="644">
        <f t="shared" si="5"/>
        <v>5250.0000000000009</v>
      </c>
      <c r="Z190" s="118">
        <f t="shared" si="4"/>
        <v>80250</v>
      </c>
    </row>
    <row r="191" spans="1:26" x14ac:dyDescent="0.35">
      <c r="A191" s="76"/>
      <c r="B191" s="76"/>
      <c r="C191" s="76"/>
      <c r="D191" s="76"/>
      <c r="E191" s="76"/>
      <c r="F191" s="76"/>
      <c r="G191" s="76" t="s">
        <v>14007</v>
      </c>
      <c r="H191" s="76"/>
      <c r="I191" s="118">
        <v>75000</v>
      </c>
      <c r="J191" s="76"/>
      <c r="K191" s="121" t="s">
        <v>11975</v>
      </c>
      <c r="L191" s="119"/>
      <c r="M191" s="214" t="s">
        <v>14008</v>
      </c>
      <c r="N191" s="119" t="s">
        <v>14009</v>
      </c>
      <c r="O191" s="76"/>
      <c r="P191" s="76"/>
      <c r="Q191" s="76"/>
      <c r="R191" s="145"/>
      <c r="S191" s="76"/>
      <c r="T191" s="76"/>
      <c r="U191" s="76"/>
      <c r="V191" s="76"/>
      <c r="W191" s="76"/>
      <c r="X191" s="76"/>
      <c r="Y191" s="644">
        <f t="shared" si="5"/>
        <v>5250.0000000000009</v>
      </c>
      <c r="Z191" s="118">
        <f t="shared" si="4"/>
        <v>80250</v>
      </c>
    </row>
    <row r="192" spans="1:26" x14ac:dyDescent="0.35">
      <c r="A192" s="76"/>
      <c r="B192" s="76"/>
      <c r="C192" s="76"/>
      <c r="D192" s="76"/>
      <c r="E192" s="76"/>
      <c r="F192" s="76"/>
      <c r="G192" s="76" t="s">
        <v>14010</v>
      </c>
      <c r="H192" s="76"/>
      <c r="I192" s="118">
        <v>75000</v>
      </c>
      <c r="J192" s="76"/>
      <c r="K192" s="121" t="s">
        <v>11975</v>
      </c>
      <c r="L192" s="119"/>
      <c r="M192" s="214" t="s">
        <v>8816</v>
      </c>
      <c r="N192" s="119" t="s">
        <v>14011</v>
      </c>
      <c r="O192" s="76"/>
      <c r="P192" s="76"/>
      <c r="Q192" s="76"/>
      <c r="R192" s="119" t="s">
        <v>3484</v>
      </c>
      <c r="S192" s="76"/>
      <c r="T192" s="76"/>
      <c r="U192" s="76"/>
      <c r="V192" s="76"/>
      <c r="W192" s="76"/>
      <c r="X192" s="76"/>
      <c r="Y192" s="644">
        <f t="shared" si="5"/>
        <v>5250.0000000000009</v>
      </c>
      <c r="Z192" s="118">
        <f t="shared" si="4"/>
        <v>80250</v>
      </c>
    </row>
    <row r="193" spans="1:26" x14ac:dyDescent="0.35">
      <c r="A193" s="76"/>
      <c r="B193" s="76"/>
      <c r="C193" s="76"/>
      <c r="D193" s="76"/>
      <c r="E193" s="76"/>
      <c r="F193" s="76"/>
      <c r="G193" s="76" t="s">
        <v>14012</v>
      </c>
      <c r="H193" s="76"/>
      <c r="I193" s="118">
        <v>75000</v>
      </c>
      <c r="J193" s="76"/>
      <c r="K193" s="121" t="s">
        <v>5537</v>
      </c>
      <c r="L193" s="119"/>
      <c r="M193" s="214" t="s">
        <v>14013</v>
      </c>
      <c r="N193" s="119">
        <v>98761</v>
      </c>
      <c r="O193" s="76"/>
      <c r="P193" s="76"/>
      <c r="Q193" s="76"/>
      <c r="R193" s="145"/>
      <c r="S193" s="76"/>
      <c r="T193" s="76"/>
      <c r="U193" s="76"/>
      <c r="V193" s="76"/>
      <c r="W193" s="76"/>
      <c r="X193" s="76"/>
      <c r="Y193" s="644">
        <f t="shared" si="5"/>
        <v>5250.0000000000009</v>
      </c>
      <c r="Z193" s="118">
        <f t="shared" si="4"/>
        <v>80250</v>
      </c>
    </row>
    <row r="194" spans="1:26" x14ac:dyDescent="0.35">
      <c r="A194" s="76"/>
      <c r="B194" s="76"/>
      <c r="C194" s="76"/>
      <c r="D194" s="76"/>
      <c r="E194" s="76"/>
      <c r="F194" s="76"/>
      <c r="G194" s="76" t="s">
        <v>14014</v>
      </c>
      <c r="H194" s="76"/>
      <c r="I194" s="118">
        <v>75000</v>
      </c>
      <c r="J194" s="76"/>
      <c r="K194" s="121" t="s">
        <v>11975</v>
      </c>
      <c r="L194" s="119"/>
      <c r="M194" s="214" t="s">
        <v>12035</v>
      </c>
      <c r="N194" s="119">
        <v>101233</v>
      </c>
      <c r="O194" s="76"/>
      <c r="P194" s="76"/>
      <c r="Q194" s="76"/>
      <c r="R194" s="145"/>
      <c r="S194" s="76"/>
      <c r="T194" s="76"/>
      <c r="U194" s="76"/>
      <c r="V194" s="76"/>
      <c r="W194" s="76"/>
      <c r="X194" s="76"/>
      <c r="Y194" s="644">
        <f t="shared" si="5"/>
        <v>5250.0000000000009</v>
      </c>
      <c r="Z194" s="118">
        <f t="shared" si="4"/>
        <v>80250</v>
      </c>
    </row>
    <row r="195" spans="1:26" x14ac:dyDescent="0.35">
      <c r="A195" s="76"/>
      <c r="B195" s="76"/>
      <c r="C195" s="76"/>
      <c r="D195" s="76"/>
      <c r="E195" s="76"/>
      <c r="F195" s="76"/>
      <c r="G195" s="76" t="s">
        <v>14015</v>
      </c>
      <c r="H195" s="76"/>
      <c r="I195" s="118">
        <v>75000</v>
      </c>
      <c r="J195" s="76"/>
      <c r="K195" s="121" t="s">
        <v>11975</v>
      </c>
      <c r="L195" s="119"/>
      <c r="M195" s="214" t="s">
        <v>12843</v>
      </c>
      <c r="N195" s="119" t="s">
        <v>14016</v>
      </c>
      <c r="O195" s="76"/>
      <c r="P195" s="76"/>
      <c r="Q195" s="76"/>
      <c r="R195" s="145"/>
      <c r="S195" s="76"/>
      <c r="T195" s="76"/>
      <c r="U195" s="76"/>
      <c r="V195" s="76"/>
      <c r="W195" s="76"/>
      <c r="X195" s="76"/>
      <c r="Y195" s="644">
        <f t="shared" si="5"/>
        <v>5250.0000000000009</v>
      </c>
      <c r="Z195" s="118">
        <f t="shared" si="4"/>
        <v>80250</v>
      </c>
    </row>
    <row r="196" spans="1:26" x14ac:dyDescent="0.35">
      <c r="A196" s="76"/>
      <c r="B196" s="76"/>
      <c r="C196" s="76"/>
      <c r="D196" s="76"/>
      <c r="E196" s="76"/>
      <c r="F196" s="76"/>
      <c r="G196" s="76" t="s">
        <v>14017</v>
      </c>
      <c r="H196" s="76"/>
      <c r="I196" s="118">
        <v>75000</v>
      </c>
      <c r="J196" s="76"/>
      <c r="K196" s="121" t="s">
        <v>11975</v>
      </c>
      <c r="L196" s="119"/>
      <c r="M196" s="214" t="s">
        <v>10076</v>
      </c>
      <c r="N196" s="119">
        <v>700002</v>
      </c>
      <c r="O196" s="76"/>
      <c r="P196" s="76"/>
      <c r="Q196" s="76"/>
      <c r="R196" s="145"/>
      <c r="S196" s="76"/>
      <c r="T196" s="76"/>
      <c r="U196" s="76"/>
      <c r="V196" s="76"/>
      <c r="W196" s="76"/>
      <c r="X196" s="76"/>
      <c r="Y196" s="644">
        <f t="shared" si="5"/>
        <v>5250.0000000000009</v>
      </c>
      <c r="Z196" s="118">
        <f t="shared" si="4"/>
        <v>80250</v>
      </c>
    </row>
    <row r="197" spans="1:26" x14ac:dyDescent="0.35">
      <c r="A197" s="76"/>
      <c r="B197" s="76"/>
      <c r="C197" s="76"/>
      <c r="D197" s="76"/>
      <c r="E197" s="76"/>
      <c r="F197" s="76"/>
      <c r="G197" s="76" t="s">
        <v>14018</v>
      </c>
      <c r="H197" s="76"/>
      <c r="I197" s="118">
        <v>75000</v>
      </c>
      <c r="J197" s="76"/>
      <c r="K197" s="121" t="s">
        <v>11975</v>
      </c>
      <c r="L197" s="119"/>
      <c r="M197" s="214" t="s">
        <v>13973</v>
      </c>
      <c r="N197" s="119">
        <v>456701</v>
      </c>
      <c r="O197" s="76"/>
      <c r="P197" s="76"/>
      <c r="Q197" s="76"/>
      <c r="R197" s="145"/>
      <c r="S197" s="76"/>
      <c r="T197" s="76"/>
      <c r="U197" s="76"/>
      <c r="V197" s="76"/>
      <c r="W197" s="76"/>
      <c r="X197" s="76"/>
      <c r="Y197" s="644">
        <f t="shared" si="5"/>
        <v>5250.0000000000009</v>
      </c>
      <c r="Z197" s="118">
        <f t="shared" si="4"/>
        <v>80250</v>
      </c>
    </row>
    <row r="198" spans="1:26" x14ac:dyDescent="0.35">
      <c r="A198" s="76"/>
      <c r="B198" s="76"/>
      <c r="C198" s="76"/>
      <c r="D198" s="76"/>
      <c r="E198" s="76"/>
      <c r="F198" s="76"/>
      <c r="G198" s="76" t="s">
        <v>14019</v>
      </c>
      <c r="H198" s="76"/>
      <c r="I198" s="118">
        <v>75000</v>
      </c>
      <c r="J198" s="76"/>
      <c r="K198" s="121" t="s">
        <v>11975</v>
      </c>
      <c r="L198" s="119"/>
      <c r="M198" s="214" t="s">
        <v>8332</v>
      </c>
      <c r="N198" s="119" t="s">
        <v>14020</v>
      </c>
      <c r="O198" s="76"/>
      <c r="P198" s="76"/>
      <c r="Q198" s="76"/>
      <c r="R198" s="145"/>
      <c r="S198" s="76"/>
      <c r="T198" s="76"/>
      <c r="U198" s="76"/>
      <c r="V198" s="76"/>
      <c r="W198" s="76"/>
      <c r="X198" s="76"/>
      <c r="Y198" s="644">
        <f t="shared" si="5"/>
        <v>5250.0000000000009</v>
      </c>
      <c r="Z198" s="118">
        <f t="shared" ref="Z198:Z226" si="6">I198+Y198</f>
        <v>80250</v>
      </c>
    </row>
    <row r="199" spans="1:26" x14ac:dyDescent="0.35">
      <c r="A199" s="76"/>
      <c r="B199" s="76"/>
      <c r="C199" s="76"/>
      <c r="D199" s="76"/>
      <c r="E199" s="76"/>
      <c r="F199" s="76"/>
      <c r="G199" s="76" t="s">
        <v>14021</v>
      </c>
      <c r="H199" s="76"/>
      <c r="I199" s="118">
        <v>75000</v>
      </c>
      <c r="J199" s="76"/>
      <c r="K199" s="121" t="s">
        <v>12823</v>
      </c>
      <c r="L199" s="119"/>
      <c r="M199" s="214" t="s">
        <v>8334</v>
      </c>
      <c r="N199" s="119" t="s">
        <v>14022</v>
      </c>
      <c r="O199" s="76"/>
      <c r="P199" s="76"/>
      <c r="Q199" s="76"/>
      <c r="R199" s="145"/>
      <c r="S199" s="76"/>
      <c r="T199" s="76"/>
      <c r="U199" s="76"/>
      <c r="V199" s="76"/>
      <c r="W199" s="76"/>
      <c r="X199" s="76"/>
      <c r="Y199" s="644">
        <f t="shared" ref="Y199:Y226" si="7">I199*Y$4</f>
        <v>5250.0000000000009</v>
      </c>
      <c r="Z199" s="118">
        <f t="shared" si="6"/>
        <v>80250</v>
      </c>
    </row>
    <row r="200" spans="1:26" x14ac:dyDescent="0.35">
      <c r="A200" s="76"/>
      <c r="B200" s="76"/>
      <c r="C200" s="76"/>
      <c r="D200" s="76"/>
      <c r="E200" s="76"/>
      <c r="F200" s="76"/>
      <c r="G200" s="76" t="s">
        <v>14023</v>
      </c>
      <c r="H200" s="76"/>
      <c r="I200" s="118">
        <v>75000</v>
      </c>
      <c r="J200" s="76"/>
      <c r="K200" s="121" t="s">
        <v>5537</v>
      </c>
      <c r="L200" s="119"/>
      <c r="M200" s="214" t="s">
        <v>8321</v>
      </c>
      <c r="N200" s="119" t="s">
        <v>14024</v>
      </c>
      <c r="O200" s="76"/>
      <c r="P200" s="76"/>
      <c r="Q200" s="76" t="s">
        <v>8797</v>
      </c>
      <c r="R200" s="145"/>
      <c r="S200" s="76"/>
      <c r="T200" s="76"/>
      <c r="U200" s="76"/>
      <c r="V200" s="76"/>
      <c r="W200" s="76"/>
      <c r="X200" s="76"/>
      <c r="Y200" s="644">
        <f t="shared" si="7"/>
        <v>5250.0000000000009</v>
      </c>
      <c r="Z200" s="118">
        <f t="shared" si="6"/>
        <v>80250</v>
      </c>
    </row>
    <row r="201" spans="1:26" x14ac:dyDescent="0.35">
      <c r="A201" s="76"/>
      <c r="B201" s="76"/>
      <c r="C201" s="76"/>
      <c r="D201" s="76"/>
      <c r="E201" s="76"/>
      <c r="F201" s="76"/>
      <c r="G201" s="76" t="s">
        <v>14025</v>
      </c>
      <c r="H201" s="76"/>
      <c r="I201" s="118">
        <v>75000</v>
      </c>
      <c r="J201" s="76"/>
      <c r="K201" s="121" t="s">
        <v>11975</v>
      </c>
      <c r="L201" s="119"/>
      <c r="M201" s="214" t="s">
        <v>14026</v>
      </c>
      <c r="N201" s="119">
        <v>612341</v>
      </c>
      <c r="O201" s="76"/>
      <c r="P201" s="76"/>
      <c r="Q201" s="76"/>
      <c r="R201" s="145"/>
      <c r="S201" s="76"/>
      <c r="T201" s="76"/>
      <c r="U201" s="76"/>
      <c r="V201" s="76"/>
      <c r="W201" s="76"/>
      <c r="X201" s="76"/>
      <c r="Y201" s="644">
        <f t="shared" si="7"/>
        <v>5250.0000000000009</v>
      </c>
      <c r="Z201" s="118">
        <f t="shared" si="6"/>
        <v>80250</v>
      </c>
    </row>
    <row r="202" spans="1:26" x14ac:dyDescent="0.35">
      <c r="A202" s="76"/>
      <c r="B202" s="76"/>
      <c r="C202" s="76"/>
      <c r="D202" s="76"/>
      <c r="E202" s="76"/>
      <c r="F202" s="76"/>
      <c r="G202" s="76" t="s">
        <v>14027</v>
      </c>
      <c r="H202" s="76"/>
      <c r="I202" s="118">
        <v>75000</v>
      </c>
      <c r="J202" s="76"/>
      <c r="K202" s="121"/>
      <c r="L202" s="119"/>
      <c r="M202" s="214"/>
      <c r="N202" s="119"/>
      <c r="O202" s="76"/>
      <c r="P202" s="76"/>
      <c r="Q202" s="76"/>
      <c r="R202" s="145"/>
      <c r="S202" s="76"/>
      <c r="T202" s="76"/>
      <c r="U202" s="76"/>
      <c r="V202" s="76"/>
      <c r="W202" s="76"/>
      <c r="X202" s="76"/>
      <c r="Y202" s="644">
        <f t="shared" si="7"/>
        <v>5250.0000000000009</v>
      </c>
      <c r="Z202" s="118">
        <f t="shared" si="6"/>
        <v>80250</v>
      </c>
    </row>
    <row r="203" spans="1:26" x14ac:dyDescent="0.35">
      <c r="A203" s="76"/>
      <c r="B203" s="76"/>
      <c r="C203" s="76"/>
      <c r="D203" s="76"/>
      <c r="E203" s="76"/>
      <c r="F203" s="76"/>
      <c r="G203" s="76" t="s">
        <v>14028</v>
      </c>
      <c r="H203" s="69"/>
      <c r="I203" s="118">
        <v>75000</v>
      </c>
      <c r="J203" s="76"/>
      <c r="K203" s="121" t="s">
        <v>2558</v>
      </c>
      <c r="L203" s="119"/>
      <c r="M203" s="214" t="s">
        <v>14029</v>
      </c>
      <c r="N203" s="119">
        <v>1911916</v>
      </c>
      <c r="O203" s="76"/>
      <c r="P203" s="76"/>
      <c r="Q203" s="76"/>
      <c r="R203" s="119" t="s">
        <v>1697</v>
      </c>
      <c r="S203" s="76"/>
      <c r="T203" s="76"/>
      <c r="U203" s="76"/>
      <c r="V203" s="76"/>
      <c r="W203" s="76"/>
      <c r="X203" s="76"/>
      <c r="Y203" s="644">
        <f t="shared" si="7"/>
        <v>5250.0000000000009</v>
      </c>
      <c r="Z203" s="118">
        <f t="shared" si="6"/>
        <v>80250</v>
      </c>
    </row>
    <row r="204" spans="1:26" x14ac:dyDescent="0.35">
      <c r="A204" s="76"/>
      <c r="B204" s="76"/>
      <c r="C204" s="76"/>
      <c r="D204" s="76"/>
      <c r="E204" s="76"/>
      <c r="F204" s="76"/>
      <c r="G204" s="76" t="s">
        <v>14030</v>
      </c>
      <c r="H204" s="76"/>
      <c r="I204" s="118">
        <v>75000</v>
      </c>
      <c r="J204" s="76"/>
      <c r="K204" s="121" t="s">
        <v>11975</v>
      </c>
      <c r="L204" s="119"/>
      <c r="M204" s="214" t="s">
        <v>1692</v>
      </c>
      <c r="N204" s="119"/>
      <c r="O204" s="76"/>
      <c r="P204" s="76"/>
      <c r="Q204" s="76"/>
      <c r="R204" s="145"/>
      <c r="S204" s="76"/>
      <c r="T204" s="76"/>
      <c r="U204" s="76"/>
      <c r="V204" s="76"/>
      <c r="W204" s="76"/>
      <c r="X204" s="76"/>
      <c r="Y204" s="644">
        <f t="shared" si="7"/>
        <v>5250.0000000000009</v>
      </c>
      <c r="Z204" s="118">
        <f t="shared" si="6"/>
        <v>80250</v>
      </c>
    </row>
    <row r="205" spans="1:26" x14ac:dyDescent="0.35">
      <c r="A205" s="76"/>
      <c r="B205" s="76"/>
      <c r="C205" s="76"/>
      <c r="D205" s="76"/>
      <c r="E205" s="76"/>
      <c r="F205" s="76"/>
      <c r="G205" s="76"/>
      <c r="H205" s="76"/>
      <c r="I205" s="118"/>
      <c r="J205" s="76"/>
      <c r="K205" s="121"/>
      <c r="L205" s="119"/>
      <c r="M205" s="214"/>
      <c r="N205" s="119"/>
      <c r="O205" s="76"/>
      <c r="P205" s="76"/>
      <c r="Q205" s="76"/>
      <c r="R205" s="145"/>
      <c r="S205" s="76"/>
      <c r="T205" s="76"/>
      <c r="U205" s="76"/>
      <c r="V205" s="76"/>
      <c r="W205" s="76"/>
      <c r="X205" s="76"/>
      <c r="Y205" s="644">
        <f t="shared" si="7"/>
        <v>0</v>
      </c>
      <c r="Z205" s="118">
        <f t="shared" si="6"/>
        <v>0</v>
      </c>
    </row>
    <row r="206" spans="1:26" x14ac:dyDescent="0.35">
      <c r="A206" s="64"/>
      <c r="B206" s="64"/>
      <c r="C206" s="64"/>
      <c r="D206" s="64"/>
      <c r="E206" s="64"/>
      <c r="F206" s="64"/>
      <c r="G206" s="66" t="s">
        <v>2464</v>
      </c>
      <c r="H206" s="64"/>
      <c r="I206" s="67"/>
      <c r="J206" s="64"/>
      <c r="K206" s="115"/>
      <c r="L206" s="68"/>
      <c r="M206" s="65"/>
      <c r="N206" s="68"/>
      <c r="O206" s="64"/>
      <c r="P206" s="64"/>
      <c r="Q206" s="64"/>
      <c r="R206" s="159"/>
      <c r="S206" s="64"/>
      <c r="T206" s="64"/>
      <c r="U206" s="64"/>
      <c r="V206" s="64"/>
      <c r="W206" s="64"/>
      <c r="X206" s="64"/>
      <c r="Y206" s="644">
        <f t="shared" si="7"/>
        <v>0</v>
      </c>
      <c r="Z206" s="67">
        <f t="shared" si="6"/>
        <v>0</v>
      </c>
    </row>
    <row r="207" spans="1:26" x14ac:dyDescent="0.35">
      <c r="A207" s="76"/>
      <c r="B207" s="76"/>
      <c r="C207" s="76"/>
      <c r="D207" s="76"/>
      <c r="E207" s="76"/>
      <c r="F207" s="76"/>
      <c r="G207" s="76" t="s">
        <v>2249</v>
      </c>
      <c r="H207" s="76"/>
      <c r="I207" s="118"/>
      <c r="J207" s="76"/>
      <c r="K207" s="121"/>
      <c r="L207" s="119"/>
      <c r="M207" s="214"/>
      <c r="N207" s="119"/>
      <c r="O207" s="76"/>
      <c r="P207" s="76"/>
      <c r="Q207" s="76"/>
      <c r="R207" s="145"/>
      <c r="S207" s="76"/>
      <c r="T207" s="76"/>
      <c r="U207" s="76"/>
      <c r="V207" s="76"/>
      <c r="W207" s="76"/>
      <c r="X207" s="76" t="s">
        <v>1852</v>
      </c>
      <c r="Y207" s="644">
        <f t="shared" si="7"/>
        <v>0</v>
      </c>
      <c r="Z207" s="118">
        <f t="shared" si="6"/>
        <v>0</v>
      </c>
    </row>
    <row r="208" spans="1:26" x14ac:dyDescent="0.35">
      <c r="A208" s="76"/>
      <c r="B208" s="76"/>
      <c r="C208" s="76"/>
      <c r="D208" s="76"/>
      <c r="E208" s="76"/>
      <c r="F208" s="76"/>
      <c r="G208" s="76"/>
      <c r="H208" s="76"/>
      <c r="I208" s="118"/>
      <c r="J208" s="76"/>
      <c r="K208" s="121"/>
      <c r="L208" s="119"/>
      <c r="M208" s="214"/>
      <c r="N208" s="119"/>
      <c r="O208" s="76"/>
      <c r="P208" s="76"/>
      <c r="Q208" s="76"/>
      <c r="R208" s="145"/>
      <c r="S208" s="76"/>
      <c r="T208" s="76"/>
      <c r="U208" s="76"/>
      <c r="V208" s="76"/>
      <c r="W208" s="76"/>
      <c r="X208" s="76"/>
      <c r="Y208" s="644">
        <f t="shared" si="7"/>
        <v>0</v>
      </c>
      <c r="Z208" s="118">
        <f t="shared" si="6"/>
        <v>0</v>
      </c>
    </row>
    <row r="209" spans="1:26" x14ac:dyDescent="0.35">
      <c r="A209" s="64"/>
      <c r="B209" s="64"/>
      <c r="C209" s="64"/>
      <c r="D209" s="64"/>
      <c r="E209" s="64"/>
      <c r="F209" s="64"/>
      <c r="G209" s="96" t="s">
        <v>1932</v>
      </c>
      <c r="H209" s="64"/>
      <c r="I209" s="67"/>
      <c r="J209" s="64"/>
      <c r="K209" s="115"/>
      <c r="L209" s="68"/>
      <c r="M209" s="65"/>
      <c r="N209" s="68"/>
      <c r="O209" s="159"/>
      <c r="P209" s="64"/>
      <c r="Q209" s="64"/>
      <c r="R209" s="159"/>
      <c r="S209" s="64"/>
      <c r="T209" s="64"/>
      <c r="U209" s="64"/>
      <c r="V209" s="64"/>
      <c r="W209" s="64"/>
      <c r="X209" s="64"/>
      <c r="Y209" s="644">
        <f t="shared" si="7"/>
        <v>0</v>
      </c>
      <c r="Z209" s="67">
        <f t="shared" si="6"/>
        <v>0</v>
      </c>
    </row>
    <row r="210" spans="1:26" x14ac:dyDescent="0.35">
      <c r="A210" s="76"/>
      <c r="B210" s="76"/>
      <c r="C210" s="76"/>
      <c r="D210" s="76"/>
      <c r="E210" s="76"/>
      <c r="F210" s="76"/>
      <c r="G210" s="117" t="s">
        <v>14031</v>
      </c>
      <c r="H210" s="76"/>
      <c r="I210" s="118">
        <v>3500000</v>
      </c>
      <c r="J210" s="76"/>
      <c r="K210" s="121" t="s">
        <v>14032</v>
      </c>
      <c r="L210" s="119">
        <v>1978</v>
      </c>
      <c r="M210" s="214" t="s">
        <v>14033</v>
      </c>
      <c r="N210" s="119" t="s">
        <v>14034</v>
      </c>
      <c r="O210" s="145"/>
      <c r="P210" s="76"/>
      <c r="Q210" s="76">
        <v>90</v>
      </c>
      <c r="R210" s="145" t="s">
        <v>14035</v>
      </c>
      <c r="S210" s="76"/>
      <c r="T210" s="76"/>
      <c r="U210" s="76"/>
      <c r="V210" s="76"/>
      <c r="W210" s="76"/>
      <c r="X210" s="76"/>
      <c r="Y210" s="644">
        <f t="shared" si="7"/>
        <v>245000.00000000003</v>
      </c>
      <c r="Z210" s="118">
        <f t="shared" si="6"/>
        <v>3745000</v>
      </c>
    </row>
    <row r="211" spans="1:26" x14ac:dyDescent="0.35">
      <c r="A211" s="76"/>
      <c r="B211" s="76"/>
      <c r="C211" s="76"/>
      <c r="D211" s="76"/>
      <c r="E211" s="76"/>
      <c r="F211" s="76"/>
      <c r="G211" s="76"/>
      <c r="H211" s="76"/>
      <c r="I211" s="118"/>
      <c r="J211" s="76"/>
      <c r="K211" s="121"/>
      <c r="L211" s="119"/>
      <c r="M211" s="214"/>
      <c r="N211" s="119"/>
      <c r="O211" s="76"/>
      <c r="P211" s="76"/>
      <c r="Q211" s="76"/>
      <c r="R211" s="145"/>
      <c r="S211" s="76"/>
      <c r="T211" s="76"/>
      <c r="U211" s="76"/>
      <c r="V211" s="76"/>
      <c r="W211" s="76"/>
      <c r="X211" s="76"/>
      <c r="Y211" s="644">
        <f t="shared" si="7"/>
        <v>0</v>
      </c>
      <c r="Z211" s="118">
        <f t="shared" si="6"/>
        <v>0</v>
      </c>
    </row>
    <row r="212" spans="1:26" x14ac:dyDescent="0.35">
      <c r="A212" s="64"/>
      <c r="B212" s="64"/>
      <c r="C212" s="64"/>
      <c r="D212" s="64"/>
      <c r="E212" s="64"/>
      <c r="F212" s="64"/>
      <c r="G212" s="66" t="s">
        <v>1168</v>
      </c>
      <c r="H212" s="64"/>
      <c r="I212" s="67"/>
      <c r="J212" s="64"/>
      <c r="K212" s="115"/>
      <c r="L212" s="68"/>
      <c r="M212" s="65"/>
      <c r="N212" s="68"/>
      <c r="O212" s="64"/>
      <c r="P212" s="64"/>
      <c r="Q212" s="64"/>
      <c r="R212" s="159"/>
      <c r="S212" s="64"/>
      <c r="T212" s="64"/>
      <c r="U212" s="64"/>
      <c r="V212" s="64"/>
      <c r="W212" s="64"/>
      <c r="X212" s="64"/>
      <c r="Y212" s="644">
        <f t="shared" si="7"/>
        <v>0</v>
      </c>
      <c r="Z212" s="67">
        <f t="shared" si="6"/>
        <v>0</v>
      </c>
    </row>
    <row r="213" spans="1:26" x14ac:dyDescent="0.35">
      <c r="A213" s="76"/>
      <c r="B213" s="76"/>
      <c r="C213" s="76"/>
      <c r="D213" s="76"/>
      <c r="E213" s="76"/>
      <c r="F213" s="76"/>
      <c r="G213" s="76" t="s">
        <v>2249</v>
      </c>
      <c r="H213" s="76"/>
      <c r="I213" s="118"/>
      <c r="J213" s="76"/>
      <c r="K213" s="121"/>
      <c r="L213" s="119"/>
      <c r="M213" s="214"/>
      <c r="N213" s="119"/>
      <c r="O213" s="76"/>
      <c r="P213" s="76"/>
      <c r="Q213" s="76"/>
      <c r="R213" s="145"/>
      <c r="S213" s="76"/>
      <c r="T213" s="76"/>
      <c r="U213" s="76"/>
      <c r="V213" s="76"/>
      <c r="W213" s="76"/>
      <c r="X213" s="76" t="s">
        <v>1852</v>
      </c>
      <c r="Y213" s="644">
        <f t="shared" si="7"/>
        <v>0</v>
      </c>
      <c r="Z213" s="118">
        <f t="shared" si="6"/>
        <v>0</v>
      </c>
    </row>
    <row r="214" spans="1:26" x14ac:dyDescent="0.35">
      <c r="A214" s="64"/>
      <c r="B214" s="64"/>
      <c r="C214" s="64"/>
      <c r="D214" s="64"/>
      <c r="E214" s="64"/>
      <c r="F214" s="64"/>
      <c r="G214" s="66" t="s">
        <v>5449</v>
      </c>
      <c r="H214" s="64"/>
      <c r="I214" s="67"/>
      <c r="J214" s="64"/>
      <c r="K214" s="115"/>
      <c r="L214" s="68"/>
      <c r="M214" s="65"/>
      <c r="N214" s="68"/>
      <c r="O214" s="64"/>
      <c r="P214" s="64"/>
      <c r="Q214" s="64"/>
      <c r="R214" s="159"/>
      <c r="S214" s="64"/>
      <c r="T214" s="64"/>
      <c r="U214" s="64"/>
      <c r="V214" s="64"/>
      <c r="W214" s="64"/>
      <c r="X214" s="64"/>
      <c r="Y214" s="644">
        <f t="shared" si="7"/>
        <v>0</v>
      </c>
      <c r="Z214" s="67">
        <f t="shared" si="6"/>
        <v>0</v>
      </c>
    </row>
    <row r="215" spans="1:26" x14ac:dyDescent="0.35">
      <c r="A215" s="76"/>
      <c r="B215" s="76"/>
      <c r="C215" s="76"/>
      <c r="D215" s="76"/>
      <c r="E215" s="76"/>
      <c r="F215" s="76"/>
      <c r="G215" s="76" t="s">
        <v>14036</v>
      </c>
      <c r="H215" s="76"/>
      <c r="I215" s="118"/>
      <c r="J215" s="76"/>
      <c r="K215" s="121"/>
      <c r="L215" s="119"/>
      <c r="M215" s="214"/>
      <c r="N215" s="119"/>
      <c r="O215" s="76"/>
      <c r="P215" s="76"/>
      <c r="Q215" s="76"/>
      <c r="R215" s="145"/>
      <c r="S215" s="76"/>
      <c r="T215" s="76"/>
      <c r="U215" s="76"/>
      <c r="V215" s="76"/>
      <c r="W215" s="76"/>
      <c r="X215" s="76"/>
      <c r="Y215" s="644">
        <f t="shared" si="7"/>
        <v>0</v>
      </c>
      <c r="Z215" s="118">
        <f t="shared" si="6"/>
        <v>0</v>
      </c>
    </row>
    <row r="216" spans="1:26" x14ac:dyDescent="0.35">
      <c r="A216" s="76"/>
      <c r="B216" s="76"/>
      <c r="C216" s="76"/>
      <c r="D216" s="76"/>
      <c r="E216" s="76"/>
      <c r="F216" s="76"/>
      <c r="G216" s="76" t="s">
        <v>14037</v>
      </c>
      <c r="H216" s="76"/>
      <c r="I216" s="118"/>
      <c r="J216" s="76"/>
      <c r="K216" s="121"/>
      <c r="L216" s="119"/>
      <c r="M216" s="214"/>
      <c r="N216" s="119"/>
      <c r="O216" s="76"/>
      <c r="P216" s="76"/>
      <c r="Q216" s="76"/>
      <c r="R216" s="145"/>
      <c r="S216" s="76"/>
      <c r="T216" s="76"/>
      <c r="U216" s="76"/>
      <c r="V216" s="76"/>
      <c r="W216" s="76"/>
      <c r="X216" s="76"/>
      <c r="Y216" s="644">
        <f t="shared" si="7"/>
        <v>0</v>
      </c>
      <c r="Z216" s="118">
        <f t="shared" si="6"/>
        <v>0</v>
      </c>
    </row>
    <row r="217" spans="1:26" x14ac:dyDescent="0.35">
      <c r="A217" s="69"/>
      <c r="B217" s="69"/>
      <c r="C217" s="69"/>
      <c r="D217" s="69"/>
      <c r="E217" s="69"/>
      <c r="F217" s="69"/>
      <c r="G217" s="69"/>
      <c r="H217" s="69"/>
      <c r="I217" s="74">
        <v>400000</v>
      </c>
      <c r="J217" s="69"/>
      <c r="K217" s="116"/>
      <c r="L217" s="75"/>
      <c r="M217" s="213"/>
      <c r="N217" s="75"/>
      <c r="O217" s="69"/>
      <c r="P217" s="69"/>
      <c r="Q217" s="69"/>
      <c r="R217" s="167"/>
      <c r="S217" s="69"/>
      <c r="T217" s="69"/>
      <c r="U217" s="69"/>
      <c r="V217" s="69"/>
      <c r="W217" s="76"/>
      <c r="X217" s="76"/>
      <c r="Y217" s="644">
        <f t="shared" si="7"/>
        <v>28000.000000000004</v>
      </c>
      <c r="Z217" s="74">
        <f t="shared" si="6"/>
        <v>428000</v>
      </c>
    </row>
    <row r="218" spans="1:26" x14ac:dyDescent="0.35">
      <c r="A218" s="64"/>
      <c r="B218" s="64"/>
      <c r="C218" s="64"/>
      <c r="D218" s="64"/>
      <c r="E218" s="64"/>
      <c r="F218" s="64"/>
      <c r="G218" s="66" t="s">
        <v>1572</v>
      </c>
      <c r="H218" s="64"/>
      <c r="I218" s="67"/>
      <c r="J218" s="64"/>
      <c r="K218" s="115"/>
      <c r="L218" s="68"/>
      <c r="M218" s="65"/>
      <c r="N218" s="68"/>
      <c r="O218" s="64"/>
      <c r="P218" s="64"/>
      <c r="Q218" s="64"/>
      <c r="R218" s="159"/>
      <c r="S218" s="64"/>
      <c r="T218" s="64"/>
      <c r="U218" s="64"/>
      <c r="V218" s="64"/>
      <c r="W218" s="64"/>
      <c r="X218" s="64"/>
      <c r="Y218" s="644">
        <f t="shared" si="7"/>
        <v>0</v>
      </c>
      <c r="Z218" s="67">
        <f t="shared" si="6"/>
        <v>0</v>
      </c>
    </row>
    <row r="219" spans="1:26" x14ac:dyDescent="0.35">
      <c r="A219" s="76"/>
      <c r="B219" s="76"/>
      <c r="C219" s="76"/>
      <c r="D219" s="76"/>
      <c r="E219" s="76"/>
      <c r="F219" s="76"/>
      <c r="G219" s="76" t="s">
        <v>2249</v>
      </c>
      <c r="H219" s="76"/>
      <c r="I219" s="118"/>
      <c r="J219" s="76"/>
      <c r="K219" s="121"/>
      <c r="L219" s="119"/>
      <c r="M219" s="214"/>
      <c r="N219" s="119"/>
      <c r="O219" s="76"/>
      <c r="P219" s="76"/>
      <c r="Q219" s="76"/>
      <c r="R219" s="145"/>
      <c r="S219" s="76"/>
      <c r="T219" s="76"/>
      <c r="U219" s="76"/>
      <c r="V219" s="76"/>
      <c r="W219" s="76"/>
      <c r="X219" s="76" t="s">
        <v>1852</v>
      </c>
      <c r="Y219" s="644">
        <f t="shared" si="7"/>
        <v>0</v>
      </c>
      <c r="Z219" s="118">
        <f t="shared" si="6"/>
        <v>0</v>
      </c>
    </row>
    <row r="220" spans="1:26" x14ac:dyDescent="0.35">
      <c r="A220" s="64"/>
      <c r="B220" s="64"/>
      <c r="C220" s="64"/>
      <c r="D220" s="64"/>
      <c r="E220" s="64"/>
      <c r="F220" s="64"/>
      <c r="G220" s="96" t="s">
        <v>1582</v>
      </c>
      <c r="H220" s="64"/>
      <c r="I220" s="67"/>
      <c r="J220" s="64"/>
      <c r="K220" s="115"/>
      <c r="L220" s="68"/>
      <c r="M220" s="65"/>
      <c r="N220" s="68"/>
      <c r="O220" s="159"/>
      <c r="P220" s="64"/>
      <c r="Q220" s="64"/>
      <c r="R220" s="159"/>
      <c r="S220" s="64"/>
      <c r="T220" s="64"/>
      <c r="U220" s="64"/>
      <c r="V220" s="64"/>
      <c r="W220" s="64"/>
      <c r="X220" s="64"/>
      <c r="Y220" s="644">
        <f t="shared" si="7"/>
        <v>0</v>
      </c>
      <c r="Z220" s="67">
        <f t="shared" si="6"/>
        <v>0</v>
      </c>
    </row>
    <row r="221" spans="1:26" x14ac:dyDescent="0.35">
      <c r="A221" s="76"/>
      <c r="B221" s="76"/>
      <c r="C221" s="76"/>
      <c r="D221" s="76"/>
      <c r="E221" s="76"/>
      <c r="F221" s="76"/>
      <c r="G221" s="79" t="s">
        <v>14038</v>
      </c>
      <c r="H221" s="76"/>
      <c r="I221" s="118"/>
      <c r="J221" s="76"/>
      <c r="K221" s="121" t="s">
        <v>14039</v>
      </c>
      <c r="L221" s="119"/>
      <c r="M221" s="214" t="s">
        <v>14040</v>
      </c>
      <c r="N221" s="119">
        <v>1798</v>
      </c>
      <c r="O221" s="145"/>
      <c r="P221" s="76"/>
      <c r="Q221" s="76" t="s">
        <v>3152</v>
      </c>
      <c r="R221" s="145" t="s">
        <v>1766</v>
      </c>
      <c r="S221" s="76"/>
      <c r="T221" s="76"/>
      <c r="U221" s="76"/>
      <c r="V221" s="76"/>
      <c r="W221" s="76"/>
      <c r="X221" s="76"/>
      <c r="Y221" s="644">
        <f t="shared" si="7"/>
        <v>0</v>
      </c>
      <c r="Z221" s="118">
        <f t="shared" si="6"/>
        <v>0</v>
      </c>
    </row>
    <row r="222" spans="1:26" x14ac:dyDescent="0.35">
      <c r="A222" s="76"/>
      <c r="B222" s="76"/>
      <c r="C222" s="76"/>
      <c r="D222" s="76"/>
      <c r="E222" s="76"/>
      <c r="F222" s="76"/>
      <c r="G222" s="76" t="s">
        <v>14041</v>
      </c>
      <c r="H222" s="76"/>
      <c r="I222" s="118"/>
      <c r="J222" s="76"/>
      <c r="K222" s="121"/>
      <c r="L222" s="119"/>
      <c r="M222" s="214"/>
      <c r="N222" s="119"/>
      <c r="O222" s="76"/>
      <c r="P222" s="76"/>
      <c r="Q222" s="76"/>
      <c r="R222" s="145"/>
      <c r="S222" s="76"/>
      <c r="T222" s="76"/>
      <c r="U222" s="76"/>
      <c r="V222" s="76"/>
      <c r="W222" s="76"/>
      <c r="X222" s="76"/>
      <c r="Y222" s="644">
        <f t="shared" si="7"/>
        <v>0</v>
      </c>
      <c r="Z222" s="118">
        <f t="shared" si="6"/>
        <v>0</v>
      </c>
    </row>
    <row r="223" spans="1:26" x14ac:dyDescent="0.35">
      <c r="A223" s="76"/>
      <c r="B223" s="76"/>
      <c r="C223" s="76"/>
      <c r="D223" s="76"/>
      <c r="E223" s="76"/>
      <c r="F223" s="76"/>
      <c r="G223" s="76"/>
      <c r="H223" s="76"/>
      <c r="I223" s="118">
        <v>2000000</v>
      </c>
      <c r="J223" s="76"/>
      <c r="K223" s="121"/>
      <c r="L223" s="119"/>
      <c r="M223" s="214"/>
      <c r="N223" s="119"/>
      <c r="O223" s="76"/>
      <c r="P223" s="76"/>
      <c r="Q223" s="76"/>
      <c r="R223" s="145"/>
      <c r="S223" s="76"/>
      <c r="T223" s="76"/>
      <c r="U223" s="76"/>
      <c r="V223" s="76"/>
      <c r="W223" s="76"/>
      <c r="X223" s="76"/>
      <c r="Y223" s="644">
        <f t="shared" si="7"/>
        <v>140000</v>
      </c>
      <c r="Z223" s="118">
        <f t="shared" si="6"/>
        <v>2140000</v>
      </c>
    </row>
    <row r="224" spans="1:26" x14ac:dyDescent="0.35">
      <c r="A224" s="64"/>
      <c r="B224" s="64"/>
      <c r="C224" s="64"/>
      <c r="D224" s="64"/>
      <c r="E224" s="64"/>
      <c r="F224" s="64"/>
      <c r="G224" s="96" t="s">
        <v>1590</v>
      </c>
      <c r="H224" s="64"/>
      <c r="I224" s="67"/>
      <c r="J224" s="64"/>
      <c r="K224" s="115"/>
      <c r="L224" s="68"/>
      <c r="M224" s="65"/>
      <c r="N224" s="68"/>
      <c r="O224" s="159"/>
      <c r="P224" s="64"/>
      <c r="Q224" s="64"/>
      <c r="R224" s="159"/>
      <c r="S224" s="64"/>
      <c r="T224" s="64"/>
      <c r="U224" s="64"/>
      <c r="V224" s="64"/>
      <c r="W224" s="64"/>
      <c r="X224" s="64"/>
      <c r="Y224" s="644">
        <f t="shared" si="7"/>
        <v>0</v>
      </c>
      <c r="Z224" s="67">
        <f t="shared" si="6"/>
        <v>0</v>
      </c>
    </row>
    <row r="225" spans="1:26" x14ac:dyDescent="0.35">
      <c r="A225" s="76"/>
      <c r="B225" s="76"/>
      <c r="C225" s="76"/>
      <c r="D225" s="76"/>
      <c r="E225" s="76"/>
      <c r="F225" s="76"/>
      <c r="G225" s="117" t="s">
        <v>14042</v>
      </c>
      <c r="H225" s="76"/>
      <c r="I225" s="118">
        <v>720000</v>
      </c>
      <c r="J225" s="76"/>
      <c r="K225" s="121" t="s">
        <v>3653</v>
      </c>
      <c r="L225" s="119"/>
      <c r="M225" s="214" t="s">
        <v>14043</v>
      </c>
      <c r="N225" s="119" t="s">
        <v>14044</v>
      </c>
      <c r="O225" s="145"/>
      <c r="P225" s="76"/>
      <c r="Q225" s="486" t="s">
        <v>14045</v>
      </c>
      <c r="R225" s="145" t="s">
        <v>1066</v>
      </c>
      <c r="S225" s="76"/>
      <c r="T225" s="76"/>
      <c r="U225" s="76"/>
      <c r="V225" s="76"/>
      <c r="W225" s="76"/>
      <c r="X225" s="76"/>
      <c r="Y225" s="644">
        <f t="shared" si="7"/>
        <v>50400.000000000007</v>
      </c>
      <c r="Z225" s="118">
        <f t="shared" si="6"/>
        <v>770400</v>
      </c>
    </row>
    <row r="226" spans="1:26" x14ac:dyDescent="0.35">
      <c r="A226" s="76"/>
      <c r="B226" s="76"/>
      <c r="C226" s="76"/>
      <c r="D226" s="76"/>
      <c r="E226" s="76"/>
      <c r="F226" s="76"/>
      <c r="G226" s="176" t="s">
        <v>894</v>
      </c>
      <c r="H226" s="123"/>
      <c r="I226" s="124">
        <f>SUM(I5:I225)</f>
        <v>137690000</v>
      </c>
      <c r="J226" s="76"/>
      <c r="K226" s="121"/>
      <c r="L226" s="119"/>
      <c r="M226" s="214"/>
      <c r="N226" s="119"/>
      <c r="O226" s="145"/>
      <c r="P226" s="76"/>
      <c r="Q226" s="487"/>
      <c r="R226" s="145"/>
      <c r="S226" s="76"/>
      <c r="T226" s="76"/>
      <c r="U226" s="76"/>
      <c r="V226" s="76"/>
      <c r="W226" s="76"/>
      <c r="X226" s="76"/>
      <c r="Y226" s="644">
        <f t="shared" si="7"/>
        <v>9638300</v>
      </c>
      <c r="Z226" s="124">
        <f t="shared" si="6"/>
        <v>147328300</v>
      </c>
    </row>
  </sheetData>
  <mergeCells count="7">
    <mergeCell ref="X1:X2"/>
    <mergeCell ref="A1:E1"/>
    <mergeCell ref="G1:H1"/>
    <mergeCell ref="K1:O1"/>
    <mergeCell ref="P1:R1"/>
    <mergeCell ref="S1:T1"/>
    <mergeCell ref="U1:W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7"/>
  <sheetViews>
    <sheetView workbookViewId="0">
      <selection activeCell="G20" sqref="G20"/>
    </sheetView>
  </sheetViews>
  <sheetFormatPr defaultRowHeight="14.5" x14ac:dyDescent="0.35"/>
  <cols>
    <col min="1" max="1" width="25.81640625" bestFit="1" customWidth="1"/>
    <col min="2" max="2" width="25.81640625" hidden="1" customWidth="1"/>
    <col min="3" max="3" width="14.26953125" hidden="1" customWidth="1"/>
    <col min="4" max="4" width="15.7265625" bestFit="1" customWidth="1"/>
  </cols>
  <sheetData>
    <row r="2" spans="1:4" x14ac:dyDescent="0.35">
      <c r="B2" t="s">
        <v>799</v>
      </c>
      <c r="C2" s="631">
        <v>7.0000000000000007E-2</v>
      </c>
      <c r="D2" t="s">
        <v>24301</v>
      </c>
    </row>
    <row r="4" spans="1:4" x14ac:dyDescent="0.35">
      <c r="A4" s="1" t="s">
        <v>798</v>
      </c>
      <c r="B4" s="28">
        <v>4588143840.3967743</v>
      </c>
      <c r="C4" s="28">
        <f>B4*C2</f>
        <v>321170068.82777423</v>
      </c>
      <c r="D4" s="28">
        <f>B4+C4</f>
        <v>4909313909.2245483</v>
      </c>
    </row>
    <row r="6" spans="1:4" ht="15" thickBot="1" x14ac:dyDescent="0.4">
      <c r="A6" s="2"/>
      <c r="B6" s="37">
        <f t="shared" ref="B6:D6" si="0">B4+B5</f>
        <v>4588143840.3967743</v>
      </c>
      <c r="C6" s="37">
        <f t="shared" si="0"/>
        <v>321170068.82777423</v>
      </c>
      <c r="D6" s="37">
        <f t="shared" si="0"/>
        <v>4909313909.2245483</v>
      </c>
    </row>
    <row r="7" spans="1:4" ht="15" thickTop="1" x14ac:dyDescent="0.35"/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00B050"/>
  </sheetPr>
  <dimension ref="A1:EV302"/>
  <sheetViews>
    <sheetView topLeftCell="F2" workbookViewId="0">
      <selection activeCell="AD12" sqref="AD12"/>
    </sheetView>
  </sheetViews>
  <sheetFormatPr defaultColWidth="9.08984375" defaultRowHeight="15.5" x14ac:dyDescent="0.35"/>
  <cols>
    <col min="1" max="1" width="16.1796875" style="100" hidden="1" customWidth="1"/>
    <col min="2" max="2" width="27.453125" style="100" hidden="1" customWidth="1"/>
    <col min="3" max="3" width="18.81640625" style="100" hidden="1" customWidth="1"/>
    <col min="4" max="4" width="24.7265625" style="100" hidden="1" customWidth="1"/>
    <col min="5" max="5" width="26.1796875" style="100" hidden="1" customWidth="1"/>
    <col min="6" max="6" width="57.81640625" style="100" customWidth="1"/>
    <col min="7" max="7" width="32.453125" style="100" hidden="1" customWidth="1"/>
    <col min="8" max="8" width="32.453125" style="135" hidden="1" customWidth="1"/>
    <col min="9" max="9" width="14.453125" style="100" hidden="1" customWidth="1"/>
    <col min="10" max="10" width="22.453125" style="100" hidden="1" customWidth="1"/>
    <col min="11" max="11" width="17.453125" style="100" hidden="1" customWidth="1"/>
    <col min="12" max="12" width="29.1796875" style="100" hidden="1" customWidth="1"/>
    <col min="13" max="13" width="19.08984375" style="100" hidden="1" customWidth="1"/>
    <col min="14" max="14" width="23" style="100" hidden="1" customWidth="1"/>
    <col min="15" max="15" width="24.453125" style="100" hidden="1" customWidth="1"/>
    <col min="16" max="16" width="21.453125" style="134" hidden="1" customWidth="1"/>
    <col min="17" max="17" width="20.08984375" style="100" hidden="1" customWidth="1"/>
    <col min="18" max="18" width="11.7265625" style="100" hidden="1" customWidth="1"/>
    <col min="19" max="19" width="21.453125" style="100" hidden="1" customWidth="1"/>
    <col min="20" max="20" width="26.81640625" style="100" hidden="1" customWidth="1"/>
    <col min="21" max="21" width="44.7265625" style="100" hidden="1" customWidth="1"/>
    <col min="22" max="22" width="33" style="100" hidden="1" customWidth="1"/>
    <col min="23" max="23" width="35.08984375" style="100" hidden="1" customWidth="1"/>
    <col min="24" max="28" width="0" style="100" hidden="1" customWidth="1"/>
    <col min="29" max="29" width="10.7265625" style="100" hidden="1" customWidth="1"/>
    <col min="30" max="30" width="32.453125" style="135" customWidth="1"/>
    <col min="31" max="16384" width="9.08984375" style="100"/>
  </cols>
  <sheetData>
    <row r="1" spans="1:152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AD1" s="47"/>
    </row>
    <row r="2" spans="1:152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207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AD2" s="634" t="s">
        <v>24303</v>
      </c>
    </row>
    <row r="3" spans="1:152" x14ac:dyDescent="0.35">
      <c r="A3" s="106"/>
      <c r="B3" s="106"/>
      <c r="C3" s="106"/>
      <c r="D3" s="106"/>
      <c r="E3" s="107"/>
      <c r="F3" s="57" t="s">
        <v>14046</v>
      </c>
      <c r="G3" s="106"/>
      <c r="H3" s="172"/>
      <c r="I3" s="57"/>
      <c r="J3" s="106"/>
      <c r="K3" s="109"/>
      <c r="L3" s="106"/>
      <c r="M3" s="106"/>
      <c r="N3" s="106"/>
      <c r="O3" s="107"/>
      <c r="P3" s="210"/>
      <c r="Q3" s="57"/>
      <c r="R3" s="57"/>
      <c r="S3" s="110"/>
      <c r="T3" s="57"/>
      <c r="U3" s="57"/>
      <c r="V3" s="111"/>
      <c r="W3" s="111"/>
      <c r="AD3" s="172"/>
    </row>
    <row r="4" spans="1:152" s="181" customFormat="1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4"/>
      <c r="M4" s="68"/>
      <c r="N4" s="68"/>
      <c r="O4" s="64"/>
      <c r="P4" s="68"/>
      <c r="Q4" s="68"/>
      <c r="R4" s="64"/>
      <c r="S4" s="64"/>
      <c r="T4" s="64"/>
      <c r="U4" s="64"/>
      <c r="V4" s="64"/>
      <c r="W4" s="64"/>
      <c r="X4" s="102"/>
      <c r="Y4" s="102"/>
      <c r="Z4" s="102"/>
      <c r="AA4" s="102"/>
      <c r="AB4" s="102"/>
      <c r="AC4" s="652">
        <v>7.0000000000000007E-2</v>
      </c>
      <c r="AD4" s="67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</row>
    <row r="5" spans="1:152" x14ac:dyDescent="0.35">
      <c r="A5" s="76"/>
      <c r="B5" s="77" t="s">
        <v>14047</v>
      </c>
      <c r="C5" s="77" t="s">
        <v>14048</v>
      </c>
      <c r="D5" s="77" t="s">
        <v>14049</v>
      </c>
      <c r="E5" s="77" t="s">
        <v>14050</v>
      </c>
      <c r="F5" s="117" t="s">
        <v>14051</v>
      </c>
      <c r="G5" s="76"/>
      <c r="H5" s="118">
        <v>650000</v>
      </c>
      <c r="I5" s="76"/>
      <c r="J5" s="76" t="s">
        <v>2394</v>
      </c>
      <c r="K5" s="119">
        <v>2016</v>
      </c>
      <c r="L5" s="174" t="s">
        <v>13083</v>
      </c>
      <c r="M5" s="119">
        <v>24798</v>
      </c>
      <c r="N5" s="119"/>
      <c r="O5" s="76" t="s">
        <v>937</v>
      </c>
      <c r="P5" s="119" t="s">
        <v>967</v>
      </c>
      <c r="Q5" s="76" t="s">
        <v>4819</v>
      </c>
      <c r="R5" s="76"/>
      <c r="S5" s="76"/>
      <c r="T5" s="76"/>
      <c r="U5" s="76"/>
      <c r="V5" s="76" t="s">
        <v>14052</v>
      </c>
      <c r="W5" s="69" t="s">
        <v>14053</v>
      </c>
      <c r="AC5" s="639">
        <f>H5*AC$4</f>
        <v>45500.000000000007</v>
      </c>
      <c r="AD5" s="118">
        <f>H5+AC5</f>
        <v>695500</v>
      </c>
    </row>
    <row r="6" spans="1:152" x14ac:dyDescent="0.35">
      <c r="A6" s="76"/>
      <c r="B6" s="76"/>
      <c r="C6" s="76"/>
      <c r="D6" s="76"/>
      <c r="E6" s="76"/>
      <c r="F6" s="117" t="s">
        <v>14054</v>
      </c>
      <c r="G6" s="76"/>
      <c r="H6" s="118">
        <v>600000</v>
      </c>
      <c r="I6" s="76"/>
      <c r="J6" s="76" t="s">
        <v>2394</v>
      </c>
      <c r="K6" s="119">
        <v>2016</v>
      </c>
      <c r="L6" s="174" t="s">
        <v>2876</v>
      </c>
      <c r="M6" s="119">
        <v>24790</v>
      </c>
      <c r="N6" s="119"/>
      <c r="O6" s="76" t="s">
        <v>937</v>
      </c>
      <c r="P6" s="119" t="s">
        <v>938</v>
      </c>
      <c r="Q6" s="76" t="s">
        <v>4819</v>
      </c>
      <c r="R6" s="76"/>
      <c r="S6" s="76"/>
      <c r="T6" s="76"/>
      <c r="U6" s="76"/>
      <c r="V6" s="76" t="s">
        <v>14052</v>
      </c>
      <c r="W6" s="76"/>
      <c r="AC6" s="639">
        <f t="shared" ref="AC6:AC69" si="0">H6*AC$4</f>
        <v>42000.000000000007</v>
      </c>
      <c r="AD6" s="118">
        <f t="shared" ref="AD6:AD69" si="1">H6+AC6</f>
        <v>642000</v>
      </c>
    </row>
    <row r="7" spans="1:152" x14ac:dyDescent="0.35">
      <c r="A7" s="76"/>
      <c r="B7" s="76"/>
      <c r="C7" s="76"/>
      <c r="D7" s="76"/>
      <c r="E7" s="76"/>
      <c r="F7" s="117" t="s">
        <v>14055</v>
      </c>
      <c r="G7" s="76"/>
      <c r="H7" s="118">
        <v>600000</v>
      </c>
      <c r="I7" s="76"/>
      <c r="J7" s="76" t="s">
        <v>2394</v>
      </c>
      <c r="K7" s="119">
        <v>2016</v>
      </c>
      <c r="L7" s="174" t="s">
        <v>2876</v>
      </c>
      <c r="M7" s="119">
        <v>24791</v>
      </c>
      <c r="N7" s="119"/>
      <c r="O7" s="76" t="s">
        <v>937</v>
      </c>
      <c r="P7" s="119" t="s">
        <v>938</v>
      </c>
      <c r="Q7" s="76" t="s">
        <v>4819</v>
      </c>
      <c r="R7" s="76"/>
      <c r="S7" s="76"/>
      <c r="T7" s="76"/>
      <c r="U7" s="76"/>
      <c r="V7" s="76" t="s">
        <v>14052</v>
      </c>
      <c r="W7" s="76"/>
      <c r="AC7" s="639">
        <f t="shared" si="0"/>
        <v>42000.000000000007</v>
      </c>
      <c r="AD7" s="118">
        <f t="shared" si="1"/>
        <v>642000</v>
      </c>
    </row>
    <row r="8" spans="1:152" x14ac:dyDescent="0.35">
      <c r="A8" s="76"/>
      <c r="B8" s="76"/>
      <c r="C8" s="76"/>
      <c r="D8" s="76"/>
      <c r="E8" s="76"/>
      <c r="F8" s="117" t="s">
        <v>14056</v>
      </c>
      <c r="G8" s="76"/>
      <c r="H8" s="118">
        <v>600000</v>
      </c>
      <c r="I8" s="76"/>
      <c r="J8" s="76" t="s">
        <v>2394</v>
      </c>
      <c r="K8" s="119">
        <v>2016</v>
      </c>
      <c r="L8" s="174" t="s">
        <v>2876</v>
      </c>
      <c r="M8" s="119">
        <v>24792</v>
      </c>
      <c r="N8" s="119"/>
      <c r="O8" s="76" t="s">
        <v>937</v>
      </c>
      <c r="P8" s="119" t="s">
        <v>938</v>
      </c>
      <c r="Q8" s="76" t="s">
        <v>4819</v>
      </c>
      <c r="R8" s="76"/>
      <c r="S8" s="76"/>
      <c r="T8" s="76"/>
      <c r="U8" s="76"/>
      <c r="V8" s="76" t="s">
        <v>14052</v>
      </c>
      <c r="W8" s="76"/>
      <c r="AC8" s="639">
        <f t="shared" si="0"/>
        <v>42000.000000000007</v>
      </c>
      <c r="AD8" s="118">
        <f t="shared" si="1"/>
        <v>642000</v>
      </c>
    </row>
    <row r="9" spans="1:152" x14ac:dyDescent="0.35">
      <c r="A9" s="76"/>
      <c r="B9" s="76"/>
      <c r="C9" s="76"/>
      <c r="D9" s="76"/>
      <c r="E9" s="76"/>
      <c r="F9" s="117" t="s">
        <v>14057</v>
      </c>
      <c r="G9" s="76"/>
      <c r="H9" s="118">
        <v>600000</v>
      </c>
      <c r="I9" s="76"/>
      <c r="J9" s="76" t="s">
        <v>2394</v>
      </c>
      <c r="K9" s="119">
        <v>2016</v>
      </c>
      <c r="L9" s="174" t="s">
        <v>2876</v>
      </c>
      <c r="M9" s="119">
        <v>24793</v>
      </c>
      <c r="N9" s="119"/>
      <c r="O9" s="76" t="s">
        <v>937</v>
      </c>
      <c r="P9" s="119" t="s">
        <v>938</v>
      </c>
      <c r="Q9" s="76" t="s">
        <v>4819</v>
      </c>
      <c r="R9" s="76"/>
      <c r="S9" s="76"/>
      <c r="T9" s="76"/>
      <c r="U9" s="76"/>
      <c r="V9" s="76" t="s">
        <v>14052</v>
      </c>
      <c r="W9" s="76"/>
      <c r="AC9" s="639">
        <f t="shared" si="0"/>
        <v>42000.000000000007</v>
      </c>
      <c r="AD9" s="118">
        <f t="shared" si="1"/>
        <v>642000</v>
      </c>
    </row>
    <row r="10" spans="1:152" x14ac:dyDescent="0.35">
      <c r="A10" s="76"/>
      <c r="B10" s="76"/>
      <c r="C10" s="76"/>
      <c r="D10" s="76"/>
      <c r="E10" s="76"/>
      <c r="F10" s="117" t="s">
        <v>14058</v>
      </c>
      <c r="G10" s="76"/>
      <c r="H10" s="118">
        <v>600000</v>
      </c>
      <c r="I10" s="76"/>
      <c r="J10" s="76" t="s">
        <v>2394</v>
      </c>
      <c r="K10" s="119">
        <v>2016</v>
      </c>
      <c r="L10" s="174" t="s">
        <v>2876</v>
      </c>
      <c r="M10" s="119">
        <v>24794</v>
      </c>
      <c r="N10" s="119"/>
      <c r="O10" s="76" t="s">
        <v>937</v>
      </c>
      <c r="P10" s="119" t="s">
        <v>938</v>
      </c>
      <c r="Q10" s="76" t="s">
        <v>4819</v>
      </c>
      <c r="R10" s="76"/>
      <c r="S10" s="76"/>
      <c r="T10" s="76"/>
      <c r="U10" s="76"/>
      <c r="V10" s="76" t="s">
        <v>14052</v>
      </c>
      <c r="W10" s="76"/>
      <c r="AC10" s="639">
        <f t="shared" si="0"/>
        <v>42000.000000000007</v>
      </c>
      <c r="AD10" s="118">
        <f t="shared" si="1"/>
        <v>642000</v>
      </c>
    </row>
    <row r="11" spans="1:152" x14ac:dyDescent="0.35">
      <c r="A11" s="76"/>
      <c r="B11" s="76"/>
      <c r="C11" s="76"/>
      <c r="D11" s="76"/>
      <c r="E11" s="76"/>
      <c r="F11" s="117" t="s">
        <v>14059</v>
      </c>
      <c r="G11" s="76"/>
      <c r="H11" s="118">
        <v>600000</v>
      </c>
      <c r="I11" s="76"/>
      <c r="J11" s="76" t="s">
        <v>2394</v>
      </c>
      <c r="K11" s="119">
        <v>2016</v>
      </c>
      <c r="L11" s="174" t="s">
        <v>2876</v>
      </c>
      <c r="M11" s="119">
        <v>24795</v>
      </c>
      <c r="N11" s="119"/>
      <c r="O11" s="76" t="s">
        <v>937</v>
      </c>
      <c r="P11" s="119" t="s">
        <v>938</v>
      </c>
      <c r="Q11" s="76" t="s">
        <v>4819</v>
      </c>
      <c r="R11" s="76"/>
      <c r="S11" s="76"/>
      <c r="T11" s="76"/>
      <c r="U11" s="76"/>
      <c r="V11" s="76" t="s">
        <v>14052</v>
      </c>
      <c r="W11" s="76"/>
      <c r="AC11" s="639">
        <f t="shared" si="0"/>
        <v>42000.000000000007</v>
      </c>
      <c r="AD11" s="118">
        <f t="shared" si="1"/>
        <v>642000</v>
      </c>
    </row>
    <row r="12" spans="1:152" x14ac:dyDescent="0.35">
      <c r="A12" s="76"/>
      <c r="B12" s="76"/>
      <c r="C12" s="76"/>
      <c r="D12" s="76"/>
      <c r="E12" s="76"/>
      <c r="F12" s="117" t="s">
        <v>14060</v>
      </c>
      <c r="G12" s="76"/>
      <c r="H12" s="118">
        <v>600000</v>
      </c>
      <c r="I12" s="76"/>
      <c r="J12" s="76" t="s">
        <v>2394</v>
      </c>
      <c r="K12" s="119">
        <v>2016</v>
      </c>
      <c r="L12" s="174" t="s">
        <v>2876</v>
      </c>
      <c r="M12" s="119">
        <v>24796</v>
      </c>
      <c r="N12" s="119"/>
      <c r="O12" s="76" t="s">
        <v>937</v>
      </c>
      <c r="P12" s="119" t="s">
        <v>938</v>
      </c>
      <c r="Q12" s="76" t="s">
        <v>4819</v>
      </c>
      <c r="R12" s="76"/>
      <c r="S12" s="76"/>
      <c r="T12" s="76"/>
      <c r="U12" s="76"/>
      <c r="V12" s="76" t="s">
        <v>14052</v>
      </c>
      <c r="W12" s="76"/>
      <c r="AC12" s="639">
        <f t="shared" si="0"/>
        <v>42000.000000000007</v>
      </c>
      <c r="AD12" s="118">
        <f t="shared" si="1"/>
        <v>642000</v>
      </c>
    </row>
    <row r="13" spans="1:152" x14ac:dyDescent="0.35">
      <c r="A13" s="76"/>
      <c r="B13" s="76"/>
      <c r="C13" s="76"/>
      <c r="D13" s="76"/>
      <c r="E13" s="76"/>
      <c r="F13" s="117" t="s">
        <v>14061</v>
      </c>
      <c r="G13" s="76"/>
      <c r="H13" s="118">
        <v>650000</v>
      </c>
      <c r="I13" s="76"/>
      <c r="J13" s="76" t="s">
        <v>2394</v>
      </c>
      <c r="K13" s="119">
        <v>2016</v>
      </c>
      <c r="L13" s="174" t="s">
        <v>13092</v>
      </c>
      <c r="M13" s="119">
        <v>24805</v>
      </c>
      <c r="N13" s="119"/>
      <c r="O13" s="76" t="s">
        <v>937</v>
      </c>
      <c r="P13" s="119" t="s">
        <v>967</v>
      </c>
      <c r="Q13" s="76" t="s">
        <v>4819</v>
      </c>
      <c r="R13" s="76"/>
      <c r="S13" s="76"/>
      <c r="T13" s="76"/>
      <c r="U13" s="76"/>
      <c r="V13" s="76" t="s">
        <v>14052</v>
      </c>
      <c r="W13" s="76"/>
      <c r="AC13" s="639">
        <f t="shared" si="0"/>
        <v>45500.000000000007</v>
      </c>
      <c r="AD13" s="118">
        <f t="shared" si="1"/>
        <v>695500</v>
      </c>
    </row>
    <row r="14" spans="1:152" x14ac:dyDescent="0.35">
      <c r="A14" s="76"/>
      <c r="B14" s="76"/>
      <c r="C14" s="76"/>
      <c r="D14" s="76"/>
      <c r="E14" s="76"/>
      <c r="F14" s="117" t="s">
        <v>14062</v>
      </c>
      <c r="G14" s="76"/>
      <c r="H14" s="118">
        <v>600000</v>
      </c>
      <c r="I14" s="76"/>
      <c r="J14" s="76" t="s">
        <v>2394</v>
      </c>
      <c r="K14" s="119">
        <v>2016</v>
      </c>
      <c r="L14" s="174" t="s">
        <v>2876</v>
      </c>
      <c r="M14" s="119">
        <v>24798</v>
      </c>
      <c r="N14" s="119"/>
      <c r="O14" s="76" t="s">
        <v>937</v>
      </c>
      <c r="P14" s="119" t="s">
        <v>938</v>
      </c>
      <c r="Q14" s="76" t="s">
        <v>4819</v>
      </c>
      <c r="R14" s="76"/>
      <c r="S14" s="76"/>
      <c r="T14" s="76"/>
      <c r="U14" s="76"/>
      <c r="V14" s="76" t="s">
        <v>14052</v>
      </c>
      <c r="W14" s="76"/>
      <c r="AC14" s="639">
        <f t="shared" si="0"/>
        <v>42000.000000000007</v>
      </c>
      <c r="AD14" s="118">
        <f t="shared" si="1"/>
        <v>642000</v>
      </c>
    </row>
    <row r="15" spans="1:152" x14ac:dyDescent="0.35">
      <c r="A15" s="76"/>
      <c r="B15" s="76"/>
      <c r="C15" s="76"/>
      <c r="D15" s="76"/>
      <c r="E15" s="76"/>
      <c r="F15" s="117" t="s">
        <v>14063</v>
      </c>
      <c r="G15" s="76"/>
      <c r="H15" s="118">
        <v>600000</v>
      </c>
      <c r="I15" s="76"/>
      <c r="J15" s="76" t="s">
        <v>2394</v>
      </c>
      <c r="K15" s="119">
        <v>2016</v>
      </c>
      <c r="L15" s="174" t="s">
        <v>2876</v>
      </c>
      <c r="M15" s="119">
        <v>24799</v>
      </c>
      <c r="N15" s="119"/>
      <c r="O15" s="76" t="s">
        <v>937</v>
      </c>
      <c r="P15" s="119" t="s">
        <v>938</v>
      </c>
      <c r="Q15" s="76" t="s">
        <v>4819</v>
      </c>
      <c r="R15" s="76"/>
      <c r="S15" s="76"/>
      <c r="T15" s="76"/>
      <c r="U15" s="76"/>
      <c r="V15" s="76" t="s">
        <v>14052</v>
      </c>
      <c r="W15" s="76"/>
      <c r="AC15" s="639">
        <f t="shared" si="0"/>
        <v>42000.000000000007</v>
      </c>
      <c r="AD15" s="118">
        <f t="shared" si="1"/>
        <v>642000</v>
      </c>
    </row>
    <row r="16" spans="1:152" x14ac:dyDescent="0.35">
      <c r="A16" s="76"/>
      <c r="B16" s="76"/>
      <c r="C16" s="76"/>
      <c r="D16" s="76"/>
      <c r="E16" s="76"/>
      <c r="F16" s="117" t="s">
        <v>14064</v>
      </c>
      <c r="G16" s="76"/>
      <c r="H16" s="118">
        <v>600000</v>
      </c>
      <c r="I16" s="76"/>
      <c r="J16" s="76" t="s">
        <v>2394</v>
      </c>
      <c r="K16" s="119">
        <v>2016</v>
      </c>
      <c r="L16" s="174" t="s">
        <v>2876</v>
      </c>
      <c r="M16" s="119">
        <v>24800</v>
      </c>
      <c r="N16" s="119"/>
      <c r="O16" s="76" t="s">
        <v>937</v>
      </c>
      <c r="P16" s="119" t="s">
        <v>938</v>
      </c>
      <c r="Q16" s="76" t="s">
        <v>4819</v>
      </c>
      <c r="R16" s="76"/>
      <c r="S16" s="76"/>
      <c r="T16" s="76"/>
      <c r="U16" s="76"/>
      <c r="V16" s="76" t="s">
        <v>14052</v>
      </c>
      <c r="W16" s="76"/>
      <c r="AC16" s="639">
        <f t="shared" si="0"/>
        <v>42000.000000000007</v>
      </c>
      <c r="AD16" s="118">
        <f t="shared" si="1"/>
        <v>642000</v>
      </c>
    </row>
    <row r="17" spans="1:30" x14ac:dyDescent="0.35">
      <c r="A17" s="76"/>
      <c r="B17" s="76"/>
      <c r="C17" s="76"/>
      <c r="D17" s="76"/>
      <c r="E17" s="76"/>
      <c r="F17" s="117" t="s">
        <v>14065</v>
      </c>
      <c r="G17" s="76"/>
      <c r="H17" s="118">
        <v>600000</v>
      </c>
      <c r="I17" s="76"/>
      <c r="J17" s="76" t="s">
        <v>2394</v>
      </c>
      <c r="K17" s="119">
        <v>2016</v>
      </c>
      <c r="L17" s="174" t="s">
        <v>2876</v>
      </c>
      <c r="M17" s="119">
        <v>24801</v>
      </c>
      <c r="N17" s="119"/>
      <c r="O17" s="76" t="s">
        <v>937</v>
      </c>
      <c r="P17" s="119" t="s">
        <v>938</v>
      </c>
      <c r="Q17" s="76" t="s">
        <v>4819</v>
      </c>
      <c r="R17" s="76"/>
      <c r="S17" s="76"/>
      <c r="T17" s="76"/>
      <c r="U17" s="76"/>
      <c r="V17" s="76" t="s">
        <v>14052</v>
      </c>
      <c r="W17" s="76"/>
      <c r="AC17" s="639">
        <f t="shared" si="0"/>
        <v>42000.000000000007</v>
      </c>
      <c r="AD17" s="118">
        <f t="shared" si="1"/>
        <v>642000</v>
      </c>
    </row>
    <row r="18" spans="1:30" x14ac:dyDescent="0.35">
      <c r="A18" s="76"/>
      <c r="B18" s="76"/>
      <c r="C18" s="76"/>
      <c r="D18" s="76"/>
      <c r="E18" s="76"/>
      <c r="F18" s="117" t="s">
        <v>14066</v>
      </c>
      <c r="G18" s="76"/>
      <c r="H18" s="118">
        <v>600000</v>
      </c>
      <c r="I18" s="76"/>
      <c r="J18" s="76" t="s">
        <v>2394</v>
      </c>
      <c r="K18" s="119">
        <v>2016</v>
      </c>
      <c r="L18" s="174" t="s">
        <v>2876</v>
      </c>
      <c r="M18" s="119">
        <v>24802</v>
      </c>
      <c r="N18" s="119"/>
      <c r="O18" s="76" t="s">
        <v>937</v>
      </c>
      <c r="P18" s="119" t="s">
        <v>938</v>
      </c>
      <c r="Q18" s="76" t="s">
        <v>4819</v>
      </c>
      <c r="R18" s="76"/>
      <c r="S18" s="76"/>
      <c r="T18" s="76"/>
      <c r="U18" s="76"/>
      <c r="V18" s="76" t="s">
        <v>14052</v>
      </c>
      <c r="W18" s="76"/>
      <c r="AC18" s="639">
        <f t="shared" si="0"/>
        <v>42000.000000000007</v>
      </c>
      <c r="AD18" s="118">
        <f t="shared" si="1"/>
        <v>642000</v>
      </c>
    </row>
    <row r="19" spans="1:30" x14ac:dyDescent="0.35">
      <c r="A19" s="76"/>
      <c r="B19" s="76"/>
      <c r="C19" s="76"/>
      <c r="D19" s="76"/>
      <c r="E19" s="76"/>
      <c r="F19" s="117" t="s">
        <v>14067</v>
      </c>
      <c r="G19" s="76"/>
      <c r="H19" s="118">
        <v>600000</v>
      </c>
      <c r="I19" s="76"/>
      <c r="J19" s="76" t="s">
        <v>2394</v>
      </c>
      <c r="K19" s="119">
        <v>2016</v>
      </c>
      <c r="L19" s="174" t="s">
        <v>2876</v>
      </c>
      <c r="M19" s="119">
        <v>24803</v>
      </c>
      <c r="N19" s="119"/>
      <c r="O19" s="76" t="s">
        <v>937</v>
      </c>
      <c r="P19" s="119" t="s">
        <v>938</v>
      </c>
      <c r="Q19" s="76" t="s">
        <v>4819</v>
      </c>
      <c r="R19" s="76"/>
      <c r="S19" s="76"/>
      <c r="T19" s="76"/>
      <c r="U19" s="76"/>
      <c r="V19" s="76" t="s">
        <v>14052</v>
      </c>
      <c r="W19" s="76"/>
      <c r="AC19" s="639">
        <f t="shared" si="0"/>
        <v>42000.000000000007</v>
      </c>
      <c r="AD19" s="118">
        <f t="shared" si="1"/>
        <v>642000</v>
      </c>
    </row>
    <row r="20" spans="1:30" x14ac:dyDescent="0.35">
      <c r="A20" s="76"/>
      <c r="B20" s="76"/>
      <c r="C20" s="76"/>
      <c r="D20" s="76"/>
      <c r="E20" s="76"/>
      <c r="F20" s="117" t="s">
        <v>14068</v>
      </c>
      <c r="G20" s="76"/>
      <c r="H20" s="118">
        <v>600000</v>
      </c>
      <c r="I20" s="76"/>
      <c r="J20" s="76" t="s">
        <v>2394</v>
      </c>
      <c r="K20" s="119">
        <v>2016</v>
      </c>
      <c r="L20" s="174" t="s">
        <v>2876</v>
      </c>
      <c r="M20" s="119">
        <v>24804</v>
      </c>
      <c r="N20" s="119"/>
      <c r="O20" s="76" t="s">
        <v>937</v>
      </c>
      <c r="P20" s="119" t="s">
        <v>938</v>
      </c>
      <c r="Q20" s="76" t="s">
        <v>4819</v>
      </c>
      <c r="R20" s="76"/>
      <c r="S20" s="76"/>
      <c r="T20" s="76"/>
      <c r="U20" s="76"/>
      <c r="V20" s="76" t="s">
        <v>14052</v>
      </c>
      <c r="W20" s="76"/>
      <c r="AC20" s="639">
        <f t="shared" si="0"/>
        <v>42000.000000000007</v>
      </c>
      <c r="AD20" s="118">
        <f t="shared" si="1"/>
        <v>642000</v>
      </c>
    </row>
    <row r="21" spans="1:30" x14ac:dyDescent="0.35">
      <c r="A21" s="76"/>
      <c r="B21" s="76"/>
      <c r="C21" s="76"/>
      <c r="D21" s="76"/>
      <c r="E21" s="76"/>
      <c r="F21" s="117" t="s">
        <v>14069</v>
      </c>
      <c r="G21" s="76"/>
      <c r="H21" s="118">
        <v>650000</v>
      </c>
      <c r="I21" s="76"/>
      <c r="J21" s="76" t="s">
        <v>2394</v>
      </c>
      <c r="K21" s="119">
        <v>2016</v>
      </c>
      <c r="L21" s="174" t="s">
        <v>13092</v>
      </c>
      <c r="M21" s="119">
        <v>24975</v>
      </c>
      <c r="N21" s="119"/>
      <c r="O21" s="76" t="s">
        <v>937</v>
      </c>
      <c r="P21" s="119" t="s">
        <v>967</v>
      </c>
      <c r="Q21" s="76" t="s">
        <v>4819</v>
      </c>
      <c r="R21" s="76"/>
      <c r="S21" s="76"/>
      <c r="T21" s="76"/>
      <c r="U21" s="76"/>
      <c r="V21" s="76" t="s">
        <v>14052</v>
      </c>
      <c r="W21" s="69"/>
      <c r="AC21" s="639">
        <f t="shared" si="0"/>
        <v>45500.000000000007</v>
      </c>
      <c r="AD21" s="118">
        <f t="shared" si="1"/>
        <v>695500</v>
      </c>
    </row>
    <row r="22" spans="1:30" x14ac:dyDescent="0.35">
      <c r="A22" s="76"/>
      <c r="B22" s="76"/>
      <c r="C22" s="76"/>
      <c r="D22" s="76"/>
      <c r="E22" s="76"/>
      <c r="F22" s="117" t="s">
        <v>14070</v>
      </c>
      <c r="G22" s="76"/>
      <c r="H22" s="118">
        <v>650000</v>
      </c>
      <c r="I22" s="76"/>
      <c r="J22" s="76" t="s">
        <v>2394</v>
      </c>
      <c r="K22" s="119">
        <v>2016</v>
      </c>
      <c r="L22" s="174" t="s">
        <v>13083</v>
      </c>
      <c r="M22" s="119">
        <v>24903</v>
      </c>
      <c r="N22" s="119"/>
      <c r="O22" s="76" t="s">
        <v>937</v>
      </c>
      <c r="P22" s="119" t="s">
        <v>967</v>
      </c>
      <c r="Q22" s="76" t="s">
        <v>4819</v>
      </c>
      <c r="R22" s="76"/>
      <c r="S22" s="76"/>
      <c r="T22" s="76"/>
      <c r="U22" s="76"/>
      <c r="V22" s="76" t="s">
        <v>14052</v>
      </c>
      <c r="W22" s="69" t="s">
        <v>14071</v>
      </c>
      <c r="AC22" s="639">
        <f t="shared" si="0"/>
        <v>45500.000000000007</v>
      </c>
      <c r="AD22" s="118">
        <f t="shared" si="1"/>
        <v>695500</v>
      </c>
    </row>
    <row r="23" spans="1:30" x14ac:dyDescent="0.35">
      <c r="A23" s="76"/>
      <c r="B23" s="76"/>
      <c r="C23" s="76"/>
      <c r="D23" s="76"/>
      <c r="E23" s="76"/>
      <c r="F23" s="117" t="s">
        <v>14072</v>
      </c>
      <c r="G23" s="76"/>
      <c r="H23" s="118">
        <v>600000</v>
      </c>
      <c r="I23" s="76"/>
      <c r="J23" s="76" t="s">
        <v>2394</v>
      </c>
      <c r="K23" s="119">
        <v>2016</v>
      </c>
      <c r="L23" s="174" t="s">
        <v>2876</v>
      </c>
      <c r="M23" s="119">
        <v>24829</v>
      </c>
      <c r="N23" s="119"/>
      <c r="O23" s="76" t="s">
        <v>937</v>
      </c>
      <c r="P23" s="119" t="s">
        <v>938</v>
      </c>
      <c r="Q23" s="76" t="s">
        <v>4819</v>
      </c>
      <c r="R23" s="76"/>
      <c r="S23" s="76"/>
      <c r="T23" s="76"/>
      <c r="U23" s="76"/>
      <c r="V23" s="76" t="s">
        <v>14052</v>
      </c>
      <c r="W23" s="76"/>
      <c r="AC23" s="639">
        <f t="shared" si="0"/>
        <v>42000.000000000007</v>
      </c>
      <c r="AD23" s="118">
        <f t="shared" si="1"/>
        <v>642000</v>
      </c>
    </row>
    <row r="24" spans="1:30" x14ac:dyDescent="0.35">
      <c r="A24" s="76"/>
      <c r="B24" s="76"/>
      <c r="C24" s="76"/>
      <c r="D24" s="76"/>
      <c r="E24" s="76"/>
      <c r="F24" s="117" t="s">
        <v>14073</v>
      </c>
      <c r="G24" s="76"/>
      <c r="H24" s="118">
        <v>600000</v>
      </c>
      <c r="I24" s="76"/>
      <c r="J24" s="76" t="s">
        <v>2394</v>
      </c>
      <c r="K24" s="119">
        <v>2016</v>
      </c>
      <c r="L24" s="174" t="s">
        <v>2876</v>
      </c>
      <c r="M24" s="119">
        <v>24829</v>
      </c>
      <c r="N24" s="119"/>
      <c r="O24" s="76" t="s">
        <v>937</v>
      </c>
      <c r="P24" s="119" t="s">
        <v>938</v>
      </c>
      <c r="Q24" s="76" t="s">
        <v>4819</v>
      </c>
      <c r="R24" s="76"/>
      <c r="S24" s="76"/>
      <c r="T24" s="76"/>
      <c r="U24" s="76"/>
      <c r="V24" s="76" t="s">
        <v>14052</v>
      </c>
      <c r="W24" s="76"/>
      <c r="AC24" s="639">
        <f t="shared" si="0"/>
        <v>42000.000000000007</v>
      </c>
      <c r="AD24" s="118">
        <f t="shared" si="1"/>
        <v>642000</v>
      </c>
    </row>
    <row r="25" spans="1:30" x14ac:dyDescent="0.35">
      <c r="A25" s="76"/>
      <c r="B25" s="76"/>
      <c r="C25" s="76"/>
      <c r="D25" s="76"/>
      <c r="E25" s="76"/>
      <c r="F25" s="117" t="s">
        <v>14074</v>
      </c>
      <c r="G25" s="76"/>
      <c r="H25" s="118">
        <v>600000</v>
      </c>
      <c r="I25" s="76"/>
      <c r="J25" s="76" t="s">
        <v>2394</v>
      </c>
      <c r="K25" s="119">
        <v>2016</v>
      </c>
      <c r="L25" s="174" t="s">
        <v>2876</v>
      </c>
      <c r="M25" s="119">
        <v>24817</v>
      </c>
      <c r="N25" s="119"/>
      <c r="O25" s="76" t="s">
        <v>937</v>
      </c>
      <c r="P25" s="119" t="s">
        <v>938</v>
      </c>
      <c r="Q25" s="76" t="s">
        <v>4819</v>
      </c>
      <c r="R25" s="76"/>
      <c r="S25" s="76"/>
      <c r="T25" s="76"/>
      <c r="U25" s="76"/>
      <c r="V25" s="76" t="s">
        <v>14052</v>
      </c>
      <c r="W25" s="76"/>
      <c r="AC25" s="639">
        <f t="shared" si="0"/>
        <v>42000.000000000007</v>
      </c>
      <c r="AD25" s="118">
        <f t="shared" si="1"/>
        <v>642000</v>
      </c>
    </row>
    <row r="26" spans="1:30" x14ac:dyDescent="0.35">
      <c r="A26" s="76"/>
      <c r="B26" s="76"/>
      <c r="C26" s="76"/>
      <c r="D26" s="76"/>
      <c r="E26" s="76"/>
      <c r="F26" s="117" t="s">
        <v>14075</v>
      </c>
      <c r="G26" s="76"/>
      <c r="H26" s="118">
        <v>600000</v>
      </c>
      <c r="I26" s="76"/>
      <c r="J26" s="76" t="s">
        <v>2394</v>
      </c>
      <c r="K26" s="119">
        <v>2016</v>
      </c>
      <c r="L26" s="174" t="s">
        <v>2876</v>
      </c>
      <c r="M26" s="119">
        <v>24818</v>
      </c>
      <c r="N26" s="119"/>
      <c r="O26" s="76" t="s">
        <v>937</v>
      </c>
      <c r="P26" s="119" t="s">
        <v>938</v>
      </c>
      <c r="Q26" s="76" t="s">
        <v>4819</v>
      </c>
      <c r="R26" s="76"/>
      <c r="S26" s="76"/>
      <c r="T26" s="76"/>
      <c r="U26" s="76"/>
      <c r="V26" s="76" t="s">
        <v>14052</v>
      </c>
      <c r="W26" s="76"/>
      <c r="AC26" s="639">
        <f t="shared" si="0"/>
        <v>42000.000000000007</v>
      </c>
      <c r="AD26" s="118">
        <f t="shared" si="1"/>
        <v>642000</v>
      </c>
    </row>
    <row r="27" spans="1:30" x14ac:dyDescent="0.35">
      <c r="A27" s="76"/>
      <c r="B27" s="76"/>
      <c r="C27" s="76"/>
      <c r="D27" s="76"/>
      <c r="E27" s="76"/>
      <c r="F27" s="117" t="s">
        <v>14076</v>
      </c>
      <c r="G27" s="76"/>
      <c r="H27" s="118">
        <v>600000</v>
      </c>
      <c r="I27" s="76"/>
      <c r="J27" s="76" t="s">
        <v>2394</v>
      </c>
      <c r="K27" s="119">
        <v>2016</v>
      </c>
      <c r="L27" s="174" t="s">
        <v>2876</v>
      </c>
      <c r="M27" s="119">
        <v>24819</v>
      </c>
      <c r="N27" s="119"/>
      <c r="O27" s="76" t="s">
        <v>937</v>
      </c>
      <c r="P27" s="119" t="s">
        <v>938</v>
      </c>
      <c r="Q27" s="76" t="s">
        <v>4819</v>
      </c>
      <c r="R27" s="76"/>
      <c r="S27" s="76"/>
      <c r="T27" s="76"/>
      <c r="U27" s="76"/>
      <c r="V27" s="76" t="s">
        <v>14052</v>
      </c>
      <c r="W27" s="76"/>
      <c r="AC27" s="639">
        <f t="shared" si="0"/>
        <v>42000.000000000007</v>
      </c>
      <c r="AD27" s="118">
        <f t="shared" si="1"/>
        <v>642000</v>
      </c>
    </row>
    <row r="28" spans="1:30" x14ac:dyDescent="0.35">
      <c r="A28" s="76"/>
      <c r="B28" s="76"/>
      <c r="C28" s="76"/>
      <c r="D28" s="76"/>
      <c r="E28" s="76"/>
      <c r="F28" s="117" t="s">
        <v>14077</v>
      </c>
      <c r="G28" s="76"/>
      <c r="H28" s="118">
        <v>600000</v>
      </c>
      <c r="I28" s="76"/>
      <c r="J28" s="76" t="s">
        <v>2394</v>
      </c>
      <c r="K28" s="119">
        <v>2016</v>
      </c>
      <c r="L28" s="174" t="s">
        <v>2876</v>
      </c>
      <c r="M28" s="119">
        <v>24820</v>
      </c>
      <c r="N28" s="119"/>
      <c r="O28" s="76" t="s">
        <v>937</v>
      </c>
      <c r="P28" s="119" t="s">
        <v>938</v>
      </c>
      <c r="Q28" s="76" t="s">
        <v>4819</v>
      </c>
      <c r="R28" s="76"/>
      <c r="S28" s="76"/>
      <c r="T28" s="76"/>
      <c r="U28" s="76"/>
      <c r="V28" s="76" t="s">
        <v>14052</v>
      </c>
      <c r="W28" s="76"/>
      <c r="AC28" s="639">
        <f t="shared" si="0"/>
        <v>42000.000000000007</v>
      </c>
      <c r="AD28" s="118">
        <f t="shared" si="1"/>
        <v>642000</v>
      </c>
    </row>
    <row r="29" spans="1:30" x14ac:dyDescent="0.35">
      <c r="A29" s="76"/>
      <c r="B29" s="76"/>
      <c r="C29" s="76"/>
      <c r="D29" s="76"/>
      <c r="E29" s="76"/>
      <c r="F29" s="117" t="s">
        <v>14078</v>
      </c>
      <c r="G29" s="76"/>
      <c r="H29" s="118">
        <v>600000</v>
      </c>
      <c r="I29" s="76"/>
      <c r="J29" s="76" t="s">
        <v>2394</v>
      </c>
      <c r="K29" s="119">
        <v>2016</v>
      </c>
      <c r="L29" s="174" t="s">
        <v>2876</v>
      </c>
      <c r="M29" s="119">
        <v>24821</v>
      </c>
      <c r="N29" s="119"/>
      <c r="O29" s="76" t="s">
        <v>937</v>
      </c>
      <c r="P29" s="119" t="s">
        <v>938</v>
      </c>
      <c r="Q29" s="76" t="s">
        <v>4819</v>
      </c>
      <c r="R29" s="76"/>
      <c r="S29" s="76"/>
      <c r="T29" s="76"/>
      <c r="U29" s="76"/>
      <c r="V29" s="76" t="s">
        <v>14052</v>
      </c>
      <c r="W29" s="76"/>
      <c r="AC29" s="639">
        <f t="shared" si="0"/>
        <v>42000.000000000007</v>
      </c>
      <c r="AD29" s="118">
        <f t="shared" si="1"/>
        <v>642000</v>
      </c>
    </row>
    <row r="30" spans="1:30" x14ac:dyDescent="0.35">
      <c r="A30" s="76"/>
      <c r="B30" s="76"/>
      <c r="C30" s="76"/>
      <c r="D30" s="76"/>
      <c r="E30" s="76"/>
      <c r="F30" s="117" t="s">
        <v>14079</v>
      </c>
      <c r="G30" s="76"/>
      <c r="H30" s="118">
        <v>650000</v>
      </c>
      <c r="I30" s="76"/>
      <c r="J30" s="76" t="s">
        <v>2394</v>
      </c>
      <c r="K30" s="119">
        <v>2016</v>
      </c>
      <c r="L30" s="174" t="s">
        <v>13092</v>
      </c>
      <c r="M30" s="119">
        <v>24815</v>
      </c>
      <c r="N30" s="119"/>
      <c r="O30" s="76" t="s">
        <v>937</v>
      </c>
      <c r="P30" s="119" t="s">
        <v>967</v>
      </c>
      <c r="Q30" s="76" t="s">
        <v>4819</v>
      </c>
      <c r="R30" s="76"/>
      <c r="S30" s="76"/>
      <c r="T30" s="76"/>
      <c r="U30" s="76"/>
      <c r="V30" s="76" t="s">
        <v>14052</v>
      </c>
      <c r="W30" s="76"/>
      <c r="AC30" s="639">
        <f t="shared" si="0"/>
        <v>45500.000000000007</v>
      </c>
      <c r="AD30" s="118">
        <f t="shared" si="1"/>
        <v>695500</v>
      </c>
    </row>
    <row r="31" spans="1:30" x14ac:dyDescent="0.35">
      <c r="A31" s="76"/>
      <c r="B31" s="76"/>
      <c r="C31" s="76"/>
      <c r="D31" s="76"/>
      <c r="E31" s="76"/>
      <c r="F31" s="117" t="s">
        <v>14080</v>
      </c>
      <c r="G31" s="76"/>
      <c r="H31" s="118">
        <v>600000</v>
      </c>
      <c r="I31" s="76"/>
      <c r="J31" s="76" t="s">
        <v>2394</v>
      </c>
      <c r="K31" s="119">
        <v>2016</v>
      </c>
      <c r="L31" s="174" t="s">
        <v>2876</v>
      </c>
      <c r="M31" s="119">
        <v>24822</v>
      </c>
      <c r="N31" s="119"/>
      <c r="O31" s="76" t="s">
        <v>937</v>
      </c>
      <c r="P31" s="119" t="s">
        <v>938</v>
      </c>
      <c r="Q31" s="76" t="s">
        <v>4819</v>
      </c>
      <c r="R31" s="76"/>
      <c r="S31" s="76"/>
      <c r="T31" s="76"/>
      <c r="U31" s="76"/>
      <c r="V31" s="76" t="s">
        <v>14052</v>
      </c>
      <c r="W31" s="76"/>
      <c r="AC31" s="639">
        <f t="shared" si="0"/>
        <v>42000.000000000007</v>
      </c>
      <c r="AD31" s="118">
        <f t="shared" si="1"/>
        <v>642000</v>
      </c>
    </row>
    <row r="32" spans="1:30" x14ac:dyDescent="0.35">
      <c r="A32" s="76"/>
      <c r="B32" s="76"/>
      <c r="C32" s="76"/>
      <c r="D32" s="76"/>
      <c r="E32" s="76"/>
      <c r="F32" s="117" t="s">
        <v>14081</v>
      </c>
      <c r="G32" s="76"/>
      <c r="H32" s="118">
        <v>600000</v>
      </c>
      <c r="I32" s="76"/>
      <c r="J32" s="76" t="s">
        <v>2394</v>
      </c>
      <c r="K32" s="119">
        <v>2016</v>
      </c>
      <c r="L32" s="174" t="s">
        <v>2876</v>
      </c>
      <c r="M32" s="119">
        <v>24824</v>
      </c>
      <c r="N32" s="119"/>
      <c r="O32" s="76" t="s">
        <v>937</v>
      </c>
      <c r="P32" s="119" t="s">
        <v>938</v>
      </c>
      <c r="Q32" s="76" t="s">
        <v>4819</v>
      </c>
      <c r="R32" s="76"/>
      <c r="S32" s="76"/>
      <c r="T32" s="76"/>
      <c r="U32" s="76"/>
      <c r="V32" s="76" t="s">
        <v>14052</v>
      </c>
      <c r="W32" s="76"/>
      <c r="AC32" s="639">
        <f t="shared" si="0"/>
        <v>42000.000000000007</v>
      </c>
      <c r="AD32" s="118">
        <f t="shared" si="1"/>
        <v>642000</v>
      </c>
    </row>
    <row r="33" spans="1:30" x14ac:dyDescent="0.35">
      <c r="A33" s="76"/>
      <c r="B33" s="76"/>
      <c r="C33" s="76"/>
      <c r="D33" s="76"/>
      <c r="E33" s="76"/>
      <c r="F33" s="117" t="s">
        <v>14082</v>
      </c>
      <c r="G33" s="76"/>
      <c r="H33" s="118">
        <v>600000</v>
      </c>
      <c r="I33" s="76"/>
      <c r="J33" s="76" t="s">
        <v>2394</v>
      </c>
      <c r="K33" s="119">
        <v>2016</v>
      </c>
      <c r="L33" s="174" t="s">
        <v>2876</v>
      </c>
      <c r="M33" s="119">
        <v>24825</v>
      </c>
      <c r="N33" s="119"/>
      <c r="O33" s="76" t="s">
        <v>937</v>
      </c>
      <c r="P33" s="119" t="s">
        <v>938</v>
      </c>
      <c r="Q33" s="76" t="s">
        <v>4819</v>
      </c>
      <c r="R33" s="76"/>
      <c r="S33" s="76"/>
      <c r="T33" s="76"/>
      <c r="U33" s="76"/>
      <c r="V33" s="76" t="s">
        <v>14052</v>
      </c>
      <c r="W33" s="76"/>
      <c r="AC33" s="639">
        <f t="shared" si="0"/>
        <v>42000.000000000007</v>
      </c>
      <c r="AD33" s="118">
        <f t="shared" si="1"/>
        <v>642000</v>
      </c>
    </row>
    <row r="34" spans="1:30" x14ac:dyDescent="0.35">
      <c r="A34" s="76"/>
      <c r="B34" s="76"/>
      <c r="C34" s="76"/>
      <c r="D34" s="76"/>
      <c r="E34" s="76"/>
      <c r="F34" s="117" t="s">
        <v>14083</v>
      </c>
      <c r="G34" s="76"/>
      <c r="H34" s="118">
        <v>600000</v>
      </c>
      <c r="I34" s="76"/>
      <c r="J34" s="76" t="s">
        <v>2394</v>
      </c>
      <c r="K34" s="119">
        <v>2016</v>
      </c>
      <c r="L34" s="174" t="s">
        <v>2876</v>
      </c>
      <c r="M34" s="119">
        <v>24826</v>
      </c>
      <c r="N34" s="119"/>
      <c r="O34" s="76" t="s">
        <v>937</v>
      </c>
      <c r="P34" s="119" t="s">
        <v>938</v>
      </c>
      <c r="Q34" s="76" t="s">
        <v>4819</v>
      </c>
      <c r="R34" s="76"/>
      <c r="S34" s="76"/>
      <c r="T34" s="76"/>
      <c r="U34" s="150"/>
      <c r="V34" s="76" t="s">
        <v>14052</v>
      </c>
      <c r="W34" s="76"/>
      <c r="AC34" s="639">
        <f t="shared" si="0"/>
        <v>42000.000000000007</v>
      </c>
      <c r="AD34" s="118">
        <f t="shared" si="1"/>
        <v>642000</v>
      </c>
    </row>
    <row r="35" spans="1:30" x14ac:dyDescent="0.35">
      <c r="A35" s="76"/>
      <c r="B35" s="76"/>
      <c r="C35" s="76"/>
      <c r="D35" s="76"/>
      <c r="E35" s="76"/>
      <c r="F35" s="117" t="s">
        <v>14084</v>
      </c>
      <c r="G35" s="76"/>
      <c r="H35" s="118">
        <v>600000</v>
      </c>
      <c r="I35" s="76"/>
      <c r="J35" s="76" t="s">
        <v>2394</v>
      </c>
      <c r="K35" s="119">
        <v>2016</v>
      </c>
      <c r="L35" s="174" t="s">
        <v>2876</v>
      </c>
      <c r="M35" s="119">
        <v>24827</v>
      </c>
      <c r="N35" s="119"/>
      <c r="O35" s="76" t="s">
        <v>937</v>
      </c>
      <c r="P35" s="119" t="s">
        <v>938</v>
      </c>
      <c r="Q35" s="76" t="s">
        <v>4819</v>
      </c>
      <c r="R35" s="76"/>
      <c r="S35" s="76"/>
      <c r="T35" s="76"/>
      <c r="U35" s="76"/>
      <c r="V35" s="76" t="s">
        <v>14052</v>
      </c>
      <c r="W35" s="76"/>
      <c r="AC35" s="639">
        <f t="shared" si="0"/>
        <v>42000.000000000007</v>
      </c>
      <c r="AD35" s="118">
        <f t="shared" si="1"/>
        <v>642000</v>
      </c>
    </row>
    <row r="36" spans="1:30" x14ac:dyDescent="0.35">
      <c r="A36" s="76"/>
      <c r="B36" s="76"/>
      <c r="C36" s="76"/>
      <c r="D36" s="76"/>
      <c r="E36" s="76"/>
      <c r="F36" s="117" t="s">
        <v>14085</v>
      </c>
      <c r="G36" s="76"/>
      <c r="H36" s="118">
        <v>600000</v>
      </c>
      <c r="I36" s="76"/>
      <c r="J36" s="76" t="s">
        <v>2394</v>
      </c>
      <c r="K36" s="119">
        <v>2016</v>
      </c>
      <c r="L36" s="174" t="s">
        <v>2876</v>
      </c>
      <c r="M36" s="119">
        <v>24828</v>
      </c>
      <c r="N36" s="119"/>
      <c r="O36" s="76" t="s">
        <v>937</v>
      </c>
      <c r="P36" s="119" t="s">
        <v>938</v>
      </c>
      <c r="Q36" s="76" t="s">
        <v>4819</v>
      </c>
      <c r="R36" s="76"/>
      <c r="S36" s="76"/>
      <c r="T36" s="76"/>
      <c r="U36" s="76"/>
      <c r="V36" s="76" t="s">
        <v>14052</v>
      </c>
      <c r="W36" s="76"/>
      <c r="AC36" s="639">
        <f t="shared" si="0"/>
        <v>42000.000000000007</v>
      </c>
      <c r="AD36" s="118">
        <f t="shared" si="1"/>
        <v>642000</v>
      </c>
    </row>
    <row r="37" spans="1:30" x14ac:dyDescent="0.35">
      <c r="A37" s="76"/>
      <c r="B37" s="76"/>
      <c r="C37" s="76"/>
      <c r="D37" s="76"/>
      <c r="E37" s="76"/>
      <c r="F37" s="117" t="s">
        <v>14086</v>
      </c>
      <c r="G37" s="76"/>
      <c r="H37" s="118">
        <v>600000</v>
      </c>
      <c r="I37" s="76"/>
      <c r="J37" s="76" t="s">
        <v>2394</v>
      </c>
      <c r="K37" s="119">
        <v>2016</v>
      </c>
      <c r="L37" s="174" t="s">
        <v>2876</v>
      </c>
      <c r="M37" s="119">
        <v>24830</v>
      </c>
      <c r="N37" s="119"/>
      <c r="O37" s="76" t="s">
        <v>937</v>
      </c>
      <c r="P37" s="119" t="s">
        <v>938</v>
      </c>
      <c r="Q37" s="76" t="s">
        <v>4819</v>
      </c>
      <c r="R37" s="76"/>
      <c r="S37" s="76"/>
      <c r="T37" s="76"/>
      <c r="U37" s="76"/>
      <c r="V37" s="76" t="s">
        <v>14052</v>
      </c>
      <c r="W37" s="76"/>
      <c r="AC37" s="639">
        <f t="shared" si="0"/>
        <v>42000.000000000007</v>
      </c>
      <c r="AD37" s="118">
        <f t="shared" si="1"/>
        <v>642000</v>
      </c>
    </row>
    <row r="38" spans="1:30" x14ac:dyDescent="0.35">
      <c r="A38" s="76"/>
      <c r="B38" s="76"/>
      <c r="C38" s="76"/>
      <c r="D38" s="76"/>
      <c r="E38" s="76"/>
      <c r="F38" s="117" t="s">
        <v>14087</v>
      </c>
      <c r="G38" s="76"/>
      <c r="H38" s="118">
        <v>650000</v>
      </c>
      <c r="I38" s="76"/>
      <c r="J38" s="76" t="s">
        <v>2394</v>
      </c>
      <c r="K38" s="119">
        <v>2016</v>
      </c>
      <c r="L38" s="174" t="s">
        <v>13083</v>
      </c>
      <c r="M38" s="119">
        <v>24887</v>
      </c>
      <c r="N38" s="119"/>
      <c r="O38" s="76" t="s">
        <v>937</v>
      </c>
      <c r="P38" s="119" t="s">
        <v>967</v>
      </c>
      <c r="Q38" s="76" t="s">
        <v>4819</v>
      </c>
      <c r="R38" s="76"/>
      <c r="S38" s="76"/>
      <c r="T38" s="76"/>
      <c r="U38" s="76"/>
      <c r="V38" s="76" t="s">
        <v>14052</v>
      </c>
      <c r="W38" s="69"/>
      <c r="AC38" s="639">
        <f t="shared" si="0"/>
        <v>45500.000000000007</v>
      </c>
      <c r="AD38" s="118">
        <f t="shared" si="1"/>
        <v>695500</v>
      </c>
    </row>
    <row r="39" spans="1:30" x14ac:dyDescent="0.35">
      <c r="A39" s="76"/>
      <c r="B39" s="76"/>
      <c r="C39" s="76"/>
      <c r="D39" s="76"/>
      <c r="E39" s="76"/>
      <c r="F39" s="117" t="s">
        <v>14088</v>
      </c>
      <c r="G39" s="76"/>
      <c r="H39" s="118">
        <v>600000</v>
      </c>
      <c r="I39" s="76"/>
      <c r="J39" s="76" t="s">
        <v>2394</v>
      </c>
      <c r="K39" s="119">
        <v>2016</v>
      </c>
      <c r="L39" s="174" t="s">
        <v>13083</v>
      </c>
      <c r="M39" s="119">
        <v>24970</v>
      </c>
      <c r="N39" s="119"/>
      <c r="O39" s="76" t="s">
        <v>937</v>
      </c>
      <c r="P39" s="119" t="s">
        <v>967</v>
      </c>
      <c r="Q39" s="76" t="s">
        <v>4819</v>
      </c>
      <c r="R39" s="76"/>
      <c r="S39" s="76"/>
      <c r="T39" s="76"/>
      <c r="U39" s="69"/>
      <c r="V39" s="76" t="s">
        <v>14052</v>
      </c>
      <c r="W39" s="69" t="s">
        <v>14089</v>
      </c>
      <c r="AC39" s="639">
        <f t="shared" si="0"/>
        <v>42000.000000000007</v>
      </c>
      <c r="AD39" s="118">
        <f t="shared" si="1"/>
        <v>642000</v>
      </c>
    </row>
    <row r="40" spans="1:30" x14ac:dyDescent="0.35">
      <c r="A40" s="76"/>
      <c r="B40" s="76"/>
      <c r="C40" s="76"/>
      <c r="D40" s="76"/>
      <c r="E40" s="76"/>
      <c r="F40" s="117" t="s">
        <v>14090</v>
      </c>
      <c r="G40" s="76"/>
      <c r="H40" s="118">
        <v>600000</v>
      </c>
      <c r="I40" s="76"/>
      <c r="J40" s="76" t="s">
        <v>2394</v>
      </c>
      <c r="K40" s="119">
        <v>2016</v>
      </c>
      <c r="L40" s="174" t="s">
        <v>13083</v>
      </c>
      <c r="M40" s="119">
        <v>24797</v>
      </c>
      <c r="N40" s="119"/>
      <c r="O40" s="76" t="s">
        <v>937</v>
      </c>
      <c r="P40" s="119" t="s">
        <v>967</v>
      </c>
      <c r="Q40" s="76" t="s">
        <v>4819</v>
      </c>
      <c r="R40" s="76"/>
      <c r="S40" s="76"/>
      <c r="T40" s="76"/>
      <c r="U40" s="69"/>
      <c r="V40" s="76" t="s">
        <v>14052</v>
      </c>
      <c r="W40" s="69"/>
      <c r="AC40" s="639">
        <f t="shared" si="0"/>
        <v>42000.000000000007</v>
      </c>
      <c r="AD40" s="118">
        <f t="shared" si="1"/>
        <v>642000</v>
      </c>
    </row>
    <row r="41" spans="1:30" x14ac:dyDescent="0.35">
      <c r="A41" s="76"/>
      <c r="B41" s="76"/>
      <c r="C41" s="76"/>
      <c r="D41" s="76"/>
      <c r="E41" s="76"/>
      <c r="F41" s="117" t="s">
        <v>14091</v>
      </c>
      <c r="G41" s="76"/>
      <c r="H41" s="118">
        <v>600000</v>
      </c>
      <c r="I41" s="76"/>
      <c r="J41" s="76" t="s">
        <v>2394</v>
      </c>
      <c r="K41" s="119">
        <v>2016</v>
      </c>
      <c r="L41" s="174" t="s">
        <v>13083</v>
      </c>
      <c r="M41" s="119">
        <v>24751</v>
      </c>
      <c r="N41" s="119"/>
      <c r="O41" s="76" t="s">
        <v>937</v>
      </c>
      <c r="P41" s="119" t="s">
        <v>967</v>
      </c>
      <c r="Q41" s="76" t="s">
        <v>4819</v>
      </c>
      <c r="R41" s="76"/>
      <c r="S41" s="76"/>
      <c r="T41" s="76"/>
      <c r="U41" s="69"/>
      <c r="V41" s="76" t="s">
        <v>14052</v>
      </c>
      <c r="W41" s="69" t="s">
        <v>14092</v>
      </c>
      <c r="AC41" s="639">
        <f t="shared" si="0"/>
        <v>42000.000000000007</v>
      </c>
      <c r="AD41" s="118">
        <f t="shared" si="1"/>
        <v>642000</v>
      </c>
    </row>
    <row r="42" spans="1:30" x14ac:dyDescent="0.35">
      <c r="A42" s="76"/>
      <c r="B42" s="76"/>
      <c r="C42" s="76"/>
      <c r="D42" s="76"/>
      <c r="E42" s="76"/>
      <c r="F42" s="117" t="s">
        <v>14093</v>
      </c>
      <c r="G42" s="76"/>
      <c r="H42" s="118">
        <v>600000</v>
      </c>
      <c r="I42" s="76"/>
      <c r="J42" s="76" t="s">
        <v>2394</v>
      </c>
      <c r="K42" s="119">
        <v>2016</v>
      </c>
      <c r="L42" s="174" t="s">
        <v>13092</v>
      </c>
      <c r="M42" s="119">
        <v>24972</v>
      </c>
      <c r="N42" s="119"/>
      <c r="O42" s="76" t="s">
        <v>937</v>
      </c>
      <c r="P42" s="119" t="s">
        <v>967</v>
      </c>
      <c r="Q42" s="76" t="s">
        <v>4819</v>
      </c>
      <c r="R42" s="76"/>
      <c r="S42" s="76"/>
      <c r="T42" s="76"/>
      <c r="U42" s="69"/>
      <c r="V42" s="76" t="s">
        <v>14052</v>
      </c>
      <c r="W42" s="69"/>
      <c r="AC42" s="639">
        <f t="shared" si="0"/>
        <v>42000.000000000007</v>
      </c>
      <c r="AD42" s="118">
        <f t="shared" si="1"/>
        <v>642000</v>
      </c>
    </row>
    <row r="43" spans="1:30" x14ac:dyDescent="0.35">
      <c r="A43" s="76"/>
      <c r="B43" s="76"/>
      <c r="C43" s="76"/>
      <c r="D43" s="76"/>
      <c r="E43" s="76"/>
      <c r="F43" s="117" t="s">
        <v>14094</v>
      </c>
      <c r="G43" s="76"/>
      <c r="H43" s="118">
        <v>600000</v>
      </c>
      <c r="I43" s="76"/>
      <c r="J43" s="76" t="s">
        <v>2394</v>
      </c>
      <c r="K43" s="119">
        <v>2016</v>
      </c>
      <c r="L43" s="174" t="s">
        <v>14095</v>
      </c>
      <c r="M43" s="119">
        <v>24751</v>
      </c>
      <c r="N43" s="119"/>
      <c r="O43" s="76" t="s">
        <v>937</v>
      </c>
      <c r="P43" s="119" t="s">
        <v>967</v>
      </c>
      <c r="Q43" s="76" t="s">
        <v>1011</v>
      </c>
      <c r="R43" s="76"/>
      <c r="S43" s="76"/>
      <c r="T43" s="76"/>
      <c r="U43" s="69"/>
      <c r="V43" s="76" t="s">
        <v>14052</v>
      </c>
      <c r="W43" s="69"/>
      <c r="AC43" s="639">
        <f t="shared" si="0"/>
        <v>42000.000000000007</v>
      </c>
      <c r="AD43" s="118">
        <f t="shared" si="1"/>
        <v>642000</v>
      </c>
    </row>
    <row r="44" spans="1:30" x14ac:dyDescent="0.35">
      <c r="A44" s="76"/>
      <c r="B44" s="76"/>
      <c r="C44" s="76"/>
      <c r="D44" s="76"/>
      <c r="E44" s="76"/>
      <c r="F44" s="117" t="s">
        <v>14096</v>
      </c>
      <c r="G44" s="76"/>
      <c r="H44" s="118">
        <v>600000</v>
      </c>
      <c r="I44" s="76"/>
      <c r="J44" s="76" t="s">
        <v>2394</v>
      </c>
      <c r="K44" s="119">
        <v>2016</v>
      </c>
      <c r="L44" s="174" t="s">
        <v>2876</v>
      </c>
      <c r="M44" s="119">
        <v>24949</v>
      </c>
      <c r="N44" s="119"/>
      <c r="O44" s="76" t="s">
        <v>937</v>
      </c>
      <c r="P44" s="119" t="s">
        <v>938</v>
      </c>
      <c r="Q44" s="76" t="s">
        <v>4819</v>
      </c>
      <c r="R44" s="76"/>
      <c r="S44" s="76"/>
      <c r="T44" s="76"/>
      <c r="U44" s="69"/>
      <c r="V44" s="76" t="s">
        <v>14052</v>
      </c>
      <c r="W44" s="69" t="s">
        <v>14097</v>
      </c>
      <c r="AC44" s="639">
        <f t="shared" si="0"/>
        <v>42000.000000000007</v>
      </c>
      <c r="AD44" s="118">
        <f t="shared" si="1"/>
        <v>642000</v>
      </c>
    </row>
    <row r="45" spans="1:30" x14ac:dyDescent="0.35">
      <c r="A45" s="76"/>
      <c r="B45" s="76"/>
      <c r="C45" s="76"/>
      <c r="D45" s="76"/>
      <c r="E45" s="76"/>
      <c r="F45" s="117" t="s">
        <v>14098</v>
      </c>
      <c r="G45" s="76"/>
      <c r="H45" s="118">
        <v>600000</v>
      </c>
      <c r="I45" s="76"/>
      <c r="J45" s="76" t="s">
        <v>2394</v>
      </c>
      <c r="K45" s="119">
        <v>2016</v>
      </c>
      <c r="L45" s="174" t="s">
        <v>2876</v>
      </c>
      <c r="M45" s="119">
        <v>24950</v>
      </c>
      <c r="N45" s="119"/>
      <c r="O45" s="76" t="s">
        <v>937</v>
      </c>
      <c r="P45" s="119" t="s">
        <v>938</v>
      </c>
      <c r="Q45" s="76" t="s">
        <v>4819</v>
      </c>
      <c r="R45" s="76"/>
      <c r="S45" s="76"/>
      <c r="T45" s="76"/>
      <c r="U45" s="69"/>
      <c r="V45" s="76" t="s">
        <v>14052</v>
      </c>
      <c r="W45" s="69"/>
      <c r="AC45" s="639">
        <f t="shared" si="0"/>
        <v>42000.000000000007</v>
      </c>
      <c r="AD45" s="118">
        <f t="shared" si="1"/>
        <v>642000</v>
      </c>
    </row>
    <row r="46" spans="1:30" x14ac:dyDescent="0.35">
      <c r="A46" s="76"/>
      <c r="B46" s="76"/>
      <c r="C46" s="76"/>
      <c r="D46" s="76"/>
      <c r="E46" s="76"/>
      <c r="F46" s="117" t="s">
        <v>14099</v>
      </c>
      <c r="G46" s="76"/>
      <c r="H46" s="118">
        <v>600000</v>
      </c>
      <c r="I46" s="76"/>
      <c r="J46" s="76" t="s">
        <v>2394</v>
      </c>
      <c r="K46" s="119">
        <v>2016</v>
      </c>
      <c r="L46" s="174" t="s">
        <v>13083</v>
      </c>
      <c r="M46" s="119">
        <v>24895</v>
      </c>
      <c r="N46" s="119"/>
      <c r="O46" s="76" t="s">
        <v>937</v>
      </c>
      <c r="P46" s="119" t="s">
        <v>967</v>
      </c>
      <c r="Q46" s="76" t="s">
        <v>4819</v>
      </c>
      <c r="R46" s="76"/>
      <c r="S46" s="76"/>
      <c r="T46" s="76"/>
      <c r="U46" s="69"/>
      <c r="V46" s="76" t="s">
        <v>14052</v>
      </c>
      <c r="W46" s="69"/>
      <c r="AC46" s="639">
        <f t="shared" si="0"/>
        <v>42000.000000000007</v>
      </c>
      <c r="AD46" s="118">
        <f t="shared" si="1"/>
        <v>642000</v>
      </c>
    </row>
    <row r="47" spans="1:30" x14ac:dyDescent="0.35">
      <c r="A47" s="76"/>
      <c r="B47" s="76"/>
      <c r="C47" s="76"/>
      <c r="D47" s="76"/>
      <c r="E47" s="76"/>
      <c r="F47" s="117" t="s">
        <v>14100</v>
      </c>
      <c r="G47" s="76"/>
      <c r="H47" s="118">
        <v>600000</v>
      </c>
      <c r="I47" s="76"/>
      <c r="J47" s="76" t="s">
        <v>2394</v>
      </c>
      <c r="K47" s="119">
        <v>2016</v>
      </c>
      <c r="L47" s="174" t="s">
        <v>2876</v>
      </c>
      <c r="M47" s="119">
        <v>24951</v>
      </c>
      <c r="N47" s="119"/>
      <c r="O47" s="76" t="s">
        <v>937</v>
      </c>
      <c r="P47" s="119" t="s">
        <v>938</v>
      </c>
      <c r="Q47" s="76" t="s">
        <v>4819</v>
      </c>
      <c r="R47" s="76"/>
      <c r="S47" s="76"/>
      <c r="T47" s="76"/>
      <c r="U47" s="69"/>
      <c r="V47" s="76" t="s">
        <v>14052</v>
      </c>
      <c r="W47" s="69"/>
      <c r="AC47" s="639">
        <f t="shared" si="0"/>
        <v>42000.000000000007</v>
      </c>
      <c r="AD47" s="118">
        <f t="shared" si="1"/>
        <v>642000</v>
      </c>
    </row>
    <row r="48" spans="1:30" x14ac:dyDescent="0.35">
      <c r="A48" s="76"/>
      <c r="B48" s="76"/>
      <c r="C48" s="76"/>
      <c r="D48" s="76"/>
      <c r="E48" s="76"/>
      <c r="F48" s="117" t="s">
        <v>14101</v>
      </c>
      <c r="G48" s="76"/>
      <c r="H48" s="118">
        <v>600000</v>
      </c>
      <c r="I48" s="76"/>
      <c r="J48" s="76" t="s">
        <v>2394</v>
      </c>
      <c r="K48" s="119">
        <v>2016</v>
      </c>
      <c r="L48" s="174" t="s">
        <v>2876</v>
      </c>
      <c r="M48" s="119">
        <v>24952</v>
      </c>
      <c r="N48" s="119"/>
      <c r="O48" s="76" t="s">
        <v>937</v>
      </c>
      <c r="P48" s="119" t="s">
        <v>938</v>
      </c>
      <c r="Q48" s="76" t="s">
        <v>4819</v>
      </c>
      <c r="R48" s="76"/>
      <c r="S48" s="76"/>
      <c r="T48" s="76"/>
      <c r="U48" s="69"/>
      <c r="V48" s="76" t="s">
        <v>14052</v>
      </c>
      <c r="W48" s="69"/>
      <c r="AC48" s="639">
        <f t="shared" si="0"/>
        <v>42000.000000000007</v>
      </c>
      <c r="AD48" s="118">
        <f t="shared" si="1"/>
        <v>642000</v>
      </c>
    </row>
    <row r="49" spans="1:30" x14ac:dyDescent="0.35">
      <c r="A49" s="76"/>
      <c r="B49" s="76"/>
      <c r="C49" s="76"/>
      <c r="D49" s="76"/>
      <c r="E49" s="76"/>
      <c r="F49" s="117" t="s">
        <v>14102</v>
      </c>
      <c r="G49" s="76"/>
      <c r="H49" s="118">
        <v>600000</v>
      </c>
      <c r="I49" s="76"/>
      <c r="J49" s="76" t="s">
        <v>2394</v>
      </c>
      <c r="K49" s="119">
        <v>2016</v>
      </c>
      <c r="L49" s="174" t="s">
        <v>13092</v>
      </c>
      <c r="M49" s="119">
        <v>24971</v>
      </c>
      <c r="N49" s="119"/>
      <c r="O49" s="76" t="s">
        <v>937</v>
      </c>
      <c r="P49" s="119" t="s">
        <v>967</v>
      </c>
      <c r="Q49" s="76" t="s">
        <v>4819</v>
      </c>
      <c r="R49" s="76"/>
      <c r="S49" s="76"/>
      <c r="T49" s="76"/>
      <c r="U49" s="69"/>
      <c r="V49" s="76" t="s">
        <v>14052</v>
      </c>
      <c r="W49" s="69"/>
      <c r="AC49" s="639">
        <f t="shared" si="0"/>
        <v>42000.000000000007</v>
      </c>
      <c r="AD49" s="118">
        <f t="shared" si="1"/>
        <v>642000</v>
      </c>
    </row>
    <row r="50" spans="1:30" x14ac:dyDescent="0.35">
      <c r="A50" s="76"/>
      <c r="B50" s="76"/>
      <c r="C50" s="76"/>
      <c r="D50" s="76"/>
      <c r="E50" s="76"/>
      <c r="F50" s="117" t="s">
        <v>14103</v>
      </c>
      <c r="G50" s="76"/>
      <c r="H50" s="118">
        <v>600000</v>
      </c>
      <c r="I50" s="76"/>
      <c r="J50" s="76" t="s">
        <v>2394</v>
      </c>
      <c r="K50" s="119">
        <v>2016</v>
      </c>
      <c r="L50" s="174" t="s">
        <v>2876</v>
      </c>
      <c r="M50" s="119">
        <v>24949</v>
      </c>
      <c r="N50" s="119"/>
      <c r="O50" s="76"/>
      <c r="P50" s="119" t="s">
        <v>938</v>
      </c>
      <c r="Q50" s="76" t="s">
        <v>1011</v>
      </c>
      <c r="R50" s="76"/>
      <c r="S50" s="76"/>
      <c r="T50" s="76"/>
      <c r="U50" s="76"/>
      <c r="V50" s="76" t="s">
        <v>14052</v>
      </c>
      <c r="W50" s="76"/>
      <c r="AC50" s="639">
        <f t="shared" si="0"/>
        <v>42000.000000000007</v>
      </c>
      <c r="AD50" s="118">
        <f t="shared" si="1"/>
        <v>642000</v>
      </c>
    </row>
    <row r="51" spans="1:30" x14ac:dyDescent="0.35">
      <c r="A51" s="76"/>
      <c r="B51" s="76"/>
      <c r="C51" s="76"/>
      <c r="D51" s="76"/>
      <c r="E51" s="76"/>
      <c r="F51" s="117"/>
      <c r="G51" s="76"/>
      <c r="H51" s="118"/>
      <c r="I51" s="76"/>
      <c r="J51" s="76"/>
      <c r="K51" s="119"/>
      <c r="L51" s="174"/>
      <c r="M51" s="119"/>
      <c r="N51" s="119"/>
      <c r="O51" s="76"/>
      <c r="P51" s="119"/>
      <c r="Q51" s="76"/>
      <c r="R51" s="76"/>
      <c r="S51" s="76"/>
      <c r="T51" s="76"/>
      <c r="U51" s="76"/>
      <c r="V51" s="76"/>
      <c r="W51" s="76"/>
      <c r="AC51" s="639">
        <f t="shared" si="0"/>
        <v>0</v>
      </c>
      <c r="AD51" s="118">
        <f t="shared" si="1"/>
        <v>0</v>
      </c>
    </row>
    <row r="52" spans="1:30" x14ac:dyDescent="0.35">
      <c r="A52" s="64"/>
      <c r="B52" s="64"/>
      <c r="C52" s="64"/>
      <c r="D52" s="64"/>
      <c r="E52" s="64"/>
      <c r="F52" s="96" t="s">
        <v>3699</v>
      </c>
      <c r="G52" s="64"/>
      <c r="H52" s="67"/>
      <c r="I52" s="64"/>
      <c r="J52" s="64"/>
      <c r="K52" s="68"/>
      <c r="L52" s="180"/>
      <c r="M52" s="68"/>
      <c r="N52" s="68"/>
      <c r="O52" s="64"/>
      <c r="P52" s="68"/>
      <c r="Q52" s="64"/>
      <c r="R52" s="64"/>
      <c r="S52" s="64"/>
      <c r="T52" s="64"/>
      <c r="U52" s="64"/>
      <c r="V52" s="64"/>
      <c r="W52" s="64"/>
      <c r="AC52" s="639">
        <f t="shared" si="0"/>
        <v>0</v>
      </c>
      <c r="AD52" s="67">
        <f t="shared" si="1"/>
        <v>0</v>
      </c>
    </row>
    <row r="53" spans="1:30" x14ac:dyDescent="0.35">
      <c r="A53" s="76"/>
      <c r="B53" s="76"/>
      <c r="C53" s="76"/>
      <c r="D53" s="76"/>
      <c r="E53" s="76"/>
      <c r="F53" s="117" t="s">
        <v>14104</v>
      </c>
      <c r="G53" s="76"/>
      <c r="H53" s="118">
        <v>2000000</v>
      </c>
      <c r="I53" s="76"/>
      <c r="J53" s="76" t="s">
        <v>1765</v>
      </c>
      <c r="K53" s="119" t="s">
        <v>1765</v>
      </c>
      <c r="L53" s="174" t="s">
        <v>1765</v>
      </c>
      <c r="M53" s="119" t="s">
        <v>1765</v>
      </c>
      <c r="N53" s="119"/>
      <c r="O53" s="76"/>
      <c r="P53" s="119" t="s">
        <v>1765</v>
      </c>
      <c r="Q53" s="76" t="s">
        <v>1765</v>
      </c>
      <c r="R53" s="76"/>
      <c r="S53" s="76"/>
      <c r="T53" s="76"/>
      <c r="U53" s="76"/>
      <c r="V53" s="76"/>
      <c r="W53" s="76"/>
      <c r="AC53" s="639">
        <f t="shared" si="0"/>
        <v>140000</v>
      </c>
      <c r="AD53" s="118">
        <f t="shared" si="1"/>
        <v>2140000</v>
      </c>
    </row>
    <row r="54" spans="1:30" x14ac:dyDescent="0.35">
      <c r="A54" s="76"/>
      <c r="B54" s="76"/>
      <c r="C54" s="76"/>
      <c r="D54" s="76"/>
      <c r="E54" s="76"/>
      <c r="F54" s="117" t="s">
        <v>14105</v>
      </c>
      <c r="G54" s="76"/>
      <c r="H54" s="118"/>
      <c r="I54" s="76"/>
      <c r="J54" s="76" t="s">
        <v>14106</v>
      </c>
      <c r="K54" s="119">
        <v>2017</v>
      </c>
      <c r="L54" s="174" t="s">
        <v>1063</v>
      </c>
      <c r="M54" s="119" t="s">
        <v>14107</v>
      </c>
      <c r="N54" s="119"/>
      <c r="O54" s="76"/>
      <c r="P54" s="119" t="s">
        <v>967</v>
      </c>
      <c r="Q54" s="76" t="s">
        <v>3926</v>
      </c>
      <c r="R54" s="76"/>
      <c r="S54" s="76"/>
      <c r="T54" s="76"/>
      <c r="U54" s="76"/>
      <c r="V54" s="76"/>
      <c r="W54" s="76"/>
      <c r="AC54" s="639">
        <f t="shared" si="0"/>
        <v>0</v>
      </c>
      <c r="AD54" s="118">
        <f t="shared" si="1"/>
        <v>0</v>
      </c>
    </row>
    <row r="55" spans="1:30" x14ac:dyDescent="0.35">
      <c r="A55" s="76"/>
      <c r="B55" s="76"/>
      <c r="C55" s="76"/>
      <c r="D55" s="76"/>
      <c r="E55" s="76"/>
      <c r="F55" s="117" t="s">
        <v>14108</v>
      </c>
      <c r="G55" s="76"/>
      <c r="H55" s="118"/>
      <c r="I55" s="76"/>
      <c r="J55" s="76" t="s">
        <v>1765</v>
      </c>
      <c r="K55" s="76" t="s">
        <v>1765</v>
      </c>
      <c r="L55" s="174" t="s">
        <v>1765</v>
      </c>
      <c r="M55" s="174" t="s">
        <v>1765</v>
      </c>
      <c r="N55" s="119"/>
      <c r="O55" s="76"/>
      <c r="P55" s="119" t="s">
        <v>1765</v>
      </c>
      <c r="Q55" s="119" t="s">
        <v>1765</v>
      </c>
      <c r="R55" s="76"/>
      <c r="S55" s="76"/>
      <c r="T55" s="76"/>
      <c r="U55" s="76"/>
      <c r="V55" s="76"/>
      <c r="W55" s="76"/>
      <c r="AC55" s="639">
        <f t="shared" si="0"/>
        <v>0</v>
      </c>
      <c r="AD55" s="118">
        <f t="shared" si="1"/>
        <v>0</v>
      </c>
    </row>
    <row r="56" spans="1:30" x14ac:dyDescent="0.35">
      <c r="A56" s="76"/>
      <c r="B56" s="76"/>
      <c r="C56" s="76"/>
      <c r="D56" s="76"/>
      <c r="E56" s="76"/>
      <c r="F56" s="117" t="s">
        <v>14109</v>
      </c>
      <c r="G56" s="76"/>
      <c r="H56" s="118"/>
      <c r="I56" s="76"/>
      <c r="J56" s="76" t="s">
        <v>1765</v>
      </c>
      <c r="K56" s="76" t="s">
        <v>1765</v>
      </c>
      <c r="L56" s="174" t="s">
        <v>1765</v>
      </c>
      <c r="M56" s="174" t="s">
        <v>1765</v>
      </c>
      <c r="N56" s="119"/>
      <c r="O56" s="76"/>
      <c r="P56" s="119" t="s">
        <v>1765</v>
      </c>
      <c r="Q56" s="119" t="s">
        <v>1765</v>
      </c>
      <c r="R56" s="76"/>
      <c r="S56" s="76"/>
      <c r="T56" s="76"/>
      <c r="U56" s="76"/>
      <c r="V56" s="76"/>
      <c r="W56" s="76"/>
      <c r="AC56" s="639">
        <f t="shared" si="0"/>
        <v>0</v>
      </c>
      <c r="AD56" s="118">
        <f t="shared" si="1"/>
        <v>0</v>
      </c>
    </row>
    <row r="57" spans="1:30" x14ac:dyDescent="0.35">
      <c r="A57" s="76"/>
      <c r="B57" s="76"/>
      <c r="C57" s="76"/>
      <c r="D57" s="76"/>
      <c r="E57" s="76"/>
      <c r="F57" s="117" t="s">
        <v>14110</v>
      </c>
      <c r="G57" s="76"/>
      <c r="H57" s="118">
        <v>2000000</v>
      </c>
      <c r="I57" s="76"/>
      <c r="J57" s="76" t="s">
        <v>1765</v>
      </c>
      <c r="K57" s="76" t="s">
        <v>1765</v>
      </c>
      <c r="L57" s="174" t="s">
        <v>1765</v>
      </c>
      <c r="M57" s="174" t="s">
        <v>1765</v>
      </c>
      <c r="N57" s="119"/>
      <c r="O57" s="76"/>
      <c r="P57" s="119" t="s">
        <v>1765</v>
      </c>
      <c r="Q57" s="119" t="s">
        <v>1765</v>
      </c>
      <c r="R57" s="76"/>
      <c r="S57" s="76"/>
      <c r="T57" s="76"/>
      <c r="U57" s="76"/>
      <c r="V57" s="76"/>
      <c r="W57" s="76"/>
      <c r="AC57" s="639">
        <f t="shared" si="0"/>
        <v>140000</v>
      </c>
      <c r="AD57" s="118">
        <f t="shared" si="1"/>
        <v>2140000</v>
      </c>
    </row>
    <row r="58" spans="1:30" x14ac:dyDescent="0.35">
      <c r="A58" s="76"/>
      <c r="B58" s="76"/>
      <c r="C58" s="76"/>
      <c r="D58" s="76"/>
      <c r="E58" s="76"/>
      <c r="F58" s="117" t="s">
        <v>14111</v>
      </c>
      <c r="G58" s="76"/>
      <c r="H58" s="118"/>
      <c r="I58" s="76"/>
      <c r="J58" s="76" t="s">
        <v>14106</v>
      </c>
      <c r="K58" s="119">
        <v>2016</v>
      </c>
      <c r="L58" s="174" t="s">
        <v>1063</v>
      </c>
      <c r="M58" s="119" t="s">
        <v>14112</v>
      </c>
      <c r="N58" s="119"/>
      <c r="O58" s="76"/>
      <c r="P58" s="119" t="s">
        <v>967</v>
      </c>
      <c r="Q58" s="76" t="s">
        <v>3926</v>
      </c>
      <c r="R58" s="76"/>
      <c r="S58" s="76"/>
      <c r="T58" s="76"/>
      <c r="U58" s="76"/>
      <c r="V58" s="76"/>
      <c r="W58" s="76"/>
      <c r="AC58" s="639">
        <f t="shared" si="0"/>
        <v>0</v>
      </c>
      <c r="AD58" s="118">
        <f t="shared" si="1"/>
        <v>0</v>
      </c>
    </row>
    <row r="59" spans="1:30" x14ac:dyDescent="0.35">
      <c r="A59" s="76"/>
      <c r="B59" s="76"/>
      <c r="C59" s="76"/>
      <c r="D59" s="76"/>
      <c r="E59" s="76"/>
      <c r="F59" s="117" t="s">
        <v>14113</v>
      </c>
      <c r="G59" s="76"/>
      <c r="H59" s="118"/>
      <c r="I59" s="76"/>
      <c r="J59" s="174" t="s">
        <v>1765</v>
      </c>
      <c r="K59" s="174" t="s">
        <v>1765</v>
      </c>
      <c r="L59" s="174" t="s">
        <v>1765</v>
      </c>
      <c r="M59" s="174" t="s">
        <v>1765</v>
      </c>
      <c r="N59" s="119"/>
      <c r="O59" s="76"/>
      <c r="P59" s="119" t="s">
        <v>1765</v>
      </c>
      <c r="Q59" s="119" t="s">
        <v>1765</v>
      </c>
      <c r="R59" s="76"/>
      <c r="S59" s="76"/>
      <c r="T59" s="76"/>
      <c r="U59" s="76"/>
      <c r="V59" s="76"/>
      <c r="W59" s="76"/>
      <c r="AC59" s="639">
        <f t="shared" si="0"/>
        <v>0</v>
      </c>
      <c r="AD59" s="118">
        <f t="shared" si="1"/>
        <v>0</v>
      </c>
    </row>
    <row r="60" spans="1:30" x14ac:dyDescent="0.35">
      <c r="A60" s="76"/>
      <c r="B60" s="76"/>
      <c r="C60" s="76"/>
      <c r="D60" s="76"/>
      <c r="E60" s="76"/>
      <c r="F60" s="117" t="s">
        <v>14114</v>
      </c>
      <c r="G60" s="76"/>
      <c r="H60" s="118"/>
      <c r="I60" s="76"/>
      <c r="J60" s="174" t="s">
        <v>1765</v>
      </c>
      <c r="K60" s="174" t="s">
        <v>1765</v>
      </c>
      <c r="L60" s="174" t="s">
        <v>1765</v>
      </c>
      <c r="M60" s="174" t="s">
        <v>1765</v>
      </c>
      <c r="N60" s="119"/>
      <c r="O60" s="76"/>
      <c r="P60" s="119" t="s">
        <v>1765</v>
      </c>
      <c r="Q60" s="119" t="s">
        <v>1765</v>
      </c>
      <c r="R60" s="76"/>
      <c r="S60" s="76"/>
      <c r="T60" s="76"/>
      <c r="U60" s="76"/>
      <c r="V60" s="76"/>
      <c r="W60" s="76"/>
      <c r="AC60" s="639">
        <f t="shared" si="0"/>
        <v>0</v>
      </c>
      <c r="AD60" s="118">
        <f t="shared" si="1"/>
        <v>0</v>
      </c>
    </row>
    <row r="61" spans="1:30" x14ac:dyDescent="0.35">
      <c r="A61" s="76"/>
      <c r="B61" s="76"/>
      <c r="C61" s="76"/>
      <c r="D61" s="76"/>
      <c r="E61" s="76"/>
      <c r="F61" s="117" t="s">
        <v>14115</v>
      </c>
      <c r="G61" s="76"/>
      <c r="H61" s="118">
        <v>2000000</v>
      </c>
      <c r="I61" s="76"/>
      <c r="J61" s="174" t="s">
        <v>1765</v>
      </c>
      <c r="K61" s="174" t="s">
        <v>1765</v>
      </c>
      <c r="L61" s="174" t="s">
        <v>1765</v>
      </c>
      <c r="M61" s="174" t="s">
        <v>1765</v>
      </c>
      <c r="N61" s="119"/>
      <c r="O61" s="76"/>
      <c r="P61" s="119" t="s">
        <v>1765</v>
      </c>
      <c r="Q61" s="119" t="s">
        <v>1765</v>
      </c>
      <c r="R61" s="76"/>
      <c r="S61" s="76"/>
      <c r="T61" s="76"/>
      <c r="U61" s="76"/>
      <c r="V61" s="76"/>
      <c r="W61" s="76"/>
      <c r="AC61" s="639">
        <f t="shared" si="0"/>
        <v>140000</v>
      </c>
      <c r="AD61" s="118">
        <f t="shared" si="1"/>
        <v>2140000</v>
      </c>
    </row>
    <row r="62" spans="1:30" x14ac:dyDescent="0.35">
      <c r="A62" s="76"/>
      <c r="B62" s="76"/>
      <c r="C62" s="76"/>
      <c r="D62" s="76"/>
      <c r="E62" s="76"/>
      <c r="F62" s="117" t="s">
        <v>14116</v>
      </c>
      <c r="G62" s="76"/>
      <c r="H62" s="118"/>
      <c r="I62" s="76"/>
      <c r="J62" s="174" t="s">
        <v>1765</v>
      </c>
      <c r="K62" s="174" t="s">
        <v>1765</v>
      </c>
      <c r="L62" s="174" t="s">
        <v>1765</v>
      </c>
      <c r="M62" s="174" t="s">
        <v>1765</v>
      </c>
      <c r="N62" s="119"/>
      <c r="O62" s="76"/>
      <c r="P62" s="119" t="s">
        <v>1765</v>
      </c>
      <c r="Q62" s="119" t="s">
        <v>1765</v>
      </c>
      <c r="R62" s="76"/>
      <c r="S62" s="76"/>
      <c r="T62" s="76"/>
      <c r="U62" s="76"/>
      <c r="V62" s="76"/>
      <c r="W62" s="76"/>
      <c r="AC62" s="639">
        <f t="shared" si="0"/>
        <v>0</v>
      </c>
      <c r="AD62" s="118">
        <f t="shared" si="1"/>
        <v>0</v>
      </c>
    </row>
    <row r="63" spans="1:30" x14ac:dyDescent="0.35">
      <c r="A63" s="76"/>
      <c r="B63" s="76"/>
      <c r="C63" s="76"/>
      <c r="D63" s="76"/>
      <c r="E63" s="76"/>
      <c r="F63" s="117" t="s">
        <v>14117</v>
      </c>
      <c r="G63" s="76"/>
      <c r="H63" s="118"/>
      <c r="I63" s="76"/>
      <c r="J63" s="76" t="s">
        <v>5948</v>
      </c>
      <c r="K63" s="119">
        <v>2016</v>
      </c>
      <c r="L63" s="174" t="s">
        <v>1063</v>
      </c>
      <c r="M63" s="119" t="s">
        <v>14118</v>
      </c>
      <c r="N63" s="119"/>
      <c r="O63" s="76"/>
      <c r="P63" s="119" t="s">
        <v>967</v>
      </c>
      <c r="Q63" s="76" t="s">
        <v>3926</v>
      </c>
      <c r="R63" s="76"/>
      <c r="S63" s="76"/>
      <c r="T63" s="76"/>
      <c r="U63" s="76"/>
      <c r="V63" s="76"/>
      <c r="W63" s="76"/>
      <c r="AC63" s="639">
        <f t="shared" si="0"/>
        <v>0</v>
      </c>
      <c r="AD63" s="118">
        <f t="shared" si="1"/>
        <v>0</v>
      </c>
    </row>
    <row r="64" spans="1:30" x14ac:dyDescent="0.35">
      <c r="A64" s="76"/>
      <c r="B64" s="76"/>
      <c r="C64" s="76"/>
      <c r="D64" s="76"/>
      <c r="E64" s="76"/>
      <c r="F64" s="117" t="s">
        <v>14119</v>
      </c>
      <c r="G64" s="76"/>
      <c r="H64" s="118">
        <v>2000000</v>
      </c>
      <c r="I64" s="76"/>
      <c r="J64" s="174" t="s">
        <v>1765</v>
      </c>
      <c r="K64" s="174" t="s">
        <v>1765</v>
      </c>
      <c r="L64" s="174" t="s">
        <v>1765</v>
      </c>
      <c r="M64" s="174" t="s">
        <v>1765</v>
      </c>
      <c r="N64" s="119"/>
      <c r="O64" s="76"/>
      <c r="P64" s="119" t="s">
        <v>1765</v>
      </c>
      <c r="Q64" s="119" t="s">
        <v>1765</v>
      </c>
      <c r="R64" s="76"/>
      <c r="S64" s="76"/>
      <c r="T64" s="76"/>
      <c r="U64" s="76"/>
      <c r="V64" s="76"/>
      <c r="W64" s="76"/>
      <c r="AC64" s="639">
        <f t="shared" si="0"/>
        <v>140000</v>
      </c>
      <c r="AD64" s="118">
        <f t="shared" si="1"/>
        <v>2140000</v>
      </c>
    </row>
    <row r="65" spans="1:30" x14ac:dyDescent="0.35">
      <c r="A65" s="76"/>
      <c r="B65" s="76"/>
      <c r="C65" s="76"/>
      <c r="D65" s="76"/>
      <c r="E65" s="76"/>
      <c r="F65" s="117" t="s">
        <v>14120</v>
      </c>
      <c r="G65" s="76"/>
      <c r="H65" s="118"/>
      <c r="I65" s="76"/>
      <c r="J65" s="76" t="s">
        <v>14106</v>
      </c>
      <c r="K65" s="119">
        <v>2016</v>
      </c>
      <c r="L65" s="174" t="s">
        <v>1063</v>
      </c>
      <c r="M65" s="119" t="s">
        <v>14121</v>
      </c>
      <c r="N65" s="119"/>
      <c r="O65" s="76"/>
      <c r="P65" s="119" t="s">
        <v>967</v>
      </c>
      <c r="Q65" s="76" t="s">
        <v>3926</v>
      </c>
      <c r="R65" s="76"/>
      <c r="S65" s="76"/>
      <c r="T65" s="76"/>
      <c r="U65" s="76"/>
      <c r="V65" s="76"/>
      <c r="W65" s="76"/>
      <c r="AC65" s="639">
        <f t="shared" si="0"/>
        <v>0</v>
      </c>
      <c r="AD65" s="118">
        <f t="shared" si="1"/>
        <v>0</v>
      </c>
    </row>
    <row r="66" spans="1:30" x14ac:dyDescent="0.35">
      <c r="A66" s="76"/>
      <c r="B66" s="76"/>
      <c r="C66" s="76"/>
      <c r="D66" s="76"/>
      <c r="E66" s="76"/>
      <c r="F66" s="117" t="s">
        <v>14122</v>
      </c>
      <c r="G66" s="76"/>
      <c r="H66" s="118"/>
      <c r="I66" s="76"/>
      <c r="J66" s="174" t="s">
        <v>1765</v>
      </c>
      <c r="K66" s="174" t="s">
        <v>1765</v>
      </c>
      <c r="L66" s="174" t="s">
        <v>1765</v>
      </c>
      <c r="M66" s="174" t="s">
        <v>1765</v>
      </c>
      <c r="N66" s="119"/>
      <c r="O66" s="76"/>
      <c r="P66" s="119" t="s">
        <v>1765</v>
      </c>
      <c r="Q66" s="119" t="s">
        <v>1765</v>
      </c>
      <c r="R66" s="76"/>
      <c r="S66" s="76"/>
      <c r="T66" s="76"/>
      <c r="U66" s="76"/>
      <c r="V66" s="76"/>
      <c r="W66" s="76"/>
      <c r="AC66" s="639">
        <f t="shared" si="0"/>
        <v>0</v>
      </c>
      <c r="AD66" s="118">
        <f t="shared" si="1"/>
        <v>0</v>
      </c>
    </row>
    <row r="67" spans="1:30" x14ac:dyDescent="0.35">
      <c r="A67" s="76"/>
      <c r="B67" s="76"/>
      <c r="C67" s="76"/>
      <c r="D67" s="76"/>
      <c r="E67" s="76"/>
      <c r="F67" s="117" t="s">
        <v>14123</v>
      </c>
      <c r="G67" s="76"/>
      <c r="H67" s="118"/>
      <c r="I67" s="76"/>
      <c r="J67" s="174" t="s">
        <v>1765</v>
      </c>
      <c r="K67" s="174" t="s">
        <v>1765</v>
      </c>
      <c r="L67" s="174" t="s">
        <v>1765</v>
      </c>
      <c r="M67" s="174" t="s">
        <v>1765</v>
      </c>
      <c r="N67" s="119"/>
      <c r="O67" s="76"/>
      <c r="P67" s="119" t="s">
        <v>1765</v>
      </c>
      <c r="Q67" s="119" t="s">
        <v>1765</v>
      </c>
      <c r="R67" s="76"/>
      <c r="S67" s="76"/>
      <c r="T67" s="76"/>
      <c r="U67" s="76"/>
      <c r="V67" s="76"/>
      <c r="W67" s="76"/>
      <c r="AC67" s="639">
        <f t="shared" si="0"/>
        <v>0</v>
      </c>
      <c r="AD67" s="118">
        <f t="shared" si="1"/>
        <v>0</v>
      </c>
    </row>
    <row r="68" spans="1:30" x14ac:dyDescent="0.35">
      <c r="A68" s="76"/>
      <c r="B68" s="76"/>
      <c r="C68" s="76"/>
      <c r="D68" s="76"/>
      <c r="E68" s="76"/>
      <c r="F68" s="117" t="s">
        <v>14124</v>
      </c>
      <c r="G68" s="76"/>
      <c r="H68" s="118">
        <v>2000000</v>
      </c>
      <c r="I68" s="76"/>
      <c r="J68" s="174" t="s">
        <v>1765</v>
      </c>
      <c r="K68" s="174" t="s">
        <v>1765</v>
      </c>
      <c r="L68" s="174" t="s">
        <v>1765</v>
      </c>
      <c r="M68" s="174" t="s">
        <v>1765</v>
      </c>
      <c r="N68" s="119"/>
      <c r="O68" s="76"/>
      <c r="P68" s="119" t="s">
        <v>1765</v>
      </c>
      <c r="Q68" s="119" t="s">
        <v>1765</v>
      </c>
      <c r="R68" s="76"/>
      <c r="S68" s="76"/>
      <c r="T68" s="76"/>
      <c r="U68" s="76"/>
      <c r="V68" s="76"/>
      <c r="W68" s="76"/>
      <c r="AC68" s="639">
        <f t="shared" si="0"/>
        <v>140000</v>
      </c>
      <c r="AD68" s="118">
        <f t="shared" si="1"/>
        <v>2140000</v>
      </c>
    </row>
    <row r="69" spans="1:30" x14ac:dyDescent="0.35">
      <c r="A69" s="76"/>
      <c r="B69" s="76"/>
      <c r="C69" s="76"/>
      <c r="D69" s="76"/>
      <c r="E69" s="76"/>
      <c r="F69" s="117" t="s">
        <v>14125</v>
      </c>
      <c r="G69" s="76"/>
      <c r="H69" s="118"/>
      <c r="I69" s="76"/>
      <c r="J69" s="174" t="s">
        <v>1765</v>
      </c>
      <c r="K69" s="174" t="s">
        <v>1765</v>
      </c>
      <c r="L69" s="174" t="s">
        <v>1765</v>
      </c>
      <c r="M69" s="174" t="s">
        <v>1765</v>
      </c>
      <c r="N69" s="119"/>
      <c r="O69" s="76"/>
      <c r="P69" s="119" t="s">
        <v>1765</v>
      </c>
      <c r="Q69" s="119" t="s">
        <v>1765</v>
      </c>
      <c r="R69" s="76"/>
      <c r="S69" s="76"/>
      <c r="T69" s="76"/>
      <c r="U69" s="76"/>
      <c r="V69" s="76"/>
      <c r="W69" s="76"/>
      <c r="AC69" s="639">
        <f t="shared" si="0"/>
        <v>0</v>
      </c>
      <c r="AD69" s="118">
        <f t="shared" si="1"/>
        <v>0</v>
      </c>
    </row>
    <row r="70" spans="1:30" x14ac:dyDescent="0.35">
      <c r="A70" s="76"/>
      <c r="B70" s="76"/>
      <c r="C70" s="76"/>
      <c r="D70" s="76"/>
      <c r="E70" s="76"/>
      <c r="F70" s="117" t="s">
        <v>14126</v>
      </c>
      <c r="G70" s="76"/>
      <c r="H70" s="118"/>
      <c r="I70" s="76"/>
      <c r="J70" s="76" t="s">
        <v>5948</v>
      </c>
      <c r="K70" s="119">
        <v>2016</v>
      </c>
      <c r="L70" s="174" t="s">
        <v>1063</v>
      </c>
      <c r="M70" s="119" t="s">
        <v>14127</v>
      </c>
      <c r="N70" s="119"/>
      <c r="O70" s="76"/>
      <c r="P70" s="119" t="s">
        <v>967</v>
      </c>
      <c r="Q70" s="76" t="s">
        <v>3926</v>
      </c>
      <c r="R70" s="76"/>
      <c r="S70" s="76"/>
      <c r="T70" s="76"/>
      <c r="U70" s="76"/>
      <c r="V70" s="76"/>
      <c r="W70" s="76"/>
      <c r="AC70" s="639">
        <f t="shared" ref="AC70:AC133" si="2">H70*AC$4</f>
        <v>0</v>
      </c>
      <c r="AD70" s="118">
        <f t="shared" ref="AD70:AD133" si="3">H70+AC70</f>
        <v>0</v>
      </c>
    </row>
    <row r="71" spans="1:30" x14ac:dyDescent="0.35">
      <c r="A71" s="76"/>
      <c r="B71" s="76"/>
      <c r="C71" s="76"/>
      <c r="D71" s="76"/>
      <c r="E71" s="76"/>
      <c r="F71" s="117" t="s">
        <v>14128</v>
      </c>
      <c r="G71" s="76"/>
      <c r="H71" s="118">
        <v>2000000</v>
      </c>
      <c r="I71" s="76"/>
      <c r="J71" s="174" t="s">
        <v>1765</v>
      </c>
      <c r="K71" s="174" t="s">
        <v>1765</v>
      </c>
      <c r="L71" s="174" t="s">
        <v>1765</v>
      </c>
      <c r="M71" s="174" t="s">
        <v>1765</v>
      </c>
      <c r="N71" s="119"/>
      <c r="O71" s="76"/>
      <c r="P71" s="119" t="s">
        <v>1765</v>
      </c>
      <c r="Q71" s="119" t="s">
        <v>1765</v>
      </c>
      <c r="R71" s="76"/>
      <c r="S71" s="76"/>
      <c r="T71" s="76"/>
      <c r="U71" s="76"/>
      <c r="V71" s="76"/>
      <c r="W71" s="76"/>
      <c r="AC71" s="639">
        <f t="shared" si="2"/>
        <v>140000</v>
      </c>
      <c r="AD71" s="118">
        <f t="shared" si="3"/>
        <v>2140000</v>
      </c>
    </row>
    <row r="72" spans="1:30" x14ac:dyDescent="0.35">
      <c r="A72" s="76"/>
      <c r="B72" s="76"/>
      <c r="C72" s="76"/>
      <c r="D72" s="76"/>
      <c r="E72" s="76"/>
      <c r="F72" s="117" t="s">
        <v>14129</v>
      </c>
      <c r="G72" s="76"/>
      <c r="H72" s="118"/>
      <c r="I72" s="76"/>
      <c r="J72" s="76" t="s">
        <v>14106</v>
      </c>
      <c r="K72" s="119">
        <v>2016</v>
      </c>
      <c r="L72" s="174" t="s">
        <v>1063</v>
      </c>
      <c r="M72" s="119" t="s">
        <v>14130</v>
      </c>
      <c r="N72" s="119"/>
      <c r="O72" s="76"/>
      <c r="P72" s="119" t="s">
        <v>967</v>
      </c>
      <c r="Q72" s="76" t="s">
        <v>3926</v>
      </c>
      <c r="R72" s="76"/>
      <c r="S72" s="76"/>
      <c r="T72" s="76"/>
      <c r="U72" s="76"/>
      <c r="V72" s="76"/>
      <c r="W72" s="76"/>
      <c r="AC72" s="639">
        <f t="shared" si="2"/>
        <v>0</v>
      </c>
      <c r="AD72" s="118">
        <f t="shared" si="3"/>
        <v>0</v>
      </c>
    </row>
    <row r="73" spans="1:30" x14ac:dyDescent="0.35">
      <c r="A73" s="76"/>
      <c r="B73" s="76"/>
      <c r="C73" s="76"/>
      <c r="D73" s="76"/>
      <c r="E73" s="76"/>
      <c r="F73" s="117" t="s">
        <v>14131</v>
      </c>
      <c r="G73" s="76"/>
      <c r="H73" s="118"/>
      <c r="I73" s="76"/>
      <c r="J73" s="174" t="s">
        <v>1765</v>
      </c>
      <c r="K73" s="174" t="s">
        <v>1765</v>
      </c>
      <c r="L73" s="174" t="s">
        <v>1765</v>
      </c>
      <c r="M73" s="174" t="s">
        <v>1765</v>
      </c>
      <c r="N73" s="119"/>
      <c r="O73" s="76"/>
      <c r="P73" s="119" t="s">
        <v>1765</v>
      </c>
      <c r="Q73" s="119" t="s">
        <v>1765</v>
      </c>
      <c r="R73" s="76"/>
      <c r="S73" s="76"/>
      <c r="T73" s="76"/>
      <c r="U73" s="76"/>
      <c r="V73" s="76"/>
      <c r="W73" s="76"/>
      <c r="AC73" s="639">
        <f t="shared" si="2"/>
        <v>0</v>
      </c>
      <c r="AD73" s="118">
        <f t="shared" si="3"/>
        <v>0</v>
      </c>
    </row>
    <row r="74" spans="1:30" x14ac:dyDescent="0.35">
      <c r="A74" s="76"/>
      <c r="B74" s="76"/>
      <c r="C74" s="76"/>
      <c r="D74" s="76"/>
      <c r="E74" s="76"/>
      <c r="F74" s="117" t="s">
        <v>14132</v>
      </c>
      <c r="G74" s="76"/>
      <c r="H74" s="118"/>
      <c r="I74" s="76"/>
      <c r="J74" s="174" t="s">
        <v>1765</v>
      </c>
      <c r="K74" s="174" t="s">
        <v>1765</v>
      </c>
      <c r="L74" s="174" t="s">
        <v>1765</v>
      </c>
      <c r="M74" s="174" t="s">
        <v>1765</v>
      </c>
      <c r="N74" s="119"/>
      <c r="O74" s="76"/>
      <c r="P74" s="119" t="s">
        <v>1765</v>
      </c>
      <c r="Q74" s="119" t="s">
        <v>1765</v>
      </c>
      <c r="R74" s="76"/>
      <c r="S74" s="76"/>
      <c r="T74" s="76"/>
      <c r="U74" s="76"/>
      <c r="V74" s="76"/>
      <c r="W74" s="76"/>
      <c r="AC74" s="639">
        <f t="shared" si="2"/>
        <v>0</v>
      </c>
      <c r="AD74" s="118">
        <f t="shared" si="3"/>
        <v>0</v>
      </c>
    </row>
    <row r="75" spans="1:30" x14ac:dyDescent="0.35">
      <c r="A75" s="76"/>
      <c r="B75" s="76"/>
      <c r="C75" s="76"/>
      <c r="D75" s="76"/>
      <c r="E75" s="76"/>
      <c r="F75" s="117" t="s">
        <v>14133</v>
      </c>
      <c r="G75" s="76"/>
      <c r="H75" s="118">
        <v>2000000</v>
      </c>
      <c r="I75" s="76"/>
      <c r="J75" s="174" t="s">
        <v>1765</v>
      </c>
      <c r="K75" s="174" t="s">
        <v>1765</v>
      </c>
      <c r="L75" s="174" t="s">
        <v>1765</v>
      </c>
      <c r="M75" s="174" t="s">
        <v>1765</v>
      </c>
      <c r="N75" s="119"/>
      <c r="O75" s="76"/>
      <c r="P75" s="119" t="s">
        <v>1765</v>
      </c>
      <c r="Q75" s="119" t="s">
        <v>1765</v>
      </c>
      <c r="R75" s="76"/>
      <c r="S75" s="76"/>
      <c r="T75" s="76"/>
      <c r="U75" s="76"/>
      <c r="V75" s="76"/>
      <c r="W75" s="76"/>
      <c r="AC75" s="639">
        <f t="shared" si="2"/>
        <v>140000</v>
      </c>
      <c r="AD75" s="118">
        <f t="shared" si="3"/>
        <v>2140000</v>
      </c>
    </row>
    <row r="76" spans="1:30" x14ac:dyDescent="0.35">
      <c r="A76" s="76"/>
      <c r="B76" s="76"/>
      <c r="C76" s="76"/>
      <c r="D76" s="76"/>
      <c r="E76" s="76"/>
      <c r="F76" s="117" t="s">
        <v>14134</v>
      </c>
      <c r="G76" s="76"/>
      <c r="H76" s="118"/>
      <c r="I76" s="76"/>
      <c r="J76" s="76" t="s">
        <v>14106</v>
      </c>
      <c r="K76" s="119">
        <v>2016</v>
      </c>
      <c r="L76" s="174" t="s">
        <v>1063</v>
      </c>
      <c r="M76" s="119" t="s">
        <v>14135</v>
      </c>
      <c r="N76" s="119"/>
      <c r="O76" s="76"/>
      <c r="P76" s="119" t="s">
        <v>967</v>
      </c>
      <c r="Q76" s="76" t="s">
        <v>3926</v>
      </c>
      <c r="R76" s="76"/>
      <c r="S76" s="76"/>
      <c r="T76" s="76"/>
      <c r="U76" s="76"/>
      <c r="V76" s="76"/>
      <c r="W76" s="76"/>
      <c r="AC76" s="639">
        <f t="shared" si="2"/>
        <v>0</v>
      </c>
      <c r="AD76" s="118">
        <f t="shared" si="3"/>
        <v>0</v>
      </c>
    </row>
    <row r="77" spans="1:30" x14ac:dyDescent="0.35">
      <c r="A77" s="76"/>
      <c r="B77" s="76"/>
      <c r="C77" s="76"/>
      <c r="D77" s="76"/>
      <c r="E77" s="76"/>
      <c r="F77" s="117" t="s">
        <v>14136</v>
      </c>
      <c r="G77" s="76"/>
      <c r="H77" s="118"/>
      <c r="I77" s="76"/>
      <c r="J77" s="174" t="s">
        <v>1765</v>
      </c>
      <c r="K77" s="174" t="s">
        <v>1765</v>
      </c>
      <c r="L77" s="174" t="s">
        <v>1765</v>
      </c>
      <c r="M77" s="174" t="s">
        <v>1765</v>
      </c>
      <c r="N77" s="119"/>
      <c r="O77" s="76"/>
      <c r="P77" s="119" t="s">
        <v>1765</v>
      </c>
      <c r="Q77" s="119" t="s">
        <v>1765</v>
      </c>
      <c r="R77" s="76"/>
      <c r="S77" s="76"/>
      <c r="T77" s="76"/>
      <c r="U77" s="76"/>
      <c r="V77" s="76"/>
      <c r="W77" s="76"/>
      <c r="AC77" s="639">
        <f t="shared" si="2"/>
        <v>0</v>
      </c>
      <c r="AD77" s="118">
        <f t="shared" si="3"/>
        <v>0</v>
      </c>
    </row>
    <row r="78" spans="1:30" x14ac:dyDescent="0.35">
      <c r="A78" s="76"/>
      <c r="B78" s="76"/>
      <c r="C78" s="76"/>
      <c r="D78" s="76"/>
      <c r="E78" s="76"/>
      <c r="F78" s="117" t="s">
        <v>14137</v>
      </c>
      <c r="G78" s="76"/>
      <c r="H78" s="118"/>
      <c r="I78" s="76"/>
      <c r="J78" s="174" t="s">
        <v>1765</v>
      </c>
      <c r="K78" s="174" t="s">
        <v>1765</v>
      </c>
      <c r="L78" s="174" t="s">
        <v>1765</v>
      </c>
      <c r="M78" s="174" t="s">
        <v>1765</v>
      </c>
      <c r="N78" s="119"/>
      <c r="O78" s="76"/>
      <c r="P78" s="119" t="s">
        <v>1765</v>
      </c>
      <c r="Q78" s="119" t="s">
        <v>1765</v>
      </c>
      <c r="R78" s="76"/>
      <c r="S78" s="76"/>
      <c r="T78" s="76"/>
      <c r="U78" s="76"/>
      <c r="V78" s="76"/>
      <c r="W78" s="76"/>
      <c r="AC78" s="639">
        <f t="shared" si="2"/>
        <v>0</v>
      </c>
      <c r="AD78" s="118">
        <f t="shared" si="3"/>
        <v>0</v>
      </c>
    </row>
    <row r="79" spans="1:30" x14ac:dyDescent="0.35">
      <c r="A79" s="76"/>
      <c r="B79" s="76"/>
      <c r="C79" s="76"/>
      <c r="D79" s="76"/>
      <c r="E79" s="76"/>
      <c r="F79" s="117"/>
      <c r="G79" s="76"/>
      <c r="H79" s="118"/>
      <c r="I79" s="76"/>
      <c r="J79" s="76"/>
      <c r="K79" s="119"/>
      <c r="L79" s="174"/>
      <c r="M79" s="119"/>
      <c r="N79" s="119"/>
      <c r="O79" s="76"/>
      <c r="P79" s="119"/>
      <c r="Q79" s="76"/>
      <c r="R79" s="76"/>
      <c r="S79" s="76"/>
      <c r="T79" s="76"/>
      <c r="U79" s="76"/>
      <c r="V79" s="76"/>
      <c r="W79" s="76"/>
      <c r="AC79" s="639">
        <f t="shared" si="2"/>
        <v>0</v>
      </c>
      <c r="AD79" s="118">
        <f t="shared" si="3"/>
        <v>0</v>
      </c>
    </row>
    <row r="80" spans="1:30" x14ac:dyDescent="0.35">
      <c r="A80" s="64"/>
      <c r="B80" s="64"/>
      <c r="C80" s="64"/>
      <c r="D80" s="64"/>
      <c r="E80" s="64"/>
      <c r="F80" s="66" t="s">
        <v>1842</v>
      </c>
      <c r="G80" s="64"/>
      <c r="H80" s="67"/>
      <c r="I80" s="64"/>
      <c r="J80" s="64"/>
      <c r="K80" s="68"/>
      <c r="L80" s="64"/>
      <c r="M80" s="68"/>
      <c r="N80" s="68"/>
      <c r="O80" s="64"/>
      <c r="P80" s="68"/>
      <c r="Q80" s="68"/>
      <c r="R80" s="64"/>
      <c r="S80" s="64"/>
      <c r="T80" s="64"/>
      <c r="U80" s="64"/>
      <c r="V80" s="64"/>
      <c r="W80" s="64"/>
      <c r="AC80" s="639">
        <f t="shared" si="2"/>
        <v>0</v>
      </c>
      <c r="AD80" s="67">
        <f t="shared" si="3"/>
        <v>0</v>
      </c>
    </row>
    <row r="81" spans="1:30" x14ac:dyDescent="0.35">
      <c r="A81" s="76"/>
      <c r="B81" s="76"/>
      <c r="C81" s="76"/>
      <c r="D81" s="76"/>
      <c r="E81" s="76"/>
      <c r="F81" s="117" t="s">
        <v>14138</v>
      </c>
      <c r="G81" s="76"/>
      <c r="H81" s="118">
        <v>18000000</v>
      </c>
      <c r="I81" s="76"/>
      <c r="J81" s="76" t="s">
        <v>1562</v>
      </c>
      <c r="K81" s="119">
        <v>2016</v>
      </c>
      <c r="L81" s="76" t="s">
        <v>4435</v>
      </c>
      <c r="M81" s="117" t="s">
        <v>14139</v>
      </c>
      <c r="N81" s="119"/>
      <c r="O81" s="76"/>
      <c r="P81" s="119" t="s">
        <v>1063</v>
      </c>
      <c r="Q81" s="119" t="s">
        <v>1063</v>
      </c>
      <c r="R81" s="76"/>
      <c r="S81" s="76"/>
      <c r="T81" s="76"/>
      <c r="U81" s="76"/>
      <c r="V81" s="76"/>
      <c r="W81" s="76"/>
      <c r="AC81" s="639">
        <f t="shared" si="2"/>
        <v>1260000.0000000002</v>
      </c>
      <c r="AD81" s="118">
        <f t="shared" si="3"/>
        <v>19260000</v>
      </c>
    </row>
    <row r="82" spans="1:30" x14ac:dyDescent="0.35">
      <c r="A82" s="76"/>
      <c r="B82" s="76"/>
      <c r="C82" s="76"/>
      <c r="D82" s="76"/>
      <c r="E82" s="76"/>
      <c r="F82" s="117" t="s">
        <v>14140</v>
      </c>
      <c r="G82" s="76"/>
      <c r="H82" s="118">
        <v>18000000</v>
      </c>
      <c r="I82" s="76"/>
      <c r="J82" s="76" t="s">
        <v>1562</v>
      </c>
      <c r="K82" s="119">
        <v>2016</v>
      </c>
      <c r="L82" s="76" t="s">
        <v>4435</v>
      </c>
      <c r="M82" s="117" t="s">
        <v>14141</v>
      </c>
      <c r="N82" s="119"/>
      <c r="O82" s="76"/>
      <c r="P82" s="119" t="s">
        <v>1063</v>
      </c>
      <c r="Q82" s="119" t="s">
        <v>1063</v>
      </c>
      <c r="R82" s="76"/>
      <c r="S82" s="76"/>
      <c r="T82" s="76"/>
      <c r="U82" s="76"/>
      <c r="V82" s="76"/>
      <c r="W82" s="76"/>
      <c r="AC82" s="639">
        <f t="shared" si="2"/>
        <v>1260000.0000000002</v>
      </c>
      <c r="AD82" s="118">
        <f t="shared" si="3"/>
        <v>19260000</v>
      </c>
    </row>
    <row r="83" spans="1:30" x14ac:dyDescent="0.35">
      <c r="A83" s="76"/>
      <c r="B83" s="76"/>
      <c r="C83" s="76"/>
      <c r="D83" s="76"/>
      <c r="E83" s="76"/>
      <c r="F83" s="117" t="s">
        <v>14142</v>
      </c>
      <c r="G83" s="76"/>
      <c r="H83" s="118">
        <v>18000000</v>
      </c>
      <c r="I83" s="76"/>
      <c r="J83" s="76" t="s">
        <v>1562</v>
      </c>
      <c r="K83" s="119">
        <v>2016</v>
      </c>
      <c r="L83" s="76" t="s">
        <v>4435</v>
      </c>
      <c r="M83" s="117" t="s">
        <v>14143</v>
      </c>
      <c r="N83" s="119"/>
      <c r="O83" s="76"/>
      <c r="P83" s="119" t="s">
        <v>1063</v>
      </c>
      <c r="Q83" s="119" t="s">
        <v>1063</v>
      </c>
      <c r="R83" s="76"/>
      <c r="S83" s="76"/>
      <c r="T83" s="76"/>
      <c r="U83" s="76"/>
      <c r="V83" s="76"/>
      <c r="W83" s="76"/>
      <c r="AC83" s="639">
        <f t="shared" si="2"/>
        <v>1260000.0000000002</v>
      </c>
      <c r="AD83" s="118">
        <f t="shared" si="3"/>
        <v>19260000</v>
      </c>
    </row>
    <row r="84" spans="1:30" x14ac:dyDescent="0.35">
      <c r="A84" s="76"/>
      <c r="B84" s="76"/>
      <c r="C84" s="76"/>
      <c r="D84" s="76"/>
      <c r="E84" s="76"/>
      <c r="F84" s="117" t="s">
        <v>14144</v>
      </c>
      <c r="G84" s="76"/>
      <c r="H84" s="118">
        <v>6000000</v>
      </c>
      <c r="I84" s="76"/>
      <c r="J84" s="76" t="s">
        <v>1562</v>
      </c>
      <c r="K84" s="119">
        <v>2017</v>
      </c>
      <c r="L84" s="76" t="s">
        <v>14145</v>
      </c>
      <c r="M84" s="117" t="s">
        <v>14146</v>
      </c>
      <c r="N84" s="119"/>
      <c r="O84" s="76"/>
      <c r="P84" s="119" t="s">
        <v>1063</v>
      </c>
      <c r="Q84" s="119" t="s">
        <v>1063</v>
      </c>
      <c r="R84" s="76"/>
      <c r="S84" s="76"/>
      <c r="T84" s="76"/>
      <c r="U84" s="76"/>
      <c r="V84" s="76"/>
      <c r="W84" s="76"/>
      <c r="AC84" s="639">
        <f t="shared" si="2"/>
        <v>420000.00000000006</v>
      </c>
      <c r="AD84" s="118">
        <f t="shared" si="3"/>
        <v>6420000</v>
      </c>
    </row>
    <row r="85" spans="1:30" x14ac:dyDescent="0.35">
      <c r="A85" s="76"/>
      <c r="B85" s="76"/>
      <c r="C85" s="76"/>
      <c r="D85" s="76"/>
      <c r="E85" s="76"/>
      <c r="F85" s="117" t="s">
        <v>14147</v>
      </c>
      <c r="G85" s="76"/>
      <c r="H85" s="118">
        <v>6000000</v>
      </c>
      <c r="I85" s="76"/>
      <c r="J85" s="76" t="s">
        <v>1562</v>
      </c>
      <c r="K85" s="119">
        <v>2017</v>
      </c>
      <c r="L85" s="76" t="s">
        <v>14148</v>
      </c>
      <c r="M85" s="117" t="s">
        <v>14149</v>
      </c>
      <c r="N85" s="119"/>
      <c r="O85" s="76"/>
      <c r="P85" s="119" t="s">
        <v>1063</v>
      </c>
      <c r="Q85" s="119" t="s">
        <v>1063</v>
      </c>
      <c r="R85" s="76"/>
      <c r="S85" s="76"/>
      <c r="T85" s="76"/>
      <c r="U85" s="76"/>
      <c r="V85" s="76"/>
      <c r="W85" s="76"/>
      <c r="AC85" s="639">
        <f t="shared" si="2"/>
        <v>420000.00000000006</v>
      </c>
      <c r="AD85" s="118">
        <f t="shared" si="3"/>
        <v>6420000</v>
      </c>
    </row>
    <row r="86" spans="1:30" x14ac:dyDescent="0.35">
      <c r="A86" s="76"/>
      <c r="B86" s="76"/>
      <c r="C86" s="76"/>
      <c r="D86" s="76"/>
      <c r="E86" s="76"/>
      <c r="F86" s="123"/>
      <c r="G86" s="76"/>
      <c r="H86" s="118"/>
      <c r="I86" s="76"/>
      <c r="J86" s="76"/>
      <c r="K86" s="119"/>
      <c r="L86" s="76"/>
      <c r="M86" s="119"/>
      <c r="N86" s="119"/>
      <c r="O86" s="76"/>
      <c r="P86" s="119"/>
      <c r="Q86" s="119"/>
      <c r="R86" s="76"/>
      <c r="S86" s="76"/>
      <c r="T86" s="76"/>
      <c r="U86" s="76"/>
      <c r="V86" s="76"/>
      <c r="W86" s="76"/>
      <c r="AC86" s="639">
        <f t="shared" si="2"/>
        <v>0</v>
      </c>
      <c r="AD86" s="118">
        <f t="shared" si="3"/>
        <v>0</v>
      </c>
    </row>
    <row r="87" spans="1:30" x14ac:dyDescent="0.35">
      <c r="A87" s="64"/>
      <c r="B87" s="64"/>
      <c r="C87" s="64"/>
      <c r="D87" s="64"/>
      <c r="E87" s="64"/>
      <c r="F87" s="66" t="s">
        <v>1851</v>
      </c>
      <c r="G87" s="64"/>
      <c r="H87" s="67"/>
      <c r="I87" s="64"/>
      <c r="J87" s="64"/>
      <c r="K87" s="68"/>
      <c r="L87" s="64"/>
      <c r="M87" s="68"/>
      <c r="N87" s="68"/>
      <c r="O87" s="64"/>
      <c r="P87" s="68"/>
      <c r="Q87" s="68"/>
      <c r="R87" s="64"/>
      <c r="S87" s="64"/>
      <c r="T87" s="64"/>
      <c r="U87" s="64"/>
      <c r="V87" s="64"/>
      <c r="W87" s="64"/>
      <c r="AC87" s="639">
        <f t="shared" si="2"/>
        <v>0</v>
      </c>
      <c r="AD87" s="67">
        <f t="shared" si="3"/>
        <v>0</v>
      </c>
    </row>
    <row r="88" spans="1:30" s="102" customFormat="1" x14ac:dyDescent="0.35">
      <c r="A88" s="69"/>
      <c r="B88" s="69"/>
      <c r="C88" s="69"/>
      <c r="D88" s="69"/>
      <c r="E88" s="69"/>
      <c r="F88" s="69" t="s">
        <v>14150</v>
      </c>
      <c r="G88" s="69"/>
      <c r="H88" s="74">
        <v>400000</v>
      </c>
      <c r="I88" s="69"/>
      <c r="J88" s="69" t="s">
        <v>14151</v>
      </c>
      <c r="K88" s="75">
        <v>2016</v>
      </c>
      <c r="L88" s="69" t="s">
        <v>14152</v>
      </c>
      <c r="M88" s="75" t="s">
        <v>14153</v>
      </c>
      <c r="N88" s="75"/>
      <c r="O88" s="69"/>
      <c r="P88" s="75" t="s">
        <v>1063</v>
      </c>
      <c r="Q88" s="75" t="s">
        <v>1063</v>
      </c>
      <c r="R88" s="69"/>
      <c r="S88" s="69"/>
      <c r="T88" s="69"/>
      <c r="U88" s="69"/>
      <c r="V88" s="69"/>
      <c r="W88" s="69"/>
      <c r="AC88" s="639">
        <f t="shared" si="2"/>
        <v>28000.000000000004</v>
      </c>
      <c r="AD88" s="74">
        <f t="shared" si="3"/>
        <v>428000</v>
      </c>
    </row>
    <row r="89" spans="1:30" s="102" customFormat="1" x14ac:dyDescent="0.35">
      <c r="A89" s="69"/>
      <c r="B89" s="69"/>
      <c r="C89" s="69"/>
      <c r="D89" s="69"/>
      <c r="E89" s="69"/>
      <c r="F89" s="69" t="s">
        <v>14154</v>
      </c>
      <c r="G89" s="69"/>
      <c r="H89" s="74">
        <v>400000</v>
      </c>
      <c r="I89" s="69"/>
      <c r="J89" s="69" t="s">
        <v>14151</v>
      </c>
      <c r="K89" s="75">
        <v>2016</v>
      </c>
      <c r="L89" s="69" t="s">
        <v>14152</v>
      </c>
      <c r="M89" s="75" t="s">
        <v>14155</v>
      </c>
      <c r="N89" s="75"/>
      <c r="O89" s="69"/>
      <c r="P89" s="75" t="s">
        <v>1063</v>
      </c>
      <c r="Q89" s="75" t="s">
        <v>1063</v>
      </c>
      <c r="R89" s="69"/>
      <c r="S89" s="69"/>
      <c r="T89" s="69"/>
      <c r="U89" s="69"/>
      <c r="V89" s="69"/>
      <c r="W89" s="69"/>
      <c r="AC89" s="639">
        <f t="shared" si="2"/>
        <v>28000.000000000004</v>
      </c>
      <c r="AD89" s="74">
        <f t="shared" si="3"/>
        <v>428000</v>
      </c>
    </row>
    <row r="90" spans="1:30" s="102" customFormat="1" x14ac:dyDescent="0.35">
      <c r="A90" s="69"/>
      <c r="B90" s="69"/>
      <c r="C90" s="69"/>
      <c r="D90" s="69"/>
      <c r="E90" s="69"/>
      <c r="F90" s="69" t="s">
        <v>14156</v>
      </c>
      <c r="G90" s="69"/>
      <c r="H90" s="74">
        <v>400000</v>
      </c>
      <c r="I90" s="69"/>
      <c r="J90" s="69" t="s">
        <v>14157</v>
      </c>
      <c r="K90" s="75">
        <v>2017</v>
      </c>
      <c r="L90" s="69" t="s">
        <v>1063</v>
      </c>
      <c r="M90" s="75">
        <v>39184</v>
      </c>
      <c r="N90" s="75"/>
      <c r="O90" s="69"/>
      <c r="P90" s="75" t="s">
        <v>1063</v>
      </c>
      <c r="Q90" s="75" t="s">
        <v>1063</v>
      </c>
      <c r="R90" s="69"/>
      <c r="S90" s="69"/>
      <c r="T90" s="69"/>
      <c r="U90" s="69"/>
      <c r="V90" s="69"/>
      <c r="W90" s="69"/>
      <c r="AC90" s="639">
        <f t="shared" si="2"/>
        <v>28000.000000000004</v>
      </c>
      <c r="AD90" s="74">
        <f t="shared" si="3"/>
        <v>428000</v>
      </c>
    </row>
    <row r="91" spans="1:30" s="102" customFormat="1" x14ac:dyDescent="0.35">
      <c r="A91" s="69"/>
      <c r="B91" s="69"/>
      <c r="C91" s="69"/>
      <c r="D91" s="69"/>
      <c r="E91" s="69"/>
      <c r="F91" s="69" t="s">
        <v>14158</v>
      </c>
      <c r="G91" s="69"/>
      <c r="H91" s="74">
        <v>400000</v>
      </c>
      <c r="I91" s="69"/>
      <c r="J91" s="69" t="s">
        <v>14157</v>
      </c>
      <c r="K91" s="75">
        <v>2017</v>
      </c>
      <c r="L91" s="69" t="s">
        <v>1063</v>
      </c>
      <c r="M91" s="75" t="s">
        <v>14159</v>
      </c>
      <c r="N91" s="75"/>
      <c r="O91" s="69"/>
      <c r="P91" s="75" t="s">
        <v>1063</v>
      </c>
      <c r="Q91" s="75" t="s">
        <v>1063</v>
      </c>
      <c r="R91" s="69"/>
      <c r="S91" s="69"/>
      <c r="T91" s="69"/>
      <c r="U91" s="69"/>
      <c r="V91" s="69"/>
      <c r="W91" s="69"/>
      <c r="AC91" s="639">
        <f t="shared" si="2"/>
        <v>28000.000000000004</v>
      </c>
      <c r="AD91" s="74">
        <f t="shared" si="3"/>
        <v>428000</v>
      </c>
    </row>
    <row r="92" spans="1:30" s="102" customFormat="1" x14ac:dyDescent="0.35">
      <c r="A92" s="69"/>
      <c r="B92" s="69"/>
      <c r="C92" s="69"/>
      <c r="D92" s="69"/>
      <c r="E92" s="69"/>
      <c r="F92" s="69"/>
      <c r="G92" s="69"/>
      <c r="H92" s="74"/>
      <c r="I92" s="69"/>
      <c r="J92" s="69"/>
      <c r="K92" s="75"/>
      <c r="L92" s="69"/>
      <c r="M92" s="75"/>
      <c r="N92" s="75"/>
      <c r="O92" s="69"/>
      <c r="P92" s="75"/>
      <c r="Q92" s="75"/>
      <c r="R92" s="69"/>
      <c r="S92" s="69"/>
      <c r="T92" s="69"/>
      <c r="U92" s="69"/>
      <c r="V92" s="69"/>
      <c r="W92" s="69"/>
      <c r="AC92" s="639">
        <f t="shared" si="2"/>
        <v>0</v>
      </c>
      <c r="AD92" s="74">
        <f t="shared" si="3"/>
        <v>0</v>
      </c>
    </row>
    <row r="93" spans="1:30" s="102" customFormat="1" x14ac:dyDescent="0.35">
      <c r="A93" s="64"/>
      <c r="B93" s="64"/>
      <c r="C93" s="64"/>
      <c r="D93" s="64"/>
      <c r="E93" s="64"/>
      <c r="F93" s="66" t="s">
        <v>1161</v>
      </c>
      <c r="G93" s="64"/>
      <c r="H93" s="67"/>
      <c r="I93" s="64"/>
      <c r="J93" s="64"/>
      <c r="K93" s="68"/>
      <c r="L93" s="64"/>
      <c r="M93" s="68"/>
      <c r="N93" s="68"/>
      <c r="O93" s="64"/>
      <c r="P93" s="68"/>
      <c r="Q93" s="68"/>
      <c r="R93" s="64"/>
      <c r="S93" s="64"/>
      <c r="T93" s="64"/>
      <c r="U93" s="64"/>
      <c r="V93" s="64"/>
      <c r="W93" s="64"/>
      <c r="AC93" s="639">
        <f t="shared" si="2"/>
        <v>0</v>
      </c>
      <c r="AD93" s="67">
        <f t="shared" si="3"/>
        <v>0</v>
      </c>
    </row>
    <row r="94" spans="1:30" s="102" customFormat="1" x14ac:dyDescent="0.35">
      <c r="A94" s="69"/>
      <c r="B94" s="69"/>
      <c r="C94" s="69"/>
      <c r="D94" s="69"/>
      <c r="E94" s="69"/>
      <c r="F94" s="69" t="s">
        <v>14160</v>
      </c>
      <c r="G94" s="69"/>
      <c r="H94" s="74"/>
      <c r="I94" s="69"/>
      <c r="J94" s="69" t="s">
        <v>1765</v>
      </c>
      <c r="K94" s="69" t="s">
        <v>1765</v>
      </c>
      <c r="L94" s="69" t="s">
        <v>1765</v>
      </c>
      <c r="M94" s="69" t="s">
        <v>1765</v>
      </c>
      <c r="N94" s="75"/>
      <c r="O94" s="69"/>
      <c r="P94" s="75" t="s">
        <v>1765</v>
      </c>
      <c r="Q94" s="75" t="s">
        <v>1765</v>
      </c>
      <c r="R94" s="69"/>
      <c r="S94" s="69"/>
      <c r="T94" s="69"/>
      <c r="U94" s="69"/>
      <c r="V94" s="69"/>
      <c r="W94" s="69"/>
      <c r="AC94" s="639">
        <f t="shared" si="2"/>
        <v>0</v>
      </c>
      <c r="AD94" s="74">
        <f t="shared" si="3"/>
        <v>0</v>
      </c>
    </row>
    <row r="95" spans="1:30" s="102" customFormat="1" x14ac:dyDescent="0.35">
      <c r="A95" s="69"/>
      <c r="B95" s="69"/>
      <c r="C95" s="69"/>
      <c r="D95" s="69"/>
      <c r="E95" s="69"/>
      <c r="F95" s="69" t="s">
        <v>14161</v>
      </c>
      <c r="G95" s="69"/>
      <c r="H95" s="74"/>
      <c r="I95" s="69"/>
      <c r="J95" s="69" t="s">
        <v>1765</v>
      </c>
      <c r="K95" s="69" t="s">
        <v>1765</v>
      </c>
      <c r="L95" s="69" t="s">
        <v>1765</v>
      </c>
      <c r="M95" s="69" t="s">
        <v>1765</v>
      </c>
      <c r="N95" s="75"/>
      <c r="O95" s="69"/>
      <c r="P95" s="75" t="s">
        <v>1765</v>
      </c>
      <c r="Q95" s="75" t="s">
        <v>1765</v>
      </c>
      <c r="R95" s="69"/>
      <c r="S95" s="69"/>
      <c r="T95" s="69"/>
      <c r="U95" s="69"/>
      <c r="V95" s="69"/>
      <c r="W95" s="69"/>
      <c r="AC95" s="639">
        <f t="shared" si="2"/>
        <v>0</v>
      </c>
      <c r="AD95" s="74">
        <f t="shared" si="3"/>
        <v>0</v>
      </c>
    </row>
    <row r="96" spans="1:30" s="102" customFormat="1" x14ac:dyDescent="0.35">
      <c r="A96" s="69"/>
      <c r="B96" s="69"/>
      <c r="C96" s="69"/>
      <c r="D96" s="69"/>
      <c r="E96" s="69"/>
      <c r="F96" s="69" t="s">
        <v>14162</v>
      </c>
      <c r="G96" s="69"/>
      <c r="H96" s="74"/>
      <c r="I96" s="69"/>
      <c r="J96" s="69" t="s">
        <v>1765</v>
      </c>
      <c r="K96" s="69" t="s">
        <v>1765</v>
      </c>
      <c r="L96" s="69" t="s">
        <v>1765</v>
      </c>
      <c r="M96" s="69" t="s">
        <v>1765</v>
      </c>
      <c r="N96" s="75"/>
      <c r="O96" s="69"/>
      <c r="P96" s="75" t="s">
        <v>1765</v>
      </c>
      <c r="Q96" s="75" t="s">
        <v>1765</v>
      </c>
      <c r="R96" s="69"/>
      <c r="S96" s="69"/>
      <c r="T96" s="69"/>
      <c r="U96" s="69"/>
      <c r="V96" s="69"/>
      <c r="W96" s="69"/>
      <c r="AC96" s="639">
        <f t="shared" si="2"/>
        <v>0</v>
      </c>
      <c r="AD96" s="74">
        <f t="shared" si="3"/>
        <v>0</v>
      </c>
    </row>
    <row r="97" spans="1:30" s="102" customFormat="1" x14ac:dyDescent="0.35">
      <c r="A97" s="69"/>
      <c r="B97" s="69"/>
      <c r="C97" s="69"/>
      <c r="D97" s="69"/>
      <c r="E97" s="69"/>
      <c r="F97" s="69" t="s">
        <v>14163</v>
      </c>
      <c r="G97" s="69"/>
      <c r="H97" s="74"/>
      <c r="I97" s="69"/>
      <c r="J97" s="69" t="s">
        <v>1765</v>
      </c>
      <c r="K97" s="69" t="s">
        <v>1765</v>
      </c>
      <c r="L97" s="69" t="s">
        <v>1765</v>
      </c>
      <c r="M97" s="69" t="s">
        <v>1765</v>
      </c>
      <c r="N97" s="75"/>
      <c r="O97" s="69"/>
      <c r="P97" s="75" t="s">
        <v>1765</v>
      </c>
      <c r="Q97" s="75" t="s">
        <v>1765</v>
      </c>
      <c r="R97" s="69"/>
      <c r="S97" s="69"/>
      <c r="T97" s="69"/>
      <c r="U97" s="69"/>
      <c r="V97" s="69"/>
      <c r="W97" s="69"/>
      <c r="AC97" s="639">
        <f t="shared" si="2"/>
        <v>0</v>
      </c>
      <c r="AD97" s="74">
        <f t="shared" si="3"/>
        <v>0</v>
      </c>
    </row>
    <row r="98" spans="1:30" s="102" customFormat="1" x14ac:dyDescent="0.35">
      <c r="A98" s="69"/>
      <c r="B98" s="69"/>
      <c r="C98" s="69"/>
      <c r="D98" s="69"/>
      <c r="E98" s="69"/>
      <c r="F98" s="69" t="s">
        <v>14164</v>
      </c>
      <c r="G98" s="69"/>
      <c r="H98" s="74"/>
      <c r="I98" s="69"/>
      <c r="J98" s="69" t="s">
        <v>1765</v>
      </c>
      <c r="K98" s="69" t="s">
        <v>1765</v>
      </c>
      <c r="L98" s="69" t="s">
        <v>1765</v>
      </c>
      <c r="M98" s="69" t="s">
        <v>1765</v>
      </c>
      <c r="N98" s="75"/>
      <c r="O98" s="69"/>
      <c r="P98" s="75" t="s">
        <v>1765</v>
      </c>
      <c r="Q98" s="75" t="s">
        <v>1765</v>
      </c>
      <c r="R98" s="69"/>
      <c r="S98" s="69"/>
      <c r="T98" s="69"/>
      <c r="U98" s="69"/>
      <c r="V98" s="69"/>
      <c r="W98" s="69"/>
      <c r="AC98" s="639">
        <f t="shared" si="2"/>
        <v>0</v>
      </c>
      <c r="AD98" s="74">
        <f t="shared" si="3"/>
        <v>0</v>
      </c>
    </row>
    <row r="99" spans="1:30" s="102" customFormat="1" x14ac:dyDescent="0.35">
      <c r="A99" s="69"/>
      <c r="B99" s="69"/>
      <c r="C99" s="69"/>
      <c r="D99" s="69"/>
      <c r="E99" s="69"/>
      <c r="F99" s="69"/>
      <c r="G99" s="69"/>
      <c r="H99" s="74"/>
      <c r="I99" s="69"/>
      <c r="J99" s="69"/>
      <c r="K99" s="75"/>
      <c r="L99" s="69"/>
      <c r="M99" s="75"/>
      <c r="N99" s="75"/>
      <c r="O99" s="69"/>
      <c r="P99" s="75"/>
      <c r="Q99" s="75"/>
      <c r="R99" s="69"/>
      <c r="S99" s="69"/>
      <c r="T99" s="69"/>
      <c r="U99" s="69"/>
      <c r="V99" s="69"/>
      <c r="W99" s="69"/>
      <c r="AC99" s="639">
        <f t="shared" si="2"/>
        <v>0</v>
      </c>
      <c r="AD99" s="74">
        <f t="shared" si="3"/>
        <v>0</v>
      </c>
    </row>
    <row r="100" spans="1:30" s="102" customFormat="1" x14ac:dyDescent="0.35">
      <c r="A100" s="64"/>
      <c r="B100" s="64"/>
      <c r="C100" s="64"/>
      <c r="D100" s="64"/>
      <c r="E100" s="64"/>
      <c r="F100" s="66" t="s">
        <v>2678</v>
      </c>
      <c r="G100" s="64"/>
      <c r="H100" s="67"/>
      <c r="I100" s="64"/>
      <c r="J100" s="64"/>
      <c r="K100" s="68"/>
      <c r="L100" s="64"/>
      <c r="M100" s="68"/>
      <c r="N100" s="68"/>
      <c r="O100" s="64"/>
      <c r="P100" s="68"/>
      <c r="Q100" s="68"/>
      <c r="R100" s="64"/>
      <c r="S100" s="64"/>
      <c r="T100" s="64"/>
      <c r="U100" s="64"/>
      <c r="V100" s="64"/>
      <c r="W100" s="64"/>
      <c r="AC100" s="639">
        <f t="shared" si="2"/>
        <v>0</v>
      </c>
      <c r="AD100" s="67">
        <f t="shared" si="3"/>
        <v>0</v>
      </c>
    </row>
    <row r="101" spans="1:30" s="102" customFormat="1" x14ac:dyDescent="0.35">
      <c r="A101" s="69"/>
      <c r="B101" s="69"/>
      <c r="C101" s="69"/>
      <c r="D101" s="69"/>
      <c r="E101" s="69"/>
      <c r="F101" s="69" t="s">
        <v>14165</v>
      </c>
      <c r="G101" s="69"/>
      <c r="H101" s="74"/>
      <c r="I101" s="69"/>
      <c r="J101" s="69" t="s">
        <v>1765</v>
      </c>
      <c r="K101" s="69" t="s">
        <v>1765</v>
      </c>
      <c r="L101" s="69" t="s">
        <v>1765</v>
      </c>
      <c r="M101" s="69" t="s">
        <v>1765</v>
      </c>
      <c r="N101" s="75"/>
      <c r="O101" s="69"/>
      <c r="P101" s="75" t="s">
        <v>1765</v>
      </c>
      <c r="Q101" s="75" t="s">
        <v>1765</v>
      </c>
      <c r="R101" s="69"/>
      <c r="S101" s="69"/>
      <c r="T101" s="69"/>
      <c r="U101" s="69"/>
      <c r="V101" s="69"/>
      <c r="W101" s="69"/>
      <c r="AC101" s="639">
        <f t="shared" si="2"/>
        <v>0</v>
      </c>
      <c r="AD101" s="74">
        <f t="shared" si="3"/>
        <v>0</v>
      </c>
    </row>
    <row r="102" spans="1:30" s="102" customFormat="1" x14ac:dyDescent="0.35">
      <c r="A102" s="69"/>
      <c r="B102" s="69"/>
      <c r="C102" s="69"/>
      <c r="D102" s="69"/>
      <c r="E102" s="69"/>
      <c r="F102" s="69" t="s">
        <v>14166</v>
      </c>
      <c r="G102" s="69"/>
      <c r="H102" s="74"/>
      <c r="I102" s="69"/>
      <c r="J102" s="69" t="s">
        <v>1765</v>
      </c>
      <c r="K102" s="69" t="s">
        <v>1765</v>
      </c>
      <c r="L102" s="69" t="s">
        <v>1765</v>
      </c>
      <c r="M102" s="69" t="s">
        <v>1765</v>
      </c>
      <c r="N102" s="75"/>
      <c r="O102" s="69"/>
      <c r="P102" s="75" t="s">
        <v>1765</v>
      </c>
      <c r="Q102" s="75" t="s">
        <v>1765</v>
      </c>
      <c r="R102" s="69"/>
      <c r="S102" s="69"/>
      <c r="T102" s="69"/>
      <c r="U102" s="69"/>
      <c r="V102" s="69"/>
      <c r="W102" s="69"/>
      <c r="AC102" s="639">
        <f t="shared" si="2"/>
        <v>0</v>
      </c>
      <c r="AD102" s="74">
        <f t="shared" si="3"/>
        <v>0</v>
      </c>
    </row>
    <row r="103" spans="1:30" s="102" customFormat="1" x14ac:dyDescent="0.35">
      <c r="A103" s="69"/>
      <c r="B103" s="69"/>
      <c r="C103" s="69"/>
      <c r="D103" s="69"/>
      <c r="E103" s="69"/>
      <c r="F103" s="69" t="s">
        <v>14167</v>
      </c>
      <c r="G103" s="69"/>
      <c r="H103" s="74"/>
      <c r="I103" s="69"/>
      <c r="J103" s="69" t="s">
        <v>1765</v>
      </c>
      <c r="K103" s="69" t="s">
        <v>1765</v>
      </c>
      <c r="L103" s="69" t="s">
        <v>1765</v>
      </c>
      <c r="M103" s="69" t="s">
        <v>1765</v>
      </c>
      <c r="N103" s="75"/>
      <c r="O103" s="69"/>
      <c r="P103" s="75" t="s">
        <v>1765</v>
      </c>
      <c r="Q103" s="75" t="s">
        <v>1765</v>
      </c>
      <c r="R103" s="69"/>
      <c r="S103" s="69"/>
      <c r="T103" s="69"/>
      <c r="U103" s="69"/>
      <c r="V103" s="69"/>
      <c r="W103" s="69"/>
      <c r="AC103" s="639">
        <f t="shared" si="2"/>
        <v>0</v>
      </c>
      <c r="AD103" s="74">
        <f t="shared" si="3"/>
        <v>0</v>
      </c>
    </row>
    <row r="104" spans="1:30" s="102" customFormat="1" x14ac:dyDescent="0.35">
      <c r="A104" s="69"/>
      <c r="B104" s="69"/>
      <c r="C104" s="69"/>
      <c r="D104" s="69"/>
      <c r="E104" s="69"/>
      <c r="F104" s="69" t="s">
        <v>14168</v>
      </c>
      <c r="G104" s="69"/>
      <c r="H104" s="74"/>
      <c r="I104" s="69"/>
      <c r="J104" s="69" t="s">
        <v>1765</v>
      </c>
      <c r="K104" s="69" t="s">
        <v>1765</v>
      </c>
      <c r="L104" s="69" t="s">
        <v>1765</v>
      </c>
      <c r="M104" s="69" t="s">
        <v>1765</v>
      </c>
      <c r="N104" s="75"/>
      <c r="O104" s="69"/>
      <c r="P104" s="75" t="s">
        <v>1765</v>
      </c>
      <c r="Q104" s="75" t="s">
        <v>1765</v>
      </c>
      <c r="R104" s="69"/>
      <c r="S104" s="69"/>
      <c r="T104" s="69"/>
      <c r="U104" s="69"/>
      <c r="V104" s="69"/>
      <c r="W104" s="69"/>
      <c r="AC104" s="639">
        <f t="shared" si="2"/>
        <v>0</v>
      </c>
      <c r="AD104" s="74">
        <f t="shared" si="3"/>
        <v>0</v>
      </c>
    </row>
    <row r="105" spans="1:30" s="102" customFormat="1" x14ac:dyDescent="0.35">
      <c r="A105" s="69"/>
      <c r="B105" s="69"/>
      <c r="C105" s="69"/>
      <c r="D105" s="69"/>
      <c r="E105" s="69"/>
      <c r="F105" s="69" t="s">
        <v>14169</v>
      </c>
      <c r="G105" s="69"/>
      <c r="H105" s="74"/>
      <c r="I105" s="69"/>
      <c r="J105" s="69" t="s">
        <v>1765</v>
      </c>
      <c r="K105" s="69" t="s">
        <v>1765</v>
      </c>
      <c r="L105" s="69" t="s">
        <v>1765</v>
      </c>
      <c r="M105" s="69" t="s">
        <v>1765</v>
      </c>
      <c r="N105" s="75"/>
      <c r="O105" s="69"/>
      <c r="P105" s="75" t="s">
        <v>1765</v>
      </c>
      <c r="Q105" s="75" t="s">
        <v>1765</v>
      </c>
      <c r="R105" s="69"/>
      <c r="S105" s="69"/>
      <c r="T105" s="69"/>
      <c r="U105" s="69"/>
      <c r="V105" s="69"/>
      <c r="W105" s="69"/>
      <c r="AC105" s="639">
        <f t="shared" si="2"/>
        <v>0</v>
      </c>
      <c r="AD105" s="74">
        <f t="shared" si="3"/>
        <v>0</v>
      </c>
    </row>
    <row r="106" spans="1:30" s="102" customFormat="1" x14ac:dyDescent="0.35">
      <c r="A106" s="69"/>
      <c r="B106" s="69"/>
      <c r="C106" s="69"/>
      <c r="D106" s="69"/>
      <c r="E106" s="69"/>
      <c r="F106" s="69" t="s">
        <v>14170</v>
      </c>
      <c r="G106" s="69"/>
      <c r="H106" s="74"/>
      <c r="I106" s="69"/>
      <c r="J106" s="69" t="s">
        <v>1765</v>
      </c>
      <c r="K106" s="69" t="s">
        <v>1765</v>
      </c>
      <c r="L106" s="69" t="s">
        <v>1765</v>
      </c>
      <c r="M106" s="69" t="s">
        <v>1765</v>
      </c>
      <c r="N106" s="75"/>
      <c r="O106" s="69"/>
      <c r="P106" s="75" t="s">
        <v>1765</v>
      </c>
      <c r="Q106" s="75" t="s">
        <v>1765</v>
      </c>
      <c r="R106" s="69"/>
      <c r="S106" s="69"/>
      <c r="T106" s="69"/>
      <c r="U106" s="69"/>
      <c r="V106" s="69"/>
      <c r="W106" s="69"/>
      <c r="AC106" s="639">
        <f t="shared" si="2"/>
        <v>0</v>
      </c>
      <c r="AD106" s="74">
        <f t="shared" si="3"/>
        <v>0</v>
      </c>
    </row>
    <row r="107" spans="1:30" s="102" customFormat="1" x14ac:dyDescent="0.35">
      <c r="A107" s="69"/>
      <c r="B107" s="69"/>
      <c r="C107" s="69"/>
      <c r="D107" s="69"/>
      <c r="E107" s="69"/>
      <c r="F107" s="69" t="s">
        <v>14171</v>
      </c>
      <c r="G107" s="69"/>
      <c r="H107" s="74"/>
      <c r="I107" s="69"/>
      <c r="J107" s="69" t="s">
        <v>1765</v>
      </c>
      <c r="K107" s="69" t="s">
        <v>1765</v>
      </c>
      <c r="L107" s="69" t="s">
        <v>1765</v>
      </c>
      <c r="M107" s="69" t="s">
        <v>1765</v>
      </c>
      <c r="N107" s="75"/>
      <c r="O107" s="69"/>
      <c r="P107" s="75" t="s">
        <v>1765</v>
      </c>
      <c r="Q107" s="75" t="s">
        <v>1765</v>
      </c>
      <c r="R107" s="69"/>
      <c r="S107" s="69"/>
      <c r="T107" s="69"/>
      <c r="U107" s="69"/>
      <c r="V107" s="69"/>
      <c r="W107" s="69"/>
      <c r="AC107" s="639">
        <f t="shared" si="2"/>
        <v>0</v>
      </c>
      <c r="AD107" s="74">
        <f t="shared" si="3"/>
        <v>0</v>
      </c>
    </row>
    <row r="108" spans="1:30" s="102" customFormat="1" x14ac:dyDescent="0.35">
      <c r="A108" s="69"/>
      <c r="B108" s="69"/>
      <c r="C108" s="69"/>
      <c r="D108" s="69"/>
      <c r="E108" s="69"/>
      <c r="F108" s="69"/>
      <c r="G108" s="69"/>
      <c r="H108" s="74"/>
      <c r="I108" s="69"/>
      <c r="J108" s="69"/>
      <c r="K108" s="75"/>
      <c r="L108" s="69"/>
      <c r="M108" s="75"/>
      <c r="N108" s="75"/>
      <c r="O108" s="69"/>
      <c r="P108" s="75"/>
      <c r="Q108" s="75"/>
      <c r="R108" s="69"/>
      <c r="S108" s="69"/>
      <c r="T108" s="69"/>
      <c r="U108" s="69"/>
      <c r="V108" s="69"/>
      <c r="W108" s="69"/>
      <c r="AC108" s="639">
        <f t="shared" si="2"/>
        <v>0</v>
      </c>
      <c r="AD108" s="74">
        <f t="shared" si="3"/>
        <v>0</v>
      </c>
    </row>
    <row r="109" spans="1:30" s="102" customFormat="1" x14ac:dyDescent="0.35">
      <c r="A109" s="64"/>
      <c r="B109" s="64"/>
      <c r="C109" s="64"/>
      <c r="D109" s="64"/>
      <c r="E109" s="64"/>
      <c r="F109" s="66" t="s">
        <v>1829</v>
      </c>
      <c r="G109" s="64"/>
      <c r="H109" s="67"/>
      <c r="I109" s="64"/>
      <c r="J109" s="64"/>
      <c r="K109" s="68"/>
      <c r="L109" s="64"/>
      <c r="M109" s="68"/>
      <c r="N109" s="68"/>
      <c r="O109" s="64"/>
      <c r="P109" s="68"/>
      <c r="Q109" s="68"/>
      <c r="R109" s="64"/>
      <c r="S109" s="64"/>
      <c r="T109" s="64"/>
      <c r="U109" s="64"/>
      <c r="V109" s="64"/>
      <c r="W109" s="64"/>
      <c r="AC109" s="639">
        <f t="shared" si="2"/>
        <v>0</v>
      </c>
      <c r="AD109" s="67">
        <f t="shared" si="3"/>
        <v>0</v>
      </c>
    </row>
    <row r="110" spans="1:30" s="102" customFormat="1" x14ac:dyDescent="0.35">
      <c r="A110" s="69"/>
      <c r="B110" s="69"/>
      <c r="C110" s="69"/>
      <c r="D110" s="69"/>
      <c r="E110" s="69"/>
      <c r="F110" s="69" t="s">
        <v>14172</v>
      </c>
      <c r="G110" s="69"/>
      <c r="H110" s="74">
        <v>24000</v>
      </c>
      <c r="I110" s="69"/>
      <c r="J110" s="69" t="s">
        <v>1765</v>
      </c>
      <c r="K110" s="69" t="s">
        <v>1765</v>
      </c>
      <c r="L110" s="69" t="s">
        <v>1765</v>
      </c>
      <c r="M110" s="69" t="s">
        <v>1765</v>
      </c>
      <c r="N110" s="75"/>
      <c r="O110" s="69"/>
      <c r="P110" s="75" t="s">
        <v>1765</v>
      </c>
      <c r="Q110" s="75" t="s">
        <v>1765</v>
      </c>
      <c r="R110" s="69"/>
      <c r="S110" s="69"/>
      <c r="T110" s="69"/>
      <c r="U110" s="69"/>
      <c r="V110" s="69"/>
      <c r="W110" s="69"/>
      <c r="AC110" s="639">
        <f t="shared" si="2"/>
        <v>1680.0000000000002</v>
      </c>
      <c r="AD110" s="74">
        <f t="shared" si="3"/>
        <v>25680</v>
      </c>
    </row>
    <row r="111" spans="1:30" s="102" customFormat="1" x14ac:dyDescent="0.35">
      <c r="A111" s="69"/>
      <c r="B111" s="69"/>
      <c r="C111" s="69"/>
      <c r="D111" s="69"/>
      <c r="E111" s="69"/>
      <c r="F111" s="69" t="s">
        <v>14166</v>
      </c>
      <c r="G111" s="69"/>
      <c r="H111" s="74">
        <v>24000</v>
      </c>
      <c r="I111" s="69"/>
      <c r="J111" s="69" t="s">
        <v>1765</v>
      </c>
      <c r="K111" s="69" t="s">
        <v>1765</v>
      </c>
      <c r="L111" s="69" t="s">
        <v>1765</v>
      </c>
      <c r="M111" s="69" t="s">
        <v>1765</v>
      </c>
      <c r="N111" s="75"/>
      <c r="O111" s="69"/>
      <c r="P111" s="75" t="s">
        <v>1765</v>
      </c>
      <c r="Q111" s="75" t="s">
        <v>1765</v>
      </c>
      <c r="R111" s="69"/>
      <c r="S111" s="69"/>
      <c r="T111" s="69"/>
      <c r="U111" s="69"/>
      <c r="V111" s="69"/>
      <c r="W111" s="69"/>
      <c r="AC111" s="639">
        <f t="shared" si="2"/>
        <v>1680.0000000000002</v>
      </c>
      <c r="AD111" s="74">
        <f t="shared" si="3"/>
        <v>25680</v>
      </c>
    </row>
    <row r="112" spans="1:30" s="102" customFormat="1" x14ac:dyDescent="0.35">
      <c r="A112" s="69"/>
      <c r="B112" s="69"/>
      <c r="C112" s="69"/>
      <c r="D112" s="69"/>
      <c r="E112" s="69"/>
      <c r="F112" s="69" t="s">
        <v>14173</v>
      </c>
      <c r="G112" s="69"/>
      <c r="H112" s="74">
        <v>24000</v>
      </c>
      <c r="I112" s="69"/>
      <c r="J112" s="69" t="s">
        <v>1765</v>
      </c>
      <c r="K112" s="69" t="s">
        <v>1765</v>
      </c>
      <c r="L112" s="69" t="s">
        <v>1765</v>
      </c>
      <c r="M112" s="69" t="s">
        <v>1765</v>
      </c>
      <c r="N112" s="75"/>
      <c r="O112" s="69"/>
      <c r="P112" s="75" t="s">
        <v>1765</v>
      </c>
      <c r="Q112" s="75" t="s">
        <v>1765</v>
      </c>
      <c r="R112" s="69"/>
      <c r="S112" s="69"/>
      <c r="T112" s="69"/>
      <c r="U112" s="69"/>
      <c r="V112" s="69"/>
      <c r="W112" s="69"/>
      <c r="AC112" s="639">
        <f t="shared" si="2"/>
        <v>1680.0000000000002</v>
      </c>
      <c r="AD112" s="74">
        <f t="shared" si="3"/>
        <v>25680</v>
      </c>
    </row>
    <row r="113" spans="1:30" s="102" customFormat="1" x14ac:dyDescent="0.35">
      <c r="A113" s="69"/>
      <c r="B113" s="69"/>
      <c r="C113" s="69"/>
      <c r="D113" s="69"/>
      <c r="E113" s="69"/>
      <c r="F113" s="69" t="s">
        <v>14168</v>
      </c>
      <c r="G113" s="69"/>
      <c r="H113" s="74">
        <v>24000</v>
      </c>
      <c r="I113" s="69"/>
      <c r="J113" s="69" t="s">
        <v>1765</v>
      </c>
      <c r="K113" s="69" t="s">
        <v>1765</v>
      </c>
      <c r="L113" s="69" t="s">
        <v>1765</v>
      </c>
      <c r="M113" s="69" t="s">
        <v>1765</v>
      </c>
      <c r="N113" s="75"/>
      <c r="O113" s="69"/>
      <c r="P113" s="75" t="s">
        <v>1765</v>
      </c>
      <c r="Q113" s="75" t="s">
        <v>1765</v>
      </c>
      <c r="R113" s="69"/>
      <c r="S113" s="69"/>
      <c r="T113" s="69"/>
      <c r="U113" s="69"/>
      <c r="V113" s="69"/>
      <c r="W113" s="69"/>
      <c r="AC113" s="639">
        <f t="shared" si="2"/>
        <v>1680.0000000000002</v>
      </c>
      <c r="AD113" s="74">
        <f t="shared" si="3"/>
        <v>25680</v>
      </c>
    </row>
    <row r="114" spans="1:30" s="102" customFormat="1" x14ac:dyDescent="0.35">
      <c r="A114" s="69"/>
      <c r="B114" s="69"/>
      <c r="C114" s="69"/>
      <c r="D114" s="69"/>
      <c r="E114" s="69"/>
      <c r="F114" s="69" t="s">
        <v>14174</v>
      </c>
      <c r="G114" s="69"/>
      <c r="H114" s="74">
        <v>24000</v>
      </c>
      <c r="I114" s="69"/>
      <c r="J114" s="69" t="s">
        <v>1765</v>
      </c>
      <c r="K114" s="69" t="s">
        <v>1765</v>
      </c>
      <c r="L114" s="69" t="s">
        <v>1765</v>
      </c>
      <c r="M114" s="69" t="s">
        <v>1765</v>
      </c>
      <c r="N114" s="75"/>
      <c r="O114" s="69"/>
      <c r="P114" s="75" t="s">
        <v>1765</v>
      </c>
      <c r="Q114" s="75" t="s">
        <v>1765</v>
      </c>
      <c r="R114" s="69"/>
      <c r="S114" s="69"/>
      <c r="T114" s="69"/>
      <c r="U114" s="69"/>
      <c r="V114" s="69"/>
      <c r="W114" s="69"/>
      <c r="AC114" s="639">
        <f t="shared" si="2"/>
        <v>1680.0000000000002</v>
      </c>
      <c r="AD114" s="74">
        <f t="shared" si="3"/>
        <v>25680</v>
      </c>
    </row>
    <row r="115" spans="1:30" s="102" customFormat="1" x14ac:dyDescent="0.35">
      <c r="A115" s="69"/>
      <c r="B115" s="69"/>
      <c r="C115" s="69"/>
      <c r="D115" s="69"/>
      <c r="E115" s="69"/>
      <c r="F115" s="69" t="s">
        <v>14175</v>
      </c>
      <c r="G115" s="69"/>
      <c r="H115" s="74">
        <v>24000</v>
      </c>
      <c r="I115" s="69"/>
      <c r="J115" s="69" t="s">
        <v>1765</v>
      </c>
      <c r="K115" s="69" t="s">
        <v>1765</v>
      </c>
      <c r="L115" s="69" t="s">
        <v>1765</v>
      </c>
      <c r="M115" s="69" t="s">
        <v>1765</v>
      </c>
      <c r="N115" s="75"/>
      <c r="O115" s="69"/>
      <c r="P115" s="75" t="s">
        <v>1765</v>
      </c>
      <c r="Q115" s="75" t="s">
        <v>1765</v>
      </c>
      <c r="R115" s="69"/>
      <c r="S115" s="69"/>
      <c r="T115" s="69"/>
      <c r="U115" s="69"/>
      <c r="V115" s="69"/>
      <c r="W115" s="69"/>
      <c r="AC115" s="639">
        <f t="shared" si="2"/>
        <v>1680.0000000000002</v>
      </c>
      <c r="AD115" s="74">
        <f t="shared" si="3"/>
        <v>25680</v>
      </c>
    </row>
    <row r="116" spans="1:30" s="102" customFormat="1" x14ac:dyDescent="0.35">
      <c r="A116" s="69"/>
      <c r="B116" s="69"/>
      <c r="C116" s="69"/>
      <c r="D116" s="69"/>
      <c r="E116" s="69"/>
      <c r="F116" s="69" t="s">
        <v>14171</v>
      </c>
      <c r="G116" s="69"/>
      <c r="H116" s="74">
        <v>24000</v>
      </c>
      <c r="I116" s="69"/>
      <c r="J116" s="69" t="s">
        <v>1765</v>
      </c>
      <c r="K116" s="69" t="s">
        <v>1765</v>
      </c>
      <c r="L116" s="69" t="s">
        <v>1765</v>
      </c>
      <c r="M116" s="69" t="s">
        <v>1765</v>
      </c>
      <c r="N116" s="75"/>
      <c r="O116" s="69"/>
      <c r="P116" s="75" t="s">
        <v>1765</v>
      </c>
      <c r="Q116" s="75" t="s">
        <v>1765</v>
      </c>
      <c r="R116" s="69"/>
      <c r="S116" s="69"/>
      <c r="T116" s="69"/>
      <c r="U116" s="69"/>
      <c r="V116" s="69"/>
      <c r="W116" s="69"/>
      <c r="AC116" s="639">
        <f t="shared" si="2"/>
        <v>1680.0000000000002</v>
      </c>
      <c r="AD116" s="74">
        <f t="shared" si="3"/>
        <v>25680</v>
      </c>
    </row>
    <row r="117" spans="1:30" s="102" customFormat="1" x14ac:dyDescent="0.35">
      <c r="A117" s="69"/>
      <c r="B117" s="69"/>
      <c r="C117" s="69"/>
      <c r="D117" s="69"/>
      <c r="E117" s="69"/>
      <c r="F117" s="69" t="s">
        <v>14176</v>
      </c>
      <c r="G117" s="69"/>
      <c r="H117" s="74">
        <v>24000</v>
      </c>
      <c r="I117" s="69"/>
      <c r="J117" s="69" t="s">
        <v>1765</v>
      </c>
      <c r="K117" s="69" t="s">
        <v>1765</v>
      </c>
      <c r="L117" s="69" t="s">
        <v>1765</v>
      </c>
      <c r="M117" s="69" t="s">
        <v>1765</v>
      </c>
      <c r="N117" s="75"/>
      <c r="O117" s="69"/>
      <c r="P117" s="75" t="s">
        <v>1765</v>
      </c>
      <c r="Q117" s="75" t="s">
        <v>1765</v>
      </c>
      <c r="R117" s="69"/>
      <c r="S117" s="69"/>
      <c r="T117" s="69"/>
      <c r="U117" s="69"/>
      <c r="V117" s="69"/>
      <c r="W117" s="69"/>
      <c r="AC117" s="639">
        <f t="shared" si="2"/>
        <v>1680.0000000000002</v>
      </c>
      <c r="AD117" s="74">
        <f t="shared" si="3"/>
        <v>25680</v>
      </c>
    </row>
    <row r="118" spans="1:30" s="102" customFormat="1" x14ac:dyDescent="0.35">
      <c r="A118" s="69"/>
      <c r="B118" s="69"/>
      <c r="C118" s="69"/>
      <c r="D118" s="69"/>
      <c r="E118" s="69"/>
      <c r="F118" s="69"/>
      <c r="G118" s="69"/>
      <c r="H118" s="74"/>
      <c r="I118" s="69"/>
      <c r="J118" s="69"/>
      <c r="K118" s="75"/>
      <c r="L118" s="69"/>
      <c r="M118" s="75"/>
      <c r="N118" s="75"/>
      <c r="O118" s="69"/>
      <c r="P118" s="75"/>
      <c r="Q118" s="75"/>
      <c r="R118" s="69"/>
      <c r="S118" s="69"/>
      <c r="T118" s="69"/>
      <c r="U118" s="69"/>
      <c r="V118" s="69"/>
      <c r="W118" s="69"/>
      <c r="AC118" s="639">
        <f t="shared" si="2"/>
        <v>0</v>
      </c>
      <c r="AD118" s="74">
        <f t="shared" si="3"/>
        <v>0</v>
      </c>
    </row>
    <row r="119" spans="1:30" s="102" customFormat="1" x14ac:dyDescent="0.35">
      <c r="A119" s="64"/>
      <c r="B119" s="64"/>
      <c r="C119" s="64"/>
      <c r="D119" s="64"/>
      <c r="E119" s="64"/>
      <c r="F119" s="66" t="s">
        <v>1833</v>
      </c>
      <c r="G119" s="64"/>
      <c r="H119" s="67"/>
      <c r="I119" s="64"/>
      <c r="J119" s="64"/>
      <c r="K119" s="68"/>
      <c r="L119" s="64"/>
      <c r="M119" s="68"/>
      <c r="N119" s="68"/>
      <c r="O119" s="64"/>
      <c r="P119" s="68"/>
      <c r="Q119" s="68"/>
      <c r="R119" s="64"/>
      <c r="S119" s="64"/>
      <c r="T119" s="64"/>
      <c r="U119" s="64"/>
      <c r="V119" s="64"/>
      <c r="W119" s="64"/>
      <c r="AC119" s="639">
        <f t="shared" si="2"/>
        <v>0</v>
      </c>
      <c r="AD119" s="67">
        <f t="shared" si="3"/>
        <v>0</v>
      </c>
    </row>
    <row r="120" spans="1:30" s="102" customFormat="1" x14ac:dyDescent="0.35">
      <c r="A120" s="69"/>
      <c r="B120" s="69"/>
      <c r="C120" s="69"/>
      <c r="D120" s="69"/>
      <c r="E120" s="69"/>
      <c r="F120" s="69" t="s">
        <v>14177</v>
      </c>
      <c r="G120" s="69"/>
      <c r="H120" s="74">
        <v>24000</v>
      </c>
      <c r="I120" s="69"/>
      <c r="J120" s="69" t="s">
        <v>1765</v>
      </c>
      <c r="K120" s="69" t="s">
        <v>1765</v>
      </c>
      <c r="L120" s="69" t="s">
        <v>1765</v>
      </c>
      <c r="M120" s="69" t="s">
        <v>1765</v>
      </c>
      <c r="N120" s="75"/>
      <c r="O120" s="69"/>
      <c r="P120" s="75" t="s">
        <v>1765</v>
      </c>
      <c r="Q120" s="75" t="s">
        <v>1765</v>
      </c>
      <c r="R120" s="69"/>
      <c r="S120" s="69"/>
      <c r="T120" s="69"/>
      <c r="U120" s="69"/>
      <c r="V120" s="69"/>
      <c r="W120" s="69"/>
      <c r="AC120" s="639">
        <f t="shared" si="2"/>
        <v>1680.0000000000002</v>
      </c>
      <c r="AD120" s="74">
        <f t="shared" si="3"/>
        <v>25680</v>
      </c>
    </row>
    <row r="121" spans="1:30" s="102" customFormat="1" x14ac:dyDescent="0.35">
      <c r="A121" s="69"/>
      <c r="B121" s="69"/>
      <c r="C121" s="69"/>
      <c r="D121" s="69"/>
      <c r="E121" s="69"/>
      <c r="F121" s="69" t="s">
        <v>14178</v>
      </c>
      <c r="G121" s="69"/>
      <c r="H121" s="74">
        <v>24000</v>
      </c>
      <c r="I121" s="69"/>
      <c r="J121" s="69" t="s">
        <v>1765</v>
      </c>
      <c r="K121" s="69" t="s">
        <v>1765</v>
      </c>
      <c r="L121" s="69" t="s">
        <v>1765</v>
      </c>
      <c r="M121" s="69" t="s">
        <v>1765</v>
      </c>
      <c r="N121" s="75"/>
      <c r="O121" s="69"/>
      <c r="P121" s="75" t="s">
        <v>1765</v>
      </c>
      <c r="Q121" s="75" t="s">
        <v>1765</v>
      </c>
      <c r="R121" s="69"/>
      <c r="S121" s="69"/>
      <c r="T121" s="69"/>
      <c r="U121" s="69"/>
      <c r="V121" s="69"/>
      <c r="W121" s="69"/>
      <c r="AC121" s="639">
        <f t="shared" si="2"/>
        <v>1680.0000000000002</v>
      </c>
      <c r="AD121" s="74">
        <f t="shared" si="3"/>
        <v>25680</v>
      </c>
    </row>
    <row r="122" spans="1:30" s="102" customFormat="1" x14ac:dyDescent="0.35">
      <c r="A122" s="69"/>
      <c r="B122" s="69"/>
      <c r="C122" s="69"/>
      <c r="D122" s="69"/>
      <c r="E122" s="69"/>
      <c r="F122" s="69" t="s">
        <v>14179</v>
      </c>
      <c r="G122" s="69"/>
      <c r="H122" s="74">
        <v>12000</v>
      </c>
      <c r="I122" s="69"/>
      <c r="J122" s="69" t="s">
        <v>1765</v>
      </c>
      <c r="K122" s="69" t="s">
        <v>1765</v>
      </c>
      <c r="L122" s="69" t="s">
        <v>1765</v>
      </c>
      <c r="M122" s="69" t="s">
        <v>1765</v>
      </c>
      <c r="N122" s="75"/>
      <c r="O122" s="69"/>
      <c r="P122" s="75" t="s">
        <v>1765</v>
      </c>
      <c r="Q122" s="75" t="s">
        <v>1765</v>
      </c>
      <c r="R122" s="69"/>
      <c r="S122" s="69"/>
      <c r="T122" s="69"/>
      <c r="U122" s="69"/>
      <c r="V122" s="69"/>
      <c r="W122" s="69"/>
      <c r="AC122" s="639">
        <f t="shared" si="2"/>
        <v>840.00000000000011</v>
      </c>
      <c r="AD122" s="74">
        <f t="shared" si="3"/>
        <v>12840</v>
      </c>
    </row>
    <row r="123" spans="1:30" s="102" customFormat="1" x14ac:dyDescent="0.35">
      <c r="A123" s="69"/>
      <c r="B123" s="69"/>
      <c r="C123" s="69"/>
      <c r="D123" s="69"/>
      <c r="E123" s="69"/>
      <c r="F123" s="69" t="s">
        <v>14180</v>
      </c>
      <c r="G123" s="69"/>
      <c r="H123" s="74">
        <v>16000</v>
      </c>
      <c r="I123" s="69"/>
      <c r="J123" s="69" t="s">
        <v>1765</v>
      </c>
      <c r="K123" s="69" t="s">
        <v>1765</v>
      </c>
      <c r="L123" s="69" t="s">
        <v>1765</v>
      </c>
      <c r="M123" s="69" t="s">
        <v>1765</v>
      </c>
      <c r="N123" s="75"/>
      <c r="O123" s="69"/>
      <c r="P123" s="75" t="s">
        <v>1765</v>
      </c>
      <c r="Q123" s="75" t="s">
        <v>1765</v>
      </c>
      <c r="R123" s="69"/>
      <c r="S123" s="69"/>
      <c r="T123" s="69"/>
      <c r="U123" s="69"/>
      <c r="V123" s="69"/>
      <c r="W123" s="69"/>
      <c r="AC123" s="639">
        <f t="shared" si="2"/>
        <v>1120</v>
      </c>
      <c r="AD123" s="74">
        <f t="shared" si="3"/>
        <v>17120</v>
      </c>
    </row>
    <row r="124" spans="1:30" x14ac:dyDescent="0.35">
      <c r="A124" s="69"/>
      <c r="B124" s="69"/>
      <c r="C124" s="69"/>
      <c r="D124" s="69"/>
      <c r="E124" s="69"/>
      <c r="F124" s="69" t="s">
        <v>14181</v>
      </c>
      <c r="G124" s="69"/>
      <c r="H124" s="74">
        <v>24000</v>
      </c>
      <c r="I124" s="69"/>
      <c r="J124" s="69" t="s">
        <v>1765</v>
      </c>
      <c r="K124" s="69" t="s">
        <v>1765</v>
      </c>
      <c r="L124" s="69" t="s">
        <v>1765</v>
      </c>
      <c r="M124" s="69" t="s">
        <v>1765</v>
      </c>
      <c r="N124" s="75"/>
      <c r="O124" s="69"/>
      <c r="P124" s="75" t="s">
        <v>1765</v>
      </c>
      <c r="Q124" s="75" t="s">
        <v>1765</v>
      </c>
      <c r="R124" s="69"/>
      <c r="S124" s="69"/>
      <c r="T124" s="69"/>
      <c r="U124" s="69"/>
      <c r="V124" s="69"/>
      <c r="W124" s="69" t="s">
        <v>1852</v>
      </c>
      <c r="AC124" s="639">
        <f t="shared" si="2"/>
        <v>1680.0000000000002</v>
      </c>
      <c r="AD124" s="74">
        <f t="shared" si="3"/>
        <v>25680</v>
      </c>
    </row>
    <row r="125" spans="1:30" s="102" customFormat="1" x14ac:dyDescent="0.35">
      <c r="A125" s="69"/>
      <c r="B125" s="69"/>
      <c r="C125" s="69"/>
      <c r="D125" s="69"/>
      <c r="E125" s="69"/>
      <c r="F125" s="69" t="s">
        <v>14182</v>
      </c>
      <c r="G125" s="69"/>
      <c r="H125" s="74">
        <v>16000</v>
      </c>
      <c r="I125" s="69"/>
      <c r="J125" s="69" t="s">
        <v>1765</v>
      </c>
      <c r="K125" s="69" t="s">
        <v>1765</v>
      </c>
      <c r="L125" s="69" t="s">
        <v>1765</v>
      </c>
      <c r="M125" s="69" t="s">
        <v>1765</v>
      </c>
      <c r="N125" s="75"/>
      <c r="O125" s="69"/>
      <c r="P125" s="75" t="s">
        <v>1765</v>
      </c>
      <c r="Q125" s="75" t="s">
        <v>1765</v>
      </c>
      <c r="R125" s="69"/>
      <c r="S125" s="69"/>
      <c r="T125" s="69"/>
      <c r="U125" s="69"/>
      <c r="V125" s="69"/>
      <c r="W125" s="69"/>
      <c r="AC125" s="639">
        <f t="shared" si="2"/>
        <v>1120</v>
      </c>
      <c r="AD125" s="74">
        <f t="shared" si="3"/>
        <v>17120</v>
      </c>
    </row>
    <row r="126" spans="1:30" s="102" customFormat="1" x14ac:dyDescent="0.35">
      <c r="A126" s="69"/>
      <c r="B126" s="69"/>
      <c r="C126" s="69"/>
      <c r="D126" s="69"/>
      <c r="E126" s="69"/>
      <c r="F126" s="69" t="s">
        <v>14183</v>
      </c>
      <c r="G126" s="69"/>
      <c r="H126" s="74">
        <v>16000</v>
      </c>
      <c r="I126" s="69"/>
      <c r="J126" s="69" t="s">
        <v>1765</v>
      </c>
      <c r="K126" s="69" t="s">
        <v>1765</v>
      </c>
      <c r="L126" s="69" t="s">
        <v>1765</v>
      </c>
      <c r="M126" s="69" t="s">
        <v>1765</v>
      </c>
      <c r="N126" s="75"/>
      <c r="O126" s="69"/>
      <c r="P126" s="75" t="s">
        <v>1765</v>
      </c>
      <c r="Q126" s="75" t="s">
        <v>1765</v>
      </c>
      <c r="R126" s="69"/>
      <c r="S126" s="69"/>
      <c r="T126" s="69"/>
      <c r="U126" s="69"/>
      <c r="V126" s="69"/>
      <c r="W126" s="69"/>
      <c r="AC126" s="639">
        <f t="shared" si="2"/>
        <v>1120</v>
      </c>
      <c r="AD126" s="74">
        <f t="shared" si="3"/>
        <v>17120</v>
      </c>
    </row>
    <row r="127" spans="1:30" s="102" customFormat="1" x14ac:dyDescent="0.35">
      <c r="A127" s="69"/>
      <c r="B127" s="69"/>
      <c r="C127" s="69"/>
      <c r="D127" s="69"/>
      <c r="E127" s="69"/>
      <c r="F127" s="69" t="s">
        <v>14184</v>
      </c>
      <c r="G127" s="69"/>
      <c r="H127" s="74">
        <v>24000</v>
      </c>
      <c r="I127" s="69"/>
      <c r="J127" s="69" t="s">
        <v>1765</v>
      </c>
      <c r="K127" s="69" t="s">
        <v>1765</v>
      </c>
      <c r="L127" s="69" t="s">
        <v>1765</v>
      </c>
      <c r="M127" s="69" t="s">
        <v>1765</v>
      </c>
      <c r="N127" s="75"/>
      <c r="O127" s="69"/>
      <c r="P127" s="75" t="s">
        <v>1765</v>
      </c>
      <c r="Q127" s="75" t="s">
        <v>1765</v>
      </c>
      <c r="R127" s="69"/>
      <c r="S127" s="69"/>
      <c r="T127" s="69"/>
      <c r="U127" s="69"/>
      <c r="V127" s="69"/>
      <c r="W127" s="69"/>
      <c r="AC127" s="639">
        <f t="shared" si="2"/>
        <v>1680.0000000000002</v>
      </c>
      <c r="AD127" s="74">
        <f t="shared" si="3"/>
        <v>25680</v>
      </c>
    </row>
    <row r="128" spans="1:30" x14ac:dyDescent="0.35">
      <c r="A128" s="69"/>
      <c r="B128" s="69"/>
      <c r="C128" s="69"/>
      <c r="D128" s="69"/>
      <c r="E128" s="69"/>
      <c r="F128" s="69" t="s">
        <v>14185</v>
      </c>
      <c r="G128" s="69"/>
      <c r="H128" s="74">
        <v>24000</v>
      </c>
      <c r="I128" s="69"/>
      <c r="J128" s="69" t="s">
        <v>1765</v>
      </c>
      <c r="K128" s="69" t="s">
        <v>1765</v>
      </c>
      <c r="L128" s="69" t="s">
        <v>1765</v>
      </c>
      <c r="M128" s="69" t="s">
        <v>1765</v>
      </c>
      <c r="N128" s="75"/>
      <c r="O128" s="69"/>
      <c r="P128" s="75" t="s">
        <v>1765</v>
      </c>
      <c r="Q128" s="75" t="s">
        <v>1765</v>
      </c>
      <c r="R128" s="69"/>
      <c r="S128" s="69"/>
      <c r="T128" s="69"/>
      <c r="U128" s="69"/>
      <c r="V128" s="69"/>
      <c r="W128" s="69" t="s">
        <v>1852</v>
      </c>
      <c r="AC128" s="639">
        <f t="shared" si="2"/>
        <v>1680.0000000000002</v>
      </c>
      <c r="AD128" s="74">
        <f t="shared" si="3"/>
        <v>25680</v>
      </c>
    </row>
    <row r="129" spans="1:30" s="102" customFormat="1" x14ac:dyDescent="0.35">
      <c r="A129" s="69"/>
      <c r="B129" s="69"/>
      <c r="C129" s="69"/>
      <c r="D129" s="69"/>
      <c r="E129" s="69"/>
      <c r="F129" s="69" t="s">
        <v>14186</v>
      </c>
      <c r="G129" s="69"/>
      <c r="H129" s="74">
        <v>12000</v>
      </c>
      <c r="I129" s="69"/>
      <c r="J129" s="69" t="s">
        <v>1765</v>
      </c>
      <c r="K129" s="69" t="s">
        <v>1765</v>
      </c>
      <c r="L129" s="69" t="s">
        <v>1765</v>
      </c>
      <c r="M129" s="69" t="s">
        <v>1765</v>
      </c>
      <c r="N129" s="75"/>
      <c r="O129" s="69"/>
      <c r="P129" s="75" t="s">
        <v>1765</v>
      </c>
      <c r="Q129" s="75" t="s">
        <v>1765</v>
      </c>
      <c r="R129" s="69"/>
      <c r="S129" s="69"/>
      <c r="T129" s="69"/>
      <c r="U129" s="69"/>
      <c r="V129" s="69"/>
      <c r="W129" s="69"/>
      <c r="AC129" s="639">
        <f t="shared" si="2"/>
        <v>840.00000000000011</v>
      </c>
      <c r="AD129" s="74">
        <f t="shared" si="3"/>
        <v>12840</v>
      </c>
    </row>
    <row r="130" spans="1:30" s="102" customFormat="1" x14ac:dyDescent="0.35">
      <c r="A130" s="69"/>
      <c r="B130" s="69"/>
      <c r="C130" s="69"/>
      <c r="D130" s="69"/>
      <c r="E130" s="69"/>
      <c r="F130" s="69" t="s">
        <v>14187</v>
      </c>
      <c r="G130" s="69"/>
      <c r="H130" s="74">
        <v>12000</v>
      </c>
      <c r="I130" s="69"/>
      <c r="J130" s="69" t="s">
        <v>1765</v>
      </c>
      <c r="K130" s="69" t="s">
        <v>1765</v>
      </c>
      <c r="L130" s="69" t="s">
        <v>1765</v>
      </c>
      <c r="M130" s="69" t="s">
        <v>1765</v>
      </c>
      <c r="N130" s="75"/>
      <c r="O130" s="69"/>
      <c r="P130" s="75" t="s">
        <v>1765</v>
      </c>
      <c r="Q130" s="75" t="s">
        <v>1765</v>
      </c>
      <c r="R130" s="69"/>
      <c r="S130" s="69"/>
      <c r="T130" s="69"/>
      <c r="U130" s="69"/>
      <c r="V130" s="69"/>
      <c r="W130" s="69"/>
      <c r="AC130" s="639">
        <f t="shared" si="2"/>
        <v>840.00000000000011</v>
      </c>
      <c r="AD130" s="74">
        <f t="shared" si="3"/>
        <v>12840</v>
      </c>
    </row>
    <row r="131" spans="1:30" s="102" customFormat="1" x14ac:dyDescent="0.35">
      <c r="A131" s="69"/>
      <c r="B131" s="69"/>
      <c r="C131" s="69"/>
      <c r="D131" s="69"/>
      <c r="E131" s="69"/>
      <c r="F131" s="69" t="s">
        <v>14188</v>
      </c>
      <c r="G131" s="69"/>
      <c r="H131" s="74">
        <v>12000</v>
      </c>
      <c r="I131" s="69"/>
      <c r="J131" s="69" t="s">
        <v>1765</v>
      </c>
      <c r="K131" s="69" t="s">
        <v>1765</v>
      </c>
      <c r="L131" s="69" t="s">
        <v>1765</v>
      </c>
      <c r="M131" s="69" t="s">
        <v>1765</v>
      </c>
      <c r="N131" s="75"/>
      <c r="O131" s="69"/>
      <c r="P131" s="75" t="s">
        <v>1765</v>
      </c>
      <c r="Q131" s="75" t="s">
        <v>1765</v>
      </c>
      <c r="R131" s="69"/>
      <c r="S131" s="69"/>
      <c r="T131" s="69"/>
      <c r="U131" s="69"/>
      <c r="V131" s="69"/>
      <c r="W131" s="69"/>
      <c r="AC131" s="639">
        <f t="shared" si="2"/>
        <v>840.00000000000011</v>
      </c>
      <c r="AD131" s="74">
        <f t="shared" si="3"/>
        <v>12840</v>
      </c>
    </row>
    <row r="132" spans="1:30" s="102" customFormat="1" x14ac:dyDescent="0.35">
      <c r="A132" s="69"/>
      <c r="B132" s="69"/>
      <c r="C132" s="69"/>
      <c r="D132" s="69"/>
      <c r="E132" s="69"/>
      <c r="F132" s="69" t="s">
        <v>14189</v>
      </c>
      <c r="G132" s="69"/>
      <c r="H132" s="74">
        <v>16000</v>
      </c>
      <c r="I132" s="69"/>
      <c r="J132" s="69" t="s">
        <v>1765</v>
      </c>
      <c r="K132" s="69" t="s">
        <v>1765</v>
      </c>
      <c r="L132" s="69" t="s">
        <v>1765</v>
      </c>
      <c r="M132" s="69" t="s">
        <v>1765</v>
      </c>
      <c r="N132" s="75"/>
      <c r="O132" s="69"/>
      <c r="P132" s="75" t="s">
        <v>1765</v>
      </c>
      <c r="Q132" s="75" t="s">
        <v>1765</v>
      </c>
      <c r="R132" s="69"/>
      <c r="S132" s="69"/>
      <c r="T132" s="69"/>
      <c r="U132" s="69"/>
      <c r="V132" s="69"/>
      <c r="W132" s="69"/>
      <c r="AC132" s="639">
        <f t="shared" si="2"/>
        <v>1120</v>
      </c>
      <c r="AD132" s="74">
        <f t="shared" si="3"/>
        <v>17120</v>
      </c>
    </row>
    <row r="133" spans="1:30" x14ac:dyDescent="0.35">
      <c r="A133" s="69"/>
      <c r="B133" s="69"/>
      <c r="C133" s="69"/>
      <c r="D133" s="69"/>
      <c r="E133" s="69"/>
      <c r="F133" s="69" t="s">
        <v>14190</v>
      </c>
      <c r="G133" s="69"/>
      <c r="H133" s="74">
        <v>12000</v>
      </c>
      <c r="I133" s="69"/>
      <c r="J133" s="69" t="s">
        <v>1765</v>
      </c>
      <c r="K133" s="69" t="s">
        <v>1765</v>
      </c>
      <c r="L133" s="69" t="s">
        <v>1765</v>
      </c>
      <c r="M133" s="69" t="s">
        <v>1765</v>
      </c>
      <c r="N133" s="75"/>
      <c r="O133" s="69"/>
      <c r="P133" s="75" t="s">
        <v>1765</v>
      </c>
      <c r="Q133" s="75" t="s">
        <v>1765</v>
      </c>
      <c r="R133" s="69"/>
      <c r="S133" s="69"/>
      <c r="T133" s="69"/>
      <c r="U133" s="69"/>
      <c r="V133" s="69"/>
      <c r="W133" s="69"/>
      <c r="AC133" s="639">
        <f t="shared" si="2"/>
        <v>840.00000000000011</v>
      </c>
      <c r="AD133" s="74">
        <f t="shared" si="3"/>
        <v>12840</v>
      </c>
    </row>
    <row r="134" spans="1:30" x14ac:dyDescent="0.35">
      <c r="A134" s="69"/>
      <c r="B134" s="69"/>
      <c r="C134" s="69"/>
      <c r="D134" s="69"/>
      <c r="E134" s="69"/>
      <c r="F134" s="69" t="s">
        <v>14191</v>
      </c>
      <c r="G134" s="69"/>
      <c r="H134" s="74">
        <v>12000</v>
      </c>
      <c r="I134" s="69"/>
      <c r="J134" s="69" t="s">
        <v>1765</v>
      </c>
      <c r="K134" s="69" t="s">
        <v>1765</v>
      </c>
      <c r="L134" s="69" t="s">
        <v>1765</v>
      </c>
      <c r="M134" s="69" t="s">
        <v>1765</v>
      </c>
      <c r="N134" s="75"/>
      <c r="O134" s="69"/>
      <c r="P134" s="75" t="s">
        <v>1765</v>
      </c>
      <c r="Q134" s="75" t="s">
        <v>1765</v>
      </c>
      <c r="R134" s="69"/>
      <c r="S134" s="69"/>
      <c r="T134" s="69"/>
      <c r="U134" s="69"/>
      <c r="V134" s="69"/>
      <c r="W134" s="69"/>
      <c r="AC134" s="639">
        <f t="shared" ref="AC134:AC197" si="4">H134*AC$4</f>
        <v>840.00000000000011</v>
      </c>
      <c r="AD134" s="74">
        <f t="shared" ref="AD134:AD197" si="5">H134+AC134</f>
        <v>12840</v>
      </c>
    </row>
    <row r="135" spans="1:30" x14ac:dyDescent="0.35">
      <c r="A135" s="69"/>
      <c r="B135" s="69"/>
      <c r="C135" s="69"/>
      <c r="D135" s="69"/>
      <c r="E135" s="69"/>
      <c r="F135" s="69"/>
      <c r="G135" s="69"/>
      <c r="H135" s="74"/>
      <c r="I135" s="69"/>
      <c r="J135" s="69"/>
      <c r="K135" s="75"/>
      <c r="L135" s="69"/>
      <c r="M135" s="75"/>
      <c r="N135" s="75"/>
      <c r="O135" s="69"/>
      <c r="P135" s="75"/>
      <c r="Q135" s="75"/>
      <c r="R135" s="69"/>
      <c r="S135" s="69"/>
      <c r="T135" s="69"/>
      <c r="U135" s="69"/>
      <c r="V135" s="69"/>
      <c r="W135" s="69"/>
      <c r="AC135" s="639">
        <f t="shared" si="4"/>
        <v>0</v>
      </c>
      <c r="AD135" s="74">
        <f t="shared" si="5"/>
        <v>0</v>
      </c>
    </row>
    <row r="136" spans="1:30" x14ac:dyDescent="0.35">
      <c r="A136" s="64"/>
      <c r="B136" s="64"/>
      <c r="C136" s="64"/>
      <c r="D136" s="64"/>
      <c r="E136" s="64"/>
      <c r="F136" s="66" t="s">
        <v>1853</v>
      </c>
      <c r="G136" s="64"/>
      <c r="H136" s="67"/>
      <c r="I136" s="64"/>
      <c r="J136" s="64"/>
      <c r="K136" s="68"/>
      <c r="L136" s="64"/>
      <c r="M136" s="68"/>
      <c r="N136" s="68"/>
      <c r="O136" s="64"/>
      <c r="P136" s="68"/>
      <c r="Q136" s="68"/>
      <c r="R136" s="64"/>
      <c r="S136" s="64"/>
      <c r="T136" s="64"/>
      <c r="U136" s="64"/>
      <c r="V136" s="64"/>
      <c r="W136" s="64"/>
      <c r="AC136" s="639">
        <f t="shared" si="4"/>
        <v>0</v>
      </c>
      <c r="AD136" s="67">
        <f t="shared" si="5"/>
        <v>0</v>
      </c>
    </row>
    <row r="137" spans="1:30" x14ac:dyDescent="0.35">
      <c r="A137" s="76"/>
      <c r="B137" s="76"/>
      <c r="C137" s="76"/>
      <c r="D137" s="76"/>
      <c r="E137" s="76"/>
      <c r="F137" s="117" t="s">
        <v>14138</v>
      </c>
      <c r="G137" s="76"/>
      <c r="H137" s="118">
        <v>2000000</v>
      </c>
      <c r="I137" s="76"/>
      <c r="J137" s="76" t="s">
        <v>4943</v>
      </c>
      <c r="K137" s="119">
        <v>2016</v>
      </c>
      <c r="L137" s="76" t="s">
        <v>13267</v>
      </c>
      <c r="M137" s="120">
        <v>1744131</v>
      </c>
      <c r="N137" s="119"/>
      <c r="O137" s="76"/>
      <c r="P137" s="119" t="s">
        <v>1063</v>
      </c>
      <c r="Q137" s="119" t="s">
        <v>1063</v>
      </c>
      <c r="R137" s="76"/>
      <c r="S137" s="76"/>
      <c r="T137" s="76"/>
      <c r="U137" s="76"/>
      <c r="V137" s="76"/>
      <c r="W137" s="76"/>
      <c r="AC137" s="639">
        <f t="shared" si="4"/>
        <v>140000</v>
      </c>
      <c r="AD137" s="118">
        <f t="shared" si="5"/>
        <v>2140000</v>
      </c>
    </row>
    <row r="138" spans="1:30" x14ac:dyDescent="0.35">
      <c r="A138" s="76"/>
      <c r="B138" s="76"/>
      <c r="C138" s="76"/>
      <c r="D138" s="76"/>
      <c r="E138" s="76"/>
      <c r="F138" s="117" t="s">
        <v>14140</v>
      </c>
      <c r="G138" s="76"/>
      <c r="H138" s="118">
        <v>2000000</v>
      </c>
      <c r="I138" s="76"/>
      <c r="J138" s="76" t="s">
        <v>4943</v>
      </c>
      <c r="K138" s="119">
        <v>2016</v>
      </c>
      <c r="L138" s="76" t="s">
        <v>13267</v>
      </c>
      <c r="M138" s="120">
        <v>1744132</v>
      </c>
      <c r="N138" s="119"/>
      <c r="O138" s="76"/>
      <c r="P138" s="119" t="s">
        <v>1063</v>
      </c>
      <c r="Q138" s="119" t="s">
        <v>1063</v>
      </c>
      <c r="R138" s="76"/>
      <c r="S138" s="76"/>
      <c r="T138" s="76"/>
      <c r="U138" s="76"/>
      <c r="V138" s="76"/>
      <c r="W138" s="76"/>
      <c r="AC138" s="639">
        <f t="shared" si="4"/>
        <v>140000</v>
      </c>
      <c r="AD138" s="118">
        <f t="shared" si="5"/>
        <v>2140000</v>
      </c>
    </row>
    <row r="139" spans="1:30" x14ac:dyDescent="0.35">
      <c r="A139" s="76"/>
      <c r="B139" s="76"/>
      <c r="C139" s="76"/>
      <c r="D139" s="76"/>
      <c r="E139" s="76"/>
      <c r="F139" s="117" t="s">
        <v>14142</v>
      </c>
      <c r="G139" s="76"/>
      <c r="H139" s="118">
        <v>2000000</v>
      </c>
      <c r="I139" s="76"/>
      <c r="J139" s="76" t="s">
        <v>4943</v>
      </c>
      <c r="K139" s="119">
        <v>2016</v>
      </c>
      <c r="L139" s="76" t="s">
        <v>13267</v>
      </c>
      <c r="M139" s="120">
        <v>1744133</v>
      </c>
      <c r="N139" s="119"/>
      <c r="O139" s="76"/>
      <c r="P139" s="119" t="s">
        <v>1063</v>
      </c>
      <c r="Q139" s="119" t="s">
        <v>1063</v>
      </c>
      <c r="R139" s="76"/>
      <c r="S139" s="76"/>
      <c r="T139" s="76"/>
      <c r="U139" s="76"/>
      <c r="V139" s="76"/>
      <c r="W139" s="76"/>
      <c r="AC139" s="639">
        <f t="shared" si="4"/>
        <v>140000</v>
      </c>
      <c r="AD139" s="118">
        <f t="shared" si="5"/>
        <v>2140000</v>
      </c>
    </row>
    <row r="140" spans="1:30" x14ac:dyDescent="0.35">
      <c r="A140" s="76"/>
      <c r="B140" s="76"/>
      <c r="C140" s="76"/>
      <c r="D140" s="76"/>
      <c r="E140" s="76"/>
      <c r="F140" s="117" t="s">
        <v>14144</v>
      </c>
      <c r="G140" s="76"/>
      <c r="H140" s="118">
        <v>1500000</v>
      </c>
      <c r="I140" s="76"/>
      <c r="J140" s="76" t="s">
        <v>4943</v>
      </c>
      <c r="K140" s="119">
        <v>2016</v>
      </c>
      <c r="L140" s="76" t="s">
        <v>14192</v>
      </c>
      <c r="M140" s="120">
        <v>1771916</v>
      </c>
      <c r="N140" s="119"/>
      <c r="O140" s="76"/>
      <c r="P140" s="119" t="s">
        <v>1063</v>
      </c>
      <c r="Q140" s="119" t="s">
        <v>1063</v>
      </c>
      <c r="R140" s="76"/>
      <c r="S140" s="76"/>
      <c r="T140" s="76"/>
      <c r="U140" s="76"/>
      <c r="V140" s="76"/>
      <c r="W140" s="76"/>
      <c r="AC140" s="639">
        <f t="shared" si="4"/>
        <v>105000.00000000001</v>
      </c>
      <c r="AD140" s="118">
        <f t="shared" si="5"/>
        <v>1605000</v>
      </c>
    </row>
    <row r="141" spans="1:30" x14ac:dyDescent="0.35">
      <c r="A141" s="76"/>
      <c r="B141" s="76"/>
      <c r="C141" s="76"/>
      <c r="D141" s="76"/>
      <c r="E141" s="76"/>
      <c r="F141" s="117" t="s">
        <v>14147</v>
      </c>
      <c r="G141" s="76"/>
      <c r="H141" s="118">
        <v>1500000</v>
      </c>
      <c r="I141" s="76"/>
      <c r="J141" s="76" t="s">
        <v>4943</v>
      </c>
      <c r="K141" s="119">
        <v>2016</v>
      </c>
      <c r="L141" s="76" t="s">
        <v>14192</v>
      </c>
      <c r="M141" s="120">
        <v>1771917</v>
      </c>
      <c r="N141" s="119"/>
      <c r="O141" s="76"/>
      <c r="P141" s="119" t="s">
        <v>1063</v>
      </c>
      <c r="Q141" s="119" t="s">
        <v>1063</v>
      </c>
      <c r="R141" s="76"/>
      <c r="S141" s="76"/>
      <c r="T141" s="76"/>
      <c r="U141" s="76"/>
      <c r="V141" s="76"/>
      <c r="W141" s="76"/>
      <c r="AC141" s="639">
        <f t="shared" si="4"/>
        <v>105000.00000000001</v>
      </c>
      <c r="AD141" s="118">
        <f t="shared" si="5"/>
        <v>1605000</v>
      </c>
    </row>
    <row r="142" spans="1:30" x14ac:dyDescent="0.35">
      <c r="A142" s="76"/>
      <c r="B142" s="76"/>
      <c r="C142" s="76"/>
      <c r="D142" s="76"/>
      <c r="E142" s="76"/>
      <c r="F142" s="76"/>
      <c r="G142" s="76"/>
      <c r="H142" s="118"/>
      <c r="I142" s="76"/>
      <c r="J142" s="76"/>
      <c r="K142" s="119"/>
      <c r="L142" s="76"/>
      <c r="M142" s="119"/>
      <c r="N142" s="119"/>
      <c r="O142" s="76"/>
      <c r="P142" s="119"/>
      <c r="Q142" s="119"/>
      <c r="R142" s="76"/>
      <c r="S142" s="76"/>
      <c r="T142" s="76"/>
      <c r="U142" s="76"/>
      <c r="V142" s="76"/>
      <c r="W142" s="76"/>
      <c r="AC142" s="639">
        <f t="shared" si="4"/>
        <v>0</v>
      </c>
      <c r="AD142" s="118">
        <f t="shared" si="5"/>
        <v>0</v>
      </c>
    </row>
    <row r="143" spans="1:30" x14ac:dyDescent="0.35">
      <c r="A143" s="64"/>
      <c r="B143" s="64"/>
      <c r="C143" s="64"/>
      <c r="D143" s="64"/>
      <c r="E143" s="64"/>
      <c r="F143" s="66" t="s">
        <v>1860</v>
      </c>
      <c r="G143" s="64"/>
      <c r="H143" s="67"/>
      <c r="I143" s="64"/>
      <c r="J143" s="64"/>
      <c r="K143" s="68"/>
      <c r="L143" s="64"/>
      <c r="M143" s="68"/>
      <c r="N143" s="68"/>
      <c r="O143" s="64"/>
      <c r="P143" s="68"/>
      <c r="Q143" s="68"/>
      <c r="R143" s="64"/>
      <c r="S143" s="64"/>
      <c r="T143" s="64"/>
      <c r="U143" s="64"/>
      <c r="V143" s="64"/>
      <c r="W143" s="64"/>
      <c r="AC143" s="639">
        <f t="shared" si="4"/>
        <v>0</v>
      </c>
      <c r="AD143" s="67">
        <f t="shared" si="5"/>
        <v>0</v>
      </c>
    </row>
    <row r="144" spans="1:30" x14ac:dyDescent="0.35">
      <c r="A144" s="76"/>
      <c r="B144" s="76"/>
      <c r="C144" s="76"/>
      <c r="D144" s="76"/>
      <c r="E144" s="76"/>
      <c r="F144" s="76" t="s">
        <v>14193</v>
      </c>
      <c r="G144" s="76"/>
      <c r="H144" s="118">
        <v>700000</v>
      </c>
      <c r="I144" s="76"/>
      <c r="J144" s="76" t="s">
        <v>1765</v>
      </c>
      <c r="K144" s="76" t="s">
        <v>1765</v>
      </c>
      <c r="L144" s="76" t="s">
        <v>1765</v>
      </c>
      <c r="M144" s="76" t="s">
        <v>1765</v>
      </c>
      <c r="N144" s="119"/>
      <c r="O144" s="76"/>
      <c r="P144" s="119" t="s">
        <v>1765</v>
      </c>
      <c r="Q144" s="119" t="s">
        <v>1765</v>
      </c>
      <c r="R144" s="76"/>
      <c r="S144" s="76"/>
      <c r="T144" s="76"/>
      <c r="U144" s="76"/>
      <c r="V144" s="76"/>
      <c r="W144" s="76" t="s">
        <v>1765</v>
      </c>
      <c r="AC144" s="639">
        <f t="shared" si="4"/>
        <v>49000.000000000007</v>
      </c>
      <c r="AD144" s="118">
        <f t="shared" si="5"/>
        <v>749000</v>
      </c>
    </row>
    <row r="145" spans="1:30" x14ac:dyDescent="0.35">
      <c r="A145" s="69"/>
      <c r="B145" s="69"/>
      <c r="C145" s="69"/>
      <c r="D145" s="69"/>
      <c r="E145" s="69"/>
      <c r="F145" s="76" t="s">
        <v>14194</v>
      </c>
      <c r="G145" s="69"/>
      <c r="H145" s="118">
        <v>700000</v>
      </c>
      <c r="I145" s="69"/>
      <c r="J145" s="76" t="s">
        <v>1765</v>
      </c>
      <c r="K145" s="76" t="s">
        <v>1765</v>
      </c>
      <c r="L145" s="76" t="s">
        <v>1765</v>
      </c>
      <c r="M145" s="76" t="s">
        <v>1765</v>
      </c>
      <c r="N145" s="75"/>
      <c r="O145" s="69"/>
      <c r="P145" s="119" t="s">
        <v>1765</v>
      </c>
      <c r="Q145" s="119" t="s">
        <v>1765</v>
      </c>
      <c r="R145" s="69"/>
      <c r="S145" s="69"/>
      <c r="T145" s="69"/>
      <c r="U145" s="69"/>
      <c r="V145" s="69"/>
      <c r="W145" s="76" t="s">
        <v>1765</v>
      </c>
      <c r="AC145" s="639">
        <f t="shared" si="4"/>
        <v>49000.000000000007</v>
      </c>
      <c r="AD145" s="118">
        <f t="shared" si="5"/>
        <v>749000</v>
      </c>
    </row>
    <row r="146" spans="1:30" x14ac:dyDescent="0.35">
      <c r="A146" s="69"/>
      <c r="B146" s="69"/>
      <c r="C146" s="69"/>
      <c r="D146" s="69"/>
      <c r="E146" s="69"/>
      <c r="F146" s="76" t="s">
        <v>14195</v>
      </c>
      <c r="G146" s="69"/>
      <c r="H146" s="118">
        <v>700000</v>
      </c>
      <c r="I146" s="69"/>
      <c r="J146" s="76" t="s">
        <v>1765</v>
      </c>
      <c r="K146" s="76" t="s">
        <v>1765</v>
      </c>
      <c r="L146" s="76" t="s">
        <v>1765</v>
      </c>
      <c r="M146" s="76" t="s">
        <v>1765</v>
      </c>
      <c r="N146" s="75"/>
      <c r="O146" s="69"/>
      <c r="P146" s="119" t="s">
        <v>1765</v>
      </c>
      <c r="Q146" s="119" t="s">
        <v>1765</v>
      </c>
      <c r="R146" s="69"/>
      <c r="S146" s="69"/>
      <c r="T146" s="69"/>
      <c r="U146" s="69"/>
      <c r="V146" s="69"/>
      <c r="W146" s="76" t="s">
        <v>1765</v>
      </c>
      <c r="AC146" s="639">
        <f t="shared" si="4"/>
        <v>49000.000000000007</v>
      </c>
      <c r="AD146" s="118">
        <f t="shared" si="5"/>
        <v>749000</v>
      </c>
    </row>
    <row r="147" spans="1:30" x14ac:dyDescent="0.35">
      <c r="A147" s="69"/>
      <c r="B147" s="69"/>
      <c r="C147" s="69"/>
      <c r="D147" s="69"/>
      <c r="E147" s="69"/>
      <c r="F147" s="76" t="s">
        <v>14196</v>
      </c>
      <c r="G147" s="69"/>
      <c r="H147" s="118">
        <v>700000</v>
      </c>
      <c r="I147" s="69"/>
      <c r="J147" s="76" t="s">
        <v>1765</v>
      </c>
      <c r="K147" s="76" t="s">
        <v>1765</v>
      </c>
      <c r="L147" s="76" t="s">
        <v>1765</v>
      </c>
      <c r="M147" s="76" t="s">
        <v>1765</v>
      </c>
      <c r="N147" s="75"/>
      <c r="O147" s="69"/>
      <c r="P147" s="119" t="s">
        <v>1765</v>
      </c>
      <c r="Q147" s="119" t="s">
        <v>1765</v>
      </c>
      <c r="R147" s="69"/>
      <c r="S147" s="69"/>
      <c r="T147" s="69"/>
      <c r="U147" s="69"/>
      <c r="V147" s="69"/>
      <c r="W147" s="76" t="s">
        <v>1765</v>
      </c>
      <c r="AC147" s="639">
        <f t="shared" si="4"/>
        <v>49000.000000000007</v>
      </c>
      <c r="AD147" s="118">
        <f t="shared" si="5"/>
        <v>749000</v>
      </c>
    </row>
    <row r="148" spans="1:30" x14ac:dyDescent="0.35">
      <c r="A148" s="69"/>
      <c r="B148" s="69"/>
      <c r="C148" s="69"/>
      <c r="D148" s="69"/>
      <c r="E148" s="69"/>
      <c r="F148" s="76" t="s">
        <v>14197</v>
      </c>
      <c r="G148" s="69"/>
      <c r="H148" s="118">
        <v>700000</v>
      </c>
      <c r="I148" s="69"/>
      <c r="J148" s="76" t="s">
        <v>1765</v>
      </c>
      <c r="K148" s="76" t="s">
        <v>1765</v>
      </c>
      <c r="L148" s="76" t="s">
        <v>1765</v>
      </c>
      <c r="M148" s="76" t="s">
        <v>1765</v>
      </c>
      <c r="N148" s="75"/>
      <c r="O148" s="69"/>
      <c r="P148" s="119" t="s">
        <v>1765</v>
      </c>
      <c r="Q148" s="119" t="s">
        <v>1765</v>
      </c>
      <c r="R148" s="69"/>
      <c r="S148" s="69"/>
      <c r="T148" s="69"/>
      <c r="U148" s="69"/>
      <c r="V148" s="69"/>
      <c r="W148" s="76" t="s">
        <v>1765</v>
      </c>
      <c r="AC148" s="639">
        <f t="shared" si="4"/>
        <v>49000.000000000007</v>
      </c>
      <c r="AD148" s="118">
        <f t="shared" si="5"/>
        <v>749000</v>
      </c>
    </row>
    <row r="149" spans="1:30" x14ac:dyDescent="0.35">
      <c r="A149" s="69"/>
      <c r="B149" s="69"/>
      <c r="C149" s="69"/>
      <c r="D149" s="69"/>
      <c r="E149" s="69"/>
      <c r="F149" s="76"/>
      <c r="G149" s="69"/>
      <c r="H149" s="74"/>
      <c r="I149" s="69"/>
      <c r="J149" s="69"/>
      <c r="K149" s="75"/>
      <c r="L149" s="69"/>
      <c r="M149" s="75"/>
      <c r="N149" s="75"/>
      <c r="O149" s="69"/>
      <c r="P149" s="75"/>
      <c r="Q149" s="75"/>
      <c r="R149" s="69"/>
      <c r="S149" s="69"/>
      <c r="T149" s="69"/>
      <c r="U149" s="69"/>
      <c r="V149" s="69"/>
      <c r="W149" s="76"/>
      <c r="AC149" s="639">
        <f t="shared" si="4"/>
        <v>0</v>
      </c>
      <c r="AD149" s="74">
        <f t="shared" si="5"/>
        <v>0</v>
      </c>
    </row>
    <row r="150" spans="1:30" x14ac:dyDescent="0.35">
      <c r="A150" s="64"/>
      <c r="B150" s="64"/>
      <c r="C150" s="64"/>
      <c r="D150" s="64"/>
      <c r="E150" s="64"/>
      <c r="F150" s="66" t="s">
        <v>3700</v>
      </c>
      <c r="G150" s="64"/>
      <c r="H150" s="67"/>
      <c r="I150" s="64"/>
      <c r="J150" s="64"/>
      <c r="K150" s="68"/>
      <c r="L150" s="64"/>
      <c r="M150" s="68"/>
      <c r="N150" s="68"/>
      <c r="O150" s="64"/>
      <c r="P150" s="68"/>
      <c r="Q150" s="68"/>
      <c r="R150" s="64"/>
      <c r="S150" s="64"/>
      <c r="T150" s="64"/>
      <c r="U150" s="64"/>
      <c r="V150" s="64"/>
      <c r="W150" s="64"/>
      <c r="AC150" s="639">
        <f t="shared" si="4"/>
        <v>0</v>
      </c>
      <c r="AD150" s="67">
        <f t="shared" si="5"/>
        <v>0</v>
      </c>
    </row>
    <row r="151" spans="1:30" x14ac:dyDescent="0.35">
      <c r="A151" s="69"/>
      <c r="B151" s="69"/>
      <c r="C151" s="69"/>
      <c r="D151" s="69"/>
      <c r="E151" s="69"/>
      <c r="F151" s="76" t="s">
        <v>14198</v>
      </c>
      <c r="G151" s="69"/>
      <c r="H151" s="74">
        <v>180000</v>
      </c>
      <c r="I151" s="69"/>
      <c r="J151" s="69" t="s">
        <v>1765</v>
      </c>
      <c r="K151" s="69" t="s">
        <v>1765</v>
      </c>
      <c r="L151" s="69" t="s">
        <v>1765</v>
      </c>
      <c r="M151" s="69" t="s">
        <v>1765</v>
      </c>
      <c r="N151" s="75"/>
      <c r="O151" s="69"/>
      <c r="P151" s="75" t="s">
        <v>1765</v>
      </c>
      <c r="Q151" s="75" t="s">
        <v>1765</v>
      </c>
      <c r="R151" s="69"/>
      <c r="S151" s="69"/>
      <c r="T151" s="69"/>
      <c r="U151" s="69"/>
      <c r="V151" s="69"/>
      <c r="W151" s="76"/>
      <c r="AC151" s="639">
        <f t="shared" si="4"/>
        <v>12600.000000000002</v>
      </c>
      <c r="AD151" s="74">
        <f t="shared" si="5"/>
        <v>192600</v>
      </c>
    </row>
    <row r="152" spans="1:30" x14ac:dyDescent="0.35">
      <c r="A152" s="69"/>
      <c r="B152" s="69"/>
      <c r="C152" s="69"/>
      <c r="D152" s="69"/>
      <c r="E152" s="69"/>
      <c r="F152" s="76" t="s">
        <v>14199</v>
      </c>
      <c r="G152" s="69"/>
      <c r="H152" s="74">
        <v>180000</v>
      </c>
      <c r="I152" s="69"/>
      <c r="J152" s="69" t="s">
        <v>1765</v>
      </c>
      <c r="K152" s="69" t="s">
        <v>1765</v>
      </c>
      <c r="L152" s="69" t="s">
        <v>1765</v>
      </c>
      <c r="M152" s="69" t="s">
        <v>1765</v>
      </c>
      <c r="N152" s="75"/>
      <c r="O152" s="69"/>
      <c r="P152" s="75" t="s">
        <v>1765</v>
      </c>
      <c r="Q152" s="75" t="s">
        <v>1765</v>
      </c>
      <c r="R152" s="69"/>
      <c r="S152" s="69"/>
      <c r="T152" s="69"/>
      <c r="U152" s="69"/>
      <c r="V152" s="69"/>
      <c r="W152" s="76"/>
      <c r="AC152" s="639">
        <f t="shared" si="4"/>
        <v>12600.000000000002</v>
      </c>
      <c r="AD152" s="74">
        <f t="shared" si="5"/>
        <v>192600</v>
      </c>
    </row>
    <row r="153" spans="1:30" x14ac:dyDescent="0.35">
      <c r="A153" s="69"/>
      <c r="B153" s="69"/>
      <c r="C153" s="69"/>
      <c r="D153" s="69"/>
      <c r="E153" s="69"/>
      <c r="F153" s="76" t="s">
        <v>14200</v>
      </c>
      <c r="G153" s="69"/>
      <c r="H153" s="74">
        <v>180000</v>
      </c>
      <c r="I153" s="69"/>
      <c r="J153" s="69" t="s">
        <v>1765</v>
      </c>
      <c r="K153" s="69" t="s">
        <v>1765</v>
      </c>
      <c r="L153" s="69" t="s">
        <v>1765</v>
      </c>
      <c r="M153" s="69" t="s">
        <v>1765</v>
      </c>
      <c r="N153" s="75"/>
      <c r="O153" s="69"/>
      <c r="P153" s="75" t="s">
        <v>1765</v>
      </c>
      <c r="Q153" s="75" t="s">
        <v>1765</v>
      </c>
      <c r="R153" s="69"/>
      <c r="S153" s="69"/>
      <c r="T153" s="69"/>
      <c r="U153" s="69"/>
      <c r="V153" s="69"/>
      <c r="W153" s="76"/>
      <c r="AC153" s="639">
        <f t="shared" si="4"/>
        <v>12600.000000000002</v>
      </c>
      <c r="AD153" s="74">
        <f t="shared" si="5"/>
        <v>192600</v>
      </c>
    </row>
    <row r="154" spans="1:30" x14ac:dyDescent="0.35">
      <c r="A154" s="69"/>
      <c r="B154" s="69"/>
      <c r="C154" s="69"/>
      <c r="D154" s="69"/>
      <c r="E154" s="69"/>
      <c r="F154" s="76"/>
      <c r="G154" s="69"/>
      <c r="H154" s="74"/>
      <c r="I154" s="69"/>
      <c r="J154" s="69"/>
      <c r="K154" s="75"/>
      <c r="L154" s="69"/>
      <c r="M154" s="75"/>
      <c r="N154" s="75"/>
      <c r="O154" s="69"/>
      <c r="P154" s="75"/>
      <c r="Q154" s="75"/>
      <c r="R154" s="69"/>
      <c r="S154" s="69"/>
      <c r="T154" s="69"/>
      <c r="U154" s="69"/>
      <c r="V154" s="69"/>
      <c r="W154" s="76"/>
      <c r="AC154" s="639">
        <f t="shared" si="4"/>
        <v>0</v>
      </c>
      <c r="AD154" s="74">
        <f t="shared" si="5"/>
        <v>0</v>
      </c>
    </row>
    <row r="155" spans="1:30" x14ac:dyDescent="0.35">
      <c r="A155" s="64"/>
      <c r="B155" s="64"/>
      <c r="C155" s="64"/>
      <c r="D155" s="64"/>
      <c r="E155" s="64"/>
      <c r="F155" s="89" t="s">
        <v>2245</v>
      </c>
      <c r="G155" s="64"/>
      <c r="H155" s="67"/>
      <c r="I155" s="64"/>
      <c r="J155" s="64"/>
      <c r="K155" s="68"/>
      <c r="L155" s="64"/>
      <c r="M155" s="68"/>
      <c r="N155" s="68"/>
      <c r="O155" s="64"/>
      <c r="P155" s="68"/>
      <c r="Q155" s="68"/>
      <c r="R155" s="64"/>
      <c r="S155" s="64"/>
      <c r="T155" s="64"/>
      <c r="U155" s="64"/>
      <c r="V155" s="64"/>
      <c r="W155" s="64"/>
      <c r="AC155" s="639">
        <f t="shared" si="4"/>
        <v>0</v>
      </c>
      <c r="AD155" s="67">
        <f t="shared" si="5"/>
        <v>0</v>
      </c>
    </row>
    <row r="156" spans="1:30" s="102" customFormat="1" x14ac:dyDescent="0.35">
      <c r="A156" s="69"/>
      <c r="B156" s="69"/>
      <c r="C156" s="69"/>
      <c r="D156" s="69"/>
      <c r="E156" s="69"/>
      <c r="F156" s="79" t="s">
        <v>14201</v>
      </c>
      <c r="G156" s="69"/>
      <c r="H156" s="74">
        <v>75000</v>
      </c>
      <c r="I156" s="69"/>
      <c r="J156" s="69" t="s">
        <v>5537</v>
      </c>
      <c r="K156" s="193" t="s">
        <v>1063</v>
      </c>
      <c r="L156" s="69" t="s">
        <v>14202</v>
      </c>
      <c r="M156" s="75" t="s">
        <v>14203</v>
      </c>
      <c r="N156" s="75" t="s">
        <v>1063</v>
      </c>
      <c r="O156" s="69"/>
      <c r="P156" s="75" t="s">
        <v>3593</v>
      </c>
      <c r="Q156" s="75" t="s">
        <v>1063</v>
      </c>
      <c r="R156" s="69"/>
      <c r="S156" s="69"/>
      <c r="T156" s="69"/>
      <c r="U156" s="69"/>
      <c r="V156" s="69"/>
      <c r="W156" s="69"/>
      <c r="AC156" s="639">
        <f t="shared" si="4"/>
        <v>5250.0000000000009</v>
      </c>
      <c r="AD156" s="74">
        <f t="shared" si="5"/>
        <v>80250</v>
      </c>
    </row>
    <row r="157" spans="1:30" x14ac:dyDescent="0.35">
      <c r="A157" s="76"/>
      <c r="B157" s="76"/>
      <c r="C157" s="76"/>
      <c r="D157" s="76"/>
      <c r="E157" s="76"/>
      <c r="F157" s="79" t="s">
        <v>14204</v>
      </c>
      <c r="G157" s="76"/>
      <c r="H157" s="74">
        <v>75000</v>
      </c>
      <c r="I157" s="76"/>
      <c r="J157" s="76" t="s">
        <v>1062</v>
      </c>
      <c r="K157" s="193" t="s">
        <v>1063</v>
      </c>
      <c r="L157" s="76" t="s">
        <v>14205</v>
      </c>
      <c r="M157" s="119">
        <v>3151970197</v>
      </c>
      <c r="N157" s="119" t="s">
        <v>14206</v>
      </c>
      <c r="O157" s="76"/>
      <c r="P157" s="75" t="s">
        <v>1063</v>
      </c>
      <c r="Q157" s="75" t="s">
        <v>1063</v>
      </c>
      <c r="R157" s="76"/>
      <c r="S157" s="76"/>
      <c r="T157" s="76"/>
      <c r="U157" s="76"/>
      <c r="V157" s="76"/>
      <c r="W157" s="76"/>
      <c r="AC157" s="639">
        <f t="shared" si="4"/>
        <v>5250.0000000000009</v>
      </c>
      <c r="AD157" s="74">
        <f t="shared" si="5"/>
        <v>80250</v>
      </c>
    </row>
    <row r="158" spans="1:30" x14ac:dyDescent="0.35">
      <c r="A158" s="76"/>
      <c r="B158" s="76"/>
      <c r="C158" s="76"/>
      <c r="D158" s="76"/>
      <c r="E158" s="76"/>
      <c r="F158" s="79" t="s">
        <v>14207</v>
      </c>
      <c r="G158" s="76"/>
      <c r="H158" s="74">
        <v>75000</v>
      </c>
      <c r="I158" s="76"/>
      <c r="J158" s="76" t="s">
        <v>1062</v>
      </c>
      <c r="K158" s="193" t="s">
        <v>1063</v>
      </c>
      <c r="L158" s="76" t="s">
        <v>14205</v>
      </c>
      <c r="M158" s="119">
        <v>3151970214</v>
      </c>
      <c r="N158" s="119" t="s">
        <v>14206</v>
      </c>
      <c r="O158" s="76"/>
      <c r="P158" s="75" t="s">
        <v>1063</v>
      </c>
      <c r="Q158" s="75" t="s">
        <v>1063</v>
      </c>
      <c r="R158" s="76"/>
      <c r="S158" s="76"/>
      <c r="T158" s="76"/>
      <c r="U158" s="76"/>
      <c r="V158" s="76"/>
      <c r="W158" s="76"/>
      <c r="AC158" s="639">
        <f t="shared" si="4"/>
        <v>5250.0000000000009</v>
      </c>
      <c r="AD158" s="74">
        <f t="shared" si="5"/>
        <v>80250</v>
      </c>
    </row>
    <row r="159" spans="1:30" x14ac:dyDescent="0.35">
      <c r="A159" s="69"/>
      <c r="B159" s="76"/>
      <c r="C159" s="76"/>
      <c r="D159" s="76"/>
      <c r="E159" s="76"/>
      <c r="F159" s="79" t="s">
        <v>14208</v>
      </c>
      <c r="G159" s="76"/>
      <c r="H159" s="74">
        <v>75000</v>
      </c>
      <c r="I159" s="76"/>
      <c r="J159" s="76" t="s">
        <v>1062</v>
      </c>
      <c r="K159" s="193" t="s">
        <v>1063</v>
      </c>
      <c r="L159" s="76" t="s">
        <v>14205</v>
      </c>
      <c r="M159" s="119">
        <v>3151970236</v>
      </c>
      <c r="N159" s="119" t="s">
        <v>14206</v>
      </c>
      <c r="O159" s="76"/>
      <c r="P159" s="75" t="s">
        <v>1063</v>
      </c>
      <c r="Q159" s="75" t="s">
        <v>1063</v>
      </c>
      <c r="R159" s="76"/>
      <c r="S159" s="76"/>
      <c r="T159" s="76"/>
      <c r="U159" s="76"/>
      <c r="V159" s="76"/>
      <c r="W159" s="76"/>
      <c r="AC159" s="639">
        <f t="shared" si="4"/>
        <v>5250.0000000000009</v>
      </c>
      <c r="AD159" s="74">
        <f t="shared" si="5"/>
        <v>80250</v>
      </c>
    </row>
    <row r="160" spans="1:30" x14ac:dyDescent="0.35">
      <c r="A160" s="76"/>
      <c r="B160" s="76"/>
      <c r="C160" s="76"/>
      <c r="D160" s="76"/>
      <c r="E160" s="76"/>
      <c r="F160" s="79" t="s">
        <v>14209</v>
      </c>
      <c r="G160" s="76"/>
      <c r="H160" s="74">
        <v>75000</v>
      </c>
      <c r="I160" s="76"/>
      <c r="J160" s="76" t="s">
        <v>1062</v>
      </c>
      <c r="K160" s="193" t="s">
        <v>1063</v>
      </c>
      <c r="L160" s="76" t="s">
        <v>14210</v>
      </c>
      <c r="M160" s="119">
        <v>3151970149</v>
      </c>
      <c r="N160" s="119" t="s">
        <v>14206</v>
      </c>
      <c r="O160" s="76"/>
      <c r="P160" s="75" t="s">
        <v>1063</v>
      </c>
      <c r="Q160" s="75" t="s">
        <v>1063</v>
      </c>
      <c r="R160" s="76"/>
      <c r="S160" s="76"/>
      <c r="T160" s="76"/>
      <c r="U160" s="76"/>
      <c r="V160" s="76"/>
      <c r="W160" s="76"/>
      <c r="AC160" s="639">
        <f t="shared" si="4"/>
        <v>5250.0000000000009</v>
      </c>
      <c r="AD160" s="74">
        <f t="shared" si="5"/>
        <v>80250</v>
      </c>
    </row>
    <row r="161" spans="1:30" x14ac:dyDescent="0.35">
      <c r="A161" s="76"/>
      <c r="B161" s="76"/>
      <c r="C161" s="76"/>
      <c r="D161" s="76"/>
      <c r="E161" s="76"/>
      <c r="F161" s="79" t="s">
        <v>14211</v>
      </c>
      <c r="G161" s="76"/>
      <c r="H161" s="74">
        <v>75000</v>
      </c>
      <c r="I161" s="76"/>
      <c r="J161" s="76" t="s">
        <v>1765</v>
      </c>
      <c r="K161" s="76" t="s">
        <v>1765</v>
      </c>
      <c r="L161" s="76" t="s">
        <v>1765</v>
      </c>
      <c r="M161" s="76" t="s">
        <v>1765</v>
      </c>
      <c r="N161" s="76" t="s">
        <v>1765</v>
      </c>
      <c r="O161" s="76"/>
      <c r="P161" s="75" t="s">
        <v>1765</v>
      </c>
      <c r="Q161" s="75" t="s">
        <v>1765</v>
      </c>
      <c r="R161" s="76"/>
      <c r="S161" s="76"/>
      <c r="T161" s="76"/>
      <c r="U161" s="76"/>
      <c r="V161" s="76"/>
      <c r="W161" s="76"/>
      <c r="AC161" s="639">
        <f t="shared" si="4"/>
        <v>5250.0000000000009</v>
      </c>
      <c r="AD161" s="74">
        <f t="shared" si="5"/>
        <v>80250</v>
      </c>
    </row>
    <row r="162" spans="1:30" x14ac:dyDescent="0.35">
      <c r="A162" s="76"/>
      <c r="B162" s="76"/>
      <c r="C162" s="76"/>
      <c r="D162" s="76"/>
      <c r="E162" s="76"/>
      <c r="F162" s="79" t="s">
        <v>14212</v>
      </c>
      <c r="G162" s="76"/>
      <c r="H162" s="74">
        <v>75000</v>
      </c>
      <c r="I162" s="76"/>
      <c r="J162" s="76" t="s">
        <v>1062</v>
      </c>
      <c r="K162" s="76" t="s">
        <v>1063</v>
      </c>
      <c r="L162" s="76" t="s">
        <v>13339</v>
      </c>
      <c r="M162" s="119">
        <v>3151970207</v>
      </c>
      <c r="N162" s="119" t="s">
        <v>14213</v>
      </c>
      <c r="O162" s="76"/>
      <c r="P162" s="75" t="s">
        <v>1063</v>
      </c>
      <c r="Q162" s="75" t="s">
        <v>1063</v>
      </c>
      <c r="R162" s="76"/>
      <c r="S162" s="76"/>
      <c r="T162" s="76"/>
      <c r="U162" s="76"/>
      <c r="V162" s="76"/>
      <c r="W162" s="76"/>
      <c r="AC162" s="639">
        <f t="shared" si="4"/>
        <v>5250.0000000000009</v>
      </c>
      <c r="AD162" s="74">
        <f t="shared" si="5"/>
        <v>80250</v>
      </c>
    </row>
    <row r="163" spans="1:30" x14ac:dyDescent="0.35">
      <c r="A163" s="76"/>
      <c r="B163" s="76"/>
      <c r="C163" s="76"/>
      <c r="D163" s="76"/>
      <c r="E163" s="76"/>
      <c r="F163" s="79" t="s">
        <v>14214</v>
      </c>
      <c r="G163" s="76"/>
      <c r="H163" s="74">
        <v>75000</v>
      </c>
      <c r="I163" s="76"/>
      <c r="J163" s="76" t="s">
        <v>1062</v>
      </c>
      <c r="K163" s="76" t="s">
        <v>1063</v>
      </c>
      <c r="L163" s="76" t="s">
        <v>13339</v>
      </c>
      <c r="M163" s="119">
        <v>3151970196</v>
      </c>
      <c r="N163" s="119" t="s">
        <v>14213</v>
      </c>
      <c r="O163" s="76"/>
      <c r="P163" s="75" t="s">
        <v>1063</v>
      </c>
      <c r="Q163" s="75" t="s">
        <v>1063</v>
      </c>
      <c r="R163" s="76"/>
      <c r="S163" s="76"/>
      <c r="T163" s="76"/>
      <c r="U163" s="76"/>
      <c r="V163" s="76"/>
      <c r="W163" s="76"/>
      <c r="AC163" s="639">
        <f t="shared" si="4"/>
        <v>5250.0000000000009</v>
      </c>
      <c r="AD163" s="74">
        <f t="shared" si="5"/>
        <v>80250</v>
      </c>
    </row>
    <row r="164" spans="1:30" x14ac:dyDescent="0.35">
      <c r="A164" s="76"/>
      <c r="B164" s="76"/>
      <c r="C164" s="76"/>
      <c r="D164" s="76"/>
      <c r="E164" s="76"/>
      <c r="F164" s="79" t="s">
        <v>14215</v>
      </c>
      <c r="G164" s="76"/>
      <c r="H164" s="74">
        <v>75000</v>
      </c>
      <c r="I164" s="76"/>
      <c r="J164" s="76" t="s">
        <v>1062</v>
      </c>
      <c r="K164" s="76" t="s">
        <v>1063</v>
      </c>
      <c r="L164" s="76" t="s">
        <v>13339</v>
      </c>
      <c r="M164" s="119">
        <v>3151970248</v>
      </c>
      <c r="N164" s="119" t="s">
        <v>14213</v>
      </c>
      <c r="O164" s="76"/>
      <c r="P164" s="75" t="s">
        <v>1063</v>
      </c>
      <c r="Q164" s="75" t="s">
        <v>1063</v>
      </c>
      <c r="R164" s="76"/>
      <c r="S164" s="76"/>
      <c r="T164" s="76"/>
      <c r="U164" s="76"/>
      <c r="V164" s="76"/>
      <c r="W164" s="76"/>
      <c r="AC164" s="639">
        <f t="shared" si="4"/>
        <v>5250.0000000000009</v>
      </c>
      <c r="AD164" s="74">
        <f t="shared" si="5"/>
        <v>80250</v>
      </c>
    </row>
    <row r="165" spans="1:30" x14ac:dyDescent="0.35">
      <c r="A165" s="76"/>
      <c r="B165" s="76"/>
      <c r="C165" s="76"/>
      <c r="D165" s="76"/>
      <c r="E165" s="76"/>
      <c r="F165" s="79" t="s">
        <v>14216</v>
      </c>
      <c r="G165" s="76"/>
      <c r="H165" s="74">
        <v>75000</v>
      </c>
      <c r="I165" s="76"/>
      <c r="J165" s="76" t="s">
        <v>1765</v>
      </c>
      <c r="K165" s="76" t="s">
        <v>1765</v>
      </c>
      <c r="L165" s="76" t="s">
        <v>1765</v>
      </c>
      <c r="M165" s="76" t="s">
        <v>1765</v>
      </c>
      <c r="N165" s="76" t="s">
        <v>1765</v>
      </c>
      <c r="O165" s="76"/>
      <c r="P165" s="75" t="s">
        <v>1765</v>
      </c>
      <c r="Q165" s="75" t="s">
        <v>1765</v>
      </c>
      <c r="R165" s="76"/>
      <c r="S165" s="76"/>
      <c r="T165" s="76"/>
      <c r="U165" s="76"/>
      <c r="V165" s="76"/>
      <c r="W165" s="69"/>
      <c r="AC165" s="639">
        <f t="shared" si="4"/>
        <v>5250.0000000000009</v>
      </c>
      <c r="AD165" s="74">
        <f t="shared" si="5"/>
        <v>80250</v>
      </c>
    </row>
    <row r="166" spans="1:30" x14ac:dyDescent="0.35">
      <c r="A166" s="76"/>
      <c r="B166" s="76"/>
      <c r="C166" s="76"/>
      <c r="D166" s="76"/>
      <c r="E166" s="76"/>
      <c r="F166" s="76" t="s">
        <v>14217</v>
      </c>
      <c r="G166" s="76"/>
      <c r="H166" s="74">
        <v>75000</v>
      </c>
      <c r="I166" s="76"/>
      <c r="J166" s="76" t="s">
        <v>1062</v>
      </c>
      <c r="K166" s="76" t="s">
        <v>1063</v>
      </c>
      <c r="L166" s="76" t="s">
        <v>14205</v>
      </c>
      <c r="M166" s="119">
        <v>3151970224</v>
      </c>
      <c r="N166" s="119" t="s">
        <v>14218</v>
      </c>
      <c r="O166" s="76"/>
      <c r="P166" s="75" t="s">
        <v>1063</v>
      </c>
      <c r="Q166" s="75" t="s">
        <v>1063</v>
      </c>
      <c r="R166" s="76"/>
      <c r="S166" s="76"/>
      <c r="T166" s="76"/>
      <c r="U166" s="76"/>
      <c r="V166" s="76"/>
      <c r="W166" s="76"/>
      <c r="AC166" s="639">
        <f t="shared" si="4"/>
        <v>5250.0000000000009</v>
      </c>
      <c r="AD166" s="74">
        <f t="shared" si="5"/>
        <v>80250</v>
      </c>
    </row>
    <row r="167" spans="1:30" x14ac:dyDescent="0.35">
      <c r="A167" s="76"/>
      <c r="B167" s="76"/>
      <c r="C167" s="76"/>
      <c r="D167" s="76"/>
      <c r="E167" s="76"/>
      <c r="F167" s="76" t="s">
        <v>14219</v>
      </c>
      <c r="G167" s="76"/>
      <c r="H167" s="74">
        <v>75000</v>
      </c>
      <c r="I167" s="76"/>
      <c r="J167" s="76" t="s">
        <v>1062</v>
      </c>
      <c r="K167" s="76" t="s">
        <v>1063</v>
      </c>
      <c r="L167" s="76" t="s">
        <v>14205</v>
      </c>
      <c r="M167" s="119">
        <v>3151970243</v>
      </c>
      <c r="N167" s="119" t="s">
        <v>14218</v>
      </c>
      <c r="O167" s="76"/>
      <c r="P167" s="75" t="s">
        <v>1063</v>
      </c>
      <c r="Q167" s="75" t="s">
        <v>1063</v>
      </c>
      <c r="R167" s="76"/>
      <c r="S167" s="76"/>
      <c r="T167" s="76"/>
      <c r="U167" s="76"/>
      <c r="V167" s="76"/>
      <c r="W167" s="76"/>
      <c r="AC167" s="639">
        <f t="shared" si="4"/>
        <v>5250.0000000000009</v>
      </c>
      <c r="AD167" s="74">
        <f t="shared" si="5"/>
        <v>80250</v>
      </c>
    </row>
    <row r="168" spans="1:30" x14ac:dyDescent="0.35">
      <c r="A168" s="76"/>
      <c r="B168" s="76"/>
      <c r="C168" s="76"/>
      <c r="D168" s="76"/>
      <c r="E168" s="76"/>
      <c r="F168" s="76" t="s">
        <v>14220</v>
      </c>
      <c r="G168" s="76"/>
      <c r="H168" s="74">
        <v>75000</v>
      </c>
      <c r="I168" s="76"/>
      <c r="J168" s="76" t="s">
        <v>1062</v>
      </c>
      <c r="K168" s="76" t="s">
        <v>1063</v>
      </c>
      <c r="L168" s="76" t="s">
        <v>14205</v>
      </c>
      <c r="M168" s="119">
        <v>3151970204</v>
      </c>
      <c r="N168" s="119" t="s">
        <v>14218</v>
      </c>
      <c r="O168" s="76"/>
      <c r="P168" s="75" t="s">
        <v>1063</v>
      </c>
      <c r="Q168" s="75" t="s">
        <v>1063</v>
      </c>
      <c r="R168" s="76"/>
      <c r="S168" s="76"/>
      <c r="T168" s="76"/>
      <c r="U168" s="76"/>
      <c r="V168" s="76"/>
      <c r="W168" s="76"/>
      <c r="AC168" s="639">
        <f t="shared" si="4"/>
        <v>5250.0000000000009</v>
      </c>
      <c r="AD168" s="74">
        <f t="shared" si="5"/>
        <v>80250</v>
      </c>
    </row>
    <row r="169" spans="1:30" x14ac:dyDescent="0.35">
      <c r="A169" s="76"/>
      <c r="B169" s="76"/>
      <c r="C169" s="76"/>
      <c r="D169" s="76"/>
      <c r="E169" s="76"/>
      <c r="F169" s="79" t="s">
        <v>14221</v>
      </c>
      <c r="G169" s="76"/>
      <c r="H169" s="74">
        <v>75000</v>
      </c>
      <c r="I169" s="76"/>
      <c r="J169" s="76" t="s">
        <v>1765</v>
      </c>
      <c r="K169" s="76" t="s">
        <v>1765</v>
      </c>
      <c r="L169" s="76" t="s">
        <v>1765</v>
      </c>
      <c r="M169" s="76" t="s">
        <v>1765</v>
      </c>
      <c r="N169" s="76" t="s">
        <v>1765</v>
      </c>
      <c r="O169" s="76"/>
      <c r="P169" s="75" t="s">
        <v>1765</v>
      </c>
      <c r="Q169" s="75" t="s">
        <v>1765</v>
      </c>
      <c r="R169" s="76"/>
      <c r="S169" s="76"/>
      <c r="T169" s="76"/>
      <c r="U169" s="76"/>
      <c r="V169" s="76"/>
      <c r="W169" s="76"/>
      <c r="AC169" s="639">
        <f t="shared" si="4"/>
        <v>5250.0000000000009</v>
      </c>
      <c r="AD169" s="74">
        <f t="shared" si="5"/>
        <v>80250</v>
      </c>
    </row>
    <row r="170" spans="1:30" x14ac:dyDescent="0.35">
      <c r="A170" s="76"/>
      <c r="B170" s="76"/>
      <c r="C170" s="76"/>
      <c r="D170" s="76"/>
      <c r="E170" s="76"/>
      <c r="F170" s="79" t="s">
        <v>14222</v>
      </c>
      <c r="G170" s="76"/>
      <c r="H170" s="74">
        <v>75000</v>
      </c>
      <c r="I170" s="76"/>
      <c r="J170" s="76" t="s">
        <v>1062</v>
      </c>
      <c r="K170" s="76" t="s">
        <v>1063</v>
      </c>
      <c r="L170" s="76" t="s">
        <v>14205</v>
      </c>
      <c r="M170" s="119">
        <v>3151970200</v>
      </c>
      <c r="N170" s="119" t="s">
        <v>14223</v>
      </c>
      <c r="O170" s="76"/>
      <c r="P170" s="75" t="s">
        <v>1063</v>
      </c>
      <c r="Q170" s="75" t="s">
        <v>1063</v>
      </c>
      <c r="R170" s="76"/>
      <c r="S170" s="76"/>
      <c r="T170" s="76"/>
      <c r="U170" s="76"/>
      <c r="V170" s="76"/>
      <c r="W170" s="76"/>
      <c r="AC170" s="639">
        <f t="shared" si="4"/>
        <v>5250.0000000000009</v>
      </c>
      <c r="AD170" s="74">
        <f t="shared" si="5"/>
        <v>80250</v>
      </c>
    </row>
    <row r="171" spans="1:30" x14ac:dyDescent="0.35">
      <c r="A171" s="76"/>
      <c r="B171" s="76"/>
      <c r="C171" s="76"/>
      <c r="D171" s="76"/>
      <c r="E171" s="76"/>
      <c r="F171" s="79" t="s">
        <v>14224</v>
      </c>
      <c r="G171" s="76"/>
      <c r="H171" s="74">
        <v>75000</v>
      </c>
      <c r="I171" s="76"/>
      <c r="J171" s="76" t="s">
        <v>1062</v>
      </c>
      <c r="K171" s="76" t="s">
        <v>1063</v>
      </c>
      <c r="L171" s="76" t="s">
        <v>14205</v>
      </c>
      <c r="M171" s="119">
        <v>3151970202</v>
      </c>
      <c r="N171" s="119" t="s">
        <v>14223</v>
      </c>
      <c r="O171" s="76"/>
      <c r="P171" s="75" t="s">
        <v>1063</v>
      </c>
      <c r="Q171" s="75" t="s">
        <v>1063</v>
      </c>
      <c r="R171" s="76"/>
      <c r="S171" s="76"/>
      <c r="T171" s="76"/>
      <c r="U171" s="76"/>
      <c r="V171" s="76"/>
      <c r="W171" s="76"/>
      <c r="AC171" s="639">
        <f t="shared" si="4"/>
        <v>5250.0000000000009</v>
      </c>
      <c r="AD171" s="74">
        <f t="shared" si="5"/>
        <v>80250</v>
      </c>
    </row>
    <row r="172" spans="1:30" x14ac:dyDescent="0.35">
      <c r="A172" s="76"/>
      <c r="B172" s="76"/>
      <c r="C172" s="76"/>
      <c r="D172" s="76"/>
      <c r="E172" s="76"/>
      <c r="F172" s="79" t="s">
        <v>14225</v>
      </c>
      <c r="G172" s="76"/>
      <c r="H172" s="74">
        <v>75000</v>
      </c>
      <c r="I172" s="76"/>
      <c r="J172" s="76" t="s">
        <v>1062</v>
      </c>
      <c r="K172" s="76" t="s">
        <v>1063</v>
      </c>
      <c r="L172" s="76" t="s">
        <v>14205</v>
      </c>
      <c r="M172" s="119">
        <v>3151970239</v>
      </c>
      <c r="N172" s="119" t="s">
        <v>14223</v>
      </c>
      <c r="O172" s="76"/>
      <c r="P172" s="75" t="s">
        <v>1063</v>
      </c>
      <c r="Q172" s="75" t="s">
        <v>1063</v>
      </c>
      <c r="R172" s="76"/>
      <c r="S172" s="76"/>
      <c r="T172" s="76"/>
      <c r="U172" s="76"/>
      <c r="V172" s="76"/>
      <c r="W172" s="76"/>
      <c r="AC172" s="639">
        <f t="shared" si="4"/>
        <v>5250.0000000000009</v>
      </c>
      <c r="AD172" s="74">
        <f t="shared" si="5"/>
        <v>80250</v>
      </c>
    </row>
    <row r="173" spans="1:30" x14ac:dyDescent="0.35">
      <c r="A173" s="76"/>
      <c r="B173" s="76"/>
      <c r="C173" s="76"/>
      <c r="D173" s="76"/>
      <c r="E173" s="76"/>
      <c r="F173" s="79" t="s">
        <v>14226</v>
      </c>
      <c r="G173" s="76"/>
      <c r="H173" s="74">
        <v>75000</v>
      </c>
      <c r="I173" s="76"/>
      <c r="J173" s="76" t="s">
        <v>1765</v>
      </c>
      <c r="K173" s="76" t="s">
        <v>1765</v>
      </c>
      <c r="L173" s="76" t="s">
        <v>1765</v>
      </c>
      <c r="M173" s="76" t="s">
        <v>1765</v>
      </c>
      <c r="N173" s="76" t="s">
        <v>1765</v>
      </c>
      <c r="O173" s="76"/>
      <c r="P173" s="75" t="s">
        <v>1765</v>
      </c>
      <c r="Q173" s="75" t="s">
        <v>1765</v>
      </c>
      <c r="R173" s="76"/>
      <c r="S173" s="76"/>
      <c r="T173" s="76"/>
      <c r="U173" s="76"/>
      <c r="V173" s="76"/>
      <c r="W173" s="76"/>
      <c r="AC173" s="639">
        <f t="shared" si="4"/>
        <v>5250.0000000000009</v>
      </c>
      <c r="AD173" s="74">
        <f t="shared" si="5"/>
        <v>80250</v>
      </c>
    </row>
    <row r="174" spans="1:30" x14ac:dyDescent="0.35">
      <c r="A174" s="76"/>
      <c r="B174" s="76"/>
      <c r="C174" s="76"/>
      <c r="D174" s="76"/>
      <c r="E174" s="76"/>
      <c r="F174" s="76" t="s">
        <v>14227</v>
      </c>
      <c r="G174" s="76"/>
      <c r="H174" s="74">
        <v>75000</v>
      </c>
      <c r="I174" s="76"/>
      <c r="J174" s="76" t="s">
        <v>1062</v>
      </c>
      <c r="K174" s="76" t="s">
        <v>1063</v>
      </c>
      <c r="L174" s="76" t="s">
        <v>14205</v>
      </c>
      <c r="M174" s="119">
        <v>3151970230</v>
      </c>
      <c r="N174" s="119" t="s">
        <v>14228</v>
      </c>
      <c r="O174" s="76"/>
      <c r="P174" s="75" t="s">
        <v>1063</v>
      </c>
      <c r="Q174" s="75" t="s">
        <v>1063</v>
      </c>
      <c r="R174" s="76"/>
      <c r="S174" s="76"/>
      <c r="T174" s="76"/>
      <c r="U174" s="76"/>
      <c r="V174" s="76"/>
      <c r="W174" s="76"/>
      <c r="AC174" s="639">
        <f t="shared" si="4"/>
        <v>5250.0000000000009</v>
      </c>
      <c r="AD174" s="74">
        <f t="shared" si="5"/>
        <v>80250</v>
      </c>
    </row>
    <row r="175" spans="1:30" x14ac:dyDescent="0.35">
      <c r="A175" s="76"/>
      <c r="B175" s="76"/>
      <c r="C175" s="76"/>
      <c r="D175" s="76"/>
      <c r="E175" s="76"/>
      <c r="F175" s="76" t="s">
        <v>14229</v>
      </c>
      <c r="G175" s="76"/>
      <c r="H175" s="74">
        <v>75000</v>
      </c>
      <c r="I175" s="76"/>
      <c r="J175" s="76" t="s">
        <v>1062</v>
      </c>
      <c r="K175" s="76" t="s">
        <v>1063</v>
      </c>
      <c r="L175" s="76" t="s">
        <v>14205</v>
      </c>
      <c r="M175" s="119">
        <v>3151970241</v>
      </c>
      <c r="N175" s="119" t="s">
        <v>14228</v>
      </c>
      <c r="O175" s="76"/>
      <c r="P175" s="75" t="s">
        <v>1063</v>
      </c>
      <c r="Q175" s="75" t="s">
        <v>1063</v>
      </c>
      <c r="R175" s="76"/>
      <c r="S175" s="76"/>
      <c r="T175" s="76"/>
      <c r="U175" s="76"/>
      <c r="V175" s="76"/>
      <c r="W175" s="76"/>
      <c r="AC175" s="639">
        <f t="shared" si="4"/>
        <v>5250.0000000000009</v>
      </c>
      <c r="AD175" s="74">
        <f t="shared" si="5"/>
        <v>80250</v>
      </c>
    </row>
    <row r="176" spans="1:30" x14ac:dyDescent="0.35">
      <c r="A176" s="76"/>
      <c r="B176" s="76"/>
      <c r="C176" s="76"/>
      <c r="D176" s="76"/>
      <c r="E176" s="76"/>
      <c r="F176" s="76" t="s">
        <v>14230</v>
      </c>
      <c r="G176" s="76"/>
      <c r="H176" s="74">
        <v>75000</v>
      </c>
      <c r="I176" s="76"/>
      <c r="J176" s="76" t="s">
        <v>1062</v>
      </c>
      <c r="K176" s="76" t="s">
        <v>1063</v>
      </c>
      <c r="L176" s="76" t="s">
        <v>14205</v>
      </c>
      <c r="M176" s="119">
        <v>3151970205</v>
      </c>
      <c r="N176" s="119" t="s">
        <v>14228</v>
      </c>
      <c r="O176" s="76"/>
      <c r="P176" s="75" t="s">
        <v>1063</v>
      </c>
      <c r="Q176" s="75" t="s">
        <v>1063</v>
      </c>
      <c r="R176" s="76"/>
      <c r="S176" s="76"/>
      <c r="T176" s="76"/>
      <c r="U176" s="76"/>
      <c r="V176" s="76"/>
      <c r="W176" s="76"/>
      <c r="AC176" s="639">
        <f t="shared" si="4"/>
        <v>5250.0000000000009</v>
      </c>
      <c r="AD176" s="74">
        <f t="shared" si="5"/>
        <v>80250</v>
      </c>
    </row>
    <row r="177" spans="1:30" x14ac:dyDescent="0.35">
      <c r="A177" s="76"/>
      <c r="B177" s="76"/>
      <c r="C177" s="76"/>
      <c r="D177" s="76"/>
      <c r="E177" s="76"/>
      <c r="F177" s="79" t="s">
        <v>14231</v>
      </c>
      <c r="G177" s="76"/>
      <c r="H177" s="74">
        <v>75000</v>
      </c>
      <c r="I177" s="76"/>
      <c r="J177" s="76" t="s">
        <v>1765</v>
      </c>
      <c r="K177" s="76" t="s">
        <v>1765</v>
      </c>
      <c r="L177" s="76" t="s">
        <v>1765</v>
      </c>
      <c r="M177" s="76" t="s">
        <v>1765</v>
      </c>
      <c r="N177" s="76" t="s">
        <v>1765</v>
      </c>
      <c r="O177" s="76"/>
      <c r="P177" s="75" t="s">
        <v>1765</v>
      </c>
      <c r="Q177" s="75" t="s">
        <v>1765</v>
      </c>
      <c r="R177" s="76"/>
      <c r="S177" s="76"/>
      <c r="T177" s="76"/>
      <c r="U177" s="76"/>
      <c r="V177" s="76"/>
      <c r="W177" s="76"/>
      <c r="AC177" s="639">
        <f t="shared" si="4"/>
        <v>5250.0000000000009</v>
      </c>
      <c r="AD177" s="74">
        <f t="shared" si="5"/>
        <v>80250</v>
      </c>
    </row>
    <row r="178" spans="1:30" x14ac:dyDescent="0.35">
      <c r="A178" s="76"/>
      <c r="B178" s="76"/>
      <c r="C178" s="76"/>
      <c r="D178" s="76"/>
      <c r="E178" s="76"/>
      <c r="F178" s="76" t="s">
        <v>14232</v>
      </c>
      <c r="G178" s="76"/>
      <c r="H178" s="74">
        <v>75000</v>
      </c>
      <c r="I178" s="76"/>
      <c r="J178" s="76" t="s">
        <v>1147</v>
      </c>
      <c r="K178" s="76" t="s">
        <v>1063</v>
      </c>
      <c r="L178" s="76" t="s">
        <v>11387</v>
      </c>
      <c r="M178" s="119" t="s">
        <v>14233</v>
      </c>
      <c r="N178" s="119" t="s">
        <v>14234</v>
      </c>
      <c r="O178" s="76"/>
      <c r="P178" s="75" t="s">
        <v>1063</v>
      </c>
      <c r="Q178" s="75" t="s">
        <v>1063</v>
      </c>
      <c r="R178" s="76"/>
      <c r="S178" s="76"/>
      <c r="T178" s="76"/>
      <c r="U178" s="76"/>
      <c r="V178" s="76"/>
      <c r="W178" s="76"/>
      <c r="AC178" s="639">
        <f t="shared" si="4"/>
        <v>5250.0000000000009</v>
      </c>
      <c r="AD178" s="74">
        <f t="shared" si="5"/>
        <v>80250</v>
      </c>
    </row>
    <row r="179" spans="1:30" x14ac:dyDescent="0.35">
      <c r="A179" s="76"/>
      <c r="B179" s="76"/>
      <c r="C179" s="76"/>
      <c r="D179" s="76"/>
      <c r="E179" s="76"/>
      <c r="F179" s="76" t="s">
        <v>14235</v>
      </c>
      <c r="G179" s="76"/>
      <c r="H179" s="74">
        <v>75000</v>
      </c>
      <c r="I179" s="76"/>
      <c r="J179" s="76" t="s">
        <v>1062</v>
      </c>
      <c r="K179" s="76" t="s">
        <v>1063</v>
      </c>
      <c r="L179" s="119" t="s">
        <v>14205</v>
      </c>
      <c r="M179" s="119">
        <v>3151970194</v>
      </c>
      <c r="N179" s="119" t="s">
        <v>14234</v>
      </c>
      <c r="O179" s="76"/>
      <c r="P179" s="75" t="s">
        <v>1063</v>
      </c>
      <c r="Q179" s="75" t="s">
        <v>1063</v>
      </c>
      <c r="R179" s="76"/>
      <c r="S179" s="76"/>
      <c r="T179" s="76"/>
      <c r="U179" s="76"/>
      <c r="V179" s="76"/>
      <c r="W179" s="76"/>
      <c r="AC179" s="639">
        <f t="shared" si="4"/>
        <v>5250.0000000000009</v>
      </c>
      <c r="AD179" s="74">
        <f t="shared" si="5"/>
        <v>80250</v>
      </c>
    </row>
    <row r="180" spans="1:30" x14ac:dyDescent="0.35">
      <c r="A180" s="76"/>
      <c r="B180" s="76"/>
      <c r="C180" s="76"/>
      <c r="D180" s="76"/>
      <c r="E180" s="76"/>
      <c r="F180" s="76" t="s">
        <v>14236</v>
      </c>
      <c r="G180" s="76"/>
      <c r="H180" s="74">
        <v>75000</v>
      </c>
      <c r="I180" s="76"/>
      <c r="J180" s="76" t="s">
        <v>1062</v>
      </c>
      <c r="K180" s="76" t="s">
        <v>1063</v>
      </c>
      <c r="L180" s="119" t="s">
        <v>14205</v>
      </c>
      <c r="M180" s="119">
        <v>3151970233</v>
      </c>
      <c r="N180" s="119" t="s">
        <v>14234</v>
      </c>
      <c r="O180" s="76"/>
      <c r="P180" s="75" t="s">
        <v>1063</v>
      </c>
      <c r="Q180" s="75" t="s">
        <v>1063</v>
      </c>
      <c r="R180" s="76"/>
      <c r="S180" s="76"/>
      <c r="T180" s="76"/>
      <c r="U180" s="76"/>
      <c r="V180" s="76"/>
      <c r="W180" s="76"/>
      <c r="AC180" s="639">
        <f t="shared" si="4"/>
        <v>5250.0000000000009</v>
      </c>
      <c r="AD180" s="74">
        <f t="shared" si="5"/>
        <v>80250</v>
      </c>
    </row>
    <row r="181" spans="1:30" x14ac:dyDescent="0.35">
      <c r="A181" s="76"/>
      <c r="B181" s="76"/>
      <c r="C181" s="76"/>
      <c r="D181" s="76"/>
      <c r="E181" s="76"/>
      <c r="F181" s="76" t="s">
        <v>14237</v>
      </c>
      <c r="G181" s="76"/>
      <c r="H181" s="74">
        <v>75000</v>
      </c>
      <c r="I181" s="76"/>
      <c r="J181" s="76" t="s">
        <v>1062</v>
      </c>
      <c r="K181" s="76" t="s">
        <v>1063</v>
      </c>
      <c r="L181" s="119" t="s">
        <v>14205</v>
      </c>
      <c r="M181" s="119">
        <v>3151970247</v>
      </c>
      <c r="N181" s="119" t="s">
        <v>14234</v>
      </c>
      <c r="O181" s="76"/>
      <c r="P181" s="75" t="s">
        <v>1063</v>
      </c>
      <c r="Q181" s="75" t="s">
        <v>1063</v>
      </c>
      <c r="R181" s="76"/>
      <c r="S181" s="76"/>
      <c r="T181" s="76"/>
      <c r="U181" s="76"/>
      <c r="V181" s="76"/>
      <c r="W181" s="76"/>
      <c r="AC181" s="639">
        <f t="shared" si="4"/>
        <v>5250.0000000000009</v>
      </c>
      <c r="AD181" s="74">
        <f t="shared" si="5"/>
        <v>80250</v>
      </c>
    </row>
    <row r="182" spans="1:30" x14ac:dyDescent="0.35">
      <c r="A182" s="76"/>
      <c r="B182" s="76"/>
      <c r="C182" s="76"/>
      <c r="D182" s="76"/>
      <c r="E182" s="76"/>
      <c r="F182" s="79" t="s">
        <v>14238</v>
      </c>
      <c r="G182" s="76"/>
      <c r="H182" s="74">
        <v>75000</v>
      </c>
      <c r="I182" s="76"/>
      <c r="J182" s="76" t="s">
        <v>1765</v>
      </c>
      <c r="K182" s="76" t="s">
        <v>1765</v>
      </c>
      <c r="L182" s="76" t="s">
        <v>1765</v>
      </c>
      <c r="M182" s="76" t="s">
        <v>1765</v>
      </c>
      <c r="N182" s="76" t="s">
        <v>1765</v>
      </c>
      <c r="O182" s="76"/>
      <c r="P182" s="75" t="s">
        <v>1765</v>
      </c>
      <c r="Q182" s="75" t="s">
        <v>1765</v>
      </c>
      <c r="R182" s="76"/>
      <c r="S182" s="76"/>
      <c r="T182" s="76"/>
      <c r="U182" s="76"/>
      <c r="V182" s="76"/>
      <c r="W182" s="76"/>
      <c r="AC182" s="639">
        <f t="shared" si="4"/>
        <v>5250.0000000000009</v>
      </c>
      <c r="AD182" s="74">
        <f t="shared" si="5"/>
        <v>80250</v>
      </c>
    </row>
    <row r="183" spans="1:30" x14ac:dyDescent="0.35">
      <c r="A183" s="76"/>
      <c r="B183" s="76"/>
      <c r="C183" s="76"/>
      <c r="D183" s="76"/>
      <c r="E183" s="76"/>
      <c r="F183" s="76" t="s">
        <v>14239</v>
      </c>
      <c r="G183" s="76"/>
      <c r="H183" s="74">
        <v>75000</v>
      </c>
      <c r="I183" s="76"/>
      <c r="J183" s="76" t="s">
        <v>1062</v>
      </c>
      <c r="K183" s="76" t="s">
        <v>1063</v>
      </c>
      <c r="L183" s="76" t="s">
        <v>14205</v>
      </c>
      <c r="M183" s="119">
        <v>3151970208</v>
      </c>
      <c r="N183" s="119" t="s">
        <v>14240</v>
      </c>
      <c r="O183" s="76"/>
      <c r="P183" s="75" t="s">
        <v>1063</v>
      </c>
      <c r="Q183" s="75" t="s">
        <v>1063</v>
      </c>
      <c r="R183" s="76"/>
      <c r="S183" s="76"/>
      <c r="T183" s="76"/>
      <c r="U183" s="76"/>
      <c r="V183" s="76"/>
      <c r="W183" s="76"/>
      <c r="AC183" s="639">
        <f t="shared" si="4"/>
        <v>5250.0000000000009</v>
      </c>
      <c r="AD183" s="74">
        <f t="shared" si="5"/>
        <v>80250</v>
      </c>
    </row>
    <row r="184" spans="1:30" x14ac:dyDescent="0.35">
      <c r="A184" s="76"/>
      <c r="B184" s="76"/>
      <c r="C184" s="76"/>
      <c r="D184" s="76"/>
      <c r="E184" s="76"/>
      <c r="F184" s="76" t="s">
        <v>14241</v>
      </c>
      <c r="G184" s="76"/>
      <c r="H184" s="74">
        <v>75000</v>
      </c>
      <c r="I184" s="76"/>
      <c r="J184" s="76" t="s">
        <v>1062</v>
      </c>
      <c r="K184" s="76" t="s">
        <v>1063</v>
      </c>
      <c r="L184" s="76" t="s">
        <v>14205</v>
      </c>
      <c r="M184" s="119">
        <v>3151970234</v>
      </c>
      <c r="N184" s="119" t="s">
        <v>14240</v>
      </c>
      <c r="O184" s="76"/>
      <c r="P184" s="75" t="s">
        <v>1063</v>
      </c>
      <c r="Q184" s="75" t="s">
        <v>1063</v>
      </c>
      <c r="R184" s="76"/>
      <c r="S184" s="76"/>
      <c r="T184" s="76"/>
      <c r="U184" s="76"/>
      <c r="V184" s="76"/>
      <c r="W184" s="76"/>
      <c r="AC184" s="639">
        <f t="shared" si="4"/>
        <v>5250.0000000000009</v>
      </c>
      <c r="AD184" s="74">
        <f t="shared" si="5"/>
        <v>80250</v>
      </c>
    </row>
    <row r="185" spans="1:30" x14ac:dyDescent="0.35">
      <c r="A185" s="76"/>
      <c r="B185" s="76"/>
      <c r="C185" s="76"/>
      <c r="D185" s="76"/>
      <c r="E185" s="76"/>
      <c r="F185" s="76" t="s">
        <v>14242</v>
      </c>
      <c r="G185" s="76"/>
      <c r="H185" s="74">
        <v>75000</v>
      </c>
      <c r="I185" s="76"/>
      <c r="J185" s="76" t="s">
        <v>1062</v>
      </c>
      <c r="K185" s="76" t="s">
        <v>1063</v>
      </c>
      <c r="L185" s="76" t="s">
        <v>14205</v>
      </c>
      <c r="M185" s="119">
        <v>3151970209</v>
      </c>
      <c r="N185" s="119" t="s">
        <v>14240</v>
      </c>
      <c r="O185" s="76"/>
      <c r="P185" s="75" t="s">
        <v>1063</v>
      </c>
      <c r="Q185" s="75" t="s">
        <v>1063</v>
      </c>
      <c r="R185" s="76"/>
      <c r="S185" s="76"/>
      <c r="T185" s="76"/>
      <c r="U185" s="76"/>
      <c r="V185" s="76"/>
      <c r="W185" s="76"/>
      <c r="AC185" s="639">
        <f t="shared" si="4"/>
        <v>5250.0000000000009</v>
      </c>
      <c r="AD185" s="74">
        <f t="shared" si="5"/>
        <v>80250</v>
      </c>
    </row>
    <row r="186" spans="1:30" x14ac:dyDescent="0.35">
      <c r="A186" s="76"/>
      <c r="B186" s="76"/>
      <c r="C186" s="76"/>
      <c r="D186" s="76"/>
      <c r="E186" s="76"/>
      <c r="F186" s="76" t="s">
        <v>14243</v>
      </c>
      <c r="G186" s="76"/>
      <c r="H186" s="74">
        <v>75000</v>
      </c>
      <c r="I186" s="76"/>
      <c r="J186" s="76" t="s">
        <v>1062</v>
      </c>
      <c r="K186" s="76" t="s">
        <v>1063</v>
      </c>
      <c r="L186" s="76" t="s">
        <v>14210</v>
      </c>
      <c r="M186" s="119">
        <v>3151970145</v>
      </c>
      <c r="N186" s="119" t="s">
        <v>14240</v>
      </c>
      <c r="O186" s="76"/>
      <c r="P186" s="75" t="s">
        <v>1063</v>
      </c>
      <c r="Q186" s="75" t="s">
        <v>1063</v>
      </c>
      <c r="R186" s="76"/>
      <c r="S186" s="76"/>
      <c r="T186" s="76"/>
      <c r="U186" s="76"/>
      <c r="V186" s="76"/>
      <c r="W186" s="76"/>
      <c r="AC186" s="639">
        <f t="shared" si="4"/>
        <v>5250.0000000000009</v>
      </c>
      <c r="AD186" s="74">
        <f t="shared" si="5"/>
        <v>80250</v>
      </c>
    </row>
    <row r="187" spans="1:30" x14ac:dyDescent="0.35">
      <c r="A187" s="76"/>
      <c r="B187" s="76"/>
      <c r="C187" s="76"/>
      <c r="D187" s="76"/>
      <c r="E187" s="76"/>
      <c r="F187" s="79" t="s">
        <v>14244</v>
      </c>
      <c r="G187" s="76"/>
      <c r="H187" s="74">
        <v>75000</v>
      </c>
      <c r="I187" s="76"/>
      <c r="J187" s="76" t="s">
        <v>1765</v>
      </c>
      <c r="K187" s="76" t="s">
        <v>1765</v>
      </c>
      <c r="L187" s="76" t="s">
        <v>1765</v>
      </c>
      <c r="M187" s="76" t="s">
        <v>1765</v>
      </c>
      <c r="N187" s="76" t="s">
        <v>1765</v>
      </c>
      <c r="O187" s="76"/>
      <c r="P187" s="75" t="s">
        <v>1765</v>
      </c>
      <c r="Q187" s="75" t="s">
        <v>1765</v>
      </c>
      <c r="R187" s="76"/>
      <c r="S187" s="76"/>
      <c r="T187" s="76"/>
      <c r="U187" s="76"/>
      <c r="V187" s="76"/>
      <c r="W187" s="76"/>
      <c r="AC187" s="639">
        <f t="shared" si="4"/>
        <v>5250.0000000000009</v>
      </c>
      <c r="AD187" s="74">
        <f t="shared" si="5"/>
        <v>80250</v>
      </c>
    </row>
    <row r="188" spans="1:30" x14ac:dyDescent="0.35">
      <c r="A188" s="76"/>
      <c r="B188" s="76"/>
      <c r="C188" s="76"/>
      <c r="D188" s="76"/>
      <c r="E188" s="76"/>
      <c r="F188" s="79" t="s">
        <v>14245</v>
      </c>
      <c r="G188" s="76"/>
      <c r="H188" s="74">
        <v>75000</v>
      </c>
      <c r="I188" s="76"/>
      <c r="J188" s="76" t="s">
        <v>1062</v>
      </c>
      <c r="K188" s="76" t="s">
        <v>1063</v>
      </c>
      <c r="L188" s="76" t="s">
        <v>14205</v>
      </c>
      <c r="M188" s="119">
        <v>3151970242</v>
      </c>
      <c r="N188" s="119" t="s">
        <v>14246</v>
      </c>
      <c r="O188" s="76"/>
      <c r="P188" s="75" t="s">
        <v>1063</v>
      </c>
      <c r="Q188" s="75" t="s">
        <v>1063</v>
      </c>
      <c r="R188" s="76"/>
      <c r="S188" s="76"/>
      <c r="T188" s="76"/>
      <c r="U188" s="76"/>
      <c r="V188" s="76"/>
      <c r="W188" s="76"/>
      <c r="AC188" s="639">
        <f t="shared" si="4"/>
        <v>5250.0000000000009</v>
      </c>
      <c r="AD188" s="74">
        <f t="shared" si="5"/>
        <v>80250</v>
      </c>
    </row>
    <row r="189" spans="1:30" x14ac:dyDescent="0.35">
      <c r="A189" s="76"/>
      <c r="B189" s="76"/>
      <c r="C189" s="76"/>
      <c r="D189" s="76"/>
      <c r="E189" s="76"/>
      <c r="F189" s="76" t="s">
        <v>14247</v>
      </c>
      <c r="G189" s="76"/>
      <c r="H189" s="74">
        <v>75000</v>
      </c>
      <c r="I189" s="76"/>
      <c r="J189" s="76" t="s">
        <v>1062</v>
      </c>
      <c r="K189" s="76" t="s">
        <v>1063</v>
      </c>
      <c r="L189" s="76" t="s">
        <v>14205</v>
      </c>
      <c r="M189" s="119">
        <v>3151970217</v>
      </c>
      <c r="N189" s="119" t="s">
        <v>14246</v>
      </c>
      <c r="O189" s="76"/>
      <c r="P189" s="75" t="s">
        <v>1063</v>
      </c>
      <c r="Q189" s="75" t="s">
        <v>1063</v>
      </c>
      <c r="R189" s="76"/>
      <c r="S189" s="76"/>
      <c r="T189" s="76"/>
      <c r="U189" s="76"/>
      <c r="V189" s="76"/>
      <c r="W189" s="76"/>
      <c r="AC189" s="639">
        <f t="shared" si="4"/>
        <v>5250.0000000000009</v>
      </c>
      <c r="AD189" s="74">
        <f t="shared" si="5"/>
        <v>80250</v>
      </c>
    </row>
    <row r="190" spans="1:30" x14ac:dyDescent="0.35">
      <c r="A190" s="76"/>
      <c r="B190" s="76"/>
      <c r="C190" s="76"/>
      <c r="D190" s="76"/>
      <c r="E190" s="76"/>
      <c r="F190" s="79" t="s">
        <v>14248</v>
      </c>
      <c r="G190" s="76"/>
      <c r="H190" s="74">
        <v>75000</v>
      </c>
      <c r="I190" s="76"/>
      <c r="J190" s="76" t="s">
        <v>1062</v>
      </c>
      <c r="K190" s="76" t="s">
        <v>1063</v>
      </c>
      <c r="L190" s="76" t="s">
        <v>14205</v>
      </c>
      <c r="M190" s="119">
        <v>3151970220</v>
      </c>
      <c r="N190" s="119" t="s">
        <v>14246</v>
      </c>
      <c r="O190" s="76"/>
      <c r="P190" s="75" t="s">
        <v>1063</v>
      </c>
      <c r="Q190" s="75" t="s">
        <v>1063</v>
      </c>
      <c r="R190" s="76"/>
      <c r="S190" s="76"/>
      <c r="T190" s="76"/>
      <c r="U190" s="76"/>
      <c r="V190" s="76"/>
      <c r="W190" s="76"/>
      <c r="AC190" s="639">
        <f t="shared" si="4"/>
        <v>5250.0000000000009</v>
      </c>
      <c r="AD190" s="74">
        <f t="shared" si="5"/>
        <v>80250</v>
      </c>
    </row>
    <row r="191" spans="1:30" x14ac:dyDescent="0.35">
      <c r="A191" s="76"/>
      <c r="B191" s="76"/>
      <c r="C191" s="76"/>
      <c r="D191" s="76"/>
      <c r="E191" s="76"/>
      <c r="F191" s="79" t="s">
        <v>14249</v>
      </c>
      <c r="G191" s="76"/>
      <c r="H191" s="74">
        <v>75000</v>
      </c>
      <c r="I191" s="76"/>
      <c r="J191" s="76" t="s">
        <v>1765</v>
      </c>
      <c r="K191" s="76" t="s">
        <v>1765</v>
      </c>
      <c r="L191" s="76" t="s">
        <v>1765</v>
      </c>
      <c r="M191" s="76" t="s">
        <v>1765</v>
      </c>
      <c r="N191" s="76" t="s">
        <v>1765</v>
      </c>
      <c r="O191" s="76"/>
      <c r="P191" s="75" t="s">
        <v>1765</v>
      </c>
      <c r="Q191" s="75" t="s">
        <v>1765</v>
      </c>
      <c r="R191" s="76"/>
      <c r="S191" s="76"/>
      <c r="T191" s="76"/>
      <c r="U191" s="76"/>
      <c r="V191" s="76"/>
      <c r="W191" s="76"/>
      <c r="AC191" s="639">
        <f t="shared" si="4"/>
        <v>5250.0000000000009</v>
      </c>
      <c r="AD191" s="74">
        <f t="shared" si="5"/>
        <v>80250</v>
      </c>
    </row>
    <row r="192" spans="1:30" x14ac:dyDescent="0.35">
      <c r="A192" s="76"/>
      <c r="B192" s="76"/>
      <c r="C192" s="76"/>
      <c r="D192" s="76"/>
      <c r="E192" s="76"/>
      <c r="F192" s="76" t="s">
        <v>14250</v>
      </c>
      <c r="G192" s="76"/>
      <c r="H192" s="74">
        <v>75000</v>
      </c>
      <c r="I192" s="76"/>
      <c r="J192" s="76" t="s">
        <v>1062</v>
      </c>
      <c r="K192" s="76" t="s">
        <v>1063</v>
      </c>
      <c r="L192" s="76" t="s">
        <v>14205</v>
      </c>
      <c r="M192" s="119">
        <v>3151970193</v>
      </c>
      <c r="N192" s="119" t="s">
        <v>14251</v>
      </c>
      <c r="O192" s="76"/>
      <c r="P192" s="75" t="s">
        <v>1063</v>
      </c>
      <c r="Q192" s="75" t="s">
        <v>1063</v>
      </c>
      <c r="R192" s="76"/>
      <c r="S192" s="76"/>
      <c r="T192" s="76"/>
      <c r="U192" s="76"/>
      <c r="V192" s="76"/>
      <c r="W192" s="76"/>
      <c r="AC192" s="639">
        <f t="shared" si="4"/>
        <v>5250.0000000000009</v>
      </c>
      <c r="AD192" s="74">
        <f t="shared" si="5"/>
        <v>80250</v>
      </c>
    </row>
    <row r="193" spans="1:30" x14ac:dyDescent="0.35">
      <c r="A193" s="76"/>
      <c r="B193" s="76"/>
      <c r="C193" s="76"/>
      <c r="D193" s="76"/>
      <c r="E193" s="76"/>
      <c r="F193" s="76" t="s">
        <v>14252</v>
      </c>
      <c r="G193" s="76"/>
      <c r="H193" s="74">
        <v>75000</v>
      </c>
      <c r="I193" s="76"/>
      <c r="J193" s="76" t="s">
        <v>1062</v>
      </c>
      <c r="K193" s="76" t="s">
        <v>1063</v>
      </c>
      <c r="L193" s="76" t="s">
        <v>14205</v>
      </c>
      <c r="M193" s="119">
        <v>3151970190</v>
      </c>
      <c r="N193" s="119" t="s">
        <v>14251</v>
      </c>
      <c r="O193" s="76"/>
      <c r="P193" s="75" t="s">
        <v>1063</v>
      </c>
      <c r="Q193" s="75" t="s">
        <v>1063</v>
      </c>
      <c r="R193" s="76"/>
      <c r="S193" s="76"/>
      <c r="T193" s="76"/>
      <c r="U193" s="76"/>
      <c r="V193" s="76"/>
      <c r="W193" s="76"/>
      <c r="AC193" s="639">
        <f t="shared" si="4"/>
        <v>5250.0000000000009</v>
      </c>
      <c r="AD193" s="74">
        <f t="shared" si="5"/>
        <v>80250</v>
      </c>
    </row>
    <row r="194" spans="1:30" x14ac:dyDescent="0.35">
      <c r="A194" s="76"/>
      <c r="B194" s="76"/>
      <c r="C194" s="76"/>
      <c r="D194" s="76"/>
      <c r="E194" s="76"/>
      <c r="F194" s="76" t="s">
        <v>14253</v>
      </c>
      <c r="G194" s="76"/>
      <c r="H194" s="74">
        <v>75000</v>
      </c>
      <c r="I194" s="76"/>
      <c r="J194" s="76" t="s">
        <v>1062</v>
      </c>
      <c r="K194" s="76" t="s">
        <v>1063</v>
      </c>
      <c r="L194" s="76" t="s">
        <v>14205</v>
      </c>
      <c r="M194" s="119">
        <v>3151970216</v>
      </c>
      <c r="N194" s="119" t="s">
        <v>14251</v>
      </c>
      <c r="O194" s="76"/>
      <c r="P194" s="75" t="s">
        <v>1063</v>
      </c>
      <c r="Q194" s="75" t="s">
        <v>1063</v>
      </c>
      <c r="R194" s="76"/>
      <c r="S194" s="76"/>
      <c r="T194" s="76"/>
      <c r="U194" s="76"/>
      <c r="V194" s="76"/>
      <c r="W194" s="76"/>
      <c r="AC194" s="639">
        <f t="shared" si="4"/>
        <v>5250.0000000000009</v>
      </c>
      <c r="AD194" s="74">
        <f t="shared" si="5"/>
        <v>80250</v>
      </c>
    </row>
    <row r="195" spans="1:30" x14ac:dyDescent="0.35">
      <c r="A195" s="76"/>
      <c r="B195" s="76"/>
      <c r="C195" s="76"/>
      <c r="D195" s="76"/>
      <c r="E195" s="76"/>
      <c r="F195" s="76" t="s">
        <v>14254</v>
      </c>
      <c r="G195" s="76"/>
      <c r="H195" s="74">
        <v>75000</v>
      </c>
      <c r="I195" s="76"/>
      <c r="J195" s="76" t="s">
        <v>1765</v>
      </c>
      <c r="K195" s="76" t="s">
        <v>1765</v>
      </c>
      <c r="L195" s="76" t="s">
        <v>1765</v>
      </c>
      <c r="M195" s="76" t="s">
        <v>1765</v>
      </c>
      <c r="N195" s="76" t="s">
        <v>1765</v>
      </c>
      <c r="O195" s="76"/>
      <c r="P195" s="75" t="s">
        <v>1765</v>
      </c>
      <c r="Q195" s="75" t="s">
        <v>1765</v>
      </c>
      <c r="R195" s="76"/>
      <c r="S195" s="76"/>
      <c r="T195" s="76"/>
      <c r="U195" s="76"/>
      <c r="V195" s="76"/>
      <c r="W195" s="76"/>
      <c r="AC195" s="639">
        <f t="shared" si="4"/>
        <v>5250.0000000000009</v>
      </c>
      <c r="AD195" s="74">
        <f t="shared" si="5"/>
        <v>80250</v>
      </c>
    </row>
    <row r="196" spans="1:30" x14ac:dyDescent="0.35">
      <c r="A196" s="76"/>
      <c r="B196" s="76"/>
      <c r="C196" s="76"/>
      <c r="D196" s="76"/>
      <c r="E196" s="76"/>
      <c r="F196" s="76" t="s">
        <v>14255</v>
      </c>
      <c r="G196" s="76"/>
      <c r="H196" s="74">
        <v>75000</v>
      </c>
      <c r="I196" s="76"/>
      <c r="J196" s="76" t="s">
        <v>1062</v>
      </c>
      <c r="K196" s="76" t="s">
        <v>1063</v>
      </c>
      <c r="L196" s="76" t="s">
        <v>14205</v>
      </c>
      <c r="M196" s="119">
        <v>3151970187</v>
      </c>
      <c r="N196" s="119" t="s">
        <v>14256</v>
      </c>
      <c r="O196" s="76"/>
      <c r="P196" s="75" t="s">
        <v>1063</v>
      </c>
      <c r="Q196" s="75" t="s">
        <v>1063</v>
      </c>
      <c r="R196" s="76"/>
      <c r="S196" s="76"/>
      <c r="T196" s="76"/>
      <c r="U196" s="76"/>
      <c r="V196" s="76"/>
      <c r="W196" s="76"/>
      <c r="AC196" s="639">
        <f t="shared" si="4"/>
        <v>5250.0000000000009</v>
      </c>
      <c r="AD196" s="74">
        <f t="shared" si="5"/>
        <v>80250</v>
      </c>
    </row>
    <row r="197" spans="1:30" x14ac:dyDescent="0.35">
      <c r="A197" s="76"/>
      <c r="B197" s="76"/>
      <c r="C197" s="76"/>
      <c r="D197" s="76"/>
      <c r="E197" s="76"/>
      <c r="F197" s="76" t="s">
        <v>14257</v>
      </c>
      <c r="G197" s="76"/>
      <c r="H197" s="74">
        <v>75000</v>
      </c>
      <c r="I197" s="76"/>
      <c r="J197" s="76" t="s">
        <v>1062</v>
      </c>
      <c r="K197" s="76" t="s">
        <v>1063</v>
      </c>
      <c r="L197" s="76" t="s">
        <v>14205</v>
      </c>
      <c r="M197" s="119">
        <v>3151970211</v>
      </c>
      <c r="N197" s="119" t="s">
        <v>14256</v>
      </c>
      <c r="O197" s="76"/>
      <c r="P197" s="75" t="s">
        <v>1063</v>
      </c>
      <c r="Q197" s="75" t="s">
        <v>1063</v>
      </c>
      <c r="R197" s="76"/>
      <c r="S197" s="76"/>
      <c r="T197" s="76"/>
      <c r="U197" s="76"/>
      <c r="V197" s="76"/>
      <c r="W197" s="76"/>
      <c r="AC197" s="639">
        <f t="shared" si="4"/>
        <v>5250.0000000000009</v>
      </c>
      <c r="AD197" s="74">
        <f t="shared" si="5"/>
        <v>80250</v>
      </c>
    </row>
    <row r="198" spans="1:30" x14ac:dyDescent="0.35">
      <c r="A198" s="76"/>
      <c r="B198" s="76"/>
      <c r="C198" s="76"/>
      <c r="D198" s="76"/>
      <c r="E198" s="76"/>
      <c r="F198" s="76" t="s">
        <v>14258</v>
      </c>
      <c r="G198" s="69"/>
      <c r="H198" s="74">
        <v>75000</v>
      </c>
      <c r="I198" s="76"/>
      <c r="J198" s="76" t="s">
        <v>1062</v>
      </c>
      <c r="K198" s="76" t="s">
        <v>1063</v>
      </c>
      <c r="L198" s="76" t="s">
        <v>14205</v>
      </c>
      <c r="M198" s="119">
        <v>3151970218</v>
      </c>
      <c r="N198" s="119" t="s">
        <v>14256</v>
      </c>
      <c r="O198" s="76"/>
      <c r="P198" s="75" t="s">
        <v>1063</v>
      </c>
      <c r="Q198" s="75" t="s">
        <v>1063</v>
      </c>
      <c r="R198" s="76"/>
      <c r="S198" s="76"/>
      <c r="T198" s="76"/>
      <c r="U198" s="76"/>
      <c r="V198" s="76"/>
      <c r="W198" s="76"/>
      <c r="AC198" s="639">
        <f t="shared" ref="AC198:AC261" si="6">H198*AC$4</f>
        <v>5250.0000000000009</v>
      </c>
      <c r="AD198" s="74">
        <f t="shared" ref="AD198:AD261" si="7">H198+AC198</f>
        <v>80250</v>
      </c>
    </row>
    <row r="199" spans="1:30" x14ac:dyDescent="0.35">
      <c r="A199" s="76"/>
      <c r="B199" s="76"/>
      <c r="C199" s="76"/>
      <c r="D199" s="76"/>
      <c r="E199" s="76"/>
      <c r="F199" s="76" t="s">
        <v>14259</v>
      </c>
      <c r="G199" s="76"/>
      <c r="H199" s="74">
        <v>75000</v>
      </c>
      <c r="I199" s="76"/>
      <c r="J199" s="76" t="s">
        <v>1765</v>
      </c>
      <c r="K199" s="76" t="s">
        <v>1765</v>
      </c>
      <c r="L199" s="76" t="s">
        <v>1765</v>
      </c>
      <c r="M199" s="76" t="s">
        <v>1765</v>
      </c>
      <c r="N199" s="76" t="s">
        <v>1765</v>
      </c>
      <c r="O199" s="76"/>
      <c r="P199" s="75" t="s">
        <v>1765</v>
      </c>
      <c r="Q199" s="75" t="s">
        <v>1765</v>
      </c>
      <c r="R199" s="76"/>
      <c r="S199" s="76"/>
      <c r="T199" s="76"/>
      <c r="U199" s="76"/>
      <c r="V199" s="76"/>
      <c r="W199" s="76"/>
      <c r="AC199" s="639">
        <f t="shared" si="6"/>
        <v>5250.0000000000009</v>
      </c>
      <c r="AD199" s="74">
        <f t="shared" si="7"/>
        <v>80250</v>
      </c>
    </row>
    <row r="200" spans="1:30" x14ac:dyDescent="0.35">
      <c r="A200" s="76"/>
      <c r="B200" s="76"/>
      <c r="C200" s="76"/>
      <c r="D200" s="76"/>
      <c r="E200" s="76"/>
      <c r="F200" s="76" t="s">
        <v>14260</v>
      </c>
      <c r="G200" s="76"/>
      <c r="H200" s="74">
        <v>75000</v>
      </c>
      <c r="I200" s="76"/>
      <c r="J200" s="76" t="s">
        <v>1062</v>
      </c>
      <c r="K200" s="76" t="s">
        <v>1063</v>
      </c>
      <c r="L200" s="76" t="s">
        <v>14205</v>
      </c>
      <c r="M200" s="119">
        <v>3151970195</v>
      </c>
      <c r="N200" s="119" t="s">
        <v>14261</v>
      </c>
      <c r="O200" s="76"/>
      <c r="P200" s="75" t="s">
        <v>1063</v>
      </c>
      <c r="Q200" s="75" t="s">
        <v>1063</v>
      </c>
      <c r="R200" s="76"/>
      <c r="S200" s="76"/>
      <c r="T200" s="76"/>
      <c r="U200" s="76"/>
      <c r="V200" s="76"/>
      <c r="W200" s="76"/>
      <c r="AC200" s="639">
        <f t="shared" si="6"/>
        <v>5250.0000000000009</v>
      </c>
      <c r="AD200" s="74">
        <f t="shared" si="7"/>
        <v>80250</v>
      </c>
    </row>
    <row r="201" spans="1:30" x14ac:dyDescent="0.35">
      <c r="A201" s="76"/>
      <c r="B201" s="76"/>
      <c r="C201" s="76"/>
      <c r="D201" s="76"/>
      <c r="E201" s="76"/>
      <c r="F201" s="76" t="s">
        <v>14262</v>
      </c>
      <c r="G201" s="76"/>
      <c r="H201" s="74">
        <v>75000</v>
      </c>
      <c r="I201" s="76"/>
      <c r="J201" s="76" t="s">
        <v>1062</v>
      </c>
      <c r="K201" s="76" t="s">
        <v>1063</v>
      </c>
      <c r="L201" s="76" t="s">
        <v>14205</v>
      </c>
      <c r="M201" s="119">
        <v>3151970238</v>
      </c>
      <c r="N201" s="119" t="s">
        <v>14261</v>
      </c>
      <c r="O201" s="76"/>
      <c r="P201" s="75" t="s">
        <v>1063</v>
      </c>
      <c r="Q201" s="75" t="s">
        <v>1063</v>
      </c>
      <c r="R201" s="76"/>
      <c r="S201" s="76"/>
      <c r="T201" s="76"/>
      <c r="U201" s="76"/>
      <c r="V201" s="76"/>
      <c r="W201" s="76"/>
      <c r="AC201" s="639">
        <f t="shared" si="6"/>
        <v>5250.0000000000009</v>
      </c>
      <c r="AD201" s="74">
        <f t="shared" si="7"/>
        <v>80250</v>
      </c>
    </row>
    <row r="202" spans="1:30" x14ac:dyDescent="0.35">
      <c r="A202" s="76"/>
      <c r="B202" s="76"/>
      <c r="C202" s="76"/>
      <c r="D202" s="76"/>
      <c r="E202" s="76"/>
      <c r="F202" s="76" t="s">
        <v>14263</v>
      </c>
      <c r="G202" s="69"/>
      <c r="H202" s="74">
        <v>75000</v>
      </c>
      <c r="I202" s="76"/>
      <c r="J202" s="76" t="s">
        <v>1062</v>
      </c>
      <c r="K202" s="76" t="s">
        <v>1063</v>
      </c>
      <c r="L202" s="76" t="s">
        <v>14205</v>
      </c>
      <c r="M202" s="119">
        <v>3151970229</v>
      </c>
      <c r="N202" s="119" t="s">
        <v>14261</v>
      </c>
      <c r="O202" s="76"/>
      <c r="P202" s="75" t="s">
        <v>1063</v>
      </c>
      <c r="Q202" s="75" t="s">
        <v>1063</v>
      </c>
      <c r="R202" s="76"/>
      <c r="S202" s="76"/>
      <c r="T202" s="76"/>
      <c r="U202" s="76"/>
      <c r="V202" s="76"/>
      <c r="W202" s="76"/>
      <c r="AC202" s="639">
        <f t="shared" si="6"/>
        <v>5250.0000000000009</v>
      </c>
      <c r="AD202" s="74">
        <f t="shared" si="7"/>
        <v>80250</v>
      </c>
    </row>
    <row r="203" spans="1:30" x14ac:dyDescent="0.35">
      <c r="A203" s="76"/>
      <c r="B203" s="76"/>
      <c r="C203" s="76"/>
      <c r="D203" s="76"/>
      <c r="E203" s="76"/>
      <c r="F203" s="76" t="s">
        <v>14264</v>
      </c>
      <c r="G203" s="76"/>
      <c r="H203" s="74">
        <v>75000</v>
      </c>
      <c r="I203" s="76"/>
      <c r="J203" s="76" t="s">
        <v>1765</v>
      </c>
      <c r="K203" s="76" t="s">
        <v>1765</v>
      </c>
      <c r="L203" s="76" t="s">
        <v>1765</v>
      </c>
      <c r="M203" s="76" t="s">
        <v>1765</v>
      </c>
      <c r="N203" s="76" t="s">
        <v>1765</v>
      </c>
      <c r="O203" s="76"/>
      <c r="P203" s="75" t="s">
        <v>1765</v>
      </c>
      <c r="Q203" s="75" t="s">
        <v>1765</v>
      </c>
      <c r="R203" s="76"/>
      <c r="S203" s="76"/>
      <c r="T203" s="76"/>
      <c r="U203" s="76"/>
      <c r="V203" s="76"/>
      <c r="W203" s="76"/>
      <c r="AC203" s="639">
        <f t="shared" si="6"/>
        <v>5250.0000000000009</v>
      </c>
      <c r="AD203" s="74">
        <f t="shared" si="7"/>
        <v>80250</v>
      </c>
    </row>
    <row r="204" spans="1:30" x14ac:dyDescent="0.35">
      <c r="A204" s="76"/>
      <c r="B204" s="76"/>
      <c r="C204" s="76"/>
      <c r="D204" s="76"/>
      <c r="E204" s="76"/>
      <c r="F204" s="76" t="s">
        <v>14265</v>
      </c>
      <c r="G204" s="76"/>
      <c r="H204" s="74">
        <v>75000</v>
      </c>
      <c r="I204" s="76"/>
      <c r="J204" s="76" t="s">
        <v>1062</v>
      </c>
      <c r="K204" s="76" t="s">
        <v>1063</v>
      </c>
      <c r="L204" s="76" t="s">
        <v>14205</v>
      </c>
      <c r="M204" s="119">
        <v>3151970186</v>
      </c>
      <c r="N204" s="119" t="s">
        <v>14266</v>
      </c>
      <c r="O204" s="76"/>
      <c r="P204" s="75" t="s">
        <v>1063</v>
      </c>
      <c r="Q204" s="75" t="s">
        <v>1063</v>
      </c>
      <c r="R204" s="76"/>
      <c r="S204" s="76"/>
      <c r="T204" s="76"/>
      <c r="U204" s="76"/>
      <c r="V204" s="76"/>
      <c r="W204" s="76"/>
      <c r="AC204" s="639">
        <f t="shared" si="6"/>
        <v>5250.0000000000009</v>
      </c>
      <c r="AD204" s="74">
        <f t="shared" si="7"/>
        <v>80250</v>
      </c>
    </row>
    <row r="205" spans="1:30" x14ac:dyDescent="0.35">
      <c r="A205" s="76"/>
      <c r="B205" s="76"/>
      <c r="C205" s="76"/>
      <c r="D205" s="76"/>
      <c r="E205" s="76"/>
      <c r="F205" s="76" t="s">
        <v>14267</v>
      </c>
      <c r="G205" s="76"/>
      <c r="H205" s="74">
        <v>75000</v>
      </c>
      <c r="I205" s="76"/>
      <c r="J205" s="76" t="s">
        <v>1062</v>
      </c>
      <c r="K205" s="76" t="s">
        <v>1063</v>
      </c>
      <c r="L205" s="76" t="s">
        <v>14210</v>
      </c>
      <c r="M205" s="119">
        <v>3151970142</v>
      </c>
      <c r="N205" s="119" t="s">
        <v>14266</v>
      </c>
      <c r="O205" s="76"/>
      <c r="P205" s="75" t="s">
        <v>1063</v>
      </c>
      <c r="Q205" s="75" t="s">
        <v>1063</v>
      </c>
      <c r="R205" s="76"/>
      <c r="S205" s="76"/>
      <c r="T205" s="76"/>
      <c r="U205" s="76"/>
      <c r="V205" s="76"/>
      <c r="W205" s="76"/>
      <c r="AC205" s="639">
        <f t="shared" si="6"/>
        <v>5250.0000000000009</v>
      </c>
      <c r="AD205" s="74">
        <f t="shared" si="7"/>
        <v>80250</v>
      </c>
    </row>
    <row r="206" spans="1:30" x14ac:dyDescent="0.35">
      <c r="A206" s="76"/>
      <c r="B206" s="76"/>
      <c r="C206" s="76"/>
      <c r="D206" s="76"/>
      <c r="E206" s="76"/>
      <c r="F206" s="76" t="s">
        <v>14268</v>
      </c>
      <c r="G206" s="69"/>
      <c r="H206" s="74">
        <v>75000</v>
      </c>
      <c r="I206" s="76"/>
      <c r="J206" s="76" t="s">
        <v>1062</v>
      </c>
      <c r="K206" s="76" t="s">
        <v>1063</v>
      </c>
      <c r="L206" s="76" t="s">
        <v>14205</v>
      </c>
      <c r="M206" s="119">
        <v>3151970210</v>
      </c>
      <c r="N206" s="119" t="s">
        <v>14266</v>
      </c>
      <c r="O206" s="76"/>
      <c r="P206" s="75" t="s">
        <v>1063</v>
      </c>
      <c r="Q206" s="75" t="s">
        <v>1063</v>
      </c>
      <c r="R206" s="76"/>
      <c r="S206" s="76"/>
      <c r="T206" s="76"/>
      <c r="U206" s="69"/>
      <c r="V206" s="76"/>
      <c r="W206" s="76"/>
      <c r="AC206" s="639">
        <f t="shared" si="6"/>
        <v>5250.0000000000009</v>
      </c>
      <c r="AD206" s="74">
        <f t="shared" si="7"/>
        <v>80250</v>
      </c>
    </row>
    <row r="207" spans="1:30" x14ac:dyDescent="0.35">
      <c r="A207" s="76"/>
      <c r="B207" s="76"/>
      <c r="C207" s="76"/>
      <c r="D207" s="76"/>
      <c r="E207" s="76"/>
      <c r="F207" s="76" t="s">
        <v>14269</v>
      </c>
      <c r="G207" s="69"/>
      <c r="H207" s="74">
        <v>75000</v>
      </c>
      <c r="I207" s="76"/>
      <c r="J207" s="76" t="s">
        <v>1062</v>
      </c>
      <c r="K207" s="76" t="s">
        <v>1063</v>
      </c>
      <c r="L207" s="76" t="s">
        <v>14205</v>
      </c>
      <c r="M207" s="119">
        <v>3151970201</v>
      </c>
      <c r="N207" s="119" t="s">
        <v>14266</v>
      </c>
      <c r="O207" s="76"/>
      <c r="P207" s="75" t="s">
        <v>1063</v>
      </c>
      <c r="Q207" s="75" t="s">
        <v>1063</v>
      </c>
      <c r="R207" s="76"/>
      <c r="S207" s="76"/>
      <c r="T207" s="76"/>
      <c r="U207" s="69"/>
      <c r="V207" s="76"/>
      <c r="W207" s="76"/>
      <c r="AC207" s="639">
        <f t="shared" si="6"/>
        <v>5250.0000000000009</v>
      </c>
      <c r="AD207" s="74">
        <f t="shared" si="7"/>
        <v>80250</v>
      </c>
    </row>
    <row r="208" spans="1:30" x14ac:dyDescent="0.35">
      <c r="A208" s="76"/>
      <c r="B208" s="76"/>
      <c r="C208" s="76"/>
      <c r="D208" s="76"/>
      <c r="E208" s="76"/>
      <c r="F208" s="76" t="s">
        <v>14270</v>
      </c>
      <c r="G208" s="69"/>
      <c r="H208" s="74">
        <v>75000</v>
      </c>
      <c r="I208" s="76"/>
      <c r="J208" s="76" t="s">
        <v>1765</v>
      </c>
      <c r="K208" s="76" t="s">
        <v>1765</v>
      </c>
      <c r="L208" s="76" t="s">
        <v>1765</v>
      </c>
      <c r="M208" s="76" t="s">
        <v>1765</v>
      </c>
      <c r="N208" s="76" t="s">
        <v>1765</v>
      </c>
      <c r="O208" s="76"/>
      <c r="P208" s="75" t="s">
        <v>1765</v>
      </c>
      <c r="Q208" s="75" t="s">
        <v>1765</v>
      </c>
      <c r="R208" s="76"/>
      <c r="S208" s="76"/>
      <c r="T208" s="76"/>
      <c r="U208" s="76"/>
      <c r="V208" s="76"/>
      <c r="W208" s="76"/>
      <c r="AC208" s="639">
        <f t="shared" si="6"/>
        <v>5250.0000000000009</v>
      </c>
      <c r="AD208" s="74">
        <f t="shared" si="7"/>
        <v>80250</v>
      </c>
    </row>
    <row r="209" spans="1:30" x14ac:dyDescent="0.35">
      <c r="A209" s="76"/>
      <c r="B209" s="76"/>
      <c r="C209" s="76"/>
      <c r="D209" s="76"/>
      <c r="E209" s="76"/>
      <c r="F209" s="79" t="s">
        <v>14271</v>
      </c>
      <c r="G209" s="69"/>
      <c r="H209" s="74">
        <v>75000</v>
      </c>
      <c r="I209" s="76"/>
      <c r="J209" s="76" t="s">
        <v>1062</v>
      </c>
      <c r="K209" s="76" t="s">
        <v>1063</v>
      </c>
      <c r="L209" s="76" t="s">
        <v>14272</v>
      </c>
      <c r="M209" s="119">
        <v>1151980051</v>
      </c>
      <c r="N209" s="119" t="s">
        <v>14273</v>
      </c>
      <c r="O209" s="76"/>
      <c r="P209" s="75" t="s">
        <v>1063</v>
      </c>
      <c r="Q209" s="75" t="s">
        <v>1063</v>
      </c>
      <c r="R209" s="76"/>
      <c r="S209" s="76"/>
      <c r="T209" s="76"/>
      <c r="U209" s="76"/>
      <c r="V209" s="76"/>
      <c r="W209" s="76"/>
      <c r="AC209" s="639">
        <f t="shared" si="6"/>
        <v>5250.0000000000009</v>
      </c>
      <c r="AD209" s="74">
        <f t="shared" si="7"/>
        <v>80250</v>
      </c>
    </row>
    <row r="210" spans="1:30" x14ac:dyDescent="0.35">
      <c r="A210" s="76"/>
      <c r="B210" s="76"/>
      <c r="C210" s="76"/>
      <c r="D210" s="76"/>
      <c r="E210" s="76"/>
      <c r="F210" s="79" t="s">
        <v>14274</v>
      </c>
      <c r="G210" s="69"/>
      <c r="H210" s="74">
        <v>75000</v>
      </c>
      <c r="I210" s="76"/>
      <c r="J210" s="76" t="s">
        <v>1062</v>
      </c>
      <c r="K210" s="76" t="s">
        <v>1063</v>
      </c>
      <c r="L210" s="76" t="s">
        <v>14272</v>
      </c>
      <c r="M210" s="119">
        <v>1151980052</v>
      </c>
      <c r="N210" s="119" t="s">
        <v>14273</v>
      </c>
      <c r="O210" s="76"/>
      <c r="P210" s="75" t="s">
        <v>1063</v>
      </c>
      <c r="Q210" s="75" t="s">
        <v>1063</v>
      </c>
      <c r="R210" s="76"/>
      <c r="S210" s="76"/>
      <c r="T210" s="76"/>
      <c r="U210" s="76"/>
      <c r="V210" s="76"/>
      <c r="W210" s="76"/>
      <c r="AC210" s="639">
        <f t="shared" si="6"/>
        <v>5250.0000000000009</v>
      </c>
      <c r="AD210" s="74">
        <f t="shared" si="7"/>
        <v>80250</v>
      </c>
    </row>
    <row r="211" spans="1:30" x14ac:dyDescent="0.35">
      <c r="A211" s="76"/>
      <c r="B211" s="76"/>
      <c r="C211" s="76"/>
      <c r="D211" s="76"/>
      <c r="E211" s="76"/>
      <c r="F211" s="79" t="s">
        <v>14275</v>
      </c>
      <c r="G211" s="69"/>
      <c r="H211" s="74">
        <v>75000</v>
      </c>
      <c r="I211" s="76"/>
      <c r="J211" s="76" t="s">
        <v>1062</v>
      </c>
      <c r="K211" s="76" t="s">
        <v>1063</v>
      </c>
      <c r="L211" s="76" t="s">
        <v>14272</v>
      </c>
      <c r="M211" s="119">
        <v>1151980050</v>
      </c>
      <c r="N211" s="119" t="s">
        <v>14273</v>
      </c>
      <c r="O211" s="76"/>
      <c r="P211" s="75" t="s">
        <v>1063</v>
      </c>
      <c r="Q211" s="75" t="s">
        <v>1063</v>
      </c>
      <c r="R211" s="76"/>
      <c r="S211" s="76"/>
      <c r="T211" s="76"/>
      <c r="U211" s="76"/>
      <c r="V211" s="76"/>
      <c r="W211" s="76"/>
      <c r="AC211" s="639">
        <f t="shared" si="6"/>
        <v>5250.0000000000009</v>
      </c>
      <c r="AD211" s="74">
        <f t="shared" si="7"/>
        <v>80250</v>
      </c>
    </row>
    <row r="212" spans="1:30" x14ac:dyDescent="0.35">
      <c r="A212" s="76"/>
      <c r="B212" s="76"/>
      <c r="C212" s="76"/>
      <c r="D212" s="76"/>
      <c r="E212" s="76"/>
      <c r="F212" s="76" t="s">
        <v>14276</v>
      </c>
      <c r="G212" s="69"/>
      <c r="H212" s="74">
        <v>75000</v>
      </c>
      <c r="I212" s="76"/>
      <c r="J212" s="76" t="s">
        <v>1765</v>
      </c>
      <c r="K212" s="76" t="s">
        <v>1765</v>
      </c>
      <c r="L212" s="76" t="s">
        <v>1765</v>
      </c>
      <c r="M212" s="76" t="s">
        <v>1765</v>
      </c>
      <c r="N212" s="76" t="s">
        <v>1765</v>
      </c>
      <c r="O212" s="76"/>
      <c r="P212" s="75" t="s">
        <v>1765</v>
      </c>
      <c r="Q212" s="75" t="s">
        <v>1765</v>
      </c>
      <c r="R212" s="76"/>
      <c r="S212" s="76"/>
      <c r="T212" s="76"/>
      <c r="U212" s="76"/>
      <c r="V212" s="76"/>
      <c r="W212" s="76"/>
      <c r="AC212" s="639">
        <f t="shared" si="6"/>
        <v>5250.0000000000009</v>
      </c>
      <c r="AD212" s="74">
        <f t="shared" si="7"/>
        <v>80250</v>
      </c>
    </row>
    <row r="213" spans="1:30" x14ac:dyDescent="0.35">
      <c r="A213" s="76"/>
      <c r="B213" s="76"/>
      <c r="C213" s="76"/>
      <c r="D213" s="76"/>
      <c r="E213" s="76"/>
      <c r="F213" s="76" t="s">
        <v>14277</v>
      </c>
      <c r="G213" s="69"/>
      <c r="H213" s="74">
        <v>75000</v>
      </c>
      <c r="I213" s="76"/>
      <c r="J213" s="76" t="s">
        <v>1062</v>
      </c>
      <c r="K213" s="76" t="s">
        <v>1063</v>
      </c>
      <c r="L213" s="76" t="s">
        <v>14278</v>
      </c>
      <c r="M213" s="119">
        <v>1152010042</v>
      </c>
      <c r="N213" s="119" t="s">
        <v>14279</v>
      </c>
      <c r="O213" s="76"/>
      <c r="P213" s="75" t="s">
        <v>1063</v>
      </c>
      <c r="Q213" s="75" t="s">
        <v>1063</v>
      </c>
      <c r="R213" s="76"/>
      <c r="S213" s="76"/>
      <c r="T213" s="76"/>
      <c r="U213" s="76"/>
      <c r="V213" s="76"/>
      <c r="W213" s="76"/>
      <c r="AC213" s="639">
        <f t="shared" si="6"/>
        <v>5250.0000000000009</v>
      </c>
      <c r="AD213" s="74">
        <f t="shared" si="7"/>
        <v>80250</v>
      </c>
    </row>
    <row r="214" spans="1:30" x14ac:dyDescent="0.35">
      <c r="A214" s="76"/>
      <c r="B214" s="76"/>
      <c r="C214" s="76"/>
      <c r="D214" s="76"/>
      <c r="E214" s="76"/>
      <c r="F214" s="76" t="s">
        <v>14280</v>
      </c>
      <c r="G214" s="69"/>
      <c r="H214" s="74">
        <v>75000</v>
      </c>
      <c r="I214" s="76"/>
      <c r="J214" s="76" t="s">
        <v>1062</v>
      </c>
      <c r="K214" s="76" t="s">
        <v>1063</v>
      </c>
      <c r="L214" s="76" t="s">
        <v>14281</v>
      </c>
      <c r="M214" s="119">
        <v>1151970244</v>
      </c>
      <c r="N214" s="119" t="s">
        <v>14279</v>
      </c>
      <c r="O214" s="76"/>
      <c r="P214" s="75" t="s">
        <v>1063</v>
      </c>
      <c r="Q214" s="75" t="s">
        <v>1063</v>
      </c>
      <c r="R214" s="76"/>
      <c r="S214" s="76"/>
      <c r="T214" s="76"/>
      <c r="U214" s="76"/>
      <c r="V214" s="76"/>
      <c r="W214" s="76"/>
      <c r="AC214" s="639">
        <f t="shared" si="6"/>
        <v>5250.0000000000009</v>
      </c>
      <c r="AD214" s="74">
        <f t="shared" si="7"/>
        <v>80250</v>
      </c>
    </row>
    <row r="215" spans="1:30" x14ac:dyDescent="0.35">
      <c r="A215" s="76"/>
      <c r="B215" s="76"/>
      <c r="C215" s="76"/>
      <c r="D215" s="76"/>
      <c r="E215" s="76"/>
      <c r="F215" s="76" t="s">
        <v>14282</v>
      </c>
      <c r="G215" s="69"/>
      <c r="H215" s="74">
        <v>75000</v>
      </c>
      <c r="I215" s="76"/>
      <c r="J215" s="76" t="s">
        <v>1765</v>
      </c>
      <c r="K215" s="76" t="s">
        <v>1765</v>
      </c>
      <c r="L215" s="76" t="s">
        <v>1765</v>
      </c>
      <c r="M215" s="76" t="s">
        <v>1765</v>
      </c>
      <c r="N215" s="76" t="s">
        <v>1765</v>
      </c>
      <c r="O215" s="76"/>
      <c r="P215" s="75" t="s">
        <v>1765</v>
      </c>
      <c r="Q215" s="75" t="s">
        <v>1765</v>
      </c>
      <c r="R215" s="76"/>
      <c r="S215" s="76"/>
      <c r="T215" s="76"/>
      <c r="U215" s="76"/>
      <c r="V215" s="76"/>
      <c r="W215" s="76"/>
      <c r="AC215" s="639">
        <f t="shared" si="6"/>
        <v>5250.0000000000009</v>
      </c>
      <c r="AD215" s="74">
        <f t="shared" si="7"/>
        <v>80250</v>
      </c>
    </row>
    <row r="216" spans="1:30" x14ac:dyDescent="0.35">
      <c r="A216" s="76"/>
      <c r="B216" s="76"/>
      <c r="C216" s="76"/>
      <c r="D216" s="76"/>
      <c r="E216" s="76"/>
      <c r="F216" s="76" t="s">
        <v>14283</v>
      </c>
      <c r="G216" s="69"/>
      <c r="H216" s="74">
        <v>75000</v>
      </c>
      <c r="I216" s="76"/>
      <c r="J216" s="76" t="s">
        <v>1062</v>
      </c>
      <c r="K216" s="76" t="s">
        <v>1063</v>
      </c>
      <c r="L216" s="76" t="s">
        <v>14278</v>
      </c>
      <c r="M216" s="119">
        <v>1152010041</v>
      </c>
      <c r="N216" s="119" t="s">
        <v>14284</v>
      </c>
      <c r="O216" s="76"/>
      <c r="P216" s="75" t="s">
        <v>1063</v>
      </c>
      <c r="Q216" s="75" t="s">
        <v>1063</v>
      </c>
      <c r="R216" s="76"/>
      <c r="S216" s="76"/>
      <c r="T216" s="76"/>
      <c r="U216" s="76"/>
      <c r="V216" s="76"/>
      <c r="W216" s="76"/>
      <c r="AC216" s="639">
        <f t="shared" si="6"/>
        <v>5250.0000000000009</v>
      </c>
      <c r="AD216" s="74">
        <f t="shared" si="7"/>
        <v>80250</v>
      </c>
    </row>
    <row r="217" spans="1:30" x14ac:dyDescent="0.35">
      <c r="A217" s="76"/>
      <c r="B217" s="76"/>
      <c r="C217" s="76"/>
      <c r="D217" s="76"/>
      <c r="E217" s="76"/>
      <c r="F217" s="76" t="s">
        <v>14285</v>
      </c>
      <c r="G217" s="69"/>
      <c r="H217" s="74">
        <v>75000</v>
      </c>
      <c r="I217" s="76"/>
      <c r="J217" s="76" t="s">
        <v>1062</v>
      </c>
      <c r="K217" s="76" t="s">
        <v>1063</v>
      </c>
      <c r="L217" s="76" t="s">
        <v>14286</v>
      </c>
      <c r="M217" s="119">
        <v>1161950527</v>
      </c>
      <c r="N217" s="119" t="s">
        <v>14284</v>
      </c>
      <c r="O217" s="76"/>
      <c r="P217" s="75" t="s">
        <v>1063</v>
      </c>
      <c r="Q217" s="75" t="s">
        <v>1063</v>
      </c>
      <c r="R217" s="76"/>
      <c r="S217" s="76"/>
      <c r="T217" s="76"/>
      <c r="U217" s="76"/>
      <c r="V217" s="76"/>
      <c r="W217" s="76"/>
      <c r="AC217" s="639">
        <f t="shared" si="6"/>
        <v>5250.0000000000009</v>
      </c>
      <c r="AD217" s="74">
        <f t="shared" si="7"/>
        <v>80250</v>
      </c>
    </row>
    <row r="218" spans="1:30" x14ac:dyDescent="0.35">
      <c r="A218" s="76"/>
      <c r="B218" s="76"/>
      <c r="C218" s="76"/>
      <c r="D218" s="76"/>
      <c r="E218" s="76"/>
      <c r="F218" s="76" t="s">
        <v>14287</v>
      </c>
      <c r="G218" s="69"/>
      <c r="H218" s="74">
        <v>75000</v>
      </c>
      <c r="I218" s="76"/>
      <c r="J218" s="76" t="s">
        <v>3269</v>
      </c>
      <c r="K218" s="76" t="s">
        <v>1063</v>
      </c>
      <c r="L218" s="76" t="s">
        <v>3270</v>
      </c>
      <c r="M218" s="119" t="s">
        <v>14288</v>
      </c>
      <c r="N218" s="119" t="s">
        <v>14284</v>
      </c>
      <c r="O218" s="76"/>
      <c r="P218" s="75" t="s">
        <v>1063</v>
      </c>
      <c r="Q218" s="75" t="s">
        <v>1063</v>
      </c>
      <c r="R218" s="76"/>
      <c r="S218" s="76"/>
      <c r="T218" s="76"/>
      <c r="U218" s="76"/>
      <c r="V218" s="76"/>
      <c r="W218" s="76"/>
      <c r="AC218" s="639">
        <f t="shared" si="6"/>
        <v>5250.0000000000009</v>
      </c>
      <c r="AD218" s="74">
        <f t="shared" si="7"/>
        <v>80250</v>
      </c>
    </row>
    <row r="219" spans="1:30" x14ac:dyDescent="0.35">
      <c r="A219" s="76"/>
      <c r="B219" s="76"/>
      <c r="C219" s="76"/>
      <c r="D219" s="76"/>
      <c r="E219" s="76"/>
      <c r="F219" s="76" t="s">
        <v>14289</v>
      </c>
      <c r="G219" s="69"/>
      <c r="H219" s="74">
        <v>75000</v>
      </c>
      <c r="I219" s="76"/>
      <c r="J219" s="76" t="s">
        <v>1765</v>
      </c>
      <c r="K219" s="76" t="s">
        <v>1765</v>
      </c>
      <c r="L219" s="76" t="s">
        <v>1765</v>
      </c>
      <c r="M219" s="76" t="s">
        <v>1765</v>
      </c>
      <c r="N219" s="76" t="s">
        <v>1765</v>
      </c>
      <c r="O219" s="76"/>
      <c r="P219" s="75" t="s">
        <v>1765</v>
      </c>
      <c r="Q219" s="75" t="s">
        <v>1765</v>
      </c>
      <c r="R219" s="76"/>
      <c r="S219" s="76"/>
      <c r="T219" s="76"/>
      <c r="U219" s="76"/>
      <c r="V219" s="76"/>
      <c r="W219" s="76"/>
      <c r="AC219" s="639">
        <f t="shared" si="6"/>
        <v>5250.0000000000009</v>
      </c>
      <c r="AD219" s="74">
        <f t="shared" si="7"/>
        <v>80250</v>
      </c>
    </row>
    <row r="220" spans="1:30" x14ac:dyDescent="0.35">
      <c r="A220" s="76"/>
      <c r="B220" s="76"/>
      <c r="C220" s="76"/>
      <c r="D220" s="76"/>
      <c r="E220" s="76"/>
      <c r="F220" s="76" t="s">
        <v>14290</v>
      </c>
      <c r="G220" s="69"/>
      <c r="H220" s="74">
        <v>75000</v>
      </c>
      <c r="I220" s="76"/>
      <c r="J220" s="76" t="s">
        <v>1062</v>
      </c>
      <c r="K220" s="76" t="s">
        <v>1063</v>
      </c>
      <c r="L220" s="76" t="s">
        <v>14291</v>
      </c>
      <c r="M220" s="119">
        <v>1152010034</v>
      </c>
      <c r="N220" s="119" t="s">
        <v>14292</v>
      </c>
      <c r="O220" s="76"/>
      <c r="P220" s="75" t="s">
        <v>1063</v>
      </c>
      <c r="Q220" s="75" t="s">
        <v>1063</v>
      </c>
      <c r="R220" s="76"/>
      <c r="S220" s="76"/>
      <c r="T220" s="76"/>
      <c r="U220" s="76"/>
      <c r="V220" s="76"/>
      <c r="W220" s="76"/>
      <c r="AC220" s="639">
        <f t="shared" si="6"/>
        <v>5250.0000000000009</v>
      </c>
      <c r="AD220" s="74">
        <f t="shared" si="7"/>
        <v>80250</v>
      </c>
    </row>
    <row r="221" spans="1:30" x14ac:dyDescent="0.35">
      <c r="A221" s="76"/>
      <c r="B221" s="76"/>
      <c r="C221" s="76"/>
      <c r="D221" s="76"/>
      <c r="E221" s="76"/>
      <c r="F221" s="76" t="s">
        <v>14293</v>
      </c>
      <c r="G221" s="69"/>
      <c r="H221" s="74">
        <v>75000</v>
      </c>
      <c r="I221" s="76"/>
      <c r="J221" s="76" t="s">
        <v>1062</v>
      </c>
      <c r="K221" s="76" t="s">
        <v>1063</v>
      </c>
      <c r="L221" s="76" t="s">
        <v>14205</v>
      </c>
      <c r="M221" s="119">
        <v>3151970203</v>
      </c>
      <c r="N221" s="119" t="s">
        <v>14292</v>
      </c>
      <c r="O221" s="76"/>
      <c r="P221" s="75" t="s">
        <v>1063</v>
      </c>
      <c r="Q221" s="75" t="s">
        <v>1063</v>
      </c>
      <c r="R221" s="76"/>
      <c r="S221" s="76"/>
      <c r="T221" s="76"/>
      <c r="U221" s="76"/>
      <c r="V221" s="76"/>
      <c r="W221" s="76"/>
      <c r="AC221" s="639">
        <f t="shared" si="6"/>
        <v>5250.0000000000009</v>
      </c>
      <c r="AD221" s="74">
        <f t="shared" si="7"/>
        <v>80250</v>
      </c>
    </row>
    <row r="222" spans="1:30" x14ac:dyDescent="0.35">
      <c r="A222" s="76"/>
      <c r="B222" s="76"/>
      <c r="C222" s="76"/>
      <c r="D222" s="76"/>
      <c r="E222" s="76"/>
      <c r="F222" s="76" t="s">
        <v>14294</v>
      </c>
      <c r="G222" s="69"/>
      <c r="H222" s="74">
        <v>75000</v>
      </c>
      <c r="I222" s="76"/>
      <c r="J222" s="76" t="s">
        <v>1765</v>
      </c>
      <c r="K222" s="76" t="s">
        <v>1765</v>
      </c>
      <c r="L222" s="76" t="s">
        <v>1765</v>
      </c>
      <c r="M222" s="76" t="s">
        <v>1765</v>
      </c>
      <c r="N222" s="76" t="s">
        <v>1765</v>
      </c>
      <c r="O222" s="76"/>
      <c r="P222" s="75" t="s">
        <v>1765</v>
      </c>
      <c r="Q222" s="75" t="s">
        <v>1765</v>
      </c>
      <c r="R222" s="76"/>
      <c r="S222" s="76"/>
      <c r="T222" s="76"/>
      <c r="U222" s="76"/>
      <c r="V222" s="76"/>
      <c r="W222" s="76"/>
      <c r="AC222" s="639">
        <f t="shared" si="6"/>
        <v>5250.0000000000009</v>
      </c>
      <c r="AD222" s="74">
        <f t="shared" si="7"/>
        <v>80250</v>
      </c>
    </row>
    <row r="223" spans="1:30" x14ac:dyDescent="0.35">
      <c r="A223" s="76"/>
      <c r="B223" s="76"/>
      <c r="C223" s="76"/>
      <c r="D223" s="76"/>
      <c r="E223" s="76"/>
      <c r="F223" s="76" t="s">
        <v>14295</v>
      </c>
      <c r="G223" s="69"/>
      <c r="H223" s="74">
        <v>75000</v>
      </c>
      <c r="I223" s="76"/>
      <c r="J223" s="76" t="s">
        <v>1062</v>
      </c>
      <c r="K223" s="76" t="s">
        <v>1063</v>
      </c>
      <c r="L223" s="76" t="s">
        <v>14278</v>
      </c>
      <c r="M223" s="119">
        <v>1152010037</v>
      </c>
      <c r="N223" s="119" t="s">
        <v>14296</v>
      </c>
      <c r="O223" s="76"/>
      <c r="P223" s="75" t="s">
        <v>1063</v>
      </c>
      <c r="Q223" s="75" t="s">
        <v>1063</v>
      </c>
      <c r="R223" s="76"/>
      <c r="S223" s="76"/>
      <c r="T223" s="76"/>
      <c r="U223" s="76"/>
      <c r="V223" s="76"/>
      <c r="W223" s="76"/>
      <c r="AC223" s="639">
        <f t="shared" si="6"/>
        <v>5250.0000000000009</v>
      </c>
      <c r="AD223" s="74">
        <f t="shared" si="7"/>
        <v>80250</v>
      </c>
    </row>
    <row r="224" spans="1:30" x14ac:dyDescent="0.35">
      <c r="A224" s="76"/>
      <c r="B224" s="76"/>
      <c r="C224" s="76"/>
      <c r="D224" s="76"/>
      <c r="E224" s="76"/>
      <c r="F224" s="76" t="s">
        <v>14297</v>
      </c>
      <c r="G224" s="69"/>
      <c r="H224" s="74">
        <v>75000</v>
      </c>
      <c r="I224" s="76"/>
      <c r="J224" s="76" t="s">
        <v>1062</v>
      </c>
      <c r="K224" s="76" t="s">
        <v>1063</v>
      </c>
      <c r="L224" s="76" t="s">
        <v>14286</v>
      </c>
      <c r="M224" s="119">
        <v>1161950660</v>
      </c>
      <c r="N224" s="119" t="s">
        <v>14296</v>
      </c>
      <c r="O224" s="76"/>
      <c r="P224" s="75" t="s">
        <v>1063</v>
      </c>
      <c r="Q224" s="75" t="s">
        <v>1063</v>
      </c>
      <c r="R224" s="76"/>
      <c r="S224" s="76"/>
      <c r="T224" s="76"/>
      <c r="U224" s="76"/>
      <c r="V224" s="76"/>
      <c r="W224" s="76"/>
      <c r="AC224" s="639">
        <f t="shared" si="6"/>
        <v>5250.0000000000009</v>
      </c>
      <c r="AD224" s="74">
        <f t="shared" si="7"/>
        <v>80250</v>
      </c>
    </row>
    <row r="225" spans="1:30" x14ac:dyDescent="0.35">
      <c r="A225" s="76"/>
      <c r="B225" s="76"/>
      <c r="C225" s="76"/>
      <c r="D225" s="76"/>
      <c r="E225" s="76"/>
      <c r="F225" s="76" t="s">
        <v>14298</v>
      </c>
      <c r="G225" s="69"/>
      <c r="H225" s="74">
        <v>75000</v>
      </c>
      <c r="I225" s="76"/>
      <c r="J225" s="76" t="s">
        <v>3269</v>
      </c>
      <c r="K225" s="76" t="s">
        <v>1063</v>
      </c>
      <c r="L225" s="76" t="s">
        <v>3270</v>
      </c>
      <c r="M225" s="119" t="s">
        <v>14299</v>
      </c>
      <c r="N225" s="119" t="s">
        <v>14296</v>
      </c>
      <c r="O225" s="76"/>
      <c r="P225" s="75" t="s">
        <v>1063</v>
      </c>
      <c r="Q225" s="75" t="s">
        <v>1063</v>
      </c>
      <c r="R225" s="76"/>
      <c r="S225" s="76"/>
      <c r="T225" s="76"/>
      <c r="U225" s="76"/>
      <c r="V225" s="76"/>
      <c r="W225" s="76"/>
      <c r="AC225" s="639">
        <f t="shared" si="6"/>
        <v>5250.0000000000009</v>
      </c>
      <c r="AD225" s="74">
        <f t="shared" si="7"/>
        <v>80250</v>
      </c>
    </row>
    <row r="226" spans="1:30" x14ac:dyDescent="0.35">
      <c r="A226" s="76"/>
      <c r="B226" s="76"/>
      <c r="C226" s="76"/>
      <c r="D226" s="76"/>
      <c r="E226" s="76"/>
      <c r="F226" s="76" t="s">
        <v>14300</v>
      </c>
      <c r="G226" s="69"/>
      <c r="H226" s="74">
        <v>75000</v>
      </c>
      <c r="I226" s="76"/>
      <c r="J226" s="76" t="s">
        <v>1765</v>
      </c>
      <c r="K226" s="76" t="s">
        <v>1765</v>
      </c>
      <c r="L226" s="76" t="s">
        <v>1765</v>
      </c>
      <c r="M226" s="76" t="s">
        <v>1765</v>
      </c>
      <c r="N226" s="76" t="s">
        <v>1765</v>
      </c>
      <c r="O226" s="76"/>
      <c r="P226" s="75" t="s">
        <v>1765</v>
      </c>
      <c r="Q226" s="75" t="s">
        <v>1765</v>
      </c>
      <c r="R226" s="76"/>
      <c r="S226" s="76"/>
      <c r="T226" s="76"/>
      <c r="U226" s="76"/>
      <c r="V226" s="76"/>
      <c r="W226" s="76"/>
      <c r="AC226" s="639">
        <f t="shared" si="6"/>
        <v>5250.0000000000009</v>
      </c>
      <c r="AD226" s="74">
        <f t="shared" si="7"/>
        <v>80250</v>
      </c>
    </row>
    <row r="227" spans="1:30" x14ac:dyDescent="0.35">
      <c r="A227" s="76"/>
      <c r="B227" s="76"/>
      <c r="C227" s="76"/>
      <c r="D227" s="76"/>
      <c r="E227" s="76"/>
      <c r="F227" s="76" t="s">
        <v>14301</v>
      </c>
      <c r="G227" s="69"/>
      <c r="H227" s="74">
        <v>75000</v>
      </c>
      <c r="I227" s="76"/>
      <c r="J227" s="76" t="s">
        <v>1062</v>
      </c>
      <c r="K227" s="76" t="s">
        <v>1063</v>
      </c>
      <c r="L227" s="76" t="s">
        <v>14291</v>
      </c>
      <c r="M227" s="119">
        <v>1152010040</v>
      </c>
      <c r="N227" s="119" t="s">
        <v>14302</v>
      </c>
      <c r="O227" s="76"/>
      <c r="P227" s="75" t="s">
        <v>1063</v>
      </c>
      <c r="Q227" s="75" t="s">
        <v>1063</v>
      </c>
      <c r="R227" s="76"/>
      <c r="S227" s="76"/>
      <c r="T227" s="76"/>
      <c r="U227" s="76"/>
      <c r="V227" s="76"/>
      <c r="W227" s="76"/>
      <c r="AC227" s="639">
        <f t="shared" si="6"/>
        <v>5250.0000000000009</v>
      </c>
      <c r="AD227" s="74">
        <f t="shared" si="7"/>
        <v>80250</v>
      </c>
    </row>
    <row r="228" spans="1:30" x14ac:dyDescent="0.35">
      <c r="A228" s="76"/>
      <c r="B228" s="76"/>
      <c r="C228" s="76"/>
      <c r="D228" s="76"/>
      <c r="E228" s="76"/>
      <c r="F228" s="76" t="s">
        <v>14303</v>
      </c>
      <c r="G228" s="69"/>
      <c r="H228" s="74">
        <v>75000</v>
      </c>
      <c r="I228" s="76"/>
      <c r="J228" s="76" t="s">
        <v>1062</v>
      </c>
      <c r="K228" s="76" t="s">
        <v>1063</v>
      </c>
      <c r="L228" s="76" t="s">
        <v>14205</v>
      </c>
      <c r="M228" s="119">
        <v>3151970199</v>
      </c>
      <c r="N228" s="119" t="s">
        <v>14302</v>
      </c>
      <c r="O228" s="76"/>
      <c r="P228" s="75" t="s">
        <v>1063</v>
      </c>
      <c r="Q228" s="75" t="s">
        <v>1063</v>
      </c>
      <c r="R228" s="76"/>
      <c r="S228" s="76"/>
      <c r="T228" s="76"/>
      <c r="U228" s="76"/>
      <c r="V228" s="76"/>
      <c r="W228" s="76"/>
      <c r="AC228" s="639">
        <f t="shared" si="6"/>
        <v>5250.0000000000009</v>
      </c>
      <c r="AD228" s="74">
        <f t="shared" si="7"/>
        <v>80250</v>
      </c>
    </row>
    <row r="229" spans="1:30" x14ac:dyDescent="0.35">
      <c r="A229" s="76"/>
      <c r="B229" s="76"/>
      <c r="C229" s="76"/>
      <c r="D229" s="76"/>
      <c r="E229" s="76"/>
      <c r="F229" s="76" t="s">
        <v>14304</v>
      </c>
      <c r="G229" s="69"/>
      <c r="H229" s="74">
        <v>75000</v>
      </c>
      <c r="I229" s="76"/>
      <c r="J229" s="76" t="s">
        <v>1765</v>
      </c>
      <c r="K229" s="76" t="s">
        <v>1765</v>
      </c>
      <c r="L229" s="76" t="s">
        <v>1765</v>
      </c>
      <c r="M229" s="76" t="s">
        <v>1765</v>
      </c>
      <c r="N229" s="76" t="s">
        <v>1765</v>
      </c>
      <c r="O229" s="76"/>
      <c r="P229" s="75" t="s">
        <v>1765</v>
      </c>
      <c r="Q229" s="75" t="s">
        <v>1765</v>
      </c>
      <c r="R229" s="76"/>
      <c r="S229" s="76"/>
      <c r="T229" s="76"/>
      <c r="U229" s="76"/>
      <c r="V229" s="76"/>
      <c r="W229" s="76"/>
      <c r="AC229" s="639">
        <f t="shared" si="6"/>
        <v>5250.0000000000009</v>
      </c>
      <c r="AD229" s="74">
        <f t="shared" si="7"/>
        <v>80250</v>
      </c>
    </row>
    <row r="230" spans="1:30" x14ac:dyDescent="0.35">
      <c r="A230" s="76"/>
      <c r="B230" s="76"/>
      <c r="C230" s="76"/>
      <c r="D230" s="76"/>
      <c r="E230" s="76"/>
      <c r="F230" s="76" t="s">
        <v>14305</v>
      </c>
      <c r="G230" s="69"/>
      <c r="H230" s="74">
        <v>75000</v>
      </c>
      <c r="I230" s="76"/>
      <c r="J230" s="76" t="s">
        <v>1062</v>
      </c>
      <c r="K230" s="76" t="s">
        <v>1063</v>
      </c>
      <c r="L230" s="76" t="s">
        <v>14278</v>
      </c>
      <c r="M230" s="119">
        <v>1152010032</v>
      </c>
      <c r="N230" s="119" t="s">
        <v>14296</v>
      </c>
      <c r="O230" s="76"/>
      <c r="P230" s="75" t="s">
        <v>1063</v>
      </c>
      <c r="Q230" s="75" t="s">
        <v>1063</v>
      </c>
      <c r="R230" s="76"/>
      <c r="S230" s="76"/>
      <c r="T230" s="76"/>
      <c r="U230" s="76"/>
      <c r="V230" s="76"/>
      <c r="W230" s="76"/>
      <c r="AC230" s="639">
        <f t="shared" si="6"/>
        <v>5250.0000000000009</v>
      </c>
      <c r="AD230" s="74">
        <f t="shared" si="7"/>
        <v>80250</v>
      </c>
    </row>
    <row r="231" spans="1:30" x14ac:dyDescent="0.35">
      <c r="A231" s="76"/>
      <c r="B231" s="76"/>
      <c r="C231" s="76"/>
      <c r="D231" s="76"/>
      <c r="E231" s="76"/>
      <c r="F231" s="76" t="s">
        <v>14306</v>
      </c>
      <c r="G231" s="69"/>
      <c r="H231" s="74">
        <v>75000</v>
      </c>
      <c r="I231" s="76"/>
      <c r="J231" s="76" t="s">
        <v>1062</v>
      </c>
      <c r="K231" s="76" t="s">
        <v>1063</v>
      </c>
      <c r="L231" s="76" t="s">
        <v>14286</v>
      </c>
      <c r="M231" s="119">
        <v>1161881087</v>
      </c>
      <c r="N231" s="119" t="s">
        <v>14296</v>
      </c>
      <c r="O231" s="76"/>
      <c r="P231" s="75" t="s">
        <v>1063</v>
      </c>
      <c r="Q231" s="75" t="s">
        <v>1063</v>
      </c>
      <c r="R231" s="76"/>
      <c r="S231" s="76"/>
      <c r="T231" s="76"/>
      <c r="U231" s="76"/>
      <c r="V231" s="76"/>
      <c r="W231" s="76"/>
      <c r="AC231" s="639">
        <f t="shared" si="6"/>
        <v>5250.0000000000009</v>
      </c>
      <c r="AD231" s="74">
        <f t="shared" si="7"/>
        <v>80250</v>
      </c>
    </row>
    <row r="232" spans="1:30" x14ac:dyDescent="0.35">
      <c r="A232" s="76"/>
      <c r="B232" s="76"/>
      <c r="C232" s="76"/>
      <c r="D232" s="76"/>
      <c r="E232" s="76"/>
      <c r="F232" s="76" t="s">
        <v>14307</v>
      </c>
      <c r="G232" s="69"/>
      <c r="H232" s="74">
        <v>75000</v>
      </c>
      <c r="I232" s="76"/>
      <c r="J232" s="76" t="s">
        <v>3269</v>
      </c>
      <c r="K232" s="76" t="s">
        <v>1063</v>
      </c>
      <c r="L232" s="76" t="s">
        <v>3270</v>
      </c>
      <c r="M232" s="119" t="s">
        <v>14308</v>
      </c>
      <c r="N232" s="119" t="s">
        <v>14296</v>
      </c>
      <c r="O232" s="76"/>
      <c r="P232" s="75" t="s">
        <v>1063</v>
      </c>
      <c r="Q232" s="75" t="s">
        <v>1063</v>
      </c>
      <c r="R232" s="76"/>
      <c r="S232" s="76"/>
      <c r="T232" s="76"/>
      <c r="U232" s="76"/>
      <c r="V232" s="76"/>
      <c r="W232" s="76"/>
      <c r="AC232" s="639">
        <f t="shared" si="6"/>
        <v>5250.0000000000009</v>
      </c>
      <c r="AD232" s="74">
        <f t="shared" si="7"/>
        <v>80250</v>
      </c>
    </row>
    <row r="233" spans="1:30" x14ac:dyDescent="0.35">
      <c r="A233" s="76"/>
      <c r="B233" s="76"/>
      <c r="C233" s="76"/>
      <c r="D233" s="76"/>
      <c r="E233" s="76"/>
      <c r="F233" s="76" t="s">
        <v>14309</v>
      </c>
      <c r="G233" s="69"/>
      <c r="H233" s="74">
        <v>75000</v>
      </c>
      <c r="I233" s="76"/>
      <c r="J233" s="76" t="s">
        <v>1765</v>
      </c>
      <c r="K233" s="76" t="s">
        <v>1765</v>
      </c>
      <c r="L233" s="76" t="s">
        <v>1765</v>
      </c>
      <c r="M233" s="76" t="s">
        <v>1765</v>
      </c>
      <c r="N233" s="76" t="s">
        <v>1765</v>
      </c>
      <c r="O233" s="76"/>
      <c r="P233" s="75" t="s">
        <v>1765</v>
      </c>
      <c r="Q233" s="75" t="s">
        <v>1765</v>
      </c>
      <c r="R233" s="76"/>
      <c r="S233" s="76"/>
      <c r="T233" s="76"/>
      <c r="U233" s="76"/>
      <c r="V233" s="76"/>
      <c r="W233" s="76"/>
      <c r="AC233" s="639">
        <f t="shared" si="6"/>
        <v>5250.0000000000009</v>
      </c>
      <c r="AD233" s="74">
        <f t="shared" si="7"/>
        <v>80250</v>
      </c>
    </row>
    <row r="234" spans="1:30" x14ac:dyDescent="0.35">
      <c r="A234" s="76"/>
      <c r="B234" s="76"/>
      <c r="C234" s="76"/>
      <c r="D234" s="76"/>
      <c r="E234" s="76"/>
      <c r="F234" s="76" t="s">
        <v>14310</v>
      </c>
      <c r="G234" s="69"/>
      <c r="H234" s="74">
        <v>75000</v>
      </c>
      <c r="I234" s="76"/>
      <c r="J234" s="76" t="s">
        <v>1062</v>
      </c>
      <c r="K234" s="76" t="s">
        <v>1063</v>
      </c>
      <c r="L234" s="76" t="s">
        <v>14278</v>
      </c>
      <c r="M234" s="119">
        <v>1152010033</v>
      </c>
      <c r="N234" s="119" t="s">
        <v>14311</v>
      </c>
      <c r="O234" s="76"/>
      <c r="P234" s="75" t="s">
        <v>1063</v>
      </c>
      <c r="Q234" s="75" t="s">
        <v>1063</v>
      </c>
      <c r="R234" s="76"/>
      <c r="S234" s="76"/>
      <c r="T234" s="76"/>
      <c r="U234" s="76"/>
      <c r="V234" s="76"/>
      <c r="W234" s="76"/>
      <c r="AC234" s="639">
        <f t="shared" si="6"/>
        <v>5250.0000000000009</v>
      </c>
      <c r="AD234" s="74">
        <f t="shared" si="7"/>
        <v>80250</v>
      </c>
    </row>
    <row r="235" spans="1:30" x14ac:dyDescent="0.35">
      <c r="A235" s="76"/>
      <c r="B235" s="76"/>
      <c r="C235" s="76"/>
      <c r="D235" s="76"/>
      <c r="E235" s="76"/>
      <c r="F235" s="76" t="s">
        <v>14312</v>
      </c>
      <c r="G235" s="69"/>
      <c r="H235" s="74">
        <v>75000</v>
      </c>
      <c r="I235" s="76"/>
      <c r="J235" s="76" t="s">
        <v>1062</v>
      </c>
      <c r="K235" s="76" t="s">
        <v>1063</v>
      </c>
      <c r="L235" s="76" t="s">
        <v>14281</v>
      </c>
      <c r="M235" s="119">
        <v>1151970247</v>
      </c>
      <c r="N235" s="119" t="s">
        <v>14311</v>
      </c>
      <c r="O235" s="76"/>
      <c r="P235" s="75" t="s">
        <v>1063</v>
      </c>
      <c r="Q235" s="75" t="s">
        <v>1063</v>
      </c>
      <c r="R235" s="76"/>
      <c r="S235" s="76"/>
      <c r="T235" s="76"/>
      <c r="U235" s="76"/>
      <c r="V235" s="76"/>
      <c r="W235" s="76"/>
      <c r="AC235" s="639">
        <f t="shared" si="6"/>
        <v>5250.0000000000009</v>
      </c>
      <c r="AD235" s="74">
        <f t="shared" si="7"/>
        <v>80250</v>
      </c>
    </row>
    <row r="236" spans="1:30" x14ac:dyDescent="0.35">
      <c r="A236" s="76"/>
      <c r="B236" s="76"/>
      <c r="C236" s="76"/>
      <c r="D236" s="76"/>
      <c r="E236" s="76"/>
      <c r="F236" s="76" t="s">
        <v>14313</v>
      </c>
      <c r="G236" s="69"/>
      <c r="H236" s="74">
        <v>75000</v>
      </c>
      <c r="I236" s="76"/>
      <c r="J236" s="76" t="s">
        <v>1765</v>
      </c>
      <c r="K236" s="76" t="s">
        <v>1765</v>
      </c>
      <c r="L236" s="76" t="s">
        <v>1765</v>
      </c>
      <c r="M236" s="76" t="s">
        <v>1765</v>
      </c>
      <c r="N236" s="76" t="s">
        <v>1765</v>
      </c>
      <c r="O236" s="76"/>
      <c r="P236" s="75" t="s">
        <v>1765</v>
      </c>
      <c r="Q236" s="75" t="s">
        <v>1765</v>
      </c>
      <c r="R236" s="76"/>
      <c r="S236" s="76"/>
      <c r="T236" s="76"/>
      <c r="U236" s="76"/>
      <c r="V236" s="76"/>
      <c r="W236" s="76"/>
      <c r="AC236" s="639">
        <f t="shared" si="6"/>
        <v>5250.0000000000009</v>
      </c>
      <c r="AD236" s="74">
        <f t="shared" si="7"/>
        <v>80250</v>
      </c>
    </row>
    <row r="237" spans="1:30" x14ac:dyDescent="0.35">
      <c r="A237" s="76"/>
      <c r="B237" s="76"/>
      <c r="C237" s="76"/>
      <c r="D237" s="76"/>
      <c r="E237" s="76"/>
      <c r="F237" s="76" t="s">
        <v>14314</v>
      </c>
      <c r="G237" s="69"/>
      <c r="H237" s="74">
        <v>75000</v>
      </c>
      <c r="I237" s="76"/>
      <c r="J237" s="76" t="s">
        <v>1062</v>
      </c>
      <c r="K237" s="76" t="s">
        <v>1063</v>
      </c>
      <c r="L237" s="76" t="s">
        <v>14278</v>
      </c>
      <c r="M237" s="119">
        <v>1152010038</v>
      </c>
      <c r="N237" s="119" t="s">
        <v>14315</v>
      </c>
      <c r="O237" s="76"/>
      <c r="P237" s="75" t="s">
        <v>1063</v>
      </c>
      <c r="Q237" s="75" t="s">
        <v>1063</v>
      </c>
      <c r="R237" s="76"/>
      <c r="S237" s="76"/>
      <c r="T237" s="76"/>
      <c r="U237" s="76"/>
      <c r="V237" s="76"/>
      <c r="W237" s="76"/>
      <c r="AC237" s="639">
        <f t="shared" si="6"/>
        <v>5250.0000000000009</v>
      </c>
      <c r="AD237" s="74">
        <f t="shared" si="7"/>
        <v>80250</v>
      </c>
    </row>
    <row r="238" spans="1:30" x14ac:dyDescent="0.35">
      <c r="A238" s="76"/>
      <c r="B238" s="76"/>
      <c r="C238" s="76"/>
      <c r="D238" s="76"/>
      <c r="E238" s="76"/>
      <c r="F238" s="76" t="s">
        <v>14316</v>
      </c>
      <c r="G238" s="69"/>
      <c r="H238" s="74">
        <v>75000</v>
      </c>
      <c r="I238" s="76"/>
      <c r="J238" s="76" t="s">
        <v>1062</v>
      </c>
      <c r="K238" s="76" t="s">
        <v>1063</v>
      </c>
      <c r="L238" s="76" t="s">
        <v>14286</v>
      </c>
      <c r="M238" s="119">
        <v>1161950528</v>
      </c>
      <c r="N238" s="119" t="s">
        <v>14315</v>
      </c>
      <c r="O238" s="76"/>
      <c r="P238" s="75" t="s">
        <v>1063</v>
      </c>
      <c r="Q238" s="75" t="s">
        <v>1063</v>
      </c>
      <c r="R238" s="76"/>
      <c r="S238" s="76"/>
      <c r="T238" s="76"/>
      <c r="U238" s="76"/>
      <c r="V238" s="76"/>
      <c r="W238" s="76"/>
      <c r="AC238" s="639">
        <f t="shared" si="6"/>
        <v>5250.0000000000009</v>
      </c>
      <c r="AD238" s="74">
        <f t="shared" si="7"/>
        <v>80250</v>
      </c>
    </row>
    <row r="239" spans="1:30" x14ac:dyDescent="0.35">
      <c r="A239" s="76"/>
      <c r="B239" s="76"/>
      <c r="C239" s="76"/>
      <c r="D239" s="76"/>
      <c r="E239" s="76"/>
      <c r="F239" s="76" t="s">
        <v>14317</v>
      </c>
      <c r="G239" s="69"/>
      <c r="H239" s="74">
        <v>75000</v>
      </c>
      <c r="I239" s="76"/>
      <c r="J239" s="76" t="s">
        <v>3269</v>
      </c>
      <c r="K239" s="76" t="s">
        <v>1063</v>
      </c>
      <c r="L239" s="76" t="s">
        <v>3270</v>
      </c>
      <c r="M239" s="119" t="s">
        <v>14318</v>
      </c>
      <c r="N239" s="119" t="s">
        <v>14315</v>
      </c>
      <c r="O239" s="76"/>
      <c r="P239" s="75" t="s">
        <v>1063</v>
      </c>
      <c r="Q239" s="75" t="s">
        <v>1063</v>
      </c>
      <c r="R239" s="76"/>
      <c r="S239" s="76"/>
      <c r="T239" s="76"/>
      <c r="U239" s="76"/>
      <c r="V239" s="76"/>
      <c r="W239" s="76"/>
      <c r="AC239" s="639">
        <f t="shared" si="6"/>
        <v>5250.0000000000009</v>
      </c>
      <c r="AD239" s="74">
        <f t="shared" si="7"/>
        <v>80250</v>
      </c>
    </row>
    <row r="240" spans="1:30" x14ac:dyDescent="0.35">
      <c r="A240" s="76"/>
      <c r="B240" s="76"/>
      <c r="C240" s="76"/>
      <c r="D240" s="76"/>
      <c r="E240" s="76"/>
      <c r="F240" s="76" t="s">
        <v>14319</v>
      </c>
      <c r="G240" s="69"/>
      <c r="H240" s="74">
        <v>75000</v>
      </c>
      <c r="I240" s="76"/>
      <c r="J240" s="76" t="s">
        <v>1765</v>
      </c>
      <c r="K240" s="76" t="s">
        <v>1765</v>
      </c>
      <c r="L240" s="76" t="s">
        <v>1765</v>
      </c>
      <c r="M240" s="76" t="s">
        <v>1765</v>
      </c>
      <c r="N240" s="76" t="s">
        <v>1765</v>
      </c>
      <c r="O240" s="76"/>
      <c r="P240" s="75" t="s">
        <v>1765</v>
      </c>
      <c r="Q240" s="75" t="s">
        <v>1765</v>
      </c>
      <c r="R240" s="76"/>
      <c r="S240" s="76"/>
      <c r="T240" s="76"/>
      <c r="U240" s="76"/>
      <c r="V240" s="76"/>
      <c r="W240" s="76"/>
      <c r="AC240" s="639">
        <f t="shared" si="6"/>
        <v>5250.0000000000009</v>
      </c>
      <c r="AD240" s="74">
        <f t="shared" si="7"/>
        <v>80250</v>
      </c>
    </row>
    <row r="241" spans="1:30" x14ac:dyDescent="0.35">
      <c r="A241" s="76"/>
      <c r="B241" s="76"/>
      <c r="C241" s="76"/>
      <c r="D241" s="76"/>
      <c r="E241" s="76"/>
      <c r="F241" s="76" t="s">
        <v>14320</v>
      </c>
      <c r="G241" s="69"/>
      <c r="H241" s="74">
        <v>75000</v>
      </c>
      <c r="I241" s="76"/>
      <c r="J241" s="76" t="s">
        <v>1062</v>
      </c>
      <c r="K241" s="76" t="s">
        <v>1063</v>
      </c>
      <c r="L241" s="76" t="s">
        <v>14278</v>
      </c>
      <c r="M241" s="119">
        <v>1152010036</v>
      </c>
      <c r="N241" s="119" t="s">
        <v>14321</v>
      </c>
      <c r="O241" s="76"/>
      <c r="P241" s="75" t="s">
        <v>1063</v>
      </c>
      <c r="Q241" s="75" t="s">
        <v>1063</v>
      </c>
      <c r="R241" s="76"/>
      <c r="S241" s="76"/>
      <c r="T241" s="76"/>
      <c r="U241" s="76"/>
      <c r="V241" s="76"/>
      <c r="W241" s="76"/>
      <c r="AC241" s="639">
        <f t="shared" si="6"/>
        <v>5250.0000000000009</v>
      </c>
      <c r="AD241" s="74">
        <f t="shared" si="7"/>
        <v>80250</v>
      </c>
    </row>
    <row r="242" spans="1:30" x14ac:dyDescent="0.35">
      <c r="A242" s="76"/>
      <c r="B242" s="76"/>
      <c r="C242" s="76"/>
      <c r="D242" s="76"/>
      <c r="E242" s="76"/>
      <c r="F242" s="76" t="s">
        <v>14322</v>
      </c>
      <c r="G242" s="69"/>
      <c r="H242" s="74">
        <v>75000</v>
      </c>
      <c r="I242" s="76"/>
      <c r="J242" s="76" t="s">
        <v>1062</v>
      </c>
      <c r="K242" s="76" t="s">
        <v>1063</v>
      </c>
      <c r="L242" s="76" t="s">
        <v>14286</v>
      </c>
      <c r="M242" s="119">
        <v>1152010068</v>
      </c>
      <c r="N242" s="119" t="s">
        <v>14321</v>
      </c>
      <c r="O242" s="76"/>
      <c r="P242" s="75" t="s">
        <v>1063</v>
      </c>
      <c r="Q242" s="75" t="s">
        <v>1063</v>
      </c>
      <c r="R242" s="76"/>
      <c r="S242" s="76"/>
      <c r="T242" s="76"/>
      <c r="U242" s="76"/>
      <c r="V242" s="76"/>
      <c r="W242" s="76"/>
      <c r="AC242" s="639">
        <f t="shared" si="6"/>
        <v>5250.0000000000009</v>
      </c>
      <c r="AD242" s="74">
        <f t="shared" si="7"/>
        <v>80250</v>
      </c>
    </row>
    <row r="243" spans="1:30" x14ac:dyDescent="0.35">
      <c r="A243" s="76"/>
      <c r="B243" s="76"/>
      <c r="C243" s="76"/>
      <c r="D243" s="76"/>
      <c r="E243" s="76"/>
      <c r="F243" s="76" t="s">
        <v>14323</v>
      </c>
      <c r="G243" s="69"/>
      <c r="H243" s="74">
        <v>75000</v>
      </c>
      <c r="I243" s="76"/>
      <c r="J243" s="76" t="s">
        <v>3269</v>
      </c>
      <c r="K243" s="76" t="s">
        <v>1063</v>
      </c>
      <c r="L243" s="76" t="s">
        <v>3270</v>
      </c>
      <c r="M243" s="119" t="s">
        <v>14324</v>
      </c>
      <c r="N243" s="119" t="s">
        <v>14321</v>
      </c>
      <c r="O243" s="76"/>
      <c r="P243" s="75" t="s">
        <v>1063</v>
      </c>
      <c r="Q243" s="75" t="s">
        <v>1063</v>
      </c>
      <c r="R243" s="76"/>
      <c r="S243" s="76"/>
      <c r="T243" s="76"/>
      <c r="U243" s="76"/>
      <c r="V243" s="76"/>
      <c r="W243" s="76"/>
      <c r="AC243" s="639">
        <f t="shared" si="6"/>
        <v>5250.0000000000009</v>
      </c>
      <c r="AD243" s="74">
        <f t="shared" si="7"/>
        <v>80250</v>
      </c>
    </row>
    <row r="244" spans="1:30" x14ac:dyDescent="0.35">
      <c r="A244" s="76"/>
      <c r="B244" s="76"/>
      <c r="C244" s="76"/>
      <c r="D244" s="76"/>
      <c r="E244" s="76"/>
      <c r="F244" s="76" t="s">
        <v>14325</v>
      </c>
      <c r="G244" s="69"/>
      <c r="H244" s="74">
        <v>75000</v>
      </c>
      <c r="I244" s="76"/>
      <c r="J244" s="76" t="s">
        <v>1765</v>
      </c>
      <c r="K244" s="76" t="s">
        <v>1765</v>
      </c>
      <c r="L244" s="76" t="s">
        <v>1765</v>
      </c>
      <c r="M244" s="76" t="s">
        <v>1765</v>
      </c>
      <c r="N244" s="76" t="s">
        <v>1765</v>
      </c>
      <c r="O244" s="76"/>
      <c r="P244" s="75" t="s">
        <v>1765</v>
      </c>
      <c r="Q244" s="75" t="s">
        <v>1765</v>
      </c>
      <c r="R244" s="76"/>
      <c r="S244" s="76"/>
      <c r="T244" s="76"/>
      <c r="U244" s="76"/>
      <c r="V244" s="76"/>
      <c r="W244" s="76"/>
      <c r="AC244" s="639">
        <f t="shared" si="6"/>
        <v>5250.0000000000009</v>
      </c>
      <c r="AD244" s="74">
        <f t="shared" si="7"/>
        <v>80250</v>
      </c>
    </row>
    <row r="245" spans="1:30" x14ac:dyDescent="0.35">
      <c r="A245" s="76"/>
      <c r="B245" s="76"/>
      <c r="C245" s="76"/>
      <c r="D245" s="76"/>
      <c r="E245" s="76"/>
      <c r="F245" s="76" t="s">
        <v>14326</v>
      </c>
      <c r="G245" s="76"/>
      <c r="H245" s="74">
        <v>75000</v>
      </c>
      <c r="I245" s="76"/>
      <c r="J245" s="76" t="s">
        <v>1062</v>
      </c>
      <c r="K245" s="76" t="s">
        <v>1063</v>
      </c>
      <c r="L245" s="76" t="s">
        <v>14205</v>
      </c>
      <c r="M245" s="119">
        <v>3151970198</v>
      </c>
      <c r="N245" s="119" t="s">
        <v>14327</v>
      </c>
      <c r="O245" s="76"/>
      <c r="P245" s="75" t="s">
        <v>1063</v>
      </c>
      <c r="Q245" s="75" t="s">
        <v>1063</v>
      </c>
      <c r="R245" s="76"/>
      <c r="S245" s="76"/>
      <c r="T245" s="76"/>
      <c r="U245" s="76"/>
      <c r="V245" s="76"/>
      <c r="W245" s="76"/>
      <c r="AC245" s="639">
        <f t="shared" si="6"/>
        <v>5250.0000000000009</v>
      </c>
      <c r="AD245" s="74">
        <f t="shared" si="7"/>
        <v>80250</v>
      </c>
    </row>
    <row r="246" spans="1:30" x14ac:dyDescent="0.35">
      <c r="A246" s="76"/>
      <c r="B246" s="76"/>
      <c r="C246" s="76"/>
      <c r="D246" s="76"/>
      <c r="E246" s="76"/>
      <c r="F246" s="76" t="s">
        <v>14328</v>
      </c>
      <c r="G246" s="76"/>
      <c r="H246" s="74">
        <v>75000</v>
      </c>
      <c r="I246" s="76"/>
      <c r="J246" s="76" t="s">
        <v>1062</v>
      </c>
      <c r="K246" s="76" t="s">
        <v>1063</v>
      </c>
      <c r="L246" s="76" t="s">
        <v>14210</v>
      </c>
      <c r="M246" s="119">
        <v>3151970143</v>
      </c>
      <c r="N246" s="119" t="s">
        <v>14327</v>
      </c>
      <c r="O246" s="76"/>
      <c r="P246" s="75" t="s">
        <v>1063</v>
      </c>
      <c r="Q246" s="75" t="s">
        <v>1063</v>
      </c>
      <c r="R246" s="76"/>
      <c r="S246" s="76"/>
      <c r="T246" s="76"/>
      <c r="U246" s="76"/>
      <c r="V246" s="76"/>
      <c r="W246" s="76"/>
      <c r="AC246" s="639">
        <f t="shared" si="6"/>
        <v>5250.0000000000009</v>
      </c>
      <c r="AD246" s="74">
        <f t="shared" si="7"/>
        <v>80250</v>
      </c>
    </row>
    <row r="247" spans="1:30" x14ac:dyDescent="0.35">
      <c r="A247" s="76"/>
      <c r="B247" s="76"/>
      <c r="C247" s="76"/>
      <c r="D247" s="76"/>
      <c r="E247" s="76"/>
      <c r="F247" s="76" t="s">
        <v>14329</v>
      </c>
      <c r="G247" s="76"/>
      <c r="H247" s="74">
        <v>75000</v>
      </c>
      <c r="I247" s="76"/>
      <c r="J247" s="76" t="s">
        <v>1062</v>
      </c>
      <c r="K247" s="76" t="s">
        <v>1063</v>
      </c>
      <c r="L247" s="76" t="s">
        <v>14205</v>
      </c>
      <c r="M247" s="119">
        <v>3151970226</v>
      </c>
      <c r="N247" s="119" t="s">
        <v>14327</v>
      </c>
      <c r="O247" s="76"/>
      <c r="P247" s="75" t="s">
        <v>1063</v>
      </c>
      <c r="Q247" s="75" t="s">
        <v>1063</v>
      </c>
      <c r="R247" s="76"/>
      <c r="S247" s="76"/>
      <c r="T247" s="76"/>
      <c r="U247" s="76"/>
      <c r="V247" s="76"/>
      <c r="W247" s="76"/>
      <c r="AC247" s="639">
        <f t="shared" si="6"/>
        <v>5250.0000000000009</v>
      </c>
      <c r="AD247" s="74">
        <f t="shared" si="7"/>
        <v>80250</v>
      </c>
    </row>
    <row r="248" spans="1:30" x14ac:dyDescent="0.35">
      <c r="A248" s="76"/>
      <c r="B248" s="76"/>
      <c r="C248" s="76"/>
      <c r="D248" s="76"/>
      <c r="E248" s="76"/>
      <c r="F248" s="76" t="s">
        <v>14330</v>
      </c>
      <c r="G248" s="76"/>
      <c r="H248" s="74">
        <v>75000</v>
      </c>
      <c r="I248" s="76"/>
      <c r="J248" s="76" t="s">
        <v>1062</v>
      </c>
      <c r="K248" s="76" t="s">
        <v>1063</v>
      </c>
      <c r="L248" s="76" t="s">
        <v>14205</v>
      </c>
      <c r="M248" s="119">
        <v>3151970219</v>
      </c>
      <c r="N248" s="119" t="s">
        <v>14327</v>
      </c>
      <c r="O248" s="76"/>
      <c r="P248" s="75" t="s">
        <v>1063</v>
      </c>
      <c r="Q248" s="75" t="s">
        <v>1063</v>
      </c>
      <c r="R248" s="76"/>
      <c r="S248" s="76"/>
      <c r="T248" s="76"/>
      <c r="U248" s="76"/>
      <c r="V248" s="76"/>
      <c r="W248" s="76"/>
      <c r="AC248" s="639">
        <f t="shared" si="6"/>
        <v>5250.0000000000009</v>
      </c>
      <c r="AD248" s="74">
        <f t="shared" si="7"/>
        <v>80250</v>
      </c>
    </row>
    <row r="249" spans="1:30" x14ac:dyDescent="0.35">
      <c r="A249" s="76"/>
      <c r="B249" s="76"/>
      <c r="C249" s="76"/>
      <c r="D249" s="76"/>
      <c r="E249" s="76"/>
      <c r="F249" s="76" t="s">
        <v>14331</v>
      </c>
      <c r="G249" s="76"/>
      <c r="H249" s="74">
        <v>75000</v>
      </c>
      <c r="I249" s="76"/>
      <c r="J249" s="76" t="s">
        <v>1147</v>
      </c>
      <c r="K249" s="76" t="s">
        <v>1063</v>
      </c>
      <c r="L249" s="76" t="s">
        <v>11387</v>
      </c>
      <c r="M249" s="119" t="s">
        <v>14332</v>
      </c>
      <c r="N249" s="119" t="s">
        <v>14327</v>
      </c>
      <c r="O249" s="76"/>
      <c r="P249" s="75" t="s">
        <v>1063</v>
      </c>
      <c r="Q249" s="75" t="s">
        <v>1063</v>
      </c>
      <c r="R249" s="76"/>
      <c r="S249" s="76"/>
      <c r="T249" s="76"/>
      <c r="U249" s="76"/>
      <c r="V249" s="76"/>
      <c r="W249" s="76"/>
      <c r="AC249" s="639">
        <f t="shared" si="6"/>
        <v>5250.0000000000009</v>
      </c>
      <c r="AD249" s="74">
        <f t="shared" si="7"/>
        <v>80250</v>
      </c>
    </row>
    <row r="250" spans="1:30" x14ac:dyDescent="0.35">
      <c r="A250" s="76"/>
      <c r="B250" s="76"/>
      <c r="C250" s="76"/>
      <c r="D250" s="76"/>
      <c r="E250" s="76"/>
      <c r="F250" s="76" t="s">
        <v>14333</v>
      </c>
      <c r="G250" s="76"/>
      <c r="H250" s="74">
        <v>75000</v>
      </c>
      <c r="I250" s="76"/>
      <c r="J250" s="76" t="s">
        <v>1765</v>
      </c>
      <c r="K250" s="76" t="s">
        <v>1765</v>
      </c>
      <c r="L250" s="76" t="s">
        <v>1765</v>
      </c>
      <c r="M250" s="76" t="s">
        <v>1765</v>
      </c>
      <c r="N250" s="76" t="s">
        <v>1765</v>
      </c>
      <c r="O250" s="76"/>
      <c r="P250" s="75" t="s">
        <v>1765</v>
      </c>
      <c r="Q250" s="75" t="s">
        <v>1765</v>
      </c>
      <c r="R250" s="76"/>
      <c r="S250" s="76"/>
      <c r="T250" s="76"/>
      <c r="U250" s="76"/>
      <c r="V250" s="76"/>
      <c r="W250" s="76"/>
      <c r="AC250" s="639">
        <f t="shared" si="6"/>
        <v>5250.0000000000009</v>
      </c>
      <c r="AD250" s="74">
        <f t="shared" si="7"/>
        <v>80250</v>
      </c>
    </row>
    <row r="251" spans="1:30" x14ac:dyDescent="0.35">
      <c r="A251" s="76"/>
      <c r="B251" s="76"/>
      <c r="C251" s="76"/>
      <c r="D251" s="76"/>
      <c r="E251" s="76"/>
      <c r="F251" s="76" t="s">
        <v>14334</v>
      </c>
      <c r="G251" s="76"/>
      <c r="H251" s="74">
        <v>75000</v>
      </c>
      <c r="I251" s="76"/>
      <c r="J251" s="76" t="s">
        <v>1147</v>
      </c>
      <c r="K251" s="76" t="s">
        <v>1063</v>
      </c>
      <c r="L251" s="76" t="s">
        <v>11387</v>
      </c>
      <c r="M251" s="119" t="s">
        <v>14335</v>
      </c>
      <c r="N251" s="119" t="s">
        <v>14336</v>
      </c>
      <c r="O251" s="76"/>
      <c r="P251" s="75" t="s">
        <v>1063</v>
      </c>
      <c r="Q251" s="75" t="s">
        <v>1063</v>
      </c>
      <c r="R251" s="76"/>
      <c r="S251" s="76"/>
      <c r="T251" s="76"/>
      <c r="U251" s="76"/>
      <c r="V251" s="76"/>
      <c r="W251" s="76"/>
      <c r="AC251" s="639">
        <f t="shared" si="6"/>
        <v>5250.0000000000009</v>
      </c>
      <c r="AD251" s="74">
        <f t="shared" si="7"/>
        <v>80250</v>
      </c>
    </row>
    <row r="252" spans="1:30" x14ac:dyDescent="0.35">
      <c r="A252" s="76"/>
      <c r="B252" s="76"/>
      <c r="C252" s="76"/>
      <c r="D252" s="76"/>
      <c r="E252" s="76"/>
      <c r="F252" s="76" t="s">
        <v>14337</v>
      </c>
      <c r="G252" s="76"/>
      <c r="H252" s="74">
        <v>75000</v>
      </c>
      <c r="I252" s="76"/>
      <c r="J252" s="76" t="s">
        <v>1062</v>
      </c>
      <c r="K252" s="76" t="s">
        <v>1063</v>
      </c>
      <c r="L252" s="76" t="s">
        <v>14205</v>
      </c>
      <c r="M252" s="119">
        <v>3151970225</v>
      </c>
      <c r="N252" s="119" t="s">
        <v>14336</v>
      </c>
      <c r="O252" s="76"/>
      <c r="P252" s="75" t="s">
        <v>1063</v>
      </c>
      <c r="Q252" s="75" t="s">
        <v>1063</v>
      </c>
      <c r="R252" s="76"/>
      <c r="S252" s="76"/>
      <c r="T252" s="76"/>
      <c r="U252" s="76"/>
      <c r="V252" s="76"/>
      <c r="W252" s="76"/>
      <c r="AC252" s="639">
        <f t="shared" si="6"/>
        <v>5250.0000000000009</v>
      </c>
      <c r="AD252" s="74">
        <f t="shared" si="7"/>
        <v>80250</v>
      </c>
    </row>
    <row r="253" spans="1:30" x14ac:dyDescent="0.35">
      <c r="A253" s="76"/>
      <c r="B253" s="76"/>
      <c r="C253" s="76"/>
      <c r="D253" s="76"/>
      <c r="E253" s="76"/>
      <c r="F253" s="76" t="s">
        <v>14338</v>
      </c>
      <c r="G253" s="76"/>
      <c r="H253" s="74">
        <v>75000</v>
      </c>
      <c r="I253" s="76"/>
      <c r="J253" s="76" t="s">
        <v>1062</v>
      </c>
      <c r="K253" s="76" t="s">
        <v>1063</v>
      </c>
      <c r="L253" s="76" t="s">
        <v>14205</v>
      </c>
      <c r="M253" s="119">
        <v>3151970235</v>
      </c>
      <c r="N253" s="119" t="s">
        <v>14336</v>
      </c>
      <c r="O253" s="76"/>
      <c r="P253" s="75" t="s">
        <v>1063</v>
      </c>
      <c r="Q253" s="75" t="s">
        <v>1063</v>
      </c>
      <c r="R253" s="76"/>
      <c r="S253" s="76"/>
      <c r="T253" s="76"/>
      <c r="U253" s="76"/>
      <c r="V253" s="76"/>
      <c r="W253" s="76"/>
      <c r="AC253" s="639">
        <f t="shared" si="6"/>
        <v>5250.0000000000009</v>
      </c>
      <c r="AD253" s="74">
        <f t="shared" si="7"/>
        <v>80250</v>
      </c>
    </row>
    <row r="254" spans="1:30" x14ac:dyDescent="0.35">
      <c r="A254" s="76"/>
      <c r="B254" s="76"/>
      <c r="C254" s="76"/>
      <c r="D254" s="76"/>
      <c r="E254" s="76"/>
      <c r="F254" s="76" t="s">
        <v>14339</v>
      </c>
      <c r="G254" s="76"/>
      <c r="H254" s="74">
        <v>75000</v>
      </c>
      <c r="I254" s="76"/>
      <c r="J254" s="76" t="s">
        <v>1062</v>
      </c>
      <c r="K254" s="76" t="s">
        <v>1063</v>
      </c>
      <c r="L254" s="76" t="s">
        <v>14205</v>
      </c>
      <c r="M254" s="119">
        <v>3151970232</v>
      </c>
      <c r="N254" s="119" t="s">
        <v>14336</v>
      </c>
      <c r="O254" s="76"/>
      <c r="P254" s="75" t="s">
        <v>1063</v>
      </c>
      <c r="Q254" s="75" t="s">
        <v>1063</v>
      </c>
      <c r="R254" s="76"/>
      <c r="S254" s="76"/>
      <c r="T254" s="76"/>
      <c r="U254" s="76"/>
      <c r="V254" s="76"/>
      <c r="W254" s="76"/>
      <c r="AC254" s="639">
        <f t="shared" si="6"/>
        <v>5250.0000000000009</v>
      </c>
      <c r="AD254" s="74">
        <f t="shared" si="7"/>
        <v>80250</v>
      </c>
    </row>
    <row r="255" spans="1:30" x14ac:dyDescent="0.35">
      <c r="A255" s="76"/>
      <c r="B255" s="76"/>
      <c r="C255" s="76"/>
      <c r="D255" s="76"/>
      <c r="E255" s="76"/>
      <c r="F255" s="76" t="s">
        <v>14340</v>
      </c>
      <c r="G255" s="76"/>
      <c r="H255" s="74">
        <v>75000</v>
      </c>
      <c r="I255" s="76"/>
      <c r="J255" s="76" t="s">
        <v>1147</v>
      </c>
      <c r="K255" s="76" t="s">
        <v>1063</v>
      </c>
      <c r="L255" s="76" t="s">
        <v>11387</v>
      </c>
      <c r="M255" s="119" t="s">
        <v>14341</v>
      </c>
      <c r="N255" s="119" t="s">
        <v>14336</v>
      </c>
      <c r="O255" s="76"/>
      <c r="P255" s="75" t="s">
        <v>1063</v>
      </c>
      <c r="Q255" s="75" t="s">
        <v>1063</v>
      </c>
      <c r="R255" s="76"/>
      <c r="S255" s="76"/>
      <c r="T255" s="76"/>
      <c r="U255" s="76"/>
      <c r="V255" s="76"/>
      <c r="W255" s="76"/>
      <c r="AC255" s="639">
        <f t="shared" si="6"/>
        <v>5250.0000000000009</v>
      </c>
      <c r="AD255" s="74">
        <f t="shared" si="7"/>
        <v>80250</v>
      </c>
    </row>
    <row r="256" spans="1:30" x14ac:dyDescent="0.35">
      <c r="A256" s="76"/>
      <c r="B256" s="76"/>
      <c r="C256" s="76"/>
      <c r="D256" s="76"/>
      <c r="E256" s="76"/>
      <c r="F256" s="76" t="s">
        <v>14342</v>
      </c>
      <c r="G256" s="76"/>
      <c r="H256" s="74">
        <v>75000</v>
      </c>
      <c r="I256" s="76"/>
      <c r="J256" s="76" t="s">
        <v>1765</v>
      </c>
      <c r="K256" s="76" t="s">
        <v>1765</v>
      </c>
      <c r="L256" s="76" t="s">
        <v>1765</v>
      </c>
      <c r="M256" s="76" t="s">
        <v>1765</v>
      </c>
      <c r="N256" s="76" t="s">
        <v>1765</v>
      </c>
      <c r="O256" s="76"/>
      <c r="P256" s="75" t="s">
        <v>1765</v>
      </c>
      <c r="Q256" s="75" t="s">
        <v>1765</v>
      </c>
      <c r="R256" s="76"/>
      <c r="S256" s="76"/>
      <c r="T256" s="76"/>
      <c r="U256" s="76"/>
      <c r="V256" s="76"/>
      <c r="W256" s="76"/>
      <c r="AC256" s="639">
        <f t="shared" si="6"/>
        <v>5250.0000000000009</v>
      </c>
      <c r="AD256" s="74">
        <f t="shared" si="7"/>
        <v>80250</v>
      </c>
    </row>
    <row r="257" spans="1:30" x14ac:dyDescent="0.35">
      <c r="A257" s="76"/>
      <c r="B257" s="76"/>
      <c r="C257" s="76"/>
      <c r="D257" s="76"/>
      <c r="E257" s="76"/>
      <c r="F257" s="76" t="s">
        <v>14343</v>
      </c>
      <c r="G257" s="76"/>
      <c r="H257" s="74">
        <v>75000</v>
      </c>
      <c r="I257" s="76"/>
      <c r="J257" s="76" t="s">
        <v>1147</v>
      </c>
      <c r="K257" s="76" t="s">
        <v>1063</v>
      </c>
      <c r="L257" s="76" t="s">
        <v>11387</v>
      </c>
      <c r="M257" s="119" t="s">
        <v>14344</v>
      </c>
      <c r="N257" s="119" t="s">
        <v>14336</v>
      </c>
      <c r="O257" s="76"/>
      <c r="P257" s="75" t="s">
        <v>1063</v>
      </c>
      <c r="Q257" s="75" t="s">
        <v>1063</v>
      </c>
      <c r="R257" s="76"/>
      <c r="S257" s="76"/>
      <c r="T257" s="76"/>
      <c r="U257" s="76"/>
      <c r="V257" s="76"/>
      <c r="W257" s="76"/>
      <c r="AC257" s="639">
        <f t="shared" si="6"/>
        <v>5250.0000000000009</v>
      </c>
      <c r="AD257" s="74">
        <f t="shared" si="7"/>
        <v>80250</v>
      </c>
    </row>
    <row r="258" spans="1:30" x14ac:dyDescent="0.35">
      <c r="A258" s="76"/>
      <c r="B258" s="76"/>
      <c r="C258" s="76"/>
      <c r="D258" s="76"/>
      <c r="E258" s="76"/>
      <c r="F258" s="76" t="s">
        <v>14345</v>
      </c>
      <c r="G258" s="76"/>
      <c r="H258" s="74">
        <v>75000</v>
      </c>
      <c r="I258" s="76"/>
      <c r="J258" s="76" t="s">
        <v>1062</v>
      </c>
      <c r="K258" s="76" t="s">
        <v>1063</v>
      </c>
      <c r="L258" s="76" t="s">
        <v>14205</v>
      </c>
      <c r="M258" s="119">
        <v>3151970228</v>
      </c>
      <c r="N258" s="119" t="s">
        <v>14336</v>
      </c>
      <c r="O258" s="76"/>
      <c r="P258" s="75" t="s">
        <v>1063</v>
      </c>
      <c r="Q258" s="75" t="s">
        <v>1063</v>
      </c>
      <c r="R258" s="76"/>
      <c r="S258" s="76"/>
      <c r="T258" s="76"/>
      <c r="U258" s="76"/>
      <c r="V258" s="76"/>
      <c r="W258" s="76"/>
      <c r="AC258" s="639">
        <f t="shared" si="6"/>
        <v>5250.0000000000009</v>
      </c>
      <c r="AD258" s="74">
        <f t="shared" si="7"/>
        <v>80250</v>
      </c>
    </row>
    <row r="259" spans="1:30" x14ac:dyDescent="0.35">
      <c r="A259" s="76"/>
      <c r="B259" s="76"/>
      <c r="C259" s="76"/>
      <c r="D259" s="76"/>
      <c r="E259" s="76"/>
      <c r="F259" s="76" t="s">
        <v>14346</v>
      </c>
      <c r="G259" s="76"/>
      <c r="H259" s="74">
        <v>75000</v>
      </c>
      <c r="I259" s="76"/>
      <c r="J259" s="76" t="s">
        <v>1062</v>
      </c>
      <c r="K259" s="76" t="s">
        <v>1063</v>
      </c>
      <c r="L259" s="76" t="s">
        <v>14205</v>
      </c>
      <c r="M259" s="119">
        <v>3151970185</v>
      </c>
      <c r="N259" s="119" t="s">
        <v>14336</v>
      </c>
      <c r="O259" s="76"/>
      <c r="P259" s="75" t="s">
        <v>1063</v>
      </c>
      <c r="Q259" s="75" t="s">
        <v>1063</v>
      </c>
      <c r="R259" s="76"/>
      <c r="S259" s="76"/>
      <c r="T259" s="76"/>
      <c r="U259" s="76"/>
      <c r="V259" s="76"/>
      <c r="W259" s="76"/>
      <c r="AC259" s="639">
        <f t="shared" si="6"/>
        <v>5250.0000000000009</v>
      </c>
      <c r="AD259" s="74">
        <f t="shared" si="7"/>
        <v>80250</v>
      </c>
    </row>
    <row r="260" spans="1:30" x14ac:dyDescent="0.35">
      <c r="A260" s="76"/>
      <c r="B260" s="76"/>
      <c r="C260" s="76"/>
      <c r="D260" s="76"/>
      <c r="E260" s="76"/>
      <c r="F260" s="76" t="s">
        <v>14347</v>
      </c>
      <c r="G260" s="76"/>
      <c r="H260" s="74">
        <v>75000</v>
      </c>
      <c r="I260" s="76"/>
      <c r="J260" s="76" t="s">
        <v>1062</v>
      </c>
      <c r="K260" s="76" t="s">
        <v>1063</v>
      </c>
      <c r="L260" s="76" t="s">
        <v>14205</v>
      </c>
      <c r="M260" s="119">
        <v>3151970147</v>
      </c>
      <c r="N260" s="119" t="s">
        <v>14336</v>
      </c>
      <c r="O260" s="76"/>
      <c r="P260" s="75" t="s">
        <v>1063</v>
      </c>
      <c r="Q260" s="75" t="s">
        <v>1063</v>
      </c>
      <c r="R260" s="76"/>
      <c r="S260" s="76"/>
      <c r="T260" s="76"/>
      <c r="U260" s="76"/>
      <c r="V260" s="76"/>
      <c r="W260" s="76"/>
      <c r="AC260" s="639">
        <f t="shared" si="6"/>
        <v>5250.0000000000009</v>
      </c>
      <c r="AD260" s="74">
        <f t="shared" si="7"/>
        <v>80250</v>
      </c>
    </row>
    <row r="261" spans="1:30" x14ac:dyDescent="0.35">
      <c r="A261" s="76"/>
      <c r="B261" s="76"/>
      <c r="C261" s="76"/>
      <c r="D261" s="76"/>
      <c r="E261" s="76"/>
      <c r="F261" s="76" t="s">
        <v>14348</v>
      </c>
      <c r="G261" s="76"/>
      <c r="H261" s="74">
        <v>75000</v>
      </c>
      <c r="I261" s="76"/>
      <c r="J261" s="76" t="s">
        <v>1765</v>
      </c>
      <c r="K261" s="76" t="s">
        <v>1765</v>
      </c>
      <c r="L261" s="76" t="s">
        <v>1765</v>
      </c>
      <c r="M261" s="76" t="s">
        <v>1765</v>
      </c>
      <c r="N261" s="76" t="s">
        <v>1765</v>
      </c>
      <c r="O261" s="76"/>
      <c r="P261" s="75" t="s">
        <v>1765</v>
      </c>
      <c r="Q261" s="75" t="s">
        <v>1765</v>
      </c>
      <c r="R261" s="76"/>
      <c r="S261" s="76"/>
      <c r="T261" s="76"/>
      <c r="U261" s="76"/>
      <c r="V261" s="76"/>
      <c r="W261" s="76"/>
      <c r="AC261" s="639">
        <f t="shared" si="6"/>
        <v>5250.0000000000009</v>
      </c>
      <c r="AD261" s="74">
        <f t="shared" si="7"/>
        <v>80250</v>
      </c>
    </row>
    <row r="262" spans="1:30" x14ac:dyDescent="0.35">
      <c r="A262" s="76"/>
      <c r="B262" s="76"/>
      <c r="C262" s="76"/>
      <c r="D262" s="76"/>
      <c r="E262" s="76"/>
      <c r="F262" s="117" t="s">
        <v>14349</v>
      </c>
      <c r="G262" s="76"/>
      <c r="H262" s="74">
        <v>75000</v>
      </c>
      <c r="I262" s="76"/>
      <c r="J262" s="76" t="s">
        <v>1765</v>
      </c>
      <c r="K262" s="76" t="s">
        <v>1765</v>
      </c>
      <c r="L262" s="76" t="s">
        <v>1765</v>
      </c>
      <c r="M262" s="76" t="s">
        <v>1765</v>
      </c>
      <c r="N262" s="76" t="s">
        <v>1765</v>
      </c>
      <c r="O262" s="76"/>
      <c r="P262" s="75" t="s">
        <v>1765</v>
      </c>
      <c r="Q262" s="75" t="s">
        <v>1765</v>
      </c>
      <c r="R262" s="76"/>
      <c r="S262" s="76"/>
      <c r="T262" s="76"/>
      <c r="U262" s="76"/>
      <c r="V262" s="76"/>
      <c r="W262" s="69"/>
      <c r="AC262" s="639">
        <f t="shared" ref="AC262:AC302" si="8">H262*AC$4</f>
        <v>5250.0000000000009</v>
      </c>
      <c r="AD262" s="74">
        <f t="shared" ref="AD262:AD302" si="9">H262+AC262</f>
        <v>80250</v>
      </c>
    </row>
    <row r="263" spans="1:30" x14ac:dyDescent="0.35">
      <c r="A263" s="76"/>
      <c r="B263" s="76"/>
      <c r="C263" s="76"/>
      <c r="D263" s="76"/>
      <c r="E263" s="76"/>
      <c r="F263" s="117" t="s">
        <v>14350</v>
      </c>
      <c r="G263" s="76"/>
      <c r="H263" s="74">
        <v>75000</v>
      </c>
      <c r="I263" s="76"/>
      <c r="J263" s="76" t="s">
        <v>1765</v>
      </c>
      <c r="K263" s="76" t="s">
        <v>1765</v>
      </c>
      <c r="L263" s="76" t="s">
        <v>1765</v>
      </c>
      <c r="M263" s="76" t="s">
        <v>1765</v>
      </c>
      <c r="N263" s="76" t="s">
        <v>1765</v>
      </c>
      <c r="O263" s="76"/>
      <c r="P263" s="75" t="s">
        <v>1765</v>
      </c>
      <c r="Q263" s="75" t="s">
        <v>1765</v>
      </c>
      <c r="R263" s="76"/>
      <c r="S263" s="76"/>
      <c r="T263" s="76"/>
      <c r="U263" s="76"/>
      <c r="V263" s="76"/>
      <c r="W263" s="76"/>
      <c r="AC263" s="639">
        <f t="shared" si="8"/>
        <v>5250.0000000000009</v>
      </c>
      <c r="AD263" s="74">
        <f t="shared" si="9"/>
        <v>80250</v>
      </c>
    </row>
    <row r="264" spans="1:30" x14ac:dyDescent="0.35">
      <c r="A264" s="76"/>
      <c r="B264" s="76"/>
      <c r="C264" s="76"/>
      <c r="D264" s="76"/>
      <c r="E264" s="76"/>
      <c r="F264" s="117" t="s">
        <v>14351</v>
      </c>
      <c r="G264" s="76"/>
      <c r="H264" s="74">
        <v>75000</v>
      </c>
      <c r="I264" s="76"/>
      <c r="J264" s="76" t="s">
        <v>1765</v>
      </c>
      <c r="K264" s="76" t="s">
        <v>1765</v>
      </c>
      <c r="L264" s="76" t="s">
        <v>1765</v>
      </c>
      <c r="M264" s="76" t="s">
        <v>1765</v>
      </c>
      <c r="N264" s="76" t="s">
        <v>1765</v>
      </c>
      <c r="O264" s="76"/>
      <c r="P264" s="75" t="s">
        <v>1765</v>
      </c>
      <c r="Q264" s="75" t="s">
        <v>1765</v>
      </c>
      <c r="R264" s="76"/>
      <c r="S264" s="76"/>
      <c r="T264" s="76"/>
      <c r="U264" s="69"/>
      <c r="V264" s="76"/>
      <c r="W264" s="76"/>
      <c r="AC264" s="639">
        <f t="shared" si="8"/>
        <v>5250.0000000000009</v>
      </c>
      <c r="AD264" s="74">
        <f t="shared" si="9"/>
        <v>80250</v>
      </c>
    </row>
    <row r="265" spans="1:30" x14ac:dyDescent="0.35">
      <c r="A265" s="76"/>
      <c r="B265" s="76"/>
      <c r="C265" s="76"/>
      <c r="D265" s="76"/>
      <c r="E265" s="76"/>
      <c r="F265" s="117" t="s">
        <v>14352</v>
      </c>
      <c r="G265" s="76"/>
      <c r="H265" s="74">
        <v>75000</v>
      </c>
      <c r="I265" s="76"/>
      <c r="J265" s="76" t="s">
        <v>1765</v>
      </c>
      <c r="K265" s="76" t="s">
        <v>1765</v>
      </c>
      <c r="L265" s="76" t="s">
        <v>1765</v>
      </c>
      <c r="M265" s="76" t="s">
        <v>1765</v>
      </c>
      <c r="N265" s="76" t="s">
        <v>1765</v>
      </c>
      <c r="O265" s="76"/>
      <c r="P265" s="75" t="s">
        <v>1765</v>
      </c>
      <c r="Q265" s="75" t="s">
        <v>1765</v>
      </c>
      <c r="R265" s="76"/>
      <c r="S265" s="76"/>
      <c r="T265" s="76"/>
      <c r="U265" s="69"/>
      <c r="V265" s="76"/>
      <c r="W265" s="76"/>
      <c r="AC265" s="639">
        <f t="shared" si="8"/>
        <v>5250.0000000000009</v>
      </c>
      <c r="AD265" s="74">
        <f t="shared" si="9"/>
        <v>80250</v>
      </c>
    </row>
    <row r="266" spans="1:30" x14ac:dyDescent="0.35">
      <c r="A266" s="76"/>
      <c r="B266" s="76"/>
      <c r="C266" s="76"/>
      <c r="D266" s="76"/>
      <c r="E266" s="76"/>
      <c r="F266" s="117" t="s">
        <v>14353</v>
      </c>
      <c r="G266" s="76"/>
      <c r="H266" s="74">
        <v>75000</v>
      </c>
      <c r="I266" s="76"/>
      <c r="J266" s="76" t="s">
        <v>1765</v>
      </c>
      <c r="K266" s="76" t="s">
        <v>1765</v>
      </c>
      <c r="L266" s="76" t="s">
        <v>1765</v>
      </c>
      <c r="M266" s="76" t="s">
        <v>1765</v>
      </c>
      <c r="N266" s="76" t="s">
        <v>1765</v>
      </c>
      <c r="O266" s="76"/>
      <c r="P266" s="75" t="s">
        <v>1765</v>
      </c>
      <c r="Q266" s="75" t="s">
        <v>1765</v>
      </c>
      <c r="R266" s="76"/>
      <c r="S266" s="76"/>
      <c r="T266" s="76"/>
      <c r="U266" s="76"/>
      <c r="V266" s="76"/>
      <c r="W266" s="76"/>
      <c r="AC266" s="639">
        <f t="shared" si="8"/>
        <v>5250.0000000000009</v>
      </c>
      <c r="AD266" s="74">
        <f t="shared" si="9"/>
        <v>80250</v>
      </c>
    </row>
    <row r="267" spans="1:30" x14ac:dyDescent="0.35">
      <c r="A267" s="76"/>
      <c r="B267" s="76"/>
      <c r="C267" s="76"/>
      <c r="D267" s="76"/>
      <c r="E267" s="76"/>
      <c r="F267" s="76"/>
      <c r="G267" s="76"/>
      <c r="H267" s="118"/>
      <c r="I267" s="76"/>
      <c r="J267" s="76"/>
      <c r="K267" s="119"/>
      <c r="L267" s="76"/>
      <c r="M267" s="119"/>
      <c r="N267" s="119"/>
      <c r="O267" s="76"/>
      <c r="P267" s="119"/>
      <c r="Q267" s="119"/>
      <c r="R267" s="76"/>
      <c r="S267" s="76"/>
      <c r="T267" s="76"/>
      <c r="U267" s="76"/>
      <c r="V267" s="76"/>
      <c r="W267" s="76"/>
      <c r="AC267" s="639">
        <f t="shared" si="8"/>
        <v>0</v>
      </c>
      <c r="AD267" s="118">
        <f t="shared" si="9"/>
        <v>0</v>
      </c>
    </row>
    <row r="268" spans="1:30" x14ac:dyDescent="0.35">
      <c r="A268" s="64"/>
      <c r="B268" s="64"/>
      <c r="C268" s="64"/>
      <c r="D268" s="64"/>
      <c r="E268" s="64"/>
      <c r="F268" s="66" t="s">
        <v>1931</v>
      </c>
      <c r="G268" s="64"/>
      <c r="H268" s="67"/>
      <c r="I268" s="64"/>
      <c r="J268" s="64"/>
      <c r="K268" s="68"/>
      <c r="L268" s="64"/>
      <c r="M268" s="68"/>
      <c r="N268" s="68"/>
      <c r="O268" s="64"/>
      <c r="P268" s="68"/>
      <c r="Q268" s="68"/>
      <c r="R268" s="64"/>
      <c r="S268" s="64"/>
      <c r="T268" s="64"/>
      <c r="U268" s="64"/>
      <c r="V268" s="64"/>
      <c r="W268" s="64"/>
      <c r="AC268" s="639">
        <f t="shared" si="8"/>
        <v>0</v>
      </c>
      <c r="AD268" s="67">
        <f t="shared" si="9"/>
        <v>0</v>
      </c>
    </row>
    <row r="269" spans="1:30" x14ac:dyDescent="0.35">
      <c r="A269" s="76"/>
      <c r="B269" s="76"/>
      <c r="C269" s="76"/>
      <c r="D269" s="76"/>
      <c r="E269" s="76"/>
      <c r="F269" s="123" t="s">
        <v>1852</v>
      </c>
      <c r="G269" s="76"/>
      <c r="H269" s="118"/>
      <c r="I269" s="76"/>
      <c r="J269" s="76"/>
      <c r="K269" s="119"/>
      <c r="L269" s="76"/>
      <c r="M269" s="119"/>
      <c r="N269" s="119"/>
      <c r="O269" s="76"/>
      <c r="P269" s="119"/>
      <c r="Q269" s="119"/>
      <c r="R269" s="76"/>
      <c r="S269" s="76"/>
      <c r="T269" s="76"/>
      <c r="U269" s="76"/>
      <c r="V269" s="76"/>
      <c r="W269" s="76" t="s">
        <v>1852</v>
      </c>
      <c r="AC269" s="639">
        <f t="shared" si="8"/>
        <v>0</v>
      </c>
      <c r="AD269" s="118">
        <f t="shared" si="9"/>
        <v>0</v>
      </c>
    </row>
    <row r="270" spans="1:30" x14ac:dyDescent="0.35">
      <c r="A270" s="76"/>
      <c r="B270" s="76"/>
      <c r="C270" s="76"/>
      <c r="D270" s="76"/>
      <c r="E270" s="76"/>
      <c r="F270" s="76"/>
      <c r="G270" s="76"/>
      <c r="H270" s="118"/>
      <c r="I270" s="76"/>
      <c r="J270" s="76"/>
      <c r="K270" s="119"/>
      <c r="L270" s="76"/>
      <c r="M270" s="119"/>
      <c r="N270" s="119"/>
      <c r="O270" s="76"/>
      <c r="P270" s="119"/>
      <c r="Q270" s="119"/>
      <c r="R270" s="76"/>
      <c r="S270" s="76"/>
      <c r="T270" s="76"/>
      <c r="U270" s="76"/>
      <c r="V270" s="76"/>
      <c r="W270" s="76"/>
      <c r="AC270" s="639">
        <f t="shared" si="8"/>
        <v>0</v>
      </c>
      <c r="AD270" s="118">
        <f t="shared" si="9"/>
        <v>0</v>
      </c>
    </row>
    <row r="271" spans="1:30" x14ac:dyDescent="0.35">
      <c r="A271" s="64"/>
      <c r="B271" s="64"/>
      <c r="C271" s="64"/>
      <c r="D271" s="64"/>
      <c r="E271" s="64"/>
      <c r="F271" s="66" t="s">
        <v>6708</v>
      </c>
      <c r="G271" s="64"/>
      <c r="H271" s="67"/>
      <c r="I271" s="64"/>
      <c r="J271" s="64"/>
      <c r="K271" s="68"/>
      <c r="L271" s="64"/>
      <c r="M271" s="68"/>
      <c r="N271" s="68"/>
      <c r="O271" s="64"/>
      <c r="P271" s="68"/>
      <c r="Q271" s="68"/>
      <c r="R271" s="64"/>
      <c r="S271" s="64"/>
      <c r="T271" s="64"/>
      <c r="U271" s="64"/>
      <c r="V271" s="64"/>
      <c r="W271" s="64"/>
      <c r="AC271" s="639">
        <f t="shared" si="8"/>
        <v>0</v>
      </c>
      <c r="AD271" s="67">
        <f t="shared" si="9"/>
        <v>0</v>
      </c>
    </row>
    <row r="272" spans="1:30" x14ac:dyDescent="0.35">
      <c r="A272" s="76"/>
      <c r="B272" s="76"/>
      <c r="C272" s="76"/>
      <c r="D272" s="76"/>
      <c r="E272" s="76"/>
      <c r="F272" s="76" t="s">
        <v>14354</v>
      </c>
      <c r="G272" s="76"/>
      <c r="H272" s="118"/>
      <c r="I272" s="76"/>
      <c r="J272" s="76" t="s">
        <v>14355</v>
      </c>
      <c r="K272" s="119">
        <v>2015</v>
      </c>
      <c r="L272" s="76" t="s">
        <v>14356</v>
      </c>
      <c r="M272" s="119" t="s">
        <v>14357</v>
      </c>
      <c r="N272" s="119"/>
      <c r="O272" s="76"/>
      <c r="P272" s="119" t="s">
        <v>14358</v>
      </c>
      <c r="Q272" s="119" t="s">
        <v>1011</v>
      </c>
      <c r="R272" s="76"/>
      <c r="S272" s="76"/>
      <c r="T272" s="76"/>
      <c r="U272" s="76"/>
      <c r="V272" s="76"/>
      <c r="W272" s="76"/>
      <c r="AC272" s="639">
        <f t="shared" si="8"/>
        <v>0</v>
      </c>
      <c r="AD272" s="118">
        <f t="shared" si="9"/>
        <v>0</v>
      </c>
    </row>
    <row r="273" spans="1:30" x14ac:dyDescent="0.35">
      <c r="A273" s="76"/>
      <c r="B273" s="76"/>
      <c r="C273" s="76"/>
      <c r="D273" s="76"/>
      <c r="E273" s="76"/>
      <c r="F273" s="76" t="s">
        <v>14359</v>
      </c>
      <c r="G273" s="76"/>
      <c r="H273" s="118"/>
      <c r="I273" s="76"/>
      <c r="J273" s="76" t="s">
        <v>14355</v>
      </c>
      <c r="K273" s="119">
        <v>2015</v>
      </c>
      <c r="L273" s="76" t="s">
        <v>14356</v>
      </c>
      <c r="M273" s="119" t="s">
        <v>14360</v>
      </c>
      <c r="N273" s="119"/>
      <c r="O273" s="76"/>
      <c r="P273" s="119" t="s">
        <v>14358</v>
      </c>
      <c r="Q273" s="119" t="s">
        <v>1011</v>
      </c>
      <c r="R273" s="76"/>
      <c r="S273" s="76"/>
      <c r="T273" s="76"/>
      <c r="U273" s="76"/>
      <c r="V273" s="76"/>
      <c r="W273" s="76"/>
      <c r="AC273" s="639">
        <f t="shared" si="8"/>
        <v>0</v>
      </c>
      <c r="AD273" s="118">
        <f t="shared" si="9"/>
        <v>0</v>
      </c>
    </row>
    <row r="274" spans="1:30" x14ac:dyDescent="0.35">
      <c r="A274" s="76"/>
      <c r="B274" s="76"/>
      <c r="C274" s="76"/>
      <c r="D274" s="76"/>
      <c r="E274" s="76"/>
      <c r="F274" s="76"/>
      <c r="G274" s="76"/>
      <c r="H274" s="118">
        <v>2000000</v>
      </c>
      <c r="I274" s="76"/>
      <c r="J274" s="76"/>
      <c r="K274" s="119"/>
      <c r="L274" s="76"/>
      <c r="M274" s="119"/>
      <c r="N274" s="119"/>
      <c r="O274" s="76"/>
      <c r="P274" s="119"/>
      <c r="Q274" s="119"/>
      <c r="R274" s="76"/>
      <c r="S274" s="76"/>
      <c r="T274" s="76"/>
      <c r="U274" s="76"/>
      <c r="V274" s="76"/>
      <c r="W274" s="76"/>
      <c r="AC274" s="639">
        <f t="shared" si="8"/>
        <v>140000</v>
      </c>
      <c r="AD274" s="118">
        <f t="shared" si="9"/>
        <v>2140000</v>
      </c>
    </row>
    <row r="275" spans="1:30" x14ac:dyDescent="0.35">
      <c r="A275" s="64"/>
      <c r="B275" s="64"/>
      <c r="C275" s="64"/>
      <c r="D275" s="64"/>
      <c r="E275" s="64"/>
      <c r="F275" s="66" t="s">
        <v>1168</v>
      </c>
      <c r="G275" s="64"/>
      <c r="H275" s="67"/>
      <c r="I275" s="64"/>
      <c r="J275" s="64"/>
      <c r="K275" s="68"/>
      <c r="L275" s="64"/>
      <c r="M275" s="68"/>
      <c r="N275" s="68"/>
      <c r="O275" s="64"/>
      <c r="P275" s="68"/>
      <c r="Q275" s="68"/>
      <c r="R275" s="64"/>
      <c r="S275" s="64"/>
      <c r="T275" s="64"/>
      <c r="U275" s="64"/>
      <c r="V275" s="64"/>
      <c r="W275" s="64"/>
      <c r="AC275" s="639">
        <f t="shared" si="8"/>
        <v>0</v>
      </c>
      <c r="AD275" s="67">
        <f t="shared" si="9"/>
        <v>0</v>
      </c>
    </row>
    <row r="276" spans="1:30" x14ac:dyDescent="0.35">
      <c r="A276" s="76"/>
      <c r="B276" s="76"/>
      <c r="C276" s="76"/>
      <c r="D276" s="76"/>
      <c r="E276" s="76"/>
      <c r="F276" s="117" t="s">
        <v>14361</v>
      </c>
      <c r="G276" s="76"/>
      <c r="H276" s="118"/>
      <c r="I276" s="76"/>
      <c r="J276" s="76" t="s">
        <v>14362</v>
      </c>
      <c r="K276" s="119" t="s">
        <v>1063</v>
      </c>
      <c r="L276" s="174" t="s">
        <v>3624</v>
      </c>
      <c r="M276" s="119">
        <v>96879856</v>
      </c>
      <c r="N276" s="119"/>
      <c r="O276" s="76"/>
      <c r="P276" s="119" t="s">
        <v>1063</v>
      </c>
      <c r="Q276" s="119" t="s">
        <v>1063</v>
      </c>
      <c r="R276" s="76"/>
      <c r="S276" s="76"/>
      <c r="T276" s="76"/>
      <c r="U276" s="76"/>
      <c r="V276" s="76"/>
      <c r="W276" s="76"/>
      <c r="AC276" s="639">
        <f t="shared" si="8"/>
        <v>0</v>
      </c>
      <c r="AD276" s="118">
        <f t="shared" si="9"/>
        <v>0</v>
      </c>
    </row>
    <row r="277" spans="1:30" x14ac:dyDescent="0.35">
      <c r="A277" s="69"/>
      <c r="B277" s="69"/>
      <c r="C277" s="69"/>
      <c r="D277" s="69"/>
      <c r="E277" s="69"/>
      <c r="F277" s="117" t="s">
        <v>14363</v>
      </c>
      <c r="G277" s="76"/>
      <c r="H277" s="118"/>
      <c r="I277" s="76"/>
      <c r="J277" s="76" t="s">
        <v>14362</v>
      </c>
      <c r="K277" s="119" t="s">
        <v>1063</v>
      </c>
      <c r="L277" s="174" t="s">
        <v>3624</v>
      </c>
      <c r="M277" s="119">
        <v>98449050</v>
      </c>
      <c r="N277" s="75"/>
      <c r="O277" s="69"/>
      <c r="P277" s="119" t="s">
        <v>1063</v>
      </c>
      <c r="Q277" s="119" t="s">
        <v>1063</v>
      </c>
      <c r="R277" s="69"/>
      <c r="S277" s="69"/>
      <c r="T277" s="69"/>
      <c r="U277" s="69"/>
      <c r="V277" s="69"/>
      <c r="W277" s="76"/>
      <c r="AC277" s="639">
        <f t="shared" si="8"/>
        <v>0</v>
      </c>
      <c r="AD277" s="118">
        <f t="shared" si="9"/>
        <v>0</v>
      </c>
    </row>
    <row r="278" spans="1:30" x14ac:dyDescent="0.35">
      <c r="A278" s="76"/>
      <c r="B278" s="76"/>
      <c r="C278" s="76"/>
      <c r="D278" s="76"/>
      <c r="E278" s="76"/>
      <c r="F278" s="117" t="s">
        <v>14361</v>
      </c>
      <c r="G278" s="76"/>
      <c r="H278" s="118"/>
      <c r="I278" s="76"/>
      <c r="J278" s="76" t="s">
        <v>14362</v>
      </c>
      <c r="K278" s="119" t="s">
        <v>1063</v>
      </c>
      <c r="L278" s="174" t="s">
        <v>3624</v>
      </c>
      <c r="M278" s="119">
        <v>96879856</v>
      </c>
      <c r="N278" s="119"/>
      <c r="O278" s="76"/>
      <c r="P278" s="119" t="s">
        <v>1063</v>
      </c>
      <c r="Q278" s="119" t="s">
        <v>1063</v>
      </c>
      <c r="R278" s="76"/>
      <c r="S278" s="76"/>
      <c r="T278" s="76"/>
      <c r="U278" s="76"/>
      <c r="V278" s="76"/>
      <c r="W278" s="76"/>
      <c r="AC278" s="639">
        <f t="shared" si="8"/>
        <v>0</v>
      </c>
      <c r="AD278" s="118">
        <f t="shared" si="9"/>
        <v>0</v>
      </c>
    </row>
    <row r="279" spans="1:30" x14ac:dyDescent="0.35">
      <c r="A279" s="76"/>
      <c r="B279" s="76"/>
      <c r="C279" s="76"/>
      <c r="D279" s="76"/>
      <c r="E279" s="76"/>
      <c r="F279" s="117" t="s">
        <v>14363</v>
      </c>
      <c r="G279" s="76"/>
      <c r="H279" s="118"/>
      <c r="I279" s="76"/>
      <c r="J279" s="76" t="s">
        <v>14362</v>
      </c>
      <c r="K279" s="119" t="s">
        <v>1063</v>
      </c>
      <c r="L279" s="174" t="s">
        <v>3624</v>
      </c>
      <c r="M279" s="119">
        <v>98449050</v>
      </c>
      <c r="N279" s="119"/>
      <c r="O279" s="76"/>
      <c r="P279" s="119" t="s">
        <v>1063</v>
      </c>
      <c r="Q279" s="119" t="s">
        <v>1063</v>
      </c>
      <c r="R279" s="76"/>
      <c r="S279" s="76"/>
      <c r="T279" s="76"/>
      <c r="U279" s="76"/>
      <c r="V279" s="76"/>
      <c r="W279" s="76"/>
      <c r="AC279" s="639">
        <f t="shared" si="8"/>
        <v>0</v>
      </c>
      <c r="AD279" s="118">
        <f t="shared" si="9"/>
        <v>0</v>
      </c>
    </row>
    <row r="280" spans="1:30" x14ac:dyDescent="0.35">
      <c r="A280" s="69"/>
      <c r="B280" s="69"/>
      <c r="C280" s="69"/>
      <c r="D280" s="69"/>
      <c r="E280" s="69"/>
      <c r="F280" s="117"/>
      <c r="G280" s="76"/>
      <c r="H280" s="118">
        <v>280000</v>
      </c>
      <c r="I280" s="76"/>
      <c r="J280" s="76"/>
      <c r="K280" s="119"/>
      <c r="L280" s="174"/>
      <c r="M280" s="119"/>
      <c r="N280" s="75"/>
      <c r="O280" s="69"/>
      <c r="P280" s="75"/>
      <c r="Q280" s="75"/>
      <c r="R280" s="69"/>
      <c r="S280" s="69"/>
      <c r="T280" s="69"/>
      <c r="U280" s="69"/>
      <c r="V280" s="69"/>
      <c r="W280" s="76"/>
      <c r="AC280" s="639">
        <f t="shared" si="8"/>
        <v>19600.000000000004</v>
      </c>
      <c r="AD280" s="118">
        <f t="shared" si="9"/>
        <v>299600</v>
      </c>
    </row>
    <row r="281" spans="1:30" x14ac:dyDescent="0.35">
      <c r="A281" s="64"/>
      <c r="B281" s="64"/>
      <c r="C281" s="64"/>
      <c r="D281" s="64"/>
      <c r="E281" s="64"/>
      <c r="F281" s="96" t="s">
        <v>1748</v>
      </c>
      <c r="G281" s="64"/>
      <c r="H281" s="67"/>
      <c r="I281" s="64"/>
      <c r="J281" s="64"/>
      <c r="K281" s="68"/>
      <c r="L281" s="180"/>
      <c r="M281" s="68"/>
      <c r="N281" s="68"/>
      <c r="O281" s="64"/>
      <c r="P281" s="68"/>
      <c r="Q281" s="68"/>
      <c r="R281" s="64"/>
      <c r="S281" s="64"/>
      <c r="T281" s="64"/>
      <c r="U281" s="64"/>
      <c r="V281" s="64"/>
      <c r="W281" s="64"/>
      <c r="AC281" s="639">
        <f t="shared" si="8"/>
        <v>0</v>
      </c>
      <c r="AD281" s="67">
        <f t="shared" si="9"/>
        <v>0</v>
      </c>
    </row>
    <row r="282" spans="1:30" s="102" customFormat="1" x14ac:dyDescent="0.35">
      <c r="A282" s="69"/>
      <c r="B282" s="69"/>
      <c r="C282" s="69"/>
      <c r="D282" s="69"/>
      <c r="E282" s="69"/>
      <c r="F282" s="79" t="s">
        <v>14364</v>
      </c>
      <c r="G282" s="69"/>
      <c r="H282" s="74"/>
      <c r="I282" s="69"/>
      <c r="J282" s="69" t="s">
        <v>1147</v>
      </c>
      <c r="K282" s="193" t="s">
        <v>1063</v>
      </c>
      <c r="L282" s="69" t="s">
        <v>1063</v>
      </c>
      <c r="M282" s="69" t="s">
        <v>1063</v>
      </c>
      <c r="N282" s="75">
        <v>54072450</v>
      </c>
      <c r="O282" s="69"/>
      <c r="P282" s="75" t="s">
        <v>1063</v>
      </c>
      <c r="Q282" s="75" t="s">
        <v>1063</v>
      </c>
      <c r="R282" s="69"/>
      <c r="S282" s="69"/>
      <c r="T282" s="69"/>
      <c r="U282" s="69"/>
      <c r="V282" s="69"/>
      <c r="W282" s="488"/>
      <c r="AC282" s="639">
        <f t="shared" si="8"/>
        <v>0</v>
      </c>
      <c r="AD282" s="74">
        <f t="shared" si="9"/>
        <v>0</v>
      </c>
    </row>
    <row r="283" spans="1:30" s="102" customFormat="1" x14ac:dyDescent="0.35">
      <c r="A283" s="69"/>
      <c r="B283" s="69"/>
      <c r="C283" s="69"/>
      <c r="D283" s="69"/>
      <c r="E283" s="69"/>
      <c r="F283" s="79" t="s">
        <v>14365</v>
      </c>
      <c r="G283" s="69"/>
      <c r="H283" s="74"/>
      <c r="I283" s="69"/>
      <c r="J283" s="69" t="s">
        <v>14366</v>
      </c>
      <c r="K283" s="193" t="s">
        <v>1063</v>
      </c>
      <c r="L283" s="69" t="s">
        <v>1063</v>
      </c>
      <c r="M283" s="69" t="s">
        <v>1063</v>
      </c>
      <c r="N283" s="75">
        <v>54072451</v>
      </c>
      <c r="O283" s="69"/>
      <c r="P283" s="75" t="s">
        <v>1063</v>
      </c>
      <c r="Q283" s="75" t="s">
        <v>1063</v>
      </c>
      <c r="R283" s="69"/>
      <c r="S283" s="69"/>
      <c r="T283" s="69"/>
      <c r="U283" s="69"/>
      <c r="V283" s="69"/>
      <c r="W283" s="488"/>
      <c r="AC283" s="639">
        <f t="shared" si="8"/>
        <v>0</v>
      </c>
      <c r="AD283" s="74">
        <f t="shared" si="9"/>
        <v>0</v>
      </c>
    </row>
    <row r="284" spans="1:30" x14ac:dyDescent="0.35">
      <c r="A284" s="76"/>
      <c r="B284" s="76"/>
      <c r="C284" s="76"/>
      <c r="D284" s="76"/>
      <c r="E284" s="76"/>
      <c r="F284" s="76" t="s">
        <v>14367</v>
      </c>
      <c r="G284" s="76"/>
      <c r="H284" s="118"/>
      <c r="I284" s="76"/>
      <c r="J284" s="76" t="s">
        <v>3389</v>
      </c>
      <c r="K284" s="193" t="s">
        <v>1063</v>
      </c>
      <c r="L284" s="76" t="s">
        <v>13575</v>
      </c>
      <c r="M284" s="69" t="s">
        <v>1063</v>
      </c>
      <c r="N284" s="119" t="s">
        <v>1063</v>
      </c>
      <c r="O284" s="76"/>
      <c r="P284" s="75" t="s">
        <v>1063</v>
      </c>
      <c r="Q284" s="75" t="s">
        <v>1063</v>
      </c>
      <c r="R284" s="76"/>
      <c r="S284" s="76"/>
      <c r="T284" s="76"/>
      <c r="U284" s="76"/>
      <c r="V284" s="76"/>
      <c r="W284" s="76"/>
      <c r="AC284" s="639">
        <f t="shared" si="8"/>
        <v>0</v>
      </c>
      <c r="AD284" s="118">
        <f t="shared" si="9"/>
        <v>0</v>
      </c>
    </row>
    <row r="285" spans="1:30" x14ac:dyDescent="0.35">
      <c r="A285" s="76"/>
      <c r="B285" s="76"/>
      <c r="C285" s="76"/>
      <c r="D285" s="76"/>
      <c r="E285" s="76"/>
      <c r="F285" s="76" t="s">
        <v>14368</v>
      </c>
      <c r="G285" s="76"/>
      <c r="H285" s="118"/>
      <c r="I285" s="76"/>
      <c r="J285" s="76" t="s">
        <v>1765</v>
      </c>
      <c r="K285" s="193" t="s">
        <v>1765</v>
      </c>
      <c r="L285" s="76" t="s">
        <v>1765</v>
      </c>
      <c r="M285" s="69" t="s">
        <v>1765</v>
      </c>
      <c r="N285" s="119" t="s">
        <v>1765</v>
      </c>
      <c r="O285" s="76"/>
      <c r="P285" s="75" t="s">
        <v>1765</v>
      </c>
      <c r="Q285" s="75" t="s">
        <v>1765</v>
      </c>
      <c r="R285" s="76"/>
      <c r="S285" s="76"/>
      <c r="T285" s="76"/>
      <c r="U285" s="76"/>
      <c r="V285" s="76"/>
      <c r="W285" s="76"/>
      <c r="AC285" s="639">
        <f t="shared" si="8"/>
        <v>0</v>
      </c>
      <c r="AD285" s="118">
        <f t="shared" si="9"/>
        <v>0</v>
      </c>
    </row>
    <row r="286" spans="1:30" x14ac:dyDescent="0.35">
      <c r="A286" s="76"/>
      <c r="B286" s="76"/>
      <c r="C286" s="76"/>
      <c r="D286" s="76"/>
      <c r="E286" s="76"/>
      <c r="F286" s="76" t="s">
        <v>14369</v>
      </c>
      <c r="G286" s="76"/>
      <c r="H286" s="118"/>
      <c r="I286" s="76"/>
      <c r="J286" s="76" t="s">
        <v>14370</v>
      </c>
      <c r="K286" s="193" t="s">
        <v>1765</v>
      </c>
      <c r="L286" s="76" t="s">
        <v>1765</v>
      </c>
      <c r="M286" s="69" t="s">
        <v>1765</v>
      </c>
      <c r="N286" s="119" t="s">
        <v>1765</v>
      </c>
      <c r="O286" s="76"/>
      <c r="P286" s="75" t="s">
        <v>1765</v>
      </c>
      <c r="Q286" s="75" t="s">
        <v>1765</v>
      </c>
      <c r="R286" s="76"/>
      <c r="S286" s="76"/>
      <c r="T286" s="76"/>
      <c r="U286" s="76"/>
      <c r="V286" s="76"/>
      <c r="W286" s="76"/>
      <c r="AC286" s="639">
        <f t="shared" si="8"/>
        <v>0</v>
      </c>
      <c r="AD286" s="118">
        <f t="shared" si="9"/>
        <v>0</v>
      </c>
    </row>
    <row r="287" spans="1:30" x14ac:dyDescent="0.35">
      <c r="A287" s="76"/>
      <c r="B287" s="76"/>
      <c r="C287" s="76"/>
      <c r="D287" s="76"/>
      <c r="E287" s="76"/>
      <c r="F287" s="76" t="s">
        <v>14371</v>
      </c>
      <c r="G287" s="69"/>
      <c r="H287" s="74"/>
      <c r="I287" s="76"/>
      <c r="J287" s="76" t="s">
        <v>1062</v>
      </c>
      <c r="K287" s="193" t="s">
        <v>1063</v>
      </c>
      <c r="L287" s="76" t="s">
        <v>1063</v>
      </c>
      <c r="M287" s="69" t="s">
        <v>1063</v>
      </c>
      <c r="N287" s="119" t="s">
        <v>14302</v>
      </c>
      <c r="O287" s="76"/>
      <c r="P287" s="75" t="s">
        <v>1063</v>
      </c>
      <c r="Q287" s="75" t="s">
        <v>1063</v>
      </c>
      <c r="R287" s="76"/>
      <c r="S287" s="76"/>
      <c r="T287" s="76"/>
      <c r="U287" s="76"/>
      <c r="V287" s="76"/>
      <c r="W287" s="76"/>
      <c r="AC287" s="639">
        <f t="shared" si="8"/>
        <v>0</v>
      </c>
      <c r="AD287" s="74">
        <f t="shared" si="9"/>
        <v>0</v>
      </c>
    </row>
    <row r="288" spans="1:30" x14ac:dyDescent="0.35">
      <c r="A288" s="76"/>
      <c r="B288" s="76"/>
      <c r="C288" s="76"/>
      <c r="D288" s="76"/>
      <c r="E288" s="76"/>
      <c r="F288" s="76" t="s">
        <v>14371</v>
      </c>
      <c r="G288" s="69"/>
      <c r="H288" s="74"/>
      <c r="I288" s="76"/>
      <c r="J288" s="76" t="s">
        <v>1062</v>
      </c>
      <c r="K288" s="193" t="s">
        <v>1063</v>
      </c>
      <c r="L288" s="76" t="s">
        <v>14372</v>
      </c>
      <c r="M288" s="69" t="s">
        <v>1063</v>
      </c>
      <c r="N288" s="119" t="s">
        <v>14279</v>
      </c>
      <c r="O288" s="76"/>
      <c r="P288" s="75" t="s">
        <v>1063</v>
      </c>
      <c r="Q288" s="75" t="s">
        <v>1063</v>
      </c>
      <c r="R288" s="76"/>
      <c r="S288" s="76"/>
      <c r="T288" s="76"/>
      <c r="U288" s="76"/>
      <c r="V288" s="76"/>
      <c r="W288" s="76"/>
      <c r="AC288" s="639">
        <f t="shared" si="8"/>
        <v>0</v>
      </c>
      <c r="AD288" s="74">
        <f t="shared" si="9"/>
        <v>0</v>
      </c>
    </row>
    <row r="289" spans="1:30" x14ac:dyDescent="0.35">
      <c r="A289" s="76"/>
      <c r="B289" s="76"/>
      <c r="C289" s="76"/>
      <c r="D289" s="76"/>
      <c r="E289" s="76"/>
      <c r="F289" s="76" t="s">
        <v>14371</v>
      </c>
      <c r="G289" s="69"/>
      <c r="H289" s="74"/>
      <c r="I289" s="76"/>
      <c r="J289" s="76" t="s">
        <v>1062</v>
      </c>
      <c r="K289" s="193" t="s">
        <v>1063</v>
      </c>
      <c r="L289" s="193" t="s">
        <v>1063</v>
      </c>
      <c r="M289" s="69" t="s">
        <v>1063</v>
      </c>
      <c r="N289" s="119" t="s">
        <v>14292</v>
      </c>
      <c r="O289" s="76"/>
      <c r="P289" s="75" t="s">
        <v>1063</v>
      </c>
      <c r="Q289" s="75" t="s">
        <v>1063</v>
      </c>
      <c r="R289" s="76"/>
      <c r="S289" s="76"/>
      <c r="T289" s="76"/>
      <c r="U289" s="76"/>
      <c r="V289" s="76"/>
      <c r="W289" s="76"/>
      <c r="AC289" s="639">
        <f t="shared" si="8"/>
        <v>0</v>
      </c>
      <c r="AD289" s="74">
        <f t="shared" si="9"/>
        <v>0</v>
      </c>
    </row>
    <row r="290" spans="1:30" x14ac:dyDescent="0.35">
      <c r="A290" s="76"/>
      <c r="B290" s="76"/>
      <c r="C290" s="76"/>
      <c r="D290" s="76"/>
      <c r="E290" s="76"/>
      <c r="F290" s="76"/>
      <c r="G290" s="69"/>
      <c r="H290" s="74">
        <v>400000</v>
      </c>
      <c r="I290" s="76"/>
      <c r="J290" s="76"/>
      <c r="K290" s="119"/>
      <c r="L290" s="76"/>
      <c r="M290" s="119"/>
      <c r="N290" s="119"/>
      <c r="O290" s="76"/>
      <c r="P290" s="119"/>
      <c r="Q290" s="119"/>
      <c r="R290" s="76"/>
      <c r="S290" s="76"/>
      <c r="T290" s="76"/>
      <c r="U290" s="76"/>
      <c r="V290" s="76"/>
      <c r="W290" s="76"/>
      <c r="AC290" s="639">
        <f t="shared" si="8"/>
        <v>28000.000000000004</v>
      </c>
      <c r="AD290" s="74">
        <f t="shared" si="9"/>
        <v>428000</v>
      </c>
    </row>
    <row r="291" spans="1:30" x14ac:dyDescent="0.35">
      <c r="A291" s="64"/>
      <c r="B291" s="64"/>
      <c r="C291" s="64"/>
      <c r="D291" s="64"/>
      <c r="E291" s="64"/>
      <c r="F291" s="66" t="s">
        <v>1572</v>
      </c>
      <c r="G291" s="64"/>
      <c r="H291" s="67"/>
      <c r="I291" s="64"/>
      <c r="J291" s="64"/>
      <c r="K291" s="68"/>
      <c r="L291" s="64"/>
      <c r="M291" s="68"/>
      <c r="N291" s="68"/>
      <c r="O291" s="64"/>
      <c r="P291" s="68"/>
      <c r="Q291" s="68"/>
      <c r="R291" s="64"/>
      <c r="S291" s="64"/>
      <c r="T291" s="64"/>
      <c r="U291" s="64"/>
      <c r="V291" s="64"/>
      <c r="W291" s="64"/>
      <c r="AC291" s="639">
        <f t="shared" si="8"/>
        <v>0</v>
      </c>
      <c r="AD291" s="67">
        <f t="shared" si="9"/>
        <v>0</v>
      </c>
    </row>
    <row r="292" spans="1:30" x14ac:dyDescent="0.35">
      <c r="A292" s="76"/>
      <c r="B292" s="76"/>
      <c r="C292" s="76"/>
      <c r="D292" s="76"/>
      <c r="E292" s="76"/>
      <c r="F292" s="76" t="s">
        <v>14373</v>
      </c>
      <c r="G292" s="76"/>
      <c r="H292" s="118"/>
      <c r="I292" s="76"/>
      <c r="J292" s="76" t="s">
        <v>2839</v>
      </c>
      <c r="K292" s="119" t="s">
        <v>1063</v>
      </c>
      <c r="L292" s="119" t="s">
        <v>1063</v>
      </c>
      <c r="M292" s="119" t="s">
        <v>1063</v>
      </c>
      <c r="N292" s="119" t="s">
        <v>14374</v>
      </c>
      <c r="O292" s="76"/>
      <c r="P292" s="119" t="s">
        <v>1063</v>
      </c>
      <c r="Q292" s="119" t="s">
        <v>1063</v>
      </c>
      <c r="R292" s="76"/>
      <c r="S292" s="76"/>
      <c r="T292" s="76"/>
      <c r="U292" s="76"/>
      <c r="V292" s="76"/>
      <c r="W292" s="76"/>
      <c r="AC292" s="639">
        <f t="shared" si="8"/>
        <v>0</v>
      </c>
      <c r="AD292" s="118">
        <f t="shared" si="9"/>
        <v>0</v>
      </c>
    </row>
    <row r="293" spans="1:30" x14ac:dyDescent="0.35">
      <c r="A293" s="76"/>
      <c r="B293" s="76"/>
      <c r="C293" s="76"/>
      <c r="D293" s="76"/>
      <c r="E293" s="76"/>
      <c r="F293" s="76" t="s">
        <v>14375</v>
      </c>
      <c r="G293" s="69"/>
      <c r="H293" s="74"/>
      <c r="I293" s="76"/>
      <c r="J293" s="76" t="s">
        <v>1063</v>
      </c>
      <c r="K293" s="119" t="s">
        <v>1063</v>
      </c>
      <c r="L293" s="119" t="s">
        <v>1063</v>
      </c>
      <c r="M293" s="119" t="s">
        <v>1063</v>
      </c>
      <c r="N293" s="119" t="s">
        <v>1063</v>
      </c>
      <c r="O293" s="76"/>
      <c r="P293" s="119" t="s">
        <v>1063</v>
      </c>
      <c r="Q293" s="119" t="s">
        <v>1063</v>
      </c>
      <c r="R293" s="76"/>
      <c r="S293" s="76"/>
      <c r="T293" s="76"/>
      <c r="U293" s="76"/>
      <c r="V293" s="76"/>
      <c r="W293" s="76"/>
      <c r="AC293" s="639">
        <f t="shared" si="8"/>
        <v>0</v>
      </c>
      <c r="AD293" s="74">
        <f t="shared" si="9"/>
        <v>0</v>
      </c>
    </row>
    <row r="294" spans="1:30" s="102" customFormat="1" x14ac:dyDescent="0.35">
      <c r="A294" s="69"/>
      <c r="B294" s="69"/>
      <c r="C294" s="69"/>
      <c r="D294" s="69"/>
      <c r="E294" s="69"/>
      <c r="F294" s="79" t="s">
        <v>14376</v>
      </c>
      <c r="G294" s="69"/>
      <c r="H294" s="74"/>
      <c r="I294" s="69"/>
      <c r="J294" s="69" t="s">
        <v>14366</v>
      </c>
      <c r="K294" s="119" t="s">
        <v>1063</v>
      </c>
      <c r="L294" s="119" t="s">
        <v>1063</v>
      </c>
      <c r="M294" s="119" t="s">
        <v>1063</v>
      </c>
      <c r="N294" s="75">
        <v>54072450</v>
      </c>
      <c r="O294" s="69"/>
      <c r="P294" s="119" t="s">
        <v>1063</v>
      </c>
      <c r="Q294" s="119" t="s">
        <v>1063</v>
      </c>
      <c r="R294" s="69"/>
      <c r="S294" s="69"/>
      <c r="T294" s="69"/>
      <c r="U294" s="69"/>
      <c r="V294" s="69"/>
      <c r="W294" s="488"/>
      <c r="AC294" s="639">
        <f t="shared" si="8"/>
        <v>0</v>
      </c>
      <c r="AD294" s="74">
        <f t="shared" si="9"/>
        <v>0</v>
      </c>
    </row>
    <row r="295" spans="1:30" x14ac:dyDescent="0.35">
      <c r="A295" s="76"/>
      <c r="B295" s="76"/>
      <c r="C295" s="76"/>
      <c r="D295" s="76"/>
      <c r="E295" s="76"/>
      <c r="F295" s="76"/>
      <c r="G295" s="69"/>
      <c r="H295" s="74">
        <v>4000000</v>
      </c>
      <c r="I295" s="76"/>
      <c r="J295" s="76"/>
      <c r="K295" s="119"/>
      <c r="L295" s="76"/>
      <c r="M295" s="119"/>
      <c r="N295" s="119"/>
      <c r="O295" s="76"/>
      <c r="P295" s="119"/>
      <c r="Q295" s="119"/>
      <c r="R295" s="76"/>
      <c r="S295" s="76"/>
      <c r="T295" s="76"/>
      <c r="U295" s="76"/>
      <c r="V295" s="76"/>
      <c r="W295" s="76"/>
      <c r="AC295" s="639">
        <f t="shared" si="8"/>
        <v>280000</v>
      </c>
      <c r="AD295" s="74">
        <f t="shared" si="9"/>
        <v>4280000</v>
      </c>
    </row>
    <row r="296" spans="1:30" x14ac:dyDescent="0.35">
      <c r="A296" s="64"/>
      <c r="B296" s="64"/>
      <c r="C296" s="64"/>
      <c r="D296" s="64"/>
      <c r="E296" s="64"/>
      <c r="F296" s="96" t="s">
        <v>1582</v>
      </c>
      <c r="G296" s="64"/>
      <c r="H296" s="67"/>
      <c r="I296" s="64"/>
      <c r="J296" s="64"/>
      <c r="K296" s="68"/>
      <c r="L296" s="64"/>
      <c r="M296" s="68"/>
      <c r="N296" s="68"/>
      <c r="O296" s="64"/>
      <c r="P296" s="68"/>
      <c r="Q296" s="68"/>
      <c r="R296" s="64"/>
      <c r="S296" s="64"/>
      <c r="T296" s="64"/>
      <c r="U296" s="64"/>
      <c r="V296" s="64"/>
      <c r="W296" s="64"/>
      <c r="AC296" s="639">
        <f t="shared" si="8"/>
        <v>0</v>
      </c>
      <c r="AD296" s="67">
        <f t="shared" si="9"/>
        <v>0</v>
      </c>
    </row>
    <row r="297" spans="1:30" s="102" customFormat="1" x14ac:dyDescent="0.35">
      <c r="A297" s="69"/>
      <c r="B297" s="69"/>
      <c r="C297" s="69"/>
      <c r="D297" s="69"/>
      <c r="E297" s="69"/>
      <c r="F297" s="79" t="s">
        <v>14377</v>
      </c>
      <c r="G297" s="69"/>
      <c r="H297" s="74"/>
      <c r="I297" s="69"/>
      <c r="J297" s="69" t="s">
        <v>14366</v>
      </c>
      <c r="K297" s="193" t="s">
        <v>1063</v>
      </c>
      <c r="L297" s="193" t="s">
        <v>1063</v>
      </c>
      <c r="M297" s="193" t="s">
        <v>1063</v>
      </c>
      <c r="N297" s="75">
        <v>54072452</v>
      </c>
      <c r="O297" s="69"/>
      <c r="P297" s="75" t="s">
        <v>1063</v>
      </c>
      <c r="Q297" s="75" t="s">
        <v>1063</v>
      </c>
      <c r="R297" s="69"/>
      <c r="S297" s="69"/>
      <c r="T297" s="69"/>
      <c r="U297" s="69"/>
      <c r="V297" s="69"/>
      <c r="W297" s="488"/>
      <c r="AC297" s="639">
        <f t="shared" si="8"/>
        <v>0</v>
      </c>
      <c r="AD297" s="74">
        <f t="shared" si="9"/>
        <v>0</v>
      </c>
    </row>
    <row r="298" spans="1:30" s="102" customFormat="1" x14ac:dyDescent="0.35">
      <c r="A298" s="69"/>
      <c r="B298" s="69"/>
      <c r="C298" s="69"/>
      <c r="D298" s="69"/>
      <c r="E298" s="69"/>
      <c r="F298" s="79" t="s">
        <v>14378</v>
      </c>
      <c r="G298" s="69"/>
      <c r="H298" s="74"/>
      <c r="I298" s="69"/>
      <c r="J298" s="69" t="s">
        <v>14366</v>
      </c>
      <c r="K298" s="193" t="s">
        <v>1063</v>
      </c>
      <c r="L298" s="193" t="s">
        <v>1063</v>
      </c>
      <c r="M298" s="193" t="s">
        <v>1063</v>
      </c>
      <c r="N298" s="75">
        <v>54072457</v>
      </c>
      <c r="O298" s="69"/>
      <c r="P298" s="75" t="s">
        <v>1063</v>
      </c>
      <c r="Q298" s="75" t="s">
        <v>1063</v>
      </c>
      <c r="R298" s="69"/>
      <c r="S298" s="69"/>
      <c r="T298" s="69"/>
      <c r="U298" s="69"/>
      <c r="V298" s="69"/>
      <c r="W298" s="488"/>
      <c r="AC298" s="639">
        <f t="shared" si="8"/>
        <v>0</v>
      </c>
      <c r="AD298" s="74">
        <f t="shared" si="9"/>
        <v>0</v>
      </c>
    </row>
    <row r="299" spans="1:30" x14ac:dyDescent="0.35">
      <c r="A299" s="69"/>
      <c r="B299" s="69"/>
      <c r="C299" s="69"/>
      <c r="D299" s="69"/>
      <c r="E299" s="69"/>
      <c r="F299" s="79"/>
      <c r="G299" s="69"/>
      <c r="H299" s="74">
        <v>2000000</v>
      </c>
      <c r="I299" s="69"/>
      <c r="J299" s="69"/>
      <c r="K299" s="75"/>
      <c r="L299" s="69"/>
      <c r="M299" s="75"/>
      <c r="N299" s="75"/>
      <c r="O299" s="69"/>
      <c r="P299" s="75"/>
      <c r="Q299" s="75"/>
      <c r="R299" s="69"/>
      <c r="S299" s="69"/>
      <c r="T299" s="69"/>
      <c r="U299" s="69"/>
      <c r="V299" s="69"/>
      <c r="W299" s="69"/>
      <c r="AC299" s="639">
        <f t="shared" si="8"/>
        <v>140000</v>
      </c>
      <c r="AD299" s="74">
        <f t="shared" si="9"/>
        <v>2140000</v>
      </c>
    </row>
    <row r="300" spans="1:30" x14ac:dyDescent="0.35">
      <c r="A300" s="64"/>
      <c r="B300" s="64"/>
      <c r="C300" s="64"/>
      <c r="D300" s="64"/>
      <c r="E300" s="64"/>
      <c r="F300" s="96" t="s">
        <v>1590</v>
      </c>
      <c r="G300" s="64"/>
      <c r="H300" s="67"/>
      <c r="I300" s="64"/>
      <c r="J300" s="64"/>
      <c r="K300" s="68"/>
      <c r="L300" s="64"/>
      <c r="M300" s="68"/>
      <c r="N300" s="68"/>
      <c r="O300" s="64"/>
      <c r="P300" s="68"/>
      <c r="Q300" s="68"/>
      <c r="R300" s="64"/>
      <c r="S300" s="64"/>
      <c r="T300" s="64"/>
      <c r="U300" s="64"/>
      <c r="V300" s="64"/>
      <c r="W300" s="64"/>
      <c r="AC300" s="639">
        <f t="shared" si="8"/>
        <v>0</v>
      </c>
      <c r="AD300" s="67">
        <f t="shared" si="9"/>
        <v>0</v>
      </c>
    </row>
    <row r="301" spans="1:30" x14ac:dyDescent="0.35">
      <c r="A301" s="76"/>
      <c r="B301" s="76"/>
      <c r="C301" s="76"/>
      <c r="D301" s="76"/>
      <c r="E301" s="76"/>
      <c r="F301" s="176" t="s">
        <v>1852</v>
      </c>
      <c r="G301" s="76"/>
      <c r="H301" s="118"/>
      <c r="I301" s="76"/>
      <c r="J301" s="76"/>
      <c r="K301" s="119"/>
      <c r="L301" s="76"/>
      <c r="M301" s="119"/>
      <c r="N301" s="119"/>
      <c r="O301" s="76"/>
      <c r="P301" s="119"/>
      <c r="Q301" s="119"/>
      <c r="R301" s="76"/>
      <c r="S301" s="76"/>
      <c r="T301" s="76"/>
      <c r="U301" s="76"/>
      <c r="V301" s="76"/>
      <c r="W301" s="76" t="s">
        <v>13704</v>
      </c>
      <c r="AC301" s="639">
        <f t="shared" si="8"/>
        <v>0</v>
      </c>
      <c r="AD301" s="118">
        <f t="shared" si="9"/>
        <v>0</v>
      </c>
    </row>
    <row r="302" spans="1:30" x14ac:dyDescent="0.35">
      <c r="F302" s="123" t="s">
        <v>894</v>
      </c>
      <c r="G302" s="123"/>
      <c r="H302" s="124">
        <f>SUM(H5:H301)</f>
        <v>139993000</v>
      </c>
      <c r="AC302" s="639">
        <f t="shared" si="8"/>
        <v>9799510.0000000019</v>
      </c>
      <c r="AD302" s="124">
        <f t="shared" si="9"/>
        <v>149792510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00B050"/>
  </sheetPr>
  <dimension ref="A1:AA136"/>
  <sheetViews>
    <sheetView topLeftCell="G1" workbookViewId="0">
      <selection activeCell="AA2" sqref="AA2"/>
    </sheetView>
  </sheetViews>
  <sheetFormatPr defaultRowHeight="14.5" x14ac:dyDescent="0.35"/>
  <cols>
    <col min="1" max="1" width="20.453125" hidden="1" customWidth="1"/>
    <col min="2" max="2" width="37" hidden="1" customWidth="1"/>
    <col min="3" max="3" width="26.453125" hidden="1" customWidth="1"/>
    <col min="4" max="4" width="40.1796875" hidden="1" customWidth="1"/>
    <col min="5" max="6" width="26.08984375" hidden="1" customWidth="1"/>
    <col min="7" max="7" width="81.453125" customWidth="1"/>
    <col min="8" max="8" width="50.1796875" hidden="1" customWidth="1"/>
    <col min="9" max="9" width="35.08984375" style="104" hidden="1" customWidth="1"/>
    <col min="10" max="10" width="24.453125" hidden="1" customWidth="1"/>
    <col min="11" max="11" width="40.453125" hidden="1" customWidth="1"/>
    <col min="12" max="12" width="35.7265625" hidden="1" customWidth="1"/>
    <col min="13" max="13" width="38.1796875" hidden="1" customWidth="1"/>
    <col min="14" max="14" width="50.453125" hidden="1" customWidth="1"/>
    <col min="15" max="15" width="24.7265625" hidden="1" customWidth="1"/>
    <col min="16" max="16" width="36.1796875" hidden="1" customWidth="1"/>
    <col min="17" max="17" width="30.81640625" hidden="1" customWidth="1"/>
    <col min="18" max="18" width="23" hidden="1" customWidth="1"/>
    <col min="19" max="19" width="0" hidden="1" customWidth="1"/>
    <col min="20" max="20" width="28.1796875" hidden="1" customWidth="1"/>
    <col min="21" max="21" width="21" hidden="1" customWidth="1"/>
    <col min="22" max="22" width="27.1796875" hidden="1" customWidth="1"/>
    <col min="23" max="23" width="22.7265625" hidden="1" customWidth="1"/>
    <col min="24" max="24" width="0" hidden="1" customWidth="1"/>
    <col min="25" max="25" width="25.81640625" hidden="1" customWidth="1"/>
    <col min="26" max="26" width="9.81640625" hidden="1" customWidth="1"/>
    <col min="27" max="27" width="35.0898437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29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907</v>
      </c>
      <c r="G2" s="51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/>
      <c r="G3" s="57" t="s">
        <v>2304</v>
      </c>
      <c r="H3" s="55"/>
      <c r="I3" s="58"/>
      <c r="J3" s="59"/>
      <c r="K3" s="60"/>
      <c r="L3" s="61"/>
      <c r="M3" s="55"/>
      <c r="N3" s="55"/>
      <c r="O3" s="55"/>
      <c r="P3" s="56"/>
      <c r="Q3" s="59"/>
      <c r="R3" s="59"/>
      <c r="S3" s="59"/>
      <c r="T3" s="62"/>
      <c r="U3" s="59"/>
      <c r="V3" s="59"/>
      <c r="W3" s="59"/>
      <c r="X3" s="63"/>
      <c r="Y3" s="63"/>
      <c r="AA3" s="58"/>
    </row>
    <row r="4" spans="1:27" ht="15.5" x14ac:dyDescent="0.35">
      <c r="A4" s="64"/>
      <c r="B4" s="64"/>
      <c r="C4" s="64"/>
      <c r="D4" s="64"/>
      <c r="E4" s="64"/>
      <c r="F4" s="66"/>
      <c r="G4" s="66" t="s">
        <v>1238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64"/>
      <c r="Y4" s="64"/>
      <c r="Z4" s="631">
        <v>7.0000000000000007E-2</v>
      </c>
      <c r="AA4" s="67"/>
    </row>
    <row r="5" spans="1:27" ht="15.5" x14ac:dyDescent="0.35">
      <c r="A5" s="69"/>
      <c r="B5" s="69" t="s">
        <v>14379</v>
      </c>
      <c r="C5" s="73" t="s">
        <v>14380</v>
      </c>
      <c r="D5" s="81" t="s">
        <v>14381</v>
      </c>
      <c r="E5" s="73" t="s">
        <v>14382</v>
      </c>
      <c r="F5" s="73" t="s">
        <v>14383</v>
      </c>
      <c r="G5" s="69" t="s">
        <v>14384</v>
      </c>
      <c r="H5" s="69"/>
      <c r="I5" s="74">
        <v>650000</v>
      </c>
      <c r="J5" s="69"/>
      <c r="K5" s="69" t="s">
        <v>933</v>
      </c>
      <c r="L5" s="75">
        <v>2008</v>
      </c>
      <c r="M5" s="75" t="s">
        <v>1241</v>
      </c>
      <c r="N5" s="75" t="s">
        <v>2018</v>
      </c>
      <c r="O5" s="75" t="s">
        <v>14385</v>
      </c>
      <c r="P5" s="69" t="s">
        <v>937</v>
      </c>
      <c r="Q5" s="69" t="s">
        <v>967</v>
      </c>
      <c r="R5" s="75" t="s">
        <v>1602</v>
      </c>
      <c r="S5" s="69"/>
      <c r="T5" s="69"/>
      <c r="U5" s="69"/>
      <c r="V5" s="69"/>
      <c r="W5" s="69"/>
      <c r="X5" s="69" t="s">
        <v>940</v>
      </c>
      <c r="Y5" s="116" t="s">
        <v>9924</v>
      </c>
      <c r="Z5" s="637">
        <f>I5*Z$4</f>
        <v>45500.000000000007</v>
      </c>
      <c r="AA5" s="74">
        <f>I5+Z5</f>
        <v>695500</v>
      </c>
    </row>
    <row r="6" spans="1:27" ht="15.5" x14ac:dyDescent="0.35">
      <c r="A6" s="76"/>
      <c r="B6" s="77"/>
      <c r="C6" s="77"/>
      <c r="D6" s="77"/>
      <c r="E6" s="77"/>
      <c r="F6" s="81" t="s">
        <v>14386</v>
      </c>
      <c r="G6" s="79" t="s">
        <v>14387</v>
      </c>
      <c r="H6" s="69"/>
      <c r="I6" s="74">
        <v>600000</v>
      </c>
      <c r="J6" s="69"/>
      <c r="K6" s="69" t="s">
        <v>933</v>
      </c>
      <c r="L6" s="75">
        <v>2008</v>
      </c>
      <c r="M6" s="75" t="s">
        <v>942</v>
      </c>
      <c r="N6" s="79" t="s">
        <v>14388</v>
      </c>
      <c r="O6" s="75" t="s">
        <v>14388</v>
      </c>
      <c r="P6" s="69" t="s">
        <v>937</v>
      </c>
      <c r="Q6" s="69" t="s">
        <v>938</v>
      </c>
      <c r="R6" s="69" t="s">
        <v>1602</v>
      </c>
      <c r="S6" s="69"/>
      <c r="T6" s="69"/>
      <c r="U6" s="69"/>
      <c r="V6" s="69"/>
      <c r="W6" s="69"/>
      <c r="X6" s="69" t="s">
        <v>940</v>
      </c>
      <c r="Y6" s="633"/>
      <c r="Z6" s="637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76"/>
      <c r="B7" s="76"/>
      <c r="C7" s="76"/>
      <c r="D7" s="76"/>
      <c r="E7" s="76"/>
      <c r="F7" s="81" t="s">
        <v>14389</v>
      </c>
      <c r="G7" s="79" t="s">
        <v>14390</v>
      </c>
      <c r="H7" s="69"/>
      <c r="I7" s="74">
        <v>600000</v>
      </c>
      <c r="J7" s="69"/>
      <c r="K7" s="69" t="s">
        <v>933</v>
      </c>
      <c r="L7" s="75">
        <v>2008</v>
      </c>
      <c r="M7" s="75" t="s">
        <v>942</v>
      </c>
      <c r="N7" s="80" t="s">
        <v>14391</v>
      </c>
      <c r="O7" s="75" t="s">
        <v>14391</v>
      </c>
      <c r="P7" s="69" t="s">
        <v>937</v>
      </c>
      <c r="Q7" s="69" t="s">
        <v>938</v>
      </c>
      <c r="R7" s="69" t="s">
        <v>1602</v>
      </c>
      <c r="S7" s="69"/>
      <c r="T7" s="69"/>
      <c r="U7" s="69"/>
      <c r="V7" s="69"/>
      <c r="W7" s="69"/>
      <c r="X7" s="69" t="s">
        <v>940</v>
      </c>
      <c r="Y7" s="633"/>
      <c r="Z7" s="637">
        <f t="shared" si="0"/>
        <v>42000.000000000007</v>
      </c>
      <c r="AA7" s="74">
        <f t="shared" si="1"/>
        <v>642000</v>
      </c>
    </row>
    <row r="8" spans="1:27" ht="15.5" x14ac:dyDescent="0.35">
      <c r="A8" s="76"/>
      <c r="B8" s="76"/>
      <c r="C8" s="76"/>
      <c r="D8" s="76"/>
      <c r="E8" s="76"/>
      <c r="F8" s="81" t="s">
        <v>14392</v>
      </c>
      <c r="G8" s="79" t="s">
        <v>14393</v>
      </c>
      <c r="H8" s="69"/>
      <c r="I8" s="74">
        <v>600000</v>
      </c>
      <c r="J8" s="69"/>
      <c r="K8" s="69" t="s">
        <v>933</v>
      </c>
      <c r="L8" s="75">
        <v>2008</v>
      </c>
      <c r="M8" s="75" t="s">
        <v>942</v>
      </c>
      <c r="N8" s="80" t="s">
        <v>14394</v>
      </c>
      <c r="O8" s="75" t="s">
        <v>14394</v>
      </c>
      <c r="P8" s="69" t="s">
        <v>937</v>
      </c>
      <c r="Q8" s="69" t="s">
        <v>938</v>
      </c>
      <c r="R8" s="69" t="s">
        <v>1602</v>
      </c>
      <c r="S8" s="69"/>
      <c r="T8" s="69"/>
      <c r="U8" s="69"/>
      <c r="V8" s="69"/>
      <c r="W8" s="69"/>
      <c r="X8" s="69" t="s">
        <v>940</v>
      </c>
      <c r="Y8" s="633"/>
      <c r="Z8" s="637">
        <f t="shared" si="0"/>
        <v>42000.000000000007</v>
      </c>
      <c r="AA8" s="74">
        <f t="shared" si="1"/>
        <v>642000</v>
      </c>
    </row>
    <row r="9" spans="1:27" ht="15.5" x14ac:dyDescent="0.35">
      <c r="A9" s="76"/>
      <c r="B9" s="76"/>
      <c r="C9" s="76"/>
      <c r="D9" s="76"/>
      <c r="E9" s="76"/>
      <c r="F9" s="81" t="s">
        <v>14395</v>
      </c>
      <c r="G9" s="79" t="s">
        <v>14396</v>
      </c>
      <c r="H9" s="69"/>
      <c r="I9" s="74">
        <v>600000</v>
      </c>
      <c r="J9" s="69"/>
      <c r="K9" s="69" t="s">
        <v>933</v>
      </c>
      <c r="L9" s="75">
        <v>2008</v>
      </c>
      <c r="M9" s="75" t="s">
        <v>942</v>
      </c>
      <c r="N9" s="80" t="s">
        <v>14397</v>
      </c>
      <c r="O9" s="75" t="s">
        <v>14397</v>
      </c>
      <c r="P9" s="69" t="s">
        <v>937</v>
      </c>
      <c r="Q9" s="69" t="s">
        <v>938</v>
      </c>
      <c r="R9" s="69" t="s">
        <v>1602</v>
      </c>
      <c r="S9" s="69"/>
      <c r="T9" s="69"/>
      <c r="U9" s="69"/>
      <c r="V9" s="69"/>
      <c r="W9" s="69"/>
      <c r="X9" s="69" t="s">
        <v>940</v>
      </c>
      <c r="Y9" s="633"/>
      <c r="Z9" s="637">
        <f t="shared" si="0"/>
        <v>42000.000000000007</v>
      </c>
      <c r="AA9" s="74">
        <f t="shared" si="1"/>
        <v>642000</v>
      </c>
    </row>
    <row r="10" spans="1:27" ht="15.5" x14ac:dyDescent="0.35">
      <c r="A10" s="76"/>
      <c r="B10" s="76"/>
      <c r="C10" s="76"/>
      <c r="D10" s="76"/>
      <c r="E10" s="76"/>
      <c r="F10" s="81" t="s">
        <v>14398</v>
      </c>
      <c r="G10" s="79" t="s">
        <v>14399</v>
      </c>
      <c r="H10" s="69"/>
      <c r="I10" s="74">
        <v>600000</v>
      </c>
      <c r="J10" s="69"/>
      <c r="K10" s="69" t="s">
        <v>933</v>
      </c>
      <c r="L10" s="75">
        <v>2008</v>
      </c>
      <c r="M10" s="75" t="s">
        <v>942</v>
      </c>
      <c r="N10" s="75" t="s">
        <v>14400</v>
      </c>
      <c r="O10" s="75" t="s">
        <v>14400</v>
      </c>
      <c r="P10" s="69" t="s">
        <v>937</v>
      </c>
      <c r="Q10" s="69" t="s">
        <v>938</v>
      </c>
      <c r="R10" s="69" t="s">
        <v>1602</v>
      </c>
      <c r="S10" s="69"/>
      <c r="T10" s="69"/>
      <c r="U10" s="69"/>
      <c r="V10" s="69"/>
      <c r="W10" s="69"/>
      <c r="X10" s="69" t="s">
        <v>940</v>
      </c>
      <c r="Y10" s="633"/>
      <c r="Z10" s="637">
        <f t="shared" si="0"/>
        <v>42000.000000000007</v>
      </c>
      <c r="AA10" s="74">
        <f t="shared" si="1"/>
        <v>642000</v>
      </c>
    </row>
    <row r="11" spans="1:27" ht="15.5" x14ac:dyDescent="0.35">
      <c r="A11" s="76"/>
      <c r="B11" s="76"/>
      <c r="C11" s="76"/>
      <c r="D11" s="76"/>
      <c r="E11" s="76"/>
      <c r="F11" s="81" t="s">
        <v>14401</v>
      </c>
      <c r="G11" s="79" t="s">
        <v>14402</v>
      </c>
      <c r="H11" s="69"/>
      <c r="I11" s="74">
        <v>600000</v>
      </c>
      <c r="J11" s="69"/>
      <c r="K11" s="69" t="s">
        <v>933</v>
      </c>
      <c r="L11" s="75">
        <v>2008</v>
      </c>
      <c r="M11" s="75" t="s">
        <v>942</v>
      </c>
      <c r="N11" s="75" t="s">
        <v>14403</v>
      </c>
      <c r="O11" s="75" t="s">
        <v>14404</v>
      </c>
      <c r="P11" s="69" t="s">
        <v>937</v>
      </c>
      <c r="Q11" s="69" t="s">
        <v>938</v>
      </c>
      <c r="R11" s="69" t="s">
        <v>1602</v>
      </c>
      <c r="S11" s="69"/>
      <c r="T11" s="69"/>
      <c r="U11" s="69"/>
      <c r="V11" s="69"/>
      <c r="W11" s="69"/>
      <c r="X11" s="69" t="s">
        <v>940</v>
      </c>
      <c r="Y11" s="633"/>
      <c r="Z11" s="637">
        <f t="shared" si="0"/>
        <v>42000.000000000007</v>
      </c>
      <c r="AA11" s="74">
        <f t="shared" si="1"/>
        <v>642000</v>
      </c>
    </row>
    <row r="12" spans="1:27" ht="15.5" x14ac:dyDescent="0.35">
      <c r="A12" s="76"/>
      <c r="B12" s="76"/>
      <c r="C12" s="76"/>
      <c r="D12" s="76"/>
      <c r="E12" s="76"/>
      <c r="F12" s="81" t="s">
        <v>14405</v>
      </c>
      <c r="G12" s="79" t="s">
        <v>14406</v>
      </c>
      <c r="H12" s="69"/>
      <c r="I12" s="74">
        <v>600000</v>
      </c>
      <c r="J12" s="69"/>
      <c r="K12" s="69" t="s">
        <v>933</v>
      </c>
      <c r="L12" s="75">
        <v>2008</v>
      </c>
      <c r="M12" s="75" t="s">
        <v>942</v>
      </c>
      <c r="N12" s="75" t="s">
        <v>14407</v>
      </c>
      <c r="O12" s="75" t="s">
        <v>14407</v>
      </c>
      <c r="P12" s="69" t="s">
        <v>937</v>
      </c>
      <c r="Q12" s="69" t="s">
        <v>938</v>
      </c>
      <c r="R12" s="69" t="s">
        <v>1602</v>
      </c>
      <c r="S12" s="69"/>
      <c r="T12" s="69"/>
      <c r="U12" s="69"/>
      <c r="V12" s="69"/>
      <c r="W12" s="69"/>
      <c r="X12" s="69" t="s">
        <v>940</v>
      </c>
      <c r="Y12" s="633"/>
      <c r="Z12" s="637">
        <f t="shared" si="0"/>
        <v>42000.000000000007</v>
      </c>
      <c r="AA12" s="74">
        <f t="shared" si="1"/>
        <v>642000</v>
      </c>
    </row>
    <row r="13" spans="1:27" ht="15.5" x14ac:dyDescent="0.35">
      <c r="A13" s="76"/>
      <c r="B13" s="76"/>
      <c r="C13" s="76"/>
      <c r="D13" s="76"/>
      <c r="E13" s="76"/>
      <c r="F13" s="81" t="s">
        <v>14408</v>
      </c>
      <c r="G13" s="79" t="s">
        <v>14409</v>
      </c>
      <c r="H13" s="69"/>
      <c r="I13" s="74">
        <v>650000</v>
      </c>
      <c r="J13" s="69"/>
      <c r="K13" s="69" t="s">
        <v>933</v>
      </c>
      <c r="L13" s="75">
        <v>2008</v>
      </c>
      <c r="M13" s="75" t="s">
        <v>964</v>
      </c>
      <c r="N13" s="75" t="s">
        <v>14410</v>
      </c>
      <c r="O13" s="75" t="s">
        <v>14410</v>
      </c>
      <c r="P13" s="69" t="s">
        <v>937</v>
      </c>
      <c r="Q13" s="69" t="s">
        <v>967</v>
      </c>
      <c r="R13" s="69" t="s">
        <v>1602</v>
      </c>
      <c r="S13" s="69"/>
      <c r="T13" s="69"/>
      <c r="U13" s="69"/>
      <c r="V13" s="69"/>
      <c r="W13" s="69"/>
      <c r="X13" s="69" t="s">
        <v>940</v>
      </c>
      <c r="Y13" s="633"/>
      <c r="Z13" s="637">
        <f t="shared" si="0"/>
        <v>45500.000000000007</v>
      </c>
      <c r="AA13" s="74">
        <f t="shared" si="1"/>
        <v>695500</v>
      </c>
    </row>
    <row r="14" spans="1:27" ht="15.5" x14ac:dyDescent="0.35">
      <c r="A14" s="76"/>
      <c r="B14" s="76"/>
      <c r="C14" s="76"/>
      <c r="D14" s="76"/>
      <c r="E14" s="76"/>
      <c r="F14" s="79"/>
      <c r="G14" s="79" t="s">
        <v>14411</v>
      </c>
      <c r="H14" s="69"/>
      <c r="I14" s="74">
        <v>600000</v>
      </c>
      <c r="J14" s="69"/>
      <c r="K14" s="69" t="s">
        <v>933</v>
      </c>
      <c r="L14" s="75">
        <v>2008</v>
      </c>
      <c r="M14" s="75" t="s">
        <v>942</v>
      </c>
      <c r="N14" s="75" t="s">
        <v>14412</v>
      </c>
      <c r="O14" s="75" t="s">
        <v>14412</v>
      </c>
      <c r="P14" s="69" t="s">
        <v>937</v>
      </c>
      <c r="Q14" s="69" t="s">
        <v>938</v>
      </c>
      <c r="R14" s="69" t="s">
        <v>1602</v>
      </c>
      <c r="S14" s="69"/>
      <c r="T14" s="69"/>
      <c r="U14" s="69"/>
      <c r="V14" s="69"/>
      <c r="W14" s="69"/>
      <c r="X14" s="69" t="s">
        <v>940</v>
      </c>
      <c r="Y14" s="633"/>
      <c r="Z14" s="637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76"/>
      <c r="C15" s="76"/>
      <c r="D15" s="76"/>
      <c r="E15" s="76"/>
      <c r="F15" s="81" t="s">
        <v>14413</v>
      </c>
      <c r="G15" s="79" t="s">
        <v>14414</v>
      </c>
      <c r="H15" s="69"/>
      <c r="I15" s="74">
        <v>600000</v>
      </c>
      <c r="J15" s="69"/>
      <c r="K15" s="69" t="s">
        <v>933</v>
      </c>
      <c r="L15" s="75">
        <v>2008</v>
      </c>
      <c r="M15" s="75" t="s">
        <v>942</v>
      </c>
      <c r="N15" s="75" t="s">
        <v>14415</v>
      </c>
      <c r="O15" s="75" t="s">
        <v>14415</v>
      </c>
      <c r="P15" s="69" t="s">
        <v>937</v>
      </c>
      <c r="Q15" s="69" t="s">
        <v>938</v>
      </c>
      <c r="R15" s="69" t="s">
        <v>1602</v>
      </c>
      <c r="S15" s="69"/>
      <c r="T15" s="69"/>
      <c r="U15" s="69"/>
      <c r="V15" s="69"/>
      <c r="W15" s="69"/>
      <c r="X15" s="69" t="s">
        <v>940</v>
      </c>
      <c r="Y15" s="633"/>
      <c r="Z15" s="637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76"/>
      <c r="C16" s="76"/>
      <c r="D16" s="76"/>
      <c r="E16" s="76"/>
      <c r="F16" s="81" t="s">
        <v>14416</v>
      </c>
      <c r="G16" s="79" t="s">
        <v>14417</v>
      </c>
      <c r="H16" s="69"/>
      <c r="I16" s="74">
        <v>600000</v>
      </c>
      <c r="J16" s="69"/>
      <c r="K16" s="69" t="s">
        <v>933</v>
      </c>
      <c r="L16" s="75">
        <v>2008</v>
      </c>
      <c r="M16" s="75" t="s">
        <v>942</v>
      </c>
      <c r="N16" s="75" t="s">
        <v>14418</v>
      </c>
      <c r="O16" s="75" t="s">
        <v>14418</v>
      </c>
      <c r="P16" s="69" t="s">
        <v>937</v>
      </c>
      <c r="Q16" s="69" t="s">
        <v>938</v>
      </c>
      <c r="R16" s="69" t="s">
        <v>1602</v>
      </c>
      <c r="S16" s="69"/>
      <c r="T16" s="69"/>
      <c r="U16" s="69"/>
      <c r="V16" s="69"/>
      <c r="W16" s="69"/>
      <c r="X16" s="69" t="s">
        <v>940</v>
      </c>
      <c r="Y16" s="633"/>
      <c r="Z16" s="637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76"/>
      <c r="C17" s="76"/>
      <c r="D17" s="76"/>
      <c r="E17" s="76"/>
      <c r="F17" s="81" t="s">
        <v>14389</v>
      </c>
      <c r="G17" s="79" t="s">
        <v>14419</v>
      </c>
      <c r="H17" s="69"/>
      <c r="I17" s="74">
        <v>600000</v>
      </c>
      <c r="J17" s="69"/>
      <c r="K17" s="69" t="s">
        <v>933</v>
      </c>
      <c r="L17" s="75">
        <v>2008</v>
      </c>
      <c r="M17" s="75" t="s">
        <v>942</v>
      </c>
      <c r="N17" s="75" t="s">
        <v>14420</v>
      </c>
      <c r="O17" s="75" t="s">
        <v>14420</v>
      </c>
      <c r="P17" s="69" t="s">
        <v>937</v>
      </c>
      <c r="Q17" s="69" t="s">
        <v>938</v>
      </c>
      <c r="R17" s="69" t="s">
        <v>1602</v>
      </c>
      <c r="S17" s="69"/>
      <c r="T17" s="69"/>
      <c r="U17" s="69"/>
      <c r="V17" s="69"/>
      <c r="W17" s="69"/>
      <c r="X17" s="69" t="s">
        <v>940</v>
      </c>
      <c r="Y17" s="633"/>
      <c r="Z17" s="637">
        <f t="shared" si="0"/>
        <v>42000.000000000007</v>
      </c>
      <c r="AA17" s="74">
        <f t="shared" si="1"/>
        <v>642000</v>
      </c>
    </row>
    <row r="18" spans="1:27" ht="15.5" x14ac:dyDescent="0.35">
      <c r="A18" s="76"/>
      <c r="B18" s="76"/>
      <c r="C18" s="76"/>
      <c r="D18" s="76"/>
      <c r="E18" s="76"/>
      <c r="F18" s="81" t="s">
        <v>14421</v>
      </c>
      <c r="G18" s="79" t="s">
        <v>14422</v>
      </c>
      <c r="H18" s="69"/>
      <c r="I18" s="74">
        <v>600000</v>
      </c>
      <c r="J18" s="69"/>
      <c r="K18" s="69" t="s">
        <v>933</v>
      </c>
      <c r="L18" s="75">
        <v>2008</v>
      </c>
      <c r="M18" s="75" t="s">
        <v>942</v>
      </c>
      <c r="N18" s="75" t="s">
        <v>14423</v>
      </c>
      <c r="O18" s="75" t="s">
        <v>14423</v>
      </c>
      <c r="P18" s="69" t="s">
        <v>937</v>
      </c>
      <c r="Q18" s="69" t="s">
        <v>938</v>
      </c>
      <c r="R18" s="69" t="s">
        <v>1602</v>
      </c>
      <c r="S18" s="69"/>
      <c r="T18" s="69"/>
      <c r="U18" s="69"/>
      <c r="V18" s="69"/>
      <c r="W18" s="69"/>
      <c r="X18" s="69" t="s">
        <v>940</v>
      </c>
      <c r="Y18" s="633"/>
      <c r="Z18" s="637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76"/>
      <c r="C19" s="76"/>
      <c r="D19" s="76"/>
      <c r="E19" s="76"/>
      <c r="F19" s="81" t="s">
        <v>14424</v>
      </c>
      <c r="G19" s="79" t="s">
        <v>14425</v>
      </c>
      <c r="H19" s="69"/>
      <c r="I19" s="74">
        <v>600000</v>
      </c>
      <c r="J19" s="69"/>
      <c r="K19" s="69" t="s">
        <v>933</v>
      </c>
      <c r="L19" s="75">
        <v>2008</v>
      </c>
      <c r="M19" s="75" t="s">
        <v>942</v>
      </c>
      <c r="N19" s="75" t="s">
        <v>14426</v>
      </c>
      <c r="O19" s="75" t="s">
        <v>14426</v>
      </c>
      <c r="P19" s="69" t="s">
        <v>937</v>
      </c>
      <c r="Q19" s="69" t="s">
        <v>938</v>
      </c>
      <c r="R19" s="69" t="s">
        <v>1602</v>
      </c>
      <c r="S19" s="69"/>
      <c r="T19" s="69"/>
      <c r="U19" s="69"/>
      <c r="V19" s="69"/>
      <c r="W19" s="69"/>
      <c r="X19" s="69" t="s">
        <v>940</v>
      </c>
      <c r="Y19" s="633"/>
      <c r="Z19" s="637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76"/>
      <c r="C20" s="76"/>
      <c r="D20" s="76"/>
      <c r="E20" s="76"/>
      <c r="F20" s="81" t="s">
        <v>14427</v>
      </c>
      <c r="G20" s="79" t="s">
        <v>14428</v>
      </c>
      <c r="H20" s="69"/>
      <c r="I20" s="74">
        <v>600000</v>
      </c>
      <c r="J20" s="69"/>
      <c r="K20" s="69" t="s">
        <v>933</v>
      </c>
      <c r="L20" s="75">
        <v>2008</v>
      </c>
      <c r="M20" s="75" t="s">
        <v>942</v>
      </c>
      <c r="N20" s="75" t="s">
        <v>14429</v>
      </c>
      <c r="O20" s="75" t="s">
        <v>14429</v>
      </c>
      <c r="P20" s="69" t="s">
        <v>937</v>
      </c>
      <c r="Q20" s="69" t="s">
        <v>938</v>
      </c>
      <c r="R20" s="69" t="s">
        <v>1602</v>
      </c>
      <c r="S20" s="69"/>
      <c r="T20" s="69"/>
      <c r="U20" s="69"/>
      <c r="V20" s="69"/>
      <c r="W20" s="69"/>
      <c r="X20" s="69" t="s">
        <v>940</v>
      </c>
      <c r="Y20" s="633"/>
      <c r="Z20" s="637">
        <f t="shared" si="0"/>
        <v>42000.000000000007</v>
      </c>
      <c r="AA20" s="74">
        <f t="shared" si="1"/>
        <v>642000</v>
      </c>
    </row>
    <row r="21" spans="1:27" ht="15.5" x14ac:dyDescent="0.35">
      <c r="A21" s="76"/>
      <c r="B21" s="76"/>
      <c r="C21" s="76"/>
      <c r="D21" s="76"/>
      <c r="E21" s="76"/>
      <c r="F21" s="79"/>
      <c r="G21" s="79" t="s">
        <v>14430</v>
      </c>
      <c r="H21" s="69"/>
      <c r="I21" s="74">
        <v>650000</v>
      </c>
      <c r="J21" s="69"/>
      <c r="K21" s="69" t="s">
        <v>933</v>
      </c>
      <c r="L21" s="75">
        <v>2008</v>
      </c>
      <c r="M21" s="75" t="s">
        <v>942</v>
      </c>
      <c r="N21" s="75" t="s">
        <v>14431</v>
      </c>
      <c r="O21" s="75" t="s">
        <v>14431</v>
      </c>
      <c r="P21" s="69" t="s">
        <v>937</v>
      </c>
      <c r="Q21" s="69" t="s">
        <v>967</v>
      </c>
      <c r="R21" s="69" t="s">
        <v>1602</v>
      </c>
      <c r="S21" s="69"/>
      <c r="T21" s="69"/>
      <c r="U21" s="69"/>
      <c r="V21" s="69"/>
      <c r="W21" s="69"/>
      <c r="X21" s="69" t="s">
        <v>940</v>
      </c>
      <c r="Y21" s="121" t="s">
        <v>9924</v>
      </c>
      <c r="Z21" s="637">
        <f t="shared" si="0"/>
        <v>45500.000000000007</v>
      </c>
      <c r="AA21" s="74">
        <f t="shared" si="1"/>
        <v>695500</v>
      </c>
    </row>
    <row r="22" spans="1:27" ht="15.5" x14ac:dyDescent="0.35">
      <c r="A22" s="76"/>
      <c r="B22" s="76"/>
      <c r="C22" s="76"/>
      <c r="D22" s="76"/>
      <c r="E22" s="76"/>
      <c r="F22" s="81" t="s">
        <v>14432</v>
      </c>
      <c r="G22" s="79" t="s">
        <v>14433</v>
      </c>
      <c r="H22" s="69"/>
      <c r="I22" s="74">
        <v>650000</v>
      </c>
      <c r="J22" s="69"/>
      <c r="K22" s="83" t="s">
        <v>933</v>
      </c>
      <c r="L22" s="88">
        <v>2008</v>
      </c>
      <c r="M22" s="79" t="s">
        <v>1241</v>
      </c>
      <c r="N22" s="75" t="s">
        <v>14434</v>
      </c>
      <c r="O22" s="75" t="s">
        <v>14434</v>
      </c>
      <c r="P22" s="69" t="s">
        <v>937</v>
      </c>
      <c r="Q22" s="69" t="s">
        <v>967</v>
      </c>
      <c r="R22" s="69" t="s">
        <v>1602</v>
      </c>
      <c r="S22" s="69"/>
      <c r="T22" s="69"/>
      <c r="U22" s="69"/>
      <c r="V22" s="69"/>
      <c r="W22" s="69"/>
      <c r="X22" s="69" t="s">
        <v>940</v>
      </c>
      <c r="Y22" s="633"/>
      <c r="Z22" s="637">
        <f t="shared" si="0"/>
        <v>45500.000000000007</v>
      </c>
      <c r="AA22" s="74">
        <f t="shared" si="1"/>
        <v>695500</v>
      </c>
    </row>
    <row r="23" spans="1:27" ht="15.5" x14ac:dyDescent="0.35">
      <c r="A23" s="76"/>
      <c r="B23" s="76"/>
      <c r="C23" s="76"/>
      <c r="D23" s="76"/>
      <c r="E23" s="76"/>
      <c r="F23" s="81" t="s">
        <v>14435</v>
      </c>
      <c r="G23" s="79" t="s">
        <v>14436</v>
      </c>
      <c r="H23" s="69"/>
      <c r="I23" s="74">
        <v>650000</v>
      </c>
      <c r="J23" s="69"/>
      <c r="K23" s="69" t="s">
        <v>933</v>
      </c>
      <c r="L23" s="75">
        <v>2008</v>
      </c>
      <c r="M23" s="79" t="s">
        <v>1241</v>
      </c>
      <c r="N23" s="75" t="s">
        <v>14437</v>
      </c>
      <c r="O23" s="75" t="s">
        <v>14437</v>
      </c>
      <c r="P23" s="69" t="s">
        <v>937</v>
      </c>
      <c r="Q23" s="69" t="s">
        <v>967</v>
      </c>
      <c r="R23" s="69" t="s">
        <v>1602</v>
      </c>
      <c r="S23" s="69"/>
      <c r="T23" s="69"/>
      <c r="U23" s="69"/>
      <c r="V23" s="69"/>
      <c r="W23" s="69"/>
      <c r="X23" s="69" t="s">
        <v>940</v>
      </c>
      <c r="Y23" s="121" t="s">
        <v>1290</v>
      </c>
      <c r="Z23" s="637">
        <f t="shared" si="0"/>
        <v>45500.000000000007</v>
      </c>
      <c r="AA23" s="74">
        <f t="shared" si="1"/>
        <v>695500</v>
      </c>
    </row>
    <row r="24" spans="1:27" ht="15.5" x14ac:dyDescent="0.35">
      <c r="A24" s="76"/>
      <c r="B24" s="76"/>
      <c r="C24" s="76"/>
      <c r="D24" s="76"/>
      <c r="E24" s="76"/>
      <c r="F24" s="81" t="s">
        <v>14438</v>
      </c>
      <c r="G24" s="79" t="s">
        <v>14439</v>
      </c>
      <c r="H24" s="69"/>
      <c r="I24" s="74">
        <v>650000</v>
      </c>
      <c r="J24" s="69"/>
      <c r="K24" s="69" t="s">
        <v>933</v>
      </c>
      <c r="L24" s="75">
        <v>2008</v>
      </c>
      <c r="M24" s="79" t="s">
        <v>964</v>
      </c>
      <c r="N24" s="75" t="s">
        <v>14440</v>
      </c>
      <c r="O24" s="75" t="s">
        <v>14440</v>
      </c>
      <c r="P24" s="69" t="s">
        <v>937</v>
      </c>
      <c r="Q24" s="69" t="s">
        <v>967</v>
      </c>
      <c r="R24" s="69" t="s">
        <v>1602</v>
      </c>
      <c r="S24" s="69"/>
      <c r="T24" s="69"/>
      <c r="U24" s="69"/>
      <c r="V24" s="69"/>
      <c r="W24" s="69"/>
      <c r="X24" s="69" t="s">
        <v>940</v>
      </c>
      <c r="Y24" s="121" t="s">
        <v>1290</v>
      </c>
      <c r="Z24" s="637">
        <f t="shared" si="0"/>
        <v>45500.000000000007</v>
      </c>
      <c r="AA24" s="74">
        <f t="shared" si="1"/>
        <v>695500</v>
      </c>
    </row>
    <row r="25" spans="1:27" ht="15.5" x14ac:dyDescent="0.35">
      <c r="A25" s="76"/>
      <c r="B25" s="76"/>
      <c r="C25" s="76"/>
      <c r="D25" s="76"/>
      <c r="E25" s="76"/>
      <c r="F25" s="81" t="s">
        <v>14441</v>
      </c>
      <c r="G25" s="79" t="s">
        <v>14442</v>
      </c>
      <c r="H25" s="69"/>
      <c r="I25" s="74">
        <v>600000</v>
      </c>
      <c r="J25" s="69"/>
      <c r="K25" s="69" t="s">
        <v>933</v>
      </c>
      <c r="L25" s="75">
        <v>2008</v>
      </c>
      <c r="M25" s="79" t="s">
        <v>942</v>
      </c>
      <c r="N25" s="75" t="s">
        <v>14443</v>
      </c>
      <c r="O25" s="75" t="s">
        <v>14443</v>
      </c>
      <c r="P25" s="69" t="s">
        <v>937</v>
      </c>
      <c r="Q25" s="69" t="s">
        <v>14444</v>
      </c>
      <c r="R25" s="69" t="s">
        <v>1602</v>
      </c>
      <c r="S25" s="69"/>
      <c r="T25" s="69"/>
      <c r="U25" s="69"/>
      <c r="V25" s="69"/>
      <c r="W25" s="69"/>
      <c r="X25" s="69" t="s">
        <v>940</v>
      </c>
      <c r="Y25" s="633"/>
      <c r="Z25" s="637">
        <f t="shared" si="0"/>
        <v>42000.000000000007</v>
      </c>
      <c r="AA25" s="74">
        <f t="shared" si="1"/>
        <v>642000</v>
      </c>
    </row>
    <row r="26" spans="1:27" ht="15.5" x14ac:dyDescent="0.35">
      <c r="A26" s="76"/>
      <c r="B26" s="76"/>
      <c r="C26" s="76"/>
      <c r="D26" s="76"/>
      <c r="E26" s="76"/>
      <c r="F26" s="81" t="s">
        <v>14445</v>
      </c>
      <c r="G26" s="79" t="s">
        <v>14446</v>
      </c>
      <c r="H26" s="69"/>
      <c r="I26" s="74">
        <v>600000</v>
      </c>
      <c r="J26" s="69"/>
      <c r="K26" s="69" t="s">
        <v>933</v>
      </c>
      <c r="L26" s="75">
        <v>2008</v>
      </c>
      <c r="M26" s="79" t="s">
        <v>942</v>
      </c>
      <c r="N26" s="75" t="s">
        <v>14447</v>
      </c>
      <c r="O26" s="75" t="s">
        <v>14447</v>
      </c>
      <c r="P26" s="69" t="s">
        <v>937</v>
      </c>
      <c r="Q26" s="69" t="s">
        <v>14444</v>
      </c>
      <c r="R26" s="69" t="s">
        <v>1602</v>
      </c>
      <c r="S26" s="69"/>
      <c r="T26" s="69"/>
      <c r="U26" s="69"/>
      <c r="V26" s="69"/>
      <c r="W26" s="69"/>
      <c r="X26" s="69" t="s">
        <v>940</v>
      </c>
      <c r="Y26" s="633"/>
      <c r="Z26" s="637">
        <f t="shared" si="0"/>
        <v>42000.000000000007</v>
      </c>
      <c r="AA26" s="74">
        <f t="shared" si="1"/>
        <v>642000</v>
      </c>
    </row>
    <row r="27" spans="1:27" ht="15.5" x14ac:dyDescent="0.35">
      <c r="A27" s="76"/>
      <c r="B27" s="76"/>
      <c r="C27" s="76"/>
      <c r="D27" s="76"/>
      <c r="E27" s="76"/>
      <c r="F27" s="81" t="s">
        <v>14448</v>
      </c>
      <c r="G27" s="79" t="s">
        <v>14449</v>
      </c>
      <c r="H27" s="69"/>
      <c r="I27" s="74">
        <v>600000</v>
      </c>
      <c r="J27" s="69"/>
      <c r="K27" s="69" t="s">
        <v>933</v>
      </c>
      <c r="L27" s="75">
        <v>2008</v>
      </c>
      <c r="M27" s="79" t="s">
        <v>942</v>
      </c>
      <c r="N27" s="75" t="s">
        <v>14450</v>
      </c>
      <c r="O27" s="75" t="s">
        <v>14450</v>
      </c>
      <c r="P27" s="69" t="s">
        <v>937</v>
      </c>
      <c r="Q27" s="69" t="s">
        <v>14444</v>
      </c>
      <c r="R27" s="69" t="s">
        <v>1602</v>
      </c>
      <c r="S27" s="69"/>
      <c r="T27" s="69"/>
      <c r="U27" s="69"/>
      <c r="V27" s="69"/>
      <c r="W27" s="69"/>
      <c r="X27" s="69" t="s">
        <v>940</v>
      </c>
      <c r="Y27" s="633"/>
      <c r="Z27" s="637">
        <f t="shared" si="0"/>
        <v>42000.000000000007</v>
      </c>
      <c r="AA27" s="74">
        <f t="shared" si="1"/>
        <v>642000</v>
      </c>
    </row>
    <row r="28" spans="1:27" ht="15.5" x14ac:dyDescent="0.35">
      <c r="A28" s="76"/>
      <c r="B28" s="76"/>
      <c r="C28" s="76"/>
      <c r="D28" s="76"/>
      <c r="E28" s="76"/>
      <c r="F28" s="81" t="s">
        <v>14451</v>
      </c>
      <c r="G28" s="79" t="s">
        <v>14452</v>
      </c>
      <c r="H28" s="69"/>
      <c r="I28" s="74">
        <v>600000</v>
      </c>
      <c r="J28" s="69"/>
      <c r="K28" s="69" t="s">
        <v>933</v>
      </c>
      <c r="L28" s="75">
        <v>2008</v>
      </c>
      <c r="M28" s="79" t="s">
        <v>942</v>
      </c>
      <c r="N28" s="75" t="s">
        <v>14453</v>
      </c>
      <c r="O28" s="75" t="s">
        <v>14453</v>
      </c>
      <c r="P28" s="69" t="s">
        <v>937</v>
      </c>
      <c r="Q28" s="69" t="s">
        <v>14444</v>
      </c>
      <c r="R28" s="69" t="s">
        <v>1602</v>
      </c>
      <c r="S28" s="69"/>
      <c r="T28" s="69"/>
      <c r="U28" s="69"/>
      <c r="V28" s="69"/>
      <c r="W28" s="69"/>
      <c r="X28" s="69" t="s">
        <v>940</v>
      </c>
      <c r="Y28" s="633"/>
      <c r="Z28" s="637">
        <f t="shared" si="0"/>
        <v>42000.000000000007</v>
      </c>
      <c r="AA28" s="74">
        <f t="shared" si="1"/>
        <v>642000</v>
      </c>
    </row>
    <row r="29" spans="1:27" ht="15.5" x14ac:dyDescent="0.35">
      <c r="A29" s="76"/>
      <c r="B29" s="76"/>
      <c r="C29" s="76"/>
      <c r="D29" s="76"/>
      <c r="E29" s="76"/>
      <c r="F29" s="79"/>
      <c r="G29" s="79" t="s">
        <v>14454</v>
      </c>
      <c r="H29" s="69"/>
      <c r="I29" s="74">
        <v>600000</v>
      </c>
      <c r="J29" s="69"/>
      <c r="K29" s="69" t="s">
        <v>933</v>
      </c>
      <c r="L29" s="75">
        <v>2008</v>
      </c>
      <c r="M29" s="79" t="s">
        <v>942</v>
      </c>
      <c r="N29" s="75" t="s">
        <v>14455</v>
      </c>
      <c r="O29" s="75" t="s">
        <v>14455</v>
      </c>
      <c r="P29" s="69" t="s">
        <v>937</v>
      </c>
      <c r="Q29" s="69" t="s">
        <v>14444</v>
      </c>
      <c r="R29" s="69" t="s">
        <v>1602</v>
      </c>
      <c r="S29" s="69"/>
      <c r="T29" s="69"/>
      <c r="U29" s="69"/>
      <c r="V29" s="69"/>
      <c r="W29" s="69"/>
      <c r="X29" s="69" t="s">
        <v>940</v>
      </c>
      <c r="Y29" s="633"/>
      <c r="Z29" s="637">
        <f t="shared" si="0"/>
        <v>42000.000000000007</v>
      </c>
      <c r="AA29" s="74">
        <f t="shared" si="1"/>
        <v>642000</v>
      </c>
    </row>
    <row r="30" spans="1:27" ht="15.5" x14ac:dyDescent="0.35">
      <c r="A30" s="76"/>
      <c r="B30" s="76"/>
      <c r="C30" s="76"/>
      <c r="D30" s="76"/>
      <c r="E30" s="76"/>
      <c r="F30" s="81" t="s">
        <v>14456</v>
      </c>
      <c r="G30" s="79" t="s">
        <v>14457</v>
      </c>
      <c r="H30" s="69"/>
      <c r="I30" s="74">
        <v>600000</v>
      </c>
      <c r="J30" s="69"/>
      <c r="K30" s="69" t="s">
        <v>933</v>
      </c>
      <c r="L30" s="75">
        <v>2008</v>
      </c>
      <c r="M30" s="79" t="s">
        <v>942</v>
      </c>
      <c r="N30" s="75" t="s">
        <v>14458</v>
      </c>
      <c r="O30" s="75" t="s">
        <v>14458</v>
      </c>
      <c r="P30" s="69" t="s">
        <v>937</v>
      </c>
      <c r="Q30" s="69" t="s">
        <v>14444</v>
      </c>
      <c r="R30" s="69" t="s">
        <v>1602</v>
      </c>
      <c r="S30" s="69"/>
      <c r="T30" s="69"/>
      <c r="U30" s="69"/>
      <c r="V30" s="69"/>
      <c r="W30" s="69"/>
      <c r="X30" s="69" t="s">
        <v>940</v>
      </c>
      <c r="Y30" s="633"/>
      <c r="Z30" s="637">
        <f t="shared" si="0"/>
        <v>42000.000000000007</v>
      </c>
      <c r="AA30" s="74">
        <f t="shared" si="1"/>
        <v>642000</v>
      </c>
    </row>
    <row r="31" spans="1:27" ht="15.5" x14ac:dyDescent="0.35">
      <c r="A31" s="76"/>
      <c r="B31" s="76"/>
      <c r="C31" s="76"/>
      <c r="D31" s="76"/>
      <c r="E31" s="76"/>
      <c r="F31" s="81" t="s">
        <v>14459</v>
      </c>
      <c r="G31" s="79" t="s">
        <v>14460</v>
      </c>
      <c r="H31" s="69"/>
      <c r="I31" s="74">
        <v>600000</v>
      </c>
      <c r="J31" s="69"/>
      <c r="K31" s="69" t="s">
        <v>933</v>
      </c>
      <c r="L31" s="75">
        <v>2008</v>
      </c>
      <c r="M31" s="79" t="s">
        <v>942</v>
      </c>
      <c r="N31" s="75" t="s">
        <v>14461</v>
      </c>
      <c r="O31" s="75" t="s">
        <v>14461</v>
      </c>
      <c r="P31" s="69" t="s">
        <v>937</v>
      </c>
      <c r="Q31" s="69" t="s">
        <v>14444</v>
      </c>
      <c r="R31" s="69" t="s">
        <v>1602</v>
      </c>
      <c r="S31" s="69"/>
      <c r="T31" s="69"/>
      <c r="U31" s="69"/>
      <c r="V31" s="69"/>
      <c r="W31" s="69"/>
      <c r="X31" s="69" t="s">
        <v>940</v>
      </c>
      <c r="Y31" s="633"/>
      <c r="Z31" s="637">
        <f t="shared" si="0"/>
        <v>42000.000000000007</v>
      </c>
      <c r="AA31" s="74">
        <f t="shared" si="1"/>
        <v>642000</v>
      </c>
    </row>
    <row r="32" spans="1:27" ht="15.5" x14ac:dyDescent="0.35">
      <c r="A32" s="76"/>
      <c r="B32" s="76"/>
      <c r="C32" s="76"/>
      <c r="D32" s="76"/>
      <c r="E32" s="76"/>
      <c r="F32" s="79"/>
      <c r="G32" s="79" t="s">
        <v>14462</v>
      </c>
      <c r="H32" s="69"/>
      <c r="I32" s="74">
        <v>600000</v>
      </c>
      <c r="J32" s="69"/>
      <c r="K32" s="69" t="s">
        <v>933</v>
      </c>
      <c r="L32" s="75">
        <v>2008</v>
      </c>
      <c r="M32" s="79" t="s">
        <v>964</v>
      </c>
      <c r="N32" s="75" t="s">
        <v>14463</v>
      </c>
      <c r="O32" s="75" t="s">
        <v>14463</v>
      </c>
      <c r="P32" s="69" t="s">
        <v>937</v>
      </c>
      <c r="Q32" s="69" t="s">
        <v>967</v>
      </c>
      <c r="R32" s="69" t="s">
        <v>1602</v>
      </c>
      <c r="S32" s="69"/>
      <c r="T32" s="69"/>
      <c r="U32" s="69"/>
      <c r="V32" s="69"/>
      <c r="W32" s="69"/>
      <c r="X32" s="69" t="s">
        <v>940</v>
      </c>
      <c r="Y32" s="633"/>
      <c r="Z32" s="637">
        <f t="shared" si="0"/>
        <v>42000.000000000007</v>
      </c>
      <c r="AA32" s="74">
        <f t="shared" si="1"/>
        <v>642000</v>
      </c>
    </row>
    <row r="33" spans="1:27" ht="15.5" x14ac:dyDescent="0.35">
      <c r="A33" s="76"/>
      <c r="B33" s="76"/>
      <c r="C33" s="76"/>
      <c r="D33" s="76"/>
      <c r="E33" s="76"/>
      <c r="F33" s="79"/>
      <c r="G33" s="79" t="s">
        <v>14464</v>
      </c>
      <c r="H33" s="69"/>
      <c r="I33" s="74">
        <v>600000</v>
      </c>
      <c r="J33" s="69"/>
      <c r="K33" s="69" t="s">
        <v>933</v>
      </c>
      <c r="L33" s="75">
        <v>2008</v>
      </c>
      <c r="M33" s="79" t="s">
        <v>942</v>
      </c>
      <c r="N33" s="75" t="s">
        <v>14465</v>
      </c>
      <c r="O33" s="75" t="s">
        <v>14465</v>
      </c>
      <c r="P33" s="69" t="s">
        <v>937</v>
      </c>
      <c r="Q33" s="69" t="s">
        <v>14444</v>
      </c>
      <c r="R33" s="69" t="s">
        <v>1602</v>
      </c>
      <c r="S33" s="69"/>
      <c r="T33" s="69"/>
      <c r="U33" s="69"/>
      <c r="V33" s="69"/>
      <c r="W33" s="69"/>
      <c r="X33" s="69" t="s">
        <v>940</v>
      </c>
      <c r="Y33" s="633"/>
      <c r="Z33" s="637">
        <f t="shared" si="0"/>
        <v>42000.000000000007</v>
      </c>
      <c r="AA33" s="74">
        <f t="shared" si="1"/>
        <v>642000</v>
      </c>
    </row>
    <row r="34" spans="1:27" ht="15.5" x14ac:dyDescent="0.35">
      <c r="A34" s="76"/>
      <c r="B34" s="76"/>
      <c r="C34" s="76"/>
      <c r="D34" s="76"/>
      <c r="E34" s="76"/>
      <c r="F34" s="81" t="s">
        <v>14466</v>
      </c>
      <c r="G34" s="79" t="s">
        <v>14467</v>
      </c>
      <c r="H34" s="69"/>
      <c r="I34" s="74">
        <v>600000</v>
      </c>
      <c r="J34" s="69"/>
      <c r="K34" s="69" t="s">
        <v>933</v>
      </c>
      <c r="L34" s="75">
        <v>2008</v>
      </c>
      <c r="M34" s="79" t="s">
        <v>942</v>
      </c>
      <c r="N34" s="75" t="s">
        <v>14468</v>
      </c>
      <c r="O34" s="75" t="s">
        <v>14468</v>
      </c>
      <c r="P34" s="69" t="s">
        <v>937</v>
      </c>
      <c r="Q34" s="69" t="s">
        <v>14444</v>
      </c>
      <c r="R34" s="69" t="s">
        <v>1602</v>
      </c>
      <c r="S34" s="69"/>
      <c r="T34" s="69"/>
      <c r="U34" s="69"/>
      <c r="V34" s="69"/>
      <c r="W34" s="69"/>
      <c r="X34" s="69" t="s">
        <v>940</v>
      </c>
      <c r="Y34" s="633"/>
      <c r="Z34" s="637">
        <f t="shared" si="0"/>
        <v>42000.000000000007</v>
      </c>
      <c r="AA34" s="74">
        <f t="shared" si="1"/>
        <v>642000</v>
      </c>
    </row>
    <row r="35" spans="1:27" ht="15.5" x14ac:dyDescent="0.35">
      <c r="A35" s="76"/>
      <c r="B35" s="76"/>
      <c r="C35" s="76"/>
      <c r="D35" s="76"/>
      <c r="E35" s="76"/>
      <c r="F35" s="81" t="s">
        <v>14469</v>
      </c>
      <c r="G35" s="79" t="s">
        <v>14470</v>
      </c>
      <c r="H35" s="69"/>
      <c r="I35" s="74">
        <v>600000</v>
      </c>
      <c r="J35" s="69"/>
      <c r="K35" s="69" t="s">
        <v>933</v>
      </c>
      <c r="L35" s="75">
        <v>2008</v>
      </c>
      <c r="M35" s="79" t="s">
        <v>942</v>
      </c>
      <c r="N35" s="75" t="s">
        <v>14471</v>
      </c>
      <c r="O35" s="75" t="s">
        <v>14471</v>
      </c>
      <c r="P35" s="69" t="s">
        <v>937</v>
      </c>
      <c r="Q35" s="69" t="s">
        <v>14444</v>
      </c>
      <c r="R35" s="69" t="s">
        <v>1602</v>
      </c>
      <c r="S35" s="69"/>
      <c r="T35" s="69"/>
      <c r="U35" s="69"/>
      <c r="V35" s="69"/>
      <c r="W35" s="69"/>
      <c r="X35" s="69" t="s">
        <v>940</v>
      </c>
      <c r="Y35" s="633"/>
      <c r="Z35" s="637">
        <f t="shared" si="0"/>
        <v>42000.000000000007</v>
      </c>
      <c r="AA35" s="74">
        <f t="shared" si="1"/>
        <v>642000</v>
      </c>
    </row>
    <row r="36" spans="1:27" ht="15.5" x14ac:dyDescent="0.35">
      <c r="A36" s="76"/>
      <c r="B36" s="76"/>
      <c r="C36" s="76"/>
      <c r="D36" s="76"/>
      <c r="E36" s="76"/>
      <c r="F36" s="81" t="s">
        <v>14472</v>
      </c>
      <c r="G36" s="79" t="s">
        <v>14473</v>
      </c>
      <c r="H36" s="69"/>
      <c r="I36" s="74">
        <v>600000</v>
      </c>
      <c r="J36" s="69"/>
      <c r="K36" s="69" t="s">
        <v>933</v>
      </c>
      <c r="L36" s="75">
        <v>2008</v>
      </c>
      <c r="M36" s="79" t="s">
        <v>942</v>
      </c>
      <c r="N36" s="75" t="s">
        <v>14474</v>
      </c>
      <c r="O36" s="75" t="s">
        <v>14474</v>
      </c>
      <c r="P36" s="69" t="s">
        <v>937</v>
      </c>
      <c r="Q36" s="69" t="s">
        <v>14444</v>
      </c>
      <c r="R36" s="69" t="s">
        <v>1602</v>
      </c>
      <c r="S36" s="69"/>
      <c r="T36" s="69"/>
      <c r="U36" s="69"/>
      <c r="V36" s="69"/>
      <c r="W36" s="69"/>
      <c r="X36" s="69" t="s">
        <v>940</v>
      </c>
      <c r="Y36" s="633"/>
      <c r="Z36" s="637">
        <f t="shared" si="0"/>
        <v>42000.000000000007</v>
      </c>
      <c r="AA36" s="74">
        <f t="shared" si="1"/>
        <v>642000</v>
      </c>
    </row>
    <row r="37" spans="1:27" ht="15.5" x14ac:dyDescent="0.35">
      <c r="A37" s="76"/>
      <c r="B37" s="76"/>
      <c r="C37" s="76"/>
      <c r="D37" s="76"/>
      <c r="E37" s="76"/>
      <c r="F37" s="81" t="s">
        <v>14416</v>
      </c>
      <c r="G37" s="79" t="s">
        <v>14475</v>
      </c>
      <c r="H37" s="69"/>
      <c r="I37" s="74">
        <v>600000</v>
      </c>
      <c r="J37" s="69"/>
      <c r="K37" s="69" t="s">
        <v>933</v>
      </c>
      <c r="L37" s="75">
        <v>2008</v>
      </c>
      <c r="M37" s="79" t="s">
        <v>942</v>
      </c>
      <c r="N37" s="75" t="s">
        <v>14476</v>
      </c>
      <c r="O37" s="75" t="s">
        <v>14476</v>
      </c>
      <c r="P37" s="69" t="s">
        <v>937</v>
      </c>
      <c r="Q37" s="69" t="s">
        <v>14444</v>
      </c>
      <c r="R37" s="69" t="s">
        <v>1602</v>
      </c>
      <c r="S37" s="69"/>
      <c r="T37" s="69"/>
      <c r="U37" s="69"/>
      <c r="V37" s="69"/>
      <c r="W37" s="69"/>
      <c r="X37" s="69" t="s">
        <v>940</v>
      </c>
      <c r="Y37" s="633"/>
      <c r="Z37" s="637">
        <f t="shared" si="0"/>
        <v>42000.000000000007</v>
      </c>
      <c r="AA37" s="74">
        <f t="shared" si="1"/>
        <v>642000</v>
      </c>
    </row>
    <row r="38" spans="1:27" ht="15.5" x14ac:dyDescent="0.35">
      <c r="A38" s="76"/>
      <c r="B38" s="76"/>
      <c r="C38" s="76"/>
      <c r="D38" s="76"/>
      <c r="E38" s="76"/>
      <c r="F38" s="81" t="s">
        <v>14477</v>
      </c>
      <c r="G38" s="79" t="s">
        <v>14478</v>
      </c>
      <c r="H38" s="69"/>
      <c r="I38" s="74">
        <v>600000</v>
      </c>
      <c r="J38" s="69"/>
      <c r="K38" s="69" t="s">
        <v>933</v>
      </c>
      <c r="L38" s="75">
        <v>2008</v>
      </c>
      <c r="M38" s="79" t="s">
        <v>942</v>
      </c>
      <c r="N38" s="75" t="s">
        <v>14479</v>
      </c>
      <c r="O38" s="75" t="s">
        <v>14479</v>
      </c>
      <c r="P38" s="69" t="s">
        <v>937</v>
      </c>
      <c r="Q38" s="69" t="s">
        <v>14444</v>
      </c>
      <c r="R38" s="69" t="s">
        <v>1602</v>
      </c>
      <c r="S38" s="69"/>
      <c r="T38" s="69"/>
      <c r="U38" s="69"/>
      <c r="V38" s="69"/>
      <c r="W38" s="69"/>
      <c r="X38" s="69" t="s">
        <v>940</v>
      </c>
      <c r="Y38" s="633"/>
      <c r="Z38" s="637">
        <f t="shared" si="0"/>
        <v>42000.000000000007</v>
      </c>
      <c r="AA38" s="74">
        <f t="shared" si="1"/>
        <v>642000</v>
      </c>
    </row>
    <row r="39" spans="1:27" ht="15.5" x14ac:dyDescent="0.35">
      <c r="A39" s="76"/>
      <c r="B39" s="76"/>
      <c r="C39" s="76"/>
      <c r="D39" s="76"/>
      <c r="E39" s="76"/>
      <c r="F39" s="81" t="s">
        <v>14480</v>
      </c>
      <c r="G39" s="79" t="s">
        <v>14481</v>
      </c>
      <c r="H39" s="69"/>
      <c r="I39" s="74">
        <v>600000</v>
      </c>
      <c r="J39" s="69"/>
      <c r="K39" s="69" t="s">
        <v>933</v>
      </c>
      <c r="L39" s="75">
        <v>2008</v>
      </c>
      <c r="M39" s="79" t="s">
        <v>942</v>
      </c>
      <c r="N39" s="75" t="s">
        <v>14482</v>
      </c>
      <c r="O39" s="75" t="s">
        <v>14482</v>
      </c>
      <c r="P39" s="69" t="s">
        <v>937</v>
      </c>
      <c r="Q39" s="69" t="s">
        <v>14444</v>
      </c>
      <c r="R39" s="69" t="s">
        <v>1602</v>
      </c>
      <c r="S39" s="69"/>
      <c r="T39" s="69"/>
      <c r="U39" s="69"/>
      <c r="V39" s="69"/>
      <c r="W39" s="69"/>
      <c r="X39" s="69" t="s">
        <v>940</v>
      </c>
      <c r="Y39" s="633"/>
      <c r="Z39" s="637">
        <f t="shared" si="0"/>
        <v>42000.000000000007</v>
      </c>
      <c r="AA39" s="74">
        <f t="shared" si="1"/>
        <v>642000</v>
      </c>
    </row>
    <row r="40" spans="1:27" ht="15.5" x14ac:dyDescent="0.35">
      <c r="A40" s="76"/>
      <c r="B40" s="76"/>
      <c r="C40" s="76"/>
      <c r="D40" s="76"/>
      <c r="E40" s="76"/>
      <c r="F40" s="73" t="s">
        <v>14483</v>
      </c>
      <c r="G40" s="79" t="s">
        <v>14484</v>
      </c>
      <c r="H40" s="69"/>
      <c r="I40" s="74">
        <v>650000</v>
      </c>
      <c r="J40" s="69"/>
      <c r="K40" s="69" t="s">
        <v>933</v>
      </c>
      <c r="L40" s="75">
        <v>2008</v>
      </c>
      <c r="M40" s="79" t="s">
        <v>964</v>
      </c>
      <c r="N40" s="75" t="s">
        <v>14485</v>
      </c>
      <c r="O40" s="75" t="s">
        <v>14485</v>
      </c>
      <c r="P40" s="69" t="s">
        <v>937</v>
      </c>
      <c r="Q40" s="69" t="s">
        <v>967</v>
      </c>
      <c r="R40" s="69" t="s">
        <v>1602</v>
      </c>
      <c r="S40" s="69"/>
      <c r="T40" s="69"/>
      <c r="U40" s="69"/>
      <c r="V40" s="69"/>
      <c r="W40" s="69"/>
      <c r="X40" s="69" t="s">
        <v>940</v>
      </c>
      <c r="Y40" s="121" t="s">
        <v>9924</v>
      </c>
      <c r="Z40" s="637">
        <f t="shared" si="0"/>
        <v>45500.000000000007</v>
      </c>
      <c r="AA40" s="74">
        <f t="shared" si="1"/>
        <v>695500</v>
      </c>
    </row>
    <row r="41" spans="1:27" ht="15.5" x14ac:dyDescent="0.35">
      <c r="A41" s="64"/>
      <c r="B41" s="64"/>
      <c r="C41" s="64"/>
      <c r="D41" s="64"/>
      <c r="E41" s="64"/>
      <c r="F41" s="89"/>
      <c r="G41" s="89" t="s">
        <v>1347</v>
      </c>
      <c r="H41" s="64"/>
      <c r="I41" s="67"/>
      <c r="J41" s="64"/>
      <c r="K41" s="64"/>
      <c r="L41" s="68"/>
      <c r="M41" s="68"/>
      <c r="N41" s="68"/>
      <c r="O41" s="68"/>
      <c r="P41" s="64"/>
      <c r="Q41" s="64"/>
      <c r="R41" s="68"/>
      <c r="S41" s="64"/>
      <c r="T41" s="64"/>
      <c r="U41" s="64"/>
      <c r="V41" s="64"/>
      <c r="W41" s="64"/>
      <c r="X41" s="64"/>
      <c r="Y41" s="115"/>
      <c r="Z41" s="637">
        <f t="shared" si="0"/>
        <v>0</v>
      </c>
      <c r="AA41" s="67">
        <f t="shared" si="1"/>
        <v>0</v>
      </c>
    </row>
    <row r="42" spans="1:27" ht="15.5" x14ac:dyDescent="0.35">
      <c r="A42" s="76"/>
      <c r="B42" s="76"/>
      <c r="C42" s="76"/>
      <c r="D42" s="76"/>
      <c r="E42" s="76"/>
      <c r="F42" s="79"/>
      <c r="G42" s="79" t="s">
        <v>14486</v>
      </c>
      <c r="H42" s="69"/>
      <c r="I42" s="74">
        <v>75000</v>
      </c>
      <c r="J42" s="69"/>
      <c r="K42" s="69" t="s">
        <v>1062</v>
      </c>
      <c r="L42" s="75" t="s">
        <v>1063</v>
      </c>
      <c r="M42" s="79" t="s">
        <v>1074</v>
      </c>
      <c r="N42" s="75">
        <v>2008042291</v>
      </c>
      <c r="O42" s="75"/>
      <c r="P42" s="69"/>
      <c r="Q42" s="69" t="s">
        <v>14487</v>
      </c>
      <c r="R42" s="69" t="s">
        <v>14488</v>
      </c>
      <c r="S42" s="69"/>
      <c r="T42" s="69"/>
      <c r="U42" s="69"/>
      <c r="V42" s="69"/>
      <c r="W42" s="69"/>
      <c r="X42" s="69"/>
      <c r="Y42" s="121" t="s">
        <v>14489</v>
      </c>
      <c r="Z42" s="637">
        <f t="shared" si="0"/>
        <v>5250.0000000000009</v>
      </c>
      <c r="AA42" s="74">
        <f t="shared" si="1"/>
        <v>80250</v>
      </c>
    </row>
    <row r="43" spans="1:27" ht="15.5" x14ac:dyDescent="0.35">
      <c r="A43" s="76"/>
      <c r="B43" s="76"/>
      <c r="C43" s="76"/>
      <c r="D43" s="76"/>
      <c r="E43" s="76"/>
      <c r="F43" s="79"/>
      <c r="G43" s="79" t="s">
        <v>14490</v>
      </c>
      <c r="H43" s="69"/>
      <c r="I43" s="74">
        <v>75000</v>
      </c>
      <c r="J43" s="69"/>
      <c r="K43" s="69" t="s">
        <v>1062</v>
      </c>
      <c r="L43" s="75" t="s">
        <v>1063</v>
      </c>
      <c r="M43" s="79" t="s">
        <v>3301</v>
      </c>
      <c r="N43" s="75">
        <v>2008121466</v>
      </c>
      <c r="O43" s="75"/>
      <c r="P43" s="69"/>
      <c r="Q43" s="69" t="s">
        <v>14491</v>
      </c>
      <c r="R43" s="69" t="s">
        <v>14488</v>
      </c>
      <c r="S43" s="69"/>
      <c r="T43" s="69"/>
      <c r="U43" s="69"/>
      <c r="V43" s="69"/>
      <c r="W43" s="69"/>
      <c r="X43" s="69"/>
      <c r="Y43" s="633"/>
      <c r="Z43" s="637">
        <f t="shared" si="0"/>
        <v>5250.0000000000009</v>
      </c>
      <c r="AA43" s="74">
        <f t="shared" si="1"/>
        <v>80250</v>
      </c>
    </row>
    <row r="44" spans="1:27" ht="15.5" x14ac:dyDescent="0.35">
      <c r="A44" s="76"/>
      <c r="B44" s="76"/>
      <c r="C44" s="76"/>
      <c r="D44" s="76"/>
      <c r="E44" s="76"/>
      <c r="F44" s="79"/>
      <c r="G44" s="79" t="s">
        <v>14492</v>
      </c>
      <c r="H44" s="69"/>
      <c r="I44" s="74">
        <v>75000</v>
      </c>
      <c r="J44" s="69"/>
      <c r="K44" s="69" t="s">
        <v>1062</v>
      </c>
      <c r="L44" s="75" t="s">
        <v>1063</v>
      </c>
      <c r="M44" s="79" t="s">
        <v>3301</v>
      </c>
      <c r="N44" s="77" t="s">
        <v>14493</v>
      </c>
      <c r="O44" s="75"/>
      <c r="P44" s="69"/>
      <c r="Q44" s="69" t="s">
        <v>14491</v>
      </c>
      <c r="R44" s="69" t="s">
        <v>14488</v>
      </c>
      <c r="S44" s="69"/>
      <c r="T44" s="69"/>
      <c r="U44" s="69"/>
      <c r="V44" s="69"/>
      <c r="W44" s="69"/>
      <c r="X44" s="69"/>
      <c r="Y44" s="633"/>
      <c r="Z44" s="637">
        <f t="shared" si="0"/>
        <v>5250.0000000000009</v>
      </c>
      <c r="AA44" s="74">
        <f t="shared" si="1"/>
        <v>80250</v>
      </c>
    </row>
    <row r="45" spans="1:27" ht="15.5" x14ac:dyDescent="0.35">
      <c r="A45" s="76"/>
      <c r="B45" s="76"/>
      <c r="C45" s="76"/>
      <c r="D45" s="76"/>
      <c r="E45" s="76"/>
      <c r="F45" s="79"/>
      <c r="G45" s="79" t="s">
        <v>14494</v>
      </c>
      <c r="H45" s="69"/>
      <c r="I45" s="74">
        <v>75000</v>
      </c>
      <c r="J45" s="69"/>
      <c r="K45" s="69" t="s">
        <v>1062</v>
      </c>
      <c r="L45" s="75" t="s">
        <v>1063</v>
      </c>
      <c r="M45" s="79" t="s">
        <v>3301</v>
      </c>
      <c r="N45" s="75">
        <v>2008039403</v>
      </c>
      <c r="O45" s="75"/>
      <c r="P45" s="69"/>
      <c r="Q45" s="69" t="s">
        <v>14491</v>
      </c>
      <c r="R45" s="69" t="s">
        <v>14488</v>
      </c>
      <c r="S45" s="69"/>
      <c r="T45" s="69"/>
      <c r="U45" s="69"/>
      <c r="V45" s="69"/>
      <c r="W45" s="69"/>
      <c r="X45" s="69"/>
      <c r="Y45" s="633"/>
      <c r="Z45" s="637">
        <f t="shared" si="0"/>
        <v>5250.0000000000009</v>
      </c>
      <c r="AA45" s="74">
        <f t="shared" si="1"/>
        <v>80250</v>
      </c>
    </row>
    <row r="46" spans="1:27" ht="15.5" x14ac:dyDescent="0.35">
      <c r="A46" s="76"/>
      <c r="B46" s="76"/>
      <c r="C46" s="76"/>
      <c r="D46" s="76"/>
      <c r="E46" s="76"/>
      <c r="F46" s="79"/>
      <c r="G46" s="79" t="s">
        <v>14495</v>
      </c>
      <c r="H46" s="69"/>
      <c r="I46" s="74">
        <v>75000</v>
      </c>
      <c r="J46" s="69"/>
      <c r="K46" s="69" t="s">
        <v>1076</v>
      </c>
      <c r="L46" s="75" t="s">
        <v>1063</v>
      </c>
      <c r="M46" s="79" t="s">
        <v>1151</v>
      </c>
      <c r="N46" s="75" t="s">
        <v>14496</v>
      </c>
      <c r="O46" s="75"/>
      <c r="P46" s="69"/>
      <c r="Q46" s="69" t="s">
        <v>1063</v>
      </c>
      <c r="R46" s="69" t="s">
        <v>14488</v>
      </c>
      <c r="S46" s="69"/>
      <c r="T46" s="69"/>
      <c r="U46" s="69"/>
      <c r="V46" s="69"/>
      <c r="W46" s="69"/>
      <c r="X46" s="69"/>
      <c r="Y46" s="633"/>
      <c r="Z46" s="637">
        <f t="shared" si="0"/>
        <v>5250.0000000000009</v>
      </c>
      <c r="AA46" s="74">
        <f t="shared" si="1"/>
        <v>80250</v>
      </c>
    </row>
    <row r="47" spans="1:27" ht="15.5" x14ac:dyDescent="0.35">
      <c r="A47" s="76"/>
      <c r="B47" s="76"/>
      <c r="C47" s="76"/>
      <c r="D47" s="76"/>
      <c r="E47" s="76"/>
      <c r="F47" s="79"/>
      <c r="G47" s="79" t="s">
        <v>14497</v>
      </c>
      <c r="H47" s="69"/>
      <c r="I47" s="74">
        <v>75000</v>
      </c>
      <c r="J47" s="69"/>
      <c r="K47" s="69" t="s">
        <v>14498</v>
      </c>
      <c r="L47" s="75" t="s">
        <v>1063</v>
      </c>
      <c r="M47" s="79" t="s">
        <v>14499</v>
      </c>
      <c r="N47" s="75" t="s">
        <v>14500</v>
      </c>
      <c r="O47" s="75"/>
      <c r="P47" s="69"/>
      <c r="Q47" s="90" t="s">
        <v>14501</v>
      </c>
      <c r="R47" s="69" t="s">
        <v>14488</v>
      </c>
      <c r="S47" s="69"/>
      <c r="T47" s="69"/>
      <c r="U47" s="69"/>
      <c r="V47" s="69"/>
      <c r="W47" s="69"/>
      <c r="X47" s="69"/>
      <c r="Y47" s="633"/>
      <c r="Z47" s="637">
        <f t="shared" si="0"/>
        <v>5250.0000000000009</v>
      </c>
      <c r="AA47" s="74">
        <f t="shared" si="1"/>
        <v>80250</v>
      </c>
    </row>
    <row r="48" spans="1:27" ht="15.5" x14ac:dyDescent="0.35">
      <c r="A48" s="76"/>
      <c r="B48" s="76"/>
      <c r="C48" s="76"/>
      <c r="D48" s="76"/>
      <c r="E48" s="76"/>
      <c r="F48" s="79"/>
      <c r="G48" s="79" t="s">
        <v>14502</v>
      </c>
      <c r="H48" s="69"/>
      <c r="I48" s="74">
        <v>75000</v>
      </c>
      <c r="J48" s="69"/>
      <c r="K48" s="69" t="s">
        <v>14498</v>
      </c>
      <c r="L48" s="75" t="s">
        <v>1063</v>
      </c>
      <c r="M48" s="79" t="s">
        <v>14499</v>
      </c>
      <c r="N48" s="75" t="s">
        <v>14503</v>
      </c>
      <c r="O48" s="75"/>
      <c r="P48" s="69"/>
      <c r="Q48" s="90" t="s">
        <v>14501</v>
      </c>
      <c r="R48" s="69" t="s">
        <v>14488</v>
      </c>
      <c r="S48" s="69"/>
      <c r="T48" s="69"/>
      <c r="U48" s="69"/>
      <c r="V48" s="69"/>
      <c r="W48" s="69"/>
      <c r="X48" s="69"/>
      <c r="Y48" s="633"/>
      <c r="Z48" s="637">
        <f t="shared" si="0"/>
        <v>5250.0000000000009</v>
      </c>
      <c r="AA48" s="74">
        <f t="shared" si="1"/>
        <v>80250</v>
      </c>
    </row>
    <row r="49" spans="1:27" ht="15.5" x14ac:dyDescent="0.35">
      <c r="A49" s="76"/>
      <c r="B49" s="76"/>
      <c r="C49" s="76"/>
      <c r="D49" s="76"/>
      <c r="E49" s="76"/>
      <c r="F49" s="79"/>
      <c r="G49" s="79" t="s">
        <v>14504</v>
      </c>
      <c r="H49" s="69"/>
      <c r="I49" s="74">
        <v>75000</v>
      </c>
      <c r="J49" s="69"/>
      <c r="K49" s="69" t="s">
        <v>1062</v>
      </c>
      <c r="L49" s="75" t="s">
        <v>1063</v>
      </c>
      <c r="M49" s="79" t="s">
        <v>3301</v>
      </c>
      <c r="N49" s="77" t="s">
        <v>14505</v>
      </c>
      <c r="O49" s="75"/>
      <c r="P49" s="69"/>
      <c r="Q49" s="69" t="s">
        <v>14491</v>
      </c>
      <c r="R49" s="69" t="s">
        <v>14488</v>
      </c>
      <c r="S49" s="69"/>
      <c r="T49" s="69"/>
      <c r="U49" s="69"/>
      <c r="V49" s="69"/>
      <c r="W49" s="69"/>
      <c r="X49" s="69"/>
      <c r="Y49" s="121" t="s">
        <v>1094</v>
      </c>
      <c r="Z49" s="637">
        <f t="shared" si="0"/>
        <v>5250.0000000000009</v>
      </c>
      <c r="AA49" s="74">
        <f t="shared" si="1"/>
        <v>80250</v>
      </c>
    </row>
    <row r="50" spans="1:27" ht="15.5" x14ac:dyDescent="0.35">
      <c r="A50" s="76"/>
      <c r="B50" s="76"/>
      <c r="C50" s="76"/>
      <c r="D50" s="76"/>
      <c r="E50" s="76"/>
      <c r="F50" s="79"/>
      <c r="G50" s="79" t="s">
        <v>14506</v>
      </c>
      <c r="H50" s="69"/>
      <c r="I50" s="74">
        <v>75000</v>
      </c>
      <c r="J50" s="69"/>
      <c r="K50" s="69" t="s">
        <v>1062</v>
      </c>
      <c r="L50" s="75" t="s">
        <v>1063</v>
      </c>
      <c r="M50" s="79" t="s">
        <v>3301</v>
      </c>
      <c r="N50" s="75">
        <v>2008269533</v>
      </c>
      <c r="O50" s="75"/>
      <c r="P50" s="69"/>
      <c r="Q50" s="69" t="s">
        <v>14491</v>
      </c>
      <c r="R50" s="69" t="s">
        <v>14488</v>
      </c>
      <c r="S50" s="69"/>
      <c r="T50" s="69"/>
      <c r="U50" s="69"/>
      <c r="V50" s="69"/>
      <c r="W50" s="69"/>
      <c r="X50" s="69"/>
      <c r="Y50" s="633"/>
      <c r="Z50" s="637">
        <f t="shared" si="0"/>
        <v>5250.0000000000009</v>
      </c>
      <c r="AA50" s="74">
        <f t="shared" si="1"/>
        <v>80250</v>
      </c>
    </row>
    <row r="51" spans="1:27" ht="15.5" x14ac:dyDescent="0.35">
      <c r="A51" s="76"/>
      <c r="B51" s="76"/>
      <c r="C51" s="76"/>
      <c r="D51" s="76"/>
      <c r="E51" s="76"/>
      <c r="F51" s="79"/>
      <c r="G51" s="79" t="s">
        <v>14507</v>
      </c>
      <c r="H51" s="69"/>
      <c r="I51" s="74">
        <v>75000</v>
      </c>
      <c r="J51" s="69"/>
      <c r="K51" s="69" t="s">
        <v>1098</v>
      </c>
      <c r="L51" s="91" t="s">
        <v>1063</v>
      </c>
      <c r="M51" s="75" t="s">
        <v>14508</v>
      </c>
      <c r="N51" s="75" t="s">
        <v>1063</v>
      </c>
      <c r="O51" s="75"/>
      <c r="P51" s="69"/>
      <c r="Q51" s="69" t="s">
        <v>1065</v>
      </c>
      <c r="R51" s="69" t="s">
        <v>14509</v>
      </c>
      <c r="S51" s="69"/>
      <c r="T51" s="69"/>
      <c r="U51" s="69"/>
      <c r="V51" s="69"/>
      <c r="W51" s="69"/>
      <c r="X51" s="69"/>
      <c r="Y51" s="633"/>
      <c r="Z51" s="637">
        <f t="shared" si="0"/>
        <v>5250.0000000000009</v>
      </c>
      <c r="AA51" s="74">
        <f t="shared" si="1"/>
        <v>80250</v>
      </c>
    </row>
    <row r="52" spans="1:27" ht="15.5" x14ac:dyDescent="0.35">
      <c r="A52" s="76"/>
      <c r="B52" s="76"/>
      <c r="C52" s="76"/>
      <c r="D52" s="76"/>
      <c r="E52" s="76"/>
      <c r="F52" s="79"/>
      <c r="G52" s="79" t="s">
        <v>14510</v>
      </c>
      <c r="H52" s="69"/>
      <c r="I52" s="74">
        <v>75000</v>
      </c>
      <c r="J52" s="69"/>
      <c r="K52" s="69" t="s">
        <v>1062</v>
      </c>
      <c r="L52" s="75" t="s">
        <v>1063</v>
      </c>
      <c r="M52" s="79" t="s">
        <v>3301</v>
      </c>
      <c r="N52" s="75">
        <v>2008039412</v>
      </c>
      <c r="O52" s="75"/>
      <c r="P52" s="69"/>
      <c r="Q52" s="69" t="s">
        <v>14491</v>
      </c>
      <c r="R52" s="69" t="s">
        <v>14488</v>
      </c>
      <c r="S52" s="69"/>
      <c r="T52" s="69"/>
      <c r="U52" s="69"/>
      <c r="V52" s="69"/>
      <c r="W52" s="69"/>
      <c r="X52" s="69"/>
      <c r="Y52" s="633"/>
      <c r="Z52" s="637">
        <f t="shared" si="0"/>
        <v>5250.0000000000009</v>
      </c>
      <c r="AA52" s="74">
        <f t="shared" si="1"/>
        <v>80250</v>
      </c>
    </row>
    <row r="53" spans="1:27" ht="15.5" x14ac:dyDescent="0.35">
      <c r="A53" s="76"/>
      <c r="B53" s="76"/>
      <c r="C53" s="76"/>
      <c r="D53" s="76"/>
      <c r="E53" s="76"/>
      <c r="F53" s="79"/>
      <c r="G53" s="79" t="s">
        <v>14511</v>
      </c>
      <c r="H53" s="69"/>
      <c r="I53" s="74">
        <v>75000</v>
      </c>
      <c r="J53" s="69"/>
      <c r="K53" s="69" t="s">
        <v>1062</v>
      </c>
      <c r="L53" s="75" t="s">
        <v>1063</v>
      </c>
      <c r="M53" s="79" t="s">
        <v>3301</v>
      </c>
      <c r="N53" s="75">
        <v>2008039402</v>
      </c>
      <c r="O53" s="75"/>
      <c r="P53" s="69"/>
      <c r="Q53" s="69" t="s">
        <v>14491</v>
      </c>
      <c r="R53" s="69" t="s">
        <v>14488</v>
      </c>
      <c r="S53" s="69"/>
      <c r="T53" s="69"/>
      <c r="U53" s="69"/>
      <c r="V53" s="69"/>
      <c r="W53" s="69"/>
      <c r="X53" s="69"/>
      <c r="Y53" s="121" t="s">
        <v>1094</v>
      </c>
      <c r="Z53" s="637">
        <f t="shared" si="0"/>
        <v>5250.0000000000009</v>
      </c>
      <c r="AA53" s="74">
        <f t="shared" si="1"/>
        <v>80250</v>
      </c>
    </row>
    <row r="54" spans="1:27" ht="15.5" x14ac:dyDescent="0.35">
      <c r="A54" s="76"/>
      <c r="B54" s="76"/>
      <c r="C54" s="76"/>
      <c r="D54" s="76"/>
      <c r="E54" s="76"/>
      <c r="F54" s="79"/>
      <c r="G54" s="79" t="s">
        <v>14512</v>
      </c>
      <c r="H54" s="69"/>
      <c r="I54" s="74">
        <v>75000</v>
      </c>
      <c r="J54" s="69"/>
      <c r="K54" s="69" t="s">
        <v>1062</v>
      </c>
      <c r="L54" s="75" t="s">
        <v>1063</v>
      </c>
      <c r="M54" s="79" t="s">
        <v>3301</v>
      </c>
      <c r="N54" s="75">
        <v>2008039416</v>
      </c>
      <c r="O54" s="75"/>
      <c r="P54" s="69"/>
      <c r="Q54" s="69" t="s">
        <v>14491</v>
      </c>
      <c r="R54" s="69" t="s">
        <v>14488</v>
      </c>
      <c r="S54" s="69"/>
      <c r="T54" s="69"/>
      <c r="U54" s="69"/>
      <c r="V54" s="69"/>
      <c r="W54" s="69"/>
      <c r="X54" s="69"/>
      <c r="Y54" s="633"/>
      <c r="Z54" s="637">
        <f t="shared" si="0"/>
        <v>5250.0000000000009</v>
      </c>
      <c r="AA54" s="74">
        <f t="shared" si="1"/>
        <v>80250</v>
      </c>
    </row>
    <row r="55" spans="1:27" ht="15.5" x14ac:dyDescent="0.35">
      <c r="A55" s="76"/>
      <c r="B55" s="76"/>
      <c r="C55" s="76"/>
      <c r="D55" s="76"/>
      <c r="E55" s="76"/>
      <c r="F55" s="79"/>
      <c r="G55" s="79" t="s">
        <v>14513</v>
      </c>
      <c r="H55" s="69"/>
      <c r="I55" s="74">
        <v>75000</v>
      </c>
      <c r="J55" s="69"/>
      <c r="K55" s="69" t="s">
        <v>1062</v>
      </c>
      <c r="L55" s="75" t="s">
        <v>1063</v>
      </c>
      <c r="M55" s="79" t="s">
        <v>3301</v>
      </c>
      <c r="N55" s="75">
        <v>2008039396</v>
      </c>
      <c r="O55" s="75"/>
      <c r="P55" s="69"/>
      <c r="Q55" s="69" t="s">
        <v>14491</v>
      </c>
      <c r="R55" s="69" t="s">
        <v>14488</v>
      </c>
      <c r="S55" s="69"/>
      <c r="T55" s="69"/>
      <c r="U55" s="69"/>
      <c r="V55" s="69"/>
      <c r="W55" s="69"/>
      <c r="X55" s="69"/>
      <c r="Y55" s="633"/>
      <c r="Z55" s="637">
        <f t="shared" si="0"/>
        <v>5250.0000000000009</v>
      </c>
      <c r="AA55" s="74">
        <f t="shared" si="1"/>
        <v>80250</v>
      </c>
    </row>
    <row r="56" spans="1:27" ht="15.5" x14ac:dyDescent="0.35">
      <c r="A56" s="76"/>
      <c r="B56" s="76"/>
      <c r="C56" s="76"/>
      <c r="D56" s="76"/>
      <c r="E56" s="76"/>
      <c r="F56" s="79"/>
      <c r="G56" s="79" t="s">
        <v>14514</v>
      </c>
      <c r="H56" s="69"/>
      <c r="I56" s="74">
        <v>75000</v>
      </c>
      <c r="J56" s="69"/>
      <c r="K56" s="69" t="s">
        <v>1062</v>
      </c>
      <c r="L56" s="75" t="s">
        <v>1063</v>
      </c>
      <c r="M56" s="79" t="s">
        <v>3301</v>
      </c>
      <c r="N56" s="75">
        <v>2008039415</v>
      </c>
      <c r="O56" s="75"/>
      <c r="P56" s="69"/>
      <c r="Q56" s="69" t="s">
        <v>14491</v>
      </c>
      <c r="R56" s="69" t="s">
        <v>14488</v>
      </c>
      <c r="S56" s="69"/>
      <c r="T56" s="69"/>
      <c r="U56" s="69"/>
      <c r="V56" s="69"/>
      <c r="W56" s="69"/>
      <c r="X56" s="69"/>
      <c r="Y56" s="116" t="s">
        <v>1094</v>
      </c>
      <c r="Z56" s="637">
        <f t="shared" si="0"/>
        <v>5250.0000000000009</v>
      </c>
      <c r="AA56" s="74">
        <f t="shared" si="1"/>
        <v>80250</v>
      </c>
    </row>
    <row r="57" spans="1:27" ht="15.5" x14ac:dyDescent="0.35">
      <c r="A57" s="76"/>
      <c r="B57" s="76"/>
      <c r="C57" s="76"/>
      <c r="D57" s="76"/>
      <c r="E57" s="76"/>
      <c r="F57" s="79"/>
      <c r="G57" s="79" t="s">
        <v>14515</v>
      </c>
      <c r="H57" s="69"/>
      <c r="I57" s="74">
        <v>75000</v>
      </c>
      <c r="J57" s="69"/>
      <c r="K57" s="69" t="s">
        <v>1062</v>
      </c>
      <c r="L57" s="75" t="s">
        <v>1063</v>
      </c>
      <c r="M57" s="79" t="s">
        <v>3301</v>
      </c>
      <c r="N57" s="75">
        <v>2008039404</v>
      </c>
      <c r="O57" s="75"/>
      <c r="P57" s="69"/>
      <c r="Q57" s="69" t="s">
        <v>14491</v>
      </c>
      <c r="R57" s="69" t="s">
        <v>14488</v>
      </c>
      <c r="S57" s="69"/>
      <c r="T57" s="69"/>
      <c r="U57" s="69"/>
      <c r="V57" s="69"/>
      <c r="W57" s="69"/>
      <c r="X57" s="69"/>
      <c r="Y57" s="633"/>
      <c r="Z57" s="637">
        <f t="shared" si="0"/>
        <v>5250.0000000000009</v>
      </c>
      <c r="AA57" s="74">
        <f t="shared" si="1"/>
        <v>80250</v>
      </c>
    </row>
    <row r="58" spans="1:27" ht="15.5" x14ac:dyDescent="0.35">
      <c r="A58" s="76"/>
      <c r="B58" s="76"/>
      <c r="C58" s="76"/>
      <c r="D58" s="76"/>
      <c r="E58" s="76"/>
      <c r="F58" s="79"/>
      <c r="G58" s="79" t="s">
        <v>14516</v>
      </c>
      <c r="H58" s="69"/>
      <c r="I58" s="74">
        <v>75000</v>
      </c>
      <c r="J58" s="69"/>
      <c r="K58" s="69" t="s">
        <v>1062</v>
      </c>
      <c r="L58" s="75" t="s">
        <v>1063</v>
      </c>
      <c r="M58" s="79" t="s">
        <v>3301</v>
      </c>
      <c r="N58" s="75">
        <v>2008039389</v>
      </c>
      <c r="O58" s="75"/>
      <c r="P58" s="69"/>
      <c r="Q58" s="69" t="s">
        <v>14491</v>
      </c>
      <c r="R58" s="69" t="s">
        <v>14488</v>
      </c>
      <c r="S58" s="69"/>
      <c r="T58" s="69"/>
      <c r="U58" s="69"/>
      <c r="V58" s="69"/>
      <c r="W58" s="69"/>
      <c r="X58" s="69"/>
      <c r="Y58" s="633"/>
      <c r="Z58" s="637">
        <f t="shared" si="0"/>
        <v>5250.0000000000009</v>
      </c>
      <c r="AA58" s="74">
        <f t="shared" si="1"/>
        <v>80250</v>
      </c>
    </row>
    <row r="59" spans="1:27" ht="15.5" x14ac:dyDescent="0.35">
      <c r="A59" s="76"/>
      <c r="B59" s="76"/>
      <c r="C59" s="76"/>
      <c r="D59" s="76"/>
      <c r="E59" s="76"/>
      <c r="F59" s="79"/>
      <c r="G59" s="79" t="s">
        <v>14517</v>
      </c>
      <c r="H59" s="69"/>
      <c r="I59" s="74">
        <v>75000</v>
      </c>
      <c r="J59" s="69"/>
      <c r="K59" s="69" t="s">
        <v>14498</v>
      </c>
      <c r="L59" s="75" t="s">
        <v>1063</v>
      </c>
      <c r="M59" s="79" t="s">
        <v>14499</v>
      </c>
      <c r="N59" s="75" t="s">
        <v>14518</v>
      </c>
      <c r="O59" s="75"/>
      <c r="P59" s="69"/>
      <c r="Q59" s="90" t="s">
        <v>14501</v>
      </c>
      <c r="R59" s="69" t="s">
        <v>14488</v>
      </c>
      <c r="S59" s="69"/>
      <c r="T59" s="69"/>
      <c r="U59" s="69"/>
      <c r="V59" s="69"/>
      <c r="W59" s="69"/>
      <c r="X59" s="69"/>
      <c r="Y59" s="633"/>
      <c r="Z59" s="637">
        <f t="shared" si="0"/>
        <v>5250.0000000000009</v>
      </c>
      <c r="AA59" s="74">
        <f t="shared" si="1"/>
        <v>80250</v>
      </c>
    </row>
    <row r="60" spans="1:27" ht="15.5" x14ac:dyDescent="0.35">
      <c r="A60" s="76"/>
      <c r="B60" s="76"/>
      <c r="C60" s="76"/>
      <c r="D60" s="76"/>
      <c r="E60" s="76"/>
      <c r="F60" s="79"/>
      <c r="G60" s="79" t="s">
        <v>14519</v>
      </c>
      <c r="H60" s="69"/>
      <c r="I60" s="74">
        <v>75000</v>
      </c>
      <c r="J60" s="69"/>
      <c r="K60" s="69" t="s">
        <v>14498</v>
      </c>
      <c r="L60" s="75" t="s">
        <v>1063</v>
      </c>
      <c r="M60" s="79" t="s">
        <v>14499</v>
      </c>
      <c r="N60" s="75" t="s">
        <v>14520</v>
      </c>
      <c r="O60" s="75"/>
      <c r="P60" s="69"/>
      <c r="Q60" s="90" t="s">
        <v>14501</v>
      </c>
      <c r="R60" s="69" t="s">
        <v>14488</v>
      </c>
      <c r="S60" s="69"/>
      <c r="T60" s="69"/>
      <c r="U60" s="69"/>
      <c r="V60" s="69"/>
      <c r="W60" s="69"/>
      <c r="X60" s="69"/>
      <c r="Y60" s="633"/>
      <c r="Z60" s="637">
        <f t="shared" si="0"/>
        <v>5250.0000000000009</v>
      </c>
      <c r="AA60" s="74">
        <f t="shared" si="1"/>
        <v>80250</v>
      </c>
    </row>
    <row r="61" spans="1:27" ht="15.5" x14ac:dyDescent="0.35">
      <c r="A61" s="76"/>
      <c r="B61" s="76"/>
      <c r="C61" s="76"/>
      <c r="D61" s="76"/>
      <c r="E61" s="76"/>
      <c r="F61" s="79"/>
      <c r="G61" s="79" t="s">
        <v>14521</v>
      </c>
      <c r="H61" s="69"/>
      <c r="I61" s="74">
        <v>75000</v>
      </c>
      <c r="J61" s="69"/>
      <c r="K61" s="69" t="s">
        <v>1062</v>
      </c>
      <c r="L61" s="75" t="s">
        <v>1063</v>
      </c>
      <c r="M61" s="79" t="s">
        <v>3301</v>
      </c>
      <c r="N61" s="75">
        <v>2008039397</v>
      </c>
      <c r="O61" s="75"/>
      <c r="P61" s="69"/>
      <c r="Q61" s="69" t="s">
        <v>14491</v>
      </c>
      <c r="R61" s="69" t="s">
        <v>14488</v>
      </c>
      <c r="S61" s="69"/>
      <c r="T61" s="69"/>
      <c r="U61" s="69"/>
      <c r="V61" s="69"/>
      <c r="W61" s="69"/>
      <c r="X61" s="69"/>
      <c r="Y61" s="116" t="s">
        <v>1094</v>
      </c>
      <c r="Z61" s="637">
        <f t="shared" si="0"/>
        <v>5250.0000000000009</v>
      </c>
      <c r="AA61" s="74">
        <f t="shared" si="1"/>
        <v>80250</v>
      </c>
    </row>
    <row r="62" spans="1:27" ht="15.5" x14ac:dyDescent="0.35">
      <c r="A62" s="76"/>
      <c r="B62" s="76"/>
      <c r="C62" s="76"/>
      <c r="D62" s="76"/>
      <c r="E62" s="76"/>
      <c r="F62" s="79"/>
      <c r="G62" s="79" t="s">
        <v>14522</v>
      </c>
      <c r="H62" s="69"/>
      <c r="I62" s="74">
        <v>75000</v>
      </c>
      <c r="J62" s="69"/>
      <c r="K62" s="69" t="s">
        <v>1062</v>
      </c>
      <c r="L62" s="75" t="s">
        <v>1063</v>
      </c>
      <c r="M62" s="79" t="s">
        <v>3301</v>
      </c>
      <c r="N62" s="75">
        <v>2008039398</v>
      </c>
      <c r="O62" s="75"/>
      <c r="P62" s="69"/>
      <c r="Q62" s="69" t="s">
        <v>14491</v>
      </c>
      <c r="R62" s="69" t="s">
        <v>14488</v>
      </c>
      <c r="S62" s="69"/>
      <c r="T62" s="69"/>
      <c r="U62" s="69"/>
      <c r="V62" s="69"/>
      <c r="W62" s="69"/>
      <c r="X62" s="69"/>
      <c r="Y62" s="633"/>
      <c r="Z62" s="637">
        <f t="shared" si="0"/>
        <v>5250.0000000000009</v>
      </c>
      <c r="AA62" s="74">
        <f t="shared" si="1"/>
        <v>80250</v>
      </c>
    </row>
    <row r="63" spans="1:27" ht="15.5" x14ac:dyDescent="0.35">
      <c r="A63" s="76"/>
      <c r="B63" s="76"/>
      <c r="C63" s="76"/>
      <c r="D63" s="76"/>
      <c r="E63" s="76"/>
      <c r="F63" s="79"/>
      <c r="G63" s="79" t="s">
        <v>14523</v>
      </c>
      <c r="H63" s="69"/>
      <c r="I63" s="74">
        <v>75000</v>
      </c>
      <c r="J63" s="69"/>
      <c r="K63" s="69" t="s">
        <v>1062</v>
      </c>
      <c r="L63" s="75" t="s">
        <v>1063</v>
      </c>
      <c r="M63" s="79" t="s">
        <v>3301</v>
      </c>
      <c r="N63" s="75">
        <v>2008039393</v>
      </c>
      <c r="O63" s="75"/>
      <c r="P63" s="69"/>
      <c r="Q63" s="69" t="s">
        <v>14491</v>
      </c>
      <c r="R63" s="69" t="s">
        <v>14488</v>
      </c>
      <c r="S63" s="69"/>
      <c r="T63" s="69"/>
      <c r="U63" s="69"/>
      <c r="V63" s="69"/>
      <c r="W63" s="69"/>
      <c r="X63" s="69"/>
      <c r="Y63" s="633"/>
      <c r="Z63" s="637">
        <f t="shared" si="0"/>
        <v>5250.0000000000009</v>
      </c>
      <c r="AA63" s="74">
        <f t="shared" si="1"/>
        <v>80250</v>
      </c>
    </row>
    <row r="64" spans="1:27" ht="15.5" x14ac:dyDescent="0.35">
      <c r="A64" s="76"/>
      <c r="B64" s="76"/>
      <c r="C64" s="76"/>
      <c r="D64" s="76"/>
      <c r="E64" s="76"/>
      <c r="F64" s="79"/>
      <c r="G64" s="79" t="s">
        <v>14524</v>
      </c>
      <c r="H64" s="69"/>
      <c r="I64" s="74">
        <v>75000</v>
      </c>
      <c r="J64" s="69"/>
      <c r="K64" s="69" t="s">
        <v>1098</v>
      </c>
      <c r="L64" s="91" t="s">
        <v>1063</v>
      </c>
      <c r="M64" s="75" t="s">
        <v>14508</v>
      </c>
      <c r="N64" s="75" t="s">
        <v>1063</v>
      </c>
      <c r="O64" s="75"/>
      <c r="P64" s="69"/>
      <c r="Q64" s="69" t="s">
        <v>1065</v>
      </c>
      <c r="R64" s="69" t="s">
        <v>14509</v>
      </c>
      <c r="S64" s="69"/>
      <c r="T64" s="69"/>
      <c r="U64" s="69"/>
      <c r="V64" s="69"/>
      <c r="W64" s="69"/>
      <c r="X64" s="69"/>
      <c r="Y64" s="633"/>
      <c r="Z64" s="637">
        <f t="shared" si="0"/>
        <v>5250.0000000000009</v>
      </c>
      <c r="AA64" s="74">
        <f t="shared" si="1"/>
        <v>80250</v>
      </c>
    </row>
    <row r="65" spans="1:27" ht="15.5" x14ac:dyDescent="0.35">
      <c r="A65" s="76"/>
      <c r="B65" s="76"/>
      <c r="C65" s="76"/>
      <c r="D65" s="76"/>
      <c r="E65" s="76"/>
      <c r="F65" s="79"/>
      <c r="G65" s="79" t="s">
        <v>14525</v>
      </c>
      <c r="H65" s="69"/>
      <c r="I65" s="74">
        <v>75000</v>
      </c>
      <c r="J65" s="69"/>
      <c r="K65" s="69" t="s">
        <v>1062</v>
      </c>
      <c r="L65" s="75" t="s">
        <v>1063</v>
      </c>
      <c r="M65" s="79" t="s">
        <v>3301</v>
      </c>
      <c r="N65" s="75">
        <v>2008039399</v>
      </c>
      <c r="O65" s="75"/>
      <c r="P65" s="69"/>
      <c r="Q65" s="69" t="s">
        <v>1065</v>
      </c>
      <c r="R65" s="69" t="s">
        <v>14509</v>
      </c>
      <c r="S65" s="69"/>
      <c r="T65" s="69"/>
      <c r="U65" s="69"/>
      <c r="V65" s="69"/>
      <c r="W65" s="69"/>
      <c r="X65" s="69"/>
      <c r="Y65" s="116" t="s">
        <v>1067</v>
      </c>
      <c r="Z65" s="637">
        <f t="shared" si="0"/>
        <v>5250.0000000000009</v>
      </c>
      <c r="AA65" s="74">
        <f t="shared" si="1"/>
        <v>80250</v>
      </c>
    </row>
    <row r="66" spans="1:27" ht="15.5" x14ac:dyDescent="0.35">
      <c r="A66" s="76"/>
      <c r="B66" s="76"/>
      <c r="C66" s="76"/>
      <c r="D66" s="76"/>
      <c r="E66" s="76"/>
      <c r="F66" s="79"/>
      <c r="G66" s="79" t="s">
        <v>14526</v>
      </c>
      <c r="H66" s="69"/>
      <c r="I66" s="74">
        <v>75000</v>
      </c>
      <c r="J66" s="69"/>
      <c r="K66" s="69" t="s">
        <v>1062</v>
      </c>
      <c r="L66" s="75" t="s">
        <v>1063</v>
      </c>
      <c r="M66" s="79" t="s">
        <v>3301</v>
      </c>
      <c r="N66" s="75">
        <v>2008039401</v>
      </c>
      <c r="O66" s="75"/>
      <c r="P66" s="69"/>
      <c r="Q66" s="69" t="s">
        <v>1065</v>
      </c>
      <c r="R66" s="69" t="s">
        <v>14509</v>
      </c>
      <c r="S66" s="69"/>
      <c r="T66" s="69"/>
      <c r="U66" s="69"/>
      <c r="V66" s="69"/>
      <c r="W66" s="69"/>
      <c r="X66" s="69"/>
      <c r="Y66" s="633"/>
      <c r="Z66" s="637">
        <f t="shared" si="0"/>
        <v>5250.0000000000009</v>
      </c>
      <c r="AA66" s="74">
        <f t="shared" si="1"/>
        <v>80250</v>
      </c>
    </row>
    <row r="67" spans="1:27" ht="15.5" x14ac:dyDescent="0.35">
      <c r="A67" s="76"/>
      <c r="B67" s="76"/>
      <c r="C67" s="76"/>
      <c r="D67" s="76"/>
      <c r="E67" s="76"/>
      <c r="F67" s="79"/>
      <c r="G67" s="79" t="s">
        <v>14527</v>
      </c>
      <c r="H67" s="69"/>
      <c r="I67" s="74">
        <v>75000</v>
      </c>
      <c r="J67" s="69"/>
      <c r="K67" s="69" t="s">
        <v>1062</v>
      </c>
      <c r="L67" s="75" t="s">
        <v>1063</v>
      </c>
      <c r="M67" s="79" t="s">
        <v>3301</v>
      </c>
      <c r="N67" s="75">
        <v>2008039408</v>
      </c>
      <c r="O67" s="75"/>
      <c r="P67" s="69"/>
      <c r="Q67" s="69" t="s">
        <v>1065</v>
      </c>
      <c r="R67" s="69" t="s">
        <v>14509</v>
      </c>
      <c r="S67" s="69"/>
      <c r="T67" s="69"/>
      <c r="U67" s="69"/>
      <c r="V67" s="69"/>
      <c r="W67" s="69"/>
      <c r="X67" s="69"/>
      <c r="Y67" s="633"/>
      <c r="Z67" s="637">
        <f t="shared" si="0"/>
        <v>5250.0000000000009</v>
      </c>
      <c r="AA67" s="74">
        <f t="shared" si="1"/>
        <v>80250</v>
      </c>
    </row>
    <row r="68" spans="1:27" ht="15.5" x14ac:dyDescent="0.35">
      <c r="A68" s="76"/>
      <c r="B68" s="76"/>
      <c r="C68" s="76"/>
      <c r="D68" s="76"/>
      <c r="E68" s="76"/>
      <c r="F68" s="79"/>
      <c r="G68" s="79" t="s">
        <v>14528</v>
      </c>
      <c r="H68" s="69"/>
      <c r="I68" s="74">
        <v>75000</v>
      </c>
      <c r="J68" s="69"/>
      <c r="K68" s="69" t="s">
        <v>1062</v>
      </c>
      <c r="L68" s="75" t="s">
        <v>1063</v>
      </c>
      <c r="M68" s="79" t="s">
        <v>3301</v>
      </c>
      <c r="N68" s="75">
        <v>2008042290</v>
      </c>
      <c r="O68" s="75"/>
      <c r="P68" s="69"/>
      <c r="Q68" s="69" t="s">
        <v>14487</v>
      </c>
      <c r="R68" s="69" t="s">
        <v>14488</v>
      </c>
      <c r="S68" s="69"/>
      <c r="T68" s="69"/>
      <c r="U68" s="69"/>
      <c r="V68" s="69"/>
      <c r="W68" s="69"/>
      <c r="X68" s="69"/>
      <c r="Y68" s="116" t="s">
        <v>1094</v>
      </c>
      <c r="Z68" s="637">
        <f t="shared" si="0"/>
        <v>5250.0000000000009</v>
      </c>
      <c r="AA68" s="74">
        <f t="shared" si="1"/>
        <v>80250</v>
      </c>
    </row>
    <row r="69" spans="1:27" ht="15.5" x14ac:dyDescent="0.35">
      <c r="A69" s="76"/>
      <c r="B69" s="76"/>
      <c r="C69" s="76"/>
      <c r="D69" s="76"/>
      <c r="E69" s="76"/>
      <c r="F69" s="79"/>
      <c r="G69" s="79" t="s">
        <v>14529</v>
      </c>
      <c r="H69" s="69"/>
      <c r="I69" s="74">
        <v>75000</v>
      </c>
      <c r="J69" s="69"/>
      <c r="K69" s="69" t="s">
        <v>1062</v>
      </c>
      <c r="L69" s="75" t="s">
        <v>1063</v>
      </c>
      <c r="M69" s="79" t="s">
        <v>3301</v>
      </c>
      <c r="N69" s="75">
        <v>2007234398</v>
      </c>
      <c r="O69" s="75"/>
      <c r="P69" s="69"/>
      <c r="Q69" s="69" t="s">
        <v>14491</v>
      </c>
      <c r="R69" s="69" t="s">
        <v>14488</v>
      </c>
      <c r="S69" s="69"/>
      <c r="T69" s="69"/>
      <c r="U69" s="69"/>
      <c r="V69" s="69"/>
      <c r="W69" s="69"/>
      <c r="X69" s="69"/>
      <c r="Y69" s="633"/>
      <c r="Z69" s="637">
        <f t="shared" si="0"/>
        <v>5250.0000000000009</v>
      </c>
      <c r="AA69" s="74">
        <f t="shared" si="1"/>
        <v>80250</v>
      </c>
    </row>
    <row r="70" spans="1:27" ht="15.5" x14ac:dyDescent="0.35">
      <c r="A70" s="76"/>
      <c r="B70" s="76"/>
      <c r="C70" s="76"/>
      <c r="D70" s="76"/>
      <c r="E70" s="76"/>
      <c r="F70" s="79"/>
      <c r="G70" s="79" t="s">
        <v>14530</v>
      </c>
      <c r="H70" s="69"/>
      <c r="I70" s="74">
        <v>75000</v>
      </c>
      <c r="J70" s="69"/>
      <c r="K70" s="69" t="s">
        <v>1062</v>
      </c>
      <c r="L70" s="75" t="s">
        <v>1063</v>
      </c>
      <c r="M70" s="79" t="s">
        <v>3301</v>
      </c>
      <c r="N70" s="75">
        <v>2008039394</v>
      </c>
      <c r="O70" s="75"/>
      <c r="P70" s="69"/>
      <c r="Q70" s="69" t="s">
        <v>14491</v>
      </c>
      <c r="R70" s="69" t="s">
        <v>14488</v>
      </c>
      <c r="S70" s="69"/>
      <c r="T70" s="69"/>
      <c r="U70" s="69"/>
      <c r="V70" s="69"/>
      <c r="W70" s="69"/>
      <c r="X70" s="69"/>
      <c r="Y70" s="633"/>
      <c r="Z70" s="637">
        <f t="shared" ref="Z70:Z133" si="2">I70*Z$4</f>
        <v>5250.0000000000009</v>
      </c>
      <c r="AA70" s="74">
        <f t="shared" ref="AA70:AA133" si="3">I70+Z70</f>
        <v>80250</v>
      </c>
    </row>
    <row r="71" spans="1:27" ht="15.5" x14ac:dyDescent="0.35">
      <c r="A71" s="76"/>
      <c r="B71" s="76"/>
      <c r="C71" s="76"/>
      <c r="D71" s="76"/>
      <c r="E71" s="76"/>
      <c r="F71" s="79"/>
      <c r="G71" s="79" t="s">
        <v>14531</v>
      </c>
      <c r="H71" s="69"/>
      <c r="I71" s="74">
        <v>75000</v>
      </c>
      <c r="J71" s="69"/>
      <c r="K71" s="69" t="s">
        <v>1062</v>
      </c>
      <c r="L71" s="75" t="s">
        <v>1063</v>
      </c>
      <c r="M71" s="79" t="s">
        <v>3301</v>
      </c>
      <c r="N71" s="75">
        <v>2008039411</v>
      </c>
      <c r="O71" s="75"/>
      <c r="P71" s="69"/>
      <c r="Q71" s="69" t="s">
        <v>14491</v>
      </c>
      <c r="R71" s="69" t="s">
        <v>14488</v>
      </c>
      <c r="S71" s="69"/>
      <c r="T71" s="69"/>
      <c r="U71" s="69"/>
      <c r="V71" s="69"/>
      <c r="W71" s="69"/>
      <c r="X71" s="69"/>
      <c r="Y71" s="633"/>
      <c r="Z71" s="637">
        <f t="shared" si="2"/>
        <v>5250.0000000000009</v>
      </c>
      <c r="AA71" s="74">
        <f t="shared" si="3"/>
        <v>80250</v>
      </c>
    </row>
    <row r="72" spans="1:27" ht="15.5" x14ac:dyDescent="0.35">
      <c r="A72" s="76"/>
      <c r="B72" s="76"/>
      <c r="C72" s="76"/>
      <c r="D72" s="76"/>
      <c r="E72" s="76"/>
      <c r="F72" s="79"/>
      <c r="G72" s="79" t="s">
        <v>14532</v>
      </c>
      <c r="H72" s="69"/>
      <c r="I72" s="74">
        <v>75000</v>
      </c>
      <c r="J72" s="69"/>
      <c r="K72" s="69" t="s">
        <v>1076</v>
      </c>
      <c r="L72" s="75" t="s">
        <v>1063</v>
      </c>
      <c r="M72" s="79" t="s">
        <v>1151</v>
      </c>
      <c r="N72" s="75" t="s">
        <v>14533</v>
      </c>
      <c r="O72" s="75"/>
      <c r="P72" s="69"/>
      <c r="Q72" s="69" t="s">
        <v>1063</v>
      </c>
      <c r="R72" s="69" t="s">
        <v>14488</v>
      </c>
      <c r="S72" s="69"/>
      <c r="T72" s="69"/>
      <c r="U72" s="69"/>
      <c r="V72" s="69"/>
      <c r="W72" s="69"/>
      <c r="X72" s="69"/>
      <c r="Y72" s="633"/>
      <c r="Z72" s="637">
        <f t="shared" si="2"/>
        <v>5250.0000000000009</v>
      </c>
      <c r="AA72" s="74">
        <f t="shared" si="3"/>
        <v>80250</v>
      </c>
    </row>
    <row r="73" spans="1:27" ht="15.5" x14ac:dyDescent="0.35">
      <c r="A73" s="76"/>
      <c r="B73" s="76"/>
      <c r="C73" s="76"/>
      <c r="D73" s="76"/>
      <c r="E73" s="76"/>
      <c r="F73" s="79"/>
      <c r="G73" s="79" t="s">
        <v>14534</v>
      </c>
      <c r="H73" s="69"/>
      <c r="I73" s="74">
        <v>75000</v>
      </c>
      <c r="J73" s="69"/>
      <c r="K73" s="69" t="s">
        <v>1062</v>
      </c>
      <c r="L73" s="75" t="s">
        <v>1063</v>
      </c>
      <c r="M73" s="79" t="s">
        <v>3301</v>
      </c>
      <c r="N73" s="75">
        <v>2008039419</v>
      </c>
      <c r="O73" s="75"/>
      <c r="P73" s="69"/>
      <c r="Q73" s="69" t="s">
        <v>14491</v>
      </c>
      <c r="R73" s="69" t="s">
        <v>14488</v>
      </c>
      <c r="S73" s="69"/>
      <c r="T73" s="69"/>
      <c r="U73" s="69"/>
      <c r="V73" s="69"/>
      <c r="W73" s="69"/>
      <c r="X73" s="69"/>
      <c r="Y73" s="121" t="s">
        <v>1094</v>
      </c>
      <c r="Z73" s="637">
        <f t="shared" si="2"/>
        <v>5250.0000000000009</v>
      </c>
      <c r="AA73" s="74">
        <f t="shared" si="3"/>
        <v>80250</v>
      </c>
    </row>
    <row r="74" spans="1:27" ht="15.5" x14ac:dyDescent="0.35">
      <c r="A74" s="76"/>
      <c r="B74" s="76"/>
      <c r="C74" s="76"/>
      <c r="D74" s="76"/>
      <c r="E74" s="76"/>
      <c r="F74" s="79"/>
      <c r="G74" s="79" t="s">
        <v>14535</v>
      </c>
      <c r="H74" s="69"/>
      <c r="I74" s="74">
        <v>75000</v>
      </c>
      <c r="J74" s="69"/>
      <c r="K74" s="69" t="s">
        <v>1062</v>
      </c>
      <c r="L74" s="75" t="s">
        <v>1063</v>
      </c>
      <c r="M74" s="79" t="s">
        <v>3301</v>
      </c>
      <c r="N74" s="75">
        <v>2008039409</v>
      </c>
      <c r="O74" s="75"/>
      <c r="P74" s="69"/>
      <c r="Q74" s="69" t="s">
        <v>14491</v>
      </c>
      <c r="R74" s="69" t="s">
        <v>14488</v>
      </c>
      <c r="S74" s="69"/>
      <c r="T74" s="69"/>
      <c r="U74" s="69"/>
      <c r="V74" s="69"/>
      <c r="W74" s="69"/>
      <c r="X74" s="69"/>
      <c r="Y74" s="633"/>
      <c r="Z74" s="637">
        <f t="shared" si="2"/>
        <v>5250.0000000000009</v>
      </c>
      <c r="AA74" s="74">
        <f t="shared" si="3"/>
        <v>80250</v>
      </c>
    </row>
    <row r="75" spans="1:27" ht="15.5" x14ac:dyDescent="0.35">
      <c r="A75" s="76"/>
      <c r="B75" s="76"/>
      <c r="C75" s="76"/>
      <c r="D75" s="76"/>
      <c r="E75" s="76"/>
      <c r="F75" s="79"/>
      <c r="G75" s="79" t="s">
        <v>14536</v>
      </c>
      <c r="H75" s="69"/>
      <c r="I75" s="74">
        <v>75000</v>
      </c>
      <c r="J75" s="69"/>
      <c r="K75" s="69" t="s">
        <v>1062</v>
      </c>
      <c r="L75" s="75" t="s">
        <v>1063</v>
      </c>
      <c r="M75" s="79" t="s">
        <v>3301</v>
      </c>
      <c r="N75" s="75">
        <v>2008039392</v>
      </c>
      <c r="O75" s="75"/>
      <c r="P75" s="69"/>
      <c r="Q75" s="69" t="s">
        <v>14491</v>
      </c>
      <c r="R75" s="69" t="s">
        <v>14488</v>
      </c>
      <c r="S75" s="69"/>
      <c r="T75" s="69"/>
      <c r="U75" s="69"/>
      <c r="V75" s="69"/>
      <c r="W75" s="69"/>
      <c r="X75" s="69"/>
      <c r="Y75" s="633"/>
      <c r="Z75" s="637">
        <f t="shared" si="2"/>
        <v>5250.0000000000009</v>
      </c>
      <c r="AA75" s="74">
        <f t="shared" si="3"/>
        <v>80250</v>
      </c>
    </row>
    <row r="76" spans="1:27" ht="15.5" x14ac:dyDescent="0.35">
      <c r="A76" s="76"/>
      <c r="B76" s="76"/>
      <c r="C76" s="76"/>
      <c r="D76" s="76"/>
      <c r="E76" s="76"/>
      <c r="F76" s="79"/>
      <c r="G76" s="79" t="s">
        <v>14537</v>
      </c>
      <c r="H76" s="69"/>
      <c r="I76" s="74">
        <v>75000</v>
      </c>
      <c r="J76" s="69"/>
      <c r="K76" s="69" t="s">
        <v>1062</v>
      </c>
      <c r="L76" s="75" t="s">
        <v>1063</v>
      </c>
      <c r="M76" s="79" t="s">
        <v>3301</v>
      </c>
      <c r="N76" s="75">
        <v>2008039387</v>
      </c>
      <c r="O76" s="75"/>
      <c r="P76" s="69"/>
      <c r="Q76" s="69" t="s">
        <v>14491</v>
      </c>
      <c r="R76" s="69" t="s">
        <v>14488</v>
      </c>
      <c r="S76" s="69"/>
      <c r="T76" s="69"/>
      <c r="U76" s="69"/>
      <c r="V76" s="69"/>
      <c r="W76" s="69"/>
      <c r="X76" s="69"/>
      <c r="Y76" s="116" t="s">
        <v>1094</v>
      </c>
      <c r="Z76" s="637">
        <f t="shared" si="2"/>
        <v>5250.0000000000009</v>
      </c>
      <c r="AA76" s="74">
        <f t="shared" si="3"/>
        <v>80250</v>
      </c>
    </row>
    <row r="77" spans="1:27" ht="15.5" x14ac:dyDescent="0.35">
      <c r="A77" s="76"/>
      <c r="B77" s="76"/>
      <c r="C77" s="76"/>
      <c r="D77" s="76"/>
      <c r="E77" s="76"/>
      <c r="F77" s="79"/>
      <c r="G77" s="79" t="s">
        <v>14538</v>
      </c>
      <c r="H77" s="69"/>
      <c r="I77" s="74">
        <v>75000</v>
      </c>
      <c r="J77" s="69"/>
      <c r="K77" s="69" t="s">
        <v>1062</v>
      </c>
      <c r="L77" s="75" t="s">
        <v>1063</v>
      </c>
      <c r="M77" s="79" t="s">
        <v>3301</v>
      </c>
      <c r="N77" s="75">
        <v>2008039414</v>
      </c>
      <c r="O77" s="75"/>
      <c r="P77" s="69"/>
      <c r="Q77" s="69" t="s">
        <v>14491</v>
      </c>
      <c r="R77" s="69" t="s">
        <v>14488</v>
      </c>
      <c r="S77" s="69"/>
      <c r="T77" s="69"/>
      <c r="U77" s="69"/>
      <c r="V77" s="69"/>
      <c r="W77" s="69"/>
      <c r="X77" s="69"/>
      <c r="Y77" s="633"/>
      <c r="Z77" s="637">
        <f t="shared" si="2"/>
        <v>5250.0000000000009</v>
      </c>
      <c r="AA77" s="74">
        <f t="shared" si="3"/>
        <v>80250</v>
      </c>
    </row>
    <row r="78" spans="1:27" ht="15.5" x14ac:dyDescent="0.35">
      <c r="A78" s="76"/>
      <c r="B78" s="76"/>
      <c r="C78" s="76"/>
      <c r="D78" s="76"/>
      <c r="E78" s="76"/>
      <c r="F78" s="79"/>
      <c r="G78" s="79" t="s">
        <v>14539</v>
      </c>
      <c r="H78" s="69"/>
      <c r="I78" s="74">
        <v>75000</v>
      </c>
      <c r="J78" s="69"/>
      <c r="K78" s="69" t="s">
        <v>1062</v>
      </c>
      <c r="L78" s="75" t="s">
        <v>1063</v>
      </c>
      <c r="M78" s="79" t="s">
        <v>3301</v>
      </c>
      <c r="N78" s="75">
        <v>2008039400</v>
      </c>
      <c r="O78" s="75"/>
      <c r="P78" s="69"/>
      <c r="Q78" s="69" t="s">
        <v>14491</v>
      </c>
      <c r="R78" s="69" t="s">
        <v>14488</v>
      </c>
      <c r="S78" s="69"/>
      <c r="T78" s="69"/>
      <c r="U78" s="69"/>
      <c r="V78" s="69"/>
      <c r="W78" s="69"/>
      <c r="X78" s="69"/>
      <c r="Y78" s="633"/>
      <c r="Z78" s="637">
        <f t="shared" si="2"/>
        <v>5250.0000000000009</v>
      </c>
      <c r="AA78" s="74">
        <f t="shared" si="3"/>
        <v>80250</v>
      </c>
    </row>
    <row r="79" spans="1:27" ht="15.5" x14ac:dyDescent="0.35">
      <c r="A79" s="76"/>
      <c r="B79" s="76"/>
      <c r="C79" s="76"/>
      <c r="D79" s="76"/>
      <c r="E79" s="76"/>
      <c r="F79" s="79"/>
      <c r="G79" s="79" t="s">
        <v>14540</v>
      </c>
      <c r="H79" s="69"/>
      <c r="I79" s="74">
        <v>75000</v>
      </c>
      <c r="J79" s="69"/>
      <c r="K79" s="69" t="s">
        <v>14498</v>
      </c>
      <c r="L79" s="75" t="s">
        <v>1063</v>
      </c>
      <c r="M79" s="79" t="s">
        <v>14499</v>
      </c>
      <c r="N79" s="75" t="s">
        <v>14541</v>
      </c>
      <c r="O79" s="75"/>
      <c r="P79" s="69"/>
      <c r="Q79" s="90" t="s">
        <v>14501</v>
      </c>
      <c r="R79" s="69" t="s">
        <v>14488</v>
      </c>
      <c r="S79" s="69"/>
      <c r="T79" s="69"/>
      <c r="U79" s="69"/>
      <c r="V79" s="69"/>
      <c r="W79" s="69"/>
      <c r="X79" s="69"/>
      <c r="Y79" s="633"/>
      <c r="Z79" s="637">
        <f t="shared" si="2"/>
        <v>5250.0000000000009</v>
      </c>
      <c r="AA79" s="74">
        <f t="shared" si="3"/>
        <v>80250</v>
      </c>
    </row>
    <row r="80" spans="1:27" ht="15.5" x14ac:dyDescent="0.35">
      <c r="A80" s="76"/>
      <c r="B80" s="76"/>
      <c r="C80" s="76"/>
      <c r="D80" s="76"/>
      <c r="E80" s="76"/>
      <c r="F80" s="79"/>
      <c r="G80" s="79" t="s">
        <v>14542</v>
      </c>
      <c r="H80" s="69"/>
      <c r="I80" s="74">
        <v>75000</v>
      </c>
      <c r="J80" s="69"/>
      <c r="K80" s="69" t="s">
        <v>1062</v>
      </c>
      <c r="L80" s="75" t="s">
        <v>1063</v>
      </c>
      <c r="M80" s="79" t="s">
        <v>3301</v>
      </c>
      <c r="N80" s="75">
        <v>2008039413</v>
      </c>
      <c r="O80" s="75"/>
      <c r="P80" s="69"/>
      <c r="Q80" s="69" t="s">
        <v>14491</v>
      </c>
      <c r="R80" s="69" t="s">
        <v>14488</v>
      </c>
      <c r="S80" s="69"/>
      <c r="T80" s="69"/>
      <c r="U80" s="69"/>
      <c r="V80" s="69"/>
      <c r="W80" s="69"/>
      <c r="X80" s="69"/>
      <c r="Y80" s="116" t="s">
        <v>1094</v>
      </c>
      <c r="Z80" s="637">
        <f t="shared" si="2"/>
        <v>5250.0000000000009</v>
      </c>
      <c r="AA80" s="74">
        <f t="shared" si="3"/>
        <v>80250</v>
      </c>
    </row>
    <row r="81" spans="1:27" ht="15.5" x14ac:dyDescent="0.35">
      <c r="A81" s="76"/>
      <c r="B81" s="76"/>
      <c r="C81" s="76"/>
      <c r="D81" s="76"/>
      <c r="E81" s="76"/>
      <c r="F81" s="79"/>
      <c r="G81" s="79" t="s">
        <v>14543</v>
      </c>
      <c r="H81" s="69"/>
      <c r="I81" s="74">
        <v>75000</v>
      </c>
      <c r="J81" s="69"/>
      <c r="K81" s="69" t="s">
        <v>1062</v>
      </c>
      <c r="L81" s="75" t="s">
        <v>1063</v>
      </c>
      <c r="M81" s="79" t="s">
        <v>3301</v>
      </c>
      <c r="N81" s="75">
        <v>2008039407</v>
      </c>
      <c r="O81" s="75"/>
      <c r="P81" s="69"/>
      <c r="Q81" s="69" t="s">
        <v>14491</v>
      </c>
      <c r="R81" s="69" t="s">
        <v>14488</v>
      </c>
      <c r="S81" s="69"/>
      <c r="T81" s="69"/>
      <c r="U81" s="69"/>
      <c r="V81" s="69"/>
      <c r="W81" s="69"/>
      <c r="X81" s="69"/>
      <c r="Y81" s="633"/>
      <c r="Z81" s="637">
        <f t="shared" si="2"/>
        <v>5250.0000000000009</v>
      </c>
      <c r="AA81" s="74">
        <f t="shared" si="3"/>
        <v>80250</v>
      </c>
    </row>
    <row r="82" spans="1:27" ht="15.5" x14ac:dyDescent="0.35">
      <c r="A82" s="76"/>
      <c r="B82" s="76"/>
      <c r="C82" s="76"/>
      <c r="D82" s="76"/>
      <c r="E82" s="76"/>
      <c r="F82" s="79"/>
      <c r="G82" s="79" t="s">
        <v>14544</v>
      </c>
      <c r="H82" s="69"/>
      <c r="I82" s="74">
        <v>75000</v>
      </c>
      <c r="J82" s="69"/>
      <c r="K82" s="69" t="s">
        <v>1062</v>
      </c>
      <c r="L82" s="75" t="s">
        <v>1063</v>
      </c>
      <c r="M82" s="79" t="s">
        <v>3301</v>
      </c>
      <c r="N82" s="75">
        <v>2008039417</v>
      </c>
      <c r="O82" s="75"/>
      <c r="P82" s="69"/>
      <c r="Q82" s="69" t="s">
        <v>14491</v>
      </c>
      <c r="R82" s="69" t="s">
        <v>14488</v>
      </c>
      <c r="S82" s="69"/>
      <c r="T82" s="69"/>
      <c r="U82" s="69"/>
      <c r="V82" s="69"/>
      <c r="W82" s="69"/>
      <c r="X82" s="69"/>
      <c r="Y82" s="633"/>
      <c r="Z82" s="637">
        <f t="shared" si="2"/>
        <v>5250.0000000000009</v>
      </c>
      <c r="AA82" s="74">
        <f t="shared" si="3"/>
        <v>80250</v>
      </c>
    </row>
    <row r="83" spans="1:27" ht="15.5" x14ac:dyDescent="0.35">
      <c r="A83" s="76"/>
      <c r="B83" s="76"/>
      <c r="C83" s="76"/>
      <c r="D83" s="76"/>
      <c r="E83" s="76"/>
      <c r="F83" s="79"/>
      <c r="G83" s="79" t="s">
        <v>14545</v>
      </c>
      <c r="H83" s="69"/>
      <c r="I83" s="74">
        <v>75000</v>
      </c>
      <c r="J83" s="69"/>
      <c r="K83" s="69" t="s">
        <v>1062</v>
      </c>
      <c r="L83" s="75" t="s">
        <v>1063</v>
      </c>
      <c r="M83" s="79" t="s">
        <v>3301</v>
      </c>
      <c r="N83" s="75">
        <v>2008039390</v>
      </c>
      <c r="O83" s="75"/>
      <c r="P83" s="69"/>
      <c r="Q83" s="69" t="s">
        <v>14491</v>
      </c>
      <c r="R83" s="69" t="s">
        <v>14488</v>
      </c>
      <c r="S83" s="69"/>
      <c r="T83" s="69"/>
      <c r="U83" s="69"/>
      <c r="V83" s="69"/>
      <c r="W83" s="69"/>
      <c r="X83" s="69"/>
      <c r="Y83" s="116" t="s">
        <v>1094</v>
      </c>
      <c r="Z83" s="637">
        <f t="shared" si="2"/>
        <v>5250.0000000000009</v>
      </c>
      <c r="AA83" s="74">
        <f t="shared" si="3"/>
        <v>80250</v>
      </c>
    </row>
    <row r="84" spans="1:27" ht="15.5" x14ac:dyDescent="0.35">
      <c r="A84" s="76"/>
      <c r="B84" s="76"/>
      <c r="C84" s="76"/>
      <c r="D84" s="76"/>
      <c r="E84" s="76"/>
      <c r="F84" s="79"/>
      <c r="G84" s="79" t="s">
        <v>14546</v>
      </c>
      <c r="H84" s="69"/>
      <c r="I84" s="74">
        <v>75000</v>
      </c>
      <c r="J84" s="69"/>
      <c r="K84" s="69" t="s">
        <v>1062</v>
      </c>
      <c r="L84" s="75" t="s">
        <v>1063</v>
      </c>
      <c r="M84" s="79" t="s">
        <v>3301</v>
      </c>
      <c r="N84" s="75">
        <v>2008039410</v>
      </c>
      <c r="O84" s="75"/>
      <c r="P84" s="69"/>
      <c r="Q84" s="69" t="s">
        <v>14491</v>
      </c>
      <c r="R84" s="69" t="s">
        <v>14488</v>
      </c>
      <c r="S84" s="69"/>
      <c r="T84" s="69"/>
      <c r="U84" s="69"/>
      <c r="V84" s="69"/>
      <c r="W84" s="69"/>
      <c r="X84" s="69"/>
      <c r="Y84" s="633"/>
      <c r="Z84" s="637">
        <f t="shared" si="2"/>
        <v>5250.0000000000009</v>
      </c>
      <c r="AA84" s="74">
        <f t="shared" si="3"/>
        <v>80250</v>
      </c>
    </row>
    <row r="85" spans="1:27" ht="15.5" x14ac:dyDescent="0.35">
      <c r="A85" s="76"/>
      <c r="B85" s="76"/>
      <c r="C85" s="76"/>
      <c r="D85" s="76"/>
      <c r="E85" s="76"/>
      <c r="F85" s="79"/>
      <c r="G85" s="79" t="s">
        <v>14547</v>
      </c>
      <c r="H85" s="69"/>
      <c r="I85" s="74">
        <v>75000</v>
      </c>
      <c r="J85" s="69"/>
      <c r="K85" s="69" t="s">
        <v>1062</v>
      </c>
      <c r="L85" s="75" t="s">
        <v>1063</v>
      </c>
      <c r="M85" s="79" t="s">
        <v>3301</v>
      </c>
      <c r="N85" s="75">
        <v>2008039406</v>
      </c>
      <c r="O85" s="75"/>
      <c r="P85" s="69"/>
      <c r="Q85" s="69" t="s">
        <v>14491</v>
      </c>
      <c r="R85" s="69" t="s">
        <v>14488</v>
      </c>
      <c r="S85" s="69"/>
      <c r="T85" s="69"/>
      <c r="U85" s="69"/>
      <c r="V85" s="69"/>
      <c r="W85" s="69"/>
      <c r="X85" s="69"/>
      <c r="Y85" s="633"/>
      <c r="Z85" s="637">
        <f t="shared" si="2"/>
        <v>5250.0000000000009</v>
      </c>
      <c r="AA85" s="74">
        <f t="shared" si="3"/>
        <v>80250</v>
      </c>
    </row>
    <row r="86" spans="1:27" ht="15.5" x14ac:dyDescent="0.35">
      <c r="A86" s="76"/>
      <c r="B86" s="76"/>
      <c r="C86" s="76"/>
      <c r="D86" s="76"/>
      <c r="E86" s="76"/>
      <c r="F86" s="79"/>
      <c r="G86" s="79" t="s">
        <v>14548</v>
      </c>
      <c r="H86" s="69"/>
      <c r="I86" s="74">
        <v>75000</v>
      </c>
      <c r="J86" s="69"/>
      <c r="K86" s="69" t="s">
        <v>14498</v>
      </c>
      <c r="L86" s="75" t="s">
        <v>1063</v>
      </c>
      <c r="M86" s="79" t="s">
        <v>14499</v>
      </c>
      <c r="N86" s="75" t="s">
        <v>14549</v>
      </c>
      <c r="O86" s="75"/>
      <c r="P86" s="69"/>
      <c r="Q86" s="90" t="s">
        <v>14501</v>
      </c>
      <c r="R86" s="69" t="s">
        <v>14488</v>
      </c>
      <c r="S86" s="69"/>
      <c r="T86" s="69"/>
      <c r="U86" s="69"/>
      <c r="V86" s="69"/>
      <c r="W86" s="69"/>
      <c r="X86" s="69"/>
      <c r="Y86" s="633"/>
      <c r="Z86" s="637">
        <f t="shared" si="2"/>
        <v>5250.0000000000009</v>
      </c>
      <c r="AA86" s="74">
        <f t="shared" si="3"/>
        <v>80250</v>
      </c>
    </row>
    <row r="87" spans="1:27" ht="15.5" x14ac:dyDescent="0.35">
      <c r="A87" s="76"/>
      <c r="B87" s="76"/>
      <c r="C87" s="76"/>
      <c r="D87" s="76"/>
      <c r="E87" s="76"/>
      <c r="F87" s="79"/>
      <c r="G87" s="79" t="s">
        <v>14550</v>
      </c>
      <c r="H87" s="69"/>
      <c r="I87" s="74">
        <v>75000</v>
      </c>
      <c r="J87" s="69"/>
      <c r="K87" s="69" t="s">
        <v>1062</v>
      </c>
      <c r="L87" s="75" t="s">
        <v>1063</v>
      </c>
      <c r="M87" s="79" t="s">
        <v>3301</v>
      </c>
      <c r="N87" s="75">
        <v>2008039418</v>
      </c>
      <c r="O87" s="75"/>
      <c r="P87" s="69"/>
      <c r="Q87" s="69" t="s">
        <v>14491</v>
      </c>
      <c r="R87" s="69" t="s">
        <v>14488</v>
      </c>
      <c r="S87" s="69"/>
      <c r="T87" s="69"/>
      <c r="U87" s="69"/>
      <c r="V87" s="69"/>
      <c r="W87" s="69"/>
      <c r="X87" s="69"/>
      <c r="Y87" s="116" t="s">
        <v>1094</v>
      </c>
      <c r="Z87" s="637">
        <f t="shared" si="2"/>
        <v>5250.0000000000009</v>
      </c>
      <c r="AA87" s="74">
        <f t="shared" si="3"/>
        <v>80250</v>
      </c>
    </row>
    <row r="88" spans="1:27" ht="15.5" x14ac:dyDescent="0.35">
      <c r="A88" s="76"/>
      <c r="B88" s="76"/>
      <c r="C88" s="76"/>
      <c r="D88" s="76"/>
      <c r="E88" s="76"/>
      <c r="F88" s="79"/>
      <c r="G88" s="79" t="s">
        <v>14551</v>
      </c>
      <c r="H88" s="69"/>
      <c r="I88" s="74">
        <v>75000</v>
      </c>
      <c r="J88" s="69"/>
      <c r="K88" s="69" t="s">
        <v>1062</v>
      </c>
      <c r="L88" s="75" t="s">
        <v>1063</v>
      </c>
      <c r="M88" s="79" t="s">
        <v>3301</v>
      </c>
      <c r="N88" s="75">
        <v>2008039395</v>
      </c>
      <c r="O88" s="75"/>
      <c r="P88" s="69"/>
      <c r="Q88" s="69" t="s">
        <v>14491</v>
      </c>
      <c r="R88" s="69" t="s">
        <v>14488</v>
      </c>
      <c r="S88" s="69"/>
      <c r="T88" s="69"/>
      <c r="U88" s="69"/>
      <c r="V88" s="69"/>
      <c r="W88" s="69"/>
      <c r="X88" s="69"/>
      <c r="Y88" s="633"/>
      <c r="Z88" s="637">
        <f t="shared" si="2"/>
        <v>5250.0000000000009</v>
      </c>
      <c r="AA88" s="74">
        <f t="shared" si="3"/>
        <v>80250</v>
      </c>
    </row>
    <row r="89" spans="1:27" ht="15.5" x14ac:dyDescent="0.35">
      <c r="A89" s="76"/>
      <c r="B89" s="76"/>
      <c r="C89" s="76"/>
      <c r="D89" s="76"/>
      <c r="E89" s="76"/>
      <c r="F89" s="79"/>
      <c r="G89" s="79" t="s">
        <v>14552</v>
      </c>
      <c r="H89" s="69"/>
      <c r="I89" s="74">
        <v>75000</v>
      </c>
      <c r="J89" s="69"/>
      <c r="K89" s="69" t="s">
        <v>1062</v>
      </c>
      <c r="L89" s="75" t="s">
        <v>1063</v>
      </c>
      <c r="M89" s="79" t="s">
        <v>1074</v>
      </c>
      <c r="N89" s="75">
        <v>2008042289</v>
      </c>
      <c r="O89" s="75"/>
      <c r="P89" s="69"/>
      <c r="Q89" s="69" t="s">
        <v>14487</v>
      </c>
      <c r="R89" s="69" t="s">
        <v>14488</v>
      </c>
      <c r="S89" s="69"/>
      <c r="T89" s="69"/>
      <c r="U89" s="69"/>
      <c r="V89" s="69"/>
      <c r="W89" s="69"/>
      <c r="X89" s="69"/>
      <c r="Y89" s="633"/>
      <c r="Z89" s="637">
        <f t="shared" si="2"/>
        <v>5250.0000000000009</v>
      </c>
      <c r="AA89" s="74">
        <f t="shared" si="3"/>
        <v>80250</v>
      </c>
    </row>
    <row r="90" spans="1:27" ht="15.5" x14ac:dyDescent="0.35">
      <c r="A90" s="76"/>
      <c r="B90" s="76"/>
      <c r="C90" s="76"/>
      <c r="D90" s="76"/>
      <c r="E90" s="76"/>
      <c r="F90" s="79"/>
      <c r="G90" s="79" t="s">
        <v>14553</v>
      </c>
      <c r="H90" s="69"/>
      <c r="I90" s="74">
        <v>75000</v>
      </c>
      <c r="J90" s="69"/>
      <c r="K90" s="69" t="s">
        <v>1062</v>
      </c>
      <c r="L90" s="75" t="s">
        <v>1063</v>
      </c>
      <c r="M90" s="79" t="s">
        <v>3301</v>
      </c>
      <c r="N90" s="75">
        <v>20077234399</v>
      </c>
      <c r="O90" s="75"/>
      <c r="P90" s="69"/>
      <c r="Q90" s="69" t="s">
        <v>14491</v>
      </c>
      <c r="R90" s="69" t="s">
        <v>14488</v>
      </c>
      <c r="S90" s="69"/>
      <c r="T90" s="69"/>
      <c r="U90" s="69"/>
      <c r="V90" s="69"/>
      <c r="W90" s="69"/>
      <c r="X90" s="69"/>
      <c r="Y90" s="633"/>
      <c r="Z90" s="637">
        <f t="shared" si="2"/>
        <v>5250.0000000000009</v>
      </c>
      <c r="AA90" s="74">
        <f t="shared" si="3"/>
        <v>80250</v>
      </c>
    </row>
    <row r="91" spans="1:27" ht="15.5" x14ac:dyDescent="0.35">
      <c r="A91" s="76"/>
      <c r="B91" s="76"/>
      <c r="C91" s="76"/>
      <c r="D91" s="76"/>
      <c r="E91" s="76"/>
      <c r="F91" s="79"/>
      <c r="G91" s="79" t="s">
        <v>14554</v>
      </c>
      <c r="H91" s="69"/>
      <c r="I91" s="74">
        <v>75000</v>
      </c>
      <c r="J91" s="69"/>
      <c r="K91" s="69" t="s">
        <v>1076</v>
      </c>
      <c r="L91" s="75" t="s">
        <v>1063</v>
      </c>
      <c r="M91" s="79" t="s">
        <v>1151</v>
      </c>
      <c r="N91" s="75" t="s">
        <v>14555</v>
      </c>
      <c r="O91" s="75"/>
      <c r="P91" s="69"/>
      <c r="Q91" s="69" t="s">
        <v>1063</v>
      </c>
      <c r="R91" s="69" t="s">
        <v>14488</v>
      </c>
      <c r="S91" s="69"/>
      <c r="T91" s="69"/>
      <c r="U91" s="69"/>
      <c r="V91" s="69"/>
      <c r="W91" s="69"/>
      <c r="X91" s="69"/>
      <c r="Y91" s="633"/>
      <c r="Z91" s="637">
        <f t="shared" si="2"/>
        <v>5250.0000000000009</v>
      </c>
      <c r="AA91" s="74">
        <f t="shared" si="3"/>
        <v>80250</v>
      </c>
    </row>
    <row r="92" spans="1:27" s="139" customFormat="1" ht="15.5" x14ac:dyDescent="0.35">
      <c r="A92" s="64"/>
      <c r="B92" s="64"/>
      <c r="C92" s="64"/>
      <c r="D92" s="64"/>
      <c r="E92" s="64"/>
      <c r="F92" s="96"/>
      <c r="G92" s="96" t="s">
        <v>1145</v>
      </c>
      <c r="H92" s="64"/>
      <c r="I92" s="67"/>
      <c r="J92" s="64"/>
      <c r="K92" s="64"/>
      <c r="L92" s="68"/>
      <c r="M92" s="97"/>
      <c r="N92" s="68"/>
      <c r="O92" s="68"/>
      <c r="P92" s="64"/>
      <c r="Q92" s="64"/>
      <c r="R92" s="64"/>
      <c r="S92" s="64"/>
      <c r="T92" s="64"/>
      <c r="U92" s="64"/>
      <c r="V92" s="64"/>
      <c r="W92" s="64"/>
      <c r="X92" s="64"/>
      <c r="Y92" s="115"/>
      <c r="Z92" s="637">
        <f t="shared" si="2"/>
        <v>0</v>
      </c>
      <c r="AA92" s="67">
        <f t="shared" si="3"/>
        <v>0</v>
      </c>
    </row>
    <row r="93" spans="1:27" ht="15.5" x14ac:dyDescent="0.35">
      <c r="A93" s="76"/>
      <c r="B93" s="76"/>
      <c r="C93" s="76"/>
      <c r="D93" s="76"/>
      <c r="E93" s="76"/>
      <c r="F93" s="79"/>
      <c r="G93" s="79" t="s">
        <v>14556</v>
      </c>
      <c r="H93" s="69"/>
      <c r="I93" s="74">
        <v>75000</v>
      </c>
      <c r="J93" s="69"/>
      <c r="K93" s="69" t="s">
        <v>1147</v>
      </c>
      <c r="L93" s="75" t="s">
        <v>1063</v>
      </c>
      <c r="M93" s="79" t="s">
        <v>1148</v>
      </c>
      <c r="N93" s="75" t="s">
        <v>14557</v>
      </c>
      <c r="O93" s="75"/>
      <c r="P93" s="69"/>
      <c r="Q93" s="69" t="s">
        <v>14487</v>
      </c>
      <c r="R93" s="69" t="s">
        <v>14488</v>
      </c>
      <c r="S93" s="69"/>
      <c r="T93" s="69"/>
      <c r="U93" s="69"/>
      <c r="V93" s="69"/>
      <c r="W93" s="69"/>
      <c r="X93" s="69"/>
      <c r="Y93" s="633"/>
      <c r="Z93" s="637">
        <f t="shared" si="2"/>
        <v>5250.0000000000009</v>
      </c>
      <c r="AA93" s="74">
        <f t="shared" si="3"/>
        <v>80250</v>
      </c>
    </row>
    <row r="94" spans="1:27" ht="15.5" x14ac:dyDescent="0.35">
      <c r="A94" s="76"/>
      <c r="B94" s="76"/>
      <c r="C94" s="76"/>
      <c r="D94" s="76"/>
      <c r="E94" s="76"/>
      <c r="F94" s="79"/>
      <c r="G94" s="79" t="s">
        <v>14558</v>
      </c>
      <c r="H94" s="69"/>
      <c r="I94" s="74">
        <v>75000</v>
      </c>
      <c r="J94" s="69"/>
      <c r="K94" s="69" t="s">
        <v>1076</v>
      </c>
      <c r="L94" s="75" t="s">
        <v>1063</v>
      </c>
      <c r="M94" s="79" t="s">
        <v>1063</v>
      </c>
      <c r="N94" s="75" t="s">
        <v>14559</v>
      </c>
      <c r="O94" s="75"/>
      <c r="P94" s="69"/>
      <c r="Q94" s="69" t="s">
        <v>1063</v>
      </c>
      <c r="R94" s="69" t="s">
        <v>14488</v>
      </c>
      <c r="S94" s="69"/>
      <c r="T94" s="69"/>
      <c r="U94" s="69"/>
      <c r="V94" s="69"/>
      <c r="W94" s="69"/>
      <c r="X94" s="69"/>
      <c r="Y94" s="633"/>
      <c r="Z94" s="637">
        <f t="shared" si="2"/>
        <v>5250.0000000000009</v>
      </c>
      <c r="AA94" s="74">
        <f t="shared" si="3"/>
        <v>80250</v>
      </c>
    </row>
    <row r="95" spans="1:27" ht="15.5" x14ac:dyDescent="0.35">
      <c r="A95" s="76"/>
      <c r="B95" s="76"/>
      <c r="C95" s="76"/>
      <c r="D95" s="76"/>
      <c r="E95" s="76"/>
      <c r="F95" s="79"/>
      <c r="G95" s="79" t="s">
        <v>14560</v>
      </c>
      <c r="H95" s="69"/>
      <c r="I95" s="74">
        <v>75000</v>
      </c>
      <c r="J95" s="69"/>
      <c r="K95" s="69" t="s">
        <v>1147</v>
      </c>
      <c r="L95" s="75" t="s">
        <v>1063</v>
      </c>
      <c r="M95" s="79" t="s">
        <v>1148</v>
      </c>
      <c r="N95" s="75" t="s">
        <v>14561</v>
      </c>
      <c r="O95" s="75"/>
      <c r="P95" s="69"/>
      <c r="Q95" s="69" t="s">
        <v>14487</v>
      </c>
      <c r="R95" s="69" t="s">
        <v>14488</v>
      </c>
      <c r="S95" s="69"/>
      <c r="T95" s="69"/>
      <c r="U95" s="69"/>
      <c r="V95" s="69"/>
      <c r="W95" s="69"/>
      <c r="X95" s="69"/>
      <c r="Y95" s="633"/>
      <c r="Z95" s="637">
        <f t="shared" si="2"/>
        <v>5250.0000000000009</v>
      </c>
      <c r="AA95" s="74">
        <f t="shared" si="3"/>
        <v>80250</v>
      </c>
    </row>
    <row r="96" spans="1:27" ht="15.5" x14ac:dyDescent="0.35">
      <c r="A96" s="76"/>
      <c r="B96" s="76"/>
      <c r="C96" s="76"/>
      <c r="D96" s="76"/>
      <c r="E96" s="76"/>
      <c r="F96" s="79"/>
      <c r="G96" s="79" t="s">
        <v>14562</v>
      </c>
      <c r="H96" s="69"/>
      <c r="I96" s="74">
        <v>75000</v>
      </c>
      <c r="J96" s="69"/>
      <c r="K96" s="69" t="s">
        <v>1076</v>
      </c>
      <c r="L96" s="75" t="s">
        <v>1063</v>
      </c>
      <c r="M96" s="79" t="s">
        <v>1063</v>
      </c>
      <c r="N96" s="75" t="s">
        <v>14563</v>
      </c>
      <c r="O96" s="75"/>
      <c r="P96" s="69"/>
      <c r="Q96" s="69" t="s">
        <v>1063</v>
      </c>
      <c r="R96" s="69" t="s">
        <v>14488</v>
      </c>
      <c r="S96" s="69"/>
      <c r="T96" s="69"/>
      <c r="U96" s="69"/>
      <c r="V96" s="69"/>
      <c r="W96" s="69"/>
      <c r="X96" s="69"/>
      <c r="Y96" s="633"/>
      <c r="Z96" s="637">
        <f t="shared" si="2"/>
        <v>5250.0000000000009</v>
      </c>
      <c r="AA96" s="74">
        <f t="shared" si="3"/>
        <v>80250</v>
      </c>
    </row>
    <row r="97" spans="1:27" ht="15.5" x14ac:dyDescent="0.35">
      <c r="A97" s="76"/>
      <c r="B97" s="76"/>
      <c r="C97" s="76"/>
      <c r="D97" s="76"/>
      <c r="E97" s="76"/>
      <c r="F97" s="79"/>
      <c r="G97" s="79" t="s">
        <v>14564</v>
      </c>
      <c r="H97" s="69"/>
      <c r="I97" s="74">
        <v>75000</v>
      </c>
      <c r="J97" s="69"/>
      <c r="K97" s="69" t="s">
        <v>1147</v>
      </c>
      <c r="L97" s="75" t="s">
        <v>1063</v>
      </c>
      <c r="M97" s="79" t="s">
        <v>1148</v>
      </c>
      <c r="N97" s="75" t="s">
        <v>14565</v>
      </c>
      <c r="O97" s="75"/>
      <c r="P97" s="69"/>
      <c r="Q97" s="69" t="s">
        <v>14487</v>
      </c>
      <c r="R97" s="69" t="s">
        <v>14488</v>
      </c>
      <c r="S97" s="69"/>
      <c r="T97" s="69"/>
      <c r="U97" s="69"/>
      <c r="V97" s="69"/>
      <c r="W97" s="69"/>
      <c r="X97" s="69"/>
      <c r="Y97" s="633"/>
      <c r="Z97" s="637">
        <f t="shared" si="2"/>
        <v>5250.0000000000009</v>
      </c>
      <c r="AA97" s="74">
        <f t="shared" si="3"/>
        <v>80250</v>
      </c>
    </row>
    <row r="98" spans="1:27" ht="15.5" x14ac:dyDescent="0.35">
      <c r="A98" s="76"/>
      <c r="B98" s="76"/>
      <c r="C98" s="76"/>
      <c r="D98" s="76"/>
      <c r="E98" s="76"/>
      <c r="F98" s="79"/>
      <c r="G98" s="79" t="s">
        <v>14566</v>
      </c>
      <c r="H98" s="69"/>
      <c r="I98" s="74">
        <v>75000</v>
      </c>
      <c r="J98" s="69"/>
      <c r="K98" s="69" t="s">
        <v>1076</v>
      </c>
      <c r="L98" s="75" t="s">
        <v>1063</v>
      </c>
      <c r="M98" s="79" t="s">
        <v>1063</v>
      </c>
      <c r="N98" s="75" t="s">
        <v>14567</v>
      </c>
      <c r="O98" s="75"/>
      <c r="P98" s="69"/>
      <c r="Q98" s="69" t="s">
        <v>1063</v>
      </c>
      <c r="R98" s="69" t="s">
        <v>14488</v>
      </c>
      <c r="S98" s="69"/>
      <c r="T98" s="69"/>
      <c r="U98" s="69"/>
      <c r="V98" s="69"/>
      <c r="W98" s="69"/>
      <c r="X98" s="69"/>
      <c r="Y98" s="633"/>
      <c r="Z98" s="637">
        <f t="shared" si="2"/>
        <v>5250.0000000000009</v>
      </c>
      <c r="AA98" s="74">
        <f t="shared" si="3"/>
        <v>80250</v>
      </c>
    </row>
    <row r="99" spans="1:27" ht="15.5" x14ac:dyDescent="0.35">
      <c r="A99" s="76"/>
      <c r="B99" s="76"/>
      <c r="C99" s="76"/>
      <c r="D99" s="76"/>
      <c r="E99" s="76"/>
      <c r="F99" s="73" t="s">
        <v>14383</v>
      </c>
      <c r="G99" s="79" t="s">
        <v>14568</v>
      </c>
      <c r="H99" s="69"/>
      <c r="I99" s="74">
        <v>75000</v>
      </c>
      <c r="J99" s="69"/>
      <c r="K99" s="69" t="s">
        <v>1147</v>
      </c>
      <c r="L99" s="75" t="s">
        <v>1063</v>
      </c>
      <c r="M99" s="79" t="s">
        <v>1148</v>
      </c>
      <c r="N99" s="75" t="s">
        <v>14569</v>
      </c>
      <c r="O99" s="75"/>
      <c r="P99" s="69"/>
      <c r="Q99" s="69" t="s">
        <v>14487</v>
      </c>
      <c r="R99" s="69" t="s">
        <v>14488</v>
      </c>
      <c r="S99" s="69"/>
      <c r="T99" s="69"/>
      <c r="U99" s="69"/>
      <c r="V99" s="69"/>
      <c r="W99" s="69"/>
      <c r="X99" s="69"/>
      <c r="Y99" s="633"/>
      <c r="Z99" s="637">
        <f t="shared" si="2"/>
        <v>5250.0000000000009</v>
      </c>
      <c r="AA99" s="74">
        <f t="shared" si="3"/>
        <v>80250</v>
      </c>
    </row>
    <row r="100" spans="1:27" ht="15.5" x14ac:dyDescent="0.35">
      <c r="A100" s="76"/>
      <c r="B100" s="76"/>
      <c r="C100" s="76"/>
      <c r="D100" s="76"/>
      <c r="E100" s="76"/>
      <c r="F100" s="81" t="s">
        <v>14383</v>
      </c>
      <c r="G100" s="79" t="s">
        <v>14570</v>
      </c>
      <c r="H100" s="69"/>
      <c r="I100" s="74">
        <v>75000</v>
      </c>
      <c r="J100" s="69"/>
      <c r="K100" s="69" t="s">
        <v>1076</v>
      </c>
      <c r="L100" s="75" t="s">
        <v>1063</v>
      </c>
      <c r="M100" s="79" t="s">
        <v>1063</v>
      </c>
      <c r="N100" s="75" t="s">
        <v>14571</v>
      </c>
      <c r="O100" s="75"/>
      <c r="P100" s="69"/>
      <c r="Q100" s="69" t="s">
        <v>1063</v>
      </c>
      <c r="R100" s="69" t="s">
        <v>14488</v>
      </c>
      <c r="S100" s="69"/>
      <c r="T100" s="69"/>
      <c r="U100" s="69"/>
      <c r="V100" s="69"/>
      <c r="W100" s="69"/>
      <c r="X100" s="69"/>
      <c r="Y100" s="633"/>
      <c r="Z100" s="637">
        <f t="shared" si="2"/>
        <v>5250.0000000000009</v>
      </c>
      <c r="AA100" s="74">
        <f t="shared" si="3"/>
        <v>80250</v>
      </c>
    </row>
    <row r="101" spans="1:27" ht="15.5" x14ac:dyDescent="0.35">
      <c r="A101" s="76"/>
      <c r="B101" s="76"/>
      <c r="C101" s="76"/>
      <c r="D101" s="76"/>
      <c r="E101" s="76"/>
      <c r="F101" s="79"/>
      <c r="G101" s="79" t="s">
        <v>14572</v>
      </c>
      <c r="H101" s="69"/>
      <c r="I101" s="74">
        <v>75000</v>
      </c>
      <c r="J101" s="69"/>
      <c r="K101" s="69" t="s">
        <v>1147</v>
      </c>
      <c r="L101" s="75" t="s">
        <v>1063</v>
      </c>
      <c r="M101" s="79" t="s">
        <v>1148</v>
      </c>
      <c r="N101" s="75" t="s">
        <v>14573</v>
      </c>
      <c r="O101" s="75"/>
      <c r="P101" s="69"/>
      <c r="Q101" s="69" t="s">
        <v>14487</v>
      </c>
      <c r="R101" s="69" t="s">
        <v>14488</v>
      </c>
      <c r="S101" s="69"/>
      <c r="T101" s="69"/>
      <c r="U101" s="69"/>
      <c r="V101" s="69"/>
      <c r="W101" s="69"/>
      <c r="X101" s="69"/>
      <c r="Y101" s="633"/>
      <c r="Z101" s="637">
        <f t="shared" si="2"/>
        <v>5250.0000000000009</v>
      </c>
      <c r="AA101" s="74">
        <f t="shared" si="3"/>
        <v>80250</v>
      </c>
    </row>
    <row r="102" spans="1:27" ht="15.5" x14ac:dyDescent="0.35">
      <c r="A102" s="76"/>
      <c r="B102" s="76"/>
      <c r="C102" s="76"/>
      <c r="D102" s="76"/>
      <c r="E102" s="76"/>
      <c r="F102" s="79"/>
      <c r="G102" s="79" t="s">
        <v>14574</v>
      </c>
      <c r="H102" s="69"/>
      <c r="I102" s="74">
        <v>75000</v>
      </c>
      <c r="J102" s="69"/>
      <c r="K102" s="69" t="s">
        <v>1076</v>
      </c>
      <c r="L102" s="75" t="s">
        <v>1063</v>
      </c>
      <c r="M102" s="79" t="s">
        <v>1063</v>
      </c>
      <c r="N102" s="75" t="s">
        <v>14575</v>
      </c>
      <c r="O102" s="75"/>
      <c r="P102" s="69"/>
      <c r="Q102" s="69" t="s">
        <v>1063</v>
      </c>
      <c r="R102" s="69" t="s">
        <v>14488</v>
      </c>
      <c r="S102" s="69"/>
      <c r="T102" s="69"/>
      <c r="U102" s="69"/>
      <c r="V102" s="69"/>
      <c r="W102" s="69"/>
      <c r="X102" s="69"/>
      <c r="Y102" s="633"/>
      <c r="Z102" s="637">
        <f t="shared" si="2"/>
        <v>5250.0000000000009</v>
      </c>
      <c r="AA102" s="74">
        <f t="shared" si="3"/>
        <v>80250</v>
      </c>
    </row>
    <row r="103" spans="1:27" ht="15.5" x14ac:dyDescent="0.35">
      <c r="A103" s="64"/>
      <c r="B103" s="64"/>
      <c r="C103" s="64"/>
      <c r="D103" s="64"/>
      <c r="E103" s="64"/>
      <c r="F103" s="96"/>
      <c r="G103" s="96" t="s">
        <v>1161</v>
      </c>
      <c r="H103" s="64"/>
      <c r="I103" s="67"/>
      <c r="J103" s="64"/>
      <c r="K103" s="64"/>
      <c r="L103" s="68"/>
      <c r="M103" s="97"/>
      <c r="N103" s="68"/>
      <c r="O103" s="68"/>
      <c r="P103" s="64"/>
      <c r="Q103" s="64"/>
      <c r="R103" s="64"/>
      <c r="S103" s="64"/>
      <c r="T103" s="64"/>
      <c r="U103" s="64"/>
      <c r="V103" s="64"/>
      <c r="W103" s="64"/>
      <c r="X103" s="64"/>
      <c r="Y103" s="115"/>
      <c r="Z103" s="637">
        <f t="shared" si="2"/>
        <v>0</v>
      </c>
      <c r="AA103" s="67">
        <f t="shared" si="3"/>
        <v>0</v>
      </c>
    </row>
    <row r="104" spans="1:27" ht="15.5" x14ac:dyDescent="0.35">
      <c r="A104" s="76"/>
      <c r="B104" s="76"/>
      <c r="C104" s="76"/>
      <c r="D104" s="76"/>
      <c r="E104" s="76"/>
      <c r="F104" s="79"/>
      <c r="G104" s="79" t="s">
        <v>14576</v>
      </c>
      <c r="H104" s="69"/>
      <c r="I104" s="74">
        <v>100000</v>
      </c>
      <c r="J104" s="69"/>
      <c r="K104" s="69" t="s">
        <v>1163</v>
      </c>
      <c r="L104" s="75" t="s">
        <v>1063</v>
      </c>
      <c r="M104" s="75" t="s">
        <v>1063</v>
      </c>
      <c r="N104" s="75" t="s">
        <v>14577</v>
      </c>
      <c r="O104" s="75"/>
      <c r="P104" s="69"/>
      <c r="Q104" s="75" t="s">
        <v>1063</v>
      </c>
      <c r="R104" s="69" t="s">
        <v>1164</v>
      </c>
      <c r="S104" s="69"/>
      <c r="T104" s="69"/>
      <c r="U104" s="69"/>
      <c r="V104" s="69"/>
      <c r="W104" s="69"/>
      <c r="X104" s="69" t="s">
        <v>940</v>
      </c>
      <c r="Y104" s="121"/>
      <c r="Z104" s="637">
        <f t="shared" si="2"/>
        <v>7000.0000000000009</v>
      </c>
      <c r="AA104" s="74">
        <f t="shared" si="3"/>
        <v>107000</v>
      </c>
    </row>
    <row r="105" spans="1:27" ht="15.5" x14ac:dyDescent="0.35">
      <c r="A105" s="76"/>
      <c r="B105" s="76"/>
      <c r="C105" s="76"/>
      <c r="D105" s="76"/>
      <c r="E105" s="76"/>
      <c r="F105" s="79"/>
      <c r="G105" s="79" t="s">
        <v>14578</v>
      </c>
      <c r="H105" s="69"/>
      <c r="I105" s="74">
        <v>100000</v>
      </c>
      <c r="J105" s="69"/>
      <c r="K105" s="69" t="s">
        <v>1163</v>
      </c>
      <c r="L105" s="75" t="s">
        <v>1063</v>
      </c>
      <c r="M105" s="75" t="s">
        <v>1063</v>
      </c>
      <c r="N105" s="75" t="s">
        <v>14579</v>
      </c>
      <c r="O105" s="75"/>
      <c r="P105" s="69"/>
      <c r="Q105" s="75" t="s">
        <v>1063</v>
      </c>
      <c r="R105" s="69" t="s">
        <v>1164</v>
      </c>
      <c r="S105" s="69"/>
      <c r="T105" s="69"/>
      <c r="U105" s="69"/>
      <c r="V105" s="69"/>
      <c r="W105" s="69"/>
      <c r="X105" s="69" t="s">
        <v>940</v>
      </c>
      <c r="Y105" s="121"/>
      <c r="Z105" s="637">
        <f t="shared" si="2"/>
        <v>7000.0000000000009</v>
      </c>
      <c r="AA105" s="74">
        <f t="shared" si="3"/>
        <v>107000</v>
      </c>
    </row>
    <row r="106" spans="1:27" ht="15.5" x14ac:dyDescent="0.35">
      <c r="A106" s="76"/>
      <c r="B106" s="76"/>
      <c r="C106" s="76"/>
      <c r="D106" s="76"/>
      <c r="E106" s="76"/>
      <c r="F106" s="79"/>
      <c r="G106" s="79" t="s">
        <v>14580</v>
      </c>
      <c r="H106" s="69"/>
      <c r="I106" s="74">
        <v>100000</v>
      </c>
      <c r="J106" s="69"/>
      <c r="K106" s="69" t="s">
        <v>1163</v>
      </c>
      <c r="L106" s="75" t="s">
        <v>1063</v>
      </c>
      <c r="M106" s="75" t="s">
        <v>1063</v>
      </c>
      <c r="N106" s="75" t="s">
        <v>14581</v>
      </c>
      <c r="O106" s="75"/>
      <c r="P106" s="69"/>
      <c r="Q106" s="75" t="s">
        <v>1063</v>
      </c>
      <c r="R106" s="69" t="s">
        <v>1164</v>
      </c>
      <c r="S106" s="69"/>
      <c r="T106" s="69"/>
      <c r="U106" s="69"/>
      <c r="V106" s="105"/>
      <c r="W106" s="69"/>
      <c r="X106" s="69" t="s">
        <v>940</v>
      </c>
      <c r="Y106" s="121"/>
      <c r="Z106" s="637">
        <f t="shared" si="2"/>
        <v>7000.0000000000009</v>
      </c>
      <c r="AA106" s="74">
        <f t="shared" si="3"/>
        <v>107000</v>
      </c>
    </row>
    <row r="107" spans="1:27" ht="15.5" x14ac:dyDescent="0.35">
      <c r="A107" s="64"/>
      <c r="B107" s="64"/>
      <c r="C107" s="64"/>
      <c r="D107" s="64"/>
      <c r="E107" s="64"/>
      <c r="F107" s="66"/>
      <c r="G107" s="66" t="s">
        <v>1168</v>
      </c>
      <c r="H107" s="64"/>
      <c r="I107" s="67"/>
      <c r="J107" s="64"/>
      <c r="K107" s="64"/>
      <c r="L107" s="68"/>
      <c r="M107" s="68"/>
      <c r="N107" s="68"/>
      <c r="O107" s="68"/>
      <c r="P107" s="64"/>
      <c r="Q107" s="64"/>
      <c r="R107" s="68"/>
      <c r="S107" s="64"/>
      <c r="T107" s="64"/>
      <c r="U107" s="64"/>
      <c r="V107" s="64"/>
      <c r="W107" s="64"/>
      <c r="X107" s="64"/>
      <c r="Y107" s="115"/>
      <c r="Z107" s="637">
        <f t="shared" si="2"/>
        <v>0</v>
      </c>
      <c r="AA107" s="67">
        <f t="shared" si="3"/>
        <v>0</v>
      </c>
    </row>
    <row r="108" spans="1:27" ht="15.5" x14ac:dyDescent="0.35">
      <c r="A108" s="69"/>
      <c r="B108" s="69"/>
      <c r="C108" s="69"/>
      <c r="D108" s="69"/>
      <c r="E108" s="69"/>
      <c r="F108" s="69"/>
      <c r="G108" s="69" t="s">
        <v>14582</v>
      </c>
      <c r="H108" s="69"/>
      <c r="I108" s="74">
        <v>70000</v>
      </c>
      <c r="J108" s="69"/>
      <c r="K108" s="69" t="s">
        <v>1170</v>
      </c>
      <c r="L108" s="75">
        <v>2014</v>
      </c>
      <c r="M108" s="75" t="s">
        <v>1171</v>
      </c>
      <c r="N108" s="75">
        <v>73004248</v>
      </c>
      <c r="O108" s="75"/>
      <c r="P108" s="69"/>
      <c r="Q108" s="69" t="s">
        <v>1071</v>
      </c>
      <c r="R108" s="75" t="s">
        <v>1066</v>
      </c>
      <c r="S108" s="69"/>
      <c r="T108" s="69"/>
      <c r="U108" s="69"/>
      <c r="V108" s="69"/>
      <c r="W108" s="69"/>
      <c r="X108" s="69"/>
      <c r="Y108" s="116" t="s">
        <v>1654</v>
      </c>
      <c r="Z108" s="637">
        <f t="shared" si="2"/>
        <v>4900.0000000000009</v>
      </c>
      <c r="AA108" s="74">
        <f t="shared" si="3"/>
        <v>74900</v>
      </c>
    </row>
    <row r="109" spans="1:27" ht="15.5" x14ac:dyDescent="0.35">
      <c r="A109" s="69"/>
      <c r="B109" s="69"/>
      <c r="C109" s="69"/>
      <c r="D109" s="69"/>
      <c r="E109" s="69"/>
      <c r="F109" s="69"/>
      <c r="G109" s="69" t="s">
        <v>14583</v>
      </c>
      <c r="H109" s="69"/>
      <c r="I109" s="74">
        <v>70000</v>
      </c>
      <c r="J109" s="69"/>
      <c r="K109" s="69" t="s">
        <v>1170</v>
      </c>
      <c r="L109" s="75">
        <v>2014</v>
      </c>
      <c r="M109" s="75" t="s">
        <v>1171</v>
      </c>
      <c r="N109" s="75">
        <v>73004228</v>
      </c>
      <c r="O109" s="75"/>
      <c r="P109" s="69"/>
      <c r="Q109" s="69" t="s">
        <v>1071</v>
      </c>
      <c r="R109" s="75" t="s">
        <v>1066</v>
      </c>
      <c r="S109" s="69"/>
      <c r="T109" s="69"/>
      <c r="U109" s="69"/>
      <c r="V109" s="69"/>
      <c r="W109" s="69"/>
      <c r="X109" s="69"/>
      <c r="Y109" s="633"/>
      <c r="Z109" s="637">
        <f t="shared" si="2"/>
        <v>4900.0000000000009</v>
      </c>
      <c r="AA109" s="74">
        <f t="shared" si="3"/>
        <v>74900</v>
      </c>
    </row>
    <row r="110" spans="1:27" ht="15.5" x14ac:dyDescent="0.35">
      <c r="A110" s="69"/>
      <c r="B110" s="69"/>
      <c r="C110" s="69"/>
      <c r="D110" s="69"/>
      <c r="E110" s="69"/>
      <c r="F110" s="69"/>
      <c r="G110" s="69" t="s">
        <v>14584</v>
      </c>
      <c r="H110" s="69"/>
      <c r="I110" s="74">
        <v>70000</v>
      </c>
      <c r="J110" s="69"/>
      <c r="K110" s="69" t="s">
        <v>1170</v>
      </c>
      <c r="L110" s="75">
        <v>2014</v>
      </c>
      <c r="M110" s="75" t="s">
        <v>1171</v>
      </c>
      <c r="N110" s="75">
        <v>73004284</v>
      </c>
      <c r="O110" s="75"/>
      <c r="P110" s="69"/>
      <c r="Q110" s="69" t="s">
        <v>1071</v>
      </c>
      <c r="R110" s="75" t="s">
        <v>1066</v>
      </c>
      <c r="S110" s="69"/>
      <c r="T110" s="69"/>
      <c r="U110" s="69"/>
      <c r="V110" s="69"/>
      <c r="W110" s="69"/>
      <c r="X110" s="69"/>
      <c r="Y110" s="633"/>
      <c r="Z110" s="637">
        <f t="shared" si="2"/>
        <v>4900.0000000000009</v>
      </c>
      <c r="AA110" s="74">
        <f t="shared" si="3"/>
        <v>74900</v>
      </c>
    </row>
    <row r="111" spans="1:27" ht="15.5" x14ac:dyDescent="0.35">
      <c r="A111" s="69"/>
      <c r="B111" s="69"/>
      <c r="C111" s="69"/>
      <c r="D111" s="69"/>
      <c r="E111" s="69"/>
      <c r="F111" s="69"/>
      <c r="G111" s="69" t="s">
        <v>14585</v>
      </c>
      <c r="H111" s="69"/>
      <c r="I111" s="74">
        <v>70000</v>
      </c>
      <c r="J111" s="69"/>
      <c r="K111" s="69" t="s">
        <v>2839</v>
      </c>
      <c r="L111" s="75" t="s">
        <v>1063</v>
      </c>
      <c r="M111" s="69" t="s">
        <v>14586</v>
      </c>
      <c r="N111" s="75">
        <v>98449040</v>
      </c>
      <c r="O111" s="75"/>
      <c r="P111" s="69"/>
      <c r="Q111" s="69" t="s">
        <v>1071</v>
      </c>
      <c r="R111" s="75" t="s">
        <v>1066</v>
      </c>
      <c r="S111" s="69"/>
      <c r="T111" s="69"/>
      <c r="U111" s="69"/>
      <c r="V111" s="69"/>
      <c r="W111" s="69"/>
      <c r="X111" s="69"/>
      <c r="Y111" s="633"/>
      <c r="Z111" s="637">
        <f t="shared" si="2"/>
        <v>4900.0000000000009</v>
      </c>
      <c r="AA111" s="74">
        <f t="shared" si="3"/>
        <v>74900</v>
      </c>
    </row>
    <row r="112" spans="1:27" ht="15.5" x14ac:dyDescent="0.35">
      <c r="A112" s="64"/>
      <c r="B112" s="64"/>
      <c r="C112" s="64"/>
      <c r="D112" s="64"/>
      <c r="E112" s="64"/>
      <c r="F112" s="66"/>
      <c r="G112" s="66" t="s">
        <v>1748</v>
      </c>
      <c r="H112" s="64"/>
      <c r="I112" s="67">
        <v>4000000</v>
      </c>
      <c r="J112" s="64"/>
      <c r="K112" s="64"/>
      <c r="L112" s="68"/>
      <c r="M112" s="68"/>
      <c r="N112" s="68"/>
      <c r="O112" s="68"/>
      <c r="P112" s="64"/>
      <c r="Q112" s="64"/>
      <c r="R112" s="68"/>
      <c r="S112" s="64"/>
      <c r="T112" s="64"/>
      <c r="U112" s="64"/>
      <c r="V112" s="64"/>
      <c r="W112" s="64"/>
      <c r="X112" s="64"/>
      <c r="Y112" s="115"/>
      <c r="Z112" s="637">
        <f t="shared" si="2"/>
        <v>280000</v>
      </c>
      <c r="AA112" s="67">
        <f t="shared" si="3"/>
        <v>4280000</v>
      </c>
    </row>
    <row r="113" spans="1:27" ht="15.5" x14ac:dyDescent="0.35">
      <c r="A113" s="76"/>
      <c r="B113" s="76"/>
      <c r="C113" s="76"/>
      <c r="D113" s="76"/>
      <c r="E113" s="76"/>
      <c r="F113" s="79"/>
      <c r="G113" s="79" t="s">
        <v>14587</v>
      </c>
      <c r="H113" s="69"/>
      <c r="I113" s="74"/>
      <c r="J113" s="69"/>
      <c r="K113" s="69" t="s">
        <v>980</v>
      </c>
      <c r="L113" s="69" t="s">
        <v>980</v>
      </c>
      <c r="M113" s="69" t="s">
        <v>980</v>
      </c>
      <c r="N113" s="69" t="s">
        <v>980</v>
      </c>
      <c r="O113" s="75"/>
      <c r="P113" s="69"/>
      <c r="Q113" s="69"/>
      <c r="R113" s="69"/>
      <c r="S113" s="69"/>
      <c r="T113" s="69"/>
      <c r="U113" s="69"/>
      <c r="V113" s="69"/>
      <c r="W113" s="69"/>
      <c r="X113" s="69"/>
      <c r="Y113" s="121"/>
      <c r="Z113" s="637">
        <f t="shared" si="2"/>
        <v>0</v>
      </c>
      <c r="AA113" s="74">
        <f t="shared" si="3"/>
        <v>0</v>
      </c>
    </row>
    <row r="114" spans="1:27" ht="15.5" x14ac:dyDescent="0.35">
      <c r="A114" s="76"/>
      <c r="B114" s="76"/>
      <c r="C114" s="76"/>
      <c r="D114" s="76"/>
      <c r="E114" s="76"/>
      <c r="F114" s="79"/>
      <c r="G114" s="79" t="s">
        <v>14588</v>
      </c>
      <c r="H114" s="69"/>
      <c r="I114" s="74"/>
      <c r="J114" s="69"/>
      <c r="K114" s="69" t="s">
        <v>980</v>
      </c>
      <c r="L114" s="69" t="s">
        <v>980</v>
      </c>
      <c r="M114" s="69" t="s">
        <v>980</v>
      </c>
      <c r="N114" s="69" t="s">
        <v>980</v>
      </c>
      <c r="O114" s="75"/>
      <c r="P114" s="69"/>
      <c r="Q114" s="69"/>
      <c r="R114" s="69"/>
      <c r="S114" s="69"/>
      <c r="T114" s="69"/>
      <c r="U114" s="69"/>
      <c r="V114" s="69"/>
      <c r="W114" s="69"/>
      <c r="X114" s="69"/>
      <c r="Y114" s="121"/>
      <c r="Z114" s="637">
        <f t="shared" si="2"/>
        <v>0</v>
      </c>
      <c r="AA114" s="74">
        <f t="shared" si="3"/>
        <v>0</v>
      </c>
    </row>
    <row r="115" spans="1:27" ht="15.5" x14ac:dyDescent="0.35">
      <c r="A115" s="76"/>
      <c r="B115" s="76"/>
      <c r="C115" s="76"/>
      <c r="D115" s="76"/>
      <c r="E115" s="76"/>
      <c r="F115" s="79"/>
      <c r="G115" s="79" t="s">
        <v>14589</v>
      </c>
      <c r="H115" s="69"/>
      <c r="I115" s="74"/>
      <c r="J115" s="69"/>
      <c r="K115" s="69" t="s">
        <v>980</v>
      </c>
      <c r="L115" s="69" t="s">
        <v>980</v>
      </c>
      <c r="M115" s="69" t="s">
        <v>980</v>
      </c>
      <c r="N115" s="69" t="s">
        <v>980</v>
      </c>
      <c r="O115" s="75"/>
      <c r="P115" s="69"/>
      <c r="Q115" s="69"/>
      <c r="R115" s="69"/>
      <c r="S115" s="69"/>
      <c r="T115" s="69"/>
      <c r="U115" s="69"/>
      <c r="V115" s="69"/>
      <c r="W115" s="69"/>
      <c r="X115" s="69"/>
      <c r="Y115" s="121"/>
      <c r="Z115" s="637">
        <f t="shared" si="2"/>
        <v>0</v>
      </c>
      <c r="AA115" s="74">
        <f t="shared" si="3"/>
        <v>0</v>
      </c>
    </row>
    <row r="116" spans="1:27" ht="15.5" x14ac:dyDescent="0.35">
      <c r="A116" s="64"/>
      <c r="B116" s="64"/>
      <c r="C116" s="64"/>
      <c r="D116" s="64"/>
      <c r="E116" s="64"/>
      <c r="F116" s="96"/>
      <c r="G116" s="96" t="s">
        <v>1558</v>
      </c>
      <c r="H116" s="64"/>
      <c r="I116" s="67">
        <v>200000</v>
      </c>
      <c r="J116" s="64"/>
      <c r="K116" s="64"/>
      <c r="L116" s="68"/>
      <c r="M116" s="97"/>
      <c r="N116" s="68"/>
      <c r="O116" s="68"/>
      <c r="P116" s="64"/>
      <c r="Q116" s="64"/>
      <c r="R116" s="64"/>
      <c r="S116" s="64"/>
      <c r="T116" s="64"/>
      <c r="U116" s="64"/>
      <c r="V116" s="64"/>
      <c r="W116" s="64"/>
      <c r="X116" s="64"/>
      <c r="Y116" s="115"/>
      <c r="Z116" s="637">
        <f t="shared" si="2"/>
        <v>14000.000000000002</v>
      </c>
      <c r="AA116" s="67">
        <f t="shared" si="3"/>
        <v>214000</v>
      </c>
    </row>
    <row r="117" spans="1:27" ht="15.5" x14ac:dyDescent="0.35">
      <c r="A117" s="76"/>
      <c r="B117" s="76"/>
      <c r="C117" s="76"/>
      <c r="D117" s="76"/>
      <c r="E117" s="76"/>
      <c r="F117" s="79"/>
      <c r="G117" s="79" t="s">
        <v>14590</v>
      </c>
      <c r="H117" s="69"/>
      <c r="I117" s="74"/>
      <c r="J117" s="69"/>
      <c r="K117" s="69" t="s">
        <v>1560</v>
      </c>
      <c r="L117" s="75" t="s">
        <v>1063</v>
      </c>
      <c r="M117" s="75" t="s">
        <v>1063</v>
      </c>
      <c r="N117" s="75" t="s">
        <v>1063</v>
      </c>
      <c r="O117" s="75"/>
      <c r="P117" s="69"/>
      <c r="Q117" s="69"/>
      <c r="R117" s="69"/>
      <c r="S117" s="69"/>
      <c r="T117" s="69"/>
      <c r="U117" s="69"/>
      <c r="V117" s="69"/>
      <c r="W117" s="69"/>
      <c r="X117" s="69"/>
      <c r="Y117" s="121"/>
      <c r="Z117" s="637">
        <f t="shared" si="2"/>
        <v>0</v>
      </c>
      <c r="AA117" s="74">
        <f t="shared" si="3"/>
        <v>0</v>
      </c>
    </row>
    <row r="118" spans="1:27" ht="15.5" x14ac:dyDescent="0.35">
      <c r="A118" s="76"/>
      <c r="B118" s="76"/>
      <c r="C118" s="76"/>
      <c r="D118" s="76"/>
      <c r="E118" s="76"/>
      <c r="F118" s="79"/>
      <c r="G118" s="79" t="s">
        <v>14591</v>
      </c>
      <c r="H118" s="69"/>
      <c r="I118" s="74"/>
      <c r="J118" s="69"/>
      <c r="K118" s="69" t="s">
        <v>1562</v>
      </c>
      <c r="L118" s="75" t="s">
        <v>1063</v>
      </c>
      <c r="M118" s="79" t="s">
        <v>1563</v>
      </c>
      <c r="N118" s="75" t="s">
        <v>1063</v>
      </c>
      <c r="O118" s="75"/>
      <c r="P118" s="69"/>
      <c r="Q118" s="69"/>
      <c r="R118" s="69"/>
      <c r="S118" s="69"/>
      <c r="T118" s="69"/>
      <c r="U118" s="69"/>
      <c r="V118" s="69"/>
      <c r="W118" s="69"/>
      <c r="X118" s="69"/>
      <c r="Y118" s="121"/>
      <c r="Z118" s="637">
        <f t="shared" si="2"/>
        <v>0</v>
      </c>
      <c r="AA118" s="74">
        <f t="shared" si="3"/>
        <v>0</v>
      </c>
    </row>
    <row r="119" spans="1:27" ht="15.5" x14ac:dyDescent="0.35">
      <c r="A119" s="76"/>
      <c r="B119" s="76"/>
      <c r="C119" s="76"/>
      <c r="D119" s="76"/>
      <c r="E119" s="76"/>
      <c r="F119" s="79"/>
      <c r="G119" s="79" t="s">
        <v>14591</v>
      </c>
      <c r="H119" s="69"/>
      <c r="I119" s="74"/>
      <c r="J119" s="69"/>
      <c r="K119" s="69" t="s">
        <v>1562</v>
      </c>
      <c r="L119" s="75" t="s">
        <v>1063</v>
      </c>
      <c r="M119" s="79" t="s">
        <v>1563</v>
      </c>
      <c r="N119" s="75" t="s">
        <v>1063</v>
      </c>
      <c r="O119" s="75"/>
      <c r="P119" s="69"/>
      <c r="Q119" s="69"/>
      <c r="R119" s="69"/>
      <c r="S119" s="69"/>
      <c r="T119" s="69"/>
      <c r="U119" s="69"/>
      <c r="V119" s="69"/>
      <c r="W119" s="69"/>
      <c r="X119" s="69"/>
      <c r="Y119" s="121"/>
      <c r="Z119" s="637">
        <f t="shared" si="2"/>
        <v>0</v>
      </c>
      <c r="AA119" s="74">
        <f t="shared" si="3"/>
        <v>0</v>
      </c>
    </row>
    <row r="120" spans="1:27" ht="15.5" x14ac:dyDescent="0.35">
      <c r="A120" s="76"/>
      <c r="B120" s="76"/>
      <c r="C120" s="76"/>
      <c r="D120" s="76"/>
      <c r="E120" s="76"/>
      <c r="F120" s="79"/>
      <c r="G120" s="79" t="s">
        <v>14592</v>
      </c>
      <c r="H120" s="69"/>
      <c r="I120" s="74"/>
      <c r="J120" s="69"/>
      <c r="K120" s="69" t="s">
        <v>1566</v>
      </c>
      <c r="L120" s="75" t="s">
        <v>1063</v>
      </c>
      <c r="M120" s="79" t="s">
        <v>14593</v>
      </c>
      <c r="N120" s="75" t="s">
        <v>14594</v>
      </c>
      <c r="O120" s="75"/>
      <c r="P120" s="69"/>
      <c r="Q120" s="69"/>
      <c r="R120" s="69"/>
      <c r="S120" s="69"/>
      <c r="T120" s="69"/>
      <c r="U120" s="69"/>
      <c r="V120" s="69"/>
      <c r="W120" s="69"/>
      <c r="X120" s="69"/>
      <c r="Y120" s="121"/>
      <c r="Z120" s="637">
        <f t="shared" si="2"/>
        <v>0</v>
      </c>
      <c r="AA120" s="74">
        <f t="shared" si="3"/>
        <v>0</v>
      </c>
    </row>
    <row r="121" spans="1:27" ht="15.5" x14ac:dyDescent="0.35">
      <c r="A121" s="76"/>
      <c r="B121" s="76"/>
      <c r="C121" s="76"/>
      <c r="D121" s="76"/>
      <c r="E121" s="76"/>
      <c r="F121" s="79"/>
      <c r="G121" s="79" t="s">
        <v>14595</v>
      </c>
      <c r="H121" s="69"/>
      <c r="I121" s="74"/>
      <c r="J121" s="69"/>
      <c r="K121" s="69" t="s">
        <v>14596</v>
      </c>
      <c r="L121" s="75" t="s">
        <v>1063</v>
      </c>
      <c r="M121" s="79" t="s">
        <v>1063</v>
      </c>
      <c r="N121" s="75" t="s">
        <v>14597</v>
      </c>
      <c r="O121" s="75"/>
      <c r="P121" s="69"/>
      <c r="Q121" s="69"/>
      <c r="R121" s="69"/>
      <c r="S121" s="69"/>
      <c r="T121" s="69"/>
      <c r="U121" s="69"/>
      <c r="V121" s="69"/>
      <c r="W121" s="69"/>
      <c r="X121" s="69"/>
      <c r="Y121" s="121"/>
      <c r="Z121" s="637">
        <f t="shared" si="2"/>
        <v>0</v>
      </c>
      <c r="AA121" s="74">
        <f t="shared" si="3"/>
        <v>0</v>
      </c>
    </row>
    <row r="122" spans="1:27" ht="15.5" x14ac:dyDescent="0.35">
      <c r="A122" s="64"/>
      <c r="B122" s="64"/>
      <c r="C122" s="64"/>
      <c r="D122" s="64"/>
      <c r="E122" s="64"/>
      <c r="F122" s="66"/>
      <c r="G122" s="66" t="s">
        <v>1572</v>
      </c>
      <c r="H122" s="64"/>
      <c r="I122" s="67">
        <v>4000000</v>
      </c>
      <c r="J122" s="64"/>
      <c r="K122" s="64"/>
      <c r="L122" s="68"/>
      <c r="M122" s="68"/>
      <c r="N122" s="68"/>
      <c r="O122" s="68"/>
      <c r="P122" s="64"/>
      <c r="Q122" s="64"/>
      <c r="R122" s="68"/>
      <c r="S122" s="64"/>
      <c r="T122" s="64"/>
      <c r="U122" s="64"/>
      <c r="V122" s="64"/>
      <c r="W122" s="64"/>
      <c r="X122" s="64"/>
      <c r="Y122" s="115"/>
      <c r="Z122" s="637">
        <f t="shared" si="2"/>
        <v>280000</v>
      </c>
      <c r="AA122" s="67">
        <f t="shared" si="3"/>
        <v>4280000</v>
      </c>
    </row>
    <row r="123" spans="1:27" ht="15.5" x14ac:dyDescent="0.35">
      <c r="A123" s="69"/>
      <c r="B123" s="69"/>
      <c r="C123" s="69"/>
      <c r="D123" s="69"/>
      <c r="E123" s="69"/>
      <c r="F123" s="69"/>
      <c r="G123" s="69" t="s">
        <v>14598</v>
      </c>
      <c r="H123" s="69"/>
      <c r="I123" s="74"/>
      <c r="J123" s="69"/>
      <c r="K123" s="69" t="s">
        <v>1201</v>
      </c>
      <c r="L123" s="75" t="s">
        <v>1063</v>
      </c>
      <c r="M123" s="75" t="s">
        <v>14599</v>
      </c>
      <c r="N123" s="75" t="s">
        <v>1063</v>
      </c>
      <c r="O123" s="75"/>
      <c r="P123" s="69"/>
      <c r="Q123" s="69"/>
      <c r="R123" s="75"/>
      <c r="S123" s="69"/>
      <c r="T123" s="69"/>
      <c r="U123" s="69"/>
      <c r="V123" s="69"/>
      <c r="W123" s="69"/>
      <c r="X123" s="69"/>
      <c r="Y123" s="116"/>
      <c r="Z123" s="637">
        <f t="shared" si="2"/>
        <v>0</v>
      </c>
      <c r="AA123" s="74">
        <f t="shared" si="3"/>
        <v>0</v>
      </c>
    </row>
    <row r="124" spans="1:27" ht="15.5" x14ac:dyDescent="0.35">
      <c r="A124" s="69"/>
      <c r="B124" s="69"/>
      <c r="C124" s="69"/>
      <c r="D124" s="69"/>
      <c r="E124" s="69"/>
      <c r="F124" s="69"/>
      <c r="G124" s="69" t="s">
        <v>14600</v>
      </c>
      <c r="H124" s="69"/>
      <c r="I124" s="74"/>
      <c r="J124" s="69"/>
      <c r="K124" s="69" t="s">
        <v>1201</v>
      </c>
      <c r="L124" s="75" t="s">
        <v>1063</v>
      </c>
      <c r="M124" s="75" t="s">
        <v>14599</v>
      </c>
      <c r="N124" s="75" t="s">
        <v>1063</v>
      </c>
      <c r="O124" s="75"/>
      <c r="P124" s="69"/>
      <c r="Q124" s="69"/>
      <c r="R124" s="75"/>
      <c r="S124" s="69"/>
      <c r="T124" s="69"/>
      <c r="U124" s="69"/>
      <c r="V124" s="69"/>
      <c r="W124" s="69"/>
      <c r="X124" s="69"/>
      <c r="Y124" s="116"/>
      <c r="Z124" s="637">
        <f t="shared" si="2"/>
        <v>0</v>
      </c>
      <c r="AA124" s="74">
        <f t="shared" si="3"/>
        <v>0</v>
      </c>
    </row>
    <row r="125" spans="1:27" ht="15.5" x14ac:dyDescent="0.35">
      <c r="A125" s="69"/>
      <c r="B125" s="69"/>
      <c r="C125" s="69"/>
      <c r="D125" s="69"/>
      <c r="E125" s="69"/>
      <c r="F125" s="69"/>
      <c r="G125" s="69" t="s">
        <v>14601</v>
      </c>
      <c r="H125" s="69"/>
      <c r="I125" s="74"/>
      <c r="J125" s="69"/>
      <c r="K125" s="69" t="s">
        <v>1062</v>
      </c>
      <c r="L125" s="75" t="s">
        <v>1063</v>
      </c>
      <c r="M125" s="75" t="s">
        <v>1198</v>
      </c>
      <c r="N125" s="75">
        <v>2008042054</v>
      </c>
      <c r="O125" s="75"/>
      <c r="P125" s="69"/>
      <c r="Q125" s="69"/>
      <c r="R125" s="75"/>
      <c r="S125" s="69"/>
      <c r="T125" s="69"/>
      <c r="U125" s="69"/>
      <c r="V125" s="69"/>
      <c r="W125" s="69"/>
      <c r="X125" s="69"/>
      <c r="Y125" s="116"/>
      <c r="Z125" s="637">
        <f t="shared" si="2"/>
        <v>0</v>
      </c>
      <c r="AA125" s="74">
        <f t="shared" si="3"/>
        <v>0</v>
      </c>
    </row>
    <row r="126" spans="1:27" ht="15.5" x14ac:dyDescent="0.35">
      <c r="A126" s="69"/>
      <c r="B126" s="69"/>
      <c r="C126" s="69"/>
      <c r="D126" s="69"/>
      <c r="E126" s="69"/>
      <c r="F126" s="69"/>
      <c r="G126" s="69" t="s">
        <v>14602</v>
      </c>
      <c r="H126" s="69"/>
      <c r="I126" s="74"/>
      <c r="J126" s="69"/>
      <c r="K126" s="69" t="s">
        <v>1062</v>
      </c>
      <c r="L126" s="75" t="s">
        <v>1063</v>
      </c>
      <c r="M126" s="75" t="s">
        <v>1198</v>
      </c>
      <c r="N126" s="75">
        <v>2008042055</v>
      </c>
      <c r="O126" s="75"/>
      <c r="P126" s="69"/>
      <c r="Q126" s="69"/>
      <c r="R126" s="75"/>
      <c r="S126" s="69"/>
      <c r="T126" s="69"/>
      <c r="U126" s="69"/>
      <c r="V126" s="69"/>
      <c r="W126" s="69"/>
      <c r="X126" s="69"/>
      <c r="Y126" s="116"/>
      <c r="Z126" s="637">
        <f t="shared" si="2"/>
        <v>0</v>
      </c>
      <c r="AA126" s="74">
        <f t="shared" si="3"/>
        <v>0</v>
      </c>
    </row>
    <row r="127" spans="1:27" ht="15.5" x14ac:dyDescent="0.35">
      <c r="A127" s="64"/>
      <c r="B127" s="64"/>
      <c r="C127" s="64"/>
      <c r="D127" s="64"/>
      <c r="E127" s="64"/>
      <c r="F127" s="96"/>
      <c r="G127" s="96" t="s">
        <v>1582</v>
      </c>
      <c r="H127" s="64"/>
      <c r="I127" s="67"/>
      <c r="J127" s="64"/>
      <c r="K127" s="64"/>
      <c r="L127" s="68"/>
      <c r="M127" s="68"/>
      <c r="N127" s="68"/>
      <c r="O127" s="68"/>
      <c r="P127" s="64"/>
      <c r="Q127" s="64"/>
      <c r="R127" s="68"/>
      <c r="S127" s="64"/>
      <c r="T127" s="64"/>
      <c r="U127" s="64"/>
      <c r="V127" s="64"/>
      <c r="W127" s="64"/>
      <c r="X127" s="64"/>
      <c r="Y127" s="115"/>
      <c r="Z127" s="637">
        <f t="shared" si="2"/>
        <v>0</v>
      </c>
      <c r="AA127" s="67">
        <f t="shared" si="3"/>
        <v>0</v>
      </c>
    </row>
    <row r="128" spans="1:27" ht="15.5" x14ac:dyDescent="0.35">
      <c r="A128" s="76"/>
      <c r="B128" s="76"/>
      <c r="C128" s="76"/>
      <c r="D128" s="76"/>
      <c r="E128" s="76"/>
      <c r="F128" s="79"/>
      <c r="G128" s="79" t="s">
        <v>14603</v>
      </c>
      <c r="H128" s="69"/>
      <c r="I128" s="74">
        <v>1000000</v>
      </c>
      <c r="J128" s="69"/>
      <c r="K128" s="69" t="s">
        <v>1214</v>
      </c>
      <c r="L128" s="75" t="s">
        <v>1063</v>
      </c>
      <c r="M128" s="79" t="s">
        <v>2205</v>
      </c>
      <c r="N128" s="75" t="s">
        <v>14604</v>
      </c>
      <c r="O128" s="75"/>
      <c r="P128" s="69"/>
      <c r="Q128" s="69" t="s">
        <v>1217</v>
      </c>
      <c r="R128" s="69" t="s">
        <v>1066</v>
      </c>
      <c r="S128" s="69"/>
      <c r="T128" s="69"/>
      <c r="U128" s="69"/>
      <c r="V128" s="69"/>
      <c r="W128" s="69"/>
      <c r="X128" s="69"/>
      <c r="Y128" s="121"/>
      <c r="Z128" s="637">
        <f t="shared" si="2"/>
        <v>70000</v>
      </c>
      <c r="AA128" s="74">
        <f t="shared" si="3"/>
        <v>1070000</v>
      </c>
    </row>
    <row r="129" spans="1:27" ht="15.5" x14ac:dyDescent="0.35">
      <c r="A129" s="76"/>
      <c r="B129" s="76"/>
      <c r="C129" s="76"/>
      <c r="D129" s="76"/>
      <c r="E129" s="76"/>
      <c r="F129" s="79"/>
      <c r="G129" s="79" t="s">
        <v>14605</v>
      </c>
      <c r="H129" s="69"/>
      <c r="I129" s="74">
        <v>1000000</v>
      </c>
      <c r="J129" s="69"/>
      <c r="K129" s="69" t="s">
        <v>1214</v>
      </c>
      <c r="L129" s="75" t="s">
        <v>1063</v>
      </c>
      <c r="M129" s="79" t="s">
        <v>2205</v>
      </c>
      <c r="N129" s="75" t="s">
        <v>14606</v>
      </c>
      <c r="O129" s="75"/>
      <c r="P129" s="69"/>
      <c r="Q129" s="69" t="s">
        <v>1217</v>
      </c>
      <c r="R129" s="69" t="s">
        <v>1066</v>
      </c>
      <c r="S129" s="69"/>
      <c r="T129" s="69"/>
      <c r="U129" s="69"/>
      <c r="V129" s="69"/>
      <c r="W129" s="69"/>
      <c r="X129" s="69"/>
      <c r="Y129" s="121"/>
      <c r="Z129" s="637">
        <f t="shared" si="2"/>
        <v>70000</v>
      </c>
      <c r="AA129" s="74">
        <f t="shared" si="3"/>
        <v>1070000</v>
      </c>
    </row>
    <row r="130" spans="1:27" ht="15.5" x14ac:dyDescent="0.35">
      <c r="A130" s="76"/>
      <c r="B130" s="76"/>
      <c r="C130" s="76"/>
      <c r="D130" s="76"/>
      <c r="E130" s="76"/>
      <c r="F130" s="79"/>
      <c r="G130" s="79" t="s">
        <v>14607</v>
      </c>
      <c r="H130" s="69"/>
      <c r="I130" s="74">
        <v>200000</v>
      </c>
      <c r="J130" s="69"/>
      <c r="K130" s="69" t="s">
        <v>1214</v>
      </c>
      <c r="L130" s="75" t="s">
        <v>1063</v>
      </c>
      <c r="M130" s="79" t="s">
        <v>14608</v>
      </c>
      <c r="N130" s="131">
        <v>1587162</v>
      </c>
      <c r="O130" s="75"/>
      <c r="P130" s="69"/>
      <c r="Q130" s="69" t="s">
        <v>1217</v>
      </c>
      <c r="R130" s="69" t="s">
        <v>1066</v>
      </c>
      <c r="S130" s="69"/>
      <c r="T130" s="69"/>
      <c r="U130" s="69"/>
      <c r="V130" s="69"/>
      <c r="W130" s="69"/>
      <c r="X130" s="69"/>
      <c r="Y130" s="121"/>
      <c r="Z130" s="637">
        <f t="shared" si="2"/>
        <v>14000.000000000002</v>
      </c>
      <c r="AA130" s="74">
        <f t="shared" si="3"/>
        <v>214000</v>
      </c>
    </row>
    <row r="131" spans="1:27" ht="15.5" x14ac:dyDescent="0.35">
      <c r="A131" s="64"/>
      <c r="B131" s="64"/>
      <c r="C131" s="64"/>
      <c r="D131" s="64"/>
      <c r="E131" s="64"/>
      <c r="F131" s="96"/>
      <c r="G131" s="96" t="s">
        <v>1590</v>
      </c>
      <c r="H131" s="64"/>
      <c r="I131" s="67"/>
      <c r="J131" s="64"/>
      <c r="K131" s="64"/>
      <c r="L131" s="68"/>
      <c r="M131" s="68"/>
      <c r="N131" s="68"/>
      <c r="O131" s="68"/>
      <c r="P131" s="64"/>
      <c r="Q131" s="64"/>
      <c r="R131" s="68"/>
      <c r="S131" s="64"/>
      <c r="T131" s="64"/>
      <c r="U131" s="64"/>
      <c r="V131" s="64"/>
      <c r="W131" s="64"/>
      <c r="X131" s="64"/>
      <c r="Y131" s="115"/>
      <c r="Z131" s="637">
        <f t="shared" si="2"/>
        <v>0</v>
      </c>
      <c r="AA131" s="67">
        <f t="shared" si="3"/>
        <v>0</v>
      </c>
    </row>
    <row r="132" spans="1:27" s="94" customFormat="1" ht="15.5" x14ac:dyDescent="0.35">
      <c r="A132" s="69"/>
      <c r="B132" s="69"/>
      <c r="C132" s="69"/>
      <c r="D132" s="69"/>
      <c r="E132" s="69"/>
      <c r="F132" s="79"/>
      <c r="G132" s="79" t="s">
        <v>14609</v>
      </c>
      <c r="H132" s="69"/>
      <c r="I132" s="74">
        <v>360000</v>
      </c>
      <c r="J132" s="69"/>
      <c r="K132" s="69" t="s">
        <v>1763</v>
      </c>
      <c r="L132" s="75"/>
      <c r="M132" s="75"/>
      <c r="N132" s="75"/>
      <c r="O132" s="75"/>
      <c r="P132" s="69"/>
      <c r="Q132" s="69"/>
      <c r="R132" s="75"/>
      <c r="S132" s="69"/>
      <c r="T132" s="69"/>
      <c r="U132" s="69"/>
      <c r="V132" s="69"/>
      <c r="W132" s="69"/>
      <c r="X132" s="69"/>
      <c r="Y132" s="116"/>
      <c r="Z132" s="637">
        <f t="shared" si="2"/>
        <v>25200.000000000004</v>
      </c>
      <c r="AA132" s="74">
        <f t="shared" si="3"/>
        <v>385200</v>
      </c>
    </row>
    <row r="133" spans="1:27" s="94" customFormat="1" ht="15.5" x14ac:dyDescent="0.35">
      <c r="A133" s="69"/>
      <c r="B133" s="69"/>
      <c r="C133" s="69"/>
      <c r="D133" s="69"/>
      <c r="E133" s="69"/>
      <c r="F133" s="79"/>
      <c r="G133" s="79" t="s">
        <v>14610</v>
      </c>
      <c r="H133" s="69"/>
      <c r="I133" s="74">
        <v>360000</v>
      </c>
      <c r="J133" s="69"/>
      <c r="K133" s="69" t="s">
        <v>1763</v>
      </c>
      <c r="L133" s="75"/>
      <c r="M133" s="75"/>
      <c r="N133" s="75"/>
      <c r="O133" s="75"/>
      <c r="P133" s="69"/>
      <c r="Q133" s="69"/>
      <c r="R133" s="75"/>
      <c r="S133" s="69"/>
      <c r="T133" s="69"/>
      <c r="U133" s="69"/>
      <c r="V133" s="69"/>
      <c r="W133" s="69"/>
      <c r="X133" s="69"/>
      <c r="Y133" s="116"/>
      <c r="Z133" s="637">
        <f t="shared" si="2"/>
        <v>25200.000000000004</v>
      </c>
      <c r="AA133" s="74">
        <f t="shared" si="3"/>
        <v>385200</v>
      </c>
    </row>
    <row r="134" spans="1:27" s="94" customFormat="1" ht="15.5" x14ac:dyDescent="0.35">
      <c r="A134" s="69"/>
      <c r="B134" s="69"/>
      <c r="C134" s="69"/>
      <c r="D134" s="64"/>
      <c r="E134" s="64"/>
      <c r="F134" s="96"/>
      <c r="G134" s="96" t="s">
        <v>1235</v>
      </c>
      <c r="H134" s="64"/>
      <c r="I134" s="67"/>
      <c r="J134" s="64"/>
      <c r="K134" s="64"/>
      <c r="L134" s="68"/>
      <c r="M134" s="68"/>
      <c r="N134" s="68"/>
      <c r="O134" s="68"/>
      <c r="P134" s="64"/>
      <c r="Q134" s="64"/>
      <c r="R134" s="68"/>
      <c r="S134" s="64"/>
      <c r="T134" s="64"/>
      <c r="U134" s="64"/>
      <c r="V134" s="64"/>
      <c r="W134" s="64"/>
      <c r="X134" s="64"/>
      <c r="Y134" s="115"/>
      <c r="Z134" s="637">
        <f t="shared" ref="Z134:Z136" si="4">I134*Z$4</f>
        <v>0</v>
      </c>
      <c r="AA134" s="67">
        <f t="shared" ref="AA134:AA136" si="5">I134+Z134</f>
        <v>0</v>
      </c>
    </row>
    <row r="135" spans="1:27" ht="15.5" x14ac:dyDescent="0.35">
      <c r="A135" s="76"/>
      <c r="B135" s="76"/>
      <c r="C135" s="76"/>
      <c r="D135" s="76"/>
      <c r="E135" s="76"/>
      <c r="F135" s="79"/>
      <c r="G135" s="79" t="s">
        <v>14611</v>
      </c>
      <c r="H135" s="69"/>
      <c r="I135" s="74">
        <v>200000</v>
      </c>
      <c r="J135" s="69"/>
      <c r="K135" s="69" t="s">
        <v>980</v>
      </c>
      <c r="L135" s="69" t="s">
        <v>980</v>
      </c>
      <c r="M135" s="69" t="s">
        <v>980</v>
      </c>
      <c r="N135" s="69" t="s">
        <v>980</v>
      </c>
      <c r="O135" s="75"/>
      <c r="P135" s="69"/>
      <c r="Q135" s="69"/>
      <c r="R135" s="69"/>
      <c r="S135" s="69"/>
      <c r="T135" s="69"/>
      <c r="U135" s="69"/>
      <c r="V135" s="69"/>
      <c r="W135" s="69"/>
      <c r="X135" s="69"/>
      <c r="Y135" s="121"/>
      <c r="Z135" s="637">
        <f t="shared" si="4"/>
        <v>14000.000000000002</v>
      </c>
      <c r="AA135" s="74">
        <f t="shared" si="5"/>
        <v>214000</v>
      </c>
    </row>
    <row r="136" spans="1:27" ht="15.5" x14ac:dyDescent="0.35">
      <c r="G136" s="93" t="s">
        <v>894</v>
      </c>
      <c r="H136" s="20"/>
      <c r="I136" s="103">
        <f>SUM(I5:I135)</f>
        <v>38350000</v>
      </c>
      <c r="Z136" s="637">
        <f t="shared" si="4"/>
        <v>2684500.0000000005</v>
      </c>
      <c r="AA136" s="103">
        <f t="shared" si="5"/>
        <v>41034500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00B050"/>
  </sheetPr>
  <dimension ref="A1:Z149"/>
  <sheetViews>
    <sheetView topLeftCell="F1" workbookViewId="0">
      <selection activeCell="Z2" sqref="Z2"/>
    </sheetView>
  </sheetViews>
  <sheetFormatPr defaultRowHeight="14.5" x14ac:dyDescent="0.35"/>
  <cols>
    <col min="1" max="1" width="11.453125" hidden="1" customWidth="1"/>
    <col min="2" max="2" width="17.81640625" hidden="1" customWidth="1"/>
    <col min="3" max="3" width="15.453125" hidden="1" customWidth="1"/>
    <col min="4" max="4" width="16.453125" hidden="1" customWidth="1"/>
    <col min="5" max="5" width="19" hidden="1" customWidth="1"/>
    <col min="6" max="6" width="69.7265625" customWidth="1"/>
    <col min="7" max="7" width="21.08984375" hidden="1" customWidth="1"/>
    <col min="8" max="8" width="21.08984375" style="104" hidden="1" customWidth="1"/>
    <col min="9" max="9" width="11" hidden="1" customWidth="1"/>
    <col min="10" max="10" width="18.7265625" hidden="1" customWidth="1"/>
    <col min="11" max="11" width="12.453125" hidden="1" customWidth="1"/>
    <col min="12" max="12" width="20.08984375" hidden="1" customWidth="1"/>
    <col min="13" max="13" width="17.81640625" style="245" hidden="1" customWidth="1"/>
    <col min="14" max="14" width="13.81640625" hidden="1" customWidth="1"/>
    <col min="15" max="15" width="18" hidden="1" customWidth="1"/>
    <col min="16" max="16" width="14.7265625" hidden="1" customWidth="1"/>
    <col min="17" max="17" width="14" hidden="1" customWidth="1"/>
    <col min="18" max="18" width="9.1796875" hidden="1" customWidth="1"/>
    <col min="19" max="19" width="10.453125" hidden="1" customWidth="1"/>
    <col min="20" max="20" width="26.1796875" hidden="1" customWidth="1"/>
    <col min="21" max="21" width="31" hidden="1" customWidth="1"/>
    <col min="22" max="22" width="10.08984375" hidden="1" customWidth="1"/>
    <col min="23" max="23" width="24" hidden="1" customWidth="1"/>
    <col min="24" max="24" width="19.7265625" hidden="1" customWidth="1"/>
    <col min="25" max="25" width="10.7265625" hidden="1" customWidth="1"/>
    <col min="26" max="26" width="21.0898437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ht="15.5" x14ac:dyDescent="0.35">
      <c r="A3" s="106"/>
      <c r="B3" s="106"/>
      <c r="C3" s="106"/>
      <c r="D3" s="107"/>
      <c r="E3" s="57" t="s">
        <v>14612</v>
      </c>
      <c r="F3" s="106"/>
      <c r="G3" s="57"/>
      <c r="H3" s="108"/>
      <c r="I3" s="106"/>
      <c r="J3" s="109"/>
      <c r="K3" s="106"/>
      <c r="L3" s="106"/>
      <c r="M3" s="209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Z3" s="108"/>
    </row>
    <row r="4" spans="1:26" ht="15.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Y4" s="631">
        <v>7.0000000000000007E-2</v>
      </c>
      <c r="Z4" s="67"/>
    </row>
    <row r="5" spans="1:26" s="100" customFormat="1" ht="15.5" x14ac:dyDescent="0.35">
      <c r="A5" s="69"/>
      <c r="B5" s="196" t="s">
        <v>14613</v>
      </c>
      <c r="C5" s="196" t="s">
        <v>200</v>
      </c>
      <c r="D5" s="196" t="s">
        <v>14614</v>
      </c>
      <c r="E5" s="196" t="s">
        <v>14615</v>
      </c>
      <c r="F5" s="69" t="s">
        <v>14616</v>
      </c>
      <c r="G5" s="69"/>
      <c r="H5" s="74">
        <v>650000</v>
      </c>
      <c r="I5" s="69"/>
      <c r="J5" s="69" t="s">
        <v>933</v>
      </c>
      <c r="K5" s="75">
        <v>2007</v>
      </c>
      <c r="L5" s="75" t="s">
        <v>14617</v>
      </c>
      <c r="M5" s="75" t="s">
        <v>14618</v>
      </c>
      <c r="N5" s="75"/>
      <c r="O5" s="69" t="s">
        <v>937</v>
      </c>
      <c r="P5" s="69" t="s">
        <v>967</v>
      </c>
      <c r="Q5" s="75" t="s">
        <v>2882</v>
      </c>
      <c r="R5" s="69"/>
      <c r="S5" s="69"/>
      <c r="T5" s="69"/>
      <c r="U5" s="69"/>
      <c r="V5" s="69"/>
      <c r="W5" s="116"/>
      <c r="X5" s="121"/>
      <c r="Y5" s="639">
        <f>H5*Y$4</f>
        <v>45500.000000000007</v>
      </c>
      <c r="Z5" s="74">
        <f>H5+Y5</f>
        <v>695500</v>
      </c>
    </row>
    <row r="6" spans="1:26" s="100" customFormat="1" ht="15.5" x14ac:dyDescent="0.35">
      <c r="A6" s="69"/>
      <c r="B6" s="69"/>
      <c r="C6" s="69"/>
      <c r="D6" s="69"/>
      <c r="E6" s="69"/>
      <c r="F6" s="69" t="s">
        <v>14619</v>
      </c>
      <c r="G6" s="69"/>
      <c r="H6" s="74">
        <v>600000</v>
      </c>
      <c r="I6" s="69"/>
      <c r="J6" s="69" t="s">
        <v>933</v>
      </c>
      <c r="K6" s="75">
        <v>2007</v>
      </c>
      <c r="L6" s="75" t="s">
        <v>14620</v>
      </c>
      <c r="M6" s="75" t="s">
        <v>14621</v>
      </c>
      <c r="N6" s="75"/>
      <c r="O6" s="69" t="s">
        <v>937</v>
      </c>
      <c r="P6" s="69" t="s">
        <v>938</v>
      </c>
      <c r="Q6" s="75" t="s">
        <v>2882</v>
      </c>
      <c r="R6" s="69"/>
      <c r="S6" s="69"/>
      <c r="T6" s="69"/>
      <c r="U6" s="69"/>
      <c r="V6" s="69"/>
      <c r="W6" s="116"/>
      <c r="X6" s="121"/>
      <c r="Y6" s="639">
        <f t="shared" ref="Y6:Y69" si="0">H6*Y$4</f>
        <v>42000.000000000007</v>
      </c>
      <c r="Z6" s="74">
        <f t="shared" ref="Z6:Z69" si="1">H6+Y6</f>
        <v>642000</v>
      </c>
    </row>
    <row r="7" spans="1:26" s="100" customFormat="1" ht="15.5" x14ac:dyDescent="0.35">
      <c r="A7" s="69"/>
      <c r="B7" s="69"/>
      <c r="C7" s="69"/>
      <c r="D7" s="69"/>
      <c r="E7" s="69"/>
      <c r="F7" s="69" t="s">
        <v>14622</v>
      </c>
      <c r="G7" s="69"/>
      <c r="H7" s="74">
        <v>600000</v>
      </c>
      <c r="I7" s="69"/>
      <c r="J7" s="69" t="s">
        <v>933</v>
      </c>
      <c r="K7" s="75">
        <v>2007</v>
      </c>
      <c r="L7" s="75" t="s">
        <v>14620</v>
      </c>
      <c r="M7" s="75" t="s">
        <v>14623</v>
      </c>
      <c r="N7" s="75"/>
      <c r="O7" s="69" t="s">
        <v>937</v>
      </c>
      <c r="P7" s="69" t="s">
        <v>938</v>
      </c>
      <c r="Q7" s="75" t="s">
        <v>2882</v>
      </c>
      <c r="R7" s="69"/>
      <c r="S7" s="69"/>
      <c r="T7" s="69"/>
      <c r="U7" s="69"/>
      <c r="V7" s="69"/>
      <c r="W7" s="116"/>
      <c r="X7" s="121"/>
      <c r="Y7" s="639">
        <f t="shared" si="0"/>
        <v>42000.000000000007</v>
      </c>
      <c r="Z7" s="74">
        <f t="shared" si="1"/>
        <v>642000</v>
      </c>
    </row>
    <row r="8" spans="1:26" s="100" customFormat="1" ht="15.5" x14ac:dyDescent="0.35">
      <c r="A8" s="69"/>
      <c r="B8" s="69"/>
      <c r="C8" s="69"/>
      <c r="D8" s="69"/>
      <c r="E8" s="69"/>
      <c r="F8" s="69" t="s">
        <v>14624</v>
      </c>
      <c r="G8" s="69"/>
      <c r="H8" s="74">
        <v>600000</v>
      </c>
      <c r="I8" s="69"/>
      <c r="J8" s="69" t="s">
        <v>933</v>
      </c>
      <c r="K8" s="75">
        <v>2007</v>
      </c>
      <c r="L8" s="75" t="s">
        <v>14620</v>
      </c>
      <c r="M8" s="75" t="s">
        <v>14625</v>
      </c>
      <c r="N8" s="75"/>
      <c r="O8" s="69" t="s">
        <v>937</v>
      </c>
      <c r="P8" s="69" t="s">
        <v>938</v>
      </c>
      <c r="Q8" s="75" t="s">
        <v>2882</v>
      </c>
      <c r="R8" s="69"/>
      <c r="S8" s="69"/>
      <c r="T8" s="69"/>
      <c r="U8" s="69"/>
      <c r="V8" s="69"/>
      <c r="W8" s="116"/>
      <c r="X8" s="121"/>
      <c r="Y8" s="639">
        <f t="shared" si="0"/>
        <v>42000.000000000007</v>
      </c>
      <c r="Z8" s="74">
        <f t="shared" si="1"/>
        <v>642000</v>
      </c>
    </row>
    <row r="9" spans="1:26" s="100" customFormat="1" ht="15.5" x14ac:dyDescent="0.35">
      <c r="A9" s="69"/>
      <c r="B9" s="69"/>
      <c r="C9" s="69"/>
      <c r="D9" s="69"/>
      <c r="E9" s="69"/>
      <c r="F9" s="69" t="s">
        <v>14626</v>
      </c>
      <c r="G9" s="69"/>
      <c r="H9" s="74">
        <v>600000</v>
      </c>
      <c r="I9" s="69"/>
      <c r="J9" s="69" t="s">
        <v>933</v>
      </c>
      <c r="K9" s="75">
        <v>2007</v>
      </c>
      <c r="L9" s="75" t="s">
        <v>14620</v>
      </c>
      <c r="M9" s="75" t="s">
        <v>14627</v>
      </c>
      <c r="N9" s="75"/>
      <c r="O9" s="69" t="s">
        <v>937</v>
      </c>
      <c r="P9" s="69" t="s">
        <v>938</v>
      </c>
      <c r="Q9" s="75" t="s">
        <v>2882</v>
      </c>
      <c r="R9" s="69"/>
      <c r="S9" s="69"/>
      <c r="T9" s="69"/>
      <c r="U9" s="69"/>
      <c r="V9" s="69"/>
      <c r="W9" s="116"/>
      <c r="X9" s="121"/>
      <c r="Y9" s="639">
        <f t="shared" si="0"/>
        <v>42000.000000000007</v>
      </c>
      <c r="Z9" s="74">
        <f t="shared" si="1"/>
        <v>642000</v>
      </c>
    </row>
    <row r="10" spans="1:26" s="100" customFormat="1" ht="15.5" x14ac:dyDescent="0.35">
      <c r="A10" s="69"/>
      <c r="B10" s="69"/>
      <c r="C10" s="69"/>
      <c r="D10" s="69"/>
      <c r="E10" s="69"/>
      <c r="F10" s="69" t="s">
        <v>14628</v>
      </c>
      <c r="G10" s="69"/>
      <c r="H10" s="74">
        <v>600000</v>
      </c>
      <c r="I10" s="69"/>
      <c r="J10" s="69" t="s">
        <v>933</v>
      </c>
      <c r="K10" s="75">
        <v>2007</v>
      </c>
      <c r="L10" s="75" t="s">
        <v>14620</v>
      </c>
      <c r="M10" s="75" t="s">
        <v>14629</v>
      </c>
      <c r="N10" s="75"/>
      <c r="O10" s="69" t="s">
        <v>937</v>
      </c>
      <c r="P10" s="69" t="s">
        <v>938</v>
      </c>
      <c r="Q10" s="75" t="s">
        <v>2882</v>
      </c>
      <c r="R10" s="69"/>
      <c r="S10" s="69"/>
      <c r="T10" s="69"/>
      <c r="U10" s="69"/>
      <c r="V10" s="69"/>
      <c r="W10" s="116"/>
      <c r="X10" s="121"/>
      <c r="Y10" s="639">
        <f t="shared" si="0"/>
        <v>42000.000000000007</v>
      </c>
      <c r="Z10" s="74">
        <f t="shared" si="1"/>
        <v>642000</v>
      </c>
    </row>
    <row r="11" spans="1:26" s="100" customFormat="1" ht="15.5" x14ac:dyDescent="0.35">
      <c r="A11" s="69"/>
      <c r="B11" s="69"/>
      <c r="C11" s="69"/>
      <c r="D11" s="69"/>
      <c r="E11" s="69"/>
      <c r="F11" s="69" t="s">
        <v>14630</v>
      </c>
      <c r="G11" s="69"/>
      <c r="H11" s="74">
        <v>600000</v>
      </c>
      <c r="I11" s="69"/>
      <c r="J11" s="69" t="s">
        <v>933</v>
      </c>
      <c r="K11" s="75">
        <v>2007</v>
      </c>
      <c r="L11" s="75"/>
      <c r="M11" s="75"/>
      <c r="N11" s="75"/>
      <c r="O11" s="69"/>
      <c r="P11" s="69"/>
      <c r="Q11" s="75"/>
      <c r="R11" s="69"/>
      <c r="S11" s="69"/>
      <c r="T11" s="69"/>
      <c r="U11" s="69"/>
      <c r="V11" s="69"/>
      <c r="W11" s="116"/>
      <c r="X11" s="121" t="s">
        <v>2887</v>
      </c>
      <c r="Y11" s="639">
        <f t="shared" si="0"/>
        <v>42000.000000000007</v>
      </c>
      <c r="Z11" s="74">
        <f t="shared" si="1"/>
        <v>642000</v>
      </c>
    </row>
    <row r="12" spans="1:26" s="100" customFormat="1" ht="15.5" x14ac:dyDescent="0.35">
      <c r="A12" s="69"/>
      <c r="B12" s="69"/>
      <c r="C12" s="69"/>
      <c r="D12" s="69"/>
      <c r="E12" s="69"/>
      <c r="F12" s="69" t="s">
        <v>14631</v>
      </c>
      <c r="G12" s="69"/>
      <c r="H12" s="74">
        <v>600000</v>
      </c>
      <c r="I12" s="69"/>
      <c r="J12" s="69" t="s">
        <v>933</v>
      </c>
      <c r="K12" s="75">
        <v>2007</v>
      </c>
      <c r="L12" s="75"/>
      <c r="M12" s="75"/>
      <c r="N12" s="75"/>
      <c r="O12" s="69"/>
      <c r="P12" s="69"/>
      <c r="Q12" s="75"/>
      <c r="R12" s="69"/>
      <c r="S12" s="69"/>
      <c r="T12" s="69"/>
      <c r="U12" s="69"/>
      <c r="V12" s="69"/>
      <c r="W12" s="116"/>
      <c r="X12" s="121" t="s">
        <v>2887</v>
      </c>
      <c r="Y12" s="639">
        <f t="shared" si="0"/>
        <v>42000.000000000007</v>
      </c>
      <c r="Z12" s="74">
        <f t="shared" si="1"/>
        <v>642000</v>
      </c>
    </row>
    <row r="13" spans="1:26" s="100" customFormat="1" ht="15.5" x14ac:dyDescent="0.35">
      <c r="A13" s="69"/>
      <c r="B13" s="69"/>
      <c r="C13" s="69"/>
      <c r="D13" s="69"/>
      <c r="E13" s="69"/>
      <c r="F13" s="69" t="s">
        <v>14632</v>
      </c>
      <c r="G13" s="69"/>
      <c r="H13" s="74">
        <v>600000</v>
      </c>
      <c r="I13" s="69"/>
      <c r="J13" s="69" t="s">
        <v>933</v>
      </c>
      <c r="K13" s="75">
        <v>2007</v>
      </c>
      <c r="L13" s="75" t="s">
        <v>14617</v>
      </c>
      <c r="M13" s="75" t="s">
        <v>14633</v>
      </c>
      <c r="N13" s="75"/>
      <c r="O13" s="69" t="s">
        <v>937</v>
      </c>
      <c r="P13" s="69" t="s">
        <v>967</v>
      </c>
      <c r="Q13" s="75" t="s">
        <v>2882</v>
      </c>
      <c r="R13" s="69"/>
      <c r="S13" s="69"/>
      <c r="T13" s="69"/>
      <c r="U13" s="69"/>
      <c r="V13" s="69"/>
      <c r="W13" s="116"/>
      <c r="X13" s="121"/>
      <c r="Y13" s="639">
        <f t="shared" si="0"/>
        <v>42000.000000000007</v>
      </c>
      <c r="Z13" s="74">
        <f t="shared" si="1"/>
        <v>642000</v>
      </c>
    </row>
    <row r="14" spans="1:26" s="100" customFormat="1" ht="15.5" x14ac:dyDescent="0.35">
      <c r="A14" s="76"/>
      <c r="B14" s="76"/>
      <c r="C14" s="76"/>
      <c r="D14" s="76"/>
      <c r="E14" s="76"/>
      <c r="F14" s="69" t="s">
        <v>14634</v>
      </c>
      <c r="G14" s="69"/>
      <c r="H14" s="74">
        <v>600000</v>
      </c>
      <c r="I14" s="69"/>
      <c r="J14" s="69" t="s">
        <v>933</v>
      </c>
      <c r="K14" s="75">
        <v>2007</v>
      </c>
      <c r="L14" s="75" t="s">
        <v>14620</v>
      </c>
      <c r="M14" s="75" t="s">
        <v>14635</v>
      </c>
      <c r="N14" s="75"/>
      <c r="O14" s="69" t="s">
        <v>937</v>
      </c>
      <c r="P14" s="69" t="s">
        <v>938</v>
      </c>
      <c r="Q14" s="75" t="s">
        <v>2882</v>
      </c>
      <c r="R14" s="69"/>
      <c r="S14" s="69"/>
      <c r="T14" s="69"/>
      <c r="U14" s="69"/>
      <c r="V14" s="69"/>
      <c r="W14" s="116"/>
      <c r="X14" s="121"/>
      <c r="Y14" s="639">
        <f t="shared" si="0"/>
        <v>42000.000000000007</v>
      </c>
      <c r="Z14" s="74">
        <f t="shared" si="1"/>
        <v>642000</v>
      </c>
    </row>
    <row r="15" spans="1:26" s="100" customFormat="1" ht="15.5" x14ac:dyDescent="0.35">
      <c r="A15" s="76"/>
      <c r="B15" s="76"/>
      <c r="C15" s="76"/>
      <c r="D15" s="76"/>
      <c r="E15" s="76"/>
      <c r="F15" s="69" t="s">
        <v>14636</v>
      </c>
      <c r="G15" s="69"/>
      <c r="H15" s="74">
        <v>600000</v>
      </c>
      <c r="I15" s="69"/>
      <c r="J15" s="69" t="s">
        <v>933</v>
      </c>
      <c r="K15" s="75">
        <v>2007</v>
      </c>
      <c r="L15" s="75" t="s">
        <v>14620</v>
      </c>
      <c r="M15" s="75" t="s">
        <v>14637</v>
      </c>
      <c r="N15" s="75"/>
      <c r="O15" s="69" t="s">
        <v>937</v>
      </c>
      <c r="P15" s="69" t="s">
        <v>938</v>
      </c>
      <c r="Q15" s="75" t="s">
        <v>2882</v>
      </c>
      <c r="R15" s="69"/>
      <c r="S15" s="69"/>
      <c r="T15" s="69"/>
      <c r="U15" s="69"/>
      <c r="V15" s="69"/>
      <c r="W15" s="116"/>
      <c r="X15" s="121"/>
      <c r="Y15" s="639">
        <f t="shared" si="0"/>
        <v>42000.000000000007</v>
      </c>
      <c r="Z15" s="74">
        <f t="shared" si="1"/>
        <v>642000</v>
      </c>
    </row>
    <row r="16" spans="1:26" s="100" customFormat="1" ht="15.5" x14ac:dyDescent="0.35">
      <c r="A16" s="76"/>
      <c r="B16" s="76"/>
      <c r="C16" s="76"/>
      <c r="D16" s="76"/>
      <c r="E16" s="76"/>
      <c r="F16" s="69" t="s">
        <v>14638</v>
      </c>
      <c r="G16" s="69"/>
      <c r="H16" s="74">
        <v>600000</v>
      </c>
      <c r="I16" s="69"/>
      <c r="J16" s="69" t="s">
        <v>933</v>
      </c>
      <c r="K16" s="75">
        <v>2007</v>
      </c>
      <c r="L16" s="75"/>
      <c r="M16" s="75"/>
      <c r="N16" s="75"/>
      <c r="O16" s="69"/>
      <c r="P16" s="69"/>
      <c r="Q16" s="75"/>
      <c r="R16" s="69"/>
      <c r="S16" s="69"/>
      <c r="T16" s="69"/>
      <c r="U16" s="69"/>
      <c r="V16" s="69"/>
      <c r="W16" s="116"/>
      <c r="X16" s="121" t="s">
        <v>2887</v>
      </c>
      <c r="Y16" s="639">
        <f t="shared" si="0"/>
        <v>42000.000000000007</v>
      </c>
      <c r="Z16" s="74">
        <f t="shared" si="1"/>
        <v>642000</v>
      </c>
    </row>
    <row r="17" spans="1:26" s="100" customFormat="1" ht="15.5" x14ac:dyDescent="0.35">
      <c r="A17" s="76"/>
      <c r="B17" s="76"/>
      <c r="C17" s="76"/>
      <c r="D17" s="76"/>
      <c r="E17" s="76"/>
      <c r="F17" s="69" t="s">
        <v>14639</v>
      </c>
      <c r="G17" s="69"/>
      <c r="H17" s="74">
        <v>600000</v>
      </c>
      <c r="I17" s="69"/>
      <c r="J17" s="69" t="s">
        <v>933</v>
      </c>
      <c r="K17" s="75">
        <v>2007</v>
      </c>
      <c r="L17" s="75" t="s">
        <v>14620</v>
      </c>
      <c r="M17" s="75" t="s">
        <v>14640</v>
      </c>
      <c r="N17" s="75"/>
      <c r="O17" s="69" t="s">
        <v>937</v>
      </c>
      <c r="P17" s="69" t="s">
        <v>938</v>
      </c>
      <c r="Q17" s="75" t="s">
        <v>2882</v>
      </c>
      <c r="R17" s="69"/>
      <c r="S17" s="69"/>
      <c r="T17" s="69"/>
      <c r="U17" s="69"/>
      <c r="V17" s="69"/>
      <c r="W17" s="116"/>
      <c r="X17" s="121"/>
      <c r="Y17" s="639">
        <f t="shared" si="0"/>
        <v>42000.000000000007</v>
      </c>
      <c r="Z17" s="74">
        <f t="shared" si="1"/>
        <v>642000</v>
      </c>
    </row>
    <row r="18" spans="1:26" s="100" customFormat="1" ht="15.5" x14ac:dyDescent="0.35">
      <c r="A18" s="76"/>
      <c r="B18" s="76"/>
      <c r="C18" s="76"/>
      <c r="D18" s="76"/>
      <c r="E18" s="76"/>
      <c r="F18" s="69" t="s">
        <v>14641</v>
      </c>
      <c r="G18" s="69"/>
      <c r="H18" s="74">
        <v>600000</v>
      </c>
      <c r="I18" s="69"/>
      <c r="J18" s="69" t="s">
        <v>933</v>
      </c>
      <c r="K18" s="75">
        <v>2007</v>
      </c>
      <c r="L18" s="75" t="s">
        <v>14620</v>
      </c>
      <c r="M18" s="75" t="s">
        <v>14642</v>
      </c>
      <c r="N18" s="75"/>
      <c r="O18" s="69" t="s">
        <v>937</v>
      </c>
      <c r="P18" s="69" t="s">
        <v>938</v>
      </c>
      <c r="Q18" s="75" t="s">
        <v>2882</v>
      </c>
      <c r="R18" s="69"/>
      <c r="S18" s="69"/>
      <c r="T18" s="69"/>
      <c r="U18" s="69"/>
      <c r="V18" s="69"/>
      <c r="W18" s="116"/>
      <c r="X18" s="121"/>
      <c r="Y18" s="639">
        <f t="shared" si="0"/>
        <v>42000.000000000007</v>
      </c>
      <c r="Z18" s="74">
        <f t="shared" si="1"/>
        <v>642000</v>
      </c>
    </row>
    <row r="19" spans="1:26" s="100" customFormat="1" ht="15.5" x14ac:dyDescent="0.35">
      <c r="A19" s="76"/>
      <c r="B19" s="76"/>
      <c r="C19" s="76"/>
      <c r="D19" s="76"/>
      <c r="E19" s="76"/>
      <c r="F19" s="69" t="s">
        <v>14643</v>
      </c>
      <c r="G19" s="69"/>
      <c r="H19" s="74">
        <v>600000</v>
      </c>
      <c r="I19" s="69"/>
      <c r="J19" s="69" t="s">
        <v>933</v>
      </c>
      <c r="K19" s="75">
        <v>2007</v>
      </c>
      <c r="L19" s="75" t="s">
        <v>14620</v>
      </c>
      <c r="M19" s="75" t="s">
        <v>14644</v>
      </c>
      <c r="N19" s="75"/>
      <c r="O19" s="69" t="s">
        <v>937</v>
      </c>
      <c r="P19" s="69" t="s">
        <v>938</v>
      </c>
      <c r="Q19" s="75" t="s">
        <v>2882</v>
      </c>
      <c r="R19" s="69"/>
      <c r="S19" s="69"/>
      <c r="T19" s="69"/>
      <c r="U19" s="69"/>
      <c r="V19" s="69"/>
      <c r="W19" s="116"/>
      <c r="X19" s="121"/>
      <c r="Y19" s="639">
        <f t="shared" si="0"/>
        <v>42000.000000000007</v>
      </c>
      <c r="Z19" s="74">
        <f t="shared" si="1"/>
        <v>642000</v>
      </c>
    </row>
    <row r="20" spans="1:26" s="100" customFormat="1" ht="15.5" x14ac:dyDescent="0.35">
      <c r="A20" s="76"/>
      <c r="B20" s="76"/>
      <c r="C20" s="76"/>
      <c r="D20" s="76"/>
      <c r="E20" s="76"/>
      <c r="F20" s="69" t="s">
        <v>14645</v>
      </c>
      <c r="G20" s="69"/>
      <c r="H20" s="74">
        <v>600000</v>
      </c>
      <c r="I20" s="69"/>
      <c r="J20" s="69" t="s">
        <v>933</v>
      </c>
      <c r="K20" s="75">
        <v>2007</v>
      </c>
      <c r="L20" s="75" t="s">
        <v>14620</v>
      </c>
      <c r="M20" s="75" t="s">
        <v>14646</v>
      </c>
      <c r="N20" s="75"/>
      <c r="O20" s="69" t="s">
        <v>937</v>
      </c>
      <c r="P20" s="69" t="s">
        <v>938</v>
      </c>
      <c r="Q20" s="75" t="s">
        <v>2882</v>
      </c>
      <c r="R20" s="69"/>
      <c r="S20" s="69"/>
      <c r="T20" s="69"/>
      <c r="U20" s="69"/>
      <c r="V20" s="69"/>
      <c r="W20" s="116"/>
      <c r="X20" s="121"/>
      <c r="Y20" s="639">
        <f t="shared" si="0"/>
        <v>42000.000000000007</v>
      </c>
      <c r="Z20" s="74">
        <f t="shared" si="1"/>
        <v>642000</v>
      </c>
    </row>
    <row r="21" spans="1:26" s="100" customFormat="1" ht="15.5" x14ac:dyDescent="0.35">
      <c r="A21" s="76"/>
      <c r="B21" s="76"/>
      <c r="C21" s="76"/>
      <c r="D21" s="76"/>
      <c r="E21" s="76"/>
      <c r="F21" s="69" t="s">
        <v>14647</v>
      </c>
      <c r="G21" s="69"/>
      <c r="H21" s="74">
        <v>650000</v>
      </c>
      <c r="I21" s="69"/>
      <c r="J21" s="69" t="s">
        <v>933</v>
      </c>
      <c r="K21" s="75">
        <v>2007</v>
      </c>
      <c r="L21" s="75" t="s">
        <v>14617</v>
      </c>
      <c r="M21" s="75" t="s">
        <v>14648</v>
      </c>
      <c r="N21" s="75"/>
      <c r="O21" s="69" t="s">
        <v>937</v>
      </c>
      <c r="P21" s="69" t="s">
        <v>967</v>
      </c>
      <c r="Q21" s="75" t="s">
        <v>2882</v>
      </c>
      <c r="R21" s="69"/>
      <c r="S21" s="69"/>
      <c r="T21" s="69"/>
      <c r="U21" s="69"/>
      <c r="V21" s="69"/>
      <c r="W21" s="116"/>
      <c r="X21" s="121"/>
      <c r="Y21" s="639">
        <f t="shared" si="0"/>
        <v>45500.000000000007</v>
      </c>
      <c r="Z21" s="74">
        <f t="shared" si="1"/>
        <v>695500</v>
      </c>
    </row>
    <row r="22" spans="1:26" s="100" customFormat="1" ht="15.5" x14ac:dyDescent="0.35">
      <c r="A22" s="76"/>
      <c r="B22" s="76"/>
      <c r="C22" s="76"/>
      <c r="D22" s="76"/>
      <c r="E22" s="76"/>
      <c r="F22" s="69" t="s">
        <v>14649</v>
      </c>
      <c r="G22" s="69"/>
      <c r="H22" s="74">
        <v>600000</v>
      </c>
      <c r="I22" s="69"/>
      <c r="J22" s="69" t="s">
        <v>933</v>
      </c>
      <c r="K22" s="75">
        <v>2007</v>
      </c>
      <c r="L22" s="75" t="s">
        <v>14617</v>
      </c>
      <c r="M22" s="75" t="s">
        <v>14650</v>
      </c>
      <c r="N22" s="75"/>
      <c r="O22" s="69" t="s">
        <v>937</v>
      </c>
      <c r="P22" s="69" t="s">
        <v>967</v>
      </c>
      <c r="Q22" s="75" t="s">
        <v>2882</v>
      </c>
      <c r="R22" s="69"/>
      <c r="S22" s="69"/>
      <c r="T22" s="69"/>
      <c r="U22" s="69"/>
      <c r="V22" s="69"/>
      <c r="W22" s="116"/>
      <c r="X22" s="121"/>
      <c r="Y22" s="639">
        <f t="shared" si="0"/>
        <v>42000.000000000007</v>
      </c>
      <c r="Z22" s="74">
        <f t="shared" si="1"/>
        <v>642000</v>
      </c>
    </row>
    <row r="23" spans="1:26" s="100" customFormat="1" ht="15.5" x14ac:dyDescent="0.35">
      <c r="A23" s="76"/>
      <c r="B23" s="76"/>
      <c r="C23" s="76"/>
      <c r="D23" s="76"/>
      <c r="E23" s="76"/>
      <c r="F23" s="69" t="s">
        <v>14651</v>
      </c>
      <c r="G23" s="69"/>
      <c r="H23" s="74">
        <v>650000</v>
      </c>
      <c r="I23" s="69"/>
      <c r="J23" s="69" t="s">
        <v>933</v>
      </c>
      <c r="K23" s="75">
        <v>2004</v>
      </c>
      <c r="L23" s="75" t="s">
        <v>14652</v>
      </c>
      <c r="M23" s="75" t="s">
        <v>14653</v>
      </c>
      <c r="N23" s="75"/>
      <c r="O23" s="69" t="s">
        <v>937</v>
      </c>
      <c r="P23" s="69" t="s">
        <v>1010</v>
      </c>
      <c r="Q23" s="75" t="s">
        <v>2882</v>
      </c>
      <c r="R23" s="69"/>
      <c r="S23" s="69"/>
      <c r="T23" s="69"/>
      <c r="U23" s="69"/>
      <c r="V23" s="69"/>
      <c r="W23" s="116"/>
      <c r="X23" s="121"/>
      <c r="Y23" s="639">
        <f t="shared" si="0"/>
        <v>45500.000000000007</v>
      </c>
      <c r="Z23" s="74">
        <f t="shared" si="1"/>
        <v>695500</v>
      </c>
    </row>
    <row r="24" spans="1:26" s="100" customFormat="1" ht="15.5" x14ac:dyDescent="0.35">
      <c r="A24" s="76"/>
      <c r="B24" s="76"/>
      <c r="C24" s="76"/>
      <c r="D24" s="76"/>
      <c r="E24" s="76"/>
      <c r="F24" s="69" t="s">
        <v>14654</v>
      </c>
      <c r="G24" s="69"/>
      <c r="H24" s="74">
        <v>650000</v>
      </c>
      <c r="I24" s="69"/>
      <c r="J24" s="69" t="s">
        <v>933</v>
      </c>
      <c r="K24" s="75">
        <v>2007</v>
      </c>
      <c r="L24" s="75" t="s">
        <v>14617</v>
      </c>
      <c r="M24" s="75" t="s">
        <v>14655</v>
      </c>
      <c r="N24" s="75"/>
      <c r="O24" s="69" t="s">
        <v>937</v>
      </c>
      <c r="P24" s="69" t="s">
        <v>967</v>
      </c>
      <c r="Q24" s="75" t="s">
        <v>2882</v>
      </c>
      <c r="R24" s="69"/>
      <c r="S24" s="69"/>
      <c r="T24" s="69"/>
      <c r="U24" s="69"/>
      <c r="V24" s="116" t="s">
        <v>3453</v>
      </c>
      <c r="W24" s="116"/>
      <c r="X24" s="121"/>
      <c r="Y24" s="639">
        <f t="shared" si="0"/>
        <v>45500.000000000007</v>
      </c>
      <c r="Z24" s="74">
        <f t="shared" si="1"/>
        <v>695500</v>
      </c>
    </row>
    <row r="25" spans="1:26" s="100" customFormat="1" ht="15.5" x14ac:dyDescent="0.35">
      <c r="A25" s="76"/>
      <c r="B25" s="76"/>
      <c r="C25" s="76"/>
      <c r="D25" s="76"/>
      <c r="E25" s="76"/>
      <c r="F25" s="69" t="s">
        <v>14656</v>
      </c>
      <c r="G25" s="69"/>
      <c r="H25" s="74">
        <v>600000</v>
      </c>
      <c r="I25" s="69"/>
      <c r="J25" s="69" t="s">
        <v>933</v>
      </c>
      <c r="K25" s="75">
        <v>2007</v>
      </c>
      <c r="L25" s="75" t="s">
        <v>14620</v>
      </c>
      <c r="M25" s="75" t="s">
        <v>14657</v>
      </c>
      <c r="N25" s="75"/>
      <c r="O25" s="69" t="s">
        <v>937</v>
      </c>
      <c r="P25" s="69" t="s">
        <v>938</v>
      </c>
      <c r="Q25" s="75" t="s">
        <v>2882</v>
      </c>
      <c r="R25" s="69"/>
      <c r="S25" s="69"/>
      <c r="T25" s="69"/>
      <c r="U25" s="69"/>
      <c r="V25" s="116"/>
      <c r="W25" s="116"/>
      <c r="X25" s="121"/>
      <c r="Y25" s="639">
        <f t="shared" si="0"/>
        <v>42000.000000000007</v>
      </c>
      <c r="Z25" s="74">
        <f t="shared" si="1"/>
        <v>642000</v>
      </c>
    </row>
    <row r="26" spans="1:26" s="100" customFormat="1" ht="15.5" x14ac:dyDescent="0.35">
      <c r="A26" s="76"/>
      <c r="B26" s="76"/>
      <c r="C26" s="76"/>
      <c r="D26" s="76"/>
      <c r="E26" s="76"/>
      <c r="F26" s="69" t="s">
        <v>14658</v>
      </c>
      <c r="G26" s="69"/>
      <c r="H26" s="74">
        <v>600000</v>
      </c>
      <c r="I26" s="69"/>
      <c r="J26" s="69"/>
      <c r="K26" s="75">
        <v>2007</v>
      </c>
      <c r="L26" s="75"/>
      <c r="M26" s="75"/>
      <c r="N26" s="75"/>
      <c r="O26" s="69"/>
      <c r="P26" s="69"/>
      <c r="Q26" s="75"/>
      <c r="R26" s="69"/>
      <c r="S26" s="69"/>
      <c r="T26" s="69"/>
      <c r="U26" s="69"/>
      <c r="V26" s="116"/>
      <c r="W26" s="116"/>
      <c r="X26" s="121" t="s">
        <v>2887</v>
      </c>
      <c r="Y26" s="639">
        <f t="shared" si="0"/>
        <v>42000.000000000007</v>
      </c>
      <c r="Z26" s="74">
        <f t="shared" si="1"/>
        <v>642000</v>
      </c>
    </row>
    <row r="27" spans="1:26" s="100" customFormat="1" ht="15.5" x14ac:dyDescent="0.35">
      <c r="A27" s="76"/>
      <c r="B27" s="76"/>
      <c r="C27" s="76"/>
      <c r="D27" s="76"/>
      <c r="E27" s="76"/>
      <c r="F27" s="69" t="s">
        <v>14659</v>
      </c>
      <c r="G27" s="69"/>
      <c r="H27" s="74">
        <v>600000</v>
      </c>
      <c r="I27" s="69"/>
      <c r="J27" s="69" t="s">
        <v>933</v>
      </c>
      <c r="K27" s="75">
        <v>2007</v>
      </c>
      <c r="L27" s="75" t="s">
        <v>14620</v>
      </c>
      <c r="M27" s="75" t="s">
        <v>14660</v>
      </c>
      <c r="N27" s="75"/>
      <c r="O27" s="69" t="s">
        <v>937</v>
      </c>
      <c r="P27" s="69" t="s">
        <v>938</v>
      </c>
      <c r="Q27" s="75" t="s">
        <v>2882</v>
      </c>
      <c r="R27" s="69"/>
      <c r="S27" s="69"/>
      <c r="T27" s="69"/>
      <c r="U27" s="69"/>
      <c r="V27" s="116"/>
      <c r="W27" s="116"/>
      <c r="X27" s="121"/>
      <c r="Y27" s="639">
        <f t="shared" si="0"/>
        <v>42000.000000000007</v>
      </c>
      <c r="Z27" s="74">
        <f t="shared" si="1"/>
        <v>642000</v>
      </c>
    </row>
    <row r="28" spans="1:26" s="100" customFormat="1" ht="15.5" x14ac:dyDescent="0.35">
      <c r="A28" s="76"/>
      <c r="B28" s="76"/>
      <c r="C28" s="76"/>
      <c r="D28" s="76"/>
      <c r="E28" s="76"/>
      <c r="F28" s="69" t="s">
        <v>14661</v>
      </c>
      <c r="G28" s="69"/>
      <c r="H28" s="74">
        <v>600000</v>
      </c>
      <c r="I28" s="69"/>
      <c r="J28" s="69"/>
      <c r="K28" s="75">
        <v>2007</v>
      </c>
      <c r="L28" s="75"/>
      <c r="M28" s="75"/>
      <c r="N28" s="75"/>
      <c r="O28" s="69"/>
      <c r="P28" s="69"/>
      <c r="Q28" s="75"/>
      <c r="R28" s="69"/>
      <c r="S28" s="69"/>
      <c r="T28" s="69"/>
      <c r="U28" s="69"/>
      <c r="V28" s="116"/>
      <c r="W28" s="116"/>
      <c r="X28" s="121" t="s">
        <v>2887</v>
      </c>
      <c r="Y28" s="639">
        <f t="shared" si="0"/>
        <v>42000.000000000007</v>
      </c>
      <c r="Z28" s="74">
        <f t="shared" si="1"/>
        <v>642000</v>
      </c>
    </row>
    <row r="29" spans="1:26" s="100" customFormat="1" ht="15.5" x14ac:dyDescent="0.35">
      <c r="A29" s="76"/>
      <c r="B29" s="76"/>
      <c r="C29" s="76"/>
      <c r="D29" s="76"/>
      <c r="E29" s="76"/>
      <c r="F29" s="69" t="s">
        <v>14662</v>
      </c>
      <c r="G29" s="69"/>
      <c r="H29" s="74">
        <v>600000</v>
      </c>
      <c r="I29" s="69"/>
      <c r="J29" s="69" t="s">
        <v>933</v>
      </c>
      <c r="K29" s="75">
        <v>2010</v>
      </c>
      <c r="L29" s="75" t="s">
        <v>14620</v>
      </c>
      <c r="M29" s="75" t="s">
        <v>14663</v>
      </c>
      <c r="N29" s="75"/>
      <c r="O29" s="69" t="s">
        <v>937</v>
      </c>
      <c r="P29" s="69" t="s">
        <v>938</v>
      </c>
      <c r="Q29" s="75" t="s">
        <v>2882</v>
      </c>
      <c r="R29" s="69"/>
      <c r="S29" s="69"/>
      <c r="T29" s="69"/>
      <c r="U29" s="69"/>
      <c r="V29" s="116"/>
      <c r="W29" s="116"/>
      <c r="X29" s="121"/>
      <c r="Y29" s="639">
        <f t="shared" si="0"/>
        <v>42000.000000000007</v>
      </c>
      <c r="Z29" s="74">
        <f t="shared" si="1"/>
        <v>642000</v>
      </c>
    </row>
    <row r="30" spans="1:26" s="100" customFormat="1" ht="15.5" x14ac:dyDescent="0.35">
      <c r="A30" s="76"/>
      <c r="B30" s="76"/>
      <c r="C30" s="76"/>
      <c r="D30" s="76"/>
      <c r="E30" s="76"/>
      <c r="F30" s="69" t="s">
        <v>14664</v>
      </c>
      <c r="G30" s="69"/>
      <c r="H30" s="74">
        <v>600000</v>
      </c>
      <c r="I30" s="69"/>
      <c r="J30" s="69" t="s">
        <v>933</v>
      </c>
      <c r="K30" s="75">
        <v>2010</v>
      </c>
      <c r="L30" s="75" t="s">
        <v>14620</v>
      </c>
      <c r="M30" s="75" t="s">
        <v>14665</v>
      </c>
      <c r="N30" s="75"/>
      <c r="O30" s="69" t="s">
        <v>937</v>
      </c>
      <c r="P30" s="69" t="s">
        <v>938</v>
      </c>
      <c r="Q30" s="75" t="s">
        <v>2882</v>
      </c>
      <c r="R30" s="69"/>
      <c r="S30" s="69"/>
      <c r="T30" s="69"/>
      <c r="U30" s="69"/>
      <c r="V30" s="116"/>
      <c r="W30" s="116"/>
      <c r="X30" s="121"/>
      <c r="Y30" s="639">
        <f t="shared" si="0"/>
        <v>42000.000000000007</v>
      </c>
      <c r="Z30" s="74">
        <f t="shared" si="1"/>
        <v>642000</v>
      </c>
    </row>
    <row r="31" spans="1:26" s="100" customFormat="1" ht="15.5" x14ac:dyDescent="0.35">
      <c r="A31" s="76"/>
      <c r="B31" s="76"/>
      <c r="C31" s="76"/>
      <c r="D31" s="76"/>
      <c r="E31" s="76"/>
      <c r="F31" s="69" t="s">
        <v>14666</v>
      </c>
      <c r="G31" s="69"/>
      <c r="H31" s="74">
        <v>600000</v>
      </c>
      <c r="I31" s="69"/>
      <c r="J31" s="69" t="s">
        <v>933</v>
      </c>
      <c r="K31" s="75">
        <v>2010</v>
      </c>
      <c r="L31" s="75" t="s">
        <v>14620</v>
      </c>
      <c r="M31" s="75" t="s">
        <v>14667</v>
      </c>
      <c r="N31" s="75"/>
      <c r="O31" s="69" t="s">
        <v>937</v>
      </c>
      <c r="P31" s="69" t="s">
        <v>938</v>
      </c>
      <c r="Q31" s="75" t="s">
        <v>2882</v>
      </c>
      <c r="R31" s="69"/>
      <c r="S31" s="69"/>
      <c r="T31" s="69"/>
      <c r="U31" s="69"/>
      <c r="V31" s="116"/>
      <c r="W31" s="116"/>
      <c r="X31" s="121"/>
      <c r="Y31" s="639">
        <f t="shared" si="0"/>
        <v>42000.000000000007</v>
      </c>
      <c r="Z31" s="74">
        <f t="shared" si="1"/>
        <v>642000</v>
      </c>
    </row>
    <row r="32" spans="1:26" s="100" customFormat="1" ht="15.5" x14ac:dyDescent="0.35">
      <c r="A32" s="76"/>
      <c r="B32" s="76"/>
      <c r="C32" s="76"/>
      <c r="D32" s="76"/>
      <c r="E32" s="76"/>
      <c r="F32" s="69" t="s">
        <v>14668</v>
      </c>
      <c r="G32" s="69"/>
      <c r="H32" s="74">
        <v>650000</v>
      </c>
      <c r="I32" s="69"/>
      <c r="J32" s="69" t="s">
        <v>933</v>
      </c>
      <c r="K32" s="75">
        <v>2007</v>
      </c>
      <c r="L32" s="75" t="s">
        <v>14617</v>
      </c>
      <c r="M32" s="75" t="s">
        <v>14669</v>
      </c>
      <c r="N32" s="75"/>
      <c r="O32" s="69" t="s">
        <v>937</v>
      </c>
      <c r="P32" s="69" t="s">
        <v>967</v>
      </c>
      <c r="Q32" s="75" t="s">
        <v>2882</v>
      </c>
      <c r="R32" s="69"/>
      <c r="S32" s="69"/>
      <c r="T32" s="69"/>
      <c r="U32" s="69"/>
      <c r="V32" s="116"/>
      <c r="W32" s="116"/>
      <c r="X32" s="121"/>
      <c r="Y32" s="639">
        <f t="shared" si="0"/>
        <v>45500.000000000007</v>
      </c>
      <c r="Z32" s="74">
        <f t="shared" si="1"/>
        <v>695500</v>
      </c>
    </row>
    <row r="33" spans="1:26" s="100" customFormat="1" ht="15.5" x14ac:dyDescent="0.35">
      <c r="A33" s="76"/>
      <c r="B33" s="76"/>
      <c r="C33" s="76"/>
      <c r="D33" s="76"/>
      <c r="E33" s="76"/>
      <c r="F33" s="69" t="s">
        <v>14670</v>
      </c>
      <c r="G33" s="69"/>
      <c r="H33" s="74">
        <v>600000</v>
      </c>
      <c r="I33" s="69"/>
      <c r="J33" s="69" t="s">
        <v>933</v>
      </c>
      <c r="K33" s="75">
        <v>2007</v>
      </c>
      <c r="L33" s="75" t="s">
        <v>14620</v>
      </c>
      <c r="M33" s="75" t="s">
        <v>14671</v>
      </c>
      <c r="N33" s="75"/>
      <c r="O33" s="69" t="s">
        <v>937</v>
      </c>
      <c r="P33" s="69" t="s">
        <v>938</v>
      </c>
      <c r="Q33" s="75" t="s">
        <v>2882</v>
      </c>
      <c r="R33" s="69"/>
      <c r="S33" s="69"/>
      <c r="T33" s="69"/>
      <c r="U33" s="69"/>
      <c r="V33" s="116"/>
      <c r="W33" s="116"/>
      <c r="X33" s="121"/>
      <c r="Y33" s="639">
        <f t="shared" si="0"/>
        <v>42000.000000000007</v>
      </c>
      <c r="Z33" s="74">
        <f t="shared" si="1"/>
        <v>642000</v>
      </c>
    </row>
    <row r="34" spans="1:26" s="100" customFormat="1" ht="15.5" x14ac:dyDescent="0.35">
      <c r="A34" s="76"/>
      <c r="B34" s="76"/>
      <c r="C34" s="76"/>
      <c r="D34" s="76"/>
      <c r="E34" s="76"/>
      <c r="F34" s="69" t="s">
        <v>14672</v>
      </c>
      <c r="G34" s="69"/>
      <c r="H34" s="74">
        <v>600000</v>
      </c>
      <c r="I34" s="69"/>
      <c r="J34" s="69" t="s">
        <v>933</v>
      </c>
      <c r="K34" s="75">
        <v>2007</v>
      </c>
      <c r="L34" s="75" t="s">
        <v>14620</v>
      </c>
      <c r="M34" s="75" t="s">
        <v>14673</v>
      </c>
      <c r="N34" s="75"/>
      <c r="O34" s="69" t="s">
        <v>937</v>
      </c>
      <c r="P34" s="69" t="s">
        <v>938</v>
      </c>
      <c r="Q34" s="75" t="s">
        <v>2882</v>
      </c>
      <c r="R34" s="69"/>
      <c r="S34" s="69"/>
      <c r="T34" s="69"/>
      <c r="U34" s="69"/>
      <c r="V34" s="116"/>
      <c r="W34" s="116"/>
      <c r="X34" s="121"/>
      <c r="Y34" s="639">
        <f t="shared" si="0"/>
        <v>42000.000000000007</v>
      </c>
      <c r="Z34" s="74">
        <f t="shared" si="1"/>
        <v>642000</v>
      </c>
    </row>
    <row r="35" spans="1:26" s="100" customFormat="1" ht="15.5" x14ac:dyDescent="0.35">
      <c r="A35" s="76"/>
      <c r="B35" s="76"/>
      <c r="C35" s="76"/>
      <c r="D35" s="76"/>
      <c r="E35" s="76"/>
      <c r="F35" s="69" t="s">
        <v>14674</v>
      </c>
      <c r="G35" s="69"/>
      <c r="H35" s="74">
        <v>600000</v>
      </c>
      <c r="I35" s="69"/>
      <c r="J35" s="69" t="s">
        <v>933</v>
      </c>
      <c r="K35" s="75">
        <v>2007</v>
      </c>
      <c r="L35" s="75" t="s">
        <v>14620</v>
      </c>
      <c r="M35" s="75" t="s">
        <v>14675</v>
      </c>
      <c r="N35" s="75"/>
      <c r="O35" s="69" t="s">
        <v>937</v>
      </c>
      <c r="P35" s="69" t="s">
        <v>938</v>
      </c>
      <c r="Q35" s="75" t="s">
        <v>2882</v>
      </c>
      <c r="R35" s="69"/>
      <c r="S35" s="69"/>
      <c r="T35" s="69"/>
      <c r="U35" s="69"/>
      <c r="V35" s="116"/>
      <c r="W35" s="116"/>
      <c r="X35" s="121"/>
      <c r="Y35" s="639">
        <f t="shared" si="0"/>
        <v>42000.000000000007</v>
      </c>
      <c r="Z35" s="74">
        <f t="shared" si="1"/>
        <v>642000</v>
      </c>
    </row>
    <row r="36" spans="1:26" s="100" customFormat="1" ht="15.5" x14ac:dyDescent="0.35">
      <c r="A36" s="76"/>
      <c r="B36" s="76"/>
      <c r="C36" s="76"/>
      <c r="D36" s="76"/>
      <c r="E36" s="76"/>
      <c r="F36" s="69" t="s">
        <v>14676</v>
      </c>
      <c r="G36" s="69"/>
      <c r="H36" s="74">
        <v>600000</v>
      </c>
      <c r="I36" s="69"/>
      <c r="J36" s="69" t="s">
        <v>933</v>
      </c>
      <c r="K36" s="75">
        <v>2007</v>
      </c>
      <c r="L36" s="75" t="s">
        <v>14620</v>
      </c>
      <c r="M36" s="75" t="s">
        <v>14677</v>
      </c>
      <c r="N36" s="75"/>
      <c r="O36" s="69" t="s">
        <v>937</v>
      </c>
      <c r="P36" s="69" t="s">
        <v>938</v>
      </c>
      <c r="Q36" s="75" t="s">
        <v>2882</v>
      </c>
      <c r="R36" s="69"/>
      <c r="S36" s="69"/>
      <c r="T36" s="69"/>
      <c r="U36" s="69"/>
      <c r="V36" s="116"/>
      <c r="W36" s="116"/>
      <c r="X36" s="121"/>
      <c r="Y36" s="639">
        <f t="shared" si="0"/>
        <v>42000.000000000007</v>
      </c>
      <c r="Z36" s="74">
        <f t="shared" si="1"/>
        <v>642000</v>
      </c>
    </row>
    <row r="37" spans="1:26" s="100" customFormat="1" ht="15.5" x14ac:dyDescent="0.35">
      <c r="A37" s="76"/>
      <c r="B37" s="76"/>
      <c r="C37" s="76"/>
      <c r="D37" s="76"/>
      <c r="E37" s="76"/>
      <c r="F37" s="69" t="s">
        <v>14678</v>
      </c>
      <c r="G37" s="69"/>
      <c r="H37" s="74">
        <v>600000</v>
      </c>
      <c r="I37" s="69"/>
      <c r="J37" s="69" t="s">
        <v>933</v>
      </c>
      <c r="K37" s="75">
        <v>2007</v>
      </c>
      <c r="L37" s="75" t="s">
        <v>14620</v>
      </c>
      <c r="M37" s="75" t="s">
        <v>14679</v>
      </c>
      <c r="N37" s="75"/>
      <c r="O37" s="69" t="s">
        <v>937</v>
      </c>
      <c r="P37" s="69" t="s">
        <v>938</v>
      </c>
      <c r="Q37" s="75" t="s">
        <v>2882</v>
      </c>
      <c r="R37" s="69"/>
      <c r="S37" s="69"/>
      <c r="T37" s="69"/>
      <c r="U37" s="69"/>
      <c r="V37" s="116"/>
      <c r="W37" s="116"/>
      <c r="X37" s="121"/>
      <c r="Y37" s="639">
        <f t="shared" si="0"/>
        <v>42000.000000000007</v>
      </c>
      <c r="Z37" s="74">
        <f t="shared" si="1"/>
        <v>642000</v>
      </c>
    </row>
    <row r="38" spans="1:26" s="100" customFormat="1" ht="15.5" x14ac:dyDescent="0.35">
      <c r="A38" s="76"/>
      <c r="B38" s="76"/>
      <c r="C38" s="76"/>
      <c r="D38" s="76"/>
      <c r="E38" s="76"/>
      <c r="F38" s="69" t="s">
        <v>14680</v>
      </c>
      <c r="G38" s="69"/>
      <c r="H38" s="74">
        <v>600000</v>
      </c>
      <c r="I38" s="69"/>
      <c r="J38" s="69" t="s">
        <v>933</v>
      </c>
      <c r="K38" s="75">
        <v>2010</v>
      </c>
      <c r="L38" s="75" t="s">
        <v>14620</v>
      </c>
      <c r="M38" s="75" t="s">
        <v>14681</v>
      </c>
      <c r="N38" s="75"/>
      <c r="O38" s="69" t="s">
        <v>937</v>
      </c>
      <c r="P38" s="69" t="s">
        <v>938</v>
      </c>
      <c r="Q38" s="75" t="s">
        <v>2882</v>
      </c>
      <c r="R38" s="69"/>
      <c r="S38" s="69"/>
      <c r="T38" s="69"/>
      <c r="U38" s="69"/>
      <c r="V38" s="116"/>
      <c r="W38" s="116"/>
      <c r="X38" s="121"/>
      <c r="Y38" s="639">
        <f t="shared" si="0"/>
        <v>42000.000000000007</v>
      </c>
      <c r="Z38" s="74">
        <f t="shared" si="1"/>
        <v>642000</v>
      </c>
    </row>
    <row r="39" spans="1:26" s="100" customFormat="1" ht="15.5" x14ac:dyDescent="0.35">
      <c r="A39" s="76"/>
      <c r="B39" s="76"/>
      <c r="C39" s="76"/>
      <c r="D39" s="76"/>
      <c r="E39" s="76"/>
      <c r="F39" s="69" t="s">
        <v>14682</v>
      </c>
      <c r="G39" s="69"/>
      <c r="H39" s="74">
        <v>600000</v>
      </c>
      <c r="I39" s="69"/>
      <c r="J39" s="69" t="s">
        <v>933</v>
      </c>
      <c r="K39" s="75">
        <v>2007</v>
      </c>
      <c r="L39" s="75" t="s">
        <v>14620</v>
      </c>
      <c r="M39" s="75" t="s">
        <v>14683</v>
      </c>
      <c r="N39" s="75"/>
      <c r="O39" s="69" t="s">
        <v>937</v>
      </c>
      <c r="P39" s="69" t="s">
        <v>938</v>
      </c>
      <c r="Q39" s="75" t="s">
        <v>2882</v>
      </c>
      <c r="R39" s="69"/>
      <c r="S39" s="69"/>
      <c r="T39" s="69"/>
      <c r="U39" s="69"/>
      <c r="V39" s="116"/>
      <c r="W39" s="116"/>
      <c r="X39" s="121"/>
      <c r="Y39" s="639">
        <f t="shared" si="0"/>
        <v>42000.000000000007</v>
      </c>
      <c r="Z39" s="74">
        <f t="shared" si="1"/>
        <v>642000</v>
      </c>
    </row>
    <row r="40" spans="1:26" s="100" customFormat="1" ht="15.5" x14ac:dyDescent="0.35">
      <c r="A40" s="76"/>
      <c r="B40" s="76"/>
      <c r="C40" s="76"/>
      <c r="D40" s="76"/>
      <c r="E40" s="76"/>
      <c r="F40" s="69" t="s">
        <v>14684</v>
      </c>
      <c r="G40" s="69"/>
      <c r="H40" s="74">
        <v>650000</v>
      </c>
      <c r="I40" s="69"/>
      <c r="J40" s="69" t="s">
        <v>933</v>
      </c>
      <c r="K40" s="75">
        <v>2007</v>
      </c>
      <c r="L40" s="75" t="s">
        <v>14617</v>
      </c>
      <c r="M40" s="75" t="s">
        <v>14685</v>
      </c>
      <c r="N40" s="75"/>
      <c r="O40" s="69" t="s">
        <v>937</v>
      </c>
      <c r="P40" s="69" t="s">
        <v>967</v>
      </c>
      <c r="Q40" s="75" t="s">
        <v>2882</v>
      </c>
      <c r="R40" s="69"/>
      <c r="S40" s="69"/>
      <c r="T40" s="69"/>
      <c r="U40" s="69"/>
      <c r="V40" s="116"/>
      <c r="W40" s="116"/>
      <c r="X40" s="121"/>
      <c r="Y40" s="639">
        <f t="shared" si="0"/>
        <v>45500.000000000007</v>
      </c>
      <c r="Z40" s="74">
        <f t="shared" si="1"/>
        <v>695500</v>
      </c>
    </row>
    <row r="41" spans="1:26" s="100" customFormat="1" ht="15.5" x14ac:dyDescent="0.35">
      <c r="A41" s="76"/>
      <c r="B41" s="76"/>
      <c r="C41" s="76"/>
      <c r="D41" s="76"/>
      <c r="E41" s="76"/>
      <c r="F41" s="69"/>
      <c r="G41" s="69"/>
      <c r="H41" s="74"/>
      <c r="I41" s="69"/>
      <c r="J41" s="69"/>
      <c r="K41" s="75"/>
      <c r="L41" s="75"/>
      <c r="M41" s="80"/>
      <c r="N41" s="75"/>
      <c r="O41" s="69"/>
      <c r="P41" s="69"/>
      <c r="Q41" s="75"/>
      <c r="R41" s="69"/>
      <c r="S41" s="69"/>
      <c r="T41" s="69"/>
      <c r="U41" s="69"/>
      <c r="V41" s="116"/>
      <c r="W41" s="116"/>
      <c r="X41" s="121"/>
      <c r="Y41" s="639">
        <f t="shared" si="0"/>
        <v>0</v>
      </c>
      <c r="Z41" s="74">
        <f t="shared" si="1"/>
        <v>0</v>
      </c>
    </row>
    <row r="42" spans="1:26" ht="15.5" x14ac:dyDescent="0.35">
      <c r="A42" s="64"/>
      <c r="B42" s="64"/>
      <c r="C42" s="64"/>
      <c r="D42" s="64"/>
      <c r="E42" s="64"/>
      <c r="F42" s="66" t="s">
        <v>1842</v>
      </c>
      <c r="G42" s="64"/>
      <c r="H42" s="67"/>
      <c r="I42" s="64"/>
      <c r="J42" s="64"/>
      <c r="K42" s="68"/>
      <c r="L42" s="68"/>
      <c r="M42" s="68"/>
      <c r="N42" s="68"/>
      <c r="O42" s="64"/>
      <c r="P42" s="64"/>
      <c r="Q42" s="68"/>
      <c r="R42" s="64"/>
      <c r="S42" s="64"/>
      <c r="T42" s="64"/>
      <c r="U42" s="64"/>
      <c r="V42" s="64"/>
      <c r="W42" s="115"/>
      <c r="X42" s="239"/>
      <c r="Y42" s="639">
        <f t="shared" si="0"/>
        <v>0</v>
      </c>
      <c r="Z42" s="67">
        <f t="shared" si="1"/>
        <v>0</v>
      </c>
    </row>
    <row r="43" spans="1:26" ht="15.5" x14ac:dyDescent="0.35">
      <c r="A43" s="229"/>
      <c r="B43" s="229"/>
      <c r="C43" s="229"/>
      <c r="D43" s="229"/>
      <c r="E43" s="229"/>
      <c r="F43" s="117"/>
      <c r="G43" s="231"/>
      <c r="H43" s="249"/>
      <c r="I43" s="231"/>
      <c r="J43" s="231"/>
      <c r="K43" s="233"/>
      <c r="L43" s="233"/>
      <c r="M43" s="120"/>
      <c r="N43" s="236"/>
      <c r="O43" s="229"/>
      <c r="P43" s="306"/>
      <c r="Q43" s="236"/>
      <c r="R43" s="229"/>
      <c r="S43" s="229"/>
      <c r="T43" s="229"/>
      <c r="U43" s="229"/>
      <c r="V43" s="229"/>
      <c r="W43" s="232"/>
      <c r="X43" s="286" t="s">
        <v>1852</v>
      </c>
      <c r="Y43" s="639">
        <f t="shared" si="0"/>
        <v>0</v>
      </c>
      <c r="Z43" s="249">
        <f t="shared" si="1"/>
        <v>0</v>
      </c>
    </row>
    <row r="44" spans="1:26" ht="15.5" x14ac:dyDescent="0.35">
      <c r="A44" s="229"/>
      <c r="B44" s="229"/>
      <c r="C44" s="229"/>
      <c r="D44" s="229"/>
      <c r="E44" s="229"/>
      <c r="F44" s="117"/>
      <c r="G44" s="231"/>
      <c r="H44" s="249"/>
      <c r="I44" s="231"/>
      <c r="J44" s="231"/>
      <c r="K44" s="233"/>
      <c r="L44" s="233"/>
      <c r="M44" s="120"/>
      <c r="N44" s="236"/>
      <c r="O44" s="229"/>
      <c r="P44" s="306"/>
      <c r="Q44" s="236"/>
      <c r="R44" s="229"/>
      <c r="S44" s="229"/>
      <c r="T44" s="229"/>
      <c r="U44" s="229"/>
      <c r="V44" s="229"/>
      <c r="W44" s="232"/>
      <c r="X44" s="286"/>
      <c r="Y44" s="639">
        <f t="shared" si="0"/>
        <v>0</v>
      </c>
      <c r="Z44" s="249">
        <f t="shared" si="1"/>
        <v>0</v>
      </c>
    </row>
    <row r="45" spans="1:26" ht="15.5" x14ac:dyDescent="0.35">
      <c r="A45" s="64"/>
      <c r="B45" s="64"/>
      <c r="C45" s="64"/>
      <c r="D45" s="64"/>
      <c r="E45" s="64"/>
      <c r="F45" s="234" t="s">
        <v>1851</v>
      </c>
      <c r="G45" s="215"/>
      <c r="H45" s="247"/>
      <c r="I45" s="215"/>
      <c r="J45" s="215"/>
      <c r="K45" s="220"/>
      <c r="L45" s="220"/>
      <c r="M45" s="220"/>
      <c r="N45" s="68"/>
      <c r="O45" s="64"/>
      <c r="P45" s="125"/>
      <c r="Q45" s="68"/>
      <c r="R45" s="64"/>
      <c r="S45" s="64"/>
      <c r="T45" s="64"/>
      <c r="U45" s="64"/>
      <c r="V45" s="64"/>
      <c r="W45" s="115"/>
      <c r="X45" s="239"/>
      <c r="Y45" s="639">
        <f t="shared" si="0"/>
        <v>0</v>
      </c>
      <c r="Z45" s="247">
        <f t="shared" si="1"/>
        <v>0</v>
      </c>
    </row>
    <row r="46" spans="1:26" ht="15.5" x14ac:dyDescent="0.35">
      <c r="A46" s="229"/>
      <c r="B46" s="229"/>
      <c r="C46" s="229"/>
      <c r="D46" s="229"/>
      <c r="E46" s="229"/>
      <c r="F46" s="117"/>
      <c r="G46" s="231"/>
      <c r="H46" s="249"/>
      <c r="I46" s="231"/>
      <c r="J46" s="231"/>
      <c r="K46" s="233"/>
      <c r="L46" s="233"/>
      <c r="M46" s="120"/>
      <c r="N46" s="236"/>
      <c r="O46" s="229"/>
      <c r="P46" s="306"/>
      <c r="Q46" s="236"/>
      <c r="R46" s="229"/>
      <c r="S46" s="229"/>
      <c r="T46" s="229"/>
      <c r="U46" s="229"/>
      <c r="V46" s="229"/>
      <c r="W46" s="232"/>
      <c r="X46" s="286" t="s">
        <v>1852</v>
      </c>
      <c r="Y46" s="639">
        <f t="shared" si="0"/>
        <v>0</v>
      </c>
      <c r="Z46" s="249">
        <f t="shared" si="1"/>
        <v>0</v>
      </c>
    </row>
    <row r="47" spans="1:26" ht="15.5" x14ac:dyDescent="0.35">
      <c r="A47" s="76"/>
      <c r="B47" s="76"/>
      <c r="C47" s="76"/>
      <c r="D47" s="76"/>
      <c r="E47" s="76"/>
      <c r="F47" s="117"/>
      <c r="G47" s="231"/>
      <c r="H47" s="249"/>
      <c r="I47" s="231"/>
      <c r="J47" s="231"/>
      <c r="K47" s="233"/>
      <c r="L47" s="233"/>
      <c r="M47" s="233"/>
      <c r="N47" s="119"/>
      <c r="O47" s="76"/>
      <c r="P47" s="122"/>
      <c r="Q47" s="119"/>
      <c r="R47" s="76"/>
      <c r="S47" s="76"/>
      <c r="T47" s="76"/>
      <c r="U47" s="76"/>
      <c r="V47" s="76"/>
      <c r="W47" s="121"/>
      <c r="X47" s="286"/>
      <c r="Y47" s="639">
        <f t="shared" si="0"/>
        <v>0</v>
      </c>
      <c r="Z47" s="249">
        <f t="shared" si="1"/>
        <v>0</v>
      </c>
    </row>
    <row r="48" spans="1:26" ht="15.5" x14ac:dyDescent="0.35">
      <c r="A48" s="64"/>
      <c r="B48" s="64"/>
      <c r="C48" s="64"/>
      <c r="D48" s="64"/>
      <c r="E48" s="64"/>
      <c r="F48" s="234" t="s">
        <v>1853</v>
      </c>
      <c r="G48" s="215"/>
      <c r="H48" s="247"/>
      <c r="I48" s="215"/>
      <c r="J48" s="215"/>
      <c r="K48" s="220"/>
      <c r="L48" s="220"/>
      <c r="M48" s="220"/>
      <c r="N48" s="68"/>
      <c r="O48" s="64"/>
      <c r="P48" s="125"/>
      <c r="Q48" s="68"/>
      <c r="R48" s="64"/>
      <c r="S48" s="64"/>
      <c r="T48" s="64"/>
      <c r="U48" s="64"/>
      <c r="V48" s="64"/>
      <c r="W48" s="115"/>
      <c r="X48" s="239"/>
      <c r="Y48" s="639">
        <f t="shared" si="0"/>
        <v>0</v>
      </c>
      <c r="Z48" s="247">
        <f t="shared" si="1"/>
        <v>0</v>
      </c>
    </row>
    <row r="49" spans="1:26" ht="15.5" x14ac:dyDescent="0.35">
      <c r="A49" s="229"/>
      <c r="B49" s="229"/>
      <c r="C49" s="229"/>
      <c r="D49" s="229"/>
      <c r="E49" s="229"/>
      <c r="F49" s="117"/>
      <c r="G49" s="231"/>
      <c r="H49" s="249"/>
      <c r="I49" s="231"/>
      <c r="J49" s="231"/>
      <c r="K49" s="233"/>
      <c r="L49" s="233"/>
      <c r="M49" s="120"/>
      <c r="N49" s="236"/>
      <c r="O49" s="229"/>
      <c r="P49" s="306"/>
      <c r="Q49" s="236"/>
      <c r="R49" s="229"/>
      <c r="S49" s="229"/>
      <c r="T49" s="229"/>
      <c r="U49" s="229"/>
      <c r="V49" s="229"/>
      <c r="W49" s="232"/>
      <c r="X49" s="286" t="s">
        <v>1852</v>
      </c>
      <c r="Y49" s="639">
        <f t="shared" si="0"/>
        <v>0</v>
      </c>
      <c r="Z49" s="249">
        <f t="shared" si="1"/>
        <v>0</v>
      </c>
    </row>
    <row r="50" spans="1:26" ht="15.5" x14ac:dyDescent="0.35">
      <c r="A50" s="229"/>
      <c r="B50" s="229"/>
      <c r="C50" s="229"/>
      <c r="D50" s="229"/>
      <c r="E50" s="229"/>
      <c r="F50" s="117"/>
      <c r="G50" s="231"/>
      <c r="H50" s="249"/>
      <c r="I50" s="231"/>
      <c r="J50" s="231"/>
      <c r="K50" s="233"/>
      <c r="L50" s="233"/>
      <c r="M50" s="120"/>
      <c r="N50" s="236"/>
      <c r="O50" s="229"/>
      <c r="P50" s="306"/>
      <c r="Q50" s="236"/>
      <c r="R50" s="229"/>
      <c r="S50" s="229"/>
      <c r="T50" s="229"/>
      <c r="U50" s="229"/>
      <c r="V50" s="229"/>
      <c r="W50" s="232"/>
      <c r="X50" s="286"/>
      <c r="Y50" s="639">
        <f t="shared" si="0"/>
        <v>0</v>
      </c>
      <c r="Z50" s="249">
        <f t="shared" si="1"/>
        <v>0</v>
      </c>
    </row>
    <row r="51" spans="1:26" ht="15.5" x14ac:dyDescent="0.35">
      <c r="A51" s="64"/>
      <c r="B51" s="64"/>
      <c r="C51" s="64"/>
      <c r="D51" s="64"/>
      <c r="E51" s="64"/>
      <c r="F51" s="66" t="s">
        <v>1860</v>
      </c>
      <c r="G51" s="64"/>
      <c r="H51" s="67"/>
      <c r="I51" s="64"/>
      <c r="J51" s="64"/>
      <c r="K51" s="68"/>
      <c r="L51" s="68"/>
      <c r="M51" s="68"/>
      <c r="N51" s="68"/>
      <c r="O51" s="64"/>
      <c r="P51" s="125"/>
      <c r="Q51" s="68"/>
      <c r="R51" s="64"/>
      <c r="S51" s="64"/>
      <c r="T51" s="64"/>
      <c r="U51" s="64"/>
      <c r="V51" s="64"/>
      <c r="W51" s="115"/>
      <c r="X51" s="239"/>
      <c r="Y51" s="639">
        <f t="shared" si="0"/>
        <v>0</v>
      </c>
      <c r="Z51" s="67">
        <f t="shared" si="1"/>
        <v>0</v>
      </c>
    </row>
    <row r="52" spans="1:26" ht="15.5" x14ac:dyDescent="0.35">
      <c r="A52" s="76"/>
      <c r="B52" s="76"/>
      <c r="C52" s="76"/>
      <c r="D52" s="76"/>
      <c r="E52" s="76"/>
      <c r="F52" s="76"/>
      <c r="G52" s="76"/>
      <c r="H52" s="290"/>
      <c r="I52" s="76"/>
      <c r="J52" s="76"/>
      <c r="K52" s="75"/>
      <c r="L52" s="119"/>
      <c r="M52" s="119"/>
      <c r="N52" s="119"/>
      <c r="O52" s="76"/>
      <c r="P52" s="122"/>
      <c r="Q52" s="119"/>
      <c r="R52" s="76"/>
      <c r="S52" s="76"/>
      <c r="T52" s="76"/>
      <c r="U52" s="76"/>
      <c r="V52" s="76"/>
      <c r="W52" s="121"/>
      <c r="X52" s="286" t="s">
        <v>1852</v>
      </c>
      <c r="Y52" s="639">
        <f t="shared" si="0"/>
        <v>0</v>
      </c>
      <c r="Z52" s="290">
        <f t="shared" si="1"/>
        <v>0</v>
      </c>
    </row>
    <row r="53" spans="1:26" ht="15.5" x14ac:dyDescent="0.35">
      <c r="A53" s="76"/>
      <c r="B53" s="76"/>
      <c r="C53" s="76"/>
      <c r="D53" s="76"/>
      <c r="E53" s="76"/>
      <c r="F53" s="76"/>
      <c r="G53" s="76"/>
      <c r="H53" s="118"/>
      <c r="I53" s="76"/>
      <c r="J53" s="76"/>
      <c r="K53" s="75"/>
      <c r="L53" s="119"/>
      <c r="M53" s="117"/>
      <c r="N53" s="119"/>
      <c r="O53" s="76"/>
      <c r="P53" s="122"/>
      <c r="Q53" s="119"/>
      <c r="R53" s="76"/>
      <c r="S53" s="76"/>
      <c r="T53" s="76"/>
      <c r="U53" s="76"/>
      <c r="V53" s="76"/>
      <c r="W53" s="121"/>
      <c r="X53" s="286"/>
      <c r="Y53" s="639">
        <f t="shared" si="0"/>
        <v>0</v>
      </c>
      <c r="Z53" s="118">
        <f t="shared" si="1"/>
        <v>0</v>
      </c>
    </row>
    <row r="54" spans="1:26" ht="15.5" x14ac:dyDescent="0.35">
      <c r="A54" s="64"/>
      <c r="B54" s="64"/>
      <c r="C54" s="64"/>
      <c r="D54" s="64"/>
      <c r="E54" s="64"/>
      <c r="F54" s="89" t="s">
        <v>2961</v>
      </c>
      <c r="G54" s="64"/>
      <c r="H54" s="67"/>
      <c r="I54" s="64"/>
      <c r="J54" s="64"/>
      <c r="K54" s="68"/>
      <c r="L54" s="68"/>
      <c r="M54" s="68"/>
      <c r="N54" s="68"/>
      <c r="O54" s="64"/>
      <c r="P54" s="64"/>
      <c r="Q54" s="68"/>
      <c r="R54" s="64"/>
      <c r="S54" s="64"/>
      <c r="T54" s="64"/>
      <c r="U54" s="64"/>
      <c r="V54" s="64"/>
      <c r="W54" s="115"/>
      <c r="X54" s="115"/>
      <c r="Y54" s="639">
        <f t="shared" si="0"/>
        <v>0</v>
      </c>
      <c r="Z54" s="67">
        <f t="shared" si="1"/>
        <v>0</v>
      </c>
    </row>
    <row r="55" spans="1:26" ht="15.5" x14ac:dyDescent="0.35">
      <c r="A55" s="76"/>
      <c r="B55" s="76"/>
      <c r="C55" s="76"/>
      <c r="D55" s="76"/>
      <c r="E55" s="76"/>
      <c r="F55" s="76" t="s">
        <v>14686</v>
      </c>
      <c r="G55" s="76"/>
      <c r="H55" s="118">
        <v>75000</v>
      </c>
      <c r="I55" s="76"/>
      <c r="J55" s="76" t="s">
        <v>1098</v>
      </c>
      <c r="K55" s="119"/>
      <c r="L55" s="76" t="s">
        <v>14687</v>
      </c>
      <c r="M55" s="119" t="s">
        <v>14688</v>
      </c>
      <c r="N55" s="119"/>
      <c r="O55" s="76"/>
      <c r="P55" s="76"/>
      <c r="Q55" s="119" t="s">
        <v>2968</v>
      </c>
      <c r="R55" s="76"/>
      <c r="S55" s="76"/>
      <c r="T55" s="76"/>
      <c r="U55" s="76"/>
      <c r="V55" s="76"/>
      <c r="W55" s="121"/>
      <c r="X55" s="121"/>
      <c r="Y55" s="639">
        <f t="shared" si="0"/>
        <v>5250.0000000000009</v>
      </c>
      <c r="Z55" s="118">
        <f t="shared" si="1"/>
        <v>80250</v>
      </c>
    </row>
    <row r="56" spans="1:26" ht="15.5" x14ac:dyDescent="0.35">
      <c r="A56" s="76"/>
      <c r="B56" s="76"/>
      <c r="C56" s="76"/>
      <c r="D56" s="76"/>
      <c r="E56" s="76"/>
      <c r="F56" s="76" t="s">
        <v>14689</v>
      </c>
      <c r="G56" s="76"/>
      <c r="H56" s="118">
        <v>75000</v>
      </c>
      <c r="I56" s="76"/>
      <c r="J56" s="76" t="s">
        <v>14690</v>
      </c>
      <c r="K56" s="119">
        <v>2006</v>
      </c>
      <c r="L56" s="76" t="s">
        <v>14691</v>
      </c>
      <c r="M56" s="119" t="s">
        <v>14692</v>
      </c>
      <c r="N56" s="119"/>
      <c r="O56" s="76"/>
      <c r="P56" s="76" t="s">
        <v>1071</v>
      </c>
      <c r="Q56" s="119" t="s">
        <v>3302</v>
      </c>
      <c r="R56" s="76"/>
      <c r="S56" s="76"/>
      <c r="T56" s="76"/>
      <c r="U56" s="76"/>
      <c r="V56" s="76"/>
      <c r="W56" s="121"/>
      <c r="X56" s="121"/>
      <c r="Y56" s="639">
        <f t="shared" si="0"/>
        <v>5250.0000000000009</v>
      </c>
      <c r="Z56" s="118">
        <f t="shared" si="1"/>
        <v>80250</v>
      </c>
    </row>
    <row r="57" spans="1:26" ht="15.5" x14ac:dyDescent="0.35">
      <c r="A57" s="76"/>
      <c r="B57" s="76"/>
      <c r="C57" s="76"/>
      <c r="D57" s="76"/>
      <c r="E57" s="76"/>
      <c r="F57" s="76" t="s">
        <v>14693</v>
      </c>
      <c r="G57" s="76"/>
      <c r="H57" s="118">
        <v>75000</v>
      </c>
      <c r="I57" s="76"/>
      <c r="J57" s="76" t="s">
        <v>14690</v>
      </c>
      <c r="K57" s="119">
        <v>2006</v>
      </c>
      <c r="L57" s="76" t="s">
        <v>14694</v>
      </c>
      <c r="M57" s="119" t="s">
        <v>14695</v>
      </c>
      <c r="N57" s="119"/>
      <c r="O57" s="76"/>
      <c r="P57" s="76"/>
      <c r="Q57" s="119" t="s">
        <v>3302</v>
      </c>
      <c r="R57" s="76"/>
      <c r="S57" s="76"/>
      <c r="T57" s="76"/>
      <c r="U57" s="76"/>
      <c r="V57" s="76"/>
      <c r="W57" s="121"/>
      <c r="X57" s="121"/>
      <c r="Y57" s="639">
        <f t="shared" si="0"/>
        <v>5250.0000000000009</v>
      </c>
      <c r="Z57" s="118">
        <f t="shared" si="1"/>
        <v>80250</v>
      </c>
    </row>
    <row r="58" spans="1:26" ht="15.5" x14ac:dyDescent="0.35">
      <c r="A58" s="76"/>
      <c r="B58" s="76"/>
      <c r="C58" s="76"/>
      <c r="D58" s="76"/>
      <c r="E58" s="76"/>
      <c r="F58" s="76" t="s">
        <v>14696</v>
      </c>
      <c r="G58" s="76"/>
      <c r="H58" s="118">
        <v>75000</v>
      </c>
      <c r="I58" s="76"/>
      <c r="J58" s="76" t="s">
        <v>14690</v>
      </c>
      <c r="K58" s="119">
        <v>2006</v>
      </c>
      <c r="L58" s="76" t="s">
        <v>14694</v>
      </c>
      <c r="M58" s="119" t="s">
        <v>14697</v>
      </c>
      <c r="N58" s="119"/>
      <c r="O58" s="76"/>
      <c r="P58" s="76"/>
      <c r="Q58" s="119" t="s">
        <v>3302</v>
      </c>
      <c r="R58" s="76"/>
      <c r="S58" s="76"/>
      <c r="T58" s="76"/>
      <c r="U58" s="76"/>
      <c r="V58" s="76"/>
      <c r="W58" s="121"/>
      <c r="X58" s="121"/>
      <c r="Y58" s="639">
        <f t="shared" si="0"/>
        <v>5250.0000000000009</v>
      </c>
      <c r="Z58" s="118">
        <f t="shared" si="1"/>
        <v>80250</v>
      </c>
    </row>
    <row r="59" spans="1:26" ht="15.5" x14ac:dyDescent="0.35">
      <c r="A59" s="76"/>
      <c r="B59" s="76"/>
      <c r="C59" s="76"/>
      <c r="D59" s="76"/>
      <c r="E59" s="76"/>
      <c r="F59" s="76" t="s">
        <v>14698</v>
      </c>
      <c r="G59" s="76"/>
      <c r="H59" s="118">
        <v>75000</v>
      </c>
      <c r="I59" s="76"/>
      <c r="J59" s="76" t="s">
        <v>14690</v>
      </c>
      <c r="K59" s="119">
        <v>2006</v>
      </c>
      <c r="L59" s="76" t="s">
        <v>14694</v>
      </c>
      <c r="M59" s="119" t="s">
        <v>14699</v>
      </c>
      <c r="N59" s="119"/>
      <c r="O59" s="76"/>
      <c r="P59" s="76"/>
      <c r="Q59" s="119" t="s">
        <v>3302</v>
      </c>
      <c r="R59" s="76"/>
      <c r="S59" s="76"/>
      <c r="T59" s="76"/>
      <c r="U59" s="76"/>
      <c r="V59" s="76"/>
      <c r="W59" s="121"/>
      <c r="X59" s="121"/>
      <c r="Y59" s="639">
        <f t="shared" si="0"/>
        <v>5250.0000000000009</v>
      </c>
      <c r="Z59" s="118">
        <f t="shared" si="1"/>
        <v>80250</v>
      </c>
    </row>
    <row r="60" spans="1:26" ht="15.5" x14ac:dyDescent="0.35">
      <c r="A60" s="76"/>
      <c r="B60" s="76"/>
      <c r="C60" s="76"/>
      <c r="D60" s="76"/>
      <c r="E60" s="76"/>
      <c r="F60" s="76" t="s">
        <v>14700</v>
      </c>
      <c r="G60" s="76"/>
      <c r="H60" s="118">
        <v>75000</v>
      </c>
      <c r="I60" s="76"/>
      <c r="J60" s="76" t="s">
        <v>5991</v>
      </c>
      <c r="K60" s="119"/>
      <c r="L60" s="76" t="s">
        <v>3329</v>
      </c>
      <c r="M60" s="119">
        <v>15099294</v>
      </c>
      <c r="N60" s="119"/>
      <c r="O60" s="76"/>
      <c r="P60" s="76" t="s">
        <v>14701</v>
      </c>
      <c r="Q60" s="119" t="s">
        <v>14702</v>
      </c>
      <c r="R60" s="76"/>
      <c r="S60" s="76"/>
      <c r="T60" s="76"/>
      <c r="U60" s="76"/>
      <c r="V60" s="76"/>
      <c r="W60" s="121"/>
      <c r="X60" s="121"/>
      <c r="Y60" s="639">
        <f t="shared" si="0"/>
        <v>5250.0000000000009</v>
      </c>
      <c r="Z60" s="118">
        <f t="shared" si="1"/>
        <v>80250</v>
      </c>
    </row>
    <row r="61" spans="1:26" ht="15.5" x14ac:dyDescent="0.35">
      <c r="A61" s="76"/>
      <c r="B61" s="76"/>
      <c r="C61" s="76"/>
      <c r="D61" s="76"/>
      <c r="E61" s="76"/>
      <c r="F61" s="76" t="s">
        <v>14700</v>
      </c>
      <c r="G61" s="76"/>
      <c r="H61" s="118">
        <v>75000</v>
      </c>
      <c r="I61" s="76"/>
      <c r="J61" s="76" t="s">
        <v>5991</v>
      </c>
      <c r="K61" s="119"/>
      <c r="L61" s="76" t="s">
        <v>3329</v>
      </c>
      <c r="M61" s="119">
        <v>15099291</v>
      </c>
      <c r="N61" s="119"/>
      <c r="O61" s="76"/>
      <c r="P61" s="76" t="s">
        <v>14701</v>
      </c>
      <c r="Q61" s="119" t="s">
        <v>14702</v>
      </c>
      <c r="R61" s="76"/>
      <c r="S61" s="76"/>
      <c r="T61" s="76"/>
      <c r="U61" s="76"/>
      <c r="V61" s="76"/>
      <c r="W61" s="121"/>
      <c r="X61" s="121"/>
      <c r="Y61" s="639">
        <f t="shared" si="0"/>
        <v>5250.0000000000009</v>
      </c>
      <c r="Z61" s="118">
        <f t="shared" si="1"/>
        <v>80250</v>
      </c>
    </row>
    <row r="62" spans="1:26" ht="15.5" x14ac:dyDescent="0.35">
      <c r="A62" s="76"/>
      <c r="B62" s="76"/>
      <c r="C62" s="76"/>
      <c r="D62" s="76"/>
      <c r="E62" s="76"/>
      <c r="F62" s="76" t="s">
        <v>14703</v>
      </c>
      <c r="G62" s="76"/>
      <c r="H62" s="118">
        <v>75000</v>
      </c>
      <c r="I62" s="76"/>
      <c r="J62" s="76" t="s">
        <v>1575</v>
      </c>
      <c r="K62" s="119"/>
      <c r="L62" s="76" t="s">
        <v>1575</v>
      </c>
      <c r="M62" s="119" t="s">
        <v>1575</v>
      </c>
      <c r="N62" s="119"/>
      <c r="O62" s="76"/>
      <c r="P62" s="76" t="s">
        <v>1575</v>
      </c>
      <c r="Q62" s="119" t="s">
        <v>1575</v>
      </c>
      <c r="R62" s="76"/>
      <c r="S62" s="76"/>
      <c r="T62" s="76"/>
      <c r="U62" s="76"/>
      <c r="V62" s="76"/>
      <c r="W62" s="121"/>
      <c r="X62" s="121"/>
      <c r="Y62" s="639">
        <f t="shared" si="0"/>
        <v>5250.0000000000009</v>
      </c>
      <c r="Z62" s="118">
        <f t="shared" si="1"/>
        <v>80250</v>
      </c>
    </row>
    <row r="63" spans="1:26" ht="15.5" x14ac:dyDescent="0.35">
      <c r="A63" s="76"/>
      <c r="B63" s="76"/>
      <c r="C63" s="76"/>
      <c r="D63" s="76"/>
      <c r="E63" s="76"/>
      <c r="F63" s="76" t="s">
        <v>14704</v>
      </c>
      <c r="G63" s="76"/>
      <c r="H63" s="118">
        <v>75000</v>
      </c>
      <c r="I63" s="76"/>
      <c r="J63" s="76" t="s">
        <v>14690</v>
      </c>
      <c r="K63" s="119">
        <v>2006</v>
      </c>
      <c r="L63" s="76" t="s">
        <v>14694</v>
      </c>
      <c r="M63" s="119" t="s">
        <v>14705</v>
      </c>
      <c r="N63" s="119"/>
      <c r="O63" s="76"/>
      <c r="P63" s="76"/>
      <c r="Q63" s="119" t="s">
        <v>3302</v>
      </c>
      <c r="R63" s="76"/>
      <c r="S63" s="76"/>
      <c r="T63" s="76"/>
      <c r="U63" s="76"/>
      <c r="V63" s="76"/>
      <c r="W63" s="121"/>
      <c r="X63" s="121"/>
      <c r="Y63" s="639">
        <f t="shared" si="0"/>
        <v>5250.0000000000009</v>
      </c>
      <c r="Z63" s="118">
        <f t="shared" si="1"/>
        <v>80250</v>
      </c>
    </row>
    <row r="64" spans="1:26" ht="15.5" x14ac:dyDescent="0.35">
      <c r="A64" s="76"/>
      <c r="B64" s="76"/>
      <c r="C64" s="76"/>
      <c r="D64" s="76"/>
      <c r="E64" s="76"/>
      <c r="F64" s="76" t="s">
        <v>14706</v>
      </c>
      <c r="G64" s="76"/>
      <c r="H64" s="118">
        <v>75000</v>
      </c>
      <c r="I64" s="76"/>
      <c r="J64" s="76" t="s">
        <v>14690</v>
      </c>
      <c r="K64" s="119">
        <v>2006</v>
      </c>
      <c r="L64" s="76" t="s">
        <v>14694</v>
      </c>
      <c r="M64" s="119" t="s">
        <v>14707</v>
      </c>
      <c r="N64" s="119"/>
      <c r="O64" s="76"/>
      <c r="P64" s="76"/>
      <c r="Q64" s="119" t="s">
        <v>3302</v>
      </c>
      <c r="R64" s="76"/>
      <c r="S64" s="76"/>
      <c r="T64" s="76"/>
      <c r="U64" s="76"/>
      <c r="V64" s="76"/>
      <c r="W64" s="121"/>
      <c r="X64" s="121"/>
      <c r="Y64" s="639">
        <f t="shared" si="0"/>
        <v>5250.0000000000009</v>
      </c>
      <c r="Z64" s="118">
        <f t="shared" si="1"/>
        <v>80250</v>
      </c>
    </row>
    <row r="65" spans="1:26" ht="15.5" x14ac:dyDescent="0.35">
      <c r="A65" s="76"/>
      <c r="B65" s="76"/>
      <c r="C65" s="76"/>
      <c r="D65" s="76"/>
      <c r="E65" s="76"/>
      <c r="F65" s="76" t="s">
        <v>14708</v>
      </c>
      <c r="G65" s="76"/>
      <c r="H65" s="118">
        <v>75000</v>
      </c>
      <c r="I65" s="76"/>
      <c r="J65" s="76" t="s">
        <v>14690</v>
      </c>
      <c r="K65" s="119">
        <v>2006</v>
      </c>
      <c r="L65" s="76" t="s">
        <v>14694</v>
      </c>
      <c r="M65" s="119" t="s">
        <v>14709</v>
      </c>
      <c r="N65" s="119"/>
      <c r="O65" s="76"/>
      <c r="P65" s="76"/>
      <c r="Q65" s="119" t="s">
        <v>3302</v>
      </c>
      <c r="R65" s="76"/>
      <c r="S65" s="76"/>
      <c r="T65" s="76"/>
      <c r="U65" s="76"/>
      <c r="V65" s="76"/>
      <c r="W65" s="121"/>
      <c r="X65" s="121"/>
      <c r="Y65" s="639">
        <f t="shared" si="0"/>
        <v>5250.0000000000009</v>
      </c>
      <c r="Z65" s="118">
        <f t="shared" si="1"/>
        <v>80250</v>
      </c>
    </row>
    <row r="66" spans="1:26" ht="15.5" x14ac:dyDescent="0.35">
      <c r="A66" s="76"/>
      <c r="B66" s="76"/>
      <c r="C66" s="76"/>
      <c r="D66" s="76"/>
      <c r="E66" s="76"/>
      <c r="F66" s="76" t="s">
        <v>14710</v>
      </c>
      <c r="G66" s="76"/>
      <c r="H66" s="118">
        <v>75000</v>
      </c>
      <c r="I66" s="76"/>
      <c r="J66" s="76" t="s">
        <v>1575</v>
      </c>
      <c r="K66" s="119"/>
      <c r="L66" s="76" t="s">
        <v>1575</v>
      </c>
      <c r="M66" s="119" t="s">
        <v>1575</v>
      </c>
      <c r="N66" s="119"/>
      <c r="O66" s="76"/>
      <c r="P66" s="76" t="s">
        <v>1575</v>
      </c>
      <c r="Q66" s="119" t="s">
        <v>1575</v>
      </c>
      <c r="R66" s="76"/>
      <c r="S66" s="76"/>
      <c r="T66" s="76"/>
      <c r="U66" s="76"/>
      <c r="V66" s="76"/>
      <c r="W66" s="121"/>
      <c r="X66" s="121"/>
      <c r="Y66" s="639">
        <f t="shared" si="0"/>
        <v>5250.0000000000009</v>
      </c>
      <c r="Z66" s="118">
        <f t="shared" si="1"/>
        <v>80250</v>
      </c>
    </row>
    <row r="67" spans="1:26" ht="15.5" x14ac:dyDescent="0.35">
      <c r="A67" s="76"/>
      <c r="B67" s="76"/>
      <c r="C67" s="76"/>
      <c r="D67" s="76"/>
      <c r="E67" s="76"/>
      <c r="F67" s="76" t="s">
        <v>14711</v>
      </c>
      <c r="G67" s="76"/>
      <c r="H67" s="118">
        <v>75000</v>
      </c>
      <c r="I67" s="76"/>
      <c r="J67" s="76" t="s">
        <v>14690</v>
      </c>
      <c r="K67" s="119">
        <v>2006</v>
      </c>
      <c r="L67" s="76" t="s">
        <v>14694</v>
      </c>
      <c r="M67" s="119" t="s">
        <v>14712</v>
      </c>
      <c r="N67" s="119"/>
      <c r="O67" s="76"/>
      <c r="P67" s="76"/>
      <c r="Q67" s="119" t="s">
        <v>3302</v>
      </c>
      <c r="R67" s="76"/>
      <c r="S67" s="76"/>
      <c r="T67" s="76"/>
      <c r="U67" s="76"/>
      <c r="V67" s="76"/>
      <c r="W67" s="121"/>
      <c r="X67" s="121"/>
      <c r="Y67" s="639">
        <f t="shared" si="0"/>
        <v>5250.0000000000009</v>
      </c>
      <c r="Z67" s="118">
        <f t="shared" si="1"/>
        <v>80250</v>
      </c>
    </row>
    <row r="68" spans="1:26" ht="15.5" x14ac:dyDescent="0.35">
      <c r="A68" s="76"/>
      <c r="B68" s="76"/>
      <c r="C68" s="76"/>
      <c r="D68" s="76"/>
      <c r="E68" s="76"/>
      <c r="F68" s="76" t="s">
        <v>14713</v>
      </c>
      <c r="G68" s="76"/>
      <c r="H68" s="118">
        <v>75000</v>
      </c>
      <c r="I68" s="76"/>
      <c r="J68" s="76" t="s">
        <v>14690</v>
      </c>
      <c r="K68" s="119">
        <v>2006</v>
      </c>
      <c r="L68" s="76" t="s">
        <v>14694</v>
      </c>
      <c r="M68" s="119" t="s">
        <v>14714</v>
      </c>
      <c r="N68" s="119"/>
      <c r="O68" s="76"/>
      <c r="P68" s="76"/>
      <c r="Q68" s="119" t="s">
        <v>3302</v>
      </c>
      <c r="R68" s="76"/>
      <c r="S68" s="76"/>
      <c r="T68" s="76"/>
      <c r="U68" s="76"/>
      <c r="V68" s="76"/>
      <c r="W68" s="121"/>
      <c r="X68" s="121"/>
      <c r="Y68" s="639">
        <f t="shared" si="0"/>
        <v>5250.0000000000009</v>
      </c>
      <c r="Z68" s="118">
        <f t="shared" si="1"/>
        <v>80250</v>
      </c>
    </row>
    <row r="69" spans="1:26" ht="15.5" x14ac:dyDescent="0.35">
      <c r="A69" s="76"/>
      <c r="B69" s="76"/>
      <c r="C69" s="76"/>
      <c r="D69" s="76"/>
      <c r="E69" s="76"/>
      <c r="F69" s="76" t="s">
        <v>14715</v>
      </c>
      <c r="G69" s="76"/>
      <c r="H69" s="118">
        <v>75000</v>
      </c>
      <c r="I69" s="76"/>
      <c r="J69" s="76" t="s">
        <v>14690</v>
      </c>
      <c r="K69" s="119">
        <v>2006</v>
      </c>
      <c r="L69" s="76" t="s">
        <v>14694</v>
      </c>
      <c r="M69" s="119" t="s">
        <v>14716</v>
      </c>
      <c r="N69" s="119"/>
      <c r="O69" s="76"/>
      <c r="P69" s="76"/>
      <c r="Q69" s="119" t="s">
        <v>3302</v>
      </c>
      <c r="R69" s="76"/>
      <c r="S69" s="76"/>
      <c r="T69" s="76"/>
      <c r="U69" s="76"/>
      <c r="V69" s="76"/>
      <c r="W69" s="121"/>
      <c r="X69" s="121"/>
      <c r="Y69" s="639">
        <f t="shared" si="0"/>
        <v>5250.0000000000009</v>
      </c>
      <c r="Z69" s="118">
        <f t="shared" si="1"/>
        <v>80250</v>
      </c>
    </row>
    <row r="70" spans="1:26" ht="15.5" x14ac:dyDescent="0.35">
      <c r="A70" s="76"/>
      <c r="B70" s="76"/>
      <c r="C70" s="76"/>
      <c r="D70" s="76"/>
      <c r="E70" s="76"/>
      <c r="F70" s="76" t="s">
        <v>14717</v>
      </c>
      <c r="G70" s="76"/>
      <c r="H70" s="118">
        <v>75000</v>
      </c>
      <c r="I70" s="76"/>
      <c r="J70" s="76" t="s">
        <v>1575</v>
      </c>
      <c r="K70" s="119"/>
      <c r="L70" s="76" t="s">
        <v>1575</v>
      </c>
      <c r="M70" s="119" t="s">
        <v>1575</v>
      </c>
      <c r="N70" s="119"/>
      <c r="O70" s="76"/>
      <c r="P70" s="76" t="s">
        <v>1575</v>
      </c>
      <c r="Q70" s="119" t="s">
        <v>1575</v>
      </c>
      <c r="R70" s="76"/>
      <c r="S70" s="76"/>
      <c r="T70" s="76"/>
      <c r="U70" s="76"/>
      <c r="V70" s="76"/>
      <c r="W70" s="121"/>
      <c r="X70" s="121"/>
      <c r="Y70" s="639">
        <f t="shared" ref="Y70:Y133" si="2">H70*Y$4</f>
        <v>5250.0000000000009</v>
      </c>
      <c r="Z70" s="118">
        <f t="shared" ref="Z70:Z133" si="3">H70+Y70</f>
        <v>80250</v>
      </c>
    </row>
    <row r="71" spans="1:26" ht="15.5" x14ac:dyDescent="0.35">
      <c r="A71" s="76"/>
      <c r="B71" s="76"/>
      <c r="C71" s="76"/>
      <c r="D71" s="76"/>
      <c r="E71" s="76"/>
      <c r="F71" s="76" t="s">
        <v>14718</v>
      </c>
      <c r="G71" s="76"/>
      <c r="H71" s="118">
        <v>75000</v>
      </c>
      <c r="I71" s="76"/>
      <c r="J71" s="76" t="s">
        <v>14690</v>
      </c>
      <c r="K71" s="119">
        <v>2006</v>
      </c>
      <c r="L71" s="76" t="s">
        <v>14694</v>
      </c>
      <c r="M71" s="119" t="s">
        <v>14719</v>
      </c>
      <c r="N71" s="119"/>
      <c r="O71" s="76"/>
      <c r="P71" s="76"/>
      <c r="Q71" s="119" t="s">
        <v>3302</v>
      </c>
      <c r="R71" s="76"/>
      <c r="S71" s="76"/>
      <c r="T71" s="76"/>
      <c r="U71" s="76"/>
      <c r="V71" s="76"/>
      <c r="W71" s="121"/>
      <c r="X71" s="121"/>
      <c r="Y71" s="639">
        <f t="shared" si="2"/>
        <v>5250.0000000000009</v>
      </c>
      <c r="Z71" s="118">
        <f t="shared" si="3"/>
        <v>80250</v>
      </c>
    </row>
    <row r="72" spans="1:26" ht="15.5" x14ac:dyDescent="0.35">
      <c r="A72" s="76"/>
      <c r="B72" s="76"/>
      <c r="C72" s="76"/>
      <c r="D72" s="76"/>
      <c r="E72" s="76"/>
      <c r="F72" s="76" t="s">
        <v>14720</v>
      </c>
      <c r="G72" s="76"/>
      <c r="H72" s="118">
        <v>75000</v>
      </c>
      <c r="I72" s="76"/>
      <c r="J72" s="76" t="s">
        <v>14690</v>
      </c>
      <c r="K72" s="119">
        <v>2006</v>
      </c>
      <c r="L72" s="76" t="s">
        <v>14694</v>
      </c>
      <c r="M72" s="119" t="s">
        <v>14721</v>
      </c>
      <c r="N72" s="119"/>
      <c r="O72" s="76"/>
      <c r="P72" s="76"/>
      <c r="Q72" s="119" t="s">
        <v>3302</v>
      </c>
      <c r="R72" s="76"/>
      <c r="S72" s="76"/>
      <c r="T72" s="76"/>
      <c r="U72" s="76"/>
      <c r="V72" s="76"/>
      <c r="W72" s="121"/>
      <c r="X72" s="121"/>
      <c r="Y72" s="639">
        <f t="shared" si="2"/>
        <v>5250.0000000000009</v>
      </c>
      <c r="Z72" s="118">
        <f t="shared" si="3"/>
        <v>80250</v>
      </c>
    </row>
    <row r="73" spans="1:26" ht="15.5" x14ac:dyDescent="0.35">
      <c r="A73" s="76"/>
      <c r="B73" s="76"/>
      <c r="C73" s="76"/>
      <c r="D73" s="76"/>
      <c r="E73" s="76"/>
      <c r="F73" s="76" t="s">
        <v>14722</v>
      </c>
      <c r="G73" s="76"/>
      <c r="H73" s="118">
        <v>75000</v>
      </c>
      <c r="I73" s="76"/>
      <c r="J73" s="76" t="s">
        <v>14690</v>
      </c>
      <c r="K73" s="119">
        <v>2006</v>
      </c>
      <c r="L73" s="76" t="s">
        <v>14694</v>
      </c>
      <c r="M73" s="119" t="s">
        <v>14723</v>
      </c>
      <c r="N73" s="119"/>
      <c r="O73" s="76"/>
      <c r="P73" s="76"/>
      <c r="Q73" s="119" t="s">
        <v>3302</v>
      </c>
      <c r="R73" s="76"/>
      <c r="S73" s="76"/>
      <c r="T73" s="76"/>
      <c r="U73" s="76"/>
      <c r="V73" s="76"/>
      <c r="W73" s="121"/>
      <c r="X73" s="121"/>
      <c r="Y73" s="639">
        <f t="shared" si="2"/>
        <v>5250.0000000000009</v>
      </c>
      <c r="Z73" s="118">
        <f t="shared" si="3"/>
        <v>80250</v>
      </c>
    </row>
    <row r="74" spans="1:26" ht="15.5" x14ac:dyDescent="0.35">
      <c r="A74" s="76"/>
      <c r="B74" s="76"/>
      <c r="C74" s="76"/>
      <c r="D74" s="76"/>
      <c r="E74" s="76"/>
      <c r="F74" s="76" t="s">
        <v>14710</v>
      </c>
      <c r="G74" s="76"/>
      <c r="H74" s="118">
        <v>75000</v>
      </c>
      <c r="I74" s="76"/>
      <c r="J74" s="76" t="s">
        <v>1575</v>
      </c>
      <c r="K74" s="119"/>
      <c r="L74" s="76" t="s">
        <v>1575</v>
      </c>
      <c r="M74" s="119" t="s">
        <v>1575</v>
      </c>
      <c r="N74" s="119"/>
      <c r="O74" s="76"/>
      <c r="P74" s="76" t="s">
        <v>1575</v>
      </c>
      <c r="Q74" s="119" t="s">
        <v>1575</v>
      </c>
      <c r="R74" s="76"/>
      <c r="S74" s="76"/>
      <c r="T74" s="76"/>
      <c r="U74" s="76"/>
      <c r="V74" s="76"/>
      <c r="W74" s="121"/>
      <c r="X74" s="121"/>
      <c r="Y74" s="639">
        <f t="shared" si="2"/>
        <v>5250.0000000000009</v>
      </c>
      <c r="Z74" s="118">
        <f t="shared" si="3"/>
        <v>80250</v>
      </c>
    </row>
    <row r="75" spans="1:26" ht="15.5" x14ac:dyDescent="0.35">
      <c r="A75" s="76"/>
      <c r="B75" s="76"/>
      <c r="C75" s="76"/>
      <c r="D75" s="76"/>
      <c r="E75" s="76"/>
      <c r="F75" s="76" t="s">
        <v>14724</v>
      </c>
      <c r="G75" s="76"/>
      <c r="H75" s="118">
        <v>75000</v>
      </c>
      <c r="I75" s="76"/>
      <c r="J75" s="76" t="s">
        <v>14690</v>
      </c>
      <c r="K75" s="119">
        <v>2006</v>
      </c>
      <c r="L75" s="76" t="s">
        <v>14694</v>
      </c>
      <c r="M75" s="119" t="s">
        <v>14725</v>
      </c>
      <c r="N75" s="119"/>
      <c r="O75" s="76"/>
      <c r="P75" s="76"/>
      <c r="Q75" s="119" t="s">
        <v>3302</v>
      </c>
      <c r="R75" s="76"/>
      <c r="S75" s="76"/>
      <c r="T75" s="76"/>
      <c r="U75" s="76"/>
      <c r="V75" s="76"/>
      <c r="W75" s="121"/>
      <c r="X75" s="121"/>
      <c r="Y75" s="639">
        <f t="shared" si="2"/>
        <v>5250.0000000000009</v>
      </c>
      <c r="Z75" s="118">
        <f t="shared" si="3"/>
        <v>80250</v>
      </c>
    </row>
    <row r="76" spans="1:26" ht="15.5" x14ac:dyDescent="0.35">
      <c r="A76" s="76"/>
      <c r="B76" s="76"/>
      <c r="C76" s="76"/>
      <c r="D76" s="76"/>
      <c r="E76" s="76"/>
      <c r="F76" s="76" t="s">
        <v>14726</v>
      </c>
      <c r="G76" s="76"/>
      <c r="H76" s="118">
        <v>75000</v>
      </c>
      <c r="I76" s="76"/>
      <c r="J76" s="76" t="s">
        <v>14690</v>
      </c>
      <c r="K76" s="119">
        <v>2006</v>
      </c>
      <c r="L76" s="76" t="s">
        <v>14694</v>
      </c>
      <c r="M76" s="119" t="s">
        <v>14727</v>
      </c>
      <c r="N76" s="119"/>
      <c r="O76" s="76"/>
      <c r="P76" s="76"/>
      <c r="Q76" s="119" t="s">
        <v>3302</v>
      </c>
      <c r="R76" s="76"/>
      <c r="S76" s="76"/>
      <c r="T76" s="76"/>
      <c r="U76" s="76"/>
      <c r="V76" s="76"/>
      <c r="W76" s="121"/>
      <c r="X76" s="121"/>
      <c r="Y76" s="639">
        <f t="shared" si="2"/>
        <v>5250.0000000000009</v>
      </c>
      <c r="Z76" s="118">
        <f t="shared" si="3"/>
        <v>80250</v>
      </c>
    </row>
    <row r="77" spans="1:26" ht="15.5" x14ac:dyDescent="0.35">
      <c r="A77" s="76"/>
      <c r="B77" s="76"/>
      <c r="C77" s="76"/>
      <c r="D77" s="76"/>
      <c r="E77" s="76"/>
      <c r="F77" s="76" t="s">
        <v>14728</v>
      </c>
      <c r="G77" s="76"/>
      <c r="H77" s="118">
        <v>75000</v>
      </c>
      <c r="I77" s="76"/>
      <c r="J77" s="76" t="s">
        <v>14690</v>
      </c>
      <c r="K77" s="119">
        <v>2006</v>
      </c>
      <c r="L77" s="76" t="s">
        <v>14694</v>
      </c>
      <c r="M77" s="119" t="s">
        <v>14729</v>
      </c>
      <c r="N77" s="119"/>
      <c r="O77" s="76"/>
      <c r="P77" s="76"/>
      <c r="Q77" s="119" t="s">
        <v>3302</v>
      </c>
      <c r="R77" s="76"/>
      <c r="S77" s="76"/>
      <c r="T77" s="76"/>
      <c r="U77" s="76"/>
      <c r="V77" s="76"/>
      <c r="W77" s="121"/>
      <c r="X77" s="121"/>
      <c r="Y77" s="639">
        <f t="shared" si="2"/>
        <v>5250.0000000000009</v>
      </c>
      <c r="Z77" s="118">
        <f t="shared" si="3"/>
        <v>80250</v>
      </c>
    </row>
    <row r="78" spans="1:26" ht="15.5" x14ac:dyDescent="0.35">
      <c r="A78" s="76"/>
      <c r="B78" s="76"/>
      <c r="C78" s="76"/>
      <c r="D78" s="76"/>
      <c r="E78" s="76"/>
      <c r="F78" s="76" t="s">
        <v>14710</v>
      </c>
      <c r="G78" s="76"/>
      <c r="H78" s="118">
        <v>75000</v>
      </c>
      <c r="I78" s="76"/>
      <c r="J78" s="76" t="s">
        <v>1575</v>
      </c>
      <c r="K78" s="119"/>
      <c r="L78" s="76" t="s">
        <v>1575</v>
      </c>
      <c r="M78" s="119" t="s">
        <v>1575</v>
      </c>
      <c r="N78" s="119"/>
      <c r="O78" s="76"/>
      <c r="P78" s="76" t="s">
        <v>1575</v>
      </c>
      <c r="Q78" s="119" t="s">
        <v>1575</v>
      </c>
      <c r="R78" s="76"/>
      <c r="S78" s="76"/>
      <c r="T78" s="76"/>
      <c r="U78" s="76"/>
      <c r="V78" s="76"/>
      <c r="W78" s="121"/>
      <c r="X78" s="121"/>
      <c r="Y78" s="639">
        <f t="shared" si="2"/>
        <v>5250.0000000000009</v>
      </c>
      <c r="Z78" s="118">
        <f t="shared" si="3"/>
        <v>80250</v>
      </c>
    </row>
    <row r="79" spans="1:26" ht="15.5" x14ac:dyDescent="0.35">
      <c r="A79" s="76"/>
      <c r="B79" s="76"/>
      <c r="C79" s="76"/>
      <c r="D79" s="76"/>
      <c r="E79" s="76"/>
      <c r="F79" s="76" t="s">
        <v>14730</v>
      </c>
      <c r="G79" s="76"/>
      <c r="H79" s="118">
        <v>75000</v>
      </c>
      <c r="I79" s="76"/>
      <c r="J79" s="76" t="s">
        <v>14690</v>
      </c>
      <c r="K79" s="119">
        <v>2006</v>
      </c>
      <c r="L79" s="76" t="s">
        <v>14694</v>
      </c>
      <c r="M79" s="119" t="s">
        <v>14731</v>
      </c>
      <c r="N79" s="119"/>
      <c r="O79" s="76"/>
      <c r="P79" s="76"/>
      <c r="Q79" s="119" t="s">
        <v>3302</v>
      </c>
      <c r="R79" s="76"/>
      <c r="S79" s="76"/>
      <c r="T79" s="76"/>
      <c r="U79" s="76"/>
      <c r="V79" s="76"/>
      <c r="W79" s="121"/>
      <c r="X79" s="121"/>
      <c r="Y79" s="639">
        <f t="shared" si="2"/>
        <v>5250.0000000000009</v>
      </c>
      <c r="Z79" s="118">
        <f t="shared" si="3"/>
        <v>80250</v>
      </c>
    </row>
    <row r="80" spans="1:26" ht="15.5" x14ac:dyDescent="0.35">
      <c r="A80" s="76"/>
      <c r="B80" s="76"/>
      <c r="C80" s="76"/>
      <c r="D80" s="76"/>
      <c r="E80" s="76"/>
      <c r="F80" s="76" t="s">
        <v>14732</v>
      </c>
      <c r="G80" s="76"/>
      <c r="H80" s="118">
        <v>75000</v>
      </c>
      <c r="I80" s="76"/>
      <c r="J80" s="76" t="s">
        <v>14690</v>
      </c>
      <c r="K80" s="119">
        <v>2006</v>
      </c>
      <c r="L80" s="76" t="s">
        <v>14694</v>
      </c>
      <c r="M80" s="119" t="s">
        <v>14733</v>
      </c>
      <c r="N80" s="119"/>
      <c r="O80" s="76"/>
      <c r="P80" s="76"/>
      <c r="Q80" s="119" t="s">
        <v>3302</v>
      </c>
      <c r="R80" s="76"/>
      <c r="S80" s="76"/>
      <c r="T80" s="76"/>
      <c r="U80" s="76"/>
      <c r="V80" s="76"/>
      <c r="W80" s="121"/>
      <c r="X80" s="121"/>
      <c r="Y80" s="639">
        <f t="shared" si="2"/>
        <v>5250.0000000000009</v>
      </c>
      <c r="Z80" s="118">
        <f t="shared" si="3"/>
        <v>80250</v>
      </c>
    </row>
    <row r="81" spans="1:26" ht="15.5" x14ac:dyDescent="0.35">
      <c r="A81" s="76"/>
      <c r="B81" s="76"/>
      <c r="C81" s="76"/>
      <c r="D81" s="76"/>
      <c r="E81" s="76"/>
      <c r="F81" s="76" t="s">
        <v>14734</v>
      </c>
      <c r="G81" s="76"/>
      <c r="H81" s="118">
        <v>75000</v>
      </c>
      <c r="I81" s="76"/>
      <c r="J81" s="76" t="s">
        <v>14690</v>
      </c>
      <c r="K81" s="119">
        <v>2006</v>
      </c>
      <c r="L81" s="76" t="s">
        <v>14694</v>
      </c>
      <c r="M81" s="119" t="s">
        <v>14735</v>
      </c>
      <c r="N81" s="119"/>
      <c r="O81" s="76"/>
      <c r="P81" s="76"/>
      <c r="Q81" s="119" t="s">
        <v>3302</v>
      </c>
      <c r="R81" s="76"/>
      <c r="S81" s="76"/>
      <c r="T81" s="76"/>
      <c r="U81" s="76"/>
      <c r="V81" s="76"/>
      <c r="W81" s="121"/>
      <c r="X81" s="121"/>
      <c r="Y81" s="639">
        <f t="shared" si="2"/>
        <v>5250.0000000000009</v>
      </c>
      <c r="Z81" s="118">
        <f t="shared" si="3"/>
        <v>80250</v>
      </c>
    </row>
    <row r="82" spans="1:26" ht="15.5" x14ac:dyDescent="0.35">
      <c r="A82" s="76"/>
      <c r="B82" s="76"/>
      <c r="C82" s="76"/>
      <c r="D82" s="76"/>
      <c r="E82" s="76"/>
      <c r="F82" s="76" t="s">
        <v>14736</v>
      </c>
      <c r="G82" s="76"/>
      <c r="H82" s="118">
        <v>75000</v>
      </c>
      <c r="I82" s="76"/>
      <c r="J82" s="76" t="s">
        <v>1575</v>
      </c>
      <c r="K82" s="119"/>
      <c r="L82" s="76" t="s">
        <v>1575</v>
      </c>
      <c r="M82" s="119" t="s">
        <v>1575</v>
      </c>
      <c r="N82" s="119"/>
      <c r="O82" s="76"/>
      <c r="P82" s="76" t="s">
        <v>1575</v>
      </c>
      <c r="Q82" s="119" t="s">
        <v>1575</v>
      </c>
      <c r="R82" s="76"/>
      <c r="S82" s="76"/>
      <c r="T82" s="76"/>
      <c r="U82" s="76"/>
      <c r="V82" s="76"/>
      <c r="W82" s="121"/>
      <c r="X82" s="121"/>
      <c r="Y82" s="639">
        <f t="shared" si="2"/>
        <v>5250.0000000000009</v>
      </c>
      <c r="Z82" s="118">
        <f t="shared" si="3"/>
        <v>80250</v>
      </c>
    </row>
    <row r="83" spans="1:26" ht="15.5" x14ac:dyDescent="0.35">
      <c r="A83" s="76"/>
      <c r="B83" s="76"/>
      <c r="C83" s="76"/>
      <c r="D83" s="76"/>
      <c r="E83" s="76"/>
      <c r="F83" s="76" t="s">
        <v>14737</v>
      </c>
      <c r="G83" s="76"/>
      <c r="H83" s="118">
        <v>75000</v>
      </c>
      <c r="I83" s="76"/>
      <c r="J83" s="76" t="s">
        <v>1098</v>
      </c>
      <c r="K83" s="119"/>
      <c r="L83" s="76" t="s">
        <v>14687</v>
      </c>
      <c r="M83" s="119" t="s">
        <v>14738</v>
      </c>
      <c r="N83" s="119"/>
      <c r="O83" s="76"/>
      <c r="P83" s="76"/>
      <c r="Q83" s="119" t="s">
        <v>2968</v>
      </c>
      <c r="R83" s="76"/>
      <c r="S83" s="76"/>
      <c r="T83" s="76"/>
      <c r="U83" s="76"/>
      <c r="V83" s="76"/>
      <c r="W83" s="121"/>
      <c r="X83" s="121"/>
      <c r="Y83" s="639">
        <f t="shared" si="2"/>
        <v>5250.0000000000009</v>
      </c>
      <c r="Z83" s="118">
        <f t="shared" si="3"/>
        <v>80250</v>
      </c>
    </row>
    <row r="84" spans="1:26" ht="15.5" x14ac:dyDescent="0.35">
      <c r="A84" s="76"/>
      <c r="B84" s="76"/>
      <c r="C84" s="76"/>
      <c r="D84" s="76"/>
      <c r="E84" s="76"/>
      <c r="F84" s="76" t="s">
        <v>14739</v>
      </c>
      <c r="G84" s="76"/>
      <c r="H84" s="118">
        <v>75000</v>
      </c>
      <c r="I84" s="76"/>
      <c r="J84" s="76" t="s">
        <v>14690</v>
      </c>
      <c r="K84" s="119">
        <v>2006</v>
      </c>
      <c r="L84" s="76" t="s">
        <v>14691</v>
      </c>
      <c r="M84" s="119" t="s">
        <v>14740</v>
      </c>
      <c r="N84" s="119"/>
      <c r="O84" s="76"/>
      <c r="P84" s="76" t="s">
        <v>1071</v>
      </c>
      <c r="Q84" s="119" t="s">
        <v>3302</v>
      </c>
      <c r="R84" s="76"/>
      <c r="S84" s="76"/>
      <c r="T84" s="76"/>
      <c r="U84" s="76"/>
      <c r="V84" s="76"/>
      <c r="W84" s="121"/>
      <c r="X84" s="121"/>
      <c r="Y84" s="639">
        <f t="shared" si="2"/>
        <v>5250.0000000000009</v>
      </c>
      <c r="Z84" s="118">
        <f t="shared" si="3"/>
        <v>80250</v>
      </c>
    </row>
    <row r="85" spans="1:26" ht="15.5" x14ac:dyDescent="0.35">
      <c r="A85" s="76"/>
      <c r="B85" s="76"/>
      <c r="C85" s="76"/>
      <c r="D85" s="76"/>
      <c r="E85" s="76"/>
      <c r="F85" s="76" t="s">
        <v>14741</v>
      </c>
      <c r="G85" s="76"/>
      <c r="H85" s="118">
        <v>75000</v>
      </c>
      <c r="I85" s="76"/>
      <c r="J85" s="76" t="s">
        <v>14690</v>
      </c>
      <c r="K85" s="119">
        <v>2006</v>
      </c>
      <c r="L85" s="76" t="s">
        <v>14694</v>
      </c>
      <c r="M85" s="119" t="s">
        <v>14742</v>
      </c>
      <c r="N85" s="119"/>
      <c r="O85" s="76"/>
      <c r="P85" s="76"/>
      <c r="Q85" s="119" t="s">
        <v>3302</v>
      </c>
      <c r="R85" s="76"/>
      <c r="S85" s="76"/>
      <c r="T85" s="76"/>
      <c r="U85" s="76"/>
      <c r="V85" s="76"/>
      <c r="W85" s="121"/>
      <c r="X85" s="121"/>
      <c r="Y85" s="639">
        <f t="shared" si="2"/>
        <v>5250.0000000000009</v>
      </c>
      <c r="Z85" s="118">
        <f t="shared" si="3"/>
        <v>80250</v>
      </c>
    </row>
    <row r="86" spans="1:26" ht="15.5" x14ac:dyDescent="0.35">
      <c r="A86" s="76"/>
      <c r="B86" s="76"/>
      <c r="C86" s="76"/>
      <c r="D86" s="76"/>
      <c r="E86" s="76"/>
      <c r="F86" s="76" t="s">
        <v>14743</v>
      </c>
      <c r="G86" s="76"/>
      <c r="H86" s="118">
        <v>75000</v>
      </c>
      <c r="I86" s="76"/>
      <c r="J86" s="76" t="s">
        <v>14690</v>
      </c>
      <c r="K86" s="119">
        <v>2006</v>
      </c>
      <c r="L86" s="76" t="s">
        <v>14694</v>
      </c>
      <c r="M86" s="119" t="s">
        <v>14744</v>
      </c>
      <c r="N86" s="119"/>
      <c r="O86" s="76"/>
      <c r="P86" s="76"/>
      <c r="Q86" s="119" t="s">
        <v>3302</v>
      </c>
      <c r="R86" s="76"/>
      <c r="S86" s="76"/>
      <c r="T86" s="76"/>
      <c r="U86" s="76"/>
      <c r="V86" s="76"/>
      <c r="W86" s="121"/>
      <c r="X86" s="121"/>
      <c r="Y86" s="639">
        <f t="shared" si="2"/>
        <v>5250.0000000000009</v>
      </c>
      <c r="Z86" s="118">
        <f t="shared" si="3"/>
        <v>80250</v>
      </c>
    </row>
    <row r="87" spans="1:26" ht="15.5" x14ac:dyDescent="0.35">
      <c r="A87" s="76"/>
      <c r="B87" s="76"/>
      <c r="C87" s="76"/>
      <c r="D87" s="76"/>
      <c r="E87" s="76"/>
      <c r="F87" s="76" t="s">
        <v>14745</v>
      </c>
      <c r="G87" s="76"/>
      <c r="H87" s="118">
        <v>75000</v>
      </c>
      <c r="I87" s="76"/>
      <c r="J87" s="76" t="s">
        <v>14690</v>
      </c>
      <c r="K87" s="119">
        <v>2006</v>
      </c>
      <c r="L87" s="76" t="s">
        <v>14694</v>
      </c>
      <c r="M87" s="119" t="s">
        <v>14746</v>
      </c>
      <c r="N87" s="119"/>
      <c r="O87" s="76"/>
      <c r="P87" s="76"/>
      <c r="Q87" s="119" t="s">
        <v>3302</v>
      </c>
      <c r="R87" s="76"/>
      <c r="S87" s="76"/>
      <c r="T87" s="76"/>
      <c r="U87" s="76"/>
      <c r="V87" s="76"/>
      <c r="W87" s="121"/>
      <c r="X87" s="121"/>
      <c r="Y87" s="639">
        <f t="shared" si="2"/>
        <v>5250.0000000000009</v>
      </c>
      <c r="Z87" s="118">
        <f t="shared" si="3"/>
        <v>80250</v>
      </c>
    </row>
    <row r="88" spans="1:26" ht="15.5" x14ac:dyDescent="0.35">
      <c r="A88" s="76"/>
      <c r="B88" s="76"/>
      <c r="C88" s="76"/>
      <c r="D88" s="76"/>
      <c r="E88" s="76"/>
      <c r="F88" s="76" t="s">
        <v>14736</v>
      </c>
      <c r="G88" s="76"/>
      <c r="H88" s="118">
        <v>75000</v>
      </c>
      <c r="I88" s="76"/>
      <c r="J88" s="76" t="s">
        <v>1575</v>
      </c>
      <c r="K88" s="119"/>
      <c r="L88" s="76" t="s">
        <v>1575</v>
      </c>
      <c r="M88" s="119" t="s">
        <v>1575</v>
      </c>
      <c r="N88" s="119"/>
      <c r="O88" s="76"/>
      <c r="P88" s="76" t="s">
        <v>1575</v>
      </c>
      <c r="Q88" s="119" t="s">
        <v>1575</v>
      </c>
      <c r="R88" s="76"/>
      <c r="S88" s="76"/>
      <c r="T88" s="76"/>
      <c r="U88" s="76"/>
      <c r="V88" s="76"/>
      <c r="W88" s="121"/>
      <c r="X88" s="121"/>
      <c r="Y88" s="639">
        <f t="shared" si="2"/>
        <v>5250.0000000000009</v>
      </c>
      <c r="Z88" s="118">
        <f t="shared" si="3"/>
        <v>80250</v>
      </c>
    </row>
    <row r="89" spans="1:26" ht="15.5" x14ac:dyDescent="0.35">
      <c r="A89" s="76"/>
      <c r="B89" s="76"/>
      <c r="C89" s="76"/>
      <c r="D89" s="76"/>
      <c r="E89" s="76"/>
      <c r="F89" s="76" t="s">
        <v>14747</v>
      </c>
      <c r="G89" s="76"/>
      <c r="H89" s="118">
        <v>75000</v>
      </c>
      <c r="I89" s="76"/>
      <c r="J89" s="76" t="s">
        <v>14690</v>
      </c>
      <c r="K89" s="119">
        <v>2006</v>
      </c>
      <c r="L89" s="76" t="s">
        <v>14694</v>
      </c>
      <c r="M89" s="119" t="s">
        <v>14748</v>
      </c>
      <c r="N89" s="119"/>
      <c r="O89" s="76"/>
      <c r="P89" s="76"/>
      <c r="Q89" s="119" t="s">
        <v>3302</v>
      </c>
      <c r="R89" s="76"/>
      <c r="S89" s="76"/>
      <c r="T89" s="76"/>
      <c r="U89" s="76"/>
      <c r="V89" s="76"/>
      <c r="W89" s="121"/>
      <c r="X89" s="121"/>
      <c r="Y89" s="639">
        <f t="shared" si="2"/>
        <v>5250.0000000000009</v>
      </c>
      <c r="Z89" s="118">
        <f t="shared" si="3"/>
        <v>80250</v>
      </c>
    </row>
    <row r="90" spans="1:26" ht="15.5" x14ac:dyDescent="0.35">
      <c r="A90" s="76"/>
      <c r="B90" s="76"/>
      <c r="C90" s="76"/>
      <c r="D90" s="76"/>
      <c r="E90" s="76"/>
      <c r="F90" s="76" t="s">
        <v>14749</v>
      </c>
      <c r="G90" s="76"/>
      <c r="H90" s="118">
        <v>75000</v>
      </c>
      <c r="I90" s="76"/>
      <c r="J90" s="76" t="s">
        <v>14690</v>
      </c>
      <c r="K90" s="119">
        <v>2006</v>
      </c>
      <c r="L90" s="76" t="s">
        <v>14694</v>
      </c>
      <c r="M90" s="119" t="s">
        <v>14750</v>
      </c>
      <c r="N90" s="119"/>
      <c r="O90" s="76"/>
      <c r="P90" s="76"/>
      <c r="Q90" s="119" t="s">
        <v>3302</v>
      </c>
      <c r="R90" s="76"/>
      <c r="S90" s="76"/>
      <c r="T90" s="76"/>
      <c r="U90" s="76"/>
      <c r="V90" s="76"/>
      <c r="W90" s="121"/>
      <c r="X90" s="121"/>
      <c r="Y90" s="639">
        <f t="shared" si="2"/>
        <v>5250.0000000000009</v>
      </c>
      <c r="Z90" s="118">
        <f t="shared" si="3"/>
        <v>80250</v>
      </c>
    </row>
    <row r="91" spans="1:26" ht="15.5" x14ac:dyDescent="0.35">
      <c r="A91" s="76"/>
      <c r="B91" s="76"/>
      <c r="C91" s="76"/>
      <c r="D91" s="76"/>
      <c r="E91" s="76"/>
      <c r="F91" s="76" t="s">
        <v>14751</v>
      </c>
      <c r="G91" s="76"/>
      <c r="H91" s="118">
        <v>75000</v>
      </c>
      <c r="I91" s="76"/>
      <c r="J91" s="76" t="s">
        <v>14690</v>
      </c>
      <c r="K91" s="119">
        <v>2006</v>
      </c>
      <c r="L91" s="76" t="s">
        <v>14694</v>
      </c>
      <c r="M91" s="119" t="s">
        <v>14752</v>
      </c>
      <c r="N91" s="119"/>
      <c r="O91" s="76"/>
      <c r="P91" s="76"/>
      <c r="Q91" s="119" t="s">
        <v>3302</v>
      </c>
      <c r="R91" s="76"/>
      <c r="S91" s="76"/>
      <c r="T91" s="76"/>
      <c r="U91" s="76"/>
      <c r="V91" s="76"/>
      <c r="W91" s="121"/>
      <c r="X91" s="121"/>
      <c r="Y91" s="639">
        <f t="shared" si="2"/>
        <v>5250.0000000000009</v>
      </c>
      <c r="Z91" s="118">
        <f t="shared" si="3"/>
        <v>80250</v>
      </c>
    </row>
    <row r="92" spans="1:26" ht="15.5" x14ac:dyDescent="0.35">
      <c r="A92" s="76"/>
      <c r="B92" s="76"/>
      <c r="C92" s="76"/>
      <c r="D92" s="76"/>
      <c r="E92" s="76"/>
      <c r="F92" s="76" t="s">
        <v>14710</v>
      </c>
      <c r="G92" s="76"/>
      <c r="H92" s="118">
        <v>75000</v>
      </c>
      <c r="I92" s="76"/>
      <c r="J92" s="76" t="s">
        <v>1575</v>
      </c>
      <c r="K92" s="119"/>
      <c r="L92" s="76" t="s">
        <v>1575</v>
      </c>
      <c r="M92" s="119" t="s">
        <v>1575</v>
      </c>
      <c r="N92" s="119"/>
      <c r="O92" s="76"/>
      <c r="P92" s="76" t="s">
        <v>1575</v>
      </c>
      <c r="Q92" s="119" t="s">
        <v>1575</v>
      </c>
      <c r="R92" s="76"/>
      <c r="S92" s="76"/>
      <c r="T92" s="76"/>
      <c r="U92" s="76"/>
      <c r="V92" s="76"/>
      <c r="W92" s="121"/>
      <c r="X92" s="121"/>
      <c r="Y92" s="639">
        <f t="shared" si="2"/>
        <v>5250.0000000000009</v>
      </c>
      <c r="Z92" s="118">
        <f t="shared" si="3"/>
        <v>80250</v>
      </c>
    </row>
    <row r="93" spans="1:26" ht="15.5" x14ac:dyDescent="0.35">
      <c r="A93" s="76"/>
      <c r="B93" s="76"/>
      <c r="C93" s="76"/>
      <c r="D93" s="76"/>
      <c r="E93" s="76"/>
      <c r="F93" s="76" t="s">
        <v>14753</v>
      </c>
      <c r="G93" s="76"/>
      <c r="H93" s="118">
        <v>75000</v>
      </c>
      <c r="I93" s="76"/>
      <c r="J93" s="76" t="s">
        <v>14690</v>
      </c>
      <c r="K93" s="119">
        <v>2006</v>
      </c>
      <c r="L93" s="76" t="s">
        <v>14694</v>
      </c>
      <c r="M93" s="119" t="s">
        <v>14754</v>
      </c>
      <c r="N93" s="119"/>
      <c r="O93" s="76"/>
      <c r="P93" s="76"/>
      <c r="Q93" s="119" t="s">
        <v>3302</v>
      </c>
      <c r="R93" s="76"/>
      <c r="S93" s="76"/>
      <c r="T93" s="76"/>
      <c r="U93" s="76"/>
      <c r="V93" s="76"/>
      <c r="W93" s="121"/>
      <c r="X93" s="121"/>
      <c r="Y93" s="639">
        <f t="shared" si="2"/>
        <v>5250.0000000000009</v>
      </c>
      <c r="Z93" s="118">
        <f t="shared" si="3"/>
        <v>80250</v>
      </c>
    </row>
    <row r="94" spans="1:26" ht="15.5" x14ac:dyDescent="0.35">
      <c r="A94" s="76"/>
      <c r="B94" s="76"/>
      <c r="C94" s="76"/>
      <c r="D94" s="76"/>
      <c r="E94" s="76"/>
      <c r="F94" s="76" t="s">
        <v>14755</v>
      </c>
      <c r="G94" s="76"/>
      <c r="H94" s="118">
        <v>75000</v>
      </c>
      <c r="I94" s="76"/>
      <c r="J94" s="76" t="s">
        <v>14690</v>
      </c>
      <c r="K94" s="119">
        <v>2006</v>
      </c>
      <c r="L94" s="76" t="s">
        <v>14694</v>
      </c>
      <c r="M94" s="119" t="s">
        <v>14756</v>
      </c>
      <c r="N94" s="119"/>
      <c r="O94" s="76"/>
      <c r="P94" s="76"/>
      <c r="Q94" s="119" t="s">
        <v>3302</v>
      </c>
      <c r="R94" s="76"/>
      <c r="S94" s="76"/>
      <c r="T94" s="76"/>
      <c r="U94" s="76"/>
      <c r="V94" s="76"/>
      <c r="W94" s="121"/>
      <c r="X94" s="121"/>
      <c r="Y94" s="639">
        <f t="shared" si="2"/>
        <v>5250.0000000000009</v>
      </c>
      <c r="Z94" s="118">
        <f t="shared" si="3"/>
        <v>80250</v>
      </c>
    </row>
    <row r="95" spans="1:26" ht="15.5" x14ac:dyDescent="0.35">
      <c r="A95" s="76"/>
      <c r="B95" s="76"/>
      <c r="C95" s="76"/>
      <c r="D95" s="76"/>
      <c r="E95" s="76"/>
      <c r="F95" s="76" t="s">
        <v>14757</v>
      </c>
      <c r="G95" s="76"/>
      <c r="H95" s="118">
        <v>75000</v>
      </c>
      <c r="I95" s="76"/>
      <c r="J95" s="76" t="s">
        <v>14690</v>
      </c>
      <c r="K95" s="119">
        <v>2006</v>
      </c>
      <c r="L95" s="76" t="s">
        <v>14694</v>
      </c>
      <c r="M95" s="119" t="s">
        <v>14758</v>
      </c>
      <c r="N95" s="119"/>
      <c r="O95" s="76"/>
      <c r="P95" s="76"/>
      <c r="Q95" s="119" t="s">
        <v>3302</v>
      </c>
      <c r="R95" s="76"/>
      <c r="S95" s="76"/>
      <c r="T95" s="76"/>
      <c r="U95" s="76"/>
      <c r="V95" s="76"/>
      <c r="W95" s="121"/>
      <c r="X95" s="121"/>
      <c r="Y95" s="639">
        <f t="shared" si="2"/>
        <v>5250.0000000000009</v>
      </c>
      <c r="Z95" s="118">
        <f t="shared" si="3"/>
        <v>80250</v>
      </c>
    </row>
    <row r="96" spans="1:26" ht="15.5" x14ac:dyDescent="0.35">
      <c r="A96" s="76"/>
      <c r="B96" s="76"/>
      <c r="C96" s="76"/>
      <c r="D96" s="76"/>
      <c r="E96" s="76"/>
      <c r="F96" s="76" t="s">
        <v>14710</v>
      </c>
      <c r="G96" s="76"/>
      <c r="H96" s="118">
        <v>75000</v>
      </c>
      <c r="I96" s="76"/>
      <c r="J96" s="76" t="s">
        <v>1575</v>
      </c>
      <c r="K96" s="119"/>
      <c r="L96" s="76" t="s">
        <v>1575</v>
      </c>
      <c r="M96" s="119" t="s">
        <v>1575</v>
      </c>
      <c r="N96" s="119"/>
      <c r="O96" s="76"/>
      <c r="P96" s="76" t="s">
        <v>1575</v>
      </c>
      <c r="Q96" s="119" t="s">
        <v>1575</v>
      </c>
      <c r="R96" s="76"/>
      <c r="S96" s="76"/>
      <c r="T96" s="76"/>
      <c r="U96" s="76"/>
      <c r="V96" s="76"/>
      <c r="W96" s="121"/>
      <c r="X96" s="121"/>
      <c r="Y96" s="639">
        <f t="shared" si="2"/>
        <v>5250.0000000000009</v>
      </c>
      <c r="Z96" s="118">
        <f t="shared" si="3"/>
        <v>80250</v>
      </c>
    </row>
    <row r="97" spans="1:26" ht="15.5" x14ac:dyDescent="0.35">
      <c r="A97" s="76"/>
      <c r="B97" s="76"/>
      <c r="C97" s="76"/>
      <c r="D97" s="76"/>
      <c r="E97" s="76"/>
      <c r="F97" s="76" t="s">
        <v>14759</v>
      </c>
      <c r="G97" s="76"/>
      <c r="H97" s="118">
        <v>75000</v>
      </c>
      <c r="I97" s="76"/>
      <c r="J97" s="76" t="s">
        <v>14690</v>
      </c>
      <c r="K97" s="119">
        <v>2006</v>
      </c>
      <c r="L97" s="76" t="s">
        <v>14694</v>
      </c>
      <c r="M97" s="119" t="s">
        <v>14760</v>
      </c>
      <c r="N97" s="119"/>
      <c r="O97" s="76"/>
      <c r="P97" s="76"/>
      <c r="Q97" s="119" t="s">
        <v>3302</v>
      </c>
      <c r="R97" s="76"/>
      <c r="S97" s="76"/>
      <c r="T97" s="76"/>
      <c r="U97" s="76"/>
      <c r="V97" s="76"/>
      <c r="W97" s="121"/>
      <c r="X97" s="121"/>
      <c r="Y97" s="639">
        <f t="shared" si="2"/>
        <v>5250.0000000000009</v>
      </c>
      <c r="Z97" s="118">
        <f t="shared" si="3"/>
        <v>80250</v>
      </c>
    </row>
    <row r="98" spans="1:26" ht="15.5" x14ac:dyDescent="0.35">
      <c r="A98" s="76"/>
      <c r="B98" s="76"/>
      <c r="C98" s="76"/>
      <c r="D98" s="76"/>
      <c r="E98" s="76"/>
      <c r="F98" s="76" t="s">
        <v>14761</v>
      </c>
      <c r="G98" s="76"/>
      <c r="H98" s="118">
        <v>75000</v>
      </c>
      <c r="I98" s="76"/>
      <c r="J98" s="76" t="s">
        <v>14690</v>
      </c>
      <c r="K98" s="119">
        <v>2006</v>
      </c>
      <c r="L98" s="76" t="s">
        <v>14694</v>
      </c>
      <c r="M98" s="119" t="s">
        <v>14762</v>
      </c>
      <c r="N98" s="119"/>
      <c r="O98" s="76"/>
      <c r="P98" s="76"/>
      <c r="Q98" s="119" t="s">
        <v>3302</v>
      </c>
      <c r="R98" s="76"/>
      <c r="S98" s="76"/>
      <c r="T98" s="76"/>
      <c r="U98" s="76"/>
      <c r="V98" s="76"/>
      <c r="W98" s="121"/>
      <c r="X98" s="121"/>
      <c r="Y98" s="639">
        <f t="shared" si="2"/>
        <v>5250.0000000000009</v>
      </c>
      <c r="Z98" s="118">
        <f t="shared" si="3"/>
        <v>80250</v>
      </c>
    </row>
    <row r="99" spans="1:26" ht="15.5" x14ac:dyDescent="0.35">
      <c r="A99" s="76"/>
      <c r="B99" s="76"/>
      <c r="C99" s="76"/>
      <c r="D99" s="76"/>
      <c r="E99" s="76"/>
      <c r="F99" s="76" t="s">
        <v>14763</v>
      </c>
      <c r="G99" s="76"/>
      <c r="H99" s="118">
        <v>75000</v>
      </c>
      <c r="I99" s="76"/>
      <c r="J99" s="76" t="s">
        <v>14690</v>
      </c>
      <c r="K99" s="119">
        <v>2006</v>
      </c>
      <c r="L99" s="76" t="s">
        <v>14694</v>
      </c>
      <c r="M99" s="119" t="s">
        <v>14764</v>
      </c>
      <c r="N99" s="119"/>
      <c r="O99" s="76"/>
      <c r="P99" s="76"/>
      <c r="Q99" s="119" t="s">
        <v>3302</v>
      </c>
      <c r="R99" s="76"/>
      <c r="S99" s="76"/>
      <c r="T99" s="76"/>
      <c r="U99" s="76"/>
      <c r="V99" s="76"/>
      <c r="W99" s="121"/>
      <c r="X99" s="121"/>
      <c r="Y99" s="639">
        <f t="shared" si="2"/>
        <v>5250.0000000000009</v>
      </c>
      <c r="Z99" s="118">
        <f t="shared" si="3"/>
        <v>80250</v>
      </c>
    </row>
    <row r="100" spans="1:26" ht="15.5" x14ac:dyDescent="0.35">
      <c r="A100" s="76"/>
      <c r="B100" s="76"/>
      <c r="C100" s="76"/>
      <c r="D100" s="76"/>
      <c r="E100" s="76"/>
      <c r="F100" s="76" t="s">
        <v>14717</v>
      </c>
      <c r="G100" s="76"/>
      <c r="H100" s="118">
        <v>75000</v>
      </c>
      <c r="I100" s="76"/>
      <c r="J100" s="76" t="s">
        <v>1575</v>
      </c>
      <c r="K100" s="119"/>
      <c r="L100" s="76" t="s">
        <v>1575</v>
      </c>
      <c r="M100" s="119" t="s">
        <v>1575</v>
      </c>
      <c r="N100" s="119"/>
      <c r="O100" s="76"/>
      <c r="P100" s="76" t="s">
        <v>1575</v>
      </c>
      <c r="Q100" s="119" t="s">
        <v>1575</v>
      </c>
      <c r="R100" s="76"/>
      <c r="S100" s="76"/>
      <c r="T100" s="76"/>
      <c r="U100" s="76"/>
      <c r="V100" s="76"/>
      <c r="W100" s="121"/>
      <c r="X100" s="121"/>
      <c r="Y100" s="639">
        <f t="shared" si="2"/>
        <v>5250.0000000000009</v>
      </c>
      <c r="Z100" s="118">
        <f t="shared" si="3"/>
        <v>80250</v>
      </c>
    </row>
    <row r="101" spans="1:26" ht="15.5" x14ac:dyDescent="0.35">
      <c r="A101" s="76"/>
      <c r="B101" s="76"/>
      <c r="C101" s="76"/>
      <c r="D101" s="76"/>
      <c r="E101" s="76"/>
      <c r="F101" s="76" t="s">
        <v>14765</v>
      </c>
      <c r="G101" s="76"/>
      <c r="H101" s="118">
        <v>75000</v>
      </c>
      <c r="I101" s="76"/>
      <c r="J101" s="76" t="s">
        <v>14690</v>
      </c>
      <c r="K101" s="119">
        <v>2006</v>
      </c>
      <c r="L101" s="76" t="s">
        <v>14694</v>
      </c>
      <c r="M101" s="119" t="s">
        <v>14766</v>
      </c>
      <c r="N101" s="119"/>
      <c r="O101" s="76"/>
      <c r="P101" s="76"/>
      <c r="Q101" s="119" t="s">
        <v>3302</v>
      </c>
      <c r="R101" s="76"/>
      <c r="S101" s="76"/>
      <c r="T101" s="76"/>
      <c r="U101" s="76"/>
      <c r="V101" s="76"/>
      <c r="W101" s="121"/>
      <c r="X101" s="121"/>
      <c r="Y101" s="639">
        <f t="shared" si="2"/>
        <v>5250.0000000000009</v>
      </c>
      <c r="Z101" s="118">
        <f t="shared" si="3"/>
        <v>80250</v>
      </c>
    </row>
    <row r="102" spans="1:26" ht="15.5" x14ac:dyDescent="0.35">
      <c r="A102" s="76"/>
      <c r="B102" s="76"/>
      <c r="C102" s="76"/>
      <c r="D102" s="76"/>
      <c r="E102" s="76"/>
      <c r="F102" s="76" t="s">
        <v>14767</v>
      </c>
      <c r="G102" s="76"/>
      <c r="H102" s="118">
        <v>75000</v>
      </c>
      <c r="I102" s="76"/>
      <c r="J102" s="76" t="s">
        <v>14690</v>
      </c>
      <c r="K102" s="119">
        <v>2006</v>
      </c>
      <c r="L102" s="76" t="s">
        <v>14694</v>
      </c>
      <c r="M102" s="119" t="s">
        <v>14768</v>
      </c>
      <c r="N102" s="119"/>
      <c r="O102" s="76"/>
      <c r="P102" s="76"/>
      <c r="Q102" s="119" t="s">
        <v>3302</v>
      </c>
      <c r="R102" s="76"/>
      <c r="S102" s="76"/>
      <c r="T102" s="76"/>
      <c r="U102" s="76"/>
      <c r="V102" s="76"/>
      <c r="W102" s="121"/>
      <c r="X102" s="121"/>
      <c r="Y102" s="639">
        <f t="shared" si="2"/>
        <v>5250.0000000000009</v>
      </c>
      <c r="Z102" s="118">
        <f t="shared" si="3"/>
        <v>80250</v>
      </c>
    </row>
    <row r="103" spans="1:26" ht="15.5" x14ac:dyDescent="0.35">
      <c r="A103" s="76"/>
      <c r="B103" s="76"/>
      <c r="C103" s="76"/>
      <c r="D103" s="76"/>
      <c r="E103" s="76"/>
      <c r="F103" s="76" t="s">
        <v>14769</v>
      </c>
      <c r="G103" s="76"/>
      <c r="H103" s="118">
        <v>75000</v>
      </c>
      <c r="I103" s="76"/>
      <c r="J103" s="76" t="s">
        <v>14690</v>
      </c>
      <c r="K103" s="119">
        <v>2006</v>
      </c>
      <c r="L103" s="76" t="s">
        <v>14694</v>
      </c>
      <c r="M103" s="119" t="s">
        <v>14770</v>
      </c>
      <c r="N103" s="119"/>
      <c r="O103" s="76"/>
      <c r="P103" s="76"/>
      <c r="Q103" s="119" t="s">
        <v>3302</v>
      </c>
      <c r="R103" s="76"/>
      <c r="S103" s="76"/>
      <c r="T103" s="76"/>
      <c r="U103" s="76"/>
      <c r="V103" s="76"/>
      <c r="W103" s="121"/>
      <c r="X103" s="121"/>
      <c r="Y103" s="639">
        <f t="shared" si="2"/>
        <v>5250.0000000000009</v>
      </c>
      <c r="Z103" s="118">
        <f t="shared" si="3"/>
        <v>80250</v>
      </c>
    </row>
    <row r="104" spans="1:26" ht="15.5" x14ac:dyDescent="0.35">
      <c r="A104" s="76"/>
      <c r="B104" s="76"/>
      <c r="C104" s="76"/>
      <c r="D104" s="76"/>
      <c r="E104" s="76"/>
      <c r="F104" s="76" t="s">
        <v>14710</v>
      </c>
      <c r="G104" s="76"/>
      <c r="H104" s="118">
        <v>75000</v>
      </c>
      <c r="I104" s="76"/>
      <c r="J104" s="76" t="s">
        <v>1575</v>
      </c>
      <c r="K104" s="119"/>
      <c r="L104" s="76" t="s">
        <v>1575</v>
      </c>
      <c r="M104" s="119" t="s">
        <v>1575</v>
      </c>
      <c r="N104" s="119"/>
      <c r="O104" s="76"/>
      <c r="P104" s="76" t="s">
        <v>1575</v>
      </c>
      <c r="Q104" s="119" t="s">
        <v>1575</v>
      </c>
      <c r="R104" s="76"/>
      <c r="S104" s="76"/>
      <c r="T104" s="76"/>
      <c r="U104" s="76"/>
      <c r="V104" s="76"/>
      <c r="W104" s="121"/>
      <c r="X104" s="121"/>
      <c r="Y104" s="639">
        <f t="shared" si="2"/>
        <v>5250.0000000000009</v>
      </c>
      <c r="Z104" s="118">
        <f t="shared" si="3"/>
        <v>80250</v>
      </c>
    </row>
    <row r="105" spans="1:26" ht="15.5" x14ac:dyDescent="0.35">
      <c r="A105" s="76"/>
      <c r="B105" s="76"/>
      <c r="C105" s="76"/>
      <c r="D105" s="76"/>
      <c r="E105" s="76"/>
      <c r="F105" s="76" t="s">
        <v>14771</v>
      </c>
      <c r="G105" s="76"/>
      <c r="H105" s="118">
        <v>75000</v>
      </c>
      <c r="I105" s="76"/>
      <c r="J105" s="76" t="s">
        <v>14690</v>
      </c>
      <c r="K105" s="119">
        <v>2006</v>
      </c>
      <c r="L105" s="76" t="s">
        <v>14694</v>
      </c>
      <c r="M105" s="119" t="s">
        <v>14772</v>
      </c>
      <c r="N105" s="119"/>
      <c r="O105" s="76"/>
      <c r="P105" s="76"/>
      <c r="Q105" s="119" t="s">
        <v>3302</v>
      </c>
      <c r="R105" s="76"/>
      <c r="S105" s="76"/>
      <c r="T105" s="76"/>
      <c r="U105" s="76"/>
      <c r="V105" s="76"/>
      <c r="W105" s="121"/>
      <c r="X105" s="121"/>
      <c r="Y105" s="639">
        <f t="shared" si="2"/>
        <v>5250.0000000000009</v>
      </c>
      <c r="Z105" s="118">
        <f t="shared" si="3"/>
        <v>80250</v>
      </c>
    </row>
    <row r="106" spans="1:26" ht="15.5" x14ac:dyDescent="0.35">
      <c r="A106" s="76"/>
      <c r="B106" s="76"/>
      <c r="C106" s="76"/>
      <c r="D106" s="76"/>
      <c r="E106" s="76"/>
      <c r="F106" s="76" t="s">
        <v>14773</v>
      </c>
      <c r="G106" s="76"/>
      <c r="H106" s="118">
        <v>75000</v>
      </c>
      <c r="I106" s="76"/>
      <c r="J106" s="76" t="s">
        <v>14690</v>
      </c>
      <c r="K106" s="119">
        <v>2006</v>
      </c>
      <c r="L106" s="76" t="s">
        <v>14694</v>
      </c>
      <c r="M106" s="119" t="s">
        <v>14774</v>
      </c>
      <c r="N106" s="119"/>
      <c r="O106" s="76"/>
      <c r="P106" s="76"/>
      <c r="Q106" s="119" t="s">
        <v>3302</v>
      </c>
      <c r="R106" s="76"/>
      <c r="S106" s="76"/>
      <c r="T106" s="76"/>
      <c r="U106" s="76"/>
      <c r="V106" s="76"/>
      <c r="W106" s="121"/>
      <c r="X106" s="121"/>
      <c r="Y106" s="639">
        <f t="shared" si="2"/>
        <v>5250.0000000000009</v>
      </c>
      <c r="Z106" s="118">
        <f t="shared" si="3"/>
        <v>80250</v>
      </c>
    </row>
    <row r="107" spans="1:26" ht="15.5" x14ac:dyDescent="0.35">
      <c r="A107" s="76"/>
      <c r="B107" s="76"/>
      <c r="C107" s="76"/>
      <c r="D107" s="76"/>
      <c r="E107" s="76"/>
      <c r="F107" s="76" t="s">
        <v>14775</v>
      </c>
      <c r="G107" s="76"/>
      <c r="H107" s="118">
        <v>75000</v>
      </c>
      <c r="I107" s="76"/>
      <c r="J107" s="76" t="s">
        <v>14690</v>
      </c>
      <c r="K107" s="119">
        <v>2006</v>
      </c>
      <c r="L107" s="76" t="s">
        <v>14691</v>
      </c>
      <c r="M107" s="119" t="s">
        <v>14776</v>
      </c>
      <c r="N107" s="119"/>
      <c r="O107" s="76"/>
      <c r="P107" s="76" t="s">
        <v>1071</v>
      </c>
      <c r="Q107" s="119" t="s">
        <v>3302</v>
      </c>
      <c r="R107" s="76"/>
      <c r="S107" s="76"/>
      <c r="T107" s="76"/>
      <c r="U107" s="76"/>
      <c r="V107" s="76"/>
      <c r="W107" s="121"/>
      <c r="X107" s="121"/>
      <c r="Y107" s="639">
        <f t="shared" si="2"/>
        <v>5250.0000000000009</v>
      </c>
      <c r="Z107" s="118">
        <f t="shared" si="3"/>
        <v>80250</v>
      </c>
    </row>
    <row r="108" spans="1:26" ht="15.5" x14ac:dyDescent="0.35">
      <c r="A108" s="76"/>
      <c r="B108" s="76"/>
      <c r="C108" s="76"/>
      <c r="D108" s="76"/>
      <c r="E108" s="76"/>
      <c r="F108" s="76" t="s">
        <v>14777</v>
      </c>
      <c r="G108" s="76"/>
      <c r="H108" s="118">
        <v>75000</v>
      </c>
      <c r="I108" s="76"/>
      <c r="J108" s="76" t="s">
        <v>14690</v>
      </c>
      <c r="K108" s="119">
        <v>2006</v>
      </c>
      <c r="L108" s="76" t="s">
        <v>14694</v>
      </c>
      <c r="M108" s="119" t="s">
        <v>14778</v>
      </c>
      <c r="N108" s="119"/>
      <c r="O108" s="76"/>
      <c r="P108" s="76"/>
      <c r="Q108" s="119" t="s">
        <v>3302</v>
      </c>
      <c r="R108" s="76"/>
      <c r="S108" s="76"/>
      <c r="T108" s="76"/>
      <c r="U108" s="76"/>
      <c r="V108" s="76"/>
      <c r="W108" s="121"/>
      <c r="X108" s="121"/>
      <c r="Y108" s="639">
        <f t="shared" si="2"/>
        <v>5250.0000000000009</v>
      </c>
      <c r="Z108" s="118">
        <f t="shared" si="3"/>
        <v>80250</v>
      </c>
    </row>
    <row r="109" spans="1:26" ht="15.5" x14ac:dyDescent="0.35">
      <c r="A109" s="76"/>
      <c r="B109" s="76"/>
      <c r="C109" s="76"/>
      <c r="D109" s="76"/>
      <c r="E109" s="76"/>
      <c r="F109" s="76" t="s">
        <v>14779</v>
      </c>
      <c r="G109" s="76"/>
      <c r="H109" s="118">
        <v>75000</v>
      </c>
      <c r="I109" s="76"/>
      <c r="J109" s="76" t="s">
        <v>1098</v>
      </c>
      <c r="K109" s="119"/>
      <c r="L109" s="76" t="s">
        <v>14687</v>
      </c>
      <c r="M109" s="119" t="s">
        <v>14780</v>
      </c>
      <c r="N109" s="119"/>
      <c r="O109" s="76"/>
      <c r="P109" s="76"/>
      <c r="Q109" s="119" t="s">
        <v>2968</v>
      </c>
      <c r="R109" s="76"/>
      <c r="S109" s="76"/>
      <c r="T109" s="76"/>
      <c r="U109" s="76"/>
      <c r="V109" s="76"/>
      <c r="W109" s="121"/>
      <c r="X109" s="121"/>
      <c r="Y109" s="639">
        <f t="shared" si="2"/>
        <v>5250.0000000000009</v>
      </c>
      <c r="Z109" s="118">
        <f t="shared" si="3"/>
        <v>80250</v>
      </c>
    </row>
    <row r="110" spans="1:26" ht="15.5" x14ac:dyDescent="0.35">
      <c r="A110" s="76"/>
      <c r="B110" s="76"/>
      <c r="C110" s="76"/>
      <c r="D110" s="76"/>
      <c r="E110" s="76"/>
      <c r="F110" s="76" t="s">
        <v>14703</v>
      </c>
      <c r="G110" s="76"/>
      <c r="H110" s="118">
        <v>75000</v>
      </c>
      <c r="I110" s="76"/>
      <c r="J110" s="76" t="s">
        <v>1575</v>
      </c>
      <c r="K110" s="119"/>
      <c r="L110" s="76" t="s">
        <v>1575</v>
      </c>
      <c r="M110" s="119" t="s">
        <v>1575</v>
      </c>
      <c r="N110" s="119"/>
      <c r="O110" s="76"/>
      <c r="P110" s="76" t="s">
        <v>1575</v>
      </c>
      <c r="Q110" s="119" t="s">
        <v>1575</v>
      </c>
      <c r="R110" s="76"/>
      <c r="S110" s="76"/>
      <c r="T110" s="76"/>
      <c r="U110" s="76"/>
      <c r="V110" s="76"/>
      <c r="W110" s="121"/>
      <c r="X110" s="121"/>
      <c r="Y110" s="639">
        <f t="shared" si="2"/>
        <v>5250.0000000000009</v>
      </c>
      <c r="Z110" s="118">
        <f t="shared" si="3"/>
        <v>80250</v>
      </c>
    </row>
    <row r="111" spans="1:26" ht="15.5" x14ac:dyDescent="0.35">
      <c r="A111" s="76"/>
      <c r="B111" s="76"/>
      <c r="C111" s="76"/>
      <c r="D111" s="76"/>
      <c r="E111" s="76"/>
      <c r="F111" s="69" t="s">
        <v>14781</v>
      </c>
      <c r="G111" s="76"/>
      <c r="H111" s="118">
        <v>75000</v>
      </c>
      <c r="I111" s="76"/>
      <c r="J111" s="76"/>
      <c r="K111" s="119"/>
      <c r="L111" s="76" t="s">
        <v>2097</v>
      </c>
      <c r="M111" s="119"/>
      <c r="N111" s="119"/>
      <c r="O111" s="76"/>
      <c r="P111" s="76" t="s">
        <v>1065</v>
      </c>
      <c r="Q111" s="119"/>
      <c r="R111" s="76"/>
      <c r="S111" s="76"/>
      <c r="T111" s="76"/>
      <c r="U111" s="76"/>
      <c r="V111" s="76"/>
      <c r="W111" s="121"/>
      <c r="X111" s="121"/>
      <c r="Y111" s="639">
        <f t="shared" si="2"/>
        <v>5250.0000000000009</v>
      </c>
      <c r="Z111" s="118">
        <f t="shared" si="3"/>
        <v>80250</v>
      </c>
    </row>
    <row r="112" spans="1:26" ht="15.5" x14ac:dyDescent="0.35">
      <c r="A112" s="76"/>
      <c r="B112" s="76"/>
      <c r="C112" s="76"/>
      <c r="D112" s="76"/>
      <c r="E112" s="76"/>
      <c r="F112" s="69" t="s">
        <v>14782</v>
      </c>
      <c r="G112" s="76"/>
      <c r="H112" s="118">
        <v>75000</v>
      </c>
      <c r="I112" s="76"/>
      <c r="J112" s="76"/>
      <c r="K112" s="119"/>
      <c r="L112" s="76"/>
      <c r="M112" s="119"/>
      <c r="N112" s="119"/>
      <c r="O112" s="76"/>
      <c r="P112" s="76"/>
      <c r="Q112" s="119"/>
      <c r="R112" s="76"/>
      <c r="S112" s="76"/>
      <c r="T112" s="76"/>
      <c r="U112" s="76"/>
      <c r="V112" s="76"/>
      <c r="W112" s="121"/>
      <c r="X112" s="121"/>
      <c r="Y112" s="639">
        <f t="shared" si="2"/>
        <v>5250.0000000000009</v>
      </c>
      <c r="Z112" s="118">
        <f t="shared" si="3"/>
        <v>80250</v>
      </c>
    </row>
    <row r="113" spans="1:26" ht="15.5" x14ac:dyDescent="0.35">
      <c r="A113" s="76"/>
      <c r="B113" s="76"/>
      <c r="C113" s="76"/>
      <c r="D113" s="76"/>
      <c r="E113" s="76"/>
      <c r="F113" s="69" t="s">
        <v>14783</v>
      </c>
      <c r="G113" s="76"/>
      <c r="H113" s="118">
        <v>75000</v>
      </c>
      <c r="I113" s="76"/>
      <c r="J113" s="76"/>
      <c r="K113" s="119"/>
      <c r="L113" s="76" t="s">
        <v>2097</v>
      </c>
      <c r="M113" s="119"/>
      <c r="N113" s="119"/>
      <c r="O113" s="76"/>
      <c r="P113" s="76" t="s">
        <v>1065</v>
      </c>
      <c r="Q113" s="119"/>
      <c r="R113" s="76"/>
      <c r="S113" s="76"/>
      <c r="T113" s="76"/>
      <c r="U113" s="76"/>
      <c r="V113" s="76"/>
      <c r="W113" s="121"/>
      <c r="X113" s="121"/>
      <c r="Y113" s="639">
        <f t="shared" si="2"/>
        <v>5250.0000000000009</v>
      </c>
      <c r="Z113" s="118">
        <f t="shared" si="3"/>
        <v>80250</v>
      </c>
    </row>
    <row r="114" spans="1:26" ht="15.5" x14ac:dyDescent="0.35">
      <c r="A114" s="76"/>
      <c r="B114" s="76"/>
      <c r="C114" s="76"/>
      <c r="D114" s="76"/>
      <c r="E114" s="76"/>
      <c r="F114" s="69" t="s">
        <v>14784</v>
      </c>
      <c r="G114" s="76"/>
      <c r="H114" s="118">
        <v>75000</v>
      </c>
      <c r="I114" s="76"/>
      <c r="J114" s="76"/>
      <c r="K114" s="119"/>
      <c r="L114" s="76"/>
      <c r="M114" s="119"/>
      <c r="N114" s="119"/>
      <c r="O114" s="76"/>
      <c r="P114" s="76"/>
      <c r="Q114" s="119"/>
      <c r="R114" s="76"/>
      <c r="S114" s="76"/>
      <c r="T114" s="76"/>
      <c r="U114" s="76"/>
      <c r="V114" s="76"/>
      <c r="W114" s="121"/>
      <c r="X114" s="121"/>
      <c r="Y114" s="639">
        <f t="shared" si="2"/>
        <v>5250.0000000000009</v>
      </c>
      <c r="Z114" s="118">
        <f t="shared" si="3"/>
        <v>80250</v>
      </c>
    </row>
    <row r="115" spans="1:26" ht="15.5" x14ac:dyDescent="0.35">
      <c r="A115" s="76"/>
      <c r="B115" s="76"/>
      <c r="C115" s="76"/>
      <c r="D115" s="76"/>
      <c r="E115" s="76"/>
      <c r="F115" s="69" t="s">
        <v>14785</v>
      </c>
      <c r="G115" s="76"/>
      <c r="H115" s="118">
        <v>75000</v>
      </c>
      <c r="I115" s="76"/>
      <c r="J115" s="76"/>
      <c r="K115" s="119"/>
      <c r="L115" s="76"/>
      <c r="M115" s="119"/>
      <c r="N115" s="119"/>
      <c r="O115" s="76"/>
      <c r="P115" s="76"/>
      <c r="Q115" s="119"/>
      <c r="R115" s="76"/>
      <c r="S115" s="76"/>
      <c r="T115" s="76"/>
      <c r="U115" s="76"/>
      <c r="V115" s="76"/>
      <c r="W115" s="121"/>
      <c r="X115" s="121"/>
      <c r="Y115" s="639">
        <f t="shared" si="2"/>
        <v>5250.0000000000009</v>
      </c>
      <c r="Z115" s="118">
        <f t="shared" si="3"/>
        <v>80250</v>
      </c>
    </row>
    <row r="116" spans="1:26" ht="15.5" x14ac:dyDescent="0.35">
      <c r="A116" s="76"/>
      <c r="B116" s="76"/>
      <c r="C116" s="76"/>
      <c r="D116" s="76"/>
      <c r="E116" s="76"/>
      <c r="F116" s="76"/>
      <c r="G116" s="76"/>
      <c r="H116" s="118"/>
      <c r="I116" s="76"/>
      <c r="J116" s="76"/>
      <c r="K116" s="119"/>
      <c r="L116" s="76"/>
      <c r="M116" s="119"/>
      <c r="N116" s="119"/>
      <c r="O116" s="76"/>
      <c r="P116" s="76"/>
      <c r="Q116" s="119"/>
      <c r="R116" s="76"/>
      <c r="S116" s="76"/>
      <c r="T116" s="76"/>
      <c r="U116" s="76"/>
      <c r="V116" s="76"/>
      <c r="W116" s="121"/>
      <c r="X116" s="121"/>
      <c r="Y116" s="639">
        <f t="shared" si="2"/>
        <v>0</v>
      </c>
      <c r="Z116" s="118">
        <f t="shared" si="3"/>
        <v>0</v>
      </c>
    </row>
    <row r="117" spans="1:26" ht="15.5" x14ac:dyDescent="0.35">
      <c r="A117" s="64"/>
      <c r="B117" s="64"/>
      <c r="C117" s="64"/>
      <c r="D117" s="64"/>
      <c r="E117" s="64"/>
      <c r="F117" s="66" t="s">
        <v>1931</v>
      </c>
      <c r="G117" s="64"/>
      <c r="H117" s="67"/>
      <c r="I117" s="64"/>
      <c r="J117" s="64"/>
      <c r="K117" s="68"/>
      <c r="L117" s="64"/>
      <c r="M117" s="68"/>
      <c r="N117" s="68"/>
      <c r="O117" s="64"/>
      <c r="P117" s="64"/>
      <c r="Q117" s="68"/>
      <c r="R117" s="64"/>
      <c r="S117" s="64"/>
      <c r="T117" s="64"/>
      <c r="U117" s="64"/>
      <c r="V117" s="64"/>
      <c r="W117" s="115"/>
      <c r="X117" s="115"/>
      <c r="Y117" s="639">
        <f t="shared" si="2"/>
        <v>0</v>
      </c>
      <c r="Z117" s="67">
        <f t="shared" si="3"/>
        <v>0</v>
      </c>
    </row>
    <row r="118" spans="1:26" ht="15.5" x14ac:dyDescent="0.35">
      <c r="A118" s="76"/>
      <c r="B118" s="76"/>
      <c r="C118" s="76"/>
      <c r="D118" s="76"/>
      <c r="E118" s="76"/>
      <c r="F118" s="76"/>
      <c r="G118" s="76"/>
      <c r="H118" s="118"/>
      <c r="I118" s="76"/>
      <c r="J118" s="76"/>
      <c r="K118" s="119"/>
      <c r="L118" s="76"/>
      <c r="M118" s="119"/>
      <c r="N118" s="119"/>
      <c r="O118" s="76"/>
      <c r="P118" s="76"/>
      <c r="Q118" s="119"/>
      <c r="R118" s="76"/>
      <c r="S118" s="76"/>
      <c r="T118" s="76"/>
      <c r="U118" s="76"/>
      <c r="V118" s="76"/>
      <c r="W118" s="121"/>
      <c r="X118" s="121" t="s">
        <v>1852</v>
      </c>
      <c r="Y118" s="639">
        <f t="shared" si="2"/>
        <v>0</v>
      </c>
      <c r="Z118" s="118">
        <f t="shared" si="3"/>
        <v>0</v>
      </c>
    </row>
    <row r="119" spans="1:26" ht="15.5" x14ac:dyDescent="0.35">
      <c r="A119" s="76"/>
      <c r="B119" s="76"/>
      <c r="C119" s="76"/>
      <c r="D119" s="76"/>
      <c r="E119" s="76"/>
      <c r="F119" s="76"/>
      <c r="G119" s="76"/>
      <c r="H119" s="118"/>
      <c r="I119" s="76"/>
      <c r="J119" s="76"/>
      <c r="K119" s="119"/>
      <c r="L119" s="76"/>
      <c r="M119" s="119"/>
      <c r="N119" s="119"/>
      <c r="O119" s="76"/>
      <c r="P119" s="76"/>
      <c r="Q119" s="119"/>
      <c r="R119" s="76"/>
      <c r="S119" s="76"/>
      <c r="T119" s="76"/>
      <c r="U119" s="76"/>
      <c r="V119" s="76"/>
      <c r="W119" s="121"/>
      <c r="X119" s="121"/>
      <c r="Y119" s="639">
        <f t="shared" si="2"/>
        <v>0</v>
      </c>
      <c r="Z119" s="118">
        <f t="shared" si="3"/>
        <v>0</v>
      </c>
    </row>
    <row r="120" spans="1:26" ht="15.5" x14ac:dyDescent="0.35">
      <c r="A120" s="215"/>
      <c r="B120" s="215"/>
      <c r="C120" s="215"/>
      <c r="D120" s="215"/>
      <c r="E120" s="215"/>
      <c r="F120" s="234" t="s">
        <v>1932</v>
      </c>
      <c r="G120" s="215"/>
      <c r="H120" s="247"/>
      <c r="I120" s="215"/>
      <c r="J120" s="215"/>
      <c r="K120" s="220"/>
      <c r="L120" s="215"/>
      <c r="M120" s="220"/>
      <c r="N120" s="220"/>
      <c r="O120" s="215"/>
      <c r="P120" s="215"/>
      <c r="Q120" s="220"/>
      <c r="R120" s="215"/>
      <c r="S120" s="215"/>
      <c r="T120" s="215"/>
      <c r="U120" s="215"/>
      <c r="V120" s="215"/>
      <c r="W120" s="239"/>
      <c r="X120" s="239"/>
      <c r="Y120" s="639">
        <f t="shared" si="2"/>
        <v>0</v>
      </c>
      <c r="Z120" s="247">
        <f t="shared" si="3"/>
        <v>0</v>
      </c>
    </row>
    <row r="121" spans="1:26" ht="15.5" x14ac:dyDescent="0.35">
      <c r="A121" s="76"/>
      <c r="B121" s="76"/>
      <c r="C121" s="76"/>
      <c r="D121" s="76"/>
      <c r="E121" s="76"/>
      <c r="F121" s="76" t="s">
        <v>14786</v>
      </c>
      <c r="G121" s="76"/>
      <c r="H121" s="118"/>
      <c r="I121" s="76"/>
      <c r="J121" s="76" t="s">
        <v>14787</v>
      </c>
      <c r="K121" s="119">
        <v>2013</v>
      </c>
      <c r="L121" s="76" t="s">
        <v>14788</v>
      </c>
      <c r="M121" s="119" t="s">
        <v>14789</v>
      </c>
      <c r="N121" s="119"/>
      <c r="O121" s="76"/>
      <c r="P121" s="76" t="s">
        <v>14790</v>
      </c>
      <c r="Q121" s="119" t="s">
        <v>14791</v>
      </c>
      <c r="R121" s="76"/>
      <c r="S121" s="76"/>
      <c r="T121" s="76"/>
      <c r="U121" s="76"/>
      <c r="V121" s="76"/>
      <c r="W121" s="121"/>
      <c r="X121" s="121"/>
      <c r="Y121" s="639">
        <f t="shared" si="2"/>
        <v>0</v>
      </c>
      <c r="Z121" s="118">
        <f t="shared" si="3"/>
        <v>0</v>
      </c>
    </row>
    <row r="122" spans="1:26" ht="15.5" x14ac:dyDescent="0.35">
      <c r="A122" s="76"/>
      <c r="B122" s="76"/>
      <c r="C122" s="76"/>
      <c r="D122" s="76"/>
      <c r="E122" s="76"/>
      <c r="F122" s="76" t="s">
        <v>14792</v>
      </c>
      <c r="G122" s="76"/>
      <c r="H122" s="118"/>
      <c r="I122" s="76"/>
      <c r="J122" s="76" t="s">
        <v>1147</v>
      </c>
      <c r="K122" s="119">
        <v>2006</v>
      </c>
      <c r="L122" s="76" t="s">
        <v>14793</v>
      </c>
      <c r="M122" s="119">
        <v>20062258840003</v>
      </c>
      <c r="N122" s="119"/>
      <c r="O122" s="76"/>
      <c r="P122" s="76" t="s">
        <v>1812</v>
      </c>
      <c r="Q122" s="119" t="s">
        <v>11302</v>
      </c>
      <c r="R122" s="76"/>
      <c r="S122" s="76"/>
      <c r="T122" s="76"/>
      <c r="U122" s="76"/>
      <c r="V122" s="76"/>
      <c r="W122" s="121"/>
      <c r="X122" s="121"/>
      <c r="Y122" s="639">
        <f t="shared" si="2"/>
        <v>0</v>
      </c>
      <c r="Z122" s="118">
        <f t="shared" si="3"/>
        <v>0</v>
      </c>
    </row>
    <row r="123" spans="1:26" ht="15.5" x14ac:dyDescent="0.35">
      <c r="A123" s="76"/>
      <c r="B123" s="76"/>
      <c r="C123" s="76"/>
      <c r="D123" s="76"/>
      <c r="E123" s="76"/>
      <c r="F123" s="76"/>
      <c r="G123" s="76"/>
      <c r="H123" s="118">
        <v>3500000</v>
      </c>
      <c r="I123" s="76"/>
      <c r="J123" s="76"/>
      <c r="K123" s="119"/>
      <c r="L123" s="76"/>
      <c r="M123" s="119"/>
      <c r="N123" s="119"/>
      <c r="O123" s="76"/>
      <c r="P123" s="76"/>
      <c r="Q123" s="119"/>
      <c r="R123" s="76"/>
      <c r="S123" s="76"/>
      <c r="T123" s="76"/>
      <c r="U123" s="76"/>
      <c r="V123" s="76"/>
      <c r="W123" s="121"/>
      <c r="X123" s="121"/>
      <c r="Y123" s="639">
        <f t="shared" si="2"/>
        <v>245000.00000000003</v>
      </c>
      <c r="Z123" s="118">
        <f t="shared" si="3"/>
        <v>3745000</v>
      </c>
    </row>
    <row r="124" spans="1:26" ht="15.5" x14ac:dyDescent="0.35">
      <c r="A124" s="64"/>
      <c r="B124" s="64"/>
      <c r="C124" s="64"/>
      <c r="D124" s="64"/>
      <c r="E124" s="64"/>
      <c r="F124" s="66" t="s">
        <v>1168</v>
      </c>
      <c r="G124" s="64"/>
      <c r="H124" s="67"/>
      <c r="I124" s="64"/>
      <c r="J124" s="64"/>
      <c r="K124" s="68"/>
      <c r="L124" s="68"/>
      <c r="M124" s="68"/>
      <c r="N124" s="68"/>
      <c r="O124" s="64"/>
      <c r="P124" s="64"/>
      <c r="Q124" s="68"/>
      <c r="R124" s="64"/>
      <c r="S124" s="64"/>
      <c r="T124" s="64"/>
      <c r="U124" s="64"/>
      <c r="V124" s="64"/>
      <c r="W124" s="115"/>
      <c r="X124" s="115"/>
      <c r="Y124" s="639">
        <f t="shared" si="2"/>
        <v>0</v>
      </c>
      <c r="Z124" s="67">
        <f t="shared" si="3"/>
        <v>0</v>
      </c>
    </row>
    <row r="125" spans="1:26" ht="15.5" x14ac:dyDescent="0.35">
      <c r="A125" s="76"/>
      <c r="B125" s="76"/>
      <c r="C125" s="76"/>
      <c r="D125" s="76"/>
      <c r="E125" s="76"/>
      <c r="F125" s="76" t="s">
        <v>14794</v>
      </c>
      <c r="G125" s="76"/>
      <c r="H125" s="118">
        <v>70000</v>
      </c>
      <c r="I125" s="76"/>
      <c r="J125" s="76" t="s">
        <v>1170</v>
      </c>
      <c r="K125" s="119">
        <v>2014</v>
      </c>
      <c r="L125" s="76" t="s">
        <v>1939</v>
      </c>
      <c r="M125" s="119">
        <v>73014732</v>
      </c>
      <c r="N125" s="119"/>
      <c r="O125" s="76"/>
      <c r="P125" s="76" t="s">
        <v>1071</v>
      </c>
      <c r="Q125" s="119" t="s">
        <v>1941</v>
      </c>
      <c r="R125" s="76"/>
      <c r="S125" s="76"/>
      <c r="T125" s="76"/>
      <c r="U125" s="76"/>
      <c r="V125" s="76"/>
      <c r="W125" s="121"/>
      <c r="X125" s="121"/>
      <c r="Y125" s="639">
        <f t="shared" si="2"/>
        <v>4900.0000000000009</v>
      </c>
      <c r="Z125" s="118">
        <f t="shared" si="3"/>
        <v>74900</v>
      </c>
    </row>
    <row r="126" spans="1:26" ht="15.5" x14ac:dyDescent="0.35">
      <c r="A126" s="76"/>
      <c r="B126" s="76"/>
      <c r="C126" s="76"/>
      <c r="D126" s="76"/>
      <c r="E126" s="76"/>
      <c r="F126" s="76" t="s">
        <v>14795</v>
      </c>
      <c r="G126" s="76"/>
      <c r="H126" s="118">
        <v>70000</v>
      </c>
      <c r="I126" s="76"/>
      <c r="J126" s="76" t="s">
        <v>1170</v>
      </c>
      <c r="K126" s="119">
        <v>2014</v>
      </c>
      <c r="L126" s="76" t="s">
        <v>1939</v>
      </c>
      <c r="M126" s="119">
        <v>73004229</v>
      </c>
      <c r="N126" s="119"/>
      <c r="O126" s="76"/>
      <c r="P126" s="76" t="s">
        <v>1071</v>
      </c>
      <c r="Q126" s="119" t="s">
        <v>1941</v>
      </c>
      <c r="R126" s="76"/>
      <c r="S126" s="76"/>
      <c r="T126" s="76"/>
      <c r="U126" s="76"/>
      <c r="V126" s="76"/>
      <c r="W126" s="121"/>
      <c r="X126" s="121"/>
      <c r="Y126" s="639">
        <f t="shared" si="2"/>
        <v>4900.0000000000009</v>
      </c>
      <c r="Z126" s="118">
        <f t="shared" si="3"/>
        <v>74900</v>
      </c>
    </row>
    <row r="127" spans="1:26" ht="15.5" x14ac:dyDescent="0.35">
      <c r="A127" s="76"/>
      <c r="B127" s="76"/>
      <c r="C127" s="76"/>
      <c r="D127" s="76"/>
      <c r="E127" s="76"/>
      <c r="F127" s="76" t="s">
        <v>14796</v>
      </c>
      <c r="G127" s="76"/>
      <c r="H127" s="118">
        <v>70000</v>
      </c>
      <c r="I127" s="76"/>
      <c r="J127" s="76" t="s">
        <v>1170</v>
      </c>
      <c r="K127" s="119">
        <v>2014</v>
      </c>
      <c r="L127" s="76" t="s">
        <v>1939</v>
      </c>
      <c r="M127" s="119">
        <v>73004238</v>
      </c>
      <c r="N127" s="119"/>
      <c r="O127" s="76"/>
      <c r="P127" s="76" t="s">
        <v>1071</v>
      </c>
      <c r="Q127" s="119" t="s">
        <v>1941</v>
      </c>
      <c r="R127" s="76"/>
      <c r="S127" s="76"/>
      <c r="T127" s="76"/>
      <c r="U127" s="76"/>
      <c r="V127" s="76"/>
      <c r="W127" s="121"/>
      <c r="X127" s="121"/>
      <c r="Y127" s="639">
        <f t="shared" si="2"/>
        <v>4900.0000000000009</v>
      </c>
      <c r="Z127" s="118">
        <f t="shared" si="3"/>
        <v>74900</v>
      </c>
    </row>
    <row r="128" spans="1:26" ht="15.5" x14ac:dyDescent="0.35">
      <c r="A128" s="76"/>
      <c r="B128" s="76"/>
      <c r="C128" s="76"/>
      <c r="D128" s="76"/>
      <c r="E128" s="76"/>
      <c r="F128" s="76" t="s">
        <v>14797</v>
      </c>
      <c r="G128" s="76"/>
      <c r="H128" s="118">
        <v>70000</v>
      </c>
      <c r="I128" s="76"/>
      <c r="J128" s="76" t="s">
        <v>2839</v>
      </c>
      <c r="K128" s="119">
        <v>2008</v>
      </c>
      <c r="L128" s="76"/>
      <c r="M128" s="119">
        <v>94965880</v>
      </c>
      <c r="N128" s="119"/>
      <c r="O128" s="76"/>
      <c r="P128" s="76" t="s">
        <v>14798</v>
      </c>
      <c r="Q128" s="119" t="s">
        <v>14799</v>
      </c>
      <c r="R128" s="76"/>
      <c r="S128" s="76"/>
      <c r="T128" s="76"/>
      <c r="U128" s="76"/>
      <c r="V128" s="76"/>
      <c r="W128" s="121"/>
      <c r="X128" s="121"/>
      <c r="Y128" s="639">
        <f t="shared" si="2"/>
        <v>4900.0000000000009</v>
      </c>
      <c r="Z128" s="118">
        <f t="shared" si="3"/>
        <v>74900</v>
      </c>
    </row>
    <row r="129" spans="1:26" ht="15.5" x14ac:dyDescent="0.35">
      <c r="A129" s="69"/>
      <c r="B129" s="69"/>
      <c r="C129" s="69"/>
      <c r="D129" s="69"/>
      <c r="E129" s="69"/>
      <c r="F129" s="69" t="s">
        <v>14800</v>
      </c>
      <c r="G129" s="69"/>
      <c r="H129" s="118">
        <v>70000</v>
      </c>
      <c r="I129" s="69"/>
      <c r="J129" s="76" t="s">
        <v>1174</v>
      </c>
      <c r="K129" s="75">
        <v>2015</v>
      </c>
      <c r="L129" s="130"/>
      <c r="M129" s="119" t="s">
        <v>14801</v>
      </c>
      <c r="N129" s="75"/>
      <c r="O129" s="69"/>
      <c r="P129" s="69" t="s">
        <v>1175</v>
      </c>
      <c r="Q129" s="75" t="s">
        <v>1176</v>
      </c>
      <c r="R129" s="69"/>
      <c r="S129" s="69"/>
      <c r="T129" s="69"/>
      <c r="U129" s="69"/>
      <c r="V129" s="69"/>
      <c r="W129" s="121"/>
      <c r="X129" s="121"/>
      <c r="Y129" s="639">
        <f t="shared" si="2"/>
        <v>4900.0000000000009</v>
      </c>
      <c r="Z129" s="118">
        <f t="shared" si="3"/>
        <v>74900</v>
      </c>
    </row>
    <row r="130" spans="1:26" ht="15.5" x14ac:dyDescent="0.35">
      <c r="A130" s="69"/>
      <c r="B130" s="69"/>
      <c r="C130" s="69"/>
      <c r="D130" s="69"/>
      <c r="E130" s="69"/>
      <c r="F130" s="69"/>
      <c r="G130" s="69"/>
      <c r="H130" s="74"/>
      <c r="I130" s="69"/>
      <c r="J130" s="76"/>
      <c r="K130" s="75"/>
      <c r="L130" s="130"/>
      <c r="M130" s="119"/>
      <c r="N130" s="75"/>
      <c r="O130" s="69"/>
      <c r="P130" s="69"/>
      <c r="Q130" s="75"/>
      <c r="R130" s="69"/>
      <c r="S130" s="69"/>
      <c r="T130" s="69"/>
      <c r="U130" s="69"/>
      <c r="V130" s="69"/>
      <c r="W130" s="121"/>
      <c r="X130" s="121"/>
      <c r="Y130" s="639">
        <f t="shared" si="2"/>
        <v>0</v>
      </c>
      <c r="Z130" s="74">
        <f t="shared" si="3"/>
        <v>0</v>
      </c>
    </row>
    <row r="131" spans="1:26" ht="15.5" x14ac:dyDescent="0.35">
      <c r="A131" s="64"/>
      <c r="B131" s="64"/>
      <c r="C131" s="64"/>
      <c r="D131" s="64"/>
      <c r="E131" s="64"/>
      <c r="F131" s="66" t="s">
        <v>1748</v>
      </c>
      <c r="G131" s="64"/>
      <c r="H131" s="67"/>
      <c r="I131" s="64"/>
      <c r="J131" s="64"/>
      <c r="K131" s="68"/>
      <c r="L131" s="68"/>
      <c r="M131" s="68"/>
      <c r="N131" s="68"/>
      <c r="O131" s="64"/>
      <c r="P131" s="64"/>
      <c r="Q131" s="68"/>
      <c r="R131" s="64"/>
      <c r="S131" s="64"/>
      <c r="T131" s="64"/>
      <c r="U131" s="64"/>
      <c r="V131" s="64"/>
      <c r="W131" s="115"/>
      <c r="X131" s="115"/>
      <c r="Y131" s="639">
        <f t="shared" si="2"/>
        <v>0</v>
      </c>
      <c r="Z131" s="67">
        <f t="shared" si="3"/>
        <v>0</v>
      </c>
    </row>
    <row r="132" spans="1:26" ht="15.5" x14ac:dyDescent="0.35">
      <c r="A132" s="76"/>
      <c r="B132" s="76"/>
      <c r="C132" s="76"/>
      <c r="D132" s="76"/>
      <c r="E132" s="76"/>
      <c r="F132" s="76" t="s">
        <v>14802</v>
      </c>
      <c r="G132" s="76"/>
      <c r="H132" s="118"/>
      <c r="I132" s="76"/>
      <c r="J132" s="76" t="s">
        <v>14803</v>
      </c>
      <c r="K132" s="119">
        <v>2006</v>
      </c>
      <c r="L132" s="130" t="s">
        <v>1563</v>
      </c>
      <c r="M132" s="119" t="s">
        <v>14804</v>
      </c>
      <c r="N132" s="119"/>
      <c r="O132" s="76"/>
      <c r="P132" s="76"/>
      <c r="Q132" s="119"/>
      <c r="R132" s="76"/>
      <c r="S132" s="76"/>
      <c r="T132" s="76"/>
      <c r="U132" s="76"/>
      <c r="V132" s="76"/>
      <c r="W132" s="121"/>
      <c r="X132" s="121"/>
      <c r="Y132" s="639">
        <f t="shared" si="2"/>
        <v>0</v>
      </c>
      <c r="Z132" s="118">
        <f t="shared" si="3"/>
        <v>0</v>
      </c>
    </row>
    <row r="133" spans="1:26" ht="15.5" x14ac:dyDescent="0.35">
      <c r="A133" s="76"/>
      <c r="B133" s="76"/>
      <c r="C133" s="76"/>
      <c r="D133" s="76"/>
      <c r="E133" s="76"/>
      <c r="F133" s="76" t="s">
        <v>14805</v>
      </c>
      <c r="G133" s="76"/>
      <c r="H133" s="118"/>
      <c r="I133" s="76"/>
      <c r="J133" s="76" t="s">
        <v>14803</v>
      </c>
      <c r="K133" s="119">
        <v>2006</v>
      </c>
      <c r="L133" s="130" t="s">
        <v>1563</v>
      </c>
      <c r="M133" s="119" t="s">
        <v>14806</v>
      </c>
      <c r="N133" s="119"/>
      <c r="O133" s="76"/>
      <c r="P133" s="76"/>
      <c r="Q133" s="119"/>
      <c r="R133" s="76"/>
      <c r="S133" s="76"/>
      <c r="T133" s="76"/>
      <c r="U133" s="76"/>
      <c r="V133" s="76"/>
      <c r="W133" s="121"/>
      <c r="X133" s="121"/>
      <c r="Y133" s="639">
        <f t="shared" si="2"/>
        <v>0</v>
      </c>
      <c r="Z133" s="118">
        <f t="shared" si="3"/>
        <v>0</v>
      </c>
    </row>
    <row r="134" spans="1:26" ht="15.5" x14ac:dyDescent="0.35">
      <c r="A134" s="76"/>
      <c r="B134" s="76"/>
      <c r="C134" s="76"/>
      <c r="D134" s="76"/>
      <c r="E134" s="76"/>
      <c r="F134" s="76" t="s">
        <v>14807</v>
      </c>
      <c r="G134" s="76"/>
      <c r="H134" s="118"/>
      <c r="I134" s="76"/>
      <c r="J134" s="76" t="s">
        <v>14803</v>
      </c>
      <c r="K134" s="119">
        <v>2006</v>
      </c>
      <c r="L134" s="130" t="s">
        <v>1563</v>
      </c>
      <c r="M134" s="119" t="s">
        <v>14808</v>
      </c>
      <c r="N134" s="119"/>
      <c r="O134" s="76"/>
      <c r="P134" s="76"/>
      <c r="Q134" s="119"/>
      <c r="R134" s="76"/>
      <c r="S134" s="76"/>
      <c r="T134" s="76"/>
      <c r="U134" s="76"/>
      <c r="V134" s="76"/>
      <c r="W134" s="121"/>
      <c r="X134" s="121"/>
      <c r="Y134" s="639">
        <f t="shared" ref="Y134:Y149" si="4">H134*Y$4</f>
        <v>0</v>
      </c>
      <c r="Z134" s="118">
        <f t="shared" ref="Z134:Z149" si="5">H134+Y134</f>
        <v>0</v>
      </c>
    </row>
    <row r="135" spans="1:26" ht="15.5" x14ac:dyDescent="0.35">
      <c r="A135" s="69"/>
      <c r="B135" s="69"/>
      <c r="C135" s="69"/>
      <c r="D135" s="69"/>
      <c r="E135" s="69"/>
      <c r="F135" s="69" t="s">
        <v>14809</v>
      </c>
      <c r="G135" s="69"/>
      <c r="H135" s="74"/>
      <c r="I135" s="69"/>
      <c r="J135" s="76"/>
      <c r="K135" s="75"/>
      <c r="L135" s="130"/>
      <c r="M135" s="119"/>
      <c r="N135" s="75"/>
      <c r="O135" s="69"/>
      <c r="P135" s="69"/>
      <c r="Q135" s="75"/>
      <c r="R135" s="69"/>
      <c r="S135" s="69"/>
      <c r="T135" s="69"/>
      <c r="U135" s="69"/>
      <c r="V135" s="69"/>
      <c r="W135" s="121"/>
      <c r="X135" s="121"/>
      <c r="Y135" s="639">
        <f t="shared" si="4"/>
        <v>0</v>
      </c>
      <c r="Z135" s="74">
        <f t="shared" si="5"/>
        <v>0</v>
      </c>
    </row>
    <row r="136" spans="1:26" ht="15.5" x14ac:dyDescent="0.35">
      <c r="A136" s="69"/>
      <c r="B136" s="69"/>
      <c r="C136" s="69"/>
      <c r="D136" s="69"/>
      <c r="E136" s="69"/>
      <c r="F136" s="69" t="s">
        <v>14810</v>
      </c>
      <c r="G136" s="69"/>
      <c r="H136" s="74"/>
      <c r="I136" s="69"/>
      <c r="J136" s="76" t="s">
        <v>3389</v>
      </c>
      <c r="K136" s="75"/>
      <c r="L136" s="130" t="s">
        <v>13575</v>
      </c>
      <c r="M136" s="119"/>
      <c r="N136" s="75"/>
      <c r="O136" s="69"/>
      <c r="P136" s="69"/>
      <c r="Q136" s="75"/>
      <c r="R136" s="69"/>
      <c r="S136" s="69"/>
      <c r="T136" s="69"/>
      <c r="U136" s="69"/>
      <c r="V136" s="69"/>
      <c r="W136" s="121"/>
      <c r="X136" s="121"/>
      <c r="Y136" s="639">
        <f t="shared" si="4"/>
        <v>0</v>
      </c>
      <c r="Z136" s="74">
        <f t="shared" si="5"/>
        <v>0</v>
      </c>
    </row>
    <row r="137" spans="1:26" ht="15.5" x14ac:dyDescent="0.35">
      <c r="A137" s="69"/>
      <c r="B137" s="69"/>
      <c r="C137" s="69"/>
      <c r="D137" s="69"/>
      <c r="E137" s="69"/>
      <c r="F137" s="69"/>
      <c r="G137" s="69"/>
      <c r="H137" s="74">
        <v>4000000</v>
      </c>
      <c r="I137" s="69"/>
      <c r="J137" s="76"/>
      <c r="K137" s="75"/>
      <c r="L137" s="130"/>
      <c r="M137" s="119"/>
      <c r="N137" s="75"/>
      <c r="O137" s="69"/>
      <c r="P137" s="69"/>
      <c r="Q137" s="75"/>
      <c r="R137" s="69"/>
      <c r="S137" s="69"/>
      <c r="T137" s="69"/>
      <c r="U137" s="69"/>
      <c r="V137" s="69"/>
      <c r="W137" s="121"/>
      <c r="X137" s="121"/>
      <c r="Y137" s="639">
        <f t="shared" si="4"/>
        <v>280000</v>
      </c>
      <c r="Z137" s="74">
        <f t="shared" si="5"/>
        <v>4280000</v>
      </c>
    </row>
    <row r="138" spans="1:26" ht="15.5" x14ac:dyDescent="0.35">
      <c r="A138" s="64"/>
      <c r="B138" s="64"/>
      <c r="C138" s="64"/>
      <c r="D138" s="64"/>
      <c r="E138" s="64"/>
      <c r="F138" s="66" t="s">
        <v>1572</v>
      </c>
      <c r="G138" s="64"/>
      <c r="H138" s="67"/>
      <c r="I138" s="64"/>
      <c r="J138" s="64"/>
      <c r="K138" s="68"/>
      <c r="L138" s="68"/>
      <c r="M138" s="68"/>
      <c r="N138" s="68"/>
      <c r="O138" s="64"/>
      <c r="P138" s="64"/>
      <c r="Q138" s="68"/>
      <c r="R138" s="64"/>
      <c r="S138" s="64"/>
      <c r="T138" s="64"/>
      <c r="U138" s="64"/>
      <c r="V138" s="64"/>
      <c r="W138" s="115"/>
      <c r="X138" s="115"/>
      <c r="Y138" s="639">
        <f t="shared" si="4"/>
        <v>0</v>
      </c>
      <c r="Z138" s="67">
        <f t="shared" si="5"/>
        <v>0</v>
      </c>
    </row>
    <row r="139" spans="1:26" ht="15.5" x14ac:dyDescent="0.35">
      <c r="A139" s="76"/>
      <c r="B139" s="76"/>
      <c r="C139" s="76"/>
      <c r="D139" s="76"/>
      <c r="E139" s="76"/>
      <c r="F139" s="76" t="s">
        <v>14811</v>
      </c>
      <c r="G139" s="76"/>
      <c r="H139" s="118"/>
      <c r="I139" s="76"/>
      <c r="J139" s="76"/>
      <c r="K139" s="119"/>
      <c r="L139" s="76"/>
      <c r="M139" s="119"/>
      <c r="N139" s="119"/>
      <c r="O139" s="76"/>
      <c r="P139" s="76"/>
      <c r="Q139" s="119"/>
      <c r="R139" s="76"/>
      <c r="S139" s="76"/>
      <c r="T139" s="76"/>
      <c r="U139" s="76"/>
      <c r="V139" s="76"/>
      <c r="W139" s="121"/>
      <c r="X139" s="121"/>
      <c r="Y139" s="639">
        <f t="shared" si="4"/>
        <v>0</v>
      </c>
      <c r="Z139" s="118">
        <f t="shared" si="5"/>
        <v>0</v>
      </c>
    </row>
    <row r="140" spans="1:26" s="100" customFormat="1" ht="15.5" x14ac:dyDescent="0.35">
      <c r="A140" s="76"/>
      <c r="B140" s="76"/>
      <c r="C140" s="76"/>
      <c r="D140" s="76"/>
      <c r="E140" s="76"/>
      <c r="F140" s="79" t="s">
        <v>14812</v>
      </c>
      <c r="G140" s="76"/>
      <c r="H140" s="118"/>
      <c r="I140" s="76"/>
      <c r="J140" s="76"/>
      <c r="K140" s="130"/>
      <c r="L140" s="76"/>
      <c r="M140" s="122"/>
      <c r="N140" s="119"/>
      <c r="O140" s="76"/>
      <c r="P140" s="76"/>
      <c r="Q140" s="119"/>
      <c r="R140" s="76"/>
      <c r="S140" s="76"/>
      <c r="T140" s="76"/>
      <c r="U140" s="76"/>
      <c r="V140" s="76"/>
      <c r="W140" s="121"/>
      <c r="X140" s="121"/>
      <c r="Y140" s="639">
        <f t="shared" si="4"/>
        <v>0</v>
      </c>
      <c r="Z140" s="118">
        <f t="shared" si="5"/>
        <v>0</v>
      </c>
    </row>
    <row r="141" spans="1:26" ht="15.5" x14ac:dyDescent="0.35">
      <c r="A141" s="76"/>
      <c r="B141" s="76"/>
      <c r="C141" s="76"/>
      <c r="D141" s="76"/>
      <c r="E141" s="76"/>
      <c r="F141" s="79"/>
      <c r="G141" s="76"/>
      <c r="H141" s="118">
        <v>4000000</v>
      </c>
      <c r="I141" s="76"/>
      <c r="J141" s="76"/>
      <c r="K141" s="119"/>
      <c r="L141" s="76"/>
      <c r="M141" s="119"/>
      <c r="N141" s="119"/>
      <c r="O141" s="76"/>
      <c r="P141" s="76"/>
      <c r="Q141" s="119"/>
      <c r="R141" s="76"/>
      <c r="S141" s="76"/>
      <c r="T141" s="76"/>
      <c r="U141" s="76"/>
      <c r="V141" s="76"/>
      <c r="W141" s="121"/>
      <c r="X141" s="121"/>
      <c r="Y141" s="639">
        <f t="shared" si="4"/>
        <v>280000</v>
      </c>
      <c r="Z141" s="118">
        <f t="shared" si="5"/>
        <v>4280000</v>
      </c>
    </row>
    <row r="142" spans="1:26" ht="15.5" x14ac:dyDescent="0.35">
      <c r="A142" s="64"/>
      <c r="B142" s="64"/>
      <c r="C142" s="64"/>
      <c r="D142" s="64"/>
      <c r="E142" s="64"/>
      <c r="F142" s="96" t="s">
        <v>1582</v>
      </c>
      <c r="G142" s="64"/>
      <c r="H142" s="67"/>
      <c r="I142" s="64"/>
      <c r="J142" s="64"/>
      <c r="K142" s="68"/>
      <c r="L142" s="68"/>
      <c r="M142" s="68"/>
      <c r="N142" s="68"/>
      <c r="O142" s="64"/>
      <c r="P142" s="64"/>
      <c r="Q142" s="68"/>
      <c r="R142" s="64"/>
      <c r="S142" s="64"/>
      <c r="T142" s="64"/>
      <c r="U142" s="64"/>
      <c r="V142" s="64"/>
      <c r="W142" s="115"/>
      <c r="X142" s="115"/>
      <c r="Y142" s="639">
        <f t="shared" si="4"/>
        <v>0</v>
      </c>
      <c r="Z142" s="67">
        <f t="shared" si="5"/>
        <v>0</v>
      </c>
    </row>
    <row r="143" spans="1:26" ht="15.5" x14ac:dyDescent="0.35">
      <c r="A143" s="69"/>
      <c r="B143" s="69"/>
      <c r="C143" s="69"/>
      <c r="D143" s="69"/>
      <c r="E143" s="69"/>
      <c r="F143" s="79" t="s">
        <v>14813</v>
      </c>
      <c r="G143" s="69"/>
      <c r="H143" s="74"/>
      <c r="I143" s="69"/>
      <c r="J143" s="69"/>
      <c r="K143" s="75"/>
      <c r="L143" s="75"/>
      <c r="M143" s="131"/>
      <c r="N143" s="75"/>
      <c r="O143" s="69"/>
      <c r="P143" s="69"/>
      <c r="Q143" s="75"/>
      <c r="R143" s="69"/>
      <c r="S143" s="69"/>
      <c r="T143" s="69" t="s">
        <v>14814</v>
      </c>
      <c r="U143" s="69"/>
      <c r="V143" s="69"/>
      <c r="W143" s="116"/>
      <c r="X143" s="121"/>
      <c r="Y143" s="639">
        <f t="shared" si="4"/>
        <v>0</v>
      </c>
      <c r="Z143" s="74">
        <f t="shared" si="5"/>
        <v>0</v>
      </c>
    </row>
    <row r="144" spans="1:26" ht="15.5" x14ac:dyDescent="0.35">
      <c r="A144" s="69"/>
      <c r="B144" s="69"/>
      <c r="C144" s="69"/>
      <c r="D144" s="69"/>
      <c r="E144" s="69"/>
      <c r="F144" s="79" t="s">
        <v>14815</v>
      </c>
      <c r="G144" s="69"/>
      <c r="H144" s="74"/>
      <c r="I144" s="69"/>
      <c r="J144" s="69"/>
      <c r="K144" s="75"/>
      <c r="L144" s="75"/>
      <c r="M144" s="131"/>
      <c r="N144" s="75"/>
      <c r="O144" s="69"/>
      <c r="P144" s="69"/>
      <c r="Q144" s="75"/>
      <c r="R144" s="69"/>
      <c r="S144" s="69"/>
      <c r="T144" s="69" t="s">
        <v>14814</v>
      </c>
      <c r="U144" s="69"/>
      <c r="V144" s="69"/>
      <c r="W144" s="116"/>
      <c r="X144" s="121"/>
      <c r="Y144" s="639">
        <f t="shared" si="4"/>
        <v>0</v>
      </c>
      <c r="Z144" s="74">
        <f t="shared" si="5"/>
        <v>0</v>
      </c>
    </row>
    <row r="145" spans="1:26" ht="15.5" x14ac:dyDescent="0.35">
      <c r="A145" s="69"/>
      <c r="B145" s="69"/>
      <c r="C145" s="69"/>
      <c r="D145" s="69"/>
      <c r="E145" s="69"/>
      <c r="F145" s="79"/>
      <c r="G145" s="69"/>
      <c r="H145" s="74">
        <v>2000000</v>
      </c>
      <c r="I145" s="69"/>
      <c r="J145" s="69"/>
      <c r="K145" s="75"/>
      <c r="L145" s="75"/>
      <c r="M145" s="131"/>
      <c r="N145" s="75"/>
      <c r="O145" s="69"/>
      <c r="P145" s="69"/>
      <c r="Q145" s="75"/>
      <c r="R145" s="69"/>
      <c r="S145" s="69"/>
      <c r="T145" s="69"/>
      <c r="U145" s="69"/>
      <c r="V145" s="69"/>
      <c r="W145" s="116"/>
      <c r="X145" s="121"/>
      <c r="Y145" s="639">
        <f t="shared" si="4"/>
        <v>140000</v>
      </c>
      <c r="Z145" s="74">
        <f t="shared" si="5"/>
        <v>2140000</v>
      </c>
    </row>
    <row r="146" spans="1:26" ht="15.5" x14ac:dyDescent="0.35">
      <c r="A146" s="64"/>
      <c r="B146" s="64"/>
      <c r="C146" s="64"/>
      <c r="D146" s="64"/>
      <c r="E146" s="64"/>
      <c r="F146" s="96" t="s">
        <v>1590</v>
      </c>
      <c r="G146" s="64"/>
      <c r="H146" s="67"/>
      <c r="I146" s="64"/>
      <c r="J146" s="64"/>
      <c r="K146" s="68"/>
      <c r="L146" s="68"/>
      <c r="M146" s="68"/>
      <c r="N146" s="68"/>
      <c r="O146" s="64"/>
      <c r="P146" s="64"/>
      <c r="Q146" s="68"/>
      <c r="R146" s="64"/>
      <c r="S146" s="64"/>
      <c r="T146" s="64"/>
      <c r="U146" s="64"/>
      <c r="V146" s="64"/>
      <c r="W146" s="115"/>
      <c r="X146" s="115"/>
      <c r="Y146" s="639">
        <f t="shared" si="4"/>
        <v>0</v>
      </c>
      <c r="Z146" s="67">
        <f t="shared" si="5"/>
        <v>0</v>
      </c>
    </row>
    <row r="147" spans="1:26" ht="15.5" x14ac:dyDescent="0.35">
      <c r="A147" s="76"/>
      <c r="B147" s="76"/>
      <c r="C147" s="76"/>
      <c r="D147" s="76"/>
      <c r="E147" s="76"/>
      <c r="F147" s="117" t="s">
        <v>14816</v>
      </c>
      <c r="G147" s="76"/>
      <c r="H147" s="118">
        <v>360000</v>
      </c>
      <c r="I147" s="76"/>
      <c r="J147" s="76" t="s">
        <v>1230</v>
      </c>
      <c r="K147" s="119"/>
      <c r="L147" s="119" t="s">
        <v>10220</v>
      </c>
      <c r="M147" s="119" t="s">
        <v>14817</v>
      </c>
      <c r="N147" s="119"/>
      <c r="O147" s="76"/>
      <c r="P147" s="76"/>
      <c r="Q147" s="119"/>
      <c r="R147" s="76"/>
      <c r="S147" s="76"/>
      <c r="T147" s="76"/>
      <c r="U147" s="76"/>
      <c r="V147" s="76"/>
      <c r="W147" s="121"/>
      <c r="X147" s="121" t="s">
        <v>5636</v>
      </c>
      <c r="Y147" s="639">
        <f t="shared" si="4"/>
        <v>25200.000000000004</v>
      </c>
      <c r="Z147" s="118">
        <f t="shared" si="5"/>
        <v>385200</v>
      </c>
    </row>
    <row r="148" spans="1:26" ht="15.5" x14ac:dyDescent="0.35">
      <c r="A148" s="76"/>
      <c r="B148" s="76"/>
      <c r="C148" s="76"/>
      <c r="D148" s="76"/>
      <c r="E148" s="76"/>
      <c r="F148" s="117" t="s">
        <v>14818</v>
      </c>
      <c r="G148" s="76"/>
      <c r="H148" s="118">
        <v>360000</v>
      </c>
      <c r="I148" s="76"/>
      <c r="J148" s="76" t="s">
        <v>1230</v>
      </c>
      <c r="K148" s="119"/>
      <c r="L148" s="119" t="s">
        <v>10220</v>
      </c>
      <c r="M148" s="119" t="s">
        <v>14817</v>
      </c>
      <c r="N148" s="119"/>
      <c r="O148" s="76"/>
      <c r="P148" s="76"/>
      <c r="Q148" s="119"/>
      <c r="R148" s="76"/>
      <c r="S148" s="76"/>
      <c r="T148" s="76"/>
      <c r="U148" s="76"/>
      <c r="V148" s="76"/>
      <c r="W148" s="121"/>
      <c r="X148" s="121" t="s">
        <v>5636</v>
      </c>
      <c r="Y148" s="639">
        <f t="shared" si="4"/>
        <v>25200.000000000004</v>
      </c>
      <c r="Z148" s="118">
        <f t="shared" si="5"/>
        <v>385200</v>
      </c>
    </row>
    <row r="149" spans="1:26" ht="15.5" x14ac:dyDescent="0.35">
      <c r="F149" s="20" t="s">
        <v>894</v>
      </c>
      <c r="G149" s="20"/>
      <c r="H149" s="103">
        <f>SUM(H5:H148)</f>
        <v>41045000</v>
      </c>
      <c r="Y149" s="639">
        <f t="shared" si="4"/>
        <v>2873150.0000000005</v>
      </c>
      <c r="Z149" s="103">
        <f t="shared" si="5"/>
        <v>43918150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00B050"/>
  </sheetPr>
  <dimension ref="A1:XFD529"/>
  <sheetViews>
    <sheetView topLeftCell="F1" workbookViewId="0">
      <selection activeCell="AE2" sqref="AE2"/>
    </sheetView>
  </sheetViews>
  <sheetFormatPr defaultColWidth="9.08984375" defaultRowHeight="15.5" x14ac:dyDescent="0.35"/>
  <cols>
    <col min="1" max="1" width="16.1796875" style="100" hidden="1" customWidth="1"/>
    <col min="2" max="2" width="20.81640625" style="100" hidden="1" customWidth="1"/>
    <col min="3" max="3" width="26.453125" style="100" hidden="1" customWidth="1"/>
    <col min="4" max="4" width="22.453125" style="100" hidden="1" customWidth="1"/>
    <col min="5" max="5" width="22.7265625" style="100" hidden="1" customWidth="1"/>
    <col min="6" max="6" width="85.81640625" style="100" customWidth="1"/>
    <col min="7" max="7" width="30.08984375" style="100" hidden="1" customWidth="1"/>
    <col min="8" max="8" width="30.08984375" style="135" hidden="1" customWidth="1"/>
    <col min="9" max="9" width="15.81640625" style="100" hidden="1" customWidth="1"/>
    <col min="10" max="10" width="24.453125" style="100" hidden="1" customWidth="1"/>
    <col min="11" max="11" width="17.453125" style="100" hidden="1" customWidth="1"/>
    <col min="12" max="12" width="21.453125" style="100" hidden="1" customWidth="1"/>
    <col min="13" max="13" width="23.1796875" style="100" hidden="1" customWidth="1"/>
    <col min="14" max="14" width="19.08984375" style="100" hidden="1" customWidth="1"/>
    <col min="15" max="15" width="24.453125" style="100" hidden="1" customWidth="1"/>
    <col min="16" max="16" width="21.453125" style="100" hidden="1" customWidth="1"/>
    <col min="17" max="17" width="20.08984375" style="100" hidden="1" customWidth="1"/>
    <col min="18" max="18" width="15.72656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3" width="31.7265625" style="100" hidden="1" customWidth="1"/>
    <col min="24" max="29" width="0" style="100" hidden="1" customWidth="1"/>
    <col min="30" max="30" width="10.7265625" style="100" hidden="1" customWidth="1"/>
    <col min="31" max="31" width="30.08984375" style="135" customWidth="1"/>
    <col min="32" max="16384" width="9.08984375" style="100"/>
  </cols>
  <sheetData>
    <row r="1" spans="1:31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AE1" s="47"/>
    </row>
    <row r="2" spans="1:31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AE2" s="634" t="s">
        <v>24303</v>
      </c>
    </row>
    <row r="3" spans="1:31" x14ac:dyDescent="0.35">
      <c r="A3" s="106"/>
      <c r="B3" s="106"/>
      <c r="C3" s="106"/>
      <c r="D3" s="107"/>
      <c r="E3" s="57"/>
      <c r="F3" s="57" t="s">
        <v>14819</v>
      </c>
      <c r="G3" s="57"/>
      <c r="H3" s="108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2"/>
      <c r="W3" s="112"/>
      <c r="AE3" s="108"/>
    </row>
    <row r="4" spans="1:31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115"/>
      <c r="W4" s="64"/>
      <c r="AD4" s="638">
        <v>7.0000000000000007E-2</v>
      </c>
      <c r="AE4" s="67"/>
    </row>
    <row r="5" spans="1:31" x14ac:dyDescent="0.35">
      <c r="A5" s="76"/>
      <c r="B5" s="77" t="s">
        <v>14820</v>
      </c>
      <c r="C5" s="77" t="s">
        <v>14821</v>
      </c>
      <c r="D5" s="77" t="s">
        <v>14822</v>
      </c>
      <c r="E5" s="77" t="s">
        <v>14823</v>
      </c>
      <c r="F5" s="79" t="s">
        <v>14824</v>
      </c>
      <c r="G5" s="116" t="s">
        <v>1063</v>
      </c>
      <c r="H5" s="489">
        <v>650000</v>
      </c>
      <c r="I5" s="116" t="s">
        <v>1063</v>
      </c>
      <c r="J5" s="69" t="s">
        <v>933</v>
      </c>
      <c r="K5" s="116" t="s">
        <v>1063</v>
      </c>
      <c r="L5" s="79" t="s">
        <v>14825</v>
      </c>
      <c r="M5" s="80" t="s">
        <v>14826</v>
      </c>
      <c r="N5" s="116" t="s">
        <v>1063</v>
      </c>
      <c r="O5" s="69" t="s">
        <v>937</v>
      </c>
      <c r="P5" s="69" t="s">
        <v>967</v>
      </c>
      <c r="Q5" s="69" t="s">
        <v>1011</v>
      </c>
      <c r="R5" s="69" t="s">
        <v>2249</v>
      </c>
      <c r="S5" s="69" t="s">
        <v>2879</v>
      </c>
      <c r="T5" s="69" t="s">
        <v>2249</v>
      </c>
      <c r="U5" s="69" t="s">
        <v>2249</v>
      </c>
      <c r="V5" s="116" t="s">
        <v>940</v>
      </c>
      <c r="W5" s="116"/>
      <c r="AD5" s="639">
        <f>H5*AD$4</f>
        <v>45500.000000000007</v>
      </c>
      <c r="AE5" s="489">
        <f>H5+AD5</f>
        <v>695500</v>
      </c>
    </row>
    <row r="6" spans="1:31" x14ac:dyDescent="0.35">
      <c r="A6" s="76"/>
      <c r="B6" s="76"/>
      <c r="C6" s="76"/>
      <c r="D6" s="76"/>
      <c r="E6" s="76"/>
      <c r="F6" s="79" t="s">
        <v>14827</v>
      </c>
      <c r="G6" s="116" t="s">
        <v>1063</v>
      </c>
      <c r="H6" s="489">
        <v>600000</v>
      </c>
      <c r="I6" s="116" t="s">
        <v>1063</v>
      </c>
      <c r="J6" s="69" t="s">
        <v>933</v>
      </c>
      <c r="K6" s="116" t="s">
        <v>1063</v>
      </c>
      <c r="L6" s="79" t="s">
        <v>14828</v>
      </c>
      <c r="M6" s="80" t="s">
        <v>14829</v>
      </c>
      <c r="N6" s="116" t="s">
        <v>1063</v>
      </c>
      <c r="O6" s="69" t="s">
        <v>937</v>
      </c>
      <c r="P6" s="69" t="s">
        <v>938</v>
      </c>
      <c r="Q6" s="69" t="s">
        <v>1011</v>
      </c>
      <c r="R6" s="69" t="s">
        <v>2249</v>
      </c>
      <c r="S6" s="69" t="s">
        <v>2879</v>
      </c>
      <c r="T6" s="69" t="s">
        <v>2249</v>
      </c>
      <c r="U6" s="69" t="s">
        <v>2249</v>
      </c>
      <c r="V6" s="116" t="s">
        <v>940</v>
      </c>
      <c r="W6" s="116"/>
      <c r="AD6" s="639">
        <f t="shared" ref="AD6:AD69" si="0">H6*AD$4</f>
        <v>42000.000000000007</v>
      </c>
      <c r="AE6" s="489">
        <f t="shared" ref="AE6:AE69" si="1">H6+AD6</f>
        <v>642000</v>
      </c>
    </row>
    <row r="7" spans="1:31" x14ac:dyDescent="0.35">
      <c r="A7" s="76"/>
      <c r="B7" s="76"/>
      <c r="C7" s="76"/>
      <c r="D7" s="76"/>
      <c r="E7" s="76"/>
      <c r="F7" s="79" t="s">
        <v>14830</v>
      </c>
      <c r="G7" s="116" t="s">
        <v>1063</v>
      </c>
      <c r="H7" s="489">
        <v>600000</v>
      </c>
      <c r="I7" s="116" t="s">
        <v>1063</v>
      </c>
      <c r="J7" s="69" t="s">
        <v>933</v>
      </c>
      <c r="K7" s="116" t="s">
        <v>1063</v>
      </c>
      <c r="L7" s="79" t="s">
        <v>14828</v>
      </c>
      <c r="M7" s="80" t="s">
        <v>14831</v>
      </c>
      <c r="N7" s="116" t="s">
        <v>1063</v>
      </c>
      <c r="O7" s="69" t="s">
        <v>937</v>
      </c>
      <c r="P7" s="69" t="s">
        <v>938</v>
      </c>
      <c r="Q7" s="69" t="s">
        <v>1011</v>
      </c>
      <c r="R7" s="69" t="s">
        <v>2249</v>
      </c>
      <c r="S7" s="69" t="s">
        <v>2879</v>
      </c>
      <c r="T7" s="69" t="s">
        <v>2249</v>
      </c>
      <c r="U7" s="69" t="s">
        <v>2249</v>
      </c>
      <c r="V7" s="116" t="s">
        <v>940</v>
      </c>
      <c r="W7" s="116"/>
      <c r="AD7" s="639">
        <f t="shared" si="0"/>
        <v>42000.000000000007</v>
      </c>
      <c r="AE7" s="489">
        <f t="shared" si="1"/>
        <v>642000</v>
      </c>
    </row>
    <row r="8" spans="1:31" x14ac:dyDescent="0.35">
      <c r="A8" s="76"/>
      <c r="B8" s="76"/>
      <c r="C8" s="76"/>
      <c r="D8" s="76"/>
      <c r="E8" s="76"/>
      <c r="F8" s="79" t="s">
        <v>14832</v>
      </c>
      <c r="G8" s="116" t="s">
        <v>1063</v>
      </c>
      <c r="H8" s="489">
        <v>600000</v>
      </c>
      <c r="I8" s="116" t="s">
        <v>1063</v>
      </c>
      <c r="J8" s="69" t="s">
        <v>933</v>
      </c>
      <c r="K8" s="116" t="s">
        <v>1063</v>
      </c>
      <c r="L8" s="79" t="s">
        <v>14828</v>
      </c>
      <c r="M8" s="80" t="s">
        <v>14833</v>
      </c>
      <c r="N8" s="116" t="s">
        <v>1063</v>
      </c>
      <c r="O8" s="69" t="s">
        <v>937</v>
      </c>
      <c r="P8" s="69" t="s">
        <v>938</v>
      </c>
      <c r="Q8" s="69" t="s">
        <v>1011</v>
      </c>
      <c r="R8" s="69" t="s">
        <v>2249</v>
      </c>
      <c r="S8" s="69" t="s">
        <v>2879</v>
      </c>
      <c r="T8" s="69" t="s">
        <v>2249</v>
      </c>
      <c r="U8" s="69" t="s">
        <v>2249</v>
      </c>
      <c r="V8" s="116" t="s">
        <v>940</v>
      </c>
      <c r="W8" s="116"/>
      <c r="AD8" s="639">
        <f t="shared" si="0"/>
        <v>42000.000000000007</v>
      </c>
      <c r="AE8" s="489">
        <f t="shared" si="1"/>
        <v>642000</v>
      </c>
    </row>
    <row r="9" spans="1:31" x14ac:dyDescent="0.35">
      <c r="A9" s="76"/>
      <c r="B9" s="76"/>
      <c r="C9" s="76"/>
      <c r="D9" s="76"/>
      <c r="E9" s="76"/>
      <c r="F9" s="79" t="s">
        <v>14834</v>
      </c>
      <c r="G9" s="116" t="s">
        <v>1063</v>
      </c>
      <c r="H9" s="489">
        <v>600000</v>
      </c>
      <c r="I9" s="116" t="s">
        <v>1063</v>
      </c>
      <c r="J9" s="69" t="s">
        <v>933</v>
      </c>
      <c r="K9" s="116" t="s">
        <v>1063</v>
      </c>
      <c r="L9" s="79" t="s">
        <v>14828</v>
      </c>
      <c r="M9" s="80" t="s">
        <v>14835</v>
      </c>
      <c r="N9" s="116" t="s">
        <v>1063</v>
      </c>
      <c r="O9" s="69" t="s">
        <v>937</v>
      </c>
      <c r="P9" s="69" t="s">
        <v>938</v>
      </c>
      <c r="Q9" s="69" t="s">
        <v>1011</v>
      </c>
      <c r="R9" s="69" t="s">
        <v>2249</v>
      </c>
      <c r="S9" s="69" t="s">
        <v>2879</v>
      </c>
      <c r="T9" s="69" t="s">
        <v>2249</v>
      </c>
      <c r="U9" s="69" t="s">
        <v>2249</v>
      </c>
      <c r="V9" s="116" t="s">
        <v>940</v>
      </c>
      <c r="W9" s="116"/>
      <c r="AD9" s="639">
        <f t="shared" si="0"/>
        <v>42000.000000000007</v>
      </c>
      <c r="AE9" s="489">
        <f t="shared" si="1"/>
        <v>642000</v>
      </c>
    </row>
    <row r="10" spans="1:31" x14ac:dyDescent="0.35">
      <c r="A10" s="76"/>
      <c r="B10" s="77"/>
      <c r="C10" s="77"/>
      <c r="D10" s="77"/>
      <c r="E10" s="77"/>
      <c r="F10" s="79" t="s">
        <v>14836</v>
      </c>
      <c r="G10" s="116" t="s">
        <v>1063</v>
      </c>
      <c r="H10" s="489">
        <v>600000</v>
      </c>
      <c r="I10" s="116" t="s">
        <v>1063</v>
      </c>
      <c r="J10" s="69" t="s">
        <v>933</v>
      </c>
      <c r="K10" s="116" t="s">
        <v>1063</v>
      </c>
      <c r="L10" s="79" t="s">
        <v>14828</v>
      </c>
      <c r="M10" s="80" t="s">
        <v>14837</v>
      </c>
      <c r="N10" s="116" t="s">
        <v>1063</v>
      </c>
      <c r="O10" s="69" t="s">
        <v>937</v>
      </c>
      <c r="P10" s="69" t="s">
        <v>938</v>
      </c>
      <c r="Q10" s="69" t="s">
        <v>1011</v>
      </c>
      <c r="R10" s="69" t="s">
        <v>2249</v>
      </c>
      <c r="S10" s="69" t="s">
        <v>2879</v>
      </c>
      <c r="T10" s="69" t="s">
        <v>2249</v>
      </c>
      <c r="U10" s="69" t="s">
        <v>2249</v>
      </c>
      <c r="V10" s="116" t="s">
        <v>940</v>
      </c>
      <c r="W10" s="116"/>
      <c r="AD10" s="639">
        <f t="shared" si="0"/>
        <v>42000.000000000007</v>
      </c>
      <c r="AE10" s="489">
        <f t="shared" si="1"/>
        <v>642000</v>
      </c>
    </row>
    <row r="11" spans="1:31" x14ac:dyDescent="0.35">
      <c r="A11" s="76"/>
      <c r="B11" s="76"/>
      <c r="C11" s="76"/>
      <c r="D11" s="76"/>
      <c r="E11" s="76"/>
      <c r="F11" s="79" t="s">
        <v>14838</v>
      </c>
      <c r="G11" s="116" t="s">
        <v>1063</v>
      </c>
      <c r="H11" s="489">
        <v>600000</v>
      </c>
      <c r="I11" s="116" t="s">
        <v>1063</v>
      </c>
      <c r="J11" s="69" t="s">
        <v>933</v>
      </c>
      <c r="K11" s="116" t="s">
        <v>1063</v>
      </c>
      <c r="L11" s="79" t="s">
        <v>14828</v>
      </c>
      <c r="M11" s="80" t="s">
        <v>14839</v>
      </c>
      <c r="N11" s="116" t="s">
        <v>1063</v>
      </c>
      <c r="O11" s="69" t="s">
        <v>937</v>
      </c>
      <c r="P11" s="69" t="s">
        <v>938</v>
      </c>
      <c r="Q11" s="69" t="s">
        <v>1011</v>
      </c>
      <c r="R11" s="69" t="s">
        <v>2249</v>
      </c>
      <c r="S11" s="69" t="s">
        <v>2879</v>
      </c>
      <c r="T11" s="69" t="s">
        <v>2249</v>
      </c>
      <c r="U11" s="69" t="s">
        <v>2249</v>
      </c>
      <c r="V11" s="116" t="s">
        <v>940</v>
      </c>
      <c r="W11" s="116"/>
      <c r="AD11" s="639">
        <f t="shared" si="0"/>
        <v>42000.000000000007</v>
      </c>
      <c r="AE11" s="489">
        <f t="shared" si="1"/>
        <v>642000</v>
      </c>
    </row>
    <row r="12" spans="1:31" x14ac:dyDescent="0.35">
      <c r="A12" s="76"/>
      <c r="B12" s="76"/>
      <c r="C12" s="76"/>
      <c r="D12" s="76"/>
      <c r="E12" s="76"/>
      <c r="F12" s="79" t="s">
        <v>14840</v>
      </c>
      <c r="G12" s="116" t="s">
        <v>1063</v>
      </c>
      <c r="H12" s="489">
        <v>600000</v>
      </c>
      <c r="I12" s="116" t="s">
        <v>1063</v>
      </c>
      <c r="J12" s="69" t="s">
        <v>933</v>
      </c>
      <c r="K12" s="116" t="s">
        <v>1063</v>
      </c>
      <c r="L12" s="79" t="s">
        <v>14828</v>
      </c>
      <c r="M12" s="80" t="s">
        <v>14841</v>
      </c>
      <c r="N12" s="116" t="s">
        <v>1063</v>
      </c>
      <c r="O12" s="69" t="s">
        <v>937</v>
      </c>
      <c r="P12" s="69" t="s">
        <v>938</v>
      </c>
      <c r="Q12" s="69" t="s">
        <v>1011</v>
      </c>
      <c r="R12" s="69" t="s">
        <v>2249</v>
      </c>
      <c r="S12" s="69" t="s">
        <v>2879</v>
      </c>
      <c r="T12" s="69" t="s">
        <v>2249</v>
      </c>
      <c r="U12" s="69" t="s">
        <v>2249</v>
      </c>
      <c r="V12" s="116" t="s">
        <v>940</v>
      </c>
      <c r="W12" s="116"/>
      <c r="AD12" s="639">
        <f t="shared" si="0"/>
        <v>42000.000000000007</v>
      </c>
      <c r="AE12" s="489">
        <f t="shared" si="1"/>
        <v>642000</v>
      </c>
    </row>
    <row r="13" spans="1:31" x14ac:dyDescent="0.35">
      <c r="A13" s="76"/>
      <c r="B13" s="76"/>
      <c r="C13" s="76"/>
      <c r="D13" s="76"/>
      <c r="E13" s="76"/>
      <c r="F13" s="79" t="s">
        <v>14842</v>
      </c>
      <c r="G13" s="116" t="s">
        <v>1063</v>
      </c>
      <c r="H13" s="489">
        <v>650000</v>
      </c>
      <c r="I13" s="116" t="s">
        <v>1063</v>
      </c>
      <c r="J13" s="69" t="s">
        <v>933</v>
      </c>
      <c r="K13" s="116" t="s">
        <v>1063</v>
      </c>
      <c r="L13" s="79" t="s">
        <v>14825</v>
      </c>
      <c r="M13" s="80" t="s">
        <v>14843</v>
      </c>
      <c r="N13" s="116" t="s">
        <v>1063</v>
      </c>
      <c r="O13" s="69" t="s">
        <v>937</v>
      </c>
      <c r="P13" s="69" t="s">
        <v>967</v>
      </c>
      <c r="Q13" s="69" t="s">
        <v>1011</v>
      </c>
      <c r="R13" s="69" t="s">
        <v>2249</v>
      </c>
      <c r="S13" s="69" t="s">
        <v>2879</v>
      </c>
      <c r="T13" s="69" t="s">
        <v>2249</v>
      </c>
      <c r="U13" s="69" t="s">
        <v>2249</v>
      </c>
      <c r="V13" s="116" t="s">
        <v>940</v>
      </c>
      <c r="W13" s="116"/>
      <c r="AD13" s="639">
        <f t="shared" si="0"/>
        <v>45500.000000000007</v>
      </c>
      <c r="AE13" s="489">
        <f t="shared" si="1"/>
        <v>695500</v>
      </c>
    </row>
    <row r="14" spans="1:31" x14ac:dyDescent="0.35">
      <c r="A14" s="76"/>
      <c r="B14" s="76"/>
      <c r="C14" s="76"/>
      <c r="D14" s="76"/>
      <c r="E14" s="76"/>
      <c r="F14" s="79" t="s">
        <v>14844</v>
      </c>
      <c r="G14" s="116" t="s">
        <v>1063</v>
      </c>
      <c r="H14" s="489">
        <v>600000</v>
      </c>
      <c r="I14" s="116" t="s">
        <v>1063</v>
      </c>
      <c r="J14" s="69" t="s">
        <v>933</v>
      </c>
      <c r="K14" s="116" t="s">
        <v>1063</v>
      </c>
      <c r="L14" s="79" t="s">
        <v>14828</v>
      </c>
      <c r="M14" s="80" t="s">
        <v>14845</v>
      </c>
      <c r="N14" s="116" t="s">
        <v>1063</v>
      </c>
      <c r="O14" s="69" t="s">
        <v>937</v>
      </c>
      <c r="P14" s="69" t="s">
        <v>938</v>
      </c>
      <c r="Q14" s="69" t="s">
        <v>1011</v>
      </c>
      <c r="R14" s="69" t="s">
        <v>2249</v>
      </c>
      <c r="S14" s="69" t="s">
        <v>2879</v>
      </c>
      <c r="T14" s="69" t="s">
        <v>2249</v>
      </c>
      <c r="U14" s="69" t="s">
        <v>2249</v>
      </c>
      <c r="V14" s="116" t="s">
        <v>940</v>
      </c>
      <c r="W14" s="116"/>
      <c r="AD14" s="639">
        <f t="shared" si="0"/>
        <v>42000.000000000007</v>
      </c>
      <c r="AE14" s="489">
        <f t="shared" si="1"/>
        <v>642000</v>
      </c>
    </row>
    <row r="15" spans="1:31" x14ac:dyDescent="0.35">
      <c r="A15" s="76"/>
      <c r="B15" s="76"/>
      <c r="C15" s="76"/>
      <c r="D15" s="76"/>
      <c r="E15" s="76"/>
      <c r="F15" s="79" t="s">
        <v>14846</v>
      </c>
      <c r="G15" s="116" t="s">
        <v>1063</v>
      </c>
      <c r="H15" s="489">
        <v>600000</v>
      </c>
      <c r="I15" s="116" t="s">
        <v>1063</v>
      </c>
      <c r="J15" s="69" t="s">
        <v>933</v>
      </c>
      <c r="K15" s="116" t="s">
        <v>1063</v>
      </c>
      <c r="L15" s="79" t="s">
        <v>14828</v>
      </c>
      <c r="M15" s="80" t="s">
        <v>14847</v>
      </c>
      <c r="N15" s="116" t="s">
        <v>1063</v>
      </c>
      <c r="O15" s="69" t="s">
        <v>937</v>
      </c>
      <c r="P15" s="69" t="s">
        <v>938</v>
      </c>
      <c r="Q15" s="69" t="s">
        <v>1011</v>
      </c>
      <c r="R15" s="69" t="s">
        <v>2249</v>
      </c>
      <c r="S15" s="69" t="s">
        <v>2879</v>
      </c>
      <c r="T15" s="69" t="s">
        <v>2249</v>
      </c>
      <c r="U15" s="69" t="s">
        <v>2249</v>
      </c>
      <c r="V15" s="116" t="s">
        <v>940</v>
      </c>
      <c r="W15" s="116"/>
      <c r="AD15" s="639">
        <f t="shared" si="0"/>
        <v>42000.000000000007</v>
      </c>
      <c r="AE15" s="489">
        <f t="shared" si="1"/>
        <v>642000</v>
      </c>
    </row>
    <row r="16" spans="1:31" x14ac:dyDescent="0.35">
      <c r="A16" s="76"/>
      <c r="B16" s="76"/>
      <c r="C16" s="76"/>
      <c r="D16" s="76"/>
      <c r="E16" s="76"/>
      <c r="F16" s="79" t="s">
        <v>14848</v>
      </c>
      <c r="G16" s="116" t="s">
        <v>1063</v>
      </c>
      <c r="H16" s="489">
        <v>600000</v>
      </c>
      <c r="I16" s="116" t="s">
        <v>1063</v>
      </c>
      <c r="J16" s="69" t="s">
        <v>933</v>
      </c>
      <c r="K16" s="116" t="s">
        <v>1063</v>
      </c>
      <c r="L16" s="79" t="s">
        <v>14828</v>
      </c>
      <c r="M16" s="80" t="s">
        <v>14849</v>
      </c>
      <c r="N16" s="116" t="s">
        <v>1063</v>
      </c>
      <c r="O16" s="69" t="s">
        <v>937</v>
      </c>
      <c r="P16" s="69" t="s">
        <v>938</v>
      </c>
      <c r="Q16" s="69" t="s">
        <v>1011</v>
      </c>
      <c r="R16" s="69" t="s">
        <v>2249</v>
      </c>
      <c r="S16" s="69" t="s">
        <v>2879</v>
      </c>
      <c r="T16" s="69" t="s">
        <v>2249</v>
      </c>
      <c r="U16" s="69" t="s">
        <v>2249</v>
      </c>
      <c r="V16" s="116" t="s">
        <v>940</v>
      </c>
      <c r="W16" s="116"/>
      <c r="AD16" s="639">
        <f t="shared" si="0"/>
        <v>42000.000000000007</v>
      </c>
      <c r="AE16" s="489">
        <f t="shared" si="1"/>
        <v>642000</v>
      </c>
    </row>
    <row r="17" spans="1:31" x14ac:dyDescent="0.35">
      <c r="A17" s="76"/>
      <c r="B17" s="76"/>
      <c r="C17" s="76"/>
      <c r="D17" s="76"/>
      <c r="E17" s="76"/>
      <c r="F17" s="79" t="s">
        <v>14850</v>
      </c>
      <c r="G17" s="116" t="s">
        <v>1063</v>
      </c>
      <c r="H17" s="489">
        <v>600000</v>
      </c>
      <c r="I17" s="116" t="s">
        <v>1063</v>
      </c>
      <c r="J17" s="69" t="s">
        <v>933</v>
      </c>
      <c r="K17" s="116" t="s">
        <v>1063</v>
      </c>
      <c r="L17" s="79" t="s">
        <v>14828</v>
      </c>
      <c r="M17" s="80" t="s">
        <v>14851</v>
      </c>
      <c r="N17" s="116" t="s">
        <v>1063</v>
      </c>
      <c r="O17" s="69" t="s">
        <v>937</v>
      </c>
      <c r="P17" s="69" t="s">
        <v>938</v>
      </c>
      <c r="Q17" s="69" t="s">
        <v>1011</v>
      </c>
      <c r="R17" s="69" t="s">
        <v>2249</v>
      </c>
      <c r="S17" s="69" t="s">
        <v>2879</v>
      </c>
      <c r="T17" s="69" t="s">
        <v>2249</v>
      </c>
      <c r="U17" s="69" t="s">
        <v>2249</v>
      </c>
      <c r="V17" s="116" t="s">
        <v>940</v>
      </c>
      <c r="W17" s="116"/>
      <c r="AD17" s="639">
        <f t="shared" si="0"/>
        <v>42000.000000000007</v>
      </c>
      <c r="AE17" s="489">
        <f t="shared" si="1"/>
        <v>642000</v>
      </c>
    </row>
    <row r="18" spans="1:31" x14ac:dyDescent="0.35">
      <c r="A18" s="76"/>
      <c r="B18" s="76"/>
      <c r="C18" s="76"/>
      <c r="D18" s="76"/>
      <c r="E18" s="76"/>
      <c r="F18" s="79" t="s">
        <v>14852</v>
      </c>
      <c r="G18" s="116" t="s">
        <v>1063</v>
      </c>
      <c r="H18" s="489">
        <v>600000</v>
      </c>
      <c r="I18" s="116" t="s">
        <v>1063</v>
      </c>
      <c r="J18" s="69" t="s">
        <v>933</v>
      </c>
      <c r="K18" s="116" t="s">
        <v>1063</v>
      </c>
      <c r="L18" s="79" t="s">
        <v>14828</v>
      </c>
      <c r="M18" s="80" t="s">
        <v>14853</v>
      </c>
      <c r="N18" s="116" t="s">
        <v>1063</v>
      </c>
      <c r="O18" s="69" t="s">
        <v>937</v>
      </c>
      <c r="P18" s="69" t="s">
        <v>938</v>
      </c>
      <c r="Q18" s="69" t="s">
        <v>1011</v>
      </c>
      <c r="R18" s="69" t="s">
        <v>2249</v>
      </c>
      <c r="S18" s="69" t="s">
        <v>2879</v>
      </c>
      <c r="T18" s="69" t="s">
        <v>2249</v>
      </c>
      <c r="U18" s="69" t="s">
        <v>2249</v>
      </c>
      <c r="V18" s="116" t="s">
        <v>940</v>
      </c>
      <c r="W18" s="116"/>
      <c r="AD18" s="639">
        <f t="shared" si="0"/>
        <v>42000.000000000007</v>
      </c>
      <c r="AE18" s="489">
        <f t="shared" si="1"/>
        <v>642000</v>
      </c>
    </row>
    <row r="19" spans="1:31" x14ac:dyDescent="0.35">
      <c r="A19" s="76"/>
      <c r="B19" s="76"/>
      <c r="C19" s="76"/>
      <c r="D19" s="76"/>
      <c r="E19" s="76"/>
      <c r="F19" s="79" t="s">
        <v>14854</v>
      </c>
      <c r="G19" s="116" t="s">
        <v>1063</v>
      </c>
      <c r="H19" s="489">
        <v>600000</v>
      </c>
      <c r="I19" s="116" t="s">
        <v>1063</v>
      </c>
      <c r="J19" s="69" t="s">
        <v>933</v>
      </c>
      <c r="K19" s="116" t="s">
        <v>1063</v>
      </c>
      <c r="L19" s="79" t="s">
        <v>14828</v>
      </c>
      <c r="M19" s="80" t="s">
        <v>14618</v>
      </c>
      <c r="N19" s="116" t="s">
        <v>1063</v>
      </c>
      <c r="O19" s="69" t="s">
        <v>937</v>
      </c>
      <c r="P19" s="69" t="s">
        <v>938</v>
      </c>
      <c r="Q19" s="69" t="s">
        <v>1011</v>
      </c>
      <c r="R19" s="69" t="s">
        <v>2249</v>
      </c>
      <c r="S19" s="69" t="s">
        <v>2879</v>
      </c>
      <c r="T19" s="69" t="s">
        <v>2249</v>
      </c>
      <c r="U19" s="69" t="s">
        <v>2249</v>
      </c>
      <c r="V19" s="116" t="s">
        <v>940</v>
      </c>
      <c r="W19" s="116"/>
      <c r="AD19" s="639">
        <f t="shared" si="0"/>
        <v>42000.000000000007</v>
      </c>
      <c r="AE19" s="489">
        <f t="shared" si="1"/>
        <v>642000</v>
      </c>
    </row>
    <row r="20" spans="1:31" x14ac:dyDescent="0.35">
      <c r="A20" s="76"/>
      <c r="B20" s="76"/>
      <c r="C20" s="76"/>
      <c r="D20" s="76"/>
      <c r="E20" s="76"/>
      <c r="F20" s="79" t="s">
        <v>14855</v>
      </c>
      <c r="G20" s="116" t="s">
        <v>1063</v>
      </c>
      <c r="H20" s="489">
        <v>600000</v>
      </c>
      <c r="I20" s="116" t="s">
        <v>1063</v>
      </c>
      <c r="J20" s="69" t="s">
        <v>933</v>
      </c>
      <c r="K20" s="116" t="s">
        <v>1063</v>
      </c>
      <c r="L20" s="79" t="s">
        <v>14828</v>
      </c>
      <c r="M20" s="80" t="s">
        <v>14856</v>
      </c>
      <c r="N20" s="116" t="s">
        <v>1063</v>
      </c>
      <c r="O20" s="69" t="s">
        <v>937</v>
      </c>
      <c r="P20" s="69" t="s">
        <v>938</v>
      </c>
      <c r="Q20" s="69" t="s">
        <v>1011</v>
      </c>
      <c r="R20" s="69" t="s">
        <v>2249</v>
      </c>
      <c r="S20" s="69" t="s">
        <v>2879</v>
      </c>
      <c r="T20" s="69" t="s">
        <v>2249</v>
      </c>
      <c r="U20" s="69" t="s">
        <v>2249</v>
      </c>
      <c r="V20" s="116" t="s">
        <v>940</v>
      </c>
      <c r="W20" s="116"/>
      <c r="AD20" s="639">
        <f t="shared" si="0"/>
        <v>42000.000000000007</v>
      </c>
      <c r="AE20" s="489">
        <f t="shared" si="1"/>
        <v>642000</v>
      </c>
    </row>
    <row r="21" spans="1:31" x14ac:dyDescent="0.35">
      <c r="A21" s="76"/>
      <c r="B21" s="76"/>
      <c r="C21" s="76"/>
      <c r="D21" s="76"/>
      <c r="E21" s="76"/>
      <c r="F21" s="79" t="s">
        <v>14857</v>
      </c>
      <c r="G21" s="116" t="s">
        <v>1063</v>
      </c>
      <c r="H21" s="489">
        <v>650000</v>
      </c>
      <c r="I21" s="116" t="s">
        <v>1063</v>
      </c>
      <c r="J21" s="69" t="s">
        <v>933</v>
      </c>
      <c r="K21" s="116" t="s">
        <v>1063</v>
      </c>
      <c r="L21" s="79" t="s">
        <v>14825</v>
      </c>
      <c r="M21" s="80" t="s">
        <v>14858</v>
      </c>
      <c r="N21" s="116" t="s">
        <v>1063</v>
      </c>
      <c r="O21" s="69" t="s">
        <v>937</v>
      </c>
      <c r="P21" s="69" t="s">
        <v>967</v>
      </c>
      <c r="Q21" s="69" t="s">
        <v>1011</v>
      </c>
      <c r="R21" s="69" t="s">
        <v>2249</v>
      </c>
      <c r="S21" s="69" t="s">
        <v>2879</v>
      </c>
      <c r="T21" s="69" t="s">
        <v>2249</v>
      </c>
      <c r="U21" s="69" t="s">
        <v>2249</v>
      </c>
      <c r="V21" s="116" t="s">
        <v>940</v>
      </c>
      <c r="W21" s="116"/>
      <c r="AD21" s="639">
        <f t="shared" si="0"/>
        <v>45500.000000000007</v>
      </c>
      <c r="AE21" s="489">
        <f t="shared" si="1"/>
        <v>695500</v>
      </c>
    </row>
    <row r="22" spans="1:31" x14ac:dyDescent="0.35">
      <c r="A22" s="76"/>
      <c r="B22" s="76"/>
      <c r="C22" s="76"/>
      <c r="D22" s="76"/>
      <c r="E22" s="76"/>
      <c r="F22" s="79" t="s">
        <v>14859</v>
      </c>
      <c r="G22" s="116" t="s">
        <v>1063</v>
      </c>
      <c r="H22" s="489">
        <v>600000</v>
      </c>
      <c r="I22" s="116" t="s">
        <v>1063</v>
      </c>
      <c r="J22" s="69" t="s">
        <v>14860</v>
      </c>
      <c r="K22" s="116" t="s">
        <v>1063</v>
      </c>
      <c r="L22" s="79" t="s">
        <v>8968</v>
      </c>
      <c r="M22" s="80" t="s">
        <v>14861</v>
      </c>
      <c r="N22" s="116" t="s">
        <v>1063</v>
      </c>
      <c r="O22" s="69" t="s">
        <v>937</v>
      </c>
      <c r="P22" s="69" t="s">
        <v>8162</v>
      </c>
      <c r="Q22" s="69" t="s">
        <v>4819</v>
      </c>
      <c r="R22" s="69" t="s">
        <v>2249</v>
      </c>
      <c r="S22" s="69" t="s">
        <v>2879</v>
      </c>
      <c r="T22" s="69" t="s">
        <v>2249</v>
      </c>
      <c r="U22" s="69" t="s">
        <v>2249</v>
      </c>
      <c r="V22" s="116" t="s">
        <v>940</v>
      </c>
      <c r="W22" s="116"/>
      <c r="AD22" s="639">
        <f t="shared" si="0"/>
        <v>42000.000000000007</v>
      </c>
      <c r="AE22" s="489">
        <f t="shared" si="1"/>
        <v>642000</v>
      </c>
    </row>
    <row r="23" spans="1:31" x14ac:dyDescent="0.35">
      <c r="A23" s="76"/>
      <c r="B23" s="76"/>
      <c r="C23" s="76"/>
      <c r="D23" s="76"/>
      <c r="E23" s="76"/>
      <c r="F23" s="79" t="s">
        <v>14862</v>
      </c>
      <c r="G23" s="116" t="s">
        <v>1063</v>
      </c>
      <c r="H23" s="489">
        <v>600000</v>
      </c>
      <c r="I23" s="116" t="s">
        <v>1063</v>
      </c>
      <c r="J23" s="69" t="s">
        <v>14860</v>
      </c>
      <c r="K23" s="116" t="s">
        <v>1063</v>
      </c>
      <c r="L23" s="79" t="s">
        <v>8968</v>
      </c>
      <c r="M23" s="80" t="s">
        <v>14863</v>
      </c>
      <c r="N23" s="116" t="s">
        <v>1063</v>
      </c>
      <c r="O23" s="69" t="s">
        <v>937</v>
      </c>
      <c r="P23" s="69" t="s">
        <v>8162</v>
      </c>
      <c r="Q23" s="69" t="s">
        <v>4819</v>
      </c>
      <c r="R23" s="69" t="s">
        <v>2249</v>
      </c>
      <c r="S23" s="69" t="s">
        <v>2879</v>
      </c>
      <c r="T23" s="69" t="s">
        <v>2249</v>
      </c>
      <c r="U23" s="69" t="s">
        <v>2249</v>
      </c>
      <c r="V23" s="116" t="s">
        <v>940</v>
      </c>
      <c r="W23" s="116"/>
      <c r="AD23" s="639">
        <f t="shared" si="0"/>
        <v>42000.000000000007</v>
      </c>
      <c r="AE23" s="489">
        <f t="shared" si="1"/>
        <v>642000</v>
      </c>
    </row>
    <row r="24" spans="1:31" x14ac:dyDescent="0.35">
      <c r="A24" s="76"/>
      <c r="B24" s="76"/>
      <c r="C24" s="76"/>
      <c r="D24" s="76"/>
      <c r="E24" s="76"/>
      <c r="F24" s="79" t="s">
        <v>14864</v>
      </c>
      <c r="G24" s="116" t="s">
        <v>1063</v>
      </c>
      <c r="H24" s="489">
        <v>600000</v>
      </c>
      <c r="I24" s="116" t="s">
        <v>1063</v>
      </c>
      <c r="J24" s="69" t="s">
        <v>14860</v>
      </c>
      <c r="K24" s="116" t="s">
        <v>1063</v>
      </c>
      <c r="L24" s="79" t="s">
        <v>8968</v>
      </c>
      <c r="M24" s="80" t="s">
        <v>14865</v>
      </c>
      <c r="N24" s="116" t="s">
        <v>1063</v>
      </c>
      <c r="O24" s="69" t="s">
        <v>937</v>
      </c>
      <c r="P24" s="69" t="s">
        <v>8162</v>
      </c>
      <c r="Q24" s="69" t="s">
        <v>4819</v>
      </c>
      <c r="R24" s="69" t="s">
        <v>2249</v>
      </c>
      <c r="S24" s="69" t="s">
        <v>2879</v>
      </c>
      <c r="T24" s="69" t="s">
        <v>2249</v>
      </c>
      <c r="U24" s="69" t="s">
        <v>2249</v>
      </c>
      <c r="V24" s="116" t="s">
        <v>940</v>
      </c>
      <c r="W24" s="116"/>
      <c r="AD24" s="639">
        <f t="shared" si="0"/>
        <v>42000.000000000007</v>
      </c>
      <c r="AE24" s="489">
        <f t="shared" si="1"/>
        <v>642000</v>
      </c>
    </row>
    <row r="25" spans="1:31" x14ac:dyDescent="0.35">
      <c r="A25" s="76"/>
      <c r="B25" s="76"/>
      <c r="C25" s="76"/>
      <c r="D25" s="76"/>
      <c r="E25" s="76"/>
      <c r="F25" s="79" t="s">
        <v>14866</v>
      </c>
      <c r="G25" s="116" t="s">
        <v>1063</v>
      </c>
      <c r="H25" s="489">
        <v>600000</v>
      </c>
      <c r="I25" s="116" t="s">
        <v>1063</v>
      </c>
      <c r="J25" s="69" t="s">
        <v>14860</v>
      </c>
      <c r="K25" s="116" t="s">
        <v>1063</v>
      </c>
      <c r="L25" s="79" t="s">
        <v>8968</v>
      </c>
      <c r="M25" s="80" t="s">
        <v>14867</v>
      </c>
      <c r="N25" s="116" t="s">
        <v>1063</v>
      </c>
      <c r="O25" s="69" t="s">
        <v>937</v>
      </c>
      <c r="P25" s="69" t="s">
        <v>8162</v>
      </c>
      <c r="Q25" s="69" t="s">
        <v>4819</v>
      </c>
      <c r="R25" s="69" t="s">
        <v>2249</v>
      </c>
      <c r="S25" s="69" t="s">
        <v>2879</v>
      </c>
      <c r="T25" s="69" t="s">
        <v>2249</v>
      </c>
      <c r="U25" s="69" t="s">
        <v>2249</v>
      </c>
      <c r="V25" s="116" t="s">
        <v>940</v>
      </c>
      <c r="W25" s="116"/>
      <c r="AD25" s="639">
        <f t="shared" si="0"/>
        <v>42000.000000000007</v>
      </c>
      <c r="AE25" s="489">
        <f t="shared" si="1"/>
        <v>642000</v>
      </c>
    </row>
    <row r="26" spans="1:31" x14ac:dyDescent="0.35">
      <c r="A26" s="76"/>
      <c r="B26" s="76"/>
      <c r="C26" s="76"/>
      <c r="D26" s="76"/>
      <c r="E26" s="76"/>
      <c r="F26" s="79" t="s">
        <v>14868</v>
      </c>
      <c r="G26" s="116" t="s">
        <v>1063</v>
      </c>
      <c r="H26" s="489">
        <v>600000</v>
      </c>
      <c r="I26" s="116" t="s">
        <v>1063</v>
      </c>
      <c r="J26" s="69" t="s">
        <v>14860</v>
      </c>
      <c r="K26" s="116" t="s">
        <v>1063</v>
      </c>
      <c r="L26" s="79" t="s">
        <v>8968</v>
      </c>
      <c r="M26" s="80" t="s">
        <v>14869</v>
      </c>
      <c r="N26" s="116" t="s">
        <v>1063</v>
      </c>
      <c r="O26" s="69" t="s">
        <v>937</v>
      </c>
      <c r="P26" s="69" t="s">
        <v>8162</v>
      </c>
      <c r="Q26" s="69" t="s">
        <v>4819</v>
      </c>
      <c r="R26" s="69" t="s">
        <v>2249</v>
      </c>
      <c r="S26" s="69" t="s">
        <v>2879</v>
      </c>
      <c r="T26" s="69" t="s">
        <v>2249</v>
      </c>
      <c r="U26" s="69" t="s">
        <v>2249</v>
      </c>
      <c r="V26" s="116" t="s">
        <v>940</v>
      </c>
      <c r="W26" s="116"/>
      <c r="AD26" s="639">
        <f t="shared" si="0"/>
        <v>42000.000000000007</v>
      </c>
      <c r="AE26" s="489">
        <f t="shared" si="1"/>
        <v>642000</v>
      </c>
    </row>
    <row r="27" spans="1:31" x14ac:dyDescent="0.35">
      <c r="A27" s="76"/>
      <c r="B27" s="76"/>
      <c r="C27" s="76"/>
      <c r="D27" s="76"/>
      <c r="E27" s="76"/>
      <c r="F27" s="79" t="s">
        <v>14870</v>
      </c>
      <c r="G27" s="116" t="s">
        <v>1063</v>
      </c>
      <c r="H27" s="489">
        <v>600000</v>
      </c>
      <c r="I27" s="116" t="s">
        <v>1063</v>
      </c>
      <c r="J27" s="69" t="s">
        <v>14860</v>
      </c>
      <c r="K27" s="116" t="s">
        <v>1063</v>
      </c>
      <c r="L27" s="79" t="s">
        <v>1575</v>
      </c>
      <c r="M27" s="69" t="s">
        <v>2879</v>
      </c>
      <c r="N27" s="116" t="s">
        <v>1063</v>
      </c>
      <c r="O27" s="69" t="s">
        <v>937</v>
      </c>
      <c r="P27" s="69" t="s">
        <v>2879</v>
      </c>
      <c r="Q27" s="69" t="s">
        <v>4819</v>
      </c>
      <c r="R27" s="69" t="s">
        <v>2249</v>
      </c>
      <c r="S27" s="69" t="s">
        <v>2879</v>
      </c>
      <c r="T27" s="69" t="s">
        <v>2249</v>
      </c>
      <c r="U27" s="69" t="s">
        <v>2249</v>
      </c>
      <c r="V27" s="116" t="s">
        <v>940</v>
      </c>
      <c r="W27" s="116"/>
      <c r="AD27" s="639">
        <f t="shared" si="0"/>
        <v>42000.000000000007</v>
      </c>
      <c r="AE27" s="489">
        <f t="shared" si="1"/>
        <v>642000</v>
      </c>
    </row>
    <row r="28" spans="1:31" x14ac:dyDescent="0.35">
      <c r="A28" s="76"/>
      <c r="B28" s="76"/>
      <c r="C28" s="76"/>
      <c r="D28" s="76"/>
      <c r="E28" s="76"/>
      <c r="F28" s="79" t="s">
        <v>14871</v>
      </c>
      <c r="G28" s="116" t="s">
        <v>1063</v>
      </c>
      <c r="H28" s="489">
        <v>650000</v>
      </c>
      <c r="I28" s="116" t="s">
        <v>1063</v>
      </c>
      <c r="J28" s="69" t="s">
        <v>14860</v>
      </c>
      <c r="K28" s="116" t="s">
        <v>1063</v>
      </c>
      <c r="L28" s="79" t="s">
        <v>1575</v>
      </c>
      <c r="M28" s="69" t="s">
        <v>2249</v>
      </c>
      <c r="N28" s="116" t="s">
        <v>1063</v>
      </c>
      <c r="O28" s="69" t="s">
        <v>937</v>
      </c>
      <c r="P28" s="69" t="s">
        <v>2249</v>
      </c>
      <c r="Q28" s="69" t="s">
        <v>4819</v>
      </c>
      <c r="R28" s="69" t="s">
        <v>2249</v>
      </c>
      <c r="S28" s="69" t="s">
        <v>2879</v>
      </c>
      <c r="T28" s="69" t="s">
        <v>2249</v>
      </c>
      <c r="U28" s="69" t="s">
        <v>2249</v>
      </c>
      <c r="V28" s="116" t="s">
        <v>940</v>
      </c>
      <c r="W28" s="116"/>
      <c r="AD28" s="639">
        <f t="shared" si="0"/>
        <v>45500.000000000007</v>
      </c>
      <c r="AE28" s="489">
        <f t="shared" si="1"/>
        <v>695500</v>
      </c>
    </row>
    <row r="29" spans="1:31" x14ac:dyDescent="0.35">
      <c r="A29" s="76"/>
      <c r="B29" s="76"/>
      <c r="C29" s="76"/>
      <c r="D29" s="76"/>
      <c r="E29" s="76"/>
      <c r="F29" s="79" t="s">
        <v>14872</v>
      </c>
      <c r="G29" s="116" t="s">
        <v>1063</v>
      </c>
      <c r="H29" s="489">
        <v>600000</v>
      </c>
      <c r="I29" s="116" t="s">
        <v>1063</v>
      </c>
      <c r="J29" s="69" t="s">
        <v>14860</v>
      </c>
      <c r="K29" s="116" t="s">
        <v>1063</v>
      </c>
      <c r="L29" s="79" t="s">
        <v>1575</v>
      </c>
      <c r="M29" s="69" t="s">
        <v>2249</v>
      </c>
      <c r="N29" s="116" t="s">
        <v>1063</v>
      </c>
      <c r="O29" s="69" t="s">
        <v>937</v>
      </c>
      <c r="P29" s="69" t="s">
        <v>2249</v>
      </c>
      <c r="Q29" s="69" t="s">
        <v>4819</v>
      </c>
      <c r="R29" s="69" t="s">
        <v>2249</v>
      </c>
      <c r="S29" s="69" t="s">
        <v>2879</v>
      </c>
      <c r="T29" s="69" t="s">
        <v>2249</v>
      </c>
      <c r="U29" s="69" t="s">
        <v>2249</v>
      </c>
      <c r="V29" s="116" t="s">
        <v>940</v>
      </c>
      <c r="W29" s="116"/>
      <c r="AD29" s="639">
        <f t="shared" si="0"/>
        <v>42000.000000000007</v>
      </c>
      <c r="AE29" s="489">
        <f t="shared" si="1"/>
        <v>642000</v>
      </c>
    </row>
    <row r="30" spans="1:31" x14ac:dyDescent="0.35">
      <c r="A30" s="76"/>
      <c r="B30" s="76"/>
      <c r="C30" s="76"/>
      <c r="D30" s="76"/>
      <c r="E30" s="76"/>
      <c r="F30" s="79" t="s">
        <v>14873</v>
      </c>
      <c r="G30" s="116" t="s">
        <v>1063</v>
      </c>
      <c r="H30" s="489">
        <v>600000</v>
      </c>
      <c r="I30" s="116" t="s">
        <v>1063</v>
      </c>
      <c r="J30" s="69" t="s">
        <v>14860</v>
      </c>
      <c r="K30" s="116" t="s">
        <v>1063</v>
      </c>
      <c r="L30" s="79" t="s">
        <v>1575</v>
      </c>
      <c r="M30" s="69" t="s">
        <v>2249</v>
      </c>
      <c r="N30" s="116" t="s">
        <v>1063</v>
      </c>
      <c r="O30" s="69" t="s">
        <v>937</v>
      </c>
      <c r="P30" s="69" t="s">
        <v>2249</v>
      </c>
      <c r="Q30" s="69" t="s">
        <v>4819</v>
      </c>
      <c r="R30" s="69" t="s">
        <v>2249</v>
      </c>
      <c r="S30" s="69" t="s">
        <v>2879</v>
      </c>
      <c r="T30" s="69" t="s">
        <v>2249</v>
      </c>
      <c r="U30" s="69" t="s">
        <v>2249</v>
      </c>
      <c r="V30" s="116" t="s">
        <v>940</v>
      </c>
      <c r="W30" s="116"/>
      <c r="AD30" s="639">
        <f t="shared" si="0"/>
        <v>42000.000000000007</v>
      </c>
      <c r="AE30" s="489">
        <f t="shared" si="1"/>
        <v>642000</v>
      </c>
    </row>
    <row r="31" spans="1:31" x14ac:dyDescent="0.35">
      <c r="A31" s="76"/>
      <c r="B31" s="76"/>
      <c r="C31" s="76"/>
      <c r="D31" s="76"/>
      <c r="E31" s="76"/>
      <c r="F31" s="79" t="s">
        <v>14874</v>
      </c>
      <c r="G31" s="116" t="s">
        <v>1063</v>
      </c>
      <c r="H31" s="489">
        <v>600000</v>
      </c>
      <c r="I31" s="116" t="s">
        <v>1063</v>
      </c>
      <c r="J31" s="69" t="s">
        <v>14860</v>
      </c>
      <c r="K31" s="116" t="s">
        <v>1063</v>
      </c>
      <c r="L31" s="79" t="s">
        <v>8968</v>
      </c>
      <c r="M31" s="80" t="s">
        <v>14875</v>
      </c>
      <c r="N31" s="116" t="s">
        <v>1063</v>
      </c>
      <c r="O31" s="69" t="s">
        <v>937</v>
      </c>
      <c r="P31" s="69" t="s">
        <v>8162</v>
      </c>
      <c r="Q31" s="69" t="s">
        <v>4819</v>
      </c>
      <c r="R31" s="69" t="s">
        <v>2249</v>
      </c>
      <c r="S31" s="69" t="s">
        <v>2879</v>
      </c>
      <c r="T31" s="69" t="s">
        <v>2249</v>
      </c>
      <c r="U31" s="69" t="s">
        <v>2249</v>
      </c>
      <c r="V31" s="116" t="s">
        <v>940</v>
      </c>
      <c r="W31" s="116"/>
      <c r="AD31" s="639">
        <f t="shared" si="0"/>
        <v>42000.000000000007</v>
      </c>
      <c r="AE31" s="489">
        <f t="shared" si="1"/>
        <v>642000</v>
      </c>
    </row>
    <row r="32" spans="1:31" x14ac:dyDescent="0.35">
      <c r="A32" s="76"/>
      <c r="B32" s="76"/>
      <c r="C32" s="76"/>
      <c r="D32" s="76"/>
      <c r="E32" s="76"/>
      <c r="F32" s="79" t="s">
        <v>14876</v>
      </c>
      <c r="G32" s="116" t="s">
        <v>1063</v>
      </c>
      <c r="H32" s="489">
        <v>600000</v>
      </c>
      <c r="I32" s="116" t="s">
        <v>1063</v>
      </c>
      <c r="J32" s="69" t="s">
        <v>14860</v>
      </c>
      <c r="K32" s="116" t="s">
        <v>1063</v>
      </c>
      <c r="L32" s="79" t="s">
        <v>8968</v>
      </c>
      <c r="M32" s="80" t="s">
        <v>14877</v>
      </c>
      <c r="N32" s="116" t="s">
        <v>1063</v>
      </c>
      <c r="O32" s="69" t="s">
        <v>937</v>
      </c>
      <c r="P32" s="69" t="s">
        <v>8162</v>
      </c>
      <c r="Q32" s="69" t="s">
        <v>4819</v>
      </c>
      <c r="R32" s="69" t="s">
        <v>2249</v>
      </c>
      <c r="S32" s="69" t="s">
        <v>2879</v>
      </c>
      <c r="T32" s="69" t="s">
        <v>2249</v>
      </c>
      <c r="U32" s="69" t="s">
        <v>2249</v>
      </c>
      <c r="V32" s="116" t="s">
        <v>940</v>
      </c>
      <c r="W32" s="116"/>
      <c r="AD32" s="639">
        <f t="shared" si="0"/>
        <v>42000.000000000007</v>
      </c>
      <c r="AE32" s="489">
        <f t="shared" si="1"/>
        <v>642000</v>
      </c>
    </row>
    <row r="33" spans="1:31" x14ac:dyDescent="0.35">
      <c r="A33" s="76"/>
      <c r="B33" s="76"/>
      <c r="C33" s="76"/>
      <c r="D33" s="76"/>
      <c r="E33" s="76"/>
      <c r="F33" s="79" t="s">
        <v>14878</v>
      </c>
      <c r="G33" s="116" t="s">
        <v>1063</v>
      </c>
      <c r="H33" s="489">
        <v>600000</v>
      </c>
      <c r="I33" s="116" t="s">
        <v>1063</v>
      </c>
      <c r="J33" s="69" t="s">
        <v>14860</v>
      </c>
      <c r="K33" s="116" t="s">
        <v>1063</v>
      </c>
      <c r="L33" s="79" t="s">
        <v>8968</v>
      </c>
      <c r="M33" s="80" t="s">
        <v>14879</v>
      </c>
      <c r="N33" s="116" t="s">
        <v>1063</v>
      </c>
      <c r="O33" s="69" t="s">
        <v>937</v>
      </c>
      <c r="P33" s="69" t="s">
        <v>8162</v>
      </c>
      <c r="Q33" s="69" t="s">
        <v>4819</v>
      </c>
      <c r="R33" s="69" t="s">
        <v>2249</v>
      </c>
      <c r="S33" s="69" t="s">
        <v>2879</v>
      </c>
      <c r="T33" s="69" t="s">
        <v>2249</v>
      </c>
      <c r="U33" s="69" t="s">
        <v>2249</v>
      </c>
      <c r="V33" s="116" t="s">
        <v>940</v>
      </c>
      <c r="W33" s="116"/>
      <c r="AD33" s="639">
        <f t="shared" si="0"/>
        <v>42000.000000000007</v>
      </c>
      <c r="AE33" s="489">
        <f t="shared" si="1"/>
        <v>642000</v>
      </c>
    </row>
    <row r="34" spans="1:31" x14ac:dyDescent="0.35">
      <c r="A34" s="76"/>
      <c r="B34" s="76"/>
      <c r="C34" s="76"/>
      <c r="D34" s="76"/>
      <c r="E34" s="76"/>
      <c r="F34" s="79" t="s">
        <v>14880</v>
      </c>
      <c r="G34" s="116" t="s">
        <v>1063</v>
      </c>
      <c r="H34" s="489">
        <v>600000</v>
      </c>
      <c r="I34" s="116" t="s">
        <v>1063</v>
      </c>
      <c r="J34" s="69" t="s">
        <v>14860</v>
      </c>
      <c r="K34" s="116" t="s">
        <v>1063</v>
      </c>
      <c r="L34" s="79" t="s">
        <v>8968</v>
      </c>
      <c r="M34" s="80" t="s">
        <v>14881</v>
      </c>
      <c r="N34" s="116" t="s">
        <v>1063</v>
      </c>
      <c r="O34" s="69" t="s">
        <v>937</v>
      </c>
      <c r="P34" s="69" t="s">
        <v>8162</v>
      </c>
      <c r="Q34" s="69" t="s">
        <v>4819</v>
      </c>
      <c r="R34" s="69" t="s">
        <v>2249</v>
      </c>
      <c r="S34" s="69" t="s">
        <v>2879</v>
      </c>
      <c r="T34" s="69" t="s">
        <v>2249</v>
      </c>
      <c r="U34" s="69" t="s">
        <v>2249</v>
      </c>
      <c r="V34" s="116" t="s">
        <v>940</v>
      </c>
      <c r="W34" s="116"/>
      <c r="AD34" s="639">
        <f t="shared" si="0"/>
        <v>42000.000000000007</v>
      </c>
      <c r="AE34" s="489">
        <f t="shared" si="1"/>
        <v>642000</v>
      </c>
    </row>
    <row r="35" spans="1:31" x14ac:dyDescent="0.35">
      <c r="A35" s="76"/>
      <c r="B35" s="76"/>
      <c r="C35" s="76"/>
      <c r="D35" s="76"/>
      <c r="E35" s="76"/>
      <c r="F35" s="79" t="s">
        <v>14882</v>
      </c>
      <c r="G35" s="116" t="s">
        <v>1063</v>
      </c>
      <c r="H35" s="489">
        <v>600000</v>
      </c>
      <c r="I35" s="116" t="s">
        <v>1063</v>
      </c>
      <c r="J35" s="69" t="s">
        <v>14860</v>
      </c>
      <c r="K35" s="116" t="s">
        <v>1063</v>
      </c>
      <c r="L35" s="79" t="s">
        <v>14883</v>
      </c>
      <c r="M35" s="79" t="s">
        <v>14883</v>
      </c>
      <c r="N35" s="116" t="s">
        <v>1063</v>
      </c>
      <c r="O35" s="69" t="s">
        <v>937</v>
      </c>
      <c r="P35" s="69"/>
      <c r="Q35" s="69" t="s">
        <v>4819</v>
      </c>
      <c r="R35" s="69" t="s">
        <v>2249</v>
      </c>
      <c r="S35" s="69" t="s">
        <v>2879</v>
      </c>
      <c r="T35" s="69" t="s">
        <v>2249</v>
      </c>
      <c r="U35" s="69" t="s">
        <v>2249</v>
      </c>
      <c r="V35" s="116" t="s">
        <v>940</v>
      </c>
      <c r="W35" s="116"/>
      <c r="AD35" s="639">
        <f t="shared" si="0"/>
        <v>42000.000000000007</v>
      </c>
      <c r="AE35" s="489">
        <f t="shared" si="1"/>
        <v>642000</v>
      </c>
    </row>
    <row r="36" spans="1:31" x14ac:dyDescent="0.35">
      <c r="A36" s="76"/>
      <c r="B36" s="76"/>
      <c r="C36" s="76"/>
      <c r="D36" s="76"/>
      <c r="E36" s="76"/>
      <c r="F36" s="79" t="s">
        <v>14884</v>
      </c>
      <c r="G36" s="116" t="s">
        <v>1063</v>
      </c>
      <c r="H36" s="489">
        <v>650000</v>
      </c>
      <c r="I36" s="116" t="s">
        <v>1063</v>
      </c>
      <c r="J36" s="69" t="s">
        <v>1562</v>
      </c>
      <c r="K36" s="75">
        <v>1985</v>
      </c>
      <c r="L36" s="79" t="s">
        <v>14885</v>
      </c>
      <c r="M36" s="80" t="s">
        <v>14886</v>
      </c>
      <c r="N36" s="116" t="s">
        <v>1063</v>
      </c>
      <c r="O36" s="69" t="s">
        <v>937</v>
      </c>
      <c r="P36" s="69" t="s">
        <v>1010</v>
      </c>
      <c r="Q36" s="69" t="s">
        <v>8122</v>
      </c>
      <c r="R36" s="69" t="s">
        <v>2249</v>
      </c>
      <c r="S36" s="69" t="s">
        <v>2879</v>
      </c>
      <c r="T36" s="69" t="s">
        <v>2249</v>
      </c>
      <c r="U36" s="69" t="s">
        <v>2249</v>
      </c>
      <c r="V36" s="116" t="s">
        <v>940</v>
      </c>
      <c r="W36" s="116"/>
      <c r="AD36" s="639">
        <f t="shared" si="0"/>
        <v>45500.000000000007</v>
      </c>
      <c r="AE36" s="489">
        <f t="shared" si="1"/>
        <v>695500</v>
      </c>
    </row>
    <row r="37" spans="1:31" x14ac:dyDescent="0.35">
      <c r="A37" s="76"/>
      <c r="B37" s="76"/>
      <c r="C37" s="76"/>
      <c r="D37" s="76"/>
      <c r="E37" s="76"/>
      <c r="F37" s="79" t="s">
        <v>14887</v>
      </c>
      <c r="G37" s="116" t="s">
        <v>1063</v>
      </c>
      <c r="H37" s="489">
        <v>650000</v>
      </c>
      <c r="I37" s="116" t="s">
        <v>1063</v>
      </c>
      <c r="J37" s="69" t="s">
        <v>1562</v>
      </c>
      <c r="K37" s="75">
        <v>1985</v>
      </c>
      <c r="L37" s="79" t="s">
        <v>14885</v>
      </c>
      <c r="M37" s="80" t="s">
        <v>14888</v>
      </c>
      <c r="N37" s="116" t="s">
        <v>1063</v>
      </c>
      <c r="O37" s="69" t="s">
        <v>937</v>
      </c>
      <c r="P37" s="69" t="s">
        <v>1010</v>
      </c>
      <c r="Q37" s="69" t="s">
        <v>8122</v>
      </c>
      <c r="R37" s="69" t="s">
        <v>2249</v>
      </c>
      <c r="S37" s="69" t="s">
        <v>2879</v>
      </c>
      <c r="T37" s="69" t="s">
        <v>2249</v>
      </c>
      <c r="U37" s="69" t="s">
        <v>2249</v>
      </c>
      <c r="V37" s="116" t="s">
        <v>940</v>
      </c>
      <c r="W37" s="116"/>
      <c r="AD37" s="639">
        <f t="shared" si="0"/>
        <v>45500.000000000007</v>
      </c>
      <c r="AE37" s="489">
        <f t="shared" si="1"/>
        <v>695500</v>
      </c>
    </row>
    <row r="38" spans="1:31" x14ac:dyDescent="0.35">
      <c r="A38" s="76"/>
      <c r="B38" s="76"/>
      <c r="C38" s="76"/>
      <c r="D38" s="76"/>
      <c r="E38" s="76"/>
      <c r="F38" s="79" t="s">
        <v>14889</v>
      </c>
      <c r="G38" s="116" t="s">
        <v>1063</v>
      </c>
      <c r="H38" s="489">
        <v>600000</v>
      </c>
      <c r="I38" s="116" t="s">
        <v>1063</v>
      </c>
      <c r="J38" s="69" t="s">
        <v>1562</v>
      </c>
      <c r="K38" s="75">
        <v>1985</v>
      </c>
      <c r="L38" s="79" t="s">
        <v>14890</v>
      </c>
      <c r="M38" s="80" t="s">
        <v>14891</v>
      </c>
      <c r="N38" s="116" t="s">
        <v>1063</v>
      </c>
      <c r="O38" s="69" t="s">
        <v>937</v>
      </c>
      <c r="P38" s="69" t="s">
        <v>1812</v>
      </c>
      <c r="Q38" s="69" t="s">
        <v>8122</v>
      </c>
      <c r="R38" s="69" t="s">
        <v>2249</v>
      </c>
      <c r="S38" s="69" t="s">
        <v>2879</v>
      </c>
      <c r="T38" s="69" t="s">
        <v>2249</v>
      </c>
      <c r="U38" s="69" t="s">
        <v>2249</v>
      </c>
      <c r="V38" s="116" t="s">
        <v>940</v>
      </c>
      <c r="W38" s="116"/>
      <c r="AD38" s="639">
        <f t="shared" si="0"/>
        <v>42000.000000000007</v>
      </c>
      <c r="AE38" s="489">
        <f t="shared" si="1"/>
        <v>642000</v>
      </c>
    </row>
    <row r="39" spans="1:31" x14ac:dyDescent="0.35">
      <c r="A39" s="76"/>
      <c r="B39" s="76"/>
      <c r="C39" s="76"/>
      <c r="D39" s="76"/>
      <c r="E39" s="76"/>
      <c r="F39" s="79" t="s">
        <v>14892</v>
      </c>
      <c r="G39" s="116" t="s">
        <v>1063</v>
      </c>
      <c r="H39" s="489">
        <v>600000</v>
      </c>
      <c r="I39" s="116" t="s">
        <v>1063</v>
      </c>
      <c r="J39" s="69" t="s">
        <v>1562</v>
      </c>
      <c r="K39" s="75">
        <v>1985</v>
      </c>
      <c r="L39" s="79" t="s">
        <v>14890</v>
      </c>
      <c r="M39" s="80" t="s">
        <v>14893</v>
      </c>
      <c r="N39" s="116" t="s">
        <v>1063</v>
      </c>
      <c r="O39" s="69" t="s">
        <v>937</v>
      </c>
      <c r="P39" s="69" t="s">
        <v>1812</v>
      </c>
      <c r="Q39" s="69" t="s">
        <v>8122</v>
      </c>
      <c r="R39" s="69" t="s">
        <v>2249</v>
      </c>
      <c r="S39" s="69" t="s">
        <v>2879</v>
      </c>
      <c r="T39" s="69" t="s">
        <v>2249</v>
      </c>
      <c r="U39" s="69" t="s">
        <v>2249</v>
      </c>
      <c r="V39" s="116" t="s">
        <v>940</v>
      </c>
      <c r="W39" s="116"/>
      <c r="AD39" s="639">
        <f t="shared" si="0"/>
        <v>42000.000000000007</v>
      </c>
      <c r="AE39" s="489">
        <f t="shared" si="1"/>
        <v>642000</v>
      </c>
    </row>
    <row r="40" spans="1:31" x14ac:dyDescent="0.35">
      <c r="A40" s="76"/>
      <c r="B40" s="76"/>
      <c r="C40" s="76"/>
      <c r="D40" s="76"/>
      <c r="E40" s="76"/>
      <c r="F40" s="79" t="s">
        <v>14894</v>
      </c>
      <c r="G40" s="116" t="s">
        <v>1063</v>
      </c>
      <c r="H40" s="489">
        <v>600000</v>
      </c>
      <c r="I40" s="116" t="s">
        <v>1063</v>
      </c>
      <c r="J40" s="69" t="s">
        <v>1562</v>
      </c>
      <c r="K40" s="75">
        <v>1985</v>
      </c>
      <c r="L40" s="79" t="s">
        <v>14890</v>
      </c>
      <c r="M40" s="80" t="s">
        <v>14895</v>
      </c>
      <c r="N40" s="116" t="s">
        <v>1063</v>
      </c>
      <c r="O40" s="69" t="s">
        <v>937</v>
      </c>
      <c r="P40" s="69" t="s">
        <v>1812</v>
      </c>
      <c r="Q40" s="69" t="s">
        <v>8122</v>
      </c>
      <c r="R40" s="69" t="s">
        <v>2249</v>
      </c>
      <c r="S40" s="69" t="s">
        <v>2879</v>
      </c>
      <c r="T40" s="69" t="s">
        <v>2249</v>
      </c>
      <c r="U40" s="69" t="s">
        <v>2249</v>
      </c>
      <c r="V40" s="116" t="s">
        <v>940</v>
      </c>
      <c r="W40" s="116"/>
      <c r="AD40" s="639">
        <f t="shared" si="0"/>
        <v>42000.000000000007</v>
      </c>
      <c r="AE40" s="489">
        <f t="shared" si="1"/>
        <v>642000</v>
      </c>
    </row>
    <row r="41" spans="1:31" x14ac:dyDescent="0.35">
      <c r="A41" s="76"/>
      <c r="B41" s="76"/>
      <c r="C41" s="76"/>
      <c r="D41" s="76"/>
      <c r="E41" s="76"/>
      <c r="F41" s="79" t="s">
        <v>14896</v>
      </c>
      <c r="G41" s="116" t="s">
        <v>1063</v>
      </c>
      <c r="H41" s="489">
        <v>600000</v>
      </c>
      <c r="I41" s="116" t="s">
        <v>1063</v>
      </c>
      <c r="J41" s="69" t="s">
        <v>1562</v>
      </c>
      <c r="K41" s="75">
        <v>1985</v>
      </c>
      <c r="L41" s="79" t="s">
        <v>14890</v>
      </c>
      <c r="M41" s="80" t="s">
        <v>14897</v>
      </c>
      <c r="N41" s="116" t="s">
        <v>1063</v>
      </c>
      <c r="O41" s="69" t="s">
        <v>937</v>
      </c>
      <c r="P41" s="69" t="s">
        <v>1812</v>
      </c>
      <c r="Q41" s="69" t="s">
        <v>8122</v>
      </c>
      <c r="R41" s="69" t="s">
        <v>2249</v>
      </c>
      <c r="S41" s="69" t="s">
        <v>2879</v>
      </c>
      <c r="T41" s="69" t="s">
        <v>2249</v>
      </c>
      <c r="U41" s="69" t="s">
        <v>2249</v>
      </c>
      <c r="V41" s="116" t="s">
        <v>940</v>
      </c>
      <c r="W41" s="116"/>
      <c r="AD41" s="639">
        <f t="shared" si="0"/>
        <v>42000.000000000007</v>
      </c>
      <c r="AE41" s="489">
        <f t="shared" si="1"/>
        <v>642000</v>
      </c>
    </row>
    <row r="42" spans="1:31" x14ac:dyDescent="0.35">
      <c r="A42" s="76"/>
      <c r="B42" s="76"/>
      <c r="C42" s="76"/>
      <c r="D42" s="76"/>
      <c r="E42" s="76"/>
      <c r="F42" s="79" t="s">
        <v>14898</v>
      </c>
      <c r="G42" s="116" t="s">
        <v>1063</v>
      </c>
      <c r="H42" s="489">
        <v>600000</v>
      </c>
      <c r="I42" s="116" t="s">
        <v>1063</v>
      </c>
      <c r="J42" s="69" t="s">
        <v>1562</v>
      </c>
      <c r="K42" s="75">
        <v>1985</v>
      </c>
      <c r="L42" s="79" t="s">
        <v>14890</v>
      </c>
      <c r="M42" s="80" t="s">
        <v>14899</v>
      </c>
      <c r="N42" s="116" t="s">
        <v>1063</v>
      </c>
      <c r="O42" s="69" t="s">
        <v>937</v>
      </c>
      <c r="P42" s="69" t="s">
        <v>1812</v>
      </c>
      <c r="Q42" s="69" t="s">
        <v>8122</v>
      </c>
      <c r="R42" s="69" t="s">
        <v>2249</v>
      </c>
      <c r="S42" s="69" t="s">
        <v>2879</v>
      </c>
      <c r="T42" s="69" t="s">
        <v>2249</v>
      </c>
      <c r="U42" s="69" t="s">
        <v>2249</v>
      </c>
      <c r="V42" s="116" t="s">
        <v>940</v>
      </c>
      <c r="W42" s="116"/>
      <c r="AD42" s="639">
        <f t="shared" si="0"/>
        <v>42000.000000000007</v>
      </c>
      <c r="AE42" s="489">
        <f t="shared" si="1"/>
        <v>642000</v>
      </c>
    </row>
    <row r="43" spans="1:31" x14ac:dyDescent="0.35">
      <c r="A43" s="76"/>
      <c r="B43" s="76"/>
      <c r="C43" s="76"/>
      <c r="D43" s="76"/>
      <c r="E43" s="76"/>
      <c r="F43" s="79" t="s">
        <v>14900</v>
      </c>
      <c r="G43" s="116" t="s">
        <v>1063</v>
      </c>
      <c r="H43" s="489">
        <v>600000</v>
      </c>
      <c r="I43" s="116" t="s">
        <v>1063</v>
      </c>
      <c r="J43" s="69" t="s">
        <v>1562</v>
      </c>
      <c r="K43" s="75">
        <v>2008</v>
      </c>
      <c r="L43" s="79" t="s">
        <v>14901</v>
      </c>
      <c r="M43" s="80" t="s">
        <v>14902</v>
      </c>
      <c r="N43" s="116" t="s">
        <v>1063</v>
      </c>
      <c r="O43" s="69" t="s">
        <v>937</v>
      </c>
      <c r="P43" s="69" t="s">
        <v>938</v>
      </c>
      <c r="Q43" s="69" t="s">
        <v>4731</v>
      </c>
      <c r="R43" s="69" t="s">
        <v>2249</v>
      </c>
      <c r="S43" s="69" t="s">
        <v>2879</v>
      </c>
      <c r="T43" s="69" t="s">
        <v>2249</v>
      </c>
      <c r="U43" s="69" t="s">
        <v>2249</v>
      </c>
      <c r="V43" s="116" t="s">
        <v>940</v>
      </c>
      <c r="W43" s="116"/>
      <c r="AD43" s="639">
        <f t="shared" si="0"/>
        <v>42000.000000000007</v>
      </c>
      <c r="AE43" s="489">
        <f t="shared" si="1"/>
        <v>642000</v>
      </c>
    </row>
    <row r="44" spans="1:31" x14ac:dyDescent="0.35">
      <c r="A44" s="76"/>
      <c r="B44" s="76"/>
      <c r="C44" s="76"/>
      <c r="D44" s="76"/>
      <c r="E44" s="76"/>
      <c r="F44" s="79" t="s">
        <v>14903</v>
      </c>
      <c r="G44" s="116" t="s">
        <v>1063</v>
      </c>
      <c r="H44" s="489">
        <v>600000</v>
      </c>
      <c r="I44" s="116" t="s">
        <v>1063</v>
      </c>
      <c r="J44" s="69" t="s">
        <v>1562</v>
      </c>
      <c r="K44" s="75">
        <v>1985</v>
      </c>
      <c r="L44" s="79" t="s">
        <v>14883</v>
      </c>
      <c r="M44" s="79" t="s">
        <v>14883</v>
      </c>
      <c r="N44" s="116" t="s">
        <v>1063</v>
      </c>
      <c r="O44" s="69" t="s">
        <v>937</v>
      </c>
      <c r="P44" s="69" t="s">
        <v>2249</v>
      </c>
      <c r="Q44" s="69" t="s">
        <v>2249</v>
      </c>
      <c r="R44" s="69" t="s">
        <v>2249</v>
      </c>
      <c r="S44" s="69" t="s">
        <v>2879</v>
      </c>
      <c r="T44" s="69" t="s">
        <v>2249</v>
      </c>
      <c r="U44" s="69" t="s">
        <v>2249</v>
      </c>
      <c r="V44" s="116" t="s">
        <v>940</v>
      </c>
      <c r="W44" s="116"/>
      <c r="AD44" s="639">
        <f t="shared" si="0"/>
        <v>42000.000000000007</v>
      </c>
      <c r="AE44" s="489">
        <f t="shared" si="1"/>
        <v>642000</v>
      </c>
    </row>
    <row r="45" spans="1:31" x14ac:dyDescent="0.35">
      <c r="A45" s="76"/>
      <c r="B45" s="76"/>
      <c r="C45" s="76"/>
      <c r="D45" s="76"/>
      <c r="E45" s="76"/>
      <c r="F45" s="79" t="s">
        <v>14904</v>
      </c>
      <c r="G45" s="116" t="s">
        <v>1063</v>
      </c>
      <c r="H45" s="489">
        <v>600000</v>
      </c>
      <c r="I45" s="116" t="s">
        <v>1063</v>
      </c>
      <c r="J45" s="69" t="s">
        <v>1562</v>
      </c>
      <c r="K45" s="75">
        <v>1985</v>
      </c>
      <c r="L45" s="79" t="s">
        <v>14890</v>
      </c>
      <c r="M45" s="80" t="s">
        <v>14905</v>
      </c>
      <c r="N45" s="116" t="s">
        <v>1063</v>
      </c>
      <c r="O45" s="69" t="s">
        <v>937</v>
      </c>
      <c r="P45" s="69" t="s">
        <v>1812</v>
      </c>
      <c r="Q45" s="69" t="s">
        <v>8122</v>
      </c>
      <c r="R45" s="69" t="s">
        <v>2249</v>
      </c>
      <c r="S45" s="69" t="s">
        <v>2879</v>
      </c>
      <c r="T45" s="69" t="s">
        <v>2249</v>
      </c>
      <c r="U45" s="69" t="s">
        <v>2249</v>
      </c>
      <c r="V45" s="116" t="s">
        <v>940</v>
      </c>
      <c r="W45" s="116"/>
      <c r="AD45" s="639">
        <f t="shared" si="0"/>
        <v>42000.000000000007</v>
      </c>
      <c r="AE45" s="489">
        <f t="shared" si="1"/>
        <v>642000</v>
      </c>
    </row>
    <row r="46" spans="1:31" x14ac:dyDescent="0.35">
      <c r="A46" s="76"/>
      <c r="B46" s="76"/>
      <c r="C46" s="76"/>
      <c r="D46" s="76"/>
      <c r="E46" s="76"/>
      <c r="F46" s="79" t="s">
        <v>14906</v>
      </c>
      <c r="G46" s="116" t="s">
        <v>1063</v>
      </c>
      <c r="H46" s="489">
        <v>600000</v>
      </c>
      <c r="I46" s="116" t="s">
        <v>1063</v>
      </c>
      <c r="J46" s="69" t="s">
        <v>1562</v>
      </c>
      <c r="K46" s="75">
        <v>1986</v>
      </c>
      <c r="L46" s="79" t="s">
        <v>14890</v>
      </c>
      <c r="M46" s="80" t="s">
        <v>14907</v>
      </c>
      <c r="N46" s="116" t="s">
        <v>1063</v>
      </c>
      <c r="O46" s="69" t="s">
        <v>937</v>
      </c>
      <c r="P46" s="69" t="s">
        <v>1812</v>
      </c>
      <c r="Q46" s="69" t="s">
        <v>8122</v>
      </c>
      <c r="R46" s="69" t="s">
        <v>2249</v>
      </c>
      <c r="S46" s="69" t="s">
        <v>2879</v>
      </c>
      <c r="T46" s="69" t="s">
        <v>2249</v>
      </c>
      <c r="U46" s="69" t="s">
        <v>2249</v>
      </c>
      <c r="V46" s="116" t="s">
        <v>940</v>
      </c>
      <c r="W46" s="116"/>
      <c r="AD46" s="639">
        <f t="shared" si="0"/>
        <v>42000.000000000007</v>
      </c>
      <c r="AE46" s="489">
        <f t="shared" si="1"/>
        <v>642000</v>
      </c>
    </row>
    <row r="47" spans="1:31" x14ac:dyDescent="0.35">
      <c r="A47" s="76"/>
      <c r="B47" s="76"/>
      <c r="C47" s="76"/>
      <c r="D47" s="76"/>
      <c r="E47" s="76"/>
      <c r="F47" s="79" t="s">
        <v>14908</v>
      </c>
      <c r="G47" s="116" t="s">
        <v>1063</v>
      </c>
      <c r="H47" s="489">
        <v>600000</v>
      </c>
      <c r="I47" s="116" t="s">
        <v>1063</v>
      </c>
      <c r="J47" s="69" t="s">
        <v>1562</v>
      </c>
      <c r="K47" s="75">
        <v>1985</v>
      </c>
      <c r="L47" s="79" t="s">
        <v>14890</v>
      </c>
      <c r="M47" s="80" t="s">
        <v>14909</v>
      </c>
      <c r="N47" s="116" t="s">
        <v>1063</v>
      </c>
      <c r="O47" s="69" t="s">
        <v>937</v>
      </c>
      <c r="P47" s="69" t="s">
        <v>1812</v>
      </c>
      <c r="Q47" s="69" t="s">
        <v>8122</v>
      </c>
      <c r="R47" s="69" t="s">
        <v>2249</v>
      </c>
      <c r="S47" s="69" t="s">
        <v>2879</v>
      </c>
      <c r="T47" s="69" t="s">
        <v>2249</v>
      </c>
      <c r="U47" s="69" t="s">
        <v>2249</v>
      </c>
      <c r="V47" s="116" t="s">
        <v>940</v>
      </c>
      <c r="W47" s="116"/>
      <c r="AD47" s="639">
        <f t="shared" si="0"/>
        <v>42000.000000000007</v>
      </c>
      <c r="AE47" s="489">
        <f t="shared" si="1"/>
        <v>642000</v>
      </c>
    </row>
    <row r="48" spans="1:31" x14ac:dyDescent="0.35">
      <c r="A48" s="76"/>
      <c r="B48" s="76"/>
      <c r="C48" s="76"/>
      <c r="D48" s="76"/>
      <c r="E48" s="76"/>
      <c r="F48" s="79" t="s">
        <v>14910</v>
      </c>
      <c r="G48" s="116" t="s">
        <v>1063</v>
      </c>
      <c r="H48" s="489">
        <v>600000</v>
      </c>
      <c r="I48" s="116" t="s">
        <v>1063</v>
      </c>
      <c r="J48" s="69" t="s">
        <v>1562</v>
      </c>
      <c r="K48" s="75">
        <v>1985</v>
      </c>
      <c r="L48" s="79" t="s">
        <v>14890</v>
      </c>
      <c r="M48" s="80" t="s">
        <v>14911</v>
      </c>
      <c r="N48" s="116" t="s">
        <v>1063</v>
      </c>
      <c r="O48" s="69" t="s">
        <v>937</v>
      </c>
      <c r="P48" s="69" t="s">
        <v>1812</v>
      </c>
      <c r="Q48" s="69" t="s">
        <v>8122</v>
      </c>
      <c r="R48" s="69" t="s">
        <v>2249</v>
      </c>
      <c r="S48" s="69" t="s">
        <v>2879</v>
      </c>
      <c r="T48" s="69" t="s">
        <v>2249</v>
      </c>
      <c r="U48" s="69" t="s">
        <v>2249</v>
      </c>
      <c r="V48" s="116" t="s">
        <v>940</v>
      </c>
      <c r="W48" s="116"/>
      <c r="AD48" s="639">
        <f t="shared" si="0"/>
        <v>42000.000000000007</v>
      </c>
      <c r="AE48" s="489">
        <f t="shared" si="1"/>
        <v>642000</v>
      </c>
    </row>
    <row r="49" spans="1:31" x14ac:dyDescent="0.35">
      <c r="A49" s="76"/>
      <c r="B49" s="76"/>
      <c r="C49" s="76"/>
      <c r="D49" s="76"/>
      <c r="E49" s="76"/>
      <c r="F49" s="79" t="s">
        <v>14912</v>
      </c>
      <c r="G49" s="116" t="s">
        <v>1063</v>
      </c>
      <c r="H49" s="489">
        <v>600000</v>
      </c>
      <c r="I49" s="116" t="s">
        <v>1063</v>
      </c>
      <c r="J49" s="69" t="s">
        <v>1562</v>
      </c>
      <c r="K49" s="75">
        <v>1985</v>
      </c>
      <c r="L49" s="79" t="s">
        <v>14890</v>
      </c>
      <c r="M49" s="80" t="s">
        <v>14913</v>
      </c>
      <c r="N49" s="116" t="s">
        <v>1063</v>
      </c>
      <c r="O49" s="69" t="s">
        <v>937</v>
      </c>
      <c r="P49" s="69" t="s">
        <v>1812</v>
      </c>
      <c r="Q49" s="69" t="s">
        <v>8122</v>
      </c>
      <c r="R49" s="69" t="s">
        <v>2249</v>
      </c>
      <c r="S49" s="69" t="s">
        <v>2879</v>
      </c>
      <c r="T49" s="69" t="s">
        <v>2249</v>
      </c>
      <c r="U49" s="69" t="s">
        <v>2249</v>
      </c>
      <c r="V49" s="116" t="s">
        <v>940</v>
      </c>
      <c r="W49" s="116"/>
      <c r="AD49" s="639">
        <f t="shared" si="0"/>
        <v>42000.000000000007</v>
      </c>
      <c r="AE49" s="489">
        <f t="shared" si="1"/>
        <v>642000</v>
      </c>
    </row>
    <row r="50" spans="1:31" x14ac:dyDescent="0.35">
      <c r="A50" s="76"/>
      <c r="B50" s="76"/>
      <c r="C50" s="76"/>
      <c r="D50" s="76"/>
      <c r="E50" s="76"/>
      <c r="F50" s="79" t="s">
        <v>14914</v>
      </c>
      <c r="G50" s="116" t="s">
        <v>1063</v>
      </c>
      <c r="H50" s="489">
        <v>600000</v>
      </c>
      <c r="I50" s="116" t="s">
        <v>1063</v>
      </c>
      <c r="J50" s="69" t="s">
        <v>1562</v>
      </c>
      <c r="K50" s="75">
        <v>1985</v>
      </c>
      <c r="L50" s="79" t="s">
        <v>14890</v>
      </c>
      <c r="M50" s="80" t="s">
        <v>14915</v>
      </c>
      <c r="N50" s="116" t="s">
        <v>1063</v>
      </c>
      <c r="O50" s="69" t="s">
        <v>937</v>
      </c>
      <c r="P50" s="69" t="s">
        <v>1812</v>
      </c>
      <c r="Q50" s="69" t="s">
        <v>8122</v>
      </c>
      <c r="R50" s="69" t="s">
        <v>2249</v>
      </c>
      <c r="S50" s="69" t="s">
        <v>2879</v>
      </c>
      <c r="T50" s="69" t="s">
        <v>2249</v>
      </c>
      <c r="U50" s="69" t="s">
        <v>2249</v>
      </c>
      <c r="V50" s="116" t="s">
        <v>940</v>
      </c>
      <c r="W50" s="116"/>
      <c r="AD50" s="639">
        <f t="shared" si="0"/>
        <v>42000.000000000007</v>
      </c>
      <c r="AE50" s="489">
        <f t="shared" si="1"/>
        <v>642000</v>
      </c>
    </row>
    <row r="51" spans="1:31" x14ac:dyDescent="0.35">
      <c r="A51" s="76"/>
      <c r="B51" s="76"/>
      <c r="C51" s="76"/>
      <c r="D51" s="76"/>
      <c r="E51" s="76"/>
      <c r="F51" s="79" t="s">
        <v>14916</v>
      </c>
      <c r="G51" s="116" t="s">
        <v>1063</v>
      </c>
      <c r="H51" s="489">
        <v>650000</v>
      </c>
      <c r="I51" s="116" t="s">
        <v>1063</v>
      </c>
      <c r="J51" s="69" t="s">
        <v>1562</v>
      </c>
      <c r="K51" s="75">
        <v>1985</v>
      </c>
      <c r="L51" s="79" t="s">
        <v>14883</v>
      </c>
      <c r="M51" s="69" t="s">
        <v>2249</v>
      </c>
      <c r="N51" s="116" t="s">
        <v>1063</v>
      </c>
      <c r="O51" s="69" t="s">
        <v>937</v>
      </c>
      <c r="P51" s="69" t="s">
        <v>2249</v>
      </c>
      <c r="Q51" s="69" t="s">
        <v>2249</v>
      </c>
      <c r="R51" s="69" t="s">
        <v>2249</v>
      </c>
      <c r="S51" s="69" t="s">
        <v>2879</v>
      </c>
      <c r="T51" s="69" t="s">
        <v>2249</v>
      </c>
      <c r="U51" s="69" t="s">
        <v>2249</v>
      </c>
      <c r="V51" s="116" t="s">
        <v>940</v>
      </c>
      <c r="W51" s="116"/>
      <c r="AD51" s="639">
        <f t="shared" si="0"/>
        <v>45500.000000000007</v>
      </c>
      <c r="AE51" s="489">
        <f t="shared" si="1"/>
        <v>695500</v>
      </c>
    </row>
    <row r="52" spans="1:31" x14ac:dyDescent="0.35">
      <c r="A52" s="76"/>
      <c r="B52" s="76"/>
      <c r="C52" s="76"/>
      <c r="D52" s="76"/>
      <c r="E52" s="76"/>
      <c r="F52" s="79" t="s">
        <v>14917</v>
      </c>
      <c r="G52" s="116" t="s">
        <v>1063</v>
      </c>
      <c r="H52" s="489">
        <v>650000</v>
      </c>
      <c r="I52" s="116" t="s">
        <v>1063</v>
      </c>
      <c r="J52" s="69" t="s">
        <v>1562</v>
      </c>
      <c r="K52" s="75">
        <v>1985</v>
      </c>
      <c r="L52" s="79" t="s">
        <v>14883</v>
      </c>
      <c r="M52" s="69" t="s">
        <v>2249</v>
      </c>
      <c r="N52" s="116" t="s">
        <v>1063</v>
      </c>
      <c r="O52" s="69" t="s">
        <v>937</v>
      </c>
      <c r="P52" s="69" t="s">
        <v>2249</v>
      </c>
      <c r="Q52" s="69" t="s">
        <v>2249</v>
      </c>
      <c r="R52" s="69" t="s">
        <v>2249</v>
      </c>
      <c r="S52" s="69" t="s">
        <v>2879</v>
      </c>
      <c r="T52" s="69" t="s">
        <v>2249</v>
      </c>
      <c r="U52" s="69" t="s">
        <v>2249</v>
      </c>
      <c r="V52" s="116" t="s">
        <v>940</v>
      </c>
      <c r="W52" s="116"/>
      <c r="AD52" s="639">
        <f t="shared" si="0"/>
        <v>45500.000000000007</v>
      </c>
      <c r="AE52" s="489">
        <f t="shared" si="1"/>
        <v>695500</v>
      </c>
    </row>
    <row r="53" spans="1:31" x14ac:dyDescent="0.35">
      <c r="A53" s="76"/>
      <c r="B53" s="76"/>
      <c r="C53" s="76"/>
      <c r="D53" s="76"/>
      <c r="E53" s="76"/>
      <c r="F53" s="79" t="s">
        <v>14918</v>
      </c>
      <c r="G53" s="116" t="s">
        <v>1063</v>
      </c>
      <c r="H53" s="489">
        <v>650000</v>
      </c>
      <c r="I53" s="116" t="s">
        <v>1063</v>
      </c>
      <c r="J53" s="69" t="s">
        <v>12647</v>
      </c>
      <c r="K53" s="75" t="s">
        <v>12647</v>
      </c>
      <c r="L53" s="79" t="s">
        <v>12647</v>
      </c>
      <c r="M53" s="80" t="s">
        <v>12647</v>
      </c>
      <c r="N53" s="116" t="s">
        <v>1063</v>
      </c>
      <c r="O53" s="69" t="s">
        <v>937</v>
      </c>
      <c r="P53" s="69" t="s">
        <v>12647</v>
      </c>
      <c r="Q53" s="69" t="s">
        <v>12647</v>
      </c>
      <c r="R53" s="69" t="s">
        <v>2249</v>
      </c>
      <c r="S53" s="69" t="s">
        <v>2879</v>
      </c>
      <c r="T53" s="69" t="s">
        <v>2249</v>
      </c>
      <c r="U53" s="69" t="s">
        <v>2249</v>
      </c>
      <c r="V53" s="116" t="s">
        <v>940</v>
      </c>
      <c r="W53" s="116"/>
      <c r="AD53" s="639">
        <f t="shared" si="0"/>
        <v>45500.000000000007</v>
      </c>
      <c r="AE53" s="489">
        <f t="shared" si="1"/>
        <v>695500</v>
      </c>
    </row>
    <row r="54" spans="1:31" x14ac:dyDescent="0.35">
      <c r="A54" s="76"/>
      <c r="B54" s="76"/>
      <c r="C54" s="76"/>
      <c r="D54" s="76"/>
      <c r="E54" s="76"/>
      <c r="F54" s="79" t="s">
        <v>14919</v>
      </c>
      <c r="G54" s="116" t="s">
        <v>1063</v>
      </c>
      <c r="H54" s="489">
        <v>650000</v>
      </c>
      <c r="I54" s="116" t="s">
        <v>1063</v>
      </c>
      <c r="J54" s="69" t="s">
        <v>14920</v>
      </c>
      <c r="K54" s="75" t="s">
        <v>1063</v>
      </c>
      <c r="L54" s="79" t="s">
        <v>14921</v>
      </c>
      <c r="M54" s="80">
        <v>2275</v>
      </c>
      <c r="N54" s="116" t="s">
        <v>1063</v>
      </c>
      <c r="O54" s="69" t="s">
        <v>937</v>
      </c>
      <c r="P54" s="69" t="s">
        <v>1059</v>
      </c>
      <c r="Q54" s="69" t="s">
        <v>4819</v>
      </c>
      <c r="R54" s="69" t="s">
        <v>2249</v>
      </c>
      <c r="S54" s="69" t="s">
        <v>2879</v>
      </c>
      <c r="T54" s="69" t="s">
        <v>2249</v>
      </c>
      <c r="U54" s="69" t="s">
        <v>2249</v>
      </c>
      <c r="V54" s="116" t="s">
        <v>940</v>
      </c>
      <c r="W54" s="116"/>
      <c r="AD54" s="639">
        <f t="shared" si="0"/>
        <v>45500.000000000007</v>
      </c>
      <c r="AE54" s="489">
        <f t="shared" si="1"/>
        <v>695500</v>
      </c>
    </row>
    <row r="55" spans="1:31" x14ac:dyDescent="0.35">
      <c r="A55" s="76"/>
      <c r="B55" s="76"/>
      <c r="C55" s="76"/>
      <c r="D55" s="76"/>
      <c r="E55" s="76"/>
      <c r="F55" s="79" t="s">
        <v>14922</v>
      </c>
      <c r="G55" s="116" t="s">
        <v>1063</v>
      </c>
      <c r="H55" s="489">
        <v>650000</v>
      </c>
      <c r="I55" s="116" t="s">
        <v>1063</v>
      </c>
      <c r="J55" s="69" t="s">
        <v>14920</v>
      </c>
      <c r="K55" s="75" t="s">
        <v>1063</v>
      </c>
      <c r="L55" s="79" t="s">
        <v>14921</v>
      </c>
      <c r="M55" s="80">
        <v>2276</v>
      </c>
      <c r="N55" s="116" t="s">
        <v>1063</v>
      </c>
      <c r="O55" s="69" t="s">
        <v>937</v>
      </c>
      <c r="P55" s="69" t="s">
        <v>1059</v>
      </c>
      <c r="Q55" s="69" t="s">
        <v>4819</v>
      </c>
      <c r="R55" s="69" t="s">
        <v>2249</v>
      </c>
      <c r="S55" s="69" t="s">
        <v>2879</v>
      </c>
      <c r="T55" s="69" t="s">
        <v>2249</v>
      </c>
      <c r="U55" s="69" t="s">
        <v>2249</v>
      </c>
      <c r="V55" s="116" t="s">
        <v>940</v>
      </c>
      <c r="W55" s="116"/>
      <c r="AD55" s="639">
        <f t="shared" si="0"/>
        <v>45500.000000000007</v>
      </c>
      <c r="AE55" s="489">
        <f t="shared" si="1"/>
        <v>695500</v>
      </c>
    </row>
    <row r="56" spans="1:31" x14ac:dyDescent="0.35">
      <c r="A56" s="76"/>
      <c r="B56" s="76"/>
      <c r="C56" s="76"/>
      <c r="D56" s="76"/>
      <c r="E56" s="76"/>
      <c r="F56" s="79" t="s">
        <v>14923</v>
      </c>
      <c r="G56" s="116" t="s">
        <v>1063</v>
      </c>
      <c r="H56" s="489">
        <v>650000</v>
      </c>
      <c r="I56" s="116" t="s">
        <v>1063</v>
      </c>
      <c r="J56" s="69" t="s">
        <v>14920</v>
      </c>
      <c r="K56" s="75" t="s">
        <v>1063</v>
      </c>
      <c r="L56" s="79" t="s">
        <v>14921</v>
      </c>
      <c r="M56" s="80">
        <v>2277</v>
      </c>
      <c r="N56" s="116" t="s">
        <v>1063</v>
      </c>
      <c r="O56" s="69" t="s">
        <v>937</v>
      </c>
      <c r="P56" s="69" t="s">
        <v>1059</v>
      </c>
      <c r="Q56" s="69" t="s">
        <v>4819</v>
      </c>
      <c r="R56" s="69" t="s">
        <v>2249</v>
      </c>
      <c r="S56" s="69" t="s">
        <v>2879</v>
      </c>
      <c r="T56" s="69" t="s">
        <v>2249</v>
      </c>
      <c r="U56" s="69" t="s">
        <v>2249</v>
      </c>
      <c r="V56" s="116" t="s">
        <v>940</v>
      </c>
      <c r="W56" s="116"/>
      <c r="AD56" s="639">
        <f t="shared" si="0"/>
        <v>45500.000000000007</v>
      </c>
      <c r="AE56" s="489">
        <f t="shared" si="1"/>
        <v>695500</v>
      </c>
    </row>
    <row r="57" spans="1:31" x14ac:dyDescent="0.35">
      <c r="A57" s="76"/>
      <c r="B57" s="76"/>
      <c r="C57" s="76"/>
      <c r="D57" s="76"/>
      <c r="E57" s="76"/>
      <c r="F57" s="79" t="s">
        <v>14924</v>
      </c>
      <c r="G57" s="116" t="s">
        <v>1063</v>
      </c>
      <c r="H57" s="489">
        <v>650000</v>
      </c>
      <c r="I57" s="116" t="s">
        <v>1063</v>
      </c>
      <c r="J57" s="69" t="s">
        <v>14920</v>
      </c>
      <c r="K57" s="75" t="s">
        <v>1063</v>
      </c>
      <c r="L57" s="79" t="s">
        <v>14921</v>
      </c>
      <c r="M57" s="80">
        <v>2274</v>
      </c>
      <c r="N57" s="116" t="s">
        <v>1063</v>
      </c>
      <c r="O57" s="69" t="s">
        <v>937</v>
      </c>
      <c r="P57" s="69" t="s">
        <v>1059</v>
      </c>
      <c r="Q57" s="69" t="s">
        <v>4819</v>
      </c>
      <c r="R57" s="69" t="s">
        <v>2249</v>
      </c>
      <c r="S57" s="69" t="s">
        <v>2879</v>
      </c>
      <c r="T57" s="69" t="s">
        <v>2249</v>
      </c>
      <c r="U57" s="69" t="s">
        <v>2249</v>
      </c>
      <c r="V57" s="116" t="s">
        <v>940</v>
      </c>
      <c r="W57" s="116"/>
      <c r="AD57" s="639">
        <f t="shared" si="0"/>
        <v>45500.000000000007</v>
      </c>
      <c r="AE57" s="489">
        <f t="shared" si="1"/>
        <v>695500</v>
      </c>
    </row>
    <row r="58" spans="1:31" x14ac:dyDescent="0.35">
      <c r="A58" s="76"/>
      <c r="B58" s="76"/>
      <c r="C58" s="76"/>
      <c r="D58" s="76"/>
      <c r="E58" s="76"/>
      <c r="F58" s="79" t="s">
        <v>14925</v>
      </c>
      <c r="G58" s="116" t="s">
        <v>1063</v>
      </c>
      <c r="H58" s="489">
        <v>650000</v>
      </c>
      <c r="I58" s="116" t="s">
        <v>1063</v>
      </c>
      <c r="J58" s="69" t="s">
        <v>12647</v>
      </c>
      <c r="K58" s="69" t="s">
        <v>12647</v>
      </c>
      <c r="L58" s="69" t="s">
        <v>12647</v>
      </c>
      <c r="M58" s="69" t="s">
        <v>12647</v>
      </c>
      <c r="N58" s="116" t="s">
        <v>1063</v>
      </c>
      <c r="O58" s="69" t="s">
        <v>937</v>
      </c>
      <c r="P58" s="69" t="s">
        <v>12647</v>
      </c>
      <c r="Q58" s="69" t="s">
        <v>12647</v>
      </c>
      <c r="R58" s="69" t="s">
        <v>2249</v>
      </c>
      <c r="S58" s="69" t="s">
        <v>2879</v>
      </c>
      <c r="T58" s="69" t="s">
        <v>2249</v>
      </c>
      <c r="U58" s="69" t="s">
        <v>2249</v>
      </c>
      <c r="V58" s="116" t="s">
        <v>940</v>
      </c>
      <c r="W58" s="116"/>
      <c r="AD58" s="639">
        <f t="shared" si="0"/>
        <v>45500.000000000007</v>
      </c>
      <c r="AE58" s="489">
        <f t="shared" si="1"/>
        <v>695500</v>
      </c>
    </row>
    <row r="59" spans="1:31" x14ac:dyDescent="0.35">
      <c r="A59" s="76"/>
      <c r="B59" s="76"/>
      <c r="C59" s="76"/>
      <c r="D59" s="76"/>
      <c r="E59" s="76"/>
      <c r="F59" s="79" t="s">
        <v>14926</v>
      </c>
      <c r="G59" s="116" t="s">
        <v>1063</v>
      </c>
      <c r="H59" s="489">
        <v>650000</v>
      </c>
      <c r="I59" s="116" t="s">
        <v>1063</v>
      </c>
      <c r="J59" s="69" t="s">
        <v>12647</v>
      </c>
      <c r="K59" s="69" t="s">
        <v>12647</v>
      </c>
      <c r="L59" s="69" t="s">
        <v>12647</v>
      </c>
      <c r="M59" s="69" t="s">
        <v>12647</v>
      </c>
      <c r="N59" s="116" t="s">
        <v>1063</v>
      </c>
      <c r="O59" s="69" t="s">
        <v>937</v>
      </c>
      <c r="P59" s="69" t="s">
        <v>12647</v>
      </c>
      <c r="Q59" s="69" t="s">
        <v>12647</v>
      </c>
      <c r="R59" s="69" t="s">
        <v>2249</v>
      </c>
      <c r="S59" s="69" t="s">
        <v>2879</v>
      </c>
      <c r="T59" s="69" t="s">
        <v>2249</v>
      </c>
      <c r="U59" s="69" t="s">
        <v>2249</v>
      </c>
      <c r="V59" s="116" t="s">
        <v>940</v>
      </c>
      <c r="W59" s="116"/>
      <c r="AD59" s="639">
        <f t="shared" si="0"/>
        <v>45500.000000000007</v>
      </c>
      <c r="AE59" s="489">
        <f t="shared" si="1"/>
        <v>695500</v>
      </c>
    </row>
    <row r="60" spans="1:31" x14ac:dyDescent="0.35">
      <c r="A60" s="76"/>
      <c r="B60" s="76"/>
      <c r="C60" s="76"/>
      <c r="D60" s="76"/>
      <c r="E60" s="76"/>
      <c r="F60" s="79"/>
      <c r="G60" s="69"/>
      <c r="H60" s="74"/>
      <c r="I60" s="69"/>
      <c r="J60" s="69"/>
      <c r="K60" s="75"/>
      <c r="L60" s="79"/>
      <c r="M60" s="80"/>
      <c r="N60" s="75"/>
      <c r="O60" s="69"/>
      <c r="P60" s="69"/>
      <c r="Q60" s="69"/>
      <c r="R60" s="69"/>
      <c r="S60" s="69"/>
      <c r="T60" s="69"/>
      <c r="U60" s="69"/>
      <c r="V60" s="116"/>
      <c r="W60" s="116"/>
      <c r="AD60" s="639">
        <f t="shared" si="0"/>
        <v>0</v>
      </c>
      <c r="AE60" s="74">
        <f t="shared" si="1"/>
        <v>0</v>
      </c>
    </row>
    <row r="61" spans="1:31" x14ac:dyDescent="0.35">
      <c r="A61" s="76"/>
      <c r="B61" s="76"/>
      <c r="C61" s="76"/>
      <c r="D61" s="76"/>
      <c r="E61" s="76"/>
      <c r="F61" s="79"/>
      <c r="G61" s="69"/>
      <c r="H61" s="74"/>
      <c r="I61" s="69"/>
      <c r="J61" s="69"/>
      <c r="K61" s="75"/>
      <c r="L61" s="79"/>
      <c r="M61" s="80"/>
      <c r="N61" s="75"/>
      <c r="O61" s="69"/>
      <c r="P61" s="69"/>
      <c r="Q61" s="69"/>
      <c r="R61" s="69"/>
      <c r="S61" s="69"/>
      <c r="T61" s="69"/>
      <c r="U61" s="69"/>
      <c r="V61" s="116"/>
      <c r="W61" s="116"/>
      <c r="AD61" s="639">
        <f t="shared" si="0"/>
        <v>0</v>
      </c>
      <c r="AE61" s="74">
        <f t="shared" si="1"/>
        <v>0</v>
      </c>
    </row>
    <row r="62" spans="1:31" x14ac:dyDescent="0.35">
      <c r="A62" s="76"/>
      <c r="B62" s="76"/>
      <c r="C62" s="76"/>
      <c r="D62" s="76"/>
      <c r="E62" s="76"/>
      <c r="F62" s="79"/>
      <c r="G62" s="69"/>
      <c r="H62" s="74"/>
      <c r="I62" s="69"/>
      <c r="J62" s="69"/>
      <c r="K62" s="75"/>
      <c r="L62" s="79"/>
      <c r="M62" s="80"/>
      <c r="N62" s="75"/>
      <c r="O62" s="69"/>
      <c r="P62" s="69"/>
      <c r="Q62" s="69"/>
      <c r="R62" s="69"/>
      <c r="S62" s="69"/>
      <c r="T62" s="69"/>
      <c r="U62" s="69"/>
      <c r="V62" s="116"/>
      <c r="W62" s="116"/>
      <c r="AD62" s="639">
        <f t="shared" si="0"/>
        <v>0</v>
      </c>
      <c r="AE62" s="74">
        <f t="shared" si="1"/>
        <v>0</v>
      </c>
    </row>
    <row r="63" spans="1:31" x14ac:dyDescent="0.35">
      <c r="A63" s="76"/>
      <c r="B63" s="76"/>
      <c r="C63" s="76"/>
      <c r="D63" s="76"/>
      <c r="E63" s="76"/>
      <c r="F63" s="79"/>
      <c r="G63" s="69"/>
      <c r="H63" s="74"/>
      <c r="I63" s="69"/>
      <c r="J63" s="69"/>
      <c r="K63" s="75"/>
      <c r="L63" s="79"/>
      <c r="M63" s="80"/>
      <c r="N63" s="75"/>
      <c r="O63" s="69"/>
      <c r="P63" s="69"/>
      <c r="Q63" s="69"/>
      <c r="R63" s="69"/>
      <c r="S63" s="69"/>
      <c r="T63" s="69"/>
      <c r="U63" s="69"/>
      <c r="V63" s="116"/>
      <c r="W63" s="116"/>
      <c r="AD63" s="639">
        <f t="shared" si="0"/>
        <v>0</v>
      </c>
      <c r="AE63" s="74">
        <f t="shared" si="1"/>
        <v>0</v>
      </c>
    </row>
    <row r="64" spans="1:31" x14ac:dyDescent="0.35">
      <c r="A64" s="64"/>
      <c r="B64" s="64"/>
      <c r="C64" s="64"/>
      <c r="D64" s="64"/>
      <c r="E64" s="64"/>
      <c r="F64" s="96" t="s">
        <v>4824</v>
      </c>
      <c r="G64" s="64"/>
      <c r="H64" s="67"/>
      <c r="I64" s="64"/>
      <c r="J64" s="64"/>
      <c r="K64" s="68"/>
      <c r="L64" s="97"/>
      <c r="M64" s="127"/>
      <c r="N64" s="68"/>
      <c r="O64" s="64"/>
      <c r="P64" s="68"/>
      <c r="Q64" s="64"/>
      <c r="R64" s="64"/>
      <c r="S64" s="64"/>
      <c r="T64" s="64"/>
      <c r="U64" s="64"/>
      <c r="V64" s="115"/>
      <c r="W64" s="64"/>
      <c r="AD64" s="639">
        <f t="shared" si="0"/>
        <v>0</v>
      </c>
      <c r="AE64" s="67">
        <f t="shared" si="1"/>
        <v>0</v>
      </c>
    </row>
    <row r="65" spans="1:31" s="102" customFormat="1" x14ac:dyDescent="0.35">
      <c r="A65" s="69"/>
      <c r="B65" s="69"/>
      <c r="C65" s="69"/>
      <c r="D65" s="69"/>
      <c r="E65" s="69"/>
      <c r="F65" s="79" t="s">
        <v>14927</v>
      </c>
      <c r="G65" s="69"/>
      <c r="H65" s="74">
        <v>40000</v>
      </c>
      <c r="I65" s="69"/>
      <c r="J65" s="69" t="s">
        <v>2394</v>
      </c>
      <c r="K65" s="75">
        <v>2016</v>
      </c>
      <c r="M65" s="79" t="s">
        <v>14928</v>
      </c>
      <c r="N65" s="75"/>
      <c r="O65" s="69"/>
      <c r="P65" s="75" t="s">
        <v>967</v>
      </c>
      <c r="Q65" s="69" t="s">
        <v>4308</v>
      </c>
      <c r="R65" s="69"/>
      <c r="S65" s="69"/>
      <c r="T65" s="69"/>
      <c r="U65" s="69"/>
      <c r="V65" s="116"/>
      <c r="W65" s="69"/>
      <c r="AD65" s="639">
        <f t="shared" si="0"/>
        <v>2800.0000000000005</v>
      </c>
      <c r="AE65" s="74">
        <f t="shared" si="1"/>
        <v>42800</v>
      </c>
    </row>
    <row r="66" spans="1:31" s="102" customFormat="1" x14ac:dyDescent="0.35">
      <c r="A66" s="69"/>
      <c r="B66" s="69"/>
      <c r="C66" s="69"/>
      <c r="D66" s="69"/>
      <c r="E66" s="69"/>
      <c r="F66" s="79" t="s">
        <v>14929</v>
      </c>
      <c r="G66" s="69"/>
      <c r="H66" s="74">
        <v>40000</v>
      </c>
      <c r="I66" s="69"/>
      <c r="J66" s="69" t="s">
        <v>2394</v>
      </c>
      <c r="K66" s="75">
        <v>2012</v>
      </c>
      <c r="L66" s="79"/>
      <c r="M66" s="80" t="s">
        <v>14930</v>
      </c>
      <c r="N66" s="75"/>
      <c r="O66" s="69"/>
      <c r="P66" s="75"/>
      <c r="Q66" s="69" t="s">
        <v>4308</v>
      </c>
      <c r="R66" s="69"/>
      <c r="S66" s="69"/>
      <c r="T66" s="69"/>
      <c r="U66" s="69"/>
      <c r="V66" s="116"/>
      <c r="W66" s="69"/>
      <c r="AD66" s="639">
        <f t="shared" si="0"/>
        <v>2800.0000000000005</v>
      </c>
      <c r="AE66" s="74">
        <f t="shared" si="1"/>
        <v>42800</v>
      </c>
    </row>
    <row r="67" spans="1:31" s="102" customFormat="1" x14ac:dyDescent="0.35">
      <c r="A67" s="69"/>
      <c r="B67" s="69"/>
      <c r="C67" s="69"/>
      <c r="D67" s="69"/>
      <c r="E67" s="69"/>
      <c r="F67" s="79" t="s">
        <v>14931</v>
      </c>
      <c r="G67" s="69"/>
      <c r="H67" s="74">
        <v>40000</v>
      </c>
      <c r="I67" s="69"/>
      <c r="J67" s="69" t="s">
        <v>2394</v>
      </c>
      <c r="K67" s="75">
        <v>2012</v>
      </c>
      <c r="L67" s="79"/>
      <c r="M67" s="80" t="s">
        <v>14930</v>
      </c>
      <c r="N67" s="75"/>
      <c r="O67" s="69"/>
      <c r="P67" s="75"/>
      <c r="Q67" s="69" t="s">
        <v>4308</v>
      </c>
      <c r="R67" s="69"/>
      <c r="S67" s="69"/>
      <c r="T67" s="69"/>
      <c r="U67" s="69"/>
      <c r="V67" s="116"/>
      <c r="W67" s="69"/>
      <c r="AD67" s="639">
        <f t="shared" si="0"/>
        <v>2800.0000000000005</v>
      </c>
      <c r="AE67" s="74">
        <f t="shared" si="1"/>
        <v>42800</v>
      </c>
    </row>
    <row r="68" spans="1:31" s="102" customFormat="1" x14ac:dyDescent="0.35">
      <c r="A68" s="69"/>
      <c r="B68" s="69"/>
      <c r="C68" s="69"/>
      <c r="D68" s="69"/>
      <c r="E68" s="69" t="s">
        <v>790</v>
      </c>
      <c r="F68" s="79" t="s">
        <v>14932</v>
      </c>
      <c r="G68" s="69"/>
      <c r="H68" s="74">
        <v>40000</v>
      </c>
      <c r="I68" s="69"/>
      <c r="J68" s="69" t="s">
        <v>1562</v>
      </c>
      <c r="K68" s="75">
        <v>2013</v>
      </c>
      <c r="L68" s="79" t="s">
        <v>14933</v>
      </c>
      <c r="M68" s="80" t="s">
        <v>14934</v>
      </c>
      <c r="N68" s="75"/>
      <c r="O68" s="69"/>
      <c r="P68" s="75" t="s">
        <v>967</v>
      </c>
      <c r="Q68" s="69" t="s">
        <v>4308</v>
      </c>
      <c r="R68" s="69"/>
      <c r="S68" s="69"/>
      <c r="T68" s="69"/>
      <c r="U68" s="69"/>
      <c r="V68" s="116"/>
      <c r="W68" s="69"/>
      <c r="AD68" s="639">
        <f t="shared" si="0"/>
        <v>2800.0000000000005</v>
      </c>
      <c r="AE68" s="74">
        <f t="shared" si="1"/>
        <v>42800</v>
      </c>
    </row>
    <row r="69" spans="1:31" s="102" customFormat="1" x14ac:dyDescent="0.35">
      <c r="A69" s="69"/>
      <c r="B69" s="69"/>
      <c r="C69" s="69"/>
      <c r="D69" s="69"/>
      <c r="E69" s="69"/>
      <c r="F69" s="79" t="s">
        <v>14935</v>
      </c>
      <c r="G69" s="69"/>
      <c r="H69" s="74">
        <v>40000</v>
      </c>
      <c r="I69" s="69"/>
      <c r="J69" s="69" t="s">
        <v>1063</v>
      </c>
      <c r="K69" s="69" t="s">
        <v>1063</v>
      </c>
      <c r="L69" s="69" t="s">
        <v>1063</v>
      </c>
      <c r="M69" s="69" t="s">
        <v>1063</v>
      </c>
      <c r="N69" s="75"/>
      <c r="O69" s="69"/>
      <c r="P69" s="69" t="s">
        <v>1063</v>
      </c>
      <c r="Q69" s="69" t="s">
        <v>1063</v>
      </c>
      <c r="R69" s="69"/>
      <c r="S69" s="69"/>
      <c r="T69" s="69"/>
      <c r="U69" s="69"/>
      <c r="V69" s="116"/>
      <c r="W69" s="69"/>
      <c r="AD69" s="639">
        <f t="shared" si="0"/>
        <v>2800.0000000000005</v>
      </c>
      <c r="AE69" s="74">
        <f t="shared" si="1"/>
        <v>42800</v>
      </c>
    </row>
    <row r="70" spans="1:31" s="102" customFormat="1" x14ac:dyDescent="0.35">
      <c r="A70" s="69"/>
      <c r="B70" s="69"/>
      <c r="C70" s="69"/>
      <c r="D70" s="69"/>
      <c r="E70" s="69"/>
      <c r="F70" s="79" t="s">
        <v>14936</v>
      </c>
      <c r="G70" s="69"/>
      <c r="H70" s="74">
        <v>40000</v>
      </c>
      <c r="I70" s="69"/>
      <c r="J70" s="69" t="s">
        <v>2394</v>
      </c>
      <c r="K70" s="75">
        <v>2012</v>
      </c>
      <c r="L70" s="79"/>
      <c r="M70" s="80" t="s">
        <v>14937</v>
      </c>
      <c r="N70" s="75"/>
      <c r="O70" s="69"/>
      <c r="P70" s="75"/>
      <c r="Q70" s="69" t="s">
        <v>4308</v>
      </c>
      <c r="R70" s="69"/>
      <c r="S70" s="69"/>
      <c r="T70" s="69"/>
      <c r="U70" s="69"/>
      <c r="V70" s="116"/>
      <c r="W70" s="69"/>
      <c r="AD70" s="639">
        <f t="shared" ref="AD70:AD133" si="2">H70*AD$4</f>
        <v>2800.0000000000005</v>
      </c>
      <c r="AE70" s="74">
        <f t="shared" ref="AE70:AE133" si="3">H70+AD70</f>
        <v>42800</v>
      </c>
    </row>
    <row r="71" spans="1:31" s="102" customFormat="1" x14ac:dyDescent="0.35">
      <c r="A71" s="69"/>
      <c r="B71" s="69"/>
      <c r="C71" s="69"/>
      <c r="D71" s="69"/>
      <c r="E71" s="69"/>
      <c r="F71" s="79" t="s">
        <v>14938</v>
      </c>
      <c r="G71" s="69"/>
      <c r="H71" s="74">
        <v>40000</v>
      </c>
      <c r="I71" s="69"/>
      <c r="J71" s="69" t="s">
        <v>1063</v>
      </c>
      <c r="K71" s="69" t="s">
        <v>1063</v>
      </c>
      <c r="L71" s="69" t="s">
        <v>1063</v>
      </c>
      <c r="M71" s="69" t="s">
        <v>1063</v>
      </c>
      <c r="N71" s="75"/>
      <c r="O71" s="69"/>
      <c r="P71" s="69" t="s">
        <v>1063</v>
      </c>
      <c r="Q71" s="69" t="s">
        <v>1063</v>
      </c>
      <c r="R71" s="69"/>
      <c r="S71" s="69"/>
      <c r="T71" s="69"/>
      <c r="U71" s="69"/>
      <c r="V71" s="116"/>
      <c r="W71" s="69"/>
      <c r="AD71" s="639">
        <f t="shared" si="2"/>
        <v>2800.0000000000005</v>
      </c>
      <c r="AE71" s="74">
        <f t="shared" si="3"/>
        <v>42800</v>
      </c>
    </row>
    <row r="72" spans="1:31" s="102" customFormat="1" x14ac:dyDescent="0.35">
      <c r="A72" s="69"/>
      <c r="B72" s="69"/>
      <c r="C72" s="69"/>
      <c r="D72" s="69"/>
      <c r="E72" s="69"/>
      <c r="F72" s="79" t="s">
        <v>14939</v>
      </c>
      <c r="G72" s="69"/>
      <c r="H72" s="74">
        <v>40000</v>
      </c>
      <c r="I72" s="69"/>
      <c r="J72" s="69" t="s">
        <v>1063</v>
      </c>
      <c r="K72" s="69" t="s">
        <v>1063</v>
      </c>
      <c r="L72" s="69" t="s">
        <v>1063</v>
      </c>
      <c r="M72" s="69" t="s">
        <v>1063</v>
      </c>
      <c r="N72" s="75"/>
      <c r="O72" s="69"/>
      <c r="P72" s="75"/>
      <c r="Q72" s="69"/>
      <c r="R72" s="69"/>
      <c r="S72" s="69"/>
      <c r="T72" s="69"/>
      <c r="U72" s="69"/>
      <c r="V72" s="116"/>
      <c r="W72" s="69"/>
      <c r="AD72" s="639">
        <f t="shared" si="2"/>
        <v>2800.0000000000005</v>
      </c>
      <c r="AE72" s="74">
        <f t="shared" si="3"/>
        <v>42800</v>
      </c>
    </row>
    <row r="73" spans="1:31" s="102" customFormat="1" x14ac:dyDescent="0.35">
      <c r="A73" s="69"/>
      <c r="B73" s="69"/>
      <c r="C73" s="69"/>
      <c r="D73" s="69"/>
      <c r="E73" s="69"/>
      <c r="F73" s="79" t="s">
        <v>14940</v>
      </c>
      <c r="G73" s="69"/>
      <c r="H73" s="74">
        <v>40000</v>
      </c>
      <c r="I73" s="69"/>
      <c r="J73" s="69" t="s">
        <v>2394</v>
      </c>
      <c r="K73" s="75">
        <v>2012</v>
      </c>
      <c r="L73" s="79"/>
      <c r="M73" s="80" t="s">
        <v>14941</v>
      </c>
      <c r="N73" s="75"/>
      <c r="O73" s="69"/>
      <c r="P73" s="75"/>
      <c r="Q73" s="69"/>
      <c r="R73" s="69"/>
      <c r="S73" s="69"/>
      <c r="T73" s="69"/>
      <c r="U73" s="69"/>
      <c r="V73" s="116"/>
      <c r="W73" s="69"/>
      <c r="AD73" s="639">
        <f t="shared" si="2"/>
        <v>2800.0000000000005</v>
      </c>
      <c r="AE73" s="74">
        <f t="shared" si="3"/>
        <v>42800</v>
      </c>
    </row>
    <row r="74" spans="1:31" s="102" customFormat="1" x14ac:dyDescent="0.35">
      <c r="A74" s="69"/>
      <c r="B74" s="69"/>
      <c r="C74" s="69"/>
      <c r="D74" s="69"/>
      <c r="E74" s="69"/>
      <c r="F74" s="79" t="s">
        <v>14942</v>
      </c>
      <c r="G74" s="69"/>
      <c r="H74" s="74">
        <v>40000</v>
      </c>
      <c r="I74" s="69"/>
      <c r="J74" s="69" t="s">
        <v>1063</v>
      </c>
      <c r="K74" s="69" t="s">
        <v>1063</v>
      </c>
      <c r="L74" s="69" t="s">
        <v>1063</v>
      </c>
      <c r="M74" s="69" t="s">
        <v>1063</v>
      </c>
      <c r="N74" s="75"/>
      <c r="O74" s="69"/>
      <c r="P74" s="75"/>
      <c r="Q74" s="69"/>
      <c r="R74" s="69"/>
      <c r="S74" s="69"/>
      <c r="T74" s="69"/>
      <c r="U74" s="69"/>
      <c r="V74" s="116"/>
      <c r="W74" s="69"/>
      <c r="AD74" s="639">
        <f t="shared" si="2"/>
        <v>2800.0000000000005</v>
      </c>
      <c r="AE74" s="74">
        <f t="shared" si="3"/>
        <v>42800</v>
      </c>
    </row>
    <row r="75" spans="1:31" s="102" customFormat="1" x14ac:dyDescent="0.35">
      <c r="A75" s="69"/>
      <c r="B75" s="69"/>
      <c r="C75" s="69"/>
      <c r="D75" s="69"/>
      <c r="E75" s="69"/>
      <c r="F75" s="79" t="s">
        <v>14943</v>
      </c>
      <c r="G75" s="69"/>
      <c r="H75" s="74">
        <v>40000</v>
      </c>
      <c r="I75" s="69"/>
      <c r="J75" s="69" t="s">
        <v>1562</v>
      </c>
      <c r="K75" s="69">
        <v>2013</v>
      </c>
      <c r="L75" s="69" t="s">
        <v>14944</v>
      </c>
      <c r="M75" s="69" t="s">
        <v>14945</v>
      </c>
      <c r="N75" s="75"/>
      <c r="O75" s="69"/>
      <c r="P75" s="75" t="s">
        <v>967</v>
      </c>
      <c r="Q75" s="69" t="s">
        <v>4308</v>
      </c>
      <c r="R75" s="69"/>
      <c r="S75" s="69"/>
      <c r="T75" s="69"/>
      <c r="U75" s="69"/>
      <c r="V75" s="116"/>
      <c r="W75" s="69"/>
      <c r="AD75" s="639">
        <f t="shared" si="2"/>
        <v>2800.0000000000005</v>
      </c>
      <c r="AE75" s="74">
        <f t="shared" si="3"/>
        <v>42800</v>
      </c>
    </row>
    <row r="76" spans="1:31" s="102" customFormat="1" x14ac:dyDescent="0.35">
      <c r="A76" s="69"/>
      <c r="B76" s="69"/>
      <c r="C76" s="69"/>
      <c r="D76" s="69"/>
      <c r="E76" s="69"/>
      <c r="F76" s="79" t="s">
        <v>14946</v>
      </c>
      <c r="G76" s="69"/>
      <c r="H76" s="74">
        <v>40000</v>
      </c>
      <c r="I76" s="69"/>
      <c r="J76" s="69" t="s">
        <v>1063</v>
      </c>
      <c r="K76" s="69" t="s">
        <v>1063</v>
      </c>
      <c r="L76" s="69" t="s">
        <v>1063</v>
      </c>
      <c r="M76" s="69" t="s">
        <v>1063</v>
      </c>
      <c r="N76" s="75"/>
      <c r="O76" s="69"/>
      <c r="P76" s="75" t="s">
        <v>14947</v>
      </c>
      <c r="Q76" s="69"/>
      <c r="R76" s="69"/>
      <c r="S76" s="69"/>
      <c r="T76" s="69"/>
      <c r="U76" s="69"/>
      <c r="V76" s="116"/>
      <c r="W76" s="69"/>
      <c r="AD76" s="639">
        <f t="shared" si="2"/>
        <v>2800.0000000000005</v>
      </c>
      <c r="AE76" s="74">
        <f t="shared" si="3"/>
        <v>42800</v>
      </c>
    </row>
    <row r="77" spans="1:31" s="102" customFormat="1" x14ac:dyDescent="0.35">
      <c r="A77" s="69"/>
      <c r="B77" s="69"/>
      <c r="C77" s="69"/>
      <c r="D77" s="69"/>
      <c r="E77" s="69"/>
      <c r="F77" s="79" t="s">
        <v>14948</v>
      </c>
      <c r="G77" s="69"/>
      <c r="H77" s="74">
        <v>40000</v>
      </c>
      <c r="I77" s="69"/>
      <c r="J77" s="69" t="s">
        <v>2394</v>
      </c>
      <c r="K77" s="75">
        <v>2012</v>
      </c>
      <c r="L77" s="79"/>
      <c r="M77" s="80" t="s">
        <v>14949</v>
      </c>
      <c r="N77" s="75"/>
      <c r="O77" s="69"/>
      <c r="P77" s="75"/>
      <c r="Q77" s="69" t="s">
        <v>4308</v>
      </c>
      <c r="R77" s="69"/>
      <c r="S77" s="69"/>
      <c r="T77" s="69"/>
      <c r="U77" s="69"/>
      <c r="V77" s="116"/>
      <c r="W77" s="69"/>
      <c r="AD77" s="639">
        <f t="shared" si="2"/>
        <v>2800.0000000000005</v>
      </c>
      <c r="AE77" s="74">
        <f t="shared" si="3"/>
        <v>42800</v>
      </c>
    </row>
    <row r="78" spans="1:31" s="102" customFormat="1" x14ac:dyDescent="0.35">
      <c r="A78" s="69"/>
      <c r="B78" s="69"/>
      <c r="C78" s="69"/>
      <c r="D78" s="69"/>
      <c r="E78" s="69"/>
      <c r="F78" s="79" t="s">
        <v>14950</v>
      </c>
      <c r="G78" s="69"/>
      <c r="H78" s="74">
        <v>40000</v>
      </c>
      <c r="I78" s="69"/>
      <c r="J78" s="69" t="s">
        <v>2394</v>
      </c>
      <c r="K78" s="75">
        <v>2012</v>
      </c>
      <c r="L78" s="79"/>
      <c r="M78" s="80" t="s">
        <v>14949</v>
      </c>
      <c r="N78" s="75"/>
      <c r="O78" s="69"/>
      <c r="P78" s="75"/>
      <c r="Q78" s="69" t="s">
        <v>4308</v>
      </c>
      <c r="R78" s="69"/>
      <c r="S78" s="69"/>
      <c r="T78" s="69"/>
      <c r="U78" s="69"/>
      <c r="V78" s="116"/>
      <c r="W78" s="69"/>
      <c r="AD78" s="639">
        <f t="shared" si="2"/>
        <v>2800.0000000000005</v>
      </c>
      <c r="AE78" s="74">
        <f t="shared" si="3"/>
        <v>42800</v>
      </c>
    </row>
    <row r="79" spans="1:31" s="102" customFormat="1" x14ac:dyDescent="0.35">
      <c r="A79" s="69"/>
      <c r="B79" s="69"/>
      <c r="C79" s="69"/>
      <c r="D79" s="69"/>
      <c r="E79" s="69"/>
      <c r="F79" s="79" t="s">
        <v>14951</v>
      </c>
      <c r="G79" s="69"/>
      <c r="H79" s="74">
        <v>40000</v>
      </c>
      <c r="I79" s="69"/>
      <c r="J79" s="69" t="s">
        <v>2394</v>
      </c>
      <c r="K79" s="75">
        <v>2012</v>
      </c>
      <c r="L79" s="79"/>
      <c r="M79" s="80" t="s">
        <v>14928</v>
      </c>
      <c r="N79" s="75"/>
      <c r="O79" s="69"/>
      <c r="P79" s="75"/>
      <c r="Q79" s="69"/>
      <c r="R79" s="69"/>
      <c r="S79" s="69"/>
      <c r="T79" s="69"/>
      <c r="U79" s="69"/>
      <c r="V79" s="116"/>
      <c r="W79" s="69"/>
      <c r="AD79" s="639">
        <f t="shared" si="2"/>
        <v>2800.0000000000005</v>
      </c>
      <c r="AE79" s="74">
        <f t="shared" si="3"/>
        <v>42800</v>
      </c>
    </row>
    <row r="80" spans="1:31" s="102" customFormat="1" x14ac:dyDescent="0.35">
      <c r="A80" s="69"/>
      <c r="B80" s="69"/>
      <c r="C80" s="69"/>
      <c r="D80" s="69"/>
      <c r="E80" s="69"/>
      <c r="F80" s="79" t="s">
        <v>14952</v>
      </c>
      <c r="G80" s="69"/>
      <c r="H80" s="74">
        <v>40000</v>
      </c>
      <c r="I80" s="69"/>
      <c r="J80" s="69" t="s">
        <v>2394</v>
      </c>
      <c r="K80" s="75">
        <v>2012</v>
      </c>
      <c r="L80" s="79"/>
      <c r="M80" s="80" t="s">
        <v>14928</v>
      </c>
      <c r="N80" s="75"/>
      <c r="O80" s="69"/>
      <c r="P80" s="75"/>
      <c r="Q80" s="69"/>
      <c r="R80" s="69"/>
      <c r="S80" s="69"/>
      <c r="T80" s="69"/>
      <c r="U80" s="69"/>
      <c r="V80" s="116"/>
      <c r="W80" s="69"/>
      <c r="AD80" s="639">
        <f t="shared" si="2"/>
        <v>2800.0000000000005</v>
      </c>
      <c r="AE80" s="74">
        <f t="shared" si="3"/>
        <v>42800</v>
      </c>
    </row>
    <row r="81" spans="1:31" s="102" customFormat="1" x14ac:dyDescent="0.35">
      <c r="A81" s="69"/>
      <c r="B81" s="69"/>
      <c r="C81" s="69"/>
      <c r="D81" s="69"/>
      <c r="E81" s="69"/>
      <c r="F81" s="79" t="s">
        <v>14953</v>
      </c>
      <c r="G81" s="69"/>
      <c r="H81" s="74">
        <v>40000</v>
      </c>
      <c r="I81" s="69"/>
      <c r="J81" s="69" t="s">
        <v>1562</v>
      </c>
      <c r="K81" s="75">
        <v>2013</v>
      </c>
      <c r="L81" s="79" t="s">
        <v>14933</v>
      </c>
      <c r="M81" s="80" t="s">
        <v>14954</v>
      </c>
      <c r="N81" s="75"/>
      <c r="O81" s="69"/>
      <c r="P81" s="75" t="s">
        <v>967</v>
      </c>
      <c r="Q81" s="69" t="s">
        <v>4308</v>
      </c>
      <c r="R81" s="69"/>
      <c r="S81" s="69"/>
      <c r="T81" s="69"/>
      <c r="U81" s="69"/>
      <c r="V81" s="116"/>
      <c r="W81" s="69"/>
      <c r="AD81" s="639">
        <f t="shared" si="2"/>
        <v>2800.0000000000005</v>
      </c>
      <c r="AE81" s="74">
        <f t="shared" si="3"/>
        <v>42800</v>
      </c>
    </row>
    <row r="82" spans="1:31" s="102" customFormat="1" x14ac:dyDescent="0.35">
      <c r="A82" s="69"/>
      <c r="B82" s="69"/>
      <c r="C82" s="69"/>
      <c r="D82" s="69"/>
      <c r="E82" s="69"/>
      <c r="F82" s="79" t="s">
        <v>14955</v>
      </c>
      <c r="G82" s="69"/>
      <c r="H82" s="74">
        <v>40000</v>
      </c>
      <c r="I82" s="69"/>
      <c r="J82" s="69" t="s">
        <v>1063</v>
      </c>
      <c r="K82" s="75" t="s">
        <v>1063</v>
      </c>
      <c r="L82" s="79" t="s">
        <v>1063</v>
      </c>
      <c r="M82" s="80" t="s">
        <v>1063</v>
      </c>
      <c r="N82" s="75"/>
      <c r="O82" s="69"/>
      <c r="P82" s="75"/>
      <c r="Q82" s="69"/>
      <c r="R82" s="69"/>
      <c r="S82" s="69"/>
      <c r="T82" s="69"/>
      <c r="U82" s="69"/>
      <c r="V82" s="116"/>
      <c r="W82" s="69"/>
      <c r="AD82" s="639">
        <f t="shared" si="2"/>
        <v>2800.0000000000005</v>
      </c>
      <c r="AE82" s="74">
        <f t="shared" si="3"/>
        <v>42800</v>
      </c>
    </row>
    <row r="83" spans="1:31" s="102" customFormat="1" x14ac:dyDescent="0.35">
      <c r="A83" s="69"/>
      <c r="B83" s="69"/>
      <c r="C83" s="69"/>
      <c r="D83" s="69"/>
      <c r="E83" s="69"/>
      <c r="F83" s="79" t="s">
        <v>14956</v>
      </c>
      <c r="G83" s="69"/>
      <c r="H83" s="74">
        <v>40000</v>
      </c>
      <c r="I83" s="69"/>
      <c r="J83" s="69" t="s">
        <v>1063</v>
      </c>
      <c r="K83" s="75" t="s">
        <v>1063</v>
      </c>
      <c r="L83" s="79" t="s">
        <v>1063</v>
      </c>
      <c r="M83" s="80" t="s">
        <v>1063</v>
      </c>
      <c r="N83" s="75"/>
      <c r="O83" s="69"/>
      <c r="P83" s="75"/>
      <c r="Q83" s="69"/>
      <c r="R83" s="69"/>
      <c r="S83" s="69"/>
      <c r="T83" s="69"/>
      <c r="U83" s="69"/>
      <c r="V83" s="116"/>
      <c r="W83" s="69"/>
      <c r="AD83" s="639">
        <f t="shared" si="2"/>
        <v>2800.0000000000005</v>
      </c>
      <c r="AE83" s="74">
        <f t="shared" si="3"/>
        <v>42800</v>
      </c>
    </row>
    <row r="84" spans="1:31" s="102" customFormat="1" x14ac:dyDescent="0.35">
      <c r="A84" s="69"/>
      <c r="B84" s="69"/>
      <c r="C84" s="69"/>
      <c r="D84" s="69"/>
      <c r="E84" s="69"/>
      <c r="F84" s="79" t="s">
        <v>14957</v>
      </c>
      <c r="G84" s="69"/>
      <c r="H84" s="74">
        <v>40000</v>
      </c>
      <c r="I84" s="69"/>
      <c r="J84" s="69" t="s">
        <v>2394</v>
      </c>
      <c r="K84" s="75">
        <v>2012</v>
      </c>
      <c r="L84" s="79"/>
      <c r="M84" s="80" t="s">
        <v>14958</v>
      </c>
      <c r="N84" s="75"/>
      <c r="O84" s="69"/>
      <c r="P84" s="75"/>
      <c r="Q84" s="69"/>
      <c r="R84" s="69"/>
      <c r="S84" s="69"/>
      <c r="T84" s="69"/>
      <c r="U84" s="69"/>
      <c r="V84" s="116"/>
      <c r="W84" s="69"/>
      <c r="AD84" s="639">
        <f t="shared" si="2"/>
        <v>2800.0000000000005</v>
      </c>
      <c r="AE84" s="74">
        <f t="shared" si="3"/>
        <v>42800</v>
      </c>
    </row>
    <row r="85" spans="1:31" s="102" customFormat="1" x14ac:dyDescent="0.35">
      <c r="A85" s="69"/>
      <c r="B85" s="69"/>
      <c r="C85" s="69"/>
      <c r="D85" s="69"/>
      <c r="E85" s="69"/>
      <c r="F85" s="79" t="s">
        <v>14959</v>
      </c>
      <c r="G85" s="69"/>
      <c r="H85" s="74">
        <v>40000</v>
      </c>
      <c r="I85" s="69"/>
      <c r="J85" s="79" t="s">
        <v>14883</v>
      </c>
      <c r="K85" s="79" t="s">
        <v>14883</v>
      </c>
      <c r="L85" s="79"/>
      <c r="M85" s="79" t="s">
        <v>14883</v>
      </c>
      <c r="N85" s="75"/>
      <c r="O85" s="69"/>
      <c r="P85" s="75"/>
      <c r="Q85" s="69"/>
      <c r="R85" s="69"/>
      <c r="S85" s="69"/>
      <c r="T85" s="69"/>
      <c r="U85" s="69"/>
      <c r="V85" s="116"/>
      <c r="W85" s="69"/>
      <c r="AD85" s="639">
        <f t="shared" si="2"/>
        <v>2800.0000000000005</v>
      </c>
      <c r="AE85" s="74">
        <f t="shared" si="3"/>
        <v>42800</v>
      </c>
    </row>
    <row r="86" spans="1:31" s="102" customFormat="1" x14ac:dyDescent="0.35">
      <c r="A86" s="69"/>
      <c r="B86" s="69"/>
      <c r="C86" s="69"/>
      <c r="D86" s="69"/>
      <c r="E86" s="69"/>
      <c r="F86" s="79" t="s">
        <v>14960</v>
      </c>
      <c r="G86" s="69"/>
      <c r="H86" s="74">
        <v>40000</v>
      </c>
      <c r="I86" s="69"/>
      <c r="J86" s="69" t="s">
        <v>2394</v>
      </c>
      <c r="K86" s="75">
        <v>2012</v>
      </c>
      <c r="L86" s="79"/>
      <c r="M86" s="80" t="s">
        <v>14961</v>
      </c>
      <c r="N86" s="75"/>
      <c r="O86" s="69"/>
      <c r="P86" s="75"/>
      <c r="Q86" s="69"/>
      <c r="R86" s="69"/>
      <c r="S86" s="69"/>
      <c r="T86" s="69"/>
      <c r="U86" s="69"/>
      <c r="V86" s="116"/>
      <c r="W86" s="69"/>
      <c r="AD86" s="639">
        <f t="shared" si="2"/>
        <v>2800.0000000000005</v>
      </c>
      <c r="AE86" s="74">
        <f t="shared" si="3"/>
        <v>42800</v>
      </c>
    </row>
    <row r="87" spans="1:31" s="102" customFormat="1" x14ac:dyDescent="0.35">
      <c r="A87" s="69"/>
      <c r="B87" s="69"/>
      <c r="C87" s="69"/>
      <c r="D87" s="69"/>
      <c r="E87" s="69"/>
      <c r="F87" s="79" t="s">
        <v>14962</v>
      </c>
      <c r="G87" s="69"/>
      <c r="H87" s="74">
        <v>40000</v>
      </c>
      <c r="I87" s="69"/>
      <c r="J87" s="79" t="s">
        <v>14883</v>
      </c>
      <c r="K87" s="79" t="s">
        <v>14883</v>
      </c>
      <c r="L87" s="79"/>
      <c r="M87" s="79" t="s">
        <v>14883</v>
      </c>
      <c r="N87" s="75"/>
      <c r="O87" s="69"/>
      <c r="P87" s="75"/>
      <c r="Q87" s="69"/>
      <c r="R87" s="69"/>
      <c r="S87" s="69"/>
      <c r="T87" s="69"/>
      <c r="U87" s="69"/>
      <c r="V87" s="116"/>
      <c r="W87" s="69"/>
      <c r="AD87" s="639">
        <f t="shared" si="2"/>
        <v>2800.0000000000005</v>
      </c>
      <c r="AE87" s="74">
        <f t="shared" si="3"/>
        <v>42800</v>
      </c>
    </row>
    <row r="88" spans="1:31" s="102" customFormat="1" x14ac:dyDescent="0.35">
      <c r="A88" s="69"/>
      <c r="B88" s="69"/>
      <c r="C88" s="69"/>
      <c r="D88" s="69"/>
      <c r="E88" s="69"/>
      <c r="F88" s="79" t="s">
        <v>14963</v>
      </c>
      <c r="G88" s="69"/>
      <c r="H88" s="74">
        <v>40000</v>
      </c>
      <c r="I88" s="69"/>
      <c r="J88" s="69" t="s">
        <v>1562</v>
      </c>
      <c r="K88" s="75">
        <v>2013</v>
      </c>
      <c r="L88" s="79" t="s">
        <v>14933</v>
      </c>
      <c r="M88" s="80" t="s">
        <v>14964</v>
      </c>
      <c r="N88" s="75"/>
      <c r="O88" s="69"/>
      <c r="P88" s="75" t="s">
        <v>967</v>
      </c>
      <c r="Q88" s="69" t="s">
        <v>4308</v>
      </c>
      <c r="R88" s="69"/>
      <c r="S88" s="69"/>
      <c r="T88" s="69"/>
      <c r="U88" s="69"/>
      <c r="V88" s="116"/>
      <c r="W88" s="69"/>
      <c r="AD88" s="639">
        <f t="shared" si="2"/>
        <v>2800.0000000000005</v>
      </c>
      <c r="AE88" s="74">
        <f t="shared" si="3"/>
        <v>42800</v>
      </c>
    </row>
    <row r="89" spans="1:31" s="102" customFormat="1" x14ac:dyDescent="0.35">
      <c r="A89" s="69"/>
      <c r="B89" s="69"/>
      <c r="C89" s="69"/>
      <c r="D89" s="69"/>
      <c r="E89" s="69"/>
      <c r="F89" s="79" t="s">
        <v>14965</v>
      </c>
      <c r="G89" s="69"/>
      <c r="H89" s="74">
        <v>40000</v>
      </c>
      <c r="I89" s="69"/>
      <c r="J89" s="79" t="s">
        <v>14883</v>
      </c>
      <c r="K89" s="79" t="s">
        <v>14883</v>
      </c>
      <c r="L89" s="79"/>
      <c r="M89" s="79" t="s">
        <v>14883</v>
      </c>
      <c r="N89" s="75"/>
      <c r="O89" s="69"/>
      <c r="P89" s="75"/>
      <c r="Q89" s="69"/>
      <c r="R89" s="69"/>
      <c r="S89" s="69"/>
      <c r="T89" s="69"/>
      <c r="U89" s="69"/>
      <c r="V89" s="116"/>
      <c r="W89" s="69"/>
      <c r="AD89" s="639">
        <f t="shared" si="2"/>
        <v>2800.0000000000005</v>
      </c>
      <c r="AE89" s="74">
        <f t="shared" si="3"/>
        <v>42800</v>
      </c>
    </row>
    <row r="90" spans="1:31" s="102" customFormat="1" x14ac:dyDescent="0.35">
      <c r="A90" s="69"/>
      <c r="B90" s="69"/>
      <c r="C90" s="69"/>
      <c r="D90" s="69"/>
      <c r="E90" s="69"/>
      <c r="F90" s="79" t="s">
        <v>14966</v>
      </c>
      <c r="G90" s="69"/>
      <c r="H90" s="74">
        <v>40000</v>
      </c>
      <c r="I90" s="69"/>
      <c r="J90" s="69" t="s">
        <v>2394</v>
      </c>
      <c r="K90" s="75">
        <v>2012</v>
      </c>
      <c r="L90" s="79"/>
      <c r="M90" s="80" t="s">
        <v>10947</v>
      </c>
      <c r="N90" s="75"/>
      <c r="O90" s="69"/>
      <c r="P90" s="75"/>
      <c r="Q90" s="69"/>
      <c r="R90" s="69"/>
      <c r="S90" s="69"/>
      <c r="T90" s="69"/>
      <c r="U90" s="69"/>
      <c r="V90" s="116"/>
      <c r="W90" s="69"/>
      <c r="AD90" s="639">
        <f t="shared" si="2"/>
        <v>2800.0000000000005</v>
      </c>
      <c r="AE90" s="74">
        <f t="shared" si="3"/>
        <v>42800</v>
      </c>
    </row>
    <row r="91" spans="1:31" s="102" customFormat="1" x14ac:dyDescent="0.35">
      <c r="A91" s="69"/>
      <c r="B91" s="69"/>
      <c r="C91" s="69"/>
      <c r="D91" s="69"/>
      <c r="E91" s="69"/>
      <c r="F91" s="79" t="s">
        <v>14967</v>
      </c>
      <c r="G91" s="69"/>
      <c r="H91" s="74">
        <v>40000</v>
      </c>
      <c r="I91" s="69"/>
      <c r="J91" s="69" t="s">
        <v>2394</v>
      </c>
      <c r="K91" s="75">
        <v>2012</v>
      </c>
      <c r="L91" s="79"/>
      <c r="M91" s="80" t="s">
        <v>10947</v>
      </c>
      <c r="N91" s="75"/>
      <c r="O91" s="69"/>
      <c r="P91" s="75"/>
      <c r="Q91" s="69"/>
      <c r="R91" s="69"/>
      <c r="S91" s="69"/>
      <c r="T91" s="69"/>
      <c r="U91" s="69"/>
      <c r="V91" s="116"/>
      <c r="W91" s="69"/>
      <c r="AD91" s="639">
        <f t="shared" si="2"/>
        <v>2800.0000000000005</v>
      </c>
      <c r="AE91" s="74">
        <f t="shared" si="3"/>
        <v>42800</v>
      </c>
    </row>
    <row r="92" spans="1:31" s="102" customFormat="1" x14ac:dyDescent="0.35">
      <c r="A92" s="69"/>
      <c r="B92" s="69"/>
      <c r="C92" s="69"/>
      <c r="D92" s="69"/>
      <c r="E92" s="69"/>
      <c r="F92" s="79"/>
      <c r="G92" s="69"/>
      <c r="H92" s="74">
        <v>40000</v>
      </c>
      <c r="I92" s="69"/>
      <c r="J92" s="69"/>
      <c r="K92" s="75"/>
      <c r="L92" s="79"/>
      <c r="M92" s="80"/>
      <c r="N92" s="75"/>
      <c r="O92" s="69"/>
      <c r="P92" s="75"/>
      <c r="Q92" s="69"/>
      <c r="R92" s="69"/>
      <c r="S92" s="69"/>
      <c r="T92" s="69"/>
      <c r="U92" s="69"/>
      <c r="V92" s="116"/>
      <c r="W92" s="69"/>
      <c r="AD92" s="639">
        <f t="shared" si="2"/>
        <v>2800.0000000000005</v>
      </c>
      <c r="AE92" s="74">
        <f t="shared" si="3"/>
        <v>42800</v>
      </c>
    </row>
    <row r="93" spans="1:31" s="102" customFormat="1" x14ac:dyDescent="0.35">
      <c r="A93" s="69"/>
      <c r="B93" s="69"/>
      <c r="C93" s="69"/>
      <c r="D93" s="69"/>
      <c r="E93" s="69"/>
      <c r="F93" s="79" t="s">
        <v>14968</v>
      </c>
      <c r="G93" s="69"/>
      <c r="H93" s="74">
        <v>40000</v>
      </c>
      <c r="I93" s="69"/>
      <c r="J93" s="69" t="s">
        <v>933</v>
      </c>
      <c r="K93" s="75" t="s">
        <v>1063</v>
      </c>
      <c r="L93" s="102" t="s">
        <v>1063</v>
      </c>
      <c r="M93" s="79" t="s">
        <v>1063</v>
      </c>
      <c r="N93" s="75"/>
      <c r="O93" s="69"/>
      <c r="P93" s="75" t="s">
        <v>967</v>
      </c>
      <c r="Q93" s="69" t="s">
        <v>4308</v>
      </c>
      <c r="R93" s="69"/>
      <c r="S93" s="69"/>
      <c r="T93" s="69"/>
      <c r="U93" s="69"/>
      <c r="V93" s="116"/>
      <c r="W93" s="69"/>
      <c r="AD93" s="639">
        <f t="shared" si="2"/>
        <v>2800.0000000000005</v>
      </c>
      <c r="AE93" s="74">
        <f t="shared" si="3"/>
        <v>42800</v>
      </c>
    </row>
    <row r="94" spans="1:31" s="102" customFormat="1" x14ac:dyDescent="0.35">
      <c r="A94" s="69"/>
      <c r="B94" s="69"/>
      <c r="C94" s="69"/>
      <c r="D94" s="69"/>
      <c r="E94" s="69"/>
      <c r="F94" s="79" t="s">
        <v>14969</v>
      </c>
      <c r="G94" s="69"/>
      <c r="H94" s="74">
        <v>40000</v>
      </c>
      <c r="I94" s="69"/>
      <c r="J94" s="69" t="s">
        <v>2394</v>
      </c>
      <c r="K94" s="75">
        <v>2012</v>
      </c>
      <c r="L94" s="79"/>
      <c r="M94" s="80" t="s">
        <v>14970</v>
      </c>
      <c r="N94" s="75"/>
      <c r="O94" s="69"/>
      <c r="P94" s="75"/>
      <c r="Q94" s="69" t="s">
        <v>4308</v>
      </c>
      <c r="R94" s="69"/>
      <c r="S94" s="69"/>
      <c r="T94" s="69"/>
      <c r="U94" s="69"/>
      <c r="V94" s="116"/>
      <c r="W94" s="69"/>
      <c r="AD94" s="639">
        <f t="shared" si="2"/>
        <v>2800.0000000000005</v>
      </c>
      <c r="AE94" s="74">
        <f t="shared" si="3"/>
        <v>42800</v>
      </c>
    </row>
    <row r="95" spans="1:31" s="102" customFormat="1" x14ac:dyDescent="0.35">
      <c r="A95" s="69"/>
      <c r="B95" s="69"/>
      <c r="C95" s="69"/>
      <c r="D95" s="69"/>
      <c r="E95" s="69"/>
      <c r="F95" s="79" t="s">
        <v>14971</v>
      </c>
      <c r="G95" s="69"/>
      <c r="H95" s="74">
        <v>40000</v>
      </c>
      <c r="I95" s="69"/>
      <c r="J95" s="69" t="s">
        <v>2394</v>
      </c>
      <c r="K95" s="75">
        <v>2012</v>
      </c>
      <c r="L95" s="79"/>
      <c r="M95" s="80" t="s">
        <v>14970</v>
      </c>
      <c r="N95" s="75"/>
      <c r="O95" s="69"/>
      <c r="P95" s="75"/>
      <c r="Q95" s="69" t="s">
        <v>4308</v>
      </c>
      <c r="R95" s="69"/>
      <c r="S95" s="69"/>
      <c r="T95" s="69"/>
      <c r="U95" s="69"/>
      <c r="V95" s="116"/>
      <c r="W95" s="69"/>
      <c r="AD95" s="639">
        <f t="shared" si="2"/>
        <v>2800.0000000000005</v>
      </c>
      <c r="AE95" s="74">
        <f t="shared" si="3"/>
        <v>42800</v>
      </c>
    </row>
    <row r="96" spans="1:31" s="102" customFormat="1" x14ac:dyDescent="0.35">
      <c r="A96" s="69"/>
      <c r="B96" s="69"/>
      <c r="C96" s="69"/>
      <c r="D96" s="69"/>
      <c r="E96" s="69" t="s">
        <v>790</v>
      </c>
      <c r="F96" s="79" t="s">
        <v>14972</v>
      </c>
      <c r="G96" s="69"/>
      <c r="H96" s="74">
        <v>40000</v>
      </c>
      <c r="I96" s="69"/>
      <c r="J96" s="69" t="s">
        <v>1562</v>
      </c>
      <c r="K96" s="75">
        <v>2013</v>
      </c>
      <c r="L96" s="79" t="s">
        <v>14933</v>
      </c>
      <c r="M96" s="80" t="s">
        <v>14973</v>
      </c>
      <c r="N96" s="75"/>
      <c r="O96" s="69"/>
      <c r="P96" s="75" t="s">
        <v>967</v>
      </c>
      <c r="Q96" s="69" t="s">
        <v>4308</v>
      </c>
      <c r="R96" s="69"/>
      <c r="S96" s="69"/>
      <c r="T96" s="69"/>
      <c r="U96" s="69"/>
      <c r="V96" s="116"/>
      <c r="W96" s="69"/>
      <c r="AD96" s="639">
        <f t="shared" si="2"/>
        <v>2800.0000000000005</v>
      </c>
      <c r="AE96" s="74">
        <f t="shared" si="3"/>
        <v>42800</v>
      </c>
    </row>
    <row r="97" spans="1:16384" s="102" customFormat="1" x14ac:dyDescent="0.35">
      <c r="A97" s="69"/>
      <c r="B97" s="69"/>
      <c r="C97" s="69"/>
      <c r="D97" s="69"/>
      <c r="E97" s="69"/>
      <c r="F97" s="79" t="s">
        <v>14974</v>
      </c>
      <c r="G97" s="69"/>
      <c r="H97" s="74">
        <v>40000</v>
      </c>
      <c r="I97" s="69"/>
      <c r="J97" s="69" t="s">
        <v>933</v>
      </c>
      <c r="K97" s="69" t="s">
        <v>1063</v>
      </c>
      <c r="L97" s="69" t="s">
        <v>1063</v>
      </c>
      <c r="M97" s="69" t="s">
        <v>1063</v>
      </c>
      <c r="N97" s="75"/>
      <c r="O97" s="69"/>
      <c r="P97" s="69" t="s">
        <v>1063</v>
      </c>
      <c r="Q97" s="69" t="s">
        <v>1063</v>
      </c>
      <c r="R97" s="69"/>
      <c r="S97" s="69"/>
      <c r="T97" s="69"/>
      <c r="U97" s="69"/>
      <c r="V97" s="116"/>
      <c r="W97" s="69"/>
      <c r="AD97" s="639">
        <f t="shared" si="2"/>
        <v>2800.0000000000005</v>
      </c>
      <c r="AE97" s="74">
        <f t="shared" si="3"/>
        <v>42800</v>
      </c>
    </row>
    <row r="98" spans="1:16384" s="102" customFormat="1" x14ac:dyDescent="0.35">
      <c r="A98" s="69"/>
      <c r="B98" s="69"/>
      <c r="C98" s="69"/>
      <c r="D98" s="69"/>
      <c r="E98" s="69"/>
      <c r="F98" s="79" t="s">
        <v>14975</v>
      </c>
      <c r="G98" s="69"/>
      <c r="H98" s="74">
        <v>40000</v>
      </c>
      <c r="I98" s="69"/>
      <c r="J98" s="69" t="s">
        <v>2394</v>
      </c>
      <c r="K98" s="75">
        <v>2012</v>
      </c>
      <c r="L98" s="79"/>
      <c r="M98" s="80" t="s">
        <v>14976</v>
      </c>
      <c r="N98" s="75"/>
      <c r="O98" s="69"/>
      <c r="P98" s="75"/>
      <c r="Q98" s="69" t="s">
        <v>4308</v>
      </c>
      <c r="R98" s="69"/>
      <c r="S98" s="69"/>
      <c r="T98" s="69"/>
      <c r="U98" s="69"/>
      <c r="V98" s="116"/>
      <c r="W98" s="69"/>
      <c r="AD98" s="639">
        <f t="shared" si="2"/>
        <v>2800.0000000000005</v>
      </c>
      <c r="AE98" s="74">
        <f t="shared" si="3"/>
        <v>42800</v>
      </c>
    </row>
    <row r="99" spans="1:16384" s="102" customFormat="1" x14ac:dyDescent="0.35">
      <c r="A99" s="69"/>
      <c r="B99" s="69"/>
      <c r="C99" s="69"/>
      <c r="D99" s="69"/>
      <c r="E99" s="69"/>
      <c r="F99" s="79" t="s">
        <v>14977</v>
      </c>
      <c r="G99" s="69"/>
      <c r="H99" s="74">
        <v>40000</v>
      </c>
      <c r="I99" s="69"/>
      <c r="J99" s="69" t="s">
        <v>1063</v>
      </c>
      <c r="K99" s="69" t="s">
        <v>1063</v>
      </c>
      <c r="L99" s="69" t="s">
        <v>1063</v>
      </c>
      <c r="M99" s="69" t="s">
        <v>1063</v>
      </c>
      <c r="N99" s="75"/>
      <c r="O99" s="69"/>
      <c r="P99" s="69" t="s">
        <v>1063</v>
      </c>
      <c r="Q99" s="69" t="s">
        <v>1063</v>
      </c>
      <c r="R99" s="69"/>
      <c r="S99" s="69"/>
      <c r="T99" s="69"/>
      <c r="U99" s="69"/>
      <c r="V99" s="116"/>
      <c r="W99" s="69"/>
      <c r="AD99" s="639">
        <f t="shared" si="2"/>
        <v>2800.0000000000005</v>
      </c>
      <c r="AE99" s="74">
        <f t="shared" si="3"/>
        <v>42800</v>
      </c>
    </row>
    <row r="100" spans="1:16384" s="102" customFormat="1" x14ac:dyDescent="0.35">
      <c r="A100" s="69"/>
      <c r="B100" s="69"/>
      <c r="C100" s="69"/>
      <c r="D100" s="69"/>
      <c r="E100" s="69"/>
      <c r="F100" s="79" t="s">
        <v>14978</v>
      </c>
      <c r="G100" s="69"/>
      <c r="H100" s="74">
        <v>40000</v>
      </c>
      <c r="I100" s="69"/>
      <c r="J100" s="69" t="s">
        <v>1063</v>
      </c>
      <c r="K100" s="69" t="s">
        <v>1063</v>
      </c>
      <c r="L100" s="69" t="s">
        <v>1063</v>
      </c>
      <c r="M100" s="69" t="s">
        <v>1063</v>
      </c>
      <c r="N100" s="75"/>
      <c r="O100" s="69"/>
      <c r="P100" s="75"/>
      <c r="Q100" s="69"/>
      <c r="R100" s="69"/>
      <c r="S100" s="69"/>
      <c r="T100" s="69"/>
      <c r="U100" s="69"/>
      <c r="V100" s="116"/>
      <c r="W100" s="69"/>
      <c r="AD100" s="639">
        <f t="shared" si="2"/>
        <v>2800.0000000000005</v>
      </c>
      <c r="AE100" s="74">
        <f t="shared" si="3"/>
        <v>42800</v>
      </c>
    </row>
    <row r="101" spans="1:16384" s="102" customFormat="1" x14ac:dyDescent="0.35">
      <c r="A101" s="69"/>
      <c r="B101" s="69"/>
      <c r="C101" s="69"/>
      <c r="D101" s="69"/>
      <c r="E101" s="69"/>
      <c r="F101" s="79" t="s">
        <v>14979</v>
      </c>
      <c r="G101" s="69"/>
      <c r="H101" s="74">
        <v>40000</v>
      </c>
      <c r="I101" s="69"/>
      <c r="J101" s="69" t="s">
        <v>2394</v>
      </c>
      <c r="K101" s="75">
        <v>2012</v>
      </c>
      <c r="L101" s="79"/>
      <c r="M101" s="80" t="s">
        <v>14980</v>
      </c>
      <c r="N101" s="75"/>
      <c r="O101" s="69"/>
      <c r="P101" s="75"/>
      <c r="Q101" s="69"/>
      <c r="R101" s="69"/>
      <c r="S101" s="69"/>
      <c r="T101" s="69"/>
      <c r="U101" s="69"/>
      <c r="V101" s="116"/>
      <c r="W101" s="69"/>
      <c r="AD101" s="639">
        <f t="shared" si="2"/>
        <v>2800.0000000000005</v>
      </c>
      <c r="AE101" s="74">
        <f t="shared" si="3"/>
        <v>42800</v>
      </c>
    </row>
    <row r="102" spans="1:16384" s="491" customFormat="1" x14ac:dyDescent="0.35">
      <c r="A102" s="216"/>
      <c r="B102" s="216"/>
      <c r="C102" s="216"/>
      <c r="D102" s="216"/>
      <c r="E102" s="216"/>
      <c r="F102" s="79" t="s">
        <v>14981</v>
      </c>
      <c r="G102" s="216"/>
      <c r="H102" s="74">
        <v>40000</v>
      </c>
      <c r="I102" s="216"/>
      <c r="J102" s="216" t="s">
        <v>1063</v>
      </c>
      <c r="K102" s="216" t="s">
        <v>1063</v>
      </c>
      <c r="L102" s="216" t="s">
        <v>1063</v>
      </c>
      <c r="M102" s="216" t="s">
        <v>1063</v>
      </c>
      <c r="N102" s="226"/>
      <c r="O102" s="216"/>
      <c r="P102" s="226"/>
      <c r="Q102" s="216"/>
      <c r="R102" s="216"/>
      <c r="S102" s="216"/>
      <c r="T102" s="216"/>
      <c r="U102" s="216"/>
      <c r="V102" s="490"/>
      <c r="W102" s="216"/>
      <c r="AD102" s="639">
        <f t="shared" si="2"/>
        <v>2800.0000000000005</v>
      </c>
      <c r="AE102" s="74">
        <f t="shared" si="3"/>
        <v>42800</v>
      </c>
    </row>
    <row r="103" spans="1:16384" s="491" customFormat="1" x14ac:dyDescent="0.35">
      <c r="A103" s="216"/>
      <c r="B103" s="216"/>
      <c r="C103" s="216"/>
      <c r="D103" s="216"/>
      <c r="E103" s="216"/>
      <c r="F103" s="79" t="s">
        <v>14982</v>
      </c>
      <c r="G103" s="216"/>
      <c r="H103" s="74">
        <v>40000</v>
      </c>
      <c r="I103" s="216"/>
      <c r="J103" s="216" t="s">
        <v>1562</v>
      </c>
      <c r="K103" s="216">
        <v>2013</v>
      </c>
      <c r="L103" s="216" t="s">
        <v>14944</v>
      </c>
      <c r="M103" s="216" t="s">
        <v>14983</v>
      </c>
      <c r="N103" s="226"/>
      <c r="O103" s="216"/>
      <c r="P103" s="226" t="s">
        <v>967</v>
      </c>
      <c r="Q103" s="216" t="s">
        <v>4308</v>
      </c>
      <c r="R103" s="216"/>
      <c r="S103" s="216"/>
      <c r="T103" s="216"/>
      <c r="U103" s="216"/>
      <c r="V103" s="490"/>
      <c r="W103" s="216"/>
      <c r="AD103" s="639">
        <f t="shared" si="2"/>
        <v>2800.0000000000005</v>
      </c>
      <c r="AE103" s="74">
        <f t="shared" si="3"/>
        <v>42800</v>
      </c>
    </row>
    <row r="104" spans="1:16384" s="491" customFormat="1" x14ac:dyDescent="0.35">
      <c r="A104" s="216"/>
      <c r="B104" s="216"/>
      <c r="C104" s="216"/>
      <c r="D104" s="216"/>
      <c r="E104" s="216"/>
      <c r="F104" s="79" t="s">
        <v>14984</v>
      </c>
      <c r="G104" s="216"/>
      <c r="H104" s="74">
        <v>40000</v>
      </c>
      <c r="I104" s="216"/>
      <c r="J104" s="216" t="s">
        <v>933</v>
      </c>
      <c r="K104" s="216" t="s">
        <v>1063</v>
      </c>
      <c r="L104" s="216" t="s">
        <v>1063</v>
      </c>
      <c r="M104" s="216" t="s">
        <v>1063</v>
      </c>
      <c r="N104" s="226"/>
      <c r="O104" s="216"/>
      <c r="P104" s="226" t="s">
        <v>14947</v>
      </c>
      <c r="Q104" s="216"/>
      <c r="R104" s="216"/>
      <c r="S104" s="216"/>
      <c r="T104" s="216"/>
      <c r="U104" s="216"/>
      <c r="V104" s="490"/>
      <c r="W104" s="216"/>
      <c r="AD104" s="639">
        <f t="shared" si="2"/>
        <v>2800.0000000000005</v>
      </c>
      <c r="AE104" s="74">
        <f t="shared" si="3"/>
        <v>42800</v>
      </c>
    </row>
    <row r="105" spans="1:16384" s="491" customFormat="1" x14ac:dyDescent="0.35">
      <c r="A105" s="216"/>
      <c r="B105" s="216"/>
      <c r="C105" s="216"/>
      <c r="D105" s="216"/>
      <c r="E105" s="216"/>
      <c r="F105" s="79" t="s">
        <v>14985</v>
      </c>
      <c r="G105" s="216"/>
      <c r="H105" s="74">
        <v>40000</v>
      </c>
      <c r="I105" s="216"/>
      <c r="J105" s="216" t="s">
        <v>2394</v>
      </c>
      <c r="K105" s="226">
        <v>2012</v>
      </c>
      <c r="L105" s="79"/>
      <c r="M105" s="80" t="s">
        <v>14986</v>
      </c>
      <c r="N105" s="226"/>
      <c r="O105" s="216"/>
      <c r="P105" s="226"/>
      <c r="Q105" s="216" t="s">
        <v>4308</v>
      </c>
      <c r="R105" s="216"/>
      <c r="S105" s="216"/>
      <c r="T105" s="216"/>
      <c r="U105" s="216"/>
      <c r="V105" s="490"/>
      <c r="W105" s="216"/>
      <c r="AD105" s="639">
        <f t="shared" si="2"/>
        <v>2800.0000000000005</v>
      </c>
      <c r="AE105" s="74">
        <f t="shared" si="3"/>
        <v>42800</v>
      </c>
    </row>
    <row r="106" spans="1:16384" s="491" customFormat="1" x14ac:dyDescent="0.35">
      <c r="A106" s="216"/>
      <c r="B106" s="216"/>
      <c r="C106" s="216"/>
      <c r="D106" s="216"/>
      <c r="E106" s="216"/>
      <c r="F106" s="79" t="s">
        <v>14987</v>
      </c>
      <c r="G106" s="216"/>
      <c r="H106" s="74">
        <v>40000</v>
      </c>
      <c r="I106" s="216"/>
      <c r="J106" s="216" t="s">
        <v>2394</v>
      </c>
      <c r="K106" s="226">
        <v>2012</v>
      </c>
      <c r="L106" s="79"/>
      <c r="M106" s="80" t="s">
        <v>14988</v>
      </c>
      <c r="N106" s="226"/>
      <c r="O106" s="216"/>
      <c r="P106" s="226"/>
      <c r="Q106" s="216" t="s">
        <v>4308</v>
      </c>
      <c r="R106" s="216"/>
      <c r="S106" s="216"/>
      <c r="T106" s="216"/>
      <c r="U106" s="216"/>
      <c r="V106" s="490"/>
      <c r="W106" s="216"/>
      <c r="AD106" s="639">
        <f t="shared" si="2"/>
        <v>2800.0000000000005</v>
      </c>
      <c r="AE106" s="74">
        <f t="shared" si="3"/>
        <v>42800</v>
      </c>
    </row>
    <row r="107" spans="1:16384" s="491" customFormat="1" x14ac:dyDescent="0.35">
      <c r="A107" s="216"/>
      <c r="B107" s="216"/>
      <c r="C107" s="216"/>
      <c r="D107" s="216"/>
      <c r="E107" s="216"/>
      <c r="F107" s="79" t="s">
        <v>14989</v>
      </c>
      <c r="G107" s="216"/>
      <c r="H107" s="74">
        <v>40000</v>
      </c>
      <c r="I107" s="216"/>
      <c r="J107" s="216" t="s">
        <v>933</v>
      </c>
      <c r="K107" s="226"/>
      <c r="L107" s="79"/>
      <c r="M107" s="80"/>
      <c r="N107" s="226"/>
      <c r="O107" s="216"/>
      <c r="P107" s="226"/>
      <c r="Q107" s="216"/>
      <c r="R107" s="216"/>
      <c r="S107" s="216"/>
      <c r="T107" s="216"/>
      <c r="U107" s="216"/>
      <c r="V107" s="490"/>
      <c r="W107" s="216"/>
      <c r="AD107" s="639">
        <f t="shared" si="2"/>
        <v>2800.0000000000005</v>
      </c>
      <c r="AE107" s="74">
        <f t="shared" si="3"/>
        <v>42800</v>
      </c>
    </row>
    <row r="108" spans="1:16384" s="491" customFormat="1" x14ac:dyDescent="0.35">
      <c r="A108" s="216"/>
      <c r="B108" s="216"/>
      <c r="C108" s="216"/>
      <c r="D108" s="216"/>
      <c r="E108" s="216"/>
      <c r="F108" s="79" t="s">
        <v>14990</v>
      </c>
      <c r="G108" s="216"/>
      <c r="H108" s="74">
        <v>40000</v>
      </c>
      <c r="I108" s="216"/>
      <c r="J108" s="216" t="s">
        <v>14991</v>
      </c>
      <c r="K108" s="216" t="s">
        <v>14991</v>
      </c>
      <c r="L108" s="79"/>
      <c r="M108" s="80"/>
      <c r="N108" s="226"/>
      <c r="O108" s="216"/>
      <c r="P108" s="226"/>
      <c r="Q108" s="216"/>
      <c r="R108" s="216"/>
      <c r="S108" s="216"/>
      <c r="T108" s="216"/>
      <c r="U108" s="216"/>
      <c r="V108" s="490"/>
      <c r="W108" s="216"/>
      <c r="AD108" s="639">
        <f t="shared" si="2"/>
        <v>2800.0000000000005</v>
      </c>
      <c r="AE108" s="74">
        <f t="shared" si="3"/>
        <v>42800</v>
      </c>
    </row>
    <row r="109" spans="1:16384" s="491" customFormat="1" x14ac:dyDescent="0.35">
      <c r="A109" s="216"/>
      <c r="B109" s="216"/>
      <c r="C109" s="216"/>
      <c r="D109" s="216"/>
      <c r="E109" s="216"/>
      <c r="F109" s="79" t="s">
        <v>14992</v>
      </c>
      <c r="G109" s="216"/>
      <c r="H109" s="74">
        <v>40000</v>
      </c>
      <c r="I109" s="216"/>
      <c r="J109" s="216" t="s">
        <v>1562</v>
      </c>
      <c r="K109" s="226">
        <v>2013</v>
      </c>
      <c r="L109" s="79" t="s">
        <v>14944</v>
      </c>
      <c r="M109" s="80" t="s">
        <v>14993</v>
      </c>
      <c r="N109" s="226"/>
      <c r="O109" s="216"/>
      <c r="P109" s="226" t="s">
        <v>967</v>
      </c>
      <c r="Q109" s="216" t="s">
        <v>4308</v>
      </c>
      <c r="R109" s="216"/>
      <c r="S109" s="216"/>
      <c r="T109" s="216"/>
      <c r="U109" s="216"/>
      <c r="V109" s="490"/>
      <c r="W109" s="216"/>
      <c r="AD109" s="639">
        <f t="shared" si="2"/>
        <v>2800.0000000000005</v>
      </c>
      <c r="AE109" s="74">
        <f t="shared" si="3"/>
        <v>42800</v>
      </c>
    </row>
    <row r="110" spans="1:16384" s="79" customFormat="1" x14ac:dyDescent="0.35">
      <c r="F110" s="79" t="s">
        <v>14994</v>
      </c>
      <c r="H110" s="74">
        <v>40000</v>
      </c>
      <c r="AC110" s="256"/>
      <c r="AD110" s="639">
        <f t="shared" si="2"/>
        <v>2800.0000000000005</v>
      </c>
      <c r="AE110" s="74">
        <f t="shared" si="3"/>
        <v>42800</v>
      </c>
      <c r="AW110" s="79" t="s">
        <v>14995</v>
      </c>
      <c r="AX110" s="79" t="s">
        <v>14995</v>
      </c>
      <c r="AY110" s="79" t="s">
        <v>14995</v>
      </c>
      <c r="AZ110" s="79" t="s">
        <v>14995</v>
      </c>
      <c r="BA110" s="79" t="s">
        <v>14995</v>
      </c>
      <c r="BB110" s="79" t="s">
        <v>14995</v>
      </c>
      <c r="BC110" s="79" t="s">
        <v>14995</v>
      </c>
      <c r="BD110" s="79" t="s">
        <v>14995</v>
      </c>
      <c r="BE110" s="79" t="s">
        <v>14995</v>
      </c>
      <c r="BF110" s="79" t="s">
        <v>14995</v>
      </c>
      <c r="BG110" s="79" t="s">
        <v>14995</v>
      </c>
      <c r="BH110" s="79" t="s">
        <v>14995</v>
      </c>
      <c r="BI110" s="79" t="s">
        <v>14995</v>
      </c>
      <c r="BJ110" s="79" t="s">
        <v>14995</v>
      </c>
      <c r="BK110" s="79" t="s">
        <v>14995</v>
      </c>
      <c r="BL110" s="79" t="s">
        <v>14995</v>
      </c>
      <c r="BM110" s="79" t="s">
        <v>14995</v>
      </c>
      <c r="BN110" s="79" t="s">
        <v>14995</v>
      </c>
      <c r="BO110" s="79" t="s">
        <v>14995</v>
      </c>
      <c r="BP110" s="79" t="s">
        <v>14995</v>
      </c>
      <c r="BQ110" s="79" t="s">
        <v>14995</v>
      </c>
      <c r="BR110" s="79" t="s">
        <v>14995</v>
      </c>
      <c r="BS110" s="79" t="s">
        <v>14995</v>
      </c>
      <c r="BT110" s="79" t="s">
        <v>14995</v>
      </c>
      <c r="BU110" s="79" t="s">
        <v>14995</v>
      </c>
      <c r="BV110" s="79" t="s">
        <v>14995</v>
      </c>
      <c r="BW110" s="79" t="s">
        <v>14995</v>
      </c>
      <c r="BX110" s="79" t="s">
        <v>14995</v>
      </c>
      <c r="BY110" s="79" t="s">
        <v>14995</v>
      </c>
      <c r="BZ110" s="79" t="s">
        <v>14995</v>
      </c>
      <c r="CA110" s="79" t="s">
        <v>14995</v>
      </c>
      <c r="CB110" s="79" t="s">
        <v>14995</v>
      </c>
      <c r="CC110" s="79" t="s">
        <v>14995</v>
      </c>
      <c r="CD110" s="79" t="s">
        <v>14995</v>
      </c>
      <c r="CE110" s="79" t="s">
        <v>14995</v>
      </c>
      <c r="CF110" s="79" t="s">
        <v>14995</v>
      </c>
      <c r="CG110" s="79" t="s">
        <v>14995</v>
      </c>
      <c r="CH110" s="79" t="s">
        <v>14995</v>
      </c>
      <c r="CI110" s="79" t="s">
        <v>14995</v>
      </c>
      <c r="CJ110" s="79" t="s">
        <v>14995</v>
      </c>
      <c r="CK110" s="79" t="s">
        <v>14995</v>
      </c>
      <c r="CL110" s="79" t="s">
        <v>14995</v>
      </c>
      <c r="CM110" s="79" t="s">
        <v>14995</v>
      </c>
      <c r="CN110" s="79" t="s">
        <v>14995</v>
      </c>
      <c r="CO110" s="79" t="s">
        <v>14995</v>
      </c>
      <c r="CP110" s="79" t="s">
        <v>14995</v>
      </c>
      <c r="CQ110" s="79" t="s">
        <v>14995</v>
      </c>
      <c r="CR110" s="79" t="s">
        <v>14995</v>
      </c>
      <c r="CS110" s="79" t="s">
        <v>14995</v>
      </c>
      <c r="CT110" s="79" t="s">
        <v>14995</v>
      </c>
      <c r="CU110" s="79" t="s">
        <v>14995</v>
      </c>
      <c r="CV110" s="79" t="s">
        <v>14995</v>
      </c>
      <c r="CW110" s="79" t="s">
        <v>14995</v>
      </c>
      <c r="CX110" s="79" t="s">
        <v>14995</v>
      </c>
      <c r="CY110" s="79" t="s">
        <v>14995</v>
      </c>
      <c r="CZ110" s="79" t="s">
        <v>14995</v>
      </c>
      <c r="DA110" s="79" t="s">
        <v>14995</v>
      </c>
      <c r="DB110" s="79" t="s">
        <v>14995</v>
      </c>
      <c r="DC110" s="79" t="s">
        <v>14995</v>
      </c>
      <c r="DD110" s="79" t="s">
        <v>14995</v>
      </c>
      <c r="DE110" s="79" t="s">
        <v>14995</v>
      </c>
      <c r="DF110" s="79" t="s">
        <v>14995</v>
      </c>
      <c r="DG110" s="79" t="s">
        <v>14995</v>
      </c>
      <c r="DH110" s="79" t="s">
        <v>14995</v>
      </c>
      <c r="DI110" s="79" t="s">
        <v>14995</v>
      </c>
      <c r="DJ110" s="79" t="s">
        <v>14995</v>
      </c>
      <c r="DK110" s="79" t="s">
        <v>14995</v>
      </c>
      <c r="DL110" s="79" t="s">
        <v>14995</v>
      </c>
      <c r="DM110" s="79" t="s">
        <v>14995</v>
      </c>
      <c r="DN110" s="79" t="s">
        <v>14995</v>
      </c>
      <c r="DO110" s="79" t="s">
        <v>14995</v>
      </c>
      <c r="DP110" s="79" t="s">
        <v>14995</v>
      </c>
      <c r="DQ110" s="79" t="s">
        <v>14995</v>
      </c>
      <c r="DR110" s="79" t="s">
        <v>14995</v>
      </c>
      <c r="DS110" s="79" t="s">
        <v>14995</v>
      </c>
      <c r="DT110" s="79" t="s">
        <v>14995</v>
      </c>
      <c r="DU110" s="79" t="s">
        <v>14995</v>
      </c>
      <c r="DV110" s="79" t="s">
        <v>14995</v>
      </c>
      <c r="DW110" s="79" t="s">
        <v>14995</v>
      </c>
      <c r="DX110" s="79" t="s">
        <v>14995</v>
      </c>
      <c r="DY110" s="79" t="s">
        <v>14995</v>
      </c>
      <c r="DZ110" s="79" t="s">
        <v>14995</v>
      </c>
      <c r="EA110" s="79" t="s">
        <v>14995</v>
      </c>
      <c r="EB110" s="79" t="s">
        <v>14995</v>
      </c>
      <c r="EC110" s="79" t="s">
        <v>14995</v>
      </c>
      <c r="ED110" s="79" t="s">
        <v>14995</v>
      </c>
      <c r="EE110" s="79" t="s">
        <v>14995</v>
      </c>
      <c r="EF110" s="79" t="s">
        <v>14995</v>
      </c>
      <c r="EG110" s="79" t="s">
        <v>14995</v>
      </c>
      <c r="EH110" s="79" t="s">
        <v>14995</v>
      </c>
      <c r="EI110" s="79" t="s">
        <v>14995</v>
      </c>
      <c r="EJ110" s="79" t="s">
        <v>14995</v>
      </c>
      <c r="EK110" s="79" t="s">
        <v>14995</v>
      </c>
      <c r="EL110" s="79" t="s">
        <v>14995</v>
      </c>
      <c r="EM110" s="79" t="s">
        <v>14995</v>
      </c>
      <c r="EN110" s="79" t="s">
        <v>14995</v>
      </c>
      <c r="EO110" s="79" t="s">
        <v>14995</v>
      </c>
      <c r="EP110" s="79" t="s">
        <v>14995</v>
      </c>
      <c r="EQ110" s="79" t="s">
        <v>14995</v>
      </c>
      <c r="ER110" s="79" t="s">
        <v>14995</v>
      </c>
      <c r="ES110" s="79" t="s">
        <v>14995</v>
      </c>
      <c r="ET110" s="79" t="s">
        <v>14995</v>
      </c>
      <c r="EU110" s="79" t="s">
        <v>14995</v>
      </c>
      <c r="EV110" s="79" t="s">
        <v>14995</v>
      </c>
      <c r="EW110" s="79" t="s">
        <v>14995</v>
      </c>
      <c r="EX110" s="79" t="s">
        <v>14995</v>
      </c>
      <c r="EY110" s="79" t="s">
        <v>14995</v>
      </c>
      <c r="EZ110" s="79" t="s">
        <v>14995</v>
      </c>
      <c r="FA110" s="79" t="s">
        <v>14995</v>
      </c>
      <c r="FB110" s="79" t="s">
        <v>14995</v>
      </c>
      <c r="FC110" s="79" t="s">
        <v>14995</v>
      </c>
      <c r="FD110" s="79" t="s">
        <v>14995</v>
      </c>
      <c r="FE110" s="79" t="s">
        <v>14995</v>
      </c>
      <c r="FF110" s="79" t="s">
        <v>14995</v>
      </c>
      <c r="FG110" s="79" t="s">
        <v>14995</v>
      </c>
      <c r="FH110" s="79" t="s">
        <v>14995</v>
      </c>
      <c r="FI110" s="79" t="s">
        <v>14995</v>
      </c>
      <c r="FJ110" s="79" t="s">
        <v>14995</v>
      </c>
      <c r="FK110" s="79" t="s">
        <v>14995</v>
      </c>
      <c r="FL110" s="79" t="s">
        <v>14995</v>
      </c>
      <c r="FM110" s="79" t="s">
        <v>14995</v>
      </c>
      <c r="FN110" s="79" t="s">
        <v>14995</v>
      </c>
      <c r="FO110" s="79" t="s">
        <v>14995</v>
      </c>
      <c r="FP110" s="79" t="s">
        <v>14995</v>
      </c>
      <c r="FQ110" s="79" t="s">
        <v>14995</v>
      </c>
      <c r="FR110" s="79" t="s">
        <v>14995</v>
      </c>
      <c r="FS110" s="79" t="s">
        <v>14995</v>
      </c>
      <c r="FT110" s="79" t="s">
        <v>14995</v>
      </c>
      <c r="FU110" s="79" t="s">
        <v>14995</v>
      </c>
      <c r="FV110" s="79" t="s">
        <v>14995</v>
      </c>
      <c r="FW110" s="79" t="s">
        <v>14995</v>
      </c>
      <c r="FX110" s="79" t="s">
        <v>14995</v>
      </c>
      <c r="FY110" s="79" t="s">
        <v>14995</v>
      </c>
      <c r="FZ110" s="79" t="s">
        <v>14995</v>
      </c>
      <c r="GA110" s="79" t="s">
        <v>14995</v>
      </c>
      <c r="GB110" s="79" t="s">
        <v>14995</v>
      </c>
      <c r="GC110" s="79" t="s">
        <v>14995</v>
      </c>
      <c r="GD110" s="79" t="s">
        <v>14995</v>
      </c>
      <c r="GE110" s="79" t="s">
        <v>14995</v>
      </c>
      <c r="GF110" s="79" t="s">
        <v>14995</v>
      </c>
      <c r="GG110" s="79" t="s">
        <v>14995</v>
      </c>
      <c r="GH110" s="79" t="s">
        <v>14995</v>
      </c>
      <c r="GI110" s="79" t="s">
        <v>14995</v>
      </c>
      <c r="GJ110" s="79" t="s">
        <v>14995</v>
      </c>
      <c r="GK110" s="79" t="s">
        <v>14995</v>
      </c>
      <c r="GL110" s="79" t="s">
        <v>14995</v>
      </c>
      <c r="GM110" s="79" t="s">
        <v>14995</v>
      </c>
      <c r="GN110" s="79" t="s">
        <v>14995</v>
      </c>
      <c r="GO110" s="79" t="s">
        <v>14995</v>
      </c>
      <c r="GP110" s="79" t="s">
        <v>14995</v>
      </c>
      <c r="GQ110" s="79" t="s">
        <v>14995</v>
      </c>
      <c r="GR110" s="79" t="s">
        <v>14995</v>
      </c>
      <c r="GS110" s="79" t="s">
        <v>14995</v>
      </c>
      <c r="GT110" s="79" t="s">
        <v>14995</v>
      </c>
      <c r="GU110" s="79" t="s">
        <v>14995</v>
      </c>
      <c r="GV110" s="79" t="s">
        <v>14995</v>
      </c>
      <c r="GW110" s="79" t="s">
        <v>14995</v>
      </c>
      <c r="GX110" s="79" t="s">
        <v>14995</v>
      </c>
      <c r="GY110" s="79" t="s">
        <v>14995</v>
      </c>
      <c r="GZ110" s="79" t="s">
        <v>14995</v>
      </c>
      <c r="HA110" s="79" t="s">
        <v>14995</v>
      </c>
      <c r="HB110" s="79" t="s">
        <v>14995</v>
      </c>
      <c r="HC110" s="79" t="s">
        <v>14995</v>
      </c>
      <c r="HD110" s="79" t="s">
        <v>14995</v>
      </c>
      <c r="HE110" s="79" t="s">
        <v>14995</v>
      </c>
      <c r="HF110" s="79" t="s">
        <v>14995</v>
      </c>
      <c r="HG110" s="79" t="s">
        <v>14995</v>
      </c>
      <c r="HH110" s="79" t="s">
        <v>14995</v>
      </c>
      <c r="HI110" s="79" t="s">
        <v>14995</v>
      </c>
      <c r="HJ110" s="79" t="s">
        <v>14995</v>
      </c>
      <c r="HK110" s="79" t="s">
        <v>14995</v>
      </c>
      <c r="HL110" s="79" t="s">
        <v>14995</v>
      </c>
      <c r="HM110" s="79" t="s">
        <v>14995</v>
      </c>
      <c r="HN110" s="79" t="s">
        <v>14995</v>
      </c>
      <c r="HO110" s="79" t="s">
        <v>14995</v>
      </c>
      <c r="HP110" s="79" t="s">
        <v>14995</v>
      </c>
      <c r="HQ110" s="79" t="s">
        <v>14995</v>
      </c>
      <c r="HR110" s="79" t="s">
        <v>14995</v>
      </c>
      <c r="HS110" s="79" t="s">
        <v>14995</v>
      </c>
      <c r="HT110" s="79" t="s">
        <v>14995</v>
      </c>
      <c r="HU110" s="79" t="s">
        <v>14995</v>
      </c>
      <c r="HV110" s="79" t="s">
        <v>14995</v>
      </c>
      <c r="HW110" s="79" t="s">
        <v>14995</v>
      </c>
      <c r="HX110" s="79" t="s">
        <v>14995</v>
      </c>
      <c r="HY110" s="79" t="s">
        <v>14995</v>
      </c>
      <c r="HZ110" s="79" t="s">
        <v>14995</v>
      </c>
      <c r="IA110" s="79" t="s">
        <v>14995</v>
      </c>
      <c r="IB110" s="79" t="s">
        <v>14995</v>
      </c>
      <c r="IC110" s="79" t="s">
        <v>14995</v>
      </c>
      <c r="ID110" s="79" t="s">
        <v>14995</v>
      </c>
      <c r="IE110" s="79" t="s">
        <v>14995</v>
      </c>
      <c r="IF110" s="79" t="s">
        <v>14995</v>
      </c>
      <c r="IG110" s="79" t="s">
        <v>14995</v>
      </c>
      <c r="IH110" s="79" t="s">
        <v>14995</v>
      </c>
      <c r="II110" s="79" t="s">
        <v>14995</v>
      </c>
      <c r="IJ110" s="79" t="s">
        <v>14995</v>
      </c>
      <c r="IK110" s="79" t="s">
        <v>14995</v>
      </c>
      <c r="IL110" s="79" t="s">
        <v>14995</v>
      </c>
      <c r="IM110" s="79" t="s">
        <v>14995</v>
      </c>
      <c r="IN110" s="79" t="s">
        <v>14995</v>
      </c>
      <c r="IO110" s="79" t="s">
        <v>14995</v>
      </c>
      <c r="IP110" s="79" t="s">
        <v>14995</v>
      </c>
      <c r="IQ110" s="79" t="s">
        <v>14995</v>
      </c>
      <c r="IR110" s="79" t="s">
        <v>14995</v>
      </c>
      <c r="IS110" s="79" t="s">
        <v>14995</v>
      </c>
      <c r="IT110" s="79" t="s">
        <v>14995</v>
      </c>
      <c r="IU110" s="79" t="s">
        <v>14995</v>
      </c>
      <c r="IV110" s="79" t="s">
        <v>14995</v>
      </c>
      <c r="IW110" s="79" t="s">
        <v>14995</v>
      </c>
      <c r="IX110" s="79" t="s">
        <v>14995</v>
      </c>
      <c r="IY110" s="79" t="s">
        <v>14995</v>
      </c>
      <c r="IZ110" s="79" t="s">
        <v>14995</v>
      </c>
      <c r="JA110" s="79" t="s">
        <v>14995</v>
      </c>
      <c r="JB110" s="79" t="s">
        <v>14995</v>
      </c>
      <c r="JC110" s="79" t="s">
        <v>14995</v>
      </c>
      <c r="JD110" s="79" t="s">
        <v>14995</v>
      </c>
      <c r="JE110" s="79" t="s">
        <v>14995</v>
      </c>
      <c r="JF110" s="79" t="s">
        <v>14995</v>
      </c>
      <c r="JG110" s="79" t="s">
        <v>14995</v>
      </c>
      <c r="JH110" s="79" t="s">
        <v>14995</v>
      </c>
      <c r="JI110" s="79" t="s">
        <v>14995</v>
      </c>
      <c r="JJ110" s="79" t="s">
        <v>14995</v>
      </c>
      <c r="JK110" s="79" t="s">
        <v>14995</v>
      </c>
      <c r="JL110" s="79" t="s">
        <v>14995</v>
      </c>
      <c r="JM110" s="79" t="s">
        <v>14995</v>
      </c>
      <c r="JN110" s="79" t="s">
        <v>14995</v>
      </c>
      <c r="JO110" s="79" t="s">
        <v>14995</v>
      </c>
      <c r="JP110" s="79" t="s">
        <v>14995</v>
      </c>
      <c r="JQ110" s="79" t="s">
        <v>14995</v>
      </c>
      <c r="JR110" s="79" t="s">
        <v>14995</v>
      </c>
      <c r="JS110" s="79" t="s">
        <v>14995</v>
      </c>
      <c r="JT110" s="79" t="s">
        <v>14995</v>
      </c>
      <c r="JU110" s="79" t="s">
        <v>14995</v>
      </c>
      <c r="JV110" s="79" t="s">
        <v>14995</v>
      </c>
      <c r="JW110" s="79" t="s">
        <v>14995</v>
      </c>
      <c r="JX110" s="79" t="s">
        <v>14995</v>
      </c>
      <c r="JY110" s="79" t="s">
        <v>14995</v>
      </c>
      <c r="JZ110" s="79" t="s">
        <v>14995</v>
      </c>
      <c r="KA110" s="79" t="s">
        <v>14995</v>
      </c>
      <c r="KB110" s="79" t="s">
        <v>14995</v>
      </c>
      <c r="KC110" s="79" t="s">
        <v>14995</v>
      </c>
      <c r="KD110" s="79" t="s">
        <v>14995</v>
      </c>
      <c r="KE110" s="79" t="s">
        <v>14995</v>
      </c>
      <c r="KF110" s="79" t="s">
        <v>14995</v>
      </c>
      <c r="KG110" s="79" t="s">
        <v>14995</v>
      </c>
      <c r="KH110" s="79" t="s">
        <v>14995</v>
      </c>
      <c r="KI110" s="79" t="s">
        <v>14995</v>
      </c>
      <c r="KJ110" s="79" t="s">
        <v>14995</v>
      </c>
      <c r="KK110" s="79" t="s">
        <v>14995</v>
      </c>
      <c r="KL110" s="79" t="s">
        <v>14995</v>
      </c>
      <c r="KM110" s="79" t="s">
        <v>14995</v>
      </c>
      <c r="KN110" s="79" t="s">
        <v>14995</v>
      </c>
      <c r="KO110" s="79" t="s">
        <v>14995</v>
      </c>
      <c r="KP110" s="79" t="s">
        <v>14995</v>
      </c>
      <c r="KQ110" s="79" t="s">
        <v>14995</v>
      </c>
      <c r="KR110" s="79" t="s">
        <v>14995</v>
      </c>
      <c r="KS110" s="79" t="s">
        <v>14995</v>
      </c>
      <c r="KT110" s="79" t="s">
        <v>14995</v>
      </c>
      <c r="KU110" s="79" t="s">
        <v>14995</v>
      </c>
      <c r="KV110" s="79" t="s">
        <v>14995</v>
      </c>
      <c r="KW110" s="79" t="s">
        <v>14995</v>
      </c>
      <c r="KX110" s="79" t="s">
        <v>14995</v>
      </c>
      <c r="KY110" s="79" t="s">
        <v>14995</v>
      </c>
      <c r="KZ110" s="79" t="s">
        <v>14995</v>
      </c>
      <c r="LA110" s="79" t="s">
        <v>14995</v>
      </c>
      <c r="LB110" s="79" t="s">
        <v>14995</v>
      </c>
      <c r="LC110" s="79" t="s">
        <v>14995</v>
      </c>
      <c r="LD110" s="79" t="s">
        <v>14995</v>
      </c>
      <c r="LE110" s="79" t="s">
        <v>14995</v>
      </c>
      <c r="LF110" s="79" t="s">
        <v>14995</v>
      </c>
      <c r="LG110" s="79" t="s">
        <v>14995</v>
      </c>
      <c r="LH110" s="79" t="s">
        <v>14995</v>
      </c>
      <c r="LI110" s="79" t="s">
        <v>14995</v>
      </c>
      <c r="LJ110" s="79" t="s">
        <v>14995</v>
      </c>
      <c r="LK110" s="79" t="s">
        <v>14995</v>
      </c>
      <c r="LL110" s="79" t="s">
        <v>14995</v>
      </c>
      <c r="LM110" s="79" t="s">
        <v>14995</v>
      </c>
      <c r="LN110" s="79" t="s">
        <v>14995</v>
      </c>
      <c r="LO110" s="79" t="s">
        <v>14995</v>
      </c>
      <c r="LP110" s="79" t="s">
        <v>14995</v>
      </c>
      <c r="LQ110" s="79" t="s">
        <v>14995</v>
      </c>
      <c r="LR110" s="79" t="s">
        <v>14995</v>
      </c>
      <c r="LS110" s="79" t="s">
        <v>14995</v>
      </c>
      <c r="LT110" s="79" t="s">
        <v>14995</v>
      </c>
      <c r="LU110" s="79" t="s">
        <v>14995</v>
      </c>
      <c r="LV110" s="79" t="s">
        <v>14995</v>
      </c>
      <c r="LW110" s="79" t="s">
        <v>14995</v>
      </c>
      <c r="LX110" s="79" t="s">
        <v>14995</v>
      </c>
      <c r="LY110" s="79" t="s">
        <v>14995</v>
      </c>
      <c r="LZ110" s="79" t="s">
        <v>14995</v>
      </c>
      <c r="MA110" s="79" t="s">
        <v>14995</v>
      </c>
      <c r="MB110" s="79" t="s">
        <v>14995</v>
      </c>
      <c r="MC110" s="79" t="s">
        <v>14995</v>
      </c>
      <c r="MD110" s="79" t="s">
        <v>14995</v>
      </c>
      <c r="ME110" s="79" t="s">
        <v>14995</v>
      </c>
      <c r="MF110" s="79" t="s">
        <v>14995</v>
      </c>
      <c r="MG110" s="79" t="s">
        <v>14995</v>
      </c>
      <c r="MH110" s="79" t="s">
        <v>14995</v>
      </c>
      <c r="MI110" s="79" t="s">
        <v>14995</v>
      </c>
      <c r="MJ110" s="79" t="s">
        <v>14995</v>
      </c>
      <c r="MK110" s="79" t="s">
        <v>14995</v>
      </c>
      <c r="ML110" s="79" t="s">
        <v>14995</v>
      </c>
      <c r="MM110" s="79" t="s">
        <v>14995</v>
      </c>
      <c r="MN110" s="79" t="s">
        <v>14995</v>
      </c>
      <c r="MO110" s="79" t="s">
        <v>14995</v>
      </c>
      <c r="MP110" s="79" t="s">
        <v>14995</v>
      </c>
      <c r="MQ110" s="79" t="s">
        <v>14995</v>
      </c>
      <c r="MR110" s="79" t="s">
        <v>14995</v>
      </c>
      <c r="MS110" s="79" t="s">
        <v>14995</v>
      </c>
      <c r="MT110" s="79" t="s">
        <v>14995</v>
      </c>
      <c r="MU110" s="79" t="s">
        <v>14995</v>
      </c>
      <c r="MV110" s="79" t="s">
        <v>14995</v>
      </c>
      <c r="MW110" s="79" t="s">
        <v>14995</v>
      </c>
      <c r="MX110" s="79" t="s">
        <v>14995</v>
      </c>
      <c r="MY110" s="79" t="s">
        <v>14995</v>
      </c>
      <c r="MZ110" s="79" t="s">
        <v>14995</v>
      </c>
      <c r="NA110" s="79" t="s">
        <v>14995</v>
      </c>
      <c r="NB110" s="79" t="s">
        <v>14995</v>
      </c>
      <c r="NC110" s="79" t="s">
        <v>14995</v>
      </c>
      <c r="ND110" s="79" t="s">
        <v>14995</v>
      </c>
      <c r="NE110" s="79" t="s">
        <v>14995</v>
      </c>
      <c r="NF110" s="79" t="s">
        <v>14995</v>
      </c>
      <c r="NG110" s="79" t="s">
        <v>14995</v>
      </c>
      <c r="NH110" s="79" t="s">
        <v>14995</v>
      </c>
      <c r="NI110" s="79" t="s">
        <v>14995</v>
      </c>
      <c r="NJ110" s="79" t="s">
        <v>14995</v>
      </c>
      <c r="NK110" s="79" t="s">
        <v>14995</v>
      </c>
      <c r="NL110" s="79" t="s">
        <v>14995</v>
      </c>
      <c r="NM110" s="79" t="s">
        <v>14995</v>
      </c>
      <c r="NN110" s="79" t="s">
        <v>14995</v>
      </c>
      <c r="NO110" s="79" t="s">
        <v>14995</v>
      </c>
      <c r="NP110" s="79" t="s">
        <v>14995</v>
      </c>
      <c r="NQ110" s="79" t="s">
        <v>14995</v>
      </c>
      <c r="NR110" s="79" t="s">
        <v>14995</v>
      </c>
      <c r="NS110" s="79" t="s">
        <v>14995</v>
      </c>
      <c r="NT110" s="79" t="s">
        <v>14995</v>
      </c>
      <c r="NU110" s="79" t="s">
        <v>14995</v>
      </c>
      <c r="NV110" s="79" t="s">
        <v>14995</v>
      </c>
      <c r="NW110" s="79" t="s">
        <v>14995</v>
      </c>
      <c r="NX110" s="79" t="s">
        <v>14995</v>
      </c>
      <c r="NY110" s="79" t="s">
        <v>14995</v>
      </c>
      <c r="NZ110" s="79" t="s">
        <v>14995</v>
      </c>
      <c r="OA110" s="79" t="s">
        <v>14995</v>
      </c>
      <c r="OB110" s="79" t="s">
        <v>14995</v>
      </c>
      <c r="OC110" s="79" t="s">
        <v>14995</v>
      </c>
      <c r="OD110" s="79" t="s">
        <v>14995</v>
      </c>
      <c r="OE110" s="79" t="s">
        <v>14995</v>
      </c>
      <c r="OF110" s="79" t="s">
        <v>14995</v>
      </c>
      <c r="OG110" s="79" t="s">
        <v>14995</v>
      </c>
      <c r="OH110" s="79" t="s">
        <v>14995</v>
      </c>
      <c r="OI110" s="79" t="s">
        <v>14995</v>
      </c>
      <c r="OJ110" s="79" t="s">
        <v>14995</v>
      </c>
      <c r="OK110" s="79" t="s">
        <v>14995</v>
      </c>
      <c r="OL110" s="79" t="s">
        <v>14995</v>
      </c>
      <c r="OM110" s="79" t="s">
        <v>14995</v>
      </c>
      <c r="ON110" s="79" t="s">
        <v>14995</v>
      </c>
      <c r="OO110" s="79" t="s">
        <v>14995</v>
      </c>
      <c r="OP110" s="79" t="s">
        <v>14995</v>
      </c>
      <c r="OQ110" s="79" t="s">
        <v>14995</v>
      </c>
      <c r="OR110" s="79" t="s">
        <v>14995</v>
      </c>
      <c r="OS110" s="79" t="s">
        <v>14995</v>
      </c>
      <c r="OT110" s="79" t="s">
        <v>14995</v>
      </c>
      <c r="OU110" s="79" t="s">
        <v>14995</v>
      </c>
      <c r="OV110" s="79" t="s">
        <v>14995</v>
      </c>
      <c r="OW110" s="79" t="s">
        <v>14995</v>
      </c>
      <c r="OX110" s="79" t="s">
        <v>14995</v>
      </c>
      <c r="OY110" s="79" t="s">
        <v>14995</v>
      </c>
      <c r="OZ110" s="79" t="s">
        <v>14995</v>
      </c>
      <c r="PA110" s="79" t="s">
        <v>14995</v>
      </c>
      <c r="PB110" s="79" t="s">
        <v>14995</v>
      </c>
      <c r="PC110" s="79" t="s">
        <v>14995</v>
      </c>
      <c r="PD110" s="79" t="s">
        <v>14995</v>
      </c>
      <c r="PE110" s="79" t="s">
        <v>14995</v>
      </c>
      <c r="PF110" s="79" t="s">
        <v>14995</v>
      </c>
      <c r="PG110" s="79" t="s">
        <v>14995</v>
      </c>
      <c r="PH110" s="79" t="s">
        <v>14995</v>
      </c>
      <c r="PI110" s="79" t="s">
        <v>14995</v>
      </c>
      <c r="PJ110" s="79" t="s">
        <v>14995</v>
      </c>
      <c r="PK110" s="79" t="s">
        <v>14995</v>
      </c>
      <c r="PL110" s="79" t="s">
        <v>14995</v>
      </c>
      <c r="PM110" s="79" t="s">
        <v>14995</v>
      </c>
      <c r="PN110" s="79" t="s">
        <v>14995</v>
      </c>
      <c r="PO110" s="79" t="s">
        <v>14995</v>
      </c>
      <c r="PP110" s="79" t="s">
        <v>14995</v>
      </c>
      <c r="PQ110" s="79" t="s">
        <v>14995</v>
      </c>
      <c r="PR110" s="79" t="s">
        <v>14995</v>
      </c>
      <c r="PS110" s="79" t="s">
        <v>14995</v>
      </c>
      <c r="PT110" s="79" t="s">
        <v>14995</v>
      </c>
      <c r="PU110" s="79" t="s">
        <v>14995</v>
      </c>
      <c r="PV110" s="79" t="s">
        <v>14995</v>
      </c>
      <c r="PW110" s="79" t="s">
        <v>14995</v>
      </c>
      <c r="PX110" s="79" t="s">
        <v>14995</v>
      </c>
      <c r="PY110" s="79" t="s">
        <v>14995</v>
      </c>
      <c r="PZ110" s="79" t="s">
        <v>14995</v>
      </c>
      <c r="QA110" s="79" t="s">
        <v>14995</v>
      </c>
      <c r="QB110" s="79" t="s">
        <v>14995</v>
      </c>
      <c r="QC110" s="79" t="s">
        <v>14995</v>
      </c>
      <c r="QD110" s="79" t="s">
        <v>14995</v>
      </c>
      <c r="QE110" s="79" t="s">
        <v>14995</v>
      </c>
      <c r="QF110" s="79" t="s">
        <v>14995</v>
      </c>
      <c r="QG110" s="79" t="s">
        <v>14995</v>
      </c>
      <c r="QH110" s="79" t="s">
        <v>14995</v>
      </c>
      <c r="QI110" s="79" t="s">
        <v>14995</v>
      </c>
      <c r="QJ110" s="79" t="s">
        <v>14995</v>
      </c>
      <c r="QK110" s="79" t="s">
        <v>14995</v>
      </c>
      <c r="QL110" s="79" t="s">
        <v>14995</v>
      </c>
      <c r="QM110" s="79" t="s">
        <v>14995</v>
      </c>
      <c r="QN110" s="79" t="s">
        <v>14995</v>
      </c>
      <c r="QO110" s="79" t="s">
        <v>14995</v>
      </c>
      <c r="QP110" s="79" t="s">
        <v>14995</v>
      </c>
      <c r="QQ110" s="79" t="s">
        <v>14995</v>
      </c>
      <c r="QR110" s="79" t="s">
        <v>14995</v>
      </c>
      <c r="QS110" s="79" t="s">
        <v>14995</v>
      </c>
      <c r="QT110" s="79" t="s">
        <v>14995</v>
      </c>
      <c r="QU110" s="79" t="s">
        <v>14995</v>
      </c>
      <c r="QV110" s="79" t="s">
        <v>14995</v>
      </c>
      <c r="QW110" s="79" t="s">
        <v>14995</v>
      </c>
      <c r="QX110" s="79" t="s">
        <v>14995</v>
      </c>
      <c r="QY110" s="79" t="s">
        <v>14995</v>
      </c>
      <c r="QZ110" s="79" t="s">
        <v>14995</v>
      </c>
      <c r="RA110" s="79" t="s">
        <v>14995</v>
      </c>
      <c r="RB110" s="79" t="s">
        <v>14995</v>
      </c>
      <c r="RC110" s="79" t="s">
        <v>14995</v>
      </c>
      <c r="RD110" s="79" t="s">
        <v>14995</v>
      </c>
      <c r="RE110" s="79" t="s">
        <v>14995</v>
      </c>
      <c r="RF110" s="79" t="s">
        <v>14995</v>
      </c>
      <c r="RG110" s="79" t="s">
        <v>14995</v>
      </c>
      <c r="RH110" s="79" t="s">
        <v>14995</v>
      </c>
      <c r="RI110" s="79" t="s">
        <v>14995</v>
      </c>
      <c r="RJ110" s="79" t="s">
        <v>14995</v>
      </c>
      <c r="RK110" s="79" t="s">
        <v>14995</v>
      </c>
      <c r="RL110" s="79" t="s">
        <v>14995</v>
      </c>
      <c r="RM110" s="79" t="s">
        <v>14995</v>
      </c>
      <c r="RN110" s="79" t="s">
        <v>14995</v>
      </c>
      <c r="RO110" s="79" t="s">
        <v>14995</v>
      </c>
      <c r="RP110" s="79" t="s">
        <v>14995</v>
      </c>
      <c r="RQ110" s="79" t="s">
        <v>14995</v>
      </c>
      <c r="RR110" s="79" t="s">
        <v>14995</v>
      </c>
      <c r="RS110" s="79" t="s">
        <v>14995</v>
      </c>
      <c r="RT110" s="79" t="s">
        <v>14995</v>
      </c>
      <c r="RU110" s="79" t="s">
        <v>14995</v>
      </c>
      <c r="RV110" s="79" t="s">
        <v>14995</v>
      </c>
      <c r="RW110" s="79" t="s">
        <v>14995</v>
      </c>
      <c r="RX110" s="79" t="s">
        <v>14995</v>
      </c>
      <c r="RY110" s="79" t="s">
        <v>14995</v>
      </c>
      <c r="RZ110" s="79" t="s">
        <v>14995</v>
      </c>
      <c r="SA110" s="79" t="s">
        <v>14995</v>
      </c>
      <c r="SB110" s="79" t="s">
        <v>14995</v>
      </c>
      <c r="SC110" s="79" t="s">
        <v>14995</v>
      </c>
      <c r="SD110" s="79" t="s">
        <v>14995</v>
      </c>
      <c r="SE110" s="79" t="s">
        <v>14995</v>
      </c>
      <c r="SF110" s="79" t="s">
        <v>14995</v>
      </c>
      <c r="SG110" s="79" t="s">
        <v>14995</v>
      </c>
      <c r="SH110" s="79" t="s">
        <v>14995</v>
      </c>
      <c r="SI110" s="79" t="s">
        <v>14995</v>
      </c>
      <c r="SJ110" s="79" t="s">
        <v>14995</v>
      </c>
      <c r="SK110" s="79" t="s">
        <v>14995</v>
      </c>
      <c r="SL110" s="79" t="s">
        <v>14995</v>
      </c>
      <c r="SM110" s="79" t="s">
        <v>14995</v>
      </c>
      <c r="SN110" s="79" t="s">
        <v>14995</v>
      </c>
      <c r="SO110" s="79" t="s">
        <v>14995</v>
      </c>
      <c r="SP110" s="79" t="s">
        <v>14995</v>
      </c>
      <c r="SQ110" s="79" t="s">
        <v>14995</v>
      </c>
      <c r="SR110" s="79" t="s">
        <v>14995</v>
      </c>
      <c r="SS110" s="79" t="s">
        <v>14995</v>
      </c>
      <c r="ST110" s="79" t="s">
        <v>14995</v>
      </c>
      <c r="SU110" s="79" t="s">
        <v>14995</v>
      </c>
      <c r="SV110" s="79" t="s">
        <v>14995</v>
      </c>
      <c r="SW110" s="79" t="s">
        <v>14995</v>
      </c>
      <c r="SX110" s="79" t="s">
        <v>14995</v>
      </c>
      <c r="SY110" s="79" t="s">
        <v>14995</v>
      </c>
      <c r="SZ110" s="79" t="s">
        <v>14995</v>
      </c>
      <c r="TA110" s="79" t="s">
        <v>14995</v>
      </c>
      <c r="TB110" s="79" t="s">
        <v>14995</v>
      </c>
      <c r="TC110" s="79" t="s">
        <v>14995</v>
      </c>
      <c r="TD110" s="79" t="s">
        <v>14995</v>
      </c>
      <c r="TE110" s="79" t="s">
        <v>14995</v>
      </c>
      <c r="TF110" s="79" t="s">
        <v>14995</v>
      </c>
      <c r="TG110" s="79" t="s">
        <v>14995</v>
      </c>
      <c r="TH110" s="79" t="s">
        <v>14995</v>
      </c>
      <c r="TI110" s="79" t="s">
        <v>14995</v>
      </c>
      <c r="TJ110" s="79" t="s">
        <v>14995</v>
      </c>
      <c r="TK110" s="79" t="s">
        <v>14995</v>
      </c>
      <c r="TL110" s="79" t="s">
        <v>14995</v>
      </c>
      <c r="TM110" s="79" t="s">
        <v>14995</v>
      </c>
      <c r="TN110" s="79" t="s">
        <v>14995</v>
      </c>
      <c r="TO110" s="79" t="s">
        <v>14995</v>
      </c>
      <c r="TP110" s="79" t="s">
        <v>14995</v>
      </c>
      <c r="TQ110" s="79" t="s">
        <v>14995</v>
      </c>
      <c r="TR110" s="79" t="s">
        <v>14995</v>
      </c>
      <c r="TS110" s="79" t="s">
        <v>14995</v>
      </c>
      <c r="TT110" s="79" t="s">
        <v>14995</v>
      </c>
      <c r="TU110" s="79" t="s">
        <v>14995</v>
      </c>
      <c r="TV110" s="79" t="s">
        <v>14995</v>
      </c>
      <c r="TW110" s="79" t="s">
        <v>14995</v>
      </c>
      <c r="TX110" s="79" t="s">
        <v>14995</v>
      </c>
      <c r="TY110" s="79" t="s">
        <v>14995</v>
      </c>
      <c r="TZ110" s="79" t="s">
        <v>14995</v>
      </c>
      <c r="UA110" s="79" t="s">
        <v>14995</v>
      </c>
      <c r="UB110" s="79" t="s">
        <v>14995</v>
      </c>
      <c r="UC110" s="79" t="s">
        <v>14995</v>
      </c>
      <c r="UD110" s="79" t="s">
        <v>14995</v>
      </c>
      <c r="UE110" s="79" t="s">
        <v>14995</v>
      </c>
      <c r="UF110" s="79" t="s">
        <v>14995</v>
      </c>
      <c r="UG110" s="79" t="s">
        <v>14995</v>
      </c>
      <c r="UH110" s="79" t="s">
        <v>14995</v>
      </c>
      <c r="UI110" s="79" t="s">
        <v>14995</v>
      </c>
      <c r="UJ110" s="79" t="s">
        <v>14995</v>
      </c>
      <c r="UK110" s="79" t="s">
        <v>14995</v>
      </c>
      <c r="UL110" s="79" t="s">
        <v>14995</v>
      </c>
      <c r="UM110" s="79" t="s">
        <v>14995</v>
      </c>
      <c r="UN110" s="79" t="s">
        <v>14995</v>
      </c>
      <c r="UO110" s="79" t="s">
        <v>14995</v>
      </c>
      <c r="UP110" s="79" t="s">
        <v>14995</v>
      </c>
      <c r="UQ110" s="79" t="s">
        <v>14995</v>
      </c>
      <c r="UR110" s="79" t="s">
        <v>14995</v>
      </c>
      <c r="US110" s="79" t="s">
        <v>14995</v>
      </c>
      <c r="UT110" s="79" t="s">
        <v>14995</v>
      </c>
      <c r="UU110" s="79" t="s">
        <v>14995</v>
      </c>
      <c r="UV110" s="79" t="s">
        <v>14995</v>
      </c>
      <c r="UW110" s="79" t="s">
        <v>14995</v>
      </c>
      <c r="UX110" s="79" t="s">
        <v>14995</v>
      </c>
      <c r="UY110" s="79" t="s">
        <v>14995</v>
      </c>
      <c r="UZ110" s="79" t="s">
        <v>14995</v>
      </c>
      <c r="VA110" s="79" t="s">
        <v>14995</v>
      </c>
      <c r="VB110" s="79" t="s">
        <v>14995</v>
      </c>
      <c r="VC110" s="79" t="s">
        <v>14995</v>
      </c>
      <c r="VD110" s="79" t="s">
        <v>14995</v>
      </c>
      <c r="VE110" s="79" t="s">
        <v>14995</v>
      </c>
      <c r="VF110" s="79" t="s">
        <v>14995</v>
      </c>
      <c r="VG110" s="79" t="s">
        <v>14995</v>
      </c>
      <c r="VH110" s="79" t="s">
        <v>14995</v>
      </c>
      <c r="VI110" s="79" t="s">
        <v>14995</v>
      </c>
      <c r="VJ110" s="79" t="s">
        <v>14995</v>
      </c>
      <c r="VK110" s="79" t="s">
        <v>14995</v>
      </c>
      <c r="VL110" s="79" t="s">
        <v>14995</v>
      </c>
      <c r="VM110" s="79" t="s">
        <v>14995</v>
      </c>
      <c r="VN110" s="79" t="s">
        <v>14995</v>
      </c>
      <c r="VO110" s="79" t="s">
        <v>14995</v>
      </c>
      <c r="VP110" s="79" t="s">
        <v>14995</v>
      </c>
      <c r="VQ110" s="79" t="s">
        <v>14995</v>
      </c>
      <c r="VR110" s="79" t="s">
        <v>14995</v>
      </c>
      <c r="VS110" s="79" t="s">
        <v>14995</v>
      </c>
      <c r="VT110" s="79" t="s">
        <v>14995</v>
      </c>
      <c r="VU110" s="79" t="s">
        <v>14995</v>
      </c>
      <c r="VV110" s="79" t="s">
        <v>14995</v>
      </c>
      <c r="VW110" s="79" t="s">
        <v>14995</v>
      </c>
      <c r="VX110" s="79" t="s">
        <v>14995</v>
      </c>
      <c r="VY110" s="79" t="s">
        <v>14995</v>
      </c>
      <c r="VZ110" s="79" t="s">
        <v>14995</v>
      </c>
      <c r="WA110" s="79" t="s">
        <v>14995</v>
      </c>
      <c r="WB110" s="79" t="s">
        <v>14995</v>
      </c>
      <c r="WC110" s="79" t="s">
        <v>14995</v>
      </c>
      <c r="WD110" s="79" t="s">
        <v>14995</v>
      </c>
      <c r="WE110" s="79" t="s">
        <v>14995</v>
      </c>
      <c r="WF110" s="79" t="s">
        <v>14995</v>
      </c>
      <c r="WG110" s="79" t="s">
        <v>14995</v>
      </c>
      <c r="WH110" s="79" t="s">
        <v>14995</v>
      </c>
      <c r="WI110" s="79" t="s">
        <v>14995</v>
      </c>
      <c r="WJ110" s="79" t="s">
        <v>14995</v>
      </c>
      <c r="WK110" s="79" t="s">
        <v>14995</v>
      </c>
      <c r="WL110" s="79" t="s">
        <v>14995</v>
      </c>
      <c r="WM110" s="79" t="s">
        <v>14995</v>
      </c>
      <c r="WN110" s="79" t="s">
        <v>14995</v>
      </c>
      <c r="WO110" s="79" t="s">
        <v>14995</v>
      </c>
      <c r="WP110" s="79" t="s">
        <v>14995</v>
      </c>
      <c r="WQ110" s="79" t="s">
        <v>14995</v>
      </c>
      <c r="WR110" s="79" t="s">
        <v>14995</v>
      </c>
      <c r="WS110" s="79" t="s">
        <v>14995</v>
      </c>
      <c r="WT110" s="79" t="s">
        <v>14995</v>
      </c>
      <c r="WU110" s="79" t="s">
        <v>14995</v>
      </c>
      <c r="WV110" s="79" t="s">
        <v>14995</v>
      </c>
      <c r="WW110" s="79" t="s">
        <v>14995</v>
      </c>
      <c r="WX110" s="79" t="s">
        <v>14995</v>
      </c>
      <c r="WY110" s="79" t="s">
        <v>14995</v>
      </c>
      <c r="WZ110" s="79" t="s">
        <v>14995</v>
      </c>
      <c r="XA110" s="79" t="s">
        <v>14995</v>
      </c>
      <c r="XB110" s="79" t="s">
        <v>14995</v>
      </c>
      <c r="XC110" s="79" t="s">
        <v>14995</v>
      </c>
      <c r="XD110" s="79" t="s">
        <v>14995</v>
      </c>
      <c r="XE110" s="79" t="s">
        <v>14995</v>
      </c>
      <c r="XF110" s="79" t="s">
        <v>14995</v>
      </c>
      <c r="XG110" s="79" t="s">
        <v>14995</v>
      </c>
      <c r="XH110" s="79" t="s">
        <v>14995</v>
      </c>
      <c r="XI110" s="79" t="s">
        <v>14995</v>
      </c>
      <c r="XJ110" s="79" t="s">
        <v>14995</v>
      </c>
      <c r="XK110" s="79" t="s">
        <v>14995</v>
      </c>
      <c r="XL110" s="79" t="s">
        <v>14995</v>
      </c>
      <c r="XM110" s="79" t="s">
        <v>14995</v>
      </c>
      <c r="XN110" s="79" t="s">
        <v>14995</v>
      </c>
      <c r="XO110" s="79" t="s">
        <v>14995</v>
      </c>
      <c r="XP110" s="79" t="s">
        <v>14995</v>
      </c>
      <c r="XQ110" s="79" t="s">
        <v>14995</v>
      </c>
      <c r="XR110" s="79" t="s">
        <v>14995</v>
      </c>
      <c r="XS110" s="79" t="s">
        <v>14995</v>
      </c>
      <c r="XT110" s="79" t="s">
        <v>14995</v>
      </c>
      <c r="XU110" s="79" t="s">
        <v>14995</v>
      </c>
      <c r="XV110" s="79" t="s">
        <v>14995</v>
      </c>
      <c r="XW110" s="79" t="s">
        <v>14995</v>
      </c>
      <c r="XX110" s="79" t="s">
        <v>14995</v>
      </c>
      <c r="XY110" s="79" t="s">
        <v>14995</v>
      </c>
      <c r="XZ110" s="79" t="s">
        <v>14995</v>
      </c>
      <c r="YA110" s="79" t="s">
        <v>14995</v>
      </c>
      <c r="YB110" s="79" t="s">
        <v>14995</v>
      </c>
      <c r="YC110" s="79" t="s">
        <v>14995</v>
      </c>
      <c r="YD110" s="79" t="s">
        <v>14995</v>
      </c>
      <c r="YE110" s="79" t="s">
        <v>14995</v>
      </c>
      <c r="YF110" s="79" t="s">
        <v>14995</v>
      </c>
      <c r="YG110" s="79" t="s">
        <v>14995</v>
      </c>
      <c r="YH110" s="79" t="s">
        <v>14995</v>
      </c>
      <c r="YI110" s="79" t="s">
        <v>14995</v>
      </c>
      <c r="YJ110" s="79" t="s">
        <v>14995</v>
      </c>
      <c r="YK110" s="79" t="s">
        <v>14995</v>
      </c>
      <c r="YL110" s="79" t="s">
        <v>14995</v>
      </c>
      <c r="YM110" s="79" t="s">
        <v>14995</v>
      </c>
      <c r="YN110" s="79" t="s">
        <v>14995</v>
      </c>
      <c r="YO110" s="79" t="s">
        <v>14995</v>
      </c>
      <c r="YP110" s="79" t="s">
        <v>14995</v>
      </c>
      <c r="YQ110" s="79" t="s">
        <v>14995</v>
      </c>
      <c r="YR110" s="79" t="s">
        <v>14995</v>
      </c>
      <c r="YS110" s="79" t="s">
        <v>14995</v>
      </c>
      <c r="YT110" s="79" t="s">
        <v>14995</v>
      </c>
      <c r="YU110" s="79" t="s">
        <v>14995</v>
      </c>
      <c r="YV110" s="79" t="s">
        <v>14995</v>
      </c>
      <c r="YW110" s="79" t="s">
        <v>14995</v>
      </c>
      <c r="YX110" s="79" t="s">
        <v>14995</v>
      </c>
      <c r="YY110" s="79" t="s">
        <v>14995</v>
      </c>
      <c r="YZ110" s="79" t="s">
        <v>14995</v>
      </c>
      <c r="ZA110" s="79" t="s">
        <v>14995</v>
      </c>
      <c r="ZB110" s="79" t="s">
        <v>14995</v>
      </c>
      <c r="ZC110" s="79" t="s">
        <v>14995</v>
      </c>
      <c r="ZD110" s="79" t="s">
        <v>14995</v>
      </c>
      <c r="ZE110" s="79" t="s">
        <v>14995</v>
      </c>
      <c r="ZF110" s="79" t="s">
        <v>14995</v>
      </c>
      <c r="ZG110" s="79" t="s">
        <v>14995</v>
      </c>
      <c r="ZH110" s="79" t="s">
        <v>14995</v>
      </c>
      <c r="ZI110" s="79" t="s">
        <v>14995</v>
      </c>
      <c r="ZJ110" s="79" t="s">
        <v>14995</v>
      </c>
      <c r="ZK110" s="79" t="s">
        <v>14995</v>
      </c>
      <c r="ZL110" s="79" t="s">
        <v>14995</v>
      </c>
      <c r="ZM110" s="79" t="s">
        <v>14995</v>
      </c>
      <c r="ZN110" s="79" t="s">
        <v>14995</v>
      </c>
      <c r="ZO110" s="79" t="s">
        <v>14995</v>
      </c>
      <c r="ZP110" s="79" t="s">
        <v>14995</v>
      </c>
      <c r="ZQ110" s="79" t="s">
        <v>14995</v>
      </c>
      <c r="ZR110" s="79" t="s">
        <v>14995</v>
      </c>
      <c r="ZS110" s="79" t="s">
        <v>14995</v>
      </c>
      <c r="ZT110" s="79" t="s">
        <v>14995</v>
      </c>
      <c r="ZU110" s="79" t="s">
        <v>14995</v>
      </c>
      <c r="ZV110" s="79" t="s">
        <v>14995</v>
      </c>
      <c r="ZW110" s="79" t="s">
        <v>14995</v>
      </c>
      <c r="ZX110" s="79" t="s">
        <v>14995</v>
      </c>
      <c r="ZY110" s="79" t="s">
        <v>14995</v>
      </c>
      <c r="ZZ110" s="79" t="s">
        <v>14995</v>
      </c>
      <c r="AAA110" s="79" t="s">
        <v>14995</v>
      </c>
      <c r="AAB110" s="79" t="s">
        <v>14995</v>
      </c>
      <c r="AAC110" s="79" t="s">
        <v>14995</v>
      </c>
      <c r="AAD110" s="79" t="s">
        <v>14995</v>
      </c>
      <c r="AAE110" s="79" t="s">
        <v>14995</v>
      </c>
      <c r="AAF110" s="79" t="s">
        <v>14995</v>
      </c>
      <c r="AAG110" s="79" t="s">
        <v>14995</v>
      </c>
      <c r="AAH110" s="79" t="s">
        <v>14995</v>
      </c>
      <c r="AAI110" s="79" t="s">
        <v>14995</v>
      </c>
      <c r="AAJ110" s="79" t="s">
        <v>14995</v>
      </c>
      <c r="AAK110" s="79" t="s">
        <v>14995</v>
      </c>
      <c r="AAL110" s="79" t="s">
        <v>14995</v>
      </c>
      <c r="AAM110" s="79" t="s">
        <v>14995</v>
      </c>
      <c r="AAN110" s="79" t="s">
        <v>14995</v>
      </c>
      <c r="AAO110" s="79" t="s">
        <v>14995</v>
      </c>
      <c r="AAP110" s="79" t="s">
        <v>14995</v>
      </c>
      <c r="AAQ110" s="79" t="s">
        <v>14995</v>
      </c>
      <c r="AAR110" s="79" t="s">
        <v>14995</v>
      </c>
      <c r="AAS110" s="79" t="s">
        <v>14995</v>
      </c>
      <c r="AAT110" s="79" t="s">
        <v>14995</v>
      </c>
      <c r="AAU110" s="79" t="s">
        <v>14995</v>
      </c>
      <c r="AAV110" s="79" t="s">
        <v>14995</v>
      </c>
      <c r="AAW110" s="79" t="s">
        <v>14995</v>
      </c>
      <c r="AAX110" s="79" t="s">
        <v>14995</v>
      </c>
      <c r="AAY110" s="79" t="s">
        <v>14995</v>
      </c>
      <c r="AAZ110" s="79" t="s">
        <v>14995</v>
      </c>
      <c r="ABA110" s="79" t="s">
        <v>14995</v>
      </c>
      <c r="ABB110" s="79" t="s">
        <v>14995</v>
      </c>
      <c r="ABC110" s="79" t="s">
        <v>14995</v>
      </c>
      <c r="ABD110" s="79" t="s">
        <v>14995</v>
      </c>
      <c r="ABE110" s="79" t="s">
        <v>14995</v>
      </c>
      <c r="ABF110" s="79" t="s">
        <v>14995</v>
      </c>
      <c r="ABG110" s="79" t="s">
        <v>14995</v>
      </c>
      <c r="ABH110" s="79" t="s">
        <v>14995</v>
      </c>
      <c r="ABI110" s="79" t="s">
        <v>14995</v>
      </c>
      <c r="ABJ110" s="79" t="s">
        <v>14995</v>
      </c>
      <c r="ABK110" s="79" t="s">
        <v>14995</v>
      </c>
      <c r="ABL110" s="79" t="s">
        <v>14995</v>
      </c>
      <c r="ABM110" s="79" t="s">
        <v>14995</v>
      </c>
      <c r="ABN110" s="79" t="s">
        <v>14995</v>
      </c>
      <c r="ABO110" s="79" t="s">
        <v>14995</v>
      </c>
      <c r="ABP110" s="79" t="s">
        <v>14995</v>
      </c>
      <c r="ABQ110" s="79" t="s">
        <v>14995</v>
      </c>
      <c r="ABR110" s="79" t="s">
        <v>14995</v>
      </c>
      <c r="ABS110" s="79" t="s">
        <v>14995</v>
      </c>
      <c r="ABT110" s="79" t="s">
        <v>14995</v>
      </c>
      <c r="ABU110" s="79" t="s">
        <v>14995</v>
      </c>
      <c r="ABV110" s="79" t="s">
        <v>14995</v>
      </c>
      <c r="ABW110" s="79" t="s">
        <v>14995</v>
      </c>
      <c r="ABX110" s="79" t="s">
        <v>14995</v>
      </c>
      <c r="ABY110" s="79" t="s">
        <v>14995</v>
      </c>
      <c r="ABZ110" s="79" t="s">
        <v>14995</v>
      </c>
      <c r="ACA110" s="79" t="s">
        <v>14995</v>
      </c>
      <c r="ACB110" s="79" t="s">
        <v>14995</v>
      </c>
      <c r="ACC110" s="79" t="s">
        <v>14995</v>
      </c>
      <c r="ACD110" s="79" t="s">
        <v>14995</v>
      </c>
      <c r="ACE110" s="79" t="s">
        <v>14995</v>
      </c>
      <c r="ACF110" s="79" t="s">
        <v>14995</v>
      </c>
      <c r="ACG110" s="79" t="s">
        <v>14995</v>
      </c>
      <c r="ACH110" s="79" t="s">
        <v>14995</v>
      </c>
      <c r="ACI110" s="79" t="s">
        <v>14995</v>
      </c>
      <c r="ACJ110" s="79" t="s">
        <v>14995</v>
      </c>
      <c r="ACK110" s="79" t="s">
        <v>14995</v>
      </c>
      <c r="ACL110" s="79" t="s">
        <v>14995</v>
      </c>
      <c r="ACM110" s="79" t="s">
        <v>14995</v>
      </c>
      <c r="ACN110" s="79" t="s">
        <v>14995</v>
      </c>
      <c r="ACO110" s="79" t="s">
        <v>14995</v>
      </c>
      <c r="ACP110" s="79" t="s">
        <v>14995</v>
      </c>
      <c r="ACQ110" s="79" t="s">
        <v>14995</v>
      </c>
      <c r="ACR110" s="79" t="s">
        <v>14995</v>
      </c>
      <c r="ACS110" s="79" t="s">
        <v>14995</v>
      </c>
      <c r="ACT110" s="79" t="s">
        <v>14995</v>
      </c>
      <c r="ACU110" s="79" t="s">
        <v>14995</v>
      </c>
      <c r="ACV110" s="79" t="s">
        <v>14995</v>
      </c>
      <c r="ACW110" s="79" t="s">
        <v>14995</v>
      </c>
      <c r="ACX110" s="79" t="s">
        <v>14995</v>
      </c>
      <c r="ACY110" s="79" t="s">
        <v>14995</v>
      </c>
      <c r="ACZ110" s="79" t="s">
        <v>14995</v>
      </c>
      <c r="ADA110" s="79" t="s">
        <v>14995</v>
      </c>
      <c r="ADB110" s="79" t="s">
        <v>14995</v>
      </c>
      <c r="ADC110" s="79" t="s">
        <v>14995</v>
      </c>
      <c r="ADD110" s="79" t="s">
        <v>14995</v>
      </c>
      <c r="ADE110" s="79" t="s">
        <v>14995</v>
      </c>
      <c r="ADF110" s="79" t="s">
        <v>14995</v>
      </c>
      <c r="ADG110" s="79" t="s">
        <v>14995</v>
      </c>
      <c r="ADH110" s="79" t="s">
        <v>14995</v>
      </c>
      <c r="ADI110" s="79" t="s">
        <v>14995</v>
      </c>
      <c r="ADJ110" s="79" t="s">
        <v>14995</v>
      </c>
      <c r="ADK110" s="79" t="s">
        <v>14995</v>
      </c>
      <c r="ADL110" s="79" t="s">
        <v>14995</v>
      </c>
      <c r="ADM110" s="79" t="s">
        <v>14995</v>
      </c>
      <c r="ADN110" s="79" t="s">
        <v>14995</v>
      </c>
      <c r="ADO110" s="79" t="s">
        <v>14995</v>
      </c>
      <c r="ADP110" s="79" t="s">
        <v>14995</v>
      </c>
      <c r="ADQ110" s="79" t="s">
        <v>14995</v>
      </c>
      <c r="ADR110" s="79" t="s">
        <v>14995</v>
      </c>
      <c r="ADS110" s="79" t="s">
        <v>14995</v>
      </c>
      <c r="ADT110" s="79" t="s">
        <v>14995</v>
      </c>
      <c r="ADU110" s="79" t="s">
        <v>14995</v>
      </c>
      <c r="ADV110" s="79" t="s">
        <v>14995</v>
      </c>
      <c r="ADW110" s="79" t="s">
        <v>14995</v>
      </c>
      <c r="ADX110" s="79" t="s">
        <v>14995</v>
      </c>
      <c r="ADY110" s="79" t="s">
        <v>14995</v>
      </c>
      <c r="ADZ110" s="79" t="s">
        <v>14995</v>
      </c>
      <c r="AEA110" s="79" t="s">
        <v>14995</v>
      </c>
      <c r="AEB110" s="79" t="s">
        <v>14995</v>
      </c>
      <c r="AEC110" s="79" t="s">
        <v>14995</v>
      </c>
      <c r="AED110" s="79" t="s">
        <v>14995</v>
      </c>
      <c r="AEE110" s="79" t="s">
        <v>14995</v>
      </c>
      <c r="AEF110" s="79" t="s">
        <v>14995</v>
      </c>
      <c r="AEG110" s="79" t="s">
        <v>14995</v>
      </c>
      <c r="AEH110" s="79" t="s">
        <v>14995</v>
      </c>
      <c r="AEI110" s="79" t="s">
        <v>14995</v>
      </c>
      <c r="AEJ110" s="79" t="s">
        <v>14995</v>
      </c>
      <c r="AEK110" s="79" t="s">
        <v>14995</v>
      </c>
      <c r="AEL110" s="79" t="s">
        <v>14995</v>
      </c>
      <c r="AEM110" s="79" t="s">
        <v>14995</v>
      </c>
      <c r="AEN110" s="79" t="s">
        <v>14995</v>
      </c>
      <c r="AEO110" s="79" t="s">
        <v>14995</v>
      </c>
      <c r="AEP110" s="79" t="s">
        <v>14995</v>
      </c>
      <c r="AEQ110" s="79" t="s">
        <v>14995</v>
      </c>
      <c r="AER110" s="79" t="s">
        <v>14995</v>
      </c>
      <c r="AES110" s="79" t="s">
        <v>14995</v>
      </c>
      <c r="AET110" s="79" t="s">
        <v>14995</v>
      </c>
      <c r="AEU110" s="79" t="s">
        <v>14995</v>
      </c>
      <c r="AEV110" s="79" t="s">
        <v>14995</v>
      </c>
      <c r="AEW110" s="79" t="s">
        <v>14995</v>
      </c>
      <c r="AEX110" s="79" t="s">
        <v>14995</v>
      </c>
      <c r="AEY110" s="79" t="s">
        <v>14995</v>
      </c>
      <c r="AEZ110" s="79" t="s">
        <v>14995</v>
      </c>
      <c r="AFA110" s="79" t="s">
        <v>14995</v>
      </c>
      <c r="AFB110" s="79" t="s">
        <v>14995</v>
      </c>
      <c r="AFC110" s="79" t="s">
        <v>14995</v>
      </c>
      <c r="AFD110" s="79" t="s">
        <v>14995</v>
      </c>
      <c r="AFE110" s="79" t="s">
        <v>14995</v>
      </c>
      <c r="AFF110" s="79" t="s">
        <v>14995</v>
      </c>
      <c r="AFG110" s="79" t="s">
        <v>14995</v>
      </c>
      <c r="AFH110" s="79" t="s">
        <v>14995</v>
      </c>
      <c r="AFI110" s="79" t="s">
        <v>14995</v>
      </c>
      <c r="AFJ110" s="79" t="s">
        <v>14995</v>
      </c>
      <c r="AFK110" s="79" t="s">
        <v>14995</v>
      </c>
      <c r="AFL110" s="79" t="s">
        <v>14995</v>
      </c>
      <c r="AFM110" s="79" t="s">
        <v>14995</v>
      </c>
      <c r="AFN110" s="79" t="s">
        <v>14995</v>
      </c>
      <c r="AFO110" s="79" t="s">
        <v>14995</v>
      </c>
      <c r="AFP110" s="79" t="s">
        <v>14995</v>
      </c>
      <c r="AFQ110" s="79" t="s">
        <v>14995</v>
      </c>
      <c r="AFR110" s="79" t="s">
        <v>14995</v>
      </c>
      <c r="AFS110" s="79" t="s">
        <v>14995</v>
      </c>
      <c r="AFT110" s="79" t="s">
        <v>14995</v>
      </c>
      <c r="AFU110" s="79" t="s">
        <v>14995</v>
      </c>
      <c r="AFV110" s="79" t="s">
        <v>14995</v>
      </c>
      <c r="AFW110" s="79" t="s">
        <v>14995</v>
      </c>
      <c r="AFX110" s="79" t="s">
        <v>14995</v>
      </c>
      <c r="AFY110" s="79" t="s">
        <v>14995</v>
      </c>
      <c r="AFZ110" s="79" t="s">
        <v>14995</v>
      </c>
      <c r="AGA110" s="79" t="s">
        <v>14995</v>
      </c>
      <c r="AGB110" s="79" t="s">
        <v>14995</v>
      </c>
      <c r="AGC110" s="79" t="s">
        <v>14995</v>
      </c>
      <c r="AGD110" s="79" t="s">
        <v>14995</v>
      </c>
      <c r="AGE110" s="79" t="s">
        <v>14995</v>
      </c>
      <c r="AGF110" s="79" t="s">
        <v>14995</v>
      </c>
      <c r="AGG110" s="79" t="s">
        <v>14995</v>
      </c>
      <c r="AGH110" s="79" t="s">
        <v>14995</v>
      </c>
      <c r="AGI110" s="79" t="s">
        <v>14995</v>
      </c>
      <c r="AGJ110" s="79" t="s">
        <v>14995</v>
      </c>
      <c r="AGK110" s="79" t="s">
        <v>14995</v>
      </c>
      <c r="AGL110" s="79" t="s">
        <v>14995</v>
      </c>
      <c r="AGM110" s="79" t="s">
        <v>14995</v>
      </c>
      <c r="AGN110" s="79" t="s">
        <v>14995</v>
      </c>
      <c r="AGO110" s="79" t="s">
        <v>14995</v>
      </c>
      <c r="AGP110" s="79" t="s">
        <v>14995</v>
      </c>
      <c r="AGQ110" s="79" t="s">
        <v>14995</v>
      </c>
      <c r="AGR110" s="79" t="s">
        <v>14995</v>
      </c>
      <c r="AGS110" s="79" t="s">
        <v>14995</v>
      </c>
      <c r="AGT110" s="79" t="s">
        <v>14995</v>
      </c>
      <c r="AGU110" s="79" t="s">
        <v>14995</v>
      </c>
      <c r="AGV110" s="79" t="s">
        <v>14995</v>
      </c>
      <c r="AGW110" s="79" t="s">
        <v>14995</v>
      </c>
      <c r="AGX110" s="79" t="s">
        <v>14995</v>
      </c>
      <c r="AGY110" s="79" t="s">
        <v>14995</v>
      </c>
      <c r="AGZ110" s="79" t="s">
        <v>14995</v>
      </c>
      <c r="AHA110" s="79" t="s">
        <v>14995</v>
      </c>
      <c r="AHB110" s="79" t="s">
        <v>14995</v>
      </c>
      <c r="AHC110" s="79" t="s">
        <v>14995</v>
      </c>
      <c r="AHD110" s="79" t="s">
        <v>14995</v>
      </c>
      <c r="AHE110" s="79" t="s">
        <v>14995</v>
      </c>
      <c r="AHF110" s="79" t="s">
        <v>14995</v>
      </c>
      <c r="AHG110" s="79" t="s">
        <v>14995</v>
      </c>
      <c r="AHH110" s="79" t="s">
        <v>14995</v>
      </c>
      <c r="AHI110" s="79" t="s">
        <v>14995</v>
      </c>
      <c r="AHJ110" s="79" t="s">
        <v>14995</v>
      </c>
      <c r="AHK110" s="79" t="s">
        <v>14995</v>
      </c>
      <c r="AHL110" s="79" t="s">
        <v>14995</v>
      </c>
      <c r="AHM110" s="79" t="s">
        <v>14995</v>
      </c>
      <c r="AHN110" s="79" t="s">
        <v>14995</v>
      </c>
      <c r="AHO110" s="79" t="s">
        <v>14995</v>
      </c>
      <c r="AHP110" s="79" t="s">
        <v>14995</v>
      </c>
      <c r="AHQ110" s="79" t="s">
        <v>14995</v>
      </c>
      <c r="AHR110" s="79" t="s">
        <v>14995</v>
      </c>
      <c r="AHS110" s="79" t="s">
        <v>14995</v>
      </c>
      <c r="AHT110" s="79" t="s">
        <v>14995</v>
      </c>
      <c r="AHU110" s="79" t="s">
        <v>14995</v>
      </c>
      <c r="AHV110" s="79" t="s">
        <v>14995</v>
      </c>
      <c r="AHW110" s="79" t="s">
        <v>14995</v>
      </c>
      <c r="AHX110" s="79" t="s">
        <v>14995</v>
      </c>
      <c r="AHY110" s="79" t="s">
        <v>14995</v>
      </c>
      <c r="AHZ110" s="79" t="s">
        <v>14995</v>
      </c>
      <c r="AIA110" s="79" t="s">
        <v>14995</v>
      </c>
      <c r="AIB110" s="79" t="s">
        <v>14995</v>
      </c>
      <c r="AIC110" s="79" t="s">
        <v>14995</v>
      </c>
      <c r="AID110" s="79" t="s">
        <v>14995</v>
      </c>
      <c r="AIE110" s="79" t="s">
        <v>14995</v>
      </c>
      <c r="AIF110" s="79" t="s">
        <v>14995</v>
      </c>
      <c r="AIG110" s="79" t="s">
        <v>14995</v>
      </c>
      <c r="AIH110" s="79" t="s">
        <v>14995</v>
      </c>
      <c r="AII110" s="79" t="s">
        <v>14995</v>
      </c>
      <c r="AIJ110" s="79" t="s">
        <v>14995</v>
      </c>
      <c r="AIK110" s="79" t="s">
        <v>14995</v>
      </c>
      <c r="AIL110" s="79" t="s">
        <v>14995</v>
      </c>
      <c r="AIM110" s="79" t="s">
        <v>14995</v>
      </c>
      <c r="AIN110" s="79" t="s">
        <v>14995</v>
      </c>
      <c r="AIO110" s="79" t="s">
        <v>14995</v>
      </c>
      <c r="AIP110" s="79" t="s">
        <v>14995</v>
      </c>
      <c r="AIQ110" s="79" t="s">
        <v>14995</v>
      </c>
      <c r="AIR110" s="79" t="s">
        <v>14995</v>
      </c>
      <c r="AIS110" s="79" t="s">
        <v>14995</v>
      </c>
      <c r="AIT110" s="79" t="s">
        <v>14995</v>
      </c>
      <c r="AIU110" s="79" t="s">
        <v>14995</v>
      </c>
      <c r="AIV110" s="79" t="s">
        <v>14995</v>
      </c>
      <c r="AIW110" s="79" t="s">
        <v>14995</v>
      </c>
      <c r="AIX110" s="79" t="s">
        <v>14995</v>
      </c>
      <c r="AIY110" s="79" t="s">
        <v>14995</v>
      </c>
      <c r="AIZ110" s="79" t="s">
        <v>14995</v>
      </c>
      <c r="AJA110" s="79" t="s">
        <v>14995</v>
      </c>
      <c r="AJB110" s="79" t="s">
        <v>14995</v>
      </c>
      <c r="AJC110" s="79" t="s">
        <v>14995</v>
      </c>
      <c r="AJD110" s="79" t="s">
        <v>14995</v>
      </c>
      <c r="AJE110" s="79" t="s">
        <v>14995</v>
      </c>
      <c r="AJF110" s="79" t="s">
        <v>14995</v>
      </c>
      <c r="AJG110" s="79" t="s">
        <v>14995</v>
      </c>
      <c r="AJH110" s="79" t="s">
        <v>14995</v>
      </c>
      <c r="AJI110" s="79" t="s">
        <v>14995</v>
      </c>
      <c r="AJJ110" s="79" t="s">
        <v>14995</v>
      </c>
      <c r="AJK110" s="79" t="s">
        <v>14995</v>
      </c>
      <c r="AJL110" s="79" t="s">
        <v>14995</v>
      </c>
      <c r="AJM110" s="79" t="s">
        <v>14995</v>
      </c>
      <c r="AJN110" s="79" t="s">
        <v>14995</v>
      </c>
      <c r="AJO110" s="79" t="s">
        <v>14995</v>
      </c>
      <c r="AJP110" s="79" t="s">
        <v>14995</v>
      </c>
      <c r="AJQ110" s="79" t="s">
        <v>14995</v>
      </c>
      <c r="AJR110" s="79" t="s">
        <v>14995</v>
      </c>
      <c r="AJS110" s="79" t="s">
        <v>14995</v>
      </c>
      <c r="AJT110" s="79" t="s">
        <v>14995</v>
      </c>
      <c r="AJU110" s="79" t="s">
        <v>14995</v>
      </c>
      <c r="AJV110" s="79" t="s">
        <v>14995</v>
      </c>
      <c r="AJW110" s="79" t="s">
        <v>14995</v>
      </c>
      <c r="AJX110" s="79" t="s">
        <v>14995</v>
      </c>
      <c r="AJY110" s="79" t="s">
        <v>14995</v>
      </c>
      <c r="AJZ110" s="79" t="s">
        <v>14995</v>
      </c>
      <c r="AKA110" s="79" t="s">
        <v>14995</v>
      </c>
      <c r="AKB110" s="79" t="s">
        <v>14995</v>
      </c>
      <c r="AKC110" s="79" t="s">
        <v>14995</v>
      </c>
      <c r="AKD110" s="79" t="s">
        <v>14995</v>
      </c>
      <c r="AKE110" s="79" t="s">
        <v>14995</v>
      </c>
      <c r="AKF110" s="79" t="s">
        <v>14995</v>
      </c>
      <c r="AKG110" s="79" t="s">
        <v>14995</v>
      </c>
      <c r="AKH110" s="79" t="s">
        <v>14995</v>
      </c>
      <c r="AKI110" s="79" t="s">
        <v>14995</v>
      </c>
      <c r="AKJ110" s="79" t="s">
        <v>14995</v>
      </c>
      <c r="AKK110" s="79" t="s">
        <v>14995</v>
      </c>
      <c r="AKL110" s="79" t="s">
        <v>14995</v>
      </c>
      <c r="AKM110" s="79" t="s">
        <v>14995</v>
      </c>
      <c r="AKN110" s="79" t="s">
        <v>14995</v>
      </c>
      <c r="AKO110" s="79" t="s">
        <v>14995</v>
      </c>
      <c r="AKP110" s="79" t="s">
        <v>14995</v>
      </c>
      <c r="AKQ110" s="79" t="s">
        <v>14995</v>
      </c>
      <c r="AKR110" s="79" t="s">
        <v>14995</v>
      </c>
      <c r="AKS110" s="79" t="s">
        <v>14995</v>
      </c>
      <c r="AKT110" s="79" t="s">
        <v>14995</v>
      </c>
      <c r="AKU110" s="79" t="s">
        <v>14995</v>
      </c>
      <c r="AKV110" s="79" t="s">
        <v>14995</v>
      </c>
      <c r="AKW110" s="79" t="s">
        <v>14995</v>
      </c>
      <c r="AKX110" s="79" t="s">
        <v>14995</v>
      </c>
      <c r="AKY110" s="79" t="s">
        <v>14995</v>
      </c>
      <c r="AKZ110" s="79" t="s">
        <v>14995</v>
      </c>
      <c r="ALA110" s="79" t="s">
        <v>14995</v>
      </c>
      <c r="ALB110" s="79" t="s">
        <v>14995</v>
      </c>
      <c r="ALC110" s="79" t="s">
        <v>14995</v>
      </c>
      <c r="ALD110" s="79" t="s">
        <v>14995</v>
      </c>
      <c r="ALE110" s="79" t="s">
        <v>14995</v>
      </c>
      <c r="ALF110" s="79" t="s">
        <v>14995</v>
      </c>
      <c r="ALG110" s="79" t="s">
        <v>14995</v>
      </c>
      <c r="ALH110" s="79" t="s">
        <v>14995</v>
      </c>
      <c r="ALI110" s="79" t="s">
        <v>14995</v>
      </c>
      <c r="ALJ110" s="79" t="s">
        <v>14995</v>
      </c>
      <c r="ALK110" s="79" t="s">
        <v>14995</v>
      </c>
      <c r="ALL110" s="79" t="s">
        <v>14995</v>
      </c>
      <c r="ALM110" s="79" t="s">
        <v>14995</v>
      </c>
      <c r="ALN110" s="79" t="s">
        <v>14995</v>
      </c>
      <c r="ALO110" s="79" t="s">
        <v>14995</v>
      </c>
      <c r="ALP110" s="79" t="s">
        <v>14995</v>
      </c>
      <c r="ALQ110" s="79" t="s">
        <v>14995</v>
      </c>
      <c r="ALR110" s="79" t="s">
        <v>14995</v>
      </c>
      <c r="ALS110" s="79" t="s">
        <v>14995</v>
      </c>
      <c r="ALT110" s="79" t="s">
        <v>14995</v>
      </c>
      <c r="ALU110" s="79" t="s">
        <v>14995</v>
      </c>
      <c r="ALV110" s="79" t="s">
        <v>14995</v>
      </c>
      <c r="ALW110" s="79" t="s">
        <v>14995</v>
      </c>
      <c r="ALX110" s="79" t="s">
        <v>14995</v>
      </c>
      <c r="ALY110" s="79" t="s">
        <v>14995</v>
      </c>
      <c r="ALZ110" s="79" t="s">
        <v>14995</v>
      </c>
      <c r="AMA110" s="79" t="s">
        <v>14995</v>
      </c>
      <c r="AMB110" s="79" t="s">
        <v>14995</v>
      </c>
      <c r="AMC110" s="79" t="s">
        <v>14995</v>
      </c>
      <c r="AMD110" s="79" t="s">
        <v>14995</v>
      </c>
      <c r="AME110" s="79" t="s">
        <v>14995</v>
      </c>
      <c r="AMF110" s="79" t="s">
        <v>14995</v>
      </c>
      <c r="AMG110" s="79" t="s">
        <v>14995</v>
      </c>
      <c r="AMH110" s="79" t="s">
        <v>14995</v>
      </c>
      <c r="AMI110" s="79" t="s">
        <v>14995</v>
      </c>
      <c r="AMJ110" s="79" t="s">
        <v>14995</v>
      </c>
      <c r="AMK110" s="79" t="s">
        <v>14995</v>
      </c>
      <c r="AML110" s="79" t="s">
        <v>14995</v>
      </c>
      <c r="AMM110" s="79" t="s">
        <v>14995</v>
      </c>
      <c r="AMN110" s="79" t="s">
        <v>14995</v>
      </c>
      <c r="AMO110" s="79" t="s">
        <v>14995</v>
      </c>
      <c r="AMP110" s="79" t="s">
        <v>14995</v>
      </c>
      <c r="AMQ110" s="79" t="s">
        <v>14995</v>
      </c>
      <c r="AMR110" s="79" t="s">
        <v>14995</v>
      </c>
      <c r="AMS110" s="79" t="s">
        <v>14995</v>
      </c>
      <c r="AMT110" s="79" t="s">
        <v>14995</v>
      </c>
      <c r="AMU110" s="79" t="s">
        <v>14995</v>
      </c>
      <c r="AMV110" s="79" t="s">
        <v>14995</v>
      </c>
      <c r="AMW110" s="79" t="s">
        <v>14995</v>
      </c>
      <c r="AMX110" s="79" t="s">
        <v>14995</v>
      </c>
      <c r="AMY110" s="79" t="s">
        <v>14995</v>
      </c>
      <c r="AMZ110" s="79" t="s">
        <v>14995</v>
      </c>
      <c r="ANA110" s="79" t="s">
        <v>14995</v>
      </c>
      <c r="ANB110" s="79" t="s">
        <v>14995</v>
      </c>
      <c r="ANC110" s="79" t="s">
        <v>14995</v>
      </c>
      <c r="AND110" s="79" t="s">
        <v>14995</v>
      </c>
      <c r="ANE110" s="79" t="s">
        <v>14995</v>
      </c>
      <c r="ANF110" s="79" t="s">
        <v>14995</v>
      </c>
      <c r="ANG110" s="79" t="s">
        <v>14995</v>
      </c>
      <c r="ANH110" s="79" t="s">
        <v>14995</v>
      </c>
      <c r="ANI110" s="79" t="s">
        <v>14995</v>
      </c>
      <c r="ANJ110" s="79" t="s">
        <v>14995</v>
      </c>
      <c r="ANK110" s="79" t="s">
        <v>14995</v>
      </c>
      <c r="ANL110" s="79" t="s">
        <v>14995</v>
      </c>
      <c r="ANM110" s="79" t="s">
        <v>14995</v>
      </c>
      <c r="ANN110" s="79" t="s">
        <v>14995</v>
      </c>
      <c r="ANO110" s="79" t="s">
        <v>14995</v>
      </c>
      <c r="ANP110" s="79" t="s">
        <v>14995</v>
      </c>
      <c r="ANQ110" s="79" t="s">
        <v>14995</v>
      </c>
      <c r="ANR110" s="79" t="s">
        <v>14995</v>
      </c>
      <c r="ANS110" s="79" t="s">
        <v>14995</v>
      </c>
      <c r="ANT110" s="79" t="s">
        <v>14995</v>
      </c>
      <c r="ANU110" s="79" t="s">
        <v>14995</v>
      </c>
      <c r="ANV110" s="79" t="s">
        <v>14995</v>
      </c>
      <c r="ANW110" s="79" t="s">
        <v>14995</v>
      </c>
      <c r="ANX110" s="79" t="s">
        <v>14995</v>
      </c>
      <c r="ANY110" s="79" t="s">
        <v>14995</v>
      </c>
      <c r="ANZ110" s="79" t="s">
        <v>14995</v>
      </c>
      <c r="AOA110" s="79" t="s">
        <v>14995</v>
      </c>
      <c r="AOB110" s="79" t="s">
        <v>14995</v>
      </c>
      <c r="AOC110" s="79" t="s">
        <v>14995</v>
      </c>
      <c r="AOD110" s="79" t="s">
        <v>14995</v>
      </c>
      <c r="AOE110" s="79" t="s">
        <v>14995</v>
      </c>
      <c r="AOF110" s="79" t="s">
        <v>14995</v>
      </c>
      <c r="AOG110" s="79" t="s">
        <v>14995</v>
      </c>
      <c r="AOH110" s="79" t="s">
        <v>14995</v>
      </c>
      <c r="AOI110" s="79" t="s">
        <v>14995</v>
      </c>
      <c r="AOJ110" s="79" t="s">
        <v>14995</v>
      </c>
      <c r="AOK110" s="79" t="s">
        <v>14995</v>
      </c>
      <c r="AOL110" s="79" t="s">
        <v>14995</v>
      </c>
      <c r="AOM110" s="79" t="s">
        <v>14995</v>
      </c>
      <c r="AON110" s="79" t="s">
        <v>14995</v>
      </c>
      <c r="AOO110" s="79" t="s">
        <v>14995</v>
      </c>
      <c r="AOP110" s="79" t="s">
        <v>14995</v>
      </c>
      <c r="AOQ110" s="79" t="s">
        <v>14995</v>
      </c>
      <c r="AOR110" s="79" t="s">
        <v>14995</v>
      </c>
      <c r="AOS110" s="79" t="s">
        <v>14995</v>
      </c>
      <c r="AOT110" s="79" t="s">
        <v>14995</v>
      </c>
      <c r="AOU110" s="79" t="s">
        <v>14995</v>
      </c>
      <c r="AOV110" s="79" t="s">
        <v>14995</v>
      </c>
      <c r="AOW110" s="79" t="s">
        <v>14995</v>
      </c>
      <c r="AOX110" s="79" t="s">
        <v>14995</v>
      </c>
      <c r="AOY110" s="79" t="s">
        <v>14995</v>
      </c>
      <c r="AOZ110" s="79" t="s">
        <v>14995</v>
      </c>
      <c r="APA110" s="79" t="s">
        <v>14995</v>
      </c>
      <c r="APB110" s="79" t="s">
        <v>14995</v>
      </c>
      <c r="APC110" s="79" t="s">
        <v>14995</v>
      </c>
      <c r="APD110" s="79" t="s">
        <v>14995</v>
      </c>
      <c r="APE110" s="79" t="s">
        <v>14995</v>
      </c>
      <c r="APF110" s="79" t="s">
        <v>14995</v>
      </c>
      <c r="APG110" s="79" t="s">
        <v>14995</v>
      </c>
      <c r="APH110" s="79" t="s">
        <v>14995</v>
      </c>
      <c r="API110" s="79" t="s">
        <v>14995</v>
      </c>
      <c r="APJ110" s="79" t="s">
        <v>14995</v>
      </c>
      <c r="APK110" s="79" t="s">
        <v>14995</v>
      </c>
      <c r="APL110" s="79" t="s">
        <v>14995</v>
      </c>
      <c r="APM110" s="79" t="s">
        <v>14995</v>
      </c>
      <c r="APN110" s="79" t="s">
        <v>14995</v>
      </c>
      <c r="APO110" s="79" t="s">
        <v>14995</v>
      </c>
      <c r="APP110" s="79" t="s">
        <v>14995</v>
      </c>
      <c r="APQ110" s="79" t="s">
        <v>14995</v>
      </c>
      <c r="APR110" s="79" t="s">
        <v>14995</v>
      </c>
      <c r="APS110" s="79" t="s">
        <v>14995</v>
      </c>
      <c r="APT110" s="79" t="s">
        <v>14995</v>
      </c>
      <c r="APU110" s="79" t="s">
        <v>14995</v>
      </c>
      <c r="APV110" s="79" t="s">
        <v>14995</v>
      </c>
      <c r="APW110" s="79" t="s">
        <v>14995</v>
      </c>
      <c r="APX110" s="79" t="s">
        <v>14995</v>
      </c>
      <c r="APY110" s="79" t="s">
        <v>14995</v>
      </c>
      <c r="APZ110" s="79" t="s">
        <v>14995</v>
      </c>
      <c r="AQA110" s="79" t="s">
        <v>14995</v>
      </c>
      <c r="AQB110" s="79" t="s">
        <v>14995</v>
      </c>
      <c r="AQC110" s="79" t="s">
        <v>14995</v>
      </c>
      <c r="AQD110" s="79" t="s">
        <v>14995</v>
      </c>
      <c r="AQE110" s="79" t="s">
        <v>14995</v>
      </c>
      <c r="AQF110" s="79" t="s">
        <v>14995</v>
      </c>
      <c r="AQG110" s="79" t="s">
        <v>14995</v>
      </c>
      <c r="AQH110" s="79" t="s">
        <v>14995</v>
      </c>
      <c r="AQI110" s="79" t="s">
        <v>14995</v>
      </c>
      <c r="AQJ110" s="79" t="s">
        <v>14995</v>
      </c>
      <c r="AQK110" s="79" t="s">
        <v>14995</v>
      </c>
      <c r="AQL110" s="79" t="s">
        <v>14995</v>
      </c>
      <c r="AQM110" s="79" t="s">
        <v>14995</v>
      </c>
      <c r="AQN110" s="79" t="s">
        <v>14995</v>
      </c>
      <c r="AQO110" s="79" t="s">
        <v>14995</v>
      </c>
      <c r="AQP110" s="79" t="s">
        <v>14995</v>
      </c>
      <c r="AQQ110" s="79" t="s">
        <v>14995</v>
      </c>
      <c r="AQR110" s="79" t="s">
        <v>14995</v>
      </c>
      <c r="AQS110" s="79" t="s">
        <v>14995</v>
      </c>
      <c r="AQT110" s="79" t="s">
        <v>14995</v>
      </c>
      <c r="AQU110" s="79" t="s">
        <v>14995</v>
      </c>
      <c r="AQV110" s="79" t="s">
        <v>14995</v>
      </c>
      <c r="AQW110" s="79" t="s">
        <v>14995</v>
      </c>
      <c r="AQX110" s="79" t="s">
        <v>14995</v>
      </c>
      <c r="AQY110" s="79" t="s">
        <v>14995</v>
      </c>
      <c r="AQZ110" s="79" t="s">
        <v>14995</v>
      </c>
      <c r="ARA110" s="79" t="s">
        <v>14995</v>
      </c>
      <c r="ARB110" s="79" t="s">
        <v>14995</v>
      </c>
      <c r="ARC110" s="79" t="s">
        <v>14995</v>
      </c>
      <c r="ARD110" s="79" t="s">
        <v>14995</v>
      </c>
      <c r="ARE110" s="79" t="s">
        <v>14995</v>
      </c>
      <c r="ARF110" s="79" t="s">
        <v>14995</v>
      </c>
      <c r="ARG110" s="79" t="s">
        <v>14995</v>
      </c>
      <c r="ARH110" s="79" t="s">
        <v>14995</v>
      </c>
      <c r="ARI110" s="79" t="s">
        <v>14995</v>
      </c>
      <c r="ARJ110" s="79" t="s">
        <v>14995</v>
      </c>
      <c r="ARK110" s="79" t="s">
        <v>14995</v>
      </c>
      <c r="ARL110" s="79" t="s">
        <v>14995</v>
      </c>
      <c r="ARM110" s="79" t="s">
        <v>14995</v>
      </c>
      <c r="ARN110" s="79" t="s">
        <v>14995</v>
      </c>
      <c r="ARO110" s="79" t="s">
        <v>14995</v>
      </c>
      <c r="ARP110" s="79" t="s">
        <v>14995</v>
      </c>
      <c r="ARQ110" s="79" t="s">
        <v>14995</v>
      </c>
      <c r="ARR110" s="79" t="s">
        <v>14995</v>
      </c>
      <c r="ARS110" s="79" t="s">
        <v>14995</v>
      </c>
      <c r="ART110" s="79" t="s">
        <v>14995</v>
      </c>
      <c r="ARU110" s="79" t="s">
        <v>14995</v>
      </c>
      <c r="ARV110" s="79" t="s">
        <v>14995</v>
      </c>
      <c r="ARW110" s="79" t="s">
        <v>14995</v>
      </c>
      <c r="ARX110" s="79" t="s">
        <v>14995</v>
      </c>
      <c r="ARY110" s="79" t="s">
        <v>14995</v>
      </c>
      <c r="ARZ110" s="79" t="s">
        <v>14995</v>
      </c>
      <c r="ASA110" s="79" t="s">
        <v>14995</v>
      </c>
      <c r="ASB110" s="79" t="s">
        <v>14995</v>
      </c>
      <c r="ASC110" s="79" t="s">
        <v>14995</v>
      </c>
      <c r="ASD110" s="79" t="s">
        <v>14995</v>
      </c>
      <c r="ASE110" s="79" t="s">
        <v>14995</v>
      </c>
      <c r="ASF110" s="79" t="s">
        <v>14995</v>
      </c>
      <c r="ASG110" s="79" t="s">
        <v>14995</v>
      </c>
      <c r="ASH110" s="79" t="s">
        <v>14995</v>
      </c>
      <c r="ASI110" s="79" t="s">
        <v>14995</v>
      </c>
      <c r="ASJ110" s="79" t="s">
        <v>14995</v>
      </c>
      <c r="ASK110" s="79" t="s">
        <v>14995</v>
      </c>
      <c r="ASL110" s="79" t="s">
        <v>14995</v>
      </c>
      <c r="ASM110" s="79" t="s">
        <v>14995</v>
      </c>
      <c r="ASN110" s="79" t="s">
        <v>14995</v>
      </c>
      <c r="ASO110" s="79" t="s">
        <v>14995</v>
      </c>
      <c r="ASP110" s="79" t="s">
        <v>14995</v>
      </c>
      <c r="ASQ110" s="79" t="s">
        <v>14995</v>
      </c>
      <c r="ASR110" s="79" t="s">
        <v>14995</v>
      </c>
      <c r="ASS110" s="79" t="s">
        <v>14995</v>
      </c>
      <c r="AST110" s="79" t="s">
        <v>14995</v>
      </c>
      <c r="ASU110" s="79" t="s">
        <v>14995</v>
      </c>
      <c r="ASV110" s="79" t="s">
        <v>14995</v>
      </c>
      <c r="ASW110" s="79" t="s">
        <v>14995</v>
      </c>
      <c r="ASX110" s="79" t="s">
        <v>14995</v>
      </c>
      <c r="ASY110" s="79" t="s">
        <v>14995</v>
      </c>
      <c r="ASZ110" s="79" t="s">
        <v>14995</v>
      </c>
      <c r="ATA110" s="79" t="s">
        <v>14995</v>
      </c>
      <c r="ATB110" s="79" t="s">
        <v>14995</v>
      </c>
      <c r="ATC110" s="79" t="s">
        <v>14995</v>
      </c>
      <c r="ATD110" s="79" t="s">
        <v>14995</v>
      </c>
      <c r="ATE110" s="79" t="s">
        <v>14995</v>
      </c>
      <c r="ATF110" s="79" t="s">
        <v>14995</v>
      </c>
      <c r="ATG110" s="79" t="s">
        <v>14995</v>
      </c>
      <c r="ATH110" s="79" t="s">
        <v>14995</v>
      </c>
      <c r="ATI110" s="79" t="s">
        <v>14995</v>
      </c>
      <c r="ATJ110" s="79" t="s">
        <v>14995</v>
      </c>
      <c r="ATK110" s="79" t="s">
        <v>14995</v>
      </c>
      <c r="ATL110" s="79" t="s">
        <v>14995</v>
      </c>
      <c r="ATM110" s="79" t="s">
        <v>14995</v>
      </c>
      <c r="ATN110" s="79" t="s">
        <v>14995</v>
      </c>
      <c r="ATO110" s="79" t="s">
        <v>14995</v>
      </c>
      <c r="ATP110" s="79" t="s">
        <v>14995</v>
      </c>
      <c r="ATQ110" s="79" t="s">
        <v>14995</v>
      </c>
      <c r="ATR110" s="79" t="s">
        <v>14995</v>
      </c>
      <c r="ATS110" s="79" t="s">
        <v>14995</v>
      </c>
      <c r="ATT110" s="79" t="s">
        <v>14995</v>
      </c>
      <c r="ATU110" s="79" t="s">
        <v>14995</v>
      </c>
      <c r="ATV110" s="79" t="s">
        <v>14995</v>
      </c>
      <c r="ATW110" s="79" t="s">
        <v>14995</v>
      </c>
      <c r="ATX110" s="79" t="s">
        <v>14995</v>
      </c>
      <c r="ATY110" s="79" t="s">
        <v>14995</v>
      </c>
      <c r="ATZ110" s="79" t="s">
        <v>14995</v>
      </c>
      <c r="AUA110" s="79" t="s">
        <v>14995</v>
      </c>
      <c r="AUB110" s="79" t="s">
        <v>14995</v>
      </c>
      <c r="AUC110" s="79" t="s">
        <v>14995</v>
      </c>
      <c r="AUD110" s="79" t="s">
        <v>14995</v>
      </c>
      <c r="AUE110" s="79" t="s">
        <v>14995</v>
      </c>
      <c r="AUF110" s="79" t="s">
        <v>14995</v>
      </c>
      <c r="AUG110" s="79" t="s">
        <v>14995</v>
      </c>
      <c r="AUH110" s="79" t="s">
        <v>14995</v>
      </c>
      <c r="AUI110" s="79" t="s">
        <v>14995</v>
      </c>
      <c r="AUJ110" s="79" t="s">
        <v>14995</v>
      </c>
      <c r="AUK110" s="79" t="s">
        <v>14995</v>
      </c>
      <c r="AUL110" s="79" t="s">
        <v>14995</v>
      </c>
      <c r="AUM110" s="79" t="s">
        <v>14995</v>
      </c>
      <c r="AUN110" s="79" t="s">
        <v>14995</v>
      </c>
      <c r="AUO110" s="79" t="s">
        <v>14995</v>
      </c>
      <c r="AUP110" s="79" t="s">
        <v>14995</v>
      </c>
      <c r="AUQ110" s="79" t="s">
        <v>14995</v>
      </c>
      <c r="AUR110" s="79" t="s">
        <v>14995</v>
      </c>
      <c r="AUS110" s="79" t="s">
        <v>14995</v>
      </c>
      <c r="AUT110" s="79" t="s">
        <v>14995</v>
      </c>
      <c r="AUU110" s="79" t="s">
        <v>14995</v>
      </c>
      <c r="AUV110" s="79" t="s">
        <v>14995</v>
      </c>
      <c r="AUW110" s="79" t="s">
        <v>14995</v>
      </c>
      <c r="AUX110" s="79" t="s">
        <v>14995</v>
      </c>
      <c r="AUY110" s="79" t="s">
        <v>14995</v>
      </c>
      <c r="AUZ110" s="79" t="s">
        <v>14995</v>
      </c>
      <c r="AVA110" s="79" t="s">
        <v>14995</v>
      </c>
      <c r="AVB110" s="79" t="s">
        <v>14995</v>
      </c>
      <c r="AVC110" s="79" t="s">
        <v>14995</v>
      </c>
      <c r="AVD110" s="79" t="s">
        <v>14995</v>
      </c>
      <c r="AVE110" s="79" t="s">
        <v>14995</v>
      </c>
      <c r="AVF110" s="79" t="s">
        <v>14995</v>
      </c>
      <c r="AVG110" s="79" t="s">
        <v>14995</v>
      </c>
      <c r="AVH110" s="79" t="s">
        <v>14995</v>
      </c>
      <c r="AVI110" s="79" t="s">
        <v>14995</v>
      </c>
      <c r="AVJ110" s="79" t="s">
        <v>14995</v>
      </c>
      <c r="AVK110" s="79" t="s">
        <v>14995</v>
      </c>
      <c r="AVL110" s="79" t="s">
        <v>14995</v>
      </c>
      <c r="AVM110" s="79" t="s">
        <v>14995</v>
      </c>
      <c r="AVN110" s="79" t="s">
        <v>14995</v>
      </c>
      <c r="AVO110" s="79" t="s">
        <v>14995</v>
      </c>
      <c r="AVP110" s="79" t="s">
        <v>14995</v>
      </c>
      <c r="AVQ110" s="79" t="s">
        <v>14995</v>
      </c>
      <c r="AVR110" s="79" t="s">
        <v>14995</v>
      </c>
      <c r="AVS110" s="79" t="s">
        <v>14995</v>
      </c>
      <c r="AVT110" s="79" t="s">
        <v>14995</v>
      </c>
      <c r="AVU110" s="79" t="s">
        <v>14995</v>
      </c>
      <c r="AVV110" s="79" t="s">
        <v>14995</v>
      </c>
      <c r="AVW110" s="79" t="s">
        <v>14995</v>
      </c>
      <c r="AVX110" s="79" t="s">
        <v>14995</v>
      </c>
      <c r="AVY110" s="79" t="s">
        <v>14995</v>
      </c>
      <c r="AVZ110" s="79" t="s">
        <v>14995</v>
      </c>
      <c r="AWA110" s="79" t="s">
        <v>14995</v>
      </c>
      <c r="AWB110" s="79" t="s">
        <v>14995</v>
      </c>
      <c r="AWC110" s="79" t="s">
        <v>14995</v>
      </c>
      <c r="AWD110" s="79" t="s">
        <v>14995</v>
      </c>
      <c r="AWE110" s="79" t="s">
        <v>14995</v>
      </c>
      <c r="AWF110" s="79" t="s">
        <v>14995</v>
      </c>
      <c r="AWG110" s="79" t="s">
        <v>14995</v>
      </c>
      <c r="AWH110" s="79" t="s">
        <v>14995</v>
      </c>
      <c r="AWI110" s="79" t="s">
        <v>14995</v>
      </c>
      <c r="AWJ110" s="79" t="s">
        <v>14995</v>
      </c>
      <c r="AWK110" s="79" t="s">
        <v>14995</v>
      </c>
      <c r="AWL110" s="79" t="s">
        <v>14995</v>
      </c>
      <c r="AWM110" s="79" t="s">
        <v>14995</v>
      </c>
      <c r="AWN110" s="79" t="s">
        <v>14995</v>
      </c>
      <c r="AWO110" s="79" t="s">
        <v>14995</v>
      </c>
      <c r="AWP110" s="79" t="s">
        <v>14995</v>
      </c>
      <c r="AWQ110" s="79" t="s">
        <v>14995</v>
      </c>
      <c r="AWR110" s="79" t="s">
        <v>14995</v>
      </c>
      <c r="AWS110" s="79" t="s">
        <v>14995</v>
      </c>
      <c r="AWT110" s="79" t="s">
        <v>14995</v>
      </c>
      <c r="AWU110" s="79" t="s">
        <v>14995</v>
      </c>
      <c r="AWV110" s="79" t="s">
        <v>14995</v>
      </c>
      <c r="AWW110" s="79" t="s">
        <v>14995</v>
      </c>
      <c r="AWX110" s="79" t="s">
        <v>14995</v>
      </c>
      <c r="AWY110" s="79" t="s">
        <v>14995</v>
      </c>
      <c r="AWZ110" s="79" t="s">
        <v>14995</v>
      </c>
      <c r="AXA110" s="79" t="s">
        <v>14995</v>
      </c>
      <c r="AXB110" s="79" t="s">
        <v>14995</v>
      </c>
      <c r="AXC110" s="79" t="s">
        <v>14995</v>
      </c>
      <c r="AXD110" s="79" t="s">
        <v>14995</v>
      </c>
      <c r="AXE110" s="79" t="s">
        <v>14995</v>
      </c>
      <c r="AXF110" s="79" t="s">
        <v>14995</v>
      </c>
      <c r="AXG110" s="79" t="s">
        <v>14995</v>
      </c>
      <c r="AXH110" s="79" t="s">
        <v>14995</v>
      </c>
      <c r="AXI110" s="79" t="s">
        <v>14995</v>
      </c>
      <c r="AXJ110" s="79" t="s">
        <v>14995</v>
      </c>
      <c r="AXK110" s="79" t="s">
        <v>14995</v>
      </c>
      <c r="AXL110" s="79" t="s">
        <v>14995</v>
      </c>
      <c r="AXM110" s="79" t="s">
        <v>14995</v>
      </c>
      <c r="AXN110" s="79" t="s">
        <v>14995</v>
      </c>
      <c r="AXO110" s="79" t="s">
        <v>14995</v>
      </c>
      <c r="AXP110" s="79" t="s">
        <v>14995</v>
      </c>
      <c r="AXQ110" s="79" t="s">
        <v>14995</v>
      </c>
      <c r="AXR110" s="79" t="s">
        <v>14995</v>
      </c>
      <c r="AXS110" s="79" t="s">
        <v>14995</v>
      </c>
      <c r="AXT110" s="79" t="s">
        <v>14995</v>
      </c>
      <c r="AXU110" s="79" t="s">
        <v>14995</v>
      </c>
      <c r="AXV110" s="79" t="s">
        <v>14995</v>
      </c>
      <c r="AXW110" s="79" t="s">
        <v>14995</v>
      </c>
      <c r="AXX110" s="79" t="s">
        <v>14995</v>
      </c>
      <c r="AXY110" s="79" t="s">
        <v>14995</v>
      </c>
      <c r="AXZ110" s="79" t="s">
        <v>14995</v>
      </c>
      <c r="AYA110" s="79" t="s">
        <v>14995</v>
      </c>
      <c r="AYB110" s="79" t="s">
        <v>14995</v>
      </c>
      <c r="AYC110" s="79" t="s">
        <v>14995</v>
      </c>
      <c r="AYD110" s="79" t="s">
        <v>14995</v>
      </c>
      <c r="AYE110" s="79" t="s">
        <v>14995</v>
      </c>
      <c r="AYF110" s="79" t="s">
        <v>14995</v>
      </c>
      <c r="AYG110" s="79" t="s">
        <v>14995</v>
      </c>
      <c r="AYH110" s="79" t="s">
        <v>14995</v>
      </c>
      <c r="AYI110" s="79" t="s">
        <v>14995</v>
      </c>
      <c r="AYJ110" s="79" t="s">
        <v>14995</v>
      </c>
      <c r="AYK110" s="79" t="s">
        <v>14995</v>
      </c>
      <c r="AYL110" s="79" t="s">
        <v>14995</v>
      </c>
      <c r="AYM110" s="79" t="s">
        <v>14995</v>
      </c>
      <c r="AYN110" s="79" t="s">
        <v>14995</v>
      </c>
      <c r="AYO110" s="79" t="s">
        <v>14995</v>
      </c>
      <c r="AYP110" s="79" t="s">
        <v>14995</v>
      </c>
      <c r="AYQ110" s="79" t="s">
        <v>14995</v>
      </c>
      <c r="AYR110" s="79" t="s">
        <v>14995</v>
      </c>
      <c r="AYS110" s="79" t="s">
        <v>14995</v>
      </c>
      <c r="AYT110" s="79" t="s">
        <v>14995</v>
      </c>
      <c r="AYU110" s="79" t="s">
        <v>14995</v>
      </c>
      <c r="AYV110" s="79" t="s">
        <v>14995</v>
      </c>
      <c r="AYW110" s="79" t="s">
        <v>14995</v>
      </c>
      <c r="AYX110" s="79" t="s">
        <v>14995</v>
      </c>
      <c r="AYY110" s="79" t="s">
        <v>14995</v>
      </c>
      <c r="AYZ110" s="79" t="s">
        <v>14995</v>
      </c>
      <c r="AZA110" s="79" t="s">
        <v>14995</v>
      </c>
      <c r="AZB110" s="79" t="s">
        <v>14995</v>
      </c>
      <c r="AZC110" s="79" t="s">
        <v>14995</v>
      </c>
      <c r="AZD110" s="79" t="s">
        <v>14995</v>
      </c>
      <c r="AZE110" s="79" t="s">
        <v>14995</v>
      </c>
      <c r="AZF110" s="79" t="s">
        <v>14995</v>
      </c>
      <c r="AZG110" s="79" t="s">
        <v>14995</v>
      </c>
      <c r="AZH110" s="79" t="s">
        <v>14995</v>
      </c>
      <c r="AZI110" s="79" t="s">
        <v>14995</v>
      </c>
      <c r="AZJ110" s="79" t="s">
        <v>14995</v>
      </c>
      <c r="AZK110" s="79" t="s">
        <v>14995</v>
      </c>
      <c r="AZL110" s="79" t="s">
        <v>14995</v>
      </c>
      <c r="AZM110" s="79" t="s">
        <v>14995</v>
      </c>
      <c r="AZN110" s="79" t="s">
        <v>14995</v>
      </c>
      <c r="AZO110" s="79" t="s">
        <v>14995</v>
      </c>
      <c r="AZP110" s="79" t="s">
        <v>14995</v>
      </c>
      <c r="AZQ110" s="79" t="s">
        <v>14995</v>
      </c>
      <c r="AZR110" s="79" t="s">
        <v>14995</v>
      </c>
      <c r="AZS110" s="79" t="s">
        <v>14995</v>
      </c>
      <c r="AZT110" s="79" t="s">
        <v>14995</v>
      </c>
      <c r="AZU110" s="79" t="s">
        <v>14995</v>
      </c>
      <c r="AZV110" s="79" t="s">
        <v>14995</v>
      </c>
      <c r="AZW110" s="79" t="s">
        <v>14995</v>
      </c>
      <c r="AZX110" s="79" t="s">
        <v>14995</v>
      </c>
      <c r="AZY110" s="79" t="s">
        <v>14995</v>
      </c>
      <c r="AZZ110" s="79" t="s">
        <v>14995</v>
      </c>
      <c r="BAA110" s="79" t="s">
        <v>14995</v>
      </c>
      <c r="BAB110" s="79" t="s">
        <v>14995</v>
      </c>
      <c r="BAC110" s="79" t="s">
        <v>14995</v>
      </c>
      <c r="BAD110" s="79" t="s">
        <v>14995</v>
      </c>
      <c r="BAE110" s="79" t="s">
        <v>14995</v>
      </c>
      <c r="BAF110" s="79" t="s">
        <v>14995</v>
      </c>
      <c r="BAG110" s="79" t="s">
        <v>14995</v>
      </c>
      <c r="BAH110" s="79" t="s">
        <v>14995</v>
      </c>
      <c r="BAI110" s="79" t="s">
        <v>14995</v>
      </c>
      <c r="BAJ110" s="79" t="s">
        <v>14995</v>
      </c>
      <c r="BAK110" s="79" t="s">
        <v>14995</v>
      </c>
      <c r="BAL110" s="79" t="s">
        <v>14995</v>
      </c>
      <c r="BAM110" s="79" t="s">
        <v>14995</v>
      </c>
      <c r="BAN110" s="79" t="s">
        <v>14995</v>
      </c>
      <c r="BAO110" s="79" t="s">
        <v>14995</v>
      </c>
      <c r="BAP110" s="79" t="s">
        <v>14995</v>
      </c>
      <c r="BAQ110" s="79" t="s">
        <v>14995</v>
      </c>
      <c r="BAR110" s="79" t="s">
        <v>14995</v>
      </c>
      <c r="BAS110" s="79" t="s">
        <v>14995</v>
      </c>
      <c r="BAT110" s="79" t="s">
        <v>14995</v>
      </c>
      <c r="BAU110" s="79" t="s">
        <v>14995</v>
      </c>
      <c r="BAV110" s="79" t="s">
        <v>14995</v>
      </c>
      <c r="BAW110" s="79" t="s">
        <v>14995</v>
      </c>
      <c r="BAX110" s="79" t="s">
        <v>14995</v>
      </c>
      <c r="BAY110" s="79" t="s">
        <v>14995</v>
      </c>
      <c r="BAZ110" s="79" t="s">
        <v>14995</v>
      </c>
      <c r="BBA110" s="79" t="s">
        <v>14995</v>
      </c>
      <c r="BBB110" s="79" t="s">
        <v>14995</v>
      </c>
      <c r="BBC110" s="79" t="s">
        <v>14995</v>
      </c>
      <c r="BBD110" s="79" t="s">
        <v>14995</v>
      </c>
      <c r="BBE110" s="79" t="s">
        <v>14995</v>
      </c>
      <c r="BBF110" s="79" t="s">
        <v>14995</v>
      </c>
      <c r="BBG110" s="79" t="s">
        <v>14995</v>
      </c>
      <c r="BBH110" s="79" t="s">
        <v>14995</v>
      </c>
      <c r="BBI110" s="79" t="s">
        <v>14995</v>
      </c>
      <c r="BBJ110" s="79" t="s">
        <v>14995</v>
      </c>
      <c r="BBK110" s="79" t="s">
        <v>14995</v>
      </c>
      <c r="BBL110" s="79" t="s">
        <v>14995</v>
      </c>
      <c r="BBM110" s="79" t="s">
        <v>14995</v>
      </c>
      <c r="BBN110" s="79" t="s">
        <v>14995</v>
      </c>
      <c r="BBO110" s="79" t="s">
        <v>14995</v>
      </c>
      <c r="BBP110" s="79" t="s">
        <v>14995</v>
      </c>
      <c r="BBQ110" s="79" t="s">
        <v>14995</v>
      </c>
      <c r="BBR110" s="79" t="s">
        <v>14995</v>
      </c>
      <c r="BBS110" s="79" t="s">
        <v>14995</v>
      </c>
      <c r="BBT110" s="79" t="s">
        <v>14995</v>
      </c>
      <c r="BBU110" s="79" t="s">
        <v>14995</v>
      </c>
      <c r="BBV110" s="79" t="s">
        <v>14995</v>
      </c>
      <c r="BBW110" s="79" t="s">
        <v>14995</v>
      </c>
      <c r="BBX110" s="79" t="s">
        <v>14995</v>
      </c>
      <c r="BBY110" s="79" t="s">
        <v>14995</v>
      </c>
      <c r="BBZ110" s="79" t="s">
        <v>14995</v>
      </c>
      <c r="BCA110" s="79" t="s">
        <v>14995</v>
      </c>
      <c r="BCB110" s="79" t="s">
        <v>14995</v>
      </c>
      <c r="BCC110" s="79" t="s">
        <v>14995</v>
      </c>
      <c r="BCD110" s="79" t="s">
        <v>14995</v>
      </c>
      <c r="BCE110" s="79" t="s">
        <v>14995</v>
      </c>
      <c r="BCF110" s="79" t="s">
        <v>14995</v>
      </c>
      <c r="BCG110" s="79" t="s">
        <v>14995</v>
      </c>
      <c r="BCH110" s="79" t="s">
        <v>14995</v>
      </c>
      <c r="BCI110" s="79" t="s">
        <v>14995</v>
      </c>
      <c r="BCJ110" s="79" t="s">
        <v>14995</v>
      </c>
      <c r="BCK110" s="79" t="s">
        <v>14995</v>
      </c>
      <c r="BCL110" s="79" t="s">
        <v>14995</v>
      </c>
      <c r="BCM110" s="79" t="s">
        <v>14995</v>
      </c>
      <c r="BCN110" s="79" t="s">
        <v>14995</v>
      </c>
      <c r="BCO110" s="79" t="s">
        <v>14995</v>
      </c>
      <c r="BCP110" s="79" t="s">
        <v>14995</v>
      </c>
      <c r="BCQ110" s="79" t="s">
        <v>14995</v>
      </c>
      <c r="BCR110" s="79" t="s">
        <v>14995</v>
      </c>
      <c r="BCS110" s="79" t="s">
        <v>14995</v>
      </c>
      <c r="BCT110" s="79" t="s">
        <v>14995</v>
      </c>
      <c r="BCU110" s="79" t="s">
        <v>14995</v>
      </c>
      <c r="BCV110" s="79" t="s">
        <v>14995</v>
      </c>
      <c r="BCW110" s="79" t="s">
        <v>14995</v>
      </c>
      <c r="BCX110" s="79" t="s">
        <v>14995</v>
      </c>
      <c r="BCY110" s="79" t="s">
        <v>14995</v>
      </c>
      <c r="BCZ110" s="79" t="s">
        <v>14995</v>
      </c>
      <c r="BDA110" s="79" t="s">
        <v>14995</v>
      </c>
      <c r="BDB110" s="79" t="s">
        <v>14995</v>
      </c>
      <c r="BDC110" s="79" t="s">
        <v>14995</v>
      </c>
      <c r="BDD110" s="79" t="s">
        <v>14995</v>
      </c>
      <c r="BDE110" s="79" t="s">
        <v>14995</v>
      </c>
      <c r="BDF110" s="79" t="s">
        <v>14995</v>
      </c>
      <c r="BDG110" s="79" t="s">
        <v>14995</v>
      </c>
      <c r="BDH110" s="79" t="s">
        <v>14995</v>
      </c>
      <c r="BDI110" s="79" t="s">
        <v>14995</v>
      </c>
      <c r="BDJ110" s="79" t="s">
        <v>14995</v>
      </c>
      <c r="BDK110" s="79" t="s">
        <v>14995</v>
      </c>
      <c r="BDL110" s="79" t="s">
        <v>14995</v>
      </c>
      <c r="BDM110" s="79" t="s">
        <v>14995</v>
      </c>
      <c r="BDN110" s="79" t="s">
        <v>14995</v>
      </c>
      <c r="BDO110" s="79" t="s">
        <v>14995</v>
      </c>
      <c r="BDP110" s="79" t="s">
        <v>14995</v>
      </c>
      <c r="BDQ110" s="79" t="s">
        <v>14995</v>
      </c>
      <c r="BDR110" s="79" t="s">
        <v>14995</v>
      </c>
      <c r="BDS110" s="79" t="s">
        <v>14995</v>
      </c>
      <c r="BDT110" s="79" t="s">
        <v>14995</v>
      </c>
      <c r="BDU110" s="79" t="s">
        <v>14995</v>
      </c>
      <c r="BDV110" s="79" t="s">
        <v>14995</v>
      </c>
      <c r="BDW110" s="79" t="s">
        <v>14995</v>
      </c>
      <c r="BDX110" s="79" t="s">
        <v>14995</v>
      </c>
      <c r="BDY110" s="79" t="s">
        <v>14995</v>
      </c>
      <c r="BDZ110" s="79" t="s">
        <v>14995</v>
      </c>
      <c r="BEA110" s="79" t="s">
        <v>14995</v>
      </c>
      <c r="BEB110" s="79" t="s">
        <v>14995</v>
      </c>
      <c r="BEC110" s="79" t="s">
        <v>14995</v>
      </c>
      <c r="BED110" s="79" t="s">
        <v>14995</v>
      </c>
      <c r="BEE110" s="79" t="s">
        <v>14995</v>
      </c>
      <c r="BEF110" s="79" t="s">
        <v>14995</v>
      </c>
      <c r="BEG110" s="79" t="s">
        <v>14995</v>
      </c>
      <c r="BEH110" s="79" t="s">
        <v>14995</v>
      </c>
      <c r="BEI110" s="79" t="s">
        <v>14995</v>
      </c>
      <c r="BEJ110" s="79" t="s">
        <v>14995</v>
      </c>
      <c r="BEK110" s="79" t="s">
        <v>14995</v>
      </c>
      <c r="BEL110" s="79" t="s">
        <v>14995</v>
      </c>
      <c r="BEM110" s="79" t="s">
        <v>14995</v>
      </c>
      <c r="BEN110" s="79" t="s">
        <v>14995</v>
      </c>
      <c r="BEO110" s="79" t="s">
        <v>14995</v>
      </c>
      <c r="BEP110" s="79" t="s">
        <v>14995</v>
      </c>
      <c r="BEQ110" s="79" t="s">
        <v>14995</v>
      </c>
      <c r="BER110" s="79" t="s">
        <v>14995</v>
      </c>
      <c r="BES110" s="79" t="s">
        <v>14995</v>
      </c>
      <c r="BET110" s="79" t="s">
        <v>14995</v>
      </c>
      <c r="BEU110" s="79" t="s">
        <v>14995</v>
      </c>
      <c r="BEV110" s="79" t="s">
        <v>14995</v>
      </c>
      <c r="BEW110" s="79" t="s">
        <v>14995</v>
      </c>
      <c r="BEX110" s="79" t="s">
        <v>14995</v>
      </c>
      <c r="BEY110" s="79" t="s">
        <v>14995</v>
      </c>
      <c r="BEZ110" s="79" t="s">
        <v>14995</v>
      </c>
      <c r="BFA110" s="79" t="s">
        <v>14995</v>
      </c>
      <c r="BFB110" s="79" t="s">
        <v>14995</v>
      </c>
      <c r="BFC110" s="79" t="s">
        <v>14995</v>
      </c>
      <c r="BFD110" s="79" t="s">
        <v>14995</v>
      </c>
      <c r="BFE110" s="79" t="s">
        <v>14995</v>
      </c>
      <c r="BFF110" s="79" t="s">
        <v>14995</v>
      </c>
      <c r="BFG110" s="79" t="s">
        <v>14995</v>
      </c>
      <c r="BFH110" s="79" t="s">
        <v>14995</v>
      </c>
      <c r="BFI110" s="79" t="s">
        <v>14995</v>
      </c>
      <c r="BFJ110" s="79" t="s">
        <v>14995</v>
      </c>
      <c r="BFK110" s="79" t="s">
        <v>14995</v>
      </c>
      <c r="BFL110" s="79" t="s">
        <v>14995</v>
      </c>
      <c r="BFM110" s="79" t="s">
        <v>14995</v>
      </c>
      <c r="BFN110" s="79" t="s">
        <v>14995</v>
      </c>
      <c r="BFO110" s="79" t="s">
        <v>14995</v>
      </c>
      <c r="BFP110" s="79" t="s">
        <v>14995</v>
      </c>
      <c r="BFQ110" s="79" t="s">
        <v>14995</v>
      </c>
      <c r="BFR110" s="79" t="s">
        <v>14995</v>
      </c>
      <c r="BFS110" s="79" t="s">
        <v>14995</v>
      </c>
      <c r="BFT110" s="79" t="s">
        <v>14995</v>
      </c>
      <c r="BFU110" s="79" t="s">
        <v>14995</v>
      </c>
      <c r="BFV110" s="79" t="s">
        <v>14995</v>
      </c>
      <c r="BFW110" s="79" t="s">
        <v>14995</v>
      </c>
      <c r="BFX110" s="79" t="s">
        <v>14995</v>
      </c>
      <c r="BFY110" s="79" t="s">
        <v>14995</v>
      </c>
      <c r="BFZ110" s="79" t="s">
        <v>14995</v>
      </c>
      <c r="BGA110" s="79" t="s">
        <v>14995</v>
      </c>
      <c r="BGB110" s="79" t="s">
        <v>14995</v>
      </c>
      <c r="BGC110" s="79" t="s">
        <v>14995</v>
      </c>
      <c r="BGD110" s="79" t="s">
        <v>14995</v>
      </c>
      <c r="BGE110" s="79" t="s">
        <v>14995</v>
      </c>
      <c r="BGF110" s="79" t="s">
        <v>14995</v>
      </c>
      <c r="BGG110" s="79" t="s">
        <v>14995</v>
      </c>
      <c r="BGH110" s="79" t="s">
        <v>14995</v>
      </c>
      <c r="BGI110" s="79" t="s">
        <v>14995</v>
      </c>
      <c r="BGJ110" s="79" t="s">
        <v>14995</v>
      </c>
      <c r="BGK110" s="79" t="s">
        <v>14995</v>
      </c>
      <c r="BGL110" s="79" t="s">
        <v>14995</v>
      </c>
      <c r="BGM110" s="79" t="s">
        <v>14995</v>
      </c>
      <c r="BGN110" s="79" t="s">
        <v>14995</v>
      </c>
      <c r="BGO110" s="79" t="s">
        <v>14995</v>
      </c>
      <c r="BGP110" s="79" t="s">
        <v>14995</v>
      </c>
      <c r="BGQ110" s="79" t="s">
        <v>14995</v>
      </c>
      <c r="BGR110" s="79" t="s">
        <v>14995</v>
      </c>
      <c r="BGS110" s="79" t="s">
        <v>14995</v>
      </c>
      <c r="BGT110" s="79" t="s">
        <v>14995</v>
      </c>
      <c r="BGU110" s="79" t="s">
        <v>14995</v>
      </c>
      <c r="BGV110" s="79" t="s">
        <v>14995</v>
      </c>
      <c r="BGW110" s="79" t="s">
        <v>14995</v>
      </c>
      <c r="BGX110" s="79" t="s">
        <v>14995</v>
      </c>
      <c r="BGY110" s="79" t="s">
        <v>14995</v>
      </c>
      <c r="BGZ110" s="79" t="s">
        <v>14995</v>
      </c>
      <c r="BHA110" s="79" t="s">
        <v>14995</v>
      </c>
      <c r="BHB110" s="79" t="s">
        <v>14995</v>
      </c>
      <c r="BHC110" s="79" t="s">
        <v>14995</v>
      </c>
      <c r="BHD110" s="79" t="s">
        <v>14995</v>
      </c>
      <c r="BHE110" s="79" t="s">
        <v>14995</v>
      </c>
      <c r="BHF110" s="79" t="s">
        <v>14995</v>
      </c>
      <c r="BHG110" s="79" t="s">
        <v>14995</v>
      </c>
      <c r="BHH110" s="79" t="s">
        <v>14995</v>
      </c>
      <c r="BHI110" s="79" t="s">
        <v>14995</v>
      </c>
      <c r="BHJ110" s="79" t="s">
        <v>14995</v>
      </c>
      <c r="BHK110" s="79" t="s">
        <v>14995</v>
      </c>
      <c r="BHL110" s="79" t="s">
        <v>14995</v>
      </c>
      <c r="BHM110" s="79" t="s">
        <v>14995</v>
      </c>
      <c r="BHN110" s="79" t="s">
        <v>14995</v>
      </c>
      <c r="BHO110" s="79" t="s">
        <v>14995</v>
      </c>
      <c r="BHP110" s="79" t="s">
        <v>14995</v>
      </c>
      <c r="BHQ110" s="79" t="s">
        <v>14995</v>
      </c>
      <c r="BHR110" s="79" t="s">
        <v>14995</v>
      </c>
      <c r="BHS110" s="79" t="s">
        <v>14995</v>
      </c>
      <c r="BHT110" s="79" t="s">
        <v>14995</v>
      </c>
      <c r="BHU110" s="79" t="s">
        <v>14995</v>
      </c>
      <c r="BHV110" s="79" t="s">
        <v>14995</v>
      </c>
      <c r="BHW110" s="79" t="s">
        <v>14995</v>
      </c>
      <c r="BHX110" s="79" t="s">
        <v>14995</v>
      </c>
      <c r="BHY110" s="79" t="s">
        <v>14995</v>
      </c>
      <c r="BHZ110" s="79" t="s">
        <v>14995</v>
      </c>
      <c r="BIA110" s="79" t="s">
        <v>14995</v>
      </c>
      <c r="BIB110" s="79" t="s">
        <v>14995</v>
      </c>
      <c r="BIC110" s="79" t="s">
        <v>14995</v>
      </c>
      <c r="BID110" s="79" t="s">
        <v>14995</v>
      </c>
      <c r="BIE110" s="79" t="s">
        <v>14995</v>
      </c>
      <c r="BIF110" s="79" t="s">
        <v>14995</v>
      </c>
      <c r="BIG110" s="79" t="s">
        <v>14995</v>
      </c>
      <c r="BIH110" s="79" t="s">
        <v>14995</v>
      </c>
      <c r="BII110" s="79" t="s">
        <v>14995</v>
      </c>
      <c r="BIJ110" s="79" t="s">
        <v>14995</v>
      </c>
      <c r="BIK110" s="79" t="s">
        <v>14995</v>
      </c>
      <c r="BIL110" s="79" t="s">
        <v>14995</v>
      </c>
      <c r="BIM110" s="79" t="s">
        <v>14995</v>
      </c>
      <c r="BIN110" s="79" t="s">
        <v>14995</v>
      </c>
      <c r="BIO110" s="79" t="s">
        <v>14995</v>
      </c>
      <c r="BIP110" s="79" t="s">
        <v>14995</v>
      </c>
      <c r="BIQ110" s="79" t="s">
        <v>14995</v>
      </c>
      <c r="BIR110" s="79" t="s">
        <v>14995</v>
      </c>
      <c r="BIS110" s="79" t="s">
        <v>14995</v>
      </c>
      <c r="BIT110" s="79" t="s">
        <v>14995</v>
      </c>
      <c r="BIU110" s="79" t="s">
        <v>14995</v>
      </c>
      <c r="BIV110" s="79" t="s">
        <v>14995</v>
      </c>
      <c r="BIW110" s="79" t="s">
        <v>14995</v>
      </c>
      <c r="BIX110" s="79" t="s">
        <v>14995</v>
      </c>
      <c r="BIY110" s="79" t="s">
        <v>14995</v>
      </c>
      <c r="BIZ110" s="79" t="s">
        <v>14995</v>
      </c>
      <c r="BJA110" s="79" t="s">
        <v>14995</v>
      </c>
      <c r="BJB110" s="79" t="s">
        <v>14995</v>
      </c>
      <c r="BJC110" s="79" t="s">
        <v>14995</v>
      </c>
      <c r="BJD110" s="79" t="s">
        <v>14995</v>
      </c>
      <c r="BJE110" s="79" t="s">
        <v>14995</v>
      </c>
      <c r="BJF110" s="79" t="s">
        <v>14995</v>
      </c>
      <c r="BJG110" s="79" t="s">
        <v>14995</v>
      </c>
      <c r="BJH110" s="79" t="s">
        <v>14995</v>
      </c>
      <c r="BJI110" s="79" t="s">
        <v>14995</v>
      </c>
      <c r="BJJ110" s="79" t="s">
        <v>14995</v>
      </c>
      <c r="BJK110" s="79" t="s">
        <v>14995</v>
      </c>
      <c r="BJL110" s="79" t="s">
        <v>14995</v>
      </c>
      <c r="BJM110" s="79" t="s">
        <v>14995</v>
      </c>
      <c r="BJN110" s="79" t="s">
        <v>14995</v>
      </c>
      <c r="BJO110" s="79" t="s">
        <v>14995</v>
      </c>
      <c r="BJP110" s="79" t="s">
        <v>14995</v>
      </c>
      <c r="BJQ110" s="79" t="s">
        <v>14995</v>
      </c>
      <c r="BJR110" s="79" t="s">
        <v>14995</v>
      </c>
      <c r="BJS110" s="79" t="s">
        <v>14995</v>
      </c>
      <c r="BJT110" s="79" t="s">
        <v>14995</v>
      </c>
      <c r="BJU110" s="79" t="s">
        <v>14995</v>
      </c>
      <c r="BJV110" s="79" t="s">
        <v>14995</v>
      </c>
      <c r="BJW110" s="79" t="s">
        <v>14995</v>
      </c>
      <c r="BJX110" s="79" t="s">
        <v>14995</v>
      </c>
      <c r="BJY110" s="79" t="s">
        <v>14995</v>
      </c>
      <c r="BJZ110" s="79" t="s">
        <v>14995</v>
      </c>
      <c r="BKA110" s="79" t="s">
        <v>14995</v>
      </c>
      <c r="BKB110" s="79" t="s">
        <v>14995</v>
      </c>
      <c r="BKC110" s="79" t="s">
        <v>14995</v>
      </c>
      <c r="BKD110" s="79" t="s">
        <v>14995</v>
      </c>
      <c r="BKE110" s="79" t="s">
        <v>14995</v>
      </c>
      <c r="BKF110" s="79" t="s">
        <v>14995</v>
      </c>
      <c r="BKG110" s="79" t="s">
        <v>14995</v>
      </c>
      <c r="BKH110" s="79" t="s">
        <v>14995</v>
      </c>
      <c r="BKI110" s="79" t="s">
        <v>14995</v>
      </c>
      <c r="BKJ110" s="79" t="s">
        <v>14995</v>
      </c>
      <c r="BKK110" s="79" t="s">
        <v>14995</v>
      </c>
      <c r="BKL110" s="79" t="s">
        <v>14995</v>
      </c>
      <c r="BKM110" s="79" t="s">
        <v>14995</v>
      </c>
      <c r="BKN110" s="79" t="s">
        <v>14995</v>
      </c>
      <c r="BKO110" s="79" t="s">
        <v>14995</v>
      </c>
      <c r="BKP110" s="79" t="s">
        <v>14995</v>
      </c>
      <c r="BKQ110" s="79" t="s">
        <v>14995</v>
      </c>
      <c r="BKR110" s="79" t="s">
        <v>14995</v>
      </c>
      <c r="BKS110" s="79" t="s">
        <v>14995</v>
      </c>
      <c r="BKT110" s="79" t="s">
        <v>14995</v>
      </c>
      <c r="BKU110" s="79" t="s">
        <v>14995</v>
      </c>
      <c r="BKV110" s="79" t="s">
        <v>14995</v>
      </c>
      <c r="BKW110" s="79" t="s">
        <v>14995</v>
      </c>
      <c r="BKX110" s="79" t="s">
        <v>14995</v>
      </c>
      <c r="BKY110" s="79" t="s">
        <v>14995</v>
      </c>
      <c r="BKZ110" s="79" t="s">
        <v>14995</v>
      </c>
      <c r="BLA110" s="79" t="s">
        <v>14995</v>
      </c>
      <c r="BLB110" s="79" t="s">
        <v>14995</v>
      </c>
      <c r="BLC110" s="79" t="s">
        <v>14995</v>
      </c>
      <c r="BLD110" s="79" t="s">
        <v>14995</v>
      </c>
      <c r="BLE110" s="79" t="s">
        <v>14995</v>
      </c>
      <c r="BLF110" s="79" t="s">
        <v>14995</v>
      </c>
      <c r="BLG110" s="79" t="s">
        <v>14995</v>
      </c>
      <c r="BLH110" s="79" t="s">
        <v>14995</v>
      </c>
      <c r="BLI110" s="79" t="s">
        <v>14995</v>
      </c>
      <c r="BLJ110" s="79" t="s">
        <v>14995</v>
      </c>
      <c r="BLK110" s="79" t="s">
        <v>14995</v>
      </c>
      <c r="BLL110" s="79" t="s">
        <v>14995</v>
      </c>
      <c r="BLM110" s="79" t="s">
        <v>14995</v>
      </c>
      <c r="BLN110" s="79" t="s">
        <v>14995</v>
      </c>
      <c r="BLO110" s="79" t="s">
        <v>14995</v>
      </c>
      <c r="BLP110" s="79" t="s">
        <v>14995</v>
      </c>
      <c r="BLQ110" s="79" t="s">
        <v>14995</v>
      </c>
      <c r="BLR110" s="79" t="s">
        <v>14995</v>
      </c>
      <c r="BLS110" s="79" t="s">
        <v>14995</v>
      </c>
      <c r="BLT110" s="79" t="s">
        <v>14995</v>
      </c>
      <c r="BLU110" s="79" t="s">
        <v>14995</v>
      </c>
      <c r="BLV110" s="79" t="s">
        <v>14995</v>
      </c>
      <c r="BLW110" s="79" t="s">
        <v>14995</v>
      </c>
      <c r="BLX110" s="79" t="s">
        <v>14995</v>
      </c>
      <c r="BLY110" s="79" t="s">
        <v>14995</v>
      </c>
      <c r="BLZ110" s="79" t="s">
        <v>14995</v>
      </c>
      <c r="BMA110" s="79" t="s">
        <v>14995</v>
      </c>
      <c r="BMB110" s="79" t="s">
        <v>14995</v>
      </c>
      <c r="BMC110" s="79" t="s">
        <v>14995</v>
      </c>
      <c r="BMD110" s="79" t="s">
        <v>14995</v>
      </c>
      <c r="BME110" s="79" t="s">
        <v>14995</v>
      </c>
      <c r="BMF110" s="79" t="s">
        <v>14995</v>
      </c>
      <c r="BMG110" s="79" t="s">
        <v>14995</v>
      </c>
      <c r="BMH110" s="79" t="s">
        <v>14995</v>
      </c>
      <c r="BMI110" s="79" t="s">
        <v>14995</v>
      </c>
      <c r="BMJ110" s="79" t="s">
        <v>14995</v>
      </c>
      <c r="BMK110" s="79" t="s">
        <v>14995</v>
      </c>
      <c r="BML110" s="79" t="s">
        <v>14995</v>
      </c>
      <c r="BMM110" s="79" t="s">
        <v>14995</v>
      </c>
      <c r="BMN110" s="79" t="s">
        <v>14995</v>
      </c>
      <c r="BMO110" s="79" t="s">
        <v>14995</v>
      </c>
      <c r="BMP110" s="79" t="s">
        <v>14995</v>
      </c>
      <c r="BMQ110" s="79" t="s">
        <v>14995</v>
      </c>
      <c r="BMR110" s="79" t="s">
        <v>14995</v>
      </c>
      <c r="BMS110" s="79" t="s">
        <v>14995</v>
      </c>
      <c r="BMT110" s="79" t="s">
        <v>14995</v>
      </c>
      <c r="BMU110" s="79" t="s">
        <v>14995</v>
      </c>
      <c r="BMV110" s="79" t="s">
        <v>14995</v>
      </c>
      <c r="BMW110" s="79" t="s">
        <v>14995</v>
      </c>
      <c r="BMX110" s="79" t="s">
        <v>14995</v>
      </c>
      <c r="BMY110" s="79" t="s">
        <v>14995</v>
      </c>
      <c r="BMZ110" s="79" t="s">
        <v>14995</v>
      </c>
      <c r="BNA110" s="79" t="s">
        <v>14995</v>
      </c>
      <c r="BNB110" s="79" t="s">
        <v>14995</v>
      </c>
      <c r="BNC110" s="79" t="s">
        <v>14995</v>
      </c>
      <c r="BND110" s="79" t="s">
        <v>14995</v>
      </c>
      <c r="BNE110" s="79" t="s">
        <v>14995</v>
      </c>
      <c r="BNF110" s="79" t="s">
        <v>14995</v>
      </c>
      <c r="BNG110" s="79" t="s">
        <v>14995</v>
      </c>
      <c r="BNH110" s="79" t="s">
        <v>14995</v>
      </c>
      <c r="BNI110" s="79" t="s">
        <v>14995</v>
      </c>
      <c r="BNJ110" s="79" t="s">
        <v>14995</v>
      </c>
      <c r="BNK110" s="79" t="s">
        <v>14995</v>
      </c>
      <c r="BNL110" s="79" t="s">
        <v>14995</v>
      </c>
      <c r="BNM110" s="79" t="s">
        <v>14995</v>
      </c>
      <c r="BNN110" s="79" t="s">
        <v>14995</v>
      </c>
      <c r="BNO110" s="79" t="s">
        <v>14995</v>
      </c>
      <c r="BNP110" s="79" t="s">
        <v>14995</v>
      </c>
      <c r="BNQ110" s="79" t="s">
        <v>14995</v>
      </c>
      <c r="BNR110" s="79" t="s">
        <v>14995</v>
      </c>
      <c r="BNS110" s="79" t="s">
        <v>14995</v>
      </c>
      <c r="BNT110" s="79" t="s">
        <v>14995</v>
      </c>
      <c r="BNU110" s="79" t="s">
        <v>14995</v>
      </c>
      <c r="BNV110" s="79" t="s">
        <v>14995</v>
      </c>
      <c r="BNW110" s="79" t="s">
        <v>14995</v>
      </c>
      <c r="BNX110" s="79" t="s">
        <v>14995</v>
      </c>
      <c r="BNY110" s="79" t="s">
        <v>14995</v>
      </c>
      <c r="BNZ110" s="79" t="s">
        <v>14995</v>
      </c>
      <c r="BOA110" s="79" t="s">
        <v>14995</v>
      </c>
      <c r="BOB110" s="79" t="s">
        <v>14995</v>
      </c>
      <c r="BOC110" s="79" t="s">
        <v>14995</v>
      </c>
      <c r="BOD110" s="79" t="s">
        <v>14995</v>
      </c>
      <c r="BOE110" s="79" t="s">
        <v>14995</v>
      </c>
      <c r="BOF110" s="79" t="s">
        <v>14995</v>
      </c>
      <c r="BOG110" s="79" t="s">
        <v>14995</v>
      </c>
      <c r="BOH110" s="79" t="s">
        <v>14995</v>
      </c>
      <c r="BOI110" s="79" t="s">
        <v>14995</v>
      </c>
      <c r="BOJ110" s="79" t="s">
        <v>14995</v>
      </c>
      <c r="BOK110" s="79" t="s">
        <v>14995</v>
      </c>
      <c r="BOL110" s="79" t="s">
        <v>14995</v>
      </c>
      <c r="BOM110" s="79" t="s">
        <v>14995</v>
      </c>
      <c r="BON110" s="79" t="s">
        <v>14995</v>
      </c>
      <c r="BOO110" s="79" t="s">
        <v>14995</v>
      </c>
      <c r="BOP110" s="79" t="s">
        <v>14995</v>
      </c>
      <c r="BOQ110" s="79" t="s">
        <v>14995</v>
      </c>
      <c r="BOR110" s="79" t="s">
        <v>14995</v>
      </c>
      <c r="BOS110" s="79" t="s">
        <v>14995</v>
      </c>
      <c r="BOT110" s="79" t="s">
        <v>14995</v>
      </c>
      <c r="BOU110" s="79" t="s">
        <v>14995</v>
      </c>
      <c r="BOV110" s="79" t="s">
        <v>14995</v>
      </c>
      <c r="BOW110" s="79" t="s">
        <v>14995</v>
      </c>
      <c r="BOX110" s="79" t="s">
        <v>14995</v>
      </c>
      <c r="BOY110" s="79" t="s">
        <v>14995</v>
      </c>
      <c r="BOZ110" s="79" t="s">
        <v>14995</v>
      </c>
      <c r="BPA110" s="79" t="s">
        <v>14995</v>
      </c>
      <c r="BPB110" s="79" t="s">
        <v>14995</v>
      </c>
      <c r="BPC110" s="79" t="s">
        <v>14995</v>
      </c>
      <c r="BPD110" s="79" t="s">
        <v>14995</v>
      </c>
      <c r="BPE110" s="79" t="s">
        <v>14995</v>
      </c>
      <c r="BPF110" s="79" t="s">
        <v>14995</v>
      </c>
      <c r="BPG110" s="79" t="s">
        <v>14995</v>
      </c>
      <c r="BPH110" s="79" t="s">
        <v>14995</v>
      </c>
      <c r="BPI110" s="79" t="s">
        <v>14995</v>
      </c>
      <c r="BPJ110" s="79" t="s">
        <v>14995</v>
      </c>
      <c r="BPK110" s="79" t="s">
        <v>14995</v>
      </c>
      <c r="BPL110" s="79" t="s">
        <v>14995</v>
      </c>
      <c r="BPM110" s="79" t="s">
        <v>14995</v>
      </c>
      <c r="BPN110" s="79" t="s">
        <v>14995</v>
      </c>
      <c r="BPO110" s="79" t="s">
        <v>14995</v>
      </c>
      <c r="BPP110" s="79" t="s">
        <v>14995</v>
      </c>
      <c r="BPQ110" s="79" t="s">
        <v>14995</v>
      </c>
      <c r="BPR110" s="79" t="s">
        <v>14995</v>
      </c>
      <c r="BPS110" s="79" t="s">
        <v>14995</v>
      </c>
      <c r="BPT110" s="79" t="s">
        <v>14995</v>
      </c>
      <c r="BPU110" s="79" t="s">
        <v>14995</v>
      </c>
      <c r="BPV110" s="79" t="s">
        <v>14995</v>
      </c>
      <c r="BPW110" s="79" t="s">
        <v>14995</v>
      </c>
      <c r="BPX110" s="79" t="s">
        <v>14995</v>
      </c>
      <c r="BPY110" s="79" t="s">
        <v>14995</v>
      </c>
      <c r="BPZ110" s="79" t="s">
        <v>14995</v>
      </c>
      <c r="BQA110" s="79" t="s">
        <v>14995</v>
      </c>
      <c r="BQB110" s="79" t="s">
        <v>14995</v>
      </c>
      <c r="BQC110" s="79" t="s">
        <v>14995</v>
      </c>
      <c r="BQD110" s="79" t="s">
        <v>14995</v>
      </c>
      <c r="BQE110" s="79" t="s">
        <v>14995</v>
      </c>
      <c r="BQF110" s="79" t="s">
        <v>14995</v>
      </c>
      <c r="BQG110" s="79" t="s">
        <v>14995</v>
      </c>
      <c r="BQH110" s="79" t="s">
        <v>14995</v>
      </c>
      <c r="BQI110" s="79" t="s">
        <v>14995</v>
      </c>
      <c r="BQJ110" s="79" t="s">
        <v>14995</v>
      </c>
      <c r="BQK110" s="79" t="s">
        <v>14995</v>
      </c>
      <c r="BQL110" s="79" t="s">
        <v>14995</v>
      </c>
      <c r="BQM110" s="79" t="s">
        <v>14995</v>
      </c>
      <c r="BQN110" s="79" t="s">
        <v>14995</v>
      </c>
      <c r="BQO110" s="79" t="s">
        <v>14995</v>
      </c>
      <c r="BQP110" s="79" t="s">
        <v>14995</v>
      </c>
      <c r="BQQ110" s="79" t="s">
        <v>14995</v>
      </c>
      <c r="BQR110" s="79" t="s">
        <v>14995</v>
      </c>
      <c r="BQS110" s="79" t="s">
        <v>14995</v>
      </c>
      <c r="BQT110" s="79" t="s">
        <v>14995</v>
      </c>
      <c r="BQU110" s="79" t="s">
        <v>14995</v>
      </c>
      <c r="BQV110" s="79" t="s">
        <v>14995</v>
      </c>
      <c r="BQW110" s="79" t="s">
        <v>14995</v>
      </c>
      <c r="BQX110" s="79" t="s">
        <v>14995</v>
      </c>
      <c r="BQY110" s="79" t="s">
        <v>14995</v>
      </c>
      <c r="BQZ110" s="79" t="s">
        <v>14995</v>
      </c>
      <c r="BRA110" s="79" t="s">
        <v>14995</v>
      </c>
      <c r="BRB110" s="79" t="s">
        <v>14995</v>
      </c>
      <c r="BRC110" s="79" t="s">
        <v>14995</v>
      </c>
      <c r="BRD110" s="79" t="s">
        <v>14995</v>
      </c>
      <c r="BRE110" s="79" t="s">
        <v>14995</v>
      </c>
      <c r="BRF110" s="79" t="s">
        <v>14995</v>
      </c>
      <c r="BRG110" s="79" t="s">
        <v>14995</v>
      </c>
      <c r="BRH110" s="79" t="s">
        <v>14995</v>
      </c>
      <c r="BRI110" s="79" t="s">
        <v>14995</v>
      </c>
      <c r="BRJ110" s="79" t="s">
        <v>14995</v>
      </c>
      <c r="BRK110" s="79" t="s">
        <v>14995</v>
      </c>
      <c r="BRL110" s="79" t="s">
        <v>14995</v>
      </c>
      <c r="BRM110" s="79" t="s">
        <v>14995</v>
      </c>
      <c r="BRN110" s="79" t="s">
        <v>14995</v>
      </c>
      <c r="BRO110" s="79" t="s">
        <v>14995</v>
      </c>
      <c r="BRP110" s="79" t="s">
        <v>14995</v>
      </c>
      <c r="BRQ110" s="79" t="s">
        <v>14995</v>
      </c>
      <c r="BRR110" s="79" t="s">
        <v>14995</v>
      </c>
      <c r="BRS110" s="79" t="s">
        <v>14995</v>
      </c>
      <c r="BRT110" s="79" t="s">
        <v>14995</v>
      </c>
      <c r="BRU110" s="79" t="s">
        <v>14995</v>
      </c>
      <c r="BRV110" s="79" t="s">
        <v>14995</v>
      </c>
      <c r="BRW110" s="79" t="s">
        <v>14995</v>
      </c>
      <c r="BRX110" s="79" t="s">
        <v>14995</v>
      </c>
      <c r="BRY110" s="79" t="s">
        <v>14995</v>
      </c>
      <c r="BRZ110" s="79" t="s">
        <v>14995</v>
      </c>
      <c r="BSA110" s="79" t="s">
        <v>14995</v>
      </c>
      <c r="BSB110" s="79" t="s">
        <v>14995</v>
      </c>
      <c r="BSC110" s="79" t="s">
        <v>14995</v>
      </c>
      <c r="BSD110" s="79" t="s">
        <v>14995</v>
      </c>
      <c r="BSE110" s="79" t="s">
        <v>14995</v>
      </c>
      <c r="BSF110" s="79" t="s">
        <v>14995</v>
      </c>
      <c r="BSG110" s="79" t="s">
        <v>14995</v>
      </c>
      <c r="BSH110" s="79" t="s">
        <v>14995</v>
      </c>
      <c r="BSI110" s="79" t="s">
        <v>14995</v>
      </c>
      <c r="BSJ110" s="79" t="s">
        <v>14995</v>
      </c>
      <c r="BSK110" s="79" t="s">
        <v>14995</v>
      </c>
      <c r="BSL110" s="79" t="s">
        <v>14995</v>
      </c>
      <c r="BSM110" s="79" t="s">
        <v>14995</v>
      </c>
      <c r="BSN110" s="79" t="s">
        <v>14995</v>
      </c>
      <c r="BSO110" s="79" t="s">
        <v>14995</v>
      </c>
      <c r="BSP110" s="79" t="s">
        <v>14995</v>
      </c>
      <c r="BSQ110" s="79" t="s">
        <v>14995</v>
      </c>
      <c r="BSR110" s="79" t="s">
        <v>14995</v>
      </c>
      <c r="BSS110" s="79" t="s">
        <v>14995</v>
      </c>
      <c r="BST110" s="79" t="s">
        <v>14995</v>
      </c>
      <c r="BSU110" s="79" t="s">
        <v>14995</v>
      </c>
      <c r="BSV110" s="79" t="s">
        <v>14995</v>
      </c>
      <c r="BSW110" s="79" t="s">
        <v>14995</v>
      </c>
      <c r="BSX110" s="79" t="s">
        <v>14995</v>
      </c>
      <c r="BSY110" s="79" t="s">
        <v>14995</v>
      </c>
      <c r="BSZ110" s="79" t="s">
        <v>14995</v>
      </c>
      <c r="BTA110" s="79" t="s">
        <v>14995</v>
      </c>
      <c r="BTB110" s="79" t="s">
        <v>14995</v>
      </c>
      <c r="BTC110" s="79" t="s">
        <v>14995</v>
      </c>
      <c r="BTD110" s="79" t="s">
        <v>14995</v>
      </c>
      <c r="BTE110" s="79" t="s">
        <v>14995</v>
      </c>
      <c r="BTF110" s="79" t="s">
        <v>14995</v>
      </c>
      <c r="BTG110" s="79" t="s">
        <v>14995</v>
      </c>
      <c r="BTH110" s="79" t="s">
        <v>14995</v>
      </c>
      <c r="BTI110" s="79" t="s">
        <v>14995</v>
      </c>
      <c r="BTJ110" s="79" t="s">
        <v>14995</v>
      </c>
      <c r="BTK110" s="79" t="s">
        <v>14995</v>
      </c>
      <c r="BTL110" s="79" t="s">
        <v>14995</v>
      </c>
      <c r="BTM110" s="79" t="s">
        <v>14995</v>
      </c>
      <c r="BTN110" s="79" t="s">
        <v>14995</v>
      </c>
      <c r="BTO110" s="79" t="s">
        <v>14995</v>
      </c>
      <c r="BTP110" s="79" t="s">
        <v>14995</v>
      </c>
      <c r="BTQ110" s="79" t="s">
        <v>14995</v>
      </c>
      <c r="BTR110" s="79" t="s">
        <v>14995</v>
      </c>
      <c r="BTS110" s="79" t="s">
        <v>14995</v>
      </c>
      <c r="BTT110" s="79" t="s">
        <v>14995</v>
      </c>
      <c r="BTU110" s="79" t="s">
        <v>14995</v>
      </c>
      <c r="BTV110" s="79" t="s">
        <v>14995</v>
      </c>
      <c r="BTW110" s="79" t="s">
        <v>14995</v>
      </c>
      <c r="BTX110" s="79" t="s">
        <v>14995</v>
      </c>
      <c r="BTY110" s="79" t="s">
        <v>14995</v>
      </c>
      <c r="BTZ110" s="79" t="s">
        <v>14995</v>
      </c>
      <c r="BUA110" s="79" t="s">
        <v>14995</v>
      </c>
      <c r="BUB110" s="79" t="s">
        <v>14995</v>
      </c>
      <c r="BUC110" s="79" t="s">
        <v>14995</v>
      </c>
      <c r="BUD110" s="79" t="s">
        <v>14995</v>
      </c>
      <c r="BUE110" s="79" t="s">
        <v>14995</v>
      </c>
      <c r="BUF110" s="79" t="s">
        <v>14995</v>
      </c>
      <c r="BUG110" s="79" t="s">
        <v>14995</v>
      </c>
      <c r="BUH110" s="79" t="s">
        <v>14995</v>
      </c>
      <c r="BUI110" s="79" t="s">
        <v>14995</v>
      </c>
      <c r="BUJ110" s="79" t="s">
        <v>14995</v>
      </c>
      <c r="BUK110" s="79" t="s">
        <v>14995</v>
      </c>
      <c r="BUL110" s="79" t="s">
        <v>14995</v>
      </c>
      <c r="BUM110" s="79" t="s">
        <v>14995</v>
      </c>
      <c r="BUN110" s="79" t="s">
        <v>14995</v>
      </c>
      <c r="BUO110" s="79" t="s">
        <v>14995</v>
      </c>
      <c r="BUP110" s="79" t="s">
        <v>14995</v>
      </c>
      <c r="BUQ110" s="79" t="s">
        <v>14995</v>
      </c>
      <c r="BUR110" s="79" t="s">
        <v>14995</v>
      </c>
      <c r="BUS110" s="79" t="s">
        <v>14995</v>
      </c>
      <c r="BUT110" s="79" t="s">
        <v>14995</v>
      </c>
      <c r="BUU110" s="79" t="s">
        <v>14995</v>
      </c>
      <c r="BUV110" s="79" t="s">
        <v>14995</v>
      </c>
      <c r="BUW110" s="79" t="s">
        <v>14995</v>
      </c>
      <c r="BUX110" s="79" t="s">
        <v>14995</v>
      </c>
      <c r="BUY110" s="79" t="s">
        <v>14995</v>
      </c>
      <c r="BUZ110" s="79" t="s">
        <v>14995</v>
      </c>
      <c r="BVA110" s="79" t="s">
        <v>14995</v>
      </c>
      <c r="BVB110" s="79" t="s">
        <v>14995</v>
      </c>
      <c r="BVC110" s="79" t="s">
        <v>14995</v>
      </c>
      <c r="BVD110" s="79" t="s">
        <v>14995</v>
      </c>
      <c r="BVE110" s="79" t="s">
        <v>14995</v>
      </c>
      <c r="BVF110" s="79" t="s">
        <v>14995</v>
      </c>
      <c r="BVG110" s="79" t="s">
        <v>14995</v>
      </c>
      <c r="BVH110" s="79" t="s">
        <v>14995</v>
      </c>
      <c r="BVI110" s="79" t="s">
        <v>14995</v>
      </c>
      <c r="BVJ110" s="79" t="s">
        <v>14995</v>
      </c>
      <c r="BVK110" s="79" t="s">
        <v>14995</v>
      </c>
      <c r="BVL110" s="79" t="s">
        <v>14995</v>
      </c>
      <c r="BVM110" s="79" t="s">
        <v>14995</v>
      </c>
      <c r="BVN110" s="79" t="s">
        <v>14995</v>
      </c>
      <c r="BVO110" s="79" t="s">
        <v>14995</v>
      </c>
      <c r="BVP110" s="79" t="s">
        <v>14995</v>
      </c>
      <c r="BVQ110" s="79" t="s">
        <v>14995</v>
      </c>
      <c r="BVR110" s="79" t="s">
        <v>14995</v>
      </c>
      <c r="BVS110" s="79" t="s">
        <v>14995</v>
      </c>
      <c r="BVT110" s="79" t="s">
        <v>14995</v>
      </c>
      <c r="BVU110" s="79" t="s">
        <v>14995</v>
      </c>
      <c r="BVV110" s="79" t="s">
        <v>14995</v>
      </c>
      <c r="BVW110" s="79" t="s">
        <v>14995</v>
      </c>
      <c r="BVX110" s="79" t="s">
        <v>14995</v>
      </c>
      <c r="BVY110" s="79" t="s">
        <v>14995</v>
      </c>
      <c r="BVZ110" s="79" t="s">
        <v>14995</v>
      </c>
      <c r="BWA110" s="79" t="s">
        <v>14995</v>
      </c>
      <c r="BWB110" s="79" t="s">
        <v>14995</v>
      </c>
      <c r="BWC110" s="79" t="s">
        <v>14995</v>
      </c>
      <c r="BWD110" s="79" t="s">
        <v>14995</v>
      </c>
      <c r="BWE110" s="79" t="s">
        <v>14995</v>
      </c>
      <c r="BWF110" s="79" t="s">
        <v>14995</v>
      </c>
      <c r="BWG110" s="79" t="s">
        <v>14995</v>
      </c>
      <c r="BWH110" s="79" t="s">
        <v>14995</v>
      </c>
      <c r="BWI110" s="79" t="s">
        <v>14995</v>
      </c>
      <c r="BWJ110" s="79" t="s">
        <v>14995</v>
      </c>
      <c r="BWK110" s="79" t="s">
        <v>14995</v>
      </c>
      <c r="BWL110" s="79" t="s">
        <v>14995</v>
      </c>
      <c r="BWM110" s="79" t="s">
        <v>14995</v>
      </c>
      <c r="BWN110" s="79" t="s">
        <v>14995</v>
      </c>
      <c r="BWO110" s="79" t="s">
        <v>14995</v>
      </c>
      <c r="BWP110" s="79" t="s">
        <v>14995</v>
      </c>
      <c r="BWQ110" s="79" t="s">
        <v>14995</v>
      </c>
      <c r="BWR110" s="79" t="s">
        <v>14995</v>
      </c>
      <c r="BWS110" s="79" t="s">
        <v>14995</v>
      </c>
      <c r="BWT110" s="79" t="s">
        <v>14995</v>
      </c>
      <c r="BWU110" s="79" t="s">
        <v>14995</v>
      </c>
      <c r="BWV110" s="79" t="s">
        <v>14995</v>
      </c>
      <c r="BWW110" s="79" t="s">
        <v>14995</v>
      </c>
      <c r="BWX110" s="79" t="s">
        <v>14995</v>
      </c>
      <c r="BWY110" s="79" t="s">
        <v>14995</v>
      </c>
      <c r="BWZ110" s="79" t="s">
        <v>14995</v>
      </c>
      <c r="BXA110" s="79" t="s">
        <v>14995</v>
      </c>
      <c r="BXB110" s="79" t="s">
        <v>14995</v>
      </c>
      <c r="BXC110" s="79" t="s">
        <v>14995</v>
      </c>
      <c r="BXD110" s="79" t="s">
        <v>14995</v>
      </c>
      <c r="BXE110" s="79" t="s">
        <v>14995</v>
      </c>
      <c r="BXF110" s="79" t="s">
        <v>14995</v>
      </c>
      <c r="BXG110" s="79" t="s">
        <v>14995</v>
      </c>
      <c r="BXH110" s="79" t="s">
        <v>14995</v>
      </c>
      <c r="BXI110" s="79" t="s">
        <v>14995</v>
      </c>
      <c r="BXJ110" s="79" t="s">
        <v>14995</v>
      </c>
      <c r="BXK110" s="79" t="s">
        <v>14995</v>
      </c>
      <c r="BXL110" s="79" t="s">
        <v>14995</v>
      </c>
      <c r="BXM110" s="79" t="s">
        <v>14995</v>
      </c>
      <c r="BXN110" s="79" t="s">
        <v>14995</v>
      </c>
      <c r="BXO110" s="79" t="s">
        <v>14995</v>
      </c>
      <c r="BXP110" s="79" t="s">
        <v>14995</v>
      </c>
      <c r="BXQ110" s="79" t="s">
        <v>14995</v>
      </c>
      <c r="BXR110" s="79" t="s">
        <v>14995</v>
      </c>
      <c r="BXS110" s="79" t="s">
        <v>14995</v>
      </c>
      <c r="BXT110" s="79" t="s">
        <v>14995</v>
      </c>
      <c r="BXU110" s="79" t="s">
        <v>14995</v>
      </c>
      <c r="BXV110" s="79" t="s">
        <v>14995</v>
      </c>
      <c r="BXW110" s="79" t="s">
        <v>14995</v>
      </c>
      <c r="BXX110" s="79" t="s">
        <v>14995</v>
      </c>
      <c r="BXY110" s="79" t="s">
        <v>14995</v>
      </c>
      <c r="BXZ110" s="79" t="s">
        <v>14995</v>
      </c>
      <c r="BYA110" s="79" t="s">
        <v>14995</v>
      </c>
      <c r="BYB110" s="79" t="s">
        <v>14995</v>
      </c>
      <c r="BYC110" s="79" t="s">
        <v>14995</v>
      </c>
      <c r="BYD110" s="79" t="s">
        <v>14995</v>
      </c>
      <c r="BYE110" s="79" t="s">
        <v>14995</v>
      </c>
      <c r="BYF110" s="79" t="s">
        <v>14995</v>
      </c>
      <c r="BYG110" s="79" t="s">
        <v>14995</v>
      </c>
      <c r="BYH110" s="79" t="s">
        <v>14995</v>
      </c>
      <c r="BYI110" s="79" t="s">
        <v>14995</v>
      </c>
      <c r="BYJ110" s="79" t="s">
        <v>14995</v>
      </c>
      <c r="BYK110" s="79" t="s">
        <v>14995</v>
      </c>
      <c r="BYL110" s="79" t="s">
        <v>14995</v>
      </c>
      <c r="BYM110" s="79" t="s">
        <v>14995</v>
      </c>
      <c r="BYN110" s="79" t="s">
        <v>14995</v>
      </c>
      <c r="BYO110" s="79" t="s">
        <v>14995</v>
      </c>
      <c r="BYP110" s="79" t="s">
        <v>14995</v>
      </c>
      <c r="BYQ110" s="79" t="s">
        <v>14995</v>
      </c>
      <c r="BYR110" s="79" t="s">
        <v>14995</v>
      </c>
      <c r="BYS110" s="79" t="s">
        <v>14995</v>
      </c>
      <c r="BYT110" s="79" t="s">
        <v>14995</v>
      </c>
      <c r="BYU110" s="79" t="s">
        <v>14995</v>
      </c>
      <c r="BYV110" s="79" t="s">
        <v>14995</v>
      </c>
      <c r="BYW110" s="79" t="s">
        <v>14995</v>
      </c>
      <c r="BYX110" s="79" t="s">
        <v>14995</v>
      </c>
      <c r="BYY110" s="79" t="s">
        <v>14995</v>
      </c>
      <c r="BYZ110" s="79" t="s">
        <v>14995</v>
      </c>
      <c r="BZA110" s="79" t="s">
        <v>14995</v>
      </c>
      <c r="BZB110" s="79" t="s">
        <v>14995</v>
      </c>
      <c r="BZC110" s="79" t="s">
        <v>14995</v>
      </c>
      <c r="BZD110" s="79" t="s">
        <v>14995</v>
      </c>
      <c r="BZE110" s="79" t="s">
        <v>14995</v>
      </c>
      <c r="BZF110" s="79" t="s">
        <v>14995</v>
      </c>
      <c r="BZG110" s="79" t="s">
        <v>14995</v>
      </c>
      <c r="BZH110" s="79" t="s">
        <v>14995</v>
      </c>
      <c r="BZI110" s="79" t="s">
        <v>14995</v>
      </c>
      <c r="BZJ110" s="79" t="s">
        <v>14995</v>
      </c>
      <c r="BZK110" s="79" t="s">
        <v>14995</v>
      </c>
      <c r="BZL110" s="79" t="s">
        <v>14995</v>
      </c>
      <c r="BZM110" s="79" t="s">
        <v>14995</v>
      </c>
      <c r="BZN110" s="79" t="s">
        <v>14995</v>
      </c>
      <c r="BZO110" s="79" t="s">
        <v>14995</v>
      </c>
      <c r="BZP110" s="79" t="s">
        <v>14995</v>
      </c>
      <c r="BZQ110" s="79" t="s">
        <v>14995</v>
      </c>
      <c r="BZR110" s="79" t="s">
        <v>14995</v>
      </c>
      <c r="BZS110" s="79" t="s">
        <v>14995</v>
      </c>
      <c r="BZT110" s="79" t="s">
        <v>14995</v>
      </c>
      <c r="BZU110" s="79" t="s">
        <v>14995</v>
      </c>
      <c r="BZV110" s="79" t="s">
        <v>14995</v>
      </c>
      <c r="BZW110" s="79" t="s">
        <v>14995</v>
      </c>
      <c r="BZX110" s="79" t="s">
        <v>14995</v>
      </c>
      <c r="BZY110" s="79" t="s">
        <v>14995</v>
      </c>
      <c r="BZZ110" s="79" t="s">
        <v>14995</v>
      </c>
      <c r="CAA110" s="79" t="s">
        <v>14995</v>
      </c>
      <c r="CAB110" s="79" t="s">
        <v>14995</v>
      </c>
      <c r="CAC110" s="79" t="s">
        <v>14995</v>
      </c>
      <c r="CAD110" s="79" t="s">
        <v>14995</v>
      </c>
      <c r="CAE110" s="79" t="s">
        <v>14995</v>
      </c>
      <c r="CAF110" s="79" t="s">
        <v>14995</v>
      </c>
      <c r="CAG110" s="79" t="s">
        <v>14995</v>
      </c>
      <c r="CAH110" s="79" t="s">
        <v>14995</v>
      </c>
      <c r="CAI110" s="79" t="s">
        <v>14995</v>
      </c>
      <c r="CAJ110" s="79" t="s">
        <v>14995</v>
      </c>
      <c r="CAK110" s="79" t="s">
        <v>14995</v>
      </c>
      <c r="CAL110" s="79" t="s">
        <v>14995</v>
      </c>
      <c r="CAM110" s="79" t="s">
        <v>14995</v>
      </c>
      <c r="CAN110" s="79" t="s">
        <v>14995</v>
      </c>
      <c r="CAO110" s="79" t="s">
        <v>14995</v>
      </c>
      <c r="CAP110" s="79" t="s">
        <v>14995</v>
      </c>
      <c r="CAQ110" s="79" t="s">
        <v>14995</v>
      </c>
      <c r="CAR110" s="79" t="s">
        <v>14995</v>
      </c>
      <c r="CAS110" s="79" t="s">
        <v>14995</v>
      </c>
      <c r="CAT110" s="79" t="s">
        <v>14995</v>
      </c>
      <c r="CAU110" s="79" t="s">
        <v>14995</v>
      </c>
      <c r="CAV110" s="79" t="s">
        <v>14995</v>
      </c>
      <c r="CAW110" s="79" t="s">
        <v>14995</v>
      </c>
      <c r="CAX110" s="79" t="s">
        <v>14995</v>
      </c>
      <c r="CAY110" s="79" t="s">
        <v>14995</v>
      </c>
      <c r="CAZ110" s="79" t="s">
        <v>14995</v>
      </c>
      <c r="CBA110" s="79" t="s">
        <v>14995</v>
      </c>
      <c r="CBB110" s="79" t="s">
        <v>14995</v>
      </c>
      <c r="CBC110" s="79" t="s">
        <v>14995</v>
      </c>
      <c r="CBD110" s="79" t="s">
        <v>14995</v>
      </c>
      <c r="CBE110" s="79" t="s">
        <v>14995</v>
      </c>
      <c r="CBF110" s="79" t="s">
        <v>14995</v>
      </c>
      <c r="CBG110" s="79" t="s">
        <v>14995</v>
      </c>
      <c r="CBH110" s="79" t="s">
        <v>14995</v>
      </c>
      <c r="CBI110" s="79" t="s">
        <v>14995</v>
      </c>
      <c r="CBJ110" s="79" t="s">
        <v>14995</v>
      </c>
      <c r="CBK110" s="79" t="s">
        <v>14995</v>
      </c>
      <c r="CBL110" s="79" t="s">
        <v>14995</v>
      </c>
      <c r="CBM110" s="79" t="s">
        <v>14995</v>
      </c>
      <c r="CBN110" s="79" t="s">
        <v>14995</v>
      </c>
      <c r="CBO110" s="79" t="s">
        <v>14995</v>
      </c>
      <c r="CBP110" s="79" t="s">
        <v>14995</v>
      </c>
      <c r="CBQ110" s="79" t="s">
        <v>14995</v>
      </c>
      <c r="CBR110" s="79" t="s">
        <v>14995</v>
      </c>
      <c r="CBS110" s="79" t="s">
        <v>14995</v>
      </c>
      <c r="CBT110" s="79" t="s">
        <v>14995</v>
      </c>
      <c r="CBU110" s="79" t="s">
        <v>14995</v>
      </c>
      <c r="CBV110" s="79" t="s">
        <v>14995</v>
      </c>
      <c r="CBW110" s="79" t="s">
        <v>14995</v>
      </c>
      <c r="CBX110" s="79" t="s">
        <v>14995</v>
      </c>
      <c r="CBY110" s="79" t="s">
        <v>14995</v>
      </c>
      <c r="CBZ110" s="79" t="s">
        <v>14995</v>
      </c>
      <c r="CCA110" s="79" t="s">
        <v>14995</v>
      </c>
      <c r="CCB110" s="79" t="s">
        <v>14995</v>
      </c>
      <c r="CCC110" s="79" t="s">
        <v>14995</v>
      </c>
      <c r="CCD110" s="79" t="s">
        <v>14995</v>
      </c>
      <c r="CCE110" s="79" t="s">
        <v>14995</v>
      </c>
      <c r="CCF110" s="79" t="s">
        <v>14995</v>
      </c>
      <c r="CCG110" s="79" t="s">
        <v>14995</v>
      </c>
      <c r="CCH110" s="79" t="s">
        <v>14995</v>
      </c>
      <c r="CCI110" s="79" t="s">
        <v>14995</v>
      </c>
      <c r="CCJ110" s="79" t="s">
        <v>14995</v>
      </c>
      <c r="CCK110" s="79" t="s">
        <v>14995</v>
      </c>
      <c r="CCL110" s="79" t="s">
        <v>14995</v>
      </c>
      <c r="CCM110" s="79" t="s">
        <v>14995</v>
      </c>
      <c r="CCN110" s="79" t="s">
        <v>14995</v>
      </c>
      <c r="CCO110" s="79" t="s">
        <v>14995</v>
      </c>
      <c r="CCP110" s="79" t="s">
        <v>14995</v>
      </c>
      <c r="CCQ110" s="79" t="s">
        <v>14995</v>
      </c>
      <c r="CCR110" s="79" t="s">
        <v>14995</v>
      </c>
      <c r="CCS110" s="79" t="s">
        <v>14995</v>
      </c>
      <c r="CCT110" s="79" t="s">
        <v>14995</v>
      </c>
      <c r="CCU110" s="79" t="s">
        <v>14995</v>
      </c>
      <c r="CCV110" s="79" t="s">
        <v>14995</v>
      </c>
      <c r="CCW110" s="79" t="s">
        <v>14995</v>
      </c>
      <c r="CCX110" s="79" t="s">
        <v>14995</v>
      </c>
      <c r="CCY110" s="79" t="s">
        <v>14995</v>
      </c>
      <c r="CCZ110" s="79" t="s">
        <v>14995</v>
      </c>
      <c r="CDA110" s="79" t="s">
        <v>14995</v>
      </c>
      <c r="CDB110" s="79" t="s">
        <v>14995</v>
      </c>
      <c r="CDC110" s="79" t="s">
        <v>14995</v>
      </c>
      <c r="CDD110" s="79" t="s">
        <v>14995</v>
      </c>
      <c r="CDE110" s="79" t="s">
        <v>14995</v>
      </c>
      <c r="CDF110" s="79" t="s">
        <v>14995</v>
      </c>
      <c r="CDG110" s="79" t="s">
        <v>14995</v>
      </c>
      <c r="CDH110" s="79" t="s">
        <v>14995</v>
      </c>
      <c r="CDI110" s="79" t="s">
        <v>14995</v>
      </c>
      <c r="CDJ110" s="79" t="s">
        <v>14995</v>
      </c>
      <c r="CDK110" s="79" t="s">
        <v>14995</v>
      </c>
      <c r="CDL110" s="79" t="s">
        <v>14995</v>
      </c>
      <c r="CDM110" s="79" t="s">
        <v>14995</v>
      </c>
      <c r="CDN110" s="79" t="s">
        <v>14995</v>
      </c>
      <c r="CDO110" s="79" t="s">
        <v>14995</v>
      </c>
      <c r="CDP110" s="79" t="s">
        <v>14995</v>
      </c>
      <c r="CDQ110" s="79" t="s">
        <v>14995</v>
      </c>
      <c r="CDR110" s="79" t="s">
        <v>14995</v>
      </c>
      <c r="CDS110" s="79" t="s">
        <v>14995</v>
      </c>
      <c r="CDT110" s="79" t="s">
        <v>14995</v>
      </c>
      <c r="CDU110" s="79" t="s">
        <v>14995</v>
      </c>
      <c r="CDV110" s="79" t="s">
        <v>14995</v>
      </c>
      <c r="CDW110" s="79" t="s">
        <v>14995</v>
      </c>
      <c r="CDX110" s="79" t="s">
        <v>14995</v>
      </c>
      <c r="CDY110" s="79" t="s">
        <v>14995</v>
      </c>
      <c r="CDZ110" s="79" t="s">
        <v>14995</v>
      </c>
      <c r="CEA110" s="79" t="s">
        <v>14995</v>
      </c>
      <c r="CEB110" s="79" t="s">
        <v>14995</v>
      </c>
      <c r="CEC110" s="79" t="s">
        <v>14995</v>
      </c>
      <c r="CED110" s="79" t="s">
        <v>14995</v>
      </c>
      <c r="CEE110" s="79" t="s">
        <v>14995</v>
      </c>
      <c r="CEF110" s="79" t="s">
        <v>14995</v>
      </c>
      <c r="CEG110" s="79" t="s">
        <v>14995</v>
      </c>
      <c r="CEH110" s="79" t="s">
        <v>14995</v>
      </c>
      <c r="CEI110" s="79" t="s">
        <v>14995</v>
      </c>
      <c r="CEJ110" s="79" t="s">
        <v>14995</v>
      </c>
      <c r="CEK110" s="79" t="s">
        <v>14995</v>
      </c>
      <c r="CEL110" s="79" t="s">
        <v>14995</v>
      </c>
      <c r="CEM110" s="79" t="s">
        <v>14995</v>
      </c>
      <c r="CEN110" s="79" t="s">
        <v>14995</v>
      </c>
      <c r="CEO110" s="79" t="s">
        <v>14995</v>
      </c>
      <c r="CEP110" s="79" t="s">
        <v>14995</v>
      </c>
      <c r="CEQ110" s="79" t="s">
        <v>14995</v>
      </c>
      <c r="CER110" s="79" t="s">
        <v>14995</v>
      </c>
      <c r="CES110" s="79" t="s">
        <v>14995</v>
      </c>
      <c r="CET110" s="79" t="s">
        <v>14995</v>
      </c>
      <c r="CEU110" s="79" t="s">
        <v>14995</v>
      </c>
      <c r="CEV110" s="79" t="s">
        <v>14995</v>
      </c>
      <c r="CEW110" s="79" t="s">
        <v>14995</v>
      </c>
      <c r="CEX110" s="79" t="s">
        <v>14995</v>
      </c>
      <c r="CEY110" s="79" t="s">
        <v>14995</v>
      </c>
      <c r="CEZ110" s="79" t="s">
        <v>14995</v>
      </c>
      <c r="CFA110" s="79" t="s">
        <v>14995</v>
      </c>
      <c r="CFB110" s="79" t="s">
        <v>14995</v>
      </c>
      <c r="CFC110" s="79" t="s">
        <v>14995</v>
      </c>
      <c r="CFD110" s="79" t="s">
        <v>14995</v>
      </c>
      <c r="CFE110" s="79" t="s">
        <v>14995</v>
      </c>
      <c r="CFF110" s="79" t="s">
        <v>14995</v>
      </c>
      <c r="CFG110" s="79" t="s">
        <v>14995</v>
      </c>
      <c r="CFH110" s="79" t="s">
        <v>14995</v>
      </c>
      <c r="CFI110" s="79" t="s">
        <v>14995</v>
      </c>
      <c r="CFJ110" s="79" t="s">
        <v>14995</v>
      </c>
      <c r="CFK110" s="79" t="s">
        <v>14995</v>
      </c>
      <c r="CFL110" s="79" t="s">
        <v>14995</v>
      </c>
      <c r="CFM110" s="79" t="s">
        <v>14995</v>
      </c>
      <c r="CFN110" s="79" t="s">
        <v>14995</v>
      </c>
      <c r="CFO110" s="79" t="s">
        <v>14995</v>
      </c>
      <c r="CFP110" s="79" t="s">
        <v>14995</v>
      </c>
      <c r="CFQ110" s="79" t="s">
        <v>14995</v>
      </c>
      <c r="CFR110" s="79" t="s">
        <v>14995</v>
      </c>
      <c r="CFS110" s="79" t="s">
        <v>14995</v>
      </c>
      <c r="CFT110" s="79" t="s">
        <v>14995</v>
      </c>
      <c r="CFU110" s="79" t="s">
        <v>14995</v>
      </c>
      <c r="CFV110" s="79" t="s">
        <v>14995</v>
      </c>
      <c r="CFW110" s="79" t="s">
        <v>14995</v>
      </c>
      <c r="CFX110" s="79" t="s">
        <v>14995</v>
      </c>
      <c r="CFY110" s="79" t="s">
        <v>14995</v>
      </c>
      <c r="CFZ110" s="79" t="s">
        <v>14995</v>
      </c>
      <c r="CGA110" s="79" t="s">
        <v>14995</v>
      </c>
      <c r="CGB110" s="79" t="s">
        <v>14995</v>
      </c>
      <c r="CGC110" s="79" t="s">
        <v>14995</v>
      </c>
      <c r="CGD110" s="79" t="s">
        <v>14995</v>
      </c>
      <c r="CGE110" s="79" t="s">
        <v>14995</v>
      </c>
      <c r="CGF110" s="79" t="s">
        <v>14995</v>
      </c>
      <c r="CGG110" s="79" t="s">
        <v>14995</v>
      </c>
      <c r="CGH110" s="79" t="s">
        <v>14995</v>
      </c>
      <c r="CGI110" s="79" t="s">
        <v>14995</v>
      </c>
      <c r="CGJ110" s="79" t="s">
        <v>14995</v>
      </c>
      <c r="CGK110" s="79" t="s">
        <v>14995</v>
      </c>
      <c r="CGL110" s="79" t="s">
        <v>14995</v>
      </c>
      <c r="CGM110" s="79" t="s">
        <v>14995</v>
      </c>
      <c r="CGN110" s="79" t="s">
        <v>14995</v>
      </c>
      <c r="CGO110" s="79" t="s">
        <v>14995</v>
      </c>
      <c r="CGP110" s="79" t="s">
        <v>14995</v>
      </c>
      <c r="CGQ110" s="79" t="s">
        <v>14995</v>
      </c>
      <c r="CGR110" s="79" t="s">
        <v>14995</v>
      </c>
      <c r="CGS110" s="79" t="s">
        <v>14995</v>
      </c>
      <c r="CGT110" s="79" t="s">
        <v>14995</v>
      </c>
      <c r="CGU110" s="79" t="s">
        <v>14995</v>
      </c>
      <c r="CGV110" s="79" t="s">
        <v>14995</v>
      </c>
      <c r="CGW110" s="79" t="s">
        <v>14995</v>
      </c>
      <c r="CGX110" s="79" t="s">
        <v>14995</v>
      </c>
      <c r="CGY110" s="79" t="s">
        <v>14995</v>
      </c>
      <c r="CGZ110" s="79" t="s">
        <v>14995</v>
      </c>
      <c r="CHA110" s="79" t="s">
        <v>14995</v>
      </c>
      <c r="CHB110" s="79" t="s">
        <v>14995</v>
      </c>
      <c r="CHC110" s="79" t="s">
        <v>14995</v>
      </c>
      <c r="CHD110" s="79" t="s">
        <v>14995</v>
      </c>
      <c r="CHE110" s="79" t="s">
        <v>14995</v>
      </c>
      <c r="CHF110" s="79" t="s">
        <v>14995</v>
      </c>
      <c r="CHG110" s="79" t="s">
        <v>14995</v>
      </c>
      <c r="CHH110" s="79" t="s">
        <v>14995</v>
      </c>
      <c r="CHI110" s="79" t="s">
        <v>14995</v>
      </c>
      <c r="CHJ110" s="79" t="s">
        <v>14995</v>
      </c>
      <c r="CHK110" s="79" t="s">
        <v>14995</v>
      </c>
      <c r="CHL110" s="79" t="s">
        <v>14995</v>
      </c>
      <c r="CHM110" s="79" t="s">
        <v>14995</v>
      </c>
      <c r="CHN110" s="79" t="s">
        <v>14995</v>
      </c>
      <c r="CHO110" s="79" t="s">
        <v>14995</v>
      </c>
      <c r="CHP110" s="79" t="s">
        <v>14995</v>
      </c>
      <c r="CHQ110" s="79" t="s">
        <v>14995</v>
      </c>
      <c r="CHR110" s="79" t="s">
        <v>14995</v>
      </c>
      <c r="CHS110" s="79" t="s">
        <v>14995</v>
      </c>
      <c r="CHT110" s="79" t="s">
        <v>14995</v>
      </c>
      <c r="CHU110" s="79" t="s">
        <v>14995</v>
      </c>
      <c r="CHV110" s="79" t="s">
        <v>14995</v>
      </c>
      <c r="CHW110" s="79" t="s">
        <v>14995</v>
      </c>
      <c r="CHX110" s="79" t="s">
        <v>14995</v>
      </c>
      <c r="CHY110" s="79" t="s">
        <v>14995</v>
      </c>
      <c r="CHZ110" s="79" t="s">
        <v>14995</v>
      </c>
      <c r="CIA110" s="79" t="s">
        <v>14995</v>
      </c>
      <c r="CIB110" s="79" t="s">
        <v>14995</v>
      </c>
      <c r="CIC110" s="79" t="s">
        <v>14995</v>
      </c>
      <c r="CID110" s="79" t="s">
        <v>14995</v>
      </c>
      <c r="CIE110" s="79" t="s">
        <v>14995</v>
      </c>
      <c r="CIF110" s="79" t="s">
        <v>14995</v>
      </c>
      <c r="CIG110" s="79" t="s">
        <v>14995</v>
      </c>
      <c r="CIH110" s="79" t="s">
        <v>14995</v>
      </c>
      <c r="CII110" s="79" t="s">
        <v>14995</v>
      </c>
      <c r="CIJ110" s="79" t="s">
        <v>14995</v>
      </c>
      <c r="CIK110" s="79" t="s">
        <v>14995</v>
      </c>
      <c r="CIL110" s="79" t="s">
        <v>14995</v>
      </c>
      <c r="CIM110" s="79" t="s">
        <v>14995</v>
      </c>
      <c r="CIN110" s="79" t="s">
        <v>14995</v>
      </c>
      <c r="CIO110" s="79" t="s">
        <v>14995</v>
      </c>
      <c r="CIP110" s="79" t="s">
        <v>14995</v>
      </c>
      <c r="CIQ110" s="79" t="s">
        <v>14995</v>
      </c>
      <c r="CIR110" s="79" t="s">
        <v>14995</v>
      </c>
      <c r="CIS110" s="79" t="s">
        <v>14995</v>
      </c>
      <c r="CIT110" s="79" t="s">
        <v>14995</v>
      </c>
      <c r="CIU110" s="79" t="s">
        <v>14995</v>
      </c>
      <c r="CIV110" s="79" t="s">
        <v>14995</v>
      </c>
      <c r="CIW110" s="79" t="s">
        <v>14995</v>
      </c>
      <c r="CIX110" s="79" t="s">
        <v>14995</v>
      </c>
      <c r="CIY110" s="79" t="s">
        <v>14995</v>
      </c>
      <c r="CIZ110" s="79" t="s">
        <v>14995</v>
      </c>
      <c r="CJA110" s="79" t="s">
        <v>14995</v>
      </c>
      <c r="CJB110" s="79" t="s">
        <v>14995</v>
      </c>
      <c r="CJC110" s="79" t="s">
        <v>14995</v>
      </c>
      <c r="CJD110" s="79" t="s">
        <v>14995</v>
      </c>
      <c r="CJE110" s="79" t="s">
        <v>14995</v>
      </c>
      <c r="CJF110" s="79" t="s">
        <v>14995</v>
      </c>
      <c r="CJG110" s="79" t="s">
        <v>14995</v>
      </c>
      <c r="CJH110" s="79" t="s">
        <v>14995</v>
      </c>
      <c r="CJI110" s="79" t="s">
        <v>14995</v>
      </c>
      <c r="CJJ110" s="79" t="s">
        <v>14995</v>
      </c>
      <c r="CJK110" s="79" t="s">
        <v>14995</v>
      </c>
      <c r="CJL110" s="79" t="s">
        <v>14995</v>
      </c>
      <c r="CJM110" s="79" t="s">
        <v>14995</v>
      </c>
      <c r="CJN110" s="79" t="s">
        <v>14995</v>
      </c>
      <c r="CJO110" s="79" t="s">
        <v>14995</v>
      </c>
      <c r="CJP110" s="79" t="s">
        <v>14995</v>
      </c>
      <c r="CJQ110" s="79" t="s">
        <v>14995</v>
      </c>
      <c r="CJR110" s="79" t="s">
        <v>14995</v>
      </c>
      <c r="CJS110" s="79" t="s">
        <v>14995</v>
      </c>
      <c r="CJT110" s="79" t="s">
        <v>14995</v>
      </c>
      <c r="CJU110" s="79" t="s">
        <v>14995</v>
      </c>
      <c r="CJV110" s="79" t="s">
        <v>14995</v>
      </c>
      <c r="CJW110" s="79" t="s">
        <v>14995</v>
      </c>
      <c r="CJX110" s="79" t="s">
        <v>14995</v>
      </c>
      <c r="CJY110" s="79" t="s">
        <v>14995</v>
      </c>
      <c r="CJZ110" s="79" t="s">
        <v>14995</v>
      </c>
      <c r="CKA110" s="79" t="s">
        <v>14995</v>
      </c>
      <c r="CKB110" s="79" t="s">
        <v>14995</v>
      </c>
      <c r="CKC110" s="79" t="s">
        <v>14995</v>
      </c>
      <c r="CKD110" s="79" t="s">
        <v>14995</v>
      </c>
      <c r="CKE110" s="79" t="s">
        <v>14995</v>
      </c>
      <c r="CKF110" s="79" t="s">
        <v>14995</v>
      </c>
      <c r="CKG110" s="79" t="s">
        <v>14995</v>
      </c>
      <c r="CKH110" s="79" t="s">
        <v>14995</v>
      </c>
      <c r="CKI110" s="79" t="s">
        <v>14995</v>
      </c>
      <c r="CKJ110" s="79" t="s">
        <v>14995</v>
      </c>
      <c r="CKK110" s="79" t="s">
        <v>14995</v>
      </c>
      <c r="CKL110" s="79" t="s">
        <v>14995</v>
      </c>
      <c r="CKM110" s="79" t="s">
        <v>14995</v>
      </c>
      <c r="CKN110" s="79" t="s">
        <v>14995</v>
      </c>
      <c r="CKO110" s="79" t="s">
        <v>14995</v>
      </c>
      <c r="CKP110" s="79" t="s">
        <v>14995</v>
      </c>
      <c r="CKQ110" s="79" t="s">
        <v>14995</v>
      </c>
      <c r="CKR110" s="79" t="s">
        <v>14995</v>
      </c>
      <c r="CKS110" s="79" t="s">
        <v>14995</v>
      </c>
      <c r="CKT110" s="79" t="s">
        <v>14995</v>
      </c>
      <c r="CKU110" s="79" t="s">
        <v>14995</v>
      </c>
      <c r="CKV110" s="79" t="s">
        <v>14995</v>
      </c>
      <c r="CKW110" s="79" t="s">
        <v>14995</v>
      </c>
      <c r="CKX110" s="79" t="s">
        <v>14995</v>
      </c>
      <c r="CKY110" s="79" t="s">
        <v>14995</v>
      </c>
      <c r="CKZ110" s="79" t="s">
        <v>14995</v>
      </c>
      <c r="CLA110" s="79" t="s">
        <v>14995</v>
      </c>
      <c r="CLB110" s="79" t="s">
        <v>14995</v>
      </c>
      <c r="CLC110" s="79" t="s">
        <v>14995</v>
      </c>
      <c r="CLD110" s="79" t="s">
        <v>14995</v>
      </c>
      <c r="CLE110" s="79" t="s">
        <v>14995</v>
      </c>
      <c r="CLF110" s="79" t="s">
        <v>14995</v>
      </c>
      <c r="CLG110" s="79" t="s">
        <v>14995</v>
      </c>
      <c r="CLH110" s="79" t="s">
        <v>14995</v>
      </c>
      <c r="CLI110" s="79" t="s">
        <v>14995</v>
      </c>
      <c r="CLJ110" s="79" t="s">
        <v>14995</v>
      </c>
      <c r="CLK110" s="79" t="s">
        <v>14995</v>
      </c>
      <c r="CLL110" s="79" t="s">
        <v>14995</v>
      </c>
      <c r="CLM110" s="79" t="s">
        <v>14995</v>
      </c>
      <c r="CLN110" s="79" t="s">
        <v>14995</v>
      </c>
      <c r="CLO110" s="79" t="s">
        <v>14995</v>
      </c>
      <c r="CLP110" s="79" t="s">
        <v>14995</v>
      </c>
      <c r="CLQ110" s="79" t="s">
        <v>14995</v>
      </c>
      <c r="CLR110" s="79" t="s">
        <v>14995</v>
      </c>
      <c r="CLS110" s="79" t="s">
        <v>14995</v>
      </c>
      <c r="CLT110" s="79" t="s">
        <v>14995</v>
      </c>
      <c r="CLU110" s="79" t="s">
        <v>14995</v>
      </c>
      <c r="CLV110" s="79" t="s">
        <v>14995</v>
      </c>
      <c r="CLW110" s="79" t="s">
        <v>14995</v>
      </c>
      <c r="CLX110" s="79" t="s">
        <v>14995</v>
      </c>
      <c r="CLY110" s="79" t="s">
        <v>14995</v>
      </c>
      <c r="CLZ110" s="79" t="s">
        <v>14995</v>
      </c>
      <c r="CMA110" s="79" t="s">
        <v>14995</v>
      </c>
      <c r="CMB110" s="79" t="s">
        <v>14995</v>
      </c>
      <c r="CMC110" s="79" t="s">
        <v>14995</v>
      </c>
      <c r="CMD110" s="79" t="s">
        <v>14995</v>
      </c>
      <c r="CME110" s="79" t="s">
        <v>14995</v>
      </c>
      <c r="CMF110" s="79" t="s">
        <v>14995</v>
      </c>
      <c r="CMG110" s="79" t="s">
        <v>14995</v>
      </c>
      <c r="CMH110" s="79" t="s">
        <v>14995</v>
      </c>
      <c r="CMI110" s="79" t="s">
        <v>14995</v>
      </c>
      <c r="CMJ110" s="79" t="s">
        <v>14995</v>
      </c>
      <c r="CMK110" s="79" t="s">
        <v>14995</v>
      </c>
      <c r="CML110" s="79" t="s">
        <v>14995</v>
      </c>
      <c r="CMM110" s="79" t="s">
        <v>14995</v>
      </c>
      <c r="CMN110" s="79" t="s">
        <v>14995</v>
      </c>
      <c r="CMO110" s="79" t="s">
        <v>14995</v>
      </c>
      <c r="CMP110" s="79" t="s">
        <v>14995</v>
      </c>
      <c r="CMQ110" s="79" t="s">
        <v>14995</v>
      </c>
      <c r="CMR110" s="79" t="s">
        <v>14995</v>
      </c>
      <c r="CMS110" s="79" t="s">
        <v>14995</v>
      </c>
      <c r="CMT110" s="79" t="s">
        <v>14995</v>
      </c>
      <c r="CMU110" s="79" t="s">
        <v>14995</v>
      </c>
      <c r="CMV110" s="79" t="s">
        <v>14995</v>
      </c>
      <c r="CMW110" s="79" t="s">
        <v>14995</v>
      </c>
      <c r="CMX110" s="79" t="s">
        <v>14995</v>
      </c>
      <c r="CMY110" s="79" t="s">
        <v>14995</v>
      </c>
      <c r="CMZ110" s="79" t="s">
        <v>14995</v>
      </c>
      <c r="CNA110" s="79" t="s">
        <v>14995</v>
      </c>
      <c r="CNB110" s="79" t="s">
        <v>14995</v>
      </c>
      <c r="CNC110" s="79" t="s">
        <v>14995</v>
      </c>
      <c r="CND110" s="79" t="s">
        <v>14995</v>
      </c>
      <c r="CNE110" s="79" t="s">
        <v>14995</v>
      </c>
      <c r="CNF110" s="79" t="s">
        <v>14995</v>
      </c>
      <c r="CNG110" s="79" t="s">
        <v>14995</v>
      </c>
      <c r="CNH110" s="79" t="s">
        <v>14995</v>
      </c>
      <c r="CNI110" s="79" t="s">
        <v>14995</v>
      </c>
      <c r="CNJ110" s="79" t="s">
        <v>14995</v>
      </c>
      <c r="CNK110" s="79" t="s">
        <v>14995</v>
      </c>
      <c r="CNL110" s="79" t="s">
        <v>14995</v>
      </c>
      <c r="CNM110" s="79" t="s">
        <v>14995</v>
      </c>
      <c r="CNN110" s="79" t="s">
        <v>14995</v>
      </c>
      <c r="CNO110" s="79" t="s">
        <v>14995</v>
      </c>
      <c r="CNP110" s="79" t="s">
        <v>14995</v>
      </c>
      <c r="CNQ110" s="79" t="s">
        <v>14995</v>
      </c>
      <c r="CNR110" s="79" t="s">
        <v>14995</v>
      </c>
      <c r="CNS110" s="79" t="s">
        <v>14995</v>
      </c>
      <c r="CNT110" s="79" t="s">
        <v>14995</v>
      </c>
      <c r="CNU110" s="79" t="s">
        <v>14995</v>
      </c>
      <c r="CNV110" s="79" t="s">
        <v>14995</v>
      </c>
      <c r="CNW110" s="79" t="s">
        <v>14995</v>
      </c>
      <c r="CNX110" s="79" t="s">
        <v>14995</v>
      </c>
      <c r="CNY110" s="79" t="s">
        <v>14995</v>
      </c>
      <c r="CNZ110" s="79" t="s">
        <v>14995</v>
      </c>
      <c r="COA110" s="79" t="s">
        <v>14995</v>
      </c>
      <c r="COB110" s="79" t="s">
        <v>14995</v>
      </c>
      <c r="COC110" s="79" t="s">
        <v>14995</v>
      </c>
      <c r="COD110" s="79" t="s">
        <v>14995</v>
      </c>
      <c r="COE110" s="79" t="s">
        <v>14995</v>
      </c>
      <c r="COF110" s="79" t="s">
        <v>14995</v>
      </c>
      <c r="COG110" s="79" t="s">
        <v>14995</v>
      </c>
      <c r="COH110" s="79" t="s">
        <v>14995</v>
      </c>
      <c r="COI110" s="79" t="s">
        <v>14995</v>
      </c>
      <c r="COJ110" s="79" t="s">
        <v>14995</v>
      </c>
      <c r="COK110" s="79" t="s">
        <v>14995</v>
      </c>
      <c r="COL110" s="79" t="s">
        <v>14995</v>
      </c>
      <c r="COM110" s="79" t="s">
        <v>14995</v>
      </c>
      <c r="CON110" s="79" t="s">
        <v>14995</v>
      </c>
      <c r="COO110" s="79" t="s">
        <v>14995</v>
      </c>
      <c r="COP110" s="79" t="s">
        <v>14995</v>
      </c>
      <c r="COQ110" s="79" t="s">
        <v>14995</v>
      </c>
      <c r="COR110" s="79" t="s">
        <v>14995</v>
      </c>
      <c r="COS110" s="79" t="s">
        <v>14995</v>
      </c>
      <c r="COT110" s="79" t="s">
        <v>14995</v>
      </c>
      <c r="COU110" s="79" t="s">
        <v>14995</v>
      </c>
      <c r="COV110" s="79" t="s">
        <v>14995</v>
      </c>
      <c r="COW110" s="79" t="s">
        <v>14995</v>
      </c>
      <c r="COX110" s="79" t="s">
        <v>14995</v>
      </c>
      <c r="COY110" s="79" t="s">
        <v>14995</v>
      </c>
      <c r="COZ110" s="79" t="s">
        <v>14995</v>
      </c>
      <c r="CPA110" s="79" t="s">
        <v>14995</v>
      </c>
      <c r="CPB110" s="79" t="s">
        <v>14995</v>
      </c>
      <c r="CPC110" s="79" t="s">
        <v>14995</v>
      </c>
      <c r="CPD110" s="79" t="s">
        <v>14995</v>
      </c>
      <c r="CPE110" s="79" t="s">
        <v>14995</v>
      </c>
      <c r="CPF110" s="79" t="s">
        <v>14995</v>
      </c>
      <c r="CPG110" s="79" t="s">
        <v>14995</v>
      </c>
      <c r="CPH110" s="79" t="s">
        <v>14995</v>
      </c>
      <c r="CPI110" s="79" t="s">
        <v>14995</v>
      </c>
      <c r="CPJ110" s="79" t="s">
        <v>14995</v>
      </c>
      <c r="CPK110" s="79" t="s">
        <v>14995</v>
      </c>
      <c r="CPL110" s="79" t="s">
        <v>14995</v>
      </c>
      <c r="CPM110" s="79" t="s">
        <v>14995</v>
      </c>
      <c r="CPN110" s="79" t="s">
        <v>14995</v>
      </c>
      <c r="CPO110" s="79" t="s">
        <v>14995</v>
      </c>
      <c r="CPP110" s="79" t="s">
        <v>14995</v>
      </c>
      <c r="CPQ110" s="79" t="s">
        <v>14995</v>
      </c>
      <c r="CPR110" s="79" t="s">
        <v>14995</v>
      </c>
      <c r="CPS110" s="79" t="s">
        <v>14995</v>
      </c>
      <c r="CPT110" s="79" t="s">
        <v>14995</v>
      </c>
      <c r="CPU110" s="79" t="s">
        <v>14995</v>
      </c>
      <c r="CPV110" s="79" t="s">
        <v>14995</v>
      </c>
      <c r="CPW110" s="79" t="s">
        <v>14995</v>
      </c>
      <c r="CPX110" s="79" t="s">
        <v>14995</v>
      </c>
      <c r="CPY110" s="79" t="s">
        <v>14995</v>
      </c>
      <c r="CPZ110" s="79" t="s">
        <v>14995</v>
      </c>
      <c r="CQA110" s="79" t="s">
        <v>14995</v>
      </c>
      <c r="CQB110" s="79" t="s">
        <v>14995</v>
      </c>
      <c r="CQC110" s="79" t="s">
        <v>14995</v>
      </c>
      <c r="CQD110" s="79" t="s">
        <v>14995</v>
      </c>
      <c r="CQE110" s="79" t="s">
        <v>14995</v>
      </c>
      <c r="CQF110" s="79" t="s">
        <v>14995</v>
      </c>
      <c r="CQG110" s="79" t="s">
        <v>14995</v>
      </c>
      <c r="CQH110" s="79" t="s">
        <v>14995</v>
      </c>
      <c r="CQI110" s="79" t="s">
        <v>14995</v>
      </c>
      <c r="CQJ110" s="79" t="s">
        <v>14995</v>
      </c>
      <c r="CQK110" s="79" t="s">
        <v>14995</v>
      </c>
      <c r="CQL110" s="79" t="s">
        <v>14995</v>
      </c>
      <c r="CQM110" s="79" t="s">
        <v>14995</v>
      </c>
      <c r="CQN110" s="79" t="s">
        <v>14995</v>
      </c>
      <c r="CQO110" s="79" t="s">
        <v>14995</v>
      </c>
      <c r="CQP110" s="79" t="s">
        <v>14995</v>
      </c>
      <c r="CQQ110" s="79" t="s">
        <v>14995</v>
      </c>
      <c r="CQR110" s="79" t="s">
        <v>14995</v>
      </c>
      <c r="CQS110" s="79" t="s">
        <v>14995</v>
      </c>
      <c r="CQT110" s="79" t="s">
        <v>14995</v>
      </c>
      <c r="CQU110" s="79" t="s">
        <v>14995</v>
      </c>
      <c r="CQV110" s="79" t="s">
        <v>14995</v>
      </c>
      <c r="CQW110" s="79" t="s">
        <v>14995</v>
      </c>
      <c r="CQX110" s="79" t="s">
        <v>14995</v>
      </c>
      <c r="CQY110" s="79" t="s">
        <v>14995</v>
      </c>
      <c r="CQZ110" s="79" t="s">
        <v>14995</v>
      </c>
      <c r="CRA110" s="79" t="s">
        <v>14995</v>
      </c>
      <c r="CRB110" s="79" t="s">
        <v>14995</v>
      </c>
      <c r="CRC110" s="79" t="s">
        <v>14995</v>
      </c>
      <c r="CRD110" s="79" t="s">
        <v>14995</v>
      </c>
      <c r="CRE110" s="79" t="s">
        <v>14995</v>
      </c>
      <c r="CRF110" s="79" t="s">
        <v>14995</v>
      </c>
      <c r="CRG110" s="79" t="s">
        <v>14995</v>
      </c>
      <c r="CRH110" s="79" t="s">
        <v>14995</v>
      </c>
      <c r="CRI110" s="79" t="s">
        <v>14995</v>
      </c>
      <c r="CRJ110" s="79" t="s">
        <v>14995</v>
      </c>
      <c r="CRK110" s="79" t="s">
        <v>14995</v>
      </c>
      <c r="CRL110" s="79" t="s">
        <v>14995</v>
      </c>
      <c r="CRM110" s="79" t="s">
        <v>14995</v>
      </c>
      <c r="CRN110" s="79" t="s">
        <v>14995</v>
      </c>
      <c r="CRO110" s="79" t="s">
        <v>14995</v>
      </c>
      <c r="CRP110" s="79" t="s">
        <v>14995</v>
      </c>
      <c r="CRQ110" s="79" t="s">
        <v>14995</v>
      </c>
      <c r="CRR110" s="79" t="s">
        <v>14995</v>
      </c>
      <c r="CRS110" s="79" t="s">
        <v>14995</v>
      </c>
      <c r="CRT110" s="79" t="s">
        <v>14995</v>
      </c>
      <c r="CRU110" s="79" t="s">
        <v>14995</v>
      </c>
      <c r="CRV110" s="79" t="s">
        <v>14995</v>
      </c>
      <c r="CRW110" s="79" t="s">
        <v>14995</v>
      </c>
      <c r="CRX110" s="79" t="s">
        <v>14995</v>
      </c>
      <c r="CRY110" s="79" t="s">
        <v>14995</v>
      </c>
      <c r="CRZ110" s="79" t="s">
        <v>14995</v>
      </c>
      <c r="CSA110" s="79" t="s">
        <v>14995</v>
      </c>
      <c r="CSB110" s="79" t="s">
        <v>14995</v>
      </c>
      <c r="CSC110" s="79" t="s">
        <v>14995</v>
      </c>
      <c r="CSD110" s="79" t="s">
        <v>14995</v>
      </c>
      <c r="CSE110" s="79" t="s">
        <v>14995</v>
      </c>
      <c r="CSF110" s="79" t="s">
        <v>14995</v>
      </c>
      <c r="CSG110" s="79" t="s">
        <v>14995</v>
      </c>
      <c r="CSH110" s="79" t="s">
        <v>14995</v>
      </c>
      <c r="CSI110" s="79" t="s">
        <v>14995</v>
      </c>
      <c r="CSJ110" s="79" t="s">
        <v>14995</v>
      </c>
      <c r="CSK110" s="79" t="s">
        <v>14995</v>
      </c>
      <c r="CSL110" s="79" t="s">
        <v>14995</v>
      </c>
      <c r="CSM110" s="79" t="s">
        <v>14995</v>
      </c>
      <c r="CSN110" s="79" t="s">
        <v>14995</v>
      </c>
      <c r="CSO110" s="79" t="s">
        <v>14995</v>
      </c>
      <c r="CSP110" s="79" t="s">
        <v>14995</v>
      </c>
      <c r="CSQ110" s="79" t="s">
        <v>14995</v>
      </c>
      <c r="CSR110" s="79" t="s">
        <v>14995</v>
      </c>
      <c r="CSS110" s="79" t="s">
        <v>14995</v>
      </c>
      <c r="CST110" s="79" t="s">
        <v>14995</v>
      </c>
      <c r="CSU110" s="79" t="s">
        <v>14995</v>
      </c>
      <c r="CSV110" s="79" t="s">
        <v>14995</v>
      </c>
      <c r="CSW110" s="79" t="s">
        <v>14995</v>
      </c>
      <c r="CSX110" s="79" t="s">
        <v>14995</v>
      </c>
      <c r="CSY110" s="79" t="s">
        <v>14995</v>
      </c>
      <c r="CSZ110" s="79" t="s">
        <v>14995</v>
      </c>
      <c r="CTA110" s="79" t="s">
        <v>14995</v>
      </c>
      <c r="CTB110" s="79" t="s">
        <v>14995</v>
      </c>
      <c r="CTC110" s="79" t="s">
        <v>14995</v>
      </c>
      <c r="CTD110" s="79" t="s">
        <v>14995</v>
      </c>
      <c r="CTE110" s="79" t="s">
        <v>14995</v>
      </c>
      <c r="CTF110" s="79" t="s">
        <v>14995</v>
      </c>
      <c r="CTG110" s="79" t="s">
        <v>14995</v>
      </c>
      <c r="CTH110" s="79" t="s">
        <v>14995</v>
      </c>
      <c r="CTI110" s="79" t="s">
        <v>14995</v>
      </c>
      <c r="CTJ110" s="79" t="s">
        <v>14995</v>
      </c>
      <c r="CTK110" s="79" t="s">
        <v>14995</v>
      </c>
      <c r="CTL110" s="79" t="s">
        <v>14995</v>
      </c>
      <c r="CTM110" s="79" t="s">
        <v>14995</v>
      </c>
      <c r="CTN110" s="79" t="s">
        <v>14995</v>
      </c>
      <c r="CTO110" s="79" t="s">
        <v>14995</v>
      </c>
      <c r="CTP110" s="79" t="s">
        <v>14995</v>
      </c>
      <c r="CTQ110" s="79" t="s">
        <v>14995</v>
      </c>
      <c r="CTR110" s="79" t="s">
        <v>14995</v>
      </c>
      <c r="CTS110" s="79" t="s">
        <v>14995</v>
      </c>
      <c r="CTT110" s="79" t="s">
        <v>14995</v>
      </c>
      <c r="CTU110" s="79" t="s">
        <v>14995</v>
      </c>
      <c r="CTV110" s="79" t="s">
        <v>14995</v>
      </c>
      <c r="CTW110" s="79" t="s">
        <v>14995</v>
      </c>
      <c r="CTX110" s="79" t="s">
        <v>14995</v>
      </c>
      <c r="CTY110" s="79" t="s">
        <v>14995</v>
      </c>
      <c r="CTZ110" s="79" t="s">
        <v>14995</v>
      </c>
      <c r="CUA110" s="79" t="s">
        <v>14995</v>
      </c>
      <c r="CUB110" s="79" t="s">
        <v>14995</v>
      </c>
      <c r="CUC110" s="79" t="s">
        <v>14995</v>
      </c>
      <c r="CUD110" s="79" t="s">
        <v>14995</v>
      </c>
      <c r="CUE110" s="79" t="s">
        <v>14995</v>
      </c>
      <c r="CUF110" s="79" t="s">
        <v>14995</v>
      </c>
      <c r="CUG110" s="79" t="s">
        <v>14995</v>
      </c>
      <c r="CUH110" s="79" t="s">
        <v>14995</v>
      </c>
      <c r="CUI110" s="79" t="s">
        <v>14995</v>
      </c>
      <c r="CUJ110" s="79" t="s">
        <v>14995</v>
      </c>
      <c r="CUK110" s="79" t="s">
        <v>14995</v>
      </c>
      <c r="CUL110" s="79" t="s">
        <v>14995</v>
      </c>
      <c r="CUM110" s="79" t="s">
        <v>14995</v>
      </c>
      <c r="CUN110" s="79" t="s">
        <v>14995</v>
      </c>
      <c r="CUO110" s="79" t="s">
        <v>14995</v>
      </c>
      <c r="CUP110" s="79" t="s">
        <v>14995</v>
      </c>
      <c r="CUQ110" s="79" t="s">
        <v>14995</v>
      </c>
      <c r="CUR110" s="79" t="s">
        <v>14995</v>
      </c>
      <c r="CUS110" s="79" t="s">
        <v>14995</v>
      </c>
      <c r="CUT110" s="79" t="s">
        <v>14995</v>
      </c>
      <c r="CUU110" s="79" t="s">
        <v>14995</v>
      </c>
      <c r="CUV110" s="79" t="s">
        <v>14995</v>
      </c>
      <c r="CUW110" s="79" t="s">
        <v>14995</v>
      </c>
      <c r="CUX110" s="79" t="s">
        <v>14995</v>
      </c>
      <c r="CUY110" s="79" t="s">
        <v>14995</v>
      </c>
      <c r="CUZ110" s="79" t="s">
        <v>14995</v>
      </c>
      <c r="CVA110" s="79" t="s">
        <v>14995</v>
      </c>
      <c r="CVB110" s="79" t="s">
        <v>14995</v>
      </c>
      <c r="CVC110" s="79" t="s">
        <v>14995</v>
      </c>
      <c r="CVD110" s="79" t="s">
        <v>14995</v>
      </c>
      <c r="CVE110" s="79" t="s">
        <v>14995</v>
      </c>
      <c r="CVF110" s="79" t="s">
        <v>14995</v>
      </c>
      <c r="CVG110" s="79" t="s">
        <v>14995</v>
      </c>
      <c r="CVH110" s="79" t="s">
        <v>14995</v>
      </c>
      <c r="CVI110" s="79" t="s">
        <v>14995</v>
      </c>
      <c r="CVJ110" s="79" t="s">
        <v>14995</v>
      </c>
      <c r="CVK110" s="79" t="s">
        <v>14995</v>
      </c>
      <c r="CVL110" s="79" t="s">
        <v>14995</v>
      </c>
      <c r="CVM110" s="79" t="s">
        <v>14995</v>
      </c>
      <c r="CVN110" s="79" t="s">
        <v>14995</v>
      </c>
      <c r="CVO110" s="79" t="s">
        <v>14995</v>
      </c>
      <c r="CVP110" s="79" t="s">
        <v>14995</v>
      </c>
      <c r="CVQ110" s="79" t="s">
        <v>14995</v>
      </c>
      <c r="CVR110" s="79" t="s">
        <v>14995</v>
      </c>
      <c r="CVS110" s="79" t="s">
        <v>14995</v>
      </c>
      <c r="CVT110" s="79" t="s">
        <v>14995</v>
      </c>
      <c r="CVU110" s="79" t="s">
        <v>14995</v>
      </c>
      <c r="CVV110" s="79" t="s">
        <v>14995</v>
      </c>
      <c r="CVW110" s="79" t="s">
        <v>14995</v>
      </c>
      <c r="CVX110" s="79" t="s">
        <v>14995</v>
      </c>
      <c r="CVY110" s="79" t="s">
        <v>14995</v>
      </c>
      <c r="CVZ110" s="79" t="s">
        <v>14995</v>
      </c>
      <c r="CWA110" s="79" t="s">
        <v>14995</v>
      </c>
      <c r="CWB110" s="79" t="s">
        <v>14995</v>
      </c>
      <c r="CWC110" s="79" t="s">
        <v>14995</v>
      </c>
      <c r="CWD110" s="79" t="s">
        <v>14995</v>
      </c>
      <c r="CWE110" s="79" t="s">
        <v>14995</v>
      </c>
      <c r="CWF110" s="79" t="s">
        <v>14995</v>
      </c>
      <c r="CWG110" s="79" t="s">
        <v>14995</v>
      </c>
      <c r="CWH110" s="79" t="s">
        <v>14995</v>
      </c>
      <c r="CWI110" s="79" t="s">
        <v>14995</v>
      </c>
      <c r="CWJ110" s="79" t="s">
        <v>14995</v>
      </c>
      <c r="CWK110" s="79" t="s">
        <v>14995</v>
      </c>
      <c r="CWL110" s="79" t="s">
        <v>14995</v>
      </c>
      <c r="CWM110" s="79" t="s">
        <v>14995</v>
      </c>
      <c r="CWN110" s="79" t="s">
        <v>14995</v>
      </c>
      <c r="CWO110" s="79" t="s">
        <v>14995</v>
      </c>
      <c r="CWP110" s="79" t="s">
        <v>14995</v>
      </c>
      <c r="CWQ110" s="79" t="s">
        <v>14995</v>
      </c>
      <c r="CWR110" s="79" t="s">
        <v>14995</v>
      </c>
      <c r="CWS110" s="79" t="s">
        <v>14995</v>
      </c>
      <c r="CWT110" s="79" t="s">
        <v>14995</v>
      </c>
      <c r="CWU110" s="79" t="s">
        <v>14995</v>
      </c>
      <c r="CWV110" s="79" t="s">
        <v>14995</v>
      </c>
      <c r="CWW110" s="79" t="s">
        <v>14995</v>
      </c>
      <c r="CWX110" s="79" t="s">
        <v>14995</v>
      </c>
      <c r="CWY110" s="79" t="s">
        <v>14995</v>
      </c>
      <c r="CWZ110" s="79" t="s">
        <v>14995</v>
      </c>
      <c r="CXA110" s="79" t="s">
        <v>14995</v>
      </c>
      <c r="CXB110" s="79" t="s">
        <v>14995</v>
      </c>
      <c r="CXC110" s="79" t="s">
        <v>14995</v>
      </c>
      <c r="CXD110" s="79" t="s">
        <v>14995</v>
      </c>
      <c r="CXE110" s="79" t="s">
        <v>14995</v>
      </c>
      <c r="CXF110" s="79" t="s">
        <v>14995</v>
      </c>
      <c r="CXG110" s="79" t="s">
        <v>14995</v>
      </c>
      <c r="CXH110" s="79" t="s">
        <v>14995</v>
      </c>
      <c r="CXI110" s="79" t="s">
        <v>14995</v>
      </c>
      <c r="CXJ110" s="79" t="s">
        <v>14995</v>
      </c>
      <c r="CXK110" s="79" t="s">
        <v>14995</v>
      </c>
      <c r="CXL110" s="79" t="s">
        <v>14995</v>
      </c>
      <c r="CXM110" s="79" t="s">
        <v>14995</v>
      </c>
      <c r="CXN110" s="79" t="s">
        <v>14995</v>
      </c>
      <c r="CXO110" s="79" t="s">
        <v>14995</v>
      </c>
      <c r="CXP110" s="79" t="s">
        <v>14995</v>
      </c>
      <c r="CXQ110" s="79" t="s">
        <v>14995</v>
      </c>
      <c r="CXR110" s="79" t="s">
        <v>14995</v>
      </c>
      <c r="CXS110" s="79" t="s">
        <v>14995</v>
      </c>
      <c r="CXT110" s="79" t="s">
        <v>14995</v>
      </c>
      <c r="CXU110" s="79" t="s">
        <v>14995</v>
      </c>
      <c r="CXV110" s="79" t="s">
        <v>14995</v>
      </c>
      <c r="CXW110" s="79" t="s">
        <v>14995</v>
      </c>
      <c r="CXX110" s="79" t="s">
        <v>14995</v>
      </c>
      <c r="CXY110" s="79" t="s">
        <v>14995</v>
      </c>
      <c r="CXZ110" s="79" t="s">
        <v>14995</v>
      </c>
      <c r="CYA110" s="79" t="s">
        <v>14995</v>
      </c>
      <c r="CYB110" s="79" t="s">
        <v>14995</v>
      </c>
      <c r="CYC110" s="79" t="s">
        <v>14995</v>
      </c>
      <c r="CYD110" s="79" t="s">
        <v>14995</v>
      </c>
      <c r="CYE110" s="79" t="s">
        <v>14995</v>
      </c>
      <c r="CYF110" s="79" t="s">
        <v>14995</v>
      </c>
      <c r="CYG110" s="79" t="s">
        <v>14995</v>
      </c>
      <c r="CYH110" s="79" t="s">
        <v>14995</v>
      </c>
      <c r="CYI110" s="79" t="s">
        <v>14995</v>
      </c>
      <c r="CYJ110" s="79" t="s">
        <v>14995</v>
      </c>
      <c r="CYK110" s="79" t="s">
        <v>14995</v>
      </c>
      <c r="CYL110" s="79" t="s">
        <v>14995</v>
      </c>
      <c r="CYM110" s="79" t="s">
        <v>14995</v>
      </c>
      <c r="CYN110" s="79" t="s">
        <v>14995</v>
      </c>
      <c r="CYO110" s="79" t="s">
        <v>14995</v>
      </c>
      <c r="CYP110" s="79" t="s">
        <v>14995</v>
      </c>
      <c r="CYQ110" s="79" t="s">
        <v>14995</v>
      </c>
      <c r="CYR110" s="79" t="s">
        <v>14995</v>
      </c>
      <c r="CYS110" s="79" t="s">
        <v>14995</v>
      </c>
      <c r="CYT110" s="79" t="s">
        <v>14995</v>
      </c>
      <c r="CYU110" s="79" t="s">
        <v>14995</v>
      </c>
      <c r="CYV110" s="79" t="s">
        <v>14995</v>
      </c>
      <c r="CYW110" s="79" t="s">
        <v>14995</v>
      </c>
      <c r="CYX110" s="79" t="s">
        <v>14995</v>
      </c>
      <c r="CYY110" s="79" t="s">
        <v>14995</v>
      </c>
      <c r="CYZ110" s="79" t="s">
        <v>14995</v>
      </c>
      <c r="CZA110" s="79" t="s">
        <v>14995</v>
      </c>
      <c r="CZB110" s="79" t="s">
        <v>14995</v>
      </c>
      <c r="CZC110" s="79" t="s">
        <v>14995</v>
      </c>
      <c r="CZD110" s="79" t="s">
        <v>14995</v>
      </c>
      <c r="CZE110" s="79" t="s">
        <v>14995</v>
      </c>
      <c r="CZF110" s="79" t="s">
        <v>14995</v>
      </c>
      <c r="CZG110" s="79" t="s">
        <v>14995</v>
      </c>
      <c r="CZH110" s="79" t="s">
        <v>14995</v>
      </c>
      <c r="CZI110" s="79" t="s">
        <v>14995</v>
      </c>
      <c r="CZJ110" s="79" t="s">
        <v>14995</v>
      </c>
      <c r="CZK110" s="79" t="s">
        <v>14995</v>
      </c>
      <c r="CZL110" s="79" t="s">
        <v>14995</v>
      </c>
      <c r="CZM110" s="79" t="s">
        <v>14995</v>
      </c>
      <c r="CZN110" s="79" t="s">
        <v>14995</v>
      </c>
      <c r="CZO110" s="79" t="s">
        <v>14995</v>
      </c>
      <c r="CZP110" s="79" t="s">
        <v>14995</v>
      </c>
      <c r="CZQ110" s="79" t="s">
        <v>14995</v>
      </c>
      <c r="CZR110" s="79" t="s">
        <v>14995</v>
      </c>
      <c r="CZS110" s="79" t="s">
        <v>14995</v>
      </c>
      <c r="CZT110" s="79" t="s">
        <v>14995</v>
      </c>
      <c r="CZU110" s="79" t="s">
        <v>14995</v>
      </c>
      <c r="CZV110" s="79" t="s">
        <v>14995</v>
      </c>
      <c r="CZW110" s="79" t="s">
        <v>14995</v>
      </c>
      <c r="CZX110" s="79" t="s">
        <v>14995</v>
      </c>
      <c r="CZY110" s="79" t="s">
        <v>14995</v>
      </c>
      <c r="CZZ110" s="79" t="s">
        <v>14995</v>
      </c>
      <c r="DAA110" s="79" t="s">
        <v>14995</v>
      </c>
      <c r="DAB110" s="79" t="s">
        <v>14995</v>
      </c>
      <c r="DAC110" s="79" t="s">
        <v>14995</v>
      </c>
      <c r="DAD110" s="79" t="s">
        <v>14995</v>
      </c>
      <c r="DAE110" s="79" t="s">
        <v>14995</v>
      </c>
      <c r="DAF110" s="79" t="s">
        <v>14995</v>
      </c>
      <c r="DAG110" s="79" t="s">
        <v>14995</v>
      </c>
      <c r="DAH110" s="79" t="s">
        <v>14995</v>
      </c>
      <c r="DAI110" s="79" t="s">
        <v>14995</v>
      </c>
      <c r="DAJ110" s="79" t="s">
        <v>14995</v>
      </c>
      <c r="DAK110" s="79" t="s">
        <v>14995</v>
      </c>
      <c r="DAL110" s="79" t="s">
        <v>14995</v>
      </c>
      <c r="DAM110" s="79" t="s">
        <v>14995</v>
      </c>
      <c r="DAN110" s="79" t="s">
        <v>14995</v>
      </c>
      <c r="DAO110" s="79" t="s">
        <v>14995</v>
      </c>
      <c r="DAP110" s="79" t="s">
        <v>14995</v>
      </c>
      <c r="DAQ110" s="79" t="s">
        <v>14995</v>
      </c>
      <c r="DAR110" s="79" t="s">
        <v>14995</v>
      </c>
      <c r="DAS110" s="79" t="s">
        <v>14995</v>
      </c>
      <c r="DAT110" s="79" t="s">
        <v>14995</v>
      </c>
      <c r="DAU110" s="79" t="s">
        <v>14995</v>
      </c>
      <c r="DAV110" s="79" t="s">
        <v>14995</v>
      </c>
      <c r="DAW110" s="79" t="s">
        <v>14995</v>
      </c>
      <c r="DAX110" s="79" t="s">
        <v>14995</v>
      </c>
      <c r="DAY110" s="79" t="s">
        <v>14995</v>
      </c>
      <c r="DAZ110" s="79" t="s">
        <v>14995</v>
      </c>
      <c r="DBA110" s="79" t="s">
        <v>14995</v>
      </c>
      <c r="DBB110" s="79" t="s">
        <v>14995</v>
      </c>
      <c r="DBC110" s="79" t="s">
        <v>14995</v>
      </c>
      <c r="DBD110" s="79" t="s">
        <v>14995</v>
      </c>
      <c r="DBE110" s="79" t="s">
        <v>14995</v>
      </c>
      <c r="DBF110" s="79" t="s">
        <v>14995</v>
      </c>
      <c r="DBG110" s="79" t="s">
        <v>14995</v>
      </c>
      <c r="DBH110" s="79" t="s">
        <v>14995</v>
      </c>
      <c r="DBI110" s="79" t="s">
        <v>14995</v>
      </c>
      <c r="DBJ110" s="79" t="s">
        <v>14995</v>
      </c>
      <c r="DBK110" s="79" t="s">
        <v>14995</v>
      </c>
      <c r="DBL110" s="79" t="s">
        <v>14995</v>
      </c>
      <c r="DBM110" s="79" t="s">
        <v>14995</v>
      </c>
      <c r="DBN110" s="79" t="s">
        <v>14995</v>
      </c>
      <c r="DBO110" s="79" t="s">
        <v>14995</v>
      </c>
      <c r="DBP110" s="79" t="s">
        <v>14995</v>
      </c>
      <c r="DBQ110" s="79" t="s">
        <v>14995</v>
      </c>
      <c r="DBR110" s="79" t="s">
        <v>14995</v>
      </c>
      <c r="DBS110" s="79" t="s">
        <v>14995</v>
      </c>
      <c r="DBT110" s="79" t="s">
        <v>14995</v>
      </c>
      <c r="DBU110" s="79" t="s">
        <v>14995</v>
      </c>
      <c r="DBV110" s="79" t="s">
        <v>14995</v>
      </c>
      <c r="DBW110" s="79" t="s">
        <v>14995</v>
      </c>
      <c r="DBX110" s="79" t="s">
        <v>14995</v>
      </c>
      <c r="DBY110" s="79" t="s">
        <v>14995</v>
      </c>
      <c r="DBZ110" s="79" t="s">
        <v>14995</v>
      </c>
      <c r="DCA110" s="79" t="s">
        <v>14995</v>
      </c>
      <c r="DCB110" s="79" t="s">
        <v>14995</v>
      </c>
      <c r="DCC110" s="79" t="s">
        <v>14995</v>
      </c>
      <c r="DCD110" s="79" t="s">
        <v>14995</v>
      </c>
      <c r="DCE110" s="79" t="s">
        <v>14995</v>
      </c>
      <c r="DCF110" s="79" t="s">
        <v>14995</v>
      </c>
      <c r="DCG110" s="79" t="s">
        <v>14995</v>
      </c>
      <c r="DCH110" s="79" t="s">
        <v>14995</v>
      </c>
      <c r="DCI110" s="79" t="s">
        <v>14995</v>
      </c>
      <c r="DCJ110" s="79" t="s">
        <v>14995</v>
      </c>
      <c r="DCK110" s="79" t="s">
        <v>14995</v>
      </c>
      <c r="DCL110" s="79" t="s">
        <v>14995</v>
      </c>
      <c r="DCM110" s="79" t="s">
        <v>14995</v>
      </c>
      <c r="DCN110" s="79" t="s">
        <v>14995</v>
      </c>
      <c r="DCO110" s="79" t="s">
        <v>14995</v>
      </c>
      <c r="DCP110" s="79" t="s">
        <v>14995</v>
      </c>
      <c r="DCQ110" s="79" t="s">
        <v>14995</v>
      </c>
      <c r="DCR110" s="79" t="s">
        <v>14995</v>
      </c>
      <c r="DCS110" s="79" t="s">
        <v>14995</v>
      </c>
      <c r="DCT110" s="79" t="s">
        <v>14995</v>
      </c>
      <c r="DCU110" s="79" t="s">
        <v>14995</v>
      </c>
      <c r="DCV110" s="79" t="s">
        <v>14995</v>
      </c>
      <c r="DCW110" s="79" t="s">
        <v>14995</v>
      </c>
      <c r="DCX110" s="79" t="s">
        <v>14995</v>
      </c>
      <c r="DCY110" s="79" t="s">
        <v>14995</v>
      </c>
      <c r="DCZ110" s="79" t="s">
        <v>14995</v>
      </c>
      <c r="DDA110" s="79" t="s">
        <v>14995</v>
      </c>
      <c r="DDB110" s="79" t="s">
        <v>14995</v>
      </c>
      <c r="DDC110" s="79" t="s">
        <v>14995</v>
      </c>
      <c r="DDD110" s="79" t="s">
        <v>14995</v>
      </c>
      <c r="DDE110" s="79" t="s">
        <v>14995</v>
      </c>
      <c r="DDF110" s="79" t="s">
        <v>14995</v>
      </c>
      <c r="DDG110" s="79" t="s">
        <v>14995</v>
      </c>
      <c r="DDH110" s="79" t="s">
        <v>14995</v>
      </c>
      <c r="DDI110" s="79" t="s">
        <v>14995</v>
      </c>
      <c r="DDJ110" s="79" t="s">
        <v>14995</v>
      </c>
      <c r="DDK110" s="79" t="s">
        <v>14995</v>
      </c>
      <c r="DDL110" s="79" t="s">
        <v>14995</v>
      </c>
      <c r="DDM110" s="79" t="s">
        <v>14995</v>
      </c>
      <c r="DDN110" s="79" t="s">
        <v>14995</v>
      </c>
      <c r="DDO110" s="79" t="s">
        <v>14995</v>
      </c>
      <c r="DDP110" s="79" t="s">
        <v>14995</v>
      </c>
      <c r="DDQ110" s="79" t="s">
        <v>14995</v>
      </c>
      <c r="DDR110" s="79" t="s">
        <v>14995</v>
      </c>
      <c r="DDS110" s="79" t="s">
        <v>14995</v>
      </c>
      <c r="DDT110" s="79" t="s">
        <v>14995</v>
      </c>
      <c r="DDU110" s="79" t="s">
        <v>14995</v>
      </c>
      <c r="DDV110" s="79" t="s">
        <v>14995</v>
      </c>
      <c r="DDW110" s="79" t="s">
        <v>14995</v>
      </c>
      <c r="DDX110" s="79" t="s">
        <v>14995</v>
      </c>
      <c r="DDY110" s="79" t="s">
        <v>14995</v>
      </c>
      <c r="DDZ110" s="79" t="s">
        <v>14995</v>
      </c>
      <c r="DEA110" s="79" t="s">
        <v>14995</v>
      </c>
      <c r="DEB110" s="79" t="s">
        <v>14995</v>
      </c>
      <c r="DEC110" s="79" t="s">
        <v>14995</v>
      </c>
      <c r="DED110" s="79" t="s">
        <v>14995</v>
      </c>
      <c r="DEE110" s="79" t="s">
        <v>14995</v>
      </c>
      <c r="DEF110" s="79" t="s">
        <v>14995</v>
      </c>
      <c r="DEG110" s="79" t="s">
        <v>14995</v>
      </c>
      <c r="DEH110" s="79" t="s">
        <v>14995</v>
      </c>
      <c r="DEI110" s="79" t="s">
        <v>14995</v>
      </c>
      <c r="DEJ110" s="79" t="s">
        <v>14995</v>
      </c>
      <c r="DEK110" s="79" t="s">
        <v>14995</v>
      </c>
      <c r="DEL110" s="79" t="s">
        <v>14995</v>
      </c>
      <c r="DEM110" s="79" t="s">
        <v>14995</v>
      </c>
      <c r="DEN110" s="79" t="s">
        <v>14995</v>
      </c>
      <c r="DEO110" s="79" t="s">
        <v>14995</v>
      </c>
      <c r="DEP110" s="79" t="s">
        <v>14995</v>
      </c>
      <c r="DEQ110" s="79" t="s">
        <v>14995</v>
      </c>
      <c r="DER110" s="79" t="s">
        <v>14995</v>
      </c>
      <c r="DES110" s="79" t="s">
        <v>14995</v>
      </c>
      <c r="DET110" s="79" t="s">
        <v>14995</v>
      </c>
      <c r="DEU110" s="79" t="s">
        <v>14995</v>
      </c>
      <c r="DEV110" s="79" t="s">
        <v>14995</v>
      </c>
      <c r="DEW110" s="79" t="s">
        <v>14995</v>
      </c>
      <c r="DEX110" s="79" t="s">
        <v>14995</v>
      </c>
      <c r="DEY110" s="79" t="s">
        <v>14995</v>
      </c>
      <c r="DEZ110" s="79" t="s">
        <v>14995</v>
      </c>
      <c r="DFA110" s="79" t="s">
        <v>14995</v>
      </c>
      <c r="DFB110" s="79" t="s">
        <v>14995</v>
      </c>
      <c r="DFC110" s="79" t="s">
        <v>14995</v>
      </c>
      <c r="DFD110" s="79" t="s">
        <v>14995</v>
      </c>
      <c r="DFE110" s="79" t="s">
        <v>14995</v>
      </c>
      <c r="DFF110" s="79" t="s">
        <v>14995</v>
      </c>
      <c r="DFG110" s="79" t="s">
        <v>14995</v>
      </c>
      <c r="DFH110" s="79" t="s">
        <v>14995</v>
      </c>
      <c r="DFI110" s="79" t="s">
        <v>14995</v>
      </c>
      <c r="DFJ110" s="79" t="s">
        <v>14995</v>
      </c>
      <c r="DFK110" s="79" t="s">
        <v>14995</v>
      </c>
      <c r="DFL110" s="79" t="s">
        <v>14995</v>
      </c>
      <c r="DFM110" s="79" t="s">
        <v>14995</v>
      </c>
      <c r="DFN110" s="79" t="s">
        <v>14995</v>
      </c>
      <c r="DFO110" s="79" t="s">
        <v>14995</v>
      </c>
      <c r="DFP110" s="79" t="s">
        <v>14995</v>
      </c>
      <c r="DFQ110" s="79" t="s">
        <v>14995</v>
      </c>
      <c r="DFR110" s="79" t="s">
        <v>14995</v>
      </c>
      <c r="DFS110" s="79" t="s">
        <v>14995</v>
      </c>
      <c r="DFT110" s="79" t="s">
        <v>14995</v>
      </c>
      <c r="DFU110" s="79" t="s">
        <v>14995</v>
      </c>
      <c r="DFV110" s="79" t="s">
        <v>14995</v>
      </c>
      <c r="DFW110" s="79" t="s">
        <v>14995</v>
      </c>
      <c r="DFX110" s="79" t="s">
        <v>14995</v>
      </c>
      <c r="DFY110" s="79" t="s">
        <v>14995</v>
      </c>
      <c r="DFZ110" s="79" t="s">
        <v>14995</v>
      </c>
      <c r="DGA110" s="79" t="s">
        <v>14995</v>
      </c>
      <c r="DGB110" s="79" t="s">
        <v>14995</v>
      </c>
      <c r="DGC110" s="79" t="s">
        <v>14995</v>
      </c>
      <c r="DGD110" s="79" t="s">
        <v>14995</v>
      </c>
      <c r="DGE110" s="79" t="s">
        <v>14995</v>
      </c>
      <c r="DGF110" s="79" t="s">
        <v>14995</v>
      </c>
      <c r="DGG110" s="79" t="s">
        <v>14995</v>
      </c>
      <c r="DGH110" s="79" t="s">
        <v>14995</v>
      </c>
      <c r="DGI110" s="79" t="s">
        <v>14995</v>
      </c>
      <c r="DGJ110" s="79" t="s">
        <v>14995</v>
      </c>
      <c r="DGK110" s="79" t="s">
        <v>14995</v>
      </c>
      <c r="DGL110" s="79" t="s">
        <v>14995</v>
      </c>
      <c r="DGM110" s="79" t="s">
        <v>14995</v>
      </c>
      <c r="DGN110" s="79" t="s">
        <v>14995</v>
      </c>
      <c r="DGO110" s="79" t="s">
        <v>14995</v>
      </c>
      <c r="DGP110" s="79" t="s">
        <v>14995</v>
      </c>
      <c r="DGQ110" s="79" t="s">
        <v>14995</v>
      </c>
      <c r="DGR110" s="79" t="s">
        <v>14995</v>
      </c>
      <c r="DGS110" s="79" t="s">
        <v>14995</v>
      </c>
      <c r="DGT110" s="79" t="s">
        <v>14995</v>
      </c>
      <c r="DGU110" s="79" t="s">
        <v>14995</v>
      </c>
      <c r="DGV110" s="79" t="s">
        <v>14995</v>
      </c>
      <c r="DGW110" s="79" t="s">
        <v>14995</v>
      </c>
      <c r="DGX110" s="79" t="s">
        <v>14995</v>
      </c>
      <c r="DGY110" s="79" t="s">
        <v>14995</v>
      </c>
      <c r="DGZ110" s="79" t="s">
        <v>14995</v>
      </c>
      <c r="DHA110" s="79" t="s">
        <v>14995</v>
      </c>
      <c r="DHB110" s="79" t="s">
        <v>14995</v>
      </c>
      <c r="DHC110" s="79" t="s">
        <v>14995</v>
      </c>
      <c r="DHD110" s="79" t="s">
        <v>14995</v>
      </c>
      <c r="DHE110" s="79" t="s">
        <v>14995</v>
      </c>
      <c r="DHF110" s="79" t="s">
        <v>14995</v>
      </c>
      <c r="DHG110" s="79" t="s">
        <v>14995</v>
      </c>
      <c r="DHH110" s="79" t="s">
        <v>14995</v>
      </c>
      <c r="DHI110" s="79" t="s">
        <v>14995</v>
      </c>
      <c r="DHJ110" s="79" t="s">
        <v>14995</v>
      </c>
      <c r="DHK110" s="79" t="s">
        <v>14995</v>
      </c>
      <c r="DHL110" s="79" t="s">
        <v>14995</v>
      </c>
      <c r="DHM110" s="79" t="s">
        <v>14995</v>
      </c>
      <c r="DHN110" s="79" t="s">
        <v>14995</v>
      </c>
      <c r="DHO110" s="79" t="s">
        <v>14995</v>
      </c>
      <c r="DHP110" s="79" t="s">
        <v>14995</v>
      </c>
      <c r="DHQ110" s="79" t="s">
        <v>14995</v>
      </c>
      <c r="DHR110" s="79" t="s">
        <v>14995</v>
      </c>
      <c r="DHS110" s="79" t="s">
        <v>14995</v>
      </c>
      <c r="DHT110" s="79" t="s">
        <v>14995</v>
      </c>
      <c r="DHU110" s="79" t="s">
        <v>14995</v>
      </c>
      <c r="DHV110" s="79" t="s">
        <v>14995</v>
      </c>
      <c r="DHW110" s="79" t="s">
        <v>14995</v>
      </c>
      <c r="DHX110" s="79" t="s">
        <v>14995</v>
      </c>
      <c r="DHY110" s="79" t="s">
        <v>14995</v>
      </c>
      <c r="DHZ110" s="79" t="s">
        <v>14995</v>
      </c>
      <c r="DIA110" s="79" t="s">
        <v>14995</v>
      </c>
      <c r="DIB110" s="79" t="s">
        <v>14995</v>
      </c>
      <c r="DIC110" s="79" t="s">
        <v>14995</v>
      </c>
      <c r="DID110" s="79" t="s">
        <v>14995</v>
      </c>
      <c r="DIE110" s="79" t="s">
        <v>14995</v>
      </c>
      <c r="DIF110" s="79" t="s">
        <v>14995</v>
      </c>
      <c r="DIG110" s="79" t="s">
        <v>14995</v>
      </c>
      <c r="DIH110" s="79" t="s">
        <v>14995</v>
      </c>
      <c r="DII110" s="79" t="s">
        <v>14995</v>
      </c>
      <c r="DIJ110" s="79" t="s">
        <v>14995</v>
      </c>
      <c r="DIK110" s="79" t="s">
        <v>14995</v>
      </c>
      <c r="DIL110" s="79" t="s">
        <v>14995</v>
      </c>
      <c r="DIM110" s="79" t="s">
        <v>14995</v>
      </c>
      <c r="DIN110" s="79" t="s">
        <v>14995</v>
      </c>
      <c r="DIO110" s="79" t="s">
        <v>14995</v>
      </c>
      <c r="DIP110" s="79" t="s">
        <v>14995</v>
      </c>
      <c r="DIQ110" s="79" t="s">
        <v>14995</v>
      </c>
      <c r="DIR110" s="79" t="s">
        <v>14995</v>
      </c>
      <c r="DIS110" s="79" t="s">
        <v>14995</v>
      </c>
      <c r="DIT110" s="79" t="s">
        <v>14995</v>
      </c>
      <c r="DIU110" s="79" t="s">
        <v>14995</v>
      </c>
      <c r="DIV110" s="79" t="s">
        <v>14995</v>
      </c>
      <c r="DIW110" s="79" t="s">
        <v>14995</v>
      </c>
      <c r="DIX110" s="79" t="s">
        <v>14995</v>
      </c>
      <c r="DIY110" s="79" t="s">
        <v>14995</v>
      </c>
      <c r="DIZ110" s="79" t="s">
        <v>14995</v>
      </c>
      <c r="DJA110" s="79" t="s">
        <v>14995</v>
      </c>
      <c r="DJB110" s="79" t="s">
        <v>14995</v>
      </c>
      <c r="DJC110" s="79" t="s">
        <v>14995</v>
      </c>
      <c r="DJD110" s="79" t="s">
        <v>14995</v>
      </c>
      <c r="DJE110" s="79" t="s">
        <v>14995</v>
      </c>
      <c r="DJF110" s="79" t="s">
        <v>14995</v>
      </c>
      <c r="DJG110" s="79" t="s">
        <v>14995</v>
      </c>
      <c r="DJH110" s="79" t="s">
        <v>14995</v>
      </c>
      <c r="DJI110" s="79" t="s">
        <v>14995</v>
      </c>
      <c r="DJJ110" s="79" t="s">
        <v>14995</v>
      </c>
      <c r="DJK110" s="79" t="s">
        <v>14995</v>
      </c>
      <c r="DJL110" s="79" t="s">
        <v>14995</v>
      </c>
      <c r="DJM110" s="79" t="s">
        <v>14995</v>
      </c>
      <c r="DJN110" s="79" t="s">
        <v>14995</v>
      </c>
      <c r="DJO110" s="79" t="s">
        <v>14995</v>
      </c>
      <c r="DJP110" s="79" t="s">
        <v>14995</v>
      </c>
      <c r="DJQ110" s="79" t="s">
        <v>14995</v>
      </c>
      <c r="DJR110" s="79" t="s">
        <v>14995</v>
      </c>
      <c r="DJS110" s="79" t="s">
        <v>14995</v>
      </c>
      <c r="DJT110" s="79" t="s">
        <v>14995</v>
      </c>
      <c r="DJU110" s="79" t="s">
        <v>14995</v>
      </c>
      <c r="DJV110" s="79" t="s">
        <v>14995</v>
      </c>
      <c r="DJW110" s="79" t="s">
        <v>14995</v>
      </c>
      <c r="DJX110" s="79" t="s">
        <v>14995</v>
      </c>
      <c r="DJY110" s="79" t="s">
        <v>14995</v>
      </c>
      <c r="DJZ110" s="79" t="s">
        <v>14995</v>
      </c>
      <c r="DKA110" s="79" t="s">
        <v>14995</v>
      </c>
      <c r="DKB110" s="79" t="s">
        <v>14995</v>
      </c>
      <c r="DKC110" s="79" t="s">
        <v>14995</v>
      </c>
      <c r="DKD110" s="79" t="s">
        <v>14995</v>
      </c>
      <c r="DKE110" s="79" t="s">
        <v>14995</v>
      </c>
      <c r="DKF110" s="79" t="s">
        <v>14995</v>
      </c>
      <c r="DKG110" s="79" t="s">
        <v>14995</v>
      </c>
      <c r="DKH110" s="79" t="s">
        <v>14995</v>
      </c>
      <c r="DKI110" s="79" t="s">
        <v>14995</v>
      </c>
      <c r="DKJ110" s="79" t="s">
        <v>14995</v>
      </c>
      <c r="DKK110" s="79" t="s">
        <v>14995</v>
      </c>
      <c r="DKL110" s="79" t="s">
        <v>14995</v>
      </c>
      <c r="DKM110" s="79" t="s">
        <v>14995</v>
      </c>
      <c r="DKN110" s="79" t="s">
        <v>14995</v>
      </c>
      <c r="DKO110" s="79" t="s">
        <v>14995</v>
      </c>
      <c r="DKP110" s="79" t="s">
        <v>14995</v>
      </c>
      <c r="DKQ110" s="79" t="s">
        <v>14995</v>
      </c>
      <c r="DKR110" s="79" t="s">
        <v>14995</v>
      </c>
      <c r="DKS110" s="79" t="s">
        <v>14995</v>
      </c>
      <c r="DKT110" s="79" t="s">
        <v>14995</v>
      </c>
      <c r="DKU110" s="79" t="s">
        <v>14995</v>
      </c>
      <c r="DKV110" s="79" t="s">
        <v>14995</v>
      </c>
      <c r="DKW110" s="79" t="s">
        <v>14995</v>
      </c>
      <c r="DKX110" s="79" t="s">
        <v>14995</v>
      </c>
      <c r="DKY110" s="79" t="s">
        <v>14995</v>
      </c>
      <c r="DKZ110" s="79" t="s">
        <v>14995</v>
      </c>
      <c r="DLA110" s="79" t="s">
        <v>14995</v>
      </c>
      <c r="DLB110" s="79" t="s">
        <v>14995</v>
      </c>
      <c r="DLC110" s="79" t="s">
        <v>14995</v>
      </c>
      <c r="DLD110" s="79" t="s">
        <v>14995</v>
      </c>
      <c r="DLE110" s="79" t="s">
        <v>14995</v>
      </c>
      <c r="DLF110" s="79" t="s">
        <v>14995</v>
      </c>
      <c r="DLG110" s="79" t="s">
        <v>14995</v>
      </c>
      <c r="DLH110" s="79" t="s">
        <v>14995</v>
      </c>
      <c r="DLI110" s="79" t="s">
        <v>14995</v>
      </c>
      <c r="DLJ110" s="79" t="s">
        <v>14995</v>
      </c>
      <c r="DLK110" s="79" t="s">
        <v>14995</v>
      </c>
      <c r="DLL110" s="79" t="s">
        <v>14995</v>
      </c>
      <c r="DLM110" s="79" t="s">
        <v>14995</v>
      </c>
      <c r="DLN110" s="79" t="s">
        <v>14995</v>
      </c>
      <c r="DLO110" s="79" t="s">
        <v>14995</v>
      </c>
      <c r="DLP110" s="79" t="s">
        <v>14995</v>
      </c>
      <c r="DLQ110" s="79" t="s">
        <v>14995</v>
      </c>
      <c r="DLR110" s="79" t="s">
        <v>14995</v>
      </c>
      <c r="DLS110" s="79" t="s">
        <v>14995</v>
      </c>
      <c r="DLT110" s="79" t="s">
        <v>14995</v>
      </c>
      <c r="DLU110" s="79" t="s">
        <v>14995</v>
      </c>
      <c r="DLV110" s="79" t="s">
        <v>14995</v>
      </c>
      <c r="DLW110" s="79" t="s">
        <v>14995</v>
      </c>
      <c r="DLX110" s="79" t="s">
        <v>14995</v>
      </c>
      <c r="DLY110" s="79" t="s">
        <v>14995</v>
      </c>
      <c r="DLZ110" s="79" t="s">
        <v>14995</v>
      </c>
      <c r="DMA110" s="79" t="s">
        <v>14995</v>
      </c>
      <c r="DMB110" s="79" t="s">
        <v>14995</v>
      </c>
      <c r="DMC110" s="79" t="s">
        <v>14995</v>
      </c>
      <c r="DMD110" s="79" t="s">
        <v>14995</v>
      </c>
      <c r="DME110" s="79" t="s">
        <v>14995</v>
      </c>
      <c r="DMF110" s="79" t="s">
        <v>14995</v>
      </c>
      <c r="DMG110" s="79" t="s">
        <v>14995</v>
      </c>
      <c r="DMH110" s="79" t="s">
        <v>14995</v>
      </c>
      <c r="DMI110" s="79" t="s">
        <v>14995</v>
      </c>
      <c r="DMJ110" s="79" t="s">
        <v>14995</v>
      </c>
      <c r="DMK110" s="79" t="s">
        <v>14995</v>
      </c>
      <c r="DML110" s="79" t="s">
        <v>14995</v>
      </c>
      <c r="DMM110" s="79" t="s">
        <v>14995</v>
      </c>
      <c r="DMN110" s="79" t="s">
        <v>14995</v>
      </c>
      <c r="DMO110" s="79" t="s">
        <v>14995</v>
      </c>
      <c r="DMP110" s="79" t="s">
        <v>14995</v>
      </c>
      <c r="DMQ110" s="79" t="s">
        <v>14995</v>
      </c>
      <c r="DMR110" s="79" t="s">
        <v>14995</v>
      </c>
      <c r="DMS110" s="79" t="s">
        <v>14995</v>
      </c>
      <c r="DMT110" s="79" t="s">
        <v>14995</v>
      </c>
      <c r="DMU110" s="79" t="s">
        <v>14995</v>
      </c>
      <c r="DMV110" s="79" t="s">
        <v>14995</v>
      </c>
      <c r="DMW110" s="79" t="s">
        <v>14995</v>
      </c>
      <c r="DMX110" s="79" t="s">
        <v>14995</v>
      </c>
      <c r="DMY110" s="79" t="s">
        <v>14995</v>
      </c>
      <c r="DMZ110" s="79" t="s">
        <v>14995</v>
      </c>
      <c r="DNA110" s="79" t="s">
        <v>14995</v>
      </c>
      <c r="DNB110" s="79" t="s">
        <v>14995</v>
      </c>
      <c r="DNC110" s="79" t="s">
        <v>14995</v>
      </c>
      <c r="DND110" s="79" t="s">
        <v>14995</v>
      </c>
      <c r="DNE110" s="79" t="s">
        <v>14995</v>
      </c>
      <c r="DNF110" s="79" t="s">
        <v>14995</v>
      </c>
      <c r="DNG110" s="79" t="s">
        <v>14995</v>
      </c>
      <c r="DNH110" s="79" t="s">
        <v>14995</v>
      </c>
      <c r="DNI110" s="79" t="s">
        <v>14995</v>
      </c>
      <c r="DNJ110" s="79" t="s">
        <v>14995</v>
      </c>
      <c r="DNK110" s="79" t="s">
        <v>14995</v>
      </c>
      <c r="DNL110" s="79" t="s">
        <v>14995</v>
      </c>
      <c r="DNM110" s="79" t="s">
        <v>14995</v>
      </c>
      <c r="DNN110" s="79" t="s">
        <v>14995</v>
      </c>
      <c r="DNO110" s="79" t="s">
        <v>14995</v>
      </c>
      <c r="DNP110" s="79" t="s">
        <v>14995</v>
      </c>
      <c r="DNQ110" s="79" t="s">
        <v>14995</v>
      </c>
      <c r="DNR110" s="79" t="s">
        <v>14995</v>
      </c>
      <c r="DNS110" s="79" t="s">
        <v>14995</v>
      </c>
      <c r="DNT110" s="79" t="s">
        <v>14995</v>
      </c>
      <c r="DNU110" s="79" t="s">
        <v>14995</v>
      </c>
      <c r="DNV110" s="79" t="s">
        <v>14995</v>
      </c>
      <c r="DNW110" s="79" t="s">
        <v>14995</v>
      </c>
      <c r="DNX110" s="79" t="s">
        <v>14995</v>
      </c>
      <c r="DNY110" s="79" t="s">
        <v>14995</v>
      </c>
      <c r="DNZ110" s="79" t="s">
        <v>14995</v>
      </c>
      <c r="DOA110" s="79" t="s">
        <v>14995</v>
      </c>
      <c r="DOB110" s="79" t="s">
        <v>14995</v>
      </c>
      <c r="DOC110" s="79" t="s">
        <v>14995</v>
      </c>
      <c r="DOD110" s="79" t="s">
        <v>14995</v>
      </c>
      <c r="DOE110" s="79" t="s">
        <v>14995</v>
      </c>
      <c r="DOF110" s="79" t="s">
        <v>14995</v>
      </c>
      <c r="DOG110" s="79" t="s">
        <v>14995</v>
      </c>
      <c r="DOH110" s="79" t="s">
        <v>14995</v>
      </c>
      <c r="DOI110" s="79" t="s">
        <v>14995</v>
      </c>
      <c r="DOJ110" s="79" t="s">
        <v>14995</v>
      </c>
      <c r="DOK110" s="79" t="s">
        <v>14995</v>
      </c>
      <c r="DOL110" s="79" t="s">
        <v>14995</v>
      </c>
      <c r="DOM110" s="79" t="s">
        <v>14995</v>
      </c>
      <c r="DON110" s="79" t="s">
        <v>14995</v>
      </c>
      <c r="DOO110" s="79" t="s">
        <v>14995</v>
      </c>
      <c r="DOP110" s="79" t="s">
        <v>14995</v>
      </c>
      <c r="DOQ110" s="79" t="s">
        <v>14995</v>
      </c>
      <c r="DOR110" s="79" t="s">
        <v>14995</v>
      </c>
      <c r="DOS110" s="79" t="s">
        <v>14995</v>
      </c>
      <c r="DOT110" s="79" t="s">
        <v>14995</v>
      </c>
      <c r="DOU110" s="79" t="s">
        <v>14995</v>
      </c>
      <c r="DOV110" s="79" t="s">
        <v>14995</v>
      </c>
      <c r="DOW110" s="79" t="s">
        <v>14995</v>
      </c>
      <c r="DOX110" s="79" t="s">
        <v>14995</v>
      </c>
      <c r="DOY110" s="79" t="s">
        <v>14995</v>
      </c>
      <c r="DOZ110" s="79" t="s">
        <v>14995</v>
      </c>
      <c r="DPA110" s="79" t="s">
        <v>14995</v>
      </c>
      <c r="DPB110" s="79" t="s">
        <v>14995</v>
      </c>
      <c r="DPC110" s="79" t="s">
        <v>14995</v>
      </c>
      <c r="DPD110" s="79" t="s">
        <v>14995</v>
      </c>
      <c r="DPE110" s="79" t="s">
        <v>14995</v>
      </c>
      <c r="DPF110" s="79" t="s">
        <v>14995</v>
      </c>
      <c r="DPG110" s="79" t="s">
        <v>14995</v>
      </c>
      <c r="DPH110" s="79" t="s">
        <v>14995</v>
      </c>
      <c r="DPI110" s="79" t="s">
        <v>14995</v>
      </c>
      <c r="DPJ110" s="79" t="s">
        <v>14995</v>
      </c>
      <c r="DPK110" s="79" t="s">
        <v>14995</v>
      </c>
      <c r="DPL110" s="79" t="s">
        <v>14995</v>
      </c>
      <c r="DPM110" s="79" t="s">
        <v>14995</v>
      </c>
      <c r="DPN110" s="79" t="s">
        <v>14995</v>
      </c>
      <c r="DPO110" s="79" t="s">
        <v>14995</v>
      </c>
      <c r="DPP110" s="79" t="s">
        <v>14995</v>
      </c>
      <c r="DPQ110" s="79" t="s">
        <v>14995</v>
      </c>
      <c r="DPR110" s="79" t="s">
        <v>14995</v>
      </c>
      <c r="DPS110" s="79" t="s">
        <v>14995</v>
      </c>
      <c r="DPT110" s="79" t="s">
        <v>14995</v>
      </c>
      <c r="DPU110" s="79" t="s">
        <v>14995</v>
      </c>
      <c r="DPV110" s="79" t="s">
        <v>14995</v>
      </c>
      <c r="DPW110" s="79" t="s">
        <v>14995</v>
      </c>
      <c r="DPX110" s="79" t="s">
        <v>14995</v>
      </c>
      <c r="DPY110" s="79" t="s">
        <v>14995</v>
      </c>
      <c r="DPZ110" s="79" t="s">
        <v>14995</v>
      </c>
      <c r="DQA110" s="79" t="s">
        <v>14995</v>
      </c>
      <c r="DQB110" s="79" t="s">
        <v>14995</v>
      </c>
      <c r="DQC110" s="79" t="s">
        <v>14995</v>
      </c>
      <c r="DQD110" s="79" t="s">
        <v>14995</v>
      </c>
      <c r="DQE110" s="79" t="s">
        <v>14995</v>
      </c>
      <c r="DQF110" s="79" t="s">
        <v>14995</v>
      </c>
      <c r="DQG110" s="79" t="s">
        <v>14995</v>
      </c>
      <c r="DQH110" s="79" t="s">
        <v>14995</v>
      </c>
      <c r="DQI110" s="79" t="s">
        <v>14995</v>
      </c>
      <c r="DQJ110" s="79" t="s">
        <v>14995</v>
      </c>
      <c r="DQK110" s="79" t="s">
        <v>14995</v>
      </c>
      <c r="DQL110" s="79" t="s">
        <v>14995</v>
      </c>
      <c r="DQM110" s="79" t="s">
        <v>14995</v>
      </c>
      <c r="DQN110" s="79" t="s">
        <v>14995</v>
      </c>
      <c r="DQO110" s="79" t="s">
        <v>14995</v>
      </c>
      <c r="DQP110" s="79" t="s">
        <v>14995</v>
      </c>
      <c r="DQQ110" s="79" t="s">
        <v>14995</v>
      </c>
      <c r="DQR110" s="79" t="s">
        <v>14995</v>
      </c>
      <c r="DQS110" s="79" t="s">
        <v>14995</v>
      </c>
      <c r="DQT110" s="79" t="s">
        <v>14995</v>
      </c>
      <c r="DQU110" s="79" t="s">
        <v>14995</v>
      </c>
      <c r="DQV110" s="79" t="s">
        <v>14995</v>
      </c>
      <c r="DQW110" s="79" t="s">
        <v>14995</v>
      </c>
      <c r="DQX110" s="79" t="s">
        <v>14995</v>
      </c>
      <c r="DQY110" s="79" t="s">
        <v>14995</v>
      </c>
      <c r="DQZ110" s="79" t="s">
        <v>14995</v>
      </c>
      <c r="DRA110" s="79" t="s">
        <v>14995</v>
      </c>
      <c r="DRB110" s="79" t="s">
        <v>14995</v>
      </c>
      <c r="DRC110" s="79" t="s">
        <v>14995</v>
      </c>
      <c r="DRD110" s="79" t="s">
        <v>14995</v>
      </c>
      <c r="DRE110" s="79" t="s">
        <v>14995</v>
      </c>
      <c r="DRF110" s="79" t="s">
        <v>14995</v>
      </c>
      <c r="DRG110" s="79" t="s">
        <v>14995</v>
      </c>
      <c r="DRH110" s="79" t="s">
        <v>14995</v>
      </c>
      <c r="DRI110" s="79" t="s">
        <v>14995</v>
      </c>
      <c r="DRJ110" s="79" t="s">
        <v>14995</v>
      </c>
      <c r="DRK110" s="79" t="s">
        <v>14995</v>
      </c>
      <c r="DRL110" s="79" t="s">
        <v>14995</v>
      </c>
      <c r="DRM110" s="79" t="s">
        <v>14995</v>
      </c>
      <c r="DRN110" s="79" t="s">
        <v>14995</v>
      </c>
      <c r="DRO110" s="79" t="s">
        <v>14995</v>
      </c>
      <c r="DRP110" s="79" t="s">
        <v>14995</v>
      </c>
      <c r="DRQ110" s="79" t="s">
        <v>14995</v>
      </c>
      <c r="DRR110" s="79" t="s">
        <v>14995</v>
      </c>
      <c r="DRS110" s="79" t="s">
        <v>14995</v>
      </c>
      <c r="DRT110" s="79" t="s">
        <v>14995</v>
      </c>
      <c r="DRU110" s="79" t="s">
        <v>14995</v>
      </c>
      <c r="DRV110" s="79" t="s">
        <v>14995</v>
      </c>
      <c r="DRW110" s="79" t="s">
        <v>14995</v>
      </c>
      <c r="DRX110" s="79" t="s">
        <v>14995</v>
      </c>
      <c r="DRY110" s="79" t="s">
        <v>14995</v>
      </c>
      <c r="DRZ110" s="79" t="s">
        <v>14995</v>
      </c>
      <c r="DSA110" s="79" t="s">
        <v>14995</v>
      </c>
      <c r="DSB110" s="79" t="s">
        <v>14995</v>
      </c>
      <c r="DSC110" s="79" t="s">
        <v>14995</v>
      </c>
      <c r="DSD110" s="79" t="s">
        <v>14995</v>
      </c>
      <c r="DSE110" s="79" t="s">
        <v>14995</v>
      </c>
      <c r="DSF110" s="79" t="s">
        <v>14995</v>
      </c>
      <c r="DSG110" s="79" t="s">
        <v>14995</v>
      </c>
      <c r="DSH110" s="79" t="s">
        <v>14995</v>
      </c>
      <c r="DSI110" s="79" t="s">
        <v>14995</v>
      </c>
      <c r="DSJ110" s="79" t="s">
        <v>14995</v>
      </c>
      <c r="DSK110" s="79" t="s">
        <v>14995</v>
      </c>
      <c r="DSL110" s="79" t="s">
        <v>14995</v>
      </c>
      <c r="DSM110" s="79" t="s">
        <v>14995</v>
      </c>
      <c r="DSN110" s="79" t="s">
        <v>14995</v>
      </c>
      <c r="DSO110" s="79" t="s">
        <v>14995</v>
      </c>
      <c r="DSP110" s="79" t="s">
        <v>14995</v>
      </c>
      <c r="DSQ110" s="79" t="s">
        <v>14995</v>
      </c>
      <c r="DSR110" s="79" t="s">
        <v>14995</v>
      </c>
      <c r="DSS110" s="79" t="s">
        <v>14995</v>
      </c>
      <c r="DST110" s="79" t="s">
        <v>14995</v>
      </c>
      <c r="DSU110" s="79" t="s">
        <v>14995</v>
      </c>
      <c r="DSV110" s="79" t="s">
        <v>14995</v>
      </c>
      <c r="DSW110" s="79" t="s">
        <v>14995</v>
      </c>
      <c r="DSX110" s="79" t="s">
        <v>14995</v>
      </c>
      <c r="DSY110" s="79" t="s">
        <v>14995</v>
      </c>
      <c r="DSZ110" s="79" t="s">
        <v>14995</v>
      </c>
      <c r="DTA110" s="79" t="s">
        <v>14995</v>
      </c>
      <c r="DTB110" s="79" t="s">
        <v>14995</v>
      </c>
      <c r="DTC110" s="79" t="s">
        <v>14995</v>
      </c>
      <c r="DTD110" s="79" t="s">
        <v>14995</v>
      </c>
      <c r="DTE110" s="79" t="s">
        <v>14995</v>
      </c>
      <c r="DTF110" s="79" t="s">
        <v>14995</v>
      </c>
      <c r="DTG110" s="79" t="s">
        <v>14995</v>
      </c>
      <c r="DTH110" s="79" t="s">
        <v>14995</v>
      </c>
      <c r="DTI110" s="79" t="s">
        <v>14995</v>
      </c>
      <c r="DTJ110" s="79" t="s">
        <v>14995</v>
      </c>
      <c r="DTK110" s="79" t="s">
        <v>14995</v>
      </c>
      <c r="DTL110" s="79" t="s">
        <v>14995</v>
      </c>
      <c r="DTM110" s="79" t="s">
        <v>14995</v>
      </c>
      <c r="DTN110" s="79" t="s">
        <v>14995</v>
      </c>
      <c r="DTO110" s="79" t="s">
        <v>14995</v>
      </c>
      <c r="DTP110" s="79" t="s">
        <v>14995</v>
      </c>
      <c r="DTQ110" s="79" t="s">
        <v>14995</v>
      </c>
      <c r="DTR110" s="79" t="s">
        <v>14995</v>
      </c>
      <c r="DTS110" s="79" t="s">
        <v>14995</v>
      </c>
      <c r="DTT110" s="79" t="s">
        <v>14995</v>
      </c>
      <c r="DTU110" s="79" t="s">
        <v>14995</v>
      </c>
      <c r="DTV110" s="79" t="s">
        <v>14995</v>
      </c>
      <c r="DTW110" s="79" t="s">
        <v>14995</v>
      </c>
      <c r="DTX110" s="79" t="s">
        <v>14995</v>
      </c>
      <c r="DTY110" s="79" t="s">
        <v>14995</v>
      </c>
      <c r="DTZ110" s="79" t="s">
        <v>14995</v>
      </c>
      <c r="DUA110" s="79" t="s">
        <v>14995</v>
      </c>
      <c r="DUB110" s="79" t="s">
        <v>14995</v>
      </c>
      <c r="DUC110" s="79" t="s">
        <v>14995</v>
      </c>
      <c r="DUD110" s="79" t="s">
        <v>14995</v>
      </c>
      <c r="DUE110" s="79" t="s">
        <v>14995</v>
      </c>
      <c r="DUF110" s="79" t="s">
        <v>14995</v>
      </c>
      <c r="DUG110" s="79" t="s">
        <v>14995</v>
      </c>
      <c r="DUH110" s="79" t="s">
        <v>14995</v>
      </c>
      <c r="DUI110" s="79" t="s">
        <v>14995</v>
      </c>
      <c r="DUJ110" s="79" t="s">
        <v>14995</v>
      </c>
      <c r="DUK110" s="79" t="s">
        <v>14995</v>
      </c>
      <c r="DUL110" s="79" t="s">
        <v>14995</v>
      </c>
      <c r="DUM110" s="79" t="s">
        <v>14995</v>
      </c>
      <c r="DUN110" s="79" t="s">
        <v>14995</v>
      </c>
      <c r="DUO110" s="79" t="s">
        <v>14995</v>
      </c>
      <c r="DUP110" s="79" t="s">
        <v>14995</v>
      </c>
      <c r="DUQ110" s="79" t="s">
        <v>14995</v>
      </c>
      <c r="DUR110" s="79" t="s">
        <v>14995</v>
      </c>
      <c r="DUS110" s="79" t="s">
        <v>14995</v>
      </c>
      <c r="DUT110" s="79" t="s">
        <v>14995</v>
      </c>
      <c r="DUU110" s="79" t="s">
        <v>14995</v>
      </c>
      <c r="DUV110" s="79" t="s">
        <v>14995</v>
      </c>
      <c r="DUW110" s="79" t="s">
        <v>14995</v>
      </c>
      <c r="DUX110" s="79" t="s">
        <v>14995</v>
      </c>
      <c r="DUY110" s="79" t="s">
        <v>14995</v>
      </c>
      <c r="DUZ110" s="79" t="s">
        <v>14995</v>
      </c>
      <c r="DVA110" s="79" t="s">
        <v>14995</v>
      </c>
      <c r="DVB110" s="79" t="s">
        <v>14995</v>
      </c>
      <c r="DVC110" s="79" t="s">
        <v>14995</v>
      </c>
      <c r="DVD110" s="79" t="s">
        <v>14995</v>
      </c>
      <c r="DVE110" s="79" t="s">
        <v>14995</v>
      </c>
      <c r="DVF110" s="79" t="s">
        <v>14995</v>
      </c>
      <c r="DVG110" s="79" t="s">
        <v>14995</v>
      </c>
      <c r="DVH110" s="79" t="s">
        <v>14995</v>
      </c>
      <c r="DVI110" s="79" t="s">
        <v>14995</v>
      </c>
      <c r="DVJ110" s="79" t="s">
        <v>14995</v>
      </c>
      <c r="DVK110" s="79" t="s">
        <v>14995</v>
      </c>
      <c r="DVL110" s="79" t="s">
        <v>14995</v>
      </c>
      <c r="DVM110" s="79" t="s">
        <v>14995</v>
      </c>
      <c r="DVN110" s="79" t="s">
        <v>14995</v>
      </c>
      <c r="DVO110" s="79" t="s">
        <v>14995</v>
      </c>
      <c r="DVP110" s="79" t="s">
        <v>14995</v>
      </c>
      <c r="DVQ110" s="79" t="s">
        <v>14995</v>
      </c>
      <c r="DVR110" s="79" t="s">
        <v>14995</v>
      </c>
      <c r="DVS110" s="79" t="s">
        <v>14995</v>
      </c>
      <c r="DVT110" s="79" t="s">
        <v>14995</v>
      </c>
      <c r="DVU110" s="79" t="s">
        <v>14995</v>
      </c>
      <c r="DVV110" s="79" t="s">
        <v>14995</v>
      </c>
      <c r="DVW110" s="79" t="s">
        <v>14995</v>
      </c>
      <c r="DVX110" s="79" t="s">
        <v>14995</v>
      </c>
      <c r="DVY110" s="79" t="s">
        <v>14995</v>
      </c>
      <c r="DVZ110" s="79" t="s">
        <v>14995</v>
      </c>
      <c r="DWA110" s="79" t="s">
        <v>14995</v>
      </c>
      <c r="DWB110" s="79" t="s">
        <v>14995</v>
      </c>
      <c r="DWC110" s="79" t="s">
        <v>14995</v>
      </c>
      <c r="DWD110" s="79" t="s">
        <v>14995</v>
      </c>
      <c r="DWE110" s="79" t="s">
        <v>14995</v>
      </c>
      <c r="DWF110" s="79" t="s">
        <v>14995</v>
      </c>
      <c r="DWG110" s="79" t="s">
        <v>14995</v>
      </c>
      <c r="DWH110" s="79" t="s">
        <v>14995</v>
      </c>
      <c r="DWI110" s="79" t="s">
        <v>14995</v>
      </c>
      <c r="DWJ110" s="79" t="s">
        <v>14995</v>
      </c>
      <c r="DWK110" s="79" t="s">
        <v>14995</v>
      </c>
      <c r="DWL110" s="79" t="s">
        <v>14995</v>
      </c>
      <c r="DWM110" s="79" t="s">
        <v>14995</v>
      </c>
      <c r="DWN110" s="79" t="s">
        <v>14995</v>
      </c>
      <c r="DWO110" s="79" t="s">
        <v>14995</v>
      </c>
      <c r="DWP110" s="79" t="s">
        <v>14995</v>
      </c>
      <c r="DWQ110" s="79" t="s">
        <v>14995</v>
      </c>
      <c r="DWR110" s="79" t="s">
        <v>14995</v>
      </c>
      <c r="DWS110" s="79" t="s">
        <v>14995</v>
      </c>
      <c r="DWT110" s="79" t="s">
        <v>14995</v>
      </c>
      <c r="DWU110" s="79" t="s">
        <v>14995</v>
      </c>
      <c r="DWV110" s="79" t="s">
        <v>14995</v>
      </c>
      <c r="DWW110" s="79" t="s">
        <v>14995</v>
      </c>
      <c r="DWX110" s="79" t="s">
        <v>14995</v>
      </c>
      <c r="DWY110" s="79" t="s">
        <v>14995</v>
      </c>
      <c r="DWZ110" s="79" t="s">
        <v>14995</v>
      </c>
      <c r="DXA110" s="79" t="s">
        <v>14995</v>
      </c>
      <c r="DXB110" s="79" t="s">
        <v>14995</v>
      </c>
      <c r="DXC110" s="79" t="s">
        <v>14995</v>
      </c>
      <c r="DXD110" s="79" t="s">
        <v>14995</v>
      </c>
      <c r="DXE110" s="79" t="s">
        <v>14995</v>
      </c>
      <c r="DXF110" s="79" t="s">
        <v>14995</v>
      </c>
      <c r="DXG110" s="79" t="s">
        <v>14995</v>
      </c>
      <c r="DXH110" s="79" t="s">
        <v>14995</v>
      </c>
      <c r="DXI110" s="79" t="s">
        <v>14995</v>
      </c>
      <c r="DXJ110" s="79" t="s">
        <v>14995</v>
      </c>
      <c r="DXK110" s="79" t="s">
        <v>14995</v>
      </c>
      <c r="DXL110" s="79" t="s">
        <v>14995</v>
      </c>
      <c r="DXM110" s="79" t="s">
        <v>14995</v>
      </c>
      <c r="DXN110" s="79" t="s">
        <v>14995</v>
      </c>
      <c r="DXO110" s="79" t="s">
        <v>14995</v>
      </c>
      <c r="DXP110" s="79" t="s">
        <v>14995</v>
      </c>
      <c r="DXQ110" s="79" t="s">
        <v>14995</v>
      </c>
      <c r="DXR110" s="79" t="s">
        <v>14995</v>
      </c>
      <c r="DXS110" s="79" t="s">
        <v>14995</v>
      </c>
      <c r="DXT110" s="79" t="s">
        <v>14995</v>
      </c>
      <c r="DXU110" s="79" t="s">
        <v>14995</v>
      </c>
      <c r="DXV110" s="79" t="s">
        <v>14995</v>
      </c>
      <c r="DXW110" s="79" t="s">
        <v>14995</v>
      </c>
      <c r="DXX110" s="79" t="s">
        <v>14995</v>
      </c>
      <c r="DXY110" s="79" t="s">
        <v>14995</v>
      </c>
      <c r="DXZ110" s="79" t="s">
        <v>14995</v>
      </c>
      <c r="DYA110" s="79" t="s">
        <v>14995</v>
      </c>
      <c r="DYB110" s="79" t="s">
        <v>14995</v>
      </c>
      <c r="DYC110" s="79" t="s">
        <v>14995</v>
      </c>
      <c r="DYD110" s="79" t="s">
        <v>14995</v>
      </c>
      <c r="DYE110" s="79" t="s">
        <v>14995</v>
      </c>
      <c r="DYF110" s="79" t="s">
        <v>14995</v>
      </c>
      <c r="DYG110" s="79" t="s">
        <v>14995</v>
      </c>
      <c r="DYH110" s="79" t="s">
        <v>14995</v>
      </c>
      <c r="DYI110" s="79" t="s">
        <v>14995</v>
      </c>
      <c r="DYJ110" s="79" t="s">
        <v>14995</v>
      </c>
      <c r="DYK110" s="79" t="s">
        <v>14995</v>
      </c>
      <c r="DYL110" s="79" t="s">
        <v>14995</v>
      </c>
      <c r="DYM110" s="79" t="s">
        <v>14995</v>
      </c>
      <c r="DYN110" s="79" t="s">
        <v>14995</v>
      </c>
      <c r="DYO110" s="79" t="s">
        <v>14995</v>
      </c>
      <c r="DYP110" s="79" t="s">
        <v>14995</v>
      </c>
      <c r="DYQ110" s="79" t="s">
        <v>14995</v>
      </c>
      <c r="DYR110" s="79" t="s">
        <v>14995</v>
      </c>
      <c r="DYS110" s="79" t="s">
        <v>14995</v>
      </c>
      <c r="DYT110" s="79" t="s">
        <v>14995</v>
      </c>
      <c r="DYU110" s="79" t="s">
        <v>14995</v>
      </c>
      <c r="DYV110" s="79" t="s">
        <v>14995</v>
      </c>
      <c r="DYW110" s="79" t="s">
        <v>14995</v>
      </c>
      <c r="DYX110" s="79" t="s">
        <v>14995</v>
      </c>
      <c r="DYY110" s="79" t="s">
        <v>14995</v>
      </c>
      <c r="DYZ110" s="79" t="s">
        <v>14995</v>
      </c>
      <c r="DZA110" s="79" t="s">
        <v>14995</v>
      </c>
      <c r="DZB110" s="79" t="s">
        <v>14995</v>
      </c>
      <c r="DZC110" s="79" t="s">
        <v>14995</v>
      </c>
      <c r="DZD110" s="79" t="s">
        <v>14995</v>
      </c>
      <c r="DZE110" s="79" t="s">
        <v>14995</v>
      </c>
      <c r="DZF110" s="79" t="s">
        <v>14995</v>
      </c>
      <c r="DZG110" s="79" t="s">
        <v>14995</v>
      </c>
      <c r="DZH110" s="79" t="s">
        <v>14995</v>
      </c>
      <c r="DZI110" s="79" t="s">
        <v>14995</v>
      </c>
      <c r="DZJ110" s="79" t="s">
        <v>14995</v>
      </c>
      <c r="DZK110" s="79" t="s">
        <v>14995</v>
      </c>
      <c r="DZL110" s="79" t="s">
        <v>14995</v>
      </c>
      <c r="DZM110" s="79" t="s">
        <v>14995</v>
      </c>
      <c r="DZN110" s="79" t="s">
        <v>14995</v>
      </c>
      <c r="DZO110" s="79" t="s">
        <v>14995</v>
      </c>
      <c r="DZP110" s="79" t="s">
        <v>14995</v>
      </c>
      <c r="DZQ110" s="79" t="s">
        <v>14995</v>
      </c>
      <c r="DZR110" s="79" t="s">
        <v>14995</v>
      </c>
      <c r="DZS110" s="79" t="s">
        <v>14995</v>
      </c>
      <c r="DZT110" s="79" t="s">
        <v>14995</v>
      </c>
      <c r="DZU110" s="79" t="s">
        <v>14995</v>
      </c>
      <c r="DZV110" s="79" t="s">
        <v>14995</v>
      </c>
      <c r="DZW110" s="79" t="s">
        <v>14995</v>
      </c>
      <c r="DZX110" s="79" t="s">
        <v>14995</v>
      </c>
      <c r="DZY110" s="79" t="s">
        <v>14995</v>
      </c>
      <c r="DZZ110" s="79" t="s">
        <v>14995</v>
      </c>
      <c r="EAA110" s="79" t="s">
        <v>14995</v>
      </c>
      <c r="EAB110" s="79" t="s">
        <v>14995</v>
      </c>
      <c r="EAC110" s="79" t="s">
        <v>14995</v>
      </c>
      <c r="EAD110" s="79" t="s">
        <v>14995</v>
      </c>
      <c r="EAE110" s="79" t="s">
        <v>14995</v>
      </c>
      <c r="EAF110" s="79" t="s">
        <v>14995</v>
      </c>
      <c r="EAG110" s="79" t="s">
        <v>14995</v>
      </c>
      <c r="EAH110" s="79" t="s">
        <v>14995</v>
      </c>
      <c r="EAI110" s="79" t="s">
        <v>14995</v>
      </c>
      <c r="EAJ110" s="79" t="s">
        <v>14995</v>
      </c>
      <c r="EAK110" s="79" t="s">
        <v>14995</v>
      </c>
      <c r="EAL110" s="79" t="s">
        <v>14995</v>
      </c>
      <c r="EAM110" s="79" t="s">
        <v>14995</v>
      </c>
      <c r="EAN110" s="79" t="s">
        <v>14995</v>
      </c>
      <c r="EAO110" s="79" t="s">
        <v>14995</v>
      </c>
      <c r="EAP110" s="79" t="s">
        <v>14995</v>
      </c>
      <c r="EAQ110" s="79" t="s">
        <v>14995</v>
      </c>
      <c r="EAR110" s="79" t="s">
        <v>14995</v>
      </c>
      <c r="EAS110" s="79" t="s">
        <v>14995</v>
      </c>
      <c r="EAT110" s="79" t="s">
        <v>14995</v>
      </c>
      <c r="EAU110" s="79" t="s">
        <v>14995</v>
      </c>
      <c r="EAV110" s="79" t="s">
        <v>14995</v>
      </c>
      <c r="EAW110" s="79" t="s">
        <v>14995</v>
      </c>
      <c r="EAX110" s="79" t="s">
        <v>14995</v>
      </c>
      <c r="EAY110" s="79" t="s">
        <v>14995</v>
      </c>
      <c r="EAZ110" s="79" t="s">
        <v>14995</v>
      </c>
      <c r="EBA110" s="79" t="s">
        <v>14995</v>
      </c>
      <c r="EBB110" s="79" t="s">
        <v>14995</v>
      </c>
      <c r="EBC110" s="79" t="s">
        <v>14995</v>
      </c>
      <c r="EBD110" s="79" t="s">
        <v>14995</v>
      </c>
      <c r="EBE110" s="79" t="s">
        <v>14995</v>
      </c>
      <c r="EBF110" s="79" t="s">
        <v>14995</v>
      </c>
      <c r="EBG110" s="79" t="s">
        <v>14995</v>
      </c>
      <c r="EBH110" s="79" t="s">
        <v>14995</v>
      </c>
      <c r="EBI110" s="79" t="s">
        <v>14995</v>
      </c>
      <c r="EBJ110" s="79" t="s">
        <v>14995</v>
      </c>
      <c r="EBK110" s="79" t="s">
        <v>14995</v>
      </c>
      <c r="EBL110" s="79" t="s">
        <v>14995</v>
      </c>
      <c r="EBM110" s="79" t="s">
        <v>14995</v>
      </c>
      <c r="EBN110" s="79" t="s">
        <v>14995</v>
      </c>
      <c r="EBO110" s="79" t="s">
        <v>14995</v>
      </c>
      <c r="EBP110" s="79" t="s">
        <v>14995</v>
      </c>
      <c r="EBQ110" s="79" t="s">
        <v>14995</v>
      </c>
      <c r="EBR110" s="79" t="s">
        <v>14995</v>
      </c>
      <c r="EBS110" s="79" t="s">
        <v>14995</v>
      </c>
      <c r="EBT110" s="79" t="s">
        <v>14995</v>
      </c>
      <c r="EBU110" s="79" t="s">
        <v>14995</v>
      </c>
      <c r="EBV110" s="79" t="s">
        <v>14995</v>
      </c>
      <c r="EBW110" s="79" t="s">
        <v>14995</v>
      </c>
      <c r="EBX110" s="79" t="s">
        <v>14995</v>
      </c>
      <c r="EBY110" s="79" t="s">
        <v>14995</v>
      </c>
      <c r="EBZ110" s="79" t="s">
        <v>14995</v>
      </c>
      <c r="ECA110" s="79" t="s">
        <v>14995</v>
      </c>
      <c r="ECB110" s="79" t="s">
        <v>14995</v>
      </c>
      <c r="ECC110" s="79" t="s">
        <v>14995</v>
      </c>
      <c r="ECD110" s="79" t="s">
        <v>14995</v>
      </c>
      <c r="ECE110" s="79" t="s">
        <v>14995</v>
      </c>
      <c r="ECF110" s="79" t="s">
        <v>14995</v>
      </c>
      <c r="ECG110" s="79" t="s">
        <v>14995</v>
      </c>
      <c r="ECH110" s="79" t="s">
        <v>14995</v>
      </c>
      <c r="ECI110" s="79" t="s">
        <v>14995</v>
      </c>
      <c r="ECJ110" s="79" t="s">
        <v>14995</v>
      </c>
      <c r="ECK110" s="79" t="s">
        <v>14995</v>
      </c>
      <c r="ECL110" s="79" t="s">
        <v>14995</v>
      </c>
      <c r="ECM110" s="79" t="s">
        <v>14995</v>
      </c>
      <c r="ECN110" s="79" t="s">
        <v>14995</v>
      </c>
      <c r="ECO110" s="79" t="s">
        <v>14995</v>
      </c>
      <c r="ECP110" s="79" t="s">
        <v>14995</v>
      </c>
      <c r="ECQ110" s="79" t="s">
        <v>14995</v>
      </c>
      <c r="ECR110" s="79" t="s">
        <v>14995</v>
      </c>
      <c r="ECS110" s="79" t="s">
        <v>14995</v>
      </c>
      <c r="ECT110" s="79" t="s">
        <v>14995</v>
      </c>
      <c r="ECU110" s="79" t="s">
        <v>14995</v>
      </c>
      <c r="ECV110" s="79" t="s">
        <v>14995</v>
      </c>
      <c r="ECW110" s="79" t="s">
        <v>14995</v>
      </c>
      <c r="ECX110" s="79" t="s">
        <v>14995</v>
      </c>
      <c r="ECY110" s="79" t="s">
        <v>14995</v>
      </c>
      <c r="ECZ110" s="79" t="s">
        <v>14995</v>
      </c>
      <c r="EDA110" s="79" t="s">
        <v>14995</v>
      </c>
      <c r="EDB110" s="79" t="s">
        <v>14995</v>
      </c>
      <c r="EDC110" s="79" t="s">
        <v>14995</v>
      </c>
      <c r="EDD110" s="79" t="s">
        <v>14995</v>
      </c>
      <c r="EDE110" s="79" t="s">
        <v>14995</v>
      </c>
      <c r="EDF110" s="79" t="s">
        <v>14995</v>
      </c>
      <c r="EDG110" s="79" t="s">
        <v>14995</v>
      </c>
      <c r="EDH110" s="79" t="s">
        <v>14995</v>
      </c>
      <c r="EDI110" s="79" t="s">
        <v>14995</v>
      </c>
      <c r="EDJ110" s="79" t="s">
        <v>14995</v>
      </c>
      <c r="EDK110" s="79" t="s">
        <v>14995</v>
      </c>
      <c r="EDL110" s="79" t="s">
        <v>14995</v>
      </c>
      <c r="EDM110" s="79" t="s">
        <v>14995</v>
      </c>
      <c r="EDN110" s="79" t="s">
        <v>14995</v>
      </c>
      <c r="EDO110" s="79" t="s">
        <v>14995</v>
      </c>
      <c r="EDP110" s="79" t="s">
        <v>14995</v>
      </c>
      <c r="EDQ110" s="79" t="s">
        <v>14995</v>
      </c>
      <c r="EDR110" s="79" t="s">
        <v>14995</v>
      </c>
      <c r="EDS110" s="79" t="s">
        <v>14995</v>
      </c>
      <c r="EDT110" s="79" t="s">
        <v>14995</v>
      </c>
      <c r="EDU110" s="79" t="s">
        <v>14995</v>
      </c>
      <c r="EDV110" s="79" t="s">
        <v>14995</v>
      </c>
      <c r="EDW110" s="79" t="s">
        <v>14995</v>
      </c>
      <c r="EDX110" s="79" t="s">
        <v>14995</v>
      </c>
      <c r="EDY110" s="79" t="s">
        <v>14995</v>
      </c>
      <c r="EDZ110" s="79" t="s">
        <v>14995</v>
      </c>
      <c r="EEA110" s="79" t="s">
        <v>14995</v>
      </c>
      <c r="EEB110" s="79" t="s">
        <v>14995</v>
      </c>
      <c r="EEC110" s="79" t="s">
        <v>14995</v>
      </c>
      <c r="EED110" s="79" t="s">
        <v>14995</v>
      </c>
      <c r="EEE110" s="79" t="s">
        <v>14995</v>
      </c>
      <c r="EEF110" s="79" t="s">
        <v>14995</v>
      </c>
      <c r="EEG110" s="79" t="s">
        <v>14995</v>
      </c>
      <c r="EEH110" s="79" t="s">
        <v>14995</v>
      </c>
      <c r="EEI110" s="79" t="s">
        <v>14995</v>
      </c>
      <c r="EEJ110" s="79" t="s">
        <v>14995</v>
      </c>
      <c r="EEK110" s="79" t="s">
        <v>14995</v>
      </c>
      <c r="EEL110" s="79" t="s">
        <v>14995</v>
      </c>
      <c r="EEM110" s="79" t="s">
        <v>14995</v>
      </c>
      <c r="EEN110" s="79" t="s">
        <v>14995</v>
      </c>
      <c r="EEO110" s="79" t="s">
        <v>14995</v>
      </c>
      <c r="EEP110" s="79" t="s">
        <v>14995</v>
      </c>
      <c r="EEQ110" s="79" t="s">
        <v>14995</v>
      </c>
      <c r="EER110" s="79" t="s">
        <v>14995</v>
      </c>
      <c r="EES110" s="79" t="s">
        <v>14995</v>
      </c>
      <c r="EET110" s="79" t="s">
        <v>14995</v>
      </c>
      <c r="EEU110" s="79" t="s">
        <v>14995</v>
      </c>
      <c r="EEV110" s="79" t="s">
        <v>14995</v>
      </c>
      <c r="EEW110" s="79" t="s">
        <v>14995</v>
      </c>
      <c r="EEX110" s="79" t="s">
        <v>14995</v>
      </c>
      <c r="EEY110" s="79" t="s">
        <v>14995</v>
      </c>
      <c r="EEZ110" s="79" t="s">
        <v>14995</v>
      </c>
      <c r="EFA110" s="79" t="s">
        <v>14995</v>
      </c>
      <c r="EFB110" s="79" t="s">
        <v>14995</v>
      </c>
      <c r="EFC110" s="79" t="s">
        <v>14995</v>
      </c>
      <c r="EFD110" s="79" t="s">
        <v>14995</v>
      </c>
      <c r="EFE110" s="79" t="s">
        <v>14995</v>
      </c>
      <c r="EFF110" s="79" t="s">
        <v>14995</v>
      </c>
      <c r="EFG110" s="79" t="s">
        <v>14995</v>
      </c>
      <c r="EFH110" s="79" t="s">
        <v>14995</v>
      </c>
      <c r="EFI110" s="79" t="s">
        <v>14995</v>
      </c>
      <c r="EFJ110" s="79" t="s">
        <v>14995</v>
      </c>
      <c r="EFK110" s="79" t="s">
        <v>14995</v>
      </c>
      <c r="EFL110" s="79" t="s">
        <v>14995</v>
      </c>
      <c r="EFM110" s="79" t="s">
        <v>14995</v>
      </c>
      <c r="EFN110" s="79" t="s">
        <v>14995</v>
      </c>
      <c r="EFO110" s="79" t="s">
        <v>14995</v>
      </c>
      <c r="EFP110" s="79" t="s">
        <v>14995</v>
      </c>
      <c r="EFQ110" s="79" t="s">
        <v>14995</v>
      </c>
      <c r="EFR110" s="79" t="s">
        <v>14995</v>
      </c>
      <c r="EFS110" s="79" t="s">
        <v>14995</v>
      </c>
      <c r="EFT110" s="79" t="s">
        <v>14995</v>
      </c>
      <c r="EFU110" s="79" t="s">
        <v>14995</v>
      </c>
      <c r="EFV110" s="79" t="s">
        <v>14995</v>
      </c>
      <c r="EFW110" s="79" t="s">
        <v>14995</v>
      </c>
      <c r="EFX110" s="79" t="s">
        <v>14995</v>
      </c>
      <c r="EFY110" s="79" t="s">
        <v>14995</v>
      </c>
      <c r="EFZ110" s="79" t="s">
        <v>14995</v>
      </c>
      <c r="EGA110" s="79" t="s">
        <v>14995</v>
      </c>
      <c r="EGB110" s="79" t="s">
        <v>14995</v>
      </c>
      <c r="EGC110" s="79" t="s">
        <v>14995</v>
      </c>
      <c r="EGD110" s="79" t="s">
        <v>14995</v>
      </c>
      <c r="EGE110" s="79" t="s">
        <v>14995</v>
      </c>
      <c r="EGF110" s="79" t="s">
        <v>14995</v>
      </c>
      <c r="EGG110" s="79" t="s">
        <v>14995</v>
      </c>
      <c r="EGH110" s="79" t="s">
        <v>14995</v>
      </c>
      <c r="EGI110" s="79" t="s">
        <v>14995</v>
      </c>
      <c r="EGJ110" s="79" t="s">
        <v>14995</v>
      </c>
      <c r="EGK110" s="79" t="s">
        <v>14995</v>
      </c>
      <c r="EGL110" s="79" t="s">
        <v>14995</v>
      </c>
      <c r="EGM110" s="79" t="s">
        <v>14995</v>
      </c>
      <c r="EGN110" s="79" t="s">
        <v>14995</v>
      </c>
      <c r="EGO110" s="79" t="s">
        <v>14995</v>
      </c>
      <c r="EGP110" s="79" t="s">
        <v>14995</v>
      </c>
      <c r="EGQ110" s="79" t="s">
        <v>14995</v>
      </c>
      <c r="EGR110" s="79" t="s">
        <v>14995</v>
      </c>
      <c r="EGS110" s="79" t="s">
        <v>14995</v>
      </c>
      <c r="EGT110" s="79" t="s">
        <v>14995</v>
      </c>
      <c r="EGU110" s="79" t="s">
        <v>14995</v>
      </c>
      <c r="EGV110" s="79" t="s">
        <v>14995</v>
      </c>
      <c r="EGW110" s="79" t="s">
        <v>14995</v>
      </c>
      <c r="EGX110" s="79" t="s">
        <v>14995</v>
      </c>
      <c r="EGY110" s="79" t="s">
        <v>14995</v>
      </c>
      <c r="EGZ110" s="79" t="s">
        <v>14995</v>
      </c>
      <c r="EHA110" s="79" t="s">
        <v>14995</v>
      </c>
      <c r="EHB110" s="79" t="s">
        <v>14995</v>
      </c>
      <c r="EHC110" s="79" t="s">
        <v>14995</v>
      </c>
      <c r="EHD110" s="79" t="s">
        <v>14995</v>
      </c>
      <c r="EHE110" s="79" t="s">
        <v>14995</v>
      </c>
      <c r="EHF110" s="79" t="s">
        <v>14995</v>
      </c>
      <c r="EHG110" s="79" t="s">
        <v>14995</v>
      </c>
      <c r="EHH110" s="79" t="s">
        <v>14995</v>
      </c>
      <c r="EHI110" s="79" t="s">
        <v>14995</v>
      </c>
      <c r="EHJ110" s="79" t="s">
        <v>14995</v>
      </c>
      <c r="EHK110" s="79" t="s">
        <v>14995</v>
      </c>
      <c r="EHL110" s="79" t="s">
        <v>14995</v>
      </c>
      <c r="EHM110" s="79" t="s">
        <v>14995</v>
      </c>
      <c r="EHN110" s="79" t="s">
        <v>14995</v>
      </c>
      <c r="EHO110" s="79" t="s">
        <v>14995</v>
      </c>
      <c r="EHP110" s="79" t="s">
        <v>14995</v>
      </c>
      <c r="EHQ110" s="79" t="s">
        <v>14995</v>
      </c>
      <c r="EHR110" s="79" t="s">
        <v>14995</v>
      </c>
      <c r="EHS110" s="79" t="s">
        <v>14995</v>
      </c>
      <c r="EHT110" s="79" t="s">
        <v>14995</v>
      </c>
      <c r="EHU110" s="79" t="s">
        <v>14995</v>
      </c>
      <c r="EHV110" s="79" t="s">
        <v>14995</v>
      </c>
      <c r="EHW110" s="79" t="s">
        <v>14995</v>
      </c>
      <c r="EHX110" s="79" t="s">
        <v>14995</v>
      </c>
      <c r="EHY110" s="79" t="s">
        <v>14995</v>
      </c>
      <c r="EHZ110" s="79" t="s">
        <v>14995</v>
      </c>
      <c r="EIA110" s="79" t="s">
        <v>14995</v>
      </c>
      <c r="EIB110" s="79" t="s">
        <v>14995</v>
      </c>
      <c r="EIC110" s="79" t="s">
        <v>14995</v>
      </c>
      <c r="EID110" s="79" t="s">
        <v>14995</v>
      </c>
      <c r="EIE110" s="79" t="s">
        <v>14995</v>
      </c>
      <c r="EIF110" s="79" t="s">
        <v>14995</v>
      </c>
      <c r="EIG110" s="79" t="s">
        <v>14995</v>
      </c>
      <c r="EIH110" s="79" t="s">
        <v>14995</v>
      </c>
      <c r="EII110" s="79" t="s">
        <v>14995</v>
      </c>
      <c r="EIJ110" s="79" t="s">
        <v>14995</v>
      </c>
      <c r="EIK110" s="79" t="s">
        <v>14995</v>
      </c>
      <c r="EIL110" s="79" t="s">
        <v>14995</v>
      </c>
      <c r="EIM110" s="79" t="s">
        <v>14995</v>
      </c>
      <c r="EIN110" s="79" t="s">
        <v>14995</v>
      </c>
      <c r="EIO110" s="79" t="s">
        <v>14995</v>
      </c>
      <c r="EIP110" s="79" t="s">
        <v>14995</v>
      </c>
      <c r="EIQ110" s="79" t="s">
        <v>14995</v>
      </c>
      <c r="EIR110" s="79" t="s">
        <v>14995</v>
      </c>
      <c r="EIS110" s="79" t="s">
        <v>14995</v>
      </c>
      <c r="EIT110" s="79" t="s">
        <v>14995</v>
      </c>
      <c r="EIU110" s="79" t="s">
        <v>14995</v>
      </c>
      <c r="EIV110" s="79" t="s">
        <v>14995</v>
      </c>
      <c r="EIW110" s="79" t="s">
        <v>14995</v>
      </c>
      <c r="EIX110" s="79" t="s">
        <v>14995</v>
      </c>
      <c r="EIY110" s="79" t="s">
        <v>14995</v>
      </c>
      <c r="EIZ110" s="79" t="s">
        <v>14995</v>
      </c>
      <c r="EJA110" s="79" t="s">
        <v>14995</v>
      </c>
      <c r="EJB110" s="79" t="s">
        <v>14995</v>
      </c>
      <c r="EJC110" s="79" t="s">
        <v>14995</v>
      </c>
      <c r="EJD110" s="79" t="s">
        <v>14995</v>
      </c>
      <c r="EJE110" s="79" t="s">
        <v>14995</v>
      </c>
      <c r="EJF110" s="79" t="s">
        <v>14995</v>
      </c>
      <c r="EJG110" s="79" t="s">
        <v>14995</v>
      </c>
      <c r="EJH110" s="79" t="s">
        <v>14995</v>
      </c>
      <c r="EJI110" s="79" t="s">
        <v>14995</v>
      </c>
      <c r="EJJ110" s="79" t="s">
        <v>14995</v>
      </c>
      <c r="EJK110" s="79" t="s">
        <v>14995</v>
      </c>
      <c r="EJL110" s="79" t="s">
        <v>14995</v>
      </c>
      <c r="EJM110" s="79" t="s">
        <v>14995</v>
      </c>
      <c r="EJN110" s="79" t="s">
        <v>14995</v>
      </c>
      <c r="EJO110" s="79" t="s">
        <v>14995</v>
      </c>
      <c r="EJP110" s="79" t="s">
        <v>14995</v>
      </c>
      <c r="EJQ110" s="79" t="s">
        <v>14995</v>
      </c>
      <c r="EJR110" s="79" t="s">
        <v>14995</v>
      </c>
      <c r="EJS110" s="79" t="s">
        <v>14995</v>
      </c>
      <c r="EJT110" s="79" t="s">
        <v>14995</v>
      </c>
      <c r="EJU110" s="79" t="s">
        <v>14995</v>
      </c>
      <c r="EJV110" s="79" t="s">
        <v>14995</v>
      </c>
      <c r="EJW110" s="79" t="s">
        <v>14995</v>
      </c>
      <c r="EJX110" s="79" t="s">
        <v>14995</v>
      </c>
      <c r="EJY110" s="79" t="s">
        <v>14995</v>
      </c>
      <c r="EJZ110" s="79" t="s">
        <v>14995</v>
      </c>
      <c r="EKA110" s="79" t="s">
        <v>14995</v>
      </c>
      <c r="EKB110" s="79" t="s">
        <v>14995</v>
      </c>
      <c r="EKC110" s="79" t="s">
        <v>14995</v>
      </c>
      <c r="EKD110" s="79" t="s">
        <v>14995</v>
      </c>
      <c r="EKE110" s="79" t="s">
        <v>14995</v>
      </c>
      <c r="EKF110" s="79" t="s">
        <v>14995</v>
      </c>
      <c r="EKG110" s="79" t="s">
        <v>14995</v>
      </c>
      <c r="EKH110" s="79" t="s">
        <v>14995</v>
      </c>
      <c r="EKI110" s="79" t="s">
        <v>14995</v>
      </c>
      <c r="EKJ110" s="79" t="s">
        <v>14995</v>
      </c>
      <c r="EKK110" s="79" t="s">
        <v>14995</v>
      </c>
      <c r="EKL110" s="79" t="s">
        <v>14995</v>
      </c>
      <c r="EKM110" s="79" t="s">
        <v>14995</v>
      </c>
      <c r="EKN110" s="79" t="s">
        <v>14995</v>
      </c>
      <c r="EKO110" s="79" t="s">
        <v>14995</v>
      </c>
      <c r="EKP110" s="79" t="s">
        <v>14995</v>
      </c>
      <c r="EKQ110" s="79" t="s">
        <v>14995</v>
      </c>
      <c r="EKR110" s="79" t="s">
        <v>14995</v>
      </c>
      <c r="EKS110" s="79" t="s">
        <v>14995</v>
      </c>
      <c r="EKT110" s="79" t="s">
        <v>14995</v>
      </c>
      <c r="EKU110" s="79" t="s">
        <v>14995</v>
      </c>
      <c r="EKV110" s="79" t="s">
        <v>14995</v>
      </c>
      <c r="EKW110" s="79" t="s">
        <v>14995</v>
      </c>
      <c r="EKX110" s="79" t="s">
        <v>14995</v>
      </c>
      <c r="EKY110" s="79" t="s">
        <v>14995</v>
      </c>
      <c r="EKZ110" s="79" t="s">
        <v>14995</v>
      </c>
      <c r="ELA110" s="79" t="s">
        <v>14995</v>
      </c>
      <c r="ELB110" s="79" t="s">
        <v>14995</v>
      </c>
      <c r="ELC110" s="79" t="s">
        <v>14995</v>
      </c>
      <c r="ELD110" s="79" t="s">
        <v>14995</v>
      </c>
      <c r="ELE110" s="79" t="s">
        <v>14995</v>
      </c>
      <c r="ELF110" s="79" t="s">
        <v>14995</v>
      </c>
      <c r="ELG110" s="79" t="s">
        <v>14995</v>
      </c>
      <c r="ELH110" s="79" t="s">
        <v>14995</v>
      </c>
      <c r="ELI110" s="79" t="s">
        <v>14995</v>
      </c>
      <c r="ELJ110" s="79" t="s">
        <v>14995</v>
      </c>
      <c r="ELK110" s="79" t="s">
        <v>14995</v>
      </c>
      <c r="ELL110" s="79" t="s">
        <v>14995</v>
      </c>
      <c r="ELM110" s="79" t="s">
        <v>14995</v>
      </c>
      <c r="ELN110" s="79" t="s">
        <v>14995</v>
      </c>
      <c r="ELO110" s="79" t="s">
        <v>14995</v>
      </c>
      <c r="ELP110" s="79" t="s">
        <v>14995</v>
      </c>
      <c r="ELQ110" s="79" t="s">
        <v>14995</v>
      </c>
      <c r="ELR110" s="79" t="s">
        <v>14995</v>
      </c>
      <c r="ELS110" s="79" t="s">
        <v>14995</v>
      </c>
      <c r="ELT110" s="79" t="s">
        <v>14995</v>
      </c>
      <c r="ELU110" s="79" t="s">
        <v>14995</v>
      </c>
      <c r="ELV110" s="79" t="s">
        <v>14995</v>
      </c>
      <c r="ELW110" s="79" t="s">
        <v>14995</v>
      </c>
      <c r="ELX110" s="79" t="s">
        <v>14995</v>
      </c>
      <c r="ELY110" s="79" t="s">
        <v>14995</v>
      </c>
      <c r="ELZ110" s="79" t="s">
        <v>14995</v>
      </c>
      <c r="EMA110" s="79" t="s">
        <v>14995</v>
      </c>
      <c r="EMB110" s="79" t="s">
        <v>14995</v>
      </c>
      <c r="EMC110" s="79" t="s">
        <v>14995</v>
      </c>
      <c r="EMD110" s="79" t="s">
        <v>14995</v>
      </c>
      <c r="EME110" s="79" t="s">
        <v>14995</v>
      </c>
      <c r="EMF110" s="79" t="s">
        <v>14995</v>
      </c>
      <c r="EMG110" s="79" t="s">
        <v>14995</v>
      </c>
      <c r="EMH110" s="79" t="s">
        <v>14995</v>
      </c>
      <c r="EMI110" s="79" t="s">
        <v>14995</v>
      </c>
      <c r="EMJ110" s="79" t="s">
        <v>14995</v>
      </c>
      <c r="EMK110" s="79" t="s">
        <v>14995</v>
      </c>
      <c r="EML110" s="79" t="s">
        <v>14995</v>
      </c>
      <c r="EMM110" s="79" t="s">
        <v>14995</v>
      </c>
      <c r="EMN110" s="79" t="s">
        <v>14995</v>
      </c>
      <c r="EMO110" s="79" t="s">
        <v>14995</v>
      </c>
      <c r="EMP110" s="79" t="s">
        <v>14995</v>
      </c>
      <c r="EMQ110" s="79" t="s">
        <v>14995</v>
      </c>
      <c r="EMR110" s="79" t="s">
        <v>14995</v>
      </c>
      <c r="EMS110" s="79" t="s">
        <v>14995</v>
      </c>
      <c r="EMT110" s="79" t="s">
        <v>14995</v>
      </c>
      <c r="EMU110" s="79" t="s">
        <v>14995</v>
      </c>
      <c r="EMV110" s="79" t="s">
        <v>14995</v>
      </c>
      <c r="EMW110" s="79" t="s">
        <v>14995</v>
      </c>
      <c r="EMX110" s="79" t="s">
        <v>14995</v>
      </c>
      <c r="EMY110" s="79" t="s">
        <v>14995</v>
      </c>
      <c r="EMZ110" s="79" t="s">
        <v>14995</v>
      </c>
      <c r="ENA110" s="79" t="s">
        <v>14995</v>
      </c>
      <c r="ENB110" s="79" t="s">
        <v>14995</v>
      </c>
      <c r="ENC110" s="79" t="s">
        <v>14995</v>
      </c>
      <c r="END110" s="79" t="s">
        <v>14995</v>
      </c>
      <c r="ENE110" s="79" t="s">
        <v>14995</v>
      </c>
      <c r="ENF110" s="79" t="s">
        <v>14995</v>
      </c>
      <c r="ENG110" s="79" t="s">
        <v>14995</v>
      </c>
      <c r="ENH110" s="79" t="s">
        <v>14995</v>
      </c>
      <c r="ENI110" s="79" t="s">
        <v>14995</v>
      </c>
      <c r="ENJ110" s="79" t="s">
        <v>14995</v>
      </c>
      <c r="ENK110" s="79" t="s">
        <v>14995</v>
      </c>
      <c r="ENL110" s="79" t="s">
        <v>14995</v>
      </c>
      <c r="ENM110" s="79" t="s">
        <v>14995</v>
      </c>
      <c r="ENN110" s="79" t="s">
        <v>14995</v>
      </c>
      <c r="ENO110" s="79" t="s">
        <v>14995</v>
      </c>
      <c r="ENP110" s="79" t="s">
        <v>14995</v>
      </c>
      <c r="ENQ110" s="79" t="s">
        <v>14995</v>
      </c>
      <c r="ENR110" s="79" t="s">
        <v>14995</v>
      </c>
      <c r="ENS110" s="79" t="s">
        <v>14995</v>
      </c>
      <c r="ENT110" s="79" t="s">
        <v>14995</v>
      </c>
      <c r="ENU110" s="79" t="s">
        <v>14995</v>
      </c>
      <c r="ENV110" s="79" t="s">
        <v>14995</v>
      </c>
      <c r="ENW110" s="79" t="s">
        <v>14995</v>
      </c>
      <c r="ENX110" s="79" t="s">
        <v>14995</v>
      </c>
      <c r="ENY110" s="79" t="s">
        <v>14995</v>
      </c>
      <c r="ENZ110" s="79" t="s">
        <v>14995</v>
      </c>
      <c r="EOA110" s="79" t="s">
        <v>14995</v>
      </c>
      <c r="EOB110" s="79" t="s">
        <v>14995</v>
      </c>
      <c r="EOC110" s="79" t="s">
        <v>14995</v>
      </c>
      <c r="EOD110" s="79" t="s">
        <v>14995</v>
      </c>
      <c r="EOE110" s="79" t="s">
        <v>14995</v>
      </c>
      <c r="EOF110" s="79" t="s">
        <v>14995</v>
      </c>
      <c r="EOG110" s="79" t="s">
        <v>14995</v>
      </c>
      <c r="EOH110" s="79" t="s">
        <v>14995</v>
      </c>
      <c r="EOI110" s="79" t="s">
        <v>14995</v>
      </c>
      <c r="EOJ110" s="79" t="s">
        <v>14995</v>
      </c>
      <c r="EOK110" s="79" t="s">
        <v>14995</v>
      </c>
      <c r="EOL110" s="79" t="s">
        <v>14995</v>
      </c>
      <c r="EOM110" s="79" t="s">
        <v>14995</v>
      </c>
      <c r="EON110" s="79" t="s">
        <v>14995</v>
      </c>
      <c r="EOO110" s="79" t="s">
        <v>14995</v>
      </c>
      <c r="EOP110" s="79" t="s">
        <v>14995</v>
      </c>
      <c r="EOQ110" s="79" t="s">
        <v>14995</v>
      </c>
      <c r="EOR110" s="79" t="s">
        <v>14995</v>
      </c>
      <c r="EOS110" s="79" t="s">
        <v>14995</v>
      </c>
      <c r="EOT110" s="79" t="s">
        <v>14995</v>
      </c>
      <c r="EOU110" s="79" t="s">
        <v>14995</v>
      </c>
      <c r="EOV110" s="79" t="s">
        <v>14995</v>
      </c>
      <c r="EOW110" s="79" t="s">
        <v>14995</v>
      </c>
      <c r="EOX110" s="79" t="s">
        <v>14995</v>
      </c>
      <c r="EOY110" s="79" t="s">
        <v>14995</v>
      </c>
      <c r="EOZ110" s="79" t="s">
        <v>14995</v>
      </c>
      <c r="EPA110" s="79" t="s">
        <v>14995</v>
      </c>
      <c r="EPB110" s="79" t="s">
        <v>14995</v>
      </c>
      <c r="EPC110" s="79" t="s">
        <v>14995</v>
      </c>
      <c r="EPD110" s="79" t="s">
        <v>14995</v>
      </c>
      <c r="EPE110" s="79" t="s">
        <v>14995</v>
      </c>
      <c r="EPF110" s="79" t="s">
        <v>14995</v>
      </c>
      <c r="EPG110" s="79" t="s">
        <v>14995</v>
      </c>
      <c r="EPH110" s="79" t="s">
        <v>14995</v>
      </c>
      <c r="EPI110" s="79" t="s">
        <v>14995</v>
      </c>
      <c r="EPJ110" s="79" t="s">
        <v>14995</v>
      </c>
      <c r="EPK110" s="79" t="s">
        <v>14995</v>
      </c>
      <c r="EPL110" s="79" t="s">
        <v>14995</v>
      </c>
      <c r="EPM110" s="79" t="s">
        <v>14995</v>
      </c>
      <c r="EPN110" s="79" t="s">
        <v>14995</v>
      </c>
      <c r="EPO110" s="79" t="s">
        <v>14995</v>
      </c>
      <c r="EPP110" s="79" t="s">
        <v>14995</v>
      </c>
      <c r="EPQ110" s="79" t="s">
        <v>14995</v>
      </c>
      <c r="EPR110" s="79" t="s">
        <v>14995</v>
      </c>
      <c r="EPS110" s="79" t="s">
        <v>14995</v>
      </c>
      <c r="EPT110" s="79" t="s">
        <v>14995</v>
      </c>
      <c r="EPU110" s="79" t="s">
        <v>14995</v>
      </c>
      <c r="EPV110" s="79" t="s">
        <v>14995</v>
      </c>
      <c r="EPW110" s="79" t="s">
        <v>14995</v>
      </c>
      <c r="EPX110" s="79" t="s">
        <v>14995</v>
      </c>
      <c r="EPY110" s="79" t="s">
        <v>14995</v>
      </c>
      <c r="EPZ110" s="79" t="s">
        <v>14995</v>
      </c>
      <c r="EQA110" s="79" t="s">
        <v>14995</v>
      </c>
      <c r="EQB110" s="79" t="s">
        <v>14995</v>
      </c>
      <c r="EQC110" s="79" t="s">
        <v>14995</v>
      </c>
      <c r="EQD110" s="79" t="s">
        <v>14995</v>
      </c>
      <c r="EQE110" s="79" t="s">
        <v>14995</v>
      </c>
      <c r="EQF110" s="79" t="s">
        <v>14995</v>
      </c>
      <c r="EQG110" s="79" t="s">
        <v>14995</v>
      </c>
      <c r="EQH110" s="79" t="s">
        <v>14995</v>
      </c>
      <c r="EQI110" s="79" t="s">
        <v>14995</v>
      </c>
      <c r="EQJ110" s="79" t="s">
        <v>14995</v>
      </c>
      <c r="EQK110" s="79" t="s">
        <v>14995</v>
      </c>
      <c r="EQL110" s="79" t="s">
        <v>14995</v>
      </c>
      <c r="EQM110" s="79" t="s">
        <v>14995</v>
      </c>
      <c r="EQN110" s="79" t="s">
        <v>14995</v>
      </c>
      <c r="EQO110" s="79" t="s">
        <v>14995</v>
      </c>
      <c r="EQP110" s="79" t="s">
        <v>14995</v>
      </c>
      <c r="EQQ110" s="79" t="s">
        <v>14995</v>
      </c>
      <c r="EQR110" s="79" t="s">
        <v>14995</v>
      </c>
      <c r="EQS110" s="79" t="s">
        <v>14995</v>
      </c>
      <c r="EQT110" s="79" t="s">
        <v>14995</v>
      </c>
      <c r="EQU110" s="79" t="s">
        <v>14995</v>
      </c>
      <c r="EQV110" s="79" t="s">
        <v>14995</v>
      </c>
      <c r="EQW110" s="79" t="s">
        <v>14995</v>
      </c>
      <c r="EQX110" s="79" t="s">
        <v>14995</v>
      </c>
      <c r="EQY110" s="79" t="s">
        <v>14995</v>
      </c>
      <c r="EQZ110" s="79" t="s">
        <v>14995</v>
      </c>
      <c r="ERA110" s="79" t="s">
        <v>14995</v>
      </c>
      <c r="ERB110" s="79" t="s">
        <v>14995</v>
      </c>
      <c r="ERC110" s="79" t="s">
        <v>14995</v>
      </c>
      <c r="ERD110" s="79" t="s">
        <v>14995</v>
      </c>
      <c r="ERE110" s="79" t="s">
        <v>14995</v>
      </c>
      <c r="ERF110" s="79" t="s">
        <v>14995</v>
      </c>
      <c r="ERG110" s="79" t="s">
        <v>14995</v>
      </c>
      <c r="ERH110" s="79" t="s">
        <v>14995</v>
      </c>
      <c r="ERI110" s="79" t="s">
        <v>14995</v>
      </c>
      <c r="ERJ110" s="79" t="s">
        <v>14995</v>
      </c>
      <c r="ERK110" s="79" t="s">
        <v>14995</v>
      </c>
      <c r="ERL110" s="79" t="s">
        <v>14995</v>
      </c>
      <c r="ERM110" s="79" t="s">
        <v>14995</v>
      </c>
      <c r="ERN110" s="79" t="s">
        <v>14995</v>
      </c>
      <c r="ERO110" s="79" t="s">
        <v>14995</v>
      </c>
      <c r="ERP110" s="79" t="s">
        <v>14995</v>
      </c>
      <c r="ERQ110" s="79" t="s">
        <v>14995</v>
      </c>
      <c r="ERR110" s="79" t="s">
        <v>14995</v>
      </c>
      <c r="ERS110" s="79" t="s">
        <v>14995</v>
      </c>
      <c r="ERT110" s="79" t="s">
        <v>14995</v>
      </c>
      <c r="ERU110" s="79" t="s">
        <v>14995</v>
      </c>
      <c r="ERV110" s="79" t="s">
        <v>14995</v>
      </c>
      <c r="ERW110" s="79" t="s">
        <v>14995</v>
      </c>
      <c r="ERX110" s="79" t="s">
        <v>14995</v>
      </c>
      <c r="ERY110" s="79" t="s">
        <v>14995</v>
      </c>
      <c r="ERZ110" s="79" t="s">
        <v>14995</v>
      </c>
      <c r="ESA110" s="79" t="s">
        <v>14995</v>
      </c>
      <c r="ESB110" s="79" t="s">
        <v>14995</v>
      </c>
      <c r="ESC110" s="79" t="s">
        <v>14995</v>
      </c>
      <c r="ESD110" s="79" t="s">
        <v>14995</v>
      </c>
      <c r="ESE110" s="79" t="s">
        <v>14995</v>
      </c>
      <c r="ESF110" s="79" t="s">
        <v>14995</v>
      </c>
      <c r="ESG110" s="79" t="s">
        <v>14995</v>
      </c>
      <c r="ESH110" s="79" t="s">
        <v>14995</v>
      </c>
      <c r="ESI110" s="79" t="s">
        <v>14995</v>
      </c>
      <c r="ESJ110" s="79" t="s">
        <v>14995</v>
      </c>
      <c r="ESK110" s="79" t="s">
        <v>14995</v>
      </c>
      <c r="ESL110" s="79" t="s">
        <v>14995</v>
      </c>
      <c r="ESM110" s="79" t="s">
        <v>14995</v>
      </c>
      <c r="ESN110" s="79" t="s">
        <v>14995</v>
      </c>
      <c r="ESO110" s="79" t="s">
        <v>14995</v>
      </c>
      <c r="ESP110" s="79" t="s">
        <v>14995</v>
      </c>
      <c r="ESQ110" s="79" t="s">
        <v>14995</v>
      </c>
      <c r="ESR110" s="79" t="s">
        <v>14995</v>
      </c>
      <c r="ESS110" s="79" t="s">
        <v>14995</v>
      </c>
      <c r="EST110" s="79" t="s">
        <v>14995</v>
      </c>
      <c r="ESU110" s="79" t="s">
        <v>14995</v>
      </c>
      <c r="ESV110" s="79" t="s">
        <v>14995</v>
      </c>
      <c r="ESW110" s="79" t="s">
        <v>14995</v>
      </c>
      <c r="ESX110" s="79" t="s">
        <v>14995</v>
      </c>
      <c r="ESY110" s="79" t="s">
        <v>14995</v>
      </c>
      <c r="ESZ110" s="79" t="s">
        <v>14995</v>
      </c>
      <c r="ETA110" s="79" t="s">
        <v>14995</v>
      </c>
      <c r="ETB110" s="79" t="s">
        <v>14995</v>
      </c>
      <c r="ETC110" s="79" t="s">
        <v>14995</v>
      </c>
      <c r="ETD110" s="79" t="s">
        <v>14995</v>
      </c>
      <c r="ETE110" s="79" t="s">
        <v>14995</v>
      </c>
      <c r="ETF110" s="79" t="s">
        <v>14995</v>
      </c>
      <c r="ETG110" s="79" t="s">
        <v>14995</v>
      </c>
      <c r="ETH110" s="79" t="s">
        <v>14995</v>
      </c>
      <c r="ETI110" s="79" t="s">
        <v>14995</v>
      </c>
      <c r="ETJ110" s="79" t="s">
        <v>14995</v>
      </c>
      <c r="ETK110" s="79" t="s">
        <v>14995</v>
      </c>
      <c r="ETL110" s="79" t="s">
        <v>14995</v>
      </c>
      <c r="ETM110" s="79" t="s">
        <v>14995</v>
      </c>
      <c r="ETN110" s="79" t="s">
        <v>14995</v>
      </c>
      <c r="ETO110" s="79" t="s">
        <v>14995</v>
      </c>
      <c r="ETP110" s="79" t="s">
        <v>14995</v>
      </c>
      <c r="ETQ110" s="79" t="s">
        <v>14995</v>
      </c>
      <c r="ETR110" s="79" t="s">
        <v>14995</v>
      </c>
      <c r="ETS110" s="79" t="s">
        <v>14995</v>
      </c>
      <c r="ETT110" s="79" t="s">
        <v>14995</v>
      </c>
      <c r="ETU110" s="79" t="s">
        <v>14995</v>
      </c>
      <c r="ETV110" s="79" t="s">
        <v>14995</v>
      </c>
      <c r="ETW110" s="79" t="s">
        <v>14995</v>
      </c>
      <c r="ETX110" s="79" t="s">
        <v>14995</v>
      </c>
      <c r="ETY110" s="79" t="s">
        <v>14995</v>
      </c>
      <c r="ETZ110" s="79" t="s">
        <v>14995</v>
      </c>
      <c r="EUA110" s="79" t="s">
        <v>14995</v>
      </c>
      <c r="EUB110" s="79" t="s">
        <v>14995</v>
      </c>
      <c r="EUC110" s="79" t="s">
        <v>14995</v>
      </c>
      <c r="EUD110" s="79" t="s">
        <v>14995</v>
      </c>
      <c r="EUE110" s="79" t="s">
        <v>14995</v>
      </c>
      <c r="EUF110" s="79" t="s">
        <v>14995</v>
      </c>
      <c r="EUG110" s="79" t="s">
        <v>14995</v>
      </c>
      <c r="EUH110" s="79" t="s">
        <v>14995</v>
      </c>
      <c r="EUI110" s="79" t="s">
        <v>14995</v>
      </c>
      <c r="EUJ110" s="79" t="s">
        <v>14995</v>
      </c>
      <c r="EUK110" s="79" t="s">
        <v>14995</v>
      </c>
      <c r="EUL110" s="79" t="s">
        <v>14995</v>
      </c>
      <c r="EUM110" s="79" t="s">
        <v>14995</v>
      </c>
      <c r="EUN110" s="79" t="s">
        <v>14995</v>
      </c>
      <c r="EUO110" s="79" t="s">
        <v>14995</v>
      </c>
      <c r="EUP110" s="79" t="s">
        <v>14995</v>
      </c>
      <c r="EUQ110" s="79" t="s">
        <v>14995</v>
      </c>
      <c r="EUR110" s="79" t="s">
        <v>14995</v>
      </c>
      <c r="EUS110" s="79" t="s">
        <v>14995</v>
      </c>
      <c r="EUT110" s="79" t="s">
        <v>14995</v>
      </c>
      <c r="EUU110" s="79" t="s">
        <v>14995</v>
      </c>
      <c r="EUV110" s="79" t="s">
        <v>14995</v>
      </c>
      <c r="EUW110" s="79" t="s">
        <v>14995</v>
      </c>
      <c r="EUX110" s="79" t="s">
        <v>14995</v>
      </c>
      <c r="EUY110" s="79" t="s">
        <v>14995</v>
      </c>
      <c r="EUZ110" s="79" t="s">
        <v>14995</v>
      </c>
      <c r="EVA110" s="79" t="s">
        <v>14995</v>
      </c>
      <c r="EVB110" s="79" t="s">
        <v>14995</v>
      </c>
      <c r="EVC110" s="79" t="s">
        <v>14995</v>
      </c>
      <c r="EVD110" s="79" t="s">
        <v>14995</v>
      </c>
      <c r="EVE110" s="79" t="s">
        <v>14995</v>
      </c>
      <c r="EVF110" s="79" t="s">
        <v>14995</v>
      </c>
      <c r="EVG110" s="79" t="s">
        <v>14995</v>
      </c>
      <c r="EVH110" s="79" t="s">
        <v>14995</v>
      </c>
      <c r="EVI110" s="79" t="s">
        <v>14995</v>
      </c>
      <c r="EVJ110" s="79" t="s">
        <v>14995</v>
      </c>
      <c r="EVK110" s="79" t="s">
        <v>14995</v>
      </c>
      <c r="EVL110" s="79" t="s">
        <v>14995</v>
      </c>
      <c r="EVM110" s="79" t="s">
        <v>14995</v>
      </c>
      <c r="EVN110" s="79" t="s">
        <v>14995</v>
      </c>
      <c r="EVO110" s="79" t="s">
        <v>14995</v>
      </c>
      <c r="EVP110" s="79" t="s">
        <v>14995</v>
      </c>
      <c r="EVQ110" s="79" t="s">
        <v>14995</v>
      </c>
      <c r="EVR110" s="79" t="s">
        <v>14995</v>
      </c>
      <c r="EVS110" s="79" t="s">
        <v>14995</v>
      </c>
      <c r="EVT110" s="79" t="s">
        <v>14995</v>
      </c>
      <c r="EVU110" s="79" t="s">
        <v>14995</v>
      </c>
      <c r="EVV110" s="79" t="s">
        <v>14995</v>
      </c>
      <c r="EVW110" s="79" t="s">
        <v>14995</v>
      </c>
      <c r="EVX110" s="79" t="s">
        <v>14995</v>
      </c>
      <c r="EVY110" s="79" t="s">
        <v>14995</v>
      </c>
      <c r="EVZ110" s="79" t="s">
        <v>14995</v>
      </c>
      <c r="EWA110" s="79" t="s">
        <v>14995</v>
      </c>
      <c r="EWB110" s="79" t="s">
        <v>14995</v>
      </c>
      <c r="EWC110" s="79" t="s">
        <v>14995</v>
      </c>
      <c r="EWD110" s="79" t="s">
        <v>14995</v>
      </c>
      <c r="EWE110" s="79" t="s">
        <v>14995</v>
      </c>
      <c r="EWF110" s="79" t="s">
        <v>14995</v>
      </c>
      <c r="EWG110" s="79" t="s">
        <v>14995</v>
      </c>
      <c r="EWH110" s="79" t="s">
        <v>14995</v>
      </c>
      <c r="EWI110" s="79" t="s">
        <v>14995</v>
      </c>
      <c r="EWJ110" s="79" t="s">
        <v>14995</v>
      </c>
      <c r="EWK110" s="79" t="s">
        <v>14995</v>
      </c>
      <c r="EWL110" s="79" t="s">
        <v>14995</v>
      </c>
      <c r="EWM110" s="79" t="s">
        <v>14995</v>
      </c>
      <c r="EWN110" s="79" t="s">
        <v>14995</v>
      </c>
      <c r="EWO110" s="79" t="s">
        <v>14995</v>
      </c>
      <c r="EWP110" s="79" t="s">
        <v>14995</v>
      </c>
      <c r="EWQ110" s="79" t="s">
        <v>14995</v>
      </c>
      <c r="EWR110" s="79" t="s">
        <v>14995</v>
      </c>
      <c r="EWS110" s="79" t="s">
        <v>14995</v>
      </c>
      <c r="EWT110" s="79" t="s">
        <v>14995</v>
      </c>
      <c r="EWU110" s="79" t="s">
        <v>14995</v>
      </c>
      <c r="EWV110" s="79" t="s">
        <v>14995</v>
      </c>
      <c r="EWW110" s="79" t="s">
        <v>14995</v>
      </c>
      <c r="EWX110" s="79" t="s">
        <v>14995</v>
      </c>
      <c r="EWY110" s="79" t="s">
        <v>14995</v>
      </c>
      <c r="EWZ110" s="79" t="s">
        <v>14995</v>
      </c>
      <c r="EXA110" s="79" t="s">
        <v>14995</v>
      </c>
      <c r="EXB110" s="79" t="s">
        <v>14995</v>
      </c>
      <c r="EXC110" s="79" t="s">
        <v>14995</v>
      </c>
      <c r="EXD110" s="79" t="s">
        <v>14995</v>
      </c>
      <c r="EXE110" s="79" t="s">
        <v>14995</v>
      </c>
      <c r="EXF110" s="79" t="s">
        <v>14995</v>
      </c>
      <c r="EXG110" s="79" t="s">
        <v>14995</v>
      </c>
      <c r="EXH110" s="79" t="s">
        <v>14995</v>
      </c>
      <c r="EXI110" s="79" t="s">
        <v>14995</v>
      </c>
      <c r="EXJ110" s="79" t="s">
        <v>14995</v>
      </c>
      <c r="EXK110" s="79" t="s">
        <v>14995</v>
      </c>
      <c r="EXL110" s="79" t="s">
        <v>14995</v>
      </c>
      <c r="EXM110" s="79" t="s">
        <v>14995</v>
      </c>
      <c r="EXN110" s="79" t="s">
        <v>14995</v>
      </c>
      <c r="EXO110" s="79" t="s">
        <v>14995</v>
      </c>
      <c r="EXP110" s="79" t="s">
        <v>14995</v>
      </c>
      <c r="EXQ110" s="79" t="s">
        <v>14995</v>
      </c>
      <c r="EXR110" s="79" t="s">
        <v>14995</v>
      </c>
      <c r="EXS110" s="79" t="s">
        <v>14995</v>
      </c>
      <c r="EXT110" s="79" t="s">
        <v>14995</v>
      </c>
      <c r="EXU110" s="79" t="s">
        <v>14995</v>
      </c>
      <c r="EXV110" s="79" t="s">
        <v>14995</v>
      </c>
      <c r="EXW110" s="79" t="s">
        <v>14995</v>
      </c>
      <c r="EXX110" s="79" t="s">
        <v>14995</v>
      </c>
      <c r="EXY110" s="79" t="s">
        <v>14995</v>
      </c>
      <c r="EXZ110" s="79" t="s">
        <v>14995</v>
      </c>
      <c r="EYA110" s="79" t="s">
        <v>14995</v>
      </c>
      <c r="EYB110" s="79" t="s">
        <v>14995</v>
      </c>
      <c r="EYC110" s="79" t="s">
        <v>14995</v>
      </c>
      <c r="EYD110" s="79" t="s">
        <v>14995</v>
      </c>
      <c r="EYE110" s="79" t="s">
        <v>14995</v>
      </c>
      <c r="EYF110" s="79" t="s">
        <v>14995</v>
      </c>
      <c r="EYG110" s="79" t="s">
        <v>14995</v>
      </c>
      <c r="EYH110" s="79" t="s">
        <v>14995</v>
      </c>
      <c r="EYI110" s="79" t="s">
        <v>14995</v>
      </c>
      <c r="EYJ110" s="79" t="s">
        <v>14995</v>
      </c>
      <c r="EYK110" s="79" t="s">
        <v>14995</v>
      </c>
      <c r="EYL110" s="79" t="s">
        <v>14995</v>
      </c>
      <c r="EYM110" s="79" t="s">
        <v>14995</v>
      </c>
      <c r="EYN110" s="79" t="s">
        <v>14995</v>
      </c>
      <c r="EYO110" s="79" t="s">
        <v>14995</v>
      </c>
      <c r="EYP110" s="79" t="s">
        <v>14995</v>
      </c>
      <c r="EYQ110" s="79" t="s">
        <v>14995</v>
      </c>
      <c r="EYR110" s="79" t="s">
        <v>14995</v>
      </c>
      <c r="EYS110" s="79" t="s">
        <v>14995</v>
      </c>
      <c r="EYT110" s="79" t="s">
        <v>14995</v>
      </c>
      <c r="EYU110" s="79" t="s">
        <v>14995</v>
      </c>
      <c r="EYV110" s="79" t="s">
        <v>14995</v>
      </c>
      <c r="EYW110" s="79" t="s">
        <v>14995</v>
      </c>
      <c r="EYX110" s="79" t="s">
        <v>14995</v>
      </c>
      <c r="EYY110" s="79" t="s">
        <v>14995</v>
      </c>
      <c r="EYZ110" s="79" t="s">
        <v>14995</v>
      </c>
      <c r="EZA110" s="79" t="s">
        <v>14995</v>
      </c>
      <c r="EZB110" s="79" t="s">
        <v>14995</v>
      </c>
      <c r="EZC110" s="79" t="s">
        <v>14995</v>
      </c>
      <c r="EZD110" s="79" t="s">
        <v>14995</v>
      </c>
      <c r="EZE110" s="79" t="s">
        <v>14995</v>
      </c>
      <c r="EZF110" s="79" t="s">
        <v>14995</v>
      </c>
      <c r="EZG110" s="79" t="s">
        <v>14995</v>
      </c>
      <c r="EZH110" s="79" t="s">
        <v>14995</v>
      </c>
      <c r="EZI110" s="79" t="s">
        <v>14995</v>
      </c>
      <c r="EZJ110" s="79" t="s">
        <v>14995</v>
      </c>
      <c r="EZK110" s="79" t="s">
        <v>14995</v>
      </c>
      <c r="EZL110" s="79" t="s">
        <v>14995</v>
      </c>
      <c r="EZM110" s="79" t="s">
        <v>14995</v>
      </c>
      <c r="EZN110" s="79" t="s">
        <v>14995</v>
      </c>
      <c r="EZO110" s="79" t="s">
        <v>14995</v>
      </c>
      <c r="EZP110" s="79" t="s">
        <v>14995</v>
      </c>
      <c r="EZQ110" s="79" t="s">
        <v>14995</v>
      </c>
      <c r="EZR110" s="79" t="s">
        <v>14995</v>
      </c>
      <c r="EZS110" s="79" t="s">
        <v>14995</v>
      </c>
      <c r="EZT110" s="79" t="s">
        <v>14995</v>
      </c>
      <c r="EZU110" s="79" t="s">
        <v>14995</v>
      </c>
      <c r="EZV110" s="79" t="s">
        <v>14995</v>
      </c>
      <c r="EZW110" s="79" t="s">
        <v>14995</v>
      </c>
      <c r="EZX110" s="79" t="s">
        <v>14995</v>
      </c>
      <c r="EZY110" s="79" t="s">
        <v>14995</v>
      </c>
      <c r="EZZ110" s="79" t="s">
        <v>14995</v>
      </c>
      <c r="FAA110" s="79" t="s">
        <v>14995</v>
      </c>
      <c r="FAB110" s="79" t="s">
        <v>14995</v>
      </c>
      <c r="FAC110" s="79" t="s">
        <v>14995</v>
      </c>
      <c r="FAD110" s="79" t="s">
        <v>14995</v>
      </c>
      <c r="FAE110" s="79" t="s">
        <v>14995</v>
      </c>
      <c r="FAF110" s="79" t="s">
        <v>14995</v>
      </c>
      <c r="FAG110" s="79" t="s">
        <v>14995</v>
      </c>
      <c r="FAH110" s="79" t="s">
        <v>14995</v>
      </c>
      <c r="FAI110" s="79" t="s">
        <v>14995</v>
      </c>
      <c r="FAJ110" s="79" t="s">
        <v>14995</v>
      </c>
      <c r="FAK110" s="79" t="s">
        <v>14995</v>
      </c>
      <c r="FAL110" s="79" t="s">
        <v>14995</v>
      </c>
      <c r="FAM110" s="79" t="s">
        <v>14995</v>
      </c>
      <c r="FAN110" s="79" t="s">
        <v>14995</v>
      </c>
      <c r="FAO110" s="79" t="s">
        <v>14995</v>
      </c>
      <c r="FAP110" s="79" t="s">
        <v>14995</v>
      </c>
      <c r="FAQ110" s="79" t="s">
        <v>14995</v>
      </c>
      <c r="FAR110" s="79" t="s">
        <v>14995</v>
      </c>
      <c r="FAS110" s="79" t="s">
        <v>14995</v>
      </c>
      <c r="FAT110" s="79" t="s">
        <v>14995</v>
      </c>
      <c r="FAU110" s="79" t="s">
        <v>14995</v>
      </c>
      <c r="FAV110" s="79" t="s">
        <v>14995</v>
      </c>
      <c r="FAW110" s="79" t="s">
        <v>14995</v>
      </c>
      <c r="FAX110" s="79" t="s">
        <v>14995</v>
      </c>
      <c r="FAY110" s="79" t="s">
        <v>14995</v>
      </c>
      <c r="FAZ110" s="79" t="s">
        <v>14995</v>
      </c>
      <c r="FBA110" s="79" t="s">
        <v>14995</v>
      </c>
      <c r="FBB110" s="79" t="s">
        <v>14995</v>
      </c>
      <c r="FBC110" s="79" t="s">
        <v>14995</v>
      </c>
      <c r="FBD110" s="79" t="s">
        <v>14995</v>
      </c>
      <c r="FBE110" s="79" t="s">
        <v>14995</v>
      </c>
      <c r="FBF110" s="79" t="s">
        <v>14995</v>
      </c>
      <c r="FBG110" s="79" t="s">
        <v>14995</v>
      </c>
      <c r="FBH110" s="79" t="s">
        <v>14995</v>
      </c>
      <c r="FBI110" s="79" t="s">
        <v>14995</v>
      </c>
      <c r="FBJ110" s="79" t="s">
        <v>14995</v>
      </c>
      <c r="FBK110" s="79" t="s">
        <v>14995</v>
      </c>
      <c r="FBL110" s="79" t="s">
        <v>14995</v>
      </c>
      <c r="FBM110" s="79" t="s">
        <v>14995</v>
      </c>
      <c r="FBN110" s="79" t="s">
        <v>14995</v>
      </c>
      <c r="FBO110" s="79" t="s">
        <v>14995</v>
      </c>
      <c r="FBP110" s="79" t="s">
        <v>14995</v>
      </c>
      <c r="FBQ110" s="79" t="s">
        <v>14995</v>
      </c>
      <c r="FBR110" s="79" t="s">
        <v>14995</v>
      </c>
      <c r="FBS110" s="79" t="s">
        <v>14995</v>
      </c>
      <c r="FBT110" s="79" t="s">
        <v>14995</v>
      </c>
      <c r="FBU110" s="79" t="s">
        <v>14995</v>
      </c>
      <c r="FBV110" s="79" t="s">
        <v>14995</v>
      </c>
      <c r="FBW110" s="79" t="s">
        <v>14995</v>
      </c>
      <c r="FBX110" s="79" t="s">
        <v>14995</v>
      </c>
      <c r="FBY110" s="79" t="s">
        <v>14995</v>
      </c>
      <c r="FBZ110" s="79" t="s">
        <v>14995</v>
      </c>
      <c r="FCA110" s="79" t="s">
        <v>14995</v>
      </c>
      <c r="FCB110" s="79" t="s">
        <v>14995</v>
      </c>
      <c r="FCC110" s="79" t="s">
        <v>14995</v>
      </c>
      <c r="FCD110" s="79" t="s">
        <v>14995</v>
      </c>
      <c r="FCE110" s="79" t="s">
        <v>14995</v>
      </c>
      <c r="FCF110" s="79" t="s">
        <v>14995</v>
      </c>
      <c r="FCG110" s="79" t="s">
        <v>14995</v>
      </c>
      <c r="FCH110" s="79" t="s">
        <v>14995</v>
      </c>
      <c r="FCI110" s="79" t="s">
        <v>14995</v>
      </c>
      <c r="FCJ110" s="79" t="s">
        <v>14995</v>
      </c>
      <c r="FCK110" s="79" t="s">
        <v>14995</v>
      </c>
      <c r="FCL110" s="79" t="s">
        <v>14995</v>
      </c>
      <c r="FCM110" s="79" t="s">
        <v>14995</v>
      </c>
      <c r="FCN110" s="79" t="s">
        <v>14995</v>
      </c>
      <c r="FCO110" s="79" t="s">
        <v>14995</v>
      </c>
      <c r="FCP110" s="79" t="s">
        <v>14995</v>
      </c>
      <c r="FCQ110" s="79" t="s">
        <v>14995</v>
      </c>
      <c r="FCR110" s="79" t="s">
        <v>14995</v>
      </c>
      <c r="FCS110" s="79" t="s">
        <v>14995</v>
      </c>
      <c r="FCT110" s="79" t="s">
        <v>14995</v>
      </c>
      <c r="FCU110" s="79" t="s">
        <v>14995</v>
      </c>
      <c r="FCV110" s="79" t="s">
        <v>14995</v>
      </c>
      <c r="FCW110" s="79" t="s">
        <v>14995</v>
      </c>
      <c r="FCX110" s="79" t="s">
        <v>14995</v>
      </c>
      <c r="FCY110" s="79" t="s">
        <v>14995</v>
      </c>
      <c r="FCZ110" s="79" t="s">
        <v>14995</v>
      </c>
      <c r="FDA110" s="79" t="s">
        <v>14995</v>
      </c>
      <c r="FDB110" s="79" t="s">
        <v>14995</v>
      </c>
      <c r="FDC110" s="79" t="s">
        <v>14995</v>
      </c>
      <c r="FDD110" s="79" t="s">
        <v>14995</v>
      </c>
      <c r="FDE110" s="79" t="s">
        <v>14995</v>
      </c>
      <c r="FDF110" s="79" t="s">
        <v>14995</v>
      </c>
      <c r="FDG110" s="79" t="s">
        <v>14995</v>
      </c>
      <c r="FDH110" s="79" t="s">
        <v>14995</v>
      </c>
      <c r="FDI110" s="79" t="s">
        <v>14995</v>
      </c>
      <c r="FDJ110" s="79" t="s">
        <v>14995</v>
      </c>
      <c r="FDK110" s="79" t="s">
        <v>14995</v>
      </c>
      <c r="FDL110" s="79" t="s">
        <v>14995</v>
      </c>
      <c r="FDM110" s="79" t="s">
        <v>14995</v>
      </c>
      <c r="FDN110" s="79" t="s">
        <v>14995</v>
      </c>
      <c r="FDO110" s="79" t="s">
        <v>14995</v>
      </c>
      <c r="FDP110" s="79" t="s">
        <v>14995</v>
      </c>
      <c r="FDQ110" s="79" t="s">
        <v>14995</v>
      </c>
      <c r="FDR110" s="79" t="s">
        <v>14995</v>
      </c>
      <c r="FDS110" s="79" t="s">
        <v>14995</v>
      </c>
      <c r="FDT110" s="79" t="s">
        <v>14995</v>
      </c>
      <c r="FDU110" s="79" t="s">
        <v>14995</v>
      </c>
      <c r="FDV110" s="79" t="s">
        <v>14995</v>
      </c>
      <c r="FDW110" s="79" t="s">
        <v>14995</v>
      </c>
      <c r="FDX110" s="79" t="s">
        <v>14995</v>
      </c>
      <c r="FDY110" s="79" t="s">
        <v>14995</v>
      </c>
      <c r="FDZ110" s="79" t="s">
        <v>14995</v>
      </c>
      <c r="FEA110" s="79" t="s">
        <v>14995</v>
      </c>
      <c r="FEB110" s="79" t="s">
        <v>14995</v>
      </c>
      <c r="FEC110" s="79" t="s">
        <v>14995</v>
      </c>
      <c r="FED110" s="79" t="s">
        <v>14995</v>
      </c>
      <c r="FEE110" s="79" t="s">
        <v>14995</v>
      </c>
      <c r="FEF110" s="79" t="s">
        <v>14995</v>
      </c>
      <c r="FEG110" s="79" t="s">
        <v>14995</v>
      </c>
      <c r="FEH110" s="79" t="s">
        <v>14995</v>
      </c>
      <c r="FEI110" s="79" t="s">
        <v>14995</v>
      </c>
      <c r="FEJ110" s="79" t="s">
        <v>14995</v>
      </c>
      <c r="FEK110" s="79" t="s">
        <v>14995</v>
      </c>
      <c r="FEL110" s="79" t="s">
        <v>14995</v>
      </c>
      <c r="FEM110" s="79" t="s">
        <v>14995</v>
      </c>
      <c r="FEN110" s="79" t="s">
        <v>14995</v>
      </c>
      <c r="FEO110" s="79" t="s">
        <v>14995</v>
      </c>
      <c r="FEP110" s="79" t="s">
        <v>14995</v>
      </c>
      <c r="FEQ110" s="79" t="s">
        <v>14995</v>
      </c>
      <c r="FER110" s="79" t="s">
        <v>14995</v>
      </c>
      <c r="FES110" s="79" t="s">
        <v>14995</v>
      </c>
      <c r="FET110" s="79" t="s">
        <v>14995</v>
      </c>
      <c r="FEU110" s="79" t="s">
        <v>14995</v>
      </c>
      <c r="FEV110" s="79" t="s">
        <v>14995</v>
      </c>
      <c r="FEW110" s="79" t="s">
        <v>14995</v>
      </c>
      <c r="FEX110" s="79" t="s">
        <v>14995</v>
      </c>
      <c r="FEY110" s="79" t="s">
        <v>14995</v>
      </c>
      <c r="FEZ110" s="79" t="s">
        <v>14995</v>
      </c>
      <c r="FFA110" s="79" t="s">
        <v>14995</v>
      </c>
      <c r="FFB110" s="79" t="s">
        <v>14995</v>
      </c>
      <c r="FFC110" s="79" t="s">
        <v>14995</v>
      </c>
      <c r="FFD110" s="79" t="s">
        <v>14995</v>
      </c>
      <c r="FFE110" s="79" t="s">
        <v>14995</v>
      </c>
      <c r="FFF110" s="79" t="s">
        <v>14995</v>
      </c>
      <c r="FFG110" s="79" t="s">
        <v>14995</v>
      </c>
      <c r="FFH110" s="79" t="s">
        <v>14995</v>
      </c>
      <c r="FFI110" s="79" t="s">
        <v>14995</v>
      </c>
      <c r="FFJ110" s="79" t="s">
        <v>14995</v>
      </c>
      <c r="FFK110" s="79" t="s">
        <v>14995</v>
      </c>
      <c r="FFL110" s="79" t="s">
        <v>14995</v>
      </c>
      <c r="FFM110" s="79" t="s">
        <v>14995</v>
      </c>
      <c r="FFN110" s="79" t="s">
        <v>14995</v>
      </c>
      <c r="FFO110" s="79" t="s">
        <v>14995</v>
      </c>
      <c r="FFP110" s="79" t="s">
        <v>14995</v>
      </c>
      <c r="FFQ110" s="79" t="s">
        <v>14995</v>
      </c>
      <c r="FFR110" s="79" t="s">
        <v>14995</v>
      </c>
      <c r="FFS110" s="79" t="s">
        <v>14995</v>
      </c>
      <c r="FFT110" s="79" t="s">
        <v>14995</v>
      </c>
      <c r="FFU110" s="79" t="s">
        <v>14995</v>
      </c>
      <c r="FFV110" s="79" t="s">
        <v>14995</v>
      </c>
      <c r="FFW110" s="79" t="s">
        <v>14995</v>
      </c>
      <c r="FFX110" s="79" t="s">
        <v>14995</v>
      </c>
      <c r="FFY110" s="79" t="s">
        <v>14995</v>
      </c>
      <c r="FFZ110" s="79" t="s">
        <v>14995</v>
      </c>
      <c r="FGA110" s="79" t="s">
        <v>14995</v>
      </c>
      <c r="FGB110" s="79" t="s">
        <v>14995</v>
      </c>
      <c r="FGC110" s="79" t="s">
        <v>14995</v>
      </c>
      <c r="FGD110" s="79" t="s">
        <v>14995</v>
      </c>
      <c r="FGE110" s="79" t="s">
        <v>14995</v>
      </c>
      <c r="FGF110" s="79" t="s">
        <v>14995</v>
      </c>
      <c r="FGG110" s="79" t="s">
        <v>14995</v>
      </c>
      <c r="FGH110" s="79" t="s">
        <v>14995</v>
      </c>
      <c r="FGI110" s="79" t="s">
        <v>14995</v>
      </c>
      <c r="FGJ110" s="79" t="s">
        <v>14995</v>
      </c>
      <c r="FGK110" s="79" t="s">
        <v>14995</v>
      </c>
      <c r="FGL110" s="79" t="s">
        <v>14995</v>
      </c>
      <c r="FGM110" s="79" t="s">
        <v>14995</v>
      </c>
      <c r="FGN110" s="79" t="s">
        <v>14995</v>
      </c>
      <c r="FGO110" s="79" t="s">
        <v>14995</v>
      </c>
      <c r="FGP110" s="79" t="s">
        <v>14995</v>
      </c>
      <c r="FGQ110" s="79" t="s">
        <v>14995</v>
      </c>
      <c r="FGR110" s="79" t="s">
        <v>14995</v>
      </c>
      <c r="FGS110" s="79" t="s">
        <v>14995</v>
      </c>
      <c r="FGT110" s="79" t="s">
        <v>14995</v>
      </c>
      <c r="FGU110" s="79" t="s">
        <v>14995</v>
      </c>
      <c r="FGV110" s="79" t="s">
        <v>14995</v>
      </c>
      <c r="FGW110" s="79" t="s">
        <v>14995</v>
      </c>
      <c r="FGX110" s="79" t="s">
        <v>14995</v>
      </c>
      <c r="FGY110" s="79" t="s">
        <v>14995</v>
      </c>
      <c r="FGZ110" s="79" t="s">
        <v>14995</v>
      </c>
      <c r="FHA110" s="79" t="s">
        <v>14995</v>
      </c>
      <c r="FHB110" s="79" t="s">
        <v>14995</v>
      </c>
      <c r="FHC110" s="79" t="s">
        <v>14995</v>
      </c>
      <c r="FHD110" s="79" t="s">
        <v>14995</v>
      </c>
      <c r="FHE110" s="79" t="s">
        <v>14995</v>
      </c>
      <c r="FHF110" s="79" t="s">
        <v>14995</v>
      </c>
      <c r="FHG110" s="79" t="s">
        <v>14995</v>
      </c>
      <c r="FHH110" s="79" t="s">
        <v>14995</v>
      </c>
      <c r="FHI110" s="79" t="s">
        <v>14995</v>
      </c>
      <c r="FHJ110" s="79" t="s">
        <v>14995</v>
      </c>
      <c r="FHK110" s="79" t="s">
        <v>14995</v>
      </c>
      <c r="FHL110" s="79" t="s">
        <v>14995</v>
      </c>
      <c r="FHM110" s="79" t="s">
        <v>14995</v>
      </c>
      <c r="FHN110" s="79" t="s">
        <v>14995</v>
      </c>
      <c r="FHO110" s="79" t="s">
        <v>14995</v>
      </c>
      <c r="FHP110" s="79" t="s">
        <v>14995</v>
      </c>
      <c r="FHQ110" s="79" t="s">
        <v>14995</v>
      </c>
      <c r="FHR110" s="79" t="s">
        <v>14995</v>
      </c>
      <c r="FHS110" s="79" t="s">
        <v>14995</v>
      </c>
      <c r="FHT110" s="79" t="s">
        <v>14995</v>
      </c>
      <c r="FHU110" s="79" t="s">
        <v>14995</v>
      </c>
      <c r="FHV110" s="79" t="s">
        <v>14995</v>
      </c>
      <c r="FHW110" s="79" t="s">
        <v>14995</v>
      </c>
      <c r="FHX110" s="79" t="s">
        <v>14995</v>
      </c>
      <c r="FHY110" s="79" t="s">
        <v>14995</v>
      </c>
      <c r="FHZ110" s="79" t="s">
        <v>14995</v>
      </c>
      <c r="FIA110" s="79" t="s">
        <v>14995</v>
      </c>
      <c r="FIB110" s="79" t="s">
        <v>14995</v>
      </c>
      <c r="FIC110" s="79" t="s">
        <v>14995</v>
      </c>
      <c r="FID110" s="79" t="s">
        <v>14995</v>
      </c>
      <c r="FIE110" s="79" t="s">
        <v>14995</v>
      </c>
      <c r="FIF110" s="79" t="s">
        <v>14995</v>
      </c>
      <c r="FIG110" s="79" t="s">
        <v>14995</v>
      </c>
      <c r="FIH110" s="79" t="s">
        <v>14995</v>
      </c>
      <c r="FII110" s="79" t="s">
        <v>14995</v>
      </c>
      <c r="FIJ110" s="79" t="s">
        <v>14995</v>
      </c>
      <c r="FIK110" s="79" t="s">
        <v>14995</v>
      </c>
      <c r="FIL110" s="79" t="s">
        <v>14995</v>
      </c>
      <c r="FIM110" s="79" t="s">
        <v>14995</v>
      </c>
      <c r="FIN110" s="79" t="s">
        <v>14995</v>
      </c>
      <c r="FIO110" s="79" t="s">
        <v>14995</v>
      </c>
      <c r="FIP110" s="79" t="s">
        <v>14995</v>
      </c>
      <c r="FIQ110" s="79" t="s">
        <v>14995</v>
      </c>
      <c r="FIR110" s="79" t="s">
        <v>14995</v>
      </c>
      <c r="FIS110" s="79" t="s">
        <v>14995</v>
      </c>
      <c r="FIT110" s="79" t="s">
        <v>14995</v>
      </c>
      <c r="FIU110" s="79" t="s">
        <v>14995</v>
      </c>
      <c r="FIV110" s="79" t="s">
        <v>14995</v>
      </c>
      <c r="FIW110" s="79" t="s">
        <v>14995</v>
      </c>
      <c r="FIX110" s="79" t="s">
        <v>14995</v>
      </c>
      <c r="FIY110" s="79" t="s">
        <v>14995</v>
      </c>
      <c r="FIZ110" s="79" t="s">
        <v>14995</v>
      </c>
      <c r="FJA110" s="79" t="s">
        <v>14995</v>
      </c>
      <c r="FJB110" s="79" t="s">
        <v>14995</v>
      </c>
      <c r="FJC110" s="79" t="s">
        <v>14995</v>
      </c>
      <c r="FJD110" s="79" t="s">
        <v>14995</v>
      </c>
      <c r="FJE110" s="79" t="s">
        <v>14995</v>
      </c>
      <c r="FJF110" s="79" t="s">
        <v>14995</v>
      </c>
      <c r="FJG110" s="79" t="s">
        <v>14995</v>
      </c>
      <c r="FJH110" s="79" t="s">
        <v>14995</v>
      </c>
      <c r="FJI110" s="79" t="s">
        <v>14995</v>
      </c>
      <c r="FJJ110" s="79" t="s">
        <v>14995</v>
      </c>
      <c r="FJK110" s="79" t="s">
        <v>14995</v>
      </c>
      <c r="FJL110" s="79" t="s">
        <v>14995</v>
      </c>
      <c r="FJM110" s="79" t="s">
        <v>14995</v>
      </c>
      <c r="FJN110" s="79" t="s">
        <v>14995</v>
      </c>
      <c r="FJO110" s="79" t="s">
        <v>14995</v>
      </c>
      <c r="FJP110" s="79" t="s">
        <v>14995</v>
      </c>
      <c r="FJQ110" s="79" t="s">
        <v>14995</v>
      </c>
      <c r="FJR110" s="79" t="s">
        <v>14995</v>
      </c>
      <c r="FJS110" s="79" t="s">
        <v>14995</v>
      </c>
      <c r="FJT110" s="79" t="s">
        <v>14995</v>
      </c>
      <c r="FJU110" s="79" t="s">
        <v>14995</v>
      </c>
      <c r="FJV110" s="79" t="s">
        <v>14995</v>
      </c>
      <c r="FJW110" s="79" t="s">
        <v>14995</v>
      </c>
      <c r="FJX110" s="79" t="s">
        <v>14995</v>
      </c>
      <c r="FJY110" s="79" t="s">
        <v>14995</v>
      </c>
      <c r="FJZ110" s="79" t="s">
        <v>14995</v>
      </c>
      <c r="FKA110" s="79" t="s">
        <v>14995</v>
      </c>
      <c r="FKB110" s="79" t="s">
        <v>14995</v>
      </c>
      <c r="FKC110" s="79" t="s">
        <v>14995</v>
      </c>
      <c r="FKD110" s="79" t="s">
        <v>14995</v>
      </c>
      <c r="FKE110" s="79" t="s">
        <v>14995</v>
      </c>
      <c r="FKF110" s="79" t="s">
        <v>14995</v>
      </c>
      <c r="FKG110" s="79" t="s">
        <v>14995</v>
      </c>
      <c r="FKH110" s="79" t="s">
        <v>14995</v>
      </c>
      <c r="FKI110" s="79" t="s">
        <v>14995</v>
      </c>
      <c r="FKJ110" s="79" t="s">
        <v>14995</v>
      </c>
      <c r="FKK110" s="79" t="s">
        <v>14995</v>
      </c>
      <c r="FKL110" s="79" t="s">
        <v>14995</v>
      </c>
      <c r="FKM110" s="79" t="s">
        <v>14995</v>
      </c>
      <c r="FKN110" s="79" t="s">
        <v>14995</v>
      </c>
      <c r="FKO110" s="79" t="s">
        <v>14995</v>
      </c>
      <c r="FKP110" s="79" t="s">
        <v>14995</v>
      </c>
      <c r="FKQ110" s="79" t="s">
        <v>14995</v>
      </c>
      <c r="FKR110" s="79" t="s">
        <v>14995</v>
      </c>
      <c r="FKS110" s="79" t="s">
        <v>14995</v>
      </c>
      <c r="FKT110" s="79" t="s">
        <v>14995</v>
      </c>
      <c r="FKU110" s="79" t="s">
        <v>14995</v>
      </c>
      <c r="FKV110" s="79" t="s">
        <v>14995</v>
      </c>
      <c r="FKW110" s="79" t="s">
        <v>14995</v>
      </c>
      <c r="FKX110" s="79" t="s">
        <v>14995</v>
      </c>
      <c r="FKY110" s="79" t="s">
        <v>14995</v>
      </c>
      <c r="FKZ110" s="79" t="s">
        <v>14995</v>
      </c>
      <c r="FLA110" s="79" t="s">
        <v>14995</v>
      </c>
      <c r="FLB110" s="79" t="s">
        <v>14995</v>
      </c>
      <c r="FLC110" s="79" t="s">
        <v>14995</v>
      </c>
      <c r="FLD110" s="79" t="s">
        <v>14995</v>
      </c>
      <c r="FLE110" s="79" t="s">
        <v>14995</v>
      </c>
      <c r="FLF110" s="79" t="s">
        <v>14995</v>
      </c>
      <c r="FLG110" s="79" t="s">
        <v>14995</v>
      </c>
      <c r="FLH110" s="79" t="s">
        <v>14995</v>
      </c>
      <c r="FLI110" s="79" t="s">
        <v>14995</v>
      </c>
      <c r="FLJ110" s="79" t="s">
        <v>14995</v>
      </c>
      <c r="FLK110" s="79" t="s">
        <v>14995</v>
      </c>
      <c r="FLL110" s="79" t="s">
        <v>14995</v>
      </c>
      <c r="FLM110" s="79" t="s">
        <v>14995</v>
      </c>
      <c r="FLN110" s="79" t="s">
        <v>14995</v>
      </c>
      <c r="FLO110" s="79" t="s">
        <v>14995</v>
      </c>
      <c r="FLP110" s="79" t="s">
        <v>14995</v>
      </c>
      <c r="FLQ110" s="79" t="s">
        <v>14995</v>
      </c>
      <c r="FLR110" s="79" t="s">
        <v>14995</v>
      </c>
      <c r="FLS110" s="79" t="s">
        <v>14995</v>
      </c>
      <c r="FLT110" s="79" t="s">
        <v>14995</v>
      </c>
      <c r="FLU110" s="79" t="s">
        <v>14995</v>
      </c>
      <c r="FLV110" s="79" t="s">
        <v>14995</v>
      </c>
      <c r="FLW110" s="79" t="s">
        <v>14995</v>
      </c>
      <c r="FLX110" s="79" t="s">
        <v>14995</v>
      </c>
      <c r="FLY110" s="79" t="s">
        <v>14995</v>
      </c>
      <c r="FLZ110" s="79" t="s">
        <v>14995</v>
      </c>
      <c r="FMA110" s="79" t="s">
        <v>14995</v>
      </c>
      <c r="FMB110" s="79" t="s">
        <v>14995</v>
      </c>
      <c r="FMC110" s="79" t="s">
        <v>14995</v>
      </c>
      <c r="FMD110" s="79" t="s">
        <v>14995</v>
      </c>
      <c r="FME110" s="79" t="s">
        <v>14995</v>
      </c>
      <c r="FMF110" s="79" t="s">
        <v>14995</v>
      </c>
      <c r="FMG110" s="79" t="s">
        <v>14995</v>
      </c>
      <c r="FMH110" s="79" t="s">
        <v>14995</v>
      </c>
      <c r="FMI110" s="79" t="s">
        <v>14995</v>
      </c>
      <c r="FMJ110" s="79" t="s">
        <v>14995</v>
      </c>
      <c r="FMK110" s="79" t="s">
        <v>14995</v>
      </c>
      <c r="FML110" s="79" t="s">
        <v>14995</v>
      </c>
      <c r="FMM110" s="79" t="s">
        <v>14995</v>
      </c>
      <c r="FMN110" s="79" t="s">
        <v>14995</v>
      </c>
      <c r="FMO110" s="79" t="s">
        <v>14995</v>
      </c>
      <c r="FMP110" s="79" t="s">
        <v>14995</v>
      </c>
      <c r="FMQ110" s="79" t="s">
        <v>14995</v>
      </c>
      <c r="FMR110" s="79" t="s">
        <v>14995</v>
      </c>
      <c r="FMS110" s="79" t="s">
        <v>14995</v>
      </c>
      <c r="FMT110" s="79" t="s">
        <v>14995</v>
      </c>
      <c r="FMU110" s="79" t="s">
        <v>14995</v>
      </c>
      <c r="FMV110" s="79" t="s">
        <v>14995</v>
      </c>
      <c r="FMW110" s="79" t="s">
        <v>14995</v>
      </c>
      <c r="FMX110" s="79" t="s">
        <v>14995</v>
      </c>
      <c r="FMY110" s="79" t="s">
        <v>14995</v>
      </c>
      <c r="FMZ110" s="79" t="s">
        <v>14995</v>
      </c>
      <c r="FNA110" s="79" t="s">
        <v>14995</v>
      </c>
      <c r="FNB110" s="79" t="s">
        <v>14995</v>
      </c>
      <c r="FNC110" s="79" t="s">
        <v>14995</v>
      </c>
      <c r="FND110" s="79" t="s">
        <v>14995</v>
      </c>
      <c r="FNE110" s="79" t="s">
        <v>14995</v>
      </c>
      <c r="FNF110" s="79" t="s">
        <v>14995</v>
      </c>
      <c r="FNG110" s="79" t="s">
        <v>14995</v>
      </c>
      <c r="FNH110" s="79" t="s">
        <v>14995</v>
      </c>
      <c r="FNI110" s="79" t="s">
        <v>14995</v>
      </c>
      <c r="FNJ110" s="79" t="s">
        <v>14995</v>
      </c>
      <c r="FNK110" s="79" t="s">
        <v>14995</v>
      </c>
      <c r="FNL110" s="79" t="s">
        <v>14995</v>
      </c>
      <c r="FNM110" s="79" t="s">
        <v>14995</v>
      </c>
      <c r="FNN110" s="79" t="s">
        <v>14995</v>
      </c>
      <c r="FNO110" s="79" t="s">
        <v>14995</v>
      </c>
      <c r="FNP110" s="79" t="s">
        <v>14995</v>
      </c>
      <c r="FNQ110" s="79" t="s">
        <v>14995</v>
      </c>
      <c r="FNR110" s="79" t="s">
        <v>14995</v>
      </c>
      <c r="FNS110" s="79" t="s">
        <v>14995</v>
      </c>
      <c r="FNT110" s="79" t="s">
        <v>14995</v>
      </c>
      <c r="FNU110" s="79" t="s">
        <v>14995</v>
      </c>
      <c r="FNV110" s="79" t="s">
        <v>14995</v>
      </c>
      <c r="FNW110" s="79" t="s">
        <v>14995</v>
      </c>
      <c r="FNX110" s="79" t="s">
        <v>14995</v>
      </c>
      <c r="FNY110" s="79" t="s">
        <v>14995</v>
      </c>
      <c r="FNZ110" s="79" t="s">
        <v>14995</v>
      </c>
      <c r="FOA110" s="79" t="s">
        <v>14995</v>
      </c>
      <c r="FOB110" s="79" t="s">
        <v>14995</v>
      </c>
      <c r="FOC110" s="79" t="s">
        <v>14995</v>
      </c>
      <c r="FOD110" s="79" t="s">
        <v>14995</v>
      </c>
      <c r="FOE110" s="79" t="s">
        <v>14995</v>
      </c>
      <c r="FOF110" s="79" t="s">
        <v>14995</v>
      </c>
      <c r="FOG110" s="79" t="s">
        <v>14995</v>
      </c>
      <c r="FOH110" s="79" t="s">
        <v>14995</v>
      </c>
      <c r="FOI110" s="79" t="s">
        <v>14995</v>
      </c>
      <c r="FOJ110" s="79" t="s">
        <v>14995</v>
      </c>
      <c r="FOK110" s="79" t="s">
        <v>14995</v>
      </c>
      <c r="FOL110" s="79" t="s">
        <v>14995</v>
      </c>
      <c r="FOM110" s="79" t="s">
        <v>14995</v>
      </c>
      <c r="FON110" s="79" t="s">
        <v>14995</v>
      </c>
      <c r="FOO110" s="79" t="s">
        <v>14995</v>
      </c>
      <c r="FOP110" s="79" t="s">
        <v>14995</v>
      </c>
      <c r="FOQ110" s="79" t="s">
        <v>14995</v>
      </c>
      <c r="FOR110" s="79" t="s">
        <v>14995</v>
      </c>
      <c r="FOS110" s="79" t="s">
        <v>14995</v>
      </c>
      <c r="FOT110" s="79" t="s">
        <v>14995</v>
      </c>
      <c r="FOU110" s="79" t="s">
        <v>14995</v>
      </c>
      <c r="FOV110" s="79" t="s">
        <v>14995</v>
      </c>
      <c r="FOW110" s="79" t="s">
        <v>14995</v>
      </c>
      <c r="FOX110" s="79" t="s">
        <v>14995</v>
      </c>
      <c r="FOY110" s="79" t="s">
        <v>14995</v>
      </c>
      <c r="FOZ110" s="79" t="s">
        <v>14995</v>
      </c>
      <c r="FPA110" s="79" t="s">
        <v>14995</v>
      </c>
      <c r="FPB110" s="79" t="s">
        <v>14995</v>
      </c>
      <c r="FPC110" s="79" t="s">
        <v>14995</v>
      </c>
      <c r="FPD110" s="79" t="s">
        <v>14995</v>
      </c>
      <c r="FPE110" s="79" t="s">
        <v>14995</v>
      </c>
      <c r="FPF110" s="79" t="s">
        <v>14995</v>
      </c>
      <c r="FPG110" s="79" t="s">
        <v>14995</v>
      </c>
      <c r="FPH110" s="79" t="s">
        <v>14995</v>
      </c>
      <c r="FPI110" s="79" t="s">
        <v>14995</v>
      </c>
      <c r="FPJ110" s="79" t="s">
        <v>14995</v>
      </c>
      <c r="FPK110" s="79" t="s">
        <v>14995</v>
      </c>
      <c r="FPL110" s="79" t="s">
        <v>14995</v>
      </c>
      <c r="FPM110" s="79" t="s">
        <v>14995</v>
      </c>
      <c r="FPN110" s="79" t="s">
        <v>14995</v>
      </c>
      <c r="FPO110" s="79" t="s">
        <v>14995</v>
      </c>
      <c r="FPP110" s="79" t="s">
        <v>14995</v>
      </c>
      <c r="FPQ110" s="79" t="s">
        <v>14995</v>
      </c>
      <c r="FPR110" s="79" t="s">
        <v>14995</v>
      </c>
      <c r="FPS110" s="79" t="s">
        <v>14995</v>
      </c>
      <c r="FPT110" s="79" t="s">
        <v>14995</v>
      </c>
      <c r="FPU110" s="79" t="s">
        <v>14995</v>
      </c>
      <c r="FPV110" s="79" t="s">
        <v>14995</v>
      </c>
      <c r="FPW110" s="79" t="s">
        <v>14995</v>
      </c>
      <c r="FPX110" s="79" t="s">
        <v>14995</v>
      </c>
      <c r="FPY110" s="79" t="s">
        <v>14995</v>
      </c>
      <c r="FPZ110" s="79" t="s">
        <v>14995</v>
      </c>
      <c r="FQA110" s="79" t="s">
        <v>14995</v>
      </c>
      <c r="FQB110" s="79" t="s">
        <v>14995</v>
      </c>
      <c r="FQC110" s="79" t="s">
        <v>14995</v>
      </c>
      <c r="FQD110" s="79" t="s">
        <v>14995</v>
      </c>
      <c r="FQE110" s="79" t="s">
        <v>14995</v>
      </c>
      <c r="FQF110" s="79" t="s">
        <v>14995</v>
      </c>
      <c r="FQG110" s="79" t="s">
        <v>14995</v>
      </c>
      <c r="FQH110" s="79" t="s">
        <v>14995</v>
      </c>
      <c r="FQI110" s="79" t="s">
        <v>14995</v>
      </c>
      <c r="FQJ110" s="79" t="s">
        <v>14995</v>
      </c>
      <c r="FQK110" s="79" t="s">
        <v>14995</v>
      </c>
      <c r="FQL110" s="79" t="s">
        <v>14995</v>
      </c>
      <c r="FQM110" s="79" t="s">
        <v>14995</v>
      </c>
      <c r="FQN110" s="79" t="s">
        <v>14995</v>
      </c>
      <c r="FQO110" s="79" t="s">
        <v>14995</v>
      </c>
      <c r="FQP110" s="79" t="s">
        <v>14995</v>
      </c>
      <c r="FQQ110" s="79" t="s">
        <v>14995</v>
      </c>
      <c r="FQR110" s="79" t="s">
        <v>14995</v>
      </c>
      <c r="FQS110" s="79" t="s">
        <v>14995</v>
      </c>
      <c r="FQT110" s="79" t="s">
        <v>14995</v>
      </c>
      <c r="FQU110" s="79" t="s">
        <v>14995</v>
      </c>
      <c r="FQV110" s="79" t="s">
        <v>14995</v>
      </c>
      <c r="FQW110" s="79" t="s">
        <v>14995</v>
      </c>
      <c r="FQX110" s="79" t="s">
        <v>14995</v>
      </c>
      <c r="FQY110" s="79" t="s">
        <v>14995</v>
      </c>
      <c r="FQZ110" s="79" t="s">
        <v>14995</v>
      </c>
      <c r="FRA110" s="79" t="s">
        <v>14995</v>
      </c>
      <c r="FRB110" s="79" t="s">
        <v>14995</v>
      </c>
      <c r="FRC110" s="79" t="s">
        <v>14995</v>
      </c>
      <c r="FRD110" s="79" t="s">
        <v>14995</v>
      </c>
      <c r="FRE110" s="79" t="s">
        <v>14995</v>
      </c>
      <c r="FRF110" s="79" t="s">
        <v>14995</v>
      </c>
      <c r="FRG110" s="79" t="s">
        <v>14995</v>
      </c>
      <c r="FRH110" s="79" t="s">
        <v>14995</v>
      </c>
      <c r="FRI110" s="79" t="s">
        <v>14995</v>
      </c>
      <c r="FRJ110" s="79" t="s">
        <v>14995</v>
      </c>
      <c r="FRK110" s="79" t="s">
        <v>14995</v>
      </c>
      <c r="FRL110" s="79" t="s">
        <v>14995</v>
      </c>
      <c r="FRM110" s="79" t="s">
        <v>14995</v>
      </c>
      <c r="FRN110" s="79" t="s">
        <v>14995</v>
      </c>
      <c r="FRO110" s="79" t="s">
        <v>14995</v>
      </c>
      <c r="FRP110" s="79" t="s">
        <v>14995</v>
      </c>
      <c r="FRQ110" s="79" t="s">
        <v>14995</v>
      </c>
      <c r="FRR110" s="79" t="s">
        <v>14995</v>
      </c>
      <c r="FRS110" s="79" t="s">
        <v>14995</v>
      </c>
      <c r="FRT110" s="79" t="s">
        <v>14995</v>
      </c>
      <c r="FRU110" s="79" t="s">
        <v>14995</v>
      </c>
      <c r="FRV110" s="79" t="s">
        <v>14995</v>
      </c>
      <c r="FRW110" s="79" t="s">
        <v>14995</v>
      </c>
      <c r="FRX110" s="79" t="s">
        <v>14995</v>
      </c>
      <c r="FRY110" s="79" t="s">
        <v>14995</v>
      </c>
      <c r="FRZ110" s="79" t="s">
        <v>14995</v>
      </c>
      <c r="FSA110" s="79" t="s">
        <v>14995</v>
      </c>
      <c r="FSB110" s="79" t="s">
        <v>14995</v>
      </c>
      <c r="FSC110" s="79" t="s">
        <v>14995</v>
      </c>
      <c r="FSD110" s="79" t="s">
        <v>14995</v>
      </c>
      <c r="FSE110" s="79" t="s">
        <v>14995</v>
      </c>
      <c r="FSF110" s="79" t="s">
        <v>14995</v>
      </c>
      <c r="FSG110" s="79" t="s">
        <v>14995</v>
      </c>
      <c r="FSH110" s="79" t="s">
        <v>14995</v>
      </c>
      <c r="FSI110" s="79" t="s">
        <v>14995</v>
      </c>
      <c r="FSJ110" s="79" t="s">
        <v>14995</v>
      </c>
      <c r="FSK110" s="79" t="s">
        <v>14995</v>
      </c>
      <c r="FSL110" s="79" t="s">
        <v>14995</v>
      </c>
      <c r="FSM110" s="79" t="s">
        <v>14995</v>
      </c>
      <c r="FSN110" s="79" t="s">
        <v>14995</v>
      </c>
      <c r="FSO110" s="79" t="s">
        <v>14995</v>
      </c>
      <c r="FSP110" s="79" t="s">
        <v>14995</v>
      </c>
      <c r="FSQ110" s="79" t="s">
        <v>14995</v>
      </c>
      <c r="FSR110" s="79" t="s">
        <v>14995</v>
      </c>
      <c r="FSS110" s="79" t="s">
        <v>14995</v>
      </c>
      <c r="FST110" s="79" t="s">
        <v>14995</v>
      </c>
      <c r="FSU110" s="79" t="s">
        <v>14995</v>
      </c>
      <c r="FSV110" s="79" t="s">
        <v>14995</v>
      </c>
      <c r="FSW110" s="79" t="s">
        <v>14995</v>
      </c>
      <c r="FSX110" s="79" t="s">
        <v>14995</v>
      </c>
      <c r="FSY110" s="79" t="s">
        <v>14995</v>
      </c>
      <c r="FSZ110" s="79" t="s">
        <v>14995</v>
      </c>
      <c r="FTA110" s="79" t="s">
        <v>14995</v>
      </c>
      <c r="FTB110" s="79" t="s">
        <v>14995</v>
      </c>
      <c r="FTC110" s="79" t="s">
        <v>14995</v>
      </c>
      <c r="FTD110" s="79" t="s">
        <v>14995</v>
      </c>
      <c r="FTE110" s="79" t="s">
        <v>14995</v>
      </c>
      <c r="FTF110" s="79" t="s">
        <v>14995</v>
      </c>
      <c r="FTG110" s="79" t="s">
        <v>14995</v>
      </c>
      <c r="FTH110" s="79" t="s">
        <v>14995</v>
      </c>
      <c r="FTI110" s="79" t="s">
        <v>14995</v>
      </c>
      <c r="FTJ110" s="79" t="s">
        <v>14995</v>
      </c>
      <c r="FTK110" s="79" t="s">
        <v>14995</v>
      </c>
      <c r="FTL110" s="79" t="s">
        <v>14995</v>
      </c>
      <c r="FTM110" s="79" t="s">
        <v>14995</v>
      </c>
      <c r="FTN110" s="79" t="s">
        <v>14995</v>
      </c>
      <c r="FTO110" s="79" t="s">
        <v>14995</v>
      </c>
      <c r="FTP110" s="79" t="s">
        <v>14995</v>
      </c>
      <c r="FTQ110" s="79" t="s">
        <v>14995</v>
      </c>
      <c r="FTR110" s="79" t="s">
        <v>14995</v>
      </c>
      <c r="FTS110" s="79" t="s">
        <v>14995</v>
      </c>
      <c r="FTT110" s="79" t="s">
        <v>14995</v>
      </c>
      <c r="FTU110" s="79" t="s">
        <v>14995</v>
      </c>
      <c r="FTV110" s="79" t="s">
        <v>14995</v>
      </c>
      <c r="FTW110" s="79" t="s">
        <v>14995</v>
      </c>
      <c r="FTX110" s="79" t="s">
        <v>14995</v>
      </c>
      <c r="FTY110" s="79" t="s">
        <v>14995</v>
      </c>
      <c r="FTZ110" s="79" t="s">
        <v>14995</v>
      </c>
      <c r="FUA110" s="79" t="s">
        <v>14995</v>
      </c>
      <c r="FUB110" s="79" t="s">
        <v>14995</v>
      </c>
      <c r="FUC110" s="79" t="s">
        <v>14995</v>
      </c>
      <c r="FUD110" s="79" t="s">
        <v>14995</v>
      </c>
      <c r="FUE110" s="79" t="s">
        <v>14995</v>
      </c>
      <c r="FUF110" s="79" t="s">
        <v>14995</v>
      </c>
      <c r="FUG110" s="79" t="s">
        <v>14995</v>
      </c>
      <c r="FUH110" s="79" t="s">
        <v>14995</v>
      </c>
      <c r="FUI110" s="79" t="s">
        <v>14995</v>
      </c>
      <c r="FUJ110" s="79" t="s">
        <v>14995</v>
      </c>
      <c r="FUK110" s="79" t="s">
        <v>14995</v>
      </c>
      <c r="FUL110" s="79" t="s">
        <v>14995</v>
      </c>
      <c r="FUM110" s="79" t="s">
        <v>14995</v>
      </c>
      <c r="FUN110" s="79" t="s">
        <v>14995</v>
      </c>
      <c r="FUO110" s="79" t="s">
        <v>14995</v>
      </c>
      <c r="FUP110" s="79" t="s">
        <v>14995</v>
      </c>
      <c r="FUQ110" s="79" t="s">
        <v>14995</v>
      </c>
      <c r="FUR110" s="79" t="s">
        <v>14995</v>
      </c>
      <c r="FUS110" s="79" t="s">
        <v>14995</v>
      </c>
      <c r="FUT110" s="79" t="s">
        <v>14995</v>
      </c>
      <c r="FUU110" s="79" t="s">
        <v>14995</v>
      </c>
      <c r="FUV110" s="79" t="s">
        <v>14995</v>
      </c>
      <c r="FUW110" s="79" t="s">
        <v>14995</v>
      </c>
      <c r="FUX110" s="79" t="s">
        <v>14995</v>
      </c>
      <c r="FUY110" s="79" t="s">
        <v>14995</v>
      </c>
      <c r="FUZ110" s="79" t="s">
        <v>14995</v>
      </c>
      <c r="FVA110" s="79" t="s">
        <v>14995</v>
      </c>
      <c r="FVB110" s="79" t="s">
        <v>14995</v>
      </c>
      <c r="FVC110" s="79" t="s">
        <v>14995</v>
      </c>
      <c r="FVD110" s="79" t="s">
        <v>14995</v>
      </c>
      <c r="FVE110" s="79" t="s">
        <v>14995</v>
      </c>
      <c r="FVF110" s="79" t="s">
        <v>14995</v>
      </c>
      <c r="FVG110" s="79" t="s">
        <v>14995</v>
      </c>
      <c r="FVH110" s="79" t="s">
        <v>14995</v>
      </c>
      <c r="FVI110" s="79" t="s">
        <v>14995</v>
      </c>
      <c r="FVJ110" s="79" t="s">
        <v>14995</v>
      </c>
      <c r="FVK110" s="79" t="s">
        <v>14995</v>
      </c>
      <c r="FVL110" s="79" t="s">
        <v>14995</v>
      </c>
      <c r="FVM110" s="79" t="s">
        <v>14995</v>
      </c>
      <c r="FVN110" s="79" t="s">
        <v>14995</v>
      </c>
      <c r="FVO110" s="79" t="s">
        <v>14995</v>
      </c>
      <c r="FVP110" s="79" t="s">
        <v>14995</v>
      </c>
      <c r="FVQ110" s="79" t="s">
        <v>14995</v>
      </c>
      <c r="FVR110" s="79" t="s">
        <v>14995</v>
      </c>
      <c r="FVS110" s="79" t="s">
        <v>14995</v>
      </c>
      <c r="FVT110" s="79" t="s">
        <v>14995</v>
      </c>
      <c r="FVU110" s="79" t="s">
        <v>14995</v>
      </c>
      <c r="FVV110" s="79" t="s">
        <v>14995</v>
      </c>
      <c r="FVW110" s="79" t="s">
        <v>14995</v>
      </c>
      <c r="FVX110" s="79" t="s">
        <v>14995</v>
      </c>
      <c r="FVY110" s="79" t="s">
        <v>14995</v>
      </c>
      <c r="FVZ110" s="79" t="s">
        <v>14995</v>
      </c>
      <c r="FWA110" s="79" t="s">
        <v>14995</v>
      </c>
      <c r="FWB110" s="79" t="s">
        <v>14995</v>
      </c>
      <c r="FWC110" s="79" t="s">
        <v>14995</v>
      </c>
      <c r="FWD110" s="79" t="s">
        <v>14995</v>
      </c>
      <c r="FWE110" s="79" t="s">
        <v>14995</v>
      </c>
      <c r="FWF110" s="79" t="s">
        <v>14995</v>
      </c>
      <c r="FWG110" s="79" t="s">
        <v>14995</v>
      </c>
      <c r="FWH110" s="79" t="s">
        <v>14995</v>
      </c>
      <c r="FWI110" s="79" t="s">
        <v>14995</v>
      </c>
      <c r="FWJ110" s="79" t="s">
        <v>14995</v>
      </c>
      <c r="FWK110" s="79" t="s">
        <v>14995</v>
      </c>
      <c r="FWL110" s="79" t="s">
        <v>14995</v>
      </c>
      <c r="FWM110" s="79" t="s">
        <v>14995</v>
      </c>
      <c r="FWN110" s="79" t="s">
        <v>14995</v>
      </c>
      <c r="FWO110" s="79" t="s">
        <v>14995</v>
      </c>
      <c r="FWP110" s="79" t="s">
        <v>14995</v>
      </c>
      <c r="FWQ110" s="79" t="s">
        <v>14995</v>
      </c>
      <c r="FWR110" s="79" t="s">
        <v>14995</v>
      </c>
      <c r="FWS110" s="79" t="s">
        <v>14995</v>
      </c>
      <c r="FWT110" s="79" t="s">
        <v>14995</v>
      </c>
      <c r="FWU110" s="79" t="s">
        <v>14995</v>
      </c>
      <c r="FWV110" s="79" t="s">
        <v>14995</v>
      </c>
      <c r="FWW110" s="79" t="s">
        <v>14995</v>
      </c>
      <c r="FWX110" s="79" t="s">
        <v>14995</v>
      </c>
      <c r="FWY110" s="79" t="s">
        <v>14995</v>
      </c>
      <c r="FWZ110" s="79" t="s">
        <v>14995</v>
      </c>
      <c r="FXA110" s="79" t="s">
        <v>14995</v>
      </c>
      <c r="FXB110" s="79" t="s">
        <v>14995</v>
      </c>
      <c r="FXC110" s="79" t="s">
        <v>14995</v>
      </c>
      <c r="FXD110" s="79" t="s">
        <v>14995</v>
      </c>
      <c r="FXE110" s="79" t="s">
        <v>14995</v>
      </c>
      <c r="FXF110" s="79" t="s">
        <v>14995</v>
      </c>
      <c r="FXG110" s="79" t="s">
        <v>14995</v>
      </c>
      <c r="FXH110" s="79" t="s">
        <v>14995</v>
      </c>
      <c r="FXI110" s="79" t="s">
        <v>14995</v>
      </c>
      <c r="FXJ110" s="79" t="s">
        <v>14995</v>
      </c>
      <c r="FXK110" s="79" t="s">
        <v>14995</v>
      </c>
      <c r="FXL110" s="79" t="s">
        <v>14995</v>
      </c>
      <c r="FXM110" s="79" t="s">
        <v>14995</v>
      </c>
      <c r="FXN110" s="79" t="s">
        <v>14995</v>
      </c>
      <c r="FXO110" s="79" t="s">
        <v>14995</v>
      </c>
      <c r="FXP110" s="79" t="s">
        <v>14995</v>
      </c>
      <c r="FXQ110" s="79" t="s">
        <v>14995</v>
      </c>
      <c r="FXR110" s="79" t="s">
        <v>14995</v>
      </c>
      <c r="FXS110" s="79" t="s">
        <v>14995</v>
      </c>
      <c r="FXT110" s="79" t="s">
        <v>14995</v>
      </c>
      <c r="FXU110" s="79" t="s">
        <v>14995</v>
      </c>
      <c r="FXV110" s="79" t="s">
        <v>14995</v>
      </c>
      <c r="FXW110" s="79" t="s">
        <v>14995</v>
      </c>
      <c r="FXX110" s="79" t="s">
        <v>14995</v>
      </c>
      <c r="FXY110" s="79" t="s">
        <v>14995</v>
      </c>
      <c r="FXZ110" s="79" t="s">
        <v>14995</v>
      </c>
      <c r="FYA110" s="79" t="s">
        <v>14995</v>
      </c>
      <c r="FYB110" s="79" t="s">
        <v>14995</v>
      </c>
      <c r="FYC110" s="79" t="s">
        <v>14995</v>
      </c>
      <c r="FYD110" s="79" t="s">
        <v>14995</v>
      </c>
      <c r="FYE110" s="79" t="s">
        <v>14995</v>
      </c>
      <c r="FYF110" s="79" t="s">
        <v>14995</v>
      </c>
      <c r="FYG110" s="79" t="s">
        <v>14995</v>
      </c>
      <c r="FYH110" s="79" t="s">
        <v>14995</v>
      </c>
      <c r="FYI110" s="79" t="s">
        <v>14995</v>
      </c>
      <c r="FYJ110" s="79" t="s">
        <v>14995</v>
      </c>
      <c r="FYK110" s="79" t="s">
        <v>14995</v>
      </c>
      <c r="FYL110" s="79" t="s">
        <v>14995</v>
      </c>
      <c r="FYM110" s="79" t="s">
        <v>14995</v>
      </c>
      <c r="FYN110" s="79" t="s">
        <v>14995</v>
      </c>
      <c r="FYO110" s="79" t="s">
        <v>14995</v>
      </c>
      <c r="FYP110" s="79" t="s">
        <v>14995</v>
      </c>
      <c r="FYQ110" s="79" t="s">
        <v>14995</v>
      </c>
      <c r="FYR110" s="79" t="s">
        <v>14995</v>
      </c>
      <c r="FYS110" s="79" t="s">
        <v>14995</v>
      </c>
      <c r="FYT110" s="79" t="s">
        <v>14995</v>
      </c>
      <c r="FYU110" s="79" t="s">
        <v>14995</v>
      </c>
      <c r="FYV110" s="79" t="s">
        <v>14995</v>
      </c>
      <c r="FYW110" s="79" t="s">
        <v>14995</v>
      </c>
      <c r="FYX110" s="79" t="s">
        <v>14995</v>
      </c>
      <c r="FYY110" s="79" t="s">
        <v>14995</v>
      </c>
      <c r="FYZ110" s="79" t="s">
        <v>14995</v>
      </c>
      <c r="FZA110" s="79" t="s">
        <v>14995</v>
      </c>
      <c r="FZB110" s="79" t="s">
        <v>14995</v>
      </c>
      <c r="FZC110" s="79" t="s">
        <v>14995</v>
      </c>
      <c r="FZD110" s="79" t="s">
        <v>14995</v>
      </c>
      <c r="FZE110" s="79" t="s">
        <v>14995</v>
      </c>
      <c r="FZF110" s="79" t="s">
        <v>14995</v>
      </c>
      <c r="FZG110" s="79" t="s">
        <v>14995</v>
      </c>
      <c r="FZH110" s="79" t="s">
        <v>14995</v>
      </c>
      <c r="FZI110" s="79" t="s">
        <v>14995</v>
      </c>
      <c r="FZJ110" s="79" t="s">
        <v>14995</v>
      </c>
      <c r="FZK110" s="79" t="s">
        <v>14995</v>
      </c>
      <c r="FZL110" s="79" t="s">
        <v>14995</v>
      </c>
      <c r="FZM110" s="79" t="s">
        <v>14995</v>
      </c>
      <c r="FZN110" s="79" t="s">
        <v>14995</v>
      </c>
      <c r="FZO110" s="79" t="s">
        <v>14995</v>
      </c>
      <c r="FZP110" s="79" t="s">
        <v>14995</v>
      </c>
      <c r="FZQ110" s="79" t="s">
        <v>14995</v>
      </c>
      <c r="FZR110" s="79" t="s">
        <v>14995</v>
      </c>
      <c r="FZS110" s="79" t="s">
        <v>14995</v>
      </c>
      <c r="FZT110" s="79" t="s">
        <v>14995</v>
      </c>
      <c r="FZU110" s="79" t="s">
        <v>14995</v>
      </c>
      <c r="FZV110" s="79" t="s">
        <v>14995</v>
      </c>
      <c r="FZW110" s="79" t="s">
        <v>14995</v>
      </c>
      <c r="FZX110" s="79" t="s">
        <v>14995</v>
      </c>
      <c r="FZY110" s="79" t="s">
        <v>14995</v>
      </c>
      <c r="FZZ110" s="79" t="s">
        <v>14995</v>
      </c>
      <c r="GAA110" s="79" t="s">
        <v>14995</v>
      </c>
      <c r="GAB110" s="79" t="s">
        <v>14995</v>
      </c>
      <c r="GAC110" s="79" t="s">
        <v>14995</v>
      </c>
      <c r="GAD110" s="79" t="s">
        <v>14995</v>
      </c>
      <c r="GAE110" s="79" t="s">
        <v>14995</v>
      </c>
      <c r="GAF110" s="79" t="s">
        <v>14995</v>
      </c>
      <c r="GAG110" s="79" t="s">
        <v>14995</v>
      </c>
      <c r="GAH110" s="79" t="s">
        <v>14995</v>
      </c>
      <c r="GAI110" s="79" t="s">
        <v>14995</v>
      </c>
      <c r="GAJ110" s="79" t="s">
        <v>14995</v>
      </c>
      <c r="GAK110" s="79" t="s">
        <v>14995</v>
      </c>
      <c r="GAL110" s="79" t="s">
        <v>14995</v>
      </c>
      <c r="GAM110" s="79" t="s">
        <v>14995</v>
      </c>
      <c r="GAN110" s="79" t="s">
        <v>14995</v>
      </c>
      <c r="GAO110" s="79" t="s">
        <v>14995</v>
      </c>
      <c r="GAP110" s="79" t="s">
        <v>14995</v>
      </c>
      <c r="GAQ110" s="79" t="s">
        <v>14995</v>
      </c>
      <c r="GAR110" s="79" t="s">
        <v>14995</v>
      </c>
      <c r="GAS110" s="79" t="s">
        <v>14995</v>
      </c>
      <c r="GAT110" s="79" t="s">
        <v>14995</v>
      </c>
      <c r="GAU110" s="79" t="s">
        <v>14995</v>
      </c>
      <c r="GAV110" s="79" t="s">
        <v>14995</v>
      </c>
      <c r="GAW110" s="79" t="s">
        <v>14995</v>
      </c>
      <c r="GAX110" s="79" t="s">
        <v>14995</v>
      </c>
      <c r="GAY110" s="79" t="s">
        <v>14995</v>
      </c>
      <c r="GAZ110" s="79" t="s">
        <v>14995</v>
      </c>
      <c r="GBA110" s="79" t="s">
        <v>14995</v>
      </c>
      <c r="GBB110" s="79" t="s">
        <v>14995</v>
      </c>
      <c r="GBC110" s="79" t="s">
        <v>14995</v>
      </c>
      <c r="GBD110" s="79" t="s">
        <v>14995</v>
      </c>
      <c r="GBE110" s="79" t="s">
        <v>14995</v>
      </c>
      <c r="GBF110" s="79" t="s">
        <v>14995</v>
      </c>
      <c r="GBG110" s="79" t="s">
        <v>14995</v>
      </c>
      <c r="GBH110" s="79" t="s">
        <v>14995</v>
      </c>
      <c r="GBI110" s="79" t="s">
        <v>14995</v>
      </c>
      <c r="GBJ110" s="79" t="s">
        <v>14995</v>
      </c>
      <c r="GBK110" s="79" t="s">
        <v>14995</v>
      </c>
      <c r="GBL110" s="79" t="s">
        <v>14995</v>
      </c>
      <c r="GBM110" s="79" t="s">
        <v>14995</v>
      </c>
      <c r="GBN110" s="79" t="s">
        <v>14995</v>
      </c>
      <c r="GBO110" s="79" t="s">
        <v>14995</v>
      </c>
      <c r="GBP110" s="79" t="s">
        <v>14995</v>
      </c>
      <c r="GBQ110" s="79" t="s">
        <v>14995</v>
      </c>
      <c r="GBR110" s="79" t="s">
        <v>14995</v>
      </c>
      <c r="GBS110" s="79" t="s">
        <v>14995</v>
      </c>
      <c r="GBT110" s="79" t="s">
        <v>14995</v>
      </c>
      <c r="GBU110" s="79" t="s">
        <v>14995</v>
      </c>
      <c r="GBV110" s="79" t="s">
        <v>14995</v>
      </c>
      <c r="GBW110" s="79" t="s">
        <v>14995</v>
      </c>
      <c r="GBX110" s="79" t="s">
        <v>14995</v>
      </c>
      <c r="GBY110" s="79" t="s">
        <v>14995</v>
      </c>
      <c r="GBZ110" s="79" t="s">
        <v>14995</v>
      </c>
      <c r="GCA110" s="79" t="s">
        <v>14995</v>
      </c>
      <c r="GCB110" s="79" t="s">
        <v>14995</v>
      </c>
      <c r="GCC110" s="79" t="s">
        <v>14995</v>
      </c>
      <c r="GCD110" s="79" t="s">
        <v>14995</v>
      </c>
      <c r="GCE110" s="79" t="s">
        <v>14995</v>
      </c>
      <c r="GCF110" s="79" t="s">
        <v>14995</v>
      </c>
      <c r="GCG110" s="79" t="s">
        <v>14995</v>
      </c>
      <c r="GCH110" s="79" t="s">
        <v>14995</v>
      </c>
      <c r="GCI110" s="79" t="s">
        <v>14995</v>
      </c>
      <c r="GCJ110" s="79" t="s">
        <v>14995</v>
      </c>
      <c r="GCK110" s="79" t="s">
        <v>14995</v>
      </c>
      <c r="GCL110" s="79" t="s">
        <v>14995</v>
      </c>
      <c r="GCM110" s="79" t="s">
        <v>14995</v>
      </c>
      <c r="GCN110" s="79" t="s">
        <v>14995</v>
      </c>
      <c r="GCO110" s="79" t="s">
        <v>14995</v>
      </c>
      <c r="GCP110" s="79" t="s">
        <v>14995</v>
      </c>
      <c r="GCQ110" s="79" t="s">
        <v>14995</v>
      </c>
      <c r="GCR110" s="79" t="s">
        <v>14995</v>
      </c>
      <c r="GCS110" s="79" t="s">
        <v>14995</v>
      </c>
      <c r="GCT110" s="79" t="s">
        <v>14995</v>
      </c>
      <c r="GCU110" s="79" t="s">
        <v>14995</v>
      </c>
      <c r="GCV110" s="79" t="s">
        <v>14995</v>
      </c>
      <c r="GCW110" s="79" t="s">
        <v>14995</v>
      </c>
      <c r="GCX110" s="79" t="s">
        <v>14995</v>
      </c>
      <c r="GCY110" s="79" t="s">
        <v>14995</v>
      </c>
      <c r="GCZ110" s="79" t="s">
        <v>14995</v>
      </c>
      <c r="GDA110" s="79" t="s">
        <v>14995</v>
      </c>
      <c r="GDB110" s="79" t="s">
        <v>14995</v>
      </c>
      <c r="GDC110" s="79" t="s">
        <v>14995</v>
      </c>
      <c r="GDD110" s="79" t="s">
        <v>14995</v>
      </c>
      <c r="GDE110" s="79" t="s">
        <v>14995</v>
      </c>
      <c r="GDF110" s="79" t="s">
        <v>14995</v>
      </c>
      <c r="GDG110" s="79" t="s">
        <v>14995</v>
      </c>
      <c r="GDH110" s="79" t="s">
        <v>14995</v>
      </c>
      <c r="GDI110" s="79" t="s">
        <v>14995</v>
      </c>
      <c r="GDJ110" s="79" t="s">
        <v>14995</v>
      </c>
      <c r="GDK110" s="79" t="s">
        <v>14995</v>
      </c>
      <c r="GDL110" s="79" t="s">
        <v>14995</v>
      </c>
      <c r="GDM110" s="79" t="s">
        <v>14995</v>
      </c>
      <c r="GDN110" s="79" t="s">
        <v>14995</v>
      </c>
      <c r="GDO110" s="79" t="s">
        <v>14995</v>
      </c>
      <c r="GDP110" s="79" t="s">
        <v>14995</v>
      </c>
      <c r="GDQ110" s="79" t="s">
        <v>14995</v>
      </c>
      <c r="GDR110" s="79" t="s">
        <v>14995</v>
      </c>
      <c r="GDS110" s="79" t="s">
        <v>14995</v>
      </c>
      <c r="GDT110" s="79" t="s">
        <v>14995</v>
      </c>
      <c r="GDU110" s="79" t="s">
        <v>14995</v>
      </c>
      <c r="GDV110" s="79" t="s">
        <v>14995</v>
      </c>
      <c r="GDW110" s="79" t="s">
        <v>14995</v>
      </c>
      <c r="GDX110" s="79" t="s">
        <v>14995</v>
      </c>
      <c r="GDY110" s="79" t="s">
        <v>14995</v>
      </c>
      <c r="GDZ110" s="79" t="s">
        <v>14995</v>
      </c>
      <c r="GEA110" s="79" t="s">
        <v>14995</v>
      </c>
      <c r="GEB110" s="79" t="s">
        <v>14995</v>
      </c>
      <c r="GEC110" s="79" t="s">
        <v>14995</v>
      </c>
      <c r="GED110" s="79" t="s">
        <v>14995</v>
      </c>
      <c r="GEE110" s="79" t="s">
        <v>14995</v>
      </c>
      <c r="GEF110" s="79" t="s">
        <v>14995</v>
      </c>
      <c r="GEG110" s="79" t="s">
        <v>14995</v>
      </c>
      <c r="GEH110" s="79" t="s">
        <v>14995</v>
      </c>
      <c r="GEI110" s="79" t="s">
        <v>14995</v>
      </c>
      <c r="GEJ110" s="79" t="s">
        <v>14995</v>
      </c>
      <c r="GEK110" s="79" t="s">
        <v>14995</v>
      </c>
      <c r="GEL110" s="79" t="s">
        <v>14995</v>
      </c>
      <c r="GEM110" s="79" t="s">
        <v>14995</v>
      </c>
      <c r="GEN110" s="79" t="s">
        <v>14995</v>
      </c>
      <c r="GEO110" s="79" t="s">
        <v>14995</v>
      </c>
      <c r="GEP110" s="79" t="s">
        <v>14995</v>
      </c>
      <c r="GEQ110" s="79" t="s">
        <v>14995</v>
      </c>
      <c r="GER110" s="79" t="s">
        <v>14995</v>
      </c>
      <c r="GES110" s="79" t="s">
        <v>14995</v>
      </c>
      <c r="GET110" s="79" t="s">
        <v>14995</v>
      </c>
      <c r="GEU110" s="79" t="s">
        <v>14995</v>
      </c>
      <c r="GEV110" s="79" t="s">
        <v>14995</v>
      </c>
      <c r="GEW110" s="79" t="s">
        <v>14995</v>
      </c>
      <c r="GEX110" s="79" t="s">
        <v>14995</v>
      </c>
      <c r="GEY110" s="79" t="s">
        <v>14995</v>
      </c>
      <c r="GEZ110" s="79" t="s">
        <v>14995</v>
      </c>
      <c r="GFA110" s="79" t="s">
        <v>14995</v>
      </c>
      <c r="GFB110" s="79" t="s">
        <v>14995</v>
      </c>
      <c r="GFC110" s="79" t="s">
        <v>14995</v>
      </c>
      <c r="GFD110" s="79" t="s">
        <v>14995</v>
      </c>
      <c r="GFE110" s="79" t="s">
        <v>14995</v>
      </c>
      <c r="GFF110" s="79" t="s">
        <v>14995</v>
      </c>
      <c r="GFG110" s="79" t="s">
        <v>14995</v>
      </c>
      <c r="GFH110" s="79" t="s">
        <v>14995</v>
      </c>
      <c r="GFI110" s="79" t="s">
        <v>14995</v>
      </c>
      <c r="GFJ110" s="79" t="s">
        <v>14995</v>
      </c>
      <c r="GFK110" s="79" t="s">
        <v>14995</v>
      </c>
      <c r="GFL110" s="79" t="s">
        <v>14995</v>
      </c>
      <c r="GFM110" s="79" t="s">
        <v>14995</v>
      </c>
      <c r="GFN110" s="79" t="s">
        <v>14995</v>
      </c>
      <c r="GFO110" s="79" t="s">
        <v>14995</v>
      </c>
      <c r="GFP110" s="79" t="s">
        <v>14995</v>
      </c>
      <c r="GFQ110" s="79" t="s">
        <v>14995</v>
      </c>
      <c r="GFR110" s="79" t="s">
        <v>14995</v>
      </c>
      <c r="GFS110" s="79" t="s">
        <v>14995</v>
      </c>
      <c r="GFT110" s="79" t="s">
        <v>14995</v>
      </c>
      <c r="GFU110" s="79" t="s">
        <v>14995</v>
      </c>
      <c r="GFV110" s="79" t="s">
        <v>14995</v>
      </c>
      <c r="GFW110" s="79" t="s">
        <v>14995</v>
      </c>
      <c r="GFX110" s="79" t="s">
        <v>14995</v>
      </c>
      <c r="GFY110" s="79" t="s">
        <v>14995</v>
      </c>
      <c r="GFZ110" s="79" t="s">
        <v>14995</v>
      </c>
      <c r="GGA110" s="79" t="s">
        <v>14995</v>
      </c>
      <c r="GGB110" s="79" t="s">
        <v>14995</v>
      </c>
      <c r="GGC110" s="79" t="s">
        <v>14995</v>
      </c>
      <c r="GGD110" s="79" t="s">
        <v>14995</v>
      </c>
      <c r="GGE110" s="79" t="s">
        <v>14995</v>
      </c>
      <c r="GGF110" s="79" t="s">
        <v>14995</v>
      </c>
      <c r="GGG110" s="79" t="s">
        <v>14995</v>
      </c>
      <c r="GGH110" s="79" t="s">
        <v>14995</v>
      </c>
      <c r="GGI110" s="79" t="s">
        <v>14995</v>
      </c>
      <c r="GGJ110" s="79" t="s">
        <v>14995</v>
      </c>
      <c r="GGK110" s="79" t="s">
        <v>14995</v>
      </c>
      <c r="GGL110" s="79" t="s">
        <v>14995</v>
      </c>
      <c r="GGM110" s="79" t="s">
        <v>14995</v>
      </c>
      <c r="GGN110" s="79" t="s">
        <v>14995</v>
      </c>
      <c r="GGO110" s="79" t="s">
        <v>14995</v>
      </c>
      <c r="GGP110" s="79" t="s">
        <v>14995</v>
      </c>
      <c r="GGQ110" s="79" t="s">
        <v>14995</v>
      </c>
      <c r="GGR110" s="79" t="s">
        <v>14995</v>
      </c>
      <c r="GGS110" s="79" t="s">
        <v>14995</v>
      </c>
      <c r="GGT110" s="79" t="s">
        <v>14995</v>
      </c>
      <c r="GGU110" s="79" t="s">
        <v>14995</v>
      </c>
      <c r="GGV110" s="79" t="s">
        <v>14995</v>
      </c>
      <c r="GGW110" s="79" t="s">
        <v>14995</v>
      </c>
      <c r="GGX110" s="79" t="s">
        <v>14995</v>
      </c>
      <c r="GGY110" s="79" t="s">
        <v>14995</v>
      </c>
      <c r="GGZ110" s="79" t="s">
        <v>14995</v>
      </c>
      <c r="GHA110" s="79" t="s">
        <v>14995</v>
      </c>
      <c r="GHB110" s="79" t="s">
        <v>14995</v>
      </c>
      <c r="GHC110" s="79" t="s">
        <v>14995</v>
      </c>
      <c r="GHD110" s="79" t="s">
        <v>14995</v>
      </c>
      <c r="GHE110" s="79" t="s">
        <v>14995</v>
      </c>
      <c r="GHF110" s="79" t="s">
        <v>14995</v>
      </c>
      <c r="GHG110" s="79" t="s">
        <v>14995</v>
      </c>
      <c r="GHH110" s="79" t="s">
        <v>14995</v>
      </c>
      <c r="GHI110" s="79" t="s">
        <v>14995</v>
      </c>
      <c r="GHJ110" s="79" t="s">
        <v>14995</v>
      </c>
      <c r="GHK110" s="79" t="s">
        <v>14995</v>
      </c>
      <c r="GHL110" s="79" t="s">
        <v>14995</v>
      </c>
      <c r="GHM110" s="79" t="s">
        <v>14995</v>
      </c>
      <c r="GHN110" s="79" t="s">
        <v>14995</v>
      </c>
      <c r="GHO110" s="79" t="s">
        <v>14995</v>
      </c>
      <c r="GHP110" s="79" t="s">
        <v>14995</v>
      </c>
      <c r="GHQ110" s="79" t="s">
        <v>14995</v>
      </c>
      <c r="GHR110" s="79" t="s">
        <v>14995</v>
      </c>
      <c r="GHS110" s="79" t="s">
        <v>14995</v>
      </c>
      <c r="GHT110" s="79" t="s">
        <v>14995</v>
      </c>
      <c r="GHU110" s="79" t="s">
        <v>14995</v>
      </c>
      <c r="GHV110" s="79" t="s">
        <v>14995</v>
      </c>
      <c r="GHW110" s="79" t="s">
        <v>14995</v>
      </c>
      <c r="GHX110" s="79" t="s">
        <v>14995</v>
      </c>
      <c r="GHY110" s="79" t="s">
        <v>14995</v>
      </c>
      <c r="GHZ110" s="79" t="s">
        <v>14995</v>
      </c>
      <c r="GIA110" s="79" t="s">
        <v>14995</v>
      </c>
      <c r="GIB110" s="79" t="s">
        <v>14995</v>
      </c>
      <c r="GIC110" s="79" t="s">
        <v>14995</v>
      </c>
      <c r="GID110" s="79" t="s">
        <v>14995</v>
      </c>
      <c r="GIE110" s="79" t="s">
        <v>14995</v>
      </c>
      <c r="GIF110" s="79" t="s">
        <v>14995</v>
      </c>
      <c r="GIG110" s="79" t="s">
        <v>14995</v>
      </c>
      <c r="GIH110" s="79" t="s">
        <v>14995</v>
      </c>
      <c r="GII110" s="79" t="s">
        <v>14995</v>
      </c>
      <c r="GIJ110" s="79" t="s">
        <v>14995</v>
      </c>
      <c r="GIK110" s="79" t="s">
        <v>14995</v>
      </c>
      <c r="GIL110" s="79" t="s">
        <v>14995</v>
      </c>
      <c r="GIM110" s="79" t="s">
        <v>14995</v>
      </c>
      <c r="GIN110" s="79" t="s">
        <v>14995</v>
      </c>
      <c r="GIO110" s="79" t="s">
        <v>14995</v>
      </c>
      <c r="GIP110" s="79" t="s">
        <v>14995</v>
      </c>
      <c r="GIQ110" s="79" t="s">
        <v>14995</v>
      </c>
      <c r="GIR110" s="79" t="s">
        <v>14995</v>
      </c>
      <c r="GIS110" s="79" t="s">
        <v>14995</v>
      </c>
      <c r="GIT110" s="79" t="s">
        <v>14995</v>
      </c>
      <c r="GIU110" s="79" t="s">
        <v>14995</v>
      </c>
      <c r="GIV110" s="79" t="s">
        <v>14995</v>
      </c>
      <c r="GIW110" s="79" t="s">
        <v>14995</v>
      </c>
      <c r="GIX110" s="79" t="s">
        <v>14995</v>
      </c>
      <c r="GIY110" s="79" t="s">
        <v>14995</v>
      </c>
      <c r="GIZ110" s="79" t="s">
        <v>14995</v>
      </c>
      <c r="GJA110" s="79" t="s">
        <v>14995</v>
      </c>
      <c r="GJB110" s="79" t="s">
        <v>14995</v>
      </c>
      <c r="GJC110" s="79" t="s">
        <v>14995</v>
      </c>
      <c r="GJD110" s="79" t="s">
        <v>14995</v>
      </c>
      <c r="GJE110" s="79" t="s">
        <v>14995</v>
      </c>
      <c r="GJF110" s="79" t="s">
        <v>14995</v>
      </c>
      <c r="GJG110" s="79" t="s">
        <v>14995</v>
      </c>
      <c r="GJH110" s="79" t="s">
        <v>14995</v>
      </c>
      <c r="GJI110" s="79" t="s">
        <v>14995</v>
      </c>
      <c r="GJJ110" s="79" t="s">
        <v>14995</v>
      </c>
      <c r="GJK110" s="79" t="s">
        <v>14995</v>
      </c>
      <c r="GJL110" s="79" t="s">
        <v>14995</v>
      </c>
      <c r="GJM110" s="79" t="s">
        <v>14995</v>
      </c>
      <c r="GJN110" s="79" t="s">
        <v>14995</v>
      </c>
      <c r="GJO110" s="79" t="s">
        <v>14995</v>
      </c>
      <c r="GJP110" s="79" t="s">
        <v>14995</v>
      </c>
      <c r="GJQ110" s="79" t="s">
        <v>14995</v>
      </c>
      <c r="GJR110" s="79" t="s">
        <v>14995</v>
      </c>
      <c r="GJS110" s="79" t="s">
        <v>14995</v>
      </c>
      <c r="GJT110" s="79" t="s">
        <v>14995</v>
      </c>
      <c r="GJU110" s="79" t="s">
        <v>14995</v>
      </c>
      <c r="GJV110" s="79" t="s">
        <v>14995</v>
      </c>
      <c r="GJW110" s="79" t="s">
        <v>14995</v>
      </c>
      <c r="GJX110" s="79" t="s">
        <v>14995</v>
      </c>
      <c r="GJY110" s="79" t="s">
        <v>14995</v>
      </c>
      <c r="GJZ110" s="79" t="s">
        <v>14995</v>
      </c>
      <c r="GKA110" s="79" t="s">
        <v>14995</v>
      </c>
      <c r="GKB110" s="79" t="s">
        <v>14995</v>
      </c>
      <c r="GKC110" s="79" t="s">
        <v>14995</v>
      </c>
      <c r="GKD110" s="79" t="s">
        <v>14995</v>
      </c>
      <c r="GKE110" s="79" t="s">
        <v>14995</v>
      </c>
      <c r="GKF110" s="79" t="s">
        <v>14995</v>
      </c>
      <c r="GKG110" s="79" t="s">
        <v>14995</v>
      </c>
      <c r="GKH110" s="79" t="s">
        <v>14995</v>
      </c>
      <c r="GKI110" s="79" t="s">
        <v>14995</v>
      </c>
      <c r="GKJ110" s="79" t="s">
        <v>14995</v>
      </c>
      <c r="GKK110" s="79" t="s">
        <v>14995</v>
      </c>
      <c r="GKL110" s="79" t="s">
        <v>14995</v>
      </c>
      <c r="GKM110" s="79" t="s">
        <v>14995</v>
      </c>
      <c r="GKN110" s="79" t="s">
        <v>14995</v>
      </c>
      <c r="GKO110" s="79" t="s">
        <v>14995</v>
      </c>
      <c r="GKP110" s="79" t="s">
        <v>14995</v>
      </c>
      <c r="GKQ110" s="79" t="s">
        <v>14995</v>
      </c>
      <c r="GKR110" s="79" t="s">
        <v>14995</v>
      </c>
      <c r="GKS110" s="79" t="s">
        <v>14995</v>
      </c>
      <c r="GKT110" s="79" t="s">
        <v>14995</v>
      </c>
      <c r="GKU110" s="79" t="s">
        <v>14995</v>
      </c>
      <c r="GKV110" s="79" t="s">
        <v>14995</v>
      </c>
      <c r="GKW110" s="79" t="s">
        <v>14995</v>
      </c>
      <c r="GKX110" s="79" t="s">
        <v>14995</v>
      </c>
      <c r="GKY110" s="79" t="s">
        <v>14995</v>
      </c>
      <c r="GKZ110" s="79" t="s">
        <v>14995</v>
      </c>
      <c r="GLA110" s="79" t="s">
        <v>14995</v>
      </c>
      <c r="GLB110" s="79" t="s">
        <v>14995</v>
      </c>
      <c r="GLC110" s="79" t="s">
        <v>14995</v>
      </c>
      <c r="GLD110" s="79" t="s">
        <v>14995</v>
      </c>
      <c r="GLE110" s="79" t="s">
        <v>14995</v>
      </c>
      <c r="GLF110" s="79" t="s">
        <v>14995</v>
      </c>
      <c r="GLG110" s="79" t="s">
        <v>14995</v>
      </c>
      <c r="GLH110" s="79" t="s">
        <v>14995</v>
      </c>
      <c r="GLI110" s="79" t="s">
        <v>14995</v>
      </c>
      <c r="GLJ110" s="79" t="s">
        <v>14995</v>
      </c>
      <c r="GLK110" s="79" t="s">
        <v>14995</v>
      </c>
      <c r="GLL110" s="79" t="s">
        <v>14995</v>
      </c>
      <c r="GLM110" s="79" t="s">
        <v>14995</v>
      </c>
      <c r="GLN110" s="79" t="s">
        <v>14995</v>
      </c>
      <c r="GLO110" s="79" t="s">
        <v>14995</v>
      </c>
      <c r="GLP110" s="79" t="s">
        <v>14995</v>
      </c>
      <c r="GLQ110" s="79" t="s">
        <v>14995</v>
      </c>
      <c r="GLR110" s="79" t="s">
        <v>14995</v>
      </c>
      <c r="GLS110" s="79" t="s">
        <v>14995</v>
      </c>
      <c r="GLT110" s="79" t="s">
        <v>14995</v>
      </c>
      <c r="GLU110" s="79" t="s">
        <v>14995</v>
      </c>
      <c r="GLV110" s="79" t="s">
        <v>14995</v>
      </c>
      <c r="GLW110" s="79" t="s">
        <v>14995</v>
      </c>
      <c r="GLX110" s="79" t="s">
        <v>14995</v>
      </c>
      <c r="GLY110" s="79" t="s">
        <v>14995</v>
      </c>
      <c r="GLZ110" s="79" t="s">
        <v>14995</v>
      </c>
      <c r="GMA110" s="79" t="s">
        <v>14995</v>
      </c>
      <c r="GMB110" s="79" t="s">
        <v>14995</v>
      </c>
      <c r="GMC110" s="79" t="s">
        <v>14995</v>
      </c>
      <c r="GMD110" s="79" t="s">
        <v>14995</v>
      </c>
      <c r="GME110" s="79" t="s">
        <v>14995</v>
      </c>
      <c r="GMF110" s="79" t="s">
        <v>14995</v>
      </c>
      <c r="GMG110" s="79" t="s">
        <v>14995</v>
      </c>
      <c r="GMH110" s="79" t="s">
        <v>14995</v>
      </c>
      <c r="GMI110" s="79" t="s">
        <v>14995</v>
      </c>
      <c r="GMJ110" s="79" t="s">
        <v>14995</v>
      </c>
      <c r="GMK110" s="79" t="s">
        <v>14995</v>
      </c>
      <c r="GML110" s="79" t="s">
        <v>14995</v>
      </c>
      <c r="GMM110" s="79" t="s">
        <v>14995</v>
      </c>
      <c r="GMN110" s="79" t="s">
        <v>14995</v>
      </c>
      <c r="GMO110" s="79" t="s">
        <v>14995</v>
      </c>
      <c r="GMP110" s="79" t="s">
        <v>14995</v>
      </c>
      <c r="GMQ110" s="79" t="s">
        <v>14995</v>
      </c>
      <c r="GMR110" s="79" t="s">
        <v>14995</v>
      </c>
      <c r="GMS110" s="79" t="s">
        <v>14995</v>
      </c>
      <c r="GMT110" s="79" t="s">
        <v>14995</v>
      </c>
      <c r="GMU110" s="79" t="s">
        <v>14995</v>
      </c>
      <c r="GMV110" s="79" t="s">
        <v>14995</v>
      </c>
      <c r="GMW110" s="79" t="s">
        <v>14995</v>
      </c>
      <c r="GMX110" s="79" t="s">
        <v>14995</v>
      </c>
      <c r="GMY110" s="79" t="s">
        <v>14995</v>
      </c>
      <c r="GMZ110" s="79" t="s">
        <v>14995</v>
      </c>
      <c r="GNA110" s="79" t="s">
        <v>14995</v>
      </c>
      <c r="GNB110" s="79" t="s">
        <v>14995</v>
      </c>
      <c r="GNC110" s="79" t="s">
        <v>14995</v>
      </c>
      <c r="GND110" s="79" t="s">
        <v>14995</v>
      </c>
      <c r="GNE110" s="79" t="s">
        <v>14995</v>
      </c>
      <c r="GNF110" s="79" t="s">
        <v>14995</v>
      </c>
      <c r="GNG110" s="79" t="s">
        <v>14995</v>
      </c>
      <c r="GNH110" s="79" t="s">
        <v>14995</v>
      </c>
      <c r="GNI110" s="79" t="s">
        <v>14995</v>
      </c>
      <c r="GNJ110" s="79" t="s">
        <v>14995</v>
      </c>
      <c r="GNK110" s="79" t="s">
        <v>14995</v>
      </c>
      <c r="GNL110" s="79" t="s">
        <v>14995</v>
      </c>
      <c r="GNM110" s="79" t="s">
        <v>14995</v>
      </c>
      <c r="GNN110" s="79" t="s">
        <v>14995</v>
      </c>
      <c r="GNO110" s="79" t="s">
        <v>14995</v>
      </c>
      <c r="GNP110" s="79" t="s">
        <v>14995</v>
      </c>
      <c r="GNQ110" s="79" t="s">
        <v>14995</v>
      </c>
      <c r="GNR110" s="79" t="s">
        <v>14995</v>
      </c>
      <c r="GNS110" s="79" t="s">
        <v>14995</v>
      </c>
      <c r="GNT110" s="79" t="s">
        <v>14995</v>
      </c>
      <c r="GNU110" s="79" t="s">
        <v>14995</v>
      </c>
      <c r="GNV110" s="79" t="s">
        <v>14995</v>
      </c>
      <c r="GNW110" s="79" t="s">
        <v>14995</v>
      </c>
      <c r="GNX110" s="79" t="s">
        <v>14995</v>
      </c>
      <c r="GNY110" s="79" t="s">
        <v>14995</v>
      </c>
      <c r="GNZ110" s="79" t="s">
        <v>14995</v>
      </c>
      <c r="GOA110" s="79" t="s">
        <v>14995</v>
      </c>
      <c r="GOB110" s="79" t="s">
        <v>14995</v>
      </c>
      <c r="GOC110" s="79" t="s">
        <v>14995</v>
      </c>
      <c r="GOD110" s="79" t="s">
        <v>14995</v>
      </c>
      <c r="GOE110" s="79" t="s">
        <v>14995</v>
      </c>
      <c r="GOF110" s="79" t="s">
        <v>14995</v>
      </c>
      <c r="GOG110" s="79" t="s">
        <v>14995</v>
      </c>
      <c r="GOH110" s="79" t="s">
        <v>14995</v>
      </c>
      <c r="GOI110" s="79" t="s">
        <v>14995</v>
      </c>
      <c r="GOJ110" s="79" t="s">
        <v>14995</v>
      </c>
      <c r="GOK110" s="79" t="s">
        <v>14995</v>
      </c>
      <c r="GOL110" s="79" t="s">
        <v>14995</v>
      </c>
      <c r="GOM110" s="79" t="s">
        <v>14995</v>
      </c>
      <c r="GON110" s="79" t="s">
        <v>14995</v>
      </c>
      <c r="GOO110" s="79" t="s">
        <v>14995</v>
      </c>
      <c r="GOP110" s="79" t="s">
        <v>14995</v>
      </c>
      <c r="GOQ110" s="79" t="s">
        <v>14995</v>
      </c>
      <c r="GOR110" s="79" t="s">
        <v>14995</v>
      </c>
      <c r="GOS110" s="79" t="s">
        <v>14995</v>
      </c>
      <c r="GOT110" s="79" t="s">
        <v>14995</v>
      </c>
      <c r="GOU110" s="79" t="s">
        <v>14995</v>
      </c>
      <c r="GOV110" s="79" t="s">
        <v>14995</v>
      </c>
      <c r="GOW110" s="79" t="s">
        <v>14995</v>
      </c>
      <c r="GOX110" s="79" t="s">
        <v>14995</v>
      </c>
      <c r="GOY110" s="79" t="s">
        <v>14995</v>
      </c>
      <c r="GOZ110" s="79" t="s">
        <v>14995</v>
      </c>
      <c r="GPA110" s="79" t="s">
        <v>14995</v>
      </c>
      <c r="GPB110" s="79" t="s">
        <v>14995</v>
      </c>
      <c r="GPC110" s="79" t="s">
        <v>14995</v>
      </c>
      <c r="GPD110" s="79" t="s">
        <v>14995</v>
      </c>
      <c r="GPE110" s="79" t="s">
        <v>14995</v>
      </c>
      <c r="GPF110" s="79" t="s">
        <v>14995</v>
      </c>
      <c r="GPG110" s="79" t="s">
        <v>14995</v>
      </c>
      <c r="GPH110" s="79" t="s">
        <v>14995</v>
      </c>
      <c r="GPI110" s="79" t="s">
        <v>14995</v>
      </c>
      <c r="GPJ110" s="79" t="s">
        <v>14995</v>
      </c>
      <c r="GPK110" s="79" t="s">
        <v>14995</v>
      </c>
      <c r="GPL110" s="79" t="s">
        <v>14995</v>
      </c>
      <c r="GPM110" s="79" t="s">
        <v>14995</v>
      </c>
      <c r="GPN110" s="79" t="s">
        <v>14995</v>
      </c>
      <c r="GPO110" s="79" t="s">
        <v>14995</v>
      </c>
      <c r="GPP110" s="79" t="s">
        <v>14995</v>
      </c>
      <c r="GPQ110" s="79" t="s">
        <v>14995</v>
      </c>
      <c r="GPR110" s="79" t="s">
        <v>14995</v>
      </c>
      <c r="GPS110" s="79" t="s">
        <v>14995</v>
      </c>
      <c r="GPT110" s="79" t="s">
        <v>14995</v>
      </c>
      <c r="GPU110" s="79" t="s">
        <v>14995</v>
      </c>
      <c r="GPV110" s="79" t="s">
        <v>14995</v>
      </c>
      <c r="GPW110" s="79" t="s">
        <v>14995</v>
      </c>
      <c r="GPX110" s="79" t="s">
        <v>14995</v>
      </c>
      <c r="GPY110" s="79" t="s">
        <v>14995</v>
      </c>
      <c r="GPZ110" s="79" t="s">
        <v>14995</v>
      </c>
      <c r="GQA110" s="79" t="s">
        <v>14995</v>
      </c>
      <c r="GQB110" s="79" t="s">
        <v>14995</v>
      </c>
      <c r="GQC110" s="79" t="s">
        <v>14995</v>
      </c>
      <c r="GQD110" s="79" t="s">
        <v>14995</v>
      </c>
      <c r="GQE110" s="79" t="s">
        <v>14995</v>
      </c>
      <c r="GQF110" s="79" t="s">
        <v>14995</v>
      </c>
      <c r="GQG110" s="79" t="s">
        <v>14995</v>
      </c>
      <c r="GQH110" s="79" t="s">
        <v>14995</v>
      </c>
      <c r="GQI110" s="79" t="s">
        <v>14995</v>
      </c>
      <c r="GQJ110" s="79" t="s">
        <v>14995</v>
      </c>
      <c r="GQK110" s="79" t="s">
        <v>14995</v>
      </c>
      <c r="GQL110" s="79" t="s">
        <v>14995</v>
      </c>
      <c r="GQM110" s="79" t="s">
        <v>14995</v>
      </c>
      <c r="GQN110" s="79" t="s">
        <v>14995</v>
      </c>
      <c r="GQO110" s="79" t="s">
        <v>14995</v>
      </c>
      <c r="GQP110" s="79" t="s">
        <v>14995</v>
      </c>
      <c r="GQQ110" s="79" t="s">
        <v>14995</v>
      </c>
      <c r="GQR110" s="79" t="s">
        <v>14995</v>
      </c>
      <c r="GQS110" s="79" t="s">
        <v>14995</v>
      </c>
      <c r="GQT110" s="79" t="s">
        <v>14995</v>
      </c>
      <c r="GQU110" s="79" t="s">
        <v>14995</v>
      </c>
      <c r="GQV110" s="79" t="s">
        <v>14995</v>
      </c>
      <c r="GQW110" s="79" t="s">
        <v>14995</v>
      </c>
      <c r="GQX110" s="79" t="s">
        <v>14995</v>
      </c>
      <c r="GQY110" s="79" t="s">
        <v>14995</v>
      </c>
      <c r="GQZ110" s="79" t="s">
        <v>14995</v>
      </c>
      <c r="GRA110" s="79" t="s">
        <v>14995</v>
      </c>
      <c r="GRB110" s="79" t="s">
        <v>14995</v>
      </c>
      <c r="GRC110" s="79" t="s">
        <v>14995</v>
      </c>
      <c r="GRD110" s="79" t="s">
        <v>14995</v>
      </c>
      <c r="GRE110" s="79" t="s">
        <v>14995</v>
      </c>
      <c r="GRF110" s="79" t="s">
        <v>14995</v>
      </c>
      <c r="GRG110" s="79" t="s">
        <v>14995</v>
      </c>
      <c r="GRH110" s="79" t="s">
        <v>14995</v>
      </c>
      <c r="GRI110" s="79" t="s">
        <v>14995</v>
      </c>
      <c r="GRJ110" s="79" t="s">
        <v>14995</v>
      </c>
      <c r="GRK110" s="79" t="s">
        <v>14995</v>
      </c>
      <c r="GRL110" s="79" t="s">
        <v>14995</v>
      </c>
      <c r="GRM110" s="79" t="s">
        <v>14995</v>
      </c>
      <c r="GRN110" s="79" t="s">
        <v>14995</v>
      </c>
      <c r="GRO110" s="79" t="s">
        <v>14995</v>
      </c>
      <c r="GRP110" s="79" t="s">
        <v>14995</v>
      </c>
      <c r="GRQ110" s="79" t="s">
        <v>14995</v>
      </c>
      <c r="GRR110" s="79" t="s">
        <v>14995</v>
      </c>
      <c r="GRS110" s="79" t="s">
        <v>14995</v>
      </c>
      <c r="GRT110" s="79" t="s">
        <v>14995</v>
      </c>
      <c r="GRU110" s="79" t="s">
        <v>14995</v>
      </c>
      <c r="GRV110" s="79" t="s">
        <v>14995</v>
      </c>
      <c r="GRW110" s="79" t="s">
        <v>14995</v>
      </c>
      <c r="GRX110" s="79" t="s">
        <v>14995</v>
      </c>
      <c r="GRY110" s="79" t="s">
        <v>14995</v>
      </c>
      <c r="GRZ110" s="79" t="s">
        <v>14995</v>
      </c>
      <c r="GSA110" s="79" t="s">
        <v>14995</v>
      </c>
      <c r="GSB110" s="79" t="s">
        <v>14995</v>
      </c>
      <c r="GSC110" s="79" t="s">
        <v>14995</v>
      </c>
      <c r="GSD110" s="79" t="s">
        <v>14995</v>
      </c>
      <c r="GSE110" s="79" t="s">
        <v>14995</v>
      </c>
      <c r="GSF110" s="79" t="s">
        <v>14995</v>
      </c>
      <c r="GSG110" s="79" t="s">
        <v>14995</v>
      </c>
      <c r="GSH110" s="79" t="s">
        <v>14995</v>
      </c>
      <c r="GSI110" s="79" t="s">
        <v>14995</v>
      </c>
      <c r="GSJ110" s="79" t="s">
        <v>14995</v>
      </c>
      <c r="GSK110" s="79" t="s">
        <v>14995</v>
      </c>
      <c r="GSL110" s="79" t="s">
        <v>14995</v>
      </c>
      <c r="GSM110" s="79" t="s">
        <v>14995</v>
      </c>
      <c r="GSN110" s="79" t="s">
        <v>14995</v>
      </c>
      <c r="GSO110" s="79" t="s">
        <v>14995</v>
      </c>
      <c r="GSP110" s="79" t="s">
        <v>14995</v>
      </c>
      <c r="GSQ110" s="79" t="s">
        <v>14995</v>
      </c>
      <c r="GSR110" s="79" t="s">
        <v>14995</v>
      </c>
      <c r="GSS110" s="79" t="s">
        <v>14995</v>
      </c>
      <c r="GST110" s="79" t="s">
        <v>14995</v>
      </c>
      <c r="GSU110" s="79" t="s">
        <v>14995</v>
      </c>
      <c r="GSV110" s="79" t="s">
        <v>14995</v>
      </c>
      <c r="GSW110" s="79" t="s">
        <v>14995</v>
      </c>
      <c r="GSX110" s="79" t="s">
        <v>14995</v>
      </c>
      <c r="GSY110" s="79" t="s">
        <v>14995</v>
      </c>
      <c r="GSZ110" s="79" t="s">
        <v>14995</v>
      </c>
      <c r="GTA110" s="79" t="s">
        <v>14995</v>
      </c>
      <c r="GTB110" s="79" t="s">
        <v>14995</v>
      </c>
      <c r="GTC110" s="79" t="s">
        <v>14995</v>
      </c>
      <c r="GTD110" s="79" t="s">
        <v>14995</v>
      </c>
      <c r="GTE110" s="79" t="s">
        <v>14995</v>
      </c>
      <c r="GTF110" s="79" t="s">
        <v>14995</v>
      </c>
      <c r="GTG110" s="79" t="s">
        <v>14995</v>
      </c>
      <c r="GTH110" s="79" t="s">
        <v>14995</v>
      </c>
      <c r="GTI110" s="79" t="s">
        <v>14995</v>
      </c>
      <c r="GTJ110" s="79" t="s">
        <v>14995</v>
      </c>
      <c r="GTK110" s="79" t="s">
        <v>14995</v>
      </c>
      <c r="GTL110" s="79" t="s">
        <v>14995</v>
      </c>
      <c r="GTM110" s="79" t="s">
        <v>14995</v>
      </c>
      <c r="GTN110" s="79" t="s">
        <v>14995</v>
      </c>
      <c r="GTO110" s="79" t="s">
        <v>14995</v>
      </c>
      <c r="GTP110" s="79" t="s">
        <v>14995</v>
      </c>
      <c r="GTQ110" s="79" t="s">
        <v>14995</v>
      </c>
      <c r="GTR110" s="79" t="s">
        <v>14995</v>
      </c>
      <c r="GTS110" s="79" t="s">
        <v>14995</v>
      </c>
      <c r="GTT110" s="79" t="s">
        <v>14995</v>
      </c>
      <c r="GTU110" s="79" t="s">
        <v>14995</v>
      </c>
      <c r="GTV110" s="79" t="s">
        <v>14995</v>
      </c>
      <c r="GTW110" s="79" t="s">
        <v>14995</v>
      </c>
      <c r="GTX110" s="79" t="s">
        <v>14995</v>
      </c>
      <c r="GTY110" s="79" t="s">
        <v>14995</v>
      </c>
      <c r="GTZ110" s="79" t="s">
        <v>14995</v>
      </c>
      <c r="GUA110" s="79" t="s">
        <v>14995</v>
      </c>
      <c r="GUB110" s="79" t="s">
        <v>14995</v>
      </c>
      <c r="GUC110" s="79" t="s">
        <v>14995</v>
      </c>
      <c r="GUD110" s="79" t="s">
        <v>14995</v>
      </c>
      <c r="GUE110" s="79" t="s">
        <v>14995</v>
      </c>
      <c r="GUF110" s="79" t="s">
        <v>14995</v>
      </c>
      <c r="GUG110" s="79" t="s">
        <v>14995</v>
      </c>
      <c r="GUH110" s="79" t="s">
        <v>14995</v>
      </c>
      <c r="GUI110" s="79" t="s">
        <v>14995</v>
      </c>
      <c r="GUJ110" s="79" t="s">
        <v>14995</v>
      </c>
      <c r="GUK110" s="79" t="s">
        <v>14995</v>
      </c>
      <c r="GUL110" s="79" t="s">
        <v>14995</v>
      </c>
      <c r="GUM110" s="79" t="s">
        <v>14995</v>
      </c>
      <c r="GUN110" s="79" t="s">
        <v>14995</v>
      </c>
      <c r="GUO110" s="79" t="s">
        <v>14995</v>
      </c>
      <c r="GUP110" s="79" t="s">
        <v>14995</v>
      </c>
      <c r="GUQ110" s="79" t="s">
        <v>14995</v>
      </c>
      <c r="GUR110" s="79" t="s">
        <v>14995</v>
      </c>
      <c r="GUS110" s="79" t="s">
        <v>14995</v>
      </c>
      <c r="GUT110" s="79" t="s">
        <v>14995</v>
      </c>
      <c r="GUU110" s="79" t="s">
        <v>14995</v>
      </c>
      <c r="GUV110" s="79" t="s">
        <v>14995</v>
      </c>
      <c r="GUW110" s="79" t="s">
        <v>14995</v>
      </c>
      <c r="GUX110" s="79" t="s">
        <v>14995</v>
      </c>
      <c r="GUY110" s="79" t="s">
        <v>14995</v>
      </c>
      <c r="GUZ110" s="79" t="s">
        <v>14995</v>
      </c>
      <c r="GVA110" s="79" t="s">
        <v>14995</v>
      </c>
      <c r="GVB110" s="79" t="s">
        <v>14995</v>
      </c>
      <c r="GVC110" s="79" t="s">
        <v>14995</v>
      </c>
      <c r="GVD110" s="79" t="s">
        <v>14995</v>
      </c>
      <c r="GVE110" s="79" t="s">
        <v>14995</v>
      </c>
      <c r="GVF110" s="79" t="s">
        <v>14995</v>
      </c>
      <c r="GVG110" s="79" t="s">
        <v>14995</v>
      </c>
      <c r="GVH110" s="79" t="s">
        <v>14995</v>
      </c>
      <c r="GVI110" s="79" t="s">
        <v>14995</v>
      </c>
      <c r="GVJ110" s="79" t="s">
        <v>14995</v>
      </c>
      <c r="GVK110" s="79" t="s">
        <v>14995</v>
      </c>
      <c r="GVL110" s="79" t="s">
        <v>14995</v>
      </c>
      <c r="GVM110" s="79" t="s">
        <v>14995</v>
      </c>
      <c r="GVN110" s="79" t="s">
        <v>14995</v>
      </c>
      <c r="GVO110" s="79" t="s">
        <v>14995</v>
      </c>
      <c r="GVP110" s="79" t="s">
        <v>14995</v>
      </c>
      <c r="GVQ110" s="79" t="s">
        <v>14995</v>
      </c>
      <c r="GVR110" s="79" t="s">
        <v>14995</v>
      </c>
      <c r="GVS110" s="79" t="s">
        <v>14995</v>
      </c>
      <c r="GVT110" s="79" t="s">
        <v>14995</v>
      </c>
      <c r="GVU110" s="79" t="s">
        <v>14995</v>
      </c>
      <c r="GVV110" s="79" t="s">
        <v>14995</v>
      </c>
      <c r="GVW110" s="79" t="s">
        <v>14995</v>
      </c>
      <c r="GVX110" s="79" t="s">
        <v>14995</v>
      </c>
      <c r="GVY110" s="79" t="s">
        <v>14995</v>
      </c>
      <c r="GVZ110" s="79" t="s">
        <v>14995</v>
      </c>
      <c r="GWA110" s="79" t="s">
        <v>14995</v>
      </c>
      <c r="GWB110" s="79" t="s">
        <v>14995</v>
      </c>
      <c r="GWC110" s="79" t="s">
        <v>14995</v>
      </c>
      <c r="GWD110" s="79" t="s">
        <v>14995</v>
      </c>
      <c r="GWE110" s="79" t="s">
        <v>14995</v>
      </c>
      <c r="GWF110" s="79" t="s">
        <v>14995</v>
      </c>
      <c r="GWG110" s="79" t="s">
        <v>14995</v>
      </c>
      <c r="GWH110" s="79" t="s">
        <v>14995</v>
      </c>
      <c r="GWI110" s="79" t="s">
        <v>14995</v>
      </c>
      <c r="GWJ110" s="79" t="s">
        <v>14995</v>
      </c>
      <c r="GWK110" s="79" t="s">
        <v>14995</v>
      </c>
      <c r="GWL110" s="79" t="s">
        <v>14995</v>
      </c>
      <c r="GWM110" s="79" t="s">
        <v>14995</v>
      </c>
      <c r="GWN110" s="79" t="s">
        <v>14995</v>
      </c>
      <c r="GWO110" s="79" t="s">
        <v>14995</v>
      </c>
      <c r="GWP110" s="79" t="s">
        <v>14995</v>
      </c>
      <c r="GWQ110" s="79" t="s">
        <v>14995</v>
      </c>
      <c r="GWR110" s="79" t="s">
        <v>14995</v>
      </c>
      <c r="GWS110" s="79" t="s">
        <v>14995</v>
      </c>
      <c r="GWT110" s="79" t="s">
        <v>14995</v>
      </c>
      <c r="GWU110" s="79" t="s">
        <v>14995</v>
      </c>
      <c r="GWV110" s="79" t="s">
        <v>14995</v>
      </c>
      <c r="GWW110" s="79" t="s">
        <v>14995</v>
      </c>
      <c r="GWX110" s="79" t="s">
        <v>14995</v>
      </c>
      <c r="GWY110" s="79" t="s">
        <v>14995</v>
      </c>
      <c r="GWZ110" s="79" t="s">
        <v>14995</v>
      </c>
      <c r="GXA110" s="79" t="s">
        <v>14995</v>
      </c>
      <c r="GXB110" s="79" t="s">
        <v>14995</v>
      </c>
      <c r="GXC110" s="79" t="s">
        <v>14995</v>
      </c>
      <c r="GXD110" s="79" t="s">
        <v>14995</v>
      </c>
      <c r="GXE110" s="79" t="s">
        <v>14995</v>
      </c>
      <c r="GXF110" s="79" t="s">
        <v>14995</v>
      </c>
      <c r="GXG110" s="79" t="s">
        <v>14995</v>
      </c>
      <c r="GXH110" s="79" t="s">
        <v>14995</v>
      </c>
      <c r="GXI110" s="79" t="s">
        <v>14995</v>
      </c>
      <c r="GXJ110" s="79" t="s">
        <v>14995</v>
      </c>
      <c r="GXK110" s="79" t="s">
        <v>14995</v>
      </c>
      <c r="GXL110" s="79" t="s">
        <v>14995</v>
      </c>
      <c r="GXM110" s="79" t="s">
        <v>14995</v>
      </c>
      <c r="GXN110" s="79" t="s">
        <v>14995</v>
      </c>
      <c r="GXO110" s="79" t="s">
        <v>14995</v>
      </c>
      <c r="GXP110" s="79" t="s">
        <v>14995</v>
      </c>
      <c r="GXQ110" s="79" t="s">
        <v>14995</v>
      </c>
      <c r="GXR110" s="79" t="s">
        <v>14995</v>
      </c>
      <c r="GXS110" s="79" t="s">
        <v>14995</v>
      </c>
      <c r="GXT110" s="79" t="s">
        <v>14995</v>
      </c>
      <c r="GXU110" s="79" t="s">
        <v>14995</v>
      </c>
      <c r="GXV110" s="79" t="s">
        <v>14995</v>
      </c>
      <c r="GXW110" s="79" t="s">
        <v>14995</v>
      </c>
      <c r="GXX110" s="79" t="s">
        <v>14995</v>
      </c>
      <c r="GXY110" s="79" t="s">
        <v>14995</v>
      </c>
      <c r="GXZ110" s="79" t="s">
        <v>14995</v>
      </c>
      <c r="GYA110" s="79" t="s">
        <v>14995</v>
      </c>
      <c r="GYB110" s="79" t="s">
        <v>14995</v>
      </c>
      <c r="GYC110" s="79" t="s">
        <v>14995</v>
      </c>
      <c r="GYD110" s="79" t="s">
        <v>14995</v>
      </c>
      <c r="GYE110" s="79" t="s">
        <v>14995</v>
      </c>
      <c r="GYF110" s="79" t="s">
        <v>14995</v>
      </c>
      <c r="GYG110" s="79" t="s">
        <v>14995</v>
      </c>
      <c r="GYH110" s="79" t="s">
        <v>14995</v>
      </c>
      <c r="GYI110" s="79" t="s">
        <v>14995</v>
      </c>
      <c r="GYJ110" s="79" t="s">
        <v>14995</v>
      </c>
      <c r="GYK110" s="79" t="s">
        <v>14995</v>
      </c>
      <c r="GYL110" s="79" t="s">
        <v>14995</v>
      </c>
      <c r="GYM110" s="79" t="s">
        <v>14995</v>
      </c>
      <c r="GYN110" s="79" t="s">
        <v>14995</v>
      </c>
      <c r="GYO110" s="79" t="s">
        <v>14995</v>
      </c>
      <c r="GYP110" s="79" t="s">
        <v>14995</v>
      </c>
      <c r="GYQ110" s="79" t="s">
        <v>14995</v>
      </c>
      <c r="GYR110" s="79" t="s">
        <v>14995</v>
      </c>
      <c r="GYS110" s="79" t="s">
        <v>14995</v>
      </c>
      <c r="GYT110" s="79" t="s">
        <v>14995</v>
      </c>
      <c r="GYU110" s="79" t="s">
        <v>14995</v>
      </c>
      <c r="GYV110" s="79" t="s">
        <v>14995</v>
      </c>
      <c r="GYW110" s="79" t="s">
        <v>14995</v>
      </c>
      <c r="GYX110" s="79" t="s">
        <v>14995</v>
      </c>
      <c r="GYY110" s="79" t="s">
        <v>14995</v>
      </c>
      <c r="GYZ110" s="79" t="s">
        <v>14995</v>
      </c>
      <c r="GZA110" s="79" t="s">
        <v>14995</v>
      </c>
      <c r="GZB110" s="79" t="s">
        <v>14995</v>
      </c>
      <c r="GZC110" s="79" t="s">
        <v>14995</v>
      </c>
      <c r="GZD110" s="79" t="s">
        <v>14995</v>
      </c>
      <c r="GZE110" s="79" t="s">
        <v>14995</v>
      </c>
      <c r="GZF110" s="79" t="s">
        <v>14995</v>
      </c>
      <c r="GZG110" s="79" t="s">
        <v>14995</v>
      </c>
      <c r="GZH110" s="79" t="s">
        <v>14995</v>
      </c>
      <c r="GZI110" s="79" t="s">
        <v>14995</v>
      </c>
      <c r="GZJ110" s="79" t="s">
        <v>14995</v>
      </c>
      <c r="GZK110" s="79" t="s">
        <v>14995</v>
      </c>
      <c r="GZL110" s="79" t="s">
        <v>14995</v>
      </c>
      <c r="GZM110" s="79" t="s">
        <v>14995</v>
      </c>
      <c r="GZN110" s="79" t="s">
        <v>14995</v>
      </c>
      <c r="GZO110" s="79" t="s">
        <v>14995</v>
      </c>
      <c r="GZP110" s="79" t="s">
        <v>14995</v>
      </c>
      <c r="GZQ110" s="79" t="s">
        <v>14995</v>
      </c>
      <c r="GZR110" s="79" t="s">
        <v>14995</v>
      </c>
      <c r="GZS110" s="79" t="s">
        <v>14995</v>
      </c>
      <c r="GZT110" s="79" t="s">
        <v>14995</v>
      </c>
      <c r="GZU110" s="79" t="s">
        <v>14995</v>
      </c>
      <c r="GZV110" s="79" t="s">
        <v>14995</v>
      </c>
      <c r="GZW110" s="79" t="s">
        <v>14995</v>
      </c>
      <c r="GZX110" s="79" t="s">
        <v>14995</v>
      </c>
      <c r="GZY110" s="79" t="s">
        <v>14995</v>
      </c>
      <c r="GZZ110" s="79" t="s">
        <v>14995</v>
      </c>
      <c r="HAA110" s="79" t="s">
        <v>14995</v>
      </c>
      <c r="HAB110" s="79" t="s">
        <v>14995</v>
      </c>
      <c r="HAC110" s="79" t="s">
        <v>14995</v>
      </c>
      <c r="HAD110" s="79" t="s">
        <v>14995</v>
      </c>
      <c r="HAE110" s="79" t="s">
        <v>14995</v>
      </c>
      <c r="HAF110" s="79" t="s">
        <v>14995</v>
      </c>
      <c r="HAG110" s="79" t="s">
        <v>14995</v>
      </c>
      <c r="HAH110" s="79" t="s">
        <v>14995</v>
      </c>
      <c r="HAI110" s="79" t="s">
        <v>14995</v>
      </c>
      <c r="HAJ110" s="79" t="s">
        <v>14995</v>
      </c>
      <c r="HAK110" s="79" t="s">
        <v>14995</v>
      </c>
      <c r="HAL110" s="79" t="s">
        <v>14995</v>
      </c>
      <c r="HAM110" s="79" t="s">
        <v>14995</v>
      </c>
      <c r="HAN110" s="79" t="s">
        <v>14995</v>
      </c>
      <c r="HAO110" s="79" t="s">
        <v>14995</v>
      </c>
      <c r="HAP110" s="79" t="s">
        <v>14995</v>
      </c>
      <c r="HAQ110" s="79" t="s">
        <v>14995</v>
      </c>
      <c r="HAR110" s="79" t="s">
        <v>14995</v>
      </c>
      <c r="HAS110" s="79" t="s">
        <v>14995</v>
      </c>
      <c r="HAT110" s="79" t="s">
        <v>14995</v>
      </c>
      <c r="HAU110" s="79" t="s">
        <v>14995</v>
      </c>
      <c r="HAV110" s="79" t="s">
        <v>14995</v>
      </c>
      <c r="HAW110" s="79" t="s">
        <v>14995</v>
      </c>
      <c r="HAX110" s="79" t="s">
        <v>14995</v>
      </c>
      <c r="HAY110" s="79" t="s">
        <v>14995</v>
      </c>
      <c r="HAZ110" s="79" t="s">
        <v>14995</v>
      </c>
      <c r="HBA110" s="79" t="s">
        <v>14995</v>
      </c>
      <c r="HBB110" s="79" t="s">
        <v>14995</v>
      </c>
      <c r="HBC110" s="79" t="s">
        <v>14995</v>
      </c>
      <c r="HBD110" s="79" t="s">
        <v>14995</v>
      </c>
      <c r="HBE110" s="79" t="s">
        <v>14995</v>
      </c>
      <c r="HBF110" s="79" t="s">
        <v>14995</v>
      </c>
      <c r="HBG110" s="79" t="s">
        <v>14995</v>
      </c>
      <c r="HBH110" s="79" t="s">
        <v>14995</v>
      </c>
      <c r="HBI110" s="79" t="s">
        <v>14995</v>
      </c>
      <c r="HBJ110" s="79" t="s">
        <v>14995</v>
      </c>
      <c r="HBK110" s="79" t="s">
        <v>14995</v>
      </c>
      <c r="HBL110" s="79" t="s">
        <v>14995</v>
      </c>
      <c r="HBM110" s="79" t="s">
        <v>14995</v>
      </c>
      <c r="HBN110" s="79" t="s">
        <v>14995</v>
      </c>
      <c r="HBO110" s="79" t="s">
        <v>14995</v>
      </c>
      <c r="HBP110" s="79" t="s">
        <v>14995</v>
      </c>
      <c r="HBQ110" s="79" t="s">
        <v>14995</v>
      </c>
      <c r="HBR110" s="79" t="s">
        <v>14995</v>
      </c>
      <c r="HBS110" s="79" t="s">
        <v>14995</v>
      </c>
      <c r="HBT110" s="79" t="s">
        <v>14995</v>
      </c>
      <c r="HBU110" s="79" t="s">
        <v>14995</v>
      </c>
      <c r="HBV110" s="79" t="s">
        <v>14995</v>
      </c>
      <c r="HBW110" s="79" t="s">
        <v>14995</v>
      </c>
      <c r="HBX110" s="79" t="s">
        <v>14995</v>
      </c>
      <c r="HBY110" s="79" t="s">
        <v>14995</v>
      </c>
      <c r="HBZ110" s="79" t="s">
        <v>14995</v>
      </c>
      <c r="HCA110" s="79" t="s">
        <v>14995</v>
      </c>
      <c r="HCB110" s="79" t="s">
        <v>14995</v>
      </c>
      <c r="HCC110" s="79" t="s">
        <v>14995</v>
      </c>
      <c r="HCD110" s="79" t="s">
        <v>14995</v>
      </c>
      <c r="HCE110" s="79" t="s">
        <v>14995</v>
      </c>
      <c r="HCF110" s="79" t="s">
        <v>14995</v>
      </c>
      <c r="HCG110" s="79" t="s">
        <v>14995</v>
      </c>
      <c r="HCH110" s="79" t="s">
        <v>14995</v>
      </c>
      <c r="HCI110" s="79" t="s">
        <v>14995</v>
      </c>
      <c r="HCJ110" s="79" t="s">
        <v>14995</v>
      </c>
      <c r="HCK110" s="79" t="s">
        <v>14995</v>
      </c>
      <c r="HCL110" s="79" t="s">
        <v>14995</v>
      </c>
      <c r="HCM110" s="79" t="s">
        <v>14995</v>
      </c>
      <c r="HCN110" s="79" t="s">
        <v>14995</v>
      </c>
      <c r="HCO110" s="79" t="s">
        <v>14995</v>
      </c>
      <c r="HCP110" s="79" t="s">
        <v>14995</v>
      </c>
      <c r="HCQ110" s="79" t="s">
        <v>14995</v>
      </c>
      <c r="HCR110" s="79" t="s">
        <v>14995</v>
      </c>
      <c r="HCS110" s="79" t="s">
        <v>14995</v>
      </c>
      <c r="HCT110" s="79" t="s">
        <v>14995</v>
      </c>
      <c r="HCU110" s="79" t="s">
        <v>14995</v>
      </c>
      <c r="HCV110" s="79" t="s">
        <v>14995</v>
      </c>
      <c r="HCW110" s="79" t="s">
        <v>14995</v>
      </c>
      <c r="HCX110" s="79" t="s">
        <v>14995</v>
      </c>
      <c r="HCY110" s="79" t="s">
        <v>14995</v>
      </c>
      <c r="HCZ110" s="79" t="s">
        <v>14995</v>
      </c>
      <c r="HDA110" s="79" t="s">
        <v>14995</v>
      </c>
      <c r="HDB110" s="79" t="s">
        <v>14995</v>
      </c>
      <c r="HDC110" s="79" t="s">
        <v>14995</v>
      </c>
      <c r="HDD110" s="79" t="s">
        <v>14995</v>
      </c>
      <c r="HDE110" s="79" t="s">
        <v>14995</v>
      </c>
      <c r="HDF110" s="79" t="s">
        <v>14995</v>
      </c>
      <c r="HDG110" s="79" t="s">
        <v>14995</v>
      </c>
      <c r="HDH110" s="79" t="s">
        <v>14995</v>
      </c>
      <c r="HDI110" s="79" t="s">
        <v>14995</v>
      </c>
      <c r="HDJ110" s="79" t="s">
        <v>14995</v>
      </c>
      <c r="HDK110" s="79" t="s">
        <v>14995</v>
      </c>
      <c r="HDL110" s="79" t="s">
        <v>14995</v>
      </c>
      <c r="HDM110" s="79" t="s">
        <v>14995</v>
      </c>
      <c r="HDN110" s="79" t="s">
        <v>14995</v>
      </c>
      <c r="HDO110" s="79" t="s">
        <v>14995</v>
      </c>
      <c r="HDP110" s="79" t="s">
        <v>14995</v>
      </c>
      <c r="HDQ110" s="79" t="s">
        <v>14995</v>
      </c>
      <c r="HDR110" s="79" t="s">
        <v>14995</v>
      </c>
      <c r="HDS110" s="79" t="s">
        <v>14995</v>
      </c>
      <c r="HDT110" s="79" t="s">
        <v>14995</v>
      </c>
      <c r="HDU110" s="79" t="s">
        <v>14995</v>
      </c>
      <c r="HDV110" s="79" t="s">
        <v>14995</v>
      </c>
      <c r="HDW110" s="79" t="s">
        <v>14995</v>
      </c>
      <c r="HDX110" s="79" t="s">
        <v>14995</v>
      </c>
      <c r="HDY110" s="79" t="s">
        <v>14995</v>
      </c>
      <c r="HDZ110" s="79" t="s">
        <v>14995</v>
      </c>
      <c r="HEA110" s="79" t="s">
        <v>14995</v>
      </c>
      <c r="HEB110" s="79" t="s">
        <v>14995</v>
      </c>
      <c r="HEC110" s="79" t="s">
        <v>14995</v>
      </c>
      <c r="HED110" s="79" t="s">
        <v>14995</v>
      </c>
      <c r="HEE110" s="79" t="s">
        <v>14995</v>
      </c>
      <c r="HEF110" s="79" t="s">
        <v>14995</v>
      </c>
      <c r="HEG110" s="79" t="s">
        <v>14995</v>
      </c>
      <c r="HEH110" s="79" t="s">
        <v>14995</v>
      </c>
      <c r="HEI110" s="79" t="s">
        <v>14995</v>
      </c>
      <c r="HEJ110" s="79" t="s">
        <v>14995</v>
      </c>
      <c r="HEK110" s="79" t="s">
        <v>14995</v>
      </c>
      <c r="HEL110" s="79" t="s">
        <v>14995</v>
      </c>
      <c r="HEM110" s="79" t="s">
        <v>14995</v>
      </c>
      <c r="HEN110" s="79" t="s">
        <v>14995</v>
      </c>
      <c r="HEO110" s="79" t="s">
        <v>14995</v>
      </c>
      <c r="HEP110" s="79" t="s">
        <v>14995</v>
      </c>
      <c r="HEQ110" s="79" t="s">
        <v>14995</v>
      </c>
      <c r="HER110" s="79" t="s">
        <v>14995</v>
      </c>
      <c r="HES110" s="79" t="s">
        <v>14995</v>
      </c>
      <c r="HET110" s="79" t="s">
        <v>14995</v>
      </c>
      <c r="HEU110" s="79" t="s">
        <v>14995</v>
      </c>
      <c r="HEV110" s="79" t="s">
        <v>14995</v>
      </c>
      <c r="HEW110" s="79" t="s">
        <v>14995</v>
      </c>
      <c r="HEX110" s="79" t="s">
        <v>14995</v>
      </c>
      <c r="HEY110" s="79" t="s">
        <v>14995</v>
      </c>
      <c r="HEZ110" s="79" t="s">
        <v>14995</v>
      </c>
      <c r="HFA110" s="79" t="s">
        <v>14995</v>
      </c>
      <c r="HFB110" s="79" t="s">
        <v>14995</v>
      </c>
      <c r="HFC110" s="79" t="s">
        <v>14995</v>
      </c>
      <c r="HFD110" s="79" t="s">
        <v>14995</v>
      </c>
      <c r="HFE110" s="79" t="s">
        <v>14995</v>
      </c>
      <c r="HFF110" s="79" t="s">
        <v>14995</v>
      </c>
      <c r="HFG110" s="79" t="s">
        <v>14995</v>
      </c>
      <c r="HFH110" s="79" t="s">
        <v>14995</v>
      </c>
      <c r="HFI110" s="79" t="s">
        <v>14995</v>
      </c>
      <c r="HFJ110" s="79" t="s">
        <v>14995</v>
      </c>
      <c r="HFK110" s="79" t="s">
        <v>14995</v>
      </c>
      <c r="HFL110" s="79" t="s">
        <v>14995</v>
      </c>
      <c r="HFM110" s="79" t="s">
        <v>14995</v>
      </c>
      <c r="HFN110" s="79" t="s">
        <v>14995</v>
      </c>
      <c r="HFO110" s="79" t="s">
        <v>14995</v>
      </c>
      <c r="HFP110" s="79" t="s">
        <v>14995</v>
      </c>
      <c r="HFQ110" s="79" t="s">
        <v>14995</v>
      </c>
      <c r="HFR110" s="79" t="s">
        <v>14995</v>
      </c>
      <c r="HFS110" s="79" t="s">
        <v>14995</v>
      </c>
      <c r="HFT110" s="79" t="s">
        <v>14995</v>
      </c>
      <c r="HFU110" s="79" t="s">
        <v>14995</v>
      </c>
      <c r="HFV110" s="79" t="s">
        <v>14995</v>
      </c>
      <c r="HFW110" s="79" t="s">
        <v>14995</v>
      </c>
      <c r="HFX110" s="79" t="s">
        <v>14995</v>
      </c>
      <c r="HFY110" s="79" t="s">
        <v>14995</v>
      </c>
      <c r="HFZ110" s="79" t="s">
        <v>14995</v>
      </c>
      <c r="HGA110" s="79" t="s">
        <v>14995</v>
      </c>
      <c r="HGB110" s="79" t="s">
        <v>14995</v>
      </c>
      <c r="HGC110" s="79" t="s">
        <v>14995</v>
      </c>
      <c r="HGD110" s="79" t="s">
        <v>14995</v>
      </c>
      <c r="HGE110" s="79" t="s">
        <v>14995</v>
      </c>
      <c r="HGF110" s="79" t="s">
        <v>14995</v>
      </c>
      <c r="HGG110" s="79" t="s">
        <v>14995</v>
      </c>
      <c r="HGH110" s="79" t="s">
        <v>14995</v>
      </c>
      <c r="HGI110" s="79" t="s">
        <v>14995</v>
      </c>
      <c r="HGJ110" s="79" t="s">
        <v>14995</v>
      </c>
      <c r="HGK110" s="79" t="s">
        <v>14995</v>
      </c>
      <c r="HGL110" s="79" t="s">
        <v>14995</v>
      </c>
      <c r="HGM110" s="79" t="s">
        <v>14995</v>
      </c>
      <c r="HGN110" s="79" t="s">
        <v>14995</v>
      </c>
      <c r="HGO110" s="79" t="s">
        <v>14995</v>
      </c>
      <c r="HGP110" s="79" t="s">
        <v>14995</v>
      </c>
      <c r="HGQ110" s="79" t="s">
        <v>14995</v>
      </c>
      <c r="HGR110" s="79" t="s">
        <v>14995</v>
      </c>
      <c r="HGS110" s="79" t="s">
        <v>14995</v>
      </c>
      <c r="HGT110" s="79" t="s">
        <v>14995</v>
      </c>
      <c r="HGU110" s="79" t="s">
        <v>14995</v>
      </c>
      <c r="HGV110" s="79" t="s">
        <v>14995</v>
      </c>
      <c r="HGW110" s="79" t="s">
        <v>14995</v>
      </c>
      <c r="HGX110" s="79" t="s">
        <v>14995</v>
      </c>
      <c r="HGY110" s="79" t="s">
        <v>14995</v>
      </c>
      <c r="HGZ110" s="79" t="s">
        <v>14995</v>
      </c>
      <c r="HHA110" s="79" t="s">
        <v>14995</v>
      </c>
      <c r="HHB110" s="79" t="s">
        <v>14995</v>
      </c>
      <c r="HHC110" s="79" t="s">
        <v>14995</v>
      </c>
      <c r="HHD110" s="79" t="s">
        <v>14995</v>
      </c>
      <c r="HHE110" s="79" t="s">
        <v>14995</v>
      </c>
      <c r="HHF110" s="79" t="s">
        <v>14995</v>
      </c>
      <c r="HHG110" s="79" t="s">
        <v>14995</v>
      </c>
      <c r="HHH110" s="79" t="s">
        <v>14995</v>
      </c>
      <c r="HHI110" s="79" t="s">
        <v>14995</v>
      </c>
      <c r="HHJ110" s="79" t="s">
        <v>14995</v>
      </c>
      <c r="HHK110" s="79" t="s">
        <v>14995</v>
      </c>
      <c r="HHL110" s="79" t="s">
        <v>14995</v>
      </c>
      <c r="HHM110" s="79" t="s">
        <v>14995</v>
      </c>
      <c r="HHN110" s="79" t="s">
        <v>14995</v>
      </c>
      <c r="HHO110" s="79" t="s">
        <v>14995</v>
      </c>
      <c r="HHP110" s="79" t="s">
        <v>14995</v>
      </c>
      <c r="HHQ110" s="79" t="s">
        <v>14995</v>
      </c>
      <c r="HHR110" s="79" t="s">
        <v>14995</v>
      </c>
      <c r="HHS110" s="79" t="s">
        <v>14995</v>
      </c>
      <c r="HHT110" s="79" t="s">
        <v>14995</v>
      </c>
      <c r="HHU110" s="79" t="s">
        <v>14995</v>
      </c>
      <c r="HHV110" s="79" t="s">
        <v>14995</v>
      </c>
      <c r="HHW110" s="79" t="s">
        <v>14995</v>
      </c>
      <c r="HHX110" s="79" t="s">
        <v>14995</v>
      </c>
      <c r="HHY110" s="79" t="s">
        <v>14995</v>
      </c>
      <c r="HHZ110" s="79" t="s">
        <v>14995</v>
      </c>
      <c r="HIA110" s="79" t="s">
        <v>14995</v>
      </c>
      <c r="HIB110" s="79" t="s">
        <v>14995</v>
      </c>
      <c r="HIC110" s="79" t="s">
        <v>14995</v>
      </c>
      <c r="HID110" s="79" t="s">
        <v>14995</v>
      </c>
      <c r="HIE110" s="79" t="s">
        <v>14995</v>
      </c>
      <c r="HIF110" s="79" t="s">
        <v>14995</v>
      </c>
      <c r="HIG110" s="79" t="s">
        <v>14995</v>
      </c>
      <c r="HIH110" s="79" t="s">
        <v>14995</v>
      </c>
      <c r="HII110" s="79" t="s">
        <v>14995</v>
      </c>
      <c r="HIJ110" s="79" t="s">
        <v>14995</v>
      </c>
      <c r="HIK110" s="79" t="s">
        <v>14995</v>
      </c>
      <c r="HIL110" s="79" t="s">
        <v>14995</v>
      </c>
      <c r="HIM110" s="79" t="s">
        <v>14995</v>
      </c>
      <c r="HIN110" s="79" t="s">
        <v>14995</v>
      </c>
      <c r="HIO110" s="79" t="s">
        <v>14995</v>
      </c>
      <c r="HIP110" s="79" t="s">
        <v>14995</v>
      </c>
      <c r="HIQ110" s="79" t="s">
        <v>14995</v>
      </c>
      <c r="HIR110" s="79" t="s">
        <v>14995</v>
      </c>
      <c r="HIS110" s="79" t="s">
        <v>14995</v>
      </c>
      <c r="HIT110" s="79" t="s">
        <v>14995</v>
      </c>
      <c r="HIU110" s="79" t="s">
        <v>14995</v>
      </c>
      <c r="HIV110" s="79" t="s">
        <v>14995</v>
      </c>
      <c r="HIW110" s="79" t="s">
        <v>14995</v>
      </c>
      <c r="HIX110" s="79" t="s">
        <v>14995</v>
      </c>
      <c r="HIY110" s="79" t="s">
        <v>14995</v>
      </c>
      <c r="HIZ110" s="79" t="s">
        <v>14995</v>
      </c>
      <c r="HJA110" s="79" t="s">
        <v>14995</v>
      </c>
      <c r="HJB110" s="79" t="s">
        <v>14995</v>
      </c>
      <c r="HJC110" s="79" t="s">
        <v>14995</v>
      </c>
      <c r="HJD110" s="79" t="s">
        <v>14995</v>
      </c>
      <c r="HJE110" s="79" t="s">
        <v>14995</v>
      </c>
      <c r="HJF110" s="79" t="s">
        <v>14995</v>
      </c>
      <c r="HJG110" s="79" t="s">
        <v>14995</v>
      </c>
      <c r="HJH110" s="79" t="s">
        <v>14995</v>
      </c>
      <c r="HJI110" s="79" t="s">
        <v>14995</v>
      </c>
      <c r="HJJ110" s="79" t="s">
        <v>14995</v>
      </c>
      <c r="HJK110" s="79" t="s">
        <v>14995</v>
      </c>
      <c r="HJL110" s="79" t="s">
        <v>14995</v>
      </c>
      <c r="HJM110" s="79" t="s">
        <v>14995</v>
      </c>
      <c r="HJN110" s="79" t="s">
        <v>14995</v>
      </c>
      <c r="HJO110" s="79" t="s">
        <v>14995</v>
      </c>
      <c r="HJP110" s="79" t="s">
        <v>14995</v>
      </c>
      <c r="HJQ110" s="79" t="s">
        <v>14995</v>
      </c>
      <c r="HJR110" s="79" t="s">
        <v>14995</v>
      </c>
      <c r="HJS110" s="79" t="s">
        <v>14995</v>
      </c>
      <c r="HJT110" s="79" t="s">
        <v>14995</v>
      </c>
      <c r="HJU110" s="79" t="s">
        <v>14995</v>
      </c>
      <c r="HJV110" s="79" t="s">
        <v>14995</v>
      </c>
      <c r="HJW110" s="79" t="s">
        <v>14995</v>
      </c>
      <c r="HJX110" s="79" t="s">
        <v>14995</v>
      </c>
      <c r="HJY110" s="79" t="s">
        <v>14995</v>
      </c>
      <c r="HJZ110" s="79" t="s">
        <v>14995</v>
      </c>
      <c r="HKA110" s="79" t="s">
        <v>14995</v>
      </c>
      <c r="HKB110" s="79" t="s">
        <v>14995</v>
      </c>
      <c r="HKC110" s="79" t="s">
        <v>14995</v>
      </c>
      <c r="HKD110" s="79" t="s">
        <v>14995</v>
      </c>
      <c r="HKE110" s="79" t="s">
        <v>14995</v>
      </c>
      <c r="HKF110" s="79" t="s">
        <v>14995</v>
      </c>
      <c r="HKG110" s="79" t="s">
        <v>14995</v>
      </c>
      <c r="HKH110" s="79" t="s">
        <v>14995</v>
      </c>
      <c r="HKI110" s="79" t="s">
        <v>14995</v>
      </c>
      <c r="HKJ110" s="79" t="s">
        <v>14995</v>
      </c>
      <c r="HKK110" s="79" t="s">
        <v>14995</v>
      </c>
      <c r="HKL110" s="79" t="s">
        <v>14995</v>
      </c>
      <c r="HKM110" s="79" t="s">
        <v>14995</v>
      </c>
      <c r="HKN110" s="79" t="s">
        <v>14995</v>
      </c>
      <c r="HKO110" s="79" t="s">
        <v>14995</v>
      </c>
      <c r="HKP110" s="79" t="s">
        <v>14995</v>
      </c>
      <c r="HKQ110" s="79" t="s">
        <v>14995</v>
      </c>
      <c r="HKR110" s="79" t="s">
        <v>14995</v>
      </c>
      <c r="HKS110" s="79" t="s">
        <v>14995</v>
      </c>
      <c r="HKT110" s="79" t="s">
        <v>14995</v>
      </c>
      <c r="HKU110" s="79" t="s">
        <v>14995</v>
      </c>
      <c r="HKV110" s="79" t="s">
        <v>14995</v>
      </c>
      <c r="HKW110" s="79" t="s">
        <v>14995</v>
      </c>
      <c r="HKX110" s="79" t="s">
        <v>14995</v>
      </c>
      <c r="HKY110" s="79" t="s">
        <v>14995</v>
      </c>
      <c r="HKZ110" s="79" t="s">
        <v>14995</v>
      </c>
      <c r="HLA110" s="79" t="s">
        <v>14995</v>
      </c>
      <c r="HLB110" s="79" t="s">
        <v>14995</v>
      </c>
      <c r="HLC110" s="79" t="s">
        <v>14995</v>
      </c>
      <c r="HLD110" s="79" t="s">
        <v>14995</v>
      </c>
      <c r="HLE110" s="79" t="s">
        <v>14995</v>
      </c>
      <c r="HLF110" s="79" t="s">
        <v>14995</v>
      </c>
      <c r="HLG110" s="79" t="s">
        <v>14995</v>
      </c>
      <c r="HLH110" s="79" t="s">
        <v>14995</v>
      </c>
      <c r="HLI110" s="79" t="s">
        <v>14995</v>
      </c>
      <c r="HLJ110" s="79" t="s">
        <v>14995</v>
      </c>
      <c r="HLK110" s="79" t="s">
        <v>14995</v>
      </c>
      <c r="HLL110" s="79" t="s">
        <v>14995</v>
      </c>
      <c r="HLM110" s="79" t="s">
        <v>14995</v>
      </c>
      <c r="HLN110" s="79" t="s">
        <v>14995</v>
      </c>
      <c r="HLO110" s="79" t="s">
        <v>14995</v>
      </c>
      <c r="HLP110" s="79" t="s">
        <v>14995</v>
      </c>
      <c r="HLQ110" s="79" t="s">
        <v>14995</v>
      </c>
      <c r="HLR110" s="79" t="s">
        <v>14995</v>
      </c>
      <c r="HLS110" s="79" t="s">
        <v>14995</v>
      </c>
      <c r="HLT110" s="79" t="s">
        <v>14995</v>
      </c>
      <c r="HLU110" s="79" t="s">
        <v>14995</v>
      </c>
      <c r="HLV110" s="79" t="s">
        <v>14995</v>
      </c>
      <c r="HLW110" s="79" t="s">
        <v>14995</v>
      </c>
      <c r="HLX110" s="79" t="s">
        <v>14995</v>
      </c>
      <c r="HLY110" s="79" t="s">
        <v>14995</v>
      </c>
      <c r="HLZ110" s="79" t="s">
        <v>14995</v>
      </c>
      <c r="HMA110" s="79" t="s">
        <v>14995</v>
      </c>
      <c r="HMB110" s="79" t="s">
        <v>14995</v>
      </c>
      <c r="HMC110" s="79" t="s">
        <v>14995</v>
      </c>
      <c r="HMD110" s="79" t="s">
        <v>14995</v>
      </c>
      <c r="HME110" s="79" t="s">
        <v>14995</v>
      </c>
      <c r="HMF110" s="79" t="s">
        <v>14995</v>
      </c>
      <c r="HMG110" s="79" t="s">
        <v>14995</v>
      </c>
      <c r="HMH110" s="79" t="s">
        <v>14995</v>
      </c>
      <c r="HMI110" s="79" t="s">
        <v>14995</v>
      </c>
      <c r="HMJ110" s="79" t="s">
        <v>14995</v>
      </c>
      <c r="HMK110" s="79" t="s">
        <v>14995</v>
      </c>
      <c r="HML110" s="79" t="s">
        <v>14995</v>
      </c>
      <c r="HMM110" s="79" t="s">
        <v>14995</v>
      </c>
      <c r="HMN110" s="79" t="s">
        <v>14995</v>
      </c>
      <c r="HMO110" s="79" t="s">
        <v>14995</v>
      </c>
      <c r="HMP110" s="79" t="s">
        <v>14995</v>
      </c>
      <c r="HMQ110" s="79" t="s">
        <v>14995</v>
      </c>
      <c r="HMR110" s="79" t="s">
        <v>14995</v>
      </c>
      <c r="HMS110" s="79" t="s">
        <v>14995</v>
      </c>
      <c r="HMT110" s="79" t="s">
        <v>14995</v>
      </c>
      <c r="HMU110" s="79" t="s">
        <v>14995</v>
      </c>
      <c r="HMV110" s="79" t="s">
        <v>14995</v>
      </c>
      <c r="HMW110" s="79" t="s">
        <v>14995</v>
      </c>
      <c r="HMX110" s="79" t="s">
        <v>14995</v>
      </c>
      <c r="HMY110" s="79" t="s">
        <v>14995</v>
      </c>
      <c r="HMZ110" s="79" t="s">
        <v>14995</v>
      </c>
      <c r="HNA110" s="79" t="s">
        <v>14995</v>
      </c>
      <c r="HNB110" s="79" t="s">
        <v>14995</v>
      </c>
      <c r="HNC110" s="79" t="s">
        <v>14995</v>
      </c>
      <c r="HND110" s="79" t="s">
        <v>14995</v>
      </c>
      <c r="HNE110" s="79" t="s">
        <v>14995</v>
      </c>
      <c r="HNF110" s="79" t="s">
        <v>14995</v>
      </c>
      <c r="HNG110" s="79" t="s">
        <v>14995</v>
      </c>
      <c r="HNH110" s="79" t="s">
        <v>14995</v>
      </c>
      <c r="HNI110" s="79" t="s">
        <v>14995</v>
      </c>
      <c r="HNJ110" s="79" t="s">
        <v>14995</v>
      </c>
      <c r="HNK110" s="79" t="s">
        <v>14995</v>
      </c>
      <c r="HNL110" s="79" t="s">
        <v>14995</v>
      </c>
      <c r="HNM110" s="79" t="s">
        <v>14995</v>
      </c>
      <c r="HNN110" s="79" t="s">
        <v>14995</v>
      </c>
      <c r="HNO110" s="79" t="s">
        <v>14995</v>
      </c>
      <c r="HNP110" s="79" t="s">
        <v>14995</v>
      </c>
      <c r="HNQ110" s="79" t="s">
        <v>14995</v>
      </c>
      <c r="HNR110" s="79" t="s">
        <v>14995</v>
      </c>
      <c r="HNS110" s="79" t="s">
        <v>14995</v>
      </c>
      <c r="HNT110" s="79" t="s">
        <v>14995</v>
      </c>
      <c r="HNU110" s="79" t="s">
        <v>14995</v>
      </c>
      <c r="HNV110" s="79" t="s">
        <v>14995</v>
      </c>
      <c r="HNW110" s="79" t="s">
        <v>14995</v>
      </c>
      <c r="HNX110" s="79" t="s">
        <v>14995</v>
      </c>
      <c r="HNY110" s="79" t="s">
        <v>14995</v>
      </c>
      <c r="HNZ110" s="79" t="s">
        <v>14995</v>
      </c>
      <c r="HOA110" s="79" t="s">
        <v>14995</v>
      </c>
      <c r="HOB110" s="79" t="s">
        <v>14995</v>
      </c>
      <c r="HOC110" s="79" t="s">
        <v>14995</v>
      </c>
      <c r="HOD110" s="79" t="s">
        <v>14995</v>
      </c>
      <c r="HOE110" s="79" t="s">
        <v>14995</v>
      </c>
      <c r="HOF110" s="79" t="s">
        <v>14995</v>
      </c>
      <c r="HOG110" s="79" t="s">
        <v>14995</v>
      </c>
      <c r="HOH110" s="79" t="s">
        <v>14995</v>
      </c>
      <c r="HOI110" s="79" t="s">
        <v>14995</v>
      </c>
      <c r="HOJ110" s="79" t="s">
        <v>14995</v>
      </c>
      <c r="HOK110" s="79" t="s">
        <v>14995</v>
      </c>
      <c r="HOL110" s="79" t="s">
        <v>14995</v>
      </c>
      <c r="HOM110" s="79" t="s">
        <v>14995</v>
      </c>
      <c r="HON110" s="79" t="s">
        <v>14995</v>
      </c>
      <c r="HOO110" s="79" t="s">
        <v>14995</v>
      </c>
      <c r="HOP110" s="79" t="s">
        <v>14995</v>
      </c>
      <c r="HOQ110" s="79" t="s">
        <v>14995</v>
      </c>
      <c r="HOR110" s="79" t="s">
        <v>14995</v>
      </c>
      <c r="HOS110" s="79" t="s">
        <v>14995</v>
      </c>
      <c r="HOT110" s="79" t="s">
        <v>14995</v>
      </c>
      <c r="HOU110" s="79" t="s">
        <v>14995</v>
      </c>
      <c r="HOV110" s="79" t="s">
        <v>14995</v>
      </c>
      <c r="HOW110" s="79" t="s">
        <v>14995</v>
      </c>
      <c r="HOX110" s="79" t="s">
        <v>14995</v>
      </c>
      <c r="HOY110" s="79" t="s">
        <v>14995</v>
      </c>
      <c r="HOZ110" s="79" t="s">
        <v>14995</v>
      </c>
      <c r="HPA110" s="79" t="s">
        <v>14995</v>
      </c>
      <c r="HPB110" s="79" t="s">
        <v>14995</v>
      </c>
      <c r="HPC110" s="79" t="s">
        <v>14995</v>
      </c>
      <c r="HPD110" s="79" t="s">
        <v>14995</v>
      </c>
      <c r="HPE110" s="79" t="s">
        <v>14995</v>
      </c>
      <c r="HPF110" s="79" t="s">
        <v>14995</v>
      </c>
      <c r="HPG110" s="79" t="s">
        <v>14995</v>
      </c>
      <c r="HPH110" s="79" t="s">
        <v>14995</v>
      </c>
      <c r="HPI110" s="79" t="s">
        <v>14995</v>
      </c>
      <c r="HPJ110" s="79" t="s">
        <v>14995</v>
      </c>
      <c r="HPK110" s="79" t="s">
        <v>14995</v>
      </c>
      <c r="HPL110" s="79" t="s">
        <v>14995</v>
      </c>
      <c r="HPM110" s="79" t="s">
        <v>14995</v>
      </c>
      <c r="HPN110" s="79" t="s">
        <v>14995</v>
      </c>
      <c r="HPO110" s="79" t="s">
        <v>14995</v>
      </c>
      <c r="HPP110" s="79" t="s">
        <v>14995</v>
      </c>
      <c r="HPQ110" s="79" t="s">
        <v>14995</v>
      </c>
      <c r="HPR110" s="79" t="s">
        <v>14995</v>
      </c>
      <c r="HPS110" s="79" t="s">
        <v>14995</v>
      </c>
      <c r="HPT110" s="79" t="s">
        <v>14995</v>
      </c>
      <c r="HPU110" s="79" t="s">
        <v>14995</v>
      </c>
      <c r="HPV110" s="79" t="s">
        <v>14995</v>
      </c>
      <c r="HPW110" s="79" t="s">
        <v>14995</v>
      </c>
      <c r="HPX110" s="79" t="s">
        <v>14995</v>
      </c>
      <c r="HPY110" s="79" t="s">
        <v>14995</v>
      </c>
      <c r="HPZ110" s="79" t="s">
        <v>14995</v>
      </c>
      <c r="HQA110" s="79" t="s">
        <v>14995</v>
      </c>
      <c r="HQB110" s="79" t="s">
        <v>14995</v>
      </c>
      <c r="HQC110" s="79" t="s">
        <v>14995</v>
      </c>
      <c r="HQD110" s="79" t="s">
        <v>14995</v>
      </c>
      <c r="HQE110" s="79" t="s">
        <v>14995</v>
      </c>
      <c r="HQF110" s="79" t="s">
        <v>14995</v>
      </c>
      <c r="HQG110" s="79" t="s">
        <v>14995</v>
      </c>
      <c r="HQH110" s="79" t="s">
        <v>14995</v>
      </c>
      <c r="HQI110" s="79" t="s">
        <v>14995</v>
      </c>
      <c r="HQJ110" s="79" t="s">
        <v>14995</v>
      </c>
      <c r="HQK110" s="79" t="s">
        <v>14995</v>
      </c>
      <c r="HQL110" s="79" t="s">
        <v>14995</v>
      </c>
      <c r="HQM110" s="79" t="s">
        <v>14995</v>
      </c>
      <c r="HQN110" s="79" t="s">
        <v>14995</v>
      </c>
      <c r="HQO110" s="79" t="s">
        <v>14995</v>
      </c>
      <c r="HQP110" s="79" t="s">
        <v>14995</v>
      </c>
      <c r="HQQ110" s="79" t="s">
        <v>14995</v>
      </c>
      <c r="HQR110" s="79" t="s">
        <v>14995</v>
      </c>
      <c r="HQS110" s="79" t="s">
        <v>14995</v>
      </c>
      <c r="HQT110" s="79" t="s">
        <v>14995</v>
      </c>
      <c r="HQU110" s="79" t="s">
        <v>14995</v>
      </c>
      <c r="HQV110" s="79" t="s">
        <v>14995</v>
      </c>
      <c r="HQW110" s="79" t="s">
        <v>14995</v>
      </c>
      <c r="HQX110" s="79" t="s">
        <v>14995</v>
      </c>
      <c r="HQY110" s="79" t="s">
        <v>14995</v>
      </c>
      <c r="HQZ110" s="79" t="s">
        <v>14995</v>
      </c>
      <c r="HRA110" s="79" t="s">
        <v>14995</v>
      </c>
      <c r="HRB110" s="79" t="s">
        <v>14995</v>
      </c>
      <c r="HRC110" s="79" t="s">
        <v>14995</v>
      </c>
      <c r="HRD110" s="79" t="s">
        <v>14995</v>
      </c>
      <c r="HRE110" s="79" t="s">
        <v>14995</v>
      </c>
      <c r="HRF110" s="79" t="s">
        <v>14995</v>
      </c>
      <c r="HRG110" s="79" t="s">
        <v>14995</v>
      </c>
      <c r="HRH110" s="79" t="s">
        <v>14995</v>
      </c>
      <c r="HRI110" s="79" t="s">
        <v>14995</v>
      </c>
      <c r="HRJ110" s="79" t="s">
        <v>14995</v>
      </c>
      <c r="HRK110" s="79" t="s">
        <v>14995</v>
      </c>
      <c r="HRL110" s="79" t="s">
        <v>14995</v>
      </c>
      <c r="HRM110" s="79" t="s">
        <v>14995</v>
      </c>
      <c r="HRN110" s="79" t="s">
        <v>14995</v>
      </c>
      <c r="HRO110" s="79" t="s">
        <v>14995</v>
      </c>
      <c r="HRP110" s="79" t="s">
        <v>14995</v>
      </c>
      <c r="HRQ110" s="79" t="s">
        <v>14995</v>
      </c>
      <c r="HRR110" s="79" t="s">
        <v>14995</v>
      </c>
      <c r="HRS110" s="79" t="s">
        <v>14995</v>
      </c>
      <c r="HRT110" s="79" t="s">
        <v>14995</v>
      </c>
      <c r="HRU110" s="79" t="s">
        <v>14995</v>
      </c>
      <c r="HRV110" s="79" t="s">
        <v>14995</v>
      </c>
      <c r="HRW110" s="79" t="s">
        <v>14995</v>
      </c>
      <c r="HRX110" s="79" t="s">
        <v>14995</v>
      </c>
      <c r="HRY110" s="79" t="s">
        <v>14995</v>
      </c>
      <c r="HRZ110" s="79" t="s">
        <v>14995</v>
      </c>
      <c r="HSA110" s="79" t="s">
        <v>14995</v>
      </c>
      <c r="HSB110" s="79" t="s">
        <v>14995</v>
      </c>
      <c r="HSC110" s="79" t="s">
        <v>14995</v>
      </c>
      <c r="HSD110" s="79" t="s">
        <v>14995</v>
      </c>
      <c r="HSE110" s="79" t="s">
        <v>14995</v>
      </c>
      <c r="HSF110" s="79" t="s">
        <v>14995</v>
      </c>
      <c r="HSG110" s="79" t="s">
        <v>14995</v>
      </c>
      <c r="HSH110" s="79" t="s">
        <v>14995</v>
      </c>
      <c r="HSI110" s="79" t="s">
        <v>14995</v>
      </c>
      <c r="HSJ110" s="79" t="s">
        <v>14995</v>
      </c>
      <c r="HSK110" s="79" t="s">
        <v>14995</v>
      </c>
      <c r="HSL110" s="79" t="s">
        <v>14995</v>
      </c>
      <c r="HSM110" s="79" t="s">
        <v>14995</v>
      </c>
      <c r="HSN110" s="79" t="s">
        <v>14995</v>
      </c>
      <c r="HSO110" s="79" t="s">
        <v>14995</v>
      </c>
      <c r="HSP110" s="79" t="s">
        <v>14995</v>
      </c>
      <c r="HSQ110" s="79" t="s">
        <v>14995</v>
      </c>
      <c r="HSR110" s="79" t="s">
        <v>14995</v>
      </c>
      <c r="HSS110" s="79" t="s">
        <v>14995</v>
      </c>
      <c r="HST110" s="79" t="s">
        <v>14995</v>
      </c>
      <c r="HSU110" s="79" t="s">
        <v>14995</v>
      </c>
      <c r="HSV110" s="79" t="s">
        <v>14995</v>
      </c>
      <c r="HSW110" s="79" t="s">
        <v>14995</v>
      </c>
      <c r="HSX110" s="79" t="s">
        <v>14995</v>
      </c>
      <c r="HSY110" s="79" t="s">
        <v>14995</v>
      </c>
      <c r="HSZ110" s="79" t="s">
        <v>14995</v>
      </c>
      <c r="HTA110" s="79" t="s">
        <v>14995</v>
      </c>
      <c r="HTB110" s="79" t="s">
        <v>14995</v>
      </c>
      <c r="HTC110" s="79" t="s">
        <v>14995</v>
      </c>
      <c r="HTD110" s="79" t="s">
        <v>14995</v>
      </c>
      <c r="HTE110" s="79" t="s">
        <v>14995</v>
      </c>
      <c r="HTF110" s="79" t="s">
        <v>14995</v>
      </c>
      <c r="HTG110" s="79" t="s">
        <v>14995</v>
      </c>
      <c r="HTH110" s="79" t="s">
        <v>14995</v>
      </c>
      <c r="HTI110" s="79" t="s">
        <v>14995</v>
      </c>
      <c r="HTJ110" s="79" t="s">
        <v>14995</v>
      </c>
      <c r="HTK110" s="79" t="s">
        <v>14995</v>
      </c>
      <c r="HTL110" s="79" t="s">
        <v>14995</v>
      </c>
      <c r="HTM110" s="79" t="s">
        <v>14995</v>
      </c>
      <c r="HTN110" s="79" t="s">
        <v>14995</v>
      </c>
      <c r="HTO110" s="79" t="s">
        <v>14995</v>
      </c>
      <c r="HTP110" s="79" t="s">
        <v>14995</v>
      </c>
      <c r="HTQ110" s="79" t="s">
        <v>14995</v>
      </c>
      <c r="HTR110" s="79" t="s">
        <v>14995</v>
      </c>
      <c r="HTS110" s="79" t="s">
        <v>14995</v>
      </c>
      <c r="HTT110" s="79" t="s">
        <v>14995</v>
      </c>
      <c r="HTU110" s="79" t="s">
        <v>14995</v>
      </c>
      <c r="HTV110" s="79" t="s">
        <v>14995</v>
      </c>
      <c r="HTW110" s="79" t="s">
        <v>14995</v>
      </c>
      <c r="HTX110" s="79" t="s">
        <v>14995</v>
      </c>
      <c r="HTY110" s="79" t="s">
        <v>14995</v>
      </c>
      <c r="HTZ110" s="79" t="s">
        <v>14995</v>
      </c>
      <c r="HUA110" s="79" t="s">
        <v>14995</v>
      </c>
      <c r="HUB110" s="79" t="s">
        <v>14995</v>
      </c>
      <c r="HUC110" s="79" t="s">
        <v>14995</v>
      </c>
      <c r="HUD110" s="79" t="s">
        <v>14995</v>
      </c>
      <c r="HUE110" s="79" t="s">
        <v>14995</v>
      </c>
      <c r="HUF110" s="79" t="s">
        <v>14995</v>
      </c>
      <c r="HUG110" s="79" t="s">
        <v>14995</v>
      </c>
      <c r="HUH110" s="79" t="s">
        <v>14995</v>
      </c>
      <c r="HUI110" s="79" t="s">
        <v>14995</v>
      </c>
      <c r="HUJ110" s="79" t="s">
        <v>14995</v>
      </c>
      <c r="HUK110" s="79" t="s">
        <v>14995</v>
      </c>
      <c r="HUL110" s="79" t="s">
        <v>14995</v>
      </c>
      <c r="HUM110" s="79" t="s">
        <v>14995</v>
      </c>
      <c r="HUN110" s="79" t="s">
        <v>14995</v>
      </c>
      <c r="HUO110" s="79" t="s">
        <v>14995</v>
      </c>
      <c r="HUP110" s="79" t="s">
        <v>14995</v>
      </c>
      <c r="HUQ110" s="79" t="s">
        <v>14995</v>
      </c>
      <c r="HUR110" s="79" t="s">
        <v>14995</v>
      </c>
      <c r="HUS110" s="79" t="s">
        <v>14995</v>
      </c>
      <c r="HUT110" s="79" t="s">
        <v>14995</v>
      </c>
      <c r="HUU110" s="79" t="s">
        <v>14995</v>
      </c>
      <c r="HUV110" s="79" t="s">
        <v>14995</v>
      </c>
      <c r="HUW110" s="79" t="s">
        <v>14995</v>
      </c>
      <c r="HUX110" s="79" t="s">
        <v>14995</v>
      </c>
      <c r="HUY110" s="79" t="s">
        <v>14995</v>
      </c>
      <c r="HUZ110" s="79" t="s">
        <v>14995</v>
      </c>
      <c r="HVA110" s="79" t="s">
        <v>14995</v>
      </c>
      <c r="HVB110" s="79" t="s">
        <v>14995</v>
      </c>
      <c r="HVC110" s="79" t="s">
        <v>14995</v>
      </c>
      <c r="HVD110" s="79" t="s">
        <v>14995</v>
      </c>
      <c r="HVE110" s="79" t="s">
        <v>14995</v>
      </c>
      <c r="HVF110" s="79" t="s">
        <v>14995</v>
      </c>
      <c r="HVG110" s="79" t="s">
        <v>14995</v>
      </c>
      <c r="HVH110" s="79" t="s">
        <v>14995</v>
      </c>
      <c r="HVI110" s="79" t="s">
        <v>14995</v>
      </c>
      <c r="HVJ110" s="79" t="s">
        <v>14995</v>
      </c>
      <c r="HVK110" s="79" t="s">
        <v>14995</v>
      </c>
      <c r="HVL110" s="79" t="s">
        <v>14995</v>
      </c>
      <c r="HVM110" s="79" t="s">
        <v>14995</v>
      </c>
      <c r="HVN110" s="79" t="s">
        <v>14995</v>
      </c>
      <c r="HVO110" s="79" t="s">
        <v>14995</v>
      </c>
      <c r="HVP110" s="79" t="s">
        <v>14995</v>
      </c>
      <c r="HVQ110" s="79" t="s">
        <v>14995</v>
      </c>
      <c r="HVR110" s="79" t="s">
        <v>14995</v>
      </c>
      <c r="HVS110" s="79" t="s">
        <v>14995</v>
      </c>
      <c r="HVT110" s="79" t="s">
        <v>14995</v>
      </c>
      <c r="HVU110" s="79" t="s">
        <v>14995</v>
      </c>
      <c r="HVV110" s="79" t="s">
        <v>14995</v>
      </c>
      <c r="HVW110" s="79" t="s">
        <v>14995</v>
      </c>
      <c r="HVX110" s="79" t="s">
        <v>14995</v>
      </c>
      <c r="HVY110" s="79" t="s">
        <v>14995</v>
      </c>
      <c r="HVZ110" s="79" t="s">
        <v>14995</v>
      </c>
      <c r="HWA110" s="79" t="s">
        <v>14995</v>
      </c>
      <c r="HWB110" s="79" t="s">
        <v>14995</v>
      </c>
      <c r="HWC110" s="79" t="s">
        <v>14995</v>
      </c>
      <c r="HWD110" s="79" t="s">
        <v>14995</v>
      </c>
      <c r="HWE110" s="79" t="s">
        <v>14995</v>
      </c>
      <c r="HWF110" s="79" t="s">
        <v>14995</v>
      </c>
      <c r="HWG110" s="79" t="s">
        <v>14995</v>
      </c>
      <c r="HWH110" s="79" t="s">
        <v>14995</v>
      </c>
      <c r="HWI110" s="79" t="s">
        <v>14995</v>
      </c>
      <c r="HWJ110" s="79" t="s">
        <v>14995</v>
      </c>
      <c r="HWK110" s="79" t="s">
        <v>14995</v>
      </c>
      <c r="HWL110" s="79" t="s">
        <v>14995</v>
      </c>
      <c r="HWM110" s="79" t="s">
        <v>14995</v>
      </c>
      <c r="HWN110" s="79" t="s">
        <v>14995</v>
      </c>
      <c r="HWO110" s="79" t="s">
        <v>14995</v>
      </c>
      <c r="HWP110" s="79" t="s">
        <v>14995</v>
      </c>
      <c r="HWQ110" s="79" t="s">
        <v>14995</v>
      </c>
      <c r="HWR110" s="79" t="s">
        <v>14995</v>
      </c>
      <c r="HWS110" s="79" t="s">
        <v>14995</v>
      </c>
      <c r="HWT110" s="79" t="s">
        <v>14995</v>
      </c>
      <c r="HWU110" s="79" t="s">
        <v>14995</v>
      </c>
      <c r="HWV110" s="79" t="s">
        <v>14995</v>
      </c>
      <c r="HWW110" s="79" t="s">
        <v>14995</v>
      </c>
      <c r="HWX110" s="79" t="s">
        <v>14995</v>
      </c>
      <c r="HWY110" s="79" t="s">
        <v>14995</v>
      </c>
      <c r="HWZ110" s="79" t="s">
        <v>14995</v>
      </c>
      <c r="HXA110" s="79" t="s">
        <v>14995</v>
      </c>
      <c r="HXB110" s="79" t="s">
        <v>14995</v>
      </c>
      <c r="HXC110" s="79" t="s">
        <v>14995</v>
      </c>
      <c r="HXD110" s="79" t="s">
        <v>14995</v>
      </c>
      <c r="HXE110" s="79" t="s">
        <v>14995</v>
      </c>
      <c r="HXF110" s="79" t="s">
        <v>14995</v>
      </c>
      <c r="HXG110" s="79" t="s">
        <v>14995</v>
      </c>
      <c r="HXH110" s="79" t="s">
        <v>14995</v>
      </c>
      <c r="HXI110" s="79" t="s">
        <v>14995</v>
      </c>
      <c r="HXJ110" s="79" t="s">
        <v>14995</v>
      </c>
      <c r="HXK110" s="79" t="s">
        <v>14995</v>
      </c>
      <c r="HXL110" s="79" t="s">
        <v>14995</v>
      </c>
      <c r="HXM110" s="79" t="s">
        <v>14995</v>
      </c>
      <c r="HXN110" s="79" t="s">
        <v>14995</v>
      </c>
      <c r="HXO110" s="79" t="s">
        <v>14995</v>
      </c>
      <c r="HXP110" s="79" t="s">
        <v>14995</v>
      </c>
      <c r="HXQ110" s="79" t="s">
        <v>14995</v>
      </c>
      <c r="HXR110" s="79" t="s">
        <v>14995</v>
      </c>
      <c r="HXS110" s="79" t="s">
        <v>14995</v>
      </c>
      <c r="HXT110" s="79" t="s">
        <v>14995</v>
      </c>
      <c r="HXU110" s="79" t="s">
        <v>14995</v>
      </c>
      <c r="HXV110" s="79" t="s">
        <v>14995</v>
      </c>
      <c r="HXW110" s="79" t="s">
        <v>14995</v>
      </c>
      <c r="HXX110" s="79" t="s">
        <v>14995</v>
      </c>
      <c r="HXY110" s="79" t="s">
        <v>14995</v>
      </c>
      <c r="HXZ110" s="79" t="s">
        <v>14995</v>
      </c>
      <c r="HYA110" s="79" t="s">
        <v>14995</v>
      </c>
      <c r="HYB110" s="79" t="s">
        <v>14995</v>
      </c>
      <c r="HYC110" s="79" t="s">
        <v>14995</v>
      </c>
      <c r="HYD110" s="79" t="s">
        <v>14995</v>
      </c>
      <c r="HYE110" s="79" t="s">
        <v>14995</v>
      </c>
      <c r="HYF110" s="79" t="s">
        <v>14995</v>
      </c>
      <c r="HYG110" s="79" t="s">
        <v>14995</v>
      </c>
      <c r="HYH110" s="79" t="s">
        <v>14995</v>
      </c>
      <c r="HYI110" s="79" t="s">
        <v>14995</v>
      </c>
      <c r="HYJ110" s="79" t="s">
        <v>14995</v>
      </c>
      <c r="HYK110" s="79" t="s">
        <v>14995</v>
      </c>
      <c r="HYL110" s="79" t="s">
        <v>14995</v>
      </c>
      <c r="HYM110" s="79" t="s">
        <v>14995</v>
      </c>
      <c r="HYN110" s="79" t="s">
        <v>14995</v>
      </c>
      <c r="HYO110" s="79" t="s">
        <v>14995</v>
      </c>
      <c r="HYP110" s="79" t="s">
        <v>14995</v>
      </c>
      <c r="HYQ110" s="79" t="s">
        <v>14995</v>
      </c>
      <c r="HYR110" s="79" t="s">
        <v>14995</v>
      </c>
      <c r="HYS110" s="79" t="s">
        <v>14995</v>
      </c>
      <c r="HYT110" s="79" t="s">
        <v>14995</v>
      </c>
      <c r="HYU110" s="79" t="s">
        <v>14995</v>
      </c>
      <c r="HYV110" s="79" t="s">
        <v>14995</v>
      </c>
      <c r="HYW110" s="79" t="s">
        <v>14995</v>
      </c>
      <c r="HYX110" s="79" t="s">
        <v>14995</v>
      </c>
      <c r="HYY110" s="79" t="s">
        <v>14995</v>
      </c>
      <c r="HYZ110" s="79" t="s">
        <v>14995</v>
      </c>
      <c r="HZA110" s="79" t="s">
        <v>14995</v>
      </c>
      <c r="HZB110" s="79" t="s">
        <v>14995</v>
      </c>
      <c r="HZC110" s="79" t="s">
        <v>14995</v>
      </c>
      <c r="HZD110" s="79" t="s">
        <v>14995</v>
      </c>
      <c r="HZE110" s="79" t="s">
        <v>14995</v>
      </c>
      <c r="HZF110" s="79" t="s">
        <v>14995</v>
      </c>
      <c r="HZG110" s="79" t="s">
        <v>14995</v>
      </c>
      <c r="HZH110" s="79" t="s">
        <v>14995</v>
      </c>
      <c r="HZI110" s="79" t="s">
        <v>14995</v>
      </c>
      <c r="HZJ110" s="79" t="s">
        <v>14995</v>
      </c>
      <c r="HZK110" s="79" t="s">
        <v>14995</v>
      </c>
      <c r="HZL110" s="79" t="s">
        <v>14995</v>
      </c>
      <c r="HZM110" s="79" t="s">
        <v>14995</v>
      </c>
      <c r="HZN110" s="79" t="s">
        <v>14995</v>
      </c>
      <c r="HZO110" s="79" t="s">
        <v>14995</v>
      </c>
      <c r="HZP110" s="79" t="s">
        <v>14995</v>
      </c>
      <c r="HZQ110" s="79" t="s">
        <v>14995</v>
      </c>
      <c r="HZR110" s="79" t="s">
        <v>14995</v>
      </c>
      <c r="HZS110" s="79" t="s">
        <v>14995</v>
      </c>
      <c r="HZT110" s="79" t="s">
        <v>14995</v>
      </c>
      <c r="HZU110" s="79" t="s">
        <v>14995</v>
      </c>
      <c r="HZV110" s="79" t="s">
        <v>14995</v>
      </c>
      <c r="HZW110" s="79" t="s">
        <v>14995</v>
      </c>
      <c r="HZX110" s="79" t="s">
        <v>14995</v>
      </c>
      <c r="HZY110" s="79" t="s">
        <v>14995</v>
      </c>
      <c r="HZZ110" s="79" t="s">
        <v>14995</v>
      </c>
      <c r="IAA110" s="79" t="s">
        <v>14995</v>
      </c>
      <c r="IAB110" s="79" t="s">
        <v>14995</v>
      </c>
      <c r="IAC110" s="79" t="s">
        <v>14995</v>
      </c>
      <c r="IAD110" s="79" t="s">
        <v>14995</v>
      </c>
      <c r="IAE110" s="79" t="s">
        <v>14995</v>
      </c>
      <c r="IAF110" s="79" t="s">
        <v>14995</v>
      </c>
      <c r="IAG110" s="79" t="s">
        <v>14995</v>
      </c>
      <c r="IAH110" s="79" t="s">
        <v>14995</v>
      </c>
      <c r="IAI110" s="79" t="s">
        <v>14995</v>
      </c>
      <c r="IAJ110" s="79" t="s">
        <v>14995</v>
      </c>
      <c r="IAK110" s="79" t="s">
        <v>14995</v>
      </c>
      <c r="IAL110" s="79" t="s">
        <v>14995</v>
      </c>
      <c r="IAM110" s="79" t="s">
        <v>14995</v>
      </c>
      <c r="IAN110" s="79" t="s">
        <v>14995</v>
      </c>
      <c r="IAO110" s="79" t="s">
        <v>14995</v>
      </c>
      <c r="IAP110" s="79" t="s">
        <v>14995</v>
      </c>
      <c r="IAQ110" s="79" t="s">
        <v>14995</v>
      </c>
      <c r="IAR110" s="79" t="s">
        <v>14995</v>
      </c>
      <c r="IAS110" s="79" t="s">
        <v>14995</v>
      </c>
      <c r="IAT110" s="79" t="s">
        <v>14995</v>
      </c>
      <c r="IAU110" s="79" t="s">
        <v>14995</v>
      </c>
      <c r="IAV110" s="79" t="s">
        <v>14995</v>
      </c>
      <c r="IAW110" s="79" t="s">
        <v>14995</v>
      </c>
      <c r="IAX110" s="79" t="s">
        <v>14995</v>
      </c>
      <c r="IAY110" s="79" t="s">
        <v>14995</v>
      </c>
      <c r="IAZ110" s="79" t="s">
        <v>14995</v>
      </c>
      <c r="IBA110" s="79" t="s">
        <v>14995</v>
      </c>
      <c r="IBB110" s="79" t="s">
        <v>14995</v>
      </c>
      <c r="IBC110" s="79" t="s">
        <v>14995</v>
      </c>
      <c r="IBD110" s="79" t="s">
        <v>14995</v>
      </c>
      <c r="IBE110" s="79" t="s">
        <v>14995</v>
      </c>
      <c r="IBF110" s="79" t="s">
        <v>14995</v>
      </c>
      <c r="IBG110" s="79" t="s">
        <v>14995</v>
      </c>
      <c r="IBH110" s="79" t="s">
        <v>14995</v>
      </c>
      <c r="IBI110" s="79" t="s">
        <v>14995</v>
      </c>
      <c r="IBJ110" s="79" t="s">
        <v>14995</v>
      </c>
      <c r="IBK110" s="79" t="s">
        <v>14995</v>
      </c>
      <c r="IBL110" s="79" t="s">
        <v>14995</v>
      </c>
      <c r="IBM110" s="79" t="s">
        <v>14995</v>
      </c>
      <c r="IBN110" s="79" t="s">
        <v>14995</v>
      </c>
      <c r="IBO110" s="79" t="s">
        <v>14995</v>
      </c>
      <c r="IBP110" s="79" t="s">
        <v>14995</v>
      </c>
      <c r="IBQ110" s="79" t="s">
        <v>14995</v>
      </c>
      <c r="IBR110" s="79" t="s">
        <v>14995</v>
      </c>
      <c r="IBS110" s="79" t="s">
        <v>14995</v>
      </c>
      <c r="IBT110" s="79" t="s">
        <v>14995</v>
      </c>
      <c r="IBU110" s="79" t="s">
        <v>14995</v>
      </c>
      <c r="IBV110" s="79" t="s">
        <v>14995</v>
      </c>
      <c r="IBW110" s="79" t="s">
        <v>14995</v>
      </c>
      <c r="IBX110" s="79" t="s">
        <v>14995</v>
      </c>
      <c r="IBY110" s="79" t="s">
        <v>14995</v>
      </c>
      <c r="IBZ110" s="79" t="s">
        <v>14995</v>
      </c>
      <c r="ICA110" s="79" t="s">
        <v>14995</v>
      </c>
      <c r="ICB110" s="79" t="s">
        <v>14995</v>
      </c>
      <c r="ICC110" s="79" t="s">
        <v>14995</v>
      </c>
      <c r="ICD110" s="79" t="s">
        <v>14995</v>
      </c>
      <c r="ICE110" s="79" t="s">
        <v>14995</v>
      </c>
      <c r="ICF110" s="79" t="s">
        <v>14995</v>
      </c>
      <c r="ICG110" s="79" t="s">
        <v>14995</v>
      </c>
      <c r="ICH110" s="79" t="s">
        <v>14995</v>
      </c>
      <c r="ICI110" s="79" t="s">
        <v>14995</v>
      </c>
      <c r="ICJ110" s="79" t="s">
        <v>14995</v>
      </c>
      <c r="ICK110" s="79" t="s">
        <v>14995</v>
      </c>
      <c r="ICL110" s="79" t="s">
        <v>14995</v>
      </c>
      <c r="ICM110" s="79" t="s">
        <v>14995</v>
      </c>
      <c r="ICN110" s="79" t="s">
        <v>14995</v>
      </c>
      <c r="ICO110" s="79" t="s">
        <v>14995</v>
      </c>
      <c r="ICP110" s="79" t="s">
        <v>14995</v>
      </c>
      <c r="ICQ110" s="79" t="s">
        <v>14995</v>
      </c>
      <c r="ICR110" s="79" t="s">
        <v>14995</v>
      </c>
      <c r="ICS110" s="79" t="s">
        <v>14995</v>
      </c>
      <c r="ICT110" s="79" t="s">
        <v>14995</v>
      </c>
      <c r="ICU110" s="79" t="s">
        <v>14995</v>
      </c>
      <c r="ICV110" s="79" t="s">
        <v>14995</v>
      </c>
      <c r="ICW110" s="79" t="s">
        <v>14995</v>
      </c>
      <c r="ICX110" s="79" t="s">
        <v>14995</v>
      </c>
      <c r="ICY110" s="79" t="s">
        <v>14995</v>
      </c>
      <c r="ICZ110" s="79" t="s">
        <v>14995</v>
      </c>
      <c r="IDA110" s="79" t="s">
        <v>14995</v>
      </c>
      <c r="IDB110" s="79" t="s">
        <v>14995</v>
      </c>
      <c r="IDC110" s="79" t="s">
        <v>14995</v>
      </c>
      <c r="IDD110" s="79" t="s">
        <v>14995</v>
      </c>
      <c r="IDE110" s="79" t="s">
        <v>14995</v>
      </c>
      <c r="IDF110" s="79" t="s">
        <v>14995</v>
      </c>
      <c r="IDG110" s="79" t="s">
        <v>14995</v>
      </c>
      <c r="IDH110" s="79" t="s">
        <v>14995</v>
      </c>
      <c r="IDI110" s="79" t="s">
        <v>14995</v>
      </c>
      <c r="IDJ110" s="79" t="s">
        <v>14995</v>
      </c>
      <c r="IDK110" s="79" t="s">
        <v>14995</v>
      </c>
      <c r="IDL110" s="79" t="s">
        <v>14995</v>
      </c>
      <c r="IDM110" s="79" t="s">
        <v>14995</v>
      </c>
      <c r="IDN110" s="79" t="s">
        <v>14995</v>
      </c>
      <c r="IDO110" s="79" t="s">
        <v>14995</v>
      </c>
      <c r="IDP110" s="79" t="s">
        <v>14995</v>
      </c>
      <c r="IDQ110" s="79" t="s">
        <v>14995</v>
      </c>
      <c r="IDR110" s="79" t="s">
        <v>14995</v>
      </c>
      <c r="IDS110" s="79" t="s">
        <v>14995</v>
      </c>
      <c r="IDT110" s="79" t="s">
        <v>14995</v>
      </c>
      <c r="IDU110" s="79" t="s">
        <v>14995</v>
      </c>
      <c r="IDV110" s="79" t="s">
        <v>14995</v>
      </c>
      <c r="IDW110" s="79" t="s">
        <v>14995</v>
      </c>
      <c r="IDX110" s="79" t="s">
        <v>14995</v>
      </c>
      <c r="IDY110" s="79" t="s">
        <v>14995</v>
      </c>
      <c r="IDZ110" s="79" t="s">
        <v>14995</v>
      </c>
      <c r="IEA110" s="79" t="s">
        <v>14995</v>
      </c>
      <c r="IEB110" s="79" t="s">
        <v>14995</v>
      </c>
      <c r="IEC110" s="79" t="s">
        <v>14995</v>
      </c>
      <c r="IED110" s="79" t="s">
        <v>14995</v>
      </c>
      <c r="IEE110" s="79" t="s">
        <v>14995</v>
      </c>
      <c r="IEF110" s="79" t="s">
        <v>14995</v>
      </c>
      <c r="IEG110" s="79" t="s">
        <v>14995</v>
      </c>
      <c r="IEH110" s="79" t="s">
        <v>14995</v>
      </c>
      <c r="IEI110" s="79" t="s">
        <v>14995</v>
      </c>
      <c r="IEJ110" s="79" t="s">
        <v>14995</v>
      </c>
      <c r="IEK110" s="79" t="s">
        <v>14995</v>
      </c>
      <c r="IEL110" s="79" t="s">
        <v>14995</v>
      </c>
      <c r="IEM110" s="79" t="s">
        <v>14995</v>
      </c>
      <c r="IEN110" s="79" t="s">
        <v>14995</v>
      </c>
      <c r="IEO110" s="79" t="s">
        <v>14995</v>
      </c>
      <c r="IEP110" s="79" t="s">
        <v>14995</v>
      </c>
      <c r="IEQ110" s="79" t="s">
        <v>14995</v>
      </c>
      <c r="IER110" s="79" t="s">
        <v>14995</v>
      </c>
      <c r="IES110" s="79" t="s">
        <v>14995</v>
      </c>
      <c r="IET110" s="79" t="s">
        <v>14995</v>
      </c>
      <c r="IEU110" s="79" t="s">
        <v>14995</v>
      </c>
      <c r="IEV110" s="79" t="s">
        <v>14995</v>
      </c>
      <c r="IEW110" s="79" t="s">
        <v>14995</v>
      </c>
      <c r="IEX110" s="79" t="s">
        <v>14995</v>
      </c>
      <c r="IEY110" s="79" t="s">
        <v>14995</v>
      </c>
      <c r="IEZ110" s="79" t="s">
        <v>14995</v>
      </c>
      <c r="IFA110" s="79" t="s">
        <v>14995</v>
      </c>
      <c r="IFB110" s="79" t="s">
        <v>14995</v>
      </c>
      <c r="IFC110" s="79" t="s">
        <v>14995</v>
      </c>
      <c r="IFD110" s="79" t="s">
        <v>14995</v>
      </c>
      <c r="IFE110" s="79" t="s">
        <v>14995</v>
      </c>
      <c r="IFF110" s="79" t="s">
        <v>14995</v>
      </c>
      <c r="IFG110" s="79" t="s">
        <v>14995</v>
      </c>
      <c r="IFH110" s="79" t="s">
        <v>14995</v>
      </c>
      <c r="IFI110" s="79" t="s">
        <v>14995</v>
      </c>
      <c r="IFJ110" s="79" t="s">
        <v>14995</v>
      </c>
      <c r="IFK110" s="79" t="s">
        <v>14995</v>
      </c>
      <c r="IFL110" s="79" t="s">
        <v>14995</v>
      </c>
      <c r="IFM110" s="79" t="s">
        <v>14995</v>
      </c>
      <c r="IFN110" s="79" t="s">
        <v>14995</v>
      </c>
      <c r="IFO110" s="79" t="s">
        <v>14995</v>
      </c>
      <c r="IFP110" s="79" t="s">
        <v>14995</v>
      </c>
      <c r="IFQ110" s="79" t="s">
        <v>14995</v>
      </c>
      <c r="IFR110" s="79" t="s">
        <v>14995</v>
      </c>
      <c r="IFS110" s="79" t="s">
        <v>14995</v>
      </c>
      <c r="IFT110" s="79" t="s">
        <v>14995</v>
      </c>
      <c r="IFU110" s="79" t="s">
        <v>14995</v>
      </c>
      <c r="IFV110" s="79" t="s">
        <v>14995</v>
      </c>
      <c r="IFW110" s="79" t="s">
        <v>14995</v>
      </c>
      <c r="IFX110" s="79" t="s">
        <v>14995</v>
      </c>
      <c r="IFY110" s="79" t="s">
        <v>14995</v>
      </c>
      <c r="IFZ110" s="79" t="s">
        <v>14995</v>
      </c>
      <c r="IGA110" s="79" t="s">
        <v>14995</v>
      </c>
      <c r="IGB110" s="79" t="s">
        <v>14995</v>
      </c>
      <c r="IGC110" s="79" t="s">
        <v>14995</v>
      </c>
      <c r="IGD110" s="79" t="s">
        <v>14995</v>
      </c>
      <c r="IGE110" s="79" t="s">
        <v>14995</v>
      </c>
      <c r="IGF110" s="79" t="s">
        <v>14995</v>
      </c>
      <c r="IGG110" s="79" t="s">
        <v>14995</v>
      </c>
      <c r="IGH110" s="79" t="s">
        <v>14995</v>
      </c>
      <c r="IGI110" s="79" t="s">
        <v>14995</v>
      </c>
      <c r="IGJ110" s="79" t="s">
        <v>14995</v>
      </c>
      <c r="IGK110" s="79" t="s">
        <v>14995</v>
      </c>
      <c r="IGL110" s="79" t="s">
        <v>14995</v>
      </c>
      <c r="IGM110" s="79" t="s">
        <v>14995</v>
      </c>
      <c r="IGN110" s="79" t="s">
        <v>14995</v>
      </c>
      <c r="IGO110" s="79" t="s">
        <v>14995</v>
      </c>
      <c r="IGP110" s="79" t="s">
        <v>14995</v>
      </c>
      <c r="IGQ110" s="79" t="s">
        <v>14995</v>
      </c>
      <c r="IGR110" s="79" t="s">
        <v>14995</v>
      </c>
      <c r="IGS110" s="79" t="s">
        <v>14995</v>
      </c>
      <c r="IGT110" s="79" t="s">
        <v>14995</v>
      </c>
      <c r="IGU110" s="79" t="s">
        <v>14995</v>
      </c>
      <c r="IGV110" s="79" t="s">
        <v>14995</v>
      </c>
      <c r="IGW110" s="79" t="s">
        <v>14995</v>
      </c>
      <c r="IGX110" s="79" t="s">
        <v>14995</v>
      </c>
      <c r="IGY110" s="79" t="s">
        <v>14995</v>
      </c>
      <c r="IGZ110" s="79" t="s">
        <v>14995</v>
      </c>
      <c r="IHA110" s="79" t="s">
        <v>14995</v>
      </c>
      <c r="IHB110" s="79" t="s">
        <v>14995</v>
      </c>
      <c r="IHC110" s="79" t="s">
        <v>14995</v>
      </c>
      <c r="IHD110" s="79" t="s">
        <v>14995</v>
      </c>
      <c r="IHE110" s="79" t="s">
        <v>14995</v>
      </c>
      <c r="IHF110" s="79" t="s">
        <v>14995</v>
      </c>
      <c r="IHG110" s="79" t="s">
        <v>14995</v>
      </c>
      <c r="IHH110" s="79" t="s">
        <v>14995</v>
      </c>
      <c r="IHI110" s="79" t="s">
        <v>14995</v>
      </c>
      <c r="IHJ110" s="79" t="s">
        <v>14995</v>
      </c>
      <c r="IHK110" s="79" t="s">
        <v>14995</v>
      </c>
      <c r="IHL110" s="79" t="s">
        <v>14995</v>
      </c>
      <c r="IHM110" s="79" t="s">
        <v>14995</v>
      </c>
      <c r="IHN110" s="79" t="s">
        <v>14995</v>
      </c>
      <c r="IHO110" s="79" t="s">
        <v>14995</v>
      </c>
      <c r="IHP110" s="79" t="s">
        <v>14995</v>
      </c>
      <c r="IHQ110" s="79" t="s">
        <v>14995</v>
      </c>
      <c r="IHR110" s="79" t="s">
        <v>14995</v>
      </c>
      <c r="IHS110" s="79" t="s">
        <v>14995</v>
      </c>
      <c r="IHT110" s="79" t="s">
        <v>14995</v>
      </c>
      <c r="IHU110" s="79" t="s">
        <v>14995</v>
      </c>
      <c r="IHV110" s="79" t="s">
        <v>14995</v>
      </c>
      <c r="IHW110" s="79" t="s">
        <v>14995</v>
      </c>
      <c r="IHX110" s="79" t="s">
        <v>14995</v>
      </c>
      <c r="IHY110" s="79" t="s">
        <v>14995</v>
      </c>
      <c r="IHZ110" s="79" t="s">
        <v>14995</v>
      </c>
      <c r="IIA110" s="79" t="s">
        <v>14995</v>
      </c>
      <c r="IIB110" s="79" t="s">
        <v>14995</v>
      </c>
      <c r="IIC110" s="79" t="s">
        <v>14995</v>
      </c>
      <c r="IID110" s="79" t="s">
        <v>14995</v>
      </c>
      <c r="IIE110" s="79" t="s">
        <v>14995</v>
      </c>
      <c r="IIF110" s="79" t="s">
        <v>14995</v>
      </c>
      <c r="IIG110" s="79" t="s">
        <v>14995</v>
      </c>
      <c r="IIH110" s="79" t="s">
        <v>14995</v>
      </c>
      <c r="III110" s="79" t="s">
        <v>14995</v>
      </c>
      <c r="IIJ110" s="79" t="s">
        <v>14995</v>
      </c>
      <c r="IIK110" s="79" t="s">
        <v>14995</v>
      </c>
      <c r="IIL110" s="79" t="s">
        <v>14995</v>
      </c>
      <c r="IIM110" s="79" t="s">
        <v>14995</v>
      </c>
      <c r="IIN110" s="79" t="s">
        <v>14995</v>
      </c>
      <c r="IIO110" s="79" t="s">
        <v>14995</v>
      </c>
      <c r="IIP110" s="79" t="s">
        <v>14995</v>
      </c>
      <c r="IIQ110" s="79" t="s">
        <v>14995</v>
      </c>
      <c r="IIR110" s="79" t="s">
        <v>14995</v>
      </c>
      <c r="IIS110" s="79" t="s">
        <v>14995</v>
      </c>
      <c r="IIT110" s="79" t="s">
        <v>14995</v>
      </c>
      <c r="IIU110" s="79" t="s">
        <v>14995</v>
      </c>
      <c r="IIV110" s="79" t="s">
        <v>14995</v>
      </c>
      <c r="IIW110" s="79" t="s">
        <v>14995</v>
      </c>
      <c r="IIX110" s="79" t="s">
        <v>14995</v>
      </c>
      <c r="IIY110" s="79" t="s">
        <v>14995</v>
      </c>
      <c r="IIZ110" s="79" t="s">
        <v>14995</v>
      </c>
      <c r="IJA110" s="79" t="s">
        <v>14995</v>
      </c>
      <c r="IJB110" s="79" t="s">
        <v>14995</v>
      </c>
      <c r="IJC110" s="79" t="s">
        <v>14995</v>
      </c>
      <c r="IJD110" s="79" t="s">
        <v>14995</v>
      </c>
      <c r="IJE110" s="79" t="s">
        <v>14995</v>
      </c>
      <c r="IJF110" s="79" t="s">
        <v>14995</v>
      </c>
      <c r="IJG110" s="79" t="s">
        <v>14995</v>
      </c>
      <c r="IJH110" s="79" t="s">
        <v>14995</v>
      </c>
      <c r="IJI110" s="79" t="s">
        <v>14995</v>
      </c>
      <c r="IJJ110" s="79" t="s">
        <v>14995</v>
      </c>
      <c r="IJK110" s="79" t="s">
        <v>14995</v>
      </c>
      <c r="IJL110" s="79" t="s">
        <v>14995</v>
      </c>
      <c r="IJM110" s="79" t="s">
        <v>14995</v>
      </c>
      <c r="IJN110" s="79" t="s">
        <v>14995</v>
      </c>
      <c r="IJO110" s="79" t="s">
        <v>14995</v>
      </c>
      <c r="IJP110" s="79" t="s">
        <v>14995</v>
      </c>
      <c r="IJQ110" s="79" t="s">
        <v>14995</v>
      </c>
      <c r="IJR110" s="79" t="s">
        <v>14995</v>
      </c>
      <c r="IJS110" s="79" t="s">
        <v>14995</v>
      </c>
      <c r="IJT110" s="79" t="s">
        <v>14995</v>
      </c>
      <c r="IJU110" s="79" t="s">
        <v>14995</v>
      </c>
      <c r="IJV110" s="79" t="s">
        <v>14995</v>
      </c>
      <c r="IJW110" s="79" t="s">
        <v>14995</v>
      </c>
      <c r="IJX110" s="79" t="s">
        <v>14995</v>
      </c>
      <c r="IJY110" s="79" t="s">
        <v>14995</v>
      </c>
      <c r="IJZ110" s="79" t="s">
        <v>14995</v>
      </c>
      <c r="IKA110" s="79" t="s">
        <v>14995</v>
      </c>
      <c r="IKB110" s="79" t="s">
        <v>14995</v>
      </c>
      <c r="IKC110" s="79" t="s">
        <v>14995</v>
      </c>
      <c r="IKD110" s="79" t="s">
        <v>14995</v>
      </c>
      <c r="IKE110" s="79" t="s">
        <v>14995</v>
      </c>
      <c r="IKF110" s="79" t="s">
        <v>14995</v>
      </c>
      <c r="IKG110" s="79" t="s">
        <v>14995</v>
      </c>
      <c r="IKH110" s="79" t="s">
        <v>14995</v>
      </c>
      <c r="IKI110" s="79" t="s">
        <v>14995</v>
      </c>
      <c r="IKJ110" s="79" t="s">
        <v>14995</v>
      </c>
      <c r="IKK110" s="79" t="s">
        <v>14995</v>
      </c>
      <c r="IKL110" s="79" t="s">
        <v>14995</v>
      </c>
      <c r="IKM110" s="79" t="s">
        <v>14995</v>
      </c>
      <c r="IKN110" s="79" t="s">
        <v>14995</v>
      </c>
      <c r="IKO110" s="79" t="s">
        <v>14995</v>
      </c>
      <c r="IKP110" s="79" t="s">
        <v>14995</v>
      </c>
      <c r="IKQ110" s="79" t="s">
        <v>14995</v>
      </c>
      <c r="IKR110" s="79" t="s">
        <v>14995</v>
      </c>
      <c r="IKS110" s="79" t="s">
        <v>14995</v>
      </c>
      <c r="IKT110" s="79" t="s">
        <v>14995</v>
      </c>
      <c r="IKU110" s="79" t="s">
        <v>14995</v>
      </c>
      <c r="IKV110" s="79" t="s">
        <v>14995</v>
      </c>
      <c r="IKW110" s="79" t="s">
        <v>14995</v>
      </c>
      <c r="IKX110" s="79" t="s">
        <v>14995</v>
      </c>
      <c r="IKY110" s="79" t="s">
        <v>14995</v>
      </c>
      <c r="IKZ110" s="79" t="s">
        <v>14995</v>
      </c>
      <c r="ILA110" s="79" t="s">
        <v>14995</v>
      </c>
      <c r="ILB110" s="79" t="s">
        <v>14995</v>
      </c>
      <c r="ILC110" s="79" t="s">
        <v>14995</v>
      </c>
      <c r="ILD110" s="79" t="s">
        <v>14995</v>
      </c>
      <c r="ILE110" s="79" t="s">
        <v>14995</v>
      </c>
      <c r="ILF110" s="79" t="s">
        <v>14995</v>
      </c>
      <c r="ILG110" s="79" t="s">
        <v>14995</v>
      </c>
      <c r="ILH110" s="79" t="s">
        <v>14995</v>
      </c>
      <c r="ILI110" s="79" t="s">
        <v>14995</v>
      </c>
      <c r="ILJ110" s="79" t="s">
        <v>14995</v>
      </c>
      <c r="ILK110" s="79" t="s">
        <v>14995</v>
      </c>
      <c r="ILL110" s="79" t="s">
        <v>14995</v>
      </c>
      <c r="ILM110" s="79" t="s">
        <v>14995</v>
      </c>
      <c r="ILN110" s="79" t="s">
        <v>14995</v>
      </c>
      <c r="ILO110" s="79" t="s">
        <v>14995</v>
      </c>
      <c r="ILP110" s="79" t="s">
        <v>14995</v>
      </c>
      <c r="ILQ110" s="79" t="s">
        <v>14995</v>
      </c>
      <c r="ILR110" s="79" t="s">
        <v>14995</v>
      </c>
      <c r="ILS110" s="79" t="s">
        <v>14995</v>
      </c>
      <c r="ILT110" s="79" t="s">
        <v>14995</v>
      </c>
      <c r="ILU110" s="79" t="s">
        <v>14995</v>
      </c>
      <c r="ILV110" s="79" t="s">
        <v>14995</v>
      </c>
      <c r="ILW110" s="79" t="s">
        <v>14995</v>
      </c>
      <c r="ILX110" s="79" t="s">
        <v>14995</v>
      </c>
      <c r="ILY110" s="79" t="s">
        <v>14995</v>
      </c>
      <c r="ILZ110" s="79" t="s">
        <v>14995</v>
      </c>
      <c r="IMA110" s="79" t="s">
        <v>14995</v>
      </c>
      <c r="IMB110" s="79" t="s">
        <v>14995</v>
      </c>
      <c r="IMC110" s="79" t="s">
        <v>14995</v>
      </c>
      <c r="IMD110" s="79" t="s">
        <v>14995</v>
      </c>
      <c r="IME110" s="79" t="s">
        <v>14995</v>
      </c>
      <c r="IMF110" s="79" t="s">
        <v>14995</v>
      </c>
      <c r="IMG110" s="79" t="s">
        <v>14995</v>
      </c>
      <c r="IMH110" s="79" t="s">
        <v>14995</v>
      </c>
      <c r="IMI110" s="79" t="s">
        <v>14995</v>
      </c>
      <c r="IMJ110" s="79" t="s">
        <v>14995</v>
      </c>
      <c r="IMK110" s="79" t="s">
        <v>14995</v>
      </c>
      <c r="IML110" s="79" t="s">
        <v>14995</v>
      </c>
      <c r="IMM110" s="79" t="s">
        <v>14995</v>
      </c>
      <c r="IMN110" s="79" t="s">
        <v>14995</v>
      </c>
      <c r="IMO110" s="79" t="s">
        <v>14995</v>
      </c>
      <c r="IMP110" s="79" t="s">
        <v>14995</v>
      </c>
      <c r="IMQ110" s="79" t="s">
        <v>14995</v>
      </c>
      <c r="IMR110" s="79" t="s">
        <v>14995</v>
      </c>
      <c r="IMS110" s="79" t="s">
        <v>14995</v>
      </c>
      <c r="IMT110" s="79" t="s">
        <v>14995</v>
      </c>
      <c r="IMU110" s="79" t="s">
        <v>14995</v>
      </c>
      <c r="IMV110" s="79" t="s">
        <v>14995</v>
      </c>
      <c r="IMW110" s="79" t="s">
        <v>14995</v>
      </c>
      <c r="IMX110" s="79" t="s">
        <v>14995</v>
      </c>
      <c r="IMY110" s="79" t="s">
        <v>14995</v>
      </c>
      <c r="IMZ110" s="79" t="s">
        <v>14995</v>
      </c>
      <c r="INA110" s="79" t="s">
        <v>14995</v>
      </c>
      <c r="INB110" s="79" t="s">
        <v>14995</v>
      </c>
      <c r="INC110" s="79" t="s">
        <v>14995</v>
      </c>
      <c r="IND110" s="79" t="s">
        <v>14995</v>
      </c>
      <c r="INE110" s="79" t="s">
        <v>14995</v>
      </c>
      <c r="INF110" s="79" t="s">
        <v>14995</v>
      </c>
      <c r="ING110" s="79" t="s">
        <v>14995</v>
      </c>
      <c r="INH110" s="79" t="s">
        <v>14995</v>
      </c>
      <c r="INI110" s="79" t="s">
        <v>14995</v>
      </c>
      <c r="INJ110" s="79" t="s">
        <v>14995</v>
      </c>
      <c r="INK110" s="79" t="s">
        <v>14995</v>
      </c>
      <c r="INL110" s="79" t="s">
        <v>14995</v>
      </c>
      <c r="INM110" s="79" t="s">
        <v>14995</v>
      </c>
      <c r="INN110" s="79" t="s">
        <v>14995</v>
      </c>
      <c r="INO110" s="79" t="s">
        <v>14995</v>
      </c>
      <c r="INP110" s="79" t="s">
        <v>14995</v>
      </c>
      <c r="INQ110" s="79" t="s">
        <v>14995</v>
      </c>
      <c r="INR110" s="79" t="s">
        <v>14995</v>
      </c>
      <c r="INS110" s="79" t="s">
        <v>14995</v>
      </c>
      <c r="INT110" s="79" t="s">
        <v>14995</v>
      </c>
      <c r="INU110" s="79" t="s">
        <v>14995</v>
      </c>
      <c r="INV110" s="79" t="s">
        <v>14995</v>
      </c>
      <c r="INW110" s="79" t="s">
        <v>14995</v>
      </c>
      <c r="INX110" s="79" t="s">
        <v>14995</v>
      </c>
      <c r="INY110" s="79" t="s">
        <v>14995</v>
      </c>
      <c r="INZ110" s="79" t="s">
        <v>14995</v>
      </c>
      <c r="IOA110" s="79" t="s">
        <v>14995</v>
      </c>
      <c r="IOB110" s="79" t="s">
        <v>14995</v>
      </c>
      <c r="IOC110" s="79" t="s">
        <v>14995</v>
      </c>
      <c r="IOD110" s="79" t="s">
        <v>14995</v>
      </c>
      <c r="IOE110" s="79" t="s">
        <v>14995</v>
      </c>
      <c r="IOF110" s="79" t="s">
        <v>14995</v>
      </c>
      <c r="IOG110" s="79" t="s">
        <v>14995</v>
      </c>
      <c r="IOH110" s="79" t="s">
        <v>14995</v>
      </c>
      <c r="IOI110" s="79" t="s">
        <v>14995</v>
      </c>
      <c r="IOJ110" s="79" t="s">
        <v>14995</v>
      </c>
      <c r="IOK110" s="79" t="s">
        <v>14995</v>
      </c>
      <c r="IOL110" s="79" t="s">
        <v>14995</v>
      </c>
      <c r="IOM110" s="79" t="s">
        <v>14995</v>
      </c>
      <c r="ION110" s="79" t="s">
        <v>14995</v>
      </c>
      <c r="IOO110" s="79" t="s">
        <v>14995</v>
      </c>
      <c r="IOP110" s="79" t="s">
        <v>14995</v>
      </c>
      <c r="IOQ110" s="79" t="s">
        <v>14995</v>
      </c>
      <c r="IOR110" s="79" t="s">
        <v>14995</v>
      </c>
      <c r="IOS110" s="79" t="s">
        <v>14995</v>
      </c>
      <c r="IOT110" s="79" t="s">
        <v>14995</v>
      </c>
      <c r="IOU110" s="79" t="s">
        <v>14995</v>
      </c>
      <c r="IOV110" s="79" t="s">
        <v>14995</v>
      </c>
      <c r="IOW110" s="79" t="s">
        <v>14995</v>
      </c>
      <c r="IOX110" s="79" t="s">
        <v>14995</v>
      </c>
      <c r="IOY110" s="79" t="s">
        <v>14995</v>
      </c>
      <c r="IOZ110" s="79" t="s">
        <v>14995</v>
      </c>
      <c r="IPA110" s="79" t="s">
        <v>14995</v>
      </c>
      <c r="IPB110" s="79" t="s">
        <v>14995</v>
      </c>
      <c r="IPC110" s="79" t="s">
        <v>14995</v>
      </c>
      <c r="IPD110" s="79" t="s">
        <v>14995</v>
      </c>
      <c r="IPE110" s="79" t="s">
        <v>14995</v>
      </c>
      <c r="IPF110" s="79" t="s">
        <v>14995</v>
      </c>
      <c r="IPG110" s="79" t="s">
        <v>14995</v>
      </c>
      <c r="IPH110" s="79" t="s">
        <v>14995</v>
      </c>
      <c r="IPI110" s="79" t="s">
        <v>14995</v>
      </c>
      <c r="IPJ110" s="79" t="s">
        <v>14995</v>
      </c>
      <c r="IPK110" s="79" t="s">
        <v>14995</v>
      </c>
      <c r="IPL110" s="79" t="s">
        <v>14995</v>
      </c>
      <c r="IPM110" s="79" t="s">
        <v>14995</v>
      </c>
      <c r="IPN110" s="79" t="s">
        <v>14995</v>
      </c>
      <c r="IPO110" s="79" t="s">
        <v>14995</v>
      </c>
      <c r="IPP110" s="79" t="s">
        <v>14995</v>
      </c>
      <c r="IPQ110" s="79" t="s">
        <v>14995</v>
      </c>
      <c r="IPR110" s="79" t="s">
        <v>14995</v>
      </c>
      <c r="IPS110" s="79" t="s">
        <v>14995</v>
      </c>
      <c r="IPT110" s="79" t="s">
        <v>14995</v>
      </c>
      <c r="IPU110" s="79" t="s">
        <v>14995</v>
      </c>
      <c r="IPV110" s="79" t="s">
        <v>14995</v>
      </c>
      <c r="IPW110" s="79" t="s">
        <v>14995</v>
      </c>
      <c r="IPX110" s="79" t="s">
        <v>14995</v>
      </c>
      <c r="IPY110" s="79" t="s">
        <v>14995</v>
      </c>
      <c r="IPZ110" s="79" t="s">
        <v>14995</v>
      </c>
      <c r="IQA110" s="79" t="s">
        <v>14995</v>
      </c>
      <c r="IQB110" s="79" t="s">
        <v>14995</v>
      </c>
      <c r="IQC110" s="79" t="s">
        <v>14995</v>
      </c>
      <c r="IQD110" s="79" t="s">
        <v>14995</v>
      </c>
      <c r="IQE110" s="79" t="s">
        <v>14995</v>
      </c>
      <c r="IQF110" s="79" t="s">
        <v>14995</v>
      </c>
      <c r="IQG110" s="79" t="s">
        <v>14995</v>
      </c>
      <c r="IQH110" s="79" t="s">
        <v>14995</v>
      </c>
      <c r="IQI110" s="79" t="s">
        <v>14995</v>
      </c>
      <c r="IQJ110" s="79" t="s">
        <v>14995</v>
      </c>
      <c r="IQK110" s="79" t="s">
        <v>14995</v>
      </c>
      <c r="IQL110" s="79" t="s">
        <v>14995</v>
      </c>
      <c r="IQM110" s="79" t="s">
        <v>14995</v>
      </c>
      <c r="IQN110" s="79" t="s">
        <v>14995</v>
      </c>
      <c r="IQO110" s="79" t="s">
        <v>14995</v>
      </c>
      <c r="IQP110" s="79" t="s">
        <v>14995</v>
      </c>
      <c r="IQQ110" s="79" t="s">
        <v>14995</v>
      </c>
      <c r="IQR110" s="79" t="s">
        <v>14995</v>
      </c>
      <c r="IQS110" s="79" t="s">
        <v>14995</v>
      </c>
      <c r="IQT110" s="79" t="s">
        <v>14995</v>
      </c>
      <c r="IQU110" s="79" t="s">
        <v>14995</v>
      </c>
      <c r="IQV110" s="79" t="s">
        <v>14995</v>
      </c>
      <c r="IQW110" s="79" t="s">
        <v>14995</v>
      </c>
      <c r="IQX110" s="79" t="s">
        <v>14995</v>
      </c>
      <c r="IQY110" s="79" t="s">
        <v>14995</v>
      </c>
      <c r="IQZ110" s="79" t="s">
        <v>14995</v>
      </c>
      <c r="IRA110" s="79" t="s">
        <v>14995</v>
      </c>
      <c r="IRB110" s="79" t="s">
        <v>14995</v>
      </c>
      <c r="IRC110" s="79" t="s">
        <v>14995</v>
      </c>
      <c r="IRD110" s="79" t="s">
        <v>14995</v>
      </c>
      <c r="IRE110" s="79" t="s">
        <v>14995</v>
      </c>
      <c r="IRF110" s="79" t="s">
        <v>14995</v>
      </c>
      <c r="IRG110" s="79" t="s">
        <v>14995</v>
      </c>
      <c r="IRH110" s="79" t="s">
        <v>14995</v>
      </c>
      <c r="IRI110" s="79" t="s">
        <v>14995</v>
      </c>
      <c r="IRJ110" s="79" t="s">
        <v>14995</v>
      </c>
      <c r="IRK110" s="79" t="s">
        <v>14995</v>
      </c>
      <c r="IRL110" s="79" t="s">
        <v>14995</v>
      </c>
      <c r="IRM110" s="79" t="s">
        <v>14995</v>
      </c>
      <c r="IRN110" s="79" t="s">
        <v>14995</v>
      </c>
      <c r="IRO110" s="79" t="s">
        <v>14995</v>
      </c>
      <c r="IRP110" s="79" t="s">
        <v>14995</v>
      </c>
      <c r="IRQ110" s="79" t="s">
        <v>14995</v>
      </c>
      <c r="IRR110" s="79" t="s">
        <v>14995</v>
      </c>
      <c r="IRS110" s="79" t="s">
        <v>14995</v>
      </c>
      <c r="IRT110" s="79" t="s">
        <v>14995</v>
      </c>
      <c r="IRU110" s="79" t="s">
        <v>14995</v>
      </c>
      <c r="IRV110" s="79" t="s">
        <v>14995</v>
      </c>
      <c r="IRW110" s="79" t="s">
        <v>14995</v>
      </c>
      <c r="IRX110" s="79" t="s">
        <v>14995</v>
      </c>
      <c r="IRY110" s="79" t="s">
        <v>14995</v>
      </c>
      <c r="IRZ110" s="79" t="s">
        <v>14995</v>
      </c>
      <c r="ISA110" s="79" t="s">
        <v>14995</v>
      </c>
      <c r="ISB110" s="79" t="s">
        <v>14995</v>
      </c>
      <c r="ISC110" s="79" t="s">
        <v>14995</v>
      </c>
      <c r="ISD110" s="79" t="s">
        <v>14995</v>
      </c>
      <c r="ISE110" s="79" t="s">
        <v>14995</v>
      </c>
      <c r="ISF110" s="79" t="s">
        <v>14995</v>
      </c>
      <c r="ISG110" s="79" t="s">
        <v>14995</v>
      </c>
      <c r="ISH110" s="79" t="s">
        <v>14995</v>
      </c>
      <c r="ISI110" s="79" t="s">
        <v>14995</v>
      </c>
      <c r="ISJ110" s="79" t="s">
        <v>14995</v>
      </c>
      <c r="ISK110" s="79" t="s">
        <v>14995</v>
      </c>
      <c r="ISL110" s="79" t="s">
        <v>14995</v>
      </c>
      <c r="ISM110" s="79" t="s">
        <v>14995</v>
      </c>
      <c r="ISN110" s="79" t="s">
        <v>14995</v>
      </c>
      <c r="ISO110" s="79" t="s">
        <v>14995</v>
      </c>
      <c r="ISP110" s="79" t="s">
        <v>14995</v>
      </c>
      <c r="ISQ110" s="79" t="s">
        <v>14995</v>
      </c>
      <c r="ISR110" s="79" t="s">
        <v>14995</v>
      </c>
      <c r="ISS110" s="79" t="s">
        <v>14995</v>
      </c>
      <c r="IST110" s="79" t="s">
        <v>14995</v>
      </c>
      <c r="ISU110" s="79" t="s">
        <v>14995</v>
      </c>
      <c r="ISV110" s="79" t="s">
        <v>14995</v>
      </c>
      <c r="ISW110" s="79" t="s">
        <v>14995</v>
      </c>
      <c r="ISX110" s="79" t="s">
        <v>14995</v>
      </c>
      <c r="ISY110" s="79" t="s">
        <v>14995</v>
      </c>
      <c r="ISZ110" s="79" t="s">
        <v>14995</v>
      </c>
      <c r="ITA110" s="79" t="s">
        <v>14995</v>
      </c>
      <c r="ITB110" s="79" t="s">
        <v>14995</v>
      </c>
      <c r="ITC110" s="79" t="s">
        <v>14995</v>
      </c>
      <c r="ITD110" s="79" t="s">
        <v>14995</v>
      </c>
      <c r="ITE110" s="79" t="s">
        <v>14995</v>
      </c>
      <c r="ITF110" s="79" t="s">
        <v>14995</v>
      </c>
      <c r="ITG110" s="79" t="s">
        <v>14995</v>
      </c>
      <c r="ITH110" s="79" t="s">
        <v>14995</v>
      </c>
      <c r="ITI110" s="79" t="s">
        <v>14995</v>
      </c>
      <c r="ITJ110" s="79" t="s">
        <v>14995</v>
      </c>
      <c r="ITK110" s="79" t="s">
        <v>14995</v>
      </c>
      <c r="ITL110" s="79" t="s">
        <v>14995</v>
      </c>
      <c r="ITM110" s="79" t="s">
        <v>14995</v>
      </c>
      <c r="ITN110" s="79" t="s">
        <v>14995</v>
      </c>
      <c r="ITO110" s="79" t="s">
        <v>14995</v>
      </c>
      <c r="ITP110" s="79" t="s">
        <v>14995</v>
      </c>
      <c r="ITQ110" s="79" t="s">
        <v>14995</v>
      </c>
      <c r="ITR110" s="79" t="s">
        <v>14995</v>
      </c>
      <c r="ITS110" s="79" t="s">
        <v>14995</v>
      </c>
      <c r="ITT110" s="79" t="s">
        <v>14995</v>
      </c>
      <c r="ITU110" s="79" t="s">
        <v>14995</v>
      </c>
      <c r="ITV110" s="79" t="s">
        <v>14995</v>
      </c>
      <c r="ITW110" s="79" t="s">
        <v>14995</v>
      </c>
      <c r="ITX110" s="79" t="s">
        <v>14995</v>
      </c>
      <c r="ITY110" s="79" t="s">
        <v>14995</v>
      </c>
      <c r="ITZ110" s="79" t="s">
        <v>14995</v>
      </c>
      <c r="IUA110" s="79" t="s">
        <v>14995</v>
      </c>
      <c r="IUB110" s="79" t="s">
        <v>14995</v>
      </c>
      <c r="IUC110" s="79" t="s">
        <v>14995</v>
      </c>
      <c r="IUD110" s="79" t="s">
        <v>14995</v>
      </c>
      <c r="IUE110" s="79" t="s">
        <v>14995</v>
      </c>
      <c r="IUF110" s="79" t="s">
        <v>14995</v>
      </c>
      <c r="IUG110" s="79" t="s">
        <v>14995</v>
      </c>
      <c r="IUH110" s="79" t="s">
        <v>14995</v>
      </c>
      <c r="IUI110" s="79" t="s">
        <v>14995</v>
      </c>
      <c r="IUJ110" s="79" t="s">
        <v>14995</v>
      </c>
      <c r="IUK110" s="79" t="s">
        <v>14995</v>
      </c>
      <c r="IUL110" s="79" t="s">
        <v>14995</v>
      </c>
      <c r="IUM110" s="79" t="s">
        <v>14995</v>
      </c>
      <c r="IUN110" s="79" t="s">
        <v>14995</v>
      </c>
      <c r="IUO110" s="79" t="s">
        <v>14995</v>
      </c>
      <c r="IUP110" s="79" t="s">
        <v>14995</v>
      </c>
      <c r="IUQ110" s="79" t="s">
        <v>14995</v>
      </c>
      <c r="IUR110" s="79" t="s">
        <v>14995</v>
      </c>
      <c r="IUS110" s="79" t="s">
        <v>14995</v>
      </c>
      <c r="IUT110" s="79" t="s">
        <v>14995</v>
      </c>
      <c r="IUU110" s="79" t="s">
        <v>14995</v>
      </c>
      <c r="IUV110" s="79" t="s">
        <v>14995</v>
      </c>
      <c r="IUW110" s="79" t="s">
        <v>14995</v>
      </c>
      <c r="IUX110" s="79" t="s">
        <v>14995</v>
      </c>
      <c r="IUY110" s="79" t="s">
        <v>14995</v>
      </c>
      <c r="IUZ110" s="79" t="s">
        <v>14995</v>
      </c>
      <c r="IVA110" s="79" t="s">
        <v>14995</v>
      </c>
      <c r="IVB110" s="79" t="s">
        <v>14995</v>
      </c>
      <c r="IVC110" s="79" t="s">
        <v>14995</v>
      </c>
      <c r="IVD110" s="79" t="s">
        <v>14995</v>
      </c>
      <c r="IVE110" s="79" t="s">
        <v>14995</v>
      </c>
      <c r="IVF110" s="79" t="s">
        <v>14995</v>
      </c>
      <c r="IVG110" s="79" t="s">
        <v>14995</v>
      </c>
      <c r="IVH110" s="79" t="s">
        <v>14995</v>
      </c>
      <c r="IVI110" s="79" t="s">
        <v>14995</v>
      </c>
      <c r="IVJ110" s="79" t="s">
        <v>14995</v>
      </c>
      <c r="IVK110" s="79" t="s">
        <v>14995</v>
      </c>
      <c r="IVL110" s="79" t="s">
        <v>14995</v>
      </c>
      <c r="IVM110" s="79" t="s">
        <v>14995</v>
      </c>
      <c r="IVN110" s="79" t="s">
        <v>14995</v>
      </c>
      <c r="IVO110" s="79" t="s">
        <v>14995</v>
      </c>
      <c r="IVP110" s="79" t="s">
        <v>14995</v>
      </c>
      <c r="IVQ110" s="79" t="s">
        <v>14995</v>
      </c>
      <c r="IVR110" s="79" t="s">
        <v>14995</v>
      </c>
      <c r="IVS110" s="79" t="s">
        <v>14995</v>
      </c>
      <c r="IVT110" s="79" t="s">
        <v>14995</v>
      </c>
      <c r="IVU110" s="79" t="s">
        <v>14995</v>
      </c>
      <c r="IVV110" s="79" t="s">
        <v>14995</v>
      </c>
      <c r="IVW110" s="79" t="s">
        <v>14995</v>
      </c>
      <c r="IVX110" s="79" t="s">
        <v>14995</v>
      </c>
      <c r="IVY110" s="79" t="s">
        <v>14995</v>
      </c>
      <c r="IVZ110" s="79" t="s">
        <v>14995</v>
      </c>
      <c r="IWA110" s="79" t="s">
        <v>14995</v>
      </c>
      <c r="IWB110" s="79" t="s">
        <v>14995</v>
      </c>
      <c r="IWC110" s="79" t="s">
        <v>14995</v>
      </c>
      <c r="IWD110" s="79" t="s">
        <v>14995</v>
      </c>
      <c r="IWE110" s="79" t="s">
        <v>14995</v>
      </c>
      <c r="IWF110" s="79" t="s">
        <v>14995</v>
      </c>
      <c r="IWG110" s="79" t="s">
        <v>14995</v>
      </c>
      <c r="IWH110" s="79" t="s">
        <v>14995</v>
      </c>
      <c r="IWI110" s="79" t="s">
        <v>14995</v>
      </c>
      <c r="IWJ110" s="79" t="s">
        <v>14995</v>
      </c>
      <c r="IWK110" s="79" t="s">
        <v>14995</v>
      </c>
      <c r="IWL110" s="79" t="s">
        <v>14995</v>
      </c>
      <c r="IWM110" s="79" t="s">
        <v>14995</v>
      </c>
      <c r="IWN110" s="79" t="s">
        <v>14995</v>
      </c>
      <c r="IWO110" s="79" t="s">
        <v>14995</v>
      </c>
      <c r="IWP110" s="79" t="s">
        <v>14995</v>
      </c>
      <c r="IWQ110" s="79" t="s">
        <v>14995</v>
      </c>
      <c r="IWR110" s="79" t="s">
        <v>14995</v>
      </c>
      <c r="IWS110" s="79" t="s">
        <v>14995</v>
      </c>
      <c r="IWT110" s="79" t="s">
        <v>14995</v>
      </c>
      <c r="IWU110" s="79" t="s">
        <v>14995</v>
      </c>
      <c r="IWV110" s="79" t="s">
        <v>14995</v>
      </c>
      <c r="IWW110" s="79" t="s">
        <v>14995</v>
      </c>
      <c r="IWX110" s="79" t="s">
        <v>14995</v>
      </c>
      <c r="IWY110" s="79" t="s">
        <v>14995</v>
      </c>
      <c r="IWZ110" s="79" t="s">
        <v>14995</v>
      </c>
      <c r="IXA110" s="79" t="s">
        <v>14995</v>
      </c>
      <c r="IXB110" s="79" t="s">
        <v>14995</v>
      </c>
      <c r="IXC110" s="79" t="s">
        <v>14995</v>
      </c>
      <c r="IXD110" s="79" t="s">
        <v>14995</v>
      </c>
      <c r="IXE110" s="79" t="s">
        <v>14995</v>
      </c>
      <c r="IXF110" s="79" t="s">
        <v>14995</v>
      </c>
      <c r="IXG110" s="79" t="s">
        <v>14995</v>
      </c>
      <c r="IXH110" s="79" t="s">
        <v>14995</v>
      </c>
      <c r="IXI110" s="79" t="s">
        <v>14995</v>
      </c>
      <c r="IXJ110" s="79" t="s">
        <v>14995</v>
      </c>
      <c r="IXK110" s="79" t="s">
        <v>14995</v>
      </c>
      <c r="IXL110" s="79" t="s">
        <v>14995</v>
      </c>
      <c r="IXM110" s="79" t="s">
        <v>14995</v>
      </c>
      <c r="IXN110" s="79" t="s">
        <v>14995</v>
      </c>
      <c r="IXO110" s="79" t="s">
        <v>14995</v>
      </c>
      <c r="IXP110" s="79" t="s">
        <v>14995</v>
      </c>
      <c r="IXQ110" s="79" t="s">
        <v>14995</v>
      </c>
      <c r="IXR110" s="79" t="s">
        <v>14995</v>
      </c>
      <c r="IXS110" s="79" t="s">
        <v>14995</v>
      </c>
      <c r="IXT110" s="79" t="s">
        <v>14995</v>
      </c>
      <c r="IXU110" s="79" t="s">
        <v>14995</v>
      </c>
      <c r="IXV110" s="79" t="s">
        <v>14995</v>
      </c>
      <c r="IXW110" s="79" t="s">
        <v>14995</v>
      </c>
      <c r="IXX110" s="79" t="s">
        <v>14995</v>
      </c>
      <c r="IXY110" s="79" t="s">
        <v>14995</v>
      </c>
      <c r="IXZ110" s="79" t="s">
        <v>14995</v>
      </c>
      <c r="IYA110" s="79" t="s">
        <v>14995</v>
      </c>
      <c r="IYB110" s="79" t="s">
        <v>14995</v>
      </c>
      <c r="IYC110" s="79" t="s">
        <v>14995</v>
      </c>
      <c r="IYD110" s="79" t="s">
        <v>14995</v>
      </c>
      <c r="IYE110" s="79" t="s">
        <v>14995</v>
      </c>
      <c r="IYF110" s="79" t="s">
        <v>14995</v>
      </c>
      <c r="IYG110" s="79" t="s">
        <v>14995</v>
      </c>
      <c r="IYH110" s="79" t="s">
        <v>14995</v>
      </c>
      <c r="IYI110" s="79" t="s">
        <v>14995</v>
      </c>
      <c r="IYJ110" s="79" t="s">
        <v>14995</v>
      </c>
      <c r="IYK110" s="79" t="s">
        <v>14995</v>
      </c>
      <c r="IYL110" s="79" t="s">
        <v>14995</v>
      </c>
      <c r="IYM110" s="79" t="s">
        <v>14995</v>
      </c>
      <c r="IYN110" s="79" t="s">
        <v>14995</v>
      </c>
      <c r="IYO110" s="79" t="s">
        <v>14995</v>
      </c>
      <c r="IYP110" s="79" t="s">
        <v>14995</v>
      </c>
      <c r="IYQ110" s="79" t="s">
        <v>14995</v>
      </c>
      <c r="IYR110" s="79" t="s">
        <v>14995</v>
      </c>
      <c r="IYS110" s="79" t="s">
        <v>14995</v>
      </c>
      <c r="IYT110" s="79" t="s">
        <v>14995</v>
      </c>
      <c r="IYU110" s="79" t="s">
        <v>14995</v>
      </c>
      <c r="IYV110" s="79" t="s">
        <v>14995</v>
      </c>
      <c r="IYW110" s="79" t="s">
        <v>14995</v>
      </c>
      <c r="IYX110" s="79" t="s">
        <v>14995</v>
      </c>
      <c r="IYY110" s="79" t="s">
        <v>14995</v>
      </c>
      <c r="IYZ110" s="79" t="s">
        <v>14995</v>
      </c>
      <c r="IZA110" s="79" t="s">
        <v>14995</v>
      </c>
      <c r="IZB110" s="79" t="s">
        <v>14995</v>
      </c>
      <c r="IZC110" s="79" t="s">
        <v>14995</v>
      </c>
      <c r="IZD110" s="79" t="s">
        <v>14995</v>
      </c>
      <c r="IZE110" s="79" t="s">
        <v>14995</v>
      </c>
      <c r="IZF110" s="79" t="s">
        <v>14995</v>
      </c>
      <c r="IZG110" s="79" t="s">
        <v>14995</v>
      </c>
      <c r="IZH110" s="79" t="s">
        <v>14995</v>
      </c>
      <c r="IZI110" s="79" t="s">
        <v>14995</v>
      </c>
      <c r="IZJ110" s="79" t="s">
        <v>14995</v>
      </c>
      <c r="IZK110" s="79" t="s">
        <v>14995</v>
      </c>
      <c r="IZL110" s="79" t="s">
        <v>14995</v>
      </c>
      <c r="IZM110" s="79" t="s">
        <v>14995</v>
      </c>
      <c r="IZN110" s="79" t="s">
        <v>14995</v>
      </c>
      <c r="IZO110" s="79" t="s">
        <v>14995</v>
      </c>
      <c r="IZP110" s="79" t="s">
        <v>14995</v>
      </c>
      <c r="IZQ110" s="79" t="s">
        <v>14995</v>
      </c>
      <c r="IZR110" s="79" t="s">
        <v>14995</v>
      </c>
      <c r="IZS110" s="79" t="s">
        <v>14995</v>
      </c>
      <c r="IZT110" s="79" t="s">
        <v>14995</v>
      </c>
      <c r="IZU110" s="79" t="s">
        <v>14995</v>
      </c>
      <c r="IZV110" s="79" t="s">
        <v>14995</v>
      </c>
      <c r="IZW110" s="79" t="s">
        <v>14995</v>
      </c>
      <c r="IZX110" s="79" t="s">
        <v>14995</v>
      </c>
      <c r="IZY110" s="79" t="s">
        <v>14995</v>
      </c>
      <c r="IZZ110" s="79" t="s">
        <v>14995</v>
      </c>
      <c r="JAA110" s="79" t="s">
        <v>14995</v>
      </c>
      <c r="JAB110" s="79" t="s">
        <v>14995</v>
      </c>
      <c r="JAC110" s="79" t="s">
        <v>14995</v>
      </c>
      <c r="JAD110" s="79" t="s">
        <v>14995</v>
      </c>
      <c r="JAE110" s="79" t="s">
        <v>14995</v>
      </c>
      <c r="JAF110" s="79" t="s">
        <v>14995</v>
      </c>
      <c r="JAG110" s="79" t="s">
        <v>14995</v>
      </c>
      <c r="JAH110" s="79" t="s">
        <v>14995</v>
      </c>
      <c r="JAI110" s="79" t="s">
        <v>14995</v>
      </c>
      <c r="JAJ110" s="79" t="s">
        <v>14995</v>
      </c>
      <c r="JAK110" s="79" t="s">
        <v>14995</v>
      </c>
      <c r="JAL110" s="79" t="s">
        <v>14995</v>
      </c>
      <c r="JAM110" s="79" t="s">
        <v>14995</v>
      </c>
      <c r="JAN110" s="79" t="s">
        <v>14995</v>
      </c>
      <c r="JAO110" s="79" t="s">
        <v>14995</v>
      </c>
      <c r="JAP110" s="79" t="s">
        <v>14995</v>
      </c>
      <c r="JAQ110" s="79" t="s">
        <v>14995</v>
      </c>
      <c r="JAR110" s="79" t="s">
        <v>14995</v>
      </c>
      <c r="JAS110" s="79" t="s">
        <v>14995</v>
      </c>
      <c r="JAT110" s="79" t="s">
        <v>14995</v>
      </c>
      <c r="JAU110" s="79" t="s">
        <v>14995</v>
      </c>
      <c r="JAV110" s="79" t="s">
        <v>14995</v>
      </c>
      <c r="JAW110" s="79" t="s">
        <v>14995</v>
      </c>
      <c r="JAX110" s="79" t="s">
        <v>14995</v>
      </c>
      <c r="JAY110" s="79" t="s">
        <v>14995</v>
      </c>
      <c r="JAZ110" s="79" t="s">
        <v>14995</v>
      </c>
      <c r="JBA110" s="79" t="s">
        <v>14995</v>
      </c>
      <c r="JBB110" s="79" t="s">
        <v>14995</v>
      </c>
      <c r="JBC110" s="79" t="s">
        <v>14995</v>
      </c>
      <c r="JBD110" s="79" t="s">
        <v>14995</v>
      </c>
      <c r="JBE110" s="79" t="s">
        <v>14995</v>
      </c>
      <c r="JBF110" s="79" t="s">
        <v>14995</v>
      </c>
      <c r="JBG110" s="79" t="s">
        <v>14995</v>
      </c>
      <c r="JBH110" s="79" t="s">
        <v>14995</v>
      </c>
      <c r="JBI110" s="79" t="s">
        <v>14995</v>
      </c>
      <c r="JBJ110" s="79" t="s">
        <v>14995</v>
      </c>
      <c r="JBK110" s="79" t="s">
        <v>14995</v>
      </c>
      <c r="JBL110" s="79" t="s">
        <v>14995</v>
      </c>
      <c r="JBM110" s="79" t="s">
        <v>14995</v>
      </c>
      <c r="JBN110" s="79" t="s">
        <v>14995</v>
      </c>
      <c r="JBO110" s="79" t="s">
        <v>14995</v>
      </c>
      <c r="JBP110" s="79" t="s">
        <v>14995</v>
      </c>
      <c r="JBQ110" s="79" t="s">
        <v>14995</v>
      </c>
      <c r="JBR110" s="79" t="s">
        <v>14995</v>
      </c>
      <c r="JBS110" s="79" t="s">
        <v>14995</v>
      </c>
      <c r="JBT110" s="79" t="s">
        <v>14995</v>
      </c>
      <c r="JBU110" s="79" t="s">
        <v>14995</v>
      </c>
      <c r="JBV110" s="79" t="s">
        <v>14995</v>
      </c>
      <c r="JBW110" s="79" t="s">
        <v>14995</v>
      </c>
      <c r="JBX110" s="79" t="s">
        <v>14995</v>
      </c>
      <c r="JBY110" s="79" t="s">
        <v>14995</v>
      </c>
      <c r="JBZ110" s="79" t="s">
        <v>14995</v>
      </c>
      <c r="JCA110" s="79" t="s">
        <v>14995</v>
      </c>
      <c r="JCB110" s="79" t="s">
        <v>14995</v>
      </c>
      <c r="JCC110" s="79" t="s">
        <v>14995</v>
      </c>
      <c r="JCD110" s="79" t="s">
        <v>14995</v>
      </c>
      <c r="JCE110" s="79" t="s">
        <v>14995</v>
      </c>
      <c r="JCF110" s="79" t="s">
        <v>14995</v>
      </c>
      <c r="JCG110" s="79" t="s">
        <v>14995</v>
      </c>
      <c r="JCH110" s="79" t="s">
        <v>14995</v>
      </c>
      <c r="JCI110" s="79" t="s">
        <v>14995</v>
      </c>
      <c r="JCJ110" s="79" t="s">
        <v>14995</v>
      </c>
      <c r="JCK110" s="79" t="s">
        <v>14995</v>
      </c>
      <c r="JCL110" s="79" t="s">
        <v>14995</v>
      </c>
      <c r="JCM110" s="79" t="s">
        <v>14995</v>
      </c>
      <c r="JCN110" s="79" t="s">
        <v>14995</v>
      </c>
      <c r="JCO110" s="79" t="s">
        <v>14995</v>
      </c>
      <c r="JCP110" s="79" t="s">
        <v>14995</v>
      </c>
      <c r="JCQ110" s="79" t="s">
        <v>14995</v>
      </c>
      <c r="JCR110" s="79" t="s">
        <v>14995</v>
      </c>
      <c r="JCS110" s="79" t="s">
        <v>14995</v>
      </c>
      <c r="JCT110" s="79" t="s">
        <v>14995</v>
      </c>
      <c r="JCU110" s="79" t="s">
        <v>14995</v>
      </c>
      <c r="JCV110" s="79" t="s">
        <v>14995</v>
      </c>
      <c r="JCW110" s="79" t="s">
        <v>14995</v>
      </c>
      <c r="JCX110" s="79" t="s">
        <v>14995</v>
      </c>
      <c r="JCY110" s="79" t="s">
        <v>14995</v>
      </c>
      <c r="JCZ110" s="79" t="s">
        <v>14995</v>
      </c>
      <c r="JDA110" s="79" t="s">
        <v>14995</v>
      </c>
      <c r="JDB110" s="79" t="s">
        <v>14995</v>
      </c>
      <c r="JDC110" s="79" t="s">
        <v>14995</v>
      </c>
      <c r="JDD110" s="79" t="s">
        <v>14995</v>
      </c>
      <c r="JDE110" s="79" t="s">
        <v>14995</v>
      </c>
      <c r="JDF110" s="79" t="s">
        <v>14995</v>
      </c>
      <c r="JDG110" s="79" t="s">
        <v>14995</v>
      </c>
      <c r="JDH110" s="79" t="s">
        <v>14995</v>
      </c>
      <c r="JDI110" s="79" t="s">
        <v>14995</v>
      </c>
      <c r="JDJ110" s="79" t="s">
        <v>14995</v>
      </c>
      <c r="JDK110" s="79" t="s">
        <v>14995</v>
      </c>
      <c r="JDL110" s="79" t="s">
        <v>14995</v>
      </c>
      <c r="JDM110" s="79" t="s">
        <v>14995</v>
      </c>
      <c r="JDN110" s="79" t="s">
        <v>14995</v>
      </c>
      <c r="JDO110" s="79" t="s">
        <v>14995</v>
      </c>
      <c r="JDP110" s="79" t="s">
        <v>14995</v>
      </c>
      <c r="JDQ110" s="79" t="s">
        <v>14995</v>
      </c>
      <c r="JDR110" s="79" t="s">
        <v>14995</v>
      </c>
      <c r="JDS110" s="79" t="s">
        <v>14995</v>
      </c>
      <c r="JDT110" s="79" t="s">
        <v>14995</v>
      </c>
      <c r="JDU110" s="79" t="s">
        <v>14995</v>
      </c>
      <c r="JDV110" s="79" t="s">
        <v>14995</v>
      </c>
      <c r="JDW110" s="79" t="s">
        <v>14995</v>
      </c>
      <c r="JDX110" s="79" t="s">
        <v>14995</v>
      </c>
      <c r="JDY110" s="79" t="s">
        <v>14995</v>
      </c>
      <c r="JDZ110" s="79" t="s">
        <v>14995</v>
      </c>
      <c r="JEA110" s="79" t="s">
        <v>14995</v>
      </c>
      <c r="JEB110" s="79" t="s">
        <v>14995</v>
      </c>
      <c r="JEC110" s="79" t="s">
        <v>14995</v>
      </c>
      <c r="JED110" s="79" t="s">
        <v>14995</v>
      </c>
      <c r="JEE110" s="79" t="s">
        <v>14995</v>
      </c>
      <c r="JEF110" s="79" t="s">
        <v>14995</v>
      </c>
      <c r="JEG110" s="79" t="s">
        <v>14995</v>
      </c>
      <c r="JEH110" s="79" t="s">
        <v>14995</v>
      </c>
      <c r="JEI110" s="79" t="s">
        <v>14995</v>
      </c>
      <c r="JEJ110" s="79" t="s">
        <v>14995</v>
      </c>
      <c r="JEK110" s="79" t="s">
        <v>14995</v>
      </c>
      <c r="JEL110" s="79" t="s">
        <v>14995</v>
      </c>
      <c r="JEM110" s="79" t="s">
        <v>14995</v>
      </c>
      <c r="JEN110" s="79" t="s">
        <v>14995</v>
      </c>
      <c r="JEO110" s="79" t="s">
        <v>14995</v>
      </c>
      <c r="JEP110" s="79" t="s">
        <v>14995</v>
      </c>
      <c r="JEQ110" s="79" t="s">
        <v>14995</v>
      </c>
      <c r="JER110" s="79" t="s">
        <v>14995</v>
      </c>
      <c r="JES110" s="79" t="s">
        <v>14995</v>
      </c>
      <c r="JET110" s="79" t="s">
        <v>14995</v>
      </c>
      <c r="JEU110" s="79" t="s">
        <v>14995</v>
      </c>
      <c r="JEV110" s="79" t="s">
        <v>14995</v>
      </c>
      <c r="JEW110" s="79" t="s">
        <v>14995</v>
      </c>
      <c r="JEX110" s="79" t="s">
        <v>14995</v>
      </c>
      <c r="JEY110" s="79" t="s">
        <v>14995</v>
      </c>
      <c r="JEZ110" s="79" t="s">
        <v>14995</v>
      </c>
      <c r="JFA110" s="79" t="s">
        <v>14995</v>
      </c>
      <c r="JFB110" s="79" t="s">
        <v>14995</v>
      </c>
      <c r="JFC110" s="79" t="s">
        <v>14995</v>
      </c>
      <c r="JFD110" s="79" t="s">
        <v>14995</v>
      </c>
      <c r="JFE110" s="79" t="s">
        <v>14995</v>
      </c>
      <c r="JFF110" s="79" t="s">
        <v>14995</v>
      </c>
      <c r="JFG110" s="79" t="s">
        <v>14995</v>
      </c>
      <c r="JFH110" s="79" t="s">
        <v>14995</v>
      </c>
      <c r="JFI110" s="79" t="s">
        <v>14995</v>
      </c>
      <c r="JFJ110" s="79" t="s">
        <v>14995</v>
      </c>
      <c r="JFK110" s="79" t="s">
        <v>14995</v>
      </c>
      <c r="JFL110" s="79" t="s">
        <v>14995</v>
      </c>
      <c r="JFM110" s="79" t="s">
        <v>14995</v>
      </c>
      <c r="JFN110" s="79" t="s">
        <v>14995</v>
      </c>
      <c r="JFO110" s="79" t="s">
        <v>14995</v>
      </c>
      <c r="JFP110" s="79" t="s">
        <v>14995</v>
      </c>
      <c r="JFQ110" s="79" t="s">
        <v>14995</v>
      </c>
      <c r="JFR110" s="79" t="s">
        <v>14995</v>
      </c>
      <c r="JFS110" s="79" t="s">
        <v>14995</v>
      </c>
      <c r="JFT110" s="79" t="s">
        <v>14995</v>
      </c>
      <c r="JFU110" s="79" t="s">
        <v>14995</v>
      </c>
      <c r="JFV110" s="79" t="s">
        <v>14995</v>
      </c>
      <c r="JFW110" s="79" t="s">
        <v>14995</v>
      </c>
      <c r="JFX110" s="79" t="s">
        <v>14995</v>
      </c>
      <c r="JFY110" s="79" t="s">
        <v>14995</v>
      </c>
      <c r="JFZ110" s="79" t="s">
        <v>14995</v>
      </c>
      <c r="JGA110" s="79" t="s">
        <v>14995</v>
      </c>
      <c r="JGB110" s="79" t="s">
        <v>14995</v>
      </c>
      <c r="JGC110" s="79" t="s">
        <v>14995</v>
      </c>
      <c r="JGD110" s="79" t="s">
        <v>14995</v>
      </c>
      <c r="JGE110" s="79" t="s">
        <v>14995</v>
      </c>
      <c r="JGF110" s="79" t="s">
        <v>14995</v>
      </c>
      <c r="JGG110" s="79" t="s">
        <v>14995</v>
      </c>
      <c r="JGH110" s="79" t="s">
        <v>14995</v>
      </c>
      <c r="JGI110" s="79" t="s">
        <v>14995</v>
      </c>
      <c r="JGJ110" s="79" t="s">
        <v>14995</v>
      </c>
      <c r="JGK110" s="79" t="s">
        <v>14995</v>
      </c>
      <c r="JGL110" s="79" t="s">
        <v>14995</v>
      </c>
      <c r="JGM110" s="79" t="s">
        <v>14995</v>
      </c>
      <c r="JGN110" s="79" t="s">
        <v>14995</v>
      </c>
      <c r="JGO110" s="79" t="s">
        <v>14995</v>
      </c>
      <c r="JGP110" s="79" t="s">
        <v>14995</v>
      </c>
      <c r="JGQ110" s="79" t="s">
        <v>14995</v>
      </c>
      <c r="JGR110" s="79" t="s">
        <v>14995</v>
      </c>
      <c r="JGS110" s="79" t="s">
        <v>14995</v>
      </c>
      <c r="JGT110" s="79" t="s">
        <v>14995</v>
      </c>
      <c r="JGU110" s="79" t="s">
        <v>14995</v>
      </c>
      <c r="JGV110" s="79" t="s">
        <v>14995</v>
      </c>
      <c r="JGW110" s="79" t="s">
        <v>14995</v>
      </c>
      <c r="JGX110" s="79" t="s">
        <v>14995</v>
      </c>
      <c r="JGY110" s="79" t="s">
        <v>14995</v>
      </c>
      <c r="JGZ110" s="79" t="s">
        <v>14995</v>
      </c>
      <c r="JHA110" s="79" t="s">
        <v>14995</v>
      </c>
      <c r="JHB110" s="79" t="s">
        <v>14995</v>
      </c>
      <c r="JHC110" s="79" t="s">
        <v>14995</v>
      </c>
      <c r="JHD110" s="79" t="s">
        <v>14995</v>
      </c>
      <c r="JHE110" s="79" t="s">
        <v>14995</v>
      </c>
      <c r="JHF110" s="79" t="s">
        <v>14995</v>
      </c>
      <c r="JHG110" s="79" t="s">
        <v>14995</v>
      </c>
      <c r="JHH110" s="79" t="s">
        <v>14995</v>
      </c>
      <c r="JHI110" s="79" t="s">
        <v>14995</v>
      </c>
      <c r="JHJ110" s="79" t="s">
        <v>14995</v>
      </c>
      <c r="JHK110" s="79" t="s">
        <v>14995</v>
      </c>
      <c r="JHL110" s="79" t="s">
        <v>14995</v>
      </c>
      <c r="JHM110" s="79" t="s">
        <v>14995</v>
      </c>
      <c r="JHN110" s="79" t="s">
        <v>14995</v>
      </c>
      <c r="JHO110" s="79" t="s">
        <v>14995</v>
      </c>
      <c r="JHP110" s="79" t="s">
        <v>14995</v>
      </c>
      <c r="JHQ110" s="79" t="s">
        <v>14995</v>
      </c>
      <c r="JHR110" s="79" t="s">
        <v>14995</v>
      </c>
      <c r="JHS110" s="79" t="s">
        <v>14995</v>
      </c>
      <c r="JHT110" s="79" t="s">
        <v>14995</v>
      </c>
      <c r="JHU110" s="79" t="s">
        <v>14995</v>
      </c>
      <c r="JHV110" s="79" t="s">
        <v>14995</v>
      </c>
      <c r="JHW110" s="79" t="s">
        <v>14995</v>
      </c>
      <c r="JHX110" s="79" t="s">
        <v>14995</v>
      </c>
      <c r="JHY110" s="79" t="s">
        <v>14995</v>
      </c>
      <c r="JHZ110" s="79" t="s">
        <v>14995</v>
      </c>
      <c r="JIA110" s="79" t="s">
        <v>14995</v>
      </c>
      <c r="JIB110" s="79" t="s">
        <v>14995</v>
      </c>
      <c r="JIC110" s="79" t="s">
        <v>14995</v>
      </c>
      <c r="JID110" s="79" t="s">
        <v>14995</v>
      </c>
      <c r="JIE110" s="79" t="s">
        <v>14995</v>
      </c>
      <c r="JIF110" s="79" t="s">
        <v>14995</v>
      </c>
      <c r="JIG110" s="79" t="s">
        <v>14995</v>
      </c>
      <c r="JIH110" s="79" t="s">
        <v>14995</v>
      </c>
      <c r="JII110" s="79" t="s">
        <v>14995</v>
      </c>
      <c r="JIJ110" s="79" t="s">
        <v>14995</v>
      </c>
      <c r="JIK110" s="79" t="s">
        <v>14995</v>
      </c>
      <c r="JIL110" s="79" t="s">
        <v>14995</v>
      </c>
      <c r="JIM110" s="79" t="s">
        <v>14995</v>
      </c>
      <c r="JIN110" s="79" t="s">
        <v>14995</v>
      </c>
      <c r="JIO110" s="79" t="s">
        <v>14995</v>
      </c>
      <c r="JIP110" s="79" t="s">
        <v>14995</v>
      </c>
      <c r="JIQ110" s="79" t="s">
        <v>14995</v>
      </c>
      <c r="JIR110" s="79" t="s">
        <v>14995</v>
      </c>
      <c r="JIS110" s="79" t="s">
        <v>14995</v>
      </c>
      <c r="JIT110" s="79" t="s">
        <v>14995</v>
      </c>
      <c r="JIU110" s="79" t="s">
        <v>14995</v>
      </c>
      <c r="JIV110" s="79" t="s">
        <v>14995</v>
      </c>
      <c r="JIW110" s="79" t="s">
        <v>14995</v>
      </c>
      <c r="JIX110" s="79" t="s">
        <v>14995</v>
      </c>
      <c r="JIY110" s="79" t="s">
        <v>14995</v>
      </c>
      <c r="JIZ110" s="79" t="s">
        <v>14995</v>
      </c>
      <c r="JJA110" s="79" t="s">
        <v>14995</v>
      </c>
      <c r="JJB110" s="79" t="s">
        <v>14995</v>
      </c>
      <c r="JJC110" s="79" t="s">
        <v>14995</v>
      </c>
      <c r="JJD110" s="79" t="s">
        <v>14995</v>
      </c>
      <c r="JJE110" s="79" t="s">
        <v>14995</v>
      </c>
      <c r="JJF110" s="79" t="s">
        <v>14995</v>
      </c>
      <c r="JJG110" s="79" t="s">
        <v>14995</v>
      </c>
      <c r="JJH110" s="79" t="s">
        <v>14995</v>
      </c>
      <c r="JJI110" s="79" t="s">
        <v>14995</v>
      </c>
      <c r="JJJ110" s="79" t="s">
        <v>14995</v>
      </c>
      <c r="JJK110" s="79" t="s">
        <v>14995</v>
      </c>
      <c r="JJL110" s="79" t="s">
        <v>14995</v>
      </c>
      <c r="JJM110" s="79" t="s">
        <v>14995</v>
      </c>
      <c r="JJN110" s="79" t="s">
        <v>14995</v>
      </c>
      <c r="JJO110" s="79" t="s">
        <v>14995</v>
      </c>
      <c r="JJP110" s="79" t="s">
        <v>14995</v>
      </c>
      <c r="JJQ110" s="79" t="s">
        <v>14995</v>
      </c>
      <c r="JJR110" s="79" t="s">
        <v>14995</v>
      </c>
      <c r="JJS110" s="79" t="s">
        <v>14995</v>
      </c>
      <c r="JJT110" s="79" t="s">
        <v>14995</v>
      </c>
      <c r="JJU110" s="79" t="s">
        <v>14995</v>
      </c>
      <c r="JJV110" s="79" t="s">
        <v>14995</v>
      </c>
      <c r="JJW110" s="79" t="s">
        <v>14995</v>
      </c>
      <c r="JJX110" s="79" t="s">
        <v>14995</v>
      </c>
      <c r="JJY110" s="79" t="s">
        <v>14995</v>
      </c>
      <c r="JJZ110" s="79" t="s">
        <v>14995</v>
      </c>
      <c r="JKA110" s="79" t="s">
        <v>14995</v>
      </c>
      <c r="JKB110" s="79" t="s">
        <v>14995</v>
      </c>
      <c r="JKC110" s="79" t="s">
        <v>14995</v>
      </c>
      <c r="JKD110" s="79" t="s">
        <v>14995</v>
      </c>
      <c r="JKE110" s="79" t="s">
        <v>14995</v>
      </c>
      <c r="JKF110" s="79" t="s">
        <v>14995</v>
      </c>
      <c r="JKG110" s="79" t="s">
        <v>14995</v>
      </c>
      <c r="JKH110" s="79" t="s">
        <v>14995</v>
      </c>
      <c r="JKI110" s="79" t="s">
        <v>14995</v>
      </c>
      <c r="JKJ110" s="79" t="s">
        <v>14995</v>
      </c>
      <c r="JKK110" s="79" t="s">
        <v>14995</v>
      </c>
      <c r="JKL110" s="79" t="s">
        <v>14995</v>
      </c>
      <c r="JKM110" s="79" t="s">
        <v>14995</v>
      </c>
      <c r="JKN110" s="79" t="s">
        <v>14995</v>
      </c>
      <c r="JKO110" s="79" t="s">
        <v>14995</v>
      </c>
      <c r="JKP110" s="79" t="s">
        <v>14995</v>
      </c>
      <c r="JKQ110" s="79" t="s">
        <v>14995</v>
      </c>
      <c r="JKR110" s="79" t="s">
        <v>14995</v>
      </c>
      <c r="JKS110" s="79" t="s">
        <v>14995</v>
      </c>
      <c r="JKT110" s="79" t="s">
        <v>14995</v>
      </c>
      <c r="JKU110" s="79" t="s">
        <v>14995</v>
      </c>
      <c r="JKV110" s="79" t="s">
        <v>14995</v>
      </c>
      <c r="JKW110" s="79" t="s">
        <v>14995</v>
      </c>
      <c r="JKX110" s="79" t="s">
        <v>14995</v>
      </c>
      <c r="JKY110" s="79" t="s">
        <v>14995</v>
      </c>
      <c r="JKZ110" s="79" t="s">
        <v>14995</v>
      </c>
      <c r="JLA110" s="79" t="s">
        <v>14995</v>
      </c>
      <c r="JLB110" s="79" t="s">
        <v>14995</v>
      </c>
      <c r="JLC110" s="79" t="s">
        <v>14995</v>
      </c>
      <c r="JLD110" s="79" t="s">
        <v>14995</v>
      </c>
      <c r="JLE110" s="79" t="s">
        <v>14995</v>
      </c>
      <c r="JLF110" s="79" t="s">
        <v>14995</v>
      </c>
      <c r="JLG110" s="79" t="s">
        <v>14995</v>
      </c>
      <c r="JLH110" s="79" t="s">
        <v>14995</v>
      </c>
      <c r="JLI110" s="79" t="s">
        <v>14995</v>
      </c>
      <c r="JLJ110" s="79" t="s">
        <v>14995</v>
      </c>
      <c r="JLK110" s="79" t="s">
        <v>14995</v>
      </c>
      <c r="JLL110" s="79" t="s">
        <v>14995</v>
      </c>
      <c r="JLM110" s="79" t="s">
        <v>14995</v>
      </c>
      <c r="JLN110" s="79" t="s">
        <v>14995</v>
      </c>
      <c r="JLO110" s="79" t="s">
        <v>14995</v>
      </c>
      <c r="JLP110" s="79" t="s">
        <v>14995</v>
      </c>
      <c r="JLQ110" s="79" t="s">
        <v>14995</v>
      </c>
      <c r="JLR110" s="79" t="s">
        <v>14995</v>
      </c>
      <c r="JLS110" s="79" t="s">
        <v>14995</v>
      </c>
      <c r="JLT110" s="79" t="s">
        <v>14995</v>
      </c>
      <c r="JLU110" s="79" t="s">
        <v>14995</v>
      </c>
      <c r="JLV110" s="79" t="s">
        <v>14995</v>
      </c>
      <c r="JLW110" s="79" t="s">
        <v>14995</v>
      </c>
      <c r="JLX110" s="79" t="s">
        <v>14995</v>
      </c>
      <c r="JLY110" s="79" t="s">
        <v>14995</v>
      </c>
      <c r="JLZ110" s="79" t="s">
        <v>14995</v>
      </c>
      <c r="JMA110" s="79" t="s">
        <v>14995</v>
      </c>
      <c r="JMB110" s="79" t="s">
        <v>14995</v>
      </c>
      <c r="JMC110" s="79" t="s">
        <v>14995</v>
      </c>
      <c r="JMD110" s="79" t="s">
        <v>14995</v>
      </c>
      <c r="JME110" s="79" t="s">
        <v>14995</v>
      </c>
      <c r="JMF110" s="79" t="s">
        <v>14995</v>
      </c>
      <c r="JMG110" s="79" t="s">
        <v>14995</v>
      </c>
      <c r="JMH110" s="79" t="s">
        <v>14995</v>
      </c>
      <c r="JMI110" s="79" t="s">
        <v>14995</v>
      </c>
      <c r="JMJ110" s="79" t="s">
        <v>14995</v>
      </c>
      <c r="JMK110" s="79" t="s">
        <v>14995</v>
      </c>
      <c r="JML110" s="79" t="s">
        <v>14995</v>
      </c>
      <c r="JMM110" s="79" t="s">
        <v>14995</v>
      </c>
      <c r="JMN110" s="79" t="s">
        <v>14995</v>
      </c>
      <c r="JMO110" s="79" t="s">
        <v>14995</v>
      </c>
      <c r="JMP110" s="79" t="s">
        <v>14995</v>
      </c>
      <c r="JMQ110" s="79" t="s">
        <v>14995</v>
      </c>
      <c r="JMR110" s="79" t="s">
        <v>14995</v>
      </c>
      <c r="JMS110" s="79" t="s">
        <v>14995</v>
      </c>
      <c r="JMT110" s="79" t="s">
        <v>14995</v>
      </c>
      <c r="JMU110" s="79" t="s">
        <v>14995</v>
      </c>
      <c r="JMV110" s="79" t="s">
        <v>14995</v>
      </c>
      <c r="JMW110" s="79" t="s">
        <v>14995</v>
      </c>
      <c r="JMX110" s="79" t="s">
        <v>14995</v>
      </c>
      <c r="JMY110" s="79" t="s">
        <v>14995</v>
      </c>
      <c r="JMZ110" s="79" t="s">
        <v>14995</v>
      </c>
      <c r="JNA110" s="79" t="s">
        <v>14995</v>
      </c>
      <c r="JNB110" s="79" t="s">
        <v>14995</v>
      </c>
      <c r="JNC110" s="79" t="s">
        <v>14995</v>
      </c>
      <c r="JND110" s="79" t="s">
        <v>14995</v>
      </c>
      <c r="JNE110" s="79" t="s">
        <v>14995</v>
      </c>
      <c r="JNF110" s="79" t="s">
        <v>14995</v>
      </c>
      <c r="JNG110" s="79" t="s">
        <v>14995</v>
      </c>
      <c r="JNH110" s="79" t="s">
        <v>14995</v>
      </c>
      <c r="JNI110" s="79" t="s">
        <v>14995</v>
      </c>
      <c r="JNJ110" s="79" t="s">
        <v>14995</v>
      </c>
      <c r="JNK110" s="79" t="s">
        <v>14995</v>
      </c>
      <c r="JNL110" s="79" t="s">
        <v>14995</v>
      </c>
      <c r="JNM110" s="79" t="s">
        <v>14995</v>
      </c>
      <c r="JNN110" s="79" t="s">
        <v>14995</v>
      </c>
      <c r="JNO110" s="79" t="s">
        <v>14995</v>
      </c>
      <c r="JNP110" s="79" t="s">
        <v>14995</v>
      </c>
      <c r="JNQ110" s="79" t="s">
        <v>14995</v>
      </c>
      <c r="JNR110" s="79" t="s">
        <v>14995</v>
      </c>
      <c r="JNS110" s="79" t="s">
        <v>14995</v>
      </c>
      <c r="JNT110" s="79" t="s">
        <v>14995</v>
      </c>
      <c r="JNU110" s="79" t="s">
        <v>14995</v>
      </c>
      <c r="JNV110" s="79" t="s">
        <v>14995</v>
      </c>
      <c r="JNW110" s="79" t="s">
        <v>14995</v>
      </c>
      <c r="JNX110" s="79" t="s">
        <v>14995</v>
      </c>
      <c r="JNY110" s="79" t="s">
        <v>14995</v>
      </c>
      <c r="JNZ110" s="79" t="s">
        <v>14995</v>
      </c>
      <c r="JOA110" s="79" t="s">
        <v>14995</v>
      </c>
      <c r="JOB110" s="79" t="s">
        <v>14995</v>
      </c>
      <c r="JOC110" s="79" t="s">
        <v>14995</v>
      </c>
      <c r="JOD110" s="79" t="s">
        <v>14995</v>
      </c>
      <c r="JOE110" s="79" t="s">
        <v>14995</v>
      </c>
      <c r="JOF110" s="79" t="s">
        <v>14995</v>
      </c>
      <c r="JOG110" s="79" t="s">
        <v>14995</v>
      </c>
      <c r="JOH110" s="79" t="s">
        <v>14995</v>
      </c>
      <c r="JOI110" s="79" t="s">
        <v>14995</v>
      </c>
      <c r="JOJ110" s="79" t="s">
        <v>14995</v>
      </c>
      <c r="JOK110" s="79" t="s">
        <v>14995</v>
      </c>
      <c r="JOL110" s="79" t="s">
        <v>14995</v>
      </c>
      <c r="JOM110" s="79" t="s">
        <v>14995</v>
      </c>
      <c r="JON110" s="79" t="s">
        <v>14995</v>
      </c>
      <c r="JOO110" s="79" t="s">
        <v>14995</v>
      </c>
      <c r="JOP110" s="79" t="s">
        <v>14995</v>
      </c>
      <c r="JOQ110" s="79" t="s">
        <v>14995</v>
      </c>
      <c r="JOR110" s="79" t="s">
        <v>14995</v>
      </c>
      <c r="JOS110" s="79" t="s">
        <v>14995</v>
      </c>
      <c r="JOT110" s="79" t="s">
        <v>14995</v>
      </c>
      <c r="JOU110" s="79" t="s">
        <v>14995</v>
      </c>
      <c r="JOV110" s="79" t="s">
        <v>14995</v>
      </c>
      <c r="JOW110" s="79" t="s">
        <v>14995</v>
      </c>
      <c r="JOX110" s="79" t="s">
        <v>14995</v>
      </c>
      <c r="JOY110" s="79" t="s">
        <v>14995</v>
      </c>
      <c r="JOZ110" s="79" t="s">
        <v>14995</v>
      </c>
      <c r="JPA110" s="79" t="s">
        <v>14995</v>
      </c>
      <c r="JPB110" s="79" t="s">
        <v>14995</v>
      </c>
      <c r="JPC110" s="79" t="s">
        <v>14995</v>
      </c>
      <c r="JPD110" s="79" t="s">
        <v>14995</v>
      </c>
      <c r="JPE110" s="79" t="s">
        <v>14995</v>
      </c>
      <c r="JPF110" s="79" t="s">
        <v>14995</v>
      </c>
      <c r="JPG110" s="79" t="s">
        <v>14995</v>
      </c>
      <c r="JPH110" s="79" t="s">
        <v>14995</v>
      </c>
      <c r="JPI110" s="79" t="s">
        <v>14995</v>
      </c>
      <c r="JPJ110" s="79" t="s">
        <v>14995</v>
      </c>
      <c r="JPK110" s="79" t="s">
        <v>14995</v>
      </c>
      <c r="JPL110" s="79" t="s">
        <v>14995</v>
      </c>
      <c r="JPM110" s="79" t="s">
        <v>14995</v>
      </c>
      <c r="JPN110" s="79" t="s">
        <v>14995</v>
      </c>
      <c r="JPO110" s="79" t="s">
        <v>14995</v>
      </c>
      <c r="JPP110" s="79" t="s">
        <v>14995</v>
      </c>
      <c r="JPQ110" s="79" t="s">
        <v>14995</v>
      </c>
      <c r="JPR110" s="79" t="s">
        <v>14995</v>
      </c>
      <c r="JPS110" s="79" t="s">
        <v>14995</v>
      </c>
      <c r="JPT110" s="79" t="s">
        <v>14995</v>
      </c>
      <c r="JPU110" s="79" t="s">
        <v>14995</v>
      </c>
      <c r="JPV110" s="79" t="s">
        <v>14995</v>
      </c>
      <c r="JPW110" s="79" t="s">
        <v>14995</v>
      </c>
      <c r="JPX110" s="79" t="s">
        <v>14995</v>
      </c>
      <c r="JPY110" s="79" t="s">
        <v>14995</v>
      </c>
      <c r="JPZ110" s="79" t="s">
        <v>14995</v>
      </c>
      <c r="JQA110" s="79" t="s">
        <v>14995</v>
      </c>
      <c r="JQB110" s="79" t="s">
        <v>14995</v>
      </c>
      <c r="JQC110" s="79" t="s">
        <v>14995</v>
      </c>
      <c r="JQD110" s="79" t="s">
        <v>14995</v>
      </c>
      <c r="JQE110" s="79" t="s">
        <v>14995</v>
      </c>
      <c r="JQF110" s="79" t="s">
        <v>14995</v>
      </c>
      <c r="JQG110" s="79" t="s">
        <v>14995</v>
      </c>
      <c r="JQH110" s="79" t="s">
        <v>14995</v>
      </c>
      <c r="JQI110" s="79" t="s">
        <v>14995</v>
      </c>
      <c r="JQJ110" s="79" t="s">
        <v>14995</v>
      </c>
      <c r="JQK110" s="79" t="s">
        <v>14995</v>
      </c>
      <c r="JQL110" s="79" t="s">
        <v>14995</v>
      </c>
      <c r="JQM110" s="79" t="s">
        <v>14995</v>
      </c>
      <c r="JQN110" s="79" t="s">
        <v>14995</v>
      </c>
      <c r="JQO110" s="79" t="s">
        <v>14995</v>
      </c>
      <c r="JQP110" s="79" t="s">
        <v>14995</v>
      </c>
      <c r="JQQ110" s="79" t="s">
        <v>14995</v>
      </c>
      <c r="JQR110" s="79" t="s">
        <v>14995</v>
      </c>
      <c r="JQS110" s="79" t="s">
        <v>14995</v>
      </c>
      <c r="JQT110" s="79" t="s">
        <v>14995</v>
      </c>
      <c r="JQU110" s="79" t="s">
        <v>14995</v>
      </c>
      <c r="JQV110" s="79" t="s">
        <v>14995</v>
      </c>
      <c r="JQW110" s="79" t="s">
        <v>14995</v>
      </c>
      <c r="JQX110" s="79" t="s">
        <v>14995</v>
      </c>
      <c r="JQY110" s="79" t="s">
        <v>14995</v>
      </c>
      <c r="JQZ110" s="79" t="s">
        <v>14995</v>
      </c>
      <c r="JRA110" s="79" t="s">
        <v>14995</v>
      </c>
      <c r="JRB110" s="79" t="s">
        <v>14995</v>
      </c>
      <c r="JRC110" s="79" t="s">
        <v>14995</v>
      </c>
      <c r="JRD110" s="79" t="s">
        <v>14995</v>
      </c>
      <c r="JRE110" s="79" t="s">
        <v>14995</v>
      </c>
      <c r="JRF110" s="79" t="s">
        <v>14995</v>
      </c>
      <c r="JRG110" s="79" t="s">
        <v>14995</v>
      </c>
      <c r="JRH110" s="79" t="s">
        <v>14995</v>
      </c>
      <c r="JRI110" s="79" t="s">
        <v>14995</v>
      </c>
      <c r="JRJ110" s="79" t="s">
        <v>14995</v>
      </c>
      <c r="JRK110" s="79" t="s">
        <v>14995</v>
      </c>
      <c r="JRL110" s="79" t="s">
        <v>14995</v>
      </c>
      <c r="JRM110" s="79" t="s">
        <v>14995</v>
      </c>
      <c r="JRN110" s="79" t="s">
        <v>14995</v>
      </c>
      <c r="JRO110" s="79" t="s">
        <v>14995</v>
      </c>
      <c r="JRP110" s="79" t="s">
        <v>14995</v>
      </c>
      <c r="JRQ110" s="79" t="s">
        <v>14995</v>
      </c>
      <c r="JRR110" s="79" t="s">
        <v>14995</v>
      </c>
      <c r="JRS110" s="79" t="s">
        <v>14995</v>
      </c>
      <c r="JRT110" s="79" t="s">
        <v>14995</v>
      </c>
      <c r="JRU110" s="79" t="s">
        <v>14995</v>
      </c>
      <c r="JRV110" s="79" t="s">
        <v>14995</v>
      </c>
      <c r="JRW110" s="79" t="s">
        <v>14995</v>
      </c>
      <c r="JRX110" s="79" t="s">
        <v>14995</v>
      </c>
      <c r="JRY110" s="79" t="s">
        <v>14995</v>
      </c>
      <c r="JRZ110" s="79" t="s">
        <v>14995</v>
      </c>
      <c r="JSA110" s="79" t="s">
        <v>14995</v>
      </c>
      <c r="JSB110" s="79" t="s">
        <v>14995</v>
      </c>
      <c r="JSC110" s="79" t="s">
        <v>14995</v>
      </c>
      <c r="JSD110" s="79" t="s">
        <v>14995</v>
      </c>
      <c r="JSE110" s="79" t="s">
        <v>14995</v>
      </c>
      <c r="JSF110" s="79" t="s">
        <v>14995</v>
      </c>
      <c r="JSG110" s="79" t="s">
        <v>14995</v>
      </c>
      <c r="JSH110" s="79" t="s">
        <v>14995</v>
      </c>
      <c r="JSI110" s="79" t="s">
        <v>14995</v>
      </c>
      <c r="JSJ110" s="79" t="s">
        <v>14995</v>
      </c>
      <c r="JSK110" s="79" t="s">
        <v>14995</v>
      </c>
      <c r="JSL110" s="79" t="s">
        <v>14995</v>
      </c>
      <c r="JSM110" s="79" t="s">
        <v>14995</v>
      </c>
      <c r="JSN110" s="79" t="s">
        <v>14995</v>
      </c>
      <c r="JSO110" s="79" t="s">
        <v>14995</v>
      </c>
      <c r="JSP110" s="79" t="s">
        <v>14995</v>
      </c>
      <c r="JSQ110" s="79" t="s">
        <v>14995</v>
      </c>
      <c r="JSR110" s="79" t="s">
        <v>14995</v>
      </c>
      <c r="JSS110" s="79" t="s">
        <v>14995</v>
      </c>
      <c r="JST110" s="79" t="s">
        <v>14995</v>
      </c>
      <c r="JSU110" s="79" t="s">
        <v>14995</v>
      </c>
      <c r="JSV110" s="79" t="s">
        <v>14995</v>
      </c>
      <c r="JSW110" s="79" t="s">
        <v>14995</v>
      </c>
      <c r="JSX110" s="79" t="s">
        <v>14995</v>
      </c>
      <c r="JSY110" s="79" t="s">
        <v>14995</v>
      </c>
      <c r="JSZ110" s="79" t="s">
        <v>14995</v>
      </c>
      <c r="JTA110" s="79" t="s">
        <v>14995</v>
      </c>
      <c r="JTB110" s="79" t="s">
        <v>14995</v>
      </c>
      <c r="JTC110" s="79" t="s">
        <v>14995</v>
      </c>
      <c r="JTD110" s="79" t="s">
        <v>14995</v>
      </c>
      <c r="JTE110" s="79" t="s">
        <v>14995</v>
      </c>
      <c r="JTF110" s="79" t="s">
        <v>14995</v>
      </c>
      <c r="JTG110" s="79" t="s">
        <v>14995</v>
      </c>
      <c r="JTH110" s="79" t="s">
        <v>14995</v>
      </c>
      <c r="JTI110" s="79" t="s">
        <v>14995</v>
      </c>
      <c r="JTJ110" s="79" t="s">
        <v>14995</v>
      </c>
      <c r="JTK110" s="79" t="s">
        <v>14995</v>
      </c>
      <c r="JTL110" s="79" t="s">
        <v>14995</v>
      </c>
      <c r="JTM110" s="79" t="s">
        <v>14995</v>
      </c>
      <c r="JTN110" s="79" t="s">
        <v>14995</v>
      </c>
      <c r="JTO110" s="79" t="s">
        <v>14995</v>
      </c>
      <c r="JTP110" s="79" t="s">
        <v>14995</v>
      </c>
      <c r="JTQ110" s="79" t="s">
        <v>14995</v>
      </c>
      <c r="JTR110" s="79" t="s">
        <v>14995</v>
      </c>
      <c r="JTS110" s="79" t="s">
        <v>14995</v>
      </c>
      <c r="JTT110" s="79" t="s">
        <v>14995</v>
      </c>
      <c r="JTU110" s="79" t="s">
        <v>14995</v>
      </c>
      <c r="JTV110" s="79" t="s">
        <v>14995</v>
      </c>
      <c r="JTW110" s="79" t="s">
        <v>14995</v>
      </c>
      <c r="JTX110" s="79" t="s">
        <v>14995</v>
      </c>
      <c r="JTY110" s="79" t="s">
        <v>14995</v>
      </c>
      <c r="JTZ110" s="79" t="s">
        <v>14995</v>
      </c>
      <c r="JUA110" s="79" t="s">
        <v>14995</v>
      </c>
      <c r="JUB110" s="79" t="s">
        <v>14995</v>
      </c>
      <c r="JUC110" s="79" t="s">
        <v>14995</v>
      </c>
      <c r="JUD110" s="79" t="s">
        <v>14995</v>
      </c>
      <c r="JUE110" s="79" t="s">
        <v>14995</v>
      </c>
      <c r="JUF110" s="79" t="s">
        <v>14995</v>
      </c>
      <c r="JUG110" s="79" t="s">
        <v>14995</v>
      </c>
      <c r="JUH110" s="79" t="s">
        <v>14995</v>
      </c>
      <c r="JUI110" s="79" t="s">
        <v>14995</v>
      </c>
      <c r="JUJ110" s="79" t="s">
        <v>14995</v>
      </c>
      <c r="JUK110" s="79" t="s">
        <v>14995</v>
      </c>
      <c r="JUL110" s="79" t="s">
        <v>14995</v>
      </c>
      <c r="JUM110" s="79" t="s">
        <v>14995</v>
      </c>
      <c r="JUN110" s="79" t="s">
        <v>14995</v>
      </c>
      <c r="JUO110" s="79" t="s">
        <v>14995</v>
      </c>
      <c r="JUP110" s="79" t="s">
        <v>14995</v>
      </c>
      <c r="JUQ110" s="79" t="s">
        <v>14995</v>
      </c>
      <c r="JUR110" s="79" t="s">
        <v>14995</v>
      </c>
      <c r="JUS110" s="79" t="s">
        <v>14995</v>
      </c>
      <c r="JUT110" s="79" t="s">
        <v>14995</v>
      </c>
      <c r="JUU110" s="79" t="s">
        <v>14995</v>
      </c>
      <c r="JUV110" s="79" t="s">
        <v>14995</v>
      </c>
      <c r="JUW110" s="79" t="s">
        <v>14995</v>
      </c>
      <c r="JUX110" s="79" t="s">
        <v>14995</v>
      </c>
      <c r="JUY110" s="79" t="s">
        <v>14995</v>
      </c>
      <c r="JUZ110" s="79" t="s">
        <v>14995</v>
      </c>
      <c r="JVA110" s="79" t="s">
        <v>14995</v>
      </c>
      <c r="JVB110" s="79" t="s">
        <v>14995</v>
      </c>
      <c r="JVC110" s="79" t="s">
        <v>14995</v>
      </c>
      <c r="JVD110" s="79" t="s">
        <v>14995</v>
      </c>
      <c r="JVE110" s="79" t="s">
        <v>14995</v>
      </c>
      <c r="JVF110" s="79" t="s">
        <v>14995</v>
      </c>
      <c r="JVG110" s="79" t="s">
        <v>14995</v>
      </c>
      <c r="JVH110" s="79" t="s">
        <v>14995</v>
      </c>
      <c r="JVI110" s="79" t="s">
        <v>14995</v>
      </c>
      <c r="JVJ110" s="79" t="s">
        <v>14995</v>
      </c>
      <c r="JVK110" s="79" t="s">
        <v>14995</v>
      </c>
      <c r="JVL110" s="79" t="s">
        <v>14995</v>
      </c>
      <c r="JVM110" s="79" t="s">
        <v>14995</v>
      </c>
      <c r="JVN110" s="79" t="s">
        <v>14995</v>
      </c>
      <c r="JVO110" s="79" t="s">
        <v>14995</v>
      </c>
      <c r="JVP110" s="79" t="s">
        <v>14995</v>
      </c>
      <c r="JVQ110" s="79" t="s">
        <v>14995</v>
      </c>
      <c r="JVR110" s="79" t="s">
        <v>14995</v>
      </c>
      <c r="JVS110" s="79" t="s">
        <v>14995</v>
      </c>
      <c r="JVT110" s="79" t="s">
        <v>14995</v>
      </c>
      <c r="JVU110" s="79" t="s">
        <v>14995</v>
      </c>
      <c r="JVV110" s="79" t="s">
        <v>14995</v>
      </c>
      <c r="JVW110" s="79" t="s">
        <v>14995</v>
      </c>
      <c r="JVX110" s="79" t="s">
        <v>14995</v>
      </c>
      <c r="JVY110" s="79" t="s">
        <v>14995</v>
      </c>
      <c r="JVZ110" s="79" t="s">
        <v>14995</v>
      </c>
      <c r="JWA110" s="79" t="s">
        <v>14995</v>
      </c>
      <c r="JWB110" s="79" t="s">
        <v>14995</v>
      </c>
      <c r="JWC110" s="79" t="s">
        <v>14995</v>
      </c>
      <c r="JWD110" s="79" t="s">
        <v>14995</v>
      </c>
      <c r="JWE110" s="79" t="s">
        <v>14995</v>
      </c>
      <c r="JWF110" s="79" t="s">
        <v>14995</v>
      </c>
      <c r="JWG110" s="79" t="s">
        <v>14995</v>
      </c>
      <c r="JWH110" s="79" t="s">
        <v>14995</v>
      </c>
      <c r="JWI110" s="79" t="s">
        <v>14995</v>
      </c>
      <c r="JWJ110" s="79" t="s">
        <v>14995</v>
      </c>
      <c r="JWK110" s="79" t="s">
        <v>14995</v>
      </c>
      <c r="JWL110" s="79" t="s">
        <v>14995</v>
      </c>
      <c r="JWM110" s="79" t="s">
        <v>14995</v>
      </c>
      <c r="JWN110" s="79" t="s">
        <v>14995</v>
      </c>
      <c r="JWO110" s="79" t="s">
        <v>14995</v>
      </c>
      <c r="JWP110" s="79" t="s">
        <v>14995</v>
      </c>
      <c r="JWQ110" s="79" t="s">
        <v>14995</v>
      </c>
      <c r="JWR110" s="79" t="s">
        <v>14995</v>
      </c>
      <c r="JWS110" s="79" t="s">
        <v>14995</v>
      </c>
      <c r="JWT110" s="79" t="s">
        <v>14995</v>
      </c>
      <c r="JWU110" s="79" t="s">
        <v>14995</v>
      </c>
      <c r="JWV110" s="79" t="s">
        <v>14995</v>
      </c>
      <c r="JWW110" s="79" t="s">
        <v>14995</v>
      </c>
      <c r="JWX110" s="79" t="s">
        <v>14995</v>
      </c>
      <c r="JWY110" s="79" t="s">
        <v>14995</v>
      </c>
      <c r="JWZ110" s="79" t="s">
        <v>14995</v>
      </c>
      <c r="JXA110" s="79" t="s">
        <v>14995</v>
      </c>
      <c r="JXB110" s="79" t="s">
        <v>14995</v>
      </c>
      <c r="JXC110" s="79" t="s">
        <v>14995</v>
      </c>
      <c r="JXD110" s="79" t="s">
        <v>14995</v>
      </c>
      <c r="JXE110" s="79" t="s">
        <v>14995</v>
      </c>
      <c r="JXF110" s="79" t="s">
        <v>14995</v>
      </c>
      <c r="JXG110" s="79" t="s">
        <v>14995</v>
      </c>
      <c r="JXH110" s="79" t="s">
        <v>14995</v>
      </c>
      <c r="JXI110" s="79" t="s">
        <v>14995</v>
      </c>
      <c r="JXJ110" s="79" t="s">
        <v>14995</v>
      </c>
      <c r="JXK110" s="79" t="s">
        <v>14995</v>
      </c>
      <c r="JXL110" s="79" t="s">
        <v>14995</v>
      </c>
      <c r="JXM110" s="79" t="s">
        <v>14995</v>
      </c>
      <c r="JXN110" s="79" t="s">
        <v>14995</v>
      </c>
      <c r="JXO110" s="79" t="s">
        <v>14995</v>
      </c>
      <c r="JXP110" s="79" t="s">
        <v>14995</v>
      </c>
      <c r="JXQ110" s="79" t="s">
        <v>14995</v>
      </c>
      <c r="JXR110" s="79" t="s">
        <v>14995</v>
      </c>
      <c r="JXS110" s="79" t="s">
        <v>14995</v>
      </c>
      <c r="JXT110" s="79" t="s">
        <v>14995</v>
      </c>
      <c r="JXU110" s="79" t="s">
        <v>14995</v>
      </c>
      <c r="JXV110" s="79" t="s">
        <v>14995</v>
      </c>
      <c r="JXW110" s="79" t="s">
        <v>14995</v>
      </c>
      <c r="JXX110" s="79" t="s">
        <v>14995</v>
      </c>
      <c r="JXY110" s="79" t="s">
        <v>14995</v>
      </c>
      <c r="JXZ110" s="79" t="s">
        <v>14995</v>
      </c>
      <c r="JYA110" s="79" t="s">
        <v>14995</v>
      </c>
      <c r="JYB110" s="79" t="s">
        <v>14995</v>
      </c>
      <c r="JYC110" s="79" t="s">
        <v>14995</v>
      </c>
      <c r="JYD110" s="79" t="s">
        <v>14995</v>
      </c>
      <c r="JYE110" s="79" t="s">
        <v>14995</v>
      </c>
      <c r="JYF110" s="79" t="s">
        <v>14995</v>
      </c>
      <c r="JYG110" s="79" t="s">
        <v>14995</v>
      </c>
      <c r="JYH110" s="79" t="s">
        <v>14995</v>
      </c>
      <c r="JYI110" s="79" t="s">
        <v>14995</v>
      </c>
      <c r="JYJ110" s="79" t="s">
        <v>14995</v>
      </c>
      <c r="JYK110" s="79" t="s">
        <v>14995</v>
      </c>
      <c r="JYL110" s="79" t="s">
        <v>14995</v>
      </c>
      <c r="JYM110" s="79" t="s">
        <v>14995</v>
      </c>
      <c r="JYN110" s="79" t="s">
        <v>14995</v>
      </c>
      <c r="JYO110" s="79" t="s">
        <v>14995</v>
      </c>
      <c r="JYP110" s="79" t="s">
        <v>14995</v>
      </c>
      <c r="JYQ110" s="79" t="s">
        <v>14995</v>
      </c>
      <c r="JYR110" s="79" t="s">
        <v>14995</v>
      </c>
      <c r="JYS110" s="79" t="s">
        <v>14995</v>
      </c>
      <c r="JYT110" s="79" t="s">
        <v>14995</v>
      </c>
      <c r="JYU110" s="79" t="s">
        <v>14995</v>
      </c>
      <c r="JYV110" s="79" t="s">
        <v>14995</v>
      </c>
      <c r="JYW110" s="79" t="s">
        <v>14995</v>
      </c>
      <c r="JYX110" s="79" t="s">
        <v>14995</v>
      </c>
      <c r="JYY110" s="79" t="s">
        <v>14995</v>
      </c>
      <c r="JYZ110" s="79" t="s">
        <v>14995</v>
      </c>
      <c r="JZA110" s="79" t="s">
        <v>14995</v>
      </c>
      <c r="JZB110" s="79" t="s">
        <v>14995</v>
      </c>
      <c r="JZC110" s="79" t="s">
        <v>14995</v>
      </c>
      <c r="JZD110" s="79" t="s">
        <v>14995</v>
      </c>
      <c r="JZE110" s="79" t="s">
        <v>14995</v>
      </c>
      <c r="JZF110" s="79" t="s">
        <v>14995</v>
      </c>
      <c r="JZG110" s="79" t="s">
        <v>14995</v>
      </c>
      <c r="JZH110" s="79" t="s">
        <v>14995</v>
      </c>
      <c r="JZI110" s="79" t="s">
        <v>14995</v>
      </c>
      <c r="JZJ110" s="79" t="s">
        <v>14995</v>
      </c>
      <c r="JZK110" s="79" t="s">
        <v>14995</v>
      </c>
      <c r="JZL110" s="79" t="s">
        <v>14995</v>
      </c>
      <c r="JZM110" s="79" t="s">
        <v>14995</v>
      </c>
      <c r="JZN110" s="79" t="s">
        <v>14995</v>
      </c>
      <c r="JZO110" s="79" t="s">
        <v>14995</v>
      </c>
      <c r="JZP110" s="79" t="s">
        <v>14995</v>
      </c>
      <c r="JZQ110" s="79" t="s">
        <v>14995</v>
      </c>
      <c r="JZR110" s="79" t="s">
        <v>14995</v>
      </c>
      <c r="JZS110" s="79" t="s">
        <v>14995</v>
      </c>
      <c r="JZT110" s="79" t="s">
        <v>14995</v>
      </c>
      <c r="JZU110" s="79" t="s">
        <v>14995</v>
      </c>
      <c r="JZV110" s="79" t="s">
        <v>14995</v>
      </c>
      <c r="JZW110" s="79" t="s">
        <v>14995</v>
      </c>
      <c r="JZX110" s="79" t="s">
        <v>14995</v>
      </c>
      <c r="JZY110" s="79" t="s">
        <v>14995</v>
      </c>
      <c r="JZZ110" s="79" t="s">
        <v>14995</v>
      </c>
      <c r="KAA110" s="79" t="s">
        <v>14995</v>
      </c>
      <c r="KAB110" s="79" t="s">
        <v>14995</v>
      </c>
      <c r="KAC110" s="79" t="s">
        <v>14995</v>
      </c>
      <c r="KAD110" s="79" t="s">
        <v>14995</v>
      </c>
      <c r="KAE110" s="79" t="s">
        <v>14995</v>
      </c>
      <c r="KAF110" s="79" t="s">
        <v>14995</v>
      </c>
      <c r="KAG110" s="79" t="s">
        <v>14995</v>
      </c>
      <c r="KAH110" s="79" t="s">
        <v>14995</v>
      </c>
      <c r="KAI110" s="79" t="s">
        <v>14995</v>
      </c>
      <c r="KAJ110" s="79" t="s">
        <v>14995</v>
      </c>
      <c r="KAK110" s="79" t="s">
        <v>14995</v>
      </c>
      <c r="KAL110" s="79" t="s">
        <v>14995</v>
      </c>
      <c r="KAM110" s="79" t="s">
        <v>14995</v>
      </c>
      <c r="KAN110" s="79" t="s">
        <v>14995</v>
      </c>
      <c r="KAO110" s="79" t="s">
        <v>14995</v>
      </c>
      <c r="KAP110" s="79" t="s">
        <v>14995</v>
      </c>
      <c r="KAQ110" s="79" t="s">
        <v>14995</v>
      </c>
      <c r="KAR110" s="79" t="s">
        <v>14995</v>
      </c>
      <c r="KAS110" s="79" t="s">
        <v>14995</v>
      </c>
      <c r="KAT110" s="79" t="s">
        <v>14995</v>
      </c>
      <c r="KAU110" s="79" t="s">
        <v>14995</v>
      </c>
      <c r="KAV110" s="79" t="s">
        <v>14995</v>
      </c>
      <c r="KAW110" s="79" t="s">
        <v>14995</v>
      </c>
      <c r="KAX110" s="79" t="s">
        <v>14995</v>
      </c>
      <c r="KAY110" s="79" t="s">
        <v>14995</v>
      </c>
      <c r="KAZ110" s="79" t="s">
        <v>14995</v>
      </c>
      <c r="KBA110" s="79" t="s">
        <v>14995</v>
      </c>
      <c r="KBB110" s="79" t="s">
        <v>14995</v>
      </c>
      <c r="KBC110" s="79" t="s">
        <v>14995</v>
      </c>
      <c r="KBD110" s="79" t="s">
        <v>14995</v>
      </c>
      <c r="KBE110" s="79" t="s">
        <v>14995</v>
      </c>
      <c r="KBF110" s="79" t="s">
        <v>14995</v>
      </c>
      <c r="KBG110" s="79" t="s">
        <v>14995</v>
      </c>
      <c r="KBH110" s="79" t="s">
        <v>14995</v>
      </c>
      <c r="KBI110" s="79" t="s">
        <v>14995</v>
      </c>
      <c r="KBJ110" s="79" t="s">
        <v>14995</v>
      </c>
      <c r="KBK110" s="79" t="s">
        <v>14995</v>
      </c>
      <c r="KBL110" s="79" t="s">
        <v>14995</v>
      </c>
      <c r="KBM110" s="79" t="s">
        <v>14995</v>
      </c>
      <c r="KBN110" s="79" t="s">
        <v>14995</v>
      </c>
      <c r="KBO110" s="79" t="s">
        <v>14995</v>
      </c>
      <c r="KBP110" s="79" t="s">
        <v>14995</v>
      </c>
      <c r="KBQ110" s="79" t="s">
        <v>14995</v>
      </c>
      <c r="KBR110" s="79" t="s">
        <v>14995</v>
      </c>
      <c r="KBS110" s="79" t="s">
        <v>14995</v>
      </c>
      <c r="KBT110" s="79" t="s">
        <v>14995</v>
      </c>
      <c r="KBU110" s="79" t="s">
        <v>14995</v>
      </c>
      <c r="KBV110" s="79" t="s">
        <v>14995</v>
      </c>
      <c r="KBW110" s="79" t="s">
        <v>14995</v>
      </c>
      <c r="KBX110" s="79" t="s">
        <v>14995</v>
      </c>
      <c r="KBY110" s="79" t="s">
        <v>14995</v>
      </c>
      <c r="KBZ110" s="79" t="s">
        <v>14995</v>
      </c>
      <c r="KCA110" s="79" t="s">
        <v>14995</v>
      </c>
      <c r="KCB110" s="79" t="s">
        <v>14995</v>
      </c>
      <c r="KCC110" s="79" t="s">
        <v>14995</v>
      </c>
      <c r="KCD110" s="79" t="s">
        <v>14995</v>
      </c>
      <c r="KCE110" s="79" t="s">
        <v>14995</v>
      </c>
      <c r="KCF110" s="79" t="s">
        <v>14995</v>
      </c>
      <c r="KCG110" s="79" t="s">
        <v>14995</v>
      </c>
      <c r="KCH110" s="79" t="s">
        <v>14995</v>
      </c>
      <c r="KCI110" s="79" t="s">
        <v>14995</v>
      </c>
      <c r="KCJ110" s="79" t="s">
        <v>14995</v>
      </c>
      <c r="KCK110" s="79" t="s">
        <v>14995</v>
      </c>
      <c r="KCL110" s="79" t="s">
        <v>14995</v>
      </c>
      <c r="KCM110" s="79" t="s">
        <v>14995</v>
      </c>
      <c r="KCN110" s="79" t="s">
        <v>14995</v>
      </c>
      <c r="KCO110" s="79" t="s">
        <v>14995</v>
      </c>
      <c r="KCP110" s="79" t="s">
        <v>14995</v>
      </c>
      <c r="KCQ110" s="79" t="s">
        <v>14995</v>
      </c>
      <c r="KCR110" s="79" t="s">
        <v>14995</v>
      </c>
      <c r="KCS110" s="79" t="s">
        <v>14995</v>
      </c>
      <c r="KCT110" s="79" t="s">
        <v>14995</v>
      </c>
      <c r="KCU110" s="79" t="s">
        <v>14995</v>
      </c>
      <c r="KCV110" s="79" t="s">
        <v>14995</v>
      </c>
      <c r="KCW110" s="79" t="s">
        <v>14995</v>
      </c>
      <c r="KCX110" s="79" t="s">
        <v>14995</v>
      </c>
      <c r="KCY110" s="79" t="s">
        <v>14995</v>
      </c>
      <c r="KCZ110" s="79" t="s">
        <v>14995</v>
      </c>
      <c r="KDA110" s="79" t="s">
        <v>14995</v>
      </c>
      <c r="KDB110" s="79" t="s">
        <v>14995</v>
      </c>
      <c r="KDC110" s="79" t="s">
        <v>14995</v>
      </c>
      <c r="KDD110" s="79" t="s">
        <v>14995</v>
      </c>
      <c r="KDE110" s="79" t="s">
        <v>14995</v>
      </c>
      <c r="KDF110" s="79" t="s">
        <v>14995</v>
      </c>
      <c r="KDG110" s="79" t="s">
        <v>14995</v>
      </c>
      <c r="KDH110" s="79" t="s">
        <v>14995</v>
      </c>
      <c r="KDI110" s="79" t="s">
        <v>14995</v>
      </c>
      <c r="KDJ110" s="79" t="s">
        <v>14995</v>
      </c>
      <c r="KDK110" s="79" t="s">
        <v>14995</v>
      </c>
      <c r="KDL110" s="79" t="s">
        <v>14995</v>
      </c>
      <c r="KDM110" s="79" t="s">
        <v>14995</v>
      </c>
      <c r="KDN110" s="79" t="s">
        <v>14995</v>
      </c>
      <c r="KDO110" s="79" t="s">
        <v>14995</v>
      </c>
      <c r="KDP110" s="79" t="s">
        <v>14995</v>
      </c>
      <c r="KDQ110" s="79" t="s">
        <v>14995</v>
      </c>
      <c r="KDR110" s="79" t="s">
        <v>14995</v>
      </c>
      <c r="KDS110" s="79" t="s">
        <v>14995</v>
      </c>
      <c r="KDT110" s="79" t="s">
        <v>14995</v>
      </c>
      <c r="KDU110" s="79" t="s">
        <v>14995</v>
      </c>
      <c r="KDV110" s="79" t="s">
        <v>14995</v>
      </c>
      <c r="KDW110" s="79" t="s">
        <v>14995</v>
      </c>
      <c r="KDX110" s="79" t="s">
        <v>14995</v>
      </c>
      <c r="KDY110" s="79" t="s">
        <v>14995</v>
      </c>
      <c r="KDZ110" s="79" t="s">
        <v>14995</v>
      </c>
      <c r="KEA110" s="79" t="s">
        <v>14995</v>
      </c>
      <c r="KEB110" s="79" t="s">
        <v>14995</v>
      </c>
      <c r="KEC110" s="79" t="s">
        <v>14995</v>
      </c>
      <c r="KED110" s="79" t="s">
        <v>14995</v>
      </c>
      <c r="KEE110" s="79" t="s">
        <v>14995</v>
      </c>
      <c r="KEF110" s="79" t="s">
        <v>14995</v>
      </c>
      <c r="KEG110" s="79" t="s">
        <v>14995</v>
      </c>
      <c r="KEH110" s="79" t="s">
        <v>14995</v>
      </c>
      <c r="KEI110" s="79" t="s">
        <v>14995</v>
      </c>
      <c r="KEJ110" s="79" t="s">
        <v>14995</v>
      </c>
      <c r="KEK110" s="79" t="s">
        <v>14995</v>
      </c>
      <c r="KEL110" s="79" t="s">
        <v>14995</v>
      </c>
      <c r="KEM110" s="79" t="s">
        <v>14995</v>
      </c>
      <c r="KEN110" s="79" t="s">
        <v>14995</v>
      </c>
      <c r="KEO110" s="79" t="s">
        <v>14995</v>
      </c>
      <c r="KEP110" s="79" t="s">
        <v>14995</v>
      </c>
      <c r="KEQ110" s="79" t="s">
        <v>14995</v>
      </c>
      <c r="KER110" s="79" t="s">
        <v>14995</v>
      </c>
      <c r="KES110" s="79" t="s">
        <v>14995</v>
      </c>
      <c r="KET110" s="79" t="s">
        <v>14995</v>
      </c>
      <c r="KEU110" s="79" t="s">
        <v>14995</v>
      </c>
      <c r="KEV110" s="79" t="s">
        <v>14995</v>
      </c>
      <c r="KEW110" s="79" t="s">
        <v>14995</v>
      </c>
      <c r="KEX110" s="79" t="s">
        <v>14995</v>
      </c>
      <c r="KEY110" s="79" t="s">
        <v>14995</v>
      </c>
      <c r="KEZ110" s="79" t="s">
        <v>14995</v>
      </c>
      <c r="KFA110" s="79" t="s">
        <v>14995</v>
      </c>
      <c r="KFB110" s="79" t="s">
        <v>14995</v>
      </c>
      <c r="KFC110" s="79" t="s">
        <v>14995</v>
      </c>
      <c r="KFD110" s="79" t="s">
        <v>14995</v>
      </c>
      <c r="KFE110" s="79" t="s">
        <v>14995</v>
      </c>
      <c r="KFF110" s="79" t="s">
        <v>14995</v>
      </c>
      <c r="KFG110" s="79" t="s">
        <v>14995</v>
      </c>
      <c r="KFH110" s="79" t="s">
        <v>14995</v>
      </c>
      <c r="KFI110" s="79" t="s">
        <v>14995</v>
      </c>
      <c r="KFJ110" s="79" t="s">
        <v>14995</v>
      </c>
      <c r="KFK110" s="79" t="s">
        <v>14995</v>
      </c>
      <c r="KFL110" s="79" t="s">
        <v>14995</v>
      </c>
      <c r="KFM110" s="79" t="s">
        <v>14995</v>
      </c>
      <c r="KFN110" s="79" t="s">
        <v>14995</v>
      </c>
      <c r="KFO110" s="79" t="s">
        <v>14995</v>
      </c>
      <c r="KFP110" s="79" t="s">
        <v>14995</v>
      </c>
      <c r="KFQ110" s="79" t="s">
        <v>14995</v>
      </c>
      <c r="KFR110" s="79" t="s">
        <v>14995</v>
      </c>
      <c r="KFS110" s="79" t="s">
        <v>14995</v>
      </c>
      <c r="KFT110" s="79" t="s">
        <v>14995</v>
      </c>
      <c r="KFU110" s="79" t="s">
        <v>14995</v>
      </c>
      <c r="KFV110" s="79" t="s">
        <v>14995</v>
      </c>
      <c r="KFW110" s="79" t="s">
        <v>14995</v>
      </c>
      <c r="KFX110" s="79" t="s">
        <v>14995</v>
      </c>
      <c r="KFY110" s="79" t="s">
        <v>14995</v>
      </c>
      <c r="KFZ110" s="79" t="s">
        <v>14995</v>
      </c>
      <c r="KGA110" s="79" t="s">
        <v>14995</v>
      </c>
      <c r="KGB110" s="79" t="s">
        <v>14995</v>
      </c>
      <c r="KGC110" s="79" t="s">
        <v>14995</v>
      </c>
      <c r="KGD110" s="79" t="s">
        <v>14995</v>
      </c>
      <c r="KGE110" s="79" t="s">
        <v>14995</v>
      </c>
      <c r="KGF110" s="79" t="s">
        <v>14995</v>
      </c>
      <c r="KGG110" s="79" t="s">
        <v>14995</v>
      </c>
      <c r="KGH110" s="79" t="s">
        <v>14995</v>
      </c>
      <c r="KGI110" s="79" t="s">
        <v>14995</v>
      </c>
      <c r="KGJ110" s="79" t="s">
        <v>14995</v>
      </c>
      <c r="KGK110" s="79" t="s">
        <v>14995</v>
      </c>
      <c r="KGL110" s="79" t="s">
        <v>14995</v>
      </c>
      <c r="KGM110" s="79" t="s">
        <v>14995</v>
      </c>
      <c r="KGN110" s="79" t="s">
        <v>14995</v>
      </c>
      <c r="KGO110" s="79" t="s">
        <v>14995</v>
      </c>
      <c r="KGP110" s="79" t="s">
        <v>14995</v>
      </c>
      <c r="KGQ110" s="79" t="s">
        <v>14995</v>
      </c>
      <c r="KGR110" s="79" t="s">
        <v>14995</v>
      </c>
      <c r="KGS110" s="79" t="s">
        <v>14995</v>
      </c>
      <c r="KGT110" s="79" t="s">
        <v>14995</v>
      </c>
      <c r="KGU110" s="79" t="s">
        <v>14995</v>
      </c>
      <c r="KGV110" s="79" t="s">
        <v>14995</v>
      </c>
      <c r="KGW110" s="79" t="s">
        <v>14995</v>
      </c>
      <c r="KGX110" s="79" t="s">
        <v>14995</v>
      </c>
      <c r="KGY110" s="79" t="s">
        <v>14995</v>
      </c>
      <c r="KGZ110" s="79" t="s">
        <v>14995</v>
      </c>
      <c r="KHA110" s="79" t="s">
        <v>14995</v>
      </c>
      <c r="KHB110" s="79" t="s">
        <v>14995</v>
      </c>
      <c r="KHC110" s="79" t="s">
        <v>14995</v>
      </c>
      <c r="KHD110" s="79" t="s">
        <v>14995</v>
      </c>
      <c r="KHE110" s="79" t="s">
        <v>14995</v>
      </c>
      <c r="KHF110" s="79" t="s">
        <v>14995</v>
      </c>
      <c r="KHG110" s="79" t="s">
        <v>14995</v>
      </c>
      <c r="KHH110" s="79" t="s">
        <v>14995</v>
      </c>
      <c r="KHI110" s="79" t="s">
        <v>14995</v>
      </c>
      <c r="KHJ110" s="79" t="s">
        <v>14995</v>
      </c>
      <c r="KHK110" s="79" t="s">
        <v>14995</v>
      </c>
      <c r="KHL110" s="79" t="s">
        <v>14995</v>
      </c>
      <c r="KHM110" s="79" t="s">
        <v>14995</v>
      </c>
      <c r="KHN110" s="79" t="s">
        <v>14995</v>
      </c>
      <c r="KHO110" s="79" t="s">
        <v>14995</v>
      </c>
      <c r="KHP110" s="79" t="s">
        <v>14995</v>
      </c>
      <c r="KHQ110" s="79" t="s">
        <v>14995</v>
      </c>
      <c r="KHR110" s="79" t="s">
        <v>14995</v>
      </c>
      <c r="KHS110" s="79" t="s">
        <v>14995</v>
      </c>
      <c r="KHT110" s="79" t="s">
        <v>14995</v>
      </c>
      <c r="KHU110" s="79" t="s">
        <v>14995</v>
      </c>
      <c r="KHV110" s="79" t="s">
        <v>14995</v>
      </c>
      <c r="KHW110" s="79" t="s">
        <v>14995</v>
      </c>
      <c r="KHX110" s="79" t="s">
        <v>14995</v>
      </c>
      <c r="KHY110" s="79" t="s">
        <v>14995</v>
      </c>
      <c r="KHZ110" s="79" t="s">
        <v>14995</v>
      </c>
      <c r="KIA110" s="79" t="s">
        <v>14995</v>
      </c>
      <c r="KIB110" s="79" t="s">
        <v>14995</v>
      </c>
      <c r="KIC110" s="79" t="s">
        <v>14995</v>
      </c>
      <c r="KID110" s="79" t="s">
        <v>14995</v>
      </c>
      <c r="KIE110" s="79" t="s">
        <v>14995</v>
      </c>
      <c r="KIF110" s="79" t="s">
        <v>14995</v>
      </c>
      <c r="KIG110" s="79" t="s">
        <v>14995</v>
      </c>
      <c r="KIH110" s="79" t="s">
        <v>14995</v>
      </c>
      <c r="KII110" s="79" t="s">
        <v>14995</v>
      </c>
      <c r="KIJ110" s="79" t="s">
        <v>14995</v>
      </c>
      <c r="KIK110" s="79" t="s">
        <v>14995</v>
      </c>
      <c r="KIL110" s="79" t="s">
        <v>14995</v>
      </c>
      <c r="KIM110" s="79" t="s">
        <v>14995</v>
      </c>
      <c r="KIN110" s="79" t="s">
        <v>14995</v>
      </c>
      <c r="KIO110" s="79" t="s">
        <v>14995</v>
      </c>
      <c r="KIP110" s="79" t="s">
        <v>14995</v>
      </c>
      <c r="KIQ110" s="79" t="s">
        <v>14995</v>
      </c>
      <c r="KIR110" s="79" t="s">
        <v>14995</v>
      </c>
      <c r="KIS110" s="79" t="s">
        <v>14995</v>
      </c>
      <c r="KIT110" s="79" t="s">
        <v>14995</v>
      </c>
      <c r="KIU110" s="79" t="s">
        <v>14995</v>
      </c>
      <c r="KIV110" s="79" t="s">
        <v>14995</v>
      </c>
      <c r="KIW110" s="79" t="s">
        <v>14995</v>
      </c>
      <c r="KIX110" s="79" t="s">
        <v>14995</v>
      </c>
      <c r="KIY110" s="79" t="s">
        <v>14995</v>
      </c>
      <c r="KIZ110" s="79" t="s">
        <v>14995</v>
      </c>
      <c r="KJA110" s="79" t="s">
        <v>14995</v>
      </c>
      <c r="KJB110" s="79" t="s">
        <v>14995</v>
      </c>
      <c r="KJC110" s="79" t="s">
        <v>14995</v>
      </c>
      <c r="KJD110" s="79" t="s">
        <v>14995</v>
      </c>
      <c r="KJE110" s="79" t="s">
        <v>14995</v>
      </c>
      <c r="KJF110" s="79" t="s">
        <v>14995</v>
      </c>
      <c r="KJG110" s="79" t="s">
        <v>14995</v>
      </c>
      <c r="KJH110" s="79" t="s">
        <v>14995</v>
      </c>
      <c r="KJI110" s="79" t="s">
        <v>14995</v>
      </c>
      <c r="KJJ110" s="79" t="s">
        <v>14995</v>
      </c>
      <c r="KJK110" s="79" t="s">
        <v>14995</v>
      </c>
      <c r="KJL110" s="79" t="s">
        <v>14995</v>
      </c>
      <c r="KJM110" s="79" t="s">
        <v>14995</v>
      </c>
      <c r="KJN110" s="79" t="s">
        <v>14995</v>
      </c>
      <c r="KJO110" s="79" t="s">
        <v>14995</v>
      </c>
      <c r="KJP110" s="79" t="s">
        <v>14995</v>
      </c>
      <c r="KJQ110" s="79" t="s">
        <v>14995</v>
      </c>
      <c r="KJR110" s="79" t="s">
        <v>14995</v>
      </c>
      <c r="KJS110" s="79" t="s">
        <v>14995</v>
      </c>
      <c r="KJT110" s="79" t="s">
        <v>14995</v>
      </c>
      <c r="KJU110" s="79" t="s">
        <v>14995</v>
      </c>
      <c r="KJV110" s="79" t="s">
        <v>14995</v>
      </c>
      <c r="KJW110" s="79" t="s">
        <v>14995</v>
      </c>
      <c r="KJX110" s="79" t="s">
        <v>14995</v>
      </c>
      <c r="KJY110" s="79" t="s">
        <v>14995</v>
      </c>
      <c r="KJZ110" s="79" t="s">
        <v>14995</v>
      </c>
      <c r="KKA110" s="79" t="s">
        <v>14995</v>
      </c>
      <c r="KKB110" s="79" t="s">
        <v>14995</v>
      </c>
      <c r="KKC110" s="79" t="s">
        <v>14995</v>
      </c>
      <c r="KKD110" s="79" t="s">
        <v>14995</v>
      </c>
      <c r="KKE110" s="79" t="s">
        <v>14995</v>
      </c>
      <c r="KKF110" s="79" t="s">
        <v>14995</v>
      </c>
      <c r="KKG110" s="79" t="s">
        <v>14995</v>
      </c>
      <c r="KKH110" s="79" t="s">
        <v>14995</v>
      </c>
      <c r="KKI110" s="79" t="s">
        <v>14995</v>
      </c>
      <c r="KKJ110" s="79" t="s">
        <v>14995</v>
      </c>
      <c r="KKK110" s="79" t="s">
        <v>14995</v>
      </c>
      <c r="KKL110" s="79" t="s">
        <v>14995</v>
      </c>
      <c r="KKM110" s="79" t="s">
        <v>14995</v>
      </c>
      <c r="KKN110" s="79" t="s">
        <v>14995</v>
      </c>
      <c r="KKO110" s="79" t="s">
        <v>14995</v>
      </c>
      <c r="KKP110" s="79" t="s">
        <v>14995</v>
      </c>
      <c r="KKQ110" s="79" t="s">
        <v>14995</v>
      </c>
      <c r="KKR110" s="79" t="s">
        <v>14995</v>
      </c>
      <c r="KKS110" s="79" t="s">
        <v>14995</v>
      </c>
      <c r="KKT110" s="79" t="s">
        <v>14995</v>
      </c>
      <c r="KKU110" s="79" t="s">
        <v>14995</v>
      </c>
      <c r="KKV110" s="79" t="s">
        <v>14995</v>
      </c>
      <c r="KKW110" s="79" t="s">
        <v>14995</v>
      </c>
      <c r="KKX110" s="79" t="s">
        <v>14995</v>
      </c>
      <c r="KKY110" s="79" t="s">
        <v>14995</v>
      </c>
      <c r="KKZ110" s="79" t="s">
        <v>14995</v>
      </c>
      <c r="KLA110" s="79" t="s">
        <v>14995</v>
      </c>
      <c r="KLB110" s="79" t="s">
        <v>14995</v>
      </c>
      <c r="KLC110" s="79" t="s">
        <v>14995</v>
      </c>
      <c r="KLD110" s="79" t="s">
        <v>14995</v>
      </c>
      <c r="KLE110" s="79" t="s">
        <v>14995</v>
      </c>
      <c r="KLF110" s="79" t="s">
        <v>14995</v>
      </c>
      <c r="KLG110" s="79" t="s">
        <v>14995</v>
      </c>
      <c r="KLH110" s="79" t="s">
        <v>14995</v>
      </c>
      <c r="KLI110" s="79" t="s">
        <v>14995</v>
      </c>
      <c r="KLJ110" s="79" t="s">
        <v>14995</v>
      </c>
      <c r="KLK110" s="79" t="s">
        <v>14995</v>
      </c>
      <c r="KLL110" s="79" t="s">
        <v>14995</v>
      </c>
      <c r="KLM110" s="79" t="s">
        <v>14995</v>
      </c>
      <c r="KLN110" s="79" t="s">
        <v>14995</v>
      </c>
      <c r="KLO110" s="79" t="s">
        <v>14995</v>
      </c>
      <c r="KLP110" s="79" t="s">
        <v>14995</v>
      </c>
      <c r="KLQ110" s="79" t="s">
        <v>14995</v>
      </c>
      <c r="KLR110" s="79" t="s">
        <v>14995</v>
      </c>
      <c r="KLS110" s="79" t="s">
        <v>14995</v>
      </c>
      <c r="KLT110" s="79" t="s">
        <v>14995</v>
      </c>
      <c r="KLU110" s="79" t="s">
        <v>14995</v>
      </c>
      <c r="KLV110" s="79" t="s">
        <v>14995</v>
      </c>
      <c r="KLW110" s="79" t="s">
        <v>14995</v>
      </c>
      <c r="KLX110" s="79" t="s">
        <v>14995</v>
      </c>
      <c r="KLY110" s="79" t="s">
        <v>14995</v>
      </c>
      <c r="KLZ110" s="79" t="s">
        <v>14995</v>
      </c>
      <c r="KMA110" s="79" t="s">
        <v>14995</v>
      </c>
      <c r="KMB110" s="79" t="s">
        <v>14995</v>
      </c>
      <c r="KMC110" s="79" t="s">
        <v>14995</v>
      </c>
      <c r="KMD110" s="79" t="s">
        <v>14995</v>
      </c>
      <c r="KME110" s="79" t="s">
        <v>14995</v>
      </c>
      <c r="KMF110" s="79" t="s">
        <v>14995</v>
      </c>
      <c r="KMG110" s="79" t="s">
        <v>14995</v>
      </c>
      <c r="KMH110" s="79" t="s">
        <v>14995</v>
      </c>
      <c r="KMI110" s="79" t="s">
        <v>14995</v>
      </c>
      <c r="KMJ110" s="79" t="s">
        <v>14995</v>
      </c>
      <c r="KMK110" s="79" t="s">
        <v>14995</v>
      </c>
      <c r="KML110" s="79" t="s">
        <v>14995</v>
      </c>
      <c r="KMM110" s="79" t="s">
        <v>14995</v>
      </c>
      <c r="KMN110" s="79" t="s">
        <v>14995</v>
      </c>
      <c r="KMO110" s="79" t="s">
        <v>14995</v>
      </c>
      <c r="KMP110" s="79" t="s">
        <v>14995</v>
      </c>
      <c r="KMQ110" s="79" t="s">
        <v>14995</v>
      </c>
      <c r="KMR110" s="79" t="s">
        <v>14995</v>
      </c>
      <c r="KMS110" s="79" t="s">
        <v>14995</v>
      </c>
      <c r="KMT110" s="79" t="s">
        <v>14995</v>
      </c>
      <c r="KMU110" s="79" t="s">
        <v>14995</v>
      </c>
      <c r="KMV110" s="79" t="s">
        <v>14995</v>
      </c>
      <c r="KMW110" s="79" t="s">
        <v>14995</v>
      </c>
      <c r="KMX110" s="79" t="s">
        <v>14995</v>
      </c>
      <c r="KMY110" s="79" t="s">
        <v>14995</v>
      </c>
      <c r="KMZ110" s="79" t="s">
        <v>14995</v>
      </c>
      <c r="KNA110" s="79" t="s">
        <v>14995</v>
      </c>
      <c r="KNB110" s="79" t="s">
        <v>14995</v>
      </c>
      <c r="KNC110" s="79" t="s">
        <v>14995</v>
      </c>
      <c r="KND110" s="79" t="s">
        <v>14995</v>
      </c>
      <c r="KNE110" s="79" t="s">
        <v>14995</v>
      </c>
      <c r="KNF110" s="79" t="s">
        <v>14995</v>
      </c>
      <c r="KNG110" s="79" t="s">
        <v>14995</v>
      </c>
      <c r="KNH110" s="79" t="s">
        <v>14995</v>
      </c>
      <c r="KNI110" s="79" t="s">
        <v>14995</v>
      </c>
      <c r="KNJ110" s="79" t="s">
        <v>14995</v>
      </c>
      <c r="KNK110" s="79" t="s">
        <v>14995</v>
      </c>
      <c r="KNL110" s="79" t="s">
        <v>14995</v>
      </c>
      <c r="KNM110" s="79" t="s">
        <v>14995</v>
      </c>
      <c r="KNN110" s="79" t="s">
        <v>14995</v>
      </c>
      <c r="KNO110" s="79" t="s">
        <v>14995</v>
      </c>
      <c r="KNP110" s="79" t="s">
        <v>14995</v>
      </c>
      <c r="KNQ110" s="79" t="s">
        <v>14995</v>
      </c>
      <c r="KNR110" s="79" t="s">
        <v>14995</v>
      </c>
      <c r="KNS110" s="79" t="s">
        <v>14995</v>
      </c>
      <c r="KNT110" s="79" t="s">
        <v>14995</v>
      </c>
      <c r="KNU110" s="79" t="s">
        <v>14995</v>
      </c>
      <c r="KNV110" s="79" t="s">
        <v>14995</v>
      </c>
      <c r="KNW110" s="79" t="s">
        <v>14995</v>
      </c>
      <c r="KNX110" s="79" t="s">
        <v>14995</v>
      </c>
      <c r="KNY110" s="79" t="s">
        <v>14995</v>
      </c>
      <c r="KNZ110" s="79" t="s">
        <v>14995</v>
      </c>
      <c r="KOA110" s="79" t="s">
        <v>14995</v>
      </c>
      <c r="KOB110" s="79" t="s">
        <v>14995</v>
      </c>
      <c r="KOC110" s="79" t="s">
        <v>14995</v>
      </c>
      <c r="KOD110" s="79" t="s">
        <v>14995</v>
      </c>
      <c r="KOE110" s="79" t="s">
        <v>14995</v>
      </c>
      <c r="KOF110" s="79" t="s">
        <v>14995</v>
      </c>
      <c r="KOG110" s="79" t="s">
        <v>14995</v>
      </c>
      <c r="KOH110" s="79" t="s">
        <v>14995</v>
      </c>
      <c r="KOI110" s="79" t="s">
        <v>14995</v>
      </c>
      <c r="KOJ110" s="79" t="s">
        <v>14995</v>
      </c>
      <c r="KOK110" s="79" t="s">
        <v>14995</v>
      </c>
      <c r="KOL110" s="79" t="s">
        <v>14995</v>
      </c>
      <c r="KOM110" s="79" t="s">
        <v>14995</v>
      </c>
      <c r="KON110" s="79" t="s">
        <v>14995</v>
      </c>
      <c r="KOO110" s="79" t="s">
        <v>14995</v>
      </c>
      <c r="KOP110" s="79" t="s">
        <v>14995</v>
      </c>
      <c r="KOQ110" s="79" t="s">
        <v>14995</v>
      </c>
      <c r="KOR110" s="79" t="s">
        <v>14995</v>
      </c>
      <c r="KOS110" s="79" t="s">
        <v>14995</v>
      </c>
      <c r="KOT110" s="79" t="s">
        <v>14995</v>
      </c>
      <c r="KOU110" s="79" t="s">
        <v>14995</v>
      </c>
      <c r="KOV110" s="79" t="s">
        <v>14995</v>
      </c>
      <c r="KOW110" s="79" t="s">
        <v>14995</v>
      </c>
      <c r="KOX110" s="79" t="s">
        <v>14995</v>
      </c>
      <c r="KOY110" s="79" t="s">
        <v>14995</v>
      </c>
      <c r="KOZ110" s="79" t="s">
        <v>14995</v>
      </c>
      <c r="KPA110" s="79" t="s">
        <v>14995</v>
      </c>
      <c r="KPB110" s="79" t="s">
        <v>14995</v>
      </c>
      <c r="KPC110" s="79" t="s">
        <v>14995</v>
      </c>
      <c r="KPD110" s="79" t="s">
        <v>14995</v>
      </c>
      <c r="KPE110" s="79" t="s">
        <v>14995</v>
      </c>
      <c r="KPF110" s="79" t="s">
        <v>14995</v>
      </c>
      <c r="KPG110" s="79" t="s">
        <v>14995</v>
      </c>
      <c r="KPH110" s="79" t="s">
        <v>14995</v>
      </c>
      <c r="KPI110" s="79" t="s">
        <v>14995</v>
      </c>
      <c r="KPJ110" s="79" t="s">
        <v>14995</v>
      </c>
      <c r="KPK110" s="79" t="s">
        <v>14995</v>
      </c>
      <c r="KPL110" s="79" t="s">
        <v>14995</v>
      </c>
      <c r="KPM110" s="79" t="s">
        <v>14995</v>
      </c>
      <c r="KPN110" s="79" t="s">
        <v>14995</v>
      </c>
      <c r="KPO110" s="79" t="s">
        <v>14995</v>
      </c>
      <c r="KPP110" s="79" t="s">
        <v>14995</v>
      </c>
      <c r="KPQ110" s="79" t="s">
        <v>14995</v>
      </c>
      <c r="KPR110" s="79" t="s">
        <v>14995</v>
      </c>
      <c r="KPS110" s="79" t="s">
        <v>14995</v>
      </c>
      <c r="KPT110" s="79" t="s">
        <v>14995</v>
      </c>
      <c r="KPU110" s="79" t="s">
        <v>14995</v>
      </c>
      <c r="KPV110" s="79" t="s">
        <v>14995</v>
      </c>
      <c r="KPW110" s="79" t="s">
        <v>14995</v>
      </c>
      <c r="KPX110" s="79" t="s">
        <v>14995</v>
      </c>
      <c r="KPY110" s="79" t="s">
        <v>14995</v>
      </c>
      <c r="KPZ110" s="79" t="s">
        <v>14995</v>
      </c>
      <c r="KQA110" s="79" t="s">
        <v>14995</v>
      </c>
      <c r="KQB110" s="79" t="s">
        <v>14995</v>
      </c>
      <c r="KQC110" s="79" t="s">
        <v>14995</v>
      </c>
      <c r="KQD110" s="79" t="s">
        <v>14995</v>
      </c>
      <c r="KQE110" s="79" t="s">
        <v>14995</v>
      </c>
      <c r="KQF110" s="79" t="s">
        <v>14995</v>
      </c>
      <c r="KQG110" s="79" t="s">
        <v>14995</v>
      </c>
      <c r="KQH110" s="79" t="s">
        <v>14995</v>
      </c>
      <c r="KQI110" s="79" t="s">
        <v>14995</v>
      </c>
      <c r="KQJ110" s="79" t="s">
        <v>14995</v>
      </c>
      <c r="KQK110" s="79" t="s">
        <v>14995</v>
      </c>
      <c r="KQL110" s="79" t="s">
        <v>14995</v>
      </c>
      <c r="KQM110" s="79" t="s">
        <v>14995</v>
      </c>
      <c r="KQN110" s="79" t="s">
        <v>14995</v>
      </c>
      <c r="KQO110" s="79" t="s">
        <v>14995</v>
      </c>
      <c r="KQP110" s="79" t="s">
        <v>14995</v>
      </c>
      <c r="KQQ110" s="79" t="s">
        <v>14995</v>
      </c>
      <c r="KQR110" s="79" t="s">
        <v>14995</v>
      </c>
      <c r="KQS110" s="79" t="s">
        <v>14995</v>
      </c>
      <c r="KQT110" s="79" t="s">
        <v>14995</v>
      </c>
      <c r="KQU110" s="79" t="s">
        <v>14995</v>
      </c>
      <c r="KQV110" s="79" t="s">
        <v>14995</v>
      </c>
      <c r="KQW110" s="79" t="s">
        <v>14995</v>
      </c>
      <c r="KQX110" s="79" t="s">
        <v>14995</v>
      </c>
      <c r="KQY110" s="79" t="s">
        <v>14995</v>
      </c>
      <c r="KQZ110" s="79" t="s">
        <v>14995</v>
      </c>
      <c r="KRA110" s="79" t="s">
        <v>14995</v>
      </c>
      <c r="KRB110" s="79" t="s">
        <v>14995</v>
      </c>
      <c r="KRC110" s="79" t="s">
        <v>14995</v>
      </c>
      <c r="KRD110" s="79" t="s">
        <v>14995</v>
      </c>
      <c r="KRE110" s="79" t="s">
        <v>14995</v>
      </c>
      <c r="KRF110" s="79" t="s">
        <v>14995</v>
      </c>
      <c r="KRG110" s="79" t="s">
        <v>14995</v>
      </c>
      <c r="KRH110" s="79" t="s">
        <v>14995</v>
      </c>
      <c r="KRI110" s="79" t="s">
        <v>14995</v>
      </c>
      <c r="KRJ110" s="79" t="s">
        <v>14995</v>
      </c>
      <c r="KRK110" s="79" t="s">
        <v>14995</v>
      </c>
      <c r="KRL110" s="79" t="s">
        <v>14995</v>
      </c>
      <c r="KRM110" s="79" t="s">
        <v>14995</v>
      </c>
      <c r="KRN110" s="79" t="s">
        <v>14995</v>
      </c>
      <c r="KRO110" s="79" t="s">
        <v>14995</v>
      </c>
      <c r="KRP110" s="79" t="s">
        <v>14995</v>
      </c>
      <c r="KRQ110" s="79" t="s">
        <v>14995</v>
      </c>
      <c r="KRR110" s="79" t="s">
        <v>14995</v>
      </c>
      <c r="KRS110" s="79" t="s">
        <v>14995</v>
      </c>
      <c r="KRT110" s="79" t="s">
        <v>14995</v>
      </c>
      <c r="KRU110" s="79" t="s">
        <v>14995</v>
      </c>
      <c r="KRV110" s="79" t="s">
        <v>14995</v>
      </c>
      <c r="KRW110" s="79" t="s">
        <v>14995</v>
      </c>
      <c r="KRX110" s="79" t="s">
        <v>14995</v>
      </c>
      <c r="KRY110" s="79" t="s">
        <v>14995</v>
      </c>
      <c r="KRZ110" s="79" t="s">
        <v>14995</v>
      </c>
      <c r="KSA110" s="79" t="s">
        <v>14995</v>
      </c>
      <c r="KSB110" s="79" t="s">
        <v>14995</v>
      </c>
      <c r="KSC110" s="79" t="s">
        <v>14995</v>
      </c>
      <c r="KSD110" s="79" t="s">
        <v>14995</v>
      </c>
      <c r="KSE110" s="79" t="s">
        <v>14995</v>
      </c>
      <c r="KSF110" s="79" t="s">
        <v>14995</v>
      </c>
      <c r="KSG110" s="79" t="s">
        <v>14995</v>
      </c>
      <c r="KSH110" s="79" t="s">
        <v>14995</v>
      </c>
      <c r="KSI110" s="79" t="s">
        <v>14995</v>
      </c>
      <c r="KSJ110" s="79" t="s">
        <v>14995</v>
      </c>
      <c r="KSK110" s="79" t="s">
        <v>14995</v>
      </c>
      <c r="KSL110" s="79" t="s">
        <v>14995</v>
      </c>
      <c r="KSM110" s="79" t="s">
        <v>14995</v>
      </c>
      <c r="KSN110" s="79" t="s">
        <v>14995</v>
      </c>
      <c r="KSO110" s="79" t="s">
        <v>14995</v>
      </c>
      <c r="KSP110" s="79" t="s">
        <v>14995</v>
      </c>
      <c r="KSQ110" s="79" t="s">
        <v>14995</v>
      </c>
      <c r="KSR110" s="79" t="s">
        <v>14995</v>
      </c>
      <c r="KSS110" s="79" t="s">
        <v>14995</v>
      </c>
      <c r="KST110" s="79" t="s">
        <v>14995</v>
      </c>
      <c r="KSU110" s="79" t="s">
        <v>14995</v>
      </c>
      <c r="KSV110" s="79" t="s">
        <v>14995</v>
      </c>
      <c r="KSW110" s="79" t="s">
        <v>14995</v>
      </c>
      <c r="KSX110" s="79" t="s">
        <v>14995</v>
      </c>
      <c r="KSY110" s="79" t="s">
        <v>14995</v>
      </c>
      <c r="KSZ110" s="79" t="s">
        <v>14995</v>
      </c>
      <c r="KTA110" s="79" t="s">
        <v>14995</v>
      </c>
      <c r="KTB110" s="79" t="s">
        <v>14995</v>
      </c>
      <c r="KTC110" s="79" t="s">
        <v>14995</v>
      </c>
      <c r="KTD110" s="79" t="s">
        <v>14995</v>
      </c>
      <c r="KTE110" s="79" t="s">
        <v>14995</v>
      </c>
      <c r="KTF110" s="79" t="s">
        <v>14995</v>
      </c>
      <c r="KTG110" s="79" t="s">
        <v>14995</v>
      </c>
      <c r="KTH110" s="79" t="s">
        <v>14995</v>
      </c>
      <c r="KTI110" s="79" t="s">
        <v>14995</v>
      </c>
      <c r="KTJ110" s="79" t="s">
        <v>14995</v>
      </c>
      <c r="KTK110" s="79" t="s">
        <v>14995</v>
      </c>
      <c r="KTL110" s="79" t="s">
        <v>14995</v>
      </c>
      <c r="KTM110" s="79" t="s">
        <v>14995</v>
      </c>
      <c r="KTN110" s="79" t="s">
        <v>14995</v>
      </c>
      <c r="KTO110" s="79" t="s">
        <v>14995</v>
      </c>
      <c r="KTP110" s="79" t="s">
        <v>14995</v>
      </c>
      <c r="KTQ110" s="79" t="s">
        <v>14995</v>
      </c>
      <c r="KTR110" s="79" t="s">
        <v>14995</v>
      </c>
      <c r="KTS110" s="79" t="s">
        <v>14995</v>
      </c>
      <c r="KTT110" s="79" t="s">
        <v>14995</v>
      </c>
      <c r="KTU110" s="79" t="s">
        <v>14995</v>
      </c>
      <c r="KTV110" s="79" t="s">
        <v>14995</v>
      </c>
      <c r="KTW110" s="79" t="s">
        <v>14995</v>
      </c>
      <c r="KTX110" s="79" t="s">
        <v>14995</v>
      </c>
      <c r="KTY110" s="79" t="s">
        <v>14995</v>
      </c>
      <c r="KTZ110" s="79" t="s">
        <v>14995</v>
      </c>
      <c r="KUA110" s="79" t="s">
        <v>14995</v>
      </c>
      <c r="KUB110" s="79" t="s">
        <v>14995</v>
      </c>
      <c r="KUC110" s="79" t="s">
        <v>14995</v>
      </c>
      <c r="KUD110" s="79" t="s">
        <v>14995</v>
      </c>
      <c r="KUE110" s="79" t="s">
        <v>14995</v>
      </c>
      <c r="KUF110" s="79" t="s">
        <v>14995</v>
      </c>
      <c r="KUG110" s="79" t="s">
        <v>14995</v>
      </c>
      <c r="KUH110" s="79" t="s">
        <v>14995</v>
      </c>
      <c r="KUI110" s="79" t="s">
        <v>14995</v>
      </c>
      <c r="KUJ110" s="79" t="s">
        <v>14995</v>
      </c>
      <c r="KUK110" s="79" t="s">
        <v>14995</v>
      </c>
      <c r="KUL110" s="79" t="s">
        <v>14995</v>
      </c>
      <c r="KUM110" s="79" t="s">
        <v>14995</v>
      </c>
      <c r="KUN110" s="79" t="s">
        <v>14995</v>
      </c>
      <c r="KUO110" s="79" t="s">
        <v>14995</v>
      </c>
      <c r="KUP110" s="79" t="s">
        <v>14995</v>
      </c>
      <c r="KUQ110" s="79" t="s">
        <v>14995</v>
      </c>
      <c r="KUR110" s="79" t="s">
        <v>14995</v>
      </c>
      <c r="KUS110" s="79" t="s">
        <v>14995</v>
      </c>
      <c r="KUT110" s="79" t="s">
        <v>14995</v>
      </c>
      <c r="KUU110" s="79" t="s">
        <v>14995</v>
      </c>
      <c r="KUV110" s="79" t="s">
        <v>14995</v>
      </c>
      <c r="KUW110" s="79" t="s">
        <v>14995</v>
      </c>
      <c r="KUX110" s="79" t="s">
        <v>14995</v>
      </c>
      <c r="KUY110" s="79" t="s">
        <v>14995</v>
      </c>
      <c r="KUZ110" s="79" t="s">
        <v>14995</v>
      </c>
      <c r="KVA110" s="79" t="s">
        <v>14995</v>
      </c>
      <c r="KVB110" s="79" t="s">
        <v>14995</v>
      </c>
      <c r="KVC110" s="79" t="s">
        <v>14995</v>
      </c>
      <c r="KVD110" s="79" t="s">
        <v>14995</v>
      </c>
      <c r="KVE110" s="79" t="s">
        <v>14995</v>
      </c>
      <c r="KVF110" s="79" t="s">
        <v>14995</v>
      </c>
      <c r="KVG110" s="79" t="s">
        <v>14995</v>
      </c>
      <c r="KVH110" s="79" t="s">
        <v>14995</v>
      </c>
      <c r="KVI110" s="79" t="s">
        <v>14995</v>
      </c>
      <c r="KVJ110" s="79" t="s">
        <v>14995</v>
      </c>
      <c r="KVK110" s="79" t="s">
        <v>14995</v>
      </c>
      <c r="KVL110" s="79" t="s">
        <v>14995</v>
      </c>
      <c r="KVM110" s="79" t="s">
        <v>14995</v>
      </c>
      <c r="KVN110" s="79" t="s">
        <v>14995</v>
      </c>
      <c r="KVO110" s="79" t="s">
        <v>14995</v>
      </c>
      <c r="KVP110" s="79" t="s">
        <v>14995</v>
      </c>
      <c r="KVQ110" s="79" t="s">
        <v>14995</v>
      </c>
      <c r="KVR110" s="79" t="s">
        <v>14995</v>
      </c>
      <c r="KVS110" s="79" t="s">
        <v>14995</v>
      </c>
      <c r="KVT110" s="79" t="s">
        <v>14995</v>
      </c>
      <c r="KVU110" s="79" t="s">
        <v>14995</v>
      </c>
      <c r="KVV110" s="79" t="s">
        <v>14995</v>
      </c>
      <c r="KVW110" s="79" t="s">
        <v>14995</v>
      </c>
      <c r="KVX110" s="79" t="s">
        <v>14995</v>
      </c>
      <c r="KVY110" s="79" t="s">
        <v>14995</v>
      </c>
      <c r="KVZ110" s="79" t="s">
        <v>14995</v>
      </c>
      <c r="KWA110" s="79" t="s">
        <v>14995</v>
      </c>
      <c r="KWB110" s="79" t="s">
        <v>14995</v>
      </c>
      <c r="KWC110" s="79" t="s">
        <v>14995</v>
      </c>
      <c r="KWD110" s="79" t="s">
        <v>14995</v>
      </c>
      <c r="KWE110" s="79" t="s">
        <v>14995</v>
      </c>
      <c r="KWF110" s="79" t="s">
        <v>14995</v>
      </c>
      <c r="KWG110" s="79" t="s">
        <v>14995</v>
      </c>
      <c r="KWH110" s="79" t="s">
        <v>14995</v>
      </c>
      <c r="KWI110" s="79" t="s">
        <v>14995</v>
      </c>
      <c r="KWJ110" s="79" t="s">
        <v>14995</v>
      </c>
      <c r="KWK110" s="79" t="s">
        <v>14995</v>
      </c>
      <c r="KWL110" s="79" t="s">
        <v>14995</v>
      </c>
      <c r="KWM110" s="79" t="s">
        <v>14995</v>
      </c>
      <c r="KWN110" s="79" t="s">
        <v>14995</v>
      </c>
      <c r="KWO110" s="79" t="s">
        <v>14995</v>
      </c>
      <c r="KWP110" s="79" t="s">
        <v>14995</v>
      </c>
      <c r="KWQ110" s="79" t="s">
        <v>14995</v>
      </c>
      <c r="KWR110" s="79" t="s">
        <v>14995</v>
      </c>
      <c r="KWS110" s="79" t="s">
        <v>14995</v>
      </c>
      <c r="KWT110" s="79" t="s">
        <v>14995</v>
      </c>
      <c r="KWU110" s="79" t="s">
        <v>14995</v>
      </c>
      <c r="KWV110" s="79" t="s">
        <v>14995</v>
      </c>
      <c r="KWW110" s="79" t="s">
        <v>14995</v>
      </c>
      <c r="KWX110" s="79" t="s">
        <v>14995</v>
      </c>
      <c r="KWY110" s="79" t="s">
        <v>14995</v>
      </c>
      <c r="KWZ110" s="79" t="s">
        <v>14995</v>
      </c>
      <c r="KXA110" s="79" t="s">
        <v>14995</v>
      </c>
      <c r="KXB110" s="79" t="s">
        <v>14995</v>
      </c>
      <c r="KXC110" s="79" t="s">
        <v>14995</v>
      </c>
      <c r="KXD110" s="79" t="s">
        <v>14995</v>
      </c>
      <c r="KXE110" s="79" t="s">
        <v>14995</v>
      </c>
      <c r="KXF110" s="79" t="s">
        <v>14995</v>
      </c>
      <c r="KXG110" s="79" t="s">
        <v>14995</v>
      </c>
      <c r="KXH110" s="79" t="s">
        <v>14995</v>
      </c>
      <c r="KXI110" s="79" t="s">
        <v>14995</v>
      </c>
      <c r="KXJ110" s="79" t="s">
        <v>14995</v>
      </c>
      <c r="KXK110" s="79" t="s">
        <v>14995</v>
      </c>
      <c r="KXL110" s="79" t="s">
        <v>14995</v>
      </c>
      <c r="KXM110" s="79" t="s">
        <v>14995</v>
      </c>
      <c r="KXN110" s="79" t="s">
        <v>14995</v>
      </c>
      <c r="KXO110" s="79" t="s">
        <v>14995</v>
      </c>
      <c r="KXP110" s="79" t="s">
        <v>14995</v>
      </c>
      <c r="KXQ110" s="79" t="s">
        <v>14995</v>
      </c>
      <c r="KXR110" s="79" t="s">
        <v>14995</v>
      </c>
      <c r="KXS110" s="79" t="s">
        <v>14995</v>
      </c>
      <c r="KXT110" s="79" t="s">
        <v>14995</v>
      </c>
      <c r="KXU110" s="79" t="s">
        <v>14995</v>
      </c>
      <c r="KXV110" s="79" t="s">
        <v>14995</v>
      </c>
      <c r="KXW110" s="79" t="s">
        <v>14995</v>
      </c>
      <c r="KXX110" s="79" t="s">
        <v>14995</v>
      </c>
      <c r="KXY110" s="79" t="s">
        <v>14995</v>
      </c>
      <c r="KXZ110" s="79" t="s">
        <v>14995</v>
      </c>
      <c r="KYA110" s="79" t="s">
        <v>14995</v>
      </c>
      <c r="KYB110" s="79" t="s">
        <v>14995</v>
      </c>
      <c r="KYC110" s="79" t="s">
        <v>14995</v>
      </c>
      <c r="KYD110" s="79" t="s">
        <v>14995</v>
      </c>
      <c r="KYE110" s="79" t="s">
        <v>14995</v>
      </c>
      <c r="KYF110" s="79" t="s">
        <v>14995</v>
      </c>
      <c r="KYG110" s="79" t="s">
        <v>14995</v>
      </c>
      <c r="KYH110" s="79" t="s">
        <v>14995</v>
      </c>
      <c r="KYI110" s="79" t="s">
        <v>14995</v>
      </c>
      <c r="KYJ110" s="79" t="s">
        <v>14995</v>
      </c>
      <c r="KYK110" s="79" t="s">
        <v>14995</v>
      </c>
      <c r="KYL110" s="79" t="s">
        <v>14995</v>
      </c>
      <c r="KYM110" s="79" t="s">
        <v>14995</v>
      </c>
      <c r="KYN110" s="79" t="s">
        <v>14995</v>
      </c>
      <c r="KYO110" s="79" t="s">
        <v>14995</v>
      </c>
      <c r="KYP110" s="79" t="s">
        <v>14995</v>
      </c>
      <c r="KYQ110" s="79" t="s">
        <v>14995</v>
      </c>
      <c r="KYR110" s="79" t="s">
        <v>14995</v>
      </c>
      <c r="KYS110" s="79" t="s">
        <v>14995</v>
      </c>
      <c r="KYT110" s="79" t="s">
        <v>14995</v>
      </c>
      <c r="KYU110" s="79" t="s">
        <v>14995</v>
      </c>
      <c r="KYV110" s="79" t="s">
        <v>14995</v>
      </c>
      <c r="KYW110" s="79" t="s">
        <v>14995</v>
      </c>
      <c r="KYX110" s="79" t="s">
        <v>14995</v>
      </c>
      <c r="KYY110" s="79" t="s">
        <v>14995</v>
      </c>
      <c r="KYZ110" s="79" t="s">
        <v>14995</v>
      </c>
      <c r="KZA110" s="79" t="s">
        <v>14995</v>
      </c>
      <c r="KZB110" s="79" t="s">
        <v>14995</v>
      </c>
      <c r="KZC110" s="79" t="s">
        <v>14995</v>
      </c>
      <c r="KZD110" s="79" t="s">
        <v>14995</v>
      </c>
      <c r="KZE110" s="79" t="s">
        <v>14995</v>
      </c>
      <c r="KZF110" s="79" t="s">
        <v>14995</v>
      </c>
      <c r="KZG110" s="79" t="s">
        <v>14995</v>
      </c>
      <c r="KZH110" s="79" t="s">
        <v>14995</v>
      </c>
      <c r="KZI110" s="79" t="s">
        <v>14995</v>
      </c>
      <c r="KZJ110" s="79" t="s">
        <v>14995</v>
      </c>
      <c r="KZK110" s="79" t="s">
        <v>14995</v>
      </c>
      <c r="KZL110" s="79" t="s">
        <v>14995</v>
      </c>
      <c r="KZM110" s="79" t="s">
        <v>14995</v>
      </c>
      <c r="KZN110" s="79" t="s">
        <v>14995</v>
      </c>
      <c r="KZO110" s="79" t="s">
        <v>14995</v>
      </c>
      <c r="KZP110" s="79" t="s">
        <v>14995</v>
      </c>
      <c r="KZQ110" s="79" t="s">
        <v>14995</v>
      </c>
      <c r="KZR110" s="79" t="s">
        <v>14995</v>
      </c>
      <c r="KZS110" s="79" t="s">
        <v>14995</v>
      </c>
      <c r="KZT110" s="79" t="s">
        <v>14995</v>
      </c>
      <c r="KZU110" s="79" t="s">
        <v>14995</v>
      </c>
      <c r="KZV110" s="79" t="s">
        <v>14995</v>
      </c>
      <c r="KZW110" s="79" t="s">
        <v>14995</v>
      </c>
      <c r="KZX110" s="79" t="s">
        <v>14995</v>
      </c>
      <c r="KZY110" s="79" t="s">
        <v>14995</v>
      </c>
      <c r="KZZ110" s="79" t="s">
        <v>14995</v>
      </c>
      <c r="LAA110" s="79" t="s">
        <v>14995</v>
      </c>
      <c r="LAB110" s="79" t="s">
        <v>14995</v>
      </c>
      <c r="LAC110" s="79" t="s">
        <v>14995</v>
      </c>
      <c r="LAD110" s="79" t="s">
        <v>14995</v>
      </c>
      <c r="LAE110" s="79" t="s">
        <v>14995</v>
      </c>
      <c r="LAF110" s="79" t="s">
        <v>14995</v>
      </c>
      <c r="LAG110" s="79" t="s">
        <v>14995</v>
      </c>
      <c r="LAH110" s="79" t="s">
        <v>14995</v>
      </c>
      <c r="LAI110" s="79" t="s">
        <v>14995</v>
      </c>
      <c r="LAJ110" s="79" t="s">
        <v>14995</v>
      </c>
      <c r="LAK110" s="79" t="s">
        <v>14995</v>
      </c>
      <c r="LAL110" s="79" t="s">
        <v>14995</v>
      </c>
      <c r="LAM110" s="79" t="s">
        <v>14995</v>
      </c>
      <c r="LAN110" s="79" t="s">
        <v>14995</v>
      </c>
      <c r="LAO110" s="79" t="s">
        <v>14995</v>
      </c>
      <c r="LAP110" s="79" t="s">
        <v>14995</v>
      </c>
      <c r="LAQ110" s="79" t="s">
        <v>14995</v>
      </c>
      <c r="LAR110" s="79" t="s">
        <v>14995</v>
      </c>
      <c r="LAS110" s="79" t="s">
        <v>14995</v>
      </c>
      <c r="LAT110" s="79" t="s">
        <v>14995</v>
      </c>
      <c r="LAU110" s="79" t="s">
        <v>14995</v>
      </c>
      <c r="LAV110" s="79" t="s">
        <v>14995</v>
      </c>
      <c r="LAW110" s="79" t="s">
        <v>14995</v>
      </c>
      <c r="LAX110" s="79" t="s">
        <v>14995</v>
      </c>
      <c r="LAY110" s="79" t="s">
        <v>14995</v>
      </c>
      <c r="LAZ110" s="79" t="s">
        <v>14995</v>
      </c>
      <c r="LBA110" s="79" t="s">
        <v>14995</v>
      </c>
      <c r="LBB110" s="79" t="s">
        <v>14995</v>
      </c>
      <c r="LBC110" s="79" t="s">
        <v>14995</v>
      </c>
      <c r="LBD110" s="79" t="s">
        <v>14995</v>
      </c>
      <c r="LBE110" s="79" t="s">
        <v>14995</v>
      </c>
      <c r="LBF110" s="79" t="s">
        <v>14995</v>
      </c>
      <c r="LBG110" s="79" t="s">
        <v>14995</v>
      </c>
      <c r="LBH110" s="79" t="s">
        <v>14995</v>
      </c>
      <c r="LBI110" s="79" t="s">
        <v>14995</v>
      </c>
      <c r="LBJ110" s="79" t="s">
        <v>14995</v>
      </c>
      <c r="LBK110" s="79" t="s">
        <v>14995</v>
      </c>
      <c r="LBL110" s="79" t="s">
        <v>14995</v>
      </c>
      <c r="LBM110" s="79" t="s">
        <v>14995</v>
      </c>
      <c r="LBN110" s="79" t="s">
        <v>14995</v>
      </c>
      <c r="LBO110" s="79" t="s">
        <v>14995</v>
      </c>
      <c r="LBP110" s="79" t="s">
        <v>14995</v>
      </c>
      <c r="LBQ110" s="79" t="s">
        <v>14995</v>
      </c>
      <c r="LBR110" s="79" t="s">
        <v>14995</v>
      </c>
      <c r="LBS110" s="79" t="s">
        <v>14995</v>
      </c>
      <c r="LBT110" s="79" t="s">
        <v>14995</v>
      </c>
      <c r="LBU110" s="79" t="s">
        <v>14995</v>
      </c>
      <c r="LBV110" s="79" t="s">
        <v>14995</v>
      </c>
      <c r="LBW110" s="79" t="s">
        <v>14995</v>
      </c>
      <c r="LBX110" s="79" t="s">
        <v>14995</v>
      </c>
      <c r="LBY110" s="79" t="s">
        <v>14995</v>
      </c>
      <c r="LBZ110" s="79" t="s">
        <v>14995</v>
      </c>
      <c r="LCA110" s="79" t="s">
        <v>14995</v>
      </c>
      <c r="LCB110" s="79" t="s">
        <v>14995</v>
      </c>
      <c r="LCC110" s="79" t="s">
        <v>14995</v>
      </c>
      <c r="LCD110" s="79" t="s">
        <v>14995</v>
      </c>
      <c r="LCE110" s="79" t="s">
        <v>14995</v>
      </c>
      <c r="LCF110" s="79" t="s">
        <v>14995</v>
      </c>
      <c r="LCG110" s="79" t="s">
        <v>14995</v>
      </c>
      <c r="LCH110" s="79" t="s">
        <v>14995</v>
      </c>
      <c r="LCI110" s="79" t="s">
        <v>14995</v>
      </c>
      <c r="LCJ110" s="79" t="s">
        <v>14995</v>
      </c>
      <c r="LCK110" s="79" t="s">
        <v>14995</v>
      </c>
      <c r="LCL110" s="79" t="s">
        <v>14995</v>
      </c>
      <c r="LCM110" s="79" t="s">
        <v>14995</v>
      </c>
      <c r="LCN110" s="79" t="s">
        <v>14995</v>
      </c>
      <c r="LCO110" s="79" t="s">
        <v>14995</v>
      </c>
      <c r="LCP110" s="79" t="s">
        <v>14995</v>
      </c>
      <c r="LCQ110" s="79" t="s">
        <v>14995</v>
      </c>
      <c r="LCR110" s="79" t="s">
        <v>14995</v>
      </c>
      <c r="LCS110" s="79" t="s">
        <v>14995</v>
      </c>
      <c r="LCT110" s="79" t="s">
        <v>14995</v>
      </c>
      <c r="LCU110" s="79" t="s">
        <v>14995</v>
      </c>
      <c r="LCV110" s="79" t="s">
        <v>14995</v>
      </c>
      <c r="LCW110" s="79" t="s">
        <v>14995</v>
      </c>
      <c r="LCX110" s="79" t="s">
        <v>14995</v>
      </c>
      <c r="LCY110" s="79" t="s">
        <v>14995</v>
      </c>
      <c r="LCZ110" s="79" t="s">
        <v>14995</v>
      </c>
      <c r="LDA110" s="79" t="s">
        <v>14995</v>
      </c>
      <c r="LDB110" s="79" t="s">
        <v>14995</v>
      </c>
      <c r="LDC110" s="79" t="s">
        <v>14995</v>
      </c>
      <c r="LDD110" s="79" t="s">
        <v>14995</v>
      </c>
      <c r="LDE110" s="79" t="s">
        <v>14995</v>
      </c>
      <c r="LDF110" s="79" t="s">
        <v>14995</v>
      </c>
      <c r="LDG110" s="79" t="s">
        <v>14995</v>
      </c>
      <c r="LDH110" s="79" t="s">
        <v>14995</v>
      </c>
      <c r="LDI110" s="79" t="s">
        <v>14995</v>
      </c>
      <c r="LDJ110" s="79" t="s">
        <v>14995</v>
      </c>
      <c r="LDK110" s="79" t="s">
        <v>14995</v>
      </c>
      <c r="LDL110" s="79" t="s">
        <v>14995</v>
      </c>
      <c r="LDM110" s="79" t="s">
        <v>14995</v>
      </c>
      <c r="LDN110" s="79" t="s">
        <v>14995</v>
      </c>
      <c r="LDO110" s="79" t="s">
        <v>14995</v>
      </c>
      <c r="LDP110" s="79" t="s">
        <v>14995</v>
      </c>
      <c r="LDQ110" s="79" t="s">
        <v>14995</v>
      </c>
      <c r="LDR110" s="79" t="s">
        <v>14995</v>
      </c>
      <c r="LDS110" s="79" t="s">
        <v>14995</v>
      </c>
      <c r="LDT110" s="79" t="s">
        <v>14995</v>
      </c>
      <c r="LDU110" s="79" t="s">
        <v>14995</v>
      </c>
      <c r="LDV110" s="79" t="s">
        <v>14995</v>
      </c>
      <c r="LDW110" s="79" t="s">
        <v>14995</v>
      </c>
      <c r="LDX110" s="79" t="s">
        <v>14995</v>
      </c>
      <c r="LDY110" s="79" t="s">
        <v>14995</v>
      </c>
      <c r="LDZ110" s="79" t="s">
        <v>14995</v>
      </c>
      <c r="LEA110" s="79" t="s">
        <v>14995</v>
      </c>
      <c r="LEB110" s="79" t="s">
        <v>14995</v>
      </c>
      <c r="LEC110" s="79" t="s">
        <v>14995</v>
      </c>
      <c r="LED110" s="79" t="s">
        <v>14995</v>
      </c>
      <c r="LEE110" s="79" t="s">
        <v>14995</v>
      </c>
      <c r="LEF110" s="79" t="s">
        <v>14995</v>
      </c>
      <c r="LEG110" s="79" t="s">
        <v>14995</v>
      </c>
      <c r="LEH110" s="79" t="s">
        <v>14995</v>
      </c>
      <c r="LEI110" s="79" t="s">
        <v>14995</v>
      </c>
      <c r="LEJ110" s="79" t="s">
        <v>14995</v>
      </c>
      <c r="LEK110" s="79" t="s">
        <v>14995</v>
      </c>
      <c r="LEL110" s="79" t="s">
        <v>14995</v>
      </c>
      <c r="LEM110" s="79" t="s">
        <v>14995</v>
      </c>
      <c r="LEN110" s="79" t="s">
        <v>14995</v>
      </c>
      <c r="LEO110" s="79" t="s">
        <v>14995</v>
      </c>
      <c r="LEP110" s="79" t="s">
        <v>14995</v>
      </c>
      <c r="LEQ110" s="79" t="s">
        <v>14995</v>
      </c>
      <c r="LER110" s="79" t="s">
        <v>14995</v>
      </c>
      <c r="LES110" s="79" t="s">
        <v>14995</v>
      </c>
      <c r="LET110" s="79" t="s">
        <v>14995</v>
      </c>
      <c r="LEU110" s="79" t="s">
        <v>14995</v>
      </c>
      <c r="LEV110" s="79" t="s">
        <v>14995</v>
      </c>
      <c r="LEW110" s="79" t="s">
        <v>14995</v>
      </c>
      <c r="LEX110" s="79" t="s">
        <v>14995</v>
      </c>
      <c r="LEY110" s="79" t="s">
        <v>14995</v>
      </c>
      <c r="LEZ110" s="79" t="s">
        <v>14995</v>
      </c>
      <c r="LFA110" s="79" t="s">
        <v>14995</v>
      </c>
      <c r="LFB110" s="79" t="s">
        <v>14995</v>
      </c>
      <c r="LFC110" s="79" t="s">
        <v>14995</v>
      </c>
      <c r="LFD110" s="79" t="s">
        <v>14995</v>
      </c>
      <c r="LFE110" s="79" t="s">
        <v>14995</v>
      </c>
      <c r="LFF110" s="79" t="s">
        <v>14995</v>
      </c>
      <c r="LFG110" s="79" t="s">
        <v>14995</v>
      </c>
      <c r="LFH110" s="79" t="s">
        <v>14995</v>
      </c>
      <c r="LFI110" s="79" t="s">
        <v>14995</v>
      </c>
      <c r="LFJ110" s="79" t="s">
        <v>14995</v>
      </c>
      <c r="LFK110" s="79" t="s">
        <v>14995</v>
      </c>
      <c r="LFL110" s="79" t="s">
        <v>14995</v>
      </c>
      <c r="LFM110" s="79" t="s">
        <v>14995</v>
      </c>
      <c r="LFN110" s="79" t="s">
        <v>14995</v>
      </c>
      <c r="LFO110" s="79" t="s">
        <v>14995</v>
      </c>
      <c r="LFP110" s="79" t="s">
        <v>14995</v>
      </c>
      <c r="LFQ110" s="79" t="s">
        <v>14995</v>
      </c>
      <c r="LFR110" s="79" t="s">
        <v>14995</v>
      </c>
      <c r="LFS110" s="79" t="s">
        <v>14995</v>
      </c>
      <c r="LFT110" s="79" t="s">
        <v>14995</v>
      </c>
      <c r="LFU110" s="79" t="s">
        <v>14995</v>
      </c>
      <c r="LFV110" s="79" t="s">
        <v>14995</v>
      </c>
      <c r="LFW110" s="79" t="s">
        <v>14995</v>
      </c>
      <c r="LFX110" s="79" t="s">
        <v>14995</v>
      </c>
      <c r="LFY110" s="79" t="s">
        <v>14995</v>
      </c>
      <c r="LFZ110" s="79" t="s">
        <v>14995</v>
      </c>
      <c r="LGA110" s="79" t="s">
        <v>14995</v>
      </c>
      <c r="LGB110" s="79" t="s">
        <v>14995</v>
      </c>
      <c r="LGC110" s="79" t="s">
        <v>14995</v>
      </c>
      <c r="LGD110" s="79" t="s">
        <v>14995</v>
      </c>
      <c r="LGE110" s="79" t="s">
        <v>14995</v>
      </c>
      <c r="LGF110" s="79" t="s">
        <v>14995</v>
      </c>
      <c r="LGG110" s="79" t="s">
        <v>14995</v>
      </c>
      <c r="LGH110" s="79" t="s">
        <v>14995</v>
      </c>
      <c r="LGI110" s="79" t="s">
        <v>14995</v>
      </c>
      <c r="LGJ110" s="79" t="s">
        <v>14995</v>
      </c>
      <c r="LGK110" s="79" t="s">
        <v>14995</v>
      </c>
      <c r="LGL110" s="79" t="s">
        <v>14995</v>
      </c>
      <c r="LGM110" s="79" t="s">
        <v>14995</v>
      </c>
      <c r="LGN110" s="79" t="s">
        <v>14995</v>
      </c>
      <c r="LGO110" s="79" t="s">
        <v>14995</v>
      </c>
      <c r="LGP110" s="79" t="s">
        <v>14995</v>
      </c>
      <c r="LGQ110" s="79" t="s">
        <v>14995</v>
      </c>
      <c r="LGR110" s="79" t="s">
        <v>14995</v>
      </c>
      <c r="LGS110" s="79" t="s">
        <v>14995</v>
      </c>
      <c r="LGT110" s="79" t="s">
        <v>14995</v>
      </c>
      <c r="LGU110" s="79" t="s">
        <v>14995</v>
      </c>
      <c r="LGV110" s="79" t="s">
        <v>14995</v>
      </c>
      <c r="LGW110" s="79" t="s">
        <v>14995</v>
      </c>
      <c r="LGX110" s="79" t="s">
        <v>14995</v>
      </c>
      <c r="LGY110" s="79" t="s">
        <v>14995</v>
      </c>
      <c r="LGZ110" s="79" t="s">
        <v>14995</v>
      </c>
      <c r="LHA110" s="79" t="s">
        <v>14995</v>
      </c>
      <c r="LHB110" s="79" t="s">
        <v>14995</v>
      </c>
      <c r="LHC110" s="79" t="s">
        <v>14995</v>
      </c>
      <c r="LHD110" s="79" t="s">
        <v>14995</v>
      </c>
      <c r="LHE110" s="79" t="s">
        <v>14995</v>
      </c>
      <c r="LHF110" s="79" t="s">
        <v>14995</v>
      </c>
      <c r="LHG110" s="79" t="s">
        <v>14995</v>
      </c>
      <c r="LHH110" s="79" t="s">
        <v>14995</v>
      </c>
      <c r="LHI110" s="79" t="s">
        <v>14995</v>
      </c>
      <c r="LHJ110" s="79" t="s">
        <v>14995</v>
      </c>
      <c r="LHK110" s="79" t="s">
        <v>14995</v>
      </c>
      <c r="LHL110" s="79" t="s">
        <v>14995</v>
      </c>
      <c r="LHM110" s="79" t="s">
        <v>14995</v>
      </c>
      <c r="LHN110" s="79" t="s">
        <v>14995</v>
      </c>
      <c r="LHO110" s="79" t="s">
        <v>14995</v>
      </c>
      <c r="LHP110" s="79" t="s">
        <v>14995</v>
      </c>
      <c r="LHQ110" s="79" t="s">
        <v>14995</v>
      </c>
      <c r="LHR110" s="79" t="s">
        <v>14995</v>
      </c>
      <c r="LHS110" s="79" t="s">
        <v>14995</v>
      </c>
      <c r="LHT110" s="79" t="s">
        <v>14995</v>
      </c>
      <c r="LHU110" s="79" t="s">
        <v>14995</v>
      </c>
      <c r="LHV110" s="79" t="s">
        <v>14995</v>
      </c>
      <c r="LHW110" s="79" t="s">
        <v>14995</v>
      </c>
      <c r="LHX110" s="79" t="s">
        <v>14995</v>
      </c>
      <c r="LHY110" s="79" t="s">
        <v>14995</v>
      </c>
      <c r="LHZ110" s="79" t="s">
        <v>14995</v>
      </c>
      <c r="LIA110" s="79" t="s">
        <v>14995</v>
      </c>
      <c r="LIB110" s="79" t="s">
        <v>14995</v>
      </c>
      <c r="LIC110" s="79" t="s">
        <v>14995</v>
      </c>
      <c r="LID110" s="79" t="s">
        <v>14995</v>
      </c>
      <c r="LIE110" s="79" t="s">
        <v>14995</v>
      </c>
      <c r="LIF110" s="79" t="s">
        <v>14995</v>
      </c>
      <c r="LIG110" s="79" t="s">
        <v>14995</v>
      </c>
      <c r="LIH110" s="79" t="s">
        <v>14995</v>
      </c>
      <c r="LII110" s="79" t="s">
        <v>14995</v>
      </c>
      <c r="LIJ110" s="79" t="s">
        <v>14995</v>
      </c>
      <c r="LIK110" s="79" t="s">
        <v>14995</v>
      </c>
      <c r="LIL110" s="79" t="s">
        <v>14995</v>
      </c>
      <c r="LIM110" s="79" t="s">
        <v>14995</v>
      </c>
      <c r="LIN110" s="79" t="s">
        <v>14995</v>
      </c>
      <c r="LIO110" s="79" t="s">
        <v>14995</v>
      </c>
      <c r="LIP110" s="79" t="s">
        <v>14995</v>
      </c>
      <c r="LIQ110" s="79" t="s">
        <v>14995</v>
      </c>
      <c r="LIR110" s="79" t="s">
        <v>14995</v>
      </c>
      <c r="LIS110" s="79" t="s">
        <v>14995</v>
      </c>
      <c r="LIT110" s="79" t="s">
        <v>14995</v>
      </c>
      <c r="LIU110" s="79" t="s">
        <v>14995</v>
      </c>
      <c r="LIV110" s="79" t="s">
        <v>14995</v>
      </c>
      <c r="LIW110" s="79" t="s">
        <v>14995</v>
      </c>
      <c r="LIX110" s="79" t="s">
        <v>14995</v>
      </c>
      <c r="LIY110" s="79" t="s">
        <v>14995</v>
      </c>
      <c r="LIZ110" s="79" t="s">
        <v>14995</v>
      </c>
      <c r="LJA110" s="79" t="s">
        <v>14995</v>
      </c>
      <c r="LJB110" s="79" t="s">
        <v>14995</v>
      </c>
      <c r="LJC110" s="79" t="s">
        <v>14995</v>
      </c>
      <c r="LJD110" s="79" t="s">
        <v>14995</v>
      </c>
      <c r="LJE110" s="79" t="s">
        <v>14995</v>
      </c>
      <c r="LJF110" s="79" t="s">
        <v>14995</v>
      </c>
      <c r="LJG110" s="79" t="s">
        <v>14995</v>
      </c>
      <c r="LJH110" s="79" t="s">
        <v>14995</v>
      </c>
      <c r="LJI110" s="79" t="s">
        <v>14995</v>
      </c>
      <c r="LJJ110" s="79" t="s">
        <v>14995</v>
      </c>
      <c r="LJK110" s="79" t="s">
        <v>14995</v>
      </c>
      <c r="LJL110" s="79" t="s">
        <v>14995</v>
      </c>
      <c r="LJM110" s="79" t="s">
        <v>14995</v>
      </c>
      <c r="LJN110" s="79" t="s">
        <v>14995</v>
      </c>
      <c r="LJO110" s="79" t="s">
        <v>14995</v>
      </c>
      <c r="LJP110" s="79" t="s">
        <v>14995</v>
      </c>
      <c r="LJQ110" s="79" t="s">
        <v>14995</v>
      </c>
      <c r="LJR110" s="79" t="s">
        <v>14995</v>
      </c>
      <c r="LJS110" s="79" t="s">
        <v>14995</v>
      </c>
      <c r="LJT110" s="79" t="s">
        <v>14995</v>
      </c>
      <c r="LJU110" s="79" t="s">
        <v>14995</v>
      </c>
      <c r="LJV110" s="79" t="s">
        <v>14995</v>
      </c>
      <c r="LJW110" s="79" t="s">
        <v>14995</v>
      </c>
      <c r="LJX110" s="79" t="s">
        <v>14995</v>
      </c>
      <c r="LJY110" s="79" t="s">
        <v>14995</v>
      </c>
      <c r="LJZ110" s="79" t="s">
        <v>14995</v>
      </c>
      <c r="LKA110" s="79" t="s">
        <v>14995</v>
      </c>
      <c r="LKB110" s="79" t="s">
        <v>14995</v>
      </c>
      <c r="LKC110" s="79" t="s">
        <v>14995</v>
      </c>
      <c r="LKD110" s="79" t="s">
        <v>14995</v>
      </c>
      <c r="LKE110" s="79" t="s">
        <v>14995</v>
      </c>
      <c r="LKF110" s="79" t="s">
        <v>14995</v>
      </c>
      <c r="LKG110" s="79" t="s">
        <v>14995</v>
      </c>
      <c r="LKH110" s="79" t="s">
        <v>14995</v>
      </c>
      <c r="LKI110" s="79" t="s">
        <v>14995</v>
      </c>
      <c r="LKJ110" s="79" t="s">
        <v>14995</v>
      </c>
      <c r="LKK110" s="79" t="s">
        <v>14995</v>
      </c>
      <c r="LKL110" s="79" t="s">
        <v>14995</v>
      </c>
      <c r="LKM110" s="79" t="s">
        <v>14995</v>
      </c>
      <c r="LKN110" s="79" t="s">
        <v>14995</v>
      </c>
      <c r="LKO110" s="79" t="s">
        <v>14995</v>
      </c>
      <c r="LKP110" s="79" t="s">
        <v>14995</v>
      </c>
      <c r="LKQ110" s="79" t="s">
        <v>14995</v>
      </c>
      <c r="LKR110" s="79" t="s">
        <v>14995</v>
      </c>
      <c r="LKS110" s="79" t="s">
        <v>14995</v>
      </c>
      <c r="LKT110" s="79" t="s">
        <v>14995</v>
      </c>
      <c r="LKU110" s="79" t="s">
        <v>14995</v>
      </c>
      <c r="LKV110" s="79" t="s">
        <v>14995</v>
      </c>
      <c r="LKW110" s="79" t="s">
        <v>14995</v>
      </c>
      <c r="LKX110" s="79" t="s">
        <v>14995</v>
      </c>
      <c r="LKY110" s="79" t="s">
        <v>14995</v>
      </c>
      <c r="LKZ110" s="79" t="s">
        <v>14995</v>
      </c>
      <c r="LLA110" s="79" t="s">
        <v>14995</v>
      </c>
      <c r="LLB110" s="79" t="s">
        <v>14995</v>
      </c>
      <c r="LLC110" s="79" t="s">
        <v>14995</v>
      </c>
      <c r="LLD110" s="79" t="s">
        <v>14995</v>
      </c>
      <c r="LLE110" s="79" t="s">
        <v>14995</v>
      </c>
      <c r="LLF110" s="79" t="s">
        <v>14995</v>
      </c>
      <c r="LLG110" s="79" t="s">
        <v>14995</v>
      </c>
      <c r="LLH110" s="79" t="s">
        <v>14995</v>
      </c>
      <c r="LLI110" s="79" t="s">
        <v>14995</v>
      </c>
      <c r="LLJ110" s="79" t="s">
        <v>14995</v>
      </c>
      <c r="LLK110" s="79" t="s">
        <v>14995</v>
      </c>
      <c r="LLL110" s="79" t="s">
        <v>14995</v>
      </c>
      <c r="LLM110" s="79" t="s">
        <v>14995</v>
      </c>
      <c r="LLN110" s="79" t="s">
        <v>14995</v>
      </c>
      <c r="LLO110" s="79" t="s">
        <v>14995</v>
      </c>
      <c r="LLP110" s="79" t="s">
        <v>14995</v>
      </c>
      <c r="LLQ110" s="79" t="s">
        <v>14995</v>
      </c>
      <c r="LLR110" s="79" t="s">
        <v>14995</v>
      </c>
      <c r="LLS110" s="79" t="s">
        <v>14995</v>
      </c>
      <c r="LLT110" s="79" t="s">
        <v>14995</v>
      </c>
      <c r="LLU110" s="79" t="s">
        <v>14995</v>
      </c>
      <c r="LLV110" s="79" t="s">
        <v>14995</v>
      </c>
      <c r="LLW110" s="79" t="s">
        <v>14995</v>
      </c>
      <c r="LLX110" s="79" t="s">
        <v>14995</v>
      </c>
      <c r="LLY110" s="79" t="s">
        <v>14995</v>
      </c>
      <c r="LLZ110" s="79" t="s">
        <v>14995</v>
      </c>
      <c r="LMA110" s="79" t="s">
        <v>14995</v>
      </c>
      <c r="LMB110" s="79" t="s">
        <v>14995</v>
      </c>
      <c r="LMC110" s="79" t="s">
        <v>14995</v>
      </c>
      <c r="LMD110" s="79" t="s">
        <v>14995</v>
      </c>
      <c r="LME110" s="79" t="s">
        <v>14995</v>
      </c>
      <c r="LMF110" s="79" t="s">
        <v>14995</v>
      </c>
      <c r="LMG110" s="79" t="s">
        <v>14995</v>
      </c>
      <c r="LMH110" s="79" t="s">
        <v>14995</v>
      </c>
      <c r="LMI110" s="79" t="s">
        <v>14995</v>
      </c>
      <c r="LMJ110" s="79" t="s">
        <v>14995</v>
      </c>
      <c r="LMK110" s="79" t="s">
        <v>14995</v>
      </c>
      <c r="LML110" s="79" t="s">
        <v>14995</v>
      </c>
      <c r="LMM110" s="79" t="s">
        <v>14995</v>
      </c>
      <c r="LMN110" s="79" t="s">
        <v>14995</v>
      </c>
      <c r="LMO110" s="79" t="s">
        <v>14995</v>
      </c>
      <c r="LMP110" s="79" t="s">
        <v>14995</v>
      </c>
      <c r="LMQ110" s="79" t="s">
        <v>14995</v>
      </c>
      <c r="LMR110" s="79" t="s">
        <v>14995</v>
      </c>
      <c r="LMS110" s="79" t="s">
        <v>14995</v>
      </c>
      <c r="LMT110" s="79" t="s">
        <v>14995</v>
      </c>
      <c r="LMU110" s="79" t="s">
        <v>14995</v>
      </c>
      <c r="LMV110" s="79" t="s">
        <v>14995</v>
      </c>
      <c r="LMW110" s="79" t="s">
        <v>14995</v>
      </c>
      <c r="LMX110" s="79" t="s">
        <v>14995</v>
      </c>
      <c r="LMY110" s="79" t="s">
        <v>14995</v>
      </c>
      <c r="LMZ110" s="79" t="s">
        <v>14995</v>
      </c>
      <c r="LNA110" s="79" t="s">
        <v>14995</v>
      </c>
      <c r="LNB110" s="79" t="s">
        <v>14995</v>
      </c>
      <c r="LNC110" s="79" t="s">
        <v>14995</v>
      </c>
      <c r="LND110" s="79" t="s">
        <v>14995</v>
      </c>
      <c r="LNE110" s="79" t="s">
        <v>14995</v>
      </c>
      <c r="LNF110" s="79" t="s">
        <v>14995</v>
      </c>
      <c r="LNG110" s="79" t="s">
        <v>14995</v>
      </c>
      <c r="LNH110" s="79" t="s">
        <v>14995</v>
      </c>
      <c r="LNI110" s="79" t="s">
        <v>14995</v>
      </c>
      <c r="LNJ110" s="79" t="s">
        <v>14995</v>
      </c>
      <c r="LNK110" s="79" t="s">
        <v>14995</v>
      </c>
      <c r="LNL110" s="79" t="s">
        <v>14995</v>
      </c>
      <c r="LNM110" s="79" t="s">
        <v>14995</v>
      </c>
      <c r="LNN110" s="79" t="s">
        <v>14995</v>
      </c>
      <c r="LNO110" s="79" t="s">
        <v>14995</v>
      </c>
      <c r="LNP110" s="79" t="s">
        <v>14995</v>
      </c>
      <c r="LNQ110" s="79" t="s">
        <v>14995</v>
      </c>
      <c r="LNR110" s="79" t="s">
        <v>14995</v>
      </c>
      <c r="LNS110" s="79" t="s">
        <v>14995</v>
      </c>
      <c r="LNT110" s="79" t="s">
        <v>14995</v>
      </c>
      <c r="LNU110" s="79" t="s">
        <v>14995</v>
      </c>
      <c r="LNV110" s="79" t="s">
        <v>14995</v>
      </c>
      <c r="LNW110" s="79" t="s">
        <v>14995</v>
      </c>
      <c r="LNX110" s="79" t="s">
        <v>14995</v>
      </c>
      <c r="LNY110" s="79" t="s">
        <v>14995</v>
      </c>
      <c r="LNZ110" s="79" t="s">
        <v>14995</v>
      </c>
      <c r="LOA110" s="79" t="s">
        <v>14995</v>
      </c>
      <c r="LOB110" s="79" t="s">
        <v>14995</v>
      </c>
      <c r="LOC110" s="79" t="s">
        <v>14995</v>
      </c>
      <c r="LOD110" s="79" t="s">
        <v>14995</v>
      </c>
      <c r="LOE110" s="79" t="s">
        <v>14995</v>
      </c>
      <c r="LOF110" s="79" t="s">
        <v>14995</v>
      </c>
      <c r="LOG110" s="79" t="s">
        <v>14995</v>
      </c>
      <c r="LOH110" s="79" t="s">
        <v>14995</v>
      </c>
      <c r="LOI110" s="79" t="s">
        <v>14995</v>
      </c>
      <c r="LOJ110" s="79" t="s">
        <v>14995</v>
      </c>
      <c r="LOK110" s="79" t="s">
        <v>14995</v>
      </c>
      <c r="LOL110" s="79" t="s">
        <v>14995</v>
      </c>
      <c r="LOM110" s="79" t="s">
        <v>14995</v>
      </c>
      <c r="LON110" s="79" t="s">
        <v>14995</v>
      </c>
      <c r="LOO110" s="79" t="s">
        <v>14995</v>
      </c>
      <c r="LOP110" s="79" t="s">
        <v>14995</v>
      </c>
      <c r="LOQ110" s="79" t="s">
        <v>14995</v>
      </c>
      <c r="LOR110" s="79" t="s">
        <v>14995</v>
      </c>
      <c r="LOS110" s="79" t="s">
        <v>14995</v>
      </c>
      <c r="LOT110" s="79" t="s">
        <v>14995</v>
      </c>
      <c r="LOU110" s="79" t="s">
        <v>14995</v>
      </c>
      <c r="LOV110" s="79" t="s">
        <v>14995</v>
      </c>
      <c r="LOW110" s="79" t="s">
        <v>14995</v>
      </c>
      <c r="LOX110" s="79" t="s">
        <v>14995</v>
      </c>
      <c r="LOY110" s="79" t="s">
        <v>14995</v>
      </c>
      <c r="LOZ110" s="79" t="s">
        <v>14995</v>
      </c>
      <c r="LPA110" s="79" t="s">
        <v>14995</v>
      </c>
      <c r="LPB110" s="79" t="s">
        <v>14995</v>
      </c>
      <c r="LPC110" s="79" t="s">
        <v>14995</v>
      </c>
      <c r="LPD110" s="79" t="s">
        <v>14995</v>
      </c>
      <c r="LPE110" s="79" t="s">
        <v>14995</v>
      </c>
      <c r="LPF110" s="79" t="s">
        <v>14995</v>
      </c>
      <c r="LPG110" s="79" t="s">
        <v>14995</v>
      </c>
      <c r="LPH110" s="79" t="s">
        <v>14995</v>
      </c>
      <c r="LPI110" s="79" t="s">
        <v>14995</v>
      </c>
      <c r="LPJ110" s="79" t="s">
        <v>14995</v>
      </c>
      <c r="LPK110" s="79" t="s">
        <v>14995</v>
      </c>
      <c r="LPL110" s="79" t="s">
        <v>14995</v>
      </c>
      <c r="LPM110" s="79" t="s">
        <v>14995</v>
      </c>
      <c r="LPN110" s="79" t="s">
        <v>14995</v>
      </c>
      <c r="LPO110" s="79" t="s">
        <v>14995</v>
      </c>
      <c r="LPP110" s="79" t="s">
        <v>14995</v>
      </c>
      <c r="LPQ110" s="79" t="s">
        <v>14995</v>
      </c>
      <c r="LPR110" s="79" t="s">
        <v>14995</v>
      </c>
      <c r="LPS110" s="79" t="s">
        <v>14995</v>
      </c>
      <c r="LPT110" s="79" t="s">
        <v>14995</v>
      </c>
      <c r="LPU110" s="79" t="s">
        <v>14995</v>
      </c>
      <c r="LPV110" s="79" t="s">
        <v>14995</v>
      </c>
      <c r="LPW110" s="79" t="s">
        <v>14995</v>
      </c>
      <c r="LPX110" s="79" t="s">
        <v>14995</v>
      </c>
      <c r="LPY110" s="79" t="s">
        <v>14995</v>
      </c>
      <c r="LPZ110" s="79" t="s">
        <v>14995</v>
      </c>
      <c r="LQA110" s="79" t="s">
        <v>14995</v>
      </c>
      <c r="LQB110" s="79" t="s">
        <v>14995</v>
      </c>
      <c r="LQC110" s="79" t="s">
        <v>14995</v>
      </c>
      <c r="LQD110" s="79" t="s">
        <v>14995</v>
      </c>
      <c r="LQE110" s="79" t="s">
        <v>14995</v>
      </c>
      <c r="LQF110" s="79" t="s">
        <v>14995</v>
      </c>
      <c r="LQG110" s="79" t="s">
        <v>14995</v>
      </c>
      <c r="LQH110" s="79" t="s">
        <v>14995</v>
      </c>
      <c r="LQI110" s="79" t="s">
        <v>14995</v>
      </c>
      <c r="LQJ110" s="79" t="s">
        <v>14995</v>
      </c>
      <c r="LQK110" s="79" t="s">
        <v>14995</v>
      </c>
      <c r="LQL110" s="79" t="s">
        <v>14995</v>
      </c>
      <c r="LQM110" s="79" t="s">
        <v>14995</v>
      </c>
      <c r="LQN110" s="79" t="s">
        <v>14995</v>
      </c>
      <c r="LQO110" s="79" t="s">
        <v>14995</v>
      </c>
      <c r="LQP110" s="79" t="s">
        <v>14995</v>
      </c>
      <c r="LQQ110" s="79" t="s">
        <v>14995</v>
      </c>
      <c r="LQR110" s="79" t="s">
        <v>14995</v>
      </c>
      <c r="LQS110" s="79" t="s">
        <v>14995</v>
      </c>
      <c r="LQT110" s="79" t="s">
        <v>14995</v>
      </c>
      <c r="LQU110" s="79" t="s">
        <v>14995</v>
      </c>
      <c r="LQV110" s="79" t="s">
        <v>14995</v>
      </c>
      <c r="LQW110" s="79" t="s">
        <v>14995</v>
      </c>
      <c r="LQX110" s="79" t="s">
        <v>14995</v>
      </c>
      <c r="LQY110" s="79" t="s">
        <v>14995</v>
      </c>
      <c r="LQZ110" s="79" t="s">
        <v>14995</v>
      </c>
      <c r="LRA110" s="79" t="s">
        <v>14995</v>
      </c>
      <c r="LRB110" s="79" t="s">
        <v>14995</v>
      </c>
      <c r="LRC110" s="79" t="s">
        <v>14995</v>
      </c>
      <c r="LRD110" s="79" t="s">
        <v>14995</v>
      </c>
      <c r="LRE110" s="79" t="s">
        <v>14995</v>
      </c>
      <c r="LRF110" s="79" t="s">
        <v>14995</v>
      </c>
      <c r="LRG110" s="79" t="s">
        <v>14995</v>
      </c>
      <c r="LRH110" s="79" t="s">
        <v>14995</v>
      </c>
      <c r="LRI110" s="79" t="s">
        <v>14995</v>
      </c>
      <c r="LRJ110" s="79" t="s">
        <v>14995</v>
      </c>
      <c r="LRK110" s="79" t="s">
        <v>14995</v>
      </c>
      <c r="LRL110" s="79" t="s">
        <v>14995</v>
      </c>
      <c r="LRM110" s="79" t="s">
        <v>14995</v>
      </c>
      <c r="LRN110" s="79" t="s">
        <v>14995</v>
      </c>
      <c r="LRO110" s="79" t="s">
        <v>14995</v>
      </c>
      <c r="LRP110" s="79" t="s">
        <v>14995</v>
      </c>
      <c r="LRQ110" s="79" t="s">
        <v>14995</v>
      </c>
      <c r="LRR110" s="79" t="s">
        <v>14995</v>
      </c>
      <c r="LRS110" s="79" t="s">
        <v>14995</v>
      </c>
      <c r="LRT110" s="79" t="s">
        <v>14995</v>
      </c>
      <c r="LRU110" s="79" t="s">
        <v>14995</v>
      </c>
      <c r="LRV110" s="79" t="s">
        <v>14995</v>
      </c>
      <c r="LRW110" s="79" t="s">
        <v>14995</v>
      </c>
      <c r="LRX110" s="79" t="s">
        <v>14995</v>
      </c>
      <c r="LRY110" s="79" t="s">
        <v>14995</v>
      </c>
      <c r="LRZ110" s="79" t="s">
        <v>14995</v>
      </c>
      <c r="LSA110" s="79" t="s">
        <v>14995</v>
      </c>
      <c r="LSB110" s="79" t="s">
        <v>14995</v>
      </c>
      <c r="LSC110" s="79" t="s">
        <v>14995</v>
      </c>
      <c r="LSD110" s="79" t="s">
        <v>14995</v>
      </c>
      <c r="LSE110" s="79" t="s">
        <v>14995</v>
      </c>
      <c r="LSF110" s="79" t="s">
        <v>14995</v>
      </c>
      <c r="LSG110" s="79" t="s">
        <v>14995</v>
      </c>
      <c r="LSH110" s="79" t="s">
        <v>14995</v>
      </c>
      <c r="LSI110" s="79" t="s">
        <v>14995</v>
      </c>
      <c r="LSJ110" s="79" t="s">
        <v>14995</v>
      </c>
      <c r="LSK110" s="79" t="s">
        <v>14995</v>
      </c>
      <c r="LSL110" s="79" t="s">
        <v>14995</v>
      </c>
      <c r="LSM110" s="79" t="s">
        <v>14995</v>
      </c>
      <c r="LSN110" s="79" t="s">
        <v>14995</v>
      </c>
      <c r="LSO110" s="79" t="s">
        <v>14995</v>
      </c>
      <c r="LSP110" s="79" t="s">
        <v>14995</v>
      </c>
      <c r="LSQ110" s="79" t="s">
        <v>14995</v>
      </c>
      <c r="LSR110" s="79" t="s">
        <v>14995</v>
      </c>
      <c r="LSS110" s="79" t="s">
        <v>14995</v>
      </c>
      <c r="LST110" s="79" t="s">
        <v>14995</v>
      </c>
      <c r="LSU110" s="79" t="s">
        <v>14995</v>
      </c>
      <c r="LSV110" s="79" t="s">
        <v>14995</v>
      </c>
      <c r="LSW110" s="79" t="s">
        <v>14995</v>
      </c>
      <c r="LSX110" s="79" t="s">
        <v>14995</v>
      </c>
      <c r="LSY110" s="79" t="s">
        <v>14995</v>
      </c>
      <c r="LSZ110" s="79" t="s">
        <v>14995</v>
      </c>
      <c r="LTA110" s="79" t="s">
        <v>14995</v>
      </c>
      <c r="LTB110" s="79" t="s">
        <v>14995</v>
      </c>
      <c r="LTC110" s="79" t="s">
        <v>14995</v>
      </c>
      <c r="LTD110" s="79" t="s">
        <v>14995</v>
      </c>
      <c r="LTE110" s="79" t="s">
        <v>14995</v>
      </c>
      <c r="LTF110" s="79" t="s">
        <v>14995</v>
      </c>
      <c r="LTG110" s="79" t="s">
        <v>14995</v>
      </c>
      <c r="LTH110" s="79" t="s">
        <v>14995</v>
      </c>
      <c r="LTI110" s="79" t="s">
        <v>14995</v>
      </c>
      <c r="LTJ110" s="79" t="s">
        <v>14995</v>
      </c>
      <c r="LTK110" s="79" t="s">
        <v>14995</v>
      </c>
      <c r="LTL110" s="79" t="s">
        <v>14995</v>
      </c>
      <c r="LTM110" s="79" t="s">
        <v>14995</v>
      </c>
      <c r="LTN110" s="79" t="s">
        <v>14995</v>
      </c>
      <c r="LTO110" s="79" t="s">
        <v>14995</v>
      </c>
      <c r="LTP110" s="79" t="s">
        <v>14995</v>
      </c>
      <c r="LTQ110" s="79" t="s">
        <v>14995</v>
      </c>
      <c r="LTR110" s="79" t="s">
        <v>14995</v>
      </c>
      <c r="LTS110" s="79" t="s">
        <v>14995</v>
      </c>
      <c r="LTT110" s="79" t="s">
        <v>14995</v>
      </c>
      <c r="LTU110" s="79" t="s">
        <v>14995</v>
      </c>
      <c r="LTV110" s="79" t="s">
        <v>14995</v>
      </c>
      <c r="LTW110" s="79" t="s">
        <v>14995</v>
      </c>
      <c r="LTX110" s="79" t="s">
        <v>14995</v>
      </c>
      <c r="LTY110" s="79" t="s">
        <v>14995</v>
      </c>
      <c r="LTZ110" s="79" t="s">
        <v>14995</v>
      </c>
      <c r="LUA110" s="79" t="s">
        <v>14995</v>
      </c>
      <c r="LUB110" s="79" t="s">
        <v>14995</v>
      </c>
      <c r="LUC110" s="79" t="s">
        <v>14995</v>
      </c>
      <c r="LUD110" s="79" t="s">
        <v>14995</v>
      </c>
      <c r="LUE110" s="79" t="s">
        <v>14995</v>
      </c>
      <c r="LUF110" s="79" t="s">
        <v>14995</v>
      </c>
      <c r="LUG110" s="79" t="s">
        <v>14995</v>
      </c>
      <c r="LUH110" s="79" t="s">
        <v>14995</v>
      </c>
      <c r="LUI110" s="79" t="s">
        <v>14995</v>
      </c>
      <c r="LUJ110" s="79" t="s">
        <v>14995</v>
      </c>
      <c r="LUK110" s="79" t="s">
        <v>14995</v>
      </c>
      <c r="LUL110" s="79" t="s">
        <v>14995</v>
      </c>
      <c r="LUM110" s="79" t="s">
        <v>14995</v>
      </c>
      <c r="LUN110" s="79" t="s">
        <v>14995</v>
      </c>
      <c r="LUO110" s="79" t="s">
        <v>14995</v>
      </c>
      <c r="LUP110" s="79" t="s">
        <v>14995</v>
      </c>
      <c r="LUQ110" s="79" t="s">
        <v>14995</v>
      </c>
      <c r="LUR110" s="79" t="s">
        <v>14995</v>
      </c>
      <c r="LUS110" s="79" t="s">
        <v>14995</v>
      </c>
      <c r="LUT110" s="79" t="s">
        <v>14995</v>
      </c>
      <c r="LUU110" s="79" t="s">
        <v>14995</v>
      </c>
      <c r="LUV110" s="79" t="s">
        <v>14995</v>
      </c>
      <c r="LUW110" s="79" t="s">
        <v>14995</v>
      </c>
      <c r="LUX110" s="79" t="s">
        <v>14995</v>
      </c>
      <c r="LUY110" s="79" t="s">
        <v>14995</v>
      </c>
      <c r="LUZ110" s="79" t="s">
        <v>14995</v>
      </c>
      <c r="LVA110" s="79" t="s">
        <v>14995</v>
      </c>
      <c r="LVB110" s="79" t="s">
        <v>14995</v>
      </c>
      <c r="LVC110" s="79" t="s">
        <v>14995</v>
      </c>
      <c r="LVD110" s="79" t="s">
        <v>14995</v>
      </c>
      <c r="LVE110" s="79" t="s">
        <v>14995</v>
      </c>
      <c r="LVF110" s="79" t="s">
        <v>14995</v>
      </c>
      <c r="LVG110" s="79" t="s">
        <v>14995</v>
      </c>
      <c r="LVH110" s="79" t="s">
        <v>14995</v>
      </c>
      <c r="LVI110" s="79" t="s">
        <v>14995</v>
      </c>
      <c r="LVJ110" s="79" t="s">
        <v>14995</v>
      </c>
      <c r="LVK110" s="79" t="s">
        <v>14995</v>
      </c>
      <c r="LVL110" s="79" t="s">
        <v>14995</v>
      </c>
      <c r="LVM110" s="79" t="s">
        <v>14995</v>
      </c>
      <c r="LVN110" s="79" t="s">
        <v>14995</v>
      </c>
      <c r="LVO110" s="79" t="s">
        <v>14995</v>
      </c>
      <c r="LVP110" s="79" t="s">
        <v>14995</v>
      </c>
      <c r="LVQ110" s="79" t="s">
        <v>14995</v>
      </c>
      <c r="LVR110" s="79" t="s">
        <v>14995</v>
      </c>
      <c r="LVS110" s="79" t="s">
        <v>14995</v>
      </c>
      <c r="LVT110" s="79" t="s">
        <v>14995</v>
      </c>
      <c r="LVU110" s="79" t="s">
        <v>14995</v>
      </c>
      <c r="LVV110" s="79" t="s">
        <v>14995</v>
      </c>
      <c r="LVW110" s="79" t="s">
        <v>14995</v>
      </c>
      <c r="LVX110" s="79" t="s">
        <v>14995</v>
      </c>
      <c r="LVY110" s="79" t="s">
        <v>14995</v>
      </c>
      <c r="LVZ110" s="79" t="s">
        <v>14995</v>
      </c>
      <c r="LWA110" s="79" t="s">
        <v>14995</v>
      </c>
      <c r="LWB110" s="79" t="s">
        <v>14995</v>
      </c>
      <c r="LWC110" s="79" t="s">
        <v>14995</v>
      </c>
      <c r="LWD110" s="79" t="s">
        <v>14995</v>
      </c>
      <c r="LWE110" s="79" t="s">
        <v>14995</v>
      </c>
      <c r="LWF110" s="79" t="s">
        <v>14995</v>
      </c>
      <c r="LWG110" s="79" t="s">
        <v>14995</v>
      </c>
      <c r="LWH110" s="79" t="s">
        <v>14995</v>
      </c>
      <c r="LWI110" s="79" t="s">
        <v>14995</v>
      </c>
      <c r="LWJ110" s="79" t="s">
        <v>14995</v>
      </c>
      <c r="LWK110" s="79" t="s">
        <v>14995</v>
      </c>
      <c r="LWL110" s="79" t="s">
        <v>14995</v>
      </c>
      <c r="LWM110" s="79" t="s">
        <v>14995</v>
      </c>
      <c r="LWN110" s="79" t="s">
        <v>14995</v>
      </c>
      <c r="LWO110" s="79" t="s">
        <v>14995</v>
      </c>
      <c r="LWP110" s="79" t="s">
        <v>14995</v>
      </c>
      <c r="LWQ110" s="79" t="s">
        <v>14995</v>
      </c>
      <c r="LWR110" s="79" t="s">
        <v>14995</v>
      </c>
      <c r="LWS110" s="79" t="s">
        <v>14995</v>
      </c>
      <c r="LWT110" s="79" t="s">
        <v>14995</v>
      </c>
      <c r="LWU110" s="79" t="s">
        <v>14995</v>
      </c>
      <c r="LWV110" s="79" t="s">
        <v>14995</v>
      </c>
      <c r="LWW110" s="79" t="s">
        <v>14995</v>
      </c>
      <c r="LWX110" s="79" t="s">
        <v>14995</v>
      </c>
      <c r="LWY110" s="79" t="s">
        <v>14995</v>
      </c>
      <c r="LWZ110" s="79" t="s">
        <v>14995</v>
      </c>
      <c r="LXA110" s="79" t="s">
        <v>14995</v>
      </c>
      <c r="LXB110" s="79" t="s">
        <v>14995</v>
      </c>
      <c r="LXC110" s="79" t="s">
        <v>14995</v>
      </c>
      <c r="LXD110" s="79" t="s">
        <v>14995</v>
      </c>
      <c r="LXE110" s="79" t="s">
        <v>14995</v>
      </c>
      <c r="LXF110" s="79" t="s">
        <v>14995</v>
      </c>
      <c r="LXG110" s="79" t="s">
        <v>14995</v>
      </c>
      <c r="LXH110" s="79" t="s">
        <v>14995</v>
      </c>
      <c r="LXI110" s="79" t="s">
        <v>14995</v>
      </c>
      <c r="LXJ110" s="79" t="s">
        <v>14995</v>
      </c>
      <c r="LXK110" s="79" t="s">
        <v>14995</v>
      </c>
      <c r="LXL110" s="79" t="s">
        <v>14995</v>
      </c>
      <c r="LXM110" s="79" t="s">
        <v>14995</v>
      </c>
      <c r="LXN110" s="79" t="s">
        <v>14995</v>
      </c>
      <c r="LXO110" s="79" t="s">
        <v>14995</v>
      </c>
      <c r="LXP110" s="79" t="s">
        <v>14995</v>
      </c>
      <c r="LXQ110" s="79" t="s">
        <v>14995</v>
      </c>
      <c r="LXR110" s="79" t="s">
        <v>14995</v>
      </c>
      <c r="LXS110" s="79" t="s">
        <v>14995</v>
      </c>
      <c r="LXT110" s="79" t="s">
        <v>14995</v>
      </c>
      <c r="LXU110" s="79" t="s">
        <v>14995</v>
      </c>
      <c r="LXV110" s="79" t="s">
        <v>14995</v>
      </c>
      <c r="LXW110" s="79" t="s">
        <v>14995</v>
      </c>
      <c r="LXX110" s="79" t="s">
        <v>14995</v>
      </c>
      <c r="LXY110" s="79" t="s">
        <v>14995</v>
      </c>
      <c r="LXZ110" s="79" t="s">
        <v>14995</v>
      </c>
      <c r="LYA110" s="79" t="s">
        <v>14995</v>
      </c>
      <c r="LYB110" s="79" t="s">
        <v>14995</v>
      </c>
      <c r="LYC110" s="79" t="s">
        <v>14995</v>
      </c>
      <c r="LYD110" s="79" t="s">
        <v>14995</v>
      </c>
      <c r="LYE110" s="79" t="s">
        <v>14995</v>
      </c>
      <c r="LYF110" s="79" t="s">
        <v>14995</v>
      </c>
      <c r="LYG110" s="79" t="s">
        <v>14995</v>
      </c>
      <c r="LYH110" s="79" t="s">
        <v>14995</v>
      </c>
      <c r="LYI110" s="79" t="s">
        <v>14995</v>
      </c>
      <c r="LYJ110" s="79" t="s">
        <v>14995</v>
      </c>
      <c r="LYK110" s="79" t="s">
        <v>14995</v>
      </c>
      <c r="LYL110" s="79" t="s">
        <v>14995</v>
      </c>
      <c r="LYM110" s="79" t="s">
        <v>14995</v>
      </c>
      <c r="LYN110" s="79" t="s">
        <v>14995</v>
      </c>
      <c r="LYO110" s="79" t="s">
        <v>14995</v>
      </c>
      <c r="LYP110" s="79" t="s">
        <v>14995</v>
      </c>
      <c r="LYQ110" s="79" t="s">
        <v>14995</v>
      </c>
      <c r="LYR110" s="79" t="s">
        <v>14995</v>
      </c>
      <c r="LYS110" s="79" t="s">
        <v>14995</v>
      </c>
      <c r="LYT110" s="79" t="s">
        <v>14995</v>
      </c>
      <c r="LYU110" s="79" t="s">
        <v>14995</v>
      </c>
      <c r="LYV110" s="79" t="s">
        <v>14995</v>
      </c>
      <c r="LYW110" s="79" t="s">
        <v>14995</v>
      </c>
      <c r="LYX110" s="79" t="s">
        <v>14995</v>
      </c>
      <c r="LYY110" s="79" t="s">
        <v>14995</v>
      </c>
      <c r="LYZ110" s="79" t="s">
        <v>14995</v>
      </c>
      <c r="LZA110" s="79" t="s">
        <v>14995</v>
      </c>
      <c r="LZB110" s="79" t="s">
        <v>14995</v>
      </c>
      <c r="LZC110" s="79" t="s">
        <v>14995</v>
      </c>
      <c r="LZD110" s="79" t="s">
        <v>14995</v>
      </c>
      <c r="LZE110" s="79" t="s">
        <v>14995</v>
      </c>
      <c r="LZF110" s="79" t="s">
        <v>14995</v>
      </c>
      <c r="LZG110" s="79" t="s">
        <v>14995</v>
      </c>
      <c r="LZH110" s="79" t="s">
        <v>14995</v>
      </c>
      <c r="LZI110" s="79" t="s">
        <v>14995</v>
      </c>
      <c r="LZJ110" s="79" t="s">
        <v>14995</v>
      </c>
      <c r="LZK110" s="79" t="s">
        <v>14995</v>
      </c>
      <c r="LZL110" s="79" t="s">
        <v>14995</v>
      </c>
      <c r="LZM110" s="79" t="s">
        <v>14995</v>
      </c>
      <c r="LZN110" s="79" t="s">
        <v>14995</v>
      </c>
      <c r="LZO110" s="79" t="s">
        <v>14995</v>
      </c>
      <c r="LZP110" s="79" t="s">
        <v>14995</v>
      </c>
      <c r="LZQ110" s="79" t="s">
        <v>14995</v>
      </c>
      <c r="LZR110" s="79" t="s">
        <v>14995</v>
      </c>
      <c r="LZS110" s="79" t="s">
        <v>14995</v>
      </c>
      <c r="LZT110" s="79" t="s">
        <v>14995</v>
      </c>
      <c r="LZU110" s="79" t="s">
        <v>14995</v>
      </c>
      <c r="LZV110" s="79" t="s">
        <v>14995</v>
      </c>
      <c r="LZW110" s="79" t="s">
        <v>14995</v>
      </c>
      <c r="LZX110" s="79" t="s">
        <v>14995</v>
      </c>
      <c r="LZY110" s="79" t="s">
        <v>14995</v>
      </c>
      <c r="LZZ110" s="79" t="s">
        <v>14995</v>
      </c>
      <c r="MAA110" s="79" t="s">
        <v>14995</v>
      </c>
      <c r="MAB110" s="79" t="s">
        <v>14995</v>
      </c>
      <c r="MAC110" s="79" t="s">
        <v>14995</v>
      </c>
      <c r="MAD110" s="79" t="s">
        <v>14995</v>
      </c>
      <c r="MAE110" s="79" t="s">
        <v>14995</v>
      </c>
      <c r="MAF110" s="79" t="s">
        <v>14995</v>
      </c>
      <c r="MAG110" s="79" t="s">
        <v>14995</v>
      </c>
      <c r="MAH110" s="79" t="s">
        <v>14995</v>
      </c>
      <c r="MAI110" s="79" t="s">
        <v>14995</v>
      </c>
      <c r="MAJ110" s="79" t="s">
        <v>14995</v>
      </c>
      <c r="MAK110" s="79" t="s">
        <v>14995</v>
      </c>
      <c r="MAL110" s="79" t="s">
        <v>14995</v>
      </c>
      <c r="MAM110" s="79" t="s">
        <v>14995</v>
      </c>
      <c r="MAN110" s="79" t="s">
        <v>14995</v>
      </c>
      <c r="MAO110" s="79" t="s">
        <v>14995</v>
      </c>
      <c r="MAP110" s="79" t="s">
        <v>14995</v>
      </c>
      <c r="MAQ110" s="79" t="s">
        <v>14995</v>
      </c>
      <c r="MAR110" s="79" t="s">
        <v>14995</v>
      </c>
      <c r="MAS110" s="79" t="s">
        <v>14995</v>
      </c>
      <c r="MAT110" s="79" t="s">
        <v>14995</v>
      </c>
      <c r="MAU110" s="79" t="s">
        <v>14995</v>
      </c>
      <c r="MAV110" s="79" t="s">
        <v>14995</v>
      </c>
      <c r="MAW110" s="79" t="s">
        <v>14995</v>
      </c>
      <c r="MAX110" s="79" t="s">
        <v>14995</v>
      </c>
      <c r="MAY110" s="79" t="s">
        <v>14995</v>
      </c>
      <c r="MAZ110" s="79" t="s">
        <v>14995</v>
      </c>
      <c r="MBA110" s="79" t="s">
        <v>14995</v>
      </c>
      <c r="MBB110" s="79" t="s">
        <v>14995</v>
      </c>
      <c r="MBC110" s="79" t="s">
        <v>14995</v>
      </c>
      <c r="MBD110" s="79" t="s">
        <v>14995</v>
      </c>
      <c r="MBE110" s="79" t="s">
        <v>14995</v>
      </c>
      <c r="MBF110" s="79" t="s">
        <v>14995</v>
      </c>
      <c r="MBG110" s="79" t="s">
        <v>14995</v>
      </c>
      <c r="MBH110" s="79" t="s">
        <v>14995</v>
      </c>
      <c r="MBI110" s="79" t="s">
        <v>14995</v>
      </c>
      <c r="MBJ110" s="79" t="s">
        <v>14995</v>
      </c>
      <c r="MBK110" s="79" t="s">
        <v>14995</v>
      </c>
      <c r="MBL110" s="79" t="s">
        <v>14995</v>
      </c>
      <c r="MBM110" s="79" t="s">
        <v>14995</v>
      </c>
      <c r="MBN110" s="79" t="s">
        <v>14995</v>
      </c>
      <c r="MBO110" s="79" t="s">
        <v>14995</v>
      </c>
      <c r="MBP110" s="79" t="s">
        <v>14995</v>
      </c>
      <c r="MBQ110" s="79" t="s">
        <v>14995</v>
      </c>
      <c r="MBR110" s="79" t="s">
        <v>14995</v>
      </c>
      <c r="MBS110" s="79" t="s">
        <v>14995</v>
      </c>
      <c r="MBT110" s="79" t="s">
        <v>14995</v>
      </c>
      <c r="MBU110" s="79" t="s">
        <v>14995</v>
      </c>
      <c r="MBV110" s="79" t="s">
        <v>14995</v>
      </c>
      <c r="MBW110" s="79" t="s">
        <v>14995</v>
      </c>
      <c r="MBX110" s="79" t="s">
        <v>14995</v>
      </c>
      <c r="MBY110" s="79" t="s">
        <v>14995</v>
      </c>
      <c r="MBZ110" s="79" t="s">
        <v>14995</v>
      </c>
      <c r="MCA110" s="79" t="s">
        <v>14995</v>
      </c>
      <c r="MCB110" s="79" t="s">
        <v>14995</v>
      </c>
      <c r="MCC110" s="79" t="s">
        <v>14995</v>
      </c>
      <c r="MCD110" s="79" t="s">
        <v>14995</v>
      </c>
      <c r="MCE110" s="79" t="s">
        <v>14995</v>
      </c>
      <c r="MCF110" s="79" t="s">
        <v>14995</v>
      </c>
      <c r="MCG110" s="79" t="s">
        <v>14995</v>
      </c>
      <c r="MCH110" s="79" t="s">
        <v>14995</v>
      </c>
      <c r="MCI110" s="79" t="s">
        <v>14995</v>
      </c>
      <c r="MCJ110" s="79" t="s">
        <v>14995</v>
      </c>
      <c r="MCK110" s="79" t="s">
        <v>14995</v>
      </c>
      <c r="MCL110" s="79" t="s">
        <v>14995</v>
      </c>
      <c r="MCM110" s="79" t="s">
        <v>14995</v>
      </c>
      <c r="MCN110" s="79" t="s">
        <v>14995</v>
      </c>
      <c r="MCO110" s="79" t="s">
        <v>14995</v>
      </c>
      <c r="MCP110" s="79" t="s">
        <v>14995</v>
      </c>
      <c r="MCQ110" s="79" t="s">
        <v>14995</v>
      </c>
      <c r="MCR110" s="79" t="s">
        <v>14995</v>
      </c>
      <c r="MCS110" s="79" t="s">
        <v>14995</v>
      </c>
      <c r="MCT110" s="79" t="s">
        <v>14995</v>
      </c>
      <c r="MCU110" s="79" t="s">
        <v>14995</v>
      </c>
      <c r="MCV110" s="79" t="s">
        <v>14995</v>
      </c>
      <c r="MCW110" s="79" t="s">
        <v>14995</v>
      </c>
      <c r="MCX110" s="79" t="s">
        <v>14995</v>
      </c>
      <c r="MCY110" s="79" t="s">
        <v>14995</v>
      </c>
      <c r="MCZ110" s="79" t="s">
        <v>14995</v>
      </c>
      <c r="MDA110" s="79" t="s">
        <v>14995</v>
      </c>
      <c r="MDB110" s="79" t="s">
        <v>14995</v>
      </c>
      <c r="MDC110" s="79" t="s">
        <v>14995</v>
      </c>
      <c r="MDD110" s="79" t="s">
        <v>14995</v>
      </c>
      <c r="MDE110" s="79" t="s">
        <v>14995</v>
      </c>
      <c r="MDF110" s="79" t="s">
        <v>14995</v>
      </c>
      <c r="MDG110" s="79" t="s">
        <v>14995</v>
      </c>
      <c r="MDH110" s="79" t="s">
        <v>14995</v>
      </c>
      <c r="MDI110" s="79" t="s">
        <v>14995</v>
      </c>
      <c r="MDJ110" s="79" t="s">
        <v>14995</v>
      </c>
      <c r="MDK110" s="79" t="s">
        <v>14995</v>
      </c>
      <c r="MDL110" s="79" t="s">
        <v>14995</v>
      </c>
      <c r="MDM110" s="79" t="s">
        <v>14995</v>
      </c>
      <c r="MDN110" s="79" t="s">
        <v>14995</v>
      </c>
      <c r="MDO110" s="79" t="s">
        <v>14995</v>
      </c>
      <c r="MDP110" s="79" t="s">
        <v>14995</v>
      </c>
      <c r="MDQ110" s="79" t="s">
        <v>14995</v>
      </c>
      <c r="MDR110" s="79" t="s">
        <v>14995</v>
      </c>
      <c r="MDS110" s="79" t="s">
        <v>14995</v>
      </c>
      <c r="MDT110" s="79" t="s">
        <v>14995</v>
      </c>
      <c r="MDU110" s="79" t="s">
        <v>14995</v>
      </c>
      <c r="MDV110" s="79" t="s">
        <v>14995</v>
      </c>
      <c r="MDW110" s="79" t="s">
        <v>14995</v>
      </c>
      <c r="MDX110" s="79" t="s">
        <v>14995</v>
      </c>
      <c r="MDY110" s="79" t="s">
        <v>14995</v>
      </c>
      <c r="MDZ110" s="79" t="s">
        <v>14995</v>
      </c>
      <c r="MEA110" s="79" t="s">
        <v>14995</v>
      </c>
      <c r="MEB110" s="79" t="s">
        <v>14995</v>
      </c>
      <c r="MEC110" s="79" t="s">
        <v>14995</v>
      </c>
      <c r="MED110" s="79" t="s">
        <v>14995</v>
      </c>
      <c r="MEE110" s="79" t="s">
        <v>14995</v>
      </c>
      <c r="MEF110" s="79" t="s">
        <v>14995</v>
      </c>
      <c r="MEG110" s="79" t="s">
        <v>14995</v>
      </c>
      <c r="MEH110" s="79" t="s">
        <v>14995</v>
      </c>
      <c r="MEI110" s="79" t="s">
        <v>14995</v>
      </c>
      <c r="MEJ110" s="79" t="s">
        <v>14995</v>
      </c>
      <c r="MEK110" s="79" t="s">
        <v>14995</v>
      </c>
      <c r="MEL110" s="79" t="s">
        <v>14995</v>
      </c>
      <c r="MEM110" s="79" t="s">
        <v>14995</v>
      </c>
      <c r="MEN110" s="79" t="s">
        <v>14995</v>
      </c>
      <c r="MEO110" s="79" t="s">
        <v>14995</v>
      </c>
      <c r="MEP110" s="79" t="s">
        <v>14995</v>
      </c>
      <c r="MEQ110" s="79" t="s">
        <v>14995</v>
      </c>
      <c r="MER110" s="79" t="s">
        <v>14995</v>
      </c>
      <c r="MES110" s="79" t="s">
        <v>14995</v>
      </c>
      <c r="MET110" s="79" t="s">
        <v>14995</v>
      </c>
      <c r="MEU110" s="79" t="s">
        <v>14995</v>
      </c>
      <c r="MEV110" s="79" t="s">
        <v>14995</v>
      </c>
      <c r="MEW110" s="79" t="s">
        <v>14995</v>
      </c>
      <c r="MEX110" s="79" t="s">
        <v>14995</v>
      </c>
      <c r="MEY110" s="79" t="s">
        <v>14995</v>
      </c>
      <c r="MEZ110" s="79" t="s">
        <v>14995</v>
      </c>
      <c r="MFA110" s="79" t="s">
        <v>14995</v>
      </c>
      <c r="MFB110" s="79" t="s">
        <v>14995</v>
      </c>
      <c r="MFC110" s="79" t="s">
        <v>14995</v>
      </c>
      <c r="MFD110" s="79" t="s">
        <v>14995</v>
      </c>
      <c r="MFE110" s="79" t="s">
        <v>14995</v>
      </c>
      <c r="MFF110" s="79" t="s">
        <v>14995</v>
      </c>
      <c r="MFG110" s="79" t="s">
        <v>14995</v>
      </c>
      <c r="MFH110" s="79" t="s">
        <v>14995</v>
      </c>
      <c r="MFI110" s="79" t="s">
        <v>14995</v>
      </c>
      <c r="MFJ110" s="79" t="s">
        <v>14995</v>
      </c>
      <c r="MFK110" s="79" t="s">
        <v>14995</v>
      </c>
      <c r="MFL110" s="79" t="s">
        <v>14995</v>
      </c>
      <c r="MFM110" s="79" t="s">
        <v>14995</v>
      </c>
      <c r="MFN110" s="79" t="s">
        <v>14995</v>
      </c>
      <c r="MFO110" s="79" t="s">
        <v>14995</v>
      </c>
      <c r="MFP110" s="79" t="s">
        <v>14995</v>
      </c>
      <c r="MFQ110" s="79" t="s">
        <v>14995</v>
      </c>
      <c r="MFR110" s="79" t="s">
        <v>14995</v>
      </c>
      <c r="MFS110" s="79" t="s">
        <v>14995</v>
      </c>
      <c r="MFT110" s="79" t="s">
        <v>14995</v>
      </c>
      <c r="MFU110" s="79" t="s">
        <v>14995</v>
      </c>
      <c r="MFV110" s="79" t="s">
        <v>14995</v>
      </c>
      <c r="MFW110" s="79" t="s">
        <v>14995</v>
      </c>
      <c r="MFX110" s="79" t="s">
        <v>14995</v>
      </c>
      <c r="MFY110" s="79" t="s">
        <v>14995</v>
      </c>
      <c r="MFZ110" s="79" t="s">
        <v>14995</v>
      </c>
      <c r="MGA110" s="79" t="s">
        <v>14995</v>
      </c>
      <c r="MGB110" s="79" t="s">
        <v>14995</v>
      </c>
      <c r="MGC110" s="79" t="s">
        <v>14995</v>
      </c>
      <c r="MGD110" s="79" t="s">
        <v>14995</v>
      </c>
      <c r="MGE110" s="79" t="s">
        <v>14995</v>
      </c>
      <c r="MGF110" s="79" t="s">
        <v>14995</v>
      </c>
      <c r="MGG110" s="79" t="s">
        <v>14995</v>
      </c>
      <c r="MGH110" s="79" t="s">
        <v>14995</v>
      </c>
      <c r="MGI110" s="79" t="s">
        <v>14995</v>
      </c>
      <c r="MGJ110" s="79" t="s">
        <v>14995</v>
      </c>
      <c r="MGK110" s="79" t="s">
        <v>14995</v>
      </c>
      <c r="MGL110" s="79" t="s">
        <v>14995</v>
      </c>
      <c r="MGM110" s="79" t="s">
        <v>14995</v>
      </c>
      <c r="MGN110" s="79" t="s">
        <v>14995</v>
      </c>
      <c r="MGO110" s="79" t="s">
        <v>14995</v>
      </c>
      <c r="MGP110" s="79" t="s">
        <v>14995</v>
      </c>
      <c r="MGQ110" s="79" t="s">
        <v>14995</v>
      </c>
      <c r="MGR110" s="79" t="s">
        <v>14995</v>
      </c>
      <c r="MGS110" s="79" t="s">
        <v>14995</v>
      </c>
      <c r="MGT110" s="79" t="s">
        <v>14995</v>
      </c>
      <c r="MGU110" s="79" t="s">
        <v>14995</v>
      </c>
      <c r="MGV110" s="79" t="s">
        <v>14995</v>
      </c>
      <c r="MGW110" s="79" t="s">
        <v>14995</v>
      </c>
      <c r="MGX110" s="79" t="s">
        <v>14995</v>
      </c>
      <c r="MGY110" s="79" t="s">
        <v>14995</v>
      </c>
      <c r="MGZ110" s="79" t="s">
        <v>14995</v>
      </c>
      <c r="MHA110" s="79" t="s">
        <v>14995</v>
      </c>
      <c r="MHB110" s="79" t="s">
        <v>14995</v>
      </c>
      <c r="MHC110" s="79" t="s">
        <v>14995</v>
      </c>
      <c r="MHD110" s="79" t="s">
        <v>14995</v>
      </c>
      <c r="MHE110" s="79" t="s">
        <v>14995</v>
      </c>
      <c r="MHF110" s="79" t="s">
        <v>14995</v>
      </c>
      <c r="MHG110" s="79" t="s">
        <v>14995</v>
      </c>
      <c r="MHH110" s="79" t="s">
        <v>14995</v>
      </c>
      <c r="MHI110" s="79" t="s">
        <v>14995</v>
      </c>
      <c r="MHJ110" s="79" t="s">
        <v>14995</v>
      </c>
      <c r="MHK110" s="79" t="s">
        <v>14995</v>
      </c>
      <c r="MHL110" s="79" t="s">
        <v>14995</v>
      </c>
      <c r="MHM110" s="79" t="s">
        <v>14995</v>
      </c>
      <c r="MHN110" s="79" t="s">
        <v>14995</v>
      </c>
      <c r="MHO110" s="79" t="s">
        <v>14995</v>
      </c>
      <c r="MHP110" s="79" t="s">
        <v>14995</v>
      </c>
      <c r="MHQ110" s="79" t="s">
        <v>14995</v>
      </c>
      <c r="MHR110" s="79" t="s">
        <v>14995</v>
      </c>
      <c r="MHS110" s="79" t="s">
        <v>14995</v>
      </c>
      <c r="MHT110" s="79" t="s">
        <v>14995</v>
      </c>
      <c r="MHU110" s="79" t="s">
        <v>14995</v>
      </c>
      <c r="MHV110" s="79" t="s">
        <v>14995</v>
      </c>
      <c r="MHW110" s="79" t="s">
        <v>14995</v>
      </c>
      <c r="MHX110" s="79" t="s">
        <v>14995</v>
      </c>
      <c r="MHY110" s="79" t="s">
        <v>14995</v>
      </c>
      <c r="MHZ110" s="79" t="s">
        <v>14995</v>
      </c>
      <c r="MIA110" s="79" t="s">
        <v>14995</v>
      </c>
      <c r="MIB110" s="79" t="s">
        <v>14995</v>
      </c>
      <c r="MIC110" s="79" t="s">
        <v>14995</v>
      </c>
      <c r="MID110" s="79" t="s">
        <v>14995</v>
      </c>
      <c r="MIE110" s="79" t="s">
        <v>14995</v>
      </c>
      <c r="MIF110" s="79" t="s">
        <v>14995</v>
      </c>
      <c r="MIG110" s="79" t="s">
        <v>14995</v>
      </c>
      <c r="MIH110" s="79" t="s">
        <v>14995</v>
      </c>
      <c r="MII110" s="79" t="s">
        <v>14995</v>
      </c>
      <c r="MIJ110" s="79" t="s">
        <v>14995</v>
      </c>
      <c r="MIK110" s="79" t="s">
        <v>14995</v>
      </c>
      <c r="MIL110" s="79" t="s">
        <v>14995</v>
      </c>
      <c r="MIM110" s="79" t="s">
        <v>14995</v>
      </c>
      <c r="MIN110" s="79" t="s">
        <v>14995</v>
      </c>
      <c r="MIO110" s="79" t="s">
        <v>14995</v>
      </c>
      <c r="MIP110" s="79" t="s">
        <v>14995</v>
      </c>
      <c r="MIQ110" s="79" t="s">
        <v>14995</v>
      </c>
      <c r="MIR110" s="79" t="s">
        <v>14995</v>
      </c>
      <c r="MIS110" s="79" t="s">
        <v>14995</v>
      </c>
      <c r="MIT110" s="79" t="s">
        <v>14995</v>
      </c>
      <c r="MIU110" s="79" t="s">
        <v>14995</v>
      </c>
      <c r="MIV110" s="79" t="s">
        <v>14995</v>
      </c>
      <c r="MIW110" s="79" t="s">
        <v>14995</v>
      </c>
      <c r="MIX110" s="79" t="s">
        <v>14995</v>
      </c>
      <c r="MIY110" s="79" t="s">
        <v>14995</v>
      </c>
      <c r="MIZ110" s="79" t="s">
        <v>14995</v>
      </c>
      <c r="MJA110" s="79" t="s">
        <v>14995</v>
      </c>
      <c r="MJB110" s="79" t="s">
        <v>14995</v>
      </c>
      <c r="MJC110" s="79" t="s">
        <v>14995</v>
      </c>
      <c r="MJD110" s="79" t="s">
        <v>14995</v>
      </c>
      <c r="MJE110" s="79" t="s">
        <v>14995</v>
      </c>
      <c r="MJF110" s="79" t="s">
        <v>14995</v>
      </c>
      <c r="MJG110" s="79" t="s">
        <v>14995</v>
      </c>
      <c r="MJH110" s="79" t="s">
        <v>14995</v>
      </c>
      <c r="MJI110" s="79" t="s">
        <v>14995</v>
      </c>
      <c r="MJJ110" s="79" t="s">
        <v>14995</v>
      </c>
      <c r="MJK110" s="79" t="s">
        <v>14995</v>
      </c>
      <c r="MJL110" s="79" t="s">
        <v>14995</v>
      </c>
      <c r="MJM110" s="79" t="s">
        <v>14995</v>
      </c>
      <c r="MJN110" s="79" t="s">
        <v>14995</v>
      </c>
      <c r="MJO110" s="79" t="s">
        <v>14995</v>
      </c>
      <c r="MJP110" s="79" t="s">
        <v>14995</v>
      </c>
      <c r="MJQ110" s="79" t="s">
        <v>14995</v>
      </c>
      <c r="MJR110" s="79" t="s">
        <v>14995</v>
      </c>
      <c r="MJS110" s="79" t="s">
        <v>14995</v>
      </c>
      <c r="MJT110" s="79" t="s">
        <v>14995</v>
      </c>
      <c r="MJU110" s="79" t="s">
        <v>14995</v>
      </c>
      <c r="MJV110" s="79" t="s">
        <v>14995</v>
      </c>
      <c r="MJW110" s="79" t="s">
        <v>14995</v>
      </c>
      <c r="MJX110" s="79" t="s">
        <v>14995</v>
      </c>
      <c r="MJY110" s="79" t="s">
        <v>14995</v>
      </c>
      <c r="MJZ110" s="79" t="s">
        <v>14995</v>
      </c>
      <c r="MKA110" s="79" t="s">
        <v>14995</v>
      </c>
      <c r="MKB110" s="79" t="s">
        <v>14995</v>
      </c>
      <c r="MKC110" s="79" t="s">
        <v>14995</v>
      </c>
      <c r="MKD110" s="79" t="s">
        <v>14995</v>
      </c>
      <c r="MKE110" s="79" t="s">
        <v>14995</v>
      </c>
      <c r="MKF110" s="79" t="s">
        <v>14995</v>
      </c>
      <c r="MKG110" s="79" t="s">
        <v>14995</v>
      </c>
      <c r="MKH110" s="79" t="s">
        <v>14995</v>
      </c>
      <c r="MKI110" s="79" t="s">
        <v>14995</v>
      </c>
      <c r="MKJ110" s="79" t="s">
        <v>14995</v>
      </c>
      <c r="MKK110" s="79" t="s">
        <v>14995</v>
      </c>
      <c r="MKL110" s="79" t="s">
        <v>14995</v>
      </c>
      <c r="MKM110" s="79" t="s">
        <v>14995</v>
      </c>
      <c r="MKN110" s="79" t="s">
        <v>14995</v>
      </c>
      <c r="MKO110" s="79" t="s">
        <v>14995</v>
      </c>
      <c r="MKP110" s="79" t="s">
        <v>14995</v>
      </c>
      <c r="MKQ110" s="79" t="s">
        <v>14995</v>
      </c>
      <c r="MKR110" s="79" t="s">
        <v>14995</v>
      </c>
      <c r="MKS110" s="79" t="s">
        <v>14995</v>
      </c>
      <c r="MKT110" s="79" t="s">
        <v>14995</v>
      </c>
      <c r="MKU110" s="79" t="s">
        <v>14995</v>
      </c>
      <c r="MKV110" s="79" t="s">
        <v>14995</v>
      </c>
      <c r="MKW110" s="79" t="s">
        <v>14995</v>
      </c>
      <c r="MKX110" s="79" t="s">
        <v>14995</v>
      </c>
      <c r="MKY110" s="79" t="s">
        <v>14995</v>
      </c>
      <c r="MKZ110" s="79" t="s">
        <v>14995</v>
      </c>
      <c r="MLA110" s="79" t="s">
        <v>14995</v>
      </c>
      <c r="MLB110" s="79" t="s">
        <v>14995</v>
      </c>
      <c r="MLC110" s="79" t="s">
        <v>14995</v>
      </c>
      <c r="MLD110" s="79" t="s">
        <v>14995</v>
      </c>
      <c r="MLE110" s="79" t="s">
        <v>14995</v>
      </c>
      <c r="MLF110" s="79" t="s">
        <v>14995</v>
      </c>
      <c r="MLG110" s="79" t="s">
        <v>14995</v>
      </c>
      <c r="MLH110" s="79" t="s">
        <v>14995</v>
      </c>
      <c r="MLI110" s="79" t="s">
        <v>14995</v>
      </c>
      <c r="MLJ110" s="79" t="s">
        <v>14995</v>
      </c>
      <c r="MLK110" s="79" t="s">
        <v>14995</v>
      </c>
      <c r="MLL110" s="79" t="s">
        <v>14995</v>
      </c>
      <c r="MLM110" s="79" t="s">
        <v>14995</v>
      </c>
      <c r="MLN110" s="79" t="s">
        <v>14995</v>
      </c>
      <c r="MLO110" s="79" t="s">
        <v>14995</v>
      </c>
      <c r="MLP110" s="79" t="s">
        <v>14995</v>
      </c>
      <c r="MLQ110" s="79" t="s">
        <v>14995</v>
      </c>
      <c r="MLR110" s="79" t="s">
        <v>14995</v>
      </c>
      <c r="MLS110" s="79" t="s">
        <v>14995</v>
      </c>
      <c r="MLT110" s="79" t="s">
        <v>14995</v>
      </c>
      <c r="MLU110" s="79" t="s">
        <v>14995</v>
      </c>
      <c r="MLV110" s="79" t="s">
        <v>14995</v>
      </c>
      <c r="MLW110" s="79" t="s">
        <v>14995</v>
      </c>
      <c r="MLX110" s="79" t="s">
        <v>14995</v>
      </c>
      <c r="MLY110" s="79" t="s">
        <v>14995</v>
      </c>
      <c r="MLZ110" s="79" t="s">
        <v>14995</v>
      </c>
      <c r="MMA110" s="79" t="s">
        <v>14995</v>
      </c>
      <c r="MMB110" s="79" t="s">
        <v>14995</v>
      </c>
      <c r="MMC110" s="79" t="s">
        <v>14995</v>
      </c>
      <c r="MMD110" s="79" t="s">
        <v>14995</v>
      </c>
      <c r="MME110" s="79" t="s">
        <v>14995</v>
      </c>
      <c r="MMF110" s="79" t="s">
        <v>14995</v>
      </c>
      <c r="MMG110" s="79" t="s">
        <v>14995</v>
      </c>
      <c r="MMH110" s="79" t="s">
        <v>14995</v>
      </c>
      <c r="MMI110" s="79" t="s">
        <v>14995</v>
      </c>
      <c r="MMJ110" s="79" t="s">
        <v>14995</v>
      </c>
      <c r="MMK110" s="79" t="s">
        <v>14995</v>
      </c>
      <c r="MML110" s="79" t="s">
        <v>14995</v>
      </c>
      <c r="MMM110" s="79" t="s">
        <v>14995</v>
      </c>
      <c r="MMN110" s="79" t="s">
        <v>14995</v>
      </c>
      <c r="MMO110" s="79" t="s">
        <v>14995</v>
      </c>
      <c r="MMP110" s="79" t="s">
        <v>14995</v>
      </c>
      <c r="MMQ110" s="79" t="s">
        <v>14995</v>
      </c>
      <c r="MMR110" s="79" t="s">
        <v>14995</v>
      </c>
      <c r="MMS110" s="79" t="s">
        <v>14995</v>
      </c>
      <c r="MMT110" s="79" t="s">
        <v>14995</v>
      </c>
      <c r="MMU110" s="79" t="s">
        <v>14995</v>
      </c>
      <c r="MMV110" s="79" t="s">
        <v>14995</v>
      </c>
      <c r="MMW110" s="79" t="s">
        <v>14995</v>
      </c>
      <c r="MMX110" s="79" t="s">
        <v>14995</v>
      </c>
      <c r="MMY110" s="79" t="s">
        <v>14995</v>
      </c>
      <c r="MMZ110" s="79" t="s">
        <v>14995</v>
      </c>
      <c r="MNA110" s="79" t="s">
        <v>14995</v>
      </c>
      <c r="MNB110" s="79" t="s">
        <v>14995</v>
      </c>
      <c r="MNC110" s="79" t="s">
        <v>14995</v>
      </c>
      <c r="MND110" s="79" t="s">
        <v>14995</v>
      </c>
      <c r="MNE110" s="79" t="s">
        <v>14995</v>
      </c>
      <c r="MNF110" s="79" t="s">
        <v>14995</v>
      </c>
      <c r="MNG110" s="79" t="s">
        <v>14995</v>
      </c>
      <c r="MNH110" s="79" t="s">
        <v>14995</v>
      </c>
      <c r="MNI110" s="79" t="s">
        <v>14995</v>
      </c>
      <c r="MNJ110" s="79" t="s">
        <v>14995</v>
      </c>
      <c r="MNK110" s="79" t="s">
        <v>14995</v>
      </c>
      <c r="MNL110" s="79" t="s">
        <v>14995</v>
      </c>
      <c r="MNM110" s="79" t="s">
        <v>14995</v>
      </c>
      <c r="MNN110" s="79" t="s">
        <v>14995</v>
      </c>
      <c r="MNO110" s="79" t="s">
        <v>14995</v>
      </c>
      <c r="MNP110" s="79" t="s">
        <v>14995</v>
      </c>
      <c r="MNQ110" s="79" t="s">
        <v>14995</v>
      </c>
      <c r="MNR110" s="79" t="s">
        <v>14995</v>
      </c>
      <c r="MNS110" s="79" t="s">
        <v>14995</v>
      </c>
      <c r="MNT110" s="79" t="s">
        <v>14995</v>
      </c>
      <c r="MNU110" s="79" t="s">
        <v>14995</v>
      </c>
      <c r="MNV110" s="79" t="s">
        <v>14995</v>
      </c>
      <c r="MNW110" s="79" t="s">
        <v>14995</v>
      </c>
      <c r="MNX110" s="79" t="s">
        <v>14995</v>
      </c>
      <c r="MNY110" s="79" t="s">
        <v>14995</v>
      </c>
      <c r="MNZ110" s="79" t="s">
        <v>14995</v>
      </c>
      <c r="MOA110" s="79" t="s">
        <v>14995</v>
      </c>
      <c r="MOB110" s="79" t="s">
        <v>14995</v>
      </c>
      <c r="MOC110" s="79" t="s">
        <v>14995</v>
      </c>
      <c r="MOD110" s="79" t="s">
        <v>14995</v>
      </c>
      <c r="MOE110" s="79" t="s">
        <v>14995</v>
      </c>
      <c r="MOF110" s="79" t="s">
        <v>14995</v>
      </c>
      <c r="MOG110" s="79" t="s">
        <v>14995</v>
      </c>
      <c r="MOH110" s="79" t="s">
        <v>14995</v>
      </c>
      <c r="MOI110" s="79" t="s">
        <v>14995</v>
      </c>
      <c r="MOJ110" s="79" t="s">
        <v>14995</v>
      </c>
      <c r="MOK110" s="79" t="s">
        <v>14995</v>
      </c>
      <c r="MOL110" s="79" t="s">
        <v>14995</v>
      </c>
      <c r="MOM110" s="79" t="s">
        <v>14995</v>
      </c>
      <c r="MON110" s="79" t="s">
        <v>14995</v>
      </c>
      <c r="MOO110" s="79" t="s">
        <v>14995</v>
      </c>
      <c r="MOP110" s="79" t="s">
        <v>14995</v>
      </c>
      <c r="MOQ110" s="79" t="s">
        <v>14995</v>
      </c>
      <c r="MOR110" s="79" t="s">
        <v>14995</v>
      </c>
      <c r="MOS110" s="79" t="s">
        <v>14995</v>
      </c>
      <c r="MOT110" s="79" t="s">
        <v>14995</v>
      </c>
      <c r="MOU110" s="79" t="s">
        <v>14995</v>
      </c>
      <c r="MOV110" s="79" t="s">
        <v>14995</v>
      </c>
      <c r="MOW110" s="79" t="s">
        <v>14995</v>
      </c>
      <c r="MOX110" s="79" t="s">
        <v>14995</v>
      </c>
      <c r="MOY110" s="79" t="s">
        <v>14995</v>
      </c>
      <c r="MOZ110" s="79" t="s">
        <v>14995</v>
      </c>
      <c r="MPA110" s="79" t="s">
        <v>14995</v>
      </c>
      <c r="MPB110" s="79" t="s">
        <v>14995</v>
      </c>
      <c r="MPC110" s="79" t="s">
        <v>14995</v>
      </c>
      <c r="MPD110" s="79" t="s">
        <v>14995</v>
      </c>
      <c r="MPE110" s="79" t="s">
        <v>14995</v>
      </c>
      <c r="MPF110" s="79" t="s">
        <v>14995</v>
      </c>
      <c r="MPG110" s="79" t="s">
        <v>14995</v>
      </c>
      <c r="MPH110" s="79" t="s">
        <v>14995</v>
      </c>
      <c r="MPI110" s="79" t="s">
        <v>14995</v>
      </c>
      <c r="MPJ110" s="79" t="s">
        <v>14995</v>
      </c>
      <c r="MPK110" s="79" t="s">
        <v>14995</v>
      </c>
      <c r="MPL110" s="79" t="s">
        <v>14995</v>
      </c>
      <c r="MPM110" s="79" t="s">
        <v>14995</v>
      </c>
      <c r="MPN110" s="79" t="s">
        <v>14995</v>
      </c>
      <c r="MPO110" s="79" t="s">
        <v>14995</v>
      </c>
      <c r="MPP110" s="79" t="s">
        <v>14995</v>
      </c>
      <c r="MPQ110" s="79" t="s">
        <v>14995</v>
      </c>
      <c r="MPR110" s="79" t="s">
        <v>14995</v>
      </c>
      <c r="MPS110" s="79" t="s">
        <v>14995</v>
      </c>
      <c r="MPT110" s="79" t="s">
        <v>14995</v>
      </c>
      <c r="MPU110" s="79" t="s">
        <v>14995</v>
      </c>
      <c r="MPV110" s="79" t="s">
        <v>14995</v>
      </c>
      <c r="MPW110" s="79" t="s">
        <v>14995</v>
      </c>
      <c r="MPX110" s="79" t="s">
        <v>14995</v>
      </c>
      <c r="MPY110" s="79" t="s">
        <v>14995</v>
      </c>
      <c r="MPZ110" s="79" t="s">
        <v>14995</v>
      </c>
      <c r="MQA110" s="79" t="s">
        <v>14995</v>
      </c>
      <c r="MQB110" s="79" t="s">
        <v>14995</v>
      </c>
      <c r="MQC110" s="79" t="s">
        <v>14995</v>
      </c>
      <c r="MQD110" s="79" t="s">
        <v>14995</v>
      </c>
      <c r="MQE110" s="79" t="s">
        <v>14995</v>
      </c>
      <c r="MQF110" s="79" t="s">
        <v>14995</v>
      </c>
      <c r="MQG110" s="79" t="s">
        <v>14995</v>
      </c>
      <c r="MQH110" s="79" t="s">
        <v>14995</v>
      </c>
      <c r="MQI110" s="79" t="s">
        <v>14995</v>
      </c>
      <c r="MQJ110" s="79" t="s">
        <v>14995</v>
      </c>
      <c r="MQK110" s="79" t="s">
        <v>14995</v>
      </c>
      <c r="MQL110" s="79" t="s">
        <v>14995</v>
      </c>
      <c r="MQM110" s="79" t="s">
        <v>14995</v>
      </c>
      <c r="MQN110" s="79" t="s">
        <v>14995</v>
      </c>
      <c r="MQO110" s="79" t="s">
        <v>14995</v>
      </c>
      <c r="MQP110" s="79" t="s">
        <v>14995</v>
      </c>
      <c r="MQQ110" s="79" t="s">
        <v>14995</v>
      </c>
      <c r="MQR110" s="79" t="s">
        <v>14995</v>
      </c>
      <c r="MQS110" s="79" t="s">
        <v>14995</v>
      </c>
      <c r="MQT110" s="79" t="s">
        <v>14995</v>
      </c>
      <c r="MQU110" s="79" t="s">
        <v>14995</v>
      </c>
      <c r="MQV110" s="79" t="s">
        <v>14995</v>
      </c>
      <c r="MQW110" s="79" t="s">
        <v>14995</v>
      </c>
      <c r="MQX110" s="79" t="s">
        <v>14995</v>
      </c>
      <c r="MQY110" s="79" t="s">
        <v>14995</v>
      </c>
      <c r="MQZ110" s="79" t="s">
        <v>14995</v>
      </c>
      <c r="MRA110" s="79" t="s">
        <v>14995</v>
      </c>
      <c r="MRB110" s="79" t="s">
        <v>14995</v>
      </c>
      <c r="MRC110" s="79" t="s">
        <v>14995</v>
      </c>
      <c r="MRD110" s="79" t="s">
        <v>14995</v>
      </c>
      <c r="MRE110" s="79" t="s">
        <v>14995</v>
      </c>
      <c r="MRF110" s="79" t="s">
        <v>14995</v>
      </c>
      <c r="MRG110" s="79" t="s">
        <v>14995</v>
      </c>
      <c r="MRH110" s="79" t="s">
        <v>14995</v>
      </c>
      <c r="MRI110" s="79" t="s">
        <v>14995</v>
      </c>
      <c r="MRJ110" s="79" t="s">
        <v>14995</v>
      </c>
      <c r="MRK110" s="79" t="s">
        <v>14995</v>
      </c>
      <c r="MRL110" s="79" t="s">
        <v>14995</v>
      </c>
      <c r="MRM110" s="79" t="s">
        <v>14995</v>
      </c>
      <c r="MRN110" s="79" t="s">
        <v>14995</v>
      </c>
      <c r="MRO110" s="79" t="s">
        <v>14995</v>
      </c>
      <c r="MRP110" s="79" t="s">
        <v>14995</v>
      </c>
      <c r="MRQ110" s="79" t="s">
        <v>14995</v>
      </c>
      <c r="MRR110" s="79" t="s">
        <v>14995</v>
      </c>
      <c r="MRS110" s="79" t="s">
        <v>14995</v>
      </c>
      <c r="MRT110" s="79" t="s">
        <v>14995</v>
      </c>
      <c r="MRU110" s="79" t="s">
        <v>14995</v>
      </c>
      <c r="MRV110" s="79" t="s">
        <v>14995</v>
      </c>
      <c r="MRW110" s="79" t="s">
        <v>14995</v>
      </c>
      <c r="MRX110" s="79" t="s">
        <v>14995</v>
      </c>
      <c r="MRY110" s="79" t="s">
        <v>14995</v>
      </c>
      <c r="MRZ110" s="79" t="s">
        <v>14995</v>
      </c>
      <c r="MSA110" s="79" t="s">
        <v>14995</v>
      </c>
      <c r="MSB110" s="79" t="s">
        <v>14995</v>
      </c>
      <c r="MSC110" s="79" t="s">
        <v>14995</v>
      </c>
      <c r="MSD110" s="79" t="s">
        <v>14995</v>
      </c>
      <c r="MSE110" s="79" t="s">
        <v>14995</v>
      </c>
      <c r="MSF110" s="79" t="s">
        <v>14995</v>
      </c>
      <c r="MSG110" s="79" t="s">
        <v>14995</v>
      </c>
      <c r="MSH110" s="79" t="s">
        <v>14995</v>
      </c>
      <c r="MSI110" s="79" t="s">
        <v>14995</v>
      </c>
      <c r="MSJ110" s="79" t="s">
        <v>14995</v>
      </c>
      <c r="MSK110" s="79" t="s">
        <v>14995</v>
      </c>
      <c r="MSL110" s="79" t="s">
        <v>14995</v>
      </c>
      <c r="MSM110" s="79" t="s">
        <v>14995</v>
      </c>
      <c r="MSN110" s="79" t="s">
        <v>14995</v>
      </c>
      <c r="MSO110" s="79" t="s">
        <v>14995</v>
      </c>
      <c r="MSP110" s="79" t="s">
        <v>14995</v>
      </c>
      <c r="MSQ110" s="79" t="s">
        <v>14995</v>
      </c>
      <c r="MSR110" s="79" t="s">
        <v>14995</v>
      </c>
      <c r="MSS110" s="79" t="s">
        <v>14995</v>
      </c>
      <c r="MST110" s="79" t="s">
        <v>14995</v>
      </c>
      <c r="MSU110" s="79" t="s">
        <v>14995</v>
      </c>
      <c r="MSV110" s="79" t="s">
        <v>14995</v>
      </c>
      <c r="MSW110" s="79" t="s">
        <v>14995</v>
      </c>
      <c r="MSX110" s="79" t="s">
        <v>14995</v>
      </c>
      <c r="MSY110" s="79" t="s">
        <v>14995</v>
      </c>
      <c r="MSZ110" s="79" t="s">
        <v>14995</v>
      </c>
      <c r="MTA110" s="79" t="s">
        <v>14995</v>
      </c>
      <c r="MTB110" s="79" t="s">
        <v>14995</v>
      </c>
      <c r="MTC110" s="79" t="s">
        <v>14995</v>
      </c>
      <c r="MTD110" s="79" t="s">
        <v>14995</v>
      </c>
      <c r="MTE110" s="79" t="s">
        <v>14995</v>
      </c>
      <c r="MTF110" s="79" t="s">
        <v>14995</v>
      </c>
      <c r="MTG110" s="79" t="s">
        <v>14995</v>
      </c>
      <c r="MTH110" s="79" t="s">
        <v>14995</v>
      </c>
      <c r="MTI110" s="79" t="s">
        <v>14995</v>
      </c>
      <c r="MTJ110" s="79" t="s">
        <v>14995</v>
      </c>
      <c r="MTK110" s="79" t="s">
        <v>14995</v>
      </c>
      <c r="MTL110" s="79" t="s">
        <v>14995</v>
      </c>
      <c r="MTM110" s="79" t="s">
        <v>14995</v>
      </c>
      <c r="MTN110" s="79" t="s">
        <v>14995</v>
      </c>
      <c r="MTO110" s="79" t="s">
        <v>14995</v>
      </c>
      <c r="MTP110" s="79" t="s">
        <v>14995</v>
      </c>
      <c r="MTQ110" s="79" t="s">
        <v>14995</v>
      </c>
      <c r="MTR110" s="79" t="s">
        <v>14995</v>
      </c>
      <c r="MTS110" s="79" t="s">
        <v>14995</v>
      </c>
      <c r="MTT110" s="79" t="s">
        <v>14995</v>
      </c>
      <c r="MTU110" s="79" t="s">
        <v>14995</v>
      </c>
      <c r="MTV110" s="79" t="s">
        <v>14995</v>
      </c>
      <c r="MTW110" s="79" t="s">
        <v>14995</v>
      </c>
      <c r="MTX110" s="79" t="s">
        <v>14995</v>
      </c>
      <c r="MTY110" s="79" t="s">
        <v>14995</v>
      </c>
      <c r="MTZ110" s="79" t="s">
        <v>14995</v>
      </c>
      <c r="MUA110" s="79" t="s">
        <v>14995</v>
      </c>
      <c r="MUB110" s="79" t="s">
        <v>14995</v>
      </c>
      <c r="MUC110" s="79" t="s">
        <v>14995</v>
      </c>
      <c r="MUD110" s="79" t="s">
        <v>14995</v>
      </c>
      <c r="MUE110" s="79" t="s">
        <v>14995</v>
      </c>
      <c r="MUF110" s="79" t="s">
        <v>14995</v>
      </c>
      <c r="MUG110" s="79" t="s">
        <v>14995</v>
      </c>
      <c r="MUH110" s="79" t="s">
        <v>14995</v>
      </c>
      <c r="MUI110" s="79" t="s">
        <v>14995</v>
      </c>
      <c r="MUJ110" s="79" t="s">
        <v>14995</v>
      </c>
      <c r="MUK110" s="79" t="s">
        <v>14995</v>
      </c>
      <c r="MUL110" s="79" t="s">
        <v>14995</v>
      </c>
      <c r="MUM110" s="79" t="s">
        <v>14995</v>
      </c>
      <c r="MUN110" s="79" t="s">
        <v>14995</v>
      </c>
      <c r="MUO110" s="79" t="s">
        <v>14995</v>
      </c>
      <c r="MUP110" s="79" t="s">
        <v>14995</v>
      </c>
      <c r="MUQ110" s="79" t="s">
        <v>14995</v>
      </c>
      <c r="MUR110" s="79" t="s">
        <v>14995</v>
      </c>
      <c r="MUS110" s="79" t="s">
        <v>14995</v>
      </c>
      <c r="MUT110" s="79" t="s">
        <v>14995</v>
      </c>
      <c r="MUU110" s="79" t="s">
        <v>14995</v>
      </c>
      <c r="MUV110" s="79" t="s">
        <v>14995</v>
      </c>
      <c r="MUW110" s="79" t="s">
        <v>14995</v>
      </c>
      <c r="MUX110" s="79" t="s">
        <v>14995</v>
      </c>
      <c r="MUY110" s="79" t="s">
        <v>14995</v>
      </c>
      <c r="MUZ110" s="79" t="s">
        <v>14995</v>
      </c>
      <c r="MVA110" s="79" t="s">
        <v>14995</v>
      </c>
      <c r="MVB110" s="79" t="s">
        <v>14995</v>
      </c>
      <c r="MVC110" s="79" t="s">
        <v>14995</v>
      </c>
      <c r="MVD110" s="79" t="s">
        <v>14995</v>
      </c>
      <c r="MVE110" s="79" t="s">
        <v>14995</v>
      </c>
      <c r="MVF110" s="79" t="s">
        <v>14995</v>
      </c>
      <c r="MVG110" s="79" t="s">
        <v>14995</v>
      </c>
      <c r="MVH110" s="79" t="s">
        <v>14995</v>
      </c>
      <c r="MVI110" s="79" t="s">
        <v>14995</v>
      </c>
      <c r="MVJ110" s="79" t="s">
        <v>14995</v>
      </c>
      <c r="MVK110" s="79" t="s">
        <v>14995</v>
      </c>
      <c r="MVL110" s="79" t="s">
        <v>14995</v>
      </c>
      <c r="MVM110" s="79" t="s">
        <v>14995</v>
      </c>
      <c r="MVN110" s="79" t="s">
        <v>14995</v>
      </c>
      <c r="MVO110" s="79" t="s">
        <v>14995</v>
      </c>
      <c r="MVP110" s="79" t="s">
        <v>14995</v>
      </c>
      <c r="MVQ110" s="79" t="s">
        <v>14995</v>
      </c>
      <c r="MVR110" s="79" t="s">
        <v>14995</v>
      </c>
      <c r="MVS110" s="79" t="s">
        <v>14995</v>
      </c>
      <c r="MVT110" s="79" t="s">
        <v>14995</v>
      </c>
      <c r="MVU110" s="79" t="s">
        <v>14995</v>
      </c>
      <c r="MVV110" s="79" t="s">
        <v>14995</v>
      </c>
      <c r="MVW110" s="79" t="s">
        <v>14995</v>
      </c>
      <c r="MVX110" s="79" t="s">
        <v>14995</v>
      </c>
      <c r="MVY110" s="79" t="s">
        <v>14995</v>
      </c>
      <c r="MVZ110" s="79" t="s">
        <v>14995</v>
      </c>
      <c r="MWA110" s="79" t="s">
        <v>14995</v>
      </c>
      <c r="MWB110" s="79" t="s">
        <v>14995</v>
      </c>
      <c r="MWC110" s="79" t="s">
        <v>14995</v>
      </c>
      <c r="MWD110" s="79" t="s">
        <v>14995</v>
      </c>
      <c r="MWE110" s="79" t="s">
        <v>14995</v>
      </c>
      <c r="MWF110" s="79" t="s">
        <v>14995</v>
      </c>
      <c r="MWG110" s="79" t="s">
        <v>14995</v>
      </c>
      <c r="MWH110" s="79" t="s">
        <v>14995</v>
      </c>
      <c r="MWI110" s="79" t="s">
        <v>14995</v>
      </c>
      <c r="MWJ110" s="79" t="s">
        <v>14995</v>
      </c>
      <c r="MWK110" s="79" t="s">
        <v>14995</v>
      </c>
      <c r="MWL110" s="79" t="s">
        <v>14995</v>
      </c>
      <c r="MWM110" s="79" t="s">
        <v>14995</v>
      </c>
      <c r="MWN110" s="79" t="s">
        <v>14995</v>
      </c>
      <c r="MWO110" s="79" t="s">
        <v>14995</v>
      </c>
      <c r="MWP110" s="79" t="s">
        <v>14995</v>
      </c>
      <c r="MWQ110" s="79" t="s">
        <v>14995</v>
      </c>
      <c r="MWR110" s="79" t="s">
        <v>14995</v>
      </c>
      <c r="MWS110" s="79" t="s">
        <v>14995</v>
      </c>
      <c r="MWT110" s="79" t="s">
        <v>14995</v>
      </c>
      <c r="MWU110" s="79" t="s">
        <v>14995</v>
      </c>
      <c r="MWV110" s="79" t="s">
        <v>14995</v>
      </c>
      <c r="MWW110" s="79" t="s">
        <v>14995</v>
      </c>
      <c r="MWX110" s="79" t="s">
        <v>14995</v>
      </c>
      <c r="MWY110" s="79" t="s">
        <v>14995</v>
      </c>
      <c r="MWZ110" s="79" t="s">
        <v>14995</v>
      </c>
      <c r="MXA110" s="79" t="s">
        <v>14995</v>
      </c>
      <c r="MXB110" s="79" t="s">
        <v>14995</v>
      </c>
      <c r="MXC110" s="79" t="s">
        <v>14995</v>
      </c>
      <c r="MXD110" s="79" t="s">
        <v>14995</v>
      </c>
      <c r="MXE110" s="79" t="s">
        <v>14995</v>
      </c>
      <c r="MXF110" s="79" t="s">
        <v>14995</v>
      </c>
      <c r="MXG110" s="79" t="s">
        <v>14995</v>
      </c>
      <c r="MXH110" s="79" t="s">
        <v>14995</v>
      </c>
      <c r="MXI110" s="79" t="s">
        <v>14995</v>
      </c>
      <c r="MXJ110" s="79" t="s">
        <v>14995</v>
      </c>
      <c r="MXK110" s="79" t="s">
        <v>14995</v>
      </c>
      <c r="MXL110" s="79" t="s">
        <v>14995</v>
      </c>
      <c r="MXM110" s="79" t="s">
        <v>14995</v>
      </c>
      <c r="MXN110" s="79" t="s">
        <v>14995</v>
      </c>
      <c r="MXO110" s="79" t="s">
        <v>14995</v>
      </c>
      <c r="MXP110" s="79" t="s">
        <v>14995</v>
      </c>
      <c r="MXQ110" s="79" t="s">
        <v>14995</v>
      </c>
      <c r="MXR110" s="79" t="s">
        <v>14995</v>
      </c>
      <c r="MXS110" s="79" t="s">
        <v>14995</v>
      </c>
      <c r="MXT110" s="79" t="s">
        <v>14995</v>
      </c>
      <c r="MXU110" s="79" t="s">
        <v>14995</v>
      </c>
      <c r="MXV110" s="79" t="s">
        <v>14995</v>
      </c>
      <c r="MXW110" s="79" t="s">
        <v>14995</v>
      </c>
      <c r="MXX110" s="79" t="s">
        <v>14995</v>
      </c>
      <c r="MXY110" s="79" t="s">
        <v>14995</v>
      </c>
      <c r="MXZ110" s="79" t="s">
        <v>14995</v>
      </c>
      <c r="MYA110" s="79" t="s">
        <v>14995</v>
      </c>
      <c r="MYB110" s="79" t="s">
        <v>14995</v>
      </c>
      <c r="MYC110" s="79" t="s">
        <v>14995</v>
      </c>
      <c r="MYD110" s="79" t="s">
        <v>14995</v>
      </c>
      <c r="MYE110" s="79" t="s">
        <v>14995</v>
      </c>
      <c r="MYF110" s="79" t="s">
        <v>14995</v>
      </c>
      <c r="MYG110" s="79" t="s">
        <v>14995</v>
      </c>
      <c r="MYH110" s="79" t="s">
        <v>14995</v>
      </c>
      <c r="MYI110" s="79" t="s">
        <v>14995</v>
      </c>
      <c r="MYJ110" s="79" t="s">
        <v>14995</v>
      </c>
      <c r="MYK110" s="79" t="s">
        <v>14995</v>
      </c>
      <c r="MYL110" s="79" t="s">
        <v>14995</v>
      </c>
      <c r="MYM110" s="79" t="s">
        <v>14995</v>
      </c>
      <c r="MYN110" s="79" t="s">
        <v>14995</v>
      </c>
      <c r="MYO110" s="79" t="s">
        <v>14995</v>
      </c>
      <c r="MYP110" s="79" t="s">
        <v>14995</v>
      </c>
      <c r="MYQ110" s="79" t="s">
        <v>14995</v>
      </c>
      <c r="MYR110" s="79" t="s">
        <v>14995</v>
      </c>
      <c r="MYS110" s="79" t="s">
        <v>14995</v>
      </c>
      <c r="MYT110" s="79" t="s">
        <v>14995</v>
      </c>
      <c r="MYU110" s="79" t="s">
        <v>14995</v>
      </c>
      <c r="MYV110" s="79" t="s">
        <v>14995</v>
      </c>
      <c r="MYW110" s="79" t="s">
        <v>14995</v>
      </c>
      <c r="MYX110" s="79" t="s">
        <v>14995</v>
      </c>
      <c r="MYY110" s="79" t="s">
        <v>14995</v>
      </c>
      <c r="MYZ110" s="79" t="s">
        <v>14995</v>
      </c>
      <c r="MZA110" s="79" t="s">
        <v>14995</v>
      </c>
      <c r="MZB110" s="79" t="s">
        <v>14995</v>
      </c>
      <c r="MZC110" s="79" t="s">
        <v>14995</v>
      </c>
      <c r="MZD110" s="79" t="s">
        <v>14995</v>
      </c>
      <c r="MZE110" s="79" t="s">
        <v>14995</v>
      </c>
      <c r="MZF110" s="79" t="s">
        <v>14995</v>
      </c>
      <c r="MZG110" s="79" t="s">
        <v>14995</v>
      </c>
      <c r="MZH110" s="79" t="s">
        <v>14995</v>
      </c>
      <c r="MZI110" s="79" t="s">
        <v>14995</v>
      </c>
      <c r="MZJ110" s="79" t="s">
        <v>14995</v>
      </c>
      <c r="MZK110" s="79" t="s">
        <v>14995</v>
      </c>
      <c r="MZL110" s="79" t="s">
        <v>14995</v>
      </c>
      <c r="MZM110" s="79" t="s">
        <v>14995</v>
      </c>
      <c r="MZN110" s="79" t="s">
        <v>14995</v>
      </c>
      <c r="MZO110" s="79" t="s">
        <v>14995</v>
      </c>
      <c r="MZP110" s="79" t="s">
        <v>14995</v>
      </c>
      <c r="MZQ110" s="79" t="s">
        <v>14995</v>
      </c>
      <c r="MZR110" s="79" t="s">
        <v>14995</v>
      </c>
      <c r="MZS110" s="79" t="s">
        <v>14995</v>
      </c>
      <c r="MZT110" s="79" t="s">
        <v>14995</v>
      </c>
      <c r="MZU110" s="79" t="s">
        <v>14995</v>
      </c>
      <c r="MZV110" s="79" t="s">
        <v>14995</v>
      </c>
      <c r="MZW110" s="79" t="s">
        <v>14995</v>
      </c>
      <c r="MZX110" s="79" t="s">
        <v>14995</v>
      </c>
      <c r="MZY110" s="79" t="s">
        <v>14995</v>
      </c>
      <c r="MZZ110" s="79" t="s">
        <v>14995</v>
      </c>
      <c r="NAA110" s="79" t="s">
        <v>14995</v>
      </c>
      <c r="NAB110" s="79" t="s">
        <v>14995</v>
      </c>
      <c r="NAC110" s="79" t="s">
        <v>14995</v>
      </c>
      <c r="NAD110" s="79" t="s">
        <v>14995</v>
      </c>
      <c r="NAE110" s="79" t="s">
        <v>14995</v>
      </c>
      <c r="NAF110" s="79" t="s">
        <v>14995</v>
      </c>
      <c r="NAG110" s="79" t="s">
        <v>14995</v>
      </c>
      <c r="NAH110" s="79" t="s">
        <v>14995</v>
      </c>
      <c r="NAI110" s="79" t="s">
        <v>14995</v>
      </c>
      <c r="NAJ110" s="79" t="s">
        <v>14995</v>
      </c>
      <c r="NAK110" s="79" t="s">
        <v>14995</v>
      </c>
      <c r="NAL110" s="79" t="s">
        <v>14995</v>
      </c>
      <c r="NAM110" s="79" t="s">
        <v>14995</v>
      </c>
      <c r="NAN110" s="79" t="s">
        <v>14995</v>
      </c>
      <c r="NAO110" s="79" t="s">
        <v>14995</v>
      </c>
      <c r="NAP110" s="79" t="s">
        <v>14995</v>
      </c>
      <c r="NAQ110" s="79" t="s">
        <v>14995</v>
      </c>
      <c r="NAR110" s="79" t="s">
        <v>14995</v>
      </c>
      <c r="NAS110" s="79" t="s">
        <v>14995</v>
      </c>
      <c r="NAT110" s="79" t="s">
        <v>14995</v>
      </c>
      <c r="NAU110" s="79" t="s">
        <v>14995</v>
      </c>
      <c r="NAV110" s="79" t="s">
        <v>14995</v>
      </c>
      <c r="NAW110" s="79" t="s">
        <v>14995</v>
      </c>
      <c r="NAX110" s="79" t="s">
        <v>14995</v>
      </c>
      <c r="NAY110" s="79" t="s">
        <v>14995</v>
      </c>
      <c r="NAZ110" s="79" t="s">
        <v>14995</v>
      </c>
      <c r="NBA110" s="79" t="s">
        <v>14995</v>
      </c>
      <c r="NBB110" s="79" t="s">
        <v>14995</v>
      </c>
      <c r="NBC110" s="79" t="s">
        <v>14995</v>
      </c>
      <c r="NBD110" s="79" t="s">
        <v>14995</v>
      </c>
      <c r="NBE110" s="79" t="s">
        <v>14995</v>
      </c>
      <c r="NBF110" s="79" t="s">
        <v>14995</v>
      </c>
      <c r="NBG110" s="79" t="s">
        <v>14995</v>
      </c>
      <c r="NBH110" s="79" t="s">
        <v>14995</v>
      </c>
      <c r="NBI110" s="79" t="s">
        <v>14995</v>
      </c>
      <c r="NBJ110" s="79" t="s">
        <v>14995</v>
      </c>
      <c r="NBK110" s="79" t="s">
        <v>14995</v>
      </c>
      <c r="NBL110" s="79" t="s">
        <v>14995</v>
      </c>
      <c r="NBM110" s="79" t="s">
        <v>14995</v>
      </c>
      <c r="NBN110" s="79" t="s">
        <v>14995</v>
      </c>
      <c r="NBO110" s="79" t="s">
        <v>14995</v>
      </c>
      <c r="NBP110" s="79" t="s">
        <v>14995</v>
      </c>
      <c r="NBQ110" s="79" t="s">
        <v>14995</v>
      </c>
      <c r="NBR110" s="79" t="s">
        <v>14995</v>
      </c>
      <c r="NBS110" s="79" t="s">
        <v>14995</v>
      </c>
      <c r="NBT110" s="79" t="s">
        <v>14995</v>
      </c>
      <c r="NBU110" s="79" t="s">
        <v>14995</v>
      </c>
      <c r="NBV110" s="79" t="s">
        <v>14995</v>
      </c>
      <c r="NBW110" s="79" t="s">
        <v>14995</v>
      </c>
      <c r="NBX110" s="79" t="s">
        <v>14995</v>
      </c>
      <c r="NBY110" s="79" t="s">
        <v>14995</v>
      </c>
      <c r="NBZ110" s="79" t="s">
        <v>14995</v>
      </c>
      <c r="NCA110" s="79" t="s">
        <v>14995</v>
      </c>
      <c r="NCB110" s="79" t="s">
        <v>14995</v>
      </c>
      <c r="NCC110" s="79" t="s">
        <v>14995</v>
      </c>
      <c r="NCD110" s="79" t="s">
        <v>14995</v>
      </c>
      <c r="NCE110" s="79" t="s">
        <v>14995</v>
      </c>
      <c r="NCF110" s="79" t="s">
        <v>14995</v>
      </c>
      <c r="NCG110" s="79" t="s">
        <v>14995</v>
      </c>
      <c r="NCH110" s="79" t="s">
        <v>14995</v>
      </c>
      <c r="NCI110" s="79" t="s">
        <v>14995</v>
      </c>
      <c r="NCJ110" s="79" t="s">
        <v>14995</v>
      </c>
      <c r="NCK110" s="79" t="s">
        <v>14995</v>
      </c>
      <c r="NCL110" s="79" t="s">
        <v>14995</v>
      </c>
      <c r="NCM110" s="79" t="s">
        <v>14995</v>
      </c>
      <c r="NCN110" s="79" t="s">
        <v>14995</v>
      </c>
      <c r="NCO110" s="79" t="s">
        <v>14995</v>
      </c>
      <c r="NCP110" s="79" t="s">
        <v>14995</v>
      </c>
      <c r="NCQ110" s="79" t="s">
        <v>14995</v>
      </c>
      <c r="NCR110" s="79" t="s">
        <v>14995</v>
      </c>
      <c r="NCS110" s="79" t="s">
        <v>14995</v>
      </c>
      <c r="NCT110" s="79" t="s">
        <v>14995</v>
      </c>
      <c r="NCU110" s="79" t="s">
        <v>14995</v>
      </c>
      <c r="NCV110" s="79" t="s">
        <v>14995</v>
      </c>
      <c r="NCW110" s="79" t="s">
        <v>14995</v>
      </c>
      <c r="NCX110" s="79" t="s">
        <v>14995</v>
      </c>
      <c r="NCY110" s="79" t="s">
        <v>14995</v>
      </c>
      <c r="NCZ110" s="79" t="s">
        <v>14995</v>
      </c>
      <c r="NDA110" s="79" t="s">
        <v>14995</v>
      </c>
      <c r="NDB110" s="79" t="s">
        <v>14995</v>
      </c>
      <c r="NDC110" s="79" t="s">
        <v>14995</v>
      </c>
      <c r="NDD110" s="79" t="s">
        <v>14995</v>
      </c>
      <c r="NDE110" s="79" t="s">
        <v>14995</v>
      </c>
      <c r="NDF110" s="79" t="s">
        <v>14995</v>
      </c>
      <c r="NDG110" s="79" t="s">
        <v>14995</v>
      </c>
      <c r="NDH110" s="79" t="s">
        <v>14995</v>
      </c>
      <c r="NDI110" s="79" t="s">
        <v>14995</v>
      </c>
      <c r="NDJ110" s="79" t="s">
        <v>14995</v>
      </c>
      <c r="NDK110" s="79" t="s">
        <v>14995</v>
      </c>
      <c r="NDL110" s="79" t="s">
        <v>14995</v>
      </c>
      <c r="NDM110" s="79" t="s">
        <v>14995</v>
      </c>
      <c r="NDN110" s="79" t="s">
        <v>14995</v>
      </c>
      <c r="NDO110" s="79" t="s">
        <v>14995</v>
      </c>
      <c r="NDP110" s="79" t="s">
        <v>14995</v>
      </c>
      <c r="NDQ110" s="79" t="s">
        <v>14995</v>
      </c>
      <c r="NDR110" s="79" t="s">
        <v>14995</v>
      </c>
      <c r="NDS110" s="79" t="s">
        <v>14995</v>
      </c>
      <c r="NDT110" s="79" t="s">
        <v>14995</v>
      </c>
      <c r="NDU110" s="79" t="s">
        <v>14995</v>
      </c>
      <c r="NDV110" s="79" t="s">
        <v>14995</v>
      </c>
      <c r="NDW110" s="79" t="s">
        <v>14995</v>
      </c>
      <c r="NDX110" s="79" t="s">
        <v>14995</v>
      </c>
      <c r="NDY110" s="79" t="s">
        <v>14995</v>
      </c>
      <c r="NDZ110" s="79" t="s">
        <v>14995</v>
      </c>
      <c r="NEA110" s="79" t="s">
        <v>14995</v>
      </c>
      <c r="NEB110" s="79" t="s">
        <v>14995</v>
      </c>
      <c r="NEC110" s="79" t="s">
        <v>14995</v>
      </c>
      <c r="NED110" s="79" t="s">
        <v>14995</v>
      </c>
      <c r="NEE110" s="79" t="s">
        <v>14995</v>
      </c>
      <c r="NEF110" s="79" t="s">
        <v>14995</v>
      </c>
      <c r="NEG110" s="79" t="s">
        <v>14995</v>
      </c>
      <c r="NEH110" s="79" t="s">
        <v>14995</v>
      </c>
      <c r="NEI110" s="79" t="s">
        <v>14995</v>
      </c>
      <c r="NEJ110" s="79" t="s">
        <v>14995</v>
      </c>
      <c r="NEK110" s="79" t="s">
        <v>14995</v>
      </c>
      <c r="NEL110" s="79" t="s">
        <v>14995</v>
      </c>
      <c r="NEM110" s="79" t="s">
        <v>14995</v>
      </c>
      <c r="NEN110" s="79" t="s">
        <v>14995</v>
      </c>
      <c r="NEO110" s="79" t="s">
        <v>14995</v>
      </c>
      <c r="NEP110" s="79" t="s">
        <v>14995</v>
      </c>
      <c r="NEQ110" s="79" t="s">
        <v>14995</v>
      </c>
      <c r="NER110" s="79" t="s">
        <v>14995</v>
      </c>
      <c r="NES110" s="79" t="s">
        <v>14995</v>
      </c>
      <c r="NET110" s="79" t="s">
        <v>14995</v>
      </c>
      <c r="NEU110" s="79" t="s">
        <v>14995</v>
      </c>
      <c r="NEV110" s="79" t="s">
        <v>14995</v>
      </c>
      <c r="NEW110" s="79" t="s">
        <v>14995</v>
      </c>
      <c r="NEX110" s="79" t="s">
        <v>14995</v>
      </c>
      <c r="NEY110" s="79" t="s">
        <v>14995</v>
      </c>
      <c r="NEZ110" s="79" t="s">
        <v>14995</v>
      </c>
      <c r="NFA110" s="79" t="s">
        <v>14995</v>
      </c>
      <c r="NFB110" s="79" t="s">
        <v>14995</v>
      </c>
      <c r="NFC110" s="79" t="s">
        <v>14995</v>
      </c>
      <c r="NFD110" s="79" t="s">
        <v>14995</v>
      </c>
      <c r="NFE110" s="79" t="s">
        <v>14995</v>
      </c>
      <c r="NFF110" s="79" t="s">
        <v>14995</v>
      </c>
      <c r="NFG110" s="79" t="s">
        <v>14995</v>
      </c>
      <c r="NFH110" s="79" t="s">
        <v>14995</v>
      </c>
      <c r="NFI110" s="79" t="s">
        <v>14995</v>
      </c>
      <c r="NFJ110" s="79" t="s">
        <v>14995</v>
      </c>
      <c r="NFK110" s="79" t="s">
        <v>14995</v>
      </c>
      <c r="NFL110" s="79" t="s">
        <v>14995</v>
      </c>
      <c r="NFM110" s="79" t="s">
        <v>14995</v>
      </c>
      <c r="NFN110" s="79" t="s">
        <v>14995</v>
      </c>
      <c r="NFO110" s="79" t="s">
        <v>14995</v>
      </c>
      <c r="NFP110" s="79" t="s">
        <v>14995</v>
      </c>
      <c r="NFQ110" s="79" t="s">
        <v>14995</v>
      </c>
      <c r="NFR110" s="79" t="s">
        <v>14995</v>
      </c>
      <c r="NFS110" s="79" t="s">
        <v>14995</v>
      </c>
      <c r="NFT110" s="79" t="s">
        <v>14995</v>
      </c>
      <c r="NFU110" s="79" t="s">
        <v>14995</v>
      </c>
      <c r="NFV110" s="79" t="s">
        <v>14995</v>
      </c>
      <c r="NFW110" s="79" t="s">
        <v>14995</v>
      </c>
      <c r="NFX110" s="79" t="s">
        <v>14995</v>
      </c>
      <c r="NFY110" s="79" t="s">
        <v>14995</v>
      </c>
      <c r="NFZ110" s="79" t="s">
        <v>14995</v>
      </c>
      <c r="NGA110" s="79" t="s">
        <v>14995</v>
      </c>
      <c r="NGB110" s="79" t="s">
        <v>14995</v>
      </c>
      <c r="NGC110" s="79" t="s">
        <v>14995</v>
      </c>
      <c r="NGD110" s="79" t="s">
        <v>14995</v>
      </c>
      <c r="NGE110" s="79" t="s">
        <v>14995</v>
      </c>
      <c r="NGF110" s="79" t="s">
        <v>14995</v>
      </c>
      <c r="NGG110" s="79" t="s">
        <v>14995</v>
      </c>
      <c r="NGH110" s="79" t="s">
        <v>14995</v>
      </c>
      <c r="NGI110" s="79" t="s">
        <v>14995</v>
      </c>
      <c r="NGJ110" s="79" t="s">
        <v>14995</v>
      </c>
      <c r="NGK110" s="79" t="s">
        <v>14995</v>
      </c>
      <c r="NGL110" s="79" t="s">
        <v>14995</v>
      </c>
      <c r="NGM110" s="79" t="s">
        <v>14995</v>
      </c>
      <c r="NGN110" s="79" t="s">
        <v>14995</v>
      </c>
      <c r="NGO110" s="79" t="s">
        <v>14995</v>
      </c>
      <c r="NGP110" s="79" t="s">
        <v>14995</v>
      </c>
      <c r="NGQ110" s="79" t="s">
        <v>14995</v>
      </c>
      <c r="NGR110" s="79" t="s">
        <v>14995</v>
      </c>
      <c r="NGS110" s="79" t="s">
        <v>14995</v>
      </c>
      <c r="NGT110" s="79" t="s">
        <v>14995</v>
      </c>
      <c r="NGU110" s="79" t="s">
        <v>14995</v>
      </c>
      <c r="NGV110" s="79" t="s">
        <v>14995</v>
      </c>
      <c r="NGW110" s="79" t="s">
        <v>14995</v>
      </c>
      <c r="NGX110" s="79" t="s">
        <v>14995</v>
      </c>
      <c r="NGY110" s="79" t="s">
        <v>14995</v>
      </c>
      <c r="NGZ110" s="79" t="s">
        <v>14995</v>
      </c>
      <c r="NHA110" s="79" t="s">
        <v>14995</v>
      </c>
      <c r="NHB110" s="79" t="s">
        <v>14995</v>
      </c>
      <c r="NHC110" s="79" t="s">
        <v>14995</v>
      </c>
      <c r="NHD110" s="79" t="s">
        <v>14995</v>
      </c>
      <c r="NHE110" s="79" t="s">
        <v>14995</v>
      </c>
      <c r="NHF110" s="79" t="s">
        <v>14995</v>
      </c>
      <c r="NHG110" s="79" t="s">
        <v>14995</v>
      </c>
      <c r="NHH110" s="79" t="s">
        <v>14995</v>
      </c>
      <c r="NHI110" s="79" t="s">
        <v>14995</v>
      </c>
      <c r="NHJ110" s="79" t="s">
        <v>14995</v>
      </c>
      <c r="NHK110" s="79" t="s">
        <v>14995</v>
      </c>
      <c r="NHL110" s="79" t="s">
        <v>14995</v>
      </c>
      <c r="NHM110" s="79" t="s">
        <v>14995</v>
      </c>
      <c r="NHN110" s="79" t="s">
        <v>14995</v>
      </c>
      <c r="NHO110" s="79" t="s">
        <v>14995</v>
      </c>
      <c r="NHP110" s="79" t="s">
        <v>14995</v>
      </c>
      <c r="NHQ110" s="79" t="s">
        <v>14995</v>
      </c>
      <c r="NHR110" s="79" t="s">
        <v>14995</v>
      </c>
      <c r="NHS110" s="79" t="s">
        <v>14995</v>
      </c>
      <c r="NHT110" s="79" t="s">
        <v>14995</v>
      </c>
      <c r="NHU110" s="79" t="s">
        <v>14995</v>
      </c>
      <c r="NHV110" s="79" t="s">
        <v>14995</v>
      </c>
      <c r="NHW110" s="79" t="s">
        <v>14995</v>
      </c>
      <c r="NHX110" s="79" t="s">
        <v>14995</v>
      </c>
      <c r="NHY110" s="79" t="s">
        <v>14995</v>
      </c>
      <c r="NHZ110" s="79" t="s">
        <v>14995</v>
      </c>
      <c r="NIA110" s="79" t="s">
        <v>14995</v>
      </c>
      <c r="NIB110" s="79" t="s">
        <v>14995</v>
      </c>
      <c r="NIC110" s="79" t="s">
        <v>14995</v>
      </c>
      <c r="NID110" s="79" t="s">
        <v>14995</v>
      </c>
      <c r="NIE110" s="79" t="s">
        <v>14995</v>
      </c>
      <c r="NIF110" s="79" t="s">
        <v>14995</v>
      </c>
      <c r="NIG110" s="79" t="s">
        <v>14995</v>
      </c>
      <c r="NIH110" s="79" t="s">
        <v>14995</v>
      </c>
      <c r="NII110" s="79" t="s">
        <v>14995</v>
      </c>
      <c r="NIJ110" s="79" t="s">
        <v>14995</v>
      </c>
      <c r="NIK110" s="79" t="s">
        <v>14995</v>
      </c>
      <c r="NIL110" s="79" t="s">
        <v>14995</v>
      </c>
      <c r="NIM110" s="79" t="s">
        <v>14995</v>
      </c>
      <c r="NIN110" s="79" t="s">
        <v>14995</v>
      </c>
      <c r="NIO110" s="79" t="s">
        <v>14995</v>
      </c>
      <c r="NIP110" s="79" t="s">
        <v>14995</v>
      </c>
      <c r="NIQ110" s="79" t="s">
        <v>14995</v>
      </c>
      <c r="NIR110" s="79" t="s">
        <v>14995</v>
      </c>
      <c r="NIS110" s="79" t="s">
        <v>14995</v>
      </c>
      <c r="NIT110" s="79" t="s">
        <v>14995</v>
      </c>
      <c r="NIU110" s="79" t="s">
        <v>14995</v>
      </c>
      <c r="NIV110" s="79" t="s">
        <v>14995</v>
      </c>
      <c r="NIW110" s="79" t="s">
        <v>14995</v>
      </c>
      <c r="NIX110" s="79" t="s">
        <v>14995</v>
      </c>
      <c r="NIY110" s="79" t="s">
        <v>14995</v>
      </c>
      <c r="NIZ110" s="79" t="s">
        <v>14995</v>
      </c>
      <c r="NJA110" s="79" t="s">
        <v>14995</v>
      </c>
      <c r="NJB110" s="79" t="s">
        <v>14995</v>
      </c>
      <c r="NJC110" s="79" t="s">
        <v>14995</v>
      </c>
      <c r="NJD110" s="79" t="s">
        <v>14995</v>
      </c>
      <c r="NJE110" s="79" t="s">
        <v>14995</v>
      </c>
      <c r="NJF110" s="79" t="s">
        <v>14995</v>
      </c>
      <c r="NJG110" s="79" t="s">
        <v>14995</v>
      </c>
      <c r="NJH110" s="79" t="s">
        <v>14995</v>
      </c>
      <c r="NJI110" s="79" t="s">
        <v>14995</v>
      </c>
      <c r="NJJ110" s="79" t="s">
        <v>14995</v>
      </c>
      <c r="NJK110" s="79" t="s">
        <v>14995</v>
      </c>
      <c r="NJL110" s="79" t="s">
        <v>14995</v>
      </c>
      <c r="NJM110" s="79" t="s">
        <v>14995</v>
      </c>
      <c r="NJN110" s="79" t="s">
        <v>14995</v>
      </c>
      <c r="NJO110" s="79" t="s">
        <v>14995</v>
      </c>
      <c r="NJP110" s="79" t="s">
        <v>14995</v>
      </c>
      <c r="NJQ110" s="79" t="s">
        <v>14995</v>
      </c>
      <c r="NJR110" s="79" t="s">
        <v>14995</v>
      </c>
      <c r="NJS110" s="79" t="s">
        <v>14995</v>
      </c>
      <c r="NJT110" s="79" t="s">
        <v>14995</v>
      </c>
      <c r="NJU110" s="79" t="s">
        <v>14995</v>
      </c>
      <c r="NJV110" s="79" t="s">
        <v>14995</v>
      </c>
      <c r="NJW110" s="79" t="s">
        <v>14995</v>
      </c>
      <c r="NJX110" s="79" t="s">
        <v>14995</v>
      </c>
      <c r="NJY110" s="79" t="s">
        <v>14995</v>
      </c>
      <c r="NJZ110" s="79" t="s">
        <v>14995</v>
      </c>
      <c r="NKA110" s="79" t="s">
        <v>14995</v>
      </c>
      <c r="NKB110" s="79" t="s">
        <v>14995</v>
      </c>
      <c r="NKC110" s="79" t="s">
        <v>14995</v>
      </c>
      <c r="NKD110" s="79" t="s">
        <v>14995</v>
      </c>
      <c r="NKE110" s="79" t="s">
        <v>14995</v>
      </c>
      <c r="NKF110" s="79" t="s">
        <v>14995</v>
      </c>
      <c r="NKG110" s="79" t="s">
        <v>14995</v>
      </c>
      <c r="NKH110" s="79" t="s">
        <v>14995</v>
      </c>
      <c r="NKI110" s="79" t="s">
        <v>14995</v>
      </c>
      <c r="NKJ110" s="79" t="s">
        <v>14995</v>
      </c>
      <c r="NKK110" s="79" t="s">
        <v>14995</v>
      </c>
      <c r="NKL110" s="79" t="s">
        <v>14995</v>
      </c>
      <c r="NKM110" s="79" t="s">
        <v>14995</v>
      </c>
      <c r="NKN110" s="79" t="s">
        <v>14995</v>
      </c>
      <c r="NKO110" s="79" t="s">
        <v>14995</v>
      </c>
      <c r="NKP110" s="79" t="s">
        <v>14995</v>
      </c>
      <c r="NKQ110" s="79" t="s">
        <v>14995</v>
      </c>
      <c r="NKR110" s="79" t="s">
        <v>14995</v>
      </c>
      <c r="NKS110" s="79" t="s">
        <v>14995</v>
      </c>
      <c r="NKT110" s="79" t="s">
        <v>14995</v>
      </c>
      <c r="NKU110" s="79" t="s">
        <v>14995</v>
      </c>
      <c r="NKV110" s="79" t="s">
        <v>14995</v>
      </c>
      <c r="NKW110" s="79" t="s">
        <v>14995</v>
      </c>
      <c r="NKX110" s="79" t="s">
        <v>14995</v>
      </c>
      <c r="NKY110" s="79" t="s">
        <v>14995</v>
      </c>
      <c r="NKZ110" s="79" t="s">
        <v>14995</v>
      </c>
      <c r="NLA110" s="79" t="s">
        <v>14995</v>
      </c>
      <c r="NLB110" s="79" t="s">
        <v>14995</v>
      </c>
      <c r="NLC110" s="79" t="s">
        <v>14995</v>
      </c>
      <c r="NLD110" s="79" t="s">
        <v>14995</v>
      </c>
      <c r="NLE110" s="79" t="s">
        <v>14995</v>
      </c>
      <c r="NLF110" s="79" t="s">
        <v>14995</v>
      </c>
      <c r="NLG110" s="79" t="s">
        <v>14995</v>
      </c>
      <c r="NLH110" s="79" t="s">
        <v>14995</v>
      </c>
      <c r="NLI110" s="79" t="s">
        <v>14995</v>
      </c>
      <c r="NLJ110" s="79" t="s">
        <v>14995</v>
      </c>
      <c r="NLK110" s="79" t="s">
        <v>14995</v>
      </c>
      <c r="NLL110" s="79" t="s">
        <v>14995</v>
      </c>
      <c r="NLM110" s="79" t="s">
        <v>14995</v>
      </c>
      <c r="NLN110" s="79" t="s">
        <v>14995</v>
      </c>
      <c r="NLO110" s="79" t="s">
        <v>14995</v>
      </c>
      <c r="NLP110" s="79" t="s">
        <v>14995</v>
      </c>
      <c r="NLQ110" s="79" t="s">
        <v>14995</v>
      </c>
      <c r="NLR110" s="79" t="s">
        <v>14995</v>
      </c>
      <c r="NLS110" s="79" t="s">
        <v>14995</v>
      </c>
      <c r="NLT110" s="79" t="s">
        <v>14995</v>
      </c>
      <c r="NLU110" s="79" t="s">
        <v>14995</v>
      </c>
      <c r="NLV110" s="79" t="s">
        <v>14995</v>
      </c>
      <c r="NLW110" s="79" t="s">
        <v>14995</v>
      </c>
      <c r="NLX110" s="79" t="s">
        <v>14995</v>
      </c>
      <c r="NLY110" s="79" t="s">
        <v>14995</v>
      </c>
      <c r="NLZ110" s="79" t="s">
        <v>14995</v>
      </c>
      <c r="NMA110" s="79" t="s">
        <v>14995</v>
      </c>
      <c r="NMB110" s="79" t="s">
        <v>14995</v>
      </c>
      <c r="NMC110" s="79" t="s">
        <v>14995</v>
      </c>
      <c r="NMD110" s="79" t="s">
        <v>14995</v>
      </c>
      <c r="NME110" s="79" t="s">
        <v>14995</v>
      </c>
      <c r="NMF110" s="79" t="s">
        <v>14995</v>
      </c>
      <c r="NMG110" s="79" t="s">
        <v>14995</v>
      </c>
      <c r="NMH110" s="79" t="s">
        <v>14995</v>
      </c>
      <c r="NMI110" s="79" t="s">
        <v>14995</v>
      </c>
      <c r="NMJ110" s="79" t="s">
        <v>14995</v>
      </c>
      <c r="NMK110" s="79" t="s">
        <v>14995</v>
      </c>
      <c r="NML110" s="79" t="s">
        <v>14995</v>
      </c>
      <c r="NMM110" s="79" t="s">
        <v>14995</v>
      </c>
      <c r="NMN110" s="79" t="s">
        <v>14995</v>
      </c>
      <c r="NMO110" s="79" t="s">
        <v>14995</v>
      </c>
      <c r="NMP110" s="79" t="s">
        <v>14995</v>
      </c>
      <c r="NMQ110" s="79" t="s">
        <v>14995</v>
      </c>
      <c r="NMR110" s="79" t="s">
        <v>14995</v>
      </c>
      <c r="NMS110" s="79" t="s">
        <v>14995</v>
      </c>
      <c r="NMT110" s="79" t="s">
        <v>14995</v>
      </c>
      <c r="NMU110" s="79" t="s">
        <v>14995</v>
      </c>
      <c r="NMV110" s="79" t="s">
        <v>14995</v>
      </c>
      <c r="NMW110" s="79" t="s">
        <v>14995</v>
      </c>
      <c r="NMX110" s="79" t="s">
        <v>14995</v>
      </c>
      <c r="NMY110" s="79" t="s">
        <v>14995</v>
      </c>
      <c r="NMZ110" s="79" t="s">
        <v>14995</v>
      </c>
      <c r="NNA110" s="79" t="s">
        <v>14995</v>
      </c>
      <c r="NNB110" s="79" t="s">
        <v>14995</v>
      </c>
      <c r="NNC110" s="79" t="s">
        <v>14995</v>
      </c>
      <c r="NND110" s="79" t="s">
        <v>14995</v>
      </c>
      <c r="NNE110" s="79" t="s">
        <v>14995</v>
      </c>
      <c r="NNF110" s="79" t="s">
        <v>14995</v>
      </c>
      <c r="NNG110" s="79" t="s">
        <v>14995</v>
      </c>
      <c r="NNH110" s="79" t="s">
        <v>14995</v>
      </c>
      <c r="NNI110" s="79" t="s">
        <v>14995</v>
      </c>
      <c r="NNJ110" s="79" t="s">
        <v>14995</v>
      </c>
      <c r="NNK110" s="79" t="s">
        <v>14995</v>
      </c>
      <c r="NNL110" s="79" t="s">
        <v>14995</v>
      </c>
      <c r="NNM110" s="79" t="s">
        <v>14995</v>
      </c>
      <c r="NNN110" s="79" t="s">
        <v>14995</v>
      </c>
      <c r="NNO110" s="79" t="s">
        <v>14995</v>
      </c>
      <c r="NNP110" s="79" t="s">
        <v>14995</v>
      </c>
      <c r="NNQ110" s="79" t="s">
        <v>14995</v>
      </c>
      <c r="NNR110" s="79" t="s">
        <v>14995</v>
      </c>
      <c r="NNS110" s="79" t="s">
        <v>14995</v>
      </c>
      <c r="NNT110" s="79" t="s">
        <v>14995</v>
      </c>
      <c r="NNU110" s="79" t="s">
        <v>14995</v>
      </c>
      <c r="NNV110" s="79" t="s">
        <v>14995</v>
      </c>
      <c r="NNW110" s="79" t="s">
        <v>14995</v>
      </c>
      <c r="NNX110" s="79" t="s">
        <v>14995</v>
      </c>
      <c r="NNY110" s="79" t="s">
        <v>14995</v>
      </c>
      <c r="NNZ110" s="79" t="s">
        <v>14995</v>
      </c>
      <c r="NOA110" s="79" t="s">
        <v>14995</v>
      </c>
      <c r="NOB110" s="79" t="s">
        <v>14995</v>
      </c>
      <c r="NOC110" s="79" t="s">
        <v>14995</v>
      </c>
      <c r="NOD110" s="79" t="s">
        <v>14995</v>
      </c>
      <c r="NOE110" s="79" t="s">
        <v>14995</v>
      </c>
      <c r="NOF110" s="79" t="s">
        <v>14995</v>
      </c>
      <c r="NOG110" s="79" t="s">
        <v>14995</v>
      </c>
      <c r="NOH110" s="79" t="s">
        <v>14995</v>
      </c>
      <c r="NOI110" s="79" t="s">
        <v>14995</v>
      </c>
      <c r="NOJ110" s="79" t="s">
        <v>14995</v>
      </c>
      <c r="NOK110" s="79" t="s">
        <v>14995</v>
      </c>
      <c r="NOL110" s="79" t="s">
        <v>14995</v>
      </c>
      <c r="NOM110" s="79" t="s">
        <v>14995</v>
      </c>
      <c r="NON110" s="79" t="s">
        <v>14995</v>
      </c>
      <c r="NOO110" s="79" t="s">
        <v>14995</v>
      </c>
      <c r="NOP110" s="79" t="s">
        <v>14995</v>
      </c>
      <c r="NOQ110" s="79" t="s">
        <v>14995</v>
      </c>
      <c r="NOR110" s="79" t="s">
        <v>14995</v>
      </c>
      <c r="NOS110" s="79" t="s">
        <v>14995</v>
      </c>
      <c r="NOT110" s="79" t="s">
        <v>14995</v>
      </c>
      <c r="NOU110" s="79" t="s">
        <v>14995</v>
      </c>
      <c r="NOV110" s="79" t="s">
        <v>14995</v>
      </c>
      <c r="NOW110" s="79" t="s">
        <v>14995</v>
      </c>
      <c r="NOX110" s="79" t="s">
        <v>14995</v>
      </c>
      <c r="NOY110" s="79" t="s">
        <v>14995</v>
      </c>
      <c r="NOZ110" s="79" t="s">
        <v>14995</v>
      </c>
      <c r="NPA110" s="79" t="s">
        <v>14995</v>
      </c>
      <c r="NPB110" s="79" t="s">
        <v>14995</v>
      </c>
      <c r="NPC110" s="79" t="s">
        <v>14995</v>
      </c>
      <c r="NPD110" s="79" t="s">
        <v>14995</v>
      </c>
      <c r="NPE110" s="79" t="s">
        <v>14995</v>
      </c>
      <c r="NPF110" s="79" t="s">
        <v>14995</v>
      </c>
      <c r="NPG110" s="79" t="s">
        <v>14995</v>
      </c>
      <c r="NPH110" s="79" t="s">
        <v>14995</v>
      </c>
      <c r="NPI110" s="79" t="s">
        <v>14995</v>
      </c>
      <c r="NPJ110" s="79" t="s">
        <v>14995</v>
      </c>
      <c r="NPK110" s="79" t="s">
        <v>14995</v>
      </c>
      <c r="NPL110" s="79" t="s">
        <v>14995</v>
      </c>
      <c r="NPM110" s="79" t="s">
        <v>14995</v>
      </c>
      <c r="NPN110" s="79" t="s">
        <v>14995</v>
      </c>
      <c r="NPO110" s="79" t="s">
        <v>14995</v>
      </c>
      <c r="NPP110" s="79" t="s">
        <v>14995</v>
      </c>
      <c r="NPQ110" s="79" t="s">
        <v>14995</v>
      </c>
      <c r="NPR110" s="79" t="s">
        <v>14995</v>
      </c>
      <c r="NPS110" s="79" t="s">
        <v>14995</v>
      </c>
      <c r="NPT110" s="79" t="s">
        <v>14995</v>
      </c>
      <c r="NPU110" s="79" t="s">
        <v>14995</v>
      </c>
      <c r="NPV110" s="79" t="s">
        <v>14995</v>
      </c>
      <c r="NPW110" s="79" t="s">
        <v>14995</v>
      </c>
      <c r="NPX110" s="79" t="s">
        <v>14995</v>
      </c>
      <c r="NPY110" s="79" t="s">
        <v>14995</v>
      </c>
      <c r="NPZ110" s="79" t="s">
        <v>14995</v>
      </c>
      <c r="NQA110" s="79" t="s">
        <v>14995</v>
      </c>
      <c r="NQB110" s="79" t="s">
        <v>14995</v>
      </c>
      <c r="NQC110" s="79" t="s">
        <v>14995</v>
      </c>
      <c r="NQD110" s="79" t="s">
        <v>14995</v>
      </c>
      <c r="NQE110" s="79" t="s">
        <v>14995</v>
      </c>
      <c r="NQF110" s="79" t="s">
        <v>14995</v>
      </c>
      <c r="NQG110" s="79" t="s">
        <v>14995</v>
      </c>
      <c r="NQH110" s="79" t="s">
        <v>14995</v>
      </c>
      <c r="NQI110" s="79" t="s">
        <v>14995</v>
      </c>
      <c r="NQJ110" s="79" t="s">
        <v>14995</v>
      </c>
      <c r="NQK110" s="79" t="s">
        <v>14995</v>
      </c>
      <c r="NQL110" s="79" t="s">
        <v>14995</v>
      </c>
      <c r="NQM110" s="79" t="s">
        <v>14995</v>
      </c>
      <c r="NQN110" s="79" t="s">
        <v>14995</v>
      </c>
      <c r="NQO110" s="79" t="s">
        <v>14995</v>
      </c>
      <c r="NQP110" s="79" t="s">
        <v>14995</v>
      </c>
      <c r="NQQ110" s="79" t="s">
        <v>14995</v>
      </c>
      <c r="NQR110" s="79" t="s">
        <v>14995</v>
      </c>
      <c r="NQS110" s="79" t="s">
        <v>14995</v>
      </c>
      <c r="NQT110" s="79" t="s">
        <v>14995</v>
      </c>
      <c r="NQU110" s="79" t="s">
        <v>14995</v>
      </c>
      <c r="NQV110" s="79" t="s">
        <v>14995</v>
      </c>
      <c r="NQW110" s="79" t="s">
        <v>14995</v>
      </c>
      <c r="NQX110" s="79" t="s">
        <v>14995</v>
      </c>
      <c r="NQY110" s="79" t="s">
        <v>14995</v>
      </c>
      <c r="NQZ110" s="79" t="s">
        <v>14995</v>
      </c>
      <c r="NRA110" s="79" t="s">
        <v>14995</v>
      </c>
      <c r="NRB110" s="79" t="s">
        <v>14995</v>
      </c>
      <c r="NRC110" s="79" t="s">
        <v>14995</v>
      </c>
      <c r="NRD110" s="79" t="s">
        <v>14995</v>
      </c>
      <c r="NRE110" s="79" t="s">
        <v>14995</v>
      </c>
      <c r="NRF110" s="79" t="s">
        <v>14995</v>
      </c>
      <c r="NRG110" s="79" t="s">
        <v>14995</v>
      </c>
      <c r="NRH110" s="79" t="s">
        <v>14995</v>
      </c>
      <c r="NRI110" s="79" t="s">
        <v>14995</v>
      </c>
      <c r="NRJ110" s="79" t="s">
        <v>14995</v>
      </c>
      <c r="NRK110" s="79" t="s">
        <v>14995</v>
      </c>
      <c r="NRL110" s="79" t="s">
        <v>14995</v>
      </c>
      <c r="NRM110" s="79" t="s">
        <v>14995</v>
      </c>
      <c r="NRN110" s="79" t="s">
        <v>14995</v>
      </c>
      <c r="NRO110" s="79" t="s">
        <v>14995</v>
      </c>
      <c r="NRP110" s="79" t="s">
        <v>14995</v>
      </c>
      <c r="NRQ110" s="79" t="s">
        <v>14995</v>
      </c>
      <c r="NRR110" s="79" t="s">
        <v>14995</v>
      </c>
      <c r="NRS110" s="79" t="s">
        <v>14995</v>
      </c>
      <c r="NRT110" s="79" t="s">
        <v>14995</v>
      </c>
      <c r="NRU110" s="79" t="s">
        <v>14995</v>
      </c>
      <c r="NRV110" s="79" t="s">
        <v>14995</v>
      </c>
      <c r="NRW110" s="79" t="s">
        <v>14995</v>
      </c>
      <c r="NRX110" s="79" t="s">
        <v>14995</v>
      </c>
      <c r="NRY110" s="79" t="s">
        <v>14995</v>
      </c>
      <c r="NRZ110" s="79" t="s">
        <v>14995</v>
      </c>
      <c r="NSA110" s="79" t="s">
        <v>14995</v>
      </c>
      <c r="NSB110" s="79" t="s">
        <v>14995</v>
      </c>
      <c r="NSC110" s="79" t="s">
        <v>14995</v>
      </c>
      <c r="NSD110" s="79" t="s">
        <v>14995</v>
      </c>
      <c r="NSE110" s="79" t="s">
        <v>14995</v>
      </c>
      <c r="NSF110" s="79" t="s">
        <v>14995</v>
      </c>
      <c r="NSG110" s="79" t="s">
        <v>14995</v>
      </c>
      <c r="NSH110" s="79" t="s">
        <v>14995</v>
      </c>
      <c r="NSI110" s="79" t="s">
        <v>14995</v>
      </c>
      <c r="NSJ110" s="79" t="s">
        <v>14995</v>
      </c>
      <c r="NSK110" s="79" t="s">
        <v>14995</v>
      </c>
      <c r="NSL110" s="79" t="s">
        <v>14995</v>
      </c>
      <c r="NSM110" s="79" t="s">
        <v>14995</v>
      </c>
      <c r="NSN110" s="79" t="s">
        <v>14995</v>
      </c>
      <c r="NSO110" s="79" t="s">
        <v>14995</v>
      </c>
      <c r="NSP110" s="79" t="s">
        <v>14995</v>
      </c>
      <c r="NSQ110" s="79" t="s">
        <v>14995</v>
      </c>
      <c r="NSR110" s="79" t="s">
        <v>14995</v>
      </c>
      <c r="NSS110" s="79" t="s">
        <v>14995</v>
      </c>
      <c r="NST110" s="79" t="s">
        <v>14995</v>
      </c>
      <c r="NSU110" s="79" t="s">
        <v>14995</v>
      </c>
      <c r="NSV110" s="79" t="s">
        <v>14995</v>
      </c>
      <c r="NSW110" s="79" t="s">
        <v>14995</v>
      </c>
      <c r="NSX110" s="79" t="s">
        <v>14995</v>
      </c>
      <c r="NSY110" s="79" t="s">
        <v>14995</v>
      </c>
      <c r="NSZ110" s="79" t="s">
        <v>14995</v>
      </c>
      <c r="NTA110" s="79" t="s">
        <v>14995</v>
      </c>
      <c r="NTB110" s="79" t="s">
        <v>14995</v>
      </c>
      <c r="NTC110" s="79" t="s">
        <v>14995</v>
      </c>
      <c r="NTD110" s="79" t="s">
        <v>14995</v>
      </c>
      <c r="NTE110" s="79" t="s">
        <v>14995</v>
      </c>
      <c r="NTF110" s="79" t="s">
        <v>14995</v>
      </c>
      <c r="NTG110" s="79" t="s">
        <v>14995</v>
      </c>
      <c r="NTH110" s="79" t="s">
        <v>14995</v>
      </c>
      <c r="NTI110" s="79" t="s">
        <v>14995</v>
      </c>
      <c r="NTJ110" s="79" t="s">
        <v>14995</v>
      </c>
      <c r="NTK110" s="79" t="s">
        <v>14995</v>
      </c>
      <c r="NTL110" s="79" t="s">
        <v>14995</v>
      </c>
      <c r="NTM110" s="79" t="s">
        <v>14995</v>
      </c>
      <c r="NTN110" s="79" t="s">
        <v>14995</v>
      </c>
      <c r="NTO110" s="79" t="s">
        <v>14995</v>
      </c>
      <c r="NTP110" s="79" t="s">
        <v>14995</v>
      </c>
      <c r="NTQ110" s="79" t="s">
        <v>14995</v>
      </c>
      <c r="NTR110" s="79" t="s">
        <v>14995</v>
      </c>
      <c r="NTS110" s="79" t="s">
        <v>14995</v>
      </c>
      <c r="NTT110" s="79" t="s">
        <v>14995</v>
      </c>
      <c r="NTU110" s="79" t="s">
        <v>14995</v>
      </c>
      <c r="NTV110" s="79" t="s">
        <v>14995</v>
      </c>
      <c r="NTW110" s="79" t="s">
        <v>14995</v>
      </c>
      <c r="NTX110" s="79" t="s">
        <v>14995</v>
      </c>
      <c r="NTY110" s="79" t="s">
        <v>14995</v>
      </c>
      <c r="NTZ110" s="79" t="s">
        <v>14995</v>
      </c>
      <c r="NUA110" s="79" t="s">
        <v>14995</v>
      </c>
      <c r="NUB110" s="79" t="s">
        <v>14995</v>
      </c>
      <c r="NUC110" s="79" t="s">
        <v>14995</v>
      </c>
      <c r="NUD110" s="79" t="s">
        <v>14995</v>
      </c>
      <c r="NUE110" s="79" t="s">
        <v>14995</v>
      </c>
      <c r="NUF110" s="79" t="s">
        <v>14995</v>
      </c>
      <c r="NUG110" s="79" t="s">
        <v>14995</v>
      </c>
      <c r="NUH110" s="79" t="s">
        <v>14995</v>
      </c>
      <c r="NUI110" s="79" t="s">
        <v>14995</v>
      </c>
      <c r="NUJ110" s="79" t="s">
        <v>14995</v>
      </c>
      <c r="NUK110" s="79" t="s">
        <v>14995</v>
      </c>
      <c r="NUL110" s="79" t="s">
        <v>14995</v>
      </c>
      <c r="NUM110" s="79" t="s">
        <v>14995</v>
      </c>
      <c r="NUN110" s="79" t="s">
        <v>14995</v>
      </c>
      <c r="NUO110" s="79" t="s">
        <v>14995</v>
      </c>
      <c r="NUP110" s="79" t="s">
        <v>14995</v>
      </c>
      <c r="NUQ110" s="79" t="s">
        <v>14995</v>
      </c>
      <c r="NUR110" s="79" t="s">
        <v>14995</v>
      </c>
      <c r="NUS110" s="79" t="s">
        <v>14995</v>
      </c>
      <c r="NUT110" s="79" t="s">
        <v>14995</v>
      </c>
      <c r="NUU110" s="79" t="s">
        <v>14995</v>
      </c>
      <c r="NUV110" s="79" t="s">
        <v>14995</v>
      </c>
      <c r="NUW110" s="79" t="s">
        <v>14995</v>
      </c>
      <c r="NUX110" s="79" t="s">
        <v>14995</v>
      </c>
      <c r="NUY110" s="79" t="s">
        <v>14995</v>
      </c>
      <c r="NUZ110" s="79" t="s">
        <v>14995</v>
      </c>
      <c r="NVA110" s="79" t="s">
        <v>14995</v>
      </c>
      <c r="NVB110" s="79" t="s">
        <v>14995</v>
      </c>
      <c r="NVC110" s="79" t="s">
        <v>14995</v>
      </c>
      <c r="NVD110" s="79" t="s">
        <v>14995</v>
      </c>
      <c r="NVE110" s="79" t="s">
        <v>14995</v>
      </c>
      <c r="NVF110" s="79" t="s">
        <v>14995</v>
      </c>
      <c r="NVG110" s="79" t="s">
        <v>14995</v>
      </c>
      <c r="NVH110" s="79" t="s">
        <v>14995</v>
      </c>
      <c r="NVI110" s="79" t="s">
        <v>14995</v>
      </c>
      <c r="NVJ110" s="79" t="s">
        <v>14995</v>
      </c>
      <c r="NVK110" s="79" t="s">
        <v>14995</v>
      </c>
      <c r="NVL110" s="79" t="s">
        <v>14995</v>
      </c>
      <c r="NVM110" s="79" t="s">
        <v>14995</v>
      </c>
      <c r="NVN110" s="79" t="s">
        <v>14995</v>
      </c>
      <c r="NVO110" s="79" t="s">
        <v>14995</v>
      </c>
      <c r="NVP110" s="79" t="s">
        <v>14995</v>
      </c>
      <c r="NVQ110" s="79" t="s">
        <v>14995</v>
      </c>
      <c r="NVR110" s="79" t="s">
        <v>14995</v>
      </c>
      <c r="NVS110" s="79" t="s">
        <v>14995</v>
      </c>
      <c r="NVT110" s="79" t="s">
        <v>14995</v>
      </c>
      <c r="NVU110" s="79" t="s">
        <v>14995</v>
      </c>
      <c r="NVV110" s="79" t="s">
        <v>14995</v>
      </c>
      <c r="NVW110" s="79" t="s">
        <v>14995</v>
      </c>
      <c r="NVX110" s="79" t="s">
        <v>14995</v>
      </c>
      <c r="NVY110" s="79" t="s">
        <v>14995</v>
      </c>
      <c r="NVZ110" s="79" t="s">
        <v>14995</v>
      </c>
      <c r="NWA110" s="79" t="s">
        <v>14995</v>
      </c>
      <c r="NWB110" s="79" t="s">
        <v>14995</v>
      </c>
      <c r="NWC110" s="79" t="s">
        <v>14995</v>
      </c>
      <c r="NWD110" s="79" t="s">
        <v>14995</v>
      </c>
      <c r="NWE110" s="79" t="s">
        <v>14995</v>
      </c>
      <c r="NWF110" s="79" t="s">
        <v>14995</v>
      </c>
      <c r="NWG110" s="79" t="s">
        <v>14995</v>
      </c>
      <c r="NWH110" s="79" t="s">
        <v>14995</v>
      </c>
      <c r="NWI110" s="79" t="s">
        <v>14995</v>
      </c>
      <c r="NWJ110" s="79" t="s">
        <v>14995</v>
      </c>
      <c r="NWK110" s="79" t="s">
        <v>14995</v>
      </c>
      <c r="NWL110" s="79" t="s">
        <v>14995</v>
      </c>
      <c r="NWM110" s="79" t="s">
        <v>14995</v>
      </c>
      <c r="NWN110" s="79" t="s">
        <v>14995</v>
      </c>
      <c r="NWO110" s="79" t="s">
        <v>14995</v>
      </c>
      <c r="NWP110" s="79" t="s">
        <v>14995</v>
      </c>
      <c r="NWQ110" s="79" t="s">
        <v>14995</v>
      </c>
      <c r="NWR110" s="79" t="s">
        <v>14995</v>
      </c>
      <c r="NWS110" s="79" t="s">
        <v>14995</v>
      </c>
      <c r="NWT110" s="79" t="s">
        <v>14995</v>
      </c>
      <c r="NWU110" s="79" t="s">
        <v>14995</v>
      </c>
      <c r="NWV110" s="79" t="s">
        <v>14995</v>
      </c>
      <c r="NWW110" s="79" t="s">
        <v>14995</v>
      </c>
      <c r="NWX110" s="79" t="s">
        <v>14995</v>
      </c>
      <c r="NWY110" s="79" t="s">
        <v>14995</v>
      </c>
      <c r="NWZ110" s="79" t="s">
        <v>14995</v>
      </c>
      <c r="NXA110" s="79" t="s">
        <v>14995</v>
      </c>
      <c r="NXB110" s="79" t="s">
        <v>14995</v>
      </c>
      <c r="NXC110" s="79" t="s">
        <v>14995</v>
      </c>
      <c r="NXD110" s="79" t="s">
        <v>14995</v>
      </c>
      <c r="NXE110" s="79" t="s">
        <v>14995</v>
      </c>
      <c r="NXF110" s="79" t="s">
        <v>14995</v>
      </c>
      <c r="NXG110" s="79" t="s">
        <v>14995</v>
      </c>
      <c r="NXH110" s="79" t="s">
        <v>14995</v>
      </c>
      <c r="NXI110" s="79" t="s">
        <v>14995</v>
      </c>
      <c r="NXJ110" s="79" t="s">
        <v>14995</v>
      </c>
      <c r="NXK110" s="79" t="s">
        <v>14995</v>
      </c>
      <c r="NXL110" s="79" t="s">
        <v>14995</v>
      </c>
      <c r="NXM110" s="79" t="s">
        <v>14995</v>
      </c>
      <c r="NXN110" s="79" t="s">
        <v>14995</v>
      </c>
      <c r="NXO110" s="79" t="s">
        <v>14995</v>
      </c>
      <c r="NXP110" s="79" t="s">
        <v>14995</v>
      </c>
      <c r="NXQ110" s="79" t="s">
        <v>14995</v>
      </c>
      <c r="NXR110" s="79" t="s">
        <v>14995</v>
      </c>
      <c r="NXS110" s="79" t="s">
        <v>14995</v>
      </c>
      <c r="NXT110" s="79" t="s">
        <v>14995</v>
      </c>
      <c r="NXU110" s="79" t="s">
        <v>14995</v>
      </c>
      <c r="NXV110" s="79" t="s">
        <v>14995</v>
      </c>
      <c r="NXW110" s="79" t="s">
        <v>14995</v>
      </c>
      <c r="NXX110" s="79" t="s">
        <v>14995</v>
      </c>
      <c r="NXY110" s="79" t="s">
        <v>14995</v>
      </c>
      <c r="NXZ110" s="79" t="s">
        <v>14995</v>
      </c>
      <c r="NYA110" s="79" t="s">
        <v>14995</v>
      </c>
      <c r="NYB110" s="79" t="s">
        <v>14995</v>
      </c>
      <c r="NYC110" s="79" t="s">
        <v>14995</v>
      </c>
      <c r="NYD110" s="79" t="s">
        <v>14995</v>
      </c>
      <c r="NYE110" s="79" t="s">
        <v>14995</v>
      </c>
      <c r="NYF110" s="79" t="s">
        <v>14995</v>
      </c>
      <c r="NYG110" s="79" t="s">
        <v>14995</v>
      </c>
      <c r="NYH110" s="79" t="s">
        <v>14995</v>
      </c>
      <c r="NYI110" s="79" t="s">
        <v>14995</v>
      </c>
      <c r="NYJ110" s="79" t="s">
        <v>14995</v>
      </c>
      <c r="NYK110" s="79" t="s">
        <v>14995</v>
      </c>
      <c r="NYL110" s="79" t="s">
        <v>14995</v>
      </c>
      <c r="NYM110" s="79" t="s">
        <v>14995</v>
      </c>
      <c r="NYN110" s="79" t="s">
        <v>14995</v>
      </c>
      <c r="NYO110" s="79" t="s">
        <v>14995</v>
      </c>
      <c r="NYP110" s="79" t="s">
        <v>14995</v>
      </c>
      <c r="NYQ110" s="79" t="s">
        <v>14995</v>
      </c>
      <c r="NYR110" s="79" t="s">
        <v>14995</v>
      </c>
      <c r="NYS110" s="79" t="s">
        <v>14995</v>
      </c>
      <c r="NYT110" s="79" t="s">
        <v>14995</v>
      </c>
      <c r="NYU110" s="79" t="s">
        <v>14995</v>
      </c>
      <c r="NYV110" s="79" t="s">
        <v>14995</v>
      </c>
      <c r="NYW110" s="79" t="s">
        <v>14995</v>
      </c>
      <c r="NYX110" s="79" t="s">
        <v>14995</v>
      </c>
      <c r="NYY110" s="79" t="s">
        <v>14995</v>
      </c>
      <c r="NYZ110" s="79" t="s">
        <v>14995</v>
      </c>
      <c r="NZA110" s="79" t="s">
        <v>14995</v>
      </c>
      <c r="NZB110" s="79" t="s">
        <v>14995</v>
      </c>
      <c r="NZC110" s="79" t="s">
        <v>14995</v>
      </c>
      <c r="NZD110" s="79" t="s">
        <v>14995</v>
      </c>
      <c r="NZE110" s="79" t="s">
        <v>14995</v>
      </c>
      <c r="NZF110" s="79" t="s">
        <v>14995</v>
      </c>
      <c r="NZG110" s="79" t="s">
        <v>14995</v>
      </c>
      <c r="NZH110" s="79" t="s">
        <v>14995</v>
      </c>
      <c r="NZI110" s="79" t="s">
        <v>14995</v>
      </c>
      <c r="NZJ110" s="79" t="s">
        <v>14995</v>
      </c>
      <c r="NZK110" s="79" t="s">
        <v>14995</v>
      </c>
      <c r="NZL110" s="79" t="s">
        <v>14995</v>
      </c>
      <c r="NZM110" s="79" t="s">
        <v>14995</v>
      </c>
      <c r="NZN110" s="79" t="s">
        <v>14995</v>
      </c>
      <c r="NZO110" s="79" t="s">
        <v>14995</v>
      </c>
      <c r="NZP110" s="79" t="s">
        <v>14995</v>
      </c>
      <c r="NZQ110" s="79" t="s">
        <v>14995</v>
      </c>
      <c r="NZR110" s="79" t="s">
        <v>14995</v>
      </c>
      <c r="NZS110" s="79" t="s">
        <v>14995</v>
      </c>
      <c r="NZT110" s="79" t="s">
        <v>14995</v>
      </c>
      <c r="NZU110" s="79" t="s">
        <v>14995</v>
      </c>
      <c r="NZV110" s="79" t="s">
        <v>14995</v>
      </c>
      <c r="NZW110" s="79" t="s">
        <v>14995</v>
      </c>
      <c r="NZX110" s="79" t="s">
        <v>14995</v>
      </c>
      <c r="NZY110" s="79" t="s">
        <v>14995</v>
      </c>
      <c r="NZZ110" s="79" t="s">
        <v>14995</v>
      </c>
      <c r="OAA110" s="79" t="s">
        <v>14995</v>
      </c>
      <c r="OAB110" s="79" t="s">
        <v>14995</v>
      </c>
      <c r="OAC110" s="79" t="s">
        <v>14995</v>
      </c>
      <c r="OAD110" s="79" t="s">
        <v>14995</v>
      </c>
      <c r="OAE110" s="79" t="s">
        <v>14995</v>
      </c>
      <c r="OAF110" s="79" t="s">
        <v>14995</v>
      </c>
      <c r="OAG110" s="79" t="s">
        <v>14995</v>
      </c>
      <c r="OAH110" s="79" t="s">
        <v>14995</v>
      </c>
      <c r="OAI110" s="79" t="s">
        <v>14995</v>
      </c>
      <c r="OAJ110" s="79" t="s">
        <v>14995</v>
      </c>
      <c r="OAK110" s="79" t="s">
        <v>14995</v>
      </c>
      <c r="OAL110" s="79" t="s">
        <v>14995</v>
      </c>
      <c r="OAM110" s="79" t="s">
        <v>14995</v>
      </c>
      <c r="OAN110" s="79" t="s">
        <v>14995</v>
      </c>
      <c r="OAO110" s="79" t="s">
        <v>14995</v>
      </c>
      <c r="OAP110" s="79" t="s">
        <v>14995</v>
      </c>
      <c r="OAQ110" s="79" t="s">
        <v>14995</v>
      </c>
      <c r="OAR110" s="79" t="s">
        <v>14995</v>
      </c>
      <c r="OAS110" s="79" t="s">
        <v>14995</v>
      </c>
      <c r="OAT110" s="79" t="s">
        <v>14995</v>
      </c>
      <c r="OAU110" s="79" t="s">
        <v>14995</v>
      </c>
      <c r="OAV110" s="79" t="s">
        <v>14995</v>
      </c>
      <c r="OAW110" s="79" t="s">
        <v>14995</v>
      </c>
      <c r="OAX110" s="79" t="s">
        <v>14995</v>
      </c>
      <c r="OAY110" s="79" t="s">
        <v>14995</v>
      </c>
      <c r="OAZ110" s="79" t="s">
        <v>14995</v>
      </c>
      <c r="OBA110" s="79" t="s">
        <v>14995</v>
      </c>
      <c r="OBB110" s="79" t="s">
        <v>14995</v>
      </c>
      <c r="OBC110" s="79" t="s">
        <v>14995</v>
      </c>
      <c r="OBD110" s="79" t="s">
        <v>14995</v>
      </c>
      <c r="OBE110" s="79" t="s">
        <v>14995</v>
      </c>
      <c r="OBF110" s="79" t="s">
        <v>14995</v>
      </c>
      <c r="OBG110" s="79" t="s">
        <v>14995</v>
      </c>
      <c r="OBH110" s="79" t="s">
        <v>14995</v>
      </c>
      <c r="OBI110" s="79" t="s">
        <v>14995</v>
      </c>
      <c r="OBJ110" s="79" t="s">
        <v>14995</v>
      </c>
      <c r="OBK110" s="79" t="s">
        <v>14995</v>
      </c>
      <c r="OBL110" s="79" t="s">
        <v>14995</v>
      </c>
      <c r="OBM110" s="79" t="s">
        <v>14995</v>
      </c>
      <c r="OBN110" s="79" t="s">
        <v>14995</v>
      </c>
      <c r="OBO110" s="79" t="s">
        <v>14995</v>
      </c>
      <c r="OBP110" s="79" t="s">
        <v>14995</v>
      </c>
      <c r="OBQ110" s="79" t="s">
        <v>14995</v>
      </c>
      <c r="OBR110" s="79" t="s">
        <v>14995</v>
      </c>
      <c r="OBS110" s="79" t="s">
        <v>14995</v>
      </c>
      <c r="OBT110" s="79" t="s">
        <v>14995</v>
      </c>
      <c r="OBU110" s="79" t="s">
        <v>14995</v>
      </c>
      <c r="OBV110" s="79" t="s">
        <v>14995</v>
      </c>
      <c r="OBW110" s="79" t="s">
        <v>14995</v>
      </c>
      <c r="OBX110" s="79" t="s">
        <v>14995</v>
      </c>
      <c r="OBY110" s="79" t="s">
        <v>14995</v>
      </c>
      <c r="OBZ110" s="79" t="s">
        <v>14995</v>
      </c>
      <c r="OCA110" s="79" t="s">
        <v>14995</v>
      </c>
      <c r="OCB110" s="79" t="s">
        <v>14995</v>
      </c>
      <c r="OCC110" s="79" t="s">
        <v>14995</v>
      </c>
      <c r="OCD110" s="79" t="s">
        <v>14995</v>
      </c>
      <c r="OCE110" s="79" t="s">
        <v>14995</v>
      </c>
      <c r="OCF110" s="79" t="s">
        <v>14995</v>
      </c>
      <c r="OCG110" s="79" t="s">
        <v>14995</v>
      </c>
      <c r="OCH110" s="79" t="s">
        <v>14995</v>
      </c>
      <c r="OCI110" s="79" t="s">
        <v>14995</v>
      </c>
      <c r="OCJ110" s="79" t="s">
        <v>14995</v>
      </c>
      <c r="OCK110" s="79" t="s">
        <v>14995</v>
      </c>
      <c r="OCL110" s="79" t="s">
        <v>14995</v>
      </c>
      <c r="OCM110" s="79" t="s">
        <v>14995</v>
      </c>
      <c r="OCN110" s="79" t="s">
        <v>14995</v>
      </c>
      <c r="OCO110" s="79" t="s">
        <v>14995</v>
      </c>
      <c r="OCP110" s="79" t="s">
        <v>14995</v>
      </c>
      <c r="OCQ110" s="79" t="s">
        <v>14995</v>
      </c>
      <c r="OCR110" s="79" t="s">
        <v>14995</v>
      </c>
      <c r="OCS110" s="79" t="s">
        <v>14995</v>
      </c>
      <c r="OCT110" s="79" t="s">
        <v>14995</v>
      </c>
      <c r="OCU110" s="79" t="s">
        <v>14995</v>
      </c>
      <c r="OCV110" s="79" t="s">
        <v>14995</v>
      </c>
      <c r="OCW110" s="79" t="s">
        <v>14995</v>
      </c>
      <c r="OCX110" s="79" t="s">
        <v>14995</v>
      </c>
      <c r="OCY110" s="79" t="s">
        <v>14995</v>
      </c>
      <c r="OCZ110" s="79" t="s">
        <v>14995</v>
      </c>
      <c r="ODA110" s="79" t="s">
        <v>14995</v>
      </c>
      <c r="ODB110" s="79" t="s">
        <v>14995</v>
      </c>
      <c r="ODC110" s="79" t="s">
        <v>14995</v>
      </c>
      <c r="ODD110" s="79" t="s">
        <v>14995</v>
      </c>
      <c r="ODE110" s="79" t="s">
        <v>14995</v>
      </c>
      <c r="ODF110" s="79" t="s">
        <v>14995</v>
      </c>
      <c r="ODG110" s="79" t="s">
        <v>14995</v>
      </c>
      <c r="ODH110" s="79" t="s">
        <v>14995</v>
      </c>
      <c r="ODI110" s="79" t="s">
        <v>14995</v>
      </c>
      <c r="ODJ110" s="79" t="s">
        <v>14995</v>
      </c>
      <c r="ODK110" s="79" t="s">
        <v>14995</v>
      </c>
      <c r="ODL110" s="79" t="s">
        <v>14995</v>
      </c>
      <c r="ODM110" s="79" t="s">
        <v>14995</v>
      </c>
      <c r="ODN110" s="79" t="s">
        <v>14995</v>
      </c>
      <c r="ODO110" s="79" t="s">
        <v>14995</v>
      </c>
      <c r="ODP110" s="79" t="s">
        <v>14995</v>
      </c>
      <c r="ODQ110" s="79" t="s">
        <v>14995</v>
      </c>
      <c r="ODR110" s="79" t="s">
        <v>14995</v>
      </c>
      <c r="ODS110" s="79" t="s">
        <v>14995</v>
      </c>
      <c r="ODT110" s="79" t="s">
        <v>14995</v>
      </c>
      <c r="ODU110" s="79" t="s">
        <v>14995</v>
      </c>
      <c r="ODV110" s="79" t="s">
        <v>14995</v>
      </c>
      <c r="ODW110" s="79" t="s">
        <v>14995</v>
      </c>
      <c r="ODX110" s="79" t="s">
        <v>14995</v>
      </c>
      <c r="ODY110" s="79" t="s">
        <v>14995</v>
      </c>
      <c r="ODZ110" s="79" t="s">
        <v>14995</v>
      </c>
      <c r="OEA110" s="79" t="s">
        <v>14995</v>
      </c>
      <c r="OEB110" s="79" t="s">
        <v>14995</v>
      </c>
      <c r="OEC110" s="79" t="s">
        <v>14995</v>
      </c>
      <c r="OED110" s="79" t="s">
        <v>14995</v>
      </c>
      <c r="OEE110" s="79" t="s">
        <v>14995</v>
      </c>
      <c r="OEF110" s="79" t="s">
        <v>14995</v>
      </c>
      <c r="OEG110" s="79" t="s">
        <v>14995</v>
      </c>
      <c r="OEH110" s="79" t="s">
        <v>14995</v>
      </c>
      <c r="OEI110" s="79" t="s">
        <v>14995</v>
      </c>
      <c r="OEJ110" s="79" t="s">
        <v>14995</v>
      </c>
      <c r="OEK110" s="79" t="s">
        <v>14995</v>
      </c>
      <c r="OEL110" s="79" t="s">
        <v>14995</v>
      </c>
      <c r="OEM110" s="79" t="s">
        <v>14995</v>
      </c>
      <c r="OEN110" s="79" t="s">
        <v>14995</v>
      </c>
      <c r="OEO110" s="79" t="s">
        <v>14995</v>
      </c>
      <c r="OEP110" s="79" t="s">
        <v>14995</v>
      </c>
      <c r="OEQ110" s="79" t="s">
        <v>14995</v>
      </c>
      <c r="OER110" s="79" t="s">
        <v>14995</v>
      </c>
      <c r="OES110" s="79" t="s">
        <v>14995</v>
      </c>
      <c r="OET110" s="79" t="s">
        <v>14995</v>
      </c>
      <c r="OEU110" s="79" t="s">
        <v>14995</v>
      </c>
      <c r="OEV110" s="79" t="s">
        <v>14995</v>
      </c>
      <c r="OEW110" s="79" t="s">
        <v>14995</v>
      </c>
      <c r="OEX110" s="79" t="s">
        <v>14995</v>
      </c>
      <c r="OEY110" s="79" t="s">
        <v>14995</v>
      </c>
      <c r="OEZ110" s="79" t="s">
        <v>14995</v>
      </c>
      <c r="OFA110" s="79" t="s">
        <v>14995</v>
      </c>
      <c r="OFB110" s="79" t="s">
        <v>14995</v>
      </c>
      <c r="OFC110" s="79" t="s">
        <v>14995</v>
      </c>
      <c r="OFD110" s="79" t="s">
        <v>14995</v>
      </c>
      <c r="OFE110" s="79" t="s">
        <v>14995</v>
      </c>
      <c r="OFF110" s="79" t="s">
        <v>14995</v>
      </c>
      <c r="OFG110" s="79" t="s">
        <v>14995</v>
      </c>
      <c r="OFH110" s="79" t="s">
        <v>14995</v>
      </c>
      <c r="OFI110" s="79" t="s">
        <v>14995</v>
      </c>
      <c r="OFJ110" s="79" t="s">
        <v>14995</v>
      </c>
      <c r="OFK110" s="79" t="s">
        <v>14995</v>
      </c>
      <c r="OFL110" s="79" t="s">
        <v>14995</v>
      </c>
      <c r="OFM110" s="79" t="s">
        <v>14995</v>
      </c>
      <c r="OFN110" s="79" t="s">
        <v>14995</v>
      </c>
      <c r="OFO110" s="79" t="s">
        <v>14995</v>
      </c>
      <c r="OFP110" s="79" t="s">
        <v>14995</v>
      </c>
      <c r="OFQ110" s="79" t="s">
        <v>14995</v>
      </c>
      <c r="OFR110" s="79" t="s">
        <v>14995</v>
      </c>
      <c r="OFS110" s="79" t="s">
        <v>14995</v>
      </c>
      <c r="OFT110" s="79" t="s">
        <v>14995</v>
      </c>
      <c r="OFU110" s="79" t="s">
        <v>14995</v>
      </c>
      <c r="OFV110" s="79" t="s">
        <v>14995</v>
      </c>
      <c r="OFW110" s="79" t="s">
        <v>14995</v>
      </c>
      <c r="OFX110" s="79" t="s">
        <v>14995</v>
      </c>
      <c r="OFY110" s="79" t="s">
        <v>14995</v>
      </c>
      <c r="OFZ110" s="79" t="s">
        <v>14995</v>
      </c>
      <c r="OGA110" s="79" t="s">
        <v>14995</v>
      </c>
      <c r="OGB110" s="79" t="s">
        <v>14995</v>
      </c>
      <c r="OGC110" s="79" t="s">
        <v>14995</v>
      </c>
      <c r="OGD110" s="79" t="s">
        <v>14995</v>
      </c>
      <c r="OGE110" s="79" t="s">
        <v>14995</v>
      </c>
      <c r="OGF110" s="79" t="s">
        <v>14995</v>
      </c>
      <c r="OGG110" s="79" t="s">
        <v>14995</v>
      </c>
      <c r="OGH110" s="79" t="s">
        <v>14995</v>
      </c>
      <c r="OGI110" s="79" t="s">
        <v>14995</v>
      </c>
      <c r="OGJ110" s="79" t="s">
        <v>14995</v>
      </c>
      <c r="OGK110" s="79" t="s">
        <v>14995</v>
      </c>
      <c r="OGL110" s="79" t="s">
        <v>14995</v>
      </c>
      <c r="OGM110" s="79" t="s">
        <v>14995</v>
      </c>
      <c r="OGN110" s="79" t="s">
        <v>14995</v>
      </c>
      <c r="OGO110" s="79" t="s">
        <v>14995</v>
      </c>
      <c r="OGP110" s="79" t="s">
        <v>14995</v>
      </c>
      <c r="OGQ110" s="79" t="s">
        <v>14995</v>
      </c>
      <c r="OGR110" s="79" t="s">
        <v>14995</v>
      </c>
      <c r="OGS110" s="79" t="s">
        <v>14995</v>
      </c>
      <c r="OGT110" s="79" t="s">
        <v>14995</v>
      </c>
      <c r="OGU110" s="79" t="s">
        <v>14995</v>
      </c>
      <c r="OGV110" s="79" t="s">
        <v>14995</v>
      </c>
      <c r="OGW110" s="79" t="s">
        <v>14995</v>
      </c>
      <c r="OGX110" s="79" t="s">
        <v>14995</v>
      </c>
      <c r="OGY110" s="79" t="s">
        <v>14995</v>
      </c>
      <c r="OGZ110" s="79" t="s">
        <v>14995</v>
      </c>
      <c r="OHA110" s="79" t="s">
        <v>14995</v>
      </c>
      <c r="OHB110" s="79" t="s">
        <v>14995</v>
      </c>
      <c r="OHC110" s="79" t="s">
        <v>14995</v>
      </c>
      <c r="OHD110" s="79" t="s">
        <v>14995</v>
      </c>
      <c r="OHE110" s="79" t="s">
        <v>14995</v>
      </c>
      <c r="OHF110" s="79" t="s">
        <v>14995</v>
      </c>
      <c r="OHG110" s="79" t="s">
        <v>14995</v>
      </c>
      <c r="OHH110" s="79" t="s">
        <v>14995</v>
      </c>
      <c r="OHI110" s="79" t="s">
        <v>14995</v>
      </c>
      <c r="OHJ110" s="79" t="s">
        <v>14995</v>
      </c>
      <c r="OHK110" s="79" t="s">
        <v>14995</v>
      </c>
      <c r="OHL110" s="79" t="s">
        <v>14995</v>
      </c>
      <c r="OHM110" s="79" t="s">
        <v>14995</v>
      </c>
      <c r="OHN110" s="79" t="s">
        <v>14995</v>
      </c>
      <c r="OHO110" s="79" t="s">
        <v>14995</v>
      </c>
      <c r="OHP110" s="79" t="s">
        <v>14995</v>
      </c>
      <c r="OHQ110" s="79" t="s">
        <v>14995</v>
      </c>
      <c r="OHR110" s="79" t="s">
        <v>14995</v>
      </c>
      <c r="OHS110" s="79" t="s">
        <v>14995</v>
      </c>
      <c r="OHT110" s="79" t="s">
        <v>14995</v>
      </c>
      <c r="OHU110" s="79" t="s">
        <v>14995</v>
      </c>
      <c r="OHV110" s="79" t="s">
        <v>14995</v>
      </c>
      <c r="OHW110" s="79" t="s">
        <v>14995</v>
      </c>
      <c r="OHX110" s="79" t="s">
        <v>14995</v>
      </c>
      <c r="OHY110" s="79" t="s">
        <v>14995</v>
      </c>
      <c r="OHZ110" s="79" t="s">
        <v>14995</v>
      </c>
      <c r="OIA110" s="79" t="s">
        <v>14995</v>
      </c>
      <c r="OIB110" s="79" t="s">
        <v>14995</v>
      </c>
      <c r="OIC110" s="79" t="s">
        <v>14995</v>
      </c>
      <c r="OID110" s="79" t="s">
        <v>14995</v>
      </c>
      <c r="OIE110" s="79" t="s">
        <v>14995</v>
      </c>
      <c r="OIF110" s="79" t="s">
        <v>14995</v>
      </c>
      <c r="OIG110" s="79" t="s">
        <v>14995</v>
      </c>
      <c r="OIH110" s="79" t="s">
        <v>14995</v>
      </c>
      <c r="OII110" s="79" t="s">
        <v>14995</v>
      </c>
      <c r="OIJ110" s="79" t="s">
        <v>14995</v>
      </c>
      <c r="OIK110" s="79" t="s">
        <v>14995</v>
      </c>
      <c r="OIL110" s="79" t="s">
        <v>14995</v>
      </c>
      <c r="OIM110" s="79" t="s">
        <v>14995</v>
      </c>
      <c r="OIN110" s="79" t="s">
        <v>14995</v>
      </c>
      <c r="OIO110" s="79" t="s">
        <v>14995</v>
      </c>
      <c r="OIP110" s="79" t="s">
        <v>14995</v>
      </c>
      <c r="OIQ110" s="79" t="s">
        <v>14995</v>
      </c>
      <c r="OIR110" s="79" t="s">
        <v>14995</v>
      </c>
      <c r="OIS110" s="79" t="s">
        <v>14995</v>
      </c>
      <c r="OIT110" s="79" t="s">
        <v>14995</v>
      </c>
      <c r="OIU110" s="79" t="s">
        <v>14995</v>
      </c>
      <c r="OIV110" s="79" t="s">
        <v>14995</v>
      </c>
      <c r="OIW110" s="79" t="s">
        <v>14995</v>
      </c>
      <c r="OIX110" s="79" t="s">
        <v>14995</v>
      </c>
      <c r="OIY110" s="79" t="s">
        <v>14995</v>
      </c>
      <c r="OIZ110" s="79" t="s">
        <v>14995</v>
      </c>
      <c r="OJA110" s="79" t="s">
        <v>14995</v>
      </c>
      <c r="OJB110" s="79" t="s">
        <v>14995</v>
      </c>
      <c r="OJC110" s="79" t="s">
        <v>14995</v>
      </c>
      <c r="OJD110" s="79" t="s">
        <v>14995</v>
      </c>
      <c r="OJE110" s="79" t="s">
        <v>14995</v>
      </c>
      <c r="OJF110" s="79" t="s">
        <v>14995</v>
      </c>
      <c r="OJG110" s="79" t="s">
        <v>14995</v>
      </c>
      <c r="OJH110" s="79" t="s">
        <v>14995</v>
      </c>
      <c r="OJI110" s="79" t="s">
        <v>14995</v>
      </c>
      <c r="OJJ110" s="79" t="s">
        <v>14995</v>
      </c>
      <c r="OJK110" s="79" t="s">
        <v>14995</v>
      </c>
      <c r="OJL110" s="79" t="s">
        <v>14995</v>
      </c>
      <c r="OJM110" s="79" t="s">
        <v>14995</v>
      </c>
      <c r="OJN110" s="79" t="s">
        <v>14995</v>
      </c>
      <c r="OJO110" s="79" t="s">
        <v>14995</v>
      </c>
      <c r="OJP110" s="79" t="s">
        <v>14995</v>
      </c>
      <c r="OJQ110" s="79" t="s">
        <v>14995</v>
      </c>
      <c r="OJR110" s="79" t="s">
        <v>14995</v>
      </c>
      <c r="OJS110" s="79" t="s">
        <v>14995</v>
      </c>
      <c r="OJT110" s="79" t="s">
        <v>14995</v>
      </c>
      <c r="OJU110" s="79" t="s">
        <v>14995</v>
      </c>
      <c r="OJV110" s="79" t="s">
        <v>14995</v>
      </c>
      <c r="OJW110" s="79" t="s">
        <v>14995</v>
      </c>
      <c r="OJX110" s="79" t="s">
        <v>14995</v>
      </c>
      <c r="OJY110" s="79" t="s">
        <v>14995</v>
      </c>
      <c r="OJZ110" s="79" t="s">
        <v>14995</v>
      </c>
      <c r="OKA110" s="79" t="s">
        <v>14995</v>
      </c>
      <c r="OKB110" s="79" t="s">
        <v>14995</v>
      </c>
      <c r="OKC110" s="79" t="s">
        <v>14995</v>
      </c>
      <c r="OKD110" s="79" t="s">
        <v>14995</v>
      </c>
      <c r="OKE110" s="79" t="s">
        <v>14995</v>
      </c>
      <c r="OKF110" s="79" t="s">
        <v>14995</v>
      </c>
      <c r="OKG110" s="79" t="s">
        <v>14995</v>
      </c>
      <c r="OKH110" s="79" t="s">
        <v>14995</v>
      </c>
      <c r="OKI110" s="79" t="s">
        <v>14995</v>
      </c>
      <c r="OKJ110" s="79" t="s">
        <v>14995</v>
      </c>
      <c r="OKK110" s="79" t="s">
        <v>14995</v>
      </c>
      <c r="OKL110" s="79" t="s">
        <v>14995</v>
      </c>
      <c r="OKM110" s="79" t="s">
        <v>14995</v>
      </c>
      <c r="OKN110" s="79" t="s">
        <v>14995</v>
      </c>
      <c r="OKO110" s="79" t="s">
        <v>14995</v>
      </c>
      <c r="OKP110" s="79" t="s">
        <v>14995</v>
      </c>
      <c r="OKQ110" s="79" t="s">
        <v>14995</v>
      </c>
      <c r="OKR110" s="79" t="s">
        <v>14995</v>
      </c>
      <c r="OKS110" s="79" t="s">
        <v>14995</v>
      </c>
      <c r="OKT110" s="79" t="s">
        <v>14995</v>
      </c>
      <c r="OKU110" s="79" t="s">
        <v>14995</v>
      </c>
      <c r="OKV110" s="79" t="s">
        <v>14995</v>
      </c>
      <c r="OKW110" s="79" t="s">
        <v>14995</v>
      </c>
      <c r="OKX110" s="79" t="s">
        <v>14995</v>
      </c>
      <c r="OKY110" s="79" t="s">
        <v>14995</v>
      </c>
      <c r="OKZ110" s="79" t="s">
        <v>14995</v>
      </c>
      <c r="OLA110" s="79" t="s">
        <v>14995</v>
      </c>
      <c r="OLB110" s="79" t="s">
        <v>14995</v>
      </c>
      <c r="OLC110" s="79" t="s">
        <v>14995</v>
      </c>
      <c r="OLD110" s="79" t="s">
        <v>14995</v>
      </c>
      <c r="OLE110" s="79" t="s">
        <v>14995</v>
      </c>
      <c r="OLF110" s="79" t="s">
        <v>14995</v>
      </c>
      <c r="OLG110" s="79" t="s">
        <v>14995</v>
      </c>
      <c r="OLH110" s="79" t="s">
        <v>14995</v>
      </c>
      <c r="OLI110" s="79" t="s">
        <v>14995</v>
      </c>
      <c r="OLJ110" s="79" t="s">
        <v>14995</v>
      </c>
      <c r="OLK110" s="79" t="s">
        <v>14995</v>
      </c>
      <c r="OLL110" s="79" t="s">
        <v>14995</v>
      </c>
      <c r="OLM110" s="79" t="s">
        <v>14995</v>
      </c>
      <c r="OLN110" s="79" t="s">
        <v>14995</v>
      </c>
      <c r="OLO110" s="79" t="s">
        <v>14995</v>
      </c>
      <c r="OLP110" s="79" t="s">
        <v>14995</v>
      </c>
      <c r="OLQ110" s="79" t="s">
        <v>14995</v>
      </c>
      <c r="OLR110" s="79" t="s">
        <v>14995</v>
      </c>
      <c r="OLS110" s="79" t="s">
        <v>14995</v>
      </c>
      <c r="OLT110" s="79" t="s">
        <v>14995</v>
      </c>
      <c r="OLU110" s="79" t="s">
        <v>14995</v>
      </c>
      <c r="OLV110" s="79" t="s">
        <v>14995</v>
      </c>
      <c r="OLW110" s="79" t="s">
        <v>14995</v>
      </c>
      <c r="OLX110" s="79" t="s">
        <v>14995</v>
      </c>
      <c r="OLY110" s="79" t="s">
        <v>14995</v>
      </c>
      <c r="OLZ110" s="79" t="s">
        <v>14995</v>
      </c>
      <c r="OMA110" s="79" t="s">
        <v>14995</v>
      </c>
      <c r="OMB110" s="79" t="s">
        <v>14995</v>
      </c>
      <c r="OMC110" s="79" t="s">
        <v>14995</v>
      </c>
      <c r="OMD110" s="79" t="s">
        <v>14995</v>
      </c>
      <c r="OME110" s="79" t="s">
        <v>14995</v>
      </c>
      <c r="OMF110" s="79" t="s">
        <v>14995</v>
      </c>
      <c r="OMG110" s="79" t="s">
        <v>14995</v>
      </c>
      <c r="OMH110" s="79" t="s">
        <v>14995</v>
      </c>
      <c r="OMI110" s="79" t="s">
        <v>14995</v>
      </c>
      <c r="OMJ110" s="79" t="s">
        <v>14995</v>
      </c>
      <c r="OMK110" s="79" t="s">
        <v>14995</v>
      </c>
      <c r="OML110" s="79" t="s">
        <v>14995</v>
      </c>
      <c r="OMM110" s="79" t="s">
        <v>14995</v>
      </c>
      <c r="OMN110" s="79" t="s">
        <v>14995</v>
      </c>
      <c r="OMO110" s="79" t="s">
        <v>14995</v>
      </c>
      <c r="OMP110" s="79" t="s">
        <v>14995</v>
      </c>
      <c r="OMQ110" s="79" t="s">
        <v>14995</v>
      </c>
      <c r="OMR110" s="79" t="s">
        <v>14995</v>
      </c>
      <c r="OMS110" s="79" t="s">
        <v>14995</v>
      </c>
      <c r="OMT110" s="79" t="s">
        <v>14995</v>
      </c>
      <c r="OMU110" s="79" t="s">
        <v>14995</v>
      </c>
      <c r="OMV110" s="79" t="s">
        <v>14995</v>
      </c>
      <c r="OMW110" s="79" t="s">
        <v>14995</v>
      </c>
      <c r="OMX110" s="79" t="s">
        <v>14995</v>
      </c>
      <c r="OMY110" s="79" t="s">
        <v>14995</v>
      </c>
      <c r="OMZ110" s="79" t="s">
        <v>14995</v>
      </c>
      <c r="ONA110" s="79" t="s">
        <v>14995</v>
      </c>
      <c r="ONB110" s="79" t="s">
        <v>14995</v>
      </c>
      <c r="ONC110" s="79" t="s">
        <v>14995</v>
      </c>
      <c r="OND110" s="79" t="s">
        <v>14995</v>
      </c>
      <c r="ONE110" s="79" t="s">
        <v>14995</v>
      </c>
      <c r="ONF110" s="79" t="s">
        <v>14995</v>
      </c>
      <c r="ONG110" s="79" t="s">
        <v>14995</v>
      </c>
      <c r="ONH110" s="79" t="s">
        <v>14995</v>
      </c>
      <c r="ONI110" s="79" t="s">
        <v>14995</v>
      </c>
      <c r="ONJ110" s="79" t="s">
        <v>14995</v>
      </c>
      <c r="ONK110" s="79" t="s">
        <v>14995</v>
      </c>
      <c r="ONL110" s="79" t="s">
        <v>14995</v>
      </c>
      <c r="ONM110" s="79" t="s">
        <v>14995</v>
      </c>
      <c r="ONN110" s="79" t="s">
        <v>14995</v>
      </c>
      <c r="ONO110" s="79" t="s">
        <v>14995</v>
      </c>
      <c r="ONP110" s="79" t="s">
        <v>14995</v>
      </c>
      <c r="ONQ110" s="79" t="s">
        <v>14995</v>
      </c>
      <c r="ONR110" s="79" t="s">
        <v>14995</v>
      </c>
      <c r="ONS110" s="79" t="s">
        <v>14995</v>
      </c>
      <c r="ONT110" s="79" t="s">
        <v>14995</v>
      </c>
      <c r="ONU110" s="79" t="s">
        <v>14995</v>
      </c>
      <c r="ONV110" s="79" t="s">
        <v>14995</v>
      </c>
      <c r="ONW110" s="79" t="s">
        <v>14995</v>
      </c>
      <c r="ONX110" s="79" t="s">
        <v>14995</v>
      </c>
      <c r="ONY110" s="79" t="s">
        <v>14995</v>
      </c>
      <c r="ONZ110" s="79" t="s">
        <v>14995</v>
      </c>
      <c r="OOA110" s="79" t="s">
        <v>14995</v>
      </c>
      <c r="OOB110" s="79" t="s">
        <v>14995</v>
      </c>
      <c r="OOC110" s="79" t="s">
        <v>14995</v>
      </c>
      <c r="OOD110" s="79" t="s">
        <v>14995</v>
      </c>
      <c r="OOE110" s="79" t="s">
        <v>14995</v>
      </c>
      <c r="OOF110" s="79" t="s">
        <v>14995</v>
      </c>
      <c r="OOG110" s="79" t="s">
        <v>14995</v>
      </c>
      <c r="OOH110" s="79" t="s">
        <v>14995</v>
      </c>
      <c r="OOI110" s="79" t="s">
        <v>14995</v>
      </c>
      <c r="OOJ110" s="79" t="s">
        <v>14995</v>
      </c>
      <c r="OOK110" s="79" t="s">
        <v>14995</v>
      </c>
      <c r="OOL110" s="79" t="s">
        <v>14995</v>
      </c>
      <c r="OOM110" s="79" t="s">
        <v>14995</v>
      </c>
      <c r="OON110" s="79" t="s">
        <v>14995</v>
      </c>
      <c r="OOO110" s="79" t="s">
        <v>14995</v>
      </c>
      <c r="OOP110" s="79" t="s">
        <v>14995</v>
      </c>
      <c r="OOQ110" s="79" t="s">
        <v>14995</v>
      </c>
      <c r="OOR110" s="79" t="s">
        <v>14995</v>
      </c>
      <c r="OOS110" s="79" t="s">
        <v>14995</v>
      </c>
      <c r="OOT110" s="79" t="s">
        <v>14995</v>
      </c>
      <c r="OOU110" s="79" t="s">
        <v>14995</v>
      </c>
      <c r="OOV110" s="79" t="s">
        <v>14995</v>
      </c>
      <c r="OOW110" s="79" t="s">
        <v>14995</v>
      </c>
      <c r="OOX110" s="79" t="s">
        <v>14995</v>
      </c>
      <c r="OOY110" s="79" t="s">
        <v>14995</v>
      </c>
      <c r="OOZ110" s="79" t="s">
        <v>14995</v>
      </c>
      <c r="OPA110" s="79" t="s">
        <v>14995</v>
      </c>
      <c r="OPB110" s="79" t="s">
        <v>14995</v>
      </c>
      <c r="OPC110" s="79" t="s">
        <v>14995</v>
      </c>
      <c r="OPD110" s="79" t="s">
        <v>14995</v>
      </c>
      <c r="OPE110" s="79" t="s">
        <v>14995</v>
      </c>
      <c r="OPF110" s="79" t="s">
        <v>14995</v>
      </c>
      <c r="OPG110" s="79" t="s">
        <v>14995</v>
      </c>
      <c r="OPH110" s="79" t="s">
        <v>14995</v>
      </c>
      <c r="OPI110" s="79" t="s">
        <v>14995</v>
      </c>
      <c r="OPJ110" s="79" t="s">
        <v>14995</v>
      </c>
      <c r="OPK110" s="79" t="s">
        <v>14995</v>
      </c>
      <c r="OPL110" s="79" t="s">
        <v>14995</v>
      </c>
      <c r="OPM110" s="79" t="s">
        <v>14995</v>
      </c>
      <c r="OPN110" s="79" t="s">
        <v>14995</v>
      </c>
      <c r="OPO110" s="79" t="s">
        <v>14995</v>
      </c>
      <c r="OPP110" s="79" t="s">
        <v>14995</v>
      </c>
      <c r="OPQ110" s="79" t="s">
        <v>14995</v>
      </c>
      <c r="OPR110" s="79" t="s">
        <v>14995</v>
      </c>
      <c r="OPS110" s="79" t="s">
        <v>14995</v>
      </c>
      <c r="OPT110" s="79" t="s">
        <v>14995</v>
      </c>
      <c r="OPU110" s="79" t="s">
        <v>14995</v>
      </c>
      <c r="OPV110" s="79" t="s">
        <v>14995</v>
      </c>
      <c r="OPW110" s="79" t="s">
        <v>14995</v>
      </c>
      <c r="OPX110" s="79" t="s">
        <v>14995</v>
      </c>
      <c r="OPY110" s="79" t="s">
        <v>14995</v>
      </c>
      <c r="OPZ110" s="79" t="s">
        <v>14995</v>
      </c>
      <c r="OQA110" s="79" t="s">
        <v>14995</v>
      </c>
      <c r="OQB110" s="79" t="s">
        <v>14995</v>
      </c>
      <c r="OQC110" s="79" t="s">
        <v>14995</v>
      </c>
      <c r="OQD110" s="79" t="s">
        <v>14995</v>
      </c>
      <c r="OQE110" s="79" t="s">
        <v>14995</v>
      </c>
      <c r="OQF110" s="79" t="s">
        <v>14995</v>
      </c>
      <c r="OQG110" s="79" t="s">
        <v>14995</v>
      </c>
      <c r="OQH110" s="79" t="s">
        <v>14995</v>
      </c>
      <c r="OQI110" s="79" t="s">
        <v>14995</v>
      </c>
      <c r="OQJ110" s="79" t="s">
        <v>14995</v>
      </c>
      <c r="OQK110" s="79" t="s">
        <v>14995</v>
      </c>
      <c r="OQL110" s="79" t="s">
        <v>14995</v>
      </c>
      <c r="OQM110" s="79" t="s">
        <v>14995</v>
      </c>
      <c r="OQN110" s="79" t="s">
        <v>14995</v>
      </c>
      <c r="OQO110" s="79" t="s">
        <v>14995</v>
      </c>
      <c r="OQP110" s="79" t="s">
        <v>14995</v>
      </c>
      <c r="OQQ110" s="79" t="s">
        <v>14995</v>
      </c>
      <c r="OQR110" s="79" t="s">
        <v>14995</v>
      </c>
      <c r="OQS110" s="79" t="s">
        <v>14995</v>
      </c>
      <c r="OQT110" s="79" t="s">
        <v>14995</v>
      </c>
      <c r="OQU110" s="79" t="s">
        <v>14995</v>
      </c>
      <c r="OQV110" s="79" t="s">
        <v>14995</v>
      </c>
      <c r="OQW110" s="79" t="s">
        <v>14995</v>
      </c>
      <c r="OQX110" s="79" t="s">
        <v>14995</v>
      </c>
      <c r="OQY110" s="79" t="s">
        <v>14995</v>
      </c>
      <c r="OQZ110" s="79" t="s">
        <v>14995</v>
      </c>
      <c r="ORA110" s="79" t="s">
        <v>14995</v>
      </c>
      <c r="ORB110" s="79" t="s">
        <v>14995</v>
      </c>
      <c r="ORC110" s="79" t="s">
        <v>14995</v>
      </c>
      <c r="ORD110" s="79" t="s">
        <v>14995</v>
      </c>
      <c r="ORE110" s="79" t="s">
        <v>14995</v>
      </c>
      <c r="ORF110" s="79" t="s">
        <v>14995</v>
      </c>
      <c r="ORG110" s="79" t="s">
        <v>14995</v>
      </c>
      <c r="ORH110" s="79" t="s">
        <v>14995</v>
      </c>
      <c r="ORI110" s="79" t="s">
        <v>14995</v>
      </c>
      <c r="ORJ110" s="79" t="s">
        <v>14995</v>
      </c>
      <c r="ORK110" s="79" t="s">
        <v>14995</v>
      </c>
      <c r="ORL110" s="79" t="s">
        <v>14995</v>
      </c>
      <c r="ORM110" s="79" t="s">
        <v>14995</v>
      </c>
      <c r="ORN110" s="79" t="s">
        <v>14995</v>
      </c>
      <c r="ORO110" s="79" t="s">
        <v>14995</v>
      </c>
      <c r="ORP110" s="79" t="s">
        <v>14995</v>
      </c>
      <c r="ORQ110" s="79" t="s">
        <v>14995</v>
      </c>
      <c r="ORR110" s="79" t="s">
        <v>14995</v>
      </c>
      <c r="ORS110" s="79" t="s">
        <v>14995</v>
      </c>
      <c r="ORT110" s="79" t="s">
        <v>14995</v>
      </c>
      <c r="ORU110" s="79" t="s">
        <v>14995</v>
      </c>
      <c r="ORV110" s="79" t="s">
        <v>14995</v>
      </c>
      <c r="ORW110" s="79" t="s">
        <v>14995</v>
      </c>
      <c r="ORX110" s="79" t="s">
        <v>14995</v>
      </c>
      <c r="ORY110" s="79" t="s">
        <v>14995</v>
      </c>
      <c r="ORZ110" s="79" t="s">
        <v>14995</v>
      </c>
      <c r="OSA110" s="79" t="s">
        <v>14995</v>
      </c>
      <c r="OSB110" s="79" t="s">
        <v>14995</v>
      </c>
      <c r="OSC110" s="79" t="s">
        <v>14995</v>
      </c>
      <c r="OSD110" s="79" t="s">
        <v>14995</v>
      </c>
      <c r="OSE110" s="79" t="s">
        <v>14995</v>
      </c>
      <c r="OSF110" s="79" t="s">
        <v>14995</v>
      </c>
      <c r="OSG110" s="79" t="s">
        <v>14995</v>
      </c>
      <c r="OSH110" s="79" t="s">
        <v>14995</v>
      </c>
      <c r="OSI110" s="79" t="s">
        <v>14995</v>
      </c>
      <c r="OSJ110" s="79" t="s">
        <v>14995</v>
      </c>
      <c r="OSK110" s="79" t="s">
        <v>14995</v>
      </c>
      <c r="OSL110" s="79" t="s">
        <v>14995</v>
      </c>
      <c r="OSM110" s="79" t="s">
        <v>14995</v>
      </c>
      <c r="OSN110" s="79" t="s">
        <v>14995</v>
      </c>
      <c r="OSO110" s="79" t="s">
        <v>14995</v>
      </c>
      <c r="OSP110" s="79" t="s">
        <v>14995</v>
      </c>
      <c r="OSQ110" s="79" t="s">
        <v>14995</v>
      </c>
      <c r="OSR110" s="79" t="s">
        <v>14995</v>
      </c>
      <c r="OSS110" s="79" t="s">
        <v>14995</v>
      </c>
      <c r="OST110" s="79" t="s">
        <v>14995</v>
      </c>
      <c r="OSU110" s="79" t="s">
        <v>14995</v>
      </c>
      <c r="OSV110" s="79" t="s">
        <v>14995</v>
      </c>
      <c r="OSW110" s="79" t="s">
        <v>14995</v>
      </c>
      <c r="OSX110" s="79" t="s">
        <v>14995</v>
      </c>
      <c r="OSY110" s="79" t="s">
        <v>14995</v>
      </c>
      <c r="OSZ110" s="79" t="s">
        <v>14995</v>
      </c>
      <c r="OTA110" s="79" t="s">
        <v>14995</v>
      </c>
      <c r="OTB110" s="79" t="s">
        <v>14995</v>
      </c>
      <c r="OTC110" s="79" t="s">
        <v>14995</v>
      </c>
      <c r="OTD110" s="79" t="s">
        <v>14995</v>
      </c>
      <c r="OTE110" s="79" t="s">
        <v>14995</v>
      </c>
      <c r="OTF110" s="79" t="s">
        <v>14995</v>
      </c>
      <c r="OTG110" s="79" t="s">
        <v>14995</v>
      </c>
      <c r="OTH110" s="79" t="s">
        <v>14995</v>
      </c>
      <c r="OTI110" s="79" t="s">
        <v>14995</v>
      </c>
      <c r="OTJ110" s="79" t="s">
        <v>14995</v>
      </c>
      <c r="OTK110" s="79" t="s">
        <v>14995</v>
      </c>
      <c r="OTL110" s="79" t="s">
        <v>14995</v>
      </c>
      <c r="OTM110" s="79" t="s">
        <v>14995</v>
      </c>
      <c r="OTN110" s="79" t="s">
        <v>14995</v>
      </c>
      <c r="OTO110" s="79" t="s">
        <v>14995</v>
      </c>
      <c r="OTP110" s="79" t="s">
        <v>14995</v>
      </c>
      <c r="OTQ110" s="79" t="s">
        <v>14995</v>
      </c>
      <c r="OTR110" s="79" t="s">
        <v>14995</v>
      </c>
      <c r="OTS110" s="79" t="s">
        <v>14995</v>
      </c>
      <c r="OTT110" s="79" t="s">
        <v>14995</v>
      </c>
      <c r="OTU110" s="79" t="s">
        <v>14995</v>
      </c>
      <c r="OTV110" s="79" t="s">
        <v>14995</v>
      </c>
      <c r="OTW110" s="79" t="s">
        <v>14995</v>
      </c>
      <c r="OTX110" s="79" t="s">
        <v>14995</v>
      </c>
      <c r="OTY110" s="79" t="s">
        <v>14995</v>
      </c>
      <c r="OTZ110" s="79" t="s">
        <v>14995</v>
      </c>
      <c r="OUA110" s="79" t="s">
        <v>14995</v>
      </c>
      <c r="OUB110" s="79" t="s">
        <v>14995</v>
      </c>
      <c r="OUC110" s="79" t="s">
        <v>14995</v>
      </c>
      <c r="OUD110" s="79" t="s">
        <v>14995</v>
      </c>
      <c r="OUE110" s="79" t="s">
        <v>14995</v>
      </c>
      <c r="OUF110" s="79" t="s">
        <v>14995</v>
      </c>
      <c r="OUG110" s="79" t="s">
        <v>14995</v>
      </c>
      <c r="OUH110" s="79" t="s">
        <v>14995</v>
      </c>
      <c r="OUI110" s="79" t="s">
        <v>14995</v>
      </c>
      <c r="OUJ110" s="79" t="s">
        <v>14995</v>
      </c>
      <c r="OUK110" s="79" t="s">
        <v>14995</v>
      </c>
      <c r="OUL110" s="79" t="s">
        <v>14995</v>
      </c>
      <c r="OUM110" s="79" t="s">
        <v>14995</v>
      </c>
      <c r="OUN110" s="79" t="s">
        <v>14995</v>
      </c>
      <c r="OUO110" s="79" t="s">
        <v>14995</v>
      </c>
      <c r="OUP110" s="79" t="s">
        <v>14995</v>
      </c>
      <c r="OUQ110" s="79" t="s">
        <v>14995</v>
      </c>
      <c r="OUR110" s="79" t="s">
        <v>14995</v>
      </c>
      <c r="OUS110" s="79" t="s">
        <v>14995</v>
      </c>
      <c r="OUT110" s="79" t="s">
        <v>14995</v>
      </c>
      <c r="OUU110" s="79" t="s">
        <v>14995</v>
      </c>
      <c r="OUV110" s="79" t="s">
        <v>14995</v>
      </c>
      <c r="OUW110" s="79" t="s">
        <v>14995</v>
      </c>
      <c r="OUX110" s="79" t="s">
        <v>14995</v>
      </c>
      <c r="OUY110" s="79" t="s">
        <v>14995</v>
      </c>
      <c r="OUZ110" s="79" t="s">
        <v>14995</v>
      </c>
      <c r="OVA110" s="79" t="s">
        <v>14995</v>
      </c>
      <c r="OVB110" s="79" t="s">
        <v>14995</v>
      </c>
      <c r="OVC110" s="79" t="s">
        <v>14995</v>
      </c>
      <c r="OVD110" s="79" t="s">
        <v>14995</v>
      </c>
      <c r="OVE110" s="79" t="s">
        <v>14995</v>
      </c>
      <c r="OVF110" s="79" t="s">
        <v>14995</v>
      </c>
      <c r="OVG110" s="79" t="s">
        <v>14995</v>
      </c>
      <c r="OVH110" s="79" t="s">
        <v>14995</v>
      </c>
      <c r="OVI110" s="79" t="s">
        <v>14995</v>
      </c>
      <c r="OVJ110" s="79" t="s">
        <v>14995</v>
      </c>
      <c r="OVK110" s="79" t="s">
        <v>14995</v>
      </c>
      <c r="OVL110" s="79" t="s">
        <v>14995</v>
      </c>
      <c r="OVM110" s="79" t="s">
        <v>14995</v>
      </c>
      <c r="OVN110" s="79" t="s">
        <v>14995</v>
      </c>
      <c r="OVO110" s="79" t="s">
        <v>14995</v>
      </c>
      <c r="OVP110" s="79" t="s">
        <v>14995</v>
      </c>
      <c r="OVQ110" s="79" t="s">
        <v>14995</v>
      </c>
      <c r="OVR110" s="79" t="s">
        <v>14995</v>
      </c>
      <c r="OVS110" s="79" t="s">
        <v>14995</v>
      </c>
      <c r="OVT110" s="79" t="s">
        <v>14995</v>
      </c>
      <c r="OVU110" s="79" t="s">
        <v>14995</v>
      </c>
      <c r="OVV110" s="79" t="s">
        <v>14995</v>
      </c>
      <c r="OVW110" s="79" t="s">
        <v>14995</v>
      </c>
      <c r="OVX110" s="79" t="s">
        <v>14995</v>
      </c>
      <c r="OVY110" s="79" t="s">
        <v>14995</v>
      </c>
      <c r="OVZ110" s="79" t="s">
        <v>14995</v>
      </c>
      <c r="OWA110" s="79" t="s">
        <v>14995</v>
      </c>
      <c r="OWB110" s="79" t="s">
        <v>14995</v>
      </c>
      <c r="OWC110" s="79" t="s">
        <v>14995</v>
      </c>
      <c r="OWD110" s="79" t="s">
        <v>14995</v>
      </c>
      <c r="OWE110" s="79" t="s">
        <v>14995</v>
      </c>
      <c r="OWF110" s="79" t="s">
        <v>14995</v>
      </c>
      <c r="OWG110" s="79" t="s">
        <v>14995</v>
      </c>
      <c r="OWH110" s="79" t="s">
        <v>14995</v>
      </c>
      <c r="OWI110" s="79" t="s">
        <v>14995</v>
      </c>
      <c r="OWJ110" s="79" t="s">
        <v>14995</v>
      </c>
      <c r="OWK110" s="79" t="s">
        <v>14995</v>
      </c>
      <c r="OWL110" s="79" t="s">
        <v>14995</v>
      </c>
      <c r="OWM110" s="79" t="s">
        <v>14995</v>
      </c>
      <c r="OWN110" s="79" t="s">
        <v>14995</v>
      </c>
      <c r="OWO110" s="79" t="s">
        <v>14995</v>
      </c>
      <c r="OWP110" s="79" t="s">
        <v>14995</v>
      </c>
      <c r="OWQ110" s="79" t="s">
        <v>14995</v>
      </c>
      <c r="OWR110" s="79" t="s">
        <v>14995</v>
      </c>
      <c r="OWS110" s="79" t="s">
        <v>14995</v>
      </c>
      <c r="OWT110" s="79" t="s">
        <v>14995</v>
      </c>
      <c r="OWU110" s="79" t="s">
        <v>14995</v>
      </c>
      <c r="OWV110" s="79" t="s">
        <v>14995</v>
      </c>
      <c r="OWW110" s="79" t="s">
        <v>14995</v>
      </c>
      <c r="OWX110" s="79" t="s">
        <v>14995</v>
      </c>
      <c r="OWY110" s="79" t="s">
        <v>14995</v>
      </c>
      <c r="OWZ110" s="79" t="s">
        <v>14995</v>
      </c>
      <c r="OXA110" s="79" t="s">
        <v>14995</v>
      </c>
      <c r="OXB110" s="79" t="s">
        <v>14995</v>
      </c>
      <c r="OXC110" s="79" t="s">
        <v>14995</v>
      </c>
      <c r="OXD110" s="79" t="s">
        <v>14995</v>
      </c>
      <c r="OXE110" s="79" t="s">
        <v>14995</v>
      </c>
      <c r="OXF110" s="79" t="s">
        <v>14995</v>
      </c>
      <c r="OXG110" s="79" t="s">
        <v>14995</v>
      </c>
      <c r="OXH110" s="79" t="s">
        <v>14995</v>
      </c>
      <c r="OXI110" s="79" t="s">
        <v>14995</v>
      </c>
      <c r="OXJ110" s="79" t="s">
        <v>14995</v>
      </c>
      <c r="OXK110" s="79" t="s">
        <v>14995</v>
      </c>
      <c r="OXL110" s="79" t="s">
        <v>14995</v>
      </c>
      <c r="OXM110" s="79" t="s">
        <v>14995</v>
      </c>
      <c r="OXN110" s="79" t="s">
        <v>14995</v>
      </c>
      <c r="OXO110" s="79" t="s">
        <v>14995</v>
      </c>
      <c r="OXP110" s="79" t="s">
        <v>14995</v>
      </c>
      <c r="OXQ110" s="79" t="s">
        <v>14995</v>
      </c>
      <c r="OXR110" s="79" t="s">
        <v>14995</v>
      </c>
      <c r="OXS110" s="79" t="s">
        <v>14995</v>
      </c>
      <c r="OXT110" s="79" t="s">
        <v>14995</v>
      </c>
      <c r="OXU110" s="79" t="s">
        <v>14995</v>
      </c>
      <c r="OXV110" s="79" t="s">
        <v>14995</v>
      </c>
      <c r="OXW110" s="79" t="s">
        <v>14995</v>
      </c>
      <c r="OXX110" s="79" t="s">
        <v>14995</v>
      </c>
      <c r="OXY110" s="79" t="s">
        <v>14995</v>
      </c>
      <c r="OXZ110" s="79" t="s">
        <v>14995</v>
      </c>
      <c r="OYA110" s="79" t="s">
        <v>14995</v>
      </c>
      <c r="OYB110" s="79" t="s">
        <v>14995</v>
      </c>
      <c r="OYC110" s="79" t="s">
        <v>14995</v>
      </c>
      <c r="OYD110" s="79" t="s">
        <v>14995</v>
      </c>
      <c r="OYE110" s="79" t="s">
        <v>14995</v>
      </c>
      <c r="OYF110" s="79" t="s">
        <v>14995</v>
      </c>
      <c r="OYG110" s="79" t="s">
        <v>14995</v>
      </c>
      <c r="OYH110" s="79" t="s">
        <v>14995</v>
      </c>
      <c r="OYI110" s="79" t="s">
        <v>14995</v>
      </c>
      <c r="OYJ110" s="79" t="s">
        <v>14995</v>
      </c>
      <c r="OYK110" s="79" t="s">
        <v>14995</v>
      </c>
      <c r="OYL110" s="79" t="s">
        <v>14995</v>
      </c>
      <c r="OYM110" s="79" t="s">
        <v>14995</v>
      </c>
      <c r="OYN110" s="79" t="s">
        <v>14995</v>
      </c>
      <c r="OYO110" s="79" t="s">
        <v>14995</v>
      </c>
      <c r="OYP110" s="79" t="s">
        <v>14995</v>
      </c>
      <c r="OYQ110" s="79" t="s">
        <v>14995</v>
      </c>
      <c r="OYR110" s="79" t="s">
        <v>14995</v>
      </c>
      <c r="OYS110" s="79" t="s">
        <v>14995</v>
      </c>
      <c r="OYT110" s="79" t="s">
        <v>14995</v>
      </c>
      <c r="OYU110" s="79" t="s">
        <v>14995</v>
      </c>
      <c r="OYV110" s="79" t="s">
        <v>14995</v>
      </c>
      <c r="OYW110" s="79" t="s">
        <v>14995</v>
      </c>
      <c r="OYX110" s="79" t="s">
        <v>14995</v>
      </c>
      <c r="OYY110" s="79" t="s">
        <v>14995</v>
      </c>
      <c r="OYZ110" s="79" t="s">
        <v>14995</v>
      </c>
      <c r="OZA110" s="79" t="s">
        <v>14995</v>
      </c>
      <c r="OZB110" s="79" t="s">
        <v>14995</v>
      </c>
      <c r="OZC110" s="79" t="s">
        <v>14995</v>
      </c>
      <c r="OZD110" s="79" t="s">
        <v>14995</v>
      </c>
      <c r="OZE110" s="79" t="s">
        <v>14995</v>
      </c>
      <c r="OZF110" s="79" t="s">
        <v>14995</v>
      </c>
      <c r="OZG110" s="79" t="s">
        <v>14995</v>
      </c>
      <c r="OZH110" s="79" t="s">
        <v>14995</v>
      </c>
      <c r="OZI110" s="79" t="s">
        <v>14995</v>
      </c>
      <c r="OZJ110" s="79" t="s">
        <v>14995</v>
      </c>
      <c r="OZK110" s="79" t="s">
        <v>14995</v>
      </c>
      <c r="OZL110" s="79" t="s">
        <v>14995</v>
      </c>
      <c r="OZM110" s="79" t="s">
        <v>14995</v>
      </c>
      <c r="OZN110" s="79" t="s">
        <v>14995</v>
      </c>
      <c r="OZO110" s="79" t="s">
        <v>14995</v>
      </c>
      <c r="OZP110" s="79" t="s">
        <v>14995</v>
      </c>
      <c r="OZQ110" s="79" t="s">
        <v>14995</v>
      </c>
      <c r="OZR110" s="79" t="s">
        <v>14995</v>
      </c>
      <c r="OZS110" s="79" t="s">
        <v>14995</v>
      </c>
      <c r="OZT110" s="79" t="s">
        <v>14995</v>
      </c>
      <c r="OZU110" s="79" t="s">
        <v>14995</v>
      </c>
      <c r="OZV110" s="79" t="s">
        <v>14995</v>
      </c>
      <c r="OZW110" s="79" t="s">
        <v>14995</v>
      </c>
      <c r="OZX110" s="79" t="s">
        <v>14995</v>
      </c>
      <c r="OZY110" s="79" t="s">
        <v>14995</v>
      </c>
      <c r="OZZ110" s="79" t="s">
        <v>14995</v>
      </c>
      <c r="PAA110" s="79" t="s">
        <v>14995</v>
      </c>
      <c r="PAB110" s="79" t="s">
        <v>14995</v>
      </c>
      <c r="PAC110" s="79" t="s">
        <v>14995</v>
      </c>
      <c r="PAD110" s="79" t="s">
        <v>14995</v>
      </c>
      <c r="PAE110" s="79" t="s">
        <v>14995</v>
      </c>
      <c r="PAF110" s="79" t="s">
        <v>14995</v>
      </c>
      <c r="PAG110" s="79" t="s">
        <v>14995</v>
      </c>
      <c r="PAH110" s="79" t="s">
        <v>14995</v>
      </c>
      <c r="PAI110" s="79" t="s">
        <v>14995</v>
      </c>
      <c r="PAJ110" s="79" t="s">
        <v>14995</v>
      </c>
      <c r="PAK110" s="79" t="s">
        <v>14995</v>
      </c>
      <c r="PAL110" s="79" t="s">
        <v>14995</v>
      </c>
      <c r="PAM110" s="79" t="s">
        <v>14995</v>
      </c>
      <c r="PAN110" s="79" t="s">
        <v>14995</v>
      </c>
      <c r="PAO110" s="79" t="s">
        <v>14995</v>
      </c>
      <c r="PAP110" s="79" t="s">
        <v>14995</v>
      </c>
      <c r="PAQ110" s="79" t="s">
        <v>14995</v>
      </c>
      <c r="PAR110" s="79" t="s">
        <v>14995</v>
      </c>
      <c r="PAS110" s="79" t="s">
        <v>14995</v>
      </c>
      <c r="PAT110" s="79" t="s">
        <v>14995</v>
      </c>
      <c r="PAU110" s="79" t="s">
        <v>14995</v>
      </c>
      <c r="PAV110" s="79" t="s">
        <v>14995</v>
      </c>
      <c r="PAW110" s="79" t="s">
        <v>14995</v>
      </c>
      <c r="PAX110" s="79" t="s">
        <v>14995</v>
      </c>
      <c r="PAY110" s="79" t="s">
        <v>14995</v>
      </c>
      <c r="PAZ110" s="79" t="s">
        <v>14995</v>
      </c>
      <c r="PBA110" s="79" t="s">
        <v>14995</v>
      </c>
      <c r="PBB110" s="79" t="s">
        <v>14995</v>
      </c>
      <c r="PBC110" s="79" t="s">
        <v>14995</v>
      </c>
      <c r="PBD110" s="79" t="s">
        <v>14995</v>
      </c>
      <c r="PBE110" s="79" t="s">
        <v>14995</v>
      </c>
      <c r="PBF110" s="79" t="s">
        <v>14995</v>
      </c>
      <c r="PBG110" s="79" t="s">
        <v>14995</v>
      </c>
      <c r="PBH110" s="79" t="s">
        <v>14995</v>
      </c>
      <c r="PBI110" s="79" t="s">
        <v>14995</v>
      </c>
      <c r="PBJ110" s="79" t="s">
        <v>14995</v>
      </c>
      <c r="PBK110" s="79" t="s">
        <v>14995</v>
      </c>
      <c r="PBL110" s="79" t="s">
        <v>14995</v>
      </c>
      <c r="PBM110" s="79" t="s">
        <v>14995</v>
      </c>
      <c r="PBN110" s="79" t="s">
        <v>14995</v>
      </c>
      <c r="PBO110" s="79" t="s">
        <v>14995</v>
      </c>
      <c r="PBP110" s="79" t="s">
        <v>14995</v>
      </c>
      <c r="PBQ110" s="79" t="s">
        <v>14995</v>
      </c>
      <c r="PBR110" s="79" t="s">
        <v>14995</v>
      </c>
      <c r="PBS110" s="79" t="s">
        <v>14995</v>
      </c>
      <c r="PBT110" s="79" t="s">
        <v>14995</v>
      </c>
      <c r="PBU110" s="79" t="s">
        <v>14995</v>
      </c>
      <c r="PBV110" s="79" t="s">
        <v>14995</v>
      </c>
      <c r="PBW110" s="79" t="s">
        <v>14995</v>
      </c>
      <c r="PBX110" s="79" t="s">
        <v>14995</v>
      </c>
      <c r="PBY110" s="79" t="s">
        <v>14995</v>
      </c>
      <c r="PBZ110" s="79" t="s">
        <v>14995</v>
      </c>
      <c r="PCA110" s="79" t="s">
        <v>14995</v>
      </c>
      <c r="PCB110" s="79" t="s">
        <v>14995</v>
      </c>
      <c r="PCC110" s="79" t="s">
        <v>14995</v>
      </c>
      <c r="PCD110" s="79" t="s">
        <v>14995</v>
      </c>
      <c r="PCE110" s="79" t="s">
        <v>14995</v>
      </c>
      <c r="PCF110" s="79" t="s">
        <v>14995</v>
      </c>
      <c r="PCG110" s="79" t="s">
        <v>14995</v>
      </c>
      <c r="PCH110" s="79" t="s">
        <v>14995</v>
      </c>
      <c r="PCI110" s="79" t="s">
        <v>14995</v>
      </c>
      <c r="PCJ110" s="79" t="s">
        <v>14995</v>
      </c>
      <c r="PCK110" s="79" t="s">
        <v>14995</v>
      </c>
      <c r="PCL110" s="79" t="s">
        <v>14995</v>
      </c>
      <c r="PCM110" s="79" t="s">
        <v>14995</v>
      </c>
      <c r="PCN110" s="79" t="s">
        <v>14995</v>
      </c>
      <c r="PCO110" s="79" t="s">
        <v>14995</v>
      </c>
      <c r="PCP110" s="79" t="s">
        <v>14995</v>
      </c>
      <c r="PCQ110" s="79" t="s">
        <v>14995</v>
      </c>
      <c r="PCR110" s="79" t="s">
        <v>14995</v>
      </c>
      <c r="PCS110" s="79" t="s">
        <v>14995</v>
      </c>
      <c r="PCT110" s="79" t="s">
        <v>14995</v>
      </c>
      <c r="PCU110" s="79" t="s">
        <v>14995</v>
      </c>
      <c r="PCV110" s="79" t="s">
        <v>14995</v>
      </c>
      <c r="PCW110" s="79" t="s">
        <v>14995</v>
      </c>
      <c r="PCX110" s="79" t="s">
        <v>14995</v>
      </c>
      <c r="PCY110" s="79" t="s">
        <v>14995</v>
      </c>
      <c r="PCZ110" s="79" t="s">
        <v>14995</v>
      </c>
      <c r="PDA110" s="79" t="s">
        <v>14995</v>
      </c>
      <c r="PDB110" s="79" t="s">
        <v>14995</v>
      </c>
      <c r="PDC110" s="79" t="s">
        <v>14995</v>
      </c>
      <c r="PDD110" s="79" t="s">
        <v>14995</v>
      </c>
      <c r="PDE110" s="79" t="s">
        <v>14995</v>
      </c>
      <c r="PDF110" s="79" t="s">
        <v>14995</v>
      </c>
      <c r="PDG110" s="79" t="s">
        <v>14995</v>
      </c>
      <c r="PDH110" s="79" t="s">
        <v>14995</v>
      </c>
      <c r="PDI110" s="79" t="s">
        <v>14995</v>
      </c>
      <c r="PDJ110" s="79" t="s">
        <v>14995</v>
      </c>
      <c r="PDK110" s="79" t="s">
        <v>14995</v>
      </c>
      <c r="PDL110" s="79" t="s">
        <v>14995</v>
      </c>
      <c r="PDM110" s="79" t="s">
        <v>14995</v>
      </c>
      <c r="PDN110" s="79" t="s">
        <v>14995</v>
      </c>
      <c r="PDO110" s="79" t="s">
        <v>14995</v>
      </c>
      <c r="PDP110" s="79" t="s">
        <v>14995</v>
      </c>
      <c r="PDQ110" s="79" t="s">
        <v>14995</v>
      </c>
      <c r="PDR110" s="79" t="s">
        <v>14995</v>
      </c>
      <c r="PDS110" s="79" t="s">
        <v>14995</v>
      </c>
      <c r="PDT110" s="79" t="s">
        <v>14995</v>
      </c>
      <c r="PDU110" s="79" t="s">
        <v>14995</v>
      </c>
      <c r="PDV110" s="79" t="s">
        <v>14995</v>
      </c>
      <c r="PDW110" s="79" t="s">
        <v>14995</v>
      </c>
      <c r="PDX110" s="79" t="s">
        <v>14995</v>
      </c>
      <c r="PDY110" s="79" t="s">
        <v>14995</v>
      </c>
      <c r="PDZ110" s="79" t="s">
        <v>14995</v>
      </c>
      <c r="PEA110" s="79" t="s">
        <v>14995</v>
      </c>
      <c r="PEB110" s="79" t="s">
        <v>14995</v>
      </c>
      <c r="PEC110" s="79" t="s">
        <v>14995</v>
      </c>
      <c r="PED110" s="79" t="s">
        <v>14995</v>
      </c>
      <c r="PEE110" s="79" t="s">
        <v>14995</v>
      </c>
      <c r="PEF110" s="79" t="s">
        <v>14995</v>
      </c>
      <c r="PEG110" s="79" t="s">
        <v>14995</v>
      </c>
      <c r="PEH110" s="79" t="s">
        <v>14995</v>
      </c>
      <c r="PEI110" s="79" t="s">
        <v>14995</v>
      </c>
      <c r="PEJ110" s="79" t="s">
        <v>14995</v>
      </c>
      <c r="PEK110" s="79" t="s">
        <v>14995</v>
      </c>
      <c r="PEL110" s="79" t="s">
        <v>14995</v>
      </c>
      <c r="PEM110" s="79" t="s">
        <v>14995</v>
      </c>
      <c r="PEN110" s="79" t="s">
        <v>14995</v>
      </c>
      <c r="PEO110" s="79" t="s">
        <v>14995</v>
      </c>
      <c r="PEP110" s="79" t="s">
        <v>14995</v>
      </c>
      <c r="PEQ110" s="79" t="s">
        <v>14995</v>
      </c>
      <c r="PER110" s="79" t="s">
        <v>14995</v>
      </c>
      <c r="PES110" s="79" t="s">
        <v>14995</v>
      </c>
      <c r="PET110" s="79" t="s">
        <v>14995</v>
      </c>
      <c r="PEU110" s="79" t="s">
        <v>14995</v>
      </c>
      <c r="PEV110" s="79" t="s">
        <v>14995</v>
      </c>
      <c r="PEW110" s="79" t="s">
        <v>14995</v>
      </c>
      <c r="PEX110" s="79" t="s">
        <v>14995</v>
      </c>
      <c r="PEY110" s="79" t="s">
        <v>14995</v>
      </c>
      <c r="PEZ110" s="79" t="s">
        <v>14995</v>
      </c>
      <c r="PFA110" s="79" t="s">
        <v>14995</v>
      </c>
      <c r="PFB110" s="79" t="s">
        <v>14995</v>
      </c>
      <c r="PFC110" s="79" t="s">
        <v>14995</v>
      </c>
      <c r="PFD110" s="79" t="s">
        <v>14995</v>
      </c>
      <c r="PFE110" s="79" t="s">
        <v>14995</v>
      </c>
      <c r="PFF110" s="79" t="s">
        <v>14995</v>
      </c>
      <c r="PFG110" s="79" t="s">
        <v>14995</v>
      </c>
      <c r="PFH110" s="79" t="s">
        <v>14995</v>
      </c>
      <c r="PFI110" s="79" t="s">
        <v>14995</v>
      </c>
      <c r="PFJ110" s="79" t="s">
        <v>14995</v>
      </c>
      <c r="PFK110" s="79" t="s">
        <v>14995</v>
      </c>
      <c r="PFL110" s="79" t="s">
        <v>14995</v>
      </c>
      <c r="PFM110" s="79" t="s">
        <v>14995</v>
      </c>
      <c r="PFN110" s="79" t="s">
        <v>14995</v>
      </c>
      <c r="PFO110" s="79" t="s">
        <v>14995</v>
      </c>
      <c r="PFP110" s="79" t="s">
        <v>14995</v>
      </c>
      <c r="PFQ110" s="79" t="s">
        <v>14995</v>
      </c>
      <c r="PFR110" s="79" t="s">
        <v>14995</v>
      </c>
      <c r="PFS110" s="79" t="s">
        <v>14995</v>
      </c>
      <c r="PFT110" s="79" t="s">
        <v>14995</v>
      </c>
      <c r="PFU110" s="79" t="s">
        <v>14995</v>
      </c>
      <c r="PFV110" s="79" t="s">
        <v>14995</v>
      </c>
      <c r="PFW110" s="79" t="s">
        <v>14995</v>
      </c>
      <c r="PFX110" s="79" t="s">
        <v>14995</v>
      </c>
      <c r="PFY110" s="79" t="s">
        <v>14995</v>
      </c>
      <c r="PFZ110" s="79" t="s">
        <v>14995</v>
      </c>
      <c r="PGA110" s="79" t="s">
        <v>14995</v>
      </c>
      <c r="PGB110" s="79" t="s">
        <v>14995</v>
      </c>
      <c r="PGC110" s="79" t="s">
        <v>14995</v>
      </c>
      <c r="PGD110" s="79" t="s">
        <v>14995</v>
      </c>
      <c r="PGE110" s="79" t="s">
        <v>14995</v>
      </c>
      <c r="PGF110" s="79" t="s">
        <v>14995</v>
      </c>
      <c r="PGG110" s="79" t="s">
        <v>14995</v>
      </c>
      <c r="PGH110" s="79" t="s">
        <v>14995</v>
      </c>
      <c r="PGI110" s="79" t="s">
        <v>14995</v>
      </c>
      <c r="PGJ110" s="79" t="s">
        <v>14995</v>
      </c>
      <c r="PGK110" s="79" t="s">
        <v>14995</v>
      </c>
      <c r="PGL110" s="79" t="s">
        <v>14995</v>
      </c>
      <c r="PGM110" s="79" t="s">
        <v>14995</v>
      </c>
      <c r="PGN110" s="79" t="s">
        <v>14995</v>
      </c>
      <c r="PGO110" s="79" t="s">
        <v>14995</v>
      </c>
      <c r="PGP110" s="79" t="s">
        <v>14995</v>
      </c>
      <c r="PGQ110" s="79" t="s">
        <v>14995</v>
      </c>
      <c r="PGR110" s="79" t="s">
        <v>14995</v>
      </c>
      <c r="PGS110" s="79" t="s">
        <v>14995</v>
      </c>
      <c r="PGT110" s="79" t="s">
        <v>14995</v>
      </c>
      <c r="PGU110" s="79" t="s">
        <v>14995</v>
      </c>
      <c r="PGV110" s="79" t="s">
        <v>14995</v>
      </c>
      <c r="PGW110" s="79" t="s">
        <v>14995</v>
      </c>
      <c r="PGX110" s="79" t="s">
        <v>14995</v>
      </c>
      <c r="PGY110" s="79" t="s">
        <v>14995</v>
      </c>
      <c r="PGZ110" s="79" t="s">
        <v>14995</v>
      </c>
      <c r="PHA110" s="79" t="s">
        <v>14995</v>
      </c>
      <c r="PHB110" s="79" t="s">
        <v>14995</v>
      </c>
      <c r="PHC110" s="79" t="s">
        <v>14995</v>
      </c>
      <c r="PHD110" s="79" t="s">
        <v>14995</v>
      </c>
      <c r="PHE110" s="79" t="s">
        <v>14995</v>
      </c>
      <c r="PHF110" s="79" t="s">
        <v>14995</v>
      </c>
      <c r="PHG110" s="79" t="s">
        <v>14995</v>
      </c>
      <c r="PHH110" s="79" t="s">
        <v>14995</v>
      </c>
      <c r="PHI110" s="79" t="s">
        <v>14995</v>
      </c>
      <c r="PHJ110" s="79" t="s">
        <v>14995</v>
      </c>
      <c r="PHK110" s="79" t="s">
        <v>14995</v>
      </c>
      <c r="PHL110" s="79" t="s">
        <v>14995</v>
      </c>
      <c r="PHM110" s="79" t="s">
        <v>14995</v>
      </c>
      <c r="PHN110" s="79" t="s">
        <v>14995</v>
      </c>
      <c r="PHO110" s="79" t="s">
        <v>14995</v>
      </c>
      <c r="PHP110" s="79" t="s">
        <v>14995</v>
      </c>
      <c r="PHQ110" s="79" t="s">
        <v>14995</v>
      </c>
      <c r="PHR110" s="79" t="s">
        <v>14995</v>
      </c>
      <c r="PHS110" s="79" t="s">
        <v>14995</v>
      </c>
      <c r="PHT110" s="79" t="s">
        <v>14995</v>
      </c>
      <c r="PHU110" s="79" t="s">
        <v>14995</v>
      </c>
      <c r="PHV110" s="79" t="s">
        <v>14995</v>
      </c>
      <c r="PHW110" s="79" t="s">
        <v>14995</v>
      </c>
      <c r="PHX110" s="79" t="s">
        <v>14995</v>
      </c>
      <c r="PHY110" s="79" t="s">
        <v>14995</v>
      </c>
      <c r="PHZ110" s="79" t="s">
        <v>14995</v>
      </c>
      <c r="PIA110" s="79" t="s">
        <v>14995</v>
      </c>
      <c r="PIB110" s="79" t="s">
        <v>14995</v>
      </c>
      <c r="PIC110" s="79" t="s">
        <v>14995</v>
      </c>
      <c r="PID110" s="79" t="s">
        <v>14995</v>
      </c>
      <c r="PIE110" s="79" t="s">
        <v>14995</v>
      </c>
      <c r="PIF110" s="79" t="s">
        <v>14995</v>
      </c>
      <c r="PIG110" s="79" t="s">
        <v>14995</v>
      </c>
      <c r="PIH110" s="79" t="s">
        <v>14995</v>
      </c>
      <c r="PII110" s="79" t="s">
        <v>14995</v>
      </c>
      <c r="PIJ110" s="79" t="s">
        <v>14995</v>
      </c>
      <c r="PIK110" s="79" t="s">
        <v>14995</v>
      </c>
      <c r="PIL110" s="79" t="s">
        <v>14995</v>
      </c>
      <c r="PIM110" s="79" t="s">
        <v>14995</v>
      </c>
      <c r="PIN110" s="79" t="s">
        <v>14995</v>
      </c>
      <c r="PIO110" s="79" t="s">
        <v>14995</v>
      </c>
      <c r="PIP110" s="79" t="s">
        <v>14995</v>
      </c>
      <c r="PIQ110" s="79" t="s">
        <v>14995</v>
      </c>
      <c r="PIR110" s="79" t="s">
        <v>14995</v>
      </c>
      <c r="PIS110" s="79" t="s">
        <v>14995</v>
      </c>
      <c r="PIT110" s="79" t="s">
        <v>14995</v>
      </c>
      <c r="PIU110" s="79" t="s">
        <v>14995</v>
      </c>
      <c r="PIV110" s="79" t="s">
        <v>14995</v>
      </c>
      <c r="PIW110" s="79" t="s">
        <v>14995</v>
      </c>
      <c r="PIX110" s="79" t="s">
        <v>14995</v>
      </c>
      <c r="PIY110" s="79" t="s">
        <v>14995</v>
      </c>
      <c r="PIZ110" s="79" t="s">
        <v>14995</v>
      </c>
      <c r="PJA110" s="79" t="s">
        <v>14995</v>
      </c>
      <c r="PJB110" s="79" t="s">
        <v>14995</v>
      </c>
      <c r="PJC110" s="79" t="s">
        <v>14995</v>
      </c>
      <c r="PJD110" s="79" t="s">
        <v>14995</v>
      </c>
      <c r="PJE110" s="79" t="s">
        <v>14995</v>
      </c>
      <c r="PJF110" s="79" t="s">
        <v>14995</v>
      </c>
      <c r="PJG110" s="79" t="s">
        <v>14995</v>
      </c>
      <c r="PJH110" s="79" t="s">
        <v>14995</v>
      </c>
      <c r="PJI110" s="79" t="s">
        <v>14995</v>
      </c>
      <c r="PJJ110" s="79" t="s">
        <v>14995</v>
      </c>
      <c r="PJK110" s="79" t="s">
        <v>14995</v>
      </c>
      <c r="PJL110" s="79" t="s">
        <v>14995</v>
      </c>
      <c r="PJM110" s="79" t="s">
        <v>14995</v>
      </c>
      <c r="PJN110" s="79" t="s">
        <v>14995</v>
      </c>
      <c r="PJO110" s="79" t="s">
        <v>14995</v>
      </c>
      <c r="PJP110" s="79" t="s">
        <v>14995</v>
      </c>
      <c r="PJQ110" s="79" t="s">
        <v>14995</v>
      </c>
      <c r="PJR110" s="79" t="s">
        <v>14995</v>
      </c>
      <c r="PJS110" s="79" t="s">
        <v>14995</v>
      </c>
      <c r="PJT110" s="79" t="s">
        <v>14995</v>
      </c>
      <c r="PJU110" s="79" t="s">
        <v>14995</v>
      </c>
      <c r="PJV110" s="79" t="s">
        <v>14995</v>
      </c>
      <c r="PJW110" s="79" t="s">
        <v>14995</v>
      </c>
      <c r="PJX110" s="79" t="s">
        <v>14995</v>
      </c>
      <c r="PJY110" s="79" t="s">
        <v>14995</v>
      </c>
      <c r="PJZ110" s="79" t="s">
        <v>14995</v>
      </c>
      <c r="PKA110" s="79" t="s">
        <v>14995</v>
      </c>
      <c r="PKB110" s="79" t="s">
        <v>14995</v>
      </c>
      <c r="PKC110" s="79" t="s">
        <v>14995</v>
      </c>
      <c r="PKD110" s="79" t="s">
        <v>14995</v>
      </c>
      <c r="PKE110" s="79" t="s">
        <v>14995</v>
      </c>
      <c r="PKF110" s="79" t="s">
        <v>14995</v>
      </c>
      <c r="PKG110" s="79" t="s">
        <v>14995</v>
      </c>
      <c r="PKH110" s="79" t="s">
        <v>14995</v>
      </c>
      <c r="PKI110" s="79" t="s">
        <v>14995</v>
      </c>
      <c r="PKJ110" s="79" t="s">
        <v>14995</v>
      </c>
      <c r="PKK110" s="79" t="s">
        <v>14995</v>
      </c>
      <c r="PKL110" s="79" t="s">
        <v>14995</v>
      </c>
      <c r="PKM110" s="79" t="s">
        <v>14995</v>
      </c>
      <c r="PKN110" s="79" t="s">
        <v>14995</v>
      </c>
      <c r="PKO110" s="79" t="s">
        <v>14995</v>
      </c>
      <c r="PKP110" s="79" t="s">
        <v>14995</v>
      </c>
      <c r="PKQ110" s="79" t="s">
        <v>14995</v>
      </c>
      <c r="PKR110" s="79" t="s">
        <v>14995</v>
      </c>
      <c r="PKS110" s="79" t="s">
        <v>14995</v>
      </c>
      <c r="PKT110" s="79" t="s">
        <v>14995</v>
      </c>
      <c r="PKU110" s="79" t="s">
        <v>14995</v>
      </c>
      <c r="PKV110" s="79" t="s">
        <v>14995</v>
      </c>
      <c r="PKW110" s="79" t="s">
        <v>14995</v>
      </c>
      <c r="PKX110" s="79" t="s">
        <v>14995</v>
      </c>
      <c r="PKY110" s="79" t="s">
        <v>14995</v>
      </c>
      <c r="PKZ110" s="79" t="s">
        <v>14995</v>
      </c>
      <c r="PLA110" s="79" t="s">
        <v>14995</v>
      </c>
      <c r="PLB110" s="79" t="s">
        <v>14995</v>
      </c>
      <c r="PLC110" s="79" t="s">
        <v>14995</v>
      </c>
      <c r="PLD110" s="79" t="s">
        <v>14995</v>
      </c>
      <c r="PLE110" s="79" t="s">
        <v>14995</v>
      </c>
      <c r="PLF110" s="79" t="s">
        <v>14995</v>
      </c>
      <c r="PLG110" s="79" t="s">
        <v>14995</v>
      </c>
      <c r="PLH110" s="79" t="s">
        <v>14995</v>
      </c>
      <c r="PLI110" s="79" t="s">
        <v>14995</v>
      </c>
      <c r="PLJ110" s="79" t="s">
        <v>14995</v>
      </c>
      <c r="PLK110" s="79" t="s">
        <v>14995</v>
      </c>
      <c r="PLL110" s="79" t="s">
        <v>14995</v>
      </c>
      <c r="PLM110" s="79" t="s">
        <v>14995</v>
      </c>
      <c r="PLN110" s="79" t="s">
        <v>14995</v>
      </c>
      <c r="PLO110" s="79" t="s">
        <v>14995</v>
      </c>
      <c r="PLP110" s="79" t="s">
        <v>14995</v>
      </c>
      <c r="PLQ110" s="79" t="s">
        <v>14995</v>
      </c>
      <c r="PLR110" s="79" t="s">
        <v>14995</v>
      </c>
      <c r="PLS110" s="79" t="s">
        <v>14995</v>
      </c>
      <c r="PLT110" s="79" t="s">
        <v>14995</v>
      </c>
      <c r="PLU110" s="79" t="s">
        <v>14995</v>
      </c>
      <c r="PLV110" s="79" t="s">
        <v>14995</v>
      </c>
      <c r="PLW110" s="79" t="s">
        <v>14995</v>
      </c>
      <c r="PLX110" s="79" t="s">
        <v>14995</v>
      </c>
      <c r="PLY110" s="79" t="s">
        <v>14995</v>
      </c>
      <c r="PLZ110" s="79" t="s">
        <v>14995</v>
      </c>
      <c r="PMA110" s="79" t="s">
        <v>14995</v>
      </c>
      <c r="PMB110" s="79" t="s">
        <v>14995</v>
      </c>
      <c r="PMC110" s="79" t="s">
        <v>14995</v>
      </c>
      <c r="PMD110" s="79" t="s">
        <v>14995</v>
      </c>
      <c r="PME110" s="79" t="s">
        <v>14995</v>
      </c>
      <c r="PMF110" s="79" t="s">
        <v>14995</v>
      </c>
      <c r="PMG110" s="79" t="s">
        <v>14995</v>
      </c>
      <c r="PMH110" s="79" t="s">
        <v>14995</v>
      </c>
      <c r="PMI110" s="79" t="s">
        <v>14995</v>
      </c>
      <c r="PMJ110" s="79" t="s">
        <v>14995</v>
      </c>
      <c r="PMK110" s="79" t="s">
        <v>14995</v>
      </c>
      <c r="PML110" s="79" t="s">
        <v>14995</v>
      </c>
      <c r="PMM110" s="79" t="s">
        <v>14995</v>
      </c>
      <c r="PMN110" s="79" t="s">
        <v>14995</v>
      </c>
      <c r="PMO110" s="79" t="s">
        <v>14995</v>
      </c>
      <c r="PMP110" s="79" t="s">
        <v>14995</v>
      </c>
      <c r="PMQ110" s="79" t="s">
        <v>14995</v>
      </c>
      <c r="PMR110" s="79" t="s">
        <v>14995</v>
      </c>
      <c r="PMS110" s="79" t="s">
        <v>14995</v>
      </c>
      <c r="PMT110" s="79" t="s">
        <v>14995</v>
      </c>
      <c r="PMU110" s="79" t="s">
        <v>14995</v>
      </c>
      <c r="PMV110" s="79" t="s">
        <v>14995</v>
      </c>
      <c r="PMW110" s="79" t="s">
        <v>14995</v>
      </c>
      <c r="PMX110" s="79" t="s">
        <v>14995</v>
      </c>
      <c r="PMY110" s="79" t="s">
        <v>14995</v>
      </c>
      <c r="PMZ110" s="79" t="s">
        <v>14995</v>
      </c>
      <c r="PNA110" s="79" t="s">
        <v>14995</v>
      </c>
      <c r="PNB110" s="79" t="s">
        <v>14995</v>
      </c>
      <c r="PNC110" s="79" t="s">
        <v>14995</v>
      </c>
      <c r="PND110" s="79" t="s">
        <v>14995</v>
      </c>
      <c r="PNE110" s="79" t="s">
        <v>14995</v>
      </c>
      <c r="PNF110" s="79" t="s">
        <v>14995</v>
      </c>
      <c r="PNG110" s="79" t="s">
        <v>14995</v>
      </c>
      <c r="PNH110" s="79" t="s">
        <v>14995</v>
      </c>
      <c r="PNI110" s="79" t="s">
        <v>14995</v>
      </c>
      <c r="PNJ110" s="79" t="s">
        <v>14995</v>
      </c>
      <c r="PNK110" s="79" t="s">
        <v>14995</v>
      </c>
      <c r="PNL110" s="79" t="s">
        <v>14995</v>
      </c>
      <c r="PNM110" s="79" t="s">
        <v>14995</v>
      </c>
      <c r="PNN110" s="79" t="s">
        <v>14995</v>
      </c>
      <c r="PNO110" s="79" t="s">
        <v>14995</v>
      </c>
      <c r="PNP110" s="79" t="s">
        <v>14995</v>
      </c>
      <c r="PNQ110" s="79" t="s">
        <v>14995</v>
      </c>
      <c r="PNR110" s="79" t="s">
        <v>14995</v>
      </c>
      <c r="PNS110" s="79" t="s">
        <v>14995</v>
      </c>
      <c r="PNT110" s="79" t="s">
        <v>14995</v>
      </c>
      <c r="PNU110" s="79" t="s">
        <v>14995</v>
      </c>
      <c r="PNV110" s="79" t="s">
        <v>14995</v>
      </c>
      <c r="PNW110" s="79" t="s">
        <v>14995</v>
      </c>
      <c r="PNX110" s="79" t="s">
        <v>14995</v>
      </c>
      <c r="PNY110" s="79" t="s">
        <v>14995</v>
      </c>
      <c r="PNZ110" s="79" t="s">
        <v>14995</v>
      </c>
      <c r="POA110" s="79" t="s">
        <v>14995</v>
      </c>
      <c r="POB110" s="79" t="s">
        <v>14995</v>
      </c>
      <c r="POC110" s="79" t="s">
        <v>14995</v>
      </c>
      <c r="POD110" s="79" t="s">
        <v>14995</v>
      </c>
      <c r="POE110" s="79" t="s">
        <v>14995</v>
      </c>
      <c r="POF110" s="79" t="s">
        <v>14995</v>
      </c>
      <c r="POG110" s="79" t="s">
        <v>14995</v>
      </c>
      <c r="POH110" s="79" t="s">
        <v>14995</v>
      </c>
      <c r="POI110" s="79" t="s">
        <v>14995</v>
      </c>
      <c r="POJ110" s="79" t="s">
        <v>14995</v>
      </c>
      <c r="POK110" s="79" t="s">
        <v>14995</v>
      </c>
      <c r="POL110" s="79" t="s">
        <v>14995</v>
      </c>
      <c r="POM110" s="79" t="s">
        <v>14995</v>
      </c>
      <c r="PON110" s="79" t="s">
        <v>14995</v>
      </c>
      <c r="POO110" s="79" t="s">
        <v>14995</v>
      </c>
      <c r="POP110" s="79" t="s">
        <v>14995</v>
      </c>
      <c r="POQ110" s="79" t="s">
        <v>14995</v>
      </c>
      <c r="POR110" s="79" t="s">
        <v>14995</v>
      </c>
      <c r="POS110" s="79" t="s">
        <v>14995</v>
      </c>
      <c r="POT110" s="79" t="s">
        <v>14995</v>
      </c>
      <c r="POU110" s="79" t="s">
        <v>14995</v>
      </c>
      <c r="POV110" s="79" t="s">
        <v>14995</v>
      </c>
      <c r="POW110" s="79" t="s">
        <v>14995</v>
      </c>
      <c r="POX110" s="79" t="s">
        <v>14995</v>
      </c>
      <c r="POY110" s="79" t="s">
        <v>14995</v>
      </c>
      <c r="POZ110" s="79" t="s">
        <v>14995</v>
      </c>
      <c r="PPA110" s="79" t="s">
        <v>14995</v>
      </c>
      <c r="PPB110" s="79" t="s">
        <v>14995</v>
      </c>
      <c r="PPC110" s="79" t="s">
        <v>14995</v>
      </c>
      <c r="PPD110" s="79" t="s">
        <v>14995</v>
      </c>
      <c r="PPE110" s="79" t="s">
        <v>14995</v>
      </c>
      <c r="PPF110" s="79" t="s">
        <v>14995</v>
      </c>
      <c r="PPG110" s="79" t="s">
        <v>14995</v>
      </c>
      <c r="PPH110" s="79" t="s">
        <v>14995</v>
      </c>
      <c r="PPI110" s="79" t="s">
        <v>14995</v>
      </c>
      <c r="PPJ110" s="79" t="s">
        <v>14995</v>
      </c>
      <c r="PPK110" s="79" t="s">
        <v>14995</v>
      </c>
      <c r="PPL110" s="79" t="s">
        <v>14995</v>
      </c>
      <c r="PPM110" s="79" t="s">
        <v>14995</v>
      </c>
      <c r="PPN110" s="79" t="s">
        <v>14995</v>
      </c>
      <c r="PPO110" s="79" t="s">
        <v>14995</v>
      </c>
      <c r="PPP110" s="79" t="s">
        <v>14995</v>
      </c>
      <c r="PPQ110" s="79" t="s">
        <v>14995</v>
      </c>
      <c r="PPR110" s="79" t="s">
        <v>14995</v>
      </c>
      <c r="PPS110" s="79" t="s">
        <v>14995</v>
      </c>
      <c r="PPT110" s="79" t="s">
        <v>14995</v>
      </c>
      <c r="PPU110" s="79" t="s">
        <v>14995</v>
      </c>
      <c r="PPV110" s="79" t="s">
        <v>14995</v>
      </c>
      <c r="PPW110" s="79" t="s">
        <v>14995</v>
      </c>
      <c r="PPX110" s="79" t="s">
        <v>14995</v>
      </c>
      <c r="PPY110" s="79" t="s">
        <v>14995</v>
      </c>
      <c r="PPZ110" s="79" t="s">
        <v>14995</v>
      </c>
      <c r="PQA110" s="79" t="s">
        <v>14995</v>
      </c>
      <c r="PQB110" s="79" t="s">
        <v>14995</v>
      </c>
      <c r="PQC110" s="79" t="s">
        <v>14995</v>
      </c>
      <c r="PQD110" s="79" t="s">
        <v>14995</v>
      </c>
      <c r="PQE110" s="79" t="s">
        <v>14995</v>
      </c>
      <c r="PQF110" s="79" t="s">
        <v>14995</v>
      </c>
      <c r="PQG110" s="79" t="s">
        <v>14995</v>
      </c>
      <c r="PQH110" s="79" t="s">
        <v>14995</v>
      </c>
      <c r="PQI110" s="79" t="s">
        <v>14995</v>
      </c>
      <c r="PQJ110" s="79" t="s">
        <v>14995</v>
      </c>
      <c r="PQK110" s="79" t="s">
        <v>14995</v>
      </c>
      <c r="PQL110" s="79" t="s">
        <v>14995</v>
      </c>
      <c r="PQM110" s="79" t="s">
        <v>14995</v>
      </c>
      <c r="PQN110" s="79" t="s">
        <v>14995</v>
      </c>
      <c r="PQO110" s="79" t="s">
        <v>14995</v>
      </c>
      <c r="PQP110" s="79" t="s">
        <v>14995</v>
      </c>
      <c r="PQQ110" s="79" t="s">
        <v>14995</v>
      </c>
      <c r="PQR110" s="79" t="s">
        <v>14995</v>
      </c>
      <c r="PQS110" s="79" t="s">
        <v>14995</v>
      </c>
      <c r="PQT110" s="79" t="s">
        <v>14995</v>
      </c>
      <c r="PQU110" s="79" t="s">
        <v>14995</v>
      </c>
      <c r="PQV110" s="79" t="s">
        <v>14995</v>
      </c>
      <c r="PQW110" s="79" t="s">
        <v>14995</v>
      </c>
      <c r="PQX110" s="79" t="s">
        <v>14995</v>
      </c>
      <c r="PQY110" s="79" t="s">
        <v>14995</v>
      </c>
      <c r="PQZ110" s="79" t="s">
        <v>14995</v>
      </c>
      <c r="PRA110" s="79" t="s">
        <v>14995</v>
      </c>
      <c r="PRB110" s="79" t="s">
        <v>14995</v>
      </c>
      <c r="PRC110" s="79" t="s">
        <v>14995</v>
      </c>
      <c r="PRD110" s="79" t="s">
        <v>14995</v>
      </c>
      <c r="PRE110" s="79" t="s">
        <v>14995</v>
      </c>
      <c r="PRF110" s="79" t="s">
        <v>14995</v>
      </c>
      <c r="PRG110" s="79" t="s">
        <v>14995</v>
      </c>
      <c r="PRH110" s="79" t="s">
        <v>14995</v>
      </c>
      <c r="PRI110" s="79" t="s">
        <v>14995</v>
      </c>
      <c r="PRJ110" s="79" t="s">
        <v>14995</v>
      </c>
      <c r="PRK110" s="79" t="s">
        <v>14995</v>
      </c>
      <c r="PRL110" s="79" t="s">
        <v>14995</v>
      </c>
      <c r="PRM110" s="79" t="s">
        <v>14995</v>
      </c>
      <c r="PRN110" s="79" t="s">
        <v>14995</v>
      </c>
      <c r="PRO110" s="79" t="s">
        <v>14995</v>
      </c>
      <c r="PRP110" s="79" t="s">
        <v>14995</v>
      </c>
      <c r="PRQ110" s="79" t="s">
        <v>14995</v>
      </c>
      <c r="PRR110" s="79" t="s">
        <v>14995</v>
      </c>
      <c r="PRS110" s="79" t="s">
        <v>14995</v>
      </c>
      <c r="PRT110" s="79" t="s">
        <v>14995</v>
      </c>
      <c r="PRU110" s="79" t="s">
        <v>14995</v>
      </c>
      <c r="PRV110" s="79" t="s">
        <v>14995</v>
      </c>
      <c r="PRW110" s="79" t="s">
        <v>14995</v>
      </c>
      <c r="PRX110" s="79" t="s">
        <v>14995</v>
      </c>
      <c r="PRY110" s="79" t="s">
        <v>14995</v>
      </c>
      <c r="PRZ110" s="79" t="s">
        <v>14995</v>
      </c>
      <c r="PSA110" s="79" t="s">
        <v>14995</v>
      </c>
      <c r="PSB110" s="79" t="s">
        <v>14995</v>
      </c>
      <c r="PSC110" s="79" t="s">
        <v>14995</v>
      </c>
      <c r="PSD110" s="79" t="s">
        <v>14995</v>
      </c>
      <c r="PSE110" s="79" t="s">
        <v>14995</v>
      </c>
      <c r="PSF110" s="79" t="s">
        <v>14995</v>
      </c>
      <c r="PSG110" s="79" t="s">
        <v>14995</v>
      </c>
      <c r="PSH110" s="79" t="s">
        <v>14995</v>
      </c>
      <c r="PSI110" s="79" t="s">
        <v>14995</v>
      </c>
      <c r="PSJ110" s="79" t="s">
        <v>14995</v>
      </c>
      <c r="PSK110" s="79" t="s">
        <v>14995</v>
      </c>
      <c r="PSL110" s="79" t="s">
        <v>14995</v>
      </c>
      <c r="PSM110" s="79" t="s">
        <v>14995</v>
      </c>
      <c r="PSN110" s="79" t="s">
        <v>14995</v>
      </c>
      <c r="PSO110" s="79" t="s">
        <v>14995</v>
      </c>
      <c r="PSP110" s="79" t="s">
        <v>14995</v>
      </c>
      <c r="PSQ110" s="79" t="s">
        <v>14995</v>
      </c>
      <c r="PSR110" s="79" t="s">
        <v>14995</v>
      </c>
      <c r="PSS110" s="79" t="s">
        <v>14995</v>
      </c>
      <c r="PST110" s="79" t="s">
        <v>14995</v>
      </c>
      <c r="PSU110" s="79" t="s">
        <v>14995</v>
      </c>
      <c r="PSV110" s="79" t="s">
        <v>14995</v>
      </c>
      <c r="PSW110" s="79" t="s">
        <v>14995</v>
      </c>
      <c r="PSX110" s="79" t="s">
        <v>14995</v>
      </c>
      <c r="PSY110" s="79" t="s">
        <v>14995</v>
      </c>
      <c r="PSZ110" s="79" t="s">
        <v>14995</v>
      </c>
      <c r="PTA110" s="79" t="s">
        <v>14995</v>
      </c>
      <c r="PTB110" s="79" t="s">
        <v>14995</v>
      </c>
      <c r="PTC110" s="79" t="s">
        <v>14995</v>
      </c>
      <c r="PTD110" s="79" t="s">
        <v>14995</v>
      </c>
      <c r="PTE110" s="79" t="s">
        <v>14995</v>
      </c>
      <c r="PTF110" s="79" t="s">
        <v>14995</v>
      </c>
      <c r="PTG110" s="79" t="s">
        <v>14995</v>
      </c>
      <c r="PTH110" s="79" t="s">
        <v>14995</v>
      </c>
      <c r="PTI110" s="79" t="s">
        <v>14995</v>
      </c>
      <c r="PTJ110" s="79" t="s">
        <v>14995</v>
      </c>
      <c r="PTK110" s="79" t="s">
        <v>14995</v>
      </c>
      <c r="PTL110" s="79" t="s">
        <v>14995</v>
      </c>
      <c r="PTM110" s="79" t="s">
        <v>14995</v>
      </c>
      <c r="PTN110" s="79" t="s">
        <v>14995</v>
      </c>
      <c r="PTO110" s="79" t="s">
        <v>14995</v>
      </c>
      <c r="PTP110" s="79" t="s">
        <v>14995</v>
      </c>
      <c r="PTQ110" s="79" t="s">
        <v>14995</v>
      </c>
      <c r="PTR110" s="79" t="s">
        <v>14995</v>
      </c>
      <c r="PTS110" s="79" t="s">
        <v>14995</v>
      </c>
      <c r="PTT110" s="79" t="s">
        <v>14995</v>
      </c>
      <c r="PTU110" s="79" t="s">
        <v>14995</v>
      </c>
      <c r="PTV110" s="79" t="s">
        <v>14995</v>
      </c>
      <c r="PTW110" s="79" t="s">
        <v>14995</v>
      </c>
      <c r="PTX110" s="79" t="s">
        <v>14995</v>
      </c>
      <c r="PTY110" s="79" t="s">
        <v>14995</v>
      </c>
      <c r="PTZ110" s="79" t="s">
        <v>14995</v>
      </c>
      <c r="PUA110" s="79" t="s">
        <v>14995</v>
      </c>
      <c r="PUB110" s="79" t="s">
        <v>14995</v>
      </c>
      <c r="PUC110" s="79" t="s">
        <v>14995</v>
      </c>
      <c r="PUD110" s="79" t="s">
        <v>14995</v>
      </c>
      <c r="PUE110" s="79" t="s">
        <v>14995</v>
      </c>
      <c r="PUF110" s="79" t="s">
        <v>14995</v>
      </c>
      <c r="PUG110" s="79" t="s">
        <v>14995</v>
      </c>
      <c r="PUH110" s="79" t="s">
        <v>14995</v>
      </c>
      <c r="PUI110" s="79" t="s">
        <v>14995</v>
      </c>
      <c r="PUJ110" s="79" t="s">
        <v>14995</v>
      </c>
      <c r="PUK110" s="79" t="s">
        <v>14995</v>
      </c>
      <c r="PUL110" s="79" t="s">
        <v>14995</v>
      </c>
      <c r="PUM110" s="79" t="s">
        <v>14995</v>
      </c>
      <c r="PUN110" s="79" t="s">
        <v>14995</v>
      </c>
      <c r="PUO110" s="79" t="s">
        <v>14995</v>
      </c>
      <c r="PUP110" s="79" t="s">
        <v>14995</v>
      </c>
      <c r="PUQ110" s="79" t="s">
        <v>14995</v>
      </c>
      <c r="PUR110" s="79" t="s">
        <v>14995</v>
      </c>
      <c r="PUS110" s="79" t="s">
        <v>14995</v>
      </c>
      <c r="PUT110" s="79" t="s">
        <v>14995</v>
      </c>
      <c r="PUU110" s="79" t="s">
        <v>14995</v>
      </c>
      <c r="PUV110" s="79" t="s">
        <v>14995</v>
      </c>
      <c r="PUW110" s="79" t="s">
        <v>14995</v>
      </c>
      <c r="PUX110" s="79" t="s">
        <v>14995</v>
      </c>
      <c r="PUY110" s="79" t="s">
        <v>14995</v>
      </c>
      <c r="PUZ110" s="79" t="s">
        <v>14995</v>
      </c>
      <c r="PVA110" s="79" t="s">
        <v>14995</v>
      </c>
      <c r="PVB110" s="79" t="s">
        <v>14995</v>
      </c>
      <c r="PVC110" s="79" t="s">
        <v>14995</v>
      </c>
      <c r="PVD110" s="79" t="s">
        <v>14995</v>
      </c>
      <c r="PVE110" s="79" t="s">
        <v>14995</v>
      </c>
      <c r="PVF110" s="79" t="s">
        <v>14995</v>
      </c>
      <c r="PVG110" s="79" t="s">
        <v>14995</v>
      </c>
      <c r="PVH110" s="79" t="s">
        <v>14995</v>
      </c>
      <c r="PVI110" s="79" t="s">
        <v>14995</v>
      </c>
      <c r="PVJ110" s="79" t="s">
        <v>14995</v>
      </c>
      <c r="PVK110" s="79" t="s">
        <v>14995</v>
      </c>
      <c r="PVL110" s="79" t="s">
        <v>14995</v>
      </c>
      <c r="PVM110" s="79" t="s">
        <v>14995</v>
      </c>
      <c r="PVN110" s="79" t="s">
        <v>14995</v>
      </c>
      <c r="PVO110" s="79" t="s">
        <v>14995</v>
      </c>
      <c r="PVP110" s="79" t="s">
        <v>14995</v>
      </c>
      <c r="PVQ110" s="79" t="s">
        <v>14995</v>
      </c>
      <c r="PVR110" s="79" t="s">
        <v>14995</v>
      </c>
      <c r="PVS110" s="79" t="s">
        <v>14995</v>
      </c>
      <c r="PVT110" s="79" t="s">
        <v>14995</v>
      </c>
      <c r="PVU110" s="79" t="s">
        <v>14995</v>
      </c>
      <c r="PVV110" s="79" t="s">
        <v>14995</v>
      </c>
      <c r="PVW110" s="79" t="s">
        <v>14995</v>
      </c>
      <c r="PVX110" s="79" t="s">
        <v>14995</v>
      </c>
      <c r="PVY110" s="79" t="s">
        <v>14995</v>
      </c>
      <c r="PVZ110" s="79" t="s">
        <v>14995</v>
      </c>
      <c r="PWA110" s="79" t="s">
        <v>14995</v>
      </c>
      <c r="PWB110" s="79" t="s">
        <v>14995</v>
      </c>
      <c r="PWC110" s="79" t="s">
        <v>14995</v>
      </c>
      <c r="PWD110" s="79" t="s">
        <v>14995</v>
      </c>
      <c r="PWE110" s="79" t="s">
        <v>14995</v>
      </c>
      <c r="PWF110" s="79" t="s">
        <v>14995</v>
      </c>
      <c r="PWG110" s="79" t="s">
        <v>14995</v>
      </c>
      <c r="PWH110" s="79" t="s">
        <v>14995</v>
      </c>
      <c r="PWI110" s="79" t="s">
        <v>14995</v>
      </c>
      <c r="PWJ110" s="79" t="s">
        <v>14995</v>
      </c>
      <c r="PWK110" s="79" t="s">
        <v>14995</v>
      </c>
      <c r="PWL110" s="79" t="s">
        <v>14995</v>
      </c>
      <c r="PWM110" s="79" t="s">
        <v>14995</v>
      </c>
      <c r="PWN110" s="79" t="s">
        <v>14995</v>
      </c>
      <c r="PWO110" s="79" t="s">
        <v>14995</v>
      </c>
      <c r="PWP110" s="79" t="s">
        <v>14995</v>
      </c>
      <c r="PWQ110" s="79" t="s">
        <v>14995</v>
      </c>
      <c r="PWR110" s="79" t="s">
        <v>14995</v>
      </c>
      <c r="PWS110" s="79" t="s">
        <v>14995</v>
      </c>
      <c r="PWT110" s="79" t="s">
        <v>14995</v>
      </c>
      <c r="PWU110" s="79" t="s">
        <v>14995</v>
      </c>
      <c r="PWV110" s="79" t="s">
        <v>14995</v>
      </c>
      <c r="PWW110" s="79" t="s">
        <v>14995</v>
      </c>
      <c r="PWX110" s="79" t="s">
        <v>14995</v>
      </c>
      <c r="PWY110" s="79" t="s">
        <v>14995</v>
      </c>
      <c r="PWZ110" s="79" t="s">
        <v>14995</v>
      </c>
      <c r="PXA110" s="79" t="s">
        <v>14995</v>
      </c>
      <c r="PXB110" s="79" t="s">
        <v>14995</v>
      </c>
      <c r="PXC110" s="79" t="s">
        <v>14995</v>
      </c>
      <c r="PXD110" s="79" t="s">
        <v>14995</v>
      </c>
      <c r="PXE110" s="79" t="s">
        <v>14995</v>
      </c>
      <c r="PXF110" s="79" t="s">
        <v>14995</v>
      </c>
      <c r="PXG110" s="79" t="s">
        <v>14995</v>
      </c>
      <c r="PXH110" s="79" t="s">
        <v>14995</v>
      </c>
      <c r="PXI110" s="79" t="s">
        <v>14995</v>
      </c>
      <c r="PXJ110" s="79" t="s">
        <v>14995</v>
      </c>
      <c r="PXK110" s="79" t="s">
        <v>14995</v>
      </c>
      <c r="PXL110" s="79" t="s">
        <v>14995</v>
      </c>
      <c r="PXM110" s="79" t="s">
        <v>14995</v>
      </c>
      <c r="PXN110" s="79" t="s">
        <v>14995</v>
      </c>
      <c r="PXO110" s="79" t="s">
        <v>14995</v>
      </c>
      <c r="PXP110" s="79" t="s">
        <v>14995</v>
      </c>
      <c r="PXQ110" s="79" t="s">
        <v>14995</v>
      </c>
      <c r="PXR110" s="79" t="s">
        <v>14995</v>
      </c>
      <c r="PXS110" s="79" t="s">
        <v>14995</v>
      </c>
      <c r="PXT110" s="79" t="s">
        <v>14995</v>
      </c>
      <c r="PXU110" s="79" t="s">
        <v>14995</v>
      </c>
      <c r="PXV110" s="79" t="s">
        <v>14995</v>
      </c>
      <c r="PXW110" s="79" t="s">
        <v>14995</v>
      </c>
      <c r="PXX110" s="79" t="s">
        <v>14995</v>
      </c>
      <c r="PXY110" s="79" t="s">
        <v>14995</v>
      </c>
      <c r="PXZ110" s="79" t="s">
        <v>14995</v>
      </c>
      <c r="PYA110" s="79" t="s">
        <v>14995</v>
      </c>
      <c r="PYB110" s="79" t="s">
        <v>14995</v>
      </c>
      <c r="PYC110" s="79" t="s">
        <v>14995</v>
      </c>
      <c r="PYD110" s="79" t="s">
        <v>14995</v>
      </c>
      <c r="PYE110" s="79" t="s">
        <v>14995</v>
      </c>
      <c r="PYF110" s="79" t="s">
        <v>14995</v>
      </c>
      <c r="PYG110" s="79" t="s">
        <v>14995</v>
      </c>
      <c r="PYH110" s="79" t="s">
        <v>14995</v>
      </c>
      <c r="PYI110" s="79" t="s">
        <v>14995</v>
      </c>
      <c r="PYJ110" s="79" t="s">
        <v>14995</v>
      </c>
      <c r="PYK110" s="79" t="s">
        <v>14995</v>
      </c>
      <c r="PYL110" s="79" t="s">
        <v>14995</v>
      </c>
      <c r="PYM110" s="79" t="s">
        <v>14995</v>
      </c>
      <c r="PYN110" s="79" t="s">
        <v>14995</v>
      </c>
      <c r="PYO110" s="79" t="s">
        <v>14995</v>
      </c>
      <c r="PYP110" s="79" t="s">
        <v>14995</v>
      </c>
      <c r="PYQ110" s="79" t="s">
        <v>14995</v>
      </c>
      <c r="PYR110" s="79" t="s">
        <v>14995</v>
      </c>
      <c r="PYS110" s="79" t="s">
        <v>14995</v>
      </c>
      <c r="PYT110" s="79" t="s">
        <v>14995</v>
      </c>
      <c r="PYU110" s="79" t="s">
        <v>14995</v>
      </c>
      <c r="PYV110" s="79" t="s">
        <v>14995</v>
      </c>
      <c r="PYW110" s="79" t="s">
        <v>14995</v>
      </c>
      <c r="PYX110" s="79" t="s">
        <v>14995</v>
      </c>
      <c r="PYY110" s="79" t="s">
        <v>14995</v>
      </c>
      <c r="PYZ110" s="79" t="s">
        <v>14995</v>
      </c>
      <c r="PZA110" s="79" t="s">
        <v>14995</v>
      </c>
      <c r="PZB110" s="79" t="s">
        <v>14995</v>
      </c>
      <c r="PZC110" s="79" t="s">
        <v>14995</v>
      </c>
      <c r="PZD110" s="79" t="s">
        <v>14995</v>
      </c>
      <c r="PZE110" s="79" t="s">
        <v>14995</v>
      </c>
      <c r="PZF110" s="79" t="s">
        <v>14995</v>
      </c>
      <c r="PZG110" s="79" t="s">
        <v>14995</v>
      </c>
      <c r="PZH110" s="79" t="s">
        <v>14995</v>
      </c>
      <c r="PZI110" s="79" t="s">
        <v>14995</v>
      </c>
      <c r="PZJ110" s="79" t="s">
        <v>14995</v>
      </c>
      <c r="PZK110" s="79" t="s">
        <v>14995</v>
      </c>
      <c r="PZL110" s="79" t="s">
        <v>14995</v>
      </c>
      <c r="PZM110" s="79" t="s">
        <v>14995</v>
      </c>
      <c r="PZN110" s="79" t="s">
        <v>14995</v>
      </c>
      <c r="PZO110" s="79" t="s">
        <v>14995</v>
      </c>
      <c r="PZP110" s="79" t="s">
        <v>14995</v>
      </c>
      <c r="PZQ110" s="79" t="s">
        <v>14995</v>
      </c>
      <c r="PZR110" s="79" t="s">
        <v>14995</v>
      </c>
      <c r="PZS110" s="79" t="s">
        <v>14995</v>
      </c>
      <c r="PZT110" s="79" t="s">
        <v>14995</v>
      </c>
      <c r="PZU110" s="79" t="s">
        <v>14995</v>
      </c>
      <c r="PZV110" s="79" t="s">
        <v>14995</v>
      </c>
      <c r="PZW110" s="79" t="s">
        <v>14995</v>
      </c>
      <c r="PZX110" s="79" t="s">
        <v>14995</v>
      </c>
      <c r="PZY110" s="79" t="s">
        <v>14995</v>
      </c>
      <c r="PZZ110" s="79" t="s">
        <v>14995</v>
      </c>
      <c r="QAA110" s="79" t="s">
        <v>14995</v>
      </c>
      <c r="QAB110" s="79" t="s">
        <v>14995</v>
      </c>
      <c r="QAC110" s="79" t="s">
        <v>14995</v>
      </c>
      <c r="QAD110" s="79" t="s">
        <v>14995</v>
      </c>
      <c r="QAE110" s="79" t="s">
        <v>14995</v>
      </c>
      <c r="QAF110" s="79" t="s">
        <v>14995</v>
      </c>
      <c r="QAG110" s="79" t="s">
        <v>14995</v>
      </c>
      <c r="QAH110" s="79" t="s">
        <v>14995</v>
      </c>
      <c r="QAI110" s="79" t="s">
        <v>14995</v>
      </c>
      <c r="QAJ110" s="79" t="s">
        <v>14995</v>
      </c>
      <c r="QAK110" s="79" t="s">
        <v>14995</v>
      </c>
      <c r="QAL110" s="79" t="s">
        <v>14995</v>
      </c>
      <c r="QAM110" s="79" t="s">
        <v>14995</v>
      </c>
      <c r="QAN110" s="79" t="s">
        <v>14995</v>
      </c>
      <c r="QAO110" s="79" t="s">
        <v>14995</v>
      </c>
      <c r="QAP110" s="79" t="s">
        <v>14995</v>
      </c>
      <c r="QAQ110" s="79" t="s">
        <v>14995</v>
      </c>
      <c r="QAR110" s="79" t="s">
        <v>14995</v>
      </c>
      <c r="QAS110" s="79" t="s">
        <v>14995</v>
      </c>
      <c r="QAT110" s="79" t="s">
        <v>14995</v>
      </c>
      <c r="QAU110" s="79" t="s">
        <v>14995</v>
      </c>
      <c r="QAV110" s="79" t="s">
        <v>14995</v>
      </c>
      <c r="QAW110" s="79" t="s">
        <v>14995</v>
      </c>
      <c r="QAX110" s="79" t="s">
        <v>14995</v>
      </c>
      <c r="QAY110" s="79" t="s">
        <v>14995</v>
      </c>
      <c r="QAZ110" s="79" t="s">
        <v>14995</v>
      </c>
      <c r="QBA110" s="79" t="s">
        <v>14995</v>
      </c>
      <c r="QBB110" s="79" t="s">
        <v>14995</v>
      </c>
      <c r="QBC110" s="79" t="s">
        <v>14995</v>
      </c>
      <c r="QBD110" s="79" t="s">
        <v>14995</v>
      </c>
      <c r="QBE110" s="79" t="s">
        <v>14995</v>
      </c>
      <c r="QBF110" s="79" t="s">
        <v>14995</v>
      </c>
      <c r="QBG110" s="79" t="s">
        <v>14995</v>
      </c>
      <c r="QBH110" s="79" t="s">
        <v>14995</v>
      </c>
      <c r="QBI110" s="79" t="s">
        <v>14995</v>
      </c>
      <c r="QBJ110" s="79" t="s">
        <v>14995</v>
      </c>
      <c r="QBK110" s="79" t="s">
        <v>14995</v>
      </c>
      <c r="QBL110" s="79" t="s">
        <v>14995</v>
      </c>
      <c r="QBM110" s="79" t="s">
        <v>14995</v>
      </c>
      <c r="QBN110" s="79" t="s">
        <v>14995</v>
      </c>
      <c r="QBO110" s="79" t="s">
        <v>14995</v>
      </c>
      <c r="QBP110" s="79" t="s">
        <v>14995</v>
      </c>
      <c r="QBQ110" s="79" t="s">
        <v>14995</v>
      </c>
      <c r="QBR110" s="79" t="s">
        <v>14995</v>
      </c>
      <c r="QBS110" s="79" t="s">
        <v>14995</v>
      </c>
      <c r="QBT110" s="79" t="s">
        <v>14995</v>
      </c>
      <c r="QBU110" s="79" t="s">
        <v>14995</v>
      </c>
      <c r="QBV110" s="79" t="s">
        <v>14995</v>
      </c>
      <c r="QBW110" s="79" t="s">
        <v>14995</v>
      </c>
      <c r="QBX110" s="79" t="s">
        <v>14995</v>
      </c>
      <c r="QBY110" s="79" t="s">
        <v>14995</v>
      </c>
      <c r="QBZ110" s="79" t="s">
        <v>14995</v>
      </c>
      <c r="QCA110" s="79" t="s">
        <v>14995</v>
      </c>
      <c r="QCB110" s="79" t="s">
        <v>14995</v>
      </c>
      <c r="QCC110" s="79" t="s">
        <v>14995</v>
      </c>
      <c r="QCD110" s="79" t="s">
        <v>14995</v>
      </c>
      <c r="QCE110" s="79" t="s">
        <v>14995</v>
      </c>
      <c r="QCF110" s="79" t="s">
        <v>14995</v>
      </c>
      <c r="QCG110" s="79" t="s">
        <v>14995</v>
      </c>
      <c r="QCH110" s="79" t="s">
        <v>14995</v>
      </c>
      <c r="QCI110" s="79" t="s">
        <v>14995</v>
      </c>
      <c r="QCJ110" s="79" t="s">
        <v>14995</v>
      </c>
      <c r="QCK110" s="79" t="s">
        <v>14995</v>
      </c>
      <c r="QCL110" s="79" t="s">
        <v>14995</v>
      </c>
      <c r="QCM110" s="79" t="s">
        <v>14995</v>
      </c>
      <c r="QCN110" s="79" t="s">
        <v>14995</v>
      </c>
      <c r="QCO110" s="79" t="s">
        <v>14995</v>
      </c>
      <c r="QCP110" s="79" t="s">
        <v>14995</v>
      </c>
      <c r="QCQ110" s="79" t="s">
        <v>14995</v>
      </c>
      <c r="QCR110" s="79" t="s">
        <v>14995</v>
      </c>
      <c r="QCS110" s="79" t="s">
        <v>14995</v>
      </c>
      <c r="QCT110" s="79" t="s">
        <v>14995</v>
      </c>
      <c r="QCU110" s="79" t="s">
        <v>14995</v>
      </c>
      <c r="QCV110" s="79" t="s">
        <v>14995</v>
      </c>
      <c r="QCW110" s="79" t="s">
        <v>14995</v>
      </c>
      <c r="QCX110" s="79" t="s">
        <v>14995</v>
      </c>
      <c r="QCY110" s="79" t="s">
        <v>14995</v>
      </c>
      <c r="QCZ110" s="79" t="s">
        <v>14995</v>
      </c>
      <c r="QDA110" s="79" t="s">
        <v>14995</v>
      </c>
      <c r="QDB110" s="79" t="s">
        <v>14995</v>
      </c>
      <c r="QDC110" s="79" t="s">
        <v>14995</v>
      </c>
      <c r="QDD110" s="79" t="s">
        <v>14995</v>
      </c>
      <c r="QDE110" s="79" t="s">
        <v>14995</v>
      </c>
      <c r="QDF110" s="79" t="s">
        <v>14995</v>
      </c>
      <c r="QDG110" s="79" t="s">
        <v>14995</v>
      </c>
      <c r="QDH110" s="79" t="s">
        <v>14995</v>
      </c>
      <c r="QDI110" s="79" t="s">
        <v>14995</v>
      </c>
      <c r="QDJ110" s="79" t="s">
        <v>14995</v>
      </c>
      <c r="QDK110" s="79" t="s">
        <v>14995</v>
      </c>
      <c r="QDL110" s="79" t="s">
        <v>14995</v>
      </c>
      <c r="QDM110" s="79" t="s">
        <v>14995</v>
      </c>
      <c r="QDN110" s="79" t="s">
        <v>14995</v>
      </c>
      <c r="QDO110" s="79" t="s">
        <v>14995</v>
      </c>
      <c r="QDP110" s="79" t="s">
        <v>14995</v>
      </c>
      <c r="QDQ110" s="79" t="s">
        <v>14995</v>
      </c>
      <c r="QDR110" s="79" t="s">
        <v>14995</v>
      </c>
      <c r="QDS110" s="79" t="s">
        <v>14995</v>
      </c>
      <c r="QDT110" s="79" t="s">
        <v>14995</v>
      </c>
      <c r="QDU110" s="79" t="s">
        <v>14995</v>
      </c>
      <c r="QDV110" s="79" t="s">
        <v>14995</v>
      </c>
      <c r="QDW110" s="79" t="s">
        <v>14995</v>
      </c>
      <c r="QDX110" s="79" t="s">
        <v>14995</v>
      </c>
      <c r="QDY110" s="79" t="s">
        <v>14995</v>
      </c>
      <c r="QDZ110" s="79" t="s">
        <v>14995</v>
      </c>
      <c r="QEA110" s="79" t="s">
        <v>14995</v>
      </c>
      <c r="QEB110" s="79" t="s">
        <v>14995</v>
      </c>
      <c r="QEC110" s="79" t="s">
        <v>14995</v>
      </c>
      <c r="QED110" s="79" t="s">
        <v>14995</v>
      </c>
      <c r="QEE110" s="79" t="s">
        <v>14995</v>
      </c>
      <c r="QEF110" s="79" t="s">
        <v>14995</v>
      </c>
      <c r="QEG110" s="79" t="s">
        <v>14995</v>
      </c>
      <c r="QEH110" s="79" t="s">
        <v>14995</v>
      </c>
      <c r="QEI110" s="79" t="s">
        <v>14995</v>
      </c>
      <c r="QEJ110" s="79" t="s">
        <v>14995</v>
      </c>
      <c r="QEK110" s="79" t="s">
        <v>14995</v>
      </c>
      <c r="QEL110" s="79" t="s">
        <v>14995</v>
      </c>
      <c r="QEM110" s="79" t="s">
        <v>14995</v>
      </c>
      <c r="QEN110" s="79" t="s">
        <v>14995</v>
      </c>
      <c r="QEO110" s="79" t="s">
        <v>14995</v>
      </c>
      <c r="QEP110" s="79" t="s">
        <v>14995</v>
      </c>
      <c r="QEQ110" s="79" t="s">
        <v>14995</v>
      </c>
      <c r="QER110" s="79" t="s">
        <v>14995</v>
      </c>
      <c r="QES110" s="79" t="s">
        <v>14995</v>
      </c>
      <c r="QET110" s="79" t="s">
        <v>14995</v>
      </c>
      <c r="QEU110" s="79" t="s">
        <v>14995</v>
      </c>
      <c r="QEV110" s="79" t="s">
        <v>14995</v>
      </c>
      <c r="QEW110" s="79" t="s">
        <v>14995</v>
      </c>
      <c r="QEX110" s="79" t="s">
        <v>14995</v>
      </c>
      <c r="QEY110" s="79" t="s">
        <v>14995</v>
      </c>
      <c r="QEZ110" s="79" t="s">
        <v>14995</v>
      </c>
      <c r="QFA110" s="79" t="s">
        <v>14995</v>
      </c>
      <c r="QFB110" s="79" t="s">
        <v>14995</v>
      </c>
      <c r="QFC110" s="79" t="s">
        <v>14995</v>
      </c>
      <c r="QFD110" s="79" t="s">
        <v>14995</v>
      </c>
      <c r="QFE110" s="79" t="s">
        <v>14995</v>
      </c>
      <c r="QFF110" s="79" t="s">
        <v>14995</v>
      </c>
      <c r="QFG110" s="79" t="s">
        <v>14995</v>
      </c>
      <c r="QFH110" s="79" t="s">
        <v>14995</v>
      </c>
      <c r="QFI110" s="79" t="s">
        <v>14995</v>
      </c>
      <c r="QFJ110" s="79" t="s">
        <v>14995</v>
      </c>
      <c r="QFK110" s="79" t="s">
        <v>14995</v>
      </c>
      <c r="QFL110" s="79" t="s">
        <v>14995</v>
      </c>
      <c r="QFM110" s="79" t="s">
        <v>14995</v>
      </c>
      <c r="QFN110" s="79" t="s">
        <v>14995</v>
      </c>
      <c r="QFO110" s="79" t="s">
        <v>14995</v>
      </c>
      <c r="QFP110" s="79" t="s">
        <v>14995</v>
      </c>
      <c r="QFQ110" s="79" t="s">
        <v>14995</v>
      </c>
      <c r="QFR110" s="79" t="s">
        <v>14995</v>
      </c>
      <c r="QFS110" s="79" t="s">
        <v>14995</v>
      </c>
      <c r="QFT110" s="79" t="s">
        <v>14995</v>
      </c>
      <c r="QFU110" s="79" t="s">
        <v>14995</v>
      </c>
      <c r="QFV110" s="79" t="s">
        <v>14995</v>
      </c>
      <c r="QFW110" s="79" t="s">
        <v>14995</v>
      </c>
      <c r="QFX110" s="79" t="s">
        <v>14995</v>
      </c>
      <c r="QFY110" s="79" t="s">
        <v>14995</v>
      </c>
      <c r="QFZ110" s="79" t="s">
        <v>14995</v>
      </c>
      <c r="QGA110" s="79" t="s">
        <v>14995</v>
      </c>
      <c r="QGB110" s="79" t="s">
        <v>14995</v>
      </c>
      <c r="QGC110" s="79" t="s">
        <v>14995</v>
      </c>
      <c r="QGD110" s="79" t="s">
        <v>14995</v>
      </c>
      <c r="QGE110" s="79" t="s">
        <v>14995</v>
      </c>
      <c r="QGF110" s="79" t="s">
        <v>14995</v>
      </c>
      <c r="QGG110" s="79" t="s">
        <v>14995</v>
      </c>
      <c r="QGH110" s="79" t="s">
        <v>14995</v>
      </c>
      <c r="QGI110" s="79" t="s">
        <v>14995</v>
      </c>
      <c r="QGJ110" s="79" t="s">
        <v>14995</v>
      </c>
      <c r="QGK110" s="79" t="s">
        <v>14995</v>
      </c>
      <c r="QGL110" s="79" t="s">
        <v>14995</v>
      </c>
      <c r="QGM110" s="79" t="s">
        <v>14995</v>
      </c>
      <c r="QGN110" s="79" t="s">
        <v>14995</v>
      </c>
      <c r="QGO110" s="79" t="s">
        <v>14995</v>
      </c>
      <c r="QGP110" s="79" t="s">
        <v>14995</v>
      </c>
      <c r="QGQ110" s="79" t="s">
        <v>14995</v>
      </c>
      <c r="QGR110" s="79" t="s">
        <v>14995</v>
      </c>
      <c r="QGS110" s="79" t="s">
        <v>14995</v>
      </c>
      <c r="QGT110" s="79" t="s">
        <v>14995</v>
      </c>
      <c r="QGU110" s="79" t="s">
        <v>14995</v>
      </c>
      <c r="QGV110" s="79" t="s">
        <v>14995</v>
      </c>
      <c r="QGW110" s="79" t="s">
        <v>14995</v>
      </c>
      <c r="QGX110" s="79" t="s">
        <v>14995</v>
      </c>
      <c r="QGY110" s="79" t="s">
        <v>14995</v>
      </c>
      <c r="QGZ110" s="79" t="s">
        <v>14995</v>
      </c>
      <c r="QHA110" s="79" t="s">
        <v>14995</v>
      </c>
      <c r="QHB110" s="79" t="s">
        <v>14995</v>
      </c>
      <c r="QHC110" s="79" t="s">
        <v>14995</v>
      </c>
      <c r="QHD110" s="79" t="s">
        <v>14995</v>
      </c>
      <c r="QHE110" s="79" t="s">
        <v>14995</v>
      </c>
      <c r="QHF110" s="79" t="s">
        <v>14995</v>
      </c>
      <c r="QHG110" s="79" t="s">
        <v>14995</v>
      </c>
      <c r="QHH110" s="79" t="s">
        <v>14995</v>
      </c>
      <c r="QHI110" s="79" t="s">
        <v>14995</v>
      </c>
      <c r="QHJ110" s="79" t="s">
        <v>14995</v>
      </c>
      <c r="QHK110" s="79" t="s">
        <v>14995</v>
      </c>
      <c r="QHL110" s="79" t="s">
        <v>14995</v>
      </c>
      <c r="QHM110" s="79" t="s">
        <v>14995</v>
      </c>
      <c r="QHN110" s="79" t="s">
        <v>14995</v>
      </c>
      <c r="QHO110" s="79" t="s">
        <v>14995</v>
      </c>
      <c r="QHP110" s="79" t="s">
        <v>14995</v>
      </c>
      <c r="QHQ110" s="79" t="s">
        <v>14995</v>
      </c>
      <c r="QHR110" s="79" t="s">
        <v>14995</v>
      </c>
      <c r="QHS110" s="79" t="s">
        <v>14995</v>
      </c>
      <c r="QHT110" s="79" t="s">
        <v>14995</v>
      </c>
      <c r="QHU110" s="79" t="s">
        <v>14995</v>
      </c>
      <c r="QHV110" s="79" t="s">
        <v>14995</v>
      </c>
      <c r="QHW110" s="79" t="s">
        <v>14995</v>
      </c>
      <c r="QHX110" s="79" t="s">
        <v>14995</v>
      </c>
      <c r="QHY110" s="79" t="s">
        <v>14995</v>
      </c>
      <c r="QHZ110" s="79" t="s">
        <v>14995</v>
      </c>
      <c r="QIA110" s="79" t="s">
        <v>14995</v>
      </c>
      <c r="QIB110" s="79" t="s">
        <v>14995</v>
      </c>
      <c r="QIC110" s="79" t="s">
        <v>14995</v>
      </c>
      <c r="QID110" s="79" t="s">
        <v>14995</v>
      </c>
      <c r="QIE110" s="79" t="s">
        <v>14995</v>
      </c>
      <c r="QIF110" s="79" t="s">
        <v>14995</v>
      </c>
      <c r="QIG110" s="79" t="s">
        <v>14995</v>
      </c>
      <c r="QIH110" s="79" t="s">
        <v>14995</v>
      </c>
      <c r="QII110" s="79" t="s">
        <v>14995</v>
      </c>
      <c r="QIJ110" s="79" t="s">
        <v>14995</v>
      </c>
      <c r="QIK110" s="79" t="s">
        <v>14995</v>
      </c>
      <c r="QIL110" s="79" t="s">
        <v>14995</v>
      </c>
      <c r="QIM110" s="79" t="s">
        <v>14995</v>
      </c>
      <c r="QIN110" s="79" t="s">
        <v>14995</v>
      </c>
      <c r="QIO110" s="79" t="s">
        <v>14995</v>
      </c>
      <c r="QIP110" s="79" t="s">
        <v>14995</v>
      </c>
      <c r="QIQ110" s="79" t="s">
        <v>14995</v>
      </c>
      <c r="QIR110" s="79" t="s">
        <v>14995</v>
      </c>
      <c r="QIS110" s="79" t="s">
        <v>14995</v>
      </c>
      <c r="QIT110" s="79" t="s">
        <v>14995</v>
      </c>
      <c r="QIU110" s="79" t="s">
        <v>14995</v>
      </c>
      <c r="QIV110" s="79" t="s">
        <v>14995</v>
      </c>
      <c r="QIW110" s="79" t="s">
        <v>14995</v>
      </c>
      <c r="QIX110" s="79" t="s">
        <v>14995</v>
      </c>
      <c r="QIY110" s="79" t="s">
        <v>14995</v>
      </c>
      <c r="QIZ110" s="79" t="s">
        <v>14995</v>
      </c>
      <c r="QJA110" s="79" t="s">
        <v>14995</v>
      </c>
      <c r="QJB110" s="79" t="s">
        <v>14995</v>
      </c>
      <c r="QJC110" s="79" t="s">
        <v>14995</v>
      </c>
      <c r="QJD110" s="79" t="s">
        <v>14995</v>
      </c>
      <c r="QJE110" s="79" t="s">
        <v>14995</v>
      </c>
      <c r="QJF110" s="79" t="s">
        <v>14995</v>
      </c>
      <c r="QJG110" s="79" t="s">
        <v>14995</v>
      </c>
      <c r="QJH110" s="79" t="s">
        <v>14995</v>
      </c>
      <c r="QJI110" s="79" t="s">
        <v>14995</v>
      </c>
      <c r="QJJ110" s="79" t="s">
        <v>14995</v>
      </c>
      <c r="QJK110" s="79" t="s">
        <v>14995</v>
      </c>
      <c r="QJL110" s="79" t="s">
        <v>14995</v>
      </c>
      <c r="QJM110" s="79" t="s">
        <v>14995</v>
      </c>
      <c r="QJN110" s="79" t="s">
        <v>14995</v>
      </c>
      <c r="QJO110" s="79" t="s">
        <v>14995</v>
      </c>
      <c r="QJP110" s="79" t="s">
        <v>14995</v>
      </c>
      <c r="QJQ110" s="79" t="s">
        <v>14995</v>
      </c>
      <c r="QJR110" s="79" t="s">
        <v>14995</v>
      </c>
      <c r="QJS110" s="79" t="s">
        <v>14995</v>
      </c>
      <c r="QJT110" s="79" t="s">
        <v>14995</v>
      </c>
      <c r="QJU110" s="79" t="s">
        <v>14995</v>
      </c>
      <c r="QJV110" s="79" t="s">
        <v>14995</v>
      </c>
      <c r="QJW110" s="79" t="s">
        <v>14995</v>
      </c>
      <c r="QJX110" s="79" t="s">
        <v>14995</v>
      </c>
      <c r="QJY110" s="79" t="s">
        <v>14995</v>
      </c>
      <c r="QJZ110" s="79" t="s">
        <v>14995</v>
      </c>
      <c r="QKA110" s="79" t="s">
        <v>14995</v>
      </c>
      <c r="QKB110" s="79" t="s">
        <v>14995</v>
      </c>
      <c r="QKC110" s="79" t="s">
        <v>14995</v>
      </c>
      <c r="QKD110" s="79" t="s">
        <v>14995</v>
      </c>
      <c r="QKE110" s="79" t="s">
        <v>14995</v>
      </c>
      <c r="QKF110" s="79" t="s">
        <v>14995</v>
      </c>
      <c r="QKG110" s="79" t="s">
        <v>14995</v>
      </c>
      <c r="QKH110" s="79" t="s">
        <v>14995</v>
      </c>
      <c r="QKI110" s="79" t="s">
        <v>14995</v>
      </c>
      <c r="QKJ110" s="79" t="s">
        <v>14995</v>
      </c>
      <c r="QKK110" s="79" t="s">
        <v>14995</v>
      </c>
      <c r="QKL110" s="79" t="s">
        <v>14995</v>
      </c>
      <c r="QKM110" s="79" t="s">
        <v>14995</v>
      </c>
      <c r="QKN110" s="79" t="s">
        <v>14995</v>
      </c>
      <c r="QKO110" s="79" t="s">
        <v>14995</v>
      </c>
      <c r="QKP110" s="79" t="s">
        <v>14995</v>
      </c>
      <c r="QKQ110" s="79" t="s">
        <v>14995</v>
      </c>
      <c r="QKR110" s="79" t="s">
        <v>14995</v>
      </c>
      <c r="QKS110" s="79" t="s">
        <v>14995</v>
      </c>
      <c r="QKT110" s="79" t="s">
        <v>14995</v>
      </c>
      <c r="QKU110" s="79" t="s">
        <v>14995</v>
      </c>
      <c r="QKV110" s="79" t="s">
        <v>14995</v>
      </c>
      <c r="QKW110" s="79" t="s">
        <v>14995</v>
      </c>
      <c r="QKX110" s="79" t="s">
        <v>14995</v>
      </c>
      <c r="QKY110" s="79" t="s">
        <v>14995</v>
      </c>
      <c r="QKZ110" s="79" t="s">
        <v>14995</v>
      </c>
      <c r="QLA110" s="79" t="s">
        <v>14995</v>
      </c>
      <c r="QLB110" s="79" t="s">
        <v>14995</v>
      </c>
      <c r="QLC110" s="79" t="s">
        <v>14995</v>
      </c>
      <c r="QLD110" s="79" t="s">
        <v>14995</v>
      </c>
      <c r="QLE110" s="79" t="s">
        <v>14995</v>
      </c>
      <c r="QLF110" s="79" t="s">
        <v>14995</v>
      </c>
      <c r="QLG110" s="79" t="s">
        <v>14995</v>
      </c>
      <c r="QLH110" s="79" t="s">
        <v>14995</v>
      </c>
      <c r="QLI110" s="79" t="s">
        <v>14995</v>
      </c>
      <c r="QLJ110" s="79" t="s">
        <v>14995</v>
      </c>
      <c r="QLK110" s="79" t="s">
        <v>14995</v>
      </c>
      <c r="QLL110" s="79" t="s">
        <v>14995</v>
      </c>
      <c r="QLM110" s="79" t="s">
        <v>14995</v>
      </c>
      <c r="QLN110" s="79" t="s">
        <v>14995</v>
      </c>
      <c r="QLO110" s="79" t="s">
        <v>14995</v>
      </c>
      <c r="QLP110" s="79" t="s">
        <v>14995</v>
      </c>
      <c r="QLQ110" s="79" t="s">
        <v>14995</v>
      </c>
      <c r="QLR110" s="79" t="s">
        <v>14995</v>
      </c>
      <c r="QLS110" s="79" t="s">
        <v>14995</v>
      </c>
      <c r="QLT110" s="79" t="s">
        <v>14995</v>
      </c>
      <c r="QLU110" s="79" t="s">
        <v>14995</v>
      </c>
      <c r="QLV110" s="79" t="s">
        <v>14995</v>
      </c>
      <c r="QLW110" s="79" t="s">
        <v>14995</v>
      </c>
      <c r="QLX110" s="79" t="s">
        <v>14995</v>
      </c>
      <c r="QLY110" s="79" t="s">
        <v>14995</v>
      </c>
      <c r="QLZ110" s="79" t="s">
        <v>14995</v>
      </c>
      <c r="QMA110" s="79" t="s">
        <v>14995</v>
      </c>
      <c r="QMB110" s="79" t="s">
        <v>14995</v>
      </c>
      <c r="QMC110" s="79" t="s">
        <v>14995</v>
      </c>
      <c r="QMD110" s="79" t="s">
        <v>14995</v>
      </c>
      <c r="QME110" s="79" t="s">
        <v>14995</v>
      </c>
      <c r="QMF110" s="79" t="s">
        <v>14995</v>
      </c>
      <c r="QMG110" s="79" t="s">
        <v>14995</v>
      </c>
      <c r="QMH110" s="79" t="s">
        <v>14995</v>
      </c>
      <c r="QMI110" s="79" t="s">
        <v>14995</v>
      </c>
      <c r="QMJ110" s="79" t="s">
        <v>14995</v>
      </c>
      <c r="QMK110" s="79" t="s">
        <v>14995</v>
      </c>
      <c r="QML110" s="79" t="s">
        <v>14995</v>
      </c>
      <c r="QMM110" s="79" t="s">
        <v>14995</v>
      </c>
      <c r="QMN110" s="79" t="s">
        <v>14995</v>
      </c>
      <c r="QMO110" s="79" t="s">
        <v>14995</v>
      </c>
      <c r="QMP110" s="79" t="s">
        <v>14995</v>
      </c>
      <c r="QMQ110" s="79" t="s">
        <v>14995</v>
      </c>
      <c r="QMR110" s="79" t="s">
        <v>14995</v>
      </c>
      <c r="QMS110" s="79" t="s">
        <v>14995</v>
      </c>
      <c r="QMT110" s="79" t="s">
        <v>14995</v>
      </c>
      <c r="QMU110" s="79" t="s">
        <v>14995</v>
      </c>
      <c r="QMV110" s="79" t="s">
        <v>14995</v>
      </c>
      <c r="QMW110" s="79" t="s">
        <v>14995</v>
      </c>
      <c r="QMX110" s="79" t="s">
        <v>14995</v>
      </c>
      <c r="QMY110" s="79" t="s">
        <v>14995</v>
      </c>
      <c r="QMZ110" s="79" t="s">
        <v>14995</v>
      </c>
      <c r="QNA110" s="79" t="s">
        <v>14995</v>
      </c>
      <c r="QNB110" s="79" t="s">
        <v>14995</v>
      </c>
      <c r="QNC110" s="79" t="s">
        <v>14995</v>
      </c>
      <c r="QND110" s="79" t="s">
        <v>14995</v>
      </c>
      <c r="QNE110" s="79" t="s">
        <v>14995</v>
      </c>
      <c r="QNF110" s="79" t="s">
        <v>14995</v>
      </c>
      <c r="QNG110" s="79" t="s">
        <v>14995</v>
      </c>
      <c r="QNH110" s="79" t="s">
        <v>14995</v>
      </c>
      <c r="QNI110" s="79" t="s">
        <v>14995</v>
      </c>
      <c r="QNJ110" s="79" t="s">
        <v>14995</v>
      </c>
      <c r="QNK110" s="79" t="s">
        <v>14995</v>
      </c>
      <c r="QNL110" s="79" t="s">
        <v>14995</v>
      </c>
      <c r="QNM110" s="79" t="s">
        <v>14995</v>
      </c>
      <c r="QNN110" s="79" t="s">
        <v>14995</v>
      </c>
      <c r="QNO110" s="79" t="s">
        <v>14995</v>
      </c>
      <c r="QNP110" s="79" t="s">
        <v>14995</v>
      </c>
      <c r="QNQ110" s="79" t="s">
        <v>14995</v>
      </c>
      <c r="QNR110" s="79" t="s">
        <v>14995</v>
      </c>
      <c r="QNS110" s="79" t="s">
        <v>14995</v>
      </c>
      <c r="QNT110" s="79" t="s">
        <v>14995</v>
      </c>
      <c r="QNU110" s="79" t="s">
        <v>14995</v>
      </c>
      <c r="QNV110" s="79" t="s">
        <v>14995</v>
      </c>
      <c r="QNW110" s="79" t="s">
        <v>14995</v>
      </c>
      <c r="QNX110" s="79" t="s">
        <v>14995</v>
      </c>
      <c r="QNY110" s="79" t="s">
        <v>14995</v>
      </c>
      <c r="QNZ110" s="79" t="s">
        <v>14995</v>
      </c>
      <c r="QOA110" s="79" t="s">
        <v>14995</v>
      </c>
      <c r="QOB110" s="79" t="s">
        <v>14995</v>
      </c>
      <c r="QOC110" s="79" t="s">
        <v>14995</v>
      </c>
      <c r="QOD110" s="79" t="s">
        <v>14995</v>
      </c>
      <c r="QOE110" s="79" t="s">
        <v>14995</v>
      </c>
      <c r="QOF110" s="79" t="s">
        <v>14995</v>
      </c>
      <c r="QOG110" s="79" t="s">
        <v>14995</v>
      </c>
      <c r="QOH110" s="79" t="s">
        <v>14995</v>
      </c>
      <c r="QOI110" s="79" t="s">
        <v>14995</v>
      </c>
      <c r="QOJ110" s="79" t="s">
        <v>14995</v>
      </c>
      <c r="QOK110" s="79" t="s">
        <v>14995</v>
      </c>
      <c r="QOL110" s="79" t="s">
        <v>14995</v>
      </c>
      <c r="QOM110" s="79" t="s">
        <v>14995</v>
      </c>
      <c r="QON110" s="79" t="s">
        <v>14995</v>
      </c>
      <c r="QOO110" s="79" t="s">
        <v>14995</v>
      </c>
      <c r="QOP110" s="79" t="s">
        <v>14995</v>
      </c>
      <c r="QOQ110" s="79" t="s">
        <v>14995</v>
      </c>
      <c r="QOR110" s="79" t="s">
        <v>14995</v>
      </c>
      <c r="QOS110" s="79" t="s">
        <v>14995</v>
      </c>
      <c r="QOT110" s="79" t="s">
        <v>14995</v>
      </c>
      <c r="QOU110" s="79" t="s">
        <v>14995</v>
      </c>
      <c r="QOV110" s="79" t="s">
        <v>14995</v>
      </c>
      <c r="QOW110" s="79" t="s">
        <v>14995</v>
      </c>
      <c r="QOX110" s="79" t="s">
        <v>14995</v>
      </c>
      <c r="QOY110" s="79" t="s">
        <v>14995</v>
      </c>
      <c r="QOZ110" s="79" t="s">
        <v>14995</v>
      </c>
      <c r="QPA110" s="79" t="s">
        <v>14995</v>
      </c>
      <c r="QPB110" s="79" t="s">
        <v>14995</v>
      </c>
      <c r="QPC110" s="79" t="s">
        <v>14995</v>
      </c>
      <c r="QPD110" s="79" t="s">
        <v>14995</v>
      </c>
      <c r="QPE110" s="79" t="s">
        <v>14995</v>
      </c>
      <c r="QPF110" s="79" t="s">
        <v>14995</v>
      </c>
      <c r="QPG110" s="79" t="s">
        <v>14995</v>
      </c>
      <c r="QPH110" s="79" t="s">
        <v>14995</v>
      </c>
      <c r="QPI110" s="79" t="s">
        <v>14995</v>
      </c>
      <c r="QPJ110" s="79" t="s">
        <v>14995</v>
      </c>
      <c r="QPK110" s="79" t="s">
        <v>14995</v>
      </c>
      <c r="QPL110" s="79" t="s">
        <v>14995</v>
      </c>
      <c r="QPM110" s="79" t="s">
        <v>14995</v>
      </c>
      <c r="QPN110" s="79" t="s">
        <v>14995</v>
      </c>
      <c r="QPO110" s="79" t="s">
        <v>14995</v>
      </c>
      <c r="QPP110" s="79" t="s">
        <v>14995</v>
      </c>
      <c r="QPQ110" s="79" t="s">
        <v>14995</v>
      </c>
      <c r="QPR110" s="79" t="s">
        <v>14995</v>
      </c>
      <c r="QPS110" s="79" t="s">
        <v>14995</v>
      </c>
      <c r="QPT110" s="79" t="s">
        <v>14995</v>
      </c>
      <c r="QPU110" s="79" t="s">
        <v>14995</v>
      </c>
      <c r="QPV110" s="79" t="s">
        <v>14995</v>
      </c>
      <c r="QPW110" s="79" t="s">
        <v>14995</v>
      </c>
      <c r="QPX110" s="79" t="s">
        <v>14995</v>
      </c>
      <c r="QPY110" s="79" t="s">
        <v>14995</v>
      </c>
      <c r="QPZ110" s="79" t="s">
        <v>14995</v>
      </c>
      <c r="QQA110" s="79" t="s">
        <v>14995</v>
      </c>
      <c r="QQB110" s="79" t="s">
        <v>14995</v>
      </c>
      <c r="QQC110" s="79" t="s">
        <v>14995</v>
      </c>
      <c r="QQD110" s="79" t="s">
        <v>14995</v>
      </c>
      <c r="QQE110" s="79" t="s">
        <v>14995</v>
      </c>
      <c r="QQF110" s="79" t="s">
        <v>14995</v>
      </c>
      <c r="QQG110" s="79" t="s">
        <v>14995</v>
      </c>
      <c r="QQH110" s="79" t="s">
        <v>14995</v>
      </c>
      <c r="QQI110" s="79" t="s">
        <v>14995</v>
      </c>
      <c r="QQJ110" s="79" t="s">
        <v>14995</v>
      </c>
      <c r="QQK110" s="79" t="s">
        <v>14995</v>
      </c>
      <c r="QQL110" s="79" t="s">
        <v>14995</v>
      </c>
      <c r="QQM110" s="79" t="s">
        <v>14995</v>
      </c>
      <c r="QQN110" s="79" t="s">
        <v>14995</v>
      </c>
      <c r="QQO110" s="79" t="s">
        <v>14995</v>
      </c>
      <c r="QQP110" s="79" t="s">
        <v>14995</v>
      </c>
      <c r="QQQ110" s="79" t="s">
        <v>14995</v>
      </c>
      <c r="QQR110" s="79" t="s">
        <v>14995</v>
      </c>
      <c r="QQS110" s="79" t="s">
        <v>14995</v>
      </c>
      <c r="QQT110" s="79" t="s">
        <v>14995</v>
      </c>
      <c r="QQU110" s="79" t="s">
        <v>14995</v>
      </c>
      <c r="QQV110" s="79" t="s">
        <v>14995</v>
      </c>
      <c r="QQW110" s="79" t="s">
        <v>14995</v>
      </c>
      <c r="QQX110" s="79" t="s">
        <v>14995</v>
      </c>
      <c r="QQY110" s="79" t="s">
        <v>14995</v>
      </c>
      <c r="QQZ110" s="79" t="s">
        <v>14995</v>
      </c>
      <c r="QRA110" s="79" t="s">
        <v>14995</v>
      </c>
      <c r="QRB110" s="79" t="s">
        <v>14995</v>
      </c>
      <c r="QRC110" s="79" t="s">
        <v>14995</v>
      </c>
      <c r="QRD110" s="79" t="s">
        <v>14995</v>
      </c>
      <c r="QRE110" s="79" t="s">
        <v>14995</v>
      </c>
      <c r="QRF110" s="79" t="s">
        <v>14995</v>
      </c>
      <c r="QRG110" s="79" t="s">
        <v>14995</v>
      </c>
      <c r="QRH110" s="79" t="s">
        <v>14995</v>
      </c>
      <c r="QRI110" s="79" t="s">
        <v>14995</v>
      </c>
      <c r="QRJ110" s="79" t="s">
        <v>14995</v>
      </c>
      <c r="QRK110" s="79" t="s">
        <v>14995</v>
      </c>
      <c r="QRL110" s="79" t="s">
        <v>14995</v>
      </c>
      <c r="QRM110" s="79" t="s">
        <v>14995</v>
      </c>
      <c r="QRN110" s="79" t="s">
        <v>14995</v>
      </c>
      <c r="QRO110" s="79" t="s">
        <v>14995</v>
      </c>
      <c r="QRP110" s="79" t="s">
        <v>14995</v>
      </c>
      <c r="QRQ110" s="79" t="s">
        <v>14995</v>
      </c>
      <c r="QRR110" s="79" t="s">
        <v>14995</v>
      </c>
      <c r="QRS110" s="79" t="s">
        <v>14995</v>
      </c>
      <c r="QRT110" s="79" t="s">
        <v>14995</v>
      </c>
      <c r="QRU110" s="79" t="s">
        <v>14995</v>
      </c>
      <c r="QRV110" s="79" t="s">
        <v>14995</v>
      </c>
      <c r="QRW110" s="79" t="s">
        <v>14995</v>
      </c>
      <c r="QRX110" s="79" t="s">
        <v>14995</v>
      </c>
      <c r="QRY110" s="79" t="s">
        <v>14995</v>
      </c>
      <c r="QRZ110" s="79" t="s">
        <v>14995</v>
      </c>
      <c r="QSA110" s="79" t="s">
        <v>14995</v>
      </c>
      <c r="QSB110" s="79" t="s">
        <v>14995</v>
      </c>
      <c r="QSC110" s="79" t="s">
        <v>14995</v>
      </c>
      <c r="QSD110" s="79" t="s">
        <v>14995</v>
      </c>
      <c r="QSE110" s="79" t="s">
        <v>14995</v>
      </c>
      <c r="QSF110" s="79" t="s">
        <v>14995</v>
      </c>
      <c r="QSG110" s="79" t="s">
        <v>14995</v>
      </c>
      <c r="QSH110" s="79" t="s">
        <v>14995</v>
      </c>
      <c r="QSI110" s="79" t="s">
        <v>14995</v>
      </c>
      <c r="QSJ110" s="79" t="s">
        <v>14995</v>
      </c>
      <c r="QSK110" s="79" t="s">
        <v>14995</v>
      </c>
      <c r="QSL110" s="79" t="s">
        <v>14995</v>
      </c>
      <c r="QSM110" s="79" t="s">
        <v>14995</v>
      </c>
      <c r="QSN110" s="79" t="s">
        <v>14995</v>
      </c>
      <c r="QSO110" s="79" t="s">
        <v>14995</v>
      </c>
      <c r="QSP110" s="79" t="s">
        <v>14995</v>
      </c>
      <c r="QSQ110" s="79" t="s">
        <v>14995</v>
      </c>
      <c r="QSR110" s="79" t="s">
        <v>14995</v>
      </c>
      <c r="QSS110" s="79" t="s">
        <v>14995</v>
      </c>
      <c r="QST110" s="79" t="s">
        <v>14995</v>
      </c>
      <c r="QSU110" s="79" t="s">
        <v>14995</v>
      </c>
      <c r="QSV110" s="79" t="s">
        <v>14995</v>
      </c>
      <c r="QSW110" s="79" t="s">
        <v>14995</v>
      </c>
      <c r="QSX110" s="79" t="s">
        <v>14995</v>
      </c>
      <c r="QSY110" s="79" t="s">
        <v>14995</v>
      </c>
      <c r="QSZ110" s="79" t="s">
        <v>14995</v>
      </c>
      <c r="QTA110" s="79" t="s">
        <v>14995</v>
      </c>
      <c r="QTB110" s="79" t="s">
        <v>14995</v>
      </c>
      <c r="QTC110" s="79" t="s">
        <v>14995</v>
      </c>
      <c r="QTD110" s="79" t="s">
        <v>14995</v>
      </c>
      <c r="QTE110" s="79" t="s">
        <v>14995</v>
      </c>
      <c r="QTF110" s="79" t="s">
        <v>14995</v>
      </c>
      <c r="QTG110" s="79" t="s">
        <v>14995</v>
      </c>
      <c r="QTH110" s="79" t="s">
        <v>14995</v>
      </c>
      <c r="QTI110" s="79" t="s">
        <v>14995</v>
      </c>
      <c r="QTJ110" s="79" t="s">
        <v>14995</v>
      </c>
      <c r="QTK110" s="79" t="s">
        <v>14995</v>
      </c>
      <c r="QTL110" s="79" t="s">
        <v>14995</v>
      </c>
      <c r="QTM110" s="79" t="s">
        <v>14995</v>
      </c>
      <c r="QTN110" s="79" t="s">
        <v>14995</v>
      </c>
      <c r="QTO110" s="79" t="s">
        <v>14995</v>
      </c>
      <c r="QTP110" s="79" t="s">
        <v>14995</v>
      </c>
      <c r="QTQ110" s="79" t="s">
        <v>14995</v>
      </c>
      <c r="QTR110" s="79" t="s">
        <v>14995</v>
      </c>
      <c r="QTS110" s="79" t="s">
        <v>14995</v>
      </c>
      <c r="QTT110" s="79" t="s">
        <v>14995</v>
      </c>
      <c r="QTU110" s="79" t="s">
        <v>14995</v>
      </c>
      <c r="QTV110" s="79" t="s">
        <v>14995</v>
      </c>
      <c r="QTW110" s="79" t="s">
        <v>14995</v>
      </c>
      <c r="QTX110" s="79" t="s">
        <v>14995</v>
      </c>
      <c r="QTY110" s="79" t="s">
        <v>14995</v>
      </c>
      <c r="QTZ110" s="79" t="s">
        <v>14995</v>
      </c>
      <c r="QUA110" s="79" t="s">
        <v>14995</v>
      </c>
      <c r="QUB110" s="79" t="s">
        <v>14995</v>
      </c>
      <c r="QUC110" s="79" t="s">
        <v>14995</v>
      </c>
      <c r="QUD110" s="79" t="s">
        <v>14995</v>
      </c>
      <c r="QUE110" s="79" t="s">
        <v>14995</v>
      </c>
      <c r="QUF110" s="79" t="s">
        <v>14995</v>
      </c>
      <c r="QUG110" s="79" t="s">
        <v>14995</v>
      </c>
      <c r="QUH110" s="79" t="s">
        <v>14995</v>
      </c>
      <c r="QUI110" s="79" t="s">
        <v>14995</v>
      </c>
      <c r="QUJ110" s="79" t="s">
        <v>14995</v>
      </c>
      <c r="QUK110" s="79" t="s">
        <v>14995</v>
      </c>
      <c r="QUL110" s="79" t="s">
        <v>14995</v>
      </c>
      <c r="QUM110" s="79" t="s">
        <v>14995</v>
      </c>
      <c r="QUN110" s="79" t="s">
        <v>14995</v>
      </c>
      <c r="QUO110" s="79" t="s">
        <v>14995</v>
      </c>
      <c r="QUP110" s="79" t="s">
        <v>14995</v>
      </c>
      <c r="QUQ110" s="79" t="s">
        <v>14995</v>
      </c>
      <c r="QUR110" s="79" t="s">
        <v>14995</v>
      </c>
      <c r="QUS110" s="79" t="s">
        <v>14995</v>
      </c>
      <c r="QUT110" s="79" t="s">
        <v>14995</v>
      </c>
      <c r="QUU110" s="79" t="s">
        <v>14995</v>
      </c>
      <c r="QUV110" s="79" t="s">
        <v>14995</v>
      </c>
      <c r="QUW110" s="79" t="s">
        <v>14995</v>
      </c>
      <c r="QUX110" s="79" t="s">
        <v>14995</v>
      </c>
      <c r="QUY110" s="79" t="s">
        <v>14995</v>
      </c>
      <c r="QUZ110" s="79" t="s">
        <v>14995</v>
      </c>
      <c r="QVA110" s="79" t="s">
        <v>14995</v>
      </c>
      <c r="QVB110" s="79" t="s">
        <v>14995</v>
      </c>
      <c r="QVC110" s="79" t="s">
        <v>14995</v>
      </c>
      <c r="QVD110" s="79" t="s">
        <v>14995</v>
      </c>
      <c r="QVE110" s="79" t="s">
        <v>14995</v>
      </c>
      <c r="QVF110" s="79" t="s">
        <v>14995</v>
      </c>
      <c r="QVG110" s="79" t="s">
        <v>14995</v>
      </c>
      <c r="QVH110" s="79" t="s">
        <v>14995</v>
      </c>
      <c r="QVI110" s="79" t="s">
        <v>14995</v>
      </c>
      <c r="QVJ110" s="79" t="s">
        <v>14995</v>
      </c>
      <c r="QVK110" s="79" t="s">
        <v>14995</v>
      </c>
      <c r="QVL110" s="79" t="s">
        <v>14995</v>
      </c>
      <c r="QVM110" s="79" t="s">
        <v>14995</v>
      </c>
      <c r="QVN110" s="79" t="s">
        <v>14995</v>
      </c>
      <c r="QVO110" s="79" t="s">
        <v>14995</v>
      </c>
      <c r="QVP110" s="79" t="s">
        <v>14995</v>
      </c>
      <c r="QVQ110" s="79" t="s">
        <v>14995</v>
      </c>
      <c r="QVR110" s="79" t="s">
        <v>14995</v>
      </c>
      <c r="QVS110" s="79" t="s">
        <v>14995</v>
      </c>
      <c r="QVT110" s="79" t="s">
        <v>14995</v>
      </c>
      <c r="QVU110" s="79" t="s">
        <v>14995</v>
      </c>
      <c r="QVV110" s="79" t="s">
        <v>14995</v>
      </c>
      <c r="QVW110" s="79" t="s">
        <v>14995</v>
      </c>
      <c r="QVX110" s="79" t="s">
        <v>14995</v>
      </c>
      <c r="QVY110" s="79" t="s">
        <v>14995</v>
      </c>
      <c r="QVZ110" s="79" t="s">
        <v>14995</v>
      </c>
      <c r="QWA110" s="79" t="s">
        <v>14995</v>
      </c>
      <c r="QWB110" s="79" t="s">
        <v>14995</v>
      </c>
      <c r="QWC110" s="79" t="s">
        <v>14995</v>
      </c>
      <c r="QWD110" s="79" t="s">
        <v>14995</v>
      </c>
      <c r="QWE110" s="79" t="s">
        <v>14995</v>
      </c>
      <c r="QWF110" s="79" t="s">
        <v>14995</v>
      </c>
      <c r="QWG110" s="79" t="s">
        <v>14995</v>
      </c>
      <c r="QWH110" s="79" t="s">
        <v>14995</v>
      </c>
      <c r="QWI110" s="79" t="s">
        <v>14995</v>
      </c>
      <c r="QWJ110" s="79" t="s">
        <v>14995</v>
      </c>
      <c r="QWK110" s="79" t="s">
        <v>14995</v>
      </c>
      <c r="QWL110" s="79" t="s">
        <v>14995</v>
      </c>
      <c r="QWM110" s="79" t="s">
        <v>14995</v>
      </c>
      <c r="QWN110" s="79" t="s">
        <v>14995</v>
      </c>
      <c r="QWO110" s="79" t="s">
        <v>14995</v>
      </c>
      <c r="QWP110" s="79" t="s">
        <v>14995</v>
      </c>
      <c r="QWQ110" s="79" t="s">
        <v>14995</v>
      </c>
      <c r="QWR110" s="79" t="s">
        <v>14995</v>
      </c>
      <c r="QWS110" s="79" t="s">
        <v>14995</v>
      </c>
      <c r="QWT110" s="79" t="s">
        <v>14995</v>
      </c>
      <c r="QWU110" s="79" t="s">
        <v>14995</v>
      </c>
      <c r="QWV110" s="79" t="s">
        <v>14995</v>
      </c>
      <c r="QWW110" s="79" t="s">
        <v>14995</v>
      </c>
      <c r="QWX110" s="79" t="s">
        <v>14995</v>
      </c>
      <c r="QWY110" s="79" t="s">
        <v>14995</v>
      </c>
      <c r="QWZ110" s="79" t="s">
        <v>14995</v>
      </c>
      <c r="QXA110" s="79" t="s">
        <v>14995</v>
      </c>
      <c r="QXB110" s="79" t="s">
        <v>14995</v>
      </c>
      <c r="QXC110" s="79" t="s">
        <v>14995</v>
      </c>
      <c r="QXD110" s="79" t="s">
        <v>14995</v>
      </c>
      <c r="QXE110" s="79" t="s">
        <v>14995</v>
      </c>
      <c r="QXF110" s="79" t="s">
        <v>14995</v>
      </c>
      <c r="QXG110" s="79" t="s">
        <v>14995</v>
      </c>
      <c r="QXH110" s="79" t="s">
        <v>14995</v>
      </c>
      <c r="QXI110" s="79" t="s">
        <v>14995</v>
      </c>
      <c r="QXJ110" s="79" t="s">
        <v>14995</v>
      </c>
      <c r="QXK110" s="79" t="s">
        <v>14995</v>
      </c>
      <c r="QXL110" s="79" t="s">
        <v>14995</v>
      </c>
      <c r="QXM110" s="79" t="s">
        <v>14995</v>
      </c>
      <c r="QXN110" s="79" t="s">
        <v>14995</v>
      </c>
      <c r="QXO110" s="79" t="s">
        <v>14995</v>
      </c>
      <c r="QXP110" s="79" t="s">
        <v>14995</v>
      </c>
      <c r="QXQ110" s="79" t="s">
        <v>14995</v>
      </c>
      <c r="QXR110" s="79" t="s">
        <v>14995</v>
      </c>
      <c r="QXS110" s="79" t="s">
        <v>14995</v>
      </c>
      <c r="QXT110" s="79" t="s">
        <v>14995</v>
      </c>
      <c r="QXU110" s="79" t="s">
        <v>14995</v>
      </c>
      <c r="QXV110" s="79" t="s">
        <v>14995</v>
      </c>
      <c r="QXW110" s="79" t="s">
        <v>14995</v>
      </c>
      <c r="QXX110" s="79" t="s">
        <v>14995</v>
      </c>
      <c r="QXY110" s="79" t="s">
        <v>14995</v>
      </c>
      <c r="QXZ110" s="79" t="s">
        <v>14995</v>
      </c>
      <c r="QYA110" s="79" t="s">
        <v>14995</v>
      </c>
      <c r="QYB110" s="79" t="s">
        <v>14995</v>
      </c>
      <c r="QYC110" s="79" t="s">
        <v>14995</v>
      </c>
      <c r="QYD110" s="79" t="s">
        <v>14995</v>
      </c>
      <c r="QYE110" s="79" t="s">
        <v>14995</v>
      </c>
      <c r="QYF110" s="79" t="s">
        <v>14995</v>
      </c>
      <c r="QYG110" s="79" t="s">
        <v>14995</v>
      </c>
      <c r="QYH110" s="79" t="s">
        <v>14995</v>
      </c>
      <c r="QYI110" s="79" t="s">
        <v>14995</v>
      </c>
      <c r="QYJ110" s="79" t="s">
        <v>14995</v>
      </c>
      <c r="QYK110" s="79" t="s">
        <v>14995</v>
      </c>
      <c r="QYL110" s="79" t="s">
        <v>14995</v>
      </c>
      <c r="QYM110" s="79" t="s">
        <v>14995</v>
      </c>
      <c r="QYN110" s="79" t="s">
        <v>14995</v>
      </c>
      <c r="QYO110" s="79" t="s">
        <v>14995</v>
      </c>
      <c r="QYP110" s="79" t="s">
        <v>14995</v>
      </c>
      <c r="QYQ110" s="79" t="s">
        <v>14995</v>
      </c>
      <c r="QYR110" s="79" t="s">
        <v>14995</v>
      </c>
      <c r="QYS110" s="79" t="s">
        <v>14995</v>
      </c>
      <c r="QYT110" s="79" t="s">
        <v>14995</v>
      </c>
      <c r="QYU110" s="79" t="s">
        <v>14995</v>
      </c>
      <c r="QYV110" s="79" t="s">
        <v>14995</v>
      </c>
      <c r="QYW110" s="79" t="s">
        <v>14995</v>
      </c>
      <c r="QYX110" s="79" t="s">
        <v>14995</v>
      </c>
      <c r="QYY110" s="79" t="s">
        <v>14995</v>
      </c>
      <c r="QYZ110" s="79" t="s">
        <v>14995</v>
      </c>
      <c r="QZA110" s="79" t="s">
        <v>14995</v>
      </c>
      <c r="QZB110" s="79" t="s">
        <v>14995</v>
      </c>
      <c r="QZC110" s="79" t="s">
        <v>14995</v>
      </c>
      <c r="QZD110" s="79" t="s">
        <v>14995</v>
      </c>
      <c r="QZE110" s="79" t="s">
        <v>14995</v>
      </c>
      <c r="QZF110" s="79" t="s">
        <v>14995</v>
      </c>
      <c r="QZG110" s="79" t="s">
        <v>14995</v>
      </c>
      <c r="QZH110" s="79" t="s">
        <v>14995</v>
      </c>
      <c r="QZI110" s="79" t="s">
        <v>14995</v>
      </c>
      <c r="QZJ110" s="79" t="s">
        <v>14995</v>
      </c>
      <c r="QZK110" s="79" t="s">
        <v>14995</v>
      </c>
      <c r="QZL110" s="79" t="s">
        <v>14995</v>
      </c>
      <c r="QZM110" s="79" t="s">
        <v>14995</v>
      </c>
      <c r="QZN110" s="79" t="s">
        <v>14995</v>
      </c>
      <c r="QZO110" s="79" t="s">
        <v>14995</v>
      </c>
      <c r="QZP110" s="79" t="s">
        <v>14995</v>
      </c>
      <c r="QZQ110" s="79" t="s">
        <v>14995</v>
      </c>
      <c r="QZR110" s="79" t="s">
        <v>14995</v>
      </c>
      <c r="QZS110" s="79" t="s">
        <v>14995</v>
      </c>
      <c r="QZT110" s="79" t="s">
        <v>14995</v>
      </c>
      <c r="QZU110" s="79" t="s">
        <v>14995</v>
      </c>
      <c r="QZV110" s="79" t="s">
        <v>14995</v>
      </c>
      <c r="QZW110" s="79" t="s">
        <v>14995</v>
      </c>
      <c r="QZX110" s="79" t="s">
        <v>14995</v>
      </c>
      <c r="QZY110" s="79" t="s">
        <v>14995</v>
      </c>
      <c r="QZZ110" s="79" t="s">
        <v>14995</v>
      </c>
      <c r="RAA110" s="79" t="s">
        <v>14995</v>
      </c>
      <c r="RAB110" s="79" t="s">
        <v>14995</v>
      </c>
      <c r="RAC110" s="79" t="s">
        <v>14995</v>
      </c>
      <c r="RAD110" s="79" t="s">
        <v>14995</v>
      </c>
      <c r="RAE110" s="79" t="s">
        <v>14995</v>
      </c>
      <c r="RAF110" s="79" t="s">
        <v>14995</v>
      </c>
      <c r="RAG110" s="79" t="s">
        <v>14995</v>
      </c>
      <c r="RAH110" s="79" t="s">
        <v>14995</v>
      </c>
      <c r="RAI110" s="79" t="s">
        <v>14995</v>
      </c>
      <c r="RAJ110" s="79" t="s">
        <v>14995</v>
      </c>
      <c r="RAK110" s="79" t="s">
        <v>14995</v>
      </c>
      <c r="RAL110" s="79" t="s">
        <v>14995</v>
      </c>
      <c r="RAM110" s="79" t="s">
        <v>14995</v>
      </c>
      <c r="RAN110" s="79" t="s">
        <v>14995</v>
      </c>
      <c r="RAO110" s="79" t="s">
        <v>14995</v>
      </c>
      <c r="RAP110" s="79" t="s">
        <v>14995</v>
      </c>
      <c r="RAQ110" s="79" t="s">
        <v>14995</v>
      </c>
      <c r="RAR110" s="79" t="s">
        <v>14995</v>
      </c>
      <c r="RAS110" s="79" t="s">
        <v>14995</v>
      </c>
      <c r="RAT110" s="79" t="s">
        <v>14995</v>
      </c>
      <c r="RAU110" s="79" t="s">
        <v>14995</v>
      </c>
      <c r="RAV110" s="79" t="s">
        <v>14995</v>
      </c>
      <c r="RAW110" s="79" t="s">
        <v>14995</v>
      </c>
      <c r="RAX110" s="79" t="s">
        <v>14995</v>
      </c>
      <c r="RAY110" s="79" t="s">
        <v>14995</v>
      </c>
      <c r="RAZ110" s="79" t="s">
        <v>14995</v>
      </c>
      <c r="RBA110" s="79" t="s">
        <v>14995</v>
      </c>
      <c r="RBB110" s="79" t="s">
        <v>14995</v>
      </c>
      <c r="RBC110" s="79" t="s">
        <v>14995</v>
      </c>
      <c r="RBD110" s="79" t="s">
        <v>14995</v>
      </c>
      <c r="RBE110" s="79" t="s">
        <v>14995</v>
      </c>
      <c r="RBF110" s="79" t="s">
        <v>14995</v>
      </c>
      <c r="RBG110" s="79" t="s">
        <v>14995</v>
      </c>
      <c r="RBH110" s="79" t="s">
        <v>14995</v>
      </c>
      <c r="RBI110" s="79" t="s">
        <v>14995</v>
      </c>
      <c r="RBJ110" s="79" t="s">
        <v>14995</v>
      </c>
      <c r="RBK110" s="79" t="s">
        <v>14995</v>
      </c>
      <c r="RBL110" s="79" t="s">
        <v>14995</v>
      </c>
      <c r="RBM110" s="79" t="s">
        <v>14995</v>
      </c>
      <c r="RBN110" s="79" t="s">
        <v>14995</v>
      </c>
      <c r="RBO110" s="79" t="s">
        <v>14995</v>
      </c>
      <c r="RBP110" s="79" t="s">
        <v>14995</v>
      </c>
      <c r="RBQ110" s="79" t="s">
        <v>14995</v>
      </c>
      <c r="RBR110" s="79" t="s">
        <v>14995</v>
      </c>
      <c r="RBS110" s="79" t="s">
        <v>14995</v>
      </c>
      <c r="RBT110" s="79" t="s">
        <v>14995</v>
      </c>
      <c r="RBU110" s="79" t="s">
        <v>14995</v>
      </c>
      <c r="RBV110" s="79" t="s">
        <v>14995</v>
      </c>
      <c r="RBW110" s="79" t="s">
        <v>14995</v>
      </c>
      <c r="RBX110" s="79" t="s">
        <v>14995</v>
      </c>
      <c r="RBY110" s="79" t="s">
        <v>14995</v>
      </c>
      <c r="RBZ110" s="79" t="s">
        <v>14995</v>
      </c>
      <c r="RCA110" s="79" t="s">
        <v>14995</v>
      </c>
      <c r="RCB110" s="79" t="s">
        <v>14995</v>
      </c>
      <c r="RCC110" s="79" t="s">
        <v>14995</v>
      </c>
      <c r="RCD110" s="79" t="s">
        <v>14995</v>
      </c>
      <c r="RCE110" s="79" t="s">
        <v>14995</v>
      </c>
      <c r="RCF110" s="79" t="s">
        <v>14995</v>
      </c>
      <c r="RCG110" s="79" t="s">
        <v>14995</v>
      </c>
      <c r="RCH110" s="79" t="s">
        <v>14995</v>
      </c>
      <c r="RCI110" s="79" t="s">
        <v>14995</v>
      </c>
      <c r="RCJ110" s="79" t="s">
        <v>14995</v>
      </c>
      <c r="RCK110" s="79" t="s">
        <v>14995</v>
      </c>
      <c r="RCL110" s="79" t="s">
        <v>14995</v>
      </c>
      <c r="RCM110" s="79" t="s">
        <v>14995</v>
      </c>
      <c r="RCN110" s="79" t="s">
        <v>14995</v>
      </c>
      <c r="RCO110" s="79" t="s">
        <v>14995</v>
      </c>
      <c r="RCP110" s="79" t="s">
        <v>14995</v>
      </c>
      <c r="RCQ110" s="79" t="s">
        <v>14995</v>
      </c>
      <c r="RCR110" s="79" t="s">
        <v>14995</v>
      </c>
      <c r="RCS110" s="79" t="s">
        <v>14995</v>
      </c>
      <c r="RCT110" s="79" t="s">
        <v>14995</v>
      </c>
      <c r="RCU110" s="79" t="s">
        <v>14995</v>
      </c>
      <c r="RCV110" s="79" t="s">
        <v>14995</v>
      </c>
      <c r="RCW110" s="79" t="s">
        <v>14995</v>
      </c>
      <c r="RCX110" s="79" t="s">
        <v>14995</v>
      </c>
      <c r="RCY110" s="79" t="s">
        <v>14995</v>
      </c>
      <c r="RCZ110" s="79" t="s">
        <v>14995</v>
      </c>
      <c r="RDA110" s="79" t="s">
        <v>14995</v>
      </c>
      <c r="RDB110" s="79" t="s">
        <v>14995</v>
      </c>
      <c r="RDC110" s="79" t="s">
        <v>14995</v>
      </c>
      <c r="RDD110" s="79" t="s">
        <v>14995</v>
      </c>
      <c r="RDE110" s="79" t="s">
        <v>14995</v>
      </c>
      <c r="RDF110" s="79" t="s">
        <v>14995</v>
      </c>
      <c r="RDG110" s="79" t="s">
        <v>14995</v>
      </c>
      <c r="RDH110" s="79" t="s">
        <v>14995</v>
      </c>
      <c r="RDI110" s="79" t="s">
        <v>14995</v>
      </c>
      <c r="RDJ110" s="79" t="s">
        <v>14995</v>
      </c>
      <c r="RDK110" s="79" t="s">
        <v>14995</v>
      </c>
      <c r="RDL110" s="79" t="s">
        <v>14995</v>
      </c>
      <c r="RDM110" s="79" t="s">
        <v>14995</v>
      </c>
      <c r="RDN110" s="79" t="s">
        <v>14995</v>
      </c>
      <c r="RDO110" s="79" t="s">
        <v>14995</v>
      </c>
      <c r="RDP110" s="79" t="s">
        <v>14995</v>
      </c>
      <c r="RDQ110" s="79" t="s">
        <v>14995</v>
      </c>
      <c r="RDR110" s="79" t="s">
        <v>14995</v>
      </c>
      <c r="RDS110" s="79" t="s">
        <v>14995</v>
      </c>
      <c r="RDT110" s="79" t="s">
        <v>14995</v>
      </c>
      <c r="RDU110" s="79" t="s">
        <v>14995</v>
      </c>
      <c r="RDV110" s="79" t="s">
        <v>14995</v>
      </c>
      <c r="RDW110" s="79" t="s">
        <v>14995</v>
      </c>
      <c r="RDX110" s="79" t="s">
        <v>14995</v>
      </c>
      <c r="RDY110" s="79" t="s">
        <v>14995</v>
      </c>
      <c r="RDZ110" s="79" t="s">
        <v>14995</v>
      </c>
      <c r="REA110" s="79" t="s">
        <v>14995</v>
      </c>
      <c r="REB110" s="79" t="s">
        <v>14995</v>
      </c>
      <c r="REC110" s="79" t="s">
        <v>14995</v>
      </c>
      <c r="RED110" s="79" t="s">
        <v>14995</v>
      </c>
      <c r="REE110" s="79" t="s">
        <v>14995</v>
      </c>
      <c r="REF110" s="79" t="s">
        <v>14995</v>
      </c>
      <c r="REG110" s="79" t="s">
        <v>14995</v>
      </c>
      <c r="REH110" s="79" t="s">
        <v>14995</v>
      </c>
      <c r="REI110" s="79" t="s">
        <v>14995</v>
      </c>
      <c r="REJ110" s="79" t="s">
        <v>14995</v>
      </c>
      <c r="REK110" s="79" t="s">
        <v>14995</v>
      </c>
      <c r="REL110" s="79" t="s">
        <v>14995</v>
      </c>
      <c r="REM110" s="79" t="s">
        <v>14995</v>
      </c>
      <c r="REN110" s="79" t="s">
        <v>14995</v>
      </c>
      <c r="REO110" s="79" t="s">
        <v>14995</v>
      </c>
      <c r="REP110" s="79" t="s">
        <v>14995</v>
      </c>
      <c r="REQ110" s="79" t="s">
        <v>14995</v>
      </c>
      <c r="RER110" s="79" t="s">
        <v>14995</v>
      </c>
      <c r="RES110" s="79" t="s">
        <v>14995</v>
      </c>
      <c r="RET110" s="79" t="s">
        <v>14995</v>
      </c>
      <c r="REU110" s="79" t="s">
        <v>14995</v>
      </c>
      <c r="REV110" s="79" t="s">
        <v>14995</v>
      </c>
      <c r="REW110" s="79" t="s">
        <v>14995</v>
      </c>
      <c r="REX110" s="79" t="s">
        <v>14995</v>
      </c>
      <c r="REY110" s="79" t="s">
        <v>14995</v>
      </c>
      <c r="REZ110" s="79" t="s">
        <v>14995</v>
      </c>
      <c r="RFA110" s="79" t="s">
        <v>14995</v>
      </c>
      <c r="RFB110" s="79" t="s">
        <v>14995</v>
      </c>
      <c r="RFC110" s="79" t="s">
        <v>14995</v>
      </c>
      <c r="RFD110" s="79" t="s">
        <v>14995</v>
      </c>
      <c r="RFE110" s="79" t="s">
        <v>14995</v>
      </c>
      <c r="RFF110" s="79" t="s">
        <v>14995</v>
      </c>
      <c r="RFG110" s="79" t="s">
        <v>14995</v>
      </c>
      <c r="RFH110" s="79" t="s">
        <v>14995</v>
      </c>
      <c r="RFI110" s="79" t="s">
        <v>14995</v>
      </c>
      <c r="RFJ110" s="79" t="s">
        <v>14995</v>
      </c>
      <c r="RFK110" s="79" t="s">
        <v>14995</v>
      </c>
      <c r="RFL110" s="79" t="s">
        <v>14995</v>
      </c>
      <c r="RFM110" s="79" t="s">
        <v>14995</v>
      </c>
      <c r="RFN110" s="79" t="s">
        <v>14995</v>
      </c>
      <c r="RFO110" s="79" t="s">
        <v>14995</v>
      </c>
      <c r="RFP110" s="79" t="s">
        <v>14995</v>
      </c>
      <c r="RFQ110" s="79" t="s">
        <v>14995</v>
      </c>
      <c r="RFR110" s="79" t="s">
        <v>14995</v>
      </c>
      <c r="RFS110" s="79" t="s">
        <v>14995</v>
      </c>
      <c r="RFT110" s="79" t="s">
        <v>14995</v>
      </c>
      <c r="RFU110" s="79" t="s">
        <v>14995</v>
      </c>
      <c r="RFV110" s="79" t="s">
        <v>14995</v>
      </c>
      <c r="RFW110" s="79" t="s">
        <v>14995</v>
      </c>
      <c r="RFX110" s="79" t="s">
        <v>14995</v>
      </c>
      <c r="RFY110" s="79" t="s">
        <v>14995</v>
      </c>
      <c r="RFZ110" s="79" t="s">
        <v>14995</v>
      </c>
      <c r="RGA110" s="79" t="s">
        <v>14995</v>
      </c>
      <c r="RGB110" s="79" t="s">
        <v>14995</v>
      </c>
      <c r="RGC110" s="79" t="s">
        <v>14995</v>
      </c>
      <c r="RGD110" s="79" t="s">
        <v>14995</v>
      </c>
      <c r="RGE110" s="79" t="s">
        <v>14995</v>
      </c>
      <c r="RGF110" s="79" t="s">
        <v>14995</v>
      </c>
      <c r="RGG110" s="79" t="s">
        <v>14995</v>
      </c>
      <c r="RGH110" s="79" t="s">
        <v>14995</v>
      </c>
      <c r="RGI110" s="79" t="s">
        <v>14995</v>
      </c>
      <c r="RGJ110" s="79" t="s">
        <v>14995</v>
      </c>
      <c r="RGK110" s="79" t="s">
        <v>14995</v>
      </c>
      <c r="RGL110" s="79" t="s">
        <v>14995</v>
      </c>
      <c r="RGM110" s="79" t="s">
        <v>14995</v>
      </c>
      <c r="RGN110" s="79" t="s">
        <v>14995</v>
      </c>
      <c r="RGO110" s="79" t="s">
        <v>14995</v>
      </c>
      <c r="RGP110" s="79" t="s">
        <v>14995</v>
      </c>
      <c r="RGQ110" s="79" t="s">
        <v>14995</v>
      </c>
      <c r="RGR110" s="79" t="s">
        <v>14995</v>
      </c>
      <c r="RGS110" s="79" t="s">
        <v>14995</v>
      </c>
      <c r="RGT110" s="79" t="s">
        <v>14995</v>
      </c>
      <c r="RGU110" s="79" t="s">
        <v>14995</v>
      </c>
      <c r="RGV110" s="79" t="s">
        <v>14995</v>
      </c>
      <c r="RGW110" s="79" t="s">
        <v>14995</v>
      </c>
      <c r="RGX110" s="79" t="s">
        <v>14995</v>
      </c>
      <c r="RGY110" s="79" t="s">
        <v>14995</v>
      </c>
      <c r="RGZ110" s="79" t="s">
        <v>14995</v>
      </c>
      <c r="RHA110" s="79" t="s">
        <v>14995</v>
      </c>
      <c r="RHB110" s="79" t="s">
        <v>14995</v>
      </c>
      <c r="RHC110" s="79" t="s">
        <v>14995</v>
      </c>
      <c r="RHD110" s="79" t="s">
        <v>14995</v>
      </c>
      <c r="RHE110" s="79" t="s">
        <v>14995</v>
      </c>
      <c r="RHF110" s="79" t="s">
        <v>14995</v>
      </c>
      <c r="RHG110" s="79" t="s">
        <v>14995</v>
      </c>
      <c r="RHH110" s="79" t="s">
        <v>14995</v>
      </c>
      <c r="RHI110" s="79" t="s">
        <v>14995</v>
      </c>
      <c r="RHJ110" s="79" t="s">
        <v>14995</v>
      </c>
      <c r="RHK110" s="79" t="s">
        <v>14995</v>
      </c>
      <c r="RHL110" s="79" t="s">
        <v>14995</v>
      </c>
      <c r="RHM110" s="79" t="s">
        <v>14995</v>
      </c>
      <c r="RHN110" s="79" t="s">
        <v>14995</v>
      </c>
      <c r="RHO110" s="79" t="s">
        <v>14995</v>
      </c>
      <c r="RHP110" s="79" t="s">
        <v>14995</v>
      </c>
      <c r="RHQ110" s="79" t="s">
        <v>14995</v>
      </c>
      <c r="RHR110" s="79" t="s">
        <v>14995</v>
      </c>
      <c r="RHS110" s="79" t="s">
        <v>14995</v>
      </c>
      <c r="RHT110" s="79" t="s">
        <v>14995</v>
      </c>
      <c r="RHU110" s="79" t="s">
        <v>14995</v>
      </c>
      <c r="RHV110" s="79" t="s">
        <v>14995</v>
      </c>
      <c r="RHW110" s="79" t="s">
        <v>14995</v>
      </c>
      <c r="RHX110" s="79" t="s">
        <v>14995</v>
      </c>
      <c r="RHY110" s="79" t="s">
        <v>14995</v>
      </c>
      <c r="RHZ110" s="79" t="s">
        <v>14995</v>
      </c>
      <c r="RIA110" s="79" t="s">
        <v>14995</v>
      </c>
      <c r="RIB110" s="79" t="s">
        <v>14995</v>
      </c>
      <c r="RIC110" s="79" t="s">
        <v>14995</v>
      </c>
      <c r="RID110" s="79" t="s">
        <v>14995</v>
      </c>
      <c r="RIE110" s="79" t="s">
        <v>14995</v>
      </c>
      <c r="RIF110" s="79" t="s">
        <v>14995</v>
      </c>
      <c r="RIG110" s="79" t="s">
        <v>14995</v>
      </c>
      <c r="RIH110" s="79" t="s">
        <v>14995</v>
      </c>
      <c r="RII110" s="79" t="s">
        <v>14995</v>
      </c>
      <c r="RIJ110" s="79" t="s">
        <v>14995</v>
      </c>
      <c r="RIK110" s="79" t="s">
        <v>14995</v>
      </c>
      <c r="RIL110" s="79" t="s">
        <v>14995</v>
      </c>
      <c r="RIM110" s="79" t="s">
        <v>14995</v>
      </c>
      <c r="RIN110" s="79" t="s">
        <v>14995</v>
      </c>
      <c r="RIO110" s="79" t="s">
        <v>14995</v>
      </c>
      <c r="RIP110" s="79" t="s">
        <v>14995</v>
      </c>
      <c r="RIQ110" s="79" t="s">
        <v>14995</v>
      </c>
      <c r="RIR110" s="79" t="s">
        <v>14995</v>
      </c>
      <c r="RIS110" s="79" t="s">
        <v>14995</v>
      </c>
      <c r="RIT110" s="79" t="s">
        <v>14995</v>
      </c>
      <c r="RIU110" s="79" t="s">
        <v>14995</v>
      </c>
      <c r="RIV110" s="79" t="s">
        <v>14995</v>
      </c>
      <c r="RIW110" s="79" t="s">
        <v>14995</v>
      </c>
      <c r="RIX110" s="79" t="s">
        <v>14995</v>
      </c>
      <c r="RIY110" s="79" t="s">
        <v>14995</v>
      </c>
      <c r="RIZ110" s="79" t="s">
        <v>14995</v>
      </c>
      <c r="RJA110" s="79" t="s">
        <v>14995</v>
      </c>
      <c r="RJB110" s="79" t="s">
        <v>14995</v>
      </c>
      <c r="RJC110" s="79" t="s">
        <v>14995</v>
      </c>
      <c r="RJD110" s="79" t="s">
        <v>14995</v>
      </c>
      <c r="RJE110" s="79" t="s">
        <v>14995</v>
      </c>
      <c r="RJF110" s="79" t="s">
        <v>14995</v>
      </c>
      <c r="RJG110" s="79" t="s">
        <v>14995</v>
      </c>
      <c r="RJH110" s="79" t="s">
        <v>14995</v>
      </c>
      <c r="RJI110" s="79" t="s">
        <v>14995</v>
      </c>
      <c r="RJJ110" s="79" t="s">
        <v>14995</v>
      </c>
      <c r="RJK110" s="79" t="s">
        <v>14995</v>
      </c>
      <c r="RJL110" s="79" t="s">
        <v>14995</v>
      </c>
      <c r="RJM110" s="79" t="s">
        <v>14995</v>
      </c>
      <c r="RJN110" s="79" t="s">
        <v>14995</v>
      </c>
      <c r="RJO110" s="79" t="s">
        <v>14995</v>
      </c>
      <c r="RJP110" s="79" t="s">
        <v>14995</v>
      </c>
      <c r="RJQ110" s="79" t="s">
        <v>14995</v>
      </c>
      <c r="RJR110" s="79" t="s">
        <v>14995</v>
      </c>
      <c r="RJS110" s="79" t="s">
        <v>14995</v>
      </c>
      <c r="RJT110" s="79" t="s">
        <v>14995</v>
      </c>
      <c r="RJU110" s="79" t="s">
        <v>14995</v>
      </c>
      <c r="RJV110" s="79" t="s">
        <v>14995</v>
      </c>
      <c r="RJW110" s="79" t="s">
        <v>14995</v>
      </c>
      <c r="RJX110" s="79" t="s">
        <v>14995</v>
      </c>
      <c r="RJY110" s="79" t="s">
        <v>14995</v>
      </c>
      <c r="RJZ110" s="79" t="s">
        <v>14995</v>
      </c>
      <c r="RKA110" s="79" t="s">
        <v>14995</v>
      </c>
      <c r="RKB110" s="79" t="s">
        <v>14995</v>
      </c>
      <c r="RKC110" s="79" t="s">
        <v>14995</v>
      </c>
      <c r="RKD110" s="79" t="s">
        <v>14995</v>
      </c>
      <c r="RKE110" s="79" t="s">
        <v>14995</v>
      </c>
      <c r="RKF110" s="79" t="s">
        <v>14995</v>
      </c>
      <c r="RKG110" s="79" t="s">
        <v>14995</v>
      </c>
      <c r="RKH110" s="79" t="s">
        <v>14995</v>
      </c>
      <c r="RKI110" s="79" t="s">
        <v>14995</v>
      </c>
      <c r="RKJ110" s="79" t="s">
        <v>14995</v>
      </c>
      <c r="RKK110" s="79" t="s">
        <v>14995</v>
      </c>
      <c r="RKL110" s="79" t="s">
        <v>14995</v>
      </c>
      <c r="RKM110" s="79" t="s">
        <v>14995</v>
      </c>
      <c r="RKN110" s="79" t="s">
        <v>14995</v>
      </c>
      <c r="RKO110" s="79" t="s">
        <v>14995</v>
      </c>
      <c r="RKP110" s="79" t="s">
        <v>14995</v>
      </c>
      <c r="RKQ110" s="79" t="s">
        <v>14995</v>
      </c>
      <c r="RKR110" s="79" t="s">
        <v>14995</v>
      </c>
      <c r="RKS110" s="79" t="s">
        <v>14995</v>
      </c>
      <c r="RKT110" s="79" t="s">
        <v>14995</v>
      </c>
      <c r="RKU110" s="79" t="s">
        <v>14995</v>
      </c>
      <c r="RKV110" s="79" t="s">
        <v>14995</v>
      </c>
      <c r="RKW110" s="79" t="s">
        <v>14995</v>
      </c>
      <c r="RKX110" s="79" t="s">
        <v>14995</v>
      </c>
      <c r="RKY110" s="79" t="s">
        <v>14995</v>
      </c>
      <c r="RKZ110" s="79" t="s">
        <v>14995</v>
      </c>
      <c r="RLA110" s="79" t="s">
        <v>14995</v>
      </c>
      <c r="RLB110" s="79" t="s">
        <v>14995</v>
      </c>
      <c r="RLC110" s="79" t="s">
        <v>14995</v>
      </c>
      <c r="RLD110" s="79" t="s">
        <v>14995</v>
      </c>
      <c r="RLE110" s="79" t="s">
        <v>14995</v>
      </c>
      <c r="RLF110" s="79" t="s">
        <v>14995</v>
      </c>
      <c r="RLG110" s="79" t="s">
        <v>14995</v>
      </c>
      <c r="RLH110" s="79" t="s">
        <v>14995</v>
      </c>
      <c r="RLI110" s="79" t="s">
        <v>14995</v>
      </c>
      <c r="RLJ110" s="79" t="s">
        <v>14995</v>
      </c>
      <c r="RLK110" s="79" t="s">
        <v>14995</v>
      </c>
      <c r="RLL110" s="79" t="s">
        <v>14995</v>
      </c>
      <c r="RLM110" s="79" t="s">
        <v>14995</v>
      </c>
      <c r="RLN110" s="79" t="s">
        <v>14995</v>
      </c>
      <c r="RLO110" s="79" t="s">
        <v>14995</v>
      </c>
      <c r="RLP110" s="79" t="s">
        <v>14995</v>
      </c>
      <c r="RLQ110" s="79" t="s">
        <v>14995</v>
      </c>
      <c r="RLR110" s="79" t="s">
        <v>14995</v>
      </c>
      <c r="RLS110" s="79" t="s">
        <v>14995</v>
      </c>
      <c r="RLT110" s="79" t="s">
        <v>14995</v>
      </c>
      <c r="RLU110" s="79" t="s">
        <v>14995</v>
      </c>
      <c r="RLV110" s="79" t="s">
        <v>14995</v>
      </c>
      <c r="RLW110" s="79" t="s">
        <v>14995</v>
      </c>
      <c r="RLX110" s="79" t="s">
        <v>14995</v>
      </c>
      <c r="RLY110" s="79" t="s">
        <v>14995</v>
      </c>
      <c r="RLZ110" s="79" t="s">
        <v>14995</v>
      </c>
      <c r="RMA110" s="79" t="s">
        <v>14995</v>
      </c>
      <c r="RMB110" s="79" t="s">
        <v>14995</v>
      </c>
      <c r="RMC110" s="79" t="s">
        <v>14995</v>
      </c>
      <c r="RMD110" s="79" t="s">
        <v>14995</v>
      </c>
      <c r="RME110" s="79" t="s">
        <v>14995</v>
      </c>
      <c r="RMF110" s="79" t="s">
        <v>14995</v>
      </c>
      <c r="RMG110" s="79" t="s">
        <v>14995</v>
      </c>
      <c r="RMH110" s="79" t="s">
        <v>14995</v>
      </c>
      <c r="RMI110" s="79" t="s">
        <v>14995</v>
      </c>
      <c r="RMJ110" s="79" t="s">
        <v>14995</v>
      </c>
      <c r="RMK110" s="79" t="s">
        <v>14995</v>
      </c>
      <c r="RML110" s="79" t="s">
        <v>14995</v>
      </c>
      <c r="RMM110" s="79" t="s">
        <v>14995</v>
      </c>
      <c r="RMN110" s="79" t="s">
        <v>14995</v>
      </c>
      <c r="RMO110" s="79" t="s">
        <v>14995</v>
      </c>
      <c r="RMP110" s="79" t="s">
        <v>14995</v>
      </c>
      <c r="RMQ110" s="79" t="s">
        <v>14995</v>
      </c>
      <c r="RMR110" s="79" t="s">
        <v>14995</v>
      </c>
      <c r="RMS110" s="79" t="s">
        <v>14995</v>
      </c>
      <c r="RMT110" s="79" t="s">
        <v>14995</v>
      </c>
      <c r="RMU110" s="79" t="s">
        <v>14995</v>
      </c>
      <c r="RMV110" s="79" t="s">
        <v>14995</v>
      </c>
      <c r="RMW110" s="79" t="s">
        <v>14995</v>
      </c>
      <c r="RMX110" s="79" t="s">
        <v>14995</v>
      </c>
      <c r="RMY110" s="79" t="s">
        <v>14995</v>
      </c>
      <c r="RMZ110" s="79" t="s">
        <v>14995</v>
      </c>
      <c r="RNA110" s="79" t="s">
        <v>14995</v>
      </c>
      <c r="RNB110" s="79" t="s">
        <v>14995</v>
      </c>
      <c r="RNC110" s="79" t="s">
        <v>14995</v>
      </c>
      <c r="RND110" s="79" t="s">
        <v>14995</v>
      </c>
      <c r="RNE110" s="79" t="s">
        <v>14995</v>
      </c>
      <c r="RNF110" s="79" t="s">
        <v>14995</v>
      </c>
      <c r="RNG110" s="79" t="s">
        <v>14995</v>
      </c>
      <c r="RNH110" s="79" t="s">
        <v>14995</v>
      </c>
      <c r="RNI110" s="79" t="s">
        <v>14995</v>
      </c>
      <c r="RNJ110" s="79" t="s">
        <v>14995</v>
      </c>
      <c r="RNK110" s="79" t="s">
        <v>14995</v>
      </c>
      <c r="RNL110" s="79" t="s">
        <v>14995</v>
      </c>
      <c r="RNM110" s="79" t="s">
        <v>14995</v>
      </c>
      <c r="RNN110" s="79" t="s">
        <v>14995</v>
      </c>
      <c r="RNO110" s="79" t="s">
        <v>14995</v>
      </c>
      <c r="RNP110" s="79" t="s">
        <v>14995</v>
      </c>
      <c r="RNQ110" s="79" t="s">
        <v>14995</v>
      </c>
      <c r="RNR110" s="79" t="s">
        <v>14995</v>
      </c>
      <c r="RNS110" s="79" t="s">
        <v>14995</v>
      </c>
      <c r="RNT110" s="79" t="s">
        <v>14995</v>
      </c>
      <c r="RNU110" s="79" t="s">
        <v>14995</v>
      </c>
      <c r="RNV110" s="79" t="s">
        <v>14995</v>
      </c>
      <c r="RNW110" s="79" t="s">
        <v>14995</v>
      </c>
      <c r="RNX110" s="79" t="s">
        <v>14995</v>
      </c>
      <c r="RNY110" s="79" t="s">
        <v>14995</v>
      </c>
      <c r="RNZ110" s="79" t="s">
        <v>14995</v>
      </c>
      <c r="ROA110" s="79" t="s">
        <v>14995</v>
      </c>
      <c r="ROB110" s="79" t="s">
        <v>14995</v>
      </c>
      <c r="ROC110" s="79" t="s">
        <v>14995</v>
      </c>
      <c r="ROD110" s="79" t="s">
        <v>14995</v>
      </c>
      <c r="ROE110" s="79" t="s">
        <v>14995</v>
      </c>
      <c r="ROF110" s="79" t="s">
        <v>14995</v>
      </c>
      <c r="ROG110" s="79" t="s">
        <v>14995</v>
      </c>
      <c r="ROH110" s="79" t="s">
        <v>14995</v>
      </c>
      <c r="ROI110" s="79" t="s">
        <v>14995</v>
      </c>
      <c r="ROJ110" s="79" t="s">
        <v>14995</v>
      </c>
      <c r="ROK110" s="79" t="s">
        <v>14995</v>
      </c>
      <c r="ROL110" s="79" t="s">
        <v>14995</v>
      </c>
      <c r="ROM110" s="79" t="s">
        <v>14995</v>
      </c>
      <c r="RON110" s="79" t="s">
        <v>14995</v>
      </c>
      <c r="ROO110" s="79" t="s">
        <v>14995</v>
      </c>
      <c r="ROP110" s="79" t="s">
        <v>14995</v>
      </c>
      <c r="ROQ110" s="79" t="s">
        <v>14995</v>
      </c>
      <c r="ROR110" s="79" t="s">
        <v>14995</v>
      </c>
      <c r="ROS110" s="79" t="s">
        <v>14995</v>
      </c>
      <c r="ROT110" s="79" t="s">
        <v>14995</v>
      </c>
      <c r="ROU110" s="79" t="s">
        <v>14995</v>
      </c>
      <c r="ROV110" s="79" t="s">
        <v>14995</v>
      </c>
      <c r="ROW110" s="79" t="s">
        <v>14995</v>
      </c>
      <c r="ROX110" s="79" t="s">
        <v>14995</v>
      </c>
      <c r="ROY110" s="79" t="s">
        <v>14995</v>
      </c>
      <c r="ROZ110" s="79" t="s">
        <v>14995</v>
      </c>
      <c r="RPA110" s="79" t="s">
        <v>14995</v>
      </c>
      <c r="RPB110" s="79" t="s">
        <v>14995</v>
      </c>
      <c r="RPC110" s="79" t="s">
        <v>14995</v>
      </c>
      <c r="RPD110" s="79" t="s">
        <v>14995</v>
      </c>
      <c r="RPE110" s="79" t="s">
        <v>14995</v>
      </c>
      <c r="RPF110" s="79" t="s">
        <v>14995</v>
      </c>
      <c r="RPG110" s="79" t="s">
        <v>14995</v>
      </c>
      <c r="RPH110" s="79" t="s">
        <v>14995</v>
      </c>
      <c r="RPI110" s="79" t="s">
        <v>14995</v>
      </c>
      <c r="RPJ110" s="79" t="s">
        <v>14995</v>
      </c>
      <c r="RPK110" s="79" t="s">
        <v>14995</v>
      </c>
      <c r="RPL110" s="79" t="s">
        <v>14995</v>
      </c>
      <c r="RPM110" s="79" t="s">
        <v>14995</v>
      </c>
      <c r="RPN110" s="79" t="s">
        <v>14995</v>
      </c>
      <c r="RPO110" s="79" t="s">
        <v>14995</v>
      </c>
      <c r="RPP110" s="79" t="s">
        <v>14995</v>
      </c>
      <c r="RPQ110" s="79" t="s">
        <v>14995</v>
      </c>
      <c r="RPR110" s="79" t="s">
        <v>14995</v>
      </c>
      <c r="RPS110" s="79" t="s">
        <v>14995</v>
      </c>
      <c r="RPT110" s="79" t="s">
        <v>14995</v>
      </c>
      <c r="RPU110" s="79" t="s">
        <v>14995</v>
      </c>
      <c r="RPV110" s="79" t="s">
        <v>14995</v>
      </c>
      <c r="RPW110" s="79" t="s">
        <v>14995</v>
      </c>
      <c r="RPX110" s="79" t="s">
        <v>14995</v>
      </c>
      <c r="RPY110" s="79" t="s">
        <v>14995</v>
      </c>
      <c r="RPZ110" s="79" t="s">
        <v>14995</v>
      </c>
      <c r="RQA110" s="79" t="s">
        <v>14995</v>
      </c>
      <c r="RQB110" s="79" t="s">
        <v>14995</v>
      </c>
      <c r="RQC110" s="79" t="s">
        <v>14995</v>
      </c>
      <c r="RQD110" s="79" t="s">
        <v>14995</v>
      </c>
      <c r="RQE110" s="79" t="s">
        <v>14995</v>
      </c>
      <c r="RQF110" s="79" t="s">
        <v>14995</v>
      </c>
      <c r="RQG110" s="79" t="s">
        <v>14995</v>
      </c>
      <c r="RQH110" s="79" t="s">
        <v>14995</v>
      </c>
      <c r="RQI110" s="79" t="s">
        <v>14995</v>
      </c>
      <c r="RQJ110" s="79" t="s">
        <v>14995</v>
      </c>
      <c r="RQK110" s="79" t="s">
        <v>14995</v>
      </c>
      <c r="RQL110" s="79" t="s">
        <v>14995</v>
      </c>
      <c r="RQM110" s="79" t="s">
        <v>14995</v>
      </c>
      <c r="RQN110" s="79" t="s">
        <v>14995</v>
      </c>
      <c r="RQO110" s="79" t="s">
        <v>14995</v>
      </c>
      <c r="RQP110" s="79" t="s">
        <v>14995</v>
      </c>
      <c r="RQQ110" s="79" t="s">
        <v>14995</v>
      </c>
      <c r="RQR110" s="79" t="s">
        <v>14995</v>
      </c>
      <c r="RQS110" s="79" t="s">
        <v>14995</v>
      </c>
      <c r="RQT110" s="79" t="s">
        <v>14995</v>
      </c>
      <c r="RQU110" s="79" t="s">
        <v>14995</v>
      </c>
      <c r="RQV110" s="79" t="s">
        <v>14995</v>
      </c>
      <c r="RQW110" s="79" t="s">
        <v>14995</v>
      </c>
      <c r="RQX110" s="79" t="s">
        <v>14995</v>
      </c>
      <c r="RQY110" s="79" t="s">
        <v>14995</v>
      </c>
      <c r="RQZ110" s="79" t="s">
        <v>14995</v>
      </c>
      <c r="RRA110" s="79" t="s">
        <v>14995</v>
      </c>
      <c r="RRB110" s="79" t="s">
        <v>14995</v>
      </c>
      <c r="RRC110" s="79" t="s">
        <v>14995</v>
      </c>
      <c r="RRD110" s="79" t="s">
        <v>14995</v>
      </c>
      <c r="RRE110" s="79" t="s">
        <v>14995</v>
      </c>
      <c r="RRF110" s="79" t="s">
        <v>14995</v>
      </c>
      <c r="RRG110" s="79" t="s">
        <v>14995</v>
      </c>
      <c r="RRH110" s="79" t="s">
        <v>14995</v>
      </c>
      <c r="RRI110" s="79" t="s">
        <v>14995</v>
      </c>
      <c r="RRJ110" s="79" t="s">
        <v>14995</v>
      </c>
      <c r="RRK110" s="79" t="s">
        <v>14995</v>
      </c>
      <c r="RRL110" s="79" t="s">
        <v>14995</v>
      </c>
      <c r="RRM110" s="79" t="s">
        <v>14995</v>
      </c>
      <c r="RRN110" s="79" t="s">
        <v>14995</v>
      </c>
      <c r="RRO110" s="79" t="s">
        <v>14995</v>
      </c>
      <c r="RRP110" s="79" t="s">
        <v>14995</v>
      </c>
      <c r="RRQ110" s="79" t="s">
        <v>14995</v>
      </c>
      <c r="RRR110" s="79" t="s">
        <v>14995</v>
      </c>
      <c r="RRS110" s="79" t="s">
        <v>14995</v>
      </c>
      <c r="RRT110" s="79" t="s">
        <v>14995</v>
      </c>
      <c r="RRU110" s="79" t="s">
        <v>14995</v>
      </c>
      <c r="RRV110" s="79" t="s">
        <v>14995</v>
      </c>
      <c r="RRW110" s="79" t="s">
        <v>14995</v>
      </c>
      <c r="RRX110" s="79" t="s">
        <v>14995</v>
      </c>
      <c r="RRY110" s="79" t="s">
        <v>14995</v>
      </c>
      <c r="RRZ110" s="79" t="s">
        <v>14995</v>
      </c>
      <c r="RSA110" s="79" t="s">
        <v>14995</v>
      </c>
      <c r="RSB110" s="79" t="s">
        <v>14995</v>
      </c>
      <c r="RSC110" s="79" t="s">
        <v>14995</v>
      </c>
      <c r="RSD110" s="79" t="s">
        <v>14995</v>
      </c>
      <c r="RSE110" s="79" t="s">
        <v>14995</v>
      </c>
      <c r="RSF110" s="79" t="s">
        <v>14995</v>
      </c>
      <c r="RSG110" s="79" t="s">
        <v>14995</v>
      </c>
      <c r="RSH110" s="79" t="s">
        <v>14995</v>
      </c>
      <c r="RSI110" s="79" t="s">
        <v>14995</v>
      </c>
      <c r="RSJ110" s="79" t="s">
        <v>14995</v>
      </c>
      <c r="RSK110" s="79" t="s">
        <v>14995</v>
      </c>
      <c r="RSL110" s="79" t="s">
        <v>14995</v>
      </c>
      <c r="RSM110" s="79" t="s">
        <v>14995</v>
      </c>
      <c r="RSN110" s="79" t="s">
        <v>14995</v>
      </c>
      <c r="RSO110" s="79" t="s">
        <v>14995</v>
      </c>
      <c r="RSP110" s="79" t="s">
        <v>14995</v>
      </c>
      <c r="RSQ110" s="79" t="s">
        <v>14995</v>
      </c>
      <c r="RSR110" s="79" t="s">
        <v>14995</v>
      </c>
      <c r="RSS110" s="79" t="s">
        <v>14995</v>
      </c>
      <c r="RST110" s="79" t="s">
        <v>14995</v>
      </c>
      <c r="RSU110" s="79" t="s">
        <v>14995</v>
      </c>
      <c r="RSV110" s="79" t="s">
        <v>14995</v>
      </c>
      <c r="RSW110" s="79" t="s">
        <v>14995</v>
      </c>
      <c r="RSX110" s="79" t="s">
        <v>14995</v>
      </c>
      <c r="RSY110" s="79" t="s">
        <v>14995</v>
      </c>
      <c r="RSZ110" s="79" t="s">
        <v>14995</v>
      </c>
      <c r="RTA110" s="79" t="s">
        <v>14995</v>
      </c>
      <c r="RTB110" s="79" t="s">
        <v>14995</v>
      </c>
      <c r="RTC110" s="79" t="s">
        <v>14995</v>
      </c>
      <c r="RTD110" s="79" t="s">
        <v>14995</v>
      </c>
      <c r="RTE110" s="79" t="s">
        <v>14995</v>
      </c>
      <c r="RTF110" s="79" t="s">
        <v>14995</v>
      </c>
      <c r="RTG110" s="79" t="s">
        <v>14995</v>
      </c>
      <c r="RTH110" s="79" t="s">
        <v>14995</v>
      </c>
      <c r="RTI110" s="79" t="s">
        <v>14995</v>
      </c>
      <c r="RTJ110" s="79" t="s">
        <v>14995</v>
      </c>
      <c r="RTK110" s="79" t="s">
        <v>14995</v>
      </c>
      <c r="RTL110" s="79" t="s">
        <v>14995</v>
      </c>
      <c r="RTM110" s="79" t="s">
        <v>14995</v>
      </c>
      <c r="RTN110" s="79" t="s">
        <v>14995</v>
      </c>
      <c r="RTO110" s="79" t="s">
        <v>14995</v>
      </c>
      <c r="RTP110" s="79" t="s">
        <v>14995</v>
      </c>
      <c r="RTQ110" s="79" t="s">
        <v>14995</v>
      </c>
      <c r="RTR110" s="79" t="s">
        <v>14995</v>
      </c>
      <c r="RTS110" s="79" t="s">
        <v>14995</v>
      </c>
      <c r="RTT110" s="79" t="s">
        <v>14995</v>
      </c>
      <c r="RTU110" s="79" t="s">
        <v>14995</v>
      </c>
      <c r="RTV110" s="79" t="s">
        <v>14995</v>
      </c>
      <c r="RTW110" s="79" t="s">
        <v>14995</v>
      </c>
      <c r="RTX110" s="79" t="s">
        <v>14995</v>
      </c>
      <c r="RTY110" s="79" t="s">
        <v>14995</v>
      </c>
      <c r="RTZ110" s="79" t="s">
        <v>14995</v>
      </c>
      <c r="RUA110" s="79" t="s">
        <v>14995</v>
      </c>
      <c r="RUB110" s="79" t="s">
        <v>14995</v>
      </c>
      <c r="RUC110" s="79" t="s">
        <v>14995</v>
      </c>
      <c r="RUD110" s="79" t="s">
        <v>14995</v>
      </c>
      <c r="RUE110" s="79" t="s">
        <v>14995</v>
      </c>
      <c r="RUF110" s="79" t="s">
        <v>14995</v>
      </c>
      <c r="RUG110" s="79" t="s">
        <v>14995</v>
      </c>
      <c r="RUH110" s="79" t="s">
        <v>14995</v>
      </c>
      <c r="RUI110" s="79" t="s">
        <v>14995</v>
      </c>
      <c r="RUJ110" s="79" t="s">
        <v>14995</v>
      </c>
      <c r="RUK110" s="79" t="s">
        <v>14995</v>
      </c>
      <c r="RUL110" s="79" t="s">
        <v>14995</v>
      </c>
      <c r="RUM110" s="79" t="s">
        <v>14995</v>
      </c>
      <c r="RUN110" s="79" t="s">
        <v>14995</v>
      </c>
      <c r="RUO110" s="79" t="s">
        <v>14995</v>
      </c>
      <c r="RUP110" s="79" t="s">
        <v>14995</v>
      </c>
      <c r="RUQ110" s="79" t="s">
        <v>14995</v>
      </c>
      <c r="RUR110" s="79" t="s">
        <v>14995</v>
      </c>
      <c r="RUS110" s="79" t="s">
        <v>14995</v>
      </c>
      <c r="RUT110" s="79" t="s">
        <v>14995</v>
      </c>
      <c r="RUU110" s="79" t="s">
        <v>14995</v>
      </c>
      <c r="RUV110" s="79" t="s">
        <v>14995</v>
      </c>
      <c r="RUW110" s="79" t="s">
        <v>14995</v>
      </c>
      <c r="RUX110" s="79" t="s">
        <v>14995</v>
      </c>
      <c r="RUY110" s="79" t="s">
        <v>14995</v>
      </c>
      <c r="RUZ110" s="79" t="s">
        <v>14995</v>
      </c>
      <c r="RVA110" s="79" t="s">
        <v>14995</v>
      </c>
      <c r="RVB110" s="79" t="s">
        <v>14995</v>
      </c>
      <c r="RVC110" s="79" t="s">
        <v>14995</v>
      </c>
      <c r="RVD110" s="79" t="s">
        <v>14995</v>
      </c>
      <c r="RVE110" s="79" t="s">
        <v>14995</v>
      </c>
      <c r="RVF110" s="79" t="s">
        <v>14995</v>
      </c>
      <c r="RVG110" s="79" t="s">
        <v>14995</v>
      </c>
      <c r="RVH110" s="79" t="s">
        <v>14995</v>
      </c>
      <c r="RVI110" s="79" t="s">
        <v>14995</v>
      </c>
      <c r="RVJ110" s="79" t="s">
        <v>14995</v>
      </c>
      <c r="RVK110" s="79" t="s">
        <v>14995</v>
      </c>
      <c r="RVL110" s="79" t="s">
        <v>14995</v>
      </c>
      <c r="RVM110" s="79" t="s">
        <v>14995</v>
      </c>
      <c r="RVN110" s="79" t="s">
        <v>14995</v>
      </c>
      <c r="RVO110" s="79" t="s">
        <v>14995</v>
      </c>
      <c r="RVP110" s="79" t="s">
        <v>14995</v>
      </c>
      <c r="RVQ110" s="79" t="s">
        <v>14995</v>
      </c>
      <c r="RVR110" s="79" t="s">
        <v>14995</v>
      </c>
      <c r="RVS110" s="79" t="s">
        <v>14995</v>
      </c>
      <c r="RVT110" s="79" t="s">
        <v>14995</v>
      </c>
      <c r="RVU110" s="79" t="s">
        <v>14995</v>
      </c>
      <c r="RVV110" s="79" t="s">
        <v>14995</v>
      </c>
      <c r="RVW110" s="79" t="s">
        <v>14995</v>
      </c>
      <c r="RVX110" s="79" t="s">
        <v>14995</v>
      </c>
      <c r="RVY110" s="79" t="s">
        <v>14995</v>
      </c>
      <c r="RVZ110" s="79" t="s">
        <v>14995</v>
      </c>
      <c r="RWA110" s="79" t="s">
        <v>14995</v>
      </c>
      <c r="RWB110" s="79" t="s">
        <v>14995</v>
      </c>
      <c r="RWC110" s="79" t="s">
        <v>14995</v>
      </c>
      <c r="RWD110" s="79" t="s">
        <v>14995</v>
      </c>
      <c r="RWE110" s="79" t="s">
        <v>14995</v>
      </c>
      <c r="RWF110" s="79" t="s">
        <v>14995</v>
      </c>
      <c r="RWG110" s="79" t="s">
        <v>14995</v>
      </c>
      <c r="RWH110" s="79" t="s">
        <v>14995</v>
      </c>
      <c r="RWI110" s="79" t="s">
        <v>14995</v>
      </c>
      <c r="RWJ110" s="79" t="s">
        <v>14995</v>
      </c>
      <c r="RWK110" s="79" t="s">
        <v>14995</v>
      </c>
      <c r="RWL110" s="79" t="s">
        <v>14995</v>
      </c>
      <c r="RWM110" s="79" t="s">
        <v>14995</v>
      </c>
      <c r="RWN110" s="79" t="s">
        <v>14995</v>
      </c>
      <c r="RWO110" s="79" t="s">
        <v>14995</v>
      </c>
      <c r="RWP110" s="79" t="s">
        <v>14995</v>
      </c>
      <c r="RWQ110" s="79" t="s">
        <v>14995</v>
      </c>
      <c r="RWR110" s="79" t="s">
        <v>14995</v>
      </c>
      <c r="RWS110" s="79" t="s">
        <v>14995</v>
      </c>
      <c r="RWT110" s="79" t="s">
        <v>14995</v>
      </c>
      <c r="RWU110" s="79" t="s">
        <v>14995</v>
      </c>
      <c r="RWV110" s="79" t="s">
        <v>14995</v>
      </c>
      <c r="RWW110" s="79" t="s">
        <v>14995</v>
      </c>
      <c r="RWX110" s="79" t="s">
        <v>14995</v>
      </c>
      <c r="RWY110" s="79" t="s">
        <v>14995</v>
      </c>
      <c r="RWZ110" s="79" t="s">
        <v>14995</v>
      </c>
      <c r="RXA110" s="79" t="s">
        <v>14995</v>
      </c>
      <c r="RXB110" s="79" t="s">
        <v>14995</v>
      </c>
      <c r="RXC110" s="79" t="s">
        <v>14995</v>
      </c>
      <c r="RXD110" s="79" t="s">
        <v>14995</v>
      </c>
      <c r="RXE110" s="79" t="s">
        <v>14995</v>
      </c>
      <c r="RXF110" s="79" t="s">
        <v>14995</v>
      </c>
      <c r="RXG110" s="79" t="s">
        <v>14995</v>
      </c>
      <c r="RXH110" s="79" t="s">
        <v>14995</v>
      </c>
      <c r="RXI110" s="79" t="s">
        <v>14995</v>
      </c>
      <c r="RXJ110" s="79" t="s">
        <v>14995</v>
      </c>
      <c r="RXK110" s="79" t="s">
        <v>14995</v>
      </c>
      <c r="RXL110" s="79" t="s">
        <v>14995</v>
      </c>
      <c r="RXM110" s="79" t="s">
        <v>14995</v>
      </c>
      <c r="RXN110" s="79" t="s">
        <v>14995</v>
      </c>
      <c r="RXO110" s="79" t="s">
        <v>14995</v>
      </c>
      <c r="RXP110" s="79" t="s">
        <v>14995</v>
      </c>
      <c r="RXQ110" s="79" t="s">
        <v>14995</v>
      </c>
      <c r="RXR110" s="79" t="s">
        <v>14995</v>
      </c>
      <c r="RXS110" s="79" t="s">
        <v>14995</v>
      </c>
      <c r="RXT110" s="79" t="s">
        <v>14995</v>
      </c>
      <c r="RXU110" s="79" t="s">
        <v>14995</v>
      </c>
      <c r="RXV110" s="79" t="s">
        <v>14995</v>
      </c>
      <c r="RXW110" s="79" t="s">
        <v>14995</v>
      </c>
      <c r="RXX110" s="79" t="s">
        <v>14995</v>
      </c>
      <c r="RXY110" s="79" t="s">
        <v>14995</v>
      </c>
      <c r="RXZ110" s="79" t="s">
        <v>14995</v>
      </c>
      <c r="RYA110" s="79" t="s">
        <v>14995</v>
      </c>
      <c r="RYB110" s="79" t="s">
        <v>14995</v>
      </c>
      <c r="RYC110" s="79" t="s">
        <v>14995</v>
      </c>
      <c r="RYD110" s="79" t="s">
        <v>14995</v>
      </c>
      <c r="RYE110" s="79" t="s">
        <v>14995</v>
      </c>
      <c r="RYF110" s="79" t="s">
        <v>14995</v>
      </c>
      <c r="RYG110" s="79" t="s">
        <v>14995</v>
      </c>
      <c r="RYH110" s="79" t="s">
        <v>14995</v>
      </c>
      <c r="RYI110" s="79" t="s">
        <v>14995</v>
      </c>
      <c r="RYJ110" s="79" t="s">
        <v>14995</v>
      </c>
      <c r="RYK110" s="79" t="s">
        <v>14995</v>
      </c>
      <c r="RYL110" s="79" t="s">
        <v>14995</v>
      </c>
      <c r="RYM110" s="79" t="s">
        <v>14995</v>
      </c>
      <c r="RYN110" s="79" t="s">
        <v>14995</v>
      </c>
      <c r="RYO110" s="79" t="s">
        <v>14995</v>
      </c>
      <c r="RYP110" s="79" t="s">
        <v>14995</v>
      </c>
      <c r="RYQ110" s="79" t="s">
        <v>14995</v>
      </c>
      <c r="RYR110" s="79" t="s">
        <v>14995</v>
      </c>
      <c r="RYS110" s="79" t="s">
        <v>14995</v>
      </c>
      <c r="RYT110" s="79" t="s">
        <v>14995</v>
      </c>
      <c r="RYU110" s="79" t="s">
        <v>14995</v>
      </c>
      <c r="RYV110" s="79" t="s">
        <v>14995</v>
      </c>
      <c r="RYW110" s="79" t="s">
        <v>14995</v>
      </c>
      <c r="RYX110" s="79" t="s">
        <v>14995</v>
      </c>
      <c r="RYY110" s="79" t="s">
        <v>14995</v>
      </c>
      <c r="RYZ110" s="79" t="s">
        <v>14995</v>
      </c>
      <c r="RZA110" s="79" t="s">
        <v>14995</v>
      </c>
      <c r="RZB110" s="79" t="s">
        <v>14995</v>
      </c>
      <c r="RZC110" s="79" t="s">
        <v>14995</v>
      </c>
      <c r="RZD110" s="79" t="s">
        <v>14995</v>
      </c>
      <c r="RZE110" s="79" t="s">
        <v>14995</v>
      </c>
      <c r="RZF110" s="79" t="s">
        <v>14995</v>
      </c>
      <c r="RZG110" s="79" t="s">
        <v>14995</v>
      </c>
      <c r="RZH110" s="79" t="s">
        <v>14995</v>
      </c>
      <c r="RZI110" s="79" t="s">
        <v>14995</v>
      </c>
      <c r="RZJ110" s="79" t="s">
        <v>14995</v>
      </c>
      <c r="RZK110" s="79" t="s">
        <v>14995</v>
      </c>
      <c r="RZL110" s="79" t="s">
        <v>14995</v>
      </c>
      <c r="RZM110" s="79" t="s">
        <v>14995</v>
      </c>
      <c r="RZN110" s="79" t="s">
        <v>14995</v>
      </c>
      <c r="RZO110" s="79" t="s">
        <v>14995</v>
      </c>
      <c r="RZP110" s="79" t="s">
        <v>14995</v>
      </c>
      <c r="RZQ110" s="79" t="s">
        <v>14995</v>
      </c>
      <c r="RZR110" s="79" t="s">
        <v>14995</v>
      </c>
      <c r="RZS110" s="79" t="s">
        <v>14995</v>
      </c>
      <c r="RZT110" s="79" t="s">
        <v>14995</v>
      </c>
      <c r="RZU110" s="79" t="s">
        <v>14995</v>
      </c>
      <c r="RZV110" s="79" t="s">
        <v>14995</v>
      </c>
      <c r="RZW110" s="79" t="s">
        <v>14995</v>
      </c>
      <c r="RZX110" s="79" t="s">
        <v>14995</v>
      </c>
      <c r="RZY110" s="79" t="s">
        <v>14995</v>
      </c>
      <c r="RZZ110" s="79" t="s">
        <v>14995</v>
      </c>
      <c r="SAA110" s="79" t="s">
        <v>14995</v>
      </c>
      <c r="SAB110" s="79" t="s">
        <v>14995</v>
      </c>
      <c r="SAC110" s="79" t="s">
        <v>14995</v>
      </c>
      <c r="SAD110" s="79" t="s">
        <v>14995</v>
      </c>
      <c r="SAE110" s="79" t="s">
        <v>14995</v>
      </c>
      <c r="SAF110" s="79" t="s">
        <v>14995</v>
      </c>
      <c r="SAG110" s="79" t="s">
        <v>14995</v>
      </c>
      <c r="SAH110" s="79" t="s">
        <v>14995</v>
      </c>
      <c r="SAI110" s="79" t="s">
        <v>14995</v>
      </c>
      <c r="SAJ110" s="79" t="s">
        <v>14995</v>
      </c>
      <c r="SAK110" s="79" t="s">
        <v>14995</v>
      </c>
      <c r="SAL110" s="79" t="s">
        <v>14995</v>
      </c>
      <c r="SAM110" s="79" t="s">
        <v>14995</v>
      </c>
      <c r="SAN110" s="79" t="s">
        <v>14995</v>
      </c>
      <c r="SAO110" s="79" t="s">
        <v>14995</v>
      </c>
      <c r="SAP110" s="79" t="s">
        <v>14995</v>
      </c>
      <c r="SAQ110" s="79" t="s">
        <v>14995</v>
      </c>
      <c r="SAR110" s="79" t="s">
        <v>14995</v>
      </c>
      <c r="SAS110" s="79" t="s">
        <v>14995</v>
      </c>
      <c r="SAT110" s="79" t="s">
        <v>14995</v>
      </c>
      <c r="SAU110" s="79" t="s">
        <v>14995</v>
      </c>
      <c r="SAV110" s="79" t="s">
        <v>14995</v>
      </c>
      <c r="SAW110" s="79" t="s">
        <v>14995</v>
      </c>
      <c r="SAX110" s="79" t="s">
        <v>14995</v>
      </c>
      <c r="SAY110" s="79" t="s">
        <v>14995</v>
      </c>
      <c r="SAZ110" s="79" t="s">
        <v>14995</v>
      </c>
      <c r="SBA110" s="79" t="s">
        <v>14995</v>
      </c>
      <c r="SBB110" s="79" t="s">
        <v>14995</v>
      </c>
      <c r="SBC110" s="79" t="s">
        <v>14995</v>
      </c>
      <c r="SBD110" s="79" t="s">
        <v>14995</v>
      </c>
      <c r="SBE110" s="79" t="s">
        <v>14995</v>
      </c>
      <c r="SBF110" s="79" t="s">
        <v>14995</v>
      </c>
      <c r="SBG110" s="79" t="s">
        <v>14995</v>
      </c>
      <c r="SBH110" s="79" t="s">
        <v>14995</v>
      </c>
      <c r="SBI110" s="79" t="s">
        <v>14995</v>
      </c>
      <c r="SBJ110" s="79" t="s">
        <v>14995</v>
      </c>
      <c r="SBK110" s="79" t="s">
        <v>14995</v>
      </c>
      <c r="SBL110" s="79" t="s">
        <v>14995</v>
      </c>
      <c r="SBM110" s="79" t="s">
        <v>14995</v>
      </c>
      <c r="SBN110" s="79" t="s">
        <v>14995</v>
      </c>
      <c r="SBO110" s="79" t="s">
        <v>14995</v>
      </c>
      <c r="SBP110" s="79" t="s">
        <v>14995</v>
      </c>
      <c r="SBQ110" s="79" t="s">
        <v>14995</v>
      </c>
      <c r="SBR110" s="79" t="s">
        <v>14995</v>
      </c>
      <c r="SBS110" s="79" t="s">
        <v>14995</v>
      </c>
      <c r="SBT110" s="79" t="s">
        <v>14995</v>
      </c>
      <c r="SBU110" s="79" t="s">
        <v>14995</v>
      </c>
      <c r="SBV110" s="79" t="s">
        <v>14995</v>
      </c>
      <c r="SBW110" s="79" t="s">
        <v>14995</v>
      </c>
      <c r="SBX110" s="79" t="s">
        <v>14995</v>
      </c>
      <c r="SBY110" s="79" t="s">
        <v>14995</v>
      </c>
      <c r="SBZ110" s="79" t="s">
        <v>14995</v>
      </c>
      <c r="SCA110" s="79" t="s">
        <v>14995</v>
      </c>
      <c r="SCB110" s="79" t="s">
        <v>14995</v>
      </c>
      <c r="SCC110" s="79" t="s">
        <v>14995</v>
      </c>
      <c r="SCD110" s="79" t="s">
        <v>14995</v>
      </c>
      <c r="SCE110" s="79" t="s">
        <v>14995</v>
      </c>
      <c r="SCF110" s="79" t="s">
        <v>14995</v>
      </c>
      <c r="SCG110" s="79" t="s">
        <v>14995</v>
      </c>
      <c r="SCH110" s="79" t="s">
        <v>14995</v>
      </c>
      <c r="SCI110" s="79" t="s">
        <v>14995</v>
      </c>
      <c r="SCJ110" s="79" t="s">
        <v>14995</v>
      </c>
      <c r="SCK110" s="79" t="s">
        <v>14995</v>
      </c>
      <c r="SCL110" s="79" t="s">
        <v>14995</v>
      </c>
      <c r="SCM110" s="79" t="s">
        <v>14995</v>
      </c>
      <c r="SCN110" s="79" t="s">
        <v>14995</v>
      </c>
      <c r="SCO110" s="79" t="s">
        <v>14995</v>
      </c>
      <c r="SCP110" s="79" t="s">
        <v>14995</v>
      </c>
      <c r="SCQ110" s="79" t="s">
        <v>14995</v>
      </c>
      <c r="SCR110" s="79" t="s">
        <v>14995</v>
      </c>
      <c r="SCS110" s="79" t="s">
        <v>14995</v>
      </c>
      <c r="SCT110" s="79" t="s">
        <v>14995</v>
      </c>
      <c r="SCU110" s="79" t="s">
        <v>14995</v>
      </c>
      <c r="SCV110" s="79" t="s">
        <v>14995</v>
      </c>
      <c r="SCW110" s="79" t="s">
        <v>14995</v>
      </c>
      <c r="SCX110" s="79" t="s">
        <v>14995</v>
      </c>
      <c r="SCY110" s="79" t="s">
        <v>14995</v>
      </c>
      <c r="SCZ110" s="79" t="s">
        <v>14995</v>
      </c>
      <c r="SDA110" s="79" t="s">
        <v>14995</v>
      </c>
      <c r="SDB110" s="79" t="s">
        <v>14995</v>
      </c>
      <c r="SDC110" s="79" t="s">
        <v>14995</v>
      </c>
      <c r="SDD110" s="79" t="s">
        <v>14995</v>
      </c>
      <c r="SDE110" s="79" t="s">
        <v>14995</v>
      </c>
      <c r="SDF110" s="79" t="s">
        <v>14995</v>
      </c>
      <c r="SDG110" s="79" t="s">
        <v>14995</v>
      </c>
      <c r="SDH110" s="79" t="s">
        <v>14995</v>
      </c>
      <c r="SDI110" s="79" t="s">
        <v>14995</v>
      </c>
      <c r="SDJ110" s="79" t="s">
        <v>14995</v>
      </c>
      <c r="SDK110" s="79" t="s">
        <v>14995</v>
      </c>
      <c r="SDL110" s="79" t="s">
        <v>14995</v>
      </c>
      <c r="SDM110" s="79" t="s">
        <v>14995</v>
      </c>
      <c r="SDN110" s="79" t="s">
        <v>14995</v>
      </c>
      <c r="SDO110" s="79" t="s">
        <v>14995</v>
      </c>
      <c r="SDP110" s="79" t="s">
        <v>14995</v>
      </c>
      <c r="SDQ110" s="79" t="s">
        <v>14995</v>
      </c>
      <c r="SDR110" s="79" t="s">
        <v>14995</v>
      </c>
      <c r="SDS110" s="79" t="s">
        <v>14995</v>
      </c>
      <c r="SDT110" s="79" t="s">
        <v>14995</v>
      </c>
      <c r="SDU110" s="79" t="s">
        <v>14995</v>
      </c>
      <c r="SDV110" s="79" t="s">
        <v>14995</v>
      </c>
      <c r="SDW110" s="79" t="s">
        <v>14995</v>
      </c>
      <c r="SDX110" s="79" t="s">
        <v>14995</v>
      </c>
      <c r="SDY110" s="79" t="s">
        <v>14995</v>
      </c>
      <c r="SDZ110" s="79" t="s">
        <v>14995</v>
      </c>
      <c r="SEA110" s="79" t="s">
        <v>14995</v>
      </c>
      <c r="SEB110" s="79" t="s">
        <v>14995</v>
      </c>
      <c r="SEC110" s="79" t="s">
        <v>14995</v>
      </c>
      <c r="SED110" s="79" t="s">
        <v>14995</v>
      </c>
      <c r="SEE110" s="79" t="s">
        <v>14995</v>
      </c>
      <c r="SEF110" s="79" t="s">
        <v>14995</v>
      </c>
      <c r="SEG110" s="79" t="s">
        <v>14995</v>
      </c>
      <c r="SEH110" s="79" t="s">
        <v>14995</v>
      </c>
      <c r="SEI110" s="79" t="s">
        <v>14995</v>
      </c>
      <c r="SEJ110" s="79" t="s">
        <v>14995</v>
      </c>
      <c r="SEK110" s="79" t="s">
        <v>14995</v>
      </c>
      <c r="SEL110" s="79" t="s">
        <v>14995</v>
      </c>
      <c r="SEM110" s="79" t="s">
        <v>14995</v>
      </c>
      <c r="SEN110" s="79" t="s">
        <v>14995</v>
      </c>
      <c r="SEO110" s="79" t="s">
        <v>14995</v>
      </c>
      <c r="SEP110" s="79" t="s">
        <v>14995</v>
      </c>
      <c r="SEQ110" s="79" t="s">
        <v>14995</v>
      </c>
      <c r="SER110" s="79" t="s">
        <v>14995</v>
      </c>
      <c r="SES110" s="79" t="s">
        <v>14995</v>
      </c>
      <c r="SET110" s="79" t="s">
        <v>14995</v>
      </c>
      <c r="SEU110" s="79" t="s">
        <v>14995</v>
      </c>
      <c r="SEV110" s="79" t="s">
        <v>14995</v>
      </c>
      <c r="SEW110" s="79" t="s">
        <v>14995</v>
      </c>
      <c r="SEX110" s="79" t="s">
        <v>14995</v>
      </c>
      <c r="SEY110" s="79" t="s">
        <v>14995</v>
      </c>
      <c r="SEZ110" s="79" t="s">
        <v>14995</v>
      </c>
      <c r="SFA110" s="79" t="s">
        <v>14995</v>
      </c>
      <c r="SFB110" s="79" t="s">
        <v>14995</v>
      </c>
      <c r="SFC110" s="79" t="s">
        <v>14995</v>
      </c>
      <c r="SFD110" s="79" t="s">
        <v>14995</v>
      </c>
      <c r="SFE110" s="79" t="s">
        <v>14995</v>
      </c>
      <c r="SFF110" s="79" t="s">
        <v>14995</v>
      </c>
      <c r="SFG110" s="79" t="s">
        <v>14995</v>
      </c>
      <c r="SFH110" s="79" t="s">
        <v>14995</v>
      </c>
      <c r="SFI110" s="79" t="s">
        <v>14995</v>
      </c>
      <c r="SFJ110" s="79" t="s">
        <v>14995</v>
      </c>
      <c r="SFK110" s="79" t="s">
        <v>14995</v>
      </c>
      <c r="SFL110" s="79" t="s">
        <v>14995</v>
      </c>
      <c r="SFM110" s="79" t="s">
        <v>14995</v>
      </c>
      <c r="SFN110" s="79" t="s">
        <v>14995</v>
      </c>
      <c r="SFO110" s="79" t="s">
        <v>14995</v>
      </c>
      <c r="SFP110" s="79" t="s">
        <v>14995</v>
      </c>
      <c r="SFQ110" s="79" t="s">
        <v>14995</v>
      </c>
      <c r="SFR110" s="79" t="s">
        <v>14995</v>
      </c>
      <c r="SFS110" s="79" t="s">
        <v>14995</v>
      </c>
      <c r="SFT110" s="79" t="s">
        <v>14995</v>
      </c>
      <c r="SFU110" s="79" t="s">
        <v>14995</v>
      </c>
      <c r="SFV110" s="79" t="s">
        <v>14995</v>
      </c>
      <c r="SFW110" s="79" t="s">
        <v>14995</v>
      </c>
      <c r="SFX110" s="79" t="s">
        <v>14995</v>
      </c>
      <c r="SFY110" s="79" t="s">
        <v>14995</v>
      </c>
      <c r="SFZ110" s="79" t="s">
        <v>14995</v>
      </c>
      <c r="SGA110" s="79" t="s">
        <v>14995</v>
      </c>
      <c r="SGB110" s="79" t="s">
        <v>14995</v>
      </c>
      <c r="SGC110" s="79" t="s">
        <v>14995</v>
      </c>
      <c r="SGD110" s="79" t="s">
        <v>14995</v>
      </c>
      <c r="SGE110" s="79" t="s">
        <v>14995</v>
      </c>
      <c r="SGF110" s="79" t="s">
        <v>14995</v>
      </c>
      <c r="SGG110" s="79" t="s">
        <v>14995</v>
      </c>
      <c r="SGH110" s="79" t="s">
        <v>14995</v>
      </c>
      <c r="SGI110" s="79" t="s">
        <v>14995</v>
      </c>
      <c r="SGJ110" s="79" t="s">
        <v>14995</v>
      </c>
      <c r="SGK110" s="79" t="s">
        <v>14995</v>
      </c>
      <c r="SGL110" s="79" t="s">
        <v>14995</v>
      </c>
      <c r="SGM110" s="79" t="s">
        <v>14995</v>
      </c>
      <c r="SGN110" s="79" t="s">
        <v>14995</v>
      </c>
      <c r="SGO110" s="79" t="s">
        <v>14995</v>
      </c>
      <c r="SGP110" s="79" t="s">
        <v>14995</v>
      </c>
      <c r="SGQ110" s="79" t="s">
        <v>14995</v>
      </c>
      <c r="SGR110" s="79" t="s">
        <v>14995</v>
      </c>
      <c r="SGS110" s="79" t="s">
        <v>14995</v>
      </c>
      <c r="SGT110" s="79" t="s">
        <v>14995</v>
      </c>
      <c r="SGU110" s="79" t="s">
        <v>14995</v>
      </c>
      <c r="SGV110" s="79" t="s">
        <v>14995</v>
      </c>
      <c r="SGW110" s="79" t="s">
        <v>14995</v>
      </c>
      <c r="SGX110" s="79" t="s">
        <v>14995</v>
      </c>
      <c r="SGY110" s="79" t="s">
        <v>14995</v>
      </c>
      <c r="SGZ110" s="79" t="s">
        <v>14995</v>
      </c>
      <c r="SHA110" s="79" t="s">
        <v>14995</v>
      </c>
      <c r="SHB110" s="79" t="s">
        <v>14995</v>
      </c>
      <c r="SHC110" s="79" t="s">
        <v>14995</v>
      </c>
      <c r="SHD110" s="79" t="s">
        <v>14995</v>
      </c>
      <c r="SHE110" s="79" t="s">
        <v>14995</v>
      </c>
      <c r="SHF110" s="79" t="s">
        <v>14995</v>
      </c>
      <c r="SHG110" s="79" t="s">
        <v>14995</v>
      </c>
      <c r="SHH110" s="79" t="s">
        <v>14995</v>
      </c>
      <c r="SHI110" s="79" t="s">
        <v>14995</v>
      </c>
      <c r="SHJ110" s="79" t="s">
        <v>14995</v>
      </c>
      <c r="SHK110" s="79" t="s">
        <v>14995</v>
      </c>
      <c r="SHL110" s="79" t="s">
        <v>14995</v>
      </c>
      <c r="SHM110" s="79" t="s">
        <v>14995</v>
      </c>
      <c r="SHN110" s="79" t="s">
        <v>14995</v>
      </c>
      <c r="SHO110" s="79" t="s">
        <v>14995</v>
      </c>
      <c r="SHP110" s="79" t="s">
        <v>14995</v>
      </c>
      <c r="SHQ110" s="79" t="s">
        <v>14995</v>
      </c>
      <c r="SHR110" s="79" t="s">
        <v>14995</v>
      </c>
      <c r="SHS110" s="79" t="s">
        <v>14995</v>
      </c>
      <c r="SHT110" s="79" t="s">
        <v>14995</v>
      </c>
      <c r="SHU110" s="79" t="s">
        <v>14995</v>
      </c>
      <c r="SHV110" s="79" t="s">
        <v>14995</v>
      </c>
      <c r="SHW110" s="79" t="s">
        <v>14995</v>
      </c>
      <c r="SHX110" s="79" t="s">
        <v>14995</v>
      </c>
      <c r="SHY110" s="79" t="s">
        <v>14995</v>
      </c>
      <c r="SHZ110" s="79" t="s">
        <v>14995</v>
      </c>
      <c r="SIA110" s="79" t="s">
        <v>14995</v>
      </c>
      <c r="SIB110" s="79" t="s">
        <v>14995</v>
      </c>
      <c r="SIC110" s="79" t="s">
        <v>14995</v>
      </c>
      <c r="SID110" s="79" t="s">
        <v>14995</v>
      </c>
      <c r="SIE110" s="79" t="s">
        <v>14995</v>
      </c>
      <c r="SIF110" s="79" t="s">
        <v>14995</v>
      </c>
      <c r="SIG110" s="79" t="s">
        <v>14995</v>
      </c>
      <c r="SIH110" s="79" t="s">
        <v>14995</v>
      </c>
      <c r="SII110" s="79" t="s">
        <v>14995</v>
      </c>
      <c r="SIJ110" s="79" t="s">
        <v>14995</v>
      </c>
      <c r="SIK110" s="79" t="s">
        <v>14995</v>
      </c>
      <c r="SIL110" s="79" t="s">
        <v>14995</v>
      </c>
      <c r="SIM110" s="79" t="s">
        <v>14995</v>
      </c>
      <c r="SIN110" s="79" t="s">
        <v>14995</v>
      </c>
      <c r="SIO110" s="79" t="s">
        <v>14995</v>
      </c>
      <c r="SIP110" s="79" t="s">
        <v>14995</v>
      </c>
      <c r="SIQ110" s="79" t="s">
        <v>14995</v>
      </c>
      <c r="SIR110" s="79" t="s">
        <v>14995</v>
      </c>
      <c r="SIS110" s="79" t="s">
        <v>14995</v>
      </c>
      <c r="SIT110" s="79" t="s">
        <v>14995</v>
      </c>
      <c r="SIU110" s="79" t="s">
        <v>14995</v>
      </c>
      <c r="SIV110" s="79" t="s">
        <v>14995</v>
      </c>
      <c r="SIW110" s="79" t="s">
        <v>14995</v>
      </c>
      <c r="SIX110" s="79" t="s">
        <v>14995</v>
      </c>
      <c r="SIY110" s="79" t="s">
        <v>14995</v>
      </c>
      <c r="SIZ110" s="79" t="s">
        <v>14995</v>
      </c>
      <c r="SJA110" s="79" t="s">
        <v>14995</v>
      </c>
      <c r="SJB110" s="79" t="s">
        <v>14995</v>
      </c>
      <c r="SJC110" s="79" t="s">
        <v>14995</v>
      </c>
      <c r="SJD110" s="79" t="s">
        <v>14995</v>
      </c>
      <c r="SJE110" s="79" t="s">
        <v>14995</v>
      </c>
      <c r="SJF110" s="79" t="s">
        <v>14995</v>
      </c>
      <c r="SJG110" s="79" t="s">
        <v>14995</v>
      </c>
      <c r="SJH110" s="79" t="s">
        <v>14995</v>
      </c>
      <c r="SJI110" s="79" t="s">
        <v>14995</v>
      </c>
      <c r="SJJ110" s="79" t="s">
        <v>14995</v>
      </c>
      <c r="SJK110" s="79" t="s">
        <v>14995</v>
      </c>
      <c r="SJL110" s="79" t="s">
        <v>14995</v>
      </c>
      <c r="SJM110" s="79" t="s">
        <v>14995</v>
      </c>
      <c r="SJN110" s="79" t="s">
        <v>14995</v>
      </c>
      <c r="SJO110" s="79" t="s">
        <v>14995</v>
      </c>
      <c r="SJP110" s="79" t="s">
        <v>14995</v>
      </c>
      <c r="SJQ110" s="79" t="s">
        <v>14995</v>
      </c>
      <c r="SJR110" s="79" t="s">
        <v>14995</v>
      </c>
      <c r="SJS110" s="79" t="s">
        <v>14995</v>
      </c>
      <c r="SJT110" s="79" t="s">
        <v>14995</v>
      </c>
      <c r="SJU110" s="79" t="s">
        <v>14995</v>
      </c>
      <c r="SJV110" s="79" t="s">
        <v>14995</v>
      </c>
      <c r="SJW110" s="79" t="s">
        <v>14995</v>
      </c>
      <c r="SJX110" s="79" t="s">
        <v>14995</v>
      </c>
      <c r="SJY110" s="79" t="s">
        <v>14995</v>
      </c>
      <c r="SJZ110" s="79" t="s">
        <v>14995</v>
      </c>
      <c r="SKA110" s="79" t="s">
        <v>14995</v>
      </c>
      <c r="SKB110" s="79" t="s">
        <v>14995</v>
      </c>
      <c r="SKC110" s="79" t="s">
        <v>14995</v>
      </c>
      <c r="SKD110" s="79" t="s">
        <v>14995</v>
      </c>
      <c r="SKE110" s="79" t="s">
        <v>14995</v>
      </c>
      <c r="SKF110" s="79" t="s">
        <v>14995</v>
      </c>
      <c r="SKG110" s="79" t="s">
        <v>14995</v>
      </c>
      <c r="SKH110" s="79" t="s">
        <v>14995</v>
      </c>
      <c r="SKI110" s="79" t="s">
        <v>14995</v>
      </c>
      <c r="SKJ110" s="79" t="s">
        <v>14995</v>
      </c>
      <c r="SKK110" s="79" t="s">
        <v>14995</v>
      </c>
      <c r="SKL110" s="79" t="s">
        <v>14995</v>
      </c>
      <c r="SKM110" s="79" t="s">
        <v>14995</v>
      </c>
      <c r="SKN110" s="79" t="s">
        <v>14995</v>
      </c>
      <c r="SKO110" s="79" t="s">
        <v>14995</v>
      </c>
      <c r="SKP110" s="79" t="s">
        <v>14995</v>
      </c>
      <c r="SKQ110" s="79" t="s">
        <v>14995</v>
      </c>
      <c r="SKR110" s="79" t="s">
        <v>14995</v>
      </c>
      <c r="SKS110" s="79" t="s">
        <v>14995</v>
      </c>
      <c r="SKT110" s="79" t="s">
        <v>14995</v>
      </c>
      <c r="SKU110" s="79" t="s">
        <v>14995</v>
      </c>
      <c r="SKV110" s="79" t="s">
        <v>14995</v>
      </c>
      <c r="SKW110" s="79" t="s">
        <v>14995</v>
      </c>
      <c r="SKX110" s="79" t="s">
        <v>14995</v>
      </c>
      <c r="SKY110" s="79" t="s">
        <v>14995</v>
      </c>
      <c r="SKZ110" s="79" t="s">
        <v>14995</v>
      </c>
      <c r="SLA110" s="79" t="s">
        <v>14995</v>
      </c>
      <c r="SLB110" s="79" t="s">
        <v>14995</v>
      </c>
      <c r="SLC110" s="79" t="s">
        <v>14995</v>
      </c>
      <c r="SLD110" s="79" t="s">
        <v>14995</v>
      </c>
      <c r="SLE110" s="79" t="s">
        <v>14995</v>
      </c>
      <c r="SLF110" s="79" t="s">
        <v>14995</v>
      </c>
      <c r="SLG110" s="79" t="s">
        <v>14995</v>
      </c>
      <c r="SLH110" s="79" t="s">
        <v>14995</v>
      </c>
      <c r="SLI110" s="79" t="s">
        <v>14995</v>
      </c>
      <c r="SLJ110" s="79" t="s">
        <v>14995</v>
      </c>
      <c r="SLK110" s="79" t="s">
        <v>14995</v>
      </c>
      <c r="SLL110" s="79" t="s">
        <v>14995</v>
      </c>
      <c r="SLM110" s="79" t="s">
        <v>14995</v>
      </c>
      <c r="SLN110" s="79" t="s">
        <v>14995</v>
      </c>
      <c r="SLO110" s="79" t="s">
        <v>14995</v>
      </c>
      <c r="SLP110" s="79" t="s">
        <v>14995</v>
      </c>
      <c r="SLQ110" s="79" t="s">
        <v>14995</v>
      </c>
      <c r="SLR110" s="79" t="s">
        <v>14995</v>
      </c>
      <c r="SLS110" s="79" t="s">
        <v>14995</v>
      </c>
      <c r="SLT110" s="79" t="s">
        <v>14995</v>
      </c>
      <c r="SLU110" s="79" t="s">
        <v>14995</v>
      </c>
      <c r="SLV110" s="79" t="s">
        <v>14995</v>
      </c>
      <c r="SLW110" s="79" t="s">
        <v>14995</v>
      </c>
      <c r="SLX110" s="79" t="s">
        <v>14995</v>
      </c>
      <c r="SLY110" s="79" t="s">
        <v>14995</v>
      </c>
      <c r="SLZ110" s="79" t="s">
        <v>14995</v>
      </c>
      <c r="SMA110" s="79" t="s">
        <v>14995</v>
      </c>
      <c r="SMB110" s="79" t="s">
        <v>14995</v>
      </c>
      <c r="SMC110" s="79" t="s">
        <v>14995</v>
      </c>
      <c r="SMD110" s="79" t="s">
        <v>14995</v>
      </c>
      <c r="SME110" s="79" t="s">
        <v>14995</v>
      </c>
      <c r="SMF110" s="79" t="s">
        <v>14995</v>
      </c>
      <c r="SMG110" s="79" t="s">
        <v>14995</v>
      </c>
      <c r="SMH110" s="79" t="s">
        <v>14995</v>
      </c>
      <c r="SMI110" s="79" t="s">
        <v>14995</v>
      </c>
      <c r="SMJ110" s="79" t="s">
        <v>14995</v>
      </c>
      <c r="SMK110" s="79" t="s">
        <v>14995</v>
      </c>
      <c r="SML110" s="79" t="s">
        <v>14995</v>
      </c>
      <c r="SMM110" s="79" t="s">
        <v>14995</v>
      </c>
      <c r="SMN110" s="79" t="s">
        <v>14995</v>
      </c>
      <c r="SMO110" s="79" t="s">
        <v>14995</v>
      </c>
      <c r="SMP110" s="79" t="s">
        <v>14995</v>
      </c>
      <c r="SMQ110" s="79" t="s">
        <v>14995</v>
      </c>
      <c r="SMR110" s="79" t="s">
        <v>14995</v>
      </c>
      <c r="SMS110" s="79" t="s">
        <v>14995</v>
      </c>
      <c r="SMT110" s="79" t="s">
        <v>14995</v>
      </c>
      <c r="SMU110" s="79" t="s">
        <v>14995</v>
      </c>
      <c r="SMV110" s="79" t="s">
        <v>14995</v>
      </c>
      <c r="SMW110" s="79" t="s">
        <v>14995</v>
      </c>
      <c r="SMX110" s="79" t="s">
        <v>14995</v>
      </c>
      <c r="SMY110" s="79" t="s">
        <v>14995</v>
      </c>
      <c r="SMZ110" s="79" t="s">
        <v>14995</v>
      </c>
      <c r="SNA110" s="79" t="s">
        <v>14995</v>
      </c>
      <c r="SNB110" s="79" t="s">
        <v>14995</v>
      </c>
      <c r="SNC110" s="79" t="s">
        <v>14995</v>
      </c>
      <c r="SND110" s="79" t="s">
        <v>14995</v>
      </c>
      <c r="SNE110" s="79" t="s">
        <v>14995</v>
      </c>
      <c r="SNF110" s="79" t="s">
        <v>14995</v>
      </c>
      <c r="SNG110" s="79" t="s">
        <v>14995</v>
      </c>
      <c r="SNH110" s="79" t="s">
        <v>14995</v>
      </c>
      <c r="SNI110" s="79" t="s">
        <v>14995</v>
      </c>
      <c r="SNJ110" s="79" t="s">
        <v>14995</v>
      </c>
      <c r="SNK110" s="79" t="s">
        <v>14995</v>
      </c>
      <c r="SNL110" s="79" t="s">
        <v>14995</v>
      </c>
      <c r="SNM110" s="79" t="s">
        <v>14995</v>
      </c>
      <c r="SNN110" s="79" t="s">
        <v>14995</v>
      </c>
      <c r="SNO110" s="79" t="s">
        <v>14995</v>
      </c>
      <c r="SNP110" s="79" t="s">
        <v>14995</v>
      </c>
      <c r="SNQ110" s="79" t="s">
        <v>14995</v>
      </c>
      <c r="SNR110" s="79" t="s">
        <v>14995</v>
      </c>
      <c r="SNS110" s="79" t="s">
        <v>14995</v>
      </c>
      <c r="SNT110" s="79" t="s">
        <v>14995</v>
      </c>
      <c r="SNU110" s="79" t="s">
        <v>14995</v>
      </c>
      <c r="SNV110" s="79" t="s">
        <v>14995</v>
      </c>
      <c r="SNW110" s="79" t="s">
        <v>14995</v>
      </c>
      <c r="SNX110" s="79" t="s">
        <v>14995</v>
      </c>
      <c r="SNY110" s="79" t="s">
        <v>14995</v>
      </c>
      <c r="SNZ110" s="79" t="s">
        <v>14995</v>
      </c>
      <c r="SOA110" s="79" t="s">
        <v>14995</v>
      </c>
      <c r="SOB110" s="79" t="s">
        <v>14995</v>
      </c>
      <c r="SOC110" s="79" t="s">
        <v>14995</v>
      </c>
      <c r="SOD110" s="79" t="s">
        <v>14995</v>
      </c>
      <c r="SOE110" s="79" t="s">
        <v>14995</v>
      </c>
      <c r="SOF110" s="79" t="s">
        <v>14995</v>
      </c>
      <c r="SOG110" s="79" t="s">
        <v>14995</v>
      </c>
      <c r="SOH110" s="79" t="s">
        <v>14995</v>
      </c>
      <c r="SOI110" s="79" t="s">
        <v>14995</v>
      </c>
      <c r="SOJ110" s="79" t="s">
        <v>14995</v>
      </c>
      <c r="SOK110" s="79" t="s">
        <v>14995</v>
      </c>
      <c r="SOL110" s="79" t="s">
        <v>14995</v>
      </c>
      <c r="SOM110" s="79" t="s">
        <v>14995</v>
      </c>
      <c r="SON110" s="79" t="s">
        <v>14995</v>
      </c>
      <c r="SOO110" s="79" t="s">
        <v>14995</v>
      </c>
      <c r="SOP110" s="79" t="s">
        <v>14995</v>
      </c>
      <c r="SOQ110" s="79" t="s">
        <v>14995</v>
      </c>
      <c r="SOR110" s="79" t="s">
        <v>14995</v>
      </c>
      <c r="SOS110" s="79" t="s">
        <v>14995</v>
      </c>
      <c r="SOT110" s="79" t="s">
        <v>14995</v>
      </c>
      <c r="SOU110" s="79" t="s">
        <v>14995</v>
      </c>
      <c r="SOV110" s="79" t="s">
        <v>14995</v>
      </c>
      <c r="SOW110" s="79" t="s">
        <v>14995</v>
      </c>
      <c r="SOX110" s="79" t="s">
        <v>14995</v>
      </c>
      <c r="SOY110" s="79" t="s">
        <v>14995</v>
      </c>
      <c r="SOZ110" s="79" t="s">
        <v>14995</v>
      </c>
      <c r="SPA110" s="79" t="s">
        <v>14995</v>
      </c>
      <c r="SPB110" s="79" t="s">
        <v>14995</v>
      </c>
      <c r="SPC110" s="79" t="s">
        <v>14995</v>
      </c>
      <c r="SPD110" s="79" t="s">
        <v>14995</v>
      </c>
      <c r="SPE110" s="79" t="s">
        <v>14995</v>
      </c>
      <c r="SPF110" s="79" t="s">
        <v>14995</v>
      </c>
      <c r="SPG110" s="79" t="s">
        <v>14995</v>
      </c>
      <c r="SPH110" s="79" t="s">
        <v>14995</v>
      </c>
      <c r="SPI110" s="79" t="s">
        <v>14995</v>
      </c>
      <c r="SPJ110" s="79" t="s">
        <v>14995</v>
      </c>
      <c r="SPK110" s="79" t="s">
        <v>14995</v>
      </c>
      <c r="SPL110" s="79" t="s">
        <v>14995</v>
      </c>
      <c r="SPM110" s="79" t="s">
        <v>14995</v>
      </c>
      <c r="SPN110" s="79" t="s">
        <v>14995</v>
      </c>
      <c r="SPO110" s="79" t="s">
        <v>14995</v>
      </c>
      <c r="SPP110" s="79" t="s">
        <v>14995</v>
      </c>
      <c r="SPQ110" s="79" t="s">
        <v>14995</v>
      </c>
      <c r="SPR110" s="79" t="s">
        <v>14995</v>
      </c>
      <c r="SPS110" s="79" t="s">
        <v>14995</v>
      </c>
      <c r="SPT110" s="79" t="s">
        <v>14995</v>
      </c>
      <c r="SPU110" s="79" t="s">
        <v>14995</v>
      </c>
      <c r="SPV110" s="79" t="s">
        <v>14995</v>
      </c>
      <c r="SPW110" s="79" t="s">
        <v>14995</v>
      </c>
      <c r="SPX110" s="79" t="s">
        <v>14995</v>
      </c>
      <c r="SPY110" s="79" t="s">
        <v>14995</v>
      </c>
      <c r="SPZ110" s="79" t="s">
        <v>14995</v>
      </c>
      <c r="SQA110" s="79" t="s">
        <v>14995</v>
      </c>
      <c r="SQB110" s="79" t="s">
        <v>14995</v>
      </c>
      <c r="SQC110" s="79" t="s">
        <v>14995</v>
      </c>
      <c r="SQD110" s="79" t="s">
        <v>14995</v>
      </c>
      <c r="SQE110" s="79" t="s">
        <v>14995</v>
      </c>
      <c r="SQF110" s="79" t="s">
        <v>14995</v>
      </c>
      <c r="SQG110" s="79" t="s">
        <v>14995</v>
      </c>
      <c r="SQH110" s="79" t="s">
        <v>14995</v>
      </c>
      <c r="SQI110" s="79" t="s">
        <v>14995</v>
      </c>
      <c r="SQJ110" s="79" t="s">
        <v>14995</v>
      </c>
      <c r="SQK110" s="79" t="s">
        <v>14995</v>
      </c>
      <c r="SQL110" s="79" t="s">
        <v>14995</v>
      </c>
      <c r="SQM110" s="79" t="s">
        <v>14995</v>
      </c>
      <c r="SQN110" s="79" t="s">
        <v>14995</v>
      </c>
      <c r="SQO110" s="79" t="s">
        <v>14995</v>
      </c>
      <c r="SQP110" s="79" t="s">
        <v>14995</v>
      </c>
      <c r="SQQ110" s="79" t="s">
        <v>14995</v>
      </c>
      <c r="SQR110" s="79" t="s">
        <v>14995</v>
      </c>
      <c r="SQS110" s="79" t="s">
        <v>14995</v>
      </c>
      <c r="SQT110" s="79" t="s">
        <v>14995</v>
      </c>
      <c r="SQU110" s="79" t="s">
        <v>14995</v>
      </c>
      <c r="SQV110" s="79" t="s">
        <v>14995</v>
      </c>
      <c r="SQW110" s="79" t="s">
        <v>14995</v>
      </c>
      <c r="SQX110" s="79" t="s">
        <v>14995</v>
      </c>
      <c r="SQY110" s="79" t="s">
        <v>14995</v>
      </c>
      <c r="SQZ110" s="79" t="s">
        <v>14995</v>
      </c>
      <c r="SRA110" s="79" t="s">
        <v>14995</v>
      </c>
      <c r="SRB110" s="79" t="s">
        <v>14995</v>
      </c>
      <c r="SRC110" s="79" t="s">
        <v>14995</v>
      </c>
      <c r="SRD110" s="79" t="s">
        <v>14995</v>
      </c>
      <c r="SRE110" s="79" t="s">
        <v>14995</v>
      </c>
      <c r="SRF110" s="79" t="s">
        <v>14995</v>
      </c>
      <c r="SRG110" s="79" t="s">
        <v>14995</v>
      </c>
      <c r="SRH110" s="79" t="s">
        <v>14995</v>
      </c>
      <c r="SRI110" s="79" t="s">
        <v>14995</v>
      </c>
      <c r="SRJ110" s="79" t="s">
        <v>14995</v>
      </c>
      <c r="SRK110" s="79" t="s">
        <v>14995</v>
      </c>
      <c r="SRL110" s="79" t="s">
        <v>14995</v>
      </c>
      <c r="SRM110" s="79" t="s">
        <v>14995</v>
      </c>
      <c r="SRN110" s="79" t="s">
        <v>14995</v>
      </c>
      <c r="SRO110" s="79" t="s">
        <v>14995</v>
      </c>
      <c r="SRP110" s="79" t="s">
        <v>14995</v>
      </c>
      <c r="SRQ110" s="79" t="s">
        <v>14995</v>
      </c>
      <c r="SRR110" s="79" t="s">
        <v>14995</v>
      </c>
      <c r="SRS110" s="79" t="s">
        <v>14995</v>
      </c>
      <c r="SRT110" s="79" t="s">
        <v>14995</v>
      </c>
      <c r="SRU110" s="79" t="s">
        <v>14995</v>
      </c>
      <c r="SRV110" s="79" t="s">
        <v>14995</v>
      </c>
      <c r="SRW110" s="79" t="s">
        <v>14995</v>
      </c>
      <c r="SRX110" s="79" t="s">
        <v>14995</v>
      </c>
      <c r="SRY110" s="79" t="s">
        <v>14995</v>
      </c>
      <c r="SRZ110" s="79" t="s">
        <v>14995</v>
      </c>
      <c r="SSA110" s="79" t="s">
        <v>14995</v>
      </c>
      <c r="SSB110" s="79" t="s">
        <v>14995</v>
      </c>
      <c r="SSC110" s="79" t="s">
        <v>14995</v>
      </c>
      <c r="SSD110" s="79" t="s">
        <v>14995</v>
      </c>
      <c r="SSE110" s="79" t="s">
        <v>14995</v>
      </c>
      <c r="SSF110" s="79" t="s">
        <v>14995</v>
      </c>
      <c r="SSG110" s="79" t="s">
        <v>14995</v>
      </c>
      <c r="SSH110" s="79" t="s">
        <v>14995</v>
      </c>
      <c r="SSI110" s="79" t="s">
        <v>14995</v>
      </c>
      <c r="SSJ110" s="79" t="s">
        <v>14995</v>
      </c>
      <c r="SSK110" s="79" t="s">
        <v>14995</v>
      </c>
      <c r="SSL110" s="79" t="s">
        <v>14995</v>
      </c>
      <c r="SSM110" s="79" t="s">
        <v>14995</v>
      </c>
      <c r="SSN110" s="79" t="s">
        <v>14995</v>
      </c>
      <c r="SSO110" s="79" t="s">
        <v>14995</v>
      </c>
      <c r="SSP110" s="79" t="s">
        <v>14995</v>
      </c>
      <c r="SSQ110" s="79" t="s">
        <v>14995</v>
      </c>
      <c r="SSR110" s="79" t="s">
        <v>14995</v>
      </c>
      <c r="SSS110" s="79" t="s">
        <v>14995</v>
      </c>
      <c r="SST110" s="79" t="s">
        <v>14995</v>
      </c>
      <c r="SSU110" s="79" t="s">
        <v>14995</v>
      </c>
      <c r="SSV110" s="79" t="s">
        <v>14995</v>
      </c>
      <c r="SSW110" s="79" t="s">
        <v>14995</v>
      </c>
      <c r="SSX110" s="79" t="s">
        <v>14995</v>
      </c>
      <c r="SSY110" s="79" t="s">
        <v>14995</v>
      </c>
      <c r="SSZ110" s="79" t="s">
        <v>14995</v>
      </c>
      <c r="STA110" s="79" t="s">
        <v>14995</v>
      </c>
      <c r="STB110" s="79" t="s">
        <v>14995</v>
      </c>
      <c r="STC110" s="79" t="s">
        <v>14995</v>
      </c>
      <c r="STD110" s="79" t="s">
        <v>14995</v>
      </c>
      <c r="STE110" s="79" t="s">
        <v>14995</v>
      </c>
      <c r="STF110" s="79" t="s">
        <v>14995</v>
      </c>
      <c r="STG110" s="79" t="s">
        <v>14995</v>
      </c>
      <c r="STH110" s="79" t="s">
        <v>14995</v>
      </c>
      <c r="STI110" s="79" t="s">
        <v>14995</v>
      </c>
      <c r="STJ110" s="79" t="s">
        <v>14995</v>
      </c>
      <c r="STK110" s="79" t="s">
        <v>14995</v>
      </c>
      <c r="STL110" s="79" t="s">
        <v>14995</v>
      </c>
      <c r="STM110" s="79" t="s">
        <v>14995</v>
      </c>
      <c r="STN110" s="79" t="s">
        <v>14995</v>
      </c>
      <c r="STO110" s="79" t="s">
        <v>14995</v>
      </c>
      <c r="STP110" s="79" t="s">
        <v>14995</v>
      </c>
      <c r="STQ110" s="79" t="s">
        <v>14995</v>
      </c>
      <c r="STR110" s="79" t="s">
        <v>14995</v>
      </c>
      <c r="STS110" s="79" t="s">
        <v>14995</v>
      </c>
      <c r="STT110" s="79" t="s">
        <v>14995</v>
      </c>
      <c r="STU110" s="79" t="s">
        <v>14995</v>
      </c>
      <c r="STV110" s="79" t="s">
        <v>14995</v>
      </c>
      <c r="STW110" s="79" t="s">
        <v>14995</v>
      </c>
      <c r="STX110" s="79" t="s">
        <v>14995</v>
      </c>
      <c r="STY110" s="79" t="s">
        <v>14995</v>
      </c>
      <c r="STZ110" s="79" t="s">
        <v>14995</v>
      </c>
      <c r="SUA110" s="79" t="s">
        <v>14995</v>
      </c>
      <c r="SUB110" s="79" t="s">
        <v>14995</v>
      </c>
      <c r="SUC110" s="79" t="s">
        <v>14995</v>
      </c>
      <c r="SUD110" s="79" t="s">
        <v>14995</v>
      </c>
      <c r="SUE110" s="79" t="s">
        <v>14995</v>
      </c>
      <c r="SUF110" s="79" t="s">
        <v>14995</v>
      </c>
      <c r="SUG110" s="79" t="s">
        <v>14995</v>
      </c>
      <c r="SUH110" s="79" t="s">
        <v>14995</v>
      </c>
      <c r="SUI110" s="79" t="s">
        <v>14995</v>
      </c>
      <c r="SUJ110" s="79" t="s">
        <v>14995</v>
      </c>
      <c r="SUK110" s="79" t="s">
        <v>14995</v>
      </c>
      <c r="SUL110" s="79" t="s">
        <v>14995</v>
      </c>
      <c r="SUM110" s="79" t="s">
        <v>14995</v>
      </c>
      <c r="SUN110" s="79" t="s">
        <v>14995</v>
      </c>
      <c r="SUO110" s="79" t="s">
        <v>14995</v>
      </c>
      <c r="SUP110" s="79" t="s">
        <v>14995</v>
      </c>
      <c r="SUQ110" s="79" t="s">
        <v>14995</v>
      </c>
      <c r="SUR110" s="79" t="s">
        <v>14995</v>
      </c>
      <c r="SUS110" s="79" t="s">
        <v>14995</v>
      </c>
      <c r="SUT110" s="79" t="s">
        <v>14995</v>
      </c>
      <c r="SUU110" s="79" t="s">
        <v>14995</v>
      </c>
      <c r="SUV110" s="79" t="s">
        <v>14995</v>
      </c>
      <c r="SUW110" s="79" t="s">
        <v>14995</v>
      </c>
      <c r="SUX110" s="79" t="s">
        <v>14995</v>
      </c>
      <c r="SUY110" s="79" t="s">
        <v>14995</v>
      </c>
      <c r="SUZ110" s="79" t="s">
        <v>14995</v>
      </c>
      <c r="SVA110" s="79" t="s">
        <v>14995</v>
      </c>
      <c r="SVB110" s="79" t="s">
        <v>14995</v>
      </c>
      <c r="SVC110" s="79" t="s">
        <v>14995</v>
      </c>
      <c r="SVD110" s="79" t="s">
        <v>14995</v>
      </c>
      <c r="SVE110" s="79" t="s">
        <v>14995</v>
      </c>
      <c r="SVF110" s="79" t="s">
        <v>14995</v>
      </c>
      <c r="SVG110" s="79" t="s">
        <v>14995</v>
      </c>
      <c r="SVH110" s="79" t="s">
        <v>14995</v>
      </c>
      <c r="SVI110" s="79" t="s">
        <v>14995</v>
      </c>
      <c r="SVJ110" s="79" t="s">
        <v>14995</v>
      </c>
      <c r="SVK110" s="79" t="s">
        <v>14995</v>
      </c>
      <c r="SVL110" s="79" t="s">
        <v>14995</v>
      </c>
      <c r="SVM110" s="79" t="s">
        <v>14995</v>
      </c>
      <c r="SVN110" s="79" t="s">
        <v>14995</v>
      </c>
      <c r="SVO110" s="79" t="s">
        <v>14995</v>
      </c>
      <c r="SVP110" s="79" t="s">
        <v>14995</v>
      </c>
      <c r="SVQ110" s="79" t="s">
        <v>14995</v>
      </c>
      <c r="SVR110" s="79" t="s">
        <v>14995</v>
      </c>
      <c r="SVS110" s="79" t="s">
        <v>14995</v>
      </c>
      <c r="SVT110" s="79" t="s">
        <v>14995</v>
      </c>
      <c r="SVU110" s="79" t="s">
        <v>14995</v>
      </c>
      <c r="SVV110" s="79" t="s">
        <v>14995</v>
      </c>
      <c r="SVW110" s="79" t="s">
        <v>14995</v>
      </c>
      <c r="SVX110" s="79" t="s">
        <v>14995</v>
      </c>
      <c r="SVY110" s="79" t="s">
        <v>14995</v>
      </c>
      <c r="SVZ110" s="79" t="s">
        <v>14995</v>
      </c>
      <c r="SWA110" s="79" t="s">
        <v>14995</v>
      </c>
      <c r="SWB110" s="79" t="s">
        <v>14995</v>
      </c>
      <c r="SWC110" s="79" t="s">
        <v>14995</v>
      </c>
      <c r="SWD110" s="79" t="s">
        <v>14995</v>
      </c>
      <c r="SWE110" s="79" t="s">
        <v>14995</v>
      </c>
      <c r="SWF110" s="79" t="s">
        <v>14995</v>
      </c>
      <c r="SWG110" s="79" t="s">
        <v>14995</v>
      </c>
      <c r="SWH110" s="79" t="s">
        <v>14995</v>
      </c>
      <c r="SWI110" s="79" t="s">
        <v>14995</v>
      </c>
      <c r="SWJ110" s="79" t="s">
        <v>14995</v>
      </c>
      <c r="SWK110" s="79" t="s">
        <v>14995</v>
      </c>
      <c r="SWL110" s="79" t="s">
        <v>14995</v>
      </c>
      <c r="SWM110" s="79" t="s">
        <v>14995</v>
      </c>
      <c r="SWN110" s="79" t="s">
        <v>14995</v>
      </c>
      <c r="SWO110" s="79" t="s">
        <v>14995</v>
      </c>
      <c r="SWP110" s="79" t="s">
        <v>14995</v>
      </c>
      <c r="SWQ110" s="79" t="s">
        <v>14995</v>
      </c>
      <c r="SWR110" s="79" t="s">
        <v>14995</v>
      </c>
      <c r="SWS110" s="79" t="s">
        <v>14995</v>
      </c>
      <c r="SWT110" s="79" t="s">
        <v>14995</v>
      </c>
      <c r="SWU110" s="79" t="s">
        <v>14995</v>
      </c>
      <c r="SWV110" s="79" t="s">
        <v>14995</v>
      </c>
      <c r="SWW110" s="79" t="s">
        <v>14995</v>
      </c>
      <c r="SWX110" s="79" t="s">
        <v>14995</v>
      </c>
      <c r="SWY110" s="79" t="s">
        <v>14995</v>
      </c>
      <c r="SWZ110" s="79" t="s">
        <v>14995</v>
      </c>
      <c r="SXA110" s="79" t="s">
        <v>14995</v>
      </c>
      <c r="SXB110" s="79" t="s">
        <v>14995</v>
      </c>
      <c r="SXC110" s="79" t="s">
        <v>14995</v>
      </c>
      <c r="SXD110" s="79" t="s">
        <v>14995</v>
      </c>
      <c r="SXE110" s="79" t="s">
        <v>14995</v>
      </c>
      <c r="SXF110" s="79" t="s">
        <v>14995</v>
      </c>
      <c r="SXG110" s="79" t="s">
        <v>14995</v>
      </c>
      <c r="SXH110" s="79" t="s">
        <v>14995</v>
      </c>
      <c r="SXI110" s="79" t="s">
        <v>14995</v>
      </c>
      <c r="SXJ110" s="79" t="s">
        <v>14995</v>
      </c>
      <c r="SXK110" s="79" t="s">
        <v>14995</v>
      </c>
      <c r="SXL110" s="79" t="s">
        <v>14995</v>
      </c>
      <c r="SXM110" s="79" t="s">
        <v>14995</v>
      </c>
      <c r="SXN110" s="79" t="s">
        <v>14995</v>
      </c>
      <c r="SXO110" s="79" t="s">
        <v>14995</v>
      </c>
      <c r="SXP110" s="79" t="s">
        <v>14995</v>
      </c>
      <c r="SXQ110" s="79" t="s">
        <v>14995</v>
      </c>
      <c r="SXR110" s="79" t="s">
        <v>14995</v>
      </c>
      <c r="SXS110" s="79" t="s">
        <v>14995</v>
      </c>
      <c r="SXT110" s="79" t="s">
        <v>14995</v>
      </c>
      <c r="SXU110" s="79" t="s">
        <v>14995</v>
      </c>
      <c r="SXV110" s="79" t="s">
        <v>14995</v>
      </c>
      <c r="SXW110" s="79" t="s">
        <v>14995</v>
      </c>
      <c r="SXX110" s="79" t="s">
        <v>14995</v>
      </c>
      <c r="SXY110" s="79" t="s">
        <v>14995</v>
      </c>
      <c r="SXZ110" s="79" t="s">
        <v>14995</v>
      </c>
      <c r="SYA110" s="79" t="s">
        <v>14995</v>
      </c>
      <c r="SYB110" s="79" t="s">
        <v>14995</v>
      </c>
      <c r="SYC110" s="79" t="s">
        <v>14995</v>
      </c>
      <c r="SYD110" s="79" t="s">
        <v>14995</v>
      </c>
      <c r="SYE110" s="79" t="s">
        <v>14995</v>
      </c>
      <c r="SYF110" s="79" t="s">
        <v>14995</v>
      </c>
      <c r="SYG110" s="79" t="s">
        <v>14995</v>
      </c>
      <c r="SYH110" s="79" t="s">
        <v>14995</v>
      </c>
      <c r="SYI110" s="79" t="s">
        <v>14995</v>
      </c>
      <c r="SYJ110" s="79" t="s">
        <v>14995</v>
      </c>
      <c r="SYK110" s="79" t="s">
        <v>14995</v>
      </c>
      <c r="SYL110" s="79" t="s">
        <v>14995</v>
      </c>
      <c r="SYM110" s="79" t="s">
        <v>14995</v>
      </c>
      <c r="SYN110" s="79" t="s">
        <v>14995</v>
      </c>
      <c r="SYO110" s="79" t="s">
        <v>14995</v>
      </c>
      <c r="SYP110" s="79" t="s">
        <v>14995</v>
      </c>
      <c r="SYQ110" s="79" t="s">
        <v>14995</v>
      </c>
      <c r="SYR110" s="79" t="s">
        <v>14995</v>
      </c>
      <c r="SYS110" s="79" t="s">
        <v>14995</v>
      </c>
      <c r="SYT110" s="79" t="s">
        <v>14995</v>
      </c>
      <c r="SYU110" s="79" t="s">
        <v>14995</v>
      </c>
      <c r="SYV110" s="79" t="s">
        <v>14995</v>
      </c>
      <c r="SYW110" s="79" t="s">
        <v>14995</v>
      </c>
      <c r="SYX110" s="79" t="s">
        <v>14995</v>
      </c>
      <c r="SYY110" s="79" t="s">
        <v>14995</v>
      </c>
      <c r="SYZ110" s="79" t="s">
        <v>14995</v>
      </c>
      <c r="SZA110" s="79" t="s">
        <v>14995</v>
      </c>
      <c r="SZB110" s="79" t="s">
        <v>14995</v>
      </c>
      <c r="SZC110" s="79" t="s">
        <v>14995</v>
      </c>
      <c r="SZD110" s="79" t="s">
        <v>14995</v>
      </c>
      <c r="SZE110" s="79" t="s">
        <v>14995</v>
      </c>
      <c r="SZF110" s="79" t="s">
        <v>14995</v>
      </c>
      <c r="SZG110" s="79" t="s">
        <v>14995</v>
      </c>
      <c r="SZH110" s="79" t="s">
        <v>14995</v>
      </c>
      <c r="SZI110" s="79" t="s">
        <v>14995</v>
      </c>
      <c r="SZJ110" s="79" t="s">
        <v>14995</v>
      </c>
      <c r="SZK110" s="79" t="s">
        <v>14995</v>
      </c>
      <c r="SZL110" s="79" t="s">
        <v>14995</v>
      </c>
      <c r="SZM110" s="79" t="s">
        <v>14995</v>
      </c>
      <c r="SZN110" s="79" t="s">
        <v>14995</v>
      </c>
      <c r="SZO110" s="79" t="s">
        <v>14995</v>
      </c>
      <c r="SZP110" s="79" t="s">
        <v>14995</v>
      </c>
      <c r="SZQ110" s="79" t="s">
        <v>14995</v>
      </c>
      <c r="SZR110" s="79" t="s">
        <v>14995</v>
      </c>
      <c r="SZS110" s="79" t="s">
        <v>14995</v>
      </c>
      <c r="SZT110" s="79" t="s">
        <v>14995</v>
      </c>
      <c r="SZU110" s="79" t="s">
        <v>14995</v>
      </c>
      <c r="SZV110" s="79" t="s">
        <v>14995</v>
      </c>
      <c r="SZW110" s="79" t="s">
        <v>14995</v>
      </c>
      <c r="SZX110" s="79" t="s">
        <v>14995</v>
      </c>
      <c r="SZY110" s="79" t="s">
        <v>14995</v>
      </c>
      <c r="SZZ110" s="79" t="s">
        <v>14995</v>
      </c>
      <c r="TAA110" s="79" t="s">
        <v>14995</v>
      </c>
      <c r="TAB110" s="79" t="s">
        <v>14995</v>
      </c>
      <c r="TAC110" s="79" t="s">
        <v>14995</v>
      </c>
      <c r="TAD110" s="79" t="s">
        <v>14995</v>
      </c>
      <c r="TAE110" s="79" t="s">
        <v>14995</v>
      </c>
      <c r="TAF110" s="79" t="s">
        <v>14995</v>
      </c>
      <c r="TAG110" s="79" t="s">
        <v>14995</v>
      </c>
      <c r="TAH110" s="79" t="s">
        <v>14995</v>
      </c>
      <c r="TAI110" s="79" t="s">
        <v>14995</v>
      </c>
      <c r="TAJ110" s="79" t="s">
        <v>14995</v>
      </c>
      <c r="TAK110" s="79" t="s">
        <v>14995</v>
      </c>
      <c r="TAL110" s="79" t="s">
        <v>14995</v>
      </c>
      <c r="TAM110" s="79" t="s">
        <v>14995</v>
      </c>
      <c r="TAN110" s="79" t="s">
        <v>14995</v>
      </c>
      <c r="TAO110" s="79" t="s">
        <v>14995</v>
      </c>
      <c r="TAP110" s="79" t="s">
        <v>14995</v>
      </c>
      <c r="TAQ110" s="79" t="s">
        <v>14995</v>
      </c>
      <c r="TAR110" s="79" t="s">
        <v>14995</v>
      </c>
      <c r="TAS110" s="79" t="s">
        <v>14995</v>
      </c>
      <c r="TAT110" s="79" t="s">
        <v>14995</v>
      </c>
      <c r="TAU110" s="79" t="s">
        <v>14995</v>
      </c>
      <c r="TAV110" s="79" t="s">
        <v>14995</v>
      </c>
      <c r="TAW110" s="79" t="s">
        <v>14995</v>
      </c>
      <c r="TAX110" s="79" t="s">
        <v>14995</v>
      </c>
      <c r="TAY110" s="79" t="s">
        <v>14995</v>
      </c>
      <c r="TAZ110" s="79" t="s">
        <v>14995</v>
      </c>
      <c r="TBA110" s="79" t="s">
        <v>14995</v>
      </c>
      <c r="TBB110" s="79" t="s">
        <v>14995</v>
      </c>
      <c r="TBC110" s="79" t="s">
        <v>14995</v>
      </c>
      <c r="TBD110" s="79" t="s">
        <v>14995</v>
      </c>
      <c r="TBE110" s="79" t="s">
        <v>14995</v>
      </c>
      <c r="TBF110" s="79" t="s">
        <v>14995</v>
      </c>
      <c r="TBG110" s="79" t="s">
        <v>14995</v>
      </c>
      <c r="TBH110" s="79" t="s">
        <v>14995</v>
      </c>
      <c r="TBI110" s="79" t="s">
        <v>14995</v>
      </c>
      <c r="TBJ110" s="79" t="s">
        <v>14995</v>
      </c>
      <c r="TBK110" s="79" t="s">
        <v>14995</v>
      </c>
      <c r="TBL110" s="79" t="s">
        <v>14995</v>
      </c>
      <c r="TBM110" s="79" t="s">
        <v>14995</v>
      </c>
      <c r="TBN110" s="79" t="s">
        <v>14995</v>
      </c>
      <c r="TBO110" s="79" t="s">
        <v>14995</v>
      </c>
      <c r="TBP110" s="79" t="s">
        <v>14995</v>
      </c>
      <c r="TBQ110" s="79" t="s">
        <v>14995</v>
      </c>
      <c r="TBR110" s="79" t="s">
        <v>14995</v>
      </c>
      <c r="TBS110" s="79" t="s">
        <v>14995</v>
      </c>
      <c r="TBT110" s="79" t="s">
        <v>14995</v>
      </c>
      <c r="TBU110" s="79" t="s">
        <v>14995</v>
      </c>
      <c r="TBV110" s="79" t="s">
        <v>14995</v>
      </c>
      <c r="TBW110" s="79" t="s">
        <v>14995</v>
      </c>
      <c r="TBX110" s="79" t="s">
        <v>14995</v>
      </c>
      <c r="TBY110" s="79" t="s">
        <v>14995</v>
      </c>
      <c r="TBZ110" s="79" t="s">
        <v>14995</v>
      </c>
      <c r="TCA110" s="79" t="s">
        <v>14995</v>
      </c>
      <c r="TCB110" s="79" t="s">
        <v>14995</v>
      </c>
      <c r="TCC110" s="79" t="s">
        <v>14995</v>
      </c>
      <c r="TCD110" s="79" t="s">
        <v>14995</v>
      </c>
      <c r="TCE110" s="79" t="s">
        <v>14995</v>
      </c>
      <c r="TCF110" s="79" t="s">
        <v>14995</v>
      </c>
      <c r="TCG110" s="79" t="s">
        <v>14995</v>
      </c>
      <c r="TCH110" s="79" t="s">
        <v>14995</v>
      </c>
      <c r="TCI110" s="79" t="s">
        <v>14995</v>
      </c>
      <c r="TCJ110" s="79" t="s">
        <v>14995</v>
      </c>
      <c r="TCK110" s="79" t="s">
        <v>14995</v>
      </c>
      <c r="TCL110" s="79" t="s">
        <v>14995</v>
      </c>
      <c r="TCM110" s="79" t="s">
        <v>14995</v>
      </c>
      <c r="TCN110" s="79" t="s">
        <v>14995</v>
      </c>
      <c r="TCO110" s="79" t="s">
        <v>14995</v>
      </c>
      <c r="TCP110" s="79" t="s">
        <v>14995</v>
      </c>
      <c r="TCQ110" s="79" t="s">
        <v>14995</v>
      </c>
      <c r="TCR110" s="79" t="s">
        <v>14995</v>
      </c>
      <c r="TCS110" s="79" t="s">
        <v>14995</v>
      </c>
      <c r="TCT110" s="79" t="s">
        <v>14995</v>
      </c>
      <c r="TCU110" s="79" t="s">
        <v>14995</v>
      </c>
      <c r="TCV110" s="79" t="s">
        <v>14995</v>
      </c>
      <c r="TCW110" s="79" t="s">
        <v>14995</v>
      </c>
      <c r="TCX110" s="79" t="s">
        <v>14995</v>
      </c>
      <c r="TCY110" s="79" t="s">
        <v>14995</v>
      </c>
      <c r="TCZ110" s="79" t="s">
        <v>14995</v>
      </c>
      <c r="TDA110" s="79" t="s">
        <v>14995</v>
      </c>
      <c r="TDB110" s="79" t="s">
        <v>14995</v>
      </c>
      <c r="TDC110" s="79" t="s">
        <v>14995</v>
      </c>
      <c r="TDD110" s="79" t="s">
        <v>14995</v>
      </c>
      <c r="TDE110" s="79" t="s">
        <v>14995</v>
      </c>
      <c r="TDF110" s="79" t="s">
        <v>14995</v>
      </c>
      <c r="TDG110" s="79" t="s">
        <v>14995</v>
      </c>
      <c r="TDH110" s="79" t="s">
        <v>14995</v>
      </c>
      <c r="TDI110" s="79" t="s">
        <v>14995</v>
      </c>
      <c r="TDJ110" s="79" t="s">
        <v>14995</v>
      </c>
      <c r="TDK110" s="79" t="s">
        <v>14995</v>
      </c>
      <c r="TDL110" s="79" t="s">
        <v>14995</v>
      </c>
      <c r="TDM110" s="79" t="s">
        <v>14995</v>
      </c>
      <c r="TDN110" s="79" t="s">
        <v>14995</v>
      </c>
      <c r="TDO110" s="79" t="s">
        <v>14995</v>
      </c>
      <c r="TDP110" s="79" t="s">
        <v>14995</v>
      </c>
      <c r="TDQ110" s="79" t="s">
        <v>14995</v>
      </c>
      <c r="TDR110" s="79" t="s">
        <v>14995</v>
      </c>
      <c r="TDS110" s="79" t="s">
        <v>14995</v>
      </c>
      <c r="TDT110" s="79" t="s">
        <v>14995</v>
      </c>
      <c r="TDU110" s="79" t="s">
        <v>14995</v>
      </c>
      <c r="TDV110" s="79" t="s">
        <v>14995</v>
      </c>
      <c r="TDW110" s="79" t="s">
        <v>14995</v>
      </c>
      <c r="TDX110" s="79" t="s">
        <v>14995</v>
      </c>
      <c r="TDY110" s="79" t="s">
        <v>14995</v>
      </c>
      <c r="TDZ110" s="79" t="s">
        <v>14995</v>
      </c>
      <c r="TEA110" s="79" t="s">
        <v>14995</v>
      </c>
      <c r="TEB110" s="79" t="s">
        <v>14995</v>
      </c>
      <c r="TEC110" s="79" t="s">
        <v>14995</v>
      </c>
      <c r="TED110" s="79" t="s">
        <v>14995</v>
      </c>
      <c r="TEE110" s="79" t="s">
        <v>14995</v>
      </c>
      <c r="TEF110" s="79" t="s">
        <v>14995</v>
      </c>
      <c r="TEG110" s="79" t="s">
        <v>14995</v>
      </c>
      <c r="TEH110" s="79" t="s">
        <v>14995</v>
      </c>
      <c r="TEI110" s="79" t="s">
        <v>14995</v>
      </c>
      <c r="TEJ110" s="79" t="s">
        <v>14995</v>
      </c>
      <c r="TEK110" s="79" t="s">
        <v>14995</v>
      </c>
      <c r="TEL110" s="79" t="s">
        <v>14995</v>
      </c>
      <c r="TEM110" s="79" t="s">
        <v>14995</v>
      </c>
      <c r="TEN110" s="79" t="s">
        <v>14995</v>
      </c>
      <c r="TEO110" s="79" t="s">
        <v>14995</v>
      </c>
      <c r="TEP110" s="79" t="s">
        <v>14995</v>
      </c>
      <c r="TEQ110" s="79" t="s">
        <v>14995</v>
      </c>
      <c r="TER110" s="79" t="s">
        <v>14995</v>
      </c>
      <c r="TES110" s="79" t="s">
        <v>14995</v>
      </c>
      <c r="TET110" s="79" t="s">
        <v>14995</v>
      </c>
      <c r="TEU110" s="79" t="s">
        <v>14995</v>
      </c>
      <c r="TEV110" s="79" t="s">
        <v>14995</v>
      </c>
      <c r="TEW110" s="79" t="s">
        <v>14995</v>
      </c>
      <c r="TEX110" s="79" t="s">
        <v>14995</v>
      </c>
      <c r="TEY110" s="79" t="s">
        <v>14995</v>
      </c>
      <c r="TEZ110" s="79" t="s">
        <v>14995</v>
      </c>
      <c r="TFA110" s="79" t="s">
        <v>14995</v>
      </c>
      <c r="TFB110" s="79" t="s">
        <v>14995</v>
      </c>
      <c r="TFC110" s="79" t="s">
        <v>14995</v>
      </c>
      <c r="TFD110" s="79" t="s">
        <v>14995</v>
      </c>
      <c r="TFE110" s="79" t="s">
        <v>14995</v>
      </c>
      <c r="TFF110" s="79" t="s">
        <v>14995</v>
      </c>
      <c r="TFG110" s="79" t="s">
        <v>14995</v>
      </c>
      <c r="TFH110" s="79" t="s">
        <v>14995</v>
      </c>
      <c r="TFI110" s="79" t="s">
        <v>14995</v>
      </c>
      <c r="TFJ110" s="79" t="s">
        <v>14995</v>
      </c>
      <c r="TFK110" s="79" t="s">
        <v>14995</v>
      </c>
      <c r="TFL110" s="79" t="s">
        <v>14995</v>
      </c>
      <c r="TFM110" s="79" t="s">
        <v>14995</v>
      </c>
      <c r="TFN110" s="79" t="s">
        <v>14995</v>
      </c>
      <c r="TFO110" s="79" t="s">
        <v>14995</v>
      </c>
      <c r="TFP110" s="79" t="s">
        <v>14995</v>
      </c>
      <c r="TFQ110" s="79" t="s">
        <v>14995</v>
      </c>
      <c r="TFR110" s="79" t="s">
        <v>14995</v>
      </c>
      <c r="TFS110" s="79" t="s">
        <v>14995</v>
      </c>
      <c r="TFT110" s="79" t="s">
        <v>14995</v>
      </c>
      <c r="TFU110" s="79" t="s">
        <v>14995</v>
      </c>
      <c r="TFV110" s="79" t="s">
        <v>14995</v>
      </c>
      <c r="TFW110" s="79" t="s">
        <v>14995</v>
      </c>
      <c r="TFX110" s="79" t="s">
        <v>14995</v>
      </c>
      <c r="TFY110" s="79" t="s">
        <v>14995</v>
      </c>
      <c r="TFZ110" s="79" t="s">
        <v>14995</v>
      </c>
      <c r="TGA110" s="79" t="s">
        <v>14995</v>
      </c>
      <c r="TGB110" s="79" t="s">
        <v>14995</v>
      </c>
      <c r="TGC110" s="79" t="s">
        <v>14995</v>
      </c>
      <c r="TGD110" s="79" t="s">
        <v>14995</v>
      </c>
      <c r="TGE110" s="79" t="s">
        <v>14995</v>
      </c>
      <c r="TGF110" s="79" t="s">
        <v>14995</v>
      </c>
      <c r="TGG110" s="79" t="s">
        <v>14995</v>
      </c>
      <c r="TGH110" s="79" t="s">
        <v>14995</v>
      </c>
      <c r="TGI110" s="79" t="s">
        <v>14995</v>
      </c>
      <c r="TGJ110" s="79" t="s">
        <v>14995</v>
      </c>
      <c r="TGK110" s="79" t="s">
        <v>14995</v>
      </c>
      <c r="TGL110" s="79" t="s">
        <v>14995</v>
      </c>
      <c r="TGM110" s="79" t="s">
        <v>14995</v>
      </c>
      <c r="TGN110" s="79" t="s">
        <v>14995</v>
      </c>
      <c r="TGO110" s="79" t="s">
        <v>14995</v>
      </c>
      <c r="TGP110" s="79" t="s">
        <v>14995</v>
      </c>
      <c r="TGQ110" s="79" t="s">
        <v>14995</v>
      </c>
      <c r="TGR110" s="79" t="s">
        <v>14995</v>
      </c>
      <c r="TGS110" s="79" t="s">
        <v>14995</v>
      </c>
      <c r="TGT110" s="79" t="s">
        <v>14995</v>
      </c>
      <c r="TGU110" s="79" t="s">
        <v>14995</v>
      </c>
      <c r="TGV110" s="79" t="s">
        <v>14995</v>
      </c>
      <c r="TGW110" s="79" t="s">
        <v>14995</v>
      </c>
      <c r="TGX110" s="79" t="s">
        <v>14995</v>
      </c>
      <c r="TGY110" s="79" t="s">
        <v>14995</v>
      </c>
      <c r="TGZ110" s="79" t="s">
        <v>14995</v>
      </c>
      <c r="THA110" s="79" t="s">
        <v>14995</v>
      </c>
      <c r="THB110" s="79" t="s">
        <v>14995</v>
      </c>
      <c r="THC110" s="79" t="s">
        <v>14995</v>
      </c>
      <c r="THD110" s="79" t="s">
        <v>14995</v>
      </c>
      <c r="THE110" s="79" t="s">
        <v>14995</v>
      </c>
      <c r="THF110" s="79" t="s">
        <v>14995</v>
      </c>
      <c r="THG110" s="79" t="s">
        <v>14995</v>
      </c>
      <c r="THH110" s="79" t="s">
        <v>14995</v>
      </c>
      <c r="THI110" s="79" t="s">
        <v>14995</v>
      </c>
      <c r="THJ110" s="79" t="s">
        <v>14995</v>
      </c>
      <c r="THK110" s="79" t="s">
        <v>14995</v>
      </c>
      <c r="THL110" s="79" t="s">
        <v>14995</v>
      </c>
      <c r="THM110" s="79" t="s">
        <v>14995</v>
      </c>
      <c r="THN110" s="79" t="s">
        <v>14995</v>
      </c>
      <c r="THO110" s="79" t="s">
        <v>14995</v>
      </c>
      <c r="THP110" s="79" t="s">
        <v>14995</v>
      </c>
      <c r="THQ110" s="79" t="s">
        <v>14995</v>
      </c>
      <c r="THR110" s="79" t="s">
        <v>14995</v>
      </c>
      <c r="THS110" s="79" t="s">
        <v>14995</v>
      </c>
      <c r="THT110" s="79" t="s">
        <v>14995</v>
      </c>
      <c r="THU110" s="79" t="s">
        <v>14995</v>
      </c>
      <c r="THV110" s="79" t="s">
        <v>14995</v>
      </c>
      <c r="THW110" s="79" t="s">
        <v>14995</v>
      </c>
      <c r="THX110" s="79" t="s">
        <v>14995</v>
      </c>
      <c r="THY110" s="79" t="s">
        <v>14995</v>
      </c>
      <c r="THZ110" s="79" t="s">
        <v>14995</v>
      </c>
      <c r="TIA110" s="79" t="s">
        <v>14995</v>
      </c>
      <c r="TIB110" s="79" t="s">
        <v>14995</v>
      </c>
      <c r="TIC110" s="79" t="s">
        <v>14995</v>
      </c>
      <c r="TID110" s="79" t="s">
        <v>14995</v>
      </c>
      <c r="TIE110" s="79" t="s">
        <v>14995</v>
      </c>
      <c r="TIF110" s="79" t="s">
        <v>14995</v>
      </c>
      <c r="TIG110" s="79" t="s">
        <v>14995</v>
      </c>
      <c r="TIH110" s="79" t="s">
        <v>14995</v>
      </c>
      <c r="TII110" s="79" t="s">
        <v>14995</v>
      </c>
      <c r="TIJ110" s="79" t="s">
        <v>14995</v>
      </c>
      <c r="TIK110" s="79" t="s">
        <v>14995</v>
      </c>
      <c r="TIL110" s="79" t="s">
        <v>14995</v>
      </c>
      <c r="TIM110" s="79" t="s">
        <v>14995</v>
      </c>
      <c r="TIN110" s="79" t="s">
        <v>14995</v>
      </c>
      <c r="TIO110" s="79" t="s">
        <v>14995</v>
      </c>
      <c r="TIP110" s="79" t="s">
        <v>14995</v>
      </c>
      <c r="TIQ110" s="79" t="s">
        <v>14995</v>
      </c>
      <c r="TIR110" s="79" t="s">
        <v>14995</v>
      </c>
      <c r="TIS110" s="79" t="s">
        <v>14995</v>
      </c>
      <c r="TIT110" s="79" t="s">
        <v>14995</v>
      </c>
      <c r="TIU110" s="79" t="s">
        <v>14995</v>
      </c>
      <c r="TIV110" s="79" t="s">
        <v>14995</v>
      </c>
      <c r="TIW110" s="79" t="s">
        <v>14995</v>
      </c>
      <c r="TIX110" s="79" t="s">
        <v>14995</v>
      </c>
      <c r="TIY110" s="79" t="s">
        <v>14995</v>
      </c>
      <c r="TIZ110" s="79" t="s">
        <v>14995</v>
      </c>
      <c r="TJA110" s="79" t="s">
        <v>14995</v>
      </c>
      <c r="TJB110" s="79" t="s">
        <v>14995</v>
      </c>
      <c r="TJC110" s="79" t="s">
        <v>14995</v>
      </c>
      <c r="TJD110" s="79" t="s">
        <v>14995</v>
      </c>
      <c r="TJE110" s="79" t="s">
        <v>14995</v>
      </c>
      <c r="TJF110" s="79" t="s">
        <v>14995</v>
      </c>
      <c r="TJG110" s="79" t="s">
        <v>14995</v>
      </c>
      <c r="TJH110" s="79" t="s">
        <v>14995</v>
      </c>
      <c r="TJI110" s="79" t="s">
        <v>14995</v>
      </c>
      <c r="TJJ110" s="79" t="s">
        <v>14995</v>
      </c>
      <c r="TJK110" s="79" t="s">
        <v>14995</v>
      </c>
      <c r="TJL110" s="79" t="s">
        <v>14995</v>
      </c>
      <c r="TJM110" s="79" t="s">
        <v>14995</v>
      </c>
      <c r="TJN110" s="79" t="s">
        <v>14995</v>
      </c>
      <c r="TJO110" s="79" t="s">
        <v>14995</v>
      </c>
      <c r="TJP110" s="79" t="s">
        <v>14995</v>
      </c>
      <c r="TJQ110" s="79" t="s">
        <v>14995</v>
      </c>
      <c r="TJR110" s="79" t="s">
        <v>14995</v>
      </c>
      <c r="TJS110" s="79" t="s">
        <v>14995</v>
      </c>
      <c r="TJT110" s="79" t="s">
        <v>14995</v>
      </c>
      <c r="TJU110" s="79" t="s">
        <v>14995</v>
      </c>
      <c r="TJV110" s="79" t="s">
        <v>14995</v>
      </c>
      <c r="TJW110" s="79" t="s">
        <v>14995</v>
      </c>
      <c r="TJX110" s="79" t="s">
        <v>14995</v>
      </c>
      <c r="TJY110" s="79" t="s">
        <v>14995</v>
      </c>
      <c r="TJZ110" s="79" t="s">
        <v>14995</v>
      </c>
      <c r="TKA110" s="79" t="s">
        <v>14995</v>
      </c>
      <c r="TKB110" s="79" t="s">
        <v>14995</v>
      </c>
      <c r="TKC110" s="79" t="s">
        <v>14995</v>
      </c>
      <c r="TKD110" s="79" t="s">
        <v>14995</v>
      </c>
      <c r="TKE110" s="79" t="s">
        <v>14995</v>
      </c>
      <c r="TKF110" s="79" t="s">
        <v>14995</v>
      </c>
      <c r="TKG110" s="79" t="s">
        <v>14995</v>
      </c>
      <c r="TKH110" s="79" t="s">
        <v>14995</v>
      </c>
      <c r="TKI110" s="79" t="s">
        <v>14995</v>
      </c>
      <c r="TKJ110" s="79" t="s">
        <v>14995</v>
      </c>
      <c r="TKK110" s="79" t="s">
        <v>14995</v>
      </c>
      <c r="TKL110" s="79" t="s">
        <v>14995</v>
      </c>
      <c r="TKM110" s="79" t="s">
        <v>14995</v>
      </c>
      <c r="TKN110" s="79" t="s">
        <v>14995</v>
      </c>
      <c r="TKO110" s="79" t="s">
        <v>14995</v>
      </c>
      <c r="TKP110" s="79" t="s">
        <v>14995</v>
      </c>
      <c r="TKQ110" s="79" t="s">
        <v>14995</v>
      </c>
      <c r="TKR110" s="79" t="s">
        <v>14995</v>
      </c>
      <c r="TKS110" s="79" t="s">
        <v>14995</v>
      </c>
      <c r="TKT110" s="79" t="s">
        <v>14995</v>
      </c>
      <c r="TKU110" s="79" t="s">
        <v>14995</v>
      </c>
      <c r="TKV110" s="79" t="s">
        <v>14995</v>
      </c>
      <c r="TKW110" s="79" t="s">
        <v>14995</v>
      </c>
      <c r="TKX110" s="79" t="s">
        <v>14995</v>
      </c>
      <c r="TKY110" s="79" t="s">
        <v>14995</v>
      </c>
      <c r="TKZ110" s="79" t="s">
        <v>14995</v>
      </c>
      <c r="TLA110" s="79" t="s">
        <v>14995</v>
      </c>
      <c r="TLB110" s="79" t="s">
        <v>14995</v>
      </c>
      <c r="TLC110" s="79" t="s">
        <v>14995</v>
      </c>
      <c r="TLD110" s="79" t="s">
        <v>14995</v>
      </c>
      <c r="TLE110" s="79" t="s">
        <v>14995</v>
      </c>
      <c r="TLF110" s="79" t="s">
        <v>14995</v>
      </c>
      <c r="TLG110" s="79" t="s">
        <v>14995</v>
      </c>
      <c r="TLH110" s="79" t="s">
        <v>14995</v>
      </c>
      <c r="TLI110" s="79" t="s">
        <v>14995</v>
      </c>
      <c r="TLJ110" s="79" t="s">
        <v>14995</v>
      </c>
      <c r="TLK110" s="79" t="s">
        <v>14995</v>
      </c>
      <c r="TLL110" s="79" t="s">
        <v>14995</v>
      </c>
      <c r="TLM110" s="79" t="s">
        <v>14995</v>
      </c>
      <c r="TLN110" s="79" t="s">
        <v>14995</v>
      </c>
      <c r="TLO110" s="79" t="s">
        <v>14995</v>
      </c>
      <c r="TLP110" s="79" t="s">
        <v>14995</v>
      </c>
      <c r="TLQ110" s="79" t="s">
        <v>14995</v>
      </c>
      <c r="TLR110" s="79" t="s">
        <v>14995</v>
      </c>
      <c r="TLS110" s="79" t="s">
        <v>14995</v>
      </c>
      <c r="TLT110" s="79" t="s">
        <v>14995</v>
      </c>
      <c r="TLU110" s="79" t="s">
        <v>14995</v>
      </c>
      <c r="TLV110" s="79" t="s">
        <v>14995</v>
      </c>
      <c r="TLW110" s="79" t="s">
        <v>14995</v>
      </c>
      <c r="TLX110" s="79" t="s">
        <v>14995</v>
      </c>
      <c r="TLY110" s="79" t="s">
        <v>14995</v>
      </c>
      <c r="TLZ110" s="79" t="s">
        <v>14995</v>
      </c>
      <c r="TMA110" s="79" t="s">
        <v>14995</v>
      </c>
      <c r="TMB110" s="79" t="s">
        <v>14995</v>
      </c>
      <c r="TMC110" s="79" t="s">
        <v>14995</v>
      </c>
      <c r="TMD110" s="79" t="s">
        <v>14995</v>
      </c>
      <c r="TME110" s="79" t="s">
        <v>14995</v>
      </c>
      <c r="TMF110" s="79" t="s">
        <v>14995</v>
      </c>
      <c r="TMG110" s="79" t="s">
        <v>14995</v>
      </c>
      <c r="TMH110" s="79" t="s">
        <v>14995</v>
      </c>
      <c r="TMI110" s="79" t="s">
        <v>14995</v>
      </c>
      <c r="TMJ110" s="79" t="s">
        <v>14995</v>
      </c>
      <c r="TMK110" s="79" t="s">
        <v>14995</v>
      </c>
      <c r="TML110" s="79" t="s">
        <v>14995</v>
      </c>
      <c r="TMM110" s="79" t="s">
        <v>14995</v>
      </c>
      <c r="TMN110" s="79" t="s">
        <v>14995</v>
      </c>
      <c r="TMO110" s="79" t="s">
        <v>14995</v>
      </c>
      <c r="TMP110" s="79" t="s">
        <v>14995</v>
      </c>
      <c r="TMQ110" s="79" t="s">
        <v>14995</v>
      </c>
      <c r="TMR110" s="79" t="s">
        <v>14995</v>
      </c>
      <c r="TMS110" s="79" t="s">
        <v>14995</v>
      </c>
      <c r="TMT110" s="79" t="s">
        <v>14995</v>
      </c>
      <c r="TMU110" s="79" t="s">
        <v>14995</v>
      </c>
      <c r="TMV110" s="79" t="s">
        <v>14995</v>
      </c>
      <c r="TMW110" s="79" t="s">
        <v>14995</v>
      </c>
      <c r="TMX110" s="79" t="s">
        <v>14995</v>
      </c>
      <c r="TMY110" s="79" t="s">
        <v>14995</v>
      </c>
      <c r="TMZ110" s="79" t="s">
        <v>14995</v>
      </c>
      <c r="TNA110" s="79" t="s">
        <v>14995</v>
      </c>
      <c r="TNB110" s="79" t="s">
        <v>14995</v>
      </c>
      <c r="TNC110" s="79" t="s">
        <v>14995</v>
      </c>
      <c r="TND110" s="79" t="s">
        <v>14995</v>
      </c>
      <c r="TNE110" s="79" t="s">
        <v>14995</v>
      </c>
      <c r="TNF110" s="79" t="s">
        <v>14995</v>
      </c>
      <c r="TNG110" s="79" t="s">
        <v>14995</v>
      </c>
      <c r="TNH110" s="79" t="s">
        <v>14995</v>
      </c>
      <c r="TNI110" s="79" t="s">
        <v>14995</v>
      </c>
      <c r="TNJ110" s="79" t="s">
        <v>14995</v>
      </c>
      <c r="TNK110" s="79" t="s">
        <v>14995</v>
      </c>
      <c r="TNL110" s="79" t="s">
        <v>14995</v>
      </c>
      <c r="TNM110" s="79" t="s">
        <v>14995</v>
      </c>
      <c r="TNN110" s="79" t="s">
        <v>14995</v>
      </c>
      <c r="TNO110" s="79" t="s">
        <v>14995</v>
      </c>
      <c r="TNP110" s="79" t="s">
        <v>14995</v>
      </c>
      <c r="TNQ110" s="79" t="s">
        <v>14995</v>
      </c>
      <c r="TNR110" s="79" t="s">
        <v>14995</v>
      </c>
      <c r="TNS110" s="79" t="s">
        <v>14995</v>
      </c>
      <c r="TNT110" s="79" t="s">
        <v>14995</v>
      </c>
      <c r="TNU110" s="79" t="s">
        <v>14995</v>
      </c>
      <c r="TNV110" s="79" t="s">
        <v>14995</v>
      </c>
      <c r="TNW110" s="79" t="s">
        <v>14995</v>
      </c>
      <c r="TNX110" s="79" t="s">
        <v>14995</v>
      </c>
      <c r="TNY110" s="79" t="s">
        <v>14995</v>
      </c>
      <c r="TNZ110" s="79" t="s">
        <v>14995</v>
      </c>
      <c r="TOA110" s="79" t="s">
        <v>14995</v>
      </c>
      <c r="TOB110" s="79" t="s">
        <v>14995</v>
      </c>
      <c r="TOC110" s="79" t="s">
        <v>14995</v>
      </c>
      <c r="TOD110" s="79" t="s">
        <v>14995</v>
      </c>
      <c r="TOE110" s="79" t="s">
        <v>14995</v>
      </c>
      <c r="TOF110" s="79" t="s">
        <v>14995</v>
      </c>
      <c r="TOG110" s="79" t="s">
        <v>14995</v>
      </c>
      <c r="TOH110" s="79" t="s">
        <v>14995</v>
      </c>
      <c r="TOI110" s="79" t="s">
        <v>14995</v>
      </c>
      <c r="TOJ110" s="79" t="s">
        <v>14995</v>
      </c>
      <c r="TOK110" s="79" t="s">
        <v>14995</v>
      </c>
      <c r="TOL110" s="79" t="s">
        <v>14995</v>
      </c>
      <c r="TOM110" s="79" t="s">
        <v>14995</v>
      </c>
      <c r="TON110" s="79" t="s">
        <v>14995</v>
      </c>
      <c r="TOO110" s="79" t="s">
        <v>14995</v>
      </c>
      <c r="TOP110" s="79" t="s">
        <v>14995</v>
      </c>
      <c r="TOQ110" s="79" t="s">
        <v>14995</v>
      </c>
      <c r="TOR110" s="79" t="s">
        <v>14995</v>
      </c>
      <c r="TOS110" s="79" t="s">
        <v>14995</v>
      </c>
      <c r="TOT110" s="79" t="s">
        <v>14995</v>
      </c>
      <c r="TOU110" s="79" t="s">
        <v>14995</v>
      </c>
      <c r="TOV110" s="79" t="s">
        <v>14995</v>
      </c>
      <c r="TOW110" s="79" t="s">
        <v>14995</v>
      </c>
      <c r="TOX110" s="79" t="s">
        <v>14995</v>
      </c>
      <c r="TOY110" s="79" t="s">
        <v>14995</v>
      </c>
      <c r="TOZ110" s="79" t="s">
        <v>14995</v>
      </c>
      <c r="TPA110" s="79" t="s">
        <v>14995</v>
      </c>
      <c r="TPB110" s="79" t="s">
        <v>14995</v>
      </c>
      <c r="TPC110" s="79" t="s">
        <v>14995</v>
      </c>
      <c r="TPD110" s="79" t="s">
        <v>14995</v>
      </c>
      <c r="TPE110" s="79" t="s">
        <v>14995</v>
      </c>
      <c r="TPF110" s="79" t="s">
        <v>14995</v>
      </c>
      <c r="TPG110" s="79" t="s">
        <v>14995</v>
      </c>
      <c r="TPH110" s="79" t="s">
        <v>14995</v>
      </c>
      <c r="TPI110" s="79" t="s">
        <v>14995</v>
      </c>
      <c r="TPJ110" s="79" t="s">
        <v>14995</v>
      </c>
      <c r="TPK110" s="79" t="s">
        <v>14995</v>
      </c>
      <c r="TPL110" s="79" t="s">
        <v>14995</v>
      </c>
      <c r="TPM110" s="79" t="s">
        <v>14995</v>
      </c>
      <c r="TPN110" s="79" t="s">
        <v>14995</v>
      </c>
      <c r="TPO110" s="79" t="s">
        <v>14995</v>
      </c>
      <c r="TPP110" s="79" t="s">
        <v>14995</v>
      </c>
      <c r="TPQ110" s="79" t="s">
        <v>14995</v>
      </c>
      <c r="TPR110" s="79" t="s">
        <v>14995</v>
      </c>
      <c r="TPS110" s="79" t="s">
        <v>14995</v>
      </c>
      <c r="TPT110" s="79" t="s">
        <v>14995</v>
      </c>
      <c r="TPU110" s="79" t="s">
        <v>14995</v>
      </c>
      <c r="TPV110" s="79" t="s">
        <v>14995</v>
      </c>
      <c r="TPW110" s="79" t="s">
        <v>14995</v>
      </c>
      <c r="TPX110" s="79" t="s">
        <v>14995</v>
      </c>
      <c r="TPY110" s="79" t="s">
        <v>14995</v>
      </c>
      <c r="TPZ110" s="79" t="s">
        <v>14995</v>
      </c>
      <c r="TQA110" s="79" t="s">
        <v>14995</v>
      </c>
      <c r="TQB110" s="79" t="s">
        <v>14995</v>
      </c>
      <c r="TQC110" s="79" t="s">
        <v>14995</v>
      </c>
      <c r="TQD110" s="79" t="s">
        <v>14995</v>
      </c>
      <c r="TQE110" s="79" t="s">
        <v>14995</v>
      </c>
      <c r="TQF110" s="79" t="s">
        <v>14995</v>
      </c>
      <c r="TQG110" s="79" t="s">
        <v>14995</v>
      </c>
      <c r="TQH110" s="79" t="s">
        <v>14995</v>
      </c>
      <c r="TQI110" s="79" t="s">
        <v>14995</v>
      </c>
      <c r="TQJ110" s="79" t="s">
        <v>14995</v>
      </c>
      <c r="TQK110" s="79" t="s">
        <v>14995</v>
      </c>
      <c r="TQL110" s="79" t="s">
        <v>14995</v>
      </c>
      <c r="TQM110" s="79" t="s">
        <v>14995</v>
      </c>
      <c r="TQN110" s="79" t="s">
        <v>14995</v>
      </c>
      <c r="TQO110" s="79" t="s">
        <v>14995</v>
      </c>
      <c r="TQP110" s="79" t="s">
        <v>14995</v>
      </c>
      <c r="TQQ110" s="79" t="s">
        <v>14995</v>
      </c>
      <c r="TQR110" s="79" t="s">
        <v>14995</v>
      </c>
      <c r="TQS110" s="79" t="s">
        <v>14995</v>
      </c>
      <c r="TQT110" s="79" t="s">
        <v>14995</v>
      </c>
      <c r="TQU110" s="79" t="s">
        <v>14995</v>
      </c>
      <c r="TQV110" s="79" t="s">
        <v>14995</v>
      </c>
      <c r="TQW110" s="79" t="s">
        <v>14995</v>
      </c>
      <c r="TQX110" s="79" t="s">
        <v>14995</v>
      </c>
      <c r="TQY110" s="79" t="s">
        <v>14995</v>
      </c>
      <c r="TQZ110" s="79" t="s">
        <v>14995</v>
      </c>
      <c r="TRA110" s="79" t="s">
        <v>14995</v>
      </c>
      <c r="TRB110" s="79" t="s">
        <v>14995</v>
      </c>
      <c r="TRC110" s="79" t="s">
        <v>14995</v>
      </c>
      <c r="TRD110" s="79" t="s">
        <v>14995</v>
      </c>
      <c r="TRE110" s="79" t="s">
        <v>14995</v>
      </c>
      <c r="TRF110" s="79" t="s">
        <v>14995</v>
      </c>
      <c r="TRG110" s="79" t="s">
        <v>14995</v>
      </c>
      <c r="TRH110" s="79" t="s">
        <v>14995</v>
      </c>
      <c r="TRI110" s="79" t="s">
        <v>14995</v>
      </c>
      <c r="TRJ110" s="79" t="s">
        <v>14995</v>
      </c>
      <c r="TRK110" s="79" t="s">
        <v>14995</v>
      </c>
      <c r="TRL110" s="79" t="s">
        <v>14995</v>
      </c>
      <c r="TRM110" s="79" t="s">
        <v>14995</v>
      </c>
      <c r="TRN110" s="79" t="s">
        <v>14995</v>
      </c>
      <c r="TRO110" s="79" t="s">
        <v>14995</v>
      </c>
      <c r="TRP110" s="79" t="s">
        <v>14995</v>
      </c>
      <c r="TRQ110" s="79" t="s">
        <v>14995</v>
      </c>
      <c r="TRR110" s="79" t="s">
        <v>14995</v>
      </c>
      <c r="TRS110" s="79" t="s">
        <v>14995</v>
      </c>
      <c r="TRT110" s="79" t="s">
        <v>14995</v>
      </c>
      <c r="TRU110" s="79" t="s">
        <v>14995</v>
      </c>
      <c r="TRV110" s="79" t="s">
        <v>14995</v>
      </c>
      <c r="TRW110" s="79" t="s">
        <v>14995</v>
      </c>
      <c r="TRX110" s="79" t="s">
        <v>14995</v>
      </c>
      <c r="TRY110" s="79" t="s">
        <v>14995</v>
      </c>
      <c r="TRZ110" s="79" t="s">
        <v>14995</v>
      </c>
      <c r="TSA110" s="79" t="s">
        <v>14995</v>
      </c>
      <c r="TSB110" s="79" t="s">
        <v>14995</v>
      </c>
      <c r="TSC110" s="79" t="s">
        <v>14995</v>
      </c>
      <c r="TSD110" s="79" t="s">
        <v>14995</v>
      </c>
      <c r="TSE110" s="79" t="s">
        <v>14995</v>
      </c>
      <c r="TSF110" s="79" t="s">
        <v>14995</v>
      </c>
      <c r="TSG110" s="79" t="s">
        <v>14995</v>
      </c>
      <c r="TSH110" s="79" t="s">
        <v>14995</v>
      </c>
      <c r="TSI110" s="79" t="s">
        <v>14995</v>
      </c>
      <c r="TSJ110" s="79" t="s">
        <v>14995</v>
      </c>
      <c r="TSK110" s="79" t="s">
        <v>14995</v>
      </c>
      <c r="TSL110" s="79" t="s">
        <v>14995</v>
      </c>
      <c r="TSM110" s="79" t="s">
        <v>14995</v>
      </c>
      <c r="TSN110" s="79" t="s">
        <v>14995</v>
      </c>
      <c r="TSO110" s="79" t="s">
        <v>14995</v>
      </c>
      <c r="TSP110" s="79" t="s">
        <v>14995</v>
      </c>
      <c r="TSQ110" s="79" t="s">
        <v>14995</v>
      </c>
      <c r="TSR110" s="79" t="s">
        <v>14995</v>
      </c>
      <c r="TSS110" s="79" t="s">
        <v>14995</v>
      </c>
      <c r="TST110" s="79" t="s">
        <v>14995</v>
      </c>
      <c r="TSU110" s="79" t="s">
        <v>14995</v>
      </c>
      <c r="TSV110" s="79" t="s">
        <v>14995</v>
      </c>
      <c r="TSW110" s="79" t="s">
        <v>14995</v>
      </c>
      <c r="TSX110" s="79" t="s">
        <v>14995</v>
      </c>
      <c r="TSY110" s="79" t="s">
        <v>14995</v>
      </c>
      <c r="TSZ110" s="79" t="s">
        <v>14995</v>
      </c>
      <c r="TTA110" s="79" t="s">
        <v>14995</v>
      </c>
      <c r="TTB110" s="79" t="s">
        <v>14995</v>
      </c>
      <c r="TTC110" s="79" t="s">
        <v>14995</v>
      </c>
      <c r="TTD110" s="79" t="s">
        <v>14995</v>
      </c>
      <c r="TTE110" s="79" t="s">
        <v>14995</v>
      </c>
      <c r="TTF110" s="79" t="s">
        <v>14995</v>
      </c>
      <c r="TTG110" s="79" t="s">
        <v>14995</v>
      </c>
      <c r="TTH110" s="79" t="s">
        <v>14995</v>
      </c>
      <c r="TTI110" s="79" t="s">
        <v>14995</v>
      </c>
      <c r="TTJ110" s="79" t="s">
        <v>14995</v>
      </c>
      <c r="TTK110" s="79" t="s">
        <v>14995</v>
      </c>
      <c r="TTL110" s="79" t="s">
        <v>14995</v>
      </c>
      <c r="TTM110" s="79" t="s">
        <v>14995</v>
      </c>
      <c r="TTN110" s="79" t="s">
        <v>14995</v>
      </c>
      <c r="TTO110" s="79" t="s">
        <v>14995</v>
      </c>
      <c r="TTP110" s="79" t="s">
        <v>14995</v>
      </c>
      <c r="TTQ110" s="79" t="s">
        <v>14995</v>
      </c>
      <c r="TTR110" s="79" t="s">
        <v>14995</v>
      </c>
      <c r="TTS110" s="79" t="s">
        <v>14995</v>
      </c>
      <c r="TTT110" s="79" t="s">
        <v>14995</v>
      </c>
      <c r="TTU110" s="79" t="s">
        <v>14995</v>
      </c>
      <c r="TTV110" s="79" t="s">
        <v>14995</v>
      </c>
      <c r="TTW110" s="79" t="s">
        <v>14995</v>
      </c>
      <c r="TTX110" s="79" t="s">
        <v>14995</v>
      </c>
      <c r="TTY110" s="79" t="s">
        <v>14995</v>
      </c>
      <c r="TTZ110" s="79" t="s">
        <v>14995</v>
      </c>
      <c r="TUA110" s="79" t="s">
        <v>14995</v>
      </c>
      <c r="TUB110" s="79" t="s">
        <v>14995</v>
      </c>
      <c r="TUC110" s="79" t="s">
        <v>14995</v>
      </c>
      <c r="TUD110" s="79" t="s">
        <v>14995</v>
      </c>
      <c r="TUE110" s="79" t="s">
        <v>14995</v>
      </c>
      <c r="TUF110" s="79" t="s">
        <v>14995</v>
      </c>
      <c r="TUG110" s="79" t="s">
        <v>14995</v>
      </c>
      <c r="TUH110" s="79" t="s">
        <v>14995</v>
      </c>
      <c r="TUI110" s="79" t="s">
        <v>14995</v>
      </c>
      <c r="TUJ110" s="79" t="s">
        <v>14995</v>
      </c>
      <c r="TUK110" s="79" t="s">
        <v>14995</v>
      </c>
      <c r="TUL110" s="79" t="s">
        <v>14995</v>
      </c>
      <c r="TUM110" s="79" t="s">
        <v>14995</v>
      </c>
      <c r="TUN110" s="79" t="s">
        <v>14995</v>
      </c>
      <c r="TUO110" s="79" t="s">
        <v>14995</v>
      </c>
      <c r="TUP110" s="79" t="s">
        <v>14995</v>
      </c>
      <c r="TUQ110" s="79" t="s">
        <v>14995</v>
      </c>
      <c r="TUR110" s="79" t="s">
        <v>14995</v>
      </c>
      <c r="TUS110" s="79" t="s">
        <v>14995</v>
      </c>
      <c r="TUT110" s="79" t="s">
        <v>14995</v>
      </c>
      <c r="TUU110" s="79" t="s">
        <v>14995</v>
      </c>
      <c r="TUV110" s="79" t="s">
        <v>14995</v>
      </c>
      <c r="TUW110" s="79" t="s">
        <v>14995</v>
      </c>
      <c r="TUX110" s="79" t="s">
        <v>14995</v>
      </c>
      <c r="TUY110" s="79" t="s">
        <v>14995</v>
      </c>
      <c r="TUZ110" s="79" t="s">
        <v>14995</v>
      </c>
      <c r="TVA110" s="79" t="s">
        <v>14995</v>
      </c>
      <c r="TVB110" s="79" t="s">
        <v>14995</v>
      </c>
      <c r="TVC110" s="79" t="s">
        <v>14995</v>
      </c>
      <c r="TVD110" s="79" t="s">
        <v>14995</v>
      </c>
      <c r="TVE110" s="79" t="s">
        <v>14995</v>
      </c>
      <c r="TVF110" s="79" t="s">
        <v>14995</v>
      </c>
      <c r="TVG110" s="79" t="s">
        <v>14995</v>
      </c>
      <c r="TVH110" s="79" t="s">
        <v>14995</v>
      </c>
      <c r="TVI110" s="79" t="s">
        <v>14995</v>
      </c>
      <c r="TVJ110" s="79" t="s">
        <v>14995</v>
      </c>
      <c r="TVK110" s="79" t="s">
        <v>14995</v>
      </c>
      <c r="TVL110" s="79" t="s">
        <v>14995</v>
      </c>
      <c r="TVM110" s="79" t="s">
        <v>14995</v>
      </c>
      <c r="TVN110" s="79" t="s">
        <v>14995</v>
      </c>
      <c r="TVO110" s="79" t="s">
        <v>14995</v>
      </c>
      <c r="TVP110" s="79" t="s">
        <v>14995</v>
      </c>
      <c r="TVQ110" s="79" t="s">
        <v>14995</v>
      </c>
      <c r="TVR110" s="79" t="s">
        <v>14995</v>
      </c>
      <c r="TVS110" s="79" t="s">
        <v>14995</v>
      </c>
      <c r="TVT110" s="79" t="s">
        <v>14995</v>
      </c>
      <c r="TVU110" s="79" t="s">
        <v>14995</v>
      </c>
      <c r="TVV110" s="79" t="s">
        <v>14995</v>
      </c>
      <c r="TVW110" s="79" t="s">
        <v>14995</v>
      </c>
      <c r="TVX110" s="79" t="s">
        <v>14995</v>
      </c>
      <c r="TVY110" s="79" t="s">
        <v>14995</v>
      </c>
      <c r="TVZ110" s="79" t="s">
        <v>14995</v>
      </c>
      <c r="TWA110" s="79" t="s">
        <v>14995</v>
      </c>
      <c r="TWB110" s="79" t="s">
        <v>14995</v>
      </c>
      <c r="TWC110" s="79" t="s">
        <v>14995</v>
      </c>
      <c r="TWD110" s="79" t="s">
        <v>14995</v>
      </c>
      <c r="TWE110" s="79" t="s">
        <v>14995</v>
      </c>
      <c r="TWF110" s="79" t="s">
        <v>14995</v>
      </c>
      <c r="TWG110" s="79" t="s">
        <v>14995</v>
      </c>
      <c r="TWH110" s="79" t="s">
        <v>14995</v>
      </c>
      <c r="TWI110" s="79" t="s">
        <v>14995</v>
      </c>
      <c r="TWJ110" s="79" t="s">
        <v>14995</v>
      </c>
      <c r="TWK110" s="79" t="s">
        <v>14995</v>
      </c>
      <c r="TWL110" s="79" t="s">
        <v>14995</v>
      </c>
      <c r="TWM110" s="79" t="s">
        <v>14995</v>
      </c>
      <c r="TWN110" s="79" t="s">
        <v>14995</v>
      </c>
      <c r="TWO110" s="79" t="s">
        <v>14995</v>
      </c>
      <c r="TWP110" s="79" t="s">
        <v>14995</v>
      </c>
      <c r="TWQ110" s="79" t="s">
        <v>14995</v>
      </c>
      <c r="TWR110" s="79" t="s">
        <v>14995</v>
      </c>
      <c r="TWS110" s="79" t="s">
        <v>14995</v>
      </c>
      <c r="TWT110" s="79" t="s">
        <v>14995</v>
      </c>
      <c r="TWU110" s="79" t="s">
        <v>14995</v>
      </c>
      <c r="TWV110" s="79" t="s">
        <v>14995</v>
      </c>
      <c r="TWW110" s="79" t="s">
        <v>14995</v>
      </c>
      <c r="TWX110" s="79" t="s">
        <v>14995</v>
      </c>
      <c r="TWY110" s="79" t="s">
        <v>14995</v>
      </c>
      <c r="TWZ110" s="79" t="s">
        <v>14995</v>
      </c>
      <c r="TXA110" s="79" t="s">
        <v>14995</v>
      </c>
      <c r="TXB110" s="79" t="s">
        <v>14995</v>
      </c>
      <c r="TXC110" s="79" t="s">
        <v>14995</v>
      </c>
      <c r="TXD110" s="79" t="s">
        <v>14995</v>
      </c>
      <c r="TXE110" s="79" t="s">
        <v>14995</v>
      </c>
      <c r="TXF110" s="79" t="s">
        <v>14995</v>
      </c>
      <c r="TXG110" s="79" t="s">
        <v>14995</v>
      </c>
      <c r="TXH110" s="79" t="s">
        <v>14995</v>
      </c>
      <c r="TXI110" s="79" t="s">
        <v>14995</v>
      </c>
      <c r="TXJ110" s="79" t="s">
        <v>14995</v>
      </c>
      <c r="TXK110" s="79" t="s">
        <v>14995</v>
      </c>
      <c r="TXL110" s="79" t="s">
        <v>14995</v>
      </c>
      <c r="TXM110" s="79" t="s">
        <v>14995</v>
      </c>
      <c r="TXN110" s="79" t="s">
        <v>14995</v>
      </c>
      <c r="TXO110" s="79" t="s">
        <v>14995</v>
      </c>
      <c r="TXP110" s="79" t="s">
        <v>14995</v>
      </c>
      <c r="TXQ110" s="79" t="s">
        <v>14995</v>
      </c>
      <c r="TXR110" s="79" t="s">
        <v>14995</v>
      </c>
      <c r="TXS110" s="79" t="s">
        <v>14995</v>
      </c>
      <c r="TXT110" s="79" t="s">
        <v>14995</v>
      </c>
      <c r="TXU110" s="79" t="s">
        <v>14995</v>
      </c>
      <c r="TXV110" s="79" t="s">
        <v>14995</v>
      </c>
      <c r="TXW110" s="79" t="s">
        <v>14995</v>
      </c>
      <c r="TXX110" s="79" t="s">
        <v>14995</v>
      </c>
      <c r="TXY110" s="79" t="s">
        <v>14995</v>
      </c>
      <c r="TXZ110" s="79" t="s">
        <v>14995</v>
      </c>
      <c r="TYA110" s="79" t="s">
        <v>14995</v>
      </c>
      <c r="TYB110" s="79" t="s">
        <v>14995</v>
      </c>
      <c r="TYC110" s="79" t="s">
        <v>14995</v>
      </c>
      <c r="TYD110" s="79" t="s">
        <v>14995</v>
      </c>
      <c r="TYE110" s="79" t="s">
        <v>14995</v>
      </c>
      <c r="TYF110" s="79" t="s">
        <v>14995</v>
      </c>
      <c r="TYG110" s="79" t="s">
        <v>14995</v>
      </c>
      <c r="TYH110" s="79" t="s">
        <v>14995</v>
      </c>
      <c r="TYI110" s="79" t="s">
        <v>14995</v>
      </c>
      <c r="TYJ110" s="79" t="s">
        <v>14995</v>
      </c>
      <c r="TYK110" s="79" t="s">
        <v>14995</v>
      </c>
      <c r="TYL110" s="79" t="s">
        <v>14995</v>
      </c>
      <c r="TYM110" s="79" t="s">
        <v>14995</v>
      </c>
      <c r="TYN110" s="79" t="s">
        <v>14995</v>
      </c>
      <c r="TYO110" s="79" t="s">
        <v>14995</v>
      </c>
      <c r="TYP110" s="79" t="s">
        <v>14995</v>
      </c>
      <c r="TYQ110" s="79" t="s">
        <v>14995</v>
      </c>
      <c r="TYR110" s="79" t="s">
        <v>14995</v>
      </c>
      <c r="TYS110" s="79" t="s">
        <v>14995</v>
      </c>
      <c r="TYT110" s="79" t="s">
        <v>14995</v>
      </c>
      <c r="TYU110" s="79" t="s">
        <v>14995</v>
      </c>
      <c r="TYV110" s="79" t="s">
        <v>14995</v>
      </c>
      <c r="TYW110" s="79" t="s">
        <v>14995</v>
      </c>
      <c r="TYX110" s="79" t="s">
        <v>14995</v>
      </c>
      <c r="TYY110" s="79" t="s">
        <v>14995</v>
      </c>
      <c r="TYZ110" s="79" t="s">
        <v>14995</v>
      </c>
      <c r="TZA110" s="79" t="s">
        <v>14995</v>
      </c>
      <c r="TZB110" s="79" t="s">
        <v>14995</v>
      </c>
      <c r="TZC110" s="79" t="s">
        <v>14995</v>
      </c>
      <c r="TZD110" s="79" t="s">
        <v>14995</v>
      </c>
      <c r="TZE110" s="79" t="s">
        <v>14995</v>
      </c>
      <c r="TZF110" s="79" t="s">
        <v>14995</v>
      </c>
      <c r="TZG110" s="79" t="s">
        <v>14995</v>
      </c>
      <c r="TZH110" s="79" t="s">
        <v>14995</v>
      </c>
      <c r="TZI110" s="79" t="s">
        <v>14995</v>
      </c>
      <c r="TZJ110" s="79" t="s">
        <v>14995</v>
      </c>
      <c r="TZK110" s="79" t="s">
        <v>14995</v>
      </c>
      <c r="TZL110" s="79" t="s">
        <v>14995</v>
      </c>
      <c r="TZM110" s="79" t="s">
        <v>14995</v>
      </c>
      <c r="TZN110" s="79" t="s">
        <v>14995</v>
      </c>
      <c r="TZO110" s="79" t="s">
        <v>14995</v>
      </c>
      <c r="TZP110" s="79" t="s">
        <v>14995</v>
      </c>
      <c r="TZQ110" s="79" t="s">
        <v>14995</v>
      </c>
      <c r="TZR110" s="79" t="s">
        <v>14995</v>
      </c>
      <c r="TZS110" s="79" t="s">
        <v>14995</v>
      </c>
      <c r="TZT110" s="79" t="s">
        <v>14995</v>
      </c>
      <c r="TZU110" s="79" t="s">
        <v>14995</v>
      </c>
      <c r="TZV110" s="79" t="s">
        <v>14995</v>
      </c>
      <c r="TZW110" s="79" t="s">
        <v>14995</v>
      </c>
      <c r="TZX110" s="79" t="s">
        <v>14995</v>
      </c>
      <c r="TZY110" s="79" t="s">
        <v>14995</v>
      </c>
      <c r="TZZ110" s="79" t="s">
        <v>14995</v>
      </c>
      <c r="UAA110" s="79" t="s">
        <v>14995</v>
      </c>
      <c r="UAB110" s="79" t="s">
        <v>14995</v>
      </c>
      <c r="UAC110" s="79" t="s">
        <v>14995</v>
      </c>
      <c r="UAD110" s="79" t="s">
        <v>14995</v>
      </c>
      <c r="UAE110" s="79" t="s">
        <v>14995</v>
      </c>
      <c r="UAF110" s="79" t="s">
        <v>14995</v>
      </c>
      <c r="UAG110" s="79" t="s">
        <v>14995</v>
      </c>
      <c r="UAH110" s="79" t="s">
        <v>14995</v>
      </c>
      <c r="UAI110" s="79" t="s">
        <v>14995</v>
      </c>
      <c r="UAJ110" s="79" t="s">
        <v>14995</v>
      </c>
      <c r="UAK110" s="79" t="s">
        <v>14995</v>
      </c>
      <c r="UAL110" s="79" t="s">
        <v>14995</v>
      </c>
      <c r="UAM110" s="79" t="s">
        <v>14995</v>
      </c>
      <c r="UAN110" s="79" t="s">
        <v>14995</v>
      </c>
      <c r="UAO110" s="79" t="s">
        <v>14995</v>
      </c>
      <c r="UAP110" s="79" t="s">
        <v>14995</v>
      </c>
      <c r="UAQ110" s="79" t="s">
        <v>14995</v>
      </c>
      <c r="UAR110" s="79" t="s">
        <v>14995</v>
      </c>
      <c r="UAS110" s="79" t="s">
        <v>14995</v>
      </c>
      <c r="UAT110" s="79" t="s">
        <v>14995</v>
      </c>
      <c r="UAU110" s="79" t="s">
        <v>14995</v>
      </c>
      <c r="UAV110" s="79" t="s">
        <v>14995</v>
      </c>
      <c r="UAW110" s="79" t="s">
        <v>14995</v>
      </c>
      <c r="UAX110" s="79" t="s">
        <v>14995</v>
      </c>
      <c r="UAY110" s="79" t="s">
        <v>14995</v>
      </c>
      <c r="UAZ110" s="79" t="s">
        <v>14995</v>
      </c>
      <c r="UBA110" s="79" t="s">
        <v>14995</v>
      </c>
      <c r="UBB110" s="79" t="s">
        <v>14995</v>
      </c>
      <c r="UBC110" s="79" t="s">
        <v>14995</v>
      </c>
      <c r="UBD110" s="79" t="s">
        <v>14995</v>
      </c>
      <c r="UBE110" s="79" t="s">
        <v>14995</v>
      </c>
      <c r="UBF110" s="79" t="s">
        <v>14995</v>
      </c>
      <c r="UBG110" s="79" t="s">
        <v>14995</v>
      </c>
      <c r="UBH110" s="79" t="s">
        <v>14995</v>
      </c>
      <c r="UBI110" s="79" t="s">
        <v>14995</v>
      </c>
      <c r="UBJ110" s="79" t="s">
        <v>14995</v>
      </c>
      <c r="UBK110" s="79" t="s">
        <v>14995</v>
      </c>
      <c r="UBL110" s="79" t="s">
        <v>14995</v>
      </c>
      <c r="UBM110" s="79" t="s">
        <v>14995</v>
      </c>
      <c r="UBN110" s="79" t="s">
        <v>14995</v>
      </c>
      <c r="UBO110" s="79" t="s">
        <v>14995</v>
      </c>
      <c r="UBP110" s="79" t="s">
        <v>14995</v>
      </c>
      <c r="UBQ110" s="79" t="s">
        <v>14995</v>
      </c>
      <c r="UBR110" s="79" t="s">
        <v>14995</v>
      </c>
      <c r="UBS110" s="79" t="s">
        <v>14995</v>
      </c>
      <c r="UBT110" s="79" t="s">
        <v>14995</v>
      </c>
      <c r="UBU110" s="79" t="s">
        <v>14995</v>
      </c>
      <c r="UBV110" s="79" t="s">
        <v>14995</v>
      </c>
      <c r="UBW110" s="79" t="s">
        <v>14995</v>
      </c>
      <c r="UBX110" s="79" t="s">
        <v>14995</v>
      </c>
      <c r="UBY110" s="79" t="s">
        <v>14995</v>
      </c>
      <c r="UBZ110" s="79" t="s">
        <v>14995</v>
      </c>
      <c r="UCA110" s="79" t="s">
        <v>14995</v>
      </c>
      <c r="UCB110" s="79" t="s">
        <v>14995</v>
      </c>
      <c r="UCC110" s="79" t="s">
        <v>14995</v>
      </c>
      <c r="UCD110" s="79" t="s">
        <v>14995</v>
      </c>
      <c r="UCE110" s="79" t="s">
        <v>14995</v>
      </c>
      <c r="UCF110" s="79" t="s">
        <v>14995</v>
      </c>
      <c r="UCG110" s="79" t="s">
        <v>14995</v>
      </c>
      <c r="UCH110" s="79" t="s">
        <v>14995</v>
      </c>
      <c r="UCI110" s="79" t="s">
        <v>14995</v>
      </c>
      <c r="UCJ110" s="79" t="s">
        <v>14995</v>
      </c>
      <c r="UCK110" s="79" t="s">
        <v>14995</v>
      </c>
      <c r="UCL110" s="79" t="s">
        <v>14995</v>
      </c>
      <c r="UCM110" s="79" t="s">
        <v>14995</v>
      </c>
      <c r="UCN110" s="79" t="s">
        <v>14995</v>
      </c>
      <c r="UCO110" s="79" t="s">
        <v>14995</v>
      </c>
      <c r="UCP110" s="79" t="s">
        <v>14995</v>
      </c>
      <c r="UCQ110" s="79" t="s">
        <v>14995</v>
      </c>
      <c r="UCR110" s="79" t="s">
        <v>14995</v>
      </c>
      <c r="UCS110" s="79" t="s">
        <v>14995</v>
      </c>
      <c r="UCT110" s="79" t="s">
        <v>14995</v>
      </c>
      <c r="UCU110" s="79" t="s">
        <v>14995</v>
      </c>
      <c r="UCV110" s="79" t="s">
        <v>14995</v>
      </c>
      <c r="UCW110" s="79" t="s">
        <v>14995</v>
      </c>
      <c r="UCX110" s="79" t="s">
        <v>14995</v>
      </c>
      <c r="UCY110" s="79" t="s">
        <v>14995</v>
      </c>
      <c r="UCZ110" s="79" t="s">
        <v>14995</v>
      </c>
      <c r="UDA110" s="79" t="s">
        <v>14995</v>
      </c>
      <c r="UDB110" s="79" t="s">
        <v>14995</v>
      </c>
      <c r="UDC110" s="79" t="s">
        <v>14995</v>
      </c>
      <c r="UDD110" s="79" t="s">
        <v>14995</v>
      </c>
      <c r="UDE110" s="79" t="s">
        <v>14995</v>
      </c>
      <c r="UDF110" s="79" t="s">
        <v>14995</v>
      </c>
      <c r="UDG110" s="79" t="s">
        <v>14995</v>
      </c>
      <c r="UDH110" s="79" t="s">
        <v>14995</v>
      </c>
      <c r="UDI110" s="79" t="s">
        <v>14995</v>
      </c>
      <c r="UDJ110" s="79" t="s">
        <v>14995</v>
      </c>
      <c r="UDK110" s="79" t="s">
        <v>14995</v>
      </c>
      <c r="UDL110" s="79" t="s">
        <v>14995</v>
      </c>
      <c r="UDM110" s="79" t="s">
        <v>14995</v>
      </c>
      <c r="UDN110" s="79" t="s">
        <v>14995</v>
      </c>
      <c r="UDO110" s="79" t="s">
        <v>14995</v>
      </c>
      <c r="UDP110" s="79" t="s">
        <v>14995</v>
      </c>
      <c r="UDQ110" s="79" t="s">
        <v>14995</v>
      </c>
      <c r="UDR110" s="79" t="s">
        <v>14995</v>
      </c>
      <c r="UDS110" s="79" t="s">
        <v>14995</v>
      </c>
      <c r="UDT110" s="79" t="s">
        <v>14995</v>
      </c>
      <c r="UDU110" s="79" t="s">
        <v>14995</v>
      </c>
      <c r="UDV110" s="79" t="s">
        <v>14995</v>
      </c>
      <c r="UDW110" s="79" t="s">
        <v>14995</v>
      </c>
      <c r="UDX110" s="79" t="s">
        <v>14995</v>
      </c>
      <c r="UDY110" s="79" t="s">
        <v>14995</v>
      </c>
      <c r="UDZ110" s="79" t="s">
        <v>14995</v>
      </c>
      <c r="UEA110" s="79" t="s">
        <v>14995</v>
      </c>
      <c r="UEB110" s="79" t="s">
        <v>14995</v>
      </c>
      <c r="UEC110" s="79" t="s">
        <v>14995</v>
      </c>
      <c r="UED110" s="79" t="s">
        <v>14995</v>
      </c>
      <c r="UEE110" s="79" t="s">
        <v>14995</v>
      </c>
      <c r="UEF110" s="79" t="s">
        <v>14995</v>
      </c>
      <c r="UEG110" s="79" t="s">
        <v>14995</v>
      </c>
      <c r="UEH110" s="79" t="s">
        <v>14995</v>
      </c>
      <c r="UEI110" s="79" t="s">
        <v>14995</v>
      </c>
      <c r="UEJ110" s="79" t="s">
        <v>14995</v>
      </c>
      <c r="UEK110" s="79" t="s">
        <v>14995</v>
      </c>
      <c r="UEL110" s="79" t="s">
        <v>14995</v>
      </c>
      <c r="UEM110" s="79" t="s">
        <v>14995</v>
      </c>
      <c r="UEN110" s="79" t="s">
        <v>14995</v>
      </c>
      <c r="UEO110" s="79" t="s">
        <v>14995</v>
      </c>
      <c r="UEP110" s="79" t="s">
        <v>14995</v>
      </c>
      <c r="UEQ110" s="79" t="s">
        <v>14995</v>
      </c>
      <c r="UER110" s="79" t="s">
        <v>14995</v>
      </c>
      <c r="UES110" s="79" t="s">
        <v>14995</v>
      </c>
      <c r="UET110" s="79" t="s">
        <v>14995</v>
      </c>
      <c r="UEU110" s="79" t="s">
        <v>14995</v>
      </c>
      <c r="UEV110" s="79" t="s">
        <v>14995</v>
      </c>
      <c r="UEW110" s="79" t="s">
        <v>14995</v>
      </c>
      <c r="UEX110" s="79" t="s">
        <v>14995</v>
      </c>
      <c r="UEY110" s="79" t="s">
        <v>14995</v>
      </c>
      <c r="UEZ110" s="79" t="s">
        <v>14995</v>
      </c>
      <c r="UFA110" s="79" t="s">
        <v>14995</v>
      </c>
      <c r="UFB110" s="79" t="s">
        <v>14995</v>
      </c>
      <c r="UFC110" s="79" t="s">
        <v>14995</v>
      </c>
      <c r="UFD110" s="79" t="s">
        <v>14995</v>
      </c>
      <c r="UFE110" s="79" t="s">
        <v>14995</v>
      </c>
      <c r="UFF110" s="79" t="s">
        <v>14995</v>
      </c>
      <c r="UFG110" s="79" t="s">
        <v>14995</v>
      </c>
      <c r="UFH110" s="79" t="s">
        <v>14995</v>
      </c>
      <c r="UFI110" s="79" t="s">
        <v>14995</v>
      </c>
      <c r="UFJ110" s="79" t="s">
        <v>14995</v>
      </c>
      <c r="UFK110" s="79" t="s">
        <v>14995</v>
      </c>
      <c r="UFL110" s="79" t="s">
        <v>14995</v>
      </c>
      <c r="UFM110" s="79" t="s">
        <v>14995</v>
      </c>
      <c r="UFN110" s="79" t="s">
        <v>14995</v>
      </c>
      <c r="UFO110" s="79" t="s">
        <v>14995</v>
      </c>
      <c r="UFP110" s="79" t="s">
        <v>14995</v>
      </c>
      <c r="UFQ110" s="79" t="s">
        <v>14995</v>
      </c>
      <c r="UFR110" s="79" t="s">
        <v>14995</v>
      </c>
      <c r="UFS110" s="79" t="s">
        <v>14995</v>
      </c>
      <c r="UFT110" s="79" t="s">
        <v>14995</v>
      </c>
      <c r="UFU110" s="79" t="s">
        <v>14995</v>
      </c>
      <c r="UFV110" s="79" t="s">
        <v>14995</v>
      </c>
      <c r="UFW110" s="79" t="s">
        <v>14995</v>
      </c>
      <c r="UFX110" s="79" t="s">
        <v>14995</v>
      </c>
      <c r="UFY110" s="79" t="s">
        <v>14995</v>
      </c>
      <c r="UFZ110" s="79" t="s">
        <v>14995</v>
      </c>
      <c r="UGA110" s="79" t="s">
        <v>14995</v>
      </c>
      <c r="UGB110" s="79" t="s">
        <v>14995</v>
      </c>
      <c r="UGC110" s="79" t="s">
        <v>14995</v>
      </c>
      <c r="UGD110" s="79" t="s">
        <v>14995</v>
      </c>
      <c r="UGE110" s="79" t="s">
        <v>14995</v>
      </c>
      <c r="UGF110" s="79" t="s">
        <v>14995</v>
      </c>
      <c r="UGG110" s="79" t="s">
        <v>14995</v>
      </c>
      <c r="UGH110" s="79" t="s">
        <v>14995</v>
      </c>
      <c r="UGI110" s="79" t="s">
        <v>14995</v>
      </c>
      <c r="UGJ110" s="79" t="s">
        <v>14995</v>
      </c>
      <c r="UGK110" s="79" t="s">
        <v>14995</v>
      </c>
      <c r="UGL110" s="79" t="s">
        <v>14995</v>
      </c>
      <c r="UGM110" s="79" t="s">
        <v>14995</v>
      </c>
      <c r="UGN110" s="79" t="s">
        <v>14995</v>
      </c>
      <c r="UGO110" s="79" t="s">
        <v>14995</v>
      </c>
      <c r="UGP110" s="79" t="s">
        <v>14995</v>
      </c>
      <c r="UGQ110" s="79" t="s">
        <v>14995</v>
      </c>
      <c r="UGR110" s="79" t="s">
        <v>14995</v>
      </c>
      <c r="UGS110" s="79" t="s">
        <v>14995</v>
      </c>
      <c r="UGT110" s="79" t="s">
        <v>14995</v>
      </c>
      <c r="UGU110" s="79" t="s">
        <v>14995</v>
      </c>
      <c r="UGV110" s="79" t="s">
        <v>14995</v>
      </c>
      <c r="UGW110" s="79" t="s">
        <v>14995</v>
      </c>
      <c r="UGX110" s="79" t="s">
        <v>14995</v>
      </c>
      <c r="UGY110" s="79" t="s">
        <v>14995</v>
      </c>
      <c r="UGZ110" s="79" t="s">
        <v>14995</v>
      </c>
      <c r="UHA110" s="79" t="s">
        <v>14995</v>
      </c>
      <c r="UHB110" s="79" t="s">
        <v>14995</v>
      </c>
      <c r="UHC110" s="79" t="s">
        <v>14995</v>
      </c>
      <c r="UHD110" s="79" t="s">
        <v>14995</v>
      </c>
      <c r="UHE110" s="79" t="s">
        <v>14995</v>
      </c>
      <c r="UHF110" s="79" t="s">
        <v>14995</v>
      </c>
      <c r="UHG110" s="79" t="s">
        <v>14995</v>
      </c>
      <c r="UHH110" s="79" t="s">
        <v>14995</v>
      </c>
      <c r="UHI110" s="79" t="s">
        <v>14995</v>
      </c>
      <c r="UHJ110" s="79" t="s">
        <v>14995</v>
      </c>
      <c r="UHK110" s="79" t="s">
        <v>14995</v>
      </c>
      <c r="UHL110" s="79" t="s">
        <v>14995</v>
      </c>
      <c r="UHM110" s="79" t="s">
        <v>14995</v>
      </c>
      <c r="UHN110" s="79" t="s">
        <v>14995</v>
      </c>
      <c r="UHO110" s="79" t="s">
        <v>14995</v>
      </c>
      <c r="UHP110" s="79" t="s">
        <v>14995</v>
      </c>
      <c r="UHQ110" s="79" t="s">
        <v>14995</v>
      </c>
      <c r="UHR110" s="79" t="s">
        <v>14995</v>
      </c>
      <c r="UHS110" s="79" t="s">
        <v>14995</v>
      </c>
      <c r="UHT110" s="79" t="s">
        <v>14995</v>
      </c>
      <c r="UHU110" s="79" t="s">
        <v>14995</v>
      </c>
      <c r="UHV110" s="79" t="s">
        <v>14995</v>
      </c>
      <c r="UHW110" s="79" t="s">
        <v>14995</v>
      </c>
      <c r="UHX110" s="79" t="s">
        <v>14995</v>
      </c>
      <c r="UHY110" s="79" t="s">
        <v>14995</v>
      </c>
      <c r="UHZ110" s="79" t="s">
        <v>14995</v>
      </c>
      <c r="UIA110" s="79" t="s">
        <v>14995</v>
      </c>
      <c r="UIB110" s="79" t="s">
        <v>14995</v>
      </c>
      <c r="UIC110" s="79" t="s">
        <v>14995</v>
      </c>
      <c r="UID110" s="79" t="s">
        <v>14995</v>
      </c>
      <c r="UIE110" s="79" t="s">
        <v>14995</v>
      </c>
      <c r="UIF110" s="79" t="s">
        <v>14995</v>
      </c>
      <c r="UIG110" s="79" t="s">
        <v>14995</v>
      </c>
      <c r="UIH110" s="79" t="s">
        <v>14995</v>
      </c>
      <c r="UII110" s="79" t="s">
        <v>14995</v>
      </c>
      <c r="UIJ110" s="79" t="s">
        <v>14995</v>
      </c>
      <c r="UIK110" s="79" t="s">
        <v>14995</v>
      </c>
      <c r="UIL110" s="79" t="s">
        <v>14995</v>
      </c>
      <c r="UIM110" s="79" t="s">
        <v>14995</v>
      </c>
      <c r="UIN110" s="79" t="s">
        <v>14995</v>
      </c>
      <c r="UIO110" s="79" t="s">
        <v>14995</v>
      </c>
      <c r="UIP110" s="79" t="s">
        <v>14995</v>
      </c>
      <c r="UIQ110" s="79" t="s">
        <v>14995</v>
      </c>
      <c r="UIR110" s="79" t="s">
        <v>14995</v>
      </c>
      <c r="UIS110" s="79" t="s">
        <v>14995</v>
      </c>
      <c r="UIT110" s="79" t="s">
        <v>14995</v>
      </c>
      <c r="UIU110" s="79" t="s">
        <v>14995</v>
      </c>
      <c r="UIV110" s="79" t="s">
        <v>14995</v>
      </c>
      <c r="UIW110" s="79" t="s">
        <v>14995</v>
      </c>
      <c r="UIX110" s="79" t="s">
        <v>14995</v>
      </c>
      <c r="UIY110" s="79" t="s">
        <v>14995</v>
      </c>
      <c r="UIZ110" s="79" t="s">
        <v>14995</v>
      </c>
      <c r="UJA110" s="79" t="s">
        <v>14995</v>
      </c>
      <c r="UJB110" s="79" t="s">
        <v>14995</v>
      </c>
      <c r="UJC110" s="79" t="s">
        <v>14995</v>
      </c>
      <c r="UJD110" s="79" t="s">
        <v>14995</v>
      </c>
      <c r="UJE110" s="79" t="s">
        <v>14995</v>
      </c>
      <c r="UJF110" s="79" t="s">
        <v>14995</v>
      </c>
      <c r="UJG110" s="79" t="s">
        <v>14995</v>
      </c>
      <c r="UJH110" s="79" t="s">
        <v>14995</v>
      </c>
      <c r="UJI110" s="79" t="s">
        <v>14995</v>
      </c>
      <c r="UJJ110" s="79" t="s">
        <v>14995</v>
      </c>
      <c r="UJK110" s="79" t="s">
        <v>14995</v>
      </c>
      <c r="UJL110" s="79" t="s">
        <v>14995</v>
      </c>
      <c r="UJM110" s="79" t="s">
        <v>14995</v>
      </c>
      <c r="UJN110" s="79" t="s">
        <v>14995</v>
      </c>
      <c r="UJO110" s="79" t="s">
        <v>14995</v>
      </c>
      <c r="UJP110" s="79" t="s">
        <v>14995</v>
      </c>
      <c r="UJQ110" s="79" t="s">
        <v>14995</v>
      </c>
      <c r="UJR110" s="79" t="s">
        <v>14995</v>
      </c>
      <c r="UJS110" s="79" t="s">
        <v>14995</v>
      </c>
      <c r="UJT110" s="79" t="s">
        <v>14995</v>
      </c>
      <c r="UJU110" s="79" t="s">
        <v>14995</v>
      </c>
      <c r="UJV110" s="79" t="s">
        <v>14995</v>
      </c>
      <c r="UJW110" s="79" t="s">
        <v>14995</v>
      </c>
      <c r="UJX110" s="79" t="s">
        <v>14995</v>
      </c>
      <c r="UJY110" s="79" t="s">
        <v>14995</v>
      </c>
      <c r="UJZ110" s="79" t="s">
        <v>14995</v>
      </c>
      <c r="UKA110" s="79" t="s">
        <v>14995</v>
      </c>
      <c r="UKB110" s="79" t="s">
        <v>14995</v>
      </c>
      <c r="UKC110" s="79" t="s">
        <v>14995</v>
      </c>
      <c r="UKD110" s="79" t="s">
        <v>14995</v>
      </c>
      <c r="UKE110" s="79" t="s">
        <v>14995</v>
      </c>
      <c r="UKF110" s="79" t="s">
        <v>14995</v>
      </c>
      <c r="UKG110" s="79" t="s">
        <v>14995</v>
      </c>
      <c r="UKH110" s="79" t="s">
        <v>14995</v>
      </c>
      <c r="UKI110" s="79" t="s">
        <v>14995</v>
      </c>
      <c r="UKJ110" s="79" t="s">
        <v>14995</v>
      </c>
      <c r="UKK110" s="79" t="s">
        <v>14995</v>
      </c>
      <c r="UKL110" s="79" t="s">
        <v>14995</v>
      </c>
      <c r="UKM110" s="79" t="s">
        <v>14995</v>
      </c>
      <c r="UKN110" s="79" t="s">
        <v>14995</v>
      </c>
      <c r="UKO110" s="79" t="s">
        <v>14995</v>
      </c>
      <c r="UKP110" s="79" t="s">
        <v>14995</v>
      </c>
      <c r="UKQ110" s="79" t="s">
        <v>14995</v>
      </c>
      <c r="UKR110" s="79" t="s">
        <v>14995</v>
      </c>
      <c r="UKS110" s="79" t="s">
        <v>14995</v>
      </c>
      <c r="UKT110" s="79" t="s">
        <v>14995</v>
      </c>
      <c r="UKU110" s="79" t="s">
        <v>14995</v>
      </c>
      <c r="UKV110" s="79" t="s">
        <v>14995</v>
      </c>
      <c r="UKW110" s="79" t="s">
        <v>14995</v>
      </c>
      <c r="UKX110" s="79" t="s">
        <v>14995</v>
      </c>
      <c r="UKY110" s="79" t="s">
        <v>14995</v>
      </c>
      <c r="UKZ110" s="79" t="s">
        <v>14995</v>
      </c>
      <c r="ULA110" s="79" t="s">
        <v>14995</v>
      </c>
      <c r="ULB110" s="79" t="s">
        <v>14995</v>
      </c>
      <c r="ULC110" s="79" t="s">
        <v>14995</v>
      </c>
      <c r="ULD110" s="79" t="s">
        <v>14995</v>
      </c>
      <c r="ULE110" s="79" t="s">
        <v>14995</v>
      </c>
      <c r="ULF110" s="79" t="s">
        <v>14995</v>
      </c>
      <c r="ULG110" s="79" t="s">
        <v>14995</v>
      </c>
      <c r="ULH110" s="79" t="s">
        <v>14995</v>
      </c>
      <c r="ULI110" s="79" t="s">
        <v>14995</v>
      </c>
      <c r="ULJ110" s="79" t="s">
        <v>14995</v>
      </c>
      <c r="ULK110" s="79" t="s">
        <v>14995</v>
      </c>
      <c r="ULL110" s="79" t="s">
        <v>14995</v>
      </c>
      <c r="ULM110" s="79" t="s">
        <v>14995</v>
      </c>
      <c r="ULN110" s="79" t="s">
        <v>14995</v>
      </c>
      <c r="ULO110" s="79" t="s">
        <v>14995</v>
      </c>
      <c r="ULP110" s="79" t="s">
        <v>14995</v>
      </c>
      <c r="ULQ110" s="79" t="s">
        <v>14995</v>
      </c>
      <c r="ULR110" s="79" t="s">
        <v>14995</v>
      </c>
      <c r="ULS110" s="79" t="s">
        <v>14995</v>
      </c>
      <c r="ULT110" s="79" t="s">
        <v>14995</v>
      </c>
      <c r="ULU110" s="79" t="s">
        <v>14995</v>
      </c>
      <c r="ULV110" s="79" t="s">
        <v>14995</v>
      </c>
      <c r="ULW110" s="79" t="s">
        <v>14995</v>
      </c>
      <c r="ULX110" s="79" t="s">
        <v>14995</v>
      </c>
      <c r="ULY110" s="79" t="s">
        <v>14995</v>
      </c>
      <c r="ULZ110" s="79" t="s">
        <v>14995</v>
      </c>
      <c r="UMA110" s="79" t="s">
        <v>14995</v>
      </c>
      <c r="UMB110" s="79" t="s">
        <v>14995</v>
      </c>
      <c r="UMC110" s="79" t="s">
        <v>14995</v>
      </c>
      <c r="UMD110" s="79" t="s">
        <v>14995</v>
      </c>
      <c r="UME110" s="79" t="s">
        <v>14995</v>
      </c>
      <c r="UMF110" s="79" t="s">
        <v>14995</v>
      </c>
      <c r="UMG110" s="79" t="s">
        <v>14995</v>
      </c>
      <c r="UMH110" s="79" t="s">
        <v>14995</v>
      </c>
      <c r="UMI110" s="79" t="s">
        <v>14995</v>
      </c>
      <c r="UMJ110" s="79" t="s">
        <v>14995</v>
      </c>
      <c r="UMK110" s="79" t="s">
        <v>14995</v>
      </c>
      <c r="UML110" s="79" t="s">
        <v>14995</v>
      </c>
      <c r="UMM110" s="79" t="s">
        <v>14995</v>
      </c>
      <c r="UMN110" s="79" t="s">
        <v>14995</v>
      </c>
      <c r="UMO110" s="79" t="s">
        <v>14995</v>
      </c>
      <c r="UMP110" s="79" t="s">
        <v>14995</v>
      </c>
      <c r="UMQ110" s="79" t="s">
        <v>14995</v>
      </c>
      <c r="UMR110" s="79" t="s">
        <v>14995</v>
      </c>
      <c r="UMS110" s="79" t="s">
        <v>14995</v>
      </c>
      <c r="UMT110" s="79" t="s">
        <v>14995</v>
      </c>
      <c r="UMU110" s="79" t="s">
        <v>14995</v>
      </c>
      <c r="UMV110" s="79" t="s">
        <v>14995</v>
      </c>
      <c r="UMW110" s="79" t="s">
        <v>14995</v>
      </c>
      <c r="UMX110" s="79" t="s">
        <v>14995</v>
      </c>
      <c r="UMY110" s="79" t="s">
        <v>14995</v>
      </c>
      <c r="UMZ110" s="79" t="s">
        <v>14995</v>
      </c>
      <c r="UNA110" s="79" t="s">
        <v>14995</v>
      </c>
      <c r="UNB110" s="79" t="s">
        <v>14995</v>
      </c>
      <c r="UNC110" s="79" t="s">
        <v>14995</v>
      </c>
      <c r="UND110" s="79" t="s">
        <v>14995</v>
      </c>
      <c r="UNE110" s="79" t="s">
        <v>14995</v>
      </c>
      <c r="UNF110" s="79" t="s">
        <v>14995</v>
      </c>
      <c r="UNG110" s="79" t="s">
        <v>14995</v>
      </c>
      <c r="UNH110" s="79" t="s">
        <v>14995</v>
      </c>
      <c r="UNI110" s="79" t="s">
        <v>14995</v>
      </c>
      <c r="UNJ110" s="79" t="s">
        <v>14995</v>
      </c>
      <c r="UNK110" s="79" t="s">
        <v>14995</v>
      </c>
      <c r="UNL110" s="79" t="s">
        <v>14995</v>
      </c>
      <c r="UNM110" s="79" t="s">
        <v>14995</v>
      </c>
      <c r="UNN110" s="79" t="s">
        <v>14995</v>
      </c>
      <c r="UNO110" s="79" t="s">
        <v>14995</v>
      </c>
      <c r="UNP110" s="79" t="s">
        <v>14995</v>
      </c>
      <c r="UNQ110" s="79" t="s">
        <v>14995</v>
      </c>
      <c r="UNR110" s="79" t="s">
        <v>14995</v>
      </c>
      <c r="UNS110" s="79" t="s">
        <v>14995</v>
      </c>
      <c r="UNT110" s="79" t="s">
        <v>14995</v>
      </c>
      <c r="UNU110" s="79" t="s">
        <v>14995</v>
      </c>
      <c r="UNV110" s="79" t="s">
        <v>14995</v>
      </c>
      <c r="UNW110" s="79" t="s">
        <v>14995</v>
      </c>
      <c r="UNX110" s="79" t="s">
        <v>14995</v>
      </c>
      <c r="UNY110" s="79" t="s">
        <v>14995</v>
      </c>
      <c r="UNZ110" s="79" t="s">
        <v>14995</v>
      </c>
      <c r="UOA110" s="79" t="s">
        <v>14995</v>
      </c>
      <c r="UOB110" s="79" t="s">
        <v>14995</v>
      </c>
      <c r="UOC110" s="79" t="s">
        <v>14995</v>
      </c>
      <c r="UOD110" s="79" t="s">
        <v>14995</v>
      </c>
      <c r="UOE110" s="79" t="s">
        <v>14995</v>
      </c>
      <c r="UOF110" s="79" t="s">
        <v>14995</v>
      </c>
      <c r="UOG110" s="79" t="s">
        <v>14995</v>
      </c>
      <c r="UOH110" s="79" t="s">
        <v>14995</v>
      </c>
      <c r="UOI110" s="79" t="s">
        <v>14995</v>
      </c>
      <c r="UOJ110" s="79" t="s">
        <v>14995</v>
      </c>
      <c r="UOK110" s="79" t="s">
        <v>14995</v>
      </c>
      <c r="UOL110" s="79" t="s">
        <v>14995</v>
      </c>
      <c r="UOM110" s="79" t="s">
        <v>14995</v>
      </c>
      <c r="UON110" s="79" t="s">
        <v>14995</v>
      </c>
      <c r="UOO110" s="79" t="s">
        <v>14995</v>
      </c>
      <c r="UOP110" s="79" t="s">
        <v>14995</v>
      </c>
      <c r="UOQ110" s="79" t="s">
        <v>14995</v>
      </c>
      <c r="UOR110" s="79" t="s">
        <v>14995</v>
      </c>
      <c r="UOS110" s="79" t="s">
        <v>14995</v>
      </c>
      <c r="UOT110" s="79" t="s">
        <v>14995</v>
      </c>
      <c r="UOU110" s="79" t="s">
        <v>14995</v>
      </c>
      <c r="UOV110" s="79" t="s">
        <v>14995</v>
      </c>
      <c r="UOW110" s="79" t="s">
        <v>14995</v>
      </c>
      <c r="UOX110" s="79" t="s">
        <v>14995</v>
      </c>
      <c r="UOY110" s="79" t="s">
        <v>14995</v>
      </c>
      <c r="UOZ110" s="79" t="s">
        <v>14995</v>
      </c>
      <c r="UPA110" s="79" t="s">
        <v>14995</v>
      </c>
      <c r="UPB110" s="79" t="s">
        <v>14995</v>
      </c>
      <c r="UPC110" s="79" t="s">
        <v>14995</v>
      </c>
      <c r="UPD110" s="79" t="s">
        <v>14995</v>
      </c>
      <c r="UPE110" s="79" t="s">
        <v>14995</v>
      </c>
      <c r="UPF110" s="79" t="s">
        <v>14995</v>
      </c>
      <c r="UPG110" s="79" t="s">
        <v>14995</v>
      </c>
      <c r="UPH110" s="79" t="s">
        <v>14995</v>
      </c>
      <c r="UPI110" s="79" t="s">
        <v>14995</v>
      </c>
      <c r="UPJ110" s="79" t="s">
        <v>14995</v>
      </c>
      <c r="UPK110" s="79" t="s">
        <v>14995</v>
      </c>
      <c r="UPL110" s="79" t="s">
        <v>14995</v>
      </c>
      <c r="UPM110" s="79" t="s">
        <v>14995</v>
      </c>
      <c r="UPN110" s="79" t="s">
        <v>14995</v>
      </c>
      <c r="UPO110" s="79" t="s">
        <v>14995</v>
      </c>
      <c r="UPP110" s="79" t="s">
        <v>14995</v>
      </c>
      <c r="UPQ110" s="79" t="s">
        <v>14995</v>
      </c>
      <c r="UPR110" s="79" t="s">
        <v>14995</v>
      </c>
      <c r="UPS110" s="79" t="s">
        <v>14995</v>
      </c>
      <c r="UPT110" s="79" t="s">
        <v>14995</v>
      </c>
      <c r="UPU110" s="79" t="s">
        <v>14995</v>
      </c>
      <c r="UPV110" s="79" t="s">
        <v>14995</v>
      </c>
      <c r="UPW110" s="79" t="s">
        <v>14995</v>
      </c>
      <c r="UPX110" s="79" t="s">
        <v>14995</v>
      </c>
      <c r="UPY110" s="79" t="s">
        <v>14995</v>
      </c>
      <c r="UPZ110" s="79" t="s">
        <v>14995</v>
      </c>
      <c r="UQA110" s="79" t="s">
        <v>14995</v>
      </c>
      <c r="UQB110" s="79" t="s">
        <v>14995</v>
      </c>
      <c r="UQC110" s="79" t="s">
        <v>14995</v>
      </c>
      <c r="UQD110" s="79" t="s">
        <v>14995</v>
      </c>
      <c r="UQE110" s="79" t="s">
        <v>14995</v>
      </c>
      <c r="UQF110" s="79" t="s">
        <v>14995</v>
      </c>
      <c r="UQG110" s="79" t="s">
        <v>14995</v>
      </c>
      <c r="UQH110" s="79" t="s">
        <v>14995</v>
      </c>
      <c r="UQI110" s="79" t="s">
        <v>14995</v>
      </c>
      <c r="UQJ110" s="79" t="s">
        <v>14995</v>
      </c>
      <c r="UQK110" s="79" t="s">
        <v>14995</v>
      </c>
      <c r="UQL110" s="79" t="s">
        <v>14995</v>
      </c>
      <c r="UQM110" s="79" t="s">
        <v>14995</v>
      </c>
      <c r="UQN110" s="79" t="s">
        <v>14995</v>
      </c>
      <c r="UQO110" s="79" t="s">
        <v>14995</v>
      </c>
      <c r="UQP110" s="79" t="s">
        <v>14995</v>
      </c>
      <c r="UQQ110" s="79" t="s">
        <v>14995</v>
      </c>
      <c r="UQR110" s="79" t="s">
        <v>14995</v>
      </c>
      <c r="UQS110" s="79" t="s">
        <v>14995</v>
      </c>
      <c r="UQT110" s="79" t="s">
        <v>14995</v>
      </c>
      <c r="UQU110" s="79" t="s">
        <v>14995</v>
      </c>
      <c r="UQV110" s="79" t="s">
        <v>14995</v>
      </c>
      <c r="UQW110" s="79" t="s">
        <v>14995</v>
      </c>
      <c r="UQX110" s="79" t="s">
        <v>14995</v>
      </c>
      <c r="UQY110" s="79" t="s">
        <v>14995</v>
      </c>
      <c r="UQZ110" s="79" t="s">
        <v>14995</v>
      </c>
      <c r="URA110" s="79" t="s">
        <v>14995</v>
      </c>
      <c r="URB110" s="79" t="s">
        <v>14995</v>
      </c>
      <c r="URC110" s="79" t="s">
        <v>14995</v>
      </c>
      <c r="URD110" s="79" t="s">
        <v>14995</v>
      </c>
      <c r="URE110" s="79" t="s">
        <v>14995</v>
      </c>
      <c r="URF110" s="79" t="s">
        <v>14995</v>
      </c>
      <c r="URG110" s="79" t="s">
        <v>14995</v>
      </c>
      <c r="URH110" s="79" t="s">
        <v>14995</v>
      </c>
      <c r="URI110" s="79" t="s">
        <v>14995</v>
      </c>
      <c r="URJ110" s="79" t="s">
        <v>14995</v>
      </c>
      <c r="URK110" s="79" t="s">
        <v>14995</v>
      </c>
      <c r="URL110" s="79" t="s">
        <v>14995</v>
      </c>
      <c r="URM110" s="79" t="s">
        <v>14995</v>
      </c>
      <c r="URN110" s="79" t="s">
        <v>14995</v>
      </c>
      <c r="URO110" s="79" t="s">
        <v>14995</v>
      </c>
      <c r="URP110" s="79" t="s">
        <v>14995</v>
      </c>
      <c r="URQ110" s="79" t="s">
        <v>14995</v>
      </c>
      <c r="URR110" s="79" t="s">
        <v>14995</v>
      </c>
      <c r="URS110" s="79" t="s">
        <v>14995</v>
      </c>
      <c r="URT110" s="79" t="s">
        <v>14995</v>
      </c>
      <c r="URU110" s="79" t="s">
        <v>14995</v>
      </c>
      <c r="URV110" s="79" t="s">
        <v>14995</v>
      </c>
      <c r="URW110" s="79" t="s">
        <v>14995</v>
      </c>
      <c r="URX110" s="79" t="s">
        <v>14995</v>
      </c>
      <c r="URY110" s="79" t="s">
        <v>14995</v>
      </c>
      <c r="URZ110" s="79" t="s">
        <v>14995</v>
      </c>
      <c r="USA110" s="79" t="s">
        <v>14995</v>
      </c>
      <c r="USB110" s="79" t="s">
        <v>14995</v>
      </c>
      <c r="USC110" s="79" t="s">
        <v>14995</v>
      </c>
      <c r="USD110" s="79" t="s">
        <v>14995</v>
      </c>
      <c r="USE110" s="79" t="s">
        <v>14995</v>
      </c>
      <c r="USF110" s="79" t="s">
        <v>14995</v>
      </c>
      <c r="USG110" s="79" t="s">
        <v>14995</v>
      </c>
      <c r="USH110" s="79" t="s">
        <v>14995</v>
      </c>
      <c r="USI110" s="79" t="s">
        <v>14995</v>
      </c>
      <c r="USJ110" s="79" t="s">
        <v>14995</v>
      </c>
      <c r="USK110" s="79" t="s">
        <v>14995</v>
      </c>
      <c r="USL110" s="79" t="s">
        <v>14995</v>
      </c>
      <c r="USM110" s="79" t="s">
        <v>14995</v>
      </c>
      <c r="USN110" s="79" t="s">
        <v>14995</v>
      </c>
      <c r="USO110" s="79" t="s">
        <v>14995</v>
      </c>
      <c r="USP110" s="79" t="s">
        <v>14995</v>
      </c>
      <c r="USQ110" s="79" t="s">
        <v>14995</v>
      </c>
      <c r="USR110" s="79" t="s">
        <v>14995</v>
      </c>
      <c r="USS110" s="79" t="s">
        <v>14995</v>
      </c>
      <c r="UST110" s="79" t="s">
        <v>14995</v>
      </c>
      <c r="USU110" s="79" t="s">
        <v>14995</v>
      </c>
      <c r="USV110" s="79" t="s">
        <v>14995</v>
      </c>
      <c r="USW110" s="79" t="s">
        <v>14995</v>
      </c>
      <c r="USX110" s="79" t="s">
        <v>14995</v>
      </c>
      <c r="USY110" s="79" t="s">
        <v>14995</v>
      </c>
      <c r="USZ110" s="79" t="s">
        <v>14995</v>
      </c>
      <c r="UTA110" s="79" t="s">
        <v>14995</v>
      </c>
      <c r="UTB110" s="79" t="s">
        <v>14995</v>
      </c>
      <c r="UTC110" s="79" t="s">
        <v>14995</v>
      </c>
      <c r="UTD110" s="79" t="s">
        <v>14995</v>
      </c>
      <c r="UTE110" s="79" t="s">
        <v>14995</v>
      </c>
      <c r="UTF110" s="79" t="s">
        <v>14995</v>
      </c>
      <c r="UTG110" s="79" t="s">
        <v>14995</v>
      </c>
      <c r="UTH110" s="79" t="s">
        <v>14995</v>
      </c>
      <c r="UTI110" s="79" t="s">
        <v>14995</v>
      </c>
      <c r="UTJ110" s="79" t="s">
        <v>14995</v>
      </c>
      <c r="UTK110" s="79" t="s">
        <v>14995</v>
      </c>
      <c r="UTL110" s="79" t="s">
        <v>14995</v>
      </c>
      <c r="UTM110" s="79" t="s">
        <v>14995</v>
      </c>
      <c r="UTN110" s="79" t="s">
        <v>14995</v>
      </c>
      <c r="UTO110" s="79" t="s">
        <v>14995</v>
      </c>
      <c r="UTP110" s="79" t="s">
        <v>14995</v>
      </c>
      <c r="UTQ110" s="79" t="s">
        <v>14995</v>
      </c>
      <c r="UTR110" s="79" t="s">
        <v>14995</v>
      </c>
      <c r="UTS110" s="79" t="s">
        <v>14995</v>
      </c>
      <c r="UTT110" s="79" t="s">
        <v>14995</v>
      </c>
      <c r="UTU110" s="79" t="s">
        <v>14995</v>
      </c>
      <c r="UTV110" s="79" t="s">
        <v>14995</v>
      </c>
      <c r="UTW110" s="79" t="s">
        <v>14995</v>
      </c>
      <c r="UTX110" s="79" t="s">
        <v>14995</v>
      </c>
      <c r="UTY110" s="79" t="s">
        <v>14995</v>
      </c>
      <c r="UTZ110" s="79" t="s">
        <v>14995</v>
      </c>
      <c r="UUA110" s="79" t="s">
        <v>14995</v>
      </c>
      <c r="UUB110" s="79" t="s">
        <v>14995</v>
      </c>
      <c r="UUC110" s="79" t="s">
        <v>14995</v>
      </c>
      <c r="UUD110" s="79" t="s">
        <v>14995</v>
      </c>
      <c r="UUE110" s="79" t="s">
        <v>14995</v>
      </c>
      <c r="UUF110" s="79" t="s">
        <v>14995</v>
      </c>
      <c r="UUG110" s="79" t="s">
        <v>14995</v>
      </c>
      <c r="UUH110" s="79" t="s">
        <v>14995</v>
      </c>
      <c r="UUI110" s="79" t="s">
        <v>14995</v>
      </c>
      <c r="UUJ110" s="79" t="s">
        <v>14995</v>
      </c>
      <c r="UUK110" s="79" t="s">
        <v>14995</v>
      </c>
      <c r="UUL110" s="79" t="s">
        <v>14995</v>
      </c>
      <c r="UUM110" s="79" t="s">
        <v>14995</v>
      </c>
      <c r="UUN110" s="79" t="s">
        <v>14995</v>
      </c>
      <c r="UUO110" s="79" t="s">
        <v>14995</v>
      </c>
      <c r="UUP110" s="79" t="s">
        <v>14995</v>
      </c>
      <c r="UUQ110" s="79" t="s">
        <v>14995</v>
      </c>
      <c r="UUR110" s="79" t="s">
        <v>14995</v>
      </c>
      <c r="UUS110" s="79" t="s">
        <v>14995</v>
      </c>
      <c r="UUT110" s="79" t="s">
        <v>14995</v>
      </c>
      <c r="UUU110" s="79" t="s">
        <v>14995</v>
      </c>
      <c r="UUV110" s="79" t="s">
        <v>14995</v>
      </c>
      <c r="UUW110" s="79" t="s">
        <v>14995</v>
      </c>
      <c r="UUX110" s="79" t="s">
        <v>14995</v>
      </c>
      <c r="UUY110" s="79" t="s">
        <v>14995</v>
      </c>
      <c r="UUZ110" s="79" t="s">
        <v>14995</v>
      </c>
      <c r="UVA110" s="79" t="s">
        <v>14995</v>
      </c>
      <c r="UVB110" s="79" t="s">
        <v>14995</v>
      </c>
      <c r="UVC110" s="79" t="s">
        <v>14995</v>
      </c>
      <c r="UVD110" s="79" t="s">
        <v>14995</v>
      </c>
      <c r="UVE110" s="79" t="s">
        <v>14995</v>
      </c>
      <c r="UVF110" s="79" t="s">
        <v>14995</v>
      </c>
      <c r="UVG110" s="79" t="s">
        <v>14995</v>
      </c>
      <c r="UVH110" s="79" t="s">
        <v>14995</v>
      </c>
      <c r="UVI110" s="79" t="s">
        <v>14995</v>
      </c>
      <c r="UVJ110" s="79" t="s">
        <v>14995</v>
      </c>
      <c r="UVK110" s="79" t="s">
        <v>14995</v>
      </c>
      <c r="UVL110" s="79" t="s">
        <v>14995</v>
      </c>
      <c r="UVM110" s="79" t="s">
        <v>14995</v>
      </c>
      <c r="UVN110" s="79" t="s">
        <v>14995</v>
      </c>
      <c r="UVO110" s="79" t="s">
        <v>14995</v>
      </c>
      <c r="UVP110" s="79" t="s">
        <v>14995</v>
      </c>
      <c r="UVQ110" s="79" t="s">
        <v>14995</v>
      </c>
      <c r="UVR110" s="79" t="s">
        <v>14995</v>
      </c>
      <c r="UVS110" s="79" t="s">
        <v>14995</v>
      </c>
      <c r="UVT110" s="79" t="s">
        <v>14995</v>
      </c>
      <c r="UVU110" s="79" t="s">
        <v>14995</v>
      </c>
      <c r="UVV110" s="79" t="s">
        <v>14995</v>
      </c>
      <c r="UVW110" s="79" t="s">
        <v>14995</v>
      </c>
      <c r="UVX110" s="79" t="s">
        <v>14995</v>
      </c>
      <c r="UVY110" s="79" t="s">
        <v>14995</v>
      </c>
      <c r="UVZ110" s="79" t="s">
        <v>14995</v>
      </c>
      <c r="UWA110" s="79" t="s">
        <v>14995</v>
      </c>
      <c r="UWB110" s="79" t="s">
        <v>14995</v>
      </c>
      <c r="UWC110" s="79" t="s">
        <v>14995</v>
      </c>
      <c r="UWD110" s="79" t="s">
        <v>14995</v>
      </c>
      <c r="UWE110" s="79" t="s">
        <v>14995</v>
      </c>
      <c r="UWF110" s="79" t="s">
        <v>14995</v>
      </c>
      <c r="UWG110" s="79" t="s">
        <v>14995</v>
      </c>
      <c r="UWH110" s="79" t="s">
        <v>14995</v>
      </c>
      <c r="UWI110" s="79" t="s">
        <v>14995</v>
      </c>
      <c r="UWJ110" s="79" t="s">
        <v>14995</v>
      </c>
      <c r="UWK110" s="79" t="s">
        <v>14995</v>
      </c>
      <c r="UWL110" s="79" t="s">
        <v>14995</v>
      </c>
      <c r="UWM110" s="79" t="s">
        <v>14995</v>
      </c>
      <c r="UWN110" s="79" t="s">
        <v>14995</v>
      </c>
      <c r="UWO110" s="79" t="s">
        <v>14995</v>
      </c>
      <c r="UWP110" s="79" t="s">
        <v>14995</v>
      </c>
      <c r="UWQ110" s="79" t="s">
        <v>14995</v>
      </c>
      <c r="UWR110" s="79" t="s">
        <v>14995</v>
      </c>
      <c r="UWS110" s="79" t="s">
        <v>14995</v>
      </c>
      <c r="UWT110" s="79" t="s">
        <v>14995</v>
      </c>
      <c r="UWU110" s="79" t="s">
        <v>14995</v>
      </c>
      <c r="UWV110" s="79" t="s">
        <v>14995</v>
      </c>
      <c r="UWW110" s="79" t="s">
        <v>14995</v>
      </c>
      <c r="UWX110" s="79" t="s">
        <v>14995</v>
      </c>
      <c r="UWY110" s="79" t="s">
        <v>14995</v>
      </c>
      <c r="UWZ110" s="79" t="s">
        <v>14995</v>
      </c>
      <c r="UXA110" s="79" t="s">
        <v>14995</v>
      </c>
      <c r="UXB110" s="79" t="s">
        <v>14995</v>
      </c>
      <c r="UXC110" s="79" t="s">
        <v>14995</v>
      </c>
      <c r="UXD110" s="79" t="s">
        <v>14995</v>
      </c>
      <c r="UXE110" s="79" t="s">
        <v>14995</v>
      </c>
      <c r="UXF110" s="79" t="s">
        <v>14995</v>
      </c>
      <c r="UXG110" s="79" t="s">
        <v>14995</v>
      </c>
      <c r="UXH110" s="79" t="s">
        <v>14995</v>
      </c>
      <c r="UXI110" s="79" t="s">
        <v>14995</v>
      </c>
      <c r="UXJ110" s="79" t="s">
        <v>14995</v>
      </c>
      <c r="UXK110" s="79" t="s">
        <v>14995</v>
      </c>
      <c r="UXL110" s="79" t="s">
        <v>14995</v>
      </c>
      <c r="UXM110" s="79" t="s">
        <v>14995</v>
      </c>
      <c r="UXN110" s="79" t="s">
        <v>14995</v>
      </c>
      <c r="UXO110" s="79" t="s">
        <v>14995</v>
      </c>
      <c r="UXP110" s="79" t="s">
        <v>14995</v>
      </c>
      <c r="UXQ110" s="79" t="s">
        <v>14995</v>
      </c>
      <c r="UXR110" s="79" t="s">
        <v>14995</v>
      </c>
      <c r="UXS110" s="79" t="s">
        <v>14995</v>
      </c>
      <c r="UXT110" s="79" t="s">
        <v>14995</v>
      </c>
      <c r="UXU110" s="79" t="s">
        <v>14995</v>
      </c>
      <c r="UXV110" s="79" t="s">
        <v>14995</v>
      </c>
      <c r="UXW110" s="79" t="s">
        <v>14995</v>
      </c>
      <c r="UXX110" s="79" t="s">
        <v>14995</v>
      </c>
      <c r="UXY110" s="79" t="s">
        <v>14995</v>
      </c>
      <c r="UXZ110" s="79" t="s">
        <v>14995</v>
      </c>
      <c r="UYA110" s="79" t="s">
        <v>14995</v>
      </c>
      <c r="UYB110" s="79" t="s">
        <v>14995</v>
      </c>
      <c r="UYC110" s="79" t="s">
        <v>14995</v>
      </c>
      <c r="UYD110" s="79" t="s">
        <v>14995</v>
      </c>
      <c r="UYE110" s="79" t="s">
        <v>14995</v>
      </c>
      <c r="UYF110" s="79" t="s">
        <v>14995</v>
      </c>
      <c r="UYG110" s="79" t="s">
        <v>14995</v>
      </c>
      <c r="UYH110" s="79" t="s">
        <v>14995</v>
      </c>
      <c r="UYI110" s="79" t="s">
        <v>14995</v>
      </c>
      <c r="UYJ110" s="79" t="s">
        <v>14995</v>
      </c>
      <c r="UYK110" s="79" t="s">
        <v>14995</v>
      </c>
      <c r="UYL110" s="79" t="s">
        <v>14995</v>
      </c>
      <c r="UYM110" s="79" t="s">
        <v>14995</v>
      </c>
      <c r="UYN110" s="79" t="s">
        <v>14995</v>
      </c>
      <c r="UYO110" s="79" t="s">
        <v>14995</v>
      </c>
      <c r="UYP110" s="79" t="s">
        <v>14995</v>
      </c>
      <c r="UYQ110" s="79" t="s">
        <v>14995</v>
      </c>
      <c r="UYR110" s="79" t="s">
        <v>14995</v>
      </c>
      <c r="UYS110" s="79" t="s">
        <v>14995</v>
      </c>
      <c r="UYT110" s="79" t="s">
        <v>14995</v>
      </c>
      <c r="UYU110" s="79" t="s">
        <v>14995</v>
      </c>
      <c r="UYV110" s="79" t="s">
        <v>14995</v>
      </c>
      <c r="UYW110" s="79" t="s">
        <v>14995</v>
      </c>
      <c r="UYX110" s="79" t="s">
        <v>14995</v>
      </c>
      <c r="UYY110" s="79" t="s">
        <v>14995</v>
      </c>
      <c r="UYZ110" s="79" t="s">
        <v>14995</v>
      </c>
      <c r="UZA110" s="79" t="s">
        <v>14995</v>
      </c>
      <c r="UZB110" s="79" t="s">
        <v>14995</v>
      </c>
      <c r="UZC110" s="79" t="s">
        <v>14995</v>
      </c>
      <c r="UZD110" s="79" t="s">
        <v>14995</v>
      </c>
      <c r="UZE110" s="79" t="s">
        <v>14995</v>
      </c>
      <c r="UZF110" s="79" t="s">
        <v>14995</v>
      </c>
      <c r="UZG110" s="79" t="s">
        <v>14995</v>
      </c>
      <c r="UZH110" s="79" t="s">
        <v>14995</v>
      </c>
      <c r="UZI110" s="79" t="s">
        <v>14995</v>
      </c>
      <c r="UZJ110" s="79" t="s">
        <v>14995</v>
      </c>
      <c r="UZK110" s="79" t="s">
        <v>14995</v>
      </c>
      <c r="UZL110" s="79" t="s">
        <v>14995</v>
      </c>
      <c r="UZM110" s="79" t="s">
        <v>14995</v>
      </c>
      <c r="UZN110" s="79" t="s">
        <v>14995</v>
      </c>
      <c r="UZO110" s="79" t="s">
        <v>14995</v>
      </c>
      <c r="UZP110" s="79" t="s">
        <v>14995</v>
      </c>
      <c r="UZQ110" s="79" t="s">
        <v>14995</v>
      </c>
      <c r="UZR110" s="79" t="s">
        <v>14995</v>
      </c>
      <c r="UZS110" s="79" t="s">
        <v>14995</v>
      </c>
      <c r="UZT110" s="79" t="s">
        <v>14995</v>
      </c>
      <c r="UZU110" s="79" t="s">
        <v>14995</v>
      </c>
      <c r="UZV110" s="79" t="s">
        <v>14995</v>
      </c>
      <c r="UZW110" s="79" t="s">
        <v>14995</v>
      </c>
      <c r="UZX110" s="79" t="s">
        <v>14995</v>
      </c>
      <c r="UZY110" s="79" t="s">
        <v>14995</v>
      </c>
      <c r="UZZ110" s="79" t="s">
        <v>14995</v>
      </c>
      <c r="VAA110" s="79" t="s">
        <v>14995</v>
      </c>
      <c r="VAB110" s="79" t="s">
        <v>14995</v>
      </c>
      <c r="VAC110" s="79" t="s">
        <v>14995</v>
      </c>
      <c r="VAD110" s="79" t="s">
        <v>14995</v>
      </c>
      <c r="VAE110" s="79" t="s">
        <v>14995</v>
      </c>
      <c r="VAF110" s="79" t="s">
        <v>14995</v>
      </c>
      <c r="VAG110" s="79" t="s">
        <v>14995</v>
      </c>
      <c r="VAH110" s="79" t="s">
        <v>14995</v>
      </c>
      <c r="VAI110" s="79" t="s">
        <v>14995</v>
      </c>
      <c r="VAJ110" s="79" t="s">
        <v>14995</v>
      </c>
      <c r="VAK110" s="79" t="s">
        <v>14995</v>
      </c>
      <c r="VAL110" s="79" t="s">
        <v>14995</v>
      </c>
      <c r="VAM110" s="79" t="s">
        <v>14995</v>
      </c>
      <c r="VAN110" s="79" t="s">
        <v>14995</v>
      </c>
      <c r="VAO110" s="79" t="s">
        <v>14995</v>
      </c>
      <c r="VAP110" s="79" t="s">
        <v>14995</v>
      </c>
      <c r="VAQ110" s="79" t="s">
        <v>14995</v>
      </c>
      <c r="VAR110" s="79" t="s">
        <v>14995</v>
      </c>
      <c r="VAS110" s="79" t="s">
        <v>14995</v>
      </c>
      <c r="VAT110" s="79" t="s">
        <v>14995</v>
      </c>
      <c r="VAU110" s="79" t="s">
        <v>14995</v>
      </c>
      <c r="VAV110" s="79" t="s">
        <v>14995</v>
      </c>
      <c r="VAW110" s="79" t="s">
        <v>14995</v>
      </c>
      <c r="VAX110" s="79" t="s">
        <v>14995</v>
      </c>
      <c r="VAY110" s="79" t="s">
        <v>14995</v>
      </c>
      <c r="VAZ110" s="79" t="s">
        <v>14995</v>
      </c>
      <c r="VBA110" s="79" t="s">
        <v>14995</v>
      </c>
      <c r="VBB110" s="79" t="s">
        <v>14995</v>
      </c>
      <c r="VBC110" s="79" t="s">
        <v>14995</v>
      </c>
      <c r="VBD110" s="79" t="s">
        <v>14995</v>
      </c>
      <c r="VBE110" s="79" t="s">
        <v>14995</v>
      </c>
      <c r="VBF110" s="79" t="s">
        <v>14995</v>
      </c>
      <c r="VBG110" s="79" t="s">
        <v>14995</v>
      </c>
      <c r="VBH110" s="79" t="s">
        <v>14995</v>
      </c>
      <c r="VBI110" s="79" t="s">
        <v>14995</v>
      </c>
      <c r="VBJ110" s="79" t="s">
        <v>14995</v>
      </c>
      <c r="VBK110" s="79" t="s">
        <v>14995</v>
      </c>
      <c r="VBL110" s="79" t="s">
        <v>14995</v>
      </c>
      <c r="VBM110" s="79" t="s">
        <v>14995</v>
      </c>
      <c r="VBN110" s="79" t="s">
        <v>14995</v>
      </c>
      <c r="VBO110" s="79" t="s">
        <v>14995</v>
      </c>
      <c r="VBP110" s="79" t="s">
        <v>14995</v>
      </c>
      <c r="VBQ110" s="79" t="s">
        <v>14995</v>
      </c>
      <c r="VBR110" s="79" t="s">
        <v>14995</v>
      </c>
      <c r="VBS110" s="79" t="s">
        <v>14995</v>
      </c>
      <c r="VBT110" s="79" t="s">
        <v>14995</v>
      </c>
      <c r="VBU110" s="79" t="s">
        <v>14995</v>
      </c>
      <c r="VBV110" s="79" t="s">
        <v>14995</v>
      </c>
      <c r="VBW110" s="79" t="s">
        <v>14995</v>
      </c>
      <c r="VBX110" s="79" t="s">
        <v>14995</v>
      </c>
      <c r="VBY110" s="79" t="s">
        <v>14995</v>
      </c>
      <c r="VBZ110" s="79" t="s">
        <v>14995</v>
      </c>
      <c r="VCA110" s="79" t="s">
        <v>14995</v>
      </c>
      <c r="VCB110" s="79" t="s">
        <v>14995</v>
      </c>
      <c r="VCC110" s="79" t="s">
        <v>14995</v>
      </c>
      <c r="VCD110" s="79" t="s">
        <v>14995</v>
      </c>
      <c r="VCE110" s="79" t="s">
        <v>14995</v>
      </c>
      <c r="VCF110" s="79" t="s">
        <v>14995</v>
      </c>
      <c r="VCG110" s="79" t="s">
        <v>14995</v>
      </c>
      <c r="VCH110" s="79" t="s">
        <v>14995</v>
      </c>
      <c r="VCI110" s="79" t="s">
        <v>14995</v>
      </c>
      <c r="VCJ110" s="79" t="s">
        <v>14995</v>
      </c>
      <c r="VCK110" s="79" t="s">
        <v>14995</v>
      </c>
      <c r="VCL110" s="79" t="s">
        <v>14995</v>
      </c>
      <c r="VCM110" s="79" t="s">
        <v>14995</v>
      </c>
      <c r="VCN110" s="79" t="s">
        <v>14995</v>
      </c>
      <c r="VCO110" s="79" t="s">
        <v>14995</v>
      </c>
      <c r="VCP110" s="79" t="s">
        <v>14995</v>
      </c>
      <c r="VCQ110" s="79" t="s">
        <v>14995</v>
      </c>
      <c r="VCR110" s="79" t="s">
        <v>14995</v>
      </c>
      <c r="VCS110" s="79" t="s">
        <v>14995</v>
      </c>
      <c r="VCT110" s="79" t="s">
        <v>14995</v>
      </c>
      <c r="VCU110" s="79" t="s">
        <v>14995</v>
      </c>
      <c r="VCV110" s="79" t="s">
        <v>14995</v>
      </c>
      <c r="VCW110" s="79" t="s">
        <v>14995</v>
      </c>
      <c r="VCX110" s="79" t="s">
        <v>14995</v>
      </c>
      <c r="VCY110" s="79" t="s">
        <v>14995</v>
      </c>
      <c r="VCZ110" s="79" t="s">
        <v>14995</v>
      </c>
      <c r="VDA110" s="79" t="s">
        <v>14995</v>
      </c>
      <c r="VDB110" s="79" t="s">
        <v>14995</v>
      </c>
      <c r="VDC110" s="79" t="s">
        <v>14995</v>
      </c>
      <c r="VDD110" s="79" t="s">
        <v>14995</v>
      </c>
      <c r="VDE110" s="79" t="s">
        <v>14995</v>
      </c>
      <c r="VDF110" s="79" t="s">
        <v>14995</v>
      </c>
      <c r="VDG110" s="79" t="s">
        <v>14995</v>
      </c>
      <c r="VDH110" s="79" t="s">
        <v>14995</v>
      </c>
      <c r="VDI110" s="79" t="s">
        <v>14995</v>
      </c>
      <c r="VDJ110" s="79" t="s">
        <v>14995</v>
      </c>
      <c r="VDK110" s="79" t="s">
        <v>14995</v>
      </c>
      <c r="VDL110" s="79" t="s">
        <v>14995</v>
      </c>
      <c r="VDM110" s="79" t="s">
        <v>14995</v>
      </c>
      <c r="VDN110" s="79" t="s">
        <v>14995</v>
      </c>
      <c r="VDO110" s="79" t="s">
        <v>14995</v>
      </c>
      <c r="VDP110" s="79" t="s">
        <v>14995</v>
      </c>
      <c r="VDQ110" s="79" t="s">
        <v>14995</v>
      </c>
      <c r="VDR110" s="79" t="s">
        <v>14995</v>
      </c>
      <c r="VDS110" s="79" t="s">
        <v>14995</v>
      </c>
      <c r="VDT110" s="79" t="s">
        <v>14995</v>
      </c>
      <c r="VDU110" s="79" t="s">
        <v>14995</v>
      </c>
      <c r="VDV110" s="79" t="s">
        <v>14995</v>
      </c>
      <c r="VDW110" s="79" t="s">
        <v>14995</v>
      </c>
      <c r="VDX110" s="79" t="s">
        <v>14995</v>
      </c>
      <c r="VDY110" s="79" t="s">
        <v>14995</v>
      </c>
      <c r="VDZ110" s="79" t="s">
        <v>14995</v>
      </c>
      <c r="VEA110" s="79" t="s">
        <v>14995</v>
      </c>
      <c r="VEB110" s="79" t="s">
        <v>14995</v>
      </c>
      <c r="VEC110" s="79" t="s">
        <v>14995</v>
      </c>
      <c r="VED110" s="79" t="s">
        <v>14995</v>
      </c>
      <c r="VEE110" s="79" t="s">
        <v>14995</v>
      </c>
      <c r="VEF110" s="79" t="s">
        <v>14995</v>
      </c>
      <c r="VEG110" s="79" t="s">
        <v>14995</v>
      </c>
      <c r="VEH110" s="79" t="s">
        <v>14995</v>
      </c>
      <c r="VEI110" s="79" t="s">
        <v>14995</v>
      </c>
      <c r="VEJ110" s="79" t="s">
        <v>14995</v>
      </c>
      <c r="VEK110" s="79" t="s">
        <v>14995</v>
      </c>
      <c r="VEL110" s="79" t="s">
        <v>14995</v>
      </c>
      <c r="VEM110" s="79" t="s">
        <v>14995</v>
      </c>
      <c r="VEN110" s="79" t="s">
        <v>14995</v>
      </c>
      <c r="VEO110" s="79" t="s">
        <v>14995</v>
      </c>
      <c r="VEP110" s="79" t="s">
        <v>14995</v>
      </c>
      <c r="VEQ110" s="79" t="s">
        <v>14995</v>
      </c>
      <c r="VER110" s="79" t="s">
        <v>14995</v>
      </c>
      <c r="VES110" s="79" t="s">
        <v>14995</v>
      </c>
      <c r="VET110" s="79" t="s">
        <v>14995</v>
      </c>
      <c r="VEU110" s="79" t="s">
        <v>14995</v>
      </c>
      <c r="VEV110" s="79" t="s">
        <v>14995</v>
      </c>
      <c r="VEW110" s="79" t="s">
        <v>14995</v>
      </c>
      <c r="VEX110" s="79" t="s">
        <v>14995</v>
      </c>
      <c r="VEY110" s="79" t="s">
        <v>14995</v>
      </c>
      <c r="VEZ110" s="79" t="s">
        <v>14995</v>
      </c>
      <c r="VFA110" s="79" t="s">
        <v>14995</v>
      </c>
      <c r="VFB110" s="79" t="s">
        <v>14995</v>
      </c>
      <c r="VFC110" s="79" t="s">
        <v>14995</v>
      </c>
      <c r="VFD110" s="79" t="s">
        <v>14995</v>
      </c>
      <c r="VFE110" s="79" t="s">
        <v>14995</v>
      </c>
      <c r="VFF110" s="79" t="s">
        <v>14995</v>
      </c>
      <c r="VFG110" s="79" t="s">
        <v>14995</v>
      </c>
      <c r="VFH110" s="79" t="s">
        <v>14995</v>
      </c>
      <c r="VFI110" s="79" t="s">
        <v>14995</v>
      </c>
      <c r="VFJ110" s="79" t="s">
        <v>14995</v>
      </c>
      <c r="VFK110" s="79" t="s">
        <v>14995</v>
      </c>
      <c r="VFL110" s="79" t="s">
        <v>14995</v>
      </c>
      <c r="VFM110" s="79" t="s">
        <v>14995</v>
      </c>
      <c r="VFN110" s="79" t="s">
        <v>14995</v>
      </c>
      <c r="VFO110" s="79" t="s">
        <v>14995</v>
      </c>
      <c r="VFP110" s="79" t="s">
        <v>14995</v>
      </c>
      <c r="VFQ110" s="79" t="s">
        <v>14995</v>
      </c>
      <c r="VFR110" s="79" t="s">
        <v>14995</v>
      </c>
      <c r="VFS110" s="79" t="s">
        <v>14995</v>
      </c>
      <c r="VFT110" s="79" t="s">
        <v>14995</v>
      </c>
      <c r="VFU110" s="79" t="s">
        <v>14995</v>
      </c>
      <c r="VFV110" s="79" t="s">
        <v>14995</v>
      </c>
      <c r="VFW110" s="79" t="s">
        <v>14995</v>
      </c>
      <c r="VFX110" s="79" t="s">
        <v>14995</v>
      </c>
      <c r="VFY110" s="79" t="s">
        <v>14995</v>
      </c>
      <c r="VFZ110" s="79" t="s">
        <v>14995</v>
      </c>
      <c r="VGA110" s="79" t="s">
        <v>14995</v>
      </c>
      <c r="VGB110" s="79" t="s">
        <v>14995</v>
      </c>
      <c r="VGC110" s="79" t="s">
        <v>14995</v>
      </c>
      <c r="VGD110" s="79" t="s">
        <v>14995</v>
      </c>
      <c r="VGE110" s="79" t="s">
        <v>14995</v>
      </c>
      <c r="VGF110" s="79" t="s">
        <v>14995</v>
      </c>
      <c r="VGG110" s="79" t="s">
        <v>14995</v>
      </c>
      <c r="VGH110" s="79" t="s">
        <v>14995</v>
      </c>
      <c r="VGI110" s="79" t="s">
        <v>14995</v>
      </c>
      <c r="VGJ110" s="79" t="s">
        <v>14995</v>
      </c>
      <c r="VGK110" s="79" t="s">
        <v>14995</v>
      </c>
      <c r="VGL110" s="79" t="s">
        <v>14995</v>
      </c>
      <c r="VGM110" s="79" t="s">
        <v>14995</v>
      </c>
      <c r="VGN110" s="79" t="s">
        <v>14995</v>
      </c>
      <c r="VGO110" s="79" t="s">
        <v>14995</v>
      </c>
      <c r="VGP110" s="79" t="s">
        <v>14995</v>
      </c>
      <c r="VGQ110" s="79" t="s">
        <v>14995</v>
      </c>
      <c r="VGR110" s="79" t="s">
        <v>14995</v>
      </c>
      <c r="VGS110" s="79" t="s">
        <v>14995</v>
      </c>
      <c r="VGT110" s="79" t="s">
        <v>14995</v>
      </c>
      <c r="VGU110" s="79" t="s">
        <v>14995</v>
      </c>
      <c r="VGV110" s="79" t="s">
        <v>14995</v>
      </c>
      <c r="VGW110" s="79" t="s">
        <v>14995</v>
      </c>
      <c r="VGX110" s="79" t="s">
        <v>14995</v>
      </c>
      <c r="VGY110" s="79" t="s">
        <v>14995</v>
      </c>
      <c r="VGZ110" s="79" t="s">
        <v>14995</v>
      </c>
      <c r="VHA110" s="79" t="s">
        <v>14995</v>
      </c>
      <c r="VHB110" s="79" t="s">
        <v>14995</v>
      </c>
      <c r="VHC110" s="79" t="s">
        <v>14995</v>
      </c>
      <c r="VHD110" s="79" t="s">
        <v>14995</v>
      </c>
      <c r="VHE110" s="79" t="s">
        <v>14995</v>
      </c>
      <c r="VHF110" s="79" t="s">
        <v>14995</v>
      </c>
      <c r="VHG110" s="79" t="s">
        <v>14995</v>
      </c>
      <c r="VHH110" s="79" t="s">
        <v>14995</v>
      </c>
      <c r="VHI110" s="79" t="s">
        <v>14995</v>
      </c>
      <c r="VHJ110" s="79" t="s">
        <v>14995</v>
      </c>
      <c r="VHK110" s="79" t="s">
        <v>14995</v>
      </c>
      <c r="VHL110" s="79" t="s">
        <v>14995</v>
      </c>
      <c r="VHM110" s="79" t="s">
        <v>14995</v>
      </c>
      <c r="VHN110" s="79" t="s">
        <v>14995</v>
      </c>
      <c r="VHO110" s="79" t="s">
        <v>14995</v>
      </c>
      <c r="VHP110" s="79" t="s">
        <v>14995</v>
      </c>
      <c r="VHQ110" s="79" t="s">
        <v>14995</v>
      </c>
      <c r="VHR110" s="79" t="s">
        <v>14995</v>
      </c>
      <c r="VHS110" s="79" t="s">
        <v>14995</v>
      </c>
      <c r="VHT110" s="79" t="s">
        <v>14995</v>
      </c>
      <c r="VHU110" s="79" t="s">
        <v>14995</v>
      </c>
      <c r="VHV110" s="79" t="s">
        <v>14995</v>
      </c>
      <c r="VHW110" s="79" t="s">
        <v>14995</v>
      </c>
      <c r="VHX110" s="79" t="s">
        <v>14995</v>
      </c>
      <c r="VHY110" s="79" t="s">
        <v>14995</v>
      </c>
      <c r="VHZ110" s="79" t="s">
        <v>14995</v>
      </c>
      <c r="VIA110" s="79" t="s">
        <v>14995</v>
      </c>
      <c r="VIB110" s="79" t="s">
        <v>14995</v>
      </c>
      <c r="VIC110" s="79" t="s">
        <v>14995</v>
      </c>
      <c r="VID110" s="79" t="s">
        <v>14995</v>
      </c>
      <c r="VIE110" s="79" t="s">
        <v>14995</v>
      </c>
      <c r="VIF110" s="79" t="s">
        <v>14995</v>
      </c>
      <c r="VIG110" s="79" t="s">
        <v>14995</v>
      </c>
      <c r="VIH110" s="79" t="s">
        <v>14995</v>
      </c>
      <c r="VII110" s="79" t="s">
        <v>14995</v>
      </c>
      <c r="VIJ110" s="79" t="s">
        <v>14995</v>
      </c>
      <c r="VIK110" s="79" t="s">
        <v>14995</v>
      </c>
      <c r="VIL110" s="79" t="s">
        <v>14995</v>
      </c>
      <c r="VIM110" s="79" t="s">
        <v>14995</v>
      </c>
      <c r="VIN110" s="79" t="s">
        <v>14995</v>
      </c>
      <c r="VIO110" s="79" t="s">
        <v>14995</v>
      </c>
      <c r="VIP110" s="79" t="s">
        <v>14995</v>
      </c>
      <c r="VIQ110" s="79" t="s">
        <v>14995</v>
      </c>
      <c r="VIR110" s="79" t="s">
        <v>14995</v>
      </c>
      <c r="VIS110" s="79" t="s">
        <v>14995</v>
      </c>
      <c r="VIT110" s="79" t="s">
        <v>14995</v>
      </c>
      <c r="VIU110" s="79" t="s">
        <v>14995</v>
      </c>
      <c r="VIV110" s="79" t="s">
        <v>14995</v>
      </c>
      <c r="VIW110" s="79" t="s">
        <v>14995</v>
      </c>
      <c r="VIX110" s="79" t="s">
        <v>14995</v>
      </c>
      <c r="VIY110" s="79" t="s">
        <v>14995</v>
      </c>
      <c r="VIZ110" s="79" t="s">
        <v>14995</v>
      </c>
      <c r="VJA110" s="79" t="s">
        <v>14995</v>
      </c>
      <c r="VJB110" s="79" t="s">
        <v>14995</v>
      </c>
      <c r="VJC110" s="79" t="s">
        <v>14995</v>
      </c>
      <c r="VJD110" s="79" t="s">
        <v>14995</v>
      </c>
      <c r="VJE110" s="79" t="s">
        <v>14995</v>
      </c>
      <c r="VJF110" s="79" t="s">
        <v>14995</v>
      </c>
      <c r="VJG110" s="79" t="s">
        <v>14995</v>
      </c>
      <c r="VJH110" s="79" t="s">
        <v>14995</v>
      </c>
      <c r="VJI110" s="79" t="s">
        <v>14995</v>
      </c>
      <c r="VJJ110" s="79" t="s">
        <v>14995</v>
      </c>
      <c r="VJK110" s="79" t="s">
        <v>14995</v>
      </c>
      <c r="VJL110" s="79" t="s">
        <v>14995</v>
      </c>
      <c r="VJM110" s="79" t="s">
        <v>14995</v>
      </c>
      <c r="VJN110" s="79" t="s">
        <v>14995</v>
      </c>
      <c r="VJO110" s="79" t="s">
        <v>14995</v>
      </c>
      <c r="VJP110" s="79" t="s">
        <v>14995</v>
      </c>
      <c r="VJQ110" s="79" t="s">
        <v>14995</v>
      </c>
      <c r="VJR110" s="79" t="s">
        <v>14995</v>
      </c>
      <c r="VJS110" s="79" t="s">
        <v>14995</v>
      </c>
      <c r="VJT110" s="79" t="s">
        <v>14995</v>
      </c>
      <c r="VJU110" s="79" t="s">
        <v>14995</v>
      </c>
      <c r="VJV110" s="79" t="s">
        <v>14995</v>
      </c>
      <c r="VJW110" s="79" t="s">
        <v>14995</v>
      </c>
      <c r="VJX110" s="79" t="s">
        <v>14995</v>
      </c>
      <c r="VJY110" s="79" t="s">
        <v>14995</v>
      </c>
      <c r="VJZ110" s="79" t="s">
        <v>14995</v>
      </c>
      <c r="VKA110" s="79" t="s">
        <v>14995</v>
      </c>
      <c r="VKB110" s="79" t="s">
        <v>14995</v>
      </c>
      <c r="VKC110" s="79" t="s">
        <v>14995</v>
      </c>
      <c r="VKD110" s="79" t="s">
        <v>14995</v>
      </c>
      <c r="VKE110" s="79" t="s">
        <v>14995</v>
      </c>
      <c r="VKF110" s="79" t="s">
        <v>14995</v>
      </c>
      <c r="VKG110" s="79" t="s">
        <v>14995</v>
      </c>
      <c r="VKH110" s="79" t="s">
        <v>14995</v>
      </c>
      <c r="VKI110" s="79" t="s">
        <v>14995</v>
      </c>
      <c r="VKJ110" s="79" t="s">
        <v>14995</v>
      </c>
      <c r="VKK110" s="79" t="s">
        <v>14995</v>
      </c>
      <c r="VKL110" s="79" t="s">
        <v>14995</v>
      </c>
      <c r="VKM110" s="79" t="s">
        <v>14995</v>
      </c>
      <c r="VKN110" s="79" t="s">
        <v>14995</v>
      </c>
      <c r="VKO110" s="79" t="s">
        <v>14995</v>
      </c>
      <c r="VKP110" s="79" t="s">
        <v>14995</v>
      </c>
      <c r="VKQ110" s="79" t="s">
        <v>14995</v>
      </c>
      <c r="VKR110" s="79" t="s">
        <v>14995</v>
      </c>
      <c r="VKS110" s="79" t="s">
        <v>14995</v>
      </c>
      <c r="VKT110" s="79" t="s">
        <v>14995</v>
      </c>
      <c r="VKU110" s="79" t="s">
        <v>14995</v>
      </c>
      <c r="VKV110" s="79" t="s">
        <v>14995</v>
      </c>
      <c r="VKW110" s="79" t="s">
        <v>14995</v>
      </c>
      <c r="VKX110" s="79" t="s">
        <v>14995</v>
      </c>
      <c r="VKY110" s="79" t="s">
        <v>14995</v>
      </c>
      <c r="VKZ110" s="79" t="s">
        <v>14995</v>
      </c>
      <c r="VLA110" s="79" t="s">
        <v>14995</v>
      </c>
      <c r="VLB110" s="79" t="s">
        <v>14995</v>
      </c>
      <c r="VLC110" s="79" t="s">
        <v>14995</v>
      </c>
      <c r="VLD110" s="79" t="s">
        <v>14995</v>
      </c>
      <c r="VLE110" s="79" t="s">
        <v>14995</v>
      </c>
      <c r="VLF110" s="79" t="s">
        <v>14995</v>
      </c>
      <c r="VLG110" s="79" t="s">
        <v>14995</v>
      </c>
      <c r="VLH110" s="79" t="s">
        <v>14995</v>
      </c>
      <c r="VLI110" s="79" t="s">
        <v>14995</v>
      </c>
      <c r="VLJ110" s="79" t="s">
        <v>14995</v>
      </c>
      <c r="VLK110" s="79" t="s">
        <v>14995</v>
      </c>
      <c r="VLL110" s="79" t="s">
        <v>14995</v>
      </c>
      <c r="VLM110" s="79" t="s">
        <v>14995</v>
      </c>
      <c r="VLN110" s="79" t="s">
        <v>14995</v>
      </c>
      <c r="VLO110" s="79" t="s">
        <v>14995</v>
      </c>
      <c r="VLP110" s="79" t="s">
        <v>14995</v>
      </c>
      <c r="VLQ110" s="79" t="s">
        <v>14995</v>
      </c>
      <c r="VLR110" s="79" t="s">
        <v>14995</v>
      </c>
      <c r="VLS110" s="79" t="s">
        <v>14995</v>
      </c>
      <c r="VLT110" s="79" t="s">
        <v>14995</v>
      </c>
      <c r="VLU110" s="79" t="s">
        <v>14995</v>
      </c>
      <c r="VLV110" s="79" t="s">
        <v>14995</v>
      </c>
      <c r="VLW110" s="79" t="s">
        <v>14995</v>
      </c>
      <c r="VLX110" s="79" t="s">
        <v>14995</v>
      </c>
      <c r="VLY110" s="79" t="s">
        <v>14995</v>
      </c>
      <c r="VLZ110" s="79" t="s">
        <v>14995</v>
      </c>
      <c r="VMA110" s="79" t="s">
        <v>14995</v>
      </c>
      <c r="VMB110" s="79" t="s">
        <v>14995</v>
      </c>
      <c r="VMC110" s="79" t="s">
        <v>14995</v>
      </c>
      <c r="VMD110" s="79" t="s">
        <v>14995</v>
      </c>
      <c r="VME110" s="79" t="s">
        <v>14995</v>
      </c>
      <c r="VMF110" s="79" t="s">
        <v>14995</v>
      </c>
      <c r="VMG110" s="79" t="s">
        <v>14995</v>
      </c>
      <c r="VMH110" s="79" t="s">
        <v>14995</v>
      </c>
      <c r="VMI110" s="79" t="s">
        <v>14995</v>
      </c>
      <c r="VMJ110" s="79" t="s">
        <v>14995</v>
      </c>
      <c r="VMK110" s="79" t="s">
        <v>14995</v>
      </c>
      <c r="VML110" s="79" t="s">
        <v>14995</v>
      </c>
      <c r="VMM110" s="79" t="s">
        <v>14995</v>
      </c>
      <c r="VMN110" s="79" t="s">
        <v>14995</v>
      </c>
      <c r="VMO110" s="79" t="s">
        <v>14995</v>
      </c>
      <c r="VMP110" s="79" t="s">
        <v>14995</v>
      </c>
      <c r="VMQ110" s="79" t="s">
        <v>14995</v>
      </c>
      <c r="VMR110" s="79" t="s">
        <v>14995</v>
      </c>
      <c r="VMS110" s="79" t="s">
        <v>14995</v>
      </c>
      <c r="VMT110" s="79" t="s">
        <v>14995</v>
      </c>
      <c r="VMU110" s="79" t="s">
        <v>14995</v>
      </c>
      <c r="VMV110" s="79" t="s">
        <v>14995</v>
      </c>
      <c r="VMW110" s="79" t="s">
        <v>14995</v>
      </c>
      <c r="VMX110" s="79" t="s">
        <v>14995</v>
      </c>
      <c r="VMY110" s="79" t="s">
        <v>14995</v>
      </c>
      <c r="VMZ110" s="79" t="s">
        <v>14995</v>
      </c>
      <c r="VNA110" s="79" t="s">
        <v>14995</v>
      </c>
      <c r="VNB110" s="79" t="s">
        <v>14995</v>
      </c>
      <c r="VNC110" s="79" t="s">
        <v>14995</v>
      </c>
      <c r="VND110" s="79" t="s">
        <v>14995</v>
      </c>
      <c r="VNE110" s="79" t="s">
        <v>14995</v>
      </c>
      <c r="VNF110" s="79" t="s">
        <v>14995</v>
      </c>
      <c r="VNG110" s="79" t="s">
        <v>14995</v>
      </c>
      <c r="VNH110" s="79" t="s">
        <v>14995</v>
      </c>
      <c r="VNI110" s="79" t="s">
        <v>14995</v>
      </c>
      <c r="VNJ110" s="79" t="s">
        <v>14995</v>
      </c>
      <c r="VNK110" s="79" t="s">
        <v>14995</v>
      </c>
      <c r="VNL110" s="79" t="s">
        <v>14995</v>
      </c>
      <c r="VNM110" s="79" t="s">
        <v>14995</v>
      </c>
      <c r="VNN110" s="79" t="s">
        <v>14995</v>
      </c>
      <c r="VNO110" s="79" t="s">
        <v>14995</v>
      </c>
      <c r="VNP110" s="79" t="s">
        <v>14995</v>
      </c>
      <c r="VNQ110" s="79" t="s">
        <v>14995</v>
      </c>
      <c r="VNR110" s="79" t="s">
        <v>14995</v>
      </c>
      <c r="VNS110" s="79" t="s">
        <v>14995</v>
      </c>
      <c r="VNT110" s="79" t="s">
        <v>14995</v>
      </c>
      <c r="VNU110" s="79" t="s">
        <v>14995</v>
      </c>
      <c r="VNV110" s="79" t="s">
        <v>14995</v>
      </c>
      <c r="VNW110" s="79" t="s">
        <v>14995</v>
      </c>
      <c r="VNX110" s="79" t="s">
        <v>14995</v>
      </c>
      <c r="VNY110" s="79" t="s">
        <v>14995</v>
      </c>
      <c r="VNZ110" s="79" t="s">
        <v>14995</v>
      </c>
      <c r="VOA110" s="79" t="s">
        <v>14995</v>
      </c>
      <c r="VOB110" s="79" t="s">
        <v>14995</v>
      </c>
      <c r="VOC110" s="79" t="s">
        <v>14995</v>
      </c>
      <c r="VOD110" s="79" t="s">
        <v>14995</v>
      </c>
      <c r="VOE110" s="79" t="s">
        <v>14995</v>
      </c>
      <c r="VOF110" s="79" t="s">
        <v>14995</v>
      </c>
      <c r="VOG110" s="79" t="s">
        <v>14995</v>
      </c>
      <c r="VOH110" s="79" t="s">
        <v>14995</v>
      </c>
      <c r="VOI110" s="79" t="s">
        <v>14995</v>
      </c>
      <c r="VOJ110" s="79" t="s">
        <v>14995</v>
      </c>
      <c r="VOK110" s="79" t="s">
        <v>14995</v>
      </c>
      <c r="VOL110" s="79" t="s">
        <v>14995</v>
      </c>
      <c r="VOM110" s="79" t="s">
        <v>14995</v>
      </c>
      <c r="VON110" s="79" t="s">
        <v>14995</v>
      </c>
      <c r="VOO110" s="79" t="s">
        <v>14995</v>
      </c>
      <c r="VOP110" s="79" t="s">
        <v>14995</v>
      </c>
      <c r="VOQ110" s="79" t="s">
        <v>14995</v>
      </c>
      <c r="VOR110" s="79" t="s">
        <v>14995</v>
      </c>
      <c r="VOS110" s="79" t="s">
        <v>14995</v>
      </c>
      <c r="VOT110" s="79" t="s">
        <v>14995</v>
      </c>
      <c r="VOU110" s="79" t="s">
        <v>14995</v>
      </c>
      <c r="VOV110" s="79" t="s">
        <v>14995</v>
      </c>
      <c r="VOW110" s="79" t="s">
        <v>14995</v>
      </c>
      <c r="VOX110" s="79" t="s">
        <v>14995</v>
      </c>
      <c r="VOY110" s="79" t="s">
        <v>14995</v>
      </c>
      <c r="VOZ110" s="79" t="s">
        <v>14995</v>
      </c>
      <c r="VPA110" s="79" t="s">
        <v>14995</v>
      </c>
      <c r="VPB110" s="79" t="s">
        <v>14995</v>
      </c>
      <c r="VPC110" s="79" t="s">
        <v>14995</v>
      </c>
      <c r="VPD110" s="79" t="s">
        <v>14995</v>
      </c>
      <c r="VPE110" s="79" t="s">
        <v>14995</v>
      </c>
      <c r="VPF110" s="79" t="s">
        <v>14995</v>
      </c>
      <c r="VPG110" s="79" t="s">
        <v>14995</v>
      </c>
      <c r="VPH110" s="79" t="s">
        <v>14995</v>
      </c>
      <c r="VPI110" s="79" t="s">
        <v>14995</v>
      </c>
      <c r="VPJ110" s="79" t="s">
        <v>14995</v>
      </c>
      <c r="VPK110" s="79" t="s">
        <v>14995</v>
      </c>
      <c r="VPL110" s="79" t="s">
        <v>14995</v>
      </c>
      <c r="VPM110" s="79" t="s">
        <v>14995</v>
      </c>
      <c r="VPN110" s="79" t="s">
        <v>14995</v>
      </c>
      <c r="VPO110" s="79" t="s">
        <v>14995</v>
      </c>
      <c r="VPP110" s="79" t="s">
        <v>14995</v>
      </c>
      <c r="VPQ110" s="79" t="s">
        <v>14995</v>
      </c>
      <c r="VPR110" s="79" t="s">
        <v>14995</v>
      </c>
      <c r="VPS110" s="79" t="s">
        <v>14995</v>
      </c>
      <c r="VPT110" s="79" t="s">
        <v>14995</v>
      </c>
      <c r="VPU110" s="79" t="s">
        <v>14995</v>
      </c>
      <c r="VPV110" s="79" t="s">
        <v>14995</v>
      </c>
      <c r="VPW110" s="79" t="s">
        <v>14995</v>
      </c>
      <c r="VPX110" s="79" t="s">
        <v>14995</v>
      </c>
      <c r="VPY110" s="79" t="s">
        <v>14995</v>
      </c>
      <c r="VPZ110" s="79" t="s">
        <v>14995</v>
      </c>
      <c r="VQA110" s="79" t="s">
        <v>14995</v>
      </c>
      <c r="VQB110" s="79" t="s">
        <v>14995</v>
      </c>
      <c r="VQC110" s="79" t="s">
        <v>14995</v>
      </c>
      <c r="VQD110" s="79" t="s">
        <v>14995</v>
      </c>
      <c r="VQE110" s="79" t="s">
        <v>14995</v>
      </c>
      <c r="VQF110" s="79" t="s">
        <v>14995</v>
      </c>
      <c r="VQG110" s="79" t="s">
        <v>14995</v>
      </c>
      <c r="VQH110" s="79" t="s">
        <v>14995</v>
      </c>
      <c r="VQI110" s="79" t="s">
        <v>14995</v>
      </c>
      <c r="VQJ110" s="79" t="s">
        <v>14995</v>
      </c>
      <c r="VQK110" s="79" t="s">
        <v>14995</v>
      </c>
      <c r="VQL110" s="79" t="s">
        <v>14995</v>
      </c>
      <c r="VQM110" s="79" t="s">
        <v>14995</v>
      </c>
      <c r="VQN110" s="79" t="s">
        <v>14995</v>
      </c>
      <c r="VQO110" s="79" t="s">
        <v>14995</v>
      </c>
      <c r="VQP110" s="79" t="s">
        <v>14995</v>
      </c>
      <c r="VQQ110" s="79" t="s">
        <v>14995</v>
      </c>
      <c r="VQR110" s="79" t="s">
        <v>14995</v>
      </c>
      <c r="VQS110" s="79" t="s">
        <v>14995</v>
      </c>
      <c r="VQT110" s="79" t="s">
        <v>14995</v>
      </c>
      <c r="VQU110" s="79" t="s">
        <v>14995</v>
      </c>
      <c r="VQV110" s="79" t="s">
        <v>14995</v>
      </c>
      <c r="VQW110" s="79" t="s">
        <v>14995</v>
      </c>
      <c r="VQX110" s="79" t="s">
        <v>14995</v>
      </c>
      <c r="VQY110" s="79" t="s">
        <v>14995</v>
      </c>
      <c r="VQZ110" s="79" t="s">
        <v>14995</v>
      </c>
      <c r="VRA110" s="79" t="s">
        <v>14995</v>
      </c>
      <c r="VRB110" s="79" t="s">
        <v>14995</v>
      </c>
      <c r="VRC110" s="79" t="s">
        <v>14995</v>
      </c>
      <c r="VRD110" s="79" t="s">
        <v>14995</v>
      </c>
      <c r="VRE110" s="79" t="s">
        <v>14995</v>
      </c>
      <c r="VRF110" s="79" t="s">
        <v>14995</v>
      </c>
      <c r="VRG110" s="79" t="s">
        <v>14995</v>
      </c>
      <c r="VRH110" s="79" t="s">
        <v>14995</v>
      </c>
      <c r="VRI110" s="79" t="s">
        <v>14995</v>
      </c>
      <c r="VRJ110" s="79" t="s">
        <v>14995</v>
      </c>
      <c r="VRK110" s="79" t="s">
        <v>14995</v>
      </c>
      <c r="VRL110" s="79" t="s">
        <v>14995</v>
      </c>
      <c r="VRM110" s="79" t="s">
        <v>14995</v>
      </c>
      <c r="VRN110" s="79" t="s">
        <v>14995</v>
      </c>
      <c r="VRO110" s="79" t="s">
        <v>14995</v>
      </c>
      <c r="VRP110" s="79" t="s">
        <v>14995</v>
      </c>
      <c r="VRQ110" s="79" t="s">
        <v>14995</v>
      </c>
      <c r="VRR110" s="79" t="s">
        <v>14995</v>
      </c>
      <c r="VRS110" s="79" t="s">
        <v>14995</v>
      </c>
      <c r="VRT110" s="79" t="s">
        <v>14995</v>
      </c>
      <c r="VRU110" s="79" t="s">
        <v>14995</v>
      </c>
      <c r="VRV110" s="79" t="s">
        <v>14995</v>
      </c>
      <c r="VRW110" s="79" t="s">
        <v>14995</v>
      </c>
      <c r="VRX110" s="79" t="s">
        <v>14995</v>
      </c>
      <c r="VRY110" s="79" t="s">
        <v>14995</v>
      </c>
      <c r="VRZ110" s="79" t="s">
        <v>14995</v>
      </c>
      <c r="VSA110" s="79" t="s">
        <v>14995</v>
      </c>
      <c r="VSB110" s="79" t="s">
        <v>14995</v>
      </c>
      <c r="VSC110" s="79" t="s">
        <v>14995</v>
      </c>
      <c r="VSD110" s="79" t="s">
        <v>14995</v>
      </c>
      <c r="VSE110" s="79" t="s">
        <v>14995</v>
      </c>
      <c r="VSF110" s="79" t="s">
        <v>14995</v>
      </c>
      <c r="VSG110" s="79" t="s">
        <v>14995</v>
      </c>
      <c r="VSH110" s="79" t="s">
        <v>14995</v>
      </c>
      <c r="VSI110" s="79" t="s">
        <v>14995</v>
      </c>
      <c r="VSJ110" s="79" t="s">
        <v>14995</v>
      </c>
      <c r="VSK110" s="79" t="s">
        <v>14995</v>
      </c>
      <c r="VSL110" s="79" t="s">
        <v>14995</v>
      </c>
      <c r="VSM110" s="79" t="s">
        <v>14995</v>
      </c>
      <c r="VSN110" s="79" t="s">
        <v>14995</v>
      </c>
      <c r="VSO110" s="79" t="s">
        <v>14995</v>
      </c>
      <c r="VSP110" s="79" t="s">
        <v>14995</v>
      </c>
      <c r="VSQ110" s="79" t="s">
        <v>14995</v>
      </c>
      <c r="VSR110" s="79" t="s">
        <v>14995</v>
      </c>
      <c r="VSS110" s="79" t="s">
        <v>14995</v>
      </c>
      <c r="VST110" s="79" t="s">
        <v>14995</v>
      </c>
      <c r="VSU110" s="79" t="s">
        <v>14995</v>
      </c>
      <c r="VSV110" s="79" t="s">
        <v>14995</v>
      </c>
      <c r="VSW110" s="79" t="s">
        <v>14995</v>
      </c>
      <c r="VSX110" s="79" t="s">
        <v>14995</v>
      </c>
      <c r="VSY110" s="79" t="s">
        <v>14995</v>
      </c>
      <c r="VSZ110" s="79" t="s">
        <v>14995</v>
      </c>
      <c r="VTA110" s="79" t="s">
        <v>14995</v>
      </c>
      <c r="VTB110" s="79" t="s">
        <v>14995</v>
      </c>
      <c r="VTC110" s="79" t="s">
        <v>14995</v>
      </c>
      <c r="VTD110" s="79" t="s">
        <v>14995</v>
      </c>
      <c r="VTE110" s="79" t="s">
        <v>14995</v>
      </c>
      <c r="VTF110" s="79" t="s">
        <v>14995</v>
      </c>
      <c r="VTG110" s="79" t="s">
        <v>14995</v>
      </c>
      <c r="VTH110" s="79" t="s">
        <v>14995</v>
      </c>
      <c r="VTI110" s="79" t="s">
        <v>14995</v>
      </c>
      <c r="VTJ110" s="79" t="s">
        <v>14995</v>
      </c>
      <c r="VTK110" s="79" t="s">
        <v>14995</v>
      </c>
      <c r="VTL110" s="79" t="s">
        <v>14995</v>
      </c>
      <c r="VTM110" s="79" t="s">
        <v>14995</v>
      </c>
      <c r="VTN110" s="79" t="s">
        <v>14995</v>
      </c>
      <c r="VTO110" s="79" t="s">
        <v>14995</v>
      </c>
      <c r="VTP110" s="79" t="s">
        <v>14995</v>
      </c>
      <c r="VTQ110" s="79" t="s">
        <v>14995</v>
      </c>
      <c r="VTR110" s="79" t="s">
        <v>14995</v>
      </c>
      <c r="VTS110" s="79" t="s">
        <v>14995</v>
      </c>
      <c r="VTT110" s="79" t="s">
        <v>14995</v>
      </c>
      <c r="VTU110" s="79" t="s">
        <v>14995</v>
      </c>
      <c r="VTV110" s="79" t="s">
        <v>14995</v>
      </c>
      <c r="VTW110" s="79" t="s">
        <v>14995</v>
      </c>
      <c r="VTX110" s="79" t="s">
        <v>14995</v>
      </c>
      <c r="VTY110" s="79" t="s">
        <v>14995</v>
      </c>
      <c r="VTZ110" s="79" t="s">
        <v>14995</v>
      </c>
      <c r="VUA110" s="79" t="s">
        <v>14995</v>
      </c>
      <c r="VUB110" s="79" t="s">
        <v>14995</v>
      </c>
      <c r="VUC110" s="79" t="s">
        <v>14995</v>
      </c>
      <c r="VUD110" s="79" t="s">
        <v>14995</v>
      </c>
      <c r="VUE110" s="79" t="s">
        <v>14995</v>
      </c>
      <c r="VUF110" s="79" t="s">
        <v>14995</v>
      </c>
      <c r="VUG110" s="79" t="s">
        <v>14995</v>
      </c>
      <c r="VUH110" s="79" t="s">
        <v>14995</v>
      </c>
      <c r="VUI110" s="79" t="s">
        <v>14995</v>
      </c>
      <c r="VUJ110" s="79" t="s">
        <v>14995</v>
      </c>
      <c r="VUK110" s="79" t="s">
        <v>14995</v>
      </c>
      <c r="VUL110" s="79" t="s">
        <v>14995</v>
      </c>
      <c r="VUM110" s="79" t="s">
        <v>14995</v>
      </c>
      <c r="VUN110" s="79" t="s">
        <v>14995</v>
      </c>
      <c r="VUO110" s="79" t="s">
        <v>14995</v>
      </c>
      <c r="VUP110" s="79" t="s">
        <v>14995</v>
      </c>
      <c r="VUQ110" s="79" t="s">
        <v>14995</v>
      </c>
      <c r="VUR110" s="79" t="s">
        <v>14995</v>
      </c>
      <c r="VUS110" s="79" t="s">
        <v>14995</v>
      </c>
      <c r="VUT110" s="79" t="s">
        <v>14995</v>
      </c>
      <c r="VUU110" s="79" t="s">
        <v>14995</v>
      </c>
      <c r="VUV110" s="79" t="s">
        <v>14995</v>
      </c>
      <c r="VUW110" s="79" t="s">
        <v>14995</v>
      </c>
      <c r="VUX110" s="79" t="s">
        <v>14995</v>
      </c>
      <c r="VUY110" s="79" t="s">
        <v>14995</v>
      </c>
      <c r="VUZ110" s="79" t="s">
        <v>14995</v>
      </c>
      <c r="VVA110" s="79" t="s">
        <v>14995</v>
      </c>
      <c r="VVB110" s="79" t="s">
        <v>14995</v>
      </c>
      <c r="VVC110" s="79" t="s">
        <v>14995</v>
      </c>
      <c r="VVD110" s="79" t="s">
        <v>14995</v>
      </c>
      <c r="VVE110" s="79" t="s">
        <v>14995</v>
      </c>
      <c r="VVF110" s="79" t="s">
        <v>14995</v>
      </c>
      <c r="VVG110" s="79" t="s">
        <v>14995</v>
      </c>
      <c r="VVH110" s="79" t="s">
        <v>14995</v>
      </c>
      <c r="VVI110" s="79" t="s">
        <v>14995</v>
      </c>
      <c r="VVJ110" s="79" t="s">
        <v>14995</v>
      </c>
      <c r="VVK110" s="79" t="s">
        <v>14995</v>
      </c>
      <c r="VVL110" s="79" t="s">
        <v>14995</v>
      </c>
      <c r="VVM110" s="79" t="s">
        <v>14995</v>
      </c>
      <c r="VVN110" s="79" t="s">
        <v>14995</v>
      </c>
      <c r="VVO110" s="79" t="s">
        <v>14995</v>
      </c>
      <c r="VVP110" s="79" t="s">
        <v>14995</v>
      </c>
      <c r="VVQ110" s="79" t="s">
        <v>14995</v>
      </c>
      <c r="VVR110" s="79" t="s">
        <v>14995</v>
      </c>
      <c r="VVS110" s="79" t="s">
        <v>14995</v>
      </c>
      <c r="VVT110" s="79" t="s">
        <v>14995</v>
      </c>
      <c r="VVU110" s="79" t="s">
        <v>14995</v>
      </c>
      <c r="VVV110" s="79" t="s">
        <v>14995</v>
      </c>
      <c r="VVW110" s="79" t="s">
        <v>14995</v>
      </c>
      <c r="VVX110" s="79" t="s">
        <v>14995</v>
      </c>
      <c r="VVY110" s="79" t="s">
        <v>14995</v>
      </c>
      <c r="VVZ110" s="79" t="s">
        <v>14995</v>
      </c>
      <c r="VWA110" s="79" t="s">
        <v>14995</v>
      </c>
      <c r="VWB110" s="79" t="s">
        <v>14995</v>
      </c>
      <c r="VWC110" s="79" t="s">
        <v>14995</v>
      </c>
      <c r="VWD110" s="79" t="s">
        <v>14995</v>
      </c>
      <c r="VWE110" s="79" t="s">
        <v>14995</v>
      </c>
      <c r="VWF110" s="79" t="s">
        <v>14995</v>
      </c>
      <c r="VWG110" s="79" t="s">
        <v>14995</v>
      </c>
      <c r="VWH110" s="79" t="s">
        <v>14995</v>
      </c>
      <c r="VWI110" s="79" t="s">
        <v>14995</v>
      </c>
      <c r="VWJ110" s="79" t="s">
        <v>14995</v>
      </c>
      <c r="VWK110" s="79" t="s">
        <v>14995</v>
      </c>
      <c r="VWL110" s="79" t="s">
        <v>14995</v>
      </c>
      <c r="VWM110" s="79" t="s">
        <v>14995</v>
      </c>
      <c r="VWN110" s="79" t="s">
        <v>14995</v>
      </c>
      <c r="VWO110" s="79" t="s">
        <v>14995</v>
      </c>
      <c r="VWP110" s="79" t="s">
        <v>14995</v>
      </c>
      <c r="VWQ110" s="79" t="s">
        <v>14995</v>
      </c>
      <c r="VWR110" s="79" t="s">
        <v>14995</v>
      </c>
      <c r="VWS110" s="79" t="s">
        <v>14995</v>
      </c>
      <c r="VWT110" s="79" t="s">
        <v>14995</v>
      </c>
      <c r="VWU110" s="79" t="s">
        <v>14995</v>
      </c>
      <c r="VWV110" s="79" t="s">
        <v>14995</v>
      </c>
      <c r="VWW110" s="79" t="s">
        <v>14995</v>
      </c>
      <c r="VWX110" s="79" t="s">
        <v>14995</v>
      </c>
      <c r="VWY110" s="79" t="s">
        <v>14995</v>
      </c>
      <c r="VWZ110" s="79" t="s">
        <v>14995</v>
      </c>
      <c r="VXA110" s="79" t="s">
        <v>14995</v>
      </c>
      <c r="VXB110" s="79" t="s">
        <v>14995</v>
      </c>
      <c r="VXC110" s="79" t="s">
        <v>14995</v>
      </c>
      <c r="VXD110" s="79" t="s">
        <v>14995</v>
      </c>
      <c r="VXE110" s="79" t="s">
        <v>14995</v>
      </c>
      <c r="VXF110" s="79" t="s">
        <v>14995</v>
      </c>
      <c r="VXG110" s="79" t="s">
        <v>14995</v>
      </c>
      <c r="VXH110" s="79" t="s">
        <v>14995</v>
      </c>
      <c r="VXI110" s="79" t="s">
        <v>14995</v>
      </c>
      <c r="VXJ110" s="79" t="s">
        <v>14995</v>
      </c>
      <c r="VXK110" s="79" t="s">
        <v>14995</v>
      </c>
      <c r="VXL110" s="79" t="s">
        <v>14995</v>
      </c>
      <c r="VXM110" s="79" t="s">
        <v>14995</v>
      </c>
      <c r="VXN110" s="79" t="s">
        <v>14995</v>
      </c>
      <c r="VXO110" s="79" t="s">
        <v>14995</v>
      </c>
      <c r="VXP110" s="79" t="s">
        <v>14995</v>
      </c>
      <c r="VXQ110" s="79" t="s">
        <v>14995</v>
      </c>
      <c r="VXR110" s="79" t="s">
        <v>14995</v>
      </c>
      <c r="VXS110" s="79" t="s">
        <v>14995</v>
      </c>
      <c r="VXT110" s="79" t="s">
        <v>14995</v>
      </c>
      <c r="VXU110" s="79" t="s">
        <v>14995</v>
      </c>
      <c r="VXV110" s="79" t="s">
        <v>14995</v>
      </c>
      <c r="VXW110" s="79" t="s">
        <v>14995</v>
      </c>
      <c r="VXX110" s="79" t="s">
        <v>14995</v>
      </c>
      <c r="VXY110" s="79" t="s">
        <v>14995</v>
      </c>
      <c r="VXZ110" s="79" t="s">
        <v>14995</v>
      </c>
      <c r="VYA110" s="79" t="s">
        <v>14995</v>
      </c>
      <c r="VYB110" s="79" t="s">
        <v>14995</v>
      </c>
      <c r="VYC110" s="79" t="s">
        <v>14995</v>
      </c>
      <c r="VYD110" s="79" t="s">
        <v>14995</v>
      </c>
      <c r="VYE110" s="79" t="s">
        <v>14995</v>
      </c>
      <c r="VYF110" s="79" t="s">
        <v>14995</v>
      </c>
      <c r="VYG110" s="79" t="s">
        <v>14995</v>
      </c>
      <c r="VYH110" s="79" t="s">
        <v>14995</v>
      </c>
      <c r="VYI110" s="79" t="s">
        <v>14995</v>
      </c>
      <c r="VYJ110" s="79" t="s">
        <v>14995</v>
      </c>
      <c r="VYK110" s="79" t="s">
        <v>14995</v>
      </c>
      <c r="VYL110" s="79" t="s">
        <v>14995</v>
      </c>
      <c r="VYM110" s="79" t="s">
        <v>14995</v>
      </c>
      <c r="VYN110" s="79" t="s">
        <v>14995</v>
      </c>
      <c r="VYO110" s="79" t="s">
        <v>14995</v>
      </c>
      <c r="VYP110" s="79" t="s">
        <v>14995</v>
      </c>
      <c r="VYQ110" s="79" t="s">
        <v>14995</v>
      </c>
      <c r="VYR110" s="79" t="s">
        <v>14995</v>
      </c>
      <c r="VYS110" s="79" t="s">
        <v>14995</v>
      </c>
      <c r="VYT110" s="79" t="s">
        <v>14995</v>
      </c>
      <c r="VYU110" s="79" t="s">
        <v>14995</v>
      </c>
      <c r="VYV110" s="79" t="s">
        <v>14995</v>
      </c>
      <c r="VYW110" s="79" t="s">
        <v>14995</v>
      </c>
      <c r="VYX110" s="79" t="s">
        <v>14995</v>
      </c>
      <c r="VYY110" s="79" t="s">
        <v>14995</v>
      </c>
      <c r="VYZ110" s="79" t="s">
        <v>14995</v>
      </c>
      <c r="VZA110" s="79" t="s">
        <v>14995</v>
      </c>
      <c r="VZB110" s="79" t="s">
        <v>14995</v>
      </c>
      <c r="VZC110" s="79" t="s">
        <v>14995</v>
      </c>
      <c r="VZD110" s="79" t="s">
        <v>14995</v>
      </c>
      <c r="VZE110" s="79" t="s">
        <v>14995</v>
      </c>
      <c r="VZF110" s="79" t="s">
        <v>14995</v>
      </c>
      <c r="VZG110" s="79" t="s">
        <v>14995</v>
      </c>
      <c r="VZH110" s="79" t="s">
        <v>14995</v>
      </c>
      <c r="VZI110" s="79" t="s">
        <v>14995</v>
      </c>
      <c r="VZJ110" s="79" t="s">
        <v>14995</v>
      </c>
      <c r="VZK110" s="79" t="s">
        <v>14995</v>
      </c>
      <c r="VZL110" s="79" t="s">
        <v>14995</v>
      </c>
      <c r="VZM110" s="79" t="s">
        <v>14995</v>
      </c>
      <c r="VZN110" s="79" t="s">
        <v>14995</v>
      </c>
      <c r="VZO110" s="79" t="s">
        <v>14995</v>
      </c>
      <c r="VZP110" s="79" t="s">
        <v>14995</v>
      </c>
      <c r="VZQ110" s="79" t="s">
        <v>14995</v>
      </c>
      <c r="VZR110" s="79" t="s">
        <v>14995</v>
      </c>
      <c r="VZS110" s="79" t="s">
        <v>14995</v>
      </c>
      <c r="VZT110" s="79" t="s">
        <v>14995</v>
      </c>
      <c r="VZU110" s="79" t="s">
        <v>14995</v>
      </c>
      <c r="VZV110" s="79" t="s">
        <v>14995</v>
      </c>
      <c r="VZW110" s="79" t="s">
        <v>14995</v>
      </c>
      <c r="VZX110" s="79" t="s">
        <v>14995</v>
      </c>
      <c r="VZY110" s="79" t="s">
        <v>14995</v>
      </c>
      <c r="VZZ110" s="79" t="s">
        <v>14995</v>
      </c>
      <c r="WAA110" s="79" t="s">
        <v>14995</v>
      </c>
      <c r="WAB110" s="79" t="s">
        <v>14995</v>
      </c>
      <c r="WAC110" s="79" t="s">
        <v>14995</v>
      </c>
      <c r="WAD110" s="79" t="s">
        <v>14995</v>
      </c>
      <c r="WAE110" s="79" t="s">
        <v>14995</v>
      </c>
      <c r="WAF110" s="79" t="s">
        <v>14995</v>
      </c>
      <c r="WAG110" s="79" t="s">
        <v>14995</v>
      </c>
      <c r="WAH110" s="79" t="s">
        <v>14995</v>
      </c>
      <c r="WAI110" s="79" t="s">
        <v>14995</v>
      </c>
      <c r="WAJ110" s="79" t="s">
        <v>14995</v>
      </c>
      <c r="WAK110" s="79" t="s">
        <v>14995</v>
      </c>
      <c r="WAL110" s="79" t="s">
        <v>14995</v>
      </c>
      <c r="WAM110" s="79" t="s">
        <v>14995</v>
      </c>
      <c r="WAN110" s="79" t="s">
        <v>14995</v>
      </c>
      <c r="WAO110" s="79" t="s">
        <v>14995</v>
      </c>
      <c r="WAP110" s="79" t="s">
        <v>14995</v>
      </c>
      <c r="WAQ110" s="79" t="s">
        <v>14995</v>
      </c>
      <c r="WAR110" s="79" t="s">
        <v>14995</v>
      </c>
      <c r="WAS110" s="79" t="s">
        <v>14995</v>
      </c>
      <c r="WAT110" s="79" t="s">
        <v>14995</v>
      </c>
      <c r="WAU110" s="79" t="s">
        <v>14995</v>
      </c>
      <c r="WAV110" s="79" t="s">
        <v>14995</v>
      </c>
      <c r="WAW110" s="79" t="s">
        <v>14995</v>
      </c>
      <c r="WAX110" s="79" t="s">
        <v>14995</v>
      </c>
      <c r="WAY110" s="79" t="s">
        <v>14995</v>
      </c>
      <c r="WAZ110" s="79" t="s">
        <v>14995</v>
      </c>
      <c r="WBA110" s="79" t="s">
        <v>14995</v>
      </c>
      <c r="WBB110" s="79" t="s">
        <v>14995</v>
      </c>
      <c r="WBC110" s="79" t="s">
        <v>14995</v>
      </c>
      <c r="WBD110" s="79" t="s">
        <v>14995</v>
      </c>
      <c r="WBE110" s="79" t="s">
        <v>14995</v>
      </c>
      <c r="WBF110" s="79" t="s">
        <v>14995</v>
      </c>
      <c r="WBG110" s="79" t="s">
        <v>14995</v>
      </c>
      <c r="WBH110" s="79" t="s">
        <v>14995</v>
      </c>
      <c r="WBI110" s="79" t="s">
        <v>14995</v>
      </c>
      <c r="WBJ110" s="79" t="s">
        <v>14995</v>
      </c>
      <c r="WBK110" s="79" t="s">
        <v>14995</v>
      </c>
      <c r="WBL110" s="79" t="s">
        <v>14995</v>
      </c>
      <c r="WBM110" s="79" t="s">
        <v>14995</v>
      </c>
      <c r="WBN110" s="79" t="s">
        <v>14995</v>
      </c>
      <c r="WBO110" s="79" t="s">
        <v>14995</v>
      </c>
      <c r="WBP110" s="79" t="s">
        <v>14995</v>
      </c>
      <c r="WBQ110" s="79" t="s">
        <v>14995</v>
      </c>
      <c r="WBR110" s="79" t="s">
        <v>14995</v>
      </c>
      <c r="WBS110" s="79" t="s">
        <v>14995</v>
      </c>
      <c r="WBT110" s="79" t="s">
        <v>14995</v>
      </c>
      <c r="WBU110" s="79" t="s">
        <v>14995</v>
      </c>
      <c r="WBV110" s="79" t="s">
        <v>14995</v>
      </c>
      <c r="WBW110" s="79" t="s">
        <v>14995</v>
      </c>
      <c r="WBX110" s="79" t="s">
        <v>14995</v>
      </c>
      <c r="WBY110" s="79" t="s">
        <v>14995</v>
      </c>
      <c r="WBZ110" s="79" t="s">
        <v>14995</v>
      </c>
      <c r="WCA110" s="79" t="s">
        <v>14995</v>
      </c>
      <c r="WCB110" s="79" t="s">
        <v>14995</v>
      </c>
      <c r="WCC110" s="79" t="s">
        <v>14995</v>
      </c>
      <c r="WCD110" s="79" t="s">
        <v>14995</v>
      </c>
      <c r="WCE110" s="79" t="s">
        <v>14995</v>
      </c>
      <c r="WCF110" s="79" t="s">
        <v>14995</v>
      </c>
      <c r="WCG110" s="79" t="s">
        <v>14995</v>
      </c>
      <c r="WCH110" s="79" t="s">
        <v>14995</v>
      </c>
      <c r="WCI110" s="79" t="s">
        <v>14995</v>
      </c>
      <c r="WCJ110" s="79" t="s">
        <v>14995</v>
      </c>
      <c r="WCK110" s="79" t="s">
        <v>14995</v>
      </c>
      <c r="WCL110" s="79" t="s">
        <v>14995</v>
      </c>
      <c r="WCM110" s="79" t="s">
        <v>14995</v>
      </c>
      <c r="WCN110" s="79" t="s">
        <v>14995</v>
      </c>
      <c r="WCO110" s="79" t="s">
        <v>14995</v>
      </c>
      <c r="WCP110" s="79" t="s">
        <v>14995</v>
      </c>
      <c r="WCQ110" s="79" t="s">
        <v>14995</v>
      </c>
      <c r="WCR110" s="79" t="s">
        <v>14995</v>
      </c>
      <c r="WCS110" s="79" t="s">
        <v>14995</v>
      </c>
      <c r="WCT110" s="79" t="s">
        <v>14995</v>
      </c>
      <c r="WCU110" s="79" t="s">
        <v>14995</v>
      </c>
      <c r="WCV110" s="79" t="s">
        <v>14995</v>
      </c>
      <c r="WCW110" s="79" t="s">
        <v>14995</v>
      </c>
      <c r="WCX110" s="79" t="s">
        <v>14995</v>
      </c>
      <c r="WCY110" s="79" t="s">
        <v>14995</v>
      </c>
      <c r="WCZ110" s="79" t="s">
        <v>14995</v>
      </c>
      <c r="WDA110" s="79" t="s">
        <v>14995</v>
      </c>
      <c r="WDB110" s="79" t="s">
        <v>14995</v>
      </c>
      <c r="WDC110" s="79" t="s">
        <v>14995</v>
      </c>
      <c r="WDD110" s="79" t="s">
        <v>14995</v>
      </c>
      <c r="WDE110" s="79" t="s">
        <v>14995</v>
      </c>
      <c r="WDF110" s="79" t="s">
        <v>14995</v>
      </c>
      <c r="WDG110" s="79" t="s">
        <v>14995</v>
      </c>
      <c r="WDH110" s="79" t="s">
        <v>14995</v>
      </c>
      <c r="WDI110" s="79" t="s">
        <v>14995</v>
      </c>
      <c r="WDJ110" s="79" t="s">
        <v>14995</v>
      </c>
      <c r="WDK110" s="79" t="s">
        <v>14995</v>
      </c>
      <c r="WDL110" s="79" t="s">
        <v>14995</v>
      </c>
      <c r="WDM110" s="79" t="s">
        <v>14995</v>
      </c>
      <c r="WDN110" s="79" t="s">
        <v>14995</v>
      </c>
      <c r="WDO110" s="79" t="s">
        <v>14995</v>
      </c>
      <c r="WDP110" s="79" t="s">
        <v>14995</v>
      </c>
      <c r="WDQ110" s="79" t="s">
        <v>14995</v>
      </c>
      <c r="WDR110" s="79" t="s">
        <v>14995</v>
      </c>
      <c r="WDS110" s="79" t="s">
        <v>14995</v>
      </c>
      <c r="WDT110" s="79" t="s">
        <v>14995</v>
      </c>
      <c r="WDU110" s="79" t="s">
        <v>14995</v>
      </c>
      <c r="WDV110" s="79" t="s">
        <v>14995</v>
      </c>
      <c r="WDW110" s="79" t="s">
        <v>14995</v>
      </c>
      <c r="WDX110" s="79" t="s">
        <v>14995</v>
      </c>
      <c r="WDY110" s="79" t="s">
        <v>14995</v>
      </c>
      <c r="WDZ110" s="79" t="s">
        <v>14995</v>
      </c>
      <c r="WEA110" s="79" t="s">
        <v>14995</v>
      </c>
      <c r="WEB110" s="79" t="s">
        <v>14995</v>
      </c>
      <c r="WEC110" s="79" t="s">
        <v>14995</v>
      </c>
      <c r="WED110" s="79" t="s">
        <v>14995</v>
      </c>
      <c r="WEE110" s="79" t="s">
        <v>14995</v>
      </c>
      <c r="WEF110" s="79" t="s">
        <v>14995</v>
      </c>
      <c r="WEG110" s="79" t="s">
        <v>14995</v>
      </c>
      <c r="WEH110" s="79" t="s">
        <v>14995</v>
      </c>
      <c r="WEI110" s="79" t="s">
        <v>14995</v>
      </c>
      <c r="WEJ110" s="79" t="s">
        <v>14995</v>
      </c>
      <c r="WEK110" s="79" t="s">
        <v>14995</v>
      </c>
      <c r="WEL110" s="79" t="s">
        <v>14995</v>
      </c>
      <c r="WEM110" s="79" t="s">
        <v>14995</v>
      </c>
      <c r="WEN110" s="79" t="s">
        <v>14995</v>
      </c>
      <c r="WEO110" s="79" t="s">
        <v>14995</v>
      </c>
      <c r="WEP110" s="79" t="s">
        <v>14995</v>
      </c>
      <c r="WEQ110" s="79" t="s">
        <v>14995</v>
      </c>
      <c r="WER110" s="79" t="s">
        <v>14995</v>
      </c>
      <c r="WES110" s="79" t="s">
        <v>14995</v>
      </c>
      <c r="WET110" s="79" t="s">
        <v>14995</v>
      </c>
      <c r="WEU110" s="79" t="s">
        <v>14995</v>
      </c>
      <c r="WEV110" s="79" t="s">
        <v>14995</v>
      </c>
      <c r="WEW110" s="79" t="s">
        <v>14995</v>
      </c>
      <c r="WEX110" s="79" t="s">
        <v>14995</v>
      </c>
      <c r="WEY110" s="79" t="s">
        <v>14995</v>
      </c>
      <c r="WEZ110" s="79" t="s">
        <v>14995</v>
      </c>
      <c r="WFA110" s="79" t="s">
        <v>14995</v>
      </c>
      <c r="WFB110" s="79" t="s">
        <v>14995</v>
      </c>
      <c r="WFC110" s="79" t="s">
        <v>14995</v>
      </c>
      <c r="WFD110" s="79" t="s">
        <v>14995</v>
      </c>
      <c r="WFE110" s="79" t="s">
        <v>14995</v>
      </c>
      <c r="WFF110" s="79" t="s">
        <v>14995</v>
      </c>
      <c r="WFG110" s="79" t="s">
        <v>14995</v>
      </c>
      <c r="WFH110" s="79" t="s">
        <v>14995</v>
      </c>
      <c r="WFI110" s="79" t="s">
        <v>14995</v>
      </c>
      <c r="WFJ110" s="79" t="s">
        <v>14995</v>
      </c>
      <c r="WFK110" s="79" t="s">
        <v>14995</v>
      </c>
      <c r="WFL110" s="79" t="s">
        <v>14995</v>
      </c>
      <c r="WFM110" s="79" t="s">
        <v>14995</v>
      </c>
      <c r="WFN110" s="79" t="s">
        <v>14995</v>
      </c>
      <c r="WFO110" s="79" t="s">
        <v>14995</v>
      </c>
      <c r="WFP110" s="79" t="s">
        <v>14995</v>
      </c>
      <c r="WFQ110" s="79" t="s">
        <v>14995</v>
      </c>
      <c r="WFR110" s="79" t="s">
        <v>14995</v>
      </c>
      <c r="WFS110" s="79" t="s">
        <v>14995</v>
      </c>
      <c r="WFT110" s="79" t="s">
        <v>14995</v>
      </c>
      <c r="WFU110" s="79" t="s">
        <v>14995</v>
      </c>
      <c r="WFV110" s="79" t="s">
        <v>14995</v>
      </c>
      <c r="WFW110" s="79" t="s">
        <v>14995</v>
      </c>
      <c r="WFX110" s="79" t="s">
        <v>14995</v>
      </c>
      <c r="WFY110" s="79" t="s">
        <v>14995</v>
      </c>
      <c r="WFZ110" s="79" t="s">
        <v>14995</v>
      </c>
      <c r="WGA110" s="79" t="s">
        <v>14995</v>
      </c>
      <c r="WGB110" s="79" t="s">
        <v>14995</v>
      </c>
      <c r="WGC110" s="79" t="s">
        <v>14995</v>
      </c>
      <c r="WGD110" s="79" t="s">
        <v>14995</v>
      </c>
      <c r="WGE110" s="79" t="s">
        <v>14995</v>
      </c>
      <c r="WGF110" s="79" t="s">
        <v>14995</v>
      </c>
      <c r="WGG110" s="79" t="s">
        <v>14995</v>
      </c>
      <c r="WGH110" s="79" t="s">
        <v>14995</v>
      </c>
      <c r="WGI110" s="79" t="s">
        <v>14995</v>
      </c>
      <c r="WGJ110" s="79" t="s">
        <v>14995</v>
      </c>
      <c r="WGK110" s="79" t="s">
        <v>14995</v>
      </c>
      <c r="WGL110" s="79" t="s">
        <v>14995</v>
      </c>
      <c r="WGM110" s="79" t="s">
        <v>14995</v>
      </c>
      <c r="WGN110" s="79" t="s">
        <v>14995</v>
      </c>
      <c r="WGO110" s="79" t="s">
        <v>14995</v>
      </c>
      <c r="WGP110" s="79" t="s">
        <v>14995</v>
      </c>
      <c r="WGQ110" s="79" t="s">
        <v>14995</v>
      </c>
      <c r="WGR110" s="79" t="s">
        <v>14995</v>
      </c>
      <c r="WGS110" s="79" t="s">
        <v>14995</v>
      </c>
      <c r="WGT110" s="79" t="s">
        <v>14995</v>
      </c>
      <c r="WGU110" s="79" t="s">
        <v>14995</v>
      </c>
      <c r="WGV110" s="79" t="s">
        <v>14995</v>
      </c>
      <c r="WGW110" s="79" t="s">
        <v>14995</v>
      </c>
      <c r="WGX110" s="79" t="s">
        <v>14995</v>
      </c>
      <c r="WGY110" s="79" t="s">
        <v>14995</v>
      </c>
      <c r="WGZ110" s="79" t="s">
        <v>14995</v>
      </c>
      <c r="WHA110" s="79" t="s">
        <v>14995</v>
      </c>
      <c r="WHB110" s="79" t="s">
        <v>14995</v>
      </c>
      <c r="WHC110" s="79" t="s">
        <v>14995</v>
      </c>
      <c r="WHD110" s="79" t="s">
        <v>14995</v>
      </c>
      <c r="WHE110" s="79" t="s">
        <v>14995</v>
      </c>
      <c r="WHF110" s="79" t="s">
        <v>14995</v>
      </c>
      <c r="WHG110" s="79" t="s">
        <v>14995</v>
      </c>
      <c r="WHH110" s="79" t="s">
        <v>14995</v>
      </c>
      <c r="WHI110" s="79" t="s">
        <v>14995</v>
      </c>
      <c r="WHJ110" s="79" t="s">
        <v>14995</v>
      </c>
      <c r="WHK110" s="79" t="s">
        <v>14995</v>
      </c>
      <c r="WHL110" s="79" t="s">
        <v>14995</v>
      </c>
      <c r="WHM110" s="79" t="s">
        <v>14995</v>
      </c>
      <c r="WHN110" s="79" t="s">
        <v>14995</v>
      </c>
      <c r="WHO110" s="79" t="s">
        <v>14995</v>
      </c>
      <c r="WHP110" s="79" t="s">
        <v>14995</v>
      </c>
      <c r="WHQ110" s="79" t="s">
        <v>14995</v>
      </c>
      <c r="WHR110" s="79" t="s">
        <v>14995</v>
      </c>
      <c r="WHS110" s="79" t="s">
        <v>14995</v>
      </c>
      <c r="WHT110" s="79" t="s">
        <v>14995</v>
      </c>
      <c r="WHU110" s="79" t="s">
        <v>14995</v>
      </c>
      <c r="WHV110" s="79" t="s">
        <v>14995</v>
      </c>
      <c r="WHW110" s="79" t="s">
        <v>14995</v>
      </c>
      <c r="WHX110" s="79" t="s">
        <v>14995</v>
      </c>
      <c r="WHY110" s="79" t="s">
        <v>14995</v>
      </c>
      <c r="WHZ110" s="79" t="s">
        <v>14995</v>
      </c>
      <c r="WIA110" s="79" t="s">
        <v>14995</v>
      </c>
      <c r="WIB110" s="79" t="s">
        <v>14995</v>
      </c>
      <c r="WIC110" s="79" t="s">
        <v>14995</v>
      </c>
      <c r="WID110" s="79" t="s">
        <v>14995</v>
      </c>
      <c r="WIE110" s="79" t="s">
        <v>14995</v>
      </c>
      <c r="WIF110" s="79" t="s">
        <v>14995</v>
      </c>
      <c r="WIG110" s="79" t="s">
        <v>14995</v>
      </c>
      <c r="WIH110" s="79" t="s">
        <v>14995</v>
      </c>
      <c r="WII110" s="79" t="s">
        <v>14995</v>
      </c>
      <c r="WIJ110" s="79" t="s">
        <v>14995</v>
      </c>
      <c r="WIK110" s="79" t="s">
        <v>14995</v>
      </c>
      <c r="WIL110" s="79" t="s">
        <v>14995</v>
      </c>
      <c r="WIM110" s="79" t="s">
        <v>14995</v>
      </c>
      <c r="WIN110" s="79" t="s">
        <v>14995</v>
      </c>
      <c r="WIO110" s="79" t="s">
        <v>14995</v>
      </c>
      <c r="WIP110" s="79" t="s">
        <v>14995</v>
      </c>
      <c r="WIQ110" s="79" t="s">
        <v>14995</v>
      </c>
      <c r="WIR110" s="79" t="s">
        <v>14995</v>
      </c>
      <c r="WIS110" s="79" t="s">
        <v>14995</v>
      </c>
      <c r="WIT110" s="79" t="s">
        <v>14995</v>
      </c>
      <c r="WIU110" s="79" t="s">
        <v>14995</v>
      </c>
      <c r="WIV110" s="79" t="s">
        <v>14995</v>
      </c>
      <c r="WIW110" s="79" t="s">
        <v>14995</v>
      </c>
      <c r="WIX110" s="79" t="s">
        <v>14995</v>
      </c>
      <c r="WIY110" s="79" t="s">
        <v>14995</v>
      </c>
      <c r="WIZ110" s="79" t="s">
        <v>14995</v>
      </c>
      <c r="WJA110" s="79" t="s">
        <v>14995</v>
      </c>
      <c r="WJB110" s="79" t="s">
        <v>14995</v>
      </c>
      <c r="WJC110" s="79" t="s">
        <v>14995</v>
      </c>
      <c r="WJD110" s="79" t="s">
        <v>14995</v>
      </c>
      <c r="WJE110" s="79" t="s">
        <v>14995</v>
      </c>
      <c r="WJF110" s="79" t="s">
        <v>14995</v>
      </c>
      <c r="WJG110" s="79" t="s">
        <v>14995</v>
      </c>
      <c r="WJH110" s="79" t="s">
        <v>14995</v>
      </c>
      <c r="WJI110" s="79" t="s">
        <v>14995</v>
      </c>
      <c r="WJJ110" s="79" t="s">
        <v>14995</v>
      </c>
      <c r="WJK110" s="79" t="s">
        <v>14995</v>
      </c>
      <c r="WJL110" s="79" t="s">
        <v>14995</v>
      </c>
      <c r="WJM110" s="79" t="s">
        <v>14995</v>
      </c>
      <c r="WJN110" s="79" t="s">
        <v>14995</v>
      </c>
      <c r="WJO110" s="79" t="s">
        <v>14995</v>
      </c>
      <c r="WJP110" s="79" t="s">
        <v>14995</v>
      </c>
      <c r="WJQ110" s="79" t="s">
        <v>14995</v>
      </c>
      <c r="WJR110" s="79" t="s">
        <v>14995</v>
      </c>
      <c r="WJS110" s="79" t="s">
        <v>14995</v>
      </c>
      <c r="WJT110" s="79" t="s">
        <v>14995</v>
      </c>
      <c r="WJU110" s="79" t="s">
        <v>14995</v>
      </c>
      <c r="WJV110" s="79" t="s">
        <v>14995</v>
      </c>
      <c r="WJW110" s="79" t="s">
        <v>14995</v>
      </c>
      <c r="WJX110" s="79" t="s">
        <v>14995</v>
      </c>
      <c r="WJY110" s="79" t="s">
        <v>14995</v>
      </c>
      <c r="WJZ110" s="79" t="s">
        <v>14995</v>
      </c>
      <c r="WKA110" s="79" t="s">
        <v>14995</v>
      </c>
      <c r="WKB110" s="79" t="s">
        <v>14995</v>
      </c>
      <c r="WKC110" s="79" t="s">
        <v>14995</v>
      </c>
      <c r="WKD110" s="79" t="s">
        <v>14995</v>
      </c>
      <c r="WKE110" s="79" t="s">
        <v>14995</v>
      </c>
      <c r="WKF110" s="79" t="s">
        <v>14995</v>
      </c>
      <c r="WKG110" s="79" t="s">
        <v>14995</v>
      </c>
      <c r="WKH110" s="79" t="s">
        <v>14995</v>
      </c>
      <c r="WKI110" s="79" t="s">
        <v>14995</v>
      </c>
      <c r="WKJ110" s="79" t="s">
        <v>14995</v>
      </c>
      <c r="WKK110" s="79" t="s">
        <v>14995</v>
      </c>
      <c r="WKL110" s="79" t="s">
        <v>14995</v>
      </c>
      <c r="WKM110" s="79" t="s">
        <v>14995</v>
      </c>
      <c r="WKN110" s="79" t="s">
        <v>14995</v>
      </c>
      <c r="WKO110" s="79" t="s">
        <v>14995</v>
      </c>
      <c r="WKP110" s="79" t="s">
        <v>14995</v>
      </c>
      <c r="WKQ110" s="79" t="s">
        <v>14995</v>
      </c>
      <c r="WKR110" s="79" t="s">
        <v>14995</v>
      </c>
      <c r="WKS110" s="79" t="s">
        <v>14995</v>
      </c>
      <c r="WKT110" s="79" t="s">
        <v>14995</v>
      </c>
      <c r="WKU110" s="79" t="s">
        <v>14995</v>
      </c>
      <c r="WKV110" s="79" t="s">
        <v>14995</v>
      </c>
      <c r="WKW110" s="79" t="s">
        <v>14995</v>
      </c>
      <c r="WKX110" s="79" t="s">
        <v>14995</v>
      </c>
      <c r="WKY110" s="79" t="s">
        <v>14995</v>
      </c>
      <c r="WKZ110" s="79" t="s">
        <v>14995</v>
      </c>
      <c r="WLA110" s="79" t="s">
        <v>14995</v>
      </c>
      <c r="WLB110" s="79" t="s">
        <v>14995</v>
      </c>
      <c r="WLC110" s="79" t="s">
        <v>14995</v>
      </c>
      <c r="WLD110" s="79" t="s">
        <v>14995</v>
      </c>
      <c r="WLE110" s="79" t="s">
        <v>14995</v>
      </c>
      <c r="WLF110" s="79" t="s">
        <v>14995</v>
      </c>
      <c r="WLG110" s="79" t="s">
        <v>14995</v>
      </c>
      <c r="WLH110" s="79" t="s">
        <v>14995</v>
      </c>
      <c r="WLI110" s="79" t="s">
        <v>14995</v>
      </c>
      <c r="WLJ110" s="79" t="s">
        <v>14995</v>
      </c>
      <c r="WLK110" s="79" t="s">
        <v>14995</v>
      </c>
      <c r="WLL110" s="79" t="s">
        <v>14995</v>
      </c>
      <c r="WLM110" s="79" t="s">
        <v>14995</v>
      </c>
      <c r="WLN110" s="79" t="s">
        <v>14995</v>
      </c>
      <c r="WLO110" s="79" t="s">
        <v>14995</v>
      </c>
      <c r="WLP110" s="79" t="s">
        <v>14995</v>
      </c>
      <c r="WLQ110" s="79" t="s">
        <v>14995</v>
      </c>
      <c r="WLR110" s="79" t="s">
        <v>14995</v>
      </c>
      <c r="WLS110" s="79" t="s">
        <v>14995</v>
      </c>
      <c r="WLT110" s="79" t="s">
        <v>14995</v>
      </c>
      <c r="WLU110" s="79" t="s">
        <v>14995</v>
      </c>
      <c r="WLV110" s="79" t="s">
        <v>14995</v>
      </c>
      <c r="WLW110" s="79" t="s">
        <v>14995</v>
      </c>
      <c r="WLX110" s="79" t="s">
        <v>14995</v>
      </c>
      <c r="WLY110" s="79" t="s">
        <v>14995</v>
      </c>
      <c r="WLZ110" s="79" t="s">
        <v>14995</v>
      </c>
      <c r="WMA110" s="79" t="s">
        <v>14995</v>
      </c>
      <c r="WMB110" s="79" t="s">
        <v>14995</v>
      </c>
      <c r="WMC110" s="79" t="s">
        <v>14995</v>
      </c>
      <c r="WMD110" s="79" t="s">
        <v>14995</v>
      </c>
      <c r="WME110" s="79" t="s">
        <v>14995</v>
      </c>
      <c r="WMF110" s="79" t="s">
        <v>14995</v>
      </c>
      <c r="WMG110" s="79" t="s">
        <v>14995</v>
      </c>
      <c r="WMH110" s="79" t="s">
        <v>14995</v>
      </c>
      <c r="WMI110" s="79" t="s">
        <v>14995</v>
      </c>
      <c r="WMJ110" s="79" t="s">
        <v>14995</v>
      </c>
      <c r="WMK110" s="79" t="s">
        <v>14995</v>
      </c>
      <c r="WML110" s="79" t="s">
        <v>14995</v>
      </c>
      <c r="WMM110" s="79" t="s">
        <v>14995</v>
      </c>
      <c r="WMN110" s="79" t="s">
        <v>14995</v>
      </c>
      <c r="WMO110" s="79" t="s">
        <v>14995</v>
      </c>
      <c r="WMP110" s="79" t="s">
        <v>14995</v>
      </c>
      <c r="WMQ110" s="79" t="s">
        <v>14995</v>
      </c>
      <c r="WMR110" s="79" t="s">
        <v>14995</v>
      </c>
      <c r="WMS110" s="79" t="s">
        <v>14995</v>
      </c>
      <c r="WMT110" s="79" t="s">
        <v>14995</v>
      </c>
      <c r="WMU110" s="79" t="s">
        <v>14995</v>
      </c>
      <c r="WMV110" s="79" t="s">
        <v>14995</v>
      </c>
      <c r="WMW110" s="79" t="s">
        <v>14995</v>
      </c>
      <c r="WMX110" s="79" t="s">
        <v>14995</v>
      </c>
      <c r="WMY110" s="79" t="s">
        <v>14995</v>
      </c>
      <c r="WMZ110" s="79" t="s">
        <v>14995</v>
      </c>
      <c r="WNA110" s="79" t="s">
        <v>14995</v>
      </c>
      <c r="WNB110" s="79" t="s">
        <v>14995</v>
      </c>
      <c r="WNC110" s="79" t="s">
        <v>14995</v>
      </c>
      <c r="WND110" s="79" t="s">
        <v>14995</v>
      </c>
      <c r="WNE110" s="79" t="s">
        <v>14995</v>
      </c>
      <c r="WNF110" s="79" t="s">
        <v>14995</v>
      </c>
      <c r="WNG110" s="79" t="s">
        <v>14995</v>
      </c>
      <c r="WNH110" s="79" t="s">
        <v>14995</v>
      </c>
      <c r="WNI110" s="79" t="s">
        <v>14995</v>
      </c>
      <c r="WNJ110" s="79" t="s">
        <v>14995</v>
      </c>
      <c r="WNK110" s="79" t="s">
        <v>14995</v>
      </c>
      <c r="WNL110" s="79" t="s">
        <v>14995</v>
      </c>
      <c r="WNM110" s="79" t="s">
        <v>14995</v>
      </c>
      <c r="WNN110" s="79" t="s">
        <v>14995</v>
      </c>
      <c r="WNO110" s="79" t="s">
        <v>14995</v>
      </c>
      <c r="WNP110" s="79" t="s">
        <v>14995</v>
      </c>
      <c r="WNQ110" s="79" t="s">
        <v>14995</v>
      </c>
      <c r="WNR110" s="79" t="s">
        <v>14995</v>
      </c>
      <c r="WNS110" s="79" t="s">
        <v>14995</v>
      </c>
      <c r="WNT110" s="79" t="s">
        <v>14995</v>
      </c>
      <c r="WNU110" s="79" t="s">
        <v>14995</v>
      </c>
      <c r="WNV110" s="79" t="s">
        <v>14995</v>
      </c>
      <c r="WNW110" s="79" t="s">
        <v>14995</v>
      </c>
      <c r="WNX110" s="79" t="s">
        <v>14995</v>
      </c>
      <c r="WNY110" s="79" t="s">
        <v>14995</v>
      </c>
      <c r="WNZ110" s="79" t="s">
        <v>14995</v>
      </c>
      <c r="WOA110" s="79" t="s">
        <v>14995</v>
      </c>
      <c r="WOB110" s="79" t="s">
        <v>14995</v>
      </c>
      <c r="WOC110" s="79" t="s">
        <v>14995</v>
      </c>
      <c r="WOD110" s="79" t="s">
        <v>14995</v>
      </c>
      <c r="WOE110" s="79" t="s">
        <v>14995</v>
      </c>
      <c r="WOF110" s="79" t="s">
        <v>14995</v>
      </c>
      <c r="WOG110" s="79" t="s">
        <v>14995</v>
      </c>
      <c r="WOH110" s="79" t="s">
        <v>14995</v>
      </c>
      <c r="WOI110" s="79" t="s">
        <v>14995</v>
      </c>
      <c r="WOJ110" s="79" t="s">
        <v>14995</v>
      </c>
      <c r="WOK110" s="79" t="s">
        <v>14995</v>
      </c>
      <c r="WOL110" s="79" t="s">
        <v>14995</v>
      </c>
      <c r="WOM110" s="79" t="s">
        <v>14995</v>
      </c>
      <c r="WON110" s="79" t="s">
        <v>14995</v>
      </c>
      <c r="WOO110" s="79" t="s">
        <v>14995</v>
      </c>
      <c r="WOP110" s="79" t="s">
        <v>14995</v>
      </c>
      <c r="WOQ110" s="79" t="s">
        <v>14995</v>
      </c>
      <c r="WOR110" s="79" t="s">
        <v>14995</v>
      </c>
      <c r="WOS110" s="79" t="s">
        <v>14995</v>
      </c>
      <c r="WOT110" s="79" t="s">
        <v>14995</v>
      </c>
      <c r="WOU110" s="79" t="s">
        <v>14995</v>
      </c>
      <c r="WOV110" s="79" t="s">
        <v>14995</v>
      </c>
      <c r="WOW110" s="79" t="s">
        <v>14995</v>
      </c>
      <c r="WOX110" s="79" t="s">
        <v>14995</v>
      </c>
      <c r="WOY110" s="79" t="s">
        <v>14995</v>
      </c>
      <c r="WOZ110" s="79" t="s">
        <v>14995</v>
      </c>
      <c r="WPA110" s="79" t="s">
        <v>14995</v>
      </c>
      <c r="WPB110" s="79" t="s">
        <v>14995</v>
      </c>
      <c r="WPC110" s="79" t="s">
        <v>14995</v>
      </c>
      <c r="WPD110" s="79" t="s">
        <v>14995</v>
      </c>
      <c r="WPE110" s="79" t="s">
        <v>14995</v>
      </c>
      <c r="WPF110" s="79" t="s">
        <v>14995</v>
      </c>
      <c r="WPG110" s="79" t="s">
        <v>14995</v>
      </c>
      <c r="WPH110" s="79" t="s">
        <v>14995</v>
      </c>
      <c r="WPI110" s="79" t="s">
        <v>14995</v>
      </c>
      <c r="WPJ110" s="79" t="s">
        <v>14995</v>
      </c>
      <c r="WPK110" s="79" t="s">
        <v>14995</v>
      </c>
      <c r="WPL110" s="79" t="s">
        <v>14995</v>
      </c>
      <c r="WPM110" s="79" t="s">
        <v>14995</v>
      </c>
      <c r="WPN110" s="79" t="s">
        <v>14995</v>
      </c>
      <c r="WPO110" s="79" t="s">
        <v>14995</v>
      </c>
      <c r="WPP110" s="79" t="s">
        <v>14995</v>
      </c>
      <c r="WPQ110" s="79" t="s">
        <v>14995</v>
      </c>
      <c r="WPR110" s="79" t="s">
        <v>14995</v>
      </c>
      <c r="WPS110" s="79" t="s">
        <v>14995</v>
      </c>
      <c r="WPT110" s="79" t="s">
        <v>14995</v>
      </c>
      <c r="WPU110" s="79" t="s">
        <v>14995</v>
      </c>
      <c r="WPV110" s="79" t="s">
        <v>14995</v>
      </c>
      <c r="WPW110" s="79" t="s">
        <v>14995</v>
      </c>
      <c r="WPX110" s="79" t="s">
        <v>14995</v>
      </c>
      <c r="WPY110" s="79" t="s">
        <v>14995</v>
      </c>
      <c r="WPZ110" s="79" t="s">
        <v>14995</v>
      </c>
      <c r="WQA110" s="79" t="s">
        <v>14995</v>
      </c>
      <c r="WQB110" s="79" t="s">
        <v>14995</v>
      </c>
      <c r="WQC110" s="79" t="s">
        <v>14995</v>
      </c>
      <c r="WQD110" s="79" t="s">
        <v>14995</v>
      </c>
      <c r="WQE110" s="79" t="s">
        <v>14995</v>
      </c>
      <c r="WQF110" s="79" t="s">
        <v>14995</v>
      </c>
      <c r="WQG110" s="79" t="s">
        <v>14995</v>
      </c>
      <c r="WQH110" s="79" t="s">
        <v>14995</v>
      </c>
      <c r="WQI110" s="79" t="s">
        <v>14995</v>
      </c>
      <c r="WQJ110" s="79" t="s">
        <v>14995</v>
      </c>
      <c r="WQK110" s="79" t="s">
        <v>14995</v>
      </c>
      <c r="WQL110" s="79" t="s">
        <v>14995</v>
      </c>
      <c r="WQM110" s="79" t="s">
        <v>14995</v>
      </c>
      <c r="WQN110" s="79" t="s">
        <v>14995</v>
      </c>
      <c r="WQO110" s="79" t="s">
        <v>14995</v>
      </c>
      <c r="WQP110" s="79" t="s">
        <v>14995</v>
      </c>
      <c r="WQQ110" s="79" t="s">
        <v>14995</v>
      </c>
      <c r="WQR110" s="79" t="s">
        <v>14995</v>
      </c>
      <c r="WQS110" s="79" t="s">
        <v>14995</v>
      </c>
      <c r="WQT110" s="79" t="s">
        <v>14995</v>
      </c>
      <c r="WQU110" s="79" t="s">
        <v>14995</v>
      </c>
      <c r="WQV110" s="79" t="s">
        <v>14995</v>
      </c>
      <c r="WQW110" s="79" t="s">
        <v>14995</v>
      </c>
      <c r="WQX110" s="79" t="s">
        <v>14995</v>
      </c>
      <c r="WQY110" s="79" t="s">
        <v>14995</v>
      </c>
      <c r="WQZ110" s="79" t="s">
        <v>14995</v>
      </c>
      <c r="WRA110" s="79" t="s">
        <v>14995</v>
      </c>
      <c r="WRB110" s="79" t="s">
        <v>14995</v>
      </c>
      <c r="WRC110" s="79" t="s">
        <v>14995</v>
      </c>
      <c r="WRD110" s="79" t="s">
        <v>14995</v>
      </c>
      <c r="WRE110" s="79" t="s">
        <v>14995</v>
      </c>
      <c r="WRF110" s="79" t="s">
        <v>14995</v>
      </c>
      <c r="WRG110" s="79" t="s">
        <v>14995</v>
      </c>
      <c r="WRH110" s="79" t="s">
        <v>14995</v>
      </c>
      <c r="WRI110" s="79" t="s">
        <v>14995</v>
      </c>
      <c r="WRJ110" s="79" t="s">
        <v>14995</v>
      </c>
      <c r="WRK110" s="79" t="s">
        <v>14995</v>
      </c>
      <c r="WRL110" s="79" t="s">
        <v>14995</v>
      </c>
      <c r="WRM110" s="79" t="s">
        <v>14995</v>
      </c>
      <c r="WRN110" s="79" t="s">
        <v>14995</v>
      </c>
      <c r="WRO110" s="79" t="s">
        <v>14995</v>
      </c>
      <c r="WRP110" s="79" t="s">
        <v>14995</v>
      </c>
      <c r="WRQ110" s="79" t="s">
        <v>14995</v>
      </c>
      <c r="WRR110" s="79" t="s">
        <v>14995</v>
      </c>
      <c r="WRS110" s="79" t="s">
        <v>14995</v>
      </c>
      <c r="WRT110" s="79" t="s">
        <v>14995</v>
      </c>
      <c r="WRU110" s="79" t="s">
        <v>14995</v>
      </c>
      <c r="WRV110" s="79" t="s">
        <v>14995</v>
      </c>
      <c r="WRW110" s="79" t="s">
        <v>14995</v>
      </c>
      <c r="WRX110" s="79" t="s">
        <v>14995</v>
      </c>
      <c r="WRY110" s="79" t="s">
        <v>14995</v>
      </c>
      <c r="WRZ110" s="79" t="s">
        <v>14995</v>
      </c>
      <c r="WSA110" s="79" t="s">
        <v>14995</v>
      </c>
      <c r="WSB110" s="79" t="s">
        <v>14995</v>
      </c>
      <c r="WSC110" s="79" t="s">
        <v>14995</v>
      </c>
      <c r="WSD110" s="79" t="s">
        <v>14995</v>
      </c>
      <c r="WSE110" s="79" t="s">
        <v>14995</v>
      </c>
      <c r="WSF110" s="79" t="s">
        <v>14995</v>
      </c>
      <c r="WSG110" s="79" t="s">
        <v>14995</v>
      </c>
      <c r="WSH110" s="79" t="s">
        <v>14995</v>
      </c>
      <c r="WSI110" s="79" t="s">
        <v>14995</v>
      </c>
      <c r="WSJ110" s="79" t="s">
        <v>14995</v>
      </c>
      <c r="WSK110" s="79" t="s">
        <v>14995</v>
      </c>
      <c r="WSL110" s="79" t="s">
        <v>14995</v>
      </c>
      <c r="WSM110" s="79" t="s">
        <v>14995</v>
      </c>
      <c r="WSN110" s="79" t="s">
        <v>14995</v>
      </c>
      <c r="WSO110" s="79" t="s">
        <v>14995</v>
      </c>
      <c r="WSP110" s="79" t="s">
        <v>14995</v>
      </c>
      <c r="WSQ110" s="79" t="s">
        <v>14995</v>
      </c>
      <c r="WSR110" s="79" t="s">
        <v>14995</v>
      </c>
      <c r="WSS110" s="79" t="s">
        <v>14995</v>
      </c>
      <c r="WST110" s="79" t="s">
        <v>14995</v>
      </c>
      <c r="WSU110" s="79" t="s">
        <v>14995</v>
      </c>
      <c r="WSV110" s="79" t="s">
        <v>14995</v>
      </c>
      <c r="WSW110" s="79" t="s">
        <v>14995</v>
      </c>
      <c r="WSX110" s="79" t="s">
        <v>14995</v>
      </c>
      <c r="WSY110" s="79" t="s">
        <v>14995</v>
      </c>
      <c r="WSZ110" s="79" t="s">
        <v>14995</v>
      </c>
      <c r="WTA110" s="79" t="s">
        <v>14995</v>
      </c>
      <c r="WTB110" s="79" t="s">
        <v>14995</v>
      </c>
      <c r="WTC110" s="79" t="s">
        <v>14995</v>
      </c>
      <c r="WTD110" s="79" t="s">
        <v>14995</v>
      </c>
      <c r="WTE110" s="79" t="s">
        <v>14995</v>
      </c>
      <c r="WTF110" s="79" t="s">
        <v>14995</v>
      </c>
      <c r="WTG110" s="79" t="s">
        <v>14995</v>
      </c>
      <c r="WTH110" s="79" t="s">
        <v>14995</v>
      </c>
      <c r="WTI110" s="79" t="s">
        <v>14995</v>
      </c>
      <c r="WTJ110" s="79" t="s">
        <v>14995</v>
      </c>
      <c r="WTK110" s="79" t="s">
        <v>14995</v>
      </c>
      <c r="WTL110" s="79" t="s">
        <v>14995</v>
      </c>
      <c r="WTM110" s="79" t="s">
        <v>14995</v>
      </c>
      <c r="WTN110" s="79" t="s">
        <v>14995</v>
      </c>
      <c r="WTO110" s="79" t="s">
        <v>14995</v>
      </c>
      <c r="WTP110" s="79" t="s">
        <v>14995</v>
      </c>
      <c r="WTQ110" s="79" t="s">
        <v>14995</v>
      </c>
      <c r="WTR110" s="79" t="s">
        <v>14995</v>
      </c>
      <c r="WTS110" s="79" t="s">
        <v>14995</v>
      </c>
      <c r="WTT110" s="79" t="s">
        <v>14995</v>
      </c>
      <c r="WTU110" s="79" t="s">
        <v>14995</v>
      </c>
      <c r="WTV110" s="79" t="s">
        <v>14995</v>
      </c>
      <c r="WTW110" s="79" t="s">
        <v>14995</v>
      </c>
      <c r="WTX110" s="79" t="s">
        <v>14995</v>
      </c>
      <c r="WTY110" s="79" t="s">
        <v>14995</v>
      </c>
      <c r="WTZ110" s="79" t="s">
        <v>14995</v>
      </c>
      <c r="WUA110" s="79" t="s">
        <v>14995</v>
      </c>
      <c r="WUB110" s="79" t="s">
        <v>14995</v>
      </c>
      <c r="WUC110" s="79" t="s">
        <v>14995</v>
      </c>
      <c r="WUD110" s="79" t="s">
        <v>14995</v>
      </c>
      <c r="WUE110" s="79" t="s">
        <v>14995</v>
      </c>
      <c r="WUF110" s="79" t="s">
        <v>14995</v>
      </c>
      <c r="WUG110" s="79" t="s">
        <v>14995</v>
      </c>
      <c r="WUH110" s="79" t="s">
        <v>14995</v>
      </c>
      <c r="WUI110" s="79" t="s">
        <v>14995</v>
      </c>
      <c r="WUJ110" s="79" t="s">
        <v>14995</v>
      </c>
      <c r="WUK110" s="79" t="s">
        <v>14995</v>
      </c>
      <c r="WUL110" s="79" t="s">
        <v>14995</v>
      </c>
      <c r="WUM110" s="79" t="s">
        <v>14995</v>
      </c>
      <c r="WUN110" s="79" t="s">
        <v>14995</v>
      </c>
      <c r="WUO110" s="79" t="s">
        <v>14995</v>
      </c>
      <c r="WUP110" s="79" t="s">
        <v>14995</v>
      </c>
      <c r="WUQ110" s="79" t="s">
        <v>14995</v>
      </c>
      <c r="WUR110" s="79" t="s">
        <v>14995</v>
      </c>
      <c r="WUS110" s="79" t="s">
        <v>14995</v>
      </c>
      <c r="WUT110" s="79" t="s">
        <v>14995</v>
      </c>
      <c r="WUU110" s="79" t="s">
        <v>14995</v>
      </c>
      <c r="WUV110" s="79" t="s">
        <v>14995</v>
      </c>
      <c r="WUW110" s="79" t="s">
        <v>14995</v>
      </c>
      <c r="WUX110" s="79" t="s">
        <v>14995</v>
      </c>
      <c r="WUY110" s="79" t="s">
        <v>14995</v>
      </c>
      <c r="WUZ110" s="79" t="s">
        <v>14995</v>
      </c>
      <c r="WVA110" s="79" t="s">
        <v>14995</v>
      </c>
      <c r="WVB110" s="79" t="s">
        <v>14995</v>
      </c>
      <c r="WVC110" s="79" t="s">
        <v>14995</v>
      </c>
      <c r="WVD110" s="79" t="s">
        <v>14995</v>
      </c>
      <c r="WVE110" s="79" t="s">
        <v>14995</v>
      </c>
      <c r="WVF110" s="79" t="s">
        <v>14995</v>
      </c>
      <c r="WVG110" s="79" t="s">
        <v>14995</v>
      </c>
      <c r="WVH110" s="79" t="s">
        <v>14995</v>
      </c>
      <c r="WVI110" s="79" t="s">
        <v>14995</v>
      </c>
      <c r="WVJ110" s="79" t="s">
        <v>14995</v>
      </c>
      <c r="WVK110" s="79" t="s">
        <v>14995</v>
      </c>
      <c r="WVL110" s="79" t="s">
        <v>14995</v>
      </c>
      <c r="WVM110" s="79" t="s">
        <v>14995</v>
      </c>
      <c r="WVN110" s="79" t="s">
        <v>14995</v>
      </c>
      <c r="WVO110" s="79" t="s">
        <v>14995</v>
      </c>
      <c r="WVP110" s="79" t="s">
        <v>14995</v>
      </c>
      <c r="WVQ110" s="79" t="s">
        <v>14995</v>
      </c>
      <c r="WVR110" s="79" t="s">
        <v>14995</v>
      </c>
      <c r="WVS110" s="79" t="s">
        <v>14995</v>
      </c>
      <c r="WVT110" s="79" t="s">
        <v>14995</v>
      </c>
      <c r="WVU110" s="79" t="s">
        <v>14995</v>
      </c>
      <c r="WVV110" s="79" t="s">
        <v>14995</v>
      </c>
      <c r="WVW110" s="79" t="s">
        <v>14995</v>
      </c>
      <c r="WVX110" s="79" t="s">
        <v>14995</v>
      </c>
      <c r="WVY110" s="79" t="s">
        <v>14995</v>
      </c>
      <c r="WVZ110" s="79" t="s">
        <v>14995</v>
      </c>
      <c r="WWA110" s="79" t="s">
        <v>14995</v>
      </c>
      <c r="WWB110" s="79" t="s">
        <v>14995</v>
      </c>
      <c r="WWC110" s="79" t="s">
        <v>14995</v>
      </c>
      <c r="WWD110" s="79" t="s">
        <v>14995</v>
      </c>
      <c r="WWE110" s="79" t="s">
        <v>14995</v>
      </c>
      <c r="WWF110" s="79" t="s">
        <v>14995</v>
      </c>
      <c r="WWG110" s="79" t="s">
        <v>14995</v>
      </c>
      <c r="WWH110" s="79" t="s">
        <v>14995</v>
      </c>
      <c r="WWI110" s="79" t="s">
        <v>14995</v>
      </c>
      <c r="WWJ110" s="79" t="s">
        <v>14995</v>
      </c>
      <c r="WWK110" s="79" t="s">
        <v>14995</v>
      </c>
      <c r="WWL110" s="79" t="s">
        <v>14995</v>
      </c>
      <c r="WWM110" s="79" t="s">
        <v>14995</v>
      </c>
      <c r="WWN110" s="79" t="s">
        <v>14995</v>
      </c>
      <c r="WWO110" s="79" t="s">
        <v>14995</v>
      </c>
      <c r="WWP110" s="79" t="s">
        <v>14995</v>
      </c>
      <c r="WWQ110" s="79" t="s">
        <v>14995</v>
      </c>
      <c r="WWR110" s="79" t="s">
        <v>14995</v>
      </c>
      <c r="WWS110" s="79" t="s">
        <v>14995</v>
      </c>
      <c r="WWT110" s="79" t="s">
        <v>14995</v>
      </c>
      <c r="WWU110" s="79" t="s">
        <v>14995</v>
      </c>
      <c r="WWV110" s="79" t="s">
        <v>14995</v>
      </c>
      <c r="WWW110" s="79" t="s">
        <v>14995</v>
      </c>
      <c r="WWX110" s="79" t="s">
        <v>14995</v>
      </c>
      <c r="WWY110" s="79" t="s">
        <v>14995</v>
      </c>
      <c r="WWZ110" s="79" t="s">
        <v>14995</v>
      </c>
      <c r="WXA110" s="79" t="s">
        <v>14995</v>
      </c>
      <c r="WXB110" s="79" t="s">
        <v>14995</v>
      </c>
      <c r="WXC110" s="79" t="s">
        <v>14995</v>
      </c>
      <c r="WXD110" s="79" t="s">
        <v>14995</v>
      </c>
      <c r="WXE110" s="79" t="s">
        <v>14995</v>
      </c>
      <c r="WXF110" s="79" t="s">
        <v>14995</v>
      </c>
      <c r="WXG110" s="79" t="s">
        <v>14995</v>
      </c>
      <c r="WXH110" s="79" t="s">
        <v>14995</v>
      </c>
      <c r="WXI110" s="79" t="s">
        <v>14995</v>
      </c>
      <c r="WXJ110" s="79" t="s">
        <v>14995</v>
      </c>
      <c r="WXK110" s="79" t="s">
        <v>14995</v>
      </c>
      <c r="WXL110" s="79" t="s">
        <v>14995</v>
      </c>
      <c r="WXM110" s="79" t="s">
        <v>14995</v>
      </c>
      <c r="WXN110" s="79" t="s">
        <v>14995</v>
      </c>
      <c r="WXO110" s="79" t="s">
        <v>14995</v>
      </c>
      <c r="WXP110" s="79" t="s">
        <v>14995</v>
      </c>
      <c r="WXQ110" s="79" t="s">
        <v>14995</v>
      </c>
      <c r="WXR110" s="79" t="s">
        <v>14995</v>
      </c>
      <c r="WXS110" s="79" t="s">
        <v>14995</v>
      </c>
      <c r="WXT110" s="79" t="s">
        <v>14995</v>
      </c>
      <c r="WXU110" s="79" t="s">
        <v>14995</v>
      </c>
      <c r="WXV110" s="79" t="s">
        <v>14995</v>
      </c>
      <c r="WXW110" s="79" t="s">
        <v>14995</v>
      </c>
      <c r="WXX110" s="79" t="s">
        <v>14995</v>
      </c>
      <c r="WXY110" s="79" t="s">
        <v>14995</v>
      </c>
      <c r="WXZ110" s="79" t="s">
        <v>14995</v>
      </c>
      <c r="WYA110" s="79" t="s">
        <v>14995</v>
      </c>
      <c r="WYB110" s="79" t="s">
        <v>14995</v>
      </c>
      <c r="WYC110" s="79" t="s">
        <v>14995</v>
      </c>
      <c r="WYD110" s="79" t="s">
        <v>14995</v>
      </c>
      <c r="WYE110" s="79" t="s">
        <v>14995</v>
      </c>
      <c r="WYF110" s="79" t="s">
        <v>14995</v>
      </c>
      <c r="WYG110" s="79" t="s">
        <v>14995</v>
      </c>
      <c r="WYH110" s="79" t="s">
        <v>14995</v>
      </c>
      <c r="WYI110" s="79" t="s">
        <v>14995</v>
      </c>
      <c r="WYJ110" s="79" t="s">
        <v>14995</v>
      </c>
      <c r="WYK110" s="79" t="s">
        <v>14995</v>
      </c>
      <c r="WYL110" s="79" t="s">
        <v>14995</v>
      </c>
      <c r="WYM110" s="79" t="s">
        <v>14995</v>
      </c>
      <c r="WYN110" s="79" t="s">
        <v>14995</v>
      </c>
      <c r="WYO110" s="79" t="s">
        <v>14995</v>
      </c>
      <c r="WYP110" s="79" t="s">
        <v>14995</v>
      </c>
      <c r="WYQ110" s="79" t="s">
        <v>14995</v>
      </c>
      <c r="WYR110" s="79" t="s">
        <v>14995</v>
      </c>
      <c r="WYS110" s="79" t="s">
        <v>14995</v>
      </c>
      <c r="WYT110" s="79" t="s">
        <v>14995</v>
      </c>
      <c r="WYU110" s="79" t="s">
        <v>14995</v>
      </c>
      <c r="WYV110" s="79" t="s">
        <v>14995</v>
      </c>
      <c r="WYW110" s="79" t="s">
        <v>14995</v>
      </c>
      <c r="WYX110" s="79" t="s">
        <v>14995</v>
      </c>
      <c r="WYY110" s="79" t="s">
        <v>14995</v>
      </c>
      <c r="WYZ110" s="79" t="s">
        <v>14995</v>
      </c>
      <c r="WZA110" s="79" t="s">
        <v>14995</v>
      </c>
      <c r="WZB110" s="79" t="s">
        <v>14995</v>
      </c>
      <c r="WZC110" s="79" t="s">
        <v>14995</v>
      </c>
      <c r="WZD110" s="79" t="s">
        <v>14995</v>
      </c>
      <c r="WZE110" s="79" t="s">
        <v>14995</v>
      </c>
      <c r="WZF110" s="79" t="s">
        <v>14995</v>
      </c>
      <c r="WZG110" s="79" t="s">
        <v>14995</v>
      </c>
      <c r="WZH110" s="79" t="s">
        <v>14995</v>
      </c>
      <c r="WZI110" s="79" t="s">
        <v>14995</v>
      </c>
      <c r="WZJ110" s="79" t="s">
        <v>14995</v>
      </c>
      <c r="WZK110" s="79" t="s">
        <v>14995</v>
      </c>
      <c r="WZL110" s="79" t="s">
        <v>14995</v>
      </c>
      <c r="WZM110" s="79" t="s">
        <v>14995</v>
      </c>
      <c r="WZN110" s="79" t="s">
        <v>14995</v>
      </c>
      <c r="WZO110" s="79" t="s">
        <v>14995</v>
      </c>
      <c r="WZP110" s="79" t="s">
        <v>14995</v>
      </c>
      <c r="WZQ110" s="79" t="s">
        <v>14995</v>
      </c>
      <c r="WZR110" s="79" t="s">
        <v>14995</v>
      </c>
      <c r="WZS110" s="79" t="s">
        <v>14995</v>
      </c>
      <c r="WZT110" s="79" t="s">
        <v>14995</v>
      </c>
      <c r="WZU110" s="79" t="s">
        <v>14995</v>
      </c>
      <c r="WZV110" s="79" t="s">
        <v>14995</v>
      </c>
      <c r="WZW110" s="79" t="s">
        <v>14995</v>
      </c>
      <c r="WZX110" s="79" t="s">
        <v>14995</v>
      </c>
      <c r="WZY110" s="79" t="s">
        <v>14995</v>
      </c>
      <c r="WZZ110" s="79" t="s">
        <v>14995</v>
      </c>
      <c r="XAA110" s="79" t="s">
        <v>14995</v>
      </c>
      <c r="XAB110" s="79" t="s">
        <v>14995</v>
      </c>
      <c r="XAC110" s="79" t="s">
        <v>14995</v>
      </c>
      <c r="XAD110" s="79" t="s">
        <v>14995</v>
      </c>
      <c r="XAE110" s="79" t="s">
        <v>14995</v>
      </c>
      <c r="XAF110" s="79" t="s">
        <v>14995</v>
      </c>
      <c r="XAG110" s="79" t="s">
        <v>14995</v>
      </c>
      <c r="XAH110" s="79" t="s">
        <v>14995</v>
      </c>
      <c r="XAI110" s="79" t="s">
        <v>14995</v>
      </c>
      <c r="XAJ110" s="79" t="s">
        <v>14995</v>
      </c>
      <c r="XAK110" s="79" t="s">
        <v>14995</v>
      </c>
      <c r="XAL110" s="79" t="s">
        <v>14995</v>
      </c>
      <c r="XAM110" s="79" t="s">
        <v>14995</v>
      </c>
      <c r="XAN110" s="79" t="s">
        <v>14995</v>
      </c>
      <c r="XAO110" s="79" t="s">
        <v>14995</v>
      </c>
      <c r="XAP110" s="79" t="s">
        <v>14995</v>
      </c>
      <c r="XAQ110" s="79" t="s">
        <v>14995</v>
      </c>
      <c r="XAR110" s="79" t="s">
        <v>14995</v>
      </c>
      <c r="XAS110" s="79" t="s">
        <v>14995</v>
      </c>
      <c r="XAT110" s="79" t="s">
        <v>14995</v>
      </c>
      <c r="XAU110" s="79" t="s">
        <v>14995</v>
      </c>
      <c r="XAV110" s="79" t="s">
        <v>14995</v>
      </c>
      <c r="XAW110" s="79" t="s">
        <v>14995</v>
      </c>
      <c r="XAX110" s="79" t="s">
        <v>14995</v>
      </c>
      <c r="XAY110" s="79" t="s">
        <v>14995</v>
      </c>
      <c r="XAZ110" s="79" t="s">
        <v>14995</v>
      </c>
      <c r="XBA110" s="79" t="s">
        <v>14995</v>
      </c>
      <c r="XBB110" s="79" t="s">
        <v>14995</v>
      </c>
      <c r="XBC110" s="79" t="s">
        <v>14995</v>
      </c>
      <c r="XBD110" s="79" t="s">
        <v>14995</v>
      </c>
      <c r="XBE110" s="79" t="s">
        <v>14995</v>
      </c>
      <c r="XBF110" s="79" t="s">
        <v>14995</v>
      </c>
      <c r="XBG110" s="79" t="s">
        <v>14995</v>
      </c>
      <c r="XBH110" s="79" t="s">
        <v>14995</v>
      </c>
      <c r="XBI110" s="79" t="s">
        <v>14995</v>
      </c>
      <c r="XBJ110" s="79" t="s">
        <v>14995</v>
      </c>
      <c r="XBK110" s="79" t="s">
        <v>14995</v>
      </c>
      <c r="XBL110" s="79" t="s">
        <v>14995</v>
      </c>
      <c r="XBM110" s="79" t="s">
        <v>14995</v>
      </c>
      <c r="XBN110" s="79" t="s">
        <v>14995</v>
      </c>
      <c r="XBO110" s="79" t="s">
        <v>14995</v>
      </c>
      <c r="XBP110" s="79" t="s">
        <v>14995</v>
      </c>
      <c r="XBQ110" s="79" t="s">
        <v>14995</v>
      </c>
      <c r="XBR110" s="79" t="s">
        <v>14995</v>
      </c>
      <c r="XBS110" s="79" t="s">
        <v>14995</v>
      </c>
      <c r="XBT110" s="79" t="s">
        <v>14995</v>
      </c>
      <c r="XBU110" s="79" t="s">
        <v>14995</v>
      </c>
      <c r="XBV110" s="79" t="s">
        <v>14995</v>
      </c>
      <c r="XBW110" s="79" t="s">
        <v>14995</v>
      </c>
      <c r="XBX110" s="79" t="s">
        <v>14995</v>
      </c>
      <c r="XBY110" s="79" t="s">
        <v>14995</v>
      </c>
      <c r="XBZ110" s="79" t="s">
        <v>14995</v>
      </c>
      <c r="XCA110" s="79" t="s">
        <v>14995</v>
      </c>
      <c r="XCB110" s="79" t="s">
        <v>14995</v>
      </c>
      <c r="XCC110" s="79" t="s">
        <v>14995</v>
      </c>
      <c r="XCD110" s="79" t="s">
        <v>14995</v>
      </c>
      <c r="XCE110" s="79" t="s">
        <v>14995</v>
      </c>
      <c r="XCF110" s="79" t="s">
        <v>14995</v>
      </c>
      <c r="XCG110" s="79" t="s">
        <v>14995</v>
      </c>
      <c r="XCH110" s="79" t="s">
        <v>14995</v>
      </c>
      <c r="XCI110" s="79" t="s">
        <v>14995</v>
      </c>
      <c r="XCJ110" s="79" t="s">
        <v>14995</v>
      </c>
      <c r="XCK110" s="79" t="s">
        <v>14995</v>
      </c>
      <c r="XCL110" s="79" t="s">
        <v>14995</v>
      </c>
      <c r="XCM110" s="79" t="s">
        <v>14995</v>
      </c>
      <c r="XCN110" s="79" t="s">
        <v>14995</v>
      </c>
      <c r="XCO110" s="79" t="s">
        <v>14995</v>
      </c>
      <c r="XCP110" s="79" t="s">
        <v>14995</v>
      </c>
      <c r="XCQ110" s="79" t="s">
        <v>14995</v>
      </c>
      <c r="XCR110" s="79" t="s">
        <v>14995</v>
      </c>
      <c r="XCS110" s="79" t="s">
        <v>14995</v>
      </c>
      <c r="XCT110" s="79" t="s">
        <v>14995</v>
      </c>
      <c r="XCU110" s="79" t="s">
        <v>14995</v>
      </c>
      <c r="XCV110" s="79" t="s">
        <v>14995</v>
      </c>
      <c r="XCW110" s="79" t="s">
        <v>14995</v>
      </c>
      <c r="XCX110" s="79" t="s">
        <v>14995</v>
      </c>
      <c r="XCY110" s="79" t="s">
        <v>14995</v>
      </c>
      <c r="XCZ110" s="79" t="s">
        <v>14995</v>
      </c>
      <c r="XDA110" s="79" t="s">
        <v>14995</v>
      </c>
      <c r="XDB110" s="79" t="s">
        <v>14995</v>
      </c>
      <c r="XDC110" s="79" t="s">
        <v>14995</v>
      </c>
      <c r="XDD110" s="79" t="s">
        <v>14995</v>
      </c>
      <c r="XDE110" s="79" t="s">
        <v>14995</v>
      </c>
      <c r="XDF110" s="79" t="s">
        <v>14995</v>
      </c>
      <c r="XDG110" s="79" t="s">
        <v>14995</v>
      </c>
      <c r="XDH110" s="79" t="s">
        <v>14995</v>
      </c>
      <c r="XDI110" s="79" t="s">
        <v>14995</v>
      </c>
      <c r="XDJ110" s="79" t="s">
        <v>14995</v>
      </c>
      <c r="XDK110" s="79" t="s">
        <v>14995</v>
      </c>
      <c r="XDL110" s="79" t="s">
        <v>14995</v>
      </c>
      <c r="XDM110" s="79" t="s">
        <v>14995</v>
      </c>
      <c r="XDN110" s="79" t="s">
        <v>14995</v>
      </c>
      <c r="XDO110" s="79" t="s">
        <v>14995</v>
      </c>
      <c r="XDP110" s="79" t="s">
        <v>14995</v>
      </c>
      <c r="XDQ110" s="79" t="s">
        <v>14995</v>
      </c>
      <c r="XDR110" s="79" t="s">
        <v>14995</v>
      </c>
      <c r="XDS110" s="79" t="s">
        <v>14995</v>
      </c>
      <c r="XDT110" s="79" t="s">
        <v>14995</v>
      </c>
      <c r="XDU110" s="79" t="s">
        <v>14995</v>
      </c>
      <c r="XDV110" s="79" t="s">
        <v>14995</v>
      </c>
      <c r="XDW110" s="79" t="s">
        <v>14995</v>
      </c>
      <c r="XDX110" s="79" t="s">
        <v>14995</v>
      </c>
      <c r="XDY110" s="79" t="s">
        <v>14995</v>
      </c>
      <c r="XDZ110" s="79" t="s">
        <v>14995</v>
      </c>
      <c r="XEA110" s="79" t="s">
        <v>14995</v>
      </c>
      <c r="XEB110" s="79" t="s">
        <v>14995</v>
      </c>
      <c r="XEC110" s="79" t="s">
        <v>14995</v>
      </c>
      <c r="XED110" s="79" t="s">
        <v>14995</v>
      </c>
      <c r="XEE110" s="79" t="s">
        <v>14995</v>
      </c>
      <c r="XEF110" s="79" t="s">
        <v>14995</v>
      </c>
      <c r="XEG110" s="79" t="s">
        <v>14995</v>
      </c>
      <c r="XEH110" s="79" t="s">
        <v>14995</v>
      </c>
      <c r="XEI110" s="79" t="s">
        <v>14995</v>
      </c>
      <c r="XEJ110" s="79" t="s">
        <v>14995</v>
      </c>
      <c r="XEK110" s="79" t="s">
        <v>14995</v>
      </c>
      <c r="XEL110" s="79" t="s">
        <v>14995</v>
      </c>
      <c r="XEM110" s="79" t="s">
        <v>14995</v>
      </c>
      <c r="XEN110" s="79" t="s">
        <v>14995</v>
      </c>
      <c r="XEO110" s="79" t="s">
        <v>14995</v>
      </c>
      <c r="XEP110" s="79" t="s">
        <v>14995</v>
      </c>
      <c r="XEQ110" s="79" t="s">
        <v>14995</v>
      </c>
      <c r="XER110" s="79" t="s">
        <v>14995</v>
      </c>
      <c r="XES110" s="79" t="s">
        <v>14995</v>
      </c>
      <c r="XET110" s="79" t="s">
        <v>14995</v>
      </c>
      <c r="XEU110" s="79" t="s">
        <v>14995</v>
      </c>
      <c r="XEV110" s="79" t="s">
        <v>14995</v>
      </c>
      <c r="XEW110" s="79" t="s">
        <v>14995</v>
      </c>
      <c r="XEX110" s="79" t="s">
        <v>14995</v>
      </c>
      <c r="XEY110" s="79" t="s">
        <v>14995</v>
      </c>
      <c r="XEZ110" s="79" t="s">
        <v>14995</v>
      </c>
      <c r="XFA110" s="79" t="s">
        <v>14995</v>
      </c>
      <c r="XFB110" s="79" t="s">
        <v>14995</v>
      </c>
      <c r="XFC110" s="79" t="s">
        <v>14995</v>
      </c>
      <c r="XFD110" s="79" t="s">
        <v>14995</v>
      </c>
    </row>
    <row r="111" spans="1:16384" s="491" customFormat="1" x14ac:dyDescent="0.35">
      <c r="A111" s="216"/>
      <c r="B111" s="216"/>
      <c r="C111" s="216"/>
      <c r="D111" s="216"/>
      <c r="E111" s="216"/>
      <c r="F111" s="79" t="s">
        <v>14996</v>
      </c>
      <c r="G111" s="216"/>
      <c r="H111" s="74">
        <v>40000</v>
      </c>
      <c r="I111" s="216"/>
      <c r="J111" s="216"/>
      <c r="K111" s="226"/>
      <c r="L111" s="79"/>
      <c r="M111" s="80"/>
      <c r="N111" s="226"/>
      <c r="O111" s="216"/>
      <c r="P111" s="226"/>
      <c r="Q111" s="216"/>
      <c r="R111" s="216"/>
      <c r="S111" s="216"/>
      <c r="T111" s="216"/>
      <c r="U111" s="216"/>
      <c r="V111" s="490"/>
      <c r="W111" s="216"/>
      <c r="AD111" s="639">
        <f t="shared" si="2"/>
        <v>2800.0000000000005</v>
      </c>
      <c r="AE111" s="74">
        <f t="shared" si="3"/>
        <v>42800</v>
      </c>
    </row>
    <row r="112" spans="1:16384" s="491" customFormat="1" x14ac:dyDescent="0.35">
      <c r="A112" s="216"/>
      <c r="B112" s="216"/>
      <c r="C112" s="216"/>
      <c r="D112" s="216"/>
      <c r="E112" s="216"/>
      <c r="F112" s="79" t="s">
        <v>14997</v>
      </c>
      <c r="G112" s="216"/>
      <c r="H112" s="74">
        <v>40000</v>
      </c>
      <c r="I112" s="216"/>
      <c r="J112" s="216" t="s">
        <v>2394</v>
      </c>
      <c r="K112" s="226">
        <v>2012</v>
      </c>
      <c r="L112" s="79"/>
      <c r="M112" s="80" t="s">
        <v>14998</v>
      </c>
      <c r="N112" s="226"/>
      <c r="O112" s="216"/>
      <c r="P112" s="226"/>
      <c r="Q112" s="216"/>
      <c r="R112" s="216"/>
      <c r="S112" s="216"/>
      <c r="T112" s="216"/>
      <c r="U112" s="216"/>
      <c r="V112" s="490"/>
      <c r="W112" s="216"/>
      <c r="AD112" s="639">
        <f t="shared" si="2"/>
        <v>2800.0000000000005</v>
      </c>
      <c r="AE112" s="74">
        <f t="shared" si="3"/>
        <v>42800</v>
      </c>
    </row>
    <row r="113" spans="1:31" s="491" customFormat="1" x14ac:dyDescent="0.35">
      <c r="A113" s="216"/>
      <c r="B113" s="216"/>
      <c r="C113" s="216"/>
      <c r="D113" s="216"/>
      <c r="E113" s="216"/>
      <c r="F113" s="79" t="s">
        <v>14999</v>
      </c>
      <c r="G113" s="216"/>
      <c r="H113" s="74">
        <v>40000</v>
      </c>
      <c r="I113" s="216"/>
      <c r="J113" s="216" t="s">
        <v>933</v>
      </c>
      <c r="K113" s="226"/>
      <c r="L113" s="79"/>
      <c r="M113" s="80"/>
      <c r="N113" s="226"/>
      <c r="O113" s="216"/>
      <c r="P113" s="226"/>
      <c r="Q113" s="216"/>
      <c r="R113" s="216"/>
      <c r="S113" s="216"/>
      <c r="T113" s="216"/>
      <c r="U113" s="216"/>
      <c r="V113" s="490"/>
      <c r="W113" s="216"/>
      <c r="AD113" s="639">
        <f t="shared" si="2"/>
        <v>2800.0000000000005</v>
      </c>
      <c r="AE113" s="74">
        <f t="shared" si="3"/>
        <v>42800</v>
      </c>
    </row>
    <row r="114" spans="1:31" s="491" customFormat="1" x14ac:dyDescent="0.35">
      <c r="A114" s="216"/>
      <c r="B114" s="216"/>
      <c r="C114" s="216"/>
      <c r="D114" s="216"/>
      <c r="E114" s="216"/>
      <c r="F114" s="79" t="s">
        <v>15000</v>
      </c>
      <c r="G114" s="216"/>
      <c r="H114" s="74">
        <v>40000</v>
      </c>
      <c r="I114" s="216"/>
      <c r="J114" s="216" t="s">
        <v>15001</v>
      </c>
      <c r="K114" s="226">
        <v>2013</v>
      </c>
      <c r="L114" s="79" t="s">
        <v>14933</v>
      </c>
      <c r="M114" s="80" t="s">
        <v>14954</v>
      </c>
      <c r="N114" s="226"/>
      <c r="O114" s="216"/>
      <c r="P114" s="226" t="s">
        <v>967</v>
      </c>
      <c r="Q114" s="216" t="s">
        <v>4308</v>
      </c>
      <c r="R114" s="216"/>
      <c r="S114" s="216"/>
      <c r="T114" s="216"/>
      <c r="U114" s="216"/>
      <c r="V114" s="490"/>
      <c r="W114" s="216"/>
      <c r="AD114" s="639">
        <f t="shared" si="2"/>
        <v>2800.0000000000005</v>
      </c>
      <c r="AE114" s="74">
        <f t="shared" si="3"/>
        <v>42800</v>
      </c>
    </row>
    <row r="115" spans="1:31" s="491" customFormat="1" x14ac:dyDescent="0.35">
      <c r="A115" s="216"/>
      <c r="B115" s="216"/>
      <c r="C115" s="216"/>
      <c r="D115" s="216"/>
      <c r="E115" s="216"/>
      <c r="F115" s="79" t="s">
        <v>15002</v>
      </c>
      <c r="G115" s="216"/>
      <c r="H115" s="74">
        <v>40000</v>
      </c>
      <c r="I115" s="216"/>
      <c r="J115" s="216" t="s">
        <v>1562</v>
      </c>
      <c r="K115" s="226">
        <v>2013</v>
      </c>
      <c r="L115" s="79" t="s">
        <v>14944</v>
      </c>
      <c r="M115" s="80" t="s">
        <v>15003</v>
      </c>
      <c r="N115" s="226"/>
      <c r="O115" s="216"/>
      <c r="P115" s="226" t="s">
        <v>967</v>
      </c>
      <c r="Q115" s="216" t="s">
        <v>4308</v>
      </c>
      <c r="R115" s="216"/>
      <c r="S115" s="216"/>
      <c r="T115" s="216"/>
      <c r="U115" s="216"/>
      <c r="V115" s="490"/>
      <c r="W115" s="216"/>
      <c r="AD115" s="639">
        <f t="shared" si="2"/>
        <v>2800.0000000000005</v>
      </c>
      <c r="AE115" s="74">
        <f t="shared" si="3"/>
        <v>42800</v>
      </c>
    </row>
    <row r="116" spans="1:31" s="491" customFormat="1" x14ac:dyDescent="0.35">
      <c r="A116" s="216"/>
      <c r="B116" s="216"/>
      <c r="C116" s="216"/>
      <c r="D116" s="216"/>
      <c r="E116" s="216"/>
      <c r="F116" s="79" t="s">
        <v>15004</v>
      </c>
      <c r="G116" s="216"/>
      <c r="H116" s="74">
        <v>40000</v>
      </c>
      <c r="I116" s="216"/>
      <c r="J116" s="216" t="s">
        <v>1063</v>
      </c>
      <c r="K116" s="226" t="s">
        <v>1063</v>
      </c>
      <c r="L116" s="79" t="s">
        <v>1063</v>
      </c>
      <c r="M116" s="80" t="s">
        <v>1063</v>
      </c>
      <c r="N116" s="226"/>
      <c r="O116" s="216"/>
      <c r="P116" s="226"/>
      <c r="Q116" s="216"/>
      <c r="R116" s="216"/>
      <c r="S116" s="216"/>
      <c r="T116" s="216"/>
      <c r="U116" s="216"/>
      <c r="V116" s="490"/>
      <c r="W116" s="216"/>
      <c r="AD116" s="639">
        <f t="shared" si="2"/>
        <v>2800.0000000000005</v>
      </c>
      <c r="AE116" s="74">
        <f t="shared" si="3"/>
        <v>42800</v>
      </c>
    </row>
    <row r="117" spans="1:31" s="491" customFormat="1" x14ac:dyDescent="0.35">
      <c r="A117" s="216"/>
      <c r="B117" s="216"/>
      <c r="C117" s="216"/>
      <c r="D117" s="216"/>
      <c r="E117" s="216"/>
      <c r="F117" s="79" t="s">
        <v>15005</v>
      </c>
      <c r="G117" s="216"/>
      <c r="H117" s="74">
        <v>40000</v>
      </c>
      <c r="I117" s="216"/>
      <c r="J117" s="216" t="s">
        <v>1063</v>
      </c>
      <c r="K117" s="226" t="s">
        <v>1063</v>
      </c>
      <c r="L117" s="79"/>
      <c r="M117" s="80"/>
      <c r="N117" s="226"/>
      <c r="O117" s="216"/>
      <c r="P117" s="226"/>
      <c r="Q117" s="216"/>
      <c r="R117" s="216"/>
      <c r="S117" s="216"/>
      <c r="T117" s="216"/>
      <c r="U117" s="216"/>
      <c r="V117" s="490"/>
      <c r="W117" s="216"/>
      <c r="AD117" s="639">
        <f t="shared" si="2"/>
        <v>2800.0000000000005</v>
      </c>
      <c r="AE117" s="74">
        <f t="shared" si="3"/>
        <v>42800</v>
      </c>
    </row>
    <row r="118" spans="1:31" s="491" customFormat="1" x14ac:dyDescent="0.35">
      <c r="A118" s="216"/>
      <c r="B118" s="216"/>
      <c r="C118" s="216"/>
      <c r="D118" s="216"/>
      <c r="E118" s="216"/>
      <c r="F118" s="79" t="s">
        <v>15006</v>
      </c>
      <c r="G118" s="216"/>
      <c r="H118" s="74">
        <v>40000</v>
      </c>
      <c r="I118" s="216"/>
      <c r="J118" s="216" t="s">
        <v>2394</v>
      </c>
      <c r="K118" s="226">
        <v>2012</v>
      </c>
      <c r="L118" s="79"/>
      <c r="M118" s="80" t="s">
        <v>15007</v>
      </c>
      <c r="N118" s="226"/>
      <c r="O118" s="216"/>
      <c r="P118" s="226"/>
      <c r="Q118" s="216"/>
      <c r="R118" s="216"/>
      <c r="S118" s="216"/>
      <c r="T118" s="216"/>
      <c r="U118" s="216"/>
      <c r="V118" s="490"/>
      <c r="W118" s="216"/>
      <c r="AD118" s="639">
        <f t="shared" si="2"/>
        <v>2800.0000000000005</v>
      </c>
      <c r="AE118" s="74">
        <f t="shared" si="3"/>
        <v>42800</v>
      </c>
    </row>
    <row r="119" spans="1:31" s="491" customFormat="1" x14ac:dyDescent="0.35">
      <c r="A119" s="216"/>
      <c r="B119" s="216"/>
      <c r="C119" s="216"/>
      <c r="D119" s="216"/>
      <c r="E119" s="216"/>
      <c r="F119" s="79" t="s">
        <v>15006</v>
      </c>
      <c r="G119" s="216"/>
      <c r="H119" s="74">
        <v>40000</v>
      </c>
      <c r="I119" s="216"/>
      <c r="J119" s="216" t="s">
        <v>2394</v>
      </c>
      <c r="K119" s="226">
        <v>2012</v>
      </c>
      <c r="L119" s="79"/>
      <c r="M119" s="80" t="s">
        <v>15007</v>
      </c>
      <c r="N119" s="226"/>
      <c r="O119" s="216"/>
      <c r="P119" s="226"/>
      <c r="Q119" s="216"/>
      <c r="R119" s="216"/>
      <c r="S119" s="216"/>
      <c r="T119" s="216"/>
      <c r="U119" s="216"/>
      <c r="V119" s="490"/>
      <c r="W119" s="216"/>
      <c r="AD119" s="639">
        <f t="shared" si="2"/>
        <v>2800.0000000000005</v>
      </c>
      <c r="AE119" s="74">
        <f t="shared" si="3"/>
        <v>42800</v>
      </c>
    </row>
    <row r="120" spans="1:31" s="491" customFormat="1" x14ac:dyDescent="0.35">
      <c r="A120" s="216"/>
      <c r="B120" s="216"/>
      <c r="C120" s="216"/>
      <c r="D120" s="216"/>
      <c r="E120" s="216"/>
      <c r="F120" s="93"/>
      <c r="G120" s="216"/>
      <c r="H120" s="74">
        <v>40000</v>
      </c>
      <c r="I120" s="216"/>
      <c r="J120" s="216"/>
      <c r="K120" s="226"/>
      <c r="L120" s="79"/>
      <c r="M120" s="80"/>
      <c r="N120" s="226"/>
      <c r="O120" s="216"/>
      <c r="P120" s="226"/>
      <c r="Q120" s="216"/>
      <c r="R120" s="216"/>
      <c r="S120" s="216"/>
      <c r="T120" s="216"/>
      <c r="U120" s="216"/>
      <c r="V120" s="490"/>
      <c r="W120" s="216"/>
      <c r="AD120" s="639">
        <f t="shared" si="2"/>
        <v>2800.0000000000005</v>
      </c>
      <c r="AE120" s="74">
        <f t="shared" si="3"/>
        <v>42800</v>
      </c>
    </row>
    <row r="121" spans="1:31" s="102" customFormat="1" x14ac:dyDescent="0.35">
      <c r="A121" s="69"/>
      <c r="B121" s="69"/>
      <c r="C121" s="69"/>
      <c r="D121" s="69"/>
      <c r="E121" s="69"/>
      <c r="F121" s="79" t="s">
        <v>15008</v>
      </c>
      <c r="G121" s="69"/>
      <c r="H121" s="74">
        <v>40000</v>
      </c>
      <c r="I121" s="69"/>
      <c r="J121" s="69" t="s">
        <v>933</v>
      </c>
      <c r="K121" s="75" t="s">
        <v>1063</v>
      </c>
      <c r="L121" s="102" t="s">
        <v>1063</v>
      </c>
      <c r="M121" s="79" t="s">
        <v>1063</v>
      </c>
      <c r="N121" s="75"/>
      <c r="O121" s="69"/>
      <c r="P121" s="75" t="s">
        <v>967</v>
      </c>
      <c r="Q121" s="69" t="s">
        <v>4308</v>
      </c>
      <c r="R121" s="69"/>
      <c r="S121" s="69"/>
      <c r="T121" s="69"/>
      <c r="U121" s="69"/>
      <c r="V121" s="116"/>
      <c r="W121" s="69"/>
      <c r="AD121" s="639">
        <f t="shared" si="2"/>
        <v>2800.0000000000005</v>
      </c>
      <c r="AE121" s="74">
        <f t="shared" si="3"/>
        <v>42800</v>
      </c>
    </row>
    <row r="122" spans="1:31" s="102" customFormat="1" x14ac:dyDescent="0.35">
      <c r="A122" s="69"/>
      <c r="B122" s="69"/>
      <c r="C122" s="69"/>
      <c r="D122" s="69"/>
      <c r="E122" s="69"/>
      <c r="F122" s="79" t="s">
        <v>15009</v>
      </c>
      <c r="G122" s="69"/>
      <c r="H122" s="74">
        <v>40000</v>
      </c>
      <c r="I122" s="69"/>
      <c r="J122" s="69" t="s">
        <v>2394</v>
      </c>
      <c r="K122" s="75">
        <v>2012</v>
      </c>
      <c r="L122" s="79"/>
      <c r="M122" s="80" t="s">
        <v>15010</v>
      </c>
      <c r="N122" s="75"/>
      <c r="O122" s="69"/>
      <c r="P122" s="75"/>
      <c r="Q122" s="69" t="s">
        <v>4308</v>
      </c>
      <c r="R122" s="69"/>
      <c r="S122" s="69"/>
      <c r="T122" s="69"/>
      <c r="U122" s="69"/>
      <c r="V122" s="116"/>
      <c r="W122" s="69"/>
      <c r="AD122" s="639">
        <f t="shared" si="2"/>
        <v>2800.0000000000005</v>
      </c>
      <c r="AE122" s="74">
        <f t="shared" si="3"/>
        <v>42800</v>
      </c>
    </row>
    <row r="123" spans="1:31" s="102" customFormat="1" x14ac:dyDescent="0.35">
      <c r="A123" s="69"/>
      <c r="B123" s="69"/>
      <c r="C123" s="69"/>
      <c r="D123" s="69"/>
      <c r="E123" s="69"/>
      <c r="F123" s="79" t="s">
        <v>15011</v>
      </c>
      <c r="G123" s="69"/>
      <c r="H123" s="74">
        <v>40000</v>
      </c>
      <c r="I123" s="69"/>
      <c r="J123" s="69" t="s">
        <v>2394</v>
      </c>
      <c r="K123" s="75">
        <v>2012</v>
      </c>
      <c r="L123" s="79"/>
      <c r="M123" s="80" t="s">
        <v>15010</v>
      </c>
      <c r="N123" s="75"/>
      <c r="O123" s="69"/>
      <c r="P123" s="75"/>
      <c r="Q123" s="69" t="s">
        <v>4308</v>
      </c>
      <c r="R123" s="69"/>
      <c r="S123" s="69"/>
      <c r="T123" s="69"/>
      <c r="U123" s="69"/>
      <c r="V123" s="116"/>
      <c r="W123" s="69"/>
      <c r="AD123" s="639">
        <f t="shared" si="2"/>
        <v>2800.0000000000005</v>
      </c>
      <c r="AE123" s="74">
        <f t="shared" si="3"/>
        <v>42800</v>
      </c>
    </row>
    <row r="124" spans="1:31" s="102" customFormat="1" x14ac:dyDescent="0.35">
      <c r="A124" s="69"/>
      <c r="B124" s="69"/>
      <c r="C124" s="69"/>
      <c r="D124" s="69"/>
      <c r="E124" s="69"/>
      <c r="F124" s="79" t="s">
        <v>15012</v>
      </c>
      <c r="G124" s="69"/>
      <c r="H124" s="74">
        <v>40000</v>
      </c>
      <c r="I124" s="69"/>
      <c r="J124" s="69" t="s">
        <v>933</v>
      </c>
      <c r="K124" s="75" t="s">
        <v>1063</v>
      </c>
      <c r="L124" s="102" t="s">
        <v>1063</v>
      </c>
      <c r="M124" s="79" t="s">
        <v>1063</v>
      </c>
      <c r="N124" s="75"/>
      <c r="O124" s="69"/>
      <c r="P124" s="75" t="s">
        <v>967</v>
      </c>
      <c r="Q124" s="69" t="s">
        <v>4308</v>
      </c>
      <c r="R124" s="69"/>
      <c r="S124" s="69"/>
      <c r="T124" s="69"/>
      <c r="U124" s="69"/>
      <c r="V124" s="116"/>
      <c r="W124" s="69"/>
      <c r="AD124" s="639">
        <f t="shared" si="2"/>
        <v>2800.0000000000005</v>
      </c>
      <c r="AE124" s="74">
        <f t="shared" si="3"/>
        <v>42800</v>
      </c>
    </row>
    <row r="125" spans="1:31" s="102" customFormat="1" x14ac:dyDescent="0.35">
      <c r="A125" s="69"/>
      <c r="B125" s="69"/>
      <c r="C125" s="69"/>
      <c r="D125" s="69"/>
      <c r="E125" s="69" t="s">
        <v>790</v>
      </c>
      <c r="F125" s="79" t="s">
        <v>15013</v>
      </c>
      <c r="G125" s="69"/>
      <c r="H125" s="74">
        <v>40000</v>
      </c>
      <c r="I125" s="69"/>
      <c r="J125" s="69" t="s">
        <v>1562</v>
      </c>
      <c r="K125" s="75">
        <v>2013</v>
      </c>
      <c r="L125" s="79" t="s">
        <v>14933</v>
      </c>
      <c r="M125" s="80" t="s">
        <v>15014</v>
      </c>
      <c r="N125" s="75"/>
      <c r="O125" s="69"/>
      <c r="P125" s="75" t="s">
        <v>967</v>
      </c>
      <c r="Q125" s="69" t="s">
        <v>4308</v>
      </c>
      <c r="R125" s="69"/>
      <c r="S125" s="69"/>
      <c r="T125" s="69"/>
      <c r="U125" s="69"/>
      <c r="V125" s="116"/>
      <c r="W125" s="69"/>
      <c r="AD125" s="639">
        <f t="shared" si="2"/>
        <v>2800.0000000000005</v>
      </c>
      <c r="AE125" s="74">
        <f t="shared" si="3"/>
        <v>42800</v>
      </c>
    </row>
    <row r="126" spans="1:31" s="102" customFormat="1" x14ac:dyDescent="0.35">
      <c r="A126" s="69"/>
      <c r="B126" s="69"/>
      <c r="C126" s="69"/>
      <c r="D126" s="69"/>
      <c r="E126" s="69"/>
      <c r="F126" s="79" t="s">
        <v>15015</v>
      </c>
      <c r="G126" s="69"/>
      <c r="H126" s="74">
        <v>40000</v>
      </c>
      <c r="I126" s="69"/>
      <c r="J126" s="69" t="s">
        <v>933</v>
      </c>
      <c r="K126" s="69" t="s">
        <v>1063</v>
      </c>
      <c r="L126" s="69" t="s">
        <v>1063</v>
      </c>
      <c r="M126" s="69" t="s">
        <v>1063</v>
      </c>
      <c r="N126" s="75"/>
      <c r="O126" s="69"/>
      <c r="P126" s="69" t="s">
        <v>1063</v>
      </c>
      <c r="Q126" s="69" t="s">
        <v>1063</v>
      </c>
      <c r="R126" s="69"/>
      <c r="S126" s="69"/>
      <c r="T126" s="69"/>
      <c r="U126" s="69"/>
      <c r="V126" s="116"/>
      <c r="W126" s="69"/>
      <c r="AD126" s="639">
        <f t="shared" si="2"/>
        <v>2800.0000000000005</v>
      </c>
      <c r="AE126" s="74">
        <f t="shared" si="3"/>
        <v>42800</v>
      </c>
    </row>
    <row r="127" spans="1:31" s="102" customFormat="1" x14ac:dyDescent="0.35">
      <c r="A127" s="69"/>
      <c r="B127" s="69"/>
      <c r="C127" s="69"/>
      <c r="D127" s="69"/>
      <c r="E127" s="69"/>
      <c r="F127" s="79" t="s">
        <v>15016</v>
      </c>
      <c r="G127" s="69"/>
      <c r="H127" s="74">
        <v>40000</v>
      </c>
      <c r="I127" s="69"/>
      <c r="J127" s="69" t="s">
        <v>2394</v>
      </c>
      <c r="K127" s="75">
        <v>2012</v>
      </c>
      <c r="L127" s="79"/>
      <c r="M127" s="80" t="s">
        <v>15017</v>
      </c>
      <c r="N127" s="75"/>
      <c r="O127" s="69"/>
      <c r="P127" s="75"/>
      <c r="Q127" s="69" t="s">
        <v>4308</v>
      </c>
      <c r="R127" s="69"/>
      <c r="S127" s="69"/>
      <c r="T127" s="69"/>
      <c r="U127" s="69"/>
      <c r="V127" s="116"/>
      <c r="W127" s="69"/>
      <c r="AD127" s="639">
        <f t="shared" si="2"/>
        <v>2800.0000000000005</v>
      </c>
      <c r="AE127" s="74">
        <f t="shared" si="3"/>
        <v>42800</v>
      </c>
    </row>
    <row r="128" spans="1:31" s="102" customFormat="1" x14ac:dyDescent="0.35">
      <c r="A128" s="69"/>
      <c r="B128" s="69"/>
      <c r="C128" s="69"/>
      <c r="D128" s="69"/>
      <c r="E128" s="69"/>
      <c r="F128" s="79" t="s">
        <v>15018</v>
      </c>
      <c r="G128" s="69"/>
      <c r="H128" s="74">
        <v>40000</v>
      </c>
      <c r="I128" s="69"/>
      <c r="J128" s="69" t="s">
        <v>1063</v>
      </c>
      <c r="K128" s="69" t="s">
        <v>1063</v>
      </c>
      <c r="L128" s="69" t="s">
        <v>1063</v>
      </c>
      <c r="M128" s="69" t="s">
        <v>1063</v>
      </c>
      <c r="N128" s="75"/>
      <c r="O128" s="69"/>
      <c r="P128" s="69" t="s">
        <v>1063</v>
      </c>
      <c r="Q128" s="69" t="s">
        <v>1063</v>
      </c>
      <c r="R128" s="69"/>
      <c r="S128" s="69"/>
      <c r="T128" s="69"/>
      <c r="U128" s="69"/>
      <c r="V128" s="116"/>
      <c r="W128" s="69"/>
      <c r="AD128" s="639">
        <f t="shared" si="2"/>
        <v>2800.0000000000005</v>
      </c>
      <c r="AE128" s="74">
        <f t="shared" si="3"/>
        <v>42800</v>
      </c>
    </row>
    <row r="129" spans="1:31" s="102" customFormat="1" x14ac:dyDescent="0.35">
      <c r="A129" s="69"/>
      <c r="B129" s="69"/>
      <c r="C129" s="69"/>
      <c r="D129" s="69"/>
      <c r="E129" s="69"/>
      <c r="F129" s="79" t="s">
        <v>15019</v>
      </c>
      <c r="G129" s="69"/>
      <c r="H129" s="74">
        <v>40000</v>
      </c>
      <c r="I129" s="69"/>
      <c r="J129" s="69" t="s">
        <v>933</v>
      </c>
      <c r="K129" s="69" t="s">
        <v>1063</v>
      </c>
      <c r="L129" s="69" t="s">
        <v>1063</v>
      </c>
      <c r="M129" s="69" t="s">
        <v>1063</v>
      </c>
      <c r="N129" s="75"/>
      <c r="O129" s="69"/>
      <c r="P129" s="69" t="s">
        <v>1063</v>
      </c>
      <c r="Q129" s="69" t="s">
        <v>1063</v>
      </c>
      <c r="R129" s="69"/>
      <c r="S129" s="69"/>
      <c r="T129" s="69"/>
      <c r="U129" s="69"/>
      <c r="V129" s="116"/>
      <c r="W129" s="69"/>
      <c r="AD129" s="639">
        <f t="shared" si="2"/>
        <v>2800.0000000000005</v>
      </c>
      <c r="AE129" s="74">
        <f t="shared" si="3"/>
        <v>42800</v>
      </c>
    </row>
    <row r="130" spans="1:31" s="102" customFormat="1" x14ac:dyDescent="0.35">
      <c r="A130" s="69"/>
      <c r="B130" s="69"/>
      <c r="C130" s="69"/>
      <c r="D130" s="69"/>
      <c r="E130" s="69"/>
      <c r="F130" s="79" t="s">
        <v>15020</v>
      </c>
      <c r="G130" s="69"/>
      <c r="H130" s="74">
        <v>40000</v>
      </c>
      <c r="I130" s="69"/>
      <c r="J130" s="69" t="s">
        <v>933</v>
      </c>
      <c r="K130" s="69" t="s">
        <v>1063</v>
      </c>
      <c r="L130" s="69" t="s">
        <v>1063</v>
      </c>
      <c r="M130" s="69" t="s">
        <v>1063</v>
      </c>
      <c r="N130" s="75"/>
      <c r="O130" s="69"/>
      <c r="P130" s="75"/>
      <c r="Q130" s="69"/>
      <c r="R130" s="69"/>
      <c r="S130" s="69"/>
      <c r="T130" s="69"/>
      <c r="U130" s="69"/>
      <c r="V130" s="116"/>
      <c r="W130" s="69"/>
      <c r="AD130" s="639">
        <f t="shared" si="2"/>
        <v>2800.0000000000005</v>
      </c>
      <c r="AE130" s="74">
        <f t="shared" si="3"/>
        <v>42800</v>
      </c>
    </row>
    <row r="131" spans="1:31" s="102" customFormat="1" x14ac:dyDescent="0.35">
      <c r="A131" s="69"/>
      <c r="B131" s="69"/>
      <c r="C131" s="69"/>
      <c r="D131" s="69"/>
      <c r="E131" s="69"/>
      <c r="F131" s="79" t="s">
        <v>15021</v>
      </c>
      <c r="G131" s="69"/>
      <c r="H131" s="74">
        <v>40000</v>
      </c>
      <c r="I131" s="69"/>
      <c r="J131" s="69" t="s">
        <v>2394</v>
      </c>
      <c r="K131" s="75">
        <v>2012</v>
      </c>
      <c r="L131" s="79"/>
      <c r="M131" s="80" t="s">
        <v>14988</v>
      </c>
      <c r="N131" s="75"/>
      <c r="O131" s="69"/>
      <c r="P131" s="75"/>
      <c r="Q131" s="69"/>
      <c r="R131" s="69"/>
      <c r="S131" s="69"/>
      <c r="T131" s="69"/>
      <c r="U131" s="69"/>
      <c r="V131" s="116"/>
      <c r="W131" s="69"/>
      <c r="AD131" s="639">
        <f t="shared" si="2"/>
        <v>2800.0000000000005</v>
      </c>
      <c r="AE131" s="74">
        <f t="shared" si="3"/>
        <v>42800</v>
      </c>
    </row>
    <row r="132" spans="1:31" s="491" customFormat="1" x14ac:dyDescent="0.35">
      <c r="A132" s="216"/>
      <c r="B132" s="216"/>
      <c r="C132" s="216"/>
      <c r="D132" s="216"/>
      <c r="E132" s="216"/>
      <c r="F132" s="79" t="s">
        <v>15022</v>
      </c>
      <c r="G132" s="216"/>
      <c r="H132" s="74">
        <v>40000</v>
      </c>
      <c r="I132" s="216"/>
      <c r="J132" s="216" t="s">
        <v>1562</v>
      </c>
      <c r="K132" s="216">
        <v>2013</v>
      </c>
      <c r="L132" s="216" t="s">
        <v>14944</v>
      </c>
      <c r="M132" s="216" t="s">
        <v>15023</v>
      </c>
      <c r="N132" s="226"/>
      <c r="O132" s="216"/>
      <c r="P132" s="226" t="s">
        <v>967</v>
      </c>
      <c r="Q132" s="216" t="s">
        <v>4308</v>
      </c>
      <c r="R132" s="216"/>
      <c r="S132" s="216"/>
      <c r="T132" s="216"/>
      <c r="U132" s="216"/>
      <c r="V132" s="490"/>
      <c r="W132" s="216"/>
      <c r="AD132" s="639">
        <f t="shared" si="2"/>
        <v>2800.0000000000005</v>
      </c>
      <c r="AE132" s="74">
        <f t="shared" si="3"/>
        <v>42800</v>
      </c>
    </row>
    <row r="133" spans="1:31" s="491" customFormat="1" x14ac:dyDescent="0.35">
      <c r="A133" s="216"/>
      <c r="B133" s="216"/>
      <c r="C133" s="216"/>
      <c r="D133" s="216"/>
      <c r="E133" s="216"/>
      <c r="F133" s="79" t="s">
        <v>15024</v>
      </c>
      <c r="G133" s="216"/>
      <c r="H133" s="74">
        <v>40000</v>
      </c>
      <c r="I133" s="216"/>
      <c r="J133" s="216" t="s">
        <v>14991</v>
      </c>
      <c r="K133" s="216" t="s">
        <v>14991</v>
      </c>
      <c r="L133" s="216" t="s">
        <v>14991</v>
      </c>
      <c r="M133" s="80"/>
      <c r="N133" s="226"/>
      <c r="O133" s="216"/>
      <c r="P133" s="226"/>
      <c r="Q133" s="216"/>
      <c r="R133" s="216"/>
      <c r="S133" s="216"/>
      <c r="T133" s="216"/>
      <c r="U133" s="216"/>
      <c r="V133" s="490"/>
      <c r="W133" s="216"/>
      <c r="AD133" s="639">
        <f t="shared" si="2"/>
        <v>2800.0000000000005</v>
      </c>
      <c r="AE133" s="74">
        <f t="shared" si="3"/>
        <v>42800</v>
      </c>
    </row>
    <row r="134" spans="1:31" s="491" customFormat="1" x14ac:dyDescent="0.35">
      <c r="A134" s="216"/>
      <c r="B134" s="216"/>
      <c r="C134" s="216"/>
      <c r="D134" s="216"/>
      <c r="E134" s="216"/>
      <c r="F134" s="79" t="s">
        <v>15025</v>
      </c>
      <c r="G134" s="216"/>
      <c r="H134" s="74">
        <v>40000</v>
      </c>
      <c r="I134" s="216"/>
      <c r="J134" s="216" t="s">
        <v>2394</v>
      </c>
      <c r="K134" s="226">
        <v>2012</v>
      </c>
      <c r="L134" s="79"/>
      <c r="M134" s="80" t="s">
        <v>15026</v>
      </c>
      <c r="N134" s="226"/>
      <c r="O134" s="216"/>
      <c r="P134" s="226"/>
      <c r="Q134" s="216" t="s">
        <v>4308</v>
      </c>
      <c r="R134" s="216"/>
      <c r="S134" s="216"/>
      <c r="T134" s="216"/>
      <c r="U134" s="216"/>
      <c r="V134" s="490"/>
      <c r="W134" s="216"/>
      <c r="AD134" s="639">
        <f t="shared" ref="AD134:AD197" si="4">H134*AD$4</f>
        <v>2800.0000000000005</v>
      </c>
      <c r="AE134" s="74">
        <f t="shared" ref="AE134:AE197" si="5">H134+AD134</f>
        <v>42800</v>
      </c>
    </row>
    <row r="135" spans="1:31" s="491" customFormat="1" x14ac:dyDescent="0.35">
      <c r="A135" s="216"/>
      <c r="B135" s="216"/>
      <c r="C135" s="216"/>
      <c r="D135" s="216"/>
      <c r="E135" s="216"/>
      <c r="F135" s="79" t="s">
        <v>15027</v>
      </c>
      <c r="G135" s="216"/>
      <c r="H135" s="74">
        <v>40000</v>
      </c>
      <c r="I135" s="216"/>
      <c r="J135" s="216" t="s">
        <v>2394</v>
      </c>
      <c r="K135" s="226">
        <v>2012</v>
      </c>
      <c r="L135" s="79"/>
      <c r="M135" s="80" t="s">
        <v>15026</v>
      </c>
      <c r="N135" s="226"/>
      <c r="O135" s="216"/>
      <c r="P135" s="226"/>
      <c r="Q135" s="216" t="s">
        <v>4308</v>
      </c>
      <c r="R135" s="216"/>
      <c r="S135" s="216"/>
      <c r="T135" s="216"/>
      <c r="U135" s="216"/>
      <c r="V135" s="490"/>
      <c r="W135" s="216"/>
      <c r="AD135" s="639">
        <f t="shared" si="4"/>
        <v>2800.0000000000005</v>
      </c>
      <c r="AE135" s="74">
        <f t="shared" si="5"/>
        <v>42800</v>
      </c>
    </row>
    <row r="136" spans="1:31" s="102" customFormat="1" x14ac:dyDescent="0.35">
      <c r="A136" s="69"/>
      <c r="B136" s="69"/>
      <c r="C136" s="69"/>
      <c r="D136" s="69"/>
      <c r="E136" s="69"/>
      <c r="F136" s="79" t="s">
        <v>15028</v>
      </c>
      <c r="G136" s="69"/>
      <c r="H136" s="74">
        <v>40000</v>
      </c>
      <c r="I136" s="69"/>
      <c r="J136" s="69" t="s">
        <v>933</v>
      </c>
      <c r="K136" s="75" t="s">
        <v>1063</v>
      </c>
      <c r="L136" s="102" t="s">
        <v>1063</v>
      </c>
      <c r="M136" s="79" t="s">
        <v>1063</v>
      </c>
      <c r="N136" s="75"/>
      <c r="O136" s="69"/>
      <c r="P136" s="75" t="s">
        <v>967</v>
      </c>
      <c r="Q136" s="69" t="s">
        <v>4308</v>
      </c>
      <c r="R136" s="69"/>
      <c r="S136" s="69"/>
      <c r="T136" s="69"/>
      <c r="U136" s="69"/>
      <c r="V136" s="116"/>
      <c r="W136" s="69"/>
      <c r="AD136" s="639">
        <f t="shared" si="4"/>
        <v>2800.0000000000005</v>
      </c>
      <c r="AE136" s="74">
        <f t="shared" si="5"/>
        <v>42800</v>
      </c>
    </row>
    <row r="137" spans="1:31" s="102" customFormat="1" x14ac:dyDescent="0.35">
      <c r="A137" s="69"/>
      <c r="B137" s="69"/>
      <c r="C137" s="69"/>
      <c r="D137" s="69"/>
      <c r="E137" s="69"/>
      <c r="F137" s="79" t="s">
        <v>15029</v>
      </c>
      <c r="G137" s="69"/>
      <c r="H137" s="74">
        <v>40000</v>
      </c>
      <c r="I137" s="69"/>
      <c r="J137" s="69" t="s">
        <v>2394</v>
      </c>
      <c r="K137" s="75">
        <v>2012</v>
      </c>
      <c r="L137" s="79"/>
      <c r="M137" s="80" t="s">
        <v>15030</v>
      </c>
      <c r="N137" s="75"/>
      <c r="O137" s="69"/>
      <c r="P137" s="75"/>
      <c r="Q137" s="69" t="s">
        <v>4308</v>
      </c>
      <c r="R137" s="69"/>
      <c r="S137" s="69"/>
      <c r="T137" s="69"/>
      <c r="U137" s="69"/>
      <c r="V137" s="116"/>
      <c r="W137" s="69"/>
      <c r="AD137" s="639">
        <f t="shared" si="4"/>
        <v>2800.0000000000005</v>
      </c>
      <c r="AE137" s="74">
        <f t="shared" si="5"/>
        <v>42800</v>
      </c>
    </row>
    <row r="138" spans="1:31" s="102" customFormat="1" x14ac:dyDescent="0.35">
      <c r="A138" s="69"/>
      <c r="B138" s="69"/>
      <c r="C138" s="69"/>
      <c r="D138" s="69"/>
      <c r="E138" s="69"/>
      <c r="F138" s="79" t="s">
        <v>15031</v>
      </c>
      <c r="G138" s="69"/>
      <c r="H138" s="74">
        <v>40000</v>
      </c>
      <c r="I138" s="69"/>
      <c r="J138" s="69" t="s">
        <v>2394</v>
      </c>
      <c r="K138" s="75">
        <v>2012</v>
      </c>
      <c r="L138" s="79"/>
      <c r="M138" s="80" t="s">
        <v>15030</v>
      </c>
      <c r="N138" s="75"/>
      <c r="O138" s="69"/>
      <c r="P138" s="75"/>
      <c r="Q138" s="69" t="s">
        <v>4308</v>
      </c>
      <c r="R138" s="69"/>
      <c r="S138" s="69"/>
      <c r="T138" s="69"/>
      <c r="U138" s="69"/>
      <c r="V138" s="116"/>
      <c r="W138" s="69"/>
      <c r="AD138" s="639">
        <f t="shared" si="4"/>
        <v>2800.0000000000005</v>
      </c>
      <c r="AE138" s="74">
        <f t="shared" si="5"/>
        <v>42800</v>
      </c>
    </row>
    <row r="139" spans="1:31" s="102" customFormat="1" x14ac:dyDescent="0.35">
      <c r="A139" s="69"/>
      <c r="B139" s="69"/>
      <c r="C139" s="69"/>
      <c r="D139" s="69"/>
      <c r="E139" s="69"/>
      <c r="F139" s="79" t="s">
        <v>15032</v>
      </c>
      <c r="G139" s="69"/>
      <c r="H139" s="74">
        <v>40000</v>
      </c>
      <c r="I139" s="69"/>
      <c r="J139" s="69" t="s">
        <v>933</v>
      </c>
      <c r="K139" s="75" t="s">
        <v>1063</v>
      </c>
      <c r="L139" s="102" t="s">
        <v>1063</v>
      </c>
      <c r="M139" s="79" t="s">
        <v>1063</v>
      </c>
      <c r="N139" s="75"/>
      <c r="O139" s="69"/>
      <c r="P139" s="75" t="s">
        <v>967</v>
      </c>
      <c r="Q139" s="69" t="s">
        <v>4308</v>
      </c>
      <c r="R139" s="69"/>
      <c r="S139" s="69"/>
      <c r="T139" s="69"/>
      <c r="U139" s="69"/>
      <c r="V139" s="116"/>
      <c r="W139" s="69"/>
      <c r="AD139" s="639">
        <f t="shared" si="4"/>
        <v>2800.0000000000005</v>
      </c>
      <c r="AE139" s="74">
        <f t="shared" si="5"/>
        <v>42800</v>
      </c>
    </row>
    <row r="140" spans="1:31" s="102" customFormat="1" x14ac:dyDescent="0.35">
      <c r="A140" s="69"/>
      <c r="B140" s="69"/>
      <c r="C140" s="69"/>
      <c r="D140" s="69"/>
      <c r="E140" s="69" t="s">
        <v>790</v>
      </c>
      <c r="F140" s="79" t="s">
        <v>15033</v>
      </c>
      <c r="G140" s="69"/>
      <c r="H140" s="74">
        <v>40000</v>
      </c>
      <c r="I140" s="69"/>
      <c r="J140" s="69" t="s">
        <v>1562</v>
      </c>
      <c r="K140" s="75">
        <v>2013</v>
      </c>
      <c r="L140" s="79" t="s">
        <v>14933</v>
      </c>
      <c r="M140" s="80" t="s">
        <v>15034</v>
      </c>
      <c r="N140" s="75"/>
      <c r="O140" s="69"/>
      <c r="P140" s="75" t="s">
        <v>967</v>
      </c>
      <c r="Q140" s="69" t="s">
        <v>4308</v>
      </c>
      <c r="R140" s="69"/>
      <c r="S140" s="69"/>
      <c r="T140" s="69"/>
      <c r="U140" s="69"/>
      <c r="V140" s="116"/>
      <c r="W140" s="69"/>
      <c r="AD140" s="639">
        <f t="shared" si="4"/>
        <v>2800.0000000000005</v>
      </c>
      <c r="AE140" s="74">
        <f t="shared" si="5"/>
        <v>42800</v>
      </c>
    </row>
    <row r="141" spans="1:31" s="102" customFormat="1" x14ac:dyDescent="0.35">
      <c r="A141" s="69"/>
      <c r="B141" s="69"/>
      <c r="C141" s="69"/>
      <c r="D141" s="69"/>
      <c r="E141" s="69"/>
      <c r="F141" s="79" t="s">
        <v>15035</v>
      </c>
      <c r="G141" s="69"/>
      <c r="H141" s="74">
        <v>40000</v>
      </c>
      <c r="I141" s="69"/>
      <c r="J141" s="69" t="s">
        <v>933</v>
      </c>
      <c r="K141" s="69" t="s">
        <v>1063</v>
      </c>
      <c r="L141" s="69" t="s">
        <v>1063</v>
      </c>
      <c r="M141" s="69" t="s">
        <v>1063</v>
      </c>
      <c r="N141" s="75"/>
      <c r="O141" s="69"/>
      <c r="P141" s="69" t="s">
        <v>1063</v>
      </c>
      <c r="Q141" s="69" t="s">
        <v>1063</v>
      </c>
      <c r="R141" s="69"/>
      <c r="S141" s="69"/>
      <c r="T141" s="69"/>
      <c r="U141" s="69"/>
      <c r="V141" s="116"/>
      <c r="W141" s="69"/>
      <c r="AD141" s="639">
        <f t="shared" si="4"/>
        <v>2800.0000000000005</v>
      </c>
      <c r="AE141" s="74">
        <f t="shared" si="5"/>
        <v>42800</v>
      </c>
    </row>
    <row r="142" spans="1:31" s="102" customFormat="1" x14ac:dyDescent="0.35">
      <c r="A142" s="69"/>
      <c r="B142" s="69"/>
      <c r="C142" s="69"/>
      <c r="D142" s="69"/>
      <c r="E142" s="69"/>
      <c r="F142" s="79" t="s">
        <v>15036</v>
      </c>
      <c r="G142" s="69"/>
      <c r="H142" s="74">
        <v>40000</v>
      </c>
      <c r="I142" s="69"/>
      <c r="J142" s="69" t="s">
        <v>2394</v>
      </c>
      <c r="K142" s="75">
        <v>2012</v>
      </c>
      <c r="L142" s="79"/>
      <c r="M142" s="80" t="s">
        <v>15037</v>
      </c>
      <c r="N142" s="75"/>
      <c r="O142" s="69"/>
      <c r="P142" s="75"/>
      <c r="Q142" s="69" t="s">
        <v>4308</v>
      </c>
      <c r="R142" s="69"/>
      <c r="S142" s="69"/>
      <c r="T142" s="69"/>
      <c r="U142" s="69"/>
      <c r="V142" s="116"/>
      <c r="W142" s="69"/>
      <c r="AD142" s="639">
        <f t="shared" si="4"/>
        <v>2800.0000000000005</v>
      </c>
      <c r="AE142" s="74">
        <f t="shared" si="5"/>
        <v>42800</v>
      </c>
    </row>
    <row r="143" spans="1:31" s="102" customFormat="1" x14ac:dyDescent="0.35">
      <c r="A143" s="69"/>
      <c r="B143" s="69"/>
      <c r="C143" s="69"/>
      <c r="D143" s="69"/>
      <c r="E143" s="69"/>
      <c r="F143" s="79" t="s">
        <v>15038</v>
      </c>
      <c r="G143" s="69"/>
      <c r="H143" s="74">
        <v>40000</v>
      </c>
      <c r="I143" s="69"/>
      <c r="J143" s="69" t="s">
        <v>1063</v>
      </c>
      <c r="K143" s="69" t="s">
        <v>1063</v>
      </c>
      <c r="L143" s="69" t="s">
        <v>1063</v>
      </c>
      <c r="M143" s="69" t="s">
        <v>1063</v>
      </c>
      <c r="N143" s="75"/>
      <c r="O143" s="69"/>
      <c r="P143" s="69" t="s">
        <v>1063</v>
      </c>
      <c r="Q143" s="69" t="s">
        <v>1063</v>
      </c>
      <c r="R143" s="69"/>
      <c r="S143" s="69"/>
      <c r="T143" s="69"/>
      <c r="U143" s="69"/>
      <c r="V143" s="116"/>
      <c r="W143" s="69"/>
      <c r="AD143" s="639">
        <f t="shared" si="4"/>
        <v>2800.0000000000005</v>
      </c>
      <c r="AE143" s="74">
        <f t="shared" si="5"/>
        <v>42800</v>
      </c>
    </row>
    <row r="144" spans="1:31" s="102" customFormat="1" x14ac:dyDescent="0.35">
      <c r="A144" s="69"/>
      <c r="B144" s="69"/>
      <c r="C144" s="69"/>
      <c r="D144" s="69"/>
      <c r="E144" s="69"/>
      <c r="F144" s="79" t="s">
        <v>15039</v>
      </c>
      <c r="G144" s="69"/>
      <c r="H144" s="74">
        <v>40000</v>
      </c>
      <c r="I144" s="69"/>
      <c r="J144" s="69" t="s">
        <v>933</v>
      </c>
      <c r="K144" s="69" t="s">
        <v>1063</v>
      </c>
      <c r="L144" s="69" t="s">
        <v>1063</v>
      </c>
      <c r="M144" s="69" t="s">
        <v>1063</v>
      </c>
      <c r="N144" s="75"/>
      <c r="O144" s="69"/>
      <c r="P144" s="69" t="s">
        <v>1063</v>
      </c>
      <c r="Q144" s="69" t="s">
        <v>1063</v>
      </c>
      <c r="R144" s="69"/>
      <c r="S144" s="69"/>
      <c r="T144" s="69"/>
      <c r="U144" s="69"/>
      <c r="V144" s="116"/>
      <c r="W144" s="69"/>
      <c r="AD144" s="639">
        <f t="shared" si="4"/>
        <v>2800.0000000000005</v>
      </c>
      <c r="AE144" s="74">
        <f t="shared" si="5"/>
        <v>42800</v>
      </c>
    </row>
    <row r="145" spans="1:31" s="102" customFormat="1" x14ac:dyDescent="0.35">
      <c r="A145" s="69"/>
      <c r="B145" s="69"/>
      <c r="C145" s="69"/>
      <c r="D145" s="69"/>
      <c r="E145" s="69"/>
      <c r="F145" s="79" t="s">
        <v>15040</v>
      </c>
      <c r="G145" s="69"/>
      <c r="H145" s="74">
        <v>40000</v>
      </c>
      <c r="I145" s="69"/>
      <c r="J145" s="69" t="s">
        <v>933</v>
      </c>
      <c r="K145" s="69" t="s">
        <v>1063</v>
      </c>
      <c r="L145" s="69" t="s">
        <v>1063</v>
      </c>
      <c r="M145" s="69" t="s">
        <v>1063</v>
      </c>
      <c r="N145" s="75"/>
      <c r="O145" s="69"/>
      <c r="P145" s="75"/>
      <c r="Q145" s="69"/>
      <c r="R145" s="69"/>
      <c r="S145" s="69"/>
      <c r="T145" s="69"/>
      <c r="U145" s="69"/>
      <c r="V145" s="116"/>
      <c r="W145" s="69"/>
      <c r="AD145" s="639">
        <f t="shared" si="4"/>
        <v>2800.0000000000005</v>
      </c>
      <c r="AE145" s="74">
        <f t="shared" si="5"/>
        <v>42800</v>
      </c>
    </row>
    <row r="146" spans="1:31" s="102" customFormat="1" x14ac:dyDescent="0.35">
      <c r="A146" s="69"/>
      <c r="B146" s="69"/>
      <c r="C146" s="69"/>
      <c r="D146" s="69"/>
      <c r="E146" s="69"/>
      <c r="F146" s="79" t="s">
        <v>15041</v>
      </c>
      <c r="G146" s="69"/>
      <c r="H146" s="74">
        <v>40000</v>
      </c>
      <c r="I146" s="69"/>
      <c r="J146" s="69" t="s">
        <v>2394</v>
      </c>
      <c r="K146" s="75">
        <v>2012</v>
      </c>
      <c r="L146" s="79"/>
      <c r="M146" s="80" t="s">
        <v>15042</v>
      </c>
      <c r="N146" s="75"/>
      <c r="O146" s="69"/>
      <c r="P146" s="75"/>
      <c r="Q146" s="69"/>
      <c r="R146" s="69"/>
      <c r="S146" s="69"/>
      <c r="T146" s="69"/>
      <c r="U146" s="69"/>
      <c r="V146" s="116"/>
      <c r="W146" s="69"/>
      <c r="AD146" s="639">
        <f t="shared" si="4"/>
        <v>2800.0000000000005</v>
      </c>
      <c r="AE146" s="74">
        <f t="shared" si="5"/>
        <v>42800</v>
      </c>
    </row>
    <row r="147" spans="1:31" s="491" customFormat="1" x14ac:dyDescent="0.35">
      <c r="A147" s="216"/>
      <c r="B147" s="216"/>
      <c r="C147" s="216"/>
      <c r="D147" s="216"/>
      <c r="E147" s="216"/>
      <c r="F147" s="79" t="s">
        <v>15043</v>
      </c>
      <c r="G147" s="216"/>
      <c r="H147" s="74">
        <v>40000</v>
      </c>
      <c r="I147" s="216"/>
      <c r="J147" s="216" t="s">
        <v>1562</v>
      </c>
      <c r="K147" s="216">
        <v>2013</v>
      </c>
      <c r="L147" s="216" t="s">
        <v>14944</v>
      </c>
      <c r="M147" s="216" t="s">
        <v>15044</v>
      </c>
      <c r="N147" s="226"/>
      <c r="O147" s="216"/>
      <c r="P147" s="226" t="s">
        <v>967</v>
      </c>
      <c r="Q147" s="216" t="s">
        <v>4308</v>
      </c>
      <c r="R147" s="216"/>
      <c r="S147" s="216"/>
      <c r="T147" s="216"/>
      <c r="U147" s="216"/>
      <c r="V147" s="490"/>
      <c r="W147" s="216"/>
      <c r="AD147" s="639">
        <f t="shared" si="4"/>
        <v>2800.0000000000005</v>
      </c>
      <c r="AE147" s="74">
        <f t="shared" si="5"/>
        <v>42800</v>
      </c>
    </row>
    <row r="148" spans="1:31" s="491" customFormat="1" x14ac:dyDescent="0.35">
      <c r="A148" s="216"/>
      <c r="B148" s="216"/>
      <c r="C148" s="216"/>
      <c r="D148" s="216"/>
      <c r="E148" s="216"/>
      <c r="F148" s="79" t="s">
        <v>15045</v>
      </c>
      <c r="G148" s="216"/>
      <c r="H148" s="74">
        <v>40000</v>
      </c>
      <c r="I148" s="216"/>
      <c r="J148" s="216"/>
      <c r="K148" s="226"/>
      <c r="L148" s="79"/>
      <c r="M148" s="80"/>
      <c r="N148" s="226"/>
      <c r="O148" s="216"/>
      <c r="P148" s="226"/>
      <c r="Q148" s="216"/>
      <c r="R148" s="216"/>
      <c r="S148" s="216"/>
      <c r="T148" s="216"/>
      <c r="U148" s="216"/>
      <c r="V148" s="490"/>
      <c r="W148" s="216"/>
      <c r="AD148" s="639">
        <f t="shared" si="4"/>
        <v>2800.0000000000005</v>
      </c>
      <c r="AE148" s="74">
        <f t="shared" si="5"/>
        <v>42800</v>
      </c>
    </row>
    <row r="149" spans="1:31" s="491" customFormat="1" x14ac:dyDescent="0.35">
      <c r="A149" s="216"/>
      <c r="B149" s="216"/>
      <c r="C149" s="216"/>
      <c r="D149" s="216"/>
      <c r="E149" s="216"/>
      <c r="F149" s="79" t="s">
        <v>15046</v>
      </c>
      <c r="G149" s="216"/>
      <c r="H149" s="74">
        <v>40000</v>
      </c>
      <c r="I149" s="216"/>
      <c r="J149" s="216" t="s">
        <v>2394</v>
      </c>
      <c r="K149" s="226">
        <v>2012</v>
      </c>
      <c r="L149" s="79"/>
      <c r="M149" s="80" t="s">
        <v>15047</v>
      </c>
      <c r="N149" s="226"/>
      <c r="O149" s="216"/>
      <c r="P149" s="226"/>
      <c r="Q149" s="216" t="s">
        <v>4308</v>
      </c>
      <c r="R149" s="216"/>
      <c r="S149" s="216"/>
      <c r="T149" s="216"/>
      <c r="U149" s="216"/>
      <c r="V149" s="490"/>
      <c r="W149" s="216"/>
      <c r="AD149" s="639">
        <f t="shared" si="4"/>
        <v>2800.0000000000005</v>
      </c>
      <c r="AE149" s="74">
        <f t="shared" si="5"/>
        <v>42800</v>
      </c>
    </row>
    <row r="150" spans="1:31" s="491" customFormat="1" x14ac:dyDescent="0.35">
      <c r="A150" s="216"/>
      <c r="B150" s="216"/>
      <c r="C150" s="216"/>
      <c r="D150" s="216"/>
      <c r="E150" s="216"/>
      <c r="F150" s="79" t="s">
        <v>15048</v>
      </c>
      <c r="G150" s="216"/>
      <c r="H150" s="74">
        <v>40000</v>
      </c>
      <c r="I150" s="216"/>
      <c r="J150" s="216" t="s">
        <v>2394</v>
      </c>
      <c r="K150" s="226">
        <v>2012</v>
      </c>
      <c r="L150" s="79"/>
      <c r="M150" s="80" t="s">
        <v>14928</v>
      </c>
      <c r="N150" s="226"/>
      <c r="O150" s="216"/>
      <c r="P150" s="226"/>
      <c r="Q150" s="216" t="s">
        <v>4308</v>
      </c>
      <c r="R150" s="216"/>
      <c r="S150" s="216"/>
      <c r="T150" s="216"/>
      <c r="U150" s="216"/>
      <c r="V150" s="490"/>
      <c r="W150" s="216"/>
      <c r="AD150" s="639">
        <f t="shared" si="4"/>
        <v>2800.0000000000005</v>
      </c>
      <c r="AE150" s="74">
        <f t="shared" si="5"/>
        <v>42800</v>
      </c>
    </row>
    <row r="151" spans="1:31" s="491" customFormat="1" x14ac:dyDescent="0.35">
      <c r="A151" s="216"/>
      <c r="B151" s="216"/>
      <c r="C151" s="216"/>
      <c r="D151" s="216"/>
      <c r="E151" s="216"/>
      <c r="F151" s="79" t="s">
        <v>15049</v>
      </c>
      <c r="G151" s="216"/>
      <c r="H151" s="74">
        <v>40000</v>
      </c>
      <c r="I151" s="216"/>
      <c r="J151" s="216"/>
      <c r="K151" s="226"/>
      <c r="L151" s="79"/>
      <c r="M151" s="80"/>
      <c r="N151" s="226"/>
      <c r="O151" s="216"/>
      <c r="P151" s="226"/>
      <c r="Q151" s="216"/>
      <c r="R151" s="216"/>
      <c r="S151" s="216"/>
      <c r="T151" s="216"/>
      <c r="U151" s="216"/>
      <c r="V151" s="490"/>
      <c r="W151" s="216"/>
      <c r="AD151" s="639">
        <f t="shared" si="4"/>
        <v>2800.0000000000005</v>
      </c>
      <c r="AE151" s="74">
        <f t="shared" si="5"/>
        <v>42800</v>
      </c>
    </row>
    <row r="152" spans="1:31" s="102" customFormat="1" x14ac:dyDescent="0.35">
      <c r="A152" s="69"/>
      <c r="B152" s="69"/>
      <c r="C152" s="69"/>
      <c r="D152" s="69"/>
      <c r="E152" s="69"/>
      <c r="F152" s="79" t="s">
        <v>15029</v>
      </c>
      <c r="G152" s="69"/>
      <c r="H152" s="74">
        <v>40000</v>
      </c>
      <c r="I152" s="69"/>
      <c r="J152" s="69" t="s">
        <v>2394</v>
      </c>
      <c r="K152" s="75">
        <v>2012</v>
      </c>
      <c r="L152" s="79"/>
      <c r="M152" s="80" t="s">
        <v>15030</v>
      </c>
      <c r="N152" s="75"/>
      <c r="O152" s="69"/>
      <c r="P152" s="75"/>
      <c r="Q152" s="69" t="s">
        <v>4308</v>
      </c>
      <c r="R152" s="69"/>
      <c r="S152" s="69"/>
      <c r="T152" s="69"/>
      <c r="U152" s="69"/>
      <c r="V152" s="116"/>
      <c r="W152" s="69"/>
      <c r="AD152" s="639">
        <f t="shared" si="4"/>
        <v>2800.0000000000005</v>
      </c>
      <c r="AE152" s="74">
        <f t="shared" si="5"/>
        <v>42800</v>
      </c>
    </row>
    <row r="153" spans="1:31" s="102" customFormat="1" x14ac:dyDescent="0.35">
      <c r="A153" s="69"/>
      <c r="B153" s="69"/>
      <c r="C153" s="69"/>
      <c r="D153" s="69"/>
      <c r="E153" s="69"/>
      <c r="F153" s="79" t="s">
        <v>15031</v>
      </c>
      <c r="G153" s="69"/>
      <c r="H153" s="74">
        <v>40000</v>
      </c>
      <c r="I153" s="69"/>
      <c r="J153" s="69" t="s">
        <v>2394</v>
      </c>
      <c r="K153" s="75">
        <v>2012</v>
      </c>
      <c r="L153" s="79"/>
      <c r="M153" s="80" t="s">
        <v>15030</v>
      </c>
      <c r="N153" s="75"/>
      <c r="O153" s="69"/>
      <c r="P153" s="75"/>
      <c r="Q153" s="69" t="s">
        <v>4308</v>
      </c>
      <c r="R153" s="69"/>
      <c r="S153" s="69"/>
      <c r="T153" s="69"/>
      <c r="U153" s="69"/>
      <c r="V153" s="116"/>
      <c r="W153" s="69"/>
      <c r="AD153" s="639">
        <f t="shared" si="4"/>
        <v>2800.0000000000005</v>
      </c>
      <c r="AE153" s="74">
        <f t="shared" si="5"/>
        <v>42800</v>
      </c>
    </row>
    <row r="154" spans="1:31" s="102" customFormat="1" x14ac:dyDescent="0.35">
      <c r="A154" s="69"/>
      <c r="B154" s="69"/>
      <c r="C154" s="69"/>
      <c r="D154" s="69"/>
      <c r="E154" s="69"/>
      <c r="F154" s="79" t="s">
        <v>15032</v>
      </c>
      <c r="G154" s="69"/>
      <c r="H154" s="74">
        <v>40000</v>
      </c>
      <c r="I154" s="69"/>
      <c r="J154" s="69" t="s">
        <v>933</v>
      </c>
      <c r="K154" s="75" t="s">
        <v>1063</v>
      </c>
      <c r="L154" s="102" t="s">
        <v>1063</v>
      </c>
      <c r="M154" s="79" t="s">
        <v>1063</v>
      </c>
      <c r="N154" s="75"/>
      <c r="O154" s="69"/>
      <c r="P154" s="75" t="s">
        <v>967</v>
      </c>
      <c r="Q154" s="69" t="s">
        <v>4308</v>
      </c>
      <c r="R154" s="69"/>
      <c r="S154" s="69"/>
      <c r="T154" s="69"/>
      <c r="U154" s="69"/>
      <c r="V154" s="116"/>
      <c r="W154" s="69"/>
      <c r="AD154" s="639">
        <f t="shared" si="4"/>
        <v>2800.0000000000005</v>
      </c>
      <c r="AE154" s="74">
        <f t="shared" si="5"/>
        <v>42800</v>
      </c>
    </row>
    <row r="155" spans="1:31" s="102" customFormat="1" x14ac:dyDescent="0.35">
      <c r="A155" s="69"/>
      <c r="B155" s="69"/>
      <c r="C155" s="69"/>
      <c r="D155" s="69"/>
      <c r="E155" s="69" t="s">
        <v>790</v>
      </c>
      <c r="F155" s="79" t="s">
        <v>15033</v>
      </c>
      <c r="G155" s="69"/>
      <c r="H155" s="74">
        <v>40000</v>
      </c>
      <c r="I155" s="69"/>
      <c r="J155" s="69" t="s">
        <v>1562</v>
      </c>
      <c r="K155" s="75">
        <v>2013</v>
      </c>
      <c r="L155" s="79" t="s">
        <v>14933</v>
      </c>
      <c r="M155" s="80" t="s">
        <v>15034</v>
      </c>
      <c r="N155" s="75"/>
      <c r="O155" s="69"/>
      <c r="P155" s="75" t="s">
        <v>967</v>
      </c>
      <c r="Q155" s="69" t="s">
        <v>4308</v>
      </c>
      <c r="R155" s="69"/>
      <c r="S155" s="69"/>
      <c r="T155" s="69"/>
      <c r="U155" s="69"/>
      <c r="V155" s="116"/>
      <c r="W155" s="69"/>
      <c r="AD155" s="639">
        <f t="shared" si="4"/>
        <v>2800.0000000000005</v>
      </c>
      <c r="AE155" s="74">
        <f t="shared" si="5"/>
        <v>42800</v>
      </c>
    </row>
    <row r="156" spans="1:31" s="102" customFormat="1" x14ac:dyDescent="0.35">
      <c r="A156" s="69"/>
      <c r="B156" s="69"/>
      <c r="C156" s="69"/>
      <c r="D156" s="69"/>
      <c r="E156" s="69"/>
      <c r="F156" s="79" t="s">
        <v>15035</v>
      </c>
      <c r="G156" s="69"/>
      <c r="H156" s="74">
        <v>40000</v>
      </c>
      <c r="I156" s="69"/>
      <c r="J156" s="69" t="s">
        <v>933</v>
      </c>
      <c r="K156" s="69" t="s">
        <v>1063</v>
      </c>
      <c r="L156" s="69" t="s">
        <v>1063</v>
      </c>
      <c r="M156" s="69" t="s">
        <v>1063</v>
      </c>
      <c r="N156" s="75"/>
      <c r="O156" s="69"/>
      <c r="P156" s="69" t="s">
        <v>1063</v>
      </c>
      <c r="Q156" s="69" t="s">
        <v>1063</v>
      </c>
      <c r="R156" s="69"/>
      <c r="S156" s="69"/>
      <c r="T156" s="69"/>
      <c r="U156" s="69"/>
      <c r="V156" s="116"/>
      <c r="W156" s="69"/>
      <c r="AD156" s="639">
        <f t="shared" si="4"/>
        <v>2800.0000000000005</v>
      </c>
      <c r="AE156" s="74">
        <f t="shared" si="5"/>
        <v>42800</v>
      </c>
    </row>
    <row r="157" spans="1:31" s="102" customFormat="1" x14ac:dyDescent="0.35">
      <c r="A157" s="69"/>
      <c r="B157" s="69"/>
      <c r="C157" s="69"/>
      <c r="D157" s="69"/>
      <c r="E157" s="69"/>
      <c r="F157" s="79" t="s">
        <v>15036</v>
      </c>
      <c r="G157" s="69"/>
      <c r="H157" s="74">
        <v>40000</v>
      </c>
      <c r="I157" s="69"/>
      <c r="J157" s="69" t="s">
        <v>2394</v>
      </c>
      <c r="K157" s="75">
        <v>2012</v>
      </c>
      <c r="L157" s="79"/>
      <c r="M157" s="80" t="s">
        <v>15037</v>
      </c>
      <c r="N157" s="75"/>
      <c r="O157" s="69"/>
      <c r="P157" s="75"/>
      <c r="Q157" s="69" t="s">
        <v>4308</v>
      </c>
      <c r="R157" s="69"/>
      <c r="S157" s="69"/>
      <c r="T157" s="69"/>
      <c r="U157" s="69"/>
      <c r="V157" s="116"/>
      <c r="W157" s="69"/>
      <c r="AD157" s="639">
        <f t="shared" si="4"/>
        <v>2800.0000000000005</v>
      </c>
      <c r="AE157" s="74">
        <f t="shared" si="5"/>
        <v>42800</v>
      </c>
    </row>
    <row r="158" spans="1:31" s="102" customFormat="1" x14ac:dyDescent="0.35">
      <c r="A158" s="69"/>
      <c r="B158" s="69"/>
      <c r="C158" s="69"/>
      <c r="D158" s="69"/>
      <c r="E158" s="69"/>
      <c r="F158" s="79" t="s">
        <v>15038</v>
      </c>
      <c r="G158" s="69"/>
      <c r="H158" s="74">
        <v>40000</v>
      </c>
      <c r="I158" s="69"/>
      <c r="J158" s="69" t="s">
        <v>1063</v>
      </c>
      <c r="K158" s="69" t="s">
        <v>1063</v>
      </c>
      <c r="L158" s="69" t="s">
        <v>1063</v>
      </c>
      <c r="M158" s="69" t="s">
        <v>1063</v>
      </c>
      <c r="N158" s="75"/>
      <c r="O158" s="69"/>
      <c r="P158" s="69" t="s">
        <v>1063</v>
      </c>
      <c r="Q158" s="69" t="s">
        <v>1063</v>
      </c>
      <c r="R158" s="69"/>
      <c r="S158" s="69"/>
      <c r="T158" s="69"/>
      <c r="U158" s="69"/>
      <c r="V158" s="116"/>
      <c r="W158" s="69"/>
      <c r="AD158" s="639">
        <f t="shared" si="4"/>
        <v>2800.0000000000005</v>
      </c>
      <c r="AE158" s="74">
        <f t="shared" si="5"/>
        <v>42800</v>
      </c>
    </row>
    <row r="159" spans="1:31" s="102" customFormat="1" x14ac:dyDescent="0.35">
      <c r="A159" s="69"/>
      <c r="B159" s="69"/>
      <c r="C159" s="69"/>
      <c r="D159" s="69"/>
      <c r="E159" s="69"/>
      <c r="F159" s="79" t="s">
        <v>15039</v>
      </c>
      <c r="G159" s="69"/>
      <c r="H159" s="74">
        <v>40000</v>
      </c>
      <c r="I159" s="69"/>
      <c r="J159" s="69" t="s">
        <v>933</v>
      </c>
      <c r="K159" s="69" t="s">
        <v>1063</v>
      </c>
      <c r="L159" s="69" t="s">
        <v>1063</v>
      </c>
      <c r="M159" s="69" t="s">
        <v>1063</v>
      </c>
      <c r="N159" s="75"/>
      <c r="O159" s="69"/>
      <c r="P159" s="69" t="s">
        <v>1063</v>
      </c>
      <c r="Q159" s="69" t="s">
        <v>1063</v>
      </c>
      <c r="R159" s="69"/>
      <c r="S159" s="69"/>
      <c r="T159" s="69"/>
      <c r="U159" s="69"/>
      <c r="V159" s="116"/>
      <c r="W159" s="69"/>
      <c r="AD159" s="639">
        <f t="shared" si="4"/>
        <v>2800.0000000000005</v>
      </c>
      <c r="AE159" s="74">
        <f t="shared" si="5"/>
        <v>42800</v>
      </c>
    </row>
    <row r="160" spans="1:31" s="102" customFormat="1" x14ac:dyDescent="0.35">
      <c r="A160" s="69"/>
      <c r="B160" s="69"/>
      <c r="C160" s="69"/>
      <c r="D160" s="69"/>
      <c r="E160" s="69"/>
      <c r="F160" s="79" t="s">
        <v>15040</v>
      </c>
      <c r="G160" s="69"/>
      <c r="H160" s="74">
        <v>40000</v>
      </c>
      <c r="I160" s="69"/>
      <c r="J160" s="69" t="s">
        <v>933</v>
      </c>
      <c r="K160" s="69" t="s">
        <v>1063</v>
      </c>
      <c r="L160" s="69" t="s">
        <v>1063</v>
      </c>
      <c r="M160" s="69" t="s">
        <v>1063</v>
      </c>
      <c r="N160" s="75"/>
      <c r="O160" s="69"/>
      <c r="P160" s="75"/>
      <c r="Q160" s="69"/>
      <c r="R160" s="69"/>
      <c r="S160" s="69"/>
      <c r="T160" s="69"/>
      <c r="U160" s="69"/>
      <c r="V160" s="116"/>
      <c r="W160" s="69"/>
      <c r="AD160" s="639">
        <f t="shared" si="4"/>
        <v>2800.0000000000005</v>
      </c>
      <c r="AE160" s="74">
        <f t="shared" si="5"/>
        <v>42800</v>
      </c>
    </row>
    <row r="161" spans="1:31" s="102" customFormat="1" x14ac:dyDescent="0.35">
      <c r="A161" s="69"/>
      <c r="B161" s="69"/>
      <c r="C161" s="69"/>
      <c r="D161" s="69"/>
      <c r="E161" s="69"/>
      <c r="F161" s="79" t="s">
        <v>15041</v>
      </c>
      <c r="G161" s="69"/>
      <c r="H161" s="74">
        <v>40000</v>
      </c>
      <c r="I161" s="69"/>
      <c r="J161" s="69" t="s">
        <v>2394</v>
      </c>
      <c r="K161" s="75">
        <v>2012</v>
      </c>
      <c r="L161" s="79"/>
      <c r="M161" s="80" t="s">
        <v>15042</v>
      </c>
      <c r="N161" s="75"/>
      <c r="O161" s="69"/>
      <c r="P161" s="75"/>
      <c r="Q161" s="69"/>
      <c r="R161" s="69"/>
      <c r="S161" s="69"/>
      <c r="T161" s="69"/>
      <c r="U161" s="69"/>
      <c r="V161" s="116"/>
      <c r="W161" s="69"/>
      <c r="AD161" s="639">
        <f t="shared" si="4"/>
        <v>2800.0000000000005</v>
      </c>
      <c r="AE161" s="74">
        <f t="shared" si="5"/>
        <v>42800</v>
      </c>
    </row>
    <row r="162" spans="1:31" s="491" customFormat="1" x14ac:dyDescent="0.35">
      <c r="A162" s="216"/>
      <c r="B162" s="216"/>
      <c r="C162" s="216"/>
      <c r="D162" s="216"/>
      <c r="E162" s="216"/>
      <c r="F162" s="79" t="s">
        <v>15043</v>
      </c>
      <c r="G162" s="216"/>
      <c r="H162" s="74">
        <v>40000</v>
      </c>
      <c r="I162" s="216"/>
      <c r="J162" s="216" t="s">
        <v>1562</v>
      </c>
      <c r="K162" s="216">
        <v>2013</v>
      </c>
      <c r="L162" s="216" t="s">
        <v>14944</v>
      </c>
      <c r="M162" s="216" t="s">
        <v>15044</v>
      </c>
      <c r="N162" s="226"/>
      <c r="O162" s="216"/>
      <c r="P162" s="226" t="s">
        <v>967</v>
      </c>
      <c r="Q162" s="216" t="s">
        <v>4308</v>
      </c>
      <c r="R162" s="216"/>
      <c r="S162" s="216"/>
      <c r="T162" s="216"/>
      <c r="U162" s="216"/>
      <c r="V162" s="490"/>
      <c r="W162" s="216"/>
      <c r="AD162" s="639">
        <f t="shared" si="4"/>
        <v>2800.0000000000005</v>
      </c>
      <c r="AE162" s="74">
        <f t="shared" si="5"/>
        <v>42800</v>
      </c>
    </row>
    <row r="163" spans="1:31" s="491" customFormat="1" x14ac:dyDescent="0.35">
      <c r="A163" s="216"/>
      <c r="B163" s="216"/>
      <c r="C163" s="216"/>
      <c r="D163" s="216"/>
      <c r="E163" s="216"/>
      <c r="F163" s="79" t="s">
        <v>15045</v>
      </c>
      <c r="G163" s="216"/>
      <c r="H163" s="74">
        <v>40000</v>
      </c>
      <c r="I163" s="216"/>
      <c r="J163" s="216"/>
      <c r="K163" s="226"/>
      <c r="L163" s="79"/>
      <c r="M163" s="80"/>
      <c r="N163" s="226"/>
      <c r="O163" s="216"/>
      <c r="P163" s="226"/>
      <c r="Q163" s="216"/>
      <c r="R163" s="216"/>
      <c r="S163" s="216"/>
      <c r="T163" s="216"/>
      <c r="U163" s="216"/>
      <c r="V163" s="490"/>
      <c r="W163" s="216"/>
      <c r="AD163" s="639">
        <f t="shared" si="4"/>
        <v>2800.0000000000005</v>
      </c>
      <c r="AE163" s="74">
        <f t="shared" si="5"/>
        <v>42800</v>
      </c>
    </row>
    <row r="164" spans="1:31" s="491" customFormat="1" x14ac:dyDescent="0.35">
      <c r="A164" s="216"/>
      <c r="B164" s="216"/>
      <c r="C164" s="216"/>
      <c r="D164" s="216"/>
      <c r="E164" s="216"/>
      <c r="F164" s="79" t="s">
        <v>15046</v>
      </c>
      <c r="G164" s="216"/>
      <c r="H164" s="74">
        <v>40000</v>
      </c>
      <c r="I164" s="216"/>
      <c r="J164" s="216" t="s">
        <v>2394</v>
      </c>
      <c r="K164" s="226">
        <v>2012</v>
      </c>
      <c r="L164" s="79"/>
      <c r="M164" s="80" t="s">
        <v>15047</v>
      </c>
      <c r="N164" s="226"/>
      <c r="O164" s="216"/>
      <c r="P164" s="226"/>
      <c r="Q164" s="216" t="s">
        <v>4308</v>
      </c>
      <c r="R164" s="216"/>
      <c r="S164" s="216"/>
      <c r="T164" s="216"/>
      <c r="U164" s="216"/>
      <c r="V164" s="490"/>
      <c r="W164" s="216"/>
      <c r="AD164" s="639">
        <f t="shared" si="4"/>
        <v>2800.0000000000005</v>
      </c>
      <c r="AE164" s="74">
        <f t="shared" si="5"/>
        <v>42800</v>
      </c>
    </row>
    <row r="165" spans="1:31" s="491" customFormat="1" x14ac:dyDescent="0.35">
      <c r="A165" s="216"/>
      <c r="B165" s="216"/>
      <c r="C165" s="216"/>
      <c r="D165" s="216"/>
      <c r="E165" s="216"/>
      <c r="F165" s="79" t="s">
        <v>15048</v>
      </c>
      <c r="G165" s="216"/>
      <c r="H165" s="74">
        <v>40000</v>
      </c>
      <c r="I165" s="216"/>
      <c r="J165" s="216" t="s">
        <v>2394</v>
      </c>
      <c r="K165" s="226">
        <v>2012</v>
      </c>
      <c r="L165" s="79"/>
      <c r="M165" s="80" t="s">
        <v>14928</v>
      </c>
      <c r="N165" s="226"/>
      <c r="O165" s="216"/>
      <c r="P165" s="226"/>
      <c r="Q165" s="216" t="s">
        <v>4308</v>
      </c>
      <c r="R165" s="216"/>
      <c r="S165" s="216"/>
      <c r="T165" s="216"/>
      <c r="U165" s="216"/>
      <c r="V165" s="490"/>
      <c r="W165" s="216"/>
      <c r="AD165" s="639">
        <f t="shared" si="4"/>
        <v>2800.0000000000005</v>
      </c>
      <c r="AE165" s="74">
        <f t="shared" si="5"/>
        <v>42800</v>
      </c>
    </row>
    <row r="166" spans="1:31" s="491" customFormat="1" x14ac:dyDescent="0.35">
      <c r="A166" s="492"/>
      <c r="B166" s="492"/>
      <c r="C166" s="492"/>
      <c r="D166" s="492"/>
      <c r="E166" s="492"/>
      <c r="F166" s="493" t="s">
        <v>15049</v>
      </c>
      <c r="G166" s="492"/>
      <c r="H166" s="74">
        <v>40000</v>
      </c>
      <c r="I166" s="492"/>
      <c r="J166" s="492"/>
      <c r="K166" s="494"/>
      <c r="L166" s="493"/>
      <c r="M166" s="495"/>
      <c r="N166" s="494"/>
      <c r="O166" s="492"/>
      <c r="P166" s="494"/>
      <c r="Q166" s="492"/>
      <c r="R166" s="492"/>
      <c r="S166" s="492"/>
      <c r="T166" s="492"/>
      <c r="U166" s="492"/>
      <c r="V166" s="496"/>
      <c r="W166" s="492"/>
      <c r="AD166" s="639">
        <f t="shared" si="4"/>
        <v>2800.0000000000005</v>
      </c>
      <c r="AE166" s="74">
        <f t="shared" si="5"/>
        <v>42800</v>
      </c>
    </row>
    <row r="167" spans="1:31" s="102" customFormat="1" x14ac:dyDescent="0.35">
      <c r="A167" s="69"/>
      <c r="B167" s="69"/>
      <c r="C167" s="69"/>
      <c r="D167" s="69"/>
      <c r="E167" s="69"/>
      <c r="F167" s="79" t="s">
        <v>15050</v>
      </c>
      <c r="G167" s="69"/>
      <c r="H167" s="74">
        <v>40000</v>
      </c>
      <c r="I167" s="69"/>
      <c r="J167" s="69" t="s">
        <v>933</v>
      </c>
      <c r="K167" s="75" t="s">
        <v>1063</v>
      </c>
      <c r="L167" s="102" t="s">
        <v>1063</v>
      </c>
      <c r="M167" s="79" t="s">
        <v>1063</v>
      </c>
      <c r="N167" s="75"/>
      <c r="O167" s="69"/>
      <c r="P167" s="75" t="s">
        <v>967</v>
      </c>
      <c r="Q167" s="69" t="s">
        <v>4308</v>
      </c>
      <c r="R167" s="69"/>
      <c r="S167" s="69"/>
      <c r="T167" s="69"/>
      <c r="U167" s="69"/>
      <c r="V167" s="116"/>
      <c r="W167" s="69"/>
      <c r="AD167" s="639">
        <f t="shared" si="4"/>
        <v>2800.0000000000005</v>
      </c>
      <c r="AE167" s="74">
        <f t="shared" si="5"/>
        <v>42800</v>
      </c>
    </row>
    <row r="168" spans="1:31" s="102" customFormat="1" x14ac:dyDescent="0.35">
      <c r="A168" s="69"/>
      <c r="B168" s="69"/>
      <c r="C168" s="69"/>
      <c r="D168" s="69"/>
      <c r="E168" s="69" t="s">
        <v>790</v>
      </c>
      <c r="F168" s="79" t="s">
        <v>15051</v>
      </c>
      <c r="G168" s="69"/>
      <c r="H168" s="74">
        <v>40000</v>
      </c>
      <c r="I168" s="69"/>
      <c r="J168" s="69" t="s">
        <v>1562</v>
      </c>
      <c r="K168" s="75">
        <v>2013</v>
      </c>
      <c r="L168" s="79" t="s">
        <v>14933</v>
      </c>
      <c r="M168" s="80" t="s">
        <v>15052</v>
      </c>
      <c r="N168" s="75"/>
      <c r="O168" s="69"/>
      <c r="P168" s="75" t="s">
        <v>967</v>
      </c>
      <c r="Q168" s="69" t="s">
        <v>4308</v>
      </c>
      <c r="R168" s="69"/>
      <c r="S168" s="69"/>
      <c r="T168" s="69"/>
      <c r="U168" s="69"/>
      <c r="V168" s="116"/>
      <c r="W168" s="69"/>
      <c r="AD168" s="639">
        <f t="shared" si="4"/>
        <v>2800.0000000000005</v>
      </c>
      <c r="AE168" s="74">
        <f t="shared" si="5"/>
        <v>42800</v>
      </c>
    </row>
    <row r="169" spans="1:31" s="102" customFormat="1" x14ac:dyDescent="0.35">
      <c r="A169" s="69"/>
      <c r="B169" s="69"/>
      <c r="C169" s="69"/>
      <c r="D169" s="69"/>
      <c r="E169" s="69"/>
      <c r="F169" s="79" t="s">
        <v>15053</v>
      </c>
      <c r="G169" s="69"/>
      <c r="H169" s="74">
        <v>40000</v>
      </c>
      <c r="I169" s="69"/>
      <c r="J169" s="69" t="s">
        <v>933</v>
      </c>
      <c r="K169" s="69" t="s">
        <v>1063</v>
      </c>
      <c r="L169" s="69" t="s">
        <v>1063</v>
      </c>
      <c r="M169" s="69" t="s">
        <v>1063</v>
      </c>
      <c r="N169" s="75"/>
      <c r="O169" s="69"/>
      <c r="P169" s="69" t="s">
        <v>1063</v>
      </c>
      <c r="Q169" s="69" t="s">
        <v>1063</v>
      </c>
      <c r="R169" s="69"/>
      <c r="S169" s="69"/>
      <c r="T169" s="69"/>
      <c r="U169" s="69"/>
      <c r="V169" s="116"/>
      <c r="W169" s="69"/>
      <c r="AD169" s="639">
        <f t="shared" si="4"/>
        <v>2800.0000000000005</v>
      </c>
      <c r="AE169" s="74">
        <f t="shared" si="5"/>
        <v>42800</v>
      </c>
    </row>
    <row r="170" spans="1:31" s="102" customFormat="1" x14ac:dyDescent="0.35">
      <c r="A170" s="69"/>
      <c r="B170" s="69"/>
      <c r="C170" s="69"/>
      <c r="D170" s="69"/>
      <c r="E170" s="69"/>
      <c r="F170" s="79" t="s">
        <v>15054</v>
      </c>
      <c r="G170" s="69"/>
      <c r="H170" s="74">
        <v>40000</v>
      </c>
      <c r="I170" s="69"/>
      <c r="J170" s="69" t="s">
        <v>2394</v>
      </c>
      <c r="K170" s="75">
        <v>2012</v>
      </c>
      <c r="L170" s="79"/>
      <c r="M170" s="80" t="s">
        <v>15055</v>
      </c>
      <c r="N170" s="75"/>
      <c r="O170" s="69"/>
      <c r="P170" s="75"/>
      <c r="Q170" s="69" t="s">
        <v>4308</v>
      </c>
      <c r="R170" s="69"/>
      <c r="S170" s="69"/>
      <c r="T170" s="69"/>
      <c r="U170" s="69"/>
      <c r="V170" s="116"/>
      <c r="W170" s="69"/>
      <c r="AD170" s="639">
        <f t="shared" si="4"/>
        <v>2800.0000000000005</v>
      </c>
      <c r="AE170" s="74">
        <f t="shared" si="5"/>
        <v>42800</v>
      </c>
    </row>
    <row r="171" spans="1:31" s="102" customFormat="1" x14ac:dyDescent="0.35">
      <c r="A171" s="69"/>
      <c r="B171" s="69"/>
      <c r="C171" s="69"/>
      <c r="D171" s="69"/>
      <c r="E171" s="69"/>
      <c r="F171" s="79" t="s">
        <v>15056</v>
      </c>
      <c r="G171" s="69"/>
      <c r="H171" s="74">
        <v>40000</v>
      </c>
      <c r="I171" s="69"/>
      <c r="J171" s="69" t="s">
        <v>933</v>
      </c>
      <c r="K171" s="69" t="s">
        <v>1063</v>
      </c>
      <c r="L171" s="69" t="s">
        <v>1063</v>
      </c>
      <c r="M171" s="69" t="s">
        <v>1063</v>
      </c>
      <c r="N171" s="75"/>
      <c r="O171" s="69"/>
      <c r="P171" s="69" t="s">
        <v>1063</v>
      </c>
      <c r="Q171" s="69" t="s">
        <v>1063</v>
      </c>
      <c r="R171" s="69"/>
      <c r="S171" s="69"/>
      <c r="T171" s="69"/>
      <c r="U171" s="69"/>
      <c r="V171" s="116"/>
      <c r="W171" s="69"/>
      <c r="AD171" s="639">
        <f t="shared" si="4"/>
        <v>2800.0000000000005</v>
      </c>
      <c r="AE171" s="74">
        <f t="shared" si="5"/>
        <v>42800</v>
      </c>
    </row>
    <row r="172" spans="1:31" s="491" customFormat="1" x14ac:dyDescent="0.35">
      <c r="A172" s="216"/>
      <c r="B172" s="216"/>
      <c r="C172" s="216"/>
      <c r="D172" s="216"/>
      <c r="E172" s="216"/>
      <c r="F172" s="79" t="s">
        <v>15057</v>
      </c>
      <c r="G172" s="216"/>
      <c r="H172" s="74">
        <v>40000</v>
      </c>
      <c r="I172" s="216"/>
      <c r="J172" s="216" t="s">
        <v>2394</v>
      </c>
      <c r="K172" s="226">
        <v>2012</v>
      </c>
      <c r="L172" s="79"/>
      <c r="M172" s="80" t="s">
        <v>15058</v>
      </c>
      <c r="N172" s="226"/>
      <c r="O172" s="216"/>
      <c r="P172" s="226"/>
      <c r="Q172" s="216" t="s">
        <v>4308</v>
      </c>
      <c r="R172" s="216"/>
      <c r="S172" s="216"/>
      <c r="T172" s="216"/>
      <c r="U172" s="216"/>
      <c r="V172" s="490"/>
      <c r="W172" s="216"/>
      <c r="AD172" s="639">
        <f t="shared" si="4"/>
        <v>2800.0000000000005</v>
      </c>
      <c r="AE172" s="74">
        <f t="shared" si="5"/>
        <v>42800</v>
      </c>
    </row>
    <row r="173" spans="1:31" s="102" customFormat="1" x14ac:dyDescent="0.35">
      <c r="A173" s="69"/>
      <c r="B173" s="69"/>
      <c r="C173" s="69"/>
      <c r="D173" s="69"/>
      <c r="E173" s="69"/>
      <c r="F173" s="79" t="s">
        <v>15059</v>
      </c>
      <c r="G173" s="69"/>
      <c r="H173" s="74">
        <v>40000</v>
      </c>
      <c r="I173" s="69"/>
      <c r="J173" s="69" t="s">
        <v>933</v>
      </c>
      <c r="K173" s="69" t="s">
        <v>1063</v>
      </c>
      <c r="L173" s="69" t="s">
        <v>1063</v>
      </c>
      <c r="M173" s="69" t="s">
        <v>1063</v>
      </c>
      <c r="N173" s="75"/>
      <c r="O173" s="69"/>
      <c r="P173" s="69" t="s">
        <v>1063</v>
      </c>
      <c r="Q173" s="69" t="s">
        <v>1063</v>
      </c>
      <c r="R173" s="69"/>
      <c r="S173" s="69"/>
      <c r="T173" s="69"/>
      <c r="U173" s="69"/>
      <c r="V173" s="116"/>
      <c r="W173" s="69"/>
      <c r="AD173" s="639">
        <f t="shared" si="4"/>
        <v>2800.0000000000005</v>
      </c>
      <c r="AE173" s="74">
        <f t="shared" si="5"/>
        <v>42800</v>
      </c>
    </row>
    <row r="174" spans="1:31" s="102" customFormat="1" x14ac:dyDescent="0.35">
      <c r="A174" s="69"/>
      <c r="B174" s="69"/>
      <c r="C174" s="69"/>
      <c r="D174" s="69"/>
      <c r="E174" s="69"/>
      <c r="F174" s="79" t="s">
        <v>15060</v>
      </c>
      <c r="G174" s="69"/>
      <c r="H174" s="74">
        <v>40000</v>
      </c>
      <c r="I174" s="69"/>
      <c r="J174" s="69" t="s">
        <v>933</v>
      </c>
      <c r="K174" s="69" t="s">
        <v>1063</v>
      </c>
      <c r="L174" s="69" t="s">
        <v>1063</v>
      </c>
      <c r="M174" s="69" t="s">
        <v>1063</v>
      </c>
      <c r="N174" s="75"/>
      <c r="O174" s="69"/>
      <c r="P174" s="75"/>
      <c r="Q174" s="69"/>
      <c r="R174" s="69"/>
      <c r="S174" s="69"/>
      <c r="T174" s="69"/>
      <c r="U174" s="69"/>
      <c r="V174" s="116"/>
      <c r="W174" s="69"/>
      <c r="AD174" s="639">
        <f t="shared" si="4"/>
        <v>2800.0000000000005</v>
      </c>
      <c r="AE174" s="74">
        <f t="shared" si="5"/>
        <v>42800</v>
      </c>
    </row>
    <row r="175" spans="1:31" s="102" customFormat="1" x14ac:dyDescent="0.35">
      <c r="A175" s="69"/>
      <c r="B175" s="69"/>
      <c r="C175" s="69"/>
      <c r="D175" s="69"/>
      <c r="E175" s="69"/>
      <c r="F175" s="79" t="s">
        <v>15061</v>
      </c>
      <c r="G175" s="69"/>
      <c r="H175" s="74">
        <v>40000</v>
      </c>
      <c r="I175" s="69"/>
      <c r="J175" s="69" t="s">
        <v>2394</v>
      </c>
      <c r="K175" s="75">
        <v>2012</v>
      </c>
      <c r="L175" s="79"/>
      <c r="M175" s="80" t="s">
        <v>15062</v>
      </c>
      <c r="N175" s="75"/>
      <c r="O175" s="69"/>
      <c r="P175" s="75"/>
      <c r="Q175" s="69"/>
      <c r="R175" s="69"/>
      <c r="S175" s="69"/>
      <c r="T175" s="69"/>
      <c r="U175" s="69"/>
      <c r="V175" s="116"/>
      <c r="W175" s="69"/>
      <c r="AD175" s="639">
        <f t="shared" si="4"/>
        <v>2800.0000000000005</v>
      </c>
      <c r="AE175" s="74">
        <f t="shared" si="5"/>
        <v>42800</v>
      </c>
    </row>
    <row r="176" spans="1:31" s="491" customFormat="1" x14ac:dyDescent="0.35">
      <c r="A176" s="216"/>
      <c r="B176" s="216"/>
      <c r="C176" s="216"/>
      <c r="D176" s="216"/>
      <c r="E176" s="216"/>
      <c r="F176" s="79" t="s">
        <v>15063</v>
      </c>
      <c r="G176" s="216"/>
      <c r="H176" s="74">
        <v>40000</v>
      </c>
      <c r="I176" s="216"/>
      <c r="J176" s="216" t="s">
        <v>1562</v>
      </c>
      <c r="K176" s="216">
        <v>2013</v>
      </c>
      <c r="L176" s="216" t="s">
        <v>14944</v>
      </c>
      <c r="M176" s="216" t="s">
        <v>15064</v>
      </c>
      <c r="N176" s="226"/>
      <c r="O176" s="216"/>
      <c r="P176" s="226" t="s">
        <v>967</v>
      </c>
      <c r="Q176" s="216" t="s">
        <v>4308</v>
      </c>
      <c r="R176" s="216"/>
      <c r="S176" s="216"/>
      <c r="T176" s="216"/>
      <c r="U176" s="216"/>
      <c r="V176" s="490"/>
      <c r="W176" s="216"/>
      <c r="AD176" s="639">
        <f t="shared" si="4"/>
        <v>2800.0000000000005</v>
      </c>
      <c r="AE176" s="74">
        <f t="shared" si="5"/>
        <v>42800</v>
      </c>
    </row>
    <row r="177" spans="1:31" s="491" customFormat="1" x14ac:dyDescent="0.35">
      <c r="A177" s="216"/>
      <c r="B177" s="216"/>
      <c r="C177" s="216"/>
      <c r="D177" s="216"/>
      <c r="E177" s="216"/>
      <c r="F177" s="79" t="s">
        <v>15065</v>
      </c>
      <c r="G177" s="216"/>
      <c r="H177" s="74">
        <v>40000</v>
      </c>
      <c r="I177" s="216"/>
      <c r="J177" s="216"/>
      <c r="K177" s="226"/>
      <c r="L177" s="79"/>
      <c r="M177" s="80"/>
      <c r="N177" s="226"/>
      <c r="O177" s="216"/>
      <c r="P177" s="226"/>
      <c r="Q177" s="216"/>
      <c r="R177" s="216"/>
      <c r="S177" s="216"/>
      <c r="T177" s="216"/>
      <c r="U177" s="216"/>
      <c r="V177" s="490"/>
      <c r="W177" s="216"/>
      <c r="AD177" s="639">
        <f t="shared" si="4"/>
        <v>2800.0000000000005</v>
      </c>
      <c r="AE177" s="74">
        <f t="shared" si="5"/>
        <v>42800</v>
      </c>
    </row>
    <row r="178" spans="1:31" s="491" customFormat="1" x14ac:dyDescent="0.35">
      <c r="A178" s="216"/>
      <c r="B178" s="216"/>
      <c r="C178" s="216"/>
      <c r="D178" s="216"/>
      <c r="E178" s="216"/>
      <c r="F178" s="79" t="s">
        <v>15066</v>
      </c>
      <c r="G178" s="216"/>
      <c r="H178" s="74">
        <v>40000</v>
      </c>
      <c r="I178" s="216"/>
      <c r="J178" s="216" t="s">
        <v>2394</v>
      </c>
      <c r="K178" s="226">
        <v>2012</v>
      </c>
      <c r="L178" s="79"/>
      <c r="M178" s="80" t="s">
        <v>15067</v>
      </c>
      <c r="N178" s="226"/>
      <c r="O178" s="216"/>
      <c r="P178" s="226"/>
      <c r="Q178" s="216" t="s">
        <v>4308</v>
      </c>
      <c r="R178" s="216"/>
      <c r="S178" s="216"/>
      <c r="T178" s="216"/>
      <c r="U178" s="216"/>
      <c r="V178" s="490"/>
      <c r="W178" s="216"/>
      <c r="AD178" s="639">
        <f t="shared" si="4"/>
        <v>2800.0000000000005</v>
      </c>
      <c r="AE178" s="74">
        <f t="shared" si="5"/>
        <v>42800</v>
      </c>
    </row>
    <row r="179" spans="1:31" s="491" customFormat="1" x14ac:dyDescent="0.35">
      <c r="A179" s="216"/>
      <c r="B179" s="216"/>
      <c r="C179" s="216"/>
      <c r="D179" s="216"/>
      <c r="E179" s="216"/>
      <c r="F179" s="79" t="s">
        <v>15068</v>
      </c>
      <c r="G179" s="216"/>
      <c r="H179" s="74">
        <v>40000</v>
      </c>
      <c r="I179" s="216"/>
      <c r="J179" s="216" t="s">
        <v>2394</v>
      </c>
      <c r="K179" s="226">
        <v>2012</v>
      </c>
      <c r="L179" s="79"/>
      <c r="M179" s="80" t="s">
        <v>15067</v>
      </c>
      <c r="N179" s="226"/>
      <c r="O179" s="216"/>
      <c r="P179" s="226"/>
      <c r="Q179" s="216" t="s">
        <v>4308</v>
      </c>
      <c r="R179" s="216"/>
      <c r="S179" s="216"/>
      <c r="T179" s="216"/>
      <c r="U179" s="216"/>
      <c r="V179" s="490"/>
      <c r="W179" s="216"/>
      <c r="AD179" s="639">
        <f t="shared" si="4"/>
        <v>2800.0000000000005</v>
      </c>
      <c r="AE179" s="74">
        <f t="shared" si="5"/>
        <v>42800</v>
      </c>
    </row>
    <row r="180" spans="1:31" s="491" customFormat="1" x14ac:dyDescent="0.35">
      <c r="A180" s="492"/>
      <c r="B180" s="492"/>
      <c r="C180" s="492"/>
      <c r="D180" s="492"/>
      <c r="E180" s="492"/>
      <c r="F180" s="493" t="s">
        <v>15069</v>
      </c>
      <c r="G180" s="492"/>
      <c r="H180" s="74">
        <v>40000</v>
      </c>
      <c r="I180" s="492"/>
      <c r="J180" s="492"/>
      <c r="K180" s="494"/>
      <c r="L180" s="493"/>
      <c r="M180" s="495"/>
      <c r="N180" s="494"/>
      <c r="O180" s="492"/>
      <c r="P180" s="494"/>
      <c r="Q180" s="492"/>
      <c r="R180" s="492"/>
      <c r="S180" s="492"/>
      <c r="T180" s="492"/>
      <c r="U180" s="492"/>
      <c r="V180" s="496"/>
      <c r="W180" s="492"/>
      <c r="AD180" s="639">
        <f t="shared" si="4"/>
        <v>2800.0000000000005</v>
      </c>
      <c r="AE180" s="74">
        <f t="shared" si="5"/>
        <v>42800</v>
      </c>
    </row>
    <row r="181" spans="1:31" s="491" customFormat="1" x14ac:dyDescent="0.35">
      <c r="A181" s="492"/>
      <c r="B181" s="492"/>
      <c r="C181" s="492"/>
      <c r="D181" s="492"/>
      <c r="E181" s="492"/>
      <c r="F181" s="493" t="s">
        <v>15070</v>
      </c>
      <c r="G181" s="492"/>
      <c r="H181" s="74">
        <v>40000</v>
      </c>
      <c r="I181" s="492"/>
      <c r="J181" s="492"/>
      <c r="K181" s="494"/>
      <c r="L181" s="493"/>
      <c r="M181" s="495"/>
      <c r="N181" s="494"/>
      <c r="O181" s="492"/>
      <c r="P181" s="494"/>
      <c r="Q181" s="492"/>
      <c r="R181" s="492"/>
      <c r="S181" s="492"/>
      <c r="T181" s="492"/>
      <c r="U181" s="492"/>
      <c r="V181" s="496"/>
      <c r="W181" s="492"/>
      <c r="AD181" s="639">
        <f t="shared" si="4"/>
        <v>2800.0000000000005</v>
      </c>
      <c r="AE181" s="74">
        <f t="shared" si="5"/>
        <v>42800</v>
      </c>
    </row>
    <row r="182" spans="1:31" s="491" customFormat="1" x14ac:dyDescent="0.35">
      <c r="A182" s="492"/>
      <c r="B182" s="492"/>
      <c r="C182" s="492"/>
      <c r="D182" s="492"/>
      <c r="E182" s="492"/>
      <c r="F182" s="493" t="s">
        <v>15071</v>
      </c>
      <c r="G182" s="492"/>
      <c r="H182" s="74">
        <v>40000</v>
      </c>
      <c r="I182" s="492"/>
      <c r="J182" s="492"/>
      <c r="K182" s="494"/>
      <c r="L182" s="493"/>
      <c r="M182" s="495"/>
      <c r="N182" s="494"/>
      <c r="O182" s="492"/>
      <c r="P182" s="494"/>
      <c r="Q182" s="492"/>
      <c r="R182" s="492"/>
      <c r="S182" s="492"/>
      <c r="T182" s="492"/>
      <c r="U182" s="492"/>
      <c r="V182" s="496"/>
      <c r="W182" s="492"/>
      <c r="AD182" s="639">
        <f t="shared" si="4"/>
        <v>2800.0000000000005</v>
      </c>
      <c r="AE182" s="74">
        <f t="shared" si="5"/>
        <v>42800</v>
      </c>
    </row>
    <row r="183" spans="1:31" s="491" customFormat="1" x14ac:dyDescent="0.35">
      <c r="A183" s="492"/>
      <c r="B183" s="492"/>
      <c r="C183" s="492"/>
      <c r="D183" s="492"/>
      <c r="E183" s="492"/>
      <c r="F183" s="493" t="s">
        <v>15072</v>
      </c>
      <c r="G183" s="492"/>
      <c r="H183" s="74">
        <v>40000</v>
      </c>
      <c r="I183" s="492"/>
      <c r="J183" s="492"/>
      <c r="K183" s="494"/>
      <c r="L183" s="493"/>
      <c r="M183" s="495"/>
      <c r="N183" s="494"/>
      <c r="O183" s="492"/>
      <c r="P183" s="494"/>
      <c r="Q183" s="492"/>
      <c r="R183" s="492"/>
      <c r="S183" s="492"/>
      <c r="T183" s="492"/>
      <c r="U183" s="492"/>
      <c r="V183" s="496"/>
      <c r="W183" s="492"/>
      <c r="AD183" s="639">
        <f t="shared" si="4"/>
        <v>2800.0000000000005</v>
      </c>
      <c r="AE183" s="74">
        <f t="shared" si="5"/>
        <v>42800</v>
      </c>
    </row>
    <row r="184" spans="1:31" s="491" customFormat="1" x14ac:dyDescent="0.35">
      <c r="A184" s="492"/>
      <c r="B184" s="492"/>
      <c r="C184" s="492"/>
      <c r="D184" s="492"/>
      <c r="E184" s="492"/>
      <c r="F184" s="493" t="s">
        <v>15073</v>
      </c>
      <c r="G184" s="492"/>
      <c r="H184" s="74">
        <v>40000</v>
      </c>
      <c r="I184" s="492"/>
      <c r="J184" s="492"/>
      <c r="K184" s="494"/>
      <c r="L184" s="493"/>
      <c r="M184" s="495"/>
      <c r="N184" s="494"/>
      <c r="O184" s="492"/>
      <c r="P184" s="494"/>
      <c r="Q184" s="492"/>
      <c r="R184" s="492"/>
      <c r="S184" s="492"/>
      <c r="T184" s="492"/>
      <c r="U184" s="492"/>
      <c r="V184" s="496"/>
      <c r="W184" s="492"/>
      <c r="AD184" s="639">
        <f t="shared" si="4"/>
        <v>2800.0000000000005</v>
      </c>
      <c r="AE184" s="74">
        <f t="shared" si="5"/>
        <v>42800</v>
      </c>
    </row>
    <row r="185" spans="1:31" s="491" customFormat="1" x14ac:dyDescent="0.35">
      <c r="A185" s="492"/>
      <c r="B185" s="492"/>
      <c r="C185" s="492"/>
      <c r="D185" s="492"/>
      <c r="E185" s="492"/>
      <c r="F185" s="493"/>
      <c r="G185" s="492"/>
      <c r="H185" s="497"/>
      <c r="I185" s="492"/>
      <c r="J185" s="492"/>
      <c r="K185" s="494"/>
      <c r="L185" s="493"/>
      <c r="M185" s="495"/>
      <c r="N185" s="494"/>
      <c r="O185" s="492"/>
      <c r="P185" s="494"/>
      <c r="Q185" s="492"/>
      <c r="R185" s="492"/>
      <c r="S185" s="492"/>
      <c r="T185" s="492"/>
      <c r="U185" s="492"/>
      <c r="V185" s="496"/>
      <c r="W185" s="492"/>
      <c r="AD185" s="639">
        <f t="shared" si="4"/>
        <v>0</v>
      </c>
      <c r="AE185" s="497">
        <f t="shared" si="5"/>
        <v>0</v>
      </c>
    </row>
    <row r="186" spans="1:31" s="64" customFormat="1" x14ac:dyDescent="0.35">
      <c r="F186" s="66" t="s">
        <v>15074</v>
      </c>
      <c r="H186" s="67"/>
      <c r="K186" s="68"/>
      <c r="L186" s="97"/>
      <c r="M186" s="127"/>
      <c r="N186" s="68"/>
      <c r="P186" s="68"/>
      <c r="AC186" s="115"/>
      <c r="AD186" s="639">
        <f t="shared" si="4"/>
        <v>0</v>
      </c>
      <c r="AE186" s="67">
        <f t="shared" si="5"/>
        <v>0</v>
      </c>
    </row>
    <row r="187" spans="1:31" s="102" customFormat="1" x14ac:dyDescent="0.35">
      <c r="A187" s="83"/>
      <c r="B187" s="83"/>
      <c r="C187" s="83"/>
      <c r="D187" s="83"/>
      <c r="E187" s="83"/>
      <c r="F187" s="448" t="s">
        <v>15075</v>
      </c>
      <c r="G187" s="83"/>
      <c r="H187" s="274">
        <v>36000</v>
      </c>
      <c r="I187" s="83"/>
      <c r="J187" s="83"/>
      <c r="K187" s="498"/>
      <c r="L187" s="448"/>
      <c r="M187" s="499"/>
      <c r="N187" s="498"/>
      <c r="O187" s="83"/>
      <c r="P187" s="498"/>
      <c r="Q187" s="83"/>
      <c r="R187" s="83"/>
      <c r="S187" s="83"/>
      <c r="T187" s="83"/>
      <c r="U187" s="83"/>
      <c r="V187" s="275"/>
      <c r="W187" s="83"/>
      <c r="AD187" s="639">
        <f t="shared" si="4"/>
        <v>2520.0000000000005</v>
      </c>
      <c r="AE187" s="274">
        <f t="shared" si="5"/>
        <v>38520</v>
      </c>
    </row>
    <row r="188" spans="1:31" s="102" customFormat="1" x14ac:dyDescent="0.35">
      <c r="A188" s="69"/>
      <c r="B188" s="69"/>
      <c r="C188" s="69"/>
      <c r="D188" s="69"/>
      <c r="E188" s="69"/>
      <c r="F188" s="79" t="s">
        <v>15076</v>
      </c>
      <c r="G188" s="69"/>
      <c r="H188" s="74">
        <v>12000</v>
      </c>
      <c r="I188" s="69"/>
      <c r="J188" s="69"/>
      <c r="K188" s="75"/>
      <c r="L188" s="79"/>
      <c r="M188" s="80"/>
      <c r="N188" s="75"/>
      <c r="O188" s="69"/>
      <c r="P188" s="75"/>
      <c r="Q188" s="69"/>
      <c r="R188" s="69"/>
      <c r="S188" s="69"/>
      <c r="T188" s="69"/>
      <c r="U188" s="69"/>
      <c r="V188" s="116"/>
      <c r="W188" s="69"/>
      <c r="AD188" s="639">
        <f t="shared" si="4"/>
        <v>840.00000000000011</v>
      </c>
      <c r="AE188" s="74">
        <f t="shared" si="5"/>
        <v>12840</v>
      </c>
    </row>
    <row r="189" spans="1:31" s="102" customFormat="1" x14ac:dyDescent="0.35">
      <c r="A189" s="69"/>
      <c r="B189" s="69"/>
      <c r="C189" s="69"/>
      <c r="D189" s="69"/>
      <c r="E189" s="69"/>
      <c r="F189" s="79" t="s">
        <v>15077</v>
      </c>
      <c r="G189" s="69"/>
      <c r="H189" s="74">
        <v>24000</v>
      </c>
      <c r="I189" s="69"/>
      <c r="J189" s="69"/>
      <c r="K189" s="75"/>
      <c r="L189" s="79"/>
      <c r="M189" s="80"/>
      <c r="N189" s="75"/>
      <c r="O189" s="69"/>
      <c r="P189" s="75"/>
      <c r="Q189" s="69"/>
      <c r="R189" s="69"/>
      <c r="S189" s="69"/>
      <c r="T189" s="69"/>
      <c r="U189" s="69"/>
      <c r="V189" s="116"/>
      <c r="W189" s="69"/>
      <c r="AD189" s="639">
        <f t="shared" si="4"/>
        <v>1680.0000000000002</v>
      </c>
      <c r="AE189" s="74">
        <f t="shared" si="5"/>
        <v>25680</v>
      </c>
    </row>
    <row r="190" spans="1:31" s="102" customFormat="1" x14ac:dyDescent="0.35">
      <c r="A190" s="69"/>
      <c r="B190" s="69"/>
      <c r="C190" s="69"/>
      <c r="D190" s="69"/>
      <c r="E190" s="69"/>
      <c r="F190" s="79" t="s">
        <v>15078</v>
      </c>
      <c r="G190" s="69"/>
      <c r="H190" s="274">
        <v>36000</v>
      </c>
      <c r="I190" s="69"/>
      <c r="J190" s="69"/>
      <c r="K190" s="75"/>
      <c r="L190" s="79"/>
      <c r="M190" s="80"/>
      <c r="N190" s="75"/>
      <c r="O190" s="69"/>
      <c r="P190" s="75"/>
      <c r="Q190" s="69"/>
      <c r="R190" s="69"/>
      <c r="S190" s="69"/>
      <c r="T190" s="69"/>
      <c r="U190" s="69"/>
      <c r="V190" s="116"/>
      <c r="W190" s="69"/>
      <c r="AD190" s="639">
        <f t="shared" si="4"/>
        <v>2520.0000000000005</v>
      </c>
      <c r="AE190" s="274">
        <f t="shared" si="5"/>
        <v>38520</v>
      </c>
    </row>
    <row r="191" spans="1:31" s="102" customFormat="1" x14ac:dyDescent="0.35">
      <c r="A191" s="69"/>
      <c r="B191" s="69"/>
      <c r="C191" s="69"/>
      <c r="D191" s="69"/>
      <c r="E191" s="69"/>
      <c r="F191" s="79" t="s">
        <v>15079</v>
      </c>
      <c r="G191" s="69"/>
      <c r="H191" s="274">
        <v>36000</v>
      </c>
      <c r="I191" s="69"/>
      <c r="J191" s="69"/>
      <c r="K191" s="75"/>
      <c r="L191" s="79"/>
      <c r="M191" s="80"/>
      <c r="N191" s="75"/>
      <c r="O191" s="69"/>
      <c r="P191" s="75"/>
      <c r="Q191" s="69"/>
      <c r="R191" s="69"/>
      <c r="S191" s="69"/>
      <c r="T191" s="69"/>
      <c r="U191" s="69"/>
      <c r="V191" s="116"/>
      <c r="W191" s="69"/>
      <c r="AD191" s="639">
        <f t="shared" si="4"/>
        <v>2520.0000000000005</v>
      </c>
      <c r="AE191" s="274">
        <f t="shared" si="5"/>
        <v>38520</v>
      </c>
    </row>
    <row r="192" spans="1:31" s="102" customFormat="1" x14ac:dyDescent="0.35">
      <c r="A192" s="69"/>
      <c r="B192" s="69"/>
      <c r="C192" s="69"/>
      <c r="D192" s="69"/>
      <c r="E192" s="69"/>
      <c r="F192" s="79" t="s">
        <v>15080</v>
      </c>
      <c r="G192" s="69"/>
      <c r="H192" s="274">
        <v>36000</v>
      </c>
      <c r="I192" s="69"/>
      <c r="J192" s="69"/>
      <c r="K192" s="75"/>
      <c r="L192" s="79"/>
      <c r="M192" s="80"/>
      <c r="N192" s="75"/>
      <c r="O192" s="69"/>
      <c r="P192" s="75"/>
      <c r="Q192" s="69"/>
      <c r="R192" s="69"/>
      <c r="S192" s="69"/>
      <c r="T192" s="69"/>
      <c r="U192" s="69"/>
      <c r="V192" s="116"/>
      <c r="W192" s="69"/>
      <c r="AD192" s="639">
        <f t="shared" si="4"/>
        <v>2520.0000000000005</v>
      </c>
      <c r="AE192" s="274">
        <f t="shared" si="5"/>
        <v>38520</v>
      </c>
    </row>
    <row r="193" spans="1:31" s="102" customFormat="1" x14ac:dyDescent="0.35">
      <c r="A193" s="69"/>
      <c r="B193" s="69"/>
      <c r="C193" s="69"/>
      <c r="D193" s="69"/>
      <c r="E193" s="69"/>
      <c r="F193" s="79" t="s">
        <v>15081</v>
      </c>
      <c r="G193" s="69"/>
      <c r="H193" s="274">
        <v>36000</v>
      </c>
      <c r="I193" s="69"/>
      <c r="J193" s="69"/>
      <c r="K193" s="75"/>
      <c r="L193" s="79"/>
      <c r="M193" s="80"/>
      <c r="N193" s="75"/>
      <c r="O193" s="69"/>
      <c r="P193" s="75"/>
      <c r="Q193" s="69"/>
      <c r="R193" s="69"/>
      <c r="S193" s="69"/>
      <c r="T193" s="69"/>
      <c r="U193" s="69"/>
      <c r="V193" s="116"/>
      <c r="W193" s="69"/>
      <c r="AD193" s="639">
        <f t="shared" si="4"/>
        <v>2520.0000000000005</v>
      </c>
      <c r="AE193" s="274">
        <f t="shared" si="5"/>
        <v>38520</v>
      </c>
    </row>
    <row r="194" spans="1:31" s="102" customFormat="1" x14ac:dyDescent="0.35">
      <c r="A194" s="69"/>
      <c r="B194" s="69"/>
      <c r="C194" s="69"/>
      <c r="D194" s="69"/>
      <c r="E194" s="69"/>
      <c r="F194" s="79" t="s">
        <v>15082</v>
      </c>
      <c r="G194" s="69"/>
      <c r="H194" s="74">
        <v>24000</v>
      </c>
      <c r="I194" s="69"/>
      <c r="J194" s="69"/>
      <c r="K194" s="75"/>
      <c r="L194" s="79"/>
      <c r="M194" s="80"/>
      <c r="N194" s="75"/>
      <c r="O194" s="69"/>
      <c r="P194" s="75"/>
      <c r="Q194" s="69"/>
      <c r="R194" s="69"/>
      <c r="S194" s="69"/>
      <c r="T194" s="69"/>
      <c r="U194" s="69"/>
      <c r="V194" s="116"/>
      <c r="W194" s="69"/>
      <c r="AD194" s="639">
        <f t="shared" si="4"/>
        <v>1680.0000000000002</v>
      </c>
      <c r="AE194" s="74">
        <f t="shared" si="5"/>
        <v>25680</v>
      </c>
    </row>
    <row r="195" spans="1:31" s="102" customFormat="1" x14ac:dyDescent="0.35">
      <c r="A195" s="69"/>
      <c r="B195" s="69"/>
      <c r="C195" s="69"/>
      <c r="D195" s="69"/>
      <c r="E195" s="69"/>
      <c r="F195" s="79" t="s">
        <v>15076</v>
      </c>
      <c r="G195" s="69"/>
      <c r="H195" s="74">
        <v>12000</v>
      </c>
      <c r="I195" s="69"/>
      <c r="J195" s="69"/>
      <c r="K195" s="75"/>
      <c r="L195" s="79"/>
      <c r="M195" s="80"/>
      <c r="N195" s="75"/>
      <c r="O195" s="69"/>
      <c r="P195" s="75"/>
      <c r="Q195" s="69"/>
      <c r="R195" s="69"/>
      <c r="S195" s="69"/>
      <c r="T195" s="69"/>
      <c r="U195" s="69"/>
      <c r="V195" s="116"/>
      <c r="W195" s="69"/>
      <c r="AD195" s="639">
        <f t="shared" si="4"/>
        <v>840.00000000000011</v>
      </c>
      <c r="AE195" s="74">
        <f t="shared" si="5"/>
        <v>12840</v>
      </c>
    </row>
    <row r="196" spans="1:31" s="102" customFormat="1" x14ac:dyDescent="0.35">
      <c r="A196" s="69"/>
      <c r="B196" s="69"/>
      <c r="C196" s="69"/>
      <c r="D196" s="69"/>
      <c r="E196" s="69"/>
      <c r="F196" s="79" t="s">
        <v>15083</v>
      </c>
      <c r="G196" s="69"/>
      <c r="H196" s="274">
        <v>36000</v>
      </c>
      <c r="I196" s="69"/>
      <c r="J196" s="69"/>
      <c r="K196" s="75"/>
      <c r="L196" s="79"/>
      <c r="M196" s="80"/>
      <c r="N196" s="75"/>
      <c r="O196" s="69"/>
      <c r="P196" s="75"/>
      <c r="Q196" s="69"/>
      <c r="R196" s="69"/>
      <c r="S196" s="69"/>
      <c r="T196" s="69"/>
      <c r="U196" s="69"/>
      <c r="V196" s="116"/>
      <c r="W196" s="69"/>
      <c r="AD196" s="639">
        <f t="shared" si="4"/>
        <v>2520.0000000000005</v>
      </c>
      <c r="AE196" s="274">
        <f t="shared" si="5"/>
        <v>38520</v>
      </c>
    </row>
    <row r="197" spans="1:31" s="102" customFormat="1" x14ac:dyDescent="0.35">
      <c r="A197" s="83"/>
      <c r="B197" s="83"/>
      <c r="C197" s="83"/>
      <c r="D197" s="83"/>
      <c r="E197" s="83"/>
      <c r="F197" s="448" t="s">
        <v>15084</v>
      </c>
      <c r="G197" s="83"/>
      <c r="H197" s="274">
        <v>36000</v>
      </c>
      <c r="I197" s="83"/>
      <c r="J197" s="83"/>
      <c r="K197" s="498"/>
      <c r="L197" s="448"/>
      <c r="M197" s="499"/>
      <c r="N197" s="498"/>
      <c r="O197" s="83"/>
      <c r="P197" s="498"/>
      <c r="Q197" s="83"/>
      <c r="R197" s="83"/>
      <c r="S197" s="83"/>
      <c r="T197" s="83"/>
      <c r="U197" s="83"/>
      <c r="V197" s="275"/>
      <c r="W197" s="83"/>
      <c r="AD197" s="639">
        <f t="shared" si="4"/>
        <v>2520.0000000000005</v>
      </c>
      <c r="AE197" s="274">
        <f t="shared" si="5"/>
        <v>38520</v>
      </c>
    </row>
    <row r="198" spans="1:31" s="102" customFormat="1" x14ac:dyDescent="0.35">
      <c r="A198" s="69"/>
      <c r="B198" s="69"/>
      <c r="C198" s="69"/>
      <c r="D198" s="69"/>
      <c r="E198" s="69"/>
      <c r="F198" s="79" t="s">
        <v>15085</v>
      </c>
      <c r="G198" s="69"/>
      <c r="H198" s="74">
        <v>12000</v>
      </c>
      <c r="I198" s="69"/>
      <c r="J198" s="69"/>
      <c r="K198" s="75"/>
      <c r="L198" s="79"/>
      <c r="M198" s="80"/>
      <c r="N198" s="75"/>
      <c r="O198" s="69"/>
      <c r="P198" s="75"/>
      <c r="Q198" s="69"/>
      <c r="R198" s="69"/>
      <c r="S198" s="69"/>
      <c r="T198" s="69"/>
      <c r="U198" s="69"/>
      <c r="V198" s="116"/>
      <c r="W198" s="69"/>
      <c r="AD198" s="639">
        <f t="shared" ref="AD198:AD261" si="6">H198*AD$4</f>
        <v>840.00000000000011</v>
      </c>
      <c r="AE198" s="74">
        <f t="shared" ref="AE198:AE261" si="7">H198+AD198</f>
        <v>12840</v>
      </c>
    </row>
    <row r="199" spans="1:31" s="102" customFormat="1" x14ac:dyDescent="0.35">
      <c r="A199" s="69"/>
      <c r="B199" s="69"/>
      <c r="C199" s="69"/>
      <c r="D199" s="69"/>
      <c r="E199" s="69"/>
      <c r="F199" s="79" t="s">
        <v>15086</v>
      </c>
      <c r="G199" s="69"/>
      <c r="H199" s="74">
        <v>24000</v>
      </c>
      <c r="I199" s="69"/>
      <c r="J199" s="69"/>
      <c r="K199" s="75"/>
      <c r="L199" s="79"/>
      <c r="M199" s="80"/>
      <c r="N199" s="75"/>
      <c r="O199" s="69"/>
      <c r="P199" s="75"/>
      <c r="Q199" s="69"/>
      <c r="R199" s="69"/>
      <c r="S199" s="69"/>
      <c r="T199" s="69"/>
      <c r="U199" s="69"/>
      <c r="V199" s="116"/>
      <c r="W199" s="69"/>
      <c r="AD199" s="639">
        <f t="shared" si="6"/>
        <v>1680.0000000000002</v>
      </c>
      <c r="AE199" s="74">
        <f t="shared" si="7"/>
        <v>25680</v>
      </c>
    </row>
    <row r="200" spans="1:31" s="102" customFormat="1" x14ac:dyDescent="0.35">
      <c r="A200" s="69"/>
      <c r="B200" s="69"/>
      <c r="C200" s="69"/>
      <c r="D200" s="69"/>
      <c r="E200" s="69"/>
      <c r="F200" s="79" t="s">
        <v>15087</v>
      </c>
      <c r="G200" s="69"/>
      <c r="H200" s="274">
        <v>36000</v>
      </c>
      <c r="I200" s="69"/>
      <c r="J200" s="69"/>
      <c r="K200" s="75"/>
      <c r="L200" s="79"/>
      <c r="M200" s="80"/>
      <c r="N200" s="75"/>
      <c r="O200" s="69"/>
      <c r="P200" s="75"/>
      <c r="Q200" s="69"/>
      <c r="R200" s="69"/>
      <c r="S200" s="69"/>
      <c r="T200" s="69"/>
      <c r="U200" s="69"/>
      <c r="V200" s="116"/>
      <c r="W200" s="69"/>
      <c r="AD200" s="639">
        <f t="shared" si="6"/>
        <v>2520.0000000000005</v>
      </c>
      <c r="AE200" s="274">
        <f t="shared" si="7"/>
        <v>38520</v>
      </c>
    </row>
    <row r="201" spans="1:31" s="102" customFormat="1" x14ac:dyDescent="0.35">
      <c r="A201" s="69"/>
      <c r="B201" s="69"/>
      <c r="C201" s="69"/>
      <c r="D201" s="69"/>
      <c r="E201" s="69"/>
      <c r="F201" s="79" t="s">
        <v>15088</v>
      </c>
      <c r="G201" s="69"/>
      <c r="H201" s="274">
        <v>36000</v>
      </c>
      <c r="I201" s="69"/>
      <c r="J201" s="69"/>
      <c r="K201" s="75"/>
      <c r="L201" s="79"/>
      <c r="M201" s="80"/>
      <c r="N201" s="75"/>
      <c r="O201" s="69"/>
      <c r="P201" s="75"/>
      <c r="Q201" s="69"/>
      <c r="R201" s="69"/>
      <c r="S201" s="69"/>
      <c r="T201" s="69"/>
      <c r="U201" s="69"/>
      <c r="V201" s="116"/>
      <c r="W201" s="69"/>
      <c r="AD201" s="639">
        <f t="shared" si="6"/>
        <v>2520.0000000000005</v>
      </c>
      <c r="AE201" s="274">
        <f t="shared" si="7"/>
        <v>38520</v>
      </c>
    </row>
    <row r="202" spans="1:31" s="102" customFormat="1" x14ac:dyDescent="0.35">
      <c r="A202" s="69"/>
      <c r="B202" s="69"/>
      <c r="C202" s="69"/>
      <c r="D202" s="69"/>
      <c r="E202" s="69"/>
      <c r="F202" s="79" t="s">
        <v>15089</v>
      </c>
      <c r="G202" s="69"/>
      <c r="H202" s="274">
        <v>36000</v>
      </c>
      <c r="I202" s="69"/>
      <c r="J202" s="69"/>
      <c r="K202" s="75"/>
      <c r="L202" s="79"/>
      <c r="M202" s="80"/>
      <c r="N202" s="75"/>
      <c r="O202" s="69"/>
      <c r="P202" s="75"/>
      <c r="Q202" s="69"/>
      <c r="R202" s="69"/>
      <c r="S202" s="69"/>
      <c r="T202" s="69"/>
      <c r="U202" s="69"/>
      <c r="V202" s="116"/>
      <c r="W202" s="69"/>
      <c r="AD202" s="639">
        <f t="shared" si="6"/>
        <v>2520.0000000000005</v>
      </c>
      <c r="AE202" s="274">
        <f t="shared" si="7"/>
        <v>38520</v>
      </c>
    </row>
    <row r="203" spans="1:31" s="102" customFormat="1" x14ac:dyDescent="0.35">
      <c r="A203" s="69"/>
      <c r="B203" s="69"/>
      <c r="C203" s="69"/>
      <c r="D203" s="69"/>
      <c r="E203" s="69"/>
      <c r="F203" s="79" t="s">
        <v>15090</v>
      </c>
      <c r="G203" s="69"/>
      <c r="H203" s="274">
        <v>36000</v>
      </c>
      <c r="I203" s="69"/>
      <c r="J203" s="69"/>
      <c r="K203" s="75"/>
      <c r="L203" s="79"/>
      <c r="M203" s="80"/>
      <c r="N203" s="75"/>
      <c r="O203" s="69"/>
      <c r="P203" s="75"/>
      <c r="Q203" s="69"/>
      <c r="R203" s="69"/>
      <c r="S203" s="69"/>
      <c r="T203" s="69"/>
      <c r="U203" s="69"/>
      <c r="V203" s="116"/>
      <c r="W203" s="69"/>
      <c r="AD203" s="639">
        <f t="shared" si="6"/>
        <v>2520.0000000000005</v>
      </c>
      <c r="AE203" s="274">
        <f t="shared" si="7"/>
        <v>38520</v>
      </c>
    </row>
    <row r="204" spans="1:31" s="102" customFormat="1" x14ac:dyDescent="0.35">
      <c r="A204" s="69"/>
      <c r="B204" s="69"/>
      <c r="C204" s="69"/>
      <c r="D204" s="69"/>
      <c r="E204" s="69"/>
      <c r="F204" s="79" t="s">
        <v>15091</v>
      </c>
      <c r="G204" s="69"/>
      <c r="H204" s="74">
        <v>24000</v>
      </c>
      <c r="I204" s="69"/>
      <c r="J204" s="69"/>
      <c r="K204" s="75"/>
      <c r="L204" s="79"/>
      <c r="M204" s="80"/>
      <c r="N204" s="75"/>
      <c r="O204" s="69"/>
      <c r="P204" s="75"/>
      <c r="Q204" s="69"/>
      <c r="R204" s="69"/>
      <c r="S204" s="69"/>
      <c r="T204" s="69"/>
      <c r="U204" s="69"/>
      <c r="V204" s="116"/>
      <c r="W204" s="69"/>
      <c r="AD204" s="639">
        <f t="shared" si="6"/>
        <v>1680.0000000000002</v>
      </c>
      <c r="AE204" s="74">
        <f t="shared" si="7"/>
        <v>25680</v>
      </c>
    </row>
    <row r="205" spans="1:31" s="102" customFormat="1" x14ac:dyDescent="0.35">
      <c r="A205" s="69"/>
      <c r="B205" s="69"/>
      <c r="C205" s="69"/>
      <c r="D205" s="69"/>
      <c r="E205" s="69"/>
      <c r="F205" s="79" t="s">
        <v>15085</v>
      </c>
      <c r="G205" s="69"/>
      <c r="H205" s="74">
        <v>12000</v>
      </c>
      <c r="I205" s="69"/>
      <c r="J205" s="69"/>
      <c r="K205" s="75"/>
      <c r="L205" s="79"/>
      <c r="M205" s="80"/>
      <c r="N205" s="75"/>
      <c r="O205" s="69"/>
      <c r="P205" s="75"/>
      <c r="Q205" s="69"/>
      <c r="R205" s="69"/>
      <c r="S205" s="69"/>
      <c r="T205" s="69"/>
      <c r="U205" s="69"/>
      <c r="V205" s="116"/>
      <c r="W205" s="69"/>
      <c r="AD205" s="639">
        <f t="shared" si="6"/>
        <v>840.00000000000011</v>
      </c>
      <c r="AE205" s="74">
        <f t="shared" si="7"/>
        <v>12840</v>
      </c>
    </row>
    <row r="206" spans="1:31" s="102" customFormat="1" x14ac:dyDescent="0.35">
      <c r="A206" s="69"/>
      <c r="B206" s="69"/>
      <c r="C206" s="69"/>
      <c r="D206" s="69"/>
      <c r="E206" s="69"/>
      <c r="F206" s="79" t="s">
        <v>15092</v>
      </c>
      <c r="G206" s="69"/>
      <c r="H206" s="74">
        <v>36000</v>
      </c>
      <c r="I206" s="69"/>
      <c r="J206" s="69"/>
      <c r="K206" s="75"/>
      <c r="L206" s="79"/>
      <c r="M206" s="80"/>
      <c r="N206" s="75"/>
      <c r="O206" s="69"/>
      <c r="P206" s="75"/>
      <c r="Q206" s="69"/>
      <c r="R206" s="69"/>
      <c r="S206" s="69"/>
      <c r="T206" s="69"/>
      <c r="U206" s="69"/>
      <c r="V206" s="116"/>
      <c r="W206" s="69"/>
      <c r="AD206" s="639">
        <f t="shared" si="6"/>
        <v>2520.0000000000005</v>
      </c>
      <c r="AE206" s="74">
        <f t="shared" si="7"/>
        <v>38520</v>
      </c>
    </row>
    <row r="207" spans="1:31" s="102" customFormat="1" x14ac:dyDescent="0.35">
      <c r="A207" s="69"/>
      <c r="B207" s="69"/>
      <c r="C207" s="69"/>
      <c r="D207" s="69"/>
      <c r="E207" s="69"/>
      <c r="F207" s="79"/>
      <c r="G207" s="69"/>
      <c r="H207" s="74"/>
      <c r="I207" s="69"/>
      <c r="J207" s="69"/>
      <c r="K207" s="75"/>
      <c r="L207" s="79"/>
      <c r="M207" s="80"/>
      <c r="N207" s="75"/>
      <c r="O207" s="69"/>
      <c r="P207" s="75"/>
      <c r="Q207" s="69"/>
      <c r="R207" s="69"/>
      <c r="S207" s="69"/>
      <c r="T207" s="69"/>
      <c r="U207" s="69"/>
      <c r="V207" s="116"/>
      <c r="W207" s="69"/>
      <c r="AD207" s="639">
        <f t="shared" si="6"/>
        <v>0</v>
      </c>
      <c r="AE207" s="74">
        <f t="shared" si="7"/>
        <v>0</v>
      </c>
    </row>
    <row r="208" spans="1:31" s="102" customFormat="1" x14ac:dyDescent="0.35">
      <c r="A208" s="69"/>
      <c r="B208" s="69"/>
      <c r="C208" s="69"/>
      <c r="D208" s="69"/>
      <c r="E208" s="69"/>
      <c r="F208" s="79" t="s">
        <v>15093</v>
      </c>
      <c r="G208" s="69"/>
      <c r="H208" s="74">
        <v>36000</v>
      </c>
      <c r="I208" s="69"/>
      <c r="J208" s="69"/>
      <c r="K208" s="75"/>
      <c r="L208" s="79"/>
      <c r="M208" s="80"/>
      <c r="N208" s="75"/>
      <c r="O208" s="69"/>
      <c r="P208" s="75"/>
      <c r="Q208" s="69"/>
      <c r="R208" s="69"/>
      <c r="S208" s="69"/>
      <c r="T208" s="69"/>
      <c r="U208" s="69"/>
      <c r="V208" s="116"/>
      <c r="W208" s="69"/>
      <c r="AD208" s="639">
        <f t="shared" si="6"/>
        <v>2520.0000000000005</v>
      </c>
      <c r="AE208" s="74">
        <f t="shared" si="7"/>
        <v>38520</v>
      </c>
    </row>
    <row r="209" spans="1:31" s="102" customFormat="1" x14ac:dyDescent="0.35">
      <c r="A209" s="69"/>
      <c r="B209" s="69"/>
      <c r="C209" s="69"/>
      <c r="D209" s="69"/>
      <c r="E209" s="69"/>
      <c r="F209" s="79" t="s">
        <v>15094</v>
      </c>
      <c r="G209" s="69"/>
      <c r="H209" s="74">
        <v>12000</v>
      </c>
      <c r="I209" s="69"/>
      <c r="J209" s="69"/>
      <c r="K209" s="75"/>
      <c r="L209" s="79"/>
      <c r="M209" s="80"/>
      <c r="N209" s="75"/>
      <c r="O209" s="69"/>
      <c r="P209" s="75"/>
      <c r="Q209" s="69"/>
      <c r="R209" s="69"/>
      <c r="S209" s="69"/>
      <c r="T209" s="69"/>
      <c r="U209" s="69"/>
      <c r="V209" s="116"/>
      <c r="W209" s="69"/>
      <c r="AD209" s="639">
        <f t="shared" si="6"/>
        <v>840.00000000000011</v>
      </c>
      <c r="AE209" s="74">
        <f t="shared" si="7"/>
        <v>12840</v>
      </c>
    </row>
    <row r="210" spans="1:31" s="102" customFormat="1" x14ac:dyDescent="0.35">
      <c r="A210" s="69"/>
      <c r="B210" s="69"/>
      <c r="C210" s="69"/>
      <c r="D210" s="69"/>
      <c r="E210" s="69"/>
      <c r="F210" s="79" t="s">
        <v>15095</v>
      </c>
      <c r="G210" s="69"/>
      <c r="H210" s="74">
        <v>24000</v>
      </c>
      <c r="I210" s="69"/>
      <c r="J210" s="69"/>
      <c r="K210" s="75"/>
      <c r="L210" s="79"/>
      <c r="M210" s="80"/>
      <c r="N210" s="75"/>
      <c r="O210" s="69"/>
      <c r="P210" s="75"/>
      <c r="Q210" s="69"/>
      <c r="R210" s="69"/>
      <c r="S210" s="69"/>
      <c r="T210" s="69"/>
      <c r="U210" s="69"/>
      <c r="V210" s="116"/>
      <c r="W210" s="69"/>
      <c r="AD210" s="639">
        <f t="shared" si="6"/>
        <v>1680.0000000000002</v>
      </c>
      <c r="AE210" s="74">
        <f t="shared" si="7"/>
        <v>25680</v>
      </c>
    </row>
    <row r="211" spans="1:31" s="102" customFormat="1" x14ac:dyDescent="0.35">
      <c r="A211" s="69"/>
      <c r="B211" s="69"/>
      <c r="C211" s="69"/>
      <c r="D211" s="69"/>
      <c r="E211" s="69"/>
      <c r="F211" s="79" t="s">
        <v>15096</v>
      </c>
      <c r="G211" s="69"/>
      <c r="H211" s="74">
        <v>36000</v>
      </c>
      <c r="I211" s="69"/>
      <c r="J211" s="69"/>
      <c r="K211" s="75"/>
      <c r="L211" s="79"/>
      <c r="M211" s="80"/>
      <c r="N211" s="75"/>
      <c r="O211" s="69"/>
      <c r="P211" s="75"/>
      <c r="Q211" s="69"/>
      <c r="R211" s="69"/>
      <c r="S211" s="69"/>
      <c r="T211" s="69"/>
      <c r="U211" s="69"/>
      <c r="V211" s="116"/>
      <c r="W211" s="69"/>
      <c r="AD211" s="639">
        <f t="shared" si="6"/>
        <v>2520.0000000000005</v>
      </c>
      <c r="AE211" s="74">
        <f t="shared" si="7"/>
        <v>38520</v>
      </c>
    </row>
    <row r="212" spans="1:31" s="102" customFormat="1" x14ac:dyDescent="0.35">
      <c r="A212" s="69"/>
      <c r="B212" s="69"/>
      <c r="C212" s="69"/>
      <c r="D212" s="69"/>
      <c r="E212" s="69"/>
      <c r="F212" s="79" t="s">
        <v>15097</v>
      </c>
      <c r="G212" s="69"/>
      <c r="H212" s="74">
        <v>36000</v>
      </c>
      <c r="I212" s="69"/>
      <c r="J212" s="69"/>
      <c r="K212" s="75"/>
      <c r="L212" s="79"/>
      <c r="M212" s="80"/>
      <c r="N212" s="75"/>
      <c r="O212" s="69"/>
      <c r="P212" s="75"/>
      <c r="Q212" s="69"/>
      <c r="R212" s="69"/>
      <c r="S212" s="69"/>
      <c r="T212" s="69"/>
      <c r="U212" s="69"/>
      <c r="V212" s="116"/>
      <c r="W212" s="69"/>
      <c r="AD212" s="639">
        <f t="shared" si="6"/>
        <v>2520.0000000000005</v>
      </c>
      <c r="AE212" s="74">
        <f t="shared" si="7"/>
        <v>38520</v>
      </c>
    </row>
    <row r="213" spans="1:31" s="102" customFormat="1" x14ac:dyDescent="0.35">
      <c r="A213" s="69"/>
      <c r="B213" s="69"/>
      <c r="C213" s="69"/>
      <c r="D213" s="69"/>
      <c r="E213" s="69"/>
      <c r="F213" s="79" t="s">
        <v>15098</v>
      </c>
      <c r="G213" s="69"/>
      <c r="H213" s="74">
        <v>36000</v>
      </c>
      <c r="I213" s="69"/>
      <c r="J213" s="69"/>
      <c r="K213" s="75"/>
      <c r="L213" s="79"/>
      <c r="M213" s="80"/>
      <c r="N213" s="75"/>
      <c r="O213" s="69"/>
      <c r="P213" s="75"/>
      <c r="Q213" s="69"/>
      <c r="R213" s="69"/>
      <c r="S213" s="69"/>
      <c r="T213" s="69"/>
      <c r="U213" s="69"/>
      <c r="V213" s="116"/>
      <c r="W213" s="69"/>
      <c r="AD213" s="639">
        <f t="shared" si="6"/>
        <v>2520.0000000000005</v>
      </c>
      <c r="AE213" s="74">
        <f t="shared" si="7"/>
        <v>38520</v>
      </c>
    </row>
    <row r="214" spans="1:31" s="102" customFormat="1" x14ac:dyDescent="0.35">
      <c r="A214" s="69"/>
      <c r="B214" s="69"/>
      <c r="C214" s="69"/>
      <c r="D214" s="69"/>
      <c r="E214" s="69"/>
      <c r="F214" s="79" t="s">
        <v>15099</v>
      </c>
      <c r="G214" s="69"/>
      <c r="H214" s="74">
        <v>36000</v>
      </c>
      <c r="I214" s="69"/>
      <c r="J214" s="69"/>
      <c r="K214" s="75"/>
      <c r="L214" s="79"/>
      <c r="M214" s="80"/>
      <c r="N214" s="75"/>
      <c r="O214" s="69"/>
      <c r="P214" s="75"/>
      <c r="Q214" s="69"/>
      <c r="R214" s="69"/>
      <c r="S214" s="69"/>
      <c r="T214" s="69"/>
      <c r="U214" s="69"/>
      <c r="V214" s="116"/>
      <c r="W214" s="69"/>
      <c r="AD214" s="639">
        <f t="shared" si="6"/>
        <v>2520.0000000000005</v>
      </c>
      <c r="AE214" s="74">
        <f t="shared" si="7"/>
        <v>38520</v>
      </c>
    </row>
    <row r="215" spans="1:31" s="102" customFormat="1" x14ac:dyDescent="0.35">
      <c r="A215" s="69"/>
      <c r="B215" s="69"/>
      <c r="C215" s="69"/>
      <c r="D215" s="69"/>
      <c r="E215" s="69"/>
      <c r="F215" s="79" t="s">
        <v>15100</v>
      </c>
      <c r="G215" s="69"/>
      <c r="H215" s="74">
        <v>24000</v>
      </c>
      <c r="I215" s="69"/>
      <c r="J215" s="69"/>
      <c r="K215" s="75"/>
      <c r="L215" s="79"/>
      <c r="M215" s="80"/>
      <c r="N215" s="75"/>
      <c r="O215" s="69"/>
      <c r="P215" s="75"/>
      <c r="Q215" s="69"/>
      <c r="R215" s="69"/>
      <c r="S215" s="69"/>
      <c r="T215" s="69"/>
      <c r="U215" s="69"/>
      <c r="V215" s="116"/>
      <c r="W215" s="69"/>
      <c r="AD215" s="639">
        <f t="shared" si="6"/>
        <v>1680.0000000000002</v>
      </c>
      <c r="AE215" s="74">
        <f t="shared" si="7"/>
        <v>25680</v>
      </c>
    </row>
    <row r="216" spans="1:31" s="102" customFormat="1" x14ac:dyDescent="0.35">
      <c r="A216" s="69"/>
      <c r="B216" s="69"/>
      <c r="C216" s="69"/>
      <c r="D216" s="69"/>
      <c r="E216" s="69"/>
      <c r="F216" s="79" t="s">
        <v>15094</v>
      </c>
      <c r="G216" s="69"/>
      <c r="H216" s="74">
        <v>12000</v>
      </c>
      <c r="I216" s="69"/>
      <c r="J216" s="69"/>
      <c r="K216" s="75"/>
      <c r="L216" s="79"/>
      <c r="M216" s="80"/>
      <c r="N216" s="75"/>
      <c r="O216" s="69"/>
      <c r="P216" s="75"/>
      <c r="Q216" s="69"/>
      <c r="R216" s="69"/>
      <c r="S216" s="69"/>
      <c r="T216" s="69"/>
      <c r="U216" s="69"/>
      <c r="V216" s="116"/>
      <c r="W216" s="69"/>
      <c r="AD216" s="639">
        <f t="shared" si="6"/>
        <v>840.00000000000011</v>
      </c>
      <c r="AE216" s="74">
        <f t="shared" si="7"/>
        <v>12840</v>
      </c>
    </row>
    <row r="217" spans="1:31" s="102" customFormat="1" x14ac:dyDescent="0.35">
      <c r="A217" s="69"/>
      <c r="B217" s="69"/>
      <c r="C217" s="69"/>
      <c r="D217" s="69"/>
      <c r="E217" s="69"/>
      <c r="F217" s="79" t="s">
        <v>15101</v>
      </c>
      <c r="G217" s="69"/>
      <c r="H217" s="74">
        <v>36000</v>
      </c>
      <c r="I217" s="69"/>
      <c r="J217" s="69"/>
      <c r="K217" s="75"/>
      <c r="L217" s="79"/>
      <c r="M217" s="80"/>
      <c r="N217" s="75"/>
      <c r="O217" s="69"/>
      <c r="P217" s="75"/>
      <c r="Q217" s="69"/>
      <c r="R217" s="69"/>
      <c r="S217" s="69"/>
      <c r="T217" s="69"/>
      <c r="U217" s="69"/>
      <c r="V217" s="116"/>
      <c r="W217" s="69"/>
      <c r="AD217" s="639">
        <f t="shared" si="6"/>
        <v>2520.0000000000005</v>
      </c>
      <c r="AE217" s="74">
        <f t="shared" si="7"/>
        <v>38520</v>
      </c>
    </row>
    <row r="218" spans="1:31" s="102" customFormat="1" x14ac:dyDescent="0.35">
      <c r="A218" s="69"/>
      <c r="B218" s="69"/>
      <c r="C218" s="69"/>
      <c r="D218" s="69"/>
      <c r="E218" s="69"/>
      <c r="F218" s="79"/>
      <c r="G218" s="69"/>
      <c r="H218" s="74"/>
      <c r="I218" s="69"/>
      <c r="J218" s="69"/>
      <c r="K218" s="75"/>
      <c r="L218" s="79"/>
      <c r="M218" s="80"/>
      <c r="N218" s="75"/>
      <c r="O218" s="69"/>
      <c r="P218" s="75"/>
      <c r="Q218" s="69"/>
      <c r="R218" s="69"/>
      <c r="S218" s="69"/>
      <c r="T218" s="69"/>
      <c r="U218" s="69"/>
      <c r="V218" s="116"/>
      <c r="W218" s="69"/>
      <c r="AD218" s="639">
        <f t="shared" si="6"/>
        <v>0</v>
      </c>
      <c r="AE218" s="74">
        <f t="shared" si="7"/>
        <v>0</v>
      </c>
    </row>
    <row r="219" spans="1:31" s="102" customFormat="1" x14ac:dyDescent="0.35">
      <c r="A219" s="69"/>
      <c r="B219" s="69"/>
      <c r="C219" s="69"/>
      <c r="D219" s="69"/>
      <c r="E219" s="69"/>
      <c r="F219" s="79" t="s">
        <v>15102</v>
      </c>
      <c r="G219" s="69"/>
      <c r="H219" s="74">
        <v>36000</v>
      </c>
      <c r="I219" s="69"/>
      <c r="J219" s="69"/>
      <c r="K219" s="75"/>
      <c r="L219" s="79"/>
      <c r="M219" s="80"/>
      <c r="N219" s="75"/>
      <c r="O219" s="69"/>
      <c r="P219" s="75"/>
      <c r="Q219" s="69"/>
      <c r="R219" s="69"/>
      <c r="S219" s="69"/>
      <c r="T219" s="69"/>
      <c r="U219" s="69"/>
      <c r="V219" s="116"/>
      <c r="W219" s="69"/>
      <c r="AD219" s="639">
        <f t="shared" si="6"/>
        <v>2520.0000000000005</v>
      </c>
      <c r="AE219" s="74">
        <f t="shared" si="7"/>
        <v>38520</v>
      </c>
    </row>
    <row r="220" spans="1:31" s="102" customFormat="1" x14ac:dyDescent="0.35">
      <c r="A220" s="69"/>
      <c r="B220" s="69"/>
      <c r="C220" s="69"/>
      <c r="D220" s="69"/>
      <c r="E220" s="69"/>
      <c r="F220" s="79" t="s">
        <v>15103</v>
      </c>
      <c r="G220" s="69"/>
      <c r="H220" s="74">
        <v>12000</v>
      </c>
      <c r="I220" s="69"/>
      <c r="J220" s="69"/>
      <c r="K220" s="75"/>
      <c r="L220" s="79"/>
      <c r="M220" s="80"/>
      <c r="N220" s="75"/>
      <c r="O220" s="69"/>
      <c r="P220" s="75"/>
      <c r="Q220" s="69"/>
      <c r="R220" s="69"/>
      <c r="S220" s="69"/>
      <c r="T220" s="69"/>
      <c r="U220" s="69"/>
      <c r="V220" s="116"/>
      <c r="W220" s="69"/>
      <c r="AD220" s="639">
        <f t="shared" si="6"/>
        <v>840.00000000000011</v>
      </c>
      <c r="AE220" s="74">
        <f t="shared" si="7"/>
        <v>12840</v>
      </c>
    </row>
    <row r="221" spans="1:31" s="102" customFormat="1" x14ac:dyDescent="0.35">
      <c r="A221" s="69"/>
      <c r="B221" s="69"/>
      <c r="C221" s="69"/>
      <c r="D221" s="69"/>
      <c r="E221" s="69"/>
      <c r="F221" s="79" t="s">
        <v>15104</v>
      </c>
      <c r="G221" s="69"/>
      <c r="H221" s="74">
        <v>24000</v>
      </c>
      <c r="I221" s="69"/>
      <c r="J221" s="69"/>
      <c r="K221" s="75"/>
      <c r="L221" s="79"/>
      <c r="M221" s="80"/>
      <c r="N221" s="75"/>
      <c r="O221" s="69"/>
      <c r="P221" s="75"/>
      <c r="Q221" s="69"/>
      <c r="R221" s="69"/>
      <c r="S221" s="69"/>
      <c r="T221" s="69"/>
      <c r="U221" s="69"/>
      <c r="V221" s="116"/>
      <c r="W221" s="69"/>
      <c r="AD221" s="639">
        <f t="shared" si="6"/>
        <v>1680.0000000000002</v>
      </c>
      <c r="AE221" s="74">
        <f t="shared" si="7"/>
        <v>25680</v>
      </c>
    </row>
    <row r="222" spans="1:31" s="102" customFormat="1" x14ac:dyDescent="0.35">
      <c r="A222" s="69"/>
      <c r="B222" s="69"/>
      <c r="C222" s="69"/>
      <c r="D222" s="69"/>
      <c r="E222" s="69"/>
      <c r="F222" s="79" t="s">
        <v>15105</v>
      </c>
      <c r="G222" s="69"/>
      <c r="H222" s="74">
        <v>36000</v>
      </c>
      <c r="I222" s="69"/>
      <c r="J222" s="69"/>
      <c r="K222" s="75"/>
      <c r="L222" s="79"/>
      <c r="M222" s="80"/>
      <c r="N222" s="75"/>
      <c r="O222" s="69"/>
      <c r="P222" s="75"/>
      <c r="Q222" s="69"/>
      <c r="R222" s="69"/>
      <c r="S222" s="69"/>
      <c r="T222" s="69"/>
      <c r="U222" s="69"/>
      <c r="V222" s="116"/>
      <c r="W222" s="69"/>
      <c r="AD222" s="639">
        <f t="shared" si="6"/>
        <v>2520.0000000000005</v>
      </c>
      <c r="AE222" s="74">
        <f t="shared" si="7"/>
        <v>38520</v>
      </c>
    </row>
    <row r="223" spans="1:31" s="102" customFormat="1" x14ac:dyDescent="0.35">
      <c r="A223" s="69"/>
      <c r="B223" s="69"/>
      <c r="C223" s="69"/>
      <c r="D223" s="69"/>
      <c r="E223" s="69"/>
      <c r="F223" s="79" t="s">
        <v>15106</v>
      </c>
      <c r="G223" s="69"/>
      <c r="H223" s="74">
        <v>36000</v>
      </c>
      <c r="I223" s="69"/>
      <c r="J223" s="69"/>
      <c r="K223" s="75"/>
      <c r="L223" s="79"/>
      <c r="M223" s="80"/>
      <c r="N223" s="75"/>
      <c r="O223" s="69"/>
      <c r="P223" s="75"/>
      <c r="Q223" s="69"/>
      <c r="R223" s="69"/>
      <c r="S223" s="69"/>
      <c r="T223" s="69"/>
      <c r="U223" s="69"/>
      <c r="V223" s="116"/>
      <c r="W223" s="69"/>
      <c r="AD223" s="639">
        <f t="shared" si="6"/>
        <v>2520.0000000000005</v>
      </c>
      <c r="AE223" s="74">
        <f t="shared" si="7"/>
        <v>38520</v>
      </c>
    </row>
    <row r="224" spans="1:31" s="102" customFormat="1" x14ac:dyDescent="0.35">
      <c r="A224" s="69"/>
      <c r="B224" s="69"/>
      <c r="C224" s="69"/>
      <c r="D224" s="69"/>
      <c r="E224" s="69"/>
      <c r="F224" s="79" t="s">
        <v>15107</v>
      </c>
      <c r="G224" s="69"/>
      <c r="H224" s="74">
        <v>36000</v>
      </c>
      <c r="I224" s="69"/>
      <c r="J224" s="69"/>
      <c r="K224" s="75"/>
      <c r="L224" s="79"/>
      <c r="M224" s="80"/>
      <c r="N224" s="75"/>
      <c r="O224" s="69"/>
      <c r="P224" s="75"/>
      <c r="Q224" s="69"/>
      <c r="R224" s="69"/>
      <c r="S224" s="69"/>
      <c r="T224" s="69"/>
      <c r="U224" s="69"/>
      <c r="V224" s="116"/>
      <c r="W224" s="69"/>
      <c r="AD224" s="639">
        <f t="shared" si="6"/>
        <v>2520.0000000000005</v>
      </c>
      <c r="AE224" s="74">
        <f t="shared" si="7"/>
        <v>38520</v>
      </c>
    </row>
    <row r="225" spans="1:31" s="102" customFormat="1" x14ac:dyDescent="0.35">
      <c r="A225" s="69"/>
      <c r="B225" s="69"/>
      <c r="C225" s="69"/>
      <c r="D225" s="69"/>
      <c r="E225" s="69"/>
      <c r="F225" s="79" t="s">
        <v>15108</v>
      </c>
      <c r="G225" s="69"/>
      <c r="H225" s="74">
        <v>36000</v>
      </c>
      <c r="I225" s="69"/>
      <c r="J225" s="69"/>
      <c r="K225" s="75"/>
      <c r="L225" s="79"/>
      <c r="M225" s="80"/>
      <c r="N225" s="75"/>
      <c r="O225" s="69"/>
      <c r="P225" s="75"/>
      <c r="Q225" s="69"/>
      <c r="R225" s="69"/>
      <c r="S225" s="69"/>
      <c r="T225" s="69"/>
      <c r="U225" s="69"/>
      <c r="V225" s="116"/>
      <c r="W225" s="69"/>
      <c r="AD225" s="639">
        <f t="shared" si="6"/>
        <v>2520.0000000000005</v>
      </c>
      <c r="AE225" s="74">
        <f t="shared" si="7"/>
        <v>38520</v>
      </c>
    </row>
    <row r="226" spans="1:31" s="102" customFormat="1" x14ac:dyDescent="0.35">
      <c r="A226" s="69"/>
      <c r="B226" s="69"/>
      <c r="C226" s="69"/>
      <c r="D226" s="69"/>
      <c r="E226" s="69"/>
      <c r="F226" s="79" t="s">
        <v>15109</v>
      </c>
      <c r="G226" s="69"/>
      <c r="H226" s="74">
        <v>24000</v>
      </c>
      <c r="I226" s="69"/>
      <c r="J226" s="69"/>
      <c r="K226" s="75"/>
      <c r="L226" s="79"/>
      <c r="M226" s="80"/>
      <c r="N226" s="75"/>
      <c r="O226" s="69"/>
      <c r="P226" s="75"/>
      <c r="Q226" s="69"/>
      <c r="R226" s="69"/>
      <c r="S226" s="69"/>
      <c r="T226" s="69"/>
      <c r="U226" s="69"/>
      <c r="V226" s="116"/>
      <c r="W226" s="69"/>
      <c r="AD226" s="639">
        <f t="shared" si="6"/>
        <v>1680.0000000000002</v>
      </c>
      <c r="AE226" s="74">
        <f t="shared" si="7"/>
        <v>25680</v>
      </c>
    </row>
    <row r="227" spans="1:31" s="102" customFormat="1" x14ac:dyDescent="0.35">
      <c r="A227" s="69"/>
      <c r="B227" s="69"/>
      <c r="C227" s="69"/>
      <c r="D227" s="69"/>
      <c r="E227" s="69"/>
      <c r="F227" s="79" t="s">
        <v>15103</v>
      </c>
      <c r="G227" s="69"/>
      <c r="H227" s="74">
        <v>12000</v>
      </c>
      <c r="I227" s="69"/>
      <c r="J227" s="69"/>
      <c r="K227" s="75"/>
      <c r="L227" s="79"/>
      <c r="M227" s="80"/>
      <c r="N227" s="75"/>
      <c r="O227" s="69"/>
      <c r="P227" s="75"/>
      <c r="Q227" s="69"/>
      <c r="R227" s="69"/>
      <c r="S227" s="69"/>
      <c r="T227" s="69"/>
      <c r="U227" s="69"/>
      <c r="V227" s="116"/>
      <c r="W227" s="69"/>
      <c r="AD227" s="639">
        <f t="shared" si="6"/>
        <v>840.00000000000011</v>
      </c>
      <c r="AE227" s="74">
        <f t="shared" si="7"/>
        <v>12840</v>
      </c>
    </row>
    <row r="228" spans="1:31" s="102" customFormat="1" x14ac:dyDescent="0.35">
      <c r="A228" s="69"/>
      <c r="B228" s="69"/>
      <c r="C228" s="69"/>
      <c r="D228" s="69"/>
      <c r="E228" s="69"/>
      <c r="F228" s="79" t="s">
        <v>15110</v>
      </c>
      <c r="G228" s="69"/>
      <c r="H228" s="74">
        <v>36000</v>
      </c>
      <c r="I228" s="69"/>
      <c r="J228" s="69"/>
      <c r="K228" s="75"/>
      <c r="L228" s="79"/>
      <c r="M228" s="80"/>
      <c r="N228" s="75"/>
      <c r="O228" s="69"/>
      <c r="P228" s="75"/>
      <c r="Q228" s="69"/>
      <c r="R228" s="69"/>
      <c r="S228" s="69"/>
      <c r="T228" s="69"/>
      <c r="U228" s="69"/>
      <c r="V228" s="116"/>
      <c r="W228" s="69"/>
      <c r="AD228" s="639">
        <f t="shared" si="6"/>
        <v>2520.0000000000005</v>
      </c>
      <c r="AE228" s="74">
        <f t="shared" si="7"/>
        <v>38520</v>
      </c>
    </row>
    <row r="229" spans="1:31" s="102" customFormat="1" x14ac:dyDescent="0.35">
      <c r="A229" s="69"/>
      <c r="B229" s="69"/>
      <c r="C229" s="69"/>
      <c r="D229" s="69"/>
      <c r="E229" s="69"/>
      <c r="F229" s="79"/>
      <c r="G229" s="69"/>
      <c r="H229" s="74"/>
      <c r="I229" s="69"/>
      <c r="J229" s="69"/>
      <c r="K229" s="75"/>
      <c r="L229" s="79"/>
      <c r="M229" s="80"/>
      <c r="N229" s="75"/>
      <c r="O229" s="69"/>
      <c r="P229" s="75"/>
      <c r="Q229" s="69"/>
      <c r="R229" s="69"/>
      <c r="S229" s="69"/>
      <c r="T229" s="69"/>
      <c r="U229" s="69"/>
      <c r="V229" s="116"/>
      <c r="W229" s="69"/>
      <c r="AD229" s="639">
        <f t="shared" si="6"/>
        <v>0</v>
      </c>
      <c r="AE229" s="74">
        <f t="shared" si="7"/>
        <v>0</v>
      </c>
    </row>
    <row r="230" spans="1:31" s="102" customFormat="1" x14ac:dyDescent="0.35">
      <c r="A230" s="69"/>
      <c r="B230" s="69"/>
      <c r="C230" s="69"/>
      <c r="D230" s="69"/>
      <c r="E230" s="69"/>
      <c r="F230" s="79" t="s">
        <v>15111</v>
      </c>
      <c r="G230" s="69"/>
      <c r="H230" s="74">
        <v>36000</v>
      </c>
      <c r="I230" s="69"/>
      <c r="J230" s="69"/>
      <c r="K230" s="75"/>
      <c r="L230" s="79"/>
      <c r="M230" s="80"/>
      <c r="N230" s="75"/>
      <c r="O230" s="69"/>
      <c r="P230" s="75"/>
      <c r="Q230" s="69"/>
      <c r="R230" s="69"/>
      <c r="S230" s="69"/>
      <c r="T230" s="69"/>
      <c r="U230" s="69"/>
      <c r="V230" s="116"/>
      <c r="W230" s="69"/>
      <c r="AD230" s="639">
        <f t="shared" si="6"/>
        <v>2520.0000000000005</v>
      </c>
      <c r="AE230" s="74">
        <f t="shared" si="7"/>
        <v>38520</v>
      </c>
    </row>
    <row r="231" spans="1:31" s="102" customFormat="1" x14ac:dyDescent="0.35">
      <c r="A231" s="69"/>
      <c r="B231" s="69"/>
      <c r="C231" s="69"/>
      <c r="D231" s="69"/>
      <c r="E231" s="69"/>
      <c r="F231" s="79" t="s">
        <v>15112</v>
      </c>
      <c r="G231" s="69"/>
      <c r="H231" s="74">
        <v>12000</v>
      </c>
      <c r="I231" s="69"/>
      <c r="J231" s="69"/>
      <c r="K231" s="75"/>
      <c r="L231" s="79"/>
      <c r="M231" s="80"/>
      <c r="N231" s="75"/>
      <c r="O231" s="69"/>
      <c r="P231" s="75"/>
      <c r="Q231" s="69"/>
      <c r="R231" s="69"/>
      <c r="S231" s="69"/>
      <c r="T231" s="69"/>
      <c r="U231" s="69"/>
      <c r="V231" s="116"/>
      <c r="W231" s="69"/>
      <c r="AD231" s="639">
        <f t="shared" si="6"/>
        <v>840.00000000000011</v>
      </c>
      <c r="AE231" s="74">
        <f t="shared" si="7"/>
        <v>12840</v>
      </c>
    </row>
    <row r="232" spans="1:31" s="102" customFormat="1" x14ac:dyDescent="0.35">
      <c r="A232" s="69"/>
      <c r="B232" s="69"/>
      <c r="C232" s="69"/>
      <c r="D232" s="69"/>
      <c r="E232" s="69"/>
      <c r="F232" s="79" t="s">
        <v>15113</v>
      </c>
      <c r="G232" s="69"/>
      <c r="H232" s="74">
        <v>24000</v>
      </c>
      <c r="I232" s="69"/>
      <c r="J232" s="69"/>
      <c r="K232" s="75"/>
      <c r="L232" s="79"/>
      <c r="M232" s="80"/>
      <c r="N232" s="75"/>
      <c r="O232" s="69"/>
      <c r="P232" s="75"/>
      <c r="Q232" s="69"/>
      <c r="R232" s="69"/>
      <c r="S232" s="69"/>
      <c r="T232" s="69"/>
      <c r="U232" s="69"/>
      <c r="V232" s="116"/>
      <c r="W232" s="69"/>
      <c r="AD232" s="639">
        <f t="shared" si="6"/>
        <v>1680.0000000000002</v>
      </c>
      <c r="AE232" s="74">
        <f t="shared" si="7"/>
        <v>25680</v>
      </c>
    </row>
    <row r="233" spans="1:31" s="102" customFormat="1" x14ac:dyDescent="0.35">
      <c r="A233" s="69"/>
      <c r="B233" s="69"/>
      <c r="C233" s="69"/>
      <c r="D233" s="69"/>
      <c r="E233" s="69"/>
      <c r="F233" s="79" t="s">
        <v>15114</v>
      </c>
      <c r="G233" s="69"/>
      <c r="H233" s="74">
        <v>36000</v>
      </c>
      <c r="I233" s="69"/>
      <c r="J233" s="69"/>
      <c r="K233" s="75"/>
      <c r="L233" s="79"/>
      <c r="M233" s="80"/>
      <c r="N233" s="75"/>
      <c r="O233" s="69"/>
      <c r="P233" s="75"/>
      <c r="Q233" s="69"/>
      <c r="R233" s="69"/>
      <c r="S233" s="69"/>
      <c r="T233" s="69"/>
      <c r="U233" s="69"/>
      <c r="V233" s="116"/>
      <c r="W233" s="69"/>
      <c r="AD233" s="639">
        <f t="shared" si="6"/>
        <v>2520.0000000000005</v>
      </c>
      <c r="AE233" s="74">
        <f t="shared" si="7"/>
        <v>38520</v>
      </c>
    </row>
    <row r="234" spans="1:31" s="102" customFormat="1" x14ac:dyDescent="0.35">
      <c r="A234" s="69"/>
      <c r="B234" s="69"/>
      <c r="C234" s="69"/>
      <c r="D234" s="69"/>
      <c r="E234" s="69"/>
      <c r="F234" s="79" t="s">
        <v>15115</v>
      </c>
      <c r="G234" s="69"/>
      <c r="H234" s="74">
        <v>36000</v>
      </c>
      <c r="I234" s="69"/>
      <c r="J234" s="69"/>
      <c r="K234" s="75"/>
      <c r="L234" s="79"/>
      <c r="M234" s="80"/>
      <c r="N234" s="75"/>
      <c r="O234" s="69"/>
      <c r="P234" s="75"/>
      <c r="Q234" s="69"/>
      <c r="R234" s="69"/>
      <c r="S234" s="69"/>
      <c r="T234" s="69"/>
      <c r="U234" s="69"/>
      <c r="V234" s="116"/>
      <c r="W234" s="69"/>
      <c r="AD234" s="639">
        <f t="shared" si="6"/>
        <v>2520.0000000000005</v>
      </c>
      <c r="AE234" s="74">
        <f t="shared" si="7"/>
        <v>38520</v>
      </c>
    </row>
    <row r="235" spans="1:31" s="102" customFormat="1" x14ac:dyDescent="0.35">
      <c r="A235" s="69"/>
      <c r="B235" s="69"/>
      <c r="C235" s="69"/>
      <c r="D235" s="69"/>
      <c r="E235" s="69"/>
      <c r="F235" s="79" t="s">
        <v>15116</v>
      </c>
      <c r="G235" s="69"/>
      <c r="H235" s="74">
        <v>36000</v>
      </c>
      <c r="I235" s="69"/>
      <c r="J235" s="69"/>
      <c r="K235" s="75"/>
      <c r="L235" s="79"/>
      <c r="M235" s="80"/>
      <c r="N235" s="75"/>
      <c r="O235" s="69"/>
      <c r="P235" s="75"/>
      <c r="Q235" s="69"/>
      <c r="R235" s="69"/>
      <c r="S235" s="69"/>
      <c r="T235" s="69"/>
      <c r="U235" s="69"/>
      <c r="V235" s="116"/>
      <c r="W235" s="69"/>
      <c r="AD235" s="639">
        <f t="shared" si="6"/>
        <v>2520.0000000000005</v>
      </c>
      <c r="AE235" s="74">
        <f t="shared" si="7"/>
        <v>38520</v>
      </c>
    </row>
    <row r="236" spans="1:31" s="102" customFormat="1" x14ac:dyDescent="0.35">
      <c r="A236" s="69"/>
      <c r="B236" s="69"/>
      <c r="C236" s="69"/>
      <c r="D236" s="69"/>
      <c r="E236" s="69"/>
      <c r="F236" s="79" t="s">
        <v>15117</v>
      </c>
      <c r="G236" s="69"/>
      <c r="H236" s="74">
        <v>36000</v>
      </c>
      <c r="I236" s="69"/>
      <c r="J236" s="69"/>
      <c r="K236" s="75"/>
      <c r="L236" s="79"/>
      <c r="M236" s="80"/>
      <c r="N236" s="75"/>
      <c r="O236" s="69"/>
      <c r="P236" s="75"/>
      <c r="Q236" s="69"/>
      <c r="R236" s="69"/>
      <c r="S236" s="69"/>
      <c r="T236" s="69"/>
      <c r="U236" s="69"/>
      <c r="V236" s="116"/>
      <c r="W236" s="69"/>
      <c r="AD236" s="639">
        <f t="shared" si="6"/>
        <v>2520.0000000000005</v>
      </c>
      <c r="AE236" s="74">
        <f t="shared" si="7"/>
        <v>38520</v>
      </c>
    </row>
    <row r="237" spans="1:31" s="102" customFormat="1" x14ac:dyDescent="0.35">
      <c r="A237" s="69"/>
      <c r="B237" s="69"/>
      <c r="C237" s="69"/>
      <c r="D237" s="69"/>
      <c r="E237" s="69"/>
      <c r="F237" s="79" t="s">
        <v>15118</v>
      </c>
      <c r="G237" s="69"/>
      <c r="H237" s="74">
        <v>24000</v>
      </c>
      <c r="I237" s="69"/>
      <c r="J237" s="69"/>
      <c r="K237" s="75"/>
      <c r="L237" s="79"/>
      <c r="M237" s="80"/>
      <c r="N237" s="75"/>
      <c r="O237" s="69"/>
      <c r="P237" s="75"/>
      <c r="Q237" s="69"/>
      <c r="R237" s="69"/>
      <c r="S237" s="69"/>
      <c r="T237" s="69"/>
      <c r="U237" s="69"/>
      <c r="V237" s="116"/>
      <c r="W237" s="69"/>
      <c r="AD237" s="639">
        <f t="shared" si="6"/>
        <v>1680.0000000000002</v>
      </c>
      <c r="AE237" s="74">
        <f t="shared" si="7"/>
        <v>25680</v>
      </c>
    </row>
    <row r="238" spans="1:31" s="102" customFormat="1" x14ac:dyDescent="0.35">
      <c r="A238" s="69"/>
      <c r="B238" s="69"/>
      <c r="C238" s="69"/>
      <c r="D238" s="69"/>
      <c r="E238" s="69"/>
      <c r="F238" s="79" t="s">
        <v>15112</v>
      </c>
      <c r="G238" s="69"/>
      <c r="H238" s="74">
        <v>12000</v>
      </c>
      <c r="I238" s="69"/>
      <c r="J238" s="69"/>
      <c r="K238" s="75"/>
      <c r="L238" s="79"/>
      <c r="M238" s="80"/>
      <c r="N238" s="75"/>
      <c r="O238" s="69"/>
      <c r="P238" s="75"/>
      <c r="Q238" s="69"/>
      <c r="R238" s="69"/>
      <c r="S238" s="69"/>
      <c r="T238" s="69"/>
      <c r="U238" s="69"/>
      <c r="V238" s="116"/>
      <c r="W238" s="69"/>
      <c r="AD238" s="639">
        <f t="shared" si="6"/>
        <v>840.00000000000011</v>
      </c>
      <c r="AE238" s="74">
        <f t="shared" si="7"/>
        <v>12840</v>
      </c>
    </row>
    <row r="239" spans="1:31" s="102" customFormat="1" x14ac:dyDescent="0.35">
      <c r="A239" s="69"/>
      <c r="B239" s="69"/>
      <c r="C239" s="69"/>
      <c r="D239" s="69"/>
      <c r="E239" s="69"/>
      <c r="F239" s="79" t="s">
        <v>15119</v>
      </c>
      <c r="G239" s="69"/>
      <c r="H239" s="74">
        <v>36000</v>
      </c>
      <c r="I239" s="69"/>
      <c r="J239" s="69"/>
      <c r="K239" s="75"/>
      <c r="L239" s="79"/>
      <c r="M239" s="80"/>
      <c r="N239" s="75"/>
      <c r="O239" s="69"/>
      <c r="P239" s="75"/>
      <c r="Q239" s="69"/>
      <c r="R239" s="69"/>
      <c r="S239" s="69"/>
      <c r="T239" s="69"/>
      <c r="U239" s="69"/>
      <c r="V239" s="116"/>
      <c r="W239" s="69"/>
      <c r="AD239" s="639">
        <f t="shared" si="6"/>
        <v>2520.0000000000005</v>
      </c>
      <c r="AE239" s="74">
        <f t="shared" si="7"/>
        <v>38520</v>
      </c>
    </row>
    <row r="240" spans="1:31" s="102" customFormat="1" x14ac:dyDescent="0.35">
      <c r="A240" s="69"/>
      <c r="B240" s="69"/>
      <c r="C240" s="69"/>
      <c r="D240" s="69"/>
      <c r="E240" s="69"/>
      <c r="F240" s="79"/>
      <c r="G240" s="69"/>
      <c r="H240" s="74"/>
      <c r="I240" s="69"/>
      <c r="J240" s="69"/>
      <c r="K240" s="75"/>
      <c r="L240" s="79"/>
      <c r="M240" s="80"/>
      <c r="N240" s="75"/>
      <c r="O240" s="69"/>
      <c r="P240" s="75"/>
      <c r="Q240" s="69"/>
      <c r="R240" s="69"/>
      <c r="S240" s="69"/>
      <c r="T240" s="69"/>
      <c r="U240" s="69"/>
      <c r="V240" s="116"/>
      <c r="W240" s="69"/>
      <c r="AD240" s="639">
        <f t="shared" si="6"/>
        <v>0</v>
      </c>
      <c r="AE240" s="74">
        <f t="shared" si="7"/>
        <v>0</v>
      </c>
    </row>
    <row r="241" spans="1:31" s="102" customFormat="1" x14ac:dyDescent="0.35">
      <c r="A241" s="69"/>
      <c r="B241" s="69"/>
      <c r="C241" s="69"/>
      <c r="D241" s="69"/>
      <c r="E241" s="69"/>
      <c r="F241" s="79" t="s">
        <v>15120</v>
      </c>
      <c r="G241" s="69"/>
      <c r="H241" s="74">
        <v>36000</v>
      </c>
      <c r="I241" s="69"/>
      <c r="J241" s="69"/>
      <c r="K241" s="75"/>
      <c r="L241" s="79"/>
      <c r="M241" s="80"/>
      <c r="N241" s="75"/>
      <c r="O241" s="69"/>
      <c r="P241" s="75"/>
      <c r="Q241" s="69"/>
      <c r="R241" s="69"/>
      <c r="S241" s="69"/>
      <c r="T241" s="69"/>
      <c r="U241" s="69"/>
      <c r="V241" s="116"/>
      <c r="W241" s="69"/>
      <c r="AD241" s="639">
        <f t="shared" si="6"/>
        <v>2520.0000000000005</v>
      </c>
      <c r="AE241" s="74">
        <f t="shared" si="7"/>
        <v>38520</v>
      </c>
    </row>
    <row r="242" spans="1:31" s="102" customFormat="1" x14ac:dyDescent="0.35">
      <c r="A242" s="69"/>
      <c r="B242" s="69"/>
      <c r="C242" s="69"/>
      <c r="D242" s="69"/>
      <c r="E242" s="69"/>
      <c r="F242" s="79" t="s">
        <v>15121</v>
      </c>
      <c r="G242" s="69"/>
      <c r="H242" s="74">
        <v>12000</v>
      </c>
      <c r="I242" s="69"/>
      <c r="J242" s="69"/>
      <c r="K242" s="75"/>
      <c r="L242" s="79"/>
      <c r="M242" s="80"/>
      <c r="N242" s="75"/>
      <c r="O242" s="69"/>
      <c r="P242" s="75"/>
      <c r="Q242" s="69"/>
      <c r="R242" s="69"/>
      <c r="S242" s="69"/>
      <c r="T242" s="69"/>
      <c r="U242" s="69"/>
      <c r="V242" s="116"/>
      <c r="W242" s="69"/>
      <c r="AD242" s="639">
        <f t="shared" si="6"/>
        <v>840.00000000000011</v>
      </c>
      <c r="AE242" s="74">
        <f t="shared" si="7"/>
        <v>12840</v>
      </c>
    </row>
    <row r="243" spans="1:31" s="102" customFormat="1" x14ac:dyDescent="0.35">
      <c r="A243" s="69"/>
      <c r="B243" s="69"/>
      <c r="C243" s="69"/>
      <c r="D243" s="69"/>
      <c r="E243" s="69"/>
      <c r="F243" s="79" t="s">
        <v>15122</v>
      </c>
      <c r="G243" s="69"/>
      <c r="H243" s="74">
        <v>24000</v>
      </c>
      <c r="I243" s="69"/>
      <c r="J243" s="69"/>
      <c r="K243" s="75"/>
      <c r="L243" s="79"/>
      <c r="M243" s="80"/>
      <c r="N243" s="75"/>
      <c r="O243" s="69"/>
      <c r="P243" s="75"/>
      <c r="Q243" s="69"/>
      <c r="R243" s="69"/>
      <c r="S243" s="69"/>
      <c r="T243" s="69"/>
      <c r="U243" s="69"/>
      <c r="V243" s="116"/>
      <c r="W243" s="69"/>
      <c r="AD243" s="639">
        <f t="shared" si="6"/>
        <v>1680.0000000000002</v>
      </c>
      <c r="AE243" s="74">
        <f t="shared" si="7"/>
        <v>25680</v>
      </c>
    </row>
    <row r="244" spans="1:31" s="102" customFormat="1" x14ac:dyDescent="0.35">
      <c r="A244" s="69"/>
      <c r="B244" s="69"/>
      <c r="C244" s="69"/>
      <c r="D244" s="69"/>
      <c r="E244" s="69"/>
      <c r="F244" s="79" t="s">
        <v>15123</v>
      </c>
      <c r="G244" s="69"/>
      <c r="H244" s="74">
        <v>36000</v>
      </c>
      <c r="I244" s="69"/>
      <c r="J244" s="69"/>
      <c r="K244" s="75"/>
      <c r="L244" s="79"/>
      <c r="M244" s="80"/>
      <c r="N244" s="75"/>
      <c r="O244" s="69"/>
      <c r="P244" s="75"/>
      <c r="Q244" s="69"/>
      <c r="R244" s="69"/>
      <c r="S244" s="69"/>
      <c r="T244" s="69"/>
      <c r="U244" s="69"/>
      <c r="V244" s="116"/>
      <c r="W244" s="69"/>
      <c r="AD244" s="639">
        <f t="shared" si="6"/>
        <v>2520.0000000000005</v>
      </c>
      <c r="AE244" s="74">
        <f t="shared" si="7"/>
        <v>38520</v>
      </c>
    </row>
    <row r="245" spans="1:31" s="102" customFormat="1" x14ac:dyDescent="0.35">
      <c r="A245" s="69"/>
      <c r="B245" s="69"/>
      <c r="C245" s="69"/>
      <c r="D245" s="69"/>
      <c r="E245" s="69"/>
      <c r="F245" s="79" t="s">
        <v>15124</v>
      </c>
      <c r="G245" s="69"/>
      <c r="H245" s="74">
        <v>36000</v>
      </c>
      <c r="I245" s="69"/>
      <c r="J245" s="69"/>
      <c r="K245" s="75"/>
      <c r="L245" s="79"/>
      <c r="M245" s="80"/>
      <c r="N245" s="75"/>
      <c r="O245" s="69"/>
      <c r="P245" s="75"/>
      <c r="Q245" s="69"/>
      <c r="R245" s="69"/>
      <c r="S245" s="69"/>
      <c r="T245" s="69"/>
      <c r="U245" s="69"/>
      <c r="V245" s="116"/>
      <c r="W245" s="69"/>
      <c r="AD245" s="639">
        <f t="shared" si="6"/>
        <v>2520.0000000000005</v>
      </c>
      <c r="AE245" s="74">
        <f t="shared" si="7"/>
        <v>38520</v>
      </c>
    </row>
    <row r="246" spans="1:31" s="102" customFormat="1" x14ac:dyDescent="0.35">
      <c r="A246" s="69"/>
      <c r="B246" s="69"/>
      <c r="C246" s="69"/>
      <c r="D246" s="69"/>
      <c r="E246" s="69"/>
      <c r="F246" s="79" t="s">
        <v>15125</v>
      </c>
      <c r="G246" s="69"/>
      <c r="H246" s="74">
        <v>36000</v>
      </c>
      <c r="I246" s="69"/>
      <c r="J246" s="69"/>
      <c r="K246" s="75"/>
      <c r="L246" s="79"/>
      <c r="M246" s="80"/>
      <c r="N246" s="75"/>
      <c r="O246" s="69"/>
      <c r="P246" s="75"/>
      <c r="Q246" s="69"/>
      <c r="R246" s="69"/>
      <c r="S246" s="69"/>
      <c r="T246" s="69"/>
      <c r="U246" s="69"/>
      <c r="V246" s="116"/>
      <c r="W246" s="69"/>
      <c r="AD246" s="639">
        <f t="shared" si="6"/>
        <v>2520.0000000000005</v>
      </c>
      <c r="AE246" s="74">
        <f t="shared" si="7"/>
        <v>38520</v>
      </c>
    </row>
    <row r="247" spans="1:31" s="102" customFormat="1" x14ac:dyDescent="0.35">
      <c r="A247" s="69"/>
      <c r="B247" s="69"/>
      <c r="C247" s="69"/>
      <c r="D247" s="69"/>
      <c r="E247" s="69"/>
      <c r="F247" s="79" t="s">
        <v>15126</v>
      </c>
      <c r="G247" s="69"/>
      <c r="H247" s="74">
        <v>36000</v>
      </c>
      <c r="I247" s="69"/>
      <c r="J247" s="69"/>
      <c r="K247" s="75"/>
      <c r="L247" s="79"/>
      <c r="M247" s="80"/>
      <c r="N247" s="75"/>
      <c r="O247" s="69"/>
      <c r="P247" s="75"/>
      <c r="Q247" s="69"/>
      <c r="R247" s="69"/>
      <c r="S247" s="69"/>
      <c r="T247" s="69"/>
      <c r="U247" s="69"/>
      <c r="V247" s="116"/>
      <c r="W247" s="69"/>
      <c r="AD247" s="639">
        <f t="shared" si="6"/>
        <v>2520.0000000000005</v>
      </c>
      <c r="AE247" s="74">
        <f t="shared" si="7"/>
        <v>38520</v>
      </c>
    </row>
    <row r="248" spans="1:31" s="102" customFormat="1" x14ac:dyDescent="0.35">
      <c r="A248" s="69"/>
      <c r="B248" s="69"/>
      <c r="C248" s="69"/>
      <c r="D248" s="69"/>
      <c r="E248" s="69"/>
      <c r="F248" s="79" t="s">
        <v>15127</v>
      </c>
      <c r="G248" s="69"/>
      <c r="H248" s="74">
        <v>24000</v>
      </c>
      <c r="I248" s="69"/>
      <c r="J248" s="69"/>
      <c r="K248" s="75"/>
      <c r="L248" s="79"/>
      <c r="M248" s="80"/>
      <c r="N248" s="75"/>
      <c r="O248" s="69"/>
      <c r="P248" s="75"/>
      <c r="Q248" s="69"/>
      <c r="R248" s="69"/>
      <c r="S248" s="69"/>
      <c r="T248" s="69"/>
      <c r="U248" s="69"/>
      <c r="V248" s="116"/>
      <c r="W248" s="69"/>
      <c r="AD248" s="639">
        <f t="shared" si="6"/>
        <v>1680.0000000000002</v>
      </c>
      <c r="AE248" s="74">
        <f t="shared" si="7"/>
        <v>25680</v>
      </c>
    </row>
    <row r="249" spans="1:31" s="102" customFormat="1" x14ac:dyDescent="0.35">
      <c r="A249" s="69"/>
      <c r="B249" s="69"/>
      <c r="C249" s="69"/>
      <c r="D249" s="69"/>
      <c r="E249" s="69"/>
      <c r="F249" s="79" t="s">
        <v>15121</v>
      </c>
      <c r="G249" s="69"/>
      <c r="H249" s="74">
        <v>12000</v>
      </c>
      <c r="I249" s="69"/>
      <c r="J249" s="69"/>
      <c r="K249" s="75"/>
      <c r="L249" s="79"/>
      <c r="M249" s="80"/>
      <c r="N249" s="75"/>
      <c r="O249" s="69"/>
      <c r="P249" s="75"/>
      <c r="Q249" s="69"/>
      <c r="R249" s="69"/>
      <c r="S249" s="69"/>
      <c r="T249" s="69"/>
      <c r="U249" s="69"/>
      <c r="V249" s="116"/>
      <c r="W249" s="69"/>
      <c r="AD249" s="639">
        <f t="shared" si="6"/>
        <v>840.00000000000011</v>
      </c>
      <c r="AE249" s="74">
        <f t="shared" si="7"/>
        <v>12840</v>
      </c>
    </row>
    <row r="250" spans="1:31" s="102" customFormat="1" x14ac:dyDescent="0.35">
      <c r="A250" s="69"/>
      <c r="B250" s="69"/>
      <c r="C250" s="69"/>
      <c r="D250" s="69"/>
      <c r="E250" s="69"/>
      <c r="F250" s="79" t="s">
        <v>15128</v>
      </c>
      <c r="G250" s="69"/>
      <c r="H250" s="74">
        <v>36000</v>
      </c>
      <c r="I250" s="69"/>
      <c r="J250" s="69"/>
      <c r="K250" s="75"/>
      <c r="L250" s="79"/>
      <c r="M250" s="80"/>
      <c r="N250" s="75"/>
      <c r="O250" s="69"/>
      <c r="P250" s="75"/>
      <c r="Q250" s="69"/>
      <c r="R250" s="69"/>
      <c r="S250" s="69"/>
      <c r="T250" s="69"/>
      <c r="U250" s="69"/>
      <c r="V250" s="116"/>
      <c r="W250" s="69"/>
      <c r="AD250" s="639">
        <f t="shared" si="6"/>
        <v>2520.0000000000005</v>
      </c>
      <c r="AE250" s="74">
        <f t="shared" si="7"/>
        <v>38520</v>
      </c>
    </row>
    <row r="251" spans="1:31" s="102" customFormat="1" x14ac:dyDescent="0.35">
      <c r="A251" s="69"/>
      <c r="B251" s="69"/>
      <c r="C251" s="69"/>
      <c r="D251" s="69"/>
      <c r="E251" s="69"/>
      <c r="F251" s="79" t="s">
        <v>15129</v>
      </c>
      <c r="G251" s="69"/>
      <c r="H251" s="74">
        <v>36000</v>
      </c>
      <c r="I251" s="69"/>
      <c r="J251" s="69"/>
      <c r="K251" s="75"/>
      <c r="L251" s="79"/>
      <c r="M251" s="80"/>
      <c r="N251" s="75"/>
      <c r="O251" s="69"/>
      <c r="P251" s="75"/>
      <c r="Q251" s="69"/>
      <c r="R251" s="69"/>
      <c r="S251" s="69"/>
      <c r="T251" s="69"/>
      <c r="U251" s="69"/>
      <c r="V251" s="116"/>
      <c r="W251" s="69"/>
      <c r="AD251" s="639">
        <f t="shared" si="6"/>
        <v>2520.0000000000005</v>
      </c>
      <c r="AE251" s="74">
        <f t="shared" si="7"/>
        <v>38520</v>
      </c>
    </row>
    <row r="252" spans="1:31" s="102" customFormat="1" x14ac:dyDescent="0.35">
      <c r="A252" s="69"/>
      <c r="B252" s="69"/>
      <c r="C252" s="69"/>
      <c r="D252" s="69"/>
      <c r="E252" s="69"/>
      <c r="F252" s="79" t="s">
        <v>15130</v>
      </c>
      <c r="G252" s="69"/>
      <c r="H252" s="74">
        <v>12000</v>
      </c>
      <c r="I252" s="69"/>
      <c r="J252" s="69"/>
      <c r="K252" s="75"/>
      <c r="L252" s="79"/>
      <c r="M252" s="80"/>
      <c r="N252" s="75"/>
      <c r="O252" s="69"/>
      <c r="P252" s="75"/>
      <c r="Q252" s="69"/>
      <c r="R252" s="69"/>
      <c r="S252" s="69"/>
      <c r="T252" s="69"/>
      <c r="U252" s="69"/>
      <c r="V252" s="116"/>
      <c r="W252" s="69"/>
      <c r="AD252" s="639">
        <f t="shared" si="6"/>
        <v>840.00000000000011</v>
      </c>
      <c r="AE252" s="74">
        <f t="shared" si="7"/>
        <v>12840</v>
      </c>
    </row>
    <row r="253" spans="1:31" s="102" customFormat="1" x14ac:dyDescent="0.35">
      <c r="A253" s="69"/>
      <c r="B253" s="69"/>
      <c r="C253" s="69"/>
      <c r="D253" s="69"/>
      <c r="E253" s="69"/>
      <c r="F253" s="79" t="s">
        <v>15131</v>
      </c>
      <c r="G253" s="69"/>
      <c r="H253" s="74">
        <v>24000</v>
      </c>
      <c r="I253" s="69"/>
      <c r="J253" s="69"/>
      <c r="K253" s="75"/>
      <c r="L253" s="79"/>
      <c r="M253" s="80"/>
      <c r="N253" s="75"/>
      <c r="O253" s="69"/>
      <c r="P253" s="75"/>
      <c r="Q253" s="69"/>
      <c r="R253" s="69"/>
      <c r="S253" s="69"/>
      <c r="T253" s="69"/>
      <c r="U253" s="69"/>
      <c r="V253" s="116"/>
      <c r="W253" s="69"/>
      <c r="AD253" s="639">
        <f t="shared" si="6"/>
        <v>1680.0000000000002</v>
      </c>
      <c r="AE253" s="74">
        <f t="shared" si="7"/>
        <v>25680</v>
      </c>
    </row>
    <row r="254" spans="1:31" s="102" customFormat="1" x14ac:dyDescent="0.35">
      <c r="A254" s="69"/>
      <c r="B254" s="69"/>
      <c r="C254" s="69"/>
      <c r="D254" s="69"/>
      <c r="E254" s="69"/>
      <c r="F254" s="79" t="s">
        <v>15132</v>
      </c>
      <c r="G254" s="69"/>
      <c r="H254" s="74">
        <v>36000</v>
      </c>
      <c r="I254" s="69"/>
      <c r="J254" s="69"/>
      <c r="K254" s="75"/>
      <c r="L254" s="79"/>
      <c r="M254" s="80"/>
      <c r="N254" s="75"/>
      <c r="O254" s="69"/>
      <c r="P254" s="75"/>
      <c r="Q254" s="69"/>
      <c r="R254" s="69"/>
      <c r="S254" s="69"/>
      <c r="T254" s="69"/>
      <c r="U254" s="69"/>
      <c r="V254" s="116"/>
      <c r="W254" s="69"/>
      <c r="AD254" s="639">
        <f t="shared" si="6"/>
        <v>2520.0000000000005</v>
      </c>
      <c r="AE254" s="74">
        <f t="shared" si="7"/>
        <v>38520</v>
      </c>
    </row>
    <row r="255" spans="1:31" s="102" customFormat="1" x14ac:dyDescent="0.35">
      <c r="A255" s="69"/>
      <c r="B255" s="69"/>
      <c r="C255" s="69"/>
      <c r="D255" s="69"/>
      <c r="E255" s="69"/>
      <c r="F255" s="79" t="s">
        <v>15133</v>
      </c>
      <c r="G255" s="69"/>
      <c r="H255" s="74">
        <v>36000</v>
      </c>
      <c r="I255" s="69"/>
      <c r="J255" s="69"/>
      <c r="K255" s="75"/>
      <c r="L255" s="79"/>
      <c r="M255" s="80"/>
      <c r="N255" s="75"/>
      <c r="O255" s="69"/>
      <c r="P255" s="75"/>
      <c r="Q255" s="69"/>
      <c r="R255" s="69"/>
      <c r="S255" s="69"/>
      <c r="T255" s="69"/>
      <c r="U255" s="69"/>
      <c r="V255" s="116"/>
      <c r="W255" s="69"/>
      <c r="AD255" s="639">
        <f t="shared" si="6"/>
        <v>2520.0000000000005</v>
      </c>
      <c r="AE255" s="74">
        <f t="shared" si="7"/>
        <v>38520</v>
      </c>
    </row>
    <row r="256" spans="1:31" s="102" customFormat="1" x14ac:dyDescent="0.35">
      <c r="A256" s="69"/>
      <c r="B256" s="69"/>
      <c r="C256" s="69"/>
      <c r="D256" s="69"/>
      <c r="E256" s="69"/>
      <c r="F256" s="79" t="s">
        <v>15134</v>
      </c>
      <c r="G256" s="69"/>
      <c r="H256" s="74">
        <v>36000</v>
      </c>
      <c r="I256" s="69"/>
      <c r="J256" s="69"/>
      <c r="K256" s="75"/>
      <c r="L256" s="79"/>
      <c r="M256" s="80"/>
      <c r="N256" s="75"/>
      <c r="O256" s="69"/>
      <c r="P256" s="75"/>
      <c r="Q256" s="69"/>
      <c r="R256" s="69"/>
      <c r="S256" s="69"/>
      <c r="T256" s="69"/>
      <c r="U256" s="69"/>
      <c r="V256" s="116"/>
      <c r="W256" s="69"/>
      <c r="AD256" s="639">
        <f t="shared" si="6"/>
        <v>2520.0000000000005</v>
      </c>
      <c r="AE256" s="74">
        <f t="shared" si="7"/>
        <v>38520</v>
      </c>
    </row>
    <row r="257" spans="1:31" s="102" customFormat="1" x14ac:dyDescent="0.35">
      <c r="A257" s="69"/>
      <c r="B257" s="69"/>
      <c r="C257" s="69"/>
      <c r="D257" s="69"/>
      <c r="E257" s="69"/>
      <c r="F257" s="79" t="s">
        <v>15135</v>
      </c>
      <c r="G257" s="69"/>
      <c r="H257" s="74">
        <v>36000</v>
      </c>
      <c r="I257" s="69"/>
      <c r="J257" s="69"/>
      <c r="K257" s="75"/>
      <c r="L257" s="79"/>
      <c r="M257" s="80"/>
      <c r="N257" s="75"/>
      <c r="O257" s="69"/>
      <c r="P257" s="75"/>
      <c r="Q257" s="69"/>
      <c r="R257" s="69"/>
      <c r="S257" s="69"/>
      <c r="T257" s="69"/>
      <c r="U257" s="69"/>
      <c r="V257" s="116"/>
      <c r="W257" s="69"/>
      <c r="AD257" s="639">
        <f t="shared" si="6"/>
        <v>2520.0000000000005</v>
      </c>
      <c r="AE257" s="74">
        <f t="shared" si="7"/>
        <v>38520</v>
      </c>
    </row>
    <row r="258" spans="1:31" s="102" customFormat="1" x14ac:dyDescent="0.35">
      <c r="A258" s="69"/>
      <c r="B258" s="69"/>
      <c r="C258" s="69"/>
      <c r="D258" s="69"/>
      <c r="E258" s="69"/>
      <c r="F258" s="79" t="s">
        <v>15136</v>
      </c>
      <c r="G258" s="69"/>
      <c r="H258" s="74">
        <v>24000</v>
      </c>
      <c r="I258" s="69"/>
      <c r="J258" s="69"/>
      <c r="K258" s="75"/>
      <c r="L258" s="79"/>
      <c r="M258" s="80"/>
      <c r="N258" s="75"/>
      <c r="O258" s="69"/>
      <c r="P258" s="75"/>
      <c r="Q258" s="69"/>
      <c r="R258" s="69"/>
      <c r="S258" s="69"/>
      <c r="T258" s="69"/>
      <c r="U258" s="69"/>
      <c r="V258" s="116"/>
      <c r="W258" s="69"/>
      <c r="AD258" s="639">
        <f t="shared" si="6"/>
        <v>1680.0000000000002</v>
      </c>
      <c r="AE258" s="74">
        <f t="shared" si="7"/>
        <v>25680</v>
      </c>
    </row>
    <row r="259" spans="1:31" s="102" customFormat="1" x14ac:dyDescent="0.35">
      <c r="A259" s="69"/>
      <c r="B259" s="69"/>
      <c r="C259" s="69"/>
      <c r="D259" s="69"/>
      <c r="E259" s="69"/>
      <c r="F259" s="79" t="s">
        <v>15130</v>
      </c>
      <c r="G259" s="69"/>
      <c r="H259" s="74">
        <v>12000</v>
      </c>
      <c r="I259" s="69"/>
      <c r="J259" s="69"/>
      <c r="K259" s="75"/>
      <c r="L259" s="79"/>
      <c r="M259" s="80"/>
      <c r="N259" s="75"/>
      <c r="O259" s="69"/>
      <c r="P259" s="75"/>
      <c r="Q259" s="69"/>
      <c r="R259" s="69"/>
      <c r="S259" s="69"/>
      <c r="T259" s="69"/>
      <c r="U259" s="69"/>
      <c r="V259" s="116"/>
      <c r="W259" s="69"/>
      <c r="AD259" s="639">
        <f t="shared" si="6"/>
        <v>840.00000000000011</v>
      </c>
      <c r="AE259" s="74">
        <f t="shared" si="7"/>
        <v>12840</v>
      </c>
    </row>
    <row r="260" spans="1:31" s="102" customFormat="1" x14ac:dyDescent="0.35">
      <c r="A260" s="69"/>
      <c r="B260" s="69"/>
      <c r="C260" s="69"/>
      <c r="D260" s="69"/>
      <c r="E260" s="69"/>
      <c r="F260" s="79" t="s">
        <v>15137</v>
      </c>
      <c r="G260" s="69"/>
      <c r="H260" s="74">
        <v>36000</v>
      </c>
      <c r="I260" s="69"/>
      <c r="J260" s="69"/>
      <c r="K260" s="75"/>
      <c r="L260" s="79"/>
      <c r="M260" s="80"/>
      <c r="N260" s="75"/>
      <c r="O260" s="69"/>
      <c r="P260" s="75"/>
      <c r="Q260" s="69"/>
      <c r="R260" s="69"/>
      <c r="S260" s="69"/>
      <c r="T260" s="69"/>
      <c r="U260" s="69"/>
      <c r="V260" s="116"/>
      <c r="W260" s="69"/>
      <c r="AD260" s="639">
        <f t="shared" si="6"/>
        <v>2520.0000000000005</v>
      </c>
      <c r="AE260" s="74">
        <f t="shared" si="7"/>
        <v>38520</v>
      </c>
    </row>
    <row r="261" spans="1:31" s="102" customFormat="1" x14ac:dyDescent="0.35">
      <c r="A261" s="69"/>
      <c r="B261" s="69"/>
      <c r="C261" s="69"/>
      <c r="D261" s="69"/>
      <c r="E261" s="69"/>
      <c r="F261" s="79" t="s">
        <v>15138</v>
      </c>
      <c r="G261" s="69"/>
      <c r="H261" s="74">
        <v>36000</v>
      </c>
      <c r="I261" s="69"/>
      <c r="J261" s="69"/>
      <c r="K261" s="75"/>
      <c r="L261" s="79"/>
      <c r="M261" s="80"/>
      <c r="N261" s="75"/>
      <c r="O261" s="69"/>
      <c r="P261" s="75"/>
      <c r="Q261" s="69"/>
      <c r="R261" s="69"/>
      <c r="S261" s="69"/>
      <c r="T261" s="69"/>
      <c r="U261" s="69"/>
      <c r="V261" s="116"/>
      <c r="W261" s="69"/>
      <c r="AD261" s="639">
        <f t="shared" si="6"/>
        <v>2520.0000000000005</v>
      </c>
      <c r="AE261" s="74">
        <f t="shared" si="7"/>
        <v>38520</v>
      </c>
    </row>
    <row r="262" spans="1:31" s="102" customFormat="1" x14ac:dyDescent="0.35">
      <c r="A262" s="69"/>
      <c r="B262" s="69"/>
      <c r="C262" s="69"/>
      <c r="D262" s="69"/>
      <c r="E262" s="69"/>
      <c r="F262" s="79" t="s">
        <v>15139</v>
      </c>
      <c r="G262" s="69"/>
      <c r="H262" s="74">
        <v>36000</v>
      </c>
      <c r="I262" s="69"/>
      <c r="J262" s="69"/>
      <c r="K262" s="75"/>
      <c r="L262" s="79"/>
      <c r="M262" s="80"/>
      <c r="N262" s="75"/>
      <c r="O262" s="69"/>
      <c r="P262" s="75"/>
      <c r="Q262" s="69"/>
      <c r="R262" s="69"/>
      <c r="S262" s="69"/>
      <c r="T262" s="69"/>
      <c r="U262" s="69"/>
      <c r="V262" s="116"/>
      <c r="W262" s="69"/>
      <c r="AD262" s="639">
        <f t="shared" ref="AD262:AD325" si="8">H262*AD$4</f>
        <v>2520.0000000000005</v>
      </c>
      <c r="AE262" s="74">
        <f t="shared" ref="AE262:AE325" si="9">H262+AD262</f>
        <v>38520</v>
      </c>
    </row>
    <row r="263" spans="1:31" s="102" customFormat="1" x14ac:dyDescent="0.35">
      <c r="A263" s="69"/>
      <c r="B263" s="69"/>
      <c r="C263" s="69"/>
      <c r="D263" s="69"/>
      <c r="E263" s="69"/>
      <c r="F263" s="79" t="s">
        <v>15140</v>
      </c>
      <c r="G263" s="69"/>
      <c r="H263" s="74">
        <v>36000</v>
      </c>
      <c r="I263" s="69"/>
      <c r="J263" s="69"/>
      <c r="K263" s="75"/>
      <c r="L263" s="79"/>
      <c r="M263" s="80"/>
      <c r="N263" s="75"/>
      <c r="O263" s="69"/>
      <c r="P263" s="75"/>
      <c r="Q263" s="69"/>
      <c r="R263" s="69"/>
      <c r="S263" s="69"/>
      <c r="T263" s="69"/>
      <c r="U263" s="69"/>
      <c r="V263" s="116"/>
      <c r="W263" s="69"/>
      <c r="AD263" s="639">
        <f t="shared" si="8"/>
        <v>2520.0000000000005</v>
      </c>
      <c r="AE263" s="74">
        <f t="shared" si="9"/>
        <v>38520</v>
      </c>
    </row>
    <row r="264" spans="1:31" s="102" customFormat="1" x14ac:dyDescent="0.35">
      <c r="A264" s="69"/>
      <c r="B264" s="69"/>
      <c r="C264" s="69"/>
      <c r="D264" s="69"/>
      <c r="E264" s="69"/>
      <c r="F264" s="79" t="s">
        <v>15141</v>
      </c>
      <c r="G264" s="69"/>
      <c r="H264" s="74">
        <v>36000</v>
      </c>
      <c r="I264" s="69"/>
      <c r="J264" s="69"/>
      <c r="K264" s="75"/>
      <c r="L264" s="79"/>
      <c r="M264" s="80"/>
      <c r="N264" s="75"/>
      <c r="O264" s="69"/>
      <c r="P264" s="75"/>
      <c r="Q264" s="69"/>
      <c r="R264" s="69"/>
      <c r="S264" s="69"/>
      <c r="T264" s="69"/>
      <c r="U264" s="69"/>
      <c r="V264" s="116"/>
      <c r="W264" s="69"/>
      <c r="AD264" s="639">
        <f t="shared" si="8"/>
        <v>2520.0000000000005</v>
      </c>
      <c r="AE264" s="74">
        <f t="shared" si="9"/>
        <v>38520</v>
      </c>
    </row>
    <row r="265" spans="1:31" s="102" customFormat="1" x14ac:dyDescent="0.35">
      <c r="A265" s="64"/>
      <c r="B265" s="64"/>
      <c r="C265" s="64"/>
      <c r="D265" s="64"/>
      <c r="E265" s="64"/>
      <c r="F265" s="96" t="s">
        <v>1829</v>
      </c>
      <c r="G265" s="64"/>
      <c r="H265" s="67"/>
      <c r="I265" s="64"/>
      <c r="J265" s="64"/>
      <c r="K265" s="68"/>
      <c r="L265" s="97"/>
      <c r="M265" s="127"/>
      <c r="N265" s="68"/>
      <c r="O265" s="64"/>
      <c r="P265" s="68"/>
      <c r="Q265" s="64"/>
      <c r="R265" s="64"/>
      <c r="S265" s="64"/>
      <c r="T265" s="64"/>
      <c r="U265" s="64"/>
      <c r="V265" s="115"/>
      <c r="W265" s="64"/>
      <c r="AD265" s="639">
        <f t="shared" si="8"/>
        <v>0</v>
      </c>
      <c r="AE265" s="67">
        <f t="shared" si="9"/>
        <v>0</v>
      </c>
    </row>
    <row r="266" spans="1:31" s="102" customFormat="1" x14ac:dyDescent="0.35">
      <c r="A266" s="69"/>
      <c r="B266" s="69"/>
      <c r="C266" s="69"/>
      <c r="D266" s="69"/>
      <c r="E266" s="69"/>
      <c r="F266" s="79" t="s">
        <v>15142</v>
      </c>
      <c r="G266" s="69"/>
      <c r="H266" s="74">
        <v>4000</v>
      </c>
      <c r="I266" s="69"/>
      <c r="J266" s="69"/>
      <c r="K266" s="75"/>
      <c r="L266" s="79"/>
      <c r="M266" s="80"/>
      <c r="N266" s="75"/>
      <c r="O266" s="69"/>
      <c r="P266" s="75"/>
      <c r="Q266" s="69"/>
      <c r="R266" s="69"/>
      <c r="S266" s="69"/>
      <c r="T266" s="69"/>
      <c r="U266" s="69"/>
      <c r="V266" s="116"/>
      <c r="W266" s="69"/>
      <c r="AD266" s="639">
        <f t="shared" si="8"/>
        <v>280</v>
      </c>
      <c r="AE266" s="74">
        <f t="shared" si="9"/>
        <v>4280</v>
      </c>
    </row>
    <row r="267" spans="1:31" s="102" customFormat="1" x14ac:dyDescent="0.35">
      <c r="A267" s="69"/>
      <c r="B267" s="69"/>
      <c r="C267" s="69"/>
      <c r="D267" s="69"/>
      <c r="E267" s="69"/>
      <c r="F267" s="79" t="s">
        <v>15143</v>
      </c>
      <c r="G267" s="69"/>
      <c r="H267" s="74">
        <v>4000</v>
      </c>
      <c r="I267" s="69"/>
      <c r="J267" s="69"/>
      <c r="K267" s="75"/>
      <c r="L267" s="79"/>
      <c r="M267" s="80"/>
      <c r="N267" s="75"/>
      <c r="O267" s="69"/>
      <c r="P267" s="75"/>
      <c r="Q267" s="69"/>
      <c r="R267" s="69"/>
      <c r="S267" s="69"/>
      <c r="T267" s="69"/>
      <c r="U267" s="69"/>
      <c r="V267" s="116"/>
      <c r="W267" s="69"/>
      <c r="AD267" s="639">
        <f t="shared" si="8"/>
        <v>280</v>
      </c>
      <c r="AE267" s="74">
        <f t="shared" si="9"/>
        <v>4280</v>
      </c>
    </row>
    <row r="268" spans="1:31" s="102" customFormat="1" x14ac:dyDescent="0.35">
      <c r="A268" s="69"/>
      <c r="B268" s="69"/>
      <c r="C268" s="69"/>
      <c r="D268" s="69"/>
      <c r="E268" s="69"/>
      <c r="F268" s="79" t="s">
        <v>15144</v>
      </c>
      <c r="G268" s="69"/>
      <c r="H268" s="74">
        <v>12000</v>
      </c>
      <c r="I268" s="69"/>
      <c r="J268" s="69"/>
      <c r="K268" s="75"/>
      <c r="L268" s="79"/>
      <c r="M268" s="80"/>
      <c r="N268" s="75"/>
      <c r="O268" s="69"/>
      <c r="P268" s="75"/>
      <c r="Q268" s="69"/>
      <c r="R268" s="69"/>
      <c r="S268" s="69"/>
      <c r="T268" s="69"/>
      <c r="U268" s="69"/>
      <c r="V268" s="116"/>
      <c r="W268" s="69"/>
      <c r="AD268" s="639">
        <f t="shared" si="8"/>
        <v>840.00000000000011</v>
      </c>
      <c r="AE268" s="74">
        <f t="shared" si="9"/>
        <v>12840</v>
      </c>
    </row>
    <row r="269" spans="1:31" s="102" customFormat="1" x14ac:dyDescent="0.35">
      <c r="A269" s="69"/>
      <c r="B269" s="69"/>
      <c r="C269" s="69"/>
      <c r="D269" s="69"/>
      <c r="E269" s="69"/>
      <c r="F269" s="79" t="s">
        <v>15145</v>
      </c>
      <c r="G269" s="69"/>
      <c r="H269" s="74">
        <v>12000</v>
      </c>
      <c r="I269" s="69"/>
      <c r="J269" s="69"/>
      <c r="K269" s="75"/>
      <c r="L269" s="79"/>
      <c r="M269" s="80"/>
      <c r="N269" s="75"/>
      <c r="O269" s="69"/>
      <c r="P269" s="75"/>
      <c r="Q269" s="69"/>
      <c r="R269" s="69"/>
      <c r="S269" s="69"/>
      <c r="T269" s="69"/>
      <c r="U269" s="69"/>
      <c r="V269" s="116"/>
      <c r="W269" s="69"/>
      <c r="AD269" s="639">
        <f t="shared" si="8"/>
        <v>840.00000000000011</v>
      </c>
      <c r="AE269" s="74">
        <f t="shared" si="9"/>
        <v>12840</v>
      </c>
    </row>
    <row r="270" spans="1:31" s="102" customFormat="1" x14ac:dyDescent="0.35">
      <c r="A270" s="69"/>
      <c r="B270" s="69"/>
      <c r="C270" s="69"/>
      <c r="D270" s="69"/>
      <c r="E270" s="69"/>
      <c r="F270" s="79" t="s">
        <v>15146</v>
      </c>
      <c r="G270" s="69"/>
      <c r="H270" s="74">
        <v>12000</v>
      </c>
      <c r="I270" s="69"/>
      <c r="J270" s="69"/>
      <c r="K270" s="75"/>
      <c r="L270" s="79"/>
      <c r="M270" s="80"/>
      <c r="N270" s="75"/>
      <c r="O270" s="69"/>
      <c r="P270" s="75"/>
      <c r="Q270" s="69"/>
      <c r="R270" s="69"/>
      <c r="S270" s="69"/>
      <c r="T270" s="69"/>
      <c r="U270" s="69"/>
      <c r="V270" s="116"/>
      <c r="W270" s="69"/>
      <c r="AD270" s="639">
        <f t="shared" si="8"/>
        <v>840.00000000000011</v>
      </c>
      <c r="AE270" s="74">
        <f t="shared" si="9"/>
        <v>12840</v>
      </c>
    </row>
    <row r="271" spans="1:31" s="102" customFormat="1" x14ac:dyDescent="0.35">
      <c r="A271" s="69"/>
      <c r="B271" s="69"/>
      <c r="C271" s="69"/>
      <c r="D271" s="69"/>
      <c r="E271" s="69"/>
      <c r="F271" s="79" t="s">
        <v>15147</v>
      </c>
      <c r="G271" s="69"/>
      <c r="H271" s="74">
        <v>12000</v>
      </c>
      <c r="I271" s="69"/>
      <c r="J271" s="69"/>
      <c r="K271" s="75"/>
      <c r="L271" s="79"/>
      <c r="M271" s="80"/>
      <c r="N271" s="75"/>
      <c r="O271" s="69"/>
      <c r="P271" s="75"/>
      <c r="Q271" s="69"/>
      <c r="R271" s="69"/>
      <c r="S271" s="69"/>
      <c r="T271" s="69"/>
      <c r="U271" s="69"/>
      <c r="V271" s="116"/>
      <c r="W271" s="69"/>
      <c r="AD271" s="639">
        <f t="shared" si="8"/>
        <v>840.00000000000011</v>
      </c>
      <c r="AE271" s="74">
        <f t="shared" si="9"/>
        <v>12840</v>
      </c>
    </row>
    <row r="272" spans="1:31" x14ac:dyDescent="0.35">
      <c r="A272" s="64"/>
      <c r="B272" s="64"/>
      <c r="C272" s="64"/>
      <c r="D272" s="64"/>
      <c r="E272" s="64"/>
      <c r="F272" s="66" t="s">
        <v>1842</v>
      </c>
      <c r="G272" s="64"/>
      <c r="H272" s="67"/>
      <c r="I272" s="64"/>
      <c r="J272" s="64"/>
      <c r="K272" s="68"/>
      <c r="L272" s="68"/>
      <c r="M272" s="68"/>
      <c r="N272" s="68"/>
      <c r="O272" s="64"/>
      <c r="P272" s="64"/>
      <c r="Q272" s="68"/>
      <c r="R272" s="64"/>
      <c r="S272" s="64"/>
      <c r="T272" s="64"/>
      <c r="U272" s="64"/>
      <c r="V272" s="115"/>
      <c r="W272" s="115"/>
      <c r="AD272" s="639">
        <f t="shared" si="8"/>
        <v>0</v>
      </c>
      <c r="AE272" s="67">
        <f t="shared" si="9"/>
        <v>0</v>
      </c>
    </row>
    <row r="273" spans="1:160" x14ac:dyDescent="0.35">
      <c r="A273" s="76"/>
      <c r="B273" s="76"/>
      <c r="C273" s="76"/>
      <c r="D273" s="76"/>
      <c r="E273" s="76"/>
      <c r="F273" s="117" t="s">
        <v>15148</v>
      </c>
      <c r="G273" s="76"/>
      <c r="H273" s="118">
        <v>18000000</v>
      </c>
      <c r="I273" s="76"/>
      <c r="J273" s="76" t="s">
        <v>933</v>
      </c>
      <c r="K273" s="119">
        <v>2008</v>
      </c>
      <c r="L273" s="119"/>
      <c r="M273" s="120">
        <v>30303204</v>
      </c>
      <c r="N273" s="119"/>
      <c r="O273" s="76"/>
      <c r="P273" s="122"/>
      <c r="Q273" s="119"/>
      <c r="R273" s="76"/>
      <c r="S273" s="76"/>
      <c r="T273" s="76"/>
      <c r="U273" s="76"/>
      <c r="V273" s="121"/>
      <c r="W273" s="121"/>
      <c r="AD273" s="639">
        <f t="shared" si="8"/>
        <v>1260000.0000000002</v>
      </c>
      <c r="AE273" s="118">
        <f t="shared" si="9"/>
        <v>19260000</v>
      </c>
    </row>
    <row r="274" spans="1:160" x14ac:dyDescent="0.35">
      <c r="A274" s="76"/>
      <c r="B274" s="76"/>
      <c r="C274" s="76"/>
      <c r="D274" s="76"/>
      <c r="E274" s="76"/>
      <c r="F274" s="117" t="s">
        <v>15149</v>
      </c>
      <c r="G274" s="76"/>
      <c r="H274" s="118">
        <v>18000000</v>
      </c>
      <c r="I274" s="76"/>
      <c r="J274" s="76" t="s">
        <v>933</v>
      </c>
      <c r="K274" s="119">
        <v>2008</v>
      </c>
      <c r="L274" s="119"/>
      <c r="M274" s="120">
        <v>30288002</v>
      </c>
      <c r="N274" s="119"/>
      <c r="O274" s="76"/>
      <c r="P274" s="122"/>
      <c r="Q274" s="119"/>
      <c r="R274" s="76"/>
      <c r="S274" s="76"/>
      <c r="T274" s="76"/>
      <c r="U274" s="76"/>
      <c r="V274" s="121"/>
      <c r="W274" s="121"/>
      <c r="AD274" s="639">
        <f t="shared" si="8"/>
        <v>1260000.0000000002</v>
      </c>
      <c r="AE274" s="118">
        <f t="shared" si="9"/>
        <v>19260000</v>
      </c>
    </row>
    <row r="275" spans="1:160" x14ac:dyDescent="0.35">
      <c r="A275" s="76"/>
      <c r="B275" s="76"/>
      <c r="C275" s="76"/>
      <c r="D275" s="76"/>
      <c r="E275" s="76"/>
      <c r="F275" s="117" t="s">
        <v>15150</v>
      </c>
      <c r="G275" s="76"/>
      <c r="H275" s="118">
        <v>18000000</v>
      </c>
      <c r="I275" s="76"/>
      <c r="J275" s="76" t="s">
        <v>933</v>
      </c>
      <c r="K275" s="119">
        <v>2008</v>
      </c>
      <c r="L275" s="119"/>
      <c r="M275" s="120">
        <v>30303203</v>
      </c>
      <c r="N275" s="119"/>
      <c r="O275" s="76"/>
      <c r="P275" s="122"/>
      <c r="Q275" s="119"/>
      <c r="R275" s="76"/>
      <c r="S275" s="76"/>
      <c r="T275" s="76"/>
      <c r="U275" s="76"/>
      <c r="V275" s="121"/>
      <c r="W275" s="121"/>
      <c r="AD275" s="639">
        <f t="shared" si="8"/>
        <v>1260000.0000000002</v>
      </c>
      <c r="AE275" s="118">
        <f t="shared" si="9"/>
        <v>19260000</v>
      </c>
    </row>
    <row r="276" spans="1:160" x14ac:dyDescent="0.35">
      <c r="A276" s="76"/>
      <c r="B276" s="76"/>
      <c r="C276" s="76"/>
      <c r="D276" s="76"/>
      <c r="E276" s="76"/>
      <c r="F276" s="117" t="s">
        <v>15151</v>
      </c>
      <c r="G276" s="76"/>
      <c r="H276" s="118">
        <v>18000000</v>
      </c>
      <c r="I276" s="76"/>
      <c r="J276" s="76" t="s">
        <v>933</v>
      </c>
      <c r="K276" s="119">
        <v>2008</v>
      </c>
      <c r="L276" s="119"/>
      <c r="M276" s="119">
        <v>30303202</v>
      </c>
      <c r="N276" s="119"/>
      <c r="O276" s="76"/>
      <c r="P276" s="122"/>
      <c r="Q276" s="119"/>
      <c r="R276" s="76"/>
      <c r="S276" s="76"/>
      <c r="T276" s="76"/>
      <c r="U276" s="76"/>
      <c r="V276" s="121"/>
      <c r="W276" s="121"/>
      <c r="AD276" s="639">
        <f t="shared" si="8"/>
        <v>1260000.0000000002</v>
      </c>
      <c r="AE276" s="118">
        <f t="shared" si="9"/>
        <v>19260000</v>
      </c>
    </row>
    <row r="277" spans="1:160" x14ac:dyDescent="0.35">
      <c r="A277" s="76"/>
      <c r="B277" s="76"/>
      <c r="C277" s="76"/>
      <c r="D277" s="76"/>
      <c r="E277" s="76"/>
      <c r="F277" s="117"/>
      <c r="G277" s="76"/>
      <c r="H277" s="118"/>
      <c r="I277" s="76"/>
      <c r="J277" s="76"/>
      <c r="K277" s="119"/>
      <c r="L277" s="119"/>
      <c r="M277" s="119"/>
      <c r="N277" s="119"/>
      <c r="O277" s="76"/>
      <c r="P277" s="122"/>
      <c r="Q277" s="119"/>
      <c r="R277" s="76"/>
      <c r="S277" s="76"/>
      <c r="T277" s="76"/>
      <c r="U277" s="76"/>
      <c r="V277" s="121"/>
      <c r="W277" s="121"/>
      <c r="AD277" s="639">
        <f t="shared" si="8"/>
        <v>0</v>
      </c>
      <c r="AE277" s="118">
        <f t="shared" si="9"/>
        <v>0</v>
      </c>
    </row>
    <row r="278" spans="1:160" x14ac:dyDescent="0.35">
      <c r="A278" s="64"/>
      <c r="B278" s="64"/>
      <c r="C278" s="64"/>
      <c r="D278" s="64"/>
      <c r="E278" s="64"/>
      <c r="F278" s="66" t="s">
        <v>1851</v>
      </c>
      <c r="G278" s="64"/>
      <c r="H278" s="67"/>
      <c r="I278" s="64"/>
      <c r="J278" s="64"/>
      <c r="K278" s="68"/>
      <c r="L278" s="68"/>
      <c r="M278" s="68"/>
      <c r="N278" s="68"/>
      <c r="O278" s="64"/>
      <c r="P278" s="125"/>
      <c r="Q278" s="68"/>
      <c r="R278" s="64"/>
      <c r="S278" s="64"/>
      <c r="T278" s="64"/>
      <c r="U278" s="64"/>
      <c r="V278" s="115"/>
      <c r="W278" s="115"/>
      <c r="AD278" s="639">
        <f t="shared" si="8"/>
        <v>0</v>
      </c>
      <c r="AE278" s="67">
        <f t="shared" si="9"/>
        <v>0</v>
      </c>
    </row>
    <row r="279" spans="1:160" x14ac:dyDescent="0.35">
      <c r="A279" s="69"/>
      <c r="B279" s="69"/>
      <c r="C279" s="69"/>
      <c r="D279" s="69"/>
      <c r="E279" s="69"/>
      <c r="F279" s="86" t="s">
        <v>1852</v>
      </c>
      <c r="G279" s="69"/>
      <c r="H279" s="74"/>
      <c r="I279" s="69"/>
      <c r="J279" s="69"/>
      <c r="K279" s="75"/>
      <c r="L279" s="75"/>
      <c r="M279" s="75"/>
      <c r="N279" s="75"/>
      <c r="O279" s="69"/>
      <c r="P279" s="126"/>
      <c r="Q279" s="75"/>
      <c r="R279" s="69"/>
      <c r="S279" s="69"/>
      <c r="T279" s="69"/>
      <c r="U279" s="69"/>
      <c r="V279" s="116"/>
      <c r="W279" s="116"/>
      <c r="AD279" s="639">
        <f t="shared" si="8"/>
        <v>0</v>
      </c>
      <c r="AE279" s="74">
        <f t="shared" si="9"/>
        <v>0</v>
      </c>
    </row>
    <row r="280" spans="1:160" x14ac:dyDescent="0.35">
      <c r="A280" s="76"/>
      <c r="B280" s="76"/>
      <c r="C280" s="76"/>
      <c r="D280" s="76"/>
      <c r="E280" s="76"/>
      <c r="F280" s="76"/>
      <c r="G280" s="76"/>
      <c r="H280" s="118"/>
      <c r="I280" s="76"/>
      <c r="J280" s="76"/>
      <c r="K280" s="119"/>
      <c r="L280" s="119"/>
      <c r="M280" s="119"/>
      <c r="N280" s="119"/>
      <c r="O280" s="76"/>
      <c r="P280" s="122"/>
      <c r="Q280" s="119"/>
      <c r="R280" s="76"/>
      <c r="S280" s="76"/>
      <c r="T280" s="76"/>
      <c r="U280" s="76"/>
      <c r="V280" s="121"/>
      <c r="W280" s="121"/>
      <c r="AD280" s="639">
        <f t="shared" si="8"/>
        <v>0</v>
      </c>
      <c r="AE280" s="118">
        <f t="shared" si="9"/>
        <v>0</v>
      </c>
    </row>
    <row r="281" spans="1:160" x14ac:dyDescent="0.35">
      <c r="A281" s="64"/>
      <c r="B281" s="64"/>
      <c r="C281" s="64"/>
      <c r="D281" s="64"/>
      <c r="E281" s="64"/>
      <c r="F281" s="66" t="s">
        <v>1853</v>
      </c>
      <c r="G281" s="64"/>
      <c r="H281" s="67"/>
      <c r="I281" s="64"/>
      <c r="J281" s="64"/>
      <c r="K281" s="68"/>
      <c r="L281" s="68"/>
      <c r="M281" s="68"/>
      <c r="N281" s="68"/>
      <c r="O281" s="64"/>
      <c r="P281" s="125"/>
      <c r="Q281" s="68"/>
      <c r="R281" s="64"/>
      <c r="S281" s="64"/>
      <c r="T281" s="64"/>
      <c r="U281" s="64"/>
      <c r="V281" s="115"/>
      <c r="W281" s="115"/>
      <c r="AD281" s="639">
        <f t="shared" si="8"/>
        <v>0</v>
      </c>
      <c r="AE281" s="67">
        <f t="shared" si="9"/>
        <v>0</v>
      </c>
    </row>
    <row r="282" spans="1:160" x14ac:dyDescent="0.35">
      <c r="A282" s="76"/>
      <c r="B282" s="76"/>
      <c r="C282" s="76"/>
      <c r="D282" s="76"/>
      <c r="E282" s="76"/>
      <c r="F282" s="117" t="s">
        <v>15152</v>
      </c>
      <c r="G282" s="76"/>
      <c r="H282" s="118">
        <v>2000000</v>
      </c>
      <c r="I282" s="76"/>
      <c r="J282" s="76" t="s">
        <v>1147</v>
      </c>
      <c r="K282" s="119">
        <v>2007</v>
      </c>
      <c r="L282" s="119"/>
      <c r="M282" s="120" t="s">
        <v>15153</v>
      </c>
      <c r="N282" s="119"/>
      <c r="O282" s="76"/>
      <c r="P282" s="122"/>
      <c r="Q282" s="119"/>
      <c r="R282" s="76"/>
      <c r="S282" s="76"/>
      <c r="T282" s="76"/>
      <c r="U282" s="76"/>
      <c r="V282" s="121"/>
      <c r="W282" s="121"/>
      <c r="AD282" s="639">
        <f t="shared" si="8"/>
        <v>140000</v>
      </c>
      <c r="AE282" s="118">
        <f t="shared" si="9"/>
        <v>2140000</v>
      </c>
    </row>
    <row r="283" spans="1:160" x14ac:dyDescent="0.35">
      <c r="A283" s="76"/>
      <c r="B283" s="76"/>
      <c r="C283" s="76"/>
      <c r="D283" s="76"/>
      <c r="E283" s="76"/>
      <c r="F283" s="117" t="s">
        <v>15154</v>
      </c>
      <c r="G283" s="76"/>
      <c r="H283" s="118">
        <v>2000000</v>
      </c>
      <c r="I283" s="76"/>
      <c r="J283" s="76" t="s">
        <v>1147</v>
      </c>
      <c r="K283" s="119">
        <v>2005</v>
      </c>
      <c r="L283" s="119"/>
      <c r="M283" s="120" t="s">
        <v>15155</v>
      </c>
      <c r="N283" s="119"/>
      <c r="O283" s="76"/>
      <c r="P283" s="122"/>
      <c r="Q283" s="119"/>
      <c r="R283" s="76"/>
      <c r="S283" s="76"/>
      <c r="T283" s="76"/>
      <c r="U283" s="76"/>
      <c r="V283" s="121"/>
      <c r="W283" s="121"/>
      <c r="AD283" s="639">
        <f t="shared" si="8"/>
        <v>140000</v>
      </c>
      <c r="AE283" s="118">
        <f t="shared" si="9"/>
        <v>2140000</v>
      </c>
    </row>
    <row r="284" spans="1:160" x14ac:dyDescent="0.35">
      <c r="A284" s="76"/>
      <c r="B284" s="76"/>
      <c r="C284" s="76"/>
      <c r="D284" s="76"/>
      <c r="E284" s="76"/>
      <c r="F284" s="117" t="s">
        <v>15156</v>
      </c>
      <c r="G284" s="76"/>
      <c r="H284" s="118">
        <v>2000000</v>
      </c>
      <c r="I284" s="76"/>
      <c r="J284" s="76" t="s">
        <v>1147</v>
      </c>
      <c r="K284" s="119">
        <v>2007</v>
      </c>
      <c r="L284" s="119"/>
      <c r="M284" s="120" t="s">
        <v>15157</v>
      </c>
      <c r="N284" s="119"/>
      <c r="O284" s="76"/>
      <c r="P284" s="122"/>
      <c r="Q284" s="119"/>
      <c r="R284" s="76"/>
      <c r="S284" s="76"/>
      <c r="T284" s="76"/>
      <c r="U284" s="76"/>
      <c r="V284" s="121"/>
      <c r="W284" s="121"/>
      <c r="AD284" s="639">
        <f t="shared" si="8"/>
        <v>140000</v>
      </c>
      <c r="AE284" s="118">
        <f t="shared" si="9"/>
        <v>2140000</v>
      </c>
    </row>
    <row r="285" spans="1:160" x14ac:dyDescent="0.35">
      <c r="A285" s="76"/>
      <c r="B285" s="76"/>
      <c r="C285" s="76"/>
      <c r="D285" s="76"/>
      <c r="E285" s="76"/>
      <c r="F285" s="117" t="s">
        <v>15158</v>
      </c>
      <c r="G285" s="76"/>
      <c r="H285" s="118">
        <v>2000000</v>
      </c>
      <c r="I285" s="76"/>
      <c r="J285" s="76" t="s">
        <v>1147</v>
      </c>
      <c r="K285" s="119">
        <v>2007</v>
      </c>
      <c r="L285" s="119"/>
      <c r="M285" s="119" t="s">
        <v>15159</v>
      </c>
      <c r="N285" s="119"/>
      <c r="O285" s="76"/>
      <c r="P285" s="122"/>
      <c r="Q285" s="119"/>
      <c r="R285" s="76"/>
      <c r="S285" s="76"/>
      <c r="T285" s="76"/>
      <c r="U285" s="76"/>
      <c r="V285" s="121"/>
      <c r="W285" s="121"/>
      <c r="AD285" s="639">
        <f t="shared" si="8"/>
        <v>140000</v>
      </c>
      <c r="AE285" s="118">
        <f t="shared" si="9"/>
        <v>2140000</v>
      </c>
    </row>
    <row r="286" spans="1:160" x14ac:dyDescent="0.35">
      <c r="A286" s="76"/>
      <c r="B286" s="76"/>
      <c r="C286" s="76"/>
      <c r="D286" s="76"/>
      <c r="E286" s="76"/>
      <c r="F286" s="117"/>
      <c r="G286" s="76"/>
      <c r="H286" s="118"/>
      <c r="I286" s="76"/>
      <c r="J286" s="76"/>
      <c r="K286" s="119"/>
      <c r="L286" s="119"/>
      <c r="M286" s="119"/>
      <c r="N286" s="119"/>
      <c r="O286" s="76"/>
      <c r="P286" s="122"/>
      <c r="Q286" s="119"/>
      <c r="R286" s="76"/>
      <c r="S286" s="76"/>
      <c r="T286" s="76"/>
      <c r="U286" s="76"/>
      <c r="V286" s="121"/>
      <c r="W286" s="121"/>
      <c r="AD286" s="639">
        <f t="shared" si="8"/>
        <v>0</v>
      </c>
      <c r="AE286" s="118">
        <f t="shared" si="9"/>
        <v>0</v>
      </c>
    </row>
    <row r="287" spans="1:160" s="181" customFormat="1" x14ac:dyDescent="0.35">
      <c r="A287" s="64"/>
      <c r="B287" s="64"/>
      <c r="C287" s="64"/>
      <c r="D287" s="64"/>
      <c r="E287" s="64"/>
      <c r="F287" s="96" t="s">
        <v>1161</v>
      </c>
      <c r="G287" s="64"/>
      <c r="H287" s="67"/>
      <c r="I287" s="64"/>
      <c r="J287" s="64"/>
      <c r="K287" s="68"/>
      <c r="L287" s="68"/>
      <c r="M287" s="68"/>
      <c r="N287" s="68"/>
      <c r="O287" s="64"/>
      <c r="P287" s="125"/>
      <c r="Q287" s="68"/>
      <c r="R287" s="64"/>
      <c r="S287" s="64"/>
      <c r="T287" s="64"/>
      <c r="U287" s="64"/>
      <c r="V287" s="115"/>
      <c r="W287" s="115"/>
      <c r="X287" s="102"/>
      <c r="Y287" s="102"/>
      <c r="Z287" s="102"/>
      <c r="AA287" s="102"/>
      <c r="AB287" s="102"/>
      <c r="AC287" s="102"/>
      <c r="AD287" s="639">
        <f t="shared" si="8"/>
        <v>0</v>
      </c>
      <c r="AE287" s="67">
        <f t="shared" si="9"/>
        <v>0</v>
      </c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  <c r="AY287" s="102"/>
      <c r="AZ287" s="102"/>
      <c r="BA287" s="102"/>
      <c r="BB287" s="102"/>
      <c r="BC287" s="102"/>
      <c r="BD287" s="102"/>
      <c r="BE287" s="102"/>
      <c r="BF287" s="102"/>
      <c r="BG287" s="102"/>
      <c r="BH287" s="102"/>
      <c r="BI287" s="102"/>
      <c r="BJ287" s="102"/>
      <c r="BK287" s="102"/>
      <c r="BL287" s="102"/>
      <c r="BM287" s="102"/>
      <c r="BN287" s="102"/>
      <c r="BO287" s="102"/>
      <c r="BP287" s="102"/>
      <c r="BQ287" s="102"/>
      <c r="BR287" s="102"/>
      <c r="BS287" s="102"/>
      <c r="BT287" s="102"/>
      <c r="BU287" s="102"/>
      <c r="BV287" s="102"/>
      <c r="BW287" s="102"/>
      <c r="BX287" s="102"/>
      <c r="BY287" s="102"/>
      <c r="BZ287" s="102"/>
      <c r="CA287" s="102"/>
      <c r="CB287" s="102"/>
      <c r="CC287" s="102"/>
      <c r="CD287" s="102"/>
      <c r="CE287" s="102"/>
      <c r="CF287" s="102"/>
      <c r="CG287" s="102"/>
      <c r="CH287" s="102"/>
      <c r="CI287" s="102"/>
      <c r="CJ287" s="102"/>
      <c r="CK287" s="102"/>
      <c r="CL287" s="102"/>
      <c r="CM287" s="102"/>
      <c r="CN287" s="102"/>
      <c r="CO287" s="102"/>
      <c r="CP287" s="102"/>
      <c r="CQ287" s="102"/>
      <c r="CR287" s="102"/>
      <c r="CS287" s="102"/>
      <c r="CT287" s="102"/>
      <c r="CU287" s="102"/>
      <c r="CV287" s="102"/>
      <c r="CW287" s="102"/>
      <c r="CX287" s="102"/>
      <c r="CY287" s="102"/>
      <c r="CZ287" s="102"/>
      <c r="DA287" s="102"/>
      <c r="DB287" s="102"/>
      <c r="DC287" s="102"/>
      <c r="DD287" s="102"/>
      <c r="DE287" s="102"/>
      <c r="DF287" s="102"/>
      <c r="DG287" s="102"/>
      <c r="DH287" s="102"/>
      <c r="DI287" s="102"/>
      <c r="DJ287" s="102"/>
      <c r="DK287" s="102"/>
      <c r="DL287" s="102"/>
      <c r="DM287" s="102"/>
      <c r="DN287" s="102"/>
      <c r="DO287" s="102"/>
      <c r="DP287" s="102"/>
      <c r="DQ287" s="102"/>
      <c r="DR287" s="102"/>
      <c r="DS287" s="102"/>
      <c r="DT287" s="102"/>
      <c r="DU287" s="102"/>
      <c r="DV287" s="102"/>
      <c r="DW287" s="102"/>
      <c r="DX287" s="102"/>
      <c r="DY287" s="102"/>
      <c r="DZ287" s="102"/>
      <c r="EA287" s="102"/>
      <c r="EB287" s="102"/>
      <c r="EC287" s="102"/>
      <c r="ED287" s="102"/>
      <c r="EE287" s="102"/>
      <c r="EF287" s="102"/>
      <c r="EG287" s="102"/>
      <c r="EH287" s="102"/>
      <c r="EI287" s="102"/>
      <c r="EJ287" s="102"/>
      <c r="EK287" s="102"/>
      <c r="EL287" s="102"/>
      <c r="EM287" s="102"/>
      <c r="EN287" s="102"/>
      <c r="EO287" s="102"/>
      <c r="EP287" s="102"/>
      <c r="EQ287" s="102"/>
      <c r="ER287" s="102"/>
      <c r="ES287" s="102"/>
      <c r="ET287" s="102"/>
      <c r="EU287" s="102"/>
      <c r="EV287" s="102"/>
      <c r="EW287" s="102"/>
      <c r="EX287" s="102"/>
      <c r="EY287" s="102"/>
      <c r="EZ287" s="102"/>
      <c r="FA287" s="102"/>
      <c r="FB287" s="102"/>
      <c r="FC287" s="102"/>
      <c r="FD287" s="102"/>
    </row>
    <row r="288" spans="1:160" x14ac:dyDescent="0.35">
      <c r="A288" s="76"/>
      <c r="B288" s="76"/>
      <c r="C288" s="76"/>
      <c r="D288" s="76"/>
      <c r="E288" s="76"/>
      <c r="F288" s="117" t="s">
        <v>15160</v>
      </c>
      <c r="G288" s="76"/>
      <c r="H288" s="118">
        <v>600000</v>
      </c>
      <c r="I288" s="76"/>
      <c r="J288" s="76"/>
      <c r="K288" s="119"/>
      <c r="L288" s="119"/>
      <c r="M288" s="119"/>
      <c r="N288" s="119"/>
      <c r="O288" s="76"/>
      <c r="P288" s="122"/>
      <c r="Q288" s="119"/>
      <c r="R288" s="76"/>
      <c r="S288" s="76"/>
      <c r="T288" s="76"/>
      <c r="U288" s="76"/>
      <c r="V288" s="121"/>
      <c r="W288" s="121"/>
      <c r="AD288" s="639">
        <f t="shared" si="8"/>
        <v>42000.000000000007</v>
      </c>
      <c r="AE288" s="118">
        <f t="shared" si="9"/>
        <v>642000</v>
      </c>
    </row>
    <row r="289" spans="1:31" x14ac:dyDescent="0.35">
      <c r="A289" s="76"/>
      <c r="B289" s="76"/>
      <c r="C289" s="76"/>
      <c r="D289" s="76"/>
      <c r="E289" s="76"/>
      <c r="F289" s="117" t="s">
        <v>15161</v>
      </c>
      <c r="G289" s="76"/>
      <c r="H289" s="118">
        <v>300000</v>
      </c>
      <c r="I289" s="76"/>
      <c r="J289" s="76"/>
      <c r="K289" s="119"/>
      <c r="L289" s="119"/>
      <c r="M289" s="119"/>
      <c r="N289" s="119"/>
      <c r="O289" s="76"/>
      <c r="P289" s="122"/>
      <c r="Q289" s="119"/>
      <c r="R289" s="76"/>
      <c r="S289" s="76"/>
      <c r="T289" s="76"/>
      <c r="U289" s="76"/>
      <c r="V289" s="121"/>
      <c r="W289" s="121"/>
      <c r="AD289" s="639">
        <f t="shared" si="8"/>
        <v>21000.000000000004</v>
      </c>
      <c r="AE289" s="118">
        <f t="shared" si="9"/>
        <v>321000</v>
      </c>
    </row>
    <row r="290" spans="1:31" x14ac:dyDescent="0.35">
      <c r="A290" s="76"/>
      <c r="B290" s="76"/>
      <c r="C290" s="76"/>
      <c r="D290" s="76"/>
      <c r="E290" s="76"/>
      <c r="F290" s="117"/>
      <c r="G290" s="76"/>
      <c r="H290" s="118"/>
      <c r="I290" s="76"/>
      <c r="J290" s="76"/>
      <c r="K290" s="119"/>
      <c r="L290" s="119"/>
      <c r="M290" s="119"/>
      <c r="N290" s="119"/>
      <c r="O290" s="76"/>
      <c r="P290" s="122"/>
      <c r="Q290" s="119"/>
      <c r="R290" s="76"/>
      <c r="S290" s="76"/>
      <c r="T290" s="76"/>
      <c r="U290" s="76"/>
      <c r="V290" s="121"/>
      <c r="W290" s="121"/>
      <c r="AD290" s="639">
        <f t="shared" si="8"/>
        <v>0</v>
      </c>
      <c r="AE290" s="118">
        <f t="shared" si="9"/>
        <v>0</v>
      </c>
    </row>
    <row r="291" spans="1:31" x14ac:dyDescent="0.35">
      <c r="A291" s="64"/>
      <c r="B291" s="64"/>
      <c r="C291" s="64"/>
      <c r="D291" s="64"/>
      <c r="E291" s="64"/>
      <c r="F291" s="96" t="s">
        <v>2678</v>
      </c>
      <c r="G291" s="64"/>
      <c r="H291" s="67"/>
      <c r="I291" s="64"/>
      <c r="J291" s="64"/>
      <c r="K291" s="68"/>
      <c r="L291" s="68"/>
      <c r="M291" s="68"/>
      <c r="N291" s="68"/>
      <c r="O291" s="64"/>
      <c r="P291" s="125"/>
      <c r="Q291" s="68"/>
      <c r="R291" s="64"/>
      <c r="S291" s="64"/>
      <c r="T291" s="64"/>
      <c r="U291" s="64"/>
      <c r="V291" s="115"/>
      <c r="W291" s="115"/>
      <c r="AD291" s="639">
        <f t="shared" si="8"/>
        <v>0</v>
      </c>
      <c r="AE291" s="67">
        <f t="shared" si="9"/>
        <v>0</v>
      </c>
    </row>
    <row r="292" spans="1:31" x14ac:dyDescent="0.35">
      <c r="A292" s="76"/>
      <c r="B292" s="76"/>
      <c r="C292" s="76"/>
      <c r="D292" s="76"/>
      <c r="E292" s="76"/>
      <c r="F292" s="117" t="s">
        <v>15162</v>
      </c>
      <c r="G292" s="76"/>
      <c r="H292" s="118">
        <v>100000</v>
      </c>
      <c r="I292" s="76"/>
      <c r="J292" s="76" t="s">
        <v>2394</v>
      </c>
      <c r="K292" s="119"/>
      <c r="L292" s="119"/>
      <c r="M292" s="119"/>
      <c r="N292" s="119"/>
      <c r="O292" s="76"/>
      <c r="P292" s="122"/>
      <c r="Q292" s="119"/>
      <c r="R292" s="76"/>
      <c r="S292" s="76"/>
      <c r="T292" s="76"/>
      <c r="U292" s="76"/>
      <c r="V292" s="121"/>
      <c r="W292" s="121"/>
      <c r="AD292" s="639">
        <f t="shared" si="8"/>
        <v>7000.0000000000009</v>
      </c>
      <c r="AE292" s="118">
        <f t="shared" si="9"/>
        <v>107000</v>
      </c>
    </row>
    <row r="293" spans="1:31" x14ac:dyDescent="0.35">
      <c r="A293" s="76"/>
      <c r="B293" s="76"/>
      <c r="C293" s="76"/>
      <c r="D293" s="76"/>
      <c r="E293" s="76"/>
      <c r="F293" s="117" t="s">
        <v>15163</v>
      </c>
      <c r="G293" s="76"/>
      <c r="H293" s="118">
        <v>100000</v>
      </c>
      <c r="I293" s="76"/>
      <c r="J293" s="76" t="s">
        <v>2394</v>
      </c>
      <c r="K293" s="119"/>
      <c r="L293" s="119"/>
      <c r="M293" s="119"/>
      <c r="N293" s="119"/>
      <c r="O293" s="76"/>
      <c r="P293" s="122"/>
      <c r="Q293" s="119"/>
      <c r="R293" s="76"/>
      <c r="S293" s="76"/>
      <c r="T293" s="76"/>
      <c r="U293" s="76"/>
      <c r="V293" s="121"/>
      <c r="W293" s="121"/>
      <c r="AD293" s="639">
        <f t="shared" si="8"/>
        <v>7000.0000000000009</v>
      </c>
      <c r="AE293" s="118">
        <f t="shared" si="9"/>
        <v>107000</v>
      </c>
    </row>
    <row r="294" spans="1:31" x14ac:dyDescent="0.35">
      <c r="A294" s="76"/>
      <c r="B294" s="76"/>
      <c r="C294" s="76"/>
      <c r="D294" s="76"/>
      <c r="E294" s="76"/>
      <c r="F294" s="117" t="s">
        <v>15164</v>
      </c>
      <c r="G294" s="76"/>
      <c r="H294" s="118">
        <v>100000</v>
      </c>
      <c r="I294" s="76"/>
      <c r="J294" s="76" t="s">
        <v>2394</v>
      </c>
      <c r="K294" s="119"/>
      <c r="L294" s="119"/>
      <c r="M294" s="119"/>
      <c r="N294" s="119"/>
      <c r="O294" s="76"/>
      <c r="P294" s="122"/>
      <c r="Q294" s="119"/>
      <c r="R294" s="76"/>
      <c r="S294" s="76"/>
      <c r="T294" s="76"/>
      <c r="U294" s="76"/>
      <c r="V294" s="121"/>
      <c r="W294" s="121"/>
      <c r="AD294" s="639">
        <f t="shared" si="8"/>
        <v>7000.0000000000009</v>
      </c>
      <c r="AE294" s="118">
        <f t="shared" si="9"/>
        <v>107000</v>
      </c>
    </row>
    <row r="295" spans="1:31" x14ac:dyDescent="0.35">
      <c r="A295" s="76"/>
      <c r="B295" s="76"/>
      <c r="C295" s="76"/>
      <c r="D295" s="76"/>
      <c r="E295" s="76"/>
      <c r="F295" s="117" t="s">
        <v>15165</v>
      </c>
      <c r="G295" s="76"/>
      <c r="H295" s="118">
        <v>100000</v>
      </c>
      <c r="I295" s="76"/>
      <c r="J295" s="76" t="s">
        <v>2394</v>
      </c>
      <c r="K295" s="119"/>
      <c r="L295" s="119"/>
      <c r="M295" s="119"/>
      <c r="N295" s="119"/>
      <c r="O295" s="76"/>
      <c r="P295" s="122"/>
      <c r="Q295" s="119"/>
      <c r="R295" s="76"/>
      <c r="S295" s="76"/>
      <c r="T295" s="76"/>
      <c r="U295" s="76"/>
      <c r="V295" s="121"/>
      <c r="W295" s="121"/>
      <c r="AD295" s="639">
        <f t="shared" si="8"/>
        <v>7000.0000000000009</v>
      </c>
      <c r="AE295" s="118">
        <f t="shared" si="9"/>
        <v>107000</v>
      </c>
    </row>
    <row r="296" spans="1:31" x14ac:dyDescent="0.35">
      <c r="A296" s="76"/>
      <c r="B296" s="76"/>
      <c r="C296" s="76"/>
      <c r="D296" s="76"/>
      <c r="E296" s="76"/>
      <c r="F296" s="117" t="s">
        <v>15166</v>
      </c>
      <c r="G296" s="76"/>
      <c r="H296" s="118">
        <v>100000</v>
      </c>
      <c r="I296" s="76"/>
      <c r="J296" s="76" t="s">
        <v>2394</v>
      </c>
      <c r="K296" s="119"/>
      <c r="L296" s="119"/>
      <c r="M296" s="119"/>
      <c r="N296" s="119"/>
      <c r="O296" s="76"/>
      <c r="P296" s="122"/>
      <c r="Q296" s="119"/>
      <c r="R296" s="76"/>
      <c r="S296" s="76"/>
      <c r="T296" s="76"/>
      <c r="U296" s="76"/>
      <c r="V296" s="121"/>
      <c r="W296" s="121"/>
      <c r="AD296" s="639">
        <f t="shared" si="8"/>
        <v>7000.0000000000009</v>
      </c>
      <c r="AE296" s="118">
        <f t="shared" si="9"/>
        <v>107000</v>
      </c>
    </row>
    <row r="297" spans="1:31" x14ac:dyDescent="0.35">
      <c r="A297" s="76"/>
      <c r="B297" s="76"/>
      <c r="C297" s="76"/>
      <c r="D297" s="76"/>
      <c r="E297" s="76"/>
      <c r="F297" s="117" t="s">
        <v>15167</v>
      </c>
      <c r="G297" s="76"/>
      <c r="H297" s="118">
        <v>100000</v>
      </c>
      <c r="I297" s="76"/>
      <c r="J297" s="76" t="s">
        <v>2394</v>
      </c>
      <c r="K297" s="119"/>
      <c r="L297" s="119"/>
      <c r="M297" s="119"/>
      <c r="N297" s="119"/>
      <c r="O297" s="76"/>
      <c r="P297" s="122"/>
      <c r="Q297" s="119"/>
      <c r="R297" s="76"/>
      <c r="S297" s="76"/>
      <c r="T297" s="76"/>
      <c r="U297" s="76"/>
      <c r="V297" s="121"/>
      <c r="W297" s="121"/>
      <c r="AD297" s="639">
        <f t="shared" si="8"/>
        <v>7000.0000000000009</v>
      </c>
      <c r="AE297" s="118">
        <f t="shared" si="9"/>
        <v>107000</v>
      </c>
    </row>
    <row r="298" spans="1:31" x14ac:dyDescent="0.35">
      <c r="A298" s="76"/>
      <c r="B298" s="76"/>
      <c r="C298" s="76"/>
      <c r="D298" s="76"/>
      <c r="E298" s="76"/>
      <c r="F298" s="117" t="s">
        <v>15168</v>
      </c>
      <c r="G298" s="76"/>
      <c r="H298" s="118">
        <v>100000</v>
      </c>
      <c r="I298" s="76"/>
      <c r="J298" s="76" t="s">
        <v>2394</v>
      </c>
      <c r="K298" s="119"/>
      <c r="L298" s="119"/>
      <c r="M298" s="119"/>
      <c r="N298" s="119"/>
      <c r="O298" s="76"/>
      <c r="P298" s="122"/>
      <c r="Q298" s="119"/>
      <c r="R298" s="76"/>
      <c r="S298" s="76"/>
      <c r="T298" s="76"/>
      <c r="U298" s="76"/>
      <c r="V298" s="121"/>
      <c r="W298" s="121"/>
      <c r="AD298" s="639">
        <f t="shared" si="8"/>
        <v>7000.0000000000009</v>
      </c>
      <c r="AE298" s="118">
        <f t="shared" si="9"/>
        <v>107000</v>
      </c>
    </row>
    <row r="299" spans="1:31" x14ac:dyDescent="0.35">
      <c r="A299" s="76"/>
      <c r="B299" s="76"/>
      <c r="C299" s="76"/>
      <c r="D299" s="76"/>
      <c r="E299" s="76"/>
      <c r="F299" s="117" t="s">
        <v>15169</v>
      </c>
      <c r="G299" s="76"/>
      <c r="H299" s="118">
        <v>100000</v>
      </c>
      <c r="I299" s="76"/>
      <c r="J299" s="76" t="s">
        <v>2394</v>
      </c>
      <c r="K299" s="119"/>
      <c r="L299" s="119"/>
      <c r="M299" s="119"/>
      <c r="N299" s="119"/>
      <c r="O299" s="76"/>
      <c r="P299" s="122"/>
      <c r="Q299" s="119"/>
      <c r="R299" s="76"/>
      <c r="S299" s="76"/>
      <c r="T299" s="76"/>
      <c r="U299" s="76"/>
      <c r="V299" s="121"/>
      <c r="W299" s="121"/>
      <c r="AD299" s="639">
        <f t="shared" si="8"/>
        <v>7000.0000000000009</v>
      </c>
      <c r="AE299" s="118">
        <f t="shared" si="9"/>
        <v>107000</v>
      </c>
    </row>
    <row r="300" spans="1:31" x14ac:dyDescent="0.35">
      <c r="A300" s="76"/>
      <c r="B300" s="76"/>
      <c r="C300" s="76"/>
      <c r="D300" s="76"/>
      <c r="E300" s="76"/>
      <c r="F300" s="117" t="s">
        <v>15170</v>
      </c>
      <c r="G300" s="76"/>
      <c r="H300" s="118">
        <v>100000</v>
      </c>
      <c r="I300" s="76"/>
      <c r="J300" s="76" t="s">
        <v>2394</v>
      </c>
      <c r="K300" s="119"/>
      <c r="L300" s="119"/>
      <c r="M300" s="119"/>
      <c r="N300" s="119"/>
      <c r="O300" s="76"/>
      <c r="P300" s="122"/>
      <c r="Q300" s="119"/>
      <c r="R300" s="76"/>
      <c r="S300" s="76"/>
      <c r="T300" s="76"/>
      <c r="U300" s="76"/>
      <c r="V300" s="121"/>
      <c r="W300" s="121"/>
      <c r="AD300" s="639">
        <f t="shared" si="8"/>
        <v>7000.0000000000009</v>
      </c>
      <c r="AE300" s="118">
        <f t="shared" si="9"/>
        <v>107000</v>
      </c>
    </row>
    <row r="301" spans="1:31" x14ac:dyDescent="0.35">
      <c r="A301" s="76"/>
      <c r="B301" s="76"/>
      <c r="C301" s="76"/>
      <c r="D301" s="76"/>
      <c r="E301" s="76"/>
      <c r="F301" s="117" t="s">
        <v>15171</v>
      </c>
      <c r="G301" s="76"/>
      <c r="H301" s="118">
        <v>100000</v>
      </c>
      <c r="I301" s="76"/>
      <c r="J301" s="76" t="s">
        <v>2394</v>
      </c>
      <c r="K301" s="119"/>
      <c r="L301" s="119"/>
      <c r="M301" s="119"/>
      <c r="N301" s="119"/>
      <c r="O301" s="76"/>
      <c r="P301" s="122"/>
      <c r="Q301" s="119"/>
      <c r="R301" s="76"/>
      <c r="S301" s="76"/>
      <c r="T301" s="76"/>
      <c r="U301" s="76"/>
      <c r="V301" s="121"/>
      <c r="W301" s="121"/>
      <c r="AD301" s="639">
        <f t="shared" si="8"/>
        <v>7000.0000000000009</v>
      </c>
      <c r="AE301" s="118">
        <f t="shared" si="9"/>
        <v>107000</v>
      </c>
    </row>
    <row r="302" spans="1:31" x14ac:dyDescent="0.35">
      <c r="A302" s="76"/>
      <c r="B302" s="76"/>
      <c r="C302" s="76"/>
      <c r="D302" s="76"/>
      <c r="E302" s="76"/>
      <c r="F302" s="117" t="s">
        <v>15172</v>
      </c>
      <c r="G302" s="76"/>
      <c r="H302" s="118">
        <v>100000</v>
      </c>
      <c r="I302" s="76"/>
      <c r="J302" s="76" t="s">
        <v>2394</v>
      </c>
      <c r="K302" s="119"/>
      <c r="L302" s="119"/>
      <c r="M302" s="119"/>
      <c r="N302" s="119"/>
      <c r="O302" s="76"/>
      <c r="P302" s="122"/>
      <c r="Q302" s="119"/>
      <c r="R302" s="76"/>
      <c r="S302" s="76"/>
      <c r="T302" s="76"/>
      <c r="U302" s="76"/>
      <c r="V302" s="121"/>
      <c r="W302" s="121"/>
      <c r="AD302" s="639">
        <f t="shared" si="8"/>
        <v>7000.0000000000009</v>
      </c>
      <c r="AE302" s="118">
        <f t="shared" si="9"/>
        <v>107000</v>
      </c>
    </row>
    <row r="303" spans="1:31" x14ac:dyDescent="0.35">
      <c r="A303" s="76"/>
      <c r="B303" s="76"/>
      <c r="C303" s="76"/>
      <c r="D303" s="76"/>
      <c r="E303" s="76"/>
      <c r="F303" s="117" t="s">
        <v>15173</v>
      </c>
      <c r="G303" s="76"/>
      <c r="H303" s="118">
        <v>100000</v>
      </c>
      <c r="I303" s="76"/>
      <c r="J303" s="76" t="s">
        <v>2394</v>
      </c>
      <c r="K303" s="119"/>
      <c r="L303" s="119"/>
      <c r="M303" s="119"/>
      <c r="N303" s="119"/>
      <c r="O303" s="76"/>
      <c r="P303" s="122"/>
      <c r="Q303" s="119"/>
      <c r="R303" s="76"/>
      <c r="S303" s="76"/>
      <c r="T303" s="76"/>
      <c r="U303" s="76"/>
      <c r="V303" s="121"/>
      <c r="W303" s="121"/>
      <c r="AD303" s="639">
        <f t="shared" si="8"/>
        <v>7000.0000000000009</v>
      </c>
      <c r="AE303" s="118">
        <f t="shared" si="9"/>
        <v>107000</v>
      </c>
    </row>
    <row r="304" spans="1:31" x14ac:dyDescent="0.35">
      <c r="A304" s="76"/>
      <c r="B304" s="76"/>
      <c r="C304" s="76"/>
      <c r="D304" s="76"/>
      <c r="E304" s="76"/>
      <c r="F304" s="117" t="s">
        <v>15174</v>
      </c>
      <c r="G304" s="76"/>
      <c r="H304" s="118">
        <v>100000</v>
      </c>
      <c r="I304" s="76"/>
      <c r="J304" s="76" t="s">
        <v>2394</v>
      </c>
      <c r="K304" s="119"/>
      <c r="L304" s="119"/>
      <c r="M304" s="119"/>
      <c r="N304" s="119"/>
      <c r="O304" s="76"/>
      <c r="P304" s="122"/>
      <c r="Q304" s="119"/>
      <c r="R304" s="76"/>
      <c r="S304" s="76"/>
      <c r="T304" s="76"/>
      <c r="U304" s="76"/>
      <c r="V304" s="121"/>
      <c r="W304" s="121"/>
      <c r="AD304" s="639">
        <f t="shared" si="8"/>
        <v>7000.0000000000009</v>
      </c>
      <c r="AE304" s="118">
        <f t="shared" si="9"/>
        <v>107000</v>
      </c>
    </row>
    <row r="305" spans="1:31" x14ac:dyDescent="0.35">
      <c r="A305" s="76"/>
      <c r="B305" s="76"/>
      <c r="C305" s="76"/>
      <c r="D305" s="76"/>
      <c r="E305" s="76"/>
      <c r="F305" s="117" t="s">
        <v>15175</v>
      </c>
      <c r="G305" s="76"/>
      <c r="H305" s="118">
        <v>100000</v>
      </c>
      <c r="I305" s="76"/>
      <c r="J305" s="76" t="s">
        <v>2394</v>
      </c>
      <c r="K305" s="119"/>
      <c r="L305" s="119"/>
      <c r="M305" s="119"/>
      <c r="N305" s="119"/>
      <c r="O305" s="76"/>
      <c r="P305" s="122"/>
      <c r="Q305" s="119"/>
      <c r="R305" s="76"/>
      <c r="S305" s="76"/>
      <c r="T305" s="76"/>
      <c r="U305" s="76"/>
      <c r="V305" s="121"/>
      <c r="W305" s="121"/>
      <c r="AD305" s="639">
        <f t="shared" si="8"/>
        <v>7000.0000000000009</v>
      </c>
      <c r="AE305" s="118">
        <f t="shared" si="9"/>
        <v>107000</v>
      </c>
    </row>
    <row r="306" spans="1:31" x14ac:dyDescent="0.35">
      <c r="A306" s="76"/>
      <c r="B306" s="76"/>
      <c r="C306" s="76"/>
      <c r="D306" s="76"/>
      <c r="E306" s="76"/>
      <c r="F306" s="117" t="s">
        <v>15176</v>
      </c>
      <c r="G306" s="76"/>
      <c r="H306" s="118">
        <v>100000</v>
      </c>
      <c r="I306" s="76"/>
      <c r="J306" s="76" t="s">
        <v>2394</v>
      </c>
      <c r="K306" s="119"/>
      <c r="L306" s="119"/>
      <c r="M306" s="119"/>
      <c r="N306" s="119"/>
      <c r="O306" s="76"/>
      <c r="P306" s="122"/>
      <c r="Q306" s="119"/>
      <c r="R306" s="76"/>
      <c r="S306" s="76"/>
      <c r="T306" s="76"/>
      <c r="U306" s="76"/>
      <c r="V306" s="121"/>
      <c r="W306" s="121"/>
      <c r="AD306" s="639">
        <f t="shared" si="8"/>
        <v>7000.0000000000009</v>
      </c>
      <c r="AE306" s="118">
        <f t="shared" si="9"/>
        <v>107000</v>
      </c>
    </row>
    <row r="307" spans="1:31" x14ac:dyDescent="0.35">
      <c r="A307" s="76"/>
      <c r="B307" s="76"/>
      <c r="C307" s="76"/>
      <c r="D307" s="76"/>
      <c r="E307" s="76"/>
      <c r="F307" s="117" t="s">
        <v>15165</v>
      </c>
      <c r="G307" s="76"/>
      <c r="H307" s="118">
        <v>100000</v>
      </c>
      <c r="I307" s="76"/>
      <c r="J307" s="76" t="s">
        <v>2394</v>
      </c>
      <c r="K307" s="119"/>
      <c r="L307" s="119"/>
      <c r="M307" s="119"/>
      <c r="N307" s="119"/>
      <c r="O307" s="76"/>
      <c r="P307" s="122"/>
      <c r="Q307" s="119"/>
      <c r="R307" s="76"/>
      <c r="S307" s="76"/>
      <c r="T307" s="76"/>
      <c r="U307" s="76"/>
      <c r="V307" s="121"/>
      <c r="W307" s="121"/>
      <c r="AD307" s="639">
        <f t="shared" si="8"/>
        <v>7000.0000000000009</v>
      </c>
      <c r="AE307" s="118">
        <f t="shared" si="9"/>
        <v>107000</v>
      </c>
    </row>
    <row r="308" spans="1:31" x14ac:dyDescent="0.35">
      <c r="A308" s="76"/>
      <c r="B308" s="76"/>
      <c r="C308" s="76"/>
      <c r="D308" s="76"/>
      <c r="E308" s="76"/>
      <c r="F308" s="117" t="s">
        <v>15166</v>
      </c>
      <c r="G308" s="76"/>
      <c r="H308" s="118">
        <v>100000</v>
      </c>
      <c r="I308" s="76"/>
      <c r="J308" s="76" t="s">
        <v>2394</v>
      </c>
      <c r="K308" s="119"/>
      <c r="L308" s="119"/>
      <c r="M308" s="119"/>
      <c r="N308" s="119"/>
      <c r="O308" s="76"/>
      <c r="P308" s="122"/>
      <c r="Q308" s="119"/>
      <c r="R308" s="76"/>
      <c r="S308" s="76"/>
      <c r="T308" s="76"/>
      <c r="U308" s="76"/>
      <c r="V308" s="121"/>
      <c r="W308" s="121"/>
      <c r="AD308" s="639">
        <f t="shared" si="8"/>
        <v>7000.0000000000009</v>
      </c>
      <c r="AE308" s="118">
        <f t="shared" si="9"/>
        <v>107000</v>
      </c>
    </row>
    <row r="309" spans="1:31" x14ac:dyDescent="0.35">
      <c r="A309" s="76"/>
      <c r="B309" s="76"/>
      <c r="C309" s="76"/>
      <c r="D309" s="76"/>
      <c r="E309" s="76"/>
      <c r="F309" s="117" t="s">
        <v>15167</v>
      </c>
      <c r="G309" s="76"/>
      <c r="H309" s="118">
        <v>100000</v>
      </c>
      <c r="I309" s="76"/>
      <c r="J309" s="76" t="s">
        <v>2394</v>
      </c>
      <c r="K309" s="119"/>
      <c r="L309" s="119"/>
      <c r="M309" s="119"/>
      <c r="N309" s="119"/>
      <c r="O309" s="76"/>
      <c r="P309" s="122"/>
      <c r="Q309" s="119"/>
      <c r="R309" s="76"/>
      <c r="S309" s="76"/>
      <c r="T309" s="76"/>
      <c r="U309" s="76"/>
      <c r="V309" s="121"/>
      <c r="W309" s="121"/>
      <c r="AD309" s="639">
        <f t="shared" si="8"/>
        <v>7000.0000000000009</v>
      </c>
      <c r="AE309" s="118">
        <f t="shared" si="9"/>
        <v>107000</v>
      </c>
    </row>
    <row r="310" spans="1:31" x14ac:dyDescent="0.35">
      <c r="A310" s="76"/>
      <c r="B310" s="76"/>
      <c r="C310" s="76"/>
      <c r="D310" s="76"/>
      <c r="E310" s="76"/>
      <c r="F310" s="117" t="s">
        <v>15168</v>
      </c>
      <c r="G310" s="76"/>
      <c r="H310" s="118">
        <v>100000</v>
      </c>
      <c r="I310" s="76"/>
      <c r="J310" s="76" t="s">
        <v>2394</v>
      </c>
      <c r="K310" s="119"/>
      <c r="L310" s="119"/>
      <c r="M310" s="119"/>
      <c r="N310" s="119"/>
      <c r="O310" s="76"/>
      <c r="P310" s="122"/>
      <c r="Q310" s="119"/>
      <c r="R310" s="76"/>
      <c r="S310" s="76"/>
      <c r="T310" s="76"/>
      <c r="U310" s="76"/>
      <c r="V310" s="121"/>
      <c r="W310" s="121"/>
      <c r="AD310" s="639">
        <f t="shared" si="8"/>
        <v>7000.0000000000009</v>
      </c>
      <c r="AE310" s="118">
        <f t="shared" si="9"/>
        <v>107000</v>
      </c>
    </row>
    <row r="311" spans="1:31" x14ac:dyDescent="0.35">
      <c r="A311" s="76"/>
      <c r="B311" s="76"/>
      <c r="C311" s="76"/>
      <c r="D311" s="76"/>
      <c r="E311" s="76"/>
      <c r="F311" s="117" t="s">
        <v>15169</v>
      </c>
      <c r="G311" s="76"/>
      <c r="H311" s="118">
        <v>100000</v>
      </c>
      <c r="I311" s="76"/>
      <c r="J311" s="76" t="s">
        <v>2394</v>
      </c>
      <c r="K311" s="119"/>
      <c r="L311" s="119"/>
      <c r="M311" s="119"/>
      <c r="N311" s="119"/>
      <c r="O311" s="76"/>
      <c r="P311" s="122"/>
      <c r="Q311" s="119"/>
      <c r="R311" s="76"/>
      <c r="S311" s="76"/>
      <c r="T311" s="76"/>
      <c r="U311" s="76"/>
      <c r="V311" s="121"/>
      <c r="W311" s="121"/>
      <c r="AD311" s="639">
        <f t="shared" si="8"/>
        <v>7000.0000000000009</v>
      </c>
      <c r="AE311" s="118">
        <f t="shared" si="9"/>
        <v>107000</v>
      </c>
    </row>
    <row r="312" spans="1:31" x14ac:dyDescent="0.35">
      <c r="A312" s="76"/>
      <c r="B312" s="76"/>
      <c r="C312" s="76"/>
      <c r="D312" s="76"/>
      <c r="E312" s="76"/>
      <c r="F312" s="117" t="s">
        <v>15170</v>
      </c>
      <c r="G312" s="76"/>
      <c r="H312" s="118">
        <v>100000</v>
      </c>
      <c r="I312" s="76"/>
      <c r="J312" s="76" t="s">
        <v>2394</v>
      </c>
      <c r="K312" s="119"/>
      <c r="L312" s="119"/>
      <c r="M312" s="119"/>
      <c r="N312" s="119"/>
      <c r="O312" s="76"/>
      <c r="P312" s="122"/>
      <c r="Q312" s="119"/>
      <c r="R312" s="76"/>
      <c r="S312" s="76"/>
      <c r="T312" s="76"/>
      <c r="U312" s="76"/>
      <c r="V312" s="121"/>
      <c r="W312" s="121"/>
      <c r="AD312" s="639">
        <f t="shared" si="8"/>
        <v>7000.0000000000009</v>
      </c>
      <c r="AE312" s="118">
        <f t="shared" si="9"/>
        <v>107000</v>
      </c>
    </row>
    <row r="313" spans="1:31" x14ac:dyDescent="0.35">
      <c r="A313" s="76"/>
      <c r="B313" s="76"/>
      <c r="C313" s="76"/>
      <c r="D313" s="76"/>
      <c r="E313" s="76"/>
      <c r="F313" s="117" t="s">
        <v>15171</v>
      </c>
      <c r="G313" s="76"/>
      <c r="H313" s="118">
        <v>100000</v>
      </c>
      <c r="I313" s="76"/>
      <c r="J313" s="76" t="s">
        <v>2394</v>
      </c>
      <c r="K313" s="119"/>
      <c r="L313" s="119"/>
      <c r="M313" s="119"/>
      <c r="N313" s="119"/>
      <c r="O313" s="76"/>
      <c r="P313" s="122"/>
      <c r="Q313" s="119"/>
      <c r="R313" s="76"/>
      <c r="S313" s="76"/>
      <c r="T313" s="76"/>
      <c r="U313" s="76"/>
      <c r="V313" s="121"/>
      <c r="W313" s="121"/>
      <c r="AD313" s="639">
        <f t="shared" si="8"/>
        <v>7000.0000000000009</v>
      </c>
      <c r="AE313" s="118">
        <f t="shared" si="9"/>
        <v>107000</v>
      </c>
    </row>
    <row r="314" spans="1:31" x14ac:dyDescent="0.35">
      <c r="A314" s="76"/>
      <c r="B314" s="76"/>
      <c r="C314" s="76"/>
      <c r="D314" s="76"/>
      <c r="E314" s="76"/>
      <c r="F314" s="117" t="s">
        <v>15172</v>
      </c>
      <c r="G314" s="76"/>
      <c r="H314" s="118">
        <v>100000</v>
      </c>
      <c r="I314" s="76"/>
      <c r="J314" s="76" t="s">
        <v>2394</v>
      </c>
      <c r="K314" s="119"/>
      <c r="L314" s="119"/>
      <c r="M314" s="119"/>
      <c r="N314" s="119"/>
      <c r="O314" s="76"/>
      <c r="P314" s="122"/>
      <c r="Q314" s="119"/>
      <c r="R314" s="76"/>
      <c r="S314" s="76"/>
      <c r="T314" s="76"/>
      <c r="U314" s="76"/>
      <c r="V314" s="121"/>
      <c r="W314" s="121"/>
      <c r="AD314" s="639">
        <f t="shared" si="8"/>
        <v>7000.0000000000009</v>
      </c>
      <c r="AE314" s="118">
        <f t="shared" si="9"/>
        <v>107000</v>
      </c>
    </row>
    <row r="315" spans="1:31" x14ac:dyDescent="0.35">
      <c r="A315" s="76"/>
      <c r="B315" s="76"/>
      <c r="C315" s="76"/>
      <c r="D315" s="76"/>
      <c r="E315" s="76"/>
      <c r="F315" s="117" t="s">
        <v>15173</v>
      </c>
      <c r="G315" s="76"/>
      <c r="H315" s="118">
        <v>100000</v>
      </c>
      <c r="I315" s="76"/>
      <c r="J315" s="76" t="s">
        <v>2394</v>
      </c>
      <c r="K315" s="119"/>
      <c r="L315" s="119"/>
      <c r="M315" s="119"/>
      <c r="N315" s="119"/>
      <c r="O315" s="76"/>
      <c r="P315" s="122"/>
      <c r="Q315" s="119"/>
      <c r="R315" s="76"/>
      <c r="S315" s="76"/>
      <c r="T315" s="76"/>
      <c r="U315" s="76"/>
      <c r="V315" s="121"/>
      <c r="W315" s="121"/>
      <c r="AD315" s="639">
        <f t="shared" si="8"/>
        <v>7000.0000000000009</v>
      </c>
      <c r="AE315" s="118">
        <f t="shared" si="9"/>
        <v>107000</v>
      </c>
    </row>
    <row r="316" spans="1:31" x14ac:dyDescent="0.35">
      <c r="A316" s="76"/>
      <c r="B316" s="76"/>
      <c r="C316" s="76"/>
      <c r="D316" s="76"/>
      <c r="E316" s="76"/>
      <c r="F316" s="117"/>
      <c r="G316" s="76"/>
      <c r="H316" s="118"/>
      <c r="I316" s="76"/>
      <c r="J316" s="76"/>
      <c r="K316" s="119"/>
      <c r="L316" s="119"/>
      <c r="M316" s="119"/>
      <c r="N316" s="119"/>
      <c r="O316" s="76"/>
      <c r="P316" s="122"/>
      <c r="Q316" s="119"/>
      <c r="R316" s="76"/>
      <c r="S316" s="76"/>
      <c r="T316" s="76"/>
      <c r="U316" s="76"/>
      <c r="V316" s="121"/>
      <c r="W316" s="121"/>
      <c r="AD316" s="639">
        <f t="shared" si="8"/>
        <v>0</v>
      </c>
      <c r="AE316" s="118">
        <f t="shared" si="9"/>
        <v>0</v>
      </c>
    </row>
    <row r="317" spans="1:31" s="181" customFormat="1" x14ac:dyDescent="0.35">
      <c r="A317" s="64"/>
      <c r="B317" s="64"/>
      <c r="C317" s="64"/>
      <c r="D317" s="64"/>
      <c r="E317" s="64"/>
      <c r="F317" s="96" t="s">
        <v>3700</v>
      </c>
      <c r="G317" s="64"/>
      <c r="H317" s="67"/>
      <c r="I317" s="64"/>
      <c r="J317" s="64"/>
      <c r="K317" s="68"/>
      <c r="L317" s="68"/>
      <c r="M317" s="68"/>
      <c r="N317" s="68"/>
      <c r="O317" s="64"/>
      <c r="P317" s="125"/>
      <c r="Q317" s="68"/>
      <c r="R317" s="64"/>
      <c r="S317" s="64"/>
      <c r="T317" s="64"/>
      <c r="U317" s="64"/>
      <c r="V317" s="115"/>
      <c r="W317" s="115"/>
      <c r="AD317" s="639">
        <f t="shared" si="8"/>
        <v>0</v>
      </c>
      <c r="AE317" s="67">
        <f t="shared" si="9"/>
        <v>0</v>
      </c>
    </row>
    <row r="318" spans="1:31" x14ac:dyDescent="0.35">
      <c r="A318" s="76"/>
      <c r="B318" s="76"/>
      <c r="C318" s="76"/>
      <c r="D318" s="76"/>
      <c r="E318" s="76"/>
      <c r="F318" s="117" t="s">
        <v>15177</v>
      </c>
      <c r="G318" s="76"/>
      <c r="H318" s="118">
        <v>100000</v>
      </c>
      <c r="I318" s="76"/>
      <c r="J318" s="76"/>
      <c r="K318" s="119"/>
      <c r="L318" s="119"/>
      <c r="M318" s="119"/>
      <c r="N318" s="119"/>
      <c r="O318" s="76"/>
      <c r="P318" s="122"/>
      <c r="Q318" s="119"/>
      <c r="R318" s="76"/>
      <c r="S318" s="76"/>
      <c r="T318" s="76"/>
      <c r="U318" s="76"/>
      <c r="V318" s="121"/>
      <c r="W318" s="121"/>
      <c r="AD318" s="639">
        <f t="shared" si="8"/>
        <v>7000.0000000000009</v>
      </c>
      <c r="AE318" s="118">
        <f t="shared" si="9"/>
        <v>107000</v>
      </c>
    </row>
    <row r="319" spans="1:31" x14ac:dyDescent="0.35">
      <c r="A319" s="76"/>
      <c r="B319" s="76"/>
      <c r="C319" s="76"/>
      <c r="D319" s="76"/>
      <c r="E319" s="76"/>
      <c r="F319" s="117" t="s">
        <v>15178</v>
      </c>
      <c r="G319" s="76"/>
      <c r="H319" s="118">
        <v>100000</v>
      </c>
      <c r="I319" s="76"/>
      <c r="J319" s="76"/>
      <c r="K319" s="119"/>
      <c r="L319" s="119"/>
      <c r="M319" s="119"/>
      <c r="N319" s="119"/>
      <c r="O319" s="76"/>
      <c r="P319" s="122"/>
      <c r="Q319" s="119"/>
      <c r="R319" s="76"/>
      <c r="S319" s="76"/>
      <c r="T319" s="76"/>
      <c r="U319" s="76"/>
      <c r="V319" s="121"/>
      <c r="W319" s="121"/>
      <c r="AD319" s="639">
        <f t="shared" si="8"/>
        <v>7000.0000000000009</v>
      </c>
      <c r="AE319" s="118">
        <f t="shared" si="9"/>
        <v>107000</v>
      </c>
    </row>
    <row r="320" spans="1:31" x14ac:dyDescent="0.35">
      <c r="A320" s="76"/>
      <c r="B320" s="76"/>
      <c r="C320" s="76"/>
      <c r="D320" s="76"/>
      <c r="E320" s="76"/>
      <c r="F320" s="117" t="s">
        <v>15179</v>
      </c>
      <c r="G320" s="76"/>
      <c r="H320" s="118">
        <v>100000</v>
      </c>
      <c r="I320" s="76"/>
      <c r="J320" s="76"/>
      <c r="K320" s="119"/>
      <c r="L320" s="119"/>
      <c r="M320" s="119"/>
      <c r="N320" s="119"/>
      <c r="O320" s="76"/>
      <c r="P320" s="122"/>
      <c r="Q320" s="119"/>
      <c r="R320" s="76"/>
      <c r="S320" s="76"/>
      <c r="T320" s="76"/>
      <c r="U320" s="76"/>
      <c r="V320" s="121"/>
      <c r="W320" s="121"/>
      <c r="AD320" s="639">
        <f t="shared" si="8"/>
        <v>7000.0000000000009</v>
      </c>
      <c r="AE320" s="118">
        <f t="shared" si="9"/>
        <v>107000</v>
      </c>
    </row>
    <row r="321" spans="1:31" x14ac:dyDescent="0.35">
      <c r="A321" s="76"/>
      <c r="B321" s="76"/>
      <c r="C321" s="76"/>
      <c r="D321" s="76"/>
      <c r="E321" s="76"/>
      <c r="F321" s="117" t="s">
        <v>15180</v>
      </c>
      <c r="G321" s="76"/>
      <c r="H321" s="118">
        <v>100000</v>
      </c>
      <c r="I321" s="76"/>
      <c r="J321" s="76"/>
      <c r="K321" s="119"/>
      <c r="L321" s="119"/>
      <c r="M321" s="119"/>
      <c r="N321" s="119"/>
      <c r="O321" s="76"/>
      <c r="P321" s="122"/>
      <c r="Q321" s="119"/>
      <c r="R321" s="76"/>
      <c r="S321" s="76"/>
      <c r="T321" s="76"/>
      <c r="U321" s="76"/>
      <c r="V321" s="121"/>
      <c r="W321" s="121"/>
      <c r="AD321" s="639">
        <f t="shared" si="8"/>
        <v>7000.0000000000009</v>
      </c>
      <c r="AE321" s="118">
        <f t="shared" si="9"/>
        <v>107000</v>
      </c>
    </row>
    <row r="322" spans="1:31" x14ac:dyDescent="0.35">
      <c r="A322" s="76"/>
      <c r="B322" s="76"/>
      <c r="C322" s="76"/>
      <c r="D322" s="76"/>
      <c r="E322" s="76"/>
      <c r="F322" s="117" t="s">
        <v>15181</v>
      </c>
      <c r="G322" s="76"/>
      <c r="H322" s="118">
        <v>100000</v>
      </c>
      <c r="I322" s="76"/>
      <c r="J322" s="76"/>
      <c r="K322" s="119"/>
      <c r="L322" s="119"/>
      <c r="M322" s="119"/>
      <c r="N322" s="119"/>
      <c r="O322" s="76"/>
      <c r="P322" s="122"/>
      <c r="Q322" s="119"/>
      <c r="R322" s="76"/>
      <c r="S322" s="76"/>
      <c r="T322" s="76"/>
      <c r="U322" s="76"/>
      <c r="V322" s="121"/>
      <c r="W322" s="121"/>
      <c r="AD322" s="639">
        <f t="shared" si="8"/>
        <v>7000.0000000000009</v>
      </c>
      <c r="AE322" s="118">
        <f t="shared" si="9"/>
        <v>107000</v>
      </c>
    </row>
    <row r="323" spans="1:31" x14ac:dyDescent="0.35">
      <c r="A323" s="76"/>
      <c r="B323" s="76"/>
      <c r="C323" s="76"/>
      <c r="D323" s="76"/>
      <c r="E323" s="76"/>
      <c r="F323" s="117" t="s">
        <v>15182</v>
      </c>
      <c r="G323" s="76"/>
      <c r="H323" s="118">
        <v>100000</v>
      </c>
      <c r="I323" s="76"/>
      <c r="J323" s="76"/>
      <c r="K323" s="119"/>
      <c r="L323" s="119"/>
      <c r="M323" s="119"/>
      <c r="N323" s="119"/>
      <c r="O323" s="76"/>
      <c r="P323" s="122"/>
      <c r="Q323" s="119"/>
      <c r="R323" s="76"/>
      <c r="S323" s="76"/>
      <c r="T323" s="76"/>
      <c r="U323" s="76"/>
      <c r="V323" s="121"/>
      <c r="W323" s="121"/>
      <c r="AD323" s="639">
        <f t="shared" si="8"/>
        <v>7000.0000000000009</v>
      </c>
      <c r="AE323" s="118">
        <f t="shared" si="9"/>
        <v>107000</v>
      </c>
    </row>
    <row r="324" spans="1:31" x14ac:dyDescent="0.35">
      <c r="A324" s="76"/>
      <c r="B324" s="76"/>
      <c r="C324" s="76"/>
      <c r="D324" s="76"/>
      <c r="E324" s="76"/>
      <c r="F324" s="117" t="s">
        <v>15183</v>
      </c>
      <c r="G324" s="76"/>
      <c r="H324" s="118">
        <v>100000</v>
      </c>
      <c r="I324" s="76"/>
      <c r="J324" s="76"/>
      <c r="K324" s="119"/>
      <c r="L324" s="119"/>
      <c r="M324" s="119"/>
      <c r="N324" s="119"/>
      <c r="O324" s="76"/>
      <c r="P324" s="122"/>
      <c r="Q324" s="119"/>
      <c r="R324" s="76"/>
      <c r="S324" s="76"/>
      <c r="T324" s="76"/>
      <c r="U324" s="76"/>
      <c r="V324" s="121"/>
      <c r="W324" s="121"/>
      <c r="AD324" s="639">
        <f t="shared" si="8"/>
        <v>7000.0000000000009</v>
      </c>
      <c r="AE324" s="118">
        <f t="shared" si="9"/>
        <v>107000</v>
      </c>
    </row>
    <row r="325" spans="1:31" x14ac:dyDescent="0.35">
      <c r="A325" s="76"/>
      <c r="B325" s="76"/>
      <c r="C325" s="76"/>
      <c r="D325" s="76"/>
      <c r="E325" s="76"/>
      <c r="F325" s="117" t="s">
        <v>15184</v>
      </c>
      <c r="G325" s="76"/>
      <c r="H325" s="118">
        <v>100000</v>
      </c>
      <c r="I325" s="76"/>
      <c r="J325" s="76"/>
      <c r="K325" s="119"/>
      <c r="L325" s="119"/>
      <c r="M325" s="119"/>
      <c r="N325" s="119"/>
      <c r="O325" s="76"/>
      <c r="P325" s="122"/>
      <c r="Q325" s="119"/>
      <c r="R325" s="76"/>
      <c r="S325" s="76"/>
      <c r="T325" s="76"/>
      <c r="U325" s="76"/>
      <c r="V325" s="121"/>
      <c r="W325" s="121"/>
      <c r="AD325" s="639">
        <f t="shared" si="8"/>
        <v>7000.0000000000009</v>
      </c>
      <c r="AE325" s="118">
        <f t="shared" si="9"/>
        <v>107000</v>
      </c>
    </row>
    <row r="326" spans="1:31" x14ac:dyDescent="0.35">
      <c r="A326" s="76"/>
      <c r="B326" s="76"/>
      <c r="C326" s="76"/>
      <c r="D326" s="76"/>
      <c r="E326" s="76"/>
      <c r="F326" s="117" t="s">
        <v>15185</v>
      </c>
      <c r="G326" s="76"/>
      <c r="H326" s="118">
        <v>100000</v>
      </c>
      <c r="I326" s="76"/>
      <c r="J326" s="76"/>
      <c r="K326" s="119"/>
      <c r="L326" s="119"/>
      <c r="M326" s="119"/>
      <c r="N326" s="119"/>
      <c r="O326" s="76"/>
      <c r="P326" s="122"/>
      <c r="Q326" s="119"/>
      <c r="R326" s="76"/>
      <c r="S326" s="76"/>
      <c r="T326" s="76"/>
      <c r="U326" s="76"/>
      <c r="V326" s="121"/>
      <c r="W326" s="121"/>
      <c r="AD326" s="639">
        <f t="shared" ref="AD326:AD389" si="10">H326*AD$4</f>
        <v>7000.0000000000009</v>
      </c>
      <c r="AE326" s="118">
        <f t="shared" ref="AE326:AE389" si="11">H326+AD326</f>
        <v>107000</v>
      </c>
    </row>
    <row r="327" spans="1:31" x14ac:dyDescent="0.35">
      <c r="A327" s="76"/>
      <c r="B327" s="76"/>
      <c r="C327" s="76"/>
      <c r="D327" s="76"/>
      <c r="E327" s="76"/>
      <c r="F327" s="117" t="s">
        <v>15186</v>
      </c>
      <c r="G327" s="76"/>
      <c r="H327" s="118">
        <v>100000</v>
      </c>
      <c r="I327" s="76"/>
      <c r="J327" s="76"/>
      <c r="K327" s="119"/>
      <c r="L327" s="119"/>
      <c r="M327" s="119"/>
      <c r="N327" s="119"/>
      <c r="O327" s="76"/>
      <c r="P327" s="122"/>
      <c r="Q327" s="119"/>
      <c r="R327" s="76"/>
      <c r="S327" s="76"/>
      <c r="T327" s="76"/>
      <c r="U327" s="76"/>
      <c r="V327" s="121"/>
      <c r="W327" s="121"/>
      <c r="AD327" s="639">
        <f t="shared" si="10"/>
        <v>7000.0000000000009</v>
      </c>
      <c r="AE327" s="118">
        <f t="shared" si="11"/>
        <v>107000</v>
      </c>
    </row>
    <row r="328" spans="1:31" x14ac:dyDescent="0.35">
      <c r="A328" s="76"/>
      <c r="B328" s="76"/>
      <c r="C328" s="76"/>
      <c r="D328" s="76"/>
      <c r="E328" s="76"/>
      <c r="F328" s="117" t="s">
        <v>15187</v>
      </c>
      <c r="G328" s="76"/>
      <c r="H328" s="118">
        <v>100000</v>
      </c>
      <c r="I328" s="76"/>
      <c r="J328" s="76"/>
      <c r="K328" s="119"/>
      <c r="L328" s="119"/>
      <c r="M328" s="119"/>
      <c r="N328" s="119"/>
      <c r="O328" s="76"/>
      <c r="P328" s="122"/>
      <c r="Q328" s="119"/>
      <c r="R328" s="76"/>
      <c r="S328" s="76"/>
      <c r="T328" s="76"/>
      <c r="U328" s="76"/>
      <c r="V328" s="121"/>
      <c r="W328" s="121"/>
      <c r="AD328" s="639">
        <f t="shared" si="10"/>
        <v>7000.0000000000009</v>
      </c>
      <c r="AE328" s="118">
        <f t="shared" si="11"/>
        <v>107000</v>
      </c>
    </row>
    <row r="329" spans="1:31" x14ac:dyDescent="0.35">
      <c r="A329" s="76"/>
      <c r="B329" s="76"/>
      <c r="C329" s="76"/>
      <c r="D329" s="76"/>
      <c r="E329" s="76"/>
      <c r="F329" s="117" t="s">
        <v>15188</v>
      </c>
      <c r="G329" s="76"/>
      <c r="H329" s="118">
        <v>100000</v>
      </c>
      <c r="I329" s="76"/>
      <c r="J329" s="76"/>
      <c r="K329" s="119"/>
      <c r="L329" s="119"/>
      <c r="M329" s="119"/>
      <c r="N329" s="119"/>
      <c r="O329" s="76"/>
      <c r="P329" s="122"/>
      <c r="Q329" s="119"/>
      <c r="R329" s="76"/>
      <c r="S329" s="76"/>
      <c r="T329" s="76"/>
      <c r="U329" s="76"/>
      <c r="V329" s="121"/>
      <c r="W329" s="121"/>
      <c r="AD329" s="639">
        <f t="shared" si="10"/>
        <v>7000.0000000000009</v>
      </c>
      <c r="AE329" s="118">
        <f t="shared" si="11"/>
        <v>107000</v>
      </c>
    </row>
    <row r="330" spans="1:31" x14ac:dyDescent="0.35">
      <c r="A330" s="76"/>
      <c r="B330" s="76"/>
      <c r="C330" s="76"/>
      <c r="D330" s="76"/>
      <c r="E330" s="76"/>
      <c r="F330" s="117" t="s">
        <v>15189</v>
      </c>
      <c r="G330" s="76"/>
      <c r="H330" s="118">
        <v>100000</v>
      </c>
      <c r="I330" s="76"/>
      <c r="J330" s="76"/>
      <c r="K330" s="119"/>
      <c r="L330" s="119"/>
      <c r="M330" s="119"/>
      <c r="N330" s="119"/>
      <c r="O330" s="76"/>
      <c r="P330" s="122"/>
      <c r="Q330" s="119"/>
      <c r="R330" s="76"/>
      <c r="S330" s="76"/>
      <c r="T330" s="76"/>
      <c r="U330" s="76"/>
      <c r="V330" s="121"/>
      <c r="W330" s="121"/>
      <c r="AD330" s="639">
        <f t="shared" si="10"/>
        <v>7000.0000000000009</v>
      </c>
      <c r="AE330" s="118">
        <f t="shared" si="11"/>
        <v>107000</v>
      </c>
    </row>
    <row r="331" spans="1:31" x14ac:dyDescent="0.35">
      <c r="A331" s="76"/>
      <c r="B331" s="76"/>
      <c r="C331" s="76"/>
      <c r="D331" s="76"/>
      <c r="E331" s="76"/>
      <c r="F331" s="117" t="s">
        <v>15190</v>
      </c>
      <c r="G331" s="76"/>
      <c r="H331" s="118">
        <v>100000</v>
      </c>
      <c r="I331" s="76"/>
      <c r="J331" s="76"/>
      <c r="K331" s="119"/>
      <c r="L331" s="119"/>
      <c r="M331" s="119"/>
      <c r="N331" s="119"/>
      <c r="O331" s="76"/>
      <c r="P331" s="122"/>
      <c r="Q331" s="119"/>
      <c r="R331" s="76"/>
      <c r="S331" s="76"/>
      <c r="T331" s="76"/>
      <c r="U331" s="76"/>
      <c r="V331" s="121"/>
      <c r="W331" s="121"/>
      <c r="AD331" s="639">
        <f t="shared" si="10"/>
        <v>7000.0000000000009</v>
      </c>
      <c r="AE331" s="118">
        <f t="shared" si="11"/>
        <v>107000</v>
      </c>
    </row>
    <row r="332" spans="1:31" x14ac:dyDescent="0.35">
      <c r="A332" s="76"/>
      <c r="B332" s="76"/>
      <c r="C332" s="76"/>
      <c r="D332" s="76"/>
      <c r="E332" s="76"/>
      <c r="F332" s="117"/>
      <c r="G332" s="76"/>
      <c r="H332" s="118"/>
      <c r="I332" s="76"/>
      <c r="J332" s="76"/>
      <c r="K332" s="119"/>
      <c r="L332" s="119"/>
      <c r="M332" s="119"/>
      <c r="N332" s="119"/>
      <c r="O332" s="76"/>
      <c r="P332" s="122"/>
      <c r="Q332" s="119"/>
      <c r="R332" s="76"/>
      <c r="S332" s="76"/>
      <c r="T332" s="76"/>
      <c r="U332" s="76"/>
      <c r="V332" s="121"/>
      <c r="W332" s="121"/>
      <c r="AD332" s="639">
        <f t="shared" si="10"/>
        <v>0</v>
      </c>
      <c r="AE332" s="118">
        <f t="shared" si="11"/>
        <v>0</v>
      </c>
    </row>
    <row r="333" spans="1:31" x14ac:dyDescent="0.35">
      <c r="A333" s="64"/>
      <c r="B333" s="64"/>
      <c r="C333" s="64"/>
      <c r="D333" s="64"/>
      <c r="E333" s="64"/>
      <c r="F333" s="66" t="s">
        <v>1860</v>
      </c>
      <c r="G333" s="64"/>
      <c r="H333" s="67"/>
      <c r="I333" s="64"/>
      <c r="J333" s="64"/>
      <c r="K333" s="68"/>
      <c r="L333" s="68"/>
      <c r="M333" s="68"/>
      <c r="N333" s="68"/>
      <c r="O333" s="64"/>
      <c r="P333" s="125"/>
      <c r="Q333" s="68"/>
      <c r="R333" s="64"/>
      <c r="S333" s="64"/>
      <c r="T333" s="64"/>
      <c r="U333" s="64"/>
      <c r="V333" s="115"/>
      <c r="W333" s="115"/>
      <c r="AD333" s="639">
        <f t="shared" si="10"/>
        <v>0</v>
      </c>
      <c r="AE333" s="67">
        <f t="shared" si="11"/>
        <v>0</v>
      </c>
    </row>
    <row r="334" spans="1:31" x14ac:dyDescent="0.35">
      <c r="A334" s="76"/>
      <c r="B334" s="76"/>
      <c r="C334" s="76"/>
      <c r="D334" s="76"/>
      <c r="E334" s="76"/>
      <c r="F334" s="76" t="s">
        <v>1852</v>
      </c>
      <c r="G334" s="76"/>
      <c r="H334" s="118"/>
      <c r="I334" s="76"/>
      <c r="J334" s="76"/>
      <c r="K334" s="117"/>
      <c r="L334" s="119"/>
      <c r="M334" s="117"/>
      <c r="N334" s="119"/>
      <c r="O334" s="76"/>
      <c r="P334" s="122"/>
      <c r="Q334" s="119"/>
      <c r="R334" s="76"/>
      <c r="S334" s="76"/>
      <c r="T334" s="76"/>
      <c r="U334" s="76"/>
      <c r="V334" s="121"/>
      <c r="W334" s="121"/>
      <c r="AD334" s="639">
        <f t="shared" si="10"/>
        <v>0</v>
      </c>
      <c r="AE334" s="118">
        <f t="shared" si="11"/>
        <v>0</v>
      </c>
    </row>
    <row r="335" spans="1:31" x14ac:dyDescent="0.35">
      <c r="A335" s="69"/>
      <c r="B335" s="69"/>
      <c r="C335" s="69"/>
      <c r="D335" s="69"/>
      <c r="E335" s="69"/>
      <c r="F335" s="69"/>
      <c r="G335" s="69"/>
      <c r="H335" s="74"/>
      <c r="I335" s="69"/>
      <c r="J335" s="69"/>
      <c r="K335" s="75"/>
      <c r="L335" s="75"/>
      <c r="M335" s="75"/>
      <c r="N335" s="75"/>
      <c r="O335" s="69"/>
      <c r="P335" s="69"/>
      <c r="Q335" s="75"/>
      <c r="R335" s="69"/>
      <c r="S335" s="69"/>
      <c r="T335" s="69"/>
      <c r="U335" s="69"/>
      <c r="V335" s="121"/>
      <c r="W335" s="121"/>
      <c r="AD335" s="639">
        <f t="shared" si="10"/>
        <v>0</v>
      </c>
      <c r="AE335" s="74">
        <f t="shared" si="11"/>
        <v>0</v>
      </c>
    </row>
    <row r="336" spans="1:31" x14ac:dyDescent="0.35">
      <c r="A336" s="64"/>
      <c r="B336" s="64"/>
      <c r="C336" s="64"/>
      <c r="D336" s="64"/>
      <c r="E336" s="64"/>
      <c r="F336" s="89" t="s">
        <v>2961</v>
      </c>
      <c r="G336" s="64"/>
      <c r="H336" s="67"/>
      <c r="I336" s="64"/>
      <c r="J336" s="64"/>
      <c r="K336" s="68"/>
      <c r="L336" s="68"/>
      <c r="M336" s="68"/>
      <c r="N336" s="68"/>
      <c r="O336" s="64"/>
      <c r="P336" s="64"/>
      <c r="Q336" s="68"/>
      <c r="R336" s="64"/>
      <c r="S336" s="64"/>
      <c r="T336" s="64"/>
      <c r="U336" s="64"/>
      <c r="V336" s="115"/>
      <c r="W336" s="115"/>
      <c r="AD336" s="639">
        <f t="shared" si="10"/>
        <v>0</v>
      </c>
      <c r="AE336" s="67">
        <f t="shared" si="11"/>
        <v>0</v>
      </c>
    </row>
    <row r="337" spans="1:31" x14ac:dyDescent="0.35">
      <c r="A337" s="76"/>
      <c r="B337" s="76"/>
      <c r="C337" s="76"/>
      <c r="D337" s="76"/>
      <c r="E337" s="76"/>
      <c r="F337" s="79" t="s">
        <v>15191</v>
      </c>
      <c r="G337" s="76"/>
      <c r="H337" s="118">
        <v>75000</v>
      </c>
      <c r="I337" s="76"/>
      <c r="J337" s="76" t="s">
        <v>14690</v>
      </c>
      <c r="K337" s="130" t="s">
        <v>15192</v>
      </c>
      <c r="L337" s="119" t="s">
        <v>15193</v>
      </c>
      <c r="M337" s="119" t="s">
        <v>15194</v>
      </c>
      <c r="N337" s="119"/>
      <c r="O337" s="76"/>
      <c r="P337" s="76"/>
      <c r="Q337" s="119" t="s">
        <v>3302</v>
      </c>
      <c r="R337" s="76"/>
      <c r="S337" s="76"/>
      <c r="T337" s="76"/>
      <c r="U337" s="76"/>
      <c r="V337" s="121"/>
      <c r="W337" s="121"/>
      <c r="AD337" s="639">
        <f t="shared" si="10"/>
        <v>5250.0000000000009</v>
      </c>
      <c r="AE337" s="118">
        <f t="shared" si="11"/>
        <v>80250</v>
      </c>
    </row>
    <row r="338" spans="1:31" x14ac:dyDescent="0.35">
      <c r="A338" s="69"/>
      <c r="B338" s="69"/>
      <c r="C338" s="69"/>
      <c r="D338" s="69"/>
      <c r="E338" s="69"/>
      <c r="F338" s="79" t="s">
        <v>15195</v>
      </c>
      <c r="G338" s="69"/>
      <c r="H338" s="118">
        <v>75000</v>
      </c>
      <c r="I338" s="69"/>
      <c r="J338" s="76" t="s">
        <v>1062</v>
      </c>
      <c r="K338" s="193"/>
      <c r="L338" s="119" t="s">
        <v>3301</v>
      </c>
      <c r="M338" s="75">
        <v>3132490077</v>
      </c>
      <c r="N338" s="75"/>
      <c r="O338" s="69"/>
      <c r="P338" s="76"/>
      <c r="Q338" s="75" t="s">
        <v>10988</v>
      </c>
      <c r="R338" s="69"/>
      <c r="S338" s="69"/>
      <c r="T338" s="69"/>
      <c r="U338" s="69"/>
      <c r="V338" s="116"/>
      <c r="W338" s="116"/>
      <c r="AD338" s="639">
        <f t="shared" si="10"/>
        <v>5250.0000000000009</v>
      </c>
      <c r="AE338" s="118">
        <f t="shared" si="11"/>
        <v>80250</v>
      </c>
    </row>
    <row r="339" spans="1:31" x14ac:dyDescent="0.35">
      <c r="A339" s="76"/>
      <c r="B339" s="76"/>
      <c r="C339" s="76"/>
      <c r="D339" s="76"/>
      <c r="E339" s="76"/>
      <c r="F339" s="79" t="s">
        <v>15196</v>
      </c>
      <c r="G339" s="76"/>
      <c r="H339" s="118">
        <v>75000</v>
      </c>
      <c r="I339" s="76"/>
      <c r="J339" s="76" t="s">
        <v>14690</v>
      </c>
      <c r="K339" s="130" t="s">
        <v>15192</v>
      </c>
      <c r="L339" s="119" t="s">
        <v>15193</v>
      </c>
      <c r="M339" s="119"/>
      <c r="N339" s="119"/>
      <c r="O339" s="76"/>
      <c r="P339" s="76"/>
      <c r="Q339" s="75" t="s">
        <v>3302</v>
      </c>
      <c r="R339" s="76"/>
      <c r="S339" s="76"/>
      <c r="T339" s="76"/>
      <c r="U339" s="76"/>
      <c r="V339" s="121"/>
      <c r="W339" s="121"/>
      <c r="AD339" s="639">
        <f t="shared" si="10"/>
        <v>5250.0000000000009</v>
      </c>
      <c r="AE339" s="118">
        <f t="shared" si="11"/>
        <v>80250</v>
      </c>
    </row>
    <row r="340" spans="1:31" x14ac:dyDescent="0.35">
      <c r="A340" s="76"/>
      <c r="B340" s="76"/>
      <c r="C340" s="76"/>
      <c r="D340" s="76"/>
      <c r="E340" s="76"/>
      <c r="F340" s="79" t="s">
        <v>15197</v>
      </c>
      <c r="G340" s="76"/>
      <c r="H340" s="118">
        <v>75000</v>
      </c>
      <c r="I340" s="76"/>
      <c r="J340" s="76" t="s">
        <v>14690</v>
      </c>
      <c r="K340" s="119" t="s">
        <v>15192</v>
      </c>
      <c r="L340" s="119" t="s">
        <v>15193</v>
      </c>
      <c r="M340" s="119"/>
      <c r="N340" s="119"/>
      <c r="O340" s="76"/>
      <c r="P340" s="76"/>
      <c r="Q340" s="75" t="s">
        <v>3302</v>
      </c>
      <c r="R340" s="76"/>
      <c r="S340" s="76"/>
      <c r="T340" s="76"/>
      <c r="U340" s="76"/>
      <c r="V340" s="121"/>
      <c r="W340" s="121"/>
      <c r="AD340" s="639">
        <f t="shared" si="10"/>
        <v>5250.0000000000009</v>
      </c>
      <c r="AE340" s="118">
        <f t="shared" si="11"/>
        <v>80250</v>
      </c>
    </row>
    <row r="341" spans="1:31" x14ac:dyDescent="0.35">
      <c r="A341" s="76"/>
      <c r="B341" s="76"/>
      <c r="C341" s="76"/>
      <c r="D341" s="76"/>
      <c r="E341" s="76"/>
      <c r="F341" s="79" t="s">
        <v>15198</v>
      </c>
      <c r="G341" s="76"/>
      <c r="H341" s="118">
        <v>75000</v>
      </c>
      <c r="I341" s="76"/>
      <c r="J341" s="76" t="s">
        <v>14690</v>
      </c>
      <c r="K341" s="130" t="s">
        <v>15192</v>
      </c>
      <c r="L341" s="119" t="s">
        <v>15193</v>
      </c>
      <c r="M341" s="119"/>
      <c r="N341" s="119"/>
      <c r="O341" s="76"/>
      <c r="P341" s="76"/>
      <c r="Q341" s="75" t="s">
        <v>3302</v>
      </c>
      <c r="R341" s="76"/>
      <c r="S341" s="76"/>
      <c r="T341" s="76"/>
      <c r="U341" s="76"/>
      <c r="V341" s="121"/>
      <c r="W341" s="121"/>
      <c r="AD341" s="639">
        <f t="shared" si="10"/>
        <v>5250.0000000000009</v>
      </c>
      <c r="AE341" s="118">
        <f t="shared" si="11"/>
        <v>80250</v>
      </c>
    </row>
    <row r="342" spans="1:31" x14ac:dyDescent="0.35">
      <c r="A342" s="76"/>
      <c r="B342" s="76"/>
      <c r="C342" s="76"/>
      <c r="D342" s="76"/>
      <c r="E342" s="76"/>
      <c r="F342" s="79" t="s">
        <v>15199</v>
      </c>
      <c r="G342" s="76"/>
      <c r="H342" s="118">
        <v>75000</v>
      </c>
      <c r="I342" s="76"/>
      <c r="J342" s="76" t="s">
        <v>14690</v>
      </c>
      <c r="K342" s="119" t="s">
        <v>15192</v>
      </c>
      <c r="L342" s="119" t="s">
        <v>15193</v>
      </c>
      <c r="M342" s="119"/>
      <c r="N342" s="119"/>
      <c r="O342" s="76"/>
      <c r="P342" s="76"/>
      <c r="Q342" s="75" t="s">
        <v>3302</v>
      </c>
      <c r="R342" s="76"/>
      <c r="S342" s="76"/>
      <c r="T342" s="76"/>
      <c r="U342" s="76"/>
      <c r="V342" s="116"/>
      <c r="W342" s="116"/>
      <c r="AD342" s="639">
        <f t="shared" si="10"/>
        <v>5250.0000000000009</v>
      </c>
      <c r="AE342" s="118">
        <f t="shared" si="11"/>
        <v>80250</v>
      </c>
    </row>
    <row r="343" spans="1:31" x14ac:dyDescent="0.35">
      <c r="A343" s="69"/>
      <c r="B343" s="69"/>
      <c r="C343" s="69"/>
      <c r="D343" s="69"/>
      <c r="E343" s="69"/>
      <c r="F343" s="79" t="s">
        <v>15200</v>
      </c>
      <c r="G343" s="69"/>
      <c r="H343" s="118">
        <v>75000</v>
      </c>
      <c r="I343" s="69"/>
      <c r="J343" s="76" t="s">
        <v>14690</v>
      </c>
      <c r="K343" s="130" t="s">
        <v>15192</v>
      </c>
      <c r="L343" s="119" t="s">
        <v>15193</v>
      </c>
      <c r="M343" s="75"/>
      <c r="N343" s="75"/>
      <c r="O343" s="69"/>
      <c r="P343" s="76"/>
      <c r="Q343" s="75" t="s">
        <v>3302</v>
      </c>
      <c r="R343" s="69"/>
      <c r="S343" s="69"/>
      <c r="T343" s="69"/>
      <c r="U343" s="69"/>
      <c r="V343" s="116"/>
      <c r="W343" s="116"/>
      <c r="AD343" s="639">
        <f t="shared" si="10"/>
        <v>5250.0000000000009</v>
      </c>
      <c r="AE343" s="118">
        <f t="shared" si="11"/>
        <v>80250</v>
      </c>
    </row>
    <row r="344" spans="1:31" x14ac:dyDescent="0.35">
      <c r="A344" s="69"/>
      <c r="B344" s="69"/>
      <c r="C344" s="69"/>
      <c r="D344" s="69"/>
      <c r="E344" s="69"/>
      <c r="F344" s="79" t="s">
        <v>15201</v>
      </c>
      <c r="G344" s="76"/>
      <c r="H344" s="118">
        <v>75000</v>
      </c>
      <c r="I344" s="76"/>
      <c r="J344" s="76" t="s">
        <v>14690</v>
      </c>
      <c r="K344" s="119" t="s">
        <v>15192</v>
      </c>
      <c r="L344" s="119" t="s">
        <v>15193</v>
      </c>
      <c r="M344" s="119"/>
      <c r="N344" s="75"/>
      <c r="O344" s="69"/>
      <c r="P344" s="76"/>
      <c r="Q344" s="75" t="s">
        <v>3302</v>
      </c>
      <c r="R344" s="69"/>
      <c r="S344" s="69"/>
      <c r="T344" s="69"/>
      <c r="U344" s="69"/>
      <c r="V344" s="116"/>
      <c r="W344" s="116"/>
      <c r="AD344" s="639">
        <f t="shared" si="10"/>
        <v>5250.0000000000009</v>
      </c>
      <c r="AE344" s="118">
        <f t="shared" si="11"/>
        <v>80250</v>
      </c>
    </row>
    <row r="345" spans="1:31" x14ac:dyDescent="0.35">
      <c r="A345" s="76"/>
      <c r="B345" s="76"/>
      <c r="C345" s="76"/>
      <c r="D345" s="76"/>
      <c r="E345" s="76"/>
      <c r="F345" s="79" t="s">
        <v>15202</v>
      </c>
      <c r="G345" s="76"/>
      <c r="H345" s="118">
        <v>75000</v>
      </c>
      <c r="I345" s="76"/>
      <c r="J345" s="76" t="s">
        <v>14690</v>
      </c>
      <c r="K345" s="130" t="s">
        <v>15192</v>
      </c>
      <c r="L345" s="119" t="s">
        <v>15193</v>
      </c>
      <c r="M345" s="119"/>
      <c r="N345" s="119"/>
      <c r="O345" s="76"/>
      <c r="P345" s="76"/>
      <c r="Q345" s="75" t="s">
        <v>3302</v>
      </c>
      <c r="R345" s="76"/>
      <c r="S345" s="76"/>
      <c r="T345" s="76"/>
      <c r="U345" s="76"/>
      <c r="V345" s="121"/>
      <c r="W345" s="121"/>
      <c r="AD345" s="639">
        <f t="shared" si="10"/>
        <v>5250.0000000000009</v>
      </c>
      <c r="AE345" s="118">
        <f t="shared" si="11"/>
        <v>80250</v>
      </c>
    </row>
    <row r="346" spans="1:31" x14ac:dyDescent="0.35">
      <c r="A346" s="76"/>
      <c r="B346" s="76"/>
      <c r="C346" s="76"/>
      <c r="D346" s="76"/>
      <c r="E346" s="76"/>
      <c r="F346" s="79" t="s">
        <v>15203</v>
      </c>
      <c r="G346" s="69"/>
      <c r="H346" s="118">
        <v>75000</v>
      </c>
      <c r="I346" s="69"/>
      <c r="J346" s="76" t="s">
        <v>14690</v>
      </c>
      <c r="K346" s="119" t="s">
        <v>15192</v>
      </c>
      <c r="L346" s="119" t="s">
        <v>15193</v>
      </c>
      <c r="M346" s="75"/>
      <c r="N346" s="119"/>
      <c r="O346" s="76"/>
      <c r="P346" s="76"/>
      <c r="Q346" s="75" t="s">
        <v>3302</v>
      </c>
      <c r="R346" s="76"/>
      <c r="S346" s="76"/>
      <c r="T346" s="76"/>
      <c r="U346" s="76"/>
      <c r="V346" s="121"/>
      <c r="W346" s="121"/>
      <c r="AD346" s="639">
        <f t="shared" si="10"/>
        <v>5250.0000000000009</v>
      </c>
      <c r="AE346" s="118">
        <f t="shared" si="11"/>
        <v>80250</v>
      </c>
    </row>
    <row r="347" spans="1:31" x14ac:dyDescent="0.35">
      <c r="A347" s="76"/>
      <c r="B347" s="76"/>
      <c r="C347" s="76"/>
      <c r="D347" s="76"/>
      <c r="E347" s="76"/>
      <c r="F347" s="79" t="s">
        <v>15204</v>
      </c>
      <c r="G347" s="76"/>
      <c r="H347" s="118">
        <v>75000</v>
      </c>
      <c r="I347" s="76"/>
      <c r="J347" s="76" t="s">
        <v>14690</v>
      </c>
      <c r="K347" s="130" t="s">
        <v>15192</v>
      </c>
      <c r="L347" s="119" t="s">
        <v>15193</v>
      </c>
      <c r="M347" s="119"/>
      <c r="N347" s="119"/>
      <c r="O347" s="76"/>
      <c r="P347" s="76"/>
      <c r="Q347" s="75" t="s">
        <v>3302</v>
      </c>
      <c r="R347" s="76"/>
      <c r="S347" s="76"/>
      <c r="T347" s="76"/>
      <c r="U347" s="76"/>
      <c r="V347" s="116"/>
      <c r="W347" s="116"/>
      <c r="AD347" s="639">
        <f t="shared" si="10"/>
        <v>5250.0000000000009</v>
      </c>
      <c r="AE347" s="118">
        <f t="shared" si="11"/>
        <v>80250</v>
      </c>
    </row>
    <row r="348" spans="1:31" x14ac:dyDescent="0.35">
      <c r="A348" s="69"/>
      <c r="B348" s="69"/>
      <c r="C348" s="69"/>
      <c r="D348" s="69"/>
      <c r="E348" s="69"/>
      <c r="F348" s="79" t="s">
        <v>15205</v>
      </c>
      <c r="G348" s="76"/>
      <c r="H348" s="118">
        <v>75000</v>
      </c>
      <c r="I348" s="76"/>
      <c r="J348" s="76" t="s">
        <v>14690</v>
      </c>
      <c r="K348" s="119" t="s">
        <v>15192</v>
      </c>
      <c r="L348" s="119" t="s">
        <v>15193</v>
      </c>
      <c r="M348" s="75"/>
      <c r="N348" s="75"/>
      <c r="O348" s="69"/>
      <c r="P348" s="76"/>
      <c r="Q348" s="75" t="s">
        <v>3302</v>
      </c>
      <c r="R348" s="69"/>
      <c r="S348" s="69"/>
      <c r="T348" s="69"/>
      <c r="U348" s="69"/>
      <c r="V348" s="116"/>
      <c r="W348" s="116"/>
      <c r="AD348" s="639">
        <f t="shared" si="10"/>
        <v>5250.0000000000009</v>
      </c>
      <c r="AE348" s="118">
        <f t="shared" si="11"/>
        <v>80250</v>
      </c>
    </row>
    <row r="349" spans="1:31" x14ac:dyDescent="0.35">
      <c r="A349" s="76"/>
      <c r="B349" s="76"/>
      <c r="C349" s="76"/>
      <c r="D349" s="76"/>
      <c r="E349" s="76"/>
      <c r="F349" s="79" t="s">
        <v>15206</v>
      </c>
      <c r="G349" s="76"/>
      <c r="H349" s="118">
        <v>75000</v>
      </c>
      <c r="I349" s="76"/>
      <c r="J349" s="76" t="s">
        <v>14690</v>
      </c>
      <c r="K349" s="130" t="s">
        <v>15192</v>
      </c>
      <c r="L349" s="119" t="s">
        <v>15193</v>
      </c>
      <c r="M349" s="119"/>
      <c r="N349" s="119"/>
      <c r="O349" s="76"/>
      <c r="P349" s="76"/>
      <c r="Q349" s="75" t="s">
        <v>3302</v>
      </c>
      <c r="R349" s="76"/>
      <c r="S349" s="76"/>
      <c r="T349" s="76"/>
      <c r="U349" s="76"/>
      <c r="V349" s="121"/>
      <c r="W349" s="121"/>
      <c r="AD349" s="639">
        <f t="shared" si="10"/>
        <v>5250.0000000000009</v>
      </c>
      <c r="AE349" s="118">
        <f t="shared" si="11"/>
        <v>80250</v>
      </c>
    </row>
    <row r="350" spans="1:31" x14ac:dyDescent="0.35">
      <c r="A350" s="76"/>
      <c r="B350" s="76"/>
      <c r="C350" s="76"/>
      <c r="D350" s="76"/>
      <c r="E350" s="76"/>
      <c r="F350" s="79" t="s">
        <v>15207</v>
      </c>
      <c r="G350" s="69"/>
      <c r="H350" s="118">
        <v>75000</v>
      </c>
      <c r="I350" s="69"/>
      <c r="J350" s="76" t="s">
        <v>14690</v>
      </c>
      <c r="K350" s="119" t="s">
        <v>15192</v>
      </c>
      <c r="L350" s="119" t="s">
        <v>15193</v>
      </c>
      <c r="M350" s="80"/>
      <c r="N350" s="75"/>
      <c r="O350" s="69"/>
      <c r="P350" s="69"/>
      <c r="Q350" s="75" t="s">
        <v>3302</v>
      </c>
      <c r="R350" s="69"/>
      <c r="S350" s="69"/>
      <c r="T350" s="69"/>
      <c r="U350" s="69"/>
      <c r="V350" s="116"/>
      <c r="W350" s="116"/>
      <c r="AD350" s="639">
        <f t="shared" si="10"/>
        <v>5250.0000000000009</v>
      </c>
      <c r="AE350" s="118">
        <f t="shared" si="11"/>
        <v>80250</v>
      </c>
    </row>
    <row r="351" spans="1:31" x14ac:dyDescent="0.35">
      <c r="A351" s="76"/>
      <c r="B351" s="76"/>
      <c r="C351" s="76"/>
      <c r="D351" s="76"/>
      <c r="E351" s="76"/>
      <c r="F351" s="79" t="s">
        <v>15208</v>
      </c>
      <c r="G351" s="69"/>
      <c r="H351" s="118">
        <v>75000</v>
      </c>
      <c r="I351" s="69"/>
      <c r="J351" s="76" t="s">
        <v>14690</v>
      </c>
      <c r="K351" s="130" t="s">
        <v>15192</v>
      </c>
      <c r="L351" s="119" t="s">
        <v>15193</v>
      </c>
      <c r="M351" s="80"/>
      <c r="N351" s="75"/>
      <c r="O351" s="69"/>
      <c r="P351" s="69"/>
      <c r="Q351" s="75" t="s">
        <v>3302</v>
      </c>
      <c r="R351" s="69"/>
      <c r="S351" s="69"/>
      <c r="T351" s="69"/>
      <c r="U351" s="69"/>
      <c r="V351" s="116"/>
      <c r="W351" s="116"/>
      <c r="AD351" s="639">
        <f t="shared" si="10"/>
        <v>5250.0000000000009</v>
      </c>
      <c r="AE351" s="118">
        <f t="shared" si="11"/>
        <v>80250</v>
      </c>
    </row>
    <row r="352" spans="1:31" x14ac:dyDescent="0.35">
      <c r="A352" s="76"/>
      <c r="B352" s="76"/>
      <c r="C352" s="76"/>
      <c r="D352" s="76"/>
      <c r="E352" s="76"/>
      <c r="F352" s="79" t="s">
        <v>15209</v>
      </c>
      <c r="G352" s="69"/>
      <c r="H352" s="118">
        <v>75000</v>
      </c>
      <c r="I352" s="69"/>
      <c r="J352" s="76" t="s">
        <v>14690</v>
      </c>
      <c r="K352" s="119" t="s">
        <v>15192</v>
      </c>
      <c r="L352" s="119" t="s">
        <v>15193</v>
      </c>
      <c r="M352" s="80"/>
      <c r="N352" s="75"/>
      <c r="O352" s="69"/>
      <c r="P352" s="69"/>
      <c r="Q352" s="75" t="s">
        <v>3302</v>
      </c>
      <c r="R352" s="69"/>
      <c r="S352" s="69"/>
      <c r="T352" s="69"/>
      <c r="U352" s="69"/>
      <c r="V352" s="116"/>
      <c r="W352" s="116"/>
      <c r="AD352" s="639">
        <f t="shared" si="10"/>
        <v>5250.0000000000009</v>
      </c>
      <c r="AE352" s="118">
        <f t="shared" si="11"/>
        <v>80250</v>
      </c>
    </row>
    <row r="353" spans="1:31" x14ac:dyDescent="0.35">
      <c r="A353" s="76"/>
      <c r="B353" s="76"/>
      <c r="C353" s="76"/>
      <c r="D353" s="76"/>
      <c r="E353" s="76"/>
      <c r="F353" s="79" t="s">
        <v>15210</v>
      </c>
      <c r="G353" s="69"/>
      <c r="H353" s="118">
        <v>75000</v>
      </c>
      <c r="I353" s="69"/>
      <c r="J353" s="76" t="s">
        <v>14690</v>
      </c>
      <c r="K353" s="130" t="s">
        <v>15192</v>
      </c>
      <c r="L353" s="119" t="s">
        <v>15193</v>
      </c>
      <c r="M353" s="80"/>
      <c r="N353" s="75"/>
      <c r="O353" s="69"/>
      <c r="P353" s="69"/>
      <c r="Q353" s="75" t="s">
        <v>3302</v>
      </c>
      <c r="R353" s="69"/>
      <c r="S353" s="69"/>
      <c r="T353" s="69"/>
      <c r="U353" s="69"/>
      <c r="V353" s="116"/>
      <c r="W353" s="116"/>
      <c r="AD353" s="639">
        <f t="shared" si="10"/>
        <v>5250.0000000000009</v>
      </c>
      <c r="AE353" s="118">
        <f t="shared" si="11"/>
        <v>80250</v>
      </c>
    </row>
    <row r="354" spans="1:31" x14ac:dyDescent="0.35">
      <c r="A354" s="76"/>
      <c r="B354" s="76"/>
      <c r="C354" s="76"/>
      <c r="D354" s="76"/>
      <c r="E354" s="76"/>
      <c r="F354" s="79" t="s">
        <v>15211</v>
      </c>
      <c r="G354" s="69"/>
      <c r="H354" s="118">
        <v>75000</v>
      </c>
      <c r="I354" s="69"/>
      <c r="J354" s="76" t="s">
        <v>14690</v>
      </c>
      <c r="K354" s="119" t="s">
        <v>15192</v>
      </c>
      <c r="L354" s="119" t="s">
        <v>15193</v>
      </c>
      <c r="M354" s="80"/>
      <c r="N354" s="75"/>
      <c r="O354" s="69"/>
      <c r="P354" s="69"/>
      <c r="Q354" s="75" t="s">
        <v>3302</v>
      </c>
      <c r="R354" s="69"/>
      <c r="S354" s="69"/>
      <c r="T354" s="69"/>
      <c r="U354" s="69"/>
      <c r="V354" s="116"/>
      <c r="W354" s="116"/>
      <c r="AD354" s="639">
        <f t="shared" si="10"/>
        <v>5250.0000000000009</v>
      </c>
      <c r="AE354" s="118">
        <f t="shared" si="11"/>
        <v>80250</v>
      </c>
    </row>
    <row r="355" spans="1:31" x14ac:dyDescent="0.35">
      <c r="A355" s="76"/>
      <c r="B355" s="76"/>
      <c r="C355" s="76"/>
      <c r="D355" s="76"/>
      <c r="E355" s="76"/>
      <c r="F355" s="79" t="s">
        <v>15195</v>
      </c>
      <c r="G355" s="69"/>
      <c r="H355" s="118">
        <v>75000</v>
      </c>
      <c r="I355" s="69"/>
      <c r="J355" s="76" t="s">
        <v>14690</v>
      </c>
      <c r="K355" s="130" t="s">
        <v>15192</v>
      </c>
      <c r="L355" s="119" t="s">
        <v>15212</v>
      </c>
      <c r="M355" s="80" t="s">
        <v>15213</v>
      </c>
      <c r="N355" s="75"/>
      <c r="O355" s="69"/>
      <c r="P355" s="69" t="s">
        <v>15214</v>
      </c>
      <c r="Q355" s="75" t="s">
        <v>15215</v>
      </c>
      <c r="R355" s="69"/>
      <c r="S355" s="69"/>
      <c r="T355" s="69"/>
      <c r="U355" s="69"/>
      <c r="V355" s="116"/>
      <c r="W355" s="116"/>
      <c r="AD355" s="639">
        <f t="shared" si="10"/>
        <v>5250.0000000000009</v>
      </c>
      <c r="AE355" s="118">
        <f t="shared" si="11"/>
        <v>80250</v>
      </c>
    </row>
    <row r="356" spans="1:31" x14ac:dyDescent="0.35">
      <c r="A356" s="76"/>
      <c r="B356" s="76"/>
      <c r="C356" s="76"/>
      <c r="D356" s="76"/>
      <c r="E356" s="76"/>
      <c r="F356" s="79" t="s">
        <v>15216</v>
      </c>
      <c r="G356" s="69"/>
      <c r="H356" s="118">
        <v>75000</v>
      </c>
      <c r="I356" s="69"/>
      <c r="J356" s="76" t="s">
        <v>14690</v>
      </c>
      <c r="K356" s="119" t="s">
        <v>15192</v>
      </c>
      <c r="L356" s="119" t="s">
        <v>15217</v>
      </c>
      <c r="M356" s="80" t="s">
        <v>15218</v>
      </c>
      <c r="N356" s="75"/>
      <c r="O356" s="69"/>
      <c r="P356" s="69"/>
      <c r="Q356" s="75"/>
      <c r="R356" s="69"/>
      <c r="S356" s="69"/>
      <c r="T356" s="69"/>
      <c r="U356" s="69"/>
      <c r="V356" s="116"/>
      <c r="W356" s="116"/>
      <c r="AD356" s="639">
        <f t="shared" si="10"/>
        <v>5250.0000000000009</v>
      </c>
      <c r="AE356" s="118">
        <f t="shared" si="11"/>
        <v>80250</v>
      </c>
    </row>
    <row r="357" spans="1:31" x14ac:dyDescent="0.35">
      <c r="A357" s="76"/>
      <c r="B357" s="76"/>
      <c r="C357" s="76"/>
      <c r="D357" s="76"/>
      <c r="E357" s="76"/>
      <c r="F357" s="79" t="s">
        <v>15219</v>
      </c>
      <c r="G357" s="69"/>
      <c r="H357" s="118">
        <v>75000</v>
      </c>
      <c r="I357" s="69"/>
      <c r="J357" s="69" t="s">
        <v>15220</v>
      </c>
      <c r="K357" s="75"/>
      <c r="L357" s="79" t="s">
        <v>15221</v>
      </c>
      <c r="M357" s="80"/>
      <c r="N357" s="75"/>
      <c r="O357" s="69"/>
      <c r="P357" s="69"/>
      <c r="Q357" s="69" t="s">
        <v>1066</v>
      </c>
      <c r="R357" s="69"/>
      <c r="S357" s="69"/>
      <c r="T357" s="69"/>
      <c r="U357" s="69"/>
      <c r="V357" s="116"/>
      <c r="W357" s="116"/>
      <c r="AD357" s="639">
        <f t="shared" si="10"/>
        <v>5250.0000000000009</v>
      </c>
      <c r="AE357" s="118">
        <f t="shared" si="11"/>
        <v>80250</v>
      </c>
    </row>
    <row r="358" spans="1:31" x14ac:dyDescent="0.35">
      <c r="A358" s="76"/>
      <c r="B358" s="76"/>
      <c r="C358" s="76"/>
      <c r="D358" s="76"/>
      <c r="E358" s="76"/>
      <c r="F358" s="79" t="s">
        <v>15222</v>
      </c>
      <c r="G358" s="69"/>
      <c r="H358" s="118">
        <v>75000</v>
      </c>
      <c r="I358" s="69"/>
      <c r="J358" s="69" t="s">
        <v>15220</v>
      </c>
      <c r="K358" s="75"/>
      <c r="L358" s="79" t="s">
        <v>15223</v>
      </c>
      <c r="M358" s="80"/>
      <c r="N358" s="75"/>
      <c r="O358" s="69"/>
      <c r="P358" s="69"/>
      <c r="Q358" s="69" t="s">
        <v>1066</v>
      </c>
      <c r="R358" s="69"/>
      <c r="S358" s="69"/>
      <c r="T358" s="69"/>
      <c r="U358" s="69"/>
      <c r="V358" s="116"/>
      <c r="W358" s="116"/>
      <c r="AD358" s="639">
        <f t="shared" si="10"/>
        <v>5250.0000000000009</v>
      </c>
      <c r="AE358" s="118">
        <f t="shared" si="11"/>
        <v>80250</v>
      </c>
    </row>
    <row r="359" spans="1:31" x14ac:dyDescent="0.35">
      <c r="A359" s="76"/>
      <c r="B359" s="76"/>
      <c r="C359" s="76"/>
      <c r="D359" s="76"/>
      <c r="E359" s="76"/>
      <c r="F359" s="79" t="s">
        <v>15224</v>
      </c>
      <c r="G359" s="69"/>
      <c r="H359" s="118">
        <v>75000</v>
      </c>
      <c r="I359" s="69"/>
      <c r="J359" s="69"/>
      <c r="K359" s="75"/>
      <c r="L359" s="79"/>
      <c r="M359" s="80"/>
      <c r="N359" s="75"/>
      <c r="O359" s="69"/>
      <c r="P359" s="69"/>
      <c r="Q359" s="69"/>
      <c r="R359" s="69"/>
      <c r="S359" s="69"/>
      <c r="T359" s="69"/>
      <c r="U359" s="69"/>
      <c r="V359" s="116"/>
      <c r="W359" s="116"/>
      <c r="AD359" s="639">
        <f t="shared" si="10"/>
        <v>5250.0000000000009</v>
      </c>
      <c r="AE359" s="118">
        <f t="shared" si="11"/>
        <v>80250</v>
      </c>
    </row>
    <row r="360" spans="1:31" x14ac:dyDescent="0.35">
      <c r="A360" s="76"/>
      <c r="B360" s="76"/>
      <c r="C360" s="76"/>
      <c r="D360" s="76"/>
      <c r="E360" s="76"/>
      <c r="F360" s="79" t="s">
        <v>15225</v>
      </c>
      <c r="G360" s="69"/>
      <c r="H360" s="118">
        <v>75000</v>
      </c>
      <c r="I360" s="69"/>
      <c r="J360" s="69" t="s">
        <v>1062</v>
      </c>
      <c r="K360" s="75"/>
      <c r="L360" s="79" t="s">
        <v>1074</v>
      </c>
      <c r="M360" s="80">
        <v>1132470196</v>
      </c>
      <c r="N360" s="75"/>
      <c r="O360" s="69"/>
      <c r="P360" s="69"/>
      <c r="Q360" s="69"/>
      <c r="R360" s="69"/>
      <c r="S360" s="69"/>
      <c r="T360" s="69"/>
      <c r="U360" s="69"/>
      <c r="V360" s="116"/>
      <c r="W360" s="116"/>
      <c r="AD360" s="639">
        <f t="shared" si="10"/>
        <v>5250.0000000000009</v>
      </c>
      <c r="AE360" s="118">
        <f t="shared" si="11"/>
        <v>80250</v>
      </c>
    </row>
    <row r="361" spans="1:31" x14ac:dyDescent="0.35">
      <c r="A361" s="76"/>
      <c r="B361" s="76"/>
      <c r="C361" s="76"/>
      <c r="D361" s="76"/>
      <c r="E361" s="76"/>
      <c r="F361" s="79" t="s">
        <v>15226</v>
      </c>
      <c r="G361" s="69"/>
      <c r="H361" s="118">
        <v>75000</v>
      </c>
      <c r="I361" s="69"/>
      <c r="J361" s="69" t="s">
        <v>1062</v>
      </c>
      <c r="K361" s="75"/>
      <c r="L361" s="79" t="s">
        <v>1074</v>
      </c>
      <c r="M361" s="80">
        <v>1132470188</v>
      </c>
      <c r="N361" s="75"/>
      <c r="O361" s="69"/>
      <c r="P361" s="69"/>
      <c r="Q361" s="69" t="s">
        <v>1066</v>
      </c>
      <c r="R361" s="69"/>
      <c r="S361" s="69"/>
      <c r="T361" s="69"/>
      <c r="U361" s="69"/>
      <c r="V361" s="116"/>
      <c r="W361" s="116"/>
      <c r="AD361" s="639">
        <f t="shared" si="10"/>
        <v>5250.0000000000009</v>
      </c>
      <c r="AE361" s="118">
        <f t="shared" si="11"/>
        <v>80250</v>
      </c>
    </row>
    <row r="362" spans="1:31" x14ac:dyDescent="0.35">
      <c r="A362" s="76"/>
      <c r="B362" s="76"/>
      <c r="C362" s="76"/>
      <c r="D362" s="76"/>
      <c r="E362" s="76"/>
      <c r="F362" s="79" t="s">
        <v>15227</v>
      </c>
      <c r="G362" s="69"/>
      <c r="H362" s="118">
        <v>75000</v>
      </c>
      <c r="I362" s="69"/>
      <c r="J362" s="69" t="s">
        <v>1062</v>
      </c>
      <c r="K362" s="75"/>
      <c r="L362" s="79" t="s">
        <v>3278</v>
      </c>
      <c r="M362" s="80">
        <v>1132480140</v>
      </c>
      <c r="N362" s="75"/>
      <c r="O362" s="69"/>
      <c r="P362" s="69"/>
      <c r="Q362" s="69" t="s">
        <v>1066</v>
      </c>
      <c r="R362" s="69"/>
      <c r="S362" s="69"/>
      <c r="T362" s="69"/>
      <c r="U362" s="69"/>
      <c r="V362" s="116"/>
      <c r="W362" s="116"/>
      <c r="AD362" s="639">
        <f t="shared" si="10"/>
        <v>5250.0000000000009</v>
      </c>
      <c r="AE362" s="118">
        <f t="shared" si="11"/>
        <v>80250</v>
      </c>
    </row>
    <row r="363" spans="1:31" x14ac:dyDescent="0.35">
      <c r="A363" s="76"/>
      <c r="B363" s="76"/>
      <c r="C363" s="76"/>
      <c r="D363" s="76"/>
      <c r="E363" s="76"/>
      <c r="F363" s="79" t="s">
        <v>15228</v>
      </c>
      <c r="G363" s="69"/>
      <c r="H363" s="118">
        <v>75000</v>
      </c>
      <c r="I363" s="69"/>
      <c r="J363" s="69" t="s">
        <v>1062</v>
      </c>
      <c r="K363" s="75"/>
      <c r="L363" s="79" t="s">
        <v>1074</v>
      </c>
      <c r="M363" s="80">
        <v>1132470187</v>
      </c>
      <c r="N363" s="75"/>
      <c r="O363" s="69"/>
      <c r="P363" s="69"/>
      <c r="Q363" s="69" t="s">
        <v>1066</v>
      </c>
      <c r="R363" s="69"/>
      <c r="S363" s="69"/>
      <c r="T363" s="69"/>
      <c r="U363" s="69"/>
      <c r="V363" s="116"/>
      <c r="W363" s="116"/>
      <c r="AD363" s="639">
        <f t="shared" si="10"/>
        <v>5250.0000000000009</v>
      </c>
      <c r="AE363" s="118">
        <f t="shared" si="11"/>
        <v>80250</v>
      </c>
    </row>
    <row r="364" spans="1:31" x14ac:dyDescent="0.35">
      <c r="A364" s="76"/>
      <c r="B364" s="76"/>
      <c r="C364" s="76"/>
      <c r="D364" s="76"/>
      <c r="E364" s="76"/>
      <c r="F364" s="79" t="s">
        <v>15229</v>
      </c>
      <c r="G364" s="69"/>
      <c r="H364" s="118">
        <v>75000</v>
      </c>
      <c r="I364" s="69"/>
      <c r="J364" s="69" t="s">
        <v>1062</v>
      </c>
      <c r="K364" s="75"/>
      <c r="L364" s="79" t="s">
        <v>3278</v>
      </c>
      <c r="M364" s="80">
        <v>1132480137</v>
      </c>
      <c r="N364" s="75"/>
      <c r="O364" s="69"/>
      <c r="P364" s="69"/>
      <c r="Q364" s="69" t="s">
        <v>1066</v>
      </c>
      <c r="R364" s="69"/>
      <c r="S364" s="69"/>
      <c r="T364" s="69"/>
      <c r="U364" s="69"/>
      <c r="V364" s="116"/>
      <c r="W364" s="116"/>
      <c r="AD364" s="639">
        <f t="shared" si="10"/>
        <v>5250.0000000000009</v>
      </c>
      <c r="AE364" s="118">
        <f t="shared" si="11"/>
        <v>80250</v>
      </c>
    </row>
    <row r="365" spans="1:31" x14ac:dyDescent="0.35">
      <c r="A365" s="76"/>
      <c r="B365" s="76"/>
      <c r="C365" s="76"/>
      <c r="D365" s="76"/>
      <c r="E365" s="76"/>
      <c r="F365" s="79" t="s">
        <v>15230</v>
      </c>
      <c r="G365" s="69"/>
      <c r="H365" s="118">
        <v>75000</v>
      </c>
      <c r="I365" s="69"/>
      <c r="J365" s="69" t="s">
        <v>1062</v>
      </c>
      <c r="K365" s="75"/>
      <c r="L365" s="79" t="s">
        <v>1074</v>
      </c>
      <c r="M365" s="80">
        <v>1132470198</v>
      </c>
      <c r="N365" s="75"/>
      <c r="O365" s="69"/>
      <c r="P365" s="69"/>
      <c r="Q365" s="69" t="s">
        <v>1066</v>
      </c>
      <c r="R365" s="69"/>
      <c r="S365" s="69"/>
      <c r="T365" s="69"/>
      <c r="U365" s="69"/>
      <c r="V365" s="116"/>
      <c r="W365" s="116"/>
      <c r="AD365" s="639">
        <f t="shared" si="10"/>
        <v>5250.0000000000009</v>
      </c>
      <c r="AE365" s="118">
        <f t="shared" si="11"/>
        <v>80250</v>
      </c>
    </row>
    <row r="366" spans="1:31" x14ac:dyDescent="0.35">
      <c r="A366" s="76"/>
      <c r="B366" s="76"/>
      <c r="C366" s="76"/>
      <c r="D366" s="76"/>
      <c r="E366" s="76"/>
      <c r="F366" s="79" t="s">
        <v>15231</v>
      </c>
      <c r="G366" s="69"/>
      <c r="H366" s="118">
        <v>75000</v>
      </c>
      <c r="I366" s="69"/>
      <c r="J366" s="69" t="s">
        <v>1062</v>
      </c>
      <c r="K366" s="75"/>
      <c r="L366" s="79" t="s">
        <v>4108</v>
      </c>
      <c r="M366" s="80">
        <v>1132480146</v>
      </c>
      <c r="N366" s="75"/>
      <c r="O366" s="69"/>
      <c r="P366" s="69"/>
      <c r="Q366" s="69" t="s">
        <v>2603</v>
      </c>
      <c r="R366" s="69"/>
      <c r="S366" s="69"/>
      <c r="T366" s="69"/>
      <c r="U366" s="69"/>
      <c r="V366" s="116"/>
      <c r="W366" s="116"/>
      <c r="AD366" s="639">
        <f t="shared" si="10"/>
        <v>5250.0000000000009</v>
      </c>
      <c r="AE366" s="118">
        <f t="shared" si="11"/>
        <v>80250</v>
      </c>
    </row>
    <row r="367" spans="1:31" x14ac:dyDescent="0.35">
      <c r="A367" s="76"/>
      <c r="B367" s="76"/>
      <c r="C367" s="76"/>
      <c r="D367" s="76"/>
      <c r="E367" s="76"/>
      <c r="F367" s="79" t="s">
        <v>15232</v>
      </c>
      <c r="G367" s="69"/>
      <c r="H367" s="118">
        <v>75000</v>
      </c>
      <c r="I367" s="69"/>
      <c r="J367" s="69" t="s">
        <v>4110</v>
      </c>
      <c r="K367" s="75"/>
      <c r="L367" s="79" t="s">
        <v>3270</v>
      </c>
      <c r="M367" s="80" t="s">
        <v>15233</v>
      </c>
      <c r="N367" s="75"/>
      <c r="O367" s="69"/>
      <c r="P367" s="69"/>
      <c r="Q367" s="69" t="s">
        <v>1066</v>
      </c>
      <c r="R367" s="69"/>
      <c r="S367" s="69"/>
      <c r="T367" s="69"/>
      <c r="U367" s="69"/>
      <c r="V367" s="116"/>
      <c r="W367" s="116"/>
      <c r="AD367" s="639">
        <f t="shared" si="10"/>
        <v>5250.0000000000009</v>
      </c>
      <c r="AE367" s="118">
        <f t="shared" si="11"/>
        <v>80250</v>
      </c>
    </row>
    <row r="368" spans="1:31" x14ac:dyDescent="0.35">
      <c r="A368" s="76"/>
      <c r="B368" s="76"/>
      <c r="C368" s="76"/>
      <c r="D368" s="76"/>
      <c r="E368" s="76"/>
      <c r="F368" s="79" t="s">
        <v>15234</v>
      </c>
      <c r="G368" s="69"/>
      <c r="H368" s="118">
        <v>75000</v>
      </c>
      <c r="I368" s="69"/>
      <c r="J368" s="69" t="s">
        <v>6861</v>
      </c>
      <c r="K368" s="75"/>
      <c r="L368" s="79" t="s">
        <v>15235</v>
      </c>
      <c r="M368" s="80" t="s">
        <v>15236</v>
      </c>
      <c r="N368" s="75"/>
      <c r="O368" s="69"/>
      <c r="P368" s="69"/>
      <c r="Q368" s="69" t="s">
        <v>1066</v>
      </c>
      <c r="R368" s="69"/>
      <c r="S368" s="69"/>
      <c r="T368" s="69"/>
      <c r="U368" s="69"/>
      <c r="V368" s="116"/>
      <c r="W368" s="116"/>
      <c r="AD368" s="639">
        <f t="shared" si="10"/>
        <v>5250.0000000000009</v>
      </c>
      <c r="AE368" s="118">
        <f t="shared" si="11"/>
        <v>80250</v>
      </c>
    </row>
    <row r="369" spans="1:31" x14ac:dyDescent="0.35">
      <c r="A369" s="76"/>
      <c r="B369" s="76"/>
      <c r="C369" s="76"/>
      <c r="D369" s="76"/>
      <c r="E369" s="76"/>
      <c r="F369" s="79" t="s">
        <v>15237</v>
      </c>
      <c r="G369" s="69"/>
      <c r="H369" s="118">
        <v>75000</v>
      </c>
      <c r="I369" s="69"/>
      <c r="J369" s="69" t="s">
        <v>1062</v>
      </c>
      <c r="K369" s="75"/>
      <c r="L369" s="79" t="s">
        <v>1074</v>
      </c>
      <c r="M369" s="80">
        <v>1132470197</v>
      </c>
      <c r="N369" s="75"/>
      <c r="O369" s="69"/>
      <c r="P369" s="69"/>
      <c r="Q369" s="69" t="s">
        <v>1066</v>
      </c>
      <c r="R369" s="69"/>
      <c r="S369" s="69"/>
      <c r="T369" s="69"/>
      <c r="U369" s="69"/>
      <c r="V369" s="116"/>
      <c r="W369" s="116"/>
      <c r="AD369" s="639">
        <f t="shared" si="10"/>
        <v>5250.0000000000009</v>
      </c>
      <c r="AE369" s="118">
        <f t="shared" si="11"/>
        <v>80250</v>
      </c>
    </row>
    <row r="370" spans="1:31" x14ac:dyDescent="0.35">
      <c r="A370" s="76"/>
      <c r="B370" s="76"/>
      <c r="C370" s="76"/>
      <c r="D370" s="76"/>
      <c r="E370" s="76"/>
      <c r="F370" s="79" t="s">
        <v>15238</v>
      </c>
      <c r="G370" s="69"/>
      <c r="H370" s="118">
        <v>75000</v>
      </c>
      <c r="I370" s="69"/>
      <c r="J370" s="69" t="s">
        <v>1062</v>
      </c>
      <c r="K370" s="75"/>
      <c r="L370" s="79" t="s">
        <v>4108</v>
      </c>
      <c r="M370" s="80">
        <v>1132480148</v>
      </c>
      <c r="N370" s="75"/>
      <c r="O370" s="69"/>
      <c r="P370" s="69"/>
      <c r="Q370" s="69" t="s">
        <v>2603</v>
      </c>
      <c r="R370" s="69"/>
      <c r="S370" s="69"/>
      <c r="T370" s="69"/>
      <c r="U370" s="69"/>
      <c r="V370" s="116"/>
      <c r="W370" s="116"/>
      <c r="AD370" s="639">
        <f t="shared" si="10"/>
        <v>5250.0000000000009</v>
      </c>
      <c r="AE370" s="118">
        <f t="shared" si="11"/>
        <v>80250</v>
      </c>
    </row>
    <row r="371" spans="1:31" x14ac:dyDescent="0.35">
      <c r="A371" s="76"/>
      <c r="B371" s="76"/>
      <c r="C371" s="76"/>
      <c r="D371" s="76"/>
      <c r="E371" s="76"/>
      <c r="F371" s="79" t="s">
        <v>15239</v>
      </c>
      <c r="G371" s="69"/>
      <c r="H371" s="118">
        <v>75000</v>
      </c>
      <c r="I371" s="69"/>
      <c r="J371" s="69" t="s">
        <v>4110</v>
      </c>
      <c r="K371" s="75"/>
      <c r="L371" s="79" t="s">
        <v>3270</v>
      </c>
      <c r="M371" s="80" t="s">
        <v>15233</v>
      </c>
      <c r="N371" s="75"/>
      <c r="O371" s="69"/>
      <c r="P371" s="69"/>
      <c r="Q371" s="69" t="s">
        <v>1066</v>
      </c>
      <c r="R371" s="69"/>
      <c r="S371" s="69"/>
      <c r="T371" s="69"/>
      <c r="U371" s="69"/>
      <c r="V371" s="116"/>
      <c r="W371" s="116"/>
      <c r="AD371" s="639">
        <f t="shared" si="10"/>
        <v>5250.0000000000009</v>
      </c>
      <c r="AE371" s="118">
        <f t="shared" si="11"/>
        <v>80250</v>
      </c>
    </row>
    <row r="372" spans="1:31" x14ac:dyDescent="0.35">
      <c r="A372" s="76"/>
      <c r="B372" s="76"/>
      <c r="C372" s="76"/>
      <c r="D372" s="76"/>
      <c r="E372" s="76"/>
      <c r="F372" s="79" t="s">
        <v>15240</v>
      </c>
      <c r="G372" s="69"/>
      <c r="H372" s="118">
        <v>75000</v>
      </c>
      <c r="I372" s="69"/>
      <c r="J372" s="69" t="s">
        <v>6861</v>
      </c>
      <c r="K372" s="75"/>
      <c r="L372" s="79" t="s">
        <v>15235</v>
      </c>
      <c r="M372" s="80" t="s">
        <v>15241</v>
      </c>
      <c r="N372" s="75"/>
      <c r="O372" s="69"/>
      <c r="P372" s="69"/>
      <c r="Q372" s="69" t="s">
        <v>1066</v>
      </c>
      <c r="R372" s="69"/>
      <c r="S372" s="69"/>
      <c r="T372" s="69"/>
      <c r="U372" s="69"/>
      <c r="V372" s="116"/>
      <c r="W372" s="116"/>
      <c r="AD372" s="639">
        <f t="shared" si="10"/>
        <v>5250.0000000000009</v>
      </c>
      <c r="AE372" s="118">
        <f t="shared" si="11"/>
        <v>80250</v>
      </c>
    </row>
    <row r="373" spans="1:31" x14ac:dyDescent="0.35">
      <c r="A373" s="76"/>
      <c r="B373" s="76"/>
      <c r="C373" s="76"/>
      <c r="D373" s="76"/>
      <c r="E373" s="76"/>
      <c r="F373" s="79" t="s">
        <v>15242</v>
      </c>
      <c r="G373" s="69"/>
      <c r="H373" s="118">
        <v>75000</v>
      </c>
      <c r="I373" s="69"/>
      <c r="J373" s="69" t="s">
        <v>1062</v>
      </c>
      <c r="K373" s="75"/>
      <c r="L373" s="79" t="s">
        <v>1074</v>
      </c>
      <c r="M373" s="80">
        <v>1132470200</v>
      </c>
      <c r="N373" s="75"/>
      <c r="O373" s="69"/>
      <c r="P373" s="69"/>
      <c r="Q373" s="69" t="s">
        <v>1066</v>
      </c>
      <c r="R373" s="69"/>
      <c r="S373" s="69"/>
      <c r="T373" s="69"/>
      <c r="U373" s="69"/>
      <c r="V373" s="116"/>
      <c r="W373" s="116"/>
      <c r="AD373" s="639">
        <f t="shared" si="10"/>
        <v>5250.0000000000009</v>
      </c>
      <c r="AE373" s="118">
        <f t="shared" si="11"/>
        <v>80250</v>
      </c>
    </row>
    <row r="374" spans="1:31" x14ac:dyDescent="0.35">
      <c r="A374" s="76"/>
      <c r="B374" s="76"/>
      <c r="C374" s="76"/>
      <c r="D374" s="76"/>
      <c r="E374" s="76"/>
      <c r="F374" s="79" t="s">
        <v>15243</v>
      </c>
      <c r="G374" s="69"/>
      <c r="H374" s="118">
        <v>75000</v>
      </c>
      <c r="I374" s="69"/>
      <c r="J374" s="69" t="s">
        <v>1062</v>
      </c>
      <c r="K374" s="75"/>
      <c r="L374" s="79" t="s">
        <v>4108</v>
      </c>
      <c r="M374" s="80">
        <v>1132480145</v>
      </c>
      <c r="N374" s="75"/>
      <c r="O374" s="69"/>
      <c r="P374" s="69"/>
      <c r="Q374" s="69" t="s">
        <v>2603</v>
      </c>
      <c r="R374" s="69"/>
      <c r="S374" s="69"/>
      <c r="T374" s="69"/>
      <c r="U374" s="69"/>
      <c r="V374" s="116"/>
      <c r="W374" s="116"/>
      <c r="AD374" s="639">
        <f t="shared" si="10"/>
        <v>5250.0000000000009</v>
      </c>
      <c r="AE374" s="118">
        <f t="shared" si="11"/>
        <v>80250</v>
      </c>
    </row>
    <row r="375" spans="1:31" x14ac:dyDescent="0.35">
      <c r="A375" s="76"/>
      <c r="B375" s="76"/>
      <c r="C375" s="76"/>
      <c r="D375" s="76"/>
      <c r="E375" s="76"/>
      <c r="F375" s="79" t="s">
        <v>15244</v>
      </c>
      <c r="G375" s="69"/>
      <c r="H375" s="118">
        <v>75000</v>
      </c>
      <c r="I375" s="69"/>
      <c r="J375" s="69" t="s">
        <v>4110</v>
      </c>
      <c r="K375" s="75"/>
      <c r="L375" s="79" t="s">
        <v>3270</v>
      </c>
      <c r="M375" s="80" t="s">
        <v>15233</v>
      </c>
      <c r="N375" s="75"/>
      <c r="O375" s="69"/>
      <c r="P375" s="69"/>
      <c r="Q375" s="69" t="s">
        <v>1066</v>
      </c>
      <c r="R375" s="69"/>
      <c r="S375" s="69"/>
      <c r="T375" s="69"/>
      <c r="U375" s="69"/>
      <c r="V375" s="116"/>
      <c r="W375" s="116"/>
      <c r="AD375" s="639">
        <f t="shared" si="10"/>
        <v>5250.0000000000009</v>
      </c>
      <c r="AE375" s="118">
        <f t="shared" si="11"/>
        <v>80250</v>
      </c>
    </row>
    <row r="376" spans="1:31" x14ac:dyDescent="0.35">
      <c r="A376" s="76"/>
      <c r="B376" s="76"/>
      <c r="C376" s="76"/>
      <c r="D376" s="76"/>
      <c r="E376" s="76"/>
      <c r="F376" s="79" t="s">
        <v>15245</v>
      </c>
      <c r="G376" s="69"/>
      <c r="H376" s="118">
        <v>75000</v>
      </c>
      <c r="I376" s="69"/>
      <c r="J376" s="69" t="s">
        <v>6861</v>
      </c>
      <c r="K376" s="75"/>
      <c r="L376" s="79" t="s">
        <v>15235</v>
      </c>
      <c r="M376" s="80" t="s">
        <v>15246</v>
      </c>
      <c r="N376" s="75"/>
      <c r="O376" s="69"/>
      <c r="P376" s="69"/>
      <c r="Q376" s="69" t="s">
        <v>1066</v>
      </c>
      <c r="R376" s="69"/>
      <c r="S376" s="69"/>
      <c r="T376" s="69"/>
      <c r="U376" s="69"/>
      <c r="V376" s="116"/>
      <c r="W376" s="116"/>
      <c r="AD376" s="639">
        <f t="shared" si="10"/>
        <v>5250.0000000000009</v>
      </c>
      <c r="AE376" s="118">
        <f t="shared" si="11"/>
        <v>80250</v>
      </c>
    </row>
    <row r="377" spans="1:31" x14ac:dyDescent="0.35">
      <c r="A377" s="76"/>
      <c r="B377" s="76"/>
      <c r="C377" s="76"/>
      <c r="D377" s="76"/>
      <c r="E377" s="76"/>
      <c r="F377" s="79" t="s">
        <v>15247</v>
      </c>
      <c r="G377" s="69"/>
      <c r="H377" s="118">
        <v>75000</v>
      </c>
      <c r="I377" s="69"/>
      <c r="J377" s="69" t="s">
        <v>1062</v>
      </c>
      <c r="K377" s="75"/>
      <c r="L377" s="79" t="s">
        <v>1074</v>
      </c>
      <c r="M377" s="80">
        <v>1132470190</v>
      </c>
      <c r="N377" s="75"/>
      <c r="O377" s="69"/>
      <c r="P377" s="69"/>
      <c r="Q377" s="69" t="s">
        <v>1066</v>
      </c>
      <c r="R377" s="69"/>
      <c r="S377" s="69"/>
      <c r="T377" s="69"/>
      <c r="U377" s="69"/>
      <c r="V377" s="116"/>
      <c r="W377" s="116"/>
      <c r="AD377" s="639">
        <f t="shared" si="10"/>
        <v>5250.0000000000009</v>
      </c>
      <c r="AE377" s="118">
        <f t="shared" si="11"/>
        <v>80250</v>
      </c>
    </row>
    <row r="378" spans="1:31" x14ac:dyDescent="0.35">
      <c r="A378" s="76"/>
      <c r="B378" s="76"/>
      <c r="C378" s="76"/>
      <c r="D378" s="76"/>
      <c r="E378" s="76"/>
      <c r="F378" s="79" t="s">
        <v>15248</v>
      </c>
      <c r="G378" s="69"/>
      <c r="H378" s="118">
        <v>75000</v>
      </c>
      <c r="I378" s="69"/>
      <c r="J378" s="69" t="s">
        <v>1062</v>
      </c>
      <c r="K378" s="75"/>
      <c r="L378" s="79" t="s">
        <v>4108</v>
      </c>
      <c r="M378" s="80">
        <v>1132480147</v>
      </c>
      <c r="N378" s="75"/>
      <c r="O378" s="69"/>
      <c r="P378" s="69"/>
      <c r="Q378" s="69" t="s">
        <v>2603</v>
      </c>
      <c r="R378" s="69"/>
      <c r="S378" s="69"/>
      <c r="T378" s="69"/>
      <c r="U378" s="69"/>
      <c r="V378" s="116"/>
      <c r="W378" s="116"/>
      <c r="AD378" s="639">
        <f t="shared" si="10"/>
        <v>5250.0000000000009</v>
      </c>
      <c r="AE378" s="118">
        <f t="shared" si="11"/>
        <v>80250</v>
      </c>
    </row>
    <row r="379" spans="1:31" x14ac:dyDescent="0.35">
      <c r="A379" s="76"/>
      <c r="B379" s="76"/>
      <c r="C379" s="76"/>
      <c r="D379" s="76"/>
      <c r="E379" s="76"/>
      <c r="F379" s="79" t="s">
        <v>15249</v>
      </c>
      <c r="G379" s="69"/>
      <c r="H379" s="118">
        <v>75000</v>
      </c>
      <c r="I379" s="69"/>
      <c r="J379" s="69" t="s">
        <v>4110</v>
      </c>
      <c r="K379" s="75"/>
      <c r="L379" s="79" t="s">
        <v>3270</v>
      </c>
      <c r="M379" s="80" t="s">
        <v>15233</v>
      </c>
      <c r="N379" s="75"/>
      <c r="O379" s="69"/>
      <c r="P379" s="69"/>
      <c r="Q379" s="69" t="s">
        <v>1066</v>
      </c>
      <c r="R379" s="69"/>
      <c r="S379" s="69"/>
      <c r="T379" s="69"/>
      <c r="U379" s="69"/>
      <c r="V379" s="116"/>
      <c r="W379" s="116"/>
      <c r="AD379" s="639">
        <f t="shared" si="10"/>
        <v>5250.0000000000009</v>
      </c>
      <c r="AE379" s="118">
        <f t="shared" si="11"/>
        <v>80250</v>
      </c>
    </row>
    <row r="380" spans="1:31" x14ac:dyDescent="0.35">
      <c r="A380" s="76"/>
      <c r="B380" s="76"/>
      <c r="C380" s="76"/>
      <c r="D380" s="76"/>
      <c r="E380" s="76"/>
      <c r="F380" s="79" t="s">
        <v>15250</v>
      </c>
      <c r="G380" s="69"/>
      <c r="H380" s="118">
        <v>75000</v>
      </c>
      <c r="I380" s="69"/>
      <c r="J380" s="69" t="s">
        <v>6861</v>
      </c>
      <c r="K380" s="75"/>
      <c r="L380" s="79" t="s">
        <v>15235</v>
      </c>
      <c r="M380" s="80" t="s">
        <v>15251</v>
      </c>
      <c r="N380" s="75"/>
      <c r="O380" s="69"/>
      <c r="P380" s="69"/>
      <c r="Q380" s="69" t="s">
        <v>1066</v>
      </c>
      <c r="R380" s="69"/>
      <c r="S380" s="69"/>
      <c r="T380" s="69"/>
      <c r="U380" s="69"/>
      <c r="V380" s="116"/>
      <c r="W380" s="116"/>
      <c r="AD380" s="639">
        <f t="shared" si="10"/>
        <v>5250.0000000000009</v>
      </c>
      <c r="AE380" s="118">
        <f t="shared" si="11"/>
        <v>80250</v>
      </c>
    </row>
    <row r="381" spans="1:31" x14ac:dyDescent="0.35">
      <c r="A381" s="76"/>
      <c r="B381" s="76"/>
      <c r="C381" s="76"/>
      <c r="D381" s="76"/>
      <c r="E381" s="76"/>
      <c r="F381" s="79" t="s">
        <v>15252</v>
      </c>
      <c r="G381" s="69"/>
      <c r="H381" s="118">
        <v>75000</v>
      </c>
      <c r="I381" s="69"/>
      <c r="J381" s="69" t="s">
        <v>1062</v>
      </c>
      <c r="K381" s="75"/>
      <c r="L381" s="79" t="s">
        <v>1577</v>
      </c>
      <c r="M381" s="80"/>
      <c r="N381" s="75"/>
      <c r="O381" s="69"/>
      <c r="P381" s="69"/>
      <c r="Q381" s="69" t="s">
        <v>15253</v>
      </c>
      <c r="R381" s="69"/>
      <c r="S381" s="69"/>
      <c r="T381" s="69"/>
      <c r="U381" s="69"/>
      <c r="V381" s="116"/>
      <c r="W381" s="116"/>
      <c r="AD381" s="639">
        <f t="shared" si="10"/>
        <v>5250.0000000000009</v>
      </c>
      <c r="AE381" s="118">
        <f t="shared" si="11"/>
        <v>80250</v>
      </c>
    </row>
    <row r="382" spans="1:31" x14ac:dyDescent="0.35">
      <c r="A382" s="76"/>
      <c r="B382" s="76"/>
      <c r="C382" s="76"/>
      <c r="D382" s="76"/>
      <c r="E382" s="76"/>
      <c r="F382" s="79" t="s">
        <v>15254</v>
      </c>
      <c r="G382" s="69"/>
      <c r="H382" s="118">
        <v>75000</v>
      </c>
      <c r="I382" s="69"/>
      <c r="J382" s="69" t="s">
        <v>1062</v>
      </c>
      <c r="K382" s="75"/>
      <c r="L382" s="79" t="s">
        <v>3297</v>
      </c>
      <c r="M382" s="80">
        <v>1132480149</v>
      </c>
      <c r="N382" s="75"/>
      <c r="O382" s="69"/>
      <c r="P382" s="69"/>
      <c r="Q382" s="69" t="s">
        <v>1066</v>
      </c>
      <c r="R382" s="69"/>
      <c r="S382" s="69"/>
      <c r="T382" s="69"/>
      <c r="U382" s="69"/>
      <c r="V382" s="116"/>
      <c r="W382" s="116"/>
      <c r="AD382" s="639">
        <f t="shared" si="10"/>
        <v>5250.0000000000009</v>
      </c>
      <c r="AE382" s="118">
        <f t="shared" si="11"/>
        <v>80250</v>
      </c>
    </row>
    <row r="383" spans="1:31" x14ac:dyDescent="0.35">
      <c r="A383" s="76"/>
      <c r="B383" s="76"/>
      <c r="C383" s="76"/>
      <c r="D383" s="76"/>
      <c r="E383" s="76"/>
      <c r="F383" s="79" t="s">
        <v>15255</v>
      </c>
      <c r="G383" s="69"/>
      <c r="H383" s="118">
        <v>75000</v>
      </c>
      <c r="I383" s="69"/>
      <c r="J383" s="69" t="s">
        <v>1062</v>
      </c>
      <c r="K383" s="75"/>
      <c r="L383" s="79" t="s">
        <v>3297</v>
      </c>
      <c r="M383" s="80">
        <v>1132480151</v>
      </c>
      <c r="N383" s="75"/>
      <c r="O383" s="69"/>
      <c r="P383" s="69"/>
      <c r="Q383" s="69" t="s">
        <v>1066</v>
      </c>
      <c r="R383" s="69"/>
      <c r="S383" s="69"/>
      <c r="T383" s="69"/>
      <c r="U383" s="69"/>
      <c r="V383" s="116"/>
      <c r="W383" s="116"/>
      <c r="AD383" s="639">
        <f t="shared" si="10"/>
        <v>5250.0000000000009</v>
      </c>
      <c r="AE383" s="118">
        <f t="shared" si="11"/>
        <v>80250</v>
      </c>
    </row>
    <row r="384" spans="1:31" x14ac:dyDescent="0.35">
      <c r="A384" s="76"/>
      <c r="B384" s="76"/>
      <c r="C384" s="76"/>
      <c r="D384" s="76"/>
      <c r="E384" s="76"/>
      <c r="F384" s="79" t="s">
        <v>15256</v>
      </c>
      <c r="G384" s="69"/>
      <c r="H384" s="118">
        <v>75000</v>
      </c>
      <c r="I384" s="69"/>
      <c r="J384" s="69" t="s">
        <v>1062</v>
      </c>
      <c r="K384" s="75"/>
      <c r="L384" s="79" t="s">
        <v>3297</v>
      </c>
      <c r="M384" s="80">
        <v>1132480150</v>
      </c>
      <c r="N384" s="75"/>
      <c r="O384" s="69"/>
      <c r="P384" s="69"/>
      <c r="Q384" s="69" t="s">
        <v>1066</v>
      </c>
      <c r="R384" s="69"/>
      <c r="S384" s="69"/>
      <c r="T384" s="69"/>
      <c r="U384" s="69"/>
      <c r="V384" s="116"/>
      <c r="W384" s="116"/>
      <c r="AD384" s="639">
        <f t="shared" si="10"/>
        <v>5250.0000000000009</v>
      </c>
      <c r="AE384" s="118">
        <f t="shared" si="11"/>
        <v>80250</v>
      </c>
    </row>
    <row r="385" spans="1:31" x14ac:dyDescent="0.35">
      <c r="A385" s="76"/>
      <c r="B385" s="76"/>
      <c r="C385" s="76"/>
      <c r="D385" s="76"/>
      <c r="E385" s="76"/>
      <c r="F385" s="79" t="s">
        <v>15257</v>
      </c>
      <c r="G385" s="69"/>
      <c r="H385" s="118">
        <v>75000</v>
      </c>
      <c r="I385" s="69"/>
      <c r="J385" s="69" t="s">
        <v>1062</v>
      </c>
      <c r="K385" s="75"/>
      <c r="L385" s="79" t="s">
        <v>1064</v>
      </c>
      <c r="M385" s="80">
        <v>3132480037</v>
      </c>
      <c r="N385" s="75"/>
      <c r="O385" s="69"/>
      <c r="P385" s="69"/>
      <c r="Q385" s="69" t="s">
        <v>4113</v>
      </c>
      <c r="R385" s="69"/>
      <c r="S385" s="69"/>
      <c r="T385" s="69"/>
      <c r="U385" s="69"/>
      <c r="V385" s="116"/>
      <c r="W385" s="116"/>
      <c r="AD385" s="639">
        <f t="shared" si="10"/>
        <v>5250.0000000000009</v>
      </c>
      <c r="AE385" s="118">
        <f t="shared" si="11"/>
        <v>80250</v>
      </c>
    </row>
    <row r="386" spans="1:31" x14ac:dyDescent="0.35">
      <c r="A386" s="76"/>
      <c r="B386" s="76"/>
      <c r="C386" s="76"/>
      <c r="D386" s="76"/>
      <c r="E386" s="76"/>
      <c r="F386" s="79" t="s">
        <v>15258</v>
      </c>
      <c r="G386" s="69"/>
      <c r="H386" s="118">
        <v>75000</v>
      </c>
      <c r="I386" s="69"/>
      <c r="J386" s="69" t="s">
        <v>1062</v>
      </c>
      <c r="K386" s="75"/>
      <c r="L386" s="79" t="s">
        <v>3301</v>
      </c>
      <c r="M386" s="80">
        <v>3132490078</v>
      </c>
      <c r="N386" s="75"/>
      <c r="O386" s="69"/>
      <c r="P386" s="69"/>
      <c r="Q386" s="69" t="s">
        <v>4113</v>
      </c>
      <c r="R386" s="69"/>
      <c r="S386" s="69"/>
      <c r="T386" s="69"/>
      <c r="U386" s="69"/>
      <c r="V386" s="116"/>
      <c r="W386" s="116"/>
      <c r="AD386" s="639">
        <f t="shared" si="10"/>
        <v>5250.0000000000009</v>
      </c>
      <c r="AE386" s="118">
        <f t="shared" si="11"/>
        <v>80250</v>
      </c>
    </row>
    <row r="387" spans="1:31" x14ac:dyDescent="0.35">
      <c r="A387" s="76"/>
      <c r="B387" s="76"/>
      <c r="C387" s="76"/>
      <c r="D387" s="76"/>
      <c r="E387" s="76"/>
      <c r="F387" s="79" t="s">
        <v>15259</v>
      </c>
      <c r="G387" s="69"/>
      <c r="H387" s="118">
        <v>75000</v>
      </c>
      <c r="I387" s="69"/>
      <c r="J387" s="69" t="s">
        <v>1062</v>
      </c>
      <c r="K387" s="75"/>
      <c r="L387" s="79" t="s">
        <v>1064</v>
      </c>
      <c r="M387" s="80">
        <v>3132480036</v>
      </c>
      <c r="N387" s="75"/>
      <c r="O387" s="69"/>
      <c r="P387" s="69"/>
      <c r="Q387" s="69" t="s">
        <v>4113</v>
      </c>
      <c r="R387" s="69"/>
      <c r="S387" s="69"/>
      <c r="T387" s="69"/>
      <c r="U387" s="69"/>
      <c r="V387" s="116"/>
      <c r="W387" s="116"/>
      <c r="AD387" s="639">
        <f t="shared" si="10"/>
        <v>5250.0000000000009</v>
      </c>
      <c r="AE387" s="118">
        <f t="shared" si="11"/>
        <v>80250</v>
      </c>
    </row>
    <row r="388" spans="1:31" x14ac:dyDescent="0.35">
      <c r="A388" s="76"/>
      <c r="B388" s="76"/>
      <c r="C388" s="76"/>
      <c r="D388" s="76"/>
      <c r="E388" s="76"/>
      <c r="F388" s="79" t="s">
        <v>15260</v>
      </c>
      <c r="G388" s="69"/>
      <c r="H388" s="118">
        <v>75000</v>
      </c>
      <c r="I388" s="69"/>
      <c r="J388" s="69" t="s">
        <v>1062</v>
      </c>
      <c r="K388" s="75"/>
      <c r="L388" s="79" t="s">
        <v>9324</v>
      </c>
      <c r="M388" s="80">
        <v>3153150119</v>
      </c>
      <c r="N388" s="75"/>
      <c r="O388" s="69"/>
      <c r="P388" s="69"/>
      <c r="Q388" s="69" t="s">
        <v>4113</v>
      </c>
      <c r="R388" s="69"/>
      <c r="S388" s="69"/>
      <c r="T388" s="69"/>
      <c r="U388" s="69"/>
      <c r="V388" s="116"/>
      <c r="W388" s="116"/>
      <c r="AD388" s="639">
        <f t="shared" si="10"/>
        <v>5250.0000000000009</v>
      </c>
      <c r="AE388" s="118">
        <f t="shared" si="11"/>
        <v>80250</v>
      </c>
    </row>
    <row r="389" spans="1:31" x14ac:dyDescent="0.35">
      <c r="A389" s="76"/>
      <c r="B389" s="76"/>
      <c r="C389" s="76"/>
      <c r="D389" s="76"/>
      <c r="E389" s="76"/>
      <c r="F389" s="79" t="s">
        <v>15261</v>
      </c>
      <c r="G389" s="69"/>
      <c r="H389" s="118">
        <v>75000</v>
      </c>
      <c r="I389" s="69"/>
      <c r="J389" s="69" t="s">
        <v>1062</v>
      </c>
      <c r="K389" s="75"/>
      <c r="L389" s="79" t="s">
        <v>1064</v>
      </c>
      <c r="M389" s="80">
        <v>3132480033</v>
      </c>
      <c r="N389" s="75"/>
      <c r="O389" s="69"/>
      <c r="P389" s="69"/>
      <c r="Q389" s="69" t="s">
        <v>4113</v>
      </c>
      <c r="R389" s="69"/>
      <c r="S389" s="69"/>
      <c r="T389" s="69"/>
      <c r="U389" s="69"/>
      <c r="V389" s="116"/>
      <c r="W389" s="116"/>
      <c r="AD389" s="639">
        <f t="shared" si="10"/>
        <v>5250.0000000000009</v>
      </c>
      <c r="AE389" s="118">
        <f t="shared" si="11"/>
        <v>80250</v>
      </c>
    </row>
    <row r="390" spans="1:31" x14ac:dyDescent="0.35">
      <c r="A390" s="76"/>
      <c r="B390" s="76"/>
      <c r="C390" s="76"/>
      <c r="D390" s="76"/>
      <c r="E390" s="76"/>
      <c r="F390" s="79" t="s">
        <v>15262</v>
      </c>
      <c r="G390" s="69"/>
      <c r="H390" s="118">
        <v>75000</v>
      </c>
      <c r="I390" s="69"/>
      <c r="J390" s="69" t="s">
        <v>1062</v>
      </c>
      <c r="K390" s="75"/>
      <c r="L390" s="79" t="s">
        <v>3301</v>
      </c>
      <c r="M390" s="80">
        <v>3132490076</v>
      </c>
      <c r="N390" s="75"/>
      <c r="O390" s="69"/>
      <c r="P390" s="69"/>
      <c r="Q390" s="69" t="s">
        <v>4113</v>
      </c>
      <c r="R390" s="69"/>
      <c r="S390" s="69"/>
      <c r="T390" s="69"/>
      <c r="U390" s="69"/>
      <c r="V390" s="116"/>
      <c r="W390" s="116"/>
      <c r="AD390" s="639">
        <f t="shared" ref="AD390:AD453" si="12">H390*AD$4</f>
        <v>5250.0000000000009</v>
      </c>
      <c r="AE390" s="118">
        <f t="shared" ref="AE390:AE453" si="13">H390+AD390</f>
        <v>80250</v>
      </c>
    </row>
    <row r="391" spans="1:31" x14ac:dyDescent="0.35">
      <c r="A391" s="76"/>
      <c r="B391" s="76"/>
      <c r="C391" s="76"/>
      <c r="D391" s="76"/>
      <c r="E391" s="76"/>
      <c r="F391" s="79" t="s">
        <v>15263</v>
      </c>
      <c r="G391" s="69"/>
      <c r="H391" s="118">
        <v>75000</v>
      </c>
      <c r="I391" s="69"/>
      <c r="J391" s="69" t="s">
        <v>1062</v>
      </c>
      <c r="K391" s="75"/>
      <c r="L391" s="79" t="s">
        <v>1064</v>
      </c>
      <c r="M391" s="80">
        <v>3132480035</v>
      </c>
      <c r="N391" s="75"/>
      <c r="O391" s="69"/>
      <c r="P391" s="69"/>
      <c r="Q391" s="69" t="s">
        <v>4113</v>
      </c>
      <c r="R391" s="69"/>
      <c r="S391" s="69"/>
      <c r="T391" s="69"/>
      <c r="U391" s="69"/>
      <c r="V391" s="116"/>
      <c r="W391" s="116"/>
      <c r="AD391" s="639">
        <f t="shared" si="12"/>
        <v>5250.0000000000009</v>
      </c>
      <c r="AE391" s="118">
        <f t="shared" si="13"/>
        <v>80250</v>
      </c>
    </row>
    <row r="392" spans="1:31" x14ac:dyDescent="0.35">
      <c r="A392" s="76"/>
      <c r="B392" s="76"/>
      <c r="C392" s="76"/>
      <c r="D392" s="76"/>
      <c r="E392" s="76"/>
      <c r="F392" s="79" t="s">
        <v>15264</v>
      </c>
      <c r="G392" s="69"/>
      <c r="H392" s="118">
        <v>75000</v>
      </c>
      <c r="I392" s="69"/>
      <c r="J392" s="69" t="s">
        <v>1062</v>
      </c>
      <c r="K392" s="75"/>
      <c r="L392" s="79" t="s">
        <v>9324</v>
      </c>
      <c r="M392" s="80">
        <v>3132490081</v>
      </c>
      <c r="N392" s="75"/>
      <c r="O392" s="69"/>
      <c r="P392" s="69"/>
      <c r="Q392" s="69" t="s">
        <v>4113</v>
      </c>
      <c r="R392" s="69"/>
      <c r="S392" s="69"/>
      <c r="T392" s="69"/>
      <c r="U392" s="69"/>
      <c r="V392" s="116"/>
      <c r="W392" s="116"/>
      <c r="AD392" s="639">
        <f t="shared" si="12"/>
        <v>5250.0000000000009</v>
      </c>
      <c r="AE392" s="118">
        <f t="shared" si="13"/>
        <v>80250</v>
      </c>
    </row>
    <row r="393" spans="1:31" x14ac:dyDescent="0.35">
      <c r="A393" s="76"/>
      <c r="B393" s="76"/>
      <c r="C393" s="76"/>
      <c r="D393" s="76"/>
      <c r="E393" s="76"/>
      <c r="F393" s="79" t="s">
        <v>15265</v>
      </c>
      <c r="G393" s="69"/>
      <c r="H393" s="118">
        <v>75000</v>
      </c>
      <c r="I393" s="69"/>
      <c r="J393" s="69" t="s">
        <v>1062</v>
      </c>
      <c r="K393" s="75"/>
      <c r="L393" s="79" t="s">
        <v>1064</v>
      </c>
      <c r="M393" s="80">
        <v>3132480038</v>
      </c>
      <c r="N393" s="75"/>
      <c r="O393" s="69"/>
      <c r="P393" s="69"/>
      <c r="Q393" s="69" t="s">
        <v>4113</v>
      </c>
      <c r="R393" s="69"/>
      <c r="S393" s="69"/>
      <c r="T393" s="69"/>
      <c r="U393" s="69"/>
      <c r="V393" s="116"/>
      <c r="W393" s="116"/>
      <c r="AD393" s="639">
        <f t="shared" si="12"/>
        <v>5250.0000000000009</v>
      </c>
      <c r="AE393" s="118">
        <f t="shared" si="13"/>
        <v>80250</v>
      </c>
    </row>
    <row r="394" spans="1:31" x14ac:dyDescent="0.35">
      <c r="A394" s="76"/>
      <c r="B394" s="76"/>
      <c r="C394" s="76"/>
      <c r="D394" s="76"/>
      <c r="E394" s="76"/>
      <c r="F394" s="79" t="s">
        <v>15266</v>
      </c>
      <c r="G394" s="69"/>
      <c r="H394" s="118">
        <v>75000</v>
      </c>
      <c r="I394" s="69"/>
      <c r="J394" s="69" t="s">
        <v>1062</v>
      </c>
      <c r="K394" s="75"/>
      <c r="L394" s="79" t="s">
        <v>3301</v>
      </c>
      <c r="M394" s="80">
        <v>3132490079</v>
      </c>
      <c r="N394" s="75"/>
      <c r="O394" s="69"/>
      <c r="P394" s="69"/>
      <c r="Q394" s="69" t="s">
        <v>4113</v>
      </c>
      <c r="R394" s="69"/>
      <c r="S394" s="69"/>
      <c r="T394" s="69"/>
      <c r="U394" s="69"/>
      <c r="V394" s="116"/>
      <c r="W394" s="116"/>
      <c r="AD394" s="639">
        <f t="shared" si="12"/>
        <v>5250.0000000000009</v>
      </c>
      <c r="AE394" s="118">
        <f t="shared" si="13"/>
        <v>80250</v>
      </c>
    </row>
    <row r="395" spans="1:31" x14ac:dyDescent="0.35">
      <c r="A395" s="76"/>
      <c r="B395" s="76"/>
      <c r="C395" s="76"/>
      <c r="D395" s="76"/>
      <c r="E395" s="76"/>
      <c r="F395" s="79" t="s">
        <v>15267</v>
      </c>
      <c r="G395" s="69"/>
      <c r="H395" s="118">
        <v>75000</v>
      </c>
      <c r="I395" s="69"/>
      <c r="J395" s="69" t="s">
        <v>1062</v>
      </c>
      <c r="K395" s="75"/>
      <c r="L395" s="79" t="s">
        <v>1064</v>
      </c>
      <c r="M395" s="80">
        <v>3132480034</v>
      </c>
      <c r="N395" s="75"/>
      <c r="O395" s="69"/>
      <c r="P395" s="69"/>
      <c r="Q395" s="69" t="s">
        <v>4113</v>
      </c>
      <c r="R395" s="69"/>
      <c r="S395" s="69"/>
      <c r="T395" s="69"/>
      <c r="U395" s="69"/>
      <c r="V395" s="116"/>
      <c r="W395" s="116"/>
      <c r="AD395" s="639">
        <f t="shared" si="12"/>
        <v>5250.0000000000009</v>
      </c>
      <c r="AE395" s="118">
        <f t="shared" si="13"/>
        <v>80250</v>
      </c>
    </row>
    <row r="396" spans="1:31" x14ac:dyDescent="0.35">
      <c r="A396" s="76"/>
      <c r="B396" s="76"/>
      <c r="C396" s="76"/>
      <c r="D396" s="76"/>
      <c r="E396" s="76"/>
      <c r="F396" s="79" t="s">
        <v>15268</v>
      </c>
      <c r="G396" s="69"/>
      <c r="H396" s="118">
        <v>75000</v>
      </c>
      <c r="I396" s="69"/>
      <c r="J396" s="69" t="s">
        <v>1062</v>
      </c>
      <c r="K396" s="75"/>
      <c r="L396" s="79" t="s">
        <v>3301</v>
      </c>
      <c r="M396" s="80">
        <v>3132490075</v>
      </c>
      <c r="N396" s="75"/>
      <c r="O396" s="69"/>
      <c r="P396" s="69"/>
      <c r="Q396" s="69" t="s">
        <v>4113</v>
      </c>
      <c r="R396" s="69"/>
      <c r="S396" s="69"/>
      <c r="T396" s="69"/>
      <c r="U396" s="69"/>
      <c r="V396" s="116"/>
      <c r="W396" s="116"/>
      <c r="AD396" s="639">
        <f t="shared" si="12"/>
        <v>5250.0000000000009</v>
      </c>
      <c r="AE396" s="118">
        <f t="shared" si="13"/>
        <v>80250</v>
      </c>
    </row>
    <row r="397" spans="1:31" x14ac:dyDescent="0.35">
      <c r="A397" s="76"/>
      <c r="B397" s="76"/>
      <c r="C397" s="76"/>
      <c r="D397" s="76"/>
      <c r="E397" s="76"/>
      <c r="F397" s="79" t="s">
        <v>15269</v>
      </c>
      <c r="G397" s="69"/>
      <c r="H397" s="118">
        <v>75000</v>
      </c>
      <c r="I397" s="69"/>
      <c r="J397" s="69" t="s">
        <v>933</v>
      </c>
      <c r="K397" s="75"/>
      <c r="L397" s="79" t="s">
        <v>15270</v>
      </c>
      <c r="M397" s="80">
        <v>32688156</v>
      </c>
      <c r="N397" s="75"/>
      <c r="O397" s="69"/>
      <c r="P397" s="69" t="s">
        <v>1226</v>
      </c>
      <c r="Q397" s="69"/>
      <c r="R397" s="69"/>
      <c r="S397" s="69"/>
      <c r="T397" s="69"/>
      <c r="U397" s="69"/>
      <c r="V397" s="116"/>
      <c r="W397" s="116"/>
      <c r="AD397" s="639">
        <f t="shared" si="12"/>
        <v>5250.0000000000009</v>
      </c>
      <c r="AE397" s="118">
        <f t="shared" si="13"/>
        <v>80250</v>
      </c>
    </row>
    <row r="398" spans="1:31" x14ac:dyDescent="0.35">
      <c r="A398" s="76"/>
      <c r="B398" s="76"/>
      <c r="C398" s="76"/>
      <c r="D398" s="76"/>
      <c r="E398" s="76"/>
      <c r="F398" s="79" t="s">
        <v>15271</v>
      </c>
      <c r="G398" s="69"/>
      <c r="H398" s="118">
        <v>75000</v>
      </c>
      <c r="I398" s="69"/>
      <c r="J398" s="69" t="s">
        <v>1062</v>
      </c>
      <c r="K398" s="75"/>
      <c r="L398" s="79" t="s">
        <v>1074</v>
      </c>
      <c r="M398" s="80">
        <v>1132470195</v>
      </c>
      <c r="N398" s="75"/>
      <c r="O398" s="69"/>
      <c r="P398" s="69"/>
      <c r="Q398" s="69" t="s">
        <v>2603</v>
      </c>
      <c r="R398" s="69"/>
      <c r="S398" s="69"/>
      <c r="T398" s="69"/>
      <c r="U398" s="69"/>
      <c r="V398" s="116"/>
      <c r="W398" s="116"/>
      <c r="AD398" s="639">
        <f t="shared" si="12"/>
        <v>5250.0000000000009</v>
      </c>
      <c r="AE398" s="118">
        <f t="shared" si="13"/>
        <v>80250</v>
      </c>
    </row>
    <row r="399" spans="1:31" x14ac:dyDescent="0.35">
      <c r="A399" s="76"/>
      <c r="B399" s="76"/>
      <c r="C399" s="76"/>
      <c r="D399" s="76"/>
      <c r="E399" s="76"/>
      <c r="F399" s="79" t="s">
        <v>15272</v>
      </c>
      <c r="G399" s="69"/>
      <c r="H399" s="118">
        <v>75000</v>
      </c>
      <c r="I399" s="69"/>
      <c r="J399" s="69" t="s">
        <v>1562</v>
      </c>
      <c r="K399" s="75"/>
      <c r="L399" s="79" t="s">
        <v>6555</v>
      </c>
      <c r="M399" s="80" t="s">
        <v>15273</v>
      </c>
      <c r="N399" s="75"/>
      <c r="O399" s="69"/>
      <c r="P399" s="69" t="s">
        <v>1226</v>
      </c>
      <c r="Q399" s="69" t="s">
        <v>15274</v>
      </c>
      <c r="R399" s="69"/>
      <c r="S399" s="69"/>
      <c r="T399" s="69"/>
      <c r="U399" s="69"/>
      <c r="V399" s="116"/>
      <c r="W399" s="116"/>
      <c r="AD399" s="639">
        <f t="shared" si="12"/>
        <v>5250.0000000000009</v>
      </c>
      <c r="AE399" s="118">
        <f t="shared" si="13"/>
        <v>80250</v>
      </c>
    </row>
    <row r="400" spans="1:31" x14ac:dyDescent="0.35">
      <c r="A400" s="76"/>
      <c r="B400" s="76"/>
      <c r="C400" s="76"/>
      <c r="D400" s="76"/>
      <c r="E400" s="76"/>
      <c r="F400" s="79" t="s">
        <v>15275</v>
      </c>
      <c r="G400" s="69"/>
      <c r="H400" s="118">
        <v>75000</v>
      </c>
      <c r="I400" s="69"/>
      <c r="J400" s="69" t="s">
        <v>15276</v>
      </c>
      <c r="K400" s="75"/>
      <c r="L400" s="79" t="s">
        <v>15277</v>
      </c>
      <c r="M400" s="80" t="s">
        <v>15278</v>
      </c>
      <c r="N400" s="75"/>
      <c r="O400" s="69"/>
      <c r="P400" s="69"/>
      <c r="Q400" s="69" t="s">
        <v>15279</v>
      </c>
      <c r="R400" s="69"/>
      <c r="S400" s="69"/>
      <c r="T400" s="69"/>
      <c r="U400" s="69"/>
      <c r="V400" s="116"/>
      <c r="W400" s="116"/>
      <c r="AD400" s="639">
        <f t="shared" si="12"/>
        <v>5250.0000000000009</v>
      </c>
      <c r="AE400" s="118">
        <f t="shared" si="13"/>
        <v>80250</v>
      </c>
    </row>
    <row r="401" spans="1:31" x14ac:dyDescent="0.35">
      <c r="A401" s="76"/>
      <c r="B401" s="76"/>
      <c r="C401" s="76"/>
      <c r="D401" s="76"/>
      <c r="E401" s="76"/>
      <c r="F401" s="79" t="s">
        <v>15280</v>
      </c>
      <c r="G401" s="69"/>
      <c r="H401" s="118">
        <v>75000</v>
      </c>
      <c r="I401" s="69"/>
      <c r="J401" s="69" t="s">
        <v>1062</v>
      </c>
      <c r="K401" s="75"/>
      <c r="L401" s="79" t="s">
        <v>1074</v>
      </c>
      <c r="M401" s="80">
        <v>1132470193</v>
      </c>
      <c r="N401" s="75"/>
      <c r="O401" s="69"/>
      <c r="P401" s="69"/>
      <c r="Q401" s="69" t="s">
        <v>2603</v>
      </c>
      <c r="R401" s="69"/>
      <c r="S401" s="69"/>
      <c r="T401" s="69"/>
      <c r="U401" s="69"/>
      <c r="V401" s="116"/>
      <c r="W401" s="116"/>
      <c r="AD401" s="639">
        <f t="shared" si="12"/>
        <v>5250.0000000000009</v>
      </c>
      <c r="AE401" s="118">
        <f t="shared" si="13"/>
        <v>80250</v>
      </c>
    </row>
    <row r="402" spans="1:31" x14ac:dyDescent="0.35">
      <c r="A402" s="76"/>
      <c r="B402" s="76"/>
      <c r="C402" s="76"/>
      <c r="D402" s="76"/>
      <c r="E402" s="76"/>
      <c r="F402" s="79" t="s">
        <v>15281</v>
      </c>
      <c r="G402" s="69"/>
      <c r="H402" s="118">
        <v>75000</v>
      </c>
      <c r="I402" s="69"/>
      <c r="J402" s="69" t="s">
        <v>1062</v>
      </c>
      <c r="K402" s="75"/>
      <c r="L402" s="79" t="s">
        <v>3278</v>
      </c>
      <c r="M402" s="80">
        <v>1132480138</v>
      </c>
      <c r="N402" s="75"/>
      <c r="O402" s="69"/>
      <c r="P402" s="69"/>
      <c r="Q402" s="69" t="s">
        <v>3383</v>
      </c>
      <c r="R402" s="69"/>
      <c r="S402" s="69"/>
      <c r="T402" s="69"/>
      <c r="U402" s="69"/>
      <c r="V402" s="116"/>
      <c r="W402" s="116"/>
      <c r="AD402" s="639">
        <f t="shared" si="12"/>
        <v>5250.0000000000009</v>
      </c>
      <c r="AE402" s="118">
        <f t="shared" si="13"/>
        <v>80250</v>
      </c>
    </row>
    <row r="403" spans="1:31" x14ac:dyDescent="0.35">
      <c r="A403" s="76"/>
      <c r="B403" s="76"/>
      <c r="C403" s="76"/>
      <c r="D403" s="76"/>
      <c r="E403" s="76"/>
      <c r="F403" s="79" t="s">
        <v>15282</v>
      </c>
      <c r="G403" s="69"/>
      <c r="H403" s="118">
        <v>75000</v>
      </c>
      <c r="I403" s="69"/>
      <c r="J403" s="69" t="s">
        <v>1062</v>
      </c>
      <c r="K403" s="75"/>
      <c r="L403" s="79" t="s">
        <v>5022</v>
      </c>
      <c r="M403" s="80">
        <v>1150630006</v>
      </c>
      <c r="N403" s="75"/>
      <c r="O403" s="69"/>
      <c r="P403" s="69"/>
      <c r="Q403" s="69" t="s">
        <v>2603</v>
      </c>
      <c r="R403" s="69"/>
      <c r="S403" s="69"/>
      <c r="T403" s="69"/>
      <c r="U403" s="69"/>
      <c r="V403" s="116"/>
      <c r="W403" s="116"/>
      <c r="AD403" s="639">
        <f t="shared" si="12"/>
        <v>5250.0000000000009</v>
      </c>
      <c r="AE403" s="118">
        <f t="shared" si="13"/>
        <v>80250</v>
      </c>
    </row>
    <row r="404" spans="1:31" x14ac:dyDescent="0.35">
      <c r="A404" s="76"/>
      <c r="B404" s="76"/>
      <c r="C404" s="76"/>
      <c r="D404" s="76"/>
      <c r="E404" s="76"/>
      <c r="F404" s="79" t="s">
        <v>15283</v>
      </c>
      <c r="G404" s="69"/>
      <c r="H404" s="118">
        <v>75000</v>
      </c>
      <c r="I404" s="69"/>
      <c r="J404" s="69" t="s">
        <v>15276</v>
      </c>
      <c r="K404" s="75"/>
      <c r="L404" s="79" t="s">
        <v>15277</v>
      </c>
      <c r="M404" s="80" t="s">
        <v>15284</v>
      </c>
      <c r="N404" s="75"/>
      <c r="O404" s="69"/>
      <c r="P404" s="69"/>
      <c r="Q404" s="69" t="s">
        <v>15279</v>
      </c>
      <c r="R404" s="69"/>
      <c r="S404" s="69"/>
      <c r="T404" s="69"/>
      <c r="U404" s="69"/>
      <c r="V404" s="116"/>
      <c r="W404" s="116"/>
      <c r="AD404" s="639">
        <f t="shared" si="12"/>
        <v>5250.0000000000009</v>
      </c>
      <c r="AE404" s="118">
        <f t="shared" si="13"/>
        <v>80250</v>
      </c>
    </row>
    <row r="405" spans="1:31" x14ac:dyDescent="0.35">
      <c r="A405" s="76"/>
      <c r="B405" s="76"/>
      <c r="C405" s="76"/>
      <c r="D405" s="76"/>
      <c r="E405" s="76"/>
      <c r="F405" s="79" t="s">
        <v>15285</v>
      </c>
      <c r="G405" s="69"/>
      <c r="H405" s="118">
        <v>75000</v>
      </c>
      <c r="I405" s="69"/>
      <c r="J405" s="69" t="s">
        <v>1062</v>
      </c>
      <c r="K405" s="75"/>
      <c r="L405" s="79" t="s">
        <v>1074</v>
      </c>
      <c r="M405" s="80">
        <v>1132470191</v>
      </c>
      <c r="N405" s="75"/>
      <c r="O405" s="69"/>
      <c r="P405" s="69"/>
      <c r="Q405" s="69" t="s">
        <v>2603</v>
      </c>
      <c r="R405" s="69"/>
      <c r="S405" s="69"/>
      <c r="T405" s="69"/>
      <c r="U405" s="69"/>
      <c r="V405" s="116"/>
      <c r="W405" s="116"/>
      <c r="AD405" s="639">
        <f t="shared" si="12"/>
        <v>5250.0000000000009</v>
      </c>
      <c r="AE405" s="118">
        <f t="shared" si="13"/>
        <v>80250</v>
      </c>
    </row>
    <row r="406" spans="1:31" x14ac:dyDescent="0.35">
      <c r="A406" s="76"/>
      <c r="B406" s="76"/>
      <c r="C406" s="76"/>
      <c r="D406" s="76"/>
      <c r="E406" s="76"/>
      <c r="F406" s="79" t="s">
        <v>15286</v>
      </c>
      <c r="G406" s="69"/>
      <c r="H406" s="118">
        <v>75000</v>
      </c>
      <c r="I406" s="69"/>
      <c r="J406" s="69" t="s">
        <v>1062</v>
      </c>
      <c r="K406" s="75"/>
      <c r="L406" s="79" t="s">
        <v>3278</v>
      </c>
      <c r="M406" s="80">
        <v>1132480142</v>
      </c>
      <c r="N406" s="75"/>
      <c r="O406" s="69"/>
      <c r="P406" s="69"/>
      <c r="Q406" s="69" t="s">
        <v>3383</v>
      </c>
      <c r="R406" s="69"/>
      <c r="S406" s="69"/>
      <c r="T406" s="69"/>
      <c r="U406" s="69"/>
      <c r="V406" s="116"/>
      <c r="W406" s="116"/>
      <c r="AD406" s="639">
        <f t="shared" si="12"/>
        <v>5250.0000000000009</v>
      </c>
      <c r="AE406" s="118">
        <f t="shared" si="13"/>
        <v>80250</v>
      </c>
    </row>
    <row r="407" spans="1:31" x14ac:dyDescent="0.35">
      <c r="A407" s="76"/>
      <c r="B407" s="76"/>
      <c r="C407" s="76"/>
      <c r="D407" s="76"/>
      <c r="E407" s="76"/>
      <c r="F407" s="79" t="s">
        <v>15287</v>
      </c>
      <c r="G407" s="69"/>
      <c r="H407" s="118">
        <v>75000</v>
      </c>
      <c r="I407" s="69"/>
      <c r="J407" s="69" t="s">
        <v>1062</v>
      </c>
      <c r="K407" s="75"/>
      <c r="L407" s="79" t="s">
        <v>5022</v>
      </c>
      <c r="M407" s="80">
        <v>1150630001</v>
      </c>
      <c r="N407" s="75"/>
      <c r="O407" s="69"/>
      <c r="P407" s="69"/>
      <c r="Q407" s="69" t="s">
        <v>2603</v>
      </c>
      <c r="R407" s="69"/>
      <c r="S407" s="69"/>
      <c r="T407" s="69"/>
      <c r="U407" s="69"/>
      <c r="V407" s="116"/>
      <c r="W407" s="116"/>
      <c r="AD407" s="639">
        <f t="shared" si="12"/>
        <v>5250.0000000000009</v>
      </c>
      <c r="AE407" s="118">
        <f t="shared" si="13"/>
        <v>80250</v>
      </c>
    </row>
    <row r="408" spans="1:31" x14ac:dyDescent="0.35">
      <c r="A408" s="76"/>
      <c r="B408" s="76"/>
      <c r="C408" s="76"/>
      <c r="D408" s="76"/>
      <c r="E408" s="76"/>
      <c r="F408" s="79" t="s">
        <v>15288</v>
      </c>
      <c r="G408" s="69"/>
      <c r="H408" s="118">
        <v>75000</v>
      </c>
      <c r="I408" s="69"/>
      <c r="J408" s="69" t="s">
        <v>15276</v>
      </c>
      <c r="K408" s="75"/>
      <c r="L408" s="79" t="s">
        <v>15277</v>
      </c>
      <c r="M408" s="80" t="s">
        <v>15289</v>
      </c>
      <c r="N408" s="75"/>
      <c r="O408" s="69"/>
      <c r="P408" s="69"/>
      <c r="Q408" s="69" t="s">
        <v>15279</v>
      </c>
      <c r="R408" s="69"/>
      <c r="S408" s="69"/>
      <c r="T408" s="69"/>
      <c r="U408" s="69"/>
      <c r="V408" s="116"/>
      <c r="W408" s="116"/>
      <c r="AD408" s="639">
        <f t="shared" si="12"/>
        <v>5250.0000000000009</v>
      </c>
      <c r="AE408" s="118">
        <f t="shared" si="13"/>
        <v>80250</v>
      </c>
    </row>
    <row r="409" spans="1:31" x14ac:dyDescent="0.35">
      <c r="A409" s="76"/>
      <c r="B409" s="76"/>
      <c r="C409" s="76"/>
      <c r="D409" s="76"/>
      <c r="E409" s="76"/>
      <c r="F409" s="79" t="s">
        <v>15290</v>
      </c>
      <c r="G409" s="69"/>
      <c r="H409" s="118">
        <v>75000</v>
      </c>
      <c r="I409" s="69"/>
      <c r="J409" s="69" t="s">
        <v>1062</v>
      </c>
      <c r="K409" s="75"/>
      <c r="L409" s="79" t="s">
        <v>1074</v>
      </c>
      <c r="M409" s="80">
        <v>1132470194</v>
      </c>
      <c r="N409" s="75"/>
      <c r="O409" s="69"/>
      <c r="P409" s="69"/>
      <c r="Q409" s="69" t="s">
        <v>2603</v>
      </c>
      <c r="R409" s="69"/>
      <c r="S409" s="69"/>
      <c r="T409" s="69"/>
      <c r="U409" s="69"/>
      <c r="V409" s="116"/>
      <c r="W409" s="116"/>
      <c r="AD409" s="639">
        <f t="shared" si="12"/>
        <v>5250.0000000000009</v>
      </c>
      <c r="AE409" s="118">
        <f t="shared" si="13"/>
        <v>80250</v>
      </c>
    </row>
    <row r="410" spans="1:31" x14ac:dyDescent="0.35">
      <c r="A410" s="76"/>
      <c r="B410" s="76"/>
      <c r="C410" s="76"/>
      <c r="D410" s="76"/>
      <c r="E410" s="76"/>
      <c r="F410" s="79" t="s">
        <v>15291</v>
      </c>
      <c r="G410" s="69"/>
      <c r="H410" s="118">
        <v>75000</v>
      </c>
      <c r="I410" s="69"/>
      <c r="J410" s="69" t="s">
        <v>1062</v>
      </c>
      <c r="K410" s="75"/>
      <c r="L410" s="79" t="s">
        <v>3278</v>
      </c>
      <c r="M410" s="80">
        <v>1132480144</v>
      </c>
      <c r="N410" s="75"/>
      <c r="O410" s="69"/>
      <c r="P410" s="69"/>
      <c r="Q410" s="69" t="s">
        <v>3383</v>
      </c>
      <c r="R410" s="69"/>
      <c r="S410" s="69"/>
      <c r="T410" s="69"/>
      <c r="U410" s="69"/>
      <c r="V410" s="116"/>
      <c r="W410" s="116"/>
      <c r="AD410" s="639">
        <f t="shared" si="12"/>
        <v>5250.0000000000009</v>
      </c>
      <c r="AE410" s="118">
        <f t="shared" si="13"/>
        <v>80250</v>
      </c>
    </row>
    <row r="411" spans="1:31" x14ac:dyDescent="0.35">
      <c r="A411" s="76"/>
      <c r="B411" s="76"/>
      <c r="C411" s="76"/>
      <c r="D411" s="76"/>
      <c r="E411" s="76"/>
      <c r="F411" s="79" t="s">
        <v>15292</v>
      </c>
      <c r="G411" s="69"/>
      <c r="H411" s="118">
        <v>75000</v>
      </c>
      <c r="I411" s="69"/>
      <c r="J411" s="69" t="s">
        <v>1062</v>
      </c>
      <c r="K411" s="75"/>
      <c r="L411" s="79" t="s">
        <v>5022</v>
      </c>
      <c r="M411" s="80">
        <v>1150630002</v>
      </c>
      <c r="N411" s="75"/>
      <c r="O411" s="69"/>
      <c r="P411" s="69"/>
      <c r="Q411" s="69" t="s">
        <v>2603</v>
      </c>
      <c r="R411" s="69"/>
      <c r="S411" s="69"/>
      <c r="T411" s="69"/>
      <c r="U411" s="69"/>
      <c r="V411" s="116"/>
      <c r="W411" s="116"/>
      <c r="AD411" s="639">
        <f t="shared" si="12"/>
        <v>5250.0000000000009</v>
      </c>
      <c r="AE411" s="118">
        <f t="shared" si="13"/>
        <v>80250</v>
      </c>
    </row>
    <row r="412" spans="1:31" x14ac:dyDescent="0.35">
      <c r="A412" s="76"/>
      <c r="B412" s="76"/>
      <c r="C412" s="76"/>
      <c r="D412" s="76"/>
      <c r="E412" s="76"/>
      <c r="F412" s="79" t="s">
        <v>15293</v>
      </c>
      <c r="G412" s="69"/>
      <c r="H412" s="118">
        <v>75000</v>
      </c>
      <c r="I412" s="69"/>
      <c r="J412" s="69" t="s">
        <v>15276</v>
      </c>
      <c r="K412" s="75"/>
      <c r="L412" s="79" t="s">
        <v>15277</v>
      </c>
      <c r="M412" s="80" t="s">
        <v>15294</v>
      </c>
      <c r="N412" s="75"/>
      <c r="O412" s="69"/>
      <c r="P412" s="69"/>
      <c r="Q412" s="69" t="s">
        <v>15279</v>
      </c>
      <c r="R412" s="69"/>
      <c r="S412" s="69"/>
      <c r="T412" s="69"/>
      <c r="U412" s="69"/>
      <c r="V412" s="116"/>
      <c r="W412" s="116"/>
      <c r="AD412" s="639">
        <f t="shared" si="12"/>
        <v>5250.0000000000009</v>
      </c>
      <c r="AE412" s="118">
        <f t="shared" si="13"/>
        <v>80250</v>
      </c>
    </row>
    <row r="413" spans="1:31" x14ac:dyDescent="0.35">
      <c r="A413" s="76"/>
      <c r="B413" s="76"/>
      <c r="C413" s="76"/>
      <c r="D413" s="76"/>
      <c r="E413" s="76"/>
      <c r="F413" s="79" t="s">
        <v>15295</v>
      </c>
      <c r="G413" s="69"/>
      <c r="H413" s="118">
        <v>75000</v>
      </c>
      <c r="I413" s="69"/>
      <c r="J413" s="69" t="s">
        <v>1062</v>
      </c>
      <c r="K413" s="75"/>
      <c r="L413" s="79" t="s">
        <v>1074</v>
      </c>
      <c r="M413" s="80">
        <v>1132470189</v>
      </c>
      <c r="N413" s="75"/>
      <c r="O413" s="69"/>
      <c r="P413" s="69"/>
      <c r="Q413" s="69" t="s">
        <v>2603</v>
      </c>
      <c r="R413" s="69"/>
      <c r="S413" s="69"/>
      <c r="T413" s="69"/>
      <c r="U413" s="69"/>
      <c r="V413" s="116"/>
      <c r="W413" s="116"/>
      <c r="AD413" s="639">
        <f t="shared" si="12"/>
        <v>5250.0000000000009</v>
      </c>
      <c r="AE413" s="118">
        <f t="shared" si="13"/>
        <v>80250</v>
      </c>
    </row>
    <row r="414" spans="1:31" x14ac:dyDescent="0.35">
      <c r="A414" s="76"/>
      <c r="B414" s="76"/>
      <c r="C414" s="76"/>
      <c r="D414" s="76"/>
      <c r="E414" s="76"/>
      <c r="F414" s="79" t="s">
        <v>15296</v>
      </c>
      <c r="G414" s="69"/>
      <c r="H414" s="118">
        <v>75000</v>
      </c>
      <c r="I414" s="69"/>
      <c r="J414" s="69" t="s">
        <v>1062</v>
      </c>
      <c r="K414" s="75"/>
      <c r="L414" s="79" t="s">
        <v>3278</v>
      </c>
      <c r="M414" s="80">
        <v>1132480143</v>
      </c>
      <c r="N414" s="75"/>
      <c r="O414" s="69"/>
      <c r="P414" s="69"/>
      <c r="Q414" s="69" t="s">
        <v>3383</v>
      </c>
      <c r="R414" s="69"/>
      <c r="S414" s="69"/>
      <c r="T414" s="69"/>
      <c r="U414" s="69"/>
      <c r="V414" s="116"/>
      <c r="W414" s="116"/>
      <c r="AD414" s="639">
        <f t="shared" si="12"/>
        <v>5250.0000000000009</v>
      </c>
      <c r="AE414" s="118">
        <f t="shared" si="13"/>
        <v>80250</v>
      </c>
    </row>
    <row r="415" spans="1:31" x14ac:dyDescent="0.35">
      <c r="A415" s="76"/>
      <c r="B415" s="76"/>
      <c r="C415" s="76"/>
      <c r="D415" s="76"/>
      <c r="E415" s="76"/>
      <c r="F415" s="79" t="s">
        <v>15297</v>
      </c>
      <c r="G415" s="69"/>
      <c r="H415" s="118">
        <v>75000</v>
      </c>
      <c r="I415" s="69"/>
      <c r="J415" s="69" t="s">
        <v>1062</v>
      </c>
      <c r="K415" s="75"/>
      <c r="L415" s="79" t="s">
        <v>1074</v>
      </c>
      <c r="M415" s="80">
        <v>1132470199</v>
      </c>
      <c r="N415" s="75"/>
      <c r="O415" s="69"/>
      <c r="P415" s="69"/>
      <c r="Q415" s="69" t="s">
        <v>2603</v>
      </c>
      <c r="R415" s="69"/>
      <c r="S415" s="69"/>
      <c r="T415" s="69"/>
      <c r="U415" s="69"/>
      <c r="V415" s="116"/>
      <c r="W415" s="116"/>
      <c r="AD415" s="639">
        <f t="shared" si="12"/>
        <v>5250.0000000000009</v>
      </c>
      <c r="AE415" s="118">
        <f t="shared" si="13"/>
        <v>80250</v>
      </c>
    </row>
    <row r="416" spans="1:31" x14ac:dyDescent="0.35">
      <c r="A416" s="76"/>
      <c r="B416" s="76"/>
      <c r="C416" s="76"/>
      <c r="D416" s="76"/>
      <c r="E416" s="76"/>
      <c r="F416" s="79" t="s">
        <v>15298</v>
      </c>
      <c r="G416" s="69"/>
      <c r="H416" s="118">
        <v>75000</v>
      </c>
      <c r="I416" s="69"/>
      <c r="J416" s="69" t="s">
        <v>1062</v>
      </c>
      <c r="K416" s="75"/>
      <c r="L416" s="79" t="s">
        <v>3278</v>
      </c>
      <c r="M416" s="80">
        <v>1132480139</v>
      </c>
      <c r="N416" s="75"/>
      <c r="O416" s="69"/>
      <c r="P416" s="69"/>
      <c r="Q416" s="69" t="s">
        <v>3383</v>
      </c>
      <c r="R416" s="69"/>
      <c r="S416" s="69"/>
      <c r="T416" s="69"/>
      <c r="U416" s="69"/>
      <c r="V416" s="116"/>
      <c r="W416" s="116"/>
      <c r="AD416" s="639">
        <f t="shared" si="12"/>
        <v>5250.0000000000009</v>
      </c>
      <c r="AE416" s="118">
        <f t="shared" si="13"/>
        <v>80250</v>
      </c>
    </row>
    <row r="417" spans="1:31" x14ac:dyDescent="0.35">
      <c r="A417" s="76"/>
      <c r="B417" s="76"/>
      <c r="C417" s="76"/>
      <c r="D417" s="76"/>
      <c r="E417" s="76"/>
      <c r="F417" s="79" t="s">
        <v>15299</v>
      </c>
      <c r="G417" s="69"/>
      <c r="H417" s="118">
        <v>75000</v>
      </c>
      <c r="I417" s="69"/>
      <c r="J417" s="69" t="s">
        <v>1062</v>
      </c>
      <c r="K417" s="75"/>
      <c r="L417" s="79" t="s">
        <v>1074</v>
      </c>
      <c r="M417" s="80">
        <v>1132470192</v>
      </c>
      <c r="N417" s="75"/>
      <c r="O417" s="69"/>
      <c r="P417" s="69"/>
      <c r="Q417" s="69" t="s">
        <v>2603</v>
      </c>
      <c r="R417" s="69"/>
      <c r="S417" s="69"/>
      <c r="T417" s="69"/>
      <c r="U417" s="69"/>
      <c r="V417" s="116"/>
      <c r="W417" s="116"/>
      <c r="AD417" s="639">
        <f t="shared" si="12"/>
        <v>5250.0000000000009</v>
      </c>
      <c r="AE417" s="118">
        <f t="shared" si="13"/>
        <v>80250</v>
      </c>
    </row>
    <row r="418" spans="1:31" x14ac:dyDescent="0.35">
      <c r="A418" s="76"/>
      <c r="B418" s="76"/>
      <c r="C418" s="76"/>
      <c r="D418" s="76"/>
      <c r="E418" s="76"/>
      <c r="F418" s="79" t="s">
        <v>15300</v>
      </c>
      <c r="G418" s="69"/>
      <c r="H418" s="118">
        <v>75000</v>
      </c>
      <c r="I418" s="69"/>
      <c r="J418" s="69" t="s">
        <v>1062</v>
      </c>
      <c r="K418" s="75"/>
      <c r="L418" s="79" t="s">
        <v>3278</v>
      </c>
      <c r="M418" s="80">
        <v>1132480141</v>
      </c>
      <c r="N418" s="75"/>
      <c r="O418" s="69"/>
      <c r="P418" s="69"/>
      <c r="Q418" s="69" t="s">
        <v>3383</v>
      </c>
      <c r="R418" s="69"/>
      <c r="S418" s="69"/>
      <c r="T418" s="69"/>
      <c r="U418" s="69"/>
      <c r="V418" s="116"/>
      <c r="W418" s="116"/>
      <c r="AD418" s="639">
        <f t="shared" si="12"/>
        <v>5250.0000000000009</v>
      </c>
      <c r="AE418" s="118">
        <f t="shared" si="13"/>
        <v>80250</v>
      </c>
    </row>
    <row r="419" spans="1:31" x14ac:dyDescent="0.35">
      <c r="A419" s="76"/>
      <c r="B419" s="76"/>
      <c r="C419" s="76"/>
      <c r="D419" s="76"/>
      <c r="E419" s="76"/>
      <c r="F419" s="79" t="s">
        <v>15301</v>
      </c>
      <c r="G419" s="69"/>
      <c r="H419" s="118">
        <v>75000</v>
      </c>
      <c r="I419" s="69"/>
      <c r="J419" s="69"/>
      <c r="K419" s="75"/>
      <c r="L419" s="79"/>
      <c r="M419" s="80"/>
      <c r="N419" s="75"/>
      <c r="O419" s="69"/>
      <c r="P419" s="69"/>
      <c r="Q419" s="69"/>
      <c r="R419" s="69"/>
      <c r="S419" s="69"/>
      <c r="T419" s="69"/>
      <c r="U419" s="69"/>
      <c r="V419" s="116"/>
      <c r="W419" s="116"/>
      <c r="AD419" s="639">
        <f t="shared" si="12"/>
        <v>5250.0000000000009</v>
      </c>
      <c r="AE419" s="118">
        <f t="shared" si="13"/>
        <v>80250</v>
      </c>
    </row>
    <row r="420" spans="1:31" x14ac:dyDescent="0.35">
      <c r="A420" s="76"/>
      <c r="B420" s="76"/>
      <c r="C420" s="76"/>
      <c r="D420" s="76"/>
      <c r="E420" s="76"/>
      <c r="F420" s="79" t="s">
        <v>15302</v>
      </c>
      <c r="G420" s="69"/>
      <c r="H420" s="118">
        <v>75000</v>
      </c>
      <c r="I420" s="69"/>
      <c r="J420" s="69" t="s">
        <v>1671</v>
      </c>
      <c r="K420" s="75"/>
      <c r="L420" s="79" t="s">
        <v>15303</v>
      </c>
      <c r="M420" s="80" t="s">
        <v>15304</v>
      </c>
      <c r="N420" s="75"/>
      <c r="O420" s="69"/>
      <c r="P420" s="69" t="s">
        <v>1065</v>
      </c>
      <c r="Q420" s="69" t="s">
        <v>15305</v>
      </c>
      <c r="R420" s="69"/>
      <c r="S420" s="69"/>
      <c r="T420" s="69"/>
      <c r="U420" s="69"/>
      <c r="V420" s="116"/>
      <c r="W420" s="116"/>
      <c r="AD420" s="639">
        <f t="shared" si="12"/>
        <v>5250.0000000000009</v>
      </c>
      <c r="AE420" s="118">
        <f t="shared" si="13"/>
        <v>80250</v>
      </c>
    </row>
    <row r="421" spans="1:31" x14ac:dyDescent="0.35">
      <c r="A421" s="76"/>
      <c r="B421" s="76"/>
      <c r="C421" s="76"/>
      <c r="D421" s="76"/>
      <c r="E421" s="76"/>
      <c r="F421" s="79" t="s">
        <v>15306</v>
      </c>
      <c r="G421" s="69"/>
      <c r="H421" s="118">
        <v>75000</v>
      </c>
      <c r="I421" s="69"/>
      <c r="J421" s="69" t="s">
        <v>1671</v>
      </c>
      <c r="K421" s="75"/>
      <c r="L421" s="79" t="s">
        <v>15303</v>
      </c>
      <c r="M421" s="80" t="s">
        <v>15307</v>
      </c>
      <c r="N421" s="75"/>
      <c r="O421" s="69"/>
      <c r="P421" s="69" t="s">
        <v>1065</v>
      </c>
      <c r="Q421" s="69" t="s">
        <v>15305</v>
      </c>
      <c r="R421" s="69"/>
      <c r="S421" s="69"/>
      <c r="T421" s="69"/>
      <c r="U421" s="69"/>
      <c r="V421" s="116"/>
      <c r="W421" s="116"/>
      <c r="AD421" s="639">
        <f t="shared" si="12"/>
        <v>5250.0000000000009</v>
      </c>
      <c r="AE421" s="118">
        <f t="shared" si="13"/>
        <v>80250</v>
      </c>
    </row>
    <row r="422" spans="1:31" x14ac:dyDescent="0.35">
      <c r="A422" s="76"/>
      <c r="B422" s="76"/>
      <c r="C422" s="76"/>
      <c r="D422" s="76"/>
      <c r="E422" s="76"/>
      <c r="F422" s="79" t="s">
        <v>15308</v>
      </c>
      <c r="G422" s="69"/>
      <c r="H422" s="118">
        <v>75000</v>
      </c>
      <c r="I422" s="69"/>
      <c r="J422" s="69" t="s">
        <v>1671</v>
      </c>
      <c r="K422" s="75"/>
      <c r="L422" s="79" t="s">
        <v>15303</v>
      </c>
      <c r="M422" s="80" t="s">
        <v>15309</v>
      </c>
      <c r="N422" s="75"/>
      <c r="O422" s="69"/>
      <c r="P422" s="69" t="s">
        <v>1065</v>
      </c>
      <c r="Q422" s="69" t="s">
        <v>15305</v>
      </c>
      <c r="R422" s="69"/>
      <c r="S422" s="69"/>
      <c r="T422" s="69"/>
      <c r="U422" s="69"/>
      <c r="V422" s="116"/>
      <c r="W422" s="116"/>
      <c r="AD422" s="639">
        <f t="shared" si="12"/>
        <v>5250.0000000000009</v>
      </c>
      <c r="AE422" s="118">
        <f t="shared" si="13"/>
        <v>80250</v>
      </c>
    </row>
    <row r="423" spans="1:31" x14ac:dyDescent="0.35">
      <c r="A423" s="76"/>
      <c r="B423" s="76"/>
      <c r="C423" s="76"/>
      <c r="D423" s="76"/>
      <c r="E423" s="76"/>
      <c r="F423" s="79" t="s">
        <v>15310</v>
      </c>
      <c r="G423" s="69"/>
      <c r="H423" s="118">
        <v>75000</v>
      </c>
      <c r="I423" s="69"/>
      <c r="J423" s="69" t="s">
        <v>1671</v>
      </c>
      <c r="K423" s="75"/>
      <c r="L423" s="79" t="s">
        <v>15303</v>
      </c>
      <c r="M423" s="80" t="s">
        <v>15311</v>
      </c>
      <c r="N423" s="75"/>
      <c r="O423" s="69"/>
      <c r="P423" s="69" t="s">
        <v>1065</v>
      </c>
      <c r="Q423" s="69" t="s">
        <v>15305</v>
      </c>
      <c r="R423" s="69"/>
      <c r="S423" s="69"/>
      <c r="T423" s="69"/>
      <c r="U423" s="69"/>
      <c r="V423" s="116"/>
      <c r="W423" s="116"/>
      <c r="AD423" s="639">
        <f t="shared" si="12"/>
        <v>5250.0000000000009</v>
      </c>
      <c r="AE423" s="118">
        <f t="shared" si="13"/>
        <v>80250</v>
      </c>
    </row>
    <row r="424" spans="1:31" x14ac:dyDescent="0.35">
      <c r="A424" s="76"/>
      <c r="B424" s="76"/>
      <c r="C424" s="76"/>
      <c r="D424" s="76"/>
      <c r="E424" s="76"/>
      <c r="F424" s="79" t="s">
        <v>15312</v>
      </c>
      <c r="G424" s="69"/>
      <c r="H424" s="118">
        <v>75000</v>
      </c>
      <c r="I424" s="69"/>
      <c r="J424" s="69" t="s">
        <v>1098</v>
      </c>
      <c r="K424" s="75"/>
      <c r="L424" s="79" t="s">
        <v>15270</v>
      </c>
      <c r="M424" s="80" t="s">
        <v>15313</v>
      </c>
      <c r="N424" s="75"/>
      <c r="O424" s="69"/>
      <c r="P424" s="69" t="s">
        <v>1226</v>
      </c>
      <c r="Q424" s="69"/>
      <c r="R424" s="69"/>
      <c r="S424" s="69"/>
      <c r="T424" s="69"/>
      <c r="U424" s="69"/>
      <c r="V424" s="116"/>
      <c r="W424" s="116"/>
      <c r="AD424" s="639">
        <f t="shared" si="12"/>
        <v>5250.0000000000009</v>
      </c>
      <c r="AE424" s="118">
        <f t="shared" si="13"/>
        <v>80250</v>
      </c>
    </row>
    <row r="425" spans="1:31" x14ac:dyDescent="0.35">
      <c r="A425" s="76"/>
      <c r="B425" s="76"/>
      <c r="C425" s="76"/>
      <c r="D425" s="76"/>
      <c r="E425" s="76"/>
      <c r="F425" s="79" t="s">
        <v>15314</v>
      </c>
      <c r="G425" s="69"/>
      <c r="H425" s="118">
        <v>75000</v>
      </c>
      <c r="I425" s="69"/>
      <c r="J425" s="69" t="s">
        <v>1671</v>
      </c>
      <c r="K425" s="75"/>
      <c r="L425" s="79" t="s">
        <v>15303</v>
      </c>
      <c r="M425" s="80" t="s">
        <v>15315</v>
      </c>
      <c r="N425" s="75"/>
      <c r="O425" s="69"/>
      <c r="P425" s="69" t="s">
        <v>1065</v>
      </c>
      <c r="Q425" s="69" t="s">
        <v>15305</v>
      </c>
      <c r="R425" s="69"/>
      <c r="S425" s="69"/>
      <c r="T425" s="69"/>
      <c r="U425" s="69"/>
      <c r="V425" s="116"/>
      <c r="W425" s="116"/>
      <c r="AD425" s="639">
        <f t="shared" si="12"/>
        <v>5250.0000000000009</v>
      </c>
      <c r="AE425" s="118">
        <f t="shared" si="13"/>
        <v>80250</v>
      </c>
    </row>
    <row r="426" spans="1:31" x14ac:dyDescent="0.35">
      <c r="A426" s="76"/>
      <c r="B426" s="76"/>
      <c r="C426" s="76"/>
      <c r="D426" s="76"/>
      <c r="E426" s="76"/>
      <c r="F426" s="79" t="s">
        <v>15316</v>
      </c>
      <c r="G426" s="69"/>
      <c r="H426" s="118">
        <v>75000</v>
      </c>
      <c r="I426" s="69"/>
      <c r="J426" s="69" t="s">
        <v>1098</v>
      </c>
      <c r="K426" s="75"/>
      <c r="L426" s="79" t="s">
        <v>15270</v>
      </c>
      <c r="M426" s="80" t="s">
        <v>15317</v>
      </c>
      <c r="N426" s="75"/>
      <c r="O426" s="69"/>
      <c r="P426" s="69" t="s">
        <v>1226</v>
      </c>
      <c r="Q426" s="69"/>
      <c r="R426" s="69"/>
      <c r="S426" s="69"/>
      <c r="T426" s="69"/>
      <c r="U426" s="69"/>
      <c r="V426" s="116"/>
      <c r="W426" s="116"/>
      <c r="AD426" s="639">
        <f t="shared" si="12"/>
        <v>5250.0000000000009</v>
      </c>
      <c r="AE426" s="118">
        <f t="shared" si="13"/>
        <v>80250</v>
      </c>
    </row>
    <row r="427" spans="1:31" x14ac:dyDescent="0.35">
      <c r="A427" s="76"/>
      <c r="B427" s="76"/>
      <c r="C427" s="76"/>
      <c r="D427" s="76"/>
      <c r="E427" s="76"/>
      <c r="F427" s="79" t="s">
        <v>15318</v>
      </c>
      <c r="G427" s="69"/>
      <c r="H427" s="118">
        <v>75000</v>
      </c>
      <c r="I427" s="69"/>
      <c r="J427" s="69" t="s">
        <v>1671</v>
      </c>
      <c r="K427" s="75"/>
      <c r="L427" s="79" t="s">
        <v>15303</v>
      </c>
      <c r="M427" s="80" t="s">
        <v>15319</v>
      </c>
      <c r="N427" s="75"/>
      <c r="O427" s="69"/>
      <c r="P427" s="69" t="s">
        <v>1065</v>
      </c>
      <c r="Q427" s="69" t="s">
        <v>15305</v>
      </c>
      <c r="R427" s="69"/>
      <c r="S427" s="69"/>
      <c r="T427" s="69"/>
      <c r="U427" s="69"/>
      <c r="V427" s="116"/>
      <c r="W427" s="116"/>
      <c r="AD427" s="639">
        <f t="shared" si="12"/>
        <v>5250.0000000000009</v>
      </c>
      <c r="AE427" s="118">
        <f t="shared" si="13"/>
        <v>80250</v>
      </c>
    </row>
    <row r="428" spans="1:31" x14ac:dyDescent="0.35">
      <c r="A428" s="76"/>
      <c r="B428" s="76"/>
      <c r="C428" s="76"/>
      <c r="D428" s="76"/>
      <c r="E428" s="76"/>
      <c r="F428" s="79" t="s">
        <v>15320</v>
      </c>
      <c r="G428" s="69"/>
      <c r="H428" s="118">
        <v>75000</v>
      </c>
      <c r="I428" s="69"/>
      <c r="J428" s="69" t="s">
        <v>1098</v>
      </c>
      <c r="K428" s="75"/>
      <c r="L428" s="79" t="s">
        <v>15270</v>
      </c>
      <c r="M428" s="80" t="s">
        <v>15321</v>
      </c>
      <c r="N428" s="75"/>
      <c r="O428" s="69"/>
      <c r="P428" s="69" t="s">
        <v>1226</v>
      </c>
      <c r="Q428" s="69"/>
      <c r="R428" s="69"/>
      <c r="S428" s="69"/>
      <c r="T428" s="69"/>
      <c r="U428" s="69"/>
      <c r="V428" s="116"/>
      <c r="W428" s="116"/>
      <c r="AD428" s="639">
        <f t="shared" si="12"/>
        <v>5250.0000000000009</v>
      </c>
      <c r="AE428" s="118">
        <f t="shared" si="13"/>
        <v>80250</v>
      </c>
    </row>
    <row r="429" spans="1:31" x14ac:dyDescent="0.35">
      <c r="A429" s="76"/>
      <c r="B429" s="76"/>
      <c r="C429" s="76"/>
      <c r="D429" s="76"/>
      <c r="E429" s="76"/>
      <c r="F429" s="79" t="s">
        <v>15322</v>
      </c>
      <c r="G429" s="69"/>
      <c r="H429" s="118">
        <v>75000</v>
      </c>
      <c r="I429" s="69"/>
      <c r="J429" s="69" t="s">
        <v>1671</v>
      </c>
      <c r="K429" s="75"/>
      <c r="L429" s="79" t="s">
        <v>15303</v>
      </c>
      <c r="M429" s="80" t="s">
        <v>15323</v>
      </c>
      <c r="N429" s="75"/>
      <c r="O429" s="69"/>
      <c r="P429" s="69" t="s">
        <v>1065</v>
      </c>
      <c r="Q429" s="69" t="s">
        <v>15305</v>
      </c>
      <c r="R429" s="69"/>
      <c r="S429" s="69"/>
      <c r="T429" s="69"/>
      <c r="U429" s="69"/>
      <c r="V429" s="116"/>
      <c r="W429" s="116"/>
      <c r="AD429" s="639">
        <f t="shared" si="12"/>
        <v>5250.0000000000009</v>
      </c>
      <c r="AE429" s="118">
        <f t="shared" si="13"/>
        <v>80250</v>
      </c>
    </row>
    <row r="430" spans="1:31" x14ac:dyDescent="0.35">
      <c r="A430" s="76"/>
      <c r="B430" s="76"/>
      <c r="C430" s="76"/>
      <c r="D430" s="76"/>
      <c r="E430" s="76"/>
      <c r="F430" s="79" t="s">
        <v>15324</v>
      </c>
      <c r="G430" s="69"/>
      <c r="H430" s="118">
        <v>75000</v>
      </c>
      <c r="I430" s="69"/>
      <c r="J430" s="69" t="s">
        <v>1098</v>
      </c>
      <c r="K430" s="75"/>
      <c r="L430" s="79" t="s">
        <v>15270</v>
      </c>
      <c r="M430" s="80" t="s">
        <v>15325</v>
      </c>
      <c r="N430" s="75"/>
      <c r="O430" s="69"/>
      <c r="P430" s="69" t="s">
        <v>1226</v>
      </c>
      <c r="Q430" s="69"/>
      <c r="R430" s="69"/>
      <c r="S430" s="69"/>
      <c r="T430" s="69"/>
      <c r="U430" s="69"/>
      <c r="V430" s="116"/>
      <c r="W430" s="116"/>
      <c r="AD430" s="639">
        <f t="shared" si="12"/>
        <v>5250.0000000000009</v>
      </c>
      <c r="AE430" s="118">
        <f t="shared" si="13"/>
        <v>80250</v>
      </c>
    </row>
    <row r="431" spans="1:31" x14ac:dyDescent="0.35">
      <c r="A431" s="76"/>
      <c r="B431" s="76"/>
      <c r="C431" s="76"/>
      <c r="D431" s="76"/>
      <c r="E431" s="76"/>
      <c r="F431" s="79" t="s">
        <v>15326</v>
      </c>
      <c r="G431" s="69"/>
      <c r="H431" s="118">
        <v>75000</v>
      </c>
      <c r="I431" s="69"/>
      <c r="J431" s="69" t="s">
        <v>1671</v>
      </c>
      <c r="K431" s="75"/>
      <c r="L431" s="79" t="s">
        <v>15303</v>
      </c>
      <c r="M431" s="80" t="s">
        <v>15327</v>
      </c>
      <c r="N431" s="75"/>
      <c r="O431" s="69"/>
      <c r="P431" s="69" t="s">
        <v>1065</v>
      </c>
      <c r="Q431" s="69" t="s">
        <v>15305</v>
      </c>
      <c r="R431" s="69"/>
      <c r="S431" s="69"/>
      <c r="T431" s="69"/>
      <c r="U431" s="69"/>
      <c r="V431" s="116"/>
      <c r="W431" s="116"/>
      <c r="AD431" s="639">
        <f t="shared" si="12"/>
        <v>5250.0000000000009</v>
      </c>
      <c r="AE431" s="118">
        <f t="shared" si="13"/>
        <v>80250</v>
      </c>
    </row>
    <row r="432" spans="1:31" x14ac:dyDescent="0.35">
      <c r="A432" s="76"/>
      <c r="B432" s="76"/>
      <c r="C432" s="76"/>
      <c r="D432" s="76"/>
      <c r="E432" s="76"/>
      <c r="F432" s="79" t="s">
        <v>15328</v>
      </c>
      <c r="G432" s="69"/>
      <c r="H432" s="118">
        <v>75000</v>
      </c>
      <c r="I432" s="69"/>
      <c r="J432" s="69" t="s">
        <v>1671</v>
      </c>
      <c r="K432" s="75"/>
      <c r="L432" s="79" t="s">
        <v>15303</v>
      </c>
      <c r="M432" s="80" t="s">
        <v>15329</v>
      </c>
      <c r="N432" s="75"/>
      <c r="O432" s="69"/>
      <c r="P432" s="69" t="s">
        <v>1065</v>
      </c>
      <c r="Q432" s="69" t="s">
        <v>15305</v>
      </c>
      <c r="R432" s="69"/>
      <c r="S432" s="69"/>
      <c r="T432" s="69"/>
      <c r="U432" s="69"/>
      <c r="V432" s="116"/>
      <c r="W432" s="116"/>
      <c r="AD432" s="639">
        <f t="shared" si="12"/>
        <v>5250.0000000000009</v>
      </c>
      <c r="AE432" s="118">
        <f t="shared" si="13"/>
        <v>80250</v>
      </c>
    </row>
    <row r="433" spans="1:31" x14ac:dyDescent="0.35">
      <c r="A433" s="76"/>
      <c r="B433" s="76"/>
      <c r="C433" s="76"/>
      <c r="D433" s="76"/>
      <c r="E433" s="76"/>
      <c r="F433" s="79" t="s">
        <v>15330</v>
      </c>
      <c r="G433" s="69"/>
      <c r="H433" s="118">
        <v>75000</v>
      </c>
      <c r="I433" s="69"/>
      <c r="J433" s="69" t="s">
        <v>1671</v>
      </c>
      <c r="K433" s="75"/>
      <c r="L433" s="79" t="s">
        <v>15303</v>
      </c>
      <c r="M433" s="80" t="s">
        <v>15331</v>
      </c>
      <c r="N433" s="75"/>
      <c r="O433" s="69"/>
      <c r="P433" s="69" t="s">
        <v>1065</v>
      </c>
      <c r="Q433" s="69" t="s">
        <v>15305</v>
      </c>
      <c r="R433" s="69"/>
      <c r="S433" s="69"/>
      <c r="T433" s="69"/>
      <c r="U433" s="69"/>
      <c r="V433" s="116"/>
      <c r="W433" s="116"/>
      <c r="AD433" s="639">
        <f t="shared" si="12"/>
        <v>5250.0000000000009</v>
      </c>
      <c r="AE433" s="118">
        <f t="shared" si="13"/>
        <v>80250</v>
      </c>
    </row>
    <row r="434" spans="1:31" x14ac:dyDescent="0.35">
      <c r="A434" s="76"/>
      <c r="B434" s="76"/>
      <c r="C434" s="76"/>
      <c r="D434" s="76"/>
      <c r="E434" s="76"/>
      <c r="F434" s="79" t="s">
        <v>15332</v>
      </c>
      <c r="G434" s="69"/>
      <c r="H434" s="118">
        <v>75000</v>
      </c>
      <c r="I434" s="69"/>
      <c r="J434" s="69" t="s">
        <v>5991</v>
      </c>
      <c r="K434" s="75"/>
      <c r="L434" s="79" t="s">
        <v>8719</v>
      </c>
      <c r="M434" s="80">
        <v>49087791</v>
      </c>
      <c r="N434" s="75"/>
      <c r="O434" s="69"/>
      <c r="P434" s="69" t="s">
        <v>3033</v>
      </c>
      <c r="Q434" s="69" t="s">
        <v>3283</v>
      </c>
      <c r="R434" s="69"/>
      <c r="S434" s="69"/>
      <c r="T434" s="69"/>
      <c r="U434" s="69"/>
      <c r="V434" s="116"/>
      <c r="W434" s="116"/>
      <c r="AD434" s="639">
        <f t="shared" si="12"/>
        <v>5250.0000000000009</v>
      </c>
      <c r="AE434" s="118">
        <f t="shared" si="13"/>
        <v>80250</v>
      </c>
    </row>
    <row r="435" spans="1:31" x14ac:dyDescent="0.35">
      <c r="A435" s="76"/>
      <c r="B435" s="76"/>
      <c r="C435" s="76"/>
      <c r="D435" s="76"/>
      <c r="E435" s="76"/>
      <c r="F435" s="79" t="s">
        <v>15333</v>
      </c>
      <c r="G435" s="69"/>
      <c r="H435" s="118">
        <v>75000</v>
      </c>
      <c r="I435" s="69"/>
      <c r="J435" s="69" t="s">
        <v>5991</v>
      </c>
      <c r="K435" s="75"/>
      <c r="L435" s="79" t="s">
        <v>8719</v>
      </c>
      <c r="M435" s="80">
        <v>1108699</v>
      </c>
      <c r="N435" s="75"/>
      <c r="O435" s="69"/>
      <c r="P435" s="69" t="s">
        <v>3033</v>
      </c>
      <c r="Q435" s="69" t="s">
        <v>3283</v>
      </c>
      <c r="R435" s="69"/>
      <c r="S435" s="69"/>
      <c r="T435" s="69"/>
      <c r="U435" s="69"/>
      <c r="V435" s="116"/>
      <c r="W435" s="116"/>
      <c r="AD435" s="639">
        <f t="shared" si="12"/>
        <v>5250.0000000000009</v>
      </c>
      <c r="AE435" s="118">
        <f t="shared" si="13"/>
        <v>80250</v>
      </c>
    </row>
    <row r="436" spans="1:31" x14ac:dyDescent="0.35">
      <c r="A436" s="76"/>
      <c r="B436" s="76"/>
      <c r="C436" s="76"/>
      <c r="D436" s="76"/>
      <c r="E436" s="76"/>
      <c r="F436" s="79" t="s">
        <v>15334</v>
      </c>
      <c r="G436" s="69"/>
      <c r="H436" s="118">
        <v>75000</v>
      </c>
      <c r="I436" s="69"/>
      <c r="J436" s="69" t="s">
        <v>5991</v>
      </c>
      <c r="K436" s="75"/>
      <c r="L436" s="79" t="s">
        <v>8719</v>
      </c>
      <c r="M436" s="80">
        <v>1008732</v>
      </c>
      <c r="N436" s="75"/>
      <c r="O436" s="69"/>
      <c r="P436" s="69" t="s">
        <v>3033</v>
      </c>
      <c r="Q436" s="69" t="s">
        <v>3283</v>
      </c>
      <c r="R436" s="69"/>
      <c r="S436" s="69"/>
      <c r="T436" s="69"/>
      <c r="U436" s="69"/>
      <c r="V436" s="116"/>
      <c r="W436" s="116"/>
      <c r="AD436" s="639">
        <f t="shared" si="12"/>
        <v>5250.0000000000009</v>
      </c>
      <c r="AE436" s="118">
        <f t="shared" si="13"/>
        <v>80250</v>
      </c>
    </row>
    <row r="437" spans="1:31" x14ac:dyDescent="0.35">
      <c r="A437" s="76"/>
      <c r="B437" s="76"/>
      <c r="C437" s="76"/>
      <c r="D437" s="76"/>
      <c r="E437" s="76"/>
      <c r="F437" s="79" t="s">
        <v>15335</v>
      </c>
      <c r="G437" s="69"/>
      <c r="H437" s="118">
        <v>75000</v>
      </c>
      <c r="I437" s="69"/>
      <c r="J437" s="69" t="s">
        <v>5991</v>
      </c>
      <c r="K437" s="75"/>
      <c r="L437" s="79" t="s">
        <v>8719</v>
      </c>
      <c r="M437" s="80">
        <v>1008717</v>
      </c>
      <c r="N437" s="75"/>
      <c r="O437" s="69"/>
      <c r="P437" s="69" t="s">
        <v>3033</v>
      </c>
      <c r="Q437" s="69" t="s">
        <v>3283</v>
      </c>
      <c r="R437" s="69"/>
      <c r="S437" s="69"/>
      <c r="T437" s="69"/>
      <c r="U437" s="69"/>
      <c r="V437" s="116"/>
      <c r="W437" s="116"/>
      <c r="AD437" s="639">
        <f t="shared" si="12"/>
        <v>5250.0000000000009</v>
      </c>
      <c r="AE437" s="118">
        <f t="shared" si="13"/>
        <v>80250</v>
      </c>
    </row>
    <row r="438" spans="1:31" x14ac:dyDescent="0.35">
      <c r="A438" s="76"/>
      <c r="B438" s="76"/>
      <c r="C438" s="76"/>
      <c r="D438" s="76"/>
      <c r="E438" s="76"/>
      <c r="F438" s="79" t="s">
        <v>15336</v>
      </c>
      <c r="G438" s="69"/>
      <c r="H438" s="118">
        <v>75000</v>
      </c>
      <c r="I438" s="69"/>
      <c r="J438" s="69" t="s">
        <v>5991</v>
      </c>
      <c r="K438" s="75"/>
      <c r="L438" s="79" t="s">
        <v>8719</v>
      </c>
      <c r="M438" s="80">
        <v>49087808</v>
      </c>
      <c r="N438" s="75"/>
      <c r="O438" s="69"/>
      <c r="P438" s="69" t="s">
        <v>3033</v>
      </c>
      <c r="Q438" s="69" t="s">
        <v>3283</v>
      </c>
      <c r="R438" s="69"/>
      <c r="S438" s="69"/>
      <c r="T438" s="69"/>
      <c r="U438" s="69"/>
      <c r="V438" s="116"/>
      <c r="W438" s="116"/>
      <c r="AD438" s="639">
        <f t="shared" si="12"/>
        <v>5250.0000000000009</v>
      </c>
      <c r="AE438" s="118">
        <f t="shared" si="13"/>
        <v>80250</v>
      </c>
    </row>
    <row r="439" spans="1:31" x14ac:dyDescent="0.35">
      <c r="A439" s="76"/>
      <c r="B439" s="76"/>
      <c r="C439" s="76"/>
      <c r="D439" s="76"/>
      <c r="E439" s="76"/>
      <c r="F439" s="79" t="s">
        <v>15337</v>
      </c>
      <c r="G439" s="69"/>
      <c r="H439" s="118">
        <v>75000</v>
      </c>
      <c r="I439" s="69"/>
      <c r="J439" s="69" t="s">
        <v>5991</v>
      </c>
      <c r="K439" s="75"/>
      <c r="L439" s="79" t="s">
        <v>8719</v>
      </c>
      <c r="M439" s="80">
        <v>31107040</v>
      </c>
      <c r="N439" s="75"/>
      <c r="O439" s="69"/>
      <c r="P439" s="69" t="s">
        <v>3033</v>
      </c>
      <c r="Q439" s="69" t="s">
        <v>3283</v>
      </c>
      <c r="R439" s="69"/>
      <c r="S439" s="69"/>
      <c r="T439" s="69"/>
      <c r="U439" s="69"/>
      <c r="V439" s="116"/>
      <c r="W439" s="116"/>
      <c r="AD439" s="639">
        <f t="shared" si="12"/>
        <v>5250.0000000000009</v>
      </c>
      <c r="AE439" s="118">
        <f t="shared" si="13"/>
        <v>80250</v>
      </c>
    </row>
    <row r="440" spans="1:31" x14ac:dyDescent="0.35">
      <c r="A440" s="76"/>
      <c r="B440" s="76"/>
      <c r="C440" s="76"/>
      <c r="D440" s="76"/>
      <c r="E440" s="76"/>
      <c r="F440" s="79" t="s">
        <v>15338</v>
      </c>
      <c r="G440" s="69"/>
      <c r="H440" s="118">
        <v>75000</v>
      </c>
      <c r="I440" s="69"/>
      <c r="J440" s="69" t="s">
        <v>5991</v>
      </c>
      <c r="K440" s="75"/>
      <c r="L440" s="79" t="s">
        <v>8719</v>
      </c>
      <c r="M440" s="80">
        <v>49087825</v>
      </c>
      <c r="N440" s="75"/>
      <c r="O440" s="69"/>
      <c r="P440" s="69" t="s">
        <v>3033</v>
      </c>
      <c r="Q440" s="69" t="s">
        <v>3283</v>
      </c>
      <c r="R440" s="69"/>
      <c r="S440" s="69"/>
      <c r="T440" s="69"/>
      <c r="U440" s="69"/>
      <c r="V440" s="116"/>
      <c r="W440" s="116"/>
      <c r="AD440" s="639">
        <f t="shared" si="12"/>
        <v>5250.0000000000009</v>
      </c>
      <c r="AE440" s="118">
        <f t="shared" si="13"/>
        <v>80250</v>
      </c>
    </row>
    <row r="441" spans="1:31" x14ac:dyDescent="0.35">
      <c r="A441" s="76"/>
      <c r="B441" s="76"/>
      <c r="C441" s="76"/>
      <c r="D441" s="76"/>
      <c r="E441" s="76"/>
      <c r="F441" s="79" t="s">
        <v>15339</v>
      </c>
      <c r="G441" s="69"/>
      <c r="H441" s="118">
        <v>75000</v>
      </c>
      <c r="I441" s="69"/>
      <c r="J441" s="69" t="s">
        <v>5991</v>
      </c>
      <c r="K441" s="75"/>
      <c r="L441" s="79" t="s">
        <v>8719</v>
      </c>
      <c r="M441" s="80">
        <v>49087765</v>
      </c>
      <c r="N441" s="75"/>
      <c r="O441" s="69"/>
      <c r="P441" s="69" t="s">
        <v>3033</v>
      </c>
      <c r="Q441" s="69" t="s">
        <v>3283</v>
      </c>
      <c r="R441" s="69"/>
      <c r="S441" s="69"/>
      <c r="T441" s="69"/>
      <c r="U441" s="69"/>
      <c r="V441" s="116"/>
      <c r="W441" s="116"/>
      <c r="AD441" s="639">
        <f t="shared" si="12"/>
        <v>5250.0000000000009</v>
      </c>
      <c r="AE441" s="118">
        <f t="shared" si="13"/>
        <v>80250</v>
      </c>
    </row>
    <row r="442" spans="1:31" x14ac:dyDescent="0.35">
      <c r="A442" s="76"/>
      <c r="B442" s="76"/>
      <c r="C442" s="76"/>
      <c r="D442" s="76"/>
      <c r="E442" s="76"/>
      <c r="F442" s="79" t="s">
        <v>15340</v>
      </c>
      <c r="G442" s="69"/>
      <c r="H442" s="118">
        <v>75000</v>
      </c>
      <c r="I442" s="69"/>
      <c r="J442" s="69" t="s">
        <v>5991</v>
      </c>
      <c r="K442" s="75"/>
      <c r="L442" s="79" t="s">
        <v>8719</v>
      </c>
      <c r="M442" s="80">
        <v>49087694</v>
      </c>
      <c r="N442" s="75"/>
      <c r="O442" s="69"/>
      <c r="P442" s="69" t="s">
        <v>3033</v>
      </c>
      <c r="Q442" s="69" t="s">
        <v>3283</v>
      </c>
      <c r="R442" s="69"/>
      <c r="S442" s="69"/>
      <c r="T442" s="69"/>
      <c r="U442" s="69"/>
      <c r="V442" s="116"/>
      <c r="W442" s="116"/>
      <c r="AD442" s="639">
        <f t="shared" si="12"/>
        <v>5250.0000000000009</v>
      </c>
      <c r="AE442" s="118">
        <f t="shared" si="13"/>
        <v>80250</v>
      </c>
    </row>
    <row r="443" spans="1:31" x14ac:dyDescent="0.35">
      <c r="A443" s="76"/>
      <c r="B443" s="76"/>
      <c r="C443" s="76"/>
      <c r="D443" s="76"/>
      <c r="E443" s="76"/>
      <c r="F443" s="79" t="s">
        <v>15341</v>
      </c>
      <c r="G443" s="69"/>
      <c r="H443" s="118">
        <v>75000</v>
      </c>
      <c r="I443" s="69"/>
      <c r="J443" s="69" t="s">
        <v>5991</v>
      </c>
      <c r="K443" s="75"/>
      <c r="L443" s="79" t="s">
        <v>8719</v>
      </c>
      <c r="M443" s="80">
        <v>1108697</v>
      </c>
      <c r="N443" s="75"/>
      <c r="O443" s="69"/>
      <c r="P443" s="69" t="s">
        <v>3033</v>
      </c>
      <c r="Q443" s="69" t="s">
        <v>3283</v>
      </c>
      <c r="R443" s="69"/>
      <c r="S443" s="69"/>
      <c r="T443" s="69"/>
      <c r="U443" s="69"/>
      <c r="V443" s="116"/>
      <c r="W443" s="116"/>
      <c r="AD443" s="639">
        <f t="shared" si="12"/>
        <v>5250.0000000000009</v>
      </c>
      <c r="AE443" s="118">
        <f t="shared" si="13"/>
        <v>80250</v>
      </c>
    </row>
    <row r="444" spans="1:31" x14ac:dyDescent="0.35">
      <c r="A444" s="76"/>
      <c r="B444" s="76"/>
      <c r="C444" s="76"/>
      <c r="D444" s="76"/>
      <c r="E444" s="76"/>
      <c r="F444" s="79" t="s">
        <v>15342</v>
      </c>
      <c r="G444" s="69"/>
      <c r="H444" s="118">
        <v>75000</v>
      </c>
      <c r="I444" s="69"/>
      <c r="J444" s="69" t="s">
        <v>5991</v>
      </c>
      <c r="K444" s="75"/>
      <c r="L444" s="79" t="s">
        <v>8719</v>
      </c>
      <c r="M444" s="80">
        <v>49087753</v>
      </c>
      <c r="N444" s="75"/>
      <c r="O444" s="69"/>
      <c r="P444" s="69" t="s">
        <v>3033</v>
      </c>
      <c r="Q444" s="69" t="s">
        <v>3283</v>
      </c>
      <c r="R444" s="69"/>
      <c r="S444" s="69"/>
      <c r="T444" s="69"/>
      <c r="U444" s="69"/>
      <c r="V444" s="116"/>
      <c r="W444" s="116"/>
      <c r="AD444" s="639">
        <f t="shared" si="12"/>
        <v>5250.0000000000009</v>
      </c>
      <c r="AE444" s="118">
        <f t="shared" si="13"/>
        <v>80250</v>
      </c>
    </row>
    <row r="445" spans="1:31" x14ac:dyDescent="0.35">
      <c r="A445" s="76"/>
      <c r="B445" s="76"/>
      <c r="C445" s="76"/>
      <c r="D445" s="76"/>
      <c r="E445" s="76"/>
      <c r="F445" s="79" t="s">
        <v>15343</v>
      </c>
      <c r="G445" s="69"/>
      <c r="H445" s="118">
        <v>75000</v>
      </c>
      <c r="I445" s="69"/>
      <c r="J445" s="69" t="s">
        <v>5991</v>
      </c>
      <c r="K445" s="75"/>
      <c r="L445" s="79" t="s">
        <v>8719</v>
      </c>
      <c r="M445" s="80">
        <v>49087756</v>
      </c>
      <c r="N445" s="75"/>
      <c r="O445" s="69"/>
      <c r="P445" s="69" t="s">
        <v>3033</v>
      </c>
      <c r="Q445" s="69" t="s">
        <v>3283</v>
      </c>
      <c r="R445" s="69"/>
      <c r="S445" s="69"/>
      <c r="T445" s="69"/>
      <c r="U445" s="69"/>
      <c r="V445" s="116"/>
      <c r="W445" s="116"/>
      <c r="AD445" s="639">
        <f t="shared" si="12"/>
        <v>5250.0000000000009</v>
      </c>
      <c r="AE445" s="118">
        <f t="shared" si="13"/>
        <v>80250</v>
      </c>
    </row>
    <row r="446" spans="1:31" x14ac:dyDescent="0.35">
      <c r="A446" s="76"/>
      <c r="B446" s="76"/>
      <c r="C446" s="76"/>
      <c r="D446" s="76"/>
      <c r="E446" s="76"/>
      <c r="F446" s="79" t="s">
        <v>15344</v>
      </c>
      <c r="G446" s="69"/>
      <c r="H446" s="118">
        <v>75000</v>
      </c>
      <c r="I446" s="69"/>
      <c r="J446" s="69" t="s">
        <v>3716</v>
      </c>
      <c r="K446" s="75"/>
      <c r="L446" s="79" t="s">
        <v>15345</v>
      </c>
      <c r="M446" s="80">
        <v>8600482</v>
      </c>
      <c r="N446" s="75"/>
      <c r="O446" s="69"/>
      <c r="P446" s="69"/>
      <c r="Q446" s="69"/>
      <c r="R446" s="69"/>
      <c r="S446" s="69"/>
      <c r="T446" s="69"/>
      <c r="U446" s="69"/>
      <c r="V446" s="116"/>
      <c r="W446" s="116"/>
      <c r="AD446" s="639">
        <f t="shared" si="12"/>
        <v>5250.0000000000009</v>
      </c>
      <c r="AE446" s="118">
        <f t="shared" si="13"/>
        <v>80250</v>
      </c>
    </row>
    <row r="447" spans="1:31" x14ac:dyDescent="0.35">
      <c r="A447" s="76"/>
      <c r="B447" s="76"/>
      <c r="C447" s="76"/>
      <c r="D447" s="76"/>
      <c r="E447" s="76"/>
      <c r="F447" s="79" t="s">
        <v>15346</v>
      </c>
      <c r="G447" s="69"/>
      <c r="H447" s="118">
        <v>75000</v>
      </c>
      <c r="I447" s="69"/>
      <c r="J447" s="69" t="s">
        <v>3716</v>
      </c>
      <c r="K447" s="75"/>
      <c r="L447" s="79" t="s">
        <v>15345</v>
      </c>
      <c r="M447" s="80">
        <v>8600486</v>
      </c>
      <c r="N447" s="75"/>
      <c r="O447" s="69"/>
      <c r="P447" s="69"/>
      <c r="Q447" s="69"/>
      <c r="R447" s="69"/>
      <c r="S447" s="69"/>
      <c r="T447" s="69"/>
      <c r="U447" s="69"/>
      <c r="V447" s="116"/>
      <c r="W447" s="116"/>
      <c r="AD447" s="639">
        <f t="shared" si="12"/>
        <v>5250.0000000000009</v>
      </c>
      <c r="AE447" s="118">
        <f t="shared" si="13"/>
        <v>80250</v>
      </c>
    </row>
    <row r="448" spans="1:31" x14ac:dyDescent="0.35">
      <c r="A448" s="76"/>
      <c r="B448" s="76"/>
      <c r="C448" s="76"/>
      <c r="D448" s="76"/>
      <c r="E448" s="76"/>
      <c r="F448" s="79" t="s">
        <v>15347</v>
      </c>
      <c r="G448" s="69"/>
      <c r="H448" s="118">
        <v>75000</v>
      </c>
      <c r="I448" s="69"/>
      <c r="J448" s="69" t="s">
        <v>3716</v>
      </c>
      <c r="K448" s="75"/>
      <c r="L448" s="79" t="s">
        <v>15345</v>
      </c>
      <c r="M448" s="80">
        <v>8600476</v>
      </c>
      <c r="N448" s="75"/>
      <c r="O448" s="69"/>
      <c r="P448" s="69"/>
      <c r="Q448" s="69"/>
      <c r="R448" s="69"/>
      <c r="S448" s="69"/>
      <c r="T448" s="69"/>
      <c r="U448" s="69"/>
      <c r="V448" s="116"/>
      <c r="W448" s="116"/>
      <c r="AD448" s="639">
        <f t="shared" si="12"/>
        <v>5250.0000000000009</v>
      </c>
      <c r="AE448" s="118">
        <f t="shared" si="13"/>
        <v>80250</v>
      </c>
    </row>
    <row r="449" spans="1:31" x14ac:dyDescent="0.35">
      <c r="A449" s="76"/>
      <c r="B449" s="76"/>
      <c r="C449" s="76"/>
      <c r="D449" s="76"/>
      <c r="E449" s="76"/>
      <c r="F449" s="79" t="s">
        <v>15348</v>
      </c>
      <c r="G449" s="69"/>
      <c r="H449" s="118">
        <v>75000</v>
      </c>
      <c r="I449" s="69"/>
      <c r="J449" s="69" t="s">
        <v>3716</v>
      </c>
      <c r="K449" s="75"/>
      <c r="L449" s="79" t="s">
        <v>15345</v>
      </c>
      <c r="M449" s="80">
        <v>8600475</v>
      </c>
      <c r="N449" s="75"/>
      <c r="O449" s="69"/>
      <c r="P449" s="69"/>
      <c r="Q449" s="69"/>
      <c r="R449" s="69"/>
      <c r="S449" s="69"/>
      <c r="T449" s="69"/>
      <c r="U449" s="69"/>
      <c r="V449" s="116"/>
      <c r="W449" s="116"/>
      <c r="AD449" s="639">
        <f t="shared" si="12"/>
        <v>5250.0000000000009</v>
      </c>
      <c r="AE449" s="118">
        <f t="shared" si="13"/>
        <v>80250</v>
      </c>
    </row>
    <row r="450" spans="1:31" x14ac:dyDescent="0.35">
      <c r="A450" s="76"/>
      <c r="B450" s="76"/>
      <c r="C450" s="76"/>
      <c r="D450" s="76"/>
      <c r="E450" s="76"/>
      <c r="F450" s="79" t="s">
        <v>15349</v>
      </c>
      <c r="G450" s="69"/>
      <c r="H450" s="118">
        <v>75000</v>
      </c>
      <c r="I450" s="69"/>
      <c r="J450" s="69" t="s">
        <v>3716</v>
      </c>
      <c r="K450" s="75"/>
      <c r="L450" s="79" t="s">
        <v>15345</v>
      </c>
      <c r="M450" s="80">
        <v>8600489</v>
      </c>
      <c r="N450" s="75"/>
      <c r="O450" s="69"/>
      <c r="P450" s="69"/>
      <c r="Q450" s="69"/>
      <c r="R450" s="69"/>
      <c r="S450" s="69"/>
      <c r="T450" s="69"/>
      <c r="U450" s="69"/>
      <c r="V450" s="116"/>
      <c r="W450" s="116"/>
      <c r="AD450" s="639">
        <f t="shared" si="12"/>
        <v>5250.0000000000009</v>
      </c>
      <c r="AE450" s="118">
        <f t="shared" si="13"/>
        <v>80250</v>
      </c>
    </row>
    <row r="451" spans="1:31" x14ac:dyDescent="0.35">
      <c r="A451" s="76"/>
      <c r="B451" s="76"/>
      <c r="C451" s="76"/>
      <c r="D451" s="76"/>
      <c r="E451" s="76"/>
      <c r="F451" s="79" t="s">
        <v>15350</v>
      </c>
      <c r="G451" s="69"/>
      <c r="H451" s="118">
        <v>75000</v>
      </c>
      <c r="I451" s="69"/>
      <c r="J451" s="69" t="s">
        <v>3716</v>
      </c>
      <c r="K451" s="75"/>
      <c r="L451" s="79" t="s">
        <v>15345</v>
      </c>
      <c r="M451" s="80">
        <v>8600495</v>
      </c>
      <c r="N451" s="75"/>
      <c r="O451" s="69"/>
      <c r="P451" s="69"/>
      <c r="Q451" s="69"/>
      <c r="R451" s="69"/>
      <c r="S451" s="69"/>
      <c r="T451" s="69"/>
      <c r="U451" s="69"/>
      <c r="V451" s="116"/>
      <c r="W451" s="116"/>
      <c r="AD451" s="639">
        <f t="shared" si="12"/>
        <v>5250.0000000000009</v>
      </c>
      <c r="AE451" s="118">
        <f t="shared" si="13"/>
        <v>80250</v>
      </c>
    </row>
    <row r="452" spans="1:31" x14ac:dyDescent="0.35">
      <c r="A452" s="76"/>
      <c r="B452" s="76"/>
      <c r="C452" s="76"/>
      <c r="D452" s="76"/>
      <c r="E452" s="76"/>
      <c r="F452" s="79" t="s">
        <v>15351</v>
      </c>
      <c r="G452" s="69"/>
      <c r="H452" s="118">
        <v>75000</v>
      </c>
      <c r="I452" s="69"/>
      <c r="J452" s="69" t="s">
        <v>3716</v>
      </c>
      <c r="K452" s="75"/>
      <c r="L452" s="79" t="s">
        <v>15345</v>
      </c>
      <c r="M452" s="80">
        <v>8600493</v>
      </c>
      <c r="N452" s="75"/>
      <c r="O452" s="69"/>
      <c r="P452" s="69"/>
      <c r="Q452" s="69"/>
      <c r="R452" s="69"/>
      <c r="S452" s="69"/>
      <c r="T452" s="69"/>
      <c r="U452" s="69"/>
      <c r="V452" s="116"/>
      <c r="W452" s="116"/>
      <c r="AD452" s="639">
        <f t="shared" si="12"/>
        <v>5250.0000000000009</v>
      </c>
      <c r="AE452" s="118">
        <f t="shared" si="13"/>
        <v>80250</v>
      </c>
    </row>
    <row r="453" spans="1:31" x14ac:dyDescent="0.35">
      <c r="A453" s="76"/>
      <c r="B453" s="76"/>
      <c r="C453" s="76"/>
      <c r="D453" s="76"/>
      <c r="E453" s="76"/>
      <c r="F453" s="79" t="s">
        <v>15352</v>
      </c>
      <c r="G453" s="69"/>
      <c r="H453" s="118">
        <v>75000</v>
      </c>
      <c r="I453" s="69"/>
      <c r="J453" s="69" t="s">
        <v>3716</v>
      </c>
      <c r="K453" s="75"/>
      <c r="L453" s="79" t="s">
        <v>15345</v>
      </c>
      <c r="M453" s="80">
        <v>8600487</v>
      </c>
      <c r="N453" s="75"/>
      <c r="O453" s="69"/>
      <c r="P453" s="69"/>
      <c r="Q453" s="69"/>
      <c r="R453" s="69"/>
      <c r="S453" s="69"/>
      <c r="T453" s="69"/>
      <c r="U453" s="69"/>
      <c r="V453" s="116"/>
      <c r="W453" s="116"/>
      <c r="AD453" s="639">
        <f t="shared" si="12"/>
        <v>5250.0000000000009</v>
      </c>
      <c r="AE453" s="118">
        <f t="shared" si="13"/>
        <v>80250</v>
      </c>
    </row>
    <row r="454" spans="1:31" x14ac:dyDescent="0.35">
      <c r="A454" s="76"/>
      <c r="B454" s="76"/>
      <c r="C454" s="76"/>
      <c r="D454" s="76"/>
      <c r="E454" s="76"/>
      <c r="F454" s="79" t="s">
        <v>15353</v>
      </c>
      <c r="G454" s="69"/>
      <c r="H454" s="118">
        <v>75000</v>
      </c>
      <c r="I454" s="69"/>
      <c r="J454" s="69" t="s">
        <v>3716</v>
      </c>
      <c r="K454" s="75"/>
      <c r="L454" s="79" t="s">
        <v>15345</v>
      </c>
      <c r="M454" s="80">
        <v>8600479</v>
      </c>
      <c r="N454" s="75"/>
      <c r="O454" s="69"/>
      <c r="P454" s="69"/>
      <c r="Q454" s="69"/>
      <c r="R454" s="69"/>
      <c r="S454" s="69"/>
      <c r="T454" s="69"/>
      <c r="U454" s="69"/>
      <c r="V454" s="116"/>
      <c r="W454" s="116"/>
      <c r="AD454" s="639">
        <f t="shared" ref="AD454:AD517" si="14">H454*AD$4</f>
        <v>5250.0000000000009</v>
      </c>
      <c r="AE454" s="118">
        <f t="shared" ref="AE454:AE517" si="15">H454+AD454</f>
        <v>80250</v>
      </c>
    </row>
    <row r="455" spans="1:31" x14ac:dyDescent="0.35">
      <c r="A455" s="76"/>
      <c r="B455" s="76"/>
      <c r="C455" s="76"/>
      <c r="D455" s="76"/>
      <c r="E455" s="76"/>
      <c r="F455" s="79" t="s">
        <v>15354</v>
      </c>
      <c r="G455" s="69"/>
      <c r="H455" s="118">
        <v>75000</v>
      </c>
      <c r="I455" s="69"/>
      <c r="J455" s="69" t="s">
        <v>3716</v>
      </c>
      <c r="K455" s="75"/>
      <c r="L455" s="79" t="s">
        <v>15345</v>
      </c>
      <c r="M455" s="80">
        <v>8600488</v>
      </c>
      <c r="N455" s="75"/>
      <c r="O455" s="69"/>
      <c r="P455" s="69"/>
      <c r="Q455" s="69"/>
      <c r="R455" s="69"/>
      <c r="S455" s="69"/>
      <c r="T455" s="69"/>
      <c r="U455" s="69"/>
      <c r="V455" s="116"/>
      <c r="W455" s="116"/>
      <c r="AD455" s="639">
        <f t="shared" si="14"/>
        <v>5250.0000000000009</v>
      </c>
      <c r="AE455" s="118">
        <f t="shared" si="15"/>
        <v>80250</v>
      </c>
    </row>
    <row r="456" spans="1:31" x14ac:dyDescent="0.35">
      <c r="A456" s="76"/>
      <c r="B456" s="76"/>
      <c r="C456" s="76"/>
      <c r="D456" s="76"/>
      <c r="E456" s="76"/>
      <c r="F456" s="79" t="s">
        <v>15355</v>
      </c>
      <c r="G456" s="69"/>
      <c r="H456" s="118">
        <v>75000</v>
      </c>
      <c r="I456" s="69"/>
      <c r="J456" s="69" t="s">
        <v>3716</v>
      </c>
      <c r="K456" s="75"/>
      <c r="L456" s="79" t="s">
        <v>15345</v>
      </c>
      <c r="M456" s="80">
        <v>8600491</v>
      </c>
      <c r="N456" s="75"/>
      <c r="O456" s="69"/>
      <c r="P456" s="69"/>
      <c r="Q456" s="69"/>
      <c r="R456" s="69"/>
      <c r="S456" s="69"/>
      <c r="T456" s="69"/>
      <c r="U456" s="69"/>
      <c r="V456" s="116"/>
      <c r="W456" s="116"/>
      <c r="AD456" s="639">
        <f t="shared" si="14"/>
        <v>5250.0000000000009</v>
      </c>
      <c r="AE456" s="118">
        <f t="shared" si="15"/>
        <v>80250</v>
      </c>
    </row>
    <row r="457" spans="1:31" x14ac:dyDescent="0.35">
      <c r="A457" s="76"/>
      <c r="B457" s="76"/>
      <c r="C457" s="76"/>
      <c r="D457" s="76"/>
      <c r="E457" s="76"/>
      <c r="F457" s="79" t="s">
        <v>15356</v>
      </c>
      <c r="G457" s="69"/>
      <c r="H457" s="118">
        <v>75000</v>
      </c>
      <c r="I457" s="69"/>
      <c r="J457" s="69" t="s">
        <v>3716</v>
      </c>
      <c r="K457" s="75"/>
      <c r="L457" s="79" t="s">
        <v>15345</v>
      </c>
      <c r="M457" s="80">
        <v>8600490</v>
      </c>
      <c r="N457" s="75"/>
      <c r="O457" s="69"/>
      <c r="P457" s="69"/>
      <c r="Q457" s="69"/>
      <c r="R457" s="69"/>
      <c r="S457" s="69"/>
      <c r="T457" s="69"/>
      <c r="U457" s="69"/>
      <c r="V457" s="116"/>
      <c r="W457" s="116"/>
      <c r="AD457" s="639">
        <f t="shared" si="14"/>
        <v>5250.0000000000009</v>
      </c>
      <c r="AE457" s="118">
        <f t="shared" si="15"/>
        <v>80250</v>
      </c>
    </row>
    <row r="458" spans="1:31" x14ac:dyDescent="0.35">
      <c r="A458" s="76"/>
      <c r="B458" s="76"/>
      <c r="C458" s="76"/>
      <c r="D458" s="76"/>
      <c r="E458" s="76"/>
      <c r="F458" s="79" t="s">
        <v>15357</v>
      </c>
      <c r="G458" s="69"/>
      <c r="H458" s="118">
        <v>75000</v>
      </c>
      <c r="I458" s="69"/>
      <c r="J458" s="69" t="s">
        <v>3716</v>
      </c>
      <c r="K458" s="75"/>
      <c r="L458" s="79" t="s">
        <v>5530</v>
      </c>
      <c r="M458" s="80" t="s">
        <v>15358</v>
      </c>
      <c r="N458" s="75"/>
      <c r="O458" s="69"/>
      <c r="P458" s="69"/>
      <c r="Q458" s="69"/>
      <c r="R458" s="69"/>
      <c r="S458" s="69"/>
      <c r="T458" s="69"/>
      <c r="U458" s="69"/>
      <c r="V458" s="116"/>
      <c r="W458" s="116"/>
      <c r="AD458" s="639">
        <f t="shared" si="14"/>
        <v>5250.0000000000009</v>
      </c>
      <c r="AE458" s="118">
        <f t="shared" si="15"/>
        <v>80250</v>
      </c>
    </row>
    <row r="459" spans="1:31" x14ac:dyDescent="0.35">
      <c r="A459" s="76"/>
      <c r="B459" s="76"/>
      <c r="C459" s="76"/>
      <c r="D459" s="76"/>
      <c r="E459" s="76"/>
      <c r="F459" s="79" t="s">
        <v>15359</v>
      </c>
      <c r="G459" s="69"/>
      <c r="H459" s="118">
        <v>75000</v>
      </c>
      <c r="I459" s="69"/>
      <c r="J459" s="69" t="s">
        <v>5775</v>
      </c>
      <c r="K459" s="75"/>
      <c r="L459" s="79" t="s">
        <v>5530</v>
      </c>
      <c r="M459" s="80" t="s">
        <v>15360</v>
      </c>
      <c r="N459" s="75"/>
      <c r="O459" s="69"/>
      <c r="P459" s="69"/>
      <c r="Q459" s="69"/>
      <c r="R459" s="69"/>
      <c r="S459" s="69"/>
      <c r="T459" s="69"/>
      <c r="U459" s="69"/>
      <c r="V459" s="116"/>
      <c r="W459" s="116"/>
      <c r="AD459" s="639">
        <f t="shared" si="14"/>
        <v>5250.0000000000009</v>
      </c>
      <c r="AE459" s="118">
        <f t="shared" si="15"/>
        <v>80250</v>
      </c>
    </row>
    <row r="460" spans="1:31" x14ac:dyDescent="0.35">
      <c r="A460" s="76"/>
      <c r="B460" s="76"/>
      <c r="C460" s="76"/>
      <c r="D460" s="76"/>
      <c r="E460" s="76"/>
      <c r="F460" s="79" t="s">
        <v>15361</v>
      </c>
      <c r="G460" s="69"/>
      <c r="H460" s="118">
        <v>75000</v>
      </c>
      <c r="I460" s="69"/>
      <c r="J460" s="69" t="s">
        <v>3716</v>
      </c>
      <c r="K460" s="75"/>
      <c r="L460" s="79" t="s">
        <v>5530</v>
      </c>
      <c r="M460" s="80" t="s">
        <v>15362</v>
      </c>
      <c r="N460" s="75"/>
      <c r="O460" s="69"/>
      <c r="P460" s="69"/>
      <c r="Q460" s="69"/>
      <c r="R460" s="69"/>
      <c r="S460" s="69"/>
      <c r="T460" s="69"/>
      <c r="U460" s="69"/>
      <c r="V460" s="116"/>
      <c r="W460" s="116"/>
      <c r="AD460" s="639">
        <f t="shared" si="14"/>
        <v>5250.0000000000009</v>
      </c>
      <c r="AE460" s="118">
        <f t="shared" si="15"/>
        <v>80250</v>
      </c>
    </row>
    <row r="461" spans="1:31" x14ac:dyDescent="0.35">
      <c r="A461" s="76"/>
      <c r="B461" s="76"/>
      <c r="C461" s="76"/>
      <c r="D461" s="76"/>
      <c r="E461" s="76"/>
      <c r="F461" s="79" t="s">
        <v>15363</v>
      </c>
      <c r="G461" s="69"/>
      <c r="H461" s="118">
        <v>75000</v>
      </c>
      <c r="I461" s="69"/>
      <c r="J461" s="69" t="s">
        <v>1123</v>
      </c>
      <c r="K461" s="75"/>
      <c r="L461" s="79" t="s">
        <v>8463</v>
      </c>
      <c r="M461" s="80" t="s">
        <v>15364</v>
      </c>
      <c r="N461" s="75"/>
      <c r="O461" s="69"/>
      <c r="P461" s="69"/>
      <c r="Q461" s="69"/>
      <c r="R461" s="69"/>
      <c r="S461" s="69"/>
      <c r="T461" s="69"/>
      <c r="U461" s="69"/>
      <c r="V461" s="116"/>
      <c r="W461" s="116"/>
      <c r="AD461" s="639">
        <f t="shared" si="14"/>
        <v>5250.0000000000009</v>
      </c>
      <c r="AE461" s="118">
        <f t="shared" si="15"/>
        <v>80250</v>
      </c>
    </row>
    <row r="462" spans="1:31" x14ac:dyDescent="0.35">
      <c r="A462" s="76"/>
      <c r="B462" s="76"/>
      <c r="C462" s="76"/>
      <c r="D462" s="76"/>
      <c r="E462" s="76"/>
      <c r="F462" s="79" t="s">
        <v>15365</v>
      </c>
      <c r="G462" s="69"/>
      <c r="H462" s="118">
        <v>75000</v>
      </c>
      <c r="I462" s="69"/>
      <c r="J462" s="69" t="s">
        <v>5775</v>
      </c>
      <c r="K462" s="75"/>
      <c r="L462" s="79" t="s">
        <v>5530</v>
      </c>
      <c r="M462" s="80" t="s">
        <v>15366</v>
      </c>
      <c r="N462" s="75"/>
      <c r="O462" s="69"/>
      <c r="P462" s="69"/>
      <c r="Q462" s="69"/>
      <c r="R462" s="69"/>
      <c r="S462" s="69"/>
      <c r="T462" s="69"/>
      <c r="U462" s="69"/>
      <c r="V462" s="116"/>
      <c r="W462" s="116"/>
      <c r="AD462" s="639">
        <f t="shared" si="14"/>
        <v>5250.0000000000009</v>
      </c>
      <c r="AE462" s="118">
        <f t="shared" si="15"/>
        <v>80250</v>
      </c>
    </row>
    <row r="463" spans="1:31" x14ac:dyDescent="0.35">
      <c r="A463" s="76"/>
      <c r="B463" s="76"/>
      <c r="C463" s="76"/>
      <c r="D463" s="76"/>
      <c r="E463" s="76"/>
      <c r="F463" s="117" t="s">
        <v>15367</v>
      </c>
      <c r="G463" s="69"/>
      <c r="H463" s="118">
        <v>75000</v>
      </c>
      <c r="I463" s="69"/>
      <c r="J463" s="69"/>
      <c r="K463" s="75"/>
      <c r="L463" s="79"/>
      <c r="M463" s="80"/>
      <c r="N463" s="75"/>
      <c r="O463" s="69"/>
      <c r="P463" s="69"/>
      <c r="Q463" s="69"/>
      <c r="R463" s="69"/>
      <c r="S463" s="69"/>
      <c r="T463" s="69"/>
      <c r="U463" s="69"/>
      <c r="V463" s="116"/>
      <c r="W463" s="116"/>
      <c r="AD463" s="639">
        <f t="shared" si="14"/>
        <v>5250.0000000000009</v>
      </c>
      <c r="AE463" s="118">
        <f t="shared" si="15"/>
        <v>80250</v>
      </c>
    </row>
    <row r="464" spans="1:31" x14ac:dyDescent="0.35">
      <c r="A464" s="76"/>
      <c r="B464" s="76"/>
      <c r="C464" s="76"/>
      <c r="D464" s="76"/>
      <c r="E464" s="76"/>
      <c r="F464" s="117" t="s">
        <v>15368</v>
      </c>
      <c r="G464" s="69"/>
      <c r="H464" s="118">
        <v>75000</v>
      </c>
      <c r="I464" s="69"/>
      <c r="J464" s="69"/>
      <c r="K464" s="75"/>
      <c r="L464" s="79"/>
      <c r="M464" s="80"/>
      <c r="N464" s="75"/>
      <c r="O464" s="69"/>
      <c r="P464" s="69"/>
      <c r="Q464" s="69"/>
      <c r="R464" s="69"/>
      <c r="S464" s="69"/>
      <c r="T464" s="69"/>
      <c r="U464" s="69"/>
      <c r="V464" s="116"/>
      <c r="W464" s="116"/>
      <c r="AD464" s="639">
        <f t="shared" si="14"/>
        <v>5250.0000000000009</v>
      </c>
      <c r="AE464" s="118">
        <f t="shared" si="15"/>
        <v>80250</v>
      </c>
    </row>
    <row r="465" spans="1:31" x14ac:dyDescent="0.35">
      <c r="A465" s="76"/>
      <c r="B465" s="76"/>
      <c r="C465" s="76"/>
      <c r="D465" s="76"/>
      <c r="E465" s="76"/>
      <c r="F465" s="117" t="s">
        <v>15369</v>
      </c>
      <c r="G465" s="69"/>
      <c r="H465" s="118">
        <v>75000</v>
      </c>
      <c r="I465" s="69"/>
      <c r="J465" s="69"/>
      <c r="K465" s="75"/>
      <c r="L465" s="79"/>
      <c r="M465" s="80"/>
      <c r="N465" s="75"/>
      <c r="O465" s="69"/>
      <c r="P465" s="69"/>
      <c r="Q465" s="69"/>
      <c r="R465" s="69"/>
      <c r="S465" s="69"/>
      <c r="T465" s="69"/>
      <c r="U465" s="69"/>
      <c r="V465" s="116"/>
      <c r="W465" s="116"/>
      <c r="AD465" s="639">
        <f t="shared" si="14"/>
        <v>5250.0000000000009</v>
      </c>
      <c r="AE465" s="118">
        <f t="shared" si="15"/>
        <v>80250</v>
      </c>
    </row>
    <row r="466" spans="1:31" x14ac:dyDescent="0.35">
      <c r="A466" s="76"/>
      <c r="B466" s="76"/>
      <c r="C466" s="76"/>
      <c r="D466" s="76"/>
      <c r="E466" s="76"/>
      <c r="F466" s="117" t="s">
        <v>15370</v>
      </c>
      <c r="G466" s="69"/>
      <c r="H466" s="118">
        <v>75000</v>
      </c>
      <c r="I466" s="69"/>
      <c r="J466" s="69"/>
      <c r="K466" s="75"/>
      <c r="L466" s="79"/>
      <c r="M466" s="80"/>
      <c r="N466" s="75"/>
      <c r="O466" s="69"/>
      <c r="P466" s="69"/>
      <c r="Q466" s="69"/>
      <c r="R466" s="69"/>
      <c r="S466" s="69"/>
      <c r="T466" s="69"/>
      <c r="U466" s="69"/>
      <c r="V466" s="116"/>
      <c r="W466" s="116"/>
      <c r="AD466" s="639">
        <f t="shared" si="14"/>
        <v>5250.0000000000009</v>
      </c>
      <c r="AE466" s="118">
        <f t="shared" si="15"/>
        <v>80250</v>
      </c>
    </row>
    <row r="467" spans="1:31" x14ac:dyDescent="0.35">
      <c r="A467" s="76"/>
      <c r="B467" s="76"/>
      <c r="C467" s="76"/>
      <c r="D467" s="76"/>
      <c r="E467" s="76"/>
      <c r="F467" s="117" t="s">
        <v>15371</v>
      </c>
      <c r="G467" s="69"/>
      <c r="H467" s="118">
        <v>75000</v>
      </c>
      <c r="I467" s="69"/>
      <c r="J467" s="69"/>
      <c r="K467" s="75"/>
      <c r="L467" s="79"/>
      <c r="M467" s="80"/>
      <c r="N467" s="75"/>
      <c r="O467" s="69"/>
      <c r="P467" s="69"/>
      <c r="Q467" s="69"/>
      <c r="R467" s="69"/>
      <c r="S467" s="69"/>
      <c r="T467" s="69"/>
      <c r="U467" s="69"/>
      <c r="V467" s="116"/>
      <c r="W467" s="116"/>
      <c r="AD467" s="639">
        <f t="shared" si="14"/>
        <v>5250.0000000000009</v>
      </c>
      <c r="AE467" s="118">
        <f t="shared" si="15"/>
        <v>80250</v>
      </c>
    </row>
    <row r="468" spans="1:31" x14ac:dyDescent="0.35">
      <c r="A468" s="76"/>
      <c r="B468" s="76"/>
      <c r="C468" s="76"/>
      <c r="D468" s="76"/>
      <c r="E468" s="76"/>
      <c r="F468" s="117" t="s">
        <v>15372</v>
      </c>
      <c r="G468" s="69"/>
      <c r="H468" s="118">
        <v>75000</v>
      </c>
      <c r="I468" s="69"/>
      <c r="J468" s="69"/>
      <c r="K468" s="75"/>
      <c r="L468" s="79"/>
      <c r="M468" s="80"/>
      <c r="N468" s="75"/>
      <c r="O468" s="69"/>
      <c r="P468" s="69"/>
      <c r="Q468" s="69"/>
      <c r="R468" s="69"/>
      <c r="S468" s="69"/>
      <c r="T468" s="69"/>
      <c r="U468" s="69"/>
      <c r="V468" s="116"/>
      <c r="W468" s="116"/>
      <c r="AD468" s="639">
        <f t="shared" si="14"/>
        <v>5250.0000000000009</v>
      </c>
      <c r="AE468" s="118">
        <f t="shared" si="15"/>
        <v>80250</v>
      </c>
    </row>
    <row r="469" spans="1:31" x14ac:dyDescent="0.35">
      <c r="A469" s="76"/>
      <c r="B469" s="76"/>
      <c r="C469" s="76"/>
      <c r="D469" s="76"/>
      <c r="E469" s="76"/>
      <c r="F469" s="117" t="s">
        <v>15373</v>
      </c>
      <c r="G469" s="69"/>
      <c r="H469" s="118">
        <v>75000</v>
      </c>
      <c r="I469" s="69"/>
      <c r="J469" s="69"/>
      <c r="K469" s="75"/>
      <c r="L469" s="79"/>
      <c r="M469" s="80"/>
      <c r="N469" s="75"/>
      <c r="O469" s="69"/>
      <c r="P469" s="69"/>
      <c r="Q469" s="69"/>
      <c r="R469" s="69"/>
      <c r="S469" s="69"/>
      <c r="T469" s="69"/>
      <c r="U469" s="69"/>
      <c r="V469" s="116"/>
      <c r="W469" s="116"/>
      <c r="AD469" s="639">
        <f t="shared" si="14"/>
        <v>5250.0000000000009</v>
      </c>
      <c r="AE469" s="118">
        <f t="shared" si="15"/>
        <v>80250</v>
      </c>
    </row>
    <row r="470" spans="1:31" x14ac:dyDescent="0.35">
      <c r="A470" s="76"/>
      <c r="B470" s="76"/>
      <c r="C470" s="76"/>
      <c r="D470" s="76"/>
      <c r="E470" s="76"/>
      <c r="F470" s="117" t="s">
        <v>15374</v>
      </c>
      <c r="G470" s="69"/>
      <c r="H470" s="118">
        <v>75000</v>
      </c>
      <c r="I470" s="69"/>
      <c r="J470" s="69"/>
      <c r="K470" s="75"/>
      <c r="L470" s="79"/>
      <c r="M470" s="80"/>
      <c r="N470" s="75"/>
      <c r="O470" s="69"/>
      <c r="P470" s="69"/>
      <c r="Q470" s="69"/>
      <c r="R470" s="69"/>
      <c r="S470" s="69"/>
      <c r="T470" s="69"/>
      <c r="U470" s="69"/>
      <c r="V470" s="116"/>
      <c r="W470" s="116"/>
      <c r="AD470" s="639">
        <f t="shared" si="14"/>
        <v>5250.0000000000009</v>
      </c>
      <c r="AE470" s="118">
        <f t="shared" si="15"/>
        <v>80250</v>
      </c>
    </row>
    <row r="471" spans="1:31" x14ac:dyDescent="0.35">
      <c r="A471" s="76"/>
      <c r="B471" s="76"/>
      <c r="C471" s="76"/>
      <c r="D471" s="76"/>
      <c r="E471" s="76"/>
      <c r="F471" s="117" t="s">
        <v>15375</v>
      </c>
      <c r="G471" s="69"/>
      <c r="H471" s="118">
        <v>75000</v>
      </c>
      <c r="I471" s="69"/>
      <c r="J471" s="69"/>
      <c r="K471" s="75"/>
      <c r="L471" s="79"/>
      <c r="M471" s="80"/>
      <c r="N471" s="75"/>
      <c r="O471" s="69"/>
      <c r="P471" s="69"/>
      <c r="Q471" s="69"/>
      <c r="R471" s="69"/>
      <c r="S471" s="69"/>
      <c r="T471" s="69"/>
      <c r="U471" s="69"/>
      <c r="V471" s="116"/>
      <c r="W471" s="116"/>
      <c r="AD471" s="639">
        <f t="shared" si="14"/>
        <v>5250.0000000000009</v>
      </c>
      <c r="AE471" s="118">
        <f t="shared" si="15"/>
        <v>80250</v>
      </c>
    </row>
    <row r="472" spans="1:31" x14ac:dyDescent="0.35">
      <c r="A472" s="76"/>
      <c r="B472" s="76"/>
      <c r="C472" s="76"/>
      <c r="D472" s="76"/>
      <c r="E472" s="76"/>
      <c r="F472" s="117" t="s">
        <v>15376</v>
      </c>
      <c r="G472" s="69"/>
      <c r="H472" s="118">
        <v>75000</v>
      </c>
      <c r="I472" s="69"/>
      <c r="J472" s="69"/>
      <c r="K472" s="75"/>
      <c r="L472" s="79"/>
      <c r="M472" s="80"/>
      <c r="N472" s="75"/>
      <c r="O472" s="69"/>
      <c r="P472" s="69"/>
      <c r="Q472" s="69"/>
      <c r="R472" s="69"/>
      <c r="S472" s="69"/>
      <c r="T472" s="69"/>
      <c r="U472" s="69"/>
      <c r="V472" s="116"/>
      <c r="W472" s="116"/>
      <c r="AD472" s="639">
        <f t="shared" si="14"/>
        <v>5250.0000000000009</v>
      </c>
      <c r="AE472" s="118">
        <f t="shared" si="15"/>
        <v>80250</v>
      </c>
    </row>
    <row r="473" spans="1:31" x14ac:dyDescent="0.35">
      <c r="A473" s="76"/>
      <c r="B473" s="76"/>
      <c r="C473" s="76"/>
      <c r="D473" s="76"/>
      <c r="E473" s="76"/>
      <c r="F473" s="117" t="s">
        <v>15377</v>
      </c>
      <c r="G473" s="69"/>
      <c r="H473" s="118">
        <v>75000</v>
      </c>
      <c r="I473" s="69"/>
      <c r="J473" s="69"/>
      <c r="K473" s="75"/>
      <c r="L473" s="79"/>
      <c r="M473" s="80"/>
      <c r="N473" s="75"/>
      <c r="O473" s="69"/>
      <c r="P473" s="69"/>
      <c r="Q473" s="69"/>
      <c r="R473" s="69"/>
      <c r="S473" s="69"/>
      <c r="T473" s="69"/>
      <c r="U473" s="69"/>
      <c r="V473" s="116"/>
      <c r="W473" s="116"/>
      <c r="AD473" s="639">
        <f t="shared" si="14"/>
        <v>5250.0000000000009</v>
      </c>
      <c r="AE473" s="118">
        <f t="shared" si="15"/>
        <v>80250</v>
      </c>
    </row>
    <row r="474" spans="1:31" x14ac:dyDescent="0.35">
      <c r="A474" s="76"/>
      <c r="B474" s="76"/>
      <c r="C474" s="76"/>
      <c r="D474" s="76"/>
      <c r="E474" s="76"/>
      <c r="F474" s="117" t="s">
        <v>15378</v>
      </c>
      <c r="G474" s="69"/>
      <c r="H474" s="118">
        <v>75000</v>
      </c>
      <c r="I474" s="69"/>
      <c r="J474" s="69"/>
      <c r="K474" s="75"/>
      <c r="L474" s="79"/>
      <c r="M474" s="80"/>
      <c r="N474" s="75"/>
      <c r="O474" s="69"/>
      <c r="P474" s="69"/>
      <c r="Q474" s="69"/>
      <c r="R474" s="69"/>
      <c r="S474" s="69"/>
      <c r="T474" s="69"/>
      <c r="U474" s="69"/>
      <c r="V474" s="116"/>
      <c r="W474" s="116"/>
      <c r="AD474" s="639">
        <f t="shared" si="14"/>
        <v>5250.0000000000009</v>
      </c>
      <c r="AE474" s="118">
        <f t="shared" si="15"/>
        <v>80250</v>
      </c>
    </row>
    <row r="475" spans="1:31" x14ac:dyDescent="0.35">
      <c r="A475" s="76"/>
      <c r="B475" s="76"/>
      <c r="C475" s="76"/>
      <c r="D475" s="76"/>
      <c r="E475" s="76"/>
      <c r="F475" s="117" t="s">
        <v>15379</v>
      </c>
      <c r="G475" s="69"/>
      <c r="H475" s="118">
        <v>75000</v>
      </c>
      <c r="I475" s="69"/>
      <c r="J475" s="69"/>
      <c r="K475" s="75"/>
      <c r="L475" s="79"/>
      <c r="M475" s="80"/>
      <c r="N475" s="75"/>
      <c r="O475" s="69"/>
      <c r="P475" s="69"/>
      <c r="Q475" s="69"/>
      <c r="R475" s="69"/>
      <c r="S475" s="69"/>
      <c r="T475" s="69"/>
      <c r="U475" s="69"/>
      <c r="V475" s="116"/>
      <c r="W475" s="116"/>
      <c r="AD475" s="639">
        <f t="shared" si="14"/>
        <v>5250.0000000000009</v>
      </c>
      <c r="AE475" s="118">
        <f t="shared" si="15"/>
        <v>80250</v>
      </c>
    </row>
    <row r="476" spans="1:31" x14ac:dyDescent="0.35">
      <c r="A476" s="76"/>
      <c r="B476" s="76"/>
      <c r="C476" s="76"/>
      <c r="D476" s="76"/>
      <c r="E476" s="76"/>
      <c r="F476" s="117" t="s">
        <v>15380</v>
      </c>
      <c r="G476" s="69"/>
      <c r="H476" s="118">
        <v>75000</v>
      </c>
      <c r="I476" s="69"/>
      <c r="J476" s="69"/>
      <c r="K476" s="75"/>
      <c r="L476" s="79"/>
      <c r="M476" s="80"/>
      <c r="N476" s="75"/>
      <c r="O476" s="69"/>
      <c r="P476" s="69"/>
      <c r="Q476" s="69"/>
      <c r="R476" s="69"/>
      <c r="S476" s="69"/>
      <c r="T476" s="69"/>
      <c r="U476" s="69"/>
      <c r="V476" s="116"/>
      <c r="W476" s="116"/>
      <c r="AD476" s="639">
        <f t="shared" si="14"/>
        <v>5250.0000000000009</v>
      </c>
      <c r="AE476" s="118">
        <f t="shared" si="15"/>
        <v>80250</v>
      </c>
    </row>
    <row r="477" spans="1:31" x14ac:dyDescent="0.35">
      <c r="A477" s="64"/>
      <c r="B477" s="64"/>
      <c r="C477" s="64"/>
      <c r="D477" s="64"/>
      <c r="E477" s="64"/>
      <c r="F477" s="96" t="s">
        <v>1932</v>
      </c>
      <c r="G477" s="64"/>
      <c r="H477" s="67">
        <v>3000000</v>
      </c>
      <c r="I477" s="64"/>
      <c r="J477" s="64"/>
      <c r="K477" s="68"/>
      <c r="L477" s="97"/>
      <c r="M477" s="127"/>
      <c r="N477" s="68"/>
      <c r="O477" s="64"/>
      <c r="P477" s="64"/>
      <c r="Q477" s="64"/>
      <c r="R477" s="64"/>
      <c r="S477" s="64"/>
      <c r="T477" s="64"/>
      <c r="U477" s="64"/>
      <c r="V477" s="115"/>
      <c r="W477" s="115"/>
      <c r="AD477" s="639">
        <f t="shared" si="14"/>
        <v>210000.00000000003</v>
      </c>
      <c r="AE477" s="67">
        <f t="shared" si="15"/>
        <v>3210000</v>
      </c>
    </row>
    <row r="478" spans="1:31" x14ac:dyDescent="0.35">
      <c r="A478" s="76"/>
      <c r="B478" s="76"/>
      <c r="C478" s="76"/>
      <c r="D478" s="76"/>
      <c r="E478" s="76"/>
      <c r="F478" s="79" t="s">
        <v>15381</v>
      </c>
      <c r="G478" s="69"/>
      <c r="H478" s="74"/>
      <c r="I478" s="69"/>
      <c r="J478" s="69" t="s">
        <v>5444</v>
      </c>
      <c r="K478" s="75">
        <v>1985</v>
      </c>
      <c r="L478" s="79" t="s">
        <v>5445</v>
      </c>
      <c r="M478" s="80">
        <v>18696</v>
      </c>
      <c r="N478" s="75"/>
      <c r="O478" s="69"/>
      <c r="P478" s="69" t="s">
        <v>1812</v>
      </c>
      <c r="Q478" s="69" t="s">
        <v>4819</v>
      </c>
      <c r="R478" s="69"/>
      <c r="S478" s="69"/>
      <c r="T478" s="69"/>
      <c r="U478" s="69"/>
      <c r="V478" s="116"/>
      <c r="W478" s="116"/>
      <c r="AD478" s="639">
        <f t="shared" si="14"/>
        <v>0</v>
      </c>
      <c r="AE478" s="74">
        <f t="shared" si="15"/>
        <v>0</v>
      </c>
    </row>
    <row r="479" spans="1:31" x14ac:dyDescent="0.35">
      <c r="A479" s="76"/>
      <c r="B479" s="76"/>
      <c r="C479" s="76"/>
      <c r="D479" s="76"/>
      <c r="E479" s="76"/>
      <c r="F479" s="79" t="s">
        <v>15382</v>
      </c>
      <c r="G479" s="69"/>
      <c r="H479" s="74"/>
      <c r="I479" s="69"/>
      <c r="J479" s="69" t="s">
        <v>5444</v>
      </c>
      <c r="K479" s="75">
        <v>1985</v>
      </c>
      <c r="L479" s="79" t="s">
        <v>5445</v>
      </c>
      <c r="M479" s="80">
        <v>18691</v>
      </c>
      <c r="N479" s="75"/>
      <c r="O479" s="69"/>
      <c r="P479" s="69" t="s">
        <v>1812</v>
      </c>
      <c r="Q479" s="69" t="s">
        <v>4819</v>
      </c>
      <c r="R479" s="69"/>
      <c r="S479" s="69"/>
      <c r="T479" s="69"/>
      <c r="U479" s="69"/>
      <c r="V479" s="116"/>
      <c r="W479" s="116"/>
      <c r="AD479" s="639">
        <f t="shared" si="14"/>
        <v>0</v>
      </c>
      <c r="AE479" s="74">
        <f t="shared" si="15"/>
        <v>0</v>
      </c>
    </row>
    <row r="480" spans="1:31" x14ac:dyDescent="0.35">
      <c r="A480" s="64"/>
      <c r="B480" s="64"/>
      <c r="C480" s="64"/>
      <c r="D480" s="64"/>
      <c r="E480" s="64"/>
      <c r="F480" s="66" t="s">
        <v>1168</v>
      </c>
      <c r="G480" s="64"/>
      <c r="H480" s="67"/>
      <c r="I480" s="64"/>
      <c r="J480" s="64"/>
      <c r="K480" s="68"/>
      <c r="L480" s="68"/>
      <c r="M480" s="68"/>
      <c r="N480" s="68"/>
      <c r="O480" s="64"/>
      <c r="P480" s="64"/>
      <c r="Q480" s="68"/>
      <c r="R480" s="64"/>
      <c r="S480" s="64"/>
      <c r="T480" s="64"/>
      <c r="U480" s="64"/>
      <c r="V480" s="115"/>
      <c r="W480" s="115"/>
      <c r="AD480" s="639">
        <f t="shared" si="14"/>
        <v>0</v>
      </c>
      <c r="AE480" s="67">
        <f t="shared" si="15"/>
        <v>0</v>
      </c>
    </row>
    <row r="481" spans="1:31" x14ac:dyDescent="0.35">
      <c r="A481" s="76"/>
      <c r="B481" s="76"/>
      <c r="C481" s="76"/>
      <c r="D481" s="76"/>
      <c r="E481" s="76"/>
      <c r="F481" s="79" t="s">
        <v>15383</v>
      </c>
      <c r="G481" s="76"/>
      <c r="H481" s="118">
        <v>70000</v>
      </c>
      <c r="I481" s="76"/>
      <c r="J481" s="69" t="s">
        <v>5446</v>
      </c>
      <c r="K481" s="119"/>
      <c r="L481" s="119" t="s">
        <v>5447</v>
      </c>
      <c r="M481" s="119">
        <v>59701</v>
      </c>
      <c r="N481" s="119"/>
      <c r="O481" s="76"/>
      <c r="P481" s="76" t="s">
        <v>1226</v>
      </c>
      <c r="Q481" s="119" t="s">
        <v>5448</v>
      </c>
      <c r="R481" s="76"/>
      <c r="S481" s="76"/>
      <c r="T481" s="76"/>
      <c r="U481" s="76"/>
      <c r="V481" s="121"/>
      <c r="W481" s="121"/>
      <c r="AD481" s="639">
        <f t="shared" si="14"/>
        <v>4900.0000000000009</v>
      </c>
      <c r="AE481" s="118">
        <f t="shared" si="15"/>
        <v>74900</v>
      </c>
    </row>
    <row r="482" spans="1:31" x14ac:dyDescent="0.35">
      <c r="A482" s="76"/>
      <c r="B482" s="76"/>
      <c r="C482" s="76"/>
      <c r="D482" s="76"/>
      <c r="E482" s="76"/>
      <c r="F482" s="79" t="s">
        <v>15383</v>
      </c>
      <c r="G482" s="76"/>
      <c r="H482" s="118">
        <v>70000</v>
      </c>
      <c r="I482" s="76"/>
      <c r="J482" s="69" t="s">
        <v>5446</v>
      </c>
      <c r="K482" s="119"/>
      <c r="L482" s="119" t="s">
        <v>5447</v>
      </c>
      <c r="M482" s="119">
        <v>59759</v>
      </c>
      <c r="N482" s="119"/>
      <c r="O482" s="76"/>
      <c r="P482" s="76" t="s">
        <v>1226</v>
      </c>
      <c r="Q482" s="119" t="s">
        <v>5448</v>
      </c>
      <c r="R482" s="76"/>
      <c r="S482" s="76"/>
      <c r="T482" s="76"/>
      <c r="U482" s="76"/>
      <c r="V482" s="121"/>
      <c r="W482" s="121"/>
      <c r="AD482" s="639">
        <f t="shared" si="14"/>
        <v>4900.0000000000009</v>
      </c>
      <c r="AE482" s="118">
        <f t="shared" si="15"/>
        <v>74900</v>
      </c>
    </row>
    <row r="483" spans="1:31" x14ac:dyDescent="0.35">
      <c r="A483" s="76"/>
      <c r="B483" s="76"/>
      <c r="C483" s="76"/>
      <c r="D483" s="76"/>
      <c r="E483" s="76"/>
      <c r="F483" s="79" t="s">
        <v>15383</v>
      </c>
      <c r="G483" s="76"/>
      <c r="H483" s="118">
        <v>70000</v>
      </c>
      <c r="I483" s="76"/>
      <c r="J483" s="69" t="s">
        <v>5446</v>
      </c>
      <c r="K483" s="119"/>
      <c r="L483" s="119" t="s">
        <v>5447</v>
      </c>
      <c r="M483" s="119">
        <v>59696</v>
      </c>
      <c r="N483" s="119"/>
      <c r="O483" s="76"/>
      <c r="P483" s="76" t="s">
        <v>1226</v>
      </c>
      <c r="Q483" s="119" t="s">
        <v>5448</v>
      </c>
      <c r="R483" s="76"/>
      <c r="S483" s="76"/>
      <c r="T483" s="76"/>
      <c r="U483" s="76"/>
      <c r="V483" s="121"/>
      <c r="W483" s="121"/>
      <c r="AD483" s="639">
        <f t="shared" si="14"/>
        <v>4900.0000000000009</v>
      </c>
      <c r="AE483" s="118">
        <f t="shared" si="15"/>
        <v>74900</v>
      </c>
    </row>
    <row r="484" spans="1:31" x14ac:dyDescent="0.35">
      <c r="A484" s="76"/>
      <c r="B484" s="76"/>
      <c r="C484" s="76"/>
      <c r="D484" s="76"/>
      <c r="E484" s="76"/>
      <c r="F484" s="79" t="s">
        <v>15383</v>
      </c>
      <c r="G484" s="76"/>
      <c r="H484" s="118">
        <v>70000</v>
      </c>
      <c r="I484" s="76"/>
      <c r="J484" s="69" t="s">
        <v>15384</v>
      </c>
      <c r="K484" s="119"/>
      <c r="L484" s="119" t="s">
        <v>15385</v>
      </c>
      <c r="M484" s="119">
        <v>181603</v>
      </c>
      <c r="N484" s="119"/>
      <c r="O484" s="76"/>
      <c r="P484" s="76" t="s">
        <v>1226</v>
      </c>
      <c r="Q484" s="119" t="s">
        <v>1950</v>
      </c>
      <c r="R484" s="76"/>
      <c r="S484" s="76"/>
      <c r="T484" s="76"/>
      <c r="U484" s="76"/>
      <c r="V484" s="121"/>
      <c r="W484" s="121"/>
      <c r="AD484" s="639">
        <f t="shared" si="14"/>
        <v>4900.0000000000009</v>
      </c>
      <c r="AE484" s="118">
        <f t="shared" si="15"/>
        <v>74900</v>
      </c>
    </row>
    <row r="485" spans="1:31" x14ac:dyDescent="0.35">
      <c r="A485" s="76"/>
      <c r="B485" s="76"/>
      <c r="C485" s="76"/>
      <c r="D485" s="76"/>
      <c r="E485" s="76"/>
      <c r="F485" s="79" t="s">
        <v>15383</v>
      </c>
      <c r="G485" s="76"/>
      <c r="H485" s="118">
        <v>70000</v>
      </c>
      <c r="I485" s="76"/>
      <c r="J485" s="69" t="s">
        <v>15384</v>
      </c>
      <c r="K485" s="119"/>
      <c r="L485" s="119" t="s">
        <v>15385</v>
      </c>
      <c r="M485" s="119">
        <v>181701</v>
      </c>
      <c r="N485" s="119"/>
      <c r="O485" s="76"/>
      <c r="P485" s="76" t="s">
        <v>1226</v>
      </c>
      <c r="Q485" s="119" t="s">
        <v>1950</v>
      </c>
      <c r="R485" s="76"/>
      <c r="S485" s="76"/>
      <c r="T485" s="76"/>
      <c r="U485" s="76"/>
      <c r="V485" s="121"/>
      <c r="W485" s="121"/>
      <c r="AD485" s="639">
        <f t="shared" si="14"/>
        <v>4900.0000000000009</v>
      </c>
      <c r="AE485" s="118">
        <f t="shared" si="15"/>
        <v>74900</v>
      </c>
    </row>
    <row r="486" spans="1:31" x14ac:dyDescent="0.35">
      <c r="A486" s="76"/>
      <c r="B486" s="76"/>
      <c r="C486" s="76"/>
      <c r="D486" s="76"/>
      <c r="E486" s="76"/>
      <c r="F486" s="79" t="s">
        <v>15383</v>
      </c>
      <c r="G486" s="76"/>
      <c r="H486" s="118">
        <v>70000</v>
      </c>
      <c r="I486" s="76"/>
      <c r="J486" s="69" t="s">
        <v>15384</v>
      </c>
      <c r="K486" s="119"/>
      <c r="L486" s="119" t="s">
        <v>15385</v>
      </c>
      <c r="M486" s="119">
        <v>181752</v>
      </c>
      <c r="N486" s="119"/>
      <c r="O486" s="76"/>
      <c r="P486" s="76" t="s">
        <v>1226</v>
      </c>
      <c r="Q486" s="119" t="s">
        <v>1950</v>
      </c>
      <c r="R486" s="76"/>
      <c r="S486" s="76"/>
      <c r="T486" s="76"/>
      <c r="U486" s="76"/>
      <c r="V486" s="121"/>
      <c r="W486" s="121"/>
      <c r="AD486" s="639">
        <f t="shared" si="14"/>
        <v>4900.0000000000009</v>
      </c>
      <c r="AE486" s="118">
        <f t="shared" si="15"/>
        <v>74900</v>
      </c>
    </row>
    <row r="487" spans="1:31" x14ac:dyDescent="0.35">
      <c r="A487" s="76"/>
      <c r="B487" s="76"/>
      <c r="C487" s="76"/>
      <c r="D487" s="76"/>
      <c r="E487" s="76"/>
      <c r="F487" s="79"/>
      <c r="G487" s="76"/>
      <c r="H487" s="118"/>
      <c r="I487" s="76"/>
      <c r="J487" s="69"/>
      <c r="K487" s="119"/>
      <c r="L487" s="119"/>
      <c r="M487" s="119"/>
      <c r="N487" s="119"/>
      <c r="O487" s="76"/>
      <c r="P487" s="76"/>
      <c r="Q487" s="119"/>
      <c r="R487" s="76"/>
      <c r="S487" s="76"/>
      <c r="T487" s="76"/>
      <c r="U487" s="76"/>
      <c r="V487" s="121"/>
      <c r="W487" s="121"/>
      <c r="AD487" s="639">
        <f t="shared" si="14"/>
        <v>0</v>
      </c>
      <c r="AE487" s="118">
        <f t="shared" si="15"/>
        <v>0</v>
      </c>
    </row>
    <row r="488" spans="1:31" x14ac:dyDescent="0.35">
      <c r="A488" s="64"/>
      <c r="B488" s="64"/>
      <c r="C488" s="64"/>
      <c r="D488" s="64"/>
      <c r="E488" s="64"/>
      <c r="F488" s="66" t="s">
        <v>5449</v>
      </c>
      <c r="G488" s="64"/>
      <c r="H488" s="67"/>
      <c r="I488" s="64"/>
      <c r="J488" s="64"/>
      <c r="K488" s="68"/>
      <c r="L488" s="68"/>
      <c r="M488" s="68"/>
      <c r="N488" s="68"/>
      <c r="O488" s="64"/>
      <c r="P488" s="64"/>
      <c r="Q488" s="68"/>
      <c r="R488" s="64"/>
      <c r="S488" s="64"/>
      <c r="T488" s="64"/>
      <c r="U488" s="64"/>
      <c r="V488" s="115"/>
      <c r="W488" s="115"/>
      <c r="AD488" s="639">
        <f t="shared" si="14"/>
        <v>0</v>
      </c>
      <c r="AE488" s="67">
        <f t="shared" si="15"/>
        <v>0</v>
      </c>
    </row>
    <row r="489" spans="1:31" x14ac:dyDescent="0.35">
      <c r="A489" s="76"/>
      <c r="B489" s="76"/>
      <c r="C489" s="76"/>
      <c r="D489" s="76"/>
      <c r="E489" s="76"/>
      <c r="F489" s="79" t="s">
        <v>15386</v>
      </c>
      <c r="G489" s="69"/>
      <c r="H489" s="74"/>
      <c r="I489" s="69"/>
      <c r="J489" s="76"/>
      <c r="K489" s="193"/>
      <c r="L489" s="119"/>
      <c r="M489" s="119"/>
      <c r="N489" s="119"/>
      <c r="O489" s="76"/>
      <c r="P489" s="76"/>
      <c r="Q489" s="119"/>
      <c r="R489" s="76"/>
      <c r="S489" s="76"/>
      <c r="T489" s="76"/>
      <c r="U489" s="76"/>
      <c r="V489" s="116"/>
      <c r="W489" s="116"/>
      <c r="AD489" s="639">
        <f t="shared" si="14"/>
        <v>0</v>
      </c>
      <c r="AE489" s="74">
        <f t="shared" si="15"/>
        <v>0</v>
      </c>
    </row>
    <row r="490" spans="1:31" x14ac:dyDescent="0.35">
      <c r="A490" s="69"/>
      <c r="B490" s="69"/>
      <c r="C490" s="69"/>
      <c r="D490" s="69"/>
      <c r="E490" s="69"/>
      <c r="F490" s="79" t="s">
        <v>15387</v>
      </c>
      <c r="G490" s="69"/>
      <c r="H490" s="74"/>
      <c r="I490" s="69"/>
      <c r="J490" s="76"/>
      <c r="K490" s="193"/>
      <c r="L490" s="119"/>
      <c r="M490" s="75"/>
      <c r="N490" s="75"/>
      <c r="O490" s="69"/>
      <c r="P490" s="76"/>
      <c r="Q490" s="75"/>
      <c r="R490" s="69"/>
      <c r="S490" s="69"/>
      <c r="T490" s="69"/>
      <c r="U490" s="69"/>
      <c r="V490" s="116"/>
      <c r="W490" s="116"/>
      <c r="AD490" s="639">
        <f t="shared" si="14"/>
        <v>0</v>
      </c>
      <c r="AE490" s="74">
        <f t="shared" si="15"/>
        <v>0</v>
      </c>
    </row>
    <row r="491" spans="1:31" x14ac:dyDescent="0.35">
      <c r="A491" s="76"/>
      <c r="B491" s="76"/>
      <c r="C491" s="76"/>
      <c r="D491" s="76"/>
      <c r="E491" s="76"/>
      <c r="F491" s="79" t="s">
        <v>15388</v>
      </c>
      <c r="G491" s="76"/>
      <c r="H491" s="118"/>
      <c r="I491" s="76"/>
      <c r="J491" s="76"/>
      <c r="K491" s="130"/>
      <c r="L491" s="119"/>
      <c r="M491" s="119"/>
      <c r="N491" s="119"/>
      <c r="O491" s="76"/>
      <c r="P491" s="76"/>
      <c r="Q491" s="75"/>
      <c r="R491" s="76"/>
      <c r="S491" s="76"/>
      <c r="T491" s="76"/>
      <c r="U491" s="76"/>
      <c r="V491" s="121"/>
      <c r="W491" s="121"/>
      <c r="AD491" s="639">
        <f t="shared" si="14"/>
        <v>0</v>
      </c>
      <c r="AE491" s="118">
        <f t="shared" si="15"/>
        <v>0</v>
      </c>
    </row>
    <row r="492" spans="1:31" x14ac:dyDescent="0.35">
      <c r="A492" s="76"/>
      <c r="B492" s="76"/>
      <c r="C492" s="76"/>
      <c r="D492" s="76"/>
      <c r="E492" s="76"/>
      <c r="F492" s="79" t="s">
        <v>15389</v>
      </c>
      <c r="G492" s="76"/>
      <c r="H492" s="118"/>
      <c r="I492" s="76"/>
      <c r="J492" s="76"/>
      <c r="K492" s="130"/>
      <c r="L492" s="119"/>
      <c r="M492" s="119"/>
      <c r="N492" s="119"/>
      <c r="O492" s="76"/>
      <c r="P492" s="76"/>
      <c r="Q492" s="75"/>
      <c r="R492" s="76"/>
      <c r="S492" s="76"/>
      <c r="T492" s="76"/>
      <c r="U492" s="76"/>
      <c r="V492" s="121"/>
      <c r="W492" s="121"/>
      <c r="AD492" s="639">
        <f t="shared" si="14"/>
        <v>0</v>
      </c>
      <c r="AE492" s="118">
        <f t="shared" si="15"/>
        <v>0</v>
      </c>
    </row>
    <row r="493" spans="1:31" x14ac:dyDescent="0.35">
      <c r="A493" s="76"/>
      <c r="B493" s="76"/>
      <c r="C493" s="76"/>
      <c r="D493" s="76"/>
      <c r="E493" s="76"/>
      <c r="F493" s="79" t="s">
        <v>15390</v>
      </c>
      <c r="G493" s="76"/>
      <c r="H493" s="118"/>
      <c r="I493" s="76"/>
      <c r="J493" s="76"/>
      <c r="K493" s="130"/>
      <c r="L493" s="119"/>
      <c r="M493" s="119"/>
      <c r="N493" s="119"/>
      <c r="O493" s="76"/>
      <c r="P493" s="76"/>
      <c r="Q493" s="75"/>
      <c r="R493" s="76"/>
      <c r="S493" s="76"/>
      <c r="T493" s="76"/>
      <c r="U493" s="76"/>
      <c r="V493" s="121"/>
      <c r="W493" s="121"/>
      <c r="AD493" s="639">
        <f t="shared" si="14"/>
        <v>0</v>
      </c>
      <c r="AE493" s="118">
        <f t="shared" si="15"/>
        <v>0</v>
      </c>
    </row>
    <row r="494" spans="1:31" x14ac:dyDescent="0.35">
      <c r="A494" s="76"/>
      <c r="B494" s="76"/>
      <c r="C494" s="76"/>
      <c r="D494" s="76"/>
      <c r="E494" s="76"/>
      <c r="F494" s="79" t="s">
        <v>15391</v>
      </c>
      <c r="G494" s="69"/>
      <c r="H494" s="74"/>
      <c r="I494" s="69"/>
      <c r="J494" s="69"/>
      <c r="K494" s="75"/>
      <c r="L494" s="79"/>
      <c r="M494" s="80"/>
      <c r="N494" s="75"/>
      <c r="O494" s="69"/>
      <c r="P494" s="69"/>
      <c r="Q494" s="69"/>
      <c r="R494" s="69"/>
      <c r="S494" s="69"/>
      <c r="T494" s="69"/>
      <c r="U494" s="69"/>
      <c r="V494" s="116"/>
      <c r="W494" s="116"/>
      <c r="AD494" s="639">
        <f t="shared" si="14"/>
        <v>0</v>
      </c>
      <c r="AE494" s="74">
        <f t="shared" si="15"/>
        <v>0</v>
      </c>
    </row>
    <row r="495" spans="1:31" x14ac:dyDescent="0.35">
      <c r="A495" s="76"/>
      <c r="B495" s="76"/>
      <c r="C495" s="76"/>
      <c r="D495" s="76"/>
      <c r="E495" s="76"/>
      <c r="F495" s="79" t="s">
        <v>15392</v>
      </c>
      <c r="G495" s="69"/>
      <c r="H495" s="74"/>
      <c r="I495" s="69"/>
      <c r="J495" s="69"/>
      <c r="K495" s="75"/>
      <c r="L495" s="79"/>
      <c r="M495" s="80"/>
      <c r="N495" s="75"/>
      <c r="O495" s="69"/>
      <c r="P495" s="69"/>
      <c r="Q495" s="69"/>
      <c r="R495" s="69"/>
      <c r="S495" s="69"/>
      <c r="T495" s="69"/>
      <c r="U495" s="69"/>
      <c r="V495" s="116"/>
      <c r="W495" s="116"/>
      <c r="AD495" s="639">
        <f t="shared" si="14"/>
        <v>0</v>
      </c>
      <c r="AE495" s="74">
        <f t="shared" si="15"/>
        <v>0</v>
      </c>
    </row>
    <row r="496" spans="1:31" x14ac:dyDescent="0.35">
      <c r="A496" s="76"/>
      <c r="B496" s="76"/>
      <c r="C496" s="76"/>
      <c r="D496" s="76"/>
      <c r="E496" s="76"/>
      <c r="F496" s="79" t="s">
        <v>15388</v>
      </c>
      <c r="G496" s="76"/>
      <c r="H496" s="118"/>
      <c r="I496" s="76"/>
      <c r="J496" s="76"/>
      <c r="K496" s="130"/>
      <c r="L496" s="119"/>
      <c r="M496" s="119"/>
      <c r="N496" s="119"/>
      <c r="O496" s="76"/>
      <c r="P496" s="76"/>
      <c r="Q496" s="75"/>
      <c r="R496" s="76"/>
      <c r="S496" s="76"/>
      <c r="T496" s="76"/>
      <c r="U496" s="76"/>
      <c r="V496" s="121"/>
      <c r="W496" s="121"/>
      <c r="AD496" s="639">
        <f t="shared" si="14"/>
        <v>0</v>
      </c>
      <c r="AE496" s="118">
        <f t="shared" si="15"/>
        <v>0</v>
      </c>
    </row>
    <row r="497" spans="1:31" x14ac:dyDescent="0.35">
      <c r="A497" s="76"/>
      <c r="B497" s="76"/>
      <c r="C497" s="76"/>
      <c r="D497" s="76"/>
      <c r="E497" s="76"/>
      <c r="F497" s="79" t="s">
        <v>15389</v>
      </c>
      <c r="G497" s="76"/>
      <c r="H497" s="118"/>
      <c r="I497" s="76"/>
      <c r="J497" s="76"/>
      <c r="K497" s="130"/>
      <c r="L497" s="119"/>
      <c r="M497" s="119"/>
      <c r="N497" s="119"/>
      <c r="O497" s="76"/>
      <c r="P497" s="76"/>
      <c r="Q497" s="75"/>
      <c r="R497" s="76"/>
      <c r="S497" s="76"/>
      <c r="T497" s="76"/>
      <c r="U497" s="76"/>
      <c r="V497" s="121"/>
      <c r="W497" s="121"/>
      <c r="AD497" s="639">
        <f t="shared" si="14"/>
        <v>0</v>
      </c>
      <c r="AE497" s="118">
        <f t="shared" si="15"/>
        <v>0</v>
      </c>
    </row>
    <row r="498" spans="1:31" x14ac:dyDescent="0.35">
      <c r="A498" s="76"/>
      <c r="B498" s="76"/>
      <c r="C498" s="76"/>
      <c r="D498" s="76"/>
      <c r="E498" s="76"/>
      <c r="F498" s="79" t="s">
        <v>15390</v>
      </c>
      <c r="G498" s="76"/>
      <c r="H498" s="118"/>
      <c r="I498" s="76"/>
      <c r="J498" s="76"/>
      <c r="K498" s="130"/>
      <c r="L498" s="119"/>
      <c r="M498" s="119"/>
      <c r="N498" s="119"/>
      <c r="O498" s="76"/>
      <c r="P498" s="76"/>
      <c r="Q498" s="75"/>
      <c r="R498" s="76"/>
      <c r="S498" s="76"/>
      <c r="T498" s="76"/>
      <c r="U498" s="76"/>
      <c r="V498" s="121"/>
      <c r="W498" s="121"/>
      <c r="AD498" s="639">
        <f t="shared" si="14"/>
        <v>0</v>
      </c>
      <c r="AE498" s="118">
        <f t="shared" si="15"/>
        <v>0</v>
      </c>
    </row>
    <row r="499" spans="1:31" x14ac:dyDescent="0.35">
      <c r="A499" s="76"/>
      <c r="B499" s="76"/>
      <c r="C499" s="76"/>
      <c r="D499" s="76"/>
      <c r="E499" s="76"/>
      <c r="F499" s="79"/>
      <c r="G499" s="69"/>
      <c r="H499" s="74">
        <v>4000000</v>
      </c>
      <c r="I499" s="69"/>
      <c r="J499" s="69"/>
      <c r="K499" s="75"/>
      <c r="L499" s="79"/>
      <c r="M499" s="80"/>
      <c r="N499" s="75"/>
      <c r="O499" s="69"/>
      <c r="P499" s="69"/>
      <c r="Q499" s="69"/>
      <c r="R499" s="69"/>
      <c r="S499" s="69"/>
      <c r="T499" s="69"/>
      <c r="U499" s="69"/>
      <c r="V499" s="116"/>
      <c r="W499" s="116"/>
      <c r="AD499" s="639">
        <f t="shared" si="14"/>
        <v>280000</v>
      </c>
      <c r="AE499" s="74">
        <f t="shared" si="15"/>
        <v>4280000</v>
      </c>
    </row>
    <row r="500" spans="1:31" x14ac:dyDescent="0.35">
      <c r="A500" s="64"/>
      <c r="B500" s="64"/>
      <c r="C500" s="64"/>
      <c r="D500" s="64"/>
      <c r="E500" s="64"/>
      <c r="F500" s="66" t="s">
        <v>1944</v>
      </c>
      <c r="G500" s="64"/>
      <c r="H500" s="67"/>
      <c r="I500" s="64"/>
      <c r="J500" s="64"/>
      <c r="K500" s="68"/>
      <c r="L500" s="68"/>
      <c r="M500" s="68"/>
      <c r="N500" s="68"/>
      <c r="O500" s="64"/>
      <c r="P500" s="64"/>
      <c r="Q500" s="68"/>
      <c r="R500" s="64"/>
      <c r="S500" s="64"/>
      <c r="T500" s="64"/>
      <c r="U500" s="64"/>
      <c r="V500" s="115"/>
      <c r="W500" s="115"/>
      <c r="AD500" s="639">
        <f t="shared" si="14"/>
        <v>0</v>
      </c>
      <c r="AE500" s="67">
        <f t="shared" si="15"/>
        <v>0</v>
      </c>
    </row>
    <row r="501" spans="1:31" x14ac:dyDescent="0.35">
      <c r="A501" s="76"/>
      <c r="B501" s="76"/>
      <c r="C501" s="76"/>
      <c r="D501" s="76"/>
      <c r="E501" s="76"/>
      <c r="F501" s="79" t="s">
        <v>15393</v>
      </c>
      <c r="G501" s="76"/>
      <c r="H501" s="118"/>
      <c r="I501" s="76"/>
      <c r="J501" s="76" t="s">
        <v>15394</v>
      </c>
      <c r="K501" s="130"/>
      <c r="L501" s="119" t="s">
        <v>6079</v>
      </c>
      <c r="M501" s="119" t="s">
        <v>15395</v>
      </c>
      <c r="N501" s="119"/>
      <c r="O501" s="76"/>
      <c r="P501" s="76" t="s">
        <v>1071</v>
      </c>
      <c r="Q501" s="119" t="s">
        <v>15396</v>
      </c>
      <c r="R501" s="76"/>
      <c r="S501" s="76"/>
      <c r="T501" s="76"/>
      <c r="U501" s="76"/>
      <c r="V501" s="121"/>
      <c r="W501" s="121" t="s">
        <v>15397</v>
      </c>
      <c r="AD501" s="639">
        <f t="shared" si="14"/>
        <v>0</v>
      </c>
      <c r="AE501" s="118">
        <f t="shared" si="15"/>
        <v>0</v>
      </c>
    </row>
    <row r="502" spans="1:31" x14ac:dyDescent="0.35">
      <c r="A502" s="76"/>
      <c r="B502" s="76"/>
      <c r="C502" s="76"/>
      <c r="D502" s="76"/>
      <c r="E502" s="76"/>
      <c r="F502" s="79" t="s">
        <v>15398</v>
      </c>
      <c r="G502" s="76"/>
      <c r="H502" s="118"/>
      <c r="I502" s="76"/>
      <c r="J502" s="76"/>
      <c r="K502" s="130"/>
      <c r="L502" s="119"/>
      <c r="M502" s="119" t="s">
        <v>15399</v>
      </c>
      <c r="N502" s="119"/>
      <c r="O502" s="76"/>
      <c r="P502" s="76"/>
      <c r="Q502" s="119" t="s">
        <v>15400</v>
      </c>
      <c r="R502" s="76"/>
      <c r="S502" s="76"/>
      <c r="T502" s="76"/>
      <c r="U502" s="76"/>
      <c r="V502" s="121"/>
      <c r="W502" s="121"/>
      <c r="AD502" s="639">
        <f t="shared" si="14"/>
        <v>0</v>
      </c>
      <c r="AE502" s="118">
        <f t="shared" si="15"/>
        <v>0</v>
      </c>
    </row>
    <row r="503" spans="1:31" x14ac:dyDescent="0.35">
      <c r="A503" s="69"/>
      <c r="B503" s="69"/>
      <c r="C503" s="69"/>
      <c r="D503" s="69"/>
      <c r="E503" s="69"/>
      <c r="F503" s="79" t="s">
        <v>15401</v>
      </c>
      <c r="G503" s="69"/>
      <c r="H503" s="74"/>
      <c r="I503" s="69"/>
      <c r="J503" s="76"/>
      <c r="K503" s="193"/>
      <c r="L503" s="119"/>
      <c r="M503" s="75"/>
      <c r="N503" s="75"/>
      <c r="O503" s="69"/>
      <c r="P503" s="76"/>
      <c r="Q503" s="75"/>
      <c r="R503" s="69"/>
      <c r="S503" s="69"/>
      <c r="T503" s="69"/>
      <c r="U503" s="69"/>
      <c r="V503" s="116"/>
      <c r="W503" s="116"/>
      <c r="AD503" s="639">
        <f t="shared" si="14"/>
        <v>0</v>
      </c>
      <c r="AE503" s="74">
        <f t="shared" si="15"/>
        <v>0</v>
      </c>
    </row>
    <row r="504" spans="1:31" x14ac:dyDescent="0.35">
      <c r="A504" s="69"/>
      <c r="B504" s="69"/>
      <c r="C504" s="69"/>
      <c r="D504" s="69"/>
      <c r="E504" s="69"/>
      <c r="F504" s="79" t="s">
        <v>15402</v>
      </c>
      <c r="G504" s="69"/>
      <c r="H504" s="74"/>
      <c r="I504" s="69"/>
      <c r="J504" s="76" t="s">
        <v>1062</v>
      </c>
      <c r="K504" s="193" t="s">
        <v>4204</v>
      </c>
      <c r="L504" s="119"/>
      <c r="M504" s="75"/>
      <c r="N504" s="75"/>
      <c r="O504" s="69"/>
      <c r="P504" s="76"/>
      <c r="Q504" s="75"/>
      <c r="R504" s="69"/>
      <c r="S504" s="69"/>
      <c r="T504" s="69"/>
      <c r="U504" s="69"/>
      <c r="V504" s="116"/>
      <c r="W504" s="116"/>
      <c r="AD504" s="639">
        <f t="shared" si="14"/>
        <v>0</v>
      </c>
      <c r="AE504" s="74">
        <f t="shared" si="15"/>
        <v>0</v>
      </c>
    </row>
    <row r="505" spans="1:31" x14ac:dyDescent="0.35">
      <c r="A505" s="69"/>
      <c r="B505" s="69"/>
      <c r="C505" s="69"/>
      <c r="D505" s="69"/>
      <c r="E505" s="69"/>
      <c r="F505" s="79" t="s">
        <v>15403</v>
      </c>
      <c r="G505" s="69"/>
      <c r="H505" s="74"/>
      <c r="I505" s="69"/>
      <c r="J505" s="76" t="s">
        <v>1062</v>
      </c>
      <c r="K505" s="193" t="s">
        <v>4204</v>
      </c>
      <c r="L505" s="119"/>
      <c r="M505" s="75"/>
      <c r="N505" s="75"/>
      <c r="O505" s="69"/>
      <c r="P505" s="76"/>
      <c r="Q505" s="75"/>
      <c r="R505" s="69"/>
      <c r="S505" s="69"/>
      <c r="T505" s="69"/>
      <c r="U505" s="69"/>
      <c r="V505" s="116"/>
      <c r="W505" s="116"/>
      <c r="AD505" s="639">
        <f t="shared" si="14"/>
        <v>0</v>
      </c>
      <c r="AE505" s="74">
        <f t="shared" si="15"/>
        <v>0</v>
      </c>
    </row>
    <row r="506" spans="1:31" x14ac:dyDescent="0.35">
      <c r="A506" s="69"/>
      <c r="B506" s="69"/>
      <c r="C506" s="69"/>
      <c r="D506" s="69"/>
      <c r="E506" s="69"/>
      <c r="F506" s="79" t="s">
        <v>15404</v>
      </c>
      <c r="G506" s="69"/>
      <c r="H506" s="74"/>
      <c r="I506" s="69"/>
      <c r="J506" s="76" t="s">
        <v>1062</v>
      </c>
      <c r="K506" s="193" t="s">
        <v>4204</v>
      </c>
      <c r="L506" s="119"/>
      <c r="M506" s="75"/>
      <c r="N506" s="75"/>
      <c r="O506" s="69"/>
      <c r="P506" s="76"/>
      <c r="Q506" s="75"/>
      <c r="R506" s="69"/>
      <c r="S506" s="69"/>
      <c r="T506" s="69"/>
      <c r="U506" s="69"/>
      <c r="V506" s="116"/>
      <c r="W506" s="116"/>
      <c r="AD506" s="639">
        <f t="shared" si="14"/>
        <v>0</v>
      </c>
      <c r="AE506" s="74">
        <f t="shared" si="15"/>
        <v>0</v>
      </c>
    </row>
    <row r="507" spans="1:31" x14ac:dyDescent="0.35">
      <c r="A507" s="69"/>
      <c r="B507" s="69"/>
      <c r="C507" s="69"/>
      <c r="D507" s="69"/>
      <c r="E507" s="69"/>
      <c r="F507" s="79" t="s">
        <v>15405</v>
      </c>
      <c r="G507" s="69"/>
      <c r="H507" s="74"/>
      <c r="I507" s="69"/>
      <c r="J507" s="76" t="s">
        <v>1062</v>
      </c>
      <c r="K507" s="193" t="s">
        <v>4204</v>
      </c>
      <c r="L507" s="119"/>
      <c r="M507" s="75"/>
      <c r="N507" s="75"/>
      <c r="O507" s="69"/>
      <c r="P507" s="76"/>
      <c r="Q507" s="75"/>
      <c r="R507" s="69"/>
      <c r="S507" s="69"/>
      <c r="T507" s="69"/>
      <c r="U507" s="69"/>
      <c r="V507" s="116"/>
      <c r="W507" s="116"/>
      <c r="AD507" s="639">
        <f t="shared" si="14"/>
        <v>0</v>
      </c>
      <c r="AE507" s="74">
        <f t="shared" si="15"/>
        <v>0</v>
      </c>
    </row>
    <row r="508" spans="1:31" x14ac:dyDescent="0.35">
      <c r="A508" s="76"/>
      <c r="B508" s="76"/>
      <c r="C508" s="76"/>
      <c r="D508" s="76"/>
      <c r="E508" s="76"/>
      <c r="F508" s="79" t="s">
        <v>15406</v>
      </c>
      <c r="G508" s="76"/>
      <c r="H508" s="118"/>
      <c r="I508" s="76"/>
      <c r="J508" s="76" t="s">
        <v>1062</v>
      </c>
      <c r="K508" s="130" t="s">
        <v>4215</v>
      </c>
      <c r="L508" s="119"/>
      <c r="M508" s="119"/>
      <c r="N508" s="119"/>
      <c r="O508" s="76"/>
      <c r="P508" s="76"/>
      <c r="Q508" s="75"/>
      <c r="R508" s="76"/>
      <c r="S508" s="76"/>
      <c r="T508" s="76"/>
      <c r="U508" s="76"/>
      <c r="V508" s="121"/>
      <c r="W508" s="121"/>
      <c r="AD508" s="639">
        <f t="shared" si="14"/>
        <v>0</v>
      </c>
      <c r="AE508" s="118">
        <f t="shared" si="15"/>
        <v>0</v>
      </c>
    </row>
    <row r="509" spans="1:31" x14ac:dyDescent="0.35">
      <c r="A509" s="69"/>
      <c r="B509" s="69"/>
      <c r="C509" s="69"/>
      <c r="D509" s="69"/>
      <c r="E509" s="69"/>
      <c r="F509" s="79" t="s">
        <v>15407</v>
      </c>
      <c r="G509" s="69"/>
      <c r="H509" s="74"/>
      <c r="I509" s="69"/>
      <c r="J509" s="76" t="s">
        <v>1062</v>
      </c>
      <c r="K509" s="193" t="s">
        <v>4204</v>
      </c>
      <c r="L509" s="119"/>
      <c r="M509" s="75"/>
      <c r="N509" s="75"/>
      <c r="O509" s="69"/>
      <c r="P509" s="76"/>
      <c r="Q509" s="75" t="s">
        <v>4113</v>
      </c>
      <c r="R509" s="69"/>
      <c r="S509" s="69"/>
      <c r="T509" s="69"/>
      <c r="U509" s="69"/>
      <c r="V509" s="116"/>
      <c r="W509" s="116"/>
      <c r="AD509" s="639">
        <f t="shared" si="14"/>
        <v>0</v>
      </c>
      <c r="AE509" s="74">
        <f t="shared" si="15"/>
        <v>0</v>
      </c>
    </row>
    <row r="510" spans="1:31" x14ac:dyDescent="0.35">
      <c r="A510" s="69"/>
      <c r="B510" s="69"/>
      <c r="C510" s="69"/>
      <c r="D510" s="69"/>
      <c r="E510" s="69"/>
      <c r="F510" s="79" t="s">
        <v>15408</v>
      </c>
      <c r="G510" s="69"/>
      <c r="H510" s="74"/>
      <c r="I510" s="69"/>
      <c r="J510" s="76" t="s">
        <v>1062</v>
      </c>
      <c r="K510" s="193" t="s">
        <v>4204</v>
      </c>
      <c r="L510" s="119"/>
      <c r="M510" s="75"/>
      <c r="N510" s="75"/>
      <c r="O510" s="69"/>
      <c r="P510" s="76"/>
      <c r="Q510" s="75" t="s">
        <v>4113</v>
      </c>
      <c r="R510" s="69"/>
      <c r="S510" s="69"/>
      <c r="T510" s="69"/>
      <c r="U510" s="69"/>
      <c r="V510" s="116"/>
      <c r="W510" s="116"/>
      <c r="AD510" s="639">
        <f t="shared" si="14"/>
        <v>0</v>
      </c>
      <c r="AE510" s="74">
        <f t="shared" si="15"/>
        <v>0</v>
      </c>
    </row>
    <row r="511" spans="1:31" x14ac:dyDescent="0.35">
      <c r="A511" s="69"/>
      <c r="B511" s="69"/>
      <c r="C511" s="69"/>
      <c r="D511" s="69"/>
      <c r="E511" s="69"/>
      <c r="F511" s="79" t="s">
        <v>15409</v>
      </c>
      <c r="G511" s="69"/>
      <c r="H511" s="74"/>
      <c r="I511" s="69"/>
      <c r="J511" s="76" t="s">
        <v>1062</v>
      </c>
      <c r="K511" s="193" t="s">
        <v>4204</v>
      </c>
      <c r="L511" s="119"/>
      <c r="M511" s="75"/>
      <c r="N511" s="75"/>
      <c r="O511" s="69"/>
      <c r="P511" s="76"/>
      <c r="Q511" s="75" t="s">
        <v>4113</v>
      </c>
      <c r="R511" s="69"/>
      <c r="S511" s="69"/>
      <c r="T511" s="69"/>
      <c r="U511" s="69"/>
      <c r="V511" s="116"/>
      <c r="W511" s="116"/>
      <c r="AD511" s="639">
        <f t="shared" si="14"/>
        <v>0</v>
      </c>
      <c r="AE511" s="74">
        <f t="shared" si="15"/>
        <v>0</v>
      </c>
    </row>
    <row r="512" spans="1:31" x14ac:dyDescent="0.35">
      <c r="A512" s="69"/>
      <c r="B512" s="69"/>
      <c r="C512" s="69"/>
      <c r="D512" s="69"/>
      <c r="E512" s="69"/>
      <c r="F512" s="79" t="s">
        <v>15410</v>
      </c>
      <c r="G512" s="69"/>
      <c r="H512" s="74"/>
      <c r="I512" s="69"/>
      <c r="J512" s="76" t="s">
        <v>1062</v>
      </c>
      <c r="K512" s="193" t="s">
        <v>4204</v>
      </c>
      <c r="L512" s="119"/>
      <c r="M512" s="75"/>
      <c r="N512" s="75"/>
      <c r="O512" s="69"/>
      <c r="P512" s="76"/>
      <c r="Q512" s="75" t="s">
        <v>4113</v>
      </c>
      <c r="R512" s="69"/>
      <c r="S512" s="69"/>
      <c r="T512" s="69"/>
      <c r="U512" s="69"/>
      <c r="V512" s="116"/>
      <c r="W512" s="116"/>
      <c r="AD512" s="639">
        <f t="shared" si="14"/>
        <v>0</v>
      </c>
      <c r="AE512" s="74">
        <f t="shared" si="15"/>
        <v>0</v>
      </c>
    </row>
    <row r="513" spans="1:31" x14ac:dyDescent="0.35">
      <c r="A513" s="76"/>
      <c r="B513" s="76"/>
      <c r="C513" s="76"/>
      <c r="D513" s="76"/>
      <c r="E513" s="76"/>
      <c r="F513" s="79" t="s">
        <v>15411</v>
      </c>
      <c r="G513" s="76"/>
      <c r="H513" s="118"/>
      <c r="I513" s="76"/>
      <c r="J513" s="76" t="s">
        <v>1062</v>
      </c>
      <c r="K513" s="130" t="s">
        <v>4212</v>
      </c>
      <c r="L513" s="119">
        <v>1132490376</v>
      </c>
      <c r="M513" s="119"/>
      <c r="N513" s="119"/>
      <c r="O513" s="76"/>
      <c r="P513" s="76"/>
      <c r="Q513" s="75" t="s">
        <v>2603</v>
      </c>
      <c r="R513" s="76"/>
      <c r="S513" s="76"/>
      <c r="T513" s="76"/>
      <c r="U513" s="76"/>
      <c r="V513" s="121"/>
      <c r="W513" s="121"/>
      <c r="AD513" s="639">
        <f t="shared" si="14"/>
        <v>0</v>
      </c>
      <c r="AE513" s="118">
        <f t="shared" si="15"/>
        <v>0</v>
      </c>
    </row>
    <row r="514" spans="1:31" x14ac:dyDescent="0.35">
      <c r="A514" s="76"/>
      <c r="B514" s="76"/>
      <c r="C514" s="76"/>
      <c r="D514" s="76"/>
      <c r="E514" s="76"/>
      <c r="F514" s="79" t="s">
        <v>15412</v>
      </c>
      <c r="G514" s="76"/>
      <c r="H514" s="118"/>
      <c r="I514" s="76"/>
      <c r="J514" s="76" t="s">
        <v>1062</v>
      </c>
      <c r="K514" s="130" t="s">
        <v>4215</v>
      </c>
      <c r="L514" s="119">
        <v>1132550259</v>
      </c>
      <c r="M514" s="119"/>
      <c r="N514" s="119"/>
      <c r="O514" s="76"/>
      <c r="P514" s="76"/>
      <c r="Q514" s="75" t="s">
        <v>4113</v>
      </c>
      <c r="R514" s="76"/>
      <c r="S514" s="76"/>
      <c r="T514" s="76"/>
      <c r="U514" s="76"/>
      <c r="V514" s="121"/>
      <c r="W514" s="121"/>
      <c r="AD514" s="639">
        <f t="shared" si="14"/>
        <v>0</v>
      </c>
      <c r="AE514" s="118">
        <f t="shared" si="15"/>
        <v>0</v>
      </c>
    </row>
    <row r="515" spans="1:31" x14ac:dyDescent="0.35">
      <c r="A515" s="76"/>
      <c r="B515" s="76"/>
      <c r="C515" s="76"/>
      <c r="D515" s="76"/>
      <c r="E515" s="76"/>
      <c r="F515" s="79" t="s">
        <v>15413</v>
      </c>
      <c r="G515" s="76"/>
      <c r="H515" s="118"/>
      <c r="I515" s="76"/>
      <c r="J515" s="76" t="s">
        <v>1062</v>
      </c>
      <c r="K515" s="130" t="s">
        <v>4215</v>
      </c>
      <c r="L515" s="119">
        <v>1132550258</v>
      </c>
      <c r="M515" s="119"/>
      <c r="N515" s="119"/>
      <c r="O515" s="76"/>
      <c r="P515" s="76"/>
      <c r="Q515" s="75" t="s">
        <v>4113</v>
      </c>
      <c r="R515" s="76"/>
      <c r="S515" s="76"/>
      <c r="T515" s="76"/>
      <c r="U515" s="76"/>
      <c r="V515" s="121"/>
      <c r="W515" s="121"/>
      <c r="AD515" s="639">
        <f t="shared" si="14"/>
        <v>0</v>
      </c>
      <c r="AE515" s="118">
        <f t="shared" si="15"/>
        <v>0</v>
      </c>
    </row>
    <row r="516" spans="1:31" x14ac:dyDescent="0.35">
      <c r="A516" s="76"/>
      <c r="B516" s="76"/>
      <c r="C516" s="76"/>
      <c r="D516" s="76"/>
      <c r="E516" s="76"/>
      <c r="F516" s="79" t="s">
        <v>15414</v>
      </c>
      <c r="G516" s="76"/>
      <c r="H516" s="118"/>
      <c r="I516" s="76"/>
      <c r="J516" s="76" t="s">
        <v>1062</v>
      </c>
      <c r="K516" s="130" t="s">
        <v>4215</v>
      </c>
      <c r="L516" s="119">
        <v>1132550256</v>
      </c>
      <c r="M516" s="119"/>
      <c r="N516" s="119"/>
      <c r="O516" s="76"/>
      <c r="P516" s="76"/>
      <c r="Q516" s="75" t="s">
        <v>4113</v>
      </c>
      <c r="R516" s="76"/>
      <c r="S516" s="76"/>
      <c r="T516" s="76"/>
      <c r="U516" s="76"/>
      <c r="V516" s="121"/>
      <c r="W516" s="121"/>
      <c r="AD516" s="639">
        <f t="shared" si="14"/>
        <v>0</v>
      </c>
      <c r="AE516" s="118">
        <f t="shared" si="15"/>
        <v>0</v>
      </c>
    </row>
    <row r="517" spans="1:31" x14ac:dyDescent="0.35">
      <c r="A517" s="76"/>
      <c r="B517" s="76"/>
      <c r="C517" s="76"/>
      <c r="D517" s="76"/>
      <c r="E517" s="76"/>
      <c r="F517" s="79" t="s">
        <v>15415</v>
      </c>
      <c r="G517" s="76"/>
      <c r="H517" s="118"/>
      <c r="I517" s="76"/>
      <c r="J517" s="76" t="s">
        <v>1062</v>
      </c>
      <c r="K517" s="130" t="s">
        <v>4215</v>
      </c>
      <c r="L517" s="119">
        <v>1132490080</v>
      </c>
      <c r="M517" s="119"/>
      <c r="N517" s="119"/>
      <c r="O517" s="76"/>
      <c r="P517" s="76"/>
      <c r="Q517" s="75" t="s">
        <v>4113</v>
      </c>
      <c r="R517" s="76"/>
      <c r="S517" s="76"/>
      <c r="T517" s="76"/>
      <c r="U517" s="76"/>
      <c r="V517" s="121"/>
      <c r="W517" s="121"/>
      <c r="AD517" s="639">
        <f t="shared" si="14"/>
        <v>0</v>
      </c>
      <c r="AE517" s="118">
        <f t="shared" si="15"/>
        <v>0</v>
      </c>
    </row>
    <row r="518" spans="1:31" x14ac:dyDescent="0.35">
      <c r="A518" s="76"/>
      <c r="B518" s="76"/>
      <c r="C518" s="76"/>
      <c r="D518" s="76"/>
      <c r="E518" s="76"/>
      <c r="F518" s="79" t="s">
        <v>15416</v>
      </c>
      <c r="G518" s="76"/>
      <c r="H518" s="118"/>
      <c r="I518" s="76"/>
      <c r="J518" s="76" t="s">
        <v>1062</v>
      </c>
      <c r="K518" s="130" t="s">
        <v>4215</v>
      </c>
      <c r="L518" s="119">
        <v>1132550255</v>
      </c>
      <c r="M518" s="119"/>
      <c r="N518" s="119"/>
      <c r="O518" s="76"/>
      <c r="P518" s="76"/>
      <c r="Q518" s="75" t="s">
        <v>4113</v>
      </c>
      <c r="R518" s="76"/>
      <c r="S518" s="76"/>
      <c r="T518" s="76"/>
      <c r="U518" s="76"/>
      <c r="V518" s="121"/>
      <c r="W518" s="121"/>
      <c r="AD518" s="639">
        <f t="shared" ref="AD518:AD529" si="16">H518*AD$4</f>
        <v>0</v>
      </c>
      <c r="AE518" s="118">
        <f t="shared" ref="AE518:AE529" si="17">H518+AD518</f>
        <v>0</v>
      </c>
    </row>
    <row r="519" spans="1:31" x14ac:dyDescent="0.35">
      <c r="A519" s="76"/>
      <c r="B519" s="76"/>
      <c r="C519" s="76"/>
      <c r="D519" s="76"/>
      <c r="E519" s="76"/>
      <c r="F519" s="79" t="s">
        <v>15417</v>
      </c>
      <c r="G519" s="76"/>
      <c r="H519" s="118"/>
      <c r="I519" s="76"/>
      <c r="J519" s="76" t="s">
        <v>1062</v>
      </c>
      <c r="K519" s="130" t="s">
        <v>4215</v>
      </c>
      <c r="L519" s="119">
        <v>1132490079</v>
      </c>
      <c r="M519" s="119"/>
      <c r="N519" s="119"/>
      <c r="O519" s="76"/>
      <c r="P519" s="76"/>
      <c r="Q519" s="75" t="s">
        <v>4113</v>
      </c>
      <c r="R519" s="76"/>
      <c r="S519" s="76"/>
      <c r="T519" s="76"/>
      <c r="U519" s="76"/>
      <c r="V519" s="121"/>
      <c r="W519" s="121"/>
      <c r="AD519" s="639">
        <f t="shared" si="16"/>
        <v>0</v>
      </c>
      <c r="AE519" s="118">
        <f t="shared" si="17"/>
        <v>0</v>
      </c>
    </row>
    <row r="520" spans="1:31" x14ac:dyDescent="0.35">
      <c r="A520" s="76"/>
      <c r="B520" s="76"/>
      <c r="C520" s="76"/>
      <c r="D520" s="76"/>
      <c r="E520" s="76"/>
      <c r="F520" s="79"/>
      <c r="G520" s="76"/>
      <c r="H520" s="118">
        <v>4000000</v>
      </c>
      <c r="I520" s="76"/>
      <c r="J520" s="76"/>
      <c r="K520" s="130"/>
      <c r="L520" s="119"/>
      <c r="M520" s="119"/>
      <c r="N520" s="119"/>
      <c r="O520" s="76"/>
      <c r="P520" s="76"/>
      <c r="Q520" s="75"/>
      <c r="R520" s="76"/>
      <c r="S520" s="76"/>
      <c r="T520" s="76"/>
      <c r="U520" s="76"/>
      <c r="V520" s="121"/>
      <c r="W520" s="121"/>
      <c r="AD520" s="639">
        <f t="shared" si="16"/>
        <v>280000</v>
      </c>
      <c r="AE520" s="118">
        <f t="shared" si="17"/>
        <v>4280000</v>
      </c>
    </row>
    <row r="521" spans="1:31" x14ac:dyDescent="0.35">
      <c r="A521" s="64"/>
      <c r="B521" s="64"/>
      <c r="C521" s="64"/>
      <c r="D521" s="64"/>
      <c r="E521" s="64"/>
      <c r="F521" s="96" t="s">
        <v>1945</v>
      </c>
      <c r="G521" s="64"/>
      <c r="H521" s="67"/>
      <c r="I521" s="64"/>
      <c r="J521" s="64"/>
      <c r="K521" s="68"/>
      <c r="L521" s="68"/>
      <c r="M521" s="68"/>
      <c r="N521" s="68"/>
      <c r="O521" s="64"/>
      <c r="P521" s="64"/>
      <c r="Q521" s="68"/>
      <c r="R521" s="64"/>
      <c r="S521" s="64"/>
      <c r="T521" s="64"/>
      <c r="U521" s="64"/>
      <c r="V521" s="115"/>
      <c r="W521" s="115"/>
      <c r="AD521" s="639">
        <f t="shared" si="16"/>
        <v>0</v>
      </c>
      <c r="AE521" s="67">
        <f t="shared" si="17"/>
        <v>0</v>
      </c>
    </row>
    <row r="522" spans="1:31" x14ac:dyDescent="0.35">
      <c r="A522" s="69"/>
      <c r="B522" s="69"/>
      <c r="C522" s="69"/>
      <c r="D522" s="69"/>
      <c r="E522" s="69"/>
      <c r="F522" s="79" t="s">
        <v>15418</v>
      </c>
      <c r="G522" s="69"/>
      <c r="H522" s="74"/>
      <c r="I522" s="69"/>
      <c r="J522" s="69" t="s">
        <v>1214</v>
      </c>
      <c r="K522" s="75"/>
      <c r="L522" s="75" t="s">
        <v>15419</v>
      </c>
      <c r="M522" s="131" t="s">
        <v>15420</v>
      </c>
      <c r="N522" s="75"/>
      <c r="O522" s="69"/>
      <c r="P522" s="69" t="s">
        <v>11053</v>
      </c>
      <c r="Q522" s="75" t="s">
        <v>5458</v>
      </c>
      <c r="R522" s="69"/>
      <c r="S522" s="69"/>
      <c r="T522" s="69"/>
      <c r="U522" s="69"/>
      <c r="V522" s="116"/>
      <c r="W522" s="116"/>
      <c r="AD522" s="639">
        <f t="shared" si="16"/>
        <v>0</v>
      </c>
      <c r="AE522" s="74">
        <f t="shared" si="17"/>
        <v>0</v>
      </c>
    </row>
    <row r="523" spans="1:31" x14ac:dyDescent="0.35">
      <c r="A523" s="69"/>
      <c r="B523" s="69"/>
      <c r="C523" s="69"/>
      <c r="D523" s="69"/>
      <c r="E523" s="69"/>
      <c r="F523" s="79" t="s">
        <v>15421</v>
      </c>
      <c r="G523" s="69"/>
      <c r="H523" s="74"/>
      <c r="I523" s="69"/>
      <c r="J523" s="69" t="s">
        <v>1214</v>
      </c>
      <c r="K523" s="75"/>
      <c r="L523" s="75" t="s">
        <v>15422</v>
      </c>
      <c r="M523" s="131" t="s">
        <v>15423</v>
      </c>
      <c r="N523" s="75"/>
      <c r="O523" s="69"/>
      <c r="P523" s="69" t="s">
        <v>11053</v>
      </c>
      <c r="Q523" s="75" t="s">
        <v>5458</v>
      </c>
      <c r="R523" s="69"/>
      <c r="S523" s="69"/>
      <c r="T523" s="69"/>
      <c r="U523" s="69"/>
      <c r="V523" s="116"/>
      <c r="W523" s="116"/>
      <c r="AD523" s="639">
        <f t="shared" si="16"/>
        <v>0</v>
      </c>
      <c r="AE523" s="74">
        <f t="shared" si="17"/>
        <v>0</v>
      </c>
    </row>
    <row r="524" spans="1:31" x14ac:dyDescent="0.35">
      <c r="A524" s="69"/>
      <c r="B524" s="69"/>
      <c r="C524" s="69"/>
      <c r="D524" s="69"/>
      <c r="E524" s="69"/>
      <c r="F524" s="79" t="s">
        <v>15424</v>
      </c>
      <c r="G524" s="69"/>
      <c r="H524" s="74"/>
      <c r="I524" s="69"/>
      <c r="J524" s="69" t="s">
        <v>1214</v>
      </c>
      <c r="K524" s="75"/>
      <c r="L524" s="75" t="s">
        <v>15419</v>
      </c>
      <c r="M524" s="131" t="s">
        <v>15425</v>
      </c>
      <c r="N524" s="75"/>
      <c r="O524" s="69"/>
      <c r="P524" s="69" t="s">
        <v>11053</v>
      </c>
      <c r="Q524" s="75" t="s">
        <v>5458</v>
      </c>
      <c r="R524" s="69"/>
      <c r="S524" s="69"/>
      <c r="T524" s="69"/>
      <c r="U524" s="69"/>
      <c r="V524" s="116"/>
      <c r="W524" s="116"/>
      <c r="AD524" s="639">
        <f t="shared" si="16"/>
        <v>0</v>
      </c>
      <c r="AE524" s="74">
        <f t="shared" si="17"/>
        <v>0</v>
      </c>
    </row>
    <row r="525" spans="1:31" x14ac:dyDescent="0.35">
      <c r="A525" s="69"/>
      <c r="B525" s="69"/>
      <c r="C525" s="69"/>
      <c r="D525" s="69"/>
      <c r="E525" s="69"/>
      <c r="F525" s="79" t="s">
        <v>15426</v>
      </c>
      <c r="G525" s="69"/>
      <c r="H525" s="74"/>
      <c r="I525" s="69"/>
      <c r="J525" s="69" t="s">
        <v>1214</v>
      </c>
      <c r="K525" s="75"/>
      <c r="L525" s="75" t="s">
        <v>15427</v>
      </c>
      <c r="M525" s="131" t="s">
        <v>15428</v>
      </c>
      <c r="N525" s="75"/>
      <c r="O525" s="69"/>
      <c r="P525" s="69" t="s">
        <v>11053</v>
      </c>
      <c r="Q525" s="75" t="s">
        <v>5458</v>
      </c>
      <c r="R525" s="69"/>
      <c r="S525" s="69"/>
      <c r="T525" s="69"/>
      <c r="U525" s="69"/>
      <c r="V525" s="116"/>
      <c r="W525" s="116"/>
      <c r="AD525" s="639">
        <f t="shared" si="16"/>
        <v>0</v>
      </c>
      <c r="AE525" s="74">
        <f t="shared" si="17"/>
        <v>0</v>
      </c>
    </row>
    <row r="526" spans="1:31" x14ac:dyDescent="0.35">
      <c r="A526" s="69"/>
      <c r="B526" s="69"/>
      <c r="C526" s="69"/>
      <c r="D526" s="69"/>
      <c r="E526" s="69"/>
      <c r="F526" s="79"/>
      <c r="G526" s="69"/>
      <c r="H526" s="74">
        <v>2000000</v>
      </c>
      <c r="I526" s="69"/>
      <c r="J526" s="69"/>
      <c r="K526" s="75"/>
      <c r="L526" s="75"/>
      <c r="M526" s="131"/>
      <c r="N526" s="75"/>
      <c r="O526" s="69"/>
      <c r="P526" s="69"/>
      <c r="Q526" s="75"/>
      <c r="R526" s="69"/>
      <c r="S526" s="69"/>
      <c r="T526" s="69"/>
      <c r="U526" s="69"/>
      <c r="V526" s="116"/>
      <c r="W526" s="116"/>
      <c r="AD526" s="639">
        <f t="shared" si="16"/>
        <v>140000</v>
      </c>
      <c r="AE526" s="74">
        <f t="shared" si="17"/>
        <v>2140000</v>
      </c>
    </row>
    <row r="527" spans="1:31" x14ac:dyDescent="0.35">
      <c r="A527" s="64"/>
      <c r="B527" s="64"/>
      <c r="C527" s="64"/>
      <c r="D527" s="64"/>
      <c r="E527" s="64"/>
      <c r="F527" s="96" t="s">
        <v>1590</v>
      </c>
      <c r="G527" s="64"/>
      <c r="H527" s="67"/>
      <c r="I527" s="64"/>
      <c r="J527" s="64"/>
      <c r="K527" s="68"/>
      <c r="L527" s="68"/>
      <c r="M527" s="68"/>
      <c r="N527" s="68"/>
      <c r="O527" s="64"/>
      <c r="P527" s="64"/>
      <c r="Q527" s="68"/>
      <c r="R527" s="64"/>
      <c r="S527" s="64"/>
      <c r="T527" s="64"/>
      <c r="U527" s="64"/>
      <c r="V527" s="115"/>
      <c r="W527" s="115"/>
      <c r="AD527" s="639">
        <f t="shared" si="16"/>
        <v>0</v>
      </c>
      <c r="AE527" s="67">
        <f t="shared" si="17"/>
        <v>0</v>
      </c>
    </row>
    <row r="528" spans="1:31" x14ac:dyDescent="0.35">
      <c r="A528" s="76"/>
      <c r="B528" s="76"/>
      <c r="C528" s="76"/>
      <c r="D528" s="76"/>
      <c r="E528" s="76"/>
      <c r="F528" s="76" t="s">
        <v>15429</v>
      </c>
      <c r="G528" s="76"/>
      <c r="H528" s="118">
        <v>720000</v>
      </c>
      <c r="I528" s="76"/>
      <c r="J528" s="76" t="s">
        <v>1230</v>
      </c>
      <c r="K528" s="119"/>
      <c r="L528" s="119" t="s">
        <v>15430</v>
      </c>
      <c r="M528" s="119">
        <v>1304</v>
      </c>
      <c r="N528" s="119"/>
      <c r="O528" s="76"/>
      <c r="P528" s="76"/>
      <c r="Q528" s="119"/>
      <c r="R528" s="76"/>
      <c r="S528" s="76"/>
      <c r="T528" s="76"/>
      <c r="U528" s="76"/>
      <c r="V528" s="121"/>
      <c r="W528" s="121"/>
      <c r="AD528" s="639">
        <f t="shared" si="16"/>
        <v>50400.000000000007</v>
      </c>
      <c r="AE528" s="118">
        <f t="shared" si="17"/>
        <v>770400</v>
      </c>
    </row>
    <row r="529" spans="6:31" x14ac:dyDescent="0.35">
      <c r="F529" s="123" t="s">
        <v>894</v>
      </c>
      <c r="G529" s="123"/>
      <c r="H529" s="124">
        <f>SUM(H5:H528)</f>
        <v>150106000</v>
      </c>
      <c r="AD529" s="639">
        <f t="shared" si="16"/>
        <v>10507420.000000002</v>
      </c>
      <c r="AE529" s="124">
        <f t="shared" si="17"/>
        <v>160613420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00B050"/>
  </sheetPr>
  <dimension ref="A1:Z277"/>
  <sheetViews>
    <sheetView topLeftCell="F1" workbookViewId="0">
      <selection activeCell="Z2" sqref="Z2"/>
    </sheetView>
  </sheetViews>
  <sheetFormatPr defaultColWidth="9.08984375" defaultRowHeight="15.5" x14ac:dyDescent="0.35"/>
  <cols>
    <col min="1" max="1" width="16.1796875" style="100" hidden="1" customWidth="1"/>
    <col min="2" max="2" width="21.453125" style="100" hidden="1" customWidth="1"/>
    <col min="3" max="3" width="20.453125" style="100" hidden="1" customWidth="1"/>
    <col min="4" max="4" width="24.81640625" style="100" hidden="1" customWidth="1"/>
    <col min="5" max="5" width="23.1796875" style="100" hidden="1" customWidth="1"/>
    <col min="6" max="6" width="69.90625" style="100" customWidth="1"/>
    <col min="7" max="7" width="26.81640625" style="100" hidden="1" customWidth="1"/>
    <col min="8" max="8" width="26.81640625" style="135" hidden="1" customWidth="1"/>
    <col min="9" max="9" width="15.81640625" style="100" hidden="1" customWidth="1"/>
    <col min="10" max="10" width="24.453125" style="100" hidden="1" customWidth="1"/>
    <col min="11" max="11" width="17.453125" style="100" hidden="1" customWidth="1"/>
    <col min="12" max="12" width="27.08984375" style="100" hidden="1" customWidth="1"/>
    <col min="13" max="14" width="19.08984375" style="100" hidden="1" customWidth="1"/>
    <col min="15" max="15" width="24.453125" style="100" hidden="1" customWidth="1"/>
    <col min="16" max="16" width="21.453125" style="100" hidden="1" customWidth="1"/>
    <col min="17" max="17" width="20.08984375" style="100" hidden="1" customWidth="1"/>
    <col min="18" max="18" width="12.4531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33" style="100" hidden="1" customWidth="1"/>
    <col min="24" max="24" width="19.7265625" style="100" hidden="1" customWidth="1"/>
    <col min="25" max="25" width="10.7265625" style="100" hidden="1" customWidth="1"/>
    <col min="26" max="26" width="26.81640625" style="135" customWidth="1"/>
    <col min="27" max="16384" width="9.08984375" style="100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/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x14ac:dyDescent="0.35">
      <c r="A3" s="106"/>
      <c r="B3" s="106"/>
      <c r="C3" s="106"/>
      <c r="D3" s="107"/>
      <c r="E3" s="57" t="s">
        <v>15431</v>
      </c>
      <c r="F3" s="106"/>
      <c r="G3" s="57"/>
      <c r="H3" s="108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Z3" s="108"/>
    </row>
    <row r="4" spans="1:26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Y4" s="638">
        <v>7.0000000000000007E-2</v>
      </c>
      <c r="Z4" s="67"/>
    </row>
    <row r="5" spans="1:26" x14ac:dyDescent="0.35">
      <c r="A5" s="76"/>
      <c r="B5" s="77" t="s">
        <v>15432</v>
      </c>
      <c r="C5" s="77" t="s">
        <v>15433</v>
      </c>
      <c r="D5" s="77" t="s">
        <v>15434</v>
      </c>
      <c r="E5" s="77" t="s">
        <v>15435</v>
      </c>
      <c r="F5" s="79" t="s">
        <v>15436</v>
      </c>
      <c r="G5" s="69" t="s">
        <v>2249</v>
      </c>
      <c r="H5" s="74">
        <v>650000</v>
      </c>
      <c r="I5" s="69" t="s">
        <v>2249</v>
      </c>
      <c r="J5" s="69" t="s">
        <v>1562</v>
      </c>
      <c r="K5" s="75">
        <v>1990</v>
      </c>
      <c r="L5" s="79" t="s">
        <v>8121</v>
      </c>
      <c r="M5" s="80" t="s">
        <v>15437</v>
      </c>
      <c r="N5" s="75" t="s">
        <v>2249</v>
      </c>
      <c r="O5" s="69" t="s">
        <v>937</v>
      </c>
      <c r="P5" s="69" t="s">
        <v>1010</v>
      </c>
      <c r="Q5" s="69" t="s">
        <v>8122</v>
      </c>
      <c r="R5" s="75" t="s">
        <v>2249</v>
      </c>
      <c r="S5" s="69"/>
      <c r="T5" s="75" t="s">
        <v>2249</v>
      </c>
      <c r="U5" s="75" t="s">
        <v>2249</v>
      </c>
      <c r="V5" s="75" t="s">
        <v>2249</v>
      </c>
      <c r="W5" s="116" t="s">
        <v>15438</v>
      </c>
      <c r="X5" s="121"/>
      <c r="Y5" s="639">
        <f>H5*Y$4</f>
        <v>45500.000000000007</v>
      </c>
      <c r="Z5" s="74">
        <f>H5+Y5</f>
        <v>695500</v>
      </c>
    </row>
    <row r="6" spans="1:26" x14ac:dyDescent="0.35">
      <c r="A6" s="76"/>
      <c r="B6" s="76"/>
      <c r="C6" s="76"/>
      <c r="D6" s="76"/>
      <c r="E6" s="76"/>
      <c r="F6" s="79" t="s">
        <v>15439</v>
      </c>
      <c r="G6" s="69" t="s">
        <v>2249</v>
      </c>
      <c r="H6" s="74">
        <v>650000</v>
      </c>
      <c r="I6" s="69" t="s">
        <v>2249</v>
      </c>
      <c r="J6" s="69" t="s">
        <v>1562</v>
      </c>
      <c r="K6" s="75">
        <v>1990</v>
      </c>
      <c r="L6" s="79" t="s">
        <v>8121</v>
      </c>
      <c r="M6" s="80" t="s">
        <v>15440</v>
      </c>
      <c r="N6" s="75" t="s">
        <v>2249</v>
      </c>
      <c r="O6" s="69" t="s">
        <v>937</v>
      </c>
      <c r="P6" s="69" t="s">
        <v>1010</v>
      </c>
      <c r="Q6" s="69" t="s">
        <v>8122</v>
      </c>
      <c r="R6" s="75" t="s">
        <v>2249</v>
      </c>
      <c r="S6" s="69"/>
      <c r="T6" s="75" t="s">
        <v>2249</v>
      </c>
      <c r="U6" s="75" t="s">
        <v>2249</v>
      </c>
      <c r="V6" s="75" t="s">
        <v>2249</v>
      </c>
      <c r="W6" s="116" t="s">
        <v>15438</v>
      </c>
      <c r="X6" s="121"/>
      <c r="Y6" s="639">
        <f t="shared" ref="Y6:Y69" si="0">H6*Y$4</f>
        <v>45500.000000000007</v>
      </c>
      <c r="Z6" s="74">
        <f t="shared" ref="Z6:Z69" si="1">H6+Y6</f>
        <v>695500</v>
      </c>
    </row>
    <row r="7" spans="1:26" x14ac:dyDescent="0.35">
      <c r="A7" s="76"/>
      <c r="B7" s="76"/>
      <c r="C7" s="76"/>
      <c r="D7" s="76"/>
      <c r="E7" s="76"/>
      <c r="F7" s="79" t="s">
        <v>15441</v>
      </c>
      <c r="G7" s="69" t="s">
        <v>2249</v>
      </c>
      <c r="H7" s="74">
        <v>600000</v>
      </c>
      <c r="I7" s="69" t="s">
        <v>2249</v>
      </c>
      <c r="J7" s="69" t="s">
        <v>1562</v>
      </c>
      <c r="K7" s="75">
        <v>1990</v>
      </c>
      <c r="L7" s="79" t="s">
        <v>8126</v>
      </c>
      <c r="M7" s="80" t="s">
        <v>15442</v>
      </c>
      <c r="N7" s="75" t="s">
        <v>2249</v>
      </c>
      <c r="O7" s="69" t="s">
        <v>937</v>
      </c>
      <c r="P7" s="69" t="s">
        <v>1812</v>
      </c>
      <c r="Q7" s="69" t="s">
        <v>8122</v>
      </c>
      <c r="R7" s="75" t="s">
        <v>2249</v>
      </c>
      <c r="S7" s="69"/>
      <c r="T7" s="75" t="s">
        <v>2249</v>
      </c>
      <c r="U7" s="75" t="s">
        <v>2249</v>
      </c>
      <c r="V7" s="75" t="s">
        <v>2249</v>
      </c>
      <c r="W7" s="116" t="s">
        <v>15438</v>
      </c>
      <c r="X7" s="121"/>
      <c r="Y7" s="639">
        <f t="shared" si="0"/>
        <v>42000.000000000007</v>
      </c>
      <c r="Z7" s="74">
        <f t="shared" si="1"/>
        <v>642000</v>
      </c>
    </row>
    <row r="8" spans="1:26" x14ac:dyDescent="0.35">
      <c r="A8" s="76"/>
      <c r="B8" s="76"/>
      <c r="C8" s="76"/>
      <c r="D8" s="76"/>
      <c r="E8" s="76"/>
      <c r="F8" s="79" t="s">
        <v>15443</v>
      </c>
      <c r="G8" s="69" t="s">
        <v>2249</v>
      </c>
      <c r="H8" s="74">
        <v>600000</v>
      </c>
      <c r="I8" s="69" t="s">
        <v>2249</v>
      </c>
      <c r="J8" s="69" t="s">
        <v>1562</v>
      </c>
      <c r="K8" s="75">
        <v>1986</v>
      </c>
      <c r="L8" s="79" t="s">
        <v>8126</v>
      </c>
      <c r="M8" s="80" t="s">
        <v>15444</v>
      </c>
      <c r="N8" s="75" t="s">
        <v>2249</v>
      </c>
      <c r="O8" s="69" t="s">
        <v>937</v>
      </c>
      <c r="P8" s="69" t="s">
        <v>1812</v>
      </c>
      <c r="Q8" s="69" t="s">
        <v>8122</v>
      </c>
      <c r="R8" s="75" t="s">
        <v>2249</v>
      </c>
      <c r="S8" s="69"/>
      <c r="T8" s="75" t="s">
        <v>2249</v>
      </c>
      <c r="U8" s="75" t="s">
        <v>2249</v>
      </c>
      <c r="V8" s="75" t="s">
        <v>2249</v>
      </c>
      <c r="W8" s="116" t="s">
        <v>15438</v>
      </c>
      <c r="X8" s="121"/>
      <c r="Y8" s="639">
        <f t="shared" si="0"/>
        <v>42000.000000000007</v>
      </c>
      <c r="Z8" s="74">
        <f t="shared" si="1"/>
        <v>642000</v>
      </c>
    </row>
    <row r="9" spans="1:26" x14ac:dyDescent="0.35">
      <c r="A9" s="76"/>
      <c r="B9" s="76"/>
      <c r="C9" s="76"/>
      <c r="D9" s="76"/>
      <c r="E9" s="76"/>
      <c r="F9" s="79" t="s">
        <v>15445</v>
      </c>
      <c r="G9" s="69" t="s">
        <v>2249</v>
      </c>
      <c r="H9" s="74">
        <v>600000</v>
      </c>
      <c r="I9" s="69" t="s">
        <v>2249</v>
      </c>
      <c r="J9" s="69" t="s">
        <v>1562</v>
      </c>
      <c r="K9" s="75">
        <v>1986</v>
      </c>
      <c r="L9" s="79" t="s">
        <v>8126</v>
      </c>
      <c r="M9" s="80" t="s">
        <v>15446</v>
      </c>
      <c r="N9" s="75" t="s">
        <v>2249</v>
      </c>
      <c r="O9" s="69" t="s">
        <v>937</v>
      </c>
      <c r="P9" s="69" t="s">
        <v>1812</v>
      </c>
      <c r="Q9" s="69" t="s">
        <v>8122</v>
      </c>
      <c r="R9" s="75" t="s">
        <v>2249</v>
      </c>
      <c r="S9" s="69"/>
      <c r="T9" s="75" t="s">
        <v>2249</v>
      </c>
      <c r="U9" s="75" t="s">
        <v>2249</v>
      </c>
      <c r="V9" s="75" t="s">
        <v>2249</v>
      </c>
      <c r="W9" s="116" t="s">
        <v>15438</v>
      </c>
      <c r="X9" s="121"/>
      <c r="Y9" s="639">
        <f t="shared" si="0"/>
        <v>42000.000000000007</v>
      </c>
      <c r="Z9" s="74">
        <f t="shared" si="1"/>
        <v>642000</v>
      </c>
    </row>
    <row r="10" spans="1:26" x14ac:dyDescent="0.35">
      <c r="A10" s="76"/>
      <c r="B10" s="76"/>
      <c r="C10" s="76"/>
      <c r="D10" s="76"/>
      <c r="E10" s="76"/>
      <c r="F10" s="79" t="s">
        <v>15447</v>
      </c>
      <c r="G10" s="69" t="s">
        <v>2249</v>
      </c>
      <c r="H10" s="74">
        <v>600000</v>
      </c>
      <c r="I10" s="69" t="s">
        <v>2249</v>
      </c>
      <c r="J10" s="69" t="s">
        <v>1562</v>
      </c>
      <c r="K10" s="75">
        <v>1986</v>
      </c>
      <c r="L10" s="79" t="s">
        <v>8126</v>
      </c>
      <c r="M10" s="80" t="s">
        <v>15448</v>
      </c>
      <c r="N10" s="75" t="s">
        <v>2249</v>
      </c>
      <c r="O10" s="69" t="s">
        <v>937</v>
      </c>
      <c r="P10" s="69" t="s">
        <v>1812</v>
      </c>
      <c r="Q10" s="69" t="s">
        <v>8122</v>
      </c>
      <c r="R10" s="75" t="s">
        <v>2249</v>
      </c>
      <c r="S10" s="69"/>
      <c r="T10" s="75" t="s">
        <v>2249</v>
      </c>
      <c r="U10" s="75" t="s">
        <v>2249</v>
      </c>
      <c r="V10" s="75" t="s">
        <v>2249</v>
      </c>
      <c r="W10" s="116" t="s">
        <v>15438</v>
      </c>
      <c r="X10" s="121"/>
      <c r="Y10" s="639">
        <f t="shared" si="0"/>
        <v>42000.000000000007</v>
      </c>
      <c r="Z10" s="74">
        <f t="shared" si="1"/>
        <v>642000</v>
      </c>
    </row>
    <row r="11" spans="1:26" x14ac:dyDescent="0.35">
      <c r="A11" s="76"/>
      <c r="B11" s="76"/>
      <c r="C11" s="76"/>
      <c r="D11" s="76"/>
      <c r="E11" s="76"/>
      <c r="F11" s="79" t="s">
        <v>15449</v>
      </c>
      <c r="G11" s="69" t="s">
        <v>2249</v>
      </c>
      <c r="H11" s="74">
        <v>600000</v>
      </c>
      <c r="I11" s="69" t="s">
        <v>2249</v>
      </c>
      <c r="J11" s="69" t="s">
        <v>1562</v>
      </c>
      <c r="K11" s="75">
        <v>1985</v>
      </c>
      <c r="L11" s="79" t="s">
        <v>8126</v>
      </c>
      <c r="M11" s="80" t="s">
        <v>15450</v>
      </c>
      <c r="N11" s="75" t="s">
        <v>2249</v>
      </c>
      <c r="O11" s="69" t="s">
        <v>937</v>
      </c>
      <c r="P11" s="69" t="s">
        <v>1812</v>
      </c>
      <c r="Q11" s="69" t="s">
        <v>8122</v>
      </c>
      <c r="R11" s="75" t="s">
        <v>2249</v>
      </c>
      <c r="S11" s="69"/>
      <c r="T11" s="75" t="s">
        <v>2249</v>
      </c>
      <c r="U11" s="75" t="s">
        <v>2249</v>
      </c>
      <c r="V11" s="75" t="s">
        <v>2249</v>
      </c>
      <c r="W11" s="116" t="s">
        <v>15438</v>
      </c>
      <c r="X11" s="121"/>
      <c r="Y11" s="639">
        <f t="shared" si="0"/>
        <v>42000.000000000007</v>
      </c>
      <c r="Z11" s="74">
        <f t="shared" si="1"/>
        <v>642000</v>
      </c>
    </row>
    <row r="12" spans="1:26" x14ac:dyDescent="0.35">
      <c r="A12" s="76"/>
      <c r="B12" s="76"/>
      <c r="C12" s="76"/>
      <c r="D12" s="76"/>
      <c r="E12" s="76"/>
      <c r="F12" s="79" t="s">
        <v>15451</v>
      </c>
      <c r="G12" s="69" t="s">
        <v>2249</v>
      </c>
      <c r="H12" s="74">
        <v>600000</v>
      </c>
      <c r="I12" s="69" t="s">
        <v>2249</v>
      </c>
      <c r="J12" s="69" t="s">
        <v>1562</v>
      </c>
      <c r="K12" s="75">
        <v>1986</v>
      </c>
      <c r="L12" s="79" t="s">
        <v>8126</v>
      </c>
      <c r="M12" s="80" t="s">
        <v>15452</v>
      </c>
      <c r="N12" s="75" t="s">
        <v>2249</v>
      </c>
      <c r="O12" s="69" t="s">
        <v>937</v>
      </c>
      <c r="P12" s="69" t="s">
        <v>1812</v>
      </c>
      <c r="Q12" s="69" t="s">
        <v>8122</v>
      </c>
      <c r="R12" s="75" t="s">
        <v>2249</v>
      </c>
      <c r="S12" s="69"/>
      <c r="T12" s="75" t="s">
        <v>2249</v>
      </c>
      <c r="U12" s="75" t="s">
        <v>2249</v>
      </c>
      <c r="V12" s="75" t="s">
        <v>2249</v>
      </c>
      <c r="W12" s="116" t="s">
        <v>15438</v>
      </c>
      <c r="X12" s="121"/>
      <c r="Y12" s="639">
        <f t="shared" si="0"/>
        <v>42000.000000000007</v>
      </c>
      <c r="Z12" s="74">
        <f t="shared" si="1"/>
        <v>642000</v>
      </c>
    </row>
    <row r="13" spans="1:26" x14ac:dyDescent="0.35">
      <c r="A13" s="76"/>
      <c r="B13" s="76"/>
      <c r="C13" s="76"/>
      <c r="D13" s="76"/>
      <c r="E13" s="76"/>
      <c r="F13" s="79" t="s">
        <v>15453</v>
      </c>
      <c r="G13" s="69" t="s">
        <v>2249</v>
      </c>
      <c r="H13" s="74">
        <v>600000</v>
      </c>
      <c r="I13" s="69" t="s">
        <v>2249</v>
      </c>
      <c r="J13" s="69" t="s">
        <v>1562</v>
      </c>
      <c r="K13" s="75">
        <v>1990</v>
      </c>
      <c r="L13" s="79" t="s">
        <v>1575</v>
      </c>
      <c r="M13" s="75" t="s">
        <v>2249</v>
      </c>
      <c r="N13" s="75" t="s">
        <v>2249</v>
      </c>
      <c r="O13" s="69" t="s">
        <v>937</v>
      </c>
      <c r="P13" s="69" t="s">
        <v>1812</v>
      </c>
      <c r="Q13" s="69" t="s">
        <v>8122</v>
      </c>
      <c r="R13" s="75" t="s">
        <v>2249</v>
      </c>
      <c r="S13" s="69"/>
      <c r="T13" s="75" t="s">
        <v>2249</v>
      </c>
      <c r="U13" s="75" t="s">
        <v>2249</v>
      </c>
      <c r="V13" s="75" t="s">
        <v>2249</v>
      </c>
      <c r="W13" s="116" t="s">
        <v>15438</v>
      </c>
      <c r="X13" s="121"/>
      <c r="Y13" s="639">
        <f t="shared" si="0"/>
        <v>42000.000000000007</v>
      </c>
      <c r="Z13" s="74">
        <f t="shared" si="1"/>
        <v>642000</v>
      </c>
    </row>
    <row r="14" spans="1:26" x14ac:dyDescent="0.35">
      <c r="A14" s="76"/>
      <c r="B14" s="76"/>
      <c r="C14" s="76"/>
      <c r="D14" s="76"/>
      <c r="E14" s="76"/>
      <c r="F14" s="79" t="s">
        <v>15454</v>
      </c>
      <c r="G14" s="69" t="s">
        <v>2249</v>
      </c>
      <c r="H14" s="74">
        <v>600000</v>
      </c>
      <c r="I14" s="69" t="s">
        <v>2249</v>
      </c>
      <c r="J14" s="69" t="s">
        <v>1562</v>
      </c>
      <c r="K14" s="75">
        <v>1986</v>
      </c>
      <c r="L14" s="79" t="s">
        <v>8126</v>
      </c>
      <c r="M14" s="80" t="s">
        <v>15455</v>
      </c>
      <c r="N14" s="75" t="s">
        <v>2249</v>
      </c>
      <c r="O14" s="69" t="s">
        <v>937</v>
      </c>
      <c r="P14" s="69" t="s">
        <v>1812</v>
      </c>
      <c r="Q14" s="69" t="s">
        <v>8122</v>
      </c>
      <c r="R14" s="75" t="s">
        <v>2249</v>
      </c>
      <c r="S14" s="69"/>
      <c r="T14" s="75" t="s">
        <v>2249</v>
      </c>
      <c r="U14" s="75" t="s">
        <v>2249</v>
      </c>
      <c r="V14" s="75" t="s">
        <v>2249</v>
      </c>
      <c r="W14" s="116" t="s">
        <v>15438</v>
      </c>
      <c r="X14" s="121"/>
      <c r="Y14" s="639">
        <f t="shared" si="0"/>
        <v>42000.000000000007</v>
      </c>
      <c r="Z14" s="74">
        <f t="shared" si="1"/>
        <v>642000</v>
      </c>
    </row>
    <row r="15" spans="1:26" x14ac:dyDescent="0.35">
      <c r="A15" s="76"/>
      <c r="B15" s="76"/>
      <c r="C15" s="76"/>
      <c r="D15" s="76"/>
      <c r="E15" s="76"/>
      <c r="F15" s="79" t="s">
        <v>15456</v>
      </c>
      <c r="G15" s="69" t="s">
        <v>2249</v>
      </c>
      <c r="H15" s="74">
        <v>600000</v>
      </c>
      <c r="I15" s="69" t="s">
        <v>2249</v>
      </c>
      <c r="J15" s="69" t="s">
        <v>1562</v>
      </c>
      <c r="K15" s="75">
        <v>1986</v>
      </c>
      <c r="L15" s="79" t="s">
        <v>8126</v>
      </c>
      <c r="M15" s="80" t="s">
        <v>15457</v>
      </c>
      <c r="N15" s="75" t="s">
        <v>2249</v>
      </c>
      <c r="O15" s="69" t="s">
        <v>937</v>
      </c>
      <c r="P15" s="69" t="s">
        <v>1812</v>
      </c>
      <c r="Q15" s="69" t="s">
        <v>8122</v>
      </c>
      <c r="R15" s="75" t="s">
        <v>2249</v>
      </c>
      <c r="S15" s="69"/>
      <c r="T15" s="75" t="s">
        <v>2249</v>
      </c>
      <c r="U15" s="75" t="s">
        <v>2249</v>
      </c>
      <c r="V15" s="75" t="s">
        <v>2249</v>
      </c>
      <c r="W15" s="116" t="s">
        <v>15438</v>
      </c>
      <c r="X15" s="121"/>
      <c r="Y15" s="639">
        <f t="shared" si="0"/>
        <v>42000.000000000007</v>
      </c>
      <c r="Z15" s="74">
        <f t="shared" si="1"/>
        <v>642000</v>
      </c>
    </row>
    <row r="16" spans="1:26" x14ac:dyDescent="0.35">
      <c r="A16" s="76"/>
      <c r="B16" s="76"/>
      <c r="C16" s="76"/>
      <c r="D16" s="76"/>
      <c r="E16" s="76"/>
      <c r="F16" s="79" t="s">
        <v>15458</v>
      </c>
      <c r="G16" s="69" t="s">
        <v>2249</v>
      </c>
      <c r="H16" s="74">
        <v>600000</v>
      </c>
      <c r="I16" s="69" t="s">
        <v>2249</v>
      </c>
      <c r="J16" s="69" t="s">
        <v>1562</v>
      </c>
      <c r="K16" s="75">
        <v>1986</v>
      </c>
      <c r="L16" s="79" t="s">
        <v>8126</v>
      </c>
      <c r="M16" s="80" t="s">
        <v>15459</v>
      </c>
      <c r="N16" s="75" t="s">
        <v>2249</v>
      </c>
      <c r="O16" s="69" t="s">
        <v>937</v>
      </c>
      <c r="P16" s="69" t="s">
        <v>1812</v>
      </c>
      <c r="Q16" s="69" t="s">
        <v>8122</v>
      </c>
      <c r="R16" s="75" t="s">
        <v>2249</v>
      </c>
      <c r="S16" s="69"/>
      <c r="T16" s="75" t="s">
        <v>2249</v>
      </c>
      <c r="U16" s="75" t="s">
        <v>2249</v>
      </c>
      <c r="V16" s="75" t="s">
        <v>2249</v>
      </c>
      <c r="W16" s="116" t="s">
        <v>15438</v>
      </c>
      <c r="X16" s="121"/>
      <c r="Y16" s="639">
        <f t="shared" si="0"/>
        <v>42000.000000000007</v>
      </c>
      <c r="Z16" s="74">
        <f t="shared" si="1"/>
        <v>642000</v>
      </c>
    </row>
    <row r="17" spans="1:26" x14ac:dyDescent="0.35">
      <c r="A17" s="76"/>
      <c r="B17" s="76"/>
      <c r="C17" s="76"/>
      <c r="D17" s="76"/>
      <c r="E17" s="76"/>
      <c r="F17" s="79" t="s">
        <v>15460</v>
      </c>
      <c r="G17" s="69" t="s">
        <v>2249</v>
      </c>
      <c r="H17" s="74">
        <v>600000</v>
      </c>
      <c r="I17" s="69" t="s">
        <v>2249</v>
      </c>
      <c r="J17" s="69" t="s">
        <v>1562</v>
      </c>
      <c r="K17" s="75">
        <v>1986</v>
      </c>
      <c r="L17" s="79" t="s">
        <v>8126</v>
      </c>
      <c r="M17" s="80" t="s">
        <v>15461</v>
      </c>
      <c r="N17" s="75" t="s">
        <v>2249</v>
      </c>
      <c r="O17" s="69" t="s">
        <v>937</v>
      </c>
      <c r="P17" s="69" t="s">
        <v>1812</v>
      </c>
      <c r="Q17" s="69" t="s">
        <v>8122</v>
      </c>
      <c r="R17" s="75" t="s">
        <v>2249</v>
      </c>
      <c r="S17" s="69"/>
      <c r="T17" s="75" t="s">
        <v>2249</v>
      </c>
      <c r="U17" s="75" t="s">
        <v>2249</v>
      </c>
      <c r="V17" s="75" t="s">
        <v>2249</v>
      </c>
      <c r="W17" s="116" t="s">
        <v>15438</v>
      </c>
      <c r="X17" s="121"/>
      <c r="Y17" s="639">
        <f t="shared" si="0"/>
        <v>42000.000000000007</v>
      </c>
      <c r="Z17" s="74">
        <f t="shared" si="1"/>
        <v>642000</v>
      </c>
    </row>
    <row r="18" spans="1:26" x14ac:dyDescent="0.35">
      <c r="A18" s="76"/>
      <c r="B18" s="76"/>
      <c r="C18" s="76"/>
      <c r="D18" s="76"/>
      <c r="E18" s="76"/>
      <c r="F18" s="79" t="s">
        <v>15462</v>
      </c>
      <c r="G18" s="69" t="s">
        <v>2249</v>
      </c>
      <c r="H18" s="74">
        <v>600000</v>
      </c>
      <c r="I18" s="69" t="s">
        <v>2249</v>
      </c>
      <c r="J18" s="69" t="s">
        <v>1562</v>
      </c>
      <c r="K18" s="75">
        <v>1986</v>
      </c>
      <c r="L18" s="79" t="s">
        <v>1575</v>
      </c>
      <c r="M18" s="75" t="s">
        <v>2249</v>
      </c>
      <c r="N18" s="75" t="s">
        <v>2249</v>
      </c>
      <c r="O18" s="69" t="s">
        <v>937</v>
      </c>
      <c r="P18" s="69" t="s">
        <v>1812</v>
      </c>
      <c r="Q18" s="69" t="s">
        <v>8122</v>
      </c>
      <c r="R18" s="75" t="s">
        <v>2249</v>
      </c>
      <c r="S18" s="69"/>
      <c r="T18" s="75" t="s">
        <v>2249</v>
      </c>
      <c r="U18" s="75" t="s">
        <v>2249</v>
      </c>
      <c r="V18" s="75" t="s">
        <v>2249</v>
      </c>
      <c r="W18" s="116" t="s">
        <v>15438</v>
      </c>
      <c r="X18" s="121"/>
      <c r="Y18" s="639">
        <f t="shared" si="0"/>
        <v>42000.000000000007</v>
      </c>
      <c r="Z18" s="74">
        <f t="shared" si="1"/>
        <v>642000</v>
      </c>
    </row>
    <row r="19" spans="1:26" x14ac:dyDescent="0.35">
      <c r="A19" s="76"/>
      <c r="B19" s="76"/>
      <c r="C19" s="76"/>
      <c r="D19" s="76"/>
      <c r="E19" s="76"/>
      <c r="F19" s="79" t="s">
        <v>15463</v>
      </c>
      <c r="G19" s="69" t="s">
        <v>2249</v>
      </c>
      <c r="H19" s="74">
        <v>600000</v>
      </c>
      <c r="I19" s="69" t="s">
        <v>2249</v>
      </c>
      <c r="J19" s="69" t="s">
        <v>1562</v>
      </c>
      <c r="K19" s="75">
        <v>1986</v>
      </c>
      <c r="L19" s="79" t="s">
        <v>8126</v>
      </c>
      <c r="M19" s="80" t="s">
        <v>15464</v>
      </c>
      <c r="N19" s="75" t="s">
        <v>2249</v>
      </c>
      <c r="O19" s="69" t="s">
        <v>937</v>
      </c>
      <c r="P19" s="69" t="s">
        <v>1812</v>
      </c>
      <c r="Q19" s="69" t="s">
        <v>8122</v>
      </c>
      <c r="R19" s="75" t="s">
        <v>2249</v>
      </c>
      <c r="S19" s="69"/>
      <c r="T19" s="75" t="s">
        <v>2249</v>
      </c>
      <c r="U19" s="75" t="s">
        <v>2249</v>
      </c>
      <c r="V19" s="75" t="s">
        <v>2249</v>
      </c>
      <c r="W19" s="116" t="s">
        <v>15438</v>
      </c>
      <c r="X19" s="121"/>
      <c r="Y19" s="639">
        <f t="shared" si="0"/>
        <v>42000.000000000007</v>
      </c>
      <c r="Z19" s="74">
        <f t="shared" si="1"/>
        <v>642000</v>
      </c>
    </row>
    <row r="20" spans="1:26" x14ac:dyDescent="0.35">
      <c r="A20" s="76"/>
      <c r="B20" s="76"/>
      <c r="C20" s="76"/>
      <c r="D20" s="76"/>
      <c r="E20" s="76"/>
      <c r="F20" s="79" t="s">
        <v>15465</v>
      </c>
      <c r="G20" s="69" t="s">
        <v>2249</v>
      </c>
      <c r="H20" s="74">
        <v>650000</v>
      </c>
      <c r="I20" s="69" t="s">
        <v>2249</v>
      </c>
      <c r="J20" s="69" t="s">
        <v>1562</v>
      </c>
      <c r="K20" s="75">
        <v>1990</v>
      </c>
      <c r="L20" s="79" t="s">
        <v>1575</v>
      </c>
      <c r="M20" s="75" t="s">
        <v>2249</v>
      </c>
      <c r="N20" s="75" t="s">
        <v>2249</v>
      </c>
      <c r="O20" s="75" t="s">
        <v>2249</v>
      </c>
      <c r="P20" s="75" t="s">
        <v>2249</v>
      </c>
      <c r="Q20" s="75" t="s">
        <v>2249</v>
      </c>
      <c r="R20" s="75" t="s">
        <v>2249</v>
      </c>
      <c r="S20" s="69"/>
      <c r="T20" s="75" t="s">
        <v>2249</v>
      </c>
      <c r="U20" s="75" t="s">
        <v>2249</v>
      </c>
      <c r="V20" s="75" t="s">
        <v>2249</v>
      </c>
      <c r="W20" s="116" t="s">
        <v>15438</v>
      </c>
      <c r="X20" s="121"/>
      <c r="Y20" s="639">
        <f t="shared" si="0"/>
        <v>45500.000000000007</v>
      </c>
      <c r="Z20" s="74">
        <f t="shared" si="1"/>
        <v>695500</v>
      </c>
    </row>
    <row r="21" spans="1:26" x14ac:dyDescent="0.35">
      <c r="A21" s="76"/>
      <c r="B21" s="76"/>
      <c r="C21" s="76"/>
      <c r="D21" s="76"/>
      <c r="E21" s="76"/>
      <c r="F21" s="79" t="s">
        <v>15466</v>
      </c>
      <c r="G21" s="69" t="s">
        <v>2249</v>
      </c>
      <c r="H21" s="74">
        <v>650000</v>
      </c>
      <c r="I21" s="69" t="s">
        <v>2249</v>
      </c>
      <c r="J21" s="69" t="s">
        <v>1562</v>
      </c>
      <c r="K21" s="75">
        <v>1990</v>
      </c>
      <c r="L21" s="79" t="s">
        <v>1575</v>
      </c>
      <c r="M21" s="75" t="s">
        <v>2249</v>
      </c>
      <c r="N21" s="75" t="s">
        <v>2249</v>
      </c>
      <c r="O21" s="75" t="s">
        <v>2249</v>
      </c>
      <c r="P21" s="75" t="s">
        <v>2249</v>
      </c>
      <c r="Q21" s="75" t="s">
        <v>2249</v>
      </c>
      <c r="R21" s="75" t="s">
        <v>2249</v>
      </c>
      <c r="S21" s="69"/>
      <c r="T21" s="75" t="s">
        <v>2249</v>
      </c>
      <c r="U21" s="75" t="s">
        <v>2249</v>
      </c>
      <c r="V21" s="75" t="s">
        <v>2249</v>
      </c>
      <c r="W21" s="116" t="s">
        <v>15438</v>
      </c>
      <c r="X21" s="121"/>
      <c r="Y21" s="639">
        <f t="shared" si="0"/>
        <v>45500.000000000007</v>
      </c>
      <c r="Z21" s="74">
        <f t="shared" si="1"/>
        <v>695500</v>
      </c>
    </row>
    <row r="22" spans="1:26" x14ac:dyDescent="0.35">
      <c r="A22" s="76"/>
      <c r="B22" s="76"/>
      <c r="C22" s="76"/>
      <c r="D22" s="76"/>
      <c r="E22" s="76"/>
      <c r="F22" s="79" t="s">
        <v>15467</v>
      </c>
      <c r="G22" s="69" t="s">
        <v>2249</v>
      </c>
      <c r="H22" s="74">
        <v>650000</v>
      </c>
      <c r="I22" s="69" t="s">
        <v>2249</v>
      </c>
      <c r="J22" s="69" t="s">
        <v>1562</v>
      </c>
      <c r="K22" s="75">
        <v>1985</v>
      </c>
      <c r="L22" s="79" t="s">
        <v>8121</v>
      </c>
      <c r="M22" s="80" t="s">
        <v>15468</v>
      </c>
      <c r="N22" s="75" t="s">
        <v>2249</v>
      </c>
      <c r="O22" s="69" t="s">
        <v>937</v>
      </c>
      <c r="P22" s="69" t="s">
        <v>1010</v>
      </c>
      <c r="Q22" s="69" t="s">
        <v>8122</v>
      </c>
      <c r="R22" s="75" t="s">
        <v>2249</v>
      </c>
      <c r="S22" s="69"/>
      <c r="T22" s="75" t="s">
        <v>2249</v>
      </c>
      <c r="U22" s="75" t="s">
        <v>2249</v>
      </c>
      <c r="V22" s="75" t="s">
        <v>2249</v>
      </c>
      <c r="W22" s="116" t="s">
        <v>15438</v>
      </c>
      <c r="X22" s="121"/>
      <c r="Y22" s="639">
        <f t="shared" si="0"/>
        <v>45500.000000000007</v>
      </c>
      <c r="Z22" s="74">
        <f t="shared" si="1"/>
        <v>695500</v>
      </c>
    </row>
    <row r="23" spans="1:26" x14ac:dyDescent="0.35">
      <c r="A23" s="76"/>
      <c r="B23" s="76"/>
      <c r="C23" s="76"/>
      <c r="D23" s="76"/>
      <c r="E23" s="76"/>
      <c r="F23" s="79" t="s">
        <v>15469</v>
      </c>
      <c r="G23" s="69" t="s">
        <v>2249</v>
      </c>
      <c r="H23" s="74">
        <v>650000</v>
      </c>
      <c r="I23" s="69" t="s">
        <v>2249</v>
      </c>
      <c r="J23" s="69" t="s">
        <v>1562</v>
      </c>
      <c r="K23" s="75">
        <v>1985</v>
      </c>
      <c r="L23" s="79" t="s">
        <v>8121</v>
      </c>
      <c r="M23" s="80" t="s">
        <v>15470</v>
      </c>
      <c r="N23" s="75" t="s">
        <v>2249</v>
      </c>
      <c r="O23" s="69" t="s">
        <v>937</v>
      </c>
      <c r="P23" s="69" t="s">
        <v>1010</v>
      </c>
      <c r="Q23" s="69" t="s">
        <v>8122</v>
      </c>
      <c r="R23" s="75" t="s">
        <v>2249</v>
      </c>
      <c r="S23" s="69"/>
      <c r="T23" s="75" t="s">
        <v>2249</v>
      </c>
      <c r="U23" s="75" t="s">
        <v>2249</v>
      </c>
      <c r="V23" s="75" t="s">
        <v>2249</v>
      </c>
      <c r="W23" s="116" t="s">
        <v>15438</v>
      </c>
      <c r="X23" s="121"/>
      <c r="Y23" s="639">
        <f t="shared" si="0"/>
        <v>45500.000000000007</v>
      </c>
      <c r="Z23" s="74">
        <f t="shared" si="1"/>
        <v>695500</v>
      </c>
    </row>
    <row r="24" spans="1:26" x14ac:dyDescent="0.35">
      <c r="A24" s="76"/>
      <c r="B24" s="76"/>
      <c r="C24" s="76"/>
      <c r="D24" s="76"/>
      <c r="E24" s="76"/>
      <c r="F24" s="79" t="s">
        <v>15471</v>
      </c>
      <c r="G24" s="69" t="s">
        <v>2249</v>
      </c>
      <c r="H24" s="74">
        <v>600000</v>
      </c>
      <c r="I24" s="69" t="s">
        <v>2249</v>
      </c>
      <c r="J24" s="69" t="s">
        <v>1562</v>
      </c>
      <c r="K24" s="75">
        <v>1985</v>
      </c>
      <c r="L24" s="79" t="s">
        <v>8126</v>
      </c>
      <c r="M24" s="80" t="s">
        <v>15472</v>
      </c>
      <c r="N24" s="75" t="s">
        <v>2249</v>
      </c>
      <c r="O24" s="69" t="s">
        <v>937</v>
      </c>
      <c r="P24" s="69" t="s">
        <v>1812</v>
      </c>
      <c r="Q24" s="69" t="s">
        <v>8122</v>
      </c>
      <c r="R24" s="75" t="s">
        <v>2249</v>
      </c>
      <c r="S24" s="69"/>
      <c r="T24" s="75" t="s">
        <v>2249</v>
      </c>
      <c r="U24" s="75" t="s">
        <v>2249</v>
      </c>
      <c r="V24" s="75" t="s">
        <v>2249</v>
      </c>
      <c r="W24" s="116" t="s">
        <v>15438</v>
      </c>
      <c r="X24" s="121"/>
      <c r="Y24" s="639">
        <f t="shared" si="0"/>
        <v>42000.000000000007</v>
      </c>
      <c r="Z24" s="74">
        <f t="shared" si="1"/>
        <v>642000</v>
      </c>
    </row>
    <row r="25" spans="1:26" x14ac:dyDescent="0.35">
      <c r="A25" s="76"/>
      <c r="B25" s="76"/>
      <c r="C25" s="76"/>
      <c r="D25" s="76"/>
      <c r="E25" s="76"/>
      <c r="F25" s="79" t="s">
        <v>15473</v>
      </c>
      <c r="G25" s="69" t="s">
        <v>2249</v>
      </c>
      <c r="H25" s="74">
        <v>600000</v>
      </c>
      <c r="I25" s="69" t="s">
        <v>2249</v>
      </c>
      <c r="J25" s="69" t="s">
        <v>1562</v>
      </c>
      <c r="K25" s="75">
        <v>1985</v>
      </c>
      <c r="L25" s="79" t="s">
        <v>8126</v>
      </c>
      <c r="M25" s="80" t="s">
        <v>15474</v>
      </c>
      <c r="N25" s="75" t="s">
        <v>2249</v>
      </c>
      <c r="O25" s="69" t="s">
        <v>937</v>
      </c>
      <c r="P25" s="69" t="s">
        <v>1812</v>
      </c>
      <c r="Q25" s="69" t="s">
        <v>8122</v>
      </c>
      <c r="R25" s="75" t="s">
        <v>2249</v>
      </c>
      <c r="S25" s="69"/>
      <c r="T25" s="75" t="s">
        <v>2249</v>
      </c>
      <c r="U25" s="75" t="s">
        <v>2249</v>
      </c>
      <c r="V25" s="75" t="s">
        <v>2249</v>
      </c>
      <c r="W25" s="116" t="s">
        <v>15438</v>
      </c>
      <c r="X25" s="121"/>
      <c r="Y25" s="639">
        <f t="shared" si="0"/>
        <v>42000.000000000007</v>
      </c>
      <c r="Z25" s="74">
        <f t="shared" si="1"/>
        <v>642000</v>
      </c>
    </row>
    <row r="26" spans="1:26" x14ac:dyDescent="0.35">
      <c r="A26" s="76"/>
      <c r="B26" s="76"/>
      <c r="C26" s="76"/>
      <c r="D26" s="76"/>
      <c r="E26" s="76"/>
      <c r="F26" s="79" t="s">
        <v>15475</v>
      </c>
      <c r="G26" s="69" t="s">
        <v>2249</v>
      </c>
      <c r="H26" s="74">
        <v>600000</v>
      </c>
      <c r="I26" s="69" t="s">
        <v>2249</v>
      </c>
      <c r="J26" s="69" t="s">
        <v>1562</v>
      </c>
      <c r="K26" s="75">
        <v>1985</v>
      </c>
      <c r="L26" s="79" t="s">
        <v>8126</v>
      </c>
      <c r="M26" s="80" t="s">
        <v>15476</v>
      </c>
      <c r="N26" s="75" t="s">
        <v>2249</v>
      </c>
      <c r="O26" s="69" t="s">
        <v>937</v>
      </c>
      <c r="P26" s="69" t="s">
        <v>1812</v>
      </c>
      <c r="Q26" s="69" t="s">
        <v>8122</v>
      </c>
      <c r="R26" s="75" t="s">
        <v>2249</v>
      </c>
      <c r="S26" s="69"/>
      <c r="T26" s="75" t="s">
        <v>2249</v>
      </c>
      <c r="U26" s="75" t="s">
        <v>2249</v>
      </c>
      <c r="V26" s="75" t="s">
        <v>2249</v>
      </c>
      <c r="W26" s="116" t="s">
        <v>15438</v>
      </c>
      <c r="X26" s="121"/>
      <c r="Y26" s="639">
        <f t="shared" si="0"/>
        <v>42000.000000000007</v>
      </c>
      <c r="Z26" s="74">
        <f t="shared" si="1"/>
        <v>642000</v>
      </c>
    </row>
    <row r="27" spans="1:26" x14ac:dyDescent="0.35">
      <c r="A27" s="76"/>
      <c r="B27" s="76"/>
      <c r="C27" s="76"/>
      <c r="D27" s="76"/>
      <c r="E27" s="76"/>
      <c r="F27" s="79" t="s">
        <v>15477</v>
      </c>
      <c r="G27" s="69" t="s">
        <v>2249</v>
      </c>
      <c r="H27" s="74">
        <v>600000</v>
      </c>
      <c r="I27" s="69" t="s">
        <v>2249</v>
      </c>
      <c r="J27" s="69" t="s">
        <v>1562</v>
      </c>
      <c r="K27" s="75"/>
      <c r="L27" s="79" t="s">
        <v>1575</v>
      </c>
      <c r="M27" s="80"/>
      <c r="N27" s="75" t="s">
        <v>2249</v>
      </c>
      <c r="O27" s="69" t="s">
        <v>937</v>
      </c>
      <c r="P27" s="69" t="s">
        <v>1812</v>
      </c>
      <c r="Q27" s="69" t="s">
        <v>8122</v>
      </c>
      <c r="R27" s="75" t="s">
        <v>2249</v>
      </c>
      <c r="S27" s="69"/>
      <c r="T27" s="75" t="s">
        <v>2249</v>
      </c>
      <c r="U27" s="75" t="s">
        <v>2249</v>
      </c>
      <c r="V27" s="75" t="s">
        <v>2249</v>
      </c>
      <c r="W27" s="116" t="s">
        <v>15438</v>
      </c>
      <c r="X27" s="121"/>
      <c r="Y27" s="639">
        <f t="shared" si="0"/>
        <v>42000.000000000007</v>
      </c>
      <c r="Z27" s="74">
        <f t="shared" si="1"/>
        <v>642000</v>
      </c>
    </row>
    <row r="28" spans="1:26" x14ac:dyDescent="0.35">
      <c r="A28" s="76"/>
      <c r="B28" s="76"/>
      <c r="C28" s="76"/>
      <c r="D28" s="76"/>
      <c r="E28" s="76"/>
      <c r="F28" s="79" t="s">
        <v>15478</v>
      </c>
      <c r="G28" s="69" t="s">
        <v>2249</v>
      </c>
      <c r="H28" s="74">
        <v>600000</v>
      </c>
      <c r="I28" s="69" t="s">
        <v>2249</v>
      </c>
      <c r="J28" s="69" t="s">
        <v>1562</v>
      </c>
      <c r="K28" s="75">
        <v>1985</v>
      </c>
      <c r="L28" s="79" t="s">
        <v>8126</v>
      </c>
      <c r="M28" s="80" t="s">
        <v>15479</v>
      </c>
      <c r="N28" s="75" t="s">
        <v>2249</v>
      </c>
      <c r="O28" s="69" t="s">
        <v>937</v>
      </c>
      <c r="P28" s="69" t="s">
        <v>1812</v>
      </c>
      <c r="Q28" s="69" t="s">
        <v>8122</v>
      </c>
      <c r="R28" s="75" t="s">
        <v>2249</v>
      </c>
      <c r="S28" s="69"/>
      <c r="T28" s="75" t="s">
        <v>2249</v>
      </c>
      <c r="U28" s="75" t="s">
        <v>2249</v>
      </c>
      <c r="V28" s="75" t="s">
        <v>2249</v>
      </c>
      <c r="W28" s="116" t="s">
        <v>15438</v>
      </c>
      <c r="X28" s="121"/>
      <c r="Y28" s="639">
        <f t="shared" si="0"/>
        <v>42000.000000000007</v>
      </c>
      <c r="Z28" s="74">
        <f t="shared" si="1"/>
        <v>642000</v>
      </c>
    </row>
    <row r="29" spans="1:26" x14ac:dyDescent="0.35">
      <c r="A29" s="76"/>
      <c r="B29" s="76"/>
      <c r="C29" s="76"/>
      <c r="D29" s="76"/>
      <c r="E29" s="76"/>
      <c r="F29" s="79" t="s">
        <v>15480</v>
      </c>
      <c r="G29" s="69" t="s">
        <v>2249</v>
      </c>
      <c r="H29" s="74">
        <v>600000</v>
      </c>
      <c r="I29" s="69" t="s">
        <v>2249</v>
      </c>
      <c r="J29" s="69" t="s">
        <v>1562</v>
      </c>
      <c r="K29" s="75">
        <v>1985</v>
      </c>
      <c r="L29" s="79" t="s">
        <v>8126</v>
      </c>
      <c r="M29" s="80" t="s">
        <v>15481</v>
      </c>
      <c r="N29" s="75" t="s">
        <v>2249</v>
      </c>
      <c r="O29" s="69" t="s">
        <v>937</v>
      </c>
      <c r="P29" s="69" t="s">
        <v>1812</v>
      </c>
      <c r="Q29" s="69" t="s">
        <v>8122</v>
      </c>
      <c r="R29" s="75" t="s">
        <v>2249</v>
      </c>
      <c r="S29" s="69"/>
      <c r="T29" s="75" t="s">
        <v>2249</v>
      </c>
      <c r="U29" s="75" t="s">
        <v>2249</v>
      </c>
      <c r="V29" s="75" t="s">
        <v>2249</v>
      </c>
      <c r="W29" s="116" t="s">
        <v>15438</v>
      </c>
      <c r="X29" s="121"/>
      <c r="Y29" s="639">
        <f t="shared" si="0"/>
        <v>42000.000000000007</v>
      </c>
      <c r="Z29" s="74">
        <f t="shared" si="1"/>
        <v>642000</v>
      </c>
    </row>
    <row r="30" spans="1:26" x14ac:dyDescent="0.35">
      <c r="A30" s="76"/>
      <c r="B30" s="76"/>
      <c r="C30" s="76"/>
      <c r="D30" s="76"/>
      <c r="E30" s="76"/>
      <c r="F30" s="79" t="s">
        <v>15482</v>
      </c>
      <c r="G30" s="69" t="s">
        <v>2249</v>
      </c>
      <c r="H30" s="74">
        <v>600000</v>
      </c>
      <c r="I30" s="69" t="s">
        <v>2249</v>
      </c>
      <c r="J30" s="69" t="s">
        <v>1562</v>
      </c>
      <c r="K30" s="75"/>
      <c r="L30" s="79" t="s">
        <v>1575</v>
      </c>
      <c r="M30" s="80"/>
      <c r="N30" s="75" t="s">
        <v>2249</v>
      </c>
      <c r="O30" s="69" t="s">
        <v>937</v>
      </c>
      <c r="P30" s="116" t="s">
        <v>15438</v>
      </c>
      <c r="Q30" s="69" t="s">
        <v>8122</v>
      </c>
      <c r="R30" s="75" t="s">
        <v>2249</v>
      </c>
      <c r="S30" s="69"/>
      <c r="T30" s="75" t="s">
        <v>2249</v>
      </c>
      <c r="U30" s="75" t="s">
        <v>2249</v>
      </c>
      <c r="V30" s="75" t="s">
        <v>2249</v>
      </c>
      <c r="W30" s="116" t="s">
        <v>15438</v>
      </c>
      <c r="X30" s="121"/>
      <c r="Y30" s="639">
        <f t="shared" si="0"/>
        <v>42000.000000000007</v>
      </c>
      <c r="Z30" s="74">
        <f t="shared" si="1"/>
        <v>642000</v>
      </c>
    </row>
    <row r="31" spans="1:26" x14ac:dyDescent="0.35">
      <c r="A31" s="76"/>
      <c r="B31" s="76"/>
      <c r="C31" s="76"/>
      <c r="D31" s="76"/>
      <c r="E31" s="76"/>
      <c r="F31" s="79" t="s">
        <v>15483</v>
      </c>
      <c r="G31" s="69" t="s">
        <v>2249</v>
      </c>
      <c r="H31" s="74">
        <v>600000</v>
      </c>
      <c r="I31" s="69" t="s">
        <v>2249</v>
      </c>
      <c r="J31" s="69" t="s">
        <v>1562</v>
      </c>
      <c r="K31" s="75">
        <v>1985</v>
      </c>
      <c r="L31" s="79" t="s">
        <v>8126</v>
      </c>
      <c r="M31" s="80" t="s">
        <v>15484</v>
      </c>
      <c r="N31" s="75" t="s">
        <v>2249</v>
      </c>
      <c r="O31" s="69" t="s">
        <v>937</v>
      </c>
      <c r="P31" s="69" t="s">
        <v>1812</v>
      </c>
      <c r="Q31" s="69" t="s">
        <v>8122</v>
      </c>
      <c r="R31" s="75" t="s">
        <v>2249</v>
      </c>
      <c r="S31" s="69"/>
      <c r="T31" s="75" t="s">
        <v>2249</v>
      </c>
      <c r="U31" s="75" t="s">
        <v>2249</v>
      </c>
      <c r="V31" s="75" t="s">
        <v>2249</v>
      </c>
      <c r="W31" s="116" t="s">
        <v>15438</v>
      </c>
      <c r="X31" s="121"/>
      <c r="Y31" s="639">
        <f t="shared" si="0"/>
        <v>42000.000000000007</v>
      </c>
      <c r="Z31" s="74">
        <f t="shared" si="1"/>
        <v>642000</v>
      </c>
    </row>
    <row r="32" spans="1:26" x14ac:dyDescent="0.35">
      <c r="A32" s="76"/>
      <c r="B32" s="76"/>
      <c r="C32" s="76"/>
      <c r="D32" s="76"/>
      <c r="E32" s="76"/>
      <c r="F32" s="79" t="s">
        <v>15485</v>
      </c>
      <c r="G32" s="69" t="s">
        <v>2249</v>
      </c>
      <c r="H32" s="74">
        <v>600000</v>
      </c>
      <c r="I32" s="69" t="s">
        <v>2249</v>
      </c>
      <c r="J32" s="69" t="s">
        <v>1562</v>
      </c>
      <c r="K32" s="75">
        <v>1985</v>
      </c>
      <c r="L32" s="79" t="s">
        <v>8126</v>
      </c>
      <c r="M32" s="80" t="s">
        <v>15486</v>
      </c>
      <c r="N32" s="75" t="s">
        <v>2249</v>
      </c>
      <c r="O32" s="69" t="s">
        <v>937</v>
      </c>
      <c r="P32" s="69" t="s">
        <v>1812</v>
      </c>
      <c r="Q32" s="69" t="s">
        <v>8122</v>
      </c>
      <c r="R32" s="75" t="s">
        <v>2249</v>
      </c>
      <c r="S32" s="69"/>
      <c r="T32" s="75" t="s">
        <v>2249</v>
      </c>
      <c r="U32" s="75" t="s">
        <v>2249</v>
      </c>
      <c r="V32" s="75" t="s">
        <v>2249</v>
      </c>
      <c r="W32" s="116" t="s">
        <v>15438</v>
      </c>
      <c r="X32" s="121"/>
      <c r="Y32" s="639">
        <f t="shared" si="0"/>
        <v>42000.000000000007</v>
      </c>
      <c r="Z32" s="74">
        <f t="shared" si="1"/>
        <v>642000</v>
      </c>
    </row>
    <row r="33" spans="1:26" x14ac:dyDescent="0.35">
      <c r="A33" s="76"/>
      <c r="B33" s="76"/>
      <c r="C33" s="76"/>
      <c r="D33" s="76"/>
      <c r="E33" s="76"/>
      <c r="F33" s="79" t="s">
        <v>15487</v>
      </c>
      <c r="G33" s="69" t="s">
        <v>2249</v>
      </c>
      <c r="H33" s="74">
        <v>600000</v>
      </c>
      <c r="I33" s="69" t="s">
        <v>2249</v>
      </c>
      <c r="J33" s="69" t="s">
        <v>1562</v>
      </c>
      <c r="K33" s="75">
        <v>1985</v>
      </c>
      <c r="L33" s="79" t="s">
        <v>8126</v>
      </c>
      <c r="M33" s="80" t="s">
        <v>15488</v>
      </c>
      <c r="N33" s="75" t="s">
        <v>2249</v>
      </c>
      <c r="O33" s="69" t="s">
        <v>937</v>
      </c>
      <c r="P33" s="69" t="s">
        <v>1812</v>
      </c>
      <c r="Q33" s="69" t="s">
        <v>8122</v>
      </c>
      <c r="R33" s="75" t="s">
        <v>2249</v>
      </c>
      <c r="S33" s="69"/>
      <c r="T33" s="75" t="s">
        <v>2249</v>
      </c>
      <c r="U33" s="75" t="s">
        <v>2249</v>
      </c>
      <c r="V33" s="75" t="s">
        <v>2249</v>
      </c>
      <c r="W33" s="116" t="s">
        <v>15438</v>
      </c>
      <c r="X33" s="121"/>
      <c r="Y33" s="639">
        <f t="shared" si="0"/>
        <v>42000.000000000007</v>
      </c>
      <c r="Z33" s="74">
        <f t="shared" si="1"/>
        <v>642000</v>
      </c>
    </row>
    <row r="34" spans="1:26" x14ac:dyDescent="0.35">
      <c r="A34" s="76"/>
      <c r="B34" s="76"/>
      <c r="C34" s="76"/>
      <c r="D34" s="76"/>
      <c r="E34" s="76"/>
      <c r="F34" s="79" t="s">
        <v>15489</v>
      </c>
      <c r="G34" s="69" t="s">
        <v>2249</v>
      </c>
      <c r="H34" s="74">
        <v>600000</v>
      </c>
      <c r="I34" s="69" t="s">
        <v>2249</v>
      </c>
      <c r="J34" s="69" t="s">
        <v>1562</v>
      </c>
      <c r="K34" s="75">
        <v>1985</v>
      </c>
      <c r="L34" s="79" t="s">
        <v>8126</v>
      </c>
      <c r="M34" s="80" t="s">
        <v>15490</v>
      </c>
      <c r="N34" s="75" t="s">
        <v>2249</v>
      </c>
      <c r="O34" s="69" t="s">
        <v>937</v>
      </c>
      <c r="P34" s="69" t="s">
        <v>1812</v>
      </c>
      <c r="Q34" s="69" t="s">
        <v>8122</v>
      </c>
      <c r="R34" s="75" t="s">
        <v>2249</v>
      </c>
      <c r="S34" s="69"/>
      <c r="T34" s="75" t="s">
        <v>2249</v>
      </c>
      <c r="U34" s="75" t="s">
        <v>2249</v>
      </c>
      <c r="V34" s="75" t="s">
        <v>2249</v>
      </c>
      <c r="W34" s="116" t="s">
        <v>15438</v>
      </c>
      <c r="X34" s="121"/>
      <c r="Y34" s="639">
        <f t="shared" si="0"/>
        <v>42000.000000000007</v>
      </c>
      <c r="Z34" s="74">
        <f t="shared" si="1"/>
        <v>642000</v>
      </c>
    </row>
    <row r="35" spans="1:26" x14ac:dyDescent="0.35">
      <c r="A35" s="76"/>
      <c r="B35" s="76"/>
      <c r="C35" s="76"/>
      <c r="D35" s="76"/>
      <c r="E35" s="76"/>
      <c r="F35" s="79" t="s">
        <v>15491</v>
      </c>
      <c r="G35" s="69" t="s">
        <v>2249</v>
      </c>
      <c r="H35" s="74">
        <v>600000</v>
      </c>
      <c r="I35" s="69" t="s">
        <v>2249</v>
      </c>
      <c r="J35" s="69" t="s">
        <v>1562</v>
      </c>
      <c r="K35" s="75">
        <v>1985</v>
      </c>
      <c r="L35" s="79" t="s">
        <v>8126</v>
      </c>
      <c r="M35" s="80" t="s">
        <v>15492</v>
      </c>
      <c r="N35" s="75" t="s">
        <v>2249</v>
      </c>
      <c r="O35" s="69" t="s">
        <v>937</v>
      </c>
      <c r="P35" s="69" t="s">
        <v>1812</v>
      </c>
      <c r="Q35" s="69" t="s">
        <v>8122</v>
      </c>
      <c r="R35" s="75" t="s">
        <v>2249</v>
      </c>
      <c r="S35" s="69"/>
      <c r="T35" s="75" t="s">
        <v>2249</v>
      </c>
      <c r="U35" s="75" t="s">
        <v>2249</v>
      </c>
      <c r="V35" s="75" t="s">
        <v>2249</v>
      </c>
      <c r="W35" s="116" t="s">
        <v>15438</v>
      </c>
      <c r="X35" s="121"/>
      <c r="Y35" s="639">
        <f t="shared" si="0"/>
        <v>42000.000000000007</v>
      </c>
      <c r="Z35" s="74">
        <f t="shared" si="1"/>
        <v>642000</v>
      </c>
    </row>
    <row r="36" spans="1:26" x14ac:dyDescent="0.35">
      <c r="A36" s="76"/>
      <c r="B36" s="76"/>
      <c r="C36" s="76"/>
      <c r="D36" s="76"/>
      <c r="E36" s="76"/>
      <c r="F36" s="79" t="s">
        <v>15493</v>
      </c>
      <c r="G36" s="69" t="s">
        <v>2249</v>
      </c>
      <c r="H36" s="74">
        <v>600000</v>
      </c>
      <c r="I36" s="69" t="s">
        <v>2249</v>
      </c>
      <c r="J36" s="69" t="s">
        <v>1562</v>
      </c>
      <c r="K36" s="75">
        <v>1985</v>
      </c>
      <c r="L36" s="79" t="s">
        <v>8126</v>
      </c>
      <c r="M36" s="80" t="s">
        <v>15494</v>
      </c>
      <c r="N36" s="75" t="s">
        <v>2249</v>
      </c>
      <c r="O36" s="69" t="s">
        <v>937</v>
      </c>
      <c r="P36" s="69" t="s">
        <v>1812</v>
      </c>
      <c r="Q36" s="69" t="s">
        <v>8122</v>
      </c>
      <c r="R36" s="75" t="s">
        <v>2249</v>
      </c>
      <c r="S36" s="69"/>
      <c r="T36" s="75" t="s">
        <v>2249</v>
      </c>
      <c r="U36" s="75" t="s">
        <v>2249</v>
      </c>
      <c r="V36" s="75" t="s">
        <v>2249</v>
      </c>
      <c r="W36" s="116" t="s">
        <v>15438</v>
      </c>
      <c r="X36" s="121"/>
      <c r="Y36" s="639">
        <f t="shared" si="0"/>
        <v>42000.000000000007</v>
      </c>
      <c r="Z36" s="74">
        <f t="shared" si="1"/>
        <v>642000</v>
      </c>
    </row>
    <row r="37" spans="1:26" x14ac:dyDescent="0.35">
      <c r="A37" s="76"/>
      <c r="B37" s="76"/>
      <c r="C37" s="76"/>
      <c r="D37" s="76"/>
      <c r="E37" s="76"/>
      <c r="F37" s="79" t="s">
        <v>15495</v>
      </c>
      <c r="G37" s="69" t="s">
        <v>2249</v>
      </c>
      <c r="H37" s="74">
        <v>600000</v>
      </c>
      <c r="I37" s="69" t="s">
        <v>2249</v>
      </c>
      <c r="J37" s="69" t="s">
        <v>1562</v>
      </c>
      <c r="K37" s="75">
        <v>1985</v>
      </c>
      <c r="L37" s="79" t="s">
        <v>8121</v>
      </c>
      <c r="M37" s="80" t="s">
        <v>15496</v>
      </c>
      <c r="N37" s="75" t="s">
        <v>2249</v>
      </c>
      <c r="O37" s="69" t="s">
        <v>937</v>
      </c>
      <c r="P37" s="69" t="s">
        <v>1010</v>
      </c>
      <c r="Q37" s="69" t="s">
        <v>8122</v>
      </c>
      <c r="R37" s="75" t="s">
        <v>2249</v>
      </c>
      <c r="S37" s="69"/>
      <c r="T37" s="75" t="s">
        <v>2249</v>
      </c>
      <c r="U37" s="75" t="s">
        <v>2249</v>
      </c>
      <c r="V37" s="75" t="s">
        <v>2249</v>
      </c>
      <c r="W37" s="116" t="s">
        <v>15438</v>
      </c>
      <c r="X37" s="121"/>
      <c r="Y37" s="639">
        <f t="shared" si="0"/>
        <v>42000.000000000007</v>
      </c>
      <c r="Z37" s="74">
        <f t="shared" si="1"/>
        <v>642000</v>
      </c>
    </row>
    <row r="38" spans="1:26" x14ac:dyDescent="0.35">
      <c r="A38" s="76"/>
      <c r="B38" s="76"/>
      <c r="C38" s="76"/>
      <c r="D38" s="76"/>
      <c r="E38" s="76"/>
      <c r="F38" s="79" t="s">
        <v>15497</v>
      </c>
      <c r="G38" s="69" t="s">
        <v>2249</v>
      </c>
      <c r="H38" s="74">
        <v>600000</v>
      </c>
      <c r="I38" s="69" t="s">
        <v>2249</v>
      </c>
      <c r="J38" s="69" t="s">
        <v>1562</v>
      </c>
      <c r="K38" s="75">
        <v>1985</v>
      </c>
      <c r="L38" s="79" t="s">
        <v>8121</v>
      </c>
      <c r="M38" s="80" t="s">
        <v>15498</v>
      </c>
      <c r="N38" s="75" t="s">
        <v>2249</v>
      </c>
      <c r="O38" s="69" t="s">
        <v>937</v>
      </c>
      <c r="P38" s="69" t="s">
        <v>1010</v>
      </c>
      <c r="Q38" s="69" t="s">
        <v>8122</v>
      </c>
      <c r="R38" s="75" t="s">
        <v>2249</v>
      </c>
      <c r="S38" s="69"/>
      <c r="T38" s="75" t="s">
        <v>2249</v>
      </c>
      <c r="U38" s="75" t="s">
        <v>2249</v>
      </c>
      <c r="V38" s="75" t="s">
        <v>2249</v>
      </c>
      <c r="W38" s="116" t="s">
        <v>15438</v>
      </c>
      <c r="X38" s="121"/>
      <c r="Y38" s="639">
        <f t="shared" si="0"/>
        <v>42000.000000000007</v>
      </c>
      <c r="Z38" s="74">
        <f t="shared" si="1"/>
        <v>642000</v>
      </c>
    </row>
    <row r="39" spans="1:26" x14ac:dyDescent="0.35">
      <c r="A39" s="76"/>
      <c r="B39" s="76"/>
      <c r="C39" s="76"/>
      <c r="D39" s="76"/>
      <c r="E39" s="76"/>
      <c r="F39" s="79" t="s">
        <v>15499</v>
      </c>
      <c r="G39" s="69" t="s">
        <v>2249</v>
      </c>
      <c r="H39" s="74">
        <v>600000</v>
      </c>
      <c r="I39" s="69" t="s">
        <v>2249</v>
      </c>
      <c r="J39" s="69" t="s">
        <v>1562</v>
      </c>
      <c r="K39" s="75">
        <v>1984</v>
      </c>
      <c r="L39" s="79" t="s">
        <v>8121</v>
      </c>
      <c r="M39" s="80" t="s">
        <v>15500</v>
      </c>
      <c r="N39" s="75" t="s">
        <v>2249</v>
      </c>
      <c r="O39" s="69" t="s">
        <v>937</v>
      </c>
      <c r="P39" s="69" t="s">
        <v>1010</v>
      </c>
      <c r="Q39" s="69" t="s">
        <v>8122</v>
      </c>
      <c r="R39" s="75" t="s">
        <v>2249</v>
      </c>
      <c r="S39" s="69"/>
      <c r="T39" s="75" t="s">
        <v>2249</v>
      </c>
      <c r="U39" s="75" t="s">
        <v>2249</v>
      </c>
      <c r="V39" s="75" t="s">
        <v>2249</v>
      </c>
      <c r="W39" s="116" t="s">
        <v>15438</v>
      </c>
      <c r="X39" s="121"/>
      <c r="Y39" s="639">
        <f t="shared" si="0"/>
        <v>42000.000000000007</v>
      </c>
      <c r="Z39" s="74">
        <f t="shared" si="1"/>
        <v>642000</v>
      </c>
    </row>
    <row r="40" spans="1:26" x14ac:dyDescent="0.35">
      <c r="A40" s="76"/>
      <c r="B40" s="76"/>
      <c r="C40" s="76"/>
      <c r="D40" s="76"/>
      <c r="E40" s="76"/>
      <c r="F40" s="79" t="s">
        <v>15501</v>
      </c>
      <c r="G40" s="69" t="s">
        <v>2249</v>
      </c>
      <c r="H40" s="74">
        <v>600000</v>
      </c>
      <c r="I40" s="69" t="s">
        <v>2249</v>
      </c>
      <c r="J40" s="69" t="s">
        <v>1562</v>
      </c>
      <c r="K40" s="75">
        <v>1984</v>
      </c>
      <c r="L40" s="79" t="s">
        <v>8121</v>
      </c>
      <c r="M40" s="80" t="s">
        <v>15502</v>
      </c>
      <c r="N40" s="75" t="s">
        <v>2249</v>
      </c>
      <c r="O40" s="69" t="s">
        <v>937</v>
      </c>
      <c r="P40" s="69" t="s">
        <v>1010</v>
      </c>
      <c r="Q40" s="69" t="s">
        <v>8122</v>
      </c>
      <c r="R40" s="75" t="s">
        <v>2249</v>
      </c>
      <c r="S40" s="69"/>
      <c r="T40" s="75" t="s">
        <v>2249</v>
      </c>
      <c r="U40" s="75" t="s">
        <v>2249</v>
      </c>
      <c r="V40" s="75" t="s">
        <v>2249</v>
      </c>
      <c r="W40" s="116" t="s">
        <v>15438</v>
      </c>
      <c r="X40" s="121"/>
      <c r="Y40" s="639">
        <f t="shared" si="0"/>
        <v>42000.000000000007</v>
      </c>
      <c r="Z40" s="74">
        <f t="shared" si="1"/>
        <v>642000</v>
      </c>
    </row>
    <row r="41" spans="1:26" x14ac:dyDescent="0.35">
      <c r="A41" s="76"/>
      <c r="B41" s="76"/>
      <c r="C41" s="76"/>
      <c r="D41" s="76"/>
      <c r="E41" s="76"/>
      <c r="F41" s="79" t="s">
        <v>15503</v>
      </c>
      <c r="G41" s="69" t="s">
        <v>2249</v>
      </c>
      <c r="H41" s="74">
        <v>600000</v>
      </c>
      <c r="I41" s="69" t="s">
        <v>2249</v>
      </c>
      <c r="J41" s="69" t="s">
        <v>1562</v>
      </c>
      <c r="K41" s="75">
        <v>1985</v>
      </c>
      <c r="L41" s="79" t="s">
        <v>8126</v>
      </c>
      <c r="M41" s="80" t="s">
        <v>15504</v>
      </c>
      <c r="N41" s="75" t="s">
        <v>2249</v>
      </c>
      <c r="O41" s="69" t="s">
        <v>937</v>
      </c>
      <c r="P41" s="69" t="s">
        <v>1812</v>
      </c>
      <c r="Q41" s="69" t="s">
        <v>8122</v>
      </c>
      <c r="R41" s="75" t="s">
        <v>2249</v>
      </c>
      <c r="S41" s="69"/>
      <c r="T41" s="75" t="s">
        <v>2249</v>
      </c>
      <c r="U41" s="75" t="s">
        <v>2249</v>
      </c>
      <c r="V41" s="75" t="s">
        <v>2249</v>
      </c>
      <c r="W41" s="116" t="s">
        <v>15438</v>
      </c>
      <c r="X41" s="121"/>
      <c r="Y41" s="639">
        <f t="shared" si="0"/>
        <v>42000.000000000007</v>
      </c>
      <c r="Z41" s="74">
        <f t="shared" si="1"/>
        <v>642000</v>
      </c>
    </row>
    <row r="42" spans="1:26" x14ac:dyDescent="0.35">
      <c r="A42" s="76"/>
      <c r="B42" s="76"/>
      <c r="C42" s="76"/>
      <c r="D42" s="76"/>
      <c r="E42" s="76"/>
      <c r="F42" s="79" t="s">
        <v>15505</v>
      </c>
      <c r="G42" s="69" t="s">
        <v>2249</v>
      </c>
      <c r="H42" s="74">
        <v>600000</v>
      </c>
      <c r="I42" s="69" t="s">
        <v>2249</v>
      </c>
      <c r="J42" s="69" t="s">
        <v>1562</v>
      </c>
      <c r="K42" s="75">
        <v>1984</v>
      </c>
      <c r="L42" s="79" t="s">
        <v>8126</v>
      </c>
      <c r="M42" s="80" t="s">
        <v>15506</v>
      </c>
      <c r="N42" s="75" t="s">
        <v>2249</v>
      </c>
      <c r="O42" s="69" t="s">
        <v>937</v>
      </c>
      <c r="P42" s="69" t="s">
        <v>1812</v>
      </c>
      <c r="Q42" s="69" t="s">
        <v>8122</v>
      </c>
      <c r="R42" s="75" t="s">
        <v>2249</v>
      </c>
      <c r="S42" s="69"/>
      <c r="T42" s="75" t="s">
        <v>2249</v>
      </c>
      <c r="U42" s="75" t="s">
        <v>2249</v>
      </c>
      <c r="V42" s="75" t="s">
        <v>2249</v>
      </c>
      <c r="W42" s="116" t="s">
        <v>15438</v>
      </c>
      <c r="X42" s="121"/>
      <c r="Y42" s="639">
        <f t="shared" si="0"/>
        <v>42000.000000000007</v>
      </c>
      <c r="Z42" s="74">
        <f t="shared" si="1"/>
        <v>642000</v>
      </c>
    </row>
    <row r="43" spans="1:26" x14ac:dyDescent="0.35">
      <c r="A43" s="76"/>
      <c r="B43" s="76"/>
      <c r="C43" s="76"/>
      <c r="D43" s="76"/>
      <c r="E43" s="76"/>
      <c r="F43" s="79" t="s">
        <v>15507</v>
      </c>
      <c r="G43" s="69" t="s">
        <v>2249</v>
      </c>
      <c r="H43" s="74">
        <v>600000</v>
      </c>
      <c r="I43" s="69" t="s">
        <v>2249</v>
      </c>
      <c r="J43" s="69" t="s">
        <v>1562</v>
      </c>
      <c r="K43" s="75"/>
      <c r="L43" s="79" t="s">
        <v>8126</v>
      </c>
      <c r="M43" s="80"/>
      <c r="N43" s="75" t="s">
        <v>2249</v>
      </c>
      <c r="O43" s="69" t="s">
        <v>937</v>
      </c>
      <c r="P43" s="69" t="s">
        <v>1812</v>
      </c>
      <c r="Q43" s="69" t="s">
        <v>8122</v>
      </c>
      <c r="R43" s="75" t="s">
        <v>2249</v>
      </c>
      <c r="S43" s="69"/>
      <c r="T43" s="75" t="s">
        <v>2249</v>
      </c>
      <c r="U43" s="75" t="s">
        <v>2249</v>
      </c>
      <c r="V43" s="75" t="s">
        <v>2249</v>
      </c>
      <c r="W43" s="116" t="s">
        <v>15438</v>
      </c>
      <c r="X43" s="121"/>
      <c r="Y43" s="639">
        <f t="shared" si="0"/>
        <v>42000.000000000007</v>
      </c>
      <c r="Z43" s="74">
        <f t="shared" si="1"/>
        <v>642000</v>
      </c>
    </row>
    <row r="44" spans="1:26" x14ac:dyDescent="0.35">
      <c r="A44" s="76"/>
      <c r="B44" s="76"/>
      <c r="C44" s="76"/>
      <c r="D44" s="76"/>
      <c r="E44" s="76"/>
      <c r="F44" s="79" t="s">
        <v>15508</v>
      </c>
      <c r="G44" s="69" t="s">
        <v>2249</v>
      </c>
      <c r="H44" s="74">
        <v>600000</v>
      </c>
      <c r="I44" s="69" t="s">
        <v>2249</v>
      </c>
      <c r="J44" s="69" t="s">
        <v>1562</v>
      </c>
      <c r="K44" s="75">
        <v>1984</v>
      </c>
      <c r="L44" s="79" t="s">
        <v>8126</v>
      </c>
      <c r="M44" s="80" t="s">
        <v>15509</v>
      </c>
      <c r="N44" s="75" t="s">
        <v>2249</v>
      </c>
      <c r="O44" s="69" t="s">
        <v>937</v>
      </c>
      <c r="P44" s="69" t="s">
        <v>1812</v>
      </c>
      <c r="Q44" s="69" t="s">
        <v>8122</v>
      </c>
      <c r="R44" s="75" t="s">
        <v>2249</v>
      </c>
      <c r="S44" s="69"/>
      <c r="T44" s="75" t="s">
        <v>2249</v>
      </c>
      <c r="U44" s="75" t="s">
        <v>2249</v>
      </c>
      <c r="V44" s="75" t="s">
        <v>2249</v>
      </c>
      <c r="W44" s="116" t="s">
        <v>15438</v>
      </c>
      <c r="X44" s="121"/>
      <c r="Y44" s="639">
        <f t="shared" si="0"/>
        <v>42000.000000000007</v>
      </c>
      <c r="Z44" s="74">
        <f t="shared" si="1"/>
        <v>642000</v>
      </c>
    </row>
    <row r="45" spans="1:26" x14ac:dyDescent="0.35">
      <c r="A45" s="76"/>
      <c r="B45" s="76"/>
      <c r="C45" s="76"/>
      <c r="D45" s="76"/>
      <c r="E45" s="76"/>
      <c r="F45" s="79" t="s">
        <v>15510</v>
      </c>
      <c r="G45" s="69" t="s">
        <v>2249</v>
      </c>
      <c r="H45" s="74">
        <v>600000</v>
      </c>
      <c r="I45" s="69" t="s">
        <v>2249</v>
      </c>
      <c r="J45" s="69" t="s">
        <v>1562</v>
      </c>
      <c r="K45" s="75">
        <v>1984</v>
      </c>
      <c r="L45" s="79" t="s">
        <v>8126</v>
      </c>
      <c r="M45" s="80" t="s">
        <v>15511</v>
      </c>
      <c r="N45" s="75" t="s">
        <v>2249</v>
      </c>
      <c r="O45" s="69" t="s">
        <v>937</v>
      </c>
      <c r="P45" s="69" t="s">
        <v>1812</v>
      </c>
      <c r="Q45" s="69" t="s">
        <v>8122</v>
      </c>
      <c r="R45" s="75" t="s">
        <v>2249</v>
      </c>
      <c r="S45" s="69"/>
      <c r="T45" s="75" t="s">
        <v>2249</v>
      </c>
      <c r="U45" s="75" t="s">
        <v>2249</v>
      </c>
      <c r="V45" s="75" t="s">
        <v>2249</v>
      </c>
      <c r="W45" s="116" t="s">
        <v>15438</v>
      </c>
      <c r="X45" s="121"/>
      <c r="Y45" s="639">
        <f t="shared" si="0"/>
        <v>42000.000000000007</v>
      </c>
      <c r="Z45" s="74">
        <f t="shared" si="1"/>
        <v>642000</v>
      </c>
    </row>
    <row r="46" spans="1:26" x14ac:dyDescent="0.35">
      <c r="A46" s="76"/>
      <c r="B46" s="76"/>
      <c r="C46" s="76"/>
      <c r="D46" s="76"/>
      <c r="E46" s="76"/>
      <c r="F46" s="79" t="s">
        <v>15512</v>
      </c>
      <c r="G46" s="69" t="s">
        <v>2249</v>
      </c>
      <c r="H46" s="74">
        <v>600000</v>
      </c>
      <c r="I46" s="69" t="s">
        <v>2249</v>
      </c>
      <c r="J46" s="69" t="s">
        <v>1562</v>
      </c>
      <c r="K46" s="75">
        <v>1984</v>
      </c>
      <c r="L46" s="79" t="s">
        <v>8126</v>
      </c>
      <c r="M46" s="80" t="s">
        <v>15513</v>
      </c>
      <c r="N46" s="75" t="s">
        <v>2249</v>
      </c>
      <c r="O46" s="69" t="s">
        <v>937</v>
      </c>
      <c r="P46" s="69" t="s">
        <v>1812</v>
      </c>
      <c r="Q46" s="69" t="s">
        <v>8122</v>
      </c>
      <c r="R46" s="75" t="s">
        <v>2249</v>
      </c>
      <c r="S46" s="69"/>
      <c r="T46" s="75" t="s">
        <v>2249</v>
      </c>
      <c r="U46" s="75" t="s">
        <v>2249</v>
      </c>
      <c r="V46" s="75" t="s">
        <v>2249</v>
      </c>
      <c r="W46" s="116" t="s">
        <v>15438</v>
      </c>
      <c r="X46" s="121"/>
      <c r="Y46" s="639">
        <f t="shared" si="0"/>
        <v>42000.000000000007</v>
      </c>
      <c r="Z46" s="74">
        <f t="shared" si="1"/>
        <v>642000</v>
      </c>
    </row>
    <row r="47" spans="1:26" x14ac:dyDescent="0.35">
      <c r="A47" s="76"/>
      <c r="B47" s="76"/>
      <c r="C47" s="76"/>
      <c r="D47" s="76"/>
      <c r="E47" s="76"/>
      <c r="F47" s="79" t="s">
        <v>15514</v>
      </c>
      <c r="G47" s="69" t="s">
        <v>2249</v>
      </c>
      <c r="H47" s="74">
        <v>650000</v>
      </c>
      <c r="I47" s="69" t="s">
        <v>2249</v>
      </c>
      <c r="J47" s="69" t="s">
        <v>1562</v>
      </c>
      <c r="K47" s="75"/>
      <c r="L47" s="79"/>
      <c r="M47" s="80"/>
      <c r="N47" s="75" t="s">
        <v>2249</v>
      </c>
      <c r="O47" s="69" t="s">
        <v>937</v>
      </c>
      <c r="P47" s="69"/>
      <c r="Q47" s="69" t="s">
        <v>8122</v>
      </c>
      <c r="R47" s="75" t="s">
        <v>2249</v>
      </c>
      <c r="S47" s="69"/>
      <c r="T47" s="75" t="s">
        <v>2249</v>
      </c>
      <c r="U47" s="75" t="s">
        <v>2249</v>
      </c>
      <c r="V47" s="75" t="s">
        <v>2249</v>
      </c>
      <c r="W47" s="116" t="s">
        <v>15438</v>
      </c>
      <c r="X47" s="121"/>
      <c r="Y47" s="639">
        <f t="shared" si="0"/>
        <v>45500.000000000007</v>
      </c>
      <c r="Z47" s="74">
        <f t="shared" si="1"/>
        <v>695500</v>
      </c>
    </row>
    <row r="48" spans="1:26" x14ac:dyDescent="0.35">
      <c r="A48" s="76"/>
      <c r="B48" s="76"/>
      <c r="C48" s="76"/>
      <c r="D48" s="76"/>
      <c r="E48" s="76"/>
      <c r="F48" s="79" t="s">
        <v>15515</v>
      </c>
      <c r="G48" s="69" t="s">
        <v>2249</v>
      </c>
      <c r="H48" s="74">
        <v>600000</v>
      </c>
      <c r="I48" s="69" t="s">
        <v>2249</v>
      </c>
      <c r="J48" s="69" t="s">
        <v>1562</v>
      </c>
      <c r="K48" s="75">
        <v>1985</v>
      </c>
      <c r="L48" s="79" t="s">
        <v>8126</v>
      </c>
      <c r="M48" s="80" t="s">
        <v>15516</v>
      </c>
      <c r="N48" s="75" t="s">
        <v>2249</v>
      </c>
      <c r="O48" s="69" t="s">
        <v>937</v>
      </c>
      <c r="P48" s="69" t="s">
        <v>1812</v>
      </c>
      <c r="Q48" s="69" t="s">
        <v>8122</v>
      </c>
      <c r="R48" s="75" t="s">
        <v>2249</v>
      </c>
      <c r="S48" s="69"/>
      <c r="T48" s="75" t="s">
        <v>2249</v>
      </c>
      <c r="U48" s="75" t="s">
        <v>2249</v>
      </c>
      <c r="V48" s="75" t="s">
        <v>2249</v>
      </c>
      <c r="W48" s="116" t="s">
        <v>15438</v>
      </c>
      <c r="X48" s="121"/>
      <c r="Y48" s="639">
        <f t="shared" si="0"/>
        <v>42000.000000000007</v>
      </c>
      <c r="Z48" s="74">
        <f t="shared" si="1"/>
        <v>642000</v>
      </c>
    </row>
    <row r="49" spans="1:26" x14ac:dyDescent="0.35">
      <c r="A49" s="76"/>
      <c r="B49" s="76"/>
      <c r="C49" s="76"/>
      <c r="D49" s="76"/>
      <c r="E49" s="76"/>
      <c r="F49" s="79" t="s">
        <v>15517</v>
      </c>
      <c r="G49" s="69" t="s">
        <v>2249</v>
      </c>
      <c r="H49" s="74">
        <v>600000</v>
      </c>
      <c r="I49" s="69" t="s">
        <v>2249</v>
      </c>
      <c r="J49" s="69" t="s">
        <v>1562</v>
      </c>
      <c r="K49" s="75">
        <v>1984</v>
      </c>
      <c r="L49" s="79" t="s">
        <v>8126</v>
      </c>
      <c r="M49" s="80" t="s">
        <v>15518</v>
      </c>
      <c r="N49" s="75" t="s">
        <v>2249</v>
      </c>
      <c r="O49" s="69" t="s">
        <v>937</v>
      </c>
      <c r="P49" s="69" t="s">
        <v>1812</v>
      </c>
      <c r="Q49" s="69" t="s">
        <v>8122</v>
      </c>
      <c r="R49" s="75" t="s">
        <v>2249</v>
      </c>
      <c r="S49" s="69"/>
      <c r="T49" s="75" t="s">
        <v>2249</v>
      </c>
      <c r="U49" s="75" t="s">
        <v>2249</v>
      </c>
      <c r="V49" s="75" t="s">
        <v>2249</v>
      </c>
      <c r="W49" s="116" t="s">
        <v>15438</v>
      </c>
      <c r="X49" s="121"/>
      <c r="Y49" s="639">
        <f t="shared" si="0"/>
        <v>42000.000000000007</v>
      </c>
      <c r="Z49" s="74">
        <f t="shared" si="1"/>
        <v>642000</v>
      </c>
    </row>
    <row r="50" spans="1:26" x14ac:dyDescent="0.35">
      <c r="A50" s="76"/>
      <c r="B50" s="76"/>
      <c r="C50" s="76"/>
      <c r="D50" s="76"/>
      <c r="E50" s="76"/>
      <c r="F50" s="79" t="s">
        <v>15519</v>
      </c>
      <c r="G50" s="69" t="s">
        <v>2249</v>
      </c>
      <c r="H50" s="74">
        <v>600000</v>
      </c>
      <c r="I50" s="69" t="s">
        <v>2249</v>
      </c>
      <c r="J50" s="69" t="s">
        <v>1562</v>
      </c>
      <c r="K50" s="75">
        <v>1986</v>
      </c>
      <c r="L50" s="79" t="s">
        <v>8126</v>
      </c>
      <c r="M50" s="80" t="s">
        <v>15520</v>
      </c>
      <c r="N50" s="75" t="s">
        <v>2249</v>
      </c>
      <c r="O50" s="69" t="s">
        <v>937</v>
      </c>
      <c r="P50" s="69" t="s">
        <v>1812</v>
      </c>
      <c r="Q50" s="69" t="s">
        <v>8122</v>
      </c>
      <c r="R50" s="75" t="s">
        <v>2249</v>
      </c>
      <c r="S50" s="69"/>
      <c r="T50" s="75" t="s">
        <v>2249</v>
      </c>
      <c r="U50" s="75" t="s">
        <v>2249</v>
      </c>
      <c r="V50" s="75" t="s">
        <v>2249</v>
      </c>
      <c r="W50" s="116" t="s">
        <v>15438</v>
      </c>
      <c r="X50" s="121"/>
      <c r="Y50" s="639">
        <f t="shared" si="0"/>
        <v>42000.000000000007</v>
      </c>
      <c r="Z50" s="74">
        <f t="shared" si="1"/>
        <v>642000</v>
      </c>
    </row>
    <row r="51" spans="1:26" x14ac:dyDescent="0.35">
      <c r="A51" s="76"/>
      <c r="B51" s="76"/>
      <c r="C51" s="76"/>
      <c r="D51" s="76"/>
      <c r="E51" s="76"/>
      <c r="F51" s="79" t="s">
        <v>15521</v>
      </c>
      <c r="G51" s="69" t="s">
        <v>2249</v>
      </c>
      <c r="H51" s="74">
        <v>600000</v>
      </c>
      <c r="I51" s="69" t="s">
        <v>2249</v>
      </c>
      <c r="J51" s="69" t="s">
        <v>1562</v>
      </c>
      <c r="K51" s="75">
        <v>1984</v>
      </c>
      <c r="L51" s="79" t="s">
        <v>8126</v>
      </c>
      <c r="M51" s="80" t="s">
        <v>15522</v>
      </c>
      <c r="N51" s="75" t="s">
        <v>2249</v>
      </c>
      <c r="O51" s="69" t="s">
        <v>937</v>
      </c>
      <c r="P51" s="69" t="s">
        <v>1812</v>
      </c>
      <c r="Q51" s="69" t="s">
        <v>8122</v>
      </c>
      <c r="R51" s="75" t="s">
        <v>2249</v>
      </c>
      <c r="S51" s="69"/>
      <c r="T51" s="75" t="s">
        <v>2249</v>
      </c>
      <c r="U51" s="75" t="s">
        <v>2249</v>
      </c>
      <c r="V51" s="75" t="s">
        <v>2249</v>
      </c>
      <c r="W51" s="116" t="s">
        <v>15438</v>
      </c>
      <c r="X51" s="121"/>
      <c r="Y51" s="639">
        <f t="shared" si="0"/>
        <v>42000.000000000007</v>
      </c>
      <c r="Z51" s="74">
        <f t="shared" si="1"/>
        <v>642000</v>
      </c>
    </row>
    <row r="52" spans="1:26" x14ac:dyDescent="0.35">
      <c r="A52" s="76"/>
      <c r="B52" s="76"/>
      <c r="C52" s="76"/>
      <c r="D52" s="76"/>
      <c r="E52" s="76"/>
      <c r="F52" s="79" t="s">
        <v>15523</v>
      </c>
      <c r="G52" s="69" t="s">
        <v>2249</v>
      </c>
      <c r="H52" s="74">
        <v>600000</v>
      </c>
      <c r="I52" s="69" t="s">
        <v>2249</v>
      </c>
      <c r="J52" s="69" t="s">
        <v>1562</v>
      </c>
      <c r="K52" s="75">
        <v>1984</v>
      </c>
      <c r="L52" s="79" t="s">
        <v>8126</v>
      </c>
      <c r="M52" s="80" t="s">
        <v>15524</v>
      </c>
      <c r="N52" s="75" t="s">
        <v>2249</v>
      </c>
      <c r="O52" s="69" t="s">
        <v>937</v>
      </c>
      <c r="P52" s="69" t="s">
        <v>1812</v>
      </c>
      <c r="Q52" s="69" t="s">
        <v>8122</v>
      </c>
      <c r="R52" s="75" t="s">
        <v>2249</v>
      </c>
      <c r="S52" s="69"/>
      <c r="T52" s="75" t="s">
        <v>2249</v>
      </c>
      <c r="U52" s="75" t="s">
        <v>2249</v>
      </c>
      <c r="V52" s="75" t="s">
        <v>2249</v>
      </c>
      <c r="W52" s="116" t="s">
        <v>15438</v>
      </c>
      <c r="X52" s="121"/>
      <c r="Y52" s="639">
        <f t="shared" si="0"/>
        <v>42000.000000000007</v>
      </c>
      <c r="Z52" s="74">
        <f t="shared" si="1"/>
        <v>642000</v>
      </c>
    </row>
    <row r="53" spans="1:26" x14ac:dyDescent="0.35">
      <c r="A53" s="76"/>
      <c r="B53" s="76"/>
      <c r="C53" s="76"/>
      <c r="D53" s="76"/>
      <c r="E53" s="76"/>
      <c r="F53" s="79" t="s">
        <v>15525</v>
      </c>
      <c r="G53" s="69" t="s">
        <v>2249</v>
      </c>
      <c r="H53" s="74">
        <v>600000</v>
      </c>
      <c r="I53" s="69" t="s">
        <v>2249</v>
      </c>
      <c r="J53" s="69" t="s">
        <v>1562</v>
      </c>
      <c r="K53" s="75">
        <v>1984</v>
      </c>
      <c r="L53" s="79" t="s">
        <v>8126</v>
      </c>
      <c r="M53" s="80" t="s">
        <v>15526</v>
      </c>
      <c r="N53" s="75" t="s">
        <v>2249</v>
      </c>
      <c r="O53" s="69" t="s">
        <v>937</v>
      </c>
      <c r="P53" s="69" t="s">
        <v>1812</v>
      </c>
      <c r="Q53" s="69" t="s">
        <v>8122</v>
      </c>
      <c r="R53" s="75" t="s">
        <v>2249</v>
      </c>
      <c r="S53" s="69"/>
      <c r="T53" s="75" t="s">
        <v>2249</v>
      </c>
      <c r="U53" s="75" t="s">
        <v>2249</v>
      </c>
      <c r="V53" s="75" t="s">
        <v>2249</v>
      </c>
      <c r="W53" s="116" t="s">
        <v>15438</v>
      </c>
      <c r="X53" s="121"/>
      <c r="Y53" s="639">
        <f t="shared" si="0"/>
        <v>42000.000000000007</v>
      </c>
      <c r="Z53" s="74">
        <f t="shared" si="1"/>
        <v>642000</v>
      </c>
    </row>
    <row r="54" spans="1:26" x14ac:dyDescent="0.35">
      <c r="A54" s="76"/>
      <c r="B54" s="76"/>
      <c r="C54" s="76"/>
      <c r="D54" s="76"/>
      <c r="E54" s="76"/>
      <c r="F54" s="79" t="s">
        <v>15527</v>
      </c>
      <c r="G54" s="69" t="s">
        <v>2249</v>
      </c>
      <c r="H54" s="74">
        <v>650000</v>
      </c>
      <c r="I54" s="69" t="s">
        <v>2249</v>
      </c>
      <c r="J54" s="69" t="s">
        <v>1562</v>
      </c>
      <c r="K54" s="75">
        <v>1984</v>
      </c>
      <c r="L54" s="79" t="s">
        <v>8121</v>
      </c>
      <c r="M54" s="80" t="s">
        <v>15528</v>
      </c>
      <c r="N54" s="75" t="s">
        <v>2249</v>
      </c>
      <c r="O54" s="69" t="s">
        <v>937</v>
      </c>
      <c r="P54" s="69" t="s">
        <v>1010</v>
      </c>
      <c r="Q54" s="69" t="s">
        <v>8122</v>
      </c>
      <c r="R54" s="75" t="s">
        <v>2249</v>
      </c>
      <c r="S54" s="69"/>
      <c r="T54" s="75" t="s">
        <v>2249</v>
      </c>
      <c r="U54" s="75" t="s">
        <v>2249</v>
      </c>
      <c r="V54" s="75" t="s">
        <v>2249</v>
      </c>
      <c r="W54" s="116" t="s">
        <v>15438</v>
      </c>
      <c r="X54" s="121"/>
      <c r="Y54" s="639">
        <f t="shared" si="0"/>
        <v>45500.000000000007</v>
      </c>
      <c r="Z54" s="74">
        <f t="shared" si="1"/>
        <v>695500</v>
      </c>
    </row>
    <row r="55" spans="1:26" x14ac:dyDescent="0.35">
      <c r="A55" s="76"/>
      <c r="B55" s="76"/>
      <c r="C55" s="76"/>
      <c r="D55" s="76"/>
      <c r="E55" s="76"/>
      <c r="F55" s="79" t="s">
        <v>15529</v>
      </c>
      <c r="G55" s="69" t="s">
        <v>2249</v>
      </c>
      <c r="H55" s="74">
        <v>650000</v>
      </c>
      <c r="I55" s="69" t="s">
        <v>2249</v>
      </c>
      <c r="J55" s="69" t="s">
        <v>1562</v>
      </c>
      <c r="K55" s="75">
        <v>1984</v>
      </c>
      <c r="L55" s="79" t="s">
        <v>8121</v>
      </c>
      <c r="M55" s="80" t="s">
        <v>15530</v>
      </c>
      <c r="N55" s="75" t="s">
        <v>2249</v>
      </c>
      <c r="O55" s="69" t="s">
        <v>937</v>
      </c>
      <c r="P55" s="69" t="s">
        <v>1010</v>
      </c>
      <c r="Q55" s="69" t="s">
        <v>8122</v>
      </c>
      <c r="R55" s="75" t="s">
        <v>2249</v>
      </c>
      <c r="S55" s="69"/>
      <c r="T55" s="75" t="s">
        <v>2249</v>
      </c>
      <c r="U55" s="75" t="s">
        <v>2249</v>
      </c>
      <c r="V55" s="75" t="s">
        <v>2249</v>
      </c>
      <c r="W55" s="116" t="s">
        <v>15438</v>
      </c>
      <c r="X55" s="121"/>
      <c r="Y55" s="639">
        <f t="shared" si="0"/>
        <v>45500.000000000007</v>
      </c>
      <c r="Z55" s="74">
        <f t="shared" si="1"/>
        <v>695500</v>
      </c>
    </row>
    <row r="56" spans="1:26" x14ac:dyDescent="0.35">
      <c r="A56" s="76"/>
      <c r="B56" s="76"/>
      <c r="C56" s="76"/>
      <c r="D56" s="76"/>
      <c r="E56" s="76"/>
      <c r="F56" s="79"/>
      <c r="G56" s="69"/>
      <c r="H56" s="74"/>
      <c r="I56" s="69"/>
      <c r="J56" s="69"/>
      <c r="K56" s="75"/>
      <c r="L56" s="79"/>
      <c r="M56" s="80"/>
      <c r="N56" s="75"/>
      <c r="O56" s="69"/>
      <c r="P56" s="69"/>
      <c r="Q56" s="69"/>
      <c r="R56" s="69"/>
      <c r="S56" s="69"/>
      <c r="T56" s="69"/>
      <c r="U56" s="69"/>
      <c r="V56" s="69"/>
      <c r="W56" s="116"/>
      <c r="X56" s="121"/>
      <c r="Y56" s="639">
        <f t="shared" si="0"/>
        <v>0</v>
      </c>
      <c r="Z56" s="74">
        <f t="shared" si="1"/>
        <v>0</v>
      </c>
    </row>
    <row r="57" spans="1:26" x14ac:dyDescent="0.35">
      <c r="A57" s="64"/>
      <c r="B57" s="64"/>
      <c r="C57" s="64"/>
      <c r="D57" s="64"/>
      <c r="E57" s="64"/>
      <c r="F57" s="66" t="s">
        <v>1842</v>
      </c>
      <c r="G57" s="64"/>
      <c r="H57" s="67"/>
      <c r="I57" s="64"/>
      <c r="J57" s="64"/>
      <c r="K57" s="68"/>
      <c r="L57" s="68"/>
      <c r="M57" s="68"/>
      <c r="N57" s="68"/>
      <c r="O57" s="64"/>
      <c r="P57" s="64"/>
      <c r="Q57" s="68"/>
      <c r="R57" s="64"/>
      <c r="S57" s="64"/>
      <c r="T57" s="64"/>
      <c r="U57" s="64"/>
      <c r="V57" s="64"/>
      <c r="W57" s="115"/>
      <c r="X57" s="115"/>
      <c r="Y57" s="639">
        <f t="shared" si="0"/>
        <v>0</v>
      </c>
      <c r="Z57" s="67">
        <f t="shared" si="1"/>
        <v>0</v>
      </c>
    </row>
    <row r="58" spans="1:26" x14ac:dyDescent="0.35">
      <c r="A58" s="76"/>
      <c r="B58" s="76"/>
      <c r="C58" s="76"/>
      <c r="D58" s="76"/>
      <c r="E58" s="76"/>
      <c r="F58" s="117" t="s">
        <v>15531</v>
      </c>
      <c r="G58" s="76"/>
      <c r="H58" s="118">
        <v>18000000</v>
      </c>
      <c r="I58" s="76"/>
      <c r="J58" s="76" t="s">
        <v>2659</v>
      </c>
      <c r="K58" s="119">
        <v>1987</v>
      </c>
      <c r="L58" s="119"/>
      <c r="M58" s="120">
        <v>28724</v>
      </c>
      <c r="N58" s="119"/>
      <c r="O58" s="76"/>
      <c r="P58" s="122"/>
      <c r="Q58" s="119"/>
      <c r="R58" s="76"/>
      <c r="S58" s="76"/>
      <c r="T58" s="76"/>
      <c r="U58" s="76"/>
      <c r="V58" s="76"/>
      <c r="W58" s="121"/>
      <c r="X58" s="121"/>
      <c r="Y58" s="639">
        <f t="shared" si="0"/>
        <v>1260000.0000000002</v>
      </c>
      <c r="Z58" s="118">
        <f t="shared" si="1"/>
        <v>19260000</v>
      </c>
    </row>
    <row r="59" spans="1:26" x14ac:dyDescent="0.35">
      <c r="A59" s="76"/>
      <c r="B59" s="76"/>
      <c r="C59" s="76"/>
      <c r="D59" s="76"/>
      <c r="E59" s="76"/>
      <c r="F59" s="117" t="s">
        <v>15532</v>
      </c>
      <c r="G59" s="76"/>
      <c r="H59" s="118">
        <v>18000000</v>
      </c>
      <c r="I59" s="76"/>
      <c r="J59" s="76" t="s">
        <v>2659</v>
      </c>
      <c r="K59" s="119">
        <v>1985</v>
      </c>
      <c r="L59" s="119"/>
      <c r="M59" s="120">
        <v>28486</v>
      </c>
      <c r="N59" s="119"/>
      <c r="O59" s="76"/>
      <c r="P59" s="122"/>
      <c r="Q59" s="119"/>
      <c r="R59" s="76"/>
      <c r="S59" s="76"/>
      <c r="T59" s="76"/>
      <c r="U59" s="76"/>
      <c r="V59" s="76"/>
      <c r="W59" s="121"/>
      <c r="X59" s="121"/>
      <c r="Y59" s="639">
        <f t="shared" si="0"/>
        <v>1260000.0000000002</v>
      </c>
      <c r="Z59" s="118">
        <f t="shared" si="1"/>
        <v>19260000</v>
      </c>
    </row>
    <row r="60" spans="1:26" x14ac:dyDescent="0.35">
      <c r="A60" s="76"/>
      <c r="B60" s="76"/>
      <c r="C60" s="76"/>
      <c r="D60" s="76"/>
      <c r="E60" s="76"/>
      <c r="F60" s="117" t="s">
        <v>15533</v>
      </c>
      <c r="G60" s="76"/>
      <c r="H60" s="118">
        <v>18000000</v>
      </c>
      <c r="I60" s="76"/>
      <c r="J60" s="76" t="s">
        <v>2659</v>
      </c>
      <c r="K60" s="119"/>
      <c r="L60" s="119"/>
      <c r="M60" s="120">
        <v>26546</v>
      </c>
      <c r="N60" s="119"/>
      <c r="O60" s="76"/>
      <c r="P60" s="122"/>
      <c r="Q60" s="119"/>
      <c r="R60" s="76"/>
      <c r="S60" s="76"/>
      <c r="T60" s="76"/>
      <c r="U60" s="76"/>
      <c r="V60" s="76"/>
      <c r="W60" s="121"/>
      <c r="X60" s="121"/>
      <c r="Y60" s="639">
        <f t="shared" si="0"/>
        <v>1260000.0000000002</v>
      </c>
      <c r="Z60" s="118">
        <f t="shared" si="1"/>
        <v>19260000</v>
      </c>
    </row>
    <row r="61" spans="1:26" x14ac:dyDescent="0.35">
      <c r="A61" s="76"/>
      <c r="B61" s="76"/>
      <c r="C61" s="76"/>
      <c r="D61" s="76"/>
      <c r="E61" s="76"/>
      <c r="F61" s="117" t="s">
        <v>15534</v>
      </c>
      <c r="G61" s="76"/>
      <c r="H61" s="118">
        <v>18000000</v>
      </c>
      <c r="I61" s="76"/>
      <c r="J61" s="76" t="s">
        <v>2659</v>
      </c>
      <c r="K61" s="119">
        <v>1985</v>
      </c>
      <c r="L61" s="119"/>
      <c r="M61" s="119">
        <v>28485</v>
      </c>
      <c r="N61" s="119"/>
      <c r="O61" s="76"/>
      <c r="P61" s="122"/>
      <c r="Q61" s="119"/>
      <c r="R61" s="76"/>
      <c r="S61" s="76"/>
      <c r="T61" s="76"/>
      <c r="U61" s="76"/>
      <c r="V61" s="76"/>
      <c r="W61" s="121"/>
      <c r="X61" s="121"/>
      <c r="Y61" s="639">
        <f t="shared" si="0"/>
        <v>1260000.0000000002</v>
      </c>
      <c r="Z61" s="118">
        <f t="shared" si="1"/>
        <v>19260000</v>
      </c>
    </row>
    <row r="62" spans="1:26" x14ac:dyDescent="0.35">
      <c r="A62" s="64"/>
      <c r="B62" s="64"/>
      <c r="C62" s="64"/>
      <c r="D62" s="64"/>
      <c r="E62" s="64"/>
      <c r="F62" s="66" t="s">
        <v>1851</v>
      </c>
      <c r="G62" s="64"/>
      <c r="H62" s="67"/>
      <c r="I62" s="64"/>
      <c r="J62" s="64"/>
      <c r="K62" s="68"/>
      <c r="L62" s="68"/>
      <c r="M62" s="68"/>
      <c r="N62" s="68"/>
      <c r="O62" s="64"/>
      <c r="P62" s="125"/>
      <c r="Q62" s="68"/>
      <c r="R62" s="64"/>
      <c r="S62" s="64"/>
      <c r="T62" s="64"/>
      <c r="U62" s="64"/>
      <c r="V62" s="64"/>
      <c r="W62" s="115"/>
      <c r="X62" s="115"/>
      <c r="Y62" s="639">
        <f t="shared" si="0"/>
        <v>0</v>
      </c>
      <c r="Z62" s="67">
        <f t="shared" si="1"/>
        <v>0</v>
      </c>
    </row>
    <row r="63" spans="1:26" x14ac:dyDescent="0.35">
      <c r="A63" s="69"/>
      <c r="B63" s="69"/>
      <c r="C63" s="69"/>
      <c r="D63" s="69"/>
      <c r="E63" s="69"/>
      <c r="F63" s="86" t="s">
        <v>1852</v>
      </c>
      <c r="G63" s="69"/>
      <c r="H63" s="74"/>
      <c r="I63" s="69"/>
      <c r="J63" s="69"/>
      <c r="K63" s="75"/>
      <c r="L63" s="75"/>
      <c r="M63" s="75"/>
      <c r="N63" s="75"/>
      <c r="O63" s="69"/>
      <c r="P63" s="126"/>
      <c r="Q63" s="75"/>
      <c r="R63" s="69"/>
      <c r="S63" s="69"/>
      <c r="T63" s="69"/>
      <c r="U63" s="69"/>
      <c r="V63" s="69"/>
      <c r="W63" s="116"/>
      <c r="X63" s="121"/>
      <c r="Y63" s="639">
        <f t="shared" si="0"/>
        <v>0</v>
      </c>
      <c r="Z63" s="74">
        <f t="shared" si="1"/>
        <v>0</v>
      </c>
    </row>
    <row r="64" spans="1:26" x14ac:dyDescent="0.35">
      <c r="A64" s="76"/>
      <c r="B64" s="76"/>
      <c r="C64" s="76"/>
      <c r="D64" s="76"/>
      <c r="E64" s="76"/>
      <c r="F64" s="76"/>
      <c r="G64" s="76"/>
      <c r="H64" s="118"/>
      <c r="I64" s="76"/>
      <c r="J64" s="76"/>
      <c r="K64" s="119"/>
      <c r="L64" s="119"/>
      <c r="M64" s="119"/>
      <c r="N64" s="119"/>
      <c r="O64" s="76"/>
      <c r="P64" s="122"/>
      <c r="Q64" s="119"/>
      <c r="R64" s="76"/>
      <c r="S64" s="76"/>
      <c r="T64" s="76"/>
      <c r="U64" s="76"/>
      <c r="V64" s="76"/>
      <c r="W64" s="121"/>
      <c r="X64" s="121"/>
      <c r="Y64" s="639">
        <f t="shared" si="0"/>
        <v>0</v>
      </c>
      <c r="Z64" s="118">
        <f t="shared" si="1"/>
        <v>0</v>
      </c>
    </row>
    <row r="65" spans="1:26" x14ac:dyDescent="0.35">
      <c r="A65" s="64"/>
      <c r="B65" s="64"/>
      <c r="C65" s="64"/>
      <c r="D65" s="64"/>
      <c r="E65" s="64"/>
      <c r="F65" s="66" t="s">
        <v>1853</v>
      </c>
      <c r="G65" s="64"/>
      <c r="H65" s="67"/>
      <c r="I65" s="64"/>
      <c r="J65" s="64"/>
      <c r="K65" s="68"/>
      <c r="L65" s="68"/>
      <c r="M65" s="68"/>
      <c r="N65" s="68"/>
      <c r="O65" s="64"/>
      <c r="P65" s="125"/>
      <c r="Q65" s="68"/>
      <c r="R65" s="64"/>
      <c r="S65" s="64"/>
      <c r="T65" s="64"/>
      <c r="U65" s="64"/>
      <c r="V65" s="64"/>
      <c r="W65" s="115"/>
      <c r="X65" s="115"/>
      <c r="Y65" s="639">
        <f t="shared" si="0"/>
        <v>0</v>
      </c>
      <c r="Z65" s="67">
        <f t="shared" si="1"/>
        <v>0</v>
      </c>
    </row>
    <row r="66" spans="1:26" x14ac:dyDescent="0.35">
      <c r="A66" s="76"/>
      <c r="B66" s="76"/>
      <c r="C66" s="76"/>
      <c r="D66" s="76"/>
      <c r="E66" s="76"/>
      <c r="F66" s="117" t="s">
        <v>15535</v>
      </c>
      <c r="G66" s="76"/>
      <c r="H66" s="118">
        <v>2000000</v>
      </c>
      <c r="I66" s="76"/>
      <c r="J66" s="76" t="s">
        <v>2659</v>
      </c>
      <c r="K66" s="119">
        <v>1986</v>
      </c>
      <c r="L66" s="119"/>
      <c r="M66" s="120">
        <v>7498315</v>
      </c>
      <c r="N66" s="119"/>
      <c r="O66" s="76"/>
      <c r="P66" s="122"/>
      <c r="Q66" s="119"/>
      <c r="R66" s="76"/>
      <c r="S66" s="76"/>
      <c r="T66" s="76"/>
      <c r="U66" s="76"/>
      <c r="V66" s="76"/>
      <c r="W66" s="121"/>
      <c r="X66" s="121"/>
      <c r="Y66" s="639">
        <f t="shared" si="0"/>
        <v>140000</v>
      </c>
      <c r="Z66" s="118">
        <f t="shared" si="1"/>
        <v>2140000</v>
      </c>
    </row>
    <row r="67" spans="1:26" x14ac:dyDescent="0.35">
      <c r="A67" s="76"/>
      <c r="B67" s="76"/>
      <c r="C67" s="76"/>
      <c r="D67" s="76"/>
      <c r="E67" s="76"/>
      <c r="F67" s="117" t="s">
        <v>15536</v>
      </c>
      <c r="G67" s="76"/>
      <c r="H67" s="118">
        <v>2000000</v>
      </c>
      <c r="I67" s="76"/>
      <c r="J67" s="76" t="s">
        <v>1147</v>
      </c>
      <c r="K67" s="119">
        <v>2003</v>
      </c>
      <c r="L67" s="119"/>
      <c r="M67" s="120">
        <v>8636489</v>
      </c>
      <c r="N67" s="119"/>
      <c r="O67" s="76"/>
      <c r="P67" s="122"/>
      <c r="Q67" s="119"/>
      <c r="R67" s="76"/>
      <c r="S67" s="76"/>
      <c r="T67" s="76"/>
      <c r="U67" s="76"/>
      <c r="V67" s="76"/>
      <c r="W67" s="121"/>
      <c r="X67" s="121"/>
      <c r="Y67" s="639">
        <f t="shared" si="0"/>
        <v>140000</v>
      </c>
      <c r="Z67" s="118">
        <f t="shared" si="1"/>
        <v>2140000</v>
      </c>
    </row>
    <row r="68" spans="1:26" x14ac:dyDescent="0.35">
      <c r="A68" s="76"/>
      <c r="B68" s="76"/>
      <c r="C68" s="76"/>
      <c r="D68" s="76"/>
      <c r="E68" s="76"/>
      <c r="F68" s="117" t="s">
        <v>15537</v>
      </c>
      <c r="G68" s="76"/>
      <c r="H68" s="118">
        <v>2000000</v>
      </c>
      <c r="I68" s="76"/>
      <c r="J68" s="76" t="s">
        <v>2659</v>
      </c>
      <c r="K68" s="119"/>
      <c r="L68" s="119"/>
      <c r="M68" s="120">
        <v>2199358</v>
      </c>
      <c r="N68" s="119"/>
      <c r="O68" s="76"/>
      <c r="P68" s="122"/>
      <c r="Q68" s="119"/>
      <c r="R68" s="76"/>
      <c r="S68" s="76"/>
      <c r="T68" s="76"/>
      <c r="U68" s="76"/>
      <c r="V68" s="76"/>
      <c r="W68" s="121"/>
      <c r="X68" s="121"/>
      <c r="Y68" s="639">
        <f t="shared" si="0"/>
        <v>140000</v>
      </c>
      <c r="Z68" s="118">
        <f t="shared" si="1"/>
        <v>2140000</v>
      </c>
    </row>
    <row r="69" spans="1:26" x14ac:dyDescent="0.35">
      <c r="A69" s="76"/>
      <c r="B69" s="76"/>
      <c r="C69" s="76"/>
      <c r="D69" s="76"/>
      <c r="E69" s="76"/>
      <c r="F69" s="117" t="s">
        <v>15538</v>
      </c>
      <c r="G69" s="76"/>
      <c r="H69" s="118">
        <v>2000000</v>
      </c>
      <c r="I69" s="76"/>
      <c r="J69" s="76" t="s">
        <v>2659</v>
      </c>
      <c r="K69" s="119">
        <v>1984</v>
      </c>
      <c r="L69" s="119"/>
      <c r="M69" s="119">
        <v>7360497</v>
      </c>
      <c r="N69" s="119"/>
      <c r="O69" s="76"/>
      <c r="P69" s="122"/>
      <c r="Q69" s="119"/>
      <c r="R69" s="76"/>
      <c r="S69" s="76"/>
      <c r="T69" s="76"/>
      <c r="U69" s="76"/>
      <c r="V69" s="76"/>
      <c r="W69" s="121"/>
      <c r="X69" s="121"/>
      <c r="Y69" s="639">
        <f t="shared" si="0"/>
        <v>140000</v>
      </c>
      <c r="Z69" s="118">
        <f t="shared" si="1"/>
        <v>2140000</v>
      </c>
    </row>
    <row r="70" spans="1:26" x14ac:dyDescent="0.35">
      <c r="A70" s="64"/>
      <c r="B70" s="64"/>
      <c r="C70" s="64"/>
      <c r="D70" s="64"/>
      <c r="E70" s="64"/>
      <c r="F70" s="66" t="s">
        <v>1860</v>
      </c>
      <c r="G70" s="64"/>
      <c r="H70" s="67"/>
      <c r="I70" s="64"/>
      <c r="J70" s="64"/>
      <c r="K70" s="68"/>
      <c r="L70" s="68"/>
      <c r="M70" s="68"/>
      <c r="N70" s="68"/>
      <c r="O70" s="64"/>
      <c r="P70" s="125"/>
      <c r="Q70" s="68"/>
      <c r="R70" s="64"/>
      <c r="S70" s="64"/>
      <c r="T70" s="64"/>
      <c r="U70" s="64"/>
      <c r="V70" s="64"/>
      <c r="W70" s="115"/>
      <c r="X70" s="115"/>
      <c r="Y70" s="639">
        <f t="shared" ref="Y70:Y133" si="2">H70*Y$4</f>
        <v>0</v>
      </c>
      <c r="Z70" s="67">
        <f t="shared" ref="Z70:Z133" si="3">H70+Y70</f>
        <v>0</v>
      </c>
    </row>
    <row r="71" spans="1:26" x14ac:dyDescent="0.35">
      <c r="A71" s="76"/>
      <c r="B71" s="76"/>
      <c r="C71" s="76"/>
      <c r="D71" s="76"/>
      <c r="E71" s="76"/>
      <c r="F71" s="76" t="s">
        <v>1852</v>
      </c>
      <c r="G71" s="76"/>
      <c r="H71" s="118"/>
      <c r="I71" s="76"/>
      <c r="J71" s="76"/>
      <c r="K71" s="117"/>
      <c r="L71" s="119"/>
      <c r="M71" s="117"/>
      <c r="N71" s="119"/>
      <c r="O71" s="76"/>
      <c r="P71" s="122"/>
      <c r="Q71" s="119"/>
      <c r="R71" s="76"/>
      <c r="S71" s="76"/>
      <c r="T71" s="76"/>
      <c r="U71" s="76"/>
      <c r="V71" s="76"/>
      <c r="W71" s="121"/>
      <c r="X71" s="121"/>
      <c r="Y71" s="639">
        <f t="shared" si="2"/>
        <v>0</v>
      </c>
      <c r="Z71" s="118">
        <f t="shared" si="3"/>
        <v>0</v>
      </c>
    </row>
    <row r="72" spans="1:26" x14ac:dyDescent="0.35">
      <c r="A72" s="69"/>
      <c r="B72" s="69"/>
      <c r="C72" s="69"/>
      <c r="D72" s="69"/>
      <c r="E72" s="69"/>
      <c r="F72" s="69"/>
      <c r="G72" s="69"/>
      <c r="H72" s="74"/>
      <c r="I72" s="69"/>
      <c r="J72" s="69"/>
      <c r="K72" s="75"/>
      <c r="L72" s="75"/>
      <c r="M72" s="75"/>
      <c r="N72" s="75"/>
      <c r="O72" s="69"/>
      <c r="P72" s="69"/>
      <c r="Q72" s="75"/>
      <c r="R72" s="69"/>
      <c r="S72" s="69"/>
      <c r="T72" s="69"/>
      <c r="U72" s="69"/>
      <c r="V72" s="69"/>
      <c r="W72" s="121"/>
      <c r="X72" s="121"/>
      <c r="Y72" s="639">
        <f t="shared" si="2"/>
        <v>0</v>
      </c>
      <c r="Z72" s="74">
        <f t="shared" si="3"/>
        <v>0</v>
      </c>
    </row>
    <row r="73" spans="1:26" x14ac:dyDescent="0.35">
      <c r="A73" s="64"/>
      <c r="B73" s="64"/>
      <c r="C73" s="64"/>
      <c r="D73" s="64"/>
      <c r="E73" s="64"/>
      <c r="F73" s="89" t="s">
        <v>2961</v>
      </c>
      <c r="G73" s="64"/>
      <c r="H73" s="67"/>
      <c r="I73" s="64"/>
      <c r="J73" s="64"/>
      <c r="K73" s="68"/>
      <c r="L73" s="68"/>
      <c r="M73" s="68"/>
      <c r="N73" s="68"/>
      <c r="O73" s="64"/>
      <c r="P73" s="64"/>
      <c r="Q73" s="68"/>
      <c r="R73" s="64"/>
      <c r="S73" s="64"/>
      <c r="T73" s="64"/>
      <c r="U73" s="64"/>
      <c r="V73" s="64"/>
      <c r="W73" s="115"/>
      <c r="X73" s="115"/>
      <c r="Y73" s="639">
        <f t="shared" si="2"/>
        <v>0</v>
      </c>
      <c r="Z73" s="67">
        <f t="shared" si="3"/>
        <v>0</v>
      </c>
    </row>
    <row r="74" spans="1:26" x14ac:dyDescent="0.35">
      <c r="A74" s="76"/>
      <c r="B74" s="76"/>
      <c r="C74" s="76"/>
      <c r="D74" s="76"/>
      <c r="E74" s="76"/>
      <c r="F74" s="79" t="s">
        <v>15539</v>
      </c>
      <c r="G74" s="76"/>
      <c r="H74" s="118">
        <v>75000</v>
      </c>
      <c r="I74" s="76"/>
      <c r="J74" s="76" t="s">
        <v>2659</v>
      </c>
      <c r="K74" s="130"/>
      <c r="L74" s="119" t="s">
        <v>8497</v>
      </c>
      <c r="M74" s="119" t="s">
        <v>9342</v>
      </c>
      <c r="N74" s="119"/>
      <c r="O74" s="76"/>
      <c r="P74" s="76"/>
      <c r="Q74" s="119" t="s">
        <v>1066</v>
      </c>
      <c r="R74" s="76"/>
      <c r="S74" s="76"/>
      <c r="T74" s="76"/>
      <c r="U74" s="76"/>
      <c r="V74" s="76"/>
      <c r="W74" s="121"/>
      <c r="X74" s="121"/>
      <c r="Y74" s="639">
        <f t="shared" si="2"/>
        <v>5250.0000000000009</v>
      </c>
      <c r="Z74" s="118">
        <f t="shared" si="3"/>
        <v>80250</v>
      </c>
    </row>
    <row r="75" spans="1:26" x14ac:dyDescent="0.35">
      <c r="A75" s="76"/>
      <c r="B75" s="76"/>
      <c r="C75" s="76"/>
      <c r="D75" s="76"/>
      <c r="E75" s="76"/>
      <c r="F75" s="79" t="s">
        <v>15539</v>
      </c>
      <c r="G75" s="76"/>
      <c r="H75" s="118">
        <v>75000</v>
      </c>
      <c r="I75" s="76"/>
      <c r="J75" s="76" t="s">
        <v>2659</v>
      </c>
      <c r="K75" s="130"/>
      <c r="L75" s="119" t="s">
        <v>9340</v>
      </c>
      <c r="M75" s="119" t="s">
        <v>9341</v>
      </c>
      <c r="N75" s="119"/>
      <c r="O75" s="76"/>
      <c r="P75" s="76"/>
      <c r="Q75" s="119" t="s">
        <v>3043</v>
      </c>
      <c r="R75" s="76"/>
      <c r="S75" s="76"/>
      <c r="T75" s="76"/>
      <c r="U75" s="76"/>
      <c r="V75" s="76"/>
      <c r="W75" s="121"/>
      <c r="X75" s="121"/>
      <c r="Y75" s="639">
        <f t="shared" si="2"/>
        <v>5250.0000000000009</v>
      </c>
      <c r="Z75" s="118">
        <f t="shared" si="3"/>
        <v>80250</v>
      </c>
    </row>
    <row r="76" spans="1:26" x14ac:dyDescent="0.35">
      <c r="A76" s="76"/>
      <c r="B76" s="76"/>
      <c r="C76" s="76"/>
      <c r="D76" s="76"/>
      <c r="E76" s="76"/>
      <c r="F76" s="79" t="s">
        <v>15539</v>
      </c>
      <c r="G76" s="76"/>
      <c r="H76" s="118">
        <v>75000</v>
      </c>
      <c r="I76" s="76"/>
      <c r="J76" s="76" t="s">
        <v>2659</v>
      </c>
      <c r="K76" s="130"/>
      <c r="L76" s="119" t="s">
        <v>9756</v>
      </c>
      <c r="M76" s="119" t="s">
        <v>9106</v>
      </c>
      <c r="N76" s="119"/>
      <c r="O76" s="76"/>
      <c r="P76" s="76" t="s">
        <v>1065</v>
      </c>
      <c r="Q76" s="119" t="s">
        <v>3043</v>
      </c>
      <c r="R76" s="76"/>
      <c r="S76" s="76"/>
      <c r="T76" s="76"/>
      <c r="U76" s="76"/>
      <c r="V76" s="76"/>
      <c r="W76" s="121"/>
      <c r="X76" s="121"/>
      <c r="Y76" s="639">
        <f t="shared" si="2"/>
        <v>5250.0000000000009</v>
      </c>
      <c r="Z76" s="118">
        <f t="shared" si="3"/>
        <v>80250</v>
      </c>
    </row>
    <row r="77" spans="1:26" x14ac:dyDescent="0.35">
      <c r="A77" s="76"/>
      <c r="B77" s="76"/>
      <c r="C77" s="76"/>
      <c r="D77" s="76"/>
      <c r="E77" s="76"/>
      <c r="F77" s="79" t="s">
        <v>15539</v>
      </c>
      <c r="G77" s="76"/>
      <c r="H77" s="118">
        <v>75000</v>
      </c>
      <c r="I77" s="76"/>
      <c r="J77" s="76" t="s">
        <v>2659</v>
      </c>
      <c r="K77" s="130"/>
      <c r="L77" s="119" t="s">
        <v>9107</v>
      </c>
      <c r="M77" s="119" t="s">
        <v>9108</v>
      </c>
      <c r="N77" s="119"/>
      <c r="O77" s="76"/>
      <c r="P77" s="76" t="s">
        <v>1065</v>
      </c>
      <c r="Q77" s="119"/>
      <c r="R77" s="76"/>
      <c r="S77" s="76"/>
      <c r="T77" s="76"/>
      <c r="U77" s="76"/>
      <c r="V77" s="76"/>
      <c r="W77" s="121"/>
      <c r="X77" s="121"/>
      <c r="Y77" s="639">
        <f t="shared" si="2"/>
        <v>5250.0000000000009</v>
      </c>
      <c r="Z77" s="118">
        <f t="shared" si="3"/>
        <v>80250</v>
      </c>
    </row>
    <row r="78" spans="1:26" x14ac:dyDescent="0.35">
      <c r="A78" s="69"/>
      <c r="B78" s="69"/>
      <c r="C78" s="69"/>
      <c r="D78" s="69"/>
      <c r="E78" s="69"/>
      <c r="F78" s="79" t="s">
        <v>15540</v>
      </c>
      <c r="G78" s="69"/>
      <c r="H78" s="118">
        <v>75000</v>
      </c>
      <c r="I78" s="69"/>
      <c r="J78" s="76" t="s">
        <v>3716</v>
      </c>
      <c r="K78" s="193"/>
      <c r="L78" s="119" t="s">
        <v>9759</v>
      </c>
      <c r="M78" s="75">
        <v>8600471</v>
      </c>
      <c r="N78" s="75"/>
      <c r="O78" s="69"/>
      <c r="P78" s="76"/>
      <c r="Q78" s="75"/>
      <c r="R78" s="69"/>
      <c r="S78" s="69"/>
      <c r="T78" s="69"/>
      <c r="U78" s="69"/>
      <c r="V78" s="69"/>
      <c r="W78" s="116"/>
      <c r="X78" s="121"/>
      <c r="Y78" s="639">
        <f t="shared" si="2"/>
        <v>5250.0000000000009</v>
      </c>
      <c r="Z78" s="118">
        <f t="shared" si="3"/>
        <v>80250</v>
      </c>
    </row>
    <row r="79" spans="1:26" x14ac:dyDescent="0.35">
      <c r="A79" s="76"/>
      <c r="B79" s="76"/>
      <c r="C79" s="76"/>
      <c r="D79" s="76"/>
      <c r="E79" s="76"/>
      <c r="F79" s="79" t="s">
        <v>15541</v>
      </c>
      <c r="G79" s="76"/>
      <c r="H79" s="118">
        <v>75000</v>
      </c>
      <c r="I79" s="76"/>
      <c r="J79" s="76" t="s">
        <v>3716</v>
      </c>
      <c r="K79" s="130"/>
      <c r="L79" s="119" t="s">
        <v>15542</v>
      </c>
      <c r="M79" s="119" t="s">
        <v>15543</v>
      </c>
      <c r="N79" s="119"/>
      <c r="O79" s="76"/>
      <c r="P79" s="76"/>
      <c r="Q79" s="75"/>
      <c r="R79" s="76"/>
      <c r="S79" s="76"/>
      <c r="T79" s="76"/>
      <c r="U79" s="76"/>
      <c r="V79" s="76"/>
      <c r="W79" s="121"/>
      <c r="X79" s="121"/>
      <c r="Y79" s="639">
        <f t="shared" si="2"/>
        <v>5250.0000000000009</v>
      </c>
      <c r="Z79" s="118">
        <f t="shared" si="3"/>
        <v>80250</v>
      </c>
    </row>
    <row r="80" spans="1:26" x14ac:dyDescent="0.35">
      <c r="A80" s="76"/>
      <c r="B80" s="76"/>
      <c r="C80" s="76"/>
      <c r="D80" s="76"/>
      <c r="E80" s="76"/>
      <c r="F80" s="79" t="s">
        <v>15544</v>
      </c>
      <c r="G80" s="76"/>
      <c r="H80" s="118">
        <v>75000</v>
      </c>
      <c r="I80" s="76"/>
      <c r="J80" s="76" t="s">
        <v>3716</v>
      </c>
      <c r="K80" s="119"/>
      <c r="L80" s="119" t="s">
        <v>9762</v>
      </c>
      <c r="M80" s="119">
        <v>8600473</v>
      </c>
      <c r="N80" s="119"/>
      <c r="O80" s="76"/>
      <c r="P80" s="76" t="s">
        <v>8797</v>
      </c>
      <c r="Q80" s="75"/>
      <c r="R80" s="76"/>
      <c r="S80" s="76"/>
      <c r="T80" s="76"/>
      <c r="U80" s="76"/>
      <c r="V80" s="76"/>
      <c r="W80" s="121"/>
      <c r="X80" s="121"/>
      <c r="Y80" s="639">
        <f t="shared" si="2"/>
        <v>5250.0000000000009</v>
      </c>
      <c r="Z80" s="118">
        <f t="shared" si="3"/>
        <v>80250</v>
      </c>
    </row>
    <row r="81" spans="1:26" x14ac:dyDescent="0.35">
      <c r="A81" s="76"/>
      <c r="B81" s="76"/>
      <c r="C81" s="76"/>
      <c r="D81" s="76"/>
      <c r="E81" s="76"/>
      <c r="F81" s="79" t="s">
        <v>15545</v>
      </c>
      <c r="G81" s="76"/>
      <c r="H81" s="118">
        <v>75000</v>
      </c>
      <c r="I81" s="76"/>
      <c r="J81" s="76" t="s">
        <v>3716</v>
      </c>
      <c r="K81" s="130"/>
      <c r="L81" s="119" t="s">
        <v>5549</v>
      </c>
      <c r="M81" s="119">
        <v>8600411</v>
      </c>
      <c r="N81" s="119"/>
      <c r="O81" s="76"/>
      <c r="P81" s="76"/>
      <c r="Q81" s="75"/>
      <c r="R81" s="76"/>
      <c r="S81" s="76"/>
      <c r="T81" s="76"/>
      <c r="U81" s="76"/>
      <c r="V81" s="76"/>
      <c r="W81" s="121"/>
      <c r="X81" s="121"/>
      <c r="Y81" s="639">
        <f t="shared" si="2"/>
        <v>5250.0000000000009</v>
      </c>
      <c r="Z81" s="118">
        <f t="shared" si="3"/>
        <v>80250</v>
      </c>
    </row>
    <row r="82" spans="1:26" x14ac:dyDescent="0.35">
      <c r="A82" s="76"/>
      <c r="B82" s="76"/>
      <c r="C82" s="76"/>
      <c r="D82" s="76"/>
      <c r="E82" s="76"/>
      <c r="F82" s="79" t="s">
        <v>15546</v>
      </c>
      <c r="G82" s="76"/>
      <c r="H82" s="118">
        <v>75000</v>
      </c>
      <c r="I82" s="76"/>
      <c r="J82" s="76" t="s">
        <v>5991</v>
      </c>
      <c r="K82" s="119"/>
      <c r="L82" s="119" t="s">
        <v>8719</v>
      </c>
      <c r="M82" s="119">
        <v>1008570</v>
      </c>
      <c r="N82" s="119"/>
      <c r="O82" s="76"/>
      <c r="P82" s="76" t="s">
        <v>3033</v>
      </c>
      <c r="Q82" s="75" t="s">
        <v>3283</v>
      </c>
      <c r="R82" s="76"/>
      <c r="S82" s="76"/>
      <c r="T82" s="76"/>
      <c r="U82" s="76"/>
      <c r="V82" s="76"/>
      <c r="W82" s="116"/>
      <c r="X82" s="121"/>
      <c r="Y82" s="639">
        <f t="shared" si="2"/>
        <v>5250.0000000000009</v>
      </c>
      <c r="Z82" s="118">
        <f t="shared" si="3"/>
        <v>80250</v>
      </c>
    </row>
    <row r="83" spans="1:26" x14ac:dyDescent="0.35">
      <c r="A83" s="69"/>
      <c r="B83" s="69"/>
      <c r="C83" s="69"/>
      <c r="D83" s="69"/>
      <c r="E83" s="69"/>
      <c r="F83" s="79" t="s">
        <v>15547</v>
      </c>
      <c r="G83" s="69"/>
      <c r="H83" s="118">
        <v>75000</v>
      </c>
      <c r="I83" s="69"/>
      <c r="J83" s="76" t="s">
        <v>3716</v>
      </c>
      <c r="K83" s="130"/>
      <c r="L83" s="119" t="s">
        <v>9768</v>
      </c>
      <c r="M83" s="75" t="s">
        <v>15548</v>
      </c>
      <c r="N83" s="75"/>
      <c r="O83" s="69"/>
      <c r="P83" s="76"/>
      <c r="Q83" s="75"/>
      <c r="R83" s="69"/>
      <c r="S83" s="69"/>
      <c r="T83" s="69"/>
      <c r="U83" s="69"/>
      <c r="V83" s="69"/>
      <c r="W83" s="116"/>
      <c r="X83" s="121"/>
      <c r="Y83" s="639">
        <f t="shared" si="2"/>
        <v>5250.0000000000009</v>
      </c>
      <c r="Z83" s="118">
        <f t="shared" si="3"/>
        <v>80250</v>
      </c>
    </row>
    <row r="84" spans="1:26" x14ac:dyDescent="0.35">
      <c r="A84" s="69"/>
      <c r="B84" s="69"/>
      <c r="C84" s="69"/>
      <c r="D84" s="69"/>
      <c r="E84" s="69"/>
      <c r="F84" s="79" t="s">
        <v>15549</v>
      </c>
      <c r="G84" s="76"/>
      <c r="H84" s="118">
        <v>75000</v>
      </c>
      <c r="I84" s="76"/>
      <c r="J84" s="76" t="s">
        <v>3716</v>
      </c>
      <c r="K84" s="119"/>
      <c r="L84" s="119" t="s">
        <v>9081</v>
      </c>
      <c r="M84" s="119" t="s">
        <v>15550</v>
      </c>
      <c r="N84" s="75"/>
      <c r="O84" s="69"/>
      <c r="P84" s="76"/>
      <c r="Q84" s="75"/>
      <c r="R84" s="69"/>
      <c r="S84" s="69"/>
      <c r="T84" s="69"/>
      <c r="U84" s="69"/>
      <c r="V84" s="69"/>
      <c r="W84" s="116"/>
      <c r="X84" s="121"/>
      <c r="Y84" s="639">
        <f t="shared" si="2"/>
        <v>5250.0000000000009</v>
      </c>
      <c r="Z84" s="118">
        <f t="shared" si="3"/>
        <v>80250</v>
      </c>
    </row>
    <row r="85" spans="1:26" x14ac:dyDescent="0.35">
      <c r="A85" s="76"/>
      <c r="B85" s="76"/>
      <c r="C85" s="76"/>
      <c r="D85" s="76"/>
      <c r="E85" s="76"/>
      <c r="F85" s="79" t="s">
        <v>15551</v>
      </c>
      <c r="G85" s="76"/>
      <c r="H85" s="118">
        <v>75000</v>
      </c>
      <c r="I85" s="76"/>
      <c r="J85" s="76" t="s">
        <v>3716</v>
      </c>
      <c r="K85" s="130"/>
      <c r="L85" s="119" t="s">
        <v>9768</v>
      </c>
      <c r="M85" s="119" t="s">
        <v>15552</v>
      </c>
      <c r="N85" s="119"/>
      <c r="O85" s="76"/>
      <c r="P85" s="76"/>
      <c r="Q85" s="75"/>
      <c r="R85" s="76"/>
      <c r="S85" s="76"/>
      <c r="T85" s="76"/>
      <c r="U85" s="76"/>
      <c r="V85" s="76"/>
      <c r="W85" s="121"/>
      <c r="X85" s="121"/>
      <c r="Y85" s="639">
        <f t="shared" si="2"/>
        <v>5250.0000000000009</v>
      </c>
      <c r="Z85" s="118">
        <f t="shared" si="3"/>
        <v>80250</v>
      </c>
    </row>
    <row r="86" spans="1:26" x14ac:dyDescent="0.35">
      <c r="A86" s="76"/>
      <c r="B86" s="76"/>
      <c r="C86" s="76"/>
      <c r="D86" s="76"/>
      <c r="E86" s="76"/>
      <c r="F86" s="79" t="s">
        <v>15553</v>
      </c>
      <c r="G86" s="69"/>
      <c r="H86" s="118">
        <v>75000</v>
      </c>
      <c r="I86" s="69"/>
      <c r="J86" s="76" t="s">
        <v>3716</v>
      </c>
      <c r="K86" s="119"/>
      <c r="L86" s="119" t="s">
        <v>8356</v>
      </c>
      <c r="M86" s="75" t="s">
        <v>15554</v>
      </c>
      <c r="N86" s="119"/>
      <c r="O86" s="76"/>
      <c r="P86" s="76"/>
      <c r="Q86" s="75"/>
      <c r="R86" s="76"/>
      <c r="S86" s="76"/>
      <c r="T86" s="76"/>
      <c r="U86" s="76"/>
      <c r="V86" s="76"/>
      <c r="W86" s="121"/>
      <c r="X86" s="121"/>
      <c r="Y86" s="639">
        <f t="shared" si="2"/>
        <v>5250.0000000000009</v>
      </c>
      <c r="Z86" s="118">
        <f t="shared" si="3"/>
        <v>80250</v>
      </c>
    </row>
    <row r="87" spans="1:26" x14ac:dyDescent="0.35">
      <c r="A87" s="76"/>
      <c r="B87" s="76"/>
      <c r="C87" s="76"/>
      <c r="D87" s="76"/>
      <c r="E87" s="76"/>
      <c r="F87" s="79" t="s">
        <v>15555</v>
      </c>
      <c r="G87" s="76"/>
      <c r="H87" s="118">
        <v>75000</v>
      </c>
      <c r="I87" s="76"/>
      <c r="J87" s="76" t="s">
        <v>3716</v>
      </c>
      <c r="K87" s="130"/>
      <c r="L87" s="119" t="s">
        <v>8810</v>
      </c>
      <c r="M87" s="119" t="s">
        <v>15556</v>
      </c>
      <c r="N87" s="119"/>
      <c r="O87" s="76"/>
      <c r="P87" s="76"/>
      <c r="Q87" s="75"/>
      <c r="R87" s="76"/>
      <c r="S87" s="76"/>
      <c r="T87" s="76"/>
      <c r="U87" s="76"/>
      <c r="V87" s="76"/>
      <c r="W87" s="116"/>
      <c r="X87" s="121"/>
      <c r="Y87" s="639">
        <f t="shared" si="2"/>
        <v>5250.0000000000009</v>
      </c>
      <c r="Z87" s="118">
        <f t="shared" si="3"/>
        <v>80250</v>
      </c>
    </row>
    <row r="88" spans="1:26" x14ac:dyDescent="0.35">
      <c r="A88" s="69"/>
      <c r="B88" s="69"/>
      <c r="C88" s="69"/>
      <c r="D88" s="69"/>
      <c r="E88" s="69"/>
      <c r="F88" s="79" t="s">
        <v>15557</v>
      </c>
      <c r="G88" s="76"/>
      <c r="H88" s="118">
        <f>75000*3</f>
        <v>225000</v>
      </c>
      <c r="I88" s="76"/>
      <c r="J88" s="76" t="s">
        <v>3716</v>
      </c>
      <c r="K88" s="119"/>
      <c r="L88" s="119" t="s">
        <v>8813</v>
      </c>
      <c r="M88" s="75" t="s">
        <v>15558</v>
      </c>
      <c r="N88" s="75"/>
      <c r="O88" s="69"/>
      <c r="P88" s="76" t="s">
        <v>8797</v>
      </c>
      <c r="Q88" s="75"/>
      <c r="R88" s="69"/>
      <c r="S88" s="69"/>
      <c r="T88" s="69"/>
      <c r="U88" s="69"/>
      <c r="V88" s="69"/>
      <c r="W88" s="116"/>
      <c r="X88" s="121"/>
      <c r="Y88" s="639">
        <f t="shared" si="2"/>
        <v>15750.000000000002</v>
      </c>
      <c r="Z88" s="118">
        <f t="shared" si="3"/>
        <v>240750</v>
      </c>
    </row>
    <row r="89" spans="1:26" x14ac:dyDescent="0.35">
      <c r="A89" s="76"/>
      <c r="B89" s="76"/>
      <c r="C89" s="76"/>
      <c r="D89" s="76"/>
      <c r="E89" s="76"/>
      <c r="F89" s="79" t="s">
        <v>15559</v>
      </c>
      <c r="G89" s="76"/>
      <c r="H89" s="118">
        <v>75000</v>
      </c>
      <c r="I89" s="76"/>
      <c r="J89" s="76" t="s">
        <v>3716</v>
      </c>
      <c r="K89" s="130"/>
      <c r="L89" s="119" t="s">
        <v>8816</v>
      </c>
      <c r="M89" s="119" t="s">
        <v>15560</v>
      </c>
      <c r="N89" s="119"/>
      <c r="O89" s="76"/>
      <c r="P89" s="76"/>
      <c r="Q89" s="75" t="s">
        <v>3484</v>
      </c>
      <c r="R89" s="76"/>
      <c r="S89" s="76"/>
      <c r="T89" s="76"/>
      <c r="U89" s="76"/>
      <c r="V89" s="76"/>
      <c r="W89" s="121"/>
      <c r="X89" s="121"/>
      <c r="Y89" s="639">
        <f t="shared" si="2"/>
        <v>5250.0000000000009</v>
      </c>
      <c r="Z89" s="118">
        <f t="shared" si="3"/>
        <v>80250</v>
      </c>
    </row>
    <row r="90" spans="1:26" x14ac:dyDescent="0.35">
      <c r="A90" s="76"/>
      <c r="B90" s="76"/>
      <c r="C90" s="76"/>
      <c r="D90" s="76"/>
      <c r="E90" s="76"/>
      <c r="F90" s="79" t="s">
        <v>15561</v>
      </c>
      <c r="G90" s="69"/>
      <c r="H90" s="118">
        <v>75000</v>
      </c>
      <c r="I90" s="69"/>
      <c r="J90" s="76" t="s">
        <v>3716</v>
      </c>
      <c r="K90" s="119"/>
      <c r="L90" s="119" t="s">
        <v>5549</v>
      </c>
      <c r="M90" s="80">
        <v>8803177</v>
      </c>
      <c r="N90" s="75"/>
      <c r="O90" s="69"/>
      <c r="P90" s="69"/>
      <c r="Q90" s="75"/>
      <c r="R90" s="69"/>
      <c r="S90" s="69"/>
      <c r="T90" s="69"/>
      <c r="U90" s="69"/>
      <c r="V90" s="69"/>
      <c r="W90" s="116"/>
      <c r="X90" s="121"/>
      <c r="Y90" s="639">
        <f t="shared" si="2"/>
        <v>5250.0000000000009</v>
      </c>
      <c r="Z90" s="118">
        <f t="shared" si="3"/>
        <v>80250</v>
      </c>
    </row>
    <row r="91" spans="1:26" x14ac:dyDescent="0.35">
      <c r="A91" s="76"/>
      <c r="B91" s="76"/>
      <c r="C91" s="76"/>
      <c r="D91" s="76"/>
      <c r="E91" s="76"/>
      <c r="F91" s="79" t="s">
        <v>15562</v>
      </c>
      <c r="G91" s="69"/>
      <c r="H91" s="118">
        <v>75000</v>
      </c>
      <c r="I91" s="69"/>
      <c r="J91" s="76" t="s">
        <v>5991</v>
      </c>
      <c r="K91" s="130"/>
      <c r="L91" s="119" t="s">
        <v>8719</v>
      </c>
      <c r="M91" s="80">
        <v>1008705</v>
      </c>
      <c r="N91" s="75"/>
      <c r="O91" s="69"/>
      <c r="P91" s="69" t="s">
        <v>3033</v>
      </c>
      <c r="Q91" s="75" t="s">
        <v>3283</v>
      </c>
      <c r="R91" s="69"/>
      <c r="S91" s="69"/>
      <c r="T91" s="69"/>
      <c r="U91" s="69"/>
      <c r="V91" s="69"/>
      <c r="W91" s="116"/>
      <c r="X91" s="121"/>
      <c r="Y91" s="639">
        <f t="shared" si="2"/>
        <v>5250.0000000000009</v>
      </c>
      <c r="Z91" s="118">
        <f t="shared" si="3"/>
        <v>80250</v>
      </c>
    </row>
    <row r="92" spans="1:26" x14ac:dyDescent="0.35">
      <c r="A92" s="76"/>
      <c r="B92" s="76"/>
      <c r="C92" s="76"/>
      <c r="D92" s="76"/>
      <c r="E92" s="76"/>
      <c r="F92" s="79" t="s">
        <v>15563</v>
      </c>
      <c r="G92" s="69"/>
      <c r="H92" s="118">
        <f>75000*3</f>
        <v>225000</v>
      </c>
      <c r="I92" s="69"/>
      <c r="J92" s="76" t="s">
        <v>3716</v>
      </c>
      <c r="K92" s="119"/>
      <c r="L92" s="119" t="s">
        <v>8813</v>
      </c>
      <c r="M92" s="80" t="s">
        <v>15564</v>
      </c>
      <c r="N92" s="75"/>
      <c r="O92" s="69"/>
      <c r="P92" s="69" t="s">
        <v>8797</v>
      </c>
      <c r="Q92" s="75"/>
      <c r="R92" s="69"/>
      <c r="S92" s="69"/>
      <c r="T92" s="69"/>
      <c r="U92" s="69"/>
      <c r="V92" s="69"/>
      <c r="W92" s="116"/>
      <c r="X92" s="121"/>
      <c r="Y92" s="639">
        <f t="shared" si="2"/>
        <v>15750.000000000002</v>
      </c>
      <c r="Z92" s="118">
        <f t="shared" si="3"/>
        <v>240750</v>
      </c>
    </row>
    <row r="93" spans="1:26" x14ac:dyDescent="0.35">
      <c r="A93" s="76"/>
      <c r="B93" s="76"/>
      <c r="C93" s="76"/>
      <c r="D93" s="76"/>
      <c r="E93" s="76"/>
      <c r="F93" s="79" t="s">
        <v>15565</v>
      </c>
      <c r="G93" s="69"/>
      <c r="H93" s="118">
        <v>75000</v>
      </c>
      <c r="I93" s="69"/>
      <c r="J93" s="76" t="s">
        <v>3716</v>
      </c>
      <c r="K93" s="130"/>
      <c r="L93" s="119" t="s">
        <v>9768</v>
      </c>
      <c r="M93" s="80" t="s">
        <v>15566</v>
      </c>
      <c r="N93" s="75"/>
      <c r="O93" s="69"/>
      <c r="P93" s="69"/>
      <c r="Q93" s="75"/>
      <c r="R93" s="69"/>
      <c r="S93" s="69"/>
      <c r="T93" s="69"/>
      <c r="U93" s="69"/>
      <c r="V93" s="69"/>
      <c r="W93" s="116"/>
      <c r="X93" s="121"/>
      <c r="Y93" s="639">
        <f t="shared" si="2"/>
        <v>5250.0000000000009</v>
      </c>
      <c r="Z93" s="118">
        <f t="shared" si="3"/>
        <v>80250</v>
      </c>
    </row>
    <row r="94" spans="1:26" x14ac:dyDescent="0.35">
      <c r="A94" s="76"/>
      <c r="B94" s="76"/>
      <c r="C94" s="76"/>
      <c r="D94" s="76"/>
      <c r="E94" s="76"/>
      <c r="F94" s="79" t="s">
        <v>15567</v>
      </c>
      <c r="G94" s="69"/>
      <c r="H94" s="118">
        <f>75000*3</f>
        <v>225000</v>
      </c>
      <c r="I94" s="69"/>
      <c r="J94" s="76" t="s">
        <v>3716</v>
      </c>
      <c r="K94" s="119"/>
      <c r="L94" s="119" t="s">
        <v>8821</v>
      </c>
      <c r="M94" s="80" t="s">
        <v>15568</v>
      </c>
      <c r="N94" s="75"/>
      <c r="O94" s="69"/>
      <c r="P94" s="69" t="s">
        <v>8797</v>
      </c>
      <c r="Q94" s="75"/>
      <c r="R94" s="69"/>
      <c r="S94" s="69"/>
      <c r="T94" s="69"/>
      <c r="U94" s="69"/>
      <c r="V94" s="69"/>
      <c r="W94" s="116"/>
      <c r="X94" s="121"/>
      <c r="Y94" s="639">
        <f t="shared" si="2"/>
        <v>15750.000000000002</v>
      </c>
      <c r="Z94" s="118">
        <f t="shared" si="3"/>
        <v>240750</v>
      </c>
    </row>
    <row r="95" spans="1:26" x14ac:dyDescent="0.35">
      <c r="A95" s="76"/>
      <c r="B95" s="76"/>
      <c r="C95" s="76"/>
      <c r="D95" s="76"/>
      <c r="E95" s="76"/>
      <c r="F95" s="79" t="s">
        <v>15569</v>
      </c>
      <c r="G95" s="69"/>
      <c r="H95" s="118">
        <v>75000</v>
      </c>
      <c r="I95" s="69"/>
      <c r="J95" s="76" t="s">
        <v>3716</v>
      </c>
      <c r="K95" s="130"/>
      <c r="L95" s="119" t="s">
        <v>8810</v>
      </c>
      <c r="M95" s="80" t="s">
        <v>15570</v>
      </c>
      <c r="N95" s="75"/>
      <c r="O95" s="69"/>
      <c r="P95" s="69"/>
      <c r="Q95" s="75"/>
      <c r="R95" s="69"/>
      <c r="S95" s="69"/>
      <c r="T95" s="69"/>
      <c r="U95" s="69"/>
      <c r="V95" s="69"/>
      <c r="W95" s="116"/>
      <c r="X95" s="121"/>
      <c r="Y95" s="639">
        <f t="shared" si="2"/>
        <v>5250.0000000000009</v>
      </c>
      <c r="Z95" s="118">
        <f t="shared" si="3"/>
        <v>80250</v>
      </c>
    </row>
    <row r="96" spans="1:26" x14ac:dyDescent="0.35">
      <c r="A96" s="76"/>
      <c r="B96" s="76"/>
      <c r="C96" s="76"/>
      <c r="D96" s="76"/>
      <c r="E96" s="76"/>
      <c r="F96" s="79" t="s">
        <v>15563</v>
      </c>
      <c r="G96" s="69"/>
      <c r="H96" s="118">
        <f>75000*3</f>
        <v>225000</v>
      </c>
      <c r="I96" s="69"/>
      <c r="J96" s="76" t="s">
        <v>3716</v>
      </c>
      <c r="K96" s="119"/>
      <c r="L96" s="119" t="s">
        <v>8821</v>
      </c>
      <c r="M96" s="80" t="s">
        <v>15571</v>
      </c>
      <c r="N96" s="75"/>
      <c r="O96" s="69"/>
      <c r="P96" s="69" t="s">
        <v>8797</v>
      </c>
      <c r="Q96" s="75"/>
      <c r="R96" s="69"/>
      <c r="S96" s="69"/>
      <c r="T96" s="69"/>
      <c r="U96" s="69"/>
      <c r="V96" s="69"/>
      <c r="W96" s="116"/>
      <c r="X96" s="121"/>
      <c r="Y96" s="639">
        <f t="shared" si="2"/>
        <v>15750.000000000002</v>
      </c>
      <c r="Z96" s="118">
        <f t="shared" si="3"/>
        <v>240750</v>
      </c>
    </row>
    <row r="97" spans="1:26" x14ac:dyDescent="0.35">
      <c r="A97" s="76"/>
      <c r="B97" s="76"/>
      <c r="C97" s="76"/>
      <c r="D97" s="76"/>
      <c r="E97" s="76"/>
      <c r="F97" s="79" t="s">
        <v>15539</v>
      </c>
      <c r="G97" s="76"/>
      <c r="H97" s="118">
        <v>75000</v>
      </c>
      <c r="I97" s="76"/>
      <c r="J97" s="76" t="s">
        <v>2659</v>
      </c>
      <c r="K97" s="130"/>
      <c r="L97" s="119" t="s">
        <v>8497</v>
      </c>
      <c r="M97" s="119" t="s">
        <v>13660</v>
      </c>
      <c r="N97" s="119"/>
      <c r="O97" s="76"/>
      <c r="P97" s="76"/>
      <c r="Q97" s="119" t="s">
        <v>1066</v>
      </c>
      <c r="R97" s="76"/>
      <c r="S97" s="76"/>
      <c r="T97" s="76"/>
      <c r="U97" s="76"/>
      <c r="V97" s="76"/>
      <c r="W97" s="121"/>
      <c r="X97" s="121"/>
      <c r="Y97" s="639">
        <f t="shared" si="2"/>
        <v>5250.0000000000009</v>
      </c>
      <c r="Z97" s="118">
        <f t="shared" si="3"/>
        <v>80250</v>
      </c>
    </row>
    <row r="98" spans="1:26" x14ac:dyDescent="0.35">
      <c r="A98" s="76"/>
      <c r="B98" s="76"/>
      <c r="C98" s="76"/>
      <c r="D98" s="76"/>
      <c r="E98" s="76"/>
      <c r="F98" s="79" t="s">
        <v>15539</v>
      </c>
      <c r="G98" s="76"/>
      <c r="H98" s="118">
        <v>75000</v>
      </c>
      <c r="I98" s="76"/>
      <c r="J98" s="76" t="s">
        <v>2659</v>
      </c>
      <c r="K98" s="130"/>
      <c r="L98" s="119" t="s">
        <v>9340</v>
      </c>
      <c r="M98" s="119" t="s">
        <v>9341</v>
      </c>
      <c r="N98" s="119"/>
      <c r="O98" s="76"/>
      <c r="P98" s="76"/>
      <c r="Q98" s="119" t="s">
        <v>3043</v>
      </c>
      <c r="R98" s="76"/>
      <c r="S98" s="76"/>
      <c r="T98" s="76"/>
      <c r="U98" s="76"/>
      <c r="V98" s="76"/>
      <c r="W98" s="121"/>
      <c r="X98" s="121"/>
      <c r="Y98" s="639">
        <f t="shared" si="2"/>
        <v>5250.0000000000009</v>
      </c>
      <c r="Z98" s="118">
        <f t="shared" si="3"/>
        <v>80250</v>
      </c>
    </row>
    <row r="99" spans="1:26" x14ac:dyDescent="0.35">
      <c r="A99" s="76"/>
      <c r="B99" s="76"/>
      <c r="C99" s="76"/>
      <c r="D99" s="76"/>
      <c r="E99" s="76"/>
      <c r="F99" s="79" t="s">
        <v>15539</v>
      </c>
      <c r="G99" s="76"/>
      <c r="H99" s="118">
        <v>75000</v>
      </c>
      <c r="I99" s="76"/>
      <c r="J99" s="76" t="s">
        <v>2659</v>
      </c>
      <c r="K99" s="130"/>
      <c r="L99" s="119" t="s">
        <v>9756</v>
      </c>
      <c r="M99" s="119" t="s">
        <v>9106</v>
      </c>
      <c r="N99" s="119"/>
      <c r="O99" s="76"/>
      <c r="P99" s="76" t="s">
        <v>1065</v>
      </c>
      <c r="Q99" s="119" t="s">
        <v>3043</v>
      </c>
      <c r="R99" s="76"/>
      <c r="S99" s="76"/>
      <c r="T99" s="76"/>
      <c r="U99" s="76"/>
      <c r="V99" s="76"/>
      <c r="W99" s="121"/>
      <c r="X99" s="121"/>
      <c r="Y99" s="639">
        <f t="shared" si="2"/>
        <v>5250.0000000000009</v>
      </c>
      <c r="Z99" s="118">
        <f t="shared" si="3"/>
        <v>80250</v>
      </c>
    </row>
    <row r="100" spans="1:26" x14ac:dyDescent="0.35">
      <c r="A100" s="76"/>
      <c r="B100" s="76"/>
      <c r="C100" s="76"/>
      <c r="D100" s="76"/>
      <c r="E100" s="76"/>
      <c r="F100" s="79" t="s">
        <v>15539</v>
      </c>
      <c r="G100" s="76"/>
      <c r="H100" s="118">
        <v>75000</v>
      </c>
      <c r="I100" s="76"/>
      <c r="J100" s="76" t="s">
        <v>2659</v>
      </c>
      <c r="K100" s="130"/>
      <c r="L100" s="119" t="s">
        <v>9107</v>
      </c>
      <c r="M100" s="119" t="s">
        <v>9108</v>
      </c>
      <c r="N100" s="119"/>
      <c r="O100" s="76"/>
      <c r="P100" s="76" t="s">
        <v>1065</v>
      </c>
      <c r="Q100" s="119"/>
      <c r="R100" s="76"/>
      <c r="S100" s="76"/>
      <c r="T100" s="76"/>
      <c r="U100" s="76"/>
      <c r="V100" s="76"/>
      <c r="W100" s="121"/>
      <c r="X100" s="121"/>
      <c r="Y100" s="639">
        <f t="shared" si="2"/>
        <v>5250.0000000000009</v>
      </c>
      <c r="Z100" s="118">
        <f t="shared" si="3"/>
        <v>80250</v>
      </c>
    </row>
    <row r="101" spans="1:26" x14ac:dyDescent="0.35">
      <c r="A101" s="69"/>
      <c r="B101" s="69"/>
      <c r="C101" s="69"/>
      <c r="D101" s="69"/>
      <c r="E101" s="69"/>
      <c r="F101" s="79" t="s">
        <v>15540</v>
      </c>
      <c r="G101" s="69"/>
      <c r="H101" s="118">
        <v>75000</v>
      </c>
      <c r="I101" s="69"/>
      <c r="J101" s="76" t="s">
        <v>3716</v>
      </c>
      <c r="K101" s="193"/>
      <c r="L101" s="119" t="s">
        <v>9759</v>
      </c>
      <c r="M101" s="75">
        <v>8600470</v>
      </c>
      <c r="N101" s="75"/>
      <c r="O101" s="69"/>
      <c r="P101" s="76"/>
      <c r="Q101" s="75"/>
      <c r="R101" s="69"/>
      <c r="S101" s="69"/>
      <c r="T101" s="69"/>
      <c r="U101" s="69"/>
      <c r="V101" s="69"/>
      <c r="W101" s="116"/>
      <c r="X101" s="121"/>
      <c r="Y101" s="639">
        <f t="shared" si="2"/>
        <v>5250.0000000000009</v>
      </c>
      <c r="Z101" s="118">
        <f t="shared" si="3"/>
        <v>80250</v>
      </c>
    </row>
    <row r="102" spans="1:26" x14ac:dyDescent="0.35">
      <c r="A102" s="76"/>
      <c r="B102" s="76"/>
      <c r="C102" s="76"/>
      <c r="D102" s="76"/>
      <c r="E102" s="76"/>
      <c r="F102" s="79" t="s">
        <v>15541</v>
      </c>
      <c r="G102" s="76"/>
      <c r="H102" s="118">
        <v>75000</v>
      </c>
      <c r="I102" s="76"/>
      <c r="J102" s="76" t="s">
        <v>3716</v>
      </c>
      <c r="K102" s="130"/>
      <c r="L102" s="119" t="s">
        <v>15542</v>
      </c>
      <c r="M102" s="119">
        <v>8600469</v>
      </c>
      <c r="N102" s="119"/>
      <c r="O102" s="76"/>
      <c r="P102" s="76"/>
      <c r="Q102" s="75"/>
      <c r="R102" s="76"/>
      <c r="S102" s="76"/>
      <c r="T102" s="76"/>
      <c r="U102" s="76"/>
      <c r="V102" s="76"/>
      <c r="W102" s="121"/>
      <c r="X102" s="121"/>
      <c r="Y102" s="639">
        <f t="shared" si="2"/>
        <v>5250.0000000000009</v>
      </c>
      <c r="Z102" s="118">
        <f t="shared" si="3"/>
        <v>80250</v>
      </c>
    </row>
    <row r="103" spans="1:26" x14ac:dyDescent="0.35">
      <c r="A103" s="76"/>
      <c r="B103" s="76"/>
      <c r="C103" s="76"/>
      <c r="D103" s="76"/>
      <c r="E103" s="76"/>
      <c r="F103" s="79" t="s">
        <v>15544</v>
      </c>
      <c r="G103" s="76"/>
      <c r="H103" s="118">
        <v>75000</v>
      </c>
      <c r="I103" s="76"/>
      <c r="J103" s="76" t="s">
        <v>3716</v>
      </c>
      <c r="K103" s="119"/>
      <c r="L103" s="119" t="s">
        <v>9762</v>
      </c>
      <c r="M103" s="119">
        <v>8600472</v>
      </c>
      <c r="N103" s="119"/>
      <c r="O103" s="76"/>
      <c r="P103" s="76" t="s">
        <v>8797</v>
      </c>
      <c r="Q103" s="75"/>
      <c r="R103" s="76"/>
      <c r="S103" s="76"/>
      <c r="T103" s="76"/>
      <c r="U103" s="76"/>
      <c r="V103" s="76"/>
      <c r="W103" s="121"/>
      <c r="X103" s="121"/>
      <c r="Y103" s="639">
        <f t="shared" si="2"/>
        <v>5250.0000000000009</v>
      </c>
      <c r="Z103" s="118">
        <f t="shared" si="3"/>
        <v>80250</v>
      </c>
    </row>
    <row r="104" spans="1:26" x14ac:dyDescent="0.35">
      <c r="A104" s="76"/>
      <c r="B104" s="76"/>
      <c r="C104" s="76"/>
      <c r="D104" s="76"/>
      <c r="E104" s="76"/>
      <c r="F104" s="79" t="s">
        <v>15572</v>
      </c>
      <c r="G104" s="76"/>
      <c r="H104" s="118">
        <v>75000</v>
      </c>
      <c r="I104" s="76"/>
      <c r="J104" s="76" t="s">
        <v>3716</v>
      </c>
      <c r="K104" s="130"/>
      <c r="L104" s="119" t="s">
        <v>5549</v>
      </c>
      <c r="M104" s="119">
        <v>8600413</v>
      </c>
      <c r="N104" s="119"/>
      <c r="O104" s="76"/>
      <c r="P104" s="76"/>
      <c r="Q104" s="75"/>
      <c r="R104" s="76"/>
      <c r="S104" s="76"/>
      <c r="T104" s="76"/>
      <c r="U104" s="76"/>
      <c r="V104" s="76"/>
      <c r="W104" s="121"/>
      <c r="X104" s="121"/>
      <c r="Y104" s="639">
        <f t="shared" si="2"/>
        <v>5250.0000000000009</v>
      </c>
      <c r="Z104" s="118">
        <f t="shared" si="3"/>
        <v>80250</v>
      </c>
    </row>
    <row r="105" spans="1:26" x14ac:dyDescent="0.35">
      <c r="A105" s="76"/>
      <c r="B105" s="76"/>
      <c r="C105" s="76"/>
      <c r="D105" s="76"/>
      <c r="E105" s="76"/>
      <c r="F105" s="79" t="s">
        <v>15573</v>
      </c>
      <c r="G105" s="76"/>
      <c r="H105" s="118">
        <v>75000</v>
      </c>
      <c r="I105" s="76"/>
      <c r="J105" s="76" t="s">
        <v>5991</v>
      </c>
      <c r="K105" s="119"/>
      <c r="L105" s="119" t="s">
        <v>8719</v>
      </c>
      <c r="M105" s="119">
        <v>1008563</v>
      </c>
      <c r="N105" s="119"/>
      <c r="O105" s="76"/>
      <c r="P105" s="76" t="s">
        <v>3033</v>
      </c>
      <c r="Q105" s="75" t="s">
        <v>3283</v>
      </c>
      <c r="R105" s="76"/>
      <c r="S105" s="76"/>
      <c r="T105" s="76"/>
      <c r="U105" s="76"/>
      <c r="V105" s="76"/>
      <c r="W105" s="116"/>
      <c r="X105" s="121"/>
      <c r="Y105" s="639">
        <f t="shared" si="2"/>
        <v>5250.0000000000009</v>
      </c>
      <c r="Z105" s="118">
        <f t="shared" si="3"/>
        <v>80250</v>
      </c>
    </row>
    <row r="106" spans="1:26" x14ac:dyDescent="0.35">
      <c r="A106" s="69"/>
      <c r="B106" s="69"/>
      <c r="C106" s="69"/>
      <c r="D106" s="69"/>
      <c r="E106" s="69"/>
      <c r="F106" s="79" t="s">
        <v>15574</v>
      </c>
      <c r="G106" s="69"/>
      <c r="H106" s="118">
        <v>75000</v>
      </c>
      <c r="I106" s="69"/>
      <c r="J106" s="76" t="s">
        <v>3716</v>
      </c>
      <c r="K106" s="130"/>
      <c r="L106" s="119" t="s">
        <v>9771</v>
      </c>
      <c r="M106" s="75" t="s">
        <v>15575</v>
      </c>
      <c r="N106" s="75"/>
      <c r="O106" s="69"/>
      <c r="P106" s="76"/>
      <c r="Q106" s="75"/>
      <c r="R106" s="69"/>
      <c r="S106" s="69"/>
      <c r="T106" s="69"/>
      <c r="U106" s="69"/>
      <c r="V106" s="69"/>
      <c r="W106" s="116"/>
      <c r="X106" s="121"/>
      <c r="Y106" s="639">
        <f t="shared" si="2"/>
        <v>5250.0000000000009</v>
      </c>
      <c r="Z106" s="118">
        <f t="shared" si="3"/>
        <v>80250</v>
      </c>
    </row>
    <row r="107" spans="1:26" x14ac:dyDescent="0.35">
      <c r="A107" s="69"/>
      <c r="B107" s="69"/>
      <c r="C107" s="69"/>
      <c r="D107" s="69"/>
      <c r="E107" s="69"/>
      <c r="F107" s="79" t="s">
        <v>15576</v>
      </c>
      <c r="G107" s="76"/>
      <c r="H107" s="118">
        <v>75000</v>
      </c>
      <c r="I107" s="76"/>
      <c r="J107" s="76" t="s">
        <v>3716</v>
      </c>
      <c r="K107" s="119"/>
      <c r="L107" s="119" t="s">
        <v>9768</v>
      </c>
      <c r="M107" s="119" t="s">
        <v>15577</v>
      </c>
      <c r="N107" s="75"/>
      <c r="O107" s="69"/>
      <c r="P107" s="76"/>
      <c r="Q107" s="75"/>
      <c r="R107" s="69"/>
      <c r="S107" s="69"/>
      <c r="T107" s="69"/>
      <c r="U107" s="69"/>
      <c r="V107" s="69"/>
      <c r="W107" s="116"/>
      <c r="X107" s="121"/>
      <c r="Y107" s="639">
        <f t="shared" si="2"/>
        <v>5250.0000000000009</v>
      </c>
      <c r="Z107" s="118">
        <f t="shared" si="3"/>
        <v>80250</v>
      </c>
    </row>
    <row r="108" spans="1:26" x14ac:dyDescent="0.35">
      <c r="A108" s="76"/>
      <c r="B108" s="76"/>
      <c r="C108" s="76"/>
      <c r="D108" s="76"/>
      <c r="E108" s="76"/>
      <c r="F108" s="79" t="s">
        <v>15578</v>
      </c>
      <c r="G108" s="76"/>
      <c r="H108" s="118">
        <v>75000</v>
      </c>
      <c r="I108" s="76"/>
      <c r="J108" s="76" t="s">
        <v>3716</v>
      </c>
      <c r="K108" s="130"/>
      <c r="L108" s="119" t="s">
        <v>9768</v>
      </c>
      <c r="M108" s="119" t="s">
        <v>15579</v>
      </c>
      <c r="N108" s="119"/>
      <c r="O108" s="76"/>
      <c r="P108" s="76"/>
      <c r="Q108" s="75"/>
      <c r="R108" s="76"/>
      <c r="S108" s="76"/>
      <c r="T108" s="76"/>
      <c r="U108" s="76"/>
      <c r="V108" s="76"/>
      <c r="W108" s="121"/>
      <c r="X108" s="121"/>
      <c r="Y108" s="639">
        <f t="shared" si="2"/>
        <v>5250.0000000000009</v>
      </c>
      <c r="Z108" s="118">
        <f t="shared" si="3"/>
        <v>80250</v>
      </c>
    </row>
    <row r="109" spans="1:26" x14ac:dyDescent="0.35">
      <c r="A109" s="76"/>
      <c r="B109" s="76"/>
      <c r="C109" s="76"/>
      <c r="D109" s="76"/>
      <c r="E109" s="76"/>
      <c r="F109" s="79" t="s">
        <v>15580</v>
      </c>
      <c r="G109" s="69"/>
      <c r="H109" s="118">
        <v>75000</v>
      </c>
      <c r="I109" s="69"/>
      <c r="J109" s="76" t="s">
        <v>3716</v>
      </c>
      <c r="K109" s="119"/>
      <c r="L109" s="119" t="s">
        <v>8356</v>
      </c>
      <c r="M109" s="75" t="s">
        <v>15581</v>
      </c>
      <c r="N109" s="119"/>
      <c r="O109" s="76"/>
      <c r="P109" s="76"/>
      <c r="Q109" s="75"/>
      <c r="R109" s="76"/>
      <c r="S109" s="76"/>
      <c r="T109" s="76"/>
      <c r="U109" s="76"/>
      <c r="V109" s="76"/>
      <c r="W109" s="121"/>
      <c r="X109" s="121"/>
      <c r="Y109" s="639">
        <f t="shared" si="2"/>
        <v>5250.0000000000009</v>
      </c>
      <c r="Z109" s="118">
        <f t="shared" si="3"/>
        <v>80250</v>
      </c>
    </row>
    <row r="110" spans="1:26" x14ac:dyDescent="0.35">
      <c r="A110" s="76"/>
      <c r="B110" s="76"/>
      <c r="C110" s="76"/>
      <c r="D110" s="76"/>
      <c r="E110" s="76"/>
      <c r="F110" s="79" t="s">
        <v>15582</v>
      </c>
      <c r="G110" s="76"/>
      <c r="H110" s="118">
        <v>75000</v>
      </c>
      <c r="I110" s="76"/>
      <c r="J110" s="76" t="s">
        <v>3716</v>
      </c>
      <c r="K110" s="130"/>
      <c r="L110" s="119" t="s">
        <v>8810</v>
      </c>
      <c r="M110" s="119" t="s">
        <v>15583</v>
      </c>
      <c r="N110" s="119"/>
      <c r="O110" s="76"/>
      <c r="P110" s="76"/>
      <c r="Q110" s="75"/>
      <c r="R110" s="76"/>
      <c r="S110" s="76"/>
      <c r="T110" s="76"/>
      <c r="U110" s="76"/>
      <c r="V110" s="76"/>
      <c r="W110" s="116"/>
      <c r="X110" s="121"/>
      <c r="Y110" s="639">
        <f t="shared" si="2"/>
        <v>5250.0000000000009</v>
      </c>
      <c r="Z110" s="118">
        <f t="shared" si="3"/>
        <v>80250</v>
      </c>
    </row>
    <row r="111" spans="1:26" x14ac:dyDescent="0.35">
      <c r="A111" s="69"/>
      <c r="B111" s="69"/>
      <c r="C111" s="69"/>
      <c r="D111" s="69"/>
      <c r="E111" s="69"/>
      <c r="F111" s="79" t="s">
        <v>15584</v>
      </c>
      <c r="G111" s="76"/>
      <c r="H111" s="118">
        <v>75000</v>
      </c>
      <c r="I111" s="76"/>
      <c r="J111" s="76" t="s">
        <v>3716</v>
      </c>
      <c r="K111" s="119"/>
      <c r="L111" s="119" t="s">
        <v>8813</v>
      </c>
      <c r="M111" s="75" t="s">
        <v>15585</v>
      </c>
      <c r="N111" s="75"/>
      <c r="O111" s="69"/>
      <c r="P111" s="76" t="s">
        <v>8797</v>
      </c>
      <c r="Q111" s="75"/>
      <c r="R111" s="69"/>
      <c r="S111" s="69"/>
      <c r="T111" s="69"/>
      <c r="U111" s="69"/>
      <c r="V111" s="69"/>
      <c r="W111" s="116"/>
      <c r="X111" s="121"/>
      <c r="Y111" s="639">
        <f t="shared" si="2"/>
        <v>5250.0000000000009</v>
      </c>
      <c r="Z111" s="118">
        <f t="shared" si="3"/>
        <v>80250</v>
      </c>
    </row>
    <row r="112" spans="1:26" x14ac:dyDescent="0.35">
      <c r="A112" s="76"/>
      <c r="B112" s="76"/>
      <c r="C112" s="76"/>
      <c r="D112" s="76"/>
      <c r="E112" s="76"/>
      <c r="F112" s="79" t="s">
        <v>15586</v>
      </c>
      <c r="G112" s="76"/>
      <c r="H112" s="118">
        <v>75000</v>
      </c>
      <c r="I112" s="76"/>
      <c r="J112" s="76" t="s">
        <v>3716</v>
      </c>
      <c r="K112" s="130"/>
      <c r="L112" s="119" t="s">
        <v>8816</v>
      </c>
      <c r="M112" s="119" t="s">
        <v>15587</v>
      </c>
      <c r="N112" s="119"/>
      <c r="O112" s="76"/>
      <c r="P112" s="76"/>
      <c r="Q112" s="75" t="s">
        <v>3484</v>
      </c>
      <c r="R112" s="76"/>
      <c r="S112" s="76"/>
      <c r="T112" s="76"/>
      <c r="U112" s="76"/>
      <c r="V112" s="76"/>
      <c r="W112" s="121"/>
      <c r="X112" s="121"/>
      <c r="Y112" s="639">
        <f t="shared" si="2"/>
        <v>5250.0000000000009</v>
      </c>
      <c r="Z112" s="118">
        <f t="shared" si="3"/>
        <v>80250</v>
      </c>
    </row>
    <row r="113" spans="1:26" x14ac:dyDescent="0.35">
      <c r="A113" s="76"/>
      <c r="B113" s="76"/>
      <c r="C113" s="76"/>
      <c r="D113" s="76"/>
      <c r="E113" s="76"/>
      <c r="F113" s="79" t="s">
        <v>15588</v>
      </c>
      <c r="G113" s="69"/>
      <c r="H113" s="118">
        <v>75000</v>
      </c>
      <c r="I113" s="69"/>
      <c r="J113" s="76" t="s">
        <v>3716</v>
      </c>
      <c r="K113" s="119"/>
      <c r="L113" s="119" t="s">
        <v>5549</v>
      </c>
      <c r="M113" s="80">
        <v>8600414</v>
      </c>
      <c r="N113" s="75"/>
      <c r="O113" s="69"/>
      <c r="P113" s="69"/>
      <c r="Q113" s="75"/>
      <c r="R113" s="69"/>
      <c r="S113" s="69"/>
      <c r="T113" s="69"/>
      <c r="U113" s="69"/>
      <c r="V113" s="69"/>
      <c r="W113" s="116"/>
      <c r="X113" s="121"/>
      <c r="Y113" s="639">
        <f t="shared" si="2"/>
        <v>5250.0000000000009</v>
      </c>
      <c r="Z113" s="118">
        <f t="shared" si="3"/>
        <v>80250</v>
      </c>
    </row>
    <row r="114" spans="1:26" x14ac:dyDescent="0.35">
      <c r="A114" s="76"/>
      <c r="B114" s="76"/>
      <c r="C114" s="76"/>
      <c r="D114" s="76"/>
      <c r="E114" s="76"/>
      <c r="F114" s="79" t="s">
        <v>15562</v>
      </c>
      <c r="G114" s="69"/>
      <c r="H114" s="118">
        <v>75000</v>
      </c>
      <c r="I114" s="69"/>
      <c r="J114" s="76" t="s">
        <v>5991</v>
      </c>
      <c r="K114" s="130"/>
      <c r="L114" s="119" t="s">
        <v>8719</v>
      </c>
      <c r="M114" s="80">
        <v>1008722</v>
      </c>
      <c r="N114" s="75"/>
      <c r="O114" s="69"/>
      <c r="P114" s="69" t="s">
        <v>3033</v>
      </c>
      <c r="Q114" s="75" t="s">
        <v>3283</v>
      </c>
      <c r="R114" s="69"/>
      <c r="S114" s="69"/>
      <c r="T114" s="69"/>
      <c r="U114" s="69"/>
      <c r="V114" s="69"/>
      <c r="W114" s="116"/>
      <c r="X114" s="121"/>
      <c r="Y114" s="639">
        <f t="shared" si="2"/>
        <v>5250.0000000000009</v>
      </c>
      <c r="Z114" s="118">
        <f t="shared" si="3"/>
        <v>80250</v>
      </c>
    </row>
    <row r="115" spans="1:26" x14ac:dyDescent="0.35">
      <c r="A115" s="76"/>
      <c r="B115" s="76"/>
      <c r="C115" s="76"/>
      <c r="D115" s="76"/>
      <c r="E115" s="76"/>
      <c r="F115" s="79" t="s">
        <v>15563</v>
      </c>
      <c r="G115" s="69"/>
      <c r="H115" s="118">
        <f>75000*3</f>
        <v>225000</v>
      </c>
      <c r="I115" s="69"/>
      <c r="J115" s="76" t="s">
        <v>3716</v>
      </c>
      <c r="K115" s="119"/>
      <c r="L115" s="119" t="s">
        <v>8821</v>
      </c>
      <c r="M115" s="80" t="s">
        <v>15589</v>
      </c>
      <c r="N115" s="75"/>
      <c r="O115" s="69"/>
      <c r="P115" s="69" t="s">
        <v>8797</v>
      </c>
      <c r="Q115" s="75"/>
      <c r="R115" s="69"/>
      <c r="S115" s="69"/>
      <c r="T115" s="69"/>
      <c r="U115" s="69"/>
      <c r="V115" s="69"/>
      <c r="W115" s="116"/>
      <c r="X115" s="121"/>
      <c r="Y115" s="639">
        <f t="shared" si="2"/>
        <v>15750.000000000002</v>
      </c>
      <c r="Z115" s="118">
        <f t="shared" si="3"/>
        <v>240750</v>
      </c>
    </row>
    <row r="116" spans="1:26" x14ac:dyDescent="0.35">
      <c r="A116" s="76"/>
      <c r="B116" s="76"/>
      <c r="C116" s="76"/>
      <c r="D116" s="76"/>
      <c r="E116" s="76"/>
      <c r="F116" s="79" t="s">
        <v>15565</v>
      </c>
      <c r="G116" s="69"/>
      <c r="H116" s="118">
        <v>75000</v>
      </c>
      <c r="I116" s="69"/>
      <c r="J116" s="76" t="s">
        <v>3716</v>
      </c>
      <c r="K116" s="130"/>
      <c r="L116" s="119" t="s">
        <v>9768</v>
      </c>
      <c r="M116" s="80" t="s">
        <v>15590</v>
      </c>
      <c r="N116" s="75"/>
      <c r="O116" s="69"/>
      <c r="P116" s="69"/>
      <c r="Q116" s="75"/>
      <c r="R116" s="69"/>
      <c r="S116" s="69"/>
      <c r="T116" s="69"/>
      <c r="U116" s="69"/>
      <c r="V116" s="69"/>
      <c r="W116" s="116"/>
      <c r="X116" s="121"/>
      <c r="Y116" s="639">
        <f t="shared" si="2"/>
        <v>5250.0000000000009</v>
      </c>
      <c r="Z116" s="118">
        <f t="shared" si="3"/>
        <v>80250</v>
      </c>
    </row>
    <row r="117" spans="1:26" x14ac:dyDescent="0.35">
      <c r="A117" s="76"/>
      <c r="B117" s="76"/>
      <c r="C117" s="76"/>
      <c r="D117" s="76"/>
      <c r="E117" s="76"/>
      <c r="F117" s="79" t="s">
        <v>15567</v>
      </c>
      <c r="G117" s="69"/>
      <c r="H117" s="118">
        <f>75000*3</f>
        <v>225000</v>
      </c>
      <c r="I117" s="69"/>
      <c r="J117" s="76" t="s">
        <v>3716</v>
      </c>
      <c r="K117" s="119"/>
      <c r="L117" s="119" t="s">
        <v>8821</v>
      </c>
      <c r="M117" s="80" t="s">
        <v>15591</v>
      </c>
      <c r="N117" s="75"/>
      <c r="O117" s="69"/>
      <c r="P117" s="69" t="s">
        <v>8797</v>
      </c>
      <c r="Q117" s="75"/>
      <c r="R117" s="69"/>
      <c r="S117" s="69"/>
      <c r="T117" s="69"/>
      <c r="U117" s="69"/>
      <c r="V117" s="69"/>
      <c r="W117" s="116"/>
      <c r="X117" s="121"/>
      <c r="Y117" s="639">
        <f t="shared" si="2"/>
        <v>15750.000000000002</v>
      </c>
      <c r="Z117" s="118">
        <f t="shared" si="3"/>
        <v>240750</v>
      </c>
    </row>
    <row r="118" spans="1:26" x14ac:dyDescent="0.35">
      <c r="A118" s="76"/>
      <c r="B118" s="76"/>
      <c r="C118" s="76"/>
      <c r="D118" s="76"/>
      <c r="E118" s="76"/>
      <c r="F118" s="79" t="s">
        <v>15569</v>
      </c>
      <c r="G118" s="69"/>
      <c r="H118" s="118">
        <v>75000</v>
      </c>
      <c r="I118" s="69"/>
      <c r="J118" s="76" t="s">
        <v>3716</v>
      </c>
      <c r="K118" s="130"/>
      <c r="L118" s="119" t="s">
        <v>8810</v>
      </c>
      <c r="M118" s="80" t="s">
        <v>15592</v>
      </c>
      <c r="N118" s="75"/>
      <c r="O118" s="69"/>
      <c r="P118" s="69"/>
      <c r="Q118" s="75"/>
      <c r="R118" s="69"/>
      <c r="S118" s="69"/>
      <c r="T118" s="69"/>
      <c r="U118" s="69"/>
      <c r="V118" s="69"/>
      <c r="W118" s="116"/>
      <c r="X118" s="121"/>
      <c r="Y118" s="639">
        <f t="shared" si="2"/>
        <v>5250.0000000000009</v>
      </c>
      <c r="Z118" s="118">
        <f t="shared" si="3"/>
        <v>80250</v>
      </c>
    </row>
    <row r="119" spans="1:26" x14ac:dyDescent="0.35">
      <c r="A119" s="76"/>
      <c r="B119" s="76"/>
      <c r="C119" s="76"/>
      <c r="D119" s="76"/>
      <c r="E119" s="76"/>
      <c r="F119" s="79" t="s">
        <v>15563</v>
      </c>
      <c r="G119" s="69"/>
      <c r="H119" s="118">
        <f>75000*3</f>
        <v>225000</v>
      </c>
      <c r="I119" s="69"/>
      <c r="J119" s="76" t="s">
        <v>3716</v>
      </c>
      <c r="K119" s="119"/>
      <c r="L119" s="119" t="s">
        <v>8813</v>
      </c>
      <c r="M119" s="80" t="s">
        <v>15593</v>
      </c>
      <c r="N119" s="75"/>
      <c r="O119" s="69"/>
      <c r="P119" s="69" t="s">
        <v>8797</v>
      </c>
      <c r="Q119" s="75"/>
      <c r="R119" s="69"/>
      <c r="S119" s="69"/>
      <c r="T119" s="69"/>
      <c r="U119" s="69"/>
      <c r="V119" s="69"/>
      <c r="W119" s="116"/>
      <c r="X119" s="121"/>
      <c r="Y119" s="639">
        <f t="shared" si="2"/>
        <v>15750.000000000002</v>
      </c>
      <c r="Z119" s="118">
        <f t="shared" si="3"/>
        <v>240750</v>
      </c>
    </row>
    <row r="120" spans="1:26" x14ac:dyDescent="0.35">
      <c r="A120" s="76"/>
      <c r="B120" s="76"/>
      <c r="C120" s="76"/>
      <c r="D120" s="76"/>
      <c r="E120" s="76"/>
      <c r="F120" s="79" t="s">
        <v>15594</v>
      </c>
      <c r="G120" s="69"/>
      <c r="H120" s="118">
        <v>75000</v>
      </c>
      <c r="I120" s="69"/>
      <c r="J120" s="69" t="s">
        <v>5537</v>
      </c>
      <c r="K120" s="75"/>
      <c r="L120" s="79" t="s">
        <v>8321</v>
      </c>
      <c r="M120" s="80" t="s">
        <v>15595</v>
      </c>
      <c r="N120" s="75"/>
      <c r="O120" s="69"/>
      <c r="P120" s="69" t="s">
        <v>8797</v>
      </c>
      <c r="Q120" s="69"/>
      <c r="R120" s="69"/>
      <c r="S120" s="69"/>
      <c r="T120" s="69"/>
      <c r="U120" s="69"/>
      <c r="V120" s="69"/>
      <c r="W120" s="116"/>
      <c r="X120" s="121"/>
      <c r="Y120" s="639">
        <f t="shared" si="2"/>
        <v>5250.0000000000009</v>
      </c>
      <c r="Z120" s="118">
        <f t="shared" si="3"/>
        <v>80250</v>
      </c>
    </row>
    <row r="121" spans="1:26" x14ac:dyDescent="0.35">
      <c r="A121" s="76"/>
      <c r="B121" s="76"/>
      <c r="C121" s="76"/>
      <c r="D121" s="76"/>
      <c r="E121" s="76"/>
      <c r="F121" s="79" t="s">
        <v>15596</v>
      </c>
      <c r="G121" s="69"/>
      <c r="H121" s="118">
        <v>75000</v>
      </c>
      <c r="I121" s="69"/>
      <c r="J121" s="69" t="s">
        <v>5537</v>
      </c>
      <c r="K121" s="75"/>
      <c r="L121" s="79" t="s">
        <v>8324</v>
      </c>
      <c r="M121" s="80">
        <v>677000</v>
      </c>
      <c r="N121" s="75"/>
      <c r="O121" s="69"/>
      <c r="P121" s="69"/>
      <c r="Q121" s="69"/>
      <c r="R121" s="69"/>
      <c r="S121" s="69"/>
      <c r="T121" s="69"/>
      <c r="U121" s="69"/>
      <c r="V121" s="69"/>
      <c r="W121" s="116"/>
      <c r="X121" s="121"/>
      <c r="Y121" s="639">
        <f t="shared" si="2"/>
        <v>5250.0000000000009</v>
      </c>
      <c r="Z121" s="118">
        <f t="shared" si="3"/>
        <v>80250</v>
      </c>
    </row>
    <row r="122" spans="1:26" x14ac:dyDescent="0.35">
      <c r="A122" s="76"/>
      <c r="B122" s="76"/>
      <c r="C122" s="76"/>
      <c r="D122" s="76"/>
      <c r="E122" s="76"/>
      <c r="F122" s="79" t="s">
        <v>15597</v>
      </c>
      <c r="G122" s="69"/>
      <c r="H122" s="118">
        <v>75000</v>
      </c>
      <c r="I122" s="69"/>
      <c r="J122" s="69" t="s">
        <v>5537</v>
      </c>
      <c r="K122" s="75"/>
      <c r="L122" s="79" t="s">
        <v>15598</v>
      </c>
      <c r="M122" s="80">
        <v>776756</v>
      </c>
      <c r="N122" s="75"/>
      <c r="O122" s="69"/>
      <c r="P122" s="69"/>
      <c r="Q122" s="69"/>
      <c r="R122" s="69"/>
      <c r="S122" s="69"/>
      <c r="T122" s="69"/>
      <c r="U122" s="69"/>
      <c r="V122" s="69"/>
      <c r="W122" s="116"/>
      <c r="X122" s="121"/>
      <c r="Y122" s="639">
        <f t="shared" si="2"/>
        <v>5250.0000000000009</v>
      </c>
      <c r="Z122" s="118">
        <f t="shared" si="3"/>
        <v>80250</v>
      </c>
    </row>
    <row r="123" spans="1:26" x14ac:dyDescent="0.35">
      <c r="A123" s="76"/>
      <c r="B123" s="76"/>
      <c r="C123" s="76"/>
      <c r="D123" s="76"/>
      <c r="E123" s="76"/>
      <c r="F123" s="79" t="s">
        <v>15597</v>
      </c>
      <c r="G123" s="69"/>
      <c r="H123" s="118">
        <v>75000</v>
      </c>
      <c r="I123" s="69"/>
      <c r="J123" s="69" t="s">
        <v>5537</v>
      </c>
      <c r="K123" s="75"/>
      <c r="L123" s="79" t="s">
        <v>15599</v>
      </c>
      <c r="M123" s="80">
        <v>357000</v>
      </c>
      <c r="N123" s="75"/>
      <c r="O123" s="69"/>
      <c r="P123" s="69"/>
      <c r="Q123" s="69"/>
      <c r="R123" s="69"/>
      <c r="S123" s="69"/>
      <c r="T123" s="69"/>
      <c r="U123" s="69"/>
      <c r="V123" s="69"/>
      <c r="W123" s="116"/>
      <c r="X123" s="121"/>
      <c r="Y123" s="639">
        <f t="shared" si="2"/>
        <v>5250.0000000000009</v>
      </c>
      <c r="Z123" s="118">
        <f t="shared" si="3"/>
        <v>80250</v>
      </c>
    </row>
    <row r="124" spans="1:26" x14ac:dyDescent="0.35">
      <c r="A124" s="76"/>
      <c r="B124" s="76"/>
      <c r="C124" s="76"/>
      <c r="D124" s="76"/>
      <c r="E124" s="76"/>
      <c r="F124" s="79" t="s">
        <v>15597</v>
      </c>
      <c r="G124" s="69"/>
      <c r="H124" s="118">
        <v>75000</v>
      </c>
      <c r="I124" s="69"/>
      <c r="J124" s="69" t="s">
        <v>5537</v>
      </c>
      <c r="K124" s="75"/>
      <c r="L124" s="79" t="s">
        <v>15600</v>
      </c>
      <c r="M124" s="80">
        <v>675677</v>
      </c>
      <c r="N124" s="75"/>
      <c r="O124" s="69"/>
      <c r="P124" s="69"/>
      <c r="Q124" s="69"/>
      <c r="R124" s="69"/>
      <c r="S124" s="69"/>
      <c r="T124" s="69"/>
      <c r="U124" s="69"/>
      <c r="V124" s="69"/>
      <c r="W124" s="116"/>
      <c r="X124" s="121"/>
      <c r="Y124" s="639">
        <f t="shared" si="2"/>
        <v>5250.0000000000009</v>
      </c>
      <c r="Z124" s="118">
        <f t="shared" si="3"/>
        <v>80250</v>
      </c>
    </row>
    <row r="125" spans="1:26" x14ac:dyDescent="0.35">
      <c r="A125" s="76"/>
      <c r="B125" s="76"/>
      <c r="C125" s="76"/>
      <c r="D125" s="76"/>
      <c r="E125" s="76"/>
      <c r="F125" s="79" t="s">
        <v>15597</v>
      </c>
      <c r="G125" s="69"/>
      <c r="H125" s="118">
        <v>75000</v>
      </c>
      <c r="I125" s="69"/>
      <c r="J125" s="69" t="s">
        <v>5537</v>
      </c>
      <c r="K125" s="75"/>
      <c r="L125" s="79" t="s">
        <v>9050</v>
      </c>
      <c r="M125" s="80" t="s">
        <v>15601</v>
      </c>
      <c r="N125" s="75"/>
      <c r="O125" s="69"/>
      <c r="P125" s="69"/>
      <c r="Q125" s="69"/>
      <c r="R125" s="69"/>
      <c r="S125" s="69"/>
      <c r="T125" s="69"/>
      <c r="U125" s="69"/>
      <c r="V125" s="69"/>
      <c r="W125" s="116"/>
      <c r="X125" s="121"/>
      <c r="Y125" s="639">
        <f t="shared" si="2"/>
        <v>5250.0000000000009</v>
      </c>
      <c r="Z125" s="118">
        <f t="shared" si="3"/>
        <v>80250</v>
      </c>
    </row>
    <row r="126" spans="1:26" x14ac:dyDescent="0.35">
      <c r="A126" s="76"/>
      <c r="B126" s="76"/>
      <c r="C126" s="76"/>
      <c r="D126" s="76"/>
      <c r="E126" s="76"/>
      <c r="F126" s="79" t="s">
        <v>15597</v>
      </c>
      <c r="G126" s="69"/>
      <c r="H126" s="118">
        <v>75000</v>
      </c>
      <c r="I126" s="69"/>
      <c r="J126" s="69" t="s">
        <v>5537</v>
      </c>
      <c r="K126" s="75"/>
      <c r="L126" s="79" t="s">
        <v>15602</v>
      </c>
      <c r="M126" s="80" t="s">
        <v>15603</v>
      </c>
      <c r="N126" s="75"/>
      <c r="O126" s="69"/>
      <c r="P126" s="69"/>
      <c r="Q126" s="69"/>
      <c r="R126" s="69"/>
      <c r="S126" s="69"/>
      <c r="T126" s="69"/>
      <c r="U126" s="69"/>
      <c r="V126" s="69"/>
      <c r="W126" s="116"/>
      <c r="X126" s="121"/>
      <c r="Y126" s="639">
        <f t="shared" si="2"/>
        <v>5250.0000000000009</v>
      </c>
      <c r="Z126" s="118">
        <f t="shared" si="3"/>
        <v>80250</v>
      </c>
    </row>
    <row r="127" spans="1:26" x14ac:dyDescent="0.35">
      <c r="A127" s="76"/>
      <c r="B127" s="76"/>
      <c r="C127" s="76"/>
      <c r="D127" s="76"/>
      <c r="E127" s="76"/>
      <c r="F127" s="79" t="s">
        <v>15604</v>
      </c>
      <c r="G127" s="69"/>
      <c r="H127" s="118">
        <v>75000</v>
      </c>
      <c r="I127" s="69"/>
      <c r="J127" s="69" t="s">
        <v>5537</v>
      </c>
      <c r="K127" s="75"/>
      <c r="L127" s="79" t="s">
        <v>5551</v>
      </c>
      <c r="M127" s="80" t="s">
        <v>15605</v>
      </c>
      <c r="N127" s="75"/>
      <c r="O127" s="69"/>
      <c r="P127" s="69"/>
      <c r="Q127" s="69"/>
      <c r="R127" s="69"/>
      <c r="S127" s="69"/>
      <c r="T127" s="69"/>
      <c r="U127" s="69"/>
      <c r="V127" s="69"/>
      <c r="W127" s="116"/>
      <c r="X127" s="121"/>
      <c r="Y127" s="639">
        <f t="shared" si="2"/>
        <v>5250.0000000000009</v>
      </c>
      <c r="Z127" s="118">
        <f t="shared" si="3"/>
        <v>80250</v>
      </c>
    </row>
    <row r="128" spans="1:26" x14ac:dyDescent="0.35">
      <c r="A128" s="76"/>
      <c r="B128" s="76"/>
      <c r="C128" s="76"/>
      <c r="D128" s="76"/>
      <c r="E128" s="76"/>
      <c r="F128" s="79" t="s">
        <v>15606</v>
      </c>
      <c r="G128" s="69"/>
      <c r="H128" s="118">
        <v>75000</v>
      </c>
      <c r="I128" s="69"/>
      <c r="J128" s="69" t="s">
        <v>5775</v>
      </c>
      <c r="K128" s="75"/>
      <c r="L128" s="79" t="s">
        <v>8702</v>
      </c>
      <c r="M128" s="80" t="s">
        <v>15607</v>
      </c>
      <c r="N128" s="75"/>
      <c r="O128" s="69"/>
      <c r="P128" s="69"/>
      <c r="Q128" s="69"/>
      <c r="R128" s="69"/>
      <c r="S128" s="69"/>
      <c r="T128" s="69"/>
      <c r="U128" s="69"/>
      <c r="V128" s="69"/>
      <c r="W128" s="116"/>
      <c r="X128" s="121"/>
      <c r="Y128" s="639">
        <f t="shared" si="2"/>
        <v>5250.0000000000009</v>
      </c>
      <c r="Z128" s="118">
        <f t="shared" si="3"/>
        <v>80250</v>
      </c>
    </row>
    <row r="129" spans="1:26" x14ac:dyDescent="0.35">
      <c r="A129" s="76"/>
      <c r="B129" s="76"/>
      <c r="C129" s="76"/>
      <c r="D129" s="76"/>
      <c r="E129" s="76"/>
      <c r="F129" s="79" t="s">
        <v>15608</v>
      </c>
      <c r="G129" s="69"/>
      <c r="H129" s="118">
        <f>75000*3</f>
        <v>225000</v>
      </c>
      <c r="I129" s="69"/>
      <c r="J129" s="69" t="s">
        <v>5537</v>
      </c>
      <c r="K129" s="75"/>
      <c r="L129" s="79" t="s">
        <v>9065</v>
      </c>
      <c r="M129" s="80" t="s">
        <v>15609</v>
      </c>
      <c r="N129" s="75"/>
      <c r="O129" s="69"/>
      <c r="P129" s="69" t="s">
        <v>3593</v>
      </c>
      <c r="Q129" s="69"/>
      <c r="R129" s="69"/>
      <c r="S129" s="69"/>
      <c r="T129" s="69"/>
      <c r="U129" s="69"/>
      <c r="V129" s="69"/>
      <c r="W129" s="116"/>
      <c r="X129" s="121"/>
      <c r="Y129" s="639">
        <f t="shared" si="2"/>
        <v>15750.000000000002</v>
      </c>
      <c r="Z129" s="118">
        <f t="shared" si="3"/>
        <v>240750</v>
      </c>
    </row>
    <row r="130" spans="1:26" x14ac:dyDescent="0.35">
      <c r="A130" s="76"/>
      <c r="B130" s="76"/>
      <c r="C130" s="76"/>
      <c r="D130" s="76"/>
      <c r="E130" s="76"/>
      <c r="F130" s="79" t="s">
        <v>15610</v>
      </c>
      <c r="G130" s="69"/>
      <c r="H130" s="118">
        <v>75000</v>
      </c>
      <c r="I130" s="69"/>
      <c r="J130" s="69" t="s">
        <v>5537</v>
      </c>
      <c r="K130" s="75"/>
      <c r="L130" s="79" t="s">
        <v>9073</v>
      </c>
      <c r="M130" s="80" t="s">
        <v>15611</v>
      </c>
      <c r="N130" s="75"/>
      <c r="O130" s="69"/>
      <c r="P130" s="69"/>
      <c r="Q130" s="69"/>
      <c r="R130" s="69"/>
      <c r="S130" s="69"/>
      <c r="T130" s="69"/>
      <c r="U130" s="69"/>
      <c r="V130" s="69"/>
      <c r="W130" s="116"/>
      <c r="X130" s="121"/>
      <c r="Y130" s="639">
        <f t="shared" si="2"/>
        <v>5250.0000000000009</v>
      </c>
      <c r="Z130" s="118">
        <f t="shared" si="3"/>
        <v>80250</v>
      </c>
    </row>
    <row r="131" spans="1:26" x14ac:dyDescent="0.35">
      <c r="A131" s="76"/>
      <c r="B131" s="76"/>
      <c r="C131" s="76"/>
      <c r="D131" s="76"/>
      <c r="E131" s="76"/>
      <c r="F131" s="79" t="s">
        <v>15612</v>
      </c>
      <c r="G131" s="69"/>
      <c r="H131" s="118">
        <v>75000</v>
      </c>
      <c r="I131" s="69"/>
      <c r="J131" s="69" t="s">
        <v>5537</v>
      </c>
      <c r="K131" s="75"/>
      <c r="L131" s="79" t="s">
        <v>13870</v>
      </c>
      <c r="M131" s="80" t="s">
        <v>15613</v>
      </c>
      <c r="N131" s="75"/>
      <c r="O131" s="69"/>
      <c r="P131" s="69"/>
      <c r="Q131" s="69"/>
      <c r="R131" s="69"/>
      <c r="S131" s="69"/>
      <c r="T131" s="69"/>
      <c r="U131" s="69"/>
      <c r="V131" s="69"/>
      <c r="W131" s="116"/>
      <c r="X131" s="121"/>
      <c r="Y131" s="639">
        <f t="shared" si="2"/>
        <v>5250.0000000000009</v>
      </c>
      <c r="Z131" s="118">
        <f t="shared" si="3"/>
        <v>80250</v>
      </c>
    </row>
    <row r="132" spans="1:26" x14ac:dyDescent="0.35">
      <c r="A132" s="76"/>
      <c r="B132" s="76"/>
      <c r="C132" s="76"/>
      <c r="D132" s="76"/>
      <c r="E132" s="76"/>
      <c r="F132" s="79" t="s">
        <v>15614</v>
      </c>
      <c r="G132" s="69"/>
      <c r="H132" s="118">
        <v>75000</v>
      </c>
      <c r="I132" s="69"/>
      <c r="J132" s="69" t="s">
        <v>3716</v>
      </c>
      <c r="K132" s="75"/>
      <c r="L132" s="79" t="s">
        <v>15615</v>
      </c>
      <c r="M132" s="80" t="s">
        <v>15616</v>
      </c>
      <c r="N132" s="75"/>
      <c r="O132" s="69"/>
      <c r="P132" s="69"/>
      <c r="Q132" s="69" t="s">
        <v>3484</v>
      </c>
      <c r="R132" s="69"/>
      <c r="S132" s="69"/>
      <c r="T132" s="69"/>
      <c r="U132" s="69"/>
      <c r="V132" s="69"/>
      <c r="W132" s="116"/>
      <c r="X132" s="121"/>
      <c r="Y132" s="639">
        <f t="shared" si="2"/>
        <v>5250.0000000000009</v>
      </c>
      <c r="Z132" s="118">
        <f t="shared" si="3"/>
        <v>80250</v>
      </c>
    </row>
    <row r="133" spans="1:26" x14ac:dyDescent="0.35">
      <c r="A133" s="76"/>
      <c r="B133" s="76"/>
      <c r="C133" s="76"/>
      <c r="D133" s="76"/>
      <c r="E133" s="76"/>
      <c r="F133" s="79" t="s">
        <v>15617</v>
      </c>
      <c r="G133" s="69"/>
      <c r="H133" s="118">
        <v>75000</v>
      </c>
      <c r="I133" s="69"/>
      <c r="J133" s="69" t="s">
        <v>5537</v>
      </c>
      <c r="K133" s="75"/>
      <c r="L133" s="79" t="s">
        <v>15618</v>
      </c>
      <c r="M133" s="80">
        <v>123456</v>
      </c>
      <c r="N133" s="75"/>
      <c r="O133" s="69"/>
      <c r="P133" s="69"/>
      <c r="Q133" s="69"/>
      <c r="R133" s="69"/>
      <c r="S133" s="69"/>
      <c r="T133" s="69"/>
      <c r="U133" s="69"/>
      <c r="V133" s="69"/>
      <c r="W133" s="116"/>
      <c r="X133" s="121"/>
      <c r="Y133" s="639">
        <f t="shared" si="2"/>
        <v>5250.0000000000009</v>
      </c>
      <c r="Z133" s="118">
        <f t="shared" si="3"/>
        <v>80250</v>
      </c>
    </row>
    <row r="134" spans="1:26" x14ac:dyDescent="0.35">
      <c r="A134" s="76"/>
      <c r="B134" s="76"/>
      <c r="C134" s="76"/>
      <c r="D134" s="76"/>
      <c r="E134" s="76"/>
      <c r="F134" s="79" t="s">
        <v>15619</v>
      </c>
      <c r="G134" s="69"/>
      <c r="H134" s="118">
        <v>75000</v>
      </c>
      <c r="I134" s="69"/>
      <c r="J134" s="69" t="s">
        <v>5537</v>
      </c>
      <c r="K134" s="75"/>
      <c r="L134" s="79" t="s">
        <v>15618</v>
      </c>
      <c r="M134" s="80">
        <v>123454</v>
      </c>
      <c r="N134" s="75"/>
      <c r="O134" s="69"/>
      <c r="P134" s="69"/>
      <c r="Q134" s="69"/>
      <c r="R134" s="69"/>
      <c r="S134" s="69"/>
      <c r="T134" s="69"/>
      <c r="U134" s="69"/>
      <c r="V134" s="69"/>
      <c r="W134" s="116"/>
      <c r="X134" s="121"/>
      <c r="Y134" s="639">
        <f t="shared" ref="Y134:Y197" si="4">H134*Y$4</f>
        <v>5250.0000000000009</v>
      </c>
      <c r="Z134" s="118">
        <f t="shared" ref="Z134:Z197" si="5">H134+Y134</f>
        <v>80250</v>
      </c>
    </row>
    <row r="135" spans="1:26" x14ac:dyDescent="0.35">
      <c r="A135" s="76"/>
      <c r="B135" s="76"/>
      <c r="C135" s="76"/>
      <c r="D135" s="76"/>
      <c r="E135" s="76"/>
      <c r="F135" s="79" t="s">
        <v>15620</v>
      </c>
      <c r="G135" s="69"/>
      <c r="H135" s="118">
        <v>75000</v>
      </c>
      <c r="I135" s="69"/>
      <c r="J135" s="69" t="s">
        <v>5537</v>
      </c>
      <c r="K135" s="75"/>
      <c r="L135" s="79" t="s">
        <v>15621</v>
      </c>
      <c r="M135" s="80">
        <v>567703</v>
      </c>
      <c r="N135" s="75"/>
      <c r="O135" s="69"/>
      <c r="P135" s="69"/>
      <c r="Q135" s="69"/>
      <c r="R135" s="69"/>
      <c r="S135" s="69"/>
      <c r="T135" s="69"/>
      <c r="U135" s="69"/>
      <c r="V135" s="69"/>
      <c r="W135" s="116"/>
      <c r="X135" s="121"/>
      <c r="Y135" s="639">
        <f t="shared" si="4"/>
        <v>5250.0000000000009</v>
      </c>
      <c r="Z135" s="118">
        <f t="shared" si="5"/>
        <v>80250</v>
      </c>
    </row>
    <row r="136" spans="1:26" x14ac:dyDescent="0.35">
      <c r="A136" s="76"/>
      <c r="B136" s="76"/>
      <c r="C136" s="76"/>
      <c r="D136" s="76"/>
      <c r="E136" s="76"/>
      <c r="F136" s="79" t="s">
        <v>15620</v>
      </c>
      <c r="G136" s="69"/>
      <c r="H136" s="118">
        <v>75000</v>
      </c>
      <c r="I136" s="69"/>
      <c r="J136" s="69" t="s">
        <v>5537</v>
      </c>
      <c r="K136" s="75"/>
      <c r="L136" s="79" t="s">
        <v>15621</v>
      </c>
      <c r="M136" s="80">
        <v>567702</v>
      </c>
      <c r="N136" s="75"/>
      <c r="O136" s="69"/>
      <c r="P136" s="69"/>
      <c r="Q136" s="69"/>
      <c r="R136" s="69"/>
      <c r="S136" s="69"/>
      <c r="T136" s="69"/>
      <c r="U136" s="69"/>
      <c r="V136" s="69"/>
      <c r="W136" s="116"/>
      <c r="X136" s="121"/>
      <c r="Y136" s="639">
        <f t="shared" si="4"/>
        <v>5250.0000000000009</v>
      </c>
      <c r="Z136" s="118">
        <f t="shared" si="5"/>
        <v>80250</v>
      </c>
    </row>
    <row r="137" spans="1:26" x14ac:dyDescent="0.35">
      <c r="A137" s="76"/>
      <c r="B137" s="76"/>
      <c r="C137" s="76"/>
      <c r="D137" s="76"/>
      <c r="E137" s="76"/>
      <c r="F137" s="79" t="s">
        <v>15620</v>
      </c>
      <c r="G137" s="69"/>
      <c r="H137" s="118">
        <v>75000</v>
      </c>
      <c r="I137" s="69"/>
      <c r="J137" s="69" t="s">
        <v>5537</v>
      </c>
      <c r="K137" s="75"/>
      <c r="L137" s="79" t="s">
        <v>15621</v>
      </c>
      <c r="M137" s="80">
        <v>567700</v>
      </c>
      <c r="N137" s="75"/>
      <c r="O137" s="69"/>
      <c r="P137" s="69"/>
      <c r="Q137" s="69"/>
      <c r="R137" s="69"/>
      <c r="S137" s="69"/>
      <c r="T137" s="69"/>
      <c r="U137" s="69"/>
      <c r="V137" s="69"/>
      <c r="W137" s="116"/>
      <c r="X137" s="121"/>
      <c r="Y137" s="639">
        <f t="shared" si="4"/>
        <v>5250.0000000000009</v>
      </c>
      <c r="Z137" s="118">
        <f t="shared" si="5"/>
        <v>80250</v>
      </c>
    </row>
    <row r="138" spans="1:26" x14ac:dyDescent="0.35">
      <c r="A138" s="76"/>
      <c r="B138" s="76"/>
      <c r="C138" s="76"/>
      <c r="D138" s="76"/>
      <c r="E138" s="76"/>
      <c r="F138" s="79" t="s">
        <v>15614</v>
      </c>
      <c r="G138" s="69"/>
      <c r="H138" s="118">
        <v>75000</v>
      </c>
      <c r="I138" s="69"/>
      <c r="J138" s="69" t="s">
        <v>3716</v>
      </c>
      <c r="K138" s="75"/>
      <c r="L138" s="79" t="s">
        <v>9081</v>
      </c>
      <c r="M138" s="80" t="s">
        <v>15622</v>
      </c>
      <c r="N138" s="75"/>
      <c r="O138" s="69"/>
      <c r="P138" s="69"/>
      <c r="Q138" s="69"/>
      <c r="R138" s="69"/>
      <c r="S138" s="69"/>
      <c r="T138" s="69"/>
      <c r="U138" s="69"/>
      <c r="V138" s="69"/>
      <c r="W138" s="116"/>
      <c r="X138" s="121"/>
      <c r="Y138" s="639">
        <f t="shared" si="4"/>
        <v>5250.0000000000009</v>
      </c>
      <c r="Z138" s="118">
        <f t="shared" si="5"/>
        <v>80250</v>
      </c>
    </row>
    <row r="139" spans="1:26" x14ac:dyDescent="0.35">
      <c r="A139" s="76"/>
      <c r="B139" s="76"/>
      <c r="C139" s="76"/>
      <c r="D139" s="76"/>
      <c r="E139" s="76"/>
      <c r="F139" s="79" t="s">
        <v>15623</v>
      </c>
      <c r="G139" s="69"/>
      <c r="H139" s="118">
        <v>75000</v>
      </c>
      <c r="I139" s="69"/>
      <c r="J139" s="69" t="s">
        <v>5537</v>
      </c>
      <c r="K139" s="75"/>
      <c r="L139" s="79" t="s">
        <v>13870</v>
      </c>
      <c r="M139" s="80" t="s">
        <v>15624</v>
      </c>
      <c r="N139" s="75"/>
      <c r="O139" s="69"/>
      <c r="P139" s="69"/>
      <c r="Q139" s="69"/>
      <c r="R139" s="69"/>
      <c r="S139" s="69"/>
      <c r="T139" s="69"/>
      <c r="U139" s="69"/>
      <c r="V139" s="69"/>
      <c r="W139" s="116"/>
      <c r="X139" s="121"/>
      <c r="Y139" s="639">
        <f t="shared" si="4"/>
        <v>5250.0000000000009</v>
      </c>
      <c r="Z139" s="118">
        <f t="shared" si="5"/>
        <v>80250</v>
      </c>
    </row>
    <row r="140" spans="1:26" x14ac:dyDescent="0.35">
      <c r="A140" s="76"/>
      <c r="B140" s="76"/>
      <c r="C140" s="76"/>
      <c r="D140" s="76"/>
      <c r="E140" s="76"/>
      <c r="F140" s="79" t="s">
        <v>15614</v>
      </c>
      <c r="G140" s="69"/>
      <c r="H140" s="118">
        <v>75000</v>
      </c>
      <c r="I140" s="69"/>
      <c r="J140" s="69" t="s">
        <v>5537</v>
      </c>
      <c r="K140" s="75"/>
      <c r="L140" s="79" t="s">
        <v>13954</v>
      </c>
      <c r="M140" s="80" t="s">
        <v>15625</v>
      </c>
      <c r="N140" s="75"/>
      <c r="O140" s="69"/>
      <c r="P140" s="69"/>
      <c r="Q140" s="69"/>
      <c r="R140" s="69"/>
      <c r="S140" s="69"/>
      <c r="T140" s="69"/>
      <c r="U140" s="69"/>
      <c r="V140" s="69"/>
      <c r="W140" s="116"/>
      <c r="X140" s="121"/>
      <c r="Y140" s="639">
        <f t="shared" si="4"/>
        <v>5250.0000000000009</v>
      </c>
      <c r="Z140" s="118">
        <f t="shared" si="5"/>
        <v>80250</v>
      </c>
    </row>
    <row r="141" spans="1:26" x14ac:dyDescent="0.35">
      <c r="A141" s="76"/>
      <c r="B141" s="76"/>
      <c r="C141" s="76"/>
      <c r="D141" s="76"/>
      <c r="E141" s="76"/>
      <c r="F141" s="79" t="s">
        <v>15626</v>
      </c>
      <c r="G141" s="69"/>
      <c r="H141" s="118">
        <v>75000</v>
      </c>
      <c r="I141" s="69"/>
      <c r="J141" s="69" t="s">
        <v>5537</v>
      </c>
      <c r="K141" s="75"/>
      <c r="L141" s="79" t="s">
        <v>9073</v>
      </c>
      <c r="M141" s="80" t="s">
        <v>15627</v>
      </c>
      <c r="N141" s="75"/>
      <c r="O141" s="69"/>
      <c r="P141" s="69"/>
      <c r="Q141" s="69"/>
      <c r="R141" s="69"/>
      <c r="S141" s="69"/>
      <c r="T141" s="69"/>
      <c r="U141" s="69"/>
      <c r="V141" s="69"/>
      <c r="W141" s="116"/>
      <c r="X141" s="121"/>
      <c r="Y141" s="639">
        <f t="shared" si="4"/>
        <v>5250.0000000000009</v>
      </c>
      <c r="Z141" s="118">
        <f t="shared" si="5"/>
        <v>80250</v>
      </c>
    </row>
    <row r="142" spans="1:26" x14ac:dyDescent="0.35">
      <c r="A142" s="76"/>
      <c r="B142" s="76"/>
      <c r="C142" s="76"/>
      <c r="D142" s="76"/>
      <c r="E142" s="76"/>
      <c r="F142" s="79" t="s">
        <v>15628</v>
      </c>
      <c r="G142" s="69"/>
      <c r="H142" s="118">
        <v>75000</v>
      </c>
      <c r="I142" s="69"/>
      <c r="J142" s="69" t="s">
        <v>5775</v>
      </c>
      <c r="K142" s="75"/>
      <c r="L142" s="79" t="s">
        <v>15629</v>
      </c>
      <c r="M142" s="80" t="s">
        <v>15630</v>
      </c>
      <c r="N142" s="75"/>
      <c r="O142" s="69"/>
      <c r="P142" s="69"/>
      <c r="Q142" s="69"/>
      <c r="R142" s="69"/>
      <c r="S142" s="69"/>
      <c r="T142" s="69"/>
      <c r="U142" s="69"/>
      <c r="V142" s="69"/>
      <c r="W142" s="116"/>
      <c r="X142" s="121"/>
      <c r="Y142" s="639">
        <f t="shared" si="4"/>
        <v>5250.0000000000009</v>
      </c>
      <c r="Z142" s="118">
        <f t="shared" si="5"/>
        <v>80250</v>
      </c>
    </row>
    <row r="143" spans="1:26" x14ac:dyDescent="0.35">
      <c r="A143" s="76"/>
      <c r="B143" s="76"/>
      <c r="C143" s="76"/>
      <c r="D143" s="76"/>
      <c r="E143" s="76"/>
      <c r="F143" s="79" t="s">
        <v>15631</v>
      </c>
      <c r="G143" s="69"/>
      <c r="H143" s="118">
        <f>75000*3</f>
        <v>225000</v>
      </c>
      <c r="I143" s="69"/>
      <c r="J143" s="69" t="s">
        <v>5537</v>
      </c>
      <c r="K143" s="75"/>
      <c r="L143" s="79" t="s">
        <v>9065</v>
      </c>
      <c r="M143" s="80" t="s">
        <v>15632</v>
      </c>
      <c r="N143" s="75"/>
      <c r="O143" s="69"/>
      <c r="P143" s="69" t="s">
        <v>3593</v>
      </c>
      <c r="Q143" s="69"/>
      <c r="R143" s="69"/>
      <c r="S143" s="69"/>
      <c r="T143" s="69"/>
      <c r="U143" s="69"/>
      <c r="V143" s="69"/>
      <c r="W143" s="116"/>
      <c r="X143" s="121"/>
      <c r="Y143" s="639">
        <f t="shared" si="4"/>
        <v>15750.000000000002</v>
      </c>
      <c r="Z143" s="118">
        <f t="shared" si="5"/>
        <v>240750</v>
      </c>
    </row>
    <row r="144" spans="1:26" x14ac:dyDescent="0.35">
      <c r="A144" s="76"/>
      <c r="B144" s="76"/>
      <c r="C144" s="76"/>
      <c r="D144" s="76"/>
      <c r="E144" s="76"/>
      <c r="F144" s="79" t="s">
        <v>15633</v>
      </c>
      <c r="G144" s="69"/>
      <c r="H144" s="118">
        <v>75000</v>
      </c>
      <c r="I144" s="69"/>
      <c r="J144" s="69" t="s">
        <v>5537</v>
      </c>
      <c r="K144" s="75"/>
      <c r="L144" s="79" t="s">
        <v>8810</v>
      </c>
      <c r="M144" s="80" t="s">
        <v>15634</v>
      </c>
      <c r="N144" s="75"/>
      <c r="O144" s="69"/>
      <c r="P144" s="69"/>
      <c r="Q144" s="69"/>
      <c r="R144" s="69"/>
      <c r="S144" s="69"/>
      <c r="T144" s="69"/>
      <c r="U144" s="69"/>
      <c r="V144" s="69"/>
      <c r="W144" s="116"/>
      <c r="X144" s="121"/>
      <c r="Y144" s="639">
        <f t="shared" si="4"/>
        <v>5250.0000000000009</v>
      </c>
      <c r="Z144" s="118">
        <f t="shared" si="5"/>
        <v>80250</v>
      </c>
    </row>
    <row r="145" spans="1:26" x14ac:dyDescent="0.35">
      <c r="A145" s="76"/>
      <c r="B145" s="76"/>
      <c r="C145" s="76"/>
      <c r="D145" s="76"/>
      <c r="E145" s="76"/>
      <c r="F145" s="79" t="s">
        <v>15635</v>
      </c>
      <c r="G145" s="69"/>
      <c r="H145" s="118">
        <v>75000</v>
      </c>
      <c r="I145" s="69"/>
      <c r="J145" s="69" t="s">
        <v>5537</v>
      </c>
      <c r="K145" s="75"/>
      <c r="L145" s="79" t="s">
        <v>12850</v>
      </c>
      <c r="M145" s="80" t="s">
        <v>15636</v>
      </c>
      <c r="N145" s="75"/>
      <c r="O145" s="69"/>
      <c r="P145" s="69"/>
      <c r="Q145" s="69"/>
      <c r="R145" s="69"/>
      <c r="S145" s="69"/>
      <c r="T145" s="69"/>
      <c r="U145" s="69"/>
      <c r="V145" s="69"/>
      <c r="W145" s="116"/>
      <c r="X145" s="121"/>
      <c r="Y145" s="639">
        <f t="shared" si="4"/>
        <v>5250.0000000000009</v>
      </c>
      <c r="Z145" s="118">
        <f t="shared" si="5"/>
        <v>80250</v>
      </c>
    </row>
    <row r="146" spans="1:26" x14ac:dyDescent="0.35">
      <c r="A146" s="76"/>
      <c r="B146" s="76"/>
      <c r="C146" s="76"/>
      <c r="D146" s="76"/>
      <c r="E146" s="76"/>
      <c r="F146" s="79" t="s">
        <v>15637</v>
      </c>
      <c r="G146" s="69"/>
      <c r="H146" s="118">
        <v>75000</v>
      </c>
      <c r="I146" s="69"/>
      <c r="J146" s="69" t="s">
        <v>5537</v>
      </c>
      <c r="K146" s="75"/>
      <c r="L146" s="79" t="s">
        <v>15618</v>
      </c>
      <c r="M146" s="80">
        <v>123455</v>
      </c>
      <c r="N146" s="75"/>
      <c r="O146" s="69"/>
      <c r="P146" s="69"/>
      <c r="Q146" s="69"/>
      <c r="R146" s="69"/>
      <c r="S146" s="69"/>
      <c r="T146" s="69"/>
      <c r="U146" s="69"/>
      <c r="V146" s="69"/>
      <c r="W146" s="116"/>
      <c r="X146" s="121"/>
      <c r="Y146" s="639">
        <f t="shared" si="4"/>
        <v>5250.0000000000009</v>
      </c>
      <c r="Z146" s="118">
        <f t="shared" si="5"/>
        <v>80250</v>
      </c>
    </row>
    <row r="147" spans="1:26" x14ac:dyDescent="0.35">
      <c r="A147" s="76"/>
      <c r="B147" s="76"/>
      <c r="C147" s="76"/>
      <c r="D147" s="76"/>
      <c r="E147" s="76"/>
      <c r="F147" s="79" t="s">
        <v>15635</v>
      </c>
      <c r="G147" s="69"/>
      <c r="H147" s="118">
        <v>75000</v>
      </c>
      <c r="I147" s="69"/>
      <c r="J147" s="69" t="s">
        <v>5537</v>
      </c>
      <c r="K147" s="75"/>
      <c r="L147" s="79" t="s">
        <v>13954</v>
      </c>
      <c r="M147" s="80" t="s">
        <v>15638</v>
      </c>
      <c r="N147" s="75"/>
      <c r="O147" s="69"/>
      <c r="P147" s="69"/>
      <c r="Q147" s="69"/>
      <c r="R147" s="69"/>
      <c r="S147" s="69"/>
      <c r="T147" s="69"/>
      <c r="U147" s="69"/>
      <c r="V147" s="69"/>
      <c r="W147" s="116"/>
      <c r="X147" s="121"/>
      <c r="Y147" s="639">
        <f t="shared" si="4"/>
        <v>5250.0000000000009</v>
      </c>
      <c r="Z147" s="118">
        <f t="shared" si="5"/>
        <v>80250</v>
      </c>
    </row>
    <row r="148" spans="1:26" x14ac:dyDescent="0.35">
      <c r="A148" s="76"/>
      <c r="B148" s="76"/>
      <c r="C148" s="76"/>
      <c r="D148" s="76"/>
      <c r="E148" s="76"/>
      <c r="F148" s="79" t="s">
        <v>15639</v>
      </c>
      <c r="G148" s="69"/>
      <c r="H148" s="118">
        <v>75000</v>
      </c>
      <c r="I148" s="69"/>
      <c r="J148" s="69" t="s">
        <v>933</v>
      </c>
      <c r="K148" s="75"/>
      <c r="L148" s="79" t="s">
        <v>15270</v>
      </c>
      <c r="M148" s="80" t="s">
        <v>15640</v>
      </c>
      <c r="N148" s="75"/>
      <c r="O148" s="69"/>
      <c r="P148" s="69" t="s">
        <v>1226</v>
      </c>
      <c r="Q148" s="69"/>
      <c r="R148" s="69"/>
      <c r="S148" s="69"/>
      <c r="T148" s="69"/>
      <c r="U148" s="69"/>
      <c r="V148" s="69"/>
      <c r="W148" s="116"/>
      <c r="X148" s="121"/>
      <c r="Y148" s="639">
        <f t="shared" si="4"/>
        <v>5250.0000000000009</v>
      </c>
      <c r="Z148" s="118">
        <f t="shared" si="5"/>
        <v>80250</v>
      </c>
    </row>
    <row r="149" spans="1:26" x14ac:dyDescent="0.35">
      <c r="A149" s="76"/>
      <c r="B149" s="76"/>
      <c r="C149" s="76"/>
      <c r="D149" s="76"/>
      <c r="E149" s="76"/>
      <c r="F149" s="79" t="s">
        <v>15641</v>
      </c>
      <c r="G149" s="69"/>
      <c r="H149" s="118">
        <f>75000*3</f>
        <v>225000</v>
      </c>
      <c r="I149" s="69"/>
      <c r="J149" s="69" t="s">
        <v>5537</v>
      </c>
      <c r="K149" s="75"/>
      <c r="L149" s="79" t="s">
        <v>9065</v>
      </c>
      <c r="M149" s="80" t="s">
        <v>15642</v>
      </c>
      <c r="N149" s="75"/>
      <c r="O149" s="69"/>
      <c r="P149" s="69" t="s">
        <v>3593</v>
      </c>
      <c r="Q149" s="69"/>
      <c r="R149" s="69"/>
      <c r="S149" s="69"/>
      <c r="T149" s="69"/>
      <c r="U149" s="69"/>
      <c r="V149" s="69"/>
      <c r="W149" s="116"/>
      <c r="X149" s="121"/>
      <c r="Y149" s="639">
        <f t="shared" si="4"/>
        <v>15750.000000000002</v>
      </c>
      <c r="Z149" s="118">
        <f t="shared" si="5"/>
        <v>240750</v>
      </c>
    </row>
    <row r="150" spans="1:26" x14ac:dyDescent="0.35">
      <c r="A150" s="76"/>
      <c r="B150" s="76"/>
      <c r="C150" s="76"/>
      <c r="D150" s="76"/>
      <c r="E150" s="76"/>
      <c r="F150" s="79" t="s">
        <v>15643</v>
      </c>
      <c r="G150" s="69"/>
      <c r="H150" s="118">
        <v>75000</v>
      </c>
      <c r="I150" s="69"/>
      <c r="J150" s="69" t="s">
        <v>5537</v>
      </c>
      <c r="K150" s="75"/>
      <c r="L150" s="79" t="s">
        <v>13901</v>
      </c>
      <c r="M150" s="80">
        <v>567700</v>
      </c>
      <c r="N150" s="75"/>
      <c r="O150" s="69"/>
      <c r="P150" s="69"/>
      <c r="Q150" s="69"/>
      <c r="R150" s="69"/>
      <c r="S150" s="69"/>
      <c r="T150" s="69"/>
      <c r="U150" s="69"/>
      <c r="V150" s="69"/>
      <c r="W150" s="116"/>
      <c r="X150" s="121"/>
      <c r="Y150" s="639">
        <f t="shared" si="4"/>
        <v>5250.0000000000009</v>
      </c>
      <c r="Z150" s="118">
        <f t="shared" si="5"/>
        <v>80250</v>
      </c>
    </row>
    <row r="151" spans="1:26" x14ac:dyDescent="0.35">
      <c r="A151" s="76"/>
      <c r="B151" s="76"/>
      <c r="C151" s="76"/>
      <c r="D151" s="76"/>
      <c r="E151" s="76"/>
      <c r="F151" s="79" t="s">
        <v>15644</v>
      </c>
      <c r="G151" s="69"/>
      <c r="H151" s="118">
        <v>75000</v>
      </c>
      <c r="I151" s="69"/>
      <c r="J151" s="69" t="s">
        <v>5537</v>
      </c>
      <c r="K151" s="75"/>
      <c r="L151" s="79" t="s">
        <v>15645</v>
      </c>
      <c r="M151" s="80" t="s">
        <v>15646</v>
      </c>
      <c r="N151" s="75"/>
      <c r="O151" s="69"/>
      <c r="P151" s="69"/>
      <c r="Q151" s="69"/>
      <c r="R151" s="69"/>
      <c r="S151" s="69"/>
      <c r="T151" s="69"/>
      <c r="U151" s="69"/>
      <c r="V151" s="69"/>
      <c r="W151" s="116"/>
      <c r="X151" s="121"/>
      <c r="Y151" s="639">
        <f t="shared" si="4"/>
        <v>5250.0000000000009</v>
      </c>
      <c r="Z151" s="118">
        <f t="shared" si="5"/>
        <v>80250</v>
      </c>
    </row>
    <row r="152" spans="1:26" x14ac:dyDescent="0.35">
      <c r="A152" s="76"/>
      <c r="B152" s="76"/>
      <c r="C152" s="76"/>
      <c r="D152" s="76"/>
      <c r="E152" s="76"/>
      <c r="F152" s="79" t="s">
        <v>15647</v>
      </c>
      <c r="G152" s="76"/>
      <c r="H152" s="118">
        <v>75000</v>
      </c>
      <c r="I152" s="76"/>
      <c r="J152" s="76" t="s">
        <v>2659</v>
      </c>
      <c r="K152" s="130"/>
      <c r="L152" s="119" t="s">
        <v>8497</v>
      </c>
      <c r="M152" s="119" t="s">
        <v>13660</v>
      </c>
      <c r="N152" s="119"/>
      <c r="O152" s="76"/>
      <c r="P152" s="76"/>
      <c r="Q152" s="119" t="s">
        <v>1066</v>
      </c>
      <c r="R152" s="76"/>
      <c r="S152" s="76"/>
      <c r="T152" s="76"/>
      <c r="U152" s="76"/>
      <c r="V152" s="76"/>
      <c r="W152" s="121"/>
      <c r="X152" s="121"/>
      <c r="Y152" s="639">
        <f t="shared" si="4"/>
        <v>5250.0000000000009</v>
      </c>
      <c r="Z152" s="118">
        <f t="shared" si="5"/>
        <v>80250</v>
      </c>
    </row>
    <row r="153" spans="1:26" x14ac:dyDescent="0.35">
      <c r="A153" s="76"/>
      <c r="B153" s="76"/>
      <c r="C153" s="76"/>
      <c r="D153" s="76"/>
      <c r="E153" s="76"/>
      <c r="F153" s="79" t="s">
        <v>15647</v>
      </c>
      <c r="G153" s="76"/>
      <c r="H153" s="118">
        <v>75000</v>
      </c>
      <c r="I153" s="76"/>
      <c r="J153" s="76" t="s">
        <v>2659</v>
      </c>
      <c r="K153" s="130"/>
      <c r="L153" s="119" t="s">
        <v>9340</v>
      </c>
      <c r="M153" s="119" t="s">
        <v>9341</v>
      </c>
      <c r="N153" s="119"/>
      <c r="O153" s="76"/>
      <c r="P153" s="76"/>
      <c r="Q153" s="119" t="s">
        <v>3043</v>
      </c>
      <c r="R153" s="76"/>
      <c r="S153" s="76"/>
      <c r="T153" s="76"/>
      <c r="U153" s="76"/>
      <c r="V153" s="76"/>
      <c r="W153" s="121"/>
      <c r="X153" s="121"/>
      <c r="Y153" s="639">
        <f t="shared" si="4"/>
        <v>5250.0000000000009</v>
      </c>
      <c r="Z153" s="118">
        <f t="shared" si="5"/>
        <v>80250</v>
      </c>
    </row>
    <row r="154" spans="1:26" x14ac:dyDescent="0.35">
      <c r="A154" s="76"/>
      <c r="B154" s="76"/>
      <c r="C154" s="76"/>
      <c r="D154" s="76"/>
      <c r="E154" s="76"/>
      <c r="F154" s="79" t="s">
        <v>15647</v>
      </c>
      <c r="G154" s="76"/>
      <c r="H154" s="118">
        <v>75000</v>
      </c>
      <c r="I154" s="76"/>
      <c r="J154" s="76" t="s">
        <v>2659</v>
      </c>
      <c r="K154" s="130"/>
      <c r="L154" s="119" t="s">
        <v>9756</v>
      </c>
      <c r="M154" s="119" t="s">
        <v>9106</v>
      </c>
      <c r="N154" s="119"/>
      <c r="O154" s="76"/>
      <c r="P154" s="76" t="s">
        <v>1065</v>
      </c>
      <c r="Q154" s="119" t="s">
        <v>3043</v>
      </c>
      <c r="R154" s="76"/>
      <c r="S154" s="76"/>
      <c r="T154" s="76"/>
      <c r="U154" s="76"/>
      <c r="V154" s="76"/>
      <c r="W154" s="121"/>
      <c r="X154" s="121"/>
      <c r="Y154" s="639">
        <f t="shared" si="4"/>
        <v>5250.0000000000009</v>
      </c>
      <c r="Z154" s="118">
        <f t="shared" si="5"/>
        <v>80250</v>
      </c>
    </row>
    <row r="155" spans="1:26" x14ac:dyDescent="0.35">
      <c r="A155" s="76"/>
      <c r="B155" s="76"/>
      <c r="C155" s="76"/>
      <c r="D155" s="76"/>
      <c r="E155" s="76"/>
      <c r="F155" s="79" t="s">
        <v>15647</v>
      </c>
      <c r="G155" s="76"/>
      <c r="H155" s="118">
        <v>75000</v>
      </c>
      <c r="I155" s="76"/>
      <c r="J155" s="76" t="s">
        <v>2659</v>
      </c>
      <c r="K155" s="130"/>
      <c r="L155" s="119" t="s">
        <v>9107</v>
      </c>
      <c r="M155" s="119" t="s">
        <v>9108</v>
      </c>
      <c r="N155" s="119"/>
      <c r="O155" s="76"/>
      <c r="P155" s="76" t="s">
        <v>1065</v>
      </c>
      <c r="Q155" s="119"/>
      <c r="R155" s="76"/>
      <c r="S155" s="76"/>
      <c r="T155" s="76"/>
      <c r="U155" s="76"/>
      <c r="V155" s="76"/>
      <c r="W155" s="121"/>
      <c r="X155" s="121"/>
      <c r="Y155" s="639">
        <f t="shared" si="4"/>
        <v>5250.0000000000009</v>
      </c>
      <c r="Z155" s="118">
        <f t="shared" si="5"/>
        <v>80250</v>
      </c>
    </row>
    <row r="156" spans="1:26" x14ac:dyDescent="0.35">
      <c r="A156" s="69"/>
      <c r="B156" s="69"/>
      <c r="C156" s="69"/>
      <c r="D156" s="69"/>
      <c r="E156" s="69"/>
      <c r="F156" s="79" t="s">
        <v>15648</v>
      </c>
      <c r="G156" s="69"/>
      <c r="H156" s="118">
        <v>75000</v>
      </c>
      <c r="I156" s="69"/>
      <c r="J156" s="76" t="s">
        <v>3716</v>
      </c>
      <c r="K156" s="193"/>
      <c r="L156" s="119" t="s">
        <v>9759</v>
      </c>
      <c r="M156" s="75" t="s">
        <v>15649</v>
      </c>
      <c r="N156" s="75"/>
      <c r="O156" s="69"/>
      <c r="P156" s="76"/>
      <c r="Q156" s="75"/>
      <c r="R156" s="69"/>
      <c r="S156" s="69"/>
      <c r="T156" s="69"/>
      <c r="U156" s="69"/>
      <c r="V156" s="69"/>
      <c r="W156" s="116"/>
      <c r="X156" s="121"/>
      <c r="Y156" s="639">
        <f t="shared" si="4"/>
        <v>5250.0000000000009</v>
      </c>
      <c r="Z156" s="118">
        <f t="shared" si="5"/>
        <v>80250</v>
      </c>
    </row>
    <row r="157" spans="1:26" x14ac:dyDescent="0.35">
      <c r="A157" s="76"/>
      <c r="B157" s="76"/>
      <c r="C157" s="76"/>
      <c r="D157" s="76"/>
      <c r="E157" s="76"/>
      <c r="F157" s="79" t="s">
        <v>15650</v>
      </c>
      <c r="G157" s="76"/>
      <c r="H157" s="118">
        <v>75000</v>
      </c>
      <c r="I157" s="76"/>
      <c r="J157" s="76" t="s">
        <v>3716</v>
      </c>
      <c r="K157" s="130"/>
      <c r="L157" s="119" t="s">
        <v>15542</v>
      </c>
      <c r="M157" s="119" t="s">
        <v>15651</v>
      </c>
      <c r="N157" s="119"/>
      <c r="O157" s="76"/>
      <c r="P157" s="76"/>
      <c r="Q157" s="75"/>
      <c r="R157" s="76"/>
      <c r="S157" s="76"/>
      <c r="T157" s="76"/>
      <c r="U157" s="76"/>
      <c r="V157" s="76"/>
      <c r="W157" s="121"/>
      <c r="X157" s="121"/>
      <c r="Y157" s="639">
        <f t="shared" si="4"/>
        <v>5250.0000000000009</v>
      </c>
      <c r="Z157" s="118">
        <f t="shared" si="5"/>
        <v>80250</v>
      </c>
    </row>
    <row r="158" spans="1:26" x14ac:dyDescent="0.35">
      <c r="A158" s="76"/>
      <c r="B158" s="76"/>
      <c r="C158" s="76"/>
      <c r="D158" s="76"/>
      <c r="E158" s="76"/>
      <c r="F158" s="79" t="s">
        <v>15652</v>
      </c>
      <c r="G158" s="76"/>
      <c r="H158" s="118">
        <v>75000</v>
      </c>
      <c r="I158" s="76"/>
      <c r="J158" s="76" t="s">
        <v>3716</v>
      </c>
      <c r="K158" s="119"/>
      <c r="L158" s="119" t="s">
        <v>9762</v>
      </c>
      <c r="M158" s="119" t="s">
        <v>15653</v>
      </c>
      <c r="N158" s="119"/>
      <c r="O158" s="76"/>
      <c r="P158" s="76" t="s">
        <v>8797</v>
      </c>
      <c r="Q158" s="75"/>
      <c r="R158" s="76"/>
      <c r="S158" s="76"/>
      <c r="T158" s="76"/>
      <c r="U158" s="76"/>
      <c r="V158" s="76"/>
      <c r="W158" s="121"/>
      <c r="X158" s="121"/>
      <c r="Y158" s="639">
        <f t="shared" si="4"/>
        <v>5250.0000000000009</v>
      </c>
      <c r="Z158" s="118">
        <f t="shared" si="5"/>
        <v>80250</v>
      </c>
    </row>
    <row r="159" spans="1:26" x14ac:dyDescent="0.35">
      <c r="A159" s="76"/>
      <c r="B159" s="76"/>
      <c r="C159" s="76"/>
      <c r="D159" s="76"/>
      <c r="E159" s="76"/>
      <c r="F159" s="79" t="s">
        <v>15654</v>
      </c>
      <c r="G159" s="76"/>
      <c r="H159" s="118">
        <v>75000</v>
      </c>
      <c r="I159" s="76"/>
      <c r="J159" s="76" t="s">
        <v>3716</v>
      </c>
      <c r="K159" s="130"/>
      <c r="L159" s="119" t="s">
        <v>5549</v>
      </c>
      <c r="M159" s="119" t="s">
        <v>15655</v>
      </c>
      <c r="N159" s="119"/>
      <c r="O159" s="76"/>
      <c r="P159" s="76"/>
      <c r="Q159" s="75"/>
      <c r="R159" s="76"/>
      <c r="S159" s="76"/>
      <c r="T159" s="76"/>
      <c r="U159" s="76"/>
      <c r="V159" s="76"/>
      <c r="W159" s="121"/>
      <c r="X159" s="121"/>
      <c r="Y159" s="639">
        <f t="shared" si="4"/>
        <v>5250.0000000000009</v>
      </c>
      <c r="Z159" s="118">
        <f t="shared" si="5"/>
        <v>80250</v>
      </c>
    </row>
    <row r="160" spans="1:26" x14ac:dyDescent="0.35">
      <c r="A160" s="76"/>
      <c r="B160" s="76"/>
      <c r="C160" s="76"/>
      <c r="D160" s="76"/>
      <c r="E160" s="76"/>
      <c r="F160" s="79" t="s">
        <v>15656</v>
      </c>
      <c r="G160" s="76"/>
      <c r="H160" s="118">
        <v>75000</v>
      </c>
      <c r="I160" s="76"/>
      <c r="J160" s="76" t="s">
        <v>5991</v>
      </c>
      <c r="K160" s="119"/>
      <c r="L160" s="119" t="s">
        <v>8719</v>
      </c>
      <c r="M160" s="119">
        <v>1008701</v>
      </c>
      <c r="N160" s="119"/>
      <c r="O160" s="76"/>
      <c r="P160" s="76" t="s">
        <v>3033</v>
      </c>
      <c r="Q160" s="75" t="s">
        <v>3283</v>
      </c>
      <c r="R160" s="76"/>
      <c r="S160" s="76"/>
      <c r="T160" s="76"/>
      <c r="U160" s="76"/>
      <c r="V160" s="76"/>
      <c r="W160" s="116"/>
      <c r="X160" s="121"/>
      <c r="Y160" s="639">
        <f t="shared" si="4"/>
        <v>5250.0000000000009</v>
      </c>
      <c r="Z160" s="118">
        <f t="shared" si="5"/>
        <v>80250</v>
      </c>
    </row>
    <row r="161" spans="1:26" x14ac:dyDescent="0.35">
      <c r="A161" s="69"/>
      <c r="B161" s="69"/>
      <c r="C161" s="69"/>
      <c r="D161" s="69"/>
      <c r="E161" s="69"/>
      <c r="F161" s="79" t="s">
        <v>15657</v>
      </c>
      <c r="G161" s="69"/>
      <c r="H161" s="118">
        <v>75000</v>
      </c>
      <c r="I161" s="69"/>
      <c r="J161" s="76" t="s">
        <v>3716</v>
      </c>
      <c r="K161" s="130"/>
      <c r="L161" s="119" t="s">
        <v>9768</v>
      </c>
      <c r="M161" s="75" t="s">
        <v>15658</v>
      </c>
      <c r="N161" s="75"/>
      <c r="O161" s="69"/>
      <c r="P161" s="76"/>
      <c r="Q161" s="75"/>
      <c r="R161" s="69"/>
      <c r="S161" s="69"/>
      <c r="T161" s="69"/>
      <c r="U161" s="69"/>
      <c r="V161" s="69"/>
      <c r="W161" s="116"/>
      <c r="X161" s="121"/>
      <c r="Y161" s="639">
        <f t="shared" si="4"/>
        <v>5250.0000000000009</v>
      </c>
      <c r="Z161" s="118">
        <f t="shared" si="5"/>
        <v>80250</v>
      </c>
    </row>
    <row r="162" spans="1:26" x14ac:dyDescent="0.35">
      <c r="A162" s="69"/>
      <c r="B162" s="69"/>
      <c r="C162" s="69"/>
      <c r="D162" s="69"/>
      <c r="E162" s="69"/>
      <c r="F162" s="79" t="s">
        <v>15659</v>
      </c>
      <c r="G162" s="76"/>
      <c r="H162" s="118">
        <v>75000</v>
      </c>
      <c r="I162" s="76"/>
      <c r="J162" s="76" t="s">
        <v>3716</v>
      </c>
      <c r="K162" s="119"/>
      <c r="L162" s="119" t="s">
        <v>9771</v>
      </c>
      <c r="M162" s="119" t="s">
        <v>15660</v>
      </c>
      <c r="N162" s="75"/>
      <c r="O162" s="69"/>
      <c r="P162" s="76"/>
      <c r="Q162" s="75"/>
      <c r="R162" s="69"/>
      <c r="S162" s="69"/>
      <c r="T162" s="69"/>
      <c r="U162" s="69"/>
      <c r="V162" s="69"/>
      <c r="W162" s="116"/>
      <c r="X162" s="121"/>
      <c r="Y162" s="639">
        <f t="shared" si="4"/>
        <v>5250.0000000000009</v>
      </c>
      <c r="Z162" s="118">
        <f t="shared" si="5"/>
        <v>80250</v>
      </c>
    </row>
    <row r="163" spans="1:26" x14ac:dyDescent="0.35">
      <c r="A163" s="76"/>
      <c r="B163" s="76"/>
      <c r="C163" s="76"/>
      <c r="D163" s="76"/>
      <c r="E163" s="76"/>
      <c r="F163" s="79" t="s">
        <v>15661</v>
      </c>
      <c r="G163" s="76"/>
      <c r="H163" s="118">
        <v>75000</v>
      </c>
      <c r="I163" s="76"/>
      <c r="J163" s="76" t="s">
        <v>3716</v>
      </c>
      <c r="K163" s="130"/>
      <c r="L163" s="119" t="s">
        <v>9768</v>
      </c>
      <c r="M163" s="119" t="s">
        <v>15662</v>
      </c>
      <c r="N163" s="119"/>
      <c r="O163" s="76"/>
      <c r="P163" s="76"/>
      <c r="Q163" s="75"/>
      <c r="R163" s="76"/>
      <c r="S163" s="76"/>
      <c r="T163" s="76"/>
      <c r="U163" s="76"/>
      <c r="V163" s="76"/>
      <c r="W163" s="121"/>
      <c r="X163" s="121"/>
      <c r="Y163" s="639">
        <f t="shared" si="4"/>
        <v>5250.0000000000009</v>
      </c>
      <c r="Z163" s="118">
        <f t="shared" si="5"/>
        <v>80250</v>
      </c>
    </row>
    <row r="164" spans="1:26" x14ac:dyDescent="0.35">
      <c r="A164" s="76"/>
      <c r="B164" s="76"/>
      <c r="C164" s="76"/>
      <c r="D164" s="76"/>
      <c r="E164" s="76"/>
      <c r="F164" s="79" t="s">
        <v>15663</v>
      </c>
      <c r="G164" s="69"/>
      <c r="H164" s="118">
        <v>75000</v>
      </c>
      <c r="I164" s="69"/>
      <c r="J164" s="76" t="s">
        <v>3716</v>
      </c>
      <c r="K164" s="119"/>
      <c r="L164" s="119" t="s">
        <v>8356</v>
      </c>
      <c r="M164" s="75" t="s">
        <v>15664</v>
      </c>
      <c r="N164" s="119"/>
      <c r="O164" s="76"/>
      <c r="P164" s="76"/>
      <c r="Q164" s="75"/>
      <c r="R164" s="76"/>
      <c r="S164" s="76"/>
      <c r="T164" s="76"/>
      <c r="U164" s="76"/>
      <c r="V164" s="76"/>
      <c r="W164" s="121"/>
      <c r="X164" s="121"/>
      <c r="Y164" s="639">
        <f t="shared" si="4"/>
        <v>5250.0000000000009</v>
      </c>
      <c r="Z164" s="118">
        <f t="shared" si="5"/>
        <v>80250</v>
      </c>
    </row>
    <row r="165" spans="1:26" x14ac:dyDescent="0.35">
      <c r="A165" s="76"/>
      <c r="B165" s="76"/>
      <c r="C165" s="76"/>
      <c r="D165" s="76"/>
      <c r="E165" s="76"/>
      <c r="F165" s="79" t="s">
        <v>15665</v>
      </c>
      <c r="G165" s="76"/>
      <c r="H165" s="118">
        <v>75000</v>
      </c>
      <c r="I165" s="76"/>
      <c r="J165" s="76" t="s">
        <v>3716</v>
      </c>
      <c r="K165" s="130"/>
      <c r="L165" s="119" t="s">
        <v>8810</v>
      </c>
      <c r="M165" s="119" t="s">
        <v>15666</v>
      </c>
      <c r="N165" s="119"/>
      <c r="O165" s="76"/>
      <c r="P165" s="76"/>
      <c r="Q165" s="75"/>
      <c r="R165" s="76"/>
      <c r="S165" s="76"/>
      <c r="T165" s="76"/>
      <c r="U165" s="76"/>
      <c r="V165" s="76"/>
      <c r="W165" s="116"/>
      <c r="X165" s="121"/>
      <c r="Y165" s="639">
        <f t="shared" si="4"/>
        <v>5250.0000000000009</v>
      </c>
      <c r="Z165" s="118">
        <f t="shared" si="5"/>
        <v>80250</v>
      </c>
    </row>
    <row r="166" spans="1:26" x14ac:dyDescent="0.35">
      <c r="A166" s="69"/>
      <c r="B166" s="69"/>
      <c r="C166" s="69"/>
      <c r="D166" s="69"/>
      <c r="E166" s="69"/>
      <c r="F166" s="79" t="s">
        <v>15667</v>
      </c>
      <c r="G166" s="76"/>
      <c r="H166" s="118">
        <f>75000*3</f>
        <v>225000</v>
      </c>
      <c r="I166" s="76"/>
      <c r="J166" s="76" t="s">
        <v>3716</v>
      </c>
      <c r="K166" s="119"/>
      <c r="L166" s="119" t="s">
        <v>8813</v>
      </c>
      <c r="M166" s="75" t="s">
        <v>15668</v>
      </c>
      <c r="N166" s="75"/>
      <c r="O166" s="69"/>
      <c r="P166" s="76" t="s">
        <v>8797</v>
      </c>
      <c r="Q166" s="75"/>
      <c r="R166" s="69"/>
      <c r="S166" s="69"/>
      <c r="T166" s="69"/>
      <c r="U166" s="69"/>
      <c r="V166" s="69"/>
      <c r="W166" s="116"/>
      <c r="X166" s="121"/>
      <c r="Y166" s="639">
        <f t="shared" si="4"/>
        <v>15750.000000000002</v>
      </c>
      <c r="Z166" s="118">
        <f t="shared" si="5"/>
        <v>240750</v>
      </c>
    </row>
    <row r="167" spans="1:26" x14ac:dyDescent="0.35">
      <c r="A167" s="76"/>
      <c r="B167" s="76"/>
      <c r="C167" s="76"/>
      <c r="D167" s="76"/>
      <c r="E167" s="76"/>
      <c r="F167" s="79" t="s">
        <v>15669</v>
      </c>
      <c r="G167" s="76"/>
      <c r="H167" s="118">
        <v>75000</v>
      </c>
      <c r="I167" s="76"/>
      <c r="J167" s="76" t="s">
        <v>3716</v>
      </c>
      <c r="K167" s="130"/>
      <c r="L167" s="119" t="s">
        <v>8816</v>
      </c>
      <c r="M167" s="119" t="s">
        <v>15670</v>
      </c>
      <c r="N167" s="119"/>
      <c r="O167" s="76"/>
      <c r="P167" s="76"/>
      <c r="Q167" s="75" t="s">
        <v>3484</v>
      </c>
      <c r="R167" s="76"/>
      <c r="S167" s="76"/>
      <c r="T167" s="76"/>
      <c r="U167" s="76"/>
      <c r="V167" s="76"/>
      <c r="W167" s="121"/>
      <c r="X167" s="121"/>
      <c r="Y167" s="639">
        <f t="shared" si="4"/>
        <v>5250.0000000000009</v>
      </c>
      <c r="Z167" s="118">
        <f t="shared" si="5"/>
        <v>80250</v>
      </c>
    </row>
    <row r="168" spans="1:26" x14ac:dyDescent="0.35">
      <c r="A168" s="76"/>
      <c r="B168" s="76"/>
      <c r="C168" s="76"/>
      <c r="D168" s="76"/>
      <c r="E168" s="76"/>
      <c r="F168" s="79" t="s">
        <v>15671</v>
      </c>
      <c r="G168" s="69"/>
      <c r="H168" s="118">
        <v>75000</v>
      </c>
      <c r="I168" s="69"/>
      <c r="J168" s="76" t="s">
        <v>3716</v>
      </c>
      <c r="K168" s="119"/>
      <c r="L168" s="119" t="s">
        <v>5549</v>
      </c>
      <c r="M168" s="80" t="s">
        <v>15672</v>
      </c>
      <c r="N168" s="75"/>
      <c r="O168" s="69"/>
      <c r="P168" s="69"/>
      <c r="Q168" s="75"/>
      <c r="R168" s="69"/>
      <c r="S168" s="69"/>
      <c r="T168" s="69"/>
      <c r="U168" s="69"/>
      <c r="V168" s="69"/>
      <c r="W168" s="116"/>
      <c r="X168" s="121"/>
      <c r="Y168" s="639">
        <f t="shared" si="4"/>
        <v>5250.0000000000009</v>
      </c>
      <c r="Z168" s="118">
        <f t="shared" si="5"/>
        <v>80250</v>
      </c>
    </row>
    <row r="169" spans="1:26" x14ac:dyDescent="0.35">
      <c r="A169" s="76"/>
      <c r="B169" s="76"/>
      <c r="C169" s="76"/>
      <c r="D169" s="76"/>
      <c r="E169" s="76"/>
      <c r="F169" s="79" t="s">
        <v>15673</v>
      </c>
      <c r="G169" s="69"/>
      <c r="H169" s="118">
        <v>75000</v>
      </c>
      <c r="I169" s="69"/>
      <c r="J169" s="76" t="s">
        <v>5991</v>
      </c>
      <c r="K169" s="130"/>
      <c r="L169" s="119" t="s">
        <v>8719</v>
      </c>
      <c r="M169" s="80">
        <v>1008727</v>
      </c>
      <c r="N169" s="75"/>
      <c r="O169" s="69"/>
      <c r="P169" s="69" t="s">
        <v>3033</v>
      </c>
      <c r="Q169" s="75" t="s">
        <v>3283</v>
      </c>
      <c r="R169" s="69"/>
      <c r="S169" s="69"/>
      <c r="T169" s="69"/>
      <c r="U169" s="69"/>
      <c r="V169" s="69"/>
      <c r="W169" s="116"/>
      <c r="X169" s="121"/>
      <c r="Y169" s="639">
        <f t="shared" si="4"/>
        <v>5250.0000000000009</v>
      </c>
      <c r="Z169" s="118">
        <f t="shared" si="5"/>
        <v>80250</v>
      </c>
    </row>
    <row r="170" spans="1:26" x14ac:dyDescent="0.35">
      <c r="A170" s="76"/>
      <c r="B170" s="76"/>
      <c r="C170" s="76"/>
      <c r="D170" s="76"/>
      <c r="E170" s="76"/>
      <c r="F170" s="79" t="s">
        <v>15674</v>
      </c>
      <c r="G170" s="69"/>
      <c r="H170" s="118">
        <f>75000*3</f>
        <v>225000</v>
      </c>
      <c r="I170" s="69"/>
      <c r="J170" s="76" t="s">
        <v>3716</v>
      </c>
      <c r="K170" s="119"/>
      <c r="L170" s="119" t="s">
        <v>8821</v>
      </c>
      <c r="M170" s="80" t="s">
        <v>15675</v>
      </c>
      <c r="N170" s="75"/>
      <c r="O170" s="69"/>
      <c r="P170" s="69" t="s">
        <v>8797</v>
      </c>
      <c r="Q170" s="75"/>
      <c r="R170" s="69"/>
      <c r="S170" s="69"/>
      <c r="T170" s="69"/>
      <c r="U170" s="69"/>
      <c r="V170" s="69"/>
      <c r="W170" s="116"/>
      <c r="X170" s="121"/>
      <c r="Y170" s="639">
        <f t="shared" si="4"/>
        <v>15750.000000000002</v>
      </c>
      <c r="Z170" s="118">
        <f t="shared" si="5"/>
        <v>240750</v>
      </c>
    </row>
    <row r="171" spans="1:26" x14ac:dyDescent="0.35">
      <c r="A171" s="76"/>
      <c r="B171" s="76"/>
      <c r="C171" s="76"/>
      <c r="D171" s="76"/>
      <c r="E171" s="76"/>
      <c r="F171" s="79" t="s">
        <v>15676</v>
      </c>
      <c r="G171" s="69"/>
      <c r="H171" s="118">
        <v>75000</v>
      </c>
      <c r="I171" s="69"/>
      <c r="J171" s="76" t="s">
        <v>3716</v>
      </c>
      <c r="K171" s="130"/>
      <c r="L171" s="119" t="s">
        <v>9768</v>
      </c>
      <c r="M171" s="80" t="s">
        <v>15677</v>
      </c>
      <c r="N171" s="75"/>
      <c r="O171" s="69"/>
      <c r="P171" s="69"/>
      <c r="Q171" s="75"/>
      <c r="R171" s="69"/>
      <c r="S171" s="69"/>
      <c r="T171" s="69"/>
      <c r="U171" s="69"/>
      <c r="V171" s="69"/>
      <c r="W171" s="116"/>
      <c r="X171" s="121"/>
      <c r="Y171" s="639">
        <f t="shared" si="4"/>
        <v>5250.0000000000009</v>
      </c>
      <c r="Z171" s="118">
        <f t="shared" si="5"/>
        <v>80250</v>
      </c>
    </row>
    <row r="172" spans="1:26" x14ac:dyDescent="0.35">
      <c r="A172" s="76"/>
      <c r="B172" s="76"/>
      <c r="C172" s="76"/>
      <c r="D172" s="76"/>
      <c r="E172" s="76"/>
      <c r="F172" s="79" t="s">
        <v>15678</v>
      </c>
      <c r="G172" s="69"/>
      <c r="H172" s="118">
        <f>75000*3</f>
        <v>225000</v>
      </c>
      <c r="I172" s="69"/>
      <c r="J172" s="76" t="s">
        <v>3716</v>
      </c>
      <c r="K172" s="119"/>
      <c r="L172" s="119" t="s">
        <v>8821</v>
      </c>
      <c r="M172" s="80" t="s">
        <v>15679</v>
      </c>
      <c r="N172" s="75"/>
      <c r="O172" s="69"/>
      <c r="P172" s="69" t="s">
        <v>8797</v>
      </c>
      <c r="Q172" s="75"/>
      <c r="R172" s="69"/>
      <c r="S172" s="69"/>
      <c r="T172" s="69"/>
      <c r="U172" s="69"/>
      <c r="V172" s="69"/>
      <c r="W172" s="116"/>
      <c r="X172" s="121"/>
      <c r="Y172" s="639">
        <f t="shared" si="4"/>
        <v>15750.000000000002</v>
      </c>
      <c r="Z172" s="118">
        <f t="shared" si="5"/>
        <v>240750</v>
      </c>
    </row>
    <row r="173" spans="1:26" x14ac:dyDescent="0.35">
      <c r="A173" s="76"/>
      <c r="B173" s="76"/>
      <c r="C173" s="76"/>
      <c r="D173" s="76"/>
      <c r="E173" s="76"/>
      <c r="F173" s="79" t="s">
        <v>15680</v>
      </c>
      <c r="G173" s="69"/>
      <c r="H173" s="118">
        <v>75000</v>
      </c>
      <c r="I173" s="69"/>
      <c r="J173" s="76" t="s">
        <v>3716</v>
      </c>
      <c r="K173" s="130"/>
      <c r="L173" s="119" t="s">
        <v>8810</v>
      </c>
      <c r="M173" s="80" t="s">
        <v>15681</v>
      </c>
      <c r="N173" s="75"/>
      <c r="O173" s="69"/>
      <c r="P173" s="69"/>
      <c r="Q173" s="75"/>
      <c r="R173" s="69"/>
      <c r="S173" s="69"/>
      <c r="T173" s="69"/>
      <c r="U173" s="69"/>
      <c r="V173" s="69"/>
      <c r="W173" s="116"/>
      <c r="X173" s="121"/>
      <c r="Y173" s="639">
        <f t="shared" si="4"/>
        <v>5250.0000000000009</v>
      </c>
      <c r="Z173" s="118">
        <f t="shared" si="5"/>
        <v>80250</v>
      </c>
    </row>
    <row r="174" spans="1:26" x14ac:dyDescent="0.35">
      <c r="A174" s="76"/>
      <c r="B174" s="76"/>
      <c r="C174" s="76"/>
      <c r="D174" s="76"/>
      <c r="E174" s="76"/>
      <c r="F174" s="79" t="s">
        <v>15674</v>
      </c>
      <c r="G174" s="69"/>
      <c r="H174" s="118">
        <f>75000*3</f>
        <v>225000</v>
      </c>
      <c r="I174" s="69"/>
      <c r="J174" s="76" t="s">
        <v>3716</v>
      </c>
      <c r="K174" s="119"/>
      <c r="L174" s="119" t="s">
        <v>8813</v>
      </c>
      <c r="M174" s="80" t="s">
        <v>15682</v>
      </c>
      <c r="N174" s="75"/>
      <c r="O174" s="69"/>
      <c r="P174" s="69" t="s">
        <v>8797</v>
      </c>
      <c r="Q174" s="75"/>
      <c r="R174" s="69"/>
      <c r="S174" s="69"/>
      <c r="T174" s="69"/>
      <c r="U174" s="69"/>
      <c r="V174" s="69"/>
      <c r="W174" s="116"/>
      <c r="X174" s="121"/>
      <c r="Y174" s="639">
        <f t="shared" si="4"/>
        <v>15750.000000000002</v>
      </c>
      <c r="Z174" s="118">
        <f t="shared" si="5"/>
        <v>240750</v>
      </c>
    </row>
    <row r="175" spans="1:26" x14ac:dyDescent="0.35">
      <c r="A175" s="76"/>
      <c r="B175" s="76"/>
      <c r="C175" s="76"/>
      <c r="D175" s="76"/>
      <c r="E175" s="76"/>
      <c r="F175" s="79" t="s">
        <v>15683</v>
      </c>
      <c r="G175" s="69"/>
      <c r="H175" s="118">
        <v>75000</v>
      </c>
      <c r="I175" s="69"/>
      <c r="J175" s="69" t="s">
        <v>3716</v>
      </c>
      <c r="K175" s="75"/>
      <c r="L175" s="79" t="s">
        <v>15684</v>
      </c>
      <c r="M175" s="80">
        <v>8601045</v>
      </c>
      <c r="N175" s="75"/>
      <c r="O175" s="69"/>
      <c r="P175" s="69"/>
      <c r="Q175" s="69"/>
      <c r="R175" s="69"/>
      <c r="S175" s="69"/>
      <c r="T175" s="69"/>
      <c r="U175" s="69"/>
      <c r="V175" s="69"/>
      <c r="W175" s="116"/>
      <c r="X175" s="121"/>
      <c r="Y175" s="639">
        <f t="shared" si="4"/>
        <v>5250.0000000000009</v>
      </c>
      <c r="Z175" s="118">
        <f t="shared" si="5"/>
        <v>80250</v>
      </c>
    </row>
    <row r="176" spans="1:26" x14ac:dyDescent="0.35">
      <c r="A176" s="76"/>
      <c r="B176" s="76"/>
      <c r="C176" s="76"/>
      <c r="D176" s="76"/>
      <c r="E176" s="76"/>
      <c r="F176" s="79" t="s">
        <v>15683</v>
      </c>
      <c r="G176" s="69"/>
      <c r="H176" s="118">
        <v>75000</v>
      </c>
      <c r="I176" s="69"/>
      <c r="J176" s="69" t="s">
        <v>3716</v>
      </c>
      <c r="K176" s="75"/>
      <c r="L176" s="79" t="s">
        <v>15685</v>
      </c>
      <c r="M176" s="80" t="s">
        <v>15686</v>
      </c>
      <c r="N176" s="75"/>
      <c r="O176" s="69"/>
      <c r="P176" s="69"/>
      <c r="Q176" s="69" t="s">
        <v>2968</v>
      </c>
      <c r="R176" s="69"/>
      <c r="S176" s="69"/>
      <c r="T176" s="69"/>
      <c r="U176" s="69"/>
      <c r="V176" s="69"/>
      <c r="W176" s="116"/>
      <c r="X176" s="121"/>
      <c r="Y176" s="639">
        <f t="shared" si="4"/>
        <v>5250.0000000000009</v>
      </c>
      <c r="Z176" s="118">
        <f t="shared" si="5"/>
        <v>80250</v>
      </c>
    </row>
    <row r="177" spans="1:26" x14ac:dyDescent="0.35">
      <c r="A177" s="76"/>
      <c r="B177" s="76"/>
      <c r="C177" s="76"/>
      <c r="D177" s="76"/>
      <c r="E177" s="76"/>
      <c r="F177" s="79" t="s">
        <v>15687</v>
      </c>
      <c r="G177" s="69"/>
      <c r="H177" s="118">
        <v>75000</v>
      </c>
      <c r="I177" s="69"/>
      <c r="J177" s="69" t="s">
        <v>5991</v>
      </c>
      <c r="K177" s="75"/>
      <c r="L177" s="79" t="s">
        <v>8719</v>
      </c>
      <c r="M177" s="80">
        <v>49087746</v>
      </c>
      <c r="N177" s="75"/>
      <c r="O177" s="69"/>
      <c r="P177" s="69" t="s">
        <v>3033</v>
      </c>
      <c r="Q177" s="69" t="s">
        <v>3283</v>
      </c>
      <c r="R177" s="69"/>
      <c r="S177" s="69"/>
      <c r="T177" s="69"/>
      <c r="U177" s="69"/>
      <c r="V177" s="69"/>
      <c r="W177" s="116"/>
      <c r="X177" s="121"/>
      <c r="Y177" s="639">
        <f t="shared" si="4"/>
        <v>5250.0000000000009</v>
      </c>
      <c r="Z177" s="118">
        <f t="shared" si="5"/>
        <v>80250</v>
      </c>
    </row>
    <row r="178" spans="1:26" x14ac:dyDescent="0.35">
      <c r="A178" s="76"/>
      <c r="B178" s="76"/>
      <c r="C178" s="76"/>
      <c r="D178" s="76"/>
      <c r="E178" s="76"/>
      <c r="F178" s="79" t="s">
        <v>15688</v>
      </c>
      <c r="G178" s="69"/>
      <c r="H178" s="118">
        <v>75000</v>
      </c>
      <c r="I178" s="69"/>
      <c r="J178" s="69" t="s">
        <v>5991</v>
      </c>
      <c r="K178" s="75"/>
      <c r="L178" s="79" t="s">
        <v>8719</v>
      </c>
      <c r="M178" s="80">
        <v>1008708</v>
      </c>
      <c r="N178" s="75"/>
      <c r="O178" s="69"/>
      <c r="P178" s="69" t="s">
        <v>3033</v>
      </c>
      <c r="Q178" s="69" t="s">
        <v>3283</v>
      </c>
      <c r="R178" s="69"/>
      <c r="S178" s="69"/>
      <c r="T178" s="69"/>
      <c r="U178" s="69"/>
      <c r="V178" s="69"/>
      <c r="W178" s="116"/>
      <c r="X178" s="121"/>
      <c r="Y178" s="639">
        <f t="shared" si="4"/>
        <v>5250.0000000000009</v>
      </c>
      <c r="Z178" s="118">
        <f t="shared" si="5"/>
        <v>80250</v>
      </c>
    </row>
    <row r="179" spans="1:26" x14ac:dyDescent="0.35">
      <c r="A179" s="76"/>
      <c r="B179" s="76"/>
      <c r="C179" s="76"/>
      <c r="D179" s="76"/>
      <c r="E179" s="76"/>
      <c r="F179" s="79" t="s">
        <v>15689</v>
      </c>
      <c r="G179" s="69"/>
      <c r="H179" s="118">
        <v>75000</v>
      </c>
      <c r="I179" s="69"/>
      <c r="J179" s="69" t="s">
        <v>5991</v>
      </c>
      <c r="K179" s="75"/>
      <c r="L179" s="79" t="s">
        <v>8719</v>
      </c>
      <c r="M179" s="80">
        <v>49087781</v>
      </c>
      <c r="N179" s="75"/>
      <c r="O179" s="69"/>
      <c r="P179" s="69" t="s">
        <v>3033</v>
      </c>
      <c r="Q179" s="69" t="s">
        <v>3283</v>
      </c>
      <c r="R179" s="69"/>
      <c r="S179" s="69"/>
      <c r="T179" s="69"/>
      <c r="U179" s="69"/>
      <c r="V179" s="69"/>
      <c r="W179" s="116"/>
      <c r="X179" s="121"/>
      <c r="Y179" s="639">
        <f t="shared" si="4"/>
        <v>5250.0000000000009</v>
      </c>
      <c r="Z179" s="118">
        <f t="shared" si="5"/>
        <v>80250</v>
      </c>
    </row>
    <row r="180" spans="1:26" x14ac:dyDescent="0.35">
      <c r="A180" s="76"/>
      <c r="B180" s="76"/>
      <c r="C180" s="76"/>
      <c r="D180" s="76"/>
      <c r="E180" s="76"/>
      <c r="F180" s="79" t="s">
        <v>15690</v>
      </c>
      <c r="G180" s="69"/>
      <c r="H180" s="118">
        <v>75000</v>
      </c>
      <c r="I180" s="69"/>
      <c r="J180" s="69" t="s">
        <v>5991</v>
      </c>
      <c r="K180" s="75"/>
      <c r="L180" s="79" t="s">
        <v>8719</v>
      </c>
      <c r="M180" s="80">
        <v>49087705</v>
      </c>
      <c r="N180" s="75"/>
      <c r="O180" s="69"/>
      <c r="P180" s="69" t="s">
        <v>3033</v>
      </c>
      <c r="Q180" s="69" t="s">
        <v>3283</v>
      </c>
      <c r="R180" s="69"/>
      <c r="S180" s="69"/>
      <c r="T180" s="69"/>
      <c r="U180" s="69"/>
      <c r="V180" s="69"/>
      <c r="W180" s="116"/>
      <c r="X180" s="121"/>
      <c r="Y180" s="639">
        <f t="shared" si="4"/>
        <v>5250.0000000000009</v>
      </c>
      <c r="Z180" s="118">
        <f t="shared" si="5"/>
        <v>80250</v>
      </c>
    </row>
    <row r="181" spans="1:26" x14ac:dyDescent="0.35">
      <c r="A181" s="76"/>
      <c r="B181" s="76"/>
      <c r="C181" s="76"/>
      <c r="D181" s="76"/>
      <c r="E181" s="76"/>
      <c r="F181" s="79" t="s">
        <v>15691</v>
      </c>
      <c r="G181" s="69"/>
      <c r="H181" s="118">
        <v>75000</v>
      </c>
      <c r="I181" s="69"/>
      <c r="J181" s="69" t="s">
        <v>5991</v>
      </c>
      <c r="K181" s="75"/>
      <c r="L181" s="79" t="s">
        <v>15692</v>
      </c>
      <c r="M181" s="80" t="s">
        <v>15693</v>
      </c>
      <c r="N181" s="75"/>
      <c r="O181" s="69"/>
      <c r="P181" s="69" t="s">
        <v>3033</v>
      </c>
      <c r="Q181" s="69" t="s">
        <v>3331</v>
      </c>
      <c r="R181" s="69"/>
      <c r="S181" s="69"/>
      <c r="T181" s="69"/>
      <c r="U181" s="69"/>
      <c r="V181" s="69"/>
      <c r="W181" s="116"/>
      <c r="X181" s="121"/>
      <c r="Y181" s="639">
        <f t="shared" si="4"/>
        <v>5250.0000000000009</v>
      </c>
      <c r="Z181" s="118">
        <f t="shared" si="5"/>
        <v>80250</v>
      </c>
    </row>
    <row r="182" spans="1:26" x14ac:dyDescent="0.35">
      <c r="A182" s="76"/>
      <c r="B182" s="76"/>
      <c r="C182" s="76"/>
      <c r="D182" s="76"/>
      <c r="E182" s="76"/>
      <c r="F182" s="79" t="s">
        <v>15694</v>
      </c>
      <c r="G182" s="69"/>
      <c r="H182" s="118">
        <v>75000</v>
      </c>
      <c r="I182" s="69"/>
      <c r="J182" s="69" t="s">
        <v>5991</v>
      </c>
      <c r="K182" s="75"/>
      <c r="L182" s="79" t="s">
        <v>8719</v>
      </c>
      <c r="M182" s="80">
        <v>49087758</v>
      </c>
      <c r="N182" s="75"/>
      <c r="O182" s="69"/>
      <c r="P182" s="69" t="s">
        <v>3033</v>
      </c>
      <c r="Q182" s="69" t="s">
        <v>3283</v>
      </c>
      <c r="R182" s="69"/>
      <c r="S182" s="69"/>
      <c r="T182" s="69"/>
      <c r="U182" s="69"/>
      <c r="V182" s="69"/>
      <c r="W182" s="116"/>
      <c r="X182" s="121"/>
      <c r="Y182" s="639">
        <f t="shared" si="4"/>
        <v>5250.0000000000009</v>
      </c>
      <c r="Z182" s="118">
        <f t="shared" si="5"/>
        <v>80250</v>
      </c>
    </row>
    <row r="183" spans="1:26" x14ac:dyDescent="0.35">
      <c r="A183" s="76"/>
      <c r="B183" s="76"/>
      <c r="C183" s="76"/>
      <c r="D183" s="76"/>
      <c r="E183" s="76"/>
      <c r="F183" s="79" t="s">
        <v>15695</v>
      </c>
      <c r="G183" s="69"/>
      <c r="H183" s="118">
        <v>75000</v>
      </c>
      <c r="I183" s="69"/>
      <c r="J183" s="69" t="s">
        <v>5991</v>
      </c>
      <c r="K183" s="75"/>
      <c r="L183" s="79" t="s">
        <v>8719</v>
      </c>
      <c r="M183" s="80">
        <v>49087761</v>
      </c>
      <c r="N183" s="75"/>
      <c r="O183" s="69"/>
      <c r="P183" s="69" t="s">
        <v>3033</v>
      </c>
      <c r="Q183" s="69" t="s">
        <v>3283</v>
      </c>
      <c r="R183" s="69"/>
      <c r="S183" s="69"/>
      <c r="T183" s="69"/>
      <c r="U183" s="69"/>
      <c r="V183" s="69"/>
      <c r="W183" s="116"/>
      <c r="X183" s="121"/>
      <c r="Y183" s="639">
        <f t="shared" si="4"/>
        <v>5250.0000000000009</v>
      </c>
      <c r="Z183" s="118">
        <f t="shared" si="5"/>
        <v>80250</v>
      </c>
    </row>
    <row r="184" spans="1:26" x14ac:dyDescent="0.35">
      <c r="A184" s="76"/>
      <c r="B184" s="76"/>
      <c r="C184" s="76"/>
      <c r="D184" s="76"/>
      <c r="E184" s="76"/>
      <c r="F184" s="79" t="s">
        <v>15696</v>
      </c>
      <c r="G184" s="69"/>
      <c r="H184" s="118">
        <v>75000</v>
      </c>
      <c r="I184" s="69"/>
      <c r="J184" s="69" t="s">
        <v>5991</v>
      </c>
      <c r="K184" s="75"/>
      <c r="L184" s="79" t="s">
        <v>8719</v>
      </c>
      <c r="M184" s="80">
        <v>49087692</v>
      </c>
      <c r="N184" s="75"/>
      <c r="O184" s="69"/>
      <c r="P184" s="69" t="s">
        <v>3033</v>
      </c>
      <c r="Q184" s="69" t="s">
        <v>3283</v>
      </c>
      <c r="R184" s="69"/>
      <c r="S184" s="69"/>
      <c r="T184" s="69"/>
      <c r="U184" s="69"/>
      <c r="V184" s="69"/>
      <c r="W184" s="116"/>
      <c r="X184" s="121"/>
      <c r="Y184" s="639">
        <f t="shared" si="4"/>
        <v>5250.0000000000009</v>
      </c>
      <c r="Z184" s="118">
        <f t="shared" si="5"/>
        <v>80250</v>
      </c>
    </row>
    <row r="185" spans="1:26" x14ac:dyDescent="0.35">
      <c r="A185" s="76"/>
      <c r="B185" s="76"/>
      <c r="C185" s="76"/>
      <c r="D185" s="76"/>
      <c r="E185" s="76"/>
      <c r="F185" s="79" t="s">
        <v>15697</v>
      </c>
      <c r="G185" s="69"/>
      <c r="H185" s="118">
        <v>75000</v>
      </c>
      <c r="I185" s="69"/>
      <c r="J185" s="69" t="s">
        <v>5991</v>
      </c>
      <c r="K185" s="75"/>
      <c r="L185" s="79" t="s">
        <v>8719</v>
      </c>
      <c r="M185" s="80">
        <v>4908721</v>
      </c>
      <c r="N185" s="75"/>
      <c r="O185" s="69"/>
      <c r="P185" s="69" t="s">
        <v>3033</v>
      </c>
      <c r="Q185" s="69" t="s">
        <v>3283</v>
      </c>
      <c r="R185" s="69"/>
      <c r="S185" s="69"/>
      <c r="T185" s="69"/>
      <c r="U185" s="69"/>
      <c r="V185" s="69"/>
      <c r="W185" s="116"/>
      <c r="X185" s="121"/>
      <c r="Y185" s="639">
        <f t="shared" si="4"/>
        <v>5250.0000000000009</v>
      </c>
      <c r="Z185" s="118">
        <f t="shared" si="5"/>
        <v>80250</v>
      </c>
    </row>
    <row r="186" spans="1:26" x14ac:dyDescent="0.35">
      <c r="A186" s="76"/>
      <c r="B186" s="76"/>
      <c r="C186" s="76"/>
      <c r="D186" s="76"/>
      <c r="E186" s="76"/>
      <c r="F186" s="79" t="s">
        <v>15698</v>
      </c>
      <c r="G186" s="69"/>
      <c r="H186" s="118">
        <v>75000</v>
      </c>
      <c r="I186" s="69"/>
      <c r="J186" s="69" t="s">
        <v>5991</v>
      </c>
      <c r="K186" s="75"/>
      <c r="L186" s="79" t="s">
        <v>8719</v>
      </c>
      <c r="M186" s="80">
        <v>49087741</v>
      </c>
      <c r="N186" s="75"/>
      <c r="O186" s="69"/>
      <c r="P186" s="69" t="s">
        <v>3033</v>
      </c>
      <c r="Q186" s="69" t="s">
        <v>3283</v>
      </c>
      <c r="R186" s="69"/>
      <c r="S186" s="69"/>
      <c r="T186" s="69"/>
      <c r="U186" s="69"/>
      <c r="V186" s="69"/>
      <c r="W186" s="116"/>
      <c r="X186" s="121"/>
      <c r="Y186" s="639">
        <f t="shared" si="4"/>
        <v>5250.0000000000009</v>
      </c>
      <c r="Z186" s="118">
        <f t="shared" si="5"/>
        <v>80250</v>
      </c>
    </row>
    <row r="187" spans="1:26" x14ac:dyDescent="0.35">
      <c r="A187" s="76"/>
      <c r="B187" s="76"/>
      <c r="C187" s="76"/>
      <c r="D187" s="76"/>
      <c r="E187" s="76"/>
      <c r="F187" s="79" t="s">
        <v>15699</v>
      </c>
      <c r="G187" s="69"/>
      <c r="H187" s="118">
        <v>75000</v>
      </c>
      <c r="I187" s="69"/>
      <c r="J187" s="69" t="s">
        <v>5991</v>
      </c>
      <c r="K187" s="75"/>
      <c r="L187" s="79" t="s">
        <v>15692</v>
      </c>
      <c r="M187" s="80" t="s">
        <v>15700</v>
      </c>
      <c r="N187" s="75"/>
      <c r="O187" s="69"/>
      <c r="P187" s="69" t="s">
        <v>3033</v>
      </c>
      <c r="Q187" s="69" t="s">
        <v>3331</v>
      </c>
      <c r="R187" s="69"/>
      <c r="S187" s="69"/>
      <c r="T187" s="69"/>
      <c r="U187" s="69"/>
      <c r="V187" s="69"/>
      <c r="W187" s="116"/>
      <c r="X187" s="121"/>
      <c r="Y187" s="639">
        <f t="shared" si="4"/>
        <v>5250.0000000000009</v>
      </c>
      <c r="Z187" s="118">
        <f t="shared" si="5"/>
        <v>80250</v>
      </c>
    </row>
    <row r="188" spans="1:26" x14ac:dyDescent="0.35">
      <c r="A188" s="76"/>
      <c r="B188" s="76"/>
      <c r="C188" s="76"/>
      <c r="D188" s="76"/>
      <c r="E188" s="76"/>
      <c r="F188" s="79" t="s">
        <v>15701</v>
      </c>
      <c r="G188" s="69"/>
      <c r="H188" s="118">
        <v>75000</v>
      </c>
      <c r="I188" s="69"/>
      <c r="J188" s="69" t="s">
        <v>5991</v>
      </c>
      <c r="K188" s="75"/>
      <c r="L188" s="79" t="s">
        <v>8719</v>
      </c>
      <c r="M188" s="80">
        <v>49087743</v>
      </c>
      <c r="N188" s="75"/>
      <c r="O188" s="69"/>
      <c r="P188" s="69" t="s">
        <v>3033</v>
      </c>
      <c r="Q188" s="69" t="s">
        <v>3283</v>
      </c>
      <c r="R188" s="69"/>
      <c r="S188" s="69"/>
      <c r="T188" s="69"/>
      <c r="U188" s="69"/>
      <c r="V188" s="69"/>
      <c r="W188" s="116"/>
      <c r="X188" s="121"/>
      <c r="Y188" s="639">
        <f t="shared" si="4"/>
        <v>5250.0000000000009</v>
      </c>
      <c r="Z188" s="118">
        <f t="shared" si="5"/>
        <v>80250</v>
      </c>
    </row>
    <row r="189" spans="1:26" x14ac:dyDescent="0.35">
      <c r="A189" s="76"/>
      <c r="B189" s="76"/>
      <c r="C189" s="76"/>
      <c r="D189" s="76"/>
      <c r="E189" s="76"/>
      <c r="F189" s="79" t="s">
        <v>15702</v>
      </c>
      <c r="G189" s="69"/>
      <c r="H189" s="118">
        <v>75000</v>
      </c>
      <c r="I189" s="69"/>
      <c r="J189" s="69" t="s">
        <v>3716</v>
      </c>
      <c r="K189" s="75"/>
      <c r="L189" s="79" t="s">
        <v>15345</v>
      </c>
      <c r="M189" s="80">
        <v>8700864</v>
      </c>
      <c r="N189" s="75"/>
      <c r="O189" s="69"/>
      <c r="P189" s="69"/>
      <c r="Q189" s="69"/>
      <c r="R189" s="69"/>
      <c r="S189" s="69"/>
      <c r="T189" s="69"/>
      <c r="U189" s="69"/>
      <c r="V189" s="69"/>
      <c r="W189" s="116"/>
      <c r="X189" s="121"/>
      <c r="Y189" s="639">
        <f t="shared" si="4"/>
        <v>5250.0000000000009</v>
      </c>
      <c r="Z189" s="118">
        <f t="shared" si="5"/>
        <v>80250</v>
      </c>
    </row>
    <row r="190" spans="1:26" x14ac:dyDescent="0.35">
      <c r="A190" s="76"/>
      <c r="B190" s="76"/>
      <c r="C190" s="76"/>
      <c r="D190" s="76"/>
      <c r="E190" s="76"/>
      <c r="F190" s="79" t="s">
        <v>15703</v>
      </c>
      <c r="G190" s="69"/>
      <c r="H190" s="118">
        <v>75000</v>
      </c>
      <c r="I190" s="69"/>
      <c r="J190" s="69" t="s">
        <v>3716</v>
      </c>
      <c r="K190" s="75"/>
      <c r="L190" s="79" t="s">
        <v>15345</v>
      </c>
      <c r="M190" s="80">
        <v>8700865</v>
      </c>
      <c r="N190" s="75"/>
      <c r="O190" s="69"/>
      <c r="P190" s="69"/>
      <c r="Q190" s="69"/>
      <c r="R190" s="69"/>
      <c r="S190" s="69"/>
      <c r="T190" s="69"/>
      <c r="U190" s="69"/>
      <c r="V190" s="69"/>
      <c r="W190" s="116"/>
      <c r="X190" s="121"/>
      <c r="Y190" s="639">
        <f t="shared" si="4"/>
        <v>5250.0000000000009</v>
      </c>
      <c r="Z190" s="118">
        <f t="shared" si="5"/>
        <v>80250</v>
      </c>
    </row>
    <row r="191" spans="1:26" x14ac:dyDescent="0.35">
      <c r="A191" s="76"/>
      <c r="B191" s="76"/>
      <c r="C191" s="76"/>
      <c r="D191" s="76"/>
      <c r="E191" s="76"/>
      <c r="F191" s="79" t="s">
        <v>15704</v>
      </c>
      <c r="G191" s="69"/>
      <c r="H191" s="118">
        <v>75000</v>
      </c>
      <c r="I191" s="69"/>
      <c r="J191" s="69" t="s">
        <v>3716</v>
      </c>
      <c r="K191" s="75"/>
      <c r="L191" s="79" t="s">
        <v>15345</v>
      </c>
      <c r="M191" s="80">
        <v>8700868</v>
      </c>
      <c r="N191" s="75"/>
      <c r="O191" s="69"/>
      <c r="P191" s="69"/>
      <c r="Q191" s="69"/>
      <c r="R191" s="69"/>
      <c r="S191" s="69"/>
      <c r="T191" s="69"/>
      <c r="U191" s="69"/>
      <c r="V191" s="69"/>
      <c r="W191" s="116"/>
      <c r="X191" s="121"/>
      <c r="Y191" s="639">
        <f t="shared" si="4"/>
        <v>5250.0000000000009</v>
      </c>
      <c r="Z191" s="118">
        <f t="shared" si="5"/>
        <v>80250</v>
      </c>
    </row>
    <row r="192" spans="1:26" x14ac:dyDescent="0.35">
      <c r="A192" s="76"/>
      <c r="B192" s="76"/>
      <c r="C192" s="76"/>
      <c r="D192" s="76"/>
      <c r="E192" s="76"/>
      <c r="F192" s="79" t="s">
        <v>15705</v>
      </c>
      <c r="G192" s="69"/>
      <c r="H192" s="118">
        <v>75000</v>
      </c>
      <c r="I192" s="69"/>
      <c r="J192" s="69" t="s">
        <v>3716</v>
      </c>
      <c r="K192" s="75"/>
      <c r="L192" s="79" t="s">
        <v>15345</v>
      </c>
      <c r="M192" s="80">
        <v>8700861</v>
      </c>
      <c r="N192" s="75"/>
      <c r="O192" s="69"/>
      <c r="P192" s="69"/>
      <c r="Q192" s="69"/>
      <c r="R192" s="69"/>
      <c r="S192" s="69"/>
      <c r="T192" s="69"/>
      <c r="U192" s="69"/>
      <c r="V192" s="69"/>
      <c r="W192" s="116"/>
      <c r="X192" s="121"/>
      <c r="Y192" s="639">
        <f t="shared" si="4"/>
        <v>5250.0000000000009</v>
      </c>
      <c r="Z192" s="118">
        <f t="shared" si="5"/>
        <v>80250</v>
      </c>
    </row>
    <row r="193" spans="1:26" x14ac:dyDescent="0.35">
      <c r="A193" s="76"/>
      <c r="B193" s="76"/>
      <c r="C193" s="76"/>
      <c r="D193" s="76"/>
      <c r="E193" s="76"/>
      <c r="F193" s="79" t="s">
        <v>15706</v>
      </c>
      <c r="G193" s="69"/>
      <c r="H193" s="118">
        <v>75000</v>
      </c>
      <c r="I193" s="69"/>
      <c r="J193" s="69" t="s">
        <v>3716</v>
      </c>
      <c r="K193" s="75"/>
      <c r="L193" s="79" t="s">
        <v>15345</v>
      </c>
      <c r="M193" s="80">
        <v>8700863</v>
      </c>
      <c r="N193" s="75"/>
      <c r="O193" s="69"/>
      <c r="P193" s="69"/>
      <c r="Q193" s="69"/>
      <c r="R193" s="69"/>
      <c r="S193" s="69"/>
      <c r="T193" s="69"/>
      <c r="U193" s="69"/>
      <c r="V193" s="69"/>
      <c r="W193" s="116"/>
      <c r="X193" s="121"/>
      <c r="Y193" s="639">
        <f t="shared" si="4"/>
        <v>5250.0000000000009</v>
      </c>
      <c r="Z193" s="118">
        <f t="shared" si="5"/>
        <v>80250</v>
      </c>
    </row>
    <row r="194" spans="1:26" x14ac:dyDescent="0.35">
      <c r="A194" s="76"/>
      <c r="B194" s="76"/>
      <c r="C194" s="76"/>
      <c r="D194" s="76"/>
      <c r="E194" s="76"/>
      <c r="F194" s="79" t="s">
        <v>15707</v>
      </c>
      <c r="G194" s="69"/>
      <c r="H194" s="118">
        <v>75000</v>
      </c>
      <c r="I194" s="69"/>
      <c r="J194" s="69" t="s">
        <v>3716</v>
      </c>
      <c r="K194" s="75"/>
      <c r="L194" s="79" t="s">
        <v>15345</v>
      </c>
      <c r="M194" s="80">
        <v>8700862</v>
      </c>
      <c r="N194" s="75"/>
      <c r="O194" s="69"/>
      <c r="P194" s="69"/>
      <c r="Q194" s="69"/>
      <c r="R194" s="69"/>
      <c r="S194" s="69"/>
      <c r="T194" s="69"/>
      <c r="U194" s="69"/>
      <c r="V194" s="69"/>
      <c r="W194" s="116"/>
      <c r="X194" s="121"/>
      <c r="Y194" s="639">
        <f t="shared" si="4"/>
        <v>5250.0000000000009</v>
      </c>
      <c r="Z194" s="118">
        <f t="shared" si="5"/>
        <v>80250</v>
      </c>
    </row>
    <row r="195" spans="1:26" x14ac:dyDescent="0.35">
      <c r="A195" s="76"/>
      <c r="B195" s="76"/>
      <c r="C195" s="76"/>
      <c r="D195" s="76"/>
      <c r="E195" s="76"/>
      <c r="F195" s="79" t="s">
        <v>15708</v>
      </c>
      <c r="G195" s="69"/>
      <c r="H195" s="118">
        <v>75000</v>
      </c>
      <c r="I195" s="69"/>
      <c r="J195" s="69" t="s">
        <v>3716</v>
      </c>
      <c r="K195" s="75"/>
      <c r="L195" s="79" t="s">
        <v>15345</v>
      </c>
      <c r="M195" s="80">
        <v>8700866</v>
      </c>
      <c r="N195" s="75"/>
      <c r="O195" s="69"/>
      <c r="P195" s="69"/>
      <c r="Q195" s="69"/>
      <c r="R195" s="69"/>
      <c r="S195" s="69"/>
      <c r="T195" s="69"/>
      <c r="U195" s="69"/>
      <c r="V195" s="69"/>
      <c r="W195" s="116"/>
      <c r="X195" s="121"/>
      <c r="Y195" s="639">
        <f t="shared" si="4"/>
        <v>5250.0000000000009</v>
      </c>
      <c r="Z195" s="118">
        <f t="shared" si="5"/>
        <v>80250</v>
      </c>
    </row>
    <row r="196" spans="1:26" x14ac:dyDescent="0.35">
      <c r="A196" s="76"/>
      <c r="B196" s="76"/>
      <c r="C196" s="76"/>
      <c r="D196" s="76"/>
      <c r="E196" s="76"/>
      <c r="F196" s="79" t="s">
        <v>15709</v>
      </c>
      <c r="G196" s="69"/>
      <c r="H196" s="118">
        <v>75000</v>
      </c>
      <c r="I196" s="69"/>
      <c r="J196" s="69" t="s">
        <v>3716</v>
      </c>
      <c r="K196" s="75"/>
      <c r="L196" s="79" t="s">
        <v>15345</v>
      </c>
      <c r="M196" s="80">
        <v>8700871</v>
      </c>
      <c r="N196" s="75"/>
      <c r="O196" s="69"/>
      <c r="P196" s="69"/>
      <c r="Q196" s="69"/>
      <c r="R196" s="69"/>
      <c r="S196" s="69"/>
      <c r="T196" s="69"/>
      <c r="U196" s="69"/>
      <c r="V196" s="69"/>
      <c r="W196" s="116"/>
      <c r="X196" s="121"/>
      <c r="Y196" s="639">
        <f t="shared" si="4"/>
        <v>5250.0000000000009</v>
      </c>
      <c r="Z196" s="118">
        <f t="shared" si="5"/>
        <v>80250</v>
      </c>
    </row>
    <row r="197" spans="1:26" x14ac:dyDescent="0.35">
      <c r="A197" s="76"/>
      <c r="B197" s="76"/>
      <c r="C197" s="76"/>
      <c r="D197" s="76"/>
      <c r="E197" s="76"/>
      <c r="F197" s="79" t="s">
        <v>15710</v>
      </c>
      <c r="G197" s="69"/>
      <c r="H197" s="118">
        <v>75000</v>
      </c>
      <c r="I197" s="69"/>
      <c r="J197" s="69" t="s">
        <v>3716</v>
      </c>
      <c r="K197" s="75"/>
      <c r="L197" s="79" t="s">
        <v>15345</v>
      </c>
      <c r="M197" s="80">
        <v>8700860</v>
      </c>
      <c r="N197" s="75"/>
      <c r="O197" s="69"/>
      <c r="P197" s="69"/>
      <c r="Q197" s="69"/>
      <c r="R197" s="69"/>
      <c r="S197" s="69"/>
      <c r="T197" s="69"/>
      <c r="U197" s="69"/>
      <c r="V197" s="69"/>
      <c r="W197" s="116"/>
      <c r="X197" s="121"/>
      <c r="Y197" s="639">
        <f t="shared" si="4"/>
        <v>5250.0000000000009</v>
      </c>
      <c r="Z197" s="118">
        <f t="shared" si="5"/>
        <v>80250</v>
      </c>
    </row>
    <row r="198" spans="1:26" x14ac:dyDescent="0.35">
      <c r="A198" s="76"/>
      <c r="B198" s="76"/>
      <c r="C198" s="76"/>
      <c r="D198" s="76"/>
      <c r="E198" s="76"/>
      <c r="F198" s="79" t="s">
        <v>15711</v>
      </c>
      <c r="G198" s="69"/>
      <c r="H198" s="118">
        <v>75000</v>
      </c>
      <c r="I198" s="69"/>
      <c r="J198" s="69" t="s">
        <v>3716</v>
      </c>
      <c r="K198" s="75"/>
      <c r="L198" s="79" t="s">
        <v>15345</v>
      </c>
      <c r="M198" s="80">
        <v>8700867</v>
      </c>
      <c r="N198" s="75"/>
      <c r="O198" s="69"/>
      <c r="P198" s="69"/>
      <c r="Q198" s="69"/>
      <c r="R198" s="69"/>
      <c r="S198" s="69"/>
      <c r="T198" s="69"/>
      <c r="U198" s="69"/>
      <c r="V198" s="69"/>
      <c r="W198" s="116"/>
      <c r="X198" s="121"/>
      <c r="Y198" s="639">
        <f t="shared" ref="Y198:Y261" si="6">H198*Y$4</f>
        <v>5250.0000000000009</v>
      </c>
      <c r="Z198" s="118">
        <f t="shared" ref="Z198:Z261" si="7">H198+Y198</f>
        <v>80250</v>
      </c>
    </row>
    <row r="199" spans="1:26" x14ac:dyDescent="0.35">
      <c r="A199" s="76"/>
      <c r="B199" s="76"/>
      <c r="C199" s="76"/>
      <c r="D199" s="76"/>
      <c r="E199" s="76"/>
      <c r="F199" s="79" t="s">
        <v>15712</v>
      </c>
      <c r="G199" s="69"/>
      <c r="H199" s="118">
        <v>75000</v>
      </c>
      <c r="I199" s="69"/>
      <c r="J199" s="69" t="s">
        <v>3716</v>
      </c>
      <c r="K199" s="75"/>
      <c r="L199" s="79" t="s">
        <v>15345</v>
      </c>
      <c r="M199" s="80">
        <v>8700869</v>
      </c>
      <c r="N199" s="75"/>
      <c r="O199" s="69"/>
      <c r="P199" s="69"/>
      <c r="Q199" s="69"/>
      <c r="R199" s="69"/>
      <c r="S199" s="69"/>
      <c r="T199" s="69"/>
      <c r="U199" s="69"/>
      <c r="V199" s="69"/>
      <c r="W199" s="116"/>
      <c r="X199" s="121"/>
      <c r="Y199" s="639">
        <f t="shared" si="6"/>
        <v>5250.0000000000009</v>
      </c>
      <c r="Z199" s="118">
        <f t="shared" si="7"/>
        <v>80250</v>
      </c>
    </row>
    <row r="200" spans="1:26" x14ac:dyDescent="0.35">
      <c r="A200" s="76"/>
      <c r="B200" s="76"/>
      <c r="C200" s="76"/>
      <c r="D200" s="76"/>
      <c r="E200" s="76"/>
      <c r="F200" s="79" t="s">
        <v>15713</v>
      </c>
      <c r="G200" s="69"/>
      <c r="H200" s="118">
        <v>75000</v>
      </c>
      <c r="I200" s="69"/>
      <c r="J200" s="69" t="s">
        <v>3716</v>
      </c>
      <c r="K200" s="75"/>
      <c r="L200" s="79" t="s">
        <v>15345</v>
      </c>
      <c r="M200" s="80">
        <v>8700870</v>
      </c>
      <c r="N200" s="75"/>
      <c r="O200" s="69"/>
      <c r="P200" s="69"/>
      <c r="Q200" s="69"/>
      <c r="R200" s="69"/>
      <c r="S200" s="69"/>
      <c r="T200" s="69"/>
      <c r="U200" s="69"/>
      <c r="V200" s="69"/>
      <c r="W200" s="116"/>
      <c r="X200" s="121"/>
      <c r="Y200" s="639">
        <f t="shared" si="6"/>
        <v>5250.0000000000009</v>
      </c>
      <c r="Z200" s="118">
        <f t="shared" si="7"/>
        <v>80250</v>
      </c>
    </row>
    <row r="201" spans="1:26" x14ac:dyDescent="0.35">
      <c r="A201" s="76"/>
      <c r="B201" s="76"/>
      <c r="C201" s="76"/>
      <c r="D201" s="76"/>
      <c r="E201" s="76"/>
      <c r="F201" s="79" t="s">
        <v>15714</v>
      </c>
      <c r="G201" s="69"/>
      <c r="H201" s="118">
        <v>75000</v>
      </c>
      <c r="I201" s="69"/>
      <c r="J201" s="69" t="s">
        <v>5991</v>
      </c>
      <c r="K201" s="75"/>
      <c r="L201" s="79" t="s">
        <v>8719</v>
      </c>
      <c r="M201" s="80">
        <v>1108688</v>
      </c>
      <c r="N201" s="75"/>
      <c r="O201" s="69"/>
      <c r="P201" s="69" t="s">
        <v>3033</v>
      </c>
      <c r="Q201" s="69" t="s">
        <v>3283</v>
      </c>
      <c r="R201" s="69"/>
      <c r="S201" s="69"/>
      <c r="T201" s="69"/>
      <c r="U201" s="69"/>
      <c r="V201" s="69"/>
      <c r="W201" s="116"/>
      <c r="X201" s="121"/>
      <c r="Y201" s="639">
        <f t="shared" si="6"/>
        <v>5250.0000000000009</v>
      </c>
      <c r="Z201" s="118">
        <f t="shared" si="7"/>
        <v>80250</v>
      </c>
    </row>
    <row r="202" spans="1:26" x14ac:dyDescent="0.35">
      <c r="A202" s="76"/>
      <c r="B202" s="76"/>
      <c r="C202" s="76"/>
      <c r="D202" s="76"/>
      <c r="E202" s="76"/>
      <c r="F202" s="79" t="s">
        <v>15715</v>
      </c>
      <c r="G202" s="69"/>
      <c r="H202" s="118">
        <v>75000</v>
      </c>
      <c r="I202" s="69"/>
      <c r="J202" s="69" t="s">
        <v>5991</v>
      </c>
      <c r="K202" s="75"/>
      <c r="L202" s="79" t="s">
        <v>8719</v>
      </c>
      <c r="M202" s="80">
        <v>49087725</v>
      </c>
      <c r="N202" s="75"/>
      <c r="O202" s="69"/>
      <c r="P202" s="69" t="s">
        <v>3033</v>
      </c>
      <c r="Q202" s="69" t="s">
        <v>3283</v>
      </c>
      <c r="R202" s="69"/>
      <c r="S202" s="69"/>
      <c r="T202" s="69"/>
      <c r="U202" s="69"/>
      <c r="V202" s="69"/>
      <c r="W202" s="116"/>
      <c r="X202" s="121"/>
      <c r="Y202" s="639">
        <f t="shared" si="6"/>
        <v>5250.0000000000009</v>
      </c>
      <c r="Z202" s="118">
        <f t="shared" si="7"/>
        <v>80250</v>
      </c>
    </row>
    <row r="203" spans="1:26" x14ac:dyDescent="0.35">
      <c r="A203" s="76"/>
      <c r="B203" s="76"/>
      <c r="C203" s="76"/>
      <c r="D203" s="76"/>
      <c r="E203" s="76"/>
      <c r="F203" s="79" t="s">
        <v>15716</v>
      </c>
      <c r="G203" s="69"/>
      <c r="H203" s="118">
        <v>75000</v>
      </c>
      <c r="I203" s="69"/>
      <c r="J203" s="69" t="s">
        <v>5991</v>
      </c>
      <c r="K203" s="75"/>
      <c r="L203" s="79" t="s">
        <v>8719</v>
      </c>
      <c r="M203" s="80">
        <v>49087693</v>
      </c>
      <c r="N203" s="75"/>
      <c r="O203" s="69"/>
      <c r="P203" s="69" t="s">
        <v>3033</v>
      </c>
      <c r="Q203" s="69" t="s">
        <v>3283</v>
      </c>
      <c r="R203" s="69"/>
      <c r="S203" s="69"/>
      <c r="T203" s="69"/>
      <c r="U203" s="69"/>
      <c r="V203" s="69"/>
      <c r="W203" s="116"/>
      <c r="X203" s="121"/>
      <c r="Y203" s="639">
        <f t="shared" si="6"/>
        <v>5250.0000000000009</v>
      </c>
      <c r="Z203" s="118">
        <f t="shared" si="7"/>
        <v>80250</v>
      </c>
    </row>
    <row r="204" spans="1:26" x14ac:dyDescent="0.35">
      <c r="A204" s="76"/>
      <c r="B204" s="76"/>
      <c r="C204" s="76"/>
      <c r="D204" s="76"/>
      <c r="E204" s="76"/>
      <c r="F204" s="79" t="s">
        <v>15717</v>
      </c>
      <c r="G204" s="69"/>
      <c r="H204" s="118">
        <v>75000</v>
      </c>
      <c r="I204" s="69"/>
      <c r="J204" s="69" t="s">
        <v>5991</v>
      </c>
      <c r="K204" s="75"/>
      <c r="L204" s="79" t="s">
        <v>15718</v>
      </c>
      <c r="M204" s="80">
        <v>31144973</v>
      </c>
      <c r="N204" s="75"/>
      <c r="O204" s="69"/>
      <c r="P204" s="69" t="s">
        <v>3033</v>
      </c>
      <c r="Q204" s="69" t="s">
        <v>3331</v>
      </c>
      <c r="R204" s="69"/>
      <c r="S204" s="69"/>
      <c r="T204" s="69"/>
      <c r="U204" s="69"/>
      <c r="V204" s="69"/>
      <c r="W204" s="116"/>
      <c r="X204" s="121"/>
      <c r="Y204" s="639">
        <f t="shared" si="6"/>
        <v>5250.0000000000009</v>
      </c>
      <c r="Z204" s="118">
        <f t="shared" si="7"/>
        <v>80250</v>
      </c>
    </row>
    <row r="205" spans="1:26" x14ac:dyDescent="0.35">
      <c r="A205" s="76"/>
      <c r="B205" s="76"/>
      <c r="C205" s="76"/>
      <c r="D205" s="76"/>
      <c r="E205" s="76"/>
      <c r="F205" s="79" t="s">
        <v>15719</v>
      </c>
      <c r="G205" s="69"/>
      <c r="H205" s="118">
        <v>75000</v>
      </c>
      <c r="I205" s="69"/>
      <c r="J205" s="69" t="s">
        <v>5991</v>
      </c>
      <c r="K205" s="75"/>
      <c r="L205" s="79" t="s">
        <v>8719</v>
      </c>
      <c r="M205" s="80">
        <v>49087785</v>
      </c>
      <c r="N205" s="75"/>
      <c r="O205" s="69"/>
      <c r="P205" s="69" t="s">
        <v>3033</v>
      </c>
      <c r="Q205" s="69" t="s">
        <v>3283</v>
      </c>
      <c r="R205" s="69"/>
      <c r="S205" s="69"/>
      <c r="T205" s="69"/>
      <c r="U205" s="69"/>
      <c r="V205" s="69"/>
      <c r="W205" s="116"/>
      <c r="X205" s="121"/>
      <c r="Y205" s="639">
        <f t="shared" si="6"/>
        <v>5250.0000000000009</v>
      </c>
      <c r="Z205" s="118">
        <f t="shared" si="7"/>
        <v>80250</v>
      </c>
    </row>
    <row r="206" spans="1:26" x14ac:dyDescent="0.35">
      <c r="A206" s="76"/>
      <c r="B206" s="76"/>
      <c r="C206" s="76"/>
      <c r="D206" s="76"/>
      <c r="E206" s="76"/>
      <c r="F206" s="79" t="s">
        <v>15720</v>
      </c>
      <c r="G206" s="69"/>
      <c r="H206" s="118">
        <v>75000</v>
      </c>
      <c r="I206" s="69"/>
      <c r="J206" s="69" t="s">
        <v>5991</v>
      </c>
      <c r="K206" s="75"/>
      <c r="L206" s="79" t="s">
        <v>8719</v>
      </c>
      <c r="M206" s="80">
        <v>49087724</v>
      </c>
      <c r="N206" s="75"/>
      <c r="O206" s="69"/>
      <c r="P206" s="69" t="s">
        <v>3033</v>
      </c>
      <c r="Q206" s="69" t="s">
        <v>3283</v>
      </c>
      <c r="R206" s="69"/>
      <c r="S206" s="69"/>
      <c r="T206" s="69"/>
      <c r="U206" s="69"/>
      <c r="V206" s="69"/>
      <c r="W206" s="116"/>
      <c r="X206" s="121"/>
      <c r="Y206" s="639">
        <f t="shared" si="6"/>
        <v>5250.0000000000009</v>
      </c>
      <c r="Z206" s="118">
        <f t="shared" si="7"/>
        <v>80250</v>
      </c>
    </row>
    <row r="207" spans="1:26" x14ac:dyDescent="0.35">
      <c r="A207" s="76"/>
      <c r="B207" s="76"/>
      <c r="C207" s="76"/>
      <c r="D207" s="76"/>
      <c r="E207" s="76"/>
      <c r="F207" s="79" t="s">
        <v>15721</v>
      </c>
      <c r="G207" s="69"/>
      <c r="H207" s="118">
        <v>75000</v>
      </c>
      <c r="I207" s="69"/>
      <c r="J207" s="69" t="s">
        <v>5991</v>
      </c>
      <c r="K207" s="75"/>
      <c r="L207" s="79" t="s">
        <v>8719</v>
      </c>
      <c r="M207" s="80">
        <v>49087742</v>
      </c>
      <c r="N207" s="75"/>
      <c r="O207" s="69"/>
      <c r="P207" s="69" t="s">
        <v>3033</v>
      </c>
      <c r="Q207" s="69" t="s">
        <v>3283</v>
      </c>
      <c r="R207" s="69"/>
      <c r="S207" s="69"/>
      <c r="T207" s="69"/>
      <c r="U207" s="69"/>
      <c r="V207" s="69"/>
      <c r="W207" s="116"/>
      <c r="X207" s="121"/>
      <c r="Y207" s="639">
        <f t="shared" si="6"/>
        <v>5250.0000000000009</v>
      </c>
      <c r="Z207" s="118">
        <f t="shared" si="7"/>
        <v>80250</v>
      </c>
    </row>
    <row r="208" spans="1:26" x14ac:dyDescent="0.35">
      <c r="A208" s="76"/>
      <c r="B208" s="76"/>
      <c r="C208" s="76"/>
      <c r="D208" s="76"/>
      <c r="E208" s="76"/>
      <c r="F208" s="79" t="s">
        <v>15722</v>
      </c>
      <c r="G208" s="69"/>
      <c r="H208" s="118">
        <v>75000</v>
      </c>
      <c r="I208" s="69"/>
      <c r="J208" s="69" t="s">
        <v>5991</v>
      </c>
      <c r="K208" s="75"/>
      <c r="L208" s="79" t="s">
        <v>8719</v>
      </c>
      <c r="M208" s="80">
        <v>49087732</v>
      </c>
      <c r="N208" s="75"/>
      <c r="O208" s="69"/>
      <c r="P208" s="69" t="s">
        <v>3033</v>
      </c>
      <c r="Q208" s="69" t="s">
        <v>3283</v>
      </c>
      <c r="R208" s="69"/>
      <c r="S208" s="69"/>
      <c r="T208" s="69"/>
      <c r="U208" s="69"/>
      <c r="V208" s="69"/>
      <c r="W208" s="116"/>
      <c r="X208" s="121"/>
      <c r="Y208" s="639">
        <f t="shared" si="6"/>
        <v>5250.0000000000009</v>
      </c>
      <c r="Z208" s="118">
        <f t="shared" si="7"/>
        <v>80250</v>
      </c>
    </row>
    <row r="209" spans="1:26" x14ac:dyDescent="0.35">
      <c r="A209" s="76"/>
      <c r="B209" s="76"/>
      <c r="C209" s="76"/>
      <c r="D209" s="76"/>
      <c r="E209" s="76"/>
      <c r="F209" s="79" t="s">
        <v>15723</v>
      </c>
      <c r="G209" s="69"/>
      <c r="H209" s="118">
        <v>75000</v>
      </c>
      <c r="I209" s="69"/>
      <c r="J209" s="69" t="s">
        <v>5991</v>
      </c>
      <c r="K209" s="75"/>
      <c r="L209" s="79" t="s">
        <v>8719</v>
      </c>
      <c r="M209" s="80">
        <v>49087711</v>
      </c>
      <c r="N209" s="75"/>
      <c r="O209" s="69"/>
      <c r="P209" s="69" t="s">
        <v>3033</v>
      </c>
      <c r="Q209" s="69" t="s">
        <v>3283</v>
      </c>
      <c r="R209" s="69"/>
      <c r="S209" s="69"/>
      <c r="T209" s="69"/>
      <c r="U209" s="69"/>
      <c r="V209" s="69"/>
      <c r="W209" s="116"/>
      <c r="X209" s="121"/>
      <c r="Y209" s="639">
        <f t="shared" si="6"/>
        <v>5250.0000000000009</v>
      </c>
      <c r="Z209" s="118">
        <f t="shared" si="7"/>
        <v>80250</v>
      </c>
    </row>
    <row r="210" spans="1:26" x14ac:dyDescent="0.35">
      <c r="A210" s="76"/>
      <c r="B210" s="76"/>
      <c r="C210" s="76"/>
      <c r="D210" s="76"/>
      <c r="E210" s="76"/>
      <c r="F210" s="79" t="s">
        <v>15724</v>
      </c>
      <c r="G210" s="69"/>
      <c r="H210" s="118">
        <v>75000</v>
      </c>
      <c r="I210" s="69"/>
      <c r="J210" s="69" t="s">
        <v>5991</v>
      </c>
      <c r="K210" s="75"/>
      <c r="L210" s="79" t="s">
        <v>8719</v>
      </c>
      <c r="M210" s="80">
        <v>49087796</v>
      </c>
      <c r="N210" s="75"/>
      <c r="O210" s="69"/>
      <c r="P210" s="69" t="s">
        <v>3033</v>
      </c>
      <c r="Q210" s="69" t="s">
        <v>3283</v>
      </c>
      <c r="R210" s="69"/>
      <c r="S210" s="69"/>
      <c r="T210" s="69"/>
      <c r="U210" s="69"/>
      <c r="V210" s="69"/>
      <c r="W210" s="116"/>
      <c r="X210" s="121"/>
      <c r="Y210" s="639">
        <f t="shared" si="6"/>
        <v>5250.0000000000009</v>
      </c>
      <c r="Z210" s="118">
        <f t="shared" si="7"/>
        <v>80250</v>
      </c>
    </row>
    <row r="211" spans="1:26" x14ac:dyDescent="0.35">
      <c r="A211" s="76"/>
      <c r="B211" s="76"/>
      <c r="C211" s="76"/>
      <c r="D211" s="76"/>
      <c r="E211" s="76"/>
      <c r="F211" s="79" t="s">
        <v>15725</v>
      </c>
      <c r="G211" s="69"/>
      <c r="H211" s="118">
        <v>75000</v>
      </c>
      <c r="I211" s="69"/>
      <c r="J211" s="69" t="s">
        <v>5991</v>
      </c>
      <c r="K211" s="75"/>
      <c r="L211" s="79" t="s">
        <v>8719</v>
      </c>
      <c r="M211" s="80">
        <v>49087748</v>
      </c>
      <c r="N211" s="75"/>
      <c r="O211" s="69"/>
      <c r="P211" s="69" t="s">
        <v>3033</v>
      </c>
      <c r="Q211" s="69" t="s">
        <v>3283</v>
      </c>
      <c r="R211" s="69"/>
      <c r="S211" s="69"/>
      <c r="T211" s="69"/>
      <c r="U211" s="69"/>
      <c r="V211" s="69"/>
      <c r="W211" s="116"/>
      <c r="X211" s="121"/>
      <c r="Y211" s="639">
        <f t="shared" si="6"/>
        <v>5250.0000000000009</v>
      </c>
      <c r="Z211" s="118">
        <f t="shared" si="7"/>
        <v>80250</v>
      </c>
    </row>
    <row r="212" spans="1:26" x14ac:dyDescent="0.35">
      <c r="A212" s="76"/>
      <c r="B212" s="76"/>
      <c r="C212" s="76"/>
      <c r="D212" s="76"/>
      <c r="E212" s="76"/>
      <c r="F212" s="79" t="s">
        <v>15726</v>
      </c>
      <c r="G212" s="69"/>
      <c r="H212" s="118">
        <v>75000</v>
      </c>
      <c r="I212" s="69"/>
      <c r="J212" s="69" t="s">
        <v>5991</v>
      </c>
      <c r="K212" s="75"/>
      <c r="L212" s="79" t="s">
        <v>8719</v>
      </c>
      <c r="M212" s="80">
        <v>49087715</v>
      </c>
      <c r="N212" s="75"/>
      <c r="O212" s="69"/>
      <c r="P212" s="69" t="s">
        <v>3033</v>
      </c>
      <c r="Q212" s="69" t="s">
        <v>3283</v>
      </c>
      <c r="R212" s="69"/>
      <c r="S212" s="69"/>
      <c r="T212" s="69"/>
      <c r="U212" s="69"/>
      <c r="V212" s="69"/>
      <c r="W212" s="116"/>
      <c r="X212" s="121"/>
      <c r="Y212" s="639">
        <f t="shared" si="6"/>
        <v>5250.0000000000009</v>
      </c>
      <c r="Z212" s="118">
        <f t="shared" si="7"/>
        <v>80250</v>
      </c>
    </row>
    <row r="213" spans="1:26" x14ac:dyDescent="0.35">
      <c r="A213" s="76"/>
      <c r="B213" s="76"/>
      <c r="C213" s="76"/>
      <c r="D213" s="76"/>
      <c r="E213" s="76"/>
      <c r="F213" s="79" t="s">
        <v>15727</v>
      </c>
      <c r="G213" s="69"/>
      <c r="H213" s="118">
        <v>75000</v>
      </c>
      <c r="I213" s="69"/>
      <c r="J213" s="69" t="s">
        <v>3716</v>
      </c>
      <c r="K213" s="75"/>
      <c r="L213" s="79" t="s">
        <v>15345</v>
      </c>
      <c r="M213" s="80">
        <v>8600478</v>
      </c>
      <c r="N213" s="75"/>
      <c r="O213" s="69"/>
      <c r="P213" s="69"/>
      <c r="Q213" s="69"/>
      <c r="R213" s="69"/>
      <c r="S213" s="69"/>
      <c r="T213" s="69"/>
      <c r="U213" s="69"/>
      <c r="V213" s="69"/>
      <c r="W213" s="116"/>
      <c r="X213" s="121"/>
      <c r="Y213" s="639">
        <f t="shared" si="6"/>
        <v>5250.0000000000009</v>
      </c>
      <c r="Z213" s="118">
        <f t="shared" si="7"/>
        <v>80250</v>
      </c>
    </row>
    <row r="214" spans="1:26" x14ac:dyDescent="0.35">
      <c r="A214" s="76"/>
      <c r="B214" s="76"/>
      <c r="C214" s="76"/>
      <c r="D214" s="76"/>
      <c r="E214" s="76"/>
      <c r="F214" s="79" t="s">
        <v>15728</v>
      </c>
      <c r="G214" s="69"/>
      <c r="H214" s="118">
        <v>75000</v>
      </c>
      <c r="I214" s="69"/>
      <c r="J214" s="69" t="s">
        <v>3716</v>
      </c>
      <c r="K214" s="75"/>
      <c r="L214" s="79" t="s">
        <v>15345</v>
      </c>
      <c r="M214" s="80">
        <v>8600492</v>
      </c>
      <c r="N214" s="75"/>
      <c r="O214" s="69"/>
      <c r="P214" s="69"/>
      <c r="Q214" s="69"/>
      <c r="R214" s="69"/>
      <c r="S214" s="69"/>
      <c r="T214" s="69"/>
      <c r="U214" s="69"/>
      <c r="V214" s="69"/>
      <c r="W214" s="116"/>
      <c r="X214" s="121"/>
      <c r="Y214" s="639">
        <f t="shared" si="6"/>
        <v>5250.0000000000009</v>
      </c>
      <c r="Z214" s="118">
        <f t="shared" si="7"/>
        <v>80250</v>
      </c>
    </row>
    <row r="215" spans="1:26" x14ac:dyDescent="0.35">
      <c r="A215" s="76"/>
      <c r="B215" s="76"/>
      <c r="C215" s="76"/>
      <c r="D215" s="76"/>
      <c r="E215" s="76"/>
      <c r="F215" s="79" t="s">
        <v>15729</v>
      </c>
      <c r="G215" s="69"/>
      <c r="H215" s="118">
        <v>75000</v>
      </c>
      <c r="I215" s="69"/>
      <c r="J215" s="69" t="s">
        <v>3716</v>
      </c>
      <c r="K215" s="75"/>
      <c r="L215" s="79" t="s">
        <v>15345</v>
      </c>
      <c r="M215" s="80">
        <v>8600481</v>
      </c>
      <c r="N215" s="75"/>
      <c r="O215" s="69"/>
      <c r="P215" s="69"/>
      <c r="Q215" s="69"/>
      <c r="R215" s="69"/>
      <c r="S215" s="69"/>
      <c r="T215" s="69"/>
      <c r="U215" s="69"/>
      <c r="V215" s="69"/>
      <c r="W215" s="116"/>
      <c r="X215" s="121"/>
      <c r="Y215" s="639">
        <f t="shared" si="6"/>
        <v>5250.0000000000009</v>
      </c>
      <c r="Z215" s="118">
        <f t="shared" si="7"/>
        <v>80250</v>
      </c>
    </row>
    <row r="216" spans="1:26" x14ac:dyDescent="0.35">
      <c r="A216" s="76"/>
      <c r="B216" s="76"/>
      <c r="C216" s="76"/>
      <c r="D216" s="76"/>
      <c r="E216" s="76"/>
      <c r="F216" s="79" t="s">
        <v>15730</v>
      </c>
      <c r="G216" s="69"/>
      <c r="H216" s="118">
        <v>75000</v>
      </c>
      <c r="I216" s="69"/>
      <c r="J216" s="69" t="s">
        <v>3716</v>
      </c>
      <c r="K216" s="75"/>
      <c r="L216" s="79" t="s">
        <v>15345</v>
      </c>
      <c r="M216" s="80">
        <v>8600484</v>
      </c>
      <c r="N216" s="75"/>
      <c r="O216" s="69"/>
      <c r="P216" s="69"/>
      <c r="Q216" s="69"/>
      <c r="R216" s="69"/>
      <c r="S216" s="69"/>
      <c r="T216" s="69"/>
      <c r="U216" s="69"/>
      <c r="V216" s="69"/>
      <c r="W216" s="116"/>
      <c r="X216" s="121"/>
      <c r="Y216" s="639">
        <f t="shared" si="6"/>
        <v>5250.0000000000009</v>
      </c>
      <c r="Z216" s="118">
        <f t="shared" si="7"/>
        <v>80250</v>
      </c>
    </row>
    <row r="217" spans="1:26" x14ac:dyDescent="0.35">
      <c r="A217" s="76"/>
      <c r="B217" s="76"/>
      <c r="C217" s="76"/>
      <c r="D217" s="76"/>
      <c r="E217" s="76"/>
      <c r="F217" s="79" t="s">
        <v>15731</v>
      </c>
      <c r="G217" s="69"/>
      <c r="H217" s="118">
        <v>75000</v>
      </c>
      <c r="I217" s="69"/>
      <c r="J217" s="69" t="s">
        <v>3716</v>
      </c>
      <c r="K217" s="75"/>
      <c r="L217" s="79" t="s">
        <v>15345</v>
      </c>
      <c r="M217" s="80">
        <v>8600474</v>
      </c>
      <c r="N217" s="75"/>
      <c r="O217" s="69"/>
      <c r="P217" s="69"/>
      <c r="Q217" s="69"/>
      <c r="R217" s="69"/>
      <c r="S217" s="69"/>
      <c r="T217" s="69"/>
      <c r="U217" s="69"/>
      <c r="V217" s="69"/>
      <c r="W217" s="116"/>
      <c r="X217" s="121"/>
      <c r="Y217" s="639">
        <f t="shared" si="6"/>
        <v>5250.0000000000009</v>
      </c>
      <c r="Z217" s="118">
        <f t="shared" si="7"/>
        <v>80250</v>
      </c>
    </row>
    <row r="218" spans="1:26" x14ac:dyDescent="0.35">
      <c r="A218" s="76"/>
      <c r="B218" s="76"/>
      <c r="C218" s="76"/>
      <c r="D218" s="76"/>
      <c r="E218" s="76"/>
      <c r="F218" s="79" t="s">
        <v>15732</v>
      </c>
      <c r="G218" s="69"/>
      <c r="H218" s="118">
        <v>75000</v>
      </c>
      <c r="I218" s="69"/>
      <c r="J218" s="69" t="s">
        <v>3716</v>
      </c>
      <c r="K218" s="75"/>
      <c r="L218" s="79" t="s">
        <v>15345</v>
      </c>
      <c r="M218" s="80">
        <v>8600477</v>
      </c>
      <c r="N218" s="75"/>
      <c r="O218" s="69"/>
      <c r="P218" s="69"/>
      <c r="Q218" s="69"/>
      <c r="R218" s="69"/>
      <c r="S218" s="69"/>
      <c r="T218" s="69"/>
      <c r="U218" s="69"/>
      <c r="V218" s="69"/>
      <c r="W218" s="116"/>
      <c r="X218" s="121"/>
      <c r="Y218" s="639">
        <f t="shared" si="6"/>
        <v>5250.0000000000009</v>
      </c>
      <c r="Z218" s="118">
        <f t="shared" si="7"/>
        <v>80250</v>
      </c>
    </row>
    <row r="219" spans="1:26" x14ac:dyDescent="0.35">
      <c r="A219" s="76"/>
      <c r="B219" s="76"/>
      <c r="C219" s="76"/>
      <c r="D219" s="76"/>
      <c r="E219" s="76"/>
      <c r="F219" s="79" t="s">
        <v>15733</v>
      </c>
      <c r="G219" s="69"/>
      <c r="H219" s="118">
        <v>75000</v>
      </c>
      <c r="I219" s="69"/>
      <c r="J219" s="69" t="s">
        <v>3716</v>
      </c>
      <c r="K219" s="75"/>
      <c r="L219" s="79" t="s">
        <v>15345</v>
      </c>
      <c r="M219" s="80">
        <v>8600494</v>
      </c>
      <c r="N219" s="75"/>
      <c r="O219" s="69"/>
      <c r="P219" s="69"/>
      <c r="Q219" s="69"/>
      <c r="R219" s="69"/>
      <c r="S219" s="69"/>
      <c r="T219" s="69"/>
      <c r="U219" s="69"/>
      <c r="V219" s="69"/>
      <c r="W219" s="116"/>
      <c r="X219" s="121"/>
      <c r="Y219" s="639">
        <f t="shared" si="6"/>
        <v>5250.0000000000009</v>
      </c>
      <c r="Z219" s="118">
        <f t="shared" si="7"/>
        <v>80250</v>
      </c>
    </row>
    <row r="220" spans="1:26" x14ac:dyDescent="0.35">
      <c r="A220" s="76"/>
      <c r="B220" s="76"/>
      <c r="C220" s="76"/>
      <c r="D220" s="76"/>
      <c r="E220" s="76"/>
      <c r="F220" s="79" t="s">
        <v>15734</v>
      </c>
      <c r="G220" s="69"/>
      <c r="H220" s="118">
        <v>75000</v>
      </c>
      <c r="I220" s="69"/>
      <c r="J220" s="69" t="s">
        <v>3716</v>
      </c>
      <c r="K220" s="75"/>
      <c r="L220" s="79" t="s">
        <v>15345</v>
      </c>
      <c r="M220" s="80">
        <v>8600497</v>
      </c>
      <c r="N220" s="75"/>
      <c r="O220" s="69"/>
      <c r="P220" s="69"/>
      <c r="Q220" s="69"/>
      <c r="R220" s="69"/>
      <c r="S220" s="69"/>
      <c r="T220" s="69"/>
      <c r="U220" s="69"/>
      <c r="V220" s="69"/>
      <c r="W220" s="116"/>
      <c r="X220" s="121"/>
      <c r="Y220" s="639">
        <f t="shared" si="6"/>
        <v>5250.0000000000009</v>
      </c>
      <c r="Z220" s="118">
        <f t="shared" si="7"/>
        <v>80250</v>
      </c>
    </row>
    <row r="221" spans="1:26" x14ac:dyDescent="0.35">
      <c r="A221" s="76"/>
      <c r="B221" s="76"/>
      <c r="C221" s="76"/>
      <c r="D221" s="76"/>
      <c r="E221" s="76"/>
      <c r="F221" s="79" t="s">
        <v>15735</v>
      </c>
      <c r="G221" s="69"/>
      <c r="H221" s="118">
        <v>75000</v>
      </c>
      <c r="I221" s="69"/>
      <c r="J221" s="69" t="s">
        <v>3716</v>
      </c>
      <c r="K221" s="75"/>
      <c r="L221" s="79" t="s">
        <v>15345</v>
      </c>
      <c r="M221" s="80">
        <v>8600480</v>
      </c>
      <c r="N221" s="75"/>
      <c r="O221" s="69"/>
      <c r="P221" s="69"/>
      <c r="Q221" s="69"/>
      <c r="R221" s="69"/>
      <c r="S221" s="69"/>
      <c r="T221" s="69"/>
      <c r="U221" s="69"/>
      <c r="V221" s="69"/>
      <c r="W221" s="116"/>
      <c r="X221" s="121"/>
      <c r="Y221" s="639">
        <f t="shared" si="6"/>
        <v>5250.0000000000009</v>
      </c>
      <c r="Z221" s="118">
        <f t="shared" si="7"/>
        <v>80250</v>
      </c>
    </row>
    <row r="222" spans="1:26" x14ac:dyDescent="0.35">
      <c r="A222" s="76"/>
      <c r="B222" s="76"/>
      <c r="C222" s="76"/>
      <c r="D222" s="76"/>
      <c r="E222" s="76"/>
      <c r="F222" s="79" t="s">
        <v>15736</v>
      </c>
      <c r="G222" s="69"/>
      <c r="H222" s="118">
        <v>75000</v>
      </c>
      <c r="I222" s="69"/>
      <c r="J222" s="69" t="s">
        <v>3716</v>
      </c>
      <c r="K222" s="75"/>
      <c r="L222" s="79" t="s">
        <v>15345</v>
      </c>
      <c r="M222" s="80">
        <v>8600483</v>
      </c>
      <c r="N222" s="75"/>
      <c r="O222" s="69"/>
      <c r="P222" s="69"/>
      <c r="Q222" s="69"/>
      <c r="R222" s="69"/>
      <c r="S222" s="69"/>
      <c r="T222" s="69"/>
      <c r="U222" s="69"/>
      <c r="V222" s="69"/>
      <c r="W222" s="116"/>
      <c r="X222" s="121"/>
      <c r="Y222" s="639">
        <f t="shared" si="6"/>
        <v>5250.0000000000009</v>
      </c>
      <c r="Z222" s="118">
        <f t="shared" si="7"/>
        <v>80250</v>
      </c>
    </row>
    <row r="223" spans="1:26" x14ac:dyDescent="0.35">
      <c r="A223" s="76"/>
      <c r="B223" s="76"/>
      <c r="C223" s="76"/>
      <c r="D223" s="76"/>
      <c r="E223" s="76"/>
      <c r="F223" s="79" t="s">
        <v>15737</v>
      </c>
      <c r="G223" s="69"/>
      <c r="H223" s="118">
        <v>75000</v>
      </c>
      <c r="I223" s="69"/>
      <c r="J223" s="69" t="s">
        <v>3716</v>
      </c>
      <c r="K223" s="75"/>
      <c r="L223" s="79" t="s">
        <v>15345</v>
      </c>
      <c r="M223" s="80">
        <v>8600496</v>
      </c>
      <c r="N223" s="75"/>
      <c r="O223" s="69"/>
      <c r="P223" s="69"/>
      <c r="Q223" s="69"/>
      <c r="R223" s="69"/>
      <c r="S223" s="69"/>
      <c r="T223" s="69"/>
      <c r="U223" s="69"/>
      <c r="V223" s="69"/>
      <c r="W223" s="116"/>
      <c r="X223" s="121"/>
      <c r="Y223" s="639">
        <f t="shared" si="6"/>
        <v>5250.0000000000009</v>
      </c>
      <c r="Z223" s="118">
        <f t="shared" si="7"/>
        <v>80250</v>
      </c>
    </row>
    <row r="224" spans="1:26" x14ac:dyDescent="0.35">
      <c r="A224" s="76"/>
      <c r="B224" s="76"/>
      <c r="C224" s="76"/>
      <c r="D224" s="76"/>
      <c r="E224" s="76"/>
      <c r="F224" s="79" t="s">
        <v>15738</v>
      </c>
      <c r="G224" s="69"/>
      <c r="H224" s="118">
        <v>75000</v>
      </c>
      <c r="I224" s="69"/>
      <c r="J224" s="69" t="s">
        <v>3716</v>
      </c>
      <c r="K224" s="75"/>
      <c r="L224" s="79" t="s">
        <v>15345</v>
      </c>
      <c r="M224" s="80">
        <v>8600485</v>
      </c>
      <c r="N224" s="75"/>
      <c r="O224" s="69"/>
      <c r="P224" s="69"/>
      <c r="Q224" s="69"/>
      <c r="R224" s="69"/>
      <c r="S224" s="69"/>
      <c r="T224" s="69"/>
      <c r="U224" s="69"/>
      <c r="V224" s="69"/>
      <c r="W224" s="116"/>
      <c r="X224" s="121"/>
      <c r="Y224" s="639">
        <f t="shared" si="6"/>
        <v>5250.0000000000009</v>
      </c>
      <c r="Z224" s="118">
        <f t="shared" si="7"/>
        <v>80250</v>
      </c>
    </row>
    <row r="225" spans="1:26" x14ac:dyDescent="0.35">
      <c r="A225" s="76"/>
      <c r="B225" s="76"/>
      <c r="C225" s="76"/>
      <c r="D225" s="76"/>
      <c r="E225" s="76"/>
      <c r="F225" s="79" t="s">
        <v>15739</v>
      </c>
      <c r="G225" s="69"/>
      <c r="H225" s="118">
        <v>75000</v>
      </c>
      <c r="I225" s="69"/>
      <c r="J225" s="69" t="s">
        <v>5991</v>
      </c>
      <c r="K225" s="75"/>
      <c r="L225" s="79" t="s">
        <v>8719</v>
      </c>
      <c r="M225" s="80">
        <v>49087814</v>
      </c>
      <c r="N225" s="75"/>
      <c r="O225" s="69"/>
      <c r="P225" s="69" t="s">
        <v>3033</v>
      </c>
      <c r="Q225" s="69" t="s">
        <v>3283</v>
      </c>
      <c r="R225" s="69"/>
      <c r="S225" s="69"/>
      <c r="T225" s="69"/>
      <c r="U225" s="69"/>
      <c r="V225" s="69"/>
      <c r="W225" s="116"/>
      <c r="X225" s="121"/>
      <c r="Y225" s="639">
        <f t="shared" si="6"/>
        <v>5250.0000000000009</v>
      </c>
      <c r="Z225" s="118">
        <f t="shared" si="7"/>
        <v>80250</v>
      </c>
    </row>
    <row r="226" spans="1:26" x14ac:dyDescent="0.35">
      <c r="A226" s="76"/>
      <c r="B226" s="76"/>
      <c r="C226" s="76"/>
      <c r="D226" s="76"/>
      <c r="E226" s="76"/>
      <c r="F226" s="79" t="s">
        <v>15740</v>
      </c>
      <c r="G226" s="69"/>
      <c r="H226" s="118">
        <v>75000</v>
      </c>
      <c r="I226" s="69"/>
      <c r="J226" s="69" t="s">
        <v>5991</v>
      </c>
      <c r="K226" s="75"/>
      <c r="L226" s="79" t="s">
        <v>8719</v>
      </c>
      <c r="M226" s="80">
        <v>49087752</v>
      </c>
      <c r="N226" s="75"/>
      <c r="O226" s="69"/>
      <c r="P226" s="69" t="s">
        <v>3033</v>
      </c>
      <c r="Q226" s="69" t="s">
        <v>3283</v>
      </c>
      <c r="R226" s="69"/>
      <c r="S226" s="69"/>
      <c r="T226" s="69"/>
      <c r="U226" s="69"/>
      <c r="V226" s="69"/>
      <c r="W226" s="116"/>
      <c r="X226" s="121"/>
      <c r="Y226" s="639">
        <f t="shared" si="6"/>
        <v>5250.0000000000009</v>
      </c>
      <c r="Z226" s="118">
        <f t="shared" si="7"/>
        <v>80250</v>
      </c>
    </row>
    <row r="227" spans="1:26" x14ac:dyDescent="0.35">
      <c r="A227" s="76"/>
      <c r="B227" s="76"/>
      <c r="C227" s="76"/>
      <c r="D227" s="76"/>
      <c r="E227" s="76"/>
      <c r="F227" s="79" t="s">
        <v>15741</v>
      </c>
      <c r="G227" s="69"/>
      <c r="H227" s="118">
        <v>75000</v>
      </c>
      <c r="I227" s="69"/>
      <c r="J227" s="69" t="s">
        <v>5991</v>
      </c>
      <c r="K227" s="75"/>
      <c r="L227" s="79" t="s">
        <v>8719</v>
      </c>
      <c r="M227" s="80">
        <v>49087697</v>
      </c>
      <c r="N227" s="75"/>
      <c r="O227" s="69"/>
      <c r="P227" s="69" t="s">
        <v>3033</v>
      </c>
      <c r="Q227" s="69" t="s">
        <v>3283</v>
      </c>
      <c r="R227" s="69"/>
      <c r="S227" s="69"/>
      <c r="T227" s="69"/>
      <c r="U227" s="69"/>
      <c r="V227" s="69"/>
      <c r="W227" s="116"/>
      <c r="X227" s="121"/>
      <c r="Y227" s="639">
        <f t="shared" si="6"/>
        <v>5250.0000000000009</v>
      </c>
      <c r="Z227" s="118">
        <f t="shared" si="7"/>
        <v>80250</v>
      </c>
    </row>
    <row r="228" spans="1:26" x14ac:dyDescent="0.35">
      <c r="A228" s="76"/>
      <c r="B228" s="76"/>
      <c r="C228" s="76"/>
      <c r="D228" s="76"/>
      <c r="E228" s="76"/>
      <c r="F228" s="79" t="s">
        <v>15742</v>
      </c>
      <c r="G228" s="69"/>
      <c r="H228" s="118">
        <v>75000</v>
      </c>
      <c r="I228" s="69"/>
      <c r="J228" s="69" t="s">
        <v>5991</v>
      </c>
      <c r="K228" s="75"/>
      <c r="L228" s="79" t="s">
        <v>8719</v>
      </c>
      <c r="M228" s="80">
        <v>49087775</v>
      </c>
      <c r="N228" s="75"/>
      <c r="O228" s="69"/>
      <c r="P228" s="69" t="s">
        <v>3033</v>
      </c>
      <c r="Q228" s="69" t="s">
        <v>3283</v>
      </c>
      <c r="R228" s="69"/>
      <c r="S228" s="69"/>
      <c r="T228" s="69"/>
      <c r="U228" s="69"/>
      <c r="V228" s="69"/>
      <c r="W228" s="116"/>
      <c r="X228" s="121"/>
      <c r="Y228" s="639">
        <f t="shared" si="6"/>
        <v>5250.0000000000009</v>
      </c>
      <c r="Z228" s="118">
        <f t="shared" si="7"/>
        <v>80250</v>
      </c>
    </row>
    <row r="229" spans="1:26" x14ac:dyDescent="0.35">
      <c r="A229" s="76"/>
      <c r="B229" s="76"/>
      <c r="C229" s="76"/>
      <c r="D229" s="76"/>
      <c r="E229" s="76"/>
      <c r="F229" s="79" t="s">
        <v>15743</v>
      </c>
      <c r="G229" s="69"/>
      <c r="H229" s="118">
        <v>75000</v>
      </c>
      <c r="I229" s="69"/>
      <c r="J229" s="69" t="s">
        <v>5991</v>
      </c>
      <c r="K229" s="75"/>
      <c r="L229" s="79" t="s">
        <v>8719</v>
      </c>
      <c r="M229" s="80">
        <v>49087755</v>
      </c>
      <c r="N229" s="75"/>
      <c r="O229" s="69"/>
      <c r="P229" s="69" t="s">
        <v>3033</v>
      </c>
      <c r="Q229" s="69" t="s">
        <v>3283</v>
      </c>
      <c r="R229" s="69"/>
      <c r="S229" s="69"/>
      <c r="T229" s="69"/>
      <c r="U229" s="69"/>
      <c r="V229" s="69"/>
      <c r="W229" s="116"/>
      <c r="X229" s="121"/>
      <c r="Y229" s="639">
        <f t="shared" si="6"/>
        <v>5250.0000000000009</v>
      </c>
      <c r="Z229" s="118">
        <f t="shared" si="7"/>
        <v>80250</v>
      </c>
    </row>
    <row r="230" spans="1:26" x14ac:dyDescent="0.35">
      <c r="A230" s="76"/>
      <c r="B230" s="76"/>
      <c r="C230" s="76"/>
      <c r="D230" s="76"/>
      <c r="E230" s="76"/>
      <c r="F230" s="79" t="s">
        <v>15744</v>
      </c>
      <c r="G230" s="69"/>
      <c r="H230" s="118">
        <v>75000</v>
      </c>
      <c r="I230" s="69"/>
      <c r="J230" s="69" t="s">
        <v>5991</v>
      </c>
      <c r="K230" s="75"/>
      <c r="L230" s="79" t="s">
        <v>8719</v>
      </c>
      <c r="M230" s="80">
        <v>49087727</v>
      </c>
      <c r="N230" s="75"/>
      <c r="O230" s="69"/>
      <c r="P230" s="69" t="s">
        <v>3033</v>
      </c>
      <c r="Q230" s="69" t="s">
        <v>3283</v>
      </c>
      <c r="R230" s="69"/>
      <c r="S230" s="69"/>
      <c r="T230" s="69"/>
      <c r="U230" s="69"/>
      <c r="V230" s="69"/>
      <c r="W230" s="116"/>
      <c r="X230" s="121"/>
      <c r="Y230" s="639">
        <f t="shared" si="6"/>
        <v>5250.0000000000009</v>
      </c>
      <c r="Z230" s="118">
        <f t="shared" si="7"/>
        <v>80250</v>
      </c>
    </row>
    <row r="231" spans="1:26" x14ac:dyDescent="0.35">
      <c r="A231" s="76"/>
      <c r="B231" s="76"/>
      <c r="C231" s="76"/>
      <c r="D231" s="76"/>
      <c r="E231" s="76"/>
      <c r="F231" s="79" t="s">
        <v>15745</v>
      </c>
      <c r="G231" s="69"/>
      <c r="H231" s="118">
        <v>75000</v>
      </c>
      <c r="I231" s="69"/>
      <c r="J231" s="69" t="s">
        <v>5991</v>
      </c>
      <c r="K231" s="75"/>
      <c r="L231" s="79" t="s">
        <v>8719</v>
      </c>
      <c r="M231" s="80">
        <v>49087734</v>
      </c>
      <c r="N231" s="75"/>
      <c r="O231" s="69"/>
      <c r="P231" s="69" t="s">
        <v>3033</v>
      </c>
      <c r="Q231" s="69" t="s">
        <v>3283</v>
      </c>
      <c r="R231" s="69"/>
      <c r="S231" s="69"/>
      <c r="T231" s="69"/>
      <c r="U231" s="69"/>
      <c r="V231" s="69"/>
      <c r="W231" s="116"/>
      <c r="X231" s="121"/>
      <c r="Y231" s="639">
        <f t="shared" si="6"/>
        <v>5250.0000000000009</v>
      </c>
      <c r="Z231" s="118">
        <f t="shared" si="7"/>
        <v>80250</v>
      </c>
    </row>
    <row r="232" spans="1:26" x14ac:dyDescent="0.35">
      <c r="A232" s="76"/>
      <c r="B232" s="76"/>
      <c r="C232" s="76"/>
      <c r="D232" s="76"/>
      <c r="E232" s="76"/>
      <c r="F232" s="79" t="s">
        <v>15746</v>
      </c>
      <c r="G232" s="69"/>
      <c r="H232" s="118">
        <v>75000</v>
      </c>
      <c r="I232" s="69"/>
      <c r="J232" s="69" t="s">
        <v>5991</v>
      </c>
      <c r="K232" s="75"/>
      <c r="L232" s="79" t="s">
        <v>8719</v>
      </c>
      <c r="M232" s="80">
        <v>49087774</v>
      </c>
      <c r="N232" s="75"/>
      <c r="O232" s="69"/>
      <c r="P232" s="69" t="s">
        <v>3033</v>
      </c>
      <c r="Q232" s="69" t="s">
        <v>3283</v>
      </c>
      <c r="R232" s="69"/>
      <c r="S232" s="69"/>
      <c r="T232" s="69"/>
      <c r="U232" s="69"/>
      <c r="V232" s="69"/>
      <c r="W232" s="116"/>
      <c r="X232" s="121"/>
      <c r="Y232" s="639">
        <f t="shared" si="6"/>
        <v>5250.0000000000009</v>
      </c>
      <c r="Z232" s="118">
        <f t="shared" si="7"/>
        <v>80250</v>
      </c>
    </row>
    <row r="233" spans="1:26" x14ac:dyDescent="0.35">
      <c r="A233" s="76"/>
      <c r="B233" s="76"/>
      <c r="C233" s="76"/>
      <c r="D233" s="76"/>
      <c r="E233" s="76"/>
      <c r="F233" s="79" t="s">
        <v>15747</v>
      </c>
      <c r="G233" s="69"/>
      <c r="H233" s="118">
        <v>75000</v>
      </c>
      <c r="I233" s="69"/>
      <c r="J233" s="69" t="s">
        <v>5991</v>
      </c>
      <c r="K233" s="75"/>
      <c r="L233" s="79" t="s">
        <v>8719</v>
      </c>
      <c r="M233" s="80">
        <v>49087801</v>
      </c>
      <c r="N233" s="75"/>
      <c r="O233" s="69"/>
      <c r="P233" s="69" t="s">
        <v>3033</v>
      </c>
      <c r="Q233" s="69" t="s">
        <v>3283</v>
      </c>
      <c r="R233" s="69"/>
      <c r="S233" s="69"/>
      <c r="T233" s="69"/>
      <c r="U233" s="69"/>
      <c r="V233" s="69"/>
      <c r="W233" s="116"/>
      <c r="X233" s="121"/>
      <c r="Y233" s="639">
        <f t="shared" si="6"/>
        <v>5250.0000000000009</v>
      </c>
      <c r="Z233" s="118">
        <f t="shared" si="7"/>
        <v>80250</v>
      </c>
    </row>
    <row r="234" spans="1:26" x14ac:dyDescent="0.35">
      <c r="A234" s="76"/>
      <c r="B234" s="76"/>
      <c r="C234" s="76"/>
      <c r="D234" s="76"/>
      <c r="E234" s="76"/>
      <c r="F234" s="79" t="s">
        <v>15748</v>
      </c>
      <c r="G234" s="69"/>
      <c r="H234" s="118">
        <v>75000</v>
      </c>
      <c r="I234" s="69"/>
      <c r="J234" s="69" t="s">
        <v>5991</v>
      </c>
      <c r="K234" s="75"/>
      <c r="L234" s="79" t="s">
        <v>8719</v>
      </c>
      <c r="M234" s="80">
        <v>49087795</v>
      </c>
      <c r="N234" s="75"/>
      <c r="O234" s="69"/>
      <c r="P234" s="69" t="s">
        <v>3033</v>
      </c>
      <c r="Q234" s="69" t="s">
        <v>3283</v>
      </c>
      <c r="R234" s="69"/>
      <c r="S234" s="69"/>
      <c r="T234" s="69"/>
      <c r="U234" s="69"/>
      <c r="V234" s="69"/>
      <c r="W234" s="116"/>
      <c r="X234" s="121"/>
      <c r="Y234" s="639">
        <f t="shared" si="6"/>
        <v>5250.0000000000009</v>
      </c>
      <c r="Z234" s="118">
        <f t="shared" si="7"/>
        <v>80250</v>
      </c>
    </row>
    <row r="235" spans="1:26" x14ac:dyDescent="0.35">
      <c r="A235" s="76"/>
      <c r="B235" s="76"/>
      <c r="C235" s="76"/>
      <c r="D235" s="76"/>
      <c r="E235" s="76"/>
      <c r="F235" s="79" t="s">
        <v>15749</v>
      </c>
      <c r="G235" s="69"/>
      <c r="H235" s="118">
        <v>75000</v>
      </c>
      <c r="I235" s="69"/>
      <c r="J235" s="69" t="s">
        <v>5991</v>
      </c>
      <c r="K235" s="75"/>
      <c r="L235" s="79" t="s">
        <v>8719</v>
      </c>
      <c r="M235" s="80">
        <v>49087815</v>
      </c>
      <c r="N235" s="75"/>
      <c r="O235" s="69"/>
      <c r="P235" s="69" t="s">
        <v>3033</v>
      </c>
      <c r="Q235" s="69" t="s">
        <v>3283</v>
      </c>
      <c r="R235" s="69"/>
      <c r="S235" s="69"/>
      <c r="T235" s="69"/>
      <c r="U235" s="69"/>
      <c r="V235" s="69"/>
      <c r="W235" s="116"/>
      <c r="X235" s="121"/>
      <c r="Y235" s="639">
        <f t="shared" si="6"/>
        <v>5250.0000000000009</v>
      </c>
      <c r="Z235" s="118">
        <f t="shared" si="7"/>
        <v>80250</v>
      </c>
    </row>
    <row r="236" spans="1:26" x14ac:dyDescent="0.35">
      <c r="A236" s="76"/>
      <c r="B236" s="76"/>
      <c r="C236" s="76"/>
      <c r="D236" s="76"/>
      <c r="E236" s="76"/>
      <c r="F236" s="79" t="s">
        <v>15750</v>
      </c>
      <c r="G236" s="69"/>
      <c r="H236" s="118">
        <v>75000</v>
      </c>
      <c r="I236" s="69"/>
      <c r="J236" s="69" t="s">
        <v>5991</v>
      </c>
      <c r="K236" s="75"/>
      <c r="L236" s="79" t="s">
        <v>8719</v>
      </c>
      <c r="M236" s="80">
        <v>49087772</v>
      </c>
      <c r="N236" s="75"/>
      <c r="O236" s="69"/>
      <c r="P236" s="69" t="s">
        <v>3033</v>
      </c>
      <c r="Q236" s="69" t="s">
        <v>3283</v>
      </c>
      <c r="R236" s="69"/>
      <c r="S236" s="69"/>
      <c r="T236" s="69"/>
      <c r="U236" s="69"/>
      <c r="V236" s="69"/>
      <c r="W236" s="116"/>
      <c r="X236" s="121"/>
      <c r="Y236" s="639">
        <f t="shared" si="6"/>
        <v>5250.0000000000009</v>
      </c>
      <c r="Z236" s="118">
        <f t="shared" si="7"/>
        <v>80250</v>
      </c>
    </row>
    <row r="237" spans="1:26" x14ac:dyDescent="0.35">
      <c r="A237" s="76"/>
      <c r="B237" s="76"/>
      <c r="C237" s="76"/>
      <c r="D237" s="76"/>
      <c r="E237" s="76"/>
      <c r="F237" s="79" t="s">
        <v>15751</v>
      </c>
      <c r="G237" s="69"/>
      <c r="H237" s="118">
        <v>75000</v>
      </c>
      <c r="I237" s="69"/>
      <c r="J237" s="69" t="s">
        <v>3716</v>
      </c>
      <c r="K237" s="75"/>
      <c r="L237" s="79" t="s">
        <v>15345</v>
      </c>
      <c r="M237" s="80" t="s">
        <v>15752</v>
      </c>
      <c r="N237" s="75"/>
      <c r="O237" s="69"/>
      <c r="P237" s="69"/>
      <c r="Q237" s="69"/>
      <c r="R237" s="69"/>
      <c r="S237" s="69"/>
      <c r="T237" s="69"/>
      <c r="U237" s="69"/>
      <c r="V237" s="69"/>
      <c r="W237" s="116"/>
      <c r="X237" s="121"/>
      <c r="Y237" s="639">
        <f t="shared" si="6"/>
        <v>5250.0000000000009</v>
      </c>
      <c r="Z237" s="118">
        <f t="shared" si="7"/>
        <v>80250</v>
      </c>
    </row>
    <row r="238" spans="1:26" x14ac:dyDescent="0.35">
      <c r="A238" s="76"/>
      <c r="B238" s="76"/>
      <c r="C238" s="76"/>
      <c r="D238" s="76"/>
      <c r="E238" s="76"/>
      <c r="F238" s="79" t="s">
        <v>15753</v>
      </c>
      <c r="G238" s="69"/>
      <c r="H238" s="118">
        <v>75000</v>
      </c>
      <c r="I238" s="69"/>
      <c r="J238" s="69" t="s">
        <v>3716</v>
      </c>
      <c r="K238" s="75"/>
      <c r="L238" s="79" t="s">
        <v>15345</v>
      </c>
      <c r="M238" s="80" t="s">
        <v>15754</v>
      </c>
      <c r="N238" s="75"/>
      <c r="O238" s="69"/>
      <c r="P238" s="69"/>
      <c r="Q238" s="69"/>
      <c r="R238" s="69"/>
      <c r="S238" s="69"/>
      <c r="T238" s="69"/>
      <c r="U238" s="69"/>
      <c r="V238" s="69"/>
      <c r="W238" s="116"/>
      <c r="X238" s="121"/>
      <c r="Y238" s="639">
        <f t="shared" si="6"/>
        <v>5250.0000000000009</v>
      </c>
      <c r="Z238" s="118">
        <f t="shared" si="7"/>
        <v>80250</v>
      </c>
    </row>
    <row r="239" spans="1:26" x14ac:dyDescent="0.35">
      <c r="A239" s="76"/>
      <c r="B239" s="76"/>
      <c r="C239" s="76"/>
      <c r="D239" s="76"/>
      <c r="E239" s="76"/>
      <c r="F239" s="79" t="s">
        <v>15755</v>
      </c>
      <c r="G239" s="69"/>
      <c r="H239" s="118">
        <v>75000</v>
      </c>
      <c r="I239" s="69"/>
      <c r="J239" s="69" t="s">
        <v>3716</v>
      </c>
      <c r="K239" s="75"/>
      <c r="L239" s="79" t="s">
        <v>15345</v>
      </c>
      <c r="M239" s="80" t="s">
        <v>15756</v>
      </c>
      <c r="N239" s="75"/>
      <c r="O239" s="69"/>
      <c r="P239" s="69"/>
      <c r="Q239" s="69"/>
      <c r="R239" s="69"/>
      <c r="S239" s="69"/>
      <c r="T239" s="69"/>
      <c r="U239" s="69"/>
      <c r="V239" s="69"/>
      <c r="W239" s="116"/>
      <c r="X239" s="121"/>
      <c r="Y239" s="639">
        <f t="shared" si="6"/>
        <v>5250.0000000000009</v>
      </c>
      <c r="Z239" s="118">
        <f t="shared" si="7"/>
        <v>80250</v>
      </c>
    </row>
    <row r="240" spans="1:26" x14ac:dyDescent="0.35">
      <c r="A240" s="76"/>
      <c r="B240" s="76"/>
      <c r="C240" s="76"/>
      <c r="D240" s="76"/>
      <c r="E240" s="76"/>
      <c r="F240" s="79" t="s">
        <v>15757</v>
      </c>
      <c r="G240" s="69"/>
      <c r="H240" s="118">
        <v>75000</v>
      </c>
      <c r="I240" s="69"/>
      <c r="J240" s="69" t="s">
        <v>3716</v>
      </c>
      <c r="K240" s="75"/>
      <c r="L240" s="79" t="s">
        <v>15345</v>
      </c>
      <c r="M240" s="80" t="s">
        <v>15758</v>
      </c>
      <c r="N240" s="75"/>
      <c r="O240" s="69"/>
      <c r="P240" s="69"/>
      <c r="Q240" s="69"/>
      <c r="R240" s="69"/>
      <c r="S240" s="69"/>
      <c r="T240" s="69"/>
      <c r="U240" s="69"/>
      <c r="V240" s="69"/>
      <c r="W240" s="116"/>
      <c r="X240" s="121"/>
      <c r="Y240" s="639">
        <f t="shared" si="6"/>
        <v>5250.0000000000009</v>
      </c>
      <c r="Z240" s="118">
        <f t="shared" si="7"/>
        <v>80250</v>
      </c>
    </row>
    <row r="241" spans="1:26" x14ac:dyDescent="0.35">
      <c r="A241" s="76"/>
      <c r="B241" s="76"/>
      <c r="C241" s="76"/>
      <c r="D241" s="76"/>
      <c r="E241" s="76"/>
      <c r="F241" s="79" t="s">
        <v>15759</v>
      </c>
      <c r="G241" s="69"/>
      <c r="H241" s="118">
        <v>75000</v>
      </c>
      <c r="I241" s="69"/>
      <c r="J241" s="69" t="s">
        <v>3716</v>
      </c>
      <c r="K241" s="75"/>
      <c r="L241" s="79" t="s">
        <v>15345</v>
      </c>
      <c r="M241" s="80" t="s">
        <v>15760</v>
      </c>
      <c r="N241" s="75"/>
      <c r="O241" s="69"/>
      <c r="P241" s="69"/>
      <c r="Q241" s="69"/>
      <c r="R241" s="69"/>
      <c r="S241" s="69"/>
      <c r="T241" s="69"/>
      <c r="U241" s="69"/>
      <c r="V241" s="69"/>
      <c r="W241" s="116"/>
      <c r="X241" s="121"/>
      <c r="Y241" s="639">
        <f t="shared" si="6"/>
        <v>5250.0000000000009</v>
      </c>
      <c r="Z241" s="118">
        <f t="shared" si="7"/>
        <v>80250</v>
      </c>
    </row>
    <row r="242" spans="1:26" x14ac:dyDescent="0.35">
      <c r="A242" s="76"/>
      <c r="B242" s="76"/>
      <c r="C242" s="76"/>
      <c r="D242" s="76"/>
      <c r="E242" s="76"/>
      <c r="F242" s="79" t="s">
        <v>15761</v>
      </c>
      <c r="G242" s="69"/>
      <c r="H242" s="118">
        <v>75000</v>
      </c>
      <c r="I242" s="69"/>
      <c r="J242" s="69" t="s">
        <v>3716</v>
      </c>
      <c r="K242" s="75"/>
      <c r="L242" s="79" t="s">
        <v>15345</v>
      </c>
      <c r="M242" s="80">
        <v>8603749</v>
      </c>
      <c r="N242" s="75"/>
      <c r="O242" s="69"/>
      <c r="P242" s="69"/>
      <c r="Q242" s="69"/>
      <c r="R242" s="69"/>
      <c r="S242" s="69"/>
      <c r="T242" s="69"/>
      <c r="U242" s="69"/>
      <c r="V242" s="69"/>
      <c r="W242" s="116"/>
      <c r="X242" s="121"/>
      <c r="Y242" s="639">
        <f t="shared" si="6"/>
        <v>5250.0000000000009</v>
      </c>
      <c r="Z242" s="118">
        <f t="shared" si="7"/>
        <v>80250</v>
      </c>
    </row>
    <row r="243" spans="1:26" x14ac:dyDescent="0.35">
      <c r="A243" s="76"/>
      <c r="B243" s="76"/>
      <c r="C243" s="76"/>
      <c r="D243" s="76"/>
      <c r="E243" s="76"/>
      <c r="F243" s="79" t="s">
        <v>15762</v>
      </c>
      <c r="G243" s="69"/>
      <c r="H243" s="118">
        <v>75000</v>
      </c>
      <c r="I243" s="69"/>
      <c r="J243" s="69" t="s">
        <v>3716</v>
      </c>
      <c r="K243" s="75"/>
      <c r="L243" s="79" t="s">
        <v>15345</v>
      </c>
      <c r="M243" s="80" t="s">
        <v>15763</v>
      </c>
      <c r="N243" s="75"/>
      <c r="O243" s="69"/>
      <c r="P243" s="69"/>
      <c r="Q243" s="69"/>
      <c r="R243" s="69"/>
      <c r="S243" s="69"/>
      <c r="T243" s="69"/>
      <c r="U243" s="69"/>
      <c r="V243" s="69"/>
      <c r="W243" s="116"/>
      <c r="X243" s="121"/>
      <c r="Y243" s="639">
        <f t="shared" si="6"/>
        <v>5250.0000000000009</v>
      </c>
      <c r="Z243" s="118">
        <f t="shared" si="7"/>
        <v>80250</v>
      </c>
    </row>
    <row r="244" spans="1:26" x14ac:dyDescent="0.35">
      <c r="A244" s="76"/>
      <c r="B244" s="76"/>
      <c r="C244" s="76"/>
      <c r="D244" s="76"/>
      <c r="E244" s="76"/>
      <c r="F244" s="79" t="s">
        <v>15764</v>
      </c>
      <c r="G244" s="69"/>
      <c r="H244" s="118">
        <v>75000</v>
      </c>
      <c r="I244" s="69"/>
      <c r="J244" s="69" t="s">
        <v>3716</v>
      </c>
      <c r="K244" s="75"/>
      <c r="L244" s="79" t="s">
        <v>15345</v>
      </c>
      <c r="M244" s="80" t="s">
        <v>15765</v>
      </c>
      <c r="N244" s="75"/>
      <c r="O244" s="69"/>
      <c r="P244" s="69"/>
      <c r="Q244" s="69"/>
      <c r="R244" s="69"/>
      <c r="S244" s="69"/>
      <c r="T244" s="69"/>
      <c r="U244" s="69"/>
      <c r="V244" s="69"/>
      <c r="W244" s="116"/>
      <c r="X244" s="121"/>
      <c r="Y244" s="639">
        <f t="shared" si="6"/>
        <v>5250.0000000000009</v>
      </c>
      <c r="Z244" s="118">
        <f t="shared" si="7"/>
        <v>80250</v>
      </c>
    </row>
    <row r="245" spans="1:26" x14ac:dyDescent="0.35">
      <c r="A245" s="76"/>
      <c r="B245" s="76"/>
      <c r="C245" s="76"/>
      <c r="D245" s="76"/>
      <c r="E245" s="76"/>
      <c r="F245" s="79" t="s">
        <v>15766</v>
      </c>
      <c r="G245" s="69"/>
      <c r="H245" s="118">
        <v>75000</v>
      </c>
      <c r="I245" s="69"/>
      <c r="J245" s="69" t="s">
        <v>3716</v>
      </c>
      <c r="K245" s="75"/>
      <c r="L245" s="79" t="s">
        <v>15345</v>
      </c>
      <c r="M245" s="80" t="s">
        <v>15767</v>
      </c>
      <c r="N245" s="75"/>
      <c r="O245" s="69"/>
      <c r="P245" s="69"/>
      <c r="Q245" s="69"/>
      <c r="R245" s="69"/>
      <c r="S245" s="69"/>
      <c r="T245" s="69"/>
      <c r="U245" s="69"/>
      <c r="V245" s="69"/>
      <c r="W245" s="116"/>
      <c r="X245" s="121"/>
      <c r="Y245" s="639">
        <f t="shared" si="6"/>
        <v>5250.0000000000009</v>
      </c>
      <c r="Z245" s="118">
        <f t="shared" si="7"/>
        <v>80250</v>
      </c>
    </row>
    <row r="246" spans="1:26" x14ac:dyDescent="0.35">
      <c r="A246" s="76"/>
      <c r="B246" s="76"/>
      <c r="C246" s="76"/>
      <c r="D246" s="76"/>
      <c r="E246" s="76"/>
      <c r="F246" s="79" t="s">
        <v>15768</v>
      </c>
      <c r="G246" s="69"/>
      <c r="H246" s="118">
        <v>75000</v>
      </c>
      <c r="I246" s="69"/>
      <c r="J246" s="69" t="s">
        <v>3716</v>
      </c>
      <c r="K246" s="75"/>
      <c r="L246" s="79" t="s">
        <v>15345</v>
      </c>
      <c r="M246" s="80" t="s">
        <v>15769</v>
      </c>
      <c r="N246" s="75"/>
      <c r="O246" s="69"/>
      <c r="P246" s="69"/>
      <c r="Q246" s="69"/>
      <c r="R246" s="69"/>
      <c r="S246" s="69"/>
      <c r="T246" s="69"/>
      <c r="U246" s="69"/>
      <c r="V246" s="69"/>
      <c r="W246" s="116"/>
      <c r="X246" s="121"/>
      <c r="Y246" s="639">
        <f t="shared" si="6"/>
        <v>5250.0000000000009</v>
      </c>
      <c r="Z246" s="118">
        <f t="shared" si="7"/>
        <v>80250</v>
      </c>
    </row>
    <row r="247" spans="1:26" x14ac:dyDescent="0.35">
      <c r="A247" s="76"/>
      <c r="B247" s="76"/>
      <c r="C247" s="76"/>
      <c r="D247" s="76"/>
      <c r="E247" s="76"/>
      <c r="F247" s="79" t="s">
        <v>15770</v>
      </c>
      <c r="G247" s="69"/>
      <c r="H247" s="118">
        <v>75000</v>
      </c>
      <c r="I247" s="69"/>
      <c r="J247" s="69" t="s">
        <v>3716</v>
      </c>
      <c r="K247" s="75"/>
      <c r="L247" s="79" t="s">
        <v>15345</v>
      </c>
      <c r="M247" s="80" t="s">
        <v>15771</v>
      </c>
      <c r="N247" s="75"/>
      <c r="O247" s="69"/>
      <c r="P247" s="69"/>
      <c r="Q247" s="69"/>
      <c r="R247" s="69"/>
      <c r="S247" s="69"/>
      <c r="T247" s="69"/>
      <c r="U247" s="69"/>
      <c r="V247" s="69"/>
      <c r="W247" s="116"/>
      <c r="X247" s="121"/>
      <c r="Y247" s="639">
        <f t="shared" si="6"/>
        <v>5250.0000000000009</v>
      </c>
      <c r="Z247" s="118">
        <f t="shared" si="7"/>
        <v>80250</v>
      </c>
    </row>
    <row r="248" spans="1:26" x14ac:dyDescent="0.35">
      <c r="A248" s="76"/>
      <c r="B248" s="76"/>
      <c r="C248" s="76"/>
      <c r="D248" s="76"/>
      <c r="E248" s="76"/>
      <c r="F248" s="79" t="s">
        <v>15772</v>
      </c>
      <c r="G248" s="69"/>
      <c r="H248" s="118">
        <v>75000</v>
      </c>
      <c r="I248" s="69"/>
      <c r="J248" s="69" t="s">
        <v>3716</v>
      </c>
      <c r="K248" s="75"/>
      <c r="L248" s="79" t="s">
        <v>15345</v>
      </c>
      <c r="M248" s="80" t="s">
        <v>15773</v>
      </c>
      <c r="N248" s="75"/>
      <c r="O248" s="69"/>
      <c r="P248" s="69"/>
      <c r="Q248" s="69"/>
      <c r="R248" s="69"/>
      <c r="S248" s="69"/>
      <c r="T248" s="69"/>
      <c r="U248" s="69"/>
      <c r="V248" s="69"/>
      <c r="W248" s="116"/>
      <c r="X248" s="121"/>
      <c r="Y248" s="639">
        <f t="shared" si="6"/>
        <v>5250.0000000000009</v>
      </c>
      <c r="Z248" s="118">
        <f t="shared" si="7"/>
        <v>80250</v>
      </c>
    </row>
    <row r="249" spans="1:26" x14ac:dyDescent="0.35">
      <c r="A249" s="76"/>
      <c r="B249" s="76"/>
      <c r="C249" s="76"/>
      <c r="D249" s="76"/>
      <c r="E249" s="76"/>
      <c r="F249" s="79"/>
      <c r="G249" s="69"/>
      <c r="H249" s="74"/>
      <c r="I249" s="69"/>
      <c r="J249" s="69"/>
      <c r="K249" s="75"/>
      <c r="L249" s="79"/>
      <c r="M249" s="80"/>
      <c r="N249" s="75"/>
      <c r="O249" s="69"/>
      <c r="P249" s="69"/>
      <c r="Q249" s="69"/>
      <c r="R249" s="69"/>
      <c r="S249" s="69"/>
      <c r="T249" s="69"/>
      <c r="U249" s="69"/>
      <c r="V249" s="69"/>
      <c r="W249" s="116"/>
      <c r="X249" s="121"/>
      <c r="Y249" s="639">
        <f t="shared" si="6"/>
        <v>0</v>
      </c>
      <c r="Z249" s="74">
        <f t="shared" si="7"/>
        <v>0</v>
      </c>
    </row>
    <row r="250" spans="1:26" x14ac:dyDescent="0.35">
      <c r="A250" s="64"/>
      <c r="B250" s="64"/>
      <c r="C250" s="64"/>
      <c r="D250" s="64"/>
      <c r="E250" s="64"/>
      <c r="F250" s="96" t="s">
        <v>1931</v>
      </c>
      <c r="G250" s="64"/>
      <c r="H250" s="67"/>
      <c r="I250" s="64"/>
      <c r="J250" s="64"/>
      <c r="K250" s="68"/>
      <c r="L250" s="97"/>
      <c r="M250" s="127"/>
      <c r="N250" s="68"/>
      <c r="O250" s="64"/>
      <c r="P250" s="64"/>
      <c r="Q250" s="64"/>
      <c r="R250" s="64"/>
      <c r="S250" s="64"/>
      <c r="T250" s="64"/>
      <c r="U250" s="64"/>
      <c r="V250" s="64"/>
      <c r="W250" s="115"/>
      <c r="X250" s="115"/>
      <c r="Y250" s="639">
        <f t="shared" si="6"/>
        <v>0</v>
      </c>
      <c r="Z250" s="67">
        <f t="shared" si="7"/>
        <v>0</v>
      </c>
    </row>
    <row r="251" spans="1:26" x14ac:dyDescent="0.35">
      <c r="A251" s="76"/>
      <c r="B251" s="76"/>
      <c r="C251" s="76"/>
      <c r="D251" s="76"/>
      <c r="E251" s="76"/>
      <c r="F251" s="79" t="s">
        <v>1852</v>
      </c>
      <c r="G251" s="69"/>
      <c r="H251" s="74"/>
      <c r="I251" s="69"/>
      <c r="J251" s="69"/>
      <c r="K251" s="75"/>
      <c r="L251" s="79"/>
      <c r="M251" s="80"/>
      <c r="N251" s="75"/>
      <c r="O251" s="69"/>
      <c r="P251" s="69"/>
      <c r="Q251" s="69"/>
      <c r="R251" s="69"/>
      <c r="S251" s="69"/>
      <c r="T251" s="69"/>
      <c r="U251" s="69"/>
      <c r="V251" s="69"/>
      <c r="W251" s="116"/>
      <c r="X251" s="121"/>
      <c r="Y251" s="639">
        <f t="shared" si="6"/>
        <v>0</v>
      </c>
      <c r="Z251" s="74">
        <f t="shared" si="7"/>
        <v>0</v>
      </c>
    </row>
    <row r="252" spans="1:26" x14ac:dyDescent="0.35">
      <c r="A252" s="76"/>
      <c r="B252" s="76"/>
      <c r="C252" s="76"/>
      <c r="D252" s="76"/>
      <c r="E252" s="76"/>
      <c r="F252" s="79"/>
      <c r="G252" s="69"/>
      <c r="H252" s="74"/>
      <c r="I252" s="69"/>
      <c r="J252" s="69"/>
      <c r="K252" s="75"/>
      <c r="L252" s="79"/>
      <c r="M252" s="80"/>
      <c r="N252" s="75"/>
      <c r="O252" s="69"/>
      <c r="P252" s="69"/>
      <c r="Q252" s="69"/>
      <c r="R252" s="69"/>
      <c r="S252" s="69"/>
      <c r="T252" s="69"/>
      <c r="U252" s="69"/>
      <c r="V252" s="69"/>
      <c r="W252" s="116"/>
      <c r="X252" s="121"/>
      <c r="Y252" s="639">
        <f t="shared" si="6"/>
        <v>0</v>
      </c>
      <c r="Z252" s="74">
        <f t="shared" si="7"/>
        <v>0</v>
      </c>
    </row>
    <row r="253" spans="1:26" x14ac:dyDescent="0.35">
      <c r="A253" s="64"/>
      <c r="B253" s="64"/>
      <c r="C253" s="64"/>
      <c r="D253" s="64"/>
      <c r="E253" s="64"/>
      <c r="F253" s="96" t="s">
        <v>1932</v>
      </c>
      <c r="G253" s="64"/>
      <c r="H253" s="67">
        <v>3500000</v>
      </c>
      <c r="I253" s="64"/>
      <c r="J253" s="64"/>
      <c r="K253" s="68"/>
      <c r="L253" s="97"/>
      <c r="M253" s="127"/>
      <c r="N253" s="68"/>
      <c r="O253" s="64"/>
      <c r="P253" s="64"/>
      <c r="Q253" s="64"/>
      <c r="R253" s="64"/>
      <c r="S253" s="64"/>
      <c r="T253" s="64"/>
      <c r="U253" s="64"/>
      <c r="V253" s="64"/>
      <c r="W253" s="115"/>
      <c r="X253" s="115"/>
      <c r="Y253" s="639">
        <f t="shared" si="6"/>
        <v>245000.00000000003</v>
      </c>
      <c r="Z253" s="67">
        <f t="shared" si="7"/>
        <v>3745000</v>
      </c>
    </row>
    <row r="254" spans="1:26" x14ac:dyDescent="0.35">
      <c r="A254" s="76"/>
      <c r="B254" s="76"/>
      <c r="C254" s="76"/>
      <c r="D254" s="76"/>
      <c r="E254" s="76"/>
      <c r="F254" s="79" t="s">
        <v>15774</v>
      </c>
      <c r="G254" s="69"/>
      <c r="H254" s="74"/>
      <c r="I254" s="69"/>
      <c r="J254" s="69" t="s">
        <v>5444</v>
      </c>
      <c r="K254" s="75">
        <v>1985</v>
      </c>
      <c r="L254" s="79" t="s">
        <v>5445</v>
      </c>
      <c r="M254" s="80">
        <v>18660</v>
      </c>
      <c r="N254" s="75"/>
      <c r="O254" s="69"/>
      <c r="P254" s="69" t="s">
        <v>1812</v>
      </c>
      <c r="Q254" s="69" t="s">
        <v>4819</v>
      </c>
      <c r="R254" s="69"/>
      <c r="S254" s="69"/>
      <c r="T254" s="69"/>
      <c r="U254" s="69"/>
      <c r="V254" s="69"/>
      <c r="W254" s="116"/>
      <c r="X254" s="121"/>
      <c r="Y254" s="639">
        <f t="shared" si="6"/>
        <v>0</v>
      </c>
      <c r="Z254" s="74">
        <f t="shared" si="7"/>
        <v>0</v>
      </c>
    </row>
    <row r="255" spans="1:26" x14ac:dyDescent="0.35">
      <c r="A255" s="76"/>
      <c r="B255" s="76"/>
      <c r="C255" s="76"/>
      <c r="D255" s="76"/>
      <c r="E255" s="76"/>
      <c r="F255" s="79" t="s">
        <v>15775</v>
      </c>
      <c r="G255" s="69"/>
      <c r="H255" s="74"/>
      <c r="I255" s="69"/>
      <c r="J255" s="69" t="s">
        <v>5444</v>
      </c>
      <c r="K255" s="75">
        <v>1985</v>
      </c>
      <c r="L255" s="79" t="s">
        <v>5445</v>
      </c>
      <c r="M255" s="80">
        <v>18661</v>
      </c>
      <c r="N255" s="75"/>
      <c r="O255" s="69"/>
      <c r="P255" s="69" t="s">
        <v>1812</v>
      </c>
      <c r="Q255" s="69" t="s">
        <v>4819</v>
      </c>
      <c r="R255" s="69"/>
      <c r="S255" s="69"/>
      <c r="T255" s="69"/>
      <c r="U255" s="69"/>
      <c r="V255" s="69"/>
      <c r="W255" s="116"/>
      <c r="X255" s="121"/>
      <c r="Y255" s="639">
        <f t="shared" si="6"/>
        <v>0</v>
      </c>
      <c r="Z255" s="74">
        <f t="shared" si="7"/>
        <v>0</v>
      </c>
    </row>
    <row r="256" spans="1:26" x14ac:dyDescent="0.35">
      <c r="A256" s="64"/>
      <c r="B256" s="64"/>
      <c r="C256" s="64"/>
      <c r="D256" s="64"/>
      <c r="E256" s="64"/>
      <c r="F256" s="66" t="s">
        <v>1168</v>
      </c>
      <c r="G256" s="64"/>
      <c r="H256" s="67"/>
      <c r="I256" s="64"/>
      <c r="J256" s="64"/>
      <c r="K256" s="68"/>
      <c r="L256" s="68"/>
      <c r="M256" s="68"/>
      <c r="N256" s="68"/>
      <c r="O256" s="64"/>
      <c r="P256" s="64"/>
      <c r="Q256" s="68"/>
      <c r="R256" s="64"/>
      <c r="S256" s="64"/>
      <c r="T256" s="64"/>
      <c r="U256" s="64"/>
      <c r="V256" s="64"/>
      <c r="W256" s="115"/>
      <c r="X256" s="115"/>
      <c r="Y256" s="639">
        <f t="shared" si="6"/>
        <v>0</v>
      </c>
      <c r="Z256" s="67">
        <f t="shared" si="7"/>
        <v>0</v>
      </c>
    </row>
    <row r="257" spans="1:26" x14ac:dyDescent="0.35">
      <c r="A257" s="76"/>
      <c r="B257" s="76"/>
      <c r="C257" s="76"/>
      <c r="D257" s="76"/>
      <c r="E257" s="76"/>
      <c r="F257" s="79" t="s">
        <v>15776</v>
      </c>
      <c r="G257" s="76"/>
      <c r="H257" s="118">
        <v>700000</v>
      </c>
      <c r="I257" s="76"/>
      <c r="J257" s="69" t="s">
        <v>3716</v>
      </c>
      <c r="K257" s="119"/>
      <c r="L257" s="119" t="s">
        <v>8543</v>
      </c>
      <c r="M257" s="119" t="s">
        <v>15777</v>
      </c>
      <c r="N257" s="119"/>
      <c r="O257" s="76"/>
      <c r="P257" s="76" t="s">
        <v>3138</v>
      </c>
      <c r="Q257" s="119" t="s">
        <v>3620</v>
      </c>
      <c r="R257" s="76"/>
      <c r="S257" s="76"/>
      <c r="T257" s="76"/>
      <c r="U257" s="76"/>
      <c r="V257" s="76"/>
      <c r="W257" s="121"/>
      <c r="X257" s="121"/>
      <c r="Y257" s="639">
        <f t="shared" si="6"/>
        <v>49000.000000000007</v>
      </c>
      <c r="Z257" s="118">
        <f t="shared" si="7"/>
        <v>749000</v>
      </c>
    </row>
    <row r="258" spans="1:26" x14ac:dyDescent="0.35">
      <c r="A258" s="76"/>
      <c r="B258" s="76"/>
      <c r="C258" s="76"/>
      <c r="D258" s="76"/>
      <c r="E258" s="76"/>
      <c r="F258" s="79" t="s">
        <v>15776</v>
      </c>
      <c r="G258" s="76"/>
      <c r="H258" s="118">
        <v>700000</v>
      </c>
      <c r="I258" s="76"/>
      <c r="J258" s="69" t="s">
        <v>3716</v>
      </c>
      <c r="K258" s="119"/>
      <c r="L258" s="119" t="s">
        <v>8543</v>
      </c>
      <c r="M258" s="119">
        <v>8045755</v>
      </c>
      <c r="N258" s="119"/>
      <c r="O258" s="76"/>
      <c r="P258" s="76" t="s">
        <v>3138</v>
      </c>
      <c r="Q258" s="119" t="s">
        <v>3620</v>
      </c>
      <c r="R258" s="76"/>
      <c r="S258" s="76"/>
      <c r="T258" s="76"/>
      <c r="U258" s="76"/>
      <c r="V258" s="76"/>
      <c r="W258" s="121"/>
      <c r="X258" s="121"/>
      <c r="Y258" s="639">
        <f t="shared" si="6"/>
        <v>49000.000000000007</v>
      </c>
      <c r="Z258" s="118">
        <f t="shared" si="7"/>
        <v>749000</v>
      </c>
    </row>
    <row r="259" spans="1:26" x14ac:dyDescent="0.35">
      <c r="A259" s="76"/>
      <c r="B259" s="76"/>
      <c r="C259" s="76"/>
      <c r="D259" s="76"/>
      <c r="E259" s="76"/>
      <c r="F259" s="79" t="s">
        <v>15778</v>
      </c>
      <c r="G259" s="76"/>
      <c r="H259" s="118">
        <v>700000</v>
      </c>
      <c r="I259" s="76"/>
      <c r="J259" s="69" t="s">
        <v>3716</v>
      </c>
      <c r="K259" s="119"/>
      <c r="L259" s="119" t="s">
        <v>8543</v>
      </c>
      <c r="M259" s="119" t="s">
        <v>15779</v>
      </c>
      <c r="N259" s="119"/>
      <c r="O259" s="76"/>
      <c r="P259" s="76" t="s">
        <v>3138</v>
      </c>
      <c r="Q259" s="119" t="s">
        <v>3620</v>
      </c>
      <c r="R259" s="76"/>
      <c r="S259" s="76"/>
      <c r="T259" s="76"/>
      <c r="U259" s="76"/>
      <c r="V259" s="76"/>
      <c r="W259" s="121"/>
      <c r="X259" s="121"/>
      <c r="Y259" s="639">
        <f t="shared" si="6"/>
        <v>49000.000000000007</v>
      </c>
      <c r="Z259" s="118">
        <f t="shared" si="7"/>
        <v>749000</v>
      </c>
    </row>
    <row r="260" spans="1:26" x14ac:dyDescent="0.35">
      <c r="A260" s="76"/>
      <c r="B260" s="76"/>
      <c r="C260" s="76"/>
      <c r="D260" s="76"/>
      <c r="E260" s="76"/>
      <c r="F260" s="79"/>
      <c r="G260" s="76"/>
      <c r="H260" s="118"/>
      <c r="I260" s="76"/>
      <c r="J260" s="69"/>
      <c r="K260" s="119"/>
      <c r="L260" s="119"/>
      <c r="M260" s="119"/>
      <c r="N260" s="119"/>
      <c r="O260" s="76"/>
      <c r="P260" s="76"/>
      <c r="Q260" s="119"/>
      <c r="R260" s="76"/>
      <c r="S260" s="76"/>
      <c r="T260" s="76"/>
      <c r="U260" s="76"/>
      <c r="V260" s="76"/>
      <c r="W260" s="121"/>
      <c r="X260" s="121"/>
      <c r="Y260" s="639">
        <f t="shared" si="6"/>
        <v>0</v>
      </c>
      <c r="Z260" s="118">
        <f t="shared" si="7"/>
        <v>0</v>
      </c>
    </row>
    <row r="261" spans="1:26" x14ac:dyDescent="0.35">
      <c r="A261" s="64"/>
      <c r="B261" s="64"/>
      <c r="C261" s="64"/>
      <c r="D261" s="64"/>
      <c r="E261" s="64"/>
      <c r="F261" s="66" t="s">
        <v>1748</v>
      </c>
      <c r="G261" s="64"/>
      <c r="H261" s="67"/>
      <c r="I261" s="64"/>
      <c r="J261" s="64"/>
      <c r="K261" s="68"/>
      <c r="L261" s="68"/>
      <c r="M261" s="68"/>
      <c r="N261" s="68"/>
      <c r="O261" s="64"/>
      <c r="P261" s="64"/>
      <c r="Q261" s="68"/>
      <c r="R261" s="64"/>
      <c r="S261" s="64"/>
      <c r="T261" s="64"/>
      <c r="U261" s="64"/>
      <c r="V261" s="64"/>
      <c r="W261" s="115"/>
      <c r="X261" s="115"/>
      <c r="Y261" s="639">
        <f t="shared" si="6"/>
        <v>0</v>
      </c>
      <c r="Z261" s="67">
        <f t="shared" si="7"/>
        <v>0</v>
      </c>
    </row>
    <row r="262" spans="1:26" x14ac:dyDescent="0.35">
      <c r="A262" s="69"/>
      <c r="B262" s="69"/>
      <c r="C262" s="69"/>
      <c r="D262" s="69"/>
      <c r="E262" s="69"/>
      <c r="F262" s="79" t="s">
        <v>15780</v>
      </c>
      <c r="G262" s="69"/>
      <c r="H262" s="74"/>
      <c r="I262" s="69"/>
      <c r="J262" s="76"/>
      <c r="K262" s="193"/>
      <c r="L262" s="119"/>
      <c r="M262" s="75"/>
      <c r="N262" s="75"/>
      <c r="O262" s="69"/>
      <c r="P262" s="76"/>
      <c r="Q262" s="75"/>
      <c r="R262" s="69"/>
      <c r="S262" s="69"/>
      <c r="T262" s="69"/>
      <c r="U262" s="69"/>
      <c r="V262" s="69"/>
      <c r="W262" s="116"/>
      <c r="X262" s="121"/>
      <c r="Y262" s="639">
        <f t="shared" ref="Y262:Y277" si="8">H262*Y$4</f>
        <v>0</v>
      </c>
      <c r="Z262" s="74">
        <f t="shared" ref="Z262:Z277" si="9">H262+Y262</f>
        <v>0</v>
      </c>
    </row>
    <row r="263" spans="1:26" x14ac:dyDescent="0.35">
      <c r="A263" s="69"/>
      <c r="B263" s="69"/>
      <c r="C263" s="69"/>
      <c r="D263" s="69"/>
      <c r="E263" s="69"/>
      <c r="F263" s="79" t="s">
        <v>15781</v>
      </c>
      <c r="G263" s="69"/>
      <c r="H263" s="74"/>
      <c r="I263" s="69"/>
      <c r="J263" s="76"/>
      <c r="K263" s="193"/>
      <c r="L263" s="119"/>
      <c r="M263" s="75"/>
      <c r="N263" s="75"/>
      <c r="O263" s="69"/>
      <c r="P263" s="76"/>
      <c r="Q263" s="75"/>
      <c r="R263" s="69"/>
      <c r="S263" s="69"/>
      <c r="T263" s="69"/>
      <c r="U263" s="69"/>
      <c r="V263" s="69"/>
      <c r="W263" s="116"/>
      <c r="X263" s="121"/>
      <c r="Y263" s="639">
        <f t="shared" si="8"/>
        <v>0</v>
      </c>
      <c r="Z263" s="74">
        <f t="shared" si="9"/>
        <v>0</v>
      </c>
    </row>
    <row r="264" spans="1:26" x14ac:dyDescent="0.35">
      <c r="A264" s="76"/>
      <c r="B264" s="76"/>
      <c r="C264" s="76"/>
      <c r="D264" s="76"/>
      <c r="E264" s="76"/>
      <c r="F264" s="79"/>
      <c r="G264" s="76"/>
      <c r="H264" s="118">
        <v>4000000</v>
      </c>
      <c r="I264" s="76"/>
      <c r="J264" s="69"/>
      <c r="K264" s="119"/>
      <c r="L264" s="119"/>
      <c r="M264" s="119"/>
      <c r="N264" s="119"/>
      <c r="O264" s="76"/>
      <c r="P264" s="76"/>
      <c r="Q264" s="119"/>
      <c r="R264" s="76"/>
      <c r="S264" s="76"/>
      <c r="T264" s="76"/>
      <c r="U264" s="76"/>
      <c r="V264" s="76"/>
      <c r="W264" s="121"/>
      <c r="X264" s="121"/>
      <c r="Y264" s="639">
        <f t="shared" si="8"/>
        <v>280000</v>
      </c>
      <c r="Z264" s="118">
        <f t="shared" si="9"/>
        <v>4280000</v>
      </c>
    </row>
    <row r="265" spans="1:26" x14ac:dyDescent="0.35">
      <c r="A265" s="76"/>
      <c r="B265" s="76"/>
      <c r="C265" s="76"/>
      <c r="D265" s="76"/>
      <c r="E265" s="76"/>
      <c r="F265" s="79"/>
      <c r="G265" s="76"/>
      <c r="H265" s="118"/>
      <c r="I265" s="76"/>
      <c r="J265" s="69"/>
      <c r="K265" s="119"/>
      <c r="L265" s="119"/>
      <c r="M265" s="119"/>
      <c r="N265" s="119"/>
      <c r="O265" s="76"/>
      <c r="P265" s="76"/>
      <c r="Q265" s="119"/>
      <c r="R265" s="76"/>
      <c r="S265" s="76"/>
      <c r="T265" s="76"/>
      <c r="U265" s="76"/>
      <c r="V265" s="76"/>
      <c r="W265" s="121"/>
      <c r="X265" s="121"/>
      <c r="Y265" s="639">
        <f t="shared" si="8"/>
        <v>0</v>
      </c>
      <c r="Z265" s="118">
        <f t="shared" si="9"/>
        <v>0</v>
      </c>
    </row>
    <row r="266" spans="1:26" x14ac:dyDescent="0.35">
      <c r="A266" s="64"/>
      <c r="B266" s="64"/>
      <c r="C266" s="64"/>
      <c r="D266" s="64"/>
      <c r="E266" s="64"/>
      <c r="F266" s="66" t="s">
        <v>1944</v>
      </c>
      <c r="G266" s="64"/>
      <c r="H266" s="67"/>
      <c r="I266" s="64"/>
      <c r="J266" s="64"/>
      <c r="K266" s="68"/>
      <c r="L266" s="68"/>
      <c r="M266" s="68"/>
      <c r="N266" s="68"/>
      <c r="O266" s="64"/>
      <c r="P266" s="64"/>
      <c r="Q266" s="68"/>
      <c r="R266" s="64"/>
      <c r="S266" s="64"/>
      <c r="T266" s="64"/>
      <c r="U266" s="64"/>
      <c r="V266" s="64"/>
      <c r="W266" s="115"/>
      <c r="X266" s="115"/>
      <c r="Y266" s="639">
        <f t="shared" si="8"/>
        <v>0</v>
      </c>
      <c r="Z266" s="67">
        <f t="shared" si="9"/>
        <v>0</v>
      </c>
    </row>
    <row r="267" spans="1:26" x14ac:dyDescent="0.35">
      <c r="A267" s="69"/>
      <c r="B267" s="69"/>
      <c r="C267" s="69"/>
      <c r="D267" s="69"/>
      <c r="E267" s="69"/>
      <c r="F267" s="79" t="s">
        <v>15782</v>
      </c>
      <c r="G267" s="69"/>
      <c r="H267" s="74">
        <v>4000000</v>
      </c>
      <c r="I267" s="69"/>
      <c r="J267" s="76"/>
      <c r="K267" s="193"/>
      <c r="L267" s="119"/>
      <c r="M267" s="75"/>
      <c r="N267" s="75"/>
      <c r="O267" s="69"/>
      <c r="P267" s="76"/>
      <c r="Q267" s="75"/>
      <c r="R267" s="69"/>
      <c r="S267" s="69"/>
      <c r="T267" s="69"/>
      <c r="U267" s="69"/>
      <c r="V267" s="69"/>
      <c r="W267" s="116"/>
      <c r="X267" s="121"/>
      <c r="Y267" s="639">
        <f t="shared" si="8"/>
        <v>280000</v>
      </c>
      <c r="Z267" s="74">
        <f t="shared" si="9"/>
        <v>4280000</v>
      </c>
    </row>
    <row r="268" spans="1:26" x14ac:dyDescent="0.35">
      <c r="A268" s="69"/>
      <c r="B268" s="69"/>
      <c r="C268" s="69"/>
      <c r="D268" s="69"/>
      <c r="E268" s="69"/>
      <c r="F268" s="79"/>
      <c r="G268" s="69"/>
      <c r="H268" s="74"/>
      <c r="I268" s="69"/>
      <c r="J268" s="76"/>
      <c r="K268" s="193"/>
      <c r="L268" s="119"/>
      <c r="M268" s="75"/>
      <c r="N268" s="75"/>
      <c r="O268" s="69"/>
      <c r="P268" s="76"/>
      <c r="Q268" s="75"/>
      <c r="R268" s="69"/>
      <c r="S268" s="69"/>
      <c r="T268" s="69"/>
      <c r="U268" s="69"/>
      <c r="V268" s="69"/>
      <c r="W268" s="116"/>
      <c r="X268" s="121"/>
      <c r="Y268" s="639">
        <f t="shared" si="8"/>
        <v>0</v>
      </c>
      <c r="Z268" s="74">
        <f t="shared" si="9"/>
        <v>0</v>
      </c>
    </row>
    <row r="269" spans="1:26" x14ac:dyDescent="0.35">
      <c r="A269" s="64"/>
      <c r="B269" s="64"/>
      <c r="C269" s="64"/>
      <c r="D269" s="64"/>
      <c r="E269" s="64"/>
      <c r="F269" s="96" t="s">
        <v>1945</v>
      </c>
      <c r="G269" s="64"/>
      <c r="H269" s="67"/>
      <c r="I269" s="64"/>
      <c r="J269" s="64"/>
      <c r="K269" s="68"/>
      <c r="L269" s="68"/>
      <c r="M269" s="68"/>
      <c r="N269" s="68"/>
      <c r="O269" s="64"/>
      <c r="P269" s="64"/>
      <c r="Q269" s="68"/>
      <c r="R269" s="64"/>
      <c r="S269" s="64"/>
      <c r="T269" s="64"/>
      <c r="U269" s="64"/>
      <c r="V269" s="64"/>
      <c r="W269" s="115"/>
      <c r="X269" s="115"/>
      <c r="Y269" s="639">
        <f t="shared" si="8"/>
        <v>0</v>
      </c>
      <c r="Z269" s="67">
        <f t="shared" si="9"/>
        <v>0</v>
      </c>
    </row>
    <row r="270" spans="1:26" x14ac:dyDescent="0.35">
      <c r="A270" s="69"/>
      <c r="B270" s="69"/>
      <c r="C270" s="69"/>
      <c r="D270" s="69"/>
      <c r="E270" s="69"/>
      <c r="F270" s="79" t="s">
        <v>15783</v>
      </c>
      <c r="G270" s="69"/>
      <c r="H270" s="74"/>
      <c r="I270" s="69"/>
      <c r="J270" s="69" t="s">
        <v>1214</v>
      </c>
      <c r="K270" s="75"/>
      <c r="L270" s="75" t="s">
        <v>15784</v>
      </c>
      <c r="M270" s="131" t="s">
        <v>15785</v>
      </c>
      <c r="N270" s="75"/>
      <c r="O270" s="69"/>
      <c r="P270" s="69" t="s">
        <v>1217</v>
      </c>
      <c r="Q270" s="75" t="s">
        <v>1066</v>
      </c>
      <c r="R270" s="69"/>
      <c r="S270" s="69"/>
      <c r="T270" s="69"/>
      <c r="U270" s="69"/>
      <c r="V270" s="69"/>
      <c r="W270" s="116"/>
      <c r="X270" s="121"/>
      <c r="Y270" s="639">
        <f t="shared" si="8"/>
        <v>0</v>
      </c>
      <c r="Z270" s="74">
        <f t="shared" si="9"/>
        <v>0</v>
      </c>
    </row>
    <row r="271" spans="1:26" x14ac:dyDescent="0.35">
      <c r="A271" s="76"/>
      <c r="B271" s="76"/>
      <c r="C271" s="76"/>
      <c r="D271" s="76"/>
      <c r="E271" s="76"/>
      <c r="F271" s="79" t="s">
        <v>15786</v>
      </c>
      <c r="G271" s="76"/>
      <c r="H271" s="118"/>
      <c r="I271" s="76"/>
      <c r="J271" s="76"/>
      <c r="K271" s="130"/>
      <c r="L271" s="119"/>
      <c r="M271" s="119"/>
      <c r="N271" s="119"/>
      <c r="O271" s="76"/>
      <c r="P271" s="76"/>
      <c r="Q271" s="119"/>
      <c r="R271" s="76"/>
      <c r="S271" s="76"/>
      <c r="T271" s="76"/>
      <c r="U271" s="76"/>
      <c r="V271" s="76"/>
      <c r="W271" s="121"/>
      <c r="X271" s="121"/>
      <c r="Y271" s="639">
        <f t="shared" si="8"/>
        <v>0</v>
      </c>
      <c r="Z271" s="118">
        <f t="shared" si="9"/>
        <v>0</v>
      </c>
    </row>
    <row r="272" spans="1:26" x14ac:dyDescent="0.35">
      <c r="A272" s="76"/>
      <c r="B272" s="76"/>
      <c r="C272" s="76"/>
      <c r="D272" s="76"/>
      <c r="E272" s="76"/>
      <c r="F272" s="79" t="s">
        <v>15787</v>
      </c>
      <c r="G272" s="76"/>
      <c r="H272" s="118"/>
      <c r="I272" s="76"/>
      <c r="J272" s="76"/>
      <c r="K272" s="130"/>
      <c r="L272" s="119"/>
      <c r="M272" s="119"/>
      <c r="N272" s="119"/>
      <c r="O272" s="76"/>
      <c r="P272" s="76"/>
      <c r="Q272" s="119"/>
      <c r="R272" s="76"/>
      <c r="S272" s="76"/>
      <c r="T272" s="76"/>
      <c r="U272" s="76"/>
      <c r="V272" s="76"/>
      <c r="W272" s="121"/>
      <c r="X272" s="121"/>
      <c r="Y272" s="639">
        <f t="shared" si="8"/>
        <v>0</v>
      </c>
      <c r="Z272" s="118">
        <f t="shared" si="9"/>
        <v>0</v>
      </c>
    </row>
    <row r="273" spans="1:26" x14ac:dyDescent="0.35">
      <c r="A273" s="76"/>
      <c r="B273" s="76"/>
      <c r="C273" s="76"/>
      <c r="D273" s="76"/>
      <c r="E273" s="76"/>
      <c r="F273" s="79" t="s">
        <v>15788</v>
      </c>
      <c r="G273" s="69"/>
      <c r="H273" s="74"/>
      <c r="I273" s="69"/>
      <c r="J273" s="76"/>
      <c r="K273" s="193"/>
      <c r="L273" s="119"/>
      <c r="M273" s="119"/>
      <c r="N273" s="119"/>
      <c r="O273" s="76"/>
      <c r="P273" s="76"/>
      <c r="Q273" s="119"/>
      <c r="R273" s="76"/>
      <c r="S273" s="76"/>
      <c r="T273" s="76"/>
      <c r="U273" s="76"/>
      <c r="V273" s="76"/>
      <c r="W273" s="116"/>
      <c r="X273" s="121"/>
      <c r="Y273" s="639">
        <f t="shared" si="8"/>
        <v>0</v>
      </c>
      <c r="Z273" s="74">
        <f t="shared" si="9"/>
        <v>0</v>
      </c>
    </row>
    <row r="274" spans="1:26" x14ac:dyDescent="0.35">
      <c r="A274" s="69"/>
      <c r="B274" s="69"/>
      <c r="C274" s="69"/>
      <c r="D274" s="69"/>
      <c r="E274" s="69"/>
      <c r="F274" s="79"/>
      <c r="G274" s="69"/>
      <c r="H274" s="74">
        <v>2000000</v>
      </c>
      <c r="I274" s="69"/>
      <c r="J274" s="69"/>
      <c r="K274" s="75"/>
      <c r="L274" s="75"/>
      <c r="M274" s="131"/>
      <c r="N274" s="75"/>
      <c r="O274" s="69"/>
      <c r="P274" s="69"/>
      <c r="Q274" s="75"/>
      <c r="R274" s="69"/>
      <c r="S274" s="69"/>
      <c r="T274" s="69"/>
      <c r="U274" s="69"/>
      <c r="V274" s="69"/>
      <c r="W274" s="116"/>
      <c r="X274" s="121"/>
      <c r="Y274" s="639">
        <f t="shared" si="8"/>
        <v>140000</v>
      </c>
      <c r="Z274" s="74">
        <f t="shared" si="9"/>
        <v>2140000</v>
      </c>
    </row>
    <row r="275" spans="1:26" x14ac:dyDescent="0.35">
      <c r="A275" s="64"/>
      <c r="B275" s="64"/>
      <c r="C275" s="64"/>
      <c r="D275" s="64"/>
      <c r="E275" s="64"/>
      <c r="F275" s="96" t="s">
        <v>1590</v>
      </c>
      <c r="G275" s="64"/>
      <c r="H275" s="67"/>
      <c r="I275" s="64"/>
      <c r="J275" s="64"/>
      <c r="K275" s="68"/>
      <c r="L275" s="68"/>
      <c r="M275" s="68"/>
      <c r="N275" s="68"/>
      <c r="O275" s="64"/>
      <c r="P275" s="64"/>
      <c r="Q275" s="68"/>
      <c r="R275" s="64"/>
      <c r="S275" s="64"/>
      <c r="T275" s="64"/>
      <c r="U275" s="64"/>
      <c r="V275" s="64"/>
      <c r="W275" s="115"/>
      <c r="X275" s="115"/>
      <c r="Y275" s="639">
        <f t="shared" si="8"/>
        <v>0</v>
      </c>
      <c r="Z275" s="67">
        <f t="shared" si="9"/>
        <v>0</v>
      </c>
    </row>
    <row r="276" spans="1:26" x14ac:dyDescent="0.35">
      <c r="A276" s="76"/>
      <c r="B276" s="76"/>
      <c r="C276" s="76"/>
      <c r="D276" s="76"/>
      <c r="E276" s="76"/>
      <c r="F276" s="76" t="s">
        <v>15789</v>
      </c>
      <c r="G276" s="76"/>
      <c r="H276" s="118">
        <v>720000</v>
      </c>
      <c r="I276" s="76"/>
      <c r="J276" s="76" t="s">
        <v>3653</v>
      </c>
      <c r="K276" s="119"/>
      <c r="L276" s="119"/>
      <c r="M276" s="119"/>
      <c r="N276" s="119"/>
      <c r="O276" s="76"/>
      <c r="P276" s="76" t="s">
        <v>6757</v>
      </c>
      <c r="Q276" s="119"/>
      <c r="R276" s="76" t="s">
        <v>8102</v>
      </c>
      <c r="S276" s="76"/>
      <c r="T276" s="76"/>
      <c r="U276" s="76"/>
      <c r="V276" s="76"/>
      <c r="W276" s="121"/>
      <c r="X276" s="121"/>
      <c r="Y276" s="639">
        <f t="shared" si="8"/>
        <v>50400.000000000007</v>
      </c>
      <c r="Z276" s="118">
        <f t="shared" si="9"/>
        <v>770400</v>
      </c>
    </row>
    <row r="277" spans="1:26" x14ac:dyDescent="0.35">
      <c r="F277" s="123" t="s">
        <v>894</v>
      </c>
      <c r="G277" s="123"/>
      <c r="H277" s="124">
        <f>SUM(H5:H276)</f>
        <v>142595000</v>
      </c>
      <c r="Y277" s="639">
        <f t="shared" si="8"/>
        <v>9981650.0000000019</v>
      </c>
      <c r="Z277" s="124">
        <f t="shared" si="9"/>
        <v>152576650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00B050"/>
  </sheetPr>
  <dimension ref="A1:AA116"/>
  <sheetViews>
    <sheetView topLeftCell="G1" workbookViewId="0">
      <selection activeCell="AA2" sqref="AA2"/>
    </sheetView>
  </sheetViews>
  <sheetFormatPr defaultRowHeight="14.5" x14ac:dyDescent="0.35"/>
  <cols>
    <col min="1" max="1" width="11.7265625" hidden="1" customWidth="1"/>
    <col min="2" max="2" width="18.7265625" hidden="1" customWidth="1"/>
    <col min="3" max="3" width="17.7265625" hidden="1" customWidth="1"/>
    <col min="4" max="4" width="18" hidden="1" customWidth="1"/>
    <col min="5" max="5" width="37.453125" hidden="1" customWidth="1"/>
    <col min="6" max="6" width="29.453125" style="42" hidden="1" customWidth="1"/>
    <col min="7" max="7" width="74.08984375" customWidth="1"/>
    <col min="8" max="8" width="21.81640625" hidden="1" customWidth="1"/>
    <col min="9" max="9" width="21.81640625" style="104" hidden="1" customWidth="1"/>
    <col min="10" max="10" width="11" hidden="1" customWidth="1"/>
    <col min="11" max="11" width="30.1796875" hidden="1" customWidth="1"/>
    <col min="12" max="12" width="23.453125" style="245" hidden="1" customWidth="1"/>
    <col min="13" max="13" width="38.81640625" hidden="1" customWidth="1"/>
    <col min="14" max="14" width="23.453125" hidden="1" customWidth="1"/>
    <col min="15" max="15" width="16.453125" hidden="1" customWidth="1"/>
    <col min="16" max="16" width="18.453125" hidden="1" customWidth="1"/>
    <col min="17" max="18" width="23.453125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24" hidden="1" customWidth="1"/>
    <col min="25" max="25" width="76.1796875" hidden="1" customWidth="1"/>
    <col min="26" max="26" width="9.81640625" hidden="1" customWidth="1"/>
    <col min="27" max="27" width="21.81640625" style="104" customWidth="1"/>
  </cols>
  <sheetData>
    <row r="1" spans="1:27" x14ac:dyDescent="0.35">
      <c r="A1" s="665" t="s">
        <v>895</v>
      </c>
      <c r="B1" s="665"/>
      <c r="C1" s="665"/>
      <c r="D1" s="665"/>
      <c r="E1" s="665"/>
      <c r="F1" s="66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206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106"/>
      <c r="B3" s="106"/>
      <c r="C3" s="208"/>
      <c r="D3" s="107"/>
      <c r="E3" s="265" t="s">
        <v>15790</v>
      </c>
      <c r="F3" s="57"/>
      <c r="G3" s="208"/>
      <c r="H3" s="57"/>
      <c r="I3" s="108"/>
      <c r="J3" s="106"/>
      <c r="K3" s="109"/>
      <c r="L3" s="209"/>
      <c r="M3" s="106"/>
      <c r="N3" s="209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108"/>
    </row>
    <row r="4" spans="1:27" ht="15.5" x14ac:dyDescent="0.35">
      <c r="A4" s="64"/>
      <c r="B4" s="64"/>
      <c r="C4" s="65"/>
      <c r="D4" s="64"/>
      <c r="E4" s="115"/>
      <c r="F4" s="64"/>
      <c r="G4" s="267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64"/>
      <c r="Z4" s="631">
        <v>7.0000000000000007E-2</v>
      </c>
      <c r="AA4" s="67"/>
    </row>
    <row r="5" spans="1:27" s="94" customFormat="1" ht="15.5" x14ac:dyDescent="0.35">
      <c r="A5" s="69"/>
      <c r="B5" s="77" t="s">
        <v>15791</v>
      </c>
      <c r="C5" s="77" t="s">
        <v>189</v>
      </c>
      <c r="D5" s="77" t="s">
        <v>15792</v>
      </c>
      <c r="E5" s="77" t="s">
        <v>15793</v>
      </c>
      <c r="F5" s="69"/>
      <c r="G5" s="213" t="s">
        <v>15794</v>
      </c>
      <c r="H5" s="69"/>
      <c r="I5" s="74">
        <v>650000</v>
      </c>
      <c r="J5" s="69"/>
      <c r="K5" s="69" t="s">
        <v>933</v>
      </c>
      <c r="L5" s="75">
        <v>2001</v>
      </c>
      <c r="M5" s="75" t="s">
        <v>14617</v>
      </c>
      <c r="N5" s="75" t="s">
        <v>15795</v>
      </c>
      <c r="O5" s="75" t="s">
        <v>1063</v>
      </c>
      <c r="P5" s="69" t="s">
        <v>937</v>
      </c>
      <c r="Q5" s="69" t="s">
        <v>967</v>
      </c>
      <c r="R5" s="75" t="s">
        <v>2882</v>
      </c>
      <c r="S5" s="69"/>
      <c r="T5" s="69"/>
      <c r="U5" s="69"/>
      <c r="V5" s="69"/>
      <c r="W5" s="69"/>
      <c r="X5" s="116" t="s">
        <v>3850</v>
      </c>
      <c r="Y5" s="116"/>
      <c r="Z5" s="642">
        <f>I5*Z$4</f>
        <v>45500.000000000007</v>
      </c>
      <c r="AA5" s="74">
        <f>I5+Z5</f>
        <v>695500</v>
      </c>
    </row>
    <row r="6" spans="1:27" ht="15.5" x14ac:dyDescent="0.35">
      <c r="A6" s="69"/>
      <c r="B6" s="196"/>
      <c r="C6" s="212"/>
      <c r="D6" s="196"/>
      <c r="E6" s="268"/>
      <c r="F6" s="69"/>
      <c r="G6" s="213" t="s">
        <v>15796</v>
      </c>
      <c r="H6" s="69"/>
      <c r="I6" s="74">
        <v>600000</v>
      </c>
      <c r="J6" s="69"/>
      <c r="K6" s="69" t="s">
        <v>933</v>
      </c>
      <c r="L6" s="75">
        <v>2001</v>
      </c>
      <c r="M6" s="75" t="s">
        <v>14620</v>
      </c>
      <c r="N6" s="75" t="s">
        <v>15797</v>
      </c>
      <c r="O6" s="75" t="s">
        <v>1063</v>
      </c>
      <c r="P6" s="69" t="s">
        <v>937</v>
      </c>
      <c r="Q6" s="69" t="s">
        <v>938</v>
      </c>
      <c r="R6" s="75" t="s">
        <v>2882</v>
      </c>
      <c r="S6" s="69"/>
      <c r="T6" s="69"/>
      <c r="U6" s="69"/>
      <c r="V6" s="69"/>
      <c r="W6" s="69"/>
      <c r="X6" s="116" t="s">
        <v>3855</v>
      </c>
      <c r="Y6" s="121"/>
      <c r="Z6" s="642">
        <f t="shared" ref="Z6:Z69" si="0">I6*Z$4</f>
        <v>42000.000000000007</v>
      </c>
      <c r="AA6" s="74">
        <f t="shared" ref="AA6:AA69" si="1">I6+Z6</f>
        <v>642000</v>
      </c>
    </row>
    <row r="7" spans="1:27" ht="15.5" x14ac:dyDescent="0.35">
      <c r="A7" s="69"/>
      <c r="B7" s="69"/>
      <c r="C7" s="213"/>
      <c r="D7" s="69"/>
      <c r="E7" s="116"/>
      <c r="F7" s="69"/>
      <c r="G7" s="213" t="s">
        <v>15798</v>
      </c>
      <c r="H7" s="69"/>
      <c r="I7" s="74">
        <v>600000</v>
      </c>
      <c r="J7" s="69"/>
      <c r="K7" s="69" t="s">
        <v>933</v>
      </c>
      <c r="L7" s="75">
        <v>2001</v>
      </c>
      <c r="M7" s="75" t="s">
        <v>14620</v>
      </c>
      <c r="N7" s="75" t="s">
        <v>15799</v>
      </c>
      <c r="O7" s="75" t="s">
        <v>1063</v>
      </c>
      <c r="P7" s="69" t="s">
        <v>937</v>
      </c>
      <c r="Q7" s="69" t="s">
        <v>938</v>
      </c>
      <c r="R7" s="75" t="s">
        <v>2882</v>
      </c>
      <c r="S7" s="69"/>
      <c r="T7" s="69"/>
      <c r="U7" s="69"/>
      <c r="V7" s="69"/>
      <c r="W7" s="69"/>
      <c r="X7" s="116" t="s">
        <v>3855</v>
      </c>
      <c r="Y7" s="121"/>
      <c r="Z7" s="642">
        <f t="shared" si="0"/>
        <v>42000.000000000007</v>
      </c>
      <c r="AA7" s="74">
        <f t="shared" si="1"/>
        <v>642000</v>
      </c>
    </row>
    <row r="8" spans="1:27" ht="15.5" x14ac:dyDescent="0.35">
      <c r="A8" s="69"/>
      <c r="B8" s="69"/>
      <c r="C8" s="213"/>
      <c r="D8" s="69"/>
      <c r="E8" s="116"/>
      <c r="F8" s="69"/>
      <c r="G8" s="213" t="s">
        <v>15800</v>
      </c>
      <c r="H8" s="69"/>
      <c r="I8" s="74">
        <v>600000</v>
      </c>
      <c r="J8" s="69"/>
      <c r="K8" s="69" t="s">
        <v>933</v>
      </c>
      <c r="L8" s="75">
        <v>2001</v>
      </c>
      <c r="M8" s="75" t="s">
        <v>14620</v>
      </c>
      <c r="N8" s="75" t="s">
        <v>15801</v>
      </c>
      <c r="O8" s="75" t="s">
        <v>1063</v>
      </c>
      <c r="P8" s="69" t="s">
        <v>937</v>
      </c>
      <c r="Q8" s="69" t="s">
        <v>938</v>
      </c>
      <c r="R8" s="75" t="s">
        <v>2882</v>
      </c>
      <c r="S8" s="69"/>
      <c r="T8" s="69"/>
      <c r="U8" s="69"/>
      <c r="V8" s="69"/>
      <c r="W8" s="69"/>
      <c r="X8" s="116" t="s">
        <v>3855</v>
      </c>
      <c r="Y8" s="121"/>
      <c r="Z8" s="642">
        <f t="shared" si="0"/>
        <v>42000.000000000007</v>
      </c>
      <c r="AA8" s="74">
        <f t="shared" si="1"/>
        <v>642000</v>
      </c>
    </row>
    <row r="9" spans="1:27" ht="15.5" x14ac:dyDescent="0.35">
      <c r="A9" s="69"/>
      <c r="B9" s="69"/>
      <c r="C9" s="213"/>
      <c r="D9" s="69"/>
      <c r="E9" s="116"/>
      <c r="F9" s="69"/>
      <c r="G9" s="213" t="s">
        <v>15802</v>
      </c>
      <c r="H9" s="69"/>
      <c r="I9" s="74">
        <v>600000</v>
      </c>
      <c r="J9" s="69"/>
      <c r="K9" s="69" t="s">
        <v>933</v>
      </c>
      <c r="L9" s="75">
        <v>2001</v>
      </c>
      <c r="M9" s="75" t="s">
        <v>14620</v>
      </c>
      <c r="N9" s="75" t="s">
        <v>15803</v>
      </c>
      <c r="O9" s="75" t="s">
        <v>1063</v>
      </c>
      <c r="P9" s="69" t="s">
        <v>937</v>
      </c>
      <c r="Q9" s="69" t="s">
        <v>938</v>
      </c>
      <c r="R9" s="75" t="s">
        <v>2882</v>
      </c>
      <c r="S9" s="69"/>
      <c r="T9" s="69"/>
      <c r="U9" s="69"/>
      <c r="V9" s="69"/>
      <c r="W9" s="69"/>
      <c r="X9" s="116" t="s">
        <v>3855</v>
      </c>
      <c r="Y9" s="121"/>
      <c r="Z9" s="642">
        <f t="shared" si="0"/>
        <v>42000.000000000007</v>
      </c>
      <c r="AA9" s="74">
        <f t="shared" si="1"/>
        <v>642000</v>
      </c>
    </row>
    <row r="10" spans="1:27" ht="15.5" x14ac:dyDescent="0.35">
      <c r="A10" s="69"/>
      <c r="B10" s="69"/>
      <c r="C10" s="213"/>
      <c r="D10" s="69"/>
      <c r="E10" s="116"/>
      <c r="F10" s="69"/>
      <c r="G10" s="213" t="s">
        <v>15804</v>
      </c>
      <c r="H10" s="69"/>
      <c r="I10" s="74">
        <v>600000</v>
      </c>
      <c r="J10" s="69"/>
      <c r="K10" s="69" t="s">
        <v>933</v>
      </c>
      <c r="L10" s="75">
        <v>2001</v>
      </c>
      <c r="M10" s="75" t="s">
        <v>14620</v>
      </c>
      <c r="N10" s="75" t="s">
        <v>15805</v>
      </c>
      <c r="O10" s="75" t="s">
        <v>1063</v>
      </c>
      <c r="P10" s="69" t="s">
        <v>937</v>
      </c>
      <c r="Q10" s="69" t="s">
        <v>938</v>
      </c>
      <c r="R10" s="75" t="s">
        <v>2882</v>
      </c>
      <c r="S10" s="69"/>
      <c r="T10" s="69"/>
      <c r="U10" s="69"/>
      <c r="V10" s="69"/>
      <c r="W10" s="69"/>
      <c r="X10" s="116" t="s">
        <v>3855</v>
      </c>
      <c r="Y10" s="121"/>
      <c r="Z10" s="642">
        <f t="shared" si="0"/>
        <v>42000.000000000007</v>
      </c>
      <c r="AA10" s="74">
        <f t="shared" si="1"/>
        <v>642000</v>
      </c>
    </row>
    <row r="11" spans="1:27" ht="15.5" x14ac:dyDescent="0.35">
      <c r="A11" s="69"/>
      <c r="B11" s="69"/>
      <c r="C11" s="213"/>
      <c r="D11" s="69"/>
      <c r="E11" s="116"/>
      <c r="F11" s="69"/>
      <c r="G11" s="213" t="s">
        <v>15806</v>
      </c>
      <c r="H11" s="69"/>
      <c r="I11" s="74">
        <v>600000</v>
      </c>
      <c r="J11" s="69"/>
      <c r="K11" s="69" t="s">
        <v>933</v>
      </c>
      <c r="L11" s="75">
        <v>2001</v>
      </c>
      <c r="M11" s="75" t="s">
        <v>14620</v>
      </c>
      <c r="N11" s="75" t="s">
        <v>15807</v>
      </c>
      <c r="O11" s="75" t="s">
        <v>1063</v>
      </c>
      <c r="P11" s="69" t="s">
        <v>937</v>
      </c>
      <c r="Q11" s="69" t="s">
        <v>938</v>
      </c>
      <c r="R11" s="75" t="s">
        <v>2882</v>
      </c>
      <c r="S11" s="69"/>
      <c r="T11" s="69"/>
      <c r="U11" s="69"/>
      <c r="V11" s="69"/>
      <c r="W11" s="69"/>
      <c r="X11" s="116" t="s">
        <v>3855</v>
      </c>
      <c r="Y11" s="121"/>
      <c r="Z11" s="642">
        <f t="shared" si="0"/>
        <v>42000.000000000007</v>
      </c>
      <c r="AA11" s="74">
        <f t="shared" si="1"/>
        <v>642000</v>
      </c>
    </row>
    <row r="12" spans="1:27" ht="15.5" x14ac:dyDescent="0.35">
      <c r="A12" s="69"/>
      <c r="B12" s="69"/>
      <c r="C12" s="213"/>
      <c r="D12" s="69"/>
      <c r="E12" s="116"/>
      <c r="F12" s="69"/>
      <c r="G12" s="213" t="s">
        <v>15808</v>
      </c>
      <c r="H12" s="69"/>
      <c r="I12" s="74">
        <v>600000</v>
      </c>
      <c r="J12" s="69"/>
      <c r="K12" s="69" t="s">
        <v>933</v>
      </c>
      <c r="L12" s="75">
        <v>2001</v>
      </c>
      <c r="M12" s="75" t="s">
        <v>14620</v>
      </c>
      <c r="N12" s="75" t="s">
        <v>15809</v>
      </c>
      <c r="O12" s="75" t="s">
        <v>1063</v>
      </c>
      <c r="P12" s="69" t="s">
        <v>937</v>
      </c>
      <c r="Q12" s="69" t="s">
        <v>938</v>
      </c>
      <c r="R12" s="75" t="s">
        <v>2882</v>
      </c>
      <c r="S12" s="69"/>
      <c r="T12" s="69"/>
      <c r="U12" s="69"/>
      <c r="V12" s="69"/>
      <c r="W12" s="69"/>
      <c r="X12" s="116" t="s">
        <v>3855</v>
      </c>
      <c r="Y12" s="121"/>
      <c r="Z12" s="642">
        <f t="shared" si="0"/>
        <v>42000.000000000007</v>
      </c>
      <c r="AA12" s="74">
        <f t="shared" si="1"/>
        <v>642000</v>
      </c>
    </row>
    <row r="13" spans="1:27" ht="15.5" x14ac:dyDescent="0.35">
      <c r="A13" s="69"/>
      <c r="B13" s="69"/>
      <c r="C13" s="213"/>
      <c r="D13" s="69"/>
      <c r="E13" s="116"/>
      <c r="F13" s="69"/>
      <c r="G13" s="213" t="s">
        <v>15810</v>
      </c>
      <c r="H13" s="69"/>
      <c r="I13" s="74">
        <v>650000</v>
      </c>
      <c r="J13" s="69"/>
      <c r="K13" s="69" t="s">
        <v>933</v>
      </c>
      <c r="L13" s="75">
        <v>2001</v>
      </c>
      <c r="M13" s="75" t="s">
        <v>14617</v>
      </c>
      <c r="N13" s="75" t="s">
        <v>15811</v>
      </c>
      <c r="O13" s="75" t="s">
        <v>1063</v>
      </c>
      <c r="P13" s="69" t="s">
        <v>937</v>
      </c>
      <c r="Q13" s="69" t="s">
        <v>967</v>
      </c>
      <c r="R13" s="75" t="s">
        <v>2882</v>
      </c>
      <c r="S13" s="69"/>
      <c r="T13" s="69"/>
      <c r="U13" s="69"/>
      <c r="V13" s="69"/>
      <c r="W13" s="69"/>
      <c r="X13" s="116" t="s">
        <v>3850</v>
      </c>
      <c r="Y13" s="121"/>
      <c r="Z13" s="642">
        <f t="shared" si="0"/>
        <v>45500.000000000007</v>
      </c>
      <c r="AA13" s="74">
        <f t="shared" si="1"/>
        <v>695500</v>
      </c>
    </row>
    <row r="14" spans="1:27" ht="15.5" x14ac:dyDescent="0.35">
      <c r="A14" s="69"/>
      <c r="B14" s="69"/>
      <c r="C14" s="213"/>
      <c r="D14" s="69"/>
      <c r="E14" s="116"/>
      <c r="F14" s="69"/>
      <c r="G14" s="213" t="s">
        <v>15812</v>
      </c>
      <c r="H14" s="69"/>
      <c r="I14" s="74">
        <v>600000</v>
      </c>
      <c r="J14" s="69"/>
      <c r="K14" s="69" t="s">
        <v>933</v>
      </c>
      <c r="L14" s="75">
        <v>2001</v>
      </c>
      <c r="M14" s="75" t="s">
        <v>14620</v>
      </c>
      <c r="N14" s="75" t="s">
        <v>15813</v>
      </c>
      <c r="O14" s="75" t="s">
        <v>1063</v>
      </c>
      <c r="P14" s="69" t="s">
        <v>937</v>
      </c>
      <c r="Q14" s="69" t="s">
        <v>938</v>
      </c>
      <c r="R14" s="75" t="s">
        <v>2882</v>
      </c>
      <c r="S14" s="69"/>
      <c r="T14" s="69"/>
      <c r="U14" s="69"/>
      <c r="V14" s="69"/>
      <c r="W14" s="69"/>
      <c r="X14" s="116" t="s">
        <v>3855</v>
      </c>
      <c r="Y14" s="121"/>
      <c r="Z14" s="642">
        <f t="shared" si="0"/>
        <v>42000.000000000007</v>
      </c>
      <c r="AA14" s="74">
        <f t="shared" si="1"/>
        <v>642000</v>
      </c>
    </row>
    <row r="15" spans="1:27" ht="15.5" x14ac:dyDescent="0.35">
      <c r="A15" s="76"/>
      <c r="B15" s="76"/>
      <c r="C15" s="214"/>
      <c r="D15" s="76"/>
      <c r="E15" s="121"/>
      <c r="F15" s="69"/>
      <c r="G15" s="213" t="s">
        <v>15814</v>
      </c>
      <c r="H15" s="69"/>
      <c r="I15" s="74">
        <v>600000</v>
      </c>
      <c r="J15" s="69"/>
      <c r="K15" s="69" t="s">
        <v>933</v>
      </c>
      <c r="L15" s="75">
        <v>2001</v>
      </c>
      <c r="M15" s="75" t="s">
        <v>14620</v>
      </c>
      <c r="N15" s="75" t="s">
        <v>15815</v>
      </c>
      <c r="O15" s="75" t="s">
        <v>1063</v>
      </c>
      <c r="P15" s="69" t="s">
        <v>937</v>
      </c>
      <c r="Q15" s="69" t="s">
        <v>938</v>
      </c>
      <c r="R15" s="75" t="s">
        <v>2882</v>
      </c>
      <c r="S15" s="69"/>
      <c r="T15" s="69"/>
      <c r="U15" s="69"/>
      <c r="V15" s="69"/>
      <c r="W15" s="69"/>
      <c r="X15" s="116" t="s">
        <v>3855</v>
      </c>
      <c r="Y15" s="121"/>
      <c r="Z15" s="642">
        <f t="shared" si="0"/>
        <v>42000.000000000007</v>
      </c>
      <c r="AA15" s="74">
        <f t="shared" si="1"/>
        <v>642000</v>
      </c>
    </row>
    <row r="16" spans="1:27" ht="15.5" x14ac:dyDescent="0.35">
      <c r="A16" s="76"/>
      <c r="B16" s="76"/>
      <c r="C16" s="214"/>
      <c r="D16" s="76"/>
      <c r="E16" s="121"/>
      <c r="F16" s="69"/>
      <c r="G16" s="213" t="s">
        <v>15816</v>
      </c>
      <c r="H16" s="69"/>
      <c r="I16" s="74">
        <v>600000</v>
      </c>
      <c r="J16" s="69"/>
      <c r="K16" s="69" t="s">
        <v>933</v>
      </c>
      <c r="L16" s="75">
        <v>2001</v>
      </c>
      <c r="M16" s="75" t="s">
        <v>14620</v>
      </c>
      <c r="N16" s="75" t="s">
        <v>15817</v>
      </c>
      <c r="O16" s="75" t="s">
        <v>1063</v>
      </c>
      <c r="P16" s="69" t="s">
        <v>937</v>
      </c>
      <c r="Q16" s="69" t="s">
        <v>938</v>
      </c>
      <c r="R16" s="75" t="s">
        <v>2882</v>
      </c>
      <c r="S16" s="69"/>
      <c r="T16" s="69"/>
      <c r="U16" s="69"/>
      <c r="V16" s="69"/>
      <c r="W16" s="69"/>
      <c r="X16" s="116" t="s">
        <v>3855</v>
      </c>
      <c r="Y16" s="121"/>
      <c r="Z16" s="642">
        <f t="shared" si="0"/>
        <v>42000.000000000007</v>
      </c>
      <c r="AA16" s="74">
        <f t="shared" si="1"/>
        <v>642000</v>
      </c>
    </row>
    <row r="17" spans="1:27" ht="15.5" x14ac:dyDescent="0.35">
      <c r="A17" s="76"/>
      <c r="B17" s="76"/>
      <c r="C17" s="214"/>
      <c r="D17" s="76"/>
      <c r="E17" s="121"/>
      <c r="F17" s="69"/>
      <c r="G17" s="213" t="s">
        <v>15818</v>
      </c>
      <c r="H17" s="69"/>
      <c r="I17" s="74">
        <v>600000</v>
      </c>
      <c r="J17" s="69"/>
      <c r="K17" s="69" t="s">
        <v>933</v>
      </c>
      <c r="L17" s="75">
        <v>2001</v>
      </c>
      <c r="M17" s="75" t="s">
        <v>14620</v>
      </c>
      <c r="N17" s="75" t="s">
        <v>15819</v>
      </c>
      <c r="O17" s="75" t="s">
        <v>1063</v>
      </c>
      <c r="P17" s="69" t="s">
        <v>937</v>
      </c>
      <c r="Q17" s="69" t="s">
        <v>938</v>
      </c>
      <c r="R17" s="75" t="s">
        <v>2882</v>
      </c>
      <c r="S17" s="69"/>
      <c r="T17" s="69"/>
      <c r="U17" s="69"/>
      <c r="V17" s="69"/>
      <c r="W17" s="69"/>
      <c r="X17" s="116" t="s">
        <v>3855</v>
      </c>
      <c r="Y17" s="121"/>
      <c r="Z17" s="642">
        <f t="shared" si="0"/>
        <v>42000.000000000007</v>
      </c>
      <c r="AA17" s="74">
        <f t="shared" si="1"/>
        <v>642000</v>
      </c>
    </row>
    <row r="18" spans="1:27" ht="15.5" x14ac:dyDescent="0.35">
      <c r="A18" s="76"/>
      <c r="B18" s="76"/>
      <c r="C18" s="214"/>
      <c r="D18" s="76"/>
      <c r="E18" s="121"/>
      <c r="F18" s="69"/>
      <c r="G18" s="213" t="s">
        <v>15820</v>
      </c>
      <c r="H18" s="69"/>
      <c r="I18" s="74">
        <v>600000</v>
      </c>
      <c r="J18" s="69"/>
      <c r="K18" s="69" t="s">
        <v>933</v>
      </c>
      <c r="L18" s="75">
        <v>2001</v>
      </c>
      <c r="M18" s="75" t="s">
        <v>14620</v>
      </c>
      <c r="N18" s="75" t="s">
        <v>15821</v>
      </c>
      <c r="O18" s="75" t="s">
        <v>1063</v>
      </c>
      <c r="P18" s="69" t="s">
        <v>937</v>
      </c>
      <c r="Q18" s="69" t="s">
        <v>938</v>
      </c>
      <c r="R18" s="75" t="s">
        <v>2882</v>
      </c>
      <c r="S18" s="69"/>
      <c r="T18" s="69"/>
      <c r="U18" s="69"/>
      <c r="V18" s="69"/>
      <c r="W18" s="69"/>
      <c r="X18" s="116" t="s">
        <v>3855</v>
      </c>
      <c r="Y18" s="121"/>
      <c r="Z18" s="642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76"/>
      <c r="C19" s="214"/>
      <c r="D19" s="76"/>
      <c r="E19" s="121"/>
      <c r="F19" s="69"/>
      <c r="G19" s="213" t="s">
        <v>15822</v>
      </c>
      <c r="H19" s="69"/>
      <c r="I19" s="74">
        <v>650000</v>
      </c>
      <c r="J19" s="69"/>
      <c r="K19" s="69" t="s">
        <v>933</v>
      </c>
      <c r="L19" s="75">
        <v>2001</v>
      </c>
      <c r="M19" s="75" t="s">
        <v>14617</v>
      </c>
      <c r="N19" s="75" t="s">
        <v>15823</v>
      </c>
      <c r="O19" s="75" t="s">
        <v>1063</v>
      </c>
      <c r="P19" s="69" t="s">
        <v>937</v>
      </c>
      <c r="Q19" s="69" t="s">
        <v>967</v>
      </c>
      <c r="R19" s="75" t="s">
        <v>2882</v>
      </c>
      <c r="S19" s="69"/>
      <c r="T19" s="69"/>
      <c r="U19" s="69"/>
      <c r="V19" s="69"/>
      <c r="W19" s="69"/>
      <c r="X19" s="116" t="s">
        <v>3850</v>
      </c>
      <c r="Y19" s="121"/>
      <c r="Z19" s="642">
        <f t="shared" si="0"/>
        <v>45500.000000000007</v>
      </c>
      <c r="AA19" s="74">
        <f t="shared" si="1"/>
        <v>695500</v>
      </c>
    </row>
    <row r="20" spans="1:27" ht="15.5" x14ac:dyDescent="0.35">
      <c r="A20" s="76"/>
      <c r="B20" s="76"/>
      <c r="C20" s="214"/>
      <c r="D20" s="76"/>
      <c r="E20" s="121"/>
      <c r="F20" s="76"/>
      <c r="G20" s="213"/>
      <c r="H20" s="69"/>
      <c r="I20" s="74"/>
      <c r="J20" s="69"/>
      <c r="K20" s="69"/>
      <c r="L20" s="75"/>
      <c r="M20" s="75"/>
      <c r="N20" s="75"/>
      <c r="O20" s="75"/>
      <c r="P20" s="69"/>
      <c r="Q20" s="69"/>
      <c r="R20" s="75"/>
      <c r="S20" s="69"/>
      <c r="T20" s="69"/>
      <c r="U20" s="69"/>
      <c r="V20" s="69"/>
      <c r="W20" s="69"/>
      <c r="X20" s="116"/>
      <c r="Y20" s="121"/>
      <c r="Z20" s="642">
        <f t="shared" si="0"/>
        <v>0</v>
      </c>
      <c r="AA20" s="74">
        <f t="shared" si="1"/>
        <v>0</v>
      </c>
    </row>
    <row r="21" spans="1:27" ht="15.5" x14ac:dyDescent="0.35">
      <c r="A21" s="64"/>
      <c r="B21" s="64"/>
      <c r="C21" s="65"/>
      <c r="D21" s="64"/>
      <c r="E21" s="115"/>
      <c r="F21" s="64"/>
      <c r="G21" s="267" t="s">
        <v>1842</v>
      </c>
      <c r="H21" s="64"/>
      <c r="I21" s="67"/>
      <c r="J21" s="64"/>
      <c r="K21" s="64"/>
      <c r="L21" s="68"/>
      <c r="M21" s="68"/>
      <c r="N21" s="68"/>
      <c r="O21" s="68"/>
      <c r="P21" s="64"/>
      <c r="Q21" s="64"/>
      <c r="R21" s="68"/>
      <c r="S21" s="64"/>
      <c r="T21" s="64"/>
      <c r="U21" s="64"/>
      <c r="V21" s="64"/>
      <c r="W21" s="64"/>
      <c r="X21" s="115"/>
      <c r="Y21" s="239"/>
      <c r="Z21" s="642">
        <f t="shared" si="0"/>
        <v>0</v>
      </c>
      <c r="AA21" s="67">
        <f t="shared" si="1"/>
        <v>0</v>
      </c>
    </row>
    <row r="22" spans="1:27" s="94" customFormat="1" ht="15.5" x14ac:dyDescent="0.35">
      <c r="A22" s="69"/>
      <c r="B22" s="69"/>
      <c r="C22" s="213"/>
      <c r="D22" s="69"/>
      <c r="E22" s="116"/>
      <c r="F22" s="69"/>
      <c r="G22" s="213" t="s">
        <v>15824</v>
      </c>
      <c r="H22" s="69"/>
      <c r="I22" s="74">
        <v>18000000</v>
      </c>
      <c r="J22" s="69"/>
      <c r="K22" s="69" t="s">
        <v>15825</v>
      </c>
      <c r="L22" s="75" t="s">
        <v>15825</v>
      </c>
      <c r="M22" s="69" t="s">
        <v>15825</v>
      </c>
      <c r="N22" s="69" t="s">
        <v>15825</v>
      </c>
      <c r="O22" s="69" t="s">
        <v>1063</v>
      </c>
      <c r="P22" s="69" t="s">
        <v>1063</v>
      </c>
      <c r="Q22" s="69" t="s">
        <v>15825</v>
      </c>
      <c r="R22" s="69" t="s">
        <v>15825</v>
      </c>
      <c r="S22" s="69"/>
      <c r="T22" s="69"/>
      <c r="U22" s="69"/>
      <c r="V22" s="69"/>
      <c r="W22" s="69"/>
      <c r="X22" s="116"/>
      <c r="Y22" s="490"/>
      <c r="Z22" s="642">
        <f t="shared" si="0"/>
        <v>1260000.0000000002</v>
      </c>
      <c r="AA22" s="74">
        <f t="shared" si="1"/>
        <v>19260000</v>
      </c>
    </row>
    <row r="23" spans="1:27" s="94" customFormat="1" ht="15.5" x14ac:dyDescent="0.35">
      <c r="A23" s="69"/>
      <c r="B23" s="69"/>
      <c r="C23" s="213"/>
      <c r="D23" s="69"/>
      <c r="E23" s="116"/>
      <c r="F23" s="69"/>
      <c r="G23" s="213" t="s">
        <v>15826</v>
      </c>
      <c r="H23" s="69"/>
      <c r="I23" s="74">
        <v>18000000</v>
      </c>
      <c r="J23" s="69"/>
      <c r="K23" s="69" t="s">
        <v>2659</v>
      </c>
      <c r="L23" s="75" t="s">
        <v>6190</v>
      </c>
      <c r="M23" s="75" t="s">
        <v>15827</v>
      </c>
      <c r="N23" s="75">
        <v>15629</v>
      </c>
      <c r="O23" s="69" t="s">
        <v>1063</v>
      </c>
      <c r="P23" s="69" t="s">
        <v>1063</v>
      </c>
      <c r="Q23" s="69"/>
      <c r="R23" s="75"/>
      <c r="S23" s="69"/>
      <c r="T23" s="69"/>
      <c r="U23" s="69"/>
      <c r="V23" s="69"/>
      <c r="W23" s="69"/>
      <c r="X23" s="116"/>
      <c r="Y23" s="490"/>
      <c r="Z23" s="642">
        <f t="shared" si="0"/>
        <v>1260000.0000000002</v>
      </c>
      <c r="AA23" s="74">
        <f t="shared" si="1"/>
        <v>19260000</v>
      </c>
    </row>
    <row r="24" spans="1:27" s="94" customFormat="1" ht="15.5" x14ac:dyDescent="0.35">
      <c r="A24" s="69"/>
      <c r="B24" s="69"/>
      <c r="C24" s="213"/>
      <c r="D24" s="69"/>
      <c r="E24" s="116"/>
      <c r="F24" s="69"/>
      <c r="G24" s="213"/>
      <c r="H24" s="69"/>
      <c r="I24" s="74"/>
      <c r="J24" s="69"/>
      <c r="K24" s="69"/>
      <c r="L24" s="75"/>
      <c r="M24" s="75"/>
      <c r="N24" s="75"/>
      <c r="O24" s="75"/>
      <c r="P24" s="69"/>
      <c r="Q24" s="69"/>
      <c r="R24" s="75"/>
      <c r="S24" s="69"/>
      <c r="T24" s="69"/>
      <c r="U24" s="69"/>
      <c r="V24" s="69"/>
      <c r="W24" s="69"/>
      <c r="X24" s="116"/>
      <c r="Y24" s="490"/>
      <c r="Z24" s="642">
        <f t="shared" si="0"/>
        <v>0</v>
      </c>
      <c r="AA24" s="74">
        <f t="shared" si="1"/>
        <v>0</v>
      </c>
    </row>
    <row r="25" spans="1:27" s="94" customFormat="1" ht="15.5" x14ac:dyDescent="0.35">
      <c r="A25" s="64"/>
      <c r="B25" s="64"/>
      <c r="C25" s="65"/>
      <c r="D25" s="64"/>
      <c r="E25" s="115"/>
      <c r="F25" s="64"/>
      <c r="G25" s="267" t="s">
        <v>1161</v>
      </c>
      <c r="H25" s="64"/>
      <c r="I25" s="67"/>
      <c r="J25" s="64"/>
      <c r="K25" s="64"/>
      <c r="L25" s="68"/>
      <c r="M25" s="68"/>
      <c r="N25" s="68"/>
      <c r="O25" s="68"/>
      <c r="P25" s="64"/>
      <c r="Q25" s="64"/>
      <c r="R25" s="68"/>
      <c r="S25" s="64"/>
      <c r="T25" s="64"/>
      <c r="U25" s="64"/>
      <c r="V25" s="64"/>
      <c r="W25" s="64"/>
      <c r="X25" s="115"/>
      <c r="Y25" s="239"/>
      <c r="Z25" s="642">
        <f t="shared" si="0"/>
        <v>0</v>
      </c>
      <c r="AA25" s="67">
        <f t="shared" si="1"/>
        <v>0</v>
      </c>
    </row>
    <row r="26" spans="1:27" s="94" customFormat="1" ht="15.5" x14ac:dyDescent="0.35">
      <c r="A26" s="69"/>
      <c r="B26" s="69"/>
      <c r="C26" s="213"/>
      <c r="D26" s="69"/>
      <c r="E26" s="116"/>
      <c r="F26" s="69"/>
      <c r="G26" s="213" t="s">
        <v>15828</v>
      </c>
      <c r="H26" s="69"/>
      <c r="I26" s="74">
        <v>200000</v>
      </c>
      <c r="J26" s="69"/>
      <c r="K26" s="69" t="s">
        <v>1765</v>
      </c>
      <c r="L26" s="75" t="s">
        <v>1765</v>
      </c>
      <c r="M26" s="69" t="s">
        <v>1765</v>
      </c>
      <c r="N26" s="69" t="s">
        <v>1765</v>
      </c>
      <c r="O26" s="69" t="s">
        <v>1063</v>
      </c>
      <c r="P26" s="69" t="s">
        <v>1063</v>
      </c>
      <c r="Q26" s="69" t="s">
        <v>1765</v>
      </c>
      <c r="R26" s="69" t="s">
        <v>1765</v>
      </c>
      <c r="S26" s="69"/>
      <c r="T26" s="69"/>
      <c r="U26" s="69"/>
      <c r="V26" s="69"/>
      <c r="W26" s="69"/>
      <c r="X26" s="116"/>
      <c r="Y26" s="490"/>
      <c r="Z26" s="642">
        <f t="shared" si="0"/>
        <v>14000.000000000002</v>
      </c>
      <c r="AA26" s="74">
        <f t="shared" si="1"/>
        <v>214000</v>
      </c>
    </row>
    <row r="27" spans="1:27" s="94" customFormat="1" ht="15.5" x14ac:dyDescent="0.35">
      <c r="A27" s="69"/>
      <c r="B27" s="69"/>
      <c r="C27" s="213"/>
      <c r="D27" s="69"/>
      <c r="E27" s="116"/>
      <c r="F27" s="69"/>
      <c r="G27" s="213" t="s">
        <v>15829</v>
      </c>
      <c r="H27" s="69"/>
      <c r="I27" s="74">
        <v>200000</v>
      </c>
      <c r="J27" s="69"/>
      <c r="K27" s="69" t="s">
        <v>1765</v>
      </c>
      <c r="L27" s="75" t="s">
        <v>1765</v>
      </c>
      <c r="M27" s="69" t="s">
        <v>1765</v>
      </c>
      <c r="N27" s="69" t="s">
        <v>1765</v>
      </c>
      <c r="O27" s="69" t="s">
        <v>1063</v>
      </c>
      <c r="P27" s="69" t="s">
        <v>1063</v>
      </c>
      <c r="Q27" s="69" t="s">
        <v>1765</v>
      </c>
      <c r="R27" s="69" t="s">
        <v>1765</v>
      </c>
      <c r="S27" s="69"/>
      <c r="T27" s="69"/>
      <c r="U27" s="69"/>
      <c r="V27" s="69"/>
      <c r="W27" s="69"/>
      <c r="X27" s="116"/>
      <c r="Y27" s="490"/>
      <c r="Z27" s="642">
        <f t="shared" si="0"/>
        <v>14000.000000000002</v>
      </c>
      <c r="AA27" s="74">
        <f t="shared" si="1"/>
        <v>214000</v>
      </c>
    </row>
    <row r="28" spans="1:27" s="94" customFormat="1" ht="15.5" x14ac:dyDescent="0.35">
      <c r="A28" s="69"/>
      <c r="B28" s="69"/>
      <c r="C28" s="213"/>
      <c r="D28" s="69"/>
      <c r="E28" s="116"/>
      <c r="F28" s="69"/>
      <c r="G28" s="213"/>
      <c r="H28" s="69"/>
      <c r="I28" s="74"/>
      <c r="J28" s="69"/>
      <c r="K28" s="69"/>
      <c r="L28" s="75"/>
      <c r="M28" s="75"/>
      <c r="N28" s="75"/>
      <c r="O28" s="75"/>
      <c r="P28" s="69"/>
      <c r="Q28" s="69"/>
      <c r="R28" s="75"/>
      <c r="S28" s="69"/>
      <c r="T28" s="69"/>
      <c r="U28" s="69"/>
      <c r="V28" s="69"/>
      <c r="W28" s="69"/>
      <c r="X28" s="116"/>
      <c r="Y28" s="490"/>
      <c r="Z28" s="642">
        <f t="shared" si="0"/>
        <v>0</v>
      </c>
      <c r="AA28" s="74">
        <f t="shared" si="1"/>
        <v>0</v>
      </c>
    </row>
    <row r="29" spans="1:27" ht="15.5" x14ac:dyDescent="0.35">
      <c r="A29" s="217"/>
      <c r="B29" s="217"/>
      <c r="C29" s="218"/>
      <c r="D29" s="217"/>
      <c r="E29" s="222"/>
      <c r="F29" s="217"/>
      <c r="G29" s="272" t="s">
        <v>2678</v>
      </c>
      <c r="H29" s="215"/>
      <c r="I29" s="247"/>
      <c r="J29" s="215"/>
      <c r="K29" s="215"/>
      <c r="L29" s="220"/>
      <c r="M29" s="220"/>
      <c r="N29" s="127"/>
      <c r="O29" s="221"/>
      <c r="P29" s="217"/>
      <c r="Q29" s="500"/>
      <c r="R29" s="221"/>
      <c r="S29" s="217"/>
      <c r="T29" s="217"/>
      <c r="U29" s="217"/>
      <c r="V29" s="217"/>
      <c r="W29" s="217"/>
      <c r="X29" s="222"/>
      <c r="Y29" s="239"/>
      <c r="Z29" s="642">
        <f t="shared" si="0"/>
        <v>0</v>
      </c>
      <c r="AA29" s="247">
        <f t="shared" si="1"/>
        <v>0</v>
      </c>
    </row>
    <row r="30" spans="1:27" s="94" customFormat="1" ht="15.5" x14ac:dyDescent="0.35">
      <c r="A30" s="223"/>
      <c r="B30" s="223"/>
      <c r="C30" s="224"/>
      <c r="D30" s="223"/>
      <c r="E30" s="228"/>
      <c r="F30" s="223"/>
      <c r="G30" s="269" t="s">
        <v>1852</v>
      </c>
      <c r="H30" s="216"/>
      <c r="I30" s="248"/>
      <c r="J30" s="216"/>
      <c r="K30" s="216"/>
      <c r="L30" s="226"/>
      <c r="M30" s="226"/>
      <c r="N30" s="80"/>
      <c r="O30" s="227"/>
      <c r="P30" s="223"/>
      <c r="Q30" s="501"/>
      <c r="R30" s="227"/>
      <c r="S30" s="223"/>
      <c r="T30" s="223"/>
      <c r="U30" s="223"/>
      <c r="V30" s="223"/>
      <c r="W30" s="223"/>
      <c r="X30" s="228"/>
      <c r="Y30" s="490"/>
      <c r="Z30" s="642">
        <f t="shared" si="0"/>
        <v>0</v>
      </c>
      <c r="AA30" s="248">
        <f t="shared" si="1"/>
        <v>0</v>
      </c>
    </row>
    <row r="31" spans="1:27" s="94" customFormat="1" ht="15.5" x14ac:dyDescent="0.35">
      <c r="A31" s="223"/>
      <c r="B31" s="223"/>
      <c r="C31" s="224"/>
      <c r="D31" s="223"/>
      <c r="E31" s="228"/>
      <c r="F31" s="223"/>
      <c r="G31" s="269"/>
      <c r="H31" s="216"/>
      <c r="I31" s="248"/>
      <c r="J31" s="216"/>
      <c r="K31" s="216"/>
      <c r="L31" s="226"/>
      <c r="M31" s="226"/>
      <c r="N31" s="80"/>
      <c r="O31" s="227"/>
      <c r="P31" s="223"/>
      <c r="Q31" s="501"/>
      <c r="R31" s="227"/>
      <c r="S31" s="223"/>
      <c r="T31" s="223"/>
      <c r="U31" s="223"/>
      <c r="V31" s="223"/>
      <c r="W31" s="223"/>
      <c r="X31" s="228"/>
      <c r="Y31" s="490"/>
      <c r="Z31" s="642">
        <f t="shared" si="0"/>
        <v>0</v>
      </c>
      <c r="AA31" s="248">
        <f t="shared" si="1"/>
        <v>0</v>
      </c>
    </row>
    <row r="32" spans="1:27" s="94" customFormat="1" ht="15.5" x14ac:dyDescent="0.35">
      <c r="A32" s="217"/>
      <c r="B32" s="217"/>
      <c r="C32" s="218"/>
      <c r="D32" s="217"/>
      <c r="E32" s="222"/>
      <c r="F32" s="217"/>
      <c r="G32" s="272" t="s">
        <v>1829</v>
      </c>
      <c r="H32" s="215"/>
      <c r="I32" s="247"/>
      <c r="J32" s="215"/>
      <c r="K32" s="215"/>
      <c r="L32" s="220"/>
      <c r="M32" s="220"/>
      <c r="N32" s="127"/>
      <c r="O32" s="221"/>
      <c r="P32" s="217"/>
      <c r="Q32" s="500"/>
      <c r="R32" s="221"/>
      <c r="S32" s="217"/>
      <c r="T32" s="217"/>
      <c r="U32" s="217"/>
      <c r="V32" s="217"/>
      <c r="W32" s="217"/>
      <c r="X32" s="222"/>
      <c r="Y32" s="239"/>
      <c r="Z32" s="642">
        <f t="shared" si="0"/>
        <v>0</v>
      </c>
      <c r="AA32" s="247">
        <f t="shared" si="1"/>
        <v>0</v>
      </c>
    </row>
    <row r="33" spans="1:27" s="94" customFormat="1" ht="15.5" x14ac:dyDescent="0.35">
      <c r="A33" s="223"/>
      <c r="B33" s="223"/>
      <c r="C33" s="224"/>
      <c r="D33" s="223"/>
      <c r="E33" s="228"/>
      <c r="F33" s="69"/>
      <c r="G33" s="269" t="s">
        <v>15830</v>
      </c>
      <c r="H33" s="216" t="s">
        <v>1765</v>
      </c>
      <c r="I33" s="248">
        <v>30000</v>
      </c>
      <c r="J33" s="216" t="s">
        <v>1765</v>
      </c>
      <c r="K33" s="216" t="s">
        <v>1765</v>
      </c>
      <c r="L33" s="226" t="s">
        <v>1765</v>
      </c>
      <c r="M33" s="216" t="s">
        <v>1765</v>
      </c>
      <c r="N33" s="216" t="s">
        <v>1765</v>
      </c>
      <c r="O33" s="216" t="s">
        <v>1063</v>
      </c>
      <c r="P33" s="216" t="s">
        <v>1063</v>
      </c>
      <c r="Q33" s="216" t="s">
        <v>1765</v>
      </c>
      <c r="R33" s="216" t="s">
        <v>1765</v>
      </c>
      <c r="S33" s="223"/>
      <c r="T33" s="223"/>
      <c r="U33" s="223"/>
      <c r="V33" s="223"/>
      <c r="W33" s="223"/>
      <c r="X33" s="228"/>
      <c r="Y33" s="490"/>
      <c r="Z33" s="642">
        <f t="shared" si="0"/>
        <v>2100</v>
      </c>
      <c r="AA33" s="248">
        <f t="shared" si="1"/>
        <v>32100</v>
      </c>
    </row>
    <row r="34" spans="1:27" s="94" customFormat="1" ht="15.5" x14ac:dyDescent="0.35">
      <c r="A34" s="223"/>
      <c r="B34" s="223"/>
      <c r="C34" s="224"/>
      <c r="D34" s="223"/>
      <c r="E34" s="228"/>
      <c r="F34" s="69"/>
      <c r="G34" s="269" t="s">
        <v>15831</v>
      </c>
      <c r="H34" s="216" t="s">
        <v>1765</v>
      </c>
      <c r="I34" s="248">
        <v>30000</v>
      </c>
      <c r="J34" s="216" t="s">
        <v>1765</v>
      </c>
      <c r="K34" s="216" t="s">
        <v>1765</v>
      </c>
      <c r="L34" s="226" t="s">
        <v>1765</v>
      </c>
      <c r="M34" s="216" t="s">
        <v>1765</v>
      </c>
      <c r="N34" s="216" t="s">
        <v>1765</v>
      </c>
      <c r="O34" s="216" t="s">
        <v>1063</v>
      </c>
      <c r="P34" s="216" t="s">
        <v>1063</v>
      </c>
      <c r="Q34" s="216" t="s">
        <v>1765</v>
      </c>
      <c r="R34" s="216" t="s">
        <v>1765</v>
      </c>
      <c r="S34" s="223"/>
      <c r="T34" s="223"/>
      <c r="U34" s="223"/>
      <c r="V34" s="223"/>
      <c r="W34" s="223"/>
      <c r="X34" s="228"/>
      <c r="Y34" s="490"/>
      <c r="Z34" s="642">
        <f t="shared" si="0"/>
        <v>2100</v>
      </c>
      <c r="AA34" s="248">
        <f t="shared" si="1"/>
        <v>32100</v>
      </c>
    </row>
    <row r="35" spans="1:27" ht="15.5" x14ac:dyDescent="0.35">
      <c r="A35" s="229"/>
      <c r="B35" s="229"/>
      <c r="C35" s="230"/>
      <c r="D35" s="229"/>
      <c r="E35" s="232"/>
      <c r="F35" s="229"/>
      <c r="G35" s="277"/>
      <c r="H35" s="231"/>
      <c r="I35" s="249"/>
      <c r="J35" s="231"/>
      <c r="K35" s="231"/>
      <c r="L35" s="233"/>
      <c r="M35" s="233"/>
      <c r="N35" s="120"/>
      <c r="O35" s="236"/>
      <c r="P35" s="229"/>
      <c r="Q35" s="306"/>
      <c r="R35" s="236"/>
      <c r="S35" s="229"/>
      <c r="T35" s="229"/>
      <c r="U35" s="229"/>
      <c r="V35" s="229"/>
      <c r="W35" s="229"/>
      <c r="X35" s="232"/>
      <c r="Y35" s="286"/>
      <c r="Z35" s="642">
        <f t="shared" si="0"/>
        <v>0</v>
      </c>
      <c r="AA35" s="249">
        <f t="shared" si="1"/>
        <v>0</v>
      </c>
    </row>
    <row r="36" spans="1:27" ht="15.5" x14ac:dyDescent="0.35">
      <c r="A36" s="217"/>
      <c r="B36" s="217"/>
      <c r="C36" s="218"/>
      <c r="D36" s="217"/>
      <c r="E36" s="222"/>
      <c r="F36" s="217"/>
      <c r="G36" s="272" t="s">
        <v>1833</v>
      </c>
      <c r="H36" s="215"/>
      <c r="I36" s="247"/>
      <c r="J36" s="215"/>
      <c r="K36" s="215"/>
      <c r="L36" s="220"/>
      <c r="M36" s="220"/>
      <c r="N36" s="127"/>
      <c r="O36" s="221"/>
      <c r="P36" s="217"/>
      <c r="Q36" s="500"/>
      <c r="R36" s="221"/>
      <c r="S36" s="217"/>
      <c r="T36" s="217"/>
      <c r="U36" s="217"/>
      <c r="V36" s="217"/>
      <c r="W36" s="217"/>
      <c r="X36" s="222"/>
      <c r="Y36" s="239"/>
      <c r="Z36" s="642">
        <f t="shared" si="0"/>
        <v>0</v>
      </c>
      <c r="AA36" s="247">
        <f t="shared" si="1"/>
        <v>0</v>
      </c>
    </row>
    <row r="37" spans="1:27" ht="15.5" x14ac:dyDescent="0.35">
      <c r="A37" s="229"/>
      <c r="B37" s="229"/>
      <c r="C37" s="230"/>
      <c r="D37" s="229"/>
      <c r="E37" s="232"/>
      <c r="F37" s="69"/>
      <c r="G37" s="277" t="s">
        <v>15832</v>
      </c>
      <c r="H37" s="231"/>
      <c r="I37" s="249">
        <v>16000</v>
      </c>
      <c r="J37" s="231"/>
      <c r="K37" s="231" t="s">
        <v>1765</v>
      </c>
      <c r="L37" s="233" t="s">
        <v>1765</v>
      </c>
      <c r="M37" s="231" t="s">
        <v>1765</v>
      </c>
      <c r="N37" s="231" t="s">
        <v>1765</v>
      </c>
      <c r="O37" s="231" t="s">
        <v>1063</v>
      </c>
      <c r="P37" s="231" t="s">
        <v>1063</v>
      </c>
      <c r="Q37" s="231" t="s">
        <v>1765</v>
      </c>
      <c r="R37" s="231" t="s">
        <v>1765</v>
      </c>
      <c r="S37" s="229"/>
      <c r="T37" s="229"/>
      <c r="U37" s="229"/>
      <c r="V37" s="229"/>
      <c r="W37" s="229"/>
      <c r="X37" s="232"/>
      <c r="Y37" s="286"/>
      <c r="Z37" s="642">
        <f t="shared" si="0"/>
        <v>1120</v>
      </c>
      <c r="AA37" s="249">
        <f t="shared" si="1"/>
        <v>17120</v>
      </c>
    </row>
    <row r="38" spans="1:27" ht="15.5" x14ac:dyDescent="0.35">
      <c r="A38" s="229"/>
      <c r="B38" s="229"/>
      <c r="C38" s="230"/>
      <c r="D38" s="229"/>
      <c r="E38" s="232"/>
      <c r="F38" s="69"/>
      <c r="G38" s="277" t="s">
        <v>15833</v>
      </c>
      <c r="H38" s="231"/>
      <c r="I38" s="249">
        <v>16000</v>
      </c>
      <c r="J38" s="231"/>
      <c r="K38" s="231" t="s">
        <v>1765</v>
      </c>
      <c r="L38" s="233" t="s">
        <v>1765</v>
      </c>
      <c r="M38" s="231" t="s">
        <v>1765</v>
      </c>
      <c r="N38" s="231" t="s">
        <v>1765</v>
      </c>
      <c r="O38" s="231" t="s">
        <v>1063</v>
      </c>
      <c r="P38" s="231" t="s">
        <v>1063</v>
      </c>
      <c r="Q38" s="231" t="s">
        <v>1765</v>
      </c>
      <c r="R38" s="231" t="s">
        <v>1765</v>
      </c>
      <c r="S38" s="229"/>
      <c r="T38" s="229"/>
      <c r="U38" s="229"/>
      <c r="V38" s="229"/>
      <c r="W38" s="229"/>
      <c r="X38" s="232"/>
      <c r="Y38" s="286"/>
      <c r="Z38" s="642">
        <f t="shared" si="0"/>
        <v>1120</v>
      </c>
      <c r="AA38" s="249">
        <f t="shared" si="1"/>
        <v>17120</v>
      </c>
    </row>
    <row r="39" spans="1:27" ht="15.5" x14ac:dyDescent="0.35">
      <c r="A39" s="229"/>
      <c r="B39" s="229"/>
      <c r="C39" s="230"/>
      <c r="D39" s="229"/>
      <c r="E39" s="232"/>
      <c r="F39" s="69"/>
      <c r="G39" s="277" t="s">
        <v>15834</v>
      </c>
      <c r="H39" s="231"/>
      <c r="I39" s="249">
        <v>12000</v>
      </c>
      <c r="J39" s="231"/>
      <c r="K39" s="231" t="s">
        <v>1765</v>
      </c>
      <c r="L39" s="233" t="s">
        <v>1765</v>
      </c>
      <c r="M39" s="231" t="s">
        <v>1765</v>
      </c>
      <c r="N39" s="231" t="s">
        <v>1765</v>
      </c>
      <c r="O39" s="231" t="s">
        <v>1063</v>
      </c>
      <c r="P39" s="231" t="s">
        <v>1063</v>
      </c>
      <c r="Q39" s="231" t="s">
        <v>1765</v>
      </c>
      <c r="R39" s="231" t="s">
        <v>1765</v>
      </c>
      <c r="S39" s="229"/>
      <c r="T39" s="229"/>
      <c r="U39" s="229"/>
      <c r="V39" s="229"/>
      <c r="W39" s="229"/>
      <c r="X39" s="232"/>
      <c r="Y39" s="286"/>
      <c r="Z39" s="642">
        <f t="shared" si="0"/>
        <v>840.00000000000011</v>
      </c>
      <c r="AA39" s="249">
        <f t="shared" si="1"/>
        <v>12840</v>
      </c>
    </row>
    <row r="40" spans="1:27" ht="15.5" x14ac:dyDescent="0.35">
      <c r="A40" s="229"/>
      <c r="B40" s="229"/>
      <c r="C40" s="230"/>
      <c r="D40" s="229"/>
      <c r="E40" s="232"/>
      <c r="F40" s="69"/>
      <c r="G40" s="277" t="s">
        <v>15835</v>
      </c>
      <c r="H40" s="231"/>
      <c r="I40" s="249">
        <v>12000</v>
      </c>
      <c r="J40" s="231"/>
      <c r="K40" s="231" t="s">
        <v>1765</v>
      </c>
      <c r="L40" s="233" t="s">
        <v>1765</v>
      </c>
      <c r="M40" s="231" t="s">
        <v>1765</v>
      </c>
      <c r="N40" s="231" t="s">
        <v>1765</v>
      </c>
      <c r="O40" s="231" t="s">
        <v>1063</v>
      </c>
      <c r="P40" s="231" t="s">
        <v>1063</v>
      </c>
      <c r="Q40" s="231" t="s">
        <v>1765</v>
      </c>
      <c r="R40" s="231" t="s">
        <v>1765</v>
      </c>
      <c r="S40" s="229"/>
      <c r="T40" s="229"/>
      <c r="U40" s="229"/>
      <c r="V40" s="229"/>
      <c r="W40" s="229"/>
      <c r="X40" s="232"/>
      <c r="Y40" s="286"/>
      <c r="Z40" s="642">
        <f t="shared" si="0"/>
        <v>840.00000000000011</v>
      </c>
      <c r="AA40" s="249">
        <f t="shared" si="1"/>
        <v>12840</v>
      </c>
    </row>
    <row r="41" spans="1:27" ht="15.5" x14ac:dyDescent="0.35">
      <c r="A41" s="229"/>
      <c r="B41" s="229"/>
      <c r="C41" s="230"/>
      <c r="D41" s="229"/>
      <c r="E41" s="232"/>
      <c r="F41" s="69"/>
      <c r="G41" s="277" t="s">
        <v>15836</v>
      </c>
      <c r="H41" s="231"/>
      <c r="I41" s="249">
        <v>16000</v>
      </c>
      <c r="J41" s="231"/>
      <c r="K41" s="231" t="s">
        <v>1765</v>
      </c>
      <c r="L41" s="233" t="s">
        <v>1765</v>
      </c>
      <c r="M41" s="231" t="s">
        <v>1765</v>
      </c>
      <c r="N41" s="231" t="s">
        <v>1765</v>
      </c>
      <c r="O41" s="231" t="s">
        <v>1063</v>
      </c>
      <c r="P41" s="231" t="s">
        <v>1063</v>
      </c>
      <c r="Q41" s="231" t="s">
        <v>1765</v>
      </c>
      <c r="R41" s="231" t="s">
        <v>1765</v>
      </c>
      <c r="S41" s="229"/>
      <c r="T41" s="229"/>
      <c r="U41" s="229"/>
      <c r="V41" s="229"/>
      <c r="W41" s="229"/>
      <c r="X41" s="232"/>
      <c r="Y41" s="286"/>
      <c r="Z41" s="642">
        <f t="shared" si="0"/>
        <v>1120</v>
      </c>
      <c r="AA41" s="249">
        <f t="shared" si="1"/>
        <v>17120</v>
      </c>
    </row>
    <row r="42" spans="1:27" ht="15.5" x14ac:dyDescent="0.35">
      <c r="A42" s="229"/>
      <c r="B42" s="229"/>
      <c r="C42" s="230"/>
      <c r="D42" s="229"/>
      <c r="E42" s="232"/>
      <c r="F42" s="69"/>
      <c r="G42" s="277" t="s">
        <v>15837</v>
      </c>
      <c r="H42" s="231"/>
      <c r="I42" s="249">
        <v>8000</v>
      </c>
      <c r="J42" s="231"/>
      <c r="K42" s="231" t="s">
        <v>1765</v>
      </c>
      <c r="L42" s="233" t="s">
        <v>1765</v>
      </c>
      <c r="M42" s="231" t="s">
        <v>1765</v>
      </c>
      <c r="N42" s="231" t="s">
        <v>1765</v>
      </c>
      <c r="O42" s="231" t="s">
        <v>1063</v>
      </c>
      <c r="P42" s="231" t="s">
        <v>1063</v>
      </c>
      <c r="Q42" s="231" t="s">
        <v>1765</v>
      </c>
      <c r="R42" s="231" t="s">
        <v>1765</v>
      </c>
      <c r="S42" s="229"/>
      <c r="T42" s="229"/>
      <c r="U42" s="229"/>
      <c r="V42" s="229"/>
      <c r="W42" s="229"/>
      <c r="X42" s="232"/>
      <c r="Y42" s="286"/>
      <c r="Z42" s="642">
        <f t="shared" si="0"/>
        <v>560</v>
      </c>
      <c r="AA42" s="249">
        <f t="shared" si="1"/>
        <v>8560</v>
      </c>
    </row>
    <row r="43" spans="1:27" ht="15.5" x14ac:dyDescent="0.35">
      <c r="A43" s="229"/>
      <c r="B43" s="229"/>
      <c r="C43" s="230"/>
      <c r="D43" s="229"/>
      <c r="E43" s="232"/>
      <c r="F43" s="229"/>
      <c r="G43" s="277"/>
      <c r="H43" s="231"/>
      <c r="I43" s="249"/>
      <c r="J43" s="231"/>
      <c r="K43" s="231"/>
      <c r="L43" s="233"/>
      <c r="M43" s="231"/>
      <c r="N43" s="231"/>
      <c r="O43" s="231"/>
      <c r="P43" s="231"/>
      <c r="Q43" s="231"/>
      <c r="R43" s="231"/>
      <c r="S43" s="229"/>
      <c r="T43" s="229"/>
      <c r="U43" s="229"/>
      <c r="V43" s="229"/>
      <c r="W43" s="229"/>
      <c r="X43" s="232"/>
      <c r="Y43" s="286"/>
      <c r="Z43" s="642">
        <f t="shared" si="0"/>
        <v>0</v>
      </c>
      <c r="AA43" s="249">
        <f t="shared" si="1"/>
        <v>0</v>
      </c>
    </row>
    <row r="44" spans="1:27" ht="15.5" x14ac:dyDescent="0.35">
      <c r="A44" s="64"/>
      <c r="B44" s="64"/>
      <c r="C44" s="65"/>
      <c r="D44" s="64"/>
      <c r="E44" s="115"/>
      <c r="F44" s="64"/>
      <c r="G44" s="289" t="s">
        <v>1851</v>
      </c>
      <c r="H44" s="215"/>
      <c r="I44" s="247"/>
      <c r="J44" s="215"/>
      <c r="K44" s="215"/>
      <c r="L44" s="220"/>
      <c r="M44" s="220"/>
      <c r="N44" s="220"/>
      <c r="O44" s="68"/>
      <c r="P44" s="64"/>
      <c r="Q44" s="125"/>
      <c r="R44" s="68"/>
      <c r="S44" s="64"/>
      <c r="T44" s="64"/>
      <c r="U44" s="64"/>
      <c r="V44" s="64"/>
      <c r="W44" s="64"/>
      <c r="X44" s="115"/>
      <c r="Y44" s="239"/>
      <c r="Z44" s="642">
        <f t="shared" si="0"/>
        <v>0</v>
      </c>
      <c r="AA44" s="247">
        <f t="shared" si="1"/>
        <v>0</v>
      </c>
    </row>
    <row r="45" spans="1:27" ht="15.5" x14ac:dyDescent="0.35">
      <c r="A45" s="229"/>
      <c r="B45" s="229"/>
      <c r="C45" s="230"/>
      <c r="D45" s="229"/>
      <c r="E45" s="232"/>
      <c r="F45" s="69"/>
      <c r="G45" s="277" t="s">
        <v>15838</v>
      </c>
      <c r="H45" s="231"/>
      <c r="I45" s="249">
        <v>400000</v>
      </c>
      <c r="J45" s="231"/>
      <c r="K45" s="231" t="s">
        <v>15839</v>
      </c>
      <c r="L45" s="233">
        <v>1990</v>
      </c>
      <c r="M45" s="233" t="s">
        <v>6193</v>
      </c>
      <c r="N45" s="120" t="s">
        <v>6193</v>
      </c>
      <c r="O45" s="233" t="s">
        <v>1063</v>
      </c>
      <c r="P45" s="233" t="s">
        <v>1063</v>
      </c>
      <c r="Q45" s="306"/>
      <c r="R45" s="236"/>
      <c r="S45" s="229"/>
      <c r="T45" s="229"/>
      <c r="U45" s="229"/>
      <c r="V45" s="229"/>
      <c r="W45" s="229"/>
      <c r="X45" s="232"/>
      <c r="Y45" s="286"/>
      <c r="Z45" s="642">
        <f t="shared" si="0"/>
        <v>28000.000000000004</v>
      </c>
      <c r="AA45" s="249">
        <f t="shared" si="1"/>
        <v>428000</v>
      </c>
    </row>
    <row r="46" spans="1:27" ht="15.5" x14ac:dyDescent="0.35">
      <c r="A46" s="76"/>
      <c r="B46" s="76"/>
      <c r="C46" s="214"/>
      <c r="D46" s="76"/>
      <c r="E46" s="121"/>
      <c r="F46" s="69"/>
      <c r="G46" s="277" t="s">
        <v>15840</v>
      </c>
      <c r="H46" s="231"/>
      <c r="I46" s="249">
        <v>400000</v>
      </c>
      <c r="J46" s="231"/>
      <c r="K46" s="231" t="s">
        <v>5444</v>
      </c>
      <c r="L46" s="233">
        <v>1973</v>
      </c>
      <c r="M46" s="233" t="s">
        <v>6193</v>
      </c>
      <c r="N46" s="120" t="s">
        <v>15841</v>
      </c>
      <c r="O46" s="233" t="s">
        <v>1063</v>
      </c>
      <c r="P46" s="233" t="s">
        <v>1063</v>
      </c>
      <c r="Q46" s="122"/>
      <c r="R46" s="119"/>
      <c r="S46" s="76"/>
      <c r="T46" s="76"/>
      <c r="U46" s="76"/>
      <c r="V46" s="76"/>
      <c r="W46" s="76"/>
      <c r="X46" s="121"/>
      <c r="Y46" s="286"/>
      <c r="Z46" s="642">
        <f t="shared" si="0"/>
        <v>28000.000000000004</v>
      </c>
      <c r="AA46" s="249">
        <f t="shared" si="1"/>
        <v>428000</v>
      </c>
    </row>
    <row r="47" spans="1:27" ht="15.5" x14ac:dyDescent="0.35">
      <c r="A47" s="76"/>
      <c r="B47" s="76"/>
      <c r="C47" s="214"/>
      <c r="D47" s="76"/>
      <c r="E47" s="121"/>
      <c r="F47" s="69"/>
      <c r="G47" s="277" t="s">
        <v>15842</v>
      </c>
      <c r="H47" s="231"/>
      <c r="I47" s="249">
        <v>400000</v>
      </c>
      <c r="J47" s="231"/>
      <c r="K47" s="231" t="s">
        <v>3479</v>
      </c>
      <c r="L47" s="233">
        <v>2001</v>
      </c>
      <c r="M47" s="233" t="s">
        <v>3474</v>
      </c>
      <c r="N47" s="233" t="s">
        <v>15843</v>
      </c>
      <c r="O47" s="233" t="s">
        <v>1063</v>
      </c>
      <c r="P47" s="233" t="s">
        <v>1063</v>
      </c>
      <c r="Q47" s="122"/>
      <c r="R47" s="119"/>
      <c r="S47" s="76"/>
      <c r="T47" s="76"/>
      <c r="U47" s="76"/>
      <c r="V47" s="76"/>
      <c r="W47" s="76"/>
      <c r="X47" s="121"/>
      <c r="Y47" s="286"/>
      <c r="Z47" s="642">
        <f t="shared" si="0"/>
        <v>28000.000000000004</v>
      </c>
      <c r="AA47" s="249">
        <f t="shared" si="1"/>
        <v>428000</v>
      </c>
    </row>
    <row r="48" spans="1:27" ht="15.5" x14ac:dyDescent="0.35">
      <c r="A48" s="76"/>
      <c r="B48" s="76"/>
      <c r="C48" s="214"/>
      <c r="D48" s="76"/>
      <c r="E48" s="121"/>
      <c r="F48" s="76"/>
      <c r="G48" s="277"/>
      <c r="H48" s="231"/>
      <c r="I48" s="249"/>
      <c r="J48" s="231"/>
      <c r="K48" s="231"/>
      <c r="L48" s="233"/>
      <c r="M48" s="233"/>
      <c r="N48" s="233"/>
      <c r="O48" s="233"/>
      <c r="P48" s="233"/>
      <c r="Q48" s="122"/>
      <c r="R48" s="119"/>
      <c r="S48" s="76"/>
      <c r="T48" s="76"/>
      <c r="U48" s="76"/>
      <c r="V48" s="76"/>
      <c r="W48" s="76"/>
      <c r="X48" s="121"/>
      <c r="Y48" s="286"/>
      <c r="Z48" s="642">
        <f t="shared" si="0"/>
        <v>0</v>
      </c>
      <c r="AA48" s="249">
        <f t="shared" si="1"/>
        <v>0</v>
      </c>
    </row>
    <row r="49" spans="1:27" ht="15.5" x14ac:dyDescent="0.35">
      <c r="A49" s="64"/>
      <c r="B49" s="64"/>
      <c r="C49" s="65"/>
      <c r="D49" s="64"/>
      <c r="E49" s="115"/>
      <c r="F49" s="64"/>
      <c r="G49" s="289" t="s">
        <v>1853</v>
      </c>
      <c r="H49" s="215"/>
      <c r="I49" s="247"/>
      <c r="J49" s="215"/>
      <c r="K49" s="215"/>
      <c r="L49" s="220"/>
      <c r="M49" s="220"/>
      <c r="N49" s="220"/>
      <c r="O49" s="68"/>
      <c r="P49" s="64"/>
      <c r="Q49" s="125"/>
      <c r="R49" s="68"/>
      <c r="S49" s="64"/>
      <c r="T49" s="64"/>
      <c r="U49" s="64"/>
      <c r="V49" s="64"/>
      <c r="W49" s="64"/>
      <c r="X49" s="115"/>
      <c r="Y49" s="239"/>
      <c r="Z49" s="642">
        <f t="shared" si="0"/>
        <v>0</v>
      </c>
      <c r="AA49" s="247">
        <f t="shared" si="1"/>
        <v>0</v>
      </c>
    </row>
    <row r="50" spans="1:27" ht="15.5" x14ac:dyDescent="0.35">
      <c r="A50" s="229"/>
      <c r="B50" s="229"/>
      <c r="C50" s="230"/>
      <c r="D50" s="229"/>
      <c r="E50" s="232"/>
      <c r="F50" s="69"/>
      <c r="G50" s="213" t="s">
        <v>15824</v>
      </c>
      <c r="H50" s="231"/>
      <c r="I50" s="249">
        <v>2000000</v>
      </c>
      <c r="J50" s="231"/>
      <c r="K50" s="231" t="s">
        <v>15825</v>
      </c>
      <c r="L50" s="233" t="s">
        <v>15825</v>
      </c>
      <c r="M50" s="231" t="s">
        <v>15825</v>
      </c>
      <c r="N50" s="231" t="s">
        <v>15825</v>
      </c>
      <c r="O50" s="231" t="s">
        <v>1063</v>
      </c>
      <c r="P50" s="231" t="s">
        <v>1063</v>
      </c>
      <c r="Q50" s="231" t="s">
        <v>15825</v>
      </c>
      <c r="R50" s="231" t="s">
        <v>15825</v>
      </c>
      <c r="S50" s="229"/>
      <c r="T50" s="229"/>
      <c r="U50" s="229"/>
      <c r="V50" s="229"/>
      <c r="W50" s="229"/>
      <c r="X50" s="232"/>
      <c r="Y50" s="286"/>
      <c r="Z50" s="642">
        <f t="shared" si="0"/>
        <v>140000</v>
      </c>
      <c r="AA50" s="249">
        <f t="shared" si="1"/>
        <v>2140000</v>
      </c>
    </row>
    <row r="51" spans="1:27" ht="15.5" x14ac:dyDescent="0.35">
      <c r="A51" s="229"/>
      <c r="B51" s="229"/>
      <c r="C51" s="230"/>
      <c r="D51" s="229"/>
      <c r="E51" s="232"/>
      <c r="F51" s="69"/>
      <c r="G51" s="213" t="s">
        <v>15826</v>
      </c>
      <c r="H51" s="231"/>
      <c r="I51" s="249">
        <v>2000000</v>
      </c>
      <c r="J51" s="231"/>
      <c r="K51" s="231" t="s">
        <v>1147</v>
      </c>
      <c r="L51" s="233">
        <v>2007</v>
      </c>
      <c r="M51" s="233" t="s">
        <v>15844</v>
      </c>
      <c r="N51" s="120" t="s">
        <v>15845</v>
      </c>
      <c r="O51" s="231" t="s">
        <v>1063</v>
      </c>
      <c r="P51" s="231" t="s">
        <v>1063</v>
      </c>
      <c r="Q51" s="233" t="s">
        <v>6193</v>
      </c>
      <c r="R51" s="233" t="s">
        <v>6193</v>
      </c>
      <c r="S51" s="229"/>
      <c r="T51" s="229"/>
      <c r="U51" s="229"/>
      <c r="V51" s="229"/>
      <c r="W51" s="229"/>
      <c r="X51" s="232"/>
      <c r="Y51" s="286"/>
      <c r="Z51" s="642">
        <f t="shared" si="0"/>
        <v>140000</v>
      </c>
      <c r="AA51" s="249">
        <f t="shared" si="1"/>
        <v>2140000</v>
      </c>
    </row>
    <row r="52" spans="1:27" ht="15.5" x14ac:dyDescent="0.35">
      <c r="A52" s="229"/>
      <c r="B52" s="229"/>
      <c r="C52" s="230"/>
      <c r="D52" s="229"/>
      <c r="E52" s="232"/>
      <c r="F52" s="229"/>
      <c r="G52" s="277"/>
      <c r="H52" s="231"/>
      <c r="I52" s="249"/>
      <c r="J52" s="231"/>
      <c r="K52" s="231"/>
      <c r="L52" s="233"/>
      <c r="M52" s="233"/>
      <c r="N52" s="120"/>
      <c r="O52" s="236"/>
      <c r="P52" s="229"/>
      <c r="Q52" s="233"/>
      <c r="R52" s="233"/>
      <c r="S52" s="229"/>
      <c r="T52" s="229"/>
      <c r="U52" s="229"/>
      <c r="V52" s="229"/>
      <c r="W52" s="229"/>
      <c r="X52" s="232"/>
      <c r="Y52" s="286"/>
      <c r="Z52" s="642">
        <f t="shared" si="0"/>
        <v>0</v>
      </c>
      <c r="AA52" s="249">
        <f t="shared" si="1"/>
        <v>0</v>
      </c>
    </row>
    <row r="53" spans="1:27" ht="15.5" x14ac:dyDescent="0.35">
      <c r="A53" s="64"/>
      <c r="B53" s="64"/>
      <c r="C53" s="65"/>
      <c r="D53" s="64"/>
      <c r="E53" s="115"/>
      <c r="F53" s="64"/>
      <c r="G53" s="267" t="s">
        <v>1860</v>
      </c>
      <c r="H53" s="64"/>
      <c r="I53" s="67"/>
      <c r="J53" s="64"/>
      <c r="K53" s="64"/>
      <c r="L53" s="68"/>
      <c r="M53" s="68"/>
      <c r="N53" s="68"/>
      <c r="O53" s="68"/>
      <c r="P53" s="64"/>
      <c r="Q53" s="125"/>
      <c r="R53" s="68"/>
      <c r="S53" s="64"/>
      <c r="T53" s="64"/>
      <c r="U53" s="64"/>
      <c r="V53" s="64"/>
      <c r="W53" s="64"/>
      <c r="X53" s="115"/>
      <c r="Y53" s="239"/>
      <c r="Z53" s="642">
        <f t="shared" si="0"/>
        <v>0</v>
      </c>
      <c r="AA53" s="67">
        <f t="shared" si="1"/>
        <v>0</v>
      </c>
    </row>
    <row r="54" spans="1:27" ht="15.5" x14ac:dyDescent="0.35">
      <c r="A54" s="76"/>
      <c r="B54" s="76"/>
      <c r="C54" s="214"/>
      <c r="D54" s="76"/>
      <c r="E54" s="121"/>
      <c r="F54" s="76"/>
      <c r="G54" s="214" t="s">
        <v>1852</v>
      </c>
      <c r="H54" s="76"/>
      <c r="I54" s="290"/>
      <c r="J54" s="76"/>
      <c r="K54" s="76"/>
      <c r="L54" s="75"/>
      <c r="M54" s="119"/>
      <c r="N54" s="119"/>
      <c r="O54" s="119"/>
      <c r="P54" s="76"/>
      <c r="Q54" s="122"/>
      <c r="R54" s="119"/>
      <c r="S54" s="76"/>
      <c r="T54" s="76"/>
      <c r="U54" s="76"/>
      <c r="V54" s="76"/>
      <c r="W54" s="76"/>
      <c r="X54" s="121"/>
      <c r="Y54" s="286"/>
      <c r="Z54" s="642">
        <f t="shared" si="0"/>
        <v>0</v>
      </c>
      <c r="AA54" s="290">
        <f t="shared" si="1"/>
        <v>0</v>
      </c>
    </row>
    <row r="55" spans="1:27" ht="15.5" x14ac:dyDescent="0.35">
      <c r="A55" s="76"/>
      <c r="B55" s="76"/>
      <c r="C55" s="214"/>
      <c r="D55" s="76"/>
      <c r="E55" s="121"/>
      <c r="F55" s="76"/>
      <c r="G55" s="214"/>
      <c r="H55" s="76"/>
      <c r="I55" s="290"/>
      <c r="J55" s="76"/>
      <c r="K55" s="76"/>
      <c r="L55" s="75"/>
      <c r="M55" s="119"/>
      <c r="N55" s="119"/>
      <c r="O55" s="119"/>
      <c r="P55" s="76"/>
      <c r="Q55" s="122"/>
      <c r="R55" s="119"/>
      <c r="S55" s="76"/>
      <c r="T55" s="76"/>
      <c r="U55" s="76"/>
      <c r="V55" s="76"/>
      <c r="W55" s="76"/>
      <c r="X55" s="121"/>
      <c r="Y55" s="286"/>
      <c r="Z55" s="642">
        <f t="shared" si="0"/>
        <v>0</v>
      </c>
      <c r="AA55" s="290">
        <f t="shared" si="1"/>
        <v>0</v>
      </c>
    </row>
    <row r="56" spans="1:27" ht="15.5" x14ac:dyDescent="0.35">
      <c r="A56" s="64"/>
      <c r="B56" s="64"/>
      <c r="C56" s="65"/>
      <c r="D56" s="64"/>
      <c r="E56" s="115"/>
      <c r="F56" s="64"/>
      <c r="G56" s="267" t="s">
        <v>2692</v>
      </c>
      <c r="H56" s="64"/>
      <c r="I56" s="67"/>
      <c r="J56" s="64"/>
      <c r="K56" s="64"/>
      <c r="L56" s="68"/>
      <c r="M56" s="68"/>
      <c r="N56" s="97"/>
      <c r="O56" s="68"/>
      <c r="P56" s="64"/>
      <c r="Q56" s="125"/>
      <c r="R56" s="68"/>
      <c r="S56" s="64"/>
      <c r="T56" s="64"/>
      <c r="U56" s="64"/>
      <c r="V56" s="64"/>
      <c r="W56" s="64"/>
      <c r="X56" s="115"/>
      <c r="Y56" s="239"/>
      <c r="Z56" s="642">
        <f t="shared" si="0"/>
        <v>0</v>
      </c>
      <c r="AA56" s="67">
        <f t="shared" si="1"/>
        <v>0</v>
      </c>
    </row>
    <row r="57" spans="1:27" s="94" customFormat="1" ht="15.5" x14ac:dyDescent="0.35">
      <c r="A57" s="69"/>
      <c r="B57" s="69"/>
      <c r="C57" s="213"/>
      <c r="D57" s="69"/>
      <c r="E57" s="116"/>
      <c r="F57" s="69"/>
      <c r="G57" s="213" t="s">
        <v>15846</v>
      </c>
      <c r="H57" s="69"/>
      <c r="I57" s="74">
        <v>100000</v>
      </c>
      <c r="J57" s="69"/>
      <c r="K57" s="69"/>
      <c r="L57" s="75"/>
      <c r="M57" s="75"/>
      <c r="N57" s="79"/>
      <c r="O57" s="75"/>
      <c r="P57" s="69"/>
      <c r="Q57" s="126"/>
      <c r="R57" s="75"/>
      <c r="S57" s="69"/>
      <c r="T57" s="69"/>
      <c r="U57" s="69"/>
      <c r="V57" s="69"/>
      <c r="W57" s="69"/>
      <c r="X57" s="116"/>
      <c r="Y57" s="490"/>
      <c r="Z57" s="642">
        <f t="shared" si="0"/>
        <v>7000.0000000000009</v>
      </c>
      <c r="AA57" s="74">
        <f t="shared" si="1"/>
        <v>107000</v>
      </c>
    </row>
    <row r="58" spans="1:27" s="94" customFormat="1" ht="15.5" x14ac:dyDescent="0.35">
      <c r="A58" s="69"/>
      <c r="B58" s="69"/>
      <c r="C58" s="213"/>
      <c r="D58" s="69"/>
      <c r="E58" s="116"/>
      <c r="F58" s="69"/>
      <c r="G58" s="213" t="s">
        <v>15847</v>
      </c>
      <c r="H58" s="69"/>
      <c r="I58" s="74">
        <v>100000</v>
      </c>
      <c r="J58" s="69"/>
      <c r="K58" s="69"/>
      <c r="L58" s="75"/>
      <c r="M58" s="75"/>
      <c r="N58" s="79"/>
      <c r="O58" s="75"/>
      <c r="P58" s="69"/>
      <c r="Q58" s="126"/>
      <c r="R58" s="75"/>
      <c r="S58" s="69"/>
      <c r="T58" s="69"/>
      <c r="U58" s="69"/>
      <c r="V58" s="69"/>
      <c r="W58" s="69"/>
      <c r="X58" s="116"/>
      <c r="Y58" s="490"/>
      <c r="Z58" s="642">
        <f t="shared" si="0"/>
        <v>7000.0000000000009</v>
      </c>
      <c r="AA58" s="74">
        <f t="shared" si="1"/>
        <v>107000</v>
      </c>
    </row>
    <row r="59" spans="1:27" s="94" customFormat="1" ht="15.5" x14ac:dyDescent="0.35">
      <c r="A59" s="69"/>
      <c r="B59" s="69"/>
      <c r="C59" s="213"/>
      <c r="D59" s="69"/>
      <c r="E59" s="116"/>
      <c r="F59" s="69"/>
      <c r="G59" s="213" t="s">
        <v>15848</v>
      </c>
      <c r="H59" s="69"/>
      <c r="I59" s="74">
        <v>100000</v>
      </c>
      <c r="J59" s="69"/>
      <c r="K59" s="69"/>
      <c r="L59" s="75"/>
      <c r="M59" s="75"/>
      <c r="N59" s="79"/>
      <c r="O59" s="75"/>
      <c r="P59" s="69"/>
      <c r="Q59" s="126"/>
      <c r="R59" s="75"/>
      <c r="S59" s="69"/>
      <c r="T59" s="69"/>
      <c r="U59" s="69"/>
      <c r="V59" s="69"/>
      <c r="W59" s="69"/>
      <c r="X59" s="116"/>
      <c r="Y59" s="490"/>
      <c r="Z59" s="642">
        <f t="shared" si="0"/>
        <v>7000.0000000000009</v>
      </c>
      <c r="AA59" s="74">
        <f t="shared" si="1"/>
        <v>107000</v>
      </c>
    </row>
    <row r="60" spans="1:27" ht="15.5" x14ac:dyDescent="0.35">
      <c r="A60" s="76"/>
      <c r="B60" s="76"/>
      <c r="C60" s="214"/>
      <c r="D60" s="76"/>
      <c r="E60" s="121"/>
      <c r="F60" s="69"/>
      <c r="G60" s="213" t="s">
        <v>15849</v>
      </c>
      <c r="H60" s="76"/>
      <c r="I60" s="74">
        <v>100000</v>
      </c>
      <c r="J60" s="76"/>
      <c r="K60" s="76"/>
      <c r="L60" s="75"/>
      <c r="M60" s="119"/>
      <c r="N60" s="117"/>
      <c r="O60" s="119"/>
      <c r="P60" s="76"/>
      <c r="Q60" s="122"/>
      <c r="R60" s="119"/>
      <c r="S60" s="76"/>
      <c r="T60" s="76"/>
      <c r="U60" s="76"/>
      <c r="V60" s="76"/>
      <c r="W60" s="76"/>
      <c r="X60" s="121"/>
      <c r="Y60" s="286"/>
      <c r="Z60" s="642">
        <f t="shared" si="0"/>
        <v>7000.0000000000009</v>
      </c>
      <c r="AA60" s="74">
        <f t="shared" si="1"/>
        <v>107000</v>
      </c>
    </row>
    <row r="61" spans="1:27" ht="15.5" x14ac:dyDescent="0.35">
      <c r="A61" s="76"/>
      <c r="B61" s="76"/>
      <c r="C61" s="214"/>
      <c r="D61" s="76"/>
      <c r="E61" s="121"/>
      <c r="F61" s="69"/>
      <c r="G61" s="213" t="s">
        <v>15850</v>
      </c>
      <c r="H61" s="76"/>
      <c r="I61" s="74">
        <v>100000</v>
      </c>
      <c r="J61" s="76"/>
      <c r="K61" s="76"/>
      <c r="L61" s="75"/>
      <c r="M61" s="119"/>
      <c r="N61" s="117"/>
      <c r="O61" s="119"/>
      <c r="P61" s="76"/>
      <c r="Q61" s="122"/>
      <c r="R61" s="119"/>
      <c r="S61" s="76"/>
      <c r="T61" s="76"/>
      <c r="U61" s="76"/>
      <c r="V61" s="76"/>
      <c r="W61" s="76"/>
      <c r="X61" s="121"/>
      <c r="Y61" s="286"/>
      <c r="Z61" s="642">
        <f t="shared" si="0"/>
        <v>7000.0000000000009</v>
      </c>
      <c r="AA61" s="74">
        <f t="shared" si="1"/>
        <v>107000</v>
      </c>
    </row>
    <row r="62" spans="1:27" ht="15.5" x14ac:dyDescent="0.35">
      <c r="A62" s="76"/>
      <c r="B62" s="76"/>
      <c r="C62" s="214"/>
      <c r="D62" s="76"/>
      <c r="E62" s="121"/>
      <c r="F62" s="76"/>
      <c r="G62" s="214"/>
      <c r="H62" s="76"/>
      <c r="I62" s="118"/>
      <c r="J62" s="76"/>
      <c r="K62" s="76"/>
      <c r="L62" s="75"/>
      <c r="M62" s="119"/>
      <c r="N62" s="117"/>
      <c r="O62" s="119"/>
      <c r="P62" s="76"/>
      <c r="Q62" s="122"/>
      <c r="R62" s="119"/>
      <c r="S62" s="76"/>
      <c r="T62" s="76"/>
      <c r="U62" s="76"/>
      <c r="V62" s="76"/>
      <c r="W62" s="76"/>
      <c r="X62" s="121"/>
      <c r="Y62" s="286"/>
      <c r="Z62" s="642">
        <f t="shared" si="0"/>
        <v>0</v>
      </c>
      <c r="AA62" s="118">
        <f t="shared" si="1"/>
        <v>0</v>
      </c>
    </row>
    <row r="63" spans="1:27" ht="15.5" x14ac:dyDescent="0.35">
      <c r="A63" s="64"/>
      <c r="B63" s="64"/>
      <c r="C63" s="65"/>
      <c r="D63" s="64"/>
      <c r="E63" s="115"/>
      <c r="F63" s="64"/>
      <c r="G63" s="280" t="s">
        <v>2961</v>
      </c>
      <c r="H63" s="64"/>
      <c r="I63" s="67"/>
      <c r="J63" s="64"/>
      <c r="K63" s="64"/>
      <c r="L63" s="68"/>
      <c r="M63" s="68"/>
      <c r="N63" s="68"/>
      <c r="O63" s="68"/>
      <c r="P63" s="64"/>
      <c r="Q63" s="64"/>
      <c r="R63" s="68"/>
      <c r="S63" s="64"/>
      <c r="T63" s="64"/>
      <c r="U63" s="64"/>
      <c r="V63" s="64"/>
      <c r="W63" s="64"/>
      <c r="X63" s="115"/>
      <c r="Y63" s="115"/>
      <c r="Z63" s="642">
        <f t="shared" si="0"/>
        <v>0</v>
      </c>
      <c r="AA63" s="67">
        <f t="shared" si="1"/>
        <v>0</v>
      </c>
    </row>
    <row r="64" spans="1:27" ht="15.5" x14ac:dyDescent="0.35">
      <c r="A64" s="76"/>
      <c r="B64" s="76"/>
      <c r="C64" s="214"/>
      <c r="D64" s="76"/>
      <c r="E64" s="121"/>
      <c r="F64" s="81"/>
      <c r="G64" s="214" t="s">
        <v>15851</v>
      </c>
      <c r="H64" s="76"/>
      <c r="I64" s="118">
        <v>75000</v>
      </c>
      <c r="J64" s="76"/>
      <c r="K64" s="76" t="s">
        <v>1062</v>
      </c>
      <c r="L64" s="119">
        <v>2003</v>
      </c>
      <c r="M64" s="76" t="s">
        <v>1120</v>
      </c>
      <c r="N64" s="119">
        <v>2003168061</v>
      </c>
      <c r="O64" s="119" t="s">
        <v>1063</v>
      </c>
      <c r="P64" s="119" t="s">
        <v>1063</v>
      </c>
      <c r="Q64" s="76" t="s">
        <v>6193</v>
      </c>
      <c r="R64" s="119" t="s">
        <v>1697</v>
      </c>
      <c r="S64" s="76"/>
      <c r="T64" s="76"/>
      <c r="U64" s="76"/>
      <c r="V64" s="76"/>
      <c r="W64" s="76"/>
      <c r="X64" s="121"/>
      <c r="Y64" s="121"/>
      <c r="Z64" s="642">
        <f t="shared" si="0"/>
        <v>5250.0000000000009</v>
      </c>
      <c r="AA64" s="118">
        <f t="shared" si="1"/>
        <v>80250</v>
      </c>
    </row>
    <row r="65" spans="1:27" ht="15.5" x14ac:dyDescent="0.35">
      <c r="A65" s="76"/>
      <c r="B65" s="76"/>
      <c r="C65" s="214"/>
      <c r="D65" s="76"/>
      <c r="E65" s="121"/>
      <c r="F65" s="81"/>
      <c r="G65" s="214" t="s">
        <v>15852</v>
      </c>
      <c r="H65" s="76"/>
      <c r="I65" s="118">
        <v>75000</v>
      </c>
      <c r="J65" s="76"/>
      <c r="K65" s="76" t="s">
        <v>4110</v>
      </c>
      <c r="L65" s="119" t="s">
        <v>6193</v>
      </c>
      <c r="M65" s="76" t="s">
        <v>3270</v>
      </c>
      <c r="N65" s="119" t="s">
        <v>15853</v>
      </c>
      <c r="O65" s="119" t="s">
        <v>1063</v>
      </c>
      <c r="P65" s="119" t="s">
        <v>1063</v>
      </c>
      <c r="Q65" s="76" t="s">
        <v>3033</v>
      </c>
      <c r="R65" s="119" t="s">
        <v>7502</v>
      </c>
      <c r="S65" s="76"/>
      <c r="T65" s="76"/>
      <c r="U65" s="76"/>
      <c r="V65" s="76"/>
      <c r="W65" s="76"/>
      <c r="X65" s="121"/>
      <c r="Y65" s="121"/>
      <c r="Z65" s="642">
        <f t="shared" si="0"/>
        <v>5250.0000000000009</v>
      </c>
      <c r="AA65" s="118">
        <f t="shared" si="1"/>
        <v>80250</v>
      </c>
    </row>
    <row r="66" spans="1:27" ht="15.5" x14ac:dyDescent="0.35">
      <c r="A66" s="76"/>
      <c r="B66" s="76"/>
      <c r="C66" s="214"/>
      <c r="D66" s="76"/>
      <c r="E66" s="121"/>
      <c r="F66" s="81"/>
      <c r="G66" s="214" t="s">
        <v>15854</v>
      </c>
      <c r="H66" s="76"/>
      <c r="I66" s="118">
        <v>75000</v>
      </c>
      <c r="J66" s="76"/>
      <c r="K66" s="76" t="s">
        <v>1062</v>
      </c>
      <c r="L66" s="119">
        <v>2003</v>
      </c>
      <c r="M66" s="76" t="s">
        <v>3267</v>
      </c>
      <c r="N66" s="119">
        <v>2003168081</v>
      </c>
      <c r="O66" s="119" t="s">
        <v>1063</v>
      </c>
      <c r="P66" s="119" t="s">
        <v>1063</v>
      </c>
      <c r="Q66" s="76" t="s">
        <v>6193</v>
      </c>
      <c r="R66" s="119" t="s">
        <v>1697</v>
      </c>
      <c r="S66" s="76"/>
      <c r="T66" s="76"/>
      <c r="U66" s="76"/>
      <c r="V66" s="76"/>
      <c r="W66" s="76"/>
      <c r="X66" s="121"/>
      <c r="Y66" s="121"/>
      <c r="Z66" s="642">
        <f t="shared" si="0"/>
        <v>5250.0000000000009</v>
      </c>
      <c r="AA66" s="118">
        <f t="shared" si="1"/>
        <v>80250</v>
      </c>
    </row>
    <row r="67" spans="1:27" ht="15.5" x14ac:dyDescent="0.35">
      <c r="A67" s="76"/>
      <c r="B67" s="76"/>
      <c r="C67" s="214"/>
      <c r="D67" s="76"/>
      <c r="E67" s="121"/>
      <c r="F67" s="81"/>
      <c r="G67" s="214" t="s">
        <v>15855</v>
      </c>
      <c r="H67" s="76"/>
      <c r="I67" s="118">
        <v>75000</v>
      </c>
      <c r="J67" s="76"/>
      <c r="K67" s="76" t="s">
        <v>1765</v>
      </c>
      <c r="L67" s="119" t="s">
        <v>1765</v>
      </c>
      <c r="M67" s="76" t="s">
        <v>1765</v>
      </c>
      <c r="N67" s="76" t="s">
        <v>1765</v>
      </c>
      <c r="O67" s="119" t="s">
        <v>1063</v>
      </c>
      <c r="P67" s="119" t="s">
        <v>1063</v>
      </c>
      <c r="Q67" s="76" t="s">
        <v>1765</v>
      </c>
      <c r="R67" s="76" t="s">
        <v>1765</v>
      </c>
      <c r="S67" s="76"/>
      <c r="T67" s="76"/>
      <c r="U67" s="76"/>
      <c r="V67" s="76"/>
      <c r="W67" s="76"/>
      <c r="X67" s="121"/>
      <c r="Y67" s="121"/>
      <c r="Z67" s="642">
        <f t="shared" si="0"/>
        <v>5250.0000000000009</v>
      </c>
      <c r="AA67" s="118">
        <f t="shared" si="1"/>
        <v>80250</v>
      </c>
    </row>
    <row r="68" spans="1:27" ht="15.5" x14ac:dyDescent="0.35">
      <c r="A68" s="76"/>
      <c r="B68" s="76"/>
      <c r="C68" s="214"/>
      <c r="D68" s="76"/>
      <c r="E68" s="121"/>
      <c r="F68" s="81"/>
      <c r="G68" s="214" t="s">
        <v>15856</v>
      </c>
      <c r="H68" s="76"/>
      <c r="I68" s="118">
        <v>75000</v>
      </c>
      <c r="J68" s="76"/>
      <c r="K68" s="76" t="s">
        <v>1062</v>
      </c>
      <c r="L68" s="119">
        <v>2003</v>
      </c>
      <c r="M68" s="76" t="s">
        <v>1120</v>
      </c>
      <c r="N68" s="119">
        <v>2003168076</v>
      </c>
      <c r="O68" s="119" t="s">
        <v>1063</v>
      </c>
      <c r="P68" s="119" t="s">
        <v>1063</v>
      </c>
      <c r="Q68" s="76" t="s">
        <v>6193</v>
      </c>
      <c r="R68" s="119" t="s">
        <v>1697</v>
      </c>
      <c r="S68" s="76"/>
      <c r="T68" s="76"/>
      <c r="U68" s="76"/>
      <c r="V68" s="76"/>
      <c r="W68" s="76"/>
      <c r="X68" s="121"/>
      <c r="Y68" s="121"/>
      <c r="Z68" s="642">
        <f t="shared" si="0"/>
        <v>5250.0000000000009</v>
      </c>
      <c r="AA68" s="118">
        <f t="shared" si="1"/>
        <v>80250</v>
      </c>
    </row>
    <row r="69" spans="1:27" ht="15.5" x14ac:dyDescent="0.35">
      <c r="A69" s="76"/>
      <c r="B69" s="76"/>
      <c r="C69" s="214"/>
      <c r="D69" s="76"/>
      <c r="E69" s="121"/>
      <c r="F69" s="81"/>
      <c r="G69" s="214" t="s">
        <v>15857</v>
      </c>
      <c r="H69" s="76"/>
      <c r="I69" s="118">
        <v>75000</v>
      </c>
      <c r="J69" s="76"/>
      <c r="K69" s="76" t="s">
        <v>4110</v>
      </c>
      <c r="L69" s="119" t="s">
        <v>6193</v>
      </c>
      <c r="M69" s="76" t="s">
        <v>3270</v>
      </c>
      <c r="N69" s="119" t="s">
        <v>15858</v>
      </c>
      <c r="O69" s="119" t="s">
        <v>1063</v>
      </c>
      <c r="P69" s="119" t="s">
        <v>1063</v>
      </c>
      <c r="Q69" s="76" t="s">
        <v>3033</v>
      </c>
      <c r="R69" s="119" t="s">
        <v>7502</v>
      </c>
      <c r="S69" s="76"/>
      <c r="T69" s="76"/>
      <c r="U69" s="76"/>
      <c r="V69" s="76"/>
      <c r="W69" s="76"/>
      <c r="X69" s="121"/>
      <c r="Y69" s="121"/>
      <c r="Z69" s="642">
        <f t="shared" si="0"/>
        <v>5250.0000000000009</v>
      </c>
      <c r="AA69" s="118">
        <f t="shared" si="1"/>
        <v>80250</v>
      </c>
    </row>
    <row r="70" spans="1:27" ht="15.5" x14ac:dyDescent="0.35">
      <c r="A70" s="76"/>
      <c r="B70" s="76"/>
      <c r="C70" s="214"/>
      <c r="D70" s="76"/>
      <c r="E70" s="121"/>
      <c r="F70" s="81"/>
      <c r="G70" s="214" t="s">
        <v>15859</v>
      </c>
      <c r="H70" s="76"/>
      <c r="I70" s="118">
        <v>75000</v>
      </c>
      <c r="J70" s="76"/>
      <c r="K70" s="76" t="s">
        <v>1062</v>
      </c>
      <c r="L70" s="119">
        <v>2003</v>
      </c>
      <c r="M70" s="76" t="s">
        <v>3267</v>
      </c>
      <c r="N70" s="119">
        <v>2003168080</v>
      </c>
      <c r="O70" s="119" t="s">
        <v>1063</v>
      </c>
      <c r="P70" s="119" t="s">
        <v>1063</v>
      </c>
      <c r="Q70" s="76" t="s">
        <v>6193</v>
      </c>
      <c r="R70" s="119" t="s">
        <v>1697</v>
      </c>
      <c r="S70" s="76"/>
      <c r="T70" s="76"/>
      <c r="U70" s="76"/>
      <c r="V70" s="76"/>
      <c r="W70" s="76"/>
      <c r="X70" s="121"/>
      <c r="Y70" s="121"/>
      <c r="Z70" s="642">
        <f t="shared" ref="Z70:Z116" si="2">I70*Z$4</f>
        <v>5250.0000000000009</v>
      </c>
      <c r="AA70" s="118">
        <f t="shared" ref="AA70:AA116" si="3">I70+Z70</f>
        <v>80250</v>
      </c>
    </row>
    <row r="71" spans="1:27" ht="15.5" x14ac:dyDescent="0.35">
      <c r="A71" s="76"/>
      <c r="B71" s="76"/>
      <c r="C71" s="214"/>
      <c r="D71" s="76"/>
      <c r="E71" s="121"/>
      <c r="F71" s="81"/>
      <c r="G71" s="214" t="s">
        <v>15860</v>
      </c>
      <c r="H71" s="76"/>
      <c r="I71" s="118">
        <v>75000</v>
      </c>
      <c r="J71" s="76"/>
      <c r="K71" s="76" t="s">
        <v>1765</v>
      </c>
      <c r="L71" s="119" t="s">
        <v>1765</v>
      </c>
      <c r="M71" s="76" t="s">
        <v>1765</v>
      </c>
      <c r="N71" s="76" t="s">
        <v>1765</v>
      </c>
      <c r="O71" s="119" t="s">
        <v>1063</v>
      </c>
      <c r="P71" s="119" t="s">
        <v>1063</v>
      </c>
      <c r="Q71" s="76" t="s">
        <v>1765</v>
      </c>
      <c r="R71" s="76" t="s">
        <v>1765</v>
      </c>
      <c r="S71" s="76"/>
      <c r="T71" s="76"/>
      <c r="U71" s="76"/>
      <c r="V71" s="76"/>
      <c r="W71" s="76"/>
      <c r="X71" s="121"/>
      <c r="Y71" s="121"/>
      <c r="Z71" s="642">
        <f t="shared" si="2"/>
        <v>5250.0000000000009</v>
      </c>
      <c r="AA71" s="118">
        <f t="shared" si="3"/>
        <v>80250</v>
      </c>
    </row>
    <row r="72" spans="1:27" ht="15.5" x14ac:dyDescent="0.35">
      <c r="A72" s="76"/>
      <c r="B72" s="76"/>
      <c r="C72" s="214"/>
      <c r="D72" s="76"/>
      <c r="E72" s="121"/>
      <c r="F72" s="81"/>
      <c r="G72" s="214" t="s">
        <v>15861</v>
      </c>
      <c r="H72" s="76"/>
      <c r="I72" s="118">
        <v>75000</v>
      </c>
      <c r="J72" s="76"/>
      <c r="K72" s="76" t="s">
        <v>4110</v>
      </c>
      <c r="L72" s="119" t="s">
        <v>3666</v>
      </c>
      <c r="M72" s="76" t="s">
        <v>3270</v>
      </c>
      <c r="N72" s="119" t="s">
        <v>3666</v>
      </c>
      <c r="O72" s="119" t="s">
        <v>1063</v>
      </c>
      <c r="P72" s="119" t="s">
        <v>1063</v>
      </c>
      <c r="Q72" s="76" t="s">
        <v>3666</v>
      </c>
      <c r="R72" s="76" t="s">
        <v>3666</v>
      </c>
      <c r="S72" s="76"/>
      <c r="T72" s="76"/>
      <c r="U72" s="76"/>
      <c r="V72" s="76"/>
      <c r="W72" s="76"/>
      <c r="X72" s="121"/>
      <c r="Y72" s="121"/>
      <c r="Z72" s="642">
        <f t="shared" si="2"/>
        <v>5250.0000000000009</v>
      </c>
      <c r="AA72" s="118">
        <f t="shared" si="3"/>
        <v>80250</v>
      </c>
    </row>
    <row r="73" spans="1:27" ht="15.5" x14ac:dyDescent="0.35">
      <c r="A73" s="76"/>
      <c r="B73" s="76"/>
      <c r="C73" s="214"/>
      <c r="D73" s="76">
        <v>3</v>
      </c>
      <c r="E73" s="121"/>
      <c r="F73" s="81"/>
      <c r="G73" s="213" t="s">
        <v>15862</v>
      </c>
      <c r="H73" s="76"/>
      <c r="I73" s="118">
        <v>75000</v>
      </c>
      <c r="J73" s="76"/>
      <c r="K73" s="76" t="s">
        <v>933</v>
      </c>
      <c r="L73" s="119" t="s">
        <v>6193</v>
      </c>
      <c r="M73" s="76" t="s">
        <v>15863</v>
      </c>
      <c r="N73" s="119" t="s">
        <v>15864</v>
      </c>
      <c r="O73" s="119" t="s">
        <v>1063</v>
      </c>
      <c r="P73" s="119" t="s">
        <v>1063</v>
      </c>
      <c r="Q73" s="76" t="s">
        <v>3033</v>
      </c>
      <c r="R73" s="119" t="s">
        <v>1697</v>
      </c>
      <c r="S73" s="76"/>
      <c r="T73" s="76"/>
      <c r="U73" s="76"/>
      <c r="V73" s="76"/>
      <c r="W73" s="76"/>
      <c r="X73" s="121"/>
      <c r="Y73" s="121"/>
      <c r="Z73" s="642">
        <f t="shared" si="2"/>
        <v>5250.0000000000009</v>
      </c>
      <c r="AA73" s="118">
        <f t="shared" si="3"/>
        <v>80250</v>
      </c>
    </row>
    <row r="74" spans="1:27" ht="15.5" x14ac:dyDescent="0.35">
      <c r="A74" s="76"/>
      <c r="B74" s="76"/>
      <c r="C74" s="214"/>
      <c r="D74" s="76"/>
      <c r="E74" s="121"/>
      <c r="F74" s="81" t="s">
        <v>15865</v>
      </c>
      <c r="G74" s="213" t="s">
        <v>15866</v>
      </c>
      <c r="H74" s="76"/>
      <c r="I74" s="118">
        <v>75000</v>
      </c>
      <c r="J74" s="76"/>
      <c r="K74" s="76" t="s">
        <v>933</v>
      </c>
      <c r="L74" s="119" t="s">
        <v>6193</v>
      </c>
      <c r="M74" s="76" t="s">
        <v>15863</v>
      </c>
      <c r="N74" s="119" t="s">
        <v>15867</v>
      </c>
      <c r="O74" s="119" t="s">
        <v>1063</v>
      </c>
      <c r="P74" s="119" t="s">
        <v>1063</v>
      </c>
      <c r="Q74" s="76" t="s">
        <v>3033</v>
      </c>
      <c r="R74" s="119" t="s">
        <v>1697</v>
      </c>
      <c r="S74" s="76"/>
      <c r="T74" s="76"/>
      <c r="U74" s="76"/>
      <c r="V74" s="76"/>
      <c r="W74" s="76"/>
      <c r="X74" s="121"/>
      <c r="Y74" s="121"/>
      <c r="Z74" s="642">
        <f t="shared" si="2"/>
        <v>5250.0000000000009</v>
      </c>
      <c r="AA74" s="118">
        <f t="shared" si="3"/>
        <v>80250</v>
      </c>
    </row>
    <row r="75" spans="1:27" ht="15.5" x14ac:dyDescent="0.35">
      <c r="A75" s="76"/>
      <c r="B75" s="76"/>
      <c r="C75" s="214"/>
      <c r="D75" s="76"/>
      <c r="E75" s="121"/>
      <c r="F75" s="81" t="s">
        <v>15868</v>
      </c>
      <c r="G75" s="213" t="s">
        <v>15869</v>
      </c>
      <c r="H75" s="76"/>
      <c r="I75" s="118">
        <v>75000</v>
      </c>
      <c r="J75" s="76"/>
      <c r="K75" s="76" t="s">
        <v>933</v>
      </c>
      <c r="L75" s="119" t="s">
        <v>6193</v>
      </c>
      <c r="M75" s="76" t="s">
        <v>15863</v>
      </c>
      <c r="N75" s="119" t="s">
        <v>15870</v>
      </c>
      <c r="O75" s="119" t="s">
        <v>1063</v>
      </c>
      <c r="P75" s="119" t="s">
        <v>1063</v>
      </c>
      <c r="Q75" s="76" t="s">
        <v>3033</v>
      </c>
      <c r="R75" s="119" t="s">
        <v>1697</v>
      </c>
      <c r="S75" s="76"/>
      <c r="T75" s="76"/>
      <c r="U75" s="76"/>
      <c r="V75" s="76"/>
      <c r="W75" s="76"/>
      <c r="X75" s="121"/>
      <c r="Y75" s="121"/>
      <c r="Z75" s="642">
        <f t="shared" si="2"/>
        <v>5250.0000000000009</v>
      </c>
      <c r="AA75" s="118">
        <f t="shared" si="3"/>
        <v>80250</v>
      </c>
    </row>
    <row r="76" spans="1:27" ht="15.5" x14ac:dyDescent="0.35">
      <c r="A76" s="76"/>
      <c r="B76" s="76"/>
      <c r="C76" s="214"/>
      <c r="D76" s="76"/>
      <c r="E76" s="121"/>
      <c r="F76" s="81" t="s">
        <v>15871</v>
      </c>
      <c r="G76" s="213" t="s">
        <v>15872</v>
      </c>
      <c r="H76" s="76"/>
      <c r="I76" s="118">
        <v>75000</v>
      </c>
      <c r="J76" s="76"/>
      <c r="K76" s="76" t="s">
        <v>933</v>
      </c>
      <c r="L76" s="119" t="s">
        <v>6193</v>
      </c>
      <c r="M76" s="76" t="s">
        <v>15863</v>
      </c>
      <c r="N76" s="119" t="s">
        <v>15873</v>
      </c>
      <c r="O76" s="119" t="s">
        <v>1063</v>
      </c>
      <c r="P76" s="119" t="s">
        <v>1063</v>
      </c>
      <c r="Q76" s="76" t="s">
        <v>3033</v>
      </c>
      <c r="R76" s="119" t="s">
        <v>1697</v>
      </c>
      <c r="S76" s="76"/>
      <c r="T76" s="76"/>
      <c r="U76" s="76"/>
      <c r="V76" s="76"/>
      <c r="W76" s="76"/>
      <c r="X76" s="121"/>
      <c r="Y76" s="121"/>
      <c r="Z76" s="642">
        <f t="shared" si="2"/>
        <v>5250.0000000000009</v>
      </c>
      <c r="AA76" s="118">
        <f t="shared" si="3"/>
        <v>80250</v>
      </c>
    </row>
    <row r="77" spans="1:27" ht="15.5" x14ac:dyDescent="0.35">
      <c r="A77" s="76"/>
      <c r="B77" s="76"/>
      <c r="C77" s="214"/>
      <c r="D77" s="76"/>
      <c r="E77" s="121"/>
      <c r="F77" s="81" t="s">
        <v>15874</v>
      </c>
      <c r="G77" s="213" t="s">
        <v>15875</v>
      </c>
      <c r="H77" s="76"/>
      <c r="I77" s="118">
        <v>75000</v>
      </c>
      <c r="J77" s="76"/>
      <c r="K77" s="76" t="s">
        <v>933</v>
      </c>
      <c r="L77" s="119" t="s">
        <v>6193</v>
      </c>
      <c r="M77" s="76" t="s">
        <v>15863</v>
      </c>
      <c r="N77" s="119" t="s">
        <v>15876</v>
      </c>
      <c r="O77" s="119" t="s">
        <v>1063</v>
      </c>
      <c r="P77" s="119" t="s">
        <v>1063</v>
      </c>
      <c r="Q77" s="76" t="s">
        <v>3033</v>
      </c>
      <c r="R77" s="119" t="s">
        <v>1697</v>
      </c>
      <c r="S77" s="76"/>
      <c r="T77" s="76"/>
      <c r="U77" s="76"/>
      <c r="V77" s="76"/>
      <c r="W77" s="76"/>
      <c r="X77" s="121"/>
      <c r="Y77" s="121"/>
      <c r="Z77" s="642">
        <f t="shared" si="2"/>
        <v>5250.0000000000009</v>
      </c>
      <c r="AA77" s="118">
        <f t="shared" si="3"/>
        <v>80250</v>
      </c>
    </row>
    <row r="78" spans="1:27" ht="15.5" x14ac:dyDescent="0.35">
      <c r="A78" s="76"/>
      <c r="B78" s="76"/>
      <c r="C78" s="214"/>
      <c r="D78" s="76"/>
      <c r="E78" s="121"/>
      <c r="F78" s="81" t="s">
        <v>15877</v>
      </c>
      <c r="G78" s="213" t="s">
        <v>15878</v>
      </c>
      <c r="H78" s="76"/>
      <c r="I78" s="118">
        <v>75000</v>
      </c>
      <c r="J78" s="76"/>
      <c r="K78" s="76" t="s">
        <v>933</v>
      </c>
      <c r="L78" s="119" t="s">
        <v>6193</v>
      </c>
      <c r="M78" s="76" t="s">
        <v>15863</v>
      </c>
      <c r="N78" s="119" t="s">
        <v>15879</v>
      </c>
      <c r="O78" s="119" t="s">
        <v>1063</v>
      </c>
      <c r="P78" s="119" t="s">
        <v>1063</v>
      </c>
      <c r="Q78" s="76" t="s">
        <v>3033</v>
      </c>
      <c r="R78" s="119" t="s">
        <v>1697</v>
      </c>
      <c r="S78" s="76"/>
      <c r="T78" s="76"/>
      <c r="U78" s="76"/>
      <c r="V78" s="76"/>
      <c r="W78" s="76"/>
      <c r="X78" s="121"/>
      <c r="Y78" s="121"/>
      <c r="Z78" s="642">
        <f t="shared" si="2"/>
        <v>5250.0000000000009</v>
      </c>
      <c r="AA78" s="118">
        <f t="shared" si="3"/>
        <v>80250</v>
      </c>
    </row>
    <row r="79" spans="1:27" ht="15.5" x14ac:dyDescent="0.35">
      <c r="A79" s="76"/>
      <c r="B79" s="76"/>
      <c r="C79" s="214"/>
      <c r="D79" s="76"/>
      <c r="E79" s="121"/>
      <c r="F79" s="81" t="s">
        <v>15880</v>
      </c>
      <c r="G79" s="213" t="s">
        <v>15881</v>
      </c>
      <c r="H79" s="76"/>
      <c r="I79" s="118">
        <v>75000</v>
      </c>
      <c r="J79" s="76"/>
      <c r="K79" s="76" t="s">
        <v>933</v>
      </c>
      <c r="L79" s="119" t="s">
        <v>6193</v>
      </c>
      <c r="M79" s="76" t="s">
        <v>15863</v>
      </c>
      <c r="N79" s="119" t="s">
        <v>15882</v>
      </c>
      <c r="O79" s="119" t="s">
        <v>1063</v>
      </c>
      <c r="P79" s="119" t="s">
        <v>1063</v>
      </c>
      <c r="Q79" s="76" t="s">
        <v>3033</v>
      </c>
      <c r="R79" s="119" t="s">
        <v>1697</v>
      </c>
      <c r="S79" s="76"/>
      <c r="T79" s="76"/>
      <c r="U79" s="76"/>
      <c r="V79" s="76"/>
      <c r="W79" s="76"/>
      <c r="X79" s="121"/>
      <c r="Y79" s="121"/>
      <c r="Z79" s="642">
        <f t="shared" si="2"/>
        <v>5250.0000000000009</v>
      </c>
      <c r="AA79" s="118">
        <f t="shared" si="3"/>
        <v>80250</v>
      </c>
    </row>
    <row r="80" spans="1:27" ht="15.5" x14ac:dyDescent="0.35">
      <c r="A80" s="76"/>
      <c r="B80" s="76"/>
      <c r="C80" s="214"/>
      <c r="D80" s="76"/>
      <c r="E80" s="121"/>
      <c r="F80" s="81" t="s">
        <v>15883</v>
      </c>
      <c r="G80" s="213" t="s">
        <v>15884</v>
      </c>
      <c r="H80" s="76"/>
      <c r="I80" s="118">
        <v>75000</v>
      </c>
      <c r="J80" s="76"/>
      <c r="K80" s="76" t="s">
        <v>933</v>
      </c>
      <c r="L80" s="119" t="s">
        <v>6193</v>
      </c>
      <c r="M80" s="76" t="s">
        <v>15863</v>
      </c>
      <c r="N80" s="119" t="s">
        <v>15885</v>
      </c>
      <c r="O80" s="119" t="s">
        <v>1063</v>
      </c>
      <c r="P80" s="119" t="s">
        <v>1063</v>
      </c>
      <c r="Q80" s="76" t="s">
        <v>3033</v>
      </c>
      <c r="R80" s="119" t="s">
        <v>1697</v>
      </c>
      <c r="S80" s="76"/>
      <c r="T80" s="76"/>
      <c r="U80" s="76"/>
      <c r="V80" s="76"/>
      <c r="W80" s="76"/>
      <c r="X80" s="121"/>
      <c r="Y80" s="121"/>
      <c r="Z80" s="642">
        <f t="shared" si="2"/>
        <v>5250.0000000000009</v>
      </c>
      <c r="AA80" s="118">
        <f t="shared" si="3"/>
        <v>80250</v>
      </c>
    </row>
    <row r="81" spans="1:27" ht="15.5" x14ac:dyDescent="0.35">
      <c r="A81" s="76"/>
      <c r="B81" s="76"/>
      <c r="C81" s="214"/>
      <c r="D81" s="76"/>
      <c r="E81" s="121"/>
      <c r="F81" s="81" t="s">
        <v>15886</v>
      </c>
      <c r="G81" s="213" t="s">
        <v>15887</v>
      </c>
      <c r="H81" s="76"/>
      <c r="I81" s="118">
        <v>75000</v>
      </c>
      <c r="J81" s="76"/>
      <c r="K81" s="76" t="s">
        <v>933</v>
      </c>
      <c r="L81" s="119" t="s">
        <v>6193</v>
      </c>
      <c r="M81" s="76" t="s">
        <v>15863</v>
      </c>
      <c r="N81" s="119" t="s">
        <v>15888</v>
      </c>
      <c r="O81" s="119" t="s">
        <v>1063</v>
      </c>
      <c r="P81" s="119" t="s">
        <v>1063</v>
      </c>
      <c r="Q81" s="76" t="s">
        <v>3033</v>
      </c>
      <c r="R81" s="119" t="s">
        <v>1697</v>
      </c>
      <c r="S81" s="76"/>
      <c r="T81" s="76"/>
      <c r="U81" s="76"/>
      <c r="V81" s="76"/>
      <c r="W81" s="76"/>
      <c r="X81" s="121"/>
      <c r="Y81" s="121"/>
      <c r="Z81" s="642">
        <f t="shared" si="2"/>
        <v>5250.0000000000009</v>
      </c>
      <c r="AA81" s="118">
        <f t="shared" si="3"/>
        <v>80250</v>
      </c>
    </row>
    <row r="82" spans="1:27" ht="15.5" x14ac:dyDescent="0.35">
      <c r="A82" s="76"/>
      <c r="B82" s="76"/>
      <c r="C82" s="214"/>
      <c r="D82" s="76"/>
      <c r="E82" s="121"/>
      <c r="F82" s="81" t="s">
        <v>15889</v>
      </c>
      <c r="G82" s="213" t="s">
        <v>15890</v>
      </c>
      <c r="H82" s="76"/>
      <c r="I82" s="118">
        <v>75000</v>
      </c>
      <c r="J82" s="76"/>
      <c r="K82" s="76" t="s">
        <v>933</v>
      </c>
      <c r="L82" s="119" t="s">
        <v>6193</v>
      </c>
      <c r="M82" s="76" t="s">
        <v>15863</v>
      </c>
      <c r="N82" s="119" t="s">
        <v>15891</v>
      </c>
      <c r="O82" s="119" t="s">
        <v>1063</v>
      </c>
      <c r="P82" s="119" t="s">
        <v>1063</v>
      </c>
      <c r="Q82" s="76" t="s">
        <v>3033</v>
      </c>
      <c r="R82" s="119" t="s">
        <v>1697</v>
      </c>
      <c r="S82" s="76"/>
      <c r="T82" s="76"/>
      <c r="U82" s="76"/>
      <c r="V82" s="76"/>
      <c r="W82" s="76"/>
      <c r="X82" s="121"/>
      <c r="Y82" s="121"/>
      <c r="Z82" s="642">
        <f t="shared" si="2"/>
        <v>5250.0000000000009</v>
      </c>
      <c r="AA82" s="118">
        <f t="shared" si="3"/>
        <v>80250</v>
      </c>
    </row>
    <row r="83" spans="1:27" ht="15.5" x14ac:dyDescent="0.35">
      <c r="A83" s="76"/>
      <c r="B83" s="76"/>
      <c r="C83" s="214"/>
      <c r="D83" s="76"/>
      <c r="E83" s="121"/>
      <c r="F83" s="81" t="s">
        <v>15892</v>
      </c>
      <c r="G83" s="213" t="s">
        <v>15893</v>
      </c>
      <c r="H83" s="76"/>
      <c r="I83" s="118">
        <v>75000</v>
      </c>
      <c r="J83" s="76"/>
      <c r="K83" s="76" t="s">
        <v>933</v>
      </c>
      <c r="L83" s="119" t="s">
        <v>6193</v>
      </c>
      <c r="M83" s="76" t="s">
        <v>15863</v>
      </c>
      <c r="N83" s="119" t="s">
        <v>15873</v>
      </c>
      <c r="O83" s="119" t="s">
        <v>1063</v>
      </c>
      <c r="P83" s="119" t="s">
        <v>1063</v>
      </c>
      <c r="Q83" s="76" t="s">
        <v>3033</v>
      </c>
      <c r="R83" s="119" t="s">
        <v>1697</v>
      </c>
      <c r="S83" s="76"/>
      <c r="T83" s="76"/>
      <c r="U83" s="76"/>
      <c r="V83" s="76"/>
      <c r="W83" s="76"/>
      <c r="X83" s="121"/>
      <c r="Y83" s="121"/>
      <c r="Z83" s="642">
        <f t="shared" si="2"/>
        <v>5250.0000000000009</v>
      </c>
      <c r="AA83" s="118">
        <f t="shared" si="3"/>
        <v>80250</v>
      </c>
    </row>
    <row r="84" spans="1:27" ht="15.5" x14ac:dyDescent="0.35">
      <c r="A84" s="76"/>
      <c r="B84" s="76"/>
      <c r="C84" s="214"/>
      <c r="D84" s="76"/>
      <c r="E84" s="121"/>
      <c r="F84" s="81" t="s">
        <v>15894</v>
      </c>
      <c r="G84" s="213" t="s">
        <v>15895</v>
      </c>
      <c r="H84" s="76"/>
      <c r="I84" s="118">
        <v>75000</v>
      </c>
      <c r="J84" s="76"/>
      <c r="K84" s="76" t="s">
        <v>933</v>
      </c>
      <c r="L84" s="119" t="s">
        <v>6193</v>
      </c>
      <c r="M84" s="76" t="s">
        <v>15863</v>
      </c>
      <c r="N84" s="119" t="s">
        <v>15896</v>
      </c>
      <c r="O84" s="119" t="s">
        <v>1063</v>
      </c>
      <c r="P84" s="119" t="s">
        <v>1063</v>
      </c>
      <c r="Q84" s="76" t="s">
        <v>3033</v>
      </c>
      <c r="R84" s="119" t="s">
        <v>1697</v>
      </c>
      <c r="S84" s="76"/>
      <c r="T84" s="76"/>
      <c r="U84" s="76"/>
      <c r="V84" s="76"/>
      <c r="W84" s="76"/>
      <c r="X84" s="121"/>
      <c r="Y84" s="121"/>
      <c r="Z84" s="642">
        <f t="shared" si="2"/>
        <v>5250.0000000000009</v>
      </c>
      <c r="AA84" s="118">
        <f t="shared" si="3"/>
        <v>80250</v>
      </c>
    </row>
    <row r="85" spans="1:27" ht="15.5" x14ac:dyDescent="0.35">
      <c r="A85" s="76"/>
      <c r="B85" s="76"/>
      <c r="C85" s="214"/>
      <c r="D85" s="76"/>
      <c r="E85" s="121"/>
      <c r="F85" s="81" t="s">
        <v>15897</v>
      </c>
      <c r="G85" s="213" t="s">
        <v>15898</v>
      </c>
      <c r="H85" s="76"/>
      <c r="I85" s="118">
        <v>75000</v>
      </c>
      <c r="J85" s="76"/>
      <c r="K85" s="76" t="s">
        <v>933</v>
      </c>
      <c r="L85" s="119" t="s">
        <v>6193</v>
      </c>
      <c r="M85" s="76" t="s">
        <v>15863</v>
      </c>
      <c r="N85" s="119" t="s">
        <v>15899</v>
      </c>
      <c r="O85" s="119" t="s">
        <v>1063</v>
      </c>
      <c r="P85" s="119" t="s">
        <v>1063</v>
      </c>
      <c r="Q85" s="76" t="s">
        <v>3033</v>
      </c>
      <c r="R85" s="119" t="s">
        <v>1697</v>
      </c>
      <c r="S85" s="76"/>
      <c r="T85" s="76"/>
      <c r="U85" s="76"/>
      <c r="V85" s="76"/>
      <c r="W85" s="76"/>
      <c r="X85" s="121"/>
      <c r="Y85" s="121"/>
      <c r="Z85" s="642">
        <f t="shared" si="2"/>
        <v>5250.0000000000009</v>
      </c>
      <c r="AA85" s="118">
        <f t="shared" si="3"/>
        <v>80250</v>
      </c>
    </row>
    <row r="86" spans="1:27" ht="15.5" x14ac:dyDescent="0.35">
      <c r="A86" s="76"/>
      <c r="B86" s="76"/>
      <c r="C86" s="214"/>
      <c r="D86" s="76"/>
      <c r="E86" s="121"/>
      <c r="F86" s="81" t="s">
        <v>15883</v>
      </c>
      <c r="G86" s="213" t="s">
        <v>15900</v>
      </c>
      <c r="H86" s="76"/>
      <c r="I86" s="118">
        <v>75000</v>
      </c>
      <c r="J86" s="76"/>
      <c r="K86" s="76" t="s">
        <v>933</v>
      </c>
      <c r="L86" s="119" t="s">
        <v>6193</v>
      </c>
      <c r="M86" s="76" t="s">
        <v>15863</v>
      </c>
      <c r="N86" s="119" t="s">
        <v>15901</v>
      </c>
      <c r="O86" s="119" t="s">
        <v>1063</v>
      </c>
      <c r="P86" s="119" t="s">
        <v>1063</v>
      </c>
      <c r="Q86" s="76" t="s">
        <v>3033</v>
      </c>
      <c r="R86" s="119" t="s">
        <v>1697</v>
      </c>
      <c r="S86" s="76"/>
      <c r="T86" s="76"/>
      <c r="U86" s="76"/>
      <c r="V86" s="76"/>
      <c r="W86" s="76"/>
      <c r="X86" s="121"/>
      <c r="Y86" s="121"/>
      <c r="Z86" s="642">
        <f t="shared" si="2"/>
        <v>5250.0000000000009</v>
      </c>
      <c r="AA86" s="118">
        <f t="shared" si="3"/>
        <v>80250</v>
      </c>
    </row>
    <row r="87" spans="1:27" ht="15.5" x14ac:dyDescent="0.35">
      <c r="A87" s="76"/>
      <c r="B87" s="76"/>
      <c r="C87" s="214"/>
      <c r="D87" s="76"/>
      <c r="E87" s="121"/>
      <c r="F87" s="76"/>
      <c r="G87" s="213" t="s">
        <v>15902</v>
      </c>
      <c r="H87" s="76"/>
      <c r="I87" s="118">
        <v>75000</v>
      </c>
      <c r="J87" s="76"/>
      <c r="K87" s="76" t="s">
        <v>933</v>
      </c>
      <c r="L87" s="119" t="s">
        <v>6193</v>
      </c>
      <c r="M87" s="76" t="s">
        <v>15863</v>
      </c>
      <c r="N87" s="119" t="s">
        <v>15903</v>
      </c>
      <c r="O87" s="119" t="s">
        <v>1063</v>
      </c>
      <c r="P87" s="119" t="s">
        <v>1063</v>
      </c>
      <c r="Q87" s="76" t="s">
        <v>3033</v>
      </c>
      <c r="R87" s="119" t="s">
        <v>1697</v>
      </c>
      <c r="S87" s="76"/>
      <c r="T87" s="76"/>
      <c r="U87" s="76"/>
      <c r="V87" s="76"/>
      <c r="W87" s="76"/>
      <c r="X87" s="121"/>
      <c r="Y87" s="121" t="s">
        <v>15904</v>
      </c>
      <c r="Z87" s="642">
        <f t="shared" si="2"/>
        <v>5250.0000000000009</v>
      </c>
      <c r="AA87" s="118">
        <f t="shared" si="3"/>
        <v>80250</v>
      </c>
    </row>
    <row r="88" spans="1:27" ht="15.5" x14ac:dyDescent="0.35">
      <c r="A88" s="76"/>
      <c r="B88" s="76"/>
      <c r="C88" s="214"/>
      <c r="D88" s="76"/>
      <c r="E88" s="121"/>
      <c r="F88" s="76"/>
      <c r="G88" s="214" t="s">
        <v>15905</v>
      </c>
      <c r="H88" s="76"/>
      <c r="I88" s="118">
        <v>75000</v>
      </c>
      <c r="J88" s="76"/>
      <c r="K88" s="76" t="s">
        <v>1765</v>
      </c>
      <c r="L88" s="119" t="s">
        <v>1765</v>
      </c>
      <c r="M88" s="76" t="s">
        <v>1765</v>
      </c>
      <c r="N88" s="76" t="s">
        <v>1765</v>
      </c>
      <c r="O88" s="119" t="s">
        <v>1063</v>
      </c>
      <c r="P88" s="119" t="s">
        <v>1063</v>
      </c>
      <c r="Q88" s="76" t="s">
        <v>1765</v>
      </c>
      <c r="R88" s="76" t="s">
        <v>1765</v>
      </c>
      <c r="S88" s="76"/>
      <c r="T88" s="76"/>
      <c r="U88" s="76"/>
      <c r="V88" s="76"/>
      <c r="W88" s="76"/>
      <c r="X88" s="121"/>
      <c r="Y88" s="121"/>
      <c r="Z88" s="642">
        <f t="shared" si="2"/>
        <v>5250.0000000000009</v>
      </c>
      <c r="AA88" s="118">
        <f t="shared" si="3"/>
        <v>80250</v>
      </c>
    </row>
    <row r="89" spans="1:27" ht="15.5" x14ac:dyDescent="0.35">
      <c r="A89" s="76"/>
      <c r="B89" s="76"/>
      <c r="C89" s="214"/>
      <c r="D89" s="76"/>
      <c r="E89" s="121"/>
      <c r="F89" s="76"/>
      <c r="G89" s="214"/>
      <c r="H89" s="76"/>
      <c r="I89" s="118"/>
      <c r="J89" s="76"/>
      <c r="K89" s="76"/>
      <c r="L89" s="119"/>
      <c r="M89" s="76"/>
      <c r="N89" s="119"/>
      <c r="O89" s="119"/>
      <c r="P89" s="76"/>
      <c r="Q89" s="76"/>
      <c r="R89" s="119"/>
      <c r="S89" s="76"/>
      <c r="T89" s="76"/>
      <c r="U89" s="76"/>
      <c r="V89" s="76"/>
      <c r="W89" s="76"/>
      <c r="X89" s="121"/>
      <c r="Y89" s="121"/>
      <c r="Z89" s="642">
        <f t="shared" si="2"/>
        <v>0</v>
      </c>
      <c r="AA89" s="118">
        <f t="shared" si="3"/>
        <v>0</v>
      </c>
    </row>
    <row r="90" spans="1:27" ht="15.5" x14ac:dyDescent="0.35">
      <c r="A90" s="64"/>
      <c r="B90" s="64"/>
      <c r="C90" s="65"/>
      <c r="D90" s="64"/>
      <c r="E90" s="115"/>
      <c r="F90" s="64"/>
      <c r="G90" s="267" t="s">
        <v>1931</v>
      </c>
      <c r="H90" s="64"/>
      <c r="I90" s="67"/>
      <c r="J90" s="64"/>
      <c r="K90" s="64"/>
      <c r="L90" s="68"/>
      <c r="M90" s="64"/>
      <c r="N90" s="68"/>
      <c r="O90" s="68"/>
      <c r="P90" s="64"/>
      <c r="Q90" s="64"/>
      <c r="R90" s="68"/>
      <c r="S90" s="64"/>
      <c r="T90" s="64"/>
      <c r="U90" s="64"/>
      <c r="V90" s="64"/>
      <c r="W90" s="64"/>
      <c r="X90" s="115"/>
      <c r="Y90" s="115"/>
      <c r="Z90" s="642">
        <f t="shared" si="2"/>
        <v>0</v>
      </c>
      <c r="AA90" s="67">
        <f t="shared" si="3"/>
        <v>0</v>
      </c>
    </row>
    <row r="91" spans="1:27" ht="15.5" x14ac:dyDescent="0.35">
      <c r="A91" s="76"/>
      <c r="B91" s="76"/>
      <c r="C91" s="214"/>
      <c r="D91" s="76"/>
      <c r="E91" s="121"/>
      <c r="F91" s="76"/>
      <c r="G91" s="214" t="s">
        <v>15906</v>
      </c>
      <c r="H91" s="76"/>
      <c r="I91" s="118">
        <v>1000000</v>
      </c>
      <c r="J91" s="76"/>
      <c r="K91" s="76" t="s">
        <v>15907</v>
      </c>
      <c r="L91" s="119" t="s">
        <v>6193</v>
      </c>
      <c r="M91" s="119" t="s">
        <v>6193</v>
      </c>
      <c r="N91" s="119" t="s">
        <v>6193</v>
      </c>
      <c r="O91" s="119" t="s">
        <v>1063</v>
      </c>
      <c r="P91" s="119" t="s">
        <v>1063</v>
      </c>
      <c r="Q91" s="119" t="s">
        <v>6193</v>
      </c>
      <c r="R91" s="119" t="s">
        <v>6193</v>
      </c>
      <c r="S91" s="76"/>
      <c r="T91" s="76"/>
      <c r="U91" s="76"/>
      <c r="V91" s="76"/>
      <c r="W91" s="76"/>
      <c r="X91" s="121"/>
      <c r="Y91" s="121"/>
      <c r="Z91" s="642">
        <f t="shared" si="2"/>
        <v>70000</v>
      </c>
      <c r="AA91" s="118">
        <f t="shared" si="3"/>
        <v>1070000</v>
      </c>
    </row>
    <row r="92" spans="1:27" ht="15.5" x14ac:dyDescent="0.35">
      <c r="A92" s="76"/>
      <c r="B92" s="76"/>
      <c r="C92" s="214"/>
      <c r="D92" s="76"/>
      <c r="E92" s="121"/>
      <c r="F92" s="76"/>
      <c r="G92" s="214"/>
      <c r="H92" s="76"/>
      <c r="I92" s="118"/>
      <c r="J92" s="76"/>
      <c r="K92" s="76"/>
      <c r="L92" s="119"/>
      <c r="M92" s="76"/>
      <c r="N92" s="119"/>
      <c r="O92" s="119"/>
      <c r="P92" s="76"/>
      <c r="Q92" s="76"/>
      <c r="R92" s="119"/>
      <c r="S92" s="76"/>
      <c r="T92" s="76"/>
      <c r="U92" s="76"/>
      <c r="V92" s="76"/>
      <c r="W92" s="76"/>
      <c r="X92" s="121"/>
      <c r="Y92" s="121"/>
      <c r="Z92" s="642">
        <f t="shared" si="2"/>
        <v>0</v>
      </c>
      <c r="AA92" s="118">
        <f t="shared" si="3"/>
        <v>0</v>
      </c>
    </row>
    <row r="93" spans="1:27" ht="15.5" x14ac:dyDescent="0.35">
      <c r="A93" s="215"/>
      <c r="B93" s="215"/>
      <c r="C93" s="238"/>
      <c r="D93" s="215"/>
      <c r="E93" s="239"/>
      <c r="F93" s="215"/>
      <c r="G93" s="289" t="s">
        <v>1932</v>
      </c>
      <c r="H93" s="215"/>
      <c r="I93" s="247"/>
      <c r="J93" s="215"/>
      <c r="K93" s="215"/>
      <c r="L93" s="220"/>
      <c r="M93" s="215"/>
      <c r="N93" s="220"/>
      <c r="O93" s="220"/>
      <c r="P93" s="215"/>
      <c r="Q93" s="215"/>
      <c r="R93" s="220"/>
      <c r="S93" s="215"/>
      <c r="T93" s="215"/>
      <c r="U93" s="215"/>
      <c r="V93" s="215"/>
      <c r="W93" s="215"/>
      <c r="X93" s="239"/>
      <c r="Y93" s="239"/>
      <c r="Z93" s="642">
        <f t="shared" si="2"/>
        <v>0</v>
      </c>
      <c r="AA93" s="247">
        <f t="shared" si="3"/>
        <v>0</v>
      </c>
    </row>
    <row r="94" spans="1:27" ht="15.5" x14ac:dyDescent="0.35">
      <c r="A94" s="76"/>
      <c r="B94" s="76"/>
      <c r="C94" s="214"/>
      <c r="D94" s="76"/>
      <c r="E94" s="121"/>
      <c r="F94" s="76"/>
      <c r="G94" s="214" t="s">
        <v>1852</v>
      </c>
      <c r="H94" s="76"/>
      <c r="I94" s="118"/>
      <c r="J94" s="76"/>
      <c r="K94" s="76"/>
      <c r="L94" s="119"/>
      <c r="M94" s="76"/>
      <c r="N94" s="119"/>
      <c r="O94" s="119"/>
      <c r="P94" s="76"/>
      <c r="Q94" s="76"/>
      <c r="R94" s="119"/>
      <c r="S94" s="76"/>
      <c r="T94" s="76"/>
      <c r="U94" s="76"/>
      <c r="V94" s="76"/>
      <c r="W94" s="76"/>
      <c r="X94" s="121"/>
      <c r="Y94" s="121"/>
      <c r="Z94" s="642">
        <f t="shared" si="2"/>
        <v>0</v>
      </c>
      <c r="AA94" s="118">
        <f t="shared" si="3"/>
        <v>0</v>
      </c>
    </row>
    <row r="95" spans="1:27" ht="15.5" x14ac:dyDescent="0.35">
      <c r="A95" s="76"/>
      <c r="B95" s="76"/>
      <c r="C95" s="214"/>
      <c r="D95" s="76"/>
      <c r="E95" s="121"/>
      <c r="F95" s="76"/>
      <c r="G95" s="214"/>
      <c r="H95" s="76"/>
      <c r="I95" s="118"/>
      <c r="J95" s="76"/>
      <c r="K95" s="76"/>
      <c r="L95" s="119"/>
      <c r="M95" s="76"/>
      <c r="N95" s="119"/>
      <c r="O95" s="119"/>
      <c r="P95" s="76"/>
      <c r="Q95" s="76"/>
      <c r="R95" s="119"/>
      <c r="S95" s="76"/>
      <c r="T95" s="76"/>
      <c r="U95" s="76"/>
      <c r="V95" s="76"/>
      <c r="W95" s="76"/>
      <c r="X95" s="121"/>
      <c r="Y95" s="121"/>
      <c r="Z95" s="642">
        <f t="shared" si="2"/>
        <v>0</v>
      </c>
      <c r="AA95" s="118">
        <f t="shared" si="3"/>
        <v>0</v>
      </c>
    </row>
    <row r="96" spans="1:27" ht="15.5" x14ac:dyDescent="0.35">
      <c r="A96" s="64"/>
      <c r="B96" s="64"/>
      <c r="C96" s="65"/>
      <c r="D96" s="64"/>
      <c r="E96" s="115"/>
      <c r="F96" s="64"/>
      <c r="G96" s="267" t="s">
        <v>1168</v>
      </c>
      <c r="H96" s="64"/>
      <c r="I96" s="67"/>
      <c r="J96" s="64"/>
      <c r="K96" s="64"/>
      <c r="L96" s="68"/>
      <c r="M96" s="68"/>
      <c r="N96" s="68"/>
      <c r="O96" s="68"/>
      <c r="P96" s="64"/>
      <c r="Q96" s="64"/>
      <c r="R96" s="68"/>
      <c r="S96" s="64"/>
      <c r="T96" s="64"/>
      <c r="U96" s="64"/>
      <c r="V96" s="64"/>
      <c r="W96" s="64"/>
      <c r="X96" s="115"/>
      <c r="Y96" s="115"/>
      <c r="Z96" s="642">
        <f t="shared" si="2"/>
        <v>0</v>
      </c>
      <c r="AA96" s="67">
        <f t="shared" si="3"/>
        <v>0</v>
      </c>
    </row>
    <row r="97" spans="1:27" s="94" customFormat="1" ht="15.5" x14ac:dyDescent="0.35">
      <c r="A97" s="69"/>
      <c r="B97" s="69"/>
      <c r="C97" s="213"/>
      <c r="D97" s="69"/>
      <c r="E97" s="116"/>
      <c r="F97" s="69"/>
      <c r="G97" s="214" t="s">
        <v>15908</v>
      </c>
      <c r="H97" s="69"/>
      <c r="I97" s="74">
        <v>70000</v>
      </c>
      <c r="J97" s="69"/>
      <c r="K97" s="69" t="s">
        <v>1170</v>
      </c>
      <c r="L97" s="75">
        <v>2014</v>
      </c>
      <c r="M97" s="75" t="s">
        <v>1939</v>
      </c>
      <c r="N97" s="75">
        <v>73004231</v>
      </c>
      <c r="O97" s="75" t="s">
        <v>1063</v>
      </c>
      <c r="P97" s="75" t="s">
        <v>1063</v>
      </c>
      <c r="Q97" s="69" t="s">
        <v>1071</v>
      </c>
      <c r="R97" s="75" t="s">
        <v>15909</v>
      </c>
      <c r="S97" s="69"/>
      <c r="T97" s="69"/>
      <c r="U97" s="69"/>
      <c r="V97" s="69"/>
      <c r="W97" s="69"/>
      <c r="X97" s="116"/>
      <c r="Y97" s="116"/>
      <c r="Z97" s="642">
        <f t="shared" si="2"/>
        <v>4900.0000000000009</v>
      </c>
      <c r="AA97" s="74">
        <f t="shared" si="3"/>
        <v>74900</v>
      </c>
    </row>
    <row r="98" spans="1:27" s="94" customFormat="1" ht="15.5" x14ac:dyDescent="0.35">
      <c r="A98" s="69"/>
      <c r="B98" s="69"/>
      <c r="C98" s="213"/>
      <c r="D98" s="69"/>
      <c r="E98" s="116"/>
      <c r="F98" s="69"/>
      <c r="G98" s="214" t="s">
        <v>15910</v>
      </c>
      <c r="H98" s="69"/>
      <c r="I98" s="74">
        <v>70000</v>
      </c>
      <c r="J98" s="69"/>
      <c r="K98" s="69" t="s">
        <v>1170</v>
      </c>
      <c r="L98" s="75">
        <v>2014</v>
      </c>
      <c r="M98" s="75" t="s">
        <v>1939</v>
      </c>
      <c r="N98" s="75">
        <v>73004268</v>
      </c>
      <c r="O98" s="75" t="s">
        <v>1063</v>
      </c>
      <c r="P98" s="75" t="s">
        <v>1063</v>
      </c>
      <c r="Q98" s="69" t="s">
        <v>1071</v>
      </c>
      <c r="R98" s="75" t="s">
        <v>15909</v>
      </c>
      <c r="S98" s="69"/>
      <c r="T98" s="69"/>
      <c r="U98" s="69"/>
      <c r="V98" s="69"/>
      <c r="W98" s="69"/>
      <c r="X98" s="116"/>
      <c r="Y98" s="116"/>
      <c r="Z98" s="642">
        <f t="shared" si="2"/>
        <v>4900.0000000000009</v>
      </c>
      <c r="AA98" s="74">
        <f t="shared" si="3"/>
        <v>74900</v>
      </c>
    </row>
    <row r="99" spans="1:27" s="94" customFormat="1" ht="15.5" x14ac:dyDescent="0.35">
      <c r="A99" s="69"/>
      <c r="B99" s="69"/>
      <c r="C99" s="213"/>
      <c r="D99" s="69"/>
      <c r="E99" s="116"/>
      <c r="F99" s="69"/>
      <c r="G99" s="214" t="s">
        <v>15911</v>
      </c>
      <c r="H99" s="69"/>
      <c r="I99" s="74">
        <v>70000</v>
      </c>
      <c r="J99" s="69"/>
      <c r="K99" s="69" t="s">
        <v>1765</v>
      </c>
      <c r="L99" s="75" t="s">
        <v>1765</v>
      </c>
      <c r="M99" s="69" t="s">
        <v>1765</v>
      </c>
      <c r="N99" s="69" t="s">
        <v>1765</v>
      </c>
      <c r="O99" s="75" t="s">
        <v>1063</v>
      </c>
      <c r="P99" s="75" t="s">
        <v>1063</v>
      </c>
      <c r="Q99" s="69" t="s">
        <v>1765</v>
      </c>
      <c r="R99" s="69" t="s">
        <v>1765</v>
      </c>
      <c r="S99" s="69"/>
      <c r="T99" s="69"/>
      <c r="U99" s="69"/>
      <c r="V99" s="69"/>
      <c r="W99" s="69"/>
      <c r="X99" s="116"/>
      <c r="Y99" s="116"/>
      <c r="Z99" s="642">
        <f t="shared" si="2"/>
        <v>4900.0000000000009</v>
      </c>
      <c r="AA99" s="74">
        <f t="shared" si="3"/>
        <v>74900</v>
      </c>
    </row>
    <row r="100" spans="1:27" s="94" customFormat="1" ht="15.5" x14ac:dyDescent="0.35">
      <c r="A100" s="69"/>
      <c r="B100" s="69"/>
      <c r="C100" s="213"/>
      <c r="D100" s="69"/>
      <c r="E100" s="116"/>
      <c r="F100" s="69"/>
      <c r="G100" s="213"/>
      <c r="H100" s="69"/>
      <c r="I100" s="74"/>
      <c r="J100" s="69"/>
      <c r="K100" s="69"/>
      <c r="L100" s="75"/>
      <c r="M100" s="75"/>
      <c r="N100" s="75"/>
      <c r="O100" s="75"/>
      <c r="P100" s="75"/>
      <c r="Q100" s="69"/>
      <c r="R100" s="75"/>
      <c r="S100" s="69"/>
      <c r="T100" s="69"/>
      <c r="U100" s="69"/>
      <c r="V100" s="69"/>
      <c r="W100" s="69"/>
      <c r="X100" s="116"/>
      <c r="Y100" s="116"/>
      <c r="Z100" s="642">
        <f t="shared" si="2"/>
        <v>0</v>
      </c>
      <c r="AA100" s="74">
        <f t="shared" si="3"/>
        <v>0</v>
      </c>
    </row>
    <row r="101" spans="1:27" ht="13.5" customHeight="1" x14ac:dyDescent="0.35">
      <c r="A101" s="64"/>
      <c r="B101" s="64"/>
      <c r="C101" s="65"/>
      <c r="D101" s="64"/>
      <c r="E101" s="115"/>
      <c r="F101" s="64"/>
      <c r="G101" s="267" t="s">
        <v>1748</v>
      </c>
      <c r="H101" s="64"/>
      <c r="I101" s="67"/>
      <c r="J101" s="64"/>
      <c r="K101" s="64"/>
      <c r="L101" s="68"/>
      <c r="M101" s="68"/>
      <c r="N101" s="68"/>
      <c r="O101" s="68"/>
      <c r="P101" s="64"/>
      <c r="Q101" s="64"/>
      <c r="R101" s="68"/>
      <c r="S101" s="64"/>
      <c r="T101" s="64"/>
      <c r="U101" s="64"/>
      <c r="V101" s="64"/>
      <c r="W101" s="64"/>
      <c r="X101" s="115"/>
      <c r="Y101" s="115"/>
      <c r="Z101" s="642">
        <f t="shared" si="2"/>
        <v>0</v>
      </c>
      <c r="AA101" s="67">
        <f t="shared" si="3"/>
        <v>0</v>
      </c>
    </row>
    <row r="102" spans="1:27" ht="15.5" x14ac:dyDescent="0.35">
      <c r="A102" s="76"/>
      <c r="B102" s="76"/>
      <c r="C102" s="214"/>
      <c r="D102" s="76"/>
      <c r="E102" s="121"/>
      <c r="F102" s="76"/>
      <c r="G102" s="214" t="s">
        <v>15912</v>
      </c>
      <c r="H102" s="76"/>
      <c r="I102" s="118"/>
      <c r="J102" s="76"/>
      <c r="K102" s="76" t="s">
        <v>1062</v>
      </c>
      <c r="L102" s="119" t="s">
        <v>15913</v>
      </c>
      <c r="M102" s="130" t="s">
        <v>1081</v>
      </c>
      <c r="N102" s="119" t="s">
        <v>6190</v>
      </c>
      <c r="O102" s="119" t="s">
        <v>1063</v>
      </c>
      <c r="P102" s="119" t="s">
        <v>1063</v>
      </c>
      <c r="Q102" s="119" t="s">
        <v>6190</v>
      </c>
      <c r="R102" s="119" t="s">
        <v>6190</v>
      </c>
      <c r="S102" s="76"/>
      <c r="T102" s="76"/>
      <c r="U102" s="76"/>
      <c r="V102" s="76"/>
      <c r="W102" s="76"/>
      <c r="X102" s="121"/>
      <c r="Y102" s="121"/>
      <c r="Z102" s="642">
        <f t="shared" si="2"/>
        <v>0</v>
      </c>
      <c r="AA102" s="118">
        <f t="shared" si="3"/>
        <v>0</v>
      </c>
    </row>
    <row r="103" spans="1:27" ht="15.5" x14ac:dyDescent="0.35">
      <c r="A103" s="76"/>
      <c r="B103" s="76"/>
      <c r="C103" s="214"/>
      <c r="D103" s="76"/>
      <c r="E103" s="121"/>
      <c r="F103" s="76"/>
      <c r="G103" s="214" t="s">
        <v>15914</v>
      </c>
      <c r="H103" s="76"/>
      <c r="I103" s="118"/>
      <c r="J103" s="76"/>
      <c r="K103" s="76" t="s">
        <v>1062</v>
      </c>
      <c r="L103" s="119" t="s">
        <v>15913</v>
      </c>
      <c r="M103" s="130" t="s">
        <v>1081</v>
      </c>
      <c r="N103" s="119" t="s">
        <v>6190</v>
      </c>
      <c r="O103" s="119" t="s">
        <v>1063</v>
      </c>
      <c r="P103" s="119" t="s">
        <v>1063</v>
      </c>
      <c r="Q103" s="119" t="s">
        <v>6190</v>
      </c>
      <c r="R103" s="119" t="s">
        <v>6190</v>
      </c>
      <c r="S103" s="76"/>
      <c r="T103" s="76"/>
      <c r="U103" s="76"/>
      <c r="V103" s="76"/>
      <c r="W103" s="76"/>
      <c r="X103" s="121"/>
      <c r="Y103" s="121"/>
      <c r="Z103" s="642">
        <f t="shared" si="2"/>
        <v>0</v>
      </c>
      <c r="AA103" s="118">
        <f t="shared" si="3"/>
        <v>0</v>
      </c>
    </row>
    <row r="104" spans="1:27" ht="15.5" x14ac:dyDescent="0.35">
      <c r="A104" s="76"/>
      <c r="B104" s="76"/>
      <c r="C104" s="214"/>
      <c r="D104" s="76"/>
      <c r="E104" s="121"/>
      <c r="F104" s="76"/>
      <c r="G104" s="214" t="s">
        <v>15915</v>
      </c>
      <c r="H104" s="76"/>
      <c r="I104" s="118"/>
      <c r="J104" s="76"/>
      <c r="K104" s="76" t="s">
        <v>1765</v>
      </c>
      <c r="L104" s="119" t="s">
        <v>1765</v>
      </c>
      <c r="M104" s="76" t="s">
        <v>1765</v>
      </c>
      <c r="N104" s="76" t="s">
        <v>1765</v>
      </c>
      <c r="O104" s="119" t="s">
        <v>1063</v>
      </c>
      <c r="P104" s="119" t="s">
        <v>1063</v>
      </c>
      <c r="Q104" s="76" t="s">
        <v>1765</v>
      </c>
      <c r="R104" s="76" t="s">
        <v>1765</v>
      </c>
      <c r="S104" s="76"/>
      <c r="T104" s="76"/>
      <c r="U104" s="76"/>
      <c r="V104" s="76"/>
      <c r="W104" s="76"/>
      <c r="X104" s="121"/>
      <c r="Y104" s="121"/>
      <c r="Z104" s="642">
        <f t="shared" si="2"/>
        <v>0</v>
      </c>
      <c r="AA104" s="118">
        <f t="shared" si="3"/>
        <v>0</v>
      </c>
    </row>
    <row r="105" spans="1:27" ht="15.5" x14ac:dyDescent="0.35">
      <c r="A105" s="76"/>
      <c r="B105" s="76"/>
      <c r="C105" s="214"/>
      <c r="D105" s="76"/>
      <c r="E105" s="121"/>
      <c r="F105" s="76"/>
      <c r="G105" s="214"/>
      <c r="H105" s="76"/>
      <c r="I105" s="118">
        <v>600000</v>
      </c>
      <c r="J105" s="76"/>
      <c r="K105" s="76"/>
      <c r="L105" s="119"/>
      <c r="M105" s="130"/>
      <c r="N105" s="119"/>
      <c r="O105" s="119"/>
      <c r="P105" s="76"/>
      <c r="Q105" s="76"/>
      <c r="R105" s="119"/>
      <c r="S105" s="76"/>
      <c r="T105" s="76"/>
      <c r="U105" s="76"/>
      <c r="V105" s="76"/>
      <c r="W105" s="76"/>
      <c r="X105" s="121"/>
      <c r="Y105" s="121"/>
      <c r="Z105" s="642">
        <f t="shared" si="2"/>
        <v>42000.000000000007</v>
      </c>
      <c r="AA105" s="118">
        <f t="shared" si="3"/>
        <v>642000</v>
      </c>
    </row>
    <row r="106" spans="1:27" ht="15.5" x14ac:dyDescent="0.35">
      <c r="A106" s="64"/>
      <c r="B106" s="64"/>
      <c r="C106" s="65"/>
      <c r="D106" s="64"/>
      <c r="E106" s="115"/>
      <c r="F106" s="64"/>
      <c r="G106" s="267" t="s">
        <v>1572</v>
      </c>
      <c r="H106" s="64"/>
      <c r="I106" s="67"/>
      <c r="J106" s="64"/>
      <c r="K106" s="64"/>
      <c r="L106" s="68"/>
      <c r="M106" s="68"/>
      <c r="N106" s="68"/>
      <c r="O106" s="68"/>
      <c r="P106" s="64"/>
      <c r="Q106" s="64"/>
      <c r="R106" s="68"/>
      <c r="S106" s="64"/>
      <c r="T106" s="64"/>
      <c r="U106" s="64"/>
      <c r="V106" s="64"/>
      <c r="W106" s="64"/>
      <c r="X106" s="115"/>
      <c r="Y106" s="115"/>
      <c r="Z106" s="642">
        <f t="shared" si="2"/>
        <v>0</v>
      </c>
      <c r="AA106" s="67">
        <f t="shared" si="3"/>
        <v>0</v>
      </c>
    </row>
    <row r="107" spans="1:27" s="100" customFormat="1" ht="15.5" x14ac:dyDescent="0.35">
      <c r="A107" s="76"/>
      <c r="B107" s="76"/>
      <c r="C107" s="214"/>
      <c r="D107" s="76"/>
      <c r="E107" s="121"/>
      <c r="F107" s="76"/>
      <c r="G107" s="269" t="s">
        <v>1852</v>
      </c>
      <c r="H107" s="76"/>
      <c r="I107" s="118"/>
      <c r="J107" s="76"/>
      <c r="K107" s="42"/>
      <c r="L107" s="241"/>
      <c r="M107" s="42"/>
      <c r="N107" s="381"/>
      <c r="O107" s="242"/>
      <c r="P107" s="42"/>
      <c r="Q107" s="42"/>
      <c r="R107" s="242"/>
      <c r="S107" s="42"/>
      <c r="T107" s="42"/>
      <c r="U107" s="42"/>
      <c r="V107" s="42"/>
      <c r="W107" s="42"/>
      <c r="X107" s="243"/>
      <c r="Y107" s="243"/>
      <c r="Z107" s="642">
        <f t="shared" si="2"/>
        <v>0</v>
      </c>
      <c r="AA107" s="118">
        <f t="shared" si="3"/>
        <v>0</v>
      </c>
    </row>
    <row r="108" spans="1:27" s="100" customFormat="1" ht="15.5" x14ac:dyDescent="0.35">
      <c r="A108" s="76"/>
      <c r="B108" s="76"/>
      <c r="C108" s="214"/>
      <c r="D108" s="76"/>
      <c r="E108" s="121"/>
      <c r="F108" s="76"/>
      <c r="G108" s="269"/>
      <c r="H108" s="76"/>
      <c r="I108" s="118"/>
      <c r="J108" s="76"/>
      <c r="K108" s="42"/>
      <c r="L108" s="241"/>
      <c r="M108" s="42"/>
      <c r="N108" s="381"/>
      <c r="O108" s="242"/>
      <c r="P108" s="42"/>
      <c r="Q108" s="42"/>
      <c r="R108" s="242"/>
      <c r="S108" s="42"/>
      <c r="T108" s="42"/>
      <c r="U108" s="42"/>
      <c r="V108" s="42"/>
      <c r="W108" s="42"/>
      <c r="X108" s="243"/>
      <c r="Y108" s="243"/>
      <c r="Z108" s="642">
        <f t="shared" si="2"/>
        <v>0</v>
      </c>
      <c r="AA108" s="118">
        <f t="shared" si="3"/>
        <v>0</v>
      </c>
    </row>
    <row r="109" spans="1:27" ht="15.5" x14ac:dyDescent="0.35">
      <c r="A109" s="64"/>
      <c r="B109" s="64"/>
      <c r="C109" s="65"/>
      <c r="D109" s="64"/>
      <c r="E109" s="115"/>
      <c r="F109" s="64"/>
      <c r="G109" s="272" t="s">
        <v>1582</v>
      </c>
      <c r="H109" s="64"/>
      <c r="I109" s="67"/>
      <c r="J109" s="64"/>
      <c r="K109" s="64"/>
      <c r="L109" s="68"/>
      <c r="M109" s="68"/>
      <c r="N109" s="68"/>
      <c r="O109" s="68"/>
      <c r="P109" s="64"/>
      <c r="Q109" s="64"/>
      <c r="R109" s="68"/>
      <c r="S109" s="64"/>
      <c r="T109" s="64"/>
      <c r="U109" s="64"/>
      <c r="V109" s="64"/>
      <c r="W109" s="64"/>
      <c r="X109" s="115"/>
      <c r="Y109" s="115"/>
      <c r="Z109" s="642">
        <f t="shared" si="2"/>
        <v>0</v>
      </c>
      <c r="AA109" s="67">
        <f t="shared" si="3"/>
        <v>0</v>
      </c>
    </row>
    <row r="110" spans="1:27" ht="15.5" x14ac:dyDescent="0.35">
      <c r="A110" s="69"/>
      <c r="B110" s="69"/>
      <c r="C110" s="213"/>
      <c r="D110" s="69"/>
      <c r="E110" s="116"/>
      <c r="F110" s="69"/>
      <c r="G110" s="269" t="s">
        <v>15916</v>
      </c>
      <c r="H110" s="69"/>
      <c r="I110" s="74">
        <v>2000000</v>
      </c>
      <c r="J110" s="69"/>
      <c r="K110" s="69" t="s">
        <v>1765</v>
      </c>
      <c r="L110" s="75" t="s">
        <v>1765</v>
      </c>
      <c r="M110" s="75" t="s">
        <v>1765</v>
      </c>
      <c r="N110" s="75" t="s">
        <v>1765</v>
      </c>
      <c r="O110" s="75" t="s">
        <v>1063</v>
      </c>
      <c r="P110" s="75" t="s">
        <v>1063</v>
      </c>
      <c r="Q110" s="75"/>
      <c r="R110" s="75"/>
      <c r="S110" s="69"/>
      <c r="T110" s="69"/>
      <c r="U110" s="69"/>
      <c r="V110" s="69"/>
      <c r="W110" s="69"/>
      <c r="X110" s="116"/>
      <c r="Y110" s="121"/>
      <c r="Z110" s="642">
        <f t="shared" si="2"/>
        <v>140000</v>
      </c>
      <c r="AA110" s="74">
        <f t="shared" si="3"/>
        <v>2140000</v>
      </c>
    </row>
    <row r="111" spans="1:27" ht="15.5" x14ac:dyDescent="0.35">
      <c r="A111" s="69"/>
      <c r="B111" s="69"/>
      <c r="C111" s="213"/>
      <c r="D111" s="69"/>
      <c r="E111" s="116"/>
      <c r="F111" s="69"/>
      <c r="G111" s="269" t="s">
        <v>15917</v>
      </c>
      <c r="H111" s="69"/>
      <c r="I111" s="74"/>
      <c r="J111" s="69"/>
      <c r="K111" s="75" t="s">
        <v>1214</v>
      </c>
      <c r="L111" s="75" t="s">
        <v>6193</v>
      </c>
      <c r="M111" s="75" t="s">
        <v>15918</v>
      </c>
      <c r="N111" s="131" t="s">
        <v>15919</v>
      </c>
      <c r="O111" s="75" t="s">
        <v>1063</v>
      </c>
      <c r="P111" s="75" t="s">
        <v>1063</v>
      </c>
      <c r="Q111" s="69" t="s">
        <v>12901</v>
      </c>
      <c r="R111" s="75" t="s">
        <v>3646</v>
      </c>
      <c r="S111" s="69"/>
      <c r="T111" s="69"/>
      <c r="U111" s="69"/>
      <c r="V111" s="69"/>
      <c r="W111" s="69"/>
      <c r="X111" s="116"/>
      <c r="Y111" s="121"/>
      <c r="Z111" s="642">
        <f t="shared" si="2"/>
        <v>0</v>
      </c>
      <c r="AA111" s="74">
        <f t="shared" si="3"/>
        <v>0</v>
      </c>
    </row>
    <row r="112" spans="1:27" ht="15.5" x14ac:dyDescent="0.35">
      <c r="A112" s="69"/>
      <c r="B112" s="69"/>
      <c r="C112" s="213"/>
      <c r="D112" s="69"/>
      <c r="E112" s="116"/>
      <c r="F112" s="69"/>
      <c r="G112" s="269"/>
      <c r="H112" s="69"/>
      <c r="I112" s="74"/>
      <c r="J112" s="69"/>
      <c r="K112" s="69"/>
      <c r="L112" s="75"/>
      <c r="M112" s="75"/>
      <c r="N112" s="131"/>
      <c r="O112" s="75"/>
      <c r="P112" s="69"/>
      <c r="Q112" s="69"/>
      <c r="R112" s="75"/>
      <c r="S112" s="69"/>
      <c r="T112" s="69"/>
      <c r="U112" s="69"/>
      <c r="V112" s="69"/>
      <c r="W112" s="69"/>
      <c r="X112" s="116"/>
      <c r="Y112" s="121"/>
      <c r="Z112" s="642">
        <f t="shared" si="2"/>
        <v>0</v>
      </c>
      <c r="AA112" s="74">
        <f t="shared" si="3"/>
        <v>0</v>
      </c>
    </row>
    <row r="113" spans="1:27" ht="15.5" x14ac:dyDescent="0.35">
      <c r="A113" s="64"/>
      <c r="B113" s="64"/>
      <c r="C113" s="65"/>
      <c r="D113" s="64"/>
      <c r="E113" s="115"/>
      <c r="F113" s="64"/>
      <c r="G113" s="272" t="s">
        <v>1590</v>
      </c>
      <c r="H113" s="64"/>
      <c r="I113" s="67"/>
      <c r="J113" s="64"/>
      <c r="K113" s="64"/>
      <c r="L113" s="68"/>
      <c r="M113" s="68"/>
      <c r="N113" s="68"/>
      <c r="O113" s="68"/>
      <c r="P113" s="64"/>
      <c r="Q113" s="64"/>
      <c r="R113" s="68"/>
      <c r="S113" s="64"/>
      <c r="T113" s="64"/>
      <c r="U113" s="64"/>
      <c r="V113" s="64"/>
      <c r="W113" s="64"/>
      <c r="X113" s="115"/>
      <c r="Y113" s="115"/>
      <c r="Z113" s="642">
        <f t="shared" si="2"/>
        <v>0</v>
      </c>
      <c r="AA113" s="67">
        <f t="shared" si="3"/>
        <v>0</v>
      </c>
    </row>
    <row r="114" spans="1:27" ht="15.5" x14ac:dyDescent="0.35">
      <c r="A114" s="76"/>
      <c r="B114" s="76"/>
      <c r="C114" s="214"/>
      <c r="D114" s="76"/>
      <c r="E114" s="121"/>
      <c r="F114" s="81" t="s">
        <v>15920</v>
      </c>
      <c r="G114" s="277" t="s">
        <v>15921</v>
      </c>
      <c r="H114" s="76"/>
      <c r="I114" s="118">
        <v>720000</v>
      </c>
      <c r="J114" s="76"/>
      <c r="K114" s="119" t="s">
        <v>3653</v>
      </c>
      <c r="L114" s="119" t="s">
        <v>6193</v>
      </c>
      <c r="M114" s="119" t="s">
        <v>3654</v>
      </c>
      <c r="N114" s="119" t="s">
        <v>6193</v>
      </c>
      <c r="O114" s="119" t="s">
        <v>1063</v>
      </c>
      <c r="P114" s="119" t="s">
        <v>1063</v>
      </c>
      <c r="Q114" s="76" t="s">
        <v>15922</v>
      </c>
      <c r="R114" s="119" t="s">
        <v>1066</v>
      </c>
      <c r="S114" s="76"/>
      <c r="T114" s="76"/>
      <c r="U114" s="76"/>
      <c r="V114" s="76"/>
      <c r="W114" s="76"/>
      <c r="X114" s="121"/>
      <c r="Y114" s="121"/>
      <c r="Z114" s="642">
        <f t="shared" si="2"/>
        <v>50400.000000000007</v>
      </c>
      <c r="AA114" s="118">
        <f t="shared" si="3"/>
        <v>770400</v>
      </c>
    </row>
    <row r="115" spans="1:27" ht="15.5" x14ac:dyDescent="0.35">
      <c r="A115" s="42"/>
      <c r="B115" s="42"/>
      <c r="C115" s="42"/>
      <c r="D115" s="42"/>
      <c r="E115" s="243"/>
      <c r="F115" s="81" t="s">
        <v>15920</v>
      </c>
      <c r="G115" s="269" t="s">
        <v>15923</v>
      </c>
      <c r="H115" s="42"/>
      <c r="I115" s="169">
        <v>300000</v>
      </c>
      <c r="J115" s="42"/>
      <c r="K115" s="42" t="s">
        <v>2482</v>
      </c>
      <c r="L115" s="242">
        <v>2002</v>
      </c>
      <c r="M115" s="502">
        <v>37266</v>
      </c>
      <c r="N115" s="42" t="s">
        <v>15924</v>
      </c>
      <c r="O115" s="119" t="s">
        <v>1063</v>
      </c>
      <c r="P115" s="119" t="s">
        <v>1063</v>
      </c>
      <c r="Q115" s="42" t="s">
        <v>3838</v>
      </c>
      <c r="R115" s="42" t="s">
        <v>15925</v>
      </c>
      <c r="S115" s="42"/>
      <c r="T115" s="42"/>
      <c r="U115" s="42"/>
      <c r="V115" s="42"/>
      <c r="W115" s="42"/>
      <c r="X115" s="42"/>
      <c r="Y115" s="243"/>
      <c r="Z115" s="642">
        <f t="shared" si="2"/>
        <v>21000.000000000004</v>
      </c>
      <c r="AA115" s="169">
        <f t="shared" si="3"/>
        <v>321000</v>
      </c>
    </row>
    <row r="116" spans="1:27" ht="15.5" x14ac:dyDescent="0.35">
      <c r="G116" s="93" t="s">
        <v>894</v>
      </c>
      <c r="H116" s="20"/>
      <c r="I116" s="103">
        <f>SUM(I5:I115)</f>
        <v>58095000</v>
      </c>
      <c r="Z116" s="642">
        <f t="shared" si="2"/>
        <v>4066650.0000000005</v>
      </c>
      <c r="AA116" s="103">
        <f t="shared" si="3"/>
        <v>62161650</v>
      </c>
    </row>
  </sheetData>
  <mergeCells count="7">
    <mergeCell ref="Y1:Y2"/>
    <mergeCell ref="A1:F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00B050"/>
  </sheetPr>
  <dimension ref="A1:Y297"/>
  <sheetViews>
    <sheetView topLeftCell="F1" workbookViewId="0">
      <selection activeCell="Y12" sqref="Y12"/>
    </sheetView>
  </sheetViews>
  <sheetFormatPr defaultRowHeight="14.5" x14ac:dyDescent="0.35"/>
  <cols>
    <col min="1" max="1" width="16.453125" hidden="1" customWidth="1"/>
    <col min="2" max="2" width="21.1796875" hidden="1" customWidth="1"/>
    <col min="3" max="3" width="19.453125" hidden="1" customWidth="1"/>
    <col min="4" max="4" width="17.1796875" hidden="1" customWidth="1"/>
    <col min="5" max="5" width="41.1796875" hidden="1" customWidth="1"/>
    <col min="6" max="6" width="47.08984375" customWidth="1"/>
    <col min="7" max="7" width="21.81640625" hidden="1" customWidth="1"/>
    <col min="8" max="8" width="21.81640625" style="104" hidden="1" customWidth="1"/>
    <col min="9" max="9" width="11" hidden="1" customWidth="1"/>
    <col min="10" max="10" width="23" hidden="1" customWidth="1"/>
    <col min="11" max="11" width="15.08984375" hidden="1" customWidth="1"/>
    <col min="12" max="12" width="38.81640625" hidden="1" customWidth="1"/>
    <col min="13" max="13" width="18.08984375" hidden="1" customWidth="1"/>
    <col min="14" max="14" width="16.453125" hidden="1" customWidth="1"/>
    <col min="15" max="15" width="18.453125" hidden="1" customWidth="1"/>
    <col min="16" max="16" width="17.81640625" style="245" hidden="1" customWidth="1"/>
    <col min="17" max="17" width="15" style="245" hidden="1" customWidth="1"/>
    <col min="18" max="18" width="0" hidden="1" customWidth="1"/>
    <col min="19" max="19" width="14" hidden="1" customWidth="1"/>
    <col min="20" max="20" width="18.81640625" hidden="1" customWidth="1"/>
    <col min="21" max="21" width="31" hidden="1" customWidth="1"/>
    <col min="22" max="22" width="24" hidden="1" customWidth="1"/>
    <col min="23" max="23" width="41.81640625" hidden="1" customWidth="1"/>
    <col min="24" max="24" width="13.6328125" hidden="1" customWidth="1"/>
    <col min="25" max="25" width="21.81640625" style="104" customWidth="1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207" t="s">
        <v>918</v>
      </c>
      <c r="Q2" s="207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ht="15.5" x14ac:dyDescent="0.35">
      <c r="A3" s="106"/>
      <c r="B3" s="106"/>
      <c r="C3" s="208"/>
      <c r="D3" s="107"/>
      <c r="E3" s="57" t="s">
        <v>15926</v>
      </c>
      <c r="F3" s="106"/>
      <c r="G3" s="57"/>
      <c r="H3" s="108"/>
      <c r="I3" s="106"/>
      <c r="J3" s="109"/>
      <c r="K3" s="106"/>
      <c r="L3" s="106"/>
      <c r="M3" s="209"/>
      <c r="N3" s="107"/>
      <c r="O3" s="57"/>
      <c r="P3" s="210"/>
      <c r="Q3" s="210"/>
      <c r="R3" s="110"/>
      <c r="S3" s="57"/>
      <c r="T3" s="57"/>
      <c r="U3" s="57"/>
      <c r="V3" s="112"/>
      <c r="W3" s="112"/>
      <c r="Y3" s="108"/>
    </row>
    <row r="4" spans="1:25" ht="15.5" x14ac:dyDescent="0.35">
      <c r="A4" s="64"/>
      <c r="B4" s="64"/>
      <c r="C4" s="65"/>
      <c r="D4" s="64"/>
      <c r="E4" s="64"/>
      <c r="F4" s="66" t="s">
        <v>2392</v>
      </c>
      <c r="G4" s="64"/>
      <c r="H4" s="67"/>
      <c r="I4" s="64"/>
      <c r="J4" s="64"/>
      <c r="K4" s="68"/>
      <c r="L4" s="68"/>
      <c r="M4" s="68"/>
      <c r="N4" s="68"/>
      <c r="O4" s="64"/>
      <c r="P4" s="68"/>
      <c r="Q4" s="68"/>
      <c r="R4" s="64"/>
      <c r="S4" s="64"/>
      <c r="T4" s="64"/>
      <c r="U4" s="64"/>
      <c r="V4" s="115"/>
      <c r="W4" s="64"/>
      <c r="X4" s="631">
        <v>7.0000000000000007E-2</v>
      </c>
      <c r="Y4" s="67"/>
    </row>
    <row r="5" spans="1:25" s="94" customFormat="1" ht="15.5" x14ac:dyDescent="0.35">
      <c r="A5" s="69"/>
      <c r="B5" s="77" t="s">
        <v>15927</v>
      </c>
      <c r="C5" s="77" t="s">
        <v>15928</v>
      </c>
      <c r="D5" s="77" t="s">
        <v>15929</v>
      </c>
      <c r="E5" s="77" t="s">
        <v>15930</v>
      </c>
      <c r="F5" s="69" t="s">
        <v>15931</v>
      </c>
      <c r="G5" s="69"/>
      <c r="H5" s="74">
        <v>650000</v>
      </c>
      <c r="I5" s="69"/>
      <c r="J5" s="69" t="s">
        <v>2394</v>
      </c>
      <c r="K5" s="75">
        <v>2015</v>
      </c>
      <c r="L5" s="75" t="s">
        <v>14095</v>
      </c>
      <c r="M5" s="75" t="s">
        <v>15932</v>
      </c>
      <c r="N5" s="75"/>
      <c r="O5" s="69" t="s">
        <v>937</v>
      </c>
      <c r="P5" s="75" t="s">
        <v>967</v>
      </c>
      <c r="Q5" s="75" t="s">
        <v>2878</v>
      </c>
      <c r="R5" s="69"/>
      <c r="S5" s="69"/>
      <c r="T5" s="69"/>
      <c r="U5" s="69"/>
      <c r="V5" s="116" t="s">
        <v>940</v>
      </c>
      <c r="W5" s="116"/>
      <c r="X5" s="642">
        <f>H5*X$4</f>
        <v>45500.000000000007</v>
      </c>
      <c r="Y5" s="74">
        <f>H5+X5</f>
        <v>695500</v>
      </c>
    </row>
    <row r="6" spans="1:25" ht="15.5" x14ac:dyDescent="0.35">
      <c r="A6" s="69"/>
      <c r="B6" s="196"/>
      <c r="C6" s="212"/>
      <c r="D6" s="196"/>
      <c r="E6" s="196"/>
      <c r="F6" s="69" t="s">
        <v>15933</v>
      </c>
      <c r="G6" s="69"/>
      <c r="H6" s="74">
        <v>600000</v>
      </c>
      <c r="I6" s="69"/>
      <c r="J6" s="69" t="s">
        <v>2394</v>
      </c>
      <c r="K6" s="75">
        <v>2015</v>
      </c>
      <c r="L6" s="75" t="s">
        <v>2876</v>
      </c>
      <c r="M6" s="75" t="s">
        <v>15934</v>
      </c>
      <c r="N6" s="75"/>
      <c r="O6" s="69" t="s">
        <v>937</v>
      </c>
      <c r="P6" s="75" t="s">
        <v>938</v>
      </c>
      <c r="Q6" s="75" t="s">
        <v>2878</v>
      </c>
      <c r="R6" s="69"/>
      <c r="S6" s="69"/>
      <c r="T6" s="69"/>
      <c r="U6" s="69"/>
      <c r="V6" s="116" t="s">
        <v>940</v>
      </c>
      <c r="W6" s="121"/>
      <c r="X6" s="642">
        <f t="shared" ref="X6:X69" si="0">H6*X$4</f>
        <v>42000.000000000007</v>
      </c>
      <c r="Y6" s="74">
        <f t="shared" ref="Y6:Y69" si="1">H6+X6</f>
        <v>642000</v>
      </c>
    </row>
    <row r="7" spans="1:25" ht="15.5" x14ac:dyDescent="0.35">
      <c r="A7" s="69"/>
      <c r="B7" s="69"/>
      <c r="C7" s="213"/>
      <c r="D7" s="69"/>
      <c r="E7" s="69"/>
      <c r="F7" s="69" t="s">
        <v>15935</v>
      </c>
      <c r="G7" s="69"/>
      <c r="H7" s="74">
        <v>600000</v>
      </c>
      <c r="I7" s="69"/>
      <c r="J7" s="69" t="s">
        <v>2394</v>
      </c>
      <c r="K7" s="75">
        <v>2015</v>
      </c>
      <c r="L7" s="75" t="s">
        <v>2876</v>
      </c>
      <c r="M7" s="75" t="s">
        <v>15936</v>
      </c>
      <c r="N7" s="75"/>
      <c r="O7" s="69" t="s">
        <v>937</v>
      </c>
      <c r="P7" s="75" t="s">
        <v>938</v>
      </c>
      <c r="Q7" s="75" t="s">
        <v>2878</v>
      </c>
      <c r="R7" s="69"/>
      <c r="S7" s="69"/>
      <c r="T7" s="69"/>
      <c r="U7" s="69"/>
      <c r="V7" s="116" t="s">
        <v>940</v>
      </c>
      <c r="W7" s="121"/>
      <c r="X7" s="642">
        <f t="shared" si="0"/>
        <v>42000.000000000007</v>
      </c>
      <c r="Y7" s="74">
        <f t="shared" si="1"/>
        <v>642000</v>
      </c>
    </row>
    <row r="8" spans="1:25" ht="15.5" x14ac:dyDescent="0.35">
      <c r="A8" s="69"/>
      <c r="B8" s="69"/>
      <c r="C8" s="213"/>
      <c r="D8" s="69"/>
      <c r="E8" s="69"/>
      <c r="F8" s="69" t="s">
        <v>15937</v>
      </c>
      <c r="G8" s="69"/>
      <c r="H8" s="74">
        <v>600000</v>
      </c>
      <c r="I8" s="69"/>
      <c r="J8" s="69" t="s">
        <v>2394</v>
      </c>
      <c r="K8" s="75">
        <v>2015</v>
      </c>
      <c r="L8" s="75" t="s">
        <v>2876</v>
      </c>
      <c r="M8" s="75" t="s">
        <v>15938</v>
      </c>
      <c r="N8" s="75"/>
      <c r="O8" s="69" t="s">
        <v>937</v>
      </c>
      <c r="P8" s="75" t="s">
        <v>938</v>
      </c>
      <c r="Q8" s="75" t="s">
        <v>2878</v>
      </c>
      <c r="R8" s="69"/>
      <c r="S8" s="69"/>
      <c r="T8" s="69"/>
      <c r="U8" s="69"/>
      <c r="V8" s="116" t="s">
        <v>940</v>
      </c>
      <c r="W8" s="121"/>
      <c r="X8" s="642">
        <f t="shared" si="0"/>
        <v>42000.000000000007</v>
      </c>
      <c r="Y8" s="74">
        <f t="shared" si="1"/>
        <v>642000</v>
      </c>
    </row>
    <row r="9" spans="1:25" ht="15.5" x14ac:dyDescent="0.35">
      <c r="A9" s="69"/>
      <c r="B9" s="69"/>
      <c r="C9" s="213"/>
      <c r="D9" s="69"/>
      <c r="E9" s="69"/>
      <c r="F9" s="69" t="s">
        <v>15939</v>
      </c>
      <c r="G9" s="69"/>
      <c r="H9" s="74">
        <v>600000</v>
      </c>
      <c r="I9" s="69"/>
      <c r="J9" s="69" t="s">
        <v>2394</v>
      </c>
      <c r="K9" s="75">
        <v>2015</v>
      </c>
      <c r="L9" s="75" t="s">
        <v>2876</v>
      </c>
      <c r="M9" s="75" t="s">
        <v>15940</v>
      </c>
      <c r="N9" s="75"/>
      <c r="O9" s="69" t="s">
        <v>937</v>
      </c>
      <c r="P9" s="75" t="s">
        <v>938</v>
      </c>
      <c r="Q9" s="75" t="s">
        <v>2878</v>
      </c>
      <c r="R9" s="69"/>
      <c r="S9" s="69"/>
      <c r="T9" s="69"/>
      <c r="U9" s="69"/>
      <c r="V9" s="116" t="s">
        <v>940</v>
      </c>
      <c r="W9" s="121"/>
      <c r="X9" s="642">
        <f t="shared" si="0"/>
        <v>42000.000000000007</v>
      </c>
      <c r="Y9" s="74">
        <f t="shared" si="1"/>
        <v>642000</v>
      </c>
    </row>
    <row r="10" spans="1:25" ht="15.5" x14ac:dyDescent="0.35">
      <c r="A10" s="69"/>
      <c r="B10" s="69"/>
      <c r="C10" s="213"/>
      <c r="D10" s="69"/>
      <c r="E10" s="69"/>
      <c r="F10" s="69" t="s">
        <v>15941</v>
      </c>
      <c r="G10" s="69"/>
      <c r="H10" s="74">
        <v>600000</v>
      </c>
      <c r="I10" s="69"/>
      <c r="J10" s="69" t="s">
        <v>2394</v>
      </c>
      <c r="K10" s="75">
        <v>2015</v>
      </c>
      <c r="L10" s="75" t="s">
        <v>2876</v>
      </c>
      <c r="M10" s="75" t="s">
        <v>15942</v>
      </c>
      <c r="N10" s="75"/>
      <c r="O10" s="69" t="s">
        <v>937</v>
      </c>
      <c r="P10" s="75" t="s">
        <v>938</v>
      </c>
      <c r="Q10" s="75" t="s">
        <v>2878</v>
      </c>
      <c r="R10" s="69"/>
      <c r="S10" s="69"/>
      <c r="T10" s="69"/>
      <c r="U10" s="69"/>
      <c r="V10" s="116" t="s">
        <v>940</v>
      </c>
      <c r="W10" s="121"/>
      <c r="X10" s="642">
        <f t="shared" si="0"/>
        <v>42000.000000000007</v>
      </c>
      <c r="Y10" s="74">
        <f t="shared" si="1"/>
        <v>642000</v>
      </c>
    </row>
    <row r="11" spans="1:25" ht="15.5" x14ac:dyDescent="0.35">
      <c r="A11" s="69"/>
      <c r="B11" s="69"/>
      <c r="C11" s="213"/>
      <c r="D11" s="69"/>
      <c r="E11" s="69"/>
      <c r="F11" s="69" t="s">
        <v>15943</v>
      </c>
      <c r="G11" s="69"/>
      <c r="H11" s="74">
        <v>600000</v>
      </c>
      <c r="I11" s="69"/>
      <c r="J11" s="69" t="s">
        <v>2394</v>
      </c>
      <c r="K11" s="75">
        <v>2015</v>
      </c>
      <c r="L11" s="75" t="s">
        <v>2876</v>
      </c>
      <c r="M11" s="75" t="s">
        <v>15944</v>
      </c>
      <c r="N11" s="75"/>
      <c r="O11" s="69" t="s">
        <v>937</v>
      </c>
      <c r="P11" s="75" t="s">
        <v>938</v>
      </c>
      <c r="Q11" s="75" t="s">
        <v>2878</v>
      </c>
      <c r="R11" s="69"/>
      <c r="S11" s="69"/>
      <c r="T11" s="69"/>
      <c r="U11" s="69"/>
      <c r="V11" s="116" t="s">
        <v>940</v>
      </c>
      <c r="W11" s="121"/>
      <c r="X11" s="642">
        <f t="shared" si="0"/>
        <v>42000.000000000007</v>
      </c>
      <c r="Y11" s="74">
        <f t="shared" si="1"/>
        <v>642000</v>
      </c>
    </row>
    <row r="12" spans="1:25" ht="15.5" x14ac:dyDescent="0.35">
      <c r="A12" s="69"/>
      <c r="B12" s="69"/>
      <c r="C12" s="213"/>
      <c r="D12" s="69"/>
      <c r="E12" s="69"/>
      <c r="F12" s="69" t="s">
        <v>15945</v>
      </c>
      <c r="G12" s="69"/>
      <c r="H12" s="74">
        <v>600000</v>
      </c>
      <c r="I12" s="69"/>
      <c r="J12" s="69" t="s">
        <v>2394</v>
      </c>
      <c r="K12" s="75">
        <v>2015</v>
      </c>
      <c r="L12" s="75" t="s">
        <v>2876</v>
      </c>
      <c r="M12" s="75" t="s">
        <v>15946</v>
      </c>
      <c r="N12" s="75"/>
      <c r="O12" s="69" t="s">
        <v>937</v>
      </c>
      <c r="P12" s="75" t="s">
        <v>938</v>
      </c>
      <c r="Q12" s="75" t="s">
        <v>2878</v>
      </c>
      <c r="R12" s="69"/>
      <c r="S12" s="69"/>
      <c r="T12" s="69"/>
      <c r="U12" s="69"/>
      <c r="V12" s="116" t="s">
        <v>940</v>
      </c>
      <c r="W12" s="121"/>
      <c r="X12" s="642">
        <f t="shared" si="0"/>
        <v>42000.000000000007</v>
      </c>
      <c r="Y12" s="74">
        <f t="shared" si="1"/>
        <v>642000</v>
      </c>
    </row>
    <row r="13" spans="1:25" ht="15.5" x14ac:dyDescent="0.35">
      <c r="A13" s="69"/>
      <c r="B13" s="69"/>
      <c r="C13" s="213"/>
      <c r="D13" s="69"/>
      <c r="E13" s="69"/>
      <c r="F13" s="69" t="s">
        <v>15947</v>
      </c>
      <c r="G13" s="69"/>
      <c r="H13" s="74">
        <v>600000</v>
      </c>
      <c r="I13" s="69"/>
      <c r="J13" s="69" t="s">
        <v>2394</v>
      </c>
      <c r="K13" s="75">
        <v>2015</v>
      </c>
      <c r="L13" s="75" t="s">
        <v>14095</v>
      </c>
      <c r="M13" s="75" t="s">
        <v>15948</v>
      </c>
      <c r="N13" s="75"/>
      <c r="O13" s="69" t="s">
        <v>937</v>
      </c>
      <c r="P13" s="75" t="s">
        <v>967</v>
      </c>
      <c r="Q13" s="75" t="s">
        <v>2878</v>
      </c>
      <c r="R13" s="69"/>
      <c r="S13" s="69"/>
      <c r="T13" s="69"/>
      <c r="U13" s="69"/>
      <c r="V13" s="116" t="s">
        <v>940</v>
      </c>
      <c r="W13" s="121"/>
      <c r="X13" s="642">
        <f t="shared" si="0"/>
        <v>42000.000000000007</v>
      </c>
      <c r="Y13" s="74">
        <f t="shared" si="1"/>
        <v>642000</v>
      </c>
    </row>
    <row r="14" spans="1:25" ht="15.5" x14ac:dyDescent="0.35">
      <c r="A14" s="69"/>
      <c r="B14" s="69"/>
      <c r="C14" s="213"/>
      <c r="D14" s="69"/>
      <c r="E14" s="69"/>
      <c r="F14" s="69" t="s">
        <v>15949</v>
      </c>
      <c r="G14" s="69"/>
      <c r="H14" s="74">
        <v>600000</v>
      </c>
      <c r="I14" s="69"/>
      <c r="J14" s="69" t="s">
        <v>2394</v>
      </c>
      <c r="K14" s="75">
        <v>2015</v>
      </c>
      <c r="L14" s="75" t="s">
        <v>2876</v>
      </c>
      <c r="M14" s="75" t="s">
        <v>15950</v>
      </c>
      <c r="N14" s="75"/>
      <c r="O14" s="69" t="s">
        <v>937</v>
      </c>
      <c r="P14" s="75" t="s">
        <v>938</v>
      </c>
      <c r="Q14" s="75" t="s">
        <v>2878</v>
      </c>
      <c r="R14" s="69"/>
      <c r="S14" s="69"/>
      <c r="T14" s="69"/>
      <c r="U14" s="69"/>
      <c r="V14" s="116" t="s">
        <v>940</v>
      </c>
      <c r="W14" s="121"/>
      <c r="X14" s="642">
        <f t="shared" si="0"/>
        <v>42000.000000000007</v>
      </c>
      <c r="Y14" s="74">
        <f t="shared" si="1"/>
        <v>642000</v>
      </c>
    </row>
    <row r="15" spans="1:25" ht="15.5" x14ac:dyDescent="0.35">
      <c r="A15" s="76"/>
      <c r="B15" s="76"/>
      <c r="C15" s="214"/>
      <c r="D15" s="76"/>
      <c r="E15" s="76"/>
      <c r="F15" s="69" t="s">
        <v>15951</v>
      </c>
      <c r="G15" s="69"/>
      <c r="H15" s="74">
        <v>600000</v>
      </c>
      <c r="I15" s="69"/>
      <c r="J15" s="69" t="s">
        <v>2394</v>
      </c>
      <c r="K15" s="75">
        <v>2015</v>
      </c>
      <c r="L15" s="75" t="s">
        <v>2876</v>
      </c>
      <c r="M15" s="75" t="s">
        <v>15952</v>
      </c>
      <c r="N15" s="75"/>
      <c r="O15" s="69" t="s">
        <v>937</v>
      </c>
      <c r="P15" s="75" t="s">
        <v>938</v>
      </c>
      <c r="Q15" s="75" t="s">
        <v>2878</v>
      </c>
      <c r="R15" s="69"/>
      <c r="S15" s="69"/>
      <c r="T15" s="69"/>
      <c r="U15" s="69"/>
      <c r="V15" s="116" t="s">
        <v>940</v>
      </c>
      <c r="W15" s="121"/>
      <c r="X15" s="642">
        <f t="shared" si="0"/>
        <v>42000.000000000007</v>
      </c>
      <c r="Y15" s="74">
        <f t="shared" si="1"/>
        <v>642000</v>
      </c>
    </row>
    <row r="16" spans="1:25" ht="15.5" x14ac:dyDescent="0.35">
      <c r="A16" s="76"/>
      <c r="B16" s="76"/>
      <c r="C16" s="214"/>
      <c r="D16" s="76"/>
      <c r="E16" s="76"/>
      <c r="F16" s="69" t="s">
        <v>15953</v>
      </c>
      <c r="G16" s="69"/>
      <c r="H16" s="74">
        <v>600000</v>
      </c>
      <c r="I16" s="69"/>
      <c r="J16" s="69" t="s">
        <v>2394</v>
      </c>
      <c r="K16" s="75">
        <v>2015</v>
      </c>
      <c r="L16" s="75" t="s">
        <v>2876</v>
      </c>
      <c r="M16" s="75" t="s">
        <v>15954</v>
      </c>
      <c r="N16" s="75"/>
      <c r="O16" s="69" t="s">
        <v>937</v>
      </c>
      <c r="P16" s="75" t="s">
        <v>938</v>
      </c>
      <c r="Q16" s="75" t="s">
        <v>2878</v>
      </c>
      <c r="R16" s="69"/>
      <c r="S16" s="69"/>
      <c r="T16" s="69"/>
      <c r="U16" s="69"/>
      <c r="V16" s="116" t="s">
        <v>940</v>
      </c>
      <c r="W16" s="121"/>
      <c r="X16" s="642">
        <f t="shared" si="0"/>
        <v>42000.000000000007</v>
      </c>
      <c r="Y16" s="74">
        <f t="shared" si="1"/>
        <v>642000</v>
      </c>
    </row>
    <row r="17" spans="1:25" ht="15.5" x14ac:dyDescent="0.35">
      <c r="A17" s="76"/>
      <c r="B17" s="76"/>
      <c r="C17" s="214"/>
      <c r="D17" s="76"/>
      <c r="E17" s="76"/>
      <c r="F17" s="69" t="s">
        <v>15955</v>
      </c>
      <c r="G17" s="69"/>
      <c r="H17" s="74">
        <v>600000</v>
      </c>
      <c r="I17" s="69"/>
      <c r="J17" s="69" t="s">
        <v>2394</v>
      </c>
      <c r="K17" s="75">
        <v>2015</v>
      </c>
      <c r="L17" s="75" t="s">
        <v>2876</v>
      </c>
      <c r="M17" s="75" t="s">
        <v>15956</v>
      </c>
      <c r="N17" s="75"/>
      <c r="O17" s="69" t="s">
        <v>937</v>
      </c>
      <c r="P17" s="75" t="s">
        <v>938</v>
      </c>
      <c r="Q17" s="75" t="s">
        <v>2878</v>
      </c>
      <c r="R17" s="69"/>
      <c r="S17" s="69"/>
      <c r="T17" s="69"/>
      <c r="U17" s="69"/>
      <c r="V17" s="116" t="s">
        <v>940</v>
      </c>
      <c r="W17" s="121"/>
      <c r="X17" s="642">
        <f t="shared" si="0"/>
        <v>42000.000000000007</v>
      </c>
      <c r="Y17" s="74">
        <f t="shared" si="1"/>
        <v>642000</v>
      </c>
    </row>
    <row r="18" spans="1:25" ht="15.5" x14ac:dyDescent="0.35">
      <c r="A18" s="76"/>
      <c r="B18" s="76"/>
      <c r="C18" s="214"/>
      <c r="D18" s="76"/>
      <c r="E18" s="76"/>
      <c r="F18" s="69" t="s">
        <v>15957</v>
      </c>
      <c r="G18" s="69"/>
      <c r="H18" s="74">
        <v>600000</v>
      </c>
      <c r="I18" s="69"/>
      <c r="J18" s="69" t="s">
        <v>2394</v>
      </c>
      <c r="K18" s="75">
        <v>2015</v>
      </c>
      <c r="L18" s="75" t="s">
        <v>2876</v>
      </c>
      <c r="M18" s="75" t="s">
        <v>15958</v>
      </c>
      <c r="N18" s="75"/>
      <c r="O18" s="69" t="s">
        <v>937</v>
      </c>
      <c r="P18" s="75" t="s">
        <v>938</v>
      </c>
      <c r="Q18" s="75" t="s">
        <v>2878</v>
      </c>
      <c r="R18" s="69"/>
      <c r="S18" s="69"/>
      <c r="T18" s="69"/>
      <c r="U18" s="69"/>
      <c r="V18" s="116" t="s">
        <v>940</v>
      </c>
      <c r="W18" s="121"/>
      <c r="X18" s="642">
        <f t="shared" si="0"/>
        <v>42000.000000000007</v>
      </c>
      <c r="Y18" s="74">
        <f t="shared" si="1"/>
        <v>642000</v>
      </c>
    </row>
    <row r="19" spans="1:25" ht="15.5" x14ac:dyDescent="0.35">
      <c r="A19" s="76"/>
      <c r="B19" s="76"/>
      <c r="C19" s="214"/>
      <c r="D19" s="76"/>
      <c r="E19" s="76"/>
      <c r="F19" s="69" t="s">
        <v>15959</v>
      </c>
      <c r="G19" s="69"/>
      <c r="H19" s="74">
        <v>600000</v>
      </c>
      <c r="I19" s="69"/>
      <c r="J19" s="69" t="s">
        <v>2394</v>
      </c>
      <c r="K19" s="75">
        <v>2015</v>
      </c>
      <c r="L19" s="75" t="s">
        <v>2876</v>
      </c>
      <c r="M19" s="75" t="s">
        <v>15960</v>
      </c>
      <c r="N19" s="75"/>
      <c r="O19" s="69" t="s">
        <v>937</v>
      </c>
      <c r="P19" s="75" t="s">
        <v>938</v>
      </c>
      <c r="Q19" s="75" t="s">
        <v>2878</v>
      </c>
      <c r="R19" s="69"/>
      <c r="S19" s="69"/>
      <c r="T19" s="69"/>
      <c r="U19" s="69"/>
      <c r="V19" s="116" t="s">
        <v>940</v>
      </c>
      <c r="W19" s="121"/>
      <c r="X19" s="642">
        <f t="shared" si="0"/>
        <v>42000.000000000007</v>
      </c>
      <c r="Y19" s="74">
        <f t="shared" si="1"/>
        <v>642000</v>
      </c>
    </row>
    <row r="20" spans="1:25" ht="15.5" x14ac:dyDescent="0.35">
      <c r="A20" s="76"/>
      <c r="B20" s="76"/>
      <c r="C20" s="214"/>
      <c r="D20" s="76"/>
      <c r="E20" s="76"/>
      <c r="F20" s="69" t="s">
        <v>15961</v>
      </c>
      <c r="G20" s="69"/>
      <c r="H20" s="74">
        <v>600000</v>
      </c>
      <c r="I20" s="69"/>
      <c r="J20" s="69" t="s">
        <v>2394</v>
      </c>
      <c r="K20" s="75">
        <v>2015</v>
      </c>
      <c r="L20" s="75" t="s">
        <v>2876</v>
      </c>
      <c r="M20" s="75" t="s">
        <v>15962</v>
      </c>
      <c r="N20" s="75"/>
      <c r="O20" s="69" t="s">
        <v>937</v>
      </c>
      <c r="P20" s="75" t="s">
        <v>938</v>
      </c>
      <c r="Q20" s="75" t="s">
        <v>2878</v>
      </c>
      <c r="R20" s="69"/>
      <c r="S20" s="69"/>
      <c r="T20" s="69"/>
      <c r="U20" s="69"/>
      <c r="V20" s="116" t="s">
        <v>940</v>
      </c>
      <c r="W20" s="121"/>
      <c r="X20" s="642">
        <f t="shared" si="0"/>
        <v>42000.000000000007</v>
      </c>
      <c r="Y20" s="74">
        <f t="shared" si="1"/>
        <v>642000</v>
      </c>
    </row>
    <row r="21" spans="1:25" s="94" customFormat="1" ht="15.5" x14ac:dyDescent="0.35">
      <c r="A21" s="69"/>
      <c r="B21" s="69"/>
      <c r="C21" s="213"/>
      <c r="D21" s="69"/>
      <c r="E21" s="69"/>
      <c r="F21" s="69" t="s">
        <v>15963</v>
      </c>
      <c r="G21" s="69"/>
      <c r="H21" s="74">
        <v>650000</v>
      </c>
      <c r="I21" s="69"/>
      <c r="J21" s="69" t="s">
        <v>2394</v>
      </c>
      <c r="K21" s="75">
        <v>2015</v>
      </c>
      <c r="L21" s="75" t="s">
        <v>14095</v>
      </c>
      <c r="M21" s="75" t="s">
        <v>15964</v>
      </c>
      <c r="N21" s="75"/>
      <c r="O21" s="69" t="s">
        <v>937</v>
      </c>
      <c r="P21" s="75" t="s">
        <v>967</v>
      </c>
      <c r="Q21" s="75" t="s">
        <v>2878</v>
      </c>
      <c r="R21" s="69"/>
      <c r="S21" s="69"/>
      <c r="T21" s="69"/>
      <c r="U21" s="69"/>
      <c r="V21" s="116" t="s">
        <v>940</v>
      </c>
      <c r="W21" s="116"/>
      <c r="X21" s="642">
        <f t="shared" si="0"/>
        <v>45500.000000000007</v>
      </c>
      <c r="Y21" s="74">
        <f t="shared" si="1"/>
        <v>695500</v>
      </c>
    </row>
    <row r="22" spans="1:25" s="94" customFormat="1" ht="15.5" x14ac:dyDescent="0.35">
      <c r="A22" s="69"/>
      <c r="B22" s="69"/>
      <c r="C22" s="213"/>
      <c r="D22" s="69"/>
      <c r="E22" s="69"/>
      <c r="F22" s="69" t="s">
        <v>15965</v>
      </c>
      <c r="G22" s="69"/>
      <c r="H22" s="74">
        <v>650000</v>
      </c>
      <c r="I22" s="69"/>
      <c r="J22" s="69" t="s">
        <v>2394</v>
      </c>
      <c r="K22" s="75">
        <v>2015</v>
      </c>
      <c r="L22" s="75" t="s">
        <v>12067</v>
      </c>
      <c r="M22" s="75" t="s">
        <v>15966</v>
      </c>
      <c r="N22" s="75"/>
      <c r="O22" s="69" t="s">
        <v>937</v>
      </c>
      <c r="P22" s="75" t="s">
        <v>967</v>
      </c>
      <c r="Q22" s="75" t="s">
        <v>2878</v>
      </c>
      <c r="R22" s="69"/>
      <c r="S22" s="69"/>
      <c r="T22" s="69"/>
      <c r="U22" s="69"/>
      <c r="V22" s="116" t="s">
        <v>940</v>
      </c>
      <c r="W22" s="116"/>
      <c r="X22" s="642">
        <f t="shared" si="0"/>
        <v>45500.000000000007</v>
      </c>
      <c r="Y22" s="74">
        <f t="shared" si="1"/>
        <v>695500</v>
      </c>
    </row>
    <row r="23" spans="1:25" s="94" customFormat="1" ht="15.5" x14ac:dyDescent="0.35">
      <c r="A23" s="69"/>
      <c r="B23" s="69"/>
      <c r="C23" s="213"/>
      <c r="D23" s="69"/>
      <c r="E23" s="69"/>
      <c r="F23" s="69" t="s">
        <v>15967</v>
      </c>
      <c r="G23" s="69"/>
      <c r="H23" s="74">
        <v>650000</v>
      </c>
      <c r="I23" s="69"/>
      <c r="J23" s="69" t="s">
        <v>2394</v>
      </c>
      <c r="K23" s="75">
        <v>2015</v>
      </c>
      <c r="L23" s="75" t="s">
        <v>14095</v>
      </c>
      <c r="M23" s="75" t="s">
        <v>15968</v>
      </c>
      <c r="N23" s="75"/>
      <c r="O23" s="69" t="s">
        <v>937</v>
      </c>
      <c r="P23" s="75" t="s">
        <v>967</v>
      </c>
      <c r="Q23" s="75" t="s">
        <v>2878</v>
      </c>
      <c r="R23" s="69"/>
      <c r="S23" s="69"/>
      <c r="T23" s="69"/>
      <c r="U23" s="69"/>
      <c r="V23" s="116" t="s">
        <v>940</v>
      </c>
      <c r="W23" s="116"/>
      <c r="X23" s="642">
        <f t="shared" si="0"/>
        <v>45500.000000000007</v>
      </c>
      <c r="Y23" s="74">
        <f t="shared" si="1"/>
        <v>695500</v>
      </c>
    </row>
    <row r="24" spans="1:25" s="94" customFormat="1" ht="15.5" x14ac:dyDescent="0.35">
      <c r="A24" s="69"/>
      <c r="B24" s="69"/>
      <c r="C24" s="213"/>
      <c r="D24" s="69"/>
      <c r="E24" s="69"/>
      <c r="F24" s="69" t="s">
        <v>15969</v>
      </c>
      <c r="G24" s="69"/>
      <c r="H24" s="74">
        <v>650000</v>
      </c>
      <c r="I24" s="69"/>
      <c r="J24" s="69" t="s">
        <v>2394</v>
      </c>
      <c r="K24" s="75">
        <v>2015</v>
      </c>
      <c r="L24" s="75" t="s">
        <v>1510</v>
      </c>
      <c r="M24" s="75" t="s">
        <v>1510</v>
      </c>
      <c r="N24" s="75"/>
      <c r="O24" s="69" t="s">
        <v>937</v>
      </c>
      <c r="P24" s="75" t="s">
        <v>967</v>
      </c>
      <c r="Q24" s="75" t="s">
        <v>2878</v>
      </c>
      <c r="R24" s="69"/>
      <c r="S24" s="69"/>
      <c r="T24" s="69"/>
      <c r="U24" s="69"/>
      <c r="V24" s="116" t="s">
        <v>940</v>
      </c>
      <c r="W24" s="116"/>
      <c r="X24" s="642">
        <f t="shared" si="0"/>
        <v>45500.000000000007</v>
      </c>
      <c r="Y24" s="74">
        <f t="shared" si="1"/>
        <v>695500</v>
      </c>
    </row>
    <row r="25" spans="1:25" s="94" customFormat="1" ht="15.5" x14ac:dyDescent="0.35">
      <c r="A25" s="69"/>
      <c r="B25" s="69"/>
      <c r="C25" s="213"/>
      <c r="D25" s="69"/>
      <c r="E25" s="69"/>
      <c r="F25" s="69" t="s">
        <v>15970</v>
      </c>
      <c r="G25" s="69"/>
      <c r="H25" s="74">
        <v>650000</v>
      </c>
      <c r="I25" s="69"/>
      <c r="J25" s="69" t="s">
        <v>2394</v>
      </c>
      <c r="K25" s="75">
        <v>2015</v>
      </c>
      <c r="L25" s="75" t="s">
        <v>12067</v>
      </c>
      <c r="M25" s="75" t="s">
        <v>15971</v>
      </c>
      <c r="N25" s="75"/>
      <c r="O25" s="69" t="s">
        <v>937</v>
      </c>
      <c r="P25" s="75" t="s">
        <v>967</v>
      </c>
      <c r="Q25" s="75" t="s">
        <v>2878</v>
      </c>
      <c r="R25" s="69"/>
      <c r="S25" s="69"/>
      <c r="T25" s="69"/>
      <c r="U25" s="69"/>
      <c r="V25" s="116" t="s">
        <v>940</v>
      </c>
      <c r="W25" s="116" t="s">
        <v>5512</v>
      </c>
      <c r="X25" s="642">
        <f t="shared" si="0"/>
        <v>45500.000000000007</v>
      </c>
      <c r="Y25" s="74">
        <f t="shared" si="1"/>
        <v>695500</v>
      </c>
    </row>
    <row r="26" spans="1:25" ht="15.5" x14ac:dyDescent="0.35">
      <c r="A26" s="76"/>
      <c r="B26" s="76"/>
      <c r="C26" s="214"/>
      <c r="D26" s="76"/>
      <c r="E26" s="76"/>
      <c r="F26" s="69" t="s">
        <v>15972</v>
      </c>
      <c r="G26" s="69"/>
      <c r="H26" s="74">
        <v>600000</v>
      </c>
      <c r="I26" s="69"/>
      <c r="J26" s="69" t="s">
        <v>2394</v>
      </c>
      <c r="K26" s="75">
        <v>2015</v>
      </c>
      <c r="L26" s="75" t="s">
        <v>2876</v>
      </c>
      <c r="M26" s="75" t="s">
        <v>15973</v>
      </c>
      <c r="N26" s="75"/>
      <c r="O26" s="69" t="s">
        <v>937</v>
      </c>
      <c r="P26" s="75" t="s">
        <v>938</v>
      </c>
      <c r="Q26" s="75" t="s">
        <v>2878</v>
      </c>
      <c r="R26" s="69"/>
      <c r="S26" s="69"/>
      <c r="T26" s="69"/>
      <c r="U26" s="69"/>
      <c r="V26" s="116" t="s">
        <v>940</v>
      </c>
      <c r="W26" s="121"/>
      <c r="X26" s="642">
        <f t="shared" si="0"/>
        <v>42000.000000000007</v>
      </c>
      <c r="Y26" s="74">
        <f t="shared" si="1"/>
        <v>642000</v>
      </c>
    </row>
    <row r="27" spans="1:25" ht="15.5" x14ac:dyDescent="0.35">
      <c r="A27" s="76"/>
      <c r="B27" s="76"/>
      <c r="C27" s="214"/>
      <c r="D27" s="76"/>
      <c r="E27" s="76"/>
      <c r="F27" s="69" t="s">
        <v>15974</v>
      </c>
      <c r="G27" s="69"/>
      <c r="H27" s="74">
        <v>600000</v>
      </c>
      <c r="I27" s="69"/>
      <c r="J27" s="69" t="s">
        <v>2394</v>
      </c>
      <c r="K27" s="75">
        <v>2015</v>
      </c>
      <c r="L27" s="75" t="s">
        <v>2876</v>
      </c>
      <c r="M27" s="75" t="s">
        <v>15975</v>
      </c>
      <c r="N27" s="75"/>
      <c r="O27" s="69" t="s">
        <v>937</v>
      </c>
      <c r="P27" s="75" t="s">
        <v>938</v>
      </c>
      <c r="Q27" s="75" t="s">
        <v>2878</v>
      </c>
      <c r="R27" s="69"/>
      <c r="S27" s="69"/>
      <c r="T27" s="69"/>
      <c r="U27" s="69"/>
      <c r="V27" s="116" t="s">
        <v>940</v>
      </c>
      <c r="W27" s="121"/>
      <c r="X27" s="642">
        <f t="shared" si="0"/>
        <v>42000.000000000007</v>
      </c>
      <c r="Y27" s="74">
        <f t="shared" si="1"/>
        <v>642000</v>
      </c>
    </row>
    <row r="28" spans="1:25" ht="15.5" x14ac:dyDescent="0.35">
      <c r="A28" s="76"/>
      <c r="B28" s="76"/>
      <c r="C28" s="214"/>
      <c r="D28" s="76"/>
      <c r="E28" s="76"/>
      <c r="F28" s="69" t="s">
        <v>15976</v>
      </c>
      <c r="G28" s="69"/>
      <c r="H28" s="74">
        <v>600000</v>
      </c>
      <c r="I28" s="69"/>
      <c r="J28" s="69" t="s">
        <v>2394</v>
      </c>
      <c r="K28" s="75">
        <v>2015</v>
      </c>
      <c r="L28" s="75" t="s">
        <v>2876</v>
      </c>
      <c r="M28" s="75" t="s">
        <v>15977</v>
      </c>
      <c r="N28" s="75"/>
      <c r="O28" s="69" t="s">
        <v>937</v>
      </c>
      <c r="P28" s="75" t="s">
        <v>938</v>
      </c>
      <c r="Q28" s="75" t="s">
        <v>2878</v>
      </c>
      <c r="R28" s="69"/>
      <c r="S28" s="69"/>
      <c r="T28" s="69"/>
      <c r="U28" s="69"/>
      <c r="V28" s="116" t="s">
        <v>940</v>
      </c>
      <c r="W28" s="121"/>
      <c r="X28" s="642">
        <f t="shared" si="0"/>
        <v>42000.000000000007</v>
      </c>
      <c r="Y28" s="74">
        <f t="shared" si="1"/>
        <v>642000</v>
      </c>
    </row>
    <row r="29" spans="1:25" ht="15.5" x14ac:dyDescent="0.35">
      <c r="A29" s="76"/>
      <c r="B29" s="76"/>
      <c r="C29" s="214"/>
      <c r="D29" s="76"/>
      <c r="E29" s="76"/>
      <c r="F29" s="69" t="s">
        <v>15978</v>
      </c>
      <c r="G29" s="69"/>
      <c r="H29" s="74">
        <v>600000</v>
      </c>
      <c r="I29" s="69"/>
      <c r="J29" s="69" t="s">
        <v>2394</v>
      </c>
      <c r="K29" s="75">
        <v>2015</v>
      </c>
      <c r="L29" s="75" t="s">
        <v>2876</v>
      </c>
      <c r="M29" s="75" t="s">
        <v>15979</v>
      </c>
      <c r="N29" s="75"/>
      <c r="O29" s="69" t="s">
        <v>937</v>
      </c>
      <c r="P29" s="75" t="s">
        <v>938</v>
      </c>
      <c r="Q29" s="75" t="s">
        <v>2878</v>
      </c>
      <c r="R29" s="69"/>
      <c r="S29" s="69"/>
      <c r="T29" s="69"/>
      <c r="U29" s="69"/>
      <c r="V29" s="116" t="s">
        <v>940</v>
      </c>
      <c r="W29" s="121"/>
      <c r="X29" s="642">
        <f t="shared" si="0"/>
        <v>42000.000000000007</v>
      </c>
      <c r="Y29" s="74">
        <f t="shared" si="1"/>
        <v>642000</v>
      </c>
    </row>
    <row r="30" spans="1:25" ht="15.5" x14ac:dyDescent="0.35">
      <c r="A30" s="76"/>
      <c r="B30" s="76"/>
      <c r="C30" s="214"/>
      <c r="D30" s="76"/>
      <c r="E30" s="76"/>
      <c r="F30" s="69" t="s">
        <v>15980</v>
      </c>
      <c r="G30" s="69"/>
      <c r="H30" s="74">
        <v>600000</v>
      </c>
      <c r="I30" s="69"/>
      <c r="J30" s="69" t="s">
        <v>2394</v>
      </c>
      <c r="K30" s="75">
        <v>2015</v>
      </c>
      <c r="L30" s="75" t="s">
        <v>2876</v>
      </c>
      <c r="M30" s="75" t="s">
        <v>15981</v>
      </c>
      <c r="N30" s="75"/>
      <c r="O30" s="69" t="s">
        <v>937</v>
      </c>
      <c r="P30" s="75" t="s">
        <v>938</v>
      </c>
      <c r="Q30" s="75" t="s">
        <v>2878</v>
      </c>
      <c r="R30" s="69"/>
      <c r="S30" s="69"/>
      <c r="T30" s="69"/>
      <c r="U30" s="69"/>
      <c r="V30" s="116" t="s">
        <v>940</v>
      </c>
      <c r="W30" s="121"/>
      <c r="X30" s="642">
        <f t="shared" si="0"/>
        <v>42000.000000000007</v>
      </c>
      <c r="Y30" s="74">
        <f t="shared" si="1"/>
        <v>642000</v>
      </c>
    </row>
    <row r="31" spans="1:25" ht="15.5" x14ac:dyDescent="0.35">
      <c r="A31" s="76"/>
      <c r="B31" s="76"/>
      <c r="C31" s="214"/>
      <c r="D31" s="76"/>
      <c r="E31" s="76"/>
      <c r="F31" s="69" t="s">
        <v>15982</v>
      </c>
      <c r="G31" s="69"/>
      <c r="H31" s="74">
        <v>600000</v>
      </c>
      <c r="I31" s="69"/>
      <c r="J31" s="69" t="s">
        <v>2394</v>
      </c>
      <c r="K31" s="75">
        <v>2015</v>
      </c>
      <c r="L31" s="75" t="s">
        <v>2876</v>
      </c>
      <c r="M31" s="75" t="s">
        <v>15983</v>
      </c>
      <c r="N31" s="75"/>
      <c r="O31" s="69" t="s">
        <v>937</v>
      </c>
      <c r="P31" s="75" t="s">
        <v>938</v>
      </c>
      <c r="Q31" s="75" t="s">
        <v>2878</v>
      </c>
      <c r="R31" s="69"/>
      <c r="S31" s="69"/>
      <c r="T31" s="69"/>
      <c r="U31" s="69"/>
      <c r="V31" s="116" t="s">
        <v>940</v>
      </c>
      <c r="W31" s="121"/>
      <c r="X31" s="642">
        <f t="shared" si="0"/>
        <v>42000.000000000007</v>
      </c>
      <c r="Y31" s="74">
        <f t="shared" si="1"/>
        <v>642000</v>
      </c>
    </row>
    <row r="32" spans="1:25" ht="15.5" x14ac:dyDescent="0.35">
      <c r="A32" s="76"/>
      <c r="B32" s="76"/>
      <c r="C32" s="214"/>
      <c r="D32" s="76"/>
      <c r="E32" s="76"/>
      <c r="F32" s="69" t="s">
        <v>15984</v>
      </c>
      <c r="G32" s="69"/>
      <c r="H32" s="74">
        <v>600000</v>
      </c>
      <c r="I32" s="69"/>
      <c r="J32" s="69" t="s">
        <v>2394</v>
      </c>
      <c r="K32" s="75">
        <v>2015</v>
      </c>
      <c r="L32" s="75" t="s">
        <v>2876</v>
      </c>
      <c r="M32" s="75" t="s">
        <v>15985</v>
      </c>
      <c r="N32" s="75"/>
      <c r="O32" s="69" t="s">
        <v>937</v>
      </c>
      <c r="P32" s="75" t="s">
        <v>938</v>
      </c>
      <c r="Q32" s="75" t="s">
        <v>2878</v>
      </c>
      <c r="R32" s="69"/>
      <c r="S32" s="69"/>
      <c r="T32" s="69"/>
      <c r="U32" s="69"/>
      <c r="V32" s="116" t="s">
        <v>940</v>
      </c>
      <c r="W32" s="121"/>
      <c r="X32" s="642">
        <f t="shared" si="0"/>
        <v>42000.000000000007</v>
      </c>
      <c r="Y32" s="74">
        <f t="shared" si="1"/>
        <v>642000</v>
      </c>
    </row>
    <row r="33" spans="1:25" ht="15.5" x14ac:dyDescent="0.35">
      <c r="A33" s="76"/>
      <c r="B33" s="76"/>
      <c r="C33" s="214"/>
      <c r="D33" s="76"/>
      <c r="E33" s="76"/>
      <c r="F33" s="69" t="s">
        <v>15986</v>
      </c>
      <c r="G33" s="69"/>
      <c r="H33" s="74">
        <v>600000</v>
      </c>
      <c r="I33" s="69"/>
      <c r="J33" s="69" t="s">
        <v>2394</v>
      </c>
      <c r="K33" s="75">
        <v>2015</v>
      </c>
      <c r="L33" s="75" t="s">
        <v>14095</v>
      </c>
      <c r="M33" s="75" t="s">
        <v>15987</v>
      </c>
      <c r="N33" s="75"/>
      <c r="O33" s="69" t="s">
        <v>937</v>
      </c>
      <c r="P33" s="75" t="s">
        <v>967</v>
      </c>
      <c r="Q33" s="75" t="s">
        <v>2878</v>
      </c>
      <c r="R33" s="69"/>
      <c r="S33" s="69"/>
      <c r="T33" s="69"/>
      <c r="U33" s="69"/>
      <c r="V33" s="116" t="s">
        <v>940</v>
      </c>
      <c r="W33" s="121"/>
      <c r="X33" s="642">
        <f t="shared" si="0"/>
        <v>42000.000000000007</v>
      </c>
      <c r="Y33" s="74">
        <f t="shared" si="1"/>
        <v>642000</v>
      </c>
    </row>
    <row r="34" spans="1:25" ht="15.5" x14ac:dyDescent="0.35">
      <c r="A34" s="76"/>
      <c r="B34" s="76"/>
      <c r="C34" s="214"/>
      <c r="D34" s="76"/>
      <c r="E34" s="76"/>
      <c r="F34" s="69" t="s">
        <v>15988</v>
      </c>
      <c r="G34" s="69"/>
      <c r="H34" s="74">
        <v>600000</v>
      </c>
      <c r="I34" s="69"/>
      <c r="J34" s="69" t="s">
        <v>2394</v>
      </c>
      <c r="K34" s="75">
        <v>2015</v>
      </c>
      <c r="L34" s="75" t="s">
        <v>2876</v>
      </c>
      <c r="M34" s="75" t="s">
        <v>15989</v>
      </c>
      <c r="N34" s="75"/>
      <c r="O34" s="69" t="s">
        <v>937</v>
      </c>
      <c r="P34" s="75" t="s">
        <v>938</v>
      </c>
      <c r="Q34" s="75" t="s">
        <v>2878</v>
      </c>
      <c r="R34" s="69"/>
      <c r="S34" s="69"/>
      <c r="T34" s="69"/>
      <c r="U34" s="69"/>
      <c r="V34" s="116" t="s">
        <v>940</v>
      </c>
      <c r="W34" s="121"/>
      <c r="X34" s="642">
        <f t="shared" si="0"/>
        <v>42000.000000000007</v>
      </c>
      <c r="Y34" s="74">
        <f t="shared" si="1"/>
        <v>642000</v>
      </c>
    </row>
    <row r="35" spans="1:25" ht="15.5" x14ac:dyDescent="0.35">
      <c r="A35" s="76"/>
      <c r="B35" s="76"/>
      <c r="C35" s="214"/>
      <c r="D35" s="76"/>
      <c r="E35" s="76"/>
      <c r="F35" s="69" t="s">
        <v>15990</v>
      </c>
      <c r="G35" s="69"/>
      <c r="H35" s="74">
        <v>600000</v>
      </c>
      <c r="I35" s="69"/>
      <c r="J35" s="69" t="s">
        <v>2394</v>
      </c>
      <c r="K35" s="75">
        <v>2015</v>
      </c>
      <c r="L35" s="75" t="s">
        <v>2876</v>
      </c>
      <c r="M35" s="75" t="s">
        <v>15991</v>
      </c>
      <c r="N35" s="75"/>
      <c r="O35" s="69" t="s">
        <v>937</v>
      </c>
      <c r="P35" s="75" t="s">
        <v>938</v>
      </c>
      <c r="Q35" s="75" t="s">
        <v>2878</v>
      </c>
      <c r="R35" s="69"/>
      <c r="S35" s="69"/>
      <c r="T35" s="69"/>
      <c r="U35" s="69"/>
      <c r="V35" s="116" t="s">
        <v>940</v>
      </c>
      <c r="W35" s="121"/>
      <c r="X35" s="642">
        <f t="shared" si="0"/>
        <v>42000.000000000007</v>
      </c>
      <c r="Y35" s="74">
        <f t="shared" si="1"/>
        <v>642000</v>
      </c>
    </row>
    <row r="36" spans="1:25" ht="15.5" x14ac:dyDescent="0.35">
      <c r="A36" s="76"/>
      <c r="B36" s="76"/>
      <c r="C36" s="214"/>
      <c r="D36" s="76"/>
      <c r="E36" s="76"/>
      <c r="F36" s="69" t="s">
        <v>15992</v>
      </c>
      <c r="G36" s="69"/>
      <c r="H36" s="74">
        <v>600000</v>
      </c>
      <c r="I36" s="69"/>
      <c r="J36" s="69" t="s">
        <v>2394</v>
      </c>
      <c r="K36" s="75">
        <v>2015</v>
      </c>
      <c r="L36" s="75" t="s">
        <v>2876</v>
      </c>
      <c r="M36" s="75" t="s">
        <v>15993</v>
      </c>
      <c r="N36" s="75"/>
      <c r="O36" s="69" t="s">
        <v>937</v>
      </c>
      <c r="P36" s="75" t="s">
        <v>938</v>
      </c>
      <c r="Q36" s="75" t="s">
        <v>2878</v>
      </c>
      <c r="R36" s="69"/>
      <c r="S36" s="69"/>
      <c r="T36" s="69"/>
      <c r="U36" s="69"/>
      <c r="V36" s="116" t="s">
        <v>940</v>
      </c>
      <c r="W36" s="121"/>
      <c r="X36" s="642">
        <f t="shared" si="0"/>
        <v>42000.000000000007</v>
      </c>
      <c r="Y36" s="74">
        <f t="shared" si="1"/>
        <v>642000</v>
      </c>
    </row>
    <row r="37" spans="1:25" ht="15.5" x14ac:dyDescent="0.35">
      <c r="A37" s="76"/>
      <c r="B37" s="76"/>
      <c r="C37" s="214"/>
      <c r="D37" s="76"/>
      <c r="E37" s="76"/>
      <c r="F37" s="69" t="s">
        <v>15994</v>
      </c>
      <c r="G37" s="69"/>
      <c r="H37" s="74">
        <v>600000</v>
      </c>
      <c r="I37" s="69"/>
      <c r="J37" s="69" t="s">
        <v>2394</v>
      </c>
      <c r="K37" s="75">
        <v>2015</v>
      </c>
      <c r="L37" s="75" t="s">
        <v>2876</v>
      </c>
      <c r="M37" s="75" t="s">
        <v>15995</v>
      </c>
      <c r="N37" s="75"/>
      <c r="O37" s="69" t="s">
        <v>937</v>
      </c>
      <c r="P37" s="75" t="s">
        <v>938</v>
      </c>
      <c r="Q37" s="75" t="s">
        <v>2878</v>
      </c>
      <c r="R37" s="69"/>
      <c r="S37" s="69"/>
      <c r="T37" s="69"/>
      <c r="U37" s="69"/>
      <c r="V37" s="116" t="s">
        <v>940</v>
      </c>
      <c r="W37" s="121"/>
      <c r="X37" s="642">
        <f t="shared" si="0"/>
        <v>42000.000000000007</v>
      </c>
      <c r="Y37" s="74">
        <f t="shared" si="1"/>
        <v>642000</v>
      </c>
    </row>
    <row r="38" spans="1:25" ht="15.5" x14ac:dyDescent="0.35">
      <c r="A38" s="76"/>
      <c r="B38" s="76"/>
      <c r="C38" s="214"/>
      <c r="D38" s="76"/>
      <c r="E38" s="76"/>
      <c r="F38" s="69" t="s">
        <v>15996</v>
      </c>
      <c r="G38" s="69"/>
      <c r="H38" s="74">
        <v>600000</v>
      </c>
      <c r="I38" s="69"/>
      <c r="J38" s="69" t="s">
        <v>2394</v>
      </c>
      <c r="K38" s="75">
        <v>2015</v>
      </c>
      <c r="L38" s="75" t="s">
        <v>2876</v>
      </c>
      <c r="M38" s="75" t="s">
        <v>15997</v>
      </c>
      <c r="N38" s="75"/>
      <c r="O38" s="69" t="s">
        <v>937</v>
      </c>
      <c r="P38" s="75" t="s">
        <v>938</v>
      </c>
      <c r="Q38" s="75" t="s">
        <v>2878</v>
      </c>
      <c r="R38" s="69"/>
      <c r="S38" s="69"/>
      <c r="T38" s="69"/>
      <c r="U38" s="69"/>
      <c r="V38" s="116" t="s">
        <v>940</v>
      </c>
      <c r="W38" s="121"/>
      <c r="X38" s="642">
        <f t="shared" si="0"/>
        <v>42000.000000000007</v>
      </c>
      <c r="Y38" s="74">
        <f t="shared" si="1"/>
        <v>642000</v>
      </c>
    </row>
    <row r="39" spans="1:25" ht="15.5" x14ac:dyDescent="0.35">
      <c r="A39" s="76"/>
      <c r="B39" s="76"/>
      <c r="C39" s="214"/>
      <c r="D39" s="76"/>
      <c r="E39" s="76"/>
      <c r="F39" s="69" t="s">
        <v>15998</v>
      </c>
      <c r="G39" s="69"/>
      <c r="H39" s="74">
        <v>600000</v>
      </c>
      <c r="I39" s="69"/>
      <c r="J39" s="69" t="s">
        <v>2394</v>
      </c>
      <c r="K39" s="75">
        <v>2015</v>
      </c>
      <c r="L39" s="75" t="s">
        <v>2876</v>
      </c>
      <c r="M39" s="75" t="s">
        <v>15999</v>
      </c>
      <c r="N39" s="75"/>
      <c r="O39" s="69" t="s">
        <v>937</v>
      </c>
      <c r="P39" s="75" t="s">
        <v>938</v>
      </c>
      <c r="Q39" s="75" t="s">
        <v>2878</v>
      </c>
      <c r="R39" s="69"/>
      <c r="S39" s="69"/>
      <c r="T39" s="69"/>
      <c r="U39" s="69"/>
      <c r="V39" s="116" t="s">
        <v>940</v>
      </c>
      <c r="W39" s="121"/>
      <c r="X39" s="642">
        <f t="shared" si="0"/>
        <v>42000.000000000007</v>
      </c>
      <c r="Y39" s="74">
        <f t="shared" si="1"/>
        <v>642000</v>
      </c>
    </row>
    <row r="40" spans="1:25" ht="15.5" x14ac:dyDescent="0.35">
      <c r="A40" s="76"/>
      <c r="B40" s="76"/>
      <c r="C40" s="214"/>
      <c r="D40" s="76"/>
      <c r="E40" s="76"/>
      <c r="F40" s="69" t="s">
        <v>16000</v>
      </c>
      <c r="G40" s="69"/>
      <c r="H40" s="74">
        <v>600000</v>
      </c>
      <c r="I40" s="69"/>
      <c r="J40" s="69" t="s">
        <v>2394</v>
      </c>
      <c r="K40" s="75">
        <v>2015</v>
      </c>
      <c r="L40" s="75" t="s">
        <v>2876</v>
      </c>
      <c r="M40" s="75" t="s">
        <v>16001</v>
      </c>
      <c r="N40" s="75"/>
      <c r="O40" s="69" t="s">
        <v>937</v>
      </c>
      <c r="P40" s="75" t="s">
        <v>938</v>
      </c>
      <c r="Q40" s="75" t="s">
        <v>2878</v>
      </c>
      <c r="R40" s="69"/>
      <c r="S40" s="69"/>
      <c r="T40" s="69"/>
      <c r="U40" s="69"/>
      <c r="V40" s="116" t="s">
        <v>940</v>
      </c>
      <c r="W40" s="121"/>
      <c r="X40" s="642">
        <f t="shared" si="0"/>
        <v>42000.000000000007</v>
      </c>
      <c r="Y40" s="74">
        <f t="shared" si="1"/>
        <v>642000</v>
      </c>
    </row>
    <row r="41" spans="1:25" ht="15.5" x14ac:dyDescent="0.35">
      <c r="A41" s="76"/>
      <c r="B41" s="76"/>
      <c r="C41" s="214"/>
      <c r="D41" s="76"/>
      <c r="E41" s="76"/>
      <c r="F41" s="69" t="s">
        <v>16002</v>
      </c>
      <c r="G41" s="69"/>
      <c r="H41" s="74">
        <v>600000</v>
      </c>
      <c r="I41" s="69"/>
      <c r="J41" s="69" t="s">
        <v>2394</v>
      </c>
      <c r="K41" s="75">
        <v>2015</v>
      </c>
      <c r="L41" s="75" t="s">
        <v>14095</v>
      </c>
      <c r="M41" s="75" t="s">
        <v>16003</v>
      </c>
      <c r="N41" s="75"/>
      <c r="O41" s="69" t="s">
        <v>937</v>
      </c>
      <c r="P41" s="75" t="s">
        <v>967</v>
      </c>
      <c r="Q41" s="75" t="s">
        <v>2878</v>
      </c>
      <c r="R41" s="69"/>
      <c r="S41" s="69"/>
      <c r="T41" s="69"/>
      <c r="U41" s="69"/>
      <c r="V41" s="116" t="s">
        <v>940</v>
      </c>
      <c r="W41" s="121" t="s">
        <v>16004</v>
      </c>
      <c r="X41" s="642">
        <f t="shared" si="0"/>
        <v>42000.000000000007</v>
      </c>
      <c r="Y41" s="74">
        <f t="shared" si="1"/>
        <v>642000</v>
      </c>
    </row>
    <row r="42" spans="1:25" ht="15.5" x14ac:dyDescent="0.35">
      <c r="A42" s="76"/>
      <c r="B42" s="76"/>
      <c r="C42" s="214"/>
      <c r="D42" s="76"/>
      <c r="E42" s="76"/>
      <c r="F42" s="69"/>
      <c r="G42" s="69"/>
      <c r="H42" s="74"/>
      <c r="I42" s="69"/>
      <c r="J42" s="69"/>
      <c r="K42" s="75"/>
      <c r="L42" s="75"/>
      <c r="M42" s="75"/>
      <c r="N42" s="75"/>
      <c r="O42" s="69"/>
      <c r="P42" s="75"/>
      <c r="Q42" s="75"/>
      <c r="R42" s="69"/>
      <c r="S42" s="69"/>
      <c r="T42" s="69"/>
      <c r="U42" s="69"/>
      <c r="V42" s="116"/>
      <c r="W42" s="121"/>
      <c r="X42" s="642">
        <f t="shared" si="0"/>
        <v>0</v>
      </c>
      <c r="Y42" s="74">
        <f t="shared" si="1"/>
        <v>0</v>
      </c>
    </row>
    <row r="43" spans="1:25" ht="15.5" x14ac:dyDescent="0.35">
      <c r="A43" s="64"/>
      <c r="B43" s="64"/>
      <c r="C43" s="65"/>
      <c r="D43" s="64"/>
      <c r="E43" s="64"/>
      <c r="F43" s="66" t="s">
        <v>3699</v>
      </c>
      <c r="G43" s="64"/>
      <c r="H43" s="67"/>
      <c r="I43" s="64"/>
      <c r="J43" s="64"/>
      <c r="K43" s="68"/>
      <c r="L43" s="68"/>
      <c r="M43" s="68"/>
      <c r="N43" s="68"/>
      <c r="O43" s="64"/>
      <c r="P43" s="68"/>
      <c r="Q43" s="68"/>
      <c r="R43" s="64"/>
      <c r="S43" s="64"/>
      <c r="T43" s="64"/>
      <c r="U43" s="64"/>
      <c r="V43" s="115"/>
      <c r="W43" s="115"/>
      <c r="X43" s="642">
        <f t="shared" si="0"/>
        <v>0</v>
      </c>
      <c r="Y43" s="67">
        <f t="shared" si="1"/>
        <v>0</v>
      </c>
    </row>
    <row r="44" spans="1:25" ht="15.5" x14ac:dyDescent="0.35">
      <c r="A44" s="76"/>
      <c r="B44" s="76"/>
      <c r="C44" s="214"/>
      <c r="D44" s="76"/>
      <c r="E44" s="76"/>
      <c r="F44" s="69" t="s">
        <v>16005</v>
      </c>
      <c r="G44" s="69"/>
      <c r="H44" s="74">
        <v>2000000</v>
      </c>
      <c r="I44" s="69"/>
      <c r="J44" s="69" t="s">
        <v>933</v>
      </c>
      <c r="K44" s="75">
        <v>2014</v>
      </c>
      <c r="L44" s="75" t="s">
        <v>16006</v>
      </c>
      <c r="M44" s="75" t="s">
        <v>16007</v>
      </c>
      <c r="N44" s="75"/>
      <c r="O44" s="69" t="s">
        <v>1811</v>
      </c>
      <c r="P44" s="75" t="s">
        <v>967</v>
      </c>
      <c r="Q44" s="75" t="s">
        <v>2911</v>
      </c>
      <c r="R44" s="69"/>
      <c r="S44" s="69"/>
      <c r="T44" s="69"/>
      <c r="U44" s="69"/>
      <c r="V44" s="116"/>
      <c r="W44" s="121"/>
      <c r="X44" s="642">
        <f t="shared" si="0"/>
        <v>140000</v>
      </c>
      <c r="Y44" s="74">
        <f t="shared" si="1"/>
        <v>2140000</v>
      </c>
    </row>
    <row r="45" spans="1:25" ht="15.5" x14ac:dyDescent="0.35">
      <c r="A45" s="76"/>
      <c r="B45" s="76"/>
      <c r="C45" s="214"/>
      <c r="D45" s="76"/>
      <c r="E45" s="76"/>
      <c r="F45" s="69" t="s">
        <v>16008</v>
      </c>
      <c r="G45" s="69"/>
      <c r="H45" s="74">
        <v>40000</v>
      </c>
      <c r="I45" s="69"/>
      <c r="J45" s="75" t="s">
        <v>1765</v>
      </c>
      <c r="K45" s="75" t="s">
        <v>1765</v>
      </c>
      <c r="L45" s="75" t="s">
        <v>1765</v>
      </c>
      <c r="M45" s="75" t="s">
        <v>1765</v>
      </c>
      <c r="N45" s="75"/>
      <c r="O45" s="75" t="s">
        <v>9922</v>
      </c>
      <c r="P45" s="75" t="s">
        <v>1765</v>
      </c>
      <c r="Q45" s="75" t="s">
        <v>1765</v>
      </c>
      <c r="R45" s="69"/>
      <c r="S45" s="69"/>
      <c r="T45" s="69"/>
      <c r="U45" s="69"/>
      <c r="V45" s="116"/>
      <c r="W45" s="121"/>
      <c r="X45" s="642">
        <f t="shared" si="0"/>
        <v>2800.0000000000005</v>
      </c>
      <c r="Y45" s="74">
        <f t="shared" si="1"/>
        <v>42800</v>
      </c>
    </row>
    <row r="46" spans="1:25" ht="15.5" x14ac:dyDescent="0.35">
      <c r="A46" s="76"/>
      <c r="B46" s="76"/>
      <c r="C46" s="214"/>
      <c r="D46" s="76"/>
      <c r="E46" s="76"/>
      <c r="F46" s="69" t="s">
        <v>16009</v>
      </c>
      <c r="G46" s="69"/>
      <c r="H46" s="74">
        <v>40000</v>
      </c>
      <c r="I46" s="69"/>
      <c r="J46" s="75" t="s">
        <v>1765</v>
      </c>
      <c r="K46" s="75" t="s">
        <v>1765</v>
      </c>
      <c r="L46" s="75" t="s">
        <v>1765</v>
      </c>
      <c r="M46" s="75" t="s">
        <v>1765</v>
      </c>
      <c r="N46" s="75"/>
      <c r="O46" s="75" t="s">
        <v>9922</v>
      </c>
      <c r="P46" s="75" t="s">
        <v>1765</v>
      </c>
      <c r="Q46" s="75" t="s">
        <v>1765</v>
      </c>
      <c r="R46" s="69"/>
      <c r="S46" s="69"/>
      <c r="T46" s="69"/>
      <c r="U46" s="69"/>
      <c r="V46" s="116"/>
      <c r="W46" s="121"/>
      <c r="X46" s="642">
        <f t="shared" si="0"/>
        <v>2800.0000000000005</v>
      </c>
      <c r="Y46" s="74">
        <f t="shared" si="1"/>
        <v>42800</v>
      </c>
    </row>
    <row r="47" spans="1:25" ht="15.5" x14ac:dyDescent="0.35">
      <c r="A47" s="76"/>
      <c r="B47" s="76"/>
      <c r="C47" s="214"/>
      <c r="D47" s="76"/>
      <c r="E47" s="76"/>
      <c r="F47" s="69" t="s">
        <v>16010</v>
      </c>
      <c r="G47" s="69"/>
      <c r="H47" s="74">
        <v>2000000</v>
      </c>
      <c r="I47" s="69"/>
      <c r="J47" s="69" t="s">
        <v>933</v>
      </c>
      <c r="K47" s="75">
        <v>2014</v>
      </c>
      <c r="L47" s="75" t="s">
        <v>16006</v>
      </c>
      <c r="M47" s="75" t="s">
        <v>16011</v>
      </c>
      <c r="N47" s="75"/>
      <c r="O47" s="69" t="s">
        <v>1811</v>
      </c>
      <c r="P47" s="75" t="s">
        <v>967</v>
      </c>
      <c r="Q47" s="75" t="s">
        <v>2911</v>
      </c>
      <c r="R47" s="69"/>
      <c r="S47" s="69"/>
      <c r="T47" s="69"/>
      <c r="U47" s="69"/>
      <c r="V47" s="116"/>
      <c r="W47" s="121"/>
      <c r="X47" s="642">
        <f t="shared" si="0"/>
        <v>140000</v>
      </c>
      <c r="Y47" s="74">
        <f t="shared" si="1"/>
        <v>2140000</v>
      </c>
    </row>
    <row r="48" spans="1:25" ht="15.5" x14ac:dyDescent="0.35">
      <c r="A48" s="76"/>
      <c r="B48" s="76"/>
      <c r="C48" s="214"/>
      <c r="D48" s="76"/>
      <c r="E48" s="76"/>
      <c r="F48" s="69" t="s">
        <v>16012</v>
      </c>
      <c r="G48" s="69"/>
      <c r="H48" s="74">
        <v>40000</v>
      </c>
      <c r="I48" s="69"/>
      <c r="J48" s="69" t="s">
        <v>1765</v>
      </c>
      <c r="K48" s="69" t="s">
        <v>1765</v>
      </c>
      <c r="L48" s="69" t="s">
        <v>1765</v>
      </c>
      <c r="M48" s="69" t="s">
        <v>1765</v>
      </c>
      <c r="N48" s="69"/>
      <c r="O48" s="69"/>
      <c r="P48" s="75" t="s">
        <v>1765</v>
      </c>
      <c r="Q48" s="75" t="s">
        <v>1765</v>
      </c>
      <c r="R48" s="69"/>
      <c r="S48" s="69"/>
      <c r="T48" s="69"/>
      <c r="U48" s="69"/>
      <c r="V48" s="116"/>
      <c r="W48" s="121"/>
      <c r="X48" s="642">
        <f t="shared" si="0"/>
        <v>2800.0000000000005</v>
      </c>
      <c r="Y48" s="74">
        <f t="shared" si="1"/>
        <v>42800</v>
      </c>
    </row>
    <row r="49" spans="1:25" ht="15.5" x14ac:dyDescent="0.35">
      <c r="A49" s="76"/>
      <c r="B49" s="76"/>
      <c r="C49" s="214"/>
      <c r="D49" s="76"/>
      <c r="E49" s="76"/>
      <c r="F49" s="69" t="s">
        <v>16013</v>
      </c>
      <c r="G49" s="69"/>
      <c r="H49" s="74">
        <v>40000</v>
      </c>
      <c r="I49" s="69"/>
      <c r="J49" s="69" t="s">
        <v>1765</v>
      </c>
      <c r="K49" s="69" t="s">
        <v>1765</v>
      </c>
      <c r="L49" s="69" t="s">
        <v>1765</v>
      </c>
      <c r="M49" s="69" t="s">
        <v>1765</v>
      </c>
      <c r="N49" s="69"/>
      <c r="O49" s="69"/>
      <c r="P49" s="75" t="s">
        <v>1765</v>
      </c>
      <c r="Q49" s="75" t="s">
        <v>1765</v>
      </c>
      <c r="R49" s="69"/>
      <c r="S49" s="69"/>
      <c r="T49" s="69"/>
      <c r="U49" s="69"/>
      <c r="V49" s="116"/>
      <c r="W49" s="121"/>
      <c r="X49" s="642">
        <f t="shared" si="0"/>
        <v>2800.0000000000005</v>
      </c>
      <c r="Y49" s="74">
        <f t="shared" si="1"/>
        <v>42800</v>
      </c>
    </row>
    <row r="50" spans="1:25" ht="15.5" x14ac:dyDescent="0.35">
      <c r="A50" s="76"/>
      <c r="B50" s="76"/>
      <c r="C50" s="214"/>
      <c r="D50" s="76"/>
      <c r="E50" s="76"/>
      <c r="F50" s="69" t="s">
        <v>16014</v>
      </c>
      <c r="G50" s="69"/>
      <c r="H50" s="74">
        <v>2000000</v>
      </c>
      <c r="I50" s="69"/>
      <c r="J50" s="69" t="s">
        <v>933</v>
      </c>
      <c r="K50" s="75">
        <v>2014</v>
      </c>
      <c r="L50" s="75" t="s">
        <v>16006</v>
      </c>
      <c r="M50" s="75" t="s">
        <v>16015</v>
      </c>
      <c r="N50" s="75"/>
      <c r="O50" s="69" t="s">
        <v>1811</v>
      </c>
      <c r="P50" s="75" t="s">
        <v>967</v>
      </c>
      <c r="Q50" s="75" t="s">
        <v>2911</v>
      </c>
      <c r="R50" s="69"/>
      <c r="S50" s="69"/>
      <c r="T50" s="69"/>
      <c r="U50" s="69"/>
      <c r="V50" s="116"/>
      <c r="W50" s="121"/>
      <c r="X50" s="642">
        <f t="shared" si="0"/>
        <v>140000</v>
      </c>
      <c r="Y50" s="74">
        <f t="shared" si="1"/>
        <v>2140000</v>
      </c>
    </row>
    <row r="51" spans="1:25" ht="15.5" x14ac:dyDescent="0.35">
      <c r="A51" s="76"/>
      <c r="B51" s="76"/>
      <c r="C51" s="214"/>
      <c r="D51" s="76"/>
      <c r="E51" s="76"/>
      <c r="F51" s="69" t="s">
        <v>16016</v>
      </c>
      <c r="G51" s="69"/>
      <c r="H51" s="74">
        <v>40000</v>
      </c>
      <c r="I51" s="69"/>
      <c r="J51" s="69" t="s">
        <v>1765</v>
      </c>
      <c r="K51" s="69" t="s">
        <v>1765</v>
      </c>
      <c r="L51" s="69" t="s">
        <v>1765</v>
      </c>
      <c r="M51" s="69" t="s">
        <v>1765</v>
      </c>
      <c r="N51" s="69"/>
      <c r="O51" s="69"/>
      <c r="P51" s="75" t="s">
        <v>1765</v>
      </c>
      <c r="Q51" s="75" t="s">
        <v>1765</v>
      </c>
      <c r="R51" s="69"/>
      <c r="S51" s="69"/>
      <c r="T51" s="69"/>
      <c r="U51" s="69"/>
      <c r="V51" s="116"/>
      <c r="W51" s="121"/>
      <c r="X51" s="642">
        <f t="shared" si="0"/>
        <v>2800.0000000000005</v>
      </c>
      <c r="Y51" s="74">
        <f t="shared" si="1"/>
        <v>42800</v>
      </c>
    </row>
    <row r="52" spans="1:25" ht="15.5" x14ac:dyDescent="0.35">
      <c r="A52" s="76"/>
      <c r="B52" s="76"/>
      <c r="C52" s="214"/>
      <c r="D52" s="76"/>
      <c r="E52" s="76"/>
      <c r="F52" s="69" t="s">
        <v>16017</v>
      </c>
      <c r="G52" s="69"/>
      <c r="H52" s="74">
        <v>40000</v>
      </c>
      <c r="I52" s="69"/>
      <c r="J52" s="69" t="s">
        <v>1765</v>
      </c>
      <c r="K52" s="69" t="s">
        <v>1765</v>
      </c>
      <c r="L52" s="69" t="s">
        <v>1765</v>
      </c>
      <c r="M52" s="69" t="s">
        <v>1765</v>
      </c>
      <c r="N52" s="69"/>
      <c r="O52" s="69"/>
      <c r="P52" s="75" t="s">
        <v>1765</v>
      </c>
      <c r="Q52" s="75" t="s">
        <v>1765</v>
      </c>
      <c r="R52" s="69"/>
      <c r="S52" s="69"/>
      <c r="T52" s="69"/>
      <c r="U52" s="69"/>
      <c r="V52" s="116"/>
      <c r="W52" s="121"/>
      <c r="X52" s="642">
        <f t="shared" si="0"/>
        <v>2800.0000000000005</v>
      </c>
      <c r="Y52" s="74">
        <f t="shared" si="1"/>
        <v>42800</v>
      </c>
    </row>
    <row r="53" spans="1:25" ht="15.5" x14ac:dyDescent="0.35">
      <c r="A53" s="76"/>
      <c r="B53" s="76"/>
      <c r="C53" s="214"/>
      <c r="D53" s="76"/>
      <c r="E53" s="76"/>
      <c r="F53" s="69" t="s">
        <v>16018</v>
      </c>
      <c r="G53" s="69"/>
      <c r="H53" s="74">
        <v>2000000</v>
      </c>
      <c r="I53" s="69"/>
      <c r="J53" s="69" t="s">
        <v>933</v>
      </c>
      <c r="K53" s="75">
        <v>2014</v>
      </c>
      <c r="L53" s="75" t="s">
        <v>16006</v>
      </c>
      <c r="M53" s="75" t="s">
        <v>16019</v>
      </c>
      <c r="N53" s="75"/>
      <c r="O53" s="69" t="s">
        <v>1811</v>
      </c>
      <c r="P53" s="75" t="s">
        <v>967</v>
      </c>
      <c r="Q53" s="75" t="s">
        <v>2911</v>
      </c>
      <c r="R53" s="69"/>
      <c r="S53" s="69"/>
      <c r="T53" s="69"/>
      <c r="U53" s="69"/>
      <c r="V53" s="116"/>
      <c r="W53" s="121"/>
      <c r="X53" s="642">
        <f t="shared" si="0"/>
        <v>140000</v>
      </c>
      <c r="Y53" s="74">
        <f t="shared" si="1"/>
        <v>2140000</v>
      </c>
    </row>
    <row r="54" spans="1:25" ht="15.5" x14ac:dyDescent="0.35">
      <c r="A54" s="76"/>
      <c r="B54" s="76"/>
      <c r="C54" s="214"/>
      <c r="D54" s="76"/>
      <c r="E54" s="76"/>
      <c r="F54" s="69" t="s">
        <v>16020</v>
      </c>
      <c r="G54" s="69"/>
      <c r="H54" s="74">
        <v>40000</v>
      </c>
      <c r="I54" s="69"/>
      <c r="J54" s="69" t="s">
        <v>1765</v>
      </c>
      <c r="K54" s="69" t="s">
        <v>1765</v>
      </c>
      <c r="L54" s="69" t="s">
        <v>1765</v>
      </c>
      <c r="M54" s="69" t="s">
        <v>1765</v>
      </c>
      <c r="N54" s="69"/>
      <c r="O54" s="69"/>
      <c r="P54" s="75" t="s">
        <v>1765</v>
      </c>
      <c r="Q54" s="75" t="s">
        <v>1765</v>
      </c>
      <c r="R54" s="69"/>
      <c r="S54" s="69"/>
      <c r="T54" s="69"/>
      <c r="U54" s="69"/>
      <c r="V54" s="116"/>
      <c r="W54" s="121"/>
      <c r="X54" s="642">
        <f t="shared" si="0"/>
        <v>2800.0000000000005</v>
      </c>
      <c r="Y54" s="74">
        <f t="shared" si="1"/>
        <v>42800</v>
      </c>
    </row>
    <row r="55" spans="1:25" ht="15.5" x14ac:dyDescent="0.35">
      <c r="A55" s="76"/>
      <c r="B55" s="76"/>
      <c r="C55" s="214"/>
      <c r="D55" s="76"/>
      <c r="E55" s="76"/>
      <c r="F55" s="69" t="s">
        <v>16021</v>
      </c>
      <c r="G55" s="69"/>
      <c r="H55" s="74">
        <v>40000</v>
      </c>
      <c r="I55" s="69"/>
      <c r="J55" s="69" t="s">
        <v>1765</v>
      </c>
      <c r="K55" s="69" t="s">
        <v>1765</v>
      </c>
      <c r="L55" s="69" t="s">
        <v>1765</v>
      </c>
      <c r="M55" s="69" t="s">
        <v>1765</v>
      </c>
      <c r="N55" s="69"/>
      <c r="O55" s="69"/>
      <c r="P55" s="75" t="s">
        <v>1765</v>
      </c>
      <c r="Q55" s="75" t="s">
        <v>1765</v>
      </c>
      <c r="R55" s="69"/>
      <c r="S55" s="69"/>
      <c r="T55" s="69"/>
      <c r="U55" s="69"/>
      <c r="V55" s="116"/>
      <c r="W55" s="121"/>
      <c r="X55" s="642">
        <f t="shared" si="0"/>
        <v>2800.0000000000005</v>
      </c>
      <c r="Y55" s="74">
        <f t="shared" si="1"/>
        <v>42800</v>
      </c>
    </row>
    <row r="56" spans="1:25" ht="15.5" x14ac:dyDescent="0.35">
      <c r="A56" s="76"/>
      <c r="B56" s="76"/>
      <c r="C56" s="214"/>
      <c r="D56" s="76"/>
      <c r="E56" s="76"/>
      <c r="F56" s="69" t="s">
        <v>16022</v>
      </c>
      <c r="G56" s="69"/>
      <c r="H56" s="74">
        <v>2000000</v>
      </c>
      <c r="I56" s="69"/>
      <c r="J56" s="69" t="s">
        <v>933</v>
      </c>
      <c r="K56" s="75">
        <v>2014</v>
      </c>
      <c r="L56" s="75" t="s">
        <v>16006</v>
      </c>
      <c r="M56" s="75" t="s">
        <v>16023</v>
      </c>
      <c r="N56" s="75"/>
      <c r="O56" s="69" t="s">
        <v>1811</v>
      </c>
      <c r="P56" s="75" t="s">
        <v>967</v>
      </c>
      <c r="Q56" s="75" t="s">
        <v>2911</v>
      </c>
      <c r="R56" s="69"/>
      <c r="S56" s="69"/>
      <c r="T56" s="69"/>
      <c r="U56" s="69"/>
      <c r="V56" s="116"/>
      <c r="W56" s="121"/>
      <c r="X56" s="642">
        <f t="shared" si="0"/>
        <v>140000</v>
      </c>
      <c r="Y56" s="74">
        <f t="shared" si="1"/>
        <v>2140000</v>
      </c>
    </row>
    <row r="57" spans="1:25" ht="15.5" x14ac:dyDescent="0.35">
      <c r="A57" s="76"/>
      <c r="B57" s="76"/>
      <c r="C57" s="214"/>
      <c r="D57" s="76"/>
      <c r="E57" s="76"/>
      <c r="F57" s="69" t="s">
        <v>16024</v>
      </c>
      <c r="G57" s="69"/>
      <c r="H57" s="74">
        <v>40000</v>
      </c>
      <c r="I57" s="69"/>
      <c r="J57" s="69" t="s">
        <v>1765</v>
      </c>
      <c r="K57" s="69" t="s">
        <v>1765</v>
      </c>
      <c r="L57" s="69" t="s">
        <v>1765</v>
      </c>
      <c r="M57" s="69" t="s">
        <v>1765</v>
      </c>
      <c r="N57" s="69"/>
      <c r="O57" s="69"/>
      <c r="P57" s="75" t="s">
        <v>1765</v>
      </c>
      <c r="Q57" s="75" t="s">
        <v>1765</v>
      </c>
      <c r="R57" s="69"/>
      <c r="S57" s="69"/>
      <c r="T57" s="69"/>
      <c r="U57" s="69"/>
      <c r="V57" s="116"/>
      <c r="W57" s="121"/>
      <c r="X57" s="642">
        <f t="shared" si="0"/>
        <v>2800.0000000000005</v>
      </c>
      <c r="Y57" s="74">
        <f t="shared" si="1"/>
        <v>42800</v>
      </c>
    </row>
    <row r="58" spans="1:25" ht="15.5" x14ac:dyDescent="0.35">
      <c r="A58" s="76"/>
      <c r="B58" s="76"/>
      <c r="C58" s="214"/>
      <c r="D58" s="76"/>
      <c r="E58" s="76"/>
      <c r="F58" s="69" t="s">
        <v>16025</v>
      </c>
      <c r="G58" s="69"/>
      <c r="H58" s="74">
        <v>40000</v>
      </c>
      <c r="I58" s="69"/>
      <c r="J58" s="69" t="s">
        <v>1765</v>
      </c>
      <c r="K58" s="69" t="s">
        <v>1765</v>
      </c>
      <c r="L58" s="69" t="s">
        <v>1765</v>
      </c>
      <c r="M58" s="69" t="s">
        <v>1765</v>
      </c>
      <c r="N58" s="69"/>
      <c r="O58" s="69"/>
      <c r="P58" s="75" t="s">
        <v>1765</v>
      </c>
      <c r="Q58" s="75" t="s">
        <v>1765</v>
      </c>
      <c r="R58" s="69"/>
      <c r="S58" s="69"/>
      <c r="T58" s="69"/>
      <c r="U58" s="69"/>
      <c r="V58" s="116"/>
      <c r="W58" s="121"/>
      <c r="X58" s="642">
        <f t="shared" si="0"/>
        <v>2800.0000000000005</v>
      </c>
      <c r="Y58" s="74">
        <f t="shared" si="1"/>
        <v>42800</v>
      </c>
    </row>
    <row r="59" spans="1:25" ht="15.5" x14ac:dyDescent="0.35">
      <c r="A59" s="76"/>
      <c r="B59" s="76"/>
      <c r="C59" s="214"/>
      <c r="D59" s="76"/>
      <c r="E59" s="76"/>
      <c r="F59" s="69" t="s">
        <v>16026</v>
      </c>
      <c r="G59" s="69"/>
      <c r="H59" s="74">
        <v>2000000</v>
      </c>
      <c r="I59" s="69"/>
      <c r="J59" s="69" t="s">
        <v>933</v>
      </c>
      <c r="K59" s="75">
        <v>2014</v>
      </c>
      <c r="L59" s="75" t="s">
        <v>16006</v>
      </c>
      <c r="M59" s="75" t="s">
        <v>16027</v>
      </c>
      <c r="N59" s="75"/>
      <c r="O59" s="69" t="s">
        <v>1811</v>
      </c>
      <c r="P59" s="75" t="s">
        <v>967</v>
      </c>
      <c r="Q59" s="75" t="s">
        <v>2911</v>
      </c>
      <c r="R59" s="69"/>
      <c r="S59" s="69"/>
      <c r="T59" s="69"/>
      <c r="U59" s="69"/>
      <c r="V59" s="116"/>
      <c r="W59" s="121"/>
      <c r="X59" s="642">
        <f t="shared" si="0"/>
        <v>140000</v>
      </c>
      <c r="Y59" s="74">
        <f t="shared" si="1"/>
        <v>2140000</v>
      </c>
    </row>
    <row r="60" spans="1:25" ht="15.5" x14ac:dyDescent="0.35">
      <c r="A60" s="76"/>
      <c r="B60" s="76"/>
      <c r="C60" s="214"/>
      <c r="D60" s="76"/>
      <c r="E60" s="76"/>
      <c r="F60" s="69" t="s">
        <v>16028</v>
      </c>
      <c r="G60" s="69"/>
      <c r="H60" s="74">
        <v>40000</v>
      </c>
      <c r="I60" s="69"/>
      <c r="J60" s="69" t="s">
        <v>1765</v>
      </c>
      <c r="K60" s="69" t="s">
        <v>1765</v>
      </c>
      <c r="L60" s="69" t="s">
        <v>1765</v>
      </c>
      <c r="M60" s="69" t="s">
        <v>1765</v>
      </c>
      <c r="N60" s="69"/>
      <c r="O60" s="69"/>
      <c r="P60" s="75" t="s">
        <v>1765</v>
      </c>
      <c r="Q60" s="75" t="s">
        <v>1765</v>
      </c>
      <c r="R60" s="69"/>
      <c r="S60" s="69"/>
      <c r="T60" s="69"/>
      <c r="U60" s="69"/>
      <c r="V60" s="116"/>
      <c r="W60" s="121"/>
      <c r="X60" s="642">
        <f t="shared" si="0"/>
        <v>2800.0000000000005</v>
      </c>
      <c r="Y60" s="74">
        <f t="shared" si="1"/>
        <v>42800</v>
      </c>
    </row>
    <row r="61" spans="1:25" ht="15.5" x14ac:dyDescent="0.35">
      <c r="A61" s="76"/>
      <c r="B61" s="76"/>
      <c r="C61" s="214"/>
      <c r="D61" s="76"/>
      <c r="E61" s="76"/>
      <c r="F61" s="69" t="s">
        <v>16029</v>
      </c>
      <c r="G61" s="69"/>
      <c r="H61" s="74">
        <v>40000</v>
      </c>
      <c r="I61" s="69"/>
      <c r="J61" s="69" t="s">
        <v>1765</v>
      </c>
      <c r="K61" s="69" t="s">
        <v>1765</v>
      </c>
      <c r="L61" s="69" t="s">
        <v>1765</v>
      </c>
      <c r="M61" s="69" t="s">
        <v>1765</v>
      </c>
      <c r="N61" s="69"/>
      <c r="O61" s="69"/>
      <c r="P61" s="75" t="s">
        <v>1765</v>
      </c>
      <c r="Q61" s="75" t="s">
        <v>1765</v>
      </c>
      <c r="R61" s="69"/>
      <c r="S61" s="69"/>
      <c r="T61" s="69"/>
      <c r="U61" s="69"/>
      <c r="V61" s="116"/>
      <c r="W61" s="121"/>
      <c r="X61" s="642">
        <f t="shared" si="0"/>
        <v>2800.0000000000005</v>
      </c>
      <c r="Y61" s="74">
        <f t="shared" si="1"/>
        <v>42800</v>
      </c>
    </row>
    <row r="62" spans="1:25" ht="15.5" x14ac:dyDescent="0.35">
      <c r="A62" s="76"/>
      <c r="B62" s="76"/>
      <c r="C62" s="214"/>
      <c r="D62" s="76"/>
      <c r="E62" s="76"/>
      <c r="F62" s="69" t="s">
        <v>16030</v>
      </c>
      <c r="G62" s="69"/>
      <c r="H62" s="74">
        <v>2000000</v>
      </c>
      <c r="I62" s="69"/>
      <c r="J62" s="69" t="s">
        <v>933</v>
      </c>
      <c r="K62" s="75">
        <v>2014</v>
      </c>
      <c r="L62" s="75" t="s">
        <v>16006</v>
      </c>
      <c r="M62" s="75" t="s">
        <v>16031</v>
      </c>
      <c r="N62" s="75"/>
      <c r="O62" s="69" t="s">
        <v>1811</v>
      </c>
      <c r="P62" s="75" t="s">
        <v>967</v>
      </c>
      <c r="Q62" s="75" t="s">
        <v>2911</v>
      </c>
      <c r="R62" s="69"/>
      <c r="S62" s="69"/>
      <c r="T62" s="69"/>
      <c r="U62" s="69"/>
      <c r="V62" s="116"/>
      <c r="W62" s="121"/>
      <c r="X62" s="642">
        <f t="shared" si="0"/>
        <v>140000</v>
      </c>
      <c r="Y62" s="74">
        <f t="shared" si="1"/>
        <v>2140000</v>
      </c>
    </row>
    <row r="63" spans="1:25" ht="15.5" x14ac:dyDescent="0.35">
      <c r="A63" s="76"/>
      <c r="B63" s="76"/>
      <c r="C63" s="214"/>
      <c r="D63" s="76"/>
      <c r="E63" s="76"/>
      <c r="F63" s="69" t="s">
        <v>16032</v>
      </c>
      <c r="G63" s="69"/>
      <c r="H63" s="74">
        <v>40000</v>
      </c>
      <c r="I63" s="69"/>
      <c r="J63" s="69" t="s">
        <v>1765</v>
      </c>
      <c r="K63" s="69" t="s">
        <v>1765</v>
      </c>
      <c r="L63" s="69" t="s">
        <v>1765</v>
      </c>
      <c r="M63" s="69" t="s">
        <v>1765</v>
      </c>
      <c r="N63" s="69"/>
      <c r="O63" s="69"/>
      <c r="P63" s="75" t="s">
        <v>1765</v>
      </c>
      <c r="Q63" s="75" t="s">
        <v>1765</v>
      </c>
      <c r="R63" s="69"/>
      <c r="S63" s="69"/>
      <c r="T63" s="69"/>
      <c r="U63" s="69"/>
      <c r="V63" s="116"/>
      <c r="W63" s="121"/>
      <c r="X63" s="642">
        <f t="shared" si="0"/>
        <v>2800.0000000000005</v>
      </c>
      <c r="Y63" s="74">
        <f t="shared" si="1"/>
        <v>42800</v>
      </c>
    </row>
    <row r="64" spans="1:25" ht="15.5" x14ac:dyDescent="0.35">
      <c r="A64" s="76"/>
      <c r="B64" s="76"/>
      <c r="C64" s="214"/>
      <c r="D64" s="76"/>
      <c r="E64" s="76"/>
      <c r="F64" s="69" t="s">
        <v>16033</v>
      </c>
      <c r="G64" s="69"/>
      <c r="H64" s="74">
        <v>40000</v>
      </c>
      <c r="I64" s="69"/>
      <c r="J64" s="69" t="s">
        <v>1765</v>
      </c>
      <c r="K64" s="69" t="s">
        <v>1765</v>
      </c>
      <c r="L64" s="69" t="s">
        <v>1765</v>
      </c>
      <c r="M64" s="69" t="s">
        <v>1765</v>
      </c>
      <c r="N64" s="69"/>
      <c r="O64" s="69"/>
      <c r="P64" s="75" t="s">
        <v>1765</v>
      </c>
      <c r="Q64" s="75" t="s">
        <v>1765</v>
      </c>
      <c r="R64" s="69"/>
      <c r="S64" s="69"/>
      <c r="T64" s="69"/>
      <c r="U64" s="69"/>
      <c r="V64" s="116"/>
      <c r="W64" s="121"/>
      <c r="X64" s="642">
        <f t="shared" si="0"/>
        <v>2800.0000000000005</v>
      </c>
      <c r="Y64" s="74">
        <f t="shared" si="1"/>
        <v>42800</v>
      </c>
    </row>
    <row r="65" spans="1:25" ht="15.5" x14ac:dyDescent="0.35">
      <c r="A65" s="76"/>
      <c r="B65" s="76"/>
      <c r="C65" s="214"/>
      <c r="D65" s="76"/>
      <c r="E65" s="76"/>
      <c r="F65" s="69"/>
      <c r="G65" s="69"/>
      <c r="H65" s="74"/>
      <c r="I65" s="69"/>
      <c r="J65" s="69"/>
      <c r="K65" s="75"/>
      <c r="L65" s="75"/>
      <c r="M65" s="75"/>
      <c r="N65" s="75"/>
      <c r="O65" s="69"/>
      <c r="P65" s="75"/>
      <c r="Q65" s="75"/>
      <c r="R65" s="69"/>
      <c r="S65" s="69"/>
      <c r="T65" s="69"/>
      <c r="U65" s="69"/>
      <c r="V65" s="116"/>
      <c r="W65" s="121"/>
      <c r="X65" s="642">
        <f t="shared" si="0"/>
        <v>0</v>
      </c>
      <c r="Y65" s="74">
        <f t="shared" si="1"/>
        <v>0</v>
      </c>
    </row>
    <row r="66" spans="1:25" ht="15.5" x14ac:dyDescent="0.35">
      <c r="A66" s="64"/>
      <c r="B66" s="64"/>
      <c r="C66" s="65"/>
      <c r="D66" s="64"/>
      <c r="E66" s="64"/>
      <c r="F66" s="66" t="s">
        <v>1842</v>
      </c>
      <c r="G66" s="64"/>
      <c r="H66" s="67"/>
      <c r="I66" s="64"/>
      <c r="J66" s="64"/>
      <c r="K66" s="68"/>
      <c r="L66" s="68"/>
      <c r="M66" s="68"/>
      <c r="N66" s="68"/>
      <c r="O66" s="64"/>
      <c r="P66" s="68"/>
      <c r="Q66" s="68"/>
      <c r="R66" s="64"/>
      <c r="S66" s="64"/>
      <c r="T66" s="64"/>
      <c r="U66" s="64"/>
      <c r="V66" s="115"/>
      <c r="W66" s="239"/>
      <c r="X66" s="642">
        <f t="shared" si="0"/>
        <v>0</v>
      </c>
      <c r="Y66" s="67">
        <f t="shared" si="1"/>
        <v>0</v>
      </c>
    </row>
    <row r="67" spans="1:25" ht="15.5" x14ac:dyDescent="0.35">
      <c r="A67" s="229"/>
      <c r="B67" s="229"/>
      <c r="C67" s="230"/>
      <c r="D67" s="229"/>
      <c r="E67" s="229"/>
      <c r="F67" s="117" t="s">
        <v>16034</v>
      </c>
      <c r="G67" s="231"/>
      <c r="H67" s="249">
        <v>18000000</v>
      </c>
      <c r="I67" s="231"/>
      <c r="J67" s="231" t="s">
        <v>1147</v>
      </c>
      <c r="K67" s="233">
        <v>2014</v>
      </c>
      <c r="L67" s="233" t="s">
        <v>3255</v>
      </c>
      <c r="M67" s="120" t="s">
        <v>16035</v>
      </c>
      <c r="N67" s="236"/>
      <c r="O67" s="229"/>
      <c r="P67" s="119"/>
      <c r="Q67" s="119"/>
      <c r="R67" s="229"/>
      <c r="S67" s="229"/>
      <c r="T67" s="229"/>
      <c r="U67" s="229"/>
      <c r="V67" s="232"/>
      <c r="W67" s="286"/>
      <c r="X67" s="642">
        <f t="shared" si="0"/>
        <v>1260000.0000000002</v>
      </c>
      <c r="Y67" s="249">
        <f t="shared" si="1"/>
        <v>19260000</v>
      </c>
    </row>
    <row r="68" spans="1:25" ht="15.5" x14ac:dyDescent="0.35">
      <c r="A68" s="229"/>
      <c r="B68" s="229"/>
      <c r="C68" s="230"/>
      <c r="D68" s="229"/>
      <c r="E68" s="229"/>
      <c r="F68" s="117" t="s">
        <v>16036</v>
      </c>
      <c r="G68" s="231"/>
      <c r="H68" s="249">
        <v>18000000</v>
      </c>
      <c r="I68" s="231"/>
      <c r="J68" s="231" t="s">
        <v>1147</v>
      </c>
      <c r="K68" s="233">
        <v>2014</v>
      </c>
      <c r="L68" s="233" t="s">
        <v>3255</v>
      </c>
      <c r="M68" s="120" t="s">
        <v>16037</v>
      </c>
      <c r="N68" s="236"/>
      <c r="O68" s="229"/>
      <c r="P68" s="119"/>
      <c r="Q68" s="119"/>
      <c r="R68" s="229"/>
      <c r="S68" s="229"/>
      <c r="T68" s="229"/>
      <c r="U68" s="229"/>
      <c r="V68" s="232"/>
      <c r="W68" s="286"/>
      <c r="X68" s="642">
        <f t="shared" si="0"/>
        <v>1260000.0000000002</v>
      </c>
      <c r="Y68" s="249">
        <f t="shared" si="1"/>
        <v>19260000</v>
      </c>
    </row>
    <row r="69" spans="1:25" ht="15.5" x14ac:dyDescent="0.35">
      <c r="A69" s="229"/>
      <c r="B69" s="229"/>
      <c r="C69" s="230"/>
      <c r="D69" s="229"/>
      <c r="E69" s="229"/>
      <c r="F69" s="117" t="s">
        <v>16038</v>
      </c>
      <c r="G69" s="231"/>
      <c r="H69" s="249">
        <v>18000000</v>
      </c>
      <c r="I69" s="231"/>
      <c r="J69" s="231" t="s">
        <v>1147</v>
      </c>
      <c r="K69" s="233">
        <v>2014</v>
      </c>
      <c r="L69" s="233" t="s">
        <v>3255</v>
      </c>
      <c r="M69" s="120" t="s">
        <v>16039</v>
      </c>
      <c r="N69" s="236"/>
      <c r="O69" s="229"/>
      <c r="P69" s="119"/>
      <c r="Q69" s="119"/>
      <c r="R69" s="229"/>
      <c r="S69" s="229"/>
      <c r="T69" s="229"/>
      <c r="U69" s="229"/>
      <c r="V69" s="232"/>
      <c r="W69" s="286"/>
      <c r="X69" s="642">
        <f t="shared" si="0"/>
        <v>1260000.0000000002</v>
      </c>
      <c r="Y69" s="249">
        <f t="shared" si="1"/>
        <v>19260000</v>
      </c>
    </row>
    <row r="70" spans="1:25" ht="15.5" x14ac:dyDescent="0.35">
      <c r="A70" s="229"/>
      <c r="B70" s="229"/>
      <c r="C70" s="230"/>
      <c r="D70" s="229"/>
      <c r="E70" s="229"/>
      <c r="F70" s="117"/>
      <c r="G70" s="231"/>
      <c r="H70" s="249"/>
      <c r="I70" s="231"/>
      <c r="J70" s="231"/>
      <c r="K70" s="233"/>
      <c r="L70" s="233"/>
      <c r="M70" s="120"/>
      <c r="N70" s="236"/>
      <c r="O70" s="229"/>
      <c r="P70" s="119"/>
      <c r="Q70" s="119"/>
      <c r="R70" s="229"/>
      <c r="S70" s="229"/>
      <c r="T70" s="229"/>
      <c r="U70" s="229"/>
      <c r="V70" s="232"/>
      <c r="W70" s="286"/>
      <c r="X70" s="642">
        <f t="shared" ref="X70:X133" si="2">H70*X$4</f>
        <v>0</v>
      </c>
      <c r="Y70" s="249">
        <f t="shared" ref="Y70:Y133" si="3">H70+X70</f>
        <v>0</v>
      </c>
    </row>
    <row r="71" spans="1:25" ht="15.5" x14ac:dyDescent="0.35">
      <c r="A71" s="217"/>
      <c r="B71" s="217"/>
      <c r="C71" s="218"/>
      <c r="D71" s="217"/>
      <c r="E71" s="217"/>
      <c r="F71" s="96" t="s">
        <v>1161</v>
      </c>
      <c r="G71" s="215"/>
      <c r="H71" s="247"/>
      <c r="I71" s="215"/>
      <c r="J71" s="215"/>
      <c r="K71" s="220"/>
      <c r="L71" s="220"/>
      <c r="M71" s="127"/>
      <c r="N71" s="221"/>
      <c r="O71" s="217"/>
      <c r="P71" s="68"/>
      <c r="Q71" s="68"/>
      <c r="R71" s="217"/>
      <c r="S71" s="217"/>
      <c r="T71" s="217"/>
      <c r="U71" s="217"/>
      <c r="V71" s="222"/>
      <c r="W71" s="239"/>
      <c r="X71" s="642">
        <f t="shared" si="2"/>
        <v>0</v>
      </c>
      <c r="Y71" s="247">
        <f t="shared" si="3"/>
        <v>0</v>
      </c>
    </row>
    <row r="72" spans="1:25" ht="15.5" x14ac:dyDescent="0.35">
      <c r="A72" s="229"/>
      <c r="B72" s="229"/>
      <c r="C72" s="230"/>
      <c r="D72" s="229"/>
      <c r="E72" s="229"/>
      <c r="F72" s="117" t="s">
        <v>16040</v>
      </c>
      <c r="G72" s="231"/>
      <c r="H72" s="249">
        <v>155000</v>
      </c>
      <c r="I72" s="231"/>
      <c r="J72" s="231" t="s">
        <v>1765</v>
      </c>
      <c r="K72" s="231" t="s">
        <v>1765</v>
      </c>
      <c r="L72" s="231" t="s">
        <v>1765</v>
      </c>
      <c r="M72" s="231" t="s">
        <v>1765</v>
      </c>
      <c r="N72" s="236"/>
      <c r="O72" s="229"/>
      <c r="P72" s="119" t="s">
        <v>1765</v>
      </c>
      <c r="Q72" s="119" t="s">
        <v>1765</v>
      </c>
      <c r="R72" s="229"/>
      <c r="S72" s="229"/>
      <c r="T72" s="229"/>
      <c r="U72" s="229"/>
      <c r="V72" s="232"/>
      <c r="W72" s="286"/>
      <c r="X72" s="642">
        <f t="shared" si="2"/>
        <v>10850.000000000002</v>
      </c>
      <c r="Y72" s="249">
        <f t="shared" si="3"/>
        <v>165850</v>
      </c>
    </row>
    <row r="73" spans="1:25" ht="15.5" x14ac:dyDescent="0.35">
      <c r="A73" s="229"/>
      <c r="B73" s="229"/>
      <c r="C73" s="230"/>
      <c r="D73" s="229"/>
      <c r="E73" s="229"/>
      <c r="F73" s="117" t="s">
        <v>16041</v>
      </c>
      <c r="G73" s="231"/>
      <c r="H73" s="249">
        <v>155000</v>
      </c>
      <c r="I73" s="231"/>
      <c r="J73" s="231" t="s">
        <v>1765</v>
      </c>
      <c r="K73" s="231" t="s">
        <v>1765</v>
      </c>
      <c r="L73" s="231" t="s">
        <v>1765</v>
      </c>
      <c r="M73" s="231" t="s">
        <v>1765</v>
      </c>
      <c r="N73" s="236"/>
      <c r="O73" s="229"/>
      <c r="P73" s="119" t="s">
        <v>1765</v>
      </c>
      <c r="Q73" s="119" t="s">
        <v>1765</v>
      </c>
      <c r="R73" s="229"/>
      <c r="S73" s="229"/>
      <c r="T73" s="229"/>
      <c r="U73" s="229"/>
      <c r="V73" s="232"/>
      <c r="W73" s="286"/>
      <c r="X73" s="642">
        <f t="shared" si="2"/>
        <v>10850.000000000002</v>
      </c>
      <c r="Y73" s="249">
        <f t="shared" si="3"/>
        <v>165850</v>
      </c>
    </row>
    <row r="74" spans="1:25" ht="15.5" x14ac:dyDescent="0.35">
      <c r="A74" s="229"/>
      <c r="B74" s="229"/>
      <c r="C74" s="230"/>
      <c r="D74" s="229"/>
      <c r="E74" s="229"/>
      <c r="F74" s="117" t="s">
        <v>16042</v>
      </c>
      <c r="G74" s="231"/>
      <c r="H74" s="249">
        <v>155000</v>
      </c>
      <c r="I74" s="231"/>
      <c r="J74" s="231" t="s">
        <v>1765</v>
      </c>
      <c r="K74" s="231" t="s">
        <v>1765</v>
      </c>
      <c r="L74" s="231" t="s">
        <v>1765</v>
      </c>
      <c r="M74" s="231" t="s">
        <v>1765</v>
      </c>
      <c r="N74" s="236"/>
      <c r="O74" s="229"/>
      <c r="P74" s="119" t="s">
        <v>1765</v>
      </c>
      <c r="Q74" s="119" t="s">
        <v>1765</v>
      </c>
      <c r="R74" s="229"/>
      <c r="S74" s="229"/>
      <c r="T74" s="229"/>
      <c r="U74" s="229"/>
      <c r="V74" s="232"/>
      <c r="W74" s="286"/>
      <c r="X74" s="642">
        <f t="shared" si="2"/>
        <v>10850.000000000002</v>
      </c>
      <c r="Y74" s="249">
        <f t="shared" si="3"/>
        <v>165850</v>
      </c>
    </row>
    <row r="75" spans="1:25" ht="15.5" x14ac:dyDescent="0.35">
      <c r="A75" s="229"/>
      <c r="B75" s="229"/>
      <c r="C75" s="230"/>
      <c r="D75" s="229"/>
      <c r="E75" s="229"/>
      <c r="F75" s="117" t="s">
        <v>16043</v>
      </c>
      <c r="G75" s="231"/>
      <c r="H75" s="249">
        <v>155000</v>
      </c>
      <c r="I75" s="231"/>
      <c r="J75" s="231" t="s">
        <v>1765</v>
      </c>
      <c r="K75" s="231" t="s">
        <v>1765</v>
      </c>
      <c r="L75" s="231" t="s">
        <v>1765</v>
      </c>
      <c r="M75" s="231" t="s">
        <v>1765</v>
      </c>
      <c r="N75" s="236"/>
      <c r="O75" s="229"/>
      <c r="P75" s="119" t="s">
        <v>1765</v>
      </c>
      <c r="Q75" s="119" t="s">
        <v>1765</v>
      </c>
      <c r="R75" s="229"/>
      <c r="S75" s="229"/>
      <c r="T75" s="229"/>
      <c r="U75" s="229"/>
      <c r="V75" s="232"/>
      <c r="W75" s="286"/>
      <c r="X75" s="642">
        <f t="shared" si="2"/>
        <v>10850.000000000002</v>
      </c>
      <c r="Y75" s="249">
        <f t="shared" si="3"/>
        <v>165850</v>
      </c>
    </row>
    <row r="76" spans="1:25" ht="15.5" x14ac:dyDescent="0.35">
      <c r="A76" s="229"/>
      <c r="B76" s="229"/>
      <c r="C76" s="230"/>
      <c r="D76" s="229"/>
      <c r="E76" s="229"/>
      <c r="F76" s="117" t="s">
        <v>16044</v>
      </c>
      <c r="G76" s="231"/>
      <c r="H76" s="249">
        <v>155000</v>
      </c>
      <c r="I76" s="231"/>
      <c r="J76" s="231" t="s">
        <v>1765</v>
      </c>
      <c r="K76" s="231" t="s">
        <v>1765</v>
      </c>
      <c r="L76" s="231" t="s">
        <v>1765</v>
      </c>
      <c r="M76" s="231" t="s">
        <v>1765</v>
      </c>
      <c r="N76" s="236"/>
      <c r="O76" s="229"/>
      <c r="P76" s="119" t="s">
        <v>1765</v>
      </c>
      <c r="Q76" s="119" t="s">
        <v>1765</v>
      </c>
      <c r="R76" s="229"/>
      <c r="S76" s="229"/>
      <c r="T76" s="229"/>
      <c r="U76" s="229"/>
      <c r="V76" s="232"/>
      <c r="W76" s="286"/>
      <c r="X76" s="642">
        <f t="shared" si="2"/>
        <v>10850.000000000002</v>
      </c>
      <c r="Y76" s="249">
        <f t="shared" si="3"/>
        <v>165850</v>
      </c>
    </row>
    <row r="77" spans="1:25" ht="15.5" x14ac:dyDescent="0.35">
      <c r="A77" s="229"/>
      <c r="B77" s="229"/>
      <c r="C77" s="230"/>
      <c r="D77" s="229"/>
      <c r="E77" s="229"/>
      <c r="F77" s="117" t="s">
        <v>16045</v>
      </c>
      <c r="G77" s="231"/>
      <c r="H77" s="249">
        <v>155000</v>
      </c>
      <c r="I77" s="231"/>
      <c r="J77" s="231" t="s">
        <v>1765</v>
      </c>
      <c r="K77" s="231" t="s">
        <v>1765</v>
      </c>
      <c r="L77" s="231" t="s">
        <v>1765</v>
      </c>
      <c r="M77" s="231" t="s">
        <v>1765</v>
      </c>
      <c r="N77" s="236"/>
      <c r="O77" s="229"/>
      <c r="P77" s="119" t="s">
        <v>1765</v>
      </c>
      <c r="Q77" s="119" t="s">
        <v>1765</v>
      </c>
      <c r="R77" s="229"/>
      <c r="S77" s="229"/>
      <c r="T77" s="229"/>
      <c r="U77" s="229"/>
      <c r="V77" s="232"/>
      <c r="W77" s="286"/>
      <c r="X77" s="642">
        <f t="shared" si="2"/>
        <v>10850.000000000002</v>
      </c>
      <c r="Y77" s="249">
        <f t="shared" si="3"/>
        <v>165850</v>
      </c>
    </row>
    <row r="78" spans="1:25" ht="15.5" x14ac:dyDescent="0.35">
      <c r="A78" s="229"/>
      <c r="B78" s="229"/>
      <c r="C78" s="230"/>
      <c r="D78" s="229"/>
      <c r="E78" s="229"/>
      <c r="F78" s="117" t="s">
        <v>16046</v>
      </c>
      <c r="G78" s="231"/>
      <c r="H78" s="249">
        <v>155000</v>
      </c>
      <c r="I78" s="231"/>
      <c r="J78" s="231" t="s">
        <v>1765</v>
      </c>
      <c r="K78" s="231" t="s">
        <v>1765</v>
      </c>
      <c r="L78" s="231" t="s">
        <v>1765</v>
      </c>
      <c r="M78" s="231" t="s">
        <v>1765</v>
      </c>
      <c r="N78" s="236"/>
      <c r="O78" s="229"/>
      <c r="P78" s="119" t="s">
        <v>1765</v>
      </c>
      <c r="Q78" s="119" t="s">
        <v>1765</v>
      </c>
      <c r="R78" s="229"/>
      <c r="S78" s="229"/>
      <c r="T78" s="229"/>
      <c r="U78" s="229"/>
      <c r="V78" s="232"/>
      <c r="W78" s="286"/>
      <c r="X78" s="642">
        <f t="shared" si="2"/>
        <v>10850.000000000002</v>
      </c>
      <c r="Y78" s="249">
        <f t="shared" si="3"/>
        <v>165850</v>
      </c>
    </row>
    <row r="79" spans="1:25" ht="15.5" x14ac:dyDescent="0.35">
      <c r="A79" s="229"/>
      <c r="B79" s="229"/>
      <c r="C79" s="230"/>
      <c r="D79" s="229"/>
      <c r="E79" s="229"/>
      <c r="F79" s="117" t="s">
        <v>16047</v>
      </c>
      <c r="G79" s="231"/>
      <c r="H79" s="249">
        <v>155000</v>
      </c>
      <c r="I79" s="231"/>
      <c r="J79" s="231" t="s">
        <v>1765</v>
      </c>
      <c r="K79" s="231" t="s">
        <v>1765</v>
      </c>
      <c r="L79" s="231" t="s">
        <v>1765</v>
      </c>
      <c r="M79" s="231" t="s">
        <v>1765</v>
      </c>
      <c r="N79" s="236"/>
      <c r="O79" s="229"/>
      <c r="P79" s="119" t="s">
        <v>1765</v>
      </c>
      <c r="Q79" s="119" t="s">
        <v>1765</v>
      </c>
      <c r="R79" s="229"/>
      <c r="S79" s="229"/>
      <c r="T79" s="229"/>
      <c r="U79" s="229"/>
      <c r="V79" s="232"/>
      <c r="W79" s="286"/>
      <c r="X79" s="642">
        <f t="shared" si="2"/>
        <v>10850.000000000002</v>
      </c>
      <c r="Y79" s="249">
        <f t="shared" si="3"/>
        <v>165850</v>
      </c>
    </row>
    <row r="80" spans="1:25" ht="15.5" x14ac:dyDescent="0.35">
      <c r="A80" s="229"/>
      <c r="B80" s="229"/>
      <c r="C80" s="230"/>
      <c r="D80" s="229"/>
      <c r="E80" s="229"/>
      <c r="F80" s="117" t="s">
        <v>16048</v>
      </c>
      <c r="G80" s="231"/>
      <c r="H80" s="249">
        <v>155000</v>
      </c>
      <c r="I80" s="231"/>
      <c r="J80" s="231" t="s">
        <v>1765</v>
      </c>
      <c r="K80" s="231" t="s">
        <v>1765</v>
      </c>
      <c r="L80" s="231" t="s">
        <v>1765</v>
      </c>
      <c r="M80" s="231" t="s">
        <v>1765</v>
      </c>
      <c r="N80" s="236"/>
      <c r="O80" s="229"/>
      <c r="P80" s="119" t="s">
        <v>1765</v>
      </c>
      <c r="Q80" s="119" t="s">
        <v>1765</v>
      </c>
      <c r="R80" s="229"/>
      <c r="S80" s="229"/>
      <c r="T80" s="229"/>
      <c r="U80" s="229"/>
      <c r="V80" s="232"/>
      <c r="W80" s="286"/>
      <c r="X80" s="642">
        <f t="shared" si="2"/>
        <v>10850.000000000002</v>
      </c>
      <c r="Y80" s="249">
        <f t="shared" si="3"/>
        <v>165850</v>
      </c>
    </row>
    <row r="81" spans="1:25" ht="15.5" x14ac:dyDescent="0.35">
      <c r="A81" s="229"/>
      <c r="B81" s="229"/>
      <c r="C81" s="230"/>
      <c r="D81" s="229"/>
      <c r="E81" s="229"/>
      <c r="F81" s="117" t="s">
        <v>16049</v>
      </c>
      <c r="G81" s="231"/>
      <c r="H81" s="249">
        <v>155000</v>
      </c>
      <c r="I81" s="231"/>
      <c r="J81" s="231" t="s">
        <v>1765</v>
      </c>
      <c r="K81" s="231" t="s">
        <v>1765</v>
      </c>
      <c r="L81" s="231" t="s">
        <v>1765</v>
      </c>
      <c r="M81" s="231" t="s">
        <v>1765</v>
      </c>
      <c r="N81" s="236"/>
      <c r="O81" s="229"/>
      <c r="P81" s="119" t="s">
        <v>1765</v>
      </c>
      <c r="Q81" s="119" t="s">
        <v>1765</v>
      </c>
      <c r="R81" s="229"/>
      <c r="S81" s="229"/>
      <c r="T81" s="229"/>
      <c r="U81" s="229"/>
      <c r="V81" s="232"/>
      <c r="W81" s="286"/>
      <c r="X81" s="642">
        <f t="shared" si="2"/>
        <v>10850.000000000002</v>
      </c>
      <c r="Y81" s="249">
        <f t="shared" si="3"/>
        <v>165850</v>
      </c>
    </row>
    <row r="82" spans="1:25" ht="15.5" x14ac:dyDescent="0.35">
      <c r="A82" s="229"/>
      <c r="B82" s="229"/>
      <c r="C82" s="230"/>
      <c r="D82" s="229"/>
      <c r="E82" s="229"/>
      <c r="F82" s="117" t="s">
        <v>16050</v>
      </c>
      <c r="G82" s="231"/>
      <c r="H82" s="249">
        <v>155000</v>
      </c>
      <c r="I82" s="231"/>
      <c r="J82" s="231" t="s">
        <v>1765</v>
      </c>
      <c r="K82" s="231" t="s">
        <v>1765</v>
      </c>
      <c r="L82" s="231" t="s">
        <v>1765</v>
      </c>
      <c r="M82" s="231" t="s">
        <v>1765</v>
      </c>
      <c r="N82" s="236"/>
      <c r="O82" s="229"/>
      <c r="P82" s="119" t="s">
        <v>1765</v>
      </c>
      <c r="Q82" s="119" t="s">
        <v>1765</v>
      </c>
      <c r="R82" s="229"/>
      <c r="S82" s="229"/>
      <c r="T82" s="229"/>
      <c r="U82" s="229"/>
      <c r="V82" s="232"/>
      <c r="W82" s="286"/>
      <c r="X82" s="642">
        <f t="shared" si="2"/>
        <v>10850.000000000002</v>
      </c>
      <c r="Y82" s="249">
        <f t="shared" si="3"/>
        <v>165850</v>
      </c>
    </row>
    <row r="83" spans="1:25" ht="15.5" x14ac:dyDescent="0.35">
      <c r="A83" s="229"/>
      <c r="B83" s="229"/>
      <c r="C83" s="230"/>
      <c r="D83" s="229"/>
      <c r="E83" s="229"/>
      <c r="F83" s="117"/>
      <c r="G83" s="231"/>
      <c r="H83" s="249"/>
      <c r="I83" s="231"/>
      <c r="J83" s="231"/>
      <c r="K83" s="233"/>
      <c r="L83" s="233"/>
      <c r="M83" s="120"/>
      <c r="N83" s="236"/>
      <c r="O83" s="229"/>
      <c r="P83" s="119"/>
      <c r="Q83" s="119"/>
      <c r="R83" s="229"/>
      <c r="S83" s="229"/>
      <c r="T83" s="229"/>
      <c r="U83" s="229"/>
      <c r="V83" s="232"/>
      <c r="W83" s="286"/>
      <c r="X83" s="642">
        <f t="shared" si="2"/>
        <v>0</v>
      </c>
      <c r="Y83" s="249">
        <f t="shared" si="3"/>
        <v>0</v>
      </c>
    </row>
    <row r="84" spans="1:25" ht="15.5" x14ac:dyDescent="0.35">
      <c r="A84" s="217"/>
      <c r="B84" s="217"/>
      <c r="C84" s="218"/>
      <c r="D84" s="217"/>
      <c r="E84" s="217"/>
      <c r="F84" s="96" t="s">
        <v>2678</v>
      </c>
      <c r="G84" s="215"/>
      <c r="H84" s="247"/>
      <c r="I84" s="215"/>
      <c r="J84" s="215"/>
      <c r="K84" s="220"/>
      <c r="L84" s="220"/>
      <c r="M84" s="127"/>
      <c r="N84" s="221"/>
      <c r="O84" s="217"/>
      <c r="P84" s="68"/>
      <c r="Q84" s="68"/>
      <c r="R84" s="217"/>
      <c r="S84" s="217"/>
      <c r="T84" s="217"/>
      <c r="U84" s="217"/>
      <c r="V84" s="222"/>
      <c r="W84" s="239"/>
      <c r="X84" s="642">
        <f t="shared" si="2"/>
        <v>0</v>
      </c>
      <c r="Y84" s="247">
        <f t="shared" si="3"/>
        <v>0</v>
      </c>
    </row>
    <row r="85" spans="1:25" ht="15.5" x14ac:dyDescent="0.35">
      <c r="A85" s="229"/>
      <c r="B85" s="229"/>
      <c r="C85" s="230"/>
      <c r="D85" s="229"/>
      <c r="E85" s="229"/>
      <c r="F85" s="117" t="s">
        <v>1852</v>
      </c>
      <c r="G85" s="231"/>
      <c r="H85" s="249"/>
      <c r="I85" s="231"/>
      <c r="J85" s="231"/>
      <c r="K85" s="233"/>
      <c r="L85" s="233"/>
      <c r="M85" s="120"/>
      <c r="N85" s="236"/>
      <c r="O85" s="229"/>
      <c r="P85" s="119"/>
      <c r="Q85" s="119"/>
      <c r="R85" s="229"/>
      <c r="S85" s="229"/>
      <c r="T85" s="229"/>
      <c r="U85" s="229"/>
      <c r="V85" s="232"/>
      <c r="W85" s="286"/>
      <c r="X85" s="642">
        <f t="shared" si="2"/>
        <v>0</v>
      </c>
      <c r="Y85" s="249">
        <f t="shared" si="3"/>
        <v>0</v>
      </c>
    </row>
    <row r="86" spans="1:25" ht="15.5" x14ac:dyDescent="0.35">
      <c r="A86" s="229"/>
      <c r="B86" s="229"/>
      <c r="C86" s="230"/>
      <c r="D86" s="229"/>
      <c r="E86" s="229"/>
      <c r="F86" s="117"/>
      <c r="G86" s="231"/>
      <c r="H86" s="249"/>
      <c r="I86" s="231"/>
      <c r="J86" s="231"/>
      <c r="K86" s="233"/>
      <c r="L86" s="233"/>
      <c r="M86" s="120"/>
      <c r="N86" s="236"/>
      <c r="O86" s="229"/>
      <c r="P86" s="119"/>
      <c r="Q86" s="119"/>
      <c r="R86" s="229"/>
      <c r="S86" s="229"/>
      <c r="T86" s="229"/>
      <c r="U86" s="229"/>
      <c r="V86" s="232"/>
      <c r="W86" s="286"/>
      <c r="X86" s="642">
        <f t="shared" si="2"/>
        <v>0</v>
      </c>
      <c r="Y86" s="249">
        <f t="shared" si="3"/>
        <v>0</v>
      </c>
    </row>
    <row r="87" spans="1:25" ht="15.5" x14ac:dyDescent="0.35">
      <c r="A87" s="217"/>
      <c r="B87" s="217"/>
      <c r="C87" s="218"/>
      <c r="D87" s="217"/>
      <c r="E87" s="217"/>
      <c r="F87" s="96" t="s">
        <v>1829</v>
      </c>
      <c r="G87" s="215"/>
      <c r="H87" s="247"/>
      <c r="I87" s="215"/>
      <c r="J87" s="215"/>
      <c r="K87" s="220"/>
      <c r="L87" s="220"/>
      <c r="M87" s="127"/>
      <c r="N87" s="221"/>
      <c r="O87" s="217"/>
      <c r="P87" s="68"/>
      <c r="Q87" s="68"/>
      <c r="R87" s="217"/>
      <c r="S87" s="217"/>
      <c r="T87" s="217"/>
      <c r="U87" s="217"/>
      <c r="V87" s="222"/>
      <c r="W87" s="239"/>
      <c r="X87" s="642">
        <f t="shared" si="2"/>
        <v>0</v>
      </c>
      <c r="Y87" s="247">
        <f t="shared" si="3"/>
        <v>0</v>
      </c>
    </row>
    <row r="88" spans="1:25" ht="15.5" x14ac:dyDescent="0.35">
      <c r="A88" s="229"/>
      <c r="B88" s="229"/>
      <c r="C88" s="230"/>
      <c r="D88" s="229"/>
      <c r="E88" s="229"/>
      <c r="F88" s="117" t="s">
        <v>16051</v>
      </c>
      <c r="G88" s="231"/>
      <c r="H88" s="249">
        <v>24000</v>
      </c>
      <c r="I88" s="231"/>
      <c r="J88" s="231" t="s">
        <v>1765</v>
      </c>
      <c r="K88" s="231" t="s">
        <v>1765</v>
      </c>
      <c r="L88" s="231" t="s">
        <v>1765</v>
      </c>
      <c r="M88" s="231" t="s">
        <v>1765</v>
      </c>
      <c r="N88" s="231"/>
      <c r="O88" s="231"/>
      <c r="P88" s="231" t="s">
        <v>1765</v>
      </c>
      <c r="Q88" s="231" t="s">
        <v>1765</v>
      </c>
      <c r="R88" s="229"/>
      <c r="S88" s="229"/>
      <c r="T88" s="229"/>
      <c r="U88" s="229"/>
      <c r="V88" s="232"/>
      <c r="W88" s="286"/>
      <c r="X88" s="642">
        <f t="shared" si="2"/>
        <v>1680.0000000000002</v>
      </c>
      <c r="Y88" s="249">
        <f t="shared" si="3"/>
        <v>25680</v>
      </c>
    </row>
    <row r="89" spans="1:25" ht="15.5" x14ac:dyDescent="0.35">
      <c r="A89" s="229"/>
      <c r="B89" s="229"/>
      <c r="C89" s="230"/>
      <c r="D89" s="229"/>
      <c r="E89" s="229"/>
      <c r="F89" s="117" t="s">
        <v>16052</v>
      </c>
      <c r="G89" s="231"/>
      <c r="H89" s="249">
        <v>24000</v>
      </c>
      <c r="I89" s="231"/>
      <c r="J89" s="231" t="s">
        <v>1765</v>
      </c>
      <c r="K89" s="231" t="s">
        <v>1765</v>
      </c>
      <c r="L89" s="231" t="s">
        <v>1765</v>
      </c>
      <c r="M89" s="231" t="s">
        <v>1765</v>
      </c>
      <c r="N89" s="231"/>
      <c r="O89" s="231"/>
      <c r="P89" s="231" t="s">
        <v>1765</v>
      </c>
      <c r="Q89" s="231" t="s">
        <v>1765</v>
      </c>
      <c r="R89" s="229"/>
      <c r="S89" s="229"/>
      <c r="T89" s="229"/>
      <c r="U89" s="229"/>
      <c r="V89" s="232"/>
      <c r="W89" s="286"/>
      <c r="X89" s="642">
        <f t="shared" si="2"/>
        <v>1680.0000000000002</v>
      </c>
      <c r="Y89" s="249">
        <f t="shared" si="3"/>
        <v>25680</v>
      </c>
    </row>
    <row r="90" spans="1:25" ht="15.5" x14ac:dyDescent="0.35">
      <c r="A90" s="229"/>
      <c r="B90" s="229"/>
      <c r="C90" s="230"/>
      <c r="D90" s="229"/>
      <c r="E90" s="229"/>
      <c r="F90" s="117" t="s">
        <v>16053</v>
      </c>
      <c r="G90" s="231"/>
      <c r="H90" s="249">
        <v>24000</v>
      </c>
      <c r="I90" s="231"/>
      <c r="J90" s="231" t="s">
        <v>1765</v>
      </c>
      <c r="K90" s="231" t="s">
        <v>1765</v>
      </c>
      <c r="L90" s="231" t="s">
        <v>1765</v>
      </c>
      <c r="M90" s="231" t="s">
        <v>1765</v>
      </c>
      <c r="N90" s="231"/>
      <c r="O90" s="231"/>
      <c r="P90" s="231" t="s">
        <v>1765</v>
      </c>
      <c r="Q90" s="231" t="s">
        <v>1765</v>
      </c>
      <c r="R90" s="229"/>
      <c r="S90" s="229"/>
      <c r="T90" s="229"/>
      <c r="U90" s="229"/>
      <c r="V90" s="232"/>
      <c r="W90" s="286"/>
      <c r="X90" s="642">
        <f t="shared" si="2"/>
        <v>1680.0000000000002</v>
      </c>
      <c r="Y90" s="249">
        <f t="shared" si="3"/>
        <v>25680</v>
      </c>
    </row>
    <row r="91" spans="1:25" ht="15.5" x14ac:dyDescent="0.35">
      <c r="A91" s="229"/>
      <c r="B91" s="229"/>
      <c r="C91" s="230"/>
      <c r="D91" s="229"/>
      <c r="E91" s="229"/>
      <c r="F91" s="117"/>
      <c r="G91" s="231"/>
      <c r="H91" s="249"/>
      <c r="I91" s="231"/>
      <c r="J91" s="231"/>
      <c r="K91" s="233"/>
      <c r="L91" s="233"/>
      <c r="M91" s="120"/>
      <c r="N91" s="236"/>
      <c r="O91" s="229"/>
      <c r="P91" s="119"/>
      <c r="Q91" s="119"/>
      <c r="R91" s="229"/>
      <c r="S91" s="229"/>
      <c r="T91" s="229"/>
      <c r="U91" s="229"/>
      <c r="V91" s="232"/>
      <c r="W91" s="286"/>
      <c r="X91" s="642">
        <f t="shared" si="2"/>
        <v>0</v>
      </c>
      <c r="Y91" s="249">
        <f t="shared" si="3"/>
        <v>0</v>
      </c>
    </row>
    <row r="92" spans="1:25" ht="15.5" x14ac:dyDescent="0.35">
      <c r="A92" s="217"/>
      <c r="B92" s="217"/>
      <c r="C92" s="218"/>
      <c r="D92" s="217"/>
      <c r="E92" s="217"/>
      <c r="F92" s="96" t="s">
        <v>1833</v>
      </c>
      <c r="G92" s="215"/>
      <c r="H92" s="247"/>
      <c r="I92" s="215"/>
      <c r="J92" s="215"/>
      <c r="K92" s="220"/>
      <c r="L92" s="220"/>
      <c r="M92" s="127"/>
      <c r="N92" s="221"/>
      <c r="O92" s="217"/>
      <c r="P92" s="68"/>
      <c r="Q92" s="68"/>
      <c r="R92" s="217"/>
      <c r="S92" s="217"/>
      <c r="T92" s="217"/>
      <c r="U92" s="217"/>
      <c r="V92" s="222"/>
      <c r="W92" s="239"/>
      <c r="X92" s="642">
        <f t="shared" si="2"/>
        <v>0</v>
      </c>
      <c r="Y92" s="247">
        <f t="shared" si="3"/>
        <v>0</v>
      </c>
    </row>
    <row r="93" spans="1:25" ht="15.5" x14ac:dyDescent="0.35">
      <c r="A93" s="229"/>
      <c r="B93" s="229"/>
      <c r="C93" s="230"/>
      <c r="D93" s="229"/>
      <c r="E93" s="229"/>
      <c r="F93" s="117" t="s">
        <v>16054</v>
      </c>
      <c r="G93" s="231"/>
      <c r="H93" s="249">
        <v>4000</v>
      </c>
      <c r="I93" s="231"/>
      <c r="J93" s="231" t="s">
        <v>1765</v>
      </c>
      <c r="K93" s="231" t="s">
        <v>1765</v>
      </c>
      <c r="L93" s="231" t="s">
        <v>1765</v>
      </c>
      <c r="M93" s="231" t="s">
        <v>1765</v>
      </c>
      <c r="N93" s="231"/>
      <c r="O93" s="231"/>
      <c r="P93" s="231" t="s">
        <v>1765</v>
      </c>
      <c r="Q93" s="231" t="s">
        <v>1765</v>
      </c>
      <c r="R93" s="229"/>
      <c r="S93" s="229"/>
      <c r="T93" s="229"/>
      <c r="U93" s="229"/>
      <c r="V93" s="232"/>
      <c r="W93" s="286"/>
      <c r="X93" s="642">
        <f t="shared" si="2"/>
        <v>280</v>
      </c>
      <c r="Y93" s="249">
        <f t="shared" si="3"/>
        <v>4280</v>
      </c>
    </row>
    <row r="94" spans="1:25" ht="15.5" x14ac:dyDescent="0.35">
      <c r="A94" s="229"/>
      <c r="B94" s="229"/>
      <c r="C94" s="230"/>
      <c r="D94" s="229"/>
      <c r="E94" s="229"/>
      <c r="F94" s="117" t="s">
        <v>16055</v>
      </c>
      <c r="G94" s="231"/>
      <c r="H94" s="249">
        <v>12000</v>
      </c>
      <c r="I94" s="231"/>
      <c r="J94" s="231" t="s">
        <v>1765</v>
      </c>
      <c r="K94" s="231" t="s">
        <v>1765</v>
      </c>
      <c r="L94" s="231" t="s">
        <v>1765</v>
      </c>
      <c r="M94" s="231" t="s">
        <v>1765</v>
      </c>
      <c r="N94" s="231"/>
      <c r="O94" s="231"/>
      <c r="P94" s="231" t="s">
        <v>1765</v>
      </c>
      <c r="Q94" s="231" t="s">
        <v>1765</v>
      </c>
      <c r="R94" s="229"/>
      <c r="S94" s="229"/>
      <c r="T94" s="229"/>
      <c r="U94" s="229"/>
      <c r="V94" s="232"/>
      <c r="W94" s="286"/>
      <c r="X94" s="642">
        <f t="shared" si="2"/>
        <v>840.00000000000011</v>
      </c>
      <c r="Y94" s="249">
        <f t="shared" si="3"/>
        <v>12840</v>
      </c>
    </row>
    <row r="95" spans="1:25" ht="15.5" x14ac:dyDescent="0.35">
      <c r="A95" s="76"/>
      <c r="B95" s="76"/>
      <c r="C95" s="214"/>
      <c r="D95" s="76"/>
      <c r="E95" s="76"/>
      <c r="F95" s="69" t="s">
        <v>16056</v>
      </c>
      <c r="G95" s="69"/>
      <c r="H95" s="74">
        <v>24000</v>
      </c>
      <c r="I95" s="69"/>
      <c r="J95" s="231" t="s">
        <v>1765</v>
      </c>
      <c r="K95" s="231" t="s">
        <v>1765</v>
      </c>
      <c r="L95" s="231" t="s">
        <v>1765</v>
      </c>
      <c r="M95" s="231" t="s">
        <v>1765</v>
      </c>
      <c r="N95" s="75"/>
      <c r="O95" s="69"/>
      <c r="P95" s="231" t="s">
        <v>1765</v>
      </c>
      <c r="Q95" s="231" t="s">
        <v>1765</v>
      </c>
      <c r="R95" s="69"/>
      <c r="S95" s="69"/>
      <c r="T95" s="69"/>
      <c r="U95" s="69"/>
      <c r="V95" s="116"/>
      <c r="W95" s="121"/>
      <c r="X95" s="642">
        <f t="shared" si="2"/>
        <v>1680.0000000000002</v>
      </c>
      <c r="Y95" s="74">
        <f t="shared" si="3"/>
        <v>25680</v>
      </c>
    </row>
    <row r="96" spans="1:25" ht="15.5" x14ac:dyDescent="0.35">
      <c r="A96" s="229"/>
      <c r="B96" s="229"/>
      <c r="C96" s="230"/>
      <c r="D96" s="229"/>
      <c r="E96" s="229"/>
      <c r="F96" s="117" t="s">
        <v>16057</v>
      </c>
      <c r="G96" s="231"/>
      <c r="H96" s="249">
        <v>12000</v>
      </c>
      <c r="I96" s="231"/>
      <c r="J96" s="231" t="s">
        <v>1765</v>
      </c>
      <c r="K96" s="231" t="s">
        <v>1765</v>
      </c>
      <c r="L96" s="231" t="s">
        <v>1765</v>
      </c>
      <c r="M96" s="231" t="s">
        <v>1765</v>
      </c>
      <c r="N96" s="236"/>
      <c r="O96" s="229"/>
      <c r="P96" s="231" t="s">
        <v>1765</v>
      </c>
      <c r="Q96" s="231" t="s">
        <v>1765</v>
      </c>
      <c r="R96" s="229"/>
      <c r="S96" s="229"/>
      <c r="T96" s="229"/>
      <c r="U96" s="229"/>
      <c r="V96" s="232"/>
      <c r="W96" s="286"/>
      <c r="X96" s="642">
        <f t="shared" si="2"/>
        <v>840.00000000000011</v>
      </c>
      <c r="Y96" s="249">
        <f t="shared" si="3"/>
        <v>12840</v>
      </c>
    </row>
    <row r="97" spans="1:25" ht="15.5" x14ac:dyDescent="0.35">
      <c r="A97" s="229"/>
      <c r="B97" s="229"/>
      <c r="C97" s="230"/>
      <c r="D97" s="229"/>
      <c r="E97" s="229"/>
      <c r="F97" s="117" t="s">
        <v>16058</v>
      </c>
      <c r="G97" s="231"/>
      <c r="H97" s="74">
        <v>24000</v>
      </c>
      <c r="I97" s="231"/>
      <c r="J97" s="231" t="s">
        <v>1765</v>
      </c>
      <c r="K97" s="231" t="s">
        <v>1765</v>
      </c>
      <c r="L97" s="231" t="s">
        <v>1765</v>
      </c>
      <c r="M97" s="231" t="s">
        <v>1765</v>
      </c>
      <c r="N97" s="236"/>
      <c r="O97" s="229"/>
      <c r="P97" s="231" t="s">
        <v>1765</v>
      </c>
      <c r="Q97" s="231" t="s">
        <v>1765</v>
      </c>
      <c r="R97" s="229"/>
      <c r="S97" s="229"/>
      <c r="T97" s="229"/>
      <c r="U97" s="229"/>
      <c r="V97" s="232"/>
      <c r="W97" s="286"/>
      <c r="X97" s="642">
        <f t="shared" si="2"/>
        <v>1680.0000000000002</v>
      </c>
      <c r="Y97" s="74">
        <f t="shared" si="3"/>
        <v>25680</v>
      </c>
    </row>
    <row r="98" spans="1:25" ht="15.5" x14ac:dyDescent="0.35">
      <c r="A98" s="229"/>
      <c r="B98" s="229"/>
      <c r="C98" s="230"/>
      <c r="D98" s="229"/>
      <c r="E98" s="229"/>
      <c r="F98" s="117" t="s">
        <v>16059</v>
      </c>
      <c r="G98" s="231"/>
      <c r="H98" s="74">
        <v>24000</v>
      </c>
      <c r="I98" s="231"/>
      <c r="J98" s="231" t="s">
        <v>1765</v>
      </c>
      <c r="K98" s="231" t="s">
        <v>1765</v>
      </c>
      <c r="L98" s="231" t="s">
        <v>1765</v>
      </c>
      <c r="M98" s="231" t="s">
        <v>1765</v>
      </c>
      <c r="N98" s="236"/>
      <c r="O98" s="229"/>
      <c r="P98" s="231" t="s">
        <v>1765</v>
      </c>
      <c r="Q98" s="231" t="s">
        <v>1765</v>
      </c>
      <c r="R98" s="229"/>
      <c r="S98" s="229"/>
      <c r="T98" s="229"/>
      <c r="U98" s="229"/>
      <c r="V98" s="232"/>
      <c r="W98" s="286"/>
      <c r="X98" s="642">
        <f t="shared" si="2"/>
        <v>1680.0000000000002</v>
      </c>
      <c r="Y98" s="74">
        <f t="shared" si="3"/>
        <v>25680</v>
      </c>
    </row>
    <row r="99" spans="1:25" ht="15.5" x14ac:dyDescent="0.35">
      <c r="A99" s="229"/>
      <c r="B99" s="229"/>
      <c r="C99" s="230"/>
      <c r="D99" s="229"/>
      <c r="E99" s="229"/>
      <c r="F99" s="117" t="s">
        <v>16060</v>
      </c>
      <c r="G99" s="231"/>
      <c r="H99" s="74">
        <v>24000</v>
      </c>
      <c r="I99" s="231"/>
      <c r="J99" s="231" t="s">
        <v>1765</v>
      </c>
      <c r="K99" s="231" t="s">
        <v>1765</v>
      </c>
      <c r="L99" s="231" t="s">
        <v>1765</v>
      </c>
      <c r="M99" s="231" t="s">
        <v>1765</v>
      </c>
      <c r="N99" s="236"/>
      <c r="O99" s="229"/>
      <c r="P99" s="231" t="s">
        <v>1765</v>
      </c>
      <c r="Q99" s="231" t="s">
        <v>1765</v>
      </c>
      <c r="R99" s="229"/>
      <c r="S99" s="229"/>
      <c r="T99" s="229"/>
      <c r="U99" s="229"/>
      <c r="V99" s="232"/>
      <c r="W99" s="286"/>
      <c r="X99" s="642">
        <f t="shared" si="2"/>
        <v>1680.0000000000002</v>
      </c>
      <c r="Y99" s="74">
        <f t="shared" si="3"/>
        <v>25680</v>
      </c>
    </row>
    <row r="100" spans="1:25" ht="15.5" x14ac:dyDescent="0.35">
      <c r="A100" s="229"/>
      <c r="B100" s="229"/>
      <c r="C100" s="230"/>
      <c r="D100" s="229"/>
      <c r="E100" s="229"/>
      <c r="F100" s="117" t="s">
        <v>16061</v>
      </c>
      <c r="G100" s="231"/>
      <c r="H100" s="249">
        <v>12000</v>
      </c>
      <c r="I100" s="231"/>
      <c r="J100" s="231" t="s">
        <v>1765</v>
      </c>
      <c r="K100" s="231" t="s">
        <v>1765</v>
      </c>
      <c r="L100" s="231" t="s">
        <v>1765</v>
      </c>
      <c r="M100" s="231" t="s">
        <v>1765</v>
      </c>
      <c r="N100" s="236"/>
      <c r="O100" s="229"/>
      <c r="P100" s="231" t="s">
        <v>1765</v>
      </c>
      <c r="Q100" s="231" t="s">
        <v>1765</v>
      </c>
      <c r="R100" s="229"/>
      <c r="S100" s="229"/>
      <c r="T100" s="229"/>
      <c r="U100" s="229"/>
      <c r="V100" s="232"/>
      <c r="W100" s="286"/>
      <c r="X100" s="642">
        <f t="shared" si="2"/>
        <v>840.00000000000011</v>
      </c>
      <c r="Y100" s="249">
        <f t="shared" si="3"/>
        <v>12840</v>
      </c>
    </row>
    <row r="101" spans="1:25" ht="15.5" x14ac:dyDescent="0.35">
      <c r="A101" s="229"/>
      <c r="B101" s="229"/>
      <c r="C101" s="230"/>
      <c r="D101" s="229"/>
      <c r="E101" s="229"/>
      <c r="F101" s="117" t="s">
        <v>16062</v>
      </c>
      <c r="G101" s="231"/>
      <c r="H101" s="249">
        <v>36000</v>
      </c>
      <c r="I101" s="231"/>
      <c r="J101" s="231" t="s">
        <v>1765</v>
      </c>
      <c r="K101" s="231" t="s">
        <v>1765</v>
      </c>
      <c r="L101" s="231" t="s">
        <v>1765</v>
      </c>
      <c r="M101" s="231" t="s">
        <v>1765</v>
      </c>
      <c r="N101" s="236"/>
      <c r="O101" s="229"/>
      <c r="P101" s="231" t="s">
        <v>1765</v>
      </c>
      <c r="Q101" s="231" t="s">
        <v>1765</v>
      </c>
      <c r="R101" s="229"/>
      <c r="S101" s="229"/>
      <c r="T101" s="229"/>
      <c r="U101" s="229"/>
      <c r="V101" s="232"/>
      <c r="W101" s="286"/>
      <c r="X101" s="642">
        <f t="shared" si="2"/>
        <v>2520.0000000000005</v>
      </c>
      <c r="Y101" s="249">
        <f t="shared" si="3"/>
        <v>38520</v>
      </c>
    </row>
    <row r="102" spans="1:25" ht="15.5" x14ac:dyDescent="0.35">
      <c r="A102" s="229"/>
      <c r="B102" s="229"/>
      <c r="C102" s="230"/>
      <c r="D102" s="229"/>
      <c r="E102" s="229"/>
      <c r="F102" s="117" t="s">
        <v>16063</v>
      </c>
      <c r="G102" s="231"/>
      <c r="H102" s="249">
        <v>12000</v>
      </c>
      <c r="I102" s="231"/>
      <c r="J102" s="231" t="s">
        <v>1765</v>
      </c>
      <c r="K102" s="231" t="s">
        <v>1765</v>
      </c>
      <c r="L102" s="231" t="s">
        <v>1765</v>
      </c>
      <c r="M102" s="231" t="s">
        <v>1765</v>
      </c>
      <c r="N102" s="236"/>
      <c r="O102" s="229"/>
      <c r="P102" s="231" t="s">
        <v>1765</v>
      </c>
      <c r="Q102" s="231" t="s">
        <v>1765</v>
      </c>
      <c r="R102" s="229"/>
      <c r="S102" s="229"/>
      <c r="T102" s="229"/>
      <c r="U102" s="229"/>
      <c r="V102" s="232"/>
      <c r="W102" s="286"/>
      <c r="X102" s="642">
        <f t="shared" si="2"/>
        <v>840.00000000000011</v>
      </c>
      <c r="Y102" s="249">
        <f t="shared" si="3"/>
        <v>12840</v>
      </c>
    </row>
    <row r="103" spans="1:25" ht="15.5" x14ac:dyDescent="0.35">
      <c r="A103" s="229"/>
      <c r="B103" s="229"/>
      <c r="C103" s="230"/>
      <c r="D103" s="229"/>
      <c r="E103" s="229"/>
      <c r="F103" s="117" t="s">
        <v>16064</v>
      </c>
      <c r="G103" s="231"/>
      <c r="H103" s="74">
        <v>24000</v>
      </c>
      <c r="I103" s="231"/>
      <c r="J103" s="231" t="s">
        <v>1765</v>
      </c>
      <c r="K103" s="231" t="s">
        <v>1765</v>
      </c>
      <c r="L103" s="231" t="s">
        <v>1765</v>
      </c>
      <c r="M103" s="231" t="s">
        <v>1765</v>
      </c>
      <c r="N103" s="236"/>
      <c r="O103" s="229"/>
      <c r="P103" s="231" t="s">
        <v>1765</v>
      </c>
      <c r="Q103" s="231" t="s">
        <v>1765</v>
      </c>
      <c r="R103" s="229"/>
      <c r="S103" s="229"/>
      <c r="T103" s="229"/>
      <c r="U103" s="229"/>
      <c r="V103" s="232"/>
      <c r="W103" s="286"/>
      <c r="X103" s="642">
        <f t="shared" si="2"/>
        <v>1680.0000000000002</v>
      </c>
      <c r="Y103" s="74">
        <f t="shared" si="3"/>
        <v>25680</v>
      </c>
    </row>
    <row r="104" spans="1:25" ht="15.5" x14ac:dyDescent="0.35">
      <c r="A104" s="229"/>
      <c r="B104" s="229"/>
      <c r="C104" s="230"/>
      <c r="D104" s="229"/>
      <c r="E104" s="229"/>
      <c r="F104" s="117" t="s">
        <v>16065</v>
      </c>
      <c r="G104" s="231"/>
      <c r="H104" s="249">
        <v>36000</v>
      </c>
      <c r="I104" s="231"/>
      <c r="J104" s="231" t="s">
        <v>1765</v>
      </c>
      <c r="K104" s="231" t="s">
        <v>1765</v>
      </c>
      <c r="L104" s="231" t="s">
        <v>1765</v>
      </c>
      <c r="M104" s="231" t="s">
        <v>1765</v>
      </c>
      <c r="N104" s="236"/>
      <c r="O104" s="229"/>
      <c r="P104" s="231" t="s">
        <v>1765</v>
      </c>
      <c r="Q104" s="231" t="s">
        <v>1765</v>
      </c>
      <c r="R104" s="229"/>
      <c r="S104" s="229"/>
      <c r="T104" s="229"/>
      <c r="U104" s="229"/>
      <c r="V104" s="232"/>
      <c r="W104" s="286"/>
      <c r="X104" s="642">
        <f t="shared" si="2"/>
        <v>2520.0000000000005</v>
      </c>
      <c r="Y104" s="249">
        <f t="shared" si="3"/>
        <v>38520</v>
      </c>
    </row>
    <row r="105" spans="1:25" ht="15.5" x14ac:dyDescent="0.35">
      <c r="A105" s="229"/>
      <c r="B105" s="229"/>
      <c r="C105" s="230"/>
      <c r="D105" s="229"/>
      <c r="E105" s="229"/>
      <c r="F105" s="117" t="s">
        <v>16066</v>
      </c>
      <c r="G105" s="231"/>
      <c r="H105" s="74">
        <v>24000</v>
      </c>
      <c r="I105" s="231"/>
      <c r="J105" s="231" t="s">
        <v>1765</v>
      </c>
      <c r="K105" s="231" t="s">
        <v>1765</v>
      </c>
      <c r="L105" s="231" t="s">
        <v>1765</v>
      </c>
      <c r="M105" s="231" t="s">
        <v>1765</v>
      </c>
      <c r="N105" s="236"/>
      <c r="O105" s="229"/>
      <c r="P105" s="231" t="s">
        <v>1765</v>
      </c>
      <c r="Q105" s="231" t="s">
        <v>1765</v>
      </c>
      <c r="R105" s="229"/>
      <c r="S105" s="229"/>
      <c r="T105" s="229"/>
      <c r="U105" s="229"/>
      <c r="V105" s="232"/>
      <c r="W105" s="286"/>
      <c r="X105" s="642">
        <f t="shared" si="2"/>
        <v>1680.0000000000002</v>
      </c>
      <c r="Y105" s="74">
        <f t="shared" si="3"/>
        <v>25680</v>
      </c>
    </row>
    <row r="106" spans="1:25" ht="15.5" x14ac:dyDescent="0.35">
      <c r="A106" s="229"/>
      <c r="B106" s="229"/>
      <c r="C106" s="230"/>
      <c r="D106" s="229"/>
      <c r="E106" s="229"/>
      <c r="F106" s="117" t="s">
        <v>16067</v>
      </c>
      <c r="G106" s="231"/>
      <c r="H106" s="74">
        <v>24000</v>
      </c>
      <c r="I106" s="231"/>
      <c r="J106" s="231" t="s">
        <v>1765</v>
      </c>
      <c r="K106" s="231" t="s">
        <v>1765</v>
      </c>
      <c r="L106" s="231" t="s">
        <v>1765</v>
      </c>
      <c r="M106" s="231" t="s">
        <v>1765</v>
      </c>
      <c r="N106" s="236"/>
      <c r="O106" s="229"/>
      <c r="P106" s="231" t="s">
        <v>1765</v>
      </c>
      <c r="Q106" s="231" t="s">
        <v>1765</v>
      </c>
      <c r="R106" s="229"/>
      <c r="S106" s="229"/>
      <c r="T106" s="229"/>
      <c r="U106" s="229"/>
      <c r="V106" s="232"/>
      <c r="W106" s="286"/>
      <c r="X106" s="642">
        <f t="shared" si="2"/>
        <v>1680.0000000000002</v>
      </c>
      <c r="Y106" s="74">
        <f t="shared" si="3"/>
        <v>25680</v>
      </c>
    </row>
    <row r="107" spans="1:25" ht="15.5" x14ac:dyDescent="0.35">
      <c r="A107" s="229"/>
      <c r="B107" s="229"/>
      <c r="C107" s="230"/>
      <c r="D107" s="229"/>
      <c r="E107" s="229"/>
      <c r="F107" s="117" t="s">
        <v>16068</v>
      </c>
      <c r="G107" s="231"/>
      <c r="H107" s="249">
        <v>12000</v>
      </c>
      <c r="I107" s="231"/>
      <c r="J107" s="231" t="s">
        <v>1765</v>
      </c>
      <c r="K107" s="231" t="s">
        <v>1765</v>
      </c>
      <c r="L107" s="231" t="s">
        <v>1765</v>
      </c>
      <c r="M107" s="231" t="s">
        <v>1765</v>
      </c>
      <c r="N107" s="236"/>
      <c r="O107" s="229"/>
      <c r="P107" s="231" t="s">
        <v>1765</v>
      </c>
      <c r="Q107" s="231" t="s">
        <v>1765</v>
      </c>
      <c r="R107" s="229"/>
      <c r="S107" s="229"/>
      <c r="T107" s="229"/>
      <c r="U107" s="229"/>
      <c r="V107" s="232"/>
      <c r="W107" s="286"/>
      <c r="X107" s="642">
        <f t="shared" si="2"/>
        <v>840.00000000000011</v>
      </c>
      <c r="Y107" s="249">
        <f t="shared" si="3"/>
        <v>12840</v>
      </c>
    </row>
    <row r="108" spans="1:25" ht="15.5" x14ac:dyDescent="0.35">
      <c r="A108" s="229"/>
      <c r="B108" s="229"/>
      <c r="C108" s="230"/>
      <c r="D108" s="229"/>
      <c r="E108" s="229"/>
      <c r="F108" s="117" t="s">
        <v>16069</v>
      </c>
      <c r="G108" s="231"/>
      <c r="H108" s="249">
        <v>36000</v>
      </c>
      <c r="I108" s="231"/>
      <c r="J108" s="231" t="s">
        <v>1765</v>
      </c>
      <c r="K108" s="231" t="s">
        <v>1765</v>
      </c>
      <c r="L108" s="231" t="s">
        <v>1765</v>
      </c>
      <c r="M108" s="231" t="s">
        <v>1765</v>
      </c>
      <c r="N108" s="236"/>
      <c r="O108" s="229"/>
      <c r="P108" s="231" t="s">
        <v>1765</v>
      </c>
      <c r="Q108" s="231" t="s">
        <v>1765</v>
      </c>
      <c r="R108" s="229"/>
      <c r="S108" s="229"/>
      <c r="T108" s="229"/>
      <c r="U108" s="229"/>
      <c r="V108" s="232"/>
      <c r="W108" s="286"/>
      <c r="X108" s="642">
        <f t="shared" si="2"/>
        <v>2520.0000000000005</v>
      </c>
      <c r="Y108" s="249">
        <f t="shared" si="3"/>
        <v>38520</v>
      </c>
    </row>
    <row r="109" spans="1:25" ht="15.5" x14ac:dyDescent="0.35">
      <c r="A109" s="229"/>
      <c r="B109" s="229"/>
      <c r="C109" s="230"/>
      <c r="D109" s="229"/>
      <c r="E109" s="229"/>
      <c r="F109" s="117" t="s">
        <v>16070</v>
      </c>
      <c r="G109" s="231"/>
      <c r="H109" s="249">
        <v>12000</v>
      </c>
      <c r="I109" s="231"/>
      <c r="J109" s="231" t="s">
        <v>1765</v>
      </c>
      <c r="K109" s="231" t="s">
        <v>1765</v>
      </c>
      <c r="L109" s="231" t="s">
        <v>1765</v>
      </c>
      <c r="M109" s="231" t="s">
        <v>1765</v>
      </c>
      <c r="N109" s="236"/>
      <c r="O109" s="229"/>
      <c r="P109" s="231" t="s">
        <v>1765</v>
      </c>
      <c r="Q109" s="231" t="s">
        <v>1765</v>
      </c>
      <c r="R109" s="229"/>
      <c r="S109" s="229"/>
      <c r="T109" s="229"/>
      <c r="U109" s="229"/>
      <c r="V109" s="232"/>
      <c r="W109" s="286"/>
      <c r="X109" s="642">
        <f t="shared" si="2"/>
        <v>840.00000000000011</v>
      </c>
      <c r="Y109" s="249">
        <f t="shared" si="3"/>
        <v>12840</v>
      </c>
    </row>
    <row r="110" spans="1:25" ht="15.5" x14ac:dyDescent="0.35">
      <c r="A110" s="229"/>
      <c r="B110" s="229"/>
      <c r="C110" s="230"/>
      <c r="D110" s="229"/>
      <c r="E110" s="229"/>
      <c r="F110" s="117" t="s">
        <v>16071</v>
      </c>
      <c r="G110" s="231"/>
      <c r="H110" s="74">
        <v>24000</v>
      </c>
      <c r="I110" s="231"/>
      <c r="J110" s="231" t="s">
        <v>1765</v>
      </c>
      <c r="K110" s="231" t="s">
        <v>1765</v>
      </c>
      <c r="L110" s="231" t="s">
        <v>1765</v>
      </c>
      <c r="M110" s="231" t="s">
        <v>1765</v>
      </c>
      <c r="N110" s="236"/>
      <c r="O110" s="229"/>
      <c r="P110" s="231" t="s">
        <v>1765</v>
      </c>
      <c r="Q110" s="231" t="s">
        <v>1765</v>
      </c>
      <c r="R110" s="229"/>
      <c r="S110" s="229"/>
      <c r="T110" s="229"/>
      <c r="U110" s="229"/>
      <c r="V110" s="232"/>
      <c r="W110" s="286"/>
      <c r="X110" s="642">
        <f t="shared" si="2"/>
        <v>1680.0000000000002</v>
      </c>
      <c r="Y110" s="74">
        <f t="shared" si="3"/>
        <v>25680</v>
      </c>
    </row>
    <row r="111" spans="1:25" ht="15.5" x14ac:dyDescent="0.35">
      <c r="A111" s="229"/>
      <c r="B111" s="229"/>
      <c r="C111" s="230"/>
      <c r="D111" s="229"/>
      <c r="E111" s="229"/>
      <c r="F111" s="117" t="s">
        <v>16072</v>
      </c>
      <c r="G111" s="231"/>
      <c r="H111" s="74">
        <v>24000</v>
      </c>
      <c r="I111" s="231"/>
      <c r="J111" s="231" t="s">
        <v>1765</v>
      </c>
      <c r="K111" s="231" t="s">
        <v>1765</v>
      </c>
      <c r="L111" s="231" t="s">
        <v>1765</v>
      </c>
      <c r="M111" s="231" t="s">
        <v>1765</v>
      </c>
      <c r="N111" s="236"/>
      <c r="O111" s="229"/>
      <c r="P111" s="231" t="s">
        <v>1765</v>
      </c>
      <c r="Q111" s="231" t="s">
        <v>1765</v>
      </c>
      <c r="R111" s="229"/>
      <c r="S111" s="229"/>
      <c r="T111" s="229"/>
      <c r="U111" s="229"/>
      <c r="V111" s="232"/>
      <c r="W111" s="286"/>
      <c r="X111" s="642">
        <f t="shared" si="2"/>
        <v>1680.0000000000002</v>
      </c>
      <c r="Y111" s="74">
        <f t="shared" si="3"/>
        <v>25680</v>
      </c>
    </row>
    <row r="112" spans="1:25" ht="15.5" x14ac:dyDescent="0.35">
      <c r="A112" s="229"/>
      <c r="B112" s="229"/>
      <c r="C112" s="230"/>
      <c r="D112" s="229"/>
      <c r="E112" s="229"/>
      <c r="F112" s="117" t="s">
        <v>16073</v>
      </c>
      <c r="G112" s="231"/>
      <c r="H112" s="249">
        <v>4000</v>
      </c>
      <c r="I112" s="231"/>
      <c r="J112" s="231" t="s">
        <v>1765</v>
      </c>
      <c r="K112" s="231" t="s">
        <v>1765</v>
      </c>
      <c r="L112" s="231" t="s">
        <v>1765</v>
      </c>
      <c r="M112" s="231" t="s">
        <v>1765</v>
      </c>
      <c r="N112" s="236"/>
      <c r="O112" s="229"/>
      <c r="P112" s="231" t="s">
        <v>1765</v>
      </c>
      <c r="Q112" s="231" t="s">
        <v>1765</v>
      </c>
      <c r="R112" s="229"/>
      <c r="S112" s="229"/>
      <c r="T112" s="229"/>
      <c r="U112" s="229"/>
      <c r="V112" s="232"/>
      <c r="W112" s="286"/>
      <c r="X112" s="642">
        <f t="shared" si="2"/>
        <v>280</v>
      </c>
      <c r="Y112" s="249">
        <f t="shared" si="3"/>
        <v>4280</v>
      </c>
    </row>
    <row r="113" spans="1:25" ht="15.5" x14ac:dyDescent="0.35">
      <c r="A113" s="229"/>
      <c r="B113" s="229"/>
      <c r="C113" s="230"/>
      <c r="D113" s="229"/>
      <c r="E113" s="229"/>
      <c r="F113" s="117" t="s">
        <v>16074</v>
      </c>
      <c r="G113" s="231"/>
      <c r="H113" s="249">
        <v>12000</v>
      </c>
      <c r="I113" s="231"/>
      <c r="J113" s="231" t="s">
        <v>1765</v>
      </c>
      <c r="K113" s="231" t="s">
        <v>1765</v>
      </c>
      <c r="L113" s="231" t="s">
        <v>1765</v>
      </c>
      <c r="M113" s="231" t="s">
        <v>1765</v>
      </c>
      <c r="N113" s="236"/>
      <c r="O113" s="229"/>
      <c r="P113" s="231" t="s">
        <v>1765</v>
      </c>
      <c r="Q113" s="231" t="s">
        <v>1765</v>
      </c>
      <c r="R113" s="229"/>
      <c r="S113" s="229"/>
      <c r="T113" s="229"/>
      <c r="U113" s="229"/>
      <c r="V113" s="232"/>
      <c r="W113" s="286"/>
      <c r="X113" s="642">
        <f t="shared" si="2"/>
        <v>840.00000000000011</v>
      </c>
      <c r="Y113" s="249">
        <f t="shared" si="3"/>
        <v>12840</v>
      </c>
    </row>
    <row r="114" spans="1:25" ht="15.5" x14ac:dyDescent="0.35">
      <c r="A114" s="76"/>
      <c r="B114" s="76"/>
      <c r="C114" s="214"/>
      <c r="D114" s="76"/>
      <c r="E114" s="76"/>
      <c r="F114" s="69" t="s">
        <v>16075</v>
      </c>
      <c r="G114" s="69"/>
      <c r="H114" s="74">
        <v>24000</v>
      </c>
      <c r="I114" s="69"/>
      <c r="J114" s="231" t="s">
        <v>1765</v>
      </c>
      <c r="K114" s="231" t="s">
        <v>1765</v>
      </c>
      <c r="L114" s="231" t="s">
        <v>1765</v>
      </c>
      <c r="M114" s="231" t="s">
        <v>1765</v>
      </c>
      <c r="N114" s="75"/>
      <c r="O114" s="69"/>
      <c r="P114" s="231" t="s">
        <v>1765</v>
      </c>
      <c r="Q114" s="231" t="s">
        <v>1765</v>
      </c>
      <c r="R114" s="69"/>
      <c r="S114" s="69"/>
      <c r="T114" s="69"/>
      <c r="U114" s="69"/>
      <c r="V114" s="116"/>
      <c r="W114" s="121"/>
      <c r="X114" s="642">
        <f t="shared" si="2"/>
        <v>1680.0000000000002</v>
      </c>
      <c r="Y114" s="74">
        <f t="shared" si="3"/>
        <v>25680</v>
      </c>
    </row>
    <row r="115" spans="1:25" ht="15.5" x14ac:dyDescent="0.35">
      <c r="A115" s="229"/>
      <c r="B115" s="229"/>
      <c r="C115" s="230"/>
      <c r="D115" s="229"/>
      <c r="E115" s="229"/>
      <c r="F115" s="117" t="s">
        <v>16076</v>
      </c>
      <c r="G115" s="231"/>
      <c r="H115" s="249">
        <v>12000</v>
      </c>
      <c r="I115" s="231"/>
      <c r="J115" s="231" t="s">
        <v>1765</v>
      </c>
      <c r="K115" s="231" t="s">
        <v>1765</v>
      </c>
      <c r="L115" s="231" t="s">
        <v>1765</v>
      </c>
      <c r="M115" s="231" t="s">
        <v>1765</v>
      </c>
      <c r="N115" s="236"/>
      <c r="O115" s="229"/>
      <c r="P115" s="231" t="s">
        <v>1765</v>
      </c>
      <c r="Q115" s="231" t="s">
        <v>1765</v>
      </c>
      <c r="R115" s="229"/>
      <c r="S115" s="229"/>
      <c r="T115" s="229"/>
      <c r="U115" s="229"/>
      <c r="V115" s="232"/>
      <c r="W115" s="286"/>
      <c r="X115" s="642">
        <f t="shared" si="2"/>
        <v>840.00000000000011</v>
      </c>
      <c r="Y115" s="249">
        <f t="shared" si="3"/>
        <v>12840</v>
      </c>
    </row>
    <row r="116" spans="1:25" ht="15.5" x14ac:dyDescent="0.35">
      <c r="A116" s="229"/>
      <c r="B116" s="229"/>
      <c r="C116" s="230"/>
      <c r="D116" s="229"/>
      <c r="E116" s="229"/>
      <c r="F116" s="117" t="s">
        <v>16077</v>
      </c>
      <c r="G116" s="231"/>
      <c r="H116" s="74">
        <v>24000</v>
      </c>
      <c r="I116" s="231"/>
      <c r="J116" s="231" t="s">
        <v>1765</v>
      </c>
      <c r="K116" s="231" t="s">
        <v>1765</v>
      </c>
      <c r="L116" s="231" t="s">
        <v>1765</v>
      </c>
      <c r="M116" s="231" t="s">
        <v>1765</v>
      </c>
      <c r="N116" s="236"/>
      <c r="O116" s="229"/>
      <c r="P116" s="231" t="s">
        <v>1765</v>
      </c>
      <c r="Q116" s="231" t="s">
        <v>1765</v>
      </c>
      <c r="R116" s="229"/>
      <c r="S116" s="229"/>
      <c r="T116" s="229"/>
      <c r="U116" s="229"/>
      <c r="V116" s="232"/>
      <c r="W116" s="286"/>
      <c r="X116" s="642">
        <f t="shared" si="2"/>
        <v>1680.0000000000002</v>
      </c>
      <c r="Y116" s="74">
        <f t="shared" si="3"/>
        <v>25680</v>
      </c>
    </row>
    <row r="117" spans="1:25" ht="15.5" x14ac:dyDescent="0.35">
      <c r="A117" s="229"/>
      <c r="B117" s="229"/>
      <c r="C117" s="230"/>
      <c r="D117" s="229"/>
      <c r="E117" s="229"/>
      <c r="F117" s="117" t="s">
        <v>16078</v>
      </c>
      <c r="G117" s="231"/>
      <c r="H117" s="74">
        <v>24000</v>
      </c>
      <c r="I117" s="231"/>
      <c r="J117" s="231" t="s">
        <v>1765</v>
      </c>
      <c r="K117" s="231" t="s">
        <v>1765</v>
      </c>
      <c r="L117" s="231" t="s">
        <v>1765</v>
      </c>
      <c r="M117" s="231" t="s">
        <v>1765</v>
      </c>
      <c r="N117" s="236"/>
      <c r="O117" s="229"/>
      <c r="P117" s="231" t="s">
        <v>1765</v>
      </c>
      <c r="Q117" s="231" t="s">
        <v>1765</v>
      </c>
      <c r="R117" s="229"/>
      <c r="S117" s="229"/>
      <c r="T117" s="229"/>
      <c r="U117" s="229"/>
      <c r="V117" s="232"/>
      <c r="W117" s="286"/>
      <c r="X117" s="642">
        <f t="shared" si="2"/>
        <v>1680.0000000000002</v>
      </c>
      <c r="Y117" s="74">
        <f t="shared" si="3"/>
        <v>25680</v>
      </c>
    </row>
    <row r="118" spans="1:25" ht="15.5" x14ac:dyDescent="0.35">
      <c r="A118" s="229"/>
      <c r="B118" s="229"/>
      <c r="C118" s="230"/>
      <c r="D118" s="229"/>
      <c r="E118" s="229"/>
      <c r="F118" s="117" t="s">
        <v>16079</v>
      </c>
      <c r="G118" s="231"/>
      <c r="H118" s="74">
        <v>24000</v>
      </c>
      <c r="I118" s="231"/>
      <c r="J118" s="231" t="s">
        <v>1765</v>
      </c>
      <c r="K118" s="231" t="s">
        <v>1765</v>
      </c>
      <c r="L118" s="231" t="s">
        <v>1765</v>
      </c>
      <c r="M118" s="231" t="s">
        <v>1765</v>
      </c>
      <c r="N118" s="236"/>
      <c r="O118" s="229"/>
      <c r="P118" s="231" t="s">
        <v>1765</v>
      </c>
      <c r="Q118" s="231" t="s">
        <v>1765</v>
      </c>
      <c r="R118" s="229"/>
      <c r="S118" s="229"/>
      <c r="T118" s="229"/>
      <c r="U118" s="229"/>
      <c r="V118" s="232"/>
      <c r="W118" s="286"/>
      <c r="X118" s="642">
        <f t="shared" si="2"/>
        <v>1680.0000000000002</v>
      </c>
      <c r="Y118" s="74">
        <f t="shared" si="3"/>
        <v>25680</v>
      </c>
    </row>
    <row r="119" spans="1:25" ht="15.5" x14ac:dyDescent="0.35">
      <c r="A119" s="229"/>
      <c r="B119" s="229"/>
      <c r="C119" s="230"/>
      <c r="D119" s="229"/>
      <c r="E119" s="229"/>
      <c r="F119" s="117" t="s">
        <v>16080</v>
      </c>
      <c r="G119" s="231"/>
      <c r="H119" s="249">
        <v>12000</v>
      </c>
      <c r="I119" s="231"/>
      <c r="J119" s="231" t="s">
        <v>1765</v>
      </c>
      <c r="K119" s="231" t="s">
        <v>1765</v>
      </c>
      <c r="L119" s="231" t="s">
        <v>1765</v>
      </c>
      <c r="M119" s="231" t="s">
        <v>1765</v>
      </c>
      <c r="N119" s="236"/>
      <c r="O119" s="229"/>
      <c r="P119" s="231" t="s">
        <v>1765</v>
      </c>
      <c r="Q119" s="231" t="s">
        <v>1765</v>
      </c>
      <c r="R119" s="229"/>
      <c r="S119" s="229"/>
      <c r="T119" s="229"/>
      <c r="U119" s="229"/>
      <c r="V119" s="232"/>
      <c r="W119" s="286"/>
      <c r="X119" s="642">
        <f t="shared" si="2"/>
        <v>840.00000000000011</v>
      </c>
      <c r="Y119" s="249">
        <f t="shared" si="3"/>
        <v>12840</v>
      </c>
    </row>
    <row r="120" spans="1:25" ht="15.5" x14ac:dyDescent="0.35">
      <c r="A120" s="229"/>
      <c r="B120" s="229"/>
      <c r="C120" s="230"/>
      <c r="D120" s="229"/>
      <c r="E120" s="229"/>
      <c r="F120" s="117" t="s">
        <v>16081</v>
      </c>
      <c r="G120" s="231"/>
      <c r="H120" s="249">
        <v>36000</v>
      </c>
      <c r="I120" s="231"/>
      <c r="J120" s="231" t="s">
        <v>1765</v>
      </c>
      <c r="K120" s="231" t="s">
        <v>1765</v>
      </c>
      <c r="L120" s="231" t="s">
        <v>1765</v>
      </c>
      <c r="M120" s="231" t="s">
        <v>1765</v>
      </c>
      <c r="N120" s="236"/>
      <c r="O120" s="229"/>
      <c r="P120" s="231" t="s">
        <v>1765</v>
      </c>
      <c r="Q120" s="231" t="s">
        <v>1765</v>
      </c>
      <c r="R120" s="229"/>
      <c r="S120" s="229"/>
      <c r="T120" s="229"/>
      <c r="U120" s="229"/>
      <c r="V120" s="232"/>
      <c r="W120" s="286"/>
      <c r="X120" s="642">
        <f t="shared" si="2"/>
        <v>2520.0000000000005</v>
      </c>
      <c r="Y120" s="249">
        <f t="shared" si="3"/>
        <v>38520</v>
      </c>
    </row>
    <row r="121" spans="1:25" ht="15.5" x14ac:dyDescent="0.35">
      <c r="A121" s="229"/>
      <c r="B121" s="229"/>
      <c r="C121" s="230"/>
      <c r="D121" s="229"/>
      <c r="E121" s="229"/>
      <c r="F121" s="117" t="s">
        <v>16082</v>
      </c>
      <c r="G121" s="231"/>
      <c r="H121" s="249">
        <v>12000</v>
      </c>
      <c r="I121" s="231"/>
      <c r="J121" s="231" t="s">
        <v>1765</v>
      </c>
      <c r="K121" s="231" t="s">
        <v>1765</v>
      </c>
      <c r="L121" s="231" t="s">
        <v>1765</v>
      </c>
      <c r="M121" s="231" t="s">
        <v>1765</v>
      </c>
      <c r="N121" s="236"/>
      <c r="O121" s="229"/>
      <c r="P121" s="231" t="s">
        <v>1765</v>
      </c>
      <c r="Q121" s="231" t="s">
        <v>1765</v>
      </c>
      <c r="R121" s="229"/>
      <c r="S121" s="229"/>
      <c r="T121" s="229"/>
      <c r="U121" s="229"/>
      <c r="V121" s="232"/>
      <c r="W121" s="286"/>
      <c r="X121" s="642">
        <f t="shared" si="2"/>
        <v>840.00000000000011</v>
      </c>
      <c r="Y121" s="249">
        <f t="shared" si="3"/>
        <v>12840</v>
      </c>
    </row>
    <row r="122" spans="1:25" ht="15.5" x14ac:dyDescent="0.35">
      <c r="A122" s="229"/>
      <c r="B122" s="229"/>
      <c r="C122" s="230"/>
      <c r="D122" s="229"/>
      <c r="E122" s="229"/>
      <c r="F122" s="117"/>
      <c r="G122" s="231"/>
      <c r="H122" s="249"/>
      <c r="I122" s="231"/>
      <c r="J122" s="231"/>
      <c r="K122" s="233"/>
      <c r="L122" s="233"/>
      <c r="M122" s="120"/>
      <c r="N122" s="236"/>
      <c r="O122" s="229"/>
      <c r="P122" s="119"/>
      <c r="Q122" s="119"/>
      <c r="R122" s="229"/>
      <c r="S122" s="229"/>
      <c r="T122" s="229"/>
      <c r="U122" s="229"/>
      <c r="V122" s="232"/>
      <c r="W122" s="286"/>
      <c r="X122" s="642">
        <f t="shared" si="2"/>
        <v>0</v>
      </c>
      <c r="Y122" s="249">
        <f t="shared" si="3"/>
        <v>0</v>
      </c>
    </row>
    <row r="123" spans="1:25" ht="15.5" x14ac:dyDescent="0.35">
      <c r="A123" s="64"/>
      <c r="B123" s="64"/>
      <c r="C123" s="65"/>
      <c r="D123" s="64"/>
      <c r="E123" s="64"/>
      <c r="F123" s="234" t="s">
        <v>1851</v>
      </c>
      <c r="G123" s="215"/>
      <c r="H123" s="247"/>
      <c r="I123" s="215"/>
      <c r="J123" s="215"/>
      <c r="K123" s="220"/>
      <c r="L123" s="220"/>
      <c r="M123" s="220"/>
      <c r="N123" s="68"/>
      <c r="O123" s="64"/>
      <c r="P123" s="68"/>
      <c r="Q123" s="68"/>
      <c r="R123" s="64"/>
      <c r="S123" s="64"/>
      <c r="T123" s="64"/>
      <c r="U123" s="64"/>
      <c r="V123" s="115"/>
      <c r="W123" s="239"/>
      <c r="X123" s="642">
        <f t="shared" si="2"/>
        <v>0</v>
      </c>
      <c r="Y123" s="247">
        <f t="shared" si="3"/>
        <v>0</v>
      </c>
    </row>
    <row r="124" spans="1:25" ht="15.5" x14ac:dyDescent="0.35">
      <c r="A124" s="229"/>
      <c r="B124" s="229"/>
      <c r="C124" s="230"/>
      <c r="D124" s="229"/>
      <c r="E124" s="229"/>
      <c r="F124" s="117" t="s">
        <v>16083</v>
      </c>
      <c r="G124" s="231"/>
      <c r="H124" s="249">
        <v>400000</v>
      </c>
      <c r="I124" s="231"/>
      <c r="J124" s="231" t="s">
        <v>1147</v>
      </c>
      <c r="K124" s="233">
        <v>2014</v>
      </c>
      <c r="L124" s="233" t="s">
        <v>6193</v>
      </c>
      <c r="M124" s="120" t="s">
        <v>16084</v>
      </c>
      <c r="N124" s="236"/>
      <c r="O124" s="229"/>
      <c r="P124" s="119"/>
      <c r="Q124" s="119"/>
      <c r="R124" s="229"/>
      <c r="S124" s="229"/>
      <c r="T124" s="229"/>
      <c r="U124" s="229"/>
      <c r="V124" s="232"/>
      <c r="W124" s="286"/>
      <c r="X124" s="642">
        <f t="shared" si="2"/>
        <v>28000.000000000004</v>
      </c>
      <c r="Y124" s="249">
        <f t="shared" si="3"/>
        <v>428000</v>
      </c>
    </row>
    <row r="125" spans="1:25" ht="15.5" x14ac:dyDescent="0.35">
      <c r="A125" s="76"/>
      <c r="B125" s="76"/>
      <c r="C125" s="214"/>
      <c r="D125" s="76"/>
      <c r="E125" s="76"/>
      <c r="F125" s="117" t="s">
        <v>16085</v>
      </c>
      <c r="G125" s="231"/>
      <c r="H125" s="249">
        <v>400000</v>
      </c>
      <c r="I125" s="231"/>
      <c r="J125" s="231" t="s">
        <v>1147</v>
      </c>
      <c r="K125" s="233">
        <v>2014</v>
      </c>
      <c r="L125" s="233" t="s">
        <v>6193</v>
      </c>
      <c r="M125" s="120" t="s">
        <v>16086</v>
      </c>
      <c r="N125" s="119"/>
      <c r="O125" s="76"/>
      <c r="P125" s="119"/>
      <c r="Q125" s="119"/>
      <c r="R125" s="76"/>
      <c r="S125" s="76"/>
      <c r="T125" s="76"/>
      <c r="U125" s="76"/>
      <c r="V125" s="121"/>
      <c r="W125" s="286"/>
      <c r="X125" s="642">
        <f t="shared" si="2"/>
        <v>28000.000000000004</v>
      </c>
      <c r="Y125" s="249">
        <f t="shared" si="3"/>
        <v>428000</v>
      </c>
    </row>
    <row r="126" spans="1:25" ht="15.5" x14ac:dyDescent="0.35">
      <c r="A126" s="76"/>
      <c r="B126" s="76"/>
      <c r="C126" s="214"/>
      <c r="D126" s="76"/>
      <c r="E126" s="76"/>
      <c r="F126" s="117" t="s">
        <v>16087</v>
      </c>
      <c r="G126" s="231"/>
      <c r="H126" s="249">
        <v>400000</v>
      </c>
      <c r="I126" s="231"/>
      <c r="J126" s="231" t="s">
        <v>1147</v>
      </c>
      <c r="K126" s="233">
        <v>2014</v>
      </c>
      <c r="L126" s="233" t="s">
        <v>6193</v>
      </c>
      <c r="M126" s="233" t="s">
        <v>16088</v>
      </c>
      <c r="N126" s="119"/>
      <c r="O126" s="76"/>
      <c r="P126" s="119"/>
      <c r="Q126" s="119"/>
      <c r="R126" s="76"/>
      <c r="S126" s="76"/>
      <c r="T126" s="76"/>
      <c r="U126" s="76"/>
      <c r="V126" s="121"/>
      <c r="W126" s="286"/>
      <c r="X126" s="642">
        <f t="shared" si="2"/>
        <v>28000.000000000004</v>
      </c>
      <c r="Y126" s="249">
        <f t="shared" si="3"/>
        <v>428000</v>
      </c>
    </row>
    <row r="127" spans="1:25" ht="15.5" x14ac:dyDescent="0.35">
      <c r="A127" s="76"/>
      <c r="B127" s="76"/>
      <c r="C127" s="214"/>
      <c r="D127" s="76"/>
      <c r="E127" s="76"/>
      <c r="F127" s="117"/>
      <c r="G127" s="231"/>
      <c r="H127" s="249"/>
      <c r="I127" s="231"/>
      <c r="J127" s="231"/>
      <c r="K127" s="233"/>
      <c r="L127" s="233"/>
      <c r="M127" s="233"/>
      <c r="N127" s="119"/>
      <c r="O127" s="76"/>
      <c r="P127" s="119"/>
      <c r="Q127" s="119"/>
      <c r="R127" s="76"/>
      <c r="S127" s="76"/>
      <c r="T127" s="76"/>
      <c r="U127" s="76"/>
      <c r="V127" s="121"/>
      <c r="W127" s="286"/>
      <c r="X127" s="642">
        <f t="shared" si="2"/>
        <v>0</v>
      </c>
      <c r="Y127" s="249">
        <f t="shared" si="3"/>
        <v>0</v>
      </c>
    </row>
    <row r="128" spans="1:25" ht="15.5" x14ac:dyDescent="0.35">
      <c r="A128" s="64"/>
      <c r="B128" s="64"/>
      <c r="C128" s="65"/>
      <c r="D128" s="64"/>
      <c r="E128" s="64"/>
      <c r="F128" s="234" t="s">
        <v>1853</v>
      </c>
      <c r="G128" s="215"/>
      <c r="H128" s="247"/>
      <c r="I128" s="215"/>
      <c r="J128" s="215"/>
      <c r="K128" s="220"/>
      <c r="L128" s="220"/>
      <c r="M128" s="220"/>
      <c r="N128" s="68"/>
      <c r="O128" s="64"/>
      <c r="P128" s="68"/>
      <c r="Q128" s="68"/>
      <c r="R128" s="64"/>
      <c r="S128" s="64"/>
      <c r="T128" s="64"/>
      <c r="U128" s="64"/>
      <c r="V128" s="115"/>
      <c r="W128" s="239"/>
      <c r="X128" s="642">
        <f t="shared" si="2"/>
        <v>0</v>
      </c>
      <c r="Y128" s="247">
        <f t="shared" si="3"/>
        <v>0</v>
      </c>
    </row>
    <row r="129" spans="1:25" ht="15.5" x14ac:dyDescent="0.35">
      <c r="A129" s="229"/>
      <c r="B129" s="229"/>
      <c r="C129" s="230"/>
      <c r="D129" s="229"/>
      <c r="E129" s="229"/>
      <c r="F129" s="117" t="s">
        <v>16034</v>
      </c>
      <c r="G129" s="231"/>
      <c r="H129" s="249">
        <v>2000000</v>
      </c>
      <c r="I129" s="231"/>
      <c r="J129" s="231" t="s">
        <v>1147</v>
      </c>
      <c r="K129" s="233">
        <v>2014</v>
      </c>
      <c r="L129" s="233" t="s">
        <v>16089</v>
      </c>
      <c r="M129" s="120" t="s">
        <v>16090</v>
      </c>
      <c r="N129" s="236"/>
      <c r="O129" s="229"/>
      <c r="P129" s="119" t="s">
        <v>6193</v>
      </c>
      <c r="Q129" s="119" t="s">
        <v>16091</v>
      </c>
      <c r="R129" s="229"/>
      <c r="S129" s="229"/>
      <c r="T129" s="229"/>
      <c r="U129" s="229"/>
      <c r="V129" s="232"/>
      <c r="W129" s="286"/>
      <c r="X129" s="642">
        <f t="shared" si="2"/>
        <v>140000</v>
      </c>
      <c r="Y129" s="249">
        <f t="shared" si="3"/>
        <v>2140000</v>
      </c>
    </row>
    <row r="130" spans="1:25" ht="15.5" x14ac:dyDescent="0.35">
      <c r="A130" s="229"/>
      <c r="B130" s="229"/>
      <c r="C130" s="230"/>
      <c r="D130" s="229"/>
      <c r="E130" s="229"/>
      <c r="F130" s="117" t="s">
        <v>16036</v>
      </c>
      <c r="G130" s="231"/>
      <c r="H130" s="249">
        <v>2000000</v>
      </c>
      <c r="I130" s="231"/>
      <c r="J130" s="231" t="s">
        <v>1147</v>
      </c>
      <c r="K130" s="233">
        <v>2014</v>
      </c>
      <c r="L130" s="233" t="s">
        <v>16089</v>
      </c>
      <c r="M130" s="120" t="s">
        <v>16092</v>
      </c>
      <c r="N130" s="236"/>
      <c r="O130" s="229"/>
      <c r="P130" s="119" t="s">
        <v>6193</v>
      </c>
      <c r="Q130" s="119" t="s">
        <v>16091</v>
      </c>
      <c r="R130" s="229"/>
      <c r="S130" s="229"/>
      <c r="T130" s="229"/>
      <c r="U130" s="229"/>
      <c r="V130" s="232"/>
      <c r="W130" s="286"/>
      <c r="X130" s="642">
        <f t="shared" si="2"/>
        <v>140000</v>
      </c>
      <c r="Y130" s="249">
        <f t="shared" si="3"/>
        <v>2140000</v>
      </c>
    </row>
    <row r="131" spans="1:25" ht="15.5" x14ac:dyDescent="0.35">
      <c r="A131" s="229"/>
      <c r="B131" s="229"/>
      <c r="C131" s="230"/>
      <c r="D131" s="229"/>
      <c r="E131" s="229"/>
      <c r="F131" s="117" t="s">
        <v>16038</v>
      </c>
      <c r="G131" s="231"/>
      <c r="H131" s="249">
        <v>2000000</v>
      </c>
      <c r="I131" s="231"/>
      <c r="J131" s="231" t="s">
        <v>1147</v>
      </c>
      <c r="K131" s="233">
        <v>2014</v>
      </c>
      <c r="L131" s="233" t="s">
        <v>16089</v>
      </c>
      <c r="M131" s="120" t="s">
        <v>16093</v>
      </c>
      <c r="N131" s="236"/>
      <c r="O131" s="229"/>
      <c r="P131" s="119" t="s">
        <v>6193</v>
      </c>
      <c r="Q131" s="119" t="s">
        <v>16091</v>
      </c>
      <c r="R131" s="229"/>
      <c r="S131" s="229"/>
      <c r="T131" s="229"/>
      <c r="U131" s="229"/>
      <c r="V131" s="232"/>
      <c r="W131" s="286"/>
      <c r="X131" s="642">
        <f t="shared" si="2"/>
        <v>140000</v>
      </c>
      <c r="Y131" s="249">
        <f t="shared" si="3"/>
        <v>2140000</v>
      </c>
    </row>
    <row r="132" spans="1:25" ht="15.5" x14ac:dyDescent="0.35">
      <c r="A132" s="229"/>
      <c r="B132" s="229"/>
      <c r="C132" s="230"/>
      <c r="D132" s="229"/>
      <c r="E132" s="229"/>
      <c r="F132" s="117"/>
      <c r="G132" s="231"/>
      <c r="H132" s="249"/>
      <c r="I132" s="231"/>
      <c r="J132" s="231"/>
      <c r="K132" s="233"/>
      <c r="L132" s="233"/>
      <c r="M132" s="120"/>
      <c r="N132" s="236"/>
      <c r="O132" s="229"/>
      <c r="P132" s="119"/>
      <c r="Q132" s="119"/>
      <c r="R132" s="229"/>
      <c r="S132" s="229"/>
      <c r="T132" s="229"/>
      <c r="U132" s="229"/>
      <c r="V132" s="232"/>
      <c r="W132" s="286"/>
      <c r="X132" s="642">
        <f t="shared" si="2"/>
        <v>0</v>
      </c>
      <c r="Y132" s="249">
        <f t="shared" si="3"/>
        <v>0</v>
      </c>
    </row>
    <row r="133" spans="1:25" ht="15.5" x14ac:dyDescent="0.35">
      <c r="A133" s="64"/>
      <c r="B133" s="64"/>
      <c r="C133" s="65"/>
      <c r="D133" s="64"/>
      <c r="E133" s="64"/>
      <c r="F133" s="66" t="s">
        <v>1860</v>
      </c>
      <c r="G133" s="64"/>
      <c r="H133" s="67"/>
      <c r="I133" s="64"/>
      <c r="J133" s="64"/>
      <c r="K133" s="68"/>
      <c r="L133" s="68"/>
      <c r="M133" s="68"/>
      <c r="N133" s="68"/>
      <c r="O133" s="64"/>
      <c r="P133" s="68"/>
      <c r="Q133" s="68"/>
      <c r="R133" s="64"/>
      <c r="S133" s="64"/>
      <c r="T133" s="64"/>
      <c r="U133" s="64"/>
      <c r="V133" s="115"/>
      <c r="W133" s="239"/>
      <c r="X133" s="642">
        <f t="shared" si="2"/>
        <v>0</v>
      </c>
      <c r="Y133" s="67">
        <f t="shared" si="3"/>
        <v>0</v>
      </c>
    </row>
    <row r="134" spans="1:25" ht="15.5" x14ac:dyDescent="0.35">
      <c r="A134" s="76"/>
      <c r="B134" s="76"/>
      <c r="C134" s="214"/>
      <c r="D134" s="76"/>
      <c r="E134" s="76"/>
      <c r="F134" s="76" t="s">
        <v>16094</v>
      </c>
      <c r="G134" s="76"/>
      <c r="H134" s="290">
        <v>700000</v>
      </c>
      <c r="I134" s="76"/>
      <c r="J134" s="76" t="s">
        <v>7622</v>
      </c>
      <c r="K134" s="75">
        <v>2014</v>
      </c>
      <c r="L134" s="119" t="s">
        <v>6471</v>
      </c>
      <c r="M134" s="119" t="s">
        <v>16095</v>
      </c>
      <c r="N134" s="119"/>
      <c r="O134" s="76"/>
      <c r="P134" s="119" t="s">
        <v>6193</v>
      </c>
      <c r="Q134" s="119" t="s">
        <v>4951</v>
      </c>
      <c r="R134" s="76"/>
      <c r="S134" s="76"/>
      <c r="T134" s="76"/>
      <c r="U134" s="76"/>
      <c r="V134" s="121"/>
      <c r="W134" s="286"/>
      <c r="X134" s="642">
        <f t="shared" ref="X134:X197" si="4">H134*X$4</f>
        <v>49000.000000000007</v>
      </c>
      <c r="Y134" s="290">
        <f t="shared" ref="Y134:Y197" si="5">H134+X134</f>
        <v>749000</v>
      </c>
    </row>
    <row r="135" spans="1:25" ht="15.5" x14ac:dyDescent="0.35">
      <c r="A135" s="76"/>
      <c r="B135" s="76"/>
      <c r="C135" s="214"/>
      <c r="D135" s="76"/>
      <c r="E135" s="76"/>
      <c r="F135" s="76" t="s">
        <v>16096</v>
      </c>
      <c r="G135" s="76"/>
      <c r="H135" s="290">
        <v>700000</v>
      </c>
      <c r="I135" s="76"/>
      <c r="J135" s="76" t="s">
        <v>7622</v>
      </c>
      <c r="K135" s="75">
        <v>2014</v>
      </c>
      <c r="L135" s="119" t="s">
        <v>6471</v>
      </c>
      <c r="M135" s="117" t="s">
        <v>16097</v>
      </c>
      <c r="N135" s="119"/>
      <c r="O135" s="76"/>
      <c r="P135" s="119" t="s">
        <v>6193</v>
      </c>
      <c r="Q135" s="119" t="s">
        <v>4951</v>
      </c>
      <c r="R135" s="76"/>
      <c r="S135" s="76"/>
      <c r="T135" s="76"/>
      <c r="U135" s="76"/>
      <c r="V135" s="121"/>
      <c r="W135" s="286"/>
      <c r="X135" s="642">
        <f t="shared" si="4"/>
        <v>49000.000000000007</v>
      </c>
      <c r="Y135" s="290">
        <f t="shared" si="5"/>
        <v>749000</v>
      </c>
    </row>
    <row r="136" spans="1:25" ht="15.5" x14ac:dyDescent="0.35">
      <c r="A136" s="76"/>
      <c r="B136" s="76"/>
      <c r="C136" s="214"/>
      <c r="D136" s="76"/>
      <c r="E136" s="76"/>
      <c r="F136" s="76" t="s">
        <v>16098</v>
      </c>
      <c r="G136" s="76"/>
      <c r="H136" s="290">
        <v>700000</v>
      </c>
      <c r="I136" s="76"/>
      <c r="J136" s="76" t="s">
        <v>7622</v>
      </c>
      <c r="K136" s="75">
        <v>2014</v>
      </c>
      <c r="L136" s="119" t="s">
        <v>6471</v>
      </c>
      <c r="M136" s="117" t="s">
        <v>16099</v>
      </c>
      <c r="N136" s="119"/>
      <c r="O136" s="76"/>
      <c r="P136" s="119" t="s">
        <v>6193</v>
      </c>
      <c r="Q136" s="119" t="s">
        <v>4951</v>
      </c>
      <c r="R136" s="76"/>
      <c r="S136" s="76"/>
      <c r="T136" s="76"/>
      <c r="U136" s="76"/>
      <c r="V136" s="121"/>
      <c r="W136" s="286"/>
      <c r="X136" s="642">
        <f t="shared" si="4"/>
        <v>49000.000000000007</v>
      </c>
      <c r="Y136" s="290">
        <f t="shared" si="5"/>
        <v>749000</v>
      </c>
    </row>
    <row r="137" spans="1:25" ht="15.5" x14ac:dyDescent="0.35">
      <c r="A137" s="76"/>
      <c r="B137" s="76"/>
      <c r="C137" s="214"/>
      <c r="D137" s="76"/>
      <c r="E137" s="76"/>
      <c r="F137" s="76"/>
      <c r="G137" s="76"/>
      <c r="H137" s="118"/>
      <c r="I137" s="76"/>
      <c r="J137" s="76"/>
      <c r="K137" s="75"/>
      <c r="L137" s="119"/>
      <c r="M137" s="117"/>
      <c r="N137" s="119"/>
      <c r="O137" s="76"/>
      <c r="P137" s="119"/>
      <c r="Q137" s="119"/>
      <c r="R137" s="76"/>
      <c r="S137" s="76"/>
      <c r="T137" s="76"/>
      <c r="U137" s="76"/>
      <c r="V137" s="121"/>
      <c r="W137" s="286"/>
      <c r="X137" s="642">
        <f t="shared" si="4"/>
        <v>0</v>
      </c>
      <c r="Y137" s="118">
        <f t="shared" si="5"/>
        <v>0</v>
      </c>
    </row>
    <row r="138" spans="1:25" ht="15.5" x14ac:dyDescent="0.35">
      <c r="A138" s="64"/>
      <c r="B138" s="64"/>
      <c r="C138" s="65"/>
      <c r="D138" s="64"/>
      <c r="E138" s="64"/>
      <c r="F138" s="66" t="s">
        <v>3700</v>
      </c>
      <c r="G138" s="64"/>
      <c r="H138" s="67"/>
      <c r="I138" s="64"/>
      <c r="J138" s="64"/>
      <c r="K138" s="68"/>
      <c r="L138" s="68"/>
      <c r="M138" s="97"/>
      <c r="N138" s="68"/>
      <c r="O138" s="64"/>
      <c r="P138" s="68"/>
      <c r="Q138" s="68"/>
      <c r="R138" s="64"/>
      <c r="S138" s="64"/>
      <c r="T138" s="64"/>
      <c r="U138" s="64"/>
      <c r="V138" s="115"/>
      <c r="W138" s="239"/>
      <c r="X138" s="642">
        <f t="shared" si="4"/>
        <v>0</v>
      </c>
      <c r="Y138" s="67">
        <f t="shared" si="5"/>
        <v>0</v>
      </c>
    </row>
    <row r="139" spans="1:25" ht="15.5" x14ac:dyDescent="0.35">
      <c r="A139" s="76"/>
      <c r="B139" s="76"/>
      <c r="C139" s="214"/>
      <c r="D139" s="76"/>
      <c r="E139" s="76"/>
      <c r="F139" s="69" t="s">
        <v>16100</v>
      </c>
      <c r="G139" s="69"/>
      <c r="H139" s="74">
        <v>170000</v>
      </c>
      <c r="I139" s="69"/>
      <c r="J139" s="75" t="s">
        <v>1765</v>
      </c>
      <c r="K139" s="75" t="s">
        <v>1765</v>
      </c>
      <c r="L139" s="75" t="s">
        <v>1765</v>
      </c>
      <c r="M139" s="75" t="s">
        <v>1765</v>
      </c>
      <c r="N139" s="75"/>
      <c r="O139" s="75"/>
      <c r="P139" s="75" t="s">
        <v>1765</v>
      </c>
      <c r="Q139" s="75" t="s">
        <v>1765</v>
      </c>
      <c r="R139" s="69"/>
      <c r="S139" s="69"/>
      <c r="T139" s="69"/>
      <c r="U139" s="69"/>
      <c r="V139" s="116"/>
      <c r="W139" s="121"/>
      <c r="X139" s="642">
        <f t="shared" si="4"/>
        <v>11900.000000000002</v>
      </c>
      <c r="Y139" s="74">
        <f t="shared" si="5"/>
        <v>181900</v>
      </c>
    </row>
    <row r="140" spans="1:25" ht="15.5" x14ac:dyDescent="0.35">
      <c r="A140" s="76"/>
      <c r="B140" s="76"/>
      <c r="C140" s="214"/>
      <c r="D140" s="76"/>
      <c r="E140" s="76"/>
      <c r="F140" s="69" t="s">
        <v>16101</v>
      </c>
      <c r="G140" s="69"/>
      <c r="H140" s="74">
        <v>170000</v>
      </c>
      <c r="I140" s="69"/>
      <c r="J140" s="69" t="s">
        <v>1765</v>
      </c>
      <c r="K140" s="69" t="s">
        <v>1765</v>
      </c>
      <c r="L140" s="69" t="s">
        <v>1765</v>
      </c>
      <c r="M140" s="69" t="s">
        <v>1765</v>
      </c>
      <c r="N140" s="69"/>
      <c r="O140" s="69"/>
      <c r="P140" s="75" t="s">
        <v>1765</v>
      </c>
      <c r="Q140" s="75" t="s">
        <v>1765</v>
      </c>
      <c r="R140" s="69"/>
      <c r="S140" s="69"/>
      <c r="T140" s="69"/>
      <c r="U140" s="69"/>
      <c r="V140" s="116"/>
      <c r="W140" s="121"/>
      <c r="X140" s="642">
        <f t="shared" si="4"/>
        <v>11900.000000000002</v>
      </c>
      <c r="Y140" s="74">
        <f t="shared" si="5"/>
        <v>181900</v>
      </c>
    </row>
    <row r="141" spans="1:25" ht="15.5" x14ac:dyDescent="0.35">
      <c r="A141" s="76"/>
      <c r="B141" s="76"/>
      <c r="C141" s="214"/>
      <c r="D141" s="76"/>
      <c r="E141" s="76"/>
      <c r="F141" s="69" t="s">
        <v>16102</v>
      </c>
      <c r="G141" s="69"/>
      <c r="H141" s="74">
        <v>170000</v>
      </c>
      <c r="I141" s="69"/>
      <c r="J141" s="69" t="s">
        <v>1765</v>
      </c>
      <c r="K141" s="69" t="s">
        <v>1765</v>
      </c>
      <c r="L141" s="69" t="s">
        <v>1765</v>
      </c>
      <c r="M141" s="69" t="s">
        <v>1765</v>
      </c>
      <c r="N141" s="69"/>
      <c r="O141" s="69"/>
      <c r="P141" s="75" t="s">
        <v>1765</v>
      </c>
      <c r="Q141" s="75" t="s">
        <v>1765</v>
      </c>
      <c r="R141" s="69"/>
      <c r="S141" s="69"/>
      <c r="T141" s="69"/>
      <c r="U141" s="69"/>
      <c r="V141" s="116"/>
      <c r="W141" s="121"/>
      <c r="X141" s="642">
        <f t="shared" si="4"/>
        <v>11900.000000000002</v>
      </c>
      <c r="Y141" s="74">
        <f t="shared" si="5"/>
        <v>181900</v>
      </c>
    </row>
    <row r="142" spans="1:25" ht="15.5" x14ac:dyDescent="0.35">
      <c r="A142" s="76"/>
      <c r="B142" s="76"/>
      <c r="C142" s="214"/>
      <c r="D142" s="76"/>
      <c r="E142" s="76"/>
      <c r="F142" s="69" t="s">
        <v>16103</v>
      </c>
      <c r="G142" s="69"/>
      <c r="H142" s="74">
        <v>170000</v>
      </c>
      <c r="I142" s="69"/>
      <c r="J142" s="69" t="s">
        <v>1765</v>
      </c>
      <c r="K142" s="69" t="s">
        <v>1765</v>
      </c>
      <c r="L142" s="69" t="s">
        <v>1765</v>
      </c>
      <c r="M142" s="69" t="s">
        <v>1765</v>
      </c>
      <c r="N142" s="69"/>
      <c r="O142" s="69"/>
      <c r="P142" s="75" t="s">
        <v>1765</v>
      </c>
      <c r="Q142" s="75" t="s">
        <v>1765</v>
      </c>
      <c r="R142" s="69"/>
      <c r="S142" s="69"/>
      <c r="T142" s="69"/>
      <c r="U142" s="69"/>
      <c r="V142" s="116"/>
      <c r="W142" s="121"/>
      <c r="X142" s="642">
        <f t="shared" si="4"/>
        <v>11900.000000000002</v>
      </c>
      <c r="Y142" s="74">
        <f t="shared" si="5"/>
        <v>181900</v>
      </c>
    </row>
    <row r="143" spans="1:25" ht="15.5" x14ac:dyDescent="0.35">
      <c r="A143" s="76"/>
      <c r="B143" s="76"/>
      <c r="C143" s="214"/>
      <c r="D143" s="76"/>
      <c r="E143" s="76"/>
      <c r="F143" s="69" t="s">
        <v>16104</v>
      </c>
      <c r="G143" s="69"/>
      <c r="H143" s="74">
        <v>170000</v>
      </c>
      <c r="I143" s="69"/>
      <c r="J143" s="69" t="s">
        <v>1765</v>
      </c>
      <c r="K143" s="69" t="s">
        <v>1765</v>
      </c>
      <c r="L143" s="69" t="s">
        <v>1765</v>
      </c>
      <c r="M143" s="69" t="s">
        <v>1765</v>
      </c>
      <c r="N143" s="69"/>
      <c r="O143" s="69"/>
      <c r="P143" s="75" t="s">
        <v>1765</v>
      </c>
      <c r="Q143" s="75" t="s">
        <v>1765</v>
      </c>
      <c r="R143" s="69"/>
      <c r="S143" s="69"/>
      <c r="T143" s="69"/>
      <c r="U143" s="69"/>
      <c r="V143" s="116"/>
      <c r="W143" s="121"/>
      <c r="X143" s="642">
        <f t="shared" si="4"/>
        <v>11900.000000000002</v>
      </c>
      <c r="Y143" s="74">
        <f t="shared" si="5"/>
        <v>181900</v>
      </c>
    </row>
    <row r="144" spans="1:25" ht="15.5" x14ac:dyDescent="0.35">
      <c r="A144" s="76"/>
      <c r="B144" s="76"/>
      <c r="C144" s="214"/>
      <c r="D144" s="76"/>
      <c r="E144" s="76"/>
      <c r="F144" s="69" t="s">
        <v>16105</v>
      </c>
      <c r="G144" s="69"/>
      <c r="H144" s="74">
        <v>170000</v>
      </c>
      <c r="I144" s="69"/>
      <c r="J144" s="69" t="s">
        <v>1765</v>
      </c>
      <c r="K144" s="69" t="s">
        <v>1765</v>
      </c>
      <c r="L144" s="69" t="s">
        <v>1765</v>
      </c>
      <c r="M144" s="69" t="s">
        <v>1765</v>
      </c>
      <c r="N144" s="69"/>
      <c r="O144" s="69"/>
      <c r="P144" s="75" t="s">
        <v>1765</v>
      </c>
      <c r="Q144" s="75" t="s">
        <v>1765</v>
      </c>
      <c r="R144" s="69"/>
      <c r="S144" s="69"/>
      <c r="T144" s="69"/>
      <c r="U144" s="69"/>
      <c r="V144" s="116"/>
      <c r="W144" s="121"/>
      <c r="X144" s="642">
        <f t="shared" si="4"/>
        <v>11900.000000000002</v>
      </c>
      <c r="Y144" s="74">
        <f t="shared" si="5"/>
        <v>181900</v>
      </c>
    </row>
    <row r="145" spans="1:25" ht="15.5" x14ac:dyDescent="0.35">
      <c r="A145" s="76"/>
      <c r="B145" s="76"/>
      <c r="C145" s="214"/>
      <c r="D145" s="76"/>
      <c r="E145" s="76"/>
      <c r="F145" s="69" t="s">
        <v>16106</v>
      </c>
      <c r="G145" s="69"/>
      <c r="H145" s="74">
        <v>170000</v>
      </c>
      <c r="I145" s="69"/>
      <c r="J145" s="69" t="s">
        <v>1765</v>
      </c>
      <c r="K145" s="69" t="s">
        <v>1765</v>
      </c>
      <c r="L145" s="69" t="s">
        <v>1765</v>
      </c>
      <c r="M145" s="69" t="s">
        <v>1765</v>
      </c>
      <c r="N145" s="69"/>
      <c r="O145" s="69"/>
      <c r="P145" s="75" t="s">
        <v>1765</v>
      </c>
      <c r="Q145" s="75" t="s">
        <v>1765</v>
      </c>
      <c r="R145" s="69"/>
      <c r="S145" s="69"/>
      <c r="T145" s="69"/>
      <c r="U145" s="69"/>
      <c r="V145" s="116"/>
      <c r="W145" s="121"/>
      <c r="X145" s="642">
        <f t="shared" si="4"/>
        <v>11900.000000000002</v>
      </c>
      <c r="Y145" s="74">
        <f t="shared" si="5"/>
        <v>181900</v>
      </c>
    </row>
    <row r="146" spans="1:25" ht="15.5" x14ac:dyDescent="0.35">
      <c r="A146" s="76"/>
      <c r="B146" s="76"/>
      <c r="C146" s="214"/>
      <c r="D146" s="76"/>
      <c r="E146" s="76"/>
      <c r="F146" s="76"/>
      <c r="G146" s="76"/>
      <c r="H146" s="118"/>
      <c r="I146" s="76"/>
      <c r="J146" s="76"/>
      <c r="K146" s="75"/>
      <c r="L146" s="119"/>
      <c r="M146" s="117"/>
      <c r="N146" s="119"/>
      <c r="O146" s="76"/>
      <c r="P146" s="119"/>
      <c r="Q146" s="119"/>
      <c r="R146" s="76"/>
      <c r="S146" s="76"/>
      <c r="T146" s="76"/>
      <c r="U146" s="76"/>
      <c r="V146" s="121"/>
      <c r="W146" s="286"/>
      <c r="X146" s="642">
        <f t="shared" si="4"/>
        <v>0</v>
      </c>
      <c r="Y146" s="118">
        <f t="shared" si="5"/>
        <v>0</v>
      </c>
    </row>
    <row r="147" spans="1:25" ht="15.5" x14ac:dyDescent="0.35">
      <c r="A147" s="64"/>
      <c r="B147" s="64"/>
      <c r="C147" s="65"/>
      <c r="D147" s="64"/>
      <c r="E147" s="64"/>
      <c r="F147" s="89" t="s">
        <v>2961</v>
      </c>
      <c r="G147" s="64"/>
      <c r="H147" s="67"/>
      <c r="I147" s="64"/>
      <c r="J147" s="64"/>
      <c r="K147" s="68"/>
      <c r="L147" s="68"/>
      <c r="M147" s="68"/>
      <c r="N147" s="68"/>
      <c r="O147" s="64"/>
      <c r="P147" s="68"/>
      <c r="Q147" s="68"/>
      <c r="R147" s="64"/>
      <c r="S147" s="64"/>
      <c r="T147" s="64"/>
      <c r="U147" s="64"/>
      <c r="V147" s="115"/>
      <c r="W147" s="115"/>
      <c r="X147" s="642">
        <f t="shared" si="4"/>
        <v>0</v>
      </c>
      <c r="Y147" s="67">
        <f t="shared" si="5"/>
        <v>0</v>
      </c>
    </row>
    <row r="148" spans="1:25" ht="15.5" x14ac:dyDescent="0.35">
      <c r="A148" s="76"/>
      <c r="B148" s="76"/>
      <c r="C148" s="214"/>
      <c r="D148" s="76"/>
      <c r="E148" s="76"/>
      <c r="F148" s="76" t="s">
        <v>16107</v>
      </c>
      <c r="G148" s="76"/>
      <c r="H148" s="118">
        <v>75000</v>
      </c>
      <c r="I148" s="76"/>
      <c r="J148" s="76" t="s">
        <v>1062</v>
      </c>
      <c r="K148" s="119" t="s">
        <v>6193</v>
      </c>
      <c r="L148" s="76" t="s">
        <v>1064</v>
      </c>
      <c r="M148" s="119">
        <v>3142510052</v>
      </c>
      <c r="N148" s="119"/>
      <c r="O148" s="76"/>
      <c r="P148" s="119" t="s">
        <v>1065</v>
      </c>
      <c r="Q148" s="119" t="s">
        <v>5524</v>
      </c>
      <c r="R148" s="76"/>
      <c r="S148" s="76"/>
      <c r="T148" s="76" t="s">
        <v>2394</v>
      </c>
      <c r="U148" s="76"/>
      <c r="V148" s="121"/>
      <c r="W148" s="121"/>
      <c r="X148" s="642">
        <f t="shared" si="4"/>
        <v>5250.0000000000009</v>
      </c>
      <c r="Y148" s="118">
        <f t="shared" si="5"/>
        <v>80250</v>
      </c>
    </row>
    <row r="149" spans="1:25" ht="15.5" x14ac:dyDescent="0.35">
      <c r="A149" s="76"/>
      <c r="B149" s="76"/>
      <c r="C149" s="214"/>
      <c r="D149" s="76"/>
      <c r="E149" s="76"/>
      <c r="F149" s="76" t="s">
        <v>16108</v>
      </c>
      <c r="G149" s="76"/>
      <c r="H149" s="118">
        <v>75000</v>
      </c>
      <c r="I149" s="76"/>
      <c r="J149" s="76" t="s">
        <v>1062</v>
      </c>
      <c r="K149" s="119" t="s">
        <v>6193</v>
      </c>
      <c r="L149" s="76" t="s">
        <v>1074</v>
      </c>
      <c r="M149" s="119">
        <v>1142530394</v>
      </c>
      <c r="N149" s="119"/>
      <c r="O149" s="76"/>
      <c r="P149" s="119" t="s">
        <v>6193</v>
      </c>
      <c r="Q149" s="119" t="s">
        <v>1066</v>
      </c>
      <c r="R149" s="76"/>
      <c r="S149" s="76"/>
      <c r="T149" s="76" t="s">
        <v>2394</v>
      </c>
      <c r="U149" s="76"/>
      <c r="V149" s="121"/>
      <c r="W149" s="121"/>
      <c r="X149" s="642">
        <f t="shared" si="4"/>
        <v>5250.0000000000009</v>
      </c>
      <c r="Y149" s="118">
        <f t="shared" si="5"/>
        <v>80250</v>
      </c>
    </row>
    <row r="150" spans="1:25" ht="15.5" x14ac:dyDescent="0.35">
      <c r="A150" s="76"/>
      <c r="B150" s="76"/>
      <c r="C150" s="214"/>
      <c r="D150" s="76"/>
      <c r="E150" s="76"/>
      <c r="F150" s="76" t="s">
        <v>16109</v>
      </c>
      <c r="G150" s="76"/>
      <c r="H150" s="118">
        <v>75000</v>
      </c>
      <c r="I150" s="76"/>
      <c r="J150" s="76" t="s">
        <v>1062</v>
      </c>
      <c r="K150" s="119" t="s">
        <v>6193</v>
      </c>
      <c r="L150" s="76" t="s">
        <v>1074</v>
      </c>
      <c r="M150" s="119">
        <v>1142530372</v>
      </c>
      <c r="N150" s="119"/>
      <c r="O150" s="76"/>
      <c r="P150" s="119" t="s">
        <v>6193</v>
      </c>
      <c r="Q150" s="119" t="s">
        <v>1066</v>
      </c>
      <c r="R150" s="76"/>
      <c r="S150" s="76"/>
      <c r="T150" s="76" t="s">
        <v>2394</v>
      </c>
      <c r="U150" s="76"/>
      <c r="V150" s="121"/>
      <c r="W150" s="121"/>
      <c r="X150" s="642">
        <f t="shared" si="4"/>
        <v>5250.0000000000009</v>
      </c>
      <c r="Y150" s="118">
        <f t="shared" si="5"/>
        <v>80250</v>
      </c>
    </row>
    <row r="151" spans="1:25" ht="15.5" x14ac:dyDescent="0.35">
      <c r="A151" s="76"/>
      <c r="B151" s="76"/>
      <c r="C151" s="214"/>
      <c r="D151" s="76"/>
      <c r="E151" s="76"/>
      <c r="F151" s="76" t="s">
        <v>16110</v>
      </c>
      <c r="G151" s="76"/>
      <c r="H151" s="118">
        <v>75000</v>
      </c>
      <c r="I151" s="76"/>
      <c r="J151" s="76" t="s">
        <v>1765</v>
      </c>
      <c r="K151" s="119" t="s">
        <v>1765</v>
      </c>
      <c r="L151" s="76" t="s">
        <v>1765</v>
      </c>
      <c r="M151" s="119" t="s">
        <v>1765</v>
      </c>
      <c r="N151" s="119"/>
      <c r="O151" s="76"/>
      <c r="P151" s="119" t="s">
        <v>1765</v>
      </c>
      <c r="Q151" s="119" t="s">
        <v>1765</v>
      </c>
      <c r="R151" s="76"/>
      <c r="S151" s="76"/>
      <c r="T151" s="76" t="s">
        <v>2394</v>
      </c>
      <c r="U151" s="76"/>
      <c r="V151" s="121"/>
      <c r="W151" s="121"/>
      <c r="X151" s="642">
        <f t="shared" si="4"/>
        <v>5250.0000000000009</v>
      </c>
      <c r="Y151" s="118">
        <f t="shared" si="5"/>
        <v>80250</v>
      </c>
    </row>
    <row r="152" spans="1:25" ht="15.5" x14ac:dyDescent="0.35">
      <c r="A152" s="76"/>
      <c r="B152" s="76"/>
      <c r="C152" s="214"/>
      <c r="D152" s="76"/>
      <c r="E152" s="76"/>
      <c r="F152" s="76" t="s">
        <v>16111</v>
      </c>
      <c r="G152" s="76"/>
      <c r="H152" s="118">
        <v>75000</v>
      </c>
      <c r="I152" s="76"/>
      <c r="J152" s="76" t="s">
        <v>1062</v>
      </c>
      <c r="K152" s="119" t="s">
        <v>6193</v>
      </c>
      <c r="L152" s="76" t="s">
        <v>1074</v>
      </c>
      <c r="M152" s="119">
        <v>1142530409</v>
      </c>
      <c r="N152" s="119"/>
      <c r="O152" s="76"/>
      <c r="P152" s="119" t="s">
        <v>6193</v>
      </c>
      <c r="Q152" s="119" t="s">
        <v>1066</v>
      </c>
      <c r="R152" s="76"/>
      <c r="S152" s="76"/>
      <c r="T152" s="76" t="s">
        <v>2394</v>
      </c>
      <c r="U152" s="76"/>
      <c r="V152" s="121"/>
      <c r="W152" s="121"/>
      <c r="X152" s="642">
        <f t="shared" si="4"/>
        <v>5250.0000000000009</v>
      </c>
      <c r="Y152" s="118">
        <f t="shared" si="5"/>
        <v>80250</v>
      </c>
    </row>
    <row r="153" spans="1:25" ht="15.5" x14ac:dyDescent="0.35">
      <c r="A153" s="76"/>
      <c r="B153" s="76"/>
      <c r="C153" s="214"/>
      <c r="D153" s="76"/>
      <c r="E153" s="76"/>
      <c r="F153" s="76" t="s">
        <v>16112</v>
      </c>
      <c r="G153" s="76"/>
      <c r="H153" s="118">
        <v>75000</v>
      </c>
      <c r="I153" s="76"/>
      <c r="J153" s="76" t="s">
        <v>1062</v>
      </c>
      <c r="K153" s="119" t="s">
        <v>6193</v>
      </c>
      <c r="L153" s="76" t="s">
        <v>1074</v>
      </c>
      <c r="M153" s="119">
        <v>1142530382</v>
      </c>
      <c r="N153" s="119"/>
      <c r="O153" s="76"/>
      <c r="P153" s="119" t="s">
        <v>6193</v>
      </c>
      <c r="Q153" s="119" t="s">
        <v>1066</v>
      </c>
      <c r="R153" s="76"/>
      <c r="S153" s="76"/>
      <c r="T153" s="76" t="s">
        <v>2394</v>
      </c>
      <c r="U153" s="76"/>
      <c r="V153" s="121"/>
      <c r="W153" s="121"/>
      <c r="X153" s="642">
        <f t="shared" si="4"/>
        <v>5250.0000000000009</v>
      </c>
      <c r="Y153" s="118">
        <f t="shared" si="5"/>
        <v>80250</v>
      </c>
    </row>
    <row r="154" spans="1:25" ht="15.5" x14ac:dyDescent="0.35">
      <c r="A154" s="76"/>
      <c r="B154" s="76"/>
      <c r="C154" s="214"/>
      <c r="D154" s="76"/>
      <c r="E154" s="76"/>
      <c r="F154" s="76" t="s">
        <v>16113</v>
      </c>
      <c r="G154" s="76"/>
      <c r="H154" s="118">
        <v>75000</v>
      </c>
      <c r="I154" s="76"/>
      <c r="J154" s="76" t="s">
        <v>1062</v>
      </c>
      <c r="K154" s="119" t="s">
        <v>6193</v>
      </c>
      <c r="L154" s="76" t="s">
        <v>1074</v>
      </c>
      <c r="M154" s="119">
        <v>1142530399</v>
      </c>
      <c r="N154" s="119"/>
      <c r="O154" s="76"/>
      <c r="P154" s="119" t="s">
        <v>6193</v>
      </c>
      <c r="Q154" s="119" t="s">
        <v>1066</v>
      </c>
      <c r="R154" s="76"/>
      <c r="S154" s="76"/>
      <c r="T154" s="76" t="s">
        <v>2394</v>
      </c>
      <c r="U154" s="76"/>
      <c r="V154" s="121"/>
      <c r="W154" s="121"/>
      <c r="X154" s="642">
        <f t="shared" si="4"/>
        <v>5250.0000000000009</v>
      </c>
      <c r="Y154" s="118">
        <f t="shared" si="5"/>
        <v>80250</v>
      </c>
    </row>
    <row r="155" spans="1:25" ht="15.5" x14ac:dyDescent="0.35">
      <c r="A155" s="76"/>
      <c r="B155" s="76"/>
      <c r="C155" s="214"/>
      <c r="D155" s="76"/>
      <c r="E155" s="76"/>
      <c r="F155" s="76" t="s">
        <v>16114</v>
      </c>
      <c r="G155" s="76"/>
      <c r="H155" s="118">
        <v>75000</v>
      </c>
      <c r="I155" s="76"/>
      <c r="J155" s="76" t="s">
        <v>1765</v>
      </c>
      <c r="K155" s="119" t="s">
        <v>1765</v>
      </c>
      <c r="L155" s="76" t="s">
        <v>1765</v>
      </c>
      <c r="M155" s="119" t="s">
        <v>1765</v>
      </c>
      <c r="N155" s="119"/>
      <c r="O155" s="76"/>
      <c r="P155" s="119" t="s">
        <v>1765</v>
      </c>
      <c r="Q155" s="119" t="s">
        <v>1765</v>
      </c>
      <c r="R155" s="76"/>
      <c r="S155" s="76"/>
      <c r="T155" s="76" t="s">
        <v>2394</v>
      </c>
      <c r="U155" s="76"/>
      <c r="V155" s="121"/>
      <c r="W155" s="121"/>
      <c r="X155" s="642">
        <f t="shared" si="4"/>
        <v>5250.0000000000009</v>
      </c>
      <c r="Y155" s="118">
        <f t="shared" si="5"/>
        <v>80250</v>
      </c>
    </row>
    <row r="156" spans="1:25" ht="15.5" x14ac:dyDescent="0.35">
      <c r="A156" s="76"/>
      <c r="B156" s="76"/>
      <c r="C156" s="214"/>
      <c r="D156" s="76"/>
      <c r="E156" s="76"/>
      <c r="F156" s="76" t="s">
        <v>16115</v>
      </c>
      <c r="G156" s="76"/>
      <c r="H156" s="118">
        <v>75000</v>
      </c>
      <c r="I156" s="76"/>
      <c r="J156" s="76" t="s">
        <v>1062</v>
      </c>
      <c r="K156" s="119" t="s">
        <v>6193</v>
      </c>
      <c r="L156" s="76" t="s">
        <v>1074</v>
      </c>
      <c r="M156" s="119">
        <v>114253037</v>
      </c>
      <c r="N156" s="119"/>
      <c r="O156" s="76"/>
      <c r="P156" s="119" t="s">
        <v>6193</v>
      </c>
      <c r="Q156" s="119" t="s">
        <v>1066</v>
      </c>
      <c r="R156" s="76"/>
      <c r="S156" s="76"/>
      <c r="T156" s="76" t="s">
        <v>2394</v>
      </c>
      <c r="U156" s="76"/>
      <c r="V156" s="121"/>
      <c r="W156" s="121"/>
      <c r="X156" s="642">
        <f t="shared" si="4"/>
        <v>5250.0000000000009</v>
      </c>
      <c r="Y156" s="118">
        <f t="shared" si="5"/>
        <v>80250</v>
      </c>
    </row>
    <row r="157" spans="1:25" ht="15.5" x14ac:dyDescent="0.35">
      <c r="A157" s="76"/>
      <c r="B157" s="76"/>
      <c r="C157" s="214"/>
      <c r="D157" s="76"/>
      <c r="E157" s="76"/>
      <c r="F157" s="76" t="s">
        <v>16116</v>
      </c>
      <c r="G157" s="76"/>
      <c r="H157" s="118">
        <v>75000</v>
      </c>
      <c r="I157" s="76"/>
      <c r="J157" s="76" t="s">
        <v>1062</v>
      </c>
      <c r="K157" s="119" t="s">
        <v>6193</v>
      </c>
      <c r="L157" s="76" t="s">
        <v>1074</v>
      </c>
      <c r="M157" s="119">
        <v>1142530413</v>
      </c>
      <c r="N157" s="119"/>
      <c r="O157" s="76"/>
      <c r="P157" s="119" t="s">
        <v>6193</v>
      </c>
      <c r="Q157" s="119" t="s">
        <v>1066</v>
      </c>
      <c r="R157" s="76"/>
      <c r="S157" s="76"/>
      <c r="T157" s="76" t="s">
        <v>2394</v>
      </c>
      <c r="U157" s="76"/>
      <c r="V157" s="121"/>
      <c r="W157" s="121"/>
      <c r="X157" s="642">
        <f t="shared" si="4"/>
        <v>5250.0000000000009</v>
      </c>
      <c r="Y157" s="118">
        <f t="shared" si="5"/>
        <v>80250</v>
      </c>
    </row>
    <row r="158" spans="1:25" ht="15.5" x14ac:dyDescent="0.35">
      <c r="A158" s="76"/>
      <c r="B158" s="76"/>
      <c r="C158" s="214"/>
      <c r="D158" s="76"/>
      <c r="E158" s="76"/>
      <c r="F158" s="76" t="s">
        <v>16117</v>
      </c>
      <c r="G158" s="76"/>
      <c r="H158" s="118">
        <v>75000</v>
      </c>
      <c r="I158" s="76"/>
      <c r="J158" s="76" t="s">
        <v>1062</v>
      </c>
      <c r="K158" s="119" t="s">
        <v>6193</v>
      </c>
      <c r="L158" s="76" t="s">
        <v>1074</v>
      </c>
      <c r="M158" s="119">
        <v>1142530405</v>
      </c>
      <c r="N158" s="119"/>
      <c r="O158" s="76"/>
      <c r="P158" s="119" t="s">
        <v>6193</v>
      </c>
      <c r="Q158" s="119" t="s">
        <v>1066</v>
      </c>
      <c r="R158" s="76"/>
      <c r="S158" s="76"/>
      <c r="T158" s="76" t="s">
        <v>2394</v>
      </c>
      <c r="U158" s="76"/>
      <c r="V158" s="121"/>
      <c r="W158" s="121"/>
      <c r="X158" s="642">
        <f t="shared" si="4"/>
        <v>5250.0000000000009</v>
      </c>
      <c r="Y158" s="118">
        <f t="shared" si="5"/>
        <v>80250</v>
      </c>
    </row>
    <row r="159" spans="1:25" ht="15.5" x14ac:dyDescent="0.35">
      <c r="A159" s="76"/>
      <c r="B159" s="76"/>
      <c r="C159" s="214"/>
      <c r="D159" s="76"/>
      <c r="E159" s="76"/>
      <c r="F159" s="76" t="s">
        <v>16118</v>
      </c>
      <c r="G159" s="76"/>
      <c r="H159" s="118">
        <v>75000</v>
      </c>
      <c r="I159" s="76"/>
      <c r="J159" s="76" t="s">
        <v>1765</v>
      </c>
      <c r="K159" s="119" t="s">
        <v>1765</v>
      </c>
      <c r="L159" s="76" t="s">
        <v>1765</v>
      </c>
      <c r="M159" s="119" t="s">
        <v>1765</v>
      </c>
      <c r="N159" s="119"/>
      <c r="O159" s="76"/>
      <c r="P159" s="119" t="s">
        <v>1765</v>
      </c>
      <c r="Q159" s="119" t="s">
        <v>1765</v>
      </c>
      <c r="R159" s="76"/>
      <c r="S159" s="76"/>
      <c r="T159" s="76" t="s">
        <v>2394</v>
      </c>
      <c r="U159" s="76"/>
      <c r="V159" s="121"/>
      <c r="W159" s="121"/>
      <c r="X159" s="642">
        <f t="shared" si="4"/>
        <v>5250.0000000000009</v>
      </c>
      <c r="Y159" s="118">
        <f t="shared" si="5"/>
        <v>80250</v>
      </c>
    </row>
    <row r="160" spans="1:25" ht="15.5" x14ac:dyDescent="0.35">
      <c r="A160" s="76"/>
      <c r="B160" s="76"/>
      <c r="C160" s="214"/>
      <c r="D160" s="76"/>
      <c r="E160" s="76"/>
      <c r="F160" s="76" t="s">
        <v>16119</v>
      </c>
      <c r="G160" s="76"/>
      <c r="H160" s="118">
        <v>75000</v>
      </c>
      <c r="I160" s="76"/>
      <c r="J160" s="76" t="s">
        <v>1062</v>
      </c>
      <c r="K160" s="119" t="s">
        <v>6193</v>
      </c>
      <c r="L160" s="76" t="s">
        <v>1074</v>
      </c>
      <c r="M160" s="119">
        <v>1142530414</v>
      </c>
      <c r="N160" s="119"/>
      <c r="O160" s="76"/>
      <c r="P160" s="119" t="s">
        <v>6193</v>
      </c>
      <c r="Q160" s="119" t="s">
        <v>1066</v>
      </c>
      <c r="R160" s="76"/>
      <c r="S160" s="76"/>
      <c r="T160" s="76" t="s">
        <v>2394</v>
      </c>
      <c r="U160" s="76"/>
      <c r="V160" s="121"/>
      <c r="W160" s="121"/>
      <c r="X160" s="642">
        <f t="shared" si="4"/>
        <v>5250.0000000000009</v>
      </c>
      <c r="Y160" s="118">
        <f t="shared" si="5"/>
        <v>80250</v>
      </c>
    </row>
    <row r="161" spans="1:25" ht="15.5" x14ac:dyDescent="0.35">
      <c r="A161" s="76"/>
      <c r="B161" s="76"/>
      <c r="C161" s="214"/>
      <c r="D161" s="76"/>
      <c r="E161" s="76"/>
      <c r="F161" s="76" t="s">
        <v>16120</v>
      </c>
      <c r="G161" s="76"/>
      <c r="H161" s="118">
        <v>75000</v>
      </c>
      <c r="I161" s="76"/>
      <c r="J161" s="76" t="s">
        <v>1062</v>
      </c>
      <c r="K161" s="119" t="s">
        <v>6193</v>
      </c>
      <c r="L161" s="76" t="s">
        <v>1074</v>
      </c>
      <c r="M161" s="119">
        <v>1142530407</v>
      </c>
      <c r="N161" s="119"/>
      <c r="O161" s="76"/>
      <c r="P161" s="119" t="s">
        <v>6193</v>
      </c>
      <c r="Q161" s="119" t="s">
        <v>1066</v>
      </c>
      <c r="R161" s="76"/>
      <c r="S161" s="76"/>
      <c r="T161" s="76" t="s">
        <v>2394</v>
      </c>
      <c r="U161" s="76"/>
      <c r="V161" s="121"/>
      <c r="W161" s="121"/>
      <c r="X161" s="642">
        <f t="shared" si="4"/>
        <v>5250.0000000000009</v>
      </c>
      <c r="Y161" s="118">
        <f t="shared" si="5"/>
        <v>80250</v>
      </c>
    </row>
    <row r="162" spans="1:25" ht="15.5" x14ac:dyDescent="0.35">
      <c r="A162" s="76"/>
      <c r="B162" s="76"/>
      <c r="C162" s="214"/>
      <c r="D162" s="76"/>
      <c r="E162" s="76"/>
      <c r="F162" s="76" t="s">
        <v>16121</v>
      </c>
      <c r="G162" s="76"/>
      <c r="H162" s="118">
        <v>75000</v>
      </c>
      <c r="I162" s="76"/>
      <c r="J162" s="76" t="s">
        <v>1765</v>
      </c>
      <c r="K162" s="119" t="s">
        <v>1765</v>
      </c>
      <c r="L162" s="76" t="s">
        <v>1765</v>
      </c>
      <c r="M162" s="119" t="s">
        <v>1765</v>
      </c>
      <c r="N162" s="119"/>
      <c r="O162" s="76"/>
      <c r="P162" s="119" t="s">
        <v>1765</v>
      </c>
      <c r="Q162" s="119" t="s">
        <v>1765</v>
      </c>
      <c r="R162" s="76"/>
      <c r="S162" s="76"/>
      <c r="T162" s="76" t="s">
        <v>2394</v>
      </c>
      <c r="U162" s="76"/>
      <c r="V162" s="121"/>
      <c r="W162" s="121"/>
      <c r="X162" s="642">
        <f t="shared" si="4"/>
        <v>5250.0000000000009</v>
      </c>
      <c r="Y162" s="118">
        <f t="shared" si="5"/>
        <v>80250</v>
      </c>
    </row>
    <row r="163" spans="1:25" ht="15.5" x14ac:dyDescent="0.35">
      <c r="A163" s="76"/>
      <c r="B163" s="76"/>
      <c r="C163" s="214"/>
      <c r="D163" s="76"/>
      <c r="E163" s="76"/>
      <c r="F163" s="76" t="s">
        <v>16122</v>
      </c>
      <c r="G163" s="76"/>
      <c r="H163" s="118">
        <v>75000</v>
      </c>
      <c r="I163" s="76"/>
      <c r="J163" s="76" t="s">
        <v>1062</v>
      </c>
      <c r="K163" s="119" t="s">
        <v>6193</v>
      </c>
      <c r="L163" s="76" t="s">
        <v>1074</v>
      </c>
      <c r="M163" s="119">
        <v>1142530408</v>
      </c>
      <c r="N163" s="119"/>
      <c r="O163" s="76"/>
      <c r="P163" s="119" t="s">
        <v>6193</v>
      </c>
      <c r="Q163" s="119" t="s">
        <v>1066</v>
      </c>
      <c r="R163" s="76"/>
      <c r="S163" s="76"/>
      <c r="T163" s="76" t="s">
        <v>2394</v>
      </c>
      <c r="U163" s="76"/>
      <c r="V163" s="121"/>
      <c r="W163" s="121"/>
      <c r="X163" s="642">
        <f t="shared" si="4"/>
        <v>5250.0000000000009</v>
      </c>
      <c r="Y163" s="118">
        <f t="shared" si="5"/>
        <v>80250</v>
      </c>
    </row>
    <row r="164" spans="1:25" ht="15.5" x14ac:dyDescent="0.35">
      <c r="A164" s="76"/>
      <c r="B164" s="76"/>
      <c r="C164" s="214"/>
      <c r="D164" s="76"/>
      <c r="E164" s="76"/>
      <c r="F164" s="76" t="s">
        <v>16123</v>
      </c>
      <c r="G164" s="76"/>
      <c r="H164" s="118">
        <v>75000</v>
      </c>
      <c r="I164" s="76"/>
      <c r="J164" s="76" t="s">
        <v>1062</v>
      </c>
      <c r="K164" s="119" t="s">
        <v>6193</v>
      </c>
      <c r="L164" s="76" t="s">
        <v>1074</v>
      </c>
      <c r="M164" s="119">
        <v>1142530411</v>
      </c>
      <c r="N164" s="119"/>
      <c r="O164" s="76"/>
      <c r="P164" s="119" t="s">
        <v>6193</v>
      </c>
      <c r="Q164" s="119" t="s">
        <v>1066</v>
      </c>
      <c r="R164" s="76"/>
      <c r="S164" s="76"/>
      <c r="T164" s="76" t="s">
        <v>2394</v>
      </c>
      <c r="U164" s="76"/>
      <c r="V164" s="121"/>
      <c r="W164" s="121"/>
      <c r="X164" s="642">
        <f t="shared" si="4"/>
        <v>5250.0000000000009</v>
      </c>
      <c r="Y164" s="118">
        <f t="shared" si="5"/>
        <v>80250</v>
      </c>
    </row>
    <row r="165" spans="1:25" ht="15.5" x14ac:dyDescent="0.35">
      <c r="A165" s="76"/>
      <c r="B165" s="76"/>
      <c r="C165" s="214"/>
      <c r="D165" s="76"/>
      <c r="E165" s="76"/>
      <c r="F165" s="76" t="s">
        <v>16124</v>
      </c>
      <c r="G165" s="76"/>
      <c r="H165" s="118">
        <v>75000</v>
      </c>
      <c r="I165" s="76"/>
      <c r="J165" s="76" t="s">
        <v>1062</v>
      </c>
      <c r="K165" s="119" t="s">
        <v>6193</v>
      </c>
      <c r="L165" s="76" t="s">
        <v>1074</v>
      </c>
      <c r="M165" s="119">
        <v>1142530397</v>
      </c>
      <c r="N165" s="119"/>
      <c r="O165" s="76"/>
      <c r="P165" s="119" t="s">
        <v>6193</v>
      </c>
      <c r="Q165" s="119" t="s">
        <v>1066</v>
      </c>
      <c r="R165" s="76"/>
      <c r="S165" s="76"/>
      <c r="T165" s="76" t="s">
        <v>2394</v>
      </c>
      <c r="U165" s="76"/>
      <c r="V165" s="121"/>
      <c r="W165" s="121"/>
      <c r="X165" s="642">
        <f t="shared" si="4"/>
        <v>5250.0000000000009</v>
      </c>
      <c r="Y165" s="118">
        <f t="shared" si="5"/>
        <v>80250</v>
      </c>
    </row>
    <row r="166" spans="1:25" ht="15.5" x14ac:dyDescent="0.35">
      <c r="A166" s="76"/>
      <c r="B166" s="76"/>
      <c r="C166" s="214"/>
      <c r="D166" s="76"/>
      <c r="E166" s="76"/>
      <c r="F166" s="76" t="s">
        <v>16125</v>
      </c>
      <c r="G166" s="76"/>
      <c r="H166" s="118">
        <v>75000</v>
      </c>
      <c r="I166" s="76"/>
      <c r="J166" s="76" t="s">
        <v>1765</v>
      </c>
      <c r="K166" s="119" t="s">
        <v>1765</v>
      </c>
      <c r="L166" s="76" t="s">
        <v>1765</v>
      </c>
      <c r="M166" s="119" t="s">
        <v>1765</v>
      </c>
      <c r="N166" s="119"/>
      <c r="O166" s="76"/>
      <c r="P166" s="119" t="s">
        <v>1765</v>
      </c>
      <c r="Q166" s="119" t="s">
        <v>1765</v>
      </c>
      <c r="R166" s="76"/>
      <c r="S166" s="76"/>
      <c r="T166" s="76" t="s">
        <v>2394</v>
      </c>
      <c r="U166" s="76"/>
      <c r="V166" s="121"/>
      <c r="W166" s="121"/>
      <c r="X166" s="642">
        <f t="shared" si="4"/>
        <v>5250.0000000000009</v>
      </c>
      <c r="Y166" s="118">
        <f t="shared" si="5"/>
        <v>80250</v>
      </c>
    </row>
    <row r="167" spans="1:25" ht="15.5" x14ac:dyDescent="0.35">
      <c r="A167" s="76"/>
      <c r="B167" s="76"/>
      <c r="C167" s="214"/>
      <c r="D167" s="76"/>
      <c r="E167" s="76"/>
      <c r="F167" s="76" t="s">
        <v>16126</v>
      </c>
      <c r="G167" s="76"/>
      <c r="H167" s="118">
        <v>75000</v>
      </c>
      <c r="I167" s="76"/>
      <c r="J167" s="76" t="s">
        <v>1062</v>
      </c>
      <c r="K167" s="119" t="s">
        <v>6193</v>
      </c>
      <c r="L167" s="76" t="s">
        <v>1074</v>
      </c>
      <c r="M167" s="119">
        <v>1142530366</v>
      </c>
      <c r="N167" s="119"/>
      <c r="O167" s="76"/>
      <c r="P167" s="119" t="s">
        <v>6193</v>
      </c>
      <c r="Q167" s="119" t="s">
        <v>1066</v>
      </c>
      <c r="R167" s="76"/>
      <c r="S167" s="76"/>
      <c r="T167" s="76" t="s">
        <v>2394</v>
      </c>
      <c r="U167" s="76"/>
      <c r="V167" s="121"/>
      <c r="W167" s="121"/>
      <c r="X167" s="642">
        <f t="shared" si="4"/>
        <v>5250.0000000000009</v>
      </c>
      <c r="Y167" s="118">
        <f t="shared" si="5"/>
        <v>80250</v>
      </c>
    </row>
    <row r="168" spans="1:25" ht="15.5" x14ac:dyDescent="0.35">
      <c r="A168" s="76"/>
      <c r="B168" s="76"/>
      <c r="C168" s="214"/>
      <c r="D168" s="76"/>
      <c r="E168" s="76"/>
      <c r="F168" s="76" t="s">
        <v>16127</v>
      </c>
      <c r="G168" s="76"/>
      <c r="H168" s="118">
        <v>75000</v>
      </c>
      <c r="I168" s="76"/>
      <c r="J168" s="76" t="s">
        <v>1062</v>
      </c>
      <c r="K168" s="119" t="s">
        <v>6193</v>
      </c>
      <c r="L168" s="76" t="s">
        <v>1074</v>
      </c>
      <c r="M168" s="119">
        <v>1142530415</v>
      </c>
      <c r="N168" s="119"/>
      <c r="O168" s="76"/>
      <c r="P168" s="119" t="s">
        <v>6193</v>
      </c>
      <c r="Q168" s="119" t="s">
        <v>1066</v>
      </c>
      <c r="R168" s="76"/>
      <c r="S168" s="76"/>
      <c r="T168" s="76" t="s">
        <v>2394</v>
      </c>
      <c r="U168" s="76"/>
      <c r="V168" s="121"/>
      <c r="W168" s="121"/>
      <c r="X168" s="642">
        <f t="shared" si="4"/>
        <v>5250.0000000000009</v>
      </c>
      <c r="Y168" s="118">
        <f t="shared" si="5"/>
        <v>80250</v>
      </c>
    </row>
    <row r="169" spans="1:25" ht="15.5" x14ac:dyDescent="0.35">
      <c r="A169" s="76"/>
      <c r="B169" s="76"/>
      <c r="C169" s="214"/>
      <c r="D169" s="76"/>
      <c r="E169" s="76"/>
      <c r="F169" s="76" t="s">
        <v>16128</v>
      </c>
      <c r="G169" s="76"/>
      <c r="H169" s="118">
        <v>75000</v>
      </c>
      <c r="I169" s="76"/>
      <c r="J169" s="76" t="s">
        <v>1062</v>
      </c>
      <c r="K169" s="119" t="s">
        <v>6193</v>
      </c>
      <c r="L169" s="76" t="s">
        <v>1074</v>
      </c>
      <c r="M169" s="119">
        <v>1142530367</v>
      </c>
      <c r="N169" s="119"/>
      <c r="O169" s="76"/>
      <c r="P169" s="119" t="s">
        <v>6193</v>
      </c>
      <c r="Q169" s="119" t="s">
        <v>1066</v>
      </c>
      <c r="R169" s="76"/>
      <c r="S169" s="76"/>
      <c r="T169" s="76" t="s">
        <v>2394</v>
      </c>
      <c r="U169" s="76"/>
      <c r="V169" s="121"/>
      <c r="W169" s="121"/>
      <c r="X169" s="642">
        <f t="shared" si="4"/>
        <v>5250.0000000000009</v>
      </c>
      <c r="Y169" s="118">
        <f t="shared" si="5"/>
        <v>80250</v>
      </c>
    </row>
    <row r="170" spans="1:25" ht="15.5" x14ac:dyDescent="0.35">
      <c r="A170" s="76"/>
      <c r="B170" s="76"/>
      <c r="C170" s="214"/>
      <c r="D170" s="76"/>
      <c r="E170" s="76"/>
      <c r="F170" s="76" t="s">
        <v>16129</v>
      </c>
      <c r="G170" s="76"/>
      <c r="H170" s="118">
        <v>75000</v>
      </c>
      <c r="I170" s="76"/>
      <c r="J170" s="76" t="s">
        <v>1765</v>
      </c>
      <c r="K170" s="119" t="s">
        <v>1765</v>
      </c>
      <c r="L170" s="76" t="s">
        <v>1765</v>
      </c>
      <c r="M170" s="119" t="s">
        <v>1765</v>
      </c>
      <c r="N170" s="119"/>
      <c r="O170" s="76"/>
      <c r="P170" s="119" t="s">
        <v>1765</v>
      </c>
      <c r="Q170" s="119" t="s">
        <v>1765</v>
      </c>
      <c r="R170" s="76"/>
      <c r="S170" s="76"/>
      <c r="T170" s="76" t="s">
        <v>2394</v>
      </c>
      <c r="U170" s="76"/>
      <c r="V170" s="121"/>
      <c r="W170" s="121"/>
      <c r="X170" s="642">
        <f t="shared" si="4"/>
        <v>5250.0000000000009</v>
      </c>
      <c r="Y170" s="118">
        <f t="shared" si="5"/>
        <v>80250</v>
      </c>
    </row>
    <row r="171" spans="1:25" ht="15.5" x14ac:dyDescent="0.35">
      <c r="A171" s="76"/>
      <c r="B171" s="76"/>
      <c r="C171" s="214"/>
      <c r="D171" s="76"/>
      <c r="E171" s="76"/>
      <c r="F171" s="76" t="s">
        <v>16130</v>
      </c>
      <c r="G171" s="76"/>
      <c r="H171" s="118">
        <v>75000</v>
      </c>
      <c r="I171" s="76"/>
      <c r="J171" s="76" t="s">
        <v>1062</v>
      </c>
      <c r="K171" s="119" t="s">
        <v>6193</v>
      </c>
      <c r="L171" s="76" t="s">
        <v>1074</v>
      </c>
      <c r="M171" s="119">
        <v>1142530381</v>
      </c>
      <c r="N171" s="119"/>
      <c r="O171" s="76"/>
      <c r="P171" s="119" t="s">
        <v>6193</v>
      </c>
      <c r="Q171" s="119" t="s">
        <v>1066</v>
      </c>
      <c r="R171" s="76"/>
      <c r="S171" s="76"/>
      <c r="T171" s="76" t="s">
        <v>2394</v>
      </c>
      <c r="U171" s="76"/>
      <c r="V171" s="121"/>
      <c r="W171" s="121"/>
      <c r="X171" s="642">
        <f t="shared" si="4"/>
        <v>5250.0000000000009</v>
      </c>
      <c r="Y171" s="118">
        <f t="shared" si="5"/>
        <v>80250</v>
      </c>
    </row>
    <row r="172" spans="1:25" ht="15.5" x14ac:dyDescent="0.35">
      <c r="A172" s="76"/>
      <c r="B172" s="76"/>
      <c r="C172" s="214"/>
      <c r="D172" s="76"/>
      <c r="E172" s="76"/>
      <c r="F172" s="76" t="s">
        <v>16131</v>
      </c>
      <c r="G172" s="76"/>
      <c r="H172" s="118">
        <v>75000</v>
      </c>
      <c r="I172" s="76"/>
      <c r="J172" s="76" t="s">
        <v>1062</v>
      </c>
      <c r="K172" s="119" t="s">
        <v>6193</v>
      </c>
      <c r="L172" s="76" t="s">
        <v>1074</v>
      </c>
      <c r="M172" s="119">
        <v>1142530406</v>
      </c>
      <c r="N172" s="119"/>
      <c r="O172" s="76"/>
      <c r="P172" s="119" t="s">
        <v>6193</v>
      </c>
      <c r="Q172" s="119" t="s">
        <v>1066</v>
      </c>
      <c r="R172" s="76"/>
      <c r="S172" s="76"/>
      <c r="T172" s="76" t="s">
        <v>2394</v>
      </c>
      <c r="U172" s="76"/>
      <c r="V172" s="121"/>
      <c r="W172" s="121"/>
      <c r="X172" s="642">
        <f t="shared" si="4"/>
        <v>5250.0000000000009</v>
      </c>
      <c r="Y172" s="118">
        <f t="shared" si="5"/>
        <v>80250</v>
      </c>
    </row>
    <row r="173" spans="1:25" ht="15.5" x14ac:dyDescent="0.35">
      <c r="A173" s="76"/>
      <c r="B173" s="76"/>
      <c r="C173" s="214"/>
      <c r="D173" s="76"/>
      <c r="E173" s="76"/>
      <c r="F173" s="76" t="s">
        <v>16132</v>
      </c>
      <c r="G173" s="76"/>
      <c r="H173" s="118">
        <v>75000</v>
      </c>
      <c r="I173" s="76"/>
      <c r="J173" s="76" t="s">
        <v>1062</v>
      </c>
      <c r="K173" s="119" t="s">
        <v>6193</v>
      </c>
      <c r="L173" s="76" t="s">
        <v>1064</v>
      </c>
      <c r="M173" s="119">
        <v>3142510053</v>
      </c>
      <c r="N173" s="119"/>
      <c r="O173" s="76"/>
      <c r="P173" s="119" t="s">
        <v>1065</v>
      </c>
      <c r="Q173" s="119" t="s">
        <v>5524</v>
      </c>
      <c r="R173" s="76"/>
      <c r="S173" s="76"/>
      <c r="T173" s="76" t="s">
        <v>2394</v>
      </c>
      <c r="U173" s="76"/>
      <c r="V173" s="121"/>
      <c r="W173" s="121"/>
      <c r="X173" s="642">
        <f t="shared" si="4"/>
        <v>5250.0000000000009</v>
      </c>
      <c r="Y173" s="118">
        <f t="shared" si="5"/>
        <v>80250</v>
      </c>
    </row>
    <row r="174" spans="1:25" ht="15.5" x14ac:dyDescent="0.35">
      <c r="A174" s="76"/>
      <c r="B174" s="76"/>
      <c r="C174" s="214"/>
      <c r="D174" s="76"/>
      <c r="E174" s="76"/>
      <c r="F174" s="76" t="s">
        <v>16133</v>
      </c>
      <c r="G174" s="76"/>
      <c r="H174" s="118">
        <v>75000</v>
      </c>
      <c r="I174" s="76"/>
      <c r="J174" s="76" t="s">
        <v>1765</v>
      </c>
      <c r="K174" s="119" t="s">
        <v>1765</v>
      </c>
      <c r="L174" s="76" t="s">
        <v>1765</v>
      </c>
      <c r="M174" s="119" t="s">
        <v>1765</v>
      </c>
      <c r="N174" s="119"/>
      <c r="O174" s="76"/>
      <c r="P174" s="119" t="s">
        <v>1765</v>
      </c>
      <c r="Q174" s="119" t="s">
        <v>1765</v>
      </c>
      <c r="R174" s="76"/>
      <c r="S174" s="76"/>
      <c r="T174" s="76" t="s">
        <v>2394</v>
      </c>
      <c r="U174" s="76"/>
      <c r="V174" s="121"/>
      <c r="W174" s="121"/>
      <c r="X174" s="642">
        <f t="shared" si="4"/>
        <v>5250.0000000000009</v>
      </c>
      <c r="Y174" s="118">
        <f t="shared" si="5"/>
        <v>80250</v>
      </c>
    </row>
    <row r="175" spans="1:25" ht="15.5" x14ac:dyDescent="0.35">
      <c r="A175" s="76"/>
      <c r="B175" s="76"/>
      <c r="C175" s="214"/>
      <c r="D175" s="76"/>
      <c r="E175" s="76"/>
      <c r="F175" s="76" t="s">
        <v>16134</v>
      </c>
      <c r="G175" s="76"/>
      <c r="H175" s="118">
        <v>75000</v>
      </c>
      <c r="I175" s="76"/>
      <c r="J175" s="76" t="s">
        <v>1062</v>
      </c>
      <c r="K175" s="119" t="s">
        <v>6193</v>
      </c>
      <c r="L175" s="76" t="s">
        <v>4151</v>
      </c>
      <c r="M175" s="119">
        <v>1142530357</v>
      </c>
      <c r="N175" s="119"/>
      <c r="O175" s="76"/>
      <c r="P175" s="119" t="s">
        <v>6193</v>
      </c>
      <c r="Q175" s="119" t="s">
        <v>1066</v>
      </c>
      <c r="R175" s="76"/>
      <c r="S175" s="76"/>
      <c r="T175" s="76" t="s">
        <v>2394</v>
      </c>
      <c r="U175" s="76"/>
      <c r="V175" s="121"/>
      <c r="W175" s="121"/>
      <c r="X175" s="642">
        <f t="shared" si="4"/>
        <v>5250.0000000000009</v>
      </c>
      <c r="Y175" s="118">
        <f t="shared" si="5"/>
        <v>80250</v>
      </c>
    </row>
    <row r="176" spans="1:25" ht="15.5" x14ac:dyDescent="0.35">
      <c r="A176" s="76"/>
      <c r="B176" s="76"/>
      <c r="C176" s="214"/>
      <c r="D176" s="76"/>
      <c r="E176" s="76"/>
      <c r="F176" s="76" t="s">
        <v>16135</v>
      </c>
      <c r="G176" s="76"/>
      <c r="H176" s="118">
        <v>75000</v>
      </c>
      <c r="I176" s="76"/>
      <c r="J176" s="76" t="s">
        <v>1062</v>
      </c>
      <c r="K176" s="119" t="s">
        <v>6193</v>
      </c>
      <c r="L176" s="76" t="s">
        <v>1074</v>
      </c>
      <c r="M176" s="119">
        <v>1142530388</v>
      </c>
      <c r="N176" s="119"/>
      <c r="O176" s="76"/>
      <c r="P176" s="119" t="s">
        <v>6193</v>
      </c>
      <c r="Q176" s="119" t="s">
        <v>1066</v>
      </c>
      <c r="R176" s="76"/>
      <c r="S176" s="76"/>
      <c r="T176" s="76" t="s">
        <v>2394</v>
      </c>
      <c r="U176" s="76"/>
      <c r="V176" s="121"/>
      <c r="W176" s="121"/>
      <c r="X176" s="642">
        <f t="shared" si="4"/>
        <v>5250.0000000000009</v>
      </c>
      <c r="Y176" s="118">
        <f t="shared" si="5"/>
        <v>80250</v>
      </c>
    </row>
    <row r="177" spans="1:25" ht="15.5" x14ac:dyDescent="0.35">
      <c r="A177" s="76"/>
      <c r="B177" s="76"/>
      <c r="C177" s="214"/>
      <c r="D177" s="76"/>
      <c r="E177" s="76"/>
      <c r="F177" s="76" t="s">
        <v>16136</v>
      </c>
      <c r="G177" s="76"/>
      <c r="H177" s="118">
        <v>75000</v>
      </c>
      <c r="I177" s="76"/>
      <c r="J177" s="76" t="s">
        <v>1062</v>
      </c>
      <c r="K177" s="119" t="s">
        <v>6193</v>
      </c>
      <c r="L177" s="76" t="s">
        <v>1074</v>
      </c>
      <c r="M177" s="119">
        <v>1142530400</v>
      </c>
      <c r="N177" s="119"/>
      <c r="O177" s="76"/>
      <c r="P177" s="119" t="s">
        <v>6193</v>
      </c>
      <c r="Q177" s="119" t="s">
        <v>1066</v>
      </c>
      <c r="R177" s="76"/>
      <c r="S177" s="76"/>
      <c r="T177" s="76" t="s">
        <v>2394</v>
      </c>
      <c r="U177" s="76"/>
      <c r="V177" s="121"/>
      <c r="W177" s="121"/>
      <c r="X177" s="642">
        <f t="shared" si="4"/>
        <v>5250.0000000000009</v>
      </c>
      <c r="Y177" s="118">
        <f t="shared" si="5"/>
        <v>80250</v>
      </c>
    </row>
    <row r="178" spans="1:25" ht="15.5" x14ac:dyDescent="0.35">
      <c r="A178" s="76"/>
      <c r="B178" s="76"/>
      <c r="C178" s="214"/>
      <c r="D178" s="76"/>
      <c r="E178" s="76"/>
      <c r="F178" s="76" t="s">
        <v>16137</v>
      </c>
      <c r="G178" s="76"/>
      <c r="H178" s="118">
        <v>75000</v>
      </c>
      <c r="I178" s="76"/>
      <c r="J178" s="76" t="s">
        <v>1765</v>
      </c>
      <c r="K178" s="119" t="s">
        <v>1765</v>
      </c>
      <c r="L178" s="76" t="s">
        <v>1765</v>
      </c>
      <c r="M178" s="119" t="s">
        <v>1765</v>
      </c>
      <c r="N178" s="119"/>
      <c r="O178" s="76"/>
      <c r="P178" s="119" t="s">
        <v>1765</v>
      </c>
      <c r="Q178" s="119" t="s">
        <v>1765</v>
      </c>
      <c r="R178" s="76"/>
      <c r="S178" s="76"/>
      <c r="T178" s="76" t="s">
        <v>2394</v>
      </c>
      <c r="U178" s="76"/>
      <c r="V178" s="121"/>
      <c r="W178" s="121"/>
      <c r="X178" s="642">
        <f t="shared" si="4"/>
        <v>5250.0000000000009</v>
      </c>
      <c r="Y178" s="118">
        <f t="shared" si="5"/>
        <v>80250</v>
      </c>
    </row>
    <row r="179" spans="1:25" ht="15.5" x14ac:dyDescent="0.35">
      <c r="A179" s="76"/>
      <c r="B179" s="76"/>
      <c r="C179" s="214"/>
      <c r="D179" s="76"/>
      <c r="E179" s="76"/>
      <c r="F179" s="76" t="s">
        <v>16138</v>
      </c>
      <c r="G179" s="76"/>
      <c r="H179" s="118">
        <v>75000</v>
      </c>
      <c r="I179" s="76"/>
      <c r="J179" s="76" t="s">
        <v>1062</v>
      </c>
      <c r="K179" s="119" t="s">
        <v>6193</v>
      </c>
      <c r="L179" s="76" t="s">
        <v>1074</v>
      </c>
      <c r="M179" s="119">
        <v>1142530384</v>
      </c>
      <c r="N179" s="119"/>
      <c r="O179" s="76"/>
      <c r="P179" s="119" t="s">
        <v>6193</v>
      </c>
      <c r="Q179" s="119" t="s">
        <v>1066</v>
      </c>
      <c r="R179" s="76"/>
      <c r="S179" s="76"/>
      <c r="T179" s="76" t="s">
        <v>2394</v>
      </c>
      <c r="U179" s="76"/>
      <c r="V179" s="121"/>
      <c r="W179" s="121"/>
      <c r="X179" s="642">
        <f t="shared" si="4"/>
        <v>5250.0000000000009</v>
      </c>
      <c r="Y179" s="118">
        <f t="shared" si="5"/>
        <v>80250</v>
      </c>
    </row>
    <row r="180" spans="1:25" ht="15.5" x14ac:dyDescent="0.35">
      <c r="A180" s="76"/>
      <c r="B180" s="76"/>
      <c r="C180" s="214"/>
      <c r="D180" s="76"/>
      <c r="E180" s="76"/>
      <c r="F180" s="76" t="s">
        <v>16139</v>
      </c>
      <c r="G180" s="76"/>
      <c r="H180" s="118">
        <v>75000</v>
      </c>
      <c r="I180" s="76"/>
      <c r="J180" s="76" t="s">
        <v>1062</v>
      </c>
      <c r="K180" s="119" t="s">
        <v>6193</v>
      </c>
      <c r="L180" s="76" t="s">
        <v>1074</v>
      </c>
      <c r="M180" s="119">
        <v>1142530389</v>
      </c>
      <c r="N180" s="119"/>
      <c r="O180" s="76"/>
      <c r="P180" s="119" t="s">
        <v>6193</v>
      </c>
      <c r="Q180" s="119" t="s">
        <v>1066</v>
      </c>
      <c r="R180" s="76"/>
      <c r="S180" s="76"/>
      <c r="T180" s="76" t="s">
        <v>2394</v>
      </c>
      <c r="U180" s="76"/>
      <c r="V180" s="121"/>
      <c r="W180" s="121"/>
      <c r="X180" s="642">
        <f t="shared" si="4"/>
        <v>5250.0000000000009</v>
      </c>
      <c r="Y180" s="118">
        <f t="shared" si="5"/>
        <v>80250</v>
      </c>
    </row>
    <row r="181" spans="1:25" ht="15.5" x14ac:dyDescent="0.35">
      <c r="A181" s="76"/>
      <c r="B181" s="76"/>
      <c r="C181" s="214"/>
      <c r="D181" s="76"/>
      <c r="E181" s="76"/>
      <c r="F181" s="76" t="s">
        <v>16140</v>
      </c>
      <c r="G181" s="76"/>
      <c r="H181" s="118">
        <v>75000</v>
      </c>
      <c r="I181" s="76"/>
      <c r="J181" s="76" t="s">
        <v>1062</v>
      </c>
      <c r="K181" s="119" t="s">
        <v>6193</v>
      </c>
      <c r="L181" s="76" t="s">
        <v>1074</v>
      </c>
      <c r="M181" s="119">
        <v>1142530376</v>
      </c>
      <c r="N181" s="119"/>
      <c r="O181" s="76"/>
      <c r="P181" s="119" t="s">
        <v>6193</v>
      </c>
      <c r="Q181" s="119" t="s">
        <v>1066</v>
      </c>
      <c r="R181" s="76"/>
      <c r="S181" s="76"/>
      <c r="T181" s="76" t="s">
        <v>2394</v>
      </c>
      <c r="U181" s="76"/>
      <c r="V181" s="121"/>
      <c r="W181" s="121"/>
      <c r="X181" s="642">
        <f t="shared" si="4"/>
        <v>5250.0000000000009</v>
      </c>
      <c r="Y181" s="118">
        <f t="shared" si="5"/>
        <v>80250</v>
      </c>
    </row>
    <row r="182" spans="1:25" ht="15.5" x14ac:dyDescent="0.35">
      <c r="A182" s="76"/>
      <c r="B182" s="76"/>
      <c r="C182" s="214"/>
      <c r="D182" s="76"/>
      <c r="E182" s="76"/>
      <c r="F182" s="76" t="s">
        <v>16141</v>
      </c>
      <c r="G182" s="76"/>
      <c r="H182" s="118">
        <v>75000</v>
      </c>
      <c r="I182" s="76"/>
      <c r="J182" s="76" t="s">
        <v>1765</v>
      </c>
      <c r="K182" s="119" t="s">
        <v>1765</v>
      </c>
      <c r="L182" s="76" t="s">
        <v>1765</v>
      </c>
      <c r="M182" s="119" t="s">
        <v>1765</v>
      </c>
      <c r="N182" s="119"/>
      <c r="O182" s="76"/>
      <c r="P182" s="119" t="s">
        <v>1765</v>
      </c>
      <c r="Q182" s="119" t="s">
        <v>1765</v>
      </c>
      <c r="R182" s="76"/>
      <c r="S182" s="76"/>
      <c r="T182" s="76" t="s">
        <v>2394</v>
      </c>
      <c r="U182" s="76"/>
      <c r="V182" s="121"/>
      <c r="W182" s="121"/>
      <c r="X182" s="642">
        <f t="shared" si="4"/>
        <v>5250.0000000000009</v>
      </c>
      <c r="Y182" s="118">
        <f t="shared" si="5"/>
        <v>80250</v>
      </c>
    </row>
    <row r="183" spans="1:25" ht="15.5" x14ac:dyDescent="0.35">
      <c r="A183" s="76"/>
      <c r="B183" s="76"/>
      <c r="C183" s="214"/>
      <c r="D183" s="76"/>
      <c r="E183" s="76"/>
      <c r="F183" s="76" t="s">
        <v>16142</v>
      </c>
      <c r="G183" s="76"/>
      <c r="H183" s="118">
        <v>75000</v>
      </c>
      <c r="I183" s="76"/>
      <c r="J183" s="76" t="s">
        <v>1062</v>
      </c>
      <c r="K183" s="119" t="s">
        <v>6193</v>
      </c>
      <c r="L183" s="76" t="s">
        <v>1074</v>
      </c>
      <c r="M183" s="119">
        <v>1142530393</v>
      </c>
      <c r="N183" s="119"/>
      <c r="O183" s="76"/>
      <c r="P183" s="119" t="s">
        <v>6193</v>
      </c>
      <c r="Q183" s="119" t="s">
        <v>1066</v>
      </c>
      <c r="R183" s="76"/>
      <c r="S183" s="76"/>
      <c r="T183" s="76" t="s">
        <v>2394</v>
      </c>
      <c r="U183" s="76"/>
      <c r="V183" s="121"/>
      <c r="W183" s="121"/>
      <c r="X183" s="642">
        <f t="shared" si="4"/>
        <v>5250.0000000000009</v>
      </c>
      <c r="Y183" s="118">
        <f t="shared" si="5"/>
        <v>80250</v>
      </c>
    </row>
    <row r="184" spans="1:25" ht="15.5" x14ac:dyDescent="0.35">
      <c r="A184" s="76"/>
      <c r="B184" s="76"/>
      <c r="C184" s="214"/>
      <c r="D184" s="76"/>
      <c r="E184" s="76"/>
      <c r="F184" s="76" t="s">
        <v>16143</v>
      </c>
      <c r="G184" s="76"/>
      <c r="H184" s="118">
        <v>75000</v>
      </c>
      <c r="I184" s="76"/>
      <c r="J184" s="76" t="s">
        <v>1062</v>
      </c>
      <c r="K184" s="119" t="s">
        <v>6193</v>
      </c>
      <c r="L184" s="76" t="s">
        <v>1074</v>
      </c>
      <c r="M184" s="119">
        <v>1142530378</v>
      </c>
      <c r="N184" s="119"/>
      <c r="O184" s="76"/>
      <c r="P184" s="119" t="s">
        <v>6193</v>
      </c>
      <c r="Q184" s="119" t="s">
        <v>1066</v>
      </c>
      <c r="R184" s="76"/>
      <c r="S184" s="76"/>
      <c r="T184" s="76" t="s">
        <v>2394</v>
      </c>
      <c r="U184" s="76"/>
      <c r="V184" s="121"/>
      <c r="W184" s="121"/>
      <c r="X184" s="642">
        <f t="shared" si="4"/>
        <v>5250.0000000000009</v>
      </c>
      <c r="Y184" s="118">
        <f t="shared" si="5"/>
        <v>80250</v>
      </c>
    </row>
    <row r="185" spans="1:25" ht="15.5" x14ac:dyDescent="0.35">
      <c r="A185" s="76"/>
      <c r="B185" s="76"/>
      <c r="C185" s="214"/>
      <c r="D185" s="76"/>
      <c r="E185" s="76"/>
      <c r="F185" s="76" t="s">
        <v>16144</v>
      </c>
      <c r="G185" s="76"/>
      <c r="H185" s="118">
        <v>75000</v>
      </c>
      <c r="I185" s="76"/>
      <c r="J185" s="76" t="s">
        <v>1062</v>
      </c>
      <c r="K185" s="119" t="s">
        <v>6193</v>
      </c>
      <c r="L185" s="76" t="s">
        <v>1074</v>
      </c>
      <c r="M185" s="119">
        <v>1142530402</v>
      </c>
      <c r="N185" s="119"/>
      <c r="O185" s="76"/>
      <c r="P185" s="119" t="s">
        <v>6193</v>
      </c>
      <c r="Q185" s="119" t="s">
        <v>1066</v>
      </c>
      <c r="R185" s="76"/>
      <c r="S185" s="76"/>
      <c r="T185" s="76" t="s">
        <v>2394</v>
      </c>
      <c r="U185" s="76"/>
      <c r="V185" s="121"/>
      <c r="W185" s="121"/>
      <c r="X185" s="642">
        <f t="shared" si="4"/>
        <v>5250.0000000000009</v>
      </c>
      <c r="Y185" s="118">
        <f t="shared" si="5"/>
        <v>80250</v>
      </c>
    </row>
    <row r="186" spans="1:25" ht="15.5" x14ac:dyDescent="0.35">
      <c r="A186" s="76"/>
      <c r="B186" s="76"/>
      <c r="C186" s="214"/>
      <c r="D186" s="76"/>
      <c r="E186" s="76"/>
      <c r="F186" s="76" t="s">
        <v>16145</v>
      </c>
      <c r="G186" s="76"/>
      <c r="H186" s="118">
        <v>75000</v>
      </c>
      <c r="I186" s="76"/>
      <c r="J186" s="76" t="s">
        <v>1765</v>
      </c>
      <c r="K186" s="119" t="s">
        <v>1765</v>
      </c>
      <c r="L186" s="76" t="s">
        <v>1765</v>
      </c>
      <c r="M186" s="119" t="s">
        <v>1765</v>
      </c>
      <c r="N186" s="119"/>
      <c r="O186" s="76"/>
      <c r="P186" s="119" t="s">
        <v>1765</v>
      </c>
      <c r="Q186" s="119" t="s">
        <v>1765</v>
      </c>
      <c r="R186" s="76"/>
      <c r="S186" s="76"/>
      <c r="T186" s="76" t="s">
        <v>2394</v>
      </c>
      <c r="U186" s="76"/>
      <c r="V186" s="121"/>
      <c r="W186" s="121"/>
      <c r="X186" s="642">
        <f t="shared" si="4"/>
        <v>5250.0000000000009</v>
      </c>
      <c r="Y186" s="118">
        <f t="shared" si="5"/>
        <v>80250</v>
      </c>
    </row>
    <row r="187" spans="1:25" ht="15.5" x14ac:dyDescent="0.35">
      <c r="A187" s="76"/>
      <c r="B187" s="76"/>
      <c r="C187" s="214"/>
      <c r="D187" s="76"/>
      <c r="E187" s="76"/>
      <c r="F187" s="76" t="s">
        <v>16146</v>
      </c>
      <c r="G187" s="76"/>
      <c r="H187" s="118">
        <v>75000</v>
      </c>
      <c r="I187" s="76"/>
      <c r="J187" s="76" t="s">
        <v>1062</v>
      </c>
      <c r="K187" s="119" t="s">
        <v>6193</v>
      </c>
      <c r="L187" s="76" t="s">
        <v>1074</v>
      </c>
      <c r="M187" s="119">
        <v>1142530385</v>
      </c>
      <c r="N187" s="119"/>
      <c r="O187" s="76"/>
      <c r="P187" s="119" t="s">
        <v>6193</v>
      </c>
      <c r="Q187" s="119" t="s">
        <v>1066</v>
      </c>
      <c r="R187" s="76"/>
      <c r="S187" s="76"/>
      <c r="T187" s="76" t="s">
        <v>2394</v>
      </c>
      <c r="U187" s="76"/>
      <c r="V187" s="121"/>
      <c r="W187" s="121"/>
      <c r="X187" s="642">
        <f t="shared" si="4"/>
        <v>5250.0000000000009</v>
      </c>
      <c r="Y187" s="118">
        <f t="shared" si="5"/>
        <v>80250</v>
      </c>
    </row>
    <row r="188" spans="1:25" ht="15.5" x14ac:dyDescent="0.35">
      <c r="A188" s="76"/>
      <c r="B188" s="76"/>
      <c r="C188" s="214"/>
      <c r="D188" s="76"/>
      <c r="E188" s="76"/>
      <c r="F188" s="76" t="s">
        <v>16147</v>
      </c>
      <c r="G188" s="76"/>
      <c r="H188" s="118">
        <v>75000</v>
      </c>
      <c r="I188" s="76"/>
      <c r="J188" s="76" t="s">
        <v>1062</v>
      </c>
      <c r="K188" s="119" t="s">
        <v>6193</v>
      </c>
      <c r="L188" s="76" t="s">
        <v>1074</v>
      </c>
      <c r="M188" s="119">
        <v>1142530391</v>
      </c>
      <c r="N188" s="119"/>
      <c r="O188" s="76"/>
      <c r="P188" s="119" t="s">
        <v>6193</v>
      </c>
      <c r="Q188" s="119" t="s">
        <v>1066</v>
      </c>
      <c r="R188" s="76"/>
      <c r="S188" s="76"/>
      <c r="T188" s="76" t="s">
        <v>2394</v>
      </c>
      <c r="U188" s="76"/>
      <c r="V188" s="121"/>
      <c r="W188" s="121"/>
      <c r="X188" s="642">
        <f t="shared" si="4"/>
        <v>5250.0000000000009</v>
      </c>
      <c r="Y188" s="118">
        <f t="shared" si="5"/>
        <v>80250</v>
      </c>
    </row>
    <row r="189" spans="1:25" ht="15.5" x14ac:dyDescent="0.35">
      <c r="A189" s="76"/>
      <c r="B189" s="76"/>
      <c r="C189" s="214"/>
      <c r="D189" s="76"/>
      <c r="E189" s="76"/>
      <c r="F189" s="76" t="s">
        <v>16148</v>
      </c>
      <c r="G189" s="76"/>
      <c r="H189" s="118">
        <v>75000</v>
      </c>
      <c r="I189" s="76"/>
      <c r="J189" s="76" t="s">
        <v>1765</v>
      </c>
      <c r="K189" s="119" t="s">
        <v>1765</v>
      </c>
      <c r="L189" s="76" t="s">
        <v>1765</v>
      </c>
      <c r="M189" s="119" t="s">
        <v>1765</v>
      </c>
      <c r="N189" s="119"/>
      <c r="O189" s="76"/>
      <c r="P189" s="119" t="s">
        <v>1765</v>
      </c>
      <c r="Q189" s="119" t="s">
        <v>1765</v>
      </c>
      <c r="R189" s="76"/>
      <c r="S189" s="76"/>
      <c r="T189" s="76" t="s">
        <v>2394</v>
      </c>
      <c r="U189" s="76"/>
      <c r="V189" s="121"/>
      <c r="W189" s="121"/>
      <c r="X189" s="642">
        <f t="shared" si="4"/>
        <v>5250.0000000000009</v>
      </c>
      <c r="Y189" s="118">
        <f t="shared" si="5"/>
        <v>80250</v>
      </c>
    </row>
    <row r="190" spans="1:25" ht="15.5" x14ac:dyDescent="0.35">
      <c r="A190" s="76"/>
      <c r="B190" s="76"/>
      <c r="C190" s="214"/>
      <c r="D190" s="76"/>
      <c r="E190" s="76"/>
      <c r="F190" s="76" t="s">
        <v>16149</v>
      </c>
      <c r="G190" s="76"/>
      <c r="H190" s="118">
        <v>75000</v>
      </c>
      <c r="I190" s="76"/>
      <c r="J190" s="76" t="s">
        <v>1062</v>
      </c>
      <c r="K190" s="119" t="s">
        <v>6193</v>
      </c>
      <c r="L190" s="76" t="s">
        <v>1074</v>
      </c>
      <c r="M190" s="119">
        <v>1142530398</v>
      </c>
      <c r="N190" s="119"/>
      <c r="O190" s="76"/>
      <c r="P190" s="119" t="s">
        <v>6193</v>
      </c>
      <c r="Q190" s="119" t="s">
        <v>1066</v>
      </c>
      <c r="R190" s="76"/>
      <c r="S190" s="76"/>
      <c r="T190" s="76" t="s">
        <v>2394</v>
      </c>
      <c r="U190" s="76"/>
      <c r="V190" s="121"/>
      <c r="W190" s="121"/>
      <c r="X190" s="642">
        <f t="shared" si="4"/>
        <v>5250.0000000000009</v>
      </c>
      <c r="Y190" s="118">
        <f t="shared" si="5"/>
        <v>80250</v>
      </c>
    </row>
    <row r="191" spans="1:25" ht="15.5" x14ac:dyDescent="0.35">
      <c r="A191" s="76"/>
      <c r="B191" s="76"/>
      <c r="C191" s="214"/>
      <c r="D191" s="76"/>
      <c r="E191" s="76"/>
      <c r="F191" s="76" t="s">
        <v>16150</v>
      </c>
      <c r="G191" s="76"/>
      <c r="H191" s="118">
        <v>75000</v>
      </c>
      <c r="I191" s="76"/>
      <c r="J191" s="76" t="s">
        <v>1062</v>
      </c>
      <c r="K191" s="119" t="s">
        <v>6193</v>
      </c>
      <c r="L191" s="76" t="s">
        <v>1074</v>
      </c>
      <c r="M191" s="119">
        <v>1142530377</v>
      </c>
      <c r="N191" s="119"/>
      <c r="O191" s="76"/>
      <c r="P191" s="119" t="s">
        <v>6193</v>
      </c>
      <c r="Q191" s="119" t="s">
        <v>1066</v>
      </c>
      <c r="R191" s="76"/>
      <c r="S191" s="76"/>
      <c r="T191" s="76" t="s">
        <v>2394</v>
      </c>
      <c r="U191" s="76"/>
      <c r="V191" s="121"/>
      <c r="W191" s="121"/>
      <c r="X191" s="642">
        <f t="shared" si="4"/>
        <v>5250.0000000000009</v>
      </c>
      <c r="Y191" s="118">
        <f t="shared" si="5"/>
        <v>80250</v>
      </c>
    </row>
    <row r="192" spans="1:25" ht="15.5" x14ac:dyDescent="0.35">
      <c r="A192" s="76"/>
      <c r="B192" s="76"/>
      <c r="C192" s="214"/>
      <c r="D192" s="76"/>
      <c r="E192" s="76"/>
      <c r="F192" s="76" t="s">
        <v>16151</v>
      </c>
      <c r="G192" s="76"/>
      <c r="H192" s="118">
        <v>75000</v>
      </c>
      <c r="I192" s="76"/>
      <c r="J192" s="76" t="s">
        <v>1062</v>
      </c>
      <c r="K192" s="119" t="s">
        <v>6193</v>
      </c>
      <c r="L192" s="76" t="s">
        <v>1074</v>
      </c>
      <c r="M192" s="119">
        <v>1142530396</v>
      </c>
      <c r="N192" s="119"/>
      <c r="O192" s="76"/>
      <c r="P192" s="119" t="s">
        <v>6193</v>
      </c>
      <c r="Q192" s="119" t="s">
        <v>1066</v>
      </c>
      <c r="R192" s="76"/>
      <c r="S192" s="76"/>
      <c r="T192" s="76" t="s">
        <v>2394</v>
      </c>
      <c r="U192" s="76"/>
      <c r="V192" s="121"/>
      <c r="W192" s="121"/>
      <c r="X192" s="642">
        <f t="shared" si="4"/>
        <v>5250.0000000000009</v>
      </c>
      <c r="Y192" s="118">
        <f t="shared" si="5"/>
        <v>80250</v>
      </c>
    </row>
    <row r="193" spans="1:25" ht="15.5" x14ac:dyDescent="0.35">
      <c r="A193" s="76"/>
      <c r="B193" s="76"/>
      <c r="C193" s="214"/>
      <c r="D193" s="76"/>
      <c r="E193" s="76"/>
      <c r="F193" s="76" t="s">
        <v>16152</v>
      </c>
      <c r="G193" s="76"/>
      <c r="H193" s="118">
        <v>75000</v>
      </c>
      <c r="I193" s="76"/>
      <c r="J193" s="76" t="s">
        <v>1765</v>
      </c>
      <c r="K193" s="119" t="s">
        <v>1765</v>
      </c>
      <c r="L193" s="76" t="s">
        <v>1765</v>
      </c>
      <c r="M193" s="119" t="s">
        <v>1765</v>
      </c>
      <c r="N193" s="119"/>
      <c r="O193" s="76"/>
      <c r="P193" s="119" t="s">
        <v>1765</v>
      </c>
      <c r="Q193" s="119" t="s">
        <v>1765</v>
      </c>
      <c r="R193" s="76"/>
      <c r="S193" s="76"/>
      <c r="T193" s="76" t="s">
        <v>2394</v>
      </c>
      <c r="U193" s="76"/>
      <c r="V193" s="121"/>
      <c r="W193" s="121"/>
      <c r="X193" s="642">
        <f t="shared" si="4"/>
        <v>5250.0000000000009</v>
      </c>
      <c r="Y193" s="118">
        <f t="shared" si="5"/>
        <v>80250</v>
      </c>
    </row>
    <row r="194" spans="1:25" ht="15.5" x14ac:dyDescent="0.35">
      <c r="A194" s="76"/>
      <c r="B194" s="76"/>
      <c r="C194" s="214"/>
      <c r="D194" s="76"/>
      <c r="E194" s="76"/>
      <c r="F194" s="76" t="s">
        <v>16153</v>
      </c>
      <c r="G194" s="76"/>
      <c r="H194" s="118">
        <v>75000</v>
      </c>
      <c r="I194" s="76"/>
      <c r="J194" s="76" t="s">
        <v>1062</v>
      </c>
      <c r="K194" s="119" t="s">
        <v>6193</v>
      </c>
      <c r="L194" s="76" t="s">
        <v>1074</v>
      </c>
      <c r="M194" s="119">
        <v>1142530379</v>
      </c>
      <c r="N194" s="119"/>
      <c r="O194" s="76"/>
      <c r="P194" s="119" t="s">
        <v>6193</v>
      </c>
      <c r="Q194" s="119" t="s">
        <v>1066</v>
      </c>
      <c r="R194" s="76"/>
      <c r="S194" s="76"/>
      <c r="T194" s="76" t="s">
        <v>2394</v>
      </c>
      <c r="U194" s="76"/>
      <c r="V194" s="121"/>
      <c r="W194" s="121"/>
      <c r="X194" s="642">
        <f t="shared" si="4"/>
        <v>5250.0000000000009</v>
      </c>
      <c r="Y194" s="118">
        <f t="shared" si="5"/>
        <v>80250</v>
      </c>
    </row>
    <row r="195" spans="1:25" ht="15.5" x14ac:dyDescent="0.35">
      <c r="A195" s="76"/>
      <c r="B195" s="76"/>
      <c r="C195" s="214"/>
      <c r="D195" s="76"/>
      <c r="E195" s="76"/>
      <c r="F195" s="76" t="s">
        <v>16154</v>
      </c>
      <c r="G195" s="76"/>
      <c r="H195" s="118">
        <v>75000</v>
      </c>
      <c r="I195" s="76"/>
      <c r="J195" s="76" t="s">
        <v>1062</v>
      </c>
      <c r="K195" s="119" t="s">
        <v>6193</v>
      </c>
      <c r="L195" s="76" t="s">
        <v>1074</v>
      </c>
      <c r="M195" s="119">
        <v>1142530365</v>
      </c>
      <c r="N195" s="119"/>
      <c r="O195" s="76"/>
      <c r="P195" s="119" t="s">
        <v>6193</v>
      </c>
      <c r="Q195" s="119" t="s">
        <v>1066</v>
      </c>
      <c r="R195" s="76"/>
      <c r="S195" s="76"/>
      <c r="T195" s="76" t="s">
        <v>2394</v>
      </c>
      <c r="U195" s="76"/>
      <c r="V195" s="121"/>
      <c r="W195" s="121"/>
      <c r="X195" s="642">
        <f t="shared" si="4"/>
        <v>5250.0000000000009</v>
      </c>
      <c r="Y195" s="118">
        <f t="shared" si="5"/>
        <v>80250</v>
      </c>
    </row>
    <row r="196" spans="1:25" ht="15.5" x14ac:dyDescent="0.35">
      <c r="A196" s="76"/>
      <c r="B196" s="76"/>
      <c r="C196" s="214"/>
      <c r="D196" s="76"/>
      <c r="E196" s="76"/>
      <c r="F196" s="76" t="s">
        <v>16155</v>
      </c>
      <c r="G196" s="76"/>
      <c r="H196" s="118">
        <v>75000</v>
      </c>
      <c r="I196" s="76"/>
      <c r="J196" s="76" t="s">
        <v>1062</v>
      </c>
      <c r="K196" s="119" t="s">
        <v>6193</v>
      </c>
      <c r="L196" s="76" t="s">
        <v>1074</v>
      </c>
      <c r="M196" s="119">
        <v>1142530364</v>
      </c>
      <c r="N196" s="119"/>
      <c r="O196" s="76"/>
      <c r="P196" s="119" t="s">
        <v>6193</v>
      </c>
      <c r="Q196" s="119" t="s">
        <v>1066</v>
      </c>
      <c r="R196" s="76"/>
      <c r="S196" s="76"/>
      <c r="T196" s="76" t="s">
        <v>2394</v>
      </c>
      <c r="U196" s="76"/>
      <c r="V196" s="121"/>
      <c r="W196" s="121"/>
      <c r="X196" s="642">
        <f t="shared" si="4"/>
        <v>5250.0000000000009</v>
      </c>
      <c r="Y196" s="118">
        <f t="shared" si="5"/>
        <v>80250</v>
      </c>
    </row>
    <row r="197" spans="1:25" ht="15.5" x14ac:dyDescent="0.35">
      <c r="A197" s="76"/>
      <c r="B197" s="76"/>
      <c r="C197" s="214"/>
      <c r="D197" s="76"/>
      <c r="E197" s="76"/>
      <c r="F197" s="76" t="s">
        <v>16156</v>
      </c>
      <c r="G197" s="76"/>
      <c r="H197" s="118">
        <v>75000</v>
      </c>
      <c r="I197" s="76"/>
      <c r="J197" s="76" t="s">
        <v>1765</v>
      </c>
      <c r="K197" s="119" t="s">
        <v>1765</v>
      </c>
      <c r="L197" s="76" t="s">
        <v>1765</v>
      </c>
      <c r="M197" s="119" t="s">
        <v>1765</v>
      </c>
      <c r="N197" s="119"/>
      <c r="O197" s="76"/>
      <c r="P197" s="119" t="s">
        <v>1765</v>
      </c>
      <c r="Q197" s="119" t="s">
        <v>1765</v>
      </c>
      <c r="R197" s="76"/>
      <c r="S197" s="76"/>
      <c r="T197" s="76" t="s">
        <v>2394</v>
      </c>
      <c r="U197" s="76"/>
      <c r="V197" s="121"/>
      <c r="W197" s="121"/>
      <c r="X197" s="642">
        <f t="shared" si="4"/>
        <v>5250.0000000000009</v>
      </c>
      <c r="Y197" s="118">
        <f t="shared" si="5"/>
        <v>80250</v>
      </c>
    </row>
    <row r="198" spans="1:25" ht="15.5" x14ac:dyDescent="0.35">
      <c r="A198" s="76"/>
      <c r="B198" s="76"/>
      <c r="C198" s="214"/>
      <c r="D198" s="76"/>
      <c r="E198" s="76"/>
      <c r="F198" s="76" t="s">
        <v>16157</v>
      </c>
      <c r="G198" s="76"/>
      <c r="H198" s="118">
        <v>75000</v>
      </c>
      <c r="I198" s="76"/>
      <c r="J198" s="76" t="s">
        <v>1062</v>
      </c>
      <c r="K198" s="119" t="s">
        <v>6193</v>
      </c>
      <c r="L198" s="76" t="s">
        <v>1074</v>
      </c>
      <c r="M198" s="119">
        <v>1142530387</v>
      </c>
      <c r="N198" s="119"/>
      <c r="O198" s="76"/>
      <c r="P198" s="119" t="s">
        <v>6193</v>
      </c>
      <c r="Q198" s="119" t="s">
        <v>1066</v>
      </c>
      <c r="R198" s="76"/>
      <c r="S198" s="76"/>
      <c r="T198" s="76" t="s">
        <v>2394</v>
      </c>
      <c r="U198" s="76"/>
      <c r="V198" s="121"/>
      <c r="W198" s="121"/>
      <c r="X198" s="642">
        <f t="shared" ref="X198:X261" si="6">H198*X$4</f>
        <v>5250.0000000000009</v>
      </c>
      <c r="Y198" s="118">
        <f t="shared" ref="Y198:Y261" si="7">H198+X198</f>
        <v>80250</v>
      </c>
    </row>
    <row r="199" spans="1:25" ht="15.5" x14ac:dyDescent="0.35">
      <c r="A199" s="76"/>
      <c r="B199" s="76"/>
      <c r="C199" s="214"/>
      <c r="D199" s="76"/>
      <c r="E199" s="76"/>
      <c r="F199" s="76" t="s">
        <v>16158</v>
      </c>
      <c r="G199" s="76"/>
      <c r="H199" s="118">
        <v>75000</v>
      </c>
      <c r="I199" s="76"/>
      <c r="J199" s="76" t="s">
        <v>1062</v>
      </c>
      <c r="K199" s="119" t="s">
        <v>6193</v>
      </c>
      <c r="L199" s="76" t="s">
        <v>1074</v>
      </c>
      <c r="M199" s="119">
        <v>1142530403</v>
      </c>
      <c r="N199" s="119"/>
      <c r="O199" s="76"/>
      <c r="P199" s="119" t="s">
        <v>6193</v>
      </c>
      <c r="Q199" s="119" t="s">
        <v>1066</v>
      </c>
      <c r="R199" s="76"/>
      <c r="S199" s="76"/>
      <c r="T199" s="76" t="s">
        <v>2394</v>
      </c>
      <c r="U199" s="76"/>
      <c r="V199" s="121"/>
      <c r="W199" s="121"/>
      <c r="X199" s="642">
        <f t="shared" si="6"/>
        <v>5250.0000000000009</v>
      </c>
      <c r="Y199" s="118">
        <f t="shared" si="7"/>
        <v>80250</v>
      </c>
    </row>
    <row r="200" spans="1:25" ht="15.5" x14ac:dyDescent="0.35">
      <c r="A200" s="76"/>
      <c r="B200" s="76"/>
      <c r="C200" s="214"/>
      <c r="D200" s="76"/>
      <c r="E200" s="76"/>
      <c r="F200" s="76" t="s">
        <v>16159</v>
      </c>
      <c r="G200" s="76"/>
      <c r="H200" s="118">
        <v>75000</v>
      </c>
      <c r="I200" s="76"/>
      <c r="J200" s="76" t="s">
        <v>1062</v>
      </c>
      <c r="K200" s="119" t="s">
        <v>6193</v>
      </c>
      <c r="L200" s="76" t="s">
        <v>1064</v>
      </c>
      <c r="M200" s="119">
        <v>3142510055</v>
      </c>
      <c r="N200" s="119"/>
      <c r="O200" s="76"/>
      <c r="P200" s="119" t="s">
        <v>1065</v>
      </c>
      <c r="Q200" s="119" t="s">
        <v>5524</v>
      </c>
      <c r="R200" s="76"/>
      <c r="S200" s="76"/>
      <c r="T200" s="76" t="s">
        <v>2394</v>
      </c>
      <c r="U200" s="76"/>
      <c r="V200" s="121"/>
      <c r="W200" s="121"/>
      <c r="X200" s="642">
        <f t="shared" si="6"/>
        <v>5250.0000000000009</v>
      </c>
      <c r="Y200" s="118">
        <f t="shared" si="7"/>
        <v>80250</v>
      </c>
    </row>
    <row r="201" spans="1:25" ht="15.5" x14ac:dyDescent="0.35">
      <c r="A201" s="76"/>
      <c r="B201" s="76"/>
      <c r="C201" s="214"/>
      <c r="D201" s="76"/>
      <c r="E201" s="76"/>
      <c r="F201" s="76" t="s">
        <v>16160</v>
      </c>
      <c r="G201" s="76"/>
      <c r="H201" s="118">
        <v>75000</v>
      </c>
      <c r="I201" s="76"/>
      <c r="J201" s="76" t="s">
        <v>1765</v>
      </c>
      <c r="K201" s="119" t="s">
        <v>1765</v>
      </c>
      <c r="L201" s="76" t="s">
        <v>1765</v>
      </c>
      <c r="M201" s="119" t="s">
        <v>1765</v>
      </c>
      <c r="N201" s="119"/>
      <c r="O201" s="76"/>
      <c r="P201" s="119" t="s">
        <v>1765</v>
      </c>
      <c r="Q201" s="119" t="s">
        <v>1765</v>
      </c>
      <c r="R201" s="76"/>
      <c r="S201" s="76"/>
      <c r="T201" s="76" t="s">
        <v>2394</v>
      </c>
      <c r="U201" s="76"/>
      <c r="V201" s="121"/>
      <c r="W201" s="121"/>
      <c r="X201" s="642">
        <f t="shared" si="6"/>
        <v>5250.0000000000009</v>
      </c>
      <c r="Y201" s="118">
        <f t="shared" si="7"/>
        <v>80250</v>
      </c>
    </row>
    <row r="202" spans="1:25" ht="15.5" x14ac:dyDescent="0.35">
      <c r="A202" s="76"/>
      <c r="B202" s="76"/>
      <c r="C202" s="214"/>
      <c r="D202" s="76"/>
      <c r="E202" s="76"/>
      <c r="F202" s="76" t="s">
        <v>16161</v>
      </c>
      <c r="G202" s="76"/>
      <c r="H202" s="118">
        <v>75000</v>
      </c>
      <c r="I202" s="76"/>
      <c r="J202" s="76" t="s">
        <v>1062</v>
      </c>
      <c r="K202" s="119" t="s">
        <v>6193</v>
      </c>
      <c r="L202" s="76" t="s">
        <v>3278</v>
      </c>
      <c r="M202" s="119">
        <v>1142530362</v>
      </c>
      <c r="N202" s="119"/>
      <c r="O202" s="76"/>
      <c r="P202" s="119" t="s">
        <v>6193</v>
      </c>
      <c r="Q202" s="119" t="s">
        <v>1066</v>
      </c>
      <c r="R202" s="76"/>
      <c r="S202" s="76"/>
      <c r="T202" s="76" t="s">
        <v>2394</v>
      </c>
      <c r="U202" s="76"/>
      <c r="V202" s="121"/>
      <c r="W202" s="121"/>
      <c r="X202" s="642">
        <f t="shared" si="6"/>
        <v>5250.0000000000009</v>
      </c>
      <c r="Y202" s="118">
        <f t="shared" si="7"/>
        <v>80250</v>
      </c>
    </row>
    <row r="203" spans="1:25" ht="15.5" x14ac:dyDescent="0.35">
      <c r="A203" s="76"/>
      <c r="B203" s="76"/>
      <c r="C203" s="214"/>
      <c r="D203" s="76"/>
      <c r="E203" s="76"/>
      <c r="F203" s="76" t="s">
        <v>16162</v>
      </c>
      <c r="G203" s="76"/>
      <c r="H203" s="118">
        <v>75000</v>
      </c>
      <c r="I203" s="76"/>
      <c r="J203" s="76" t="s">
        <v>1062</v>
      </c>
      <c r="K203" s="119" t="s">
        <v>6193</v>
      </c>
      <c r="L203" s="76" t="s">
        <v>1074</v>
      </c>
      <c r="M203" s="119">
        <v>1142530368</v>
      </c>
      <c r="N203" s="119"/>
      <c r="O203" s="76"/>
      <c r="P203" s="119" t="s">
        <v>6193</v>
      </c>
      <c r="Q203" s="119" t="s">
        <v>1066</v>
      </c>
      <c r="R203" s="76"/>
      <c r="S203" s="76"/>
      <c r="T203" s="76" t="s">
        <v>2394</v>
      </c>
      <c r="U203" s="76"/>
      <c r="V203" s="121"/>
      <c r="W203" s="121"/>
      <c r="X203" s="642">
        <f t="shared" si="6"/>
        <v>5250.0000000000009</v>
      </c>
      <c r="Y203" s="118">
        <f t="shared" si="7"/>
        <v>80250</v>
      </c>
    </row>
    <row r="204" spans="1:25" ht="15.5" x14ac:dyDescent="0.35">
      <c r="A204" s="76"/>
      <c r="B204" s="76"/>
      <c r="C204" s="214"/>
      <c r="D204" s="76"/>
      <c r="E204" s="76"/>
      <c r="F204" s="76" t="s">
        <v>16163</v>
      </c>
      <c r="G204" s="76"/>
      <c r="H204" s="118">
        <v>75000</v>
      </c>
      <c r="I204" s="76"/>
      <c r="J204" s="76" t="s">
        <v>933</v>
      </c>
      <c r="K204" s="119" t="s">
        <v>6193</v>
      </c>
      <c r="L204" s="76" t="s">
        <v>16164</v>
      </c>
      <c r="M204" s="119">
        <v>1401015</v>
      </c>
      <c r="N204" s="119"/>
      <c r="O204" s="76"/>
      <c r="P204" s="119" t="s">
        <v>6193</v>
      </c>
      <c r="Q204" s="119" t="s">
        <v>2968</v>
      </c>
      <c r="R204" s="76"/>
      <c r="S204" s="76"/>
      <c r="T204" s="76" t="s">
        <v>2394</v>
      </c>
      <c r="U204" s="76"/>
      <c r="V204" s="121"/>
      <c r="W204" s="121"/>
      <c r="X204" s="642">
        <f t="shared" si="6"/>
        <v>5250.0000000000009</v>
      </c>
      <c r="Y204" s="118">
        <f t="shared" si="7"/>
        <v>80250</v>
      </c>
    </row>
    <row r="205" spans="1:25" ht="15.5" x14ac:dyDescent="0.35">
      <c r="A205" s="76"/>
      <c r="B205" s="76"/>
      <c r="C205" s="214"/>
      <c r="D205" s="76"/>
      <c r="E205" s="76"/>
      <c r="F205" s="76" t="s">
        <v>16165</v>
      </c>
      <c r="G205" s="76"/>
      <c r="H205" s="118">
        <v>75000</v>
      </c>
      <c r="I205" s="76"/>
      <c r="J205" s="76" t="s">
        <v>933</v>
      </c>
      <c r="K205" s="119" t="s">
        <v>6193</v>
      </c>
      <c r="L205" s="76" t="s">
        <v>16164</v>
      </c>
      <c r="M205" s="119">
        <v>1401020</v>
      </c>
      <c r="N205" s="119"/>
      <c r="O205" s="76"/>
      <c r="P205" s="119" t="s">
        <v>6193</v>
      </c>
      <c r="Q205" s="119" t="s">
        <v>2968</v>
      </c>
      <c r="R205" s="76"/>
      <c r="S205" s="76"/>
      <c r="T205" s="76" t="s">
        <v>2394</v>
      </c>
      <c r="U205" s="76"/>
      <c r="V205" s="121"/>
      <c r="W205" s="121"/>
      <c r="X205" s="642">
        <f t="shared" si="6"/>
        <v>5250.0000000000009</v>
      </c>
      <c r="Y205" s="118">
        <f t="shared" si="7"/>
        <v>80250</v>
      </c>
    </row>
    <row r="206" spans="1:25" ht="15.5" x14ac:dyDescent="0.35">
      <c r="A206" s="76"/>
      <c r="B206" s="76"/>
      <c r="C206" s="214"/>
      <c r="D206" s="76"/>
      <c r="E206" s="76"/>
      <c r="F206" s="76" t="s">
        <v>16166</v>
      </c>
      <c r="G206" s="76"/>
      <c r="H206" s="118">
        <v>75000</v>
      </c>
      <c r="I206" s="76"/>
      <c r="J206" s="76" t="s">
        <v>1765</v>
      </c>
      <c r="K206" s="119" t="s">
        <v>1765</v>
      </c>
      <c r="L206" s="76" t="s">
        <v>1765</v>
      </c>
      <c r="M206" s="119" t="s">
        <v>1765</v>
      </c>
      <c r="N206" s="119"/>
      <c r="O206" s="76"/>
      <c r="P206" s="119" t="s">
        <v>1765</v>
      </c>
      <c r="Q206" s="119" t="s">
        <v>1765</v>
      </c>
      <c r="R206" s="76"/>
      <c r="S206" s="76"/>
      <c r="T206" s="76" t="s">
        <v>2394</v>
      </c>
      <c r="U206" s="76"/>
      <c r="V206" s="121"/>
      <c r="W206" s="121"/>
      <c r="X206" s="642">
        <f t="shared" si="6"/>
        <v>5250.0000000000009</v>
      </c>
      <c r="Y206" s="118">
        <f t="shared" si="7"/>
        <v>80250</v>
      </c>
    </row>
    <row r="207" spans="1:25" ht="15.5" x14ac:dyDescent="0.35">
      <c r="A207" s="76"/>
      <c r="B207" s="76"/>
      <c r="C207" s="214"/>
      <c r="D207" s="76"/>
      <c r="E207" s="76"/>
      <c r="F207" s="76" t="s">
        <v>16167</v>
      </c>
      <c r="G207" s="76"/>
      <c r="H207" s="118">
        <v>75000</v>
      </c>
      <c r="I207" s="76"/>
      <c r="J207" s="76" t="s">
        <v>1062</v>
      </c>
      <c r="K207" s="119" t="s">
        <v>6193</v>
      </c>
      <c r="L207" s="76" t="s">
        <v>4108</v>
      </c>
      <c r="M207" s="119">
        <v>1142510631</v>
      </c>
      <c r="N207" s="119"/>
      <c r="O207" s="76"/>
      <c r="P207" s="119" t="s">
        <v>6193</v>
      </c>
      <c r="Q207" s="119" t="s">
        <v>1066</v>
      </c>
      <c r="R207" s="76"/>
      <c r="S207" s="76"/>
      <c r="T207" s="76" t="s">
        <v>2394</v>
      </c>
      <c r="U207" s="76"/>
      <c r="V207" s="121"/>
      <c r="W207" s="121"/>
      <c r="X207" s="642">
        <f t="shared" si="6"/>
        <v>5250.0000000000009</v>
      </c>
      <c r="Y207" s="118">
        <f t="shared" si="7"/>
        <v>80250</v>
      </c>
    </row>
    <row r="208" spans="1:25" ht="15.5" x14ac:dyDescent="0.35">
      <c r="A208" s="76"/>
      <c r="B208" s="76"/>
      <c r="C208" s="214"/>
      <c r="D208" s="76"/>
      <c r="E208" s="76"/>
      <c r="F208" s="76" t="s">
        <v>16168</v>
      </c>
      <c r="G208" s="76"/>
      <c r="H208" s="118">
        <v>75000</v>
      </c>
      <c r="I208" s="76"/>
      <c r="J208" s="76" t="s">
        <v>1062</v>
      </c>
      <c r="K208" s="119" t="s">
        <v>6193</v>
      </c>
      <c r="L208" s="76" t="s">
        <v>1074</v>
      </c>
      <c r="M208" s="119">
        <v>1142520220</v>
      </c>
      <c r="N208" s="119"/>
      <c r="O208" s="76"/>
      <c r="P208" s="119" t="s">
        <v>6193</v>
      </c>
      <c r="Q208" s="119" t="s">
        <v>1066</v>
      </c>
      <c r="R208" s="76"/>
      <c r="S208" s="76"/>
      <c r="T208" s="76" t="s">
        <v>2394</v>
      </c>
      <c r="U208" s="76"/>
      <c r="V208" s="121"/>
      <c r="W208" s="121"/>
      <c r="X208" s="642">
        <f t="shared" si="6"/>
        <v>5250.0000000000009</v>
      </c>
      <c r="Y208" s="118">
        <f t="shared" si="7"/>
        <v>80250</v>
      </c>
    </row>
    <row r="209" spans="1:25" ht="15.5" x14ac:dyDescent="0.35">
      <c r="A209" s="76"/>
      <c r="B209" s="76"/>
      <c r="C209" s="214"/>
      <c r="D209" s="76"/>
      <c r="E209" s="76"/>
      <c r="F209" s="76" t="s">
        <v>16169</v>
      </c>
      <c r="G209" s="76"/>
      <c r="H209" s="118">
        <v>75000</v>
      </c>
      <c r="I209" s="76"/>
      <c r="J209" s="76" t="s">
        <v>933</v>
      </c>
      <c r="K209" s="119" t="s">
        <v>6193</v>
      </c>
      <c r="L209" s="76" t="s">
        <v>16170</v>
      </c>
      <c r="M209" s="119">
        <v>1400901</v>
      </c>
      <c r="N209" s="119"/>
      <c r="O209" s="76"/>
      <c r="P209" s="119" t="s">
        <v>6193</v>
      </c>
      <c r="Q209" s="119" t="s">
        <v>2968</v>
      </c>
      <c r="R209" s="76"/>
      <c r="S209" s="76"/>
      <c r="T209" s="76" t="s">
        <v>2394</v>
      </c>
      <c r="U209" s="76"/>
      <c r="V209" s="121"/>
      <c r="W209" s="121"/>
      <c r="X209" s="642">
        <f t="shared" si="6"/>
        <v>5250.0000000000009</v>
      </c>
      <c r="Y209" s="118">
        <f t="shared" si="7"/>
        <v>80250</v>
      </c>
    </row>
    <row r="210" spans="1:25" ht="15.5" x14ac:dyDescent="0.35">
      <c r="A210" s="76"/>
      <c r="B210" s="76"/>
      <c r="C210" s="214"/>
      <c r="D210" s="76"/>
      <c r="E210" s="76"/>
      <c r="F210" s="76" t="s">
        <v>16171</v>
      </c>
      <c r="G210" s="76"/>
      <c r="H210" s="118">
        <v>75000</v>
      </c>
      <c r="I210" s="76"/>
      <c r="J210" s="76" t="s">
        <v>933</v>
      </c>
      <c r="K210" s="119" t="s">
        <v>6193</v>
      </c>
      <c r="L210" s="76" t="s">
        <v>16170</v>
      </c>
      <c r="M210" s="119">
        <v>1400909</v>
      </c>
      <c r="N210" s="119"/>
      <c r="O210" s="76"/>
      <c r="P210" s="119" t="s">
        <v>6193</v>
      </c>
      <c r="Q210" s="119" t="s">
        <v>2968</v>
      </c>
      <c r="R210" s="76"/>
      <c r="S210" s="76"/>
      <c r="T210" s="76" t="s">
        <v>2394</v>
      </c>
      <c r="U210" s="76"/>
      <c r="V210" s="121"/>
      <c r="W210" s="121"/>
      <c r="X210" s="642">
        <f t="shared" si="6"/>
        <v>5250.0000000000009</v>
      </c>
      <c r="Y210" s="118">
        <f t="shared" si="7"/>
        <v>80250</v>
      </c>
    </row>
    <row r="211" spans="1:25" ht="15.5" x14ac:dyDescent="0.35">
      <c r="A211" s="76"/>
      <c r="B211" s="76"/>
      <c r="C211" s="214"/>
      <c r="D211" s="76"/>
      <c r="E211" s="76"/>
      <c r="F211" s="76" t="s">
        <v>16172</v>
      </c>
      <c r="G211" s="76"/>
      <c r="H211" s="118">
        <v>75000</v>
      </c>
      <c r="I211" s="76"/>
      <c r="J211" s="76" t="s">
        <v>9812</v>
      </c>
      <c r="K211" s="119" t="s">
        <v>6193</v>
      </c>
      <c r="L211" s="76" t="s">
        <v>3270</v>
      </c>
      <c r="M211" s="119" t="s">
        <v>16173</v>
      </c>
      <c r="N211" s="119"/>
      <c r="O211" s="76"/>
      <c r="P211" s="119" t="s">
        <v>1226</v>
      </c>
      <c r="Q211" s="119" t="s">
        <v>1066</v>
      </c>
      <c r="R211" s="76"/>
      <c r="S211" s="76"/>
      <c r="T211" s="76"/>
      <c r="U211" s="76"/>
      <c r="V211" s="121"/>
      <c r="W211" s="121"/>
      <c r="X211" s="642">
        <f t="shared" si="6"/>
        <v>5250.0000000000009</v>
      </c>
      <c r="Y211" s="118">
        <f t="shared" si="7"/>
        <v>80250</v>
      </c>
    </row>
    <row r="212" spans="1:25" ht="15.5" x14ac:dyDescent="0.35">
      <c r="A212" s="76"/>
      <c r="B212" s="76"/>
      <c r="C212" s="214"/>
      <c r="D212" s="76"/>
      <c r="E212" s="76"/>
      <c r="F212" s="76" t="s">
        <v>16174</v>
      </c>
      <c r="G212" s="76"/>
      <c r="H212" s="118">
        <v>75000</v>
      </c>
      <c r="I212" s="76"/>
      <c r="J212" s="76" t="s">
        <v>1062</v>
      </c>
      <c r="K212" s="119" t="s">
        <v>6193</v>
      </c>
      <c r="L212" s="76" t="s">
        <v>1656</v>
      </c>
      <c r="M212" s="119">
        <v>1142530256</v>
      </c>
      <c r="N212" s="119"/>
      <c r="O212" s="76"/>
      <c r="P212" s="119" t="s">
        <v>6193</v>
      </c>
      <c r="Q212" s="119" t="s">
        <v>10988</v>
      </c>
      <c r="R212" s="76"/>
      <c r="S212" s="76"/>
      <c r="T212" s="76"/>
      <c r="U212" s="76"/>
      <c r="V212" s="121"/>
      <c r="W212" s="121"/>
      <c r="X212" s="642">
        <f t="shared" si="6"/>
        <v>5250.0000000000009</v>
      </c>
      <c r="Y212" s="118">
        <f t="shared" si="7"/>
        <v>80250</v>
      </c>
    </row>
    <row r="213" spans="1:25" ht="15.5" x14ac:dyDescent="0.35">
      <c r="A213" s="76"/>
      <c r="B213" s="76"/>
      <c r="C213" s="214"/>
      <c r="D213" s="76"/>
      <c r="E213" s="76"/>
      <c r="F213" s="76" t="s">
        <v>16175</v>
      </c>
      <c r="G213" s="76"/>
      <c r="H213" s="118">
        <v>75000</v>
      </c>
      <c r="I213" s="76"/>
      <c r="J213" s="76" t="s">
        <v>1765</v>
      </c>
      <c r="K213" s="119" t="s">
        <v>1765</v>
      </c>
      <c r="L213" s="76" t="s">
        <v>1765</v>
      </c>
      <c r="M213" s="119" t="s">
        <v>1765</v>
      </c>
      <c r="N213" s="119"/>
      <c r="O213" s="76"/>
      <c r="P213" s="119" t="s">
        <v>1765</v>
      </c>
      <c r="Q213" s="119" t="s">
        <v>1765</v>
      </c>
      <c r="R213" s="76"/>
      <c r="S213" s="76"/>
      <c r="T213" s="76" t="s">
        <v>2394</v>
      </c>
      <c r="U213" s="76"/>
      <c r="V213" s="121"/>
      <c r="W213" s="121"/>
      <c r="X213" s="642">
        <f t="shared" si="6"/>
        <v>5250.0000000000009</v>
      </c>
      <c r="Y213" s="118">
        <f t="shared" si="7"/>
        <v>80250</v>
      </c>
    </row>
    <row r="214" spans="1:25" ht="15.5" x14ac:dyDescent="0.35">
      <c r="A214" s="76"/>
      <c r="B214" s="76"/>
      <c r="C214" s="214"/>
      <c r="D214" s="76"/>
      <c r="E214" s="76"/>
      <c r="F214" s="76" t="s">
        <v>16176</v>
      </c>
      <c r="G214" s="76"/>
      <c r="H214" s="118">
        <v>75000</v>
      </c>
      <c r="I214" s="76"/>
      <c r="J214" s="76" t="s">
        <v>1062</v>
      </c>
      <c r="K214" s="119" t="s">
        <v>6193</v>
      </c>
      <c r="L214" s="76" t="s">
        <v>3297</v>
      </c>
      <c r="M214" s="119">
        <v>1142520217</v>
      </c>
      <c r="N214" s="119"/>
      <c r="O214" s="76"/>
      <c r="P214" s="119" t="s">
        <v>6193</v>
      </c>
      <c r="Q214" s="119" t="s">
        <v>1066</v>
      </c>
      <c r="R214" s="76"/>
      <c r="S214" s="76"/>
      <c r="T214" s="76"/>
      <c r="U214" s="76"/>
      <c r="V214" s="121"/>
      <c r="W214" s="121"/>
      <c r="X214" s="642">
        <f t="shared" si="6"/>
        <v>5250.0000000000009</v>
      </c>
      <c r="Y214" s="118">
        <f t="shared" si="7"/>
        <v>80250</v>
      </c>
    </row>
    <row r="215" spans="1:25" ht="15.5" x14ac:dyDescent="0.35">
      <c r="A215" s="76"/>
      <c r="B215" s="76"/>
      <c r="C215" s="214"/>
      <c r="D215" s="76"/>
      <c r="E215" s="76"/>
      <c r="F215" s="76" t="s">
        <v>16177</v>
      </c>
      <c r="G215" s="76"/>
      <c r="H215" s="118">
        <v>75000</v>
      </c>
      <c r="I215" s="76"/>
      <c r="J215" s="76" t="s">
        <v>1062</v>
      </c>
      <c r="K215" s="119" t="s">
        <v>6193</v>
      </c>
      <c r="L215" s="76" t="s">
        <v>3297</v>
      </c>
      <c r="M215" s="119">
        <v>1142520218</v>
      </c>
      <c r="N215" s="119"/>
      <c r="O215" s="76"/>
      <c r="P215" s="119" t="s">
        <v>6193</v>
      </c>
      <c r="Q215" s="119" t="s">
        <v>1066</v>
      </c>
      <c r="R215" s="76"/>
      <c r="S215" s="76"/>
      <c r="T215" s="76"/>
      <c r="U215" s="76"/>
      <c r="V215" s="121"/>
      <c r="W215" s="121"/>
      <c r="X215" s="642">
        <f t="shared" si="6"/>
        <v>5250.0000000000009</v>
      </c>
      <c r="Y215" s="118">
        <f t="shared" si="7"/>
        <v>80250</v>
      </c>
    </row>
    <row r="216" spans="1:25" ht="15.5" x14ac:dyDescent="0.35">
      <c r="A216" s="76"/>
      <c r="B216" s="76"/>
      <c r="C216" s="214"/>
      <c r="D216" s="76"/>
      <c r="E216" s="76"/>
      <c r="F216" s="76" t="s">
        <v>16178</v>
      </c>
      <c r="G216" s="76"/>
      <c r="H216" s="118">
        <v>75000</v>
      </c>
      <c r="I216" s="76"/>
      <c r="J216" s="76" t="s">
        <v>1765</v>
      </c>
      <c r="K216" s="119" t="s">
        <v>1765</v>
      </c>
      <c r="L216" s="76" t="s">
        <v>1765</v>
      </c>
      <c r="M216" s="119" t="s">
        <v>1765</v>
      </c>
      <c r="N216" s="119"/>
      <c r="O216" s="76"/>
      <c r="P216" s="119" t="s">
        <v>1765</v>
      </c>
      <c r="Q216" s="119" t="s">
        <v>1765</v>
      </c>
      <c r="R216" s="76"/>
      <c r="S216" s="76"/>
      <c r="T216" s="76"/>
      <c r="U216" s="76"/>
      <c r="V216" s="121"/>
      <c r="W216" s="121"/>
      <c r="X216" s="642">
        <f t="shared" si="6"/>
        <v>5250.0000000000009</v>
      </c>
      <c r="Y216" s="118">
        <f t="shared" si="7"/>
        <v>80250</v>
      </c>
    </row>
    <row r="217" spans="1:25" ht="15.5" x14ac:dyDescent="0.35">
      <c r="A217" s="76"/>
      <c r="B217" s="76"/>
      <c r="C217" s="214"/>
      <c r="D217" s="76"/>
      <c r="E217" s="76"/>
      <c r="F217" s="76" t="s">
        <v>16179</v>
      </c>
      <c r="G217" s="76"/>
      <c r="H217" s="118">
        <v>75000</v>
      </c>
      <c r="I217" s="76"/>
      <c r="J217" s="76" t="s">
        <v>1062</v>
      </c>
      <c r="K217" s="119" t="s">
        <v>6193</v>
      </c>
      <c r="L217" s="76" t="s">
        <v>1064</v>
      </c>
      <c r="M217" s="119">
        <v>3142510051</v>
      </c>
      <c r="N217" s="119"/>
      <c r="O217" s="76"/>
      <c r="P217" s="119" t="s">
        <v>1065</v>
      </c>
      <c r="Q217" s="119" t="s">
        <v>5524</v>
      </c>
      <c r="R217" s="76"/>
      <c r="S217" s="76"/>
      <c r="T217" s="76"/>
      <c r="U217" s="76"/>
      <c r="V217" s="121"/>
      <c r="W217" s="121"/>
      <c r="X217" s="642">
        <f t="shared" si="6"/>
        <v>5250.0000000000009</v>
      </c>
      <c r="Y217" s="118">
        <f t="shared" si="7"/>
        <v>80250</v>
      </c>
    </row>
    <row r="218" spans="1:25" ht="15.5" x14ac:dyDescent="0.35">
      <c r="A218" s="76"/>
      <c r="B218" s="76"/>
      <c r="C218" s="214"/>
      <c r="D218" s="76"/>
      <c r="E218" s="76"/>
      <c r="F218" s="76" t="s">
        <v>16180</v>
      </c>
      <c r="G218" s="76"/>
      <c r="H218" s="118">
        <v>75000</v>
      </c>
      <c r="I218" s="76"/>
      <c r="J218" s="76" t="s">
        <v>1062</v>
      </c>
      <c r="K218" s="119" t="s">
        <v>6193</v>
      </c>
      <c r="L218" s="76" t="s">
        <v>1074</v>
      </c>
      <c r="M218" s="119">
        <v>1142530392</v>
      </c>
      <c r="N218" s="119"/>
      <c r="O218" s="76"/>
      <c r="P218" s="119" t="s">
        <v>6193</v>
      </c>
      <c r="Q218" s="119" t="s">
        <v>1066</v>
      </c>
      <c r="R218" s="76"/>
      <c r="S218" s="76"/>
      <c r="T218" s="76" t="s">
        <v>2394</v>
      </c>
      <c r="U218" s="76"/>
      <c r="V218" s="121"/>
      <c r="W218" s="121"/>
      <c r="X218" s="642">
        <f t="shared" si="6"/>
        <v>5250.0000000000009</v>
      </c>
      <c r="Y218" s="118">
        <f t="shared" si="7"/>
        <v>80250</v>
      </c>
    </row>
    <row r="219" spans="1:25" ht="15.5" x14ac:dyDescent="0.35">
      <c r="A219" s="76"/>
      <c r="B219" s="76"/>
      <c r="C219" s="214"/>
      <c r="D219" s="76"/>
      <c r="E219" s="76"/>
      <c r="F219" s="76" t="s">
        <v>16181</v>
      </c>
      <c r="G219" s="76"/>
      <c r="H219" s="118">
        <v>75000</v>
      </c>
      <c r="I219" s="76"/>
      <c r="J219" s="76" t="s">
        <v>933</v>
      </c>
      <c r="K219" s="119" t="s">
        <v>6193</v>
      </c>
      <c r="L219" s="76" t="s">
        <v>16170</v>
      </c>
      <c r="M219" s="119">
        <v>1400905</v>
      </c>
      <c r="N219" s="119"/>
      <c r="O219" s="76"/>
      <c r="P219" s="119" t="s">
        <v>6193</v>
      </c>
      <c r="Q219" s="119" t="s">
        <v>2968</v>
      </c>
      <c r="R219" s="76"/>
      <c r="S219" s="76"/>
      <c r="T219" s="76" t="s">
        <v>2394</v>
      </c>
      <c r="U219" s="76"/>
      <c r="V219" s="121"/>
      <c r="W219" s="121"/>
      <c r="X219" s="642">
        <f t="shared" si="6"/>
        <v>5250.0000000000009</v>
      </c>
      <c r="Y219" s="118">
        <f t="shared" si="7"/>
        <v>80250</v>
      </c>
    </row>
    <row r="220" spans="1:25" ht="15.5" x14ac:dyDescent="0.35">
      <c r="A220" s="76"/>
      <c r="B220" s="76"/>
      <c r="C220" s="214"/>
      <c r="D220" s="76"/>
      <c r="E220" s="76"/>
      <c r="F220" s="76" t="s">
        <v>16182</v>
      </c>
      <c r="G220" s="76"/>
      <c r="H220" s="118">
        <v>75000</v>
      </c>
      <c r="I220" s="76"/>
      <c r="J220" s="76" t="s">
        <v>933</v>
      </c>
      <c r="K220" s="119" t="s">
        <v>6193</v>
      </c>
      <c r="L220" s="76" t="s">
        <v>16170</v>
      </c>
      <c r="M220" s="119">
        <v>1400902</v>
      </c>
      <c r="N220" s="119"/>
      <c r="O220" s="76"/>
      <c r="P220" s="119" t="s">
        <v>6193</v>
      </c>
      <c r="Q220" s="119" t="s">
        <v>2968</v>
      </c>
      <c r="R220" s="76"/>
      <c r="S220" s="76"/>
      <c r="T220" s="76" t="s">
        <v>2394</v>
      </c>
      <c r="U220" s="76"/>
      <c r="V220" s="121"/>
      <c r="W220" s="121"/>
      <c r="X220" s="642">
        <f t="shared" si="6"/>
        <v>5250.0000000000009</v>
      </c>
      <c r="Y220" s="118">
        <f t="shared" si="7"/>
        <v>80250</v>
      </c>
    </row>
    <row r="221" spans="1:25" ht="15.5" x14ac:dyDescent="0.35">
      <c r="A221" s="76"/>
      <c r="B221" s="76"/>
      <c r="C221" s="214"/>
      <c r="D221" s="76"/>
      <c r="E221" s="76"/>
      <c r="F221" s="76" t="s">
        <v>16183</v>
      </c>
      <c r="G221" s="76"/>
      <c r="H221" s="118">
        <v>75000</v>
      </c>
      <c r="I221" s="76"/>
      <c r="J221" s="76" t="s">
        <v>1765</v>
      </c>
      <c r="K221" s="119" t="s">
        <v>1765</v>
      </c>
      <c r="L221" s="76" t="s">
        <v>1765</v>
      </c>
      <c r="M221" s="119" t="s">
        <v>1765</v>
      </c>
      <c r="N221" s="119"/>
      <c r="O221" s="76"/>
      <c r="P221" s="119" t="s">
        <v>1765</v>
      </c>
      <c r="Q221" s="119" t="s">
        <v>1765</v>
      </c>
      <c r="R221" s="76"/>
      <c r="S221" s="76"/>
      <c r="T221" s="76" t="s">
        <v>2394</v>
      </c>
      <c r="U221" s="76"/>
      <c r="V221" s="121"/>
      <c r="W221" s="121"/>
      <c r="X221" s="642">
        <f t="shared" si="6"/>
        <v>5250.0000000000009</v>
      </c>
      <c r="Y221" s="118">
        <f t="shared" si="7"/>
        <v>80250</v>
      </c>
    </row>
    <row r="222" spans="1:25" ht="15.5" x14ac:dyDescent="0.35">
      <c r="A222" s="76"/>
      <c r="B222" s="76"/>
      <c r="C222" s="214"/>
      <c r="D222" s="76"/>
      <c r="E222" s="76"/>
      <c r="F222" s="76" t="s">
        <v>16184</v>
      </c>
      <c r="G222" s="76"/>
      <c r="H222" s="118">
        <v>75000</v>
      </c>
      <c r="I222" s="76"/>
      <c r="J222" s="76" t="s">
        <v>1062</v>
      </c>
      <c r="K222" s="119" t="s">
        <v>6193</v>
      </c>
      <c r="L222" s="76" t="s">
        <v>4108</v>
      </c>
      <c r="M222" s="119">
        <v>1142510603</v>
      </c>
      <c r="N222" s="119"/>
      <c r="O222" s="76"/>
      <c r="P222" s="119" t="s">
        <v>6193</v>
      </c>
      <c r="Q222" s="119" t="s">
        <v>1066</v>
      </c>
      <c r="R222" s="76"/>
      <c r="S222" s="76"/>
      <c r="T222" s="76" t="s">
        <v>2394</v>
      </c>
      <c r="U222" s="76"/>
      <c r="V222" s="121"/>
      <c r="W222" s="121"/>
      <c r="X222" s="642">
        <f t="shared" si="6"/>
        <v>5250.0000000000009</v>
      </c>
      <c r="Y222" s="118">
        <f t="shared" si="7"/>
        <v>80250</v>
      </c>
    </row>
    <row r="223" spans="1:25" ht="15.5" x14ac:dyDescent="0.35">
      <c r="A223" s="76"/>
      <c r="B223" s="76"/>
      <c r="C223" s="214"/>
      <c r="D223" s="76"/>
      <c r="E223" s="76"/>
      <c r="F223" s="76" t="s">
        <v>16185</v>
      </c>
      <c r="G223" s="76"/>
      <c r="H223" s="118">
        <v>75000</v>
      </c>
      <c r="I223" s="76"/>
      <c r="J223" s="76" t="s">
        <v>1062</v>
      </c>
      <c r="K223" s="119" t="s">
        <v>6193</v>
      </c>
      <c r="L223" s="76" t="s">
        <v>1074</v>
      </c>
      <c r="M223" s="119">
        <v>1142520221</v>
      </c>
      <c r="N223" s="119"/>
      <c r="O223" s="76"/>
      <c r="P223" s="119" t="s">
        <v>6193</v>
      </c>
      <c r="Q223" s="119" t="s">
        <v>1066</v>
      </c>
      <c r="R223" s="76"/>
      <c r="S223" s="76"/>
      <c r="T223" s="76" t="s">
        <v>2394</v>
      </c>
      <c r="U223" s="76"/>
      <c r="V223" s="121"/>
      <c r="W223" s="121"/>
      <c r="X223" s="642">
        <f t="shared" si="6"/>
        <v>5250.0000000000009</v>
      </c>
      <c r="Y223" s="118">
        <f t="shared" si="7"/>
        <v>80250</v>
      </c>
    </row>
    <row r="224" spans="1:25" ht="15.5" x14ac:dyDescent="0.35">
      <c r="A224" s="76"/>
      <c r="B224" s="76"/>
      <c r="C224" s="214"/>
      <c r="D224" s="76"/>
      <c r="E224" s="76"/>
      <c r="F224" s="76" t="s">
        <v>16186</v>
      </c>
      <c r="G224" s="76"/>
      <c r="H224" s="118">
        <v>75000</v>
      </c>
      <c r="I224" s="76"/>
      <c r="J224" s="76" t="s">
        <v>933</v>
      </c>
      <c r="K224" s="119" t="s">
        <v>6193</v>
      </c>
      <c r="L224" s="76" t="s">
        <v>16170</v>
      </c>
      <c r="M224" s="119">
        <v>1400904</v>
      </c>
      <c r="N224" s="119"/>
      <c r="O224" s="76"/>
      <c r="P224" s="119" t="s">
        <v>6193</v>
      </c>
      <c r="Q224" s="119" t="s">
        <v>2968</v>
      </c>
      <c r="R224" s="76"/>
      <c r="S224" s="76"/>
      <c r="T224" s="76" t="s">
        <v>2394</v>
      </c>
      <c r="U224" s="76"/>
      <c r="V224" s="121"/>
      <c r="W224" s="121"/>
      <c r="X224" s="642">
        <f t="shared" si="6"/>
        <v>5250.0000000000009</v>
      </c>
      <c r="Y224" s="118">
        <f t="shared" si="7"/>
        <v>80250</v>
      </c>
    </row>
    <row r="225" spans="1:25" ht="15.5" x14ac:dyDescent="0.35">
      <c r="A225" s="76"/>
      <c r="B225" s="76"/>
      <c r="C225" s="214"/>
      <c r="D225" s="76"/>
      <c r="E225" s="76"/>
      <c r="F225" s="76" t="s">
        <v>16187</v>
      </c>
      <c r="G225" s="76"/>
      <c r="H225" s="118">
        <v>75000</v>
      </c>
      <c r="I225" s="76"/>
      <c r="J225" s="76" t="s">
        <v>933</v>
      </c>
      <c r="K225" s="119" t="s">
        <v>6193</v>
      </c>
      <c r="L225" s="76" t="s">
        <v>16170</v>
      </c>
      <c r="M225" s="119">
        <v>1400898</v>
      </c>
      <c r="N225" s="119"/>
      <c r="O225" s="76"/>
      <c r="P225" s="119" t="s">
        <v>6193</v>
      </c>
      <c r="Q225" s="119" t="s">
        <v>2968</v>
      </c>
      <c r="R225" s="76"/>
      <c r="S225" s="76"/>
      <c r="T225" s="76" t="s">
        <v>2394</v>
      </c>
      <c r="U225" s="76"/>
      <c r="V225" s="121"/>
      <c r="W225" s="121"/>
      <c r="X225" s="642">
        <f t="shared" si="6"/>
        <v>5250.0000000000009</v>
      </c>
      <c r="Y225" s="118">
        <f t="shared" si="7"/>
        <v>80250</v>
      </c>
    </row>
    <row r="226" spans="1:25" ht="15.5" x14ac:dyDescent="0.35">
      <c r="A226" s="76"/>
      <c r="B226" s="76"/>
      <c r="C226" s="214"/>
      <c r="D226" s="76"/>
      <c r="E226" s="76"/>
      <c r="F226" s="76" t="s">
        <v>16188</v>
      </c>
      <c r="G226" s="76"/>
      <c r="H226" s="118">
        <v>75000</v>
      </c>
      <c r="I226" s="76"/>
      <c r="J226" s="76" t="s">
        <v>9812</v>
      </c>
      <c r="K226" s="119" t="s">
        <v>6193</v>
      </c>
      <c r="L226" s="76" t="s">
        <v>3270</v>
      </c>
      <c r="M226" s="119" t="s">
        <v>16189</v>
      </c>
      <c r="N226" s="119"/>
      <c r="O226" s="76"/>
      <c r="P226" s="119" t="s">
        <v>1226</v>
      </c>
      <c r="Q226" s="119" t="s">
        <v>1066</v>
      </c>
      <c r="R226" s="76"/>
      <c r="S226" s="76"/>
      <c r="T226" s="76" t="s">
        <v>2394</v>
      </c>
      <c r="U226" s="76"/>
      <c r="V226" s="121"/>
      <c r="W226" s="121"/>
      <c r="X226" s="642">
        <f t="shared" si="6"/>
        <v>5250.0000000000009</v>
      </c>
      <c r="Y226" s="118">
        <f t="shared" si="7"/>
        <v>80250</v>
      </c>
    </row>
    <row r="227" spans="1:25" ht="15.5" x14ac:dyDescent="0.35">
      <c r="A227" s="76"/>
      <c r="B227" s="76"/>
      <c r="C227" s="214"/>
      <c r="D227" s="76"/>
      <c r="E227" s="76"/>
      <c r="F227" s="76" t="s">
        <v>16190</v>
      </c>
      <c r="G227" s="76"/>
      <c r="H227" s="118">
        <v>75000</v>
      </c>
      <c r="I227" s="76"/>
      <c r="J227" s="76" t="s">
        <v>1062</v>
      </c>
      <c r="K227" s="119" t="s">
        <v>6193</v>
      </c>
      <c r="L227" s="76" t="s">
        <v>1656</v>
      </c>
      <c r="M227" s="119">
        <v>1142530355</v>
      </c>
      <c r="N227" s="119"/>
      <c r="O227" s="76"/>
      <c r="P227" s="119" t="s">
        <v>6193</v>
      </c>
      <c r="Q227" s="119" t="s">
        <v>10988</v>
      </c>
      <c r="R227" s="76"/>
      <c r="S227" s="76"/>
      <c r="T227" s="76" t="s">
        <v>2394</v>
      </c>
      <c r="U227" s="76"/>
      <c r="V227" s="121"/>
      <c r="W227" s="121"/>
      <c r="X227" s="642">
        <f t="shared" si="6"/>
        <v>5250.0000000000009</v>
      </c>
      <c r="Y227" s="118">
        <f t="shared" si="7"/>
        <v>80250</v>
      </c>
    </row>
    <row r="228" spans="1:25" ht="15.5" x14ac:dyDescent="0.35">
      <c r="A228" s="76"/>
      <c r="B228" s="76"/>
      <c r="C228" s="214"/>
      <c r="D228" s="76"/>
      <c r="E228" s="76"/>
      <c r="F228" s="76" t="s">
        <v>16191</v>
      </c>
      <c r="G228" s="76"/>
      <c r="H228" s="118">
        <v>75000</v>
      </c>
      <c r="I228" s="76"/>
      <c r="J228" s="76" t="s">
        <v>1765</v>
      </c>
      <c r="K228" s="119" t="s">
        <v>1765</v>
      </c>
      <c r="L228" s="76" t="s">
        <v>1765</v>
      </c>
      <c r="M228" s="119" t="s">
        <v>1765</v>
      </c>
      <c r="N228" s="119"/>
      <c r="O228" s="76"/>
      <c r="P228" s="119" t="s">
        <v>1765</v>
      </c>
      <c r="Q228" s="119" t="s">
        <v>1765</v>
      </c>
      <c r="R228" s="76"/>
      <c r="S228" s="76"/>
      <c r="T228" s="76" t="s">
        <v>2394</v>
      </c>
      <c r="U228" s="76"/>
      <c r="V228" s="121"/>
      <c r="W228" s="121"/>
      <c r="X228" s="642">
        <f t="shared" si="6"/>
        <v>5250.0000000000009</v>
      </c>
      <c r="Y228" s="118">
        <f t="shared" si="7"/>
        <v>80250</v>
      </c>
    </row>
    <row r="229" spans="1:25" ht="15.5" x14ac:dyDescent="0.35">
      <c r="A229" s="76"/>
      <c r="B229" s="76"/>
      <c r="C229" s="214"/>
      <c r="D229" s="76"/>
      <c r="E229" s="76"/>
      <c r="F229" s="76" t="s">
        <v>16192</v>
      </c>
      <c r="G229" s="76"/>
      <c r="H229" s="118">
        <v>75000</v>
      </c>
      <c r="I229" s="76"/>
      <c r="J229" s="76" t="s">
        <v>1062</v>
      </c>
      <c r="K229" s="119" t="s">
        <v>6193</v>
      </c>
      <c r="L229" s="76" t="s">
        <v>1064</v>
      </c>
      <c r="M229" s="119">
        <v>3142510056</v>
      </c>
      <c r="N229" s="119"/>
      <c r="O229" s="76"/>
      <c r="P229" s="119" t="s">
        <v>1065</v>
      </c>
      <c r="Q229" s="119" t="s">
        <v>5524</v>
      </c>
      <c r="R229" s="76"/>
      <c r="S229" s="76"/>
      <c r="T229" s="76" t="s">
        <v>2394</v>
      </c>
      <c r="U229" s="76"/>
      <c r="V229" s="121"/>
      <c r="W229" s="121"/>
      <c r="X229" s="642">
        <f t="shared" si="6"/>
        <v>5250.0000000000009</v>
      </c>
      <c r="Y229" s="118">
        <f t="shared" si="7"/>
        <v>80250</v>
      </c>
    </row>
    <row r="230" spans="1:25" ht="15.5" x14ac:dyDescent="0.35">
      <c r="A230" s="76"/>
      <c r="B230" s="76"/>
      <c r="C230" s="214"/>
      <c r="D230" s="76"/>
      <c r="E230" s="76"/>
      <c r="F230" s="76" t="s">
        <v>16193</v>
      </c>
      <c r="G230" s="76"/>
      <c r="H230" s="118">
        <v>75000</v>
      </c>
      <c r="I230" s="76"/>
      <c r="J230" s="76" t="s">
        <v>1062</v>
      </c>
      <c r="K230" s="119" t="s">
        <v>6193</v>
      </c>
      <c r="L230" s="76" t="s">
        <v>1074</v>
      </c>
      <c r="M230" s="119">
        <v>1142530404</v>
      </c>
      <c r="N230" s="119"/>
      <c r="O230" s="76"/>
      <c r="P230" s="119" t="s">
        <v>6193</v>
      </c>
      <c r="Q230" s="119" t="s">
        <v>1066</v>
      </c>
      <c r="R230" s="76"/>
      <c r="S230" s="76"/>
      <c r="T230" s="76" t="s">
        <v>2394</v>
      </c>
      <c r="U230" s="76"/>
      <c r="V230" s="121"/>
      <c r="W230" s="121"/>
      <c r="X230" s="642">
        <f t="shared" si="6"/>
        <v>5250.0000000000009</v>
      </c>
      <c r="Y230" s="118">
        <f t="shared" si="7"/>
        <v>80250</v>
      </c>
    </row>
    <row r="231" spans="1:25" ht="15.5" x14ac:dyDescent="0.35">
      <c r="A231" s="76"/>
      <c r="B231" s="76"/>
      <c r="C231" s="214"/>
      <c r="D231" s="76"/>
      <c r="E231" s="76"/>
      <c r="F231" s="76" t="s">
        <v>16194</v>
      </c>
      <c r="G231" s="76"/>
      <c r="H231" s="118">
        <v>75000</v>
      </c>
      <c r="I231" s="76"/>
      <c r="J231" s="76" t="s">
        <v>933</v>
      </c>
      <c r="K231" s="119" t="s">
        <v>6193</v>
      </c>
      <c r="L231" s="76" t="s">
        <v>16170</v>
      </c>
      <c r="M231" s="119">
        <v>1400900</v>
      </c>
      <c r="N231" s="119"/>
      <c r="O231" s="76"/>
      <c r="P231" s="119" t="s">
        <v>6193</v>
      </c>
      <c r="Q231" s="119" t="s">
        <v>2968</v>
      </c>
      <c r="R231" s="76"/>
      <c r="S231" s="76"/>
      <c r="T231" s="76" t="s">
        <v>2394</v>
      </c>
      <c r="U231" s="76"/>
      <c r="V231" s="121"/>
      <c r="W231" s="121"/>
      <c r="X231" s="642">
        <f t="shared" si="6"/>
        <v>5250.0000000000009</v>
      </c>
      <c r="Y231" s="118">
        <f t="shared" si="7"/>
        <v>80250</v>
      </c>
    </row>
    <row r="232" spans="1:25" ht="15.5" x14ac:dyDescent="0.35">
      <c r="A232" s="76"/>
      <c r="B232" s="76"/>
      <c r="C232" s="214"/>
      <c r="D232" s="76"/>
      <c r="E232" s="76"/>
      <c r="F232" s="76" t="s">
        <v>16195</v>
      </c>
      <c r="G232" s="76"/>
      <c r="H232" s="118">
        <v>75000</v>
      </c>
      <c r="I232" s="76"/>
      <c r="J232" s="76" t="s">
        <v>933</v>
      </c>
      <c r="K232" s="119" t="s">
        <v>6193</v>
      </c>
      <c r="L232" s="76" t="s">
        <v>16170</v>
      </c>
      <c r="M232" s="119">
        <v>1400899</v>
      </c>
      <c r="N232" s="119"/>
      <c r="O232" s="76"/>
      <c r="P232" s="119" t="s">
        <v>6193</v>
      </c>
      <c r="Q232" s="119" t="s">
        <v>2968</v>
      </c>
      <c r="R232" s="76"/>
      <c r="S232" s="76"/>
      <c r="T232" s="76" t="s">
        <v>2394</v>
      </c>
      <c r="U232" s="76"/>
      <c r="V232" s="121"/>
      <c r="W232" s="121"/>
      <c r="X232" s="642">
        <f t="shared" si="6"/>
        <v>5250.0000000000009</v>
      </c>
      <c r="Y232" s="118">
        <f t="shared" si="7"/>
        <v>80250</v>
      </c>
    </row>
    <row r="233" spans="1:25" ht="15.5" x14ac:dyDescent="0.35">
      <c r="A233" s="76"/>
      <c r="B233" s="76"/>
      <c r="C233" s="214"/>
      <c r="D233" s="76"/>
      <c r="E233" s="76"/>
      <c r="F233" s="76" t="s">
        <v>16196</v>
      </c>
      <c r="G233" s="76"/>
      <c r="H233" s="118">
        <v>75000</v>
      </c>
      <c r="I233" s="76"/>
      <c r="J233" s="76" t="s">
        <v>1765</v>
      </c>
      <c r="K233" s="119" t="s">
        <v>1765</v>
      </c>
      <c r="L233" s="76" t="s">
        <v>1765</v>
      </c>
      <c r="M233" s="119" t="s">
        <v>1765</v>
      </c>
      <c r="N233" s="119"/>
      <c r="O233" s="76"/>
      <c r="P233" s="119" t="s">
        <v>1765</v>
      </c>
      <c r="Q233" s="119" t="s">
        <v>1765</v>
      </c>
      <c r="R233" s="76"/>
      <c r="S233" s="76"/>
      <c r="T233" s="76" t="s">
        <v>2394</v>
      </c>
      <c r="U233" s="76"/>
      <c r="V233" s="121"/>
      <c r="W233" s="121"/>
      <c r="X233" s="642">
        <f t="shared" si="6"/>
        <v>5250.0000000000009</v>
      </c>
      <c r="Y233" s="118">
        <f t="shared" si="7"/>
        <v>80250</v>
      </c>
    </row>
    <row r="234" spans="1:25" ht="15.5" x14ac:dyDescent="0.35">
      <c r="A234" s="76"/>
      <c r="B234" s="76"/>
      <c r="C234" s="214"/>
      <c r="D234" s="76"/>
      <c r="E234" s="76"/>
      <c r="F234" s="76" t="s">
        <v>16197</v>
      </c>
      <c r="G234" s="76"/>
      <c r="H234" s="118">
        <v>75000</v>
      </c>
      <c r="I234" s="76"/>
      <c r="J234" s="76" t="s">
        <v>1062</v>
      </c>
      <c r="K234" s="119" t="s">
        <v>6193</v>
      </c>
      <c r="L234" s="76" t="s">
        <v>4108</v>
      </c>
      <c r="M234" s="119">
        <v>1142510632</v>
      </c>
      <c r="N234" s="119"/>
      <c r="O234" s="76"/>
      <c r="P234" s="119" t="s">
        <v>6193</v>
      </c>
      <c r="Q234" s="119" t="s">
        <v>1066</v>
      </c>
      <c r="R234" s="76"/>
      <c r="S234" s="76"/>
      <c r="T234" s="76" t="s">
        <v>2394</v>
      </c>
      <c r="U234" s="76"/>
      <c r="V234" s="121"/>
      <c r="W234" s="121"/>
      <c r="X234" s="642">
        <f t="shared" si="6"/>
        <v>5250.0000000000009</v>
      </c>
      <c r="Y234" s="118">
        <f t="shared" si="7"/>
        <v>80250</v>
      </c>
    </row>
    <row r="235" spans="1:25" ht="15.5" x14ac:dyDescent="0.35">
      <c r="A235" s="76"/>
      <c r="B235" s="76"/>
      <c r="C235" s="214"/>
      <c r="D235" s="76"/>
      <c r="E235" s="76"/>
      <c r="F235" s="76" t="s">
        <v>16198</v>
      </c>
      <c r="G235" s="76"/>
      <c r="H235" s="118">
        <v>75000</v>
      </c>
      <c r="I235" s="76"/>
      <c r="J235" s="76" t="s">
        <v>1062</v>
      </c>
      <c r="K235" s="119" t="s">
        <v>6193</v>
      </c>
      <c r="L235" s="76" t="s">
        <v>1074</v>
      </c>
      <c r="M235" s="119">
        <v>1142520219</v>
      </c>
      <c r="N235" s="119"/>
      <c r="O235" s="76"/>
      <c r="P235" s="119" t="s">
        <v>6193</v>
      </c>
      <c r="Q235" s="119" t="s">
        <v>1066</v>
      </c>
      <c r="R235" s="76"/>
      <c r="S235" s="76"/>
      <c r="T235" s="76" t="s">
        <v>2394</v>
      </c>
      <c r="U235" s="76"/>
      <c r="V235" s="121"/>
      <c r="W235" s="121"/>
      <c r="X235" s="642">
        <f t="shared" si="6"/>
        <v>5250.0000000000009</v>
      </c>
      <c r="Y235" s="118">
        <f t="shared" si="7"/>
        <v>80250</v>
      </c>
    </row>
    <row r="236" spans="1:25" ht="15.5" x14ac:dyDescent="0.35">
      <c r="A236" s="76"/>
      <c r="B236" s="76"/>
      <c r="C236" s="214"/>
      <c r="D236" s="76"/>
      <c r="E236" s="76"/>
      <c r="F236" s="76" t="s">
        <v>16199</v>
      </c>
      <c r="G236" s="76"/>
      <c r="H236" s="118">
        <v>75000</v>
      </c>
      <c r="I236" s="76"/>
      <c r="J236" s="76" t="s">
        <v>933</v>
      </c>
      <c r="K236" s="119" t="s">
        <v>6193</v>
      </c>
      <c r="L236" s="76" t="s">
        <v>16170</v>
      </c>
      <c r="M236" s="119">
        <v>1400910</v>
      </c>
      <c r="N236" s="119"/>
      <c r="O236" s="76"/>
      <c r="P236" s="119" t="s">
        <v>6193</v>
      </c>
      <c r="Q236" s="119" t="s">
        <v>2968</v>
      </c>
      <c r="R236" s="76"/>
      <c r="S236" s="76"/>
      <c r="T236" s="76" t="s">
        <v>2394</v>
      </c>
      <c r="U236" s="76"/>
      <c r="V236" s="121"/>
      <c r="W236" s="121"/>
      <c r="X236" s="642">
        <f t="shared" si="6"/>
        <v>5250.0000000000009</v>
      </c>
      <c r="Y236" s="118">
        <f t="shared" si="7"/>
        <v>80250</v>
      </c>
    </row>
    <row r="237" spans="1:25" ht="15.5" x14ac:dyDescent="0.35">
      <c r="A237" s="76"/>
      <c r="B237" s="76"/>
      <c r="C237" s="214"/>
      <c r="D237" s="76"/>
      <c r="E237" s="76"/>
      <c r="F237" s="76" t="s">
        <v>16200</v>
      </c>
      <c r="G237" s="76"/>
      <c r="H237" s="118">
        <v>75000</v>
      </c>
      <c r="I237" s="76"/>
      <c r="J237" s="76" t="s">
        <v>933</v>
      </c>
      <c r="K237" s="119" t="s">
        <v>6193</v>
      </c>
      <c r="L237" s="76" t="s">
        <v>16170</v>
      </c>
      <c r="M237" s="119">
        <v>1400903</v>
      </c>
      <c r="N237" s="119"/>
      <c r="O237" s="76"/>
      <c r="P237" s="119" t="s">
        <v>6193</v>
      </c>
      <c r="Q237" s="119" t="s">
        <v>2968</v>
      </c>
      <c r="R237" s="76"/>
      <c r="S237" s="76"/>
      <c r="T237" s="76" t="s">
        <v>2394</v>
      </c>
      <c r="U237" s="76"/>
      <c r="V237" s="121"/>
      <c r="W237" s="121"/>
      <c r="X237" s="642">
        <f t="shared" si="6"/>
        <v>5250.0000000000009</v>
      </c>
      <c r="Y237" s="118">
        <f t="shared" si="7"/>
        <v>80250</v>
      </c>
    </row>
    <row r="238" spans="1:25" ht="15.5" x14ac:dyDescent="0.35">
      <c r="A238" s="76"/>
      <c r="B238" s="76"/>
      <c r="C238" s="214"/>
      <c r="D238" s="76"/>
      <c r="E238" s="76"/>
      <c r="F238" s="76" t="s">
        <v>16201</v>
      </c>
      <c r="G238" s="76"/>
      <c r="H238" s="118">
        <v>75000</v>
      </c>
      <c r="I238" s="76"/>
      <c r="J238" s="76" t="s">
        <v>9812</v>
      </c>
      <c r="K238" s="119" t="s">
        <v>6193</v>
      </c>
      <c r="L238" s="76" t="s">
        <v>3270</v>
      </c>
      <c r="M238" s="119" t="s">
        <v>16202</v>
      </c>
      <c r="N238" s="119"/>
      <c r="O238" s="76"/>
      <c r="P238" s="119" t="s">
        <v>1226</v>
      </c>
      <c r="Q238" s="119" t="s">
        <v>1066</v>
      </c>
      <c r="R238" s="76"/>
      <c r="S238" s="76"/>
      <c r="T238" s="76" t="s">
        <v>2394</v>
      </c>
      <c r="U238" s="76"/>
      <c r="V238" s="121"/>
      <c r="W238" s="121"/>
      <c r="X238" s="642">
        <f t="shared" si="6"/>
        <v>5250.0000000000009</v>
      </c>
      <c r="Y238" s="118">
        <f t="shared" si="7"/>
        <v>80250</v>
      </c>
    </row>
    <row r="239" spans="1:25" ht="15.5" x14ac:dyDescent="0.35">
      <c r="A239" s="76"/>
      <c r="B239" s="76"/>
      <c r="C239" s="214"/>
      <c r="D239" s="76"/>
      <c r="E239" s="76"/>
      <c r="F239" s="76" t="s">
        <v>16203</v>
      </c>
      <c r="G239" s="76"/>
      <c r="H239" s="118">
        <v>75000</v>
      </c>
      <c r="I239" s="76"/>
      <c r="J239" s="76" t="s">
        <v>1062</v>
      </c>
      <c r="K239" s="119" t="s">
        <v>6193</v>
      </c>
      <c r="L239" s="76" t="s">
        <v>1656</v>
      </c>
      <c r="M239" s="119">
        <v>1142530354</v>
      </c>
      <c r="N239" s="119"/>
      <c r="O239" s="76"/>
      <c r="P239" s="119" t="s">
        <v>6193</v>
      </c>
      <c r="Q239" s="119" t="s">
        <v>10988</v>
      </c>
      <c r="R239" s="76"/>
      <c r="S239" s="76"/>
      <c r="T239" s="76" t="s">
        <v>2394</v>
      </c>
      <c r="U239" s="76"/>
      <c r="V239" s="121"/>
      <c r="W239" s="121"/>
      <c r="X239" s="642">
        <f t="shared" si="6"/>
        <v>5250.0000000000009</v>
      </c>
      <c r="Y239" s="118">
        <f t="shared" si="7"/>
        <v>80250</v>
      </c>
    </row>
    <row r="240" spans="1:25" ht="15.5" x14ac:dyDescent="0.35">
      <c r="A240" s="76"/>
      <c r="B240" s="76"/>
      <c r="C240" s="214"/>
      <c r="D240" s="76"/>
      <c r="E240" s="76"/>
      <c r="F240" s="76" t="s">
        <v>16204</v>
      </c>
      <c r="G240" s="76"/>
      <c r="H240" s="118">
        <v>75000</v>
      </c>
      <c r="I240" s="76"/>
      <c r="J240" s="76" t="s">
        <v>1765</v>
      </c>
      <c r="K240" s="119" t="s">
        <v>1765</v>
      </c>
      <c r="L240" s="76" t="s">
        <v>1765</v>
      </c>
      <c r="M240" s="119" t="s">
        <v>1765</v>
      </c>
      <c r="N240" s="119"/>
      <c r="O240" s="76"/>
      <c r="P240" s="119" t="s">
        <v>1765</v>
      </c>
      <c r="Q240" s="119" t="s">
        <v>1765</v>
      </c>
      <c r="R240" s="76"/>
      <c r="S240" s="76"/>
      <c r="T240" s="76" t="s">
        <v>2394</v>
      </c>
      <c r="U240" s="76"/>
      <c r="V240" s="121"/>
      <c r="W240" s="121"/>
      <c r="X240" s="642">
        <f t="shared" si="6"/>
        <v>5250.0000000000009</v>
      </c>
      <c r="Y240" s="118">
        <f t="shared" si="7"/>
        <v>80250</v>
      </c>
    </row>
    <row r="241" spans="1:25" ht="15.5" x14ac:dyDescent="0.35">
      <c r="A241" s="76"/>
      <c r="B241" s="76"/>
      <c r="C241" s="214"/>
      <c r="D241" s="76"/>
      <c r="E241" s="76"/>
      <c r="F241" s="76" t="s">
        <v>16205</v>
      </c>
      <c r="G241" s="76"/>
      <c r="H241" s="118">
        <v>75000</v>
      </c>
      <c r="I241" s="76"/>
      <c r="J241" s="76" t="s">
        <v>1062</v>
      </c>
      <c r="K241" s="119" t="s">
        <v>6193</v>
      </c>
      <c r="L241" s="76" t="s">
        <v>3278</v>
      </c>
      <c r="M241" s="119">
        <v>1142530361</v>
      </c>
      <c r="N241" s="119"/>
      <c r="O241" s="76"/>
      <c r="P241" s="119" t="s">
        <v>6193</v>
      </c>
      <c r="Q241" s="119" t="s">
        <v>1066</v>
      </c>
      <c r="R241" s="76"/>
      <c r="S241" s="76"/>
      <c r="T241" s="76" t="s">
        <v>2394</v>
      </c>
      <c r="U241" s="76"/>
      <c r="V241" s="121"/>
      <c r="W241" s="121"/>
      <c r="X241" s="642">
        <f t="shared" si="6"/>
        <v>5250.0000000000009</v>
      </c>
      <c r="Y241" s="118">
        <f t="shared" si="7"/>
        <v>80250</v>
      </c>
    </row>
    <row r="242" spans="1:25" ht="15.5" x14ac:dyDescent="0.35">
      <c r="A242" s="76"/>
      <c r="B242" s="76"/>
      <c r="C242" s="214"/>
      <c r="D242" s="76"/>
      <c r="E242" s="76"/>
      <c r="F242" s="76" t="s">
        <v>16206</v>
      </c>
      <c r="G242" s="76"/>
      <c r="H242" s="118">
        <v>75000</v>
      </c>
      <c r="I242" s="76"/>
      <c r="J242" s="76" t="s">
        <v>1062</v>
      </c>
      <c r="K242" s="119" t="s">
        <v>6193</v>
      </c>
      <c r="L242" s="76" t="s">
        <v>1074</v>
      </c>
      <c r="M242" s="119">
        <v>1142530412</v>
      </c>
      <c r="N242" s="119"/>
      <c r="O242" s="76"/>
      <c r="P242" s="119" t="s">
        <v>6193</v>
      </c>
      <c r="Q242" s="119" t="s">
        <v>1066</v>
      </c>
      <c r="R242" s="76"/>
      <c r="S242" s="76"/>
      <c r="T242" s="76" t="s">
        <v>2394</v>
      </c>
      <c r="U242" s="76"/>
      <c r="V242" s="121"/>
      <c r="W242" s="121"/>
      <c r="X242" s="642">
        <f t="shared" si="6"/>
        <v>5250.0000000000009</v>
      </c>
      <c r="Y242" s="118">
        <f t="shared" si="7"/>
        <v>80250</v>
      </c>
    </row>
    <row r="243" spans="1:25" ht="15.5" x14ac:dyDescent="0.35">
      <c r="A243" s="76"/>
      <c r="B243" s="76"/>
      <c r="C243" s="214"/>
      <c r="D243" s="76"/>
      <c r="E243" s="76"/>
      <c r="F243" s="76" t="s">
        <v>16207</v>
      </c>
      <c r="G243" s="76"/>
      <c r="H243" s="118">
        <v>75000</v>
      </c>
      <c r="I243" s="76"/>
      <c r="J243" s="76" t="s">
        <v>933</v>
      </c>
      <c r="K243" s="119" t="s">
        <v>6193</v>
      </c>
      <c r="L243" s="76" t="s">
        <v>16170</v>
      </c>
      <c r="M243" s="119">
        <v>1401019</v>
      </c>
      <c r="N243" s="119"/>
      <c r="O243" s="76"/>
      <c r="P243" s="119" t="s">
        <v>6193</v>
      </c>
      <c r="Q243" s="119" t="s">
        <v>2968</v>
      </c>
      <c r="R243" s="76"/>
      <c r="S243" s="76"/>
      <c r="T243" s="76" t="s">
        <v>2394</v>
      </c>
      <c r="U243" s="76"/>
      <c r="V243" s="121"/>
      <c r="W243" s="121"/>
      <c r="X243" s="642">
        <f t="shared" si="6"/>
        <v>5250.0000000000009</v>
      </c>
      <c r="Y243" s="118">
        <f t="shared" si="7"/>
        <v>80250</v>
      </c>
    </row>
    <row r="244" spans="1:25" ht="15.5" x14ac:dyDescent="0.35">
      <c r="A244" s="76"/>
      <c r="B244" s="76"/>
      <c r="C244" s="214"/>
      <c r="D244" s="76"/>
      <c r="E244" s="76"/>
      <c r="F244" s="76" t="s">
        <v>16208</v>
      </c>
      <c r="G244" s="76"/>
      <c r="H244" s="118">
        <v>75000</v>
      </c>
      <c r="I244" s="76"/>
      <c r="J244" s="76" t="s">
        <v>933</v>
      </c>
      <c r="K244" s="119" t="s">
        <v>6193</v>
      </c>
      <c r="L244" s="76" t="s">
        <v>16170</v>
      </c>
      <c r="M244" s="119">
        <v>1400906</v>
      </c>
      <c r="N244" s="119"/>
      <c r="O244" s="76"/>
      <c r="P244" s="119" t="s">
        <v>6193</v>
      </c>
      <c r="Q244" s="119" t="s">
        <v>2968</v>
      </c>
      <c r="R244" s="76"/>
      <c r="S244" s="76"/>
      <c r="T244" s="76" t="s">
        <v>2394</v>
      </c>
      <c r="U244" s="76"/>
      <c r="V244" s="121"/>
      <c r="W244" s="121"/>
      <c r="X244" s="642">
        <f t="shared" si="6"/>
        <v>5250.0000000000009</v>
      </c>
      <c r="Y244" s="118">
        <f t="shared" si="7"/>
        <v>80250</v>
      </c>
    </row>
    <row r="245" spans="1:25" ht="15.5" x14ac:dyDescent="0.35">
      <c r="A245" s="76"/>
      <c r="B245" s="76"/>
      <c r="C245" s="214"/>
      <c r="D245" s="76"/>
      <c r="E245" s="76"/>
      <c r="F245" s="76" t="s">
        <v>16209</v>
      </c>
      <c r="G245" s="76"/>
      <c r="H245" s="118">
        <v>75000</v>
      </c>
      <c r="I245" s="76"/>
      <c r="J245" s="119" t="s">
        <v>1765</v>
      </c>
      <c r="K245" s="119" t="s">
        <v>1765</v>
      </c>
      <c r="L245" s="119" t="s">
        <v>1765</v>
      </c>
      <c r="M245" s="119" t="s">
        <v>1765</v>
      </c>
      <c r="N245" s="119"/>
      <c r="O245" s="76"/>
      <c r="P245" s="119" t="s">
        <v>1765</v>
      </c>
      <c r="Q245" s="119" t="s">
        <v>1765</v>
      </c>
      <c r="R245" s="76"/>
      <c r="S245" s="76"/>
      <c r="T245" s="76"/>
      <c r="U245" s="76"/>
      <c r="V245" s="121"/>
      <c r="W245" s="121"/>
      <c r="X245" s="642">
        <f t="shared" si="6"/>
        <v>5250.0000000000009</v>
      </c>
      <c r="Y245" s="118">
        <f t="shared" si="7"/>
        <v>80250</v>
      </c>
    </row>
    <row r="246" spans="1:25" ht="15.5" x14ac:dyDescent="0.35">
      <c r="A246" s="76"/>
      <c r="B246" s="76"/>
      <c r="C246" s="214"/>
      <c r="D246" s="76"/>
      <c r="E246" s="76"/>
      <c r="F246" s="76" t="s">
        <v>16210</v>
      </c>
      <c r="G246" s="76"/>
      <c r="H246" s="118">
        <v>75000</v>
      </c>
      <c r="I246" s="76"/>
      <c r="J246" s="76" t="s">
        <v>2524</v>
      </c>
      <c r="K246" s="119" t="s">
        <v>6193</v>
      </c>
      <c r="L246" s="76" t="s">
        <v>4164</v>
      </c>
      <c r="M246" s="119" t="s">
        <v>6193</v>
      </c>
      <c r="N246" s="119"/>
      <c r="O246" s="76"/>
      <c r="P246" s="119" t="s">
        <v>1065</v>
      </c>
      <c r="Q246" s="119" t="s">
        <v>6193</v>
      </c>
      <c r="R246" s="76"/>
      <c r="S246" s="76"/>
      <c r="T246" s="76"/>
      <c r="U246" s="76"/>
      <c r="V246" s="121"/>
      <c r="W246" s="121"/>
      <c r="X246" s="642">
        <f t="shared" si="6"/>
        <v>5250.0000000000009</v>
      </c>
      <c r="Y246" s="118">
        <f t="shared" si="7"/>
        <v>80250</v>
      </c>
    </row>
    <row r="247" spans="1:25" ht="15.5" x14ac:dyDescent="0.35">
      <c r="A247" s="76"/>
      <c r="B247" s="76"/>
      <c r="C247" s="214"/>
      <c r="D247" s="76"/>
      <c r="E247" s="76"/>
      <c r="F247" s="76" t="s">
        <v>16211</v>
      </c>
      <c r="G247" s="76"/>
      <c r="H247" s="118">
        <v>75000</v>
      </c>
      <c r="I247" s="76"/>
      <c r="J247" s="119" t="s">
        <v>1765</v>
      </c>
      <c r="K247" s="119" t="s">
        <v>1765</v>
      </c>
      <c r="L247" s="119" t="s">
        <v>1765</v>
      </c>
      <c r="M247" s="119" t="s">
        <v>1765</v>
      </c>
      <c r="N247" s="119"/>
      <c r="O247" s="76"/>
      <c r="P247" s="119" t="s">
        <v>1765</v>
      </c>
      <c r="Q247" s="119" t="s">
        <v>1765</v>
      </c>
      <c r="R247" s="76"/>
      <c r="S247" s="76"/>
      <c r="T247" s="76"/>
      <c r="U247" s="76"/>
      <c r="V247" s="121"/>
      <c r="W247" s="121"/>
      <c r="X247" s="642">
        <f t="shared" si="6"/>
        <v>5250.0000000000009</v>
      </c>
      <c r="Y247" s="118">
        <f t="shared" si="7"/>
        <v>80250</v>
      </c>
    </row>
    <row r="248" spans="1:25" ht="15.5" x14ac:dyDescent="0.35">
      <c r="A248" s="76"/>
      <c r="B248" s="76"/>
      <c r="C248" s="214"/>
      <c r="D248" s="76"/>
      <c r="E248" s="76"/>
      <c r="F248" s="76" t="s">
        <v>16212</v>
      </c>
      <c r="G248" s="76"/>
      <c r="H248" s="118">
        <v>75000</v>
      </c>
      <c r="I248" s="76"/>
      <c r="J248" s="76" t="s">
        <v>2524</v>
      </c>
      <c r="K248" s="119" t="s">
        <v>6193</v>
      </c>
      <c r="L248" s="76" t="s">
        <v>4164</v>
      </c>
      <c r="M248" s="119" t="s">
        <v>6193</v>
      </c>
      <c r="N248" s="119"/>
      <c r="O248" s="76"/>
      <c r="P248" s="119" t="s">
        <v>1065</v>
      </c>
      <c r="Q248" s="119" t="s">
        <v>6193</v>
      </c>
      <c r="R248" s="76"/>
      <c r="S248" s="76"/>
      <c r="T248" s="76"/>
      <c r="U248" s="76"/>
      <c r="V248" s="121"/>
      <c r="W248" s="121"/>
      <c r="X248" s="642">
        <f t="shared" si="6"/>
        <v>5250.0000000000009</v>
      </c>
      <c r="Y248" s="118">
        <f t="shared" si="7"/>
        <v>80250</v>
      </c>
    </row>
    <row r="249" spans="1:25" ht="15.5" x14ac:dyDescent="0.35">
      <c r="A249" s="76"/>
      <c r="B249" s="76"/>
      <c r="C249" s="214"/>
      <c r="D249" s="76"/>
      <c r="E249" s="76"/>
      <c r="F249" s="76" t="s">
        <v>16213</v>
      </c>
      <c r="G249" s="76"/>
      <c r="H249" s="118">
        <v>75000</v>
      </c>
      <c r="I249" s="76"/>
      <c r="J249" s="119" t="s">
        <v>1765</v>
      </c>
      <c r="K249" s="119" t="s">
        <v>1765</v>
      </c>
      <c r="L249" s="119" t="s">
        <v>1765</v>
      </c>
      <c r="M249" s="119" t="s">
        <v>1765</v>
      </c>
      <c r="N249" s="119"/>
      <c r="O249" s="76"/>
      <c r="P249" s="119" t="s">
        <v>1765</v>
      </c>
      <c r="Q249" s="119" t="s">
        <v>1765</v>
      </c>
      <c r="R249" s="76"/>
      <c r="S249" s="76"/>
      <c r="T249" s="76"/>
      <c r="U249" s="76"/>
      <c r="V249" s="121"/>
      <c r="W249" s="121"/>
      <c r="X249" s="642">
        <f t="shared" si="6"/>
        <v>5250.0000000000009</v>
      </c>
      <c r="Y249" s="118">
        <f t="shared" si="7"/>
        <v>80250</v>
      </c>
    </row>
    <row r="250" spans="1:25" ht="15.5" x14ac:dyDescent="0.35">
      <c r="A250" s="76"/>
      <c r="B250" s="76"/>
      <c r="C250" s="214"/>
      <c r="D250" s="76"/>
      <c r="E250" s="76"/>
      <c r="F250" s="76"/>
      <c r="G250" s="76"/>
      <c r="H250" s="118"/>
      <c r="I250" s="76"/>
      <c r="J250" s="76"/>
      <c r="K250" s="119"/>
      <c r="L250" s="76"/>
      <c r="M250" s="119"/>
      <c r="N250" s="119"/>
      <c r="O250" s="76"/>
      <c r="P250" s="119"/>
      <c r="Q250" s="119"/>
      <c r="R250" s="76"/>
      <c r="S250" s="76"/>
      <c r="T250" s="76"/>
      <c r="U250" s="76"/>
      <c r="V250" s="121"/>
      <c r="W250" s="121"/>
      <c r="X250" s="642">
        <f t="shared" si="6"/>
        <v>0</v>
      </c>
      <c r="Y250" s="118">
        <f t="shared" si="7"/>
        <v>0</v>
      </c>
    </row>
    <row r="251" spans="1:25" ht="15.5" x14ac:dyDescent="0.35">
      <c r="A251" s="64"/>
      <c r="B251" s="64"/>
      <c r="C251" s="65"/>
      <c r="D251" s="64"/>
      <c r="E251" s="64"/>
      <c r="F251" s="66" t="s">
        <v>1931</v>
      </c>
      <c r="G251" s="64"/>
      <c r="H251" s="67"/>
      <c r="I251" s="64"/>
      <c r="J251" s="64"/>
      <c r="K251" s="68"/>
      <c r="L251" s="64"/>
      <c r="M251" s="68"/>
      <c r="N251" s="68"/>
      <c r="O251" s="64"/>
      <c r="P251" s="68"/>
      <c r="Q251" s="68"/>
      <c r="R251" s="64"/>
      <c r="S251" s="64"/>
      <c r="T251" s="64"/>
      <c r="U251" s="64"/>
      <c r="V251" s="115"/>
      <c r="W251" s="115"/>
      <c r="X251" s="642">
        <f t="shared" si="6"/>
        <v>0</v>
      </c>
      <c r="Y251" s="67">
        <f t="shared" si="7"/>
        <v>0</v>
      </c>
    </row>
    <row r="252" spans="1:25" ht="15.5" x14ac:dyDescent="0.35">
      <c r="A252" s="76"/>
      <c r="B252" s="76"/>
      <c r="C252" s="214"/>
      <c r="D252" s="76"/>
      <c r="E252" s="76"/>
      <c r="F252" s="76" t="s">
        <v>16214</v>
      </c>
      <c r="G252" s="76"/>
      <c r="H252" s="118">
        <v>1000000</v>
      </c>
      <c r="I252" s="76"/>
      <c r="J252" s="76" t="s">
        <v>3363</v>
      </c>
      <c r="K252" s="119"/>
      <c r="L252" s="76" t="s">
        <v>3364</v>
      </c>
      <c r="M252" s="119">
        <v>1043921003</v>
      </c>
      <c r="N252" s="119"/>
      <c r="O252" s="76"/>
      <c r="P252" s="119" t="s">
        <v>6193</v>
      </c>
      <c r="Q252" s="119" t="s">
        <v>6193</v>
      </c>
      <c r="R252" s="76"/>
      <c r="S252" s="76"/>
      <c r="T252" s="76"/>
      <c r="U252" s="76"/>
      <c r="V252" s="121"/>
      <c r="W252" s="121"/>
      <c r="X252" s="642">
        <f t="shared" si="6"/>
        <v>70000</v>
      </c>
      <c r="Y252" s="118">
        <f t="shared" si="7"/>
        <v>1070000</v>
      </c>
    </row>
    <row r="253" spans="1:25" ht="15.5" x14ac:dyDescent="0.35">
      <c r="A253" s="76"/>
      <c r="B253" s="76"/>
      <c r="C253" s="214"/>
      <c r="D253" s="76"/>
      <c r="E253" s="76"/>
      <c r="F253" s="76"/>
      <c r="G253" s="76"/>
      <c r="H253" s="118"/>
      <c r="I253" s="76"/>
      <c r="J253" s="76"/>
      <c r="K253" s="119"/>
      <c r="L253" s="76"/>
      <c r="M253" s="119"/>
      <c r="N253" s="119"/>
      <c r="O253" s="76"/>
      <c r="P253" s="119"/>
      <c r="Q253" s="119"/>
      <c r="R253" s="76"/>
      <c r="S253" s="76"/>
      <c r="T253" s="76"/>
      <c r="U253" s="76"/>
      <c r="V253" s="121"/>
      <c r="W253" s="121"/>
      <c r="X253" s="642">
        <f t="shared" si="6"/>
        <v>0</v>
      </c>
      <c r="Y253" s="118">
        <f t="shared" si="7"/>
        <v>0</v>
      </c>
    </row>
    <row r="254" spans="1:25" ht="15.5" x14ac:dyDescent="0.35">
      <c r="A254" s="215"/>
      <c r="B254" s="215"/>
      <c r="C254" s="238"/>
      <c r="D254" s="215"/>
      <c r="E254" s="215"/>
      <c r="F254" s="234" t="s">
        <v>1932</v>
      </c>
      <c r="G254" s="215"/>
      <c r="H254" s="247"/>
      <c r="I254" s="215"/>
      <c r="J254" s="215"/>
      <c r="K254" s="220"/>
      <c r="L254" s="215"/>
      <c r="M254" s="220"/>
      <c r="N254" s="220"/>
      <c r="O254" s="215"/>
      <c r="P254" s="68"/>
      <c r="Q254" s="68"/>
      <c r="R254" s="215"/>
      <c r="S254" s="215"/>
      <c r="T254" s="215"/>
      <c r="U254" s="215"/>
      <c r="V254" s="239"/>
      <c r="W254" s="239"/>
      <c r="X254" s="642">
        <f t="shared" si="6"/>
        <v>0</v>
      </c>
      <c r="Y254" s="247">
        <f t="shared" si="7"/>
        <v>0</v>
      </c>
    </row>
    <row r="255" spans="1:25" ht="15.5" x14ac:dyDescent="0.35">
      <c r="A255" s="76"/>
      <c r="B255" s="76"/>
      <c r="C255" s="214"/>
      <c r="D255" s="76"/>
      <c r="E255" s="76"/>
      <c r="F255" s="76" t="s">
        <v>16215</v>
      </c>
      <c r="G255" s="76"/>
      <c r="H255" s="118"/>
      <c r="I255" s="76"/>
      <c r="J255" s="76" t="s">
        <v>14787</v>
      </c>
      <c r="K255" s="119">
        <v>2014</v>
      </c>
      <c r="L255" s="76" t="s">
        <v>16216</v>
      </c>
      <c r="M255" s="119" t="s">
        <v>16217</v>
      </c>
      <c r="N255" s="119"/>
      <c r="O255" s="76"/>
      <c r="P255" s="119" t="s">
        <v>16218</v>
      </c>
      <c r="Q255" s="119" t="s">
        <v>1011</v>
      </c>
      <c r="R255" s="76"/>
      <c r="S255" s="76"/>
      <c r="T255" s="76"/>
      <c r="U255" s="76"/>
      <c r="V255" s="121"/>
      <c r="W255" s="121" t="s">
        <v>1852</v>
      </c>
      <c r="X255" s="642">
        <f t="shared" si="6"/>
        <v>0</v>
      </c>
      <c r="Y255" s="118">
        <f t="shared" si="7"/>
        <v>0</v>
      </c>
    </row>
    <row r="256" spans="1:25" ht="15.5" x14ac:dyDescent="0.35">
      <c r="A256" s="76"/>
      <c r="B256" s="76"/>
      <c r="C256" s="214"/>
      <c r="D256" s="76"/>
      <c r="E256" s="76"/>
      <c r="F256" s="76" t="s">
        <v>16219</v>
      </c>
      <c r="G256" s="76"/>
      <c r="H256" s="118"/>
      <c r="I256" s="76"/>
      <c r="J256" s="76" t="s">
        <v>14787</v>
      </c>
      <c r="K256" s="119">
        <v>2014</v>
      </c>
      <c r="L256" s="76" t="s">
        <v>16216</v>
      </c>
      <c r="M256" s="119" t="s">
        <v>16220</v>
      </c>
      <c r="N256" s="119"/>
      <c r="O256" s="76"/>
      <c r="P256" s="119" t="s">
        <v>16218</v>
      </c>
      <c r="Q256" s="119" t="s">
        <v>1011</v>
      </c>
      <c r="R256" s="76"/>
      <c r="S256" s="76"/>
      <c r="T256" s="76"/>
      <c r="U256" s="76"/>
      <c r="V256" s="121"/>
      <c r="W256" s="121"/>
      <c r="X256" s="642">
        <f t="shared" si="6"/>
        <v>0</v>
      </c>
      <c r="Y256" s="118">
        <f t="shared" si="7"/>
        <v>0</v>
      </c>
    </row>
    <row r="257" spans="1:25" ht="15.5" x14ac:dyDescent="0.35">
      <c r="A257" s="76"/>
      <c r="B257" s="76"/>
      <c r="C257" s="214"/>
      <c r="D257" s="76"/>
      <c r="E257" s="76"/>
      <c r="F257" s="76"/>
      <c r="G257" s="76"/>
      <c r="H257" s="118">
        <v>3500000</v>
      </c>
      <c r="I257" s="76"/>
      <c r="J257" s="76"/>
      <c r="K257" s="119"/>
      <c r="L257" s="76"/>
      <c r="M257" s="119"/>
      <c r="N257" s="119"/>
      <c r="O257" s="76"/>
      <c r="P257" s="119"/>
      <c r="Q257" s="119"/>
      <c r="R257" s="76"/>
      <c r="S257" s="76"/>
      <c r="T257" s="76"/>
      <c r="U257" s="76"/>
      <c r="V257" s="121"/>
      <c r="W257" s="121"/>
      <c r="X257" s="642">
        <f t="shared" si="6"/>
        <v>245000.00000000003</v>
      </c>
      <c r="Y257" s="118">
        <f t="shared" si="7"/>
        <v>3745000</v>
      </c>
    </row>
    <row r="258" spans="1:25" ht="15.5" x14ac:dyDescent="0.35">
      <c r="A258" s="64"/>
      <c r="B258" s="64"/>
      <c r="C258" s="65"/>
      <c r="D258" s="64"/>
      <c r="E258" s="64"/>
      <c r="F258" s="66" t="s">
        <v>1168</v>
      </c>
      <c r="G258" s="64"/>
      <c r="H258" s="67"/>
      <c r="I258" s="64"/>
      <c r="J258" s="64"/>
      <c r="K258" s="68"/>
      <c r="L258" s="68"/>
      <c r="M258" s="68"/>
      <c r="N258" s="68"/>
      <c r="O258" s="64"/>
      <c r="P258" s="68"/>
      <c r="Q258" s="68"/>
      <c r="R258" s="64"/>
      <c r="S258" s="64"/>
      <c r="T258" s="64"/>
      <c r="U258" s="64"/>
      <c r="V258" s="115"/>
      <c r="W258" s="115"/>
      <c r="X258" s="642">
        <f t="shared" si="6"/>
        <v>0</v>
      </c>
      <c r="Y258" s="67">
        <f t="shared" si="7"/>
        <v>0</v>
      </c>
    </row>
    <row r="259" spans="1:25" s="94" customFormat="1" ht="15.5" x14ac:dyDescent="0.35">
      <c r="A259" s="69"/>
      <c r="B259" s="69"/>
      <c r="C259" s="213"/>
      <c r="D259" s="69"/>
      <c r="E259" s="69"/>
      <c r="F259" s="69" t="s">
        <v>16221</v>
      </c>
      <c r="G259" s="69"/>
      <c r="H259" s="74">
        <v>70000</v>
      </c>
      <c r="I259" s="69"/>
      <c r="J259" s="69" t="s">
        <v>933</v>
      </c>
      <c r="K259" s="75" t="s">
        <v>6193</v>
      </c>
      <c r="L259" s="75" t="s">
        <v>16222</v>
      </c>
      <c r="M259" s="75" t="s">
        <v>6193</v>
      </c>
      <c r="N259" s="75"/>
      <c r="O259" s="69"/>
      <c r="P259" s="75" t="s">
        <v>6193</v>
      </c>
      <c r="Q259" s="75" t="s">
        <v>6193</v>
      </c>
      <c r="R259" s="69"/>
      <c r="S259" s="69"/>
      <c r="T259" s="69" t="s">
        <v>2394</v>
      </c>
      <c r="U259" s="69"/>
      <c r="V259" s="116"/>
      <c r="W259" s="116"/>
      <c r="X259" s="642">
        <f t="shared" si="6"/>
        <v>4900.0000000000009</v>
      </c>
      <c r="Y259" s="74">
        <f t="shared" si="7"/>
        <v>74900</v>
      </c>
    </row>
    <row r="260" spans="1:25" s="94" customFormat="1" ht="15.5" x14ac:dyDescent="0.35">
      <c r="A260" s="69"/>
      <c r="B260" s="69"/>
      <c r="C260" s="213"/>
      <c r="D260" s="69"/>
      <c r="E260" s="69"/>
      <c r="F260" s="69" t="s">
        <v>16223</v>
      </c>
      <c r="G260" s="69"/>
      <c r="H260" s="74">
        <v>70000</v>
      </c>
      <c r="I260" s="69"/>
      <c r="J260" s="69" t="s">
        <v>1765</v>
      </c>
      <c r="K260" s="75" t="s">
        <v>1765</v>
      </c>
      <c r="L260" s="75" t="s">
        <v>1765</v>
      </c>
      <c r="M260" s="75" t="s">
        <v>1765</v>
      </c>
      <c r="N260" s="75"/>
      <c r="O260" s="69"/>
      <c r="P260" s="75" t="s">
        <v>1765</v>
      </c>
      <c r="Q260" s="75" t="s">
        <v>1765</v>
      </c>
      <c r="R260" s="69"/>
      <c r="S260" s="69"/>
      <c r="T260" s="69"/>
      <c r="U260" s="69"/>
      <c r="V260" s="116"/>
      <c r="W260" s="116"/>
      <c r="X260" s="642">
        <f t="shared" si="6"/>
        <v>4900.0000000000009</v>
      </c>
      <c r="Y260" s="74">
        <f t="shared" si="7"/>
        <v>74900</v>
      </c>
    </row>
    <row r="261" spans="1:25" s="94" customFormat="1" ht="15.5" x14ac:dyDescent="0.35">
      <c r="A261" s="69"/>
      <c r="B261" s="69"/>
      <c r="C261" s="213"/>
      <c r="D261" s="69"/>
      <c r="E261" s="69"/>
      <c r="F261" s="69" t="s">
        <v>16224</v>
      </c>
      <c r="G261" s="69"/>
      <c r="H261" s="74">
        <v>70000</v>
      </c>
      <c r="I261" s="69"/>
      <c r="J261" s="69" t="s">
        <v>933</v>
      </c>
      <c r="K261" s="75" t="s">
        <v>6193</v>
      </c>
      <c r="L261" s="75" t="s">
        <v>16222</v>
      </c>
      <c r="M261" s="75" t="s">
        <v>6193</v>
      </c>
      <c r="N261" s="75"/>
      <c r="O261" s="69"/>
      <c r="P261" s="75" t="s">
        <v>6193</v>
      </c>
      <c r="Q261" s="75" t="s">
        <v>6193</v>
      </c>
      <c r="R261" s="69"/>
      <c r="S261" s="69"/>
      <c r="T261" s="69" t="s">
        <v>2394</v>
      </c>
      <c r="U261" s="69"/>
      <c r="V261" s="116"/>
      <c r="W261" s="116"/>
      <c r="X261" s="642">
        <f t="shared" si="6"/>
        <v>4900.0000000000009</v>
      </c>
      <c r="Y261" s="74">
        <f t="shared" si="7"/>
        <v>74900</v>
      </c>
    </row>
    <row r="262" spans="1:25" s="94" customFormat="1" ht="15.5" x14ac:dyDescent="0.35">
      <c r="A262" s="69"/>
      <c r="B262" s="69"/>
      <c r="C262" s="213"/>
      <c r="D262" s="69"/>
      <c r="E262" s="69"/>
      <c r="F262" s="69" t="s">
        <v>16223</v>
      </c>
      <c r="G262" s="69"/>
      <c r="H262" s="74">
        <v>70000</v>
      </c>
      <c r="I262" s="69"/>
      <c r="J262" s="69" t="s">
        <v>1765</v>
      </c>
      <c r="K262" s="75" t="s">
        <v>1765</v>
      </c>
      <c r="L262" s="75" t="s">
        <v>1765</v>
      </c>
      <c r="M262" s="75" t="s">
        <v>1765</v>
      </c>
      <c r="N262" s="75"/>
      <c r="O262" s="69"/>
      <c r="P262" s="75" t="s">
        <v>1765</v>
      </c>
      <c r="Q262" s="75" t="s">
        <v>1765</v>
      </c>
      <c r="R262" s="69"/>
      <c r="S262" s="69"/>
      <c r="T262" s="69"/>
      <c r="U262" s="69"/>
      <c r="V262" s="116"/>
      <c r="W262" s="116"/>
      <c r="X262" s="642">
        <f t="shared" ref="X262:X297" si="8">H262*X$4</f>
        <v>4900.0000000000009</v>
      </c>
      <c r="Y262" s="74">
        <f t="shared" ref="Y262:Y297" si="9">H262+X262</f>
        <v>74900</v>
      </c>
    </row>
    <row r="263" spans="1:25" s="94" customFormat="1" ht="15.5" x14ac:dyDescent="0.35">
      <c r="A263" s="69"/>
      <c r="B263" s="69"/>
      <c r="C263" s="213"/>
      <c r="D263" s="69"/>
      <c r="E263" s="69"/>
      <c r="F263" s="69" t="s">
        <v>16225</v>
      </c>
      <c r="G263" s="69"/>
      <c r="H263" s="74">
        <v>70000</v>
      </c>
      <c r="I263" s="69"/>
      <c r="J263" s="69" t="s">
        <v>16226</v>
      </c>
      <c r="K263" s="75">
        <v>2015</v>
      </c>
      <c r="L263" s="75" t="s">
        <v>16227</v>
      </c>
      <c r="M263" s="75">
        <v>35802027</v>
      </c>
      <c r="N263" s="75"/>
      <c r="O263" s="69"/>
      <c r="P263" s="75" t="s">
        <v>1071</v>
      </c>
      <c r="Q263" s="75" t="s">
        <v>16228</v>
      </c>
      <c r="R263" s="69"/>
      <c r="S263" s="69"/>
      <c r="T263" s="69" t="s">
        <v>2394</v>
      </c>
      <c r="U263" s="69"/>
      <c r="V263" s="116"/>
      <c r="W263" s="116"/>
      <c r="X263" s="642">
        <f t="shared" si="8"/>
        <v>4900.0000000000009</v>
      </c>
      <c r="Y263" s="74">
        <f t="shared" si="9"/>
        <v>74900</v>
      </c>
    </row>
    <row r="264" spans="1:25" s="94" customFormat="1" ht="15.5" x14ac:dyDescent="0.35">
      <c r="A264" s="69"/>
      <c r="B264" s="69"/>
      <c r="C264" s="213"/>
      <c r="D264" s="69"/>
      <c r="E264" s="69"/>
      <c r="F264" s="69" t="s">
        <v>16229</v>
      </c>
      <c r="G264" s="69"/>
      <c r="H264" s="74">
        <v>70000</v>
      </c>
      <c r="I264" s="69"/>
      <c r="J264" s="69" t="s">
        <v>16226</v>
      </c>
      <c r="K264" s="75">
        <v>2015</v>
      </c>
      <c r="L264" s="75" t="s">
        <v>16227</v>
      </c>
      <c r="M264" s="75">
        <v>35802029</v>
      </c>
      <c r="N264" s="75"/>
      <c r="O264" s="69"/>
      <c r="P264" s="75" t="s">
        <v>1071</v>
      </c>
      <c r="Q264" s="75" t="s">
        <v>16228</v>
      </c>
      <c r="R264" s="69"/>
      <c r="S264" s="69"/>
      <c r="T264" s="69" t="s">
        <v>2394</v>
      </c>
      <c r="U264" s="69"/>
      <c r="V264" s="116"/>
      <c r="W264" s="116"/>
      <c r="X264" s="642">
        <f t="shared" si="8"/>
        <v>4900.0000000000009</v>
      </c>
      <c r="Y264" s="74">
        <f t="shared" si="9"/>
        <v>74900</v>
      </c>
    </row>
    <row r="265" spans="1:25" s="94" customFormat="1" ht="15.5" x14ac:dyDescent="0.35">
      <c r="A265" s="69"/>
      <c r="B265" s="69"/>
      <c r="C265" s="213"/>
      <c r="D265" s="69"/>
      <c r="E265" s="69"/>
      <c r="F265" s="69" t="s">
        <v>16230</v>
      </c>
      <c r="G265" s="69"/>
      <c r="H265" s="74">
        <v>70000</v>
      </c>
      <c r="I265" s="69"/>
      <c r="J265" s="69" t="s">
        <v>16226</v>
      </c>
      <c r="K265" s="75">
        <v>2015</v>
      </c>
      <c r="L265" s="75" t="s">
        <v>16227</v>
      </c>
      <c r="M265" s="75">
        <v>35801692</v>
      </c>
      <c r="N265" s="75"/>
      <c r="O265" s="69"/>
      <c r="P265" s="75" t="s">
        <v>1071</v>
      </c>
      <c r="Q265" s="75" t="s">
        <v>16228</v>
      </c>
      <c r="R265" s="69"/>
      <c r="S265" s="69"/>
      <c r="T265" s="69" t="s">
        <v>2394</v>
      </c>
      <c r="U265" s="69"/>
      <c r="V265" s="116"/>
      <c r="W265" s="116"/>
      <c r="X265" s="642">
        <f t="shared" si="8"/>
        <v>4900.0000000000009</v>
      </c>
      <c r="Y265" s="74">
        <f t="shared" si="9"/>
        <v>74900</v>
      </c>
    </row>
    <row r="266" spans="1:25" s="94" customFormat="1" ht="15.5" x14ac:dyDescent="0.35">
      <c r="A266" s="69"/>
      <c r="B266" s="69"/>
      <c r="C266" s="213"/>
      <c r="D266" s="69"/>
      <c r="E266" s="69"/>
      <c r="F266" s="69" t="s">
        <v>16231</v>
      </c>
      <c r="G266" s="69"/>
      <c r="H266" s="74">
        <v>70000</v>
      </c>
      <c r="I266" s="69"/>
      <c r="J266" s="69" t="s">
        <v>16226</v>
      </c>
      <c r="K266" s="75">
        <v>2015</v>
      </c>
      <c r="L266" s="75" t="s">
        <v>16227</v>
      </c>
      <c r="M266" s="75">
        <v>35802026</v>
      </c>
      <c r="N266" s="75"/>
      <c r="O266" s="69"/>
      <c r="P266" s="75" t="s">
        <v>1071</v>
      </c>
      <c r="Q266" s="75" t="s">
        <v>16228</v>
      </c>
      <c r="R266" s="69"/>
      <c r="S266" s="69"/>
      <c r="T266" s="69" t="s">
        <v>2394</v>
      </c>
      <c r="U266" s="69"/>
      <c r="V266" s="116"/>
      <c r="W266" s="116"/>
      <c r="X266" s="642">
        <f t="shared" si="8"/>
        <v>4900.0000000000009</v>
      </c>
      <c r="Y266" s="74">
        <f t="shared" si="9"/>
        <v>74900</v>
      </c>
    </row>
    <row r="267" spans="1:25" s="94" customFormat="1" ht="15.5" x14ac:dyDescent="0.35">
      <c r="A267" s="69"/>
      <c r="B267" s="69"/>
      <c r="C267" s="213"/>
      <c r="D267" s="69"/>
      <c r="E267" s="69"/>
      <c r="F267" s="69" t="s">
        <v>16232</v>
      </c>
      <c r="G267" s="69"/>
      <c r="H267" s="74">
        <v>70000</v>
      </c>
      <c r="I267" s="69"/>
      <c r="J267" s="69" t="s">
        <v>1765</v>
      </c>
      <c r="K267" s="69" t="s">
        <v>1765</v>
      </c>
      <c r="L267" s="69" t="s">
        <v>1765</v>
      </c>
      <c r="M267" s="69" t="s">
        <v>1765</v>
      </c>
      <c r="N267" s="69"/>
      <c r="O267" s="69"/>
      <c r="P267" s="69" t="s">
        <v>1765</v>
      </c>
      <c r="Q267" s="69" t="s">
        <v>1765</v>
      </c>
      <c r="R267" s="69"/>
      <c r="S267" s="69"/>
      <c r="T267" s="69" t="s">
        <v>2394</v>
      </c>
      <c r="U267" s="69"/>
      <c r="V267" s="116"/>
      <c r="W267" s="116"/>
      <c r="X267" s="642">
        <f t="shared" si="8"/>
        <v>4900.0000000000009</v>
      </c>
      <c r="Y267" s="74">
        <f t="shared" si="9"/>
        <v>74900</v>
      </c>
    </row>
    <row r="268" spans="1:25" s="94" customFormat="1" ht="15.5" x14ac:dyDescent="0.35">
      <c r="A268" s="69"/>
      <c r="B268" s="69"/>
      <c r="C268" s="213"/>
      <c r="D268" s="69"/>
      <c r="E268" s="69"/>
      <c r="F268" s="69"/>
      <c r="G268" s="69"/>
      <c r="H268" s="74"/>
      <c r="I268" s="69"/>
      <c r="J268" s="69"/>
      <c r="K268" s="75"/>
      <c r="L268" s="75"/>
      <c r="M268" s="75"/>
      <c r="N268" s="75"/>
      <c r="O268" s="69"/>
      <c r="P268" s="75"/>
      <c r="Q268" s="75"/>
      <c r="R268" s="69"/>
      <c r="S268" s="69"/>
      <c r="T268" s="69"/>
      <c r="U268" s="69"/>
      <c r="V268" s="116"/>
      <c r="W268" s="116"/>
      <c r="X268" s="642">
        <f t="shared" si="8"/>
        <v>0</v>
      </c>
      <c r="Y268" s="74">
        <f t="shared" si="9"/>
        <v>0</v>
      </c>
    </row>
    <row r="269" spans="1:25" ht="13.5" customHeight="1" x14ac:dyDescent="0.35">
      <c r="A269" s="64"/>
      <c r="B269" s="64"/>
      <c r="C269" s="65"/>
      <c r="D269" s="64"/>
      <c r="E269" s="64"/>
      <c r="F269" s="66" t="s">
        <v>1748</v>
      </c>
      <c r="G269" s="64"/>
      <c r="H269" s="67"/>
      <c r="I269" s="64"/>
      <c r="J269" s="64"/>
      <c r="K269" s="68"/>
      <c r="L269" s="68"/>
      <c r="M269" s="68"/>
      <c r="N269" s="68"/>
      <c r="O269" s="64"/>
      <c r="P269" s="68"/>
      <c r="Q269" s="68"/>
      <c r="R269" s="64"/>
      <c r="S269" s="64"/>
      <c r="T269" s="64"/>
      <c r="U269" s="64"/>
      <c r="V269" s="115"/>
      <c r="W269" s="115"/>
      <c r="X269" s="642">
        <f t="shared" si="8"/>
        <v>0</v>
      </c>
      <c r="Y269" s="67">
        <f t="shared" si="9"/>
        <v>0</v>
      </c>
    </row>
    <row r="270" spans="1:25" ht="15.5" x14ac:dyDescent="0.35">
      <c r="A270" s="76"/>
      <c r="B270" s="76"/>
      <c r="C270" s="214"/>
      <c r="D270" s="76"/>
      <c r="E270" s="76"/>
      <c r="F270" s="76" t="s">
        <v>16233</v>
      </c>
      <c r="G270" s="76"/>
      <c r="H270" s="118"/>
      <c r="I270" s="76"/>
      <c r="J270" s="76" t="s">
        <v>16234</v>
      </c>
      <c r="K270" s="119"/>
      <c r="L270" s="130" t="s">
        <v>16235</v>
      </c>
      <c r="M270" s="119" t="s">
        <v>16236</v>
      </c>
      <c r="N270" s="119"/>
      <c r="O270" s="76"/>
      <c r="P270" s="119" t="s">
        <v>6193</v>
      </c>
      <c r="Q270" s="119" t="s">
        <v>6193</v>
      </c>
      <c r="R270" s="76"/>
      <c r="S270" s="76"/>
      <c r="T270" s="76" t="s">
        <v>2394</v>
      </c>
      <c r="U270" s="76"/>
      <c r="V270" s="121"/>
      <c r="W270" s="121"/>
      <c r="X270" s="642">
        <f t="shared" si="8"/>
        <v>0</v>
      </c>
      <c r="Y270" s="118">
        <f t="shared" si="9"/>
        <v>0</v>
      </c>
    </row>
    <row r="271" spans="1:25" ht="15.5" x14ac:dyDescent="0.35">
      <c r="A271" s="76"/>
      <c r="B271" s="76"/>
      <c r="C271" s="214"/>
      <c r="D271" s="76"/>
      <c r="E271" s="76"/>
      <c r="F271" s="76" t="s">
        <v>16237</v>
      </c>
      <c r="G271" s="76"/>
      <c r="H271" s="118"/>
      <c r="I271" s="76"/>
      <c r="J271" s="76" t="s">
        <v>16234</v>
      </c>
      <c r="K271" s="119"/>
      <c r="L271" s="130" t="s">
        <v>16235</v>
      </c>
      <c r="M271" s="119" t="s">
        <v>16238</v>
      </c>
      <c r="N271" s="119"/>
      <c r="O271" s="76"/>
      <c r="P271" s="119" t="s">
        <v>6193</v>
      </c>
      <c r="Q271" s="119" t="s">
        <v>6193</v>
      </c>
      <c r="R271" s="76"/>
      <c r="S271" s="76"/>
      <c r="T271" s="76" t="s">
        <v>2394</v>
      </c>
      <c r="U271" s="76"/>
      <c r="V271" s="121"/>
      <c r="W271" s="121"/>
      <c r="X271" s="642">
        <f t="shared" si="8"/>
        <v>0</v>
      </c>
      <c r="Y271" s="118">
        <f t="shared" si="9"/>
        <v>0</v>
      </c>
    </row>
    <row r="272" spans="1:25" ht="15.5" x14ac:dyDescent="0.35">
      <c r="A272" s="76"/>
      <c r="B272" s="76"/>
      <c r="C272" s="214"/>
      <c r="D272" s="76"/>
      <c r="E272" s="76"/>
      <c r="F272" s="76" t="s">
        <v>16239</v>
      </c>
      <c r="G272" s="76"/>
      <c r="H272" s="118"/>
      <c r="I272" s="76"/>
      <c r="J272" s="76" t="s">
        <v>16234</v>
      </c>
      <c r="K272" s="119"/>
      <c r="L272" s="130" t="s">
        <v>16235</v>
      </c>
      <c r="M272" s="119" t="s">
        <v>16240</v>
      </c>
      <c r="N272" s="119"/>
      <c r="O272" s="76"/>
      <c r="P272" s="119" t="s">
        <v>6193</v>
      </c>
      <c r="Q272" s="119" t="s">
        <v>6193</v>
      </c>
      <c r="R272" s="76"/>
      <c r="S272" s="76"/>
      <c r="T272" s="76" t="s">
        <v>2394</v>
      </c>
      <c r="U272" s="76"/>
      <c r="V272" s="121"/>
      <c r="W272" s="121"/>
      <c r="X272" s="642">
        <f t="shared" si="8"/>
        <v>0</v>
      </c>
      <c r="Y272" s="118">
        <f t="shared" si="9"/>
        <v>0</v>
      </c>
    </row>
    <row r="273" spans="1:25" ht="15.5" x14ac:dyDescent="0.35">
      <c r="A273" s="76"/>
      <c r="B273" s="76"/>
      <c r="C273" s="214"/>
      <c r="D273" s="76"/>
      <c r="E273" s="76"/>
      <c r="F273" s="76" t="s">
        <v>16241</v>
      </c>
      <c r="G273" s="76"/>
      <c r="H273" s="118"/>
      <c r="I273" s="76"/>
      <c r="J273" s="76" t="s">
        <v>16234</v>
      </c>
      <c r="K273" s="119"/>
      <c r="L273" s="130" t="s">
        <v>16235</v>
      </c>
      <c r="M273" s="119" t="s">
        <v>16242</v>
      </c>
      <c r="N273" s="119"/>
      <c r="O273" s="76"/>
      <c r="P273" s="119" t="s">
        <v>6193</v>
      </c>
      <c r="Q273" s="119" t="s">
        <v>6193</v>
      </c>
      <c r="R273" s="76"/>
      <c r="S273" s="76"/>
      <c r="T273" s="76" t="s">
        <v>2394</v>
      </c>
      <c r="U273" s="76"/>
      <c r="V273" s="121"/>
      <c r="W273" s="121"/>
      <c r="X273" s="642">
        <f t="shared" si="8"/>
        <v>0</v>
      </c>
      <c r="Y273" s="118">
        <f t="shared" si="9"/>
        <v>0</v>
      </c>
    </row>
    <row r="274" spans="1:25" ht="15.5" x14ac:dyDescent="0.35">
      <c r="A274" s="76"/>
      <c r="B274" s="76"/>
      <c r="C274" s="214"/>
      <c r="D274" s="76"/>
      <c r="E274" s="76"/>
      <c r="F274" s="76" t="s">
        <v>16243</v>
      </c>
      <c r="G274" s="76"/>
      <c r="H274" s="118"/>
      <c r="I274" s="76"/>
      <c r="J274" s="76" t="s">
        <v>16234</v>
      </c>
      <c r="K274" s="119"/>
      <c r="L274" s="130" t="s">
        <v>16235</v>
      </c>
      <c r="M274" s="119" t="s">
        <v>16244</v>
      </c>
      <c r="N274" s="119"/>
      <c r="O274" s="76"/>
      <c r="P274" s="119" t="s">
        <v>6193</v>
      </c>
      <c r="Q274" s="119" t="s">
        <v>6193</v>
      </c>
      <c r="R274" s="76"/>
      <c r="S274" s="76"/>
      <c r="T274" s="76" t="s">
        <v>2394</v>
      </c>
      <c r="U274" s="76"/>
      <c r="V274" s="121"/>
      <c r="W274" s="121"/>
      <c r="X274" s="642">
        <f t="shared" si="8"/>
        <v>0</v>
      </c>
      <c r="Y274" s="118">
        <f t="shared" si="9"/>
        <v>0</v>
      </c>
    </row>
    <row r="275" spans="1:25" ht="15.5" x14ac:dyDescent="0.35">
      <c r="A275" s="76"/>
      <c r="B275" s="76"/>
      <c r="C275" s="214"/>
      <c r="D275" s="76"/>
      <c r="E275" s="76"/>
      <c r="F275" s="76" t="s">
        <v>16245</v>
      </c>
      <c r="G275" s="76"/>
      <c r="H275" s="118"/>
      <c r="I275" s="76"/>
      <c r="J275" s="76" t="s">
        <v>1062</v>
      </c>
      <c r="K275" s="119"/>
      <c r="L275" s="130" t="s">
        <v>1577</v>
      </c>
      <c r="M275" s="134">
        <v>1142530359</v>
      </c>
      <c r="N275" s="119"/>
      <c r="O275" s="76"/>
      <c r="P275" s="119" t="s">
        <v>6193</v>
      </c>
      <c r="Q275" s="119" t="s">
        <v>3393</v>
      </c>
      <c r="R275" s="76"/>
      <c r="S275" s="76"/>
      <c r="T275" s="76" t="s">
        <v>2394</v>
      </c>
      <c r="U275" s="76"/>
      <c r="V275" s="121"/>
      <c r="W275" s="121"/>
      <c r="X275" s="642">
        <f t="shared" si="8"/>
        <v>0</v>
      </c>
      <c r="Y275" s="118">
        <f t="shared" si="9"/>
        <v>0</v>
      </c>
    </row>
    <row r="276" spans="1:25" ht="15.5" x14ac:dyDescent="0.35">
      <c r="A276" s="76"/>
      <c r="B276" s="76"/>
      <c r="C276" s="214"/>
      <c r="D276" s="76"/>
      <c r="E276" s="76"/>
      <c r="F276" s="76" t="s">
        <v>16246</v>
      </c>
      <c r="G276" s="76"/>
      <c r="H276" s="118"/>
      <c r="I276" s="76"/>
      <c r="J276" s="76" t="s">
        <v>1062</v>
      </c>
      <c r="K276" s="119"/>
      <c r="L276" s="130" t="s">
        <v>12184</v>
      </c>
      <c r="M276" s="119">
        <v>1142520216</v>
      </c>
      <c r="N276" s="119"/>
      <c r="O276" s="76"/>
      <c r="P276" s="119" t="s">
        <v>6193</v>
      </c>
      <c r="Q276" s="119" t="s">
        <v>6193</v>
      </c>
      <c r="R276" s="76"/>
      <c r="S276" s="76"/>
      <c r="T276" s="76" t="s">
        <v>2394</v>
      </c>
      <c r="U276" s="76"/>
      <c r="V276" s="121"/>
      <c r="W276" s="121"/>
      <c r="X276" s="642">
        <f t="shared" si="8"/>
        <v>0</v>
      </c>
      <c r="Y276" s="118">
        <f t="shared" si="9"/>
        <v>0</v>
      </c>
    </row>
    <row r="277" spans="1:25" ht="15.5" x14ac:dyDescent="0.35">
      <c r="A277" s="76"/>
      <c r="B277" s="76"/>
      <c r="C277" s="214"/>
      <c r="D277" s="76"/>
      <c r="E277" s="76"/>
      <c r="F277" s="76" t="s">
        <v>16247</v>
      </c>
      <c r="G277" s="76"/>
      <c r="H277" s="118"/>
      <c r="I277" s="76"/>
      <c r="J277" s="76" t="s">
        <v>6193</v>
      </c>
      <c r="K277" s="119"/>
      <c r="L277" s="130" t="s">
        <v>10206</v>
      </c>
      <c r="M277" s="119" t="s">
        <v>6193</v>
      </c>
      <c r="N277" s="119"/>
      <c r="O277" s="76"/>
      <c r="P277" s="119" t="s">
        <v>6193</v>
      </c>
      <c r="Q277" s="119" t="s">
        <v>6193</v>
      </c>
      <c r="R277" s="76"/>
      <c r="S277" s="76"/>
      <c r="T277" s="76" t="s">
        <v>1147</v>
      </c>
      <c r="U277" s="76"/>
      <c r="V277" s="121"/>
      <c r="W277" s="121"/>
      <c r="X277" s="642">
        <f t="shared" si="8"/>
        <v>0</v>
      </c>
      <c r="Y277" s="118">
        <f t="shared" si="9"/>
        <v>0</v>
      </c>
    </row>
    <row r="278" spans="1:25" ht="15.5" x14ac:dyDescent="0.35">
      <c r="A278" s="76"/>
      <c r="B278" s="76"/>
      <c r="C278" s="214"/>
      <c r="D278" s="76"/>
      <c r="E278" s="76"/>
      <c r="F278" s="76" t="s">
        <v>16248</v>
      </c>
      <c r="G278" s="76"/>
      <c r="H278" s="118"/>
      <c r="I278" s="76"/>
      <c r="J278" s="76" t="s">
        <v>16249</v>
      </c>
      <c r="K278" s="119"/>
      <c r="L278" s="130" t="s">
        <v>6193</v>
      </c>
      <c r="M278" s="119" t="s">
        <v>6193</v>
      </c>
      <c r="N278" s="119"/>
      <c r="O278" s="76"/>
      <c r="P278" s="119" t="s">
        <v>6193</v>
      </c>
      <c r="Q278" s="119" t="s">
        <v>6193</v>
      </c>
      <c r="R278" s="76"/>
      <c r="S278" s="76"/>
      <c r="T278" s="76"/>
      <c r="U278" s="76"/>
      <c r="V278" s="121"/>
      <c r="W278" s="121"/>
      <c r="X278" s="642">
        <f t="shared" si="8"/>
        <v>0</v>
      </c>
      <c r="Y278" s="118">
        <f t="shared" si="9"/>
        <v>0</v>
      </c>
    </row>
    <row r="279" spans="1:25" ht="15.5" x14ac:dyDescent="0.35">
      <c r="A279" s="76"/>
      <c r="B279" s="76"/>
      <c r="C279" s="214"/>
      <c r="D279" s="76"/>
      <c r="E279" s="76"/>
      <c r="F279" s="76"/>
      <c r="G279" s="76"/>
      <c r="H279" s="118">
        <v>4000000</v>
      </c>
      <c r="I279" s="76"/>
      <c r="J279" s="76"/>
      <c r="K279" s="119"/>
      <c r="L279" s="130"/>
      <c r="M279" s="119"/>
      <c r="N279" s="119"/>
      <c r="O279" s="76"/>
      <c r="P279" s="119" t="s">
        <v>6193</v>
      </c>
      <c r="Q279" s="119" t="s">
        <v>6193</v>
      </c>
      <c r="R279" s="76"/>
      <c r="S279" s="76"/>
      <c r="T279" s="76"/>
      <c r="U279" s="76"/>
      <c r="V279" s="121"/>
      <c r="W279" s="121"/>
      <c r="X279" s="642">
        <f t="shared" si="8"/>
        <v>280000</v>
      </c>
      <c r="Y279" s="118">
        <f t="shared" si="9"/>
        <v>4280000</v>
      </c>
    </row>
    <row r="280" spans="1:25" ht="15.5" x14ac:dyDescent="0.35">
      <c r="A280" s="64"/>
      <c r="B280" s="64"/>
      <c r="C280" s="65"/>
      <c r="D280" s="64"/>
      <c r="E280" s="64"/>
      <c r="F280" s="66" t="s">
        <v>1572</v>
      </c>
      <c r="G280" s="64"/>
      <c r="H280" s="67"/>
      <c r="I280" s="64"/>
      <c r="J280" s="64"/>
      <c r="K280" s="68"/>
      <c r="L280" s="68"/>
      <c r="M280" s="68"/>
      <c r="N280" s="68"/>
      <c r="O280" s="64"/>
      <c r="P280" s="68"/>
      <c r="Q280" s="68"/>
      <c r="R280" s="64"/>
      <c r="S280" s="64"/>
      <c r="T280" s="64"/>
      <c r="U280" s="64"/>
      <c r="V280" s="115"/>
      <c r="W280" s="115"/>
      <c r="X280" s="642">
        <f t="shared" si="8"/>
        <v>0</v>
      </c>
      <c r="Y280" s="67">
        <f t="shared" si="9"/>
        <v>0</v>
      </c>
    </row>
    <row r="281" spans="1:25" s="100" customFormat="1" ht="15.5" x14ac:dyDescent="0.35">
      <c r="A281" s="76"/>
      <c r="B281" s="76"/>
      <c r="C281" s="214"/>
      <c r="D281" s="76"/>
      <c r="E281" s="76"/>
      <c r="F281" s="79" t="s">
        <v>1852</v>
      </c>
      <c r="G281" s="76"/>
      <c r="H281" s="118"/>
      <c r="I281" s="76"/>
      <c r="J281" s="42"/>
      <c r="K281" s="241"/>
      <c r="L281" s="42"/>
      <c r="M281" s="381"/>
      <c r="N281" s="242"/>
      <c r="O281" s="42"/>
      <c r="P281" s="242"/>
      <c r="Q281" s="242"/>
      <c r="R281" s="42"/>
      <c r="S281" s="42"/>
      <c r="T281" s="42"/>
      <c r="U281" s="42"/>
      <c r="V281" s="243"/>
      <c r="W281" s="243" t="s">
        <v>1852</v>
      </c>
      <c r="X281" s="642">
        <f t="shared" si="8"/>
        <v>0</v>
      </c>
      <c r="Y281" s="118">
        <f t="shared" si="9"/>
        <v>0</v>
      </c>
    </row>
    <row r="282" spans="1:25" s="100" customFormat="1" ht="15.5" x14ac:dyDescent="0.35">
      <c r="A282" s="76"/>
      <c r="B282" s="76"/>
      <c r="C282" s="214"/>
      <c r="D282" s="76"/>
      <c r="E282" s="76"/>
      <c r="F282" s="79"/>
      <c r="G282" s="76"/>
      <c r="H282" s="118"/>
      <c r="I282" s="76"/>
      <c r="J282" s="42"/>
      <c r="K282" s="241"/>
      <c r="L282" s="42"/>
      <c r="M282" s="381"/>
      <c r="N282" s="242"/>
      <c r="O282" s="42"/>
      <c r="P282" s="242"/>
      <c r="Q282" s="242"/>
      <c r="R282" s="42"/>
      <c r="S282" s="42"/>
      <c r="T282" s="42"/>
      <c r="U282" s="42"/>
      <c r="V282" s="243"/>
      <c r="W282" s="243"/>
      <c r="X282" s="642">
        <f t="shared" si="8"/>
        <v>0</v>
      </c>
      <c r="Y282" s="118">
        <f t="shared" si="9"/>
        <v>0</v>
      </c>
    </row>
    <row r="283" spans="1:25" ht="15.5" x14ac:dyDescent="0.35">
      <c r="A283" s="64"/>
      <c r="B283" s="64"/>
      <c r="C283" s="65"/>
      <c r="D283" s="64"/>
      <c r="E283" s="64"/>
      <c r="F283" s="96" t="s">
        <v>1582</v>
      </c>
      <c r="G283" s="64"/>
      <c r="H283" s="67"/>
      <c r="I283" s="64"/>
      <c r="J283" s="64"/>
      <c r="K283" s="68"/>
      <c r="L283" s="68"/>
      <c r="M283" s="68"/>
      <c r="N283" s="68"/>
      <c r="O283" s="64"/>
      <c r="P283" s="68"/>
      <c r="Q283" s="68"/>
      <c r="R283" s="64"/>
      <c r="S283" s="64"/>
      <c r="T283" s="64"/>
      <c r="U283" s="64"/>
      <c r="V283" s="115"/>
      <c r="W283" s="115"/>
      <c r="X283" s="642">
        <f t="shared" si="8"/>
        <v>0</v>
      </c>
      <c r="Y283" s="67">
        <f t="shared" si="9"/>
        <v>0</v>
      </c>
    </row>
    <row r="284" spans="1:25" ht="15.5" x14ac:dyDescent="0.35">
      <c r="A284" s="69"/>
      <c r="B284" s="69"/>
      <c r="C284" s="213"/>
      <c r="D284" s="69"/>
      <c r="E284" s="69"/>
      <c r="F284" s="79" t="s">
        <v>16250</v>
      </c>
      <c r="G284" s="69"/>
      <c r="H284" s="74"/>
      <c r="I284" s="69"/>
      <c r="J284" s="69" t="s">
        <v>6193</v>
      </c>
      <c r="K284" s="69" t="s">
        <v>6193</v>
      </c>
      <c r="L284" s="69" t="s">
        <v>6193</v>
      </c>
      <c r="M284" s="69" t="s">
        <v>6193</v>
      </c>
      <c r="N284" s="69"/>
      <c r="O284" s="69"/>
      <c r="P284" s="69" t="s">
        <v>6193</v>
      </c>
      <c r="Q284" s="69" t="s">
        <v>6193</v>
      </c>
      <c r="R284" s="69"/>
      <c r="S284" s="69"/>
      <c r="T284" s="69"/>
      <c r="U284" s="69"/>
      <c r="V284" s="116"/>
      <c r="W284" s="121"/>
      <c r="X284" s="642">
        <f t="shared" si="8"/>
        <v>0</v>
      </c>
      <c r="Y284" s="74">
        <f t="shared" si="9"/>
        <v>0</v>
      </c>
    </row>
    <row r="285" spans="1:25" ht="15.5" x14ac:dyDescent="0.35">
      <c r="A285" s="69"/>
      <c r="B285" s="69"/>
      <c r="C285" s="213"/>
      <c r="D285" s="69"/>
      <c r="E285" s="69"/>
      <c r="F285" s="79" t="s">
        <v>16251</v>
      </c>
      <c r="G285" s="69"/>
      <c r="H285" s="74"/>
      <c r="I285" s="69"/>
      <c r="J285" s="69" t="s">
        <v>1214</v>
      </c>
      <c r="K285" s="69" t="s">
        <v>6193</v>
      </c>
      <c r="L285" s="75" t="s">
        <v>16252</v>
      </c>
      <c r="M285" s="131" t="s">
        <v>16253</v>
      </c>
      <c r="N285" s="75"/>
      <c r="O285" s="69"/>
      <c r="P285" s="75" t="s">
        <v>12050</v>
      </c>
      <c r="Q285" s="75" t="s">
        <v>16254</v>
      </c>
      <c r="R285" s="69"/>
      <c r="S285" s="69"/>
      <c r="T285" s="69"/>
      <c r="U285" s="69"/>
      <c r="V285" s="116"/>
      <c r="W285" s="121"/>
      <c r="X285" s="642">
        <f t="shared" si="8"/>
        <v>0</v>
      </c>
      <c r="Y285" s="74">
        <f t="shared" si="9"/>
        <v>0</v>
      </c>
    </row>
    <row r="286" spans="1:25" ht="15.5" x14ac:dyDescent="0.35">
      <c r="A286" s="69"/>
      <c r="B286" s="69"/>
      <c r="C286" s="213"/>
      <c r="D286" s="69"/>
      <c r="E286" s="69"/>
      <c r="F286" s="79" t="s">
        <v>16251</v>
      </c>
      <c r="G286" s="69"/>
      <c r="H286" s="74"/>
      <c r="I286" s="69"/>
      <c r="J286" s="69" t="s">
        <v>1214</v>
      </c>
      <c r="K286" s="69" t="s">
        <v>6193</v>
      </c>
      <c r="L286" s="75" t="s">
        <v>16252</v>
      </c>
      <c r="M286" s="131" t="s">
        <v>16255</v>
      </c>
      <c r="N286" s="75"/>
      <c r="O286" s="69"/>
      <c r="P286" s="75" t="s">
        <v>12050</v>
      </c>
      <c r="Q286" s="75" t="s">
        <v>16254</v>
      </c>
      <c r="R286" s="69"/>
      <c r="S286" s="69"/>
      <c r="T286" s="69"/>
      <c r="U286" s="69"/>
      <c r="V286" s="116"/>
      <c r="W286" s="121"/>
      <c r="X286" s="642">
        <f t="shared" si="8"/>
        <v>0</v>
      </c>
      <c r="Y286" s="74">
        <f t="shared" si="9"/>
        <v>0</v>
      </c>
    </row>
    <row r="287" spans="1:25" ht="15.5" x14ac:dyDescent="0.35">
      <c r="A287" s="69"/>
      <c r="B287" s="69"/>
      <c r="C287" s="213"/>
      <c r="D287" s="69"/>
      <c r="E287" s="69"/>
      <c r="F287" s="79" t="s">
        <v>16251</v>
      </c>
      <c r="G287" s="69"/>
      <c r="H287" s="74"/>
      <c r="I287" s="69"/>
      <c r="J287" s="69" t="s">
        <v>1214</v>
      </c>
      <c r="K287" s="69" t="s">
        <v>6193</v>
      </c>
      <c r="L287" s="75" t="s">
        <v>16256</v>
      </c>
      <c r="M287" s="131" t="s">
        <v>16257</v>
      </c>
      <c r="N287" s="75"/>
      <c r="O287" s="69"/>
      <c r="P287" s="75" t="s">
        <v>1226</v>
      </c>
      <c r="Q287" s="75" t="s">
        <v>16258</v>
      </c>
      <c r="R287" s="69"/>
      <c r="S287" s="69"/>
      <c r="T287" s="69"/>
      <c r="U287" s="69"/>
      <c r="V287" s="116"/>
      <c r="W287" s="121"/>
      <c r="X287" s="642">
        <f t="shared" si="8"/>
        <v>0</v>
      </c>
      <c r="Y287" s="74">
        <f t="shared" si="9"/>
        <v>0</v>
      </c>
    </row>
    <row r="288" spans="1:25" ht="15.5" x14ac:dyDescent="0.35">
      <c r="A288" s="69"/>
      <c r="B288" s="69"/>
      <c r="C288" s="213"/>
      <c r="D288" s="69"/>
      <c r="E288" s="69"/>
      <c r="F288" s="79" t="s">
        <v>16251</v>
      </c>
      <c r="G288" s="69"/>
      <c r="H288" s="74"/>
      <c r="I288" s="69"/>
      <c r="J288" s="69" t="s">
        <v>1214</v>
      </c>
      <c r="K288" s="69" t="s">
        <v>6193</v>
      </c>
      <c r="L288" s="75" t="s">
        <v>16259</v>
      </c>
      <c r="M288" s="131" t="s">
        <v>16260</v>
      </c>
      <c r="N288" s="75"/>
      <c r="O288" s="69"/>
      <c r="P288" s="75" t="s">
        <v>1071</v>
      </c>
      <c r="Q288" s="75" t="s">
        <v>16258</v>
      </c>
      <c r="R288" s="69"/>
      <c r="S288" s="69"/>
      <c r="T288" s="69"/>
      <c r="U288" s="69"/>
      <c r="V288" s="116"/>
      <c r="W288" s="121"/>
      <c r="X288" s="642">
        <f t="shared" si="8"/>
        <v>0</v>
      </c>
      <c r="Y288" s="74">
        <f t="shared" si="9"/>
        <v>0</v>
      </c>
    </row>
    <row r="289" spans="1:25" ht="15.5" x14ac:dyDescent="0.35">
      <c r="A289" s="69"/>
      <c r="B289" s="69"/>
      <c r="C289" s="213"/>
      <c r="D289" s="69"/>
      <c r="E289" s="69"/>
      <c r="F289" s="79" t="s">
        <v>16261</v>
      </c>
      <c r="G289" s="69"/>
      <c r="H289" s="74"/>
      <c r="I289" s="69"/>
      <c r="J289" s="69" t="s">
        <v>1214</v>
      </c>
      <c r="K289" s="69" t="s">
        <v>6193</v>
      </c>
      <c r="L289" s="75" t="s">
        <v>16262</v>
      </c>
      <c r="M289" s="131" t="s">
        <v>16253</v>
      </c>
      <c r="N289" s="75"/>
      <c r="O289" s="69"/>
      <c r="P289" s="75"/>
      <c r="Q289" s="75" t="s">
        <v>1697</v>
      </c>
      <c r="R289" s="69"/>
      <c r="S289" s="69"/>
      <c r="T289" s="69"/>
      <c r="U289" s="69"/>
      <c r="V289" s="116"/>
      <c r="W289" s="121"/>
      <c r="X289" s="642">
        <f t="shared" si="8"/>
        <v>0</v>
      </c>
      <c r="Y289" s="74">
        <f t="shared" si="9"/>
        <v>0</v>
      </c>
    </row>
    <row r="290" spans="1:25" ht="15.5" x14ac:dyDescent="0.35">
      <c r="A290" s="69"/>
      <c r="B290" s="69"/>
      <c r="C290" s="213"/>
      <c r="D290" s="69"/>
      <c r="E290" s="69"/>
      <c r="F290" s="79"/>
      <c r="G290" s="69"/>
      <c r="H290" s="74">
        <v>2000000</v>
      </c>
      <c r="I290" s="69"/>
      <c r="J290" s="69"/>
      <c r="K290" s="75"/>
      <c r="L290" s="75"/>
      <c r="M290" s="131"/>
      <c r="N290" s="75"/>
      <c r="O290" s="69"/>
      <c r="P290" s="75"/>
      <c r="Q290" s="75"/>
      <c r="R290" s="69"/>
      <c r="S290" s="69"/>
      <c r="T290" s="69"/>
      <c r="U290" s="69"/>
      <c r="V290" s="116"/>
      <c r="W290" s="121"/>
      <c r="X290" s="642">
        <f t="shared" si="8"/>
        <v>140000</v>
      </c>
      <c r="Y290" s="74">
        <f t="shared" si="9"/>
        <v>2140000</v>
      </c>
    </row>
    <row r="291" spans="1:25" ht="15.5" x14ac:dyDescent="0.35">
      <c r="A291" s="64"/>
      <c r="B291" s="64"/>
      <c r="C291" s="65"/>
      <c r="D291" s="64"/>
      <c r="E291" s="64"/>
      <c r="F291" s="96" t="s">
        <v>1590</v>
      </c>
      <c r="G291" s="64"/>
      <c r="H291" s="67"/>
      <c r="I291" s="64"/>
      <c r="J291" s="64"/>
      <c r="K291" s="68"/>
      <c r="L291" s="68"/>
      <c r="M291" s="68"/>
      <c r="N291" s="68"/>
      <c r="O291" s="64"/>
      <c r="P291" s="68"/>
      <c r="Q291" s="68"/>
      <c r="R291" s="64"/>
      <c r="S291" s="64"/>
      <c r="T291" s="64"/>
      <c r="U291" s="64"/>
      <c r="V291" s="115"/>
      <c r="W291" s="115"/>
      <c r="X291" s="642">
        <f t="shared" si="8"/>
        <v>0</v>
      </c>
      <c r="Y291" s="67">
        <f t="shared" si="9"/>
        <v>0</v>
      </c>
    </row>
    <row r="292" spans="1:25" ht="15.5" x14ac:dyDescent="0.35">
      <c r="A292" s="76"/>
      <c r="B292" s="76"/>
      <c r="C292" s="214"/>
      <c r="D292" s="76"/>
      <c r="E292" s="76"/>
      <c r="F292" s="117" t="s">
        <v>16263</v>
      </c>
      <c r="G292" s="76"/>
      <c r="H292" s="118"/>
      <c r="I292" s="76"/>
      <c r="J292" s="76" t="s">
        <v>1230</v>
      </c>
      <c r="K292" s="119" t="s">
        <v>6193</v>
      </c>
      <c r="L292" s="119" t="s">
        <v>16264</v>
      </c>
      <c r="M292" s="119" t="s">
        <v>6193</v>
      </c>
      <c r="N292" s="119"/>
      <c r="O292" s="76"/>
      <c r="P292" s="119" t="s">
        <v>6193</v>
      </c>
      <c r="Q292" s="119" t="s">
        <v>16265</v>
      </c>
      <c r="R292" s="76"/>
      <c r="S292" s="76"/>
      <c r="T292" s="76"/>
      <c r="U292" s="76"/>
      <c r="V292" s="121"/>
      <c r="W292" s="121" t="s">
        <v>5636</v>
      </c>
      <c r="X292" s="642">
        <f t="shared" si="8"/>
        <v>0</v>
      </c>
      <c r="Y292" s="118">
        <f t="shared" si="9"/>
        <v>0</v>
      </c>
    </row>
    <row r="293" spans="1:25" ht="15.5" x14ac:dyDescent="0.35">
      <c r="A293" s="76"/>
      <c r="B293" s="76"/>
      <c r="C293" s="214"/>
      <c r="D293" s="76"/>
      <c r="E293" s="76"/>
      <c r="F293" s="117" t="s">
        <v>16266</v>
      </c>
      <c r="G293" s="76"/>
      <c r="H293" s="118"/>
      <c r="I293" s="76"/>
      <c r="J293" s="76" t="s">
        <v>1230</v>
      </c>
      <c r="K293" s="119" t="s">
        <v>6193</v>
      </c>
      <c r="L293" s="119" t="s">
        <v>16267</v>
      </c>
      <c r="M293" s="119" t="s">
        <v>16268</v>
      </c>
      <c r="N293" s="119"/>
      <c r="O293" s="76"/>
      <c r="P293" s="119" t="s">
        <v>6193</v>
      </c>
      <c r="Q293" s="119" t="s">
        <v>6748</v>
      </c>
      <c r="R293" s="76"/>
      <c r="S293" s="76"/>
      <c r="T293" s="76"/>
      <c r="U293" s="76"/>
      <c r="V293" s="121"/>
      <c r="W293" s="121" t="s">
        <v>5636</v>
      </c>
      <c r="X293" s="642">
        <f t="shared" si="8"/>
        <v>0</v>
      </c>
      <c r="Y293" s="118">
        <f t="shared" si="9"/>
        <v>0</v>
      </c>
    </row>
    <row r="294" spans="1:25" s="100" customFormat="1" ht="15.5" x14ac:dyDescent="0.35">
      <c r="A294" s="76"/>
      <c r="B294" s="76"/>
      <c r="C294" s="76"/>
      <c r="D294" s="76"/>
      <c r="E294" s="76"/>
      <c r="F294" s="76" t="s">
        <v>16269</v>
      </c>
      <c r="G294" s="76"/>
      <c r="H294" s="118"/>
      <c r="I294" s="76"/>
      <c r="J294" s="76" t="s">
        <v>1230</v>
      </c>
      <c r="K294" s="119" t="s">
        <v>6193</v>
      </c>
      <c r="L294" s="76" t="s">
        <v>10222</v>
      </c>
      <c r="M294" s="76" t="s">
        <v>6193</v>
      </c>
      <c r="N294" s="76"/>
      <c r="O294" s="76"/>
      <c r="P294" s="119" t="s">
        <v>6193</v>
      </c>
      <c r="Q294" s="119" t="s">
        <v>1066</v>
      </c>
      <c r="R294" s="76"/>
      <c r="S294" s="76"/>
      <c r="T294" s="76"/>
      <c r="U294" s="76"/>
      <c r="V294" s="76"/>
      <c r="W294" s="121"/>
      <c r="X294" s="642">
        <f t="shared" si="8"/>
        <v>0</v>
      </c>
      <c r="Y294" s="118">
        <f t="shared" si="9"/>
        <v>0</v>
      </c>
    </row>
    <row r="295" spans="1:25" s="100" customFormat="1" ht="15.5" x14ac:dyDescent="0.35">
      <c r="A295" s="76"/>
      <c r="B295" s="76"/>
      <c r="C295" s="76"/>
      <c r="D295" s="76"/>
      <c r="E295" s="76"/>
      <c r="F295" s="76" t="s">
        <v>16269</v>
      </c>
      <c r="G295" s="76"/>
      <c r="H295" s="118"/>
      <c r="I295" s="76"/>
      <c r="J295" s="76" t="s">
        <v>1230</v>
      </c>
      <c r="K295" s="119" t="s">
        <v>6193</v>
      </c>
      <c r="L295" s="76" t="s">
        <v>10222</v>
      </c>
      <c r="M295" s="76" t="s">
        <v>6193</v>
      </c>
      <c r="N295" s="76"/>
      <c r="O295" s="76"/>
      <c r="P295" s="119" t="s">
        <v>6193</v>
      </c>
      <c r="Q295" s="119" t="s">
        <v>1066</v>
      </c>
      <c r="R295" s="76"/>
      <c r="S295" s="76"/>
      <c r="T295" s="76"/>
      <c r="U295" s="76"/>
      <c r="V295" s="76"/>
      <c r="W295" s="121"/>
      <c r="X295" s="642">
        <f t="shared" si="8"/>
        <v>0</v>
      </c>
      <c r="Y295" s="118">
        <f t="shared" si="9"/>
        <v>0</v>
      </c>
    </row>
    <row r="296" spans="1:25" x14ac:dyDescent="0.35">
      <c r="F296" s="42"/>
      <c r="G296" s="42"/>
      <c r="H296" s="169">
        <v>1420000</v>
      </c>
      <c r="X296" s="642">
        <f t="shared" si="8"/>
        <v>99400.000000000015</v>
      </c>
      <c r="Y296" s="169">
        <f t="shared" si="9"/>
        <v>1519400</v>
      </c>
    </row>
    <row r="297" spans="1:25" x14ac:dyDescent="0.35">
      <c r="F297" s="20" t="s">
        <v>894</v>
      </c>
      <c r="G297" s="20"/>
      <c r="H297" s="103">
        <f>SUM(H5:H296)</f>
        <v>124111000</v>
      </c>
      <c r="X297" s="642">
        <f t="shared" si="8"/>
        <v>8687770</v>
      </c>
      <c r="Y297" s="103">
        <f t="shared" si="9"/>
        <v>132798770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00B050"/>
  </sheetPr>
  <dimension ref="A1:Y177"/>
  <sheetViews>
    <sheetView topLeftCell="F1" workbookViewId="0">
      <selection activeCell="Y9" sqref="Y9"/>
    </sheetView>
  </sheetViews>
  <sheetFormatPr defaultRowHeight="14.5" x14ac:dyDescent="0.35"/>
  <cols>
    <col min="1" max="1" width="16.1796875" hidden="1" customWidth="1"/>
    <col min="2" max="2" width="21.08984375" hidden="1" customWidth="1"/>
    <col min="3" max="3" width="17.7265625" hidden="1" customWidth="1"/>
    <col min="4" max="4" width="19.453125" hidden="1" customWidth="1"/>
    <col min="5" max="5" width="36.453125" hidden="1" customWidth="1"/>
    <col min="6" max="6" width="83.7265625" bestFit="1" customWidth="1"/>
    <col min="7" max="7" width="21.81640625" hidden="1" customWidth="1"/>
    <col min="8" max="8" width="21.81640625" style="104" hidden="1" customWidth="1"/>
    <col min="9" max="9" width="11" hidden="1" customWidth="1"/>
    <col min="10" max="10" width="19.453125" hidden="1" customWidth="1"/>
    <col min="11" max="11" width="15" hidden="1" customWidth="1"/>
    <col min="12" max="12" width="21.81640625" hidden="1" customWidth="1"/>
    <col min="13" max="13" width="18.453125" hidden="1" customWidth="1"/>
    <col min="14" max="14" width="13.81640625" hidden="1" customWidth="1"/>
    <col min="15" max="15" width="18" hidden="1" customWidth="1"/>
    <col min="16" max="16" width="17.453125" style="245" hidden="1" customWidth="1"/>
    <col min="17" max="17" width="15" style="245" hidden="1" customWidth="1"/>
    <col min="18" max="18" width="9.1796875" hidden="1" customWidth="1"/>
    <col min="19" max="19" width="10.453125" hidden="1" customWidth="1"/>
    <col min="20" max="20" width="18.81640625" hidden="1" customWidth="1"/>
    <col min="21" max="21" width="31" hidden="1" customWidth="1"/>
    <col min="22" max="22" width="24" hidden="1" customWidth="1"/>
    <col min="23" max="23" width="31" hidden="1" customWidth="1"/>
    <col min="24" max="24" width="9.81640625" hidden="1" customWidth="1"/>
    <col min="25" max="25" width="21.81640625" style="104" customWidth="1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207" t="s">
        <v>918</v>
      </c>
      <c r="Q2" s="207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ht="15.5" x14ac:dyDescent="0.35">
      <c r="A3" s="106"/>
      <c r="B3" s="106"/>
      <c r="C3" s="208"/>
      <c r="D3" s="107"/>
      <c r="E3" s="57" t="s">
        <v>16270</v>
      </c>
      <c r="F3" s="106"/>
      <c r="G3" s="57"/>
      <c r="H3" s="108"/>
      <c r="I3" s="106"/>
      <c r="J3" s="109"/>
      <c r="K3" s="106"/>
      <c r="L3" s="106"/>
      <c r="M3" s="209"/>
      <c r="N3" s="107"/>
      <c r="O3" s="57"/>
      <c r="P3" s="210"/>
      <c r="Q3" s="210"/>
      <c r="R3" s="110"/>
      <c r="S3" s="57"/>
      <c r="T3" s="57"/>
      <c r="U3" s="57"/>
      <c r="V3" s="112"/>
      <c r="W3" s="112"/>
      <c r="Y3" s="108"/>
    </row>
    <row r="4" spans="1:25" ht="15.5" x14ac:dyDescent="0.35">
      <c r="A4" s="64"/>
      <c r="B4" s="64"/>
      <c r="C4" s="65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8"/>
      <c r="Q4" s="68"/>
      <c r="R4" s="64"/>
      <c r="S4" s="64"/>
      <c r="T4" s="64"/>
      <c r="U4" s="64"/>
      <c r="V4" s="115"/>
      <c r="W4" s="64"/>
      <c r="X4" s="631">
        <v>7.0000000000000007E-2</v>
      </c>
      <c r="Y4" s="67"/>
    </row>
    <row r="5" spans="1:25" ht="15.5" x14ac:dyDescent="0.35">
      <c r="A5" s="69"/>
      <c r="B5" s="77" t="s">
        <v>16271</v>
      </c>
      <c r="C5" s="77" t="s">
        <v>189</v>
      </c>
      <c r="D5" s="77" t="s">
        <v>16272</v>
      </c>
      <c r="E5" s="77" t="s">
        <v>16273</v>
      </c>
      <c r="F5" s="69" t="s">
        <v>16274</v>
      </c>
      <c r="G5" s="69"/>
      <c r="H5" s="74">
        <v>600000</v>
      </c>
      <c r="I5" s="69"/>
      <c r="J5" s="69" t="s">
        <v>1671</v>
      </c>
      <c r="K5" s="75" t="s">
        <v>3666</v>
      </c>
      <c r="L5" s="75" t="s">
        <v>3666</v>
      </c>
      <c r="M5" s="75" t="s">
        <v>3666</v>
      </c>
      <c r="N5" s="75"/>
      <c r="O5" s="69"/>
      <c r="P5" s="75" t="s">
        <v>3666</v>
      </c>
      <c r="Q5" s="75" t="s">
        <v>3666</v>
      </c>
      <c r="R5" s="69"/>
      <c r="S5" s="69"/>
      <c r="T5" s="69"/>
      <c r="U5" s="69"/>
      <c r="V5" s="116" t="s">
        <v>940</v>
      </c>
      <c r="W5" s="76"/>
      <c r="X5" s="637">
        <f>H5*X$4</f>
        <v>42000.000000000007</v>
      </c>
      <c r="Y5" s="74">
        <f>H5+X5</f>
        <v>642000</v>
      </c>
    </row>
    <row r="6" spans="1:25" ht="15.5" x14ac:dyDescent="0.35">
      <c r="A6" s="69"/>
      <c r="B6" s="196"/>
      <c r="C6" s="212"/>
      <c r="D6" s="196"/>
      <c r="E6" s="196"/>
      <c r="F6" s="69" t="s">
        <v>16275</v>
      </c>
      <c r="G6" s="69"/>
      <c r="H6" s="74">
        <v>600000</v>
      </c>
      <c r="I6" s="69"/>
      <c r="J6" s="69" t="s">
        <v>1671</v>
      </c>
      <c r="K6" s="75" t="s">
        <v>3666</v>
      </c>
      <c r="L6" s="75" t="s">
        <v>3666</v>
      </c>
      <c r="M6" s="75" t="s">
        <v>3666</v>
      </c>
      <c r="N6" s="75"/>
      <c r="O6" s="69"/>
      <c r="P6" s="75" t="s">
        <v>3666</v>
      </c>
      <c r="Q6" s="75" t="s">
        <v>3666</v>
      </c>
      <c r="R6" s="69"/>
      <c r="S6" s="69"/>
      <c r="T6" s="69"/>
      <c r="U6" s="69"/>
      <c r="V6" s="116" t="s">
        <v>940</v>
      </c>
      <c r="W6" s="76" t="s">
        <v>2887</v>
      </c>
      <c r="X6" s="637">
        <f t="shared" ref="X6:X69" si="0">H6*X$4</f>
        <v>42000.000000000007</v>
      </c>
      <c r="Y6" s="74">
        <f t="shared" ref="Y6:Y69" si="1">H6+X6</f>
        <v>642000</v>
      </c>
    </row>
    <row r="7" spans="1:25" ht="15.5" x14ac:dyDescent="0.35">
      <c r="A7" s="69"/>
      <c r="B7" s="196"/>
      <c r="C7" s="212"/>
      <c r="D7" s="196"/>
      <c r="E7" s="196"/>
      <c r="F7" s="69" t="s">
        <v>16276</v>
      </c>
      <c r="G7" s="69"/>
      <c r="H7" s="74">
        <v>600000</v>
      </c>
      <c r="I7" s="69"/>
      <c r="J7" s="69" t="s">
        <v>1671</v>
      </c>
      <c r="K7" s="75" t="s">
        <v>3666</v>
      </c>
      <c r="L7" s="75" t="s">
        <v>3666</v>
      </c>
      <c r="M7" s="75" t="s">
        <v>3666</v>
      </c>
      <c r="N7" s="75"/>
      <c r="O7" s="69"/>
      <c r="P7" s="75" t="s">
        <v>3666</v>
      </c>
      <c r="Q7" s="75" t="s">
        <v>3666</v>
      </c>
      <c r="R7" s="69"/>
      <c r="S7" s="69"/>
      <c r="T7" s="69"/>
      <c r="U7" s="69"/>
      <c r="V7" s="116" t="s">
        <v>940</v>
      </c>
      <c r="W7" s="76"/>
      <c r="X7" s="637">
        <f t="shared" si="0"/>
        <v>42000.000000000007</v>
      </c>
      <c r="Y7" s="74">
        <f t="shared" si="1"/>
        <v>642000</v>
      </c>
    </row>
    <row r="8" spans="1:25" ht="15.5" x14ac:dyDescent="0.35">
      <c r="A8" s="69"/>
      <c r="B8" s="196"/>
      <c r="C8" s="212"/>
      <c r="D8" s="196"/>
      <c r="E8" s="196"/>
      <c r="F8" s="69" t="s">
        <v>16277</v>
      </c>
      <c r="G8" s="69"/>
      <c r="H8" s="74">
        <v>650000</v>
      </c>
      <c r="I8" s="69"/>
      <c r="J8" s="69" t="s">
        <v>1671</v>
      </c>
      <c r="K8" s="75" t="s">
        <v>3666</v>
      </c>
      <c r="L8" s="75" t="s">
        <v>3666</v>
      </c>
      <c r="M8" s="75" t="s">
        <v>3666</v>
      </c>
      <c r="N8" s="75"/>
      <c r="O8" s="69"/>
      <c r="P8" s="75" t="s">
        <v>3666</v>
      </c>
      <c r="Q8" s="75" t="s">
        <v>3666</v>
      </c>
      <c r="R8" s="69"/>
      <c r="S8" s="69"/>
      <c r="T8" s="69"/>
      <c r="U8" s="69"/>
      <c r="V8" s="116" t="s">
        <v>940</v>
      </c>
      <c r="W8" s="76"/>
      <c r="X8" s="637">
        <f t="shared" si="0"/>
        <v>45500.000000000007</v>
      </c>
      <c r="Y8" s="74">
        <f t="shared" si="1"/>
        <v>695500</v>
      </c>
    </row>
    <row r="9" spans="1:25" ht="15.5" x14ac:dyDescent="0.35">
      <c r="A9" s="69"/>
      <c r="B9" s="196"/>
      <c r="C9" s="212"/>
      <c r="D9" s="196"/>
      <c r="E9" s="196"/>
      <c r="F9" s="69" t="s">
        <v>16278</v>
      </c>
      <c r="G9" s="69"/>
      <c r="H9" s="74">
        <v>600000</v>
      </c>
      <c r="I9" s="69"/>
      <c r="J9" s="69" t="s">
        <v>1671</v>
      </c>
      <c r="K9" s="75" t="s">
        <v>3666</v>
      </c>
      <c r="L9" s="75" t="s">
        <v>3666</v>
      </c>
      <c r="M9" s="75" t="s">
        <v>3666</v>
      </c>
      <c r="N9" s="75"/>
      <c r="O9" s="69"/>
      <c r="P9" s="75" t="s">
        <v>3666</v>
      </c>
      <c r="Q9" s="75" t="s">
        <v>3666</v>
      </c>
      <c r="R9" s="69"/>
      <c r="S9" s="69"/>
      <c r="T9" s="69"/>
      <c r="U9" s="69"/>
      <c r="V9" s="116" t="s">
        <v>940</v>
      </c>
      <c r="W9" s="76"/>
      <c r="X9" s="637">
        <f t="shared" si="0"/>
        <v>42000.000000000007</v>
      </c>
      <c r="Y9" s="74">
        <f t="shared" si="1"/>
        <v>642000</v>
      </c>
    </row>
    <row r="10" spans="1:25" ht="15.5" x14ac:dyDescent="0.35">
      <c r="A10" s="69"/>
      <c r="B10" s="196"/>
      <c r="C10" s="212"/>
      <c r="D10" s="196"/>
      <c r="E10" s="196"/>
      <c r="F10" s="69" t="s">
        <v>16279</v>
      </c>
      <c r="G10" s="69"/>
      <c r="H10" s="74">
        <v>600000</v>
      </c>
      <c r="I10" s="69"/>
      <c r="J10" s="69" t="s">
        <v>1671</v>
      </c>
      <c r="K10" s="75" t="s">
        <v>3666</v>
      </c>
      <c r="L10" s="75" t="s">
        <v>3666</v>
      </c>
      <c r="M10" s="75" t="s">
        <v>3666</v>
      </c>
      <c r="N10" s="75"/>
      <c r="O10" s="69"/>
      <c r="P10" s="75" t="s">
        <v>3666</v>
      </c>
      <c r="Q10" s="75" t="s">
        <v>3666</v>
      </c>
      <c r="R10" s="69"/>
      <c r="S10" s="69"/>
      <c r="T10" s="69"/>
      <c r="U10" s="69"/>
      <c r="V10" s="116" t="s">
        <v>940</v>
      </c>
      <c r="W10" s="76"/>
      <c r="X10" s="637">
        <f t="shared" si="0"/>
        <v>42000.000000000007</v>
      </c>
      <c r="Y10" s="74">
        <f t="shared" si="1"/>
        <v>642000</v>
      </c>
    </row>
    <row r="11" spans="1:25" ht="15.5" x14ac:dyDescent="0.35">
      <c r="A11" s="69"/>
      <c r="B11" s="196"/>
      <c r="C11" s="212"/>
      <c r="D11" s="196"/>
      <c r="E11" s="196"/>
      <c r="F11" s="69" t="s">
        <v>16280</v>
      </c>
      <c r="G11" s="69"/>
      <c r="H11" s="74">
        <v>650000</v>
      </c>
      <c r="I11" s="69"/>
      <c r="J11" s="69" t="s">
        <v>1671</v>
      </c>
      <c r="K11" s="75" t="s">
        <v>3666</v>
      </c>
      <c r="L11" s="75" t="s">
        <v>3666</v>
      </c>
      <c r="M11" s="75" t="s">
        <v>3666</v>
      </c>
      <c r="N11" s="75"/>
      <c r="O11" s="69"/>
      <c r="P11" s="75" t="s">
        <v>3666</v>
      </c>
      <c r="Q11" s="75" t="s">
        <v>3666</v>
      </c>
      <c r="R11" s="69"/>
      <c r="S11" s="69"/>
      <c r="T11" s="69"/>
      <c r="U11" s="69"/>
      <c r="V11" s="116" t="s">
        <v>940</v>
      </c>
      <c r="W11" s="76"/>
      <c r="X11" s="637">
        <f t="shared" si="0"/>
        <v>45500.000000000007</v>
      </c>
      <c r="Y11" s="74">
        <f t="shared" si="1"/>
        <v>695500</v>
      </c>
    </row>
    <row r="12" spans="1:25" ht="15.5" x14ac:dyDescent="0.35">
      <c r="A12" s="69"/>
      <c r="B12" s="196"/>
      <c r="C12" s="212"/>
      <c r="D12" s="196"/>
      <c r="E12" s="196"/>
      <c r="F12" s="69" t="s">
        <v>16281</v>
      </c>
      <c r="G12" s="69"/>
      <c r="H12" s="74">
        <v>600000</v>
      </c>
      <c r="I12" s="69"/>
      <c r="J12" s="69" t="s">
        <v>1671</v>
      </c>
      <c r="K12" s="75" t="s">
        <v>3666</v>
      </c>
      <c r="L12" s="75" t="s">
        <v>3666</v>
      </c>
      <c r="M12" s="75" t="s">
        <v>3666</v>
      </c>
      <c r="N12" s="75"/>
      <c r="O12" s="69"/>
      <c r="P12" s="75" t="s">
        <v>3666</v>
      </c>
      <c r="Q12" s="75" t="s">
        <v>3666</v>
      </c>
      <c r="R12" s="69"/>
      <c r="S12" s="69"/>
      <c r="T12" s="69"/>
      <c r="U12" s="69"/>
      <c r="V12" s="116" t="s">
        <v>940</v>
      </c>
      <c r="W12" s="76"/>
      <c r="X12" s="637">
        <f t="shared" si="0"/>
        <v>42000.000000000007</v>
      </c>
      <c r="Y12" s="74">
        <f t="shared" si="1"/>
        <v>642000</v>
      </c>
    </row>
    <row r="13" spans="1:25" ht="15.5" x14ac:dyDescent="0.35">
      <c r="A13" s="69"/>
      <c r="B13" s="196"/>
      <c r="C13" s="212"/>
      <c r="D13" s="196"/>
      <c r="E13" s="196"/>
      <c r="F13" s="69" t="s">
        <v>16282</v>
      </c>
      <c r="G13" s="69"/>
      <c r="H13" s="74">
        <v>600000</v>
      </c>
      <c r="I13" s="69"/>
      <c r="J13" s="69" t="s">
        <v>1671</v>
      </c>
      <c r="K13" s="75" t="s">
        <v>3666</v>
      </c>
      <c r="L13" s="75" t="s">
        <v>3666</v>
      </c>
      <c r="M13" s="75" t="s">
        <v>3666</v>
      </c>
      <c r="N13" s="75"/>
      <c r="O13" s="69"/>
      <c r="P13" s="75" t="s">
        <v>3666</v>
      </c>
      <c r="Q13" s="75" t="s">
        <v>3666</v>
      </c>
      <c r="R13" s="69"/>
      <c r="S13" s="69"/>
      <c r="T13" s="69"/>
      <c r="U13" s="69"/>
      <c r="V13" s="116" t="s">
        <v>940</v>
      </c>
      <c r="W13" s="76"/>
      <c r="X13" s="637">
        <f t="shared" si="0"/>
        <v>42000.000000000007</v>
      </c>
      <c r="Y13" s="74">
        <f t="shared" si="1"/>
        <v>642000</v>
      </c>
    </row>
    <row r="14" spans="1:25" ht="15.5" x14ac:dyDescent="0.35">
      <c r="A14" s="69"/>
      <c r="B14" s="196"/>
      <c r="C14" s="212"/>
      <c r="D14" s="196"/>
      <c r="E14" s="196"/>
      <c r="F14" s="69" t="s">
        <v>16283</v>
      </c>
      <c r="G14" s="69"/>
      <c r="H14" s="74">
        <v>650000</v>
      </c>
      <c r="I14" s="69"/>
      <c r="J14" s="69" t="s">
        <v>1671</v>
      </c>
      <c r="K14" s="75" t="s">
        <v>3666</v>
      </c>
      <c r="L14" s="75" t="s">
        <v>3666</v>
      </c>
      <c r="M14" s="75" t="s">
        <v>3666</v>
      </c>
      <c r="N14" s="75"/>
      <c r="O14" s="69"/>
      <c r="P14" s="75" t="s">
        <v>3666</v>
      </c>
      <c r="Q14" s="75" t="s">
        <v>3666</v>
      </c>
      <c r="R14" s="69"/>
      <c r="S14" s="69"/>
      <c r="T14" s="69"/>
      <c r="U14" s="69"/>
      <c r="V14" s="116" t="s">
        <v>940</v>
      </c>
      <c r="W14" s="76"/>
      <c r="X14" s="637">
        <f t="shared" si="0"/>
        <v>45500.000000000007</v>
      </c>
      <c r="Y14" s="74">
        <f t="shared" si="1"/>
        <v>695500</v>
      </c>
    </row>
    <row r="15" spans="1:25" ht="15.5" x14ac:dyDescent="0.35">
      <c r="A15" s="69"/>
      <c r="B15" s="196"/>
      <c r="C15" s="212"/>
      <c r="D15" s="196"/>
      <c r="E15" s="196"/>
      <c r="F15" s="69" t="s">
        <v>16284</v>
      </c>
      <c r="G15" s="69"/>
      <c r="H15" s="74">
        <v>600000</v>
      </c>
      <c r="I15" s="69"/>
      <c r="J15" s="69" t="s">
        <v>1671</v>
      </c>
      <c r="K15" s="75" t="s">
        <v>3666</v>
      </c>
      <c r="L15" s="75" t="s">
        <v>3666</v>
      </c>
      <c r="M15" s="75" t="s">
        <v>3666</v>
      </c>
      <c r="N15" s="75"/>
      <c r="O15" s="69"/>
      <c r="P15" s="75" t="s">
        <v>3666</v>
      </c>
      <c r="Q15" s="75" t="s">
        <v>3666</v>
      </c>
      <c r="R15" s="69"/>
      <c r="S15" s="69"/>
      <c r="T15" s="69"/>
      <c r="U15" s="69"/>
      <c r="V15" s="116" t="s">
        <v>940</v>
      </c>
      <c r="W15" s="76"/>
      <c r="X15" s="637">
        <f t="shared" si="0"/>
        <v>42000.000000000007</v>
      </c>
      <c r="Y15" s="74">
        <f t="shared" si="1"/>
        <v>642000</v>
      </c>
    </row>
    <row r="16" spans="1:25" ht="15.5" x14ac:dyDescent="0.35">
      <c r="A16" s="69"/>
      <c r="B16" s="196"/>
      <c r="C16" s="212"/>
      <c r="D16" s="196"/>
      <c r="E16" s="196"/>
      <c r="F16" s="69" t="s">
        <v>16285</v>
      </c>
      <c r="G16" s="69"/>
      <c r="H16" s="74">
        <v>600000</v>
      </c>
      <c r="I16" s="69"/>
      <c r="J16" s="69" t="s">
        <v>1671</v>
      </c>
      <c r="K16" s="75" t="s">
        <v>3666</v>
      </c>
      <c r="L16" s="75" t="s">
        <v>3666</v>
      </c>
      <c r="M16" s="75" t="s">
        <v>3666</v>
      </c>
      <c r="N16" s="75"/>
      <c r="O16" s="69"/>
      <c r="P16" s="75" t="s">
        <v>3666</v>
      </c>
      <c r="Q16" s="75" t="s">
        <v>3666</v>
      </c>
      <c r="R16" s="69"/>
      <c r="S16" s="69"/>
      <c r="T16" s="69"/>
      <c r="U16" s="69"/>
      <c r="V16" s="116" t="s">
        <v>940</v>
      </c>
      <c r="W16" s="76"/>
      <c r="X16" s="637">
        <f t="shared" si="0"/>
        <v>42000.000000000007</v>
      </c>
      <c r="Y16" s="74">
        <f t="shared" si="1"/>
        <v>642000</v>
      </c>
    </row>
    <row r="17" spans="1:25" ht="15.5" x14ac:dyDescent="0.35">
      <c r="A17" s="69"/>
      <c r="B17" s="196"/>
      <c r="C17" s="212"/>
      <c r="D17" s="196"/>
      <c r="E17" s="196"/>
      <c r="F17" s="69" t="s">
        <v>16286</v>
      </c>
      <c r="G17" s="69"/>
      <c r="H17" s="74">
        <v>600000</v>
      </c>
      <c r="I17" s="69"/>
      <c r="J17" s="69" t="s">
        <v>1671</v>
      </c>
      <c r="K17" s="75" t="s">
        <v>3666</v>
      </c>
      <c r="L17" s="75" t="s">
        <v>3666</v>
      </c>
      <c r="M17" s="75" t="s">
        <v>3666</v>
      </c>
      <c r="N17" s="75"/>
      <c r="O17" s="69"/>
      <c r="P17" s="75" t="s">
        <v>3666</v>
      </c>
      <c r="Q17" s="75" t="s">
        <v>3666</v>
      </c>
      <c r="R17" s="69"/>
      <c r="S17" s="69"/>
      <c r="T17" s="69"/>
      <c r="U17" s="69"/>
      <c r="V17" s="116" t="s">
        <v>940</v>
      </c>
      <c r="W17" s="76"/>
      <c r="X17" s="637">
        <f t="shared" si="0"/>
        <v>42000.000000000007</v>
      </c>
      <c r="Y17" s="74">
        <f t="shared" si="1"/>
        <v>642000</v>
      </c>
    </row>
    <row r="18" spans="1:25" ht="15.5" x14ac:dyDescent="0.35">
      <c r="A18" s="69"/>
      <c r="B18" s="196"/>
      <c r="C18" s="212"/>
      <c r="D18" s="196"/>
      <c r="E18" s="196"/>
      <c r="F18" s="69" t="s">
        <v>16287</v>
      </c>
      <c r="G18" s="69"/>
      <c r="H18" s="74">
        <v>600000</v>
      </c>
      <c r="I18" s="69"/>
      <c r="J18" s="69" t="s">
        <v>1671</v>
      </c>
      <c r="K18" s="75" t="s">
        <v>3666</v>
      </c>
      <c r="L18" s="75" t="s">
        <v>3666</v>
      </c>
      <c r="M18" s="75" t="s">
        <v>3666</v>
      </c>
      <c r="N18" s="75"/>
      <c r="O18" s="69"/>
      <c r="P18" s="75" t="s">
        <v>3666</v>
      </c>
      <c r="Q18" s="75" t="s">
        <v>3666</v>
      </c>
      <c r="R18" s="69"/>
      <c r="S18" s="69"/>
      <c r="T18" s="69"/>
      <c r="U18" s="69"/>
      <c r="V18" s="116" t="s">
        <v>940</v>
      </c>
      <c r="W18" s="76"/>
      <c r="X18" s="637">
        <f t="shared" si="0"/>
        <v>42000.000000000007</v>
      </c>
      <c r="Y18" s="74">
        <f t="shared" si="1"/>
        <v>642000</v>
      </c>
    </row>
    <row r="19" spans="1:25" ht="15.5" x14ac:dyDescent="0.35">
      <c r="A19" s="69"/>
      <c r="B19" s="196"/>
      <c r="C19" s="212"/>
      <c r="D19" s="196"/>
      <c r="E19" s="196"/>
      <c r="F19" s="69" t="s">
        <v>16288</v>
      </c>
      <c r="G19" s="69"/>
      <c r="H19" s="74">
        <v>600000</v>
      </c>
      <c r="I19" s="69"/>
      <c r="J19" s="69" t="s">
        <v>1671</v>
      </c>
      <c r="K19" s="75" t="s">
        <v>3666</v>
      </c>
      <c r="L19" s="75" t="s">
        <v>3666</v>
      </c>
      <c r="M19" s="75" t="s">
        <v>3666</v>
      </c>
      <c r="N19" s="75"/>
      <c r="O19" s="69"/>
      <c r="P19" s="75" t="s">
        <v>3666</v>
      </c>
      <c r="Q19" s="75" t="s">
        <v>3666</v>
      </c>
      <c r="R19" s="69"/>
      <c r="S19" s="69"/>
      <c r="T19" s="69"/>
      <c r="U19" s="69"/>
      <c r="V19" s="116" t="s">
        <v>940</v>
      </c>
      <c r="W19" s="76"/>
      <c r="X19" s="637">
        <f t="shared" si="0"/>
        <v>42000.000000000007</v>
      </c>
      <c r="Y19" s="74">
        <f t="shared" si="1"/>
        <v>642000</v>
      </c>
    </row>
    <row r="20" spans="1:25" ht="15.5" x14ac:dyDescent="0.35">
      <c r="A20" s="69"/>
      <c r="B20" s="69"/>
      <c r="C20" s="213"/>
      <c r="D20" s="69"/>
      <c r="E20" s="69"/>
      <c r="F20" s="69" t="s">
        <v>16289</v>
      </c>
      <c r="G20" s="69"/>
      <c r="H20" s="74">
        <v>600000</v>
      </c>
      <c r="I20" s="69"/>
      <c r="J20" s="69" t="s">
        <v>1671</v>
      </c>
      <c r="K20" s="75" t="s">
        <v>3666</v>
      </c>
      <c r="L20" s="75" t="s">
        <v>3666</v>
      </c>
      <c r="M20" s="75" t="s">
        <v>3666</v>
      </c>
      <c r="N20" s="75"/>
      <c r="O20" s="69"/>
      <c r="P20" s="75" t="s">
        <v>3666</v>
      </c>
      <c r="Q20" s="75" t="s">
        <v>3666</v>
      </c>
      <c r="R20" s="69"/>
      <c r="S20" s="69"/>
      <c r="T20" s="69"/>
      <c r="U20" s="69"/>
      <c r="V20" s="116" t="s">
        <v>940</v>
      </c>
      <c r="W20" s="76"/>
      <c r="X20" s="637">
        <f t="shared" si="0"/>
        <v>42000.000000000007</v>
      </c>
      <c r="Y20" s="74">
        <f t="shared" si="1"/>
        <v>642000</v>
      </c>
    </row>
    <row r="21" spans="1:25" ht="15.5" x14ac:dyDescent="0.35">
      <c r="A21" s="69"/>
      <c r="B21" s="69"/>
      <c r="C21" s="213"/>
      <c r="D21" s="69"/>
      <c r="E21" s="69"/>
      <c r="F21" s="69"/>
      <c r="G21" s="69"/>
      <c r="H21" s="74"/>
      <c r="I21" s="69"/>
      <c r="J21" s="69"/>
      <c r="K21" s="75"/>
      <c r="L21" s="75"/>
      <c r="M21" s="75"/>
      <c r="N21" s="75"/>
      <c r="O21" s="69"/>
      <c r="P21" s="75"/>
      <c r="Q21" s="75"/>
      <c r="R21" s="69"/>
      <c r="S21" s="69"/>
      <c r="T21" s="69"/>
      <c r="U21" s="69"/>
      <c r="V21" s="116"/>
      <c r="W21" s="76"/>
      <c r="X21" s="637">
        <f t="shared" si="0"/>
        <v>0</v>
      </c>
      <c r="Y21" s="74">
        <f t="shared" si="1"/>
        <v>0</v>
      </c>
    </row>
    <row r="22" spans="1:25" ht="15.5" x14ac:dyDescent="0.35">
      <c r="A22" s="64"/>
      <c r="B22" s="64"/>
      <c r="C22" s="65"/>
      <c r="D22" s="64"/>
      <c r="E22" s="64"/>
      <c r="F22" s="66" t="s">
        <v>3699</v>
      </c>
      <c r="G22" s="64"/>
      <c r="H22" s="67"/>
      <c r="I22" s="64"/>
      <c r="J22" s="64"/>
      <c r="K22" s="68"/>
      <c r="L22" s="68"/>
      <c r="M22" s="68"/>
      <c r="N22" s="68"/>
      <c r="O22" s="64"/>
      <c r="P22" s="68"/>
      <c r="Q22" s="68"/>
      <c r="R22" s="64"/>
      <c r="S22" s="64"/>
      <c r="T22" s="64"/>
      <c r="U22" s="64"/>
      <c r="V22" s="115"/>
      <c r="W22" s="64"/>
      <c r="X22" s="637">
        <f t="shared" si="0"/>
        <v>0</v>
      </c>
      <c r="Y22" s="67">
        <f t="shared" si="1"/>
        <v>0</v>
      </c>
    </row>
    <row r="23" spans="1:25" ht="15.5" x14ac:dyDescent="0.35">
      <c r="A23" s="69"/>
      <c r="B23" s="69"/>
      <c r="C23" s="213"/>
      <c r="D23" s="69"/>
      <c r="E23" s="69"/>
      <c r="F23" s="69" t="s">
        <v>1852</v>
      </c>
      <c r="G23" s="69"/>
      <c r="H23" s="74"/>
      <c r="I23" s="69"/>
      <c r="J23" s="69"/>
      <c r="K23" s="75"/>
      <c r="L23" s="75"/>
      <c r="M23" s="75"/>
      <c r="N23" s="75"/>
      <c r="O23" s="69"/>
      <c r="P23" s="75"/>
      <c r="Q23" s="75"/>
      <c r="R23" s="69"/>
      <c r="S23" s="69"/>
      <c r="T23" s="69"/>
      <c r="U23" s="69"/>
      <c r="V23" s="116"/>
      <c r="W23" s="76"/>
      <c r="X23" s="637">
        <f t="shared" si="0"/>
        <v>0</v>
      </c>
      <c r="Y23" s="74">
        <f t="shared" si="1"/>
        <v>0</v>
      </c>
    </row>
    <row r="24" spans="1:25" ht="15.5" x14ac:dyDescent="0.35">
      <c r="A24" s="69"/>
      <c r="B24" s="69"/>
      <c r="C24" s="213"/>
      <c r="D24" s="69"/>
      <c r="E24" s="69"/>
      <c r="F24" s="69"/>
      <c r="G24" s="69"/>
      <c r="H24" s="74"/>
      <c r="I24" s="69"/>
      <c r="J24" s="69"/>
      <c r="K24" s="75"/>
      <c r="L24" s="75"/>
      <c r="M24" s="75"/>
      <c r="N24" s="75"/>
      <c r="O24" s="69"/>
      <c r="P24" s="75"/>
      <c r="Q24" s="75"/>
      <c r="R24" s="69"/>
      <c r="S24" s="69"/>
      <c r="T24" s="69"/>
      <c r="U24" s="69"/>
      <c r="V24" s="116"/>
      <c r="W24" s="76"/>
      <c r="X24" s="637">
        <f t="shared" si="0"/>
        <v>0</v>
      </c>
      <c r="Y24" s="74">
        <f t="shared" si="1"/>
        <v>0</v>
      </c>
    </row>
    <row r="25" spans="1:25" ht="15.5" x14ac:dyDescent="0.35">
      <c r="A25" s="64"/>
      <c r="B25" s="64"/>
      <c r="C25" s="65"/>
      <c r="D25" s="64"/>
      <c r="E25" s="64"/>
      <c r="F25" s="66" t="s">
        <v>1842</v>
      </c>
      <c r="G25" s="64"/>
      <c r="H25" s="67"/>
      <c r="I25" s="64"/>
      <c r="J25" s="64"/>
      <c r="K25" s="68"/>
      <c r="L25" s="68"/>
      <c r="M25" s="68"/>
      <c r="N25" s="68"/>
      <c r="O25" s="64"/>
      <c r="P25" s="68"/>
      <c r="Q25" s="68"/>
      <c r="R25" s="64"/>
      <c r="S25" s="64"/>
      <c r="T25" s="64"/>
      <c r="U25" s="64"/>
      <c r="V25" s="115"/>
      <c r="W25" s="215"/>
      <c r="X25" s="637">
        <f t="shared" si="0"/>
        <v>0</v>
      </c>
      <c r="Y25" s="67">
        <f t="shared" si="1"/>
        <v>0</v>
      </c>
    </row>
    <row r="26" spans="1:25" ht="15.5" x14ac:dyDescent="0.35">
      <c r="A26" s="229"/>
      <c r="B26" s="229"/>
      <c r="C26" s="230"/>
      <c r="D26" s="229"/>
      <c r="E26" s="229"/>
      <c r="F26" s="117" t="s">
        <v>16290</v>
      </c>
      <c r="G26" s="231"/>
      <c r="H26" s="249">
        <v>180000000</v>
      </c>
      <c r="I26" s="231"/>
      <c r="J26" s="231" t="s">
        <v>9022</v>
      </c>
      <c r="K26" s="233">
        <v>1990</v>
      </c>
      <c r="L26" s="233" t="s">
        <v>16291</v>
      </c>
      <c r="M26" s="120">
        <v>29183</v>
      </c>
      <c r="N26" s="236"/>
      <c r="O26" s="229"/>
      <c r="P26" s="119"/>
      <c r="Q26" s="119"/>
      <c r="R26" s="229"/>
      <c r="S26" s="229"/>
      <c r="T26" s="229"/>
      <c r="U26" s="229"/>
      <c r="V26" s="232"/>
      <c r="W26" s="231"/>
      <c r="X26" s="637">
        <f t="shared" si="0"/>
        <v>12600000.000000002</v>
      </c>
      <c r="Y26" s="249">
        <f t="shared" si="1"/>
        <v>192600000</v>
      </c>
    </row>
    <row r="27" spans="1:25" ht="15.5" x14ac:dyDescent="0.35">
      <c r="A27" s="229"/>
      <c r="B27" s="229"/>
      <c r="C27" s="230"/>
      <c r="D27" s="229"/>
      <c r="E27" s="229"/>
      <c r="F27" s="117" t="s">
        <v>16292</v>
      </c>
      <c r="G27" s="231"/>
      <c r="H27" s="249">
        <v>180000000</v>
      </c>
      <c r="I27" s="231"/>
      <c r="J27" s="231" t="s">
        <v>9022</v>
      </c>
      <c r="K27" s="233">
        <v>1990</v>
      </c>
      <c r="L27" s="233" t="s">
        <v>16291</v>
      </c>
      <c r="M27" s="120">
        <v>29180</v>
      </c>
      <c r="N27" s="236"/>
      <c r="O27" s="229"/>
      <c r="P27" s="119"/>
      <c r="Q27" s="119"/>
      <c r="R27" s="229"/>
      <c r="S27" s="229"/>
      <c r="T27" s="229"/>
      <c r="U27" s="229"/>
      <c r="V27" s="232"/>
      <c r="W27" s="231"/>
      <c r="X27" s="637">
        <f t="shared" si="0"/>
        <v>12600000.000000002</v>
      </c>
      <c r="Y27" s="249">
        <f t="shared" si="1"/>
        <v>192600000</v>
      </c>
    </row>
    <row r="28" spans="1:25" ht="15.5" x14ac:dyDescent="0.35">
      <c r="A28" s="229"/>
      <c r="B28" s="229"/>
      <c r="C28" s="230"/>
      <c r="D28" s="229"/>
      <c r="E28" s="229"/>
      <c r="F28" s="117"/>
      <c r="G28" s="231"/>
      <c r="H28" s="249"/>
      <c r="I28" s="231"/>
      <c r="J28" s="231"/>
      <c r="K28" s="233"/>
      <c r="L28" s="233"/>
      <c r="M28" s="120"/>
      <c r="N28" s="236"/>
      <c r="O28" s="229"/>
      <c r="P28" s="119"/>
      <c r="Q28" s="119"/>
      <c r="R28" s="229"/>
      <c r="S28" s="229"/>
      <c r="T28" s="229"/>
      <c r="U28" s="229"/>
      <c r="V28" s="232"/>
      <c r="W28" s="231"/>
      <c r="X28" s="637">
        <f t="shared" si="0"/>
        <v>0</v>
      </c>
      <c r="Y28" s="249">
        <f t="shared" si="1"/>
        <v>0</v>
      </c>
    </row>
    <row r="29" spans="1:25" ht="15.5" x14ac:dyDescent="0.35">
      <c r="A29" s="64"/>
      <c r="B29" s="64"/>
      <c r="C29" s="65"/>
      <c r="D29" s="64"/>
      <c r="E29" s="64"/>
      <c r="F29" s="234" t="s">
        <v>1851</v>
      </c>
      <c r="G29" s="215"/>
      <c r="H29" s="247"/>
      <c r="I29" s="215"/>
      <c r="J29" s="215"/>
      <c r="K29" s="220"/>
      <c r="L29" s="220"/>
      <c r="M29" s="220"/>
      <c r="N29" s="68"/>
      <c r="O29" s="64"/>
      <c r="P29" s="68"/>
      <c r="Q29" s="68"/>
      <c r="R29" s="64"/>
      <c r="S29" s="64"/>
      <c r="T29" s="64"/>
      <c r="U29" s="64"/>
      <c r="V29" s="115"/>
      <c r="W29" s="215"/>
      <c r="X29" s="637">
        <f t="shared" si="0"/>
        <v>0</v>
      </c>
      <c r="Y29" s="247">
        <f t="shared" si="1"/>
        <v>0</v>
      </c>
    </row>
    <row r="30" spans="1:25" ht="15.5" x14ac:dyDescent="0.35">
      <c r="A30" s="229"/>
      <c r="B30" s="229"/>
      <c r="C30" s="230"/>
      <c r="D30" s="229"/>
      <c r="E30" s="229"/>
      <c r="F30" s="117" t="s">
        <v>16293</v>
      </c>
      <c r="G30" s="231"/>
      <c r="H30" s="249">
        <v>400000</v>
      </c>
      <c r="I30" s="231"/>
      <c r="J30" s="231" t="s">
        <v>16294</v>
      </c>
      <c r="K30" s="233" t="s">
        <v>6193</v>
      </c>
      <c r="L30" s="233" t="s">
        <v>6193</v>
      </c>
      <c r="M30" s="120" t="s">
        <v>16295</v>
      </c>
      <c r="N30" s="236"/>
      <c r="O30" s="229"/>
      <c r="P30" s="119"/>
      <c r="Q30" s="119"/>
      <c r="R30" s="229"/>
      <c r="S30" s="229"/>
      <c r="T30" s="229"/>
      <c r="U30" s="229"/>
      <c r="V30" s="232"/>
      <c r="W30" s="231"/>
      <c r="X30" s="637">
        <f t="shared" si="0"/>
        <v>28000.000000000004</v>
      </c>
      <c r="Y30" s="249">
        <f t="shared" si="1"/>
        <v>428000</v>
      </c>
    </row>
    <row r="31" spans="1:25" ht="15.5" x14ac:dyDescent="0.35">
      <c r="A31" s="229"/>
      <c r="B31" s="229"/>
      <c r="C31" s="230"/>
      <c r="D31" s="229"/>
      <c r="E31" s="229"/>
      <c r="F31" s="117" t="s">
        <v>16296</v>
      </c>
      <c r="G31" s="231"/>
      <c r="H31" s="249">
        <v>400000</v>
      </c>
      <c r="I31" s="231"/>
      <c r="J31" s="231" t="s">
        <v>4438</v>
      </c>
      <c r="K31" s="233">
        <v>1984</v>
      </c>
      <c r="L31" s="233" t="s">
        <v>6193</v>
      </c>
      <c r="M31" s="120">
        <v>69213</v>
      </c>
      <c r="N31" s="236"/>
      <c r="O31" s="229"/>
      <c r="P31" s="119"/>
      <c r="Q31" s="119"/>
      <c r="R31" s="229"/>
      <c r="S31" s="229"/>
      <c r="T31" s="229"/>
      <c r="U31" s="229"/>
      <c r="V31" s="232"/>
      <c r="W31" s="231"/>
      <c r="X31" s="637">
        <f t="shared" si="0"/>
        <v>28000.000000000004</v>
      </c>
      <c r="Y31" s="249">
        <f t="shared" si="1"/>
        <v>428000</v>
      </c>
    </row>
    <row r="32" spans="1:25" ht="15.5" x14ac:dyDescent="0.35">
      <c r="A32" s="229"/>
      <c r="B32" s="229"/>
      <c r="C32" s="230"/>
      <c r="D32" s="229"/>
      <c r="E32" s="229"/>
      <c r="F32" s="117"/>
      <c r="G32" s="231"/>
      <c r="H32" s="249"/>
      <c r="I32" s="231"/>
      <c r="J32" s="231"/>
      <c r="K32" s="233"/>
      <c r="L32" s="233"/>
      <c r="M32" s="120"/>
      <c r="N32" s="236"/>
      <c r="O32" s="229"/>
      <c r="P32" s="119"/>
      <c r="Q32" s="119"/>
      <c r="R32" s="229"/>
      <c r="S32" s="229"/>
      <c r="T32" s="229"/>
      <c r="U32" s="229"/>
      <c r="V32" s="232"/>
      <c r="W32" s="231"/>
      <c r="X32" s="637">
        <f t="shared" si="0"/>
        <v>0</v>
      </c>
      <c r="Y32" s="249">
        <f t="shared" si="1"/>
        <v>0</v>
      </c>
    </row>
    <row r="33" spans="1:25" ht="15.5" x14ac:dyDescent="0.35">
      <c r="A33" s="217"/>
      <c r="B33" s="217"/>
      <c r="C33" s="218"/>
      <c r="D33" s="217"/>
      <c r="E33" s="217"/>
      <c r="F33" s="96" t="s">
        <v>1161</v>
      </c>
      <c r="G33" s="215"/>
      <c r="H33" s="247"/>
      <c r="I33" s="215"/>
      <c r="J33" s="215"/>
      <c r="K33" s="220"/>
      <c r="L33" s="220"/>
      <c r="M33" s="127"/>
      <c r="N33" s="221"/>
      <c r="O33" s="217"/>
      <c r="P33" s="68"/>
      <c r="Q33" s="68"/>
      <c r="R33" s="217"/>
      <c r="S33" s="217"/>
      <c r="T33" s="217"/>
      <c r="U33" s="217"/>
      <c r="V33" s="222"/>
      <c r="W33" s="215"/>
      <c r="X33" s="637">
        <f t="shared" si="0"/>
        <v>0</v>
      </c>
      <c r="Y33" s="247">
        <f t="shared" si="1"/>
        <v>0</v>
      </c>
    </row>
    <row r="34" spans="1:25" ht="15.5" x14ac:dyDescent="0.35">
      <c r="A34" s="229"/>
      <c r="B34" s="229"/>
      <c r="C34" s="230"/>
      <c r="D34" s="229"/>
      <c r="E34" s="229"/>
      <c r="F34" s="117" t="s">
        <v>1852</v>
      </c>
      <c r="G34" s="231"/>
      <c r="H34" s="249"/>
      <c r="I34" s="231"/>
      <c r="J34" s="231"/>
      <c r="K34" s="233"/>
      <c r="L34" s="233"/>
      <c r="M34" s="120"/>
      <c r="N34" s="236"/>
      <c r="O34" s="229"/>
      <c r="P34" s="119"/>
      <c r="Q34" s="119"/>
      <c r="R34" s="229"/>
      <c r="S34" s="229"/>
      <c r="T34" s="229"/>
      <c r="U34" s="229"/>
      <c r="V34" s="232"/>
      <c r="W34" s="231"/>
      <c r="X34" s="637">
        <f t="shared" si="0"/>
        <v>0</v>
      </c>
      <c r="Y34" s="249">
        <f t="shared" si="1"/>
        <v>0</v>
      </c>
    </row>
    <row r="35" spans="1:25" ht="15.5" x14ac:dyDescent="0.35">
      <c r="A35" s="229"/>
      <c r="B35" s="229"/>
      <c r="C35" s="230"/>
      <c r="D35" s="229"/>
      <c r="E35" s="229"/>
      <c r="F35" s="117"/>
      <c r="G35" s="231"/>
      <c r="H35" s="249"/>
      <c r="I35" s="231"/>
      <c r="J35" s="231"/>
      <c r="K35" s="233"/>
      <c r="L35" s="233"/>
      <c r="M35" s="120"/>
      <c r="N35" s="236"/>
      <c r="O35" s="229"/>
      <c r="P35" s="119"/>
      <c r="Q35" s="119"/>
      <c r="R35" s="229"/>
      <c r="S35" s="229"/>
      <c r="T35" s="229"/>
      <c r="U35" s="229"/>
      <c r="V35" s="232"/>
      <c r="W35" s="231"/>
      <c r="X35" s="637">
        <f t="shared" si="0"/>
        <v>0</v>
      </c>
      <c r="Y35" s="249">
        <f t="shared" si="1"/>
        <v>0</v>
      </c>
    </row>
    <row r="36" spans="1:25" ht="15.5" x14ac:dyDescent="0.35">
      <c r="A36" s="217"/>
      <c r="B36" s="217"/>
      <c r="C36" s="218"/>
      <c r="D36" s="217"/>
      <c r="E36" s="217"/>
      <c r="F36" s="96" t="s">
        <v>2678</v>
      </c>
      <c r="G36" s="215"/>
      <c r="H36" s="247"/>
      <c r="I36" s="215"/>
      <c r="J36" s="215"/>
      <c r="K36" s="220"/>
      <c r="L36" s="220"/>
      <c r="M36" s="127"/>
      <c r="N36" s="221"/>
      <c r="O36" s="217"/>
      <c r="P36" s="68"/>
      <c r="Q36" s="68"/>
      <c r="R36" s="217"/>
      <c r="S36" s="217"/>
      <c r="T36" s="217"/>
      <c r="U36" s="217"/>
      <c r="V36" s="222"/>
      <c r="W36" s="215"/>
      <c r="X36" s="637">
        <f t="shared" si="0"/>
        <v>0</v>
      </c>
      <c r="Y36" s="247">
        <f t="shared" si="1"/>
        <v>0</v>
      </c>
    </row>
    <row r="37" spans="1:25" ht="15.5" x14ac:dyDescent="0.35">
      <c r="A37" s="229"/>
      <c r="B37" s="229"/>
      <c r="C37" s="230"/>
      <c r="D37" s="229"/>
      <c r="E37" s="229"/>
      <c r="F37" s="117" t="s">
        <v>1852</v>
      </c>
      <c r="G37" s="231"/>
      <c r="H37" s="249"/>
      <c r="I37" s="231"/>
      <c r="J37" s="231"/>
      <c r="K37" s="233"/>
      <c r="L37" s="233"/>
      <c r="M37" s="120"/>
      <c r="N37" s="236"/>
      <c r="O37" s="229"/>
      <c r="P37" s="119"/>
      <c r="Q37" s="119"/>
      <c r="R37" s="229"/>
      <c r="S37" s="229"/>
      <c r="T37" s="229"/>
      <c r="U37" s="229"/>
      <c r="V37" s="232"/>
      <c r="W37" s="231"/>
      <c r="X37" s="637">
        <f t="shared" si="0"/>
        <v>0</v>
      </c>
      <c r="Y37" s="249">
        <f t="shared" si="1"/>
        <v>0</v>
      </c>
    </row>
    <row r="38" spans="1:25" ht="15.5" x14ac:dyDescent="0.35">
      <c r="A38" s="229"/>
      <c r="B38" s="229"/>
      <c r="C38" s="230"/>
      <c r="D38" s="229"/>
      <c r="E38" s="229"/>
      <c r="F38" s="117"/>
      <c r="G38" s="231"/>
      <c r="H38" s="249"/>
      <c r="I38" s="231"/>
      <c r="J38" s="231"/>
      <c r="K38" s="233"/>
      <c r="L38" s="233"/>
      <c r="M38" s="120"/>
      <c r="N38" s="236"/>
      <c r="O38" s="229"/>
      <c r="P38" s="119"/>
      <c r="Q38" s="119"/>
      <c r="R38" s="229"/>
      <c r="S38" s="229"/>
      <c r="T38" s="229"/>
      <c r="U38" s="229"/>
      <c r="V38" s="232"/>
      <c r="W38" s="231"/>
      <c r="X38" s="637">
        <f t="shared" si="0"/>
        <v>0</v>
      </c>
      <c r="Y38" s="249">
        <f t="shared" si="1"/>
        <v>0</v>
      </c>
    </row>
    <row r="39" spans="1:25" ht="15.5" x14ac:dyDescent="0.35">
      <c r="A39" s="217"/>
      <c r="B39" s="217"/>
      <c r="C39" s="218"/>
      <c r="D39" s="217"/>
      <c r="E39" s="217"/>
      <c r="F39" s="96" t="s">
        <v>1829</v>
      </c>
      <c r="G39" s="215"/>
      <c r="H39" s="247"/>
      <c r="I39" s="215"/>
      <c r="J39" s="215"/>
      <c r="K39" s="220"/>
      <c r="L39" s="220"/>
      <c r="M39" s="127"/>
      <c r="N39" s="221"/>
      <c r="O39" s="217"/>
      <c r="P39" s="68"/>
      <c r="Q39" s="68"/>
      <c r="R39" s="217"/>
      <c r="S39" s="217"/>
      <c r="T39" s="217"/>
      <c r="U39" s="217"/>
      <c r="V39" s="222"/>
      <c r="W39" s="215"/>
      <c r="X39" s="637">
        <f t="shared" si="0"/>
        <v>0</v>
      </c>
      <c r="Y39" s="247">
        <f t="shared" si="1"/>
        <v>0</v>
      </c>
    </row>
    <row r="40" spans="1:25" ht="15.5" x14ac:dyDescent="0.35">
      <c r="A40" s="229"/>
      <c r="B40" s="229"/>
      <c r="C40" s="230"/>
      <c r="D40" s="229"/>
      <c r="E40" s="229"/>
      <c r="F40" s="117" t="s">
        <v>16297</v>
      </c>
      <c r="G40" s="231"/>
      <c r="H40" s="249">
        <v>60000</v>
      </c>
      <c r="I40" s="231"/>
      <c r="J40" s="231" t="s">
        <v>1765</v>
      </c>
      <c r="K40" s="231" t="s">
        <v>1765</v>
      </c>
      <c r="L40" s="231" t="s">
        <v>1765</v>
      </c>
      <c r="M40" s="231" t="s">
        <v>1765</v>
      </c>
      <c r="N40" s="236"/>
      <c r="O40" s="229"/>
      <c r="P40" s="119" t="s">
        <v>1765</v>
      </c>
      <c r="Q40" s="119" t="s">
        <v>1765</v>
      </c>
      <c r="R40" s="229"/>
      <c r="S40" s="229"/>
      <c r="T40" s="229"/>
      <c r="U40" s="229"/>
      <c r="V40" s="232"/>
      <c r="W40" s="231"/>
      <c r="X40" s="637">
        <f t="shared" si="0"/>
        <v>4200</v>
      </c>
      <c r="Y40" s="249">
        <f t="shared" si="1"/>
        <v>64200</v>
      </c>
    </row>
    <row r="41" spans="1:25" ht="15.5" x14ac:dyDescent="0.35">
      <c r="A41" s="229"/>
      <c r="B41" s="229"/>
      <c r="C41" s="230"/>
      <c r="D41" s="229"/>
      <c r="E41" s="229"/>
      <c r="F41" s="117" t="s">
        <v>16298</v>
      </c>
      <c r="G41" s="231"/>
      <c r="H41" s="249">
        <v>60000</v>
      </c>
      <c r="I41" s="231"/>
      <c r="J41" s="231" t="s">
        <v>1765</v>
      </c>
      <c r="K41" s="231" t="s">
        <v>1765</v>
      </c>
      <c r="L41" s="231" t="s">
        <v>1765</v>
      </c>
      <c r="M41" s="231" t="s">
        <v>1765</v>
      </c>
      <c r="N41" s="236"/>
      <c r="O41" s="229"/>
      <c r="P41" s="119" t="s">
        <v>1765</v>
      </c>
      <c r="Q41" s="119" t="s">
        <v>1765</v>
      </c>
      <c r="R41" s="229"/>
      <c r="S41" s="229"/>
      <c r="T41" s="229"/>
      <c r="U41" s="229"/>
      <c r="V41" s="232"/>
      <c r="W41" s="231"/>
      <c r="X41" s="637">
        <f t="shared" si="0"/>
        <v>4200</v>
      </c>
      <c r="Y41" s="249">
        <f t="shared" si="1"/>
        <v>64200</v>
      </c>
    </row>
    <row r="42" spans="1:25" ht="15.5" x14ac:dyDescent="0.35">
      <c r="A42" s="229"/>
      <c r="B42" s="229"/>
      <c r="C42" s="230"/>
      <c r="D42" s="229"/>
      <c r="E42" s="229"/>
      <c r="F42" s="117"/>
      <c r="G42" s="231"/>
      <c r="H42" s="249"/>
      <c r="I42" s="231"/>
      <c r="J42" s="231"/>
      <c r="K42" s="233"/>
      <c r="L42" s="233"/>
      <c r="M42" s="120"/>
      <c r="N42" s="236"/>
      <c r="O42" s="229"/>
      <c r="P42" s="119"/>
      <c r="Q42" s="119"/>
      <c r="R42" s="229"/>
      <c r="S42" s="229"/>
      <c r="T42" s="229"/>
      <c r="U42" s="229"/>
      <c r="V42" s="232"/>
      <c r="W42" s="231"/>
      <c r="X42" s="637">
        <f t="shared" si="0"/>
        <v>0</v>
      </c>
      <c r="Y42" s="249">
        <f t="shared" si="1"/>
        <v>0</v>
      </c>
    </row>
    <row r="43" spans="1:25" ht="15.5" x14ac:dyDescent="0.35">
      <c r="A43" s="217"/>
      <c r="B43" s="217"/>
      <c r="C43" s="218"/>
      <c r="D43" s="217"/>
      <c r="E43" s="217"/>
      <c r="F43" s="96" t="s">
        <v>1833</v>
      </c>
      <c r="G43" s="215"/>
      <c r="H43" s="247"/>
      <c r="I43" s="215"/>
      <c r="J43" s="215"/>
      <c r="K43" s="220"/>
      <c r="L43" s="220"/>
      <c r="M43" s="127"/>
      <c r="N43" s="221"/>
      <c r="O43" s="217"/>
      <c r="P43" s="68"/>
      <c r="Q43" s="68"/>
      <c r="R43" s="217"/>
      <c r="S43" s="217"/>
      <c r="T43" s="217"/>
      <c r="U43" s="217"/>
      <c r="V43" s="222"/>
      <c r="W43" s="215"/>
      <c r="X43" s="637">
        <f t="shared" si="0"/>
        <v>0</v>
      </c>
      <c r="Y43" s="247">
        <f t="shared" si="1"/>
        <v>0</v>
      </c>
    </row>
    <row r="44" spans="1:25" ht="15.5" x14ac:dyDescent="0.35">
      <c r="A44" s="229"/>
      <c r="B44" s="229"/>
      <c r="C44" s="230"/>
      <c r="D44" s="229"/>
      <c r="E44" s="229"/>
      <c r="F44" s="117" t="s">
        <v>16297</v>
      </c>
      <c r="G44" s="231"/>
      <c r="H44" s="249">
        <v>12000</v>
      </c>
      <c r="I44" s="231"/>
      <c r="J44" s="231" t="s">
        <v>1765</v>
      </c>
      <c r="K44" s="231" t="s">
        <v>1765</v>
      </c>
      <c r="L44" s="231" t="s">
        <v>1765</v>
      </c>
      <c r="M44" s="231" t="s">
        <v>1765</v>
      </c>
      <c r="N44" s="231"/>
      <c r="O44" s="231"/>
      <c r="P44" s="231" t="s">
        <v>1765</v>
      </c>
      <c r="Q44" s="231" t="s">
        <v>1765</v>
      </c>
      <c r="R44" s="229"/>
      <c r="S44" s="229"/>
      <c r="T44" s="229"/>
      <c r="U44" s="229"/>
      <c r="V44" s="232"/>
      <c r="W44" s="231"/>
      <c r="X44" s="637">
        <f t="shared" si="0"/>
        <v>840.00000000000011</v>
      </c>
      <c r="Y44" s="249">
        <f t="shared" si="1"/>
        <v>12840</v>
      </c>
    </row>
    <row r="45" spans="1:25" ht="15.5" x14ac:dyDescent="0.35">
      <c r="A45" s="229"/>
      <c r="B45" s="229"/>
      <c r="C45" s="230"/>
      <c r="D45" s="229"/>
      <c r="E45" s="229"/>
      <c r="F45" s="117" t="s">
        <v>16299</v>
      </c>
      <c r="G45" s="231"/>
      <c r="H45" s="249">
        <v>44000</v>
      </c>
      <c r="I45" s="231"/>
      <c r="J45" s="231" t="s">
        <v>1765</v>
      </c>
      <c r="K45" s="231" t="s">
        <v>1765</v>
      </c>
      <c r="L45" s="231" t="s">
        <v>1765</v>
      </c>
      <c r="M45" s="231" t="s">
        <v>1765</v>
      </c>
      <c r="N45" s="231"/>
      <c r="O45" s="231"/>
      <c r="P45" s="231" t="s">
        <v>1765</v>
      </c>
      <c r="Q45" s="231" t="s">
        <v>1765</v>
      </c>
      <c r="R45" s="229"/>
      <c r="S45" s="229"/>
      <c r="T45" s="229"/>
      <c r="U45" s="229"/>
      <c r="V45" s="232"/>
      <c r="W45" s="231"/>
      <c r="X45" s="637">
        <f t="shared" si="0"/>
        <v>3080.0000000000005</v>
      </c>
      <c r="Y45" s="249">
        <f t="shared" si="1"/>
        <v>47080</v>
      </c>
    </row>
    <row r="46" spans="1:25" ht="15.5" x14ac:dyDescent="0.35">
      <c r="A46" s="229"/>
      <c r="B46" s="229"/>
      <c r="C46" s="230"/>
      <c r="D46" s="229"/>
      <c r="E46" s="229"/>
      <c r="F46" s="117" t="s">
        <v>16300</v>
      </c>
      <c r="G46" s="231"/>
      <c r="H46" s="249">
        <v>16000</v>
      </c>
      <c r="I46" s="231"/>
      <c r="J46" s="231" t="s">
        <v>1765</v>
      </c>
      <c r="K46" s="231" t="s">
        <v>1765</v>
      </c>
      <c r="L46" s="231" t="s">
        <v>1765</v>
      </c>
      <c r="M46" s="231" t="s">
        <v>1765</v>
      </c>
      <c r="N46" s="231"/>
      <c r="O46" s="231"/>
      <c r="P46" s="231" t="s">
        <v>1765</v>
      </c>
      <c r="Q46" s="231" t="s">
        <v>1765</v>
      </c>
      <c r="R46" s="229"/>
      <c r="S46" s="229"/>
      <c r="T46" s="229"/>
      <c r="U46" s="229"/>
      <c r="V46" s="232"/>
      <c r="W46" s="231"/>
      <c r="X46" s="637">
        <f t="shared" si="0"/>
        <v>1120</v>
      </c>
      <c r="Y46" s="249">
        <f t="shared" si="1"/>
        <v>17120</v>
      </c>
    </row>
    <row r="47" spans="1:25" ht="15.5" x14ac:dyDescent="0.35">
      <c r="A47" s="229"/>
      <c r="B47" s="229"/>
      <c r="C47" s="230"/>
      <c r="D47" s="229"/>
      <c r="E47" s="229"/>
      <c r="F47" s="117" t="s">
        <v>16301</v>
      </c>
      <c r="G47" s="231"/>
      <c r="H47" s="249">
        <v>12000</v>
      </c>
      <c r="I47" s="231"/>
      <c r="J47" s="231" t="s">
        <v>1765</v>
      </c>
      <c r="K47" s="231" t="s">
        <v>1765</v>
      </c>
      <c r="L47" s="231" t="s">
        <v>1765</v>
      </c>
      <c r="M47" s="231" t="s">
        <v>1765</v>
      </c>
      <c r="N47" s="231"/>
      <c r="O47" s="231"/>
      <c r="P47" s="231" t="s">
        <v>1765</v>
      </c>
      <c r="Q47" s="231" t="s">
        <v>1765</v>
      </c>
      <c r="R47" s="229"/>
      <c r="S47" s="229"/>
      <c r="T47" s="229"/>
      <c r="U47" s="229"/>
      <c r="V47" s="232"/>
      <c r="W47" s="231"/>
      <c r="X47" s="637">
        <f t="shared" si="0"/>
        <v>840.00000000000011</v>
      </c>
      <c r="Y47" s="249">
        <f t="shared" si="1"/>
        <v>12840</v>
      </c>
    </row>
    <row r="48" spans="1:25" ht="15.5" x14ac:dyDescent="0.35">
      <c r="A48" s="229"/>
      <c r="B48" s="229"/>
      <c r="C48" s="230"/>
      <c r="D48" s="229"/>
      <c r="E48" s="229"/>
      <c r="F48" s="117" t="s">
        <v>16302</v>
      </c>
      <c r="G48" s="231"/>
      <c r="H48" s="249">
        <v>44000</v>
      </c>
      <c r="I48" s="231"/>
      <c r="J48" s="231" t="s">
        <v>1765</v>
      </c>
      <c r="K48" s="231" t="s">
        <v>1765</v>
      </c>
      <c r="L48" s="231" t="s">
        <v>1765</v>
      </c>
      <c r="M48" s="231" t="s">
        <v>1765</v>
      </c>
      <c r="N48" s="231"/>
      <c r="O48" s="231"/>
      <c r="P48" s="231" t="s">
        <v>1765</v>
      </c>
      <c r="Q48" s="231" t="s">
        <v>1765</v>
      </c>
      <c r="R48" s="229"/>
      <c r="S48" s="229"/>
      <c r="T48" s="229"/>
      <c r="U48" s="229"/>
      <c r="V48" s="232"/>
      <c r="W48" s="231"/>
      <c r="X48" s="637">
        <f t="shared" si="0"/>
        <v>3080.0000000000005</v>
      </c>
      <c r="Y48" s="249">
        <f t="shared" si="1"/>
        <v>47080</v>
      </c>
    </row>
    <row r="49" spans="1:25" ht="15.5" x14ac:dyDescent="0.35">
      <c r="A49" s="229"/>
      <c r="B49" s="229"/>
      <c r="C49" s="230"/>
      <c r="D49" s="229"/>
      <c r="E49" s="229"/>
      <c r="F49" s="117" t="s">
        <v>16303</v>
      </c>
      <c r="G49" s="231"/>
      <c r="H49" s="249">
        <v>16000</v>
      </c>
      <c r="I49" s="231"/>
      <c r="J49" s="231" t="s">
        <v>1765</v>
      </c>
      <c r="K49" s="231" t="s">
        <v>1765</v>
      </c>
      <c r="L49" s="231" t="s">
        <v>1765</v>
      </c>
      <c r="M49" s="231" t="s">
        <v>1765</v>
      </c>
      <c r="N49" s="231"/>
      <c r="O49" s="231"/>
      <c r="P49" s="231" t="s">
        <v>1765</v>
      </c>
      <c r="Q49" s="231" t="s">
        <v>1765</v>
      </c>
      <c r="R49" s="229"/>
      <c r="S49" s="229"/>
      <c r="T49" s="229"/>
      <c r="U49" s="229"/>
      <c r="V49" s="232"/>
      <c r="W49" s="231"/>
      <c r="X49" s="637">
        <f t="shared" si="0"/>
        <v>1120</v>
      </c>
      <c r="Y49" s="249">
        <f t="shared" si="1"/>
        <v>17120</v>
      </c>
    </row>
    <row r="50" spans="1:25" ht="15.5" x14ac:dyDescent="0.35">
      <c r="A50" s="229"/>
      <c r="B50" s="229"/>
      <c r="C50" s="230"/>
      <c r="D50" s="229"/>
      <c r="E50" s="229"/>
      <c r="F50" s="117"/>
      <c r="G50" s="231"/>
      <c r="H50" s="249"/>
      <c r="I50" s="231"/>
      <c r="J50" s="231"/>
      <c r="K50" s="233"/>
      <c r="L50" s="233"/>
      <c r="M50" s="120"/>
      <c r="N50" s="236"/>
      <c r="O50" s="229"/>
      <c r="P50" s="119"/>
      <c r="Q50" s="119"/>
      <c r="R50" s="229"/>
      <c r="S50" s="229"/>
      <c r="T50" s="229"/>
      <c r="U50" s="229"/>
      <c r="V50" s="232"/>
      <c r="W50" s="231"/>
      <c r="X50" s="637">
        <f t="shared" si="0"/>
        <v>0</v>
      </c>
      <c r="Y50" s="249">
        <f t="shared" si="1"/>
        <v>0</v>
      </c>
    </row>
    <row r="51" spans="1:25" ht="15.5" x14ac:dyDescent="0.35">
      <c r="A51" s="64"/>
      <c r="B51" s="64"/>
      <c r="C51" s="65"/>
      <c r="D51" s="64"/>
      <c r="E51" s="64"/>
      <c r="F51" s="234" t="s">
        <v>1853</v>
      </c>
      <c r="G51" s="215"/>
      <c r="H51" s="247"/>
      <c r="I51" s="215"/>
      <c r="J51" s="215"/>
      <c r="K51" s="220"/>
      <c r="L51" s="220"/>
      <c r="M51" s="220"/>
      <c r="N51" s="68"/>
      <c r="O51" s="64"/>
      <c r="P51" s="68"/>
      <c r="Q51" s="68"/>
      <c r="R51" s="64"/>
      <c r="S51" s="64"/>
      <c r="T51" s="64"/>
      <c r="U51" s="64"/>
      <c r="V51" s="115"/>
      <c r="W51" s="215"/>
      <c r="X51" s="637">
        <f t="shared" si="0"/>
        <v>0</v>
      </c>
      <c r="Y51" s="247">
        <f t="shared" si="1"/>
        <v>0</v>
      </c>
    </row>
    <row r="52" spans="1:25" ht="15.5" x14ac:dyDescent="0.35">
      <c r="A52" s="229"/>
      <c r="B52" s="229"/>
      <c r="C52" s="230"/>
      <c r="D52" s="229"/>
      <c r="E52" s="229"/>
      <c r="F52" s="117" t="s">
        <v>16290</v>
      </c>
      <c r="G52" s="231"/>
      <c r="H52" s="249">
        <v>1500000</v>
      </c>
      <c r="I52" s="231"/>
      <c r="J52" s="231" t="s">
        <v>4438</v>
      </c>
      <c r="K52" s="233">
        <v>1989</v>
      </c>
      <c r="L52" s="233" t="s">
        <v>16304</v>
      </c>
      <c r="M52" s="120">
        <v>82919</v>
      </c>
      <c r="N52" s="236"/>
      <c r="O52" s="229"/>
      <c r="P52" s="119" t="s">
        <v>6193</v>
      </c>
      <c r="Q52" s="119" t="s">
        <v>16305</v>
      </c>
      <c r="R52" s="229"/>
      <c r="S52" s="229"/>
      <c r="T52" s="229"/>
      <c r="U52" s="229"/>
      <c r="V52" s="232"/>
      <c r="W52" s="231"/>
      <c r="X52" s="637">
        <f t="shared" si="0"/>
        <v>105000.00000000001</v>
      </c>
      <c r="Y52" s="249">
        <f t="shared" si="1"/>
        <v>1605000</v>
      </c>
    </row>
    <row r="53" spans="1:25" ht="15.5" x14ac:dyDescent="0.35">
      <c r="A53" s="229"/>
      <c r="B53" s="229"/>
      <c r="C53" s="230"/>
      <c r="D53" s="229"/>
      <c r="E53" s="229"/>
      <c r="F53" s="117" t="s">
        <v>16292</v>
      </c>
      <c r="G53" s="231"/>
      <c r="H53" s="249">
        <v>1500000</v>
      </c>
      <c r="I53" s="231"/>
      <c r="J53" s="231" t="s">
        <v>4438</v>
      </c>
      <c r="K53" s="233">
        <v>1989</v>
      </c>
      <c r="L53" s="233" t="s">
        <v>16304</v>
      </c>
      <c r="M53" s="120">
        <v>82883</v>
      </c>
      <c r="N53" s="236"/>
      <c r="O53" s="229"/>
      <c r="P53" s="119" t="s">
        <v>6193</v>
      </c>
      <c r="Q53" s="119" t="s">
        <v>16305</v>
      </c>
      <c r="R53" s="229"/>
      <c r="S53" s="229"/>
      <c r="T53" s="229"/>
      <c r="U53" s="229"/>
      <c r="V53" s="232"/>
      <c r="W53" s="231"/>
      <c r="X53" s="637">
        <f t="shared" si="0"/>
        <v>105000.00000000001</v>
      </c>
      <c r="Y53" s="249">
        <f t="shared" si="1"/>
        <v>1605000</v>
      </c>
    </row>
    <row r="54" spans="1:25" ht="15.5" x14ac:dyDescent="0.35">
      <c r="A54" s="229"/>
      <c r="B54" s="229"/>
      <c r="C54" s="230"/>
      <c r="D54" s="229"/>
      <c r="E54" s="229"/>
      <c r="F54" s="117"/>
      <c r="G54" s="231"/>
      <c r="H54" s="249"/>
      <c r="I54" s="231"/>
      <c r="J54" s="231"/>
      <c r="K54" s="233"/>
      <c r="L54" s="233"/>
      <c r="M54" s="120"/>
      <c r="N54" s="236"/>
      <c r="O54" s="229"/>
      <c r="P54" s="119"/>
      <c r="Q54" s="119"/>
      <c r="R54" s="229"/>
      <c r="S54" s="229"/>
      <c r="T54" s="229"/>
      <c r="U54" s="229"/>
      <c r="V54" s="232"/>
      <c r="W54" s="231"/>
      <c r="X54" s="637">
        <f t="shared" si="0"/>
        <v>0</v>
      </c>
      <c r="Y54" s="249">
        <f t="shared" si="1"/>
        <v>0</v>
      </c>
    </row>
    <row r="55" spans="1:25" ht="15.5" x14ac:dyDescent="0.35">
      <c r="A55" s="64"/>
      <c r="B55" s="64"/>
      <c r="C55" s="65"/>
      <c r="D55" s="64"/>
      <c r="E55" s="64"/>
      <c r="F55" s="66" t="s">
        <v>1860</v>
      </c>
      <c r="G55" s="64"/>
      <c r="H55" s="67"/>
      <c r="I55" s="64"/>
      <c r="J55" s="64"/>
      <c r="K55" s="68"/>
      <c r="L55" s="68"/>
      <c r="M55" s="68"/>
      <c r="N55" s="68"/>
      <c r="O55" s="64"/>
      <c r="P55" s="68"/>
      <c r="Q55" s="68"/>
      <c r="R55" s="64"/>
      <c r="S55" s="64"/>
      <c r="T55" s="64"/>
      <c r="U55" s="64"/>
      <c r="V55" s="115"/>
      <c r="W55" s="215"/>
      <c r="X55" s="637">
        <f t="shared" si="0"/>
        <v>0</v>
      </c>
      <c r="Y55" s="67">
        <f t="shared" si="1"/>
        <v>0</v>
      </c>
    </row>
    <row r="56" spans="1:25" ht="15.5" x14ac:dyDescent="0.35">
      <c r="A56" s="76"/>
      <c r="B56" s="76"/>
      <c r="C56" s="214"/>
      <c r="D56" s="76"/>
      <c r="E56" s="76"/>
      <c r="F56" s="76" t="s">
        <v>1852</v>
      </c>
      <c r="G56" s="76"/>
      <c r="H56" s="290"/>
      <c r="I56" s="76"/>
      <c r="J56" s="76"/>
      <c r="K56" s="75"/>
      <c r="L56" s="119"/>
      <c r="M56" s="119"/>
      <c r="N56" s="119"/>
      <c r="O56" s="76"/>
      <c r="P56" s="119"/>
      <c r="Q56" s="119"/>
      <c r="R56" s="76"/>
      <c r="S56" s="76"/>
      <c r="T56" s="76"/>
      <c r="U56" s="76"/>
      <c r="V56" s="121"/>
      <c r="W56" s="231" t="s">
        <v>1852</v>
      </c>
      <c r="X56" s="637">
        <f t="shared" si="0"/>
        <v>0</v>
      </c>
      <c r="Y56" s="290">
        <f t="shared" si="1"/>
        <v>0</v>
      </c>
    </row>
    <row r="57" spans="1:25" ht="15.5" x14ac:dyDescent="0.35">
      <c r="A57" s="76"/>
      <c r="B57" s="76"/>
      <c r="C57" s="214"/>
      <c r="D57" s="76"/>
      <c r="E57" s="76"/>
      <c r="F57" s="76"/>
      <c r="G57" s="76"/>
      <c r="H57" s="118"/>
      <c r="I57" s="76"/>
      <c r="J57" s="76"/>
      <c r="K57" s="75"/>
      <c r="L57" s="119"/>
      <c r="M57" s="117"/>
      <c r="N57" s="119"/>
      <c r="O57" s="76"/>
      <c r="P57" s="119"/>
      <c r="Q57" s="119"/>
      <c r="R57" s="76"/>
      <c r="S57" s="76"/>
      <c r="T57" s="76"/>
      <c r="U57" s="76"/>
      <c r="V57" s="121"/>
      <c r="W57" s="231"/>
      <c r="X57" s="637">
        <f t="shared" si="0"/>
        <v>0</v>
      </c>
      <c r="Y57" s="118">
        <f t="shared" si="1"/>
        <v>0</v>
      </c>
    </row>
    <row r="58" spans="1:25" ht="15.5" x14ac:dyDescent="0.35">
      <c r="A58" s="64"/>
      <c r="B58" s="64"/>
      <c r="C58" s="65"/>
      <c r="D58" s="64"/>
      <c r="E58" s="64"/>
      <c r="F58" s="89" t="s">
        <v>2961</v>
      </c>
      <c r="G58" s="64"/>
      <c r="H58" s="67"/>
      <c r="I58" s="64"/>
      <c r="J58" s="64"/>
      <c r="K58" s="68"/>
      <c r="L58" s="68"/>
      <c r="M58" s="68"/>
      <c r="N58" s="68"/>
      <c r="O58" s="64"/>
      <c r="P58" s="68"/>
      <c r="Q58" s="68"/>
      <c r="R58" s="64"/>
      <c r="S58" s="64"/>
      <c r="T58" s="64"/>
      <c r="U58" s="64"/>
      <c r="V58" s="115"/>
      <c r="W58" s="64"/>
      <c r="X58" s="637">
        <f t="shared" si="0"/>
        <v>0</v>
      </c>
      <c r="Y58" s="67">
        <f t="shared" si="1"/>
        <v>0</v>
      </c>
    </row>
    <row r="59" spans="1:25" ht="15.5" x14ac:dyDescent="0.35">
      <c r="A59" s="76"/>
      <c r="B59" s="76"/>
      <c r="C59" s="214"/>
      <c r="D59" s="76"/>
      <c r="E59" s="76"/>
      <c r="F59" s="76" t="s">
        <v>16306</v>
      </c>
      <c r="G59" s="76"/>
      <c r="H59" s="118">
        <v>75000</v>
      </c>
      <c r="I59" s="76"/>
      <c r="J59" s="76" t="s">
        <v>16307</v>
      </c>
      <c r="K59" s="119" t="s">
        <v>6193</v>
      </c>
      <c r="L59" s="76" t="s">
        <v>16308</v>
      </c>
      <c r="M59" s="119" t="s">
        <v>16309</v>
      </c>
      <c r="N59" s="119"/>
      <c r="O59" s="76"/>
      <c r="P59" s="119" t="s">
        <v>3033</v>
      </c>
      <c r="Q59" s="119" t="s">
        <v>16310</v>
      </c>
      <c r="R59" s="76"/>
      <c r="S59" s="76"/>
      <c r="T59" s="76" t="s">
        <v>16311</v>
      </c>
      <c r="U59" s="76"/>
      <c r="V59" s="121"/>
      <c r="W59" s="76"/>
      <c r="X59" s="637">
        <f t="shared" si="0"/>
        <v>5250.0000000000009</v>
      </c>
      <c r="Y59" s="118">
        <f t="shared" si="1"/>
        <v>80250</v>
      </c>
    </row>
    <row r="60" spans="1:25" ht="15.5" x14ac:dyDescent="0.35">
      <c r="A60" s="76"/>
      <c r="B60" s="76"/>
      <c r="C60" s="214"/>
      <c r="D60" s="76"/>
      <c r="E60" s="76"/>
      <c r="F60" s="76" t="s">
        <v>16312</v>
      </c>
      <c r="G60" s="76"/>
      <c r="H60" s="118">
        <v>75000</v>
      </c>
      <c r="I60" s="76"/>
      <c r="J60" s="76" t="s">
        <v>3274</v>
      </c>
      <c r="K60" s="119" t="s">
        <v>6193</v>
      </c>
      <c r="L60" s="76" t="s">
        <v>11007</v>
      </c>
      <c r="M60" s="119" t="s">
        <v>16313</v>
      </c>
      <c r="N60" s="119"/>
      <c r="O60" s="76"/>
      <c r="P60" s="119" t="s">
        <v>6193</v>
      </c>
      <c r="Q60" s="119" t="s">
        <v>1697</v>
      </c>
      <c r="R60" s="76"/>
      <c r="S60" s="76"/>
      <c r="T60" s="76" t="s">
        <v>16311</v>
      </c>
      <c r="U60" s="76"/>
      <c r="V60" s="121"/>
      <c r="W60" s="76"/>
      <c r="X60" s="637">
        <f t="shared" si="0"/>
        <v>5250.0000000000009</v>
      </c>
      <c r="Y60" s="118">
        <f t="shared" si="1"/>
        <v>80250</v>
      </c>
    </row>
    <row r="61" spans="1:25" ht="15.5" x14ac:dyDescent="0.35">
      <c r="A61" s="76"/>
      <c r="B61" s="76"/>
      <c r="C61" s="214"/>
      <c r="D61" s="76"/>
      <c r="E61" s="76"/>
      <c r="F61" s="76" t="s">
        <v>16314</v>
      </c>
      <c r="G61" s="76"/>
      <c r="H61" s="118">
        <v>75000</v>
      </c>
      <c r="I61" s="76"/>
      <c r="J61" s="76" t="s">
        <v>16307</v>
      </c>
      <c r="K61" s="119" t="s">
        <v>6193</v>
      </c>
      <c r="L61" s="76" t="s">
        <v>16308</v>
      </c>
      <c r="M61" s="119" t="s">
        <v>16315</v>
      </c>
      <c r="N61" s="119"/>
      <c r="O61" s="76"/>
      <c r="P61" s="119" t="s">
        <v>3033</v>
      </c>
      <c r="Q61" s="119" t="s">
        <v>16310</v>
      </c>
      <c r="R61" s="76"/>
      <c r="S61" s="76"/>
      <c r="T61" s="76" t="s">
        <v>16311</v>
      </c>
      <c r="U61" s="76"/>
      <c r="V61" s="121"/>
      <c r="W61" s="76"/>
      <c r="X61" s="637">
        <f t="shared" si="0"/>
        <v>5250.0000000000009</v>
      </c>
      <c r="Y61" s="118">
        <f t="shared" si="1"/>
        <v>80250</v>
      </c>
    </row>
    <row r="62" spans="1:25" ht="15.5" x14ac:dyDescent="0.35">
      <c r="A62" s="76"/>
      <c r="B62" s="76"/>
      <c r="C62" s="214"/>
      <c r="D62" s="76"/>
      <c r="E62" s="76"/>
      <c r="F62" s="76" t="s">
        <v>16316</v>
      </c>
      <c r="G62" s="76"/>
      <c r="H62" s="118">
        <v>75000</v>
      </c>
      <c r="I62" s="76"/>
      <c r="J62" s="76" t="s">
        <v>3274</v>
      </c>
      <c r="K62" s="119" t="s">
        <v>6193</v>
      </c>
      <c r="L62" s="76" t="s">
        <v>11007</v>
      </c>
      <c r="M62" s="119" t="s">
        <v>16317</v>
      </c>
      <c r="N62" s="119"/>
      <c r="O62" s="76"/>
      <c r="P62" s="119" t="s">
        <v>6193</v>
      </c>
      <c r="Q62" s="119" t="s">
        <v>1697</v>
      </c>
      <c r="R62" s="76"/>
      <c r="S62" s="76"/>
      <c r="T62" s="76" t="s">
        <v>16311</v>
      </c>
      <c r="U62" s="76"/>
      <c r="V62" s="121"/>
      <c r="W62" s="76"/>
      <c r="X62" s="637">
        <f t="shared" si="0"/>
        <v>5250.0000000000009</v>
      </c>
      <c r="Y62" s="118">
        <f t="shared" si="1"/>
        <v>80250</v>
      </c>
    </row>
    <row r="63" spans="1:25" ht="15.5" x14ac:dyDescent="0.35">
      <c r="A63" s="76"/>
      <c r="B63" s="76"/>
      <c r="C63" s="214"/>
      <c r="D63" s="76"/>
      <c r="E63" s="76"/>
      <c r="F63" s="76" t="s">
        <v>16318</v>
      </c>
      <c r="G63" s="76"/>
      <c r="H63" s="118">
        <v>75000</v>
      </c>
      <c r="I63" s="76"/>
      <c r="J63" s="76" t="s">
        <v>16319</v>
      </c>
      <c r="K63" s="119" t="s">
        <v>6193</v>
      </c>
      <c r="L63" s="76" t="s">
        <v>1901</v>
      </c>
      <c r="M63" s="128" t="s">
        <v>16320</v>
      </c>
      <c r="N63" s="119"/>
      <c r="O63" s="76"/>
      <c r="P63" s="119" t="s">
        <v>6193</v>
      </c>
      <c r="Q63" s="119" t="s">
        <v>1697</v>
      </c>
      <c r="R63" s="76"/>
      <c r="S63" s="76"/>
      <c r="T63" s="76" t="s">
        <v>16311</v>
      </c>
      <c r="U63" s="76"/>
      <c r="V63" s="121"/>
      <c r="W63" s="76"/>
      <c r="X63" s="637">
        <f t="shared" si="0"/>
        <v>5250.0000000000009</v>
      </c>
      <c r="Y63" s="118">
        <f t="shared" si="1"/>
        <v>80250</v>
      </c>
    </row>
    <row r="64" spans="1:25" ht="15.5" x14ac:dyDescent="0.35">
      <c r="A64" s="76"/>
      <c r="B64" s="76"/>
      <c r="C64" s="214"/>
      <c r="D64" s="76"/>
      <c r="E64" s="76"/>
      <c r="F64" s="76" t="s">
        <v>16321</v>
      </c>
      <c r="G64" s="76"/>
      <c r="H64" s="118">
        <v>75000</v>
      </c>
      <c r="I64" s="76"/>
      <c r="J64" s="76" t="s">
        <v>16319</v>
      </c>
      <c r="K64" s="119" t="s">
        <v>6193</v>
      </c>
      <c r="L64" s="76" t="s">
        <v>10263</v>
      </c>
      <c r="M64" s="128" t="s">
        <v>16322</v>
      </c>
      <c r="N64" s="119"/>
      <c r="O64" s="76"/>
      <c r="P64" s="119" t="s">
        <v>6193</v>
      </c>
      <c r="Q64" s="119" t="s">
        <v>1697</v>
      </c>
      <c r="R64" s="76"/>
      <c r="S64" s="76"/>
      <c r="T64" s="76" t="s">
        <v>16311</v>
      </c>
      <c r="U64" s="76"/>
      <c r="V64" s="121"/>
      <c r="W64" s="76"/>
      <c r="X64" s="637">
        <f t="shared" si="0"/>
        <v>5250.0000000000009</v>
      </c>
      <c r="Y64" s="118">
        <f t="shared" si="1"/>
        <v>80250</v>
      </c>
    </row>
    <row r="65" spans="1:25" ht="15.5" x14ac:dyDescent="0.35">
      <c r="A65" s="76"/>
      <c r="B65" s="76"/>
      <c r="C65" s="214"/>
      <c r="D65" s="76"/>
      <c r="E65" s="76"/>
      <c r="F65" s="76" t="s">
        <v>16323</v>
      </c>
      <c r="G65" s="76"/>
      <c r="H65" s="118">
        <v>75000</v>
      </c>
      <c r="I65" s="76"/>
      <c r="J65" s="76" t="s">
        <v>1671</v>
      </c>
      <c r="K65" s="119" t="s">
        <v>6193</v>
      </c>
      <c r="L65" s="76" t="s">
        <v>16324</v>
      </c>
      <c r="M65" s="119" t="s">
        <v>16325</v>
      </c>
      <c r="N65" s="119"/>
      <c r="O65" s="76"/>
      <c r="P65" s="119" t="s">
        <v>6193</v>
      </c>
      <c r="Q65" s="119" t="s">
        <v>1697</v>
      </c>
      <c r="R65" s="76"/>
      <c r="S65" s="76"/>
      <c r="T65" s="76" t="s">
        <v>16311</v>
      </c>
      <c r="U65" s="76"/>
      <c r="V65" s="121"/>
      <c r="W65" s="76"/>
      <c r="X65" s="637">
        <f t="shared" si="0"/>
        <v>5250.0000000000009</v>
      </c>
      <c r="Y65" s="118">
        <f t="shared" si="1"/>
        <v>80250</v>
      </c>
    </row>
    <row r="66" spans="1:25" ht="15.5" x14ac:dyDescent="0.35">
      <c r="A66" s="76"/>
      <c r="B66" s="76"/>
      <c r="C66" s="214"/>
      <c r="D66" s="76"/>
      <c r="E66" s="76"/>
      <c r="F66" s="76" t="s">
        <v>16326</v>
      </c>
      <c r="G66" s="76"/>
      <c r="H66" s="118">
        <v>75000</v>
      </c>
      <c r="I66" s="76"/>
      <c r="J66" s="76" t="s">
        <v>3716</v>
      </c>
      <c r="K66" s="119" t="s">
        <v>6193</v>
      </c>
      <c r="L66" s="76" t="s">
        <v>16327</v>
      </c>
      <c r="M66" s="119" t="s">
        <v>16328</v>
      </c>
      <c r="N66" s="119"/>
      <c r="O66" s="76"/>
      <c r="P66" s="119" t="s">
        <v>6193</v>
      </c>
      <c r="Q66" s="119" t="s">
        <v>9057</v>
      </c>
      <c r="R66" s="76"/>
      <c r="S66" s="76"/>
      <c r="T66" s="76" t="s">
        <v>16311</v>
      </c>
      <c r="U66" s="76"/>
      <c r="V66" s="121"/>
      <c r="W66" s="76"/>
      <c r="X66" s="637">
        <f t="shared" si="0"/>
        <v>5250.0000000000009</v>
      </c>
      <c r="Y66" s="118">
        <f t="shared" si="1"/>
        <v>80250</v>
      </c>
    </row>
    <row r="67" spans="1:25" ht="15.5" x14ac:dyDescent="0.35">
      <c r="A67" s="76"/>
      <c r="B67" s="76"/>
      <c r="C67" s="214"/>
      <c r="D67" s="76"/>
      <c r="E67" s="76"/>
      <c r="F67" s="76" t="s">
        <v>16329</v>
      </c>
      <c r="G67" s="76"/>
      <c r="H67" s="118">
        <v>75000</v>
      </c>
      <c r="I67" s="76"/>
      <c r="J67" s="76" t="s">
        <v>1765</v>
      </c>
      <c r="K67" s="119" t="s">
        <v>1765</v>
      </c>
      <c r="L67" s="76" t="s">
        <v>1765</v>
      </c>
      <c r="M67" s="119" t="s">
        <v>1765</v>
      </c>
      <c r="N67" s="119"/>
      <c r="O67" s="76"/>
      <c r="P67" s="119" t="s">
        <v>1765</v>
      </c>
      <c r="Q67" s="119" t="s">
        <v>1765</v>
      </c>
      <c r="R67" s="76"/>
      <c r="S67" s="76"/>
      <c r="T67" s="76" t="s">
        <v>16311</v>
      </c>
      <c r="U67" s="76"/>
      <c r="V67" s="121"/>
      <c r="W67" s="76"/>
      <c r="X67" s="637">
        <f t="shared" si="0"/>
        <v>5250.0000000000009</v>
      </c>
      <c r="Y67" s="118">
        <f t="shared" si="1"/>
        <v>80250</v>
      </c>
    </row>
    <row r="68" spans="1:25" ht="15.5" x14ac:dyDescent="0.35">
      <c r="A68" s="76"/>
      <c r="B68" s="76"/>
      <c r="C68" s="214"/>
      <c r="D68" s="76"/>
      <c r="E68" s="76"/>
      <c r="F68" s="76" t="s">
        <v>16330</v>
      </c>
      <c r="G68" s="76"/>
      <c r="H68" s="118">
        <v>75000</v>
      </c>
      <c r="I68" s="76"/>
      <c r="J68" s="76" t="s">
        <v>1062</v>
      </c>
      <c r="K68" s="119" t="s">
        <v>6193</v>
      </c>
      <c r="L68" s="76" t="s">
        <v>3301</v>
      </c>
      <c r="M68" s="119">
        <v>3132910069</v>
      </c>
      <c r="N68" s="119"/>
      <c r="O68" s="76"/>
      <c r="P68" s="119" t="s">
        <v>1226</v>
      </c>
      <c r="Q68" s="119" t="s">
        <v>4113</v>
      </c>
      <c r="R68" s="76"/>
      <c r="S68" s="76"/>
      <c r="T68" s="76" t="s">
        <v>16311</v>
      </c>
      <c r="U68" s="76"/>
      <c r="V68" s="121"/>
      <c r="W68" s="76"/>
      <c r="X68" s="637">
        <f t="shared" si="0"/>
        <v>5250.0000000000009</v>
      </c>
      <c r="Y68" s="118">
        <f t="shared" si="1"/>
        <v>80250</v>
      </c>
    </row>
    <row r="69" spans="1:25" ht="15.5" x14ac:dyDescent="0.35">
      <c r="A69" s="76"/>
      <c r="B69" s="76"/>
      <c r="C69" s="214"/>
      <c r="D69" s="76"/>
      <c r="E69" s="76"/>
      <c r="F69" s="76" t="s">
        <v>16331</v>
      </c>
      <c r="G69" s="76"/>
      <c r="H69" s="118">
        <v>75000</v>
      </c>
      <c r="I69" s="76"/>
      <c r="J69" s="76" t="s">
        <v>16319</v>
      </c>
      <c r="K69" s="119" t="s">
        <v>6193</v>
      </c>
      <c r="L69" s="76" t="s">
        <v>1901</v>
      </c>
      <c r="M69" s="128" t="s">
        <v>16332</v>
      </c>
      <c r="N69" s="119"/>
      <c r="O69" s="76"/>
      <c r="P69" s="119" t="s">
        <v>6193</v>
      </c>
      <c r="Q69" s="119" t="s">
        <v>1697</v>
      </c>
      <c r="R69" s="76"/>
      <c r="S69" s="76"/>
      <c r="T69" s="76" t="s">
        <v>16311</v>
      </c>
      <c r="U69" s="76"/>
      <c r="V69" s="121"/>
      <c r="W69" s="76"/>
      <c r="X69" s="637">
        <f t="shared" si="0"/>
        <v>5250.0000000000009</v>
      </c>
      <c r="Y69" s="118">
        <f t="shared" si="1"/>
        <v>80250</v>
      </c>
    </row>
    <row r="70" spans="1:25" ht="15.5" x14ac:dyDescent="0.35">
      <c r="A70" s="76"/>
      <c r="B70" s="76"/>
      <c r="C70" s="214"/>
      <c r="D70" s="76"/>
      <c r="E70" s="76"/>
      <c r="F70" s="76" t="s">
        <v>16333</v>
      </c>
      <c r="G70" s="76"/>
      <c r="H70" s="118">
        <v>75000</v>
      </c>
      <c r="I70" s="76"/>
      <c r="J70" s="76" t="s">
        <v>16319</v>
      </c>
      <c r="K70" s="119" t="s">
        <v>6193</v>
      </c>
      <c r="L70" s="76" t="s">
        <v>10263</v>
      </c>
      <c r="M70" s="128" t="s">
        <v>16334</v>
      </c>
      <c r="N70" s="119"/>
      <c r="O70" s="76"/>
      <c r="P70" s="119" t="s">
        <v>6193</v>
      </c>
      <c r="Q70" s="119" t="s">
        <v>1697</v>
      </c>
      <c r="R70" s="76"/>
      <c r="S70" s="76"/>
      <c r="T70" s="76" t="s">
        <v>16311</v>
      </c>
      <c r="U70" s="76"/>
      <c r="V70" s="121"/>
      <c r="W70" s="76"/>
      <c r="X70" s="637">
        <f t="shared" ref="X70:X133" si="2">H70*X$4</f>
        <v>5250.0000000000009</v>
      </c>
      <c r="Y70" s="118">
        <f t="shared" ref="Y70:Y133" si="3">H70+X70</f>
        <v>80250</v>
      </c>
    </row>
    <row r="71" spans="1:25" ht="15.5" x14ac:dyDescent="0.35">
      <c r="A71" s="76"/>
      <c r="B71" s="76"/>
      <c r="C71" s="214"/>
      <c r="D71" s="76"/>
      <c r="E71" s="76"/>
      <c r="F71" s="76" t="s">
        <v>16335</v>
      </c>
      <c r="G71" s="76"/>
      <c r="H71" s="118">
        <v>75000</v>
      </c>
      <c r="I71" s="76"/>
      <c r="J71" s="76" t="s">
        <v>1765</v>
      </c>
      <c r="K71" s="119" t="s">
        <v>1765</v>
      </c>
      <c r="L71" s="76" t="s">
        <v>1765</v>
      </c>
      <c r="M71" s="119" t="s">
        <v>1765</v>
      </c>
      <c r="N71" s="119"/>
      <c r="O71" s="76"/>
      <c r="P71" s="119" t="s">
        <v>1765</v>
      </c>
      <c r="Q71" s="119" t="s">
        <v>1765</v>
      </c>
      <c r="R71" s="76"/>
      <c r="S71" s="76"/>
      <c r="T71" s="76" t="s">
        <v>16311</v>
      </c>
      <c r="U71" s="76"/>
      <c r="V71" s="121"/>
      <c r="W71" s="76"/>
      <c r="X71" s="637">
        <f t="shared" si="2"/>
        <v>5250.0000000000009</v>
      </c>
      <c r="Y71" s="118">
        <f t="shared" si="3"/>
        <v>80250</v>
      </c>
    </row>
    <row r="72" spans="1:25" ht="15.5" x14ac:dyDescent="0.35">
      <c r="A72" s="76"/>
      <c r="B72" s="76"/>
      <c r="C72" s="214"/>
      <c r="D72" s="76"/>
      <c r="E72" s="76"/>
      <c r="F72" s="76" t="s">
        <v>16336</v>
      </c>
      <c r="G72" s="76"/>
      <c r="H72" s="118">
        <v>75000</v>
      </c>
      <c r="I72" s="76"/>
      <c r="J72" s="76" t="s">
        <v>1062</v>
      </c>
      <c r="K72" s="119" t="s">
        <v>6193</v>
      </c>
      <c r="L72" s="76" t="s">
        <v>3301</v>
      </c>
      <c r="M72" s="119">
        <v>3132910067</v>
      </c>
      <c r="N72" s="119"/>
      <c r="O72" s="76"/>
      <c r="P72" s="119" t="s">
        <v>1226</v>
      </c>
      <c r="Q72" s="119" t="s">
        <v>4113</v>
      </c>
      <c r="R72" s="76"/>
      <c r="S72" s="76"/>
      <c r="T72" s="76" t="s">
        <v>16311</v>
      </c>
      <c r="U72" s="76"/>
      <c r="V72" s="121"/>
      <c r="W72" s="76"/>
      <c r="X72" s="637">
        <f t="shared" si="2"/>
        <v>5250.0000000000009</v>
      </c>
      <c r="Y72" s="118">
        <f t="shared" si="3"/>
        <v>80250</v>
      </c>
    </row>
    <row r="73" spans="1:25" ht="15.5" x14ac:dyDescent="0.35">
      <c r="A73" s="76"/>
      <c r="B73" s="76"/>
      <c r="C73" s="214"/>
      <c r="D73" s="76"/>
      <c r="E73" s="76"/>
      <c r="F73" s="76" t="s">
        <v>16337</v>
      </c>
      <c r="G73" s="76"/>
      <c r="H73" s="118">
        <v>75000</v>
      </c>
      <c r="I73" s="76"/>
      <c r="J73" s="76" t="s">
        <v>16319</v>
      </c>
      <c r="K73" s="119" t="s">
        <v>6193</v>
      </c>
      <c r="L73" s="76" t="s">
        <v>1901</v>
      </c>
      <c r="M73" s="128" t="s">
        <v>16338</v>
      </c>
      <c r="N73" s="119"/>
      <c r="O73" s="76"/>
      <c r="P73" s="119" t="s">
        <v>6193</v>
      </c>
      <c r="Q73" s="119" t="s">
        <v>1697</v>
      </c>
      <c r="R73" s="76"/>
      <c r="S73" s="76"/>
      <c r="T73" s="76" t="s">
        <v>16311</v>
      </c>
      <c r="U73" s="76"/>
      <c r="V73" s="121"/>
      <c r="W73" s="76"/>
      <c r="X73" s="637">
        <f t="shared" si="2"/>
        <v>5250.0000000000009</v>
      </c>
      <c r="Y73" s="118">
        <f t="shared" si="3"/>
        <v>80250</v>
      </c>
    </row>
    <row r="74" spans="1:25" ht="15.5" x14ac:dyDescent="0.35">
      <c r="A74" s="76"/>
      <c r="B74" s="76"/>
      <c r="C74" s="214"/>
      <c r="D74" s="76"/>
      <c r="E74" s="76"/>
      <c r="F74" s="76" t="s">
        <v>16339</v>
      </c>
      <c r="G74" s="76"/>
      <c r="H74" s="118">
        <v>75000</v>
      </c>
      <c r="I74" s="76"/>
      <c r="J74" s="76" t="s">
        <v>16319</v>
      </c>
      <c r="K74" s="119" t="s">
        <v>6193</v>
      </c>
      <c r="L74" s="76" t="s">
        <v>10263</v>
      </c>
      <c r="M74" s="128" t="s">
        <v>16340</v>
      </c>
      <c r="N74" s="119"/>
      <c r="O74" s="76"/>
      <c r="P74" s="119" t="s">
        <v>6193</v>
      </c>
      <c r="Q74" s="119" t="s">
        <v>1697</v>
      </c>
      <c r="R74" s="76"/>
      <c r="S74" s="76"/>
      <c r="T74" s="76" t="s">
        <v>16311</v>
      </c>
      <c r="U74" s="76"/>
      <c r="V74" s="121"/>
      <c r="W74" s="76"/>
      <c r="X74" s="637">
        <f t="shared" si="2"/>
        <v>5250.0000000000009</v>
      </c>
      <c r="Y74" s="118">
        <f t="shared" si="3"/>
        <v>80250</v>
      </c>
    </row>
    <row r="75" spans="1:25" ht="15.5" x14ac:dyDescent="0.35">
      <c r="A75" s="76"/>
      <c r="B75" s="76"/>
      <c r="C75" s="214"/>
      <c r="D75" s="76"/>
      <c r="E75" s="76"/>
      <c r="F75" s="76" t="s">
        <v>16341</v>
      </c>
      <c r="G75" s="76"/>
      <c r="H75" s="118">
        <v>75000</v>
      </c>
      <c r="I75" s="76"/>
      <c r="J75" s="76" t="s">
        <v>3716</v>
      </c>
      <c r="K75" s="119" t="s">
        <v>6193</v>
      </c>
      <c r="L75" s="76" t="s">
        <v>16327</v>
      </c>
      <c r="M75" s="119" t="s">
        <v>16342</v>
      </c>
      <c r="N75" s="119"/>
      <c r="O75" s="76"/>
      <c r="P75" s="119" t="s">
        <v>6193</v>
      </c>
      <c r="Q75" s="119" t="s">
        <v>9057</v>
      </c>
      <c r="R75" s="76"/>
      <c r="S75" s="76"/>
      <c r="T75" s="76" t="s">
        <v>16311</v>
      </c>
      <c r="U75" s="76"/>
      <c r="V75" s="121"/>
      <c r="W75" s="76"/>
      <c r="X75" s="637">
        <f t="shared" si="2"/>
        <v>5250.0000000000009</v>
      </c>
      <c r="Y75" s="118">
        <f t="shared" si="3"/>
        <v>80250</v>
      </c>
    </row>
    <row r="76" spans="1:25" ht="15.5" x14ac:dyDescent="0.35">
      <c r="A76" s="76"/>
      <c r="B76" s="76"/>
      <c r="C76" s="214"/>
      <c r="D76" s="76"/>
      <c r="E76" s="76"/>
      <c r="F76" s="76" t="s">
        <v>16343</v>
      </c>
      <c r="G76" s="76"/>
      <c r="H76" s="118">
        <v>75000</v>
      </c>
      <c r="I76" s="76"/>
      <c r="J76" s="76" t="s">
        <v>1671</v>
      </c>
      <c r="K76" s="119" t="s">
        <v>6193</v>
      </c>
      <c r="L76" s="76" t="s">
        <v>16324</v>
      </c>
      <c r="M76" s="119" t="s">
        <v>16344</v>
      </c>
      <c r="N76" s="119"/>
      <c r="O76" s="76"/>
      <c r="P76" s="119" t="s">
        <v>6193</v>
      </c>
      <c r="Q76" s="119" t="s">
        <v>1697</v>
      </c>
      <c r="R76" s="76"/>
      <c r="S76" s="76"/>
      <c r="T76" s="76" t="s">
        <v>16311</v>
      </c>
      <c r="U76" s="76"/>
      <c r="V76" s="121"/>
      <c r="W76" s="76"/>
      <c r="X76" s="637">
        <f t="shared" si="2"/>
        <v>5250.0000000000009</v>
      </c>
      <c r="Y76" s="118">
        <f t="shared" si="3"/>
        <v>80250</v>
      </c>
    </row>
    <row r="77" spans="1:25" ht="15.5" x14ac:dyDescent="0.35">
      <c r="A77" s="76"/>
      <c r="B77" s="76"/>
      <c r="C77" s="214"/>
      <c r="D77" s="76"/>
      <c r="E77" s="76"/>
      <c r="F77" s="76" t="s">
        <v>16345</v>
      </c>
      <c r="G77" s="76"/>
      <c r="H77" s="118">
        <v>75000</v>
      </c>
      <c r="I77" s="76"/>
      <c r="J77" s="76" t="s">
        <v>1765</v>
      </c>
      <c r="K77" s="119" t="s">
        <v>1765</v>
      </c>
      <c r="L77" s="76" t="s">
        <v>1765</v>
      </c>
      <c r="M77" s="119" t="s">
        <v>1765</v>
      </c>
      <c r="N77" s="119"/>
      <c r="O77" s="76"/>
      <c r="P77" s="119" t="s">
        <v>1765</v>
      </c>
      <c r="Q77" s="119" t="s">
        <v>1765</v>
      </c>
      <c r="R77" s="76"/>
      <c r="S77" s="76"/>
      <c r="T77" s="76" t="s">
        <v>16311</v>
      </c>
      <c r="U77" s="76"/>
      <c r="V77" s="121"/>
      <c r="W77" s="76"/>
      <c r="X77" s="637">
        <f t="shared" si="2"/>
        <v>5250.0000000000009</v>
      </c>
      <c r="Y77" s="118">
        <f t="shared" si="3"/>
        <v>80250</v>
      </c>
    </row>
    <row r="78" spans="1:25" ht="15.5" x14ac:dyDescent="0.35">
      <c r="A78" s="76"/>
      <c r="B78" s="76"/>
      <c r="C78" s="214"/>
      <c r="D78" s="76"/>
      <c r="E78" s="76"/>
      <c r="F78" s="76" t="s">
        <v>16346</v>
      </c>
      <c r="G78" s="76"/>
      <c r="H78" s="118">
        <v>75000</v>
      </c>
      <c r="I78" s="76"/>
      <c r="J78" s="76" t="s">
        <v>1062</v>
      </c>
      <c r="K78" s="119" t="s">
        <v>6193</v>
      </c>
      <c r="L78" s="76" t="s">
        <v>3301</v>
      </c>
      <c r="M78" s="119">
        <v>3132910068</v>
      </c>
      <c r="N78" s="119"/>
      <c r="O78" s="76"/>
      <c r="P78" s="119" t="s">
        <v>1226</v>
      </c>
      <c r="Q78" s="119" t="s">
        <v>4113</v>
      </c>
      <c r="R78" s="76"/>
      <c r="S78" s="76"/>
      <c r="T78" s="76" t="s">
        <v>16311</v>
      </c>
      <c r="U78" s="76"/>
      <c r="V78" s="121"/>
      <c r="W78" s="76"/>
      <c r="X78" s="637">
        <f t="shared" si="2"/>
        <v>5250.0000000000009</v>
      </c>
      <c r="Y78" s="118">
        <f t="shared" si="3"/>
        <v>80250</v>
      </c>
    </row>
    <row r="79" spans="1:25" ht="15.5" x14ac:dyDescent="0.35">
      <c r="A79" s="76"/>
      <c r="B79" s="76"/>
      <c r="C79" s="214"/>
      <c r="D79" s="76"/>
      <c r="E79" s="76"/>
      <c r="F79" s="76" t="s">
        <v>16347</v>
      </c>
      <c r="G79" s="76"/>
      <c r="H79" s="118">
        <v>75000</v>
      </c>
      <c r="I79" s="76"/>
      <c r="J79" s="76" t="s">
        <v>16319</v>
      </c>
      <c r="K79" s="119" t="s">
        <v>6193</v>
      </c>
      <c r="L79" s="76" t="s">
        <v>1901</v>
      </c>
      <c r="M79" s="128" t="s">
        <v>16348</v>
      </c>
      <c r="N79" s="119"/>
      <c r="O79" s="76"/>
      <c r="P79" s="119" t="s">
        <v>6193</v>
      </c>
      <c r="Q79" s="119" t="s">
        <v>1697</v>
      </c>
      <c r="R79" s="76"/>
      <c r="S79" s="76"/>
      <c r="T79" s="76" t="s">
        <v>16311</v>
      </c>
      <c r="U79" s="76"/>
      <c r="V79" s="121"/>
      <c r="W79" s="76"/>
      <c r="X79" s="637">
        <f t="shared" si="2"/>
        <v>5250.0000000000009</v>
      </c>
      <c r="Y79" s="118">
        <f t="shared" si="3"/>
        <v>80250</v>
      </c>
    </row>
    <row r="80" spans="1:25" ht="15.5" x14ac:dyDescent="0.35">
      <c r="A80" s="76"/>
      <c r="B80" s="76"/>
      <c r="C80" s="214"/>
      <c r="D80" s="76"/>
      <c r="E80" s="76"/>
      <c r="F80" s="76" t="s">
        <v>16349</v>
      </c>
      <c r="G80" s="76"/>
      <c r="H80" s="118">
        <v>75000</v>
      </c>
      <c r="I80" s="76"/>
      <c r="J80" s="76" t="s">
        <v>16319</v>
      </c>
      <c r="K80" s="119" t="s">
        <v>6193</v>
      </c>
      <c r="L80" s="76" t="s">
        <v>10263</v>
      </c>
      <c r="M80" s="128" t="s">
        <v>16350</v>
      </c>
      <c r="N80" s="119"/>
      <c r="O80" s="76"/>
      <c r="P80" s="119" t="s">
        <v>6193</v>
      </c>
      <c r="Q80" s="119" t="s">
        <v>1697</v>
      </c>
      <c r="R80" s="76"/>
      <c r="S80" s="76"/>
      <c r="T80" s="76" t="s">
        <v>16311</v>
      </c>
      <c r="U80" s="76"/>
      <c r="V80" s="121"/>
      <c r="W80" s="76"/>
      <c r="X80" s="637">
        <f t="shared" si="2"/>
        <v>5250.0000000000009</v>
      </c>
      <c r="Y80" s="118">
        <f t="shared" si="3"/>
        <v>80250</v>
      </c>
    </row>
    <row r="81" spans="1:25" ht="15.5" x14ac:dyDescent="0.35">
      <c r="A81" s="76"/>
      <c r="B81" s="76"/>
      <c r="C81" s="214"/>
      <c r="D81" s="76"/>
      <c r="E81" s="76"/>
      <c r="F81" s="76" t="s">
        <v>16351</v>
      </c>
      <c r="G81" s="76"/>
      <c r="H81" s="118">
        <v>75000</v>
      </c>
      <c r="I81" s="76"/>
      <c r="J81" s="76" t="s">
        <v>3716</v>
      </c>
      <c r="K81" s="119" t="s">
        <v>6193</v>
      </c>
      <c r="L81" s="76" t="s">
        <v>16327</v>
      </c>
      <c r="M81" s="119" t="s">
        <v>16352</v>
      </c>
      <c r="N81" s="119"/>
      <c r="O81" s="76"/>
      <c r="P81" s="119" t="s">
        <v>6193</v>
      </c>
      <c r="Q81" s="119" t="s">
        <v>9057</v>
      </c>
      <c r="R81" s="76"/>
      <c r="S81" s="76"/>
      <c r="T81" s="76" t="s">
        <v>16311</v>
      </c>
      <c r="U81" s="76"/>
      <c r="V81" s="121"/>
      <c r="W81" s="76"/>
      <c r="X81" s="637">
        <f t="shared" si="2"/>
        <v>5250.0000000000009</v>
      </c>
      <c r="Y81" s="118">
        <f t="shared" si="3"/>
        <v>80250</v>
      </c>
    </row>
    <row r="82" spans="1:25" ht="15.5" x14ac:dyDescent="0.35">
      <c r="A82" s="76"/>
      <c r="B82" s="76"/>
      <c r="C82" s="214"/>
      <c r="D82" s="76"/>
      <c r="E82" s="76"/>
      <c r="F82" s="76" t="s">
        <v>16353</v>
      </c>
      <c r="G82" s="76"/>
      <c r="H82" s="118">
        <v>75000</v>
      </c>
      <c r="I82" s="76"/>
      <c r="J82" s="76" t="s">
        <v>1671</v>
      </c>
      <c r="K82" s="119" t="s">
        <v>6193</v>
      </c>
      <c r="L82" s="76" t="s">
        <v>16324</v>
      </c>
      <c r="M82" s="119" t="s">
        <v>16354</v>
      </c>
      <c r="N82" s="119"/>
      <c r="O82" s="76"/>
      <c r="P82" s="119" t="s">
        <v>6193</v>
      </c>
      <c r="Q82" s="119" t="s">
        <v>1697</v>
      </c>
      <c r="R82" s="76"/>
      <c r="S82" s="76"/>
      <c r="T82" s="76" t="s">
        <v>16311</v>
      </c>
      <c r="U82" s="76"/>
      <c r="V82" s="121"/>
      <c r="W82" s="76"/>
      <c r="X82" s="637">
        <f t="shared" si="2"/>
        <v>5250.0000000000009</v>
      </c>
      <c r="Y82" s="118">
        <f t="shared" si="3"/>
        <v>80250</v>
      </c>
    </row>
    <row r="83" spans="1:25" ht="15.5" x14ac:dyDescent="0.35">
      <c r="A83" s="76"/>
      <c r="B83" s="76"/>
      <c r="C83" s="214"/>
      <c r="D83" s="76"/>
      <c r="E83" s="76"/>
      <c r="F83" s="76" t="s">
        <v>16355</v>
      </c>
      <c r="G83" s="76"/>
      <c r="H83" s="118">
        <v>75000</v>
      </c>
      <c r="I83" s="76"/>
      <c r="J83" s="76" t="s">
        <v>1765</v>
      </c>
      <c r="K83" s="119" t="s">
        <v>1765</v>
      </c>
      <c r="L83" s="76" t="s">
        <v>1765</v>
      </c>
      <c r="M83" s="119" t="s">
        <v>1765</v>
      </c>
      <c r="N83" s="119"/>
      <c r="O83" s="76"/>
      <c r="P83" s="119" t="s">
        <v>1765</v>
      </c>
      <c r="Q83" s="119" t="s">
        <v>1765</v>
      </c>
      <c r="R83" s="76"/>
      <c r="S83" s="76"/>
      <c r="T83" s="76" t="s">
        <v>16311</v>
      </c>
      <c r="U83" s="76"/>
      <c r="V83" s="121"/>
      <c r="W83" s="76"/>
      <c r="X83" s="637">
        <f t="shared" si="2"/>
        <v>5250.0000000000009</v>
      </c>
      <c r="Y83" s="118">
        <f t="shared" si="3"/>
        <v>80250</v>
      </c>
    </row>
    <row r="84" spans="1:25" ht="15.5" x14ac:dyDescent="0.35">
      <c r="A84" s="76"/>
      <c r="B84" s="76"/>
      <c r="C84" s="214"/>
      <c r="D84" s="76"/>
      <c r="E84" s="76"/>
      <c r="F84" s="76" t="s">
        <v>16356</v>
      </c>
      <c r="G84" s="76"/>
      <c r="H84" s="118">
        <v>75000</v>
      </c>
      <c r="I84" s="76"/>
      <c r="J84" s="76" t="s">
        <v>1671</v>
      </c>
      <c r="K84" s="119" t="s">
        <v>6193</v>
      </c>
      <c r="L84" s="76" t="s">
        <v>16357</v>
      </c>
      <c r="M84" s="119" t="s">
        <v>16358</v>
      </c>
      <c r="N84" s="119"/>
      <c r="O84" s="76"/>
      <c r="P84" s="119" t="s">
        <v>3033</v>
      </c>
      <c r="Q84" s="119" t="s">
        <v>3567</v>
      </c>
      <c r="R84" s="76"/>
      <c r="S84" s="76"/>
      <c r="T84" s="76" t="s">
        <v>16311</v>
      </c>
      <c r="U84" s="76"/>
      <c r="V84" s="121"/>
      <c r="W84" s="76"/>
      <c r="X84" s="637">
        <f t="shared" si="2"/>
        <v>5250.0000000000009</v>
      </c>
      <c r="Y84" s="118">
        <f t="shared" si="3"/>
        <v>80250</v>
      </c>
    </row>
    <row r="85" spans="1:25" ht="15.5" x14ac:dyDescent="0.35">
      <c r="A85" s="76"/>
      <c r="B85" s="76"/>
      <c r="C85" s="214"/>
      <c r="D85" s="76"/>
      <c r="E85" s="76"/>
      <c r="F85" s="76" t="s">
        <v>16359</v>
      </c>
      <c r="G85" s="76"/>
      <c r="H85" s="118">
        <v>75000</v>
      </c>
      <c r="I85" s="76"/>
      <c r="J85" s="76" t="s">
        <v>16319</v>
      </c>
      <c r="K85" s="119" t="s">
        <v>6193</v>
      </c>
      <c r="L85" s="76" t="s">
        <v>1901</v>
      </c>
      <c r="M85" s="128" t="s">
        <v>16360</v>
      </c>
      <c r="N85" s="119"/>
      <c r="O85" s="76"/>
      <c r="P85" s="119" t="s">
        <v>6193</v>
      </c>
      <c r="Q85" s="119" t="s">
        <v>1697</v>
      </c>
      <c r="R85" s="76"/>
      <c r="S85" s="76"/>
      <c r="T85" s="76" t="s">
        <v>16311</v>
      </c>
      <c r="U85" s="76"/>
      <c r="V85" s="121"/>
      <c r="W85" s="76"/>
      <c r="X85" s="637">
        <f t="shared" si="2"/>
        <v>5250.0000000000009</v>
      </c>
      <c r="Y85" s="118">
        <f t="shared" si="3"/>
        <v>80250</v>
      </c>
    </row>
    <row r="86" spans="1:25" ht="15.5" x14ac:dyDescent="0.35">
      <c r="A86" s="76"/>
      <c r="B86" s="76"/>
      <c r="C86" s="214"/>
      <c r="D86" s="76"/>
      <c r="E86" s="76"/>
      <c r="F86" s="76" t="s">
        <v>16361</v>
      </c>
      <c r="G86" s="76"/>
      <c r="H86" s="118">
        <v>75000</v>
      </c>
      <c r="I86" s="76"/>
      <c r="J86" s="76" t="s">
        <v>16319</v>
      </c>
      <c r="K86" s="119" t="s">
        <v>6193</v>
      </c>
      <c r="L86" s="76" t="s">
        <v>10263</v>
      </c>
      <c r="M86" s="128" t="s">
        <v>16362</v>
      </c>
      <c r="N86" s="119"/>
      <c r="O86" s="76"/>
      <c r="P86" s="119" t="s">
        <v>6193</v>
      </c>
      <c r="Q86" s="119" t="s">
        <v>1697</v>
      </c>
      <c r="R86" s="76"/>
      <c r="S86" s="76"/>
      <c r="T86" s="76" t="s">
        <v>16311</v>
      </c>
      <c r="U86" s="76"/>
      <c r="V86" s="121"/>
      <c r="W86" s="76"/>
      <c r="X86" s="637">
        <f t="shared" si="2"/>
        <v>5250.0000000000009</v>
      </c>
      <c r="Y86" s="118">
        <f t="shared" si="3"/>
        <v>80250</v>
      </c>
    </row>
    <row r="87" spans="1:25" ht="15.5" x14ac:dyDescent="0.35">
      <c r="A87" s="76"/>
      <c r="B87" s="76"/>
      <c r="C87" s="214"/>
      <c r="D87" s="76"/>
      <c r="E87" s="76"/>
      <c r="F87" s="76" t="s">
        <v>16363</v>
      </c>
      <c r="G87" s="76"/>
      <c r="H87" s="118">
        <v>75000</v>
      </c>
      <c r="I87" s="76"/>
      <c r="J87" s="76" t="s">
        <v>1765</v>
      </c>
      <c r="K87" s="119" t="s">
        <v>1765</v>
      </c>
      <c r="L87" s="76" t="s">
        <v>1765</v>
      </c>
      <c r="M87" s="119" t="s">
        <v>1765</v>
      </c>
      <c r="N87" s="119"/>
      <c r="O87" s="76"/>
      <c r="P87" s="119" t="s">
        <v>1765</v>
      </c>
      <c r="Q87" s="119" t="s">
        <v>1765</v>
      </c>
      <c r="R87" s="76"/>
      <c r="S87" s="76"/>
      <c r="T87" s="76" t="s">
        <v>16311</v>
      </c>
      <c r="U87" s="76"/>
      <c r="V87" s="121"/>
      <c r="W87" s="76"/>
      <c r="X87" s="637">
        <f t="shared" si="2"/>
        <v>5250.0000000000009</v>
      </c>
      <c r="Y87" s="118">
        <f t="shared" si="3"/>
        <v>80250</v>
      </c>
    </row>
    <row r="88" spans="1:25" ht="15.5" x14ac:dyDescent="0.35">
      <c r="A88" s="76"/>
      <c r="B88" s="76"/>
      <c r="C88" s="214"/>
      <c r="D88" s="76"/>
      <c r="E88" s="76"/>
      <c r="F88" s="76" t="s">
        <v>16364</v>
      </c>
      <c r="G88" s="76"/>
      <c r="H88" s="118">
        <v>75000</v>
      </c>
      <c r="I88" s="76"/>
      <c r="J88" s="76" t="s">
        <v>1062</v>
      </c>
      <c r="K88" s="119" t="s">
        <v>6193</v>
      </c>
      <c r="L88" s="76" t="s">
        <v>3301</v>
      </c>
      <c r="M88" s="119">
        <v>9132910071</v>
      </c>
      <c r="N88" s="119"/>
      <c r="O88" s="76"/>
      <c r="P88" s="119" t="s">
        <v>1226</v>
      </c>
      <c r="Q88" s="119" t="s">
        <v>4113</v>
      </c>
      <c r="R88" s="76"/>
      <c r="S88" s="76"/>
      <c r="T88" s="76" t="s">
        <v>16311</v>
      </c>
      <c r="U88" s="76"/>
      <c r="V88" s="121"/>
      <c r="W88" s="76"/>
      <c r="X88" s="637">
        <f t="shared" si="2"/>
        <v>5250.0000000000009</v>
      </c>
      <c r="Y88" s="118">
        <f t="shared" si="3"/>
        <v>80250</v>
      </c>
    </row>
    <row r="89" spans="1:25" ht="15.5" x14ac:dyDescent="0.35">
      <c r="A89" s="76"/>
      <c r="B89" s="76"/>
      <c r="C89" s="214"/>
      <c r="D89" s="76"/>
      <c r="E89" s="76"/>
      <c r="F89" s="76" t="s">
        <v>16365</v>
      </c>
      <c r="G89" s="76"/>
      <c r="H89" s="118">
        <v>75000</v>
      </c>
      <c r="I89" s="76"/>
      <c r="J89" s="76" t="s">
        <v>16319</v>
      </c>
      <c r="K89" s="119" t="s">
        <v>6193</v>
      </c>
      <c r="L89" s="76" t="s">
        <v>1901</v>
      </c>
      <c r="M89" s="128" t="s">
        <v>16366</v>
      </c>
      <c r="N89" s="119"/>
      <c r="O89" s="76"/>
      <c r="P89" s="119" t="s">
        <v>6193</v>
      </c>
      <c r="Q89" s="119" t="s">
        <v>1697</v>
      </c>
      <c r="R89" s="76"/>
      <c r="S89" s="76"/>
      <c r="T89" s="76" t="s">
        <v>16311</v>
      </c>
      <c r="U89" s="76"/>
      <c r="V89" s="121"/>
      <c r="W89" s="76"/>
      <c r="X89" s="637">
        <f t="shared" si="2"/>
        <v>5250.0000000000009</v>
      </c>
      <c r="Y89" s="118">
        <f t="shared" si="3"/>
        <v>80250</v>
      </c>
    </row>
    <row r="90" spans="1:25" ht="15.5" x14ac:dyDescent="0.35">
      <c r="A90" s="76"/>
      <c r="B90" s="76"/>
      <c r="C90" s="214"/>
      <c r="D90" s="76"/>
      <c r="E90" s="76"/>
      <c r="F90" s="76" t="s">
        <v>16367</v>
      </c>
      <c r="G90" s="76"/>
      <c r="H90" s="118">
        <v>75000</v>
      </c>
      <c r="I90" s="76"/>
      <c r="J90" s="76" t="s">
        <v>16319</v>
      </c>
      <c r="K90" s="119" t="s">
        <v>6193</v>
      </c>
      <c r="L90" s="76" t="s">
        <v>10263</v>
      </c>
      <c r="M90" s="128" t="s">
        <v>16368</v>
      </c>
      <c r="N90" s="119"/>
      <c r="O90" s="76"/>
      <c r="P90" s="119" t="s">
        <v>6193</v>
      </c>
      <c r="Q90" s="119" t="s">
        <v>1697</v>
      </c>
      <c r="R90" s="76"/>
      <c r="S90" s="76"/>
      <c r="T90" s="76" t="s">
        <v>16311</v>
      </c>
      <c r="U90" s="76"/>
      <c r="V90" s="121"/>
      <c r="W90" s="76"/>
      <c r="X90" s="637">
        <f t="shared" si="2"/>
        <v>5250.0000000000009</v>
      </c>
      <c r="Y90" s="118">
        <f t="shared" si="3"/>
        <v>80250</v>
      </c>
    </row>
    <row r="91" spans="1:25" ht="15.5" x14ac:dyDescent="0.35">
      <c r="A91" s="76"/>
      <c r="B91" s="76"/>
      <c r="C91" s="214"/>
      <c r="D91" s="76"/>
      <c r="E91" s="76"/>
      <c r="F91" s="76" t="s">
        <v>16369</v>
      </c>
      <c r="G91" s="76"/>
      <c r="H91" s="118">
        <v>75000</v>
      </c>
      <c r="I91" s="76"/>
      <c r="J91" s="76" t="s">
        <v>1765</v>
      </c>
      <c r="K91" s="119" t="s">
        <v>1765</v>
      </c>
      <c r="L91" s="76" t="s">
        <v>1765</v>
      </c>
      <c r="M91" s="119" t="s">
        <v>1765</v>
      </c>
      <c r="N91" s="119"/>
      <c r="O91" s="76"/>
      <c r="P91" s="119" t="s">
        <v>1765</v>
      </c>
      <c r="Q91" s="119" t="s">
        <v>1765</v>
      </c>
      <c r="R91" s="76"/>
      <c r="S91" s="76"/>
      <c r="T91" s="76" t="s">
        <v>16311</v>
      </c>
      <c r="U91" s="76"/>
      <c r="V91" s="121"/>
      <c r="W91" s="76"/>
      <c r="X91" s="637">
        <f t="shared" si="2"/>
        <v>5250.0000000000009</v>
      </c>
      <c r="Y91" s="118">
        <f t="shared" si="3"/>
        <v>80250</v>
      </c>
    </row>
    <row r="92" spans="1:25" ht="15.5" x14ac:dyDescent="0.35">
      <c r="A92" s="76"/>
      <c r="B92" s="76"/>
      <c r="C92" s="214"/>
      <c r="D92" s="76"/>
      <c r="E92" s="76"/>
      <c r="F92" s="76" t="s">
        <v>16370</v>
      </c>
      <c r="G92" s="76"/>
      <c r="H92" s="118">
        <v>75000</v>
      </c>
      <c r="I92" s="76"/>
      <c r="J92" s="76" t="s">
        <v>1671</v>
      </c>
      <c r="K92" s="119" t="s">
        <v>6193</v>
      </c>
      <c r="L92" s="76" t="s">
        <v>6193</v>
      </c>
      <c r="M92" s="119" t="s">
        <v>16371</v>
      </c>
      <c r="N92" s="119"/>
      <c r="O92" s="76"/>
      <c r="P92" s="119" t="s">
        <v>1226</v>
      </c>
      <c r="Q92" s="119" t="s">
        <v>6193</v>
      </c>
      <c r="R92" s="76"/>
      <c r="S92" s="76"/>
      <c r="T92" s="76" t="s">
        <v>16311</v>
      </c>
      <c r="U92" s="76"/>
      <c r="V92" s="121"/>
      <c r="W92" s="76"/>
      <c r="X92" s="637">
        <f t="shared" si="2"/>
        <v>5250.0000000000009</v>
      </c>
      <c r="Y92" s="118">
        <f t="shared" si="3"/>
        <v>80250</v>
      </c>
    </row>
    <row r="93" spans="1:25" ht="15.5" x14ac:dyDescent="0.35">
      <c r="A93" s="76"/>
      <c r="B93" s="76"/>
      <c r="C93" s="214"/>
      <c r="D93" s="76"/>
      <c r="E93" s="76"/>
      <c r="F93" s="76" t="s">
        <v>16372</v>
      </c>
      <c r="G93" s="76"/>
      <c r="H93" s="118">
        <v>75000</v>
      </c>
      <c r="I93" s="76"/>
      <c r="J93" s="76" t="s">
        <v>16319</v>
      </c>
      <c r="K93" s="119" t="s">
        <v>6193</v>
      </c>
      <c r="L93" s="76" t="s">
        <v>1901</v>
      </c>
      <c r="M93" s="128" t="s">
        <v>16373</v>
      </c>
      <c r="N93" s="119"/>
      <c r="O93" s="76"/>
      <c r="P93" s="119" t="s">
        <v>6193</v>
      </c>
      <c r="Q93" s="119" t="s">
        <v>1697</v>
      </c>
      <c r="R93" s="76"/>
      <c r="S93" s="76"/>
      <c r="T93" s="76" t="s">
        <v>16311</v>
      </c>
      <c r="U93" s="76"/>
      <c r="V93" s="121"/>
      <c r="W93" s="76"/>
      <c r="X93" s="637">
        <f t="shared" si="2"/>
        <v>5250.0000000000009</v>
      </c>
      <c r="Y93" s="118">
        <f t="shared" si="3"/>
        <v>80250</v>
      </c>
    </row>
    <row r="94" spans="1:25" ht="15.5" x14ac:dyDescent="0.35">
      <c r="A94" s="76"/>
      <c r="B94" s="76"/>
      <c r="C94" s="214"/>
      <c r="D94" s="76"/>
      <c r="E94" s="76"/>
      <c r="F94" s="76" t="s">
        <v>16374</v>
      </c>
      <c r="G94" s="76"/>
      <c r="H94" s="118">
        <v>75000</v>
      </c>
      <c r="I94" s="76"/>
      <c r="J94" s="76" t="s">
        <v>16319</v>
      </c>
      <c r="K94" s="119" t="s">
        <v>6193</v>
      </c>
      <c r="L94" s="76" t="s">
        <v>10263</v>
      </c>
      <c r="M94" s="128" t="s">
        <v>16375</v>
      </c>
      <c r="N94" s="119"/>
      <c r="O94" s="76"/>
      <c r="P94" s="119" t="s">
        <v>6193</v>
      </c>
      <c r="Q94" s="119" t="s">
        <v>1697</v>
      </c>
      <c r="R94" s="76"/>
      <c r="S94" s="76"/>
      <c r="T94" s="76" t="s">
        <v>16311</v>
      </c>
      <c r="U94" s="76"/>
      <c r="V94" s="121"/>
      <c r="W94" s="76"/>
      <c r="X94" s="637">
        <f t="shared" si="2"/>
        <v>5250.0000000000009</v>
      </c>
      <c r="Y94" s="118">
        <f t="shared" si="3"/>
        <v>80250</v>
      </c>
    </row>
    <row r="95" spans="1:25" ht="15.5" x14ac:dyDescent="0.35">
      <c r="A95" s="76"/>
      <c r="B95" s="76"/>
      <c r="C95" s="214"/>
      <c r="D95" s="76"/>
      <c r="E95" s="76"/>
      <c r="F95" s="76" t="s">
        <v>16376</v>
      </c>
      <c r="G95" s="76"/>
      <c r="H95" s="118">
        <v>75000</v>
      </c>
      <c r="I95" s="76"/>
      <c r="J95" s="76" t="s">
        <v>16319</v>
      </c>
      <c r="K95" s="119" t="s">
        <v>6193</v>
      </c>
      <c r="L95" s="76" t="s">
        <v>16377</v>
      </c>
      <c r="M95" s="119" t="s">
        <v>16378</v>
      </c>
      <c r="N95" s="119"/>
      <c r="O95" s="76"/>
      <c r="P95" s="119" t="s">
        <v>3033</v>
      </c>
      <c r="Q95" s="119" t="s">
        <v>6193</v>
      </c>
      <c r="R95" s="76"/>
      <c r="S95" s="76"/>
      <c r="T95" s="76" t="s">
        <v>16311</v>
      </c>
      <c r="U95" s="76"/>
      <c r="V95" s="121"/>
      <c r="W95" s="76"/>
      <c r="X95" s="637">
        <f t="shared" si="2"/>
        <v>5250.0000000000009</v>
      </c>
      <c r="Y95" s="118">
        <f t="shared" si="3"/>
        <v>80250</v>
      </c>
    </row>
    <row r="96" spans="1:25" ht="15.5" x14ac:dyDescent="0.35">
      <c r="A96" s="76"/>
      <c r="B96" s="76"/>
      <c r="C96" s="214"/>
      <c r="D96" s="76"/>
      <c r="E96" s="76"/>
      <c r="F96" s="76" t="s">
        <v>16376</v>
      </c>
      <c r="G96" s="76"/>
      <c r="H96" s="118">
        <v>75000</v>
      </c>
      <c r="I96" s="76"/>
      <c r="J96" s="76" t="s">
        <v>16319</v>
      </c>
      <c r="K96" s="119" t="s">
        <v>6193</v>
      </c>
      <c r="L96" s="76" t="s">
        <v>16377</v>
      </c>
      <c r="M96" s="119" t="s">
        <v>16379</v>
      </c>
      <c r="N96" s="119"/>
      <c r="O96" s="76"/>
      <c r="P96" s="119" t="s">
        <v>3033</v>
      </c>
      <c r="Q96" s="119" t="s">
        <v>6193</v>
      </c>
      <c r="R96" s="76"/>
      <c r="S96" s="76"/>
      <c r="T96" s="76" t="s">
        <v>16311</v>
      </c>
      <c r="U96" s="76"/>
      <c r="V96" s="121"/>
      <c r="W96" s="76"/>
      <c r="X96" s="637">
        <f t="shared" si="2"/>
        <v>5250.0000000000009</v>
      </c>
      <c r="Y96" s="118">
        <f t="shared" si="3"/>
        <v>80250</v>
      </c>
    </row>
    <row r="97" spans="1:25" ht="15.5" x14ac:dyDescent="0.35">
      <c r="A97" s="76"/>
      <c r="B97" s="76"/>
      <c r="C97" s="214"/>
      <c r="D97" s="76"/>
      <c r="E97" s="76"/>
      <c r="F97" s="76" t="s">
        <v>16380</v>
      </c>
      <c r="G97" s="76"/>
      <c r="H97" s="118">
        <v>75000</v>
      </c>
      <c r="I97" s="76"/>
      <c r="J97" s="76" t="s">
        <v>16319</v>
      </c>
      <c r="K97" s="119" t="s">
        <v>6193</v>
      </c>
      <c r="L97" s="76" t="s">
        <v>1901</v>
      </c>
      <c r="M97" s="128" t="s">
        <v>16381</v>
      </c>
      <c r="N97" s="119"/>
      <c r="O97" s="76"/>
      <c r="P97" s="119" t="s">
        <v>6193</v>
      </c>
      <c r="Q97" s="119" t="s">
        <v>1697</v>
      </c>
      <c r="R97" s="76"/>
      <c r="S97" s="76"/>
      <c r="T97" s="76" t="s">
        <v>16311</v>
      </c>
      <c r="U97" s="76"/>
      <c r="V97" s="121"/>
      <c r="W97" s="76"/>
      <c r="X97" s="637">
        <f t="shared" si="2"/>
        <v>5250.0000000000009</v>
      </c>
      <c r="Y97" s="118">
        <f t="shared" si="3"/>
        <v>80250</v>
      </c>
    </row>
    <row r="98" spans="1:25" ht="15.5" x14ac:dyDescent="0.35">
      <c r="A98" s="76"/>
      <c r="B98" s="76"/>
      <c r="C98" s="214"/>
      <c r="D98" s="76"/>
      <c r="E98" s="76"/>
      <c r="F98" s="76" t="s">
        <v>16382</v>
      </c>
      <c r="G98" s="76"/>
      <c r="H98" s="118">
        <v>75000</v>
      </c>
      <c r="I98" s="76"/>
      <c r="J98" s="76" t="s">
        <v>16319</v>
      </c>
      <c r="K98" s="119" t="s">
        <v>6193</v>
      </c>
      <c r="L98" s="76" t="s">
        <v>10263</v>
      </c>
      <c r="M98" s="128" t="s">
        <v>16383</v>
      </c>
      <c r="N98" s="119"/>
      <c r="O98" s="76"/>
      <c r="P98" s="119" t="s">
        <v>6193</v>
      </c>
      <c r="Q98" s="119" t="s">
        <v>1697</v>
      </c>
      <c r="R98" s="76"/>
      <c r="S98" s="76"/>
      <c r="T98" s="76" t="s">
        <v>16311</v>
      </c>
      <c r="U98" s="76"/>
      <c r="V98" s="121"/>
      <c r="W98" s="76"/>
      <c r="X98" s="637">
        <f t="shared" si="2"/>
        <v>5250.0000000000009</v>
      </c>
      <c r="Y98" s="118">
        <f t="shared" si="3"/>
        <v>80250</v>
      </c>
    </row>
    <row r="99" spans="1:25" ht="15.5" x14ac:dyDescent="0.35">
      <c r="A99" s="76"/>
      <c r="B99" s="76"/>
      <c r="C99" s="214"/>
      <c r="D99" s="76"/>
      <c r="E99" s="76"/>
      <c r="F99" s="76" t="s">
        <v>16384</v>
      </c>
      <c r="G99" s="76"/>
      <c r="H99" s="118">
        <v>75000</v>
      </c>
      <c r="I99" s="76"/>
      <c r="J99" s="76" t="s">
        <v>16319</v>
      </c>
      <c r="K99" s="119" t="s">
        <v>6193</v>
      </c>
      <c r="L99" s="76" t="s">
        <v>16385</v>
      </c>
      <c r="M99" s="128" t="s">
        <v>16386</v>
      </c>
      <c r="N99" s="119"/>
      <c r="O99" s="76"/>
      <c r="P99" s="119" t="s">
        <v>6193</v>
      </c>
      <c r="Q99" s="119" t="s">
        <v>1903</v>
      </c>
      <c r="R99" s="76"/>
      <c r="S99" s="76"/>
      <c r="T99" s="76" t="s">
        <v>16311</v>
      </c>
      <c r="U99" s="76"/>
      <c r="V99" s="121"/>
      <c r="W99" s="76"/>
      <c r="X99" s="637">
        <f t="shared" si="2"/>
        <v>5250.0000000000009</v>
      </c>
      <c r="Y99" s="118">
        <f t="shared" si="3"/>
        <v>80250</v>
      </c>
    </row>
    <row r="100" spans="1:25" ht="15.5" x14ac:dyDescent="0.35">
      <c r="A100" s="76"/>
      <c r="B100" s="76"/>
      <c r="C100" s="214"/>
      <c r="D100" s="76"/>
      <c r="E100" s="76"/>
      <c r="F100" s="76" t="s">
        <v>16387</v>
      </c>
      <c r="G100" s="76"/>
      <c r="H100" s="118">
        <v>75000</v>
      </c>
      <c r="I100" s="76"/>
      <c r="J100" s="76" t="s">
        <v>16307</v>
      </c>
      <c r="K100" s="119" t="s">
        <v>6193</v>
      </c>
      <c r="L100" s="76" t="s">
        <v>16308</v>
      </c>
      <c r="M100" s="119" t="s">
        <v>16388</v>
      </c>
      <c r="N100" s="119"/>
      <c r="O100" s="76"/>
      <c r="P100" s="119" t="s">
        <v>3033</v>
      </c>
      <c r="Q100" s="119" t="s">
        <v>16310</v>
      </c>
      <c r="R100" s="76"/>
      <c r="S100" s="76"/>
      <c r="T100" s="76" t="s">
        <v>1147</v>
      </c>
      <c r="U100" s="76"/>
      <c r="V100" s="121"/>
      <c r="W100" s="76"/>
      <c r="X100" s="637">
        <f t="shared" si="2"/>
        <v>5250.0000000000009</v>
      </c>
      <c r="Y100" s="118">
        <f t="shared" si="3"/>
        <v>80250</v>
      </c>
    </row>
    <row r="101" spans="1:25" ht="15.5" x14ac:dyDescent="0.35">
      <c r="A101" s="76"/>
      <c r="B101" s="76"/>
      <c r="C101" s="214"/>
      <c r="D101" s="76"/>
      <c r="E101" s="76"/>
      <c r="F101" s="76" t="s">
        <v>16389</v>
      </c>
      <c r="G101" s="76"/>
      <c r="H101" s="118">
        <v>75000</v>
      </c>
      <c r="I101" s="76"/>
      <c r="J101" s="76" t="s">
        <v>3274</v>
      </c>
      <c r="K101" s="119" t="s">
        <v>6193</v>
      </c>
      <c r="L101" s="76" t="s">
        <v>11007</v>
      </c>
      <c r="M101" s="119" t="s">
        <v>16390</v>
      </c>
      <c r="N101" s="119"/>
      <c r="O101" s="76"/>
      <c r="P101" s="119" t="s">
        <v>6193</v>
      </c>
      <c r="Q101" s="119" t="s">
        <v>1697</v>
      </c>
      <c r="R101" s="76"/>
      <c r="S101" s="76"/>
      <c r="T101" s="76" t="s">
        <v>1147</v>
      </c>
      <c r="U101" s="76"/>
      <c r="V101" s="121"/>
      <c r="W101" s="76"/>
      <c r="X101" s="637">
        <f t="shared" si="2"/>
        <v>5250.0000000000009</v>
      </c>
      <c r="Y101" s="118">
        <f t="shared" si="3"/>
        <v>80250</v>
      </c>
    </row>
    <row r="102" spans="1:25" ht="15.5" x14ac:dyDescent="0.35">
      <c r="A102" s="76"/>
      <c r="B102" s="76"/>
      <c r="C102" s="214"/>
      <c r="D102" s="76"/>
      <c r="E102" s="76"/>
      <c r="F102" s="76" t="s">
        <v>16391</v>
      </c>
      <c r="G102" s="76"/>
      <c r="H102" s="118">
        <v>75000</v>
      </c>
      <c r="I102" s="76"/>
      <c r="J102" s="76" t="s">
        <v>16307</v>
      </c>
      <c r="K102" s="119" t="s">
        <v>6193</v>
      </c>
      <c r="L102" s="76" t="s">
        <v>16308</v>
      </c>
      <c r="M102" s="119" t="s">
        <v>16392</v>
      </c>
      <c r="N102" s="119"/>
      <c r="O102" s="76"/>
      <c r="P102" s="119" t="s">
        <v>3033</v>
      </c>
      <c r="Q102" s="119" t="s">
        <v>16310</v>
      </c>
      <c r="R102" s="76"/>
      <c r="S102" s="76"/>
      <c r="T102" s="76" t="s">
        <v>1147</v>
      </c>
      <c r="U102" s="76"/>
      <c r="V102" s="121"/>
      <c r="W102" s="76"/>
      <c r="X102" s="637">
        <f t="shared" si="2"/>
        <v>5250.0000000000009</v>
      </c>
      <c r="Y102" s="118">
        <f t="shared" si="3"/>
        <v>80250</v>
      </c>
    </row>
    <row r="103" spans="1:25" ht="15.5" x14ac:dyDescent="0.35">
      <c r="A103" s="76"/>
      <c r="B103" s="76"/>
      <c r="C103" s="214"/>
      <c r="D103" s="76"/>
      <c r="E103" s="76"/>
      <c r="F103" s="76" t="s">
        <v>16393</v>
      </c>
      <c r="G103" s="76"/>
      <c r="H103" s="118">
        <v>75000</v>
      </c>
      <c r="I103" s="76"/>
      <c r="J103" s="76" t="s">
        <v>3274</v>
      </c>
      <c r="K103" s="119" t="s">
        <v>6193</v>
      </c>
      <c r="L103" s="76" t="s">
        <v>11007</v>
      </c>
      <c r="M103" s="119" t="s">
        <v>16394</v>
      </c>
      <c r="N103" s="119"/>
      <c r="O103" s="76"/>
      <c r="P103" s="119" t="s">
        <v>6193</v>
      </c>
      <c r="Q103" s="119" t="s">
        <v>1697</v>
      </c>
      <c r="R103" s="76"/>
      <c r="S103" s="76"/>
      <c r="T103" s="76" t="s">
        <v>1147</v>
      </c>
      <c r="U103" s="76"/>
      <c r="V103" s="121"/>
      <c r="W103" s="76"/>
      <c r="X103" s="637">
        <f t="shared" si="2"/>
        <v>5250.0000000000009</v>
      </c>
      <c r="Y103" s="118">
        <f t="shared" si="3"/>
        <v>80250</v>
      </c>
    </row>
    <row r="104" spans="1:25" ht="15.5" x14ac:dyDescent="0.35">
      <c r="A104" s="76"/>
      <c r="B104" s="76"/>
      <c r="C104" s="214"/>
      <c r="D104" s="76"/>
      <c r="E104" s="76"/>
      <c r="F104" s="76" t="s">
        <v>16395</v>
      </c>
      <c r="G104" s="76"/>
      <c r="H104" s="118">
        <v>75000</v>
      </c>
      <c r="I104" s="76"/>
      <c r="J104" s="76" t="s">
        <v>16307</v>
      </c>
      <c r="K104" s="119" t="s">
        <v>6193</v>
      </c>
      <c r="L104" s="76" t="s">
        <v>16308</v>
      </c>
      <c r="M104" s="119" t="s">
        <v>16396</v>
      </c>
      <c r="N104" s="119"/>
      <c r="O104" s="76"/>
      <c r="P104" s="119" t="s">
        <v>3033</v>
      </c>
      <c r="Q104" s="119" t="s">
        <v>16310</v>
      </c>
      <c r="R104" s="76"/>
      <c r="S104" s="76"/>
      <c r="T104" s="76" t="s">
        <v>1147</v>
      </c>
      <c r="U104" s="76"/>
      <c r="V104" s="121"/>
      <c r="W104" s="76"/>
      <c r="X104" s="637">
        <f t="shared" si="2"/>
        <v>5250.0000000000009</v>
      </c>
      <c r="Y104" s="118">
        <f t="shared" si="3"/>
        <v>80250</v>
      </c>
    </row>
    <row r="105" spans="1:25" ht="15.5" x14ac:dyDescent="0.35">
      <c r="A105" s="76"/>
      <c r="B105" s="76"/>
      <c r="C105" s="214"/>
      <c r="D105" s="76"/>
      <c r="E105" s="76"/>
      <c r="F105" s="76" t="s">
        <v>16397</v>
      </c>
      <c r="G105" s="76"/>
      <c r="H105" s="118">
        <v>75000</v>
      </c>
      <c r="I105" s="76"/>
      <c r="J105" s="76" t="s">
        <v>3274</v>
      </c>
      <c r="K105" s="119" t="s">
        <v>6193</v>
      </c>
      <c r="L105" s="76" t="s">
        <v>11007</v>
      </c>
      <c r="M105" s="119" t="s">
        <v>16398</v>
      </c>
      <c r="N105" s="119"/>
      <c r="O105" s="76"/>
      <c r="P105" s="119" t="s">
        <v>6193</v>
      </c>
      <c r="Q105" s="119" t="s">
        <v>1697</v>
      </c>
      <c r="R105" s="76"/>
      <c r="S105" s="76"/>
      <c r="T105" s="76" t="s">
        <v>1147</v>
      </c>
      <c r="U105" s="76"/>
      <c r="V105" s="121"/>
      <c r="W105" s="76"/>
      <c r="X105" s="637">
        <f t="shared" si="2"/>
        <v>5250.0000000000009</v>
      </c>
      <c r="Y105" s="118">
        <f t="shared" si="3"/>
        <v>80250</v>
      </c>
    </row>
    <row r="106" spans="1:25" ht="15.5" x14ac:dyDescent="0.35">
      <c r="A106" s="76"/>
      <c r="B106" s="76"/>
      <c r="C106" s="214"/>
      <c r="D106" s="76"/>
      <c r="E106" s="76"/>
      <c r="F106" s="76" t="s">
        <v>16399</v>
      </c>
      <c r="G106" s="76"/>
      <c r="H106" s="118">
        <v>75000</v>
      </c>
      <c r="I106" s="76"/>
      <c r="J106" s="76" t="s">
        <v>16307</v>
      </c>
      <c r="K106" s="119" t="s">
        <v>6193</v>
      </c>
      <c r="L106" s="76" t="s">
        <v>16308</v>
      </c>
      <c r="M106" s="119" t="s">
        <v>16400</v>
      </c>
      <c r="N106" s="119"/>
      <c r="O106" s="76"/>
      <c r="P106" s="119" t="s">
        <v>3033</v>
      </c>
      <c r="Q106" s="119" t="s">
        <v>16310</v>
      </c>
      <c r="R106" s="76"/>
      <c r="S106" s="76"/>
      <c r="T106" s="76" t="s">
        <v>1147</v>
      </c>
      <c r="U106" s="76"/>
      <c r="V106" s="121"/>
      <c r="W106" s="76"/>
      <c r="X106" s="637">
        <f t="shared" si="2"/>
        <v>5250.0000000000009</v>
      </c>
      <c r="Y106" s="118">
        <f t="shared" si="3"/>
        <v>80250</v>
      </c>
    </row>
    <row r="107" spans="1:25" ht="15.5" x14ac:dyDescent="0.35">
      <c r="A107" s="76"/>
      <c r="B107" s="76"/>
      <c r="C107" s="214"/>
      <c r="D107" s="76"/>
      <c r="E107" s="76"/>
      <c r="F107" s="76" t="s">
        <v>16401</v>
      </c>
      <c r="G107" s="76"/>
      <c r="H107" s="118">
        <v>75000</v>
      </c>
      <c r="I107" s="76"/>
      <c r="J107" s="76" t="s">
        <v>3274</v>
      </c>
      <c r="K107" s="119" t="s">
        <v>6193</v>
      </c>
      <c r="L107" s="76" t="s">
        <v>11007</v>
      </c>
      <c r="M107" s="119" t="s">
        <v>16402</v>
      </c>
      <c r="N107" s="119"/>
      <c r="O107" s="76"/>
      <c r="P107" s="119" t="s">
        <v>6193</v>
      </c>
      <c r="Q107" s="119" t="s">
        <v>1697</v>
      </c>
      <c r="R107" s="76"/>
      <c r="S107" s="76"/>
      <c r="T107" s="76" t="s">
        <v>1147</v>
      </c>
      <c r="U107" s="76"/>
      <c r="V107" s="121"/>
      <c r="W107" s="76"/>
      <c r="X107" s="637">
        <f t="shared" si="2"/>
        <v>5250.0000000000009</v>
      </c>
      <c r="Y107" s="118">
        <f t="shared" si="3"/>
        <v>80250</v>
      </c>
    </row>
    <row r="108" spans="1:25" ht="15.5" x14ac:dyDescent="0.35">
      <c r="A108" s="76"/>
      <c r="B108" s="76"/>
      <c r="C108" s="214"/>
      <c r="D108" s="76"/>
      <c r="E108" s="76"/>
      <c r="F108" s="76" t="s">
        <v>16403</v>
      </c>
      <c r="G108" s="76"/>
      <c r="H108" s="118">
        <v>75000</v>
      </c>
      <c r="I108" s="76"/>
      <c r="J108" s="76" t="s">
        <v>16307</v>
      </c>
      <c r="K108" s="119" t="s">
        <v>6193</v>
      </c>
      <c r="L108" s="76" t="s">
        <v>16308</v>
      </c>
      <c r="M108" s="119" t="s">
        <v>16404</v>
      </c>
      <c r="N108" s="119"/>
      <c r="O108" s="76"/>
      <c r="P108" s="119" t="s">
        <v>3033</v>
      </c>
      <c r="Q108" s="119" t="s">
        <v>16310</v>
      </c>
      <c r="R108" s="76"/>
      <c r="S108" s="76"/>
      <c r="T108" s="76" t="s">
        <v>1147</v>
      </c>
      <c r="U108" s="76"/>
      <c r="V108" s="121"/>
      <c r="W108" s="76"/>
      <c r="X108" s="637">
        <f t="shared" si="2"/>
        <v>5250.0000000000009</v>
      </c>
      <c r="Y108" s="118">
        <f t="shared" si="3"/>
        <v>80250</v>
      </c>
    </row>
    <row r="109" spans="1:25" ht="15.5" x14ac:dyDescent="0.35">
      <c r="A109" s="76"/>
      <c r="B109" s="76"/>
      <c r="C109" s="214"/>
      <c r="D109" s="76"/>
      <c r="E109" s="76"/>
      <c r="F109" s="76" t="s">
        <v>16405</v>
      </c>
      <c r="G109" s="76"/>
      <c r="H109" s="118">
        <v>75000</v>
      </c>
      <c r="I109" s="76"/>
      <c r="J109" s="76" t="s">
        <v>3274</v>
      </c>
      <c r="K109" s="119" t="s">
        <v>6193</v>
      </c>
      <c r="L109" s="76" t="s">
        <v>11007</v>
      </c>
      <c r="M109" s="119" t="s">
        <v>16406</v>
      </c>
      <c r="N109" s="119"/>
      <c r="O109" s="76"/>
      <c r="P109" s="119" t="s">
        <v>6193</v>
      </c>
      <c r="Q109" s="119" t="s">
        <v>1697</v>
      </c>
      <c r="R109" s="76"/>
      <c r="S109" s="76"/>
      <c r="T109" s="76" t="s">
        <v>1147</v>
      </c>
      <c r="U109" s="76"/>
      <c r="V109" s="121"/>
      <c r="W109" s="76"/>
      <c r="X109" s="637">
        <f t="shared" si="2"/>
        <v>5250.0000000000009</v>
      </c>
      <c r="Y109" s="118">
        <f t="shared" si="3"/>
        <v>80250</v>
      </c>
    </row>
    <row r="110" spans="1:25" ht="15.5" x14ac:dyDescent="0.35">
      <c r="A110" s="76"/>
      <c r="B110" s="76"/>
      <c r="C110" s="214"/>
      <c r="D110" s="76"/>
      <c r="E110" s="76"/>
      <c r="F110" s="76" t="s">
        <v>16407</v>
      </c>
      <c r="G110" s="76"/>
      <c r="H110" s="118">
        <v>75000</v>
      </c>
      <c r="I110" s="76"/>
      <c r="J110" s="76" t="s">
        <v>16307</v>
      </c>
      <c r="K110" s="119" t="s">
        <v>6193</v>
      </c>
      <c r="L110" s="76" t="s">
        <v>16308</v>
      </c>
      <c r="M110" s="119" t="s">
        <v>16408</v>
      </c>
      <c r="N110" s="119"/>
      <c r="O110" s="76"/>
      <c r="P110" s="119" t="s">
        <v>3033</v>
      </c>
      <c r="Q110" s="119" t="s">
        <v>16310</v>
      </c>
      <c r="R110" s="76"/>
      <c r="S110" s="76"/>
      <c r="T110" s="76" t="s">
        <v>1147</v>
      </c>
      <c r="U110" s="76"/>
      <c r="V110" s="121"/>
      <c r="W110" s="76"/>
      <c r="X110" s="637">
        <f t="shared" si="2"/>
        <v>5250.0000000000009</v>
      </c>
      <c r="Y110" s="118">
        <f t="shared" si="3"/>
        <v>80250</v>
      </c>
    </row>
    <row r="111" spans="1:25" ht="15.5" x14ac:dyDescent="0.35">
      <c r="A111" s="76"/>
      <c r="B111" s="76"/>
      <c r="C111" s="214"/>
      <c r="D111" s="76"/>
      <c r="E111" s="76"/>
      <c r="F111" s="76" t="s">
        <v>16409</v>
      </c>
      <c r="G111" s="76"/>
      <c r="H111" s="118">
        <v>75000</v>
      </c>
      <c r="I111" s="76"/>
      <c r="J111" s="76" t="s">
        <v>3274</v>
      </c>
      <c r="K111" s="119" t="s">
        <v>6193</v>
      </c>
      <c r="L111" s="76" t="s">
        <v>11007</v>
      </c>
      <c r="M111" s="119" t="s">
        <v>16410</v>
      </c>
      <c r="N111" s="119"/>
      <c r="O111" s="76"/>
      <c r="P111" s="119" t="s">
        <v>6193</v>
      </c>
      <c r="Q111" s="119" t="s">
        <v>1697</v>
      </c>
      <c r="R111" s="76"/>
      <c r="S111" s="76"/>
      <c r="T111" s="76" t="s">
        <v>1147</v>
      </c>
      <c r="U111" s="76"/>
      <c r="V111" s="121"/>
      <c r="W111" s="76"/>
      <c r="X111" s="637">
        <f t="shared" si="2"/>
        <v>5250.0000000000009</v>
      </c>
      <c r="Y111" s="118">
        <f t="shared" si="3"/>
        <v>80250</v>
      </c>
    </row>
    <row r="112" spans="1:25" ht="15.5" x14ac:dyDescent="0.35">
      <c r="A112" s="76"/>
      <c r="B112" s="76"/>
      <c r="C112" s="214"/>
      <c r="D112" s="76"/>
      <c r="E112" s="76"/>
      <c r="F112" s="76" t="s">
        <v>16411</v>
      </c>
      <c r="G112" s="76"/>
      <c r="H112" s="118">
        <v>75000</v>
      </c>
      <c r="I112" s="76"/>
      <c r="J112" s="76" t="s">
        <v>16319</v>
      </c>
      <c r="K112" s="119" t="s">
        <v>6193</v>
      </c>
      <c r="L112" s="76" t="s">
        <v>16412</v>
      </c>
      <c r="M112" s="119" t="s">
        <v>16413</v>
      </c>
      <c r="N112" s="119"/>
      <c r="O112" s="76"/>
      <c r="P112" s="119" t="s">
        <v>3033</v>
      </c>
      <c r="Q112" s="119" t="s">
        <v>10269</v>
      </c>
      <c r="R112" s="76"/>
      <c r="S112" s="76"/>
      <c r="T112" s="76"/>
      <c r="U112" s="76"/>
      <c r="V112" s="121"/>
      <c r="W112" s="76"/>
      <c r="X112" s="637">
        <f t="shared" si="2"/>
        <v>5250.0000000000009</v>
      </c>
      <c r="Y112" s="118">
        <f t="shared" si="3"/>
        <v>80250</v>
      </c>
    </row>
    <row r="113" spans="1:25" ht="15.5" x14ac:dyDescent="0.35">
      <c r="A113" s="76"/>
      <c r="B113" s="76"/>
      <c r="C113" s="214"/>
      <c r="D113" s="76"/>
      <c r="E113" s="76"/>
      <c r="F113" s="76" t="s">
        <v>16414</v>
      </c>
      <c r="G113" s="76"/>
      <c r="H113" s="118">
        <v>75000</v>
      </c>
      <c r="I113" s="76"/>
      <c r="J113" s="76" t="s">
        <v>16319</v>
      </c>
      <c r="K113" s="119" t="s">
        <v>6193</v>
      </c>
      <c r="L113" s="76" t="s">
        <v>1868</v>
      </c>
      <c r="M113" s="119" t="s">
        <v>16415</v>
      </c>
      <c r="N113" s="119"/>
      <c r="O113" s="76"/>
      <c r="P113" s="119" t="s">
        <v>6193</v>
      </c>
      <c r="Q113" s="119" t="s">
        <v>16416</v>
      </c>
      <c r="R113" s="76"/>
      <c r="S113" s="76"/>
      <c r="T113" s="76"/>
      <c r="U113" s="76"/>
      <c r="V113" s="121"/>
      <c r="W113" s="76"/>
      <c r="X113" s="637">
        <f t="shared" si="2"/>
        <v>5250.0000000000009</v>
      </c>
      <c r="Y113" s="118">
        <f t="shared" si="3"/>
        <v>80250</v>
      </c>
    </row>
    <row r="114" spans="1:25" ht="15.5" x14ac:dyDescent="0.35">
      <c r="A114" s="76"/>
      <c r="B114" s="76"/>
      <c r="C114" s="214"/>
      <c r="D114" s="76"/>
      <c r="E114" s="76"/>
      <c r="F114" s="76" t="s">
        <v>16417</v>
      </c>
      <c r="G114" s="76"/>
      <c r="H114" s="118">
        <v>75000</v>
      </c>
      <c r="I114" s="76"/>
      <c r="J114" s="76" t="s">
        <v>16319</v>
      </c>
      <c r="K114" s="119" t="s">
        <v>6193</v>
      </c>
      <c r="L114" s="76" t="s">
        <v>1868</v>
      </c>
      <c r="M114" s="119" t="s">
        <v>16418</v>
      </c>
      <c r="N114" s="119"/>
      <c r="O114" s="76"/>
      <c r="P114" s="119" t="s">
        <v>6193</v>
      </c>
      <c r="Q114" s="119" t="s">
        <v>16416</v>
      </c>
      <c r="R114" s="76"/>
      <c r="S114" s="76"/>
      <c r="T114" s="76"/>
      <c r="U114" s="76"/>
      <c r="V114" s="121"/>
      <c r="W114" s="76"/>
      <c r="X114" s="637">
        <f t="shared" si="2"/>
        <v>5250.0000000000009</v>
      </c>
      <c r="Y114" s="118">
        <f t="shared" si="3"/>
        <v>80250</v>
      </c>
    </row>
    <row r="115" spans="1:25" ht="15.5" x14ac:dyDescent="0.35">
      <c r="A115" s="76"/>
      <c r="B115" s="76"/>
      <c r="C115" s="214"/>
      <c r="D115" s="76"/>
      <c r="E115" s="76"/>
      <c r="F115" s="76" t="s">
        <v>16419</v>
      </c>
      <c r="G115" s="76"/>
      <c r="H115" s="118">
        <v>75000</v>
      </c>
      <c r="I115" s="76"/>
      <c r="J115" s="76" t="s">
        <v>16319</v>
      </c>
      <c r="K115" s="119" t="s">
        <v>6193</v>
      </c>
      <c r="L115" s="76" t="s">
        <v>1868</v>
      </c>
      <c r="M115" s="119" t="s">
        <v>16420</v>
      </c>
      <c r="N115" s="119"/>
      <c r="O115" s="76"/>
      <c r="P115" s="119" t="s">
        <v>6193</v>
      </c>
      <c r="Q115" s="119" t="s">
        <v>16416</v>
      </c>
      <c r="R115" s="76"/>
      <c r="S115" s="76"/>
      <c r="T115" s="76"/>
      <c r="U115" s="76"/>
      <c r="V115" s="121"/>
      <c r="W115" s="76"/>
      <c r="X115" s="637">
        <f t="shared" si="2"/>
        <v>5250.0000000000009</v>
      </c>
      <c r="Y115" s="118">
        <f t="shared" si="3"/>
        <v>80250</v>
      </c>
    </row>
    <row r="116" spans="1:25" ht="15.5" x14ac:dyDescent="0.35">
      <c r="A116" s="76"/>
      <c r="B116" s="76"/>
      <c r="C116" s="214"/>
      <c r="D116" s="76"/>
      <c r="E116" s="76"/>
      <c r="F116" s="76" t="s">
        <v>16421</v>
      </c>
      <c r="G116" s="76"/>
      <c r="H116" s="118">
        <v>75000</v>
      </c>
      <c r="I116" s="76"/>
      <c r="J116" s="76" t="s">
        <v>16319</v>
      </c>
      <c r="K116" s="119" t="s">
        <v>6193</v>
      </c>
      <c r="L116" s="76" t="s">
        <v>16422</v>
      </c>
      <c r="M116" s="119" t="s">
        <v>16423</v>
      </c>
      <c r="N116" s="119"/>
      <c r="O116" s="76"/>
      <c r="P116" s="119" t="s">
        <v>6193</v>
      </c>
      <c r="Q116" s="119" t="s">
        <v>16424</v>
      </c>
      <c r="R116" s="76"/>
      <c r="S116" s="76"/>
      <c r="T116" s="76"/>
      <c r="U116" s="76"/>
      <c r="V116" s="121"/>
      <c r="W116" s="76"/>
      <c r="X116" s="637">
        <f t="shared" si="2"/>
        <v>5250.0000000000009</v>
      </c>
      <c r="Y116" s="118">
        <f t="shared" si="3"/>
        <v>80250</v>
      </c>
    </row>
    <row r="117" spans="1:25" ht="15.5" x14ac:dyDescent="0.35">
      <c r="A117" s="76"/>
      <c r="B117" s="76"/>
      <c r="C117" s="214"/>
      <c r="D117" s="76"/>
      <c r="E117" s="76"/>
      <c r="F117" s="76" t="s">
        <v>16425</v>
      </c>
      <c r="G117" s="76"/>
      <c r="H117" s="118">
        <v>75000</v>
      </c>
      <c r="I117" s="76"/>
      <c r="J117" s="76" t="s">
        <v>16319</v>
      </c>
      <c r="K117" s="119" t="s">
        <v>6193</v>
      </c>
      <c r="L117" s="76" t="s">
        <v>16426</v>
      </c>
      <c r="M117" s="128" t="s">
        <v>16427</v>
      </c>
      <c r="N117" s="119"/>
      <c r="O117" s="76"/>
      <c r="P117" s="119" t="s">
        <v>6193</v>
      </c>
      <c r="Q117" s="119" t="s">
        <v>1697</v>
      </c>
      <c r="R117" s="76"/>
      <c r="S117" s="76"/>
      <c r="T117" s="76"/>
      <c r="U117" s="76"/>
      <c r="V117" s="121"/>
      <c r="W117" s="76"/>
      <c r="X117" s="637">
        <f t="shared" si="2"/>
        <v>5250.0000000000009</v>
      </c>
      <c r="Y117" s="118">
        <f t="shared" si="3"/>
        <v>80250</v>
      </c>
    </row>
    <row r="118" spans="1:25" ht="15.5" x14ac:dyDescent="0.35">
      <c r="A118" s="76"/>
      <c r="B118" s="76"/>
      <c r="C118" s="214"/>
      <c r="D118" s="76"/>
      <c r="E118" s="76"/>
      <c r="F118" s="76" t="s">
        <v>16428</v>
      </c>
      <c r="G118" s="76"/>
      <c r="H118" s="118">
        <v>75000</v>
      </c>
      <c r="I118" s="76"/>
      <c r="J118" s="76" t="s">
        <v>16319</v>
      </c>
      <c r="K118" s="119" t="s">
        <v>6193</v>
      </c>
      <c r="L118" s="76" t="s">
        <v>16426</v>
      </c>
      <c r="M118" s="128" t="s">
        <v>16429</v>
      </c>
      <c r="N118" s="119"/>
      <c r="O118" s="76"/>
      <c r="P118" s="119" t="s">
        <v>6193</v>
      </c>
      <c r="Q118" s="119" t="s">
        <v>1697</v>
      </c>
      <c r="R118" s="76"/>
      <c r="S118" s="76"/>
      <c r="T118" s="76"/>
      <c r="U118" s="76"/>
      <c r="V118" s="121"/>
      <c r="W118" s="76"/>
      <c r="X118" s="637">
        <f t="shared" si="2"/>
        <v>5250.0000000000009</v>
      </c>
      <c r="Y118" s="118">
        <f t="shared" si="3"/>
        <v>80250</v>
      </c>
    </row>
    <row r="119" spans="1:25" ht="15.5" x14ac:dyDescent="0.35">
      <c r="A119" s="76"/>
      <c r="B119" s="76"/>
      <c r="C119" s="214"/>
      <c r="D119" s="76"/>
      <c r="E119" s="76"/>
      <c r="F119" s="76" t="s">
        <v>16430</v>
      </c>
      <c r="G119" s="76"/>
      <c r="H119" s="118">
        <v>75000</v>
      </c>
      <c r="I119" s="76"/>
      <c r="J119" s="76" t="s">
        <v>16319</v>
      </c>
      <c r="K119" s="119" t="s">
        <v>6193</v>
      </c>
      <c r="L119" s="76" t="s">
        <v>16426</v>
      </c>
      <c r="M119" s="128" t="s">
        <v>16431</v>
      </c>
      <c r="N119" s="119"/>
      <c r="O119" s="76"/>
      <c r="P119" s="119" t="s">
        <v>6193</v>
      </c>
      <c r="Q119" s="119" t="s">
        <v>1697</v>
      </c>
      <c r="R119" s="76"/>
      <c r="S119" s="76"/>
      <c r="T119" s="76"/>
      <c r="U119" s="76"/>
      <c r="V119" s="121"/>
      <c r="W119" s="76"/>
      <c r="X119" s="637">
        <f t="shared" si="2"/>
        <v>5250.0000000000009</v>
      </c>
      <c r="Y119" s="118">
        <f t="shared" si="3"/>
        <v>80250</v>
      </c>
    </row>
    <row r="120" spans="1:25" ht="15.5" x14ac:dyDescent="0.35">
      <c r="A120" s="76"/>
      <c r="B120" s="76"/>
      <c r="C120" s="214"/>
      <c r="D120" s="76"/>
      <c r="E120" s="76"/>
      <c r="F120" s="76" t="s">
        <v>16432</v>
      </c>
      <c r="G120" s="76"/>
      <c r="H120" s="118">
        <v>75000</v>
      </c>
      <c r="I120" s="76"/>
      <c r="J120" s="76" t="s">
        <v>16319</v>
      </c>
      <c r="K120" s="119" t="s">
        <v>6193</v>
      </c>
      <c r="L120" s="76" t="s">
        <v>16426</v>
      </c>
      <c r="M120" s="128" t="s">
        <v>16433</v>
      </c>
      <c r="N120" s="119"/>
      <c r="O120" s="76"/>
      <c r="P120" s="119" t="s">
        <v>6193</v>
      </c>
      <c r="Q120" s="119" t="s">
        <v>1697</v>
      </c>
      <c r="R120" s="76"/>
      <c r="S120" s="76"/>
      <c r="T120" s="76"/>
      <c r="U120" s="76"/>
      <c r="V120" s="121"/>
      <c r="W120" s="76"/>
      <c r="X120" s="637">
        <f t="shared" si="2"/>
        <v>5250.0000000000009</v>
      </c>
      <c r="Y120" s="118">
        <f t="shared" si="3"/>
        <v>80250</v>
      </c>
    </row>
    <row r="121" spans="1:25" ht="15.5" x14ac:dyDescent="0.35">
      <c r="A121" s="76"/>
      <c r="B121" s="76"/>
      <c r="C121" s="214"/>
      <c r="D121" s="76"/>
      <c r="E121" s="76"/>
      <c r="F121" s="76" t="s">
        <v>16434</v>
      </c>
      <c r="G121" s="76"/>
      <c r="H121" s="118">
        <v>75000</v>
      </c>
      <c r="I121" s="76"/>
      <c r="J121" s="76" t="s">
        <v>16319</v>
      </c>
      <c r="K121" s="119" t="s">
        <v>6193</v>
      </c>
      <c r="L121" s="76" t="s">
        <v>16426</v>
      </c>
      <c r="M121" s="128" t="s">
        <v>16435</v>
      </c>
      <c r="N121" s="119"/>
      <c r="O121" s="76"/>
      <c r="P121" s="119" t="s">
        <v>6193</v>
      </c>
      <c r="Q121" s="119" t="s">
        <v>1697</v>
      </c>
      <c r="R121" s="76"/>
      <c r="S121" s="76"/>
      <c r="T121" s="76"/>
      <c r="U121" s="76"/>
      <c r="V121" s="121"/>
      <c r="W121" s="76"/>
      <c r="X121" s="637">
        <f t="shared" si="2"/>
        <v>5250.0000000000009</v>
      </c>
      <c r="Y121" s="118">
        <f t="shared" si="3"/>
        <v>80250</v>
      </c>
    </row>
    <row r="122" spans="1:25" ht="15.5" x14ac:dyDescent="0.35">
      <c r="A122" s="76"/>
      <c r="B122" s="76"/>
      <c r="C122" s="214"/>
      <c r="D122" s="76"/>
      <c r="E122" s="76"/>
      <c r="F122" s="76" t="s">
        <v>16436</v>
      </c>
      <c r="G122" s="76"/>
      <c r="H122" s="118">
        <v>75000</v>
      </c>
      <c r="I122" s="76"/>
      <c r="J122" s="76" t="s">
        <v>16319</v>
      </c>
      <c r="K122" s="119" t="s">
        <v>6193</v>
      </c>
      <c r="L122" s="76" t="s">
        <v>16426</v>
      </c>
      <c r="M122" s="128" t="s">
        <v>16437</v>
      </c>
      <c r="N122" s="119"/>
      <c r="O122" s="76"/>
      <c r="P122" s="119" t="s">
        <v>6193</v>
      </c>
      <c r="Q122" s="119" t="s">
        <v>1697</v>
      </c>
      <c r="R122" s="76"/>
      <c r="S122" s="76"/>
      <c r="T122" s="76"/>
      <c r="U122" s="76"/>
      <c r="V122" s="121"/>
      <c r="W122" s="76"/>
      <c r="X122" s="637">
        <f t="shared" si="2"/>
        <v>5250.0000000000009</v>
      </c>
      <c r="Y122" s="118">
        <f t="shared" si="3"/>
        <v>80250</v>
      </c>
    </row>
    <row r="123" spans="1:25" ht="15.5" x14ac:dyDescent="0.35">
      <c r="A123" s="76"/>
      <c r="B123" s="76"/>
      <c r="C123" s="214"/>
      <c r="D123" s="76"/>
      <c r="E123" s="76"/>
      <c r="F123" s="76" t="s">
        <v>16438</v>
      </c>
      <c r="G123" s="76"/>
      <c r="H123" s="118">
        <v>75000</v>
      </c>
      <c r="I123" s="76"/>
      <c r="J123" s="76" t="s">
        <v>1671</v>
      </c>
      <c r="K123" s="119" t="s">
        <v>6193</v>
      </c>
      <c r="L123" s="76" t="s">
        <v>6193</v>
      </c>
      <c r="M123" s="119" t="s">
        <v>6193</v>
      </c>
      <c r="N123" s="119"/>
      <c r="O123" s="76"/>
      <c r="P123" s="119" t="s">
        <v>6193</v>
      </c>
      <c r="Q123" s="119" t="s">
        <v>6193</v>
      </c>
      <c r="R123" s="76"/>
      <c r="S123" s="76"/>
      <c r="T123" s="76"/>
      <c r="U123" s="76"/>
      <c r="V123" s="121"/>
      <c r="W123" s="76"/>
      <c r="X123" s="637">
        <f t="shared" si="2"/>
        <v>5250.0000000000009</v>
      </c>
      <c r="Y123" s="118">
        <f t="shared" si="3"/>
        <v>80250</v>
      </c>
    </row>
    <row r="124" spans="1:25" ht="15.5" x14ac:dyDescent="0.35">
      <c r="A124" s="76"/>
      <c r="B124" s="76"/>
      <c r="C124" s="214"/>
      <c r="D124" s="76"/>
      <c r="E124" s="76"/>
      <c r="F124" s="76" t="s">
        <v>16439</v>
      </c>
      <c r="G124" s="76"/>
      <c r="H124" s="118">
        <v>75000</v>
      </c>
      <c r="I124" s="76"/>
      <c r="J124" s="76" t="s">
        <v>16319</v>
      </c>
      <c r="K124" s="119" t="s">
        <v>6193</v>
      </c>
      <c r="L124" s="76" t="s">
        <v>16412</v>
      </c>
      <c r="M124" s="119" t="s">
        <v>6193</v>
      </c>
      <c r="N124" s="119"/>
      <c r="O124" s="76"/>
      <c r="P124" s="119" t="s">
        <v>3033</v>
      </c>
      <c r="Q124" s="119" t="s">
        <v>10269</v>
      </c>
      <c r="R124" s="76"/>
      <c r="S124" s="76"/>
      <c r="T124" s="76"/>
      <c r="U124" s="76"/>
      <c r="V124" s="121"/>
      <c r="W124" s="76"/>
      <c r="X124" s="637">
        <f t="shared" si="2"/>
        <v>5250.0000000000009</v>
      </c>
      <c r="Y124" s="118">
        <f t="shared" si="3"/>
        <v>80250</v>
      </c>
    </row>
    <row r="125" spans="1:25" ht="15.5" x14ac:dyDescent="0.35">
      <c r="A125" s="76"/>
      <c r="B125" s="76"/>
      <c r="C125" s="214"/>
      <c r="D125" s="76"/>
      <c r="E125" s="76"/>
      <c r="F125" s="76" t="s">
        <v>16440</v>
      </c>
      <c r="G125" s="76"/>
      <c r="H125" s="118">
        <v>75000</v>
      </c>
      <c r="I125" s="76"/>
      <c r="J125" s="76" t="s">
        <v>16319</v>
      </c>
      <c r="K125" s="119" t="s">
        <v>6193</v>
      </c>
      <c r="L125" s="76" t="s">
        <v>1868</v>
      </c>
      <c r="M125" s="119" t="s">
        <v>16441</v>
      </c>
      <c r="N125" s="119"/>
      <c r="O125" s="76"/>
      <c r="P125" s="119" t="s">
        <v>6193</v>
      </c>
      <c r="Q125" s="119" t="s">
        <v>16416</v>
      </c>
      <c r="R125" s="76"/>
      <c r="S125" s="76"/>
      <c r="T125" s="76"/>
      <c r="U125" s="76"/>
      <c r="V125" s="121"/>
      <c r="W125" s="76"/>
      <c r="X125" s="637">
        <f t="shared" si="2"/>
        <v>5250.0000000000009</v>
      </c>
      <c r="Y125" s="118">
        <f t="shared" si="3"/>
        <v>80250</v>
      </c>
    </row>
    <row r="126" spans="1:25" ht="15.5" x14ac:dyDescent="0.35">
      <c r="A126" s="76"/>
      <c r="B126" s="76"/>
      <c r="C126" s="214"/>
      <c r="D126" s="76"/>
      <c r="E126" s="76"/>
      <c r="F126" s="76" t="s">
        <v>16442</v>
      </c>
      <c r="G126" s="76"/>
      <c r="H126" s="118">
        <v>75000</v>
      </c>
      <c r="I126" s="76"/>
      <c r="J126" s="76" t="s">
        <v>16319</v>
      </c>
      <c r="K126" s="119" t="s">
        <v>6193</v>
      </c>
      <c r="L126" s="76" t="s">
        <v>1868</v>
      </c>
      <c r="M126" s="119" t="s">
        <v>16443</v>
      </c>
      <c r="N126" s="119"/>
      <c r="O126" s="76"/>
      <c r="P126" s="119" t="s">
        <v>6193</v>
      </c>
      <c r="Q126" s="119" t="s">
        <v>16416</v>
      </c>
      <c r="R126" s="76"/>
      <c r="S126" s="76"/>
      <c r="T126" s="76"/>
      <c r="U126" s="76"/>
      <c r="V126" s="121"/>
      <c r="W126" s="76"/>
      <c r="X126" s="637">
        <f t="shared" si="2"/>
        <v>5250.0000000000009</v>
      </c>
      <c r="Y126" s="118">
        <f t="shared" si="3"/>
        <v>80250</v>
      </c>
    </row>
    <row r="127" spans="1:25" ht="15.5" x14ac:dyDescent="0.35">
      <c r="A127" s="76"/>
      <c r="B127" s="76"/>
      <c r="C127" s="214"/>
      <c r="D127" s="76"/>
      <c r="E127" s="76"/>
      <c r="F127" s="76" t="s">
        <v>16444</v>
      </c>
      <c r="G127" s="76"/>
      <c r="H127" s="118">
        <v>75000</v>
      </c>
      <c r="I127" s="76"/>
      <c r="J127" s="76" t="s">
        <v>16319</v>
      </c>
      <c r="K127" s="119" t="s">
        <v>6193</v>
      </c>
      <c r="L127" s="76" t="s">
        <v>1868</v>
      </c>
      <c r="M127" s="119" t="s">
        <v>16445</v>
      </c>
      <c r="N127" s="119"/>
      <c r="O127" s="76"/>
      <c r="P127" s="119" t="s">
        <v>6193</v>
      </c>
      <c r="Q127" s="119" t="s">
        <v>16416</v>
      </c>
      <c r="R127" s="76"/>
      <c r="S127" s="76"/>
      <c r="T127" s="76"/>
      <c r="U127" s="76"/>
      <c r="V127" s="121"/>
      <c r="W127" s="76"/>
      <c r="X127" s="637">
        <f t="shared" si="2"/>
        <v>5250.0000000000009</v>
      </c>
      <c r="Y127" s="118">
        <f t="shared" si="3"/>
        <v>80250</v>
      </c>
    </row>
    <row r="128" spans="1:25" ht="15.5" x14ac:dyDescent="0.35">
      <c r="A128" s="76"/>
      <c r="B128" s="76"/>
      <c r="C128" s="214"/>
      <c r="D128" s="76"/>
      <c r="E128" s="76"/>
      <c r="F128" s="76" t="s">
        <v>16446</v>
      </c>
      <c r="G128" s="76"/>
      <c r="H128" s="118">
        <v>75000</v>
      </c>
      <c r="I128" s="76"/>
      <c r="J128" s="76" t="s">
        <v>16319</v>
      </c>
      <c r="K128" s="119" t="s">
        <v>6193</v>
      </c>
      <c r="L128" s="76" t="s">
        <v>16422</v>
      </c>
      <c r="M128" s="119" t="s">
        <v>16447</v>
      </c>
      <c r="N128" s="119"/>
      <c r="O128" s="76"/>
      <c r="P128" s="119" t="s">
        <v>6193</v>
      </c>
      <c r="Q128" s="119" t="s">
        <v>16424</v>
      </c>
      <c r="R128" s="76"/>
      <c r="S128" s="76"/>
      <c r="T128" s="76"/>
      <c r="U128" s="76"/>
      <c r="V128" s="121"/>
      <c r="W128" s="76"/>
      <c r="X128" s="637">
        <f t="shared" si="2"/>
        <v>5250.0000000000009</v>
      </c>
      <c r="Y128" s="118">
        <f t="shared" si="3"/>
        <v>80250</v>
      </c>
    </row>
    <row r="129" spans="1:25" ht="15.5" x14ac:dyDescent="0.35">
      <c r="A129" s="76"/>
      <c r="B129" s="76"/>
      <c r="C129" s="214"/>
      <c r="D129" s="76"/>
      <c r="E129" s="76"/>
      <c r="F129" s="76" t="s">
        <v>16448</v>
      </c>
      <c r="G129" s="76"/>
      <c r="H129" s="118">
        <v>75000</v>
      </c>
      <c r="I129" s="76"/>
      <c r="J129" s="76" t="s">
        <v>16319</v>
      </c>
      <c r="K129" s="119" t="s">
        <v>6193</v>
      </c>
      <c r="L129" s="76" t="s">
        <v>16426</v>
      </c>
      <c r="M129" s="128" t="s">
        <v>16449</v>
      </c>
      <c r="N129" s="119"/>
      <c r="O129" s="76"/>
      <c r="P129" s="119" t="s">
        <v>6193</v>
      </c>
      <c r="Q129" s="119" t="s">
        <v>1697</v>
      </c>
      <c r="R129" s="76"/>
      <c r="S129" s="76"/>
      <c r="T129" s="76"/>
      <c r="U129" s="76"/>
      <c r="V129" s="121"/>
      <c r="W129" s="76"/>
      <c r="X129" s="637">
        <f t="shared" si="2"/>
        <v>5250.0000000000009</v>
      </c>
      <c r="Y129" s="118">
        <f t="shared" si="3"/>
        <v>80250</v>
      </c>
    </row>
    <row r="130" spans="1:25" ht="15.5" x14ac:dyDescent="0.35">
      <c r="A130" s="76"/>
      <c r="B130" s="76"/>
      <c r="C130" s="214"/>
      <c r="D130" s="76"/>
      <c r="E130" s="76"/>
      <c r="F130" s="76" t="s">
        <v>16450</v>
      </c>
      <c r="G130" s="76"/>
      <c r="H130" s="118">
        <v>75000</v>
      </c>
      <c r="I130" s="76"/>
      <c r="J130" s="76" t="s">
        <v>16319</v>
      </c>
      <c r="K130" s="119" t="s">
        <v>6193</v>
      </c>
      <c r="L130" s="76" t="s">
        <v>16426</v>
      </c>
      <c r="M130" s="128" t="s">
        <v>16451</v>
      </c>
      <c r="N130" s="119"/>
      <c r="O130" s="76"/>
      <c r="P130" s="119" t="s">
        <v>6193</v>
      </c>
      <c r="Q130" s="119" t="s">
        <v>1697</v>
      </c>
      <c r="R130" s="76"/>
      <c r="S130" s="76"/>
      <c r="T130" s="76"/>
      <c r="U130" s="76"/>
      <c r="V130" s="121"/>
      <c r="W130" s="76"/>
      <c r="X130" s="637">
        <f t="shared" si="2"/>
        <v>5250.0000000000009</v>
      </c>
      <c r="Y130" s="118">
        <f t="shared" si="3"/>
        <v>80250</v>
      </c>
    </row>
    <row r="131" spans="1:25" ht="15.5" x14ac:dyDescent="0.35">
      <c r="A131" s="76"/>
      <c r="B131" s="76"/>
      <c r="C131" s="214"/>
      <c r="D131" s="76"/>
      <c r="E131" s="76"/>
      <c r="F131" s="76" t="s">
        <v>16452</v>
      </c>
      <c r="G131" s="76"/>
      <c r="H131" s="118">
        <v>75000</v>
      </c>
      <c r="I131" s="76"/>
      <c r="J131" s="76" t="s">
        <v>16319</v>
      </c>
      <c r="K131" s="119" t="s">
        <v>6193</v>
      </c>
      <c r="L131" s="76" t="s">
        <v>16426</v>
      </c>
      <c r="M131" s="128" t="s">
        <v>16453</v>
      </c>
      <c r="N131" s="119"/>
      <c r="O131" s="76"/>
      <c r="P131" s="119" t="s">
        <v>6193</v>
      </c>
      <c r="Q131" s="119" t="s">
        <v>1697</v>
      </c>
      <c r="R131" s="76"/>
      <c r="S131" s="76"/>
      <c r="T131" s="76"/>
      <c r="U131" s="76"/>
      <c r="V131" s="121"/>
      <c r="W131" s="76"/>
      <c r="X131" s="637">
        <f t="shared" si="2"/>
        <v>5250.0000000000009</v>
      </c>
      <c r="Y131" s="118">
        <f t="shared" si="3"/>
        <v>80250</v>
      </c>
    </row>
    <row r="132" spans="1:25" ht="15.5" x14ac:dyDescent="0.35">
      <c r="A132" s="76"/>
      <c r="B132" s="76"/>
      <c r="C132" s="214"/>
      <c r="D132" s="76"/>
      <c r="E132" s="76"/>
      <c r="F132" s="76" t="s">
        <v>16454</v>
      </c>
      <c r="G132" s="76"/>
      <c r="H132" s="118">
        <v>75000</v>
      </c>
      <c r="I132" s="76"/>
      <c r="J132" s="76" t="s">
        <v>16319</v>
      </c>
      <c r="K132" s="119" t="s">
        <v>6193</v>
      </c>
      <c r="L132" s="76" t="s">
        <v>16426</v>
      </c>
      <c r="M132" s="128" t="s">
        <v>16455</v>
      </c>
      <c r="N132" s="119"/>
      <c r="O132" s="76"/>
      <c r="P132" s="119" t="s">
        <v>6193</v>
      </c>
      <c r="Q132" s="119" t="s">
        <v>1697</v>
      </c>
      <c r="R132" s="76"/>
      <c r="S132" s="76"/>
      <c r="T132" s="76"/>
      <c r="U132" s="76"/>
      <c r="V132" s="121"/>
      <c r="W132" s="76"/>
      <c r="X132" s="637">
        <f t="shared" si="2"/>
        <v>5250.0000000000009</v>
      </c>
      <c r="Y132" s="118">
        <f t="shared" si="3"/>
        <v>80250</v>
      </c>
    </row>
    <row r="133" spans="1:25" ht="15.5" x14ac:dyDescent="0.35">
      <c r="A133" s="76"/>
      <c r="B133" s="76"/>
      <c r="C133" s="214"/>
      <c r="D133" s="76"/>
      <c r="E133" s="76"/>
      <c r="F133" s="76" t="s">
        <v>16456</v>
      </c>
      <c r="G133" s="76"/>
      <c r="H133" s="118">
        <v>75000</v>
      </c>
      <c r="I133" s="76"/>
      <c r="J133" s="76" t="s">
        <v>16319</v>
      </c>
      <c r="K133" s="119" t="s">
        <v>6193</v>
      </c>
      <c r="L133" s="76" t="s">
        <v>16426</v>
      </c>
      <c r="M133" s="128" t="s">
        <v>16457</v>
      </c>
      <c r="N133" s="119"/>
      <c r="O133" s="76"/>
      <c r="P133" s="119" t="s">
        <v>6193</v>
      </c>
      <c r="Q133" s="119" t="s">
        <v>1697</v>
      </c>
      <c r="R133" s="76"/>
      <c r="S133" s="76"/>
      <c r="T133" s="76"/>
      <c r="U133" s="76"/>
      <c r="V133" s="121"/>
      <c r="W133" s="76"/>
      <c r="X133" s="637">
        <f t="shared" si="2"/>
        <v>5250.0000000000009</v>
      </c>
      <c r="Y133" s="118">
        <f t="shared" si="3"/>
        <v>80250</v>
      </c>
    </row>
    <row r="134" spans="1:25" ht="15.5" x14ac:dyDescent="0.35">
      <c r="A134" s="76"/>
      <c r="B134" s="76"/>
      <c r="C134" s="214"/>
      <c r="D134" s="76"/>
      <c r="E134" s="76"/>
      <c r="F134" s="76" t="s">
        <v>16458</v>
      </c>
      <c r="G134" s="76"/>
      <c r="H134" s="118">
        <v>75000</v>
      </c>
      <c r="I134" s="76"/>
      <c r="J134" s="76" t="s">
        <v>16319</v>
      </c>
      <c r="K134" s="119" t="s">
        <v>6193</v>
      </c>
      <c r="L134" s="76" t="s">
        <v>16426</v>
      </c>
      <c r="M134" s="128" t="s">
        <v>16459</v>
      </c>
      <c r="N134" s="119"/>
      <c r="O134" s="76"/>
      <c r="P134" s="119" t="s">
        <v>6193</v>
      </c>
      <c r="Q134" s="119" t="s">
        <v>1697</v>
      </c>
      <c r="R134" s="76"/>
      <c r="S134" s="76"/>
      <c r="T134" s="76"/>
      <c r="U134" s="76"/>
      <c r="V134" s="121"/>
      <c r="W134" s="76"/>
      <c r="X134" s="637">
        <f t="shared" ref="X134:X177" si="4">H134*X$4</f>
        <v>5250.0000000000009</v>
      </c>
      <c r="Y134" s="118">
        <f t="shared" ref="Y134:Y177" si="5">H134+X134</f>
        <v>80250</v>
      </c>
    </row>
    <row r="135" spans="1:25" ht="15.5" x14ac:dyDescent="0.35">
      <c r="A135" s="76"/>
      <c r="B135" s="76"/>
      <c r="C135" s="214"/>
      <c r="D135" s="76"/>
      <c r="E135" s="76"/>
      <c r="F135" s="76" t="s">
        <v>16460</v>
      </c>
      <c r="G135" s="76"/>
      <c r="H135" s="118">
        <v>4000</v>
      </c>
      <c r="I135" s="76"/>
      <c r="J135" s="76" t="s">
        <v>1765</v>
      </c>
      <c r="K135" s="76" t="s">
        <v>1765</v>
      </c>
      <c r="L135" s="76" t="s">
        <v>1765</v>
      </c>
      <c r="M135" s="76" t="s">
        <v>1765</v>
      </c>
      <c r="N135" s="76"/>
      <c r="O135" s="76"/>
      <c r="P135" s="76" t="s">
        <v>1765</v>
      </c>
      <c r="Q135" s="76" t="s">
        <v>1765</v>
      </c>
      <c r="R135" s="76"/>
      <c r="S135" s="76"/>
      <c r="T135" s="76"/>
      <c r="U135" s="76"/>
      <c r="V135" s="121"/>
      <c r="W135" s="76"/>
      <c r="X135" s="637">
        <f t="shared" si="4"/>
        <v>280</v>
      </c>
      <c r="Y135" s="118">
        <f t="shared" si="5"/>
        <v>4280</v>
      </c>
    </row>
    <row r="136" spans="1:25" ht="15.5" x14ac:dyDescent="0.35">
      <c r="A136" s="76"/>
      <c r="B136" s="76"/>
      <c r="C136" s="214"/>
      <c r="D136" s="76"/>
      <c r="E136" s="76"/>
      <c r="F136" s="76"/>
      <c r="G136" s="76"/>
      <c r="H136" s="118"/>
      <c r="I136" s="76"/>
      <c r="J136" s="76"/>
      <c r="K136" s="119"/>
      <c r="L136" s="76"/>
      <c r="M136" s="119"/>
      <c r="N136" s="119"/>
      <c r="O136" s="76"/>
      <c r="P136" s="119"/>
      <c r="Q136" s="119"/>
      <c r="R136" s="76"/>
      <c r="S136" s="76"/>
      <c r="T136" s="76"/>
      <c r="U136" s="76"/>
      <c r="V136" s="121"/>
      <c r="W136" s="76"/>
      <c r="X136" s="637">
        <f t="shared" si="4"/>
        <v>0</v>
      </c>
      <c r="Y136" s="118">
        <f t="shared" si="5"/>
        <v>0</v>
      </c>
    </row>
    <row r="137" spans="1:25" ht="15.5" x14ac:dyDescent="0.35">
      <c r="A137" s="64"/>
      <c r="B137" s="64"/>
      <c r="C137" s="65"/>
      <c r="D137" s="64"/>
      <c r="E137" s="64"/>
      <c r="F137" s="66" t="s">
        <v>1931</v>
      </c>
      <c r="G137" s="64"/>
      <c r="H137" s="67"/>
      <c r="I137" s="64"/>
      <c r="J137" s="64"/>
      <c r="K137" s="68"/>
      <c r="L137" s="64"/>
      <c r="M137" s="68"/>
      <c r="N137" s="68"/>
      <c r="O137" s="64"/>
      <c r="P137" s="68"/>
      <c r="Q137" s="68"/>
      <c r="R137" s="64"/>
      <c r="S137" s="64"/>
      <c r="T137" s="64"/>
      <c r="U137" s="64"/>
      <c r="V137" s="115"/>
      <c r="W137" s="64"/>
      <c r="X137" s="637">
        <f t="shared" si="4"/>
        <v>0</v>
      </c>
      <c r="Y137" s="67">
        <f t="shared" si="5"/>
        <v>0</v>
      </c>
    </row>
    <row r="138" spans="1:25" ht="15.5" x14ac:dyDescent="0.35">
      <c r="A138" s="76"/>
      <c r="B138" s="76"/>
      <c r="C138" s="214"/>
      <c r="D138" s="76"/>
      <c r="E138" s="76"/>
      <c r="F138" s="76" t="s">
        <v>1852</v>
      </c>
      <c r="G138" s="76"/>
      <c r="H138" s="118"/>
      <c r="I138" s="76"/>
      <c r="J138" s="76"/>
      <c r="K138" s="119"/>
      <c r="L138" s="76"/>
      <c r="M138" s="119"/>
      <c r="N138" s="119"/>
      <c r="O138" s="76"/>
      <c r="P138" s="119"/>
      <c r="Q138" s="119"/>
      <c r="R138" s="76"/>
      <c r="S138" s="76"/>
      <c r="T138" s="76"/>
      <c r="U138" s="76"/>
      <c r="V138" s="121"/>
      <c r="W138" s="76" t="s">
        <v>1852</v>
      </c>
      <c r="X138" s="637">
        <f t="shared" si="4"/>
        <v>0</v>
      </c>
      <c r="Y138" s="118">
        <f t="shared" si="5"/>
        <v>0</v>
      </c>
    </row>
    <row r="139" spans="1:25" ht="15.5" x14ac:dyDescent="0.35">
      <c r="A139" s="76"/>
      <c r="B139" s="76"/>
      <c r="C139" s="214"/>
      <c r="D139" s="76"/>
      <c r="E139" s="76"/>
      <c r="F139" s="76"/>
      <c r="G139" s="76"/>
      <c r="H139" s="118"/>
      <c r="I139" s="76"/>
      <c r="J139" s="76"/>
      <c r="K139" s="119"/>
      <c r="L139" s="76"/>
      <c r="M139" s="119"/>
      <c r="N139" s="119"/>
      <c r="O139" s="76"/>
      <c r="P139" s="119"/>
      <c r="Q139" s="119"/>
      <c r="R139" s="76"/>
      <c r="S139" s="76"/>
      <c r="T139" s="76"/>
      <c r="U139" s="76"/>
      <c r="V139" s="121"/>
      <c r="W139" s="76"/>
      <c r="X139" s="637">
        <f t="shared" si="4"/>
        <v>0</v>
      </c>
      <c r="Y139" s="118">
        <f t="shared" si="5"/>
        <v>0</v>
      </c>
    </row>
    <row r="140" spans="1:25" ht="15.5" x14ac:dyDescent="0.35">
      <c r="A140" s="215"/>
      <c r="B140" s="215"/>
      <c r="C140" s="238"/>
      <c r="D140" s="215"/>
      <c r="E140" s="215"/>
      <c r="F140" s="234" t="s">
        <v>1932</v>
      </c>
      <c r="G140" s="215"/>
      <c r="H140" s="247"/>
      <c r="I140" s="215"/>
      <c r="J140" s="215"/>
      <c r="K140" s="220"/>
      <c r="L140" s="215"/>
      <c r="M140" s="220"/>
      <c r="N140" s="220"/>
      <c r="O140" s="215"/>
      <c r="P140" s="68"/>
      <c r="Q140" s="68"/>
      <c r="R140" s="215"/>
      <c r="S140" s="215"/>
      <c r="T140" s="215"/>
      <c r="U140" s="215"/>
      <c r="V140" s="239"/>
      <c r="W140" s="215"/>
      <c r="X140" s="637">
        <f t="shared" si="4"/>
        <v>0</v>
      </c>
      <c r="Y140" s="247">
        <f t="shared" si="5"/>
        <v>0</v>
      </c>
    </row>
    <row r="141" spans="1:25" ht="15.5" x14ac:dyDescent="0.35">
      <c r="A141" s="76"/>
      <c r="B141" s="76"/>
      <c r="C141" s="214"/>
      <c r="D141" s="76"/>
      <c r="E141" s="76"/>
      <c r="F141" s="76" t="s">
        <v>1852</v>
      </c>
      <c r="G141" s="76"/>
      <c r="H141" s="118"/>
      <c r="I141" s="76"/>
      <c r="J141" s="76"/>
      <c r="K141" s="119"/>
      <c r="L141" s="76"/>
      <c r="M141" s="119"/>
      <c r="N141" s="119"/>
      <c r="O141" s="76"/>
      <c r="P141" s="119"/>
      <c r="Q141" s="119"/>
      <c r="R141" s="76"/>
      <c r="S141" s="76"/>
      <c r="T141" s="76"/>
      <c r="U141" s="76"/>
      <c r="V141" s="121"/>
      <c r="W141" s="76" t="s">
        <v>1852</v>
      </c>
      <c r="X141" s="637">
        <f t="shared" si="4"/>
        <v>0</v>
      </c>
      <c r="Y141" s="118">
        <f t="shared" si="5"/>
        <v>0</v>
      </c>
    </row>
    <row r="142" spans="1:25" ht="15.5" x14ac:dyDescent="0.35">
      <c r="A142" s="76"/>
      <c r="B142" s="76"/>
      <c r="C142" s="214"/>
      <c r="D142" s="76"/>
      <c r="E142" s="76"/>
      <c r="F142" s="76"/>
      <c r="G142" s="76"/>
      <c r="H142" s="118"/>
      <c r="I142" s="76"/>
      <c r="J142" s="76"/>
      <c r="K142" s="119"/>
      <c r="L142" s="76"/>
      <c r="M142" s="119"/>
      <c r="N142" s="119"/>
      <c r="O142" s="76"/>
      <c r="P142" s="119"/>
      <c r="Q142" s="119"/>
      <c r="R142" s="76"/>
      <c r="S142" s="76"/>
      <c r="T142" s="76"/>
      <c r="U142" s="76"/>
      <c r="V142" s="121"/>
      <c r="W142" s="76"/>
      <c r="X142" s="637">
        <f t="shared" si="4"/>
        <v>0</v>
      </c>
      <c r="Y142" s="118">
        <f t="shared" si="5"/>
        <v>0</v>
      </c>
    </row>
    <row r="143" spans="1:25" ht="15.5" x14ac:dyDescent="0.35">
      <c r="A143" s="64"/>
      <c r="B143" s="64"/>
      <c r="C143" s="65"/>
      <c r="D143" s="64"/>
      <c r="E143" s="64"/>
      <c r="F143" s="66" t="s">
        <v>1168</v>
      </c>
      <c r="G143" s="64"/>
      <c r="H143" s="67"/>
      <c r="I143" s="64"/>
      <c r="J143" s="64"/>
      <c r="K143" s="68"/>
      <c r="L143" s="68"/>
      <c r="M143" s="68"/>
      <c r="N143" s="68"/>
      <c r="O143" s="64"/>
      <c r="P143" s="68"/>
      <c r="Q143" s="68"/>
      <c r="R143" s="64"/>
      <c r="S143" s="64"/>
      <c r="T143" s="64"/>
      <c r="U143" s="64"/>
      <c r="V143" s="115"/>
      <c r="W143" s="64"/>
      <c r="X143" s="637">
        <f t="shared" si="4"/>
        <v>0</v>
      </c>
      <c r="Y143" s="67">
        <f t="shared" si="5"/>
        <v>0</v>
      </c>
    </row>
    <row r="144" spans="1:25" ht="15.5" x14ac:dyDescent="0.35">
      <c r="A144" s="76"/>
      <c r="B144" s="76"/>
      <c r="C144" s="214"/>
      <c r="D144" s="76"/>
      <c r="E144" s="76"/>
      <c r="F144" s="76" t="s">
        <v>16461</v>
      </c>
      <c r="G144" s="76"/>
      <c r="H144" s="118">
        <v>70000</v>
      </c>
      <c r="I144" s="76"/>
      <c r="J144" s="76" t="s">
        <v>3788</v>
      </c>
      <c r="K144" s="119">
        <v>2013</v>
      </c>
      <c r="L144" s="76" t="s">
        <v>6193</v>
      </c>
      <c r="M144" s="119" t="s">
        <v>16462</v>
      </c>
      <c r="N144" s="119"/>
      <c r="O144" s="76"/>
      <c r="P144" s="119" t="s">
        <v>6193</v>
      </c>
      <c r="Q144" s="119" t="s">
        <v>6193</v>
      </c>
      <c r="R144" s="76"/>
      <c r="S144" s="76"/>
      <c r="T144" s="76"/>
      <c r="U144" s="76"/>
      <c r="V144" s="121"/>
      <c r="W144" s="76"/>
      <c r="X144" s="637">
        <f t="shared" si="4"/>
        <v>4900.0000000000009</v>
      </c>
      <c r="Y144" s="118">
        <f t="shared" si="5"/>
        <v>74900</v>
      </c>
    </row>
    <row r="145" spans="1:25" ht="15.5" x14ac:dyDescent="0.35">
      <c r="A145" s="76"/>
      <c r="B145" s="76"/>
      <c r="C145" s="214"/>
      <c r="D145" s="76"/>
      <c r="E145" s="76"/>
      <c r="F145" s="76" t="s">
        <v>16463</v>
      </c>
      <c r="G145" s="76"/>
      <c r="H145" s="118">
        <v>70000</v>
      </c>
      <c r="I145" s="76"/>
      <c r="J145" s="76" t="s">
        <v>3788</v>
      </c>
      <c r="K145" s="119">
        <v>2013</v>
      </c>
      <c r="L145" s="76" t="s">
        <v>6193</v>
      </c>
      <c r="M145" s="119" t="s">
        <v>16464</v>
      </c>
      <c r="N145" s="119"/>
      <c r="O145" s="76"/>
      <c r="P145" s="119" t="s">
        <v>6193</v>
      </c>
      <c r="Q145" s="119" t="s">
        <v>6193</v>
      </c>
      <c r="R145" s="76"/>
      <c r="S145" s="76"/>
      <c r="T145" s="76"/>
      <c r="U145" s="76"/>
      <c r="V145" s="121"/>
      <c r="W145" s="76"/>
      <c r="X145" s="637">
        <f t="shared" si="4"/>
        <v>4900.0000000000009</v>
      </c>
      <c r="Y145" s="118">
        <f t="shared" si="5"/>
        <v>74900</v>
      </c>
    </row>
    <row r="146" spans="1:25" ht="15.5" x14ac:dyDescent="0.35">
      <c r="A146" s="76"/>
      <c r="B146" s="76"/>
      <c r="C146" s="214"/>
      <c r="D146" s="76"/>
      <c r="E146" s="76"/>
      <c r="F146" s="76" t="s">
        <v>16465</v>
      </c>
      <c r="G146" s="76"/>
      <c r="H146" s="118">
        <v>70000</v>
      </c>
      <c r="I146" s="76"/>
      <c r="J146" s="76" t="s">
        <v>3788</v>
      </c>
      <c r="K146" s="119">
        <v>2013</v>
      </c>
      <c r="L146" s="76" t="s">
        <v>6193</v>
      </c>
      <c r="M146" s="119" t="s">
        <v>16466</v>
      </c>
      <c r="N146" s="119"/>
      <c r="O146" s="76"/>
      <c r="P146" s="119" t="s">
        <v>6193</v>
      </c>
      <c r="Q146" s="119" t="s">
        <v>6193</v>
      </c>
      <c r="R146" s="76"/>
      <c r="S146" s="76"/>
      <c r="T146" s="76"/>
      <c r="U146" s="76"/>
      <c r="V146" s="121"/>
      <c r="W146" s="76"/>
      <c r="X146" s="637">
        <f t="shared" si="4"/>
        <v>4900.0000000000009</v>
      </c>
      <c r="Y146" s="118">
        <f t="shared" si="5"/>
        <v>74900</v>
      </c>
    </row>
    <row r="147" spans="1:25" ht="15.5" x14ac:dyDescent="0.35">
      <c r="A147" s="76"/>
      <c r="B147" s="76"/>
      <c r="C147" s="214"/>
      <c r="D147" s="76"/>
      <c r="E147" s="76"/>
      <c r="F147" s="76" t="s">
        <v>16467</v>
      </c>
      <c r="G147" s="76"/>
      <c r="H147" s="118">
        <v>70000</v>
      </c>
      <c r="I147" s="76"/>
      <c r="J147" s="76" t="s">
        <v>3788</v>
      </c>
      <c r="K147" s="119">
        <v>2013</v>
      </c>
      <c r="L147" s="76" t="s">
        <v>6193</v>
      </c>
      <c r="M147" s="119" t="s">
        <v>16468</v>
      </c>
      <c r="N147" s="119"/>
      <c r="O147" s="76"/>
      <c r="P147" s="119" t="s">
        <v>6193</v>
      </c>
      <c r="Q147" s="119" t="s">
        <v>6193</v>
      </c>
      <c r="R147" s="76"/>
      <c r="S147" s="76"/>
      <c r="T147" s="76"/>
      <c r="U147" s="76"/>
      <c r="V147" s="121"/>
      <c r="W147" s="76"/>
      <c r="X147" s="637">
        <f t="shared" si="4"/>
        <v>4900.0000000000009</v>
      </c>
      <c r="Y147" s="118">
        <f t="shared" si="5"/>
        <v>74900</v>
      </c>
    </row>
    <row r="148" spans="1:25" ht="15.5" x14ac:dyDescent="0.35">
      <c r="A148" s="76"/>
      <c r="B148" s="76"/>
      <c r="C148" s="214"/>
      <c r="D148" s="76"/>
      <c r="E148" s="76"/>
      <c r="F148" s="76" t="s">
        <v>16469</v>
      </c>
      <c r="G148" s="76"/>
      <c r="H148" s="118">
        <v>70000</v>
      </c>
      <c r="I148" s="76"/>
      <c r="J148" s="76" t="s">
        <v>3788</v>
      </c>
      <c r="K148" s="119">
        <v>2013</v>
      </c>
      <c r="L148" s="76" t="s">
        <v>6193</v>
      </c>
      <c r="M148" s="119" t="s">
        <v>16470</v>
      </c>
      <c r="N148" s="119"/>
      <c r="O148" s="76"/>
      <c r="P148" s="119" t="s">
        <v>6193</v>
      </c>
      <c r="Q148" s="119" t="s">
        <v>6193</v>
      </c>
      <c r="R148" s="76"/>
      <c r="S148" s="76"/>
      <c r="T148" s="76"/>
      <c r="U148" s="76"/>
      <c r="V148" s="121"/>
      <c r="W148" s="76"/>
      <c r="X148" s="637">
        <f t="shared" si="4"/>
        <v>4900.0000000000009</v>
      </c>
      <c r="Y148" s="118">
        <f t="shared" si="5"/>
        <v>74900</v>
      </c>
    </row>
    <row r="149" spans="1:25" ht="15.5" x14ac:dyDescent="0.35">
      <c r="A149" s="76"/>
      <c r="B149" s="76"/>
      <c r="C149" s="214"/>
      <c r="D149" s="76"/>
      <c r="E149" s="76"/>
      <c r="F149" s="76" t="s">
        <v>16471</v>
      </c>
      <c r="G149" s="76"/>
      <c r="H149" s="118">
        <v>70000</v>
      </c>
      <c r="I149" s="76"/>
      <c r="J149" s="76" t="s">
        <v>3788</v>
      </c>
      <c r="K149" s="119">
        <v>2013</v>
      </c>
      <c r="L149" s="76" t="s">
        <v>6193</v>
      </c>
      <c r="M149" s="119" t="s">
        <v>16472</v>
      </c>
      <c r="N149" s="119"/>
      <c r="O149" s="76"/>
      <c r="P149" s="119" t="s">
        <v>6193</v>
      </c>
      <c r="Q149" s="119" t="s">
        <v>6193</v>
      </c>
      <c r="R149" s="76"/>
      <c r="S149" s="76"/>
      <c r="T149" s="76"/>
      <c r="U149" s="76"/>
      <c r="V149" s="121"/>
      <c r="W149" s="76"/>
      <c r="X149" s="637">
        <f t="shared" si="4"/>
        <v>4900.0000000000009</v>
      </c>
      <c r="Y149" s="118">
        <f t="shared" si="5"/>
        <v>74900</v>
      </c>
    </row>
    <row r="150" spans="1:25" ht="15.5" x14ac:dyDescent="0.35">
      <c r="A150" s="76"/>
      <c r="B150" s="76"/>
      <c r="C150" s="214"/>
      <c r="D150" s="76"/>
      <c r="E150" s="76"/>
      <c r="F150" s="76" t="s">
        <v>16473</v>
      </c>
      <c r="G150" s="76"/>
      <c r="H150" s="118">
        <v>70000</v>
      </c>
      <c r="I150" s="76"/>
      <c r="J150" s="76" t="s">
        <v>3788</v>
      </c>
      <c r="K150" s="119">
        <v>2013</v>
      </c>
      <c r="L150" s="76" t="s">
        <v>6193</v>
      </c>
      <c r="M150" s="119" t="s">
        <v>6193</v>
      </c>
      <c r="N150" s="119"/>
      <c r="O150" s="76"/>
      <c r="P150" s="119" t="s">
        <v>6193</v>
      </c>
      <c r="Q150" s="119" t="s">
        <v>6193</v>
      </c>
      <c r="R150" s="76"/>
      <c r="S150" s="76"/>
      <c r="T150" s="76"/>
      <c r="U150" s="76"/>
      <c r="V150" s="121"/>
      <c r="W150" s="76"/>
      <c r="X150" s="637">
        <f t="shared" si="4"/>
        <v>4900.0000000000009</v>
      </c>
      <c r="Y150" s="118">
        <f t="shared" si="5"/>
        <v>74900</v>
      </c>
    </row>
    <row r="151" spans="1:25" ht="15.5" x14ac:dyDescent="0.35">
      <c r="A151" s="76"/>
      <c r="B151" s="76"/>
      <c r="C151" s="214"/>
      <c r="D151" s="76"/>
      <c r="E151" s="76"/>
      <c r="F151" s="76" t="s">
        <v>16474</v>
      </c>
      <c r="G151" s="76"/>
      <c r="H151" s="118">
        <v>70000</v>
      </c>
      <c r="I151" s="76"/>
      <c r="J151" s="76" t="s">
        <v>3788</v>
      </c>
      <c r="K151" s="119">
        <v>2013</v>
      </c>
      <c r="L151" s="76" t="s">
        <v>6193</v>
      </c>
      <c r="M151" s="119" t="s">
        <v>16475</v>
      </c>
      <c r="N151" s="119"/>
      <c r="O151" s="76"/>
      <c r="P151" s="119" t="s">
        <v>6193</v>
      </c>
      <c r="Q151" s="119" t="s">
        <v>6193</v>
      </c>
      <c r="R151" s="76"/>
      <c r="S151" s="76"/>
      <c r="T151" s="76"/>
      <c r="U151" s="76"/>
      <c r="V151" s="121"/>
      <c r="W151" s="76"/>
      <c r="X151" s="637">
        <f t="shared" si="4"/>
        <v>4900.0000000000009</v>
      </c>
      <c r="Y151" s="118">
        <f t="shared" si="5"/>
        <v>74900</v>
      </c>
    </row>
    <row r="152" spans="1:25" ht="15.5" x14ac:dyDescent="0.35">
      <c r="A152" s="76"/>
      <c r="B152" s="76"/>
      <c r="C152" s="214"/>
      <c r="D152" s="76"/>
      <c r="E152" s="76"/>
      <c r="F152" s="76" t="s">
        <v>16476</v>
      </c>
      <c r="G152" s="76"/>
      <c r="H152" s="118">
        <v>70000</v>
      </c>
      <c r="I152" s="76"/>
      <c r="J152" s="76" t="s">
        <v>3788</v>
      </c>
      <c r="K152" s="119">
        <v>2013</v>
      </c>
      <c r="L152" s="76" t="s">
        <v>6193</v>
      </c>
      <c r="M152" s="119" t="s">
        <v>16477</v>
      </c>
      <c r="N152" s="119"/>
      <c r="O152" s="76"/>
      <c r="P152" s="119" t="s">
        <v>6193</v>
      </c>
      <c r="Q152" s="119" t="s">
        <v>6193</v>
      </c>
      <c r="R152" s="76"/>
      <c r="S152" s="76"/>
      <c r="T152" s="76"/>
      <c r="U152" s="76"/>
      <c r="V152" s="121"/>
      <c r="W152" s="76"/>
      <c r="X152" s="637">
        <f t="shared" si="4"/>
        <v>4900.0000000000009</v>
      </c>
      <c r="Y152" s="118">
        <f t="shared" si="5"/>
        <v>74900</v>
      </c>
    </row>
    <row r="153" spans="1:25" ht="15.5" x14ac:dyDescent="0.35">
      <c r="A153" s="76"/>
      <c r="B153" s="76"/>
      <c r="C153" s="214"/>
      <c r="D153" s="76"/>
      <c r="E153" s="76"/>
      <c r="F153" s="76" t="s">
        <v>16478</v>
      </c>
      <c r="G153" s="76"/>
      <c r="H153" s="118">
        <v>70000</v>
      </c>
      <c r="I153" s="76"/>
      <c r="J153" s="76" t="s">
        <v>3788</v>
      </c>
      <c r="K153" s="119">
        <v>2013</v>
      </c>
      <c r="L153" s="76" t="s">
        <v>6193</v>
      </c>
      <c r="M153" s="119" t="s">
        <v>16479</v>
      </c>
      <c r="N153" s="119"/>
      <c r="O153" s="76"/>
      <c r="P153" s="119" t="s">
        <v>6193</v>
      </c>
      <c r="Q153" s="119" t="s">
        <v>6193</v>
      </c>
      <c r="R153" s="76"/>
      <c r="S153" s="76"/>
      <c r="T153" s="76"/>
      <c r="U153" s="76"/>
      <c r="V153" s="121"/>
      <c r="W153" s="76"/>
      <c r="X153" s="637">
        <f t="shared" si="4"/>
        <v>4900.0000000000009</v>
      </c>
      <c r="Y153" s="118">
        <f t="shared" si="5"/>
        <v>74900</v>
      </c>
    </row>
    <row r="154" spans="1:25" ht="15.5" x14ac:dyDescent="0.35">
      <c r="A154" s="76"/>
      <c r="B154" s="76"/>
      <c r="C154" s="214"/>
      <c r="D154" s="76"/>
      <c r="E154" s="76"/>
      <c r="F154" s="76" t="s">
        <v>16480</v>
      </c>
      <c r="G154" s="76"/>
      <c r="H154" s="118">
        <v>70000</v>
      </c>
      <c r="I154" s="76"/>
      <c r="J154" s="76" t="s">
        <v>3788</v>
      </c>
      <c r="K154" s="119">
        <v>2013</v>
      </c>
      <c r="L154" s="76" t="s">
        <v>6193</v>
      </c>
      <c r="M154" s="119" t="s">
        <v>16481</v>
      </c>
      <c r="N154" s="119"/>
      <c r="O154" s="76"/>
      <c r="P154" s="119" t="s">
        <v>6193</v>
      </c>
      <c r="Q154" s="119" t="s">
        <v>6193</v>
      </c>
      <c r="R154" s="76"/>
      <c r="S154" s="76"/>
      <c r="T154" s="76"/>
      <c r="U154" s="76"/>
      <c r="V154" s="121"/>
      <c r="W154" s="76"/>
      <c r="X154" s="637">
        <f t="shared" si="4"/>
        <v>4900.0000000000009</v>
      </c>
      <c r="Y154" s="118">
        <f t="shared" si="5"/>
        <v>74900</v>
      </c>
    </row>
    <row r="155" spans="1:25" ht="15.5" x14ac:dyDescent="0.35">
      <c r="A155" s="76"/>
      <c r="B155" s="76"/>
      <c r="C155" s="214"/>
      <c r="D155" s="76"/>
      <c r="E155" s="76"/>
      <c r="F155" s="76" t="s">
        <v>16482</v>
      </c>
      <c r="G155" s="76"/>
      <c r="H155" s="118">
        <v>70000</v>
      </c>
      <c r="I155" s="76"/>
      <c r="J155" s="76" t="s">
        <v>3788</v>
      </c>
      <c r="K155" s="119">
        <v>2013</v>
      </c>
      <c r="L155" s="76" t="s">
        <v>6193</v>
      </c>
      <c r="M155" s="119" t="s">
        <v>16483</v>
      </c>
      <c r="N155" s="119"/>
      <c r="O155" s="76"/>
      <c r="P155" s="119" t="s">
        <v>6193</v>
      </c>
      <c r="Q155" s="119" t="s">
        <v>6193</v>
      </c>
      <c r="R155" s="76"/>
      <c r="S155" s="76"/>
      <c r="T155" s="76"/>
      <c r="U155" s="76"/>
      <c r="V155" s="121"/>
      <c r="W155" s="76"/>
      <c r="X155" s="637">
        <f t="shared" si="4"/>
        <v>4900.0000000000009</v>
      </c>
      <c r="Y155" s="118">
        <f t="shared" si="5"/>
        <v>74900</v>
      </c>
    </row>
    <row r="156" spans="1:25" ht="15.5" x14ac:dyDescent="0.35">
      <c r="A156" s="76"/>
      <c r="B156" s="76"/>
      <c r="C156" s="214"/>
      <c r="D156" s="76"/>
      <c r="E156" s="76"/>
      <c r="F156" s="76" t="s">
        <v>16484</v>
      </c>
      <c r="G156" s="76"/>
      <c r="H156" s="118">
        <v>70000</v>
      </c>
      <c r="I156" s="76"/>
      <c r="J156" s="76" t="s">
        <v>3788</v>
      </c>
      <c r="K156" s="119">
        <v>2013</v>
      </c>
      <c r="L156" s="76" t="s">
        <v>6193</v>
      </c>
      <c r="M156" s="119" t="s">
        <v>16485</v>
      </c>
      <c r="N156" s="119"/>
      <c r="O156" s="76"/>
      <c r="P156" s="119" t="s">
        <v>6193</v>
      </c>
      <c r="Q156" s="119" t="s">
        <v>6193</v>
      </c>
      <c r="R156" s="76"/>
      <c r="S156" s="76"/>
      <c r="T156" s="76"/>
      <c r="U156" s="76"/>
      <c r="V156" s="121"/>
      <c r="W156" s="76"/>
      <c r="X156" s="637">
        <f t="shared" si="4"/>
        <v>4900.0000000000009</v>
      </c>
      <c r="Y156" s="118">
        <f t="shared" si="5"/>
        <v>74900</v>
      </c>
    </row>
    <row r="157" spans="1:25" ht="15.5" x14ac:dyDescent="0.35">
      <c r="A157" s="76"/>
      <c r="B157" s="76"/>
      <c r="C157" s="214"/>
      <c r="D157" s="76"/>
      <c r="E157" s="76"/>
      <c r="F157" s="76" t="s">
        <v>16486</v>
      </c>
      <c r="G157" s="76"/>
      <c r="H157" s="118">
        <v>70000</v>
      </c>
      <c r="I157" s="76"/>
      <c r="J157" s="76" t="s">
        <v>1170</v>
      </c>
      <c r="K157" s="119">
        <v>2014</v>
      </c>
      <c r="L157" s="76" t="s">
        <v>1939</v>
      </c>
      <c r="M157" s="119">
        <v>73004247</v>
      </c>
      <c r="N157" s="119"/>
      <c r="O157" s="76"/>
      <c r="P157" s="119" t="s">
        <v>1071</v>
      </c>
      <c r="Q157" s="119" t="s">
        <v>3830</v>
      </c>
      <c r="R157" s="76"/>
      <c r="S157" s="76"/>
      <c r="T157" s="76"/>
      <c r="U157" s="76"/>
      <c r="V157" s="121"/>
      <c r="W157" s="76"/>
      <c r="X157" s="637">
        <f t="shared" si="4"/>
        <v>4900.0000000000009</v>
      </c>
      <c r="Y157" s="118">
        <f t="shared" si="5"/>
        <v>74900</v>
      </c>
    </row>
    <row r="158" spans="1:25" ht="15.5" x14ac:dyDescent="0.35">
      <c r="A158" s="76"/>
      <c r="B158" s="76"/>
      <c r="C158" s="214"/>
      <c r="D158" s="76"/>
      <c r="E158" s="76"/>
      <c r="F158" s="76" t="s">
        <v>16487</v>
      </c>
      <c r="G158" s="76"/>
      <c r="H158" s="118">
        <v>70000</v>
      </c>
      <c r="I158" s="76"/>
      <c r="J158" s="76" t="s">
        <v>1170</v>
      </c>
      <c r="K158" s="119">
        <v>2014</v>
      </c>
      <c r="L158" s="76" t="s">
        <v>1939</v>
      </c>
      <c r="M158" s="119">
        <v>73004266</v>
      </c>
      <c r="N158" s="119"/>
      <c r="O158" s="76"/>
      <c r="P158" s="119" t="s">
        <v>1071</v>
      </c>
      <c r="Q158" s="119" t="s">
        <v>3830</v>
      </c>
      <c r="R158" s="76"/>
      <c r="S158" s="76"/>
      <c r="T158" s="76"/>
      <c r="U158" s="76"/>
      <c r="V158" s="121"/>
      <c r="W158" s="76"/>
      <c r="X158" s="637">
        <f t="shared" si="4"/>
        <v>4900.0000000000009</v>
      </c>
      <c r="Y158" s="118">
        <f t="shared" si="5"/>
        <v>74900</v>
      </c>
    </row>
    <row r="159" spans="1:25" ht="15.5" x14ac:dyDescent="0.35">
      <c r="A159" s="76"/>
      <c r="B159" s="76"/>
      <c r="C159" s="214"/>
      <c r="D159" s="76"/>
      <c r="E159" s="76"/>
      <c r="F159" s="76" t="s">
        <v>16488</v>
      </c>
      <c r="G159" s="76"/>
      <c r="H159" s="118">
        <v>70000</v>
      </c>
      <c r="I159" s="76"/>
      <c r="J159" s="76" t="s">
        <v>2839</v>
      </c>
      <c r="K159" s="119">
        <v>2007</v>
      </c>
      <c r="L159" s="76" t="s">
        <v>16489</v>
      </c>
      <c r="M159" s="119">
        <v>93551470</v>
      </c>
      <c r="N159" s="119"/>
      <c r="O159" s="76"/>
      <c r="P159" s="119" t="s">
        <v>3033</v>
      </c>
      <c r="Q159" s="119" t="s">
        <v>3823</v>
      </c>
      <c r="R159" s="76"/>
      <c r="S159" s="76"/>
      <c r="T159" s="76"/>
      <c r="U159" s="76"/>
      <c r="V159" s="121"/>
      <c r="W159" s="76"/>
      <c r="X159" s="637">
        <f t="shared" si="4"/>
        <v>4900.0000000000009</v>
      </c>
      <c r="Y159" s="118">
        <f t="shared" si="5"/>
        <v>74900</v>
      </c>
    </row>
    <row r="160" spans="1:25" ht="15.5" x14ac:dyDescent="0.35">
      <c r="A160" s="76"/>
      <c r="B160" s="76"/>
      <c r="C160" s="214"/>
      <c r="D160" s="76"/>
      <c r="E160" s="76"/>
      <c r="F160" s="76" t="s">
        <v>16490</v>
      </c>
      <c r="G160" s="76"/>
      <c r="H160" s="118">
        <v>70000</v>
      </c>
      <c r="I160" s="76"/>
      <c r="J160" s="76" t="s">
        <v>2839</v>
      </c>
      <c r="K160" s="119">
        <v>2007</v>
      </c>
      <c r="L160" s="76" t="s">
        <v>16489</v>
      </c>
      <c r="M160" s="119">
        <v>93551465</v>
      </c>
      <c r="N160" s="119"/>
      <c r="O160" s="76"/>
      <c r="P160" s="119" t="s">
        <v>3033</v>
      </c>
      <c r="Q160" s="119" t="s">
        <v>3823</v>
      </c>
      <c r="R160" s="76"/>
      <c r="S160" s="76"/>
      <c r="T160" s="76"/>
      <c r="U160" s="76"/>
      <c r="V160" s="121"/>
      <c r="W160" s="76"/>
      <c r="X160" s="637">
        <f t="shared" si="4"/>
        <v>4900.0000000000009</v>
      </c>
      <c r="Y160" s="118">
        <f t="shared" si="5"/>
        <v>74900</v>
      </c>
    </row>
    <row r="161" spans="1:25" ht="15.5" x14ac:dyDescent="0.35">
      <c r="A161" s="76"/>
      <c r="B161" s="76"/>
      <c r="C161" s="214"/>
      <c r="D161" s="76"/>
      <c r="E161" s="76"/>
      <c r="F161" s="76" t="s">
        <v>16491</v>
      </c>
      <c r="G161" s="76"/>
      <c r="H161" s="118">
        <v>70000</v>
      </c>
      <c r="I161" s="76"/>
      <c r="J161" s="76" t="s">
        <v>2839</v>
      </c>
      <c r="K161" s="119">
        <v>1989</v>
      </c>
      <c r="L161" s="76" t="s">
        <v>16492</v>
      </c>
      <c r="M161" s="119" t="s">
        <v>16493</v>
      </c>
      <c r="N161" s="119"/>
      <c r="O161" s="76"/>
      <c r="P161" s="119" t="s">
        <v>6193</v>
      </c>
      <c r="Q161" s="119" t="s">
        <v>1066</v>
      </c>
      <c r="R161" s="76"/>
      <c r="S161" s="76"/>
      <c r="T161" s="76"/>
      <c r="U161" s="76"/>
      <c r="V161" s="121"/>
      <c r="W161" s="76"/>
      <c r="X161" s="637">
        <f t="shared" si="4"/>
        <v>4900.0000000000009</v>
      </c>
      <c r="Y161" s="118">
        <f t="shared" si="5"/>
        <v>74900</v>
      </c>
    </row>
    <row r="162" spans="1:25" ht="15.5" x14ac:dyDescent="0.35">
      <c r="A162" s="76"/>
      <c r="B162" s="76"/>
      <c r="C162" s="214"/>
      <c r="D162" s="76"/>
      <c r="E162" s="76"/>
      <c r="F162" s="76"/>
      <c r="G162" s="76"/>
      <c r="H162" s="118"/>
      <c r="I162" s="76"/>
      <c r="J162" s="76"/>
      <c r="K162" s="119"/>
      <c r="L162" s="76"/>
      <c r="M162" s="119"/>
      <c r="N162" s="119"/>
      <c r="O162" s="76"/>
      <c r="P162" s="119"/>
      <c r="Q162" s="119"/>
      <c r="R162" s="76"/>
      <c r="S162" s="76"/>
      <c r="T162" s="76"/>
      <c r="U162" s="76"/>
      <c r="V162" s="121"/>
      <c r="W162" s="76"/>
      <c r="X162" s="637">
        <f t="shared" si="4"/>
        <v>0</v>
      </c>
      <c r="Y162" s="118">
        <f t="shared" si="5"/>
        <v>0</v>
      </c>
    </row>
    <row r="163" spans="1:25" ht="15.5" x14ac:dyDescent="0.35">
      <c r="A163" s="64"/>
      <c r="B163" s="64"/>
      <c r="C163" s="65"/>
      <c r="D163" s="64"/>
      <c r="E163" s="64"/>
      <c r="F163" s="66" t="s">
        <v>1748</v>
      </c>
      <c r="G163" s="64"/>
      <c r="H163" s="67"/>
      <c r="I163" s="64"/>
      <c r="J163" s="64"/>
      <c r="K163" s="68"/>
      <c r="L163" s="68"/>
      <c r="M163" s="68"/>
      <c r="N163" s="68"/>
      <c r="O163" s="64"/>
      <c r="P163" s="68"/>
      <c r="Q163" s="68"/>
      <c r="R163" s="64"/>
      <c r="S163" s="64"/>
      <c r="T163" s="64"/>
      <c r="U163" s="64"/>
      <c r="V163" s="115"/>
      <c r="W163" s="64"/>
      <c r="X163" s="637">
        <f t="shared" si="4"/>
        <v>0</v>
      </c>
      <c r="Y163" s="67">
        <f t="shared" si="5"/>
        <v>0</v>
      </c>
    </row>
    <row r="164" spans="1:25" ht="15.5" x14ac:dyDescent="0.35">
      <c r="A164" s="76"/>
      <c r="B164" s="76"/>
      <c r="C164" s="214"/>
      <c r="D164" s="76"/>
      <c r="E164" s="76"/>
      <c r="F164" s="76" t="s">
        <v>16494</v>
      </c>
      <c r="G164" s="76"/>
      <c r="H164" s="118">
        <v>600000</v>
      </c>
      <c r="I164" s="76"/>
      <c r="J164" s="76" t="s">
        <v>1765</v>
      </c>
      <c r="K164" s="76" t="s">
        <v>1765</v>
      </c>
      <c r="L164" s="76" t="s">
        <v>1765</v>
      </c>
      <c r="M164" s="76" t="s">
        <v>1765</v>
      </c>
      <c r="N164" s="119"/>
      <c r="O164" s="76"/>
      <c r="P164" s="119" t="s">
        <v>1765</v>
      </c>
      <c r="Q164" s="119" t="s">
        <v>1765</v>
      </c>
      <c r="R164" s="76"/>
      <c r="S164" s="76"/>
      <c r="T164" s="76"/>
      <c r="U164" s="76"/>
      <c r="V164" s="121"/>
      <c r="W164" s="76"/>
      <c r="X164" s="637">
        <f t="shared" si="4"/>
        <v>42000.000000000007</v>
      </c>
      <c r="Y164" s="118">
        <f t="shared" si="5"/>
        <v>642000</v>
      </c>
    </row>
    <row r="165" spans="1:25" ht="15.5" x14ac:dyDescent="0.35">
      <c r="A165" s="76"/>
      <c r="B165" s="76"/>
      <c r="C165" s="214"/>
      <c r="D165" s="76"/>
      <c r="E165" s="76"/>
      <c r="F165" s="76"/>
      <c r="G165" s="76"/>
      <c r="H165" s="118"/>
      <c r="I165" s="76"/>
      <c r="J165" s="76"/>
      <c r="K165" s="119"/>
      <c r="L165" s="130"/>
      <c r="M165" s="119"/>
      <c r="N165" s="119"/>
      <c r="O165" s="76"/>
      <c r="P165" s="119"/>
      <c r="Q165" s="119"/>
      <c r="R165" s="76"/>
      <c r="S165" s="76"/>
      <c r="T165" s="76"/>
      <c r="U165" s="76"/>
      <c r="V165" s="121"/>
      <c r="W165" s="76"/>
      <c r="X165" s="637">
        <f t="shared" si="4"/>
        <v>0</v>
      </c>
      <c r="Y165" s="118">
        <f t="shared" si="5"/>
        <v>0</v>
      </c>
    </row>
    <row r="166" spans="1:25" ht="15.5" x14ac:dyDescent="0.35">
      <c r="A166" s="64"/>
      <c r="B166" s="64"/>
      <c r="C166" s="65"/>
      <c r="D166" s="64"/>
      <c r="E166" s="64"/>
      <c r="F166" s="66" t="s">
        <v>1572</v>
      </c>
      <c r="G166" s="64"/>
      <c r="H166" s="67"/>
      <c r="I166" s="64"/>
      <c r="J166" s="64"/>
      <c r="K166" s="68"/>
      <c r="L166" s="68"/>
      <c r="M166" s="68"/>
      <c r="N166" s="68"/>
      <c r="O166" s="64"/>
      <c r="P166" s="68"/>
      <c r="Q166" s="68"/>
      <c r="R166" s="64"/>
      <c r="S166" s="64"/>
      <c r="T166" s="64"/>
      <c r="U166" s="64"/>
      <c r="V166" s="115"/>
      <c r="W166" s="64"/>
      <c r="X166" s="637">
        <f t="shared" si="4"/>
        <v>0</v>
      </c>
      <c r="Y166" s="67">
        <f t="shared" si="5"/>
        <v>0</v>
      </c>
    </row>
    <row r="167" spans="1:25" s="100" customFormat="1" ht="15.5" x14ac:dyDescent="0.35">
      <c r="A167" s="76"/>
      <c r="B167" s="76"/>
      <c r="C167" s="76"/>
      <c r="D167" s="76"/>
      <c r="E167" s="76"/>
      <c r="F167" s="79" t="s">
        <v>16495</v>
      </c>
      <c r="G167" s="76"/>
      <c r="H167" s="118"/>
      <c r="I167" s="76"/>
      <c r="J167" s="42" t="s">
        <v>7787</v>
      </c>
      <c r="K167" s="241" t="s">
        <v>1765</v>
      </c>
      <c r="L167" s="241" t="s">
        <v>1765</v>
      </c>
      <c r="M167" s="241" t="s">
        <v>1765</v>
      </c>
      <c r="N167" s="241"/>
      <c r="O167" s="241"/>
      <c r="P167" s="241" t="s">
        <v>1765</v>
      </c>
      <c r="Q167" s="241" t="s">
        <v>1765</v>
      </c>
      <c r="R167" s="42"/>
      <c r="S167" s="42"/>
      <c r="T167" s="42"/>
      <c r="U167" s="42"/>
      <c r="V167" s="243"/>
      <c r="W167" s="42"/>
      <c r="X167" s="637">
        <f t="shared" si="4"/>
        <v>0</v>
      </c>
      <c r="Y167" s="118">
        <f t="shared" si="5"/>
        <v>0</v>
      </c>
    </row>
    <row r="168" spans="1:25" s="100" customFormat="1" ht="15.5" x14ac:dyDescent="0.35">
      <c r="A168" s="76"/>
      <c r="B168" s="76"/>
      <c r="C168" s="76"/>
      <c r="D168" s="76"/>
      <c r="E168" s="76"/>
      <c r="F168" s="79" t="s">
        <v>16496</v>
      </c>
      <c r="G168" s="76"/>
      <c r="H168" s="118"/>
      <c r="I168" s="76"/>
      <c r="J168" s="42" t="s">
        <v>7787</v>
      </c>
      <c r="K168" s="241" t="s">
        <v>1765</v>
      </c>
      <c r="L168" s="241" t="s">
        <v>1765</v>
      </c>
      <c r="M168" s="241" t="s">
        <v>1765</v>
      </c>
      <c r="N168" s="241"/>
      <c r="O168" s="241"/>
      <c r="P168" s="241" t="s">
        <v>1765</v>
      </c>
      <c r="Q168" s="241" t="s">
        <v>1765</v>
      </c>
      <c r="R168" s="42"/>
      <c r="S168" s="42"/>
      <c r="T168" s="42"/>
      <c r="U168" s="42"/>
      <c r="V168" s="243"/>
      <c r="W168" s="42"/>
      <c r="X168" s="637">
        <f t="shared" si="4"/>
        <v>0</v>
      </c>
      <c r="Y168" s="118">
        <f t="shared" si="5"/>
        <v>0</v>
      </c>
    </row>
    <row r="169" spans="1:25" s="100" customFormat="1" ht="15.5" x14ac:dyDescent="0.35">
      <c r="A169" s="76"/>
      <c r="B169" s="76"/>
      <c r="C169" s="214"/>
      <c r="D169" s="76"/>
      <c r="E169" s="76"/>
      <c r="F169" s="79"/>
      <c r="G169" s="76"/>
      <c r="H169" s="118">
        <v>4000000</v>
      </c>
      <c r="I169" s="76"/>
      <c r="J169" s="42"/>
      <c r="K169" s="241"/>
      <c r="L169" s="42"/>
      <c r="M169" s="381"/>
      <c r="N169" s="242"/>
      <c r="O169" s="42"/>
      <c r="P169" s="242"/>
      <c r="Q169" s="242"/>
      <c r="R169" s="42"/>
      <c r="S169" s="42"/>
      <c r="T169" s="42"/>
      <c r="U169" s="42"/>
      <c r="V169" s="243"/>
      <c r="W169" s="42"/>
      <c r="X169" s="637">
        <f t="shared" si="4"/>
        <v>280000</v>
      </c>
      <c r="Y169" s="118">
        <f t="shared" si="5"/>
        <v>4280000</v>
      </c>
    </row>
    <row r="170" spans="1:25" ht="15.5" x14ac:dyDescent="0.35">
      <c r="A170" s="64"/>
      <c r="B170" s="64"/>
      <c r="C170" s="65"/>
      <c r="D170" s="64"/>
      <c r="E170" s="64"/>
      <c r="F170" s="96" t="s">
        <v>1582</v>
      </c>
      <c r="G170" s="64"/>
      <c r="H170" s="67"/>
      <c r="I170" s="64"/>
      <c r="J170" s="64"/>
      <c r="K170" s="68"/>
      <c r="L170" s="68"/>
      <c r="M170" s="68"/>
      <c r="N170" s="68"/>
      <c r="O170" s="64"/>
      <c r="P170" s="68"/>
      <c r="Q170" s="68"/>
      <c r="R170" s="64"/>
      <c r="S170" s="64"/>
      <c r="T170" s="64"/>
      <c r="U170" s="64"/>
      <c r="V170" s="115"/>
      <c r="W170" s="64"/>
      <c r="X170" s="637">
        <f t="shared" si="4"/>
        <v>0</v>
      </c>
      <c r="Y170" s="67">
        <f t="shared" si="5"/>
        <v>0</v>
      </c>
    </row>
    <row r="171" spans="1:25" ht="15.5" x14ac:dyDescent="0.35">
      <c r="A171" s="69"/>
      <c r="B171" s="69"/>
      <c r="C171" s="213"/>
      <c r="D171" s="69"/>
      <c r="E171" s="69"/>
      <c r="F171" s="79" t="s">
        <v>16497</v>
      </c>
      <c r="G171" s="69"/>
      <c r="H171" s="74"/>
      <c r="I171" s="69"/>
      <c r="J171" s="69" t="s">
        <v>1214</v>
      </c>
      <c r="K171" s="75">
        <v>1989</v>
      </c>
      <c r="L171" s="75" t="s">
        <v>16498</v>
      </c>
      <c r="M171" s="131" t="s">
        <v>16499</v>
      </c>
      <c r="N171" s="75"/>
      <c r="O171" s="69"/>
      <c r="P171" s="75" t="s">
        <v>1949</v>
      </c>
      <c r="Q171" s="75" t="s">
        <v>1950</v>
      </c>
      <c r="R171" s="69"/>
      <c r="S171" s="69"/>
      <c r="T171" s="69"/>
      <c r="U171" s="69"/>
      <c r="V171" s="116"/>
      <c r="W171" s="76"/>
      <c r="X171" s="637">
        <f t="shared" si="4"/>
        <v>0</v>
      </c>
      <c r="Y171" s="74">
        <f t="shared" si="5"/>
        <v>0</v>
      </c>
    </row>
    <row r="172" spans="1:25" ht="15.5" x14ac:dyDescent="0.35">
      <c r="A172" s="69"/>
      <c r="B172" s="69"/>
      <c r="C172" s="213"/>
      <c r="D172" s="69"/>
      <c r="E172" s="69"/>
      <c r="F172" s="79" t="s">
        <v>16500</v>
      </c>
      <c r="G172" s="69"/>
      <c r="H172" s="74"/>
      <c r="I172" s="69"/>
      <c r="J172" s="69" t="s">
        <v>1765</v>
      </c>
      <c r="K172" s="69" t="s">
        <v>1765</v>
      </c>
      <c r="L172" s="69" t="s">
        <v>1765</v>
      </c>
      <c r="M172" s="69" t="s">
        <v>1765</v>
      </c>
      <c r="N172" s="69"/>
      <c r="O172" s="69"/>
      <c r="P172" s="69" t="s">
        <v>1765</v>
      </c>
      <c r="Q172" s="69" t="s">
        <v>1765</v>
      </c>
      <c r="R172" s="69"/>
      <c r="S172" s="69"/>
      <c r="T172" s="69"/>
      <c r="U172" s="69"/>
      <c r="V172" s="116"/>
      <c r="W172" s="76"/>
      <c r="X172" s="637">
        <f t="shared" si="4"/>
        <v>0</v>
      </c>
      <c r="Y172" s="74">
        <f t="shared" si="5"/>
        <v>0</v>
      </c>
    </row>
    <row r="173" spans="1:25" ht="15.5" x14ac:dyDescent="0.35">
      <c r="A173" s="69"/>
      <c r="B173" s="69"/>
      <c r="C173" s="213"/>
      <c r="D173" s="69"/>
      <c r="E173" s="69"/>
      <c r="F173" s="79" t="s">
        <v>16501</v>
      </c>
      <c r="G173" s="69"/>
      <c r="H173" s="74"/>
      <c r="I173" s="69"/>
      <c r="J173" s="69" t="s">
        <v>2482</v>
      </c>
      <c r="K173" s="75"/>
      <c r="L173" s="131" t="s">
        <v>16502</v>
      </c>
      <c r="M173" s="75">
        <v>731413</v>
      </c>
      <c r="N173" s="75"/>
      <c r="O173" s="69"/>
      <c r="P173" s="75" t="s">
        <v>2386</v>
      </c>
      <c r="Q173" s="75" t="s">
        <v>9509</v>
      </c>
      <c r="R173" s="69"/>
      <c r="S173" s="69"/>
      <c r="T173" s="69"/>
      <c r="U173" s="69"/>
      <c r="V173" s="116"/>
      <c r="W173" s="76"/>
      <c r="X173" s="637">
        <f t="shared" si="4"/>
        <v>0</v>
      </c>
      <c r="Y173" s="74">
        <f t="shared" si="5"/>
        <v>0</v>
      </c>
    </row>
    <row r="174" spans="1:25" ht="15.5" x14ac:dyDescent="0.35">
      <c r="A174" s="69"/>
      <c r="B174" s="69"/>
      <c r="C174" s="213"/>
      <c r="D174" s="69"/>
      <c r="E174" s="69"/>
      <c r="F174" s="79"/>
      <c r="G174" s="69"/>
      <c r="H174" s="74">
        <v>2000000</v>
      </c>
      <c r="I174" s="69"/>
      <c r="J174" s="69"/>
      <c r="K174" s="75"/>
      <c r="L174" s="131"/>
      <c r="M174" s="131"/>
      <c r="N174" s="75"/>
      <c r="O174" s="69"/>
      <c r="P174" s="75"/>
      <c r="Q174" s="75"/>
      <c r="R174" s="69"/>
      <c r="S174" s="69"/>
      <c r="T174" s="69"/>
      <c r="U174" s="69"/>
      <c r="V174" s="116"/>
      <c r="W174" s="76"/>
      <c r="X174" s="637">
        <f t="shared" si="4"/>
        <v>140000</v>
      </c>
      <c r="Y174" s="74">
        <f t="shared" si="5"/>
        <v>2140000</v>
      </c>
    </row>
    <row r="175" spans="1:25" ht="15.5" x14ac:dyDescent="0.35">
      <c r="A175" s="64"/>
      <c r="B175" s="64"/>
      <c r="C175" s="65"/>
      <c r="D175" s="64"/>
      <c r="E175" s="64"/>
      <c r="F175" s="96" t="s">
        <v>1590</v>
      </c>
      <c r="G175" s="64"/>
      <c r="H175" s="67"/>
      <c r="I175" s="64"/>
      <c r="J175" s="64"/>
      <c r="K175" s="68"/>
      <c r="L175" s="68"/>
      <c r="M175" s="68"/>
      <c r="N175" s="68"/>
      <c r="O175" s="64"/>
      <c r="P175" s="68"/>
      <c r="Q175" s="68"/>
      <c r="R175" s="64"/>
      <c r="S175" s="64"/>
      <c r="T175" s="64"/>
      <c r="U175" s="64"/>
      <c r="V175" s="115"/>
      <c r="W175" s="64"/>
      <c r="X175" s="637">
        <f t="shared" si="4"/>
        <v>0</v>
      </c>
      <c r="Y175" s="67">
        <f t="shared" si="5"/>
        <v>0</v>
      </c>
    </row>
    <row r="176" spans="1:25" ht="15.5" x14ac:dyDescent="0.35">
      <c r="A176" s="76"/>
      <c r="B176" s="76"/>
      <c r="C176" s="214"/>
      <c r="D176" s="76"/>
      <c r="E176" s="76"/>
      <c r="F176" s="117" t="s">
        <v>16503</v>
      </c>
      <c r="G176" s="76"/>
      <c r="H176" s="118">
        <v>720000</v>
      </c>
      <c r="I176" s="76"/>
      <c r="J176" s="76" t="s">
        <v>3653</v>
      </c>
      <c r="K176" s="119" t="s">
        <v>6193</v>
      </c>
      <c r="L176" s="119" t="s">
        <v>16504</v>
      </c>
      <c r="M176" s="119" t="s">
        <v>6193</v>
      </c>
      <c r="N176" s="119"/>
      <c r="O176" s="76"/>
      <c r="P176" s="119" t="s">
        <v>16505</v>
      </c>
      <c r="Q176" s="119" t="s">
        <v>1066</v>
      </c>
      <c r="R176" s="76"/>
      <c r="S176" s="76"/>
      <c r="T176" s="76"/>
      <c r="U176" s="76"/>
      <c r="V176" s="121"/>
      <c r="W176" s="76"/>
      <c r="X176" s="637">
        <f t="shared" si="4"/>
        <v>50400.000000000007</v>
      </c>
      <c r="Y176" s="118">
        <f t="shared" si="5"/>
        <v>770400</v>
      </c>
    </row>
    <row r="177" spans="1:25" ht="15.5" x14ac:dyDescent="0.35">
      <c r="A177" s="76"/>
      <c r="B177" s="76"/>
      <c r="C177" s="214"/>
      <c r="D177" s="76"/>
      <c r="E177" s="76"/>
      <c r="F177" s="176" t="s">
        <v>894</v>
      </c>
      <c r="G177" s="123"/>
      <c r="H177" s="124">
        <f>SUM(H5:H176)</f>
        <v>388098000</v>
      </c>
      <c r="I177" s="76"/>
      <c r="J177" s="76"/>
      <c r="K177" s="119"/>
      <c r="L177" s="119"/>
      <c r="M177" s="119"/>
      <c r="N177" s="119"/>
      <c r="O177" s="76"/>
      <c r="P177" s="119"/>
      <c r="Q177" s="119"/>
      <c r="R177" s="76"/>
      <c r="S177" s="76"/>
      <c r="T177" s="76"/>
      <c r="U177" s="76"/>
      <c r="V177" s="121"/>
      <c r="W177" s="76"/>
      <c r="X177" s="637">
        <f t="shared" si="4"/>
        <v>27166860.000000004</v>
      </c>
      <c r="Y177" s="124">
        <f t="shared" si="5"/>
        <v>415264860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00B050"/>
  </sheetPr>
  <dimension ref="A1:Z120"/>
  <sheetViews>
    <sheetView topLeftCell="F1" workbookViewId="0">
      <selection activeCell="Z13" sqref="Z13"/>
    </sheetView>
  </sheetViews>
  <sheetFormatPr defaultRowHeight="14.5" x14ac:dyDescent="0.35"/>
  <cols>
    <col min="1" max="1" width="11.453125" hidden="1" customWidth="1"/>
    <col min="2" max="2" width="10.453125" hidden="1" customWidth="1"/>
    <col min="3" max="3" width="10" hidden="1" customWidth="1"/>
    <col min="4" max="4" width="18" hidden="1" customWidth="1"/>
    <col min="5" max="5" width="16.81640625" hidden="1" customWidth="1"/>
    <col min="6" max="6" width="83.7265625" bestFit="1" customWidth="1"/>
    <col min="7" max="7" width="21.81640625" hidden="1" customWidth="1"/>
    <col min="8" max="8" width="21.81640625" style="104" hidden="1" customWidth="1"/>
    <col min="9" max="9" width="11" hidden="1" customWidth="1"/>
    <col min="10" max="10" width="14.1796875" hidden="1" customWidth="1"/>
    <col min="11" max="11" width="12.453125" hidden="1" customWidth="1"/>
    <col min="12" max="12" width="21.81640625" hidden="1" customWidth="1"/>
    <col min="13" max="13" width="18.453125" hidden="1" customWidth="1"/>
    <col min="14" max="14" width="13.81640625" hidden="1" customWidth="1"/>
    <col min="15" max="15" width="18" hidden="1" customWidth="1"/>
    <col min="16" max="16" width="17.453125" hidden="1" customWidth="1"/>
    <col min="17" max="17" width="14" hidden="1" customWidth="1"/>
    <col min="18" max="18" width="13.7265625" hidden="1" customWidth="1"/>
    <col min="19" max="19" width="10.453125" hidden="1" customWidth="1"/>
    <col min="20" max="20" width="18.81640625" hidden="1" customWidth="1"/>
    <col min="21" max="21" width="31" hidden="1" customWidth="1"/>
    <col min="22" max="22" width="13.7265625" hidden="1" customWidth="1"/>
    <col min="23" max="23" width="24" hidden="1" customWidth="1"/>
    <col min="24" max="24" width="31" hidden="1" customWidth="1"/>
    <col min="25" max="25" width="13.36328125" hidden="1" customWidth="1"/>
    <col min="26" max="26" width="21.8164062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ht="15.5" x14ac:dyDescent="0.35">
      <c r="A3" s="106"/>
      <c r="B3" s="106"/>
      <c r="C3" s="208"/>
      <c r="D3" s="107"/>
      <c r="E3" s="57" t="s">
        <v>16270</v>
      </c>
      <c r="F3" s="106"/>
      <c r="G3" s="57"/>
      <c r="H3" s="108"/>
      <c r="I3" s="106"/>
      <c r="J3" s="109"/>
      <c r="K3" s="106"/>
      <c r="L3" s="106"/>
      <c r="M3" s="209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Z3" s="108"/>
    </row>
    <row r="4" spans="1:26" ht="15.5" x14ac:dyDescent="0.35">
      <c r="A4" s="64"/>
      <c r="B4" s="64"/>
      <c r="C4" s="65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Y4" s="631">
        <v>7.0000000000000007E-2</v>
      </c>
      <c r="Z4" s="67"/>
    </row>
    <row r="5" spans="1:26" ht="15.5" x14ac:dyDescent="0.35">
      <c r="A5" s="69"/>
      <c r="B5" s="196" t="s">
        <v>16506</v>
      </c>
      <c r="C5" s="196" t="s">
        <v>258</v>
      </c>
      <c r="D5" s="196" t="s">
        <v>16507</v>
      </c>
      <c r="E5" s="196" t="s">
        <v>16508</v>
      </c>
      <c r="F5" s="69" t="s">
        <v>16509</v>
      </c>
      <c r="G5" s="69" t="s">
        <v>2249</v>
      </c>
      <c r="H5" s="74">
        <v>600000</v>
      </c>
      <c r="I5" s="69" t="s">
        <v>2249</v>
      </c>
      <c r="J5" s="69" t="s">
        <v>3666</v>
      </c>
      <c r="K5" s="69" t="s">
        <v>3666</v>
      </c>
      <c r="L5" s="69" t="s">
        <v>3666</v>
      </c>
      <c r="M5" s="69" t="s">
        <v>3666</v>
      </c>
      <c r="N5" s="69" t="s">
        <v>3666</v>
      </c>
      <c r="O5" s="69" t="s">
        <v>3666</v>
      </c>
      <c r="P5" s="69" t="s">
        <v>3666</v>
      </c>
      <c r="Q5" s="69" t="s">
        <v>3666</v>
      </c>
      <c r="R5" s="69" t="s">
        <v>2249</v>
      </c>
      <c r="S5" s="69" t="s">
        <v>2879</v>
      </c>
      <c r="T5" s="69" t="s">
        <v>2249</v>
      </c>
      <c r="U5" s="69" t="s">
        <v>2249</v>
      </c>
      <c r="V5" s="69" t="s">
        <v>2249</v>
      </c>
      <c r="W5" s="116" t="s">
        <v>940</v>
      </c>
      <c r="X5" s="76" t="s">
        <v>3666</v>
      </c>
      <c r="Y5" s="637">
        <f>H5*Y$4</f>
        <v>42000.000000000007</v>
      </c>
      <c r="Z5" s="74">
        <f>H5+Y5</f>
        <v>642000</v>
      </c>
    </row>
    <row r="6" spans="1:26" ht="15.5" x14ac:dyDescent="0.35">
      <c r="A6" s="69"/>
      <c r="B6" s="196"/>
      <c r="C6" s="212"/>
      <c r="D6" s="196"/>
      <c r="E6" s="196"/>
      <c r="F6" s="69" t="s">
        <v>16510</v>
      </c>
      <c r="G6" s="69" t="s">
        <v>2249</v>
      </c>
      <c r="H6" s="74">
        <v>600000</v>
      </c>
      <c r="I6" s="69" t="s">
        <v>2249</v>
      </c>
      <c r="J6" s="69" t="s">
        <v>3666</v>
      </c>
      <c r="K6" s="69" t="s">
        <v>3666</v>
      </c>
      <c r="L6" s="69" t="s">
        <v>3666</v>
      </c>
      <c r="M6" s="69" t="s">
        <v>3666</v>
      </c>
      <c r="N6" s="69" t="s">
        <v>3666</v>
      </c>
      <c r="O6" s="69" t="s">
        <v>3666</v>
      </c>
      <c r="P6" s="69" t="s">
        <v>3666</v>
      </c>
      <c r="Q6" s="69" t="s">
        <v>3666</v>
      </c>
      <c r="R6" s="69" t="s">
        <v>2249</v>
      </c>
      <c r="S6" s="69" t="s">
        <v>2879</v>
      </c>
      <c r="T6" s="69" t="s">
        <v>2249</v>
      </c>
      <c r="U6" s="69" t="s">
        <v>2249</v>
      </c>
      <c r="V6" s="69" t="s">
        <v>2249</v>
      </c>
      <c r="W6" s="116" t="s">
        <v>940</v>
      </c>
      <c r="X6" s="76"/>
      <c r="Y6" s="637">
        <f t="shared" ref="Y6:Y69" si="0">H6*Y$4</f>
        <v>42000.000000000007</v>
      </c>
      <c r="Z6" s="74">
        <f t="shared" ref="Z6:Z69" si="1">H6+Y6</f>
        <v>642000</v>
      </c>
    </row>
    <row r="7" spans="1:26" ht="15.5" x14ac:dyDescent="0.35">
      <c r="A7" s="69"/>
      <c r="B7" s="196"/>
      <c r="C7" s="212"/>
      <c r="D7" s="196"/>
      <c r="E7" s="196"/>
      <c r="F7" s="69" t="s">
        <v>16511</v>
      </c>
      <c r="G7" s="69" t="s">
        <v>2249</v>
      </c>
      <c r="H7" s="74">
        <v>600000</v>
      </c>
      <c r="I7" s="69" t="s">
        <v>2249</v>
      </c>
      <c r="J7" s="69" t="s">
        <v>3666</v>
      </c>
      <c r="K7" s="69" t="s">
        <v>3666</v>
      </c>
      <c r="L7" s="69" t="s">
        <v>3666</v>
      </c>
      <c r="M7" s="69" t="s">
        <v>3666</v>
      </c>
      <c r="N7" s="69" t="s">
        <v>3666</v>
      </c>
      <c r="O7" s="69" t="s">
        <v>3666</v>
      </c>
      <c r="P7" s="69" t="s">
        <v>3666</v>
      </c>
      <c r="Q7" s="69" t="s">
        <v>3666</v>
      </c>
      <c r="R7" s="69" t="s">
        <v>2249</v>
      </c>
      <c r="S7" s="69" t="s">
        <v>2879</v>
      </c>
      <c r="T7" s="69" t="s">
        <v>2249</v>
      </c>
      <c r="U7" s="69" t="s">
        <v>2249</v>
      </c>
      <c r="V7" s="69" t="s">
        <v>2249</v>
      </c>
      <c r="W7" s="116" t="s">
        <v>940</v>
      </c>
      <c r="X7" s="76"/>
      <c r="Y7" s="637">
        <f t="shared" si="0"/>
        <v>42000.000000000007</v>
      </c>
      <c r="Z7" s="74">
        <f t="shared" si="1"/>
        <v>642000</v>
      </c>
    </row>
    <row r="8" spans="1:26" ht="15.5" x14ac:dyDescent="0.35">
      <c r="A8" s="69"/>
      <c r="B8" s="196"/>
      <c r="C8" s="212"/>
      <c r="D8" s="196"/>
      <c r="E8" s="196"/>
      <c r="F8" s="69" t="s">
        <v>16512</v>
      </c>
      <c r="G8" s="69" t="s">
        <v>2249</v>
      </c>
      <c r="H8" s="74">
        <v>600000</v>
      </c>
      <c r="I8" s="69" t="s">
        <v>2249</v>
      </c>
      <c r="J8" s="69" t="s">
        <v>3666</v>
      </c>
      <c r="K8" s="69" t="s">
        <v>3666</v>
      </c>
      <c r="L8" s="69" t="s">
        <v>3666</v>
      </c>
      <c r="M8" s="69" t="s">
        <v>3666</v>
      </c>
      <c r="N8" s="69" t="s">
        <v>3666</v>
      </c>
      <c r="O8" s="69" t="s">
        <v>3666</v>
      </c>
      <c r="P8" s="69" t="s">
        <v>3666</v>
      </c>
      <c r="Q8" s="69" t="s">
        <v>3666</v>
      </c>
      <c r="R8" s="69" t="s">
        <v>2249</v>
      </c>
      <c r="S8" s="69" t="s">
        <v>2879</v>
      </c>
      <c r="T8" s="69" t="s">
        <v>2249</v>
      </c>
      <c r="U8" s="69" t="s">
        <v>2249</v>
      </c>
      <c r="V8" s="69" t="s">
        <v>2249</v>
      </c>
      <c r="W8" s="116" t="s">
        <v>940</v>
      </c>
      <c r="X8" s="76"/>
      <c r="Y8" s="637">
        <f t="shared" si="0"/>
        <v>42000.000000000007</v>
      </c>
      <c r="Z8" s="74">
        <f t="shared" si="1"/>
        <v>642000</v>
      </c>
    </row>
    <row r="9" spans="1:26" ht="15.5" x14ac:dyDescent="0.35">
      <c r="A9" s="69"/>
      <c r="B9" s="196"/>
      <c r="C9" s="212"/>
      <c r="D9" s="196"/>
      <c r="E9" s="196"/>
      <c r="F9" s="69" t="s">
        <v>16513</v>
      </c>
      <c r="G9" s="69" t="s">
        <v>2249</v>
      </c>
      <c r="H9" s="74">
        <v>650000</v>
      </c>
      <c r="I9" s="69" t="s">
        <v>2249</v>
      </c>
      <c r="J9" s="69" t="s">
        <v>3666</v>
      </c>
      <c r="K9" s="69" t="s">
        <v>3666</v>
      </c>
      <c r="L9" s="69" t="s">
        <v>3666</v>
      </c>
      <c r="M9" s="69" t="s">
        <v>3666</v>
      </c>
      <c r="N9" s="69" t="s">
        <v>3666</v>
      </c>
      <c r="O9" s="69" t="s">
        <v>3666</v>
      </c>
      <c r="P9" s="69" t="s">
        <v>3666</v>
      </c>
      <c r="Q9" s="69" t="s">
        <v>3666</v>
      </c>
      <c r="R9" s="69" t="s">
        <v>2249</v>
      </c>
      <c r="S9" s="69" t="s">
        <v>2879</v>
      </c>
      <c r="T9" s="69" t="s">
        <v>2249</v>
      </c>
      <c r="U9" s="69" t="s">
        <v>2249</v>
      </c>
      <c r="V9" s="69" t="s">
        <v>2249</v>
      </c>
      <c r="W9" s="116" t="s">
        <v>940</v>
      </c>
      <c r="X9" s="76"/>
      <c r="Y9" s="637">
        <f t="shared" si="0"/>
        <v>45500.000000000007</v>
      </c>
      <c r="Z9" s="74">
        <f t="shared" si="1"/>
        <v>695500</v>
      </c>
    </row>
    <row r="10" spans="1:26" ht="15.5" x14ac:dyDescent="0.35">
      <c r="A10" s="69"/>
      <c r="B10" s="196"/>
      <c r="C10" s="212"/>
      <c r="D10" s="196"/>
      <c r="E10" s="196"/>
      <c r="F10" s="69" t="s">
        <v>16514</v>
      </c>
      <c r="G10" s="69" t="s">
        <v>2249</v>
      </c>
      <c r="H10" s="74">
        <v>600000</v>
      </c>
      <c r="I10" s="69" t="s">
        <v>2249</v>
      </c>
      <c r="J10" s="69" t="s">
        <v>3666</v>
      </c>
      <c r="K10" s="69" t="s">
        <v>3666</v>
      </c>
      <c r="L10" s="69" t="s">
        <v>3666</v>
      </c>
      <c r="M10" s="69" t="s">
        <v>3666</v>
      </c>
      <c r="N10" s="69" t="s">
        <v>3666</v>
      </c>
      <c r="O10" s="69" t="s">
        <v>3666</v>
      </c>
      <c r="P10" s="69" t="s">
        <v>3666</v>
      </c>
      <c r="Q10" s="69" t="s">
        <v>3666</v>
      </c>
      <c r="R10" s="69" t="s">
        <v>2249</v>
      </c>
      <c r="S10" s="69" t="s">
        <v>2879</v>
      </c>
      <c r="T10" s="69" t="s">
        <v>2249</v>
      </c>
      <c r="U10" s="69" t="s">
        <v>2249</v>
      </c>
      <c r="V10" s="69" t="s">
        <v>2249</v>
      </c>
      <c r="W10" s="116" t="s">
        <v>940</v>
      </c>
      <c r="X10" s="76"/>
      <c r="Y10" s="637">
        <f t="shared" si="0"/>
        <v>42000.000000000007</v>
      </c>
      <c r="Z10" s="74">
        <f t="shared" si="1"/>
        <v>642000</v>
      </c>
    </row>
    <row r="11" spans="1:26" ht="15.5" x14ac:dyDescent="0.35">
      <c r="A11" s="69"/>
      <c r="B11" s="196"/>
      <c r="C11" s="212"/>
      <c r="D11" s="196"/>
      <c r="E11" s="196"/>
      <c r="F11" s="69" t="s">
        <v>16515</v>
      </c>
      <c r="G11" s="69" t="s">
        <v>2249</v>
      </c>
      <c r="H11" s="74">
        <v>600000</v>
      </c>
      <c r="I11" s="69" t="s">
        <v>2249</v>
      </c>
      <c r="J11" s="69" t="s">
        <v>3666</v>
      </c>
      <c r="K11" s="69" t="s">
        <v>3666</v>
      </c>
      <c r="L11" s="69" t="s">
        <v>3666</v>
      </c>
      <c r="M11" s="69" t="s">
        <v>3666</v>
      </c>
      <c r="N11" s="69" t="s">
        <v>3666</v>
      </c>
      <c r="O11" s="69" t="s">
        <v>3666</v>
      </c>
      <c r="P11" s="69" t="s">
        <v>3666</v>
      </c>
      <c r="Q11" s="69" t="s">
        <v>3666</v>
      </c>
      <c r="R11" s="69" t="s">
        <v>2249</v>
      </c>
      <c r="S11" s="69" t="s">
        <v>2879</v>
      </c>
      <c r="T11" s="69" t="s">
        <v>2249</v>
      </c>
      <c r="U11" s="69" t="s">
        <v>2249</v>
      </c>
      <c r="V11" s="69" t="s">
        <v>2249</v>
      </c>
      <c r="W11" s="116" t="s">
        <v>940</v>
      </c>
      <c r="X11" s="76"/>
      <c r="Y11" s="637">
        <f t="shared" si="0"/>
        <v>42000.000000000007</v>
      </c>
      <c r="Z11" s="74">
        <f t="shared" si="1"/>
        <v>642000</v>
      </c>
    </row>
    <row r="12" spans="1:26" ht="15.5" x14ac:dyDescent="0.35">
      <c r="A12" s="69"/>
      <c r="B12" s="196"/>
      <c r="C12" s="212"/>
      <c r="D12" s="196"/>
      <c r="E12" s="196"/>
      <c r="F12" s="69" t="s">
        <v>16516</v>
      </c>
      <c r="G12" s="69" t="s">
        <v>2249</v>
      </c>
      <c r="H12" s="74">
        <v>650000</v>
      </c>
      <c r="I12" s="69" t="s">
        <v>2249</v>
      </c>
      <c r="J12" s="69" t="s">
        <v>3666</v>
      </c>
      <c r="K12" s="69" t="s">
        <v>3666</v>
      </c>
      <c r="L12" s="69" t="s">
        <v>3666</v>
      </c>
      <c r="M12" s="69" t="s">
        <v>3666</v>
      </c>
      <c r="N12" s="69" t="s">
        <v>3666</v>
      </c>
      <c r="O12" s="69" t="s">
        <v>3666</v>
      </c>
      <c r="P12" s="69" t="s">
        <v>3666</v>
      </c>
      <c r="Q12" s="69" t="s">
        <v>3666</v>
      </c>
      <c r="R12" s="69" t="s">
        <v>2249</v>
      </c>
      <c r="S12" s="69" t="s">
        <v>2879</v>
      </c>
      <c r="T12" s="69" t="s">
        <v>2249</v>
      </c>
      <c r="U12" s="69" t="s">
        <v>2249</v>
      </c>
      <c r="V12" s="69" t="s">
        <v>2249</v>
      </c>
      <c r="W12" s="116" t="s">
        <v>940</v>
      </c>
      <c r="X12" s="76"/>
      <c r="Y12" s="637">
        <f t="shared" si="0"/>
        <v>45500.000000000007</v>
      </c>
      <c r="Z12" s="74">
        <f t="shared" si="1"/>
        <v>695500</v>
      </c>
    </row>
    <row r="13" spans="1:26" ht="15.5" x14ac:dyDescent="0.35">
      <c r="A13" s="69"/>
      <c r="B13" s="196"/>
      <c r="C13" s="212"/>
      <c r="D13" s="196"/>
      <c r="E13" s="196"/>
      <c r="F13" s="69" t="s">
        <v>16517</v>
      </c>
      <c r="G13" s="69" t="s">
        <v>2249</v>
      </c>
      <c r="H13" s="74">
        <v>600000</v>
      </c>
      <c r="I13" s="69" t="s">
        <v>2249</v>
      </c>
      <c r="J13" s="69" t="s">
        <v>3666</v>
      </c>
      <c r="K13" s="69" t="s">
        <v>3666</v>
      </c>
      <c r="L13" s="69" t="s">
        <v>3666</v>
      </c>
      <c r="M13" s="69" t="s">
        <v>3666</v>
      </c>
      <c r="N13" s="69" t="s">
        <v>3666</v>
      </c>
      <c r="O13" s="69" t="s">
        <v>3666</v>
      </c>
      <c r="P13" s="69" t="s">
        <v>3666</v>
      </c>
      <c r="Q13" s="69" t="s">
        <v>3666</v>
      </c>
      <c r="R13" s="69" t="s">
        <v>2249</v>
      </c>
      <c r="S13" s="69" t="s">
        <v>2879</v>
      </c>
      <c r="T13" s="69" t="s">
        <v>2249</v>
      </c>
      <c r="U13" s="69" t="s">
        <v>2249</v>
      </c>
      <c r="V13" s="69" t="s">
        <v>2249</v>
      </c>
      <c r="W13" s="116" t="s">
        <v>940</v>
      </c>
      <c r="X13" s="76"/>
      <c r="Y13" s="637">
        <f t="shared" si="0"/>
        <v>42000.000000000007</v>
      </c>
      <c r="Z13" s="74">
        <f t="shared" si="1"/>
        <v>642000</v>
      </c>
    </row>
    <row r="14" spans="1:26" ht="15.5" x14ac:dyDescent="0.35">
      <c r="A14" s="69"/>
      <c r="B14" s="196"/>
      <c r="C14" s="212"/>
      <c r="D14" s="196"/>
      <c r="E14" s="196"/>
      <c r="F14" s="69" t="s">
        <v>16518</v>
      </c>
      <c r="G14" s="69" t="s">
        <v>2249</v>
      </c>
      <c r="H14" s="74">
        <v>600000</v>
      </c>
      <c r="I14" s="69" t="s">
        <v>2249</v>
      </c>
      <c r="J14" s="69" t="s">
        <v>3666</v>
      </c>
      <c r="K14" s="69" t="s">
        <v>3666</v>
      </c>
      <c r="L14" s="69" t="s">
        <v>3666</v>
      </c>
      <c r="M14" s="69" t="s">
        <v>3666</v>
      </c>
      <c r="N14" s="69" t="s">
        <v>3666</v>
      </c>
      <c r="O14" s="69" t="s">
        <v>3666</v>
      </c>
      <c r="P14" s="69" t="s">
        <v>3666</v>
      </c>
      <c r="Q14" s="69" t="s">
        <v>3666</v>
      </c>
      <c r="R14" s="69" t="s">
        <v>2249</v>
      </c>
      <c r="S14" s="69" t="s">
        <v>2879</v>
      </c>
      <c r="T14" s="69" t="s">
        <v>2249</v>
      </c>
      <c r="U14" s="69" t="s">
        <v>2249</v>
      </c>
      <c r="V14" s="69" t="s">
        <v>2249</v>
      </c>
      <c r="W14" s="116" t="s">
        <v>940</v>
      </c>
      <c r="X14" s="76"/>
      <c r="Y14" s="637">
        <f t="shared" si="0"/>
        <v>42000.000000000007</v>
      </c>
      <c r="Z14" s="74">
        <f t="shared" si="1"/>
        <v>642000</v>
      </c>
    </row>
    <row r="15" spans="1:26" ht="15.5" x14ac:dyDescent="0.35">
      <c r="A15" s="69"/>
      <c r="B15" s="196"/>
      <c r="C15" s="212"/>
      <c r="D15" s="196"/>
      <c r="E15" s="196"/>
      <c r="F15" s="69" t="s">
        <v>16519</v>
      </c>
      <c r="G15" s="69" t="s">
        <v>2249</v>
      </c>
      <c r="H15" s="74">
        <v>600000</v>
      </c>
      <c r="I15" s="69" t="s">
        <v>2249</v>
      </c>
      <c r="J15" s="69" t="s">
        <v>3666</v>
      </c>
      <c r="K15" s="69" t="s">
        <v>3666</v>
      </c>
      <c r="L15" s="69" t="s">
        <v>3666</v>
      </c>
      <c r="M15" s="69" t="s">
        <v>3666</v>
      </c>
      <c r="N15" s="69" t="s">
        <v>3666</v>
      </c>
      <c r="O15" s="69" t="s">
        <v>3666</v>
      </c>
      <c r="P15" s="69" t="s">
        <v>3666</v>
      </c>
      <c r="Q15" s="69" t="s">
        <v>3666</v>
      </c>
      <c r="R15" s="69" t="s">
        <v>2249</v>
      </c>
      <c r="S15" s="69" t="s">
        <v>2879</v>
      </c>
      <c r="T15" s="69" t="s">
        <v>2249</v>
      </c>
      <c r="U15" s="69" t="s">
        <v>2249</v>
      </c>
      <c r="V15" s="69" t="s">
        <v>2249</v>
      </c>
      <c r="W15" s="116" t="s">
        <v>940</v>
      </c>
      <c r="X15" s="76"/>
      <c r="Y15" s="637">
        <f t="shared" si="0"/>
        <v>42000.000000000007</v>
      </c>
      <c r="Z15" s="74">
        <f t="shared" si="1"/>
        <v>642000</v>
      </c>
    </row>
    <row r="16" spans="1:26" ht="15.5" x14ac:dyDescent="0.35">
      <c r="A16" s="69"/>
      <c r="B16" s="69"/>
      <c r="C16" s="213"/>
      <c r="D16" s="69"/>
      <c r="E16" s="69"/>
      <c r="F16" s="69" t="s">
        <v>16520</v>
      </c>
      <c r="G16" s="69" t="s">
        <v>2249</v>
      </c>
      <c r="H16" s="74">
        <v>600000</v>
      </c>
      <c r="I16" s="69" t="s">
        <v>2249</v>
      </c>
      <c r="J16" s="69" t="s">
        <v>3666</v>
      </c>
      <c r="K16" s="69" t="s">
        <v>3666</v>
      </c>
      <c r="L16" s="69" t="s">
        <v>3666</v>
      </c>
      <c r="M16" s="69" t="s">
        <v>3666</v>
      </c>
      <c r="N16" s="69" t="s">
        <v>3666</v>
      </c>
      <c r="O16" s="69" t="s">
        <v>3666</v>
      </c>
      <c r="P16" s="69" t="s">
        <v>3666</v>
      </c>
      <c r="Q16" s="69" t="s">
        <v>3666</v>
      </c>
      <c r="R16" s="69" t="s">
        <v>2249</v>
      </c>
      <c r="S16" s="69" t="s">
        <v>2879</v>
      </c>
      <c r="T16" s="69" t="s">
        <v>2249</v>
      </c>
      <c r="U16" s="69" t="s">
        <v>2249</v>
      </c>
      <c r="V16" s="69" t="s">
        <v>2249</v>
      </c>
      <c r="W16" s="116" t="s">
        <v>940</v>
      </c>
      <c r="X16" s="76"/>
      <c r="Y16" s="637">
        <f t="shared" si="0"/>
        <v>42000.000000000007</v>
      </c>
      <c r="Z16" s="74">
        <f t="shared" si="1"/>
        <v>642000</v>
      </c>
    </row>
    <row r="17" spans="1:26" ht="15.5" x14ac:dyDescent="0.35">
      <c r="A17" s="69"/>
      <c r="B17" s="69"/>
      <c r="C17" s="213"/>
      <c r="D17" s="69"/>
      <c r="E17" s="69"/>
      <c r="F17" s="69"/>
      <c r="G17" s="69"/>
      <c r="H17" s="74"/>
      <c r="I17" s="69"/>
      <c r="J17" s="69"/>
      <c r="K17" s="75"/>
      <c r="L17" s="75"/>
      <c r="M17" s="75"/>
      <c r="N17" s="75"/>
      <c r="O17" s="69"/>
      <c r="P17" s="69"/>
      <c r="Q17" s="75"/>
      <c r="R17" s="69"/>
      <c r="S17" s="69"/>
      <c r="T17" s="69"/>
      <c r="U17" s="69"/>
      <c r="V17" s="69"/>
      <c r="W17" s="116"/>
      <c r="X17" s="76"/>
      <c r="Y17" s="637">
        <f t="shared" si="0"/>
        <v>0</v>
      </c>
      <c r="Z17" s="74">
        <f t="shared" si="1"/>
        <v>0</v>
      </c>
    </row>
    <row r="18" spans="1:26" ht="15.5" x14ac:dyDescent="0.35">
      <c r="A18" s="64"/>
      <c r="B18" s="64"/>
      <c r="C18" s="65"/>
      <c r="D18" s="64"/>
      <c r="E18" s="64"/>
      <c r="F18" s="66" t="s">
        <v>1842</v>
      </c>
      <c r="G18" s="64"/>
      <c r="H18" s="67"/>
      <c r="I18" s="64"/>
      <c r="J18" s="64"/>
      <c r="K18" s="68"/>
      <c r="L18" s="68"/>
      <c r="M18" s="68"/>
      <c r="N18" s="68"/>
      <c r="O18" s="64"/>
      <c r="P18" s="64"/>
      <c r="Q18" s="68"/>
      <c r="R18" s="64"/>
      <c r="S18" s="64"/>
      <c r="T18" s="64"/>
      <c r="U18" s="64"/>
      <c r="V18" s="64"/>
      <c r="W18" s="115"/>
      <c r="X18" s="215"/>
      <c r="Y18" s="637">
        <f t="shared" si="0"/>
        <v>0</v>
      </c>
      <c r="Z18" s="67">
        <f t="shared" si="1"/>
        <v>0</v>
      </c>
    </row>
    <row r="19" spans="1:26" ht="15.5" x14ac:dyDescent="0.35">
      <c r="A19" s="229"/>
      <c r="B19" s="229"/>
      <c r="C19" s="230"/>
      <c r="D19" s="229"/>
      <c r="E19" s="229"/>
      <c r="F19" s="117" t="s">
        <v>16521</v>
      </c>
      <c r="G19" s="231"/>
      <c r="H19" s="249">
        <v>18000000</v>
      </c>
      <c r="I19" s="231"/>
      <c r="J19" s="231" t="s">
        <v>9022</v>
      </c>
      <c r="K19" s="233">
        <v>1990</v>
      </c>
      <c r="L19" s="233" t="s">
        <v>16291</v>
      </c>
      <c r="M19" s="120">
        <v>29182</v>
      </c>
      <c r="N19" s="236"/>
      <c r="O19" s="229"/>
      <c r="P19" s="306"/>
      <c r="Q19" s="236"/>
      <c r="R19" s="229"/>
      <c r="S19" s="229"/>
      <c r="T19" s="229"/>
      <c r="U19" s="229"/>
      <c r="V19" s="229"/>
      <c r="W19" s="232"/>
      <c r="X19" s="231"/>
      <c r="Y19" s="637">
        <f t="shared" si="0"/>
        <v>1260000.0000000002</v>
      </c>
      <c r="Z19" s="249">
        <f t="shared" si="1"/>
        <v>19260000</v>
      </c>
    </row>
    <row r="20" spans="1:26" ht="15.5" x14ac:dyDescent="0.35">
      <c r="A20" s="229"/>
      <c r="B20" s="229"/>
      <c r="C20" s="230"/>
      <c r="D20" s="229"/>
      <c r="E20" s="229"/>
      <c r="F20" s="117" t="s">
        <v>16522</v>
      </c>
      <c r="G20" s="231"/>
      <c r="H20" s="249">
        <v>18000000</v>
      </c>
      <c r="I20" s="231"/>
      <c r="J20" s="231" t="s">
        <v>2659</v>
      </c>
      <c r="K20" s="233">
        <v>1984</v>
      </c>
      <c r="L20" s="233" t="s">
        <v>16291</v>
      </c>
      <c r="M20" s="120">
        <v>28455</v>
      </c>
      <c r="N20" s="236"/>
      <c r="O20" s="229"/>
      <c r="P20" s="306"/>
      <c r="Q20" s="236"/>
      <c r="R20" s="229"/>
      <c r="S20" s="229"/>
      <c r="T20" s="229"/>
      <c r="U20" s="229"/>
      <c r="V20" s="229"/>
      <c r="W20" s="232"/>
      <c r="X20" s="231"/>
      <c r="Y20" s="637">
        <f t="shared" si="0"/>
        <v>1260000.0000000002</v>
      </c>
      <c r="Z20" s="249">
        <f t="shared" si="1"/>
        <v>19260000</v>
      </c>
    </row>
    <row r="21" spans="1:26" ht="15.5" x14ac:dyDescent="0.35">
      <c r="A21" s="229"/>
      <c r="B21" s="229"/>
      <c r="C21" s="230"/>
      <c r="D21" s="229"/>
      <c r="E21" s="229"/>
      <c r="F21" s="117"/>
      <c r="G21" s="231"/>
      <c r="H21" s="249"/>
      <c r="I21" s="231"/>
      <c r="J21" s="231"/>
      <c r="K21" s="233"/>
      <c r="L21" s="233"/>
      <c r="M21" s="120"/>
      <c r="N21" s="236"/>
      <c r="O21" s="229"/>
      <c r="P21" s="306"/>
      <c r="Q21" s="236"/>
      <c r="R21" s="229"/>
      <c r="S21" s="229"/>
      <c r="T21" s="229"/>
      <c r="U21" s="229"/>
      <c r="V21" s="229"/>
      <c r="W21" s="232"/>
      <c r="X21" s="231"/>
      <c r="Y21" s="637">
        <f t="shared" si="0"/>
        <v>0</v>
      </c>
      <c r="Z21" s="249">
        <f t="shared" si="1"/>
        <v>0</v>
      </c>
    </row>
    <row r="22" spans="1:26" ht="15.5" x14ac:dyDescent="0.35">
      <c r="A22" s="64"/>
      <c r="B22" s="64"/>
      <c r="C22" s="65"/>
      <c r="D22" s="64"/>
      <c r="E22" s="64"/>
      <c r="F22" s="234" t="s">
        <v>1851</v>
      </c>
      <c r="G22" s="215"/>
      <c r="H22" s="247"/>
      <c r="I22" s="215"/>
      <c r="J22" s="215"/>
      <c r="K22" s="220"/>
      <c r="L22" s="220"/>
      <c r="M22" s="220"/>
      <c r="N22" s="68"/>
      <c r="O22" s="64"/>
      <c r="P22" s="125"/>
      <c r="Q22" s="68"/>
      <c r="R22" s="64"/>
      <c r="S22" s="64"/>
      <c r="T22" s="64"/>
      <c r="U22" s="64"/>
      <c r="V22" s="64"/>
      <c r="W22" s="115"/>
      <c r="X22" s="215"/>
      <c r="Y22" s="637">
        <f t="shared" si="0"/>
        <v>0</v>
      </c>
      <c r="Z22" s="247">
        <f t="shared" si="1"/>
        <v>0</v>
      </c>
    </row>
    <row r="23" spans="1:26" ht="15.5" x14ac:dyDescent="0.35">
      <c r="A23" s="229"/>
      <c r="B23" s="229"/>
      <c r="C23" s="230"/>
      <c r="D23" s="229"/>
      <c r="E23" s="229"/>
      <c r="F23" s="117" t="s">
        <v>16523</v>
      </c>
      <c r="G23" s="231"/>
      <c r="H23" s="249">
        <v>400000</v>
      </c>
      <c r="I23" s="231"/>
      <c r="J23" s="231" t="s">
        <v>1844</v>
      </c>
      <c r="K23" s="233">
        <v>1995</v>
      </c>
      <c r="L23" s="233"/>
      <c r="M23" s="120" t="s">
        <v>16524</v>
      </c>
      <c r="N23" s="236"/>
      <c r="O23" s="229"/>
      <c r="P23" s="306"/>
      <c r="Q23" s="236"/>
      <c r="R23" s="229"/>
      <c r="S23" s="229"/>
      <c r="T23" s="229"/>
      <c r="U23" s="229"/>
      <c r="V23" s="229"/>
      <c r="W23" s="232"/>
      <c r="X23" s="231"/>
      <c r="Y23" s="637">
        <f t="shared" si="0"/>
        <v>28000.000000000004</v>
      </c>
      <c r="Z23" s="249">
        <f t="shared" si="1"/>
        <v>428000</v>
      </c>
    </row>
    <row r="24" spans="1:26" ht="15.5" x14ac:dyDescent="0.35">
      <c r="A24" s="76"/>
      <c r="B24" s="76"/>
      <c r="C24" s="214"/>
      <c r="D24" s="76"/>
      <c r="E24" s="76"/>
      <c r="F24" s="117"/>
      <c r="G24" s="231"/>
      <c r="H24" s="249"/>
      <c r="I24" s="231"/>
      <c r="J24" s="231"/>
      <c r="K24" s="233"/>
      <c r="L24" s="233"/>
      <c r="M24" s="120"/>
      <c r="N24" s="119"/>
      <c r="O24" s="76"/>
      <c r="P24" s="122"/>
      <c r="Q24" s="119"/>
      <c r="R24" s="76"/>
      <c r="S24" s="76"/>
      <c r="T24" s="76"/>
      <c r="U24" s="76"/>
      <c r="V24" s="76"/>
      <c r="W24" s="121"/>
      <c r="X24" s="231"/>
      <c r="Y24" s="637">
        <f t="shared" si="0"/>
        <v>0</v>
      </c>
      <c r="Z24" s="249">
        <f t="shared" si="1"/>
        <v>0</v>
      </c>
    </row>
    <row r="25" spans="1:26" ht="15.5" x14ac:dyDescent="0.35">
      <c r="A25" s="64"/>
      <c r="B25" s="64"/>
      <c r="C25" s="65"/>
      <c r="D25" s="64"/>
      <c r="E25" s="64"/>
      <c r="F25" s="234" t="s">
        <v>1853</v>
      </c>
      <c r="G25" s="215"/>
      <c r="H25" s="247"/>
      <c r="I25" s="215"/>
      <c r="J25" s="215"/>
      <c r="K25" s="220"/>
      <c r="L25" s="220"/>
      <c r="M25" s="220"/>
      <c r="N25" s="68"/>
      <c r="O25" s="64"/>
      <c r="P25" s="125"/>
      <c r="Q25" s="68"/>
      <c r="R25" s="64"/>
      <c r="S25" s="64"/>
      <c r="T25" s="64"/>
      <c r="U25" s="64"/>
      <c r="V25" s="64"/>
      <c r="W25" s="115"/>
      <c r="X25" s="215"/>
      <c r="Y25" s="637">
        <f t="shared" si="0"/>
        <v>0</v>
      </c>
      <c r="Z25" s="247">
        <f t="shared" si="1"/>
        <v>0</v>
      </c>
    </row>
    <row r="26" spans="1:26" ht="15.5" x14ac:dyDescent="0.35">
      <c r="A26" s="229"/>
      <c r="B26" s="229"/>
      <c r="C26" s="230"/>
      <c r="D26" s="229"/>
      <c r="E26" s="229"/>
      <c r="F26" s="117" t="s">
        <v>16521</v>
      </c>
      <c r="G26" s="231"/>
      <c r="H26" s="249">
        <v>1500000</v>
      </c>
      <c r="I26" s="231"/>
      <c r="J26" s="231"/>
      <c r="K26" s="233"/>
      <c r="L26" s="233"/>
      <c r="M26" s="120"/>
      <c r="N26" s="236"/>
      <c r="O26" s="229"/>
      <c r="P26" s="233"/>
      <c r="Q26" s="233"/>
      <c r="R26" s="229"/>
      <c r="S26" s="229"/>
      <c r="T26" s="229"/>
      <c r="U26" s="229"/>
      <c r="V26" s="229"/>
      <c r="W26" s="232"/>
      <c r="X26" s="231" t="s">
        <v>1765</v>
      </c>
      <c r="Y26" s="637">
        <f t="shared" si="0"/>
        <v>105000.00000000001</v>
      </c>
      <c r="Z26" s="249">
        <f t="shared" si="1"/>
        <v>1605000</v>
      </c>
    </row>
    <row r="27" spans="1:26" ht="15.5" x14ac:dyDescent="0.35">
      <c r="A27" s="229"/>
      <c r="B27" s="229"/>
      <c r="C27" s="230"/>
      <c r="D27" s="229"/>
      <c r="E27" s="229"/>
      <c r="F27" s="117" t="s">
        <v>16522</v>
      </c>
      <c r="G27" s="231"/>
      <c r="H27" s="249">
        <v>1500000</v>
      </c>
      <c r="I27" s="231"/>
      <c r="J27" s="231" t="s">
        <v>1147</v>
      </c>
      <c r="K27" s="233">
        <v>2012</v>
      </c>
      <c r="L27" s="233" t="s">
        <v>16525</v>
      </c>
      <c r="M27" s="120" t="s">
        <v>16526</v>
      </c>
      <c r="N27" s="236"/>
      <c r="O27" s="229"/>
      <c r="P27" s="233" t="s">
        <v>16527</v>
      </c>
      <c r="Q27" s="233" t="s">
        <v>16528</v>
      </c>
      <c r="R27" s="229"/>
      <c r="S27" s="229"/>
      <c r="T27" s="229"/>
      <c r="U27" s="229"/>
      <c r="V27" s="229"/>
      <c r="W27" s="232"/>
      <c r="X27" s="231"/>
      <c r="Y27" s="637">
        <f t="shared" si="0"/>
        <v>105000.00000000001</v>
      </c>
      <c r="Z27" s="249">
        <f t="shared" si="1"/>
        <v>1605000</v>
      </c>
    </row>
    <row r="28" spans="1:26" ht="15.5" x14ac:dyDescent="0.35">
      <c r="A28" s="229"/>
      <c r="B28" s="229"/>
      <c r="C28" s="230"/>
      <c r="D28" s="229"/>
      <c r="E28" s="229"/>
      <c r="F28" s="117"/>
      <c r="G28" s="231"/>
      <c r="H28" s="249"/>
      <c r="I28" s="231"/>
      <c r="J28" s="231"/>
      <c r="K28" s="233"/>
      <c r="L28" s="233"/>
      <c r="M28" s="120"/>
      <c r="N28" s="236"/>
      <c r="O28" s="229"/>
      <c r="P28" s="233"/>
      <c r="Q28" s="233"/>
      <c r="R28" s="229"/>
      <c r="S28" s="229"/>
      <c r="T28" s="229"/>
      <c r="U28" s="229"/>
      <c r="V28" s="229"/>
      <c r="W28" s="232"/>
      <c r="X28" s="231"/>
      <c r="Y28" s="637">
        <f t="shared" si="0"/>
        <v>0</v>
      </c>
      <c r="Z28" s="249">
        <f t="shared" si="1"/>
        <v>0</v>
      </c>
    </row>
    <row r="29" spans="1:26" ht="15.5" x14ac:dyDescent="0.35">
      <c r="A29" s="64"/>
      <c r="B29" s="64"/>
      <c r="C29" s="65"/>
      <c r="D29" s="64"/>
      <c r="E29" s="64"/>
      <c r="F29" s="66" t="s">
        <v>1860</v>
      </c>
      <c r="G29" s="64"/>
      <c r="H29" s="67"/>
      <c r="I29" s="64"/>
      <c r="J29" s="64"/>
      <c r="K29" s="68"/>
      <c r="L29" s="68"/>
      <c r="M29" s="68"/>
      <c r="N29" s="68"/>
      <c r="O29" s="64"/>
      <c r="P29" s="125"/>
      <c r="Q29" s="68"/>
      <c r="R29" s="64"/>
      <c r="S29" s="64"/>
      <c r="T29" s="64"/>
      <c r="U29" s="64"/>
      <c r="V29" s="64"/>
      <c r="W29" s="115"/>
      <c r="X29" s="215"/>
      <c r="Y29" s="637">
        <f t="shared" si="0"/>
        <v>0</v>
      </c>
      <c r="Z29" s="67">
        <f t="shared" si="1"/>
        <v>0</v>
      </c>
    </row>
    <row r="30" spans="1:26" ht="15.5" x14ac:dyDescent="0.35">
      <c r="A30" s="76"/>
      <c r="B30" s="76"/>
      <c r="C30" s="214"/>
      <c r="D30" s="76"/>
      <c r="E30" s="76"/>
      <c r="F30" s="76" t="s">
        <v>1852</v>
      </c>
      <c r="G30" s="76" t="s">
        <v>1852</v>
      </c>
      <c r="H30" s="118"/>
      <c r="I30" s="76" t="s">
        <v>1852</v>
      </c>
      <c r="J30" s="76" t="s">
        <v>1852</v>
      </c>
      <c r="K30" s="76" t="s">
        <v>1852</v>
      </c>
      <c r="L30" s="76" t="s">
        <v>1852</v>
      </c>
      <c r="M30" s="76" t="s">
        <v>1852</v>
      </c>
      <c r="N30" s="76" t="s">
        <v>1852</v>
      </c>
      <c r="O30" s="76" t="s">
        <v>1852</v>
      </c>
      <c r="P30" s="76" t="s">
        <v>1852</v>
      </c>
      <c r="Q30" s="76" t="s">
        <v>1852</v>
      </c>
      <c r="R30" s="76" t="s">
        <v>1852</v>
      </c>
      <c r="S30" s="76" t="s">
        <v>1852</v>
      </c>
      <c r="T30" s="76" t="s">
        <v>1852</v>
      </c>
      <c r="U30" s="76" t="s">
        <v>1852</v>
      </c>
      <c r="V30" s="76" t="s">
        <v>1852</v>
      </c>
      <c r="W30" s="76" t="s">
        <v>1852</v>
      </c>
      <c r="X30" s="76" t="s">
        <v>1852</v>
      </c>
      <c r="Y30" s="637">
        <f t="shared" si="0"/>
        <v>0</v>
      </c>
      <c r="Z30" s="118">
        <f t="shared" si="1"/>
        <v>0</v>
      </c>
    </row>
    <row r="31" spans="1:26" ht="15.5" x14ac:dyDescent="0.35">
      <c r="A31" s="76"/>
      <c r="B31" s="76"/>
      <c r="C31" s="214"/>
      <c r="D31" s="76"/>
      <c r="E31" s="76"/>
      <c r="F31" s="76"/>
      <c r="G31" s="76"/>
      <c r="H31" s="118"/>
      <c r="I31" s="76"/>
      <c r="J31" s="76"/>
      <c r="K31" s="75"/>
      <c r="L31" s="119"/>
      <c r="M31" s="117"/>
      <c r="N31" s="119"/>
      <c r="O31" s="76"/>
      <c r="P31" s="122"/>
      <c r="Q31" s="119"/>
      <c r="R31" s="76"/>
      <c r="S31" s="76"/>
      <c r="T31" s="76"/>
      <c r="U31" s="76"/>
      <c r="V31" s="76"/>
      <c r="W31" s="121"/>
      <c r="X31" s="231"/>
      <c r="Y31" s="637">
        <f t="shared" si="0"/>
        <v>0</v>
      </c>
      <c r="Z31" s="118">
        <f t="shared" si="1"/>
        <v>0</v>
      </c>
    </row>
    <row r="32" spans="1:26" ht="15.5" x14ac:dyDescent="0.35">
      <c r="A32" s="64"/>
      <c r="B32" s="64"/>
      <c r="C32" s="65"/>
      <c r="D32" s="64"/>
      <c r="E32" s="64"/>
      <c r="F32" s="89" t="s">
        <v>2961</v>
      </c>
      <c r="G32" s="64"/>
      <c r="H32" s="67"/>
      <c r="I32" s="64"/>
      <c r="J32" s="64"/>
      <c r="K32" s="68"/>
      <c r="L32" s="68"/>
      <c r="M32" s="68"/>
      <c r="N32" s="68"/>
      <c r="O32" s="64"/>
      <c r="P32" s="64"/>
      <c r="Q32" s="68"/>
      <c r="R32" s="64"/>
      <c r="S32" s="64"/>
      <c r="T32" s="64"/>
      <c r="U32" s="64"/>
      <c r="V32" s="64"/>
      <c r="W32" s="115"/>
      <c r="X32" s="64"/>
      <c r="Y32" s="637">
        <f t="shared" si="0"/>
        <v>0</v>
      </c>
      <c r="Z32" s="67">
        <f t="shared" si="1"/>
        <v>0</v>
      </c>
    </row>
    <row r="33" spans="1:26" ht="15.5" x14ac:dyDescent="0.35">
      <c r="A33" s="76"/>
      <c r="B33" s="76"/>
      <c r="C33" s="214"/>
      <c r="D33" s="76"/>
      <c r="E33" s="76"/>
      <c r="F33" s="76" t="s">
        <v>16529</v>
      </c>
      <c r="G33" s="76"/>
      <c r="H33" s="118">
        <v>75000</v>
      </c>
      <c r="I33" s="76"/>
      <c r="J33" s="76" t="s">
        <v>16307</v>
      </c>
      <c r="K33" s="119"/>
      <c r="L33" s="76" t="s">
        <v>16308</v>
      </c>
      <c r="M33" s="119" t="s">
        <v>16530</v>
      </c>
      <c r="N33" s="119"/>
      <c r="O33" s="76"/>
      <c r="P33" s="76" t="s">
        <v>3033</v>
      </c>
      <c r="Q33" s="119" t="s">
        <v>16310</v>
      </c>
      <c r="R33" s="76"/>
      <c r="S33" s="76"/>
      <c r="T33" s="76"/>
      <c r="U33" s="76"/>
      <c r="V33" s="76"/>
      <c r="W33" s="121"/>
      <c r="X33" s="76"/>
      <c r="Y33" s="637">
        <f t="shared" si="0"/>
        <v>5250.0000000000009</v>
      </c>
      <c r="Z33" s="118">
        <f t="shared" si="1"/>
        <v>80250</v>
      </c>
    </row>
    <row r="34" spans="1:26" ht="15.5" x14ac:dyDescent="0.35">
      <c r="A34" s="76"/>
      <c r="B34" s="76"/>
      <c r="C34" s="214"/>
      <c r="D34" s="76"/>
      <c r="E34" s="76"/>
      <c r="F34" s="76" t="s">
        <v>16531</v>
      </c>
      <c r="G34" s="76"/>
      <c r="H34" s="118">
        <v>75000</v>
      </c>
      <c r="I34" s="76"/>
      <c r="J34" s="76" t="s">
        <v>3274</v>
      </c>
      <c r="K34" s="119"/>
      <c r="L34" s="76" t="s">
        <v>11007</v>
      </c>
      <c r="M34" s="119" t="s">
        <v>16532</v>
      </c>
      <c r="N34" s="119"/>
      <c r="O34" s="76"/>
      <c r="P34" s="76"/>
      <c r="Q34" s="119" t="s">
        <v>1697</v>
      </c>
      <c r="R34" s="76"/>
      <c r="S34" s="76"/>
      <c r="T34" s="76"/>
      <c r="U34" s="76"/>
      <c r="V34" s="76"/>
      <c r="W34" s="121"/>
      <c r="X34" s="76"/>
      <c r="Y34" s="637">
        <f t="shared" si="0"/>
        <v>5250.0000000000009</v>
      </c>
      <c r="Z34" s="118">
        <f t="shared" si="1"/>
        <v>80250</v>
      </c>
    </row>
    <row r="35" spans="1:26" ht="15.5" x14ac:dyDescent="0.35">
      <c r="A35" s="76"/>
      <c r="B35" s="76"/>
      <c r="C35" s="214"/>
      <c r="D35" s="76"/>
      <c r="E35" s="76"/>
      <c r="F35" s="76" t="s">
        <v>16533</v>
      </c>
      <c r="G35" s="76"/>
      <c r="H35" s="118">
        <v>75000</v>
      </c>
      <c r="I35" s="76"/>
      <c r="J35" s="76" t="s">
        <v>1062</v>
      </c>
      <c r="K35" s="119"/>
      <c r="L35" s="76" t="s">
        <v>3301</v>
      </c>
      <c r="M35" s="119">
        <v>3132910079</v>
      </c>
      <c r="N35" s="119"/>
      <c r="O35" s="76"/>
      <c r="P35" s="76" t="s">
        <v>1226</v>
      </c>
      <c r="Q35" s="119" t="s">
        <v>4113</v>
      </c>
      <c r="R35" s="76"/>
      <c r="S35" s="76"/>
      <c r="T35" s="76"/>
      <c r="U35" s="76"/>
      <c r="V35" s="76"/>
      <c r="W35" s="121"/>
      <c r="X35" s="76"/>
      <c r="Y35" s="637">
        <f t="shared" si="0"/>
        <v>5250.0000000000009</v>
      </c>
      <c r="Z35" s="118">
        <f t="shared" si="1"/>
        <v>80250</v>
      </c>
    </row>
    <row r="36" spans="1:26" ht="15.5" x14ac:dyDescent="0.35">
      <c r="A36" s="76"/>
      <c r="B36" s="76"/>
      <c r="C36" s="214"/>
      <c r="D36" s="76"/>
      <c r="E36" s="76"/>
      <c r="F36" s="76" t="s">
        <v>16534</v>
      </c>
      <c r="G36" s="76"/>
      <c r="H36" s="118">
        <v>75000</v>
      </c>
      <c r="I36" s="76"/>
      <c r="J36" s="76" t="s">
        <v>16319</v>
      </c>
      <c r="K36" s="119"/>
      <c r="L36" s="76" t="s">
        <v>1901</v>
      </c>
      <c r="M36" s="128" t="s">
        <v>16535</v>
      </c>
      <c r="N36" s="119"/>
      <c r="O36" s="76"/>
      <c r="P36" s="76"/>
      <c r="Q36" s="119" t="s">
        <v>1697</v>
      </c>
      <c r="R36" s="76"/>
      <c r="S36" s="76"/>
      <c r="T36" s="76"/>
      <c r="U36" s="76"/>
      <c r="V36" s="76"/>
      <c r="W36" s="121"/>
      <c r="X36" s="76"/>
      <c r="Y36" s="637">
        <f t="shared" si="0"/>
        <v>5250.0000000000009</v>
      </c>
      <c r="Z36" s="118">
        <f t="shared" si="1"/>
        <v>80250</v>
      </c>
    </row>
    <row r="37" spans="1:26" ht="15.5" x14ac:dyDescent="0.35">
      <c r="A37" s="76"/>
      <c r="B37" s="76"/>
      <c r="C37" s="214"/>
      <c r="D37" s="76"/>
      <c r="E37" s="76"/>
      <c r="F37" s="76" t="s">
        <v>16536</v>
      </c>
      <c r="G37" s="76"/>
      <c r="H37" s="118">
        <v>75000</v>
      </c>
      <c r="I37" s="76"/>
      <c r="J37" s="76" t="s">
        <v>16319</v>
      </c>
      <c r="K37" s="119"/>
      <c r="L37" s="76" t="s">
        <v>10263</v>
      </c>
      <c r="M37" s="128" t="s">
        <v>16537</v>
      </c>
      <c r="N37" s="119"/>
      <c r="O37" s="76"/>
      <c r="P37" s="76"/>
      <c r="Q37" s="119" t="s">
        <v>1697</v>
      </c>
      <c r="R37" s="76"/>
      <c r="S37" s="76"/>
      <c r="T37" s="76"/>
      <c r="U37" s="76"/>
      <c r="V37" s="76"/>
      <c r="W37" s="121"/>
      <c r="X37" s="76"/>
      <c r="Y37" s="637">
        <f t="shared" si="0"/>
        <v>5250.0000000000009</v>
      </c>
      <c r="Z37" s="118">
        <f t="shared" si="1"/>
        <v>80250</v>
      </c>
    </row>
    <row r="38" spans="1:26" ht="15.5" x14ac:dyDescent="0.35">
      <c r="A38" s="76"/>
      <c r="B38" s="76"/>
      <c r="C38" s="214"/>
      <c r="D38" s="76"/>
      <c r="E38" s="76"/>
      <c r="F38" s="76" t="s">
        <v>16538</v>
      </c>
      <c r="G38" s="76"/>
      <c r="H38" s="118">
        <v>75000</v>
      </c>
      <c r="I38" s="76"/>
      <c r="J38" s="76" t="s">
        <v>16319</v>
      </c>
      <c r="K38" s="119"/>
      <c r="L38" s="76" t="s">
        <v>16324</v>
      </c>
      <c r="M38" s="119" t="s">
        <v>16539</v>
      </c>
      <c r="N38" s="119"/>
      <c r="O38" s="76"/>
      <c r="P38" s="76"/>
      <c r="Q38" s="119"/>
      <c r="R38" s="76"/>
      <c r="S38" s="76"/>
      <c r="T38" s="76"/>
      <c r="U38" s="76"/>
      <c r="V38" s="76"/>
      <c r="W38" s="121"/>
      <c r="X38" s="76"/>
      <c r="Y38" s="637">
        <f t="shared" si="0"/>
        <v>5250.0000000000009</v>
      </c>
      <c r="Z38" s="118">
        <f t="shared" si="1"/>
        <v>80250</v>
      </c>
    </row>
    <row r="39" spans="1:26" ht="15.5" x14ac:dyDescent="0.35">
      <c r="A39" s="76"/>
      <c r="B39" s="76"/>
      <c r="C39" s="214"/>
      <c r="D39" s="76"/>
      <c r="E39" s="76"/>
      <c r="F39" s="76" t="s">
        <v>16538</v>
      </c>
      <c r="G39" s="76"/>
      <c r="H39" s="118">
        <v>75000</v>
      </c>
      <c r="I39" s="76"/>
      <c r="J39" s="76" t="s">
        <v>16319</v>
      </c>
      <c r="K39" s="119"/>
      <c r="L39" s="76" t="s">
        <v>16327</v>
      </c>
      <c r="M39" s="119" t="s">
        <v>16540</v>
      </c>
      <c r="N39" s="119"/>
      <c r="O39" s="76"/>
      <c r="P39" s="76"/>
      <c r="Q39" s="119"/>
      <c r="R39" s="76"/>
      <c r="S39" s="76"/>
      <c r="T39" s="76"/>
      <c r="U39" s="76"/>
      <c r="V39" s="76"/>
      <c r="W39" s="121"/>
      <c r="X39" s="76"/>
      <c r="Y39" s="637">
        <f t="shared" si="0"/>
        <v>5250.0000000000009</v>
      </c>
      <c r="Z39" s="118">
        <f t="shared" si="1"/>
        <v>80250</v>
      </c>
    </row>
    <row r="40" spans="1:26" ht="15.5" x14ac:dyDescent="0.35">
      <c r="A40" s="76"/>
      <c r="B40" s="76"/>
      <c r="C40" s="214"/>
      <c r="D40" s="76"/>
      <c r="E40" s="76"/>
      <c r="F40" s="76" t="s">
        <v>16541</v>
      </c>
      <c r="G40" s="76"/>
      <c r="H40" s="118">
        <v>75000</v>
      </c>
      <c r="I40" s="76"/>
      <c r="J40" s="76" t="s">
        <v>1575</v>
      </c>
      <c r="K40" s="119"/>
      <c r="L40" s="76" t="s">
        <v>1575</v>
      </c>
      <c r="M40" s="119" t="s">
        <v>1575</v>
      </c>
      <c r="N40" s="119"/>
      <c r="O40" s="76"/>
      <c r="P40" s="76"/>
      <c r="Q40" s="119"/>
      <c r="R40" s="76"/>
      <c r="S40" s="76"/>
      <c r="T40" s="76"/>
      <c r="U40" s="76"/>
      <c r="V40" s="76"/>
      <c r="W40" s="121"/>
      <c r="X40" s="76"/>
      <c r="Y40" s="637">
        <f t="shared" si="0"/>
        <v>5250.0000000000009</v>
      </c>
      <c r="Z40" s="118">
        <f t="shared" si="1"/>
        <v>80250</v>
      </c>
    </row>
    <row r="41" spans="1:26" ht="15.5" x14ac:dyDescent="0.35">
      <c r="A41" s="76"/>
      <c r="B41" s="76"/>
      <c r="C41" s="214"/>
      <c r="D41" s="76"/>
      <c r="E41" s="76"/>
      <c r="F41" s="76" t="s">
        <v>16542</v>
      </c>
      <c r="G41" s="76"/>
      <c r="H41" s="118">
        <v>75000</v>
      </c>
      <c r="I41" s="76"/>
      <c r="J41" s="76" t="s">
        <v>1062</v>
      </c>
      <c r="K41" s="119"/>
      <c r="L41" s="76" t="s">
        <v>3301</v>
      </c>
      <c r="M41" s="119">
        <v>3132910075</v>
      </c>
      <c r="N41" s="119"/>
      <c r="O41" s="76"/>
      <c r="P41" s="76" t="s">
        <v>1226</v>
      </c>
      <c r="Q41" s="119" t="s">
        <v>4113</v>
      </c>
      <c r="R41" s="76"/>
      <c r="S41" s="76"/>
      <c r="T41" s="76"/>
      <c r="U41" s="76"/>
      <c r="V41" s="76"/>
      <c r="W41" s="121"/>
      <c r="X41" s="76"/>
      <c r="Y41" s="637">
        <f t="shared" si="0"/>
        <v>5250.0000000000009</v>
      </c>
      <c r="Z41" s="118">
        <f t="shared" si="1"/>
        <v>80250</v>
      </c>
    </row>
    <row r="42" spans="1:26" ht="15.5" x14ac:dyDescent="0.35">
      <c r="A42" s="76"/>
      <c r="B42" s="76"/>
      <c r="C42" s="214"/>
      <c r="D42" s="76"/>
      <c r="E42" s="76"/>
      <c r="F42" s="76" t="s">
        <v>16543</v>
      </c>
      <c r="G42" s="76"/>
      <c r="H42" s="118">
        <v>75000</v>
      </c>
      <c r="I42" s="76"/>
      <c r="J42" s="76" t="s">
        <v>16319</v>
      </c>
      <c r="K42" s="119"/>
      <c r="L42" s="76" t="s">
        <v>1901</v>
      </c>
      <c r="M42" s="119" t="s">
        <v>16544</v>
      </c>
      <c r="N42" s="119"/>
      <c r="O42" s="76"/>
      <c r="P42" s="76"/>
      <c r="Q42" s="119" t="s">
        <v>1697</v>
      </c>
      <c r="R42" s="76"/>
      <c r="S42" s="76"/>
      <c r="T42" s="76"/>
      <c r="U42" s="76"/>
      <c r="V42" s="76"/>
      <c r="W42" s="121"/>
      <c r="X42" s="76"/>
      <c r="Y42" s="637">
        <f t="shared" si="0"/>
        <v>5250.0000000000009</v>
      </c>
      <c r="Z42" s="118">
        <f t="shared" si="1"/>
        <v>80250</v>
      </c>
    </row>
    <row r="43" spans="1:26" ht="15.5" x14ac:dyDescent="0.35">
      <c r="A43" s="76"/>
      <c r="B43" s="76"/>
      <c r="C43" s="214"/>
      <c r="D43" s="76"/>
      <c r="E43" s="76"/>
      <c r="F43" s="76" t="s">
        <v>16545</v>
      </c>
      <c r="G43" s="76"/>
      <c r="H43" s="118">
        <v>75000</v>
      </c>
      <c r="I43" s="76"/>
      <c r="J43" s="76" t="s">
        <v>16319</v>
      </c>
      <c r="K43" s="119"/>
      <c r="L43" s="76" t="s">
        <v>10263</v>
      </c>
      <c r="M43" s="128" t="s">
        <v>16546</v>
      </c>
      <c r="N43" s="119"/>
      <c r="O43" s="76"/>
      <c r="P43" s="76"/>
      <c r="Q43" s="119" t="s">
        <v>1697</v>
      </c>
      <c r="R43" s="76"/>
      <c r="S43" s="76"/>
      <c r="T43" s="76"/>
      <c r="U43" s="76"/>
      <c r="V43" s="76"/>
      <c r="W43" s="121"/>
      <c r="X43" s="76"/>
      <c r="Y43" s="637">
        <f t="shared" si="0"/>
        <v>5250.0000000000009</v>
      </c>
      <c r="Z43" s="118">
        <f t="shared" si="1"/>
        <v>80250</v>
      </c>
    </row>
    <row r="44" spans="1:26" ht="15.5" x14ac:dyDescent="0.35">
      <c r="A44" s="76"/>
      <c r="B44" s="76"/>
      <c r="C44" s="214"/>
      <c r="D44" s="76"/>
      <c r="E44" s="76"/>
      <c r="F44" s="76" t="s">
        <v>16541</v>
      </c>
      <c r="G44" s="76"/>
      <c r="H44" s="118">
        <v>75000</v>
      </c>
      <c r="I44" s="76"/>
      <c r="J44" s="76" t="s">
        <v>1575</v>
      </c>
      <c r="K44" s="119"/>
      <c r="L44" s="76" t="s">
        <v>1575</v>
      </c>
      <c r="M44" s="119" t="s">
        <v>1575</v>
      </c>
      <c r="N44" s="119"/>
      <c r="O44" s="76"/>
      <c r="P44" s="76"/>
      <c r="Q44" s="119"/>
      <c r="R44" s="76"/>
      <c r="S44" s="76"/>
      <c r="T44" s="76"/>
      <c r="U44" s="76"/>
      <c r="V44" s="76"/>
      <c r="W44" s="121"/>
      <c r="X44" s="76"/>
      <c r="Y44" s="637">
        <f t="shared" si="0"/>
        <v>5250.0000000000009</v>
      </c>
      <c r="Z44" s="118">
        <f t="shared" si="1"/>
        <v>80250</v>
      </c>
    </row>
    <row r="45" spans="1:26" ht="15.5" x14ac:dyDescent="0.35">
      <c r="A45" s="76"/>
      <c r="B45" s="76"/>
      <c r="C45" s="214"/>
      <c r="D45" s="76"/>
      <c r="E45" s="76"/>
      <c r="F45" s="76" t="s">
        <v>16547</v>
      </c>
      <c r="G45" s="76"/>
      <c r="H45" s="118">
        <v>75000</v>
      </c>
      <c r="I45" s="76"/>
      <c r="J45" s="76" t="s">
        <v>1062</v>
      </c>
      <c r="K45" s="119"/>
      <c r="L45" s="76" t="s">
        <v>3301</v>
      </c>
      <c r="M45" s="119">
        <v>3132910074</v>
      </c>
      <c r="N45" s="119"/>
      <c r="O45" s="76"/>
      <c r="P45" s="76" t="s">
        <v>1226</v>
      </c>
      <c r="Q45" s="119" t="s">
        <v>4113</v>
      </c>
      <c r="R45" s="76"/>
      <c r="S45" s="76"/>
      <c r="T45" s="76"/>
      <c r="U45" s="76"/>
      <c r="V45" s="76"/>
      <c r="W45" s="121"/>
      <c r="X45" s="76"/>
      <c r="Y45" s="637">
        <f t="shared" si="0"/>
        <v>5250.0000000000009</v>
      </c>
      <c r="Z45" s="118">
        <f t="shared" si="1"/>
        <v>80250</v>
      </c>
    </row>
    <row r="46" spans="1:26" ht="15.5" x14ac:dyDescent="0.35">
      <c r="A46" s="76"/>
      <c r="B46" s="76"/>
      <c r="C46" s="214"/>
      <c r="D46" s="76"/>
      <c r="E46" s="76"/>
      <c r="F46" s="76" t="s">
        <v>16548</v>
      </c>
      <c r="G46" s="76"/>
      <c r="H46" s="118">
        <v>75000</v>
      </c>
      <c r="I46" s="76"/>
      <c r="J46" s="76" t="s">
        <v>16319</v>
      </c>
      <c r="K46" s="119"/>
      <c r="L46" s="76" t="s">
        <v>1901</v>
      </c>
      <c r="M46" s="128" t="s">
        <v>16549</v>
      </c>
      <c r="N46" s="119"/>
      <c r="O46" s="76"/>
      <c r="P46" s="76"/>
      <c r="Q46" s="119" t="s">
        <v>1697</v>
      </c>
      <c r="R46" s="76"/>
      <c r="S46" s="76"/>
      <c r="T46" s="76"/>
      <c r="U46" s="76"/>
      <c r="V46" s="76"/>
      <c r="W46" s="121"/>
      <c r="X46" s="76"/>
      <c r="Y46" s="637">
        <f t="shared" si="0"/>
        <v>5250.0000000000009</v>
      </c>
      <c r="Z46" s="118">
        <f t="shared" si="1"/>
        <v>80250</v>
      </c>
    </row>
    <row r="47" spans="1:26" ht="15.5" x14ac:dyDescent="0.35">
      <c r="A47" s="76"/>
      <c r="B47" s="76"/>
      <c r="C47" s="214"/>
      <c r="D47" s="76"/>
      <c r="E47" s="76"/>
      <c r="F47" s="76" t="s">
        <v>16550</v>
      </c>
      <c r="G47" s="76"/>
      <c r="H47" s="118">
        <v>75000</v>
      </c>
      <c r="I47" s="76"/>
      <c r="J47" s="76" t="s">
        <v>16319</v>
      </c>
      <c r="K47" s="119"/>
      <c r="L47" s="76" t="s">
        <v>10263</v>
      </c>
      <c r="M47" s="128" t="s">
        <v>16551</v>
      </c>
      <c r="N47" s="119"/>
      <c r="O47" s="76"/>
      <c r="P47" s="76"/>
      <c r="Q47" s="119" t="s">
        <v>1697</v>
      </c>
      <c r="R47" s="76"/>
      <c r="S47" s="76"/>
      <c r="T47" s="76"/>
      <c r="U47" s="76"/>
      <c r="V47" s="76"/>
      <c r="W47" s="121"/>
      <c r="X47" s="76"/>
      <c r="Y47" s="637">
        <f t="shared" si="0"/>
        <v>5250.0000000000009</v>
      </c>
      <c r="Z47" s="118">
        <f t="shared" si="1"/>
        <v>80250</v>
      </c>
    </row>
    <row r="48" spans="1:26" ht="15.5" x14ac:dyDescent="0.35">
      <c r="A48" s="76"/>
      <c r="B48" s="76"/>
      <c r="C48" s="214"/>
      <c r="D48" s="76"/>
      <c r="E48" s="76"/>
      <c r="F48" s="76" t="s">
        <v>16541</v>
      </c>
      <c r="G48" s="76"/>
      <c r="H48" s="118">
        <v>75000</v>
      </c>
      <c r="I48" s="76"/>
      <c r="J48" s="76" t="s">
        <v>1575</v>
      </c>
      <c r="K48" s="119"/>
      <c r="L48" s="76" t="s">
        <v>1575</v>
      </c>
      <c r="M48" s="119" t="s">
        <v>1575</v>
      </c>
      <c r="N48" s="119"/>
      <c r="O48" s="76"/>
      <c r="P48" s="76"/>
      <c r="Q48" s="119"/>
      <c r="R48" s="76"/>
      <c r="S48" s="76"/>
      <c r="T48" s="76"/>
      <c r="U48" s="76"/>
      <c r="V48" s="76"/>
      <c r="W48" s="121"/>
      <c r="X48" s="76"/>
      <c r="Y48" s="637">
        <f t="shared" si="0"/>
        <v>5250.0000000000009</v>
      </c>
      <c r="Z48" s="118">
        <f t="shared" si="1"/>
        <v>80250</v>
      </c>
    </row>
    <row r="49" spans="1:26" ht="15.5" x14ac:dyDescent="0.35">
      <c r="A49" s="76"/>
      <c r="B49" s="76"/>
      <c r="C49" s="214"/>
      <c r="D49" s="76"/>
      <c r="E49" s="76"/>
      <c r="F49" s="76" t="s">
        <v>16552</v>
      </c>
      <c r="G49" s="76"/>
      <c r="H49" s="118">
        <v>75000</v>
      </c>
      <c r="I49" s="76"/>
      <c r="J49" s="76" t="s">
        <v>1062</v>
      </c>
      <c r="K49" s="119"/>
      <c r="L49" s="76" t="s">
        <v>3301</v>
      </c>
      <c r="M49" s="119">
        <v>3132910078</v>
      </c>
      <c r="N49" s="119"/>
      <c r="O49" s="76"/>
      <c r="P49" s="76" t="s">
        <v>1226</v>
      </c>
      <c r="Q49" s="119" t="s">
        <v>4113</v>
      </c>
      <c r="R49" s="76"/>
      <c r="S49" s="76"/>
      <c r="T49" s="76"/>
      <c r="U49" s="76"/>
      <c r="V49" s="76"/>
      <c r="W49" s="121"/>
      <c r="X49" s="76"/>
      <c r="Y49" s="637">
        <f t="shared" si="0"/>
        <v>5250.0000000000009</v>
      </c>
      <c r="Z49" s="118">
        <f t="shared" si="1"/>
        <v>80250</v>
      </c>
    </row>
    <row r="50" spans="1:26" ht="15.5" x14ac:dyDescent="0.35">
      <c r="A50" s="76"/>
      <c r="B50" s="76"/>
      <c r="C50" s="214"/>
      <c r="D50" s="76"/>
      <c r="E50" s="76"/>
      <c r="F50" s="76" t="s">
        <v>16553</v>
      </c>
      <c r="G50" s="76"/>
      <c r="H50" s="118">
        <v>75000</v>
      </c>
      <c r="I50" s="76"/>
      <c r="J50" s="76" t="s">
        <v>16319</v>
      </c>
      <c r="K50" s="119"/>
      <c r="L50" s="76" t="s">
        <v>1901</v>
      </c>
      <c r="M50" s="128" t="s">
        <v>16554</v>
      </c>
      <c r="N50" s="119"/>
      <c r="O50" s="76"/>
      <c r="P50" s="76"/>
      <c r="Q50" s="119" t="s">
        <v>1697</v>
      </c>
      <c r="R50" s="76"/>
      <c r="S50" s="76"/>
      <c r="T50" s="76"/>
      <c r="U50" s="76"/>
      <c r="V50" s="76"/>
      <c r="W50" s="121"/>
      <c r="X50" s="76"/>
      <c r="Y50" s="637">
        <f t="shared" si="0"/>
        <v>5250.0000000000009</v>
      </c>
      <c r="Z50" s="118">
        <f t="shared" si="1"/>
        <v>80250</v>
      </c>
    </row>
    <row r="51" spans="1:26" ht="15.5" x14ac:dyDescent="0.35">
      <c r="A51" s="76"/>
      <c r="B51" s="76"/>
      <c r="C51" s="214"/>
      <c r="D51" s="76"/>
      <c r="E51" s="76"/>
      <c r="F51" s="76" t="s">
        <v>16555</v>
      </c>
      <c r="G51" s="76"/>
      <c r="H51" s="118">
        <v>75000</v>
      </c>
      <c r="I51" s="76"/>
      <c r="J51" s="76" t="s">
        <v>16319</v>
      </c>
      <c r="K51" s="119"/>
      <c r="L51" s="76" t="s">
        <v>10263</v>
      </c>
      <c r="M51" s="128" t="s">
        <v>16556</v>
      </c>
      <c r="N51" s="119"/>
      <c r="O51" s="76"/>
      <c r="P51" s="76"/>
      <c r="Q51" s="119" t="s">
        <v>1697</v>
      </c>
      <c r="R51" s="76"/>
      <c r="S51" s="76"/>
      <c r="T51" s="76"/>
      <c r="U51" s="76"/>
      <c r="V51" s="76"/>
      <c r="W51" s="121"/>
      <c r="X51" s="76"/>
      <c r="Y51" s="637">
        <f t="shared" si="0"/>
        <v>5250.0000000000009</v>
      </c>
      <c r="Z51" s="118">
        <f t="shared" si="1"/>
        <v>80250</v>
      </c>
    </row>
    <row r="52" spans="1:26" ht="15.5" x14ac:dyDescent="0.35">
      <c r="A52" s="76"/>
      <c r="B52" s="76"/>
      <c r="C52" s="214"/>
      <c r="D52" s="76"/>
      <c r="E52" s="76"/>
      <c r="F52" s="76" t="s">
        <v>16541</v>
      </c>
      <c r="G52" s="76"/>
      <c r="H52" s="118">
        <v>75000</v>
      </c>
      <c r="I52" s="76"/>
      <c r="J52" s="76" t="s">
        <v>1575</v>
      </c>
      <c r="K52" s="119"/>
      <c r="L52" s="76" t="s">
        <v>1575</v>
      </c>
      <c r="M52" s="119" t="s">
        <v>1575</v>
      </c>
      <c r="N52" s="119"/>
      <c r="O52" s="76"/>
      <c r="P52" s="76"/>
      <c r="Q52" s="119"/>
      <c r="R52" s="76"/>
      <c r="S52" s="76"/>
      <c r="T52" s="76"/>
      <c r="U52" s="76"/>
      <c r="V52" s="76"/>
      <c r="W52" s="121"/>
      <c r="X52" s="76"/>
      <c r="Y52" s="637">
        <f t="shared" si="0"/>
        <v>5250.0000000000009</v>
      </c>
      <c r="Z52" s="118">
        <f t="shared" si="1"/>
        <v>80250</v>
      </c>
    </row>
    <row r="53" spans="1:26" ht="15.5" x14ac:dyDescent="0.35">
      <c r="A53" s="76"/>
      <c r="B53" s="76"/>
      <c r="C53" s="214"/>
      <c r="D53" s="76"/>
      <c r="E53" s="76"/>
      <c r="F53" s="76" t="s">
        <v>16557</v>
      </c>
      <c r="G53" s="76"/>
      <c r="H53" s="118">
        <v>75000</v>
      </c>
      <c r="I53" s="76"/>
      <c r="J53" s="76" t="s">
        <v>1062</v>
      </c>
      <c r="K53" s="119"/>
      <c r="L53" s="76" t="s">
        <v>3301</v>
      </c>
      <c r="M53" s="119">
        <v>3132910076</v>
      </c>
      <c r="N53" s="119"/>
      <c r="O53" s="76"/>
      <c r="P53" s="76" t="s">
        <v>1226</v>
      </c>
      <c r="Q53" s="119" t="s">
        <v>4113</v>
      </c>
      <c r="R53" s="76"/>
      <c r="S53" s="76"/>
      <c r="T53" s="76"/>
      <c r="U53" s="76"/>
      <c r="V53" s="76"/>
      <c r="W53" s="121"/>
      <c r="X53" s="76"/>
      <c r="Y53" s="637">
        <f t="shared" si="0"/>
        <v>5250.0000000000009</v>
      </c>
      <c r="Z53" s="118">
        <f t="shared" si="1"/>
        <v>80250</v>
      </c>
    </row>
    <row r="54" spans="1:26" ht="15.5" x14ac:dyDescent="0.35">
      <c r="A54" s="76"/>
      <c r="B54" s="76"/>
      <c r="C54" s="214"/>
      <c r="D54" s="76"/>
      <c r="E54" s="76"/>
      <c r="F54" s="76" t="s">
        <v>16558</v>
      </c>
      <c r="G54" s="76"/>
      <c r="H54" s="118">
        <v>75000</v>
      </c>
      <c r="I54" s="76"/>
      <c r="J54" s="76" t="s">
        <v>16319</v>
      </c>
      <c r="K54" s="119"/>
      <c r="L54" s="76" t="s">
        <v>1901</v>
      </c>
      <c r="M54" s="128" t="s">
        <v>16559</v>
      </c>
      <c r="N54" s="119"/>
      <c r="O54" s="76"/>
      <c r="P54" s="76"/>
      <c r="Q54" s="119" t="s">
        <v>1697</v>
      </c>
      <c r="R54" s="76"/>
      <c r="S54" s="76"/>
      <c r="T54" s="76"/>
      <c r="U54" s="76"/>
      <c r="V54" s="76"/>
      <c r="W54" s="121"/>
      <c r="X54" s="76"/>
      <c r="Y54" s="637">
        <f t="shared" si="0"/>
        <v>5250.0000000000009</v>
      </c>
      <c r="Z54" s="118">
        <f t="shared" si="1"/>
        <v>80250</v>
      </c>
    </row>
    <row r="55" spans="1:26" ht="15.5" x14ac:dyDescent="0.35">
      <c r="A55" s="76"/>
      <c r="B55" s="76"/>
      <c r="C55" s="214"/>
      <c r="D55" s="76"/>
      <c r="E55" s="76"/>
      <c r="F55" s="76" t="s">
        <v>16560</v>
      </c>
      <c r="G55" s="76"/>
      <c r="H55" s="118">
        <v>75000</v>
      </c>
      <c r="I55" s="76"/>
      <c r="J55" s="76" t="s">
        <v>16319</v>
      </c>
      <c r="K55" s="119"/>
      <c r="L55" s="76" t="s">
        <v>10263</v>
      </c>
      <c r="M55" s="128" t="s">
        <v>16561</v>
      </c>
      <c r="N55" s="119"/>
      <c r="O55" s="76"/>
      <c r="P55" s="76"/>
      <c r="Q55" s="119" t="s">
        <v>1697</v>
      </c>
      <c r="R55" s="76"/>
      <c r="S55" s="76"/>
      <c r="T55" s="76"/>
      <c r="U55" s="76"/>
      <c r="V55" s="76"/>
      <c r="W55" s="121"/>
      <c r="X55" s="76"/>
      <c r="Y55" s="637">
        <f t="shared" si="0"/>
        <v>5250.0000000000009</v>
      </c>
      <c r="Z55" s="118">
        <f t="shared" si="1"/>
        <v>80250</v>
      </c>
    </row>
    <row r="56" spans="1:26" ht="15.5" x14ac:dyDescent="0.35">
      <c r="A56" s="76"/>
      <c r="B56" s="76"/>
      <c r="C56" s="214"/>
      <c r="D56" s="76"/>
      <c r="E56" s="76"/>
      <c r="F56" s="76" t="s">
        <v>16541</v>
      </c>
      <c r="G56" s="76"/>
      <c r="H56" s="118">
        <v>75000</v>
      </c>
      <c r="I56" s="76"/>
      <c r="J56" s="76" t="s">
        <v>1575</v>
      </c>
      <c r="K56" s="119"/>
      <c r="L56" s="76" t="s">
        <v>1575</v>
      </c>
      <c r="M56" s="119" t="s">
        <v>1575</v>
      </c>
      <c r="N56" s="119"/>
      <c r="O56" s="76"/>
      <c r="P56" s="76"/>
      <c r="Q56" s="119"/>
      <c r="R56" s="76"/>
      <c r="S56" s="76"/>
      <c r="T56" s="76"/>
      <c r="U56" s="76"/>
      <c r="V56" s="76"/>
      <c r="W56" s="121"/>
      <c r="X56" s="76"/>
      <c r="Y56" s="637">
        <f t="shared" si="0"/>
        <v>5250.0000000000009</v>
      </c>
      <c r="Z56" s="118">
        <f t="shared" si="1"/>
        <v>80250</v>
      </c>
    </row>
    <row r="57" spans="1:26" ht="15.5" x14ac:dyDescent="0.35">
      <c r="A57" s="76"/>
      <c r="B57" s="76"/>
      <c r="C57" s="214"/>
      <c r="D57" s="76"/>
      <c r="E57" s="76"/>
      <c r="F57" s="76" t="s">
        <v>16562</v>
      </c>
      <c r="G57" s="76"/>
      <c r="H57" s="118">
        <v>75000</v>
      </c>
      <c r="I57" s="76"/>
      <c r="J57" s="76" t="s">
        <v>1062</v>
      </c>
      <c r="K57" s="119"/>
      <c r="L57" s="76" t="s">
        <v>3301</v>
      </c>
      <c r="M57" s="119">
        <v>3132910073</v>
      </c>
      <c r="N57" s="119"/>
      <c r="O57" s="76"/>
      <c r="P57" s="76" t="s">
        <v>1226</v>
      </c>
      <c r="Q57" s="119" t="s">
        <v>4113</v>
      </c>
      <c r="R57" s="76"/>
      <c r="S57" s="76"/>
      <c r="T57" s="76"/>
      <c r="U57" s="76"/>
      <c r="V57" s="76"/>
      <c r="W57" s="121"/>
      <c r="X57" s="76"/>
      <c r="Y57" s="637">
        <f t="shared" si="0"/>
        <v>5250.0000000000009</v>
      </c>
      <c r="Z57" s="118">
        <f t="shared" si="1"/>
        <v>80250</v>
      </c>
    </row>
    <row r="58" spans="1:26" ht="15.5" x14ac:dyDescent="0.35">
      <c r="A58" s="76"/>
      <c r="B58" s="76"/>
      <c r="C58" s="214"/>
      <c r="D58" s="76"/>
      <c r="E58" s="76"/>
      <c r="F58" s="76" t="s">
        <v>16563</v>
      </c>
      <c r="G58" s="76"/>
      <c r="H58" s="118">
        <v>75000</v>
      </c>
      <c r="I58" s="76"/>
      <c r="J58" s="76" t="s">
        <v>16319</v>
      </c>
      <c r="K58" s="119"/>
      <c r="L58" s="76" t="s">
        <v>1901</v>
      </c>
      <c r="M58" s="128" t="s">
        <v>16564</v>
      </c>
      <c r="N58" s="119"/>
      <c r="O58" s="76"/>
      <c r="P58" s="76"/>
      <c r="Q58" s="119" t="s">
        <v>1697</v>
      </c>
      <c r="R58" s="76"/>
      <c r="S58" s="76"/>
      <c r="T58" s="76"/>
      <c r="U58" s="76"/>
      <c r="V58" s="76"/>
      <c r="W58" s="121"/>
      <c r="X58" s="76"/>
      <c r="Y58" s="637">
        <f t="shared" si="0"/>
        <v>5250.0000000000009</v>
      </c>
      <c r="Z58" s="118">
        <f t="shared" si="1"/>
        <v>80250</v>
      </c>
    </row>
    <row r="59" spans="1:26" ht="15.5" x14ac:dyDescent="0.35">
      <c r="A59" s="76"/>
      <c r="B59" s="76"/>
      <c r="C59" s="214"/>
      <c r="D59" s="76"/>
      <c r="E59" s="76"/>
      <c r="F59" s="76" t="s">
        <v>16565</v>
      </c>
      <c r="G59" s="76"/>
      <c r="H59" s="118">
        <v>75000</v>
      </c>
      <c r="I59" s="76"/>
      <c r="J59" s="76" t="s">
        <v>16319</v>
      </c>
      <c r="K59" s="119"/>
      <c r="L59" s="76" t="s">
        <v>10263</v>
      </c>
      <c r="M59" s="128" t="s">
        <v>16566</v>
      </c>
      <c r="N59" s="119"/>
      <c r="O59" s="76"/>
      <c r="P59" s="76"/>
      <c r="Q59" s="119" t="s">
        <v>1697</v>
      </c>
      <c r="R59" s="76"/>
      <c r="S59" s="76"/>
      <c r="T59" s="76"/>
      <c r="U59" s="76"/>
      <c r="V59" s="76"/>
      <c r="W59" s="121"/>
      <c r="X59" s="76"/>
      <c r="Y59" s="637">
        <f t="shared" si="0"/>
        <v>5250.0000000000009</v>
      </c>
      <c r="Z59" s="118">
        <f t="shared" si="1"/>
        <v>80250</v>
      </c>
    </row>
    <row r="60" spans="1:26" ht="15.5" x14ac:dyDescent="0.35">
      <c r="A60" s="76"/>
      <c r="B60" s="76"/>
      <c r="C60" s="214"/>
      <c r="D60" s="76"/>
      <c r="E60" s="76"/>
      <c r="F60" s="76" t="s">
        <v>16541</v>
      </c>
      <c r="G60" s="76"/>
      <c r="H60" s="118">
        <v>75000</v>
      </c>
      <c r="I60" s="76"/>
      <c r="J60" s="76" t="s">
        <v>1575</v>
      </c>
      <c r="K60" s="119"/>
      <c r="L60" s="76" t="s">
        <v>1575</v>
      </c>
      <c r="M60" s="119" t="s">
        <v>1575</v>
      </c>
      <c r="N60" s="119"/>
      <c r="O60" s="76"/>
      <c r="P60" s="76"/>
      <c r="Q60" s="119"/>
      <c r="R60" s="76"/>
      <c r="S60" s="76"/>
      <c r="T60" s="76"/>
      <c r="U60" s="76"/>
      <c r="V60" s="76"/>
      <c r="W60" s="121"/>
      <c r="X60" s="76"/>
      <c r="Y60" s="637">
        <f t="shared" si="0"/>
        <v>5250.0000000000009</v>
      </c>
      <c r="Z60" s="118">
        <f t="shared" si="1"/>
        <v>80250</v>
      </c>
    </row>
    <row r="61" spans="1:26" ht="15.5" x14ac:dyDescent="0.35">
      <c r="A61" s="76"/>
      <c r="B61" s="76"/>
      <c r="C61" s="214"/>
      <c r="D61" s="76"/>
      <c r="E61" s="76"/>
      <c r="F61" s="76" t="s">
        <v>16567</v>
      </c>
      <c r="G61" s="76"/>
      <c r="H61" s="118">
        <v>75000</v>
      </c>
      <c r="I61" s="76"/>
      <c r="J61" s="76" t="s">
        <v>1062</v>
      </c>
      <c r="K61" s="119"/>
      <c r="L61" s="76" t="s">
        <v>3301</v>
      </c>
      <c r="M61" s="119">
        <v>3132910093</v>
      </c>
      <c r="N61" s="119"/>
      <c r="O61" s="76"/>
      <c r="P61" s="76" t="s">
        <v>1226</v>
      </c>
      <c r="Q61" s="119" t="s">
        <v>4113</v>
      </c>
      <c r="R61" s="76"/>
      <c r="S61" s="76"/>
      <c r="T61" s="76"/>
      <c r="U61" s="76"/>
      <c r="V61" s="76"/>
      <c r="W61" s="121"/>
      <c r="X61" s="76"/>
      <c r="Y61" s="637">
        <f t="shared" si="0"/>
        <v>5250.0000000000009</v>
      </c>
      <c r="Z61" s="118">
        <f t="shared" si="1"/>
        <v>80250</v>
      </c>
    </row>
    <row r="62" spans="1:26" ht="15.5" x14ac:dyDescent="0.35">
      <c r="A62" s="76"/>
      <c r="B62" s="76"/>
      <c r="C62" s="214"/>
      <c r="D62" s="76"/>
      <c r="E62" s="76"/>
      <c r="F62" s="76" t="s">
        <v>16568</v>
      </c>
      <c r="G62" s="76"/>
      <c r="H62" s="118">
        <v>75000</v>
      </c>
      <c r="I62" s="76"/>
      <c r="J62" s="76" t="s">
        <v>16319</v>
      </c>
      <c r="K62" s="119"/>
      <c r="L62" s="76" t="s">
        <v>1901</v>
      </c>
      <c r="M62" s="128" t="s">
        <v>16569</v>
      </c>
      <c r="N62" s="119"/>
      <c r="O62" s="76"/>
      <c r="P62" s="76"/>
      <c r="Q62" s="119" t="s">
        <v>1697</v>
      </c>
      <c r="R62" s="76"/>
      <c r="S62" s="76"/>
      <c r="T62" s="76"/>
      <c r="U62" s="76"/>
      <c r="V62" s="76"/>
      <c r="W62" s="121"/>
      <c r="X62" s="76"/>
      <c r="Y62" s="637">
        <f t="shared" si="0"/>
        <v>5250.0000000000009</v>
      </c>
      <c r="Z62" s="118">
        <f t="shared" si="1"/>
        <v>80250</v>
      </c>
    </row>
    <row r="63" spans="1:26" ht="15.5" x14ac:dyDescent="0.35">
      <c r="A63" s="76"/>
      <c r="B63" s="76"/>
      <c r="C63" s="214"/>
      <c r="D63" s="76"/>
      <c r="E63" s="76"/>
      <c r="F63" s="76" t="s">
        <v>16570</v>
      </c>
      <c r="G63" s="76"/>
      <c r="H63" s="118">
        <v>75000</v>
      </c>
      <c r="I63" s="76"/>
      <c r="J63" s="76" t="s">
        <v>16319</v>
      </c>
      <c r="K63" s="119"/>
      <c r="L63" s="76" t="s">
        <v>10263</v>
      </c>
      <c r="M63" s="128" t="s">
        <v>16571</v>
      </c>
      <c r="N63" s="119"/>
      <c r="O63" s="76"/>
      <c r="P63" s="76"/>
      <c r="Q63" s="119" t="s">
        <v>1697</v>
      </c>
      <c r="R63" s="76"/>
      <c r="S63" s="76"/>
      <c r="T63" s="76"/>
      <c r="U63" s="76"/>
      <c r="V63" s="76"/>
      <c r="W63" s="121"/>
      <c r="X63" s="76"/>
      <c r="Y63" s="637">
        <f t="shared" si="0"/>
        <v>5250.0000000000009</v>
      </c>
      <c r="Z63" s="118">
        <f t="shared" si="1"/>
        <v>80250</v>
      </c>
    </row>
    <row r="64" spans="1:26" ht="15.5" x14ac:dyDescent="0.35">
      <c r="A64" s="76"/>
      <c r="B64" s="76"/>
      <c r="C64" s="214"/>
      <c r="D64" s="76"/>
      <c r="E64" s="76"/>
      <c r="F64" s="76" t="s">
        <v>16541</v>
      </c>
      <c r="G64" s="76"/>
      <c r="H64" s="118">
        <v>75000</v>
      </c>
      <c r="I64" s="76"/>
      <c r="J64" s="76" t="s">
        <v>1575</v>
      </c>
      <c r="K64" s="119"/>
      <c r="L64" s="76" t="s">
        <v>1575</v>
      </c>
      <c r="M64" s="119" t="s">
        <v>1575</v>
      </c>
      <c r="N64" s="119"/>
      <c r="O64" s="76"/>
      <c r="P64" s="76"/>
      <c r="Q64" s="119"/>
      <c r="R64" s="76"/>
      <c r="S64" s="76"/>
      <c r="T64" s="76"/>
      <c r="U64" s="76"/>
      <c r="V64" s="76"/>
      <c r="W64" s="121"/>
      <c r="X64" s="76"/>
      <c r="Y64" s="637">
        <f t="shared" si="0"/>
        <v>5250.0000000000009</v>
      </c>
      <c r="Z64" s="118">
        <f t="shared" si="1"/>
        <v>80250</v>
      </c>
    </row>
    <row r="65" spans="1:26" ht="15.5" x14ac:dyDescent="0.35">
      <c r="A65" s="76"/>
      <c r="B65" s="76"/>
      <c r="C65" s="214"/>
      <c r="D65" s="76"/>
      <c r="E65" s="76"/>
      <c r="F65" s="76" t="s">
        <v>16572</v>
      </c>
      <c r="G65" s="76"/>
      <c r="H65" s="118">
        <v>75000</v>
      </c>
      <c r="I65" s="76"/>
      <c r="J65" s="76" t="s">
        <v>1062</v>
      </c>
      <c r="K65" s="119"/>
      <c r="L65" s="76" t="s">
        <v>3301</v>
      </c>
      <c r="M65" s="119">
        <v>3132910077</v>
      </c>
      <c r="N65" s="119"/>
      <c r="O65" s="76"/>
      <c r="P65" s="76" t="s">
        <v>1226</v>
      </c>
      <c r="Q65" s="119" t="s">
        <v>4113</v>
      </c>
      <c r="R65" s="76"/>
      <c r="S65" s="76"/>
      <c r="T65" s="76"/>
      <c r="U65" s="76"/>
      <c r="V65" s="76"/>
      <c r="W65" s="121"/>
      <c r="X65" s="76"/>
      <c r="Y65" s="637">
        <f t="shared" si="0"/>
        <v>5250.0000000000009</v>
      </c>
      <c r="Z65" s="118">
        <f t="shared" si="1"/>
        <v>80250</v>
      </c>
    </row>
    <row r="66" spans="1:26" ht="15.5" x14ac:dyDescent="0.35">
      <c r="A66" s="76"/>
      <c r="B66" s="76"/>
      <c r="C66" s="214"/>
      <c r="D66" s="76"/>
      <c r="E66" s="76"/>
      <c r="F66" s="76" t="s">
        <v>16573</v>
      </c>
      <c r="G66" s="76"/>
      <c r="H66" s="118">
        <v>75000</v>
      </c>
      <c r="I66" s="76"/>
      <c r="J66" s="76" t="s">
        <v>16319</v>
      </c>
      <c r="K66" s="119"/>
      <c r="L66" s="76" t="s">
        <v>1901</v>
      </c>
      <c r="M66" s="128" t="s">
        <v>16574</v>
      </c>
      <c r="N66" s="119"/>
      <c r="O66" s="76"/>
      <c r="P66" s="76"/>
      <c r="Q66" s="119" t="s">
        <v>1697</v>
      </c>
      <c r="R66" s="76"/>
      <c r="S66" s="76"/>
      <c r="T66" s="76"/>
      <c r="U66" s="76"/>
      <c r="V66" s="76"/>
      <c r="W66" s="121"/>
      <c r="X66" s="76"/>
      <c r="Y66" s="637">
        <f t="shared" si="0"/>
        <v>5250.0000000000009</v>
      </c>
      <c r="Z66" s="118">
        <f t="shared" si="1"/>
        <v>80250</v>
      </c>
    </row>
    <row r="67" spans="1:26" ht="15.5" x14ac:dyDescent="0.35">
      <c r="A67" s="76"/>
      <c r="B67" s="76"/>
      <c r="C67" s="214"/>
      <c r="D67" s="76"/>
      <c r="E67" s="76"/>
      <c r="F67" s="76" t="s">
        <v>16575</v>
      </c>
      <c r="G67" s="76"/>
      <c r="H67" s="118">
        <v>75000</v>
      </c>
      <c r="I67" s="76"/>
      <c r="J67" s="76" t="s">
        <v>16319</v>
      </c>
      <c r="K67" s="119"/>
      <c r="L67" s="76" t="s">
        <v>10263</v>
      </c>
      <c r="M67" s="128" t="s">
        <v>16576</v>
      </c>
      <c r="N67" s="119"/>
      <c r="O67" s="76"/>
      <c r="P67" s="76"/>
      <c r="Q67" s="119" t="s">
        <v>1697</v>
      </c>
      <c r="R67" s="76"/>
      <c r="S67" s="76"/>
      <c r="T67" s="76"/>
      <c r="U67" s="76"/>
      <c r="V67" s="76"/>
      <c r="W67" s="121"/>
      <c r="X67" s="76"/>
      <c r="Y67" s="637">
        <f t="shared" si="0"/>
        <v>5250.0000000000009</v>
      </c>
      <c r="Z67" s="118">
        <f t="shared" si="1"/>
        <v>80250</v>
      </c>
    </row>
    <row r="68" spans="1:26" ht="15.5" x14ac:dyDescent="0.35">
      <c r="A68" s="76"/>
      <c r="B68" s="76"/>
      <c r="C68" s="214"/>
      <c r="D68" s="76"/>
      <c r="E68" s="76"/>
      <c r="F68" s="76" t="s">
        <v>16577</v>
      </c>
      <c r="G68" s="76"/>
      <c r="H68" s="118">
        <v>75000</v>
      </c>
      <c r="I68" s="76"/>
      <c r="J68" s="76" t="s">
        <v>16307</v>
      </c>
      <c r="K68" s="119"/>
      <c r="L68" s="76" t="s">
        <v>16578</v>
      </c>
      <c r="M68" s="119"/>
      <c r="N68" s="119"/>
      <c r="O68" s="76"/>
      <c r="P68" s="76"/>
      <c r="Q68" s="119"/>
      <c r="R68" s="76"/>
      <c r="S68" s="76"/>
      <c r="T68" s="76"/>
      <c r="U68" s="76"/>
      <c r="V68" s="76"/>
      <c r="W68" s="121"/>
      <c r="X68" s="76"/>
      <c r="Y68" s="637">
        <f t="shared" si="0"/>
        <v>5250.0000000000009</v>
      </c>
      <c r="Z68" s="118">
        <f t="shared" si="1"/>
        <v>80250</v>
      </c>
    </row>
    <row r="69" spans="1:26" ht="15.5" x14ac:dyDescent="0.35">
      <c r="A69" s="76"/>
      <c r="B69" s="76"/>
      <c r="C69" s="214"/>
      <c r="D69" s="76"/>
      <c r="E69" s="76"/>
      <c r="F69" s="76" t="s">
        <v>16541</v>
      </c>
      <c r="G69" s="76"/>
      <c r="H69" s="118">
        <v>75000</v>
      </c>
      <c r="I69" s="76"/>
      <c r="J69" s="76" t="s">
        <v>1575</v>
      </c>
      <c r="K69" s="119"/>
      <c r="L69" s="76" t="s">
        <v>1575</v>
      </c>
      <c r="M69" s="119" t="s">
        <v>1575</v>
      </c>
      <c r="N69" s="119"/>
      <c r="O69" s="76"/>
      <c r="P69" s="76"/>
      <c r="Q69" s="119"/>
      <c r="R69" s="76"/>
      <c r="S69" s="76"/>
      <c r="T69" s="76"/>
      <c r="U69" s="76"/>
      <c r="V69" s="76"/>
      <c r="W69" s="121"/>
      <c r="X69" s="76"/>
      <c r="Y69" s="637">
        <f t="shared" si="0"/>
        <v>5250.0000000000009</v>
      </c>
      <c r="Z69" s="118">
        <f t="shared" si="1"/>
        <v>80250</v>
      </c>
    </row>
    <row r="70" spans="1:26" ht="15.5" x14ac:dyDescent="0.35">
      <c r="A70" s="76"/>
      <c r="B70" s="76"/>
      <c r="C70" s="214"/>
      <c r="D70" s="76"/>
      <c r="E70" s="76"/>
      <c r="F70" s="76" t="s">
        <v>16579</v>
      </c>
      <c r="G70" s="76"/>
      <c r="H70" s="118">
        <v>75000</v>
      </c>
      <c r="I70" s="76"/>
      <c r="J70" s="76" t="s">
        <v>16319</v>
      </c>
      <c r="K70" s="119"/>
      <c r="L70" s="76" t="s">
        <v>16377</v>
      </c>
      <c r="M70" s="119" t="s">
        <v>16580</v>
      </c>
      <c r="N70" s="119"/>
      <c r="O70" s="76"/>
      <c r="P70" s="76" t="s">
        <v>3033</v>
      </c>
      <c r="Q70" s="119"/>
      <c r="R70" s="76"/>
      <c r="S70" s="76"/>
      <c r="T70" s="76"/>
      <c r="U70" s="76"/>
      <c r="V70" s="76"/>
      <c r="W70" s="121"/>
      <c r="X70" s="76"/>
      <c r="Y70" s="637">
        <f t="shared" ref="Y70:Y120" si="2">H70*Y$4</f>
        <v>5250.0000000000009</v>
      </c>
      <c r="Z70" s="118">
        <f t="shared" ref="Z70:Z120" si="3">H70+Y70</f>
        <v>80250</v>
      </c>
    </row>
    <row r="71" spans="1:26" ht="15.5" x14ac:dyDescent="0.35">
      <c r="A71" s="76"/>
      <c r="B71" s="76"/>
      <c r="C71" s="214"/>
      <c r="D71" s="76"/>
      <c r="E71" s="76"/>
      <c r="F71" s="76" t="s">
        <v>16579</v>
      </c>
      <c r="G71" s="76"/>
      <c r="H71" s="118">
        <v>75000</v>
      </c>
      <c r="I71" s="76"/>
      <c r="J71" s="76" t="s">
        <v>16319</v>
      </c>
      <c r="K71" s="119"/>
      <c r="L71" s="76" t="s">
        <v>16377</v>
      </c>
      <c r="M71" s="119" t="s">
        <v>16581</v>
      </c>
      <c r="N71" s="119"/>
      <c r="O71" s="76"/>
      <c r="P71" s="76" t="s">
        <v>3033</v>
      </c>
      <c r="Q71" s="119"/>
      <c r="R71" s="76"/>
      <c r="S71" s="76"/>
      <c r="T71" s="76"/>
      <c r="U71" s="76"/>
      <c r="V71" s="76"/>
      <c r="W71" s="121"/>
      <c r="X71" s="76"/>
      <c r="Y71" s="637">
        <f t="shared" si="2"/>
        <v>5250.0000000000009</v>
      </c>
      <c r="Z71" s="118">
        <f t="shared" si="3"/>
        <v>80250</v>
      </c>
    </row>
    <row r="72" spans="1:26" ht="15.5" x14ac:dyDescent="0.35">
      <c r="A72" s="76"/>
      <c r="B72" s="76"/>
      <c r="C72" s="214"/>
      <c r="D72" s="76"/>
      <c r="E72" s="76"/>
      <c r="F72" s="76" t="s">
        <v>16582</v>
      </c>
      <c r="G72" s="76"/>
      <c r="H72" s="118">
        <v>75000</v>
      </c>
      <c r="I72" s="76"/>
      <c r="J72" s="76" t="s">
        <v>16319</v>
      </c>
      <c r="K72" s="119"/>
      <c r="L72" s="76" t="s">
        <v>1901</v>
      </c>
      <c r="M72" s="128" t="s">
        <v>16583</v>
      </c>
      <c r="N72" s="119"/>
      <c r="O72" s="76"/>
      <c r="P72" s="76"/>
      <c r="Q72" s="119" t="s">
        <v>1697</v>
      </c>
      <c r="R72" s="76"/>
      <c r="S72" s="76"/>
      <c r="T72" s="76"/>
      <c r="U72" s="76"/>
      <c r="V72" s="76"/>
      <c r="W72" s="121"/>
      <c r="X72" s="76"/>
      <c r="Y72" s="637">
        <f t="shared" si="2"/>
        <v>5250.0000000000009</v>
      </c>
      <c r="Z72" s="118">
        <f t="shared" si="3"/>
        <v>80250</v>
      </c>
    </row>
    <row r="73" spans="1:26" ht="15.5" x14ac:dyDescent="0.35">
      <c r="A73" s="76"/>
      <c r="B73" s="76"/>
      <c r="C73" s="214"/>
      <c r="D73" s="76"/>
      <c r="E73" s="76"/>
      <c r="F73" s="76" t="s">
        <v>16584</v>
      </c>
      <c r="G73" s="76"/>
      <c r="H73" s="118">
        <v>75000</v>
      </c>
      <c r="I73" s="76"/>
      <c r="J73" s="76" t="s">
        <v>16319</v>
      </c>
      <c r="K73" s="119"/>
      <c r="L73" s="76" t="s">
        <v>10263</v>
      </c>
      <c r="M73" s="128" t="s">
        <v>16585</v>
      </c>
      <c r="N73" s="119"/>
      <c r="O73" s="76"/>
      <c r="P73" s="76"/>
      <c r="Q73" s="119" t="s">
        <v>1697</v>
      </c>
      <c r="R73" s="76"/>
      <c r="S73" s="76"/>
      <c r="T73" s="76"/>
      <c r="U73" s="76"/>
      <c r="V73" s="76"/>
      <c r="W73" s="121"/>
      <c r="X73" s="76"/>
      <c r="Y73" s="637">
        <f t="shared" si="2"/>
        <v>5250.0000000000009</v>
      </c>
      <c r="Z73" s="118">
        <f t="shared" si="3"/>
        <v>80250</v>
      </c>
    </row>
    <row r="74" spans="1:26" ht="15.5" x14ac:dyDescent="0.35">
      <c r="A74" s="76"/>
      <c r="B74" s="76"/>
      <c r="C74" s="214"/>
      <c r="D74" s="76"/>
      <c r="E74" s="76"/>
      <c r="F74" s="76" t="s">
        <v>16586</v>
      </c>
      <c r="G74" s="76"/>
      <c r="H74" s="118">
        <v>75000</v>
      </c>
      <c r="I74" s="76"/>
      <c r="J74" s="76" t="s">
        <v>16319</v>
      </c>
      <c r="K74" s="119"/>
      <c r="L74" s="76" t="s">
        <v>16385</v>
      </c>
      <c r="M74" s="128" t="s">
        <v>16587</v>
      </c>
      <c r="N74" s="119"/>
      <c r="O74" s="76"/>
      <c r="P74" s="76"/>
      <c r="Q74" s="119" t="s">
        <v>1903</v>
      </c>
      <c r="R74" s="76"/>
      <c r="S74" s="76"/>
      <c r="T74" s="76"/>
      <c r="U74" s="76"/>
      <c r="V74" s="76"/>
      <c r="W74" s="121"/>
      <c r="X74" s="76"/>
      <c r="Y74" s="637">
        <f t="shared" si="2"/>
        <v>5250.0000000000009</v>
      </c>
      <c r="Z74" s="118">
        <f t="shared" si="3"/>
        <v>80250</v>
      </c>
    </row>
    <row r="75" spans="1:26" ht="15.5" x14ac:dyDescent="0.35">
      <c r="A75" s="76"/>
      <c r="B75" s="76"/>
      <c r="C75" s="214"/>
      <c r="D75" s="76"/>
      <c r="E75" s="76"/>
      <c r="F75" s="76" t="s">
        <v>16588</v>
      </c>
      <c r="G75" s="76"/>
      <c r="H75" s="118">
        <v>75000</v>
      </c>
      <c r="I75" s="76"/>
      <c r="J75" s="76" t="s">
        <v>16319</v>
      </c>
      <c r="K75" s="119"/>
      <c r="L75" s="76" t="s">
        <v>1901</v>
      </c>
      <c r="M75" s="128" t="s">
        <v>16583</v>
      </c>
      <c r="N75" s="119"/>
      <c r="O75" s="76"/>
      <c r="P75" s="76"/>
      <c r="Q75" s="119" t="s">
        <v>1697</v>
      </c>
      <c r="R75" s="76"/>
      <c r="S75" s="76"/>
      <c r="T75" s="76"/>
      <c r="U75" s="76"/>
      <c r="V75" s="76"/>
      <c r="W75" s="121"/>
      <c r="X75" s="76"/>
      <c r="Y75" s="637">
        <f t="shared" si="2"/>
        <v>5250.0000000000009</v>
      </c>
      <c r="Z75" s="118">
        <f t="shared" si="3"/>
        <v>80250</v>
      </c>
    </row>
    <row r="76" spans="1:26" ht="15.5" x14ac:dyDescent="0.35">
      <c r="A76" s="76"/>
      <c r="B76" s="76"/>
      <c r="C76" s="214"/>
      <c r="D76" s="76"/>
      <c r="E76" s="76"/>
      <c r="F76" s="76" t="s">
        <v>16589</v>
      </c>
      <c r="G76" s="76"/>
      <c r="H76" s="118">
        <v>75000</v>
      </c>
      <c r="I76" s="76"/>
      <c r="J76" s="76" t="s">
        <v>1671</v>
      </c>
      <c r="K76" s="119"/>
      <c r="L76" s="76" t="s">
        <v>16590</v>
      </c>
      <c r="M76" s="119" t="s">
        <v>16591</v>
      </c>
      <c r="N76" s="119"/>
      <c r="O76" s="76"/>
      <c r="P76" s="76"/>
      <c r="Q76" s="119"/>
      <c r="R76" s="76"/>
      <c r="S76" s="76"/>
      <c r="T76" s="76"/>
      <c r="U76" s="76"/>
      <c r="V76" s="76"/>
      <c r="W76" s="121"/>
      <c r="X76" s="76" t="s">
        <v>16592</v>
      </c>
      <c r="Y76" s="637">
        <f t="shared" si="2"/>
        <v>5250.0000000000009</v>
      </c>
      <c r="Z76" s="118">
        <f t="shared" si="3"/>
        <v>80250</v>
      </c>
    </row>
    <row r="77" spans="1:26" ht="15.5" x14ac:dyDescent="0.35">
      <c r="A77" s="76"/>
      <c r="B77" s="76"/>
      <c r="C77" s="214"/>
      <c r="D77" s="76"/>
      <c r="E77" s="76"/>
      <c r="F77" s="76" t="s">
        <v>16593</v>
      </c>
      <c r="G77" s="76"/>
      <c r="H77" s="118">
        <v>75000</v>
      </c>
      <c r="I77" s="76"/>
      <c r="J77" s="76" t="s">
        <v>16307</v>
      </c>
      <c r="K77" s="119"/>
      <c r="L77" s="76" t="s">
        <v>16308</v>
      </c>
      <c r="M77" s="119"/>
      <c r="N77" s="119"/>
      <c r="O77" s="76"/>
      <c r="P77" s="76" t="s">
        <v>3033</v>
      </c>
      <c r="Q77" s="119" t="s">
        <v>16310</v>
      </c>
      <c r="R77" s="76"/>
      <c r="S77" s="76"/>
      <c r="T77" s="76"/>
      <c r="U77" s="76"/>
      <c r="V77" s="76"/>
      <c r="W77" s="121"/>
      <c r="X77" s="76"/>
      <c r="Y77" s="637">
        <f t="shared" si="2"/>
        <v>5250.0000000000009</v>
      </c>
      <c r="Z77" s="118">
        <f t="shared" si="3"/>
        <v>80250</v>
      </c>
    </row>
    <row r="78" spans="1:26" ht="15.5" x14ac:dyDescent="0.35">
      <c r="A78" s="76"/>
      <c r="B78" s="76"/>
      <c r="C78" s="214"/>
      <c r="D78" s="76"/>
      <c r="E78" s="76"/>
      <c r="F78" s="76" t="s">
        <v>16594</v>
      </c>
      <c r="G78" s="76"/>
      <c r="H78" s="118">
        <v>75000</v>
      </c>
      <c r="I78" s="76"/>
      <c r="J78" s="76" t="s">
        <v>3274</v>
      </c>
      <c r="K78" s="119"/>
      <c r="L78" s="76" t="s">
        <v>11007</v>
      </c>
      <c r="M78" s="119" t="s">
        <v>16595</v>
      </c>
      <c r="N78" s="119"/>
      <c r="O78" s="76"/>
      <c r="P78" s="76"/>
      <c r="Q78" s="119" t="s">
        <v>1697</v>
      </c>
      <c r="R78" s="76"/>
      <c r="S78" s="76"/>
      <c r="T78" s="76"/>
      <c r="U78" s="76"/>
      <c r="V78" s="76"/>
      <c r="W78" s="121"/>
      <c r="X78" s="76"/>
      <c r="Y78" s="637">
        <f t="shared" si="2"/>
        <v>5250.0000000000009</v>
      </c>
      <c r="Z78" s="118">
        <f t="shared" si="3"/>
        <v>80250</v>
      </c>
    </row>
    <row r="79" spans="1:26" ht="15.5" x14ac:dyDescent="0.35">
      <c r="A79" s="76"/>
      <c r="B79" s="76"/>
      <c r="C79" s="214"/>
      <c r="D79" s="76"/>
      <c r="E79" s="76"/>
      <c r="F79" s="76" t="s">
        <v>16596</v>
      </c>
      <c r="G79" s="76"/>
      <c r="H79" s="118">
        <v>75000</v>
      </c>
      <c r="I79" s="76"/>
      <c r="J79" s="76" t="s">
        <v>1575</v>
      </c>
      <c r="K79" s="119"/>
      <c r="L79" s="76" t="s">
        <v>1575</v>
      </c>
      <c r="M79" s="119" t="s">
        <v>1575</v>
      </c>
      <c r="N79" s="119"/>
      <c r="O79" s="76"/>
      <c r="P79" s="76"/>
      <c r="Q79" s="119"/>
      <c r="R79" s="76"/>
      <c r="S79" s="76"/>
      <c r="T79" s="76"/>
      <c r="U79" s="76"/>
      <c r="V79" s="76"/>
      <c r="W79" s="121"/>
      <c r="X79" s="76"/>
      <c r="Y79" s="637">
        <f t="shared" si="2"/>
        <v>5250.0000000000009</v>
      </c>
      <c r="Z79" s="118">
        <f t="shared" si="3"/>
        <v>80250</v>
      </c>
    </row>
    <row r="80" spans="1:26" ht="15.5" x14ac:dyDescent="0.35">
      <c r="A80" s="76"/>
      <c r="B80" s="76"/>
      <c r="C80" s="214"/>
      <c r="D80" s="76"/>
      <c r="E80" s="76"/>
      <c r="F80" s="76" t="s">
        <v>16597</v>
      </c>
      <c r="G80" s="76"/>
      <c r="H80" s="118">
        <v>75000</v>
      </c>
      <c r="I80" s="76"/>
      <c r="J80" s="76" t="s">
        <v>1062</v>
      </c>
      <c r="K80" s="119"/>
      <c r="L80" s="76" t="s">
        <v>4108</v>
      </c>
      <c r="M80" s="119"/>
      <c r="N80" s="119"/>
      <c r="O80" s="76"/>
      <c r="P80" s="76"/>
      <c r="Q80" s="119"/>
      <c r="R80" s="76"/>
      <c r="S80" s="76"/>
      <c r="T80" s="76"/>
      <c r="U80" s="76"/>
      <c r="V80" s="76"/>
      <c r="W80" s="121"/>
      <c r="X80" s="76"/>
      <c r="Y80" s="637">
        <f t="shared" si="2"/>
        <v>5250.0000000000009</v>
      </c>
      <c r="Z80" s="118">
        <f t="shared" si="3"/>
        <v>80250</v>
      </c>
    </row>
    <row r="81" spans="1:26" ht="15.5" x14ac:dyDescent="0.35">
      <c r="A81" s="76"/>
      <c r="B81" s="76"/>
      <c r="C81" s="214"/>
      <c r="D81" s="76"/>
      <c r="E81" s="76"/>
      <c r="F81" s="76" t="s">
        <v>16598</v>
      </c>
      <c r="G81" s="76"/>
      <c r="H81" s="118">
        <v>75000</v>
      </c>
      <c r="I81" s="76"/>
      <c r="J81" s="76" t="s">
        <v>4110</v>
      </c>
      <c r="K81" s="119"/>
      <c r="L81" s="76" t="s">
        <v>3270</v>
      </c>
      <c r="M81" s="119"/>
      <c r="N81" s="119"/>
      <c r="O81" s="76"/>
      <c r="P81" s="76"/>
      <c r="Q81" s="119"/>
      <c r="R81" s="76"/>
      <c r="S81" s="76"/>
      <c r="T81" s="76"/>
      <c r="U81" s="76"/>
      <c r="V81" s="76"/>
      <c r="W81" s="121"/>
      <c r="X81" s="76"/>
      <c r="Y81" s="637">
        <f t="shared" si="2"/>
        <v>5250.0000000000009</v>
      </c>
      <c r="Z81" s="118">
        <f t="shared" si="3"/>
        <v>80250</v>
      </c>
    </row>
    <row r="82" spans="1:26" ht="15.5" x14ac:dyDescent="0.35">
      <c r="A82" s="76"/>
      <c r="B82" s="76"/>
      <c r="C82" s="214"/>
      <c r="D82" s="76"/>
      <c r="E82" s="76"/>
      <c r="F82" s="76" t="s">
        <v>16599</v>
      </c>
      <c r="G82" s="76"/>
      <c r="H82" s="118">
        <v>8000</v>
      </c>
      <c r="I82" s="76"/>
      <c r="J82" s="76"/>
      <c r="K82" s="119"/>
      <c r="L82" s="76"/>
      <c r="M82" s="119"/>
      <c r="N82" s="119"/>
      <c r="O82" s="76"/>
      <c r="P82" s="76"/>
      <c r="Q82" s="119"/>
      <c r="R82" s="76"/>
      <c r="S82" s="76"/>
      <c r="T82" s="76"/>
      <c r="U82" s="76"/>
      <c r="V82" s="76"/>
      <c r="W82" s="121"/>
      <c r="X82" s="76"/>
      <c r="Y82" s="637">
        <f t="shared" si="2"/>
        <v>560</v>
      </c>
      <c r="Z82" s="118">
        <f t="shared" si="3"/>
        <v>8560</v>
      </c>
    </row>
    <row r="83" spans="1:26" ht="15.5" x14ac:dyDescent="0.35">
      <c r="A83" s="76"/>
      <c r="B83" s="76"/>
      <c r="C83" s="214"/>
      <c r="D83" s="76"/>
      <c r="E83" s="76"/>
      <c r="F83" s="76"/>
      <c r="G83" s="76"/>
      <c r="H83" s="118"/>
      <c r="I83" s="76"/>
      <c r="J83" s="76"/>
      <c r="K83" s="119"/>
      <c r="L83" s="76"/>
      <c r="M83" s="119"/>
      <c r="N83" s="119"/>
      <c r="O83" s="76"/>
      <c r="P83" s="76"/>
      <c r="Q83" s="119"/>
      <c r="R83" s="76"/>
      <c r="S83" s="76"/>
      <c r="T83" s="76"/>
      <c r="U83" s="76"/>
      <c r="V83" s="76"/>
      <c r="W83" s="121"/>
      <c r="X83" s="76"/>
      <c r="Y83" s="637">
        <f t="shared" si="2"/>
        <v>0</v>
      </c>
      <c r="Z83" s="118">
        <f t="shared" si="3"/>
        <v>0</v>
      </c>
    </row>
    <row r="84" spans="1:26" ht="15.5" x14ac:dyDescent="0.35">
      <c r="A84" s="76"/>
      <c r="B84" s="76"/>
      <c r="C84" s="214"/>
      <c r="D84" s="76"/>
      <c r="E84" s="76"/>
      <c r="F84" s="76"/>
      <c r="G84" s="76"/>
      <c r="H84" s="118"/>
      <c r="I84" s="76"/>
      <c r="J84" s="76"/>
      <c r="K84" s="119"/>
      <c r="L84" s="76"/>
      <c r="M84" s="119"/>
      <c r="N84" s="119"/>
      <c r="O84" s="76"/>
      <c r="P84" s="76"/>
      <c r="Q84" s="119"/>
      <c r="R84" s="76"/>
      <c r="S84" s="76"/>
      <c r="T84" s="76"/>
      <c r="U84" s="76"/>
      <c r="V84" s="76"/>
      <c r="W84" s="121"/>
      <c r="X84" s="76"/>
      <c r="Y84" s="637">
        <f t="shared" si="2"/>
        <v>0</v>
      </c>
      <c r="Z84" s="118">
        <f t="shared" si="3"/>
        <v>0</v>
      </c>
    </row>
    <row r="85" spans="1:26" ht="15.5" x14ac:dyDescent="0.35">
      <c r="A85" s="64"/>
      <c r="B85" s="64"/>
      <c r="C85" s="65"/>
      <c r="D85" s="64"/>
      <c r="E85" s="64"/>
      <c r="F85" s="66" t="s">
        <v>1931</v>
      </c>
      <c r="G85" s="64"/>
      <c r="H85" s="67"/>
      <c r="I85" s="64"/>
      <c r="J85" s="64"/>
      <c r="K85" s="68"/>
      <c r="L85" s="64"/>
      <c r="M85" s="68"/>
      <c r="N85" s="68"/>
      <c r="O85" s="64"/>
      <c r="P85" s="64"/>
      <c r="Q85" s="68"/>
      <c r="R85" s="64"/>
      <c r="S85" s="64"/>
      <c r="T85" s="64"/>
      <c r="U85" s="64"/>
      <c r="V85" s="64"/>
      <c r="W85" s="115"/>
      <c r="X85" s="64"/>
      <c r="Y85" s="637">
        <f t="shared" si="2"/>
        <v>0</v>
      </c>
      <c r="Z85" s="67">
        <f t="shared" si="3"/>
        <v>0</v>
      </c>
    </row>
    <row r="86" spans="1:26" ht="15.5" x14ac:dyDescent="0.35">
      <c r="A86" s="76"/>
      <c r="B86" s="76"/>
      <c r="C86" s="214"/>
      <c r="D86" s="76"/>
      <c r="E86" s="76"/>
      <c r="F86" s="76"/>
      <c r="G86" s="76"/>
      <c r="H86" s="118"/>
      <c r="I86" s="76"/>
      <c r="J86" s="76"/>
      <c r="K86" s="119"/>
      <c r="L86" s="76"/>
      <c r="M86" s="119"/>
      <c r="N86" s="119"/>
      <c r="O86" s="76"/>
      <c r="P86" s="76"/>
      <c r="Q86" s="119"/>
      <c r="R86" s="76"/>
      <c r="S86" s="76"/>
      <c r="T86" s="76"/>
      <c r="U86" s="76"/>
      <c r="V86" s="76"/>
      <c r="W86" s="121"/>
      <c r="X86" s="76" t="s">
        <v>1852</v>
      </c>
      <c r="Y86" s="637">
        <f t="shared" si="2"/>
        <v>0</v>
      </c>
      <c r="Z86" s="118">
        <f t="shared" si="3"/>
        <v>0</v>
      </c>
    </row>
    <row r="87" spans="1:26" ht="15.5" x14ac:dyDescent="0.35">
      <c r="A87" s="76"/>
      <c r="B87" s="76"/>
      <c r="C87" s="214"/>
      <c r="D87" s="76"/>
      <c r="E87" s="76"/>
      <c r="F87" s="76"/>
      <c r="G87" s="76"/>
      <c r="H87" s="118"/>
      <c r="I87" s="76"/>
      <c r="J87" s="76"/>
      <c r="K87" s="119"/>
      <c r="L87" s="76"/>
      <c r="M87" s="119"/>
      <c r="N87" s="119"/>
      <c r="O87" s="76"/>
      <c r="P87" s="76"/>
      <c r="Q87" s="119"/>
      <c r="R87" s="76"/>
      <c r="S87" s="76"/>
      <c r="T87" s="76"/>
      <c r="U87" s="76"/>
      <c r="V87" s="76"/>
      <c r="W87" s="121"/>
      <c r="X87" s="76"/>
      <c r="Y87" s="637">
        <f t="shared" si="2"/>
        <v>0</v>
      </c>
      <c r="Z87" s="118">
        <f t="shared" si="3"/>
        <v>0</v>
      </c>
    </row>
    <row r="88" spans="1:26" ht="15.5" x14ac:dyDescent="0.35">
      <c r="A88" s="215"/>
      <c r="B88" s="215"/>
      <c r="C88" s="238"/>
      <c r="D88" s="215"/>
      <c r="E88" s="215"/>
      <c r="F88" s="234" t="s">
        <v>1932</v>
      </c>
      <c r="G88" s="215"/>
      <c r="H88" s="247"/>
      <c r="I88" s="215"/>
      <c r="J88" s="215"/>
      <c r="K88" s="220"/>
      <c r="L88" s="215"/>
      <c r="M88" s="220"/>
      <c r="N88" s="220"/>
      <c r="O88" s="215"/>
      <c r="P88" s="215"/>
      <c r="Q88" s="220"/>
      <c r="R88" s="215"/>
      <c r="S88" s="215"/>
      <c r="T88" s="215"/>
      <c r="U88" s="215"/>
      <c r="V88" s="215"/>
      <c r="W88" s="239"/>
      <c r="X88" s="215"/>
      <c r="Y88" s="637">
        <f t="shared" si="2"/>
        <v>0</v>
      </c>
      <c r="Z88" s="247">
        <f t="shared" si="3"/>
        <v>0</v>
      </c>
    </row>
    <row r="89" spans="1:26" ht="15.5" x14ac:dyDescent="0.35">
      <c r="A89" s="76"/>
      <c r="B89" s="76"/>
      <c r="C89" s="214"/>
      <c r="D89" s="76"/>
      <c r="E89" s="76"/>
      <c r="F89" s="76" t="s">
        <v>16600</v>
      </c>
      <c r="G89" s="76"/>
      <c r="H89" s="118"/>
      <c r="I89" s="76"/>
      <c r="J89" s="76" t="s">
        <v>1147</v>
      </c>
      <c r="K89" s="119">
        <v>2007</v>
      </c>
      <c r="L89" s="76" t="s">
        <v>16601</v>
      </c>
      <c r="M89" s="119">
        <v>20072282390002</v>
      </c>
      <c r="N89" s="119"/>
      <c r="O89" s="76"/>
      <c r="P89" s="76" t="s">
        <v>1812</v>
      </c>
      <c r="Q89" s="119" t="s">
        <v>2882</v>
      </c>
      <c r="R89" s="76"/>
      <c r="S89" s="76"/>
      <c r="T89" s="76"/>
      <c r="U89" s="76"/>
      <c r="V89" s="76"/>
      <c r="W89" s="121"/>
      <c r="X89" s="76"/>
      <c r="Y89" s="637">
        <f t="shared" si="2"/>
        <v>0</v>
      </c>
      <c r="Z89" s="118">
        <f t="shared" si="3"/>
        <v>0</v>
      </c>
    </row>
    <row r="90" spans="1:26" ht="15.5" x14ac:dyDescent="0.35">
      <c r="A90" s="76"/>
      <c r="B90" s="76"/>
      <c r="C90" s="214"/>
      <c r="D90" s="76"/>
      <c r="E90" s="76"/>
      <c r="F90" s="76" t="s">
        <v>16600</v>
      </c>
      <c r="G90" s="76"/>
      <c r="H90" s="118"/>
      <c r="I90" s="76"/>
      <c r="J90" s="76" t="s">
        <v>1147</v>
      </c>
      <c r="K90" s="119">
        <v>2007</v>
      </c>
      <c r="L90" s="76" t="s">
        <v>16602</v>
      </c>
      <c r="M90" s="119">
        <v>20072282390002</v>
      </c>
      <c r="N90" s="119"/>
      <c r="O90" s="76"/>
      <c r="P90" s="76" t="s">
        <v>1812</v>
      </c>
      <c r="Q90" s="119" t="s">
        <v>2882</v>
      </c>
      <c r="R90" s="76"/>
      <c r="S90" s="76"/>
      <c r="T90" s="76"/>
      <c r="U90" s="76"/>
      <c r="V90" s="76"/>
      <c r="W90" s="121"/>
      <c r="X90" s="76"/>
      <c r="Y90" s="637">
        <f t="shared" si="2"/>
        <v>0</v>
      </c>
      <c r="Z90" s="118">
        <f t="shared" si="3"/>
        <v>0</v>
      </c>
    </row>
    <row r="91" spans="1:26" ht="15.5" x14ac:dyDescent="0.35">
      <c r="A91" s="76"/>
      <c r="B91" s="76"/>
      <c r="C91" s="214"/>
      <c r="D91" s="76"/>
      <c r="E91" s="76"/>
      <c r="F91" s="76"/>
      <c r="G91" s="76"/>
      <c r="H91" s="118">
        <v>3500000</v>
      </c>
      <c r="I91" s="76"/>
      <c r="J91" s="76"/>
      <c r="K91" s="119"/>
      <c r="L91" s="76"/>
      <c r="M91" s="119"/>
      <c r="N91" s="119"/>
      <c r="O91" s="76"/>
      <c r="P91" s="76"/>
      <c r="Q91" s="119"/>
      <c r="R91" s="76"/>
      <c r="S91" s="76"/>
      <c r="T91" s="76"/>
      <c r="U91" s="76"/>
      <c r="V91" s="76"/>
      <c r="W91" s="121"/>
      <c r="X91" s="76"/>
      <c r="Y91" s="637">
        <f t="shared" si="2"/>
        <v>245000.00000000003</v>
      </c>
      <c r="Z91" s="118">
        <f t="shared" si="3"/>
        <v>3745000</v>
      </c>
    </row>
    <row r="92" spans="1:26" ht="15.5" x14ac:dyDescent="0.35">
      <c r="A92" s="64"/>
      <c r="B92" s="64"/>
      <c r="C92" s="65"/>
      <c r="D92" s="64"/>
      <c r="E92" s="64"/>
      <c r="F92" s="66" t="s">
        <v>1168</v>
      </c>
      <c r="G92" s="64"/>
      <c r="H92" s="67"/>
      <c r="I92" s="64"/>
      <c r="J92" s="64"/>
      <c r="K92" s="68"/>
      <c r="L92" s="68"/>
      <c r="M92" s="68"/>
      <c r="N92" s="68"/>
      <c r="O92" s="64"/>
      <c r="P92" s="64"/>
      <c r="Q92" s="68"/>
      <c r="R92" s="64"/>
      <c r="S92" s="64"/>
      <c r="T92" s="64"/>
      <c r="U92" s="64"/>
      <c r="V92" s="64"/>
      <c r="W92" s="115"/>
      <c r="X92" s="64"/>
      <c r="Y92" s="637">
        <f t="shared" si="2"/>
        <v>0</v>
      </c>
      <c r="Z92" s="67">
        <f t="shared" si="3"/>
        <v>0</v>
      </c>
    </row>
    <row r="93" spans="1:26" ht="15.5" x14ac:dyDescent="0.35">
      <c r="A93" s="76"/>
      <c r="B93" s="76"/>
      <c r="C93" s="214"/>
      <c r="D93" s="76"/>
      <c r="E93" s="76"/>
      <c r="F93" s="76" t="s">
        <v>16603</v>
      </c>
      <c r="G93" s="76"/>
      <c r="H93" s="118">
        <v>70000</v>
      </c>
      <c r="I93" s="76"/>
      <c r="J93" s="76" t="s">
        <v>3788</v>
      </c>
      <c r="K93" s="119">
        <v>2013</v>
      </c>
      <c r="L93" s="76"/>
      <c r="M93" s="119" t="s">
        <v>16604</v>
      </c>
      <c r="N93" s="119"/>
      <c r="O93" s="76"/>
      <c r="P93" s="76"/>
      <c r="Q93" s="119"/>
      <c r="R93" s="76"/>
      <c r="S93" s="76"/>
      <c r="T93" s="76"/>
      <c r="U93" s="76"/>
      <c r="V93" s="76"/>
      <c r="W93" s="121"/>
      <c r="X93" s="76"/>
      <c r="Y93" s="637">
        <f t="shared" si="2"/>
        <v>4900.0000000000009</v>
      </c>
      <c r="Z93" s="118">
        <f t="shared" si="3"/>
        <v>74900</v>
      </c>
    </row>
    <row r="94" spans="1:26" ht="15.5" x14ac:dyDescent="0.35">
      <c r="A94" s="76"/>
      <c r="B94" s="76"/>
      <c r="C94" s="214"/>
      <c r="D94" s="76"/>
      <c r="E94" s="76"/>
      <c r="F94" s="76" t="s">
        <v>16605</v>
      </c>
      <c r="G94" s="76"/>
      <c r="H94" s="118">
        <v>70000</v>
      </c>
      <c r="I94" s="76"/>
      <c r="J94" s="76" t="s">
        <v>3788</v>
      </c>
      <c r="K94" s="119">
        <v>2013</v>
      </c>
      <c r="L94" s="76"/>
      <c r="M94" s="119" t="s">
        <v>16606</v>
      </c>
      <c r="N94" s="119"/>
      <c r="O94" s="76"/>
      <c r="P94" s="76"/>
      <c r="Q94" s="119"/>
      <c r="R94" s="76"/>
      <c r="S94" s="76"/>
      <c r="T94" s="76"/>
      <c r="U94" s="76"/>
      <c r="V94" s="76"/>
      <c r="W94" s="121"/>
      <c r="X94" s="76"/>
      <c r="Y94" s="637">
        <f t="shared" si="2"/>
        <v>4900.0000000000009</v>
      </c>
      <c r="Z94" s="118">
        <f t="shared" si="3"/>
        <v>74900</v>
      </c>
    </row>
    <row r="95" spans="1:26" ht="15.5" x14ac:dyDescent="0.35">
      <c r="A95" s="76"/>
      <c r="B95" s="76"/>
      <c r="C95" s="214"/>
      <c r="D95" s="76"/>
      <c r="E95" s="76"/>
      <c r="F95" s="76" t="s">
        <v>16607</v>
      </c>
      <c r="G95" s="76"/>
      <c r="H95" s="118">
        <v>70000</v>
      </c>
      <c r="I95" s="76"/>
      <c r="J95" s="76" t="s">
        <v>3788</v>
      </c>
      <c r="K95" s="119">
        <v>2013</v>
      </c>
      <c r="L95" s="76"/>
      <c r="M95" s="119" t="s">
        <v>16608</v>
      </c>
      <c r="N95" s="119"/>
      <c r="O95" s="76"/>
      <c r="P95" s="76"/>
      <c r="Q95" s="119"/>
      <c r="R95" s="76"/>
      <c r="S95" s="76"/>
      <c r="T95" s="76"/>
      <c r="U95" s="76"/>
      <c r="V95" s="76"/>
      <c r="W95" s="121"/>
      <c r="X95" s="76"/>
      <c r="Y95" s="637">
        <f t="shared" si="2"/>
        <v>4900.0000000000009</v>
      </c>
      <c r="Z95" s="118">
        <f t="shared" si="3"/>
        <v>74900</v>
      </c>
    </row>
    <row r="96" spans="1:26" ht="15.5" x14ac:dyDescent="0.35">
      <c r="A96" s="76"/>
      <c r="B96" s="76"/>
      <c r="C96" s="214"/>
      <c r="D96" s="76"/>
      <c r="E96" s="76"/>
      <c r="F96" s="76" t="s">
        <v>16609</v>
      </c>
      <c r="G96" s="76"/>
      <c r="H96" s="118">
        <v>70000</v>
      </c>
      <c r="I96" s="76"/>
      <c r="J96" s="76" t="s">
        <v>3788</v>
      </c>
      <c r="K96" s="119">
        <v>2013</v>
      </c>
      <c r="L96" s="76"/>
      <c r="M96" s="119" t="s">
        <v>16610</v>
      </c>
      <c r="N96" s="119"/>
      <c r="O96" s="76"/>
      <c r="P96" s="76"/>
      <c r="Q96" s="119"/>
      <c r="R96" s="76"/>
      <c r="S96" s="76"/>
      <c r="T96" s="76"/>
      <c r="U96" s="76"/>
      <c r="V96" s="76"/>
      <c r="W96" s="121"/>
      <c r="X96" s="76"/>
      <c r="Y96" s="637">
        <f t="shared" si="2"/>
        <v>4900.0000000000009</v>
      </c>
      <c r="Z96" s="118">
        <f t="shared" si="3"/>
        <v>74900</v>
      </c>
    </row>
    <row r="97" spans="1:26" ht="15.5" x14ac:dyDescent="0.35">
      <c r="A97" s="76"/>
      <c r="B97" s="76"/>
      <c r="C97" s="214"/>
      <c r="D97" s="76"/>
      <c r="E97" s="76"/>
      <c r="F97" s="76" t="s">
        <v>16611</v>
      </c>
      <c r="G97" s="76"/>
      <c r="H97" s="118">
        <v>70000</v>
      </c>
      <c r="I97" s="76"/>
      <c r="J97" s="76" t="s">
        <v>3788</v>
      </c>
      <c r="K97" s="119">
        <v>2013</v>
      </c>
      <c r="L97" s="76"/>
      <c r="M97" s="119" t="s">
        <v>16612</v>
      </c>
      <c r="N97" s="119"/>
      <c r="O97" s="76"/>
      <c r="P97" s="76"/>
      <c r="Q97" s="119"/>
      <c r="R97" s="76"/>
      <c r="S97" s="76"/>
      <c r="T97" s="76"/>
      <c r="U97" s="76"/>
      <c r="V97" s="76"/>
      <c r="W97" s="121"/>
      <c r="X97" s="76"/>
      <c r="Y97" s="637">
        <f t="shared" si="2"/>
        <v>4900.0000000000009</v>
      </c>
      <c r="Z97" s="118">
        <f t="shared" si="3"/>
        <v>74900</v>
      </c>
    </row>
    <row r="98" spans="1:26" ht="15.5" x14ac:dyDescent="0.35">
      <c r="A98" s="76"/>
      <c r="B98" s="76"/>
      <c r="C98" s="214"/>
      <c r="D98" s="76"/>
      <c r="E98" s="76"/>
      <c r="F98" s="76" t="s">
        <v>16613</v>
      </c>
      <c r="G98" s="76"/>
      <c r="H98" s="118">
        <v>70000</v>
      </c>
      <c r="I98" s="76"/>
      <c r="J98" s="76" t="s">
        <v>3788</v>
      </c>
      <c r="K98" s="119">
        <v>2013</v>
      </c>
      <c r="L98" s="76"/>
      <c r="M98" s="119" t="s">
        <v>16614</v>
      </c>
      <c r="N98" s="119"/>
      <c r="O98" s="76"/>
      <c r="P98" s="76"/>
      <c r="Q98" s="119"/>
      <c r="R98" s="76"/>
      <c r="S98" s="76"/>
      <c r="T98" s="76"/>
      <c r="U98" s="76"/>
      <c r="V98" s="76"/>
      <c r="W98" s="121"/>
      <c r="X98" s="76"/>
      <c r="Y98" s="637">
        <f t="shared" si="2"/>
        <v>4900.0000000000009</v>
      </c>
      <c r="Z98" s="118">
        <f t="shared" si="3"/>
        <v>74900</v>
      </c>
    </row>
    <row r="99" spans="1:26" ht="15.5" x14ac:dyDescent="0.35">
      <c r="A99" s="76"/>
      <c r="B99" s="76"/>
      <c r="C99" s="214"/>
      <c r="D99" s="76"/>
      <c r="E99" s="76"/>
      <c r="F99" s="76" t="s">
        <v>16615</v>
      </c>
      <c r="G99" s="76"/>
      <c r="H99" s="118">
        <v>70000</v>
      </c>
      <c r="I99" s="76"/>
      <c r="J99" s="76" t="s">
        <v>3788</v>
      </c>
      <c r="K99" s="119">
        <v>2013</v>
      </c>
      <c r="L99" s="76"/>
      <c r="M99" s="119" t="s">
        <v>16616</v>
      </c>
      <c r="N99" s="119"/>
      <c r="O99" s="76"/>
      <c r="P99" s="76"/>
      <c r="Q99" s="119"/>
      <c r="R99" s="76"/>
      <c r="S99" s="76"/>
      <c r="T99" s="76"/>
      <c r="U99" s="76"/>
      <c r="V99" s="76"/>
      <c r="W99" s="121"/>
      <c r="X99" s="76"/>
      <c r="Y99" s="637">
        <f t="shared" si="2"/>
        <v>4900.0000000000009</v>
      </c>
      <c r="Z99" s="118">
        <f t="shared" si="3"/>
        <v>74900</v>
      </c>
    </row>
    <row r="100" spans="1:26" ht="15.5" x14ac:dyDescent="0.35">
      <c r="A100" s="76"/>
      <c r="B100" s="76"/>
      <c r="C100" s="214"/>
      <c r="D100" s="76"/>
      <c r="E100" s="76"/>
      <c r="F100" s="76" t="s">
        <v>16617</v>
      </c>
      <c r="G100" s="76"/>
      <c r="H100" s="118">
        <v>70000</v>
      </c>
      <c r="I100" s="76"/>
      <c r="J100" s="76" t="s">
        <v>1170</v>
      </c>
      <c r="K100" s="119">
        <v>2014</v>
      </c>
      <c r="L100" s="76" t="s">
        <v>1939</v>
      </c>
      <c r="M100" s="119">
        <v>73004286</v>
      </c>
      <c r="N100" s="119"/>
      <c r="O100" s="76"/>
      <c r="P100" s="76" t="s">
        <v>1071</v>
      </c>
      <c r="Q100" s="119" t="s">
        <v>3830</v>
      </c>
      <c r="R100" s="76"/>
      <c r="S100" s="76"/>
      <c r="T100" s="76"/>
      <c r="U100" s="76"/>
      <c r="V100" s="76"/>
      <c r="W100" s="121"/>
      <c r="X100" s="76"/>
      <c r="Y100" s="637">
        <f t="shared" si="2"/>
        <v>4900.0000000000009</v>
      </c>
      <c r="Z100" s="118">
        <f t="shared" si="3"/>
        <v>74900</v>
      </c>
    </row>
    <row r="101" spans="1:26" ht="15.5" x14ac:dyDescent="0.35">
      <c r="A101" s="76"/>
      <c r="B101" s="76"/>
      <c r="C101" s="214"/>
      <c r="D101" s="76"/>
      <c r="E101" s="76"/>
      <c r="F101" s="76" t="s">
        <v>16618</v>
      </c>
      <c r="G101" s="76"/>
      <c r="H101" s="118">
        <v>70000</v>
      </c>
      <c r="I101" s="76"/>
      <c r="J101" s="76" t="s">
        <v>1170</v>
      </c>
      <c r="K101" s="119">
        <v>2014</v>
      </c>
      <c r="L101" s="76" t="s">
        <v>1939</v>
      </c>
      <c r="M101" s="119">
        <v>73004270</v>
      </c>
      <c r="N101" s="119"/>
      <c r="O101" s="76"/>
      <c r="P101" s="76" t="s">
        <v>1071</v>
      </c>
      <c r="Q101" s="119" t="s">
        <v>3830</v>
      </c>
      <c r="R101" s="76"/>
      <c r="S101" s="76"/>
      <c r="T101" s="76"/>
      <c r="U101" s="76"/>
      <c r="V101" s="76"/>
      <c r="W101" s="121"/>
      <c r="X101" s="76"/>
      <c r="Y101" s="637">
        <f t="shared" si="2"/>
        <v>4900.0000000000009</v>
      </c>
      <c r="Z101" s="118">
        <f t="shared" si="3"/>
        <v>74900</v>
      </c>
    </row>
    <row r="102" spans="1:26" ht="15.5" x14ac:dyDescent="0.35">
      <c r="A102" s="76"/>
      <c r="B102" s="76"/>
      <c r="C102" s="214"/>
      <c r="D102" s="76"/>
      <c r="E102" s="76"/>
      <c r="F102" s="76" t="s">
        <v>16619</v>
      </c>
      <c r="G102" s="76"/>
      <c r="H102" s="118">
        <v>70000</v>
      </c>
      <c r="I102" s="76"/>
      <c r="J102" s="76" t="s">
        <v>1170</v>
      </c>
      <c r="K102" s="119">
        <v>2012</v>
      </c>
      <c r="L102" s="76" t="s">
        <v>1939</v>
      </c>
      <c r="M102" s="119">
        <v>53132012</v>
      </c>
      <c r="N102" s="119"/>
      <c r="O102" s="76"/>
      <c r="P102" s="76" t="s">
        <v>1071</v>
      </c>
      <c r="Q102" s="119" t="s">
        <v>3830</v>
      </c>
      <c r="R102" s="76"/>
      <c r="S102" s="76"/>
      <c r="T102" s="76"/>
      <c r="U102" s="76"/>
      <c r="V102" s="76"/>
      <c r="W102" s="121"/>
      <c r="X102" s="76"/>
      <c r="Y102" s="637">
        <f t="shared" si="2"/>
        <v>4900.0000000000009</v>
      </c>
      <c r="Z102" s="118">
        <f t="shared" si="3"/>
        <v>74900</v>
      </c>
    </row>
    <row r="103" spans="1:26" ht="15.5" x14ac:dyDescent="0.35">
      <c r="A103" s="76"/>
      <c r="B103" s="76"/>
      <c r="C103" s="214"/>
      <c r="D103" s="76"/>
      <c r="E103" s="76"/>
      <c r="F103" s="76" t="s">
        <v>16620</v>
      </c>
      <c r="G103" s="76"/>
      <c r="H103" s="118">
        <v>70000</v>
      </c>
      <c r="I103" s="76"/>
      <c r="J103" s="76" t="s">
        <v>1170</v>
      </c>
      <c r="K103" s="119">
        <v>2012</v>
      </c>
      <c r="L103" s="76" t="s">
        <v>1939</v>
      </c>
      <c r="M103" s="119">
        <v>53132024</v>
      </c>
      <c r="N103" s="119"/>
      <c r="O103" s="76"/>
      <c r="P103" s="76" t="s">
        <v>1071</v>
      </c>
      <c r="Q103" s="119" t="s">
        <v>3830</v>
      </c>
      <c r="R103" s="76"/>
      <c r="S103" s="76"/>
      <c r="T103" s="76"/>
      <c r="U103" s="76"/>
      <c r="V103" s="76"/>
      <c r="W103" s="121"/>
      <c r="X103" s="76"/>
      <c r="Y103" s="637">
        <f t="shared" si="2"/>
        <v>4900.0000000000009</v>
      </c>
      <c r="Z103" s="118">
        <f t="shared" si="3"/>
        <v>74900</v>
      </c>
    </row>
    <row r="104" spans="1:26" ht="15.5" x14ac:dyDescent="0.35">
      <c r="A104" s="76"/>
      <c r="B104" s="76"/>
      <c r="C104" s="214"/>
      <c r="D104" s="76"/>
      <c r="E104" s="76"/>
      <c r="F104" s="76" t="s">
        <v>16621</v>
      </c>
      <c r="G104" s="76"/>
      <c r="H104" s="118">
        <v>70000</v>
      </c>
      <c r="I104" s="76"/>
      <c r="J104" s="76" t="s">
        <v>2839</v>
      </c>
      <c r="K104" s="119">
        <v>2007</v>
      </c>
      <c r="L104" s="76" t="s">
        <v>16489</v>
      </c>
      <c r="M104" s="119">
        <v>93551456</v>
      </c>
      <c r="N104" s="119"/>
      <c r="O104" s="76"/>
      <c r="P104" s="76" t="s">
        <v>3033</v>
      </c>
      <c r="Q104" s="119" t="s">
        <v>3823</v>
      </c>
      <c r="R104" s="76"/>
      <c r="S104" s="76"/>
      <c r="T104" s="76"/>
      <c r="U104" s="76"/>
      <c r="V104" s="76"/>
      <c r="W104" s="121"/>
      <c r="X104" s="76"/>
      <c r="Y104" s="637">
        <f t="shared" si="2"/>
        <v>4900.0000000000009</v>
      </c>
      <c r="Z104" s="118">
        <f t="shared" si="3"/>
        <v>74900</v>
      </c>
    </row>
    <row r="105" spans="1:26" ht="15.5" x14ac:dyDescent="0.35">
      <c r="A105" s="76"/>
      <c r="B105" s="76"/>
      <c r="C105" s="214"/>
      <c r="D105" s="76"/>
      <c r="E105" s="76"/>
      <c r="F105" s="76" t="s">
        <v>16622</v>
      </c>
      <c r="G105" s="76"/>
      <c r="H105" s="118">
        <v>70000</v>
      </c>
      <c r="I105" s="76"/>
      <c r="J105" s="76" t="s">
        <v>2839</v>
      </c>
      <c r="K105" s="119">
        <v>2007</v>
      </c>
      <c r="L105" s="76" t="s">
        <v>16489</v>
      </c>
      <c r="M105" s="119">
        <v>93551466</v>
      </c>
      <c r="N105" s="119"/>
      <c r="O105" s="76"/>
      <c r="P105" s="76" t="s">
        <v>3033</v>
      </c>
      <c r="Q105" s="119" t="s">
        <v>3823</v>
      </c>
      <c r="R105" s="76"/>
      <c r="S105" s="76"/>
      <c r="T105" s="76"/>
      <c r="U105" s="76"/>
      <c r="V105" s="76"/>
      <c r="W105" s="121"/>
      <c r="X105" s="76"/>
      <c r="Y105" s="637">
        <f t="shared" si="2"/>
        <v>4900.0000000000009</v>
      </c>
      <c r="Z105" s="118">
        <f t="shared" si="3"/>
        <v>74900</v>
      </c>
    </row>
    <row r="106" spans="1:26" ht="15.5" x14ac:dyDescent="0.35">
      <c r="A106" s="76"/>
      <c r="B106" s="76"/>
      <c r="C106" s="214"/>
      <c r="D106" s="76"/>
      <c r="E106" s="76"/>
      <c r="F106" s="76"/>
      <c r="G106" s="76"/>
      <c r="H106" s="118"/>
      <c r="I106" s="76"/>
      <c r="J106" s="76"/>
      <c r="K106" s="119"/>
      <c r="L106" s="76"/>
      <c r="M106" s="119"/>
      <c r="N106" s="119"/>
      <c r="O106" s="76"/>
      <c r="P106" s="76"/>
      <c r="Q106" s="119"/>
      <c r="R106" s="76"/>
      <c r="S106" s="76"/>
      <c r="T106" s="76"/>
      <c r="U106" s="76"/>
      <c r="V106" s="76"/>
      <c r="W106" s="121"/>
      <c r="X106" s="76"/>
      <c r="Y106" s="637">
        <f t="shared" si="2"/>
        <v>0</v>
      </c>
      <c r="Z106" s="118">
        <f t="shared" si="3"/>
        <v>0</v>
      </c>
    </row>
    <row r="107" spans="1:26" ht="15.5" x14ac:dyDescent="0.35">
      <c r="A107" s="64"/>
      <c r="B107" s="64"/>
      <c r="C107" s="65"/>
      <c r="D107" s="64"/>
      <c r="E107" s="64"/>
      <c r="F107" s="66" t="s">
        <v>1748</v>
      </c>
      <c r="G107" s="64"/>
      <c r="H107" s="67"/>
      <c r="I107" s="64"/>
      <c r="J107" s="64"/>
      <c r="K107" s="68"/>
      <c r="L107" s="68"/>
      <c r="M107" s="68"/>
      <c r="N107" s="68"/>
      <c r="O107" s="64"/>
      <c r="P107" s="64"/>
      <c r="Q107" s="68"/>
      <c r="R107" s="64"/>
      <c r="S107" s="64"/>
      <c r="T107" s="64"/>
      <c r="U107" s="64"/>
      <c r="V107" s="64"/>
      <c r="W107" s="115"/>
      <c r="X107" s="64"/>
      <c r="Y107" s="637">
        <f t="shared" si="2"/>
        <v>0</v>
      </c>
      <c r="Z107" s="67">
        <f t="shared" si="3"/>
        <v>0</v>
      </c>
    </row>
    <row r="108" spans="1:26" ht="15.5" x14ac:dyDescent="0.35">
      <c r="A108" s="76"/>
      <c r="B108" s="76"/>
      <c r="C108" s="214"/>
      <c r="D108" s="76"/>
      <c r="E108" s="76"/>
      <c r="F108" s="76" t="s">
        <v>16623</v>
      </c>
      <c r="G108" s="76"/>
      <c r="H108" s="118"/>
      <c r="I108" s="76"/>
      <c r="J108" s="76"/>
      <c r="K108" s="119"/>
      <c r="L108" s="130"/>
      <c r="M108" s="119"/>
      <c r="N108" s="119"/>
      <c r="O108" s="76"/>
      <c r="P108" s="76"/>
      <c r="Q108" s="119"/>
      <c r="R108" s="76"/>
      <c r="S108" s="76"/>
      <c r="T108" s="76"/>
      <c r="U108" s="76"/>
      <c r="V108" s="76"/>
      <c r="W108" s="121"/>
      <c r="X108" s="76"/>
      <c r="Y108" s="637">
        <f t="shared" si="2"/>
        <v>0</v>
      </c>
      <c r="Z108" s="118">
        <f t="shared" si="3"/>
        <v>0</v>
      </c>
    </row>
    <row r="109" spans="1:26" ht="15.5" x14ac:dyDescent="0.35">
      <c r="A109" s="76"/>
      <c r="B109" s="76"/>
      <c r="C109" s="214"/>
      <c r="D109" s="76"/>
      <c r="E109" s="76"/>
      <c r="F109" s="76"/>
      <c r="G109" s="76"/>
      <c r="H109" s="118">
        <v>600000</v>
      </c>
      <c r="I109" s="76"/>
      <c r="J109" s="76"/>
      <c r="K109" s="119"/>
      <c r="L109" s="130"/>
      <c r="M109" s="119"/>
      <c r="N109" s="119"/>
      <c r="O109" s="76"/>
      <c r="P109" s="76"/>
      <c r="Q109" s="119"/>
      <c r="R109" s="76"/>
      <c r="S109" s="76"/>
      <c r="T109" s="76"/>
      <c r="U109" s="76"/>
      <c r="V109" s="76"/>
      <c r="W109" s="121"/>
      <c r="X109" s="76"/>
      <c r="Y109" s="637">
        <f t="shared" si="2"/>
        <v>42000.000000000007</v>
      </c>
      <c r="Z109" s="118">
        <f t="shared" si="3"/>
        <v>642000</v>
      </c>
    </row>
    <row r="110" spans="1:26" ht="15.5" x14ac:dyDescent="0.35">
      <c r="A110" s="64"/>
      <c r="B110" s="64"/>
      <c r="C110" s="65"/>
      <c r="D110" s="64"/>
      <c r="E110" s="64"/>
      <c r="F110" s="66" t="s">
        <v>1572</v>
      </c>
      <c r="G110" s="64"/>
      <c r="H110" s="67"/>
      <c r="I110" s="64"/>
      <c r="J110" s="64"/>
      <c r="K110" s="68"/>
      <c r="L110" s="68"/>
      <c r="M110" s="68"/>
      <c r="N110" s="68"/>
      <c r="O110" s="64"/>
      <c r="P110" s="64"/>
      <c r="Q110" s="68"/>
      <c r="R110" s="64"/>
      <c r="S110" s="64"/>
      <c r="T110" s="64"/>
      <c r="U110" s="64"/>
      <c r="V110" s="64"/>
      <c r="W110" s="115"/>
      <c r="X110" s="64"/>
      <c r="Y110" s="637">
        <f t="shared" si="2"/>
        <v>0</v>
      </c>
      <c r="Z110" s="67">
        <f t="shared" si="3"/>
        <v>0</v>
      </c>
    </row>
    <row r="111" spans="1:26" s="100" customFormat="1" ht="15.5" x14ac:dyDescent="0.35">
      <c r="A111" s="76"/>
      <c r="B111" s="76"/>
      <c r="C111" s="76"/>
      <c r="D111" s="76"/>
      <c r="E111" s="76"/>
      <c r="F111" s="79" t="s">
        <v>16624</v>
      </c>
      <c r="G111" s="76"/>
      <c r="H111" s="118"/>
      <c r="I111" s="76"/>
      <c r="J111" s="42" t="s">
        <v>7787</v>
      </c>
      <c r="K111" s="241"/>
      <c r="L111" s="42"/>
      <c r="M111" s="381"/>
      <c r="N111" s="242"/>
      <c r="O111" s="42"/>
      <c r="P111" s="42"/>
      <c r="Q111" s="242"/>
      <c r="R111" s="42"/>
      <c r="S111" s="42"/>
      <c r="T111" s="42"/>
      <c r="U111" s="42"/>
      <c r="V111" s="42"/>
      <c r="W111" s="243"/>
      <c r="X111" s="42"/>
      <c r="Y111" s="637">
        <f t="shared" si="2"/>
        <v>0</v>
      </c>
      <c r="Z111" s="118">
        <f t="shared" si="3"/>
        <v>0</v>
      </c>
    </row>
    <row r="112" spans="1:26" ht="15.5" x14ac:dyDescent="0.35">
      <c r="A112" s="76"/>
      <c r="B112" s="76"/>
      <c r="C112" s="214"/>
      <c r="D112" s="76"/>
      <c r="E112" s="76"/>
      <c r="F112" s="79"/>
      <c r="G112" s="76"/>
      <c r="H112" s="118">
        <v>4000000</v>
      </c>
      <c r="I112" s="76"/>
      <c r="J112" s="76"/>
      <c r="K112" s="130"/>
      <c r="L112" s="76"/>
      <c r="M112" s="119"/>
      <c r="N112" s="119"/>
      <c r="O112" s="76"/>
      <c r="P112" s="76"/>
      <c r="Q112" s="119"/>
      <c r="R112" s="76"/>
      <c r="S112" s="76"/>
      <c r="T112" s="76"/>
      <c r="U112" s="76"/>
      <c r="V112" s="76"/>
      <c r="W112" s="121"/>
      <c r="X112" s="76"/>
      <c r="Y112" s="637">
        <f t="shared" si="2"/>
        <v>280000</v>
      </c>
      <c r="Z112" s="118">
        <f t="shared" si="3"/>
        <v>4280000</v>
      </c>
    </row>
    <row r="113" spans="1:26" ht="15.5" x14ac:dyDescent="0.35">
      <c r="A113" s="64"/>
      <c r="B113" s="64"/>
      <c r="C113" s="65"/>
      <c r="D113" s="64"/>
      <c r="E113" s="64"/>
      <c r="F113" s="96" t="s">
        <v>1582</v>
      </c>
      <c r="G113" s="64"/>
      <c r="H113" s="67"/>
      <c r="I113" s="64"/>
      <c r="J113" s="64"/>
      <c r="K113" s="68"/>
      <c r="L113" s="68"/>
      <c r="M113" s="68"/>
      <c r="N113" s="68"/>
      <c r="O113" s="64"/>
      <c r="P113" s="64"/>
      <c r="Q113" s="68"/>
      <c r="R113" s="64"/>
      <c r="S113" s="64"/>
      <c r="T113" s="64"/>
      <c r="U113" s="64"/>
      <c r="V113" s="64"/>
      <c r="W113" s="115"/>
      <c r="X113" s="64"/>
      <c r="Y113" s="637">
        <f t="shared" si="2"/>
        <v>0</v>
      </c>
      <c r="Z113" s="67">
        <f t="shared" si="3"/>
        <v>0</v>
      </c>
    </row>
    <row r="114" spans="1:26" ht="15.5" x14ac:dyDescent="0.35">
      <c r="A114" s="69"/>
      <c r="B114" s="69"/>
      <c r="C114" s="213"/>
      <c r="D114" s="69"/>
      <c r="E114" s="69"/>
      <c r="F114" s="79" t="s">
        <v>16625</v>
      </c>
      <c r="G114" s="69"/>
      <c r="H114" s="74"/>
      <c r="I114" s="69"/>
      <c r="J114" s="69" t="s">
        <v>1214</v>
      </c>
      <c r="K114" s="75">
        <v>1989</v>
      </c>
      <c r="L114" s="75" t="s">
        <v>16498</v>
      </c>
      <c r="M114" s="131" t="s">
        <v>16626</v>
      </c>
      <c r="N114" s="75"/>
      <c r="O114" s="69"/>
      <c r="P114" s="69" t="s">
        <v>1949</v>
      </c>
      <c r="Q114" s="75" t="s">
        <v>1950</v>
      </c>
      <c r="R114" s="69"/>
      <c r="S114" s="69"/>
      <c r="T114" s="69"/>
      <c r="U114" s="69"/>
      <c r="V114" s="69"/>
      <c r="W114" s="116"/>
      <c r="X114" s="76"/>
      <c r="Y114" s="637">
        <f t="shared" si="2"/>
        <v>0</v>
      </c>
      <c r="Z114" s="74">
        <f t="shared" si="3"/>
        <v>0</v>
      </c>
    </row>
    <row r="115" spans="1:26" ht="15.5" x14ac:dyDescent="0.35">
      <c r="A115" s="69"/>
      <c r="B115" s="69"/>
      <c r="C115" s="213"/>
      <c r="D115" s="69"/>
      <c r="E115" s="69"/>
      <c r="F115" s="79" t="s">
        <v>16627</v>
      </c>
      <c r="G115" s="69"/>
      <c r="H115" s="74"/>
      <c r="I115" s="69"/>
      <c r="J115" s="69"/>
      <c r="K115" s="75"/>
      <c r="L115" s="75"/>
      <c r="M115" s="131"/>
      <c r="N115" s="75"/>
      <c r="O115" s="69"/>
      <c r="P115" s="69"/>
      <c r="Q115" s="75"/>
      <c r="R115" s="69"/>
      <c r="S115" s="69"/>
      <c r="T115" s="69"/>
      <c r="U115" s="69"/>
      <c r="V115" s="69"/>
      <c r="W115" s="116"/>
      <c r="X115" s="76"/>
      <c r="Y115" s="637">
        <f t="shared" si="2"/>
        <v>0</v>
      </c>
      <c r="Z115" s="74">
        <f t="shared" si="3"/>
        <v>0</v>
      </c>
    </row>
    <row r="116" spans="1:26" ht="15.5" x14ac:dyDescent="0.35">
      <c r="A116" s="69"/>
      <c r="B116" s="69"/>
      <c r="C116" s="213"/>
      <c r="D116" s="69"/>
      <c r="E116" s="69"/>
      <c r="F116" s="79" t="s">
        <v>16628</v>
      </c>
      <c r="G116" s="69"/>
      <c r="H116" s="74"/>
      <c r="I116" s="69"/>
      <c r="J116" s="69" t="s">
        <v>2482</v>
      </c>
      <c r="K116" s="75"/>
      <c r="L116" s="131" t="s">
        <v>16502</v>
      </c>
      <c r="M116" s="131" t="s">
        <v>16629</v>
      </c>
      <c r="N116" s="75"/>
      <c r="O116" s="69"/>
      <c r="P116" s="69" t="s">
        <v>2386</v>
      </c>
      <c r="Q116" s="75" t="s">
        <v>9509</v>
      </c>
      <c r="R116" s="69"/>
      <c r="S116" s="69"/>
      <c r="T116" s="69"/>
      <c r="U116" s="69"/>
      <c r="V116" s="69"/>
      <c r="W116" s="116"/>
      <c r="X116" s="76"/>
      <c r="Y116" s="637">
        <f t="shared" si="2"/>
        <v>0</v>
      </c>
      <c r="Z116" s="74">
        <f t="shared" si="3"/>
        <v>0</v>
      </c>
    </row>
    <row r="117" spans="1:26" ht="15.5" x14ac:dyDescent="0.35">
      <c r="A117" s="69"/>
      <c r="B117" s="69"/>
      <c r="C117" s="213"/>
      <c r="D117" s="69"/>
      <c r="E117" s="69"/>
      <c r="F117" s="79"/>
      <c r="G117" s="69"/>
      <c r="H117" s="74">
        <v>2000000</v>
      </c>
      <c r="I117" s="69"/>
      <c r="J117" s="69"/>
      <c r="K117" s="75"/>
      <c r="L117" s="75"/>
      <c r="M117" s="131"/>
      <c r="N117" s="75"/>
      <c r="O117" s="69"/>
      <c r="P117" s="69"/>
      <c r="Q117" s="75"/>
      <c r="R117" s="69"/>
      <c r="S117" s="69"/>
      <c r="T117" s="69"/>
      <c r="U117" s="69"/>
      <c r="V117" s="69"/>
      <c r="W117" s="116"/>
      <c r="X117" s="76"/>
      <c r="Y117" s="637">
        <f t="shared" si="2"/>
        <v>140000</v>
      </c>
      <c r="Z117" s="74">
        <f t="shared" si="3"/>
        <v>2140000</v>
      </c>
    </row>
    <row r="118" spans="1:26" ht="15.5" x14ac:dyDescent="0.35">
      <c r="A118" s="64"/>
      <c r="B118" s="64"/>
      <c r="C118" s="65"/>
      <c r="D118" s="64"/>
      <c r="E118" s="64"/>
      <c r="F118" s="96" t="s">
        <v>1590</v>
      </c>
      <c r="G118" s="64"/>
      <c r="H118" s="67"/>
      <c r="I118" s="64"/>
      <c r="J118" s="64"/>
      <c r="K118" s="68"/>
      <c r="L118" s="68"/>
      <c r="M118" s="68"/>
      <c r="N118" s="68"/>
      <c r="O118" s="64"/>
      <c r="P118" s="64"/>
      <c r="Q118" s="68"/>
      <c r="R118" s="64"/>
      <c r="S118" s="64"/>
      <c r="T118" s="64"/>
      <c r="U118" s="64"/>
      <c r="V118" s="64"/>
      <c r="W118" s="115"/>
      <c r="X118" s="64"/>
      <c r="Y118" s="637">
        <f t="shared" si="2"/>
        <v>0</v>
      </c>
      <c r="Z118" s="67">
        <f t="shared" si="3"/>
        <v>0</v>
      </c>
    </row>
    <row r="119" spans="1:26" ht="15.5" x14ac:dyDescent="0.35">
      <c r="A119" s="76"/>
      <c r="B119" s="76"/>
      <c r="C119" s="214"/>
      <c r="D119" s="76"/>
      <c r="E119" s="76"/>
      <c r="F119" s="117" t="s">
        <v>16630</v>
      </c>
      <c r="G119" s="76"/>
      <c r="H119" s="118">
        <v>720000</v>
      </c>
      <c r="I119" s="76"/>
      <c r="J119" s="76" t="s">
        <v>3653</v>
      </c>
      <c r="K119" s="119"/>
      <c r="L119" s="119" t="s">
        <v>16504</v>
      </c>
      <c r="M119" s="119"/>
      <c r="N119" s="119"/>
      <c r="O119" s="76"/>
      <c r="P119" s="76" t="s">
        <v>16505</v>
      </c>
      <c r="Q119" s="119" t="s">
        <v>1066</v>
      </c>
      <c r="R119" s="76"/>
      <c r="S119" s="76"/>
      <c r="T119" s="76"/>
      <c r="U119" s="76"/>
      <c r="V119" s="76"/>
      <c r="W119" s="121"/>
      <c r="X119" s="76"/>
      <c r="Y119" s="637">
        <f t="shared" si="2"/>
        <v>50400.000000000007</v>
      </c>
      <c r="Z119" s="118">
        <f t="shared" si="3"/>
        <v>770400</v>
      </c>
    </row>
    <row r="120" spans="1:26" ht="15.5" x14ac:dyDescent="0.35">
      <c r="A120" s="76"/>
      <c r="B120" s="76"/>
      <c r="C120" s="214"/>
      <c r="D120" s="76"/>
      <c r="E120" s="76"/>
      <c r="F120" s="176" t="s">
        <v>894</v>
      </c>
      <c r="G120" s="123"/>
      <c r="H120" s="124">
        <f>SUM(H5:H119)</f>
        <v>62113000</v>
      </c>
      <c r="I120" s="76"/>
      <c r="J120" s="76"/>
      <c r="K120" s="119"/>
      <c r="L120" s="119"/>
      <c r="M120" s="119"/>
      <c r="N120" s="119"/>
      <c r="O120" s="76"/>
      <c r="P120" s="76"/>
      <c r="Q120" s="119"/>
      <c r="R120" s="76"/>
      <c r="S120" s="76"/>
      <c r="T120" s="76"/>
      <c r="U120" s="76"/>
      <c r="V120" s="76"/>
      <c r="W120" s="121"/>
      <c r="X120" s="76"/>
      <c r="Y120" s="637">
        <f t="shared" si="2"/>
        <v>4347910</v>
      </c>
      <c r="Z120" s="124">
        <f t="shared" si="3"/>
        <v>66460910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00B050"/>
  </sheetPr>
  <dimension ref="A1:Z71"/>
  <sheetViews>
    <sheetView topLeftCell="F1" workbookViewId="0">
      <selection activeCell="Z10" sqref="Z10"/>
    </sheetView>
  </sheetViews>
  <sheetFormatPr defaultRowHeight="14.5" x14ac:dyDescent="0.35"/>
  <cols>
    <col min="1" max="2" width="13.81640625" hidden="1" customWidth="1"/>
    <col min="3" max="3" width="0" hidden="1" customWidth="1"/>
    <col min="4" max="4" width="18.08984375" hidden="1" customWidth="1"/>
    <col min="5" max="5" width="19" hidden="1" customWidth="1"/>
    <col min="6" max="6" width="91.08984375" bestFit="1" customWidth="1"/>
    <col min="7" max="7" width="19.81640625" hidden="1" customWidth="1"/>
    <col min="8" max="8" width="19.81640625" style="104" hidden="1" customWidth="1"/>
    <col min="9" max="9" width="11" hidden="1" customWidth="1"/>
    <col min="10" max="10" width="23" hidden="1" customWidth="1"/>
    <col min="11" max="11" width="12.453125" hidden="1" customWidth="1"/>
    <col min="12" max="12" width="27.1796875" hidden="1" customWidth="1"/>
    <col min="13" max="13" width="18.08984375" hidden="1" customWidth="1"/>
    <col min="14" max="14" width="13.81640625" hidden="1" customWidth="1"/>
    <col min="15" max="15" width="18" hidden="1" customWidth="1"/>
    <col min="16" max="16" width="17.81640625" hidden="1" customWidth="1"/>
    <col min="17" max="17" width="14" hidden="1" customWidth="1"/>
    <col min="18" max="18" width="0" hidden="1" customWidth="1"/>
    <col min="19" max="19" width="10.453125" hidden="1" customWidth="1"/>
    <col min="20" max="20" width="18.81640625" hidden="1" customWidth="1"/>
    <col min="21" max="21" width="31" hidden="1" customWidth="1"/>
    <col min="22" max="22" width="10.08984375" hidden="1" customWidth="1"/>
    <col min="23" max="23" width="24" hidden="1" customWidth="1"/>
    <col min="24" max="24" width="41.81640625" hidden="1" customWidth="1"/>
    <col min="25" max="25" width="9.81640625" hidden="1" customWidth="1"/>
    <col min="26" max="26" width="19.8164062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ht="15.5" x14ac:dyDescent="0.35">
      <c r="A3" s="106"/>
      <c r="B3" s="106"/>
      <c r="C3" s="208"/>
      <c r="D3" s="107"/>
      <c r="E3" s="57" t="s">
        <v>16631</v>
      </c>
      <c r="F3" s="106"/>
      <c r="G3" s="57"/>
      <c r="H3" s="108"/>
      <c r="I3" s="106"/>
      <c r="J3" s="109"/>
      <c r="K3" s="106"/>
      <c r="L3" s="106"/>
      <c r="M3" s="209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Z3" s="108"/>
    </row>
    <row r="4" spans="1:26" ht="15.5" x14ac:dyDescent="0.35">
      <c r="A4" s="64"/>
      <c r="B4" s="64"/>
      <c r="C4" s="65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64"/>
      <c r="Y4" s="631">
        <v>7.0000000000000007E-2</v>
      </c>
      <c r="Z4" s="67"/>
    </row>
    <row r="5" spans="1:26" ht="15.5" x14ac:dyDescent="0.35">
      <c r="A5" s="69"/>
      <c r="B5" s="196"/>
      <c r="C5" s="212"/>
      <c r="D5" s="196"/>
      <c r="E5" s="196"/>
      <c r="F5" s="69" t="s">
        <v>16632</v>
      </c>
      <c r="G5" s="69"/>
      <c r="H5" s="74">
        <v>650000</v>
      </c>
      <c r="I5" s="69"/>
      <c r="J5" s="69" t="s">
        <v>1123</v>
      </c>
      <c r="K5" s="75"/>
      <c r="L5" s="75" t="s">
        <v>16633</v>
      </c>
      <c r="M5" s="75">
        <v>4910</v>
      </c>
      <c r="N5" s="75"/>
      <c r="O5" s="69" t="s">
        <v>937</v>
      </c>
      <c r="P5" s="69" t="s">
        <v>967</v>
      </c>
      <c r="Q5" s="75" t="s">
        <v>2882</v>
      </c>
      <c r="R5" s="69"/>
      <c r="S5" s="69"/>
      <c r="T5" s="69"/>
      <c r="U5" s="69"/>
      <c r="V5" s="69"/>
      <c r="W5" s="116"/>
      <c r="X5" s="76"/>
      <c r="Y5" s="637">
        <f>H5*Y$4</f>
        <v>45500.000000000007</v>
      </c>
      <c r="Z5" s="74">
        <f>H5+Y5</f>
        <v>695500</v>
      </c>
    </row>
    <row r="6" spans="1:26" ht="15.5" x14ac:dyDescent="0.35">
      <c r="A6" s="69"/>
      <c r="B6" s="69"/>
      <c r="C6" s="213"/>
      <c r="D6" s="69"/>
      <c r="E6" s="69"/>
      <c r="F6" s="69" t="s">
        <v>16634</v>
      </c>
      <c r="G6" s="69"/>
      <c r="H6" s="74">
        <v>600000</v>
      </c>
      <c r="I6" s="69"/>
      <c r="J6" s="69" t="s">
        <v>1123</v>
      </c>
      <c r="K6" s="75"/>
      <c r="L6" s="75" t="s">
        <v>16635</v>
      </c>
      <c r="M6" s="75">
        <v>4919</v>
      </c>
      <c r="N6" s="75"/>
      <c r="O6" s="69" t="s">
        <v>937</v>
      </c>
      <c r="P6" s="69" t="s">
        <v>938</v>
      </c>
      <c r="Q6" s="75" t="s">
        <v>2882</v>
      </c>
      <c r="R6" s="69"/>
      <c r="S6" s="69"/>
      <c r="T6" s="69"/>
      <c r="U6" s="69"/>
      <c r="V6" s="69"/>
      <c r="W6" s="116"/>
      <c r="X6" s="76"/>
      <c r="Y6" s="637">
        <f t="shared" ref="Y6:Y69" si="0">H6*Y$4</f>
        <v>42000.000000000007</v>
      </c>
      <c r="Z6" s="74">
        <f t="shared" ref="Z6:Z69" si="1">H6+Y6</f>
        <v>642000</v>
      </c>
    </row>
    <row r="7" spans="1:26" ht="15.5" x14ac:dyDescent="0.35">
      <c r="A7" s="69"/>
      <c r="B7" s="69"/>
      <c r="C7" s="213"/>
      <c r="D7" s="69"/>
      <c r="E7" s="69"/>
      <c r="F7" s="69" t="s">
        <v>16636</v>
      </c>
      <c r="G7" s="69"/>
      <c r="H7" s="74">
        <v>600000</v>
      </c>
      <c r="I7" s="69"/>
      <c r="J7" s="69" t="s">
        <v>1123</v>
      </c>
      <c r="K7" s="75"/>
      <c r="L7" s="75" t="s">
        <v>16635</v>
      </c>
      <c r="M7" s="75">
        <v>4922</v>
      </c>
      <c r="N7" s="75"/>
      <c r="O7" s="69" t="s">
        <v>937</v>
      </c>
      <c r="P7" s="69" t="s">
        <v>938</v>
      </c>
      <c r="Q7" s="75" t="s">
        <v>2882</v>
      </c>
      <c r="R7" s="69"/>
      <c r="S7" s="69"/>
      <c r="T7" s="69"/>
      <c r="U7" s="69"/>
      <c r="V7" s="69"/>
      <c r="W7" s="116"/>
      <c r="X7" s="76"/>
      <c r="Y7" s="637">
        <f t="shared" si="0"/>
        <v>42000.000000000007</v>
      </c>
      <c r="Z7" s="74">
        <f t="shared" si="1"/>
        <v>642000</v>
      </c>
    </row>
    <row r="8" spans="1:26" ht="15.5" x14ac:dyDescent="0.35">
      <c r="A8" s="69"/>
      <c r="B8" s="69"/>
      <c r="C8" s="213"/>
      <c r="D8" s="69"/>
      <c r="E8" s="69"/>
      <c r="F8" s="69" t="s">
        <v>16637</v>
      </c>
      <c r="G8" s="69"/>
      <c r="H8" s="74">
        <v>600000</v>
      </c>
      <c r="I8" s="69"/>
      <c r="J8" s="69" t="s">
        <v>1123</v>
      </c>
      <c r="K8" s="75"/>
      <c r="L8" s="75" t="s">
        <v>16638</v>
      </c>
      <c r="M8" s="75">
        <v>4917</v>
      </c>
      <c r="N8" s="75"/>
      <c r="O8" s="69" t="s">
        <v>937</v>
      </c>
      <c r="P8" s="69" t="s">
        <v>967</v>
      </c>
      <c r="Q8" s="75" t="s">
        <v>2882</v>
      </c>
      <c r="R8" s="69"/>
      <c r="S8" s="69"/>
      <c r="T8" s="69"/>
      <c r="U8" s="69"/>
      <c r="V8" s="69"/>
      <c r="W8" s="116"/>
      <c r="X8" s="76"/>
      <c r="Y8" s="637">
        <f t="shared" si="0"/>
        <v>42000.000000000007</v>
      </c>
      <c r="Z8" s="74">
        <f t="shared" si="1"/>
        <v>642000</v>
      </c>
    </row>
    <row r="9" spans="1:26" ht="15.5" x14ac:dyDescent="0.35">
      <c r="A9" s="69"/>
      <c r="B9" s="69"/>
      <c r="C9" s="213"/>
      <c r="D9" s="69"/>
      <c r="E9" s="69"/>
      <c r="F9" s="69" t="s">
        <v>16639</v>
      </c>
      <c r="G9" s="69"/>
      <c r="H9" s="74">
        <v>600000</v>
      </c>
      <c r="I9" s="69"/>
      <c r="J9" s="69" t="s">
        <v>1123</v>
      </c>
      <c r="K9" s="75"/>
      <c r="L9" s="75" t="s">
        <v>16635</v>
      </c>
      <c r="M9" s="75">
        <v>4923</v>
      </c>
      <c r="N9" s="75"/>
      <c r="O9" s="69" t="s">
        <v>937</v>
      </c>
      <c r="P9" s="69" t="s">
        <v>938</v>
      </c>
      <c r="Q9" s="75" t="s">
        <v>2882</v>
      </c>
      <c r="R9" s="69"/>
      <c r="S9" s="69"/>
      <c r="T9" s="69"/>
      <c r="U9" s="69"/>
      <c r="V9" s="69"/>
      <c r="W9" s="116"/>
      <c r="X9" s="76"/>
      <c r="Y9" s="637">
        <f t="shared" si="0"/>
        <v>42000.000000000007</v>
      </c>
      <c r="Z9" s="74">
        <f t="shared" si="1"/>
        <v>642000</v>
      </c>
    </row>
    <row r="10" spans="1:26" ht="15.5" x14ac:dyDescent="0.35">
      <c r="A10" s="69"/>
      <c r="B10" s="69"/>
      <c r="C10" s="213"/>
      <c r="D10" s="69"/>
      <c r="E10" s="69"/>
      <c r="F10" s="69" t="s">
        <v>16640</v>
      </c>
      <c r="G10" s="69"/>
      <c r="H10" s="74">
        <v>600000</v>
      </c>
      <c r="I10" s="69"/>
      <c r="J10" s="69" t="s">
        <v>1123</v>
      </c>
      <c r="K10" s="75"/>
      <c r="L10" s="75" t="s">
        <v>16635</v>
      </c>
      <c r="M10" s="75">
        <v>4914</v>
      </c>
      <c r="N10" s="75"/>
      <c r="O10" s="69" t="s">
        <v>937</v>
      </c>
      <c r="P10" s="69" t="s">
        <v>938</v>
      </c>
      <c r="Q10" s="75" t="s">
        <v>2882</v>
      </c>
      <c r="R10" s="69"/>
      <c r="S10" s="69"/>
      <c r="T10" s="69"/>
      <c r="U10" s="69"/>
      <c r="V10" s="69"/>
      <c r="W10" s="116"/>
      <c r="X10" s="76"/>
      <c r="Y10" s="637">
        <f t="shared" si="0"/>
        <v>42000.000000000007</v>
      </c>
      <c r="Z10" s="74">
        <f t="shared" si="1"/>
        <v>642000</v>
      </c>
    </row>
    <row r="11" spans="1:26" ht="15.5" x14ac:dyDescent="0.35">
      <c r="A11" s="69"/>
      <c r="B11" s="69"/>
      <c r="C11" s="213"/>
      <c r="D11" s="69"/>
      <c r="E11" s="69"/>
      <c r="F11" s="69" t="s">
        <v>16641</v>
      </c>
      <c r="G11" s="69"/>
      <c r="H11" s="74">
        <v>650000</v>
      </c>
      <c r="I11" s="69"/>
      <c r="J11" s="69" t="s">
        <v>1123</v>
      </c>
      <c r="K11" s="75"/>
      <c r="L11" s="75" t="s">
        <v>16633</v>
      </c>
      <c r="M11" s="75">
        <v>4924</v>
      </c>
      <c r="N11" s="75"/>
      <c r="O11" s="69" t="s">
        <v>937</v>
      </c>
      <c r="P11" s="69" t="s">
        <v>967</v>
      </c>
      <c r="Q11" s="75" t="s">
        <v>2882</v>
      </c>
      <c r="R11" s="69"/>
      <c r="S11" s="69"/>
      <c r="T11" s="69"/>
      <c r="U11" s="69"/>
      <c r="V11" s="69"/>
      <c r="W11" s="116"/>
      <c r="X11" s="76"/>
      <c r="Y11" s="637">
        <f t="shared" si="0"/>
        <v>45500.000000000007</v>
      </c>
      <c r="Z11" s="74">
        <f t="shared" si="1"/>
        <v>695500</v>
      </c>
    </row>
    <row r="12" spans="1:26" ht="15.5" x14ac:dyDescent="0.35">
      <c r="A12" s="69"/>
      <c r="B12" s="69"/>
      <c r="C12" s="213"/>
      <c r="D12" s="69"/>
      <c r="E12" s="69"/>
      <c r="F12" s="69"/>
      <c r="G12" s="69"/>
      <c r="H12" s="74"/>
      <c r="I12" s="69"/>
      <c r="J12" s="69"/>
      <c r="K12" s="75"/>
      <c r="L12" s="75"/>
      <c r="M12" s="75"/>
      <c r="N12" s="75"/>
      <c r="O12" s="69"/>
      <c r="P12" s="69"/>
      <c r="Q12" s="75"/>
      <c r="R12" s="69"/>
      <c r="S12" s="69"/>
      <c r="T12" s="69"/>
      <c r="U12" s="69"/>
      <c r="V12" s="69"/>
      <c r="W12" s="116"/>
      <c r="X12" s="76"/>
      <c r="Y12" s="637">
        <f t="shared" si="0"/>
        <v>0</v>
      </c>
      <c r="Z12" s="74">
        <f t="shared" si="1"/>
        <v>0</v>
      </c>
    </row>
    <row r="13" spans="1:26" ht="15.5" x14ac:dyDescent="0.35">
      <c r="A13" s="64"/>
      <c r="B13" s="64"/>
      <c r="C13" s="65"/>
      <c r="D13" s="64"/>
      <c r="E13" s="64"/>
      <c r="F13" s="66" t="s">
        <v>1842</v>
      </c>
      <c r="G13" s="64"/>
      <c r="H13" s="67"/>
      <c r="I13" s="64"/>
      <c r="J13" s="64"/>
      <c r="K13" s="68"/>
      <c r="L13" s="68"/>
      <c r="M13" s="68"/>
      <c r="N13" s="68"/>
      <c r="O13" s="64"/>
      <c r="P13" s="64"/>
      <c r="Q13" s="68"/>
      <c r="R13" s="64"/>
      <c r="S13" s="64"/>
      <c r="T13" s="64"/>
      <c r="U13" s="64"/>
      <c r="V13" s="64"/>
      <c r="W13" s="115"/>
      <c r="X13" s="215"/>
      <c r="Y13" s="637">
        <f t="shared" si="0"/>
        <v>0</v>
      </c>
      <c r="Z13" s="67">
        <f t="shared" si="1"/>
        <v>0</v>
      </c>
    </row>
    <row r="14" spans="1:26" ht="15.5" x14ac:dyDescent="0.35">
      <c r="A14" s="229"/>
      <c r="B14" s="229"/>
      <c r="C14" s="230"/>
      <c r="D14" s="229"/>
      <c r="E14" s="229"/>
      <c r="F14" s="117" t="s">
        <v>16642</v>
      </c>
      <c r="G14" s="231"/>
      <c r="H14" s="249">
        <v>18000000</v>
      </c>
      <c r="I14" s="231"/>
      <c r="J14" s="231" t="s">
        <v>1844</v>
      </c>
      <c r="K14" s="233">
        <v>1988</v>
      </c>
      <c r="L14" s="233"/>
      <c r="M14" s="120" t="s">
        <v>16643</v>
      </c>
      <c r="N14" s="236"/>
      <c r="O14" s="229"/>
      <c r="P14" s="306"/>
      <c r="Q14" s="236"/>
      <c r="R14" s="229"/>
      <c r="S14" s="229"/>
      <c r="T14" s="229"/>
      <c r="U14" s="229"/>
      <c r="V14" s="229"/>
      <c r="W14" s="232"/>
      <c r="X14" s="231"/>
      <c r="Y14" s="637">
        <f t="shared" si="0"/>
        <v>1260000.0000000002</v>
      </c>
      <c r="Z14" s="249">
        <f t="shared" si="1"/>
        <v>19260000</v>
      </c>
    </row>
    <row r="15" spans="1:26" ht="15.5" x14ac:dyDescent="0.35">
      <c r="A15" s="229"/>
      <c r="B15" s="229"/>
      <c r="C15" s="230"/>
      <c r="D15" s="229"/>
      <c r="E15" s="229"/>
      <c r="F15" s="117" t="s">
        <v>16644</v>
      </c>
      <c r="G15" s="231"/>
      <c r="H15" s="249">
        <v>18000000</v>
      </c>
      <c r="I15" s="231"/>
      <c r="J15" s="231" t="s">
        <v>1844</v>
      </c>
      <c r="K15" s="233">
        <v>1988</v>
      </c>
      <c r="L15" s="233"/>
      <c r="M15" s="120" t="s">
        <v>16645</v>
      </c>
      <c r="N15" s="236"/>
      <c r="O15" s="229"/>
      <c r="P15" s="306"/>
      <c r="Q15" s="236"/>
      <c r="R15" s="229"/>
      <c r="S15" s="229"/>
      <c r="T15" s="229"/>
      <c r="U15" s="229"/>
      <c r="V15" s="229"/>
      <c r="W15" s="232"/>
      <c r="X15" s="231"/>
      <c r="Y15" s="637">
        <f t="shared" si="0"/>
        <v>1260000.0000000002</v>
      </c>
      <c r="Z15" s="249">
        <f t="shared" si="1"/>
        <v>19260000</v>
      </c>
    </row>
    <row r="16" spans="1:26" ht="15.5" x14ac:dyDescent="0.35">
      <c r="A16" s="229"/>
      <c r="B16" s="229"/>
      <c r="C16" s="230"/>
      <c r="D16" s="229"/>
      <c r="E16" s="229"/>
      <c r="F16" s="117"/>
      <c r="G16" s="231"/>
      <c r="H16" s="249"/>
      <c r="I16" s="231"/>
      <c r="J16" s="231"/>
      <c r="K16" s="233"/>
      <c r="L16" s="233"/>
      <c r="M16" s="120"/>
      <c r="N16" s="236"/>
      <c r="O16" s="229"/>
      <c r="P16" s="306"/>
      <c r="Q16" s="236"/>
      <c r="R16" s="229"/>
      <c r="S16" s="229"/>
      <c r="T16" s="229"/>
      <c r="U16" s="229"/>
      <c r="V16" s="229"/>
      <c r="W16" s="232"/>
      <c r="X16" s="231"/>
      <c r="Y16" s="637">
        <f t="shared" si="0"/>
        <v>0</v>
      </c>
      <c r="Z16" s="249">
        <f t="shared" si="1"/>
        <v>0</v>
      </c>
    </row>
    <row r="17" spans="1:26" ht="15.5" x14ac:dyDescent="0.35">
      <c r="A17" s="64"/>
      <c r="B17" s="64"/>
      <c r="C17" s="65"/>
      <c r="D17" s="64"/>
      <c r="E17" s="64"/>
      <c r="F17" s="234" t="s">
        <v>1851</v>
      </c>
      <c r="G17" s="215"/>
      <c r="H17" s="247"/>
      <c r="I17" s="215"/>
      <c r="J17" s="215"/>
      <c r="K17" s="220"/>
      <c r="L17" s="220"/>
      <c r="M17" s="220"/>
      <c r="N17" s="68"/>
      <c r="O17" s="64"/>
      <c r="P17" s="125"/>
      <c r="Q17" s="68"/>
      <c r="R17" s="64"/>
      <c r="S17" s="64"/>
      <c r="T17" s="64"/>
      <c r="U17" s="64"/>
      <c r="V17" s="64"/>
      <c r="W17" s="115"/>
      <c r="X17" s="215"/>
      <c r="Y17" s="637">
        <f t="shared" si="0"/>
        <v>0</v>
      </c>
      <c r="Z17" s="247">
        <f t="shared" si="1"/>
        <v>0</v>
      </c>
    </row>
    <row r="18" spans="1:26" ht="15.5" x14ac:dyDescent="0.35">
      <c r="A18" s="229"/>
      <c r="B18" s="229"/>
      <c r="C18" s="230"/>
      <c r="D18" s="229"/>
      <c r="E18" s="229"/>
      <c r="F18" s="117" t="s">
        <v>16646</v>
      </c>
      <c r="G18" s="231"/>
      <c r="H18" s="249">
        <v>400000</v>
      </c>
      <c r="I18" s="231"/>
      <c r="J18" s="231"/>
      <c r="K18" s="233"/>
      <c r="L18" s="233"/>
      <c r="M18" s="120"/>
      <c r="N18" s="236"/>
      <c r="O18" s="229"/>
      <c r="P18" s="306"/>
      <c r="Q18" s="236"/>
      <c r="R18" s="229"/>
      <c r="S18" s="229"/>
      <c r="T18" s="229"/>
      <c r="U18" s="229"/>
      <c r="V18" s="229"/>
      <c r="W18" s="232"/>
      <c r="X18" s="231" t="s">
        <v>1765</v>
      </c>
      <c r="Y18" s="637">
        <f t="shared" si="0"/>
        <v>28000.000000000004</v>
      </c>
      <c r="Z18" s="249">
        <f t="shared" si="1"/>
        <v>428000</v>
      </c>
    </row>
    <row r="19" spans="1:26" ht="15.5" x14ac:dyDescent="0.35">
      <c r="A19" s="76"/>
      <c r="B19" s="76"/>
      <c r="C19" s="214"/>
      <c r="D19" s="76"/>
      <c r="E19" s="76"/>
      <c r="F19" s="117" t="s">
        <v>16647</v>
      </c>
      <c r="G19" s="231"/>
      <c r="H19" s="249">
        <v>400000</v>
      </c>
      <c r="I19" s="231"/>
      <c r="J19" s="231" t="s">
        <v>16648</v>
      </c>
      <c r="K19" s="233">
        <v>2008</v>
      </c>
      <c r="L19" s="233"/>
      <c r="M19" s="233" t="s">
        <v>16649</v>
      </c>
      <c r="N19" s="119"/>
      <c r="O19" s="76"/>
      <c r="P19" s="122"/>
      <c r="Q19" s="119"/>
      <c r="R19" s="76"/>
      <c r="S19" s="76"/>
      <c r="T19" s="76"/>
      <c r="U19" s="76"/>
      <c r="V19" s="76"/>
      <c r="W19" s="121"/>
      <c r="X19" s="231"/>
      <c r="Y19" s="637">
        <f t="shared" si="0"/>
        <v>28000.000000000004</v>
      </c>
      <c r="Z19" s="249">
        <f t="shared" si="1"/>
        <v>428000</v>
      </c>
    </row>
    <row r="20" spans="1:26" ht="15.5" x14ac:dyDescent="0.35">
      <c r="A20" s="76"/>
      <c r="B20" s="76"/>
      <c r="C20" s="214"/>
      <c r="D20" s="76"/>
      <c r="E20" s="76"/>
      <c r="F20" s="117"/>
      <c r="G20" s="231"/>
      <c r="H20" s="249"/>
      <c r="I20" s="231"/>
      <c r="J20" s="231"/>
      <c r="K20" s="233"/>
      <c r="L20" s="233"/>
      <c r="M20" s="233"/>
      <c r="N20" s="119"/>
      <c r="O20" s="76"/>
      <c r="P20" s="122"/>
      <c r="Q20" s="119"/>
      <c r="R20" s="76"/>
      <c r="S20" s="76"/>
      <c r="T20" s="76"/>
      <c r="U20" s="76"/>
      <c r="V20" s="76"/>
      <c r="W20" s="121"/>
      <c r="X20" s="231"/>
      <c r="Y20" s="637">
        <f t="shared" si="0"/>
        <v>0</v>
      </c>
      <c r="Z20" s="249">
        <f t="shared" si="1"/>
        <v>0</v>
      </c>
    </row>
    <row r="21" spans="1:26" ht="15.5" x14ac:dyDescent="0.35">
      <c r="A21" s="64"/>
      <c r="B21" s="64"/>
      <c r="C21" s="65"/>
      <c r="D21" s="64"/>
      <c r="E21" s="64"/>
      <c r="F21" s="234" t="s">
        <v>1853</v>
      </c>
      <c r="G21" s="215"/>
      <c r="H21" s="247"/>
      <c r="I21" s="215"/>
      <c r="J21" s="215"/>
      <c r="K21" s="220"/>
      <c r="L21" s="220"/>
      <c r="M21" s="220"/>
      <c r="N21" s="68"/>
      <c r="O21" s="64"/>
      <c r="P21" s="125"/>
      <c r="Q21" s="68"/>
      <c r="R21" s="64"/>
      <c r="S21" s="64"/>
      <c r="T21" s="64"/>
      <c r="U21" s="64"/>
      <c r="V21" s="64"/>
      <c r="W21" s="115"/>
      <c r="X21" s="215"/>
      <c r="Y21" s="637">
        <f t="shared" si="0"/>
        <v>0</v>
      </c>
      <c r="Z21" s="247">
        <f t="shared" si="1"/>
        <v>0</v>
      </c>
    </row>
    <row r="22" spans="1:26" ht="15.5" x14ac:dyDescent="0.35">
      <c r="A22" s="229"/>
      <c r="B22" s="229"/>
      <c r="C22" s="230"/>
      <c r="D22" s="229"/>
      <c r="E22" s="229"/>
      <c r="F22" s="117" t="s">
        <v>16642</v>
      </c>
      <c r="G22" s="231"/>
      <c r="H22" s="249">
        <v>1500000</v>
      </c>
      <c r="I22" s="231"/>
      <c r="J22" s="231" t="s">
        <v>4943</v>
      </c>
      <c r="K22" s="233">
        <v>2018</v>
      </c>
      <c r="L22" s="233" t="s">
        <v>16650</v>
      </c>
      <c r="M22" s="120">
        <v>1968490</v>
      </c>
      <c r="N22" s="236"/>
      <c r="O22" s="229"/>
      <c r="P22" s="233"/>
      <c r="Q22" s="233"/>
      <c r="R22" s="229"/>
      <c r="S22" s="229"/>
      <c r="T22" s="229"/>
      <c r="U22" s="229"/>
      <c r="V22" s="229"/>
      <c r="W22" s="232"/>
      <c r="X22" s="231"/>
      <c r="Y22" s="637">
        <f t="shared" si="0"/>
        <v>105000.00000000001</v>
      </c>
      <c r="Z22" s="249">
        <f t="shared" si="1"/>
        <v>1605000</v>
      </c>
    </row>
    <row r="23" spans="1:26" ht="15.5" x14ac:dyDescent="0.35">
      <c r="A23" s="229"/>
      <c r="B23" s="229"/>
      <c r="C23" s="230"/>
      <c r="D23" s="229"/>
      <c r="E23" s="229"/>
      <c r="F23" s="117" t="s">
        <v>16644</v>
      </c>
      <c r="G23" s="231"/>
      <c r="H23" s="249">
        <v>1500000</v>
      </c>
      <c r="I23" s="231"/>
      <c r="J23" s="231" t="s">
        <v>4943</v>
      </c>
      <c r="K23" s="233">
        <v>1987</v>
      </c>
      <c r="L23" s="233" t="s">
        <v>16651</v>
      </c>
      <c r="M23" s="120">
        <v>136243</v>
      </c>
      <c r="N23" s="236"/>
      <c r="O23" s="229"/>
      <c r="P23" s="233"/>
      <c r="Q23" s="233"/>
      <c r="R23" s="229"/>
      <c r="S23" s="229"/>
      <c r="T23" s="229"/>
      <c r="U23" s="229"/>
      <c r="V23" s="229"/>
      <c r="W23" s="232"/>
      <c r="X23" s="231"/>
      <c r="Y23" s="637">
        <f t="shared" si="0"/>
        <v>105000.00000000001</v>
      </c>
      <c r="Z23" s="249">
        <f t="shared" si="1"/>
        <v>1605000</v>
      </c>
    </row>
    <row r="24" spans="1:26" ht="15.5" x14ac:dyDescent="0.35">
      <c r="A24" s="229"/>
      <c r="B24" s="229"/>
      <c r="C24" s="230"/>
      <c r="D24" s="229"/>
      <c r="E24" s="229"/>
      <c r="F24" s="117"/>
      <c r="G24" s="231"/>
      <c r="H24" s="249"/>
      <c r="I24" s="231"/>
      <c r="J24" s="231"/>
      <c r="K24" s="233"/>
      <c r="L24" s="233"/>
      <c r="M24" s="120"/>
      <c r="N24" s="236"/>
      <c r="O24" s="229"/>
      <c r="P24" s="233"/>
      <c r="Q24" s="233"/>
      <c r="R24" s="229"/>
      <c r="S24" s="229"/>
      <c r="T24" s="229"/>
      <c r="U24" s="229"/>
      <c r="V24" s="229"/>
      <c r="W24" s="232"/>
      <c r="X24" s="231"/>
      <c r="Y24" s="637">
        <f t="shared" si="0"/>
        <v>0</v>
      </c>
      <c r="Z24" s="249">
        <f t="shared" si="1"/>
        <v>0</v>
      </c>
    </row>
    <row r="25" spans="1:26" ht="15.5" x14ac:dyDescent="0.35">
      <c r="A25" s="64"/>
      <c r="B25" s="64"/>
      <c r="C25" s="65"/>
      <c r="D25" s="64"/>
      <c r="E25" s="64"/>
      <c r="F25" s="66" t="s">
        <v>1860</v>
      </c>
      <c r="G25" s="64"/>
      <c r="H25" s="67"/>
      <c r="I25" s="64"/>
      <c r="J25" s="64"/>
      <c r="K25" s="68"/>
      <c r="L25" s="68"/>
      <c r="M25" s="68"/>
      <c r="N25" s="68"/>
      <c r="O25" s="64"/>
      <c r="P25" s="125"/>
      <c r="Q25" s="68"/>
      <c r="R25" s="64"/>
      <c r="S25" s="64"/>
      <c r="T25" s="64"/>
      <c r="U25" s="64"/>
      <c r="V25" s="64"/>
      <c r="W25" s="115"/>
      <c r="X25" s="215"/>
      <c r="Y25" s="637">
        <f t="shared" si="0"/>
        <v>0</v>
      </c>
      <c r="Z25" s="67">
        <f t="shared" si="1"/>
        <v>0</v>
      </c>
    </row>
    <row r="26" spans="1:26" ht="15.5" x14ac:dyDescent="0.35">
      <c r="A26" s="76"/>
      <c r="B26" s="76"/>
      <c r="C26" s="214"/>
      <c r="D26" s="76"/>
      <c r="E26" s="76"/>
      <c r="F26" s="76"/>
      <c r="G26" s="76"/>
      <c r="H26" s="290"/>
      <c r="I26" s="76"/>
      <c r="J26" s="76"/>
      <c r="K26" s="75"/>
      <c r="L26" s="119"/>
      <c r="M26" s="119"/>
      <c r="N26" s="119"/>
      <c r="O26" s="76"/>
      <c r="P26" s="122"/>
      <c r="Q26" s="119"/>
      <c r="R26" s="76"/>
      <c r="S26" s="76"/>
      <c r="T26" s="76"/>
      <c r="U26" s="76"/>
      <c r="V26" s="76"/>
      <c r="W26" s="121"/>
      <c r="X26" s="231" t="s">
        <v>1852</v>
      </c>
      <c r="Y26" s="637">
        <f t="shared" si="0"/>
        <v>0</v>
      </c>
      <c r="Z26" s="290">
        <f t="shared" si="1"/>
        <v>0</v>
      </c>
    </row>
    <row r="27" spans="1:26" ht="15.5" x14ac:dyDescent="0.35">
      <c r="A27" s="76"/>
      <c r="B27" s="76"/>
      <c r="C27" s="214"/>
      <c r="D27" s="76"/>
      <c r="E27" s="76"/>
      <c r="F27" s="76"/>
      <c r="G27" s="76"/>
      <c r="H27" s="118"/>
      <c r="I27" s="76"/>
      <c r="J27" s="76"/>
      <c r="K27" s="75"/>
      <c r="L27" s="119"/>
      <c r="M27" s="117"/>
      <c r="N27" s="119"/>
      <c r="O27" s="76"/>
      <c r="P27" s="122"/>
      <c r="Q27" s="119"/>
      <c r="R27" s="76"/>
      <c r="S27" s="76"/>
      <c r="T27" s="76"/>
      <c r="U27" s="76"/>
      <c r="V27" s="76"/>
      <c r="W27" s="121"/>
      <c r="X27" s="231"/>
      <c r="Y27" s="637">
        <f t="shared" si="0"/>
        <v>0</v>
      </c>
      <c r="Z27" s="118">
        <f t="shared" si="1"/>
        <v>0</v>
      </c>
    </row>
    <row r="28" spans="1:26" ht="15.5" x14ac:dyDescent="0.35">
      <c r="A28" s="64"/>
      <c r="B28" s="64"/>
      <c r="C28" s="65"/>
      <c r="D28" s="64"/>
      <c r="E28" s="64"/>
      <c r="F28" s="89" t="s">
        <v>2961</v>
      </c>
      <c r="G28" s="64"/>
      <c r="H28" s="67"/>
      <c r="I28" s="64"/>
      <c r="J28" s="64"/>
      <c r="K28" s="68"/>
      <c r="L28" s="68"/>
      <c r="M28" s="68"/>
      <c r="N28" s="68"/>
      <c r="O28" s="64"/>
      <c r="P28" s="64"/>
      <c r="Q28" s="68"/>
      <c r="R28" s="64"/>
      <c r="S28" s="64"/>
      <c r="T28" s="64"/>
      <c r="U28" s="64"/>
      <c r="V28" s="64"/>
      <c r="W28" s="115"/>
      <c r="X28" s="64"/>
      <c r="Y28" s="637">
        <f t="shared" si="0"/>
        <v>0</v>
      </c>
      <c r="Z28" s="67">
        <f t="shared" si="1"/>
        <v>0</v>
      </c>
    </row>
    <row r="29" spans="1:26" ht="15.5" x14ac:dyDescent="0.35">
      <c r="A29" s="76"/>
      <c r="B29" s="76"/>
      <c r="C29" s="214"/>
      <c r="D29" s="76"/>
      <c r="E29" s="76"/>
      <c r="F29" s="76" t="s">
        <v>16652</v>
      </c>
      <c r="G29" s="76"/>
      <c r="H29" s="118">
        <v>75000</v>
      </c>
      <c r="I29" s="76"/>
      <c r="J29" s="76" t="s">
        <v>1062</v>
      </c>
      <c r="K29" s="119"/>
      <c r="L29" s="76" t="s">
        <v>3301</v>
      </c>
      <c r="M29" s="119">
        <v>3132670049</v>
      </c>
      <c r="N29" s="119"/>
      <c r="O29" s="76"/>
      <c r="P29" s="76" t="s">
        <v>1226</v>
      </c>
      <c r="Q29" s="119" t="s">
        <v>16653</v>
      </c>
      <c r="R29" s="76"/>
      <c r="S29" s="76"/>
      <c r="T29" s="76"/>
      <c r="U29" s="76"/>
      <c r="V29" s="76"/>
      <c r="W29" s="121"/>
      <c r="X29" s="76"/>
      <c r="Y29" s="637">
        <f t="shared" si="0"/>
        <v>5250.0000000000009</v>
      </c>
      <c r="Z29" s="118">
        <f t="shared" si="1"/>
        <v>80250</v>
      </c>
    </row>
    <row r="30" spans="1:26" ht="15.5" x14ac:dyDescent="0.35">
      <c r="A30" s="76"/>
      <c r="B30" s="76"/>
      <c r="C30" s="214"/>
      <c r="D30" s="76"/>
      <c r="E30" s="76"/>
      <c r="F30" s="76" t="s">
        <v>16654</v>
      </c>
      <c r="G30" s="76"/>
      <c r="H30" s="118">
        <v>75000</v>
      </c>
      <c r="I30" s="76"/>
      <c r="J30" s="76" t="s">
        <v>1575</v>
      </c>
      <c r="K30" s="119"/>
      <c r="L30" s="76" t="s">
        <v>1575</v>
      </c>
      <c r="M30" s="119" t="s">
        <v>1575</v>
      </c>
      <c r="N30" s="119"/>
      <c r="O30" s="76"/>
      <c r="P30" s="76"/>
      <c r="Q30" s="119"/>
      <c r="R30" s="76"/>
      <c r="S30" s="76"/>
      <c r="T30" s="76"/>
      <c r="U30" s="76"/>
      <c r="V30" s="76"/>
      <c r="W30" s="121"/>
      <c r="X30" s="76"/>
      <c r="Y30" s="637">
        <f t="shared" si="0"/>
        <v>5250.0000000000009</v>
      </c>
      <c r="Z30" s="118">
        <f t="shared" si="1"/>
        <v>80250</v>
      </c>
    </row>
    <row r="31" spans="1:26" ht="15.5" x14ac:dyDescent="0.35">
      <c r="A31" s="76"/>
      <c r="B31" s="76"/>
      <c r="C31" s="214"/>
      <c r="D31" s="76"/>
      <c r="E31" s="76"/>
      <c r="F31" s="76" t="s">
        <v>16655</v>
      </c>
      <c r="G31" s="76"/>
      <c r="H31" s="118">
        <v>75000</v>
      </c>
      <c r="I31" s="76"/>
      <c r="J31" s="76" t="s">
        <v>1123</v>
      </c>
      <c r="K31" s="119"/>
      <c r="L31" s="76" t="s">
        <v>9382</v>
      </c>
      <c r="M31" s="119" t="s">
        <v>16656</v>
      </c>
      <c r="N31" s="119"/>
      <c r="O31" s="76"/>
      <c r="P31" s="76" t="s">
        <v>1226</v>
      </c>
      <c r="Q31" s="119" t="s">
        <v>3058</v>
      </c>
      <c r="R31" s="76"/>
      <c r="S31" s="76"/>
      <c r="T31" s="76"/>
      <c r="U31" s="76"/>
      <c r="V31" s="76"/>
      <c r="W31" s="121"/>
      <c r="X31" s="76"/>
      <c r="Y31" s="637">
        <f t="shared" si="0"/>
        <v>5250.0000000000009</v>
      </c>
      <c r="Z31" s="118">
        <f t="shared" si="1"/>
        <v>80250</v>
      </c>
    </row>
    <row r="32" spans="1:26" ht="15.5" x14ac:dyDescent="0.35">
      <c r="A32" s="76"/>
      <c r="B32" s="76"/>
      <c r="C32" s="214"/>
      <c r="D32" s="76"/>
      <c r="E32" s="76"/>
      <c r="F32" s="76" t="s">
        <v>16657</v>
      </c>
      <c r="G32" s="76"/>
      <c r="H32" s="118">
        <v>75000</v>
      </c>
      <c r="I32" s="76"/>
      <c r="J32" s="76" t="s">
        <v>1123</v>
      </c>
      <c r="K32" s="119"/>
      <c r="L32" s="76" t="s">
        <v>16658</v>
      </c>
      <c r="M32" s="119">
        <v>9702975</v>
      </c>
      <c r="N32" s="119"/>
      <c r="O32" s="76"/>
      <c r="P32" s="76"/>
      <c r="Q32" s="119" t="s">
        <v>2968</v>
      </c>
      <c r="R32" s="76"/>
      <c r="S32" s="76"/>
      <c r="T32" s="76"/>
      <c r="U32" s="76"/>
      <c r="V32" s="76"/>
      <c r="W32" s="121"/>
      <c r="X32" s="76"/>
      <c r="Y32" s="637">
        <f t="shared" si="0"/>
        <v>5250.0000000000009</v>
      </c>
      <c r="Z32" s="118">
        <f t="shared" si="1"/>
        <v>80250</v>
      </c>
    </row>
    <row r="33" spans="1:26" ht="15.5" x14ac:dyDescent="0.35">
      <c r="A33" s="76"/>
      <c r="B33" s="76"/>
      <c r="C33" s="214"/>
      <c r="D33" s="76"/>
      <c r="E33" s="76"/>
      <c r="F33" s="76" t="s">
        <v>16659</v>
      </c>
      <c r="G33" s="76"/>
      <c r="H33" s="118">
        <v>75000</v>
      </c>
      <c r="I33" s="76"/>
      <c r="J33" s="76" t="s">
        <v>1575</v>
      </c>
      <c r="K33" s="119"/>
      <c r="L33" s="76" t="s">
        <v>1575</v>
      </c>
      <c r="M33" s="119" t="s">
        <v>1575</v>
      </c>
      <c r="N33" s="119"/>
      <c r="O33" s="76"/>
      <c r="P33" s="76"/>
      <c r="Q33" s="119"/>
      <c r="R33" s="76"/>
      <c r="S33" s="76"/>
      <c r="T33" s="76"/>
      <c r="U33" s="76"/>
      <c r="V33" s="76"/>
      <c r="W33" s="121"/>
      <c r="X33" s="76"/>
      <c r="Y33" s="637">
        <f t="shared" si="0"/>
        <v>5250.0000000000009</v>
      </c>
      <c r="Z33" s="118">
        <f t="shared" si="1"/>
        <v>80250</v>
      </c>
    </row>
    <row r="34" spans="1:26" ht="15.5" x14ac:dyDescent="0.35">
      <c r="A34" s="76"/>
      <c r="B34" s="76"/>
      <c r="C34" s="214"/>
      <c r="D34" s="76"/>
      <c r="E34" s="76"/>
      <c r="F34" s="76" t="s">
        <v>16660</v>
      </c>
      <c r="G34" s="76"/>
      <c r="H34" s="118">
        <v>75000</v>
      </c>
      <c r="I34" s="76"/>
      <c r="J34" s="76" t="s">
        <v>1123</v>
      </c>
      <c r="K34" s="119"/>
      <c r="L34" s="76" t="s">
        <v>9382</v>
      </c>
      <c r="M34" s="119" t="s">
        <v>16661</v>
      </c>
      <c r="N34" s="119"/>
      <c r="O34" s="76"/>
      <c r="P34" s="76" t="s">
        <v>1226</v>
      </c>
      <c r="Q34" s="119" t="s">
        <v>3058</v>
      </c>
      <c r="R34" s="76"/>
      <c r="S34" s="76"/>
      <c r="T34" s="76"/>
      <c r="U34" s="76"/>
      <c r="V34" s="76"/>
      <c r="W34" s="121"/>
      <c r="X34" s="76"/>
      <c r="Y34" s="637">
        <f t="shared" si="0"/>
        <v>5250.0000000000009</v>
      </c>
      <c r="Z34" s="118">
        <f t="shared" si="1"/>
        <v>80250</v>
      </c>
    </row>
    <row r="35" spans="1:26" ht="15.5" x14ac:dyDescent="0.35">
      <c r="A35" s="76"/>
      <c r="B35" s="76"/>
      <c r="C35" s="214"/>
      <c r="D35" s="76"/>
      <c r="E35" s="76"/>
      <c r="F35" s="76" t="s">
        <v>16662</v>
      </c>
      <c r="G35" s="76"/>
      <c r="H35" s="118">
        <v>75000</v>
      </c>
      <c r="I35" s="76"/>
      <c r="J35" s="76" t="s">
        <v>1123</v>
      </c>
      <c r="K35" s="119"/>
      <c r="L35" s="76" t="s">
        <v>16658</v>
      </c>
      <c r="M35" s="119">
        <v>9702980</v>
      </c>
      <c r="N35" s="119"/>
      <c r="O35" s="76"/>
      <c r="P35" s="76"/>
      <c r="Q35" s="119" t="s">
        <v>2968</v>
      </c>
      <c r="R35" s="76"/>
      <c r="S35" s="76"/>
      <c r="T35" s="76"/>
      <c r="U35" s="76"/>
      <c r="V35" s="76"/>
      <c r="W35" s="121"/>
      <c r="X35" s="76"/>
      <c r="Y35" s="637">
        <f t="shared" si="0"/>
        <v>5250.0000000000009</v>
      </c>
      <c r="Z35" s="118">
        <f t="shared" si="1"/>
        <v>80250</v>
      </c>
    </row>
    <row r="36" spans="1:26" ht="15.5" x14ac:dyDescent="0.35">
      <c r="A36" s="76"/>
      <c r="B36" s="76"/>
      <c r="C36" s="214"/>
      <c r="D36" s="76"/>
      <c r="E36" s="76"/>
      <c r="F36" s="76" t="s">
        <v>16663</v>
      </c>
      <c r="G36" s="76"/>
      <c r="H36" s="118">
        <v>75000</v>
      </c>
      <c r="I36" s="76"/>
      <c r="J36" s="76" t="s">
        <v>1575</v>
      </c>
      <c r="K36" s="119"/>
      <c r="L36" s="76" t="s">
        <v>1575</v>
      </c>
      <c r="M36" s="119" t="s">
        <v>1575</v>
      </c>
      <c r="N36" s="119"/>
      <c r="O36" s="76"/>
      <c r="P36" s="76"/>
      <c r="Q36" s="119"/>
      <c r="R36" s="76"/>
      <c r="S36" s="76"/>
      <c r="T36" s="76"/>
      <c r="U36" s="76"/>
      <c r="V36" s="76"/>
      <c r="W36" s="121"/>
      <c r="X36" s="76"/>
      <c r="Y36" s="637">
        <f t="shared" si="0"/>
        <v>5250.0000000000009</v>
      </c>
      <c r="Z36" s="118">
        <f t="shared" si="1"/>
        <v>80250</v>
      </c>
    </row>
    <row r="37" spans="1:26" ht="15.5" x14ac:dyDescent="0.35">
      <c r="A37" s="76"/>
      <c r="B37" s="76"/>
      <c r="C37" s="214"/>
      <c r="D37" s="76"/>
      <c r="E37" s="76"/>
      <c r="F37" s="76" t="s">
        <v>16664</v>
      </c>
      <c r="G37" s="76"/>
      <c r="H37" s="118">
        <v>75000</v>
      </c>
      <c r="I37" s="76"/>
      <c r="J37" s="76" t="s">
        <v>1123</v>
      </c>
      <c r="K37" s="119"/>
      <c r="L37" s="76" t="s">
        <v>9382</v>
      </c>
      <c r="M37" s="119" t="s">
        <v>16665</v>
      </c>
      <c r="N37" s="119"/>
      <c r="O37" s="76"/>
      <c r="P37" s="76" t="s">
        <v>1226</v>
      </c>
      <c r="Q37" s="119" t="s">
        <v>3058</v>
      </c>
      <c r="R37" s="76"/>
      <c r="S37" s="76"/>
      <c r="T37" s="76"/>
      <c r="U37" s="76"/>
      <c r="V37" s="76"/>
      <c r="W37" s="121"/>
      <c r="X37" s="76"/>
      <c r="Y37" s="637">
        <f t="shared" si="0"/>
        <v>5250.0000000000009</v>
      </c>
      <c r="Z37" s="118">
        <f t="shared" si="1"/>
        <v>80250</v>
      </c>
    </row>
    <row r="38" spans="1:26" ht="15.5" x14ac:dyDescent="0.35">
      <c r="A38" s="76"/>
      <c r="B38" s="76"/>
      <c r="C38" s="214"/>
      <c r="D38" s="76"/>
      <c r="E38" s="76"/>
      <c r="F38" s="76" t="s">
        <v>16666</v>
      </c>
      <c r="G38" s="76"/>
      <c r="H38" s="118">
        <v>75000</v>
      </c>
      <c r="I38" s="76"/>
      <c r="J38" s="76" t="s">
        <v>1123</v>
      </c>
      <c r="K38" s="119"/>
      <c r="L38" s="76" t="s">
        <v>16658</v>
      </c>
      <c r="M38" s="119">
        <v>9702978</v>
      </c>
      <c r="N38" s="119"/>
      <c r="O38" s="76"/>
      <c r="P38" s="76"/>
      <c r="Q38" s="119" t="s">
        <v>2968</v>
      </c>
      <c r="R38" s="76"/>
      <c r="S38" s="76"/>
      <c r="T38" s="76"/>
      <c r="U38" s="76"/>
      <c r="V38" s="76"/>
      <c r="W38" s="121"/>
      <c r="X38" s="76"/>
      <c r="Y38" s="637">
        <f t="shared" si="0"/>
        <v>5250.0000000000009</v>
      </c>
      <c r="Z38" s="118">
        <f t="shared" si="1"/>
        <v>80250</v>
      </c>
    </row>
    <row r="39" spans="1:26" ht="15.5" x14ac:dyDescent="0.35">
      <c r="A39" s="76"/>
      <c r="B39" s="76"/>
      <c r="C39" s="214"/>
      <c r="D39" s="76"/>
      <c r="E39" s="76"/>
      <c r="F39" s="76" t="s">
        <v>16667</v>
      </c>
      <c r="G39" s="76"/>
      <c r="H39" s="118">
        <v>75000</v>
      </c>
      <c r="I39" s="76"/>
      <c r="J39" s="76" t="s">
        <v>1575</v>
      </c>
      <c r="K39" s="119"/>
      <c r="L39" s="76" t="s">
        <v>1575</v>
      </c>
      <c r="M39" s="119" t="s">
        <v>1575</v>
      </c>
      <c r="N39" s="119"/>
      <c r="O39" s="76"/>
      <c r="P39" s="76"/>
      <c r="Q39" s="119"/>
      <c r="R39" s="76"/>
      <c r="S39" s="76"/>
      <c r="T39" s="76"/>
      <c r="U39" s="76"/>
      <c r="V39" s="76"/>
      <c r="W39" s="121"/>
      <c r="X39" s="76"/>
      <c r="Y39" s="637">
        <f t="shared" si="0"/>
        <v>5250.0000000000009</v>
      </c>
      <c r="Z39" s="118">
        <f t="shared" si="1"/>
        <v>80250</v>
      </c>
    </row>
    <row r="40" spans="1:26" ht="15.5" x14ac:dyDescent="0.35">
      <c r="A40" s="76"/>
      <c r="B40" s="76"/>
      <c r="C40" s="214"/>
      <c r="D40" s="76"/>
      <c r="E40" s="76"/>
      <c r="F40" s="76" t="s">
        <v>16668</v>
      </c>
      <c r="G40" s="76"/>
      <c r="H40" s="118">
        <v>75000</v>
      </c>
      <c r="I40" s="76"/>
      <c r="J40" s="76" t="s">
        <v>1123</v>
      </c>
      <c r="K40" s="119"/>
      <c r="L40" s="76" t="s">
        <v>9382</v>
      </c>
      <c r="M40" s="119" t="s">
        <v>16669</v>
      </c>
      <c r="N40" s="119"/>
      <c r="O40" s="76"/>
      <c r="P40" s="76" t="s">
        <v>1226</v>
      </c>
      <c r="Q40" s="119" t="s">
        <v>3058</v>
      </c>
      <c r="R40" s="76"/>
      <c r="S40" s="76"/>
      <c r="T40" s="76"/>
      <c r="U40" s="76"/>
      <c r="V40" s="76"/>
      <c r="W40" s="121"/>
      <c r="X40" s="76"/>
      <c r="Y40" s="637">
        <f t="shared" si="0"/>
        <v>5250.0000000000009</v>
      </c>
      <c r="Z40" s="118">
        <f t="shared" si="1"/>
        <v>80250</v>
      </c>
    </row>
    <row r="41" spans="1:26" ht="15.5" x14ac:dyDescent="0.35">
      <c r="A41" s="76"/>
      <c r="B41" s="76"/>
      <c r="C41" s="214"/>
      <c r="D41" s="76"/>
      <c r="E41" s="76"/>
      <c r="F41" s="76" t="s">
        <v>16670</v>
      </c>
      <c r="G41" s="76"/>
      <c r="H41" s="118">
        <v>75000</v>
      </c>
      <c r="I41" s="76"/>
      <c r="J41" s="76" t="s">
        <v>1123</v>
      </c>
      <c r="K41" s="119"/>
      <c r="L41" s="76" t="s">
        <v>16658</v>
      </c>
      <c r="M41" s="119">
        <v>9702972</v>
      </c>
      <c r="N41" s="119"/>
      <c r="O41" s="76"/>
      <c r="P41" s="76"/>
      <c r="Q41" s="119" t="s">
        <v>2968</v>
      </c>
      <c r="R41" s="76"/>
      <c r="S41" s="76"/>
      <c r="T41" s="76"/>
      <c r="U41" s="76"/>
      <c r="V41" s="76"/>
      <c r="W41" s="121"/>
      <c r="X41" s="76"/>
      <c r="Y41" s="637">
        <f t="shared" si="0"/>
        <v>5250.0000000000009</v>
      </c>
      <c r="Z41" s="118">
        <f t="shared" si="1"/>
        <v>80250</v>
      </c>
    </row>
    <row r="42" spans="1:26" ht="15.5" x14ac:dyDescent="0.35">
      <c r="A42" s="76"/>
      <c r="B42" s="76"/>
      <c r="C42" s="214"/>
      <c r="D42" s="76"/>
      <c r="E42" s="76"/>
      <c r="F42" s="76" t="s">
        <v>16671</v>
      </c>
      <c r="G42" s="76"/>
      <c r="H42" s="118">
        <v>75000</v>
      </c>
      <c r="I42" s="76"/>
      <c r="J42" s="76" t="s">
        <v>1575</v>
      </c>
      <c r="K42" s="119"/>
      <c r="L42" s="76" t="s">
        <v>1575</v>
      </c>
      <c r="M42" s="119" t="s">
        <v>1575</v>
      </c>
      <c r="N42" s="119"/>
      <c r="O42" s="76"/>
      <c r="P42" s="76"/>
      <c r="Q42" s="119"/>
      <c r="R42" s="76"/>
      <c r="S42" s="76"/>
      <c r="T42" s="76"/>
      <c r="U42" s="76"/>
      <c r="V42" s="76"/>
      <c r="W42" s="121"/>
      <c r="X42" s="76"/>
      <c r="Y42" s="637">
        <f t="shared" si="0"/>
        <v>5250.0000000000009</v>
      </c>
      <c r="Z42" s="118">
        <f t="shared" si="1"/>
        <v>80250</v>
      </c>
    </row>
    <row r="43" spans="1:26" ht="15.5" x14ac:dyDescent="0.35">
      <c r="A43" s="76"/>
      <c r="B43" s="76"/>
      <c r="C43" s="214"/>
      <c r="D43" s="76"/>
      <c r="E43" s="76"/>
      <c r="F43" s="76" t="s">
        <v>16672</v>
      </c>
      <c r="G43" s="76"/>
      <c r="H43" s="118">
        <v>75000</v>
      </c>
      <c r="I43" s="76"/>
      <c r="J43" s="76" t="s">
        <v>1123</v>
      </c>
      <c r="K43" s="119"/>
      <c r="L43" s="76" t="s">
        <v>9382</v>
      </c>
      <c r="M43" s="119" t="s">
        <v>16673</v>
      </c>
      <c r="N43" s="119"/>
      <c r="O43" s="76"/>
      <c r="P43" s="76" t="s">
        <v>1226</v>
      </c>
      <c r="Q43" s="119" t="s">
        <v>3058</v>
      </c>
      <c r="R43" s="76"/>
      <c r="S43" s="76"/>
      <c r="T43" s="76"/>
      <c r="U43" s="76"/>
      <c r="V43" s="76"/>
      <c r="W43" s="121"/>
      <c r="X43" s="76"/>
      <c r="Y43" s="637">
        <f t="shared" si="0"/>
        <v>5250.0000000000009</v>
      </c>
      <c r="Z43" s="118">
        <f t="shared" si="1"/>
        <v>80250</v>
      </c>
    </row>
    <row r="44" spans="1:26" ht="15.5" x14ac:dyDescent="0.35">
      <c r="A44" s="76"/>
      <c r="B44" s="76"/>
      <c r="C44" s="214"/>
      <c r="D44" s="76"/>
      <c r="E44" s="76"/>
      <c r="F44" s="76" t="s">
        <v>16674</v>
      </c>
      <c r="G44" s="76"/>
      <c r="H44" s="118">
        <v>75000</v>
      </c>
      <c r="I44" s="76"/>
      <c r="J44" s="76" t="s">
        <v>1123</v>
      </c>
      <c r="K44" s="119"/>
      <c r="L44" s="76" t="s">
        <v>16658</v>
      </c>
      <c r="M44" s="119">
        <v>9702977</v>
      </c>
      <c r="N44" s="119"/>
      <c r="O44" s="76"/>
      <c r="P44" s="76"/>
      <c r="Q44" s="119" t="s">
        <v>2968</v>
      </c>
      <c r="R44" s="76"/>
      <c r="S44" s="76"/>
      <c r="T44" s="76"/>
      <c r="U44" s="76"/>
      <c r="V44" s="76"/>
      <c r="W44" s="121"/>
      <c r="X44" s="76"/>
      <c r="Y44" s="637">
        <f t="shared" si="0"/>
        <v>5250.0000000000009</v>
      </c>
      <c r="Z44" s="118">
        <f t="shared" si="1"/>
        <v>80250</v>
      </c>
    </row>
    <row r="45" spans="1:26" ht="15.5" x14ac:dyDescent="0.35">
      <c r="A45" s="76"/>
      <c r="B45" s="76"/>
      <c r="C45" s="214"/>
      <c r="D45" s="76"/>
      <c r="E45" s="76"/>
      <c r="F45" s="76" t="s">
        <v>16675</v>
      </c>
      <c r="G45" s="76"/>
      <c r="H45" s="118">
        <v>75000</v>
      </c>
      <c r="I45" s="76"/>
      <c r="J45" s="76" t="s">
        <v>1575</v>
      </c>
      <c r="K45" s="119"/>
      <c r="L45" s="76" t="s">
        <v>1575</v>
      </c>
      <c r="M45" s="119" t="s">
        <v>1575</v>
      </c>
      <c r="N45" s="119"/>
      <c r="O45" s="76"/>
      <c r="P45" s="76"/>
      <c r="Q45" s="119"/>
      <c r="R45" s="76"/>
      <c r="S45" s="76"/>
      <c r="T45" s="76"/>
      <c r="U45" s="76"/>
      <c r="V45" s="76"/>
      <c r="W45" s="121"/>
      <c r="X45" s="76"/>
      <c r="Y45" s="637">
        <f t="shared" si="0"/>
        <v>5250.0000000000009</v>
      </c>
      <c r="Z45" s="118">
        <f t="shared" si="1"/>
        <v>80250</v>
      </c>
    </row>
    <row r="46" spans="1:26" ht="15.5" x14ac:dyDescent="0.35">
      <c r="A46" s="76"/>
      <c r="B46" s="76"/>
      <c r="C46" s="214"/>
      <c r="D46" s="76"/>
      <c r="E46" s="76"/>
      <c r="F46" s="76" t="s">
        <v>16676</v>
      </c>
      <c r="G46" s="76"/>
      <c r="H46" s="118">
        <v>75000</v>
      </c>
      <c r="I46" s="76"/>
      <c r="J46" s="76" t="s">
        <v>1062</v>
      </c>
      <c r="K46" s="119"/>
      <c r="L46" s="76" t="s">
        <v>3267</v>
      </c>
      <c r="M46" s="119">
        <v>1120790349</v>
      </c>
      <c r="N46" s="119"/>
      <c r="O46" s="76"/>
      <c r="P46" s="76"/>
      <c r="Q46" s="119" t="s">
        <v>3081</v>
      </c>
      <c r="R46" s="76"/>
      <c r="S46" s="76"/>
      <c r="T46" s="76"/>
      <c r="U46" s="76"/>
      <c r="V46" s="76"/>
      <c r="W46" s="121"/>
      <c r="X46" s="76"/>
      <c r="Y46" s="637">
        <f t="shared" si="0"/>
        <v>5250.0000000000009</v>
      </c>
      <c r="Z46" s="118">
        <f t="shared" si="1"/>
        <v>80250</v>
      </c>
    </row>
    <row r="47" spans="1:26" ht="15.5" x14ac:dyDescent="0.35">
      <c r="A47" s="76"/>
      <c r="B47" s="76"/>
      <c r="C47" s="214"/>
      <c r="D47" s="76"/>
      <c r="E47" s="76"/>
      <c r="F47" s="76" t="s">
        <v>16677</v>
      </c>
      <c r="G47" s="76"/>
      <c r="H47" s="118">
        <v>75000</v>
      </c>
      <c r="I47" s="76"/>
      <c r="J47" s="76" t="s">
        <v>1062</v>
      </c>
      <c r="K47" s="119"/>
      <c r="L47" s="76" t="s">
        <v>3301</v>
      </c>
      <c r="M47" s="119">
        <v>1121320638</v>
      </c>
      <c r="N47" s="119"/>
      <c r="O47" s="76"/>
      <c r="P47" s="76" t="s">
        <v>1226</v>
      </c>
      <c r="Q47" s="119" t="s">
        <v>3302</v>
      </c>
      <c r="R47" s="76"/>
      <c r="S47" s="76"/>
      <c r="T47" s="76"/>
      <c r="U47" s="76"/>
      <c r="V47" s="76"/>
      <c r="W47" s="121"/>
      <c r="X47" s="76"/>
      <c r="Y47" s="637">
        <f t="shared" si="0"/>
        <v>5250.0000000000009</v>
      </c>
      <c r="Z47" s="118">
        <f t="shared" si="1"/>
        <v>80250</v>
      </c>
    </row>
    <row r="48" spans="1:26" ht="15.5" x14ac:dyDescent="0.35">
      <c r="A48" s="76"/>
      <c r="B48" s="76"/>
      <c r="C48" s="214"/>
      <c r="D48" s="76"/>
      <c r="E48" s="76"/>
      <c r="F48" s="76" t="s">
        <v>16678</v>
      </c>
      <c r="G48" s="76"/>
      <c r="H48" s="118">
        <v>8000</v>
      </c>
      <c r="I48" s="76"/>
      <c r="J48" s="76" t="s">
        <v>1575</v>
      </c>
      <c r="K48" s="119"/>
      <c r="L48" s="76" t="s">
        <v>1575</v>
      </c>
      <c r="M48" s="119" t="s">
        <v>1575</v>
      </c>
      <c r="N48" s="119"/>
      <c r="O48" s="76"/>
      <c r="P48" s="76"/>
      <c r="Q48" s="119"/>
      <c r="R48" s="76"/>
      <c r="S48" s="76"/>
      <c r="T48" s="76"/>
      <c r="U48" s="76"/>
      <c r="V48" s="76"/>
      <c r="W48" s="121"/>
      <c r="X48" s="76"/>
      <c r="Y48" s="637">
        <f t="shared" si="0"/>
        <v>560</v>
      </c>
      <c r="Z48" s="118">
        <f t="shared" si="1"/>
        <v>8560</v>
      </c>
    </row>
    <row r="49" spans="1:26" ht="15.5" x14ac:dyDescent="0.35">
      <c r="A49" s="76"/>
      <c r="B49" s="76"/>
      <c r="C49" s="214"/>
      <c r="D49" s="76"/>
      <c r="E49" s="76"/>
      <c r="F49" s="76"/>
      <c r="G49" s="76"/>
      <c r="H49" s="118"/>
      <c r="I49" s="76"/>
      <c r="J49" s="76"/>
      <c r="K49" s="119"/>
      <c r="L49" s="76"/>
      <c r="M49" s="119"/>
      <c r="N49" s="119"/>
      <c r="O49" s="76"/>
      <c r="P49" s="76"/>
      <c r="Q49" s="119"/>
      <c r="R49" s="76"/>
      <c r="S49" s="76"/>
      <c r="T49" s="76"/>
      <c r="U49" s="76"/>
      <c r="V49" s="76"/>
      <c r="W49" s="121"/>
      <c r="X49" s="76"/>
      <c r="Y49" s="637">
        <f t="shared" si="0"/>
        <v>0</v>
      </c>
      <c r="Z49" s="118">
        <f t="shared" si="1"/>
        <v>0</v>
      </c>
    </row>
    <row r="50" spans="1:26" ht="15.5" x14ac:dyDescent="0.35">
      <c r="A50" s="76"/>
      <c r="B50" s="76"/>
      <c r="C50" s="214"/>
      <c r="D50" s="76"/>
      <c r="E50" s="76"/>
      <c r="F50" s="76"/>
      <c r="G50" s="76"/>
      <c r="H50" s="118"/>
      <c r="I50" s="76"/>
      <c r="J50" s="76"/>
      <c r="K50" s="119"/>
      <c r="L50" s="76"/>
      <c r="M50" s="119"/>
      <c r="N50" s="119"/>
      <c r="O50" s="76"/>
      <c r="P50" s="76"/>
      <c r="Q50" s="119"/>
      <c r="R50" s="76"/>
      <c r="S50" s="76"/>
      <c r="T50" s="76"/>
      <c r="U50" s="76"/>
      <c r="V50" s="76"/>
      <c r="W50" s="121"/>
      <c r="X50" s="76"/>
      <c r="Y50" s="637">
        <f t="shared" si="0"/>
        <v>0</v>
      </c>
      <c r="Z50" s="118">
        <f t="shared" si="1"/>
        <v>0</v>
      </c>
    </row>
    <row r="51" spans="1:26" ht="15.5" x14ac:dyDescent="0.35">
      <c r="A51" s="64"/>
      <c r="B51" s="64"/>
      <c r="C51" s="65"/>
      <c r="D51" s="64"/>
      <c r="E51" s="64"/>
      <c r="F51" s="66" t="s">
        <v>1931</v>
      </c>
      <c r="G51" s="64"/>
      <c r="H51" s="67"/>
      <c r="I51" s="64"/>
      <c r="J51" s="64"/>
      <c r="K51" s="68"/>
      <c r="L51" s="64"/>
      <c r="M51" s="68"/>
      <c r="N51" s="68"/>
      <c r="O51" s="64"/>
      <c r="P51" s="64"/>
      <c r="Q51" s="68"/>
      <c r="R51" s="64"/>
      <c r="S51" s="64"/>
      <c r="T51" s="64"/>
      <c r="U51" s="64"/>
      <c r="V51" s="64"/>
      <c r="W51" s="115"/>
      <c r="X51" s="64"/>
      <c r="Y51" s="637">
        <f t="shared" si="0"/>
        <v>0</v>
      </c>
      <c r="Z51" s="67">
        <f t="shared" si="1"/>
        <v>0</v>
      </c>
    </row>
    <row r="52" spans="1:26" ht="15.5" x14ac:dyDescent="0.35">
      <c r="A52" s="76"/>
      <c r="B52" s="76"/>
      <c r="C52" s="214"/>
      <c r="D52" s="76"/>
      <c r="E52" s="76"/>
      <c r="F52" s="76"/>
      <c r="G52" s="76"/>
      <c r="H52" s="118"/>
      <c r="I52" s="76"/>
      <c r="J52" s="76"/>
      <c r="K52" s="119"/>
      <c r="L52" s="76"/>
      <c r="M52" s="119"/>
      <c r="N52" s="119"/>
      <c r="O52" s="76"/>
      <c r="P52" s="76"/>
      <c r="Q52" s="119"/>
      <c r="R52" s="76"/>
      <c r="S52" s="76"/>
      <c r="T52" s="76"/>
      <c r="U52" s="76"/>
      <c r="V52" s="76"/>
      <c r="W52" s="121"/>
      <c r="X52" s="76" t="s">
        <v>1852</v>
      </c>
      <c r="Y52" s="637">
        <f t="shared" si="0"/>
        <v>0</v>
      </c>
      <c r="Z52" s="118">
        <f t="shared" si="1"/>
        <v>0</v>
      </c>
    </row>
    <row r="53" spans="1:26" ht="15.5" x14ac:dyDescent="0.35">
      <c r="A53" s="76"/>
      <c r="B53" s="76"/>
      <c r="C53" s="214"/>
      <c r="D53" s="76"/>
      <c r="E53" s="76"/>
      <c r="F53" s="76"/>
      <c r="G53" s="76"/>
      <c r="H53" s="118"/>
      <c r="I53" s="76"/>
      <c r="J53" s="76"/>
      <c r="K53" s="119"/>
      <c r="L53" s="76"/>
      <c r="M53" s="119"/>
      <c r="N53" s="119"/>
      <c r="O53" s="76"/>
      <c r="P53" s="76"/>
      <c r="Q53" s="119"/>
      <c r="R53" s="76"/>
      <c r="S53" s="76"/>
      <c r="T53" s="76"/>
      <c r="U53" s="76"/>
      <c r="V53" s="76"/>
      <c r="W53" s="121"/>
      <c r="X53" s="76"/>
      <c r="Y53" s="637">
        <f t="shared" si="0"/>
        <v>0</v>
      </c>
      <c r="Z53" s="118">
        <f t="shared" si="1"/>
        <v>0</v>
      </c>
    </row>
    <row r="54" spans="1:26" ht="15.5" x14ac:dyDescent="0.35">
      <c r="A54" s="215"/>
      <c r="B54" s="215"/>
      <c r="C54" s="238"/>
      <c r="D54" s="215"/>
      <c r="E54" s="215"/>
      <c r="F54" s="234" t="s">
        <v>1932</v>
      </c>
      <c r="G54" s="215"/>
      <c r="H54" s="247"/>
      <c r="I54" s="215"/>
      <c r="J54" s="215"/>
      <c r="K54" s="220"/>
      <c r="L54" s="215"/>
      <c r="M54" s="220"/>
      <c r="N54" s="220"/>
      <c r="O54" s="215"/>
      <c r="P54" s="215"/>
      <c r="Q54" s="220"/>
      <c r="R54" s="215"/>
      <c r="S54" s="215"/>
      <c r="T54" s="215"/>
      <c r="U54" s="215"/>
      <c r="V54" s="215"/>
      <c r="W54" s="239"/>
      <c r="X54" s="215"/>
      <c r="Y54" s="637">
        <f t="shared" si="0"/>
        <v>0</v>
      </c>
      <c r="Z54" s="247">
        <f t="shared" si="1"/>
        <v>0</v>
      </c>
    </row>
    <row r="55" spans="1:26" ht="16.5" customHeight="1" x14ac:dyDescent="0.35">
      <c r="A55" s="76"/>
      <c r="B55" s="76"/>
      <c r="C55" s="214"/>
      <c r="D55" s="76"/>
      <c r="E55" s="76"/>
      <c r="F55" s="76"/>
      <c r="G55" s="76"/>
      <c r="H55" s="118"/>
      <c r="I55" s="76"/>
      <c r="J55" s="76"/>
      <c r="K55" s="119"/>
      <c r="L55" s="76"/>
      <c r="M55" s="119"/>
      <c r="N55" s="119"/>
      <c r="O55" s="76"/>
      <c r="P55" s="76"/>
      <c r="Q55" s="119"/>
      <c r="R55" s="76"/>
      <c r="S55" s="76"/>
      <c r="T55" s="76"/>
      <c r="U55" s="76"/>
      <c r="V55" s="76"/>
      <c r="W55" s="121"/>
      <c r="X55" s="76" t="s">
        <v>1852</v>
      </c>
      <c r="Y55" s="637">
        <f t="shared" si="0"/>
        <v>0</v>
      </c>
      <c r="Z55" s="118">
        <f t="shared" si="1"/>
        <v>0</v>
      </c>
    </row>
    <row r="56" spans="1:26" ht="15.5" x14ac:dyDescent="0.35">
      <c r="A56" s="76"/>
      <c r="B56" s="76"/>
      <c r="C56" s="214"/>
      <c r="D56" s="76"/>
      <c r="E56" s="76"/>
      <c r="F56" s="76"/>
      <c r="G56" s="76"/>
      <c r="H56" s="118"/>
      <c r="I56" s="76"/>
      <c r="J56" s="76"/>
      <c r="K56" s="119"/>
      <c r="L56" s="76"/>
      <c r="M56" s="119"/>
      <c r="N56" s="119"/>
      <c r="O56" s="76"/>
      <c r="P56" s="76"/>
      <c r="Q56" s="119"/>
      <c r="R56" s="76"/>
      <c r="S56" s="76"/>
      <c r="T56" s="76"/>
      <c r="U56" s="76"/>
      <c r="V56" s="76"/>
      <c r="W56" s="121"/>
      <c r="X56" s="76"/>
      <c r="Y56" s="637">
        <f t="shared" si="0"/>
        <v>0</v>
      </c>
      <c r="Z56" s="118">
        <f t="shared" si="1"/>
        <v>0</v>
      </c>
    </row>
    <row r="57" spans="1:26" ht="15.5" x14ac:dyDescent="0.35">
      <c r="A57" s="64"/>
      <c r="B57" s="64"/>
      <c r="C57" s="65"/>
      <c r="D57" s="64"/>
      <c r="E57" s="64"/>
      <c r="F57" s="66" t="s">
        <v>1168</v>
      </c>
      <c r="G57" s="64"/>
      <c r="H57" s="67"/>
      <c r="I57" s="64"/>
      <c r="J57" s="64"/>
      <c r="K57" s="68"/>
      <c r="L57" s="68"/>
      <c r="M57" s="68"/>
      <c r="N57" s="68"/>
      <c r="O57" s="64"/>
      <c r="P57" s="64"/>
      <c r="Q57" s="68"/>
      <c r="R57" s="64"/>
      <c r="S57" s="64"/>
      <c r="T57" s="64"/>
      <c r="U57" s="64"/>
      <c r="V57" s="64"/>
      <c r="W57" s="115"/>
      <c r="X57" s="64"/>
      <c r="Y57" s="637">
        <f t="shared" si="0"/>
        <v>0</v>
      </c>
      <c r="Z57" s="67">
        <f t="shared" si="1"/>
        <v>0</v>
      </c>
    </row>
    <row r="58" spans="1:26" ht="15.5" x14ac:dyDescent="0.35">
      <c r="A58" s="76"/>
      <c r="B58" s="76"/>
      <c r="C58" s="214"/>
      <c r="D58" s="76"/>
      <c r="E58" s="76"/>
      <c r="F58" s="76"/>
      <c r="G58" s="76"/>
      <c r="H58" s="118"/>
      <c r="I58" s="76"/>
      <c r="J58" s="76"/>
      <c r="K58" s="119"/>
      <c r="L58" s="76"/>
      <c r="M58" s="119"/>
      <c r="N58" s="119"/>
      <c r="O58" s="76"/>
      <c r="P58" s="76"/>
      <c r="Q58" s="119"/>
      <c r="R58" s="76"/>
      <c r="S58" s="76"/>
      <c r="T58" s="76"/>
      <c r="U58" s="76"/>
      <c r="V58" s="76"/>
      <c r="W58" s="121"/>
      <c r="X58" s="76" t="s">
        <v>1852</v>
      </c>
      <c r="Y58" s="637">
        <f t="shared" si="0"/>
        <v>0</v>
      </c>
      <c r="Z58" s="118">
        <f t="shared" si="1"/>
        <v>0</v>
      </c>
    </row>
    <row r="59" spans="1:26" ht="15.5" x14ac:dyDescent="0.35">
      <c r="A59" s="76"/>
      <c r="B59" s="76"/>
      <c r="C59" s="214"/>
      <c r="D59" s="76"/>
      <c r="E59" s="76"/>
      <c r="F59" s="76"/>
      <c r="G59" s="76"/>
      <c r="H59" s="118"/>
      <c r="I59" s="76"/>
      <c r="J59" s="76"/>
      <c r="K59" s="119"/>
      <c r="L59" s="76"/>
      <c r="M59" s="119"/>
      <c r="N59" s="119"/>
      <c r="O59" s="76"/>
      <c r="P59" s="76"/>
      <c r="Q59" s="119"/>
      <c r="R59" s="76"/>
      <c r="S59" s="76"/>
      <c r="T59" s="76"/>
      <c r="U59" s="76"/>
      <c r="V59" s="76"/>
      <c r="W59" s="121"/>
      <c r="X59" s="76"/>
      <c r="Y59" s="637">
        <f t="shared" si="0"/>
        <v>0</v>
      </c>
      <c r="Z59" s="118">
        <f t="shared" si="1"/>
        <v>0</v>
      </c>
    </row>
    <row r="60" spans="1:26" ht="15.5" x14ac:dyDescent="0.35">
      <c r="A60" s="64"/>
      <c r="B60" s="64"/>
      <c r="C60" s="65"/>
      <c r="D60" s="64"/>
      <c r="E60" s="64"/>
      <c r="F60" s="66" t="s">
        <v>1748</v>
      </c>
      <c r="G60" s="64"/>
      <c r="H60" s="67"/>
      <c r="I60" s="64"/>
      <c r="J60" s="64"/>
      <c r="K60" s="68"/>
      <c r="L60" s="68"/>
      <c r="M60" s="68"/>
      <c r="N60" s="68"/>
      <c r="O60" s="64"/>
      <c r="P60" s="64"/>
      <c r="Q60" s="68"/>
      <c r="R60" s="64"/>
      <c r="S60" s="64"/>
      <c r="T60" s="64"/>
      <c r="U60" s="64"/>
      <c r="V60" s="64"/>
      <c r="W60" s="115"/>
      <c r="X60" s="64"/>
      <c r="Y60" s="637">
        <f t="shared" si="0"/>
        <v>0</v>
      </c>
      <c r="Z60" s="67">
        <f t="shared" si="1"/>
        <v>0</v>
      </c>
    </row>
    <row r="61" spans="1:26" ht="15.5" x14ac:dyDescent="0.35">
      <c r="A61" s="76"/>
      <c r="B61" s="76"/>
      <c r="C61" s="214"/>
      <c r="D61" s="76"/>
      <c r="E61" s="76"/>
      <c r="F61" s="76"/>
      <c r="G61" s="76"/>
      <c r="H61" s="118"/>
      <c r="I61" s="76"/>
      <c r="J61" s="76"/>
      <c r="K61" s="119"/>
      <c r="L61" s="130"/>
      <c r="M61" s="119"/>
      <c r="N61" s="119"/>
      <c r="O61" s="76"/>
      <c r="P61" s="76"/>
      <c r="Q61" s="119"/>
      <c r="R61" s="76"/>
      <c r="S61" s="76"/>
      <c r="T61" s="76"/>
      <c r="U61" s="76"/>
      <c r="V61" s="76"/>
      <c r="W61" s="121"/>
      <c r="X61" s="76" t="s">
        <v>1852</v>
      </c>
      <c r="Y61" s="637">
        <f t="shared" si="0"/>
        <v>0</v>
      </c>
      <c r="Z61" s="118">
        <f t="shared" si="1"/>
        <v>0</v>
      </c>
    </row>
    <row r="62" spans="1:26" ht="15.5" x14ac:dyDescent="0.35">
      <c r="A62" s="76"/>
      <c r="B62" s="76"/>
      <c r="C62" s="214"/>
      <c r="D62" s="76"/>
      <c r="E62" s="76"/>
      <c r="F62" s="76"/>
      <c r="G62" s="76"/>
      <c r="H62" s="118"/>
      <c r="I62" s="76"/>
      <c r="J62" s="76"/>
      <c r="K62" s="119"/>
      <c r="L62" s="130"/>
      <c r="M62" s="119"/>
      <c r="N62" s="119"/>
      <c r="O62" s="76"/>
      <c r="P62" s="76"/>
      <c r="Q62" s="119"/>
      <c r="R62" s="76"/>
      <c r="S62" s="76"/>
      <c r="T62" s="76"/>
      <c r="U62" s="76"/>
      <c r="V62" s="76"/>
      <c r="W62" s="121"/>
      <c r="X62" s="76"/>
      <c r="Y62" s="637">
        <f t="shared" si="0"/>
        <v>0</v>
      </c>
      <c r="Z62" s="118">
        <f t="shared" si="1"/>
        <v>0</v>
      </c>
    </row>
    <row r="63" spans="1:26" ht="15.5" x14ac:dyDescent="0.35">
      <c r="A63" s="64"/>
      <c r="B63" s="64"/>
      <c r="C63" s="65"/>
      <c r="D63" s="64"/>
      <c r="E63" s="64"/>
      <c r="F63" s="66" t="s">
        <v>1572</v>
      </c>
      <c r="G63" s="64"/>
      <c r="H63" s="67"/>
      <c r="I63" s="64"/>
      <c r="J63" s="64"/>
      <c r="K63" s="68"/>
      <c r="L63" s="68"/>
      <c r="M63" s="68"/>
      <c r="N63" s="68"/>
      <c r="O63" s="64"/>
      <c r="P63" s="64"/>
      <c r="Q63" s="68"/>
      <c r="R63" s="64"/>
      <c r="S63" s="64"/>
      <c r="T63" s="64"/>
      <c r="U63" s="64"/>
      <c r="V63" s="64"/>
      <c r="W63" s="115"/>
      <c r="X63" s="64"/>
      <c r="Y63" s="637">
        <f t="shared" si="0"/>
        <v>0</v>
      </c>
      <c r="Z63" s="67">
        <f t="shared" si="1"/>
        <v>0</v>
      </c>
    </row>
    <row r="64" spans="1:26" ht="15.5" x14ac:dyDescent="0.35">
      <c r="A64" s="76"/>
      <c r="B64" s="76"/>
      <c r="C64" s="214"/>
      <c r="D64" s="76"/>
      <c r="E64" s="76"/>
      <c r="F64" s="76"/>
      <c r="G64" s="76"/>
      <c r="H64" s="118"/>
      <c r="I64" s="76"/>
      <c r="J64" s="76"/>
      <c r="K64" s="119"/>
      <c r="L64" s="76"/>
      <c r="M64" s="119"/>
      <c r="N64" s="119"/>
      <c r="O64" s="76"/>
      <c r="P64" s="76"/>
      <c r="Q64" s="119"/>
      <c r="R64" s="76"/>
      <c r="S64" s="76"/>
      <c r="T64" s="76"/>
      <c r="U64" s="76"/>
      <c r="V64" s="76"/>
      <c r="W64" s="121"/>
      <c r="X64" s="76" t="s">
        <v>1852</v>
      </c>
      <c r="Y64" s="637">
        <f t="shared" si="0"/>
        <v>0</v>
      </c>
      <c r="Z64" s="118">
        <f t="shared" si="1"/>
        <v>0</v>
      </c>
    </row>
    <row r="65" spans="1:26" ht="15.5" x14ac:dyDescent="0.35">
      <c r="A65" s="76"/>
      <c r="B65" s="76"/>
      <c r="C65" s="214"/>
      <c r="D65" s="76"/>
      <c r="E65" s="76"/>
      <c r="F65" s="79"/>
      <c r="G65" s="76"/>
      <c r="H65" s="118"/>
      <c r="I65" s="76"/>
      <c r="J65" s="76"/>
      <c r="K65" s="130"/>
      <c r="L65" s="76"/>
      <c r="M65" s="122"/>
      <c r="N65" s="119"/>
      <c r="O65" s="76"/>
      <c r="P65" s="76"/>
      <c r="Q65" s="119"/>
      <c r="R65" s="76"/>
      <c r="S65" s="76"/>
      <c r="T65" s="76"/>
      <c r="U65" s="76"/>
      <c r="V65" s="76"/>
      <c r="W65" s="121"/>
      <c r="X65" s="76"/>
      <c r="Y65" s="637">
        <f t="shared" si="0"/>
        <v>0</v>
      </c>
      <c r="Z65" s="118">
        <f t="shared" si="1"/>
        <v>0</v>
      </c>
    </row>
    <row r="66" spans="1:26" ht="15.5" x14ac:dyDescent="0.35">
      <c r="A66" s="64"/>
      <c r="B66" s="64"/>
      <c r="C66" s="65"/>
      <c r="D66" s="64"/>
      <c r="E66" s="64"/>
      <c r="F66" s="96" t="s">
        <v>1582</v>
      </c>
      <c r="G66" s="64"/>
      <c r="H66" s="67"/>
      <c r="I66" s="64"/>
      <c r="J66" s="64"/>
      <c r="K66" s="68"/>
      <c r="L66" s="68"/>
      <c r="M66" s="68"/>
      <c r="N66" s="68"/>
      <c r="O66" s="64"/>
      <c r="P66" s="64"/>
      <c r="Q66" s="68"/>
      <c r="R66" s="64"/>
      <c r="S66" s="64"/>
      <c r="T66" s="64"/>
      <c r="U66" s="64"/>
      <c r="V66" s="64"/>
      <c r="W66" s="115"/>
      <c r="X66" s="64"/>
      <c r="Y66" s="637">
        <f t="shared" si="0"/>
        <v>0</v>
      </c>
      <c r="Z66" s="67">
        <f t="shared" si="1"/>
        <v>0</v>
      </c>
    </row>
    <row r="67" spans="1:26" ht="15.5" x14ac:dyDescent="0.35">
      <c r="A67" s="69"/>
      <c r="B67" s="69"/>
      <c r="C67" s="213"/>
      <c r="D67" s="69"/>
      <c r="E67" s="69"/>
      <c r="F67" s="79"/>
      <c r="G67" s="69"/>
      <c r="H67" s="74"/>
      <c r="I67" s="69"/>
      <c r="J67" s="69"/>
      <c r="K67" s="75"/>
      <c r="L67" s="75"/>
      <c r="M67" s="131"/>
      <c r="N67" s="75"/>
      <c r="O67" s="69"/>
      <c r="P67" s="69"/>
      <c r="Q67" s="75"/>
      <c r="R67" s="69"/>
      <c r="S67" s="69"/>
      <c r="T67" s="69"/>
      <c r="U67" s="69"/>
      <c r="V67" s="69"/>
      <c r="W67" s="116"/>
      <c r="X67" s="76" t="s">
        <v>1852</v>
      </c>
      <c r="Y67" s="637">
        <f t="shared" si="0"/>
        <v>0</v>
      </c>
      <c r="Z67" s="74">
        <f t="shared" si="1"/>
        <v>0</v>
      </c>
    </row>
    <row r="68" spans="1:26" ht="15.5" x14ac:dyDescent="0.35">
      <c r="A68" s="69"/>
      <c r="B68" s="69"/>
      <c r="C68" s="213"/>
      <c r="D68" s="69"/>
      <c r="E68" s="69"/>
      <c r="F68" s="79"/>
      <c r="G68" s="69"/>
      <c r="H68" s="74"/>
      <c r="I68" s="69"/>
      <c r="J68" s="69"/>
      <c r="K68" s="75"/>
      <c r="L68" s="75"/>
      <c r="M68" s="131"/>
      <c r="N68" s="75"/>
      <c r="O68" s="69"/>
      <c r="P68" s="69"/>
      <c r="Q68" s="75"/>
      <c r="R68" s="69"/>
      <c r="S68" s="69"/>
      <c r="T68" s="69"/>
      <c r="U68" s="69"/>
      <c r="V68" s="69"/>
      <c r="W68" s="116"/>
      <c r="X68" s="76"/>
      <c r="Y68" s="637">
        <f t="shared" si="0"/>
        <v>0</v>
      </c>
      <c r="Z68" s="74">
        <f t="shared" si="1"/>
        <v>0</v>
      </c>
    </row>
    <row r="69" spans="1:26" ht="15.5" x14ac:dyDescent="0.35">
      <c r="A69" s="64"/>
      <c r="B69" s="64"/>
      <c r="C69" s="65"/>
      <c r="D69" s="64"/>
      <c r="E69" s="64"/>
      <c r="F69" s="96" t="s">
        <v>1590</v>
      </c>
      <c r="G69" s="64"/>
      <c r="H69" s="67"/>
      <c r="I69" s="64"/>
      <c r="J69" s="64"/>
      <c r="K69" s="68"/>
      <c r="L69" s="68"/>
      <c r="M69" s="68"/>
      <c r="N69" s="68"/>
      <c r="O69" s="64"/>
      <c r="P69" s="64"/>
      <c r="Q69" s="68"/>
      <c r="R69" s="64"/>
      <c r="S69" s="64"/>
      <c r="T69" s="64"/>
      <c r="U69" s="64"/>
      <c r="V69" s="64"/>
      <c r="W69" s="115"/>
      <c r="X69" s="64"/>
      <c r="Y69" s="637">
        <f t="shared" si="0"/>
        <v>0</v>
      </c>
      <c r="Z69" s="67">
        <f t="shared" si="1"/>
        <v>0</v>
      </c>
    </row>
    <row r="70" spans="1:26" ht="15.5" x14ac:dyDescent="0.35">
      <c r="A70" s="76"/>
      <c r="B70" s="76"/>
      <c r="C70" s="214"/>
      <c r="D70" s="76"/>
      <c r="E70" s="76"/>
      <c r="F70" s="117" t="s">
        <v>16679</v>
      </c>
      <c r="G70" s="76"/>
      <c r="H70" s="118">
        <v>720000</v>
      </c>
      <c r="I70" s="76"/>
      <c r="J70" s="76" t="s">
        <v>3653</v>
      </c>
      <c r="K70" s="119"/>
      <c r="L70" s="119" t="s">
        <v>16504</v>
      </c>
      <c r="M70" s="119"/>
      <c r="N70" s="119"/>
      <c r="O70" s="76"/>
      <c r="P70" s="76" t="s">
        <v>16680</v>
      </c>
      <c r="Q70" s="119" t="s">
        <v>1066</v>
      </c>
      <c r="R70" s="76"/>
      <c r="S70" s="76"/>
      <c r="T70" s="76"/>
      <c r="U70" s="76"/>
      <c r="V70" s="76"/>
      <c r="W70" s="121"/>
      <c r="X70" s="76"/>
      <c r="Y70" s="637">
        <f t="shared" ref="Y70:Y71" si="2">H70*Y$4</f>
        <v>50400.000000000007</v>
      </c>
      <c r="Z70" s="118">
        <f t="shared" ref="Z70:Z71" si="3">H70+Y70</f>
        <v>770400</v>
      </c>
    </row>
    <row r="71" spans="1:26" ht="15.5" x14ac:dyDescent="0.35">
      <c r="A71" s="76"/>
      <c r="B71" s="76"/>
      <c r="C71" s="214"/>
      <c r="D71" s="76"/>
      <c r="E71" s="76"/>
      <c r="F71" s="176" t="s">
        <v>894</v>
      </c>
      <c r="G71" s="123"/>
      <c r="H71" s="124">
        <f>SUM(H5:H70)</f>
        <v>46253000</v>
      </c>
      <c r="I71" s="76"/>
      <c r="J71" s="76"/>
      <c r="K71" s="119"/>
      <c r="L71" s="119"/>
      <c r="M71" s="119"/>
      <c r="N71" s="119"/>
      <c r="O71" s="76"/>
      <c r="P71" s="76"/>
      <c r="Q71" s="119"/>
      <c r="R71" s="76"/>
      <c r="S71" s="76"/>
      <c r="T71" s="76"/>
      <c r="U71" s="76"/>
      <c r="V71" s="76"/>
      <c r="W71" s="121"/>
      <c r="X71" s="76"/>
      <c r="Y71" s="637">
        <f t="shared" si="2"/>
        <v>3237710.0000000005</v>
      </c>
      <c r="Z71" s="124">
        <f t="shared" si="3"/>
        <v>49490710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6"/>
  <sheetViews>
    <sheetView workbookViewId="0">
      <selection activeCell="C9" sqref="C9"/>
    </sheetView>
  </sheetViews>
  <sheetFormatPr defaultRowHeight="14.5" x14ac:dyDescent="0.35"/>
  <cols>
    <col min="1" max="1" width="17.453125" customWidth="1"/>
    <col min="2" max="2" width="30" customWidth="1"/>
    <col min="3" max="3" width="16.7265625" customWidth="1"/>
    <col min="4" max="4" width="25.26953125" customWidth="1"/>
  </cols>
  <sheetData>
    <row r="2" spans="1:4" x14ac:dyDescent="0.35">
      <c r="B2" s="32" t="s">
        <v>789</v>
      </c>
      <c r="C2" s="33">
        <v>0.04</v>
      </c>
      <c r="D2" s="33" t="s">
        <v>789</v>
      </c>
    </row>
    <row r="3" spans="1:4" x14ac:dyDescent="0.35">
      <c r="A3" t="s">
        <v>297</v>
      </c>
      <c r="B3" s="3">
        <v>9814245.2105482668</v>
      </c>
      <c r="C3" s="3">
        <f>B3*$C$2</f>
        <v>392569.80842193071</v>
      </c>
      <c r="D3" s="3">
        <f>B3+C3</f>
        <v>10206815.018970197</v>
      </c>
    </row>
    <row r="4" spans="1:4" x14ac:dyDescent="0.35">
      <c r="A4" t="s">
        <v>298</v>
      </c>
      <c r="B4" s="3">
        <v>10078201.80415459</v>
      </c>
      <c r="C4" s="3">
        <f t="shared" ref="C4:C10" si="0">B4*$C$2</f>
        <v>403128.07216618361</v>
      </c>
      <c r="D4" s="3">
        <f t="shared" ref="D4:D10" si="1">B4+C4</f>
        <v>10481329.876320774</v>
      </c>
    </row>
    <row r="5" spans="1:4" x14ac:dyDescent="0.35">
      <c r="A5" t="s">
        <v>299</v>
      </c>
      <c r="B5" s="3">
        <v>8400764.9434050284</v>
      </c>
      <c r="C5" s="3">
        <f t="shared" si="0"/>
        <v>336030.59773620113</v>
      </c>
      <c r="D5" s="3">
        <f t="shared" si="1"/>
        <v>8736795.5411412288</v>
      </c>
    </row>
    <row r="6" spans="1:4" x14ac:dyDescent="0.35">
      <c r="A6" t="s">
        <v>300</v>
      </c>
      <c r="B6" s="3">
        <v>3835300.2425277503</v>
      </c>
      <c r="C6" s="3">
        <f t="shared" si="0"/>
        <v>153412.00970111002</v>
      </c>
      <c r="D6" s="3">
        <f t="shared" si="1"/>
        <v>3988712.2522288603</v>
      </c>
    </row>
    <row r="7" spans="1:4" x14ac:dyDescent="0.35">
      <c r="A7" t="s">
        <v>301</v>
      </c>
      <c r="B7" s="3">
        <v>3835300.2425277503</v>
      </c>
      <c r="C7" s="3">
        <f t="shared" si="0"/>
        <v>153412.00970111002</v>
      </c>
      <c r="D7" s="3">
        <f t="shared" si="1"/>
        <v>3988712.2522288603</v>
      </c>
    </row>
    <row r="8" spans="1:4" x14ac:dyDescent="0.35">
      <c r="A8" t="s">
        <v>302</v>
      </c>
      <c r="B8" s="3">
        <v>8338239.3138422072</v>
      </c>
      <c r="C8" s="3">
        <f t="shared" si="0"/>
        <v>333529.57255368831</v>
      </c>
      <c r="D8" s="3">
        <f t="shared" si="1"/>
        <v>8671768.8863958959</v>
      </c>
    </row>
    <row r="9" spans="1:4" x14ac:dyDescent="0.35">
      <c r="A9" t="s">
        <v>303</v>
      </c>
      <c r="B9" s="3">
        <v>8259489.8328767847</v>
      </c>
      <c r="C9" s="3">
        <f t="shared" si="0"/>
        <v>330379.59331507137</v>
      </c>
      <c r="D9" s="3">
        <f t="shared" si="1"/>
        <v>8589869.4261918552</v>
      </c>
    </row>
    <row r="10" spans="1:4" x14ac:dyDescent="0.35">
      <c r="A10" t="s">
        <v>304</v>
      </c>
      <c r="B10" s="3">
        <v>5119718.8603109922</v>
      </c>
      <c r="C10" s="3">
        <f t="shared" si="0"/>
        <v>204788.75441243968</v>
      </c>
      <c r="D10" s="3">
        <f t="shared" si="1"/>
        <v>5324507.6147234319</v>
      </c>
    </row>
    <row r="12" spans="1:4" x14ac:dyDescent="0.35">
      <c r="A12" s="1" t="s">
        <v>336</v>
      </c>
      <c r="B12" s="5">
        <f t="shared" ref="B12:D12" si="2">SUM(B3:B11)</f>
        <v>57681260.450193375</v>
      </c>
      <c r="C12" s="5">
        <f t="shared" si="2"/>
        <v>2307250.4180077347</v>
      </c>
      <c r="D12" s="5">
        <f t="shared" si="2"/>
        <v>59988510.868201092</v>
      </c>
    </row>
    <row r="16" spans="1:4" x14ac:dyDescent="0.35">
      <c r="C16" t="s">
        <v>794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00B050"/>
  </sheetPr>
  <dimension ref="A1:Y259"/>
  <sheetViews>
    <sheetView topLeftCell="F1" zoomScale="80" zoomScaleNormal="80" workbookViewId="0">
      <selection activeCell="Y7" sqref="Y7"/>
    </sheetView>
  </sheetViews>
  <sheetFormatPr defaultRowHeight="14.5" x14ac:dyDescent="0.35"/>
  <cols>
    <col min="1" max="1" width="11.453125" style="42" hidden="1" customWidth="1"/>
    <col min="2" max="2" width="16.7265625" style="42" hidden="1" customWidth="1"/>
    <col min="3" max="3" width="23.453125" hidden="1" customWidth="1"/>
    <col min="4" max="4" width="18.7265625" hidden="1" customWidth="1"/>
    <col min="5" max="5" width="30.1796875" hidden="1" customWidth="1"/>
    <col min="6" max="6" width="93.54296875" customWidth="1"/>
    <col min="7" max="7" width="20.453125" hidden="1" customWidth="1"/>
    <col min="8" max="8" width="20.453125" style="104" hidden="1" customWidth="1"/>
    <col min="9" max="9" width="11" hidden="1" customWidth="1"/>
    <col min="10" max="10" width="23" hidden="1" customWidth="1"/>
    <col min="11" max="11" width="19.08984375" hidden="1" customWidth="1"/>
    <col min="12" max="12" width="22" style="245" hidden="1" customWidth="1"/>
    <col min="13" max="13" width="18.7265625" style="245" hidden="1" customWidth="1"/>
    <col min="14" max="14" width="19.08984375" hidden="1" customWidth="1"/>
    <col min="15" max="15" width="18" style="395" hidden="1" customWidth="1"/>
    <col min="16" max="16" width="23.1796875" style="245" hidden="1" customWidth="1"/>
    <col min="17" max="17" width="19.08984375" style="245" hidden="1" customWidth="1"/>
    <col min="18" max="18" width="9.1796875" hidden="1" customWidth="1"/>
    <col min="19" max="19" width="10.453125" hidden="1" customWidth="1"/>
    <col min="20" max="20" width="26.1796875" hidden="1" customWidth="1"/>
    <col min="21" max="21" width="31" hidden="1" customWidth="1"/>
    <col min="22" max="22" width="24" hidden="1" customWidth="1"/>
    <col min="23" max="23" width="10.453125" hidden="1" customWidth="1"/>
    <col min="24" max="24" width="10.08984375" hidden="1" customWidth="1"/>
    <col min="25" max="25" width="20.453125" style="104" customWidth="1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206" t="s">
        <v>914</v>
      </c>
      <c r="M2" s="206" t="s">
        <v>915</v>
      </c>
      <c r="N2" s="49" t="s">
        <v>916</v>
      </c>
      <c r="O2" s="50" t="s">
        <v>917</v>
      </c>
      <c r="P2" s="207" t="s">
        <v>918</v>
      </c>
      <c r="Q2" s="207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ht="15.5" x14ac:dyDescent="0.35">
      <c r="A3" s="106"/>
      <c r="B3" s="106"/>
      <c r="C3" s="208"/>
      <c r="D3" s="107"/>
      <c r="E3" s="57" t="s">
        <v>16681</v>
      </c>
      <c r="F3" s="106"/>
      <c r="G3" s="57"/>
      <c r="H3" s="108"/>
      <c r="I3" s="106"/>
      <c r="J3" s="109"/>
      <c r="K3" s="106"/>
      <c r="L3" s="209"/>
      <c r="M3" s="209"/>
      <c r="N3" s="107"/>
      <c r="O3" s="503"/>
      <c r="P3" s="210"/>
      <c r="Q3" s="210"/>
      <c r="R3" s="110"/>
      <c r="S3" s="57"/>
      <c r="T3" s="57"/>
      <c r="U3" s="57"/>
      <c r="V3" s="112"/>
      <c r="W3" s="112"/>
      <c r="Y3" s="108"/>
    </row>
    <row r="4" spans="1:25" ht="15.5" x14ac:dyDescent="0.35">
      <c r="A4" s="64"/>
      <c r="B4" s="64"/>
      <c r="C4" s="65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215"/>
      <c r="P4" s="68"/>
      <c r="Q4" s="68"/>
      <c r="R4" s="64"/>
      <c r="S4" s="64"/>
      <c r="T4" s="64"/>
      <c r="U4" s="64"/>
      <c r="V4" s="115"/>
      <c r="W4" s="64"/>
      <c r="X4" s="631">
        <v>7.0000000000000007E-2</v>
      </c>
      <c r="Y4" s="67"/>
    </row>
    <row r="5" spans="1:25" ht="15.5" x14ac:dyDescent="0.35">
      <c r="A5" s="69"/>
      <c r="B5" s="77" t="s">
        <v>16682</v>
      </c>
      <c r="C5" s="77" t="s">
        <v>16683</v>
      </c>
      <c r="D5" s="77" t="s">
        <v>16684</v>
      </c>
      <c r="E5" s="77" t="s">
        <v>16685</v>
      </c>
      <c r="F5" s="69" t="s">
        <v>16686</v>
      </c>
      <c r="G5" s="69"/>
      <c r="H5" s="74">
        <v>600000</v>
      </c>
      <c r="I5" s="69"/>
      <c r="J5" s="69" t="s">
        <v>8999</v>
      </c>
      <c r="K5" s="69" t="s">
        <v>1063</v>
      </c>
      <c r="L5" s="75" t="s">
        <v>8968</v>
      </c>
      <c r="M5" s="75">
        <v>3382</v>
      </c>
      <c r="N5" s="75" t="s">
        <v>1063</v>
      </c>
      <c r="O5" s="216" t="s">
        <v>1773</v>
      </c>
      <c r="P5" s="75" t="s">
        <v>8162</v>
      </c>
      <c r="Q5" s="75" t="s">
        <v>4819</v>
      </c>
      <c r="R5" s="69"/>
      <c r="S5" s="69"/>
      <c r="T5" s="69" t="s">
        <v>1063</v>
      </c>
      <c r="U5" s="69"/>
      <c r="V5" s="116" t="s">
        <v>940</v>
      </c>
      <c r="W5" s="121"/>
      <c r="X5" s="637">
        <f>H5*X$4</f>
        <v>42000.000000000007</v>
      </c>
      <c r="Y5" s="74">
        <f>H5+X5</f>
        <v>642000</v>
      </c>
    </row>
    <row r="6" spans="1:25" ht="15.5" x14ac:dyDescent="0.35">
      <c r="A6" s="69"/>
      <c r="B6" s="196"/>
      <c r="C6" s="212"/>
      <c r="D6" s="196"/>
      <c r="E6" s="196"/>
      <c r="F6" s="69" t="s">
        <v>16687</v>
      </c>
      <c r="G6" s="69"/>
      <c r="H6" s="74">
        <v>600000</v>
      </c>
      <c r="I6" s="69"/>
      <c r="J6" s="69" t="s">
        <v>8999</v>
      </c>
      <c r="K6" s="69" t="s">
        <v>1063</v>
      </c>
      <c r="L6" s="75" t="s">
        <v>8968</v>
      </c>
      <c r="M6" s="75">
        <v>3393</v>
      </c>
      <c r="N6" s="75" t="s">
        <v>1063</v>
      </c>
      <c r="O6" s="216" t="s">
        <v>1773</v>
      </c>
      <c r="P6" s="75" t="s">
        <v>8162</v>
      </c>
      <c r="Q6" s="75" t="s">
        <v>4819</v>
      </c>
      <c r="R6" s="69"/>
      <c r="S6" s="69"/>
      <c r="T6" s="69" t="s">
        <v>1063</v>
      </c>
      <c r="U6" s="69"/>
      <c r="V6" s="116" t="s">
        <v>940</v>
      </c>
      <c r="W6" s="121"/>
      <c r="X6" s="637">
        <f t="shared" ref="X6:X69" si="0">H6*X$4</f>
        <v>42000.000000000007</v>
      </c>
      <c r="Y6" s="74">
        <f t="shared" ref="Y6:Y69" si="1">H6+X6</f>
        <v>642000</v>
      </c>
    </row>
    <row r="7" spans="1:25" ht="15.5" x14ac:dyDescent="0.35">
      <c r="A7" s="69"/>
      <c r="B7" s="196"/>
      <c r="C7" s="212"/>
      <c r="D7" s="196"/>
      <c r="E7" s="196"/>
      <c r="F7" s="69" t="s">
        <v>16688</v>
      </c>
      <c r="G7" s="69"/>
      <c r="H7" s="74">
        <v>600000</v>
      </c>
      <c r="I7" s="69"/>
      <c r="J7" s="69" t="s">
        <v>8999</v>
      </c>
      <c r="K7" s="69" t="s">
        <v>1063</v>
      </c>
      <c r="L7" s="75" t="s">
        <v>8968</v>
      </c>
      <c r="M7" s="75">
        <v>3389</v>
      </c>
      <c r="N7" s="75" t="s">
        <v>1063</v>
      </c>
      <c r="O7" s="216" t="s">
        <v>1773</v>
      </c>
      <c r="P7" s="75" t="s">
        <v>8162</v>
      </c>
      <c r="Q7" s="75" t="s">
        <v>4819</v>
      </c>
      <c r="R7" s="69"/>
      <c r="S7" s="69"/>
      <c r="T7" s="69" t="s">
        <v>1063</v>
      </c>
      <c r="U7" s="69"/>
      <c r="V7" s="116" t="s">
        <v>940</v>
      </c>
      <c r="W7" s="121"/>
      <c r="X7" s="637">
        <f t="shared" si="0"/>
        <v>42000.000000000007</v>
      </c>
      <c r="Y7" s="74">
        <f t="shared" si="1"/>
        <v>642000</v>
      </c>
    </row>
    <row r="8" spans="1:25" ht="15.5" x14ac:dyDescent="0.35">
      <c r="A8" s="69"/>
      <c r="B8" s="196"/>
      <c r="C8" s="212"/>
      <c r="D8" s="196"/>
      <c r="E8" s="196"/>
      <c r="F8" s="69" t="s">
        <v>16689</v>
      </c>
      <c r="G8" s="69"/>
      <c r="H8" s="74">
        <v>600000</v>
      </c>
      <c r="I8" s="69"/>
      <c r="J8" s="69" t="s">
        <v>8999</v>
      </c>
      <c r="K8" s="69" t="s">
        <v>1063</v>
      </c>
      <c r="L8" s="75" t="s">
        <v>8968</v>
      </c>
      <c r="M8" s="75">
        <v>3394</v>
      </c>
      <c r="N8" s="75" t="s">
        <v>1063</v>
      </c>
      <c r="O8" s="216" t="s">
        <v>1773</v>
      </c>
      <c r="P8" s="75" t="s">
        <v>8162</v>
      </c>
      <c r="Q8" s="75" t="s">
        <v>4819</v>
      </c>
      <c r="R8" s="69"/>
      <c r="S8" s="69"/>
      <c r="T8" s="69" t="s">
        <v>1063</v>
      </c>
      <c r="U8" s="69" t="s">
        <v>16690</v>
      </c>
      <c r="V8" s="116" t="s">
        <v>940</v>
      </c>
      <c r="W8" s="121"/>
      <c r="X8" s="637">
        <f t="shared" si="0"/>
        <v>42000.000000000007</v>
      </c>
      <c r="Y8" s="74">
        <f t="shared" si="1"/>
        <v>642000</v>
      </c>
    </row>
    <row r="9" spans="1:25" ht="15.5" x14ac:dyDescent="0.35">
      <c r="A9" s="69"/>
      <c r="B9" s="196"/>
      <c r="C9" s="212"/>
      <c r="D9" s="196"/>
      <c r="E9" s="196"/>
      <c r="F9" s="69" t="s">
        <v>16691</v>
      </c>
      <c r="G9" s="69"/>
      <c r="H9" s="74">
        <v>600000</v>
      </c>
      <c r="I9" s="69"/>
      <c r="J9" s="69" t="s">
        <v>8999</v>
      </c>
      <c r="K9" s="69" t="s">
        <v>1063</v>
      </c>
      <c r="L9" s="75" t="s">
        <v>8968</v>
      </c>
      <c r="M9" s="75">
        <v>3383</v>
      </c>
      <c r="N9" s="75" t="s">
        <v>1063</v>
      </c>
      <c r="O9" s="216" t="s">
        <v>1773</v>
      </c>
      <c r="P9" s="75" t="s">
        <v>8162</v>
      </c>
      <c r="Q9" s="75" t="s">
        <v>4819</v>
      </c>
      <c r="R9" s="69"/>
      <c r="S9" s="69"/>
      <c r="T9" s="69" t="s">
        <v>1063</v>
      </c>
      <c r="U9" s="69" t="s">
        <v>16692</v>
      </c>
      <c r="V9" s="116" t="s">
        <v>940</v>
      </c>
      <c r="W9" s="121"/>
      <c r="X9" s="637">
        <f t="shared" si="0"/>
        <v>42000.000000000007</v>
      </c>
      <c r="Y9" s="74">
        <f t="shared" si="1"/>
        <v>642000</v>
      </c>
    </row>
    <row r="10" spans="1:25" ht="15.5" x14ac:dyDescent="0.35">
      <c r="A10" s="69"/>
      <c r="B10" s="196"/>
      <c r="C10" s="212"/>
      <c r="D10" s="196"/>
      <c r="E10" s="196"/>
      <c r="F10" s="69" t="s">
        <v>16693</v>
      </c>
      <c r="G10" s="69"/>
      <c r="H10" s="74">
        <v>650000</v>
      </c>
      <c r="I10" s="69"/>
      <c r="J10" s="69" t="s">
        <v>8999</v>
      </c>
      <c r="K10" s="69" t="s">
        <v>1063</v>
      </c>
      <c r="L10" s="75" t="s">
        <v>14921</v>
      </c>
      <c r="M10" s="75">
        <v>3385</v>
      </c>
      <c r="N10" s="75" t="s">
        <v>1063</v>
      </c>
      <c r="O10" s="216" t="s">
        <v>1773</v>
      </c>
      <c r="P10" s="75" t="s">
        <v>1010</v>
      </c>
      <c r="Q10" s="75" t="s">
        <v>4819</v>
      </c>
      <c r="R10" s="69"/>
      <c r="S10" s="69"/>
      <c r="T10" s="69" t="s">
        <v>1063</v>
      </c>
      <c r="U10" s="69" t="s">
        <v>16694</v>
      </c>
      <c r="V10" s="116" t="s">
        <v>940</v>
      </c>
      <c r="W10" s="121"/>
      <c r="X10" s="637">
        <f t="shared" si="0"/>
        <v>45500.000000000007</v>
      </c>
      <c r="Y10" s="74">
        <f t="shared" si="1"/>
        <v>695500</v>
      </c>
    </row>
    <row r="11" spans="1:25" ht="15.5" x14ac:dyDescent="0.35">
      <c r="A11" s="69"/>
      <c r="B11" s="196"/>
      <c r="C11" s="212"/>
      <c r="D11" s="196"/>
      <c r="E11" s="196"/>
      <c r="F11" s="69" t="s">
        <v>16695</v>
      </c>
      <c r="G11" s="69"/>
      <c r="H11" s="74">
        <v>650000</v>
      </c>
      <c r="I11" s="69"/>
      <c r="J11" s="69" t="s">
        <v>8999</v>
      </c>
      <c r="K11" s="69" t="s">
        <v>1063</v>
      </c>
      <c r="L11" s="75" t="s">
        <v>14921</v>
      </c>
      <c r="M11" s="75">
        <v>3386</v>
      </c>
      <c r="N11" s="75" t="s">
        <v>1063</v>
      </c>
      <c r="O11" s="216" t="s">
        <v>1773</v>
      </c>
      <c r="P11" s="75" t="s">
        <v>1010</v>
      </c>
      <c r="Q11" s="75" t="s">
        <v>4819</v>
      </c>
      <c r="R11" s="69"/>
      <c r="S11" s="69"/>
      <c r="T11" s="69" t="s">
        <v>1063</v>
      </c>
      <c r="U11" s="69" t="s">
        <v>16696</v>
      </c>
      <c r="V11" s="116" t="s">
        <v>940</v>
      </c>
      <c r="W11" s="121"/>
      <c r="X11" s="637">
        <f t="shared" si="0"/>
        <v>45500.000000000007</v>
      </c>
      <c r="Y11" s="74">
        <f t="shared" si="1"/>
        <v>695500</v>
      </c>
    </row>
    <row r="12" spans="1:25" ht="15.5" x14ac:dyDescent="0.35">
      <c r="A12" s="69"/>
      <c r="B12" s="196"/>
      <c r="C12" s="212"/>
      <c r="D12" s="196"/>
      <c r="E12" s="196"/>
      <c r="F12" s="69" t="s">
        <v>16697</v>
      </c>
      <c r="G12" s="69"/>
      <c r="H12" s="74">
        <v>650000</v>
      </c>
      <c r="I12" s="69"/>
      <c r="J12" s="69" t="s">
        <v>8999</v>
      </c>
      <c r="K12" s="69" t="s">
        <v>1063</v>
      </c>
      <c r="L12" s="75" t="s">
        <v>14921</v>
      </c>
      <c r="M12" s="75">
        <v>3387</v>
      </c>
      <c r="N12" s="75" t="s">
        <v>1063</v>
      </c>
      <c r="O12" s="216" t="s">
        <v>1773</v>
      </c>
      <c r="P12" s="75" t="s">
        <v>1010</v>
      </c>
      <c r="Q12" s="75" t="s">
        <v>4819</v>
      </c>
      <c r="R12" s="69"/>
      <c r="S12" s="69"/>
      <c r="T12" s="69" t="s">
        <v>1063</v>
      </c>
      <c r="U12" s="69" t="s">
        <v>16696</v>
      </c>
      <c r="V12" s="116" t="s">
        <v>940</v>
      </c>
      <c r="W12" s="121"/>
      <c r="X12" s="637">
        <f t="shared" si="0"/>
        <v>45500.000000000007</v>
      </c>
      <c r="Y12" s="74">
        <f t="shared" si="1"/>
        <v>695500</v>
      </c>
    </row>
    <row r="13" spans="1:25" ht="15.5" x14ac:dyDescent="0.35">
      <c r="A13" s="69"/>
      <c r="B13" s="196"/>
      <c r="C13" s="212"/>
      <c r="D13" s="196"/>
      <c r="E13" s="196"/>
      <c r="F13" s="69" t="s">
        <v>16698</v>
      </c>
      <c r="G13" s="69"/>
      <c r="H13" s="74">
        <v>650000</v>
      </c>
      <c r="I13" s="69"/>
      <c r="J13" s="69" t="s">
        <v>8999</v>
      </c>
      <c r="K13" s="69" t="s">
        <v>1063</v>
      </c>
      <c r="L13" s="75" t="s">
        <v>14921</v>
      </c>
      <c r="M13" s="75">
        <v>3388</v>
      </c>
      <c r="N13" s="75" t="s">
        <v>1063</v>
      </c>
      <c r="O13" s="216" t="s">
        <v>1773</v>
      </c>
      <c r="P13" s="75" t="s">
        <v>1010</v>
      </c>
      <c r="Q13" s="75" t="s">
        <v>4819</v>
      </c>
      <c r="R13" s="69"/>
      <c r="S13" s="69"/>
      <c r="T13" s="69" t="s">
        <v>1063</v>
      </c>
      <c r="U13" s="69" t="s">
        <v>16692</v>
      </c>
      <c r="V13" s="116" t="s">
        <v>940</v>
      </c>
      <c r="W13" s="121"/>
      <c r="X13" s="637">
        <f t="shared" si="0"/>
        <v>45500.000000000007</v>
      </c>
      <c r="Y13" s="74">
        <f t="shared" si="1"/>
        <v>695500</v>
      </c>
    </row>
    <row r="14" spans="1:25" ht="15.5" x14ac:dyDescent="0.35">
      <c r="A14" s="69"/>
      <c r="B14" s="196"/>
      <c r="C14" s="212"/>
      <c r="D14" s="196"/>
      <c r="E14" s="196"/>
      <c r="F14" s="69" t="s">
        <v>16699</v>
      </c>
      <c r="G14" s="69"/>
      <c r="H14" s="74">
        <v>600000</v>
      </c>
      <c r="I14" s="69"/>
      <c r="J14" s="69" t="s">
        <v>8999</v>
      </c>
      <c r="K14" s="69" t="s">
        <v>1063</v>
      </c>
      <c r="L14" s="504">
        <v>41</v>
      </c>
      <c r="M14" s="75">
        <v>3384</v>
      </c>
      <c r="N14" s="75" t="s">
        <v>1063</v>
      </c>
      <c r="O14" s="216" t="s">
        <v>1773</v>
      </c>
      <c r="P14" s="75" t="s">
        <v>8162</v>
      </c>
      <c r="Q14" s="75" t="s">
        <v>4819</v>
      </c>
      <c r="R14" s="69"/>
      <c r="S14" s="69"/>
      <c r="T14" s="69" t="s">
        <v>1063</v>
      </c>
      <c r="U14" s="69" t="s">
        <v>16690</v>
      </c>
      <c r="V14" s="116" t="s">
        <v>940</v>
      </c>
      <c r="W14" s="121"/>
      <c r="X14" s="637">
        <f t="shared" si="0"/>
        <v>42000.000000000007</v>
      </c>
      <c r="Y14" s="74">
        <f t="shared" si="1"/>
        <v>642000</v>
      </c>
    </row>
    <row r="15" spans="1:25" ht="15.5" x14ac:dyDescent="0.35">
      <c r="A15" s="69"/>
      <c r="B15" s="196"/>
      <c r="C15" s="212"/>
      <c r="D15" s="196"/>
      <c r="E15" s="196"/>
      <c r="F15" s="69" t="s">
        <v>16700</v>
      </c>
      <c r="G15" s="69"/>
      <c r="H15" s="74">
        <v>600000</v>
      </c>
      <c r="I15" s="69"/>
      <c r="J15" s="69" t="s">
        <v>8999</v>
      </c>
      <c r="K15" s="69" t="s">
        <v>1063</v>
      </c>
      <c r="L15" s="504">
        <v>41</v>
      </c>
      <c r="M15" s="75">
        <v>3390</v>
      </c>
      <c r="N15" s="75" t="s">
        <v>1063</v>
      </c>
      <c r="O15" s="216" t="s">
        <v>1773</v>
      </c>
      <c r="P15" s="75" t="s">
        <v>8162</v>
      </c>
      <c r="Q15" s="75" t="s">
        <v>4819</v>
      </c>
      <c r="R15" s="69"/>
      <c r="S15" s="69"/>
      <c r="T15" s="69" t="s">
        <v>1063</v>
      </c>
      <c r="U15" s="69" t="s">
        <v>16690</v>
      </c>
      <c r="V15" s="116" t="s">
        <v>940</v>
      </c>
      <c r="W15" s="121"/>
      <c r="X15" s="637">
        <f t="shared" si="0"/>
        <v>42000.000000000007</v>
      </c>
      <c r="Y15" s="74">
        <f t="shared" si="1"/>
        <v>642000</v>
      </c>
    </row>
    <row r="16" spans="1:25" ht="15.5" x14ac:dyDescent="0.35">
      <c r="A16" s="69"/>
      <c r="B16" s="196"/>
      <c r="C16" s="212"/>
      <c r="D16" s="196"/>
      <c r="E16" s="196"/>
      <c r="F16" s="69" t="s">
        <v>16701</v>
      </c>
      <c r="G16" s="69"/>
      <c r="H16" s="74">
        <v>600000</v>
      </c>
      <c r="I16" s="69"/>
      <c r="J16" s="69" t="s">
        <v>8999</v>
      </c>
      <c r="K16" s="69" t="s">
        <v>1063</v>
      </c>
      <c r="L16" s="504">
        <v>41</v>
      </c>
      <c r="M16" s="75">
        <v>3381</v>
      </c>
      <c r="N16" s="75" t="s">
        <v>1063</v>
      </c>
      <c r="O16" s="216" t="s">
        <v>1773</v>
      </c>
      <c r="P16" s="75" t="s">
        <v>8162</v>
      </c>
      <c r="Q16" s="75" t="s">
        <v>4819</v>
      </c>
      <c r="R16" s="69"/>
      <c r="S16" s="69"/>
      <c r="T16" s="69" t="s">
        <v>1063</v>
      </c>
      <c r="U16" s="69"/>
      <c r="V16" s="116" t="s">
        <v>940</v>
      </c>
      <c r="W16" s="121"/>
      <c r="X16" s="637">
        <f t="shared" si="0"/>
        <v>42000.000000000007</v>
      </c>
      <c r="Y16" s="74">
        <f t="shared" si="1"/>
        <v>642000</v>
      </c>
    </row>
    <row r="17" spans="1:25" ht="15.5" x14ac:dyDescent="0.35">
      <c r="A17" s="69"/>
      <c r="B17" s="196"/>
      <c r="C17" s="212"/>
      <c r="D17" s="196"/>
      <c r="E17" s="196"/>
      <c r="F17" s="69" t="s">
        <v>16702</v>
      </c>
      <c r="G17" s="69"/>
      <c r="H17" s="74">
        <v>600000</v>
      </c>
      <c r="I17" s="69"/>
      <c r="J17" s="69" t="s">
        <v>8999</v>
      </c>
      <c r="K17" s="69" t="s">
        <v>1063</v>
      </c>
      <c r="L17" s="504">
        <v>41</v>
      </c>
      <c r="M17" s="75">
        <v>3391</v>
      </c>
      <c r="N17" s="75" t="s">
        <v>1063</v>
      </c>
      <c r="O17" s="216" t="s">
        <v>1773</v>
      </c>
      <c r="P17" s="75" t="s">
        <v>8162</v>
      </c>
      <c r="Q17" s="75" t="s">
        <v>4819</v>
      </c>
      <c r="R17" s="69"/>
      <c r="S17" s="69"/>
      <c r="T17" s="69" t="s">
        <v>1063</v>
      </c>
      <c r="U17" s="69"/>
      <c r="V17" s="116" t="s">
        <v>940</v>
      </c>
      <c r="W17" s="121"/>
      <c r="X17" s="637">
        <f t="shared" si="0"/>
        <v>42000.000000000007</v>
      </c>
      <c r="Y17" s="74">
        <f t="shared" si="1"/>
        <v>642000</v>
      </c>
    </row>
    <row r="18" spans="1:25" ht="15.5" x14ac:dyDescent="0.35">
      <c r="A18" s="69"/>
      <c r="B18" s="196"/>
      <c r="C18" s="212"/>
      <c r="D18" s="196"/>
      <c r="E18" s="196"/>
      <c r="F18" s="69" t="s">
        <v>16703</v>
      </c>
      <c r="G18" s="69"/>
      <c r="H18" s="74">
        <v>600000</v>
      </c>
      <c r="I18" s="69"/>
      <c r="J18" s="69" t="s">
        <v>8999</v>
      </c>
      <c r="K18" s="69" t="s">
        <v>1063</v>
      </c>
      <c r="L18" s="504">
        <v>41</v>
      </c>
      <c r="M18" s="75">
        <v>3392</v>
      </c>
      <c r="N18" s="75" t="s">
        <v>1063</v>
      </c>
      <c r="O18" s="216" t="s">
        <v>1773</v>
      </c>
      <c r="P18" s="75" t="s">
        <v>8162</v>
      </c>
      <c r="Q18" s="75" t="s">
        <v>4819</v>
      </c>
      <c r="R18" s="69"/>
      <c r="S18" s="69"/>
      <c r="T18" s="69" t="s">
        <v>1063</v>
      </c>
      <c r="U18" s="69"/>
      <c r="V18" s="116" t="s">
        <v>940</v>
      </c>
      <c r="W18" s="121"/>
      <c r="X18" s="637">
        <f t="shared" si="0"/>
        <v>42000.000000000007</v>
      </c>
      <c r="Y18" s="74">
        <f t="shared" si="1"/>
        <v>642000</v>
      </c>
    </row>
    <row r="19" spans="1:25" ht="15.5" x14ac:dyDescent="0.35">
      <c r="A19" s="69"/>
      <c r="B19" s="196"/>
      <c r="C19" s="212"/>
      <c r="D19" s="196"/>
      <c r="E19" s="196"/>
      <c r="F19" s="69" t="s">
        <v>16704</v>
      </c>
      <c r="G19" s="69"/>
      <c r="H19" s="74">
        <v>600000</v>
      </c>
      <c r="I19" s="69"/>
      <c r="J19" s="69" t="s">
        <v>8999</v>
      </c>
      <c r="K19" s="69" t="s">
        <v>1063</v>
      </c>
      <c r="L19" s="504">
        <v>41</v>
      </c>
      <c r="M19" s="75">
        <v>3380</v>
      </c>
      <c r="N19" s="75" t="s">
        <v>1063</v>
      </c>
      <c r="O19" s="216" t="s">
        <v>1773</v>
      </c>
      <c r="P19" s="75" t="s">
        <v>8162</v>
      </c>
      <c r="Q19" s="75" t="s">
        <v>4819</v>
      </c>
      <c r="R19" s="69"/>
      <c r="S19" s="69"/>
      <c r="T19" s="69" t="s">
        <v>1063</v>
      </c>
      <c r="U19" s="69"/>
      <c r="V19" s="116" t="s">
        <v>940</v>
      </c>
      <c r="W19" s="121"/>
      <c r="X19" s="637">
        <f t="shared" si="0"/>
        <v>42000.000000000007</v>
      </c>
      <c r="Y19" s="74">
        <f t="shared" si="1"/>
        <v>642000</v>
      </c>
    </row>
    <row r="20" spans="1:25" ht="15.5" x14ac:dyDescent="0.35">
      <c r="A20" s="69"/>
      <c r="B20" s="69"/>
      <c r="C20" s="213"/>
      <c r="D20" s="69"/>
      <c r="E20" s="69"/>
      <c r="F20" s="69" t="s">
        <v>16705</v>
      </c>
      <c r="G20" s="69"/>
      <c r="H20" s="74">
        <v>600000</v>
      </c>
      <c r="I20" s="69"/>
      <c r="J20" s="69" t="s">
        <v>6193</v>
      </c>
      <c r="K20" s="69" t="s">
        <v>1063</v>
      </c>
      <c r="L20" s="75" t="s">
        <v>16706</v>
      </c>
      <c r="M20" s="75">
        <v>28907</v>
      </c>
      <c r="N20" s="75" t="s">
        <v>1063</v>
      </c>
      <c r="O20" s="216" t="s">
        <v>1773</v>
      </c>
      <c r="P20" s="75" t="s">
        <v>8162</v>
      </c>
      <c r="Q20" s="75" t="s">
        <v>4819</v>
      </c>
      <c r="R20" s="69"/>
      <c r="S20" s="69"/>
      <c r="T20" s="69" t="s">
        <v>1063</v>
      </c>
      <c r="U20" s="69"/>
      <c r="V20" s="116" t="s">
        <v>940</v>
      </c>
      <c r="W20" s="121"/>
      <c r="X20" s="637">
        <f t="shared" si="0"/>
        <v>42000.000000000007</v>
      </c>
      <c r="Y20" s="74">
        <f t="shared" si="1"/>
        <v>642000</v>
      </c>
    </row>
    <row r="21" spans="1:25" ht="15.5" x14ac:dyDescent="0.35">
      <c r="A21" s="69"/>
      <c r="B21" s="69"/>
      <c r="C21" s="213"/>
      <c r="D21" s="69"/>
      <c r="E21" s="69"/>
      <c r="F21" s="69" t="s">
        <v>16707</v>
      </c>
      <c r="G21" s="69"/>
      <c r="H21" s="74">
        <v>600000</v>
      </c>
      <c r="I21" s="69"/>
      <c r="J21" s="69" t="s">
        <v>6193</v>
      </c>
      <c r="K21" s="69" t="s">
        <v>1063</v>
      </c>
      <c r="L21" s="75" t="s">
        <v>16706</v>
      </c>
      <c r="M21" s="75">
        <v>28906</v>
      </c>
      <c r="N21" s="75" t="s">
        <v>1063</v>
      </c>
      <c r="O21" s="216" t="s">
        <v>1773</v>
      </c>
      <c r="P21" s="75" t="s">
        <v>8162</v>
      </c>
      <c r="Q21" s="75" t="s">
        <v>4819</v>
      </c>
      <c r="R21" s="69"/>
      <c r="S21" s="69"/>
      <c r="T21" s="69" t="s">
        <v>1063</v>
      </c>
      <c r="U21" s="69"/>
      <c r="V21" s="116" t="s">
        <v>940</v>
      </c>
      <c r="W21" s="121"/>
      <c r="X21" s="637">
        <f t="shared" si="0"/>
        <v>42000.000000000007</v>
      </c>
      <c r="Y21" s="74">
        <f t="shared" si="1"/>
        <v>642000</v>
      </c>
    </row>
    <row r="22" spans="1:25" ht="15.5" x14ac:dyDescent="0.35">
      <c r="A22" s="69"/>
      <c r="B22" s="69"/>
      <c r="C22" s="213"/>
      <c r="D22" s="69"/>
      <c r="E22" s="69"/>
      <c r="F22" s="69" t="s">
        <v>16708</v>
      </c>
      <c r="G22" s="69"/>
      <c r="H22" s="74">
        <v>600000</v>
      </c>
      <c r="I22" s="69"/>
      <c r="J22" s="69" t="s">
        <v>6193</v>
      </c>
      <c r="K22" s="69" t="s">
        <v>1063</v>
      </c>
      <c r="L22" s="75" t="s">
        <v>6193</v>
      </c>
      <c r="M22" s="75" t="s">
        <v>6193</v>
      </c>
      <c r="N22" s="75" t="s">
        <v>1063</v>
      </c>
      <c r="O22" s="216" t="s">
        <v>1773</v>
      </c>
      <c r="P22" s="75" t="s">
        <v>6193</v>
      </c>
      <c r="Q22" s="75" t="s">
        <v>4819</v>
      </c>
      <c r="R22" s="69"/>
      <c r="S22" s="69"/>
      <c r="T22" s="69" t="s">
        <v>1063</v>
      </c>
      <c r="U22" s="69"/>
      <c r="V22" s="116" t="s">
        <v>940</v>
      </c>
      <c r="W22" s="121"/>
      <c r="X22" s="637">
        <f t="shared" si="0"/>
        <v>42000.000000000007</v>
      </c>
      <c r="Y22" s="74">
        <f t="shared" si="1"/>
        <v>642000</v>
      </c>
    </row>
    <row r="23" spans="1:25" ht="15.5" x14ac:dyDescent="0.35">
      <c r="A23" s="69"/>
      <c r="B23" s="69"/>
      <c r="C23" s="213"/>
      <c r="D23" s="69"/>
      <c r="E23" s="69"/>
      <c r="F23" s="69" t="s">
        <v>16709</v>
      </c>
      <c r="G23" s="69"/>
      <c r="H23" s="74">
        <v>600000</v>
      </c>
      <c r="I23" s="69"/>
      <c r="J23" s="69" t="s">
        <v>6193</v>
      </c>
      <c r="K23" s="69" t="s">
        <v>1063</v>
      </c>
      <c r="L23" s="75" t="s">
        <v>16710</v>
      </c>
      <c r="M23" s="75">
        <v>21122</v>
      </c>
      <c r="N23" s="75" t="s">
        <v>1063</v>
      </c>
      <c r="O23" s="216" t="s">
        <v>1773</v>
      </c>
      <c r="P23" s="75" t="s">
        <v>5593</v>
      </c>
      <c r="Q23" s="75" t="s">
        <v>4819</v>
      </c>
      <c r="R23" s="69"/>
      <c r="S23" s="69"/>
      <c r="T23" s="69" t="s">
        <v>1063</v>
      </c>
      <c r="U23" s="69"/>
      <c r="V23" s="116" t="s">
        <v>940</v>
      </c>
      <c r="W23" s="121"/>
      <c r="X23" s="637">
        <f t="shared" si="0"/>
        <v>42000.000000000007</v>
      </c>
      <c r="Y23" s="74">
        <f t="shared" si="1"/>
        <v>642000</v>
      </c>
    </row>
    <row r="24" spans="1:25" ht="15.5" x14ac:dyDescent="0.35">
      <c r="A24" s="69"/>
      <c r="B24" s="69"/>
      <c r="C24" s="213"/>
      <c r="D24" s="69"/>
      <c r="E24" s="69"/>
      <c r="F24" s="69" t="s">
        <v>16711</v>
      </c>
      <c r="G24" s="69"/>
      <c r="H24" s="74">
        <v>600000</v>
      </c>
      <c r="I24" s="69"/>
      <c r="J24" s="69" t="s">
        <v>6193</v>
      </c>
      <c r="K24" s="69" t="s">
        <v>1063</v>
      </c>
      <c r="L24" s="75" t="s">
        <v>16710</v>
      </c>
      <c r="M24" s="75">
        <v>21124</v>
      </c>
      <c r="N24" s="75" t="s">
        <v>1063</v>
      </c>
      <c r="O24" s="216" t="s">
        <v>1773</v>
      </c>
      <c r="P24" s="75" t="s">
        <v>5593</v>
      </c>
      <c r="Q24" s="75" t="s">
        <v>4819</v>
      </c>
      <c r="R24" s="69"/>
      <c r="S24" s="69"/>
      <c r="T24" s="69" t="s">
        <v>1063</v>
      </c>
      <c r="U24" s="69"/>
      <c r="V24" s="116" t="s">
        <v>940</v>
      </c>
      <c r="W24" s="121"/>
      <c r="X24" s="637">
        <f t="shared" si="0"/>
        <v>42000.000000000007</v>
      </c>
      <c r="Y24" s="74">
        <f t="shared" si="1"/>
        <v>642000</v>
      </c>
    </row>
    <row r="25" spans="1:25" ht="15.5" x14ac:dyDescent="0.35">
      <c r="A25" s="69"/>
      <c r="B25" s="69"/>
      <c r="C25" s="213"/>
      <c r="D25" s="69"/>
      <c r="E25" s="69"/>
      <c r="F25" s="69" t="s">
        <v>16712</v>
      </c>
      <c r="G25" s="69"/>
      <c r="H25" s="74">
        <v>600000</v>
      </c>
      <c r="I25" s="69"/>
      <c r="J25" s="69" t="s">
        <v>6193</v>
      </c>
      <c r="K25" s="69" t="s">
        <v>1063</v>
      </c>
      <c r="L25" s="75" t="s">
        <v>16710</v>
      </c>
      <c r="M25" s="75">
        <v>3204</v>
      </c>
      <c r="N25" s="75" t="s">
        <v>1063</v>
      </c>
      <c r="O25" s="216" t="s">
        <v>1773</v>
      </c>
      <c r="P25" s="75" t="s">
        <v>1010</v>
      </c>
      <c r="Q25" s="75" t="s">
        <v>4819</v>
      </c>
      <c r="R25" s="69"/>
      <c r="S25" s="69"/>
      <c r="T25" s="69" t="s">
        <v>1063</v>
      </c>
      <c r="U25" s="69"/>
      <c r="V25" s="116" t="s">
        <v>940</v>
      </c>
      <c r="W25" s="121"/>
      <c r="X25" s="637">
        <f t="shared" si="0"/>
        <v>42000.000000000007</v>
      </c>
      <c r="Y25" s="74">
        <f t="shared" si="1"/>
        <v>642000</v>
      </c>
    </row>
    <row r="26" spans="1:25" ht="15.5" x14ac:dyDescent="0.35">
      <c r="A26" s="69"/>
      <c r="B26" s="69"/>
      <c r="C26" s="213"/>
      <c r="D26" s="69"/>
      <c r="E26" s="69"/>
      <c r="F26" s="69" t="s">
        <v>16713</v>
      </c>
      <c r="G26" s="69"/>
      <c r="H26" s="74">
        <v>600000</v>
      </c>
      <c r="I26" s="69"/>
      <c r="J26" s="69" t="s">
        <v>6193</v>
      </c>
      <c r="K26" s="69" t="s">
        <v>1063</v>
      </c>
      <c r="L26" s="75" t="s">
        <v>16710</v>
      </c>
      <c r="M26" s="75">
        <v>3205</v>
      </c>
      <c r="N26" s="75" t="s">
        <v>1063</v>
      </c>
      <c r="O26" s="216" t="s">
        <v>1773</v>
      </c>
      <c r="P26" s="75" t="s">
        <v>1010</v>
      </c>
      <c r="Q26" s="75" t="s">
        <v>4819</v>
      </c>
      <c r="R26" s="69"/>
      <c r="S26" s="69"/>
      <c r="T26" s="69" t="s">
        <v>1063</v>
      </c>
      <c r="U26" s="69"/>
      <c r="V26" s="116" t="s">
        <v>940</v>
      </c>
      <c r="W26" s="121"/>
      <c r="X26" s="637">
        <f t="shared" si="0"/>
        <v>42000.000000000007</v>
      </c>
      <c r="Y26" s="74">
        <f t="shared" si="1"/>
        <v>642000</v>
      </c>
    </row>
    <row r="27" spans="1:25" ht="15.5" x14ac:dyDescent="0.35">
      <c r="A27" s="69"/>
      <c r="B27" s="69"/>
      <c r="C27" s="213"/>
      <c r="D27" s="69"/>
      <c r="E27" s="69"/>
      <c r="F27" s="69" t="s">
        <v>16714</v>
      </c>
      <c r="G27" s="69"/>
      <c r="H27" s="74">
        <v>650000</v>
      </c>
      <c r="I27" s="69"/>
      <c r="J27" s="69" t="s">
        <v>6193</v>
      </c>
      <c r="K27" s="69" t="s">
        <v>1063</v>
      </c>
      <c r="L27" s="75" t="s">
        <v>16710</v>
      </c>
      <c r="M27" s="75">
        <v>3206</v>
      </c>
      <c r="N27" s="75" t="s">
        <v>1063</v>
      </c>
      <c r="O27" s="216" t="s">
        <v>1773</v>
      </c>
      <c r="P27" s="75" t="s">
        <v>1010</v>
      </c>
      <c r="Q27" s="75" t="s">
        <v>4819</v>
      </c>
      <c r="R27" s="69"/>
      <c r="S27" s="69"/>
      <c r="T27" s="69" t="s">
        <v>1063</v>
      </c>
      <c r="U27" s="69"/>
      <c r="V27" s="116" t="s">
        <v>940</v>
      </c>
      <c r="W27" s="121"/>
      <c r="X27" s="637">
        <f t="shared" si="0"/>
        <v>45500.000000000007</v>
      </c>
      <c r="Y27" s="74">
        <f t="shared" si="1"/>
        <v>695500</v>
      </c>
    </row>
    <row r="28" spans="1:25" ht="15.5" x14ac:dyDescent="0.35">
      <c r="A28" s="76"/>
      <c r="B28" s="76"/>
      <c r="C28" s="214"/>
      <c r="D28" s="76"/>
      <c r="E28" s="76"/>
      <c r="F28" s="69" t="s">
        <v>16715</v>
      </c>
      <c r="G28" s="69"/>
      <c r="H28" s="74">
        <v>650000</v>
      </c>
      <c r="I28" s="69"/>
      <c r="J28" s="69" t="s">
        <v>6193</v>
      </c>
      <c r="K28" s="69" t="s">
        <v>1063</v>
      </c>
      <c r="L28" s="75" t="s">
        <v>16710</v>
      </c>
      <c r="M28" s="75">
        <v>28901</v>
      </c>
      <c r="N28" s="75" t="s">
        <v>1063</v>
      </c>
      <c r="O28" s="216" t="s">
        <v>1773</v>
      </c>
      <c r="P28" s="75" t="s">
        <v>1010</v>
      </c>
      <c r="Q28" s="75" t="s">
        <v>4819</v>
      </c>
      <c r="R28" s="69"/>
      <c r="S28" s="69"/>
      <c r="T28" s="69" t="s">
        <v>1063</v>
      </c>
      <c r="U28" s="69"/>
      <c r="V28" s="116" t="s">
        <v>940</v>
      </c>
      <c r="W28" s="121"/>
      <c r="X28" s="637">
        <f t="shared" si="0"/>
        <v>45500.000000000007</v>
      </c>
      <c r="Y28" s="74">
        <f t="shared" si="1"/>
        <v>695500</v>
      </c>
    </row>
    <row r="29" spans="1:25" ht="15.5" x14ac:dyDescent="0.35">
      <c r="A29" s="76"/>
      <c r="B29" s="76"/>
      <c r="C29" s="214"/>
      <c r="D29" s="76"/>
      <c r="E29" s="76"/>
      <c r="F29" s="69" t="s">
        <v>16716</v>
      </c>
      <c r="G29" s="69"/>
      <c r="H29" s="74">
        <v>600000</v>
      </c>
      <c r="I29" s="69"/>
      <c r="J29" s="69" t="s">
        <v>6193</v>
      </c>
      <c r="K29" s="69" t="s">
        <v>1063</v>
      </c>
      <c r="L29" s="75" t="s">
        <v>16710</v>
      </c>
      <c r="M29" s="75">
        <v>28909</v>
      </c>
      <c r="N29" s="75" t="s">
        <v>1063</v>
      </c>
      <c r="O29" s="216" t="s">
        <v>1773</v>
      </c>
      <c r="P29" s="75" t="s">
        <v>5593</v>
      </c>
      <c r="Q29" s="75" t="s">
        <v>4819</v>
      </c>
      <c r="R29" s="69"/>
      <c r="S29" s="69"/>
      <c r="T29" s="69" t="s">
        <v>1063</v>
      </c>
      <c r="U29" s="69"/>
      <c r="V29" s="116" t="s">
        <v>940</v>
      </c>
      <c r="W29" s="121"/>
      <c r="X29" s="637">
        <f t="shared" si="0"/>
        <v>42000.000000000007</v>
      </c>
      <c r="Y29" s="74">
        <f t="shared" si="1"/>
        <v>642000</v>
      </c>
    </row>
    <row r="30" spans="1:25" ht="15.5" x14ac:dyDescent="0.35">
      <c r="A30" s="76"/>
      <c r="B30" s="76"/>
      <c r="C30" s="214"/>
      <c r="D30" s="76"/>
      <c r="E30" s="76"/>
      <c r="F30" s="69" t="s">
        <v>16717</v>
      </c>
      <c r="G30" s="69"/>
      <c r="H30" s="74">
        <v>600000</v>
      </c>
      <c r="I30" s="69"/>
      <c r="J30" s="69" t="s">
        <v>6193</v>
      </c>
      <c r="K30" s="69" t="s">
        <v>1063</v>
      </c>
      <c r="L30" s="75" t="s">
        <v>16710</v>
      </c>
      <c r="M30" s="75">
        <v>28902</v>
      </c>
      <c r="N30" s="75" t="s">
        <v>1063</v>
      </c>
      <c r="O30" s="216" t="s">
        <v>1773</v>
      </c>
      <c r="P30" s="75" t="s">
        <v>5593</v>
      </c>
      <c r="Q30" s="75" t="s">
        <v>4819</v>
      </c>
      <c r="R30" s="69"/>
      <c r="S30" s="69"/>
      <c r="T30" s="69" t="s">
        <v>1063</v>
      </c>
      <c r="U30" s="69"/>
      <c r="V30" s="116" t="s">
        <v>940</v>
      </c>
      <c r="W30" s="121"/>
      <c r="X30" s="637">
        <f t="shared" si="0"/>
        <v>42000.000000000007</v>
      </c>
      <c r="Y30" s="74">
        <f t="shared" si="1"/>
        <v>642000</v>
      </c>
    </row>
    <row r="31" spans="1:25" ht="15.5" x14ac:dyDescent="0.35">
      <c r="A31" s="76"/>
      <c r="B31" s="76"/>
      <c r="C31" s="214"/>
      <c r="D31" s="76"/>
      <c r="E31" s="76"/>
      <c r="F31" s="69" t="s">
        <v>16718</v>
      </c>
      <c r="G31" s="69"/>
      <c r="H31" s="74">
        <v>600000</v>
      </c>
      <c r="I31" s="69"/>
      <c r="J31" s="69" t="s">
        <v>6193</v>
      </c>
      <c r="K31" s="69" t="s">
        <v>1063</v>
      </c>
      <c r="L31" s="75" t="s">
        <v>16706</v>
      </c>
      <c r="M31" s="75">
        <v>28903</v>
      </c>
      <c r="N31" s="75" t="s">
        <v>1063</v>
      </c>
      <c r="O31" s="216" t="s">
        <v>1773</v>
      </c>
      <c r="P31" s="75" t="s">
        <v>8162</v>
      </c>
      <c r="Q31" s="75" t="s">
        <v>4819</v>
      </c>
      <c r="R31" s="69"/>
      <c r="S31" s="69"/>
      <c r="T31" s="69" t="s">
        <v>1063</v>
      </c>
      <c r="U31" s="69"/>
      <c r="V31" s="116" t="s">
        <v>940</v>
      </c>
      <c r="W31" s="121"/>
      <c r="X31" s="637">
        <f t="shared" si="0"/>
        <v>42000.000000000007</v>
      </c>
      <c r="Y31" s="74">
        <f t="shared" si="1"/>
        <v>642000</v>
      </c>
    </row>
    <row r="32" spans="1:25" ht="15.5" x14ac:dyDescent="0.35">
      <c r="A32" s="76"/>
      <c r="B32" s="76"/>
      <c r="C32" s="214"/>
      <c r="D32" s="76"/>
      <c r="E32" s="76"/>
      <c r="F32" s="69" t="s">
        <v>16719</v>
      </c>
      <c r="G32" s="69"/>
      <c r="H32" s="74">
        <v>600000</v>
      </c>
      <c r="I32" s="69"/>
      <c r="J32" s="69" t="s">
        <v>6193</v>
      </c>
      <c r="K32" s="69" t="s">
        <v>1063</v>
      </c>
      <c r="L32" s="75" t="s">
        <v>16706</v>
      </c>
      <c r="M32" s="75">
        <v>28904</v>
      </c>
      <c r="N32" s="75" t="s">
        <v>1063</v>
      </c>
      <c r="O32" s="216" t="s">
        <v>1773</v>
      </c>
      <c r="P32" s="75" t="s">
        <v>8162</v>
      </c>
      <c r="Q32" s="75" t="s">
        <v>4819</v>
      </c>
      <c r="R32" s="69"/>
      <c r="S32" s="69"/>
      <c r="T32" s="69" t="s">
        <v>1063</v>
      </c>
      <c r="U32" s="69"/>
      <c r="V32" s="116" t="s">
        <v>940</v>
      </c>
      <c r="W32" s="121"/>
      <c r="X32" s="637">
        <f t="shared" si="0"/>
        <v>42000.000000000007</v>
      </c>
      <c r="Y32" s="74">
        <f t="shared" si="1"/>
        <v>642000</v>
      </c>
    </row>
    <row r="33" spans="1:25" ht="15.5" x14ac:dyDescent="0.35">
      <c r="A33" s="76"/>
      <c r="B33" s="76"/>
      <c r="C33" s="214"/>
      <c r="D33" s="76"/>
      <c r="E33" s="76"/>
      <c r="F33" s="69" t="s">
        <v>16720</v>
      </c>
      <c r="G33" s="69"/>
      <c r="H33" s="74">
        <v>600000</v>
      </c>
      <c r="I33" s="69"/>
      <c r="J33" s="69" t="s">
        <v>6193</v>
      </c>
      <c r="K33" s="69" t="s">
        <v>1063</v>
      </c>
      <c r="L33" s="75" t="s">
        <v>16706</v>
      </c>
      <c r="M33" s="75">
        <v>28905</v>
      </c>
      <c r="N33" s="75" t="s">
        <v>1063</v>
      </c>
      <c r="O33" s="216" t="s">
        <v>1773</v>
      </c>
      <c r="P33" s="75" t="s">
        <v>8162</v>
      </c>
      <c r="Q33" s="75" t="s">
        <v>4819</v>
      </c>
      <c r="R33" s="69"/>
      <c r="S33" s="69"/>
      <c r="T33" s="69" t="s">
        <v>1063</v>
      </c>
      <c r="U33" s="69"/>
      <c r="V33" s="116" t="s">
        <v>940</v>
      </c>
      <c r="W33" s="121"/>
      <c r="X33" s="637">
        <f t="shared" si="0"/>
        <v>42000.000000000007</v>
      </c>
      <c r="Y33" s="74">
        <f t="shared" si="1"/>
        <v>642000</v>
      </c>
    </row>
    <row r="34" spans="1:25" ht="15.5" x14ac:dyDescent="0.35">
      <c r="A34" s="76"/>
      <c r="B34" s="76"/>
      <c r="C34" s="214"/>
      <c r="D34" s="76"/>
      <c r="E34" s="76"/>
      <c r="F34" s="69" t="s">
        <v>16721</v>
      </c>
      <c r="G34" s="69"/>
      <c r="H34" s="74">
        <v>650000</v>
      </c>
      <c r="I34" s="69"/>
      <c r="J34" s="69" t="s">
        <v>16722</v>
      </c>
      <c r="K34" s="69" t="s">
        <v>16722</v>
      </c>
      <c r="L34" s="75" t="s">
        <v>16722</v>
      </c>
      <c r="M34" s="75" t="s">
        <v>16722</v>
      </c>
      <c r="N34" s="69" t="s">
        <v>16722</v>
      </c>
      <c r="O34" s="216" t="s">
        <v>1773</v>
      </c>
      <c r="P34" s="75" t="s">
        <v>16722</v>
      </c>
      <c r="Q34" s="75" t="s">
        <v>4819</v>
      </c>
      <c r="R34" s="69"/>
      <c r="S34" s="69"/>
      <c r="T34" s="69" t="s">
        <v>16723</v>
      </c>
      <c r="U34" s="69"/>
      <c r="V34" s="116" t="s">
        <v>940</v>
      </c>
      <c r="W34" s="121" t="s">
        <v>3666</v>
      </c>
      <c r="X34" s="637">
        <f t="shared" si="0"/>
        <v>45500.000000000007</v>
      </c>
      <c r="Y34" s="74">
        <f t="shared" si="1"/>
        <v>695500</v>
      </c>
    </row>
    <row r="35" spans="1:25" ht="15.5" x14ac:dyDescent="0.35">
      <c r="A35" s="76"/>
      <c r="B35" s="76"/>
      <c r="C35" s="214"/>
      <c r="D35" s="76"/>
      <c r="E35" s="76"/>
      <c r="F35" s="69" t="s">
        <v>16724</v>
      </c>
      <c r="G35" s="69"/>
      <c r="H35" s="74">
        <v>650000</v>
      </c>
      <c r="I35" s="69"/>
      <c r="J35" s="69" t="s">
        <v>16722</v>
      </c>
      <c r="K35" s="69" t="s">
        <v>16722</v>
      </c>
      <c r="L35" s="75" t="s">
        <v>16722</v>
      </c>
      <c r="M35" s="75" t="s">
        <v>16722</v>
      </c>
      <c r="N35" s="69" t="s">
        <v>16722</v>
      </c>
      <c r="O35" s="216" t="s">
        <v>1773</v>
      </c>
      <c r="P35" s="75" t="s">
        <v>16722</v>
      </c>
      <c r="Q35" s="75" t="s">
        <v>4819</v>
      </c>
      <c r="R35" s="69"/>
      <c r="S35" s="69"/>
      <c r="T35" s="69" t="s">
        <v>16723</v>
      </c>
      <c r="U35" s="69"/>
      <c r="V35" s="116" t="s">
        <v>940</v>
      </c>
      <c r="W35" s="121" t="s">
        <v>3666</v>
      </c>
      <c r="X35" s="637">
        <f t="shared" si="0"/>
        <v>45500.000000000007</v>
      </c>
      <c r="Y35" s="74">
        <f t="shared" si="1"/>
        <v>695500</v>
      </c>
    </row>
    <row r="36" spans="1:25" ht="15.5" x14ac:dyDescent="0.35">
      <c r="A36" s="76"/>
      <c r="B36" s="76"/>
      <c r="C36" s="214"/>
      <c r="D36" s="76"/>
      <c r="E36" s="76"/>
      <c r="F36" s="69" t="s">
        <v>16725</v>
      </c>
      <c r="G36" s="69"/>
      <c r="H36" s="74">
        <v>650000</v>
      </c>
      <c r="I36" s="69"/>
      <c r="J36" s="69" t="s">
        <v>16722</v>
      </c>
      <c r="K36" s="69" t="s">
        <v>16722</v>
      </c>
      <c r="L36" s="75" t="s">
        <v>16722</v>
      </c>
      <c r="M36" s="75" t="s">
        <v>16722</v>
      </c>
      <c r="N36" s="69" t="s">
        <v>16722</v>
      </c>
      <c r="O36" s="216" t="s">
        <v>1773</v>
      </c>
      <c r="P36" s="75" t="s">
        <v>16722</v>
      </c>
      <c r="Q36" s="75" t="s">
        <v>4819</v>
      </c>
      <c r="R36" s="69"/>
      <c r="S36" s="69"/>
      <c r="T36" s="69" t="s">
        <v>16723</v>
      </c>
      <c r="U36" s="69"/>
      <c r="V36" s="116" t="s">
        <v>940</v>
      </c>
      <c r="W36" s="121" t="s">
        <v>3666</v>
      </c>
      <c r="X36" s="637">
        <f t="shared" si="0"/>
        <v>45500.000000000007</v>
      </c>
      <c r="Y36" s="74">
        <f t="shared" si="1"/>
        <v>695500</v>
      </c>
    </row>
    <row r="37" spans="1:25" ht="15.5" x14ac:dyDescent="0.35">
      <c r="A37" s="76"/>
      <c r="B37" s="76"/>
      <c r="C37" s="214"/>
      <c r="D37" s="76"/>
      <c r="E37" s="76"/>
      <c r="F37" s="69" t="s">
        <v>16726</v>
      </c>
      <c r="G37" s="69"/>
      <c r="H37" s="74">
        <v>650000</v>
      </c>
      <c r="I37" s="69"/>
      <c r="J37" s="69" t="s">
        <v>16722</v>
      </c>
      <c r="K37" s="69" t="s">
        <v>16722</v>
      </c>
      <c r="L37" s="75" t="s">
        <v>16722</v>
      </c>
      <c r="M37" s="75" t="s">
        <v>16722</v>
      </c>
      <c r="N37" s="69" t="s">
        <v>16722</v>
      </c>
      <c r="O37" s="216" t="s">
        <v>1773</v>
      </c>
      <c r="P37" s="75" t="s">
        <v>16722</v>
      </c>
      <c r="Q37" s="75" t="s">
        <v>4819</v>
      </c>
      <c r="R37" s="69"/>
      <c r="S37" s="69"/>
      <c r="T37" s="69" t="s">
        <v>16723</v>
      </c>
      <c r="U37" s="69"/>
      <c r="V37" s="116" t="s">
        <v>940</v>
      </c>
      <c r="W37" s="121" t="s">
        <v>3666</v>
      </c>
      <c r="X37" s="637">
        <f t="shared" si="0"/>
        <v>45500.000000000007</v>
      </c>
      <c r="Y37" s="74">
        <f t="shared" si="1"/>
        <v>695500</v>
      </c>
    </row>
    <row r="38" spans="1:25" ht="15.5" x14ac:dyDescent="0.35">
      <c r="A38" s="76"/>
      <c r="B38" s="76"/>
      <c r="C38" s="214"/>
      <c r="D38" s="76"/>
      <c r="E38" s="76"/>
      <c r="F38" s="69" t="s">
        <v>16727</v>
      </c>
      <c r="G38" s="69"/>
      <c r="H38" s="74">
        <v>600000</v>
      </c>
      <c r="I38" s="69"/>
      <c r="J38" s="69" t="s">
        <v>16722</v>
      </c>
      <c r="K38" s="69" t="s">
        <v>16722</v>
      </c>
      <c r="L38" s="75" t="s">
        <v>16722</v>
      </c>
      <c r="M38" s="75" t="s">
        <v>16722</v>
      </c>
      <c r="N38" s="69" t="s">
        <v>16722</v>
      </c>
      <c r="O38" s="216" t="s">
        <v>1773</v>
      </c>
      <c r="P38" s="75" t="s">
        <v>16722</v>
      </c>
      <c r="Q38" s="75" t="s">
        <v>4819</v>
      </c>
      <c r="R38" s="69"/>
      <c r="S38" s="69"/>
      <c r="T38" s="69" t="s">
        <v>16723</v>
      </c>
      <c r="U38" s="69"/>
      <c r="V38" s="116" t="s">
        <v>940</v>
      </c>
      <c r="W38" s="121" t="s">
        <v>3666</v>
      </c>
      <c r="X38" s="637">
        <f t="shared" si="0"/>
        <v>42000.000000000007</v>
      </c>
      <c r="Y38" s="74">
        <f t="shared" si="1"/>
        <v>642000</v>
      </c>
    </row>
    <row r="39" spans="1:25" ht="15.5" x14ac:dyDescent="0.35">
      <c r="A39" s="76"/>
      <c r="B39" s="76"/>
      <c r="C39" s="214"/>
      <c r="D39" s="76"/>
      <c r="E39" s="76"/>
      <c r="F39" s="69" t="s">
        <v>16728</v>
      </c>
      <c r="G39" s="69"/>
      <c r="H39" s="74">
        <v>600000</v>
      </c>
      <c r="I39" s="69"/>
      <c r="J39" s="69" t="s">
        <v>16722</v>
      </c>
      <c r="K39" s="69" t="s">
        <v>16722</v>
      </c>
      <c r="L39" s="75" t="s">
        <v>16722</v>
      </c>
      <c r="M39" s="75" t="s">
        <v>16722</v>
      </c>
      <c r="N39" s="69" t="s">
        <v>16722</v>
      </c>
      <c r="O39" s="216" t="s">
        <v>1773</v>
      </c>
      <c r="P39" s="75" t="s">
        <v>16722</v>
      </c>
      <c r="Q39" s="75" t="s">
        <v>4819</v>
      </c>
      <c r="R39" s="69"/>
      <c r="S39" s="69"/>
      <c r="T39" s="69" t="s">
        <v>16723</v>
      </c>
      <c r="U39" s="69"/>
      <c r="V39" s="116" t="s">
        <v>940</v>
      </c>
      <c r="W39" s="121" t="s">
        <v>3666</v>
      </c>
      <c r="X39" s="637">
        <f t="shared" si="0"/>
        <v>42000.000000000007</v>
      </c>
      <c r="Y39" s="74">
        <f t="shared" si="1"/>
        <v>642000</v>
      </c>
    </row>
    <row r="40" spans="1:25" ht="15.5" x14ac:dyDescent="0.35">
      <c r="A40" s="76"/>
      <c r="B40" s="76"/>
      <c r="C40" s="214"/>
      <c r="D40" s="76"/>
      <c r="E40" s="76"/>
      <c r="F40" s="69" t="s">
        <v>16729</v>
      </c>
      <c r="G40" s="69"/>
      <c r="H40" s="74">
        <v>600000</v>
      </c>
      <c r="I40" s="69"/>
      <c r="J40" s="69" t="s">
        <v>16722</v>
      </c>
      <c r="K40" s="69" t="s">
        <v>16722</v>
      </c>
      <c r="L40" s="75" t="s">
        <v>16722</v>
      </c>
      <c r="M40" s="75" t="s">
        <v>16722</v>
      </c>
      <c r="N40" s="69" t="s">
        <v>16722</v>
      </c>
      <c r="O40" s="216" t="s">
        <v>1773</v>
      </c>
      <c r="P40" s="75" t="s">
        <v>16722</v>
      </c>
      <c r="Q40" s="75" t="s">
        <v>4819</v>
      </c>
      <c r="R40" s="69"/>
      <c r="S40" s="69"/>
      <c r="T40" s="69" t="s">
        <v>16723</v>
      </c>
      <c r="U40" s="69"/>
      <c r="V40" s="116" t="s">
        <v>940</v>
      </c>
      <c r="W40" s="121" t="s">
        <v>3666</v>
      </c>
      <c r="X40" s="637">
        <f t="shared" si="0"/>
        <v>42000.000000000007</v>
      </c>
      <c r="Y40" s="74">
        <f t="shared" si="1"/>
        <v>642000</v>
      </c>
    </row>
    <row r="41" spans="1:25" ht="15.5" x14ac:dyDescent="0.35">
      <c r="A41" s="76"/>
      <c r="B41" s="76"/>
      <c r="C41" s="214"/>
      <c r="D41" s="76"/>
      <c r="E41" s="76"/>
      <c r="F41" s="69" t="s">
        <v>16730</v>
      </c>
      <c r="G41" s="69"/>
      <c r="H41" s="74">
        <v>650000</v>
      </c>
      <c r="I41" s="69"/>
      <c r="J41" s="69" t="s">
        <v>16722</v>
      </c>
      <c r="K41" s="69" t="s">
        <v>16722</v>
      </c>
      <c r="L41" s="75" t="s">
        <v>16722</v>
      </c>
      <c r="M41" s="75" t="s">
        <v>16722</v>
      </c>
      <c r="N41" s="69" t="s">
        <v>16722</v>
      </c>
      <c r="O41" s="216" t="s">
        <v>1773</v>
      </c>
      <c r="P41" s="75" t="s">
        <v>16722</v>
      </c>
      <c r="Q41" s="75" t="s">
        <v>4819</v>
      </c>
      <c r="R41" s="69"/>
      <c r="S41" s="69"/>
      <c r="T41" s="69" t="s">
        <v>16723</v>
      </c>
      <c r="U41" s="69"/>
      <c r="V41" s="116" t="s">
        <v>940</v>
      </c>
      <c r="W41" s="121" t="s">
        <v>3666</v>
      </c>
      <c r="X41" s="637">
        <f t="shared" si="0"/>
        <v>45500.000000000007</v>
      </c>
      <c r="Y41" s="74">
        <f t="shared" si="1"/>
        <v>695500</v>
      </c>
    </row>
    <row r="42" spans="1:25" ht="15.5" x14ac:dyDescent="0.35">
      <c r="A42" s="76"/>
      <c r="B42" s="76"/>
      <c r="C42" s="214"/>
      <c r="D42" s="76"/>
      <c r="E42" s="76"/>
      <c r="F42" s="69" t="s">
        <v>16731</v>
      </c>
      <c r="G42" s="69"/>
      <c r="H42" s="74">
        <v>650000</v>
      </c>
      <c r="I42" s="69"/>
      <c r="J42" s="69" t="s">
        <v>16722</v>
      </c>
      <c r="K42" s="69" t="s">
        <v>16722</v>
      </c>
      <c r="L42" s="75" t="s">
        <v>16722</v>
      </c>
      <c r="M42" s="75" t="s">
        <v>16722</v>
      </c>
      <c r="N42" s="69" t="s">
        <v>16722</v>
      </c>
      <c r="O42" s="216" t="s">
        <v>1773</v>
      </c>
      <c r="P42" s="75" t="s">
        <v>16722</v>
      </c>
      <c r="Q42" s="75" t="s">
        <v>4819</v>
      </c>
      <c r="R42" s="69"/>
      <c r="S42" s="69"/>
      <c r="T42" s="69" t="s">
        <v>16723</v>
      </c>
      <c r="U42" s="69"/>
      <c r="V42" s="116" t="s">
        <v>940</v>
      </c>
      <c r="W42" s="121" t="s">
        <v>3666</v>
      </c>
      <c r="X42" s="637">
        <f t="shared" si="0"/>
        <v>45500.000000000007</v>
      </c>
      <c r="Y42" s="74">
        <f t="shared" si="1"/>
        <v>695500</v>
      </c>
    </row>
    <row r="43" spans="1:25" ht="15.5" x14ac:dyDescent="0.35">
      <c r="A43" s="76"/>
      <c r="B43" s="76"/>
      <c r="C43" s="214"/>
      <c r="D43" s="76"/>
      <c r="E43" s="76"/>
      <c r="F43" s="69" t="s">
        <v>16732</v>
      </c>
      <c r="G43" s="69"/>
      <c r="H43" s="74">
        <v>650000</v>
      </c>
      <c r="I43" s="69"/>
      <c r="J43" s="69" t="s">
        <v>16722</v>
      </c>
      <c r="K43" s="69" t="s">
        <v>16722</v>
      </c>
      <c r="L43" s="75" t="s">
        <v>16722</v>
      </c>
      <c r="M43" s="75" t="s">
        <v>16722</v>
      </c>
      <c r="N43" s="69" t="s">
        <v>16722</v>
      </c>
      <c r="O43" s="216" t="s">
        <v>1773</v>
      </c>
      <c r="P43" s="75" t="s">
        <v>16722</v>
      </c>
      <c r="Q43" s="75" t="s">
        <v>4819</v>
      </c>
      <c r="R43" s="69"/>
      <c r="S43" s="69"/>
      <c r="T43" s="69" t="s">
        <v>16723</v>
      </c>
      <c r="U43" s="69"/>
      <c r="V43" s="116" t="s">
        <v>940</v>
      </c>
      <c r="W43" s="121" t="s">
        <v>3666</v>
      </c>
      <c r="X43" s="637">
        <f t="shared" si="0"/>
        <v>45500.000000000007</v>
      </c>
      <c r="Y43" s="74">
        <f t="shared" si="1"/>
        <v>695500</v>
      </c>
    </row>
    <row r="44" spans="1:25" ht="15.5" x14ac:dyDescent="0.35">
      <c r="A44" s="76"/>
      <c r="B44" s="76"/>
      <c r="C44" s="214"/>
      <c r="D44" s="76"/>
      <c r="E44" s="76"/>
      <c r="F44" s="69" t="s">
        <v>16733</v>
      </c>
      <c r="G44" s="69"/>
      <c r="H44" s="74">
        <v>650000</v>
      </c>
      <c r="I44" s="69"/>
      <c r="J44" s="69" t="s">
        <v>16722</v>
      </c>
      <c r="K44" s="69" t="s">
        <v>16722</v>
      </c>
      <c r="L44" s="75" t="s">
        <v>16722</v>
      </c>
      <c r="M44" s="75" t="s">
        <v>16722</v>
      </c>
      <c r="N44" s="69" t="s">
        <v>16722</v>
      </c>
      <c r="O44" s="216" t="s">
        <v>1773</v>
      </c>
      <c r="P44" s="75" t="s">
        <v>16722</v>
      </c>
      <c r="Q44" s="75" t="s">
        <v>4819</v>
      </c>
      <c r="R44" s="69"/>
      <c r="S44" s="69"/>
      <c r="T44" s="69" t="s">
        <v>16723</v>
      </c>
      <c r="U44" s="69"/>
      <c r="V44" s="116" t="s">
        <v>940</v>
      </c>
      <c r="W44" s="121" t="s">
        <v>3666</v>
      </c>
      <c r="X44" s="637">
        <f t="shared" si="0"/>
        <v>45500.000000000007</v>
      </c>
      <c r="Y44" s="74">
        <f t="shared" si="1"/>
        <v>695500</v>
      </c>
    </row>
    <row r="45" spans="1:25" ht="15.5" x14ac:dyDescent="0.35">
      <c r="A45" s="76"/>
      <c r="B45" s="76"/>
      <c r="C45" s="214"/>
      <c r="D45" s="76"/>
      <c r="E45" s="76"/>
      <c r="F45" s="69" t="s">
        <v>16734</v>
      </c>
      <c r="G45" s="69"/>
      <c r="H45" s="74">
        <v>600000</v>
      </c>
      <c r="I45" s="69"/>
      <c r="J45" s="69" t="s">
        <v>16722</v>
      </c>
      <c r="K45" s="69" t="s">
        <v>16722</v>
      </c>
      <c r="L45" s="75" t="s">
        <v>16722</v>
      </c>
      <c r="M45" s="75" t="s">
        <v>16722</v>
      </c>
      <c r="N45" s="69" t="s">
        <v>16722</v>
      </c>
      <c r="O45" s="216" t="s">
        <v>1773</v>
      </c>
      <c r="P45" s="75" t="s">
        <v>16722</v>
      </c>
      <c r="Q45" s="75" t="s">
        <v>4819</v>
      </c>
      <c r="R45" s="69"/>
      <c r="S45" s="69"/>
      <c r="T45" s="69" t="s">
        <v>16723</v>
      </c>
      <c r="U45" s="69"/>
      <c r="V45" s="116" t="s">
        <v>940</v>
      </c>
      <c r="W45" s="121" t="s">
        <v>3666</v>
      </c>
      <c r="X45" s="637">
        <f t="shared" si="0"/>
        <v>42000.000000000007</v>
      </c>
      <c r="Y45" s="74">
        <f t="shared" si="1"/>
        <v>642000</v>
      </c>
    </row>
    <row r="46" spans="1:25" ht="15.5" x14ac:dyDescent="0.35">
      <c r="A46" s="76"/>
      <c r="B46" s="76"/>
      <c r="C46" s="214"/>
      <c r="D46" s="76"/>
      <c r="E46" s="76"/>
      <c r="F46" s="69" t="s">
        <v>16735</v>
      </c>
      <c r="G46" s="69"/>
      <c r="H46" s="74">
        <v>600000</v>
      </c>
      <c r="I46" s="69"/>
      <c r="J46" s="69" t="s">
        <v>16722</v>
      </c>
      <c r="K46" s="69" t="s">
        <v>16722</v>
      </c>
      <c r="L46" s="75" t="s">
        <v>16722</v>
      </c>
      <c r="M46" s="75" t="s">
        <v>16722</v>
      </c>
      <c r="N46" s="69" t="s">
        <v>16722</v>
      </c>
      <c r="O46" s="216" t="s">
        <v>1773</v>
      </c>
      <c r="P46" s="75" t="s">
        <v>16722</v>
      </c>
      <c r="Q46" s="75" t="s">
        <v>4819</v>
      </c>
      <c r="R46" s="69"/>
      <c r="S46" s="69"/>
      <c r="T46" s="69" t="s">
        <v>16723</v>
      </c>
      <c r="U46" s="69"/>
      <c r="V46" s="116" t="s">
        <v>940</v>
      </c>
      <c r="W46" s="121" t="s">
        <v>3666</v>
      </c>
      <c r="X46" s="637">
        <f t="shared" si="0"/>
        <v>42000.000000000007</v>
      </c>
      <c r="Y46" s="74">
        <f t="shared" si="1"/>
        <v>642000</v>
      </c>
    </row>
    <row r="47" spans="1:25" ht="15.5" x14ac:dyDescent="0.35">
      <c r="A47" s="76"/>
      <c r="B47" s="76"/>
      <c r="C47" s="214"/>
      <c r="D47" s="76"/>
      <c r="E47" s="76"/>
      <c r="F47" s="69"/>
      <c r="G47" s="69"/>
      <c r="H47" s="74"/>
      <c r="I47" s="69"/>
      <c r="J47" s="69"/>
      <c r="K47" s="75"/>
      <c r="L47" s="75"/>
      <c r="M47" s="75"/>
      <c r="N47" s="75"/>
      <c r="O47" s="216"/>
      <c r="P47" s="75"/>
      <c r="Q47" s="75"/>
      <c r="R47" s="69"/>
      <c r="S47" s="69"/>
      <c r="T47" s="69"/>
      <c r="U47" s="69"/>
      <c r="V47" s="116"/>
      <c r="W47" s="121"/>
      <c r="X47" s="637">
        <f t="shared" si="0"/>
        <v>0</v>
      </c>
      <c r="Y47" s="74">
        <f t="shared" si="1"/>
        <v>0</v>
      </c>
    </row>
    <row r="48" spans="1:25" ht="15.5" x14ac:dyDescent="0.35">
      <c r="A48" s="64"/>
      <c r="B48" s="64"/>
      <c r="C48" s="65"/>
      <c r="D48" s="64"/>
      <c r="E48" s="64"/>
      <c r="F48" s="66" t="s">
        <v>3699</v>
      </c>
      <c r="G48" s="64"/>
      <c r="H48" s="67"/>
      <c r="I48" s="64"/>
      <c r="J48" s="64"/>
      <c r="K48" s="68"/>
      <c r="L48" s="68"/>
      <c r="M48" s="68"/>
      <c r="N48" s="68"/>
      <c r="O48" s="215"/>
      <c r="P48" s="68"/>
      <c r="Q48" s="68"/>
      <c r="R48" s="64"/>
      <c r="S48" s="64"/>
      <c r="T48" s="64"/>
      <c r="U48" s="64"/>
      <c r="V48" s="115"/>
      <c r="W48" s="115"/>
      <c r="X48" s="637">
        <f t="shared" si="0"/>
        <v>0</v>
      </c>
      <c r="Y48" s="67">
        <f t="shared" si="1"/>
        <v>0</v>
      </c>
    </row>
    <row r="49" spans="1:25" ht="15.5" x14ac:dyDescent="0.35">
      <c r="A49" s="76"/>
      <c r="B49" s="76"/>
      <c r="C49" s="214"/>
      <c r="D49" s="76"/>
      <c r="E49" s="76"/>
      <c r="F49" s="69" t="s">
        <v>16736</v>
      </c>
      <c r="G49" s="69"/>
      <c r="H49" s="74">
        <v>40000</v>
      </c>
      <c r="I49" s="69"/>
      <c r="J49" s="69" t="s">
        <v>1765</v>
      </c>
      <c r="K49" s="69" t="s">
        <v>1765</v>
      </c>
      <c r="L49" s="75" t="s">
        <v>1765</v>
      </c>
      <c r="M49" s="75" t="s">
        <v>1765</v>
      </c>
      <c r="N49" s="69" t="s">
        <v>1765</v>
      </c>
      <c r="O49" s="216" t="s">
        <v>1575</v>
      </c>
      <c r="P49" s="75" t="s">
        <v>1765</v>
      </c>
      <c r="Q49" s="75" t="s">
        <v>1765</v>
      </c>
      <c r="R49" s="69"/>
      <c r="S49" s="69"/>
      <c r="T49" s="69"/>
      <c r="U49" s="69"/>
      <c r="V49" s="116"/>
      <c r="W49" s="121"/>
      <c r="X49" s="637">
        <f t="shared" si="0"/>
        <v>2800.0000000000005</v>
      </c>
      <c r="Y49" s="74">
        <f t="shared" si="1"/>
        <v>42800</v>
      </c>
    </row>
    <row r="50" spans="1:25" ht="15.5" x14ac:dyDescent="0.35">
      <c r="A50" s="76"/>
      <c r="B50" s="76"/>
      <c r="C50" s="214"/>
      <c r="D50" s="76"/>
      <c r="E50" s="76"/>
      <c r="F50" s="69" t="s">
        <v>16737</v>
      </c>
      <c r="G50" s="69"/>
      <c r="H50" s="74">
        <v>40000</v>
      </c>
      <c r="I50" s="69"/>
      <c r="J50" s="69" t="s">
        <v>1765</v>
      </c>
      <c r="K50" s="69" t="s">
        <v>1765</v>
      </c>
      <c r="L50" s="75" t="s">
        <v>1765</v>
      </c>
      <c r="M50" s="75" t="s">
        <v>1765</v>
      </c>
      <c r="N50" s="69" t="s">
        <v>1765</v>
      </c>
      <c r="O50" s="216" t="s">
        <v>1575</v>
      </c>
      <c r="P50" s="75" t="s">
        <v>1765</v>
      </c>
      <c r="Q50" s="75" t="s">
        <v>1765</v>
      </c>
      <c r="R50" s="69"/>
      <c r="S50" s="69"/>
      <c r="T50" s="69"/>
      <c r="U50" s="69"/>
      <c r="V50" s="116"/>
      <c r="W50" s="121"/>
      <c r="X50" s="637">
        <f t="shared" si="0"/>
        <v>2800.0000000000005</v>
      </c>
      <c r="Y50" s="74">
        <f t="shared" si="1"/>
        <v>42800</v>
      </c>
    </row>
    <row r="51" spans="1:25" ht="15.5" x14ac:dyDescent="0.35">
      <c r="A51" s="76"/>
      <c r="B51" s="76"/>
      <c r="C51" s="214"/>
      <c r="D51" s="76"/>
      <c r="E51" s="76"/>
      <c r="F51" s="69" t="s">
        <v>16738</v>
      </c>
      <c r="G51" s="69"/>
      <c r="H51" s="74">
        <v>40000</v>
      </c>
      <c r="I51" s="69"/>
      <c r="J51" s="69" t="s">
        <v>1765</v>
      </c>
      <c r="K51" s="69" t="s">
        <v>1765</v>
      </c>
      <c r="L51" s="75" t="s">
        <v>1765</v>
      </c>
      <c r="M51" s="75" t="s">
        <v>1765</v>
      </c>
      <c r="N51" s="69" t="s">
        <v>1765</v>
      </c>
      <c r="O51" s="216" t="s">
        <v>1575</v>
      </c>
      <c r="P51" s="75" t="s">
        <v>1765</v>
      </c>
      <c r="Q51" s="75" t="s">
        <v>1765</v>
      </c>
      <c r="R51" s="69"/>
      <c r="S51" s="69"/>
      <c r="T51" s="69"/>
      <c r="U51" s="69"/>
      <c r="V51" s="116"/>
      <c r="W51" s="121"/>
      <c r="X51" s="637">
        <f t="shared" si="0"/>
        <v>2800.0000000000005</v>
      </c>
      <c r="Y51" s="74">
        <f t="shared" si="1"/>
        <v>42800</v>
      </c>
    </row>
    <row r="52" spans="1:25" ht="15.5" x14ac:dyDescent="0.35">
      <c r="A52" s="76"/>
      <c r="B52" s="76"/>
      <c r="C52" s="214"/>
      <c r="D52" s="76"/>
      <c r="E52" s="76"/>
      <c r="F52" s="69" t="s">
        <v>16739</v>
      </c>
      <c r="G52" s="69"/>
      <c r="H52" s="74">
        <v>40000</v>
      </c>
      <c r="I52" s="69"/>
      <c r="J52" s="69" t="s">
        <v>1765</v>
      </c>
      <c r="K52" s="69" t="s">
        <v>1765</v>
      </c>
      <c r="L52" s="75" t="s">
        <v>1765</v>
      </c>
      <c r="M52" s="75" t="s">
        <v>1765</v>
      </c>
      <c r="N52" s="69" t="s">
        <v>1765</v>
      </c>
      <c r="O52" s="216" t="s">
        <v>1575</v>
      </c>
      <c r="P52" s="75" t="s">
        <v>1765</v>
      </c>
      <c r="Q52" s="75" t="s">
        <v>1765</v>
      </c>
      <c r="R52" s="69"/>
      <c r="S52" s="69"/>
      <c r="T52" s="69"/>
      <c r="U52" s="69"/>
      <c r="V52" s="116"/>
      <c r="W52" s="121"/>
      <c r="X52" s="637">
        <f t="shared" si="0"/>
        <v>2800.0000000000005</v>
      </c>
      <c r="Y52" s="74">
        <f t="shared" si="1"/>
        <v>42800</v>
      </c>
    </row>
    <row r="53" spans="1:25" ht="15.5" x14ac:dyDescent="0.35">
      <c r="A53" s="76"/>
      <c r="B53" s="76"/>
      <c r="C53" s="214"/>
      <c r="D53" s="76"/>
      <c r="E53" s="76"/>
      <c r="F53" s="69" t="s">
        <v>16740</v>
      </c>
      <c r="G53" s="69"/>
      <c r="H53" s="74">
        <v>40000</v>
      </c>
      <c r="I53" s="69"/>
      <c r="J53" s="69" t="s">
        <v>1765</v>
      </c>
      <c r="K53" s="69" t="s">
        <v>1765</v>
      </c>
      <c r="L53" s="75" t="s">
        <v>1765</v>
      </c>
      <c r="M53" s="75" t="s">
        <v>1765</v>
      </c>
      <c r="N53" s="69" t="s">
        <v>1765</v>
      </c>
      <c r="O53" s="216" t="s">
        <v>1575</v>
      </c>
      <c r="P53" s="75" t="s">
        <v>1765</v>
      </c>
      <c r="Q53" s="75" t="s">
        <v>1765</v>
      </c>
      <c r="R53" s="69"/>
      <c r="S53" s="69"/>
      <c r="T53" s="69"/>
      <c r="U53" s="69"/>
      <c r="V53" s="116"/>
      <c r="W53" s="121"/>
      <c r="X53" s="637">
        <f t="shared" si="0"/>
        <v>2800.0000000000005</v>
      </c>
      <c r="Y53" s="74">
        <f t="shared" si="1"/>
        <v>42800</v>
      </c>
    </row>
    <row r="54" spans="1:25" ht="15.5" x14ac:dyDescent="0.35">
      <c r="A54" s="76"/>
      <c r="B54" s="76"/>
      <c r="C54" s="214"/>
      <c r="D54" s="76"/>
      <c r="E54" s="76"/>
      <c r="F54" s="69" t="s">
        <v>16741</v>
      </c>
      <c r="G54" s="69"/>
      <c r="H54" s="74">
        <v>40000</v>
      </c>
      <c r="I54" s="69"/>
      <c r="J54" s="69" t="s">
        <v>1765</v>
      </c>
      <c r="K54" s="69" t="s">
        <v>1765</v>
      </c>
      <c r="L54" s="75" t="s">
        <v>1765</v>
      </c>
      <c r="M54" s="75" t="s">
        <v>1765</v>
      </c>
      <c r="N54" s="69" t="s">
        <v>1765</v>
      </c>
      <c r="O54" s="216" t="s">
        <v>1575</v>
      </c>
      <c r="P54" s="75" t="s">
        <v>1765</v>
      </c>
      <c r="Q54" s="75" t="s">
        <v>1765</v>
      </c>
      <c r="R54" s="69"/>
      <c r="S54" s="69"/>
      <c r="T54" s="69"/>
      <c r="U54" s="69"/>
      <c r="V54" s="116"/>
      <c r="W54" s="121"/>
      <c r="X54" s="637">
        <f t="shared" si="0"/>
        <v>2800.0000000000005</v>
      </c>
      <c r="Y54" s="74">
        <f t="shared" si="1"/>
        <v>42800</v>
      </c>
    </row>
    <row r="55" spans="1:25" ht="15.5" x14ac:dyDescent="0.35">
      <c r="A55" s="76"/>
      <c r="B55" s="76"/>
      <c r="C55" s="214"/>
      <c r="D55" s="76"/>
      <c r="E55" s="76"/>
      <c r="F55" s="69"/>
      <c r="G55" s="69"/>
      <c r="H55" s="74"/>
      <c r="I55" s="69"/>
      <c r="J55" s="69"/>
      <c r="K55" s="75"/>
      <c r="L55" s="75"/>
      <c r="M55" s="75"/>
      <c r="N55" s="75"/>
      <c r="O55" s="216"/>
      <c r="P55" s="75"/>
      <c r="Q55" s="75"/>
      <c r="R55" s="69"/>
      <c r="S55" s="69"/>
      <c r="T55" s="69"/>
      <c r="U55" s="69"/>
      <c r="V55" s="116"/>
      <c r="W55" s="121"/>
      <c r="X55" s="637">
        <f t="shared" si="0"/>
        <v>0</v>
      </c>
      <c r="Y55" s="74">
        <f t="shared" si="1"/>
        <v>0</v>
      </c>
    </row>
    <row r="56" spans="1:25" ht="15.5" x14ac:dyDescent="0.35">
      <c r="A56" s="64"/>
      <c r="B56" s="64"/>
      <c r="C56" s="65"/>
      <c r="D56" s="64"/>
      <c r="E56" s="64"/>
      <c r="F56" s="66" t="s">
        <v>1842</v>
      </c>
      <c r="G56" s="64"/>
      <c r="H56" s="67"/>
      <c r="I56" s="64"/>
      <c r="J56" s="64"/>
      <c r="K56" s="68"/>
      <c r="L56" s="68"/>
      <c r="M56" s="68"/>
      <c r="N56" s="68"/>
      <c r="O56" s="215"/>
      <c r="P56" s="68"/>
      <c r="Q56" s="68"/>
      <c r="R56" s="64"/>
      <c r="S56" s="64"/>
      <c r="T56" s="64"/>
      <c r="U56" s="64"/>
      <c r="V56" s="115"/>
      <c r="W56" s="239"/>
      <c r="X56" s="637">
        <f t="shared" si="0"/>
        <v>0</v>
      </c>
      <c r="Y56" s="67">
        <f t="shared" si="1"/>
        <v>0</v>
      </c>
    </row>
    <row r="57" spans="1:25" ht="15.5" x14ac:dyDescent="0.35">
      <c r="A57" s="229"/>
      <c r="B57" s="229"/>
      <c r="C57" s="230"/>
      <c r="D57" s="229"/>
      <c r="E57" s="229"/>
      <c r="F57" s="117" t="s">
        <v>16742</v>
      </c>
      <c r="G57" s="231"/>
      <c r="H57" s="249">
        <v>18000000</v>
      </c>
      <c r="I57" s="231"/>
      <c r="J57" s="231" t="s">
        <v>2659</v>
      </c>
      <c r="K57" s="233">
        <v>1975</v>
      </c>
      <c r="L57" s="233" t="s">
        <v>9734</v>
      </c>
      <c r="M57" s="120">
        <v>26822</v>
      </c>
      <c r="N57" s="236"/>
      <c r="O57" s="231" t="s">
        <v>1773</v>
      </c>
      <c r="P57" s="119"/>
      <c r="Q57" s="119"/>
      <c r="R57" s="229"/>
      <c r="S57" s="229"/>
      <c r="T57" s="229"/>
      <c r="U57" s="229"/>
      <c r="V57" s="232"/>
      <c r="W57" s="286"/>
      <c r="X57" s="637">
        <f t="shared" si="0"/>
        <v>1260000.0000000002</v>
      </c>
      <c r="Y57" s="249">
        <f t="shared" si="1"/>
        <v>19260000</v>
      </c>
    </row>
    <row r="58" spans="1:25" ht="15.5" x14ac:dyDescent="0.35">
      <c r="A58" s="229"/>
      <c r="B58" s="229"/>
      <c r="C58" s="230"/>
      <c r="D58" s="229"/>
      <c r="E58" s="229"/>
      <c r="F58" s="117" t="s">
        <v>16743</v>
      </c>
      <c r="G58" s="231"/>
      <c r="H58" s="249">
        <v>18000000</v>
      </c>
      <c r="I58" s="231"/>
      <c r="J58" s="231" t="s">
        <v>6193</v>
      </c>
      <c r="K58" s="233" t="s">
        <v>6193</v>
      </c>
      <c r="L58" s="233" t="s">
        <v>6193</v>
      </c>
      <c r="M58" s="120" t="s">
        <v>6193</v>
      </c>
      <c r="N58" s="236"/>
      <c r="O58" s="231" t="s">
        <v>1773</v>
      </c>
      <c r="P58" s="119"/>
      <c r="Q58" s="119"/>
      <c r="R58" s="229"/>
      <c r="S58" s="229"/>
      <c r="T58" s="229"/>
      <c r="U58" s="229"/>
      <c r="V58" s="232"/>
      <c r="W58" s="286" t="s">
        <v>5716</v>
      </c>
      <c r="X58" s="637">
        <f t="shared" si="0"/>
        <v>1260000.0000000002</v>
      </c>
      <c r="Y58" s="249">
        <f t="shared" si="1"/>
        <v>19260000</v>
      </c>
    </row>
    <row r="59" spans="1:25" ht="15.5" x14ac:dyDescent="0.35">
      <c r="A59" s="229"/>
      <c r="B59" s="229"/>
      <c r="C59" s="230"/>
      <c r="D59" s="229"/>
      <c r="E59" s="229"/>
      <c r="F59" s="117" t="s">
        <v>16744</v>
      </c>
      <c r="G59" s="231"/>
      <c r="H59" s="249">
        <v>18000000</v>
      </c>
      <c r="I59" s="231"/>
      <c r="J59" s="231" t="s">
        <v>2659</v>
      </c>
      <c r="K59" s="233">
        <v>1975</v>
      </c>
      <c r="L59" s="233" t="s">
        <v>9734</v>
      </c>
      <c r="M59" s="120">
        <v>26823</v>
      </c>
      <c r="N59" s="236"/>
      <c r="O59" s="231" t="s">
        <v>1773</v>
      </c>
      <c r="P59" s="119"/>
      <c r="Q59" s="119"/>
      <c r="R59" s="229"/>
      <c r="S59" s="229"/>
      <c r="T59" s="229"/>
      <c r="U59" s="229"/>
      <c r="V59" s="232"/>
      <c r="W59" s="286"/>
      <c r="X59" s="637">
        <f t="shared" si="0"/>
        <v>1260000.0000000002</v>
      </c>
      <c r="Y59" s="249">
        <f t="shared" si="1"/>
        <v>19260000</v>
      </c>
    </row>
    <row r="60" spans="1:25" ht="15.5" x14ac:dyDescent="0.35">
      <c r="A60" s="229"/>
      <c r="B60" s="229"/>
      <c r="C60" s="230"/>
      <c r="D60" s="229"/>
      <c r="E60" s="229"/>
      <c r="F60" s="117"/>
      <c r="G60" s="231"/>
      <c r="H60" s="249"/>
      <c r="I60" s="231"/>
      <c r="J60" s="231"/>
      <c r="K60" s="233"/>
      <c r="L60" s="233"/>
      <c r="M60" s="120"/>
      <c r="N60" s="236"/>
      <c r="O60" s="231"/>
      <c r="P60" s="119"/>
      <c r="Q60" s="119"/>
      <c r="R60" s="229"/>
      <c r="S60" s="229"/>
      <c r="T60" s="229"/>
      <c r="U60" s="229"/>
      <c r="V60" s="232"/>
      <c r="W60" s="286"/>
      <c r="X60" s="637">
        <f t="shared" si="0"/>
        <v>0</v>
      </c>
      <c r="Y60" s="249">
        <f t="shared" si="1"/>
        <v>0</v>
      </c>
    </row>
    <row r="61" spans="1:25" ht="15.5" x14ac:dyDescent="0.35">
      <c r="A61" s="217"/>
      <c r="B61" s="217"/>
      <c r="C61" s="218"/>
      <c r="D61" s="217"/>
      <c r="E61" s="217"/>
      <c r="F61" s="96" t="s">
        <v>2958</v>
      </c>
      <c r="G61" s="215"/>
      <c r="H61" s="247"/>
      <c r="I61" s="215"/>
      <c r="J61" s="215"/>
      <c r="K61" s="220"/>
      <c r="L61" s="220"/>
      <c r="M61" s="127"/>
      <c r="N61" s="221"/>
      <c r="O61" s="215"/>
      <c r="P61" s="68"/>
      <c r="Q61" s="68"/>
      <c r="R61" s="217"/>
      <c r="S61" s="217"/>
      <c r="T61" s="217"/>
      <c r="U61" s="217"/>
      <c r="V61" s="222"/>
      <c r="W61" s="239"/>
      <c r="X61" s="637">
        <f t="shared" si="0"/>
        <v>0</v>
      </c>
      <c r="Y61" s="247">
        <f t="shared" si="1"/>
        <v>0</v>
      </c>
    </row>
    <row r="62" spans="1:25" ht="15.5" x14ac:dyDescent="0.35">
      <c r="A62" s="229"/>
      <c r="B62" s="229"/>
      <c r="C62" s="230"/>
      <c r="D62" s="229"/>
      <c r="E62" s="229"/>
      <c r="F62" s="117" t="s">
        <v>1852</v>
      </c>
      <c r="G62" s="231"/>
      <c r="H62" s="249"/>
      <c r="I62" s="231"/>
      <c r="J62" s="231" t="s">
        <v>1852</v>
      </c>
      <c r="K62" s="231" t="s">
        <v>1852</v>
      </c>
      <c r="L62" s="231" t="s">
        <v>1852</v>
      </c>
      <c r="M62" s="231" t="s">
        <v>1852</v>
      </c>
      <c r="N62" s="231" t="s">
        <v>1852</v>
      </c>
      <c r="O62" s="231" t="s">
        <v>1852</v>
      </c>
      <c r="P62" s="231" t="s">
        <v>1852</v>
      </c>
      <c r="Q62" s="231" t="s">
        <v>1852</v>
      </c>
      <c r="R62" s="231" t="s">
        <v>1852</v>
      </c>
      <c r="S62" s="231" t="s">
        <v>1852</v>
      </c>
      <c r="T62" s="231" t="s">
        <v>1852</v>
      </c>
      <c r="U62" s="231" t="s">
        <v>1852</v>
      </c>
      <c r="V62" s="231" t="s">
        <v>1852</v>
      </c>
      <c r="W62" s="286" t="s">
        <v>1852</v>
      </c>
      <c r="X62" s="637">
        <f t="shared" si="0"/>
        <v>0</v>
      </c>
      <c r="Y62" s="249">
        <f t="shared" si="1"/>
        <v>0</v>
      </c>
    </row>
    <row r="63" spans="1:25" ht="15.5" x14ac:dyDescent="0.35">
      <c r="A63" s="229"/>
      <c r="B63" s="229"/>
      <c r="C63" s="230"/>
      <c r="D63" s="229"/>
      <c r="E63" s="229"/>
      <c r="F63" s="117"/>
      <c r="G63" s="231"/>
      <c r="H63" s="249"/>
      <c r="I63" s="231"/>
      <c r="J63" s="231"/>
      <c r="K63" s="233"/>
      <c r="L63" s="233"/>
      <c r="M63" s="120"/>
      <c r="N63" s="236"/>
      <c r="O63" s="231"/>
      <c r="P63" s="119"/>
      <c r="Q63" s="119"/>
      <c r="R63" s="229"/>
      <c r="S63" s="229"/>
      <c r="T63" s="229"/>
      <c r="U63" s="229"/>
      <c r="V63" s="232"/>
      <c r="W63" s="286"/>
      <c r="X63" s="637">
        <f t="shared" si="0"/>
        <v>0</v>
      </c>
      <c r="Y63" s="249">
        <f t="shared" si="1"/>
        <v>0</v>
      </c>
    </row>
    <row r="64" spans="1:25" ht="15.5" x14ac:dyDescent="0.35">
      <c r="A64" s="217"/>
      <c r="B64" s="217"/>
      <c r="C64" s="218"/>
      <c r="D64" s="217"/>
      <c r="E64" s="217"/>
      <c r="F64" s="96" t="s">
        <v>5622</v>
      </c>
      <c r="G64" s="215"/>
      <c r="H64" s="247"/>
      <c r="I64" s="215"/>
      <c r="J64" s="215"/>
      <c r="K64" s="220"/>
      <c r="L64" s="220"/>
      <c r="M64" s="127"/>
      <c r="N64" s="221"/>
      <c r="O64" s="215"/>
      <c r="P64" s="68"/>
      <c r="Q64" s="68"/>
      <c r="R64" s="217"/>
      <c r="S64" s="217"/>
      <c r="T64" s="217"/>
      <c r="U64" s="217"/>
      <c r="V64" s="222"/>
      <c r="W64" s="239"/>
      <c r="X64" s="637">
        <f t="shared" si="0"/>
        <v>0</v>
      </c>
      <c r="Y64" s="247">
        <f t="shared" si="1"/>
        <v>0</v>
      </c>
    </row>
    <row r="65" spans="1:25" ht="15.5" x14ac:dyDescent="0.35">
      <c r="A65" s="229"/>
      <c r="B65" s="229"/>
      <c r="C65" s="230"/>
      <c r="D65" s="229"/>
      <c r="E65" s="229"/>
      <c r="F65" s="117" t="s">
        <v>1852</v>
      </c>
      <c r="G65" s="231"/>
      <c r="H65" s="249"/>
      <c r="I65" s="231"/>
      <c r="J65" s="231" t="s">
        <v>1852</v>
      </c>
      <c r="K65" s="231" t="s">
        <v>1852</v>
      </c>
      <c r="L65" s="231" t="s">
        <v>1852</v>
      </c>
      <c r="M65" s="231" t="s">
        <v>1852</v>
      </c>
      <c r="N65" s="231" t="s">
        <v>1852</v>
      </c>
      <c r="O65" s="231" t="s">
        <v>1852</v>
      </c>
      <c r="P65" s="231" t="s">
        <v>1852</v>
      </c>
      <c r="Q65" s="231" t="s">
        <v>1852</v>
      </c>
      <c r="R65" s="231" t="s">
        <v>1852</v>
      </c>
      <c r="S65" s="231" t="s">
        <v>1852</v>
      </c>
      <c r="T65" s="231" t="s">
        <v>1852</v>
      </c>
      <c r="U65" s="231" t="s">
        <v>1852</v>
      </c>
      <c r="V65" s="231" t="s">
        <v>1852</v>
      </c>
      <c r="W65" s="286" t="s">
        <v>1852</v>
      </c>
      <c r="X65" s="637">
        <f t="shared" si="0"/>
        <v>0</v>
      </c>
      <c r="Y65" s="249">
        <f t="shared" si="1"/>
        <v>0</v>
      </c>
    </row>
    <row r="66" spans="1:25" ht="15.5" x14ac:dyDescent="0.35">
      <c r="A66" s="229"/>
      <c r="B66" s="229"/>
      <c r="C66" s="230"/>
      <c r="D66" s="229"/>
      <c r="E66" s="229"/>
      <c r="F66" s="117"/>
      <c r="G66" s="231"/>
      <c r="H66" s="249"/>
      <c r="I66" s="231"/>
      <c r="J66" s="231"/>
      <c r="K66" s="233"/>
      <c r="L66" s="233"/>
      <c r="M66" s="120"/>
      <c r="N66" s="236"/>
      <c r="O66" s="231"/>
      <c r="P66" s="119"/>
      <c r="Q66" s="119"/>
      <c r="R66" s="229"/>
      <c r="S66" s="229"/>
      <c r="T66" s="229"/>
      <c r="U66" s="229"/>
      <c r="V66" s="232"/>
      <c r="W66" s="286"/>
      <c r="X66" s="637">
        <f t="shared" si="0"/>
        <v>0</v>
      </c>
      <c r="Y66" s="249">
        <f t="shared" si="1"/>
        <v>0</v>
      </c>
    </row>
    <row r="67" spans="1:25" ht="15.5" x14ac:dyDescent="0.35">
      <c r="A67" s="217"/>
      <c r="B67" s="217"/>
      <c r="C67" s="218"/>
      <c r="D67" s="217"/>
      <c r="E67" s="217"/>
      <c r="F67" s="96" t="s">
        <v>1829</v>
      </c>
      <c r="G67" s="215"/>
      <c r="H67" s="247"/>
      <c r="I67" s="215"/>
      <c r="J67" s="215"/>
      <c r="K67" s="220"/>
      <c r="L67" s="220"/>
      <c r="M67" s="127"/>
      <c r="N67" s="221"/>
      <c r="O67" s="215"/>
      <c r="P67" s="68"/>
      <c r="Q67" s="68"/>
      <c r="R67" s="217"/>
      <c r="S67" s="217"/>
      <c r="T67" s="217"/>
      <c r="U67" s="217"/>
      <c r="V67" s="222"/>
      <c r="W67" s="239"/>
      <c r="X67" s="637">
        <f t="shared" si="0"/>
        <v>0</v>
      </c>
      <c r="Y67" s="247">
        <f t="shared" si="1"/>
        <v>0</v>
      </c>
    </row>
    <row r="68" spans="1:25" s="94" customFormat="1" ht="16.5" customHeight="1" x14ac:dyDescent="0.35">
      <c r="A68" s="223"/>
      <c r="B68" s="223"/>
      <c r="C68" s="224"/>
      <c r="D68" s="223"/>
      <c r="E68" s="223"/>
      <c r="F68" s="79" t="s">
        <v>16745</v>
      </c>
      <c r="G68" s="216"/>
      <c r="H68" s="248">
        <v>60000</v>
      </c>
      <c r="I68" s="216"/>
      <c r="J68" s="216" t="s">
        <v>1765</v>
      </c>
      <c r="K68" s="216" t="s">
        <v>1765</v>
      </c>
      <c r="L68" s="226" t="s">
        <v>1765</v>
      </c>
      <c r="M68" s="226" t="s">
        <v>1765</v>
      </c>
      <c r="N68" s="227"/>
      <c r="O68" s="216"/>
      <c r="P68" s="75" t="s">
        <v>1765</v>
      </c>
      <c r="Q68" s="75" t="s">
        <v>1765</v>
      </c>
      <c r="R68" s="223"/>
      <c r="S68" s="223"/>
      <c r="T68" s="223"/>
      <c r="U68" s="223"/>
      <c r="V68" s="228"/>
      <c r="W68" s="490"/>
      <c r="X68" s="637">
        <f t="shared" si="0"/>
        <v>4200</v>
      </c>
      <c r="Y68" s="248">
        <f t="shared" si="1"/>
        <v>64200</v>
      </c>
    </row>
    <row r="69" spans="1:25" ht="15.5" x14ac:dyDescent="0.35">
      <c r="A69" s="229"/>
      <c r="B69" s="229"/>
      <c r="C69" s="230"/>
      <c r="D69" s="229"/>
      <c r="E69" s="229"/>
      <c r="F69" s="79" t="s">
        <v>16746</v>
      </c>
      <c r="G69" s="231"/>
      <c r="H69" s="248">
        <v>60000</v>
      </c>
      <c r="I69" s="231"/>
      <c r="J69" s="216" t="s">
        <v>1765</v>
      </c>
      <c r="K69" s="216" t="s">
        <v>1765</v>
      </c>
      <c r="L69" s="226" t="s">
        <v>1765</v>
      </c>
      <c r="M69" s="226" t="s">
        <v>1765</v>
      </c>
      <c r="N69" s="236"/>
      <c r="O69" s="231"/>
      <c r="P69" s="75" t="s">
        <v>1765</v>
      </c>
      <c r="Q69" s="75" t="s">
        <v>1765</v>
      </c>
      <c r="R69" s="229"/>
      <c r="S69" s="229"/>
      <c r="T69" s="229"/>
      <c r="U69" s="229"/>
      <c r="V69" s="232"/>
      <c r="W69" s="286"/>
      <c r="X69" s="637">
        <f t="shared" si="0"/>
        <v>4200</v>
      </c>
      <c r="Y69" s="248">
        <f t="shared" si="1"/>
        <v>64200</v>
      </c>
    </row>
    <row r="70" spans="1:25" ht="15.5" x14ac:dyDescent="0.35">
      <c r="A70" s="229"/>
      <c r="B70" s="229"/>
      <c r="C70" s="230"/>
      <c r="D70" s="229"/>
      <c r="E70" s="229"/>
      <c r="F70" s="117"/>
      <c r="G70" s="231"/>
      <c r="H70" s="249"/>
      <c r="I70" s="231"/>
      <c r="J70" s="231"/>
      <c r="K70" s="233"/>
      <c r="L70" s="233"/>
      <c r="M70" s="120"/>
      <c r="N70" s="236"/>
      <c r="O70" s="231"/>
      <c r="P70" s="119"/>
      <c r="Q70" s="119"/>
      <c r="R70" s="229"/>
      <c r="S70" s="229"/>
      <c r="T70" s="229"/>
      <c r="U70" s="229"/>
      <c r="V70" s="232"/>
      <c r="W70" s="286"/>
      <c r="X70" s="637">
        <f t="shared" ref="X70:X133" si="2">H70*X$4</f>
        <v>0</v>
      </c>
      <c r="Y70" s="249">
        <f t="shared" ref="Y70:Y133" si="3">H70+X70</f>
        <v>0</v>
      </c>
    </row>
    <row r="71" spans="1:25" ht="15.5" x14ac:dyDescent="0.35">
      <c r="A71" s="217"/>
      <c r="B71" s="217"/>
      <c r="C71" s="218"/>
      <c r="D71" s="217"/>
      <c r="E71" s="217"/>
      <c r="F71" s="96" t="s">
        <v>1833</v>
      </c>
      <c r="G71" s="215"/>
      <c r="H71" s="247"/>
      <c r="I71" s="215"/>
      <c r="J71" s="215"/>
      <c r="K71" s="220"/>
      <c r="L71" s="220"/>
      <c r="M71" s="127"/>
      <c r="N71" s="221"/>
      <c r="O71" s="215"/>
      <c r="P71" s="68"/>
      <c r="Q71" s="68"/>
      <c r="R71" s="217"/>
      <c r="S71" s="217"/>
      <c r="T71" s="217"/>
      <c r="U71" s="217"/>
      <c r="V71" s="222"/>
      <c r="W71" s="239"/>
      <c r="X71" s="637">
        <f t="shared" si="2"/>
        <v>0</v>
      </c>
      <c r="Y71" s="247">
        <f t="shared" si="3"/>
        <v>0</v>
      </c>
    </row>
    <row r="72" spans="1:25" ht="15.5" x14ac:dyDescent="0.35">
      <c r="A72" s="229"/>
      <c r="B72" s="229"/>
      <c r="C72" s="230"/>
      <c r="D72" s="229"/>
      <c r="E72" s="229"/>
      <c r="F72" s="117" t="s">
        <v>16747</v>
      </c>
      <c r="G72" s="231"/>
      <c r="H72" s="249">
        <v>60000</v>
      </c>
      <c r="I72" s="231"/>
      <c r="J72" s="231" t="s">
        <v>1765</v>
      </c>
      <c r="K72" s="231" t="s">
        <v>1765</v>
      </c>
      <c r="L72" s="233" t="s">
        <v>1765</v>
      </c>
      <c r="M72" s="233" t="s">
        <v>1765</v>
      </c>
      <c r="N72" s="231"/>
      <c r="O72" s="231"/>
      <c r="P72" s="231" t="s">
        <v>1765</v>
      </c>
      <c r="Q72" s="231" t="s">
        <v>1765</v>
      </c>
      <c r="R72" s="229"/>
      <c r="S72" s="229"/>
      <c r="T72" s="229"/>
      <c r="U72" s="229"/>
      <c r="V72" s="232"/>
      <c r="W72" s="286"/>
      <c r="X72" s="637">
        <f t="shared" si="2"/>
        <v>4200</v>
      </c>
      <c r="Y72" s="249">
        <f t="shared" si="3"/>
        <v>64200</v>
      </c>
    </row>
    <row r="73" spans="1:25" ht="15.5" x14ac:dyDescent="0.35">
      <c r="A73" s="229"/>
      <c r="B73" s="229"/>
      <c r="C73" s="230"/>
      <c r="D73" s="229"/>
      <c r="E73" s="229"/>
      <c r="F73" s="117" t="s">
        <v>16748</v>
      </c>
      <c r="G73" s="231"/>
      <c r="H73" s="249">
        <v>16000</v>
      </c>
      <c r="I73" s="231"/>
      <c r="J73" s="231" t="s">
        <v>1765</v>
      </c>
      <c r="K73" s="231" t="s">
        <v>1765</v>
      </c>
      <c r="L73" s="233" t="s">
        <v>1765</v>
      </c>
      <c r="M73" s="233" t="s">
        <v>1765</v>
      </c>
      <c r="N73" s="231"/>
      <c r="O73" s="231"/>
      <c r="P73" s="231" t="s">
        <v>1765</v>
      </c>
      <c r="Q73" s="231" t="s">
        <v>1765</v>
      </c>
      <c r="R73" s="229"/>
      <c r="S73" s="229"/>
      <c r="T73" s="229"/>
      <c r="U73" s="229"/>
      <c r="V73" s="232"/>
      <c r="W73" s="286"/>
      <c r="X73" s="637">
        <f t="shared" si="2"/>
        <v>1120</v>
      </c>
      <c r="Y73" s="249">
        <f t="shared" si="3"/>
        <v>17120</v>
      </c>
    </row>
    <row r="74" spans="1:25" ht="15.5" x14ac:dyDescent="0.35">
      <c r="A74" s="229"/>
      <c r="B74" s="229"/>
      <c r="C74" s="230"/>
      <c r="D74" s="229"/>
      <c r="E74" s="229"/>
      <c r="F74" s="117" t="s">
        <v>16749</v>
      </c>
      <c r="G74" s="231"/>
      <c r="H74" s="249">
        <v>60000</v>
      </c>
      <c r="I74" s="231"/>
      <c r="J74" s="231" t="s">
        <v>1765</v>
      </c>
      <c r="K74" s="231" t="s">
        <v>1765</v>
      </c>
      <c r="L74" s="233" t="s">
        <v>1765</v>
      </c>
      <c r="M74" s="233" t="s">
        <v>1765</v>
      </c>
      <c r="N74" s="231"/>
      <c r="O74" s="231"/>
      <c r="P74" s="231" t="s">
        <v>1765</v>
      </c>
      <c r="Q74" s="231" t="s">
        <v>1765</v>
      </c>
      <c r="R74" s="229"/>
      <c r="S74" s="229"/>
      <c r="T74" s="229"/>
      <c r="U74" s="229"/>
      <c r="V74" s="232"/>
      <c r="W74" s="286"/>
      <c r="X74" s="637">
        <f t="shared" si="2"/>
        <v>4200</v>
      </c>
      <c r="Y74" s="249">
        <f t="shared" si="3"/>
        <v>64200</v>
      </c>
    </row>
    <row r="75" spans="1:25" ht="15.5" x14ac:dyDescent="0.35">
      <c r="A75" s="229"/>
      <c r="B75" s="229"/>
      <c r="C75" s="230"/>
      <c r="D75" s="229"/>
      <c r="E75" s="229"/>
      <c r="F75" s="117" t="s">
        <v>16750</v>
      </c>
      <c r="G75" s="231"/>
      <c r="H75" s="249">
        <v>12000</v>
      </c>
      <c r="I75" s="231"/>
      <c r="J75" s="231" t="s">
        <v>1765</v>
      </c>
      <c r="K75" s="231" t="s">
        <v>1765</v>
      </c>
      <c r="L75" s="233" t="s">
        <v>1765</v>
      </c>
      <c r="M75" s="233" t="s">
        <v>1765</v>
      </c>
      <c r="N75" s="231"/>
      <c r="O75" s="231"/>
      <c r="P75" s="231" t="s">
        <v>1765</v>
      </c>
      <c r="Q75" s="231" t="s">
        <v>1765</v>
      </c>
      <c r="R75" s="229"/>
      <c r="S75" s="229"/>
      <c r="T75" s="229"/>
      <c r="U75" s="229"/>
      <c r="V75" s="232"/>
      <c r="W75" s="286"/>
      <c r="X75" s="637">
        <f t="shared" si="2"/>
        <v>840.00000000000011</v>
      </c>
      <c r="Y75" s="249">
        <f t="shared" si="3"/>
        <v>12840</v>
      </c>
    </row>
    <row r="76" spans="1:25" ht="15.5" x14ac:dyDescent="0.35">
      <c r="A76" s="229"/>
      <c r="B76" s="229"/>
      <c r="C76" s="230"/>
      <c r="D76" s="229"/>
      <c r="E76" s="229"/>
      <c r="F76" s="117" t="s">
        <v>16751</v>
      </c>
      <c r="G76" s="231"/>
      <c r="H76" s="249">
        <v>120000</v>
      </c>
      <c r="I76" s="231"/>
      <c r="J76" s="231" t="s">
        <v>1765</v>
      </c>
      <c r="K76" s="231" t="s">
        <v>1765</v>
      </c>
      <c r="L76" s="233" t="s">
        <v>1765</v>
      </c>
      <c r="M76" s="233" t="s">
        <v>1765</v>
      </c>
      <c r="N76" s="231"/>
      <c r="O76" s="231"/>
      <c r="P76" s="231" t="s">
        <v>1765</v>
      </c>
      <c r="Q76" s="231" t="s">
        <v>1765</v>
      </c>
      <c r="R76" s="229"/>
      <c r="S76" s="229"/>
      <c r="T76" s="229"/>
      <c r="U76" s="229"/>
      <c r="V76" s="232"/>
      <c r="W76" s="286"/>
      <c r="X76" s="637">
        <f t="shared" si="2"/>
        <v>8400</v>
      </c>
      <c r="Y76" s="249">
        <f t="shared" si="3"/>
        <v>128400</v>
      </c>
    </row>
    <row r="77" spans="1:25" ht="15.5" x14ac:dyDescent="0.35">
      <c r="A77" s="229"/>
      <c r="B77" s="229"/>
      <c r="C77" s="230"/>
      <c r="D77" s="229"/>
      <c r="E77" s="229"/>
      <c r="F77" s="117" t="s">
        <v>16752</v>
      </c>
      <c r="G77" s="231"/>
      <c r="H77" s="249">
        <v>16000</v>
      </c>
      <c r="I77" s="231"/>
      <c r="J77" s="231" t="s">
        <v>1765</v>
      </c>
      <c r="K77" s="231" t="s">
        <v>1765</v>
      </c>
      <c r="L77" s="233" t="s">
        <v>1765</v>
      </c>
      <c r="M77" s="233" t="s">
        <v>1765</v>
      </c>
      <c r="N77" s="231"/>
      <c r="O77" s="231"/>
      <c r="P77" s="231" t="s">
        <v>1765</v>
      </c>
      <c r="Q77" s="231" t="s">
        <v>1765</v>
      </c>
      <c r="R77" s="229"/>
      <c r="S77" s="229"/>
      <c r="T77" s="229"/>
      <c r="U77" s="229"/>
      <c r="V77" s="232"/>
      <c r="W77" s="286"/>
      <c r="X77" s="637">
        <f t="shared" si="2"/>
        <v>1120</v>
      </c>
      <c r="Y77" s="249">
        <f t="shared" si="3"/>
        <v>17120</v>
      </c>
    </row>
    <row r="78" spans="1:25" ht="15.5" x14ac:dyDescent="0.35">
      <c r="A78" s="229"/>
      <c r="B78" s="229"/>
      <c r="C78" s="230"/>
      <c r="D78" s="229"/>
      <c r="E78" s="229"/>
      <c r="F78" s="117" t="s">
        <v>16753</v>
      </c>
      <c r="G78" s="231"/>
      <c r="H78" s="249">
        <v>24000</v>
      </c>
      <c r="I78" s="231"/>
      <c r="J78" s="231" t="s">
        <v>1765</v>
      </c>
      <c r="K78" s="231" t="s">
        <v>1765</v>
      </c>
      <c r="L78" s="233" t="s">
        <v>1765</v>
      </c>
      <c r="M78" s="233" t="s">
        <v>1765</v>
      </c>
      <c r="N78" s="231"/>
      <c r="O78" s="231"/>
      <c r="P78" s="231" t="s">
        <v>1765</v>
      </c>
      <c r="Q78" s="231" t="s">
        <v>1765</v>
      </c>
      <c r="R78" s="229"/>
      <c r="S78" s="229"/>
      <c r="T78" s="229"/>
      <c r="U78" s="229"/>
      <c r="V78" s="232"/>
      <c r="W78" s="286"/>
      <c r="X78" s="637">
        <f t="shared" si="2"/>
        <v>1680.0000000000002</v>
      </c>
      <c r="Y78" s="249">
        <f t="shared" si="3"/>
        <v>25680</v>
      </c>
    </row>
    <row r="79" spans="1:25" ht="15.5" x14ac:dyDescent="0.35">
      <c r="A79" s="229"/>
      <c r="B79" s="229"/>
      <c r="C79" s="230"/>
      <c r="D79" s="229"/>
      <c r="E79" s="229"/>
      <c r="F79" s="117" t="s">
        <v>16754</v>
      </c>
      <c r="G79" s="231"/>
      <c r="H79" s="249">
        <v>12000</v>
      </c>
      <c r="I79" s="231"/>
      <c r="J79" s="231" t="s">
        <v>1765</v>
      </c>
      <c r="K79" s="231" t="s">
        <v>1765</v>
      </c>
      <c r="L79" s="233" t="s">
        <v>1765</v>
      </c>
      <c r="M79" s="233" t="s">
        <v>1765</v>
      </c>
      <c r="N79" s="231"/>
      <c r="O79" s="231"/>
      <c r="P79" s="231" t="s">
        <v>1765</v>
      </c>
      <c r="Q79" s="231" t="s">
        <v>1765</v>
      </c>
      <c r="R79" s="229"/>
      <c r="S79" s="229"/>
      <c r="T79" s="229"/>
      <c r="U79" s="229"/>
      <c r="V79" s="232"/>
      <c r="W79" s="286"/>
      <c r="X79" s="637">
        <f t="shared" si="2"/>
        <v>840.00000000000011</v>
      </c>
      <c r="Y79" s="249">
        <f t="shared" si="3"/>
        <v>12840</v>
      </c>
    </row>
    <row r="80" spans="1:25" ht="15.5" x14ac:dyDescent="0.35">
      <c r="A80" s="229"/>
      <c r="B80" s="229"/>
      <c r="C80" s="230"/>
      <c r="D80" s="229"/>
      <c r="E80" s="229"/>
      <c r="F80" s="117" t="s">
        <v>16755</v>
      </c>
      <c r="G80" s="231"/>
      <c r="H80" s="249">
        <f>4000*18</f>
        <v>72000</v>
      </c>
      <c r="I80" s="231"/>
      <c r="J80" s="231" t="s">
        <v>1765</v>
      </c>
      <c r="K80" s="231" t="s">
        <v>1765</v>
      </c>
      <c r="L80" s="233" t="s">
        <v>1765</v>
      </c>
      <c r="M80" s="233" t="s">
        <v>1765</v>
      </c>
      <c r="N80" s="231"/>
      <c r="O80" s="231"/>
      <c r="P80" s="231" t="s">
        <v>1765</v>
      </c>
      <c r="Q80" s="231" t="s">
        <v>1765</v>
      </c>
      <c r="R80" s="229"/>
      <c r="S80" s="229"/>
      <c r="T80" s="229"/>
      <c r="U80" s="229"/>
      <c r="V80" s="232"/>
      <c r="W80" s="286"/>
      <c r="X80" s="637">
        <f t="shared" si="2"/>
        <v>5040.0000000000009</v>
      </c>
      <c r="Y80" s="249">
        <f t="shared" si="3"/>
        <v>77040</v>
      </c>
    </row>
    <row r="81" spans="1:25" ht="15.5" x14ac:dyDescent="0.35">
      <c r="A81" s="229"/>
      <c r="B81" s="229"/>
      <c r="C81" s="230"/>
      <c r="D81" s="229"/>
      <c r="E81" s="229"/>
      <c r="F81" s="117" t="s">
        <v>16756</v>
      </c>
      <c r="G81" s="231"/>
      <c r="H81" s="249">
        <v>16000</v>
      </c>
      <c r="I81" s="231"/>
      <c r="J81" s="231" t="s">
        <v>1765</v>
      </c>
      <c r="K81" s="231" t="s">
        <v>1765</v>
      </c>
      <c r="L81" s="233" t="s">
        <v>1765</v>
      </c>
      <c r="M81" s="233" t="s">
        <v>1765</v>
      </c>
      <c r="N81" s="231"/>
      <c r="O81" s="231"/>
      <c r="P81" s="231" t="s">
        <v>1765</v>
      </c>
      <c r="Q81" s="231" t="s">
        <v>1765</v>
      </c>
      <c r="R81" s="229"/>
      <c r="S81" s="229"/>
      <c r="T81" s="229"/>
      <c r="U81" s="229"/>
      <c r="V81" s="232"/>
      <c r="W81" s="286"/>
      <c r="X81" s="637">
        <f t="shared" si="2"/>
        <v>1120</v>
      </c>
      <c r="Y81" s="249">
        <f t="shared" si="3"/>
        <v>17120</v>
      </c>
    </row>
    <row r="82" spans="1:25" ht="15.5" x14ac:dyDescent="0.35">
      <c r="A82" s="229"/>
      <c r="B82" s="229"/>
      <c r="C82" s="230"/>
      <c r="D82" s="229"/>
      <c r="E82" s="229"/>
      <c r="F82" s="117" t="s">
        <v>16757</v>
      </c>
      <c r="G82" s="231"/>
      <c r="H82" s="249">
        <v>24000</v>
      </c>
      <c r="I82" s="231"/>
      <c r="J82" s="231" t="s">
        <v>1765</v>
      </c>
      <c r="K82" s="231" t="s">
        <v>1765</v>
      </c>
      <c r="L82" s="233" t="s">
        <v>1765</v>
      </c>
      <c r="M82" s="233" t="s">
        <v>1765</v>
      </c>
      <c r="N82" s="231"/>
      <c r="O82" s="231"/>
      <c r="P82" s="231" t="s">
        <v>1765</v>
      </c>
      <c r="Q82" s="231" t="s">
        <v>1765</v>
      </c>
      <c r="R82" s="229"/>
      <c r="S82" s="229"/>
      <c r="T82" s="229"/>
      <c r="U82" s="229"/>
      <c r="V82" s="232"/>
      <c r="W82" s="286"/>
      <c r="X82" s="637">
        <f t="shared" si="2"/>
        <v>1680.0000000000002</v>
      </c>
      <c r="Y82" s="249">
        <f t="shared" si="3"/>
        <v>25680</v>
      </c>
    </row>
    <row r="83" spans="1:25" ht="15.5" x14ac:dyDescent="0.35">
      <c r="A83" s="229"/>
      <c r="B83" s="229"/>
      <c r="C83" s="230"/>
      <c r="D83" s="229"/>
      <c r="E83" s="229"/>
      <c r="F83" s="117"/>
      <c r="G83" s="231"/>
      <c r="H83" s="249"/>
      <c r="I83" s="231"/>
      <c r="J83" s="231"/>
      <c r="K83" s="233"/>
      <c r="L83" s="233"/>
      <c r="M83" s="120"/>
      <c r="N83" s="236"/>
      <c r="O83" s="231"/>
      <c r="P83" s="119"/>
      <c r="Q83" s="119"/>
      <c r="R83" s="229"/>
      <c r="S83" s="229"/>
      <c r="T83" s="229"/>
      <c r="U83" s="229"/>
      <c r="V83" s="232"/>
      <c r="W83" s="286"/>
      <c r="X83" s="637">
        <f t="shared" si="2"/>
        <v>0</v>
      </c>
      <c r="Y83" s="249">
        <f t="shared" si="3"/>
        <v>0</v>
      </c>
    </row>
    <row r="84" spans="1:25" ht="15.5" x14ac:dyDescent="0.35">
      <c r="A84" s="64"/>
      <c r="B84" s="64"/>
      <c r="C84" s="65"/>
      <c r="D84" s="64"/>
      <c r="E84" s="64"/>
      <c r="F84" s="234" t="s">
        <v>1851</v>
      </c>
      <c r="G84" s="215"/>
      <c r="H84" s="247"/>
      <c r="I84" s="215"/>
      <c r="J84" s="215"/>
      <c r="K84" s="220"/>
      <c r="L84" s="220"/>
      <c r="M84" s="220"/>
      <c r="N84" s="68"/>
      <c r="O84" s="215"/>
      <c r="P84" s="68"/>
      <c r="Q84" s="68"/>
      <c r="R84" s="64"/>
      <c r="S84" s="64"/>
      <c r="T84" s="64"/>
      <c r="U84" s="64"/>
      <c r="V84" s="115"/>
      <c r="W84" s="239"/>
      <c r="X84" s="637">
        <f t="shared" si="2"/>
        <v>0</v>
      </c>
      <c r="Y84" s="247">
        <f t="shared" si="3"/>
        <v>0</v>
      </c>
    </row>
    <row r="85" spans="1:25" ht="15.5" x14ac:dyDescent="0.35">
      <c r="A85" s="229"/>
      <c r="B85" s="229"/>
      <c r="C85" s="230"/>
      <c r="D85" s="229"/>
      <c r="E85" s="229"/>
      <c r="F85" s="117" t="s">
        <v>16758</v>
      </c>
      <c r="G85" s="231"/>
      <c r="H85" s="249">
        <v>400000</v>
      </c>
      <c r="I85" s="231"/>
      <c r="J85" s="231" t="s">
        <v>16759</v>
      </c>
      <c r="K85" s="233" t="s">
        <v>6193</v>
      </c>
      <c r="L85" s="233" t="s">
        <v>6193</v>
      </c>
      <c r="M85" s="120" t="s">
        <v>16760</v>
      </c>
      <c r="N85" s="236"/>
      <c r="O85" s="231" t="s">
        <v>1773</v>
      </c>
      <c r="P85" s="119"/>
      <c r="Q85" s="119"/>
      <c r="R85" s="229"/>
      <c r="S85" s="229"/>
      <c r="T85" s="229"/>
      <c r="U85" s="229"/>
      <c r="V85" s="232"/>
      <c r="W85" s="286" t="s">
        <v>5728</v>
      </c>
      <c r="X85" s="637">
        <f t="shared" si="2"/>
        <v>28000.000000000004</v>
      </c>
      <c r="Y85" s="249">
        <f t="shared" si="3"/>
        <v>428000</v>
      </c>
    </row>
    <row r="86" spans="1:25" ht="15.5" x14ac:dyDescent="0.35">
      <c r="A86" s="76"/>
      <c r="B86" s="76"/>
      <c r="C86" s="214"/>
      <c r="D86" s="76"/>
      <c r="E86" s="76"/>
      <c r="F86" s="117" t="s">
        <v>16761</v>
      </c>
      <c r="G86" s="231"/>
      <c r="H86" s="249">
        <v>400000</v>
      </c>
      <c r="I86" s="231"/>
      <c r="J86" s="231" t="s">
        <v>16759</v>
      </c>
      <c r="K86" s="233" t="s">
        <v>6193</v>
      </c>
      <c r="L86" s="233" t="s">
        <v>6193</v>
      </c>
      <c r="M86" s="233" t="s">
        <v>16762</v>
      </c>
      <c r="N86" s="119"/>
      <c r="O86" s="231" t="s">
        <v>1773</v>
      </c>
      <c r="P86" s="119"/>
      <c r="Q86" s="119"/>
      <c r="R86" s="76"/>
      <c r="S86" s="76"/>
      <c r="T86" s="76"/>
      <c r="U86" s="76"/>
      <c r="V86" s="121"/>
      <c r="W86" s="286"/>
      <c r="X86" s="637">
        <f t="shared" si="2"/>
        <v>28000.000000000004</v>
      </c>
      <c r="Y86" s="249">
        <f t="shared" si="3"/>
        <v>428000</v>
      </c>
    </row>
    <row r="87" spans="1:25" ht="15.5" x14ac:dyDescent="0.35">
      <c r="A87" s="76"/>
      <c r="B87" s="76"/>
      <c r="C87" s="214"/>
      <c r="D87" s="76"/>
      <c r="E87" s="76"/>
      <c r="F87" s="117"/>
      <c r="G87" s="231"/>
      <c r="H87" s="249"/>
      <c r="I87" s="231"/>
      <c r="J87" s="231"/>
      <c r="K87" s="233"/>
      <c r="L87" s="233"/>
      <c r="M87" s="233"/>
      <c r="N87" s="119"/>
      <c r="O87" s="231"/>
      <c r="P87" s="119"/>
      <c r="Q87" s="119"/>
      <c r="R87" s="76"/>
      <c r="S87" s="76"/>
      <c r="T87" s="76"/>
      <c r="U87" s="76"/>
      <c r="V87" s="121"/>
      <c r="W87" s="286"/>
      <c r="X87" s="637">
        <f t="shared" si="2"/>
        <v>0</v>
      </c>
      <c r="Y87" s="249">
        <f t="shared" si="3"/>
        <v>0</v>
      </c>
    </row>
    <row r="88" spans="1:25" ht="15.5" x14ac:dyDescent="0.35">
      <c r="A88" s="64"/>
      <c r="B88" s="64"/>
      <c r="C88" s="65"/>
      <c r="D88" s="64"/>
      <c r="E88" s="64"/>
      <c r="F88" s="234" t="s">
        <v>1853</v>
      </c>
      <c r="G88" s="215"/>
      <c r="H88" s="247"/>
      <c r="I88" s="215"/>
      <c r="J88" s="215"/>
      <c r="K88" s="220"/>
      <c r="L88" s="220"/>
      <c r="M88" s="220"/>
      <c r="N88" s="68"/>
      <c r="O88" s="215"/>
      <c r="P88" s="68"/>
      <c r="Q88" s="68"/>
      <c r="R88" s="64"/>
      <c r="S88" s="64"/>
      <c r="T88" s="64"/>
      <c r="U88" s="64"/>
      <c r="V88" s="115"/>
      <c r="W88" s="239"/>
      <c r="X88" s="637">
        <f t="shared" si="2"/>
        <v>0</v>
      </c>
      <c r="Y88" s="247">
        <f t="shared" si="3"/>
        <v>0</v>
      </c>
    </row>
    <row r="89" spans="1:25" ht="15.5" x14ac:dyDescent="0.35">
      <c r="A89" s="229"/>
      <c r="B89" s="229"/>
      <c r="C89" s="230"/>
      <c r="D89" s="229"/>
      <c r="E89" s="229"/>
      <c r="F89" s="117" t="s">
        <v>16742</v>
      </c>
      <c r="G89" s="231"/>
      <c r="H89" s="249">
        <v>2000000</v>
      </c>
      <c r="I89" s="231"/>
      <c r="J89" s="231" t="s">
        <v>2659</v>
      </c>
      <c r="K89" s="233" t="s">
        <v>6193</v>
      </c>
      <c r="L89" s="233" t="s">
        <v>16763</v>
      </c>
      <c r="M89" s="120" t="s">
        <v>16764</v>
      </c>
      <c r="N89" s="236"/>
      <c r="O89" s="231" t="s">
        <v>1575</v>
      </c>
      <c r="P89" s="119" t="s">
        <v>16765</v>
      </c>
      <c r="Q89" s="119" t="s">
        <v>1950</v>
      </c>
      <c r="R89" s="229"/>
      <c r="S89" s="229"/>
      <c r="T89" s="229"/>
      <c r="U89" s="229"/>
      <c r="V89" s="232"/>
      <c r="W89" s="286"/>
      <c r="X89" s="637">
        <f t="shared" si="2"/>
        <v>140000</v>
      </c>
      <c r="Y89" s="249">
        <f t="shared" si="3"/>
        <v>2140000</v>
      </c>
    </row>
    <row r="90" spans="1:25" ht="15.5" x14ac:dyDescent="0.35">
      <c r="A90" s="229"/>
      <c r="B90" s="229"/>
      <c r="C90" s="230"/>
      <c r="D90" s="229"/>
      <c r="E90" s="229"/>
      <c r="F90" s="117" t="s">
        <v>16743</v>
      </c>
      <c r="G90" s="231"/>
      <c r="H90" s="249">
        <v>2000000</v>
      </c>
      <c r="I90" s="231"/>
      <c r="J90" s="231" t="s">
        <v>4943</v>
      </c>
      <c r="K90" s="233">
        <v>1967</v>
      </c>
      <c r="L90" s="233" t="s">
        <v>16766</v>
      </c>
      <c r="M90" s="120">
        <v>44492</v>
      </c>
      <c r="N90" s="236"/>
      <c r="O90" s="231" t="s">
        <v>1575</v>
      </c>
      <c r="P90" s="119" t="s">
        <v>8162</v>
      </c>
      <c r="Q90" s="119" t="s">
        <v>1950</v>
      </c>
      <c r="R90" s="229"/>
      <c r="S90" s="229"/>
      <c r="T90" s="229"/>
      <c r="U90" s="229"/>
      <c r="V90" s="232"/>
      <c r="W90" s="286"/>
      <c r="X90" s="637">
        <f t="shared" si="2"/>
        <v>140000</v>
      </c>
      <c r="Y90" s="249">
        <f t="shared" si="3"/>
        <v>2140000</v>
      </c>
    </row>
    <row r="91" spans="1:25" ht="15.5" x14ac:dyDescent="0.35">
      <c r="A91" s="229"/>
      <c r="B91" s="229"/>
      <c r="C91" s="230"/>
      <c r="D91" s="229"/>
      <c r="E91" s="229"/>
      <c r="F91" s="117" t="s">
        <v>16744</v>
      </c>
      <c r="G91" s="231"/>
      <c r="H91" s="249">
        <v>2000000</v>
      </c>
      <c r="I91" s="231"/>
      <c r="J91" s="231" t="s">
        <v>2659</v>
      </c>
      <c r="K91" s="233" t="s">
        <v>6193</v>
      </c>
      <c r="L91" s="233" t="s">
        <v>16763</v>
      </c>
      <c r="M91" s="120" t="s">
        <v>16767</v>
      </c>
      <c r="N91" s="236"/>
      <c r="O91" s="231" t="s">
        <v>1575</v>
      </c>
      <c r="P91" s="119" t="s">
        <v>16765</v>
      </c>
      <c r="Q91" s="119" t="s">
        <v>1950</v>
      </c>
      <c r="R91" s="229"/>
      <c r="S91" s="229"/>
      <c r="T91" s="229"/>
      <c r="U91" s="229"/>
      <c r="V91" s="232"/>
      <c r="W91" s="286"/>
      <c r="X91" s="637">
        <f t="shared" si="2"/>
        <v>140000</v>
      </c>
      <c r="Y91" s="249">
        <f t="shared" si="3"/>
        <v>2140000</v>
      </c>
    </row>
    <row r="92" spans="1:25" ht="15.5" x14ac:dyDescent="0.35">
      <c r="A92" s="229"/>
      <c r="B92" s="229"/>
      <c r="C92" s="230"/>
      <c r="D92" s="229"/>
      <c r="E92" s="229"/>
      <c r="F92" s="117"/>
      <c r="G92" s="231"/>
      <c r="H92" s="249"/>
      <c r="I92" s="231"/>
      <c r="J92" s="231"/>
      <c r="K92" s="233"/>
      <c r="L92" s="233"/>
      <c r="M92" s="120"/>
      <c r="N92" s="236"/>
      <c r="O92" s="231"/>
      <c r="P92" s="119"/>
      <c r="Q92" s="119"/>
      <c r="R92" s="229"/>
      <c r="S92" s="229"/>
      <c r="T92" s="229"/>
      <c r="U92" s="229"/>
      <c r="V92" s="232"/>
      <c r="W92" s="286"/>
      <c r="X92" s="637">
        <f t="shared" si="2"/>
        <v>0</v>
      </c>
      <c r="Y92" s="249">
        <f t="shared" si="3"/>
        <v>0</v>
      </c>
    </row>
    <row r="93" spans="1:25" ht="15.5" x14ac:dyDescent="0.35">
      <c r="A93" s="64"/>
      <c r="B93" s="64"/>
      <c r="C93" s="65"/>
      <c r="D93" s="64"/>
      <c r="E93" s="64"/>
      <c r="F93" s="66" t="s">
        <v>1860</v>
      </c>
      <c r="G93" s="64"/>
      <c r="H93" s="67"/>
      <c r="I93" s="64"/>
      <c r="J93" s="64"/>
      <c r="K93" s="68"/>
      <c r="L93" s="68"/>
      <c r="M93" s="68"/>
      <c r="N93" s="68"/>
      <c r="O93" s="215"/>
      <c r="P93" s="68"/>
      <c r="Q93" s="68"/>
      <c r="R93" s="64"/>
      <c r="S93" s="64"/>
      <c r="T93" s="64"/>
      <c r="U93" s="64"/>
      <c r="V93" s="115"/>
      <c r="W93" s="239"/>
      <c r="X93" s="637">
        <f t="shared" si="2"/>
        <v>0</v>
      </c>
      <c r="Y93" s="67">
        <f t="shared" si="3"/>
        <v>0</v>
      </c>
    </row>
    <row r="94" spans="1:25" ht="15.5" x14ac:dyDescent="0.35">
      <c r="A94" s="76"/>
      <c r="B94" s="76"/>
      <c r="C94" s="214"/>
      <c r="D94" s="76"/>
      <c r="E94" s="76"/>
      <c r="F94" s="76" t="s">
        <v>1852</v>
      </c>
      <c r="G94" s="76"/>
      <c r="H94" s="290"/>
      <c r="I94" s="76"/>
      <c r="J94" s="76"/>
      <c r="K94" s="75"/>
      <c r="L94" s="119"/>
      <c r="M94" s="119"/>
      <c r="N94" s="119"/>
      <c r="O94" s="231"/>
      <c r="P94" s="119"/>
      <c r="Q94" s="119"/>
      <c r="R94" s="76"/>
      <c r="S94" s="76"/>
      <c r="T94" s="76"/>
      <c r="U94" s="76"/>
      <c r="V94" s="121"/>
      <c r="W94" s="286" t="s">
        <v>1852</v>
      </c>
      <c r="X94" s="637">
        <f t="shared" si="2"/>
        <v>0</v>
      </c>
      <c r="Y94" s="290">
        <f t="shared" si="3"/>
        <v>0</v>
      </c>
    </row>
    <row r="95" spans="1:25" ht="15.5" x14ac:dyDescent="0.35">
      <c r="A95" s="76"/>
      <c r="B95" s="76"/>
      <c r="C95" s="214"/>
      <c r="D95" s="76"/>
      <c r="E95" s="76"/>
      <c r="F95" s="76"/>
      <c r="G95" s="76"/>
      <c r="H95" s="118"/>
      <c r="I95" s="76"/>
      <c r="J95" s="76"/>
      <c r="K95" s="75"/>
      <c r="L95" s="119"/>
      <c r="M95" s="117"/>
      <c r="N95" s="119"/>
      <c r="O95" s="231"/>
      <c r="P95" s="119"/>
      <c r="Q95" s="119"/>
      <c r="R95" s="76"/>
      <c r="S95" s="76"/>
      <c r="T95" s="76"/>
      <c r="U95" s="76"/>
      <c r="V95" s="121"/>
      <c r="W95" s="286"/>
      <c r="X95" s="637">
        <f t="shared" si="2"/>
        <v>0</v>
      </c>
      <c r="Y95" s="118">
        <f t="shared" si="3"/>
        <v>0</v>
      </c>
    </row>
    <row r="96" spans="1:25" ht="15.5" x14ac:dyDescent="0.35">
      <c r="A96" s="64"/>
      <c r="B96" s="64"/>
      <c r="C96" s="65"/>
      <c r="D96" s="64"/>
      <c r="E96" s="64"/>
      <c r="F96" s="66" t="s">
        <v>3700</v>
      </c>
      <c r="G96" s="64"/>
      <c r="H96" s="67"/>
      <c r="I96" s="64"/>
      <c r="J96" s="64"/>
      <c r="K96" s="68"/>
      <c r="L96" s="68"/>
      <c r="M96" s="97"/>
      <c r="N96" s="68"/>
      <c r="O96" s="215"/>
      <c r="P96" s="68"/>
      <c r="Q96" s="68"/>
      <c r="R96" s="64"/>
      <c r="S96" s="64"/>
      <c r="T96" s="64"/>
      <c r="U96" s="64"/>
      <c r="V96" s="115"/>
      <c r="W96" s="239"/>
      <c r="X96" s="637">
        <f t="shared" si="2"/>
        <v>0</v>
      </c>
      <c r="Y96" s="67">
        <f t="shared" si="3"/>
        <v>0</v>
      </c>
    </row>
    <row r="97" spans="1:25" ht="15.5" x14ac:dyDescent="0.35">
      <c r="A97" s="76"/>
      <c r="B97" s="76"/>
      <c r="C97" s="214"/>
      <c r="D97" s="76"/>
      <c r="E97" s="76"/>
      <c r="F97" s="69" t="s">
        <v>16768</v>
      </c>
      <c r="G97" s="69"/>
      <c r="H97" s="74"/>
      <c r="I97" s="69"/>
      <c r="J97" s="69" t="s">
        <v>1765</v>
      </c>
      <c r="K97" s="69" t="s">
        <v>1765</v>
      </c>
      <c r="L97" s="75" t="s">
        <v>1765</v>
      </c>
      <c r="M97" s="75" t="s">
        <v>1765</v>
      </c>
      <c r="N97" s="69"/>
      <c r="O97" s="216"/>
      <c r="P97" s="75" t="s">
        <v>1765</v>
      </c>
      <c r="Q97" s="75" t="s">
        <v>1765</v>
      </c>
      <c r="R97" s="69"/>
      <c r="S97" s="69"/>
      <c r="T97" s="69"/>
      <c r="U97" s="69"/>
      <c r="V97" s="116"/>
      <c r="W97" s="121"/>
      <c r="X97" s="637">
        <f t="shared" si="2"/>
        <v>0</v>
      </c>
      <c r="Y97" s="74">
        <f t="shared" si="3"/>
        <v>0</v>
      </c>
    </row>
    <row r="98" spans="1:25" ht="15.5" x14ac:dyDescent="0.35">
      <c r="A98" s="76"/>
      <c r="B98" s="76"/>
      <c r="C98" s="214"/>
      <c r="D98" s="76"/>
      <c r="E98" s="76"/>
      <c r="F98" s="69" t="s">
        <v>16769</v>
      </c>
      <c r="G98" s="69"/>
      <c r="H98" s="74"/>
      <c r="I98" s="69"/>
      <c r="J98" s="69" t="s">
        <v>1765</v>
      </c>
      <c r="K98" s="69" t="s">
        <v>1765</v>
      </c>
      <c r="L98" s="75" t="s">
        <v>1765</v>
      </c>
      <c r="M98" s="75" t="s">
        <v>1765</v>
      </c>
      <c r="N98" s="69"/>
      <c r="O98" s="216"/>
      <c r="P98" s="75" t="s">
        <v>1765</v>
      </c>
      <c r="Q98" s="75" t="s">
        <v>1765</v>
      </c>
      <c r="R98" s="69"/>
      <c r="S98" s="69"/>
      <c r="T98" s="69"/>
      <c r="U98" s="69"/>
      <c r="V98" s="116"/>
      <c r="W98" s="121"/>
      <c r="X98" s="637">
        <f t="shared" si="2"/>
        <v>0</v>
      </c>
      <c r="Y98" s="74">
        <f t="shared" si="3"/>
        <v>0</v>
      </c>
    </row>
    <row r="99" spans="1:25" ht="15.5" x14ac:dyDescent="0.35">
      <c r="A99" s="76"/>
      <c r="B99" s="76"/>
      <c r="C99" s="214"/>
      <c r="D99" s="76"/>
      <c r="E99" s="76"/>
      <c r="F99" s="69" t="s">
        <v>16770</v>
      </c>
      <c r="G99" s="69"/>
      <c r="H99" s="74"/>
      <c r="I99" s="69"/>
      <c r="J99" s="69" t="s">
        <v>1765</v>
      </c>
      <c r="K99" s="69" t="s">
        <v>1765</v>
      </c>
      <c r="L99" s="75" t="s">
        <v>1765</v>
      </c>
      <c r="M99" s="75" t="s">
        <v>1765</v>
      </c>
      <c r="N99" s="69"/>
      <c r="O99" s="216"/>
      <c r="P99" s="75" t="s">
        <v>1765</v>
      </c>
      <c r="Q99" s="75" t="s">
        <v>1765</v>
      </c>
      <c r="R99" s="69"/>
      <c r="S99" s="69"/>
      <c r="T99" s="69"/>
      <c r="U99" s="69"/>
      <c r="V99" s="116"/>
      <c r="W99" s="121"/>
      <c r="X99" s="637">
        <f t="shared" si="2"/>
        <v>0</v>
      </c>
      <c r="Y99" s="74">
        <f t="shared" si="3"/>
        <v>0</v>
      </c>
    </row>
    <row r="100" spans="1:25" ht="15.5" x14ac:dyDescent="0.35">
      <c r="A100" s="76"/>
      <c r="B100" s="76"/>
      <c r="C100" s="214"/>
      <c r="D100" s="76"/>
      <c r="E100" s="76"/>
      <c r="F100" s="76"/>
      <c r="G100" s="76"/>
      <c r="H100" s="118"/>
      <c r="I100" s="76"/>
      <c r="J100" s="76"/>
      <c r="K100" s="75"/>
      <c r="L100" s="119"/>
      <c r="M100" s="117"/>
      <c r="N100" s="119"/>
      <c r="O100" s="231"/>
      <c r="P100" s="119"/>
      <c r="Q100" s="119"/>
      <c r="R100" s="76"/>
      <c r="S100" s="76"/>
      <c r="T100" s="76"/>
      <c r="U100" s="76"/>
      <c r="V100" s="121"/>
      <c r="W100" s="286"/>
      <c r="X100" s="637">
        <f t="shared" si="2"/>
        <v>0</v>
      </c>
      <c r="Y100" s="118">
        <f t="shared" si="3"/>
        <v>0</v>
      </c>
    </row>
    <row r="101" spans="1:25" ht="15.5" x14ac:dyDescent="0.35">
      <c r="A101" s="64"/>
      <c r="B101" s="64"/>
      <c r="C101" s="65"/>
      <c r="D101" s="64"/>
      <c r="E101" s="64"/>
      <c r="F101" s="89" t="s">
        <v>2961</v>
      </c>
      <c r="G101" s="64"/>
      <c r="H101" s="67"/>
      <c r="I101" s="64"/>
      <c r="J101" s="64"/>
      <c r="K101" s="68"/>
      <c r="L101" s="68"/>
      <c r="M101" s="68"/>
      <c r="N101" s="68"/>
      <c r="O101" s="215"/>
      <c r="P101" s="68"/>
      <c r="Q101" s="68"/>
      <c r="R101" s="64"/>
      <c r="S101" s="64"/>
      <c r="T101" s="64"/>
      <c r="U101" s="64"/>
      <c r="V101" s="115"/>
      <c r="W101" s="115"/>
      <c r="X101" s="637">
        <f t="shared" si="2"/>
        <v>0</v>
      </c>
      <c r="Y101" s="67">
        <f t="shared" si="3"/>
        <v>0</v>
      </c>
    </row>
    <row r="102" spans="1:25" ht="15.5" x14ac:dyDescent="0.35">
      <c r="A102" s="76"/>
      <c r="B102" s="76"/>
      <c r="C102" s="214"/>
      <c r="D102" s="76"/>
      <c r="E102" s="76"/>
      <c r="F102" s="76" t="s">
        <v>16771</v>
      </c>
      <c r="G102" s="76"/>
      <c r="H102" s="118">
        <v>75000</v>
      </c>
      <c r="I102" s="76"/>
      <c r="J102" s="76" t="s">
        <v>5537</v>
      </c>
      <c r="K102" s="119" t="s">
        <v>6193</v>
      </c>
      <c r="L102" s="119" t="s">
        <v>16772</v>
      </c>
      <c r="M102" s="119">
        <v>75803</v>
      </c>
      <c r="N102" s="119"/>
      <c r="O102" s="231"/>
      <c r="P102" s="119" t="s">
        <v>3593</v>
      </c>
      <c r="Q102" s="119" t="s">
        <v>6193</v>
      </c>
      <c r="R102" s="76"/>
      <c r="S102" s="76"/>
      <c r="T102" s="76"/>
      <c r="U102" s="76"/>
      <c r="V102" s="121"/>
      <c r="W102" s="121"/>
      <c r="X102" s="637">
        <f t="shared" si="2"/>
        <v>5250.0000000000009</v>
      </c>
      <c r="Y102" s="118">
        <f t="shared" si="3"/>
        <v>80250</v>
      </c>
    </row>
    <row r="103" spans="1:25" ht="15.5" x14ac:dyDescent="0.35">
      <c r="A103" s="76"/>
      <c r="B103" s="76"/>
      <c r="C103" s="214"/>
      <c r="D103" s="76"/>
      <c r="E103" s="76"/>
      <c r="F103" s="76" t="s">
        <v>16771</v>
      </c>
      <c r="G103" s="76"/>
      <c r="H103" s="118">
        <v>75000</v>
      </c>
      <c r="I103" s="76"/>
      <c r="J103" s="76" t="s">
        <v>5537</v>
      </c>
      <c r="K103" s="119" t="s">
        <v>6193</v>
      </c>
      <c r="L103" s="119" t="s">
        <v>16773</v>
      </c>
      <c r="M103" s="119" t="s">
        <v>16774</v>
      </c>
      <c r="N103" s="119"/>
      <c r="O103" s="231"/>
      <c r="P103" s="119" t="s">
        <v>3593</v>
      </c>
      <c r="Q103" s="119" t="s">
        <v>6193</v>
      </c>
      <c r="R103" s="76"/>
      <c r="S103" s="76"/>
      <c r="T103" s="76"/>
      <c r="U103" s="76"/>
      <c r="V103" s="121"/>
      <c r="W103" s="121"/>
      <c r="X103" s="637">
        <f t="shared" si="2"/>
        <v>5250.0000000000009</v>
      </c>
      <c r="Y103" s="118">
        <f t="shared" si="3"/>
        <v>80250</v>
      </c>
    </row>
    <row r="104" spans="1:25" ht="15.5" x14ac:dyDescent="0.35">
      <c r="A104" s="76"/>
      <c r="B104" s="76"/>
      <c r="C104" s="214"/>
      <c r="D104" s="76"/>
      <c r="E104" s="76"/>
      <c r="F104" s="76" t="s">
        <v>16771</v>
      </c>
      <c r="G104" s="76"/>
      <c r="H104" s="118">
        <v>75000</v>
      </c>
      <c r="I104" s="76"/>
      <c r="J104" s="76" t="s">
        <v>5537</v>
      </c>
      <c r="K104" s="119" t="s">
        <v>6193</v>
      </c>
      <c r="L104" s="119" t="s">
        <v>16772</v>
      </c>
      <c r="M104" s="119" t="s">
        <v>16775</v>
      </c>
      <c r="N104" s="119"/>
      <c r="O104" s="231"/>
      <c r="P104" s="119" t="s">
        <v>3593</v>
      </c>
      <c r="Q104" s="119" t="s">
        <v>6193</v>
      </c>
      <c r="R104" s="76"/>
      <c r="S104" s="76"/>
      <c r="T104" s="76"/>
      <c r="U104" s="76"/>
      <c r="V104" s="121"/>
      <c r="W104" s="121"/>
      <c r="X104" s="637">
        <f t="shared" si="2"/>
        <v>5250.0000000000009</v>
      </c>
      <c r="Y104" s="118">
        <f t="shared" si="3"/>
        <v>80250</v>
      </c>
    </row>
    <row r="105" spans="1:25" ht="15.5" x14ac:dyDescent="0.35">
      <c r="A105" s="76"/>
      <c r="B105" s="76"/>
      <c r="C105" s="214"/>
      <c r="D105" s="76"/>
      <c r="E105" s="76"/>
      <c r="F105" s="76" t="s">
        <v>16771</v>
      </c>
      <c r="G105" s="76"/>
      <c r="H105" s="118">
        <v>75000</v>
      </c>
      <c r="I105" s="76"/>
      <c r="J105" s="76" t="s">
        <v>5537</v>
      </c>
      <c r="K105" s="119" t="s">
        <v>6193</v>
      </c>
      <c r="L105" s="119" t="s">
        <v>16773</v>
      </c>
      <c r="M105" s="119" t="s">
        <v>16776</v>
      </c>
      <c r="N105" s="119"/>
      <c r="O105" s="231"/>
      <c r="P105" s="119" t="s">
        <v>3593</v>
      </c>
      <c r="Q105" s="119" t="s">
        <v>6193</v>
      </c>
      <c r="R105" s="76"/>
      <c r="S105" s="76"/>
      <c r="T105" s="76"/>
      <c r="U105" s="76"/>
      <c r="V105" s="121"/>
      <c r="W105" s="121"/>
      <c r="X105" s="637">
        <f t="shared" si="2"/>
        <v>5250.0000000000009</v>
      </c>
      <c r="Y105" s="118">
        <f t="shared" si="3"/>
        <v>80250</v>
      </c>
    </row>
    <row r="106" spans="1:25" ht="15.5" x14ac:dyDescent="0.35">
      <c r="A106" s="76"/>
      <c r="B106" s="76"/>
      <c r="C106" s="214"/>
      <c r="D106" s="76"/>
      <c r="E106" s="76"/>
      <c r="F106" s="76" t="s">
        <v>16771</v>
      </c>
      <c r="G106" s="76"/>
      <c r="H106" s="118">
        <v>75000</v>
      </c>
      <c r="I106" s="76"/>
      <c r="J106" s="76" t="s">
        <v>5537</v>
      </c>
      <c r="K106" s="119" t="s">
        <v>6193</v>
      </c>
      <c r="L106" s="119" t="s">
        <v>16772</v>
      </c>
      <c r="M106" s="119">
        <v>75795</v>
      </c>
      <c r="N106" s="119"/>
      <c r="O106" s="231"/>
      <c r="P106" s="119" t="s">
        <v>3593</v>
      </c>
      <c r="Q106" s="119" t="s">
        <v>6193</v>
      </c>
      <c r="R106" s="76"/>
      <c r="S106" s="76"/>
      <c r="T106" s="76"/>
      <c r="U106" s="76"/>
      <c r="V106" s="121"/>
      <c r="W106" s="121"/>
      <c r="X106" s="637">
        <f t="shared" si="2"/>
        <v>5250.0000000000009</v>
      </c>
      <c r="Y106" s="118">
        <f t="shared" si="3"/>
        <v>80250</v>
      </c>
    </row>
    <row r="107" spans="1:25" ht="15.5" x14ac:dyDescent="0.35">
      <c r="A107" s="76"/>
      <c r="B107" s="76"/>
      <c r="C107" s="214"/>
      <c r="D107" s="76"/>
      <c r="E107" s="76"/>
      <c r="F107" s="76" t="s">
        <v>16771</v>
      </c>
      <c r="G107" s="76"/>
      <c r="H107" s="118">
        <v>75000</v>
      </c>
      <c r="I107" s="76"/>
      <c r="J107" s="76" t="s">
        <v>5537</v>
      </c>
      <c r="K107" s="119" t="s">
        <v>6193</v>
      </c>
      <c r="L107" s="119" t="s">
        <v>16773</v>
      </c>
      <c r="M107" s="119" t="s">
        <v>16777</v>
      </c>
      <c r="N107" s="119"/>
      <c r="O107" s="231"/>
      <c r="P107" s="119" t="s">
        <v>3593</v>
      </c>
      <c r="Q107" s="119" t="s">
        <v>6193</v>
      </c>
      <c r="R107" s="76"/>
      <c r="S107" s="76"/>
      <c r="T107" s="76"/>
      <c r="U107" s="76"/>
      <c r="V107" s="121"/>
      <c r="W107" s="121"/>
      <c r="X107" s="637">
        <f t="shared" si="2"/>
        <v>5250.0000000000009</v>
      </c>
      <c r="Y107" s="118">
        <f t="shared" si="3"/>
        <v>80250</v>
      </c>
    </row>
    <row r="108" spans="1:25" ht="15.5" x14ac:dyDescent="0.35">
      <c r="A108" s="76"/>
      <c r="B108" s="76"/>
      <c r="C108" s="214"/>
      <c r="D108" s="76"/>
      <c r="E108" s="76"/>
      <c r="F108" s="76" t="s">
        <v>16778</v>
      </c>
      <c r="G108" s="76"/>
      <c r="H108" s="118">
        <v>75000</v>
      </c>
      <c r="I108" s="76"/>
      <c r="J108" s="76" t="s">
        <v>5537</v>
      </c>
      <c r="K108" s="119" t="s">
        <v>6193</v>
      </c>
      <c r="L108" s="119" t="s">
        <v>16779</v>
      </c>
      <c r="M108" s="119" t="s">
        <v>16780</v>
      </c>
      <c r="N108" s="119"/>
      <c r="O108" s="231"/>
      <c r="P108" s="119" t="s">
        <v>5175</v>
      </c>
      <c r="Q108" s="119" t="s">
        <v>6193</v>
      </c>
      <c r="R108" s="76"/>
      <c r="S108" s="76"/>
      <c r="T108" s="76"/>
      <c r="U108" s="76"/>
      <c r="V108" s="121"/>
      <c r="W108" s="121"/>
      <c r="X108" s="637">
        <f t="shared" si="2"/>
        <v>5250.0000000000009</v>
      </c>
      <c r="Y108" s="118">
        <f t="shared" si="3"/>
        <v>80250</v>
      </c>
    </row>
    <row r="109" spans="1:25" ht="15.5" x14ac:dyDescent="0.35">
      <c r="A109" s="76"/>
      <c r="B109" s="76"/>
      <c r="C109" s="214"/>
      <c r="D109" s="76"/>
      <c r="E109" s="76"/>
      <c r="F109" s="76" t="s">
        <v>16778</v>
      </c>
      <c r="G109" s="76"/>
      <c r="H109" s="118">
        <v>75000</v>
      </c>
      <c r="I109" s="76"/>
      <c r="J109" s="76" t="s">
        <v>3716</v>
      </c>
      <c r="K109" s="119" t="s">
        <v>6193</v>
      </c>
      <c r="L109" s="119" t="s">
        <v>16779</v>
      </c>
      <c r="M109" s="119" t="s">
        <v>16781</v>
      </c>
      <c r="N109" s="119"/>
      <c r="O109" s="231"/>
      <c r="P109" s="119" t="s">
        <v>5175</v>
      </c>
      <c r="Q109" s="119" t="s">
        <v>6193</v>
      </c>
      <c r="R109" s="76"/>
      <c r="S109" s="76"/>
      <c r="T109" s="76"/>
      <c r="U109" s="76"/>
      <c r="V109" s="121"/>
      <c r="W109" s="121"/>
      <c r="X109" s="637">
        <f t="shared" si="2"/>
        <v>5250.0000000000009</v>
      </c>
      <c r="Y109" s="118">
        <f t="shared" si="3"/>
        <v>80250</v>
      </c>
    </row>
    <row r="110" spans="1:25" ht="15.5" x14ac:dyDescent="0.35">
      <c r="A110" s="76"/>
      <c r="B110" s="76"/>
      <c r="C110" s="214"/>
      <c r="D110" s="76"/>
      <c r="E110" s="76"/>
      <c r="F110" s="76" t="s">
        <v>16782</v>
      </c>
      <c r="G110" s="76"/>
      <c r="H110" s="118">
        <v>75000</v>
      </c>
      <c r="I110" s="76"/>
      <c r="J110" s="76" t="s">
        <v>1062</v>
      </c>
      <c r="K110" s="119" t="s">
        <v>6193</v>
      </c>
      <c r="L110" s="119" t="s">
        <v>1656</v>
      </c>
      <c r="M110" s="119" t="s">
        <v>6193</v>
      </c>
      <c r="N110" s="119"/>
      <c r="O110" s="231"/>
      <c r="P110" s="119" t="s">
        <v>6193</v>
      </c>
      <c r="Q110" s="119" t="s">
        <v>6193</v>
      </c>
      <c r="R110" s="76"/>
      <c r="S110" s="76"/>
      <c r="T110" s="76"/>
      <c r="U110" s="76"/>
      <c r="V110" s="121"/>
      <c r="W110" s="121"/>
      <c r="X110" s="637">
        <f t="shared" si="2"/>
        <v>5250.0000000000009</v>
      </c>
      <c r="Y110" s="118">
        <f t="shared" si="3"/>
        <v>80250</v>
      </c>
    </row>
    <row r="111" spans="1:25" ht="15.5" x14ac:dyDescent="0.35">
      <c r="A111" s="76"/>
      <c r="B111" s="76"/>
      <c r="C111" s="214"/>
      <c r="D111" s="76"/>
      <c r="E111" s="76"/>
      <c r="F111" s="76" t="s">
        <v>16782</v>
      </c>
      <c r="G111" s="76"/>
      <c r="H111" s="118">
        <v>75000</v>
      </c>
      <c r="I111" s="76"/>
      <c r="J111" s="76" t="s">
        <v>5537</v>
      </c>
      <c r="K111" s="119" t="s">
        <v>6193</v>
      </c>
      <c r="L111" s="119" t="s">
        <v>16772</v>
      </c>
      <c r="M111" s="119">
        <v>75873</v>
      </c>
      <c r="N111" s="119"/>
      <c r="O111" s="231"/>
      <c r="P111" s="119" t="s">
        <v>3593</v>
      </c>
      <c r="Q111" s="119" t="s">
        <v>6193</v>
      </c>
      <c r="R111" s="76"/>
      <c r="S111" s="76"/>
      <c r="T111" s="76"/>
      <c r="U111" s="76"/>
      <c r="V111" s="121"/>
      <c r="W111" s="121"/>
      <c r="X111" s="637">
        <f t="shared" si="2"/>
        <v>5250.0000000000009</v>
      </c>
      <c r="Y111" s="118">
        <f t="shared" si="3"/>
        <v>80250</v>
      </c>
    </row>
    <row r="112" spans="1:25" ht="15.5" x14ac:dyDescent="0.35">
      <c r="A112" s="76"/>
      <c r="B112" s="76"/>
      <c r="C112" s="214"/>
      <c r="D112" s="76"/>
      <c r="E112" s="76"/>
      <c r="F112" s="76" t="s">
        <v>16782</v>
      </c>
      <c r="G112" s="76"/>
      <c r="H112" s="118">
        <v>75000</v>
      </c>
      <c r="I112" s="76"/>
      <c r="J112" s="76" t="s">
        <v>5537</v>
      </c>
      <c r="K112" s="119" t="s">
        <v>6193</v>
      </c>
      <c r="L112" s="119" t="s">
        <v>16772</v>
      </c>
      <c r="M112" s="119" t="s">
        <v>16783</v>
      </c>
      <c r="N112" s="119"/>
      <c r="O112" s="231"/>
      <c r="P112" s="119" t="s">
        <v>3593</v>
      </c>
      <c r="Q112" s="119" t="s">
        <v>6193</v>
      </c>
      <c r="R112" s="76"/>
      <c r="S112" s="76"/>
      <c r="T112" s="76"/>
      <c r="U112" s="76"/>
      <c r="V112" s="121"/>
      <c r="W112" s="121"/>
      <c r="X112" s="637">
        <f t="shared" si="2"/>
        <v>5250.0000000000009</v>
      </c>
      <c r="Y112" s="118">
        <f t="shared" si="3"/>
        <v>80250</v>
      </c>
    </row>
    <row r="113" spans="1:25" ht="15.5" x14ac:dyDescent="0.35">
      <c r="A113" s="76"/>
      <c r="B113" s="76"/>
      <c r="C113" s="214"/>
      <c r="D113" s="76"/>
      <c r="E113" s="76"/>
      <c r="F113" s="76" t="s">
        <v>16782</v>
      </c>
      <c r="G113" s="76"/>
      <c r="H113" s="118">
        <v>75000</v>
      </c>
      <c r="I113" s="76"/>
      <c r="J113" s="76" t="s">
        <v>5537</v>
      </c>
      <c r="K113" s="119" t="s">
        <v>6193</v>
      </c>
      <c r="L113" s="119" t="s">
        <v>16772</v>
      </c>
      <c r="M113" s="119">
        <v>758025</v>
      </c>
      <c r="N113" s="119"/>
      <c r="O113" s="231"/>
      <c r="P113" s="119" t="s">
        <v>3593</v>
      </c>
      <c r="Q113" s="119" t="s">
        <v>6193</v>
      </c>
      <c r="R113" s="76"/>
      <c r="S113" s="76"/>
      <c r="T113" s="76"/>
      <c r="U113" s="76"/>
      <c r="V113" s="121"/>
      <c r="W113" s="121"/>
      <c r="X113" s="637">
        <f t="shared" si="2"/>
        <v>5250.0000000000009</v>
      </c>
      <c r="Y113" s="118">
        <f t="shared" si="3"/>
        <v>80250</v>
      </c>
    </row>
    <row r="114" spans="1:25" ht="15.5" x14ac:dyDescent="0.35">
      <c r="A114" s="76"/>
      <c r="B114" s="76"/>
      <c r="C114" s="214"/>
      <c r="D114" s="76"/>
      <c r="E114" s="76"/>
      <c r="F114" s="76" t="s">
        <v>16782</v>
      </c>
      <c r="G114" s="76"/>
      <c r="H114" s="118">
        <v>75000</v>
      </c>
      <c r="I114" s="76"/>
      <c r="J114" s="76" t="s">
        <v>5537</v>
      </c>
      <c r="K114" s="119" t="s">
        <v>6193</v>
      </c>
      <c r="L114" s="119" t="s">
        <v>16772</v>
      </c>
      <c r="M114" s="119" t="s">
        <v>16784</v>
      </c>
      <c r="N114" s="119"/>
      <c r="O114" s="231"/>
      <c r="P114" s="119" t="s">
        <v>3593</v>
      </c>
      <c r="Q114" s="119" t="s">
        <v>6193</v>
      </c>
      <c r="R114" s="76"/>
      <c r="S114" s="76"/>
      <c r="T114" s="76"/>
      <c r="U114" s="76"/>
      <c r="V114" s="121"/>
      <c r="W114" s="121"/>
      <c r="X114" s="637">
        <f t="shared" si="2"/>
        <v>5250.0000000000009</v>
      </c>
      <c r="Y114" s="118">
        <f t="shared" si="3"/>
        <v>80250</v>
      </c>
    </row>
    <row r="115" spans="1:25" ht="15.5" x14ac:dyDescent="0.35">
      <c r="A115" s="76"/>
      <c r="B115" s="76"/>
      <c r="C115" s="214"/>
      <c r="D115" s="76"/>
      <c r="E115" s="76"/>
      <c r="F115" s="76" t="s">
        <v>16782</v>
      </c>
      <c r="G115" s="76"/>
      <c r="H115" s="118">
        <v>75000</v>
      </c>
      <c r="I115" s="76"/>
      <c r="J115" s="76" t="s">
        <v>5537</v>
      </c>
      <c r="K115" s="119" t="s">
        <v>6193</v>
      </c>
      <c r="L115" s="119" t="s">
        <v>16772</v>
      </c>
      <c r="M115" s="119">
        <v>75878</v>
      </c>
      <c r="N115" s="119"/>
      <c r="O115" s="231"/>
      <c r="P115" s="119" t="s">
        <v>3593</v>
      </c>
      <c r="Q115" s="119" t="s">
        <v>6193</v>
      </c>
      <c r="R115" s="76"/>
      <c r="S115" s="76"/>
      <c r="T115" s="76"/>
      <c r="U115" s="76"/>
      <c r="V115" s="121"/>
      <c r="W115" s="121"/>
      <c r="X115" s="637">
        <f t="shared" si="2"/>
        <v>5250.0000000000009</v>
      </c>
      <c r="Y115" s="118">
        <f t="shared" si="3"/>
        <v>80250</v>
      </c>
    </row>
    <row r="116" spans="1:25" ht="15.5" x14ac:dyDescent="0.35">
      <c r="A116" s="76"/>
      <c r="B116" s="76"/>
      <c r="C116" s="214"/>
      <c r="D116" s="76"/>
      <c r="E116" s="76"/>
      <c r="F116" s="76" t="s">
        <v>16785</v>
      </c>
      <c r="G116" s="76"/>
      <c r="H116" s="118">
        <v>75000</v>
      </c>
      <c r="I116" s="76"/>
      <c r="J116" s="76" t="s">
        <v>3716</v>
      </c>
      <c r="K116" s="119" t="s">
        <v>6193</v>
      </c>
      <c r="L116" s="119" t="s">
        <v>5530</v>
      </c>
      <c r="M116" s="119" t="s">
        <v>16786</v>
      </c>
      <c r="N116" s="119"/>
      <c r="O116" s="231"/>
      <c r="P116" s="119" t="s">
        <v>6193</v>
      </c>
      <c r="Q116" s="119" t="s">
        <v>6193</v>
      </c>
      <c r="R116" s="76"/>
      <c r="S116" s="76"/>
      <c r="T116" s="76"/>
      <c r="U116" s="76"/>
      <c r="V116" s="121"/>
      <c r="W116" s="121"/>
      <c r="X116" s="637">
        <f t="shared" si="2"/>
        <v>5250.0000000000009</v>
      </c>
      <c r="Y116" s="118">
        <f t="shared" si="3"/>
        <v>80250</v>
      </c>
    </row>
    <row r="117" spans="1:25" ht="15.5" x14ac:dyDescent="0.35">
      <c r="A117" s="76"/>
      <c r="B117" s="76"/>
      <c r="C117" s="214"/>
      <c r="D117" s="76"/>
      <c r="E117" s="76"/>
      <c r="F117" s="76" t="s">
        <v>16785</v>
      </c>
      <c r="G117" s="76"/>
      <c r="H117" s="118">
        <v>75000</v>
      </c>
      <c r="I117" s="76"/>
      <c r="J117" s="76" t="s">
        <v>5537</v>
      </c>
      <c r="K117" s="119" t="s">
        <v>6193</v>
      </c>
      <c r="L117" s="119" t="s">
        <v>16779</v>
      </c>
      <c r="M117" s="119" t="s">
        <v>16787</v>
      </c>
      <c r="N117" s="119"/>
      <c r="O117" s="231"/>
      <c r="P117" s="119" t="s">
        <v>5175</v>
      </c>
      <c r="Q117" s="119" t="s">
        <v>6193</v>
      </c>
      <c r="R117" s="76"/>
      <c r="S117" s="76"/>
      <c r="T117" s="76"/>
      <c r="U117" s="76"/>
      <c r="V117" s="121"/>
      <c r="W117" s="121"/>
      <c r="X117" s="637">
        <f t="shared" si="2"/>
        <v>5250.0000000000009</v>
      </c>
      <c r="Y117" s="118">
        <f t="shared" si="3"/>
        <v>80250</v>
      </c>
    </row>
    <row r="118" spans="1:25" ht="15.5" x14ac:dyDescent="0.35">
      <c r="A118" s="76"/>
      <c r="B118" s="76"/>
      <c r="C118" s="214"/>
      <c r="D118" s="76"/>
      <c r="E118" s="76"/>
      <c r="F118" s="76" t="s">
        <v>16788</v>
      </c>
      <c r="G118" s="76"/>
      <c r="H118" s="118">
        <v>75000</v>
      </c>
      <c r="I118" s="76"/>
      <c r="J118" s="76" t="s">
        <v>5537</v>
      </c>
      <c r="K118" s="119" t="s">
        <v>6193</v>
      </c>
      <c r="L118" s="119" t="s">
        <v>16772</v>
      </c>
      <c r="M118" s="119" t="s">
        <v>16789</v>
      </c>
      <c r="N118" s="119"/>
      <c r="O118" s="231"/>
      <c r="P118" s="119" t="s">
        <v>3593</v>
      </c>
      <c r="Q118" s="119" t="s">
        <v>6193</v>
      </c>
      <c r="R118" s="76"/>
      <c r="S118" s="76"/>
      <c r="T118" s="76"/>
      <c r="U118" s="76"/>
      <c r="V118" s="121"/>
      <c r="W118" s="121"/>
      <c r="X118" s="637">
        <f t="shared" si="2"/>
        <v>5250.0000000000009</v>
      </c>
      <c r="Y118" s="118">
        <f t="shared" si="3"/>
        <v>80250</v>
      </c>
    </row>
    <row r="119" spans="1:25" ht="15.5" x14ac:dyDescent="0.35">
      <c r="A119" s="76"/>
      <c r="B119" s="76"/>
      <c r="C119" s="214"/>
      <c r="D119" s="76"/>
      <c r="E119" s="76"/>
      <c r="F119" s="76" t="s">
        <v>16788</v>
      </c>
      <c r="G119" s="76"/>
      <c r="H119" s="118">
        <v>75000</v>
      </c>
      <c r="I119" s="76"/>
      <c r="J119" s="76" t="s">
        <v>5537</v>
      </c>
      <c r="K119" s="119" t="s">
        <v>6193</v>
      </c>
      <c r="L119" s="119" t="s">
        <v>16779</v>
      </c>
      <c r="M119" s="119">
        <v>757895</v>
      </c>
      <c r="N119" s="119"/>
      <c r="O119" s="231"/>
      <c r="P119" s="119" t="s">
        <v>3593</v>
      </c>
      <c r="Q119" s="119" t="s">
        <v>6193</v>
      </c>
      <c r="R119" s="76"/>
      <c r="S119" s="76"/>
      <c r="T119" s="76"/>
      <c r="U119" s="76"/>
      <c r="V119" s="121"/>
      <c r="W119" s="121"/>
      <c r="X119" s="637">
        <f t="shared" si="2"/>
        <v>5250.0000000000009</v>
      </c>
      <c r="Y119" s="118">
        <f t="shared" si="3"/>
        <v>80250</v>
      </c>
    </row>
    <row r="120" spans="1:25" ht="15.5" x14ac:dyDescent="0.35">
      <c r="A120" s="76"/>
      <c r="B120" s="76"/>
      <c r="C120" s="214"/>
      <c r="D120" s="76"/>
      <c r="E120" s="76"/>
      <c r="F120" s="76" t="s">
        <v>16788</v>
      </c>
      <c r="G120" s="76"/>
      <c r="H120" s="118">
        <v>75000</v>
      </c>
      <c r="I120" s="76"/>
      <c r="J120" s="76" t="s">
        <v>5537</v>
      </c>
      <c r="K120" s="119" t="s">
        <v>6193</v>
      </c>
      <c r="L120" s="119" t="s">
        <v>16772</v>
      </c>
      <c r="M120" s="119" t="s">
        <v>16790</v>
      </c>
      <c r="N120" s="119"/>
      <c r="O120" s="231"/>
      <c r="P120" s="119" t="s">
        <v>3593</v>
      </c>
      <c r="Q120" s="119" t="s">
        <v>6193</v>
      </c>
      <c r="R120" s="76"/>
      <c r="S120" s="76"/>
      <c r="T120" s="76"/>
      <c r="U120" s="76"/>
      <c r="V120" s="121"/>
      <c r="W120" s="121"/>
      <c r="X120" s="637">
        <f t="shared" si="2"/>
        <v>5250.0000000000009</v>
      </c>
      <c r="Y120" s="118">
        <f t="shared" si="3"/>
        <v>80250</v>
      </c>
    </row>
    <row r="121" spans="1:25" ht="15.5" x14ac:dyDescent="0.35">
      <c r="A121" s="76"/>
      <c r="B121" s="76"/>
      <c r="C121" s="214"/>
      <c r="D121" s="76"/>
      <c r="E121" s="76"/>
      <c r="F121" s="76" t="s">
        <v>16791</v>
      </c>
      <c r="G121" s="76"/>
      <c r="H121" s="118">
        <v>75000</v>
      </c>
      <c r="I121" s="76"/>
      <c r="J121" s="76" t="s">
        <v>3716</v>
      </c>
      <c r="K121" s="119" t="s">
        <v>6193</v>
      </c>
      <c r="L121" s="119" t="s">
        <v>15615</v>
      </c>
      <c r="M121" s="119" t="s">
        <v>16792</v>
      </c>
      <c r="N121" s="119"/>
      <c r="O121" s="231"/>
      <c r="P121" s="119" t="s">
        <v>6193</v>
      </c>
      <c r="Q121" s="119" t="s">
        <v>3484</v>
      </c>
      <c r="R121" s="76"/>
      <c r="S121" s="76"/>
      <c r="T121" s="76"/>
      <c r="U121" s="76"/>
      <c r="V121" s="121"/>
      <c r="W121" s="121"/>
      <c r="X121" s="637">
        <f t="shared" si="2"/>
        <v>5250.0000000000009</v>
      </c>
      <c r="Y121" s="118">
        <f t="shared" si="3"/>
        <v>80250</v>
      </c>
    </row>
    <row r="122" spans="1:25" ht="15.5" x14ac:dyDescent="0.35">
      <c r="A122" s="76"/>
      <c r="B122" s="76"/>
      <c r="C122" s="214"/>
      <c r="D122" s="76"/>
      <c r="E122" s="76"/>
      <c r="F122" s="76" t="s">
        <v>16793</v>
      </c>
      <c r="G122" s="76"/>
      <c r="H122" s="118">
        <v>75000</v>
      </c>
      <c r="I122" s="76"/>
      <c r="J122" s="76" t="s">
        <v>5537</v>
      </c>
      <c r="K122" s="119" t="s">
        <v>6193</v>
      </c>
      <c r="L122" s="119" t="s">
        <v>16794</v>
      </c>
      <c r="M122" s="119" t="s">
        <v>16795</v>
      </c>
      <c r="N122" s="119"/>
      <c r="O122" s="231"/>
      <c r="P122" s="119" t="s">
        <v>6193</v>
      </c>
      <c r="Q122" s="119" t="s">
        <v>6193</v>
      </c>
      <c r="R122" s="76"/>
      <c r="S122" s="76"/>
      <c r="T122" s="76"/>
      <c r="U122" s="76"/>
      <c r="V122" s="121"/>
      <c r="W122" s="121"/>
      <c r="X122" s="637">
        <f t="shared" si="2"/>
        <v>5250.0000000000009</v>
      </c>
      <c r="Y122" s="118">
        <f t="shared" si="3"/>
        <v>80250</v>
      </c>
    </row>
    <row r="123" spans="1:25" ht="15.5" x14ac:dyDescent="0.35">
      <c r="A123" s="76"/>
      <c r="B123" s="76"/>
      <c r="C123" s="214"/>
      <c r="D123" s="76"/>
      <c r="E123" s="76"/>
      <c r="F123" s="76" t="s">
        <v>16796</v>
      </c>
      <c r="G123" s="76"/>
      <c r="H123" s="118">
        <v>75000</v>
      </c>
      <c r="I123" s="76"/>
      <c r="J123" s="76" t="s">
        <v>5537</v>
      </c>
      <c r="K123" s="119" t="s">
        <v>6193</v>
      </c>
      <c r="L123" s="119" t="s">
        <v>16772</v>
      </c>
      <c r="M123" s="119">
        <v>757885</v>
      </c>
      <c r="N123" s="119"/>
      <c r="O123" s="231"/>
      <c r="P123" s="119" t="s">
        <v>3593</v>
      </c>
      <c r="Q123" s="119" t="s">
        <v>6193</v>
      </c>
      <c r="R123" s="76"/>
      <c r="S123" s="76"/>
      <c r="T123" s="76"/>
      <c r="U123" s="76"/>
      <c r="V123" s="121"/>
      <c r="W123" s="121"/>
      <c r="X123" s="637">
        <f t="shared" si="2"/>
        <v>5250.0000000000009</v>
      </c>
      <c r="Y123" s="118">
        <f t="shared" si="3"/>
        <v>80250</v>
      </c>
    </row>
    <row r="124" spans="1:25" ht="15.5" x14ac:dyDescent="0.35">
      <c r="A124" s="76"/>
      <c r="B124" s="76"/>
      <c r="C124" s="214"/>
      <c r="D124" s="76"/>
      <c r="E124" s="76"/>
      <c r="F124" s="76" t="s">
        <v>16791</v>
      </c>
      <c r="G124" s="76"/>
      <c r="H124" s="118">
        <v>75000</v>
      </c>
      <c r="I124" s="76"/>
      <c r="J124" s="76" t="s">
        <v>3716</v>
      </c>
      <c r="K124" s="119" t="s">
        <v>6193</v>
      </c>
      <c r="L124" s="119" t="s">
        <v>15615</v>
      </c>
      <c r="M124" s="119" t="s">
        <v>16797</v>
      </c>
      <c r="N124" s="119"/>
      <c r="O124" s="231"/>
      <c r="P124" s="119" t="s">
        <v>6193</v>
      </c>
      <c r="Q124" s="119" t="s">
        <v>3484</v>
      </c>
      <c r="R124" s="76"/>
      <c r="S124" s="76"/>
      <c r="T124" s="76"/>
      <c r="U124" s="76"/>
      <c r="V124" s="121"/>
      <c r="W124" s="121"/>
      <c r="X124" s="637">
        <f t="shared" si="2"/>
        <v>5250.0000000000009</v>
      </c>
      <c r="Y124" s="118">
        <f t="shared" si="3"/>
        <v>80250</v>
      </c>
    </row>
    <row r="125" spans="1:25" ht="15.5" x14ac:dyDescent="0.35">
      <c r="A125" s="76"/>
      <c r="B125" s="76"/>
      <c r="C125" s="214"/>
      <c r="D125" s="76"/>
      <c r="E125" s="76"/>
      <c r="F125" s="76" t="s">
        <v>16798</v>
      </c>
      <c r="G125" s="76"/>
      <c r="H125" s="118">
        <v>75000</v>
      </c>
      <c r="I125" s="76"/>
      <c r="J125" s="76" t="s">
        <v>3716</v>
      </c>
      <c r="K125" s="119" t="s">
        <v>6193</v>
      </c>
      <c r="L125" s="119" t="s">
        <v>13870</v>
      </c>
      <c r="M125" s="119" t="s">
        <v>16799</v>
      </c>
      <c r="N125" s="119"/>
      <c r="O125" s="231"/>
      <c r="P125" s="119" t="s">
        <v>6193</v>
      </c>
      <c r="Q125" s="119" t="s">
        <v>6193</v>
      </c>
      <c r="R125" s="76"/>
      <c r="S125" s="76"/>
      <c r="T125" s="76"/>
      <c r="U125" s="76"/>
      <c r="V125" s="121"/>
      <c r="W125" s="121"/>
      <c r="X125" s="637">
        <f t="shared" si="2"/>
        <v>5250.0000000000009</v>
      </c>
      <c r="Y125" s="118">
        <f t="shared" si="3"/>
        <v>80250</v>
      </c>
    </row>
    <row r="126" spans="1:25" ht="15.5" x14ac:dyDescent="0.35">
      <c r="A126" s="76"/>
      <c r="B126" s="76"/>
      <c r="C126" s="214"/>
      <c r="D126" s="76"/>
      <c r="E126" s="76"/>
      <c r="F126" s="76" t="s">
        <v>16796</v>
      </c>
      <c r="G126" s="76"/>
      <c r="H126" s="118">
        <v>75000</v>
      </c>
      <c r="I126" s="76"/>
      <c r="J126" s="76" t="s">
        <v>5537</v>
      </c>
      <c r="K126" s="119" t="s">
        <v>6193</v>
      </c>
      <c r="L126" s="119" t="s">
        <v>16772</v>
      </c>
      <c r="M126" s="119">
        <v>758055</v>
      </c>
      <c r="N126" s="119"/>
      <c r="O126" s="231"/>
      <c r="P126" s="119" t="s">
        <v>3593</v>
      </c>
      <c r="Q126" s="119" t="s">
        <v>6193</v>
      </c>
      <c r="R126" s="76"/>
      <c r="S126" s="76"/>
      <c r="T126" s="76"/>
      <c r="U126" s="76"/>
      <c r="V126" s="121"/>
      <c r="W126" s="121"/>
      <c r="X126" s="637">
        <f t="shared" si="2"/>
        <v>5250.0000000000009</v>
      </c>
      <c r="Y126" s="118">
        <f t="shared" si="3"/>
        <v>80250</v>
      </c>
    </row>
    <row r="127" spans="1:25" ht="15.5" x14ac:dyDescent="0.35">
      <c r="A127" s="76"/>
      <c r="B127" s="76"/>
      <c r="C127" s="214"/>
      <c r="D127" s="76"/>
      <c r="E127" s="76"/>
      <c r="F127" s="76" t="s">
        <v>16800</v>
      </c>
      <c r="G127" s="76"/>
      <c r="H127" s="118">
        <v>75000</v>
      </c>
      <c r="I127" s="76"/>
      <c r="J127" s="76" t="s">
        <v>8427</v>
      </c>
      <c r="K127" s="119" t="s">
        <v>6193</v>
      </c>
      <c r="L127" s="119" t="s">
        <v>8536</v>
      </c>
      <c r="M127" s="119">
        <v>2676423</v>
      </c>
      <c r="N127" s="119"/>
      <c r="O127" s="231"/>
      <c r="P127" s="119" t="s">
        <v>6193</v>
      </c>
      <c r="Q127" s="119" t="s">
        <v>1697</v>
      </c>
      <c r="R127" s="76"/>
      <c r="S127" s="76"/>
      <c r="T127" s="76"/>
      <c r="U127" s="76"/>
      <c r="V127" s="121"/>
      <c r="W127" s="121"/>
      <c r="X127" s="637">
        <f t="shared" si="2"/>
        <v>5250.0000000000009</v>
      </c>
      <c r="Y127" s="118">
        <f t="shared" si="3"/>
        <v>80250</v>
      </c>
    </row>
    <row r="128" spans="1:25" ht="15.5" x14ac:dyDescent="0.35">
      <c r="A128" s="76"/>
      <c r="B128" s="76"/>
      <c r="C128" s="214"/>
      <c r="D128" s="76"/>
      <c r="E128" s="76"/>
      <c r="F128" s="76" t="s">
        <v>16801</v>
      </c>
      <c r="G128" s="76"/>
      <c r="H128" s="118">
        <v>75000</v>
      </c>
      <c r="I128" s="76"/>
      <c r="J128" s="76" t="s">
        <v>3716</v>
      </c>
      <c r="K128" s="119" t="s">
        <v>6193</v>
      </c>
      <c r="L128" s="119" t="s">
        <v>16802</v>
      </c>
      <c r="M128" s="119">
        <v>124233</v>
      </c>
      <c r="N128" s="119"/>
      <c r="O128" s="231"/>
      <c r="P128" s="119" t="s">
        <v>6193</v>
      </c>
      <c r="Q128" s="119" t="s">
        <v>6193</v>
      </c>
      <c r="R128" s="76"/>
      <c r="S128" s="76"/>
      <c r="T128" s="76"/>
      <c r="U128" s="76"/>
      <c r="V128" s="121"/>
      <c r="W128" s="121"/>
      <c r="X128" s="637">
        <f t="shared" si="2"/>
        <v>5250.0000000000009</v>
      </c>
      <c r="Y128" s="118">
        <f t="shared" si="3"/>
        <v>80250</v>
      </c>
    </row>
    <row r="129" spans="1:25" ht="15.5" x14ac:dyDescent="0.35">
      <c r="A129" s="76"/>
      <c r="B129" s="76"/>
      <c r="C129" s="214"/>
      <c r="D129" s="76"/>
      <c r="E129" s="76"/>
      <c r="F129" s="76" t="s">
        <v>16796</v>
      </c>
      <c r="G129" s="76"/>
      <c r="H129" s="118">
        <v>75000</v>
      </c>
      <c r="I129" s="76"/>
      <c r="J129" s="76" t="s">
        <v>5537</v>
      </c>
      <c r="K129" s="119" t="s">
        <v>6193</v>
      </c>
      <c r="L129" s="119" t="s">
        <v>16772</v>
      </c>
      <c r="M129" s="119" t="s">
        <v>16803</v>
      </c>
      <c r="N129" s="119"/>
      <c r="O129" s="231"/>
      <c r="P129" s="119" t="s">
        <v>3593</v>
      </c>
      <c r="Q129" s="119" t="s">
        <v>6193</v>
      </c>
      <c r="R129" s="76"/>
      <c r="S129" s="76"/>
      <c r="T129" s="76"/>
      <c r="U129" s="76"/>
      <c r="V129" s="121"/>
      <c r="W129" s="121"/>
      <c r="X129" s="637">
        <f t="shared" si="2"/>
        <v>5250.0000000000009</v>
      </c>
      <c r="Y129" s="118">
        <f t="shared" si="3"/>
        <v>80250</v>
      </c>
    </row>
    <row r="130" spans="1:25" ht="15.5" x14ac:dyDescent="0.35">
      <c r="A130" s="76"/>
      <c r="B130" s="76"/>
      <c r="C130" s="214"/>
      <c r="D130" s="76"/>
      <c r="E130" s="76"/>
      <c r="F130" s="76" t="s">
        <v>16804</v>
      </c>
      <c r="G130" s="76"/>
      <c r="H130" s="118">
        <v>75000</v>
      </c>
      <c r="I130" s="76"/>
      <c r="J130" s="76" t="s">
        <v>5537</v>
      </c>
      <c r="K130" s="119" t="s">
        <v>6193</v>
      </c>
      <c r="L130" s="119" t="s">
        <v>5779</v>
      </c>
      <c r="M130" s="119" t="s">
        <v>5780</v>
      </c>
      <c r="N130" s="119"/>
      <c r="O130" s="231"/>
      <c r="P130" s="119" t="s">
        <v>8797</v>
      </c>
      <c r="Q130" s="119" t="s">
        <v>6193</v>
      </c>
      <c r="R130" s="76"/>
      <c r="S130" s="76"/>
      <c r="T130" s="76"/>
      <c r="U130" s="76"/>
      <c r="V130" s="121"/>
      <c r="W130" s="121"/>
      <c r="X130" s="637">
        <f t="shared" si="2"/>
        <v>5250.0000000000009</v>
      </c>
      <c r="Y130" s="118">
        <f t="shared" si="3"/>
        <v>80250</v>
      </c>
    </row>
    <row r="131" spans="1:25" ht="15.5" x14ac:dyDescent="0.35">
      <c r="A131" s="76"/>
      <c r="B131" s="76"/>
      <c r="C131" s="214"/>
      <c r="D131" s="76"/>
      <c r="E131" s="76"/>
      <c r="F131" s="76" t="s">
        <v>16805</v>
      </c>
      <c r="G131" s="76"/>
      <c r="H131" s="118">
        <v>75000</v>
      </c>
      <c r="I131" s="76"/>
      <c r="J131" s="76" t="s">
        <v>8427</v>
      </c>
      <c r="K131" s="119" t="s">
        <v>6193</v>
      </c>
      <c r="L131" s="119" t="s">
        <v>8344</v>
      </c>
      <c r="M131" s="119">
        <v>2664769</v>
      </c>
      <c r="N131" s="119"/>
      <c r="O131" s="231"/>
      <c r="P131" s="119" t="s">
        <v>6193</v>
      </c>
      <c r="Q131" s="119" t="s">
        <v>1697</v>
      </c>
      <c r="R131" s="76"/>
      <c r="S131" s="76"/>
      <c r="T131" s="76"/>
      <c r="U131" s="76"/>
      <c r="V131" s="121"/>
      <c r="W131" s="121"/>
      <c r="X131" s="637">
        <f t="shared" si="2"/>
        <v>5250.0000000000009</v>
      </c>
      <c r="Y131" s="118">
        <f t="shared" si="3"/>
        <v>80250</v>
      </c>
    </row>
    <row r="132" spans="1:25" ht="15.5" x14ac:dyDescent="0.35">
      <c r="A132" s="76"/>
      <c r="B132" s="76"/>
      <c r="C132" s="214"/>
      <c r="D132" s="76"/>
      <c r="E132" s="76"/>
      <c r="F132" s="76" t="s">
        <v>16806</v>
      </c>
      <c r="G132" s="76"/>
      <c r="H132" s="118">
        <v>75000</v>
      </c>
      <c r="I132" s="76"/>
      <c r="J132" s="76" t="s">
        <v>1062</v>
      </c>
      <c r="K132" s="119" t="s">
        <v>6193</v>
      </c>
      <c r="L132" s="119" t="s">
        <v>3301</v>
      </c>
      <c r="M132" s="119" t="s">
        <v>6193</v>
      </c>
      <c r="N132" s="119"/>
      <c r="O132" s="231"/>
      <c r="P132" s="119" t="s">
        <v>6193</v>
      </c>
      <c r="Q132" s="119" t="s">
        <v>6193</v>
      </c>
      <c r="R132" s="76"/>
      <c r="S132" s="76"/>
      <c r="T132" s="76"/>
      <c r="U132" s="76"/>
      <c r="V132" s="121"/>
      <c r="W132" s="121"/>
      <c r="X132" s="637">
        <f t="shared" si="2"/>
        <v>5250.0000000000009</v>
      </c>
      <c r="Y132" s="118">
        <f t="shared" si="3"/>
        <v>80250</v>
      </c>
    </row>
    <row r="133" spans="1:25" ht="15.5" x14ac:dyDescent="0.35">
      <c r="A133" s="76"/>
      <c r="B133" s="76"/>
      <c r="C133" s="214"/>
      <c r="D133" s="76"/>
      <c r="E133" s="76"/>
      <c r="F133" s="76" t="s">
        <v>16807</v>
      </c>
      <c r="G133" s="76"/>
      <c r="H133" s="118">
        <v>75000</v>
      </c>
      <c r="I133" s="76"/>
      <c r="J133" s="76" t="s">
        <v>3716</v>
      </c>
      <c r="K133" s="119" t="s">
        <v>6193</v>
      </c>
      <c r="L133" s="119" t="s">
        <v>16802</v>
      </c>
      <c r="M133" s="119">
        <v>124232</v>
      </c>
      <c r="N133" s="119"/>
      <c r="O133" s="231"/>
      <c r="P133" s="119" t="s">
        <v>6193</v>
      </c>
      <c r="Q133" s="119" t="s">
        <v>6193</v>
      </c>
      <c r="R133" s="76"/>
      <c r="S133" s="76"/>
      <c r="T133" s="76"/>
      <c r="U133" s="76"/>
      <c r="V133" s="121"/>
      <c r="W133" s="121"/>
      <c r="X133" s="637">
        <f t="shared" si="2"/>
        <v>5250.0000000000009</v>
      </c>
      <c r="Y133" s="118">
        <f t="shared" si="3"/>
        <v>80250</v>
      </c>
    </row>
    <row r="134" spans="1:25" ht="15.5" x14ac:dyDescent="0.35">
      <c r="A134" s="76"/>
      <c r="B134" s="76"/>
      <c r="C134" s="214"/>
      <c r="D134" s="76"/>
      <c r="E134" s="76"/>
      <c r="F134" s="76" t="s">
        <v>16808</v>
      </c>
      <c r="G134" s="76"/>
      <c r="H134" s="118">
        <v>75000</v>
      </c>
      <c r="I134" s="76"/>
      <c r="J134" s="76" t="s">
        <v>5537</v>
      </c>
      <c r="K134" s="119" t="s">
        <v>6193</v>
      </c>
      <c r="L134" s="119" t="s">
        <v>8425</v>
      </c>
      <c r="M134" s="119">
        <v>285089</v>
      </c>
      <c r="N134" s="119"/>
      <c r="O134" s="231"/>
      <c r="P134" s="119" t="s">
        <v>6193</v>
      </c>
      <c r="Q134" s="119" t="s">
        <v>1697</v>
      </c>
      <c r="R134" s="76"/>
      <c r="S134" s="76"/>
      <c r="T134" s="76"/>
      <c r="U134" s="76"/>
      <c r="V134" s="121"/>
      <c r="W134" s="121"/>
      <c r="X134" s="637">
        <f t="shared" ref="X134:X197" si="4">H134*X$4</f>
        <v>5250.0000000000009</v>
      </c>
      <c r="Y134" s="118">
        <f t="shared" ref="Y134:Y197" si="5">H134+X134</f>
        <v>80250</v>
      </c>
    </row>
    <row r="135" spans="1:25" ht="15.5" x14ac:dyDescent="0.35">
      <c r="A135" s="76"/>
      <c r="B135" s="76"/>
      <c r="C135" s="214"/>
      <c r="D135" s="76"/>
      <c r="E135" s="76"/>
      <c r="F135" s="76" t="s">
        <v>16806</v>
      </c>
      <c r="G135" s="76"/>
      <c r="H135" s="118">
        <v>75000</v>
      </c>
      <c r="I135" s="76"/>
      <c r="J135" s="76" t="s">
        <v>5537</v>
      </c>
      <c r="K135" s="119" t="s">
        <v>6193</v>
      </c>
      <c r="L135" s="119" t="s">
        <v>16772</v>
      </c>
      <c r="M135" s="119" t="s">
        <v>16809</v>
      </c>
      <c r="N135" s="119"/>
      <c r="O135" s="231"/>
      <c r="P135" s="119" t="s">
        <v>3593</v>
      </c>
      <c r="Q135" s="119" t="s">
        <v>6193</v>
      </c>
      <c r="R135" s="76"/>
      <c r="S135" s="76"/>
      <c r="T135" s="76"/>
      <c r="U135" s="76"/>
      <c r="V135" s="121"/>
      <c r="W135" s="121"/>
      <c r="X135" s="637">
        <f t="shared" si="4"/>
        <v>5250.0000000000009</v>
      </c>
      <c r="Y135" s="118">
        <f t="shared" si="5"/>
        <v>80250</v>
      </c>
    </row>
    <row r="136" spans="1:25" ht="15.5" x14ac:dyDescent="0.35">
      <c r="A136" s="76"/>
      <c r="B136" s="76"/>
      <c r="C136" s="214"/>
      <c r="D136" s="76"/>
      <c r="E136" s="76"/>
      <c r="F136" s="76" t="s">
        <v>16810</v>
      </c>
      <c r="G136" s="76"/>
      <c r="H136" s="118">
        <v>75000</v>
      </c>
      <c r="I136" s="76"/>
      <c r="J136" s="76" t="s">
        <v>8427</v>
      </c>
      <c r="K136" s="119" t="s">
        <v>6193</v>
      </c>
      <c r="L136" s="119" t="s">
        <v>8536</v>
      </c>
      <c r="M136" s="119">
        <v>2676426</v>
      </c>
      <c r="N136" s="119"/>
      <c r="O136" s="231"/>
      <c r="P136" s="119" t="s">
        <v>6193</v>
      </c>
      <c r="Q136" s="119" t="s">
        <v>1697</v>
      </c>
      <c r="R136" s="76"/>
      <c r="S136" s="76"/>
      <c r="T136" s="76"/>
      <c r="U136" s="76"/>
      <c r="V136" s="121"/>
      <c r="W136" s="121"/>
      <c r="X136" s="637">
        <f t="shared" si="4"/>
        <v>5250.0000000000009</v>
      </c>
      <c r="Y136" s="118">
        <f t="shared" si="5"/>
        <v>80250</v>
      </c>
    </row>
    <row r="137" spans="1:25" ht="15.5" x14ac:dyDescent="0.35">
      <c r="A137" s="76"/>
      <c r="B137" s="76"/>
      <c r="C137" s="214"/>
      <c r="D137" s="76"/>
      <c r="E137" s="76"/>
      <c r="F137" s="76" t="s">
        <v>16811</v>
      </c>
      <c r="G137" s="76"/>
      <c r="H137" s="118">
        <v>75000</v>
      </c>
      <c r="I137" s="76"/>
      <c r="J137" s="76" t="s">
        <v>3716</v>
      </c>
      <c r="K137" s="119" t="s">
        <v>6193</v>
      </c>
      <c r="L137" s="119" t="s">
        <v>16802</v>
      </c>
      <c r="M137" s="119">
        <v>124231</v>
      </c>
      <c r="N137" s="119"/>
      <c r="O137" s="231"/>
      <c r="P137" s="119" t="s">
        <v>6193</v>
      </c>
      <c r="Q137" s="119" t="s">
        <v>6193</v>
      </c>
      <c r="R137" s="76"/>
      <c r="S137" s="76"/>
      <c r="T137" s="76"/>
      <c r="U137" s="76"/>
      <c r="V137" s="121"/>
      <c r="W137" s="121"/>
      <c r="X137" s="637">
        <f t="shared" si="4"/>
        <v>5250.0000000000009</v>
      </c>
      <c r="Y137" s="118">
        <f t="shared" si="5"/>
        <v>80250</v>
      </c>
    </row>
    <row r="138" spans="1:25" ht="15.5" x14ac:dyDescent="0.35">
      <c r="A138" s="76"/>
      <c r="B138" s="76"/>
      <c r="C138" s="214"/>
      <c r="D138" s="76"/>
      <c r="E138" s="76"/>
      <c r="F138" s="76" t="s">
        <v>16806</v>
      </c>
      <c r="G138" s="76"/>
      <c r="H138" s="118">
        <v>75000</v>
      </c>
      <c r="I138" s="76"/>
      <c r="J138" s="76" t="s">
        <v>5537</v>
      </c>
      <c r="K138" s="119" t="s">
        <v>6193</v>
      </c>
      <c r="L138" s="119" t="s">
        <v>16772</v>
      </c>
      <c r="M138" s="119">
        <v>75864</v>
      </c>
      <c r="N138" s="119"/>
      <c r="O138" s="231"/>
      <c r="P138" s="119" t="s">
        <v>3593</v>
      </c>
      <c r="Q138" s="119" t="s">
        <v>6193</v>
      </c>
      <c r="R138" s="76"/>
      <c r="S138" s="76"/>
      <c r="T138" s="76"/>
      <c r="U138" s="76"/>
      <c r="V138" s="121"/>
      <c r="W138" s="121"/>
      <c r="X138" s="637">
        <f t="shared" si="4"/>
        <v>5250.0000000000009</v>
      </c>
      <c r="Y138" s="118">
        <f t="shared" si="5"/>
        <v>80250</v>
      </c>
    </row>
    <row r="139" spans="1:25" ht="15.5" x14ac:dyDescent="0.35">
      <c r="A139" s="76"/>
      <c r="B139" s="76"/>
      <c r="C139" s="214"/>
      <c r="D139" s="76"/>
      <c r="E139" s="76"/>
      <c r="F139" s="76" t="s">
        <v>16812</v>
      </c>
      <c r="G139" s="76"/>
      <c r="H139" s="118">
        <v>75000</v>
      </c>
      <c r="I139" s="76"/>
      <c r="J139" s="76" t="s">
        <v>3716</v>
      </c>
      <c r="K139" s="119" t="s">
        <v>6193</v>
      </c>
      <c r="L139" s="119" t="s">
        <v>12843</v>
      </c>
      <c r="M139" s="119" t="s">
        <v>16813</v>
      </c>
      <c r="N139" s="119"/>
      <c r="O139" s="231"/>
      <c r="P139" s="119" t="s">
        <v>6193</v>
      </c>
      <c r="Q139" s="119" t="s">
        <v>6193</v>
      </c>
      <c r="R139" s="76"/>
      <c r="S139" s="76"/>
      <c r="T139" s="76"/>
      <c r="U139" s="76"/>
      <c r="V139" s="121"/>
      <c r="W139" s="121"/>
      <c r="X139" s="637">
        <f t="shared" si="4"/>
        <v>5250.0000000000009</v>
      </c>
      <c r="Y139" s="118">
        <f t="shared" si="5"/>
        <v>80250</v>
      </c>
    </row>
    <row r="140" spans="1:25" ht="15.5" x14ac:dyDescent="0.35">
      <c r="A140" s="76"/>
      <c r="B140" s="76"/>
      <c r="C140" s="214"/>
      <c r="D140" s="76"/>
      <c r="E140" s="76"/>
      <c r="F140" s="76" t="s">
        <v>16810</v>
      </c>
      <c r="G140" s="76"/>
      <c r="H140" s="118">
        <v>75000</v>
      </c>
      <c r="I140" s="76"/>
      <c r="J140" s="76" t="s">
        <v>8427</v>
      </c>
      <c r="K140" s="119" t="s">
        <v>6193</v>
      </c>
      <c r="L140" s="119" t="s">
        <v>8536</v>
      </c>
      <c r="M140" s="119">
        <v>2711858</v>
      </c>
      <c r="N140" s="119"/>
      <c r="O140" s="231"/>
      <c r="P140" s="119" t="s">
        <v>6193</v>
      </c>
      <c r="Q140" s="119" t="s">
        <v>1697</v>
      </c>
      <c r="R140" s="76"/>
      <c r="S140" s="76"/>
      <c r="T140" s="76"/>
      <c r="U140" s="76"/>
      <c r="V140" s="121"/>
      <c r="W140" s="121"/>
      <c r="X140" s="637">
        <f t="shared" si="4"/>
        <v>5250.0000000000009</v>
      </c>
      <c r="Y140" s="118">
        <f t="shared" si="5"/>
        <v>80250</v>
      </c>
    </row>
    <row r="141" spans="1:25" ht="15.5" x14ac:dyDescent="0.35">
      <c r="A141" s="76"/>
      <c r="B141" s="76"/>
      <c r="C141" s="214"/>
      <c r="D141" s="76"/>
      <c r="E141" s="76"/>
      <c r="F141" s="76" t="s">
        <v>16814</v>
      </c>
      <c r="G141" s="76"/>
      <c r="H141" s="118">
        <v>75000</v>
      </c>
      <c r="I141" s="76"/>
      <c r="J141" s="76" t="s">
        <v>5537</v>
      </c>
      <c r="K141" s="119" t="s">
        <v>6193</v>
      </c>
      <c r="L141" s="119" t="s">
        <v>16794</v>
      </c>
      <c r="M141" s="119" t="s">
        <v>16815</v>
      </c>
      <c r="N141" s="119"/>
      <c r="O141" s="231"/>
      <c r="P141" s="119" t="s">
        <v>6193</v>
      </c>
      <c r="Q141" s="119" t="s">
        <v>6193</v>
      </c>
      <c r="R141" s="76"/>
      <c r="S141" s="76"/>
      <c r="T141" s="76"/>
      <c r="U141" s="76"/>
      <c r="V141" s="121"/>
      <c r="W141" s="121"/>
      <c r="X141" s="637">
        <f t="shared" si="4"/>
        <v>5250.0000000000009</v>
      </c>
      <c r="Y141" s="118">
        <f t="shared" si="5"/>
        <v>80250</v>
      </c>
    </row>
    <row r="142" spans="1:25" ht="15.5" x14ac:dyDescent="0.35">
      <c r="A142" s="76"/>
      <c r="B142" s="76"/>
      <c r="C142" s="214"/>
      <c r="D142" s="76"/>
      <c r="E142" s="76"/>
      <c r="F142" s="76" t="s">
        <v>16816</v>
      </c>
      <c r="G142" s="76"/>
      <c r="H142" s="118">
        <v>75000</v>
      </c>
      <c r="I142" s="76"/>
      <c r="J142" s="76" t="s">
        <v>1062</v>
      </c>
      <c r="K142" s="119" t="s">
        <v>6193</v>
      </c>
      <c r="L142" s="119" t="s">
        <v>3301</v>
      </c>
      <c r="M142" s="119" t="s">
        <v>6193</v>
      </c>
      <c r="N142" s="119"/>
      <c r="O142" s="231"/>
      <c r="P142" s="119" t="s">
        <v>6193</v>
      </c>
      <c r="Q142" s="119" t="s">
        <v>6193</v>
      </c>
      <c r="R142" s="76"/>
      <c r="S142" s="76"/>
      <c r="T142" s="76"/>
      <c r="U142" s="76"/>
      <c r="V142" s="121"/>
      <c r="W142" s="121"/>
      <c r="X142" s="637">
        <f t="shared" si="4"/>
        <v>5250.0000000000009</v>
      </c>
      <c r="Y142" s="118">
        <f t="shared" si="5"/>
        <v>80250</v>
      </c>
    </row>
    <row r="143" spans="1:25" ht="15.5" x14ac:dyDescent="0.35">
      <c r="A143" s="76"/>
      <c r="B143" s="76"/>
      <c r="C143" s="214"/>
      <c r="D143" s="76"/>
      <c r="E143" s="76"/>
      <c r="F143" s="76" t="s">
        <v>16816</v>
      </c>
      <c r="G143" s="76"/>
      <c r="H143" s="118">
        <v>75000</v>
      </c>
      <c r="I143" s="76"/>
      <c r="J143" s="76" t="s">
        <v>1062</v>
      </c>
      <c r="K143" s="119" t="s">
        <v>6193</v>
      </c>
      <c r="L143" s="119" t="s">
        <v>3301</v>
      </c>
      <c r="M143" s="119" t="s">
        <v>6193</v>
      </c>
      <c r="N143" s="119"/>
      <c r="O143" s="231"/>
      <c r="P143" s="119" t="s">
        <v>6193</v>
      </c>
      <c r="Q143" s="119" t="s">
        <v>6193</v>
      </c>
      <c r="R143" s="76"/>
      <c r="S143" s="76"/>
      <c r="T143" s="76"/>
      <c r="U143" s="76"/>
      <c r="V143" s="121"/>
      <c r="W143" s="121"/>
      <c r="X143" s="637">
        <f t="shared" si="4"/>
        <v>5250.0000000000009</v>
      </c>
      <c r="Y143" s="118">
        <f t="shared" si="5"/>
        <v>80250</v>
      </c>
    </row>
    <row r="144" spans="1:25" ht="15.5" x14ac:dyDescent="0.35">
      <c r="A144" s="76"/>
      <c r="B144" s="76"/>
      <c r="C144" s="214"/>
      <c r="D144" s="76"/>
      <c r="E144" s="76"/>
      <c r="F144" s="76" t="s">
        <v>16816</v>
      </c>
      <c r="G144" s="76"/>
      <c r="H144" s="118">
        <v>75000</v>
      </c>
      <c r="I144" s="76"/>
      <c r="J144" s="76" t="s">
        <v>5775</v>
      </c>
      <c r="K144" s="119" t="s">
        <v>6193</v>
      </c>
      <c r="L144" s="119" t="s">
        <v>8338</v>
      </c>
      <c r="M144" s="119">
        <v>3114952</v>
      </c>
      <c r="N144" s="119"/>
      <c r="O144" s="231"/>
      <c r="P144" s="119" t="s">
        <v>1226</v>
      </c>
      <c r="Q144" s="119" t="s">
        <v>6193</v>
      </c>
      <c r="R144" s="76"/>
      <c r="S144" s="76"/>
      <c r="T144" s="76"/>
      <c r="U144" s="76"/>
      <c r="V144" s="121"/>
      <c r="W144" s="121"/>
      <c r="X144" s="637">
        <f t="shared" si="4"/>
        <v>5250.0000000000009</v>
      </c>
      <c r="Y144" s="118">
        <f t="shared" si="5"/>
        <v>80250</v>
      </c>
    </row>
    <row r="145" spans="1:25" ht="15.5" x14ac:dyDescent="0.35">
      <c r="A145" s="76"/>
      <c r="B145" s="76"/>
      <c r="C145" s="214"/>
      <c r="D145" s="76"/>
      <c r="E145" s="76"/>
      <c r="F145" s="76" t="s">
        <v>16816</v>
      </c>
      <c r="G145" s="76"/>
      <c r="H145" s="118">
        <v>75000</v>
      </c>
      <c r="I145" s="76"/>
      <c r="J145" s="76" t="s">
        <v>5775</v>
      </c>
      <c r="K145" s="119" t="s">
        <v>6193</v>
      </c>
      <c r="L145" s="119" t="s">
        <v>8338</v>
      </c>
      <c r="M145" s="119">
        <v>3253427</v>
      </c>
      <c r="N145" s="119"/>
      <c r="O145" s="231"/>
      <c r="P145" s="119" t="s">
        <v>1226</v>
      </c>
      <c r="Q145" s="119" t="s">
        <v>6193</v>
      </c>
      <c r="R145" s="76"/>
      <c r="S145" s="76"/>
      <c r="T145" s="76"/>
      <c r="U145" s="76"/>
      <c r="V145" s="121"/>
      <c r="W145" s="121"/>
      <c r="X145" s="637">
        <f t="shared" si="4"/>
        <v>5250.0000000000009</v>
      </c>
      <c r="Y145" s="118">
        <f t="shared" si="5"/>
        <v>80250</v>
      </c>
    </row>
    <row r="146" spans="1:25" ht="15.5" x14ac:dyDescent="0.35">
      <c r="A146" s="76"/>
      <c r="B146" s="76"/>
      <c r="C146" s="214"/>
      <c r="D146" s="76"/>
      <c r="E146" s="76"/>
      <c r="F146" s="76" t="s">
        <v>16816</v>
      </c>
      <c r="G146" s="76"/>
      <c r="H146" s="118">
        <v>75000</v>
      </c>
      <c r="I146" s="76"/>
      <c r="J146" s="76" t="s">
        <v>5775</v>
      </c>
      <c r="K146" s="119" t="s">
        <v>6193</v>
      </c>
      <c r="L146" s="119" t="s">
        <v>8338</v>
      </c>
      <c r="M146" s="119">
        <v>3253408</v>
      </c>
      <c r="N146" s="119"/>
      <c r="O146" s="231"/>
      <c r="P146" s="119" t="s">
        <v>1226</v>
      </c>
      <c r="Q146" s="119" t="s">
        <v>6193</v>
      </c>
      <c r="R146" s="76"/>
      <c r="S146" s="76"/>
      <c r="T146" s="76"/>
      <c r="U146" s="76"/>
      <c r="V146" s="121"/>
      <c r="W146" s="121"/>
      <c r="X146" s="637">
        <f t="shared" si="4"/>
        <v>5250.0000000000009</v>
      </c>
      <c r="Y146" s="118">
        <f t="shared" si="5"/>
        <v>80250</v>
      </c>
    </row>
    <row r="147" spans="1:25" ht="15.5" x14ac:dyDescent="0.35">
      <c r="A147" s="76"/>
      <c r="B147" s="76"/>
      <c r="C147" s="214"/>
      <c r="D147" s="76"/>
      <c r="E147" s="76"/>
      <c r="F147" s="76" t="s">
        <v>16816</v>
      </c>
      <c r="G147" s="76"/>
      <c r="H147" s="118">
        <v>75000</v>
      </c>
      <c r="I147" s="76"/>
      <c r="J147" s="76" t="s">
        <v>5775</v>
      </c>
      <c r="K147" s="119" t="s">
        <v>6193</v>
      </c>
      <c r="L147" s="119" t="s">
        <v>8338</v>
      </c>
      <c r="M147" s="119">
        <v>3253394</v>
      </c>
      <c r="N147" s="119"/>
      <c r="O147" s="231"/>
      <c r="P147" s="119" t="s">
        <v>1226</v>
      </c>
      <c r="Q147" s="119" t="s">
        <v>6193</v>
      </c>
      <c r="R147" s="76"/>
      <c r="S147" s="76"/>
      <c r="T147" s="76"/>
      <c r="U147" s="76"/>
      <c r="V147" s="121"/>
      <c r="W147" s="121"/>
      <c r="X147" s="637">
        <f t="shared" si="4"/>
        <v>5250.0000000000009</v>
      </c>
      <c r="Y147" s="118">
        <f t="shared" si="5"/>
        <v>80250</v>
      </c>
    </row>
    <row r="148" spans="1:25" ht="15.5" x14ac:dyDescent="0.35">
      <c r="A148" s="76"/>
      <c r="B148" s="76"/>
      <c r="C148" s="214"/>
      <c r="D148" s="76"/>
      <c r="E148" s="76"/>
      <c r="F148" s="76" t="s">
        <v>16816</v>
      </c>
      <c r="G148" s="76"/>
      <c r="H148" s="118">
        <v>75000</v>
      </c>
      <c r="I148" s="76"/>
      <c r="J148" s="76" t="s">
        <v>5775</v>
      </c>
      <c r="K148" s="119" t="s">
        <v>6193</v>
      </c>
      <c r="L148" s="119" t="s">
        <v>8338</v>
      </c>
      <c r="M148" s="119">
        <v>3253403</v>
      </c>
      <c r="N148" s="119"/>
      <c r="O148" s="231"/>
      <c r="P148" s="119" t="s">
        <v>1226</v>
      </c>
      <c r="Q148" s="119" t="s">
        <v>6193</v>
      </c>
      <c r="R148" s="76"/>
      <c r="S148" s="76"/>
      <c r="T148" s="76"/>
      <c r="U148" s="76"/>
      <c r="V148" s="121"/>
      <c r="W148" s="121"/>
      <c r="X148" s="637">
        <f t="shared" si="4"/>
        <v>5250.0000000000009</v>
      </c>
      <c r="Y148" s="118">
        <f t="shared" si="5"/>
        <v>80250</v>
      </c>
    </row>
    <row r="149" spans="1:25" ht="15.5" x14ac:dyDescent="0.35">
      <c r="A149" s="76"/>
      <c r="B149" s="76"/>
      <c r="C149" s="214"/>
      <c r="D149" s="76"/>
      <c r="E149" s="76"/>
      <c r="F149" s="76" t="s">
        <v>16816</v>
      </c>
      <c r="G149" s="76"/>
      <c r="H149" s="118">
        <v>75000</v>
      </c>
      <c r="I149" s="76"/>
      <c r="J149" s="76" t="s">
        <v>5775</v>
      </c>
      <c r="K149" s="119" t="s">
        <v>6193</v>
      </c>
      <c r="L149" s="119" t="s">
        <v>8338</v>
      </c>
      <c r="M149" s="119">
        <v>3253411</v>
      </c>
      <c r="N149" s="119"/>
      <c r="O149" s="231"/>
      <c r="P149" s="119" t="s">
        <v>1226</v>
      </c>
      <c r="Q149" s="119" t="s">
        <v>6193</v>
      </c>
      <c r="R149" s="76"/>
      <c r="S149" s="76"/>
      <c r="T149" s="76"/>
      <c r="U149" s="76"/>
      <c r="V149" s="121"/>
      <c r="W149" s="121"/>
      <c r="X149" s="637">
        <f t="shared" si="4"/>
        <v>5250.0000000000009</v>
      </c>
      <c r="Y149" s="118">
        <f t="shared" si="5"/>
        <v>80250</v>
      </c>
    </row>
    <row r="150" spans="1:25" ht="15.5" x14ac:dyDescent="0.35">
      <c r="A150" s="76"/>
      <c r="B150" s="76"/>
      <c r="C150" s="214"/>
      <c r="D150" s="76"/>
      <c r="E150" s="76"/>
      <c r="F150" s="76" t="s">
        <v>16816</v>
      </c>
      <c r="G150" s="76"/>
      <c r="H150" s="118">
        <v>75000</v>
      </c>
      <c r="I150" s="76"/>
      <c r="J150" s="76" t="s">
        <v>5775</v>
      </c>
      <c r="K150" s="119" t="s">
        <v>6193</v>
      </c>
      <c r="L150" s="119" t="s">
        <v>8338</v>
      </c>
      <c r="M150" s="119">
        <v>3253402</v>
      </c>
      <c r="N150" s="119"/>
      <c r="O150" s="231"/>
      <c r="P150" s="119" t="s">
        <v>1226</v>
      </c>
      <c r="Q150" s="119" t="s">
        <v>6193</v>
      </c>
      <c r="R150" s="76"/>
      <c r="S150" s="76"/>
      <c r="T150" s="76"/>
      <c r="U150" s="76"/>
      <c r="V150" s="121"/>
      <c r="W150" s="121"/>
      <c r="X150" s="637">
        <f t="shared" si="4"/>
        <v>5250.0000000000009</v>
      </c>
      <c r="Y150" s="118">
        <f t="shared" si="5"/>
        <v>80250</v>
      </c>
    </row>
    <row r="151" spans="1:25" ht="15.5" x14ac:dyDescent="0.35">
      <c r="A151" s="76"/>
      <c r="B151" s="76"/>
      <c r="C151" s="214"/>
      <c r="D151" s="76"/>
      <c r="E151" s="76"/>
      <c r="F151" s="76" t="s">
        <v>16817</v>
      </c>
      <c r="G151" s="76"/>
      <c r="H151" s="118">
        <v>75000</v>
      </c>
      <c r="I151" s="76"/>
      <c r="J151" s="76" t="s">
        <v>5775</v>
      </c>
      <c r="K151" s="119" t="s">
        <v>6193</v>
      </c>
      <c r="L151" s="119" t="s">
        <v>5530</v>
      </c>
      <c r="M151" s="119" t="s">
        <v>16818</v>
      </c>
      <c r="N151" s="119"/>
      <c r="O151" s="231"/>
      <c r="P151" s="119" t="s">
        <v>6193</v>
      </c>
      <c r="Q151" s="119" t="s">
        <v>6193</v>
      </c>
      <c r="R151" s="76"/>
      <c r="S151" s="76"/>
      <c r="T151" s="76"/>
      <c r="U151" s="76"/>
      <c r="V151" s="121"/>
      <c r="W151" s="121"/>
      <c r="X151" s="637">
        <f t="shared" si="4"/>
        <v>5250.0000000000009</v>
      </c>
      <c r="Y151" s="118">
        <f t="shared" si="5"/>
        <v>80250</v>
      </c>
    </row>
    <row r="152" spans="1:25" ht="15.5" x14ac:dyDescent="0.35">
      <c r="A152" s="76"/>
      <c r="B152" s="76"/>
      <c r="C152" s="214"/>
      <c r="D152" s="76"/>
      <c r="E152" s="76"/>
      <c r="F152" s="76" t="s">
        <v>16819</v>
      </c>
      <c r="G152" s="76"/>
      <c r="H152" s="118">
        <v>75000</v>
      </c>
      <c r="I152" s="76"/>
      <c r="J152" s="76" t="s">
        <v>5537</v>
      </c>
      <c r="K152" s="119" t="s">
        <v>6193</v>
      </c>
      <c r="L152" s="119" t="s">
        <v>16773</v>
      </c>
      <c r="M152" s="119" t="s">
        <v>16820</v>
      </c>
      <c r="N152" s="119"/>
      <c r="O152" s="231"/>
      <c r="P152" s="119" t="s">
        <v>3593</v>
      </c>
      <c r="Q152" s="119" t="s">
        <v>6193</v>
      </c>
      <c r="R152" s="76"/>
      <c r="S152" s="76"/>
      <c r="T152" s="76"/>
      <c r="U152" s="76"/>
      <c r="V152" s="121"/>
      <c r="W152" s="121"/>
      <c r="X152" s="637">
        <f t="shared" si="4"/>
        <v>5250.0000000000009</v>
      </c>
      <c r="Y152" s="118">
        <f t="shared" si="5"/>
        <v>80250</v>
      </c>
    </row>
    <row r="153" spans="1:25" ht="15.5" x14ac:dyDescent="0.35">
      <c r="A153" s="76"/>
      <c r="B153" s="76"/>
      <c r="C153" s="214"/>
      <c r="D153" s="76"/>
      <c r="E153" s="76"/>
      <c r="F153" s="76" t="s">
        <v>16819</v>
      </c>
      <c r="G153" s="76"/>
      <c r="H153" s="118">
        <v>75000</v>
      </c>
      <c r="I153" s="76"/>
      <c r="J153" s="76" t="s">
        <v>5537</v>
      </c>
      <c r="K153" s="119" t="s">
        <v>6193</v>
      </c>
      <c r="L153" s="119" t="s">
        <v>16772</v>
      </c>
      <c r="M153" s="119" t="s">
        <v>16821</v>
      </c>
      <c r="N153" s="119"/>
      <c r="O153" s="231"/>
      <c r="P153" s="119" t="s">
        <v>3593</v>
      </c>
      <c r="Q153" s="119" t="s">
        <v>6193</v>
      </c>
      <c r="R153" s="76"/>
      <c r="S153" s="76"/>
      <c r="T153" s="76"/>
      <c r="U153" s="76"/>
      <c r="V153" s="121"/>
      <c r="W153" s="121"/>
      <c r="X153" s="637">
        <f t="shared" si="4"/>
        <v>5250.0000000000009</v>
      </c>
      <c r="Y153" s="118">
        <f t="shared" si="5"/>
        <v>80250</v>
      </c>
    </row>
    <row r="154" spans="1:25" ht="15.5" x14ac:dyDescent="0.35">
      <c r="A154" s="76"/>
      <c r="B154" s="76"/>
      <c r="C154" s="214"/>
      <c r="D154" s="76"/>
      <c r="E154" s="76"/>
      <c r="F154" s="76" t="s">
        <v>16819</v>
      </c>
      <c r="G154" s="76"/>
      <c r="H154" s="118">
        <v>75000</v>
      </c>
      <c r="I154" s="76"/>
      <c r="J154" s="76" t="s">
        <v>5537</v>
      </c>
      <c r="K154" s="119" t="s">
        <v>6193</v>
      </c>
      <c r="L154" s="119" t="s">
        <v>16772</v>
      </c>
      <c r="M154" s="119" t="s">
        <v>16822</v>
      </c>
      <c r="N154" s="119"/>
      <c r="O154" s="231"/>
      <c r="P154" s="119" t="s">
        <v>3593</v>
      </c>
      <c r="Q154" s="119" t="s">
        <v>6193</v>
      </c>
      <c r="R154" s="76"/>
      <c r="S154" s="76"/>
      <c r="T154" s="76"/>
      <c r="U154" s="76"/>
      <c r="V154" s="121"/>
      <c r="W154" s="121"/>
      <c r="X154" s="637">
        <f t="shared" si="4"/>
        <v>5250.0000000000009</v>
      </c>
      <c r="Y154" s="118">
        <f t="shared" si="5"/>
        <v>80250</v>
      </c>
    </row>
    <row r="155" spans="1:25" ht="15.5" x14ac:dyDescent="0.35">
      <c r="A155" s="76"/>
      <c r="B155" s="76"/>
      <c r="C155" s="214"/>
      <c r="D155" s="76"/>
      <c r="E155" s="76"/>
      <c r="F155" s="76" t="s">
        <v>16819</v>
      </c>
      <c r="G155" s="76"/>
      <c r="H155" s="118">
        <v>75000</v>
      </c>
      <c r="I155" s="76"/>
      <c r="J155" s="76" t="s">
        <v>5537</v>
      </c>
      <c r="K155" s="119" t="s">
        <v>6193</v>
      </c>
      <c r="L155" s="119" t="s">
        <v>16772</v>
      </c>
      <c r="M155" s="119">
        <v>75872</v>
      </c>
      <c r="N155" s="119"/>
      <c r="O155" s="231"/>
      <c r="P155" s="119" t="s">
        <v>3593</v>
      </c>
      <c r="Q155" s="119" t="s">
        <v>6193</v>
      </c>
      <c r="R155" s="76"/>
      <c r="S155" s="76"/>
      <c r="T155" s="76"/>
      <c r="U155" s="76"/>
      <c r="V155" s="121"/>
      <c r="W155" s="121"/>
      <c r="X155" s="637">
        <f t="shared" si="4"/>
        <v>5250.0000000000009</v>
      </c>
      <c r="Y155" s="118">
        <f t="shared" si="5"/>
        <v>80250</v>
      </c>
    </row>
    <row r="156" spans="1:25" ht="15.5" x14ac:dyDescent="0.35">
      <c r="A156" s="76"/>
      <c r="B156" s="76"/>
      <c r="C156" s="214"/>
      <c r="D156" s="76"/>
      <c r="E156" s="76"/>
      <c r="F156" s="76" t="s">
        <v>16819</v>
      </c>
      <c r="G156" s="76"/>
      <c r="H156" s="118">
        <v>75000</v>
      </c>
      <c r="I156" s="76"/>
      <c r="J156" s="76" t="s">
        <v>5537</v>
      </c>
      <c r="K156" s="119" t="s">
        <v>6193</v>
      </c>
      <c r="L156" s="119" t="s">
        <v>16772</v>
      </c>
      <c r="M156" s="119" t="s">
        <v>16823</v>
      </c>
      <c r="N156" s="119"/>
      <c r="O156" s="231"/>
      <c r="P156" s="119" t="s">
        <v>3593</v>
      </c>
      <c r="Q156" s="119" t="s">
        <v>6193</v>
      </c>
      <c r="R156" s="76"/>
      <c r="S156" s="76"/>
      <c r="T156" s="76"/>
      <c r="U156" s="76"/>
      <c r="V156" s="121"/>
      <c r="W156" s="121"/>
      <c r="X156" s="637">
        <f t="shared" si="4"/>
        <v>5250.0000000000009</v>
      </c>
      <c r="Y156" s="118">
        <f t="shared" si="5"/>
        <v>80250</v>
      </c>
    </row>
    <row r="157" spans="1:25" ht="15.5" x14ac:dyDescent="0.35">
      <c r="A157" s="76"/>
      <c r="B157" s="76"/>
      <c r="C157" s="214"/>
      <c r="D157" s="76"/>
      <c r="E157" s="76"/>
      <c r="F157" s="76" t="s">
        <v>16819</v>
      </c>
      <c r="G157" s="76"/>
      <c r="H157" s="118">
        <v>75000</v>
      </c>
      <c r="I157" s="76"/>
      <c r="J157" s="76" t="s">
        <v>5537</v>
      </c>
      <c r="K157" s="119" t="s">
        <v>6193</v>
      </c>
      <c r="L157" s="119" t="s">
        <v>16772</v>
      </c>
      <c r="M157" s="119">
        <v>758395</v>
      </c>
      <c r="N157" s="119"/>
      <c r="O157" s="231"/>
      <c r="P157" s="119" t="s">
        <v>3593</v>
      </c>
      <c r="Q157" s="119" t="s">
        <v>6193</v>
      </c>
      <c r="R157" s="76"/>
      <c r="S157" s="76"/>
      <c r="T157" s="76"/>
      <c r="U157" s="76"/>
      <c r="V157" s="121"/>
      <c r="W157" s="121"/>
      <c r="X157" s="637">
        <f t="shared" si="4"/>
        <v>5250.0000000000009</v>
      </c>
      <c r="Y157" s="118">
        <f t="shared" si="5"/>
        <v>80250</v>
      </c>
    </row>
    <row r="158" spans="1:25" ht="15.5" x14ac:dyDescent="0.35">
      <c r="A158" s="76"/>
      <c r="B158" s="76"/>
      <c r="C158" s="214"/>
      <c r="D158" s="76"/>
      <c r="E158" s="76"/>
      <c r="F158" s="69" t="s">
        <v>16824</v>
      </c>
      <c r="G158" s="76"/>
      <c r="H158" s="118">
        <v>75000</v>
      </c>
      <c r="I158" s="76"/>
      <c r="J158" s="76" t="s">
        <v>5537</v>
      </c>
      <c r="K158" s="119" t="s">
        <v>6193</v>
      </c>
      <c r="L158" s="119" t="s">
        <v>16779</v>
      </c>
      <c r="M158" s="119" t="s">
        <v>16825</v>
      </c>
      <c r="N158" s="119"/>
      <c r="O158" s="231"/>
      <c r="P158" s="119" t="s">
        <v>5175</v>
      </c>
      <c r="Q158" s="119" t="s">
        <v>6193</v>
      </c>
      <c r="R158" s="76"/>
      <c r="S158" s="76"/>
      <c r="T158" s="76"/>
      <c r="U158" s="76"/>
      <c r="V158" s="121"/>
      <c r="W158" s="121"/>
      <c r="X158" s="637">
        <f t="shared" si="4"/>
        <v>5250.0000000000009</v>
      </c>
      <c r="Y158" s="118">
        <f t="shared" si="5"/>
        <v>80250</v>
      </c>
    </row>
    <row r="159" spans="1:25" ht="15.5" x14ac:dyDescent="0.35">
      <c r="A159" s="76"/>
      <c r="B159" s="76"/>
      <c r="C159" s="214"/>
      <c r="D159" s="76"/>
      <c r="E159" s="76"/>
      <c r="F159" s="69" t="s">
        <v>16824</v>
      </c>
      <c r="G159" s="76"/>
      <c r="H159" s="118">
        <v>75000</v>
      </c>
      <c r="I159" s="76"/>
      <c r="J159" s="76" t="s">
        <v>5537</v>
      </c>
      <c r="K159" s="119" t="s">
        <v>6193</v>
      </c>
      <c r="L159" s="119" t="s">
        <v>16779</v>
      </c>
      <c r="M159" s="119" t="s">
        <v>16826</v>
      </c>
      <c r="N159" s="119"/>
      <c r="O159" s="231"/>
      <c r="P159" s="119" t="s">
        <v>5175</v>
      </c>
      <c r="Q159" s="119" t="s">
        <v>6193</v>
      </c>
      <c r="R159" s="76"/>
      <c r="S159" s="76"/>
      <c r="T159" s="76"/>
      <c r="U159" s="76"/>
      <c r="V159" s="121"/>
      <c r="W159" s="121"/>
      <c r="X159" s="637">
        <f t="shared" si="4"/>
        <v>5250.0000000000009</v>
      </c>
      <c r="Y159" s="118">
        <f t="shared" si="5"/>
        <v>80250</v>
      </c>
    </row>
    <row r="160" spans="1:25" ht="15.5" x14ac:dyDescent="0.35">
      <c r="A160" s="76"/>
      <c r="B160" s="76"/>
      <c r="C160" s="214"/>
      <c r="D160" s="76"/>
      <c r="E160" s="76"/>
      <c r="F160" s="69" t="s">
        <v>16827</v>
      </c>
      <c r="G160" s="76"/>
      <c r="H160" s="118">
        <v>75000</v>
      </c>
      <c r="I160" s="76"/>
      <c r="J160" s="76" t="s">
        <v>3716</v>
      </c>
      <c r="K160" s="119" t="s">
        <v>6193</v>
      </c>
      <c r="L160" s="119" t="s">
        <v>13973</v>
      </c>
      <c r="M160" s="119">
        <v>456702</v>
      </c>
      <c r="N160" s="119"/>
      <c r="O160" s="231"/>
      <c r="P160" s="119" t="s">
        <v>6193</v>
      </c>
      <c r="Q160" s="119" t="s">
        <v>6193</v>
      </c>
      <c r="R160" s="76"/>
      <c r="S160" s="76"/>
      <c r="T160" s="76"/>
      <c r="U160" s="76"/>
      <c r="V160" s="121"/>
      <c r="W160" s="121"/>
      <c r="X160" s="637">
        <f t="shared" si="4"/>
        <v>5250.0000000000009</v>
      </c>
      <c r="Y160" s="118">
        <f t="shared" si="5"/>
        <v>80250</v>
      </c>
    </row>
    <row r="161" spans="1:25" ht="15.5" x14ac:dyDescent="0.35">
      <c r="A161" s="76"/>
      <c r="B161" s="76"/>
      <c r="C161" s="214"/>
      <c r="D161" s="76"/>
      <c r="E161" s="76"/>
      <c r="F161" s="69" t="s">
        <v>16828</v>
      </c>
      <c r="G161" s="76"/>
      <c r="H161" s="118">
        <v>75000</v>
      </c>
      <c r="I161" s="76"/>
      <c r="J161" s="76" t="s">
        <v>3716</v>
      </c>
      <c r="K161" s="119" t="s">
        <v>6193</v>
      </c>
      <c r="L161" s="119" t="s">
        <v>10076</v>
      </c>
      <c r="M161" s="119">
        <v>467000</v>
      </c>
      <c r="N161" s="119"/>
      <c r="O161" s="231"/>
      <c r="P161" s="119" t="s">
        <v>6193</v>
      </c>
      <c r="Q161" s="119" t="s">
        <v>6193</v>
      </c>
      <c r="R161" s="76"/>
      <c r="S161" s="76"/>
      <c r="T161" s="76"/>
      <c r="U161" s="76"/>
      <c r="V161" s="121"/>
      <c r="W161" s="121"/>
      <c r="X161" s="637">
        <f t="shared" si="4"/>
        <v>5250.0000000000009</v>
      </c>
      <c r="Y161" s="118">
        <f t="shared" si="5"/>
        <v>80250</v>
      </c>
    </row>
    <row r="162" spans="1:25" ht="15.5" x14ac:dyDescent="0.35">
      <c r="A162" s="76"/>
      <c r="B162" s="76"/>
      <c r="C162" s="214"/>
      <c r="D162" s="76"/>
      <c r="E162" s="76"/>
      <c r="F162" s="69" t="s">
        <v>16829</v>
      </c>
      <c r="G162" s="76"/>
      <c r="H162" s="118">
        <v>75000</v>
      </c>
      <c r="I162" s="76"/>
      <c r="J162" s="76" t="s">
        <v>5537</v>
      </c>
      <c r="K162" s="119" t="s">
        <v>6193</v>
      </c>
      <c r="L162" s="119" t="s">
        <v>16830</v>
      </c>
      <c r="M162" s="119" t="s">
        <v>16831</v>
      </c>
      <c r="N162" s="119"/>
      <c r="O162" s="231"/>
      <c r="P162" s="119" t="s">
        <v>8797</v>
      </c>
      <c r="Q162" s="119" t="s">
        <v>6193</v>
      </c>
      <c r="R162" s="76"/>
      <c r="S162" s="76"/>
      <c r="T162" s="76"/>
      <c r="U162" s="76"/>
      <c r="V162" s="121"/>
      <c r="W162" s="121"/>
      <c r="X162" s="637">
        <f t="shared" si="4"/>
        <v>5250.0000000000009</v>
      </c>
      <c r="Y162" s="118">
        <f t="shared" si="5"/>
        <v>80250</v>
      </c>
    </row>
    <row r="163" spans="1:25" ht="15.5" x14ac:dyDescent="0.35">
      <c r="A163" s="76"/>
      <c r="B163" s="76"/>
      <c r="C163" s="214"/>
      <c r="D163" s="76"/>
      <c r="E163" s="76"/>
      <c r="F163" s="69" t="s">
        <v>16832</v>
      </c>
      <c r="G163" s="76"/>
      <c r="H163" s="118">
        <v>75000</v>
      </c>
      <c r="I163" s="76"/>
      <c r="J163" s="76" t="s">
        <v>12823</v>
      </c>
      <c r="K163" s="119" t="s">
        <v>6193</v>
      </c>
      <c r="L163" s="119" t="s">
        <v>8334</v>
      </c>
      <c r="M163" s="119" t="s">
        <v>16833</v>
      </c>
      <c r="N163" s="119"/>
      <c r="O163" s="231"/>
      <c r="P163" s="119" t="s">
        <v>3033</v>
      </c>
      <c r="Q163" s="119" t="s">
        <v>9057</v>
      </c>
      <c r="R163" s="76"/>
      <c r="S163" s="76"/>
      <c r="T163" s="76"/>
      <c r="U163" s="76"/>
      <c r="V163" s="121"/>
      <c r="W163" s="121"/>
      <c r="X163" s="637">
        <f t="shared" si="4"/>
        <v>5250.0000000000009</v>
      </c>
      <c r="Y163" s="118">
        <f t="shared" si="5"/>
        <v>80250</v>
      </c>
    </row>
    <row r="164" spans="1:25" ht="15.5" x14ac:dyDescent="0.35">
      <c r="A164" s="76"/>
      <c r="B164" s="76"/>
      <c r="C164" s="214"/>
      <c r="D164" s="76"/>
      <c r="E164" s="76"/>
      <c r="F164" s="69" t="s">
        <v>16834</v>
      </c>
      <c r="G164" s="76"/>
      <c r="H164" s="118">
        <v>75000</v>
      </c>
      <c r="I164" s="76"/>
      <c r="J164" s="76" t="s">
        <v>5537</v>
      </c>
      <c r="K164" s="119" t="s">
        <v>6193</v>
      </c>
      <c r="L164" s="119" t="s">
        <v>16835</v>
      </c>
      <c r="M164" s="119">
        <v>12578</v>
      </c>
      <c r="N164" s="119"/>
      <c r="O164" s="231"/>
      <c r="P164" s="119" t="s">
        <v>6193</v>
      </c>
      <c r="Q164" s="119" t="s">
        <v>6193</v>
      </c>
      <c r="R164" s="76"/>
      <c r="S164" s="76"/>
      <c r="T164" s="76"/>
      <c r="U164" s="76"/>
      <c r="V164" s="121"/>
      <c r="W164" s="121"/>
      <c r="X164" s="637">
        <f t="shared" si="4"/>
        <v>5250.0000000000009</v>
      </c>
      <c r="Y164" s="118">
        <f t="shared" si="5"/>
        <v>80250</v>
      </c>
    </row>
    <row r="165" spans="1:25" ht="15.5" x14ac:dyDescent="0.35">
      <c r="A165" s="76"/>
      <c r="B165" s="76"/>
      <c r="C165" s="214"/>
      <c r="D165" s="76"/>
      <c r="E165" s="76"/>
      <c r="F165" s="69" t="s">
        <v>16836</v>
      </c>
      <c r="G165" s="76"/>
      <c r="H165" s="118">
        <v>75000</v>
      </c>
      <c r="I165" s="76"/>
      <c r="J165" s="76" t="s">
        <v>3716</v>
      </c>
      <c r="K165" s="119" t="s">
        <v>6193</v>
      </c>
      <c r="L165" s="119" t="s">
        <v>16837</v>
      </c>
      <c r="M165" s="119">
        <v>456790</v>
      </c>
      <c r="N165" s="119"/>
      <c r="O165" s="231"/>
      <c r="P165" s="119" t="s">
        <v>6193</v>
      </c>
      <c r="Q165" s="119" t="s">
        <v>6193</v>
      </c>
      <c r="R165" s="76"/>
      <c r="S165" s="76"/>
      <c r="T165" s="76"/>
      <c r="U165" s="76"/>
      <c r="V165" s="121"/>
      <c r="W165" s="121"/>
      <c r="X165" s="637">
        <f t="shared" si="4"/>
        <v>5250.0000000000009</v>
      </c>
      <c r="Y165" s="118">
        <f t="shared" si="5"/>
        <v>80250</v>
      </c>
    </row>
    <row r="166" spans="1:25" ht="15.5" x14ac:dyDescent="0.35">
      <c r="A166" s="76"/>
      <c r="B166" s="76"/>
      <c r="C166" s="214"/>
      <c r="D166" s="76"/>
      <c r="E166" s="76"/>
      <c r="F166" s="69" t="s">
        <v>16838</v>
      </c>
      <c r="G166" s="76"/>
      <c r="H166" s="118">
        <v>75000</v>
      </c>
      <c r="I166" s="76"/>
      <c r="J166" s="76" t="s">
        <v>3716</v>
      </c>
      <c r="K166" s="119" t="s">
        <v>6193</v>
      </c>
      <c r="L166" s="119" t="s">
        <v>13981</v>
      </c>
      <c r="M166" s="119">
        <v>590000</v>
      </c>
      <c r="N166" s="119"/>
      <c r="O166" s="231"/>
      <c r="P166" s="119" t="s">
        <v>6193</v>
      </c>
      <c r="Q166" s="119" t="s">
        <v>6193</v>
      </c>
      <c r="R166" s="76"/>
      <c r="S166" s="76"/>
      <c r="T166" s="76"/>
      <c r="U166" s="76"/>
      <c r="V166" s="121"/>
      <c r="W166" s="121"/>
      <c r="X166" s="637">
        <f t="shared" si="4"/>
        <v>5250.0000000000009</v>
      </c>
      <c r="Y166" s="118">
        <f t="shared" si="5"/>
        <v>80250</v>
      </c>
    </row>
    <row r="167" spans="1:25" ht="15.5" x14ac:dyDescent="0.35">
      <c r="A167" s="76"/>
      <c r="B167" s="76"/>
      <c r="C167" s="214"/>
      <c r="D167" s="76"/>
      <c r="E167" s="76"/>
      <c r="F167" s="69" t="s">
        <v>16839</v>
      </c>
      <c r="G167" s="76"/>
      <c r="H167" s="118">
        <v>75000</v>
      </c>
      <c r="I167" s="76"/>
      <c r="J167" s="76" t="s">
        <v>5537</v>
      </c>
      <c r="K167" s="119" t="s">
        <v>6193</v>
      </c>
      <c r="L167" s="119" t="s">
        <v>8321</v>
      </c>
      <c r="M167" s="119" t="s">
        <v>16840</v>
      </c>
      <c r="N167" s="119"/>
      <c r="O167" s="231"/>
      <c r="P167" s="119" t="s">
        <v>8797</v>
      </c>
      <c r="Q167" s="119" t="s">
        <v>6193</v>
      </c>
      <c r="R167" s="76"/>
      <c r="S167" s="76"/>
      <c r="T167" s="76"/>
      <c r="U167" s="76"/>
      <c r="V167" s="121"/>
      <c r="W167" s="121"/>
      <c r="X167" s="637">
        <f t="shared" si="4"/>
        <v>5250.0000000000009</v>
      </c>
      <c r="Y167" s="118">
        <f t="shared" si="5"/>
        <v>80250</v>
      </c>
    </row>
    <row r="168" spans="1:25" ht="15.5" x14ac:dyDescent="0.35">
      <c r="A168" s="76"/>
      <c r="B168" s="76"/>
      <c r="C168" s="214"/>
      <c r="D168" s="76"/>
      <c r="E168" s="76"/>
      <c r="F168" s="69" t="s">
        <v>16841</v>
      </c>
      <c r="G168" s="76"/>
      <c r="H168" s="118">
        <v>75000</v>
      </c>
      <c r="I168" s="76"/>
      <c r="J168" s="76" t="s">
        <v>5537</v>
      </c>
      <c r="K168" s="119" t="s">
        <v>6193</v>
      </c>
      <c r="L168" s="119" t="s">
        <v>6193</v>
      </c>
      <c r="M168" s="119" t="s">
        <v>6193</v>
      </c>
      <c r="N168" s="119"/>
      <c r="O168" s="231"/>
      <c r="P168" s="119" t="s">
        <v>6193</v>
      </c>
      <c r="Q168" s="119" t="s">
        <v>6193</v>
      </c>
      <c r="R168" s="76"/>
      <c r="S168" s="76"/>
      <c r="T168" s="76"/>
      <c r="U168" s="76"/>
      <c r="V168" s="121"/>
      <c r="W168" s="121"/>
      <c r="X168" s="637">
        <f t="shared" si="4"/>
        <v>5250.0000000000009</v>
      </c>
      <c r="Y168" s="118">
        <f t="shared" si="5"/>
        <v>80250</v>
      </c>
    </row>
    <row r="169" spans="1:25" ht="15.5" x14ac:dyDescent="0.35">
      <c r="A169" s="76"/>
      <c r="B169" s="76"/>
      <c r="C169" s="214"/>
      <c r="D169" s="76"/>
      <c r="E169" s="76"/>
      <c r="F169" s="69" t="s">
        <v>16842</v>
      </c>
      <c r="G169" s="76"/>
      <c r="H169" s="118">
        <v>75000</v>
      </c>
      <c r="I169" s="76"/>
      <c r="J169" s="76" t="s">
        <v>5537</v>
      </c>
      <c r="K169" s="119" t="s">
        <v>6193</v>
      </c>
      <c r="L169" s="119" t="s">
        <v>9128</v>
      </c>
      <c r="M169" s="119">
        <v>455670</v>
      </c>
      <c r="N169" s="119"/>
      <c r="O169" s="231"/>
      <c r="P169" s="119" t="s">
        <v>6193</v>
      </c>
      <c r="Q169" s="119" t="s">
        <v>6193</v>
      </c>
      <c r="R169" s="76"/>
      <c r="S169" s="76"/>
      <c r="T169" s="76"/>
      <c r="U169" s="76"/>
      <c r="V169" s="121"/>
      <c r="W169" s="121"/>
      <c r="X169" s="637">
        <f t="shared" si="4"/>
        <v>5250.0000000000009</v>
      </c>
      <c r="Y169" s="118">
        <f t="shared" si="5"/>
        <v>80250</v>
      </c>
    </row>
    <row r="170" spans="1:25" ht="15.5" x14ac:dyDescent="0.35">
      <c r="A170" s="76"/>
      <c r="B170" s="76"/>
      <c r="C170" s="214"/>
      <c r="D170" s="76"/>
      <c r="E170" s="76"/>
      <c r="F170" s="69" t="s">
        <v>16843</v>
      </c>
      <c r="G170" s="76"/>
      <c r="H170" s="118">
        <v>75000</v>
      </c>
      <c r="I170" s="76"/>
      <c r="J170" s="76" t="s">
        <v>5537</v>
      </c>
      <c r="K170" s="119" t="s">
        <v>6193</v>
      </c>
      <c r="L170" s="119" t="s">
        <v>13981</v>
      </c>
      <c r="M170" s="119">
        <v>779000</v>
      </c>
      <c r="N170" s="119"/>
      <c r="O170" s="231"/>
      <c r="P170" s="119" t="s">
        <v>6193</v>
      </c>
      <c r="Q170" s="119" t="s">
        <v>6193</v>
      </c>
      <c r="R170" s="76"/>
      <c r="S170" s="76"/>
      <c r="T170" s="76"/>
      <c r="U170" s="76"/>
      <c r="V170" s="121"/>
      <c r="W170" s="121"/>
      <c r="X170" s="637">
        <f t="shared" si="4"/>
        <v>5250.0000000000009</v>
      </c>
      <c r="Y170" s="118">
        <f t="shared" si="5"/>
        <v>80250</v>
      </c>
    </row>
    <row r="171" spans="1:25" ht="15.5" x14ac:dyDescent="0.35">
      <c r="A171" s="76"/>
      <c r="B171" s="76"/>
      <c r="C171" s="214"/>
      <c r="D171" s="76"/>
      <c r="E171" s="76"/>
      <c r="F171" s="69" t="s">
        <v>16842</v>
      </c>
      <c r="G171" s="76"/>
      <c r="H171" s="118">
        <v>75000</v>
      </c>
      <c r="I171" s="76"/>
      <c r="J171" s="76" t="s">
        <v>5537</v>
      </c>
      <c r="K171" s="119" t="s">
        <v>6193</v>
      </c>
      <c r="L171" s="119" t="s">
        <v>8332</v>
      </c>
      <c r="M171" s="119">
        <v>777777</v>
      </c>
      <c r="N171" s="119"/>
      <c r="O171" s="231"/>
      <c r="P171" s="119" t="s">
        <v>6193</v>
      </c>
      <c r="Q171" s="119" t="s">
        <v>6193</v>
      </c>
      <c r="R171" s="76"/>
      <c r="S171" s="76"/>
      <c r="T171" s="76"/>
      <c r="U171" s="76"/>
      <c r="V171" s="121"/>
      <c r="W171" s="121"/>
      <c r="X171" s="637">
        <f t="shared" si="4"/>
        <v>5250.0000000000009</v>
      </c>
      <c r="Y171" s="118">
        <f t="shared" si="5"/>
        <v>80250</v>
      </c>
    </row>
    <row r="172" spans="1:25" ht="15.5" x14ac:dyDescent="0.35">
      <c r="A172" s="76"/>
      <c r="B172" s="76"/>
      <c r="C172" s="214"/>
      <c r="D172" s="76"/>
      <c r="E172" s="76"/>
      <c r="F172" s="69" t="s">
        <v>16844</v>
      </c>
      <c r="G172" s="76"/>
      <c r="H172" s="118">
        <v>75000</v>
      </c>
      <c r="I172" s="76"/>
      <c r="J172" s="76" t="s">
        <v>5537</v>
      </c>
      <c r="K172" s="119" t="s">
        <v>6193</v>
      </c>
      <c r="L172" s="119" t="s">
        <v>9050</v>
      </c>
      <c r="M172" s="119" t="s">
        <v>16845</v>
      </c>
      <c r="N172" s="119"/>
      <c r="O172" s="231"/>
      <c r="P172" s="119" t="s">
        <v>6193</v>
      </c>
      <c r="Q172" s="119" t="s">
        <v>6193</v>
      </c>
      <c r="R172" s="76"/>
      <c r="S172" s="76"/>
      <c r="T172" s="76"/>
      <c r="U172" s="76"/>
      <c r="V172" s="121"/>
      <c r="W172" s="121"/>
      <c r="X172" s="637">
        <f t="shared" si="4"/>
        <v>5250.0000000000009</v>
      </c>
      <c r="Y172" s="118">
        <f t="shared" si="5"/>
        <v>80250</v>
      </c>
    </row>
    <row r="173" spans="1:25" ht="15.5" x14ac:dyDescent="0.35">
      <c r="A173" s="76"/>
      <c r="B173" s="76"/>
      <c r="C173" s="214"/>
      <c r="D173" s="76"/>
      <c r="E173" s="76"/>
      <c r="F173" s="69" t="s">
        <v>16846</v>
      </c>
      <c r="G173" s="76"/>
      <c r="H173" s="118">
        <v>75000</v>
      </c>
      <c r="I173" s="76"/>
      <c r="J173" s="76" t="s">
        <v>5537</v>
      </c>
      <c r="K173" s="119" t="s">
        <v>6193</v>
      </c>
      <c r="L173" s="119" t="s">
        <v>16847</v>
      </c>
      <c r="M173" s="119">
        <v>567705</v>
      </c>
      <c r="N173" s="119"/>
      <c r="O173" s="231"/>
      <c r="P173" s="119" t="s">
        <v>6193</v>
      </c>
      <c r="Q173" s="119" t="s">
        <v>6193</v>
      </c>
      <c r="R173" s="76"/>
      <c r="S173" s="76"/>
      <c r="T173" s="76"/>
      <c r="U173" s="76"/>
      <c r="V173" s="121"/>
      <c r="W173" s="121"/>
      <c r="X173" s="637">
        <f t="shared" si="4"/>
        <v>5250.0000000000009</v>
      </c>
      <c r="Y173" s="118">
        <f t="shared" si="5"/>
        <v>80250</v>
      </c>
    </row>
    <row r="174" spans="1:25" ht="15.5" x14ac:dyDescent="0.35">
      <c r="A174" s="76"/>
      <c r="B174" s="76"/>
      <c r="C174" s="214"/>
      <c r="D174" s="76"/>
      <c r="E174" s="76"/>
      <c r="F174" s="69" t="s">
        <v>16848</v>
      </c>
      <c r="G174" s="76"/>
      <c r="H174" s="118">
        <v>75000</v>
      </c>
      <c r="I174" s="76"/>
      <c r="J174" s="76" t="s">
        <v>12823</v>
      </c>
      <c r="K174" s="119" t="s">
        <v>6193</v>
      </c>
      <c r="L174" s="119" t="s">
        <v>8334</v>
      </c>
      <c r="M174" s="119" t="s">
        <v>16849</v>
      </c>
      <c r="N174" s="119"/>
      <c r="O174" s="231"/>
      <c r="P174" s="119" t="s">
        <v>3033</v>
      </c>
      <c r="Q174" s="119" t="s">
        <v>9057</v>
      </c>
      <c r="R174" s="76"/>
      <c r="S174" s="76"/>
      <c r="T174" s="76"/>
      <c r="U174" s="76"/>
      <c r="V174" s="121"/>
      <c r="W174" s="121"/>
      <c r="X174" s="637">
        <f t="shared" si="4"/>
        <v>5250.0000000000009</v>
      </c>
      <c r="Y174" s="118">
        <f t="shared" si="5"/>
        <v>80250</v>
      </c>
    </row>
    <row r="175" spans="1:25" ht="15.5" x14ac:dyDescent="0.35">
      <c r="A175" s="76"/>
      <c r="B175" s="76"/>
      <c r="C175" s="214"/>
      <c r="D175" s="76"/>
      <c r="E175" s="76"/>
      <c r="F175" s="69" t="s">
        <v>16850</v>
      </c>
      <c r="G175" s="76"/>
      <c r="H175" s="118">
        <v>75000</v>
      </c>
      <c r="I175" s="76"/>
      <c r="J175" s="76" t="s">
        <v>3716</v>
      </c>
      <c r="K175" s="119" t="s">
        <v>6193</v>
      </c>
      <c r="L175" s="119" t="s">
        <v>8816</v>
      </c>
      <c r="M175" s="119" t="s">
        <v>16851</v>
      </c>
      <c r="N175" s="119"/>
      <c r="O175" s="231"/>
      <c r="P175" s="119" t="s">
        <v>6193</v>
      </c>
      <c r="Q175" s="119" t="s">
        <v>3484</v>
      </c>
      <c r="R175" s="76"/>
      <c r="S175" s="76"/>
      <c r="T175" s="76"/>
      <c r="U175" s="76"/>
      <c r="V175" s="121"/>
      <c r="W175" s="121"/>
      <c r="X175" s="637">
        <f t="shared" si="4"/>
        <v>5250.0000000000009</v>
      </c>
      <c r="Y175" s="118">
        <f t="shared" si="5"/>
        <v>80250</v>
      </c>
    </row>
    <row r="176" spans="1:25" ht="15.5" x14ac:dyDescent="0.35">
      <c r="A176" s="76"/>
      <c r="B176" s="76"/>
      <c r="C176" s="214"/>
      <c r="D176" s="76"/>
      <c r="E176" s="76"/>
      <c r="F176" s="69" t="s">
        <v>16852</v>
      </c>
      <c r="G176" s="76"/>
      <c r="H176" s="118">
        <v>75000</v>
      </c>
      <c r="I176" s="76"/>
      <c r="J176" s="76" t="s">
        <v>5775</v>
      </c>
      <c r="K176" s="119" t="s">
        <v>6193</v>
      </c>
      <c r="L176" s="119" t="s">
        <v>16853</v>
      </c>
      <c r="M176" s="119" t="s">
        <v>16854</v>
      </c>
      <c r="N176" s="119"/>
      <c r="O176" s="231"/>
      <c r="P176" s="119" t="s">
        <v>6193</v>
      </c>
      <c r="Q176" s="119" t="s">
        <v>6193</v>
      </c>
      <c r="R176" s="76"/>
      <c r="S176" s="76"/>
      <c r="T176" s="76"/>
      <c r="U176" s="76"/>
      <c r="V176" s="121"/>
      <c r="W176" s="121"/>
      <c r="X176" s="637">
        <f t="shared" si="4"/>
        <v>5250.0000000000009</v>
      </c>
      <c r="Y176" s="118">
        <f t="shared" si="5"/>
        <v>80250</v>
      </c>
    </row>
    <row r="177" spans="1:25" ht="15.5" x14ac:dyDescent="0.35">
      <c r="A177" s="76"/>
      <c r="B177" s="76"/>
      <c r="C177" s="214"/>
      <c r="D177" s="76"/>
      <c r="E177" s="76"/>
      <c r="F177" s="69" t="s">
        <v>16855</v>
      </c>
      <c r="G177" s="76"/>
      <c r="H177" s="118">
        <v>75000</v>
      </c>
      <c r="I177" s="76"/>
      <c r="J177" s="76" t="s">
        <v>5537</v>
      </c>
      <c r="K177" s="119" t="s">
        <v>6193</v>
      </c>
      <c r="L177" s="119" t="s">
        <v>9065</v>
      </c>
      <c r="M177" s="119" t="s">
        <v>16856</v>
      </c>
      <c r="N177" s="119"/>
      <c r="O177" s="231"/>
      <c r="P177" s="119" t="s">
        <v>3593</v>
      </c>
      <c r="Q177" s="119" t="s">
        <v>6193</v>
      </c>
      <c r="R177" s="76"/>
      <c r="S177" s="76"/>
      <c r="T177" s="76"/>
      <c r="U177" s="76"/>
      <c r="V177" s="121"/>
      <c r="W177" s="121"/>
      <c r="X177" s="637">
        <f t="shared" si="4"/>
        <v>5250.0000000000009</v>
      </c>
      <c r="Y177" s="118">
        <f t="shared" si="5"/>
        <v>80250</v>
      </c>
    </row>
    <row r="178" spans="1:25" ht="15.5" x14ac:dyDescent="0.35">
      <c r="A178" s="76"/>
      <c r="B178" s="76"/>
      <c r="C178" s="214"/>
      <c r="D178" s="76"/>
      <c r="E178" s="76"/>
      <c r="F178" s="69" t="s">
        <v>16857</v>
      </c>
      <c r="G178" s="76"/>
      <c r="H178" s="118">
        <v>75000</v>
      </c>
      <c r="I178" s="76"/>
      <c r="J178" s="76" t="s">
        <v>5537</v>
      </c>
      <c r="K178" s="119" t="s">
        <v>6193</v>
      </c>
      <c r="L178" s="119" t="s">
        <v>6193</v>
      </c>
      <c r="M178" s="119" t="s">
        <v>6193</v>
      </c>
      <c r="N178" s="119"/>
      <c r="O178" s="231"/>
      <c r="P178" s="119" t="s">
        <v>6193</v>
      </c>
      <c r="Q178" s="119" t="s">
        <v>6193</v>
      </c>
      <c r="R178" s="76"/>
      <c r="S178" s="76"/>
      <c r="T178" s="76"/>
      <c r="U178" s="76"/>
      <c r="V178" s="121"/>
      <c r="W178" s="121"/>
      <c r="X178" s="637">
        <f t="shared" si="4"/>
        <v>5250.0000000000009</v>
      </c>
      <c r="Y178" s="118">
        <f t="shared" si="5"/>
        <v>80250</v>
      </c>
    </row>
    <row r="179" spans="1:25" ht="15.5" x14ac:dyDescent="0.35">
      <c r="A179" s="76"/>
      <c r="B179" s="76"/>
      <c r="C179" s="214"/>
      <c r="D179" s="76"/>
      <c r="E179" s="76"/>
      <c r="F179" s="69" t="s">
        <v>16858</v>
      </c>
      <c r="G179" s="76"/>
      <c r="H179" s="118">
        <v>75000</v>
      </c>
      <c r="I179" s="76"/>
      <c r="J179" s="76" t="s">
        <v>5537</v>
      </c>
      <c r="K179" s="119" t="s">
        <v>6193</v>
      </c>
      <c r="L179" s="119" t="s">
        <v>13870</v>
      </c>
      <c r="M179" s="119" t="s">
        <v>16859</v>
      </c>
      <c r="N179" s="119"/>
      <c r="O179" s="231"/>
      <c r="P179" s="119" t="s">
        <v>6193</v>
      </c>
      <c r="Q179" s="119" t="s">
        <v>6193</v>
      </c>
      <c r="R179" s="76"/>
      <c r="S179" s="76"/>
      <c r="T179" s="76"/>
      <c r="U179" s="76"/>
      <c r="V179" s="121"/>
      <c r="W179" s="121"/>
      <c r="X179" s="637">
        <f t="shared" si="4"/>
        <v>5250.0000000000009</v>
      </c>
      <c r="Y179" s="118">
        <f t="shared" si="5"/>
        <v>80250</v>
      </c>
    </row>
    <row r="180" spans="1:25" ht="15.5" x14ac:dyDescent="0.35">
      <c r="A180" s="76"/>
      <c r="B180" s="76"/>
      <c r="C180" s="214"/>
      <c r="D180" s="76"/>
      <c r="E180" s="76"/>
      <c r="F180" s="69" t="s">
        <v>16860</v>
      </c>
      <c r="G180" s="76"/>
      <c r="H180" s="118">
        <v>75000</v>
      </c>
      <c r="I180" s="76"/>
      <c r="J180" s="76" t="s">
        <v>5537</v>
      </c>
      <c r="K180" s="119" t="s">
        <v>6193</v>
      </c>
      <c r="L180" s="119" t="s">
        <v>12035</v>
      </c>
      <c r="M180" s="119" t="s">
        <v>16861</v>
      </c>
      <c r="N180" s="119"/>
      <c r="O180" s="231"/>
      <c r="P180" s="119" t="s">
        <v>6193</v>
      </c>
      <c r="Q180" s="119" t="s">
        <v>6193</v>
      </c>
      <c r="R180" s="76"/>
      <c r="S180" s="76"/>
      <c r="T180" s="76"/>
      <c r="U180" s="76"/>
      <c r="V180" s="121"/>
      <c r="W180" s="121"/>
      <c r="X180" s="637">
        <f t="shared" si="4"/>
        <v>5250.0000000000009</v>
      </c>
      <c r="Y180" s="118">
        <f t="shared" si="5"/>
        <v>80250</v>
      </c>
    </row>
    <row r="181" spans="1:25" ht="15.5" x14ac:dyDescent="0.35">
      <c r="A181" s="76"/>
      <c r="B181" s="76"/>
      <c r="C181" s="214"/>
      <c r="D181" s="76"/>
      <c r="E181" s="76"/>
      <c r="F181" s="69" t="s">
        <v>16862</v>
      </c>
      <c r="G181" s="76"/>
      <c r="H181" s="118">
        <v>75000</v>
      </c>
      <c r="I181" s="76"/>
      <c r="J181" s="76" t="s">
        <v>5537</v>
      </c>
      <c r="K181" s="119" t="s">
        <v>6193</v>
      </c>
      <c r="L181" s="119" t="s">
        <v>16802</v>
      </c>
      <c r="M181" s="119">
        <v>567775</v>
      </c>
      <c r="N181" s="119"/>
      <c r="O181" s="231"/>
      <c r="P181" s="119" t="s">
        <v>6193</v>
      </c>
      <c r="Q181" s="119" t="s">
        <v>6193</v>
      </c>
      <c r="R181" s="76"/>
      <c r="S181" s="76"/>
      <c r="T181" s="76"/>
      <c r="U181" s="76"/>
      <c r="V181" s="121"/>
      <c r="W181" s="121"/>
      <c r="X181" s="637">
        <f t="shared" si="4"/>
        <v>5250.0000000000009</v>
      </c>
      <c r="Y181" s="118">
        <f t="shared" si="5"/>
        <v>80250</v>
      </c>
    </row>
    <row r="182" spans="1:25" ht="15.5" x14ac:dyDescent="0.35">
      <c r="A182" s="76"/>
      <c r="B182" s="76"/>
      <c r="C182" s="214"/>
      <c r="D182" s="76"/>
      <c r="E182" s="76"/>
      <c r="F182" s="69" t="s">
        <v>16863</v>
      </c>
      <c r="G182" s="76"/>
      <c r="H182" s="118">
        <v>75000</v>
      </c>
      <c r="I182" s="76"/>
      <c r="J182" s="76" t="s">
        <v>5537</v>
      </c>
      <c r="K182" s="119" t="s">
        <v>6193</v>
      </c>
      <c r="L182" s="119" t="s">
        <v>12035</v>
      </c>
      <c r="M182" s="119" t="s">
        <v>16864</v>
      </c>
      <c r="N182" s="119"/>
      <c r="O182" s="231"/>
      <c r="P182" s="119" t="s">
        <v>6193</v>
      </c>
      <c r="Q182" s="119" t="s">
        <v>6193</v>
      </c>
      <c r="R182" s="76"/>
      <c r="S182" s="76"/>
      <c r="T182" s="76"/>
      <c r="U182" s="76"/>
      <c r="V182" s="121"/>
      <c r="W182" s="121"/>
      <c r="X182" s="637">
        <f t="shared" si="4"/>
        <v>5250.0000000000009</v>
      </c>
      <c r="Y182" s="118">
        <f t="shared" si="5"/>
        <v>80250</v>
      </c>
    </row>
    <row r="183" spans="1:25" ht="15.5" x14ac:dyDescent="0.35">
      <c r="A183" s="76"/>
      <c r="B183" s="76"/>
      <c r="C183" s="214"/>
      <c r="D183" s="76"/>
      <c r="E183" s="76"/>
      <c r="F183" s="69" t="s">
        <v>16865</v>
      </c>
      <c r="G183" s="76"/>
      <c r="H183" s="118">
        <v>75000</v>
      </c>
      <c r="I183" s="76"/>
      <c r="J183" s="76" t="s">
        <v>5537</v>
      </c>
      <c r="K183" s="119" t="s">
        <v>6193</v>
      </c>
      <c r="L183" s="119" t="s">
        <v>12843</v>
      </c>
      <c r="M183" s="119" t="s">
        <v>16866</v>
      </c>
      <c r="N183" s="119"/>
      <c r="O183" s="231"/>
      <c r="P183" s="119" t="s">
        <v>6193</v>
      </c>
      <c r="Q183" s="119" t="s">
        <v>6193</v>
      </c>
      <c r="R183" s="76"/>
      <c r="S183" s="76"/>
      <c r="T183" s="76"/>
      <c r="U183" s="76"/>
      <c r="V183" s="121"/>
      <c r="W183" s="121"/>
      <c r="X183" s="637">
        <f t="shared" si="4"/>
        <v>5250.0000000000009</v>
      </c>
      <c r="Y183" s="118">
        <f t="shared" si="5"/>
        <v>80250</v>
      </c>
    </row>
    <row r="184" spans="1:25" ht="15.5" x14ac:dyDescent="0.35">
      <c r="A184" s="76"/>
      <c r="B184" s="76"/>
      <c r="C184" s="214"/>
      <c r="D184" s="76"/>
      <c r="E184" s="76"/>
      <c r="F184" s="69" t="s">
        <v>16867</v>
      </c>
      <c r="G184" s="76"/>
      <c r="H184" s="118">
        <v>75000</v>
      </c>
      <c r="I184" s="76"/>
      <c r="J184" s="76" t="s">
        <v>1765</v>
      </c>
      <c r="K184" s="119" t="s">
        <v>1765</v>
      </c>
      <c r="L184" s="119" t="s">
        <v>1765</v>
      </c>
      <c r="M184" s="119" t="s">
        <v>1765</v>
      </c>
      <c r="N184" s="119"/>
      <c r="O184" s="231"/>
      <c r="P184" s="119" t="s">
        <v>1765</v>
      </c>
      <c r="Q184" s="119" t="s">
        <v>1765</v>
      </c>
      <c r="R184" s="76"/>
      <c r="S184" s="76"/>
      <c r="T184" s="76"/>
      <c r="U184" s="76"/>
      <c r="V184" s="121"/>
      <c r="W184" s="121"/>
      <c r="X184" s="637">
        <f t="shared" si="4"/>
        <v>5250.0000000000009</v>
      </c>
      <c r="Y184" s="118">
        <f t="shared" si="5"/>
        <v>80250</v>
      </c>
    </row>
    <row r="185" spans="1:25" ht="15.5" x14ac:dyDescent="0.35">
      <c r="A185" s="76"/>
      <c r="B185" s="76"/>
      <c r="C185" s="214"/>
      <c r="D185" s="76"/>
      <c r="E185" s="76"/>
      <c r="F185" s="69" t="s">
        <v>16868</v>
      </c>
      <c r="G185" s="76"/>
      <c r="H185" s="118">
        <v>75000</v>
      </c>
      <c r="I185" s="76"/>
      <c r="J185" s="76" t="s">
        <v>5537</v>
      </c>
      <c r="K185" s="119" t="s">
        <v>6193</v>
      </c>
      <c r="L185" s="119" t="s">
        <v>8810</v>
      </c>
      <c r="M185" s="119" t="s">
        <v>16869</v>
      </c>
      <c r="N185" s="119"/>
      <c r="O185" s="231"/>
      <c r="P185" s="119" t="s">
        <v>6193</v>
      </c>
      <c r="Q185" s="119" t="s">
        <v>6193</v>
      </c>
      <c r="R185" s="76"/>
      <c r="S185" s="76"/>
      <c r="T185" s="76"/>
      <c r="U185" s="76"/>
      <c r="V185" s="121"/>
      <c r="W185" s="121"/>
      <c r="X185" s="637">
        <f t="shared" si="4"/>
        <v>5250.0000000000009</v>
      </c>
      <c r="Y185" s="118">
        <f t="shared" si="5"/>
        <v>80250</v>
      </c>
    </row>
    <row r="186" spans="1:25" ht="15.5" x14ac:dyDescent="0.35">
      <c r="A186" s="76"/>
      <c r="B186" s="76"/>
      <c r="C186" s="214"/>
      <c r="D186" s="76"/>
      <c r="E186" s="76"/>
      <c r="F186" s="69" t="s">
        <v>16870</v>
      </c>
      <c r="G186" s="76"/>
      <c r="H186" s="118">
        <v>75000</v>
      </c>
      <c r="I186" s="76"/>
      <c r="J186" s="76" t="s">
        <v>3716</v>
      </c>
      <c r="K186" s="119" t="s">
        <v>6193</v>
      </c>
      <c r="L186" s="119" t="s">
        <v>8816</v>
      </c>
      <c r="M186" s="119" t="s">
        <v>16871</v>
      </c>
      <c r="N186" s="119"/>
      <c r="O186" s="231"/>
      <c r="P186" s="119" t="s">
        <v>6193</v>
      </c>
      <c r="Q186" s="119" t="s">
        <v>3484</v>
      </c>
      <c r="R186" s="76"/>
      <c r="S186" s="76"/>
      <c r="T186" s="76"/>
      <c r="U186" s="76"/>
      <c r="V186" s="121"/>
      <c r="W186" s="121"/>
      <c r="X186" s="637">
        <f t="shared" si="4"/>
        <v>5250.0000000000009</v>
      </c>
      <c r="Y186" s="118">
        <f t="shared" si="5"/>
        <v>80250</v>
      </c>
    </row>
    <row r="187" spans="1:25" ht="15.5" x14ac:dyDescent="0.35">
      <c r="A187" s="76"/>
      <c r="B187" s="76"/>
      <c r="C187" s="214"/>
      <c r="D187" s="76"/>
      <c r="E187" s="76"/>
      <c r="F187" s="69" t="s">
        <v>16872</v>
      </c>
      <c r="G187" s="76"/>
      <c r="H187" s="118">
        <v>75000</v>
      </c>
      <c r="I187" s="76"/>
      <c r="J187" s="76" t="s">
        <v>5537</v>
      </c>
      <c r="K187" s="119" t="s">
        <v>6193</v>
      </c>
      <c r="L187" s="119" t="s">
        <v>9065</v>
      </c>
      <c r="M187" s="119" t="s">
        <v>16873</v>
      </c>
      <c r="N187" s="119"/>
      <c r="O187" s="231"/>
      <c r="P187" s="119" t="s">
        <v>3593</v>
      </c>
      <c r="Q187" s="119" t="s">
        <v>6193</v>
      </c>
      <c r="R187" s="76"/>
      <c r="S187" s="76"/>
      <c r="T187" s="76"/>
      <c r="U187" s="76"/>
      <c r="V187" s="121"/>
      <c r="W187" s="121"/>
      <c r="X187" s="637">
        <f t="shared" si="4"/>
        <v>5250.0000000000009</v>
      </c>
      <c r="Y187" s="118">
        <f t="shared" si="5"/>
        <v>80250</v>
      </c>
    </row>
    <row r="188" spans="1:25" ht="15.5" x14ac:dyDescent="0.35">
      <c r="A188" s="76"/>
      <c r="B188" s="76"/>
      <c r="C188" s="214"/>
      <c r="D188" s="76"/>
      <c r="E188" s="76"/>
      <c r="F188" s="69" t="s">
        <v>16874</v>
      </c>
      <c r="G188" s="76"/>
      <c r="H188" s="118">
        <v>75000</v>
      </c>
      <c r="I188" s="76"/>
      <c r="J188" s="76" t="s">
        <v>5537</v>
      </c>
      <c r="K188" s="119" t="s">
        <v>6193</v>
      </c>
      <c r="L188" s="119" t="s">
        <v>15615</v>
      </c>
      <c r="M188" s="119" t="s">
        <v>16875</v>
      </c>
      <c r="N188" s="119"/>
      <c r="O188" s="231"/>
      <c r="P188" s="119" t="s">
        <v>6193</v>
      </c>
      <c r="Q188" s="119" t="s">
        <v>3484</v>
      </c>
      <c r="R188" s="76"/>
      <c r="S188" s="76"/>
      <c r="T188" s="76"/>
      <c r="U188" s="76"/>
      <c r="V188" s="121"/>
      <c r="W188" s="121"/>
      <c r="X188" s="637">
        <f t="shared" si="4"/>
        <v>5250.0000000000009</v>
      </c>
      <c r="Y188" s="118">
        <f t="shared" si="5"/>
        <v>80250</v>
      </c>
    </row>
    <row r="189" spans="1:25" ht="15.5" x14ac:dyDescent="0.35">
      <c r="A189" s="76"/>
      <c r="B189" s="76"/>
      <c r="C189" s="214"/>
      <c r="D189" s="76"/>
      <c r="E189" s="76"/>
      <c r="F189" s="69" t="s">
        <v>16876</v>
      </c>
      <c r="G189" s="76"/>
      <c r="H189" s="118">
        <v>75000</v>
      </c>
      <c r="I189" s="76"/>
      <c r="J189" s="76" t="s">
        <v>5537</v>
      </c>
      <c r="K189" s="119" t="s">
        <v>6193</v>
      </c>
      <c r="L189" s="119" t="s">
        <v>13870</v>
      </c>
      <c r="M189" s="119" t="s">
        <v>16877</v>
      </c>
      <c r="N189" s="119"/>
      <c r="O189" s="231"/>
      <c r="P189" s="119" t="s">
        <v>6193</v>
      </c>
      <c r="Q189" s="119" t="s">
        <v>6193</v>
      </c>
      <c r="R189" s="76"/>
      <c r="S189" s="76"/>
      <c r="T189" s="76"/>
      <c r="U189" s="76"/>
      <c r="V189" s="121"/>
      <c r="W189" s="121"/>
      <c r="X189" s="637">
        <f t="shared" si="4"/>
        <v>5250.0000000000009</v>
      </c>
      <c r="Y189" s="118">
        <f t="shared" si="5"/>
        <v>80250</v>
      </c>
    </row>
    <row r="190" spans="1:25" ht="15.5" x14ac:dyDescent="0.35">
      <c r="A190" s="76"/>
      <c r="B190" s="76"/>
      <c r="C190" s="214"/>
      <c r="D190" s="76"/>
      <c r="E190" s="76"/>
      <c r="F190" s="69" t="s">
        <v>16878</v>
      </c>
      <c r="G190" s="76"/>
      <c r="H190" s="118">
        <v>75000</v>
      </c>
      <c r="I190" s="76"/>
      <c r="J190" s="76" t="s">
        <v>5537</v>
      </c>
      <c r="K190" s="119" t="s">
        <v>6193</v>
      </c>
      <c r="L190" s="119" t="s">
        <v>12035</v>
      </c>
      <c r="M190" s="119" t="s">
        <v>16879</v>
      </c>
      <c r="N190" s="119"/>
      <c r="O190" s="231"/>
      <c r="P190" s="119" t="s">
        <v>6193</v>
      </c>
      <c r="Q190" s="119" t="s">
        <v>6193</v>
      </c>
      <c r="R190" s="76"/>
      <c r="S190" s="76"/>
      <c r="T190" s="76"/>
      <c r="U190" s="76"/>
      <c r="V190" s="121"/>
      <c r="W190" s="121"/>
      <c r="X190" s="637">
        <f t="shared" si="4"/>
        <v>5250.0000000000009</v>
      </c>
      <c r="Y190" s="118">
        <f t="shared" si="5"/>
        <v>80250</v>
      </c>
    </row>
    <row r="191" spans="1:25" ht="15.5" x14ac:dyDescent="0.35">
      <c r="A191" s="76"/>
      <c r="B191" s="76"/>
      <c r="C191" s="214"/>
      <c r="D191" s="76"/>
      <c r="E191" s="76"/>
      <c r="F191" s="69" t="s">
        <v>16880</v>
      </c>
      <c r="G191" s="76"/>
      <c r="H191" s="118">
        <v>75000</v>
      </c>
      <c r="I191" s="76"/>
      <c r="J191" s="76" t="s">
        <v>5537</v>
      </c>
      <c r="K191" s="119" t="s">
        <v>6193</v>
      </c>
      <c r="L191" s="119" t="s">
        <v>13873</v>
      </c>
      <c r="M191" s="119">
        <v>123456</v>
      </c>
      <c r="N191" s="119"/>
      <c r="O191" s="231"/>
      <c r="P191" s="119" t="s">
        <v>6193</v>
      </c>
      <c r="Q191" s="119" t="s">
        <v>6193</v>
      </c>
      <c r="R191" s="76"/>
      <c r="S191" s="76"/>
      <c r="T191" s="76"/>
      <c r="U191" s="76"/>
      <c r="V191" s="121"/>
      <c r="W191" s="121"/>
      <c r="X191" s="637">
        <f t="shared" si="4"/>
        <v>5250.0000000000009</v>
      </c>
      <c r="Y191" s="118">
        <f t="shared" si="5"/>
        <v>80250</v>
      </c>
    </row>
    <row r="192" spans="1:25" ht="15.5" x14ac:dyDescent="0.35">
      <c r="A192" s="76"/>
      <c r="B192" s="76"/>
      <c r="C192" s="214"/>
      <c r="D192" s="76"/>
      <c r="E192" s="76"/>
      <c r="F192" s="69" t="s">
        <v>16881</v>
      </c>
      <c r="G192" s="76"/>
      <c r="H192" s="118">
        <v>75000</v>
      </c>
      <c r="I192" s="76"/>
      <c r="J192" s="76" t="s">
        <v>5537</v>
      </c>
      <c r="K192" s="119" t="s">
        <v>6193</v>
      </c>
      <c r="L192" s="119" t="s">
        <v>12035</v>
      </c>
      <c r="M192" s="119" t="s">
        <v>16882</v>
      </c>
      <c r="N192" s="119"/>
      <c r="O192" s="231"/>
      <c r="P192" s="119" t="s">
        <v>6193</v>
      </c>
      <c r="Q192" s="119" t="s">
        <v>6193</v>
      </c>
      <c r="R192" s="76"/>
      <c r="S192" s="76"/>
      <c r="T192" s="76"/>
      <c r="U192" s="76"/>
      <c r="V192" s="121"/>
      <c r="W192" s="121"/>
      <c r="X192" s="637">
        <f t="shared" si="4"/>
        <v>5250.0000000000009</v>
      </c>
      <c r="Y192" s="118">
        <f t="shared" si="5"/>
        <v>80250</v>
      </c>
    </row>
    <row r="193" spans="1:25" ht="15.5" x14ac:dyDescent="0.35">
      <c r="A193" s="76"/>
      <c r="B193" s="76"/>
      <c r="C193" s="214"/>
      <c r="D193" s="76"/>
      <c r="E193" s="76"/>
      <c r="F193" s="69" t="s">
        <v>16883</v>
      </c>
      <c r="G193" s="76"/>
      <c r="H193" s="118">
        <v>75000</v>
      </c>
      <c r="I193" s="76"/>
      <c r="J193" s="76" t="s">
        <v>5537</v>
      </c>
      <c r="K193" s="119" t="s">
        <v>6193</v>
      </c>
      <c r="L193" s="119" t="s">
        <v>8810</v>
      </c>
      <c r="M193" s="119" t="s">
        <v>16884</v>
      </c>
      <c r="N193" s="119"/>
      <c r="O193" s="231"/>
      <c r="P193" s="119" t="s">
        <v>6193</v>
      </c>
      <c r="Q193" s="119" t="s">
        <v>6193</v>
      </c>
      <c r="R193" s="76"/>
      <c r="S193" s="76"/>
      <c r="T193" s="76"/>
      <c r="U193" s="76"/>
      <c r="V193" s="121"/>
      <c r="W193" s="121"/>
      <c r="X193" s="637">
        <f t="shared" si="4"/>
        <v>5250.0000000000009</v>
      </c>
      <c r="Y193" s="118">
        <f t="shared" si="5"/>
        <v>80250</v>
      </c>
    </row>
    <row r="194" spans="1:25" ht="15.5" x14ac:dyDescent="0.35">
      <c r="A194" s="76"/>
      <c r="B194" s="76"/>
      <c r="C194" s="214"/>
      <c r="D194" s="76"/>
      <c r="E194" s="76"/>
      <c r="F194" s="69" t="s">
        <v>16885</v>
      </c>
      <c r="G194" s="76"/>
      <c r="H194" s="118">
        <v>75000</v>
      </c>
      <c r="I194" s="76"/>
      <c r="J194" s="76" t="s">
        <v>6193</v>
      </c>
      <c r="K194" s="119" t="s">
        <v>6193</v>
      </c>
      <c r="L194" s="119" t="s">
        <v>6193</v>
      </c>
      <c r="M194" s="119" t="s">
        <v>6193</v>
      </c>
      <c r="N194" s="119"/>
      <c r="O194" s="231"/>
      <c r="P194" s="119" t="s">
        <v>6193</v>
      </c>
      <c r="Q194" s="119" t="s">
        <v>6193</v>
      </c>
      <c r="R194" s="76"/>
      <c r="S194" s="76"/>
      <c r="T194" s="76"/>
      <c r="U194" s="76"/>
      <c r="V194" s="121"/>
      <c r="W194" s="121"/>
      <c r="X194" s="637">
        <f t="shared" si="4"/>
        <v>5250.0000000000009</v>
      </c>
      <c r="Y194" s="118">
        <f t="shared" si="5"/>
        <v>80250</v>
      </c>
    </row>
    <row r="195" spans="1:25" ht="15.5" x14ac:dyDescent="0.35">
      <c r="A195" s="76"/>
      <c r="B195" s="76"/>
      <c r="C195" s="214"/>
      <c r="D195" s="76"/>
      <c r="E195" s="76"/>
      <c r="F195" s="69" t="s">
        <v>16886</v>
      </c>
      <c r="G195" s="76"/>
      <c r="H195" s="118">
        <v>75000</v>
      </c>
      <c r="I195" s="76"/>
      <c r="J195" s="76" t="s">
        <v>1671</v>
      </c>
      <c r="K195" s="119" t="s">
        <v>6193</v>
      </c>
      <c r="L195" s="119" t="s">
        <v>16887</v>
      </c>
      <c r="M195" s="119">
        <v>194844</v>
      </c>
      <c r="N195" s="119"/>
      <c r="O195" s="231"/>
      <c r="P195" s="119" t="s">
        <v>6193</v>
      </c>
      <c r="Q195" s="119" t="s">
        <v>8695</v>
      </c>
      <c r="R195" s="76"/>
      <c r="S195" s="76"/>
      <c r="T195" s="76"/>
      <c r="U195" s="76"/>
      <c r="V195" s="121"/>
      <c r="W195" s="121"/>
      <c r="X195" s="637">
        <f t="shared" si="4"/>
        <v>5250.0000000000009</v>
      </c>
      <c r="Y195" s="118">
        <f t="shared" si="5"/>
        <v>80250</v>
      </c>
    </row>
    <row r="196" spans="1:25" ht="15.5" x14ac:dyDescent="0.35">
      <c r="A196" s="76"/>
      <c r="B196" s="76"/>
      <c r="C196" s="214"/>
      <c r="D196" s="76"/>
      <c r="E196" s="76"/>
      <c r="F196" s="69" t="s">
        <v>16888</v>
      </c>
      <c r="G196" s="76"/>
      <c r="H196" s="118">
        <v>75000</v>
      </c>
      <c r="I196" s="76"/>
      <c r="J196" s="76" t="s">
        <v>1671</v>
      </c>
      <c r="K196" s="119" t="s">
        <v>6193</v>
      </c>
      <c r="L196" s="119" t="s">
        <v>16887</v>
      </c>
      <c r="M196" s="119">
        <v>194840</v>
      </c>
      <c r="N196" s="119"/>
      <c r="O196" s="231"/>
      <c r="P196" s="119" t="s">
        <v>6193</v>
      </c>
      <c r="Q196" s="119" t="s">
        <v>8695</v>
      </c>
      <c r="R196" s="76"/>
      <c r="S196" s="76"/>
      <c r="T196" s="76"/>
      <c r="U196" s="76"/>
      <c r="V196" s="121"/>
      <c r="W196" s="121"/>
      <c r="X196" s="637">
        <f t="shared" si="4"/>
        <v>5250.0000000000009</v>
      </c>
      <c r="Y196" s="118">
        <f t="shared" si="5"/>
        <v>80250</v>
      </c>
    </row>
    <row r="197" spans="1:25" ht="15.5" x14ac:dyDescent="0.35">
      <c r="A197" s="76"/>
      <c r="B197" s="76"/>
      <c r="C197" s="214"/>
      <c r="D197" s="76"/>
      <c r="E197" s="76"/>
      <c r="F197" s="69" t="s">
        <v>16889</v>
      </c>
      <c r="G197" s="76"/>
      <c r="H197" s="118">
        <v>75000</v>
      </c>
      <c r="I197" s="76"/>
      <c r="J197" s="76" t="s">
        <v>1062</v>
      </c>
      <c r="K197" s="119" t="s">
        <v>6193</v>
      </c>
      <c r="L197" s="119" t="s">
        <v>3267</v>
      </c>
      <c r="M197" s="119" t="s">
        <v>6193</v>
      </c>
      <c r="N197" s="119"/>
      <c r="O197" s="231"/>
      <c r="P197" s="119" t="s">
        <v>6193</v>
      </c>
      <c r="Q197" s="119" t="s">
        <v>6193</v>
      </c>
      <c r="R197" s="76"/>
      <c r="S197" s="76"/>
      <c r="T197" s="76"/>
      <c r="U197" s="76"/>
      <c r="V197" s="121"/>
      <c r="W197" s="121"/>
      <c r="X197" s="637">
        <f t="shared" si="4"/>
        <v>5250.0000000000009</v>
      </c>
      <c r="Y197" s="118">
        <f t="shared" si="5"/>
        <v>80250</v>
      </c>
    </row>
    <row r="198" spans="1:25" ht="15.5" x14ac:dyDescent="0.35">
      <c r="A198" s="76"/>
      <c r="B198" s="76"/>
      <c r="C198" s="214"/>
      <c r="D198" s="76"/>
      <c r="E198" s="76"/>
      <c r="F198" s="69" t="s">
        <v>16890</v>
      </c>
      <c r="G198" s="76"/>
      <c r="H198" s="118">
        <v>75000</v>
      </c>
      <c r="I198" s="76"/>
      <c r="J198" s="76" t="s">
        <v>1062</v>
      </c>
      <c r="K198" s="119" t="s">
        <v>6193</v>
      </c>
      <c r="L198" s="119" t="s">
        <v>3301</v>
      </c>
      <c r="M198" s="119" t="s">
        <v>6193</v>
      </c>
      <c r="N198" s="119"/>
      <c r="O198" s="231"/>
      <c r="P198" s="119" t="s">
        <v>6193</v>
      </c>
      <c r="Q198" s="119" t="s">
        <v>6193</v>
      </c>
      <c r="R198" s="76"/>
      <c r="S198" s="76"/>
      <c r="T198" s="76"/>
      <c r="U198" s="76"/>
      <c r="V198" s="121"/>
      <c r="W198" s="121"/>
      <c r="X198" s="637">
        <f t="shared" ref="X198:X259" si="6">H198*X$4</f>
        <v>5250.0000000000009</v>
      </c>
      <c r="Y198" s="118">
        <f t="shared" ref="Y198:Y259" si="7">H198+X198</f>
        <v>80250</v>
      </c>
    </row>
    <row r="199" spans="1:25" ht="15.5" x14ac:dyDescent="0.35">
      <c r="A199" s="76"/>
      <c r="B199" s="76"/>
      <c r="C199" s="214"/>
      <c r="D199" s="76"/>
      <c r="E199" s="76"/>
      <c r="F199" s="69" t="s">
        <v>16891</v>
      </c>
      <c r="G199" s="76"/>
      <c r="H199" s="118">
        <v>75000</v>
      </c>
      <c r="I199" s="76"/>
      <c r="J199" s="76" t="s">
        <v>1062</v>
      </c>
      <c r="K199" s="119" t="s">
        <v>6193</v>
      </c>
      <c r="L199" s="119" t="s">
        <v>3301</v>
      </c>
      <c r="M199" s="119" t="s">
        <v>6193</v>
      </c>
      <c r="N199" s="119"/>
      <c r="O199" s="231"/>
      <c r="P199" s="119" t="s">
        <v>6193</v>
      </c>
      <c r="Q199" s="119" t="s">
        <v>6193</v>
      </c>
      <c r="R199" s="76"/>
      <c r="S199" s="76"/>
      <c r="T199" s="76"/>
      <c r="U199" s="76"/>
      <c r="V199" s="121"/>
      <c r="W199" s="121"/>
      <c r="X199" s="637">
        <f t="shared" si="6"/>
        <v>5250.0000000000009</v>
      </c>
      <c r="Y199" s="118">
        <f t="shared" si="7"/>
        <v>80250</v>
      </c>
    </row>
    <row r="200" spans="1:25" ht="15.5" x14ac:dyDescent="0.35">
      <c r="A200" s="76"/>
      <c r="B200" s="76"/>
      <c r="C200" s="214"/>
      <c r="D200" s="76"/>
      <c r="E200" s="76"/>
      <c r="F200" s="69" t="s">
        <v>16892</v>
      </c>
      <c r="G200" s="76"/>
      <c r="H200" s="118">
        <v>75000</v>
      </c>
      <c r="I200" s="76"/>
      <c r="J200" s="76" t="s">
        <v>1062</v>
      </c>
      <c r="K200" s="119" t="s">
        <v>6193</v>
      </c>
      <c r="L200" s="119" t="s">
        <v>1656</v>
      </c>
      <c r="M200" s="119" t="s">
        <v>6193</v>
      </c>
      <c r="N200" s="119"/>
      <c r="O200" s="231"/>
      <c r="P200" s="119" t="s">
        <v>6193</v>
      </c>
      <c r="Q200" s="119" t="s">
        <v>6193</v>
      </c>
      <c r="R200" s="76"/>
      <c r="S200" s="76"/>
      <c r="T200" s="76"/>
      <c r="U200" s="76"/>
      <c r="V200" s="121"/>
      <c r="W200" s="121"/>
      <c r="X200" s="637">
        <f t="shared" si="6"/>
        <v>5250.0000000000009</v>
      </c>
      <c r="Y200" s="118">
        <f t="shared" si="7"/>
        <v>80250</v>
      </c>
    </row>
    <row r="201" spans="1:25" ht="15.5" x14ac:dyDescent="0.35">
      <c r="A201" s="76"/>
      <c r="B201" s="76"/>
      <c r="C201" s="214"/>
      <c r="D201" s="76"/>
      <c r="E201" s="76"/>
      <c r="F201" s="69" t="s">
        <v>16893</v>
      </c>
      <c r="G201" s="76"/>
      <c r="H201" s="118">
        <v>75000</v>
      </c>
      <c r="I201" s="76"/>
      <c r="J201" s="76" t="s">
        <v>3274</v>
      </c>
      <c r="K201" s="119" t="s">
        <v>6193</v>
      </c>
      <c r="L201" s="119" t="s">
        <v>1151</v>
      </c>
      <c r="M201" s="119" t="s">
        <v>16894</v>
      </c>
      <c r="N201" s="119"/>
      <c r="O201" s="231"/>
      <c r="P201" s="119" t="s">
        <v>6193</v>
      </c>
      <c r="Q201" s="119" t="s">
        <v>1697</v>
      </c>
      <c r="R201" s="76"/>
      <c r="S201" s="76"/>
      <c r="T201" s="76"/>
      <c r="U201" s="76"/>
      <c r="V201" s="121"/>
      <c r="W201" s="121"/>
      <c r="X201" s="637">
        <f t="shared" si="6"/>
        <v>5250.0000000000009</v>
      </c>
      <c r="Y201" s="118">
        <f t="shared" si="7"/>
        <v>80250</v>
      </c>
    </row>
    <row r="202" spans="1:25" ht="15.5" x14ac:dyDescent="0.35">
      <c r="A202" s="76"/>
      <c r="B202" s="76"/>
      <c r="C202" s="214"/>
      <c r="D202" s="76"/>
      <c r="E202" s="76"/>
      <c r="F202" s="69" t="s">
        <v>16895</v>
      </c>
      <c r="G202" s="76"/>
      <c r="H202" s="118">
        <v>75000</v>
      </c>
      <c r="I202" s="76"/>
      <c r="J202" s="76" t="s">
        <v>3274</v>
      </c>
      <c r="K202" s="119" t="s">
        <v>6193</v>
      </c>
      <c r="L202" s="119" t="s">
        <v>1151</v>
      </c>
      <c r="M202" s="119" t="s">
        <v>16896</v>
      </c>
      <c r="N202" s="119"/>
      <c r="O202" s="231"/>
      <c r="P202" s="119" t="s">
        <v>6193</v>
      </c>
      <c r="Q202" s="119" t="s">
        <v>1697</v>
      </c>
      <c r="R202" s="76"/>
      <c r="S202" s="76"/>
      <c r="T202" s="76"/>
      <c r="U202" s="76"/>
      <c r="V202" s="121"/>
      <c r="W202" s="121"/>
      <c r="X202" s="637">
        <f t="shared" si="6"/>
        <v>5250.0000000000009</v>
      </c>
      <c r="Y202" s="118">
        <f t="shared" si="7"/>
        <v>80250</v>
      </c>
    </row>
    <row r="203" spans="1:25" ht="15.5" x14ac:dyDescent="0.35">
      <c r="A203" s="76"/>
      <c r="B203" s="76"/>
      <c r="C203" s="214"/>
      <c r="D203" s="76"/>
      <c r="E203" s="76"/>
      <c r="F203" s="69" t="s">
        <v>16897</v>
      </c>
      <c r="G203" s="76"/>
      <c r="H203" s="118">
        <v>75000</v>
      </c>
      <c r="I203" s="76"/>
      <c r="J203" s="76" t="s">
        <v>1062</v>
      </c>
      <c r="K203" s="119" t="s">
        <v>6193</v>
      </c>
      <c r="L203" s="119" t="s">
        <v>3301</v>
      </c>
      <c r="M203" s="119" t="s">
        <v>6193</v>
      </c>
      <c r="N203" s="119"/>
      <c r="O203" s="231"/>
      <c r="P203" s="119" t="s">
        <v>6193</v>
      </c>
      <c r="Q203" s="119" t="s">
        <v>6193</v>
      </c>
      <c r="R203" s="76"/>
      <c r="S203" s="76"/>
      <c r="T203" s="76"/>
      <c r="U203" s="76"/>
      <c r="V203" s="121"/>
      <c r="W203" s="121"/>
      <c r="X203" s="637">
        <f t="shared" si="6"/>
        <v>5250.0000000000009</v>
      </c>
      <c r="Y203" s="118">
        <f t="shared" si="7"/>
        <v>80250</v>
      </c>
    </row>
    <row r="204" spans="1:25" ht="15.5" x14ac:dyDescent="0.35">
      <c r="A204" s="76"/>
      <c r="B204" s="76"/>
      <c r="C204" s="214"/>
      <c r="D204" s="76"/>
      <c r="E204" s="76"/>
      <c r="F204" s="69" t="s">
        <v>16898</v>
      </c>
      <c r="G204" s="76"/>
      <c r="H204" s="118">
        <v>75000</v>
      </c>
      <c r="I204" s="76"/>
      <c r="J204" s="76" t="s">
        <v>1062</v>
      </c>
      <c r="K204" s="119" t="s">
        <v>6193</v>
      </c>
      <c r="L204" s="119" t="s">
        <v>1656</v>
      </c>
      <c r="M204" s="119" t="s">
        <v>6193</v>
      </c>
      <c r="N204" s="119"/>
      <c r="O204" s="231"/>
      <c r="P204" s="119" t="s">
        <v>6193</v>
      </c>
      <c r="Q204" s="119" t="s">
        <v>6193</v>
      </c>
      <c r="R204" s="76"/>
      <c r="S204" s="76"/>
      <c r="T204" s="76"/>
      <c r="U204" s="76"/>
      <c r="V204" s="121"/>
      <c r="W204" s="121"/>
      <c r="X204" s="637">
        <f t="shared" si="6"/>
        <v>5250.0000000000009</v>
      </c>
      <c r="Y204" s="118">
        <f t="shared" si="7"/>
        <v>80250</v>
      </c>
    </row>
    <row r="205" spans="1:25" ht="15.5" x14ac:dyDescent="0.35">
      <c r="A205" s="76"/>
      <c r="B205" s="76"/>
      <c r="C205" s="214"/>
      <c r="D205" s="76"/>
      <c r="E205" s="76"/>
      <c r="F205" s="69" t="s">
        <v>16899</v>
      </c>
      <c r="G205" s="76"/>
      <c r="H205" s="118">
        <v>75000</v>
      </c>
      <c r="I205" s="76"/>
      <c r="J205" s="76" t="s">
        <v>3716</v>
      </c>
      <c r="K205" s="119" t="s">
        <v>6193</v>
      </c>
      <c r="L205" s="119" t="s">
        <v>8356</v>
      </c>
      <c r="M205" s="119" t="s">
        <v>16900</v>
      </c>
      <c r="N205" s="119"/>
      <c r="O205" s="231"/>
      <c r="P205" s="119" t="s">
        <v>6193</v>
      </c>
      <c r="Q205" s="119" t="s">
        <v>6193</v>
      </c>
      <c r="R205" s="76"/>
      <c r="S205" s="76"/>
      <c r="T205" s="76"/>
      <c r="U205" s="76"/>
      <c r="V205" s="121"/>
      <c r="W205" s="121"/>
      <c r="X205" s="637">
        <f t="shared" si="6"/>
        <v>5250.0000000000009</v>
      </c>
      <c r="Y205" s="118">
        <f t="shared" si="7"/>
        <v>80250</v>
      </c>
    </row>
    <row r="206" spans="1:25" ht="15.5" x14ac:dyDescent="0.35">
      <c r="A206" s="76"/>
      <c r="B206" s="76"/>
      <c r="C206" s="214"/>
      <c r="D206" s="76"/>
      <c r="E206" s="76"/>
      <c r="F206" s="69" t="s">
        <v>16901</v>
      </c>
      <c r="G206" s="76"/>
      <c r="H206" s="118">
        <v>75000</v>
      </c>
      <c r="I206" s="76"/>
      <c r="J206" s="76" t="s">
        <v>3274</v>
      </c>
      <c r="K206" s="119" t="s">
        <v>6193</v>
      </c>
      <c r="L206" s="119" t="s">
        <v>16902</v>
      </c>
      <c r="M206" s="119" t="s">
        <v>16903</v>
      </c>
      <c r="N206" s="119"/>
      <c r="O206" s="231"/>
      <c r="P206" s="119" t="s">
        <v>6193</v>
      </c>
      <c r="Q206" s="119" t="s">
        <v>1697</v>
      </c>
      <c r="R206" s="76"/>
      <c r="S206" s="76"/>
      <c r="T206" s="76"/>
      <c r="U206" s="76"/>
      <c r="V206" s="121"/>
      <c r="W206" s="121"/>
      <c r="X206" s="637">
        <f t="shared" si="6"/>
        <v>5250.0000000000009</v>
      </c>
      <c r="Y206" s="118">
        <f t="shared" si="7"/>
        <v>80250</v>
      </c>
    </row>
    <row r="207" spans="1:25" ht="15.5" x14ac:dyDescent="0.35">
      <c r="A207" s="76"/>
      <c r="B207" s="76"/>
      <c r="C207" s="214"/>
      <c r="D207" s="76"/>
      <c r="E207" s="76"/>
      <c r="F207" s="69" t="s">
        <v>16904</v>
      </c>
      <c r="G207" s="76"/>
      <c r="H207" s="118">
        <v>75000</v>
      </c>
      <c r="I207" s="76"/>
      <c r="J207" s="76" t="s">
        <v>3716</v>
      </c>
      <c r="K207" s="119" t="s">
        <v>6193</v>
      </c>
      <c r="L207" s="119" t="s">
        <v>5761</v>
      </c>
      <c r="M207" s="119" t="s">
        <v>16905</v>
      </c>
      <c r="N207" s="119"/>
      <c r="O207" s="231"/>
      <c r="P207" s="119" t="s">
        <v>6193</v>
      </c>
      <c r="Q207" s="119" t="s">
        <v>6193</v>
      </c>
      <c r="R207" s="76"/>
      <c r="S207" s="76"/>
      <c r="T207" s="76"/>
      <c r="U207" s="76"/>
      <c r="V207" s="121"/>
      <c r="W207" s="121"/>
      <c r="X207" s="637">
        <f t="shared" si="6"/>
        <v>5250.0000000000009</v>
      </c>
      <c r="Y207" s="118">
        <f t="shared" si="7"/>
        <v>80250</v>
      </c>
    </row>
    <row r="208" spans="1:25" ht="15.5" x14ac:dyDescent="0.35">
      <c r="A208" s="76"/>
      <c r="B208" s="76"/>
      <c r="C208" s="214"/>
      <c r="D208" s="76"/>
      <c r="E208" s="76"/>
      <c r="F208" s="69" t="s">
        <v>16906</v>
      </c>
      <c r="G208" s="76"/>
      <c r="H208" s="118">
        <v>75000</v>
      </c>
      <c r="I208" s="76"/>
      <c r="J208" s="76" t="s">
        <v>3716</v>
      </c>
      <c r="K208" s="119" t="s">
        <v>6193</v>
      </c>
      <c r="L208" s="119" t="s">
        <v>5761</v>
      </c>
      <c r="M208" s="119" t="s">
        <v>16907</v>
      </c>
      <c r="N208" s="119"/>
      <c r="O208" s="231"/>
      <c r="P208" s="119" t="s">
        <v>6193</v>
      </c>
      <c r="Q208" s="119" t="s">
        <v>6193</v>
      </c>
      <c r="R208" s="76"/>
      <c r="S208" s="76"/>
      <c r="T208" s="76"/>
      <c r="U208" s="76"/>
      <c r="V208" s="121"/>
      <c r="W208" s="121"/>
      <c r="X208" s="637">
        <f t="shared" si="6"/>
        <v>5250.0000000000009</v>
      </c>
      <c r="Y208" s="118">
        <f t="shared" si="7"/>
        <v>80250</v>
      </c>
    </row>
    <row r="209" spans="1:25" ht="15.5" x14ac:dyDescent="0.35">
      <c r="A209" s="76"/>
      <c r="B209" s="76"/>
      <c r="C209" s="214"/>
      <c r="D209" s="76"/>
      <c r="E209" s="76"/>
      <c r="F209" s="76" t="s">
        <v>16908</v>
      </c>
      <c r="G209" s="76"/>
      <c r="H209" s="118">
        <v>75000</v>
      </c>
      <c r="I209" s="76"/>
      <c r="J209" s="76" t="s">
        <v>3716</v>
      </c>
      <c r="K209" s="119" t="s">
        <v>6193</v>
      </c>
      <c r="L209" s="119" t="s">
        <v>6193</v>
      </c>
      <c r="M209" s="119" t="s">
        <v>16909</v>
      </c>
      <c r="N209" s="119"/>
      <c r="O209" s="231"/>
      <c r="P209" s="119" t="s">
        <v>6193</v>
      </c>
      <c r="Q209" s="119" t="s">
        <v>1697</v>
      </c>
      <c r="R209" s="76"/>
      <c r="S209" s="76"/>
      <c r="T209" s="76"/>
      <c r="U209" s="76"/>
      <c r="V209" s="121"/>
      <c r="W209" s="121"/>
      <c r="X209" s="637">
        <f t="shared" si="6"/>
        <v>5250.0000000000009</v>
      </c>
      <c r="Y209" s="118">
        <f t="shared" si="7"/>
        <v>80250</v>
      </c>
    </row>
    <row r="210" spans="1:25" ht="15.5" x14ac:dyDescent="0.35">
      <c r="A210" s="76"/>
      <c r="B210" s="76"/>
      <c r="C210" s="214"/>
      <c r="D210" s="76"/>
      <c r="E210" s="76"/>
      <c r="F210" s="76" t="s">
        <v>16910</v>
      </c>
      <c r="G210" s="76"/>
      <c r="H210" s="118">
        <v>75000</v>
      </c>
      <c r="I210" s="76"/>
      <c r="J210" s="76" t="s">
        <v>5537</v>
      </c>
      <c r="K210" s="119" t="s">
        <v>6193</v>
      </c>
      <c r="L210" s="119" t="s">
        <v>16911</v>
      </c>
      <c r="M210" s="119" t="s">
        <v>16912</v>
      </c>
      <c r="N210" s="119"/>
      <c r="O210" s="231"/>
      <c r="P210" s="119" t="s">
        <v>8797</v>
      </c>
      <c r="Q210" s="119" t="s">
        <v>6193</v>
      </c>
      <c r="R210" s="76"/>
      <c r="S210" s="76"/>
      <c r="T210" s="76"/>
      <c r="U210" s="76"/>
      <c r="V210" s="121"/>
      <c r="W210" s="121"/>
      <c r="X210" s="637">
        <f t="shared" si="6"/>
        <v>5250.0000000000009</v>
      </c>
      <c r="Y210" s="118">
        <f t="shared" si="7"/>
        <v>80250</v>
      </c>
    </row>
    <row r="211" spans="1:25" ht="15.5" x14ac:dyDescent="0.35">
      <c r="A211" s="76"/>
      <c r="B211" s="76"/>
      <c r="C211" s="214"/>
      <c r="D211" s="76"/>
      <c r="E211" s="76"/>
      <c r="F211" s="76" t="s">
        <v>16913</v>
      </c>
      <c r="G211" s="76"/>
      <c r="H211" s="118">
        <v>75000</v>
      </c>
      <c r="I211" s="76"/>
      <c r="J211" s="76" t="s">
        <v>5537</v>
      </c>
      <c r="K211" s="119" t="s">
        <v>6193</v>
      </c>
      <c r="L211" s="119" t="s">
        <v>9199</v>
      </c>
      <c r="M211" s="119" t="s">
        <v>16914</v>
      </c>
      <c r="N211" s="119"/>
      <c r="O211" s="231"/>
      <c r="P211" s="119" t="s">
        <v>3593</v>
      </c>
      <c r="Q211" s="119" t="s">
        <v>6193</v>
      </c>
      <c r="R211" s="76"/>
      <c r="S211" s="76"/>
      <c r="T211" s="76"/>
      <c r="U211" s="76"/>
      <c r="V211" s="121"/>
      <c r="W211" s="121" t="s">
        <v>16915</v>
      </c>
      <c r="X211" s="637">
        <f t="shared" si="6"/>
        <v>5250.0000000000009</v>
      </c>
      <c r="Y211" s="118">
        <f t="shared" si="7"/>
        <v>80250</v>
      </c>
    </row>
    <row r="212" spans="1:25" ht="15.5" x14ac:dyDescent="0.35">
      <c r="A212" s="76"/>
      <c r="B212" s="76"/>
      <c r="C212" s="214"/>
      <c r="D212" s="76"/>
      <c r="E212" s="76"/>
      <c r="F212" s="76" t="s">
        <v>16916</v>
      </c>
      <c r="G212" s="76"/>
      <c r="H212" s="118">
        <v>75000</v>
      </c>
      <c r="I212" s="76"/>
      <c r="J212" s="76" t="s">
        <v>5537</v>
      </c>
      <c r="K212" s="119" t="s">
        <v>6193</v>
      </c>
      <c r="L212" s="119" t="s">
        <v>16911</v>
      </c>
      <c r="M212" s="119" t="s">
        <v>16917</v>
      </c>
      <c r="N212" s="119"/>
      <c r="O212" s="231"/>
      <c r="P212" s="119" t="s">
        <v>8797</v>
      </c>
      <c r="Q212" s="119" t="s">
        <v>6193</v>
      </c>
      <c r="R212" s="76"/>
      <c r="S212" s="76"/>
      <c r="T212" s="76"/>
      <c r="U212" s="76"/>
      <c r="V212" s="121"/>
      <c r="W212" s="121"/>
      <c r="X212" s="637">
        <f t="shared" si="6"/>
        <v>5250.0000000000009</v>
      </c>
      <c r="Y212" s="118">
        <f t="shared" si="7"/>
        <v>80250</v>
      </c>
    </row>
    <row r="213" spans="1:25" ht="15.5" x14ac:dyDescent="0.35">
      <c r="A213" s="76"/>
      <c r="B213" s="76"/>
      <c r="C213" s="214"/>
      <c r="D213" s="76"/>
      <c r="E213" s="76"/>
      <c r="F213" s="76" t="s">
        <v>16918</v>
      </c>
      <c r="G213" s="76"/>
      <c r="H213" s="118">
        <v>75000</v>
      </c>
      <c r="I213" s="76"/>
      <c r="J213" s="76" t="s">
        <v>5537</v>
      </c>
      <c r="K213" s="119" t="s">
        <v>6193</v>
      </c>
      <c r="L213" s="119" t="s">
        <v>9199</v>
      </c>
      <c r="M213" s="119" t="s">
        <v>16919</v>
      </c>
      <c r="N213" s="119"/>
      <c r="O213" s="231"/>
      <c r="P213" s="119" t="s">
        <v>3593</v>
      </c>
      <c r="Q213" s="119" t="s">
        <v>6193</v>
      </c>
      <c r="R213" s="76"/>
      <c r="S213" s="76"/>
      <c r="T213" s="76"/>
      <c r="U213" s="76"/>
      <c r="V213" s="121"/>
      <c r="W213" s="121" t="s">
        <v>16915</v>
      </c>
      <c r="X213" s="637">
        <f t="shared" si="6"/>
        <v>5250.0000000000009</v>
      </c>
      <c r="Y213" s="118">
        <f t="shared" si="7"/>
        <v>80250</v>
      </c>
    </row>
    <row r="214" spans="1:25" ht="15.5" x14ac:dyDescent="0.35">
      <c r="A214" s="76"/>
      <c r="B214" s="76"/>
      <c r="C214" s="214"/>
      <c r="D214" s="76"/>
      <c r="E214" s="76"/>
      <c r="F214" s="76" t="s">
        <v>16920</v>
      </c>
      <c r="G214" s="76"/>
      <c r="H214" s="118">
        <v>75000</v>
      </c>
      <c r="I214" s="76"/>
      <c r="J214" s="76" t="s">
        <v>5537</v>
      </c>
      <c r="K214" s="119" t="s">
        <v>6193</v>
      </c>
      <c r="L214" s="119" t="s">
        <v>16911</v>
      </c>
      <c r="M214" s="119" t="s">
        <v>16921</v>
      </c>
      <c r="N214" s="119"/>
      <c r="O214" s="231"/>
      <c r="P214" s="119" t="s">
        <v>8797</v>
      </c>
      <c r="Q214" s="119" t="s">
        <v>6193</v>
      </c>
      <c r="R214" s="76"/>
      <c r="S214" s="76"/>
      <c r="T214" s="76"/>
      <c r="U214" s="76"/>
      <c r="V214" s="121"/>
      <c r="W214" s="121"/>
      <c r="X214" s="637">
        <f t="shared" si="6"/>
        <v>5250.0000000000009</v>
      </c>
      <c r="Y214" s="118">
        <f t="shared" si="7"/>
        <v>80250</v>
      </c>
    </row>
    <row r="215" spans="1:25" ht="15.5" x14ac:dyDescent="0.35">
      <c r="A215" s="76"/>
      <c r="B215" s="76"/>
      <c r="C215" s="214"/>
      <c r="D215" s="76"/>
      <c r="E215" s="76"/>
      <c r="F215" s="76" t="s">
        <v>16922</v>
      </c>
      <c r="G215" s="76"/>
      <c r="H215" s="118">
        <v>75000</v>
      </c>
      <c r="I215" s="76"/>
      <c r="J215" s="76" t="s">
        <v>5537</v>
      </c>
      <c r="K215" s="119" t="s">
        <v>6193</v>
      </c>
      <c r="L215" s="119" t="s">
        <v>9199</v>
      </c>
      <c r="M215" s="119" t="s">
        <v>16923</v>
      </c>
      <c r="N215" s="119"/>
      <c r="O215" s="231"/>
      <c r="P215" s="119" t="s">
        <v>3593</v>
      </c>
      <c r="Q215" s="119" t="s">
        <v>6193</v>
      </c>
      <c r="R215" s="76"/>
      <c r="S215" s="76"/>
      <c r="T215" s="76"/>
      <c r="U215" s="76"/>
      <c r="V215" s="121"/>
      <c r="W215" s="121" t="s">
        <v>16915</v>
      </c>
      <c r="X215" s="637">
        <f t="shared" si="6"/>
        <v>5250.0000000000009</v>
      </c>
      <c r="Y215" s="118">
        <f t="shared" si="7"/>
        <v>80250</v>
      </c>
    </row>
    <row r="216" spans="1:25" ht="15.5" x14ac:dyDescent="0.35">
      <c r="A216" s="76"/>
      <c r="B216" s="76"/>
      <c r="C216" s="214"/>
      <c r="D216" s="76"/>
      <c r="E216" s="76"/>
      <c r="F216" s="76" t="s">
        <v>16924</v>
      </c>
      <c r="G216" s="76"/>
      <c r="H216" s="118">
        <v>75000</v>
      </c>
      <c r="I216" s="76"/>
      <c r="J216" s="76" t="s">
        <v>5775</v>
      </c>
      <c r="K216" s="119" t="s">
        <v>6193</v>
      </c>
      <c r="L216" s="119" t="s">
        <v>5530</v>
      </c>
      <c r="M216" s="119" t="s">
        <v>16925</v>
      </c>
      <c r="N216" s="119"/>
      <c r="O216" s="231"/>
      <c r="P216" s="119" t="s">
        <v>8797</v>
      </c>
      <c r="Q216" s="119" t="s">
        <v>6193</v>
      </c>
      <c r="R216" s="76"/>
      <c r="S216" s="76"/>
      <c r="T216" s="76"/>
      <c r="U216" s="76"/>
      <c r="V216" s="121"/>
      <c r="W216" s="121"/>
      <c r="X216" s="637">
        <f t="shared" si="6"/>
        <v>5250.0000000000009</v>
      </c>
      <c r="Y216" s="118">
        <f t="shared" si="7"/>
        <v>80250</v>
      </c>
    </row>
    <row r="217" spans="1:25" ht="15.5" x14ac:dyDescent="0.35">
      <c r="A217" s="76"/>
      <c r="B217" s="76"/>
      <c r="C217" s="214"/>
      <c r="D217" s="76"/>
      <c r="E217" s="76"/>
      <c r="F217" s="76" t="s">
        <v>16926</v>
      </c>
      <c r="G217" s="76"/>
      <c r="H217" s="118">
        <v>75000</v>
      </c>
      <c r="I217" s="76"/>
      <c r="J217" s="76" t="s">
        <v>5537</v>
      </c>
      <c r="K217" s="119" t="s">
        <v>6193</v>
      </c>
      <c r="L217" s="119" t="s">
        <v>9199</v>
      </c>
      <c r="M217" s="119" t="s">
        <v>16927</v>
      </c>
      <c r="N217" s="119"/>
      <c r="O217" s="231"/>
      <c r="P217" s="119" t="s">
        <v>3593</v>
      </c>
      <c r="Q217" s="119" t="s">
        <v>6193</v>
      </c>
      <c r="R217" s="76"/>
      <c r="S217" s="76"/>
      <c r="T217" s="76"/>
      <c r="U217" s="76"/>
      <c r="V217" s="121"/>
      <c r="W217" s="121" t="s">
        <v>16928</v>
      </c>
      <c r="X217" s="637">
        <f t="shared" si="6"/>
        <v>5250.0000000000009</v>
      </c>
      <c r="Y217" s="118">
        <f t="shared" si="7"/>
        <v>80250</v>
      </c>
    </row>
    <row r="218" spans="1:25" ht="15.5" x14ac:dyDescent="0.35">
      <c r="A218" s="76"/>
      <c r="B218" s="76"/>
      <c r="C218" s="214"/>
      <c r="D218" s="76"/>
      <c r="E218" s="76"/>
      <c r="F218" s="76" t="s">
        <v>16929</v>
      </c>
      <c r="G218" s="76"/>
      <c r="H218" s="118">
        <v>75000</v>
      </c>
      <c r="I218" s="76"/>
      <c r="J218" s="76" t="s">
        <v>5775</v>
      </c>
      <c r="K218" s="119" t="s">
        <v>6193</v>
      </c>
      <c r="L218" s="119" t="s">
        <v>5530</v>
      </c>
      <c r="M218" s="119" t="s">
        <v>16930</v>
      </c>
      <c r="N218" s="119"/>
      <c r="O218" s="231"/>
      <c r="P218" s="119" t="s">
        <v>8797</v>
      </c>
      <c r="Q218" s="119" t="s">
        <v>6193</v>
      </c>
      <c r="R218" s="76"/>
      <c r="S218" s="76"/>
      <c r="T218" s="76"/>
      <c r="U218" s="76"/>
      <c r="V218" s="121"/>
      <c r="W218" s="121"/>
      <c r="X218" s="637">
        <f t="shared" si="6"/>
        <v>5250.0000000000009</v>
      </c>
      <c r="Y218" s="118">
        <f t="shared" si="7"/>
        <v>80250</v>
      </c>
    </row>
    <row r="219" spans="1:25" ht="15.5" x14ac:dyDescent="0.35">
      <c r="A219" s="76"/>
      <c r="B219" s="76"/>
      <c r="C219" s="214"/>
      <c r="D219" s="76"/>
      <c r="E219" s="76"/>
      <c r="F219" s="76" t="s">
        <v>16931</v>
      </c>
      <c r="G219" s="76"/>
      <c r="H219" s="118">
        <v>75000</v>
      </c>
      <c r="I219" s="76"/>
      <c r="J219" s="76" t="s">
        <v>5537</v>
      </c>
      <c r="K219" s="119" t="s">
        <v>6193</v>
      </c>
      <c r="L219" s="119" t="s">
        <v>9199</v>
      </c>
      <c r="M219" s="119" t="s">
        <v>16932</v>
      </c>
      <c r="N219" s="119"/>
      <c r="O219" s="231"/>
      <c r="P219" s="119" t="s">
        <v>3593</v>
      </c>
      <c r="Q219" s="119" t="s">
        <v>6193</v>
      </c>
      <c r="R219" s="76"/>
      <c r="S219" s="76"/>
      <c r="T219" s="76"/>
      <c r="U219" s="76"/>
      <c r="V219" s="121"/>
      <c r="W219" s="121" t="s">
        <v>16933</v>
      </c>
      <c r="X219" s="637">
        <f t="shared" si="6"/>
        <v>5250.0000000000009</v>
      </c>
      <c r="Y219" s="118">
        <f t="shared" si="7"/>
        <v>80250</v>
      </c>
    </row>
    <row r="220" spans="1:25" ht="15.5" x14ac:dyDescent="0.35">
      <c r="A220" s="76"/>
      <c r="B220" s="76"/>
      <c r="C220" s="214"/>
      <c r="D220" s="76"/>
      <c r="E220" s="76"/>
      <c r="F220" s="76" t="s">
        <v>16934</v>
      </c>
      <c r="G220" s="76"/>
      <c r="H220" s="118">
        <v>75000</v>
      </c>
      <c r="I220" s="76"/>
      <c r="J220" s="76" t="s">
        <v>5775</v>
      </c>
      <c r="K220" s="119" t="s">
        <v>6193</v>
      </c>
      <c r="L220" s="119" t="s">
        <v>5530</v>
      </c>
      <c r="M220" s="119" t="s">
        <v>16935</v>
      </c>
      <c r="N220" s="119"/>
      <c r="O220" s="231"/>
      <c r="P220" s="119" t="s">
        <v>8797</v>
      </c>
      <c r="Q220" s="119" t="s">
        <v>6193</v>
      </c>
      <c r="R220" s="76"/>
      <c r="S220" s="76"/>
      <c r="T220" s="76"/>
      <c r="U220" s="76"/>
      <c r="V220" s="121"/>
      <c r="W220" s="121"/>
      <c r="X220" s="637">
        <f t="shared" si="6"/>
        <v>5250.0000000000009</v>
      </c>
      <c r="Y220" s="118">
        <f t="shared" si="7"/>
        <v>80250</v>
      </c>
    </row>
    <row r="221" spans="1:25" ht="15.5" x14ac:dyDescent="0.35">
      <c r="A221" s="76"/>
      <c r="B221" s="76"/>
      <c r="C221" s="214"/>
      <c r="D221" s="76"/>
      <c r="E221" s="76"/>
      <c r="F221" s="76" t="s">
        <v>16936</v>
      </c>
      <c r="G221" s="76"/>
      <c r="H221" s="118">
        <v>75000</v>
      </c>
      <c r="I221" s="76"/>
      <c r="J221" s="76" t="s">
        <v>5537</v>
      </c>
      <c r="K221" s="119" t="s">
        <v>6193</v>
      </c>
      <c r="L221" s="119" t="s">
        <v>9199</v>
      </c>
      <c r="M221" s="119" t="s">
        <v>16937</v>
      </c>
      <c r="N221" s="119"/>
      <c r="O221" s="231"/>
      <c r="P221" s="119" t="s">
        <v>3593</v>
      </c>
      <c r="Q221" s="119" t="s">
        <v>6193</v>
      </c>
      <c r="R221" s="76"/>
      <c r="S221" s="76"/>
      <c r="T221" s="76"/>
      <c r="U221" s="76"/>
      <c r="V221" s="121"/>
      <c r="W221" s="121" t="s">
        <v>16933</v>
      </c>
      <c r="X221" s="637">
        <f t="shared" si="6"/>
        <v>5250.0000000000009</v>
      </c>
      <c r="Y221" s="118">
        <f t="shared" si="7"/>
        <v>80250</v>
      </c>
    </row>
    <row r="222" spans="1:25" ht="15.5" x14ac:dyDescent="0.35">
      <c r="A222" s="76"/>
      <c r="B222" s="76"/>
      <c r="C222" s="214"/>
      <c r="D222" s="76"/>
      <c r="E222" s="76"/>
      <c r="F222" s="76" t="s">
        <v>16938</v>
      </c>
      <c r="G222" s="76"/>
      <c r="H222" s="118">
        <v>75000</v>
      </c>
      <c r="I222" s="76"/>
      <c r="J222" s="76" t="s">
        <v>5775</v>
      </c>
      <c r="K222" s="119" t="s">
        <v>6193</v>
      </c>
      <c r="L222" s="119" t="s">
        <v>5530</v>
      </c>
      <c r="M222" s="119" t="s">
        <v>16939</v>
      </c>
      <c r="N222" s="119"/>
      <c r="O222" s="231"/>
      <c r="P222" s="119" t="s">
        <v>8797</v>
      </c>
      <c r="Q222" s="119" t="s">
        <v>6193</v>
      </c>
      <c r="R222" s="76"/>
      <c r="S222" s="76"/>
      <c r="T222" s="76"/>
      <c r="U222" s="76"/>
      <c r="V222" s="121"/>
      <c r="W222" s="121"/>
      <c r="X222" s="637">
        <f t="shared" si="6"/>
        <v>5250.0000000000009</v>
      </c>
      <c r="Y222" s="118">
        <f t="shared" si="7"/>
        <v>80250</v>
      </c>
    </row>
    <row r="223" spans="1:25" ht="15.5" x14ac:dyDescent="0.35">
      <c r="A223" s="76"/>
      <c r="B223" s="76"/>
      <c r="C223" s="214"/>
      <c r="D223" s="76"/>
      <c r="E223" s="76"/>
      <c r="F223" s="76" t="s">
        <v>16940</v>
      </c>
      <c r="G223" s="76"/>
      <c r="H223" s="118">
        <v>75000</v>
      </c>
      <c r="I223" s="76"/>
      <c r="J223" s="76" t="s">
        <v>5537</v>
      </c>
      <c r="K223" s="119" t="s">
        <v>6193</v>
      </c>
      <c r="L223" s="119" t="s">
        <v>16941</v>
      </c>
      <c r="M223" s="119" t="s">
        <v>16942</v>
      </c>
      <c r="N223" s="119"/>
      <c r="O223" s="231"/>
      <c r="P223" s="119" t="s">
        <v>3593</v>
      </c>
      <c r="Q223" s="119" t="s">
        <v>6193</v>
      </c>
      <c r="R223" s="76"/>
      <c r="S223" s="76"/>
      <c r="T223" s="76"/>
      <c r="U223" s="76"/>
      <c r="V223" s="121"/>
      <c r="W223" s="121" t="s">
        <v>16933</v>
      </c>
      <c r="X223" s="637">
        <f t="shared" si="6"/>
        <v>5250.0000000000009</v>
      </c>
      <c r="Y223" s="118">
        <f t="shared" si="7"/>
        <v>80250</v>
      </c>
    </row>
    <row r="224" spans="1:25" ht="15.5" x14ac:dyDescent="0.35">
      <c r="A224" s="76"/>
      <c r="B224" s="76"/>
      <c r="C224" s="214"/>
      <c r="D224" s="76"/>
      <c r="E224" s="76"/>
      <c r="F224" s="76" t="s">
        <v>16943</v>
      </c>
      <c r="G224" s="76"/>
      <c r="H224" s="118">
        <v>75000</v>
      </c>
      <c r="I224" s="76"/>
      <c r="J224" s="76" t="s">
        <v>5537</v>
      </c>
      <c r="K224" s="119" t="s">
        <v>6193</v>
      </c>
      <c r="L224" s="119" t="s">
        <v>16911</v>
      </c>
      <c r="M224" s="119" t="s">
        <v>16944</v>
      </c>
      <c r="N224" s="119"/>
      <c r="O224" s="231"/>
      <c r="P224" s="119" t="s">
        <v>8797</v>
      </c>
      <c r="Q224" s="119" t="s">
        <v>6193</v>
      </c>
      <c r="R224" s="76"/>
      <c r="S224" s="76"/>
      <c r="T224" s="76"/>
      <c r="U224" s="76"/>
      <c r="V224" s="121"/>
      <c r="W224" s="121"/>
      <c r="X224" s="637">
        <f t="shared" si="6"/>
        <v>5250.0000000000009</v>
      </c>
      <c r="Y224" s="118">
        <f t="shared" si="7"/>
        <v>80250</v>
      </c>
    </row>
    <row r="225" spans="1:25" ht="15.5" x14ac:dyDescent="0.35">
      <c r="A225" s="76"/>
      <c r="B225" s="76"/>
      <c r="C225" s="214"/>
      <c r="D225" s="76"/>
      <c r="E225" s="76"/>
      <c r="F225" s="76" t="s">
        <v>16945</v>
      </c>
      <c r="G225" s="76"/>
      <c r="H225" s="118">
        <v>75000</v>
      </c>
      <c r="I225" s="76"/>
      <c r="J225" s="76" t="s">
        <v>5537</v>
      </c>
      <c r="K225" s="119" t="s">
        <v>6193</v>
      </c>
      <c r="L225" s="119" t="s">
        <v>9199</v>
      </c>
      <c r="M225" s="119" t="s">
        <v>16946</v>
      </c>
      <c r="N225" s="119"/>
      <c r="O225" s="231"/>
      <c r="P225" s="119" t="s">
        <v>3593</v>
      </c>
      <c r="Q225" s="119" t="s">
        <v>6193</v>
      </c>
      <c r="R225" s="76"/>
      <c r="S225" s="76"/>
      <c r="T225" s="76"/>
      <c r="U225" s="76"/>
      <c r="V225" s="121"/>
      <c r="W225" s="121" t="s">
        <v>16915</v>
      </c>
      <c r="X225" s="637">
        <f t="shared" si="6"/>
        <v>5250.0000000000009</v>
      </c>
      <c r="Y225" s="118">
        <f t="shared" si="7"/>
        <v>80250</v>
      </c>
    </row>
    <row r="226" spans="1:25" ht="15.5" x14ac:dyDescent="0.35">
      <c r="A226" s="76"/>
      <c r="B226" s="76"/>
      <c r="C226" s="214"/>
      <c r="D226" s="76"/>
      <c r="E226" s="76"/>
      <c r="F226" s="76" t="s">
        <v>16947</v>
      </c>
      <c r="G226" s="76"/>
      <c r="H226" s="118">
        <v>75000</v>
      </c>
      <c r="I226" s="76"/>
      <c r="J226" s="76" t="s">
        <v>5537</v>
      </c>
      <c r="K226" s="119" t="s">
        <v>6193</v>
      </c>
      <c r="L226" s="119" t="s">
        <v>16911</v>
      </c>
      <c r="M226" s="119" t="s">
        <v>16948</v>
      </c>
      <c r="N226" s="119"/>
      <c r="O226" s="231"/>
      <c r="P226" s="119" t="s">
        <v>8797</v>
      </c>
      <c r="Q226" s="119" t="s">
        <v>6193</v>
      </c>
      <c r="R226" s="76"/>
      <c r="S226" s="76"/>
      <c r="T226" s="76"/>
      <c r="U226" s="76"/>
      <c r="V226" s="121"/>
      <c r="W226" s="121"/>
      <c r="X226" s="637">
        <f t="shared" si="6"/>
        <v>5250.0000000000009</v>
      </c>
      <c r="Y226" s="118">
        <f t="shared" si="7"/>
        <v>80250</v>
      </c>
    </row>
    <row r="227" spans="1:25" ht="15.5" x14ac:dyDescent="0.35">
      <c r="A227" s="76"/>
      <c r="B227" s="76"/>
      <c r="C227" s="214"/>
      <c r="D227" s="76"/>
      <c r="E227" s="76"/>
      <c r="F227" s="76" t="s">
        <v>16949</v>
      </c>
      <c r="G227" s="76"/>
      <c r="H227" s="118">
        <v>75000</v>
      </c>
      <c r="I227" s="76"/>
      <c r="J227" s="76" t="s">
        <v>5537</v>
      </c>
      <c r="K227" s="119" t="s">
        <v>6193</v>
      </c>
      <c r="L227" s="119" t="s">
        <v>9199</v>
      </c>
      <c r="M227" s="119" t="s">
        <v>16950</v>
      </c>
      <c r="N227" s="119"/>
      <c r="O227" s="231"/>
      <c r="P227" s="119" t="s">
        <v>3593</v>
      </c>
      <c r="Q227" s="119" t="s">
        <v>6193</v>
      </c>
      <c r="R227" s="76"/>
      <c r="S227" s="76"/>
      <c r="T227" s="76"/>
      <c r="U227" s="76"/>
      <c r="V227" s="121"/>
      <c r="W227" s="121" t="s">
        <v>16915</v>
      </c>
      <c r="X227" s="637">
        <f t="shared" si="6"/>
        <v>5250.0000000000009</v>
      </c>
      <c r="Y227" s="118">
        <f t="shared" si="7"/>
        <v>80250</v>
      </c>
    </row>
    <row r="228" spans="1:25" ht="15.5" x14ac:dyDescent="0.35">
      <c r="A228" s="76"/>
      <c r="B228" s="76"/>
      <c r="C228" s="214"/>
      <c r="D228" s="76"/>
      <c r="E228" s="76"/>
      <c r="F228" s="76" t="s">
        <v>16951</v>
      </c>
      <c r="G228" s="76"/>
      <c r="H228" s="118">
        <v>75000</v>
      </c>
      <c r="I228" s="76"/>
      <c r="J228" s="76" t="s">
        <v>5537</v>
      </c>
      <c r="K228" s="119" t="s">
        <v>6193</v>
      </c>
      <c r="L228" s="119" t="s">
        <v>16911</v>
      </c>
      <c r="M228" s="119" t="s">
        <v>16952</v>
      </c>
      <c r="N228" s="119"/>
      <c r="O228" s="231"/>
      <c r="P228" s="119" t="s">
        <v>8797</v>
      </c>
      <c r="Q228" s="119" t="s">
        <v>6193</v>
      </c>
      <c r="R228" s="76"/>
      <c r="S228" s="76"/>
      <c r="T228" s="76"/>
      <c r="U228" s="76"/>
      <c r="V228" s="121"/>
      <c r="W228" s="121"/>
      <c r="X228" s="637">
        <f t="shared" si="6"/>
        <v>5250.0000000000009</v>
      </c>
      <c r="Y228" s="118">
        <f t="shared" si="7"/>
        <v>80250</v>
      </c>
    </row>
    <row r="229" spans="1:25" ht="15.5" x14ac:dyDescent="0.35">
      <c r="A229" s="76"/>
      <c r="B229" s="76"/>
      <c r="C229" s="214"/>
      <c r="D229" s="76"/>
      <c r="E229" s="76"/>
      <c r="F229" s="76" t="s">
        <v>16953</v>
      </c>
      <c r="G229" s="76"/>
      <c r="H229" s="118">
        <v>75000</v>
      </c>
      <c r="I229" s="76"/>
      <c r="J229" s="76" t="s">
        <v>5537</v>
      </c>
      <c r="K229" s="119" t="s">
        <v>6193</v>
      </c>
      <c r="L229" s="119" t="s">
        <v>9199</v>
      </c>
      <c r="M229" s="119" t="s">
        <v>16954</v>
      </c>
      <c r="N229" s="119"/>
      <c r="O229" s="231"/>
      <c r="P229" s="119" t="s">
        <v>3593</v>
      </c>
      <c r="Q229" s="119" t="s">
        <v>6193</v>
      </c>
      <c r="R229" s="76"/>
      <c r="S229" s="76"/>
      <c r="T229" s="76"/>
      <c r="U229" s="76"/>
      <c r="V229" s="121"/>
      <c r="W229" s="121" t="s">
        <v>16915</v>
      </c>
      <c r="X229" s="637">
        <f t="shared" si="6"/>
        <v>5250.0000000000009</v>
      </c>
      <c r="Y229" s="118">
        <f t="shared" si="7"/>
        <v>80250</v>
      </c>
    </row>
    <row r="230" spans="1:25" ht="15.5" x14ac:dyDescent="0.35">
      <c r="A230" s="76"/>
      <c r="B230" s="76"/>
      <c r="C230" s="214"/>
      <c r="D230" s="76"/>
      <c r="E230" s="76"/>
      <c r="F230" s="76" t="s">
        <v>16955</v>
      </c>
      <c r="G230" s="76"/>
      <c r="H230" s="118">
        <v>75000</v>
      </c>
      <c r="I230" s="76"/>
      <c r="J230" s="76" t="s">
        <v>1765</v>
      </c>
      <c r="K230" s="119" t="s">
        <v>1765</v>
      </c>
      <c r="L230" s="119" t="s">
        <v>1765</v>
      </c>
      <c r="M230" s="119" t="s">
        <v>1765</v>
      </c>
      <c r="N230" s="119"/>
      <c r="O230" s="231"/>
      <c r="P230" s="119" t="s">
        <v>1765</v>
      </c>
      <c r="Q230" s="119" t="s">
        <v>1765</v>
      </c>
      <c r="R230" s="76"/>
      <c r="S230" s="76"/>
      <c r="T230" s="76"/>
      <c r="U230" s="76"/>
      <c r="V230" s="121"/>
      <c r="W230" s="121"/>
      <c r="X230" s="637">
        <f t="shared" si="6"/>
        <v>5250.0000000000009</v>
      </c>
      <c r="Y230" s="118">
        <f t="shared" si="7"/>
        <v>80250</v>
      </c>
    </row>
    <row r="231" spans="1:25" ht="15.5" x14ac:dyDescent="0.35">
      <c r="A231" s="76"/>
      <c r="B231" s="76"/>
      <c r="C231" s="214"/>
      <c r="D231" s="76"/>
      <c r="E231" s="76"/>
      <c r="F231" s="76"/>
      <c r="G231" s="76"/>
      <c r="H231" s="118"/>
      <c r="I231" s="76"/>
      <c r="J231" s="76"/>
      <c r="K231" s="119"/>
      <c r="L231" s="119"/>
      <c r="M231" s="119"/>
      <c r="N231" s="119"/>
      <c r="O231" s="231"/>
      <c r="P231" s="119"/>
      <c r="Q231" s="119"/>
      <c r="R231" s="76"/>
      <c r="S231" s="76"/>
      <c r="T231" s="76"/>
      <c r="U231" s="76"/>
      <c r="V231" s="121"/>
      <c r="W231" s="121"/>
      <c r="X231" s="637">
        <f t="shared" si="6"/>
        <v>0</v>
      </c>
      <c r="Y231" s="118">
        <f t="shared" si="7"/>
        <v>0</v>
      </c>
    </row>
    <row r="232" spans="1:25" ht="15.5" x14ac:dyDescent="0.35">
      <c r="A232" s="64"/>
      <c r="B232" s="64"/>
      <c r="C232" s="65"/>
      <c r="D232" s="64"/>
      <c r="E232" s="64"/>
      <c r="F232" s="66" t="s">
        <v>1931</v>
      </c>
      <c r="G232" s="64"/>
      <c r="H232" s="67"/>
      <c r="I232" s="64"/>
      <c r="J232" s="64"/>
      <c r="K232" s="68"/>
      <c r="L232" s="68"/>
      <c r="M232" s="68"/>
      <c r="N232" s="68"/>
      <c r="O232" s="215"/>
      <c r="P232" s="68"/>
      <c r="Q232" s="68"/>
      <c r="R232" s="64"/>
      <c r="S232" s="64"/>
      <c r="T232" s="64"/>
      <c r="U232" s="64"/>
      <c r="V232" s="115"/>
      <c r="W232" s="121"/>
      <c r="X232" s="637">
        <f t="shared" si="6"/>
        <v>0</v>
      </c>
      <c r="Y232" s="67">
        <f t="shared" si="7"/>
        <v>0</v>
      </c>
    </row>
    <row r="233" spans="1:25" ht="15.5" x14ac:dyDescent="0.35">
      <c r="A233" s="76"/>
      <c r="B233" s="76"/>
      <c r="C233" s="214"/>
      <c r="D233" s="76"/>
      <c r="E233" s="76"/>
      <c r="F233" s="76" t="s">
        <v>1852</v>
      </c>
      <c r="G233" s="76"/>
      <c r="H233" s="118"/>
      <c r="I233" s="76"/>
      <c r="J233" s="76"/>
      <c r="K233" s="119"/>
      <c r="L233" s="119"/>
      <c r="M233" s="119"/>
      <c r="N233" s="119"/>
      <c r="O233" s="231"/>
      <c r="P233" s="119"/>
      <c r="Q233" s="119"/>
      <c r="R233" s="76"/>
      <c r="S233" s="76"/>
      <c r="T233" s="76"/>
      <c r="U233" s="76"/>
      <c r="V233" s="121"/>
      <c r="W233" s="121" t="s">
        <v>1852</v>
      </c>
      <c r="X233" s="637">
        <f t="shared" si="6"/>
        <v>0</v>
      </c>
      <c r="Y233" s="118">
        <f t="shared" si="7"/>
        <v>0</v>
      </c>
    </row>
    <row r="234" spans="1:25" ht="15.5" x14ac:dyDescent="0.35">
      <c r="A234" s="76"/>
      <c r="B234" s="76"/>
      <c r="C234" s="214"/>
      <c r="D234" s="76"/>
      <c r="E234" s="76"/>
      <c r="F234" s="76"/>
      <c r="G234" s="76"/>
      <c r="H234" s="118"/>
      <c r="I234" s="76"/>
      <c r="J234" s="76"/>
      <c r="K234" s="119"/>
      <c r="L234" s="119"/>
      <c r="M234" s="119"/>
      <c r="N234" s="119"/>
      <c r="O234" s="231"/>
      <c r="P234" s="119"/>
      <c r="Q234" s="119"/>
      <c r="R234" s="76"/>
      <c r="S234" s="76"/>
      <c r="T234" s="76"/>
      <c r="U234" s="76"/>
      <c r="V234" s="121"/>
      <c r="W234" s="121"/>
      <c r="X234" s="637">
        <f t="shared" si="6"/>
        <v>0</v>
      </c>
      <c r="Y234" s="118">
        <f t="shared" si="7"/>
        <v>0</v>
      </c>
    </row>
    <row r="235" spans="1:25" ht="15.5" x14ac:dyDescent="0.35">
      <c r="A235" s="215"/>
      <c r="B235" s="215"/>
      <c r="C235" s="238"/>
      <c r="D235" s="215"/>
      <c r="E235" s="215"/>
      <c r="F235" s="234" t="s">
        <v>1932</v>
      </c>
      <c r="G235" s="215"/>
      <c r="H235" s="247"/>
      <c r="I235" s="215"/>
      <c r="J235" s="215"/>
      <c r="K235" s="220"/>
      <c r="L235" s="220"/>
      <c r="M235" s="220"/>
      <c r="N235" s="220"/>
      <c r="O235" s="215"/>
      <c r="P235" s="68"/>
      <c r="Q235" s="68"/>
      <c r="R235" s="215"/>
      <c r="S235" s="215"/>
      <c r="T235" s="215"/>
      <c r="U235" s="215"/>
      <c r="V235" s="239"/>
      <c r="W235" s="239"/>
      <c r="X235" s="637">
        <f t="shared" si="6"/>
        <v>0</v>
      </c>
      <c r="Y235" s="247">
        <f t="shared" si="7"/>
        <v>0</v>
      </c>
    </row>
    <row r="236" spans="1:25" ht="15.5" x14ac:dyDescent="0.35">
      <c r="A236" s="76"/>
      <c r="B236" s="76"/>
      <c r="C236" s="214"/>
      <c r="D236" s="76"/>
      <c r="E236" s="76"/>
      <c r="F236" s="76" t="s">
        <v>16956</v>
      </c>
      <c r="G236" s="76"/>
      <c r="H236" s="118"/>
      <c r="I236" s="76"/>
      <c r="J236" s="76" t="s">
        <v>5444</v>
      </c>
      <c r="K236" s="119">
        <v>1982</v>
      </c>
      <c r="L236" s="119" t="s">
        <v>5829</v>
      </c>
      <c r="M236" s="119" t="s">
        <v>5830</v>
      </c>
      <c r="N236" s="119"/>
      <c r="O236" s="231"/>
      <c r="P236" s="119" t="s">
        <v>1812</v>
      </c>
      <c r="Q236" s="119" t="s">
        <v>5831</v>
      </c>
      <c r="R236" s="76"/>
      <c r="S236" s="76"/>
      <c r="T236" s="76"/>
      <c r="U236" s="76"/>
      <c r="V236" s="121"/>
      <c r="W236" s="121"/>
      <c r="X236" s="637">
        <f t="shared" si="6"/>
        <v>0</v>
      </c>
      <c r="Y236" s="118">
        <f t="shared" si="7"/>
        <v>0</v>
      </c>
    </row>
    <row r="237" spans="1:25" ht="15.5" x14ac:dyDescent="0.35">
      <c r="A237" s="76"/>
      <c r="B237" s="76"/>
      <c r="C237" s="214"/>
      <c r="D237" s="76"/>
      <c r="E237" s="76"/>
      <c r="F237" s="76" t="s">
        <v>16957</v>
      </c>
      <c r="G237" s="76"/>
      <c r="H237" s="118"/>
      <c r="I237" s="76"/>
      <c r="J237" s="76" t="s">
        <v>5444</v>
      </c>
      <c r="K237" s="119">
        <v>1985</v>
      </c>
      <c r="L237" s="119" t="s">
        <v>5829</v>
      </c>
      <c r="M237" s="119">
        <v>18697</v>
      </c>
      <c r="N237" s="119"/>
      <c r="O237" s="231"/>
      <c r="P237" s="119" t="s">
        <v>1812</v>
      </c>
      <c r="Q237" s="119" t="s">
        <v>5831</v>
      </c>
      <c r="R237" s="76"/>
      <c r="S237" s="76"/>
      <c r="T237" s="76"/>
      <c r="U237" s="76"/>
      <c r="V237" s="121"/>
      <c r="W237" s="121"/>
      <c r="X237" s="637">
        <f t="shared" si="6"/>
        <v>0</v>
      </c>
      <c r="Y237" s="118">
        <f t="shared" si="7"/>
        <v>0</v>
      </c>
    </row>
    <row r="238" spans="1:25" ht="15.5" x14ac:dyDescent="0.35">
      <c r="A238" s="76"/>
      <c r="B238" s="76"/>
      <c r="C238" s="214"/>
      <c r="D238" s="76"/>
      <c r="E238" s="76"/>
      <c r="F238" s="76"/>
      <c r="G238" s="76"/>
      <c r="H238" s="118">
        <v>3500000</v>
      </c>
      <c r="I238" s="76"/>
      <c r="J238" s="76"/>
      <c r="K238" s="119"/>
      <c r="L238" s="119"/>
      <c r="M238" s="119"/>
      <c r="N238" s="119"/>
      <c r="O238" s="231"/>
      <c r="P238" s="119"/>
      <c r="Q238" s="119"/>
      <c r="R238" s="76"/>
      <c r="S238" s="76"/>
      <c r="T238" s="76"/>
      <c r="U238" s="76"/>
      <c r="V238" s="121"/>
      <c r="W238" s="121"/>
      <c r="X238" s="637">
        <f t="shared" si="6"/>
        <v>245000.00000000003</v>
      </c>
      <c r="Y238" s="118">
        <f t="shared" si="7"/>
        <v>3745000</v>
      </c>
    </row>
    <row r="239" spans="1:25" ht="15.5" x14ac:dyDescent="0.35">
      <c r="A239" s="64"/>
      <c r="B239" s="64"/>
      <c r="C239" s="65"/>
      <c r="D239" s="64"/>
      <c r="E239" s="64"/>
      <c r="F239" s="66" t="s">
        <v>1168</v>
      </c>
      <c r="G239" s="64"/>
      <c r="H239" s="67"/>
      <c r="I239" s="64"/>
      <c r="J239" s="64"/>
      <c r="K239" s="68"/>
      <c r="L239" s="68"/>
      <c r="M239" s="68"/>
      <c r="N239" s="68"/>
      <c r="O239" s="215"/>
      <c r="P239" s="68"/>
      <c r="Q239" s="68"/>
      <c r="R239" s="64"/>
      <c r="S239" s="64"/>
      <c r="T239" s="64"/>
      <c r="U239" s="64"/>
      <c r="V239" s="115"/>
      <c r="W239" s="115"/>
      <c r="X239" s="637">
        <f t="shared" si="6"/>
        <v>0</v>
      </c>
      <c r="Y239" s="67">
        <f t="shared" si="7"/>
        <v>0</v>
      </c>
    </row>
    <row r="240" spans="1:25" ht="15.5" x14ac:dyDescent="0.35">
      <c r="A240" s="76"/>
      <c r="B240" s="76"/>
      <c r="C240" s="214"/>
      <c r="D240" s="76"/>
      <c r="E240" s="76"/>
      <c r="F240" s="76" t="s">
        <v>16958</v>
      </c>
      <c r="G240" s="76"/>
      <c r="H240" s="118">
        <v>70000</v>
      </c>
      <c r="I240" s="76"/>
      <c r="J240" s="76" t="s">
        <v>2558</v>
      </c>
      <c r="K240" s="119">
        <v>1998</v>
      </c>
      <c r="L240" s="119" t="s">
        <v>5832</v>
      </c>
      <c r="M240" s="119" t="s">
        <v>5833</v>
      </c>
      <c r="N240" s="119"/>
      <c r="O240" s="231"/>
      <c r="P240" s="119" t="s">
        <v>5834</v>
      </c>
      <c r="Q240" s="119" t="s">
        <v>5835</v>
      </c>
      <c r="R240" s="76"/>
      <c r="S240" s="76"/>
      <c r="T240" s="76"/>
      <c r="U240" s="76"/>
      <c r="V240" s="121"/>
      <c r="W240" s="121"/>
      <c r="X240" s="637">
        <f t="shared" si="6"/>
        <v>4900.0000000000009</v>
      </c>
      <c r="Y240" s="118">
        <f t="shared" si="7"/>
        <v>74900</v>
      </c>
    </row>
    <row r="241" spans="1:25" ht="15.5" x14ac:dyDescent="0.35">
      <c r="A241" s="76"/>
      <c r="B241" s="76"/>
      <c r="C241" s="214"/>
      <c r="D241" s="76"/>
      <c r="E241" s="76"/>
      <c r="F241" s="76" t="s">
        <v>16959</v>
      </c>
      <c r="G241" s="76"/>
      <c r="H241" s="118">
        <v>70000</v>
      </c>
      <c r="I241" s="76"/>
      <c r="J241" s="76" t="s">
        <v>1765</v>
      </c>
      <c r="K241" s="76" t="s">
        <v>1765</v>
      </c>
      <c r="L241" s="119" t="s">
        <v>1765</v>
      </c>
      <c r="M241" s="119" t="s">
        <v>1765</v>
      </c>
      <c r="N241" s="76"/>
      <c r="O241" s="231"/>
      <c r="P241" s="76" t="s">
        <v>1765</v>
      </c>
      <c r="Q241" s="76" t="s">
        <v>1765</v>
      </c>
      <c r="R241" s="76"/>
      <c r="S241" s="76"/>
      <c r="T241" s="76"/>
      <c r="U241" s="76"/>
      <c r="V241" s="121"/>
      <c r="W241" s="121"/>
      <c r="X241" s="637">
        <f t="shared" si="6"/>
        <v>4900.0000000000009</v>
      </c>
      <c r="Y241" s="118">
        <f t="shared" si="7"/>
        <v>74900</v>
      </c>
    </row>
    <row r="242" spans="1:25" ht="15.5" x14ac:dyDescent="0.35">
      <c r="A242" s="76"/>
      <c r="B242" s="76"/>
      <c r="C242" s="214"/>
      <c r="D242" s="76"/>
      <c r="E242" s="76"/>
      <c r="F242" s="76"/>
      <c r="G242" s="76"/>
      <c r="H242" s="118"/>
      <c r="I242" s="76"/>
      <c r="J242" s="76"/>
      <c r="K242" s="119"/>
      <c r="L242" s="119"/>
      <c r="M242" s="119"/>
      <c r="N242" s="119"/>
      <c r="O242" s="231"/>
      <c r="P242" s="119"/>
      <c r="Q242" s="119"/>
      <c r="R242" s="76"/>
      <c r="S242" s="76"/>
      <c r="T242" s="76"/>
      <c r="U242" s="76"/>
      <c r="V242" s="121"/>
      <c r="W242" s="121"/>
      <c r="X242" s="637">
        <f t="shared" si="6"/>
        <v>0</v>
      </c>
      <c r="Y242" s="118">
        <f t="shared" si="7"/>
        <v>0</v>
      </c>
    </row>
    <row r="243" spans="1:25" ht="15.5" x14ac:dyDescent="0.35">
      <c r="A243" s="64"/>
      <c r="B243" s="64"/>
      <c r="C243" s="65"/>
      <c r="D243" s="64"/>
      <c r="E243" s="64"/>
      <c r="F243" s="66" t="s">
        <v>1748</v>
      </c>
      <c r="G243" s="64"/>
      <c r="H243" s="67"/>
      <c r="I243" s="64"/>
      <c r="J243" s="64"/>
      <c r="K243" s="68"/>
      <c r="L243" s="68"/>
      <c r="M243" s="68"/>
      <c r="N243" s="68"/>
      <c r="O243" s="215"/>
      <c r="P243" s="68"/>
      <c r="Q243" s="68"/>
      <c r="R243" s="64"/>
      <c r="S243" s="64"/>
      <c r="T243" s="64"/>
      <c r="U243" s="64"/>
      <c r="V243" s="115"/>
      <c r="W243" s="115"/>
      <c r="X243" s="637">
        <f t="shared" si="6"/>
        <v>0</v>
      </c>
      <c r="Y243" s="67">
        <f t="shared" si="7"/>
        <v>0</v>
      </c>
    </row>
    <row r="244" spans="1:25" ht="15.5" x14ac:dyDescent="0.35">
      <c r="A244" s="76"/>
      <c r="B244" s="76"/>
      <c r="C244" s="214"/>
      <c r="D244" s="76"/>
      <c r="E244" s="76"/>
      <c r="F244" s="76" t="s">
        <v>16960</v>
      </c>
      <c r="G244" s="76"/>
      <c r="H244" s="118"/>
      <c r="I244" s="76"/>
      <c r="J244" s="76" t="s">
        <v>1765</v>
      </c>
      <c r="K244" s="76" t="s">
        <v>1765</v>
      </c>
      <c r="L244" s="119" t="s">
        <v>1765</v>
      </c>
      <c r="M244" s="119" t="s">
        <v>1765</v>
      </c>
      <c r="N244" s="76"/>
      <c r="O244" s="231"/>
      <c r="P244" s="76" t="s">
        <v>1765</v>
      </c>
      <c r="Q244" s="76" t="s">
        <v>1765</v>
      </c>
      <c r="R244" s="76"/>
      <c r="S244" s="76"/>
      <c r="T244" s="76"/>
      <c r="U244" s="76"/>
      <c r="V244" s="121"/>
      <c r="W244" s="121"/>
      <c r="X244" s="637">
        <f t="shared" si="6"/>
        <v>0</v>
      </c>
      <c r="Y244" s="118">
        <f t="shared" si="7"/>
        <v>0</v>
      </c>
    </row>
    <row r="245" spans="1:25" ht="15.5" x14ac:dyDescent="0.35">
      <c r="A245" s="76"/>
      <c r="B245" s="76"/>
      <c r="C245" s="214"/>
      <c r="D245" s="76"/>
      <c r="E245" s="76"/>
      <c r="F245" s="76" t="s">
        <v>16961</v>
      </c>
      <c r="G245" s="76"/>
      <c r="H245" s="118"/>
      <c r="I245" s="76"/>
      <c r="J245" s="76" t="s">
        <v>1765</v>
      </c>
      <c r="K245" s="76" t="s">
        <v>1765</v>
      </c>
      <c r="L245" s="119" t="s">
        <v>1765</v>
      </c>
      <c r="M245" s="119" t="s">
        <v>1765</v>
      </c>
      <c r="N245" s="76"/>
      <c r="O245" s="231"/>
      <c r="P245" s="76" t="s">
        <v>1765</v>
      </c>
      <c r="Q245" s="76" t="s">
        <v>1765</v>
      </c>
      <c r="R245" s="76"/>
      <c r="S245" s="76"/>
      <c r="T245" s="76"/>
      <c r="U245" s="76"/>
      <c r="V245" s="121"/>
      <c r="W245" s="121"/>
      <c r="X245" s="637">
        <f t="shared" si="6"/>
        <v>0</v>
      </c>
      <c r="Y245" s="118">
        <f t="shared" si="7"/>
        <v>0</v>
      </c>
    </row>
    <row r="246" spans="1:25" ht="15.5" x14ac:dyDescent="0.35">
      <c r="A246" s="76"/>
      <c r="B246" s="76"/>
      <c r="C246" s="214"/>
      <c r="D246" s="76"/>
      <c r="E246" s="76"/>
      <c r="F246" s="76" t="s">
        <v>16962</v>
      </c>
      <c r="G246" s="76"/>
      <c r="H246" s="118"/>
      <c r="I246" s="76"/>
      <c r="J246" s="76" t="s">
        <v>1765</v>
      </c>
      <c r="K246" s="76" t="s">
        <v>1765</v>
      </c>
      <c r="L246" s="119" t="s">
        <v>1765</v>
      </c>
      <c r="M246" s="119" t="s">
        <v>1765</v>
      </c>
      <c r="N246" s="76"/>
      <c r="O246" s="231"/>
      <c r="P246" s="76" t="s">
        <v>1765</v>
      </c>
      <c r="Q246" s="76" t="s">
        <v>1765</v>
      </c>
      <c r="R246" s="76"/>
      <c r="S246" s="76"/>
      <c r="T246" s="76"/>
      <c r="U246" s="76"/>
      <c r="V246" s="121"/>
      <c r="W246" s="121"/>
      <c r="X246" s="637">
        <f t="shared" si="6"/>
        <v>0</v>
      </c>
      <c r="Y246" s="118">
        <f t="shared" si="7"/>
        <v>0</v>
      </c>
    </row>
    <row r="247" spans="1:25" ht="15.5" x14ac:dyDescent="0.35">
      <c r="A247" s="69"/>
      <c r="B247" s="69"/>
      <c r="C247" s="213"/>
      <c r="D247" s="69"/>
      <c r="E247" s="69"/>
      <c r="F247" s="69" t="s">
        <v>16963</v>
      </c>
      <c r="G247" s="69"/>
      <c r="H247" s="74"/>
      <c r="I247" s="69"/>
      <c r="J247" s="76" t="s">
        <v>3389</v>
      </c>
      <c r="K247" s="76" t="s">
        <v>1765</v>
      </c>
      <c r="L247" s="119" t="s">
        <v>1765</v>
      </c>
      <c r="M247" s="119" t="s">
        <v>1765</v>
      </c>
      <c r="N247" s="75"/>
      <c r="O247" s="216"/>
      <c r="P247" s="76" t="s">
        <v>1765</v>
      </c>
      <c r="Q247" s="76" t="s">
        <v>1765</v>
      </c>
      <c r="R247" s="69"/>
      <c r="S247" s="69"/>
      <c r="T247" s="69"/>
      <c r="U247" s="69"/>
      <c r="V247" s="121"/>
      <c r="W247" s="121"/>
      <c r="X247" s="637">
        <f t="shared" si="6"/>
        <v>0</v>
      </c>
      <c r="Y247" s="74">
        <f t="shared" si="7"/>
        <v>0</v>
      </c>
    </row>
    <row r="248" spans="1:25" ht="15.5" x14ac:dyDescent="0.35">
      <c r="A248" s="69"/>
      <c r="B248" s="69"/>
      <c r="C248" s="213"/>
      <c r="D248" s="69"/>
      <c r="E248" s="69"/>
      <c r="F248" s="69" t="s">
        <v>16964</v>
      </c>
      <c r="G248" s="69"/>
      <c r="H248" s="74"/>
      <c r="I248" s="69"/>
      <c r="J248" s="76" t="s">
        <v>3389</v>
      </c>
      <c r="K248" s="76" t="s">
        <v>6193</v>
      </c>
      <c r="L248" s="130" t="s">
        <v>13575</v>
      </c>
      <c r="M248" s="119" t="s">
        <v>6193</v>
      </c>
      <c r="N248" s="75"/>
      <c r="O248" s="216"/>
      <c r="P248" s="76" t="s">
        <v>6193</v>
      </c>
      <c r="Q248" s="76" t="s">
        <v>6193</v>
      </c>
      <c r="R248" s="69"/>
      <c r="S248" s="69"/>
      <c r="T248" s="69"/>
      <c r="U248" s="69"/>
      <c r="V248" s="121"/>
      <c r="W248" s="121"/>
      <c r="X248" s="637">
        <f t="shared" si="6"/>
        <v>0</v>
      </c>
      <c r="Y248" s="74">
        <f t="shared" si="7"/>
        <v>0</v>
      </c>
    </row>
    <row r="249" spans="1:25" ht="15.5" x14ac:dyDescent="0.35">
      <c r="A249" s="69"/>
      <c r="B249" s="69"/>
      <c r="C249" s="213"/>
      <c r="D249" s="69"/>
      <c r="E249" s="69"/>
      <c r="F249" s="69"/>
      <c r="G249" s="69"/>
      <c r="H249" s="74">
        <v>600000</v>
      </c>
      <c r="I249" s="69"/>
      <c r="J249" s="76"/>
      <c r="K249" s="75"/>
      <c r="L249" s="130"/>
      <c r="M249" s="119"/>
      <c r="N249" s="75"/>
      <c r="O249" s="216"/>
      <c r="P249" s="75"/>
      <c r="Q249" s="75"/>
      <c r="R249" s="69"/>
      <c r="S249" s="69"/>
      <c r="T249" s="69"/>
      <c r="U249" s="69"/>
      <c r="V249" s="121"/>
      <c r="W249" s="121"/>
      <c r="X249" s="637">
        <f t="shared" si="6"/>
        <v>42000.000000000007</v>
      </c>
      <c r="Y249" s="74">
        <f t="shared" si="7"/>
        <v>642000</v>
      </c>
    </row>
    <row r="250" spans="1:25" ht="15.5" x14ac:dyDescent="0.35">
      <c r="A250" s="64"/>
      <c r="B250" s="64"/>
      <c r="C250" s="65"/>
      <c r="D250" s="64"/>
      <c r="E250" s="64"/>
      <c r="F250" s="66" t="s">
        <v>1572</v>
      </c>
      <c r="G250" s="64"/>
      <c r="H250" s="67"/>
      <c r="I250" s="64"/>
      <c r="J250" s="64"/>
      <c r="K250" s="68"/>
      <c r="L250" s="68"/>
      <c r="M250" s="68"/>
      <c r="N250" s="68"/>
      <c r="O250" s="215"/>
      <c r="P250" s="68"/>
      <c r="Q250" s="68"/>
      <c r="R250" s="64"/>
      <c r="S250" s="64"/>
      <c r="T250" s="64"/>
      <c r="U250" s="64"/>
      <c r="V250" s="115"/>
      <c r="W250" s="115"/>
      <c r="X250" s="637">
        <f t="shared" si="6"/>
        <v>0</v>
      </c>
      <c r="Y250" s="67">
        <f t="shared" si="7"/>
        <v>0</v>
      </c>
    </row>
    <row r="251" spans="1:25" ht="15.5" x14ac:dyDescent="0.35">
      <c r="A251" s="76"/>
      <c r="B251" s="76"/>
      <c r="C251" s="214"/>
      <c r="D251" s="76"/>
      <c r="E251" s="76"/>
      <c r="F251" s="76" t="s">
        <v>16965</v>
      </c>
      <c r="G251" s="76"/>
      <c r="H251" s="118"/>
      <c r="I251" s="76"/>
      <c r="J251" s="76" t="s">
        <v>1765</v>
      </c>
      <c r="K251" s="76" t="s">
        <v>1765</v>
      </c>
      <c r="L251" s="119" t="s">
        <v>1765</v>
      </c>
      <c r="M251" s="119" t="s">
        <v>1765</v>
      </c>
      <c r="N251" s="76"/>
      <c r="O251" s="231"/>
      <c r="P251" s="76" t="s">
        <v>1765</v>
      </c>
      <c r="Q251" s="76" t="s">
        <v>1765</v>
      </c>
      <c r="R251" s="76"/>
      <c r="S251" s="76"/>
      <c r="T251" s="76"/>
      <c r="U251" s="76"/>
      <c r="V251" s="121"/>
      <c r="W251" s="121"/>
      <c r="X251" s="637">
        <f t="shared" si="6"/>
        <v>0</v>
      </c>
      <c r="Y251" s="118">
        <f t="shared" si="7"/>
        <v>0</v>
      </c>
    </row>
    <row r="252" spans="1:25" ht="15.5" x14ac:dyDescent="0.35">
      <c r="A252" s="76"/>
      <c r="B252" s="76"/>
      <c r="C252" s="214"/>
      <c r="D252" s="76"/>
      <c r="E252" s="76"/>
      <c r="F252" s="79"/>
      <c r="G252" s="76"/>
      <c r="H252" s="118"/>
      <c r="I252" s="76"/>
      <c r="J252" s="76"/>
      <c r="K252" s="130"/>
      <c r="L252" s="119"/>
      <c r="M252" s="119"/>
      <c r="N252" s="119"/>
      <c r="O252" s="231"/>
      <c r="P252" s="119"/>
      <c r="Q252" s="119"/>
      <c r="R252" s="76"/>
      <c r="S252" s="76"/>
      <c r="T252" s="76"/>
      <c r="U252" s="76"/>
      <c r="V252" s="121"/>
      <c r="W252" s="121"/>
      <c r="X252" s="637">
        <f t="shared" si="6"/>
        <v>0</v>
      </c>
      <c r="Y252" s="118">
        <f t="shared" si="7"/>
        <v>0</v>
      </c>
    </row>
    <row r="253" spans="1:25" ht="15.5" x14ac:dyDescent="0.35">
      <c r="A253" s="64"/>
      <c r="B253" s="64"/>
      <c r="C253" s="65"/>
      <c r="D253" s="64"/>
      <c r="E253" s="64"/>
      <c r="F253" s="96" t="s">
        <v>1582</v>
      </c>
      <c r="G253" s="64"/>
      <c r="H253" s="67"/>
      <c r="I253" s="64"/>
      <c r="J253" s="64"/>
      <c r="K253" s="68"/>
      <c r="L253" s="68"/>
      <c r="M253" s="68"/>
      <c r="N253" s="68"/>
      <c r="O253" s="215"/>
      <c r="P253" s="68"/>
      <c r="Q253" s="68"/>
      <c r="R253" s="64"/>
      <c r="S253" s="64"/>
      <c r="T253" s="64"/>
      <c r="U253" s="64"/>
      <c r="V253" s="115"/>
      <c r="W253" s="115"/>
      <c r="X253" s="637">
        <f t="shared" si="6"/>
        <v>0</v>
      </c>
      <c r="Y253" s="67">
        <f t="shared" si="7"/>
        <v>0</v>
      </c>
    </row>
    <row r="254" spans="1:25" ht="15.5" x14ac:dyDescent="0.35">
      <c r="A254" s="69"/>
      <c r="B254" s="69"/>
      <c r="C254" s="213"/>
      <c r="D254" s="69"/>
      <c r="E254" s="69"/>
      <c r="F254" s="79" t="s">
        <v>16966</v>
      </c>
      <c r="G254" s="69"/>
      <c r="H254" s="74"/>
      <c r="I254" s="69"/>
      <c r="J254" s="69" t="s">
        <v>1765</v>
      </c>
      <c r="K254" s="69" t="s">
        <v>1765</v>
      </c>
      <c r="L254" s="75" t="s">
        <v>1765</v>
      </c>
      <c r="M254" s="75" t="s">
        <v>1765</v>
      </c>
      <c r="N254" s="75"/>
      <c r="O254" s="216"/>
      <c r="P254" s="75" t="s">
        <v>1765</v>
      </c>
      <c r="Q254" s="75" t="s">
        <v>1765</v>
      </c>
      <c r="R254" s="69"/>
      <c r="S254" s="69"/>
      <c r="T254" s="69"/>
      <c r="U254" s="69"/>
      <c r="V254" s="116"/>
      <c r="W254" s="121"/>
      <c r="X254" s="637">
        <f t="shared" si="6"/>
        <v>0</v>
      </c>
      <c r="Y254" s="74">
        <f t="shared" si="7"/>
        <v>0</v>
      </c>
    </row>
    <row r="255" spans="1:25" ht="15.5" x14ac:dyDescent="0.35">
      <c r="A255" s="69"/>
      <c r="B255" s="69"/>
      <c r="C255" s="213"/>
      <c r="D255" s="69"/>
      <c r="E255" s="69"/>
      <c r="F255" s="79" t="s">
        <v>16967</v>
      </c>
      <c r="G255" s="69"/>
      <c r="H255" s="74"/>
      <c r="I255" s="69"/>
      <c r="J255" s="69" t="s">
        <v>1765</v>
      </c>
      <c r="K255" s="69" t="s">
        <v>1765</v>
      </c>
      <c r="L255" s="75" t="s">
        <v>1765</v>
      </c>
      <c r="M255" s="75" t="s">
        <v>1765</v>
      </c>
      <c r="N255" s="75"/>
      <c r="O255" s="216"/>
      <c r="P255" s="75" t="s">
        <v>1765</v>
      </c>
      <c r="Q255" s="75" t="s">
        <v>1765</v>
      </c>
      <c r="R255" s="69"/>
      <c r="S255" s="69"/>
      <c r="T255" s="69"/>
      <c r="U255" s="69"/>
      <c r="V255" s="116"/>
      <c r="W255" s="121" t="s">
        <v>5842</v>
      </c>
      <c r="X255" s="637">
        <f t="shared" si="6"/>
        <v>0</v>
      </c>
      <c r="Y255" s="74">
        <f t="shared" si="7"/>
        <v>0</v>
      </c>
    </row>
    <row r="256" spans="1:25" ht="15.5" x14ac:dyDescent="0.35">
      <c r="A256" s="69"/>
      <c r="B256" s="69"/>
      <c r="C256" s="213"/>
      <c r="D256" s="69"/>
      <c r="E256" s="69"/>
      <c r="F256" s="79"/>
      <c r="G256" s="69"/>
      <c r="H256" s="74">
        <v>2000000</v>
      </c>
      <c r="I256" s="69"/>
      <c r="J256" s="69"/>
      <c r="K256" s="75"/>
      <c r="L256" s="75"/>
      <c r="M256" s="131"/>
      <c r="N256" s="75"/>
      <c r="O256" s="216"/>
      <c r="P256" s="75"/>
      <c r="Q256" s="75"/>
      <c r="R256" s="69"/>
      <c r="S256" s="69"/>
      <c r="T256" s="69"/>
      <c r="U256" s="69"/>
      <c r="V256" s="116"/>
      <c r="W256" s="121"/>
      <c r="X256" s="637">
        <f t="shared" si="6"/>
        <v>140000</v>
      </c>
      <c r="Y256" s="74">
        <f t="shared" si="7"/>
        <v>2140000</v>
      </c>
    </row>
    <row r="257" spans="1:25" ht="15.5" x14ac:dyDescent="0.35">
      <c r="A257" s="64"/>
      <c r="B257" s="64"/>
      <c r="C257" s="65"/>
      <c r="D257" s="64"/>
      <c r="E257" s="64"/>
      <c r="F257" s="96" t="s">
        <v>1590</v>
      </c>
      <c r="G257" s="64"/>
      <c r="H257" s="67"/>
      <c r="I257" s="64"/>
      <c r="J257" s="64"/>
      <c r="K257" s="68"/>
      <c r="L257" s="68"/>
      <c r="M257" s="68"/>
      <c r="N257" s="68"/>
      <c r="O257" s="215"/>
      <c r="P257" s="68"/>
      <c r="Q257" s="68"/>
      <c r="R257" s="64"/>
      <c r="S257" s="64"/>
      <c r="T257" s="64"/>
      <c r="U257" s="64"/>
      <c r="V257" s="115"/>
      <c r="W257" s="115"/>
      <c r="X257" s="637">
        <f t="shared" si="6"/>
        <v>0</v>
      </c>
      <c r="Y257" s="67">
        <f t="shared" si="7"/>
        <v>0</v>
      </c>
    </row>
    <row r="258" spans="1:25" ht="15.5" x14ac:dyDescent="0.35">
      <c r="A258" s="76"/>
      <c r="B258" s="76"/>
      <c r="C258" s="214"/>
      <c r="D258" s="76"/>
      <c r="E258" s="76"/>
      <c r="F258" s="117" t="s">
        <v>16968</v>
      </c>
      <c r="G258" s="76"/>
      <c r="H258" s="118">
        <v>720000</v>
      </c>
      <c r="I258" s="76"/>
      <c r="J258" s="76" t="s">
        <v>3653</v>
      </c>
      <c r="K258" s="119" t="s">
        <v>6193</v>
      </c>
      <c r="L258" s="119" t="s">
        <v>8948</v>
      </c>
      <c r="M258" s="119" t="s">
        <v>6193</v>
      </c>
      <c r="N258" s="119"/>
      <c r="O258" s="231"/>
      <c r="P258" s="119" t="s">
        <v>8949</v>
      </c>
      <c r="Q258" s="119" t="s">
        <v>1066</v>
      </c>
      <c r="R258" s="76"/>
      <c r="S258" s="76"/>
      <c r="T258" s="76"/>
      <c r="U258" s="76"/>
      <c r="V258" s="121"/>
      <c r="W258" s="121"/>
      <c r="X258" s="637">
        <f t="shared" si="6"/>
        <v>50400.000000000007</v>
      </c>
      <c r="Y258" s="118">
        <f t="shared" si="7"/>
        <v>770400</v>
      </c>
    </row>
    <row r="259" spans="1:25" ht="15.5" x14ac:dyDescent="0.35">
      <c r="A259" s="76"/>
      <c r="B259" s="76"/>
      <c r="C259" s="214"/>
      <c r="D259" s="76"/>
      <c r="E259" s="76"/>
      <c r="F259" s="176" t="s">
        <v>894</v>
      </c>
      <c r="G259" s="123"/>
      <c r="H259" s="124">
        <f>SUM(H5:H258)</f>
        <v>104127000</v>
      </c>
      <c r="I259" s="76"/>
      <c r="J259" s="76"/>
      <c r="K259" s="119"/>
      <c r="L259" s="119"/>
      <c r="M259" s="119"/>
      <c r="N259" s="119"/>
      <c r="O259" s="231"/>
      <c r="P259" s="119"/>
      <c r="Q259" s="119"/>
      <c r="R259" s="76"/>
      <c r="S259" s="76"/>
      <c r="T259" s="76"/>
      <c r="U259" s="76"/>
      <c r="V259" s="121"/>
      <c r="W259" s="121"/>
      <c r="X259" s="637">
        <f t="shared" si="6"/>
        <v>7288890.0000000009</v>
      </c>
      <c r="Y259" s="124">
        <f t="shared" si="7"/>
        <v>111415890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00B050"/>
  </sheetPr>
  <dimension ref="A1:AA278"/>
  <sheetViews>
    <sheetView topLeftCell="G1" workbookViewId="0">
      <selection activeCell="AA10" sqref="AA10"/>
    </sheetView>
  </sheetViews>
  <sheetFormatPr defaultRowHeight="14.5" x14ac:dyDescent="0.35"/>
  <cols>
    <col min="1" max="1" width="11.7265625" hidden="1" customWidth="1"/>
    <col min="2" max="2" width="35.1796875" hidden="1" customWidth="1"/>
    <col min="3" max="3" width="0" hidden="1" customWidth="1"/>
    <col min="4" max="4" width="15.7265625" hidden="1" customWidth="1"/>
    <col min="5" max="5" width="31" hidden="1" customWidth="1"/>
    <col min="6" max="6" width="45.08984375" hidden="1" customWidth="1"/>
    <col min="7" max="7" width="72.81640625" customWidth="1"/>
    <col min="8" max="8" width="21.81640625" hidden="1" customWidth="1"/>
    <col min="9" max="9" width="21.81640625" style="104" hidden="1" customWidth="1"/>
    <col min="10" max="10" width="11" hidden="1" customWidth="1"/>
    <col min="11" max="11" width="23" hidden="1" customWidth="1"/>
    <col min="12" max="12" width="26.7265625" hidden="1" customWidth="1"/>
    <col min="13" max="13" width="27.1796875" hidden="1" customWidth="1"/>
    <col min="14" max="14" width="27.08984375" hidden="1" customWidth="1"/>
    <col min="15" max="15" width="16.453125" hidden="1" customWidth="1"/>
    <col min="16" max="16" width="18.453125" hidden="1" customWidth="1"/>
    <col min="17" max="17" width="17.81640625" hidden="1" customWidth="1"/>
    <col min="18" max="18" width="14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32.81640625" hidden="1" customWidth="1"/>
    <col min="25" max="25" width="41.81640625" hidden="1" customWidth="1"/>
    <col min="26" max="26" width="9.81640625" style="42" hidden="1" customWidth="1"/>
    <col min="27" max="27" width="21.81640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4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3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0" t="s">
        <v>4721</v>
      </c>
      <c r="G2" s="51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3"/>
      <c r="AA2" s="634" t="s">
        <v>24303</v>
      </c>
    </row>
    <row r="3" spans="1:27" ht="15.5" x14ac:dyDescent="0.35">
      <c r="A3" s="106"/>
      <c r="B3" s="106"/>
      <c r="C3" s="208"/>
      <c r="D3" s="107"/>
      <c r="E3" s="57" t="s">
        <v>16969</v>
      </c>
      <c r="F3" s="505"/>
      <c r="G3" s="106"/>
      <c r="H3" s="57"/>
      <c r="I3" s="108"/>
      <c r="J3" s="106"/>
      <c r="K3" s="109"/>
      <c r="L3" s="106"/>
      <c r="M3" s="106"/>
      <c r="N3" s="209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108"/>
    </row>
    <row r="4" spans="1:27" ht="15.5" x14ac:dyDescent="0.35">
      <c r="A4" s="64"/>
      <c r="B4" s="399" t="s">
        <v>16970</v>
      </c>
      <c r="C4" s="399" t="s">
        <v>185</v>
      </c>
      <c r="D4" s="399" t="s">
        <v>16971</v>
      </c>
      <c r="E4" s="399" t="s">
        <v>16972</v>
      </c>
      <c r="F4" s="64"/>
      <c r="G4" s="66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115"/>
      <c r="Z4" s="636">
        <v>7.0000000000000007E-2</v>
      </c>
      <c r="AA4" s="67"/>
    </row>
    <row r="5" spans="1:27" s="94" customFormat="1" ht="15.5" x14ac:dyDescent="0.35">
      <c r="A5" s="69"/>
      <c r="B5" s="69"/>
      <c r="C5" s="213"/>
      <c r="D5" s="69"/>
      <c r="E5" s="69"/>
      <c r="F5" s="69"/>
      <c r="G5" s="69" t="s">
        <v>16973</v>
      </c>
      <c r="H5" s="69"/>
      <c r="I5" s="74">
        <v>650000</v>
      </c>
      <c r="J5" s="69"/>
      <c r="K5" s="69" t="s">
        <v>2394</v>
      </c>
      <c r="L5" s="75">
        <v>2014</v>
      </c>
      <c r="M5" s="75" t="s">
        <v>14095</v>
      </c>
      <c r="N5" s="75" t="s">
        <v>16974</v>
      </c>
      <c r="O5" s="75"/>
      <c r="P5" s="69" t="s">
        <v>937</v>
      </c>
      <c r="Q5" s="69" t="s">
        <v>967</v>
      </c>
      <c r="R5" s="75" t="s">
        <v>4819</v>
      </c>
      <c r="S5" s="69"/>
      <c r="T5" s="69"/>
      <c r="U5" s="69"/>
      <c r="V5" s="69"/>
      <c r="W5" s="69"/>
      <c r="X5" s="116" t="s">
        <v>940</v>
      </c>
      <c r="Y5" s="116"/>
      <c r="Z5" s="642">
        <f>I5*Z$4</f>
        <v>45500.000000000007</v>
      </c>
      <c r="AA5" s="74">
        <f>I5+Z5</f>
        <v>695500</v>
      </c>
    </row>
    <row r="6" spans="1:27" s="94" customFormat="1" ht="15.5" x14ac:dyDescent="0.35">
      <c r="A6" s="69"/>
      <c r="B6" s="69"/>
      <c r="C6" s="213"/>
      <c r="D6" s="69"/>
      <c r="E6" s="69"/>
      <c r="F6" s="69"/>
      <c r="G6" s="69" t="s">
        <v>16975</v>
      </c>
      <c r="H6" s="69"/>
      <c r="I6" s="74">
        <v>650000</v>
      </c>
      <c r="J6" s="69"/>
      <c r="K6" s="69" t="s">
        <v>2394</v>
      </c>
      <c r="L6" s="75">
        <v>2014</v>
      </c>
      <c r="M6" s="75" t="s">
        <v>12067</v>
      </c>
      <c r="N6" s="75" t="s">
        <v>16976</v>
      </c>
      <c r="O6" s="75"/>
      <c r="P6" s="69" t="s">
        <v>937</v>
      </c>
      <c r="Q6" s="69" t="s">
        <v>967</v>
      </c>
      <c r="R6" s="75" t="s">
        <v>4819</v>
      </c>
      <c r="S6" s="69"/>
      <c r="T6" s="69"/>
      <c r="U6" s="69"/>
      <c r="V6" s="69"/>
      <c r="W6" s="69"/>
      <c r="X6" s="116" t="s">
        <v>940</v>
      </c>
      <c r="Y6" s="116"/>
      <c r="Z6" s="642">
        <f t="shared" ref="Z6:Z69" si="0">I6*Z$4</f>
        <v>45500.000000000007</v>
      </c>
      <c r="AA6" s="74">
        <f t="shared" ref="AA6:AA69" si="1">I6+Z6</f>
        <v>695500</v>
      </c>
    </row>
    <row r="7" spans="1:27" s="94" customFormat="1" ht="15.5" x14ac:dyDescent="0.35">
      <c r="A7" s="69"/>
      <c r="B7" s="69"/>
      <c r="C7" s="213"/>
      <c r="D7" s="69"/>
      <c r="E7" s="69"/>
      <c r="F7" s="69"/>
      <c r="G7" s="69" t="s">
        <v>16977</v>
      </c>
      <c r="H7" s="69"/>
      <c r="I7" s="74">
        <v>650000</v>
      </c>
      <c r="J7" s="69"/>
      <c r="K7" s="69" t="s">
        <v>2394</v>
      </c>
      <c r="L7" s="75">
        <v>2014</v>
      </c>
      <c r="M7" s="75" t="s">
        <v>14095</v>
      </c>
      <c r="N7" s="75" t="s">
        <v>16978</v>
      </c>
      <c r="O7" s="75"/>
      <c r="P7" s="69" t="s">
        <v>937</v>
      </c>
      <c r="Q7" s="69" t="s">
        <v>967</v>
      </c>
      <c r="R7" s="75" t="s">
        <v>4819</v>
      </c>
      <c r="S7" s="69"/>
      <c r="T7" s="69"/>
      <c r="U7" s="69"/>
      <c r="V7" s="69"/>
      <c r="W7" s="69"/>
      <c r="X7" s="116" t="s">
        <v>940</v>
      </c>
      <c r="Y7" s="116"/>
      <c r="Z7" s="642">
        <f t="shared" si="0"/>
        <v>45500.000000000007</v>
      </c>
      <c r="AA7" s="74">
        <f t="shared" si="1"/>
        <v>695500</v>
      </c>
    </row>
    <row r="8" spans="1:27" s="94" customFormat="1" ht="15.5" x14ac:dyDescent="0.35">
      <c r="A8" s="69"/>
      <c r="B8" s="69"/>
      <c r="C8" s="213"/>
      <c r="D8" s="69"/>
      <c r="E8" s="69"/>
      <c r="F8" s="69"/>
      <c r="G8" s="69" t="s">
        <v>16979</v>
      </c>
      <c r="H8" s="69"/>
      <c r="I8" s="74">
        <v>600000</v>
      </c>
      <c r="J8" s="69"/>
      <c r="K8" s="69" t="s">
        <v>2394</v>
      </c>
      <c r="L8" s="75">
        <v>2014</v>
      </c>
      <c r="M8" s="75" t="s">
        <v>980</v>
      </c>
      <c r="N8" s="75" t="s">
        <v>980</v>
      </c>
      <c r="O8" s="75"/>
      <c r="P8" s="69" t="s">
        <v>937</v>
      </c>
      <c r="Q8" s="69" t="s">
        <v>967</v>
      </c>
      <c r="R8" s="75" t="s">
        <v>4819</v>
      </c>
      <c r="S8" s="69"/>
      <c r="T8" s="69"/>
      <c r="U8" s="69"/>
      <c r="V8" s="69"/>
      <c r="W8" s="69"/>
      <c r="X8" s="116" t="s">
        <v>940</v>
      </c>
      <c r="Y8" s="116"/>
      <c r="Z8" s="642">
        <f t="shared" si="0"/>
        <v>42000.000000000007</v>
      </c>
      <c r="AA8" s="74">
        <f t="shared" si="1"/>
        <v>642000</v>
      </c>
    </row>
    <row r="9" spans="1:27" s="94" customFormat="1" ht="15.5" x14ac:dyDescent="0.35">
      <c r="A9" s="69"/>
      <c r="B9" s="69"/>
      <c r="C9" s="213"/>
      <c r="D9" s="69"/>
      <c r="E9" s="69"/>
      <c r="F9" s="69"/>
      <c r="G9" s="69" t="s">
        <v>16980</v>
      </c>
      <c r="H9" s="69"/>
      <c r="I9" s="74">
        <v>650000</v>
      </c>
      <c r="J9" s="69"/>
      <c r="K9" s="69" t="s">
        <v>2394</v>
      </c>
      <c r="L9" s="75">
        <v>2014</v>
      </c>
      <c r="M9" s="75" t="s">
        <v>12067</v>
      </c>
      <c r="N9" s="75" t="s">
        <v>16981</v>
      </c>
      <c r="O9" s="75"/>
      <c r="P9" s="69" t="s">
        <v>937</v>
      </c>
      <c r="Q9" s="69" t="s">
        <v>967</v>
      </c>
      <c r="R9" s="75" t="s">
        <v>4819</v>
      </c>
      <c r="S9" s="69"/>
      <c r="T9" s="69"/>
      <c r="U9" s="69"/>
      <c r="V9" s="69"/>
      <c r="W9" s="69"/>
      <c r="X9" s="116" t="s">
        <v>940</v>
      </c>
      <c r="Y9" s="116" t="s">
        <v>5512</v>
      </c>
      <c r="Z9" s="642">
        <f t="shared" si="0"/>
        <v>45500.000000000007</v>
      </c>
      <c r="AA9" s="74">
        <f t="shared" si="1"/>
        <v>695500</v>
      </c>
    </row>
    <row r="10" spans="1:27" ht="15.5" x14ac:dyDescent="0.35">
      <c r="A10" s="69"/>
      <c r="B10" s="196"/>
      <c r="C10" s="212"/>
      <c r="D10" s="196"/>
      <c r="E10" s="196"/>
      <c r="F10" s="196"/>
      <c r="G10" s="69" t="s">
        <v>16982</v>
      </c>
      <c r="H10" s="69"/>
      <c r="I10" s="74">
        <v>600000</v>
      </c>
      <c r="J10" s="69"/>
      <c r="K10" s="69" t="s">
        <v>2394</v>
      </c>
      <c r="L10" s="75">
        <v>2014</v>
      </c>
      <c r="M10" s="75" t="s">
        <v>2876</v>
      </c>
      <c r="N10" s="75" t="s">
        <v>16983</v>
      </c>
      <c r="O10" s="75"/>
      <c r="P10" s="69" t="s">
        <v>937</v>
      </c>
      <c r="Q10" s="69" t="s">
        <v>938</v>
      </c>
      <c r="R10" s="75" t="s">
        <v>4819</v>
      </c>
      <c r="S10" s="69"/>
      <c r="T10" s="69"/>
      <c r="U10" s="69"/>
      <c r="V10" s="69"/>
      <c r="W10" s="69"/>
      <c r="X10" s="116" t="s">
        <v>940</v>
      </c>
      <c r="Y10" s="121"/>
      <c r="Z10" s="642">
        <f t="shared" si="0"/>
        <v>42000.000000000007</v>
      </c>
      <c r="AA10" s="74">
        <f t="shared" si="1"/>
        <v>642000</v>
      </c>
    </row>
    <row r="11" spans="1:27" ht="15.5" x14ac:dyDescent="0.35">
      <c r="A11" s="69"/>
      <c r="B11" s="69"/>
      <c r="C11" s="213"/>
      <c r="D11" s="69"/>
      <c r="E11" s="69"/>
      <c r="F11" s="69"/>
      <c r="G11" s="69" t="s">
        <v>16984</v>
      </c>
      <c r="H11" s="69"/>
      <c r="I11" s="74">
        <v>600000</v>
      </c>
      <c r="J11" s="69"/>
      <c r="K11" s="69" t="s">
        <v>2394</v>
      </c>
      <c r="L11" s="75">
        <v>2014</v>
      </c>
      <c r="M11" s="75" t="s">
        <v>2876</v>
      </c>
      <c r="N11" s="75" t="s">
        <v>16985</v>
      </c>
      <c r="O11" s="75"/>
      <c r="P11" s="69" t="s">
        <v>937</v>
      </c>
      <c r="Q11" s="69" t="s">
        <v>938</v>
      </c>
      <c r="R11" s="75" t="s">
        <v>4819</v>
      </c>
      <c r="S11" s="69"/>
      <c r="T11" s="69"/>
      <c r="U11" s="69"/>
      <c r="V11" s="69"/>
      <c r="W11" s="69"/>
      <c r="X11" s="116" t="s">
        <v>940</v>
      </c>
      <c r="Y11" s="121"/>
      <c r="Z11" s="642">
        <f t="shared" si="0"/>
        <v>42000.000000000007</v>
      </c>
      <c r="AA11" s="74">
        <f t="shared" si="1"/>
        <v>642000</v>
      </c>
    </row>
    <row r="12" spans="1:27" ht="15.5" x14ac:dyDescent="0.35">
      <c r="A12" s="69"/>
      <c r="B12" s="69"/>
      <c r="C12" s="213"/>
      <c r="D12" s="69"/>
      <c r="E12" s="69"/>
      <c r="F12" s="73" t="s">
        <v>16986</v>
      </c>
      <c r="G12" s="69" t="s">
        <v>16987</v>
      </c>
      <c r="H12" s="69"/>
      <c r="I12" s="74">
        <v>600000</v>
      </c>
      <c r="J12" s="69"/>
      <c r="K12" s="69" t="s">
        <v>2394</v>
      </c>
      <c r="L12" s="75">
        <v>2014</v>
      </c>
      <c r="M12" s="75" t="s">
        <v>2876</v>
      </c>
      <c r="N12" s="75" t="s">
        <v>16988</v>
      </c>
      <c r="O12" s="75"/>
      <c r="P12" s="69" t="s">
        <v>937</v>
      </c>
      <c r="Q12" s="69" t="s">
        <v>938</v>
      </c>
      <c r="R12" s="75" t="s">
        <v>4819</v>
      </c>
      <c r="S12" s="69"/>
      <c r="T12" s="69"/>
      <c r="U12" s="69"/>
      <c r="V12" s="69"/>
      <c r="W12" s="69"/>
      <c r="X12" s="116" t="s">
        <v>940</v>
      </c>
      <c r="Y12" s="121"/>
      <c r="Z12" s="642">
        <f t="shared" si="0"/>
        <v>42000.000000000007</v>
      </c>
      <c r="AA12" s="74">
        <f t="shared" si="1"/>
        <v>642000</v>
      </c>
    </row>
    <row r="13" spans="1:27" ht="15.5" x14ac:dyDescent="0.35">
      <c r="A13" s="69"/>
      <c r="B13" s="69"/>
      <c r="C13" s="213"/>
      <c r="D13" s="69"/>
      <c r="E13" s="69"/>
      <c r="F13" s="69"/>
      <c r="G13" s="69" t="s">
        <v>16989</v>
      </c>
      <c r="H13" s="69"/>
      <c r="I13" s="74">
        <v>600000</v>
      </c>
      <c r="J13" s="69"/>
      <c r="K13" s="69" t="s">
        <v>2394</v>
      </c>
      <c r="L13" s="75">
        <v>2014</v>
      </c>
      <c r="M13" s="75" t="s">
        <v>2876</v>
      </c>
      <c r="N13" s="75" t="s">
        <v>16990</v>
      </c>
      <c r="O13" s="75"/>
      <c r="P13" s="69" t="s">
        <v>937</v>
      </c>
      <c r="Q13" s="69" t="s">
        <v>938</v>
      </c>
      <c r="R13" s="75" t="s">
        <v>4819</v>
      </c>
      <c r="S13" s="69"/>
      <c r="T13" s="69"/>
      <c r="U13" s="69"/>
      <c r="V13" s="69"/>
      <c r="W13" s="69"/>
      <c r="X13" s="116" t="s">
        <v>940</v>
      </c>
      <c r="Y13" s="121"/>
      <c r="Z13" s="642">
        <f t="shared" si="0"/>
        <v>42000.000000000007</v>
      </c>
      <c r="AA13" s="74">
        <f t="shared" si="1"/>
        <v>642000</v>
      </c>
    </row>
    <row r="14" spans="1:27" ht="15.5" x14ac:dyDescent="0.35">
      <c r="A14" s="69"/>
      <c r="B14" s="69"/>
      <c r="C14" s="213"/>
      <c r="D14" s="69"/>
      <c r="E14" s="69"/>
      <c r="F14" s="69"/>
      <c r="G14" s="69" t="s">
        <v>16991</v>
      </c>
      <c r="H14" s="69"/>
      <c r="I14" s="74">
        <v>600000</v>
      </c>
      <c r="J14" s="69"/>
      <c r="K14" s="69" t="s">
        <v>2394</v>
      </c>
      <c r="L14" s="75">
        <v>2014</v>
      </c>
      <c r="M14" s="75" t="s">
        <v>2876</v>
      </c>
      <c r="N14" s="75" t="s">
        <v>16992</v>
      </c>
      <c r="O14" s="75"/>
      <c r="P14" s="69" t="s">
        <v>937</v>
      </c>
      <c r="Q14" s="69" t="s">
        <v>938</v>
      </c>
      <c r="R14" s="75" t="s">
        <v>4819</v>
      </c>
      <c r="S14" s="69"/>
      <c r="T14" s="69"/>
      <c r="U14" s="69"/>
      <c r="V14" s="69"/>
      <c r="W14" s="69"/>
      <c r="X14" s="116" t="s">
        <v>940</v>
      </c>
      <c r="Y14" s="121"/>
      <c r="Z14" s="642">
        <f t="shared" si="0"/>
        <v>42000.000000000007</v>
      </c>
      <c r="AA14" s="74">
        <f t="shared" si="1"/>
        <v>642000</v>
      </c>
    </row>
    <row r="15" spans="1:27" ht="15.5" x14ac:dyDescent="0.35">
      <c r="A15" s="69"/>
      <c r="B15" s="69"/>
      <c r="C15" s="213"/>
      <c r="D15" s="69"/>
      <c r="E15" s="69"/>
      <c r="F15" s="69"/>
      <c r="G15" s="69" t="s">
        <v>16993</v>
      </c>
      <c r="H15" s="69"/>
      <c r="I15" s="74">
        <v>600000</v>
      </c>
      <c r="J15" s="69"/>
      <c r="K15" s="69" t="s">
        <v>2394</v>
      </c>
      <c r="L15" s="75">
        <v>2014</v>
      </c>
      <c r="M15" s="75" t="s">
        <v>2876</v>
      </c>
      <c r="N15" s="75" t="s">
        <v>16994</v>
      </c>
      <c r="O15" s="75"/>
      <c r="P15" s="69" t="s">
        <v>937</v>
      </c>
      <c r="Q15" s="69" t="s">
        <v>938</v>
      </c>
      <c r="R15" s="75" t="s">
        <v>4819</v>
      </c>
      <c r="S15" s="69"/>
      <c r="T15" s="69"/>
      <c r="U15" s="69"/>
      <c r="V15" s="69"/>
      <c r="W15" s="69"/>
      <c r="X15" s="116" t="s">
        <v>940</v>
      </c>
      <c r="Y15" s="121"/>
      <c r="Z15" s="642">
        <f t="shared" si="0"/>
        <v>42000.000000000007</v>
      </c>
      <c r="AA15" s="74">
        <f t="shared" si="1"/>
        <v>642000</v>
      </c>
    </row>
    <row r="16" spans="1:27" ht="15.5" x14ac:dyDescent="0.35">
      <c r="A16" s="69"/>
      <c r="B16" s="69"/>
      <c r="C16" s="213"/>
      <c r="D16" s="69"/>
      <c r="E16" s="69"/>
      <c r="F16" s="69"/>
      <c r="G16" s="69" t="s">
        <v>16995</v>
      </c>
      <c r="H16" s="69"/>
      <c r="I16" s="74">
        <v>600000</v>
      </c>
      <c r="J16" s="69"/>
      <c r="K16" s="69" t="s">
        <v>2394</v>
      </c>
      <c r="L16" s="75">
        <v>2014</v>
      </c>
      <c r="M16" s="75" t="s">
        <v>2876</v>
      </c>
      <c r="N16" s="75" t="s">
        <v>16996</v>
      </c>
      <c r="O16" s="75"/>
      <c r="P16" s="69" t="s">
        <v>937</v>
      </c>
      <c r="Q16" s="69" t="s">
        <v>938</v>
      </c>
      <c r="R16" s="75" t="s">
        <v>4819</v>
      </c>
      <c r="S16" s="69"/>
      <c r="T16" s="69"/>
      <c r="U16" s="69"/>
      <c r="V16" s="69"/>
      <c r="W16" s="69"/>
      <c r="X16" s="116" t="s">
        <v>940</v>
      </c>
      <c r="Y16" s="121"/>
      <c r="Z16" s="642">
        <f t="shared" si="0"/>
        <v>42000.000000000007</v>
      </c>
      <c r="AA16" s="74">
        <f t="shared" si="1"/>
        <v>642000</v>
      </c>
    </row>
    <row r="17" spans="1:27" ht="15.5" x14ac:dyDescent="0.35">
      <c r="A17" s="69"/>
      <c r="B17" s="69"/>
      <c r="C17" s="213"/>
      <c r="D17" s="69"/>
      <c r="E17" s="69"/>
      <c r="F17" s="69"/>
      <c r="G17" s="69" t="s">
        <v>16997</v>
      </c>
      <c r="H17" s="69"/>
      <c r="I17" s="74">
        <v>650000</v>
      </c>
      <c r="J17" s="69"/>
      <c r="K17" s="69" t="s">
        <v>2394</v>
      </c>
      <c r="L17" s="75">
        <v>2014</v>
      </c>
      <c r="M17" s="75" t="s">
        <v>14095</v>
      </c>
      <c r="N17" s="75" t="s">
        <v>16998</v>
      </c>
      <c r="O17" s="75"/>
      <c r="P17" s="69" t="s">
        <v>937</v>
      </c>
      <c r="Q17" s="69" t="s">
        <v>967</v>
      </c>
      <c r="R17" s="75" t="s">
        <v>4819</v>
      </c>
      <c r="S17" s="69"/>
      <c r="T17" s="69"/>
      <c r="U17" s="69"/>
      <c r="V17" s="69"/>
      <c r="W17" s="69"/>
      <c r="X17" s="116" t="s">
        <v>940</v>
      </c>
      <c r="Y17" s="121"/>
      <c r="Z17" s="642">
        <f t="shared" si="0"/>
        <v>45500.000000000007</v>
      </c>
      <c r="AA17" s="74">
        <f t="shared" si="1"/>
        <v>695500</v>
      </c>
    </row>
    <row r="18" spans="1:27" ht="15.5" x14ac:dyDescent="0.35">
      <c r="A18" s="69"/>
      <c r="B18" s="69"/>
      <c r="C18" s="213"/>
      <c r="D18" s="69"/>
      <c r="E18" s="69"/>
      <c r="F18" s="73" t="s">
        <v>16999</v>
      </c>
      <c r="G18" s="69" t="s">
        <v>17000</v>
      </c>
      <c r="H18" s="69"/>
      <c r="I18" s="74">
        <v>600000</v>
      </c>
      <c r="J18" s="69"/>
      <c r="K18" s="69" t="s">
        <v>2394</v>
      </c>
      <c r="L18" s="75">
        <v>2014</v>
      </c>
      <c r="M18" s="75" t="s">
        <v>2876</v>
      </c>
      <c r="N18" s="75" t="s">
        <v>17001</v>
      </c>
      <c r="O18" s="75"/>
      <c r="P18" s="69" t="s">
        <v>937</v>
      </c>
      <c r="Q18" s="69" t="s">
        <v>938</v>
      </c>
      <c r="R18" s="75" t="s">
        <v>4819</v>
      </c>
      <c r="S18" s="69"/>
      <c r="T18" s="69"/>
      <c r="U18" s="69"/>
      <c r="V18" s="69"/>
      <c r="W18" s="69"/>
      <c r="X18" s="116" t="s">
        <v>940</v>
      </c>
      <c r="Y18" s="121"/>
      <c r="Z18" s="642">
        <f t="shared" si="0"/>
        <v>42000.000000000007</v>
      </c>
      <c r="AA18" s="74">
        <f t="shared" si="1"/>
        <v>642000</v>
      </c>
    </row>
    <row r="19" spans="1:27" ht="15.5" x14ac:dyDescent="0.35">
      <c r="A19" s="76"/>
      <c r="B19" s="76"/>
      <c r="C19" s="214"/>
      <c r="D19" s="76"/>
      <c r="E19" s="76"/>
      <c r="F19" s="76"/>
      <c r="G19" s="69" t="s">
        <v>17002</v>
      </c>
      <c r="H19" s="69"/>
      <c r="I19" s="74">
        <v>600000</v>
      </c>
      <c r="J19" s="69"/>
      <c r="K19" s="69" t="s">
        <v>2394</v>
      </c>
      <c r="L19" s="75">
        <v>2014</v>
      </c>
      <c r="M19" s="75" t="s">
        <v>2876</v>
      </c>
      <c r="N19" s="75" t="s">
        <v>17003</v>
      </c>
      <c r="O19" s="75"/>
      <c r="P19" s="69" t="s">
        <v>937</v>
      </c>
      <c r="Q19" s="69" t="s">
        <v>938</v>
      </c>
      <c r="R19" s="75" t="s">
        <v>4819</v>
      </c>
      <c r="S19" s="69"/>
      <c r="T19" s="69"/>
      <c r="U19" s="69"/>
      <c r="V19" s="69"/>
      <c r="W19" s="69"/>
      <c r="X19" s="116" t="s">
        <v>940</v>
      </c>
      <c r="Y19" s="121"/>
      <c r="Z19" s="642">
        <f t="shared" si="0"/>
        <v>42000.000000000007</v>
      </c>
      <c r="AA19" s="74">
        <f t="shared" si="1"/>
        <v>642000</v>
      </c>
    </row>
    <row r="20" spans="1:27" ht="15.5" x14ac:dyDescent="0.35">
      <c r="A20" s="76"/>
      <c r="B20" s="76"/>
      <c r="C20" s="214"/>
      <c r="D20" s="76"/>
      <c r="E20" s="76"/>
      <c r="F20" s="73" t="s">
        <v>17004</v>
      </c>
      <c r="G20" s="69" t="s">
        <v>17005</v>
      </c>
      <c r="H20" s="69"/>
      <c r="I20" s="74">
        <v>600000</v>
      </c>
      <c r="J20" s="69"/>
      <c r="K20" s="69" t="s">
        <v>2394</v>
      </c>
      <c r="L20" s="75">
        <v>2014</v>
      </c>
      <c r="M20" s="75" t="s">
        <v>2876</v>
      </c>
      <c r="N20" s="75" t="s">
        <v>17006</v>
      </c>
      <c r="O20" s="75"/>
      <c r="P20" s="69" t="s">
        <v>937</v>
      </c>
      <c r="Q20" s="69" t="s">
        <v>938</v>
      </c>
      <c r="R20" s="75" t="s">
        <v>4819</v>
      </c>
      <c r="S20" s="69"/>
      <c r="T20" s="69"/>
      <c r="U20" s="69"/>
      <c r="V20" s="69"/>
      <c r="W20" s="69"/>
      <c r="X20" s="116" t="s">
        <v>940</v>
      </c>
      <c r="Y20" s="121"/>
      <c r="Z20" s="642">
        <f t="shared" si="0"/>
        <v>42000.000000000007</v>
      </c>
      <c r="AA20" s="74">
        <f t="shared" si="1"/>
        <v>642000</v>
      </c>
    </row>
    <row r="21" spans="1:27" ht="15.5" x14ac:dyDescent="0.35">
      <c r="A21" s="76"/>
      <c r="B21" s="76"/>
      <c r="C21" s="214"/>
      <c r="D21" s="76"/>
      <c r="E21" s="76"/>
      <c r="F21" s="76"/>
      <c r="G21" s="69" t="s">
        <v>17007</v>
      </c>
      <c r="H21" s="69"/>
      <c r="I21" s="74">
        <v>600000</v>
      </c>
      <c r="J21" s="69"/>
      <c r="K21" s="69" t="s">
        <v>2394</v>
      </c>
      <c r="L21" s="75">
        <v>2014</v>
      </c>
      <c r="M21" s="75" t="s">
        <v>2876</v>
      </c>
      <c r="N21" s="75" t="s">
        <v>17008</v>
      </c>
      <c r="O21" s="75"/>
      <c r="P21" s="69" t="s">
        <v>937</v>
      </c>
      <c r="Q21" s="69" t="s">
        <v>938</v>
      </c>
      <c r="R21" s="75" t="s">
        <v>4819</v>
      </c>
      <c r="S21" s="69"/>
      <c r="T21" s="69"/>
      <c r="U21" s="69"/>
      <c r="V21" s="69"/>
      <c r="W21" s="69"/>
      <c r="X21" s="116" t="s">
        <v>940</v>
      </c>
      <c r="Y21" s="121"/>
      <c r="Z21" s="642">
        <f t="shared" si="0"/>
        <v>42000.000000000007</v>
      </c>
      <c r="AA21" s="74">
        <f t="shared" si="1"/>
        <v>642000</v>
      </c>
    </row>
    <row r="22" spans="1:27" ht="15.5" x14ac:dyDescent="0.35">
      <c r="A22" s="76"/>
      <c r="B22" s="76"/>
      <c r="C22" s="214"/>
      <c r="D22" s="76"/>
      <c r="E22" s="76"/>
      <c r="F22" s="76"/>
      <c r="G22" s="69" t="s">
        <v>17009</v>
      </c>
      <c r="H22" s="69"/>
      <c r="I22" s="74">
        <v>600000</v>
      </c>
      <c r="J22" s="69"/>
      <c r="K22" s="69" t="s">
        <v>2394</v>
      </c>
      <c r="L22" s="75">
        <v>2014</v>
      </c>
      <c r="M22" s="75" t="s">
        <v>2876</v>
      </c>
      <c r="N22" s="75" t="s">
        <v>17010</v>
      </c>
      <c r="O22" s="75"/>
      <c r="P22" s="69" t="s">
        <v>937</v>
      </c>
      <c r="Q22" s="69" t="s">
        <v>938</v>
      </c>
      <c r="R22" s="75" t="s">
        <v>4819</v>
      </c>
      <c r="S22" s="69"/>
      <c r="T22" s="69"/>
      <c r="U22" s="69"/>
      <c r="V22" s="69"/>
      <c r="W22" s="69"/>
      <c r="X22" s="116" t="s">
        <v>940</v>
      </c>
      <c r="Y22" s="121"/>
      <c r="Z22" s="642">
        <f t="shared" si="0"/>
        <v>42000.000000000007</v>
      </c>
      <c r="AA22" s="74">
        <f t="shared" si="1"/>
        <v>642000</v>
      </c>
    </row>
    <row r="23" spans="1:27" ht="15.5" x14ac:dyDescent="0.35">
      <c r="A23" s="76"/>
      <c r="B23" s="76"/>
      <c r="C23" s="214"/>
      <c r="D23" s="76"/>
      <c r="E23" s="76"/>
      <c r="F23" s="76"/>
      <c r="G23" s="69" t="s">
        <v>17011</v>
      </c>
      <c r="H23" s="69"/>
      <c r="I23" s="74">
        <v>600000</v>
      </c>
      <c r="J23" s="69"/>
      <c r="K23" s="69" t="s">
        <v>2394</v>
      </c>
      <c r="L23" s="75">
        <v>2014</v>
      </c>
      <c r="M23" s="75" t="s">
        <v>2876</v>
      </c>
      <c r="N23" s="75" t="s">
        <v>17012</v>
      </c>
      <c r="O23" s="75"/>
      <c r="P23" s="69" t="s">
        <v>937</v>
      </c>
      <c r="Q23" s="69" t="s">
        <v>938</v>
      </c>
      <c r="R23" s="75" t="s">
        <v>4819</v>
      </c>
      <c r="S23" s="69"/>
      <c r="T23" s="69"/>
      <c r="U23" s="69"/>
      <c r="V23" s="69"/>
      <c r="W23" s="69"/>
      <c r="X23" s="116" t="s">
        <v>940</v>
      </c>
      <c r="Y23" s="121"/>
      <c r="Z23" s="642">
        <f t="shared" si="0"/>
        <v>42000.000000000007</v>
      </c>
      <c r="AA23" s="74">
        <f t="shared" si="1"/>
        <v>642000</v>
      </c>
    </row>
    <row r="24" spans="1:27" ht="15.5" x14ac:dyDescent="0.35">
      <c r="A24" s="76"/>
      <c r="B24" s="76"/>
      <c r="C24" s="214"/>
      <c r="D24" s="76"/>
      <c r="E24" s="76"/>
      <c r="F24" s="76"/>
      <c r="G24" s="69" t="s">
        <v>17013</v>
      </c>
      <c r="H24" s="69"/>
      <c r="I24" s="74">
        <v>600000</v>
      </c>
      <c r="J24" s="69"/>
      <c r="K24" s="69" t="s">
        <v>2394</v>
      </c>
      <c r="L24" s="75">
        <v>2014</v>
      </c>
      <c r="M24" s="75" t="s">
        <v>2876</v>
      </c>
      <c r="N24" s="75" t="s">
        <v>17014</v>
      </c>
      <c r="O24" s="75"/>
      <c r="P24" s="69" t="s">
        <v>937</v>
      </c>
      <c r="Q24" s="69" t="s">
        <v>938</v>
      </c>
      <c r="R24" s="75" t="s">
        <v>4819</v>
      </c>
      <c r="S24" s="69"/>
      <c r="T24" s="69"/>
      <c r="U24" s="69"/>
      <c r="V24" s="69"/>
      <c r="W24" s="69"/>
      <c r="X24" s="116" t="s">
        <v>940</v>
      </c>
      <c r="Y24" s="121"/>
      <c r="Z24" s="642">
        <f t="shared" si="0"/>
        <v>42000.000000000007</v>
      </c>
      <c r="AA24" s="74">
        <f t="shared" si="1"/>
        <v>642000</v>
      </c>
    </row>
    <row r="25" spans="1:27" ht="15.5" x14ac:dyDescent="0.35">
      <c r="A25" s="76"/>
      <c r="B25" s="76"/>
      <c r="C25" s="214"/>
      <c r="D25" s="76"/>
      <c r="E25" s="76"/>
      <c r="F25" s="76"/>
      <c r="G25" s="69" t="s">
        <v>17015</v>
      </c>
      <c r="H25" s="69"/>
      <c r="I25" s="74">
        <v>650000</v>
      </c>
      <c r="J25" s="69"/>
      <c r="K25" s="69" t="s">
        <v>2394</v>
      </c>
      <c r="L25" s="75">
        <v>2014</v>
      </c>
      <c r="M25" s="75" t="s">
        <v>2876</v>
      </c>
      <c r="N25" s="75" t="s">
        <v>17016</v>
      </c>
      <c r="O25" s="75"/>
      <c r="P25" s="69" t="s">
        <v>937</v>
      </c>
      <c r="Q25" s="69" t="s">
        <v>938</v>
      </c>
      <c r="R25" s="75" t="s">
        <v>4819</v>
      </c>
      <c r="S25" s="69"/>
      <c r="T25" s="69"/>
      <c r="U25" s="69"/>
      <c r="V25" s="69"/>
      <c r="W25" s="69"/>
      <c r="X25" s="116" t="s">
        <v>940</v>
      </c>
      <c r="Y25" s="121" t="s">
        <v>17017</v>
      </c>
      <c r="Z25" s="642">
        <f t="shared" si="0"/>
        <v>45500.000000000007</v>
      </c>
      <c r="AA25" s="74">
        <f t="shared" si="1"/>
        <v>695500</v>
      </c>
    </row>
    <row r="26" spans="1:27" ht="15.5" x14ac:dyDescent="0.35">
      <c r="A26" s="66"/>
      <c r="B26" s="66"/>
      <c r="C26" s="267"/>
      <c r="D26" s="66"/>
      <c r="E26" s="66"/>
      <c r="F26" s="66"/>
      <c r="G26" s="66" t="s">
        <v>9454</v>
      </c>
      <c r="H26" s="66"/>
      <c r="I26" s="211"/>
      <c r="J26" s="66"/>
      <c r="K26" s="66"/>
      <c r="L26" s="89"/>
      <c r="M26" s="89"/>
      <c r="N26" s="89"/>
      <c r="O26" s="89"/>
      <c r="P26" s="66"/>
      <c r="Q26" s="66"/>
      <c r="R26" s="89"/>
      <c r="S26" s="66"/>
      <c r="T26" s="66"/>
      <c r="U26" s="66"/>
      <c r="V26" s="66"/>
      <c r="W26" s="66"/>
      <c r="X26" s="184"/>
      <c r="Y26" s="184"/>
      <c r="Z26" s="642">
        <f t="shared" si="0"/>
        <v>0</v>
      </c>
      <c r="AA26" s="211">
        <f t="shared" si="1"/>
        <v>0</v>
      </c>
    </row>
    <row r="27" spans="1:27" ht="15.5" x14ac:dyDescent="0.35">
      <c r="A27" s="76"/>
      <c r="B27" s="76"/>
      <c r="C27" s="214"/>
      <c r="D27" s="76"/>
      <c r="E27" s="76"/>
      <c r="F27" s="76"/>
      <c r="G27" s="69" t="s">
        <v>17018</v>
      </c>
      <c r="H27" s="69"/>
      <c r="I27" s="74">
        <v>40000</v>
      </c>
      <c r="J27" s="69"/>
      <c r="K27" s="69" t="s">
        <v>2394</v>
      </c>
      <c r="L27" s="75">
        <v>2014</v>
      </c>
      <c r="M27" s="75" t="s">
        <v>17019</v>
      </c>
      <c r="N27" s="75" t="s">
        <v>17020</v>
      </c>
      <c r="O27" s="75"/>
      <c r="P27" s="69" t="s">
        <v>1575</v>
      </c>
      <c r="Q27" s="69" t="s">
        <v>967</v>
      </c>
      <c r="R27" s="75" t="s">
        <v>4308</v>
      </c>
      <c r="S27" s="69"/>
      <c r="T27" s="69"/>
      <c r="U27" s="69"/>
      <c r="V27" s="69"/>
      <c r="W27" s="69"/>
      <c r="X27" s="116" t="s">
        <v>940</v>
      </c>
      <c r="Y27" s="121"/>
      <c r="Z27" s="642">
        <f t="shared" si="0"/>
        <v>2800.0000000000005</v>
      </c>
      <c r="AA27" s="74">
        <f t="shared" si="1"/>
        <v>42800</v>
      </c>
    </row>
    <row r="28" spans="1:27" ht="15.5" x14ac:dyDescent="0.35">
      <c r="A28" s="76"/>
      <c r="B28" s="76"/>
      <c r="C28" s="214"/>
      <c r="D28" s="76"/>
      <c r="E28" s="76"/>
      <c r="F28" s="76"/>
      <c r="G28" s="69" t="s">
        <v>17021</v>
      </c>
      <c r="H28" s="69"/>
      <c r="I28" s="74">
        <v>40000</v>
      </c>
      <c r="J28" s="69"/>
      <c r="K28" s="69" t="s">
        <v>2394</v>
      </c>
      <c r="L28" s="75">
        <v>2014</v>
      </c>
      <c r="M28" s="75" t="s">
        <v>4310</v>
      </c>
      <c r="N28" s="75" t="s">
        <v>17022</v>
      </c>
      <c r="O28" s="75"/>
      <c r="P28" s="69" t="s">
        <v>1575</v>
      </c>
      <c r="Q28" s="69" t="s">
        <v>1575</v>
      </c>
      <c r="R28" s="75" t="s">
        <v>4308</v>
      </c>
      <c r="S28" s="69"/>
      <c r="T28" s="69"/>
      <c r="U28" s="69"/>
      <c r="V28" s="69"/>
      <c r="W28" s="69"/>
      <c r="X28" s="116" t="s">
        <v>940</v>
      </c>
      <c r="Y28" s="121"/>
      <c r="Z28" s="642">
        <f t="shared" si="0"/>
        <v>2800.0000000000005</v>
      </c>
      <c r="AA28" s="74">
        <f t="shared" si="1"/>
        <v>42800</v>
      </c>
    </row>
    <row r="29" spans="1:27" ht="15.5" x14ac:dyDescent="0.35">
      <c r="A29" s="76"/>
      <c r="B29" s="76"/>
      <c r="C29" s="214"/>
      <c r="D29" s="76"/>
      <c r="E29" s="76"/>
      <c r="F29" s="76"/>
      <c r="G29" s="69" t="s">
        <v>17023</v>
      </c>
      <c r="H29" s="69"/>
      <c r="I29" s="74">
        <v>40000</v>
      </c>
      <c r="J29" s="69"/>
      <c r="K29" s="69" t="s">
        <v>2394</v>
      </c>
      <c r="L29" s="75">
        <v>2014</v>
      </c>
      <c r="M29" s="75" t="s">
        <v>17019</v>
      </c>
      <c r="N29" s="75" t="s">
        <v>17024</v>
      </c>
      <c r="O29" s="75"/>
      <c r="P29" s="69" t="s">
        <v>1575</v>
      </c>
      <c r="Q29" s="69" t="s">
        <v>967</v>
      </c>
      <c r="R29" s="75" t="s">
        <v>4308</v>
      </c>
      <c r="S29" s="69"/>
      <c r="T29" s="69"/>
      <c r="U29" s="69"/>
      <c r="V29" s="69"/>
      <c r="W29" s="69"/>
      <c r="X29" s="116" t="s">
        <v>940</v>
      </c>
      <c r="Y29" s="121"/>
      <c r="Z29" s="642">
        <f t="shared" si="0"/>
        <v>2800.0000000000005</v>
      </c>
      <c r="AA29" s="74">
        <f t="shared" si="1"/>
        <v>42800</v>
      </c>
    </row>
    <row r="30" spans="1:27" ht="15.5" x14ac:dyDescent="0.35">
      <c r="A30" s="76"/>
      <c r="B30" s="76"/>
      <c r="C30" s="214"/>
      <c r="D30" s="76"/>
      <c r="E30" s="76"/>
      <c r="F30" s="76"/>
      <c r="G30" s="69" t="s">
        <v>17025</v>
      </c>
      <c r="H30" s="69"/>
      <c r="I30" s="74">
        <v>40000</v>
      </c>
      <c r="J30" s="69"/>
      <c r="K30" s="69" t="s">
        <v>2394</v>
      </c>
      <c r="L30" s="75">
        <v>2014</v>
      </c>
      <c r="M30" s="75" t="s">
        <v>17019</v>
      </c>
      <c r="N30" s="75" t="s">
        <v>17026</v>
      </c>
      <c r="O30" s="75"/>
      <c r="P30" s="69" t="s">
        <v>1575</v>
      </c>
      <c r="Q30" s="69" t="s">
        <v>967</v>
      </c>
      <c r="R30" s="75" t="s">
        <v>4308</v>
      </c>
      <c r="S30" s="69"/>
      <c r="T30" s="69"/>
      <c r="U30" s="69"/>
      <c r="V30" s="69"/>
      <c r="W30" s="69"/>
      <c r="X30" s="116" t="s">
        <v>940</v>
      </c>
      <c r="Y30" s="121"/>
      <c r="Z30" s="642">
        <f t="shared" si="0"/>
        <v>2800.0000000000005</v>
      </c>
      <c r="AA30" s="74">
        <f t="shared" si="1"/>
        <v>42800</v>
      </c>
    </row>
    <row r="31" spans="1:27" ht="15.5" x14ac:dyDescent="0.35">
      <c r="A31" s="76"/>
      <c r="B31" s="76"/>
      <c r="C31" s="214"/>
      <c r="D31" s="76"/>
      <c r="E31" s="76"/>
      <c r="F31" s="76"/>
      <c r="G31" s="69" t="s">
        <v>17027</v>
      </c>
      <c r="H31" s="69"/>
      <c r="I31" s="74">
        <v>40000</v>
      </c>
      <c r="J31" s="69"/>
      <c r="K31" s="69" t="s">
        <v>2394</v>
      </c>
      <c r="L31" s="75">
        <v>2014</v>
      </c>
      <c r="M31" s="75" t="s">
        <v>4310</v>
      </c>
      <c r="N31" s="75" t="s">
        <v>17028</v>
      </c>
      <c r="O31" s="75"/>
      <c r="P31" s="69" t="s">
        <v>1575</v>
      </c>
      <c r="Q31" s="69" t="s">
        <v>1575</v>
      </c>
      <c r="R31" s="75" t="s">
        <v>4308</v>
      </c>
      <c r="S31" s="69"/>
      <c r="T31" s="69"/>
      <c r="U31" s="69"/>
      <c r="V31" s="69"/>
      <c r="W31" s="69"/>
      <c r="X31" s="116" t="s">
        <v>940</v>
      </c>
      <c r="Y31" s="121"/>
      <c r="Z31" s="642">
        <f t="shared" si="0"/>
        <v>2800.0000000000005</v>
      </c>
      <c r="AA31" s="74">
        <f t="shared" si="1"/>
        <v>42800</v>
      </c>
    </row>
    <row r="32" spans="1:27" ht="15.5" x14ac:dyDescent="0.35">
      <c r="A32" s="76"/>
      <c r="B32" s="76"/>
      <c r="C32" s="214"/>
      <c r="D32" s="76"/>
      <c r="E32" s="76"/>
      <c r="F32" s="76"/>
      <c r="G32" s="69" t="s">
        <v>17029</v>
      </c>
      <c r="H32" s="69"/>
      <c r="I32" s="74">
        <v>500000</v>
      </c>
      <c r="J32" s="69"/>
      <c r="K32" s="69" t="s">
        <v>1562</v>
      </c>
      <c r="L32" s="75">
        <v>2014</v>
      </c>
      <c r="M32" s="75" t="s">
        <v>14944</v>
      </c>
      <c r="N32" s="75" t="s">
        <v>17030</v>
      </c>
      <c r="O32" s="75"/>
      <c r="P32" s="69" t="s">
        <v>1811</v>
      </c>
      <c r="Q32" s="69" t="s">
        <v>3925</v>
      </c>
      <c r="R32" s="75" t="s">
        <v>3926</v>
      </c>
      <c r="S32" s="69"/>
      <c r="T32" s="69"/>
      <c r="U32" s="69"/>
      <c r="V32" s="69"/>
      <c r="W32" s="69"/>
      <c r="X32" s="116" t="s">
        <v>940</v>
      </c>
      <c r="Y32" s="121"/>
      <c r="Z32" s="642">
        <f t="shared" si="0"/>
        <v>35000</v>
      </c>
      <c r="AA32" s="74">
        <f t="shared" si="1"/>
        <v>535000</v>
      </c>
    </row>
    <row r="33" spans="1:27" ht="15.5" x14ac:dyDescent="0.35">
      <c r="A33" s="76"/>
      <c r="B33" s="76"/>
      <c r="C33" s="214"/>
      <c r="D33" s="76"/>
      <c r="E33" s="76"/>
      <c r="F33" s="76"/>
      <c r="G33" s="69" t="s">
        <v>17031</v>
      </c>
      <c r="H33" s="69"/>
      <c r="I33" s="74">
        <v>40000</v>
      </c>
      <c r="J33" s="69"/>
      <c r="K33" s="69" t="s">
        <v>2394</v>
      </c>
      <c r="L33" s="75">
        <v>2014</v>
      </c>
      <c r="M33" s="75" t="s">
        <v>4310</v>
      </c>
      <c r="N33" s="75" t="s">
        <v>17032</v>
      </c>
      <c r="O33" s="75"/>
      <c r="P33" s="69" t="s">
        <v>1575</v>
      </c>
      <c r="Q33" s="69" t="s">
        <v>1575</v>
      </c>
      <c r="R33" s="75" t="s">
        <v>4308</v>
      </c>
      <c r="S33" s="69"/>
      <c r="T33" s="69"/>
      <c r="U33" s="69"/>
      <c r="V33" s="69"/>
      <c r="W33" s="69"/>
      <c r="X33" s="116" t="s">
        <v>940</v>
      </c>
      <c r="Y33" s="121"/>
      <c r="Z33" s="642">
        <f t="shared" si="0"/>
        <v>2800.0000000000005</v>
      </c>
      <c r="AA33" s="74">
        <f t="shared" si="1"/>
        <v>42800</v>
      </c>
    </row>
    <row r="34" spans="1:27" ht="15.5" x14ac:dyDescent="0.35">
      <c r="A34" s="76"/>
      <c r="B34" s="76"/>
      <c r="C34" s="214"/>
      <c r="D34" s="76"/>
      <c r="E34" s="76"/>
      <c r="F34" s="76"/>
      <c r="G34" s="69" t="s">
        <v>17033</v>
      </c>
      <c r="H34" s="69"/>
      <c r="I34" s="74">
        <v>40000</v>
      </c>
      <c r="J34" s="69"/>
      <c r="K34" s="69" t="s">
        <v>2394</v>
      </c>
      <c r="L34" s="75">
        <v>2014</v>
      </c>
      <c r="M34" s="75" t="s">
        <v>17019</v>
      </c>
      <c r="N34" s="75" t="s">
        <v>17034</v>
      </c>
      <c r="O34" s="75"/>
      <c r="P34" s="69" t="s">
        <v>1575</v>
      </c>
      <c r="Q34" s="69" t="s">
        <v>967</v>
      </c>
      <c r="R34" s="75" t="s">
        <v>4308</v>
      </c>
      <c r="S34" s="69"/>
      <c r="T34" s="69"/>
      <c r="U34" s="69"/>
      <c r="V34" s="69"/>
      <c r="W34" s="69"/>
      <c r="X34" s="116" t="s">
        <v>940</v>
      </c>
      <c r="Y34" s="121"/>
      <c r="Z34" s="642">
        <f t="shared" si="0"/>
        <v>2800.0000000000005</v>
      </c>
      <c r="AA34" s="74">
        <f t="shared" si="1"/>
        <v>42800</v>
      </c>
    </row>
    <row r="35" spans="1:27" ht="15.5" x14ac:dyDescent="0.35">
      <c r="A35" s="76"/>
      <c r="B35" s="76"/>
      <c r="C35" s="214"/>
      <c r="D35" s="76"/>
      <c r="E35" s="76"/>
      <c r="F35" s="76"/>
      <c r="G35" s="69" t="s">
        <v>17035</v>
      </c>
      <c r="H35" s="69"/>
      <c r="I35" s="74">
        <v>40000</v>
      </c>
      <c r="J35" s="69"/>
      <c r="K35" s="69" t="s">
        <v>2394</v>
      </c>
      <c r="L35" s="75">
        <v>2014</v>
      </c>
      <c r="M35" s="75" t="s">
        <v>17019</v>
      </c>
      <c r="N35" s="75" t="s">
        <v>17036</v>
      </c>
      <c r="O35" s="75"/>
      <c r="P35" s="69" t="s">
        <v>1575</v>
      </c>
      <c r="Q35" s="69" t="s">
        <v>967</v>
      </c>
      <c r="R35" s="75" t="s">
        <v>4308</v>
      </c>
      <c r="S35" s="69"/>
      <c r="T35" s="69"/>
      <c r="U35" s="69"/>
      <c r="V35" s="69"/>
      <c r="W35" s="69"/>
      <c r="X35" s="116" t="s">
        <v>940</v>
      </c>
      <c r="Y35" s="121"/>
      <c r="Z35" s="642">
        <f t="shared" si="0"/>
        <v>2800.0000000000005</v>
      </c>
      <c r="AA35" s="74">
        <f t="shared" si="1"/>
        <v>42800</v>
      </c>
    </row>
    <row r="36" spans="1:27" ht="15.5" x14ac:dyDescent="0.35">
      <c r="A36" s="76"/>
      <c r="B36" s="76"/>
      <c r="C36" s="214"/>
      <c r="D36" s="76"/>
      <c r="E36" s="76"/>
      <c r="F36" s="76"/>
      <c r="G36" s="69" t="s">
        <v>17037</v>
      </c>
      <c r="H36" s="69"/>
      <c r="I36" s="74">
        <v>40000</v>
      </c>
      <c r="J36" s="69"/>
      <c r="K36" s="69" t="s">
        <v>2394</v>
      </c>
      <c r="L36" s="75">
        <v>2014</v>
      </c>
      <c r="M36" s="75" t="s">
        <v>4310</v>
      </c>
      <c r="N36" s="75" t="s">
        <v>17038</v>
      </c>
      <c r="O36" s="75"/>
      <c r="P36" s="69" t="s">
        <v>1575</v>
      </c>
      <c r="Q36" s="69" t="s">
        <v>1575</v>
      </c>
      <c r="R36" s="75" t="s">
        <v>4308</v>
      </c>
      <c r="S36" s="69"/>
      <c r="T36" s="69"/>
      <c r="U36" s="69"/>
      <c r="V36" s="69"/>
      <c r="W36" s="69"/>
      <c r="X36" s="116" t="s">
        <v>940</v>
      </c>
      <c r="Y36" s="121"/>
      <c r="Z36" s="642">
        <f t="shared" si="0"/>
        <v>2800.0000000000005</v>
      </c>
      <c r="AA36" s="74">
        <f t="shared" si="1"/>
        <v>42800</v>
      </c>
    </row>
    <row r="37" spans="1:27" ht="15.5" x14ac:dyDescent="0.35">
      <c r="A37" s="76"/>
      <c r="B37" s="76"/>
      <c r="C37" s="214"/>
      <c r="D37" s="76"/>
      <c r="E37" s="76"/>
      <c r="F37" s="76"/>
      <c r="G37" s="69" t="s">
        <v>17039</v>
      </c>
      <c r="H37" s="69"/>
      <c r="I37" s="74">
        <v>40000</v>
      </c>
      <c r="J37" s="69"/>
      <c r="K37" s="69" t="s">
        <v>2394</v>
      </c>
      <c r="L37" s="75">
        <v>2014</v>
      </c>
      <c r="M37" s="75" t="s">
        <v>4310</v>
      </c>
      <c r="N37" s="75" t="s">
        <v>17040</v>
      </c>
      <c r="O37" s="75"/>
      <c r="P37" s="69" t="s">
        <v>1575</v>
      </c>
      <c r="Q37" s="69" t="s">
        <v>1575</v>
      </c>
      <c r="R37" s="75" t="s">
        <v>4308</v>
      </c>
      <c r="S37" s="69"/>
      <c r="T37" s="69"/>
      <c r="U37" s="69"/>
      <c r="V37" s="69"/>
      <c r="W37" s="69"/>
      <c r="X37" s="116" t="s">
        <v>940</v>
      </c>
      <c r="Y37" s="121"/>
      <c r="Z37" s="642">
        <f t="shared" si="0"/>
        <v>2800.0000000000005</v>
      </c>
      <c r="AA37" s="74">
        <f t="shared" si="1"/>
        <v>42800</v>
      </c>
    </row>
    <row r="38" spans="1:27" ht="15.5" x14ac:dyDescent="0.35">
      <c r="A38" s="76"/>
      <c r="B38" s="76"/>
      <c r="C38" s="214"/>
      <c r="D38" s="76"/>
      <c r="E38" s="76"/>
      <c r="F38" s="76"/>
      <c r="G38" s="69" t="s">
        <v>17041</v>
      </c>
      <c r="H38" s="69"/>
      <c r="I38" s="74">
        <v>40000</v>
      </c>
      <c r="J38" s="69"/>
      <c r="K38" s="69" t="s">
        <v>2394</v>
      </c>
      <c r="L38" s="75">
        <v>2014</v>
      </c>
      <c r="M38" s="75" t="s">
        <v>17019</v>
      </c>
      <c r="N38" s="75" t="s">
        <v>17042</v>
      </c>
      <c r="O38" s="75"/>
      <c r="P38" s="69" t="s">
        <v>1575</v>
      </c>
      <c r="Q38" s="69" t="s">
        <v>1575</v>
      </c>
      <c r="R38" s="75" t="s">
        <v>4308</v>
      </c>
      <c r="S38" s="69"/>
      <c r="T38" s="69"/>
      <c r="U38" s="69"/>
      <c r="V38" s="69"/>
      <c r="W38" s="69"/>
      <c r="X38" s="116" t="s">
        <v>940</v>
      </c>
      <c r="Y38" s="121"/>
      <c r="Z38" s="642">
        <f t="shared" si="0"/>
        <v>2800.0000000000005</v>
      </c>
      <c r="AA38" s="74">
        <f t="shared" si="1"/>
        <v>42800</v>
      </c>
    </row>
    <row r="39" spans="1:27" ht="15.5" x14ac:dyDescent="0.35">
      <c r="A39" s="76"/>
      <c r="B39" s="76"/>
      <c r="C39" s="214"/>
      <c r="D39" s="76"/>
      <c r="E39" s="76"/>
      <c r="F39" s="76"/>
      <c r="G39" s="69" t="s">
        <v>17043</v>
      </c>
      <c r="H39" s="69"/>
      <c r="I39" s="74">
        <v>500000</v>
      </c>
      <c r="J39" s="69"/>
      <c r="K39" s="69" t="s">
        <v>1562</v>
      </c>
      <c r="L39" s="75">
        <v>2014</v>
      </c>
      <c r="M39" s="75" t="s">
        <v>14944</v>
      </c>
      <c r="N39" s="75" t="s">
        <v>17044</v>
      </c>
      <c r="O39" s="75"/>
      <c r="P39" s="69" t="s">
        <v>1811</v>
      </c>
      <c r="Q39" s="69" t="s">
        <v>1575</v>
      </c>
      <c r="R39" s="75" t="s">
        <v>3926</v>
      </c>
      <c r="S39" s="69"/>
      <c r="T39" s="69"/>
      <c r="U39" s="69"/>
      <c r="V39" s="69"/>
      <c r="W39" s="69"/>
      <c r="X39" s="116" t="s">
        <v>940</v>
      </c>
      <c r="Y39" s="121"/>
      <c r="Z39" s="642">
        <f t="shared" si="0"/>
        <v>35000</v>
      </c>
      <c r="AA39" s="74">
        <f t="shared" si="1"/>
        <v>535000</v>
      </c>
    </row>
    <row r="40" spans="1:27" ht="15.5" x14ac:dyDescent="0.35">
      <c r="A40" s="76"/>
      <c r="B40" s="76"/>
      <c r="C40" s="214"/>
      <c r="D40" s="76"/>
      <c r="E40" s="76"/>
      <c r="F40" s="76"/>
      <c r="G40" s="69" t="s">
        <v>17045</v>
      </c>
      <c r="H40" s="69"/>
      <c r="I40" s="74">
        <v>500000</v>
      </c>
      <c r="J40" s="69"/>
      <c r="K40" s="69" t="s">
        <v>1562</v>
      </c>
      <c r="L40" s="75">
        <v>2014</v>
      </c>
      <c r="M40" s="75" t="s">
        <v>14944</v>
      </c>
      <c r="N40" s="75" t="s">
        <v>17046</v>
      </c>
      <c r="O40" s="75"/>
      <c r="P40" s="69" t="s">
        <v>1811</v>
      </c>
      <c r="Q40" s="69" t="s">
        <v>1575</v>
      </c>
      <c r="R40" s="75" t="s">
        <v>3926</v>
      </c>
      <c r="S40" s="69"/>
      <c r="T40" s="69"/>
      <c r="U40" s="69"/>
      <c r="V40" s="69"/>
      <c r="W40" s="69"/>
      <c r="X40" s="116" t="s">
        <v>940</v>
      </c>
      <c r="Y40" s="121"/>
      <c r="Z40" s="642">
        <f t="shared" si="0"/>
        <v>35000</v>
      </c>
      <c r="AA40" s="74">
        <f t="shared" si="1"/>
        <v>535000</v>
      </c>
    </row>
    <row r="41" spans="1:27" ht="15.5" x14ac:dyDescent="0.35">
      <c r="A41" s="76"/>
      <c r="B41" s="76"/>
      <c r="C41" s="214"/>
      <c r="D41" s="76"/>
      <c r="E41" s="76"/>
      <c r="F41" s="76"/>
      <c r="G41" s="69" t="s">
        <v>17047</v>
      </c>
      <c r="H41" s="69"/>
      <c r="I41" s="74">
        <v>40000</v>
      </c>
      <c r="J41" s="69"/>
      <c r="K41" s="69" t="s">
        <v>2394</v>
      </c>
      <c r="L41" s="75">
        <v>2014</v>
      </c>
      <c r="M41" s="75" t="s">
        <v>4310</v>
      </c>
      <c r="N41" s="75" t="s">
        <v>17024</v>
      </c>
      <c r="O41" s="75"/>
      <c r="P41" s="69" t="s">
        <v>1575</v>
      </c>
      <c r="Q41" s="69" t="s">
        <v>1575</v>
      </c>
      <c r="R41" s="75" t="s">
        <v>4308</v>
      </c>
      <c r="S41" s="69"/>
      <c r="T41" s="69"/>
      <c r="U41" s="69"/>
      <c r="V41" s="69"/>
      <c r="W41" s="69"/>
      <c r="X41" s="116" t="s">
        <v>940</v>
      </c>
      <c r="Y41" s="121"/>
      <c r="Z41" s="642">
        <f t="shared" si="0"/>
        <v>2800.0000000000005</v>
      </c>
      <c r="AA41" s="74">
        <f t="shared" si="1"/>
        <v>42800</v>
      </c>
    </row>
    <row r="42" spans="1:27" ht="15.5" x14ac:dyDescent="0.35">
      <c r="A42" s="76"/>
      <c r="B42" s="76"/>
      <c r="C42" s="214"/>
      <c r="D42" s="76"/>
      <c r="E42" s="76"/>
      <c r="F42" s="76"/>
      <c r="G42" s="69" t="s">
        <v>17048</v>
      </c>
      <c r="H42" s="69"/>
      <c r="I42" s="74">
        <v>40000</v>
      </c>
      <c r="J42" s="69"/>
      <c r="K42" s="69" t="s">
        <v>2394</v>
      </c>
      <c r="L42" s="75">
        <v>2014</v>
      </c>
      <c r="M42" s="75" t="s">
        <v>17019</v>
      </c>
      <c r="N42" s="75" t="s">
        <v>17049</v>
      </c>
      <c r="O42" s="75"/>
      <c r="P42" s="69" t="s">
        <v>1575</v>
      </c>
      <c r="Q42" s="69" t="s">
        <v>1575</v>
      </c>
      <c r="R42" s="75" t="s">
        <v>4308</v>
      </c>
      <c r="S42" s="69"/>
      <c r="T42" s="69"/>
      <c r="U42" s="69"/>
      <c r="V42" s="69"/>
      <c r="W42" s="69"/>
      <c r="X42" s="116" t="s">
        <v>940</v>
      </c>
      <c r="Y42" s="121"/>
      <c r="Z42" s="642">
        <f t="shared" si="0"/>
        <v>2800.0000000000005</v>
      </c>
      <c r="AA42" s="74">
        <f t="shared" si="1"/>
        <v>42800</v>
      </c>
    </row>
    <row r="43" spans="1:27" ht="15.5" x14ac:dyDescent="0.35">
      <c r="A43" s="76"/>
      <c r="B43" s="76"/>
      <c r="C43" s="214"/>
      <c r="D43" s="76"/>
      <c r="E43" s="76"/>
      <c r="F43" s="76"/>
      <c r="G43" s="69" t="s">
        <v>17050</v>
      </c>
      <c r="H43" s="69"/>
      <c r="I43" s="74">
        <v>40000</v>
      </c>
      <c r="J43" s="69"/>
      <c r="K43" s="69" t="s">
        <v>2394</v>
      </c>
      <c r="L43" s="75">
        <v>2014</v>
      </c>
      <c r="M43" s="75" t="s">
        <v>17019</v>
      </c>
      <c r="N43" s="75" t="s">
        <v>17051</v>
      </c>
      <c r="O43" s="75"/>
      <c r="P43" s="69" t="s">
        <v>1575</v>
      </c>
      <c r="Q43" s="69" t="s">
        <v>1575</v>
      </c>
      <c r="R43" s="75" t="s">
        <v>4308</v>
      </c>
      <c r="S43" s="69"/>
      <c r="T43" s="69"/>
      <c r="U43" s="69"/>
      <c r="V43" s="69"/>
      <c r="W43" s="69"/>
      <c r="X43" s="116" t="s">
        <v>940</v>
      </c>
      <c r="Y43" s="121"/>
      <c r="Z43" s="642">
        <f t="shared" si="0"/>
        <v>2800.0000000000005</v>
      </c>
      <c r="AA43" s="74">
        <f t="shared" si="1"/>
        <v>42800</v>
      </c>
    </row>
    <row r="44" spans="1:27" ht="15.5" x14ac:dyDescent="0.35">
      <c r="A44" s="76"/>
      <c r="B44" s="76"/>
      <c r="C44" s="214"/>
      <c r="D44" s="76"/>
      <c r="E44" s="76"/>
      <c r="F44" s="76"/>
      <c r="G44" s="69" t="s">
        <v>17052</v>
      </c>
      <c r="H44" s="69"/>
      <c r="I44" s="74">
        <v>40000</v>
      </c>
      <c r="J44" s="69"/>
      <c r="K44" s="69" t="s">
        <v>2394</v>
      </c>
      <c r="L44" s="75">
        <v>2014</v>
      </c>
      <c r="M44" s="75" t="s">
        <v>4310</v>
      </c>
      <c r="N44" s="75" t="s">
        <v>17053</v>
      </c>
      <c r="O44" s="75"/>
      <c r="P44" s="69" t="s">
        <v>1575</v>
      </c>
      <c r="Q44" s="69" t="s">
        <v>1575</v>
      </c>
      <c r="R44" s="75" t="s">
        <v>4308</v>
      </c>
      <c r="S44" s="69"/>
      <c r="T44" s="69"/>
      <c r="U44" s="69"/>
      <c r="V44" s="69"/>
      <c r="W44" s="69"/>
      <c r="X44" s="116" t="s">
        <v>940</v>
      </c>
      <c r="Y44" s="121"/>
      <c r="Z44" s="642">
        <f t="shared" si="0"/>
        <v>2800.0000000000005</v>
      </c>
      <c r="AA44" s="74">
        <f t="shared" si="1"/>
        <v>42800</v>
      </c>
    </row>
    <row r="45" spans="1:27" ht="15.5" x14ac:dyDescent="0.35">
      <c r="A45" s="76"/>
      <c r="B45" s="76"/>
      <c r="C45" s="214"/>
      <c r="D45" s="76"/>
      <c r="E45" s="76"/>
      <c r="F45" s="76"/>
      <c r="G45" s="69" t="s">
        <v>17054</v>
      </c>
      <c r="H45" s="69"/>
      <c r="I45" s="74">
        <v>500000</v>
      </c>
      <c r="J45" s="69"/>
      <c r="K45" s="69" t="s">
        <v>1562</v>
      </c>
      <c r="L45" s="75">
        <v>2014</v>
      </c>
      <c r="M45" s="75" t="s">
        <v>14944</v>
      </c>
      <c r="N45" s="75" t="s">
        <v>17055</v>
      </c>
      <c r="O45" s="75"/>
      <c r="P45" s="69" t="s">
        <v>1811</v>
      </c>
      <c r="Q45" s="69" t="s">
        <v>1575</v>
      </c>
      <c r="R45" s="75" t="s">
        <v>3926</v>
      </c>
      <c r="S45" s="69"/>
      <c r="T45" s="69"/>
      <c r="U45" s="69"/>
      <c r="V45" s="69"/>
      <c r="W45" s="69"/>
      <c r="X45" s="116" t="s">
        <v>940</v>
      </c>
      <c r="Y45" s="121"/>
      <c r="Z45" s="642">
        <f t="shared" si="0"/>
        <v>35000</v>
      </c>
      <c r="AA45" s="74">
        <f t="shared" si="1"/>
        <v>535000</v>
      </c>
    </row>
    <row r="46" spans="1:27" ht="15.5" x14ac:dyDescent="0.35">
      <c r="A46" s="76"/>
      <c r="B46" s="76"/>
      <c r="C46" s="214"/>
      <c r="D46" s="76"/>
      <c r="E46" s="76"/>
      <c r="F46" s="76"/>
      <c r="G46" s="69" t="s">
        <v>17056</v>
      </c>
      <c r="H46" s="69"/>
      <c r="I46" s="74">
        <v>40000</v>
      </c>
      <c r="J46" s="69"/>
      <c r="K46" s="69" t="s">
        <v>2394</v>
      </c>
      <c r="L46" s="75">
        <v>2014</v>
      </c>
      <c r="M46" s="75" t="s">
        <v>4310</v>
      </c>
      <c r="N46" s="75" t="s">
        <v>17057</v>
      </c>
      <c r="O46" s="75"/>
      <c r="P46" s="69" t="s">
        <v>1575</v>
      </c>
      <c r="Q46" s="69" t="s">
        <v>1575</v>
      </c>
      <c r="R46" s="75" t="s">
        <v>4308</v>
      </c>
      <c r="S46" s="69"/>
      <c r="T46" s="69"/>
      <c r="U46" s="69"/>
      <c r="V46" s="69"/>
      <c r="W46" s="69"/>
      <c r="X46" s="116" t="s">
        <v>940</v>
      </c>
      <c r="Y46" s="121"/>
      <c r="Z46" s="642">
        <f t="shared" si="0"/>
        <v>2800.0000000000005</v>
      </c>
      <c r="AA46" s="74">
        <f t="shared" si="1"/>
        <v>42800</v>
      </c>
    </row>
    <row r="47" spans="1:27" ht="15.5" x14ac:dyDescent="0.35">
      <c r="A47" s="76"/>
      <c r="B47" s="76"/>
      <c r="C47" s="214"/>
      <c r="D47" s="76"/>
      <c r="E47" s="76"/>
      <c r="F47" s="76"/>
      <c r="G47" s="69" t="s">
        <v>17058</v>
      </c>
      <c r="H47" s="69"/>
      <c r="I47" s="74">
        <v>40000</v>
      </c>
      <c r="J47" s="69"/>
      <c r="K47" s="69" t="s">
        <v>2394</v>
      </c>
      <c r="L47" s="75">
        <v>2014</v>
      </c>
      <c r="M47" s="75" t="s">
        <v>17019</v>
      </c>
      <c r="N47" s="75" t="s">
        <v>17059</v>
      </c>
      <c r="O47" s="75"/>
      <c r="P47" s="69" t="s">
        <v>1575</v>
      </c>
      <c r="Q47" s="69" t="s">
        <v>1575</v>
      </c>
      <c r="R47" s="75" t="s">
        <v>4308</v>
      </c>
      <c r="S47" s="69"/>
      <c r="T47" s="69"/>
      <c r="U47" s="69"/>
      <c r="V47" s="69"/>
      <c r="W47" s="69"/>
      <c r="X47" s="116" t="s">
        <v>940</v>
      </c>
      <c r="Y47" s="121"/>
      <c r="Z47" s="642">
        <f t="shared" si="0"/>
        <v>2800.0000000000005</v>
      </c>
      <c r="AA47" s="74">
        <f t="shared" si="1"/>
        <v>42800</v>
      </c>
    </row>
    <row r="48" spans="1:27" ht="15.5" x14ac:dyDescent="0.35">
      <c r="A48" s="76"/>
      <c r="B48" s="76"/>
      <c r="C48" s="214"/>
      <c r="D48" s="76"/>
      <c r="E48" s="76"/>
      <c r="F48" s="76"/>
      <c r="G48" s="69" t="s">
        <v>17060</v>
      </c>
      <c r="H48" s="69"/>
      <c r="I48" s="74">
        <v>40000</v>
      </c>
      <c r="J48" s="69"/>
      <c r="K48" s="69" t="s">
        <v>2394</v>
      </c>
      <c r="L48" s="75">
        <v>2014</v>
      </c>
      <c r="M48" s="75" t="s">
        <v>17019</v>
      </c>
      <c r="N48" s="75" t="s">
        <v>17061</v>
      </c>
      <c r="O48" s="75"/>
      <c r="P48" s="69" t="s">
        <v>1575</v>
      </c>
      <c r="Q48" s="69" t="s">
        <v>1575</v>
      </c>
      <c r="R48" s="75" t="s">
        <v>4308</v>
      </c>
      <c r="S48" s="69"/>
      <c r="T48" s="69"/>
      <c r="U48" s="69"/>
      <c r="V48" s="69"/>
      <c r="W48" s="69"/>
      <c r="X48" s="116" t="s">
        <v>940</v>
      </c>
      <c r="Y48" s="121"/>
      <c r="Z48" s="642">
        <f t="shared" si="0"/>
        <v>2800.0000000000005</v>
      </c>
      <c r="AA48" s="74">
        <f t="shared" si="1"/>
        <v>42800</v>
      </c>
    </row>
    <row r="49" spans="1:27" ht="15.5" x14ac:dyDescent="0.35">
      <c r="A49" s="76"/>
      <c r="B49" s="76"/>
      <c r="C49" s="214"/>
      <c r="D49" s="76"/>
      <c r="E49" s="76"/>
      <c r="F49" s="76"/>
      <c r="G49" s="69" t="s">
        <v>17062</v>
      </c>
      <c r="H49" s="69"/>
      <c r="I49" s="74">
        <v>40000</v>
      </c>
      <c r="J49" s="69"/>
      <c r="K49" s="69" t="s">
        <v>2394</v>
      </c>
      <c r="L49" s="75">
        <v>2014</v>
      </c>
      <c r="M49" s="75" t="s">
        <v>17019</v>
      </c>
      <c r="N49" s="75" t="s">
        <v>17063</v>
      </c>
      <c r="O49" s="75"/>
      <c r="P49" s="69" t="s">
        <v>1575</v>
      </c>
      <c r="Q49" s="69" t="s">
        <v>1575</v>
      </c>
      <c r="R49" s="75" t="s">
        <v>4308</v>
      </c>
      <c r="S49" s="69"/>
      <c r="T49" s="69"/>
      <c r="U49" s="69"/>
      <c r="V49" s="69"/>
      <c r="W49" s="69"/>
      <c r="X49" s="116" t="s">
        <v>940</v>
      </c>
      <c r="Y49" s="121"/>
      <c r="Z49" s="642">
        <f t="shared" si="0"/>
        <v>2800.0000000000005</v>
      </c>
      <c r="AA49" s="74">
        <f t="shared" si="1"/>
        <v>42800</v>
      </c>
    </row>
    <row r="50" spans="1:27" ht="15.5" x14ac:dyDescent="0.35">
      <c r="A50" s="76"/>
      <c r="B50" s="76"/>
      <c r="C50" s="214"/>
      <c r="D50" s="76"/>
      <c r="E50" s="76"/>
      <c r="F50" s="76"/>
      <c r="G50" s="69" t="s">
        <v>17064</v>
      </c>
      <c r="H50" s="69"/>
      <c r="I50" s="74">
        <v>40000</v>
      </c>
      <c r="J50" s="69"/>
      <c r="K50" s="69" t="s">
        <v>2394</v>
      </c>
      <c r="L50" s="75">
        <v>2014</v>
      </c>
      <c r="M50" s="75" t="s">
        <v>4310</v>
      </c>
      <c r="N50" s="75" t="s">
        <v>17065</v>
      </c>
      <c r="O50" s="75"/>
      <c r="P50" s="69" t="s">
        <v>1575</v>
      </c>
      <c r="Q50" s="69" t="s">
        <v>1575</v>
      </c>
      <c r="R50" s="75" t="s">
        <v>4308</v>
      </c>
      <c r="S50" s="69"/>
      <c r="T50" s="69"/>
      <c r="U50" s="69"/>
      <c r="V50" s="69"/>
      <c r="W50" s="69"/>
      <c r="X50" s="116" t="s">
        <v>940</v>
      </c>
      <c r="Y50" s="121"/>
      <c r="Z50" s="642">
        <f t="shared" si="0"/>
        <v>2800.0000000000005</v>
      </c>
      <c r="AA50" s="74">
        <f t="shared" si="1"/>
        <v>42800</v>
      </c>
    </row>
    <row r="51" spans="1:27" ht="15.5" x14ac:dyDescent="0.35">
      <c r="A51" s="76"/>
      <c r="B51" s="76"/>
      <c r="C51" s="214"/>
      <c r="D51" s="76"/>
      <c r="E51" s="76"/>
      <c r="F51" s="76"/>
      <c r="G51" s="69" t="s">
        <v>17066</v>
      </c>
      <c r="H51" s="69"/>
      <c r="I51" s="74">
        <v>500000</v>
      </c>
      <c r="J51" s="69"/>
      <c r="K51" s="69" t="s">
        <v>2394</v>
      </c>
      <c r="L51" s="75">
        <v>2014</v>
      </c>
      <c r="M51" s="75" t="s">
        <v>14944</v>
      </c>
      <c r="N51" s="75" t="s">
        <v>17067</v>
      </c>
      <c r="O51" s="75"/>
      <c r="P51" s="69" t="s">
        <v>1811</v>
      </c>
      <c r="Q51" s="69" t="s">
        <v>1575</v>
      </c>
      <c r="R51" s="75" t="s">
        <v>3926</v>
      </c>
      <c r="S51" s="69"/>
      <c r="T51" s="69"/>
      <c r="U51" s="69"/>
      <c r="V51" s="69"/>
      <c r="W51" s="69"/>
      <c r="X51" s="116" t="s">
        <v>940</v>
      </c>
      <c r="Y51" s="121"/>
      <c r="Z51" s="642">
        <f t="shared" si="0"/>
        <v>35000</v>
      </c>
      <c r="AA51" s="74">
        <f t="shared" si="1"/>
        <v>535000</v>
      </c>
    </row>
    <row r="52" spans="1:27" ht="15.5" x14ac:dyDescent="0.35">
      <c r="A52" s="76"/>
      <c r="B52" s="76"/>
      <c r="C52" s="214"/>
      <c r="D52" s="76"/>
      <c r="E52" s="76"/>
      <c r="F52" s="76"/>
      <c r="G52" s="69" t="s">
        <v>17068</v>
      </c>
      <c r="H52" s="69"/>
      <c r="I52" s="74">
        <v>40000</v>
      </c>
      <c r="J52" s="69"/>
      <c r="K52" s="69" t="s">
        <v>2394</v>
      </c>
      <c r="L52" s="75">
        <v>2014</v>
      </c>
      <c r="M52" s="75" t="s">
        <v>17019</v>
      </c>
      <c r="N52" s="75" t="s">
        <v>17069</v>
      </c>
      <c r="O52" s="75"/>
      <c r="P52" s="69" t="s">
        <v>1575</v>
      </c>
      <c r="Q52" s="69" t="s">
        <v>1575</v>
      </c>
      <c r="R52" s="75" t="s">
        <v>4308</v>
      </c>
      <c r="S52" s="69"/>
      <c r="T52" s="69"/>
      <c r="U52" s="69"/>
      <c r="V52" s="69"/>
      <c r="W52" s="69"/>
      <c r="X52" s="116" t="s">
        <v>940</v>
      </c>
      <c r="Y52" s="121"/>
      <c r="Z52" s="642">
        <f t="shared" si="0"/>
        <v>2800.0000000000005</v>
      </c>
      <c r="AA52" s="74">
        <f t="shared" si="1"/>
        <v>42800</v>
      </c>
    </row>
    <row r="53" spans="1:27" ht="15.5" x14ac:dyDescent="0.35">
      <c r="A53" s="76"/>
      <c r="B53" s="76"/>
      <c r="C53" s="214"/>
      <c r="D53" s="76"/>
      <c r="E53" s="76"/>
      <c r="F53" s="76"/>
      <c r="G53" s="69" t="s">
        <v>17070</v>
      </c>
      <c r="H53" s="69"/>
      <c r="I53" s="74">
        <v>40000</v>
      </c>
      <c r="J53" s="69"/>
      <c r="K53" s="69" t="s">
        <v>2394</v>
      </c>
      <c r="L53" s="75">
        <v>2014</v>
      </c>
      <c r="M53" s="75" t="s">
        <v>17019</v>
      </c>
      <c r="N53" s="75" t="s">
        <v>17071</v>
      </c>
      <c r="O53" s="75"/>
      <c r="P53" s="69" t="s">
        <v>1575</v>
      </c>
      <c r="Q53" s="69" t="s">
        <v>1575</v>
      </c>
      <c r="R53" s="75" t="s">
        <v>4308</v>
      </c>
      <c r="S53" s="69"/>
      <c r="T53" s="69"/>
      <c r="U53" s="69"/>
      <c r="V53" s="69"/>
      <c r="W53" s="69"/>
      <c r="X53" s="116" t="s">
        <v>940</v>
      </c>
      <c r="Y53" s="121"/>
      <c r="Z53" s="642">
        <f t="shared" si="0"/>
        <v>2800.0000000000005</v>
      </c>
      <c r="AA53" s="74">
        <f t="shared" si="1"/>
        <v>42800</v>
      </c>
    </row>
    <row r="54" spans="1:27" ht="15.5" x14ac:dyDescent="0.35">
      <c r="A54" s="76"/>
      <c r="B54" s="76"/>
      <c r="C54" s="214"/>
      <c r="D54" s="76"/>
      <c r="E54" s="76"/>
      <c r="F54" s="76"/>
      <c r="G54" s="69" t="s">
        <v>17072</v>
      </c>
      <c r="H54" s="69"/>
      <c r="I54" s="74">
        <v>40000</v>
      </c>
      <c r="J54" s="69"/>
      <c r="K54" s="69" t="s">
        <v>2394</v>
      </c>
      <c r="L54" s="75">
        <v>2014</v>
      </c>
      <c r="M54" s="75" t="s">
        <v>4310</v>
      </c>
      <c r="N54" s="75" t="s">
        <v>17073</v>
      </c>
      <c r="O54" s="75"/>
      <c r="P54" s="69" t="s">
        <v>1575</v>
      </c>
      <c r="Q54" s="69" t="s">
        <v>1575</v>
      </c>
      <c r="R54" s="75" t="s">
        <v>4308</v>
      </c>
      <c r="S54" s="69"/>
      <c r="T54" s="69"/>
      <c r="U54" s="69"/>
      <c r="V54" s="69"/>
      <c r="W54" s="69"/>
      <c r="X54" s="116" t="s">
        <v>940</v>
      </c>
      <c r="Y54" s="121"/>
      <c r="Z54" s="642">
        <f t="shared" si="0"/>
        <v>2800.0000000000005</v>
      </c>
      <c r="AA54" s="74">
        <f t="shared" si="1"/>
        <v>42800</v>
      </c>
    </row>
    <row r="55" spans="1:27" ht="15.5" x14ac:dyDescent="0.35">
      <c r="A55" s="64"/>
      <c r="B55" s="64"/>
      <c r="C55" s="65"/>
      <c r="D55" s="64"/>
      <c r="E55" s="64"/>
      <c r="F55" s="64"/>
      <c r="G55" s="66" t="s">
        <v>1829</v>
      </c>
      <c r="H55" s="64"/>
      <c r="I55" s="67"/>
      <c r="J55" s="64"/>
      <c r="K55" s="64"/>
      <c r="L55" s="68"/>
      <c r="M55" s="68"/>
      <c r="N55" s="68"/>
      <c r="O55" s="68"/>
      <c r="P55" s="64"/>
      <c r="Q55" s="64"/>
      <c r="R55" s="68"/>
      <c r="S55" s="64"/>
      <c r="T55" s="64"/>
      <c r="U55" s="64"/>
      <c r="V55" s="64"/>
      <c r="W55" s="64"/>
      <c r="X55" s="115"/>
      <c r="Y55" s="115"/>
      <c r="Z55" s="642">
        <f t="shared" si="0"/>
        <v>0</v>
      </c>
      <c r="AA55" s="67">
        <f t="shared" si="1"/>
        <v>0</v>
      </c>
    </row>
    <row r="56" spans="1:27" ht="15.5" x14ac:dyDescent="0.35">
      <c r="A56" s="76"/>
      <c r="B56" s="76"/>
      <c r="C56" s="214"/>
      <c r="D56" s="76"/>
      <c r="E56" s="76"/>
      <c r="F56" s="76"/>
      <c r="G56" s="69" t="s">
        <v>17074</v>
      </c>
      <c r="H56" s="69"/>
      <c r="I56" s="74">
        <v>24000</v>
      </c>
      <c r="J56" s="69"/>
      <c r="K56" s="69"/>
      <c r="L56" s="75"/>
      <c r="M56" s="75"/>
      <c r="N56" s="75"/>
      <c r="O56" s="75"/>
      <c r="P56" s="69"/>
      <c r="Q56" s="69"/>
      <c r="R56" s="75"/>
      <c r="S56" s="69"/>
      <c r="T56" s="69"/>
      <c r="U56" s="69"/>
      <c r="V56" s="69"/>
      <c r="W56" s="69"/>
      <c r="X56" s="116"/>
      <c r="Y56" s="121"/>
      <c r="Z56" s="642">
        <f t="shared" si="0"/>
        <v>1680.0000000000002</v>
      </c>
      <c r="AA56" s="74">
        <f t="shared" si="1"/>
        <v>25680</v>
      </c>
    </row>
    <row r="57" spans="1:27" ht="15.5" x14ac:dyDescent="0.35">
      <c r="A57" s="76"/>
      <c r="B57" s="76"/>
      <c r="C57" s="214"/>
      <c r="D57" s="76"/>
      <c r="E57" s="76"/>
      <c r="F57" s="76"/>
      <c r="G57" s="69" t="s">
        <v>17075</v>
      </c>
      <c r="H57" s="69"/>
      <c r="I57" s="74">
        <v>24000</v>
      </c>
      <c r="J57" s="69"/>
      <c r="K57" s="69"/>
      <c r="L57" s="75"/>
      <c r="M57" s="75"/>
      <c r="N57" s="75"/>
      <c r="O57" s="75"/>
      <c r="P57" s="69"/>
      <c r="Q57" s="69"/>
      <c r="R57" s="75"/>
      <c r="S57" s="69"/>
      <c r="T57" s="69"/>
      <c r="U57" s="69"/>
      <c r="V57" s="69"/>
      <c r="W57" s="69"/>
      <c r="X57" s="116"/>
      <c r="Y57" s="121"/>
      <c r="Z57" s="642">
        <f t="shared" si="0"/>
        <v>1680.0000000000002</v>
      </c>
      <c r="AA57" s="74">
        <f t="shared" si="1"/>
        <v>25680</v>
      </c>
    </row>
    <row r="58" spans="1:27" ht="15.5" x14ac:dyDescent="0.35">
      <c r="A58" s="76"/>
      <c r="B58" s="76"/>
      <c r="C58" s="214"/>
      <c r="D58" s="76"/>
      <c r="E58" s="76"/>
      <c r="F58" s="76"/>
      <c r="G58" s="69" t="s">
        <v>17076</v>
      </c>
      <c r="H58" s="69"/>
      <c r="I58" s="74">
        <v>24000</v>
      </c>
      <c r="J58" s="69"/>
      <c r="K58" s="69"/>
      <c r="L58" s="75"/>
      <c r="M58" s="75"/>
      <c r="N58" s="75"/>
      <c r="O58" s="75"/>
      <c r="P58" s="69"/>
      <c r="Q58" s="69"/>
      <c r="R58" s="75"/>
      <c r="S58" s="69"/>
      <c r="T58" s="69"/>
      <c r="U58" s="69"/>
      <c r="V58" s="69"/>
      <c r="W58" s="69"/>
      <c r="X58" s="116"/>
      <c r="Y58" s="121"/>
      <c r="Z58" s="642">
        <f t="shared" si="0"/>
        <v>1680.0000000000002</v>
      </c>
      <c r="AA58" s="74">
        <f t="shared" si="1"/>
        <v>25680</v>
      </c>
    </row>
    <row r="59" spans="1:27" ht="15.5" x14ac:dyDescent="0.35">
      <c r="A59" s="76"/>
      <c r="B59" s="76"/>
      <c r="C59" s="214"/>
      <c r="D59" s="76"/>
      <c r="E59" s="76"/>
      <c r="F59" s="76"/>
      <c r="G59" s="69" t="s">
        <v>17077</v>
      </c>
      <c r="H59" s="69"/>
      <c r="I59" s="74">
        <v>24000</v>
      </c>
      <c r="J59" s="69"/>
      <c r="K59" s="69"/>
      <c r="L59" s="75"/>
      <c r="M59" s="75"/>
      <c r="N59" s="75"/>
      <c r="O59" s="75"/>
      <c r="P59" s="69"/>
      <c r="Q59" s="69"/>
      <c r="R59" s="75"/>
      <c r="S59" s="69"/>
      <c r="T59" s="69"/>
      <c r="U59" s="69"/>
      <c r="V59" s="69"/>
      <c r="W59" s="69"/>
      <c r="X59" s="116"/>
      <c r="Y59" s="121"/>
      <c r="Z59" s="642">
        <f t="shared" si="0"/>
        <v>1680.0000000000002</v>
      </c>
      <c r="AA59" s="74">
        <f t="shared" si="1"/>
        <v>25680</v>
      </c>
    </row>
    <row r="60" spans="1:27" ht="15.5" x14ac:dyDescent="0.35">
      <c r="A60" s="64"/>
      <c r="B60" s="64"/>
      <c r="C60" s="65"/>
      <c r="D60" s="64"/>
      <c r="E60" s="64"/>
      <c r="F60" s="64"/>
      <c r="G60" s="66" t="s">
        <v>1833</v>
      </c>
      <c r="H60" s="64"/>
      <c r="I60" s="67"/>
      <c r="J60" s="64"/>
      <c r="K60" s="64"/>
      <c r="L60" s="68"/>
      <c r="M60" s="68"/>
      <c r="N60" s="68"/>
      <c r="O60" s="68"/>
      <c r="P60" s="64"/>
      <c r="Q60" s="64"/>
      <c r="R60" s="68"/>
      <c r="S60" s="64"/>
      <c r="T60" s="64"/>
      <c r="U60" s="64"/>
      <c r="V60" s="64"/>
      <c r="W60" s="64"/>
      <c r="X60" s="115"/>
      <c r="Y60" s="115"/>
      <c r="Z60" s="642">
        <f t="shared" si="0"/>
        <v>0</v>
      </c>
      <c r="AA60" s="67">
        <f t="shared" si="1"/>
        <v>0</v>
      </c>
    </row>
    <row r="61" spans="1:27" ht="15.5" x14ac:dyDescent="0.35">
      <c r="A61" s="76"/>
      <c r="B61" s="76"/>
      <c r="C61" s="214"/>
      <c r="D61" s="76"/>
      <c r="E61" s="76"/>
      <c r="F61" s="76"/>
      <c r="G61" s="69" t="s">
        <v>17078</v>
      </c>
      <c r="H61" s="69"/>
      <c r="I61" s="74">
        <v>36000</v>
      </c>
      <c r="J61" s="69"/>
      <c r="K61" s="69"/>
      <c r="L61" s="75"/>
      <c r="M61" s="75"/>
      <c r="N61" s="75"/>
      <c r="O61" s="75"/>
      <c r="P61" s="69"/>
      <c r="Q61" s="69"/>
      <c r="R61" s="75"/>
      <c r="S61" s="69"/>
      <c r="T61" s="69"/>
      <c r="U61" s="69"/>
      <c r="V61" s="69"/>
      <c r="W61" s="69"/>
      <c r="X61" s="116"/>
      <c r="Y61" s="121"/>
      <c r="Z61" s="642">
        <f t="shared" si="0"/>
        <v>2520.0000000000005</v>
      </c>
      <c r="AA61" s="74">
        <f t="shared" si="1"/>
        <v>38520</v>
      </c>
    </row>
    <row r="62" spans="1:27" ht="15.5" x14ac:dyDescent="0.35">
      <c r="A62" s="76"/>
      <c r="B62" s="76"/>
      <c r="C62" s="214"/>
      <c r="D62" s="76"/>
      <c r="E62" s="76"/>
      <c r="F62" s="76"/>
      <c r="G62" s="69" t="s">
        <v>17079</v>
      </c>
      <c r="H62" s="69"/>
      <c r="I62" s="74">
        <v>24000</v>
      </c>
      <c r="J62" s="69"/>
      <c r="K62" s="69"/>
      <c r="L62" s="75"/>
      <c r="M62" s="75"/>
      <c r="N62" s="75"/>
      <c r="O62" s="75"/>
      <c r="P62" s="69"/>
      <c r="Q62" s="69"/>
      <c r="R62" s="75"/>
      <c r="S62" s="69"/>
      <c r="T62" s="69"/>
      <c r="U62" s="69"/>
      <c r="V62" s="69"/>
      <c r="W62" s="69"/>
      <c r="X62" s="116"/>
      <c r="Y62" s="121"/>
      <c r="Z62" s="642">
        <f t="shared" si="0"/>
        <v>1680.0000000000002</v>
      </c>
      <c r="AA62" s="74">
        <f t="shared" si="1"/>
        <v>25680</v>
      </c>
    </row>
    <row r="63" spans="1:27" ht="15.5" x14ac:dyDescent="0.35">
      <c r="A63" s="76"/>
      <c r="B63" s="76"/>
      <c r="C63" s="214"/>
      <c r="D63" s="76"/>
      <c r="E63" s="76"/>
      <c r="F63" s="76"/>
      <c r="G63" s="69" t="s">
        <v>17080</v>
      </c>
      <c r="H63" s="69"/>
      <c r="I63" s="74">
        <v>12000</v>
      </c>
      <c r="J63" s="69"/>
      <c r="K63" s="69"/>
      <c r="L63" s="75"/>
      <c r="M63" s="75"/>
      <c r="N63" s="75"/>
      <c r="O63" s="75"/>
      <c r="P63" s="69"/>
      <c r="Q63" s="69"/>
      <c r="R63" s="75"/>
      <c r="S63" s="69"/>
      <c r="T63" s="69"/>
      <c r="U63" s="69"/>
      <c r="V63" s="69"/>
      <c r="W63" s="69"/>
      <c r="X63" s="116"/>
      <c r="Y63" s="121"/>
      <c r="Z63" s="642">
        <f t="shared" si="0"/>
        <v>840.00000000000011</v>
      </c>
      <c r="AA63" s="74">
        <f t="shared" si="1"/>
        <v>12840</v>
      </c>
    </row>
    <row r="64" spans="1:27" ht="15.5" x14ac:dyDescent="0.35">
      <c r="A64" s="76"/>
      <c r="B64" s="76"/>
      <c r="C64" s="214"/>
      <c r="D64" s="76"/>
      <c r="E64" s="76"/>
      <c r="F64" s="76"/>
      <c r="G64" s="69" t="s">
        <v>17081</v>
      </c>
      <c r="H64" s="69"/>
      <c r="I64" s="74">
        <v>36000</v>
      </c>
      <c r="J64" s="69"/>
      <c r="K64" s="69"/>
      <c r="L64" s="75"/>
      <c r="M64" s="75"/>
      <c r="N64" s="75"/>
      <c r="O64" s="75"/>
      <c r="P64" s="69"/>
      <c r="Q64" s="69"/>
      <c r="R64" s="75"/>
      <c r="S64" s="69"/>
      <c r="T64" s="69"/>
      <c r="U64" s="69"/>
      <c r="V64" s="69"/>
      <c r="W64" s="69"/>
      <c r="X64" s="116"/>
      <c r="Y64" s="121"/>
      <c r="Z64" s="642">
        <f t="shared" si="0"/>
        <v>2520.0000000000005</v>
      </c>
      <c r="AA64" s="74">
        <f t="shared" si="1"/>
        <v>38520</v>
      </c>
    </row>
    <row r="65" spans="1:27" ht="15.5" x14ac:dyDescent="0.35">
      <c r="A65" s="76"/>
      <c r="B65" s="76"/>
      <c r="C65" s="214"/>
      <c r="D65" s="76"/>
      <c r="E65" s="76"/>
      <c r="F65" s="76"/>
      <c r="G65" s="69" t="s">
        <v>17082</v>
      </c>
      <c r="H65" s="69"/>
      <c r="I65" s="74">
        <v>36000</v>
      </c>
      <c r="J65" s="69"/>
      <c r="K65" s="69"/>
      <c r="L65" s="75"/>
      <c r="M65" s="75"/>
      <c r="N65" s="75"/>
      <c r="O65" s="75"/>
      <c r="P65" s="69"/>
      <c r="Q65" s="69"/>
      <c r="R65" s="75"/>
      <c r="S65" s="69"/>
      <c r="T65" s="69"/>
      <c r="U65" s="69"/>
      <c r="V65" s="69"/>
      <c r="W65" s="69"/>
      <c r="X65" s="116"/>
      <c r="Y65" s="121"/>
      <c r="Z65" s="642">
        <f t="shared" si="0"/>
        <v>2520.0000000000005</v>
      </c>
      <c r="AA65" s="74">
        <f t="shared" si="1"/>
        <v>38520</v>
      </c>
    </row>
    <row r="66" spans="1:27" ht="15.5" x14ac:dyDescent="0.35">
      <c r="A66" s="76"/>
      <c r="B66" s="76"/>
      <c r="C66" s="214"/>
      <c r="D66" s="76"/>
      <c r="E66" s="76"/>
      <c r="F66" s="76"/>
      <c r="G66" s="69" t="s">
        <v>17083</v>
      </c>
      <c r="H66" s="69"/>
      <c r="I66" s="74">
        <v>12000</v>
      </c>
      <c r="J66" s="69"/>
      <c r="K66" s="69"/>
      <c r="L66" s="75"/>
      <c r="M66" s="75"/>
      <c r="N66" s="75"/>
      <c r="O66" s="75"/>
      <c r="P66" s="69"/>
      <c r="Q66" s="69"/>
      <c r="R66" s="75"/>
      <c r="S66" s="69"/>
      <c r="T66" s="69"/>
      <c r="U66" s="69"/>
      <c r="V66" s="69"/>
      <c r="W66" s="69"/>
      <c r="X66" s="116"/>
      <c r="Y66" s="121"/>
      <c r="Z66" s="642">
        <f t="shared" si="0"/>
        <v>840.00000000000011</v>
      </c>
      <c r="AA66" s="74">
        <f t="shared" si="1"/>
        <v>12840</v>
      </c>
    </row>
    <row r="67" spans="1:27" ht="15.5" x14ac:dyDescent="0.35">
      <c r="A67" s="76"/>
      <c r="B67" s="76"/>
      <c r="C67" s="214"/>
      <c r="D67" s="76"/>
      <c r="E67" s="76"/>
      <c r="F67" s="76"/>
      <c r="G67" s="69" t="s">
        <v>17084</v>
      </c>
      <c r="H67" s="69"/>
      <c r="I67" s="74">
        <v>24000</v>
      </c>
      <c r="J67" s="69"/>
      <c r="K67" s="69"/>
      <c r="L67" s="75"/>
      <c r="M67" s="75"/>
      <c r="N67" s="75"/>
      <c r="O67" s="75"/>
      <c r="P67" s="69"/>
      <c r="Q67" s="69"/>
      <c r="R67" s="75"/>
      <c r="S67" s="69"/>
      <c r="T67" s="69"/>
      <c r="U67" s="69"/>
      <c r="V67" s="69"/>
      <c r="W67" s="69"/>
      <c r="X67" s="116"/>
      <c r="Y67" s="121"/>
      <c r="Z67" s="642">
        <f t="shared" si="0"/>
        <v>1680.0000000000002</v>
      </c>
      <c r="AA67" s="74">
        <f t="shared" si="1"/>
        <v>25680</v>
      </c>
    </row>
    <row r="68" spans="1:27" ht="15.5" x14ac:dyDescent="0.35">
      <c r="A68" s="76"/>
      <c r="B68" s="76"/>
      <c r="C68" s="214"/>
      <c r="D68" s="76"/>
      <c r="E68" s="76"/>
      <c r="F68" s="76"/>
      <c r="G68" s="69" t="s">
        <v>17085</v>
      </c>
      <c r="H68" s="69"/>
      <c r="I68" s="74">
        <v>36000</v>
      </c>
      <c r="J68" s="69"/>
      <c r="K68" s="69"/>
      <c r="L68" s="75"/>
      <c r="M68" s="75"/>
      <c r="N68" s="75"/>
      <c r="O68" s="75"/>
      <c r="P68" s="69"/>
      <c r="Q68" s="69"/>
      <c r="R68" s="75"/>
      <c r="S68" s="69"/>
      <c r="T68" s="69"/>
      <c r="U68" s="69"/>
      <c r="V68" s="69"/>
      <c r="W68" s="69"/>
      <c r="X68" s="116"/>
      <c r="Y68" s="121"/>
      <c r="Z68" s="642">
        <f t="shared" si="0"/>
        <v>2520.0000000000005</v>
      </c>
      <c r="AA68" s="74">
        <f t="shared" si="1"/>
        <v>38520</v>
      </c>
    </row>
    <row r="69" spans="1:27" ht="15.5" x14ac:dyDescent="0.35">
      <c r="A69" s="76"/>
      <c r="B69" s="76"/>
      <c r="C69" s="214"/>
      <c r="D69" s="76"/>
      <c r="E69" s="76"/>
      <c r="F69" s="76"/>
      <c r="G69" s="69" t="s">
        <v>17086</v>
      </c>
      <c r="H69" s="69"/>
      <c r="I69" s="74">
        <v>36000</v>
      </c>
      <c r="J69" s="69"/>
      <c r="K69" s="69"/>
      <c r="L69" s="75"/>
      <c r="M69" s="75"/>
      <c r="N69" s="75"/>
      <c r="O69" s="75"/>
      <c r="P69" s="69"/>
      <c r="Q69" s="69"/>
      <c r="R69" s="75"/>
      <c r="S69" s="69"/>
      <c r="T69" s="69"/>
      <c r="U69" s="69"/>
      <c r="V69" s="69"/>
      <c r="W69" s="69"/>
      <c r="X69" s="116"/>
      <c r="Y69" s="121"/>
      <c r="Z69" s="642">
        <f t="shared" si="0"/>
        <v>2520.0000000000005</v>
      </c>
      <c r="AA69" s="74">
        <f t="shared" si="1"/>
        <v>38520</v>
      </c>
    </row>
    <row r="70" spans="1:27" ht="15.5" x14ac:dyDescent="0.35">
      <c r="A70" s="76"/>
      <c r="B70" s="76"/>
      <c r="C70" s="214"/>
      <c r="D70" s="76"/>
      <c r="E70" s="76"/>
      <c r="F70" s="76"/>
      <c r="G70" s="69" t="s">
        <v>17087</v>
      </c>
      <c r="H70" s="69"/>
      <c r="I70" s="74">
        <v>12000</v>
      </c>
      <c r="J70" s="69"/>
      <c r="K70" s="69"/>
      <c r="L70" s="75"/>
      <c r="M70" s="75"/>
      <c r="N70" s="75"/>
      <c r="O70" s="75"/>
      <c r="P70" s="69"/>
      <c r="Q70" s="69"/>
      <c r="R70" s="75"/>
      <c r="S70" s="69"/>
      <c r="T70" s="69"/>
      <c r="U70" s="69"/>
      <c r="V70" s="69"/>
      <c r="W70" s="69"/>
      <c r="X70" s="116"/>
      <c r="Y70" s="121"/>
      <c r="Z70" s="642">
        <f t="shared" ref="Z70:Z133" si="2">I70*Z$4</f>
        <v>840.00000000000011</v>
      </c>
      <c r="AA70" s="74">
        <f t="shared" ref="AA70:AA133" si="3">I70+Z70</f>
        <v>12840</v>
      </c>
    </row>
    <row r="71" spans="1:27" ht="15.5" x14ac:dyDescent="0.35">
      <c r="A71" s="76"/>
      <c r="B71" s="76"/>
      <c r="C71" s="214"/>
      <c r="D71" s="76"/>
      <c r="E71" s="76"/>
      <c r="F71" s="76"/>
      <c r="G71" s="69" t="s">
        <v>17088</v>
      </c>
      <c r="H71" s="69"/>
      <c r="I71" s="74">
        <v>36000</v>
      </c>
      <c r="J71" s="69"/>
      <c r="K71" s="69"/>
      <c r="L71" s="75"/>
      <c r="M71" s="75"/>
      <c r="N71" s="75"/>
      <c r="O71" s="75"/>
      <c r="P71" s="69"/>
      <c r="Q71" s="69"/>
      <c r="R71" s="75"/>
      <c r="S71" s="69"/>
      <c r="T71" s="69"/>
      <c r="U71" s="69"/>
      <c r="V71" s="69"/>
      <c r="W71" s="69"/>
      <c r="X71" s="116"/>
      <c r="Y71" s="121"/>
      <c r="Z71" s="642">
        <f t="shared" si="2"/>
        <v>2520.0000000000005</v>
      </c>
      <c r="AA71" s="74">
        <f t="shared" si="3"/>
        <v>38520</v>
      </c>
    </row>
    <row r="72" spans="1:27" ht="15.5" x14ac:dyDescent="0.35">
      <c r="A72" s="76"/>
      <c r="B72" s="76"/>
      <c r="C72" s="214"/>
      <c r="D72" s="76"/>
      <c r="E72" s="76"/>
      <c r="F72" s="76"/>
      <c r="G72" s="69" t="s">
        <v>17089</v>
      </c>
      <c r="H72" s="69"/>
      <c r="I72" s="74">
        <v>24000</v>
      </c>
      <c r="J72" s="69"/>
      <c r="K72" s="69"/>
      <c r="L72" s="75"/>
      <c r="M72" s="75"/>
      <c r="N72" s="75"/>
      <c r="O72" s="75"/>
      <c r="P72" s="69"/>
      <c r="Q72" s="69"/>
      <c r="R72" s="75"/>
      <c r="S72" s="69"/>
      <c r="T72" s="69"/>
      <c r="U72" s="69"/>
      <c r="V72" s="69"/>
      <c r="W72" s="69"/>
      <c r="X72" s="116"/>
      <c r="Y72" s="121"/>
      <c r="Z72" s="642">
        <f t="shared" si="2"/>
        <v>1680.0000000000002</v>
      </c>
      <c r="AA72" s="74">
        <f t="shared" si="3"/>
        <v>25680</v>
      </c>
    </row>
    <row r="73" spans="1:27" ht="15.5" x14ac:dyDescent="0.35">
      <c r="A73" s="76"/>
      <c r="B73" s="76"/>
      <c r="C73" s="214"/>
      <c r="D73" s="76"/>
      <c r="E73" s="76"/>
      <c r="F73" s="76"/>
      <c r="G73" s="69" t="s">
        <v>17090</v>
      </c>
      <c r="H73" s="69"/>
      <c r="I73" s="74">
        <v>12000</v>
      </c>
      <c r="J73" s="69"/>
      <c r="K73" s="69"/>
      <c r="L73" s="75"/>
      <c r="M73" s="75"/>
      <c r="N73" s="75"/>
      <c r="O73" s="75"/>
      <c r="P73" s="69"/>
      <c r="Q73" s="69"/>
      <c r="R73" s="75"/>
      <c r="S73" s="69"/>
      <c r="T73" s="69"/>
      <c r="U73" s="69"/>
      <c r="V73" s="69"/>
      <c r="W73" s="69"/>
      <c r="X73" s="116"/>
      <c r="Y73" s="121"/>
      <c r="Z73" s="642">
        <f t="shared" si="2"/>
        <v>840.00000000000011</v>
      </c>
      <c r="AA73" s="74">
        <f t="shared" si="3"/>
        <v>12840</v>
      </c>
    </row>
    <row r="74" spans="1:27" ht="15.5" x14ac:dyDescent="0.35">
      <c r="A74" s="76"/>
      <c r="B74" s="76"/>
      <c r="C74" s="214"/>
      <c r="D74" s="76"/>
      <c r="E74" s="76"/>
      <c r="F74" s="76"/>
      <c r="G74" s="69" t="s">
        <v>17091</v>
      </c>
      <c r="H74" s="69"/>
      <c r="I74" s="74">
        <v>12000</v>
      </c>
      <c r="J74" s="69"/>
      <c r="K74" s="69"/>
      <c r="L74" s="75"/>
      <c r="M74" s="75"/>
      <c r="N74" s="75"/>
      <c r="O74" s="75"/>
      <c r="P74" s="69"/>
      <c r="Q74" s="69"/>
      <c r="R74" s="75"/>
      <c r="S74" s="69"/>
      <c r="T74" s="69"/>
      <c r="U74" s="69"/>
      <c r="V74" s="69"/>
      <c r="W74" s="69"/>
      <c r="X74" s="116"/>
      <c r="Y74" s="121"/>
      <c r="Z74" s="642">
        <f t="shared" si="2"/>
        <v>840.00000000000011</v>
      </c>
      <c r="AA74" s="74">
        <f t="shared" si="3"/>
        <v>12840</v>
      </c>
    </row>
    <row r="75" spans="1:27" ht="15.5" x14ac:dyDescent="0.35">
      <c r="A75" s="76"/>
      <c r="B75" s="76"/>
      <c r="C75" s="214"/>
      <c r="D75" s="76"/>
      <c r="E75" s="76"/>
      <c r="F75" s="76"/>
      <c r="G75" s="69" t="s">
        <v>17092</v>
      </c>
      <c r="H75" s="69"/>
      <c r="I75" s="74">
        <v>16000</v>
      </c>
      <c r="J75" s="69"/>
      <c r="K75" s="69"/>
      <c r="L75" s="75"/>
      <c r="M75" s="75"/>
      <c r="N75" s="75"/>
      <c r="O75" s="75"/>
      <c r="P75" s="69"/>
      <c r="Q75" s="69"/>
      <c r="R75" s="75"/>
      <c r="S75" s="69"/>
      <c r="T75" s="69"/>
      <c r="U75" s="69"/>
      <c r="V75" s="69"/>
      <c r="W75" s="69"/>
      <c r="X75" s="116"/>
      <c r="Y75" s="121"/>
      <c r="Z75" s="642">
        <f t="shared" si="2"/>
        <v>1120</v>
      </c>
      <c r="AA75" s="74">
        <f t="shared" si="3"/>
        <v>17120</v>
      </c>
    </row>
    <row r="76" spans="1:27" ht="15.5" x14ac:dyDescent="0.35">
      <c r="A76" s="76"/>
      <c r="B76" s="76"/>
      <c r="C76" s="214"/>
      <c r="D76" s="76"/>
      <c r="E76" s="76"/>
      <c r="F76" s="76"/>
      <c r="G76" s="69" t="s">
        <v>17093</v>
      </c>
      <c r="H76" s="69"/>
      <c r="I76" s="74">
        <v>24000</v>
      </c>
      <c r="J76" s="69"/>
      <c r="K76" s="69"/>
      <c r="L76" s="75"/>
      <c r="M76" s="75"/>
      <c r="N76" s="75"/>
      <c r="O76" s="75"/>
      <c r="P76" s="69"/>
      <c r="Q76" s="69"/>
      <c r="R76" s="75"/>
      <c r="S76" s="69"/>
      <c r="T76" s="69"/>
      <c r="U76" s="69"/>
      <c r="V76" s="69"/>
      <c r="W76" s="69"/>
      <c r="X76" s="116"/>
      <c r="Y76" s="121"/>
      <c r="Z76" s="642">
        <f t="shared" si="2"/>
        <v>1680.0000000000002</v>
      </c>
      <c r="AA76" s="74">
        <f t="shared" si="3"/>
        <v>25680</v>
      </c>
    </row>
    <row r="77" spans="1:27" ht="15.5" x14ac:dyDescent="0.35">
      <c r="A77" s="76"/>
      <c r="B77" s="76"/>
      <c r="C77" s="214"/>
      <c r="D77" s="76"/>
      <c r="E77" s="76"/>
      <c r="F77" s="76"/>
      <c r="G77" s="69" t="s">
        <v>17094</v>
      </c>
      <c r="H77" s="69"/>
      <c r="I77" s="74">
        <v>24000</v>
      </c>
      <c r="J77" s="69"/>
      <c r="K77" s="69"/>
      <c r="L77" s="75"/>
      <c r="M77" s="75"/>
      <c r="N77" s="75"/>
      <c r="O77" s="75"/>
      <c r="P77" s="69"/>
      <c r="Q77" s="69"/>
      <c r="R77" s="75"/>
      <c r="S77" s="69"/>
      <c r="T77" s="69"/>
      <c r="U77" s="69"/>
      <c r="V77" s="69"/>
      <c r="W77" s="69"/>
      <c r="X77" s="116"/>
      <c r="Y77" s="121"/>
      <c r="Z77" s="642">
        <f t="shared" si="2"/>
        <v>1680.0000000000002</v>
      </c>
      <c r="AA77" s="74">
        <f t="shared" si="3"/>
        <v>25680</v>
      </c>
    </row>
    <row r="78" spans="1:27" ht="15.5" x14ac:dyDescent="0.35">
      <c r="A78" s="76"/>
      <c r="B78" s="76"/>
      <c r="C78" s="214"/>
      <c r="D78" s="76"/>
      <c r="E78" s="76"/>
      <c r="F78" s="76"/>
      <c r="G78" s="69" t="s">
        <v>17095</v>
      </c>
      <c r="H78" s="69"/>
      <c r="I78" s="74">
        <v>36000</v>
      </c>
      <c r="J78" s="69"/>
      <c r="K78" s="69"/>
      <c r="L78" s="75"/>
      <c r="M78" s="75"/>
      <c r="N78" s="75"/>
      <c r="O78" s="75"/>
      <c r="P78" s="69"/>
      <c r="Q78" s="69"/>
      <c r="R78" s="75"/>
      <c r="S78" s="69"/>
      <c r="T78" s="69"/>
      <c r="U78" s="69"/>
      <c r="V78" s="69"/>
      <c r="W78" s="69"/>
      <c r="X78" s="116"/>
      <c r="Y78" s="121"/>
      <c r="Z78" s="642">
        <f t="shared" si="2"/>
        <v>2520.0000000000005</v>
      </c>
      <c r="AA78" s="74">
        <f t="shared" si="3"/>
        <v>38520</v>
      </c>
    </row>
    <row r="79" spans="1:27" ht="15.5" x14ac:dyDescent="0.35">
      <c r="A79" s="76"/>
      <c r="B79" s="76"/>
      <c r="C79" s="214"/>
      <c r="D79" s="76"/>
      <c r="E79" s="76"/>
      <c r="F79" s="76"/>
      <c r="G79" s="69" t="s">
        <v>17096</v>
      </c>
      <c r="H79" s="69"/>
      <c r="I79" s="74">
        <v>36000</v>
      </c>
      <c r="J79" s="69"/>
      <c r="K79" s="69"/>
      <c r="L79" s="75"/>
      <c r="M79" s="75"/>
      <c r="N79" s="75"/>
      <c r="O79" s="75"/>
      <c r="P79" s="69"/>
      <c r="Q79" s="69"/>
      <c r="R79" s="75"/>
      <c r="S79" s="69"/>
      <c r="T79" s="69"/>
      <c r="U79" s="69"/>
      <c r="V79" s="69"/>
      <c r="W79" s="69"/>
      <c r="X79" s="116"/>
      <c r="Y79" s="121"/>
      <c r="Z79" s="642">
        <f t="shared" si="2"/>
        <v>2520.0000000000005</v>
      </c>
      <c r="AA79" s="74">
        <f t="shared" si="3"/>
        <v>38520</v>
      </c>
    </row>
    <row r="80" spans="1:27" ht="15.5" x14ac:dyDescent="0.35">
      <c r="A80" s="76"/>
      <c r="B80" s="76"/>
      <c r="C80" s="214"/>
      <c r="D80" s="76"/>
      <c r="E80" s="76"/>
      <c r="F80" s="76"/>
      <c r="G80" s="69" t="s">
        <v>17097</v>
      </c>
      <c r="H80" s="69"/>
      <c r="I80" s="74">
        <v>12000</v>
      </c>
      <c r="J80" s="69"/>
      <c r="K80" s="69"/>
      <c r="L80" s="75"/>
      <c r="M80" s="75"/>
      <c r="N80" s="75"/>
      <c r="O80" s="75"/>
      <c r="P80" s="69"/>
      <c r="Q80" s="69"/>
      <c r="R80" s="75"/>
      <c r="S80" s="69"/>
      <c r="T80" s="69"/>
      <c r="U80" s="69"/>
      <c r="V80" s="69"/>
      <c r="W80" s="69"/>
      <c r="X80" s="116"/>
      <c r="Y80" s="121"/>
      <c r="Z80" s="642">
        <f t="shared" si="2"/>
        <v>840.00000000000011</v>
      </c>
      <c r="AA80" s="74">
        <f t="shared" si="3"/>
        <v>12840</v>
      </c>
    </row>
    <row r="81" spans="1:27" ht="15.5" x14ac:dyDescent="0.35">
      <c r="A81" s="76"/>
      <c r="B81" s="76"/>
      <c r="C81" s="214"/>
      <c r="D81" s="76"/>
      <c r="E81" s="76"/>
      <c r="F81" s="76"/>
      <c r="G81" s="69" t="s">
        <v>17098</v>
      </c>
      <c r="H81" s="69"/>
      <c r="I81" s="74">
        <v>24000</v>
      </c>
      <c r="J81" s="69"/>
      <c r="K81" s="69"/>
      <c r="L81" s="75"/>
      <c r="M81" s="75"/>
      <c r="N81" s="75"/>
      <c r="O81" s="75"/>
      <c r="P81" s="69"/>
      <c r="Q81" s="69"/>
      <c r="R81" s="75"/>
      <c r="S81" s="69"/>
      <c r="T81" s="69"/>
      <c r="U81" s="69"/>
      <c r="V81" s="69"/>
      <c r="W81" s="69"/>
      <c r="X81" s="116"/>
      <c r="Y81" s="121"/>
      <c r="Z81" s="642">
        <f t="shared" si="2"/>
        <v>1680.0000000000002</v>
      </c>
      <c r="AA81" s="74">
        <f t="shared" si="3"/>
        <v>25680</v>
      </c>
    </row>
    <row r="82" spans="1:27" ht="15.5" x14ac:dyDescent="0.35">
      <c r="A82" s="76"/>
      <c r="B82" s="76"/>
      <c r="C82" s="214"/>
      <c r="D82" s="76"/>
      <c r="E82" s="76"/>
      <c r="F82" s="76"/>
      <c r="G82" s="69" t="s">
        <v>17099</v>
      </c>
      <c r="H82" s="69"/>
      <c r="I82" s="74">
        <v>36000</v>
      </c>
      <c r="J82" s="69"/>
      <c r="K82" s="69"/>
      <c r="L82" s="75"/>
      <c r="M82" s="75"/>
      <c r="N82" s="75"/>
      <c r="O82" s="75"/>
      <c r="P82" s="69"/>
      <c r="Q82" s="69"/>
      <c r="R82" s="75"/>
      <c r="S82" s="69"/>
      <c r="T82" s="69"/>
      <c r="U82" s="69"/>
      <c r="V82" s="69"/>
      <c r="W82" s="69"/>
      <c r="X82" s="116"/>
      <c r="Y82" s="121"/>
      <c r="Z82" s="642">
        <f t="shared" si="2"/>
        <v>2520.0000000000005</v>
      </c>
      <c r="AA82" s="74">
        <f t="shared" si="3"/>
        <v>38520</v>
      </c>
    </row>
    <row r="83" spans="1:27" ht="15.5" x14ac:dyDescent="0.35">
      <c r="A83" s="76"/>
      <c r="B83" s="76"/>
      <c r="C83" s="214"/>
      <c r="D83" s="76"/>
      <c r="E83" s="76"/>
      <c r="F83" s="76"/>
      <c r="G83" s="69" t="s">
        <v>17100</v>
      </c>
      <c r="H83" s="69"/>
      <c r="I83" s="74">
        <v>12000</v>
      </c>
      <c r="J83" s="69"/>
      <c r="K83" s="69"/>
      <c r="L83" s="75"/>
      <c r="M83" s="75"/>
      <c r="N83" s="75"/>
      <c r="O83" s="75"/>
      <c r="P83" s="69"/>
      <c r="Q83" s="69"/>
      <c r="R83" s="75"/>
      <c r="S83" s="69"/>
      <c r="T83" s="69"/>
      <c r="U83" s="69"/>
      <c r="V83" s="69"/>
      <c r="W83" s="69"/>
      <c r="X83" s="116"/>
      <c r="Y83" s="121"/>
      <c r="Z83" s="642">
        <f t="shared" si="2"/>
        <v>840.00000000000011</v>
      </c>
      <c r="AA83" s="74">
        <f t="shared" si="3"/>
        <v>12840</v>
      </c>
    </row>
    <row r="84" spans="1:27" ht="15.5" x14ac:dyDescent="0.35">
      <c r="A84" s="76"/>
      <c r="B84" s="76"/>
      <c r="C84" s="214"/>
      <c r="D84" s="76"/>
      <c r="E84" s="76"/>
      <c r="F84" s="76"/>
      <c r="G84" s="69" t="s">
        <v>17101</v>
      </c>
      <c r="H84" s="69"/>
      <c r="I84" s="74">
        <v>16000</v>
      </c>
      <c r="J84" s="69"/>
      <c r="K84" s="69"/>
      <c r="L84" s="75"/>
      <c r="M84" s="75"/>
      <c r="N84" s="75"/>
      <c r="O84" s="75"/>
      <c r="P84" s="69"/>
      <c r="Q84" s="69"/>
      <c r="R84" s="75"/>
      <c r="S84" s="69"/>
      <c r="T84" s="69"/>
      <c r="U84" s="69"/>
      <c r="V84" s="69"/>
      <c r="W84" s="69"/>
      <c r="X84" s="116"/>
      <c r="Y84" s="121"/>
      <c r="Z84" s="642">
        <f t="shared" si="2"/>
        <v>1120</v>
      </c>
      <c r="AA84" s="74">
        <f t="shared" si="3"/>
        <v>17120</v>
      </c>
    </row>
    <row r="85" spans="1:27" ht="15.5" x14ac:dyDescent="0.35">
      <c r="A85" s="76"/>
      <c r="B85" s="76"/>
      <c r="C85" s="214"/>
      <c r="D85" s="76"/>
      <c r="E85" s="76"/>
      <c r="F85" s="76"/>
      <c r="G85" s="69" t="s">
        <v>17102</v>
      </c>
      <c r="H85" s="69"/>
      <c r="I85" s="74">
        <v>24000</v>
      </c>
      <c r="J85" s="69"/>
      <c r="K85" s="69"/>
      <c r="L85" s="75"/>
      <c r="M85" s="75"/>
      <c r="N85" s="75"/>
      <c r="O85" s="75"/>
      <c r="P85" s="69"/>
      <c r="Q85" s="69"/>
      <c r="R85" s="75"/>
      <c r="S85" s="69"/>
      <c r="T85" s="69"/>
      <c r="U85" s="69"/>
      <c r="V85" s="69"/>
      <c r="W85" s="69"/>
      <c r="X85" s="116"/>
      <c r="Y85" s="121"/>
      <c r="Z85" s="642">
        <f t="shared" si="2"/>
        <v>1680.0000000000002</v>
      </c>
      <c r="AA85" s="74">
        <f t="shared" si="3"/>
        <v>25680</v>
      </c>
    </row>
    <row r="86" spans="1:27" ht="15.5" x14ac:dyDescent="0.35">
      <c r="A86" s="76"/>
      <c r="B86" s="76"/>
      <c r="C86" s="214"/>
      <c r="D86" s="76"/>
      <c r="E86" s="76"/>
      <c r="F86" s="76"/>
      <c r="G86" s="69" t="s">
        <v>17103</v>
      </c>
      <c r="H86" s="69"/>
      <c r="I86" s="74">
        <v>36000</v>
      </c>
      <c r="J86" s="69"/>
      <c r="K86" s="69"/>
      <c r="L86" s="75"/>
      <c r="M86" s="75"/>
      <c r="N86" s="75"/>
      <c r="O86" s="75"/>
      <c r="P86" s="69"/>
      <c r="Q86" s="69"/>
      <c r="R86" s="75"/>
      <c r="S86" s="69"/>
      <c r="T86" s="69"/>
      <c r="U86" s="69"/>
      <c r="V86" s="69"/>
      <c r="W86" s="69"/>
      <c r="X86" s="116"/>
      <c r="Y86" s="121"/>
      <c r="Z86" s="642">
        <f t="shared" si="2"/>
        <v>2520.0000000000005</v>
      </c>
      <c r="AA86" s="74">
        <f t="shared" si="3"/>
        <v>38520</v>
      </c>
    </row>
    <row r="87" spans="1:27" ht="15.5" x14ac:dyDescent="0.35">
      <c r="A87" s="76"/>
      <c r="B87" s="76"/>
      <c r="C87" s="214"/>
      <c r="D87" s="76"/>
      <c r="E87" s="76"/>
      <c r="F87" s="76"/>
      <c r="G87" s="69" t="s">
        <v>17104</v>
      </c>
      <c r="H87" s="69"/>
      <c r="I87" s="74">
        <v>24000</v>
      </c>
      <c r="J87" s="69"/>
      <c r="K87" s="69"/>
      <c r="L87" s="75"/>
      <c r="M87" s="75"/>
      <c r="N87" s="75"/>
      <c r="O87" s="75"/>
      <c r="P87" s="69"/>
      <c r="Q87" s="69"/>
      <c r="R87" s="75"/>
      <c r="S87" s="69"/>
      <c r="T87" s="69"/>
      <c r="U87" s="69"/>
      <c r="V87" s="69"/>
      <c r="W87" s="69"/>
      <c r="X87" s="116"/>
      <c r="Y87" s="121"/>
      <c r="Z87" s="642">
        <f t="shared" si="2"/>
        <v>1680.0000000000002</v>
      </c>
      <c r="AA87" s="74">
        <f t="shared" si="3"/>
        <v>25680</v>
      </c>
    </row>
    <row r="88" spans="1:27" ht="15.5" x14ac:dyDescent="0.35">
      <c r="A88" s="76"/>
      <c r="B88" s="76"/>
      <c r="C88" s="214"/>
      <c r="D88" s="76"/>
      <c r="E88" s="76"/>
      <c r="F88" s="76"/>
      <c r="G88" s="69" t="s">
        <v>17105</v>
      </c>
      <c r="H88" s="69"/>
      <c r="I88" s="74">
        <v>12000</v>
      </c>
      <c r="J88" s="69"/>
      <c r="K88" s="69"/>
      <c r="L88" s="75"/>
      <c r="M88" s="75"/>
      <c r="N88" s="75"/>
      <c r="O88" s="75"/>
      <c r="P88" s="69"/>
      <c r="Q88" s="69"/>
      <c r="R88" s="75"/>
      <c r="S88" s="69"/>
      <c r="T88" s="69"/>
      <c r="U88" s="69"/>
      <c r="V88" s="69"/>
      <c r="W88" s="69"/>
      <c r="X88" s="116"/>
      <c r="Y88" s="121"/>
      <c r="Z88" s="642">
        <f t="shared" si="2"/>
        <v>840.00000000000011</v>
      </c>
      <c r="AA88" s="74">
        <f t="shared" si="3"/>
        <v>12840</v>
      </c>
    </row>
    <row r="89" spans="1:27" ht="15.5" x14ac:dyDescent="0.35">
      <c r="A89" s="76"/>
      <c r="B89" s="76"/>
      <c r="C89" s="214"/>
      <c r="D89" s="76"/>
      <c r="E89" s="76"/>
      <c r="F89" s="76"/>
      <c r="G89" s="69" t="s">
        <v>17106</v>
      </c>
      <c r="H89" s="69"/>
      <c r="I89" s="74">
        <v>36000</v>
      </c>
      <c r="J89" s="69"/>
      <c r="K89" s="69"/>
      <c r="L89" s="75"/>
      <c r="M89" s="75"/>
      <c r="N89" s="75"/>
      <c r="O89" s="75"/>
      <c r="P89" s="69"/>
      <c r="Q89" s="69"/>
      <c r="R89" s="75"/>
      <c r="S89" s="69"/>
      <c r="T89" s="69"/>
      <c r="U89" s="69"/>
      <c r="V89" s="69"/>
      <c r="W89" s="69"/>
      <c r="X89" s="116"/>
      <c r="Y89" s="121"/>
      <c r="Z89" s="642">
        <f t="shared" si="2"/>
        <v>2520.0000000000005</v>
      </c>
      <c r="AA89" s="74">
        <f t="shared" si="3"/>
        <v>38520</v>
      </c>
    </row>
    <row r="90" spans="1:27" ht="15.5" x14ac:dyDescent="0.35">
      <c r="A90" s="76"/>
      <c r="B90" s="76"/>
      <c r="C90" s="214"/>
      <c r="D90" s="76"/>
      <c r="E90" s="76"/>
      <c r="F90" s="76"/>
      <c r="G90" s="69" t="s">
        <v>17107</v>
      </c>
      <c r="H90" s="69"/>
      <c r="I90" s="74">
        <v>24000</v>
      </c>
      <c r="J90" s="69"/>
      <c r="K90" s="69"/>
      <c r="L90" s="75"/>
      <c r="M90" s="75"/>
      <c r="N90" s="75"/>
      <c r="O90" s="75"/>
      <c r="P90" s="69"/>
      <c r="Q90" s="69"/>
      <c r="R90" s="75"/>
      <c r="S90" s="69"/>
      <c r="T90" s="69"/>
      <c r="U90" s="69"/>
      <c r="V90" s="69"/>
      <c r="W90" s="69"/>
      <c r="X90" s="116"/>
      <c r="Y90" s="121"/>
      <c r="Z90" s="642">
        <f t="shared" si="2"/>
        <v>1680.0000000000002</v>
      </c>
      <c r="AA90" s="74">
        <f t="shared" si="3"/>
        <v>25680</v>
      </c>
    </row>
    <row r="91" spans="1:27" ht="15.5" x14ac:dyDescent="0.35">
      <c r="A91" s="76"/>
      <c r="B91" s="76"/>
      <c r="C91" s="214"/>
      <c r="D91" s="76"/>
      <c r="E91" s="76"/>
      <c r="F91" s="76"/>
      <c r="G91" s="69" t="s">
        <v>17108</v>
      </c>
      <c r="H91" s="69"/>
      <c r="I91" s="74">
        <v>36000</v>
      </c>
      <c r="J91" s="69"/>
      <c r="K91" s="69"/>
      <c r="L91" s="75"/>
      <c r="M91" s="75"/>
      <c r="N91" s="75"/>
      <c r="O91" s="75"/>
      <c r="P91" s="69"/>
      <c r="Q91" s="69"/>
      <c r="R91" s="75"/>
      <c r="S91" s="69"/>
      <c r="T91" s="69"/>
      <c r="U91" s="69"/>
      <c r="V91" s="69"/>
      <c r="W91" s="69"/>
      <c r="X91" s="116"/>
      <c r="Y91" s="121"/>
      <c r="Z91" s="642">
        <f t="shared" si="2"/>
        <v>2520.0000000000005</v>
      </c>
      <c r="AA91" s="74">
        <f t="shared" si="3"/>
        <v>38520</v>
      </c>
    </row>
    <row r="92" spans="1:27" ht="15.5" x14ac:dyDescent="0.35">
      <c r="A92" s="76"/>
      <c r="B92" s="76"/>
      <c r="C92" s="214"/>
      <c r="D92" s="76"/>
      <c r="E92" s="76"/>
      <c r="F92" s="76"/>
      <c r="G92" s="117" t="s">
        <v>17109</v>
      </c>
      <c r="H92" s="69"/>
      <c r="I92" s="74">
        <f>155000*3</f>
        <v>465000</v>
      </c>
      <c r="J92" s="69"/>
      <c r="K92" s="69"/>
      <c r="L92" s="75"/>
      <c r="M92" s="75"/>
      <c r="N92" s="75"/>
      <c r="O92" s="75"/>
      <c r="P92" s="69"/>
      <c r="Q92" s="69"/>
      <c r="R92" s="75"/>
      <c r="S92" s="69"/>
      <c r="T92" s="69"/>
      <c r="U92" s="69"/>
      <c r="V92" s="69"/>
      <c r="W92" s="69"/>
      <c r="X92" s="116"/>
      <c r="Y92" s="121"/>
      <c r="Z92" s="642">
        <f t="shared" si="2"/>
        <v>32550.000000000004</v>
      </c>
      <c r="AA92" s="74">
        <f t="shared" si="3"/>
        <v>497550</v>
      </c>
    </row>
    <row r="93" spans="1:27" ht="15.5" x14ac:dyDescent="0.35">
      <c r="A93" s="64"/>
      <c r="B93" s="64"/>
      <c r="C93" s="65"/>
      <c r="D93" s="64"/>
      <c r="E93" s="64"/>
      <c r="F93" s="64"/>
      <c r="G93" s="66" t="s">
        <v>1842</v>
      </c>
      <c r="H93" s="64"/>
      <c r="I93" s="67"/>
      <c r="J93" s="64"/>
      <c r="K93" s="64"/>
      <c r="L93" s="68"/>
      <c r="M93" s="68"/>
      <c r="N93" s="68"/>
      <c r="O93" s="68"/>
      <c r="P93" s="64"/>
      <c r="Q93" s="64"/>
      <c r="R93" s="68"/>
      <c r="S93" s="64"/>
      <c r="T93" s="64"/>
      <c r="U93" s="64"/>
      <c r="V93" s="64"/>
      <c r="W93" s="64"/>
      <c r="X93" s="115"/>
      <c r="Y93" s="239"/>
      <c r="Z93" s="642">
        <f t="shared" si="2"/>
        <v>0</v>
      </c>
      <c r="AA93" s="67">
        <f t="shared" si="3"/>
        <v>0</v>
      </c>
    </row>
    <row r="94" spans="1:27" ht="15.5" x14ac:dyDescent="0.35">
      <c r="A94" s="229"/>
      <c r="B94" s="229"/>
      <c r="C94" s="230"/>
      <c r="D94" s="229"/>
      <c r="E94" s="229"/>
      <c r="F94" s="73" t="s">
        <v>17110</v>
      </c>
      <c r="G94" s="117" t="s">
        <v>17111</v>
      </c>
      <c r="H94" s="231"/>
      <c r="I94" s="249">
        <v>18000000</v>
      </c>
      <c r="J94" s="231"/>
      <c r="K94" s="231" t="s">
        <v>1147</v>
      </c>
      <c r="L94" s="233">
        <v>2014</v>
      </c>
      <c r="M94" s="233" t="s">
        <v>3255</v>
      </c>
      <c r="N94" s="120" t="s">
        <v>17112</v>
      </c>
      <c r="O94" s="236"/>
      <c r="P94" s="229"/>
      <c r="Q94" s="306"/>
      <c r="R94" s="236"/>
      <c r="S94" s="229"/>
      <c r="T94" s="229"/>
      <c r="U94" s="229"/>
      <c r="V94" s="229"/>
      <c r="W94" s="229"/>
      <c r="X94" s="232"/>
      <c r="Y94" s="286"/>
      <c r="Z94" s="642">
        <f t="shared" si="2"/>
        <v>1260000.0000000002</v>
      </c>
      <c r="AA94" s="249">
        <f t="shared" si="3"/>
        <v>19260000</v>
      </c>
    </row>
    <row r="95" spans="1:27" ht="15.5" x14ac:dyDescent="0.35">
      <c r="A95" s="229"/>
      <c r="B95" s="229"/>
      <c r="C95" s="230"/>
      <c r="D95" s="229"/>
      <c r="E95" s="229"/>
      <c r="F95" s="73" t="s">
        <v>17113</v>
      </c>
      <c r="G95" s="117" t="s">
        <v>17114</v>
      </c>
      <c r="H95" s="231"/>
      <c r="I95" s="249">
        <v>18000000</v>
      </c>
      <c r="J95" s="231"/>
      <c r="K95" s="231" t="s">
        <v>1147</v>
      </c>
      <c r="L95" s="233">
        <v>2014</v>
      </c>
      <c r="M95" s="233" t="s">
        <v>3255</v>
      </c>
      <c r="N95" s="120" t="s">
        <v>17115</v>
      </c>
      <c r="O95" s="236"/>
      <c r="P95" s="229"/>
      <c r="Q95" s="306"/>
      <c r="R95" s="236"/>
      <c r="S95" s="229"/>
      <c r="T95" s="229"/>
      <c r="U95" s="229"/>
      <c r="V95" s="229"/>
      <c r="W95" s="229"/>
      <c r="X95" s="232"/>
      <c r="Y95" s="286"/>
      <c r="Z95" s="642">
        <f t="shared" si="2"/>
        <v>1260000.0000000002</v>
      </c>
      <c r="AA95" s="249">
        <f t="shared" si="3"/>
        <v>19260000</v>
      </c>
    </row>
    <row r="96" spans="1:27" ht="15.5" x14ac:dyDescent="0.35">
      <c r="A96" s="64"/>
      <c r="B96" s="64"/>
      <c r="C96" s="65"/>
      <c r="D96" s="64"/>
      <c r="E96" s="64"/>
      <c r="F96" s="64"/>
      <c r="G96" s="234" t="s">
        <v>1851</v>
      </c>
      <c r="H96" s="215"/>
      <c r="I96" s="247"/>
      <c r="J96" s="215"/>
      <c r="K96" s="215"/>
      <c r="L96" s="220"/>
      <c r="M96" s="220" t="e">
        <f>+M88:K51K41:K51J59K49:M95:KM96</f>
        <v>#NAME?</v>
      </c>
      <c r="N96" s="220"/>
      <c r="O96" s="68"/>
      <c r="P96" s="64"/>
      <c r="Q96" s="125"/>
      <c r="R96" s="68"/>
      <c r="S96" s="64"/>
      <c r="T96" s="64"/>
      <c r="U96" s="64"/>
      <c r="V96" s="64"/>
      <c r="W96" s="64"/>
      <c r="X96" s="115"/>
      <c r="Y96" s="239"/>
      <c r="Z96" s="642">
        <f t="shared" si="2"/>
        <v>0</v>
      </c>
      <c r="AA96" s="247">
        <f t="shared" si="3"/>
        <v>0</v>
      </c>
    </row>
    <row r="97" spans="1:27" ht="15.5" x14ac:dyDescent="0.35">
      <c r="A97" s="229"/>
      <c r="B97" s="229"/>
      <c r="C97" s="230"/>
      <c r="D97" s="229"/>
      <c r="E97" s="229"/>
      <c r="F97" s="229"/>
      <c r="G97" s="117" t="s">
        <v>17116</v>
      </c>
      <c r="H97" s="231"/>
      <c r="I97" s="249">
        <v>400000</v>
      </c>
      <c r="J97" s="231"/>
      <c r="K97" s="231" t="s">
        <v>1147</v>
      </c>
      <c r="L97" s="233">
        <v>2014</v>
      </c>
      <c r="M97" s="233"/>
      <c r="N97" s="120" t="s">
        <v>17117</v>
      </c>
      <c r="O97" s="236"/>
      <c r="P97" s="229"/>
      <c r="Q97" s="306"/>
      <c r="R97" s="236"/>
      <c r="S97" s="229"/>
      <c r="T97" s="229"/>
      <c r="U97" s="229"/>
      <c r="V97" s="229"/>
      <c r="W97" s="229"/>
      <c r="X97" s="232"/>
      <c r="Y97" s="286"/>
      <c r="Z97" s="642">
        <f t="shared" si="2"/>
        <v>28000.000000000004</v>
      </c>
      <c r="AA97" s="249">
        <f t="shared" si="3"/>
        <v>428000</v>
      </c>
    </row>
    <row r="98" spans="1:27" ht="15.5" x14ac:dyDescent="0.35">
      <c r="A98" s="76"/>
      <c r="B98" s="76"/>
      <c r="C98" s="214"/>
      <c r="D98" s="76"/>
      <c r="E98" s="76"/>
      <c r="F98" s="76"/>
      <c r="G98" s="117" t="s">
        <v>17118</v>
      </c>
      <c r="H98" s="231"/>
      <c r="I98" s="249">
        <v>400000</v>
      </c>
      <c r="J98" s="231"/>
      <c r="K98" s="231" t="s">
        <v>1147</v>
      </c>
      <c r="L98" s="233">
        <v>2014</v>
      </c>
      <c r="M98" s="233"/>
      <c r="N98" s="120" t="s">
        <v>17119</v>
      </c>
      <c r="O98" s="119"/>
      <c r="P98" s="76"/>
      <c r="Q98" s="122"/>
      <c r="R98" s="119"/>
      <c r="S98" s="76"/>
      <c r="T98" s="76"/>
      <c r="U98" s="76"/>
      <c r="V98" s="76"/>
      <c r="W98" s="76"/>
      <c r="X98" s="121"/>
      <c r="Y98" s="286"/>
      <c r="Z98" s="642">
        <f t="shared" si="2"/>
        <v>28000.000000000004</v>
      </c>
      <c r="AA98" s="249">
        <f t="shared" si="3"/>
        <v>428000</v>
      </c>
    </row>
    <row r="99" spans="1:27" ht="15.5" x14ac:dyDescent="0.35">
      <c r="A99" s="64"/>
      <c r="B99" s="64"/>
      <c r="C99" s="65"/>
      <c r="D99" s="64"/>
      <c r="E99" s="64"/>
      <c r="F99" s="64"/>
      <c r="G99" s="234" t="s">
        <v>1853</v>
      </c>
      <c r="H99" s="215"/>
      <c r="I99" s="247"/>
      <c r="J99" s="215"/>
      <c r="K99" s="215"/>
      <c r="L99" s="220"/>
      <c r="M99" s="220"/>
      <c r="N99" s="220"/>
      <c r="O99" s="68"/>
      <c r="P99" s="64"/>
      <c r="Q99" s="125"/>
      <c r="R99" s="68"/>
      <c r="S99" s="64"/>
      <c r="T99" s="64"/>
      <c r="U99" s="64"/>
      <c r="V99" s="64"/>
      <c r="W99" s="64"/>
      <c r="X99" s="115"/>
      <c r="Y99" s="239"/>
      <c r="Z99" s="642">
        <f t="shared" si="2"/>
        <v>0</v>
      </c>
      <c r="AA99" s="247">
        <f t="shared" si="3"/>
        <v>0</v>
      </c>
    </row>
    <row r="100" spans="1:27" ht="15.5" x14ac:dyDescent="0.35">
      <c r="A100" s="229"/>
      <c r="B100" s="229"/>
      <c r="C100" s="230"/>
      <c r="D100" s="229"/>
      <c r="E100" s="229"/>
      <c r="F100" s="229"/>
      <c r="G100" s="117" t="s">
        <v>17111</v>
      </c>
      <c r="H100" s="231"/>
      <c r="I100" s="249">
        <v>2000000</v>
      </c>
      <c r="J100" s="231"/>
      <c r="K100" s="231" t="s">
        <v>4943</v>
      </c>
      <c r="L100" s="233">
        <v>2014</v>
      </c>
      <c r="M100" s="233" t="s">
        <v>17120</v>
      </c>
      <c r="N100" s="120">
        <v>1484075</v>
      </c>
      <c r="O100" s="236"/>
      <c r="P100" s="229"/>
      <c r="Q100" s="233"/>
      <c r="R100" s="233" t="s">
        <v>16254</v>
      </c>
      <c r="S100" s="229"/>
      <c r="T100" s="229"/>
      <c r="U100" s="229"/>
      <c r="V100" s="229"/>
      <c r="W100" s="229"/>
      <c r="X100" s="232"/>
      <c r="Y100" s="286"/>
      <c r="Z100" s="642">
        <f t="shared" si="2"/>
        <v>140000</v>
      </c>
      <c r="AA100" s="249">
        <f t="shared" si="3"/>
        <v>2140000</v>
      </c>
    </row>
    <row r="101" spans="1:27" ht="15.5" x14ac:dyDescent="0.35">
      <c r="A101" s="229"/>
      <c r="B101" s="229"/>
      <c r="C101" s="230"/>
      <c r="D101" s="229"/>
      <c r="E101" s="229"/>
      <c r="F101" s="229"/>
      <c r="G101" s="117" t="s">
        <v>17114</v>
      </c>
      <c r="H101" s="231"/>
      <c r="I101" s="249">
        <v>2000000</v>
      </c>
      <c r="J101" s="231"/>
      <c r="K101" s="231" t="s">
        <v>4943</v>
      </c>
      <c r="L101" s="233">
        <v>2014</v>
      </c>
      <c r="M101" s="233" t="s">
        <v>17120</v>
      </c>
      <c r="N101" s="120">
        <v>1484074</v>
      </c>
      <c r="O101" s="236"/>
      <c r="P101" s="229"/>
      <c r="Q101" s="233"/>
      <c r="R101" s="233" t="s">
        <v>16254</v>
      </c>
      <c r="S101" s="229"/>
      <c r="T101" s="229"/>
      <c r="U101" s="229"/>
      <c r="V101" s="229"/>
      <c r="W101" s="229"/>
      <c r="X101" s="232"/>
      <c r="Y101" s="286"/>
      <c r="Z101" s="642">
        <f t="shared" si="2"/>
        <v>140000</v>
      </c>
      <c r="AA101" s="249">
        <f t="shared" si="3"/>
        <v>2140000</v>
      </c>
    </row>
    <row r="102" spans="1:27" ht="15.5" x14ac:dyDescent="0.35">
      <c r="A102" s="217"/>
      <c r="B102" s="217"/>
      <c r="C102" s="218"/>
      <c r="D102" s="217"/>
      <c r="E102" s="217"/>
      <c r="F102" s="217"/>
      <c r="G102" s="96" t="s">
        <v>1161</v>
      </c>
      <c r="H102" s="215"/>
      <c r="I102" s="247"/>
      <c r="J102" s="215"/>
      <c r="K102" s="215"/>
      <c r="L102" s="220"/>
      <c r="M102" s="220"/>
      <c r="N102" s="127"/>
      <c r="O102" s="221"/>
      <c r="P102" s="217"/>
      <c r="Q102" s="220"/>
      <c r="R102" s="220"/>
      <c r="S102" s="217"/>
      <c r="T102" s="217"/>
      <c r="U102" s="217"/>
      <c r="V102" s="217"/>
      <c r="W102" s="217"/>
      <c r="X102" s="222"/>
      <c r="Y102" s="239"/>
      <c r="Z102" s="642">
        <f t="shared" si="2"/>
        <v>0</v>
      </c>
      <c r="AA102" s="247">
        <f t="shared" si="3"/>
        <v>0</v>
      </c>
    </row>
    <row r="103" spans="1:27" ht="15.5" x14ac:dyDescent="0.35">
      <c r="A103" s="229"/>
      <c r="B103" s="229"/>
      <c r="C103" s="230"/>
      <c r="D103" s="229"/>
      <c r="E103" s="229"/>
      <c r="F103" s="229"/>
      <c r="G103" s="117" t="s">
        <v>17121</v>
      </c>
      <c r="H103" s="231"/>
      <c r="I103" s="249">
        <v>155000</v>
      </c>
      <c r="J103" s="231"/>
      <c r="K103" s="231" t="s">
        <v>2394</v>
      </c>
      <c r="L103" s="233" t="s">
        <v>1082</v>
      </c>
      <c r="M103" s="233" t="s">
        <v>1082</v>
      </c>
      <c r="N103" s="233" t="s">
        <v>1082</v>
      </c>
      <c r="O103" s="236"/>
      <c r="P103" s="229"/>
      <c r="Q103" s="233"/>
      <c r="R103" s="233"/>
      <c r="S103" s="229"/>
      <c r="T103" s="229"/>
      <c r="U103" s="229"/>
      <c r="V103" s="229"/>
      <c r="W103" s="229"/>
      <c r="X103" s="286" t="s">
        <v>940</v>
      </c>
      <c r="Y103" s="286"/>
      <c r="Z103" s="642">
        <f t="shared" si="2"/>
        <v>10850.000000000002</v>
      </c>
      <c r="AA103" s="249">
        <f t="shared" si="3"/>
        <v>165850</v>
      </c>
    </row>
    <row r="104" spans="1:27" ht="15.5" x14ac:dyDescent="0.35">
      <c r="A104" s="229"/>
      <c r="B104" s="229"/>
      <c r="C104" s="230"/>
      <c r="D104" s="229"/>
      <c r="E104" s="229"/>
      <c r="F104" s="229"/>
      <c r="G104" s="117" t="s">
        <v>17122</v>
      </c>
      <c r="H104" s="231"/>
      <c r="I104" s="249">
        <v>155000</v>
      </c>
      <c r="J104" s="231"/>
      <c r="K104" s="231" t="s">
        <v>2394</v>
      </c>
      <c r="L104" s="233" t="s">
        <v>1082</v>
      </c>
      <c r="M104" s="233" t="s">
        <v>1082</v>
      </c>
      <c r="N104" s="233" t="s">
        <v>1082</v>
      </c>
      <c r="O104" s="236"/>
      <c r="P104" s="229"/>
      <c r="Q104" s="233"/>
      <c r="R104" s="233"/>
      <c r="S104" s="229"/>
      <c r="T104" s="229"/>
      <c r="U104" s="229"/>
      <c r="V104" s="229"/>
      <c r="W104" s="229"/>
      <c r="X104" s="286" t="s">
        <v>940</v>
      </c>
      <c r="Y104" s="286"/>
      <c r="Z104" s="642">
        <f t="shared" si="2"/>
        <v>10850.000000000002</v>
      </c>
      <c r="AA104" s="249">
        <f t="shared" si="3"/>
        <v>165850</v>
      </c>
    </row>
    <row r="105" spans="1:27" ht="15.5" x14ac:dyDescent="0.35">
      <c r="A105" s="229"/>
      <c r="B105" s="229"/>
      <c r="C105" s="230"/>
      <c r="D105" s="229"/>
      <c r="E105" s="229"/>
      <c r="F105" s="229"/>
      <c r="G105" s="117" t="s">
        <v>17123</v>
      </c>
      <c r="H105" s="231"/>
      <c r="I105" s="249">
        <v>155000</v>
      </c>
      <c r="J105" s="231"/>
      <c r="K105" s="231" t="s">
        <v>2394</v>
      </c>
      <c r="L105" s="233" t="s">
        <v>1082</v>
      </c>
      <c r="M105" s="233" t="s">
        <v>1082</v>
      </c>
      <c r="N105" s="233" t="s">
        <v>1082</v>
      </c>
      <c r="O105" s="236"/>
      <c r="P105" s="229"/>
      <c r="Q105" s="233"/>
      <c r="R105" s="233"/>
      <c r="S105" s="229"/>
      <c r="T105" s="229"/>
      <c r="U105" s="229"/>
      <c r="V105" s="229"/>
      <c r="W105" s="229"/>
      <c r="X105" s="286" t="s">
        <v>940</v>
      </c>
      <c r="Y105" s="286"/>
      <c r="Z105" s="642">
        <f t="shared" si="2"/>
        <v>10850.000000000002</v>
      </c>
      <c r="AA105" s="249">
        <f t="shared" si="3"/>
        <v>165850</v>
      </c>
    </row>
    <row r="106" spans="1:27" ht="15.5" x14ac:dyDescent="0.35">
      <c r="A106" s="229"/>
      <c r="B106" s="229"/>
      <c r="C106" s="230"/>
      <c r="D106" s="229"/>
      <c r="E106" s="229"/>
      <c r="F106" s="229"/>
      <c r="G106" s="117" t="s">
        <v>17124</v>
      </c>
      <c r="H106" s="231"/>
      <c r="I106" s="249">
        <v>155000</v>
      </c>
      <c r="J106" s="231"/>
      <c r="K106" s="231" t="s">
        <v>2394</v>
      </c>
      <c r="L106" s="233" t="s">
        <v>1082</v>
      </c>
      <c r="M106" s="233" t="s">
        <v>1082</v>
      </c>
      <c r="N106" s="233" t="s">
        <v>1082</v>
      </c>
      <c r="O106" s="236"/>
      <c r="P106" s="229"/>
      <c r="Q106" s="233"/>
      <c r="R106" s="233"/>
      <c r="S106" s="229"/>
      <c r="T106" s="229"/>
      <c r="U106" s="229"/>
      <c r="V106" s="229"/>
      <c r="W106" s="229"/>
      <c r="X106" s="232"/>
      <c r="Y106" s="286"/>
      <c r="Z106" s="642">
        <f t="shared" si="2"/>
        <v>10850.000000000002</v>
      </c>
      <c r="AA106" s="249">
        <f t="shared" si="3"/>
        <v>165850</v>
      </c>
    </row>
    <row r="107" spans="1:27" ht="15.5" x14ac:dyDescent="0.35">
      <c r="A107" s="229"/>
      <c r="B107" s="229"/>
      <c r="C107" s="230"/>
      <c r="D107" s="229"/>
      <c r="E107" s="229"/>
      <c r="F107" s="229"/>
      <c r="G107" s="117" t="s">
        <v>17125</v>
      </c>
      <c r="H107" s="231"/>
      <c r="I107" s="249">
        <v>155000</v>
      </c>
      <c r="J107" s="231"/>
      <c r="K107" s="231" t="s">
        <v>2394</v>
      </c>
      <c r="L107" s="233" t="s">
        <v>1082</v>
      </c>
      <c r="M107" s="233" t="s">
        <v>1082</v>
      </c>
      <c r="N107" s="233" t="s">
        <v>1082</v>
      </c>
      <c r="O107" s="236"/>
      <c r="P107" s="229"/>
      <c r="Q107" s="233"/>
      <c r="R107" s="233"/>
      <c r="S107" s="229"/>
      <c r="T107" s="229"/>
      <c r="U107" s="229"/>
      <c r="V107" s="229"/>
      <c r="W107" s="229"/>
      <c r="X107" s="232"/>
      <c r="Y107" s="286"/>
      <c r="Z107" s="642">
        <f t="shared" si="2"/>
        <v>10850.000000000002</v>
      </c>
      <c r="AA107" s="249">
        <f t="shared" si="3"/>
        <v>165850</v>
      </c>
    </row>
    <row r="108" spans="1:27" ht="15.5" x14ac:dyDescent="0.35">
      <c r="A108" s="229"/>
      <c r="B108" s="229"/>
      <c r="C108" s="230"/>
      <c r="D108" s="229"/>
      <c r="E108" s="229"/>
      <c r="F108" s="229"/>
      <c r="G108" s="117" t="s">
        <v>17126</v>
      </c>
      <c r="H108" s="231"/>
      <c r="I108" s="249">
        <v>155000</v>
      </c>
      <c r="J108" s="231"/>
      <c r="K108" s="231" t="s">
        <v>2394</v>
      </c>
      <c r="L108" s="233" t="s">
        <v>1082</v>
      </c>
      <c r="M108" s="233" t="s">
        <v>1082</v>
      </c>
      <c r="N108" s="233" t="s">
        <v>1082</v>
      </c>
      <c r="O108" s="236"/>
      <c r="P108" s="229"/>
      <c r="Q108" s="233"/>
      <c r="R108" s="233"/>
      <c r="S108" s="229"/>
      <c r="T108" s="229"/>
      <c r="U108" s="229"/>
      <c r="V108" s="229"/>
      <c r="W108" s="229"/>
      <c r="X108" s="232"/>
      <c r="Y108" s="286"/>
      <c r="Z108" s="642">
        <f t="shared" si="2"/>
        <v>10850.000000000002</v>
      </c>
      <c r="AA108" s="249">
        <f t="shared" si="3"/>
        <v>165850</v>
      </c>
    </row>
    <row r="109" spans="1:27" ht="15.5" x14ac:dyDescent="0.35">
      <c r="A109" s="217"/>
      <c r="B109" s="217"/>
      <c r="C109" s="218"/>
      <c r="D109" s="217"/>
      <c r="E109" s="217"/>
      <c r="F109" s="217"/>
      <c r="G109" s="96" t="s">
        <v>2678</v>
      </c>
      <c r="H109" s="215"/>
      <c r="I109" s="247"/>
      <c r="J109" s="215"/>
      <c r="K109" s="215"/>
      <c r="L109" s="220"/>
      <c r="M109" s="220"/>
      <c r="N109" s="127"/>
      <c r="O109" s="221"/>
      <c r="P109" s="217"/>
      <c r="Q109" s="220"/>
      <c r="R109" s="220"/>
      <c r="S109" s="217"/>
      <c r="T109" s="217"/>
      <c r="U109" s="217"/>
      <c r="V109" s="217"/>
      <c r="W109" s="217"/>
      <c r="X109" s="222"/>
      <c r="Y109" s="239"/>
      <c r="Z109" s="642">
        <f t="shared" si="2"/>
        <v>0</v>
      </c>
      <c r="AA109" s="247">
        <f t="shared" si="3"/>
        <v>0</v>
      </c>
    </row>
    <row r="110" spans="1:27" s="94" customFormat="1" ht="15.5" x14ac:dyDescent="0.35">
      <c r="A110" s="223"/>
      <c r="B110" s="223"/>
      <c r="C110" s="224"/>
      <c r="D110" s="223"/>
      <c r="E110" s="223"/>
      <c r="F110" s="223"/>
      <c r="G110" s="69" t="s">
        <v>17127</v>
      </c>
      <c r="H110" s="216"/>
      <c r="I110" s="248">
        <v>180000</v>
      </c>
      <c r="J110" s="216"/>
      <c r="K110" s="216" t="s">
        <v>2394</v>
      </c>
      <c r="L110" s="226" t="s">
        <v>1082</v>
      </c>
      <c r="M110" s="226" t="s">
        <v>1082</v>
      </c>
      <c r="N110" s="226" t="s">
        <v>1082</v>
      </c>
      <c r="O110" s="227"/>
      <c r="P110" s="223"/>
      <c r="Q110" s="226"/>
      <c r="R110" s="226"/>
      <c r="S110" s="223"/>
      <c r="T110" s="223"/>
      <c r="U110" s="223"/>
      <c r="V110" s="223"/>
      <c r="W110" s="223"/>
      <c r="X110" s="228"/>
      <c r="Y110" s="490"/>
      <c r="Z110" s="642">
        <f t="shared" si="2"/>
        <v>12600.000000000002</v>
      </c>
      <c r="AA110" s="248">
        <f t="shared" si="3"/>
        <v>192600</v>
      </c>
    </row>
    <row r="111" spans="1:27" s="94" customFormat="1" ht="15.5" x14ac:dyDescent="0.35">
      <c r="A111" s="223"/>
      <c r="B111" s="223"/>
      <c r="C111" s="224"/>
      <c r="D111" s="223"/>
      <c r="E111" s="223"/>
      <c r="F111" s="223"/>
      <c r="G111" s="69" t="s">
        <v>17128</v>
      </c>
      <c r="H111" s="216"/>
      <c r="I111" s="248">
        <v>180000</v>
      </c>
      <c r="J111" s="216"/>
      <c r="K111" s="216" t="s">
        <v>2394</v>
      </c>
      <c r="L111" s="226" t="s">
        <v>1082</v>
      </c>
      <c r="M111" s="226" t="s">
        <v>1082</v>
      </c>
      <c r="N111" s="226" t="s">
        <v>1082</v>
      </c>
      <c r="O111" s="227"/>
      <c r="P111" s="223"/>
      <c r="Q111" s="226"/>
      <c r="R111" s="226"/>
      <c r="S111" s="223"/>
      <c r="T111" s="223"/>
      <c r="U111" s="223"/>
      <c r="V111" s="223"/>
      <c r="W111" s="223"/>
      <c r="X111" s="228"/>
      <c r="Y111" s="490"/>
      <c r="Z111" s="642">
        <f t="shared" si="2"/>
        <v>12600.000000000002</v>
      </c>
      <c r="AA111" s="248">
        <f t="shared" si="3"/>
        <v>192600</v>
      </c>
    </row>
    <row r="112" spans="1:27" s="94" customFormat="1" ht="15.5" x14ac:dyDescent="0.35">
      <c r="A112" s="223"/>
      <c r="B112" s="223"/>
      <c r="C112" s="224"/>
      <c r="D112" s="223"/>
      <c r="E112" s="223"/>
      <c r="F112" s="223"/>
      <c r="G112" s="69" t="s">
        <v>17129</v>
      </c>
      <c r="H112" s="216"/>
      <c r="I112" s="248">
        <v>180000</v>
      </c>
      <c r="J112" s="216"/>
      <c r="K112" s="216" t="s">
        <v>2394</v>
      </c>
      <c r="L112" s="226" t="s">
        <v>1082</v>
      </c>
      <c r="M112" s="226" t="s">
        <v>1082</v>
      </c>
      <c r="N112" s="226" t="s">
        <v>1082</v>
      </c>
      <c r="O112" s="227"/>
      <c r="P112" s="223"/>
      <c r="Q112" s="226"/>
      <c r="R112" s="226"/>
      <c r="S112" s="223"/>
      <c r="T112" s="223"/>
      <c r="U112" s="223"/>
      <c r="V112" s="223"/>
      <c r="W112" s="223"/>
      <c r="X112" s="228"/>
      <c r="Y112" s="490"/>
      <c r="Z112" s="642">
        <f t="shared" si="2"/>
        <v>12600.000000000002</v>
      </c>
      <c r="AA112" s="248">
        <f t="shared" si="3"/>
        <v>192600</v>
      </c>
    </row>
    <row r="113" spans="1:27" s="94" customFormat="1" ht="15.5" x14ac:dyDescent="0.35">
      <c r="A113" s="223"/>
      <c r="B113" s="223"/>
      <c r="C113" s="224"/>
      <c r="D113" s="223"/>
      <c r="E113" s="223"/>
      <c r="F113" s="223"/>
      <c r="G113" s="79" t="s">
        <v>17130</v>
      </c>
      <c r="H113" s="216"/>
      <c r="I113" s="248">
        <v>180000</v>
      </c>
      <c r="J113" s="216"/>
      <c r="K113" s="216" t="s">
        <v>2394</v>
      </c>
      <c r="L113" s="226" t="s">
        <v>1082</v>
      </c>
      <c r="M113" s="226" t="s">
        <v>1082</v>
      </c>
      <c r="N113" s="226" t="s">
        <v>1082</v>
      </c>
      <c r="O113" s="227"/>
      <c r="P113" s="223"/>
      <c r="Q113" s="226"/>
      <c r="R113" s="226"/>
      <c r="S113" s="223"/>
      <c r="T113" s="223"/>
      <c r="U113" s="223"/>
      <c r="V113" s="223"/>
      <c r="W113" s="223"/>
      <c r="X113" s="228"/>
      <c r="Y113" s="490"/>
      <c r="Z113" s="642">
        <f t="shared" si="2"/>
        <v>12600.000000000002</v>
      </c>
      <c r="AA113" s="248">
        <f t="shared" si="3"/>
        <v>192600</v>
      </c>
    </row>
    <row r="114" spans="1:27" s="94" customFormat="1" ht="15.5" x14ac:dyDescent="0.35">
      <c r="A114" s="223"/>
      <c r="B114" s="223"/>
      <c r="C114" s="224"/>
      <c r="D114" s="223"/>
      <c r="E114" s="223"/>
      <c r="F114" s="223"/>
      <c r="G114" s="79" t="s">
        <v>17131</v>
      </c>
      <c r="H114" s="216"/>
      <c r="I114" s="248">
        <v>180000</v>
      </c>
      <c r="J114" s="216"/>
      <c r="K114" s="216" t="s">
        <v>2394</v>
      </c>
      <c r="L114" s="226" t="s">
        <v>1082</v>
      </c>
      <c r="M114" s="226" t="s">
        <v>1082</v>
      </c>
      <c r="N114" s="226" t="s">
        <v>1082</v>
      </c>
      <c r="O114" s="227"/>
      <c r="P114" s="223"/>
      <c r="Q114" s="226"/>
      <c r="R114" s="226"/>
      <c r="S114" s="223"/>
      <c r="T114" s="223"/>
      <c r="U114" s="223"/>
      <c r="V114" s="223"/>
      <c r="W114" s="223"/>
      <c r="X114" s="228"/>
      <c r="Y114" s="490"/>
      <c r="Z114" s="642">
        <f t="shared" si="2"/>
        <v>12600.000000000002</v>
      </c>
      <c r="AA114" s="248">
        <f t="shared" si="3"/>
        <v>192600</v>
      </c>
    </row>
    <row r="115" spans="1:27" s="94" customFormat="1" ht="15.5" x14ac:dyDescent="0.35">
      <c r="A115" s="223"/>
      <c r="B115" s="223"/>
      <c r="C115" s="224"/>
      <c r="D115" s="223"/>
      <c r="E115" s="223"/>
      <c r="F115" s="223"/>
      <c r="G115" s="79" t="s">
        <v>17132</v>
      </c>
      <c r="H115" s="216"/>
      <c r="I115" s="248">
        <v>180000</v>
      </c>
      <c r="J115" s="216"/>
      <c r="K115" s="216" t="s">
        <v>2394</v>
      </c>
      <c r="L115" s="226" t="s">
        <v>1082</v>
      </c>
      <c r="M115" s="226" t="s">
        <v>1082</v>
      </c>
      <c r="N115" s="226" t="s">
        <v>1082</v>
      </c>
      <c r="O115" s="227"/>
      <c r="P115" s="223"/>
      <c r="Q115" s="226"/>
      <c r="R115" s="226"/>
      <c r="S115" s="223"/>
      <c r="T115" s="223"/>
      <c r="U115" s="223"/>
      <c r="V115" s="223"/>
      <c r="W115" s="223"/>
      <c r="X115" s="228"/>
      <c r="Y115" s="490"/>
      <c r="Z115" s="642">
        <f t="shared" si="2"/>
        <v>12600.000000000002</v>
      </c>
      <c r="AA115" s="248">
        <f t="shared" si="3"/>
        <v>192600</v>
      </c>
    </row>
    <row r="116" spans="1:27" s="94" customFormat="1" ht="15.5" x14ac:dyDescent="0.35">
      <c r="A116" s="223"/>
      <c r="B116" s="223"/>
      <c r="C116" s="224"/>
      <c r="D116" s="223"/>
      <c r="E116" s="223"/>
      <c r="F116" s="223"/>
      <c r="G116" s="79" t="s">
        <v>17133</v>
      </c>
      <c r="H116" s="216"/>
      <c r="I116" s="248">
        <v>180000</v>
      </c>
      <c r="J116" s="216"/>
      <c r="K116" s="216" t="s">
        <v>2394</v>
      </c>
      <c r="L116" s="226" t="s">
        <v>1082</v>
      </c>
      <c r="M116" s="226" t="s">
        <v>1082</v>
      </c>
      <c r="N116" s="226" t="s">
        <v>1082</v>
      </c>
      <c r="O116" s="227"/>
      <c r="P116" s="223"/>
      <c r="Q116" s="226"/>
      <c r="R116" s="226"/>
      <c r="S116" s="223"/>
      <c r="T116" s="223"/>
      <c r="U116" s="223"/>
      <c r="V116" s="223"/>
      <c r="W116" s="223"/>
      <c r="X116" s="228"/>
      <c r="Y116" s="490"/>
      <c r="Z116" s="642">
        <f t="shared" si="2"/>
        <v>12600.000000000002</v>
      </c>
      <c r="AA116" s="248">
        <f t="shared" si="3"/>
        <v>192600</v>
      </c>
    </row>
    <row r="117" spans="1:27" s="94" customFormat="1" ht="15.5" x14ac:dyDescent="0.35">
      <c r="A117" s="223"/>
      <c r="B117" s="223"/>
      <c r="C117" s="224"/>
      <c r="D117" s="223"/>
      <c r="E117" s="223"/>
      <c r="F117" s="223"/>
      <c r="G117" s="79" t="s">
        <v>17134</v>
      </c>
      <c r="H117" s="216"/>
      <c r="I117" s="248">
        <v>180000</v>
      </c>
      <c r="J117" s="216"/>
      <c r="K117" s="216" t="s">
        <v>2394</v>
      </c>
      <c r="L117" s="226" t="s">
        <v>1082</v>
      </c>
      <c r="M117" s="226" t="s">
        <v>1082</v>
      </c>
      <c r="N117" s="226" t="s">
        <v>1082</v>
      </c>
      <c r="O117" s="227"/>
      <c r="P117" s="223"/>
      <c r="Q117" s="226"/>
      <c r="R117" s="226"/>
      <c r="S117" s="223"/>
      <c r="T117" s="223"/>
      <c r="U117" s="223"/>
      <c r="V117" s="223"/>
      <c r="W117" s="223"/>
      <c r="X117" s="228"/>
      <c r="Y117" s="490"/>
      <c r="Z117" s="642">
        <f t="shared" si="2"/>
        <v>12600.000000000002</v>
      </c>
      <c r="AA117" s="248">
        <f t="shared" si="3"/>
        <v>192600</v>
      </c>
    </row>
    <row r="118" spans="1:27" s="94" customFormat="1" ht="15.5" x14ac:dyDescent="0.35">
      <c r="A118" s="223"/>
      <c r="B118" s="223"/>
      <c r="C118" s="224"/>
      <c r="D118" s="223"/>
      <c r="E118" s="223"/>
      <c r="F118" s="223"/>
      <c r="G118" s="79" t="s">
        <v>17135</v>
      </c>
      <c r="H118" s="216"/>
      <c r="I118" s="248">
        <v>180000</v>
      </c>
      <c r="J118" s="216"/>
      <c r="K118" s="216" t="s">
        <v>2394</v>
      </c>
      <c r="L118" s="226" t="s">
        <v>1082</v>
      </c>
      <c r="M118" s="226" t="s">
        <v>1082</v>
      </c>
      <c r="N118" s="226" t="s">
        <v>1082</v>
      </c>
      <c r="O118" s="227"/>
      <c r="P118" s="223"/>
      <c r="Q118" s="226"/>
      <c r="R118" s="226"/>
      <c r="S118" s="223"/>
      <c r="T118" s="223"/>
      <c r="U118" s="223"/>
      <c r="V118" s="223"/>
      <c r="W118" s="223"/>
      <c r="X118" s="228"/>
      <c r="Y118" s="490"/>
      <c r="Z118" s="642">
        <f t="shared" si="2"/>
        <v>12600.000000000002</v>
      </c>
      <c r="AA118" s="248">
        <f t="shared" si="3"/>
        <v>192600</v>
      </c>
    </row>
    <row r="119" spans="1:27" s="94" customFormat="1" ht="15.5" x14ac:dyDescent="0.35">
      <c r="A119" s="223"/>
      <c r="B119" s="223"/>
      <c r="C119" s="224"/>
      <c r="D119" s="223"/>
      <c r="E119" s="223"/>
      <c r="F119" s="223"/>
      <c r="G119" s="79" t="s">
        <v>17136</v>
      </c>
      <c r="H119" s="216"/>
      <c r="I119" s="248">
        <v>180000</v>
      </c>
      <c r="J119" s="216"/>
      <c r="K119" s="216" t="s">
        <v>2394</v>
      </c>
      <c r="L119" s="226" t="s">
        <v>1082</v>
      </c>
      <c r="M119" s="226" t="s">
        <v>1082</v>
      </c>
      <c r="N119" s="226" t="s">
        <v>1082</v>
      </c>
      <c r="O119" s="227"/>
      <c r="P119" s="223"/>
      <c r="Q119" s="226"/>
      <c r="R119" s="226"/>
      <c r="S119" s="223"/>
      <c r="T119" s="223"/>
      <c r="U119" s="223"/>
      <c r="V119" s="223"/>
      <c r="W119" s="223"/>
      <c r="X119" s="228"/>
      <c r="Y119" s="490"/>
      <c r="Z119" s="642">
        <f t="shared" si="2"/>
        <v>12600.000000000002</v>
      </c>
      <c r="AA119" s="248">
        <f t="shared" si="3"/>
        <v>192600</v>
      </c>
    </row>
    <row r="120" spans="1:27" ht="15.5" x14ac:dyDescent="0.35">
      <c r="A120" s="229"/>
      <c r="B120" s="229"/>
      <c r="C120" s="230"/>
      <c r="D120" s="229"/>
      <c r="E120" s="229"/>
      <c r="F120" s="229"/>
      <c r="G120" s="79" t="s">
        <v>17137</v>
      </c>
      <c r="H120" s="231"/>
      <c r="I120" s="248">
        <v>180000</v>
      </c>
      <c r="J120" s="231"/>
      <c r="K120" s="216" t="s">
        <v>2394</v>
      </c>
      <c r="L120" s="226" t="s">
        <v>1082</v>
      </c>
      <c r="M120" s="226" t="s">
        <v>1082</v>
      </c>
      <c r="N120" s="226" t="s">
        <v>1082</v>
      </c>
      <c r="O120" s="236"/>
      <c r="P120" s="229"/>
      <c r="Q120" s="233"/>
      <c r="R120" s="233"/>
      <c r="S120" s="229"/>
      <c r="T120" s="229"/>
      <c r="U120" s="229"/>
      <c r="V120" s="229"/>
      <c r="W120" s="229"/>
      <c r="X120" s="232"/>
      <c r="Y120" s="286"/>
      <c r="Z120" s="642">
        <f t="shared" si="2"/>
        <v>12600.000000000002</v>
      </c>
      <c r="AA120" s="248">
        <f t="shared" si="3"/>
        <v>192600</v>
      </c>
    </row>
    <row r="121" spans="1:27" ht="15.5" x14ac:dyDescent="0.35">
      <c r="A121" s="229"/>
      <c r="B121" s="229"/>
      <c r="C121" s="230"/>
      <c r="D121" s="229"/>
      <c r="E121" s="229"/>
      <c r="F121" s="229"/>
      <c r="G121" s="79" t="s">
        <v>17138</v>
      </c>
      <c r="H121" s="231"/>
      <c r="I121" s="248">
        <v>180000</v>
      </c>
      <c r="J121" s="231"/>
      <c r="K121" s="216" t="s">
        <v>2394</v>
      </c>
      <c r="L121" s="226" t="s">
        <v>1082</v>
      </c>
      <c r="M121" s="226" t="s">
        <v>1082</v>
      </c>
      <c r="N121" s="226" t="s">
        <v>1082</v>
      </c>
      <c r="O121" s="236"/>
      <c r="P121" s="229"/>
      <c r="Q121" s="233"/>
      <c r="R121" s="233"/>
      <c r="S121" s="229"/>
      <c r="T121" s="229"/>
      <c r="U121" s="229"/>
      <c r="V121" s="229"/>
      <c r="W121" s="229"/>
      <c r="X121" s="232"/>
      <c r="Y121" s="286"/>
      <c r="Z121" s="642">
        <f t="shared" si="2"/>
        <v>12600.000000000002</v>
      </c>
      <c r="AA121" s="248">
        <f t="shared" si="3"/>
        <v>192600</v>
      </c>
    </row>
    <row r="122" spans="1:27" ht="15.5" x14ac:dyDescent="0.35">
      <c r="A122" s="229"/>
      <c r="B122" s="229"/>
      <c r="C122" s="230"/>
      <c r="D122" s="229"/>
      <c r="E122" s="229"/>
      <c r="F122" s="229"/>
      <c r="G122" s="69" t="s">
        <v>17139</v>
      </c>
      <c r="H122" s="231"/>
      <c r="I122" s="248">
        <v>180000</v>
      </c>
      <c r="J122" s="231"/>
      <c r="K122" s="216" t="s">
        <v>2394</v>
      </c>
      <c r="L122" s="226" t="s">
        <v>1082</v>
      </c>
      <c r="M122" s="226" t="s">
        <v>1082</v>
      </c>
      <c r="N122" s="226" t="s">
        <v>1082</v>
      </c>
      <c r="O122" s="236"/>
      <c r="P122" s="229"/>
      <c r="Q122" s="233"/>
      <c r="R122" s="233"/>
      <c r="S122" s="229"/>
      <c r="T122" s="229"/>
      <c r="U122" s="229"/>
      <c r="V122" s="229"/>
      <c r="W122" s="229"/>
      <c r="X122" s="232"/>
      <c r="Y122" s="286"/>
      <c r="Z122" s="642">
        <f t="shared" si="2"/>
        <v>12600.000000000002</v>
      </c>
      <c r="AA122" s="248">
        <f t="shared" si="3"/>
        <v>192600</v>
      </c>
    </row>
    <row r="123" spans="1:27" ht="15.5" x14ac:dyDescent="0.35">
      <c r="A123" s="229"/>
      <c r="B123" s="229"/>
      <c r="C123" s="230"/>
      <c r="D123" s="229"/>
      <c r="E123" s="229"/>
      <c r="F123" s="229"/>
      <c r="G123" s="69" t="s">
        <v>17140</v>
      </c>
      <c r="H123" s="231"/>
      <c r="I123" s="248">
        <v>180000</v>
      </c>
      <c r="J123" s="231"/>
      <c r="K123" s="216" t="s">
        <v>2394</v>
      </c>
      <c r="L123" s="226" t="s">
        <v>1082</v>
      </c>
      <c r="M123" s="226" t="s">
        <v>1082</v>
      </c>
      <c r="N123" s="226" t="s">
        <v>1082</v>
      </c>
      <c r="O123" s="236"/>
      <c r="P123" s="229"/>
      <c r="Q123" s="233"/>
      <c r="R123" s="233"/>
      <c r="S123" s="229"/>
      <c r="T123" s="229"/>
      <c r="U123" s="229"/>
      <c r="V123" s="229"/>
      <c r="W123" s="229"/>
      <c r="X123" s="232"/>
      <c r="Y123" s="286"/>
      <c r="Z123" s="642">
        <f t="shared" si="2"/>
        <v>12600.000000000002</v>
      </c>
      <c r="AA123" s="248">
        <f t="shared" si="3"/>
        <v>192600</v>
      </c>
    </row>
    <row r="124" spans="1:27" ht="15.5" x14ac:dyDescent="0.35">
      <c r="A124" s="229"/>
      <c r="B124" s="229"/>
      <c r="C124" s="230"/>
      <c r="D124" s="229"/>
      <c r="E124" s="229"/>
      <c r="F124" s="229"/>
      <c r="G124" s="69" t="s">
        <v>17141</v>
      </c>
      <c r="H124" s="231"/>
      <c r="I124" s="248">
        <v>180000</v>
      </c>
      <c r="J124" s="231"/>
      <c r="K124" s="216" t="s">
        <v>2394</v>
      </c>
      <c r="L124" s="226" t="s">
        <v>1082</v>
      </c>
      <c r="M124" s="226" t="s">
        <v>1082</v>
      </c>
      <c r="N124" s="226" t="s">
        <v>1082</v>
      </c>
      <c r="O124" s="236"/>
      <c r="P124" s="229"/>
      <c r="Q124" s="233"/>
      <c r="R124" s="233"/>
      <c r="S124" s="229"/>
      <c r="T124" s="229"/>
      <c r="U124" s="229"/>
      <c r="V124" s="229"/>
      <c r="W124" s="229"/>
      <c r="X124" s="232"/>
      <c r="Y124" s="286"/>
      <c r="Z124" s="642">
        <f t="shared" si="2"/>
        <v>12600.000000000002</v>
      </c>
      <c r="AA124" s="248">
        <f t="shared" si="3"/>
        <v>192600</v>
      </c>
    </row>
    <row r="125" spans="1:27" ht="15.5" x14ac:dyDescent="0.35">
      <c r="A125" s="217"/>
      <c r="B125" s="217"/>
      <c r="C125" s="218"/>
      <c r="D125" s="217"/>
      <c r="E125" s="217"/>
      <c r="F125" s="73" t="s">
        <v>17142</v>
      </c>
      <c r="G125" s="96" t="s">
        <v>3700</v>
      </c>
      <c r="H125" s="215"/>
      <c r="I125" s="247"/>
      <c r="J125" s="215"/>
      <c r="K125" s="215"/>
      <c r="L125" s="220"/>
      <c r="M125" s="220"/>
      <c r="N125" s="127"/>
      <c r="O125" s="221"/>
      <c r="P125" s="217"/>
      <c r="Q125" s="220"/>
      <c r="R125" s="220"/>
      <c r="S125" s="217"/>
      <c r="T125" s="217"/>
      <c r="U125" s="217"/>
      <c r="V125" s="217"/>
      <c r="W125" s="217"/>
      <c r="X125" s="222"/>
      <c r="Y125" s="239"/>
      <c r="Z125" s="642">
        <f t="shared" si="2"/>
        <v>0</v>
      </c>
      <c r="AA125" s="247">
        <f t="shared" si="3"/>
        <v>0</v>
      </c>
    </row>
    <row r="126" spans="1:27" ht="15.5" x14ac:dyDescent="0.35">
      <c r="A126" s="229"/>
      <c r="B126" s="229"/>
      <c r="C126" s="230"/>
      <c r="D126" s="229"/>
      <c r="E126" s="229"/>
      <c r="F126" s="229"/>
      <c r="G126" s="117" t="s">
        <v>17143</v>
      </c>
      <c r="H126" s="231"/>
      <c r="I126" s="249">
        <v>100000</v>
      </c>
      <c r="J126" s="231"/>
      <c r="K126" s="231" t="s">
        <v>980</v>
      </c>
      <c r="L126" s="231" t="s">
        <v>980</v>
      </c>
      <c r="M126" s="231" t="s">
        <v>980</v>
      </c>
      <c r="N126" s="231" t="s">
        <v>980</v>
      </c>
      <c r="O126" s="236"/>
      <c r="P126" s="229"/>
      <c r="Q126" s="233"/>
      <c r="R126" s="233"/>
      <c r="S126" s="229"/>
      <c r="T126" s="229"/>
      <c r="U126" s="229"/>
      <c r="V126" s="229"/>
      <c r="W126" s="229"/>
      <c r="X126" s="232"/>
      <c r="Y126" s="286"/>
      <c r="Z126" s="642">
        <f t="shared" si="2"/>
        <v>7000.0000000000009</v>
      </c>
      <c r="AA126" s="249">
        <f t="shared" si="3"/>
        <v>107000</v>
      </c>
    </row>
    <row r="127" spans="1:27" ht="15.5" x14ac:dyDescent="0.35">
      <c r="A127" s="229"/>
      <c r="B127" s="229"/>
      <c r="C127" s="230"/>
      <c r="D127" s="229"/>
      <c r="E127" s="229"/>
      <c r="F127" s="229"/>
      <c r="G127" s="117" t="s">
        <v>17144</v>
      </c>
      <c r="H127" s="231"/>
      <c r="I127" s="249">
        <v>100000</v>
      </c>
      <c r="J127" s="231"/>
      <c r="K127" s="231" t="s">
        <v>980</v>
      </c>
      <c r="L127" s="231" t="s">
        <v>980</v>
      </c>
      <c r="M127" s="231" t="s">
        <v>980</v>
      </c>
      <c r="N127" s="231" t="s">
        <v>980</v>
      </c>
      <c r="O127" s="236"/>
      <c r="P127" s="229"/>
      <c r="Q127" s="233"/>
      <c r="R127" s="233"/>
      <c r="S127" s="229"/>
      <c r="T127" s="229"/>
      <c r="U127" s="229"/>
      <c r="V127" s="229"/>
      <c r="W127" s="229"/>
      <c r="X127" s="232"/>
      <c r="Y127" s="286"/>
      <c r="Z127" s="642">
        <f t="shared" si="2"/>
        <v>7000.0000000000009</v>
      </c>
      <c r="AA127" s="249">
        <f t="shared" si="3"/>
        <v>107000</v>
      </c>
    </row>
    <row r="128" spans="1:27" ht="15.5" x14ac:dyDescent="0.35">
      <c r="A128" s="229"/>
      <c r="B128" s="229"/>
      <c r="C128" s="230"/>
      <c r="D128" s="229"/>
      <c r="E128" s="229"/>
      <c r="F128" s="229"/>
      <c r="G128" s="117" t="s">
        <v>17145</v>
      </c>
      <c r="H128" s="231"/>
      <c r="I128" s="249">
        <v>100000</v>
      </c>
      <c r="J128" s="231"/>
      <c r="K128" s="231" t="s">
        <v>980</v>
      </c>
      <c r="L128" s="231" t="s">
        <v>980</v>
      </c>
      <c r="M128" s="231" t="s">
        <v>980</v>
      </c>
      <c r="N128" s="231" t="s">
        <v>980</v>
      </c>
      <c r="O128" s="236"/>
      <c r="P128" s="229"/>
      <c r="Q128" s="233"/>
      <c r="R128" s="233"/>
      <c r="S128" s="229"/>
      <c r="T128" s="229"/>
      <c r="U128" s="229"/>
      <c r="V128" s="229"/>
      <c r="W128" s="229"/>
      <c r="X128" s="232"/>
      <c r="Y128" s="286"/>
      <c r="Z128" s="642">
        <f t="shared" si="2"/>
        <v>7000.0000000000009</v>
      </c>
      <c r="AA128" s="249">
        <f t="shared" si="3"/>
        <v>107000</v>
      </c>
    </row>
    <row r="129" spans="1:27" ht="15.5" x14ac:dyDescent="0.35">
      <c r="A129" s="229"/>
      <c r="B129" s="229"/>
      <c r="C129" s="230"/>
      <c r="D129" s="229"/>
      <c r="E129" s="229"/>
      <c r="F129" s="229"/>
      <c r="G129" s="117" t="s">
        <v>17146</v>
      </c>
      <c r="H129" s="231"/>
      <c r="I129" s="249">
        <v>100000</v>
      </c>
      <c r="J129" s="231"/>
      <c r="K129" s="231" t="s">
        <v>980</v>
      </c>
      <c r="L129" s="231" t="s">
        <v>980</v>
      </c>
      <c r="M129" s="231" t="s">
        <v>980</v>
      </c>
      <c r="N129" s="231" t="s">
        <v>980</v>
      </c>
      <c r="O129" s="236"/>
      <c r="P129" s="229"/>
      <c r="Q129" s="233"/>
      <c r="R129" s="233"/>
      <c r="S129" s="229"/>
      <c r="T129" s="229"/>
      <c r="U129" s="229"/>
      <c r="V129" s="229"/>
      <c r="W129" s="229"/>
      <c r="X129" s="232"/>
      <c r="Y129" s="286"/>
      <c r="Z129" s="642">
        <f t="shared" si="2"/>
        <v>7000.0000000000009</v>
      </c>
      <c r="AA129" s="249">
        <f t="shared" si="3"/>
        <v>107000</v>
      </c>
    </row>
    <row r="130" spans="1:27" ht="15.5" x14ac:dyDescent="0.35">
      <c r="A130" s="229"/>
      <c r="B130" s="229"/>
      <c r="C130" s="230"/>
      <c r="D130" s="229"/>
      <c r="E130" s="229"/>
      <c r="F130" s="229"/>
      <c r="G130" s="117" t="s">
        <v>17147</v>
      </c>
      <c r="H130" s="231"/>
      <c r="I130" s="249">
        <v>100000</v>
      </c>
      <c r="J130" s="231"/>
      <c r="K130" s="231" t="s">
        <v>980</v>
      </c>
      <c r="L130" s="231" t="s">
        <v>980</v>
      </c>
      <c r="M130" s="231" t="s">
        <v>980</v>
      </c>
      <c r="N130" s="231" t="s">
        <v>980</v>
      </c>
      <c r="O130" s="236"/>
      <c r="P130" s="229"/>
      <c r="Q130" s="233"/>
      <c r="R130" s="233"/>
      <c r="S130" s="229"/>
      <c r="T130" s="229"/>
      <c r="U130" s="229"/>
      <c r="V130" s="229"/>
      <c r="W130" s="229"/>
      <c r="X130" s="232"/>
      <c r="Y130" s="286"/>
      <c r="Z130" s="642">
        <f t="shared" si="2"/>
        <v>7000.0000000000009</v>
      </c>
      <c r="AA130" s="249">
        <f t="shared" si="3"/>
        <v>107000</v>
      </c>
    </row>
    <row r="131" spans="1:27" ht="15.5" x14ac:dyDescent="0.35">
      <c r="A131" s="229"/>
      <c r="B131" s="229"/>
      <c r="C131" s="230"/>
      <c r="D131" s="229"/>
      <c r="E131" s="229"/>
      <c r="F131" s="229"/>
      <c r="G131" s="117" t="s">
        <v>17148</v>
      </c>
      <c r="H131" s="231"/>
      <c r="I131" s="249">
        <v>100000</v>
      </c>
      <c r="J131" s="231"/>
      <c r="K131" s="231" t="s">
        <v>980</v>
      </c>
      <c r="L131" s="231" t="s">
        <v>980</v>
      </c>
      <c r="M131" s="231" t="s">
        <v>980</v>
      </c>
      <c r="N131" s="231" t="s">
        <v>980</v>
      </c>
      <c r="O131" s="236"/>
      <c r="P131" s="229"/>
      <c r="Q131" s="233"/>
      <c r="R131" s="233"/>
      <c r="S131" s="229"/>
      <c r="T131" s="229"/>
      <c r="U131" s="229"/>
      <c r="V131" s="229"/>
      <c r="W131" s="229"/>
      <c r="X131" s="232"/>
      <c r="Y131" s="286"/>
      <c r="Z131" s="642">
        <f t="shared" si="2"/>
        <v>7000.0000000000009</v>
      </c>
      <c r="AA131" s="249">
        <f t="shared" si="3"/>
        <v>107000</v>
      </c>
    </row>
    <row r="132" spans="1:27" ht="15.5" x14ac:dyDescent="0.35">
      <c r="A132" s="229"/>
      <c r="B132" s="229"/>
      <c r="C132" s="230"/>
      <c r="D132" s="229"/>
      <c r="E132" s="229"/>
      <c r="F132" s="229"/>
      <c r="G132" s="117" t="s">
        <v>17149</v>
      </c>
      <c r="H132" s="231"/>
      <c r="I132" s="249">
        <v>100000</v>
      </c>
      <c r="J132" s="231"/>
      <c r="K132" s="231" t="s">
        <v>980</v>
      </c>
      <c r="L132" s="231" t="s">
        <v>980</v>
      </c>
      <c r="M132" s="231" t="s">
        <v>980</v>
      </c>
      <c r="N132" s="231" t="s">
        <v>980</v>
      </c>
      <c r="O132" s="236"/>
      <c r="P132" s="229"/>
      <c r="Q132" s="233"/>
      <c r="R132" s="233"/>
      <c r="S132" s="229"/>
      <c r="T132" s="229"/>
      <c r="U132" s="229"/>
      <c r="V132" s="229"/>
      <c r="W132" s="229"/>
      <c r="X132" s="232"/>
      <c r="Y132" s="286"/>
      <c r="Z132" s="642">
        <f t="shared" si="2"/>
        <v>7000.0000000000009</v>
      </c>
      <c r="AA132" s="249">
        <f t="shared" si="3"/>
        <v>107000</v>
      </c>
    </row>
    <row r="133" spans="1:27" ht="15.5" x14ac:dyDescent="0.35">
      <c r="A133" s="229"/>
      <c r="B133" s="229"/>
      <c r="C133" s="230"/>
      <c r="D133" s="229"/>
      <c r="E133" s="229"/>
      <c r="F133" s="229"/>
      <c r="G133" s="117" t="s">
        <v>17150</v>
      </c>
      <c r="H133" s="231"/>
      <c r="I133" s="249">
        <v>100000</v>
      </c>
      <c r="J133" s="231"/>
      <c r="K133" s="231" t="s">
        <v>980</v>
      </c>
      <c r="L133" s="231" t="s">
        <v>980</v>
      </c>
      <c r="M133" s="231" t="s">
        <v>980</v>
      </c>
      <c r="N133" s="231" t="s">
        <v>980</v>
      </c>
      <c r="O133" s="236"/>
      <c r="P133" s="229"/>
      <c r="Q133" s="233"/>
      <c r="R133" s="233"/>
      <c r="S133" s="229"/>
      <c r="T133" s="229"/>
      <c r="U133" s="229"/>
      <c r="V133" s="229"/>
      <c r="W133" s="229"/>
      <c r="X133" s="232"/>
      <c r="Y133" s="286"/>
      <c r="Z133" s="642">
        <f t="shared" si="2"/>
        <v>7000.0000000000009</v>
      </c>
      <c r="AA133" s="249">
        <f t="shared" si="3"/>
        <v>107000</v>
      </c>
    </row>
    <row r="134" spans="1:27" ht="15.5" x14ac:dyDescent="0.35">
      <c r="A134" s="229"/>
      <c r="B134" s="229"/>
      <c r="C134" s="230"/>
      <c r="D134" s="229"/>
      <c r="E134" s="229"/>
      <c r="F134" s="229"/>
      <c r="G134" s="117" t="s">
        <v>17151</v>
      </c>
      <c r="H134" s="231"/>
      <c r="I134" s="249">
        <v>100000</v>
      </c>
      <c r="J134" s="231"/>
      <c r="K134" s="231" t="s">
        <v>980</v>
      </c>
      <c r="L134" s="231" t="s">
        <v>980</v>
      </c>
      <c r="M134" s="231" t="s">
        <v>980</v>
      </c>
      <c r="N134" s="231" t="s">
        <v>980</v>
      </c>
      <c r="O134" s="236"/>
      <c r="P134" s="229"/>
      <c r="Q134" s="233"/>
      <c r="R134" s="233"/>
      <c r="S134" s="229"/>
      <c r="T134" s="229"/>
      <c r="U134" s="229"/>
      <c r="V134" s="229"/>
      <c r="W134" s="229"/>
      <c r="X134" s="232"/>
      <c r="Y134" s="286"/>
      <c r="Z134" s="642">
        <f t="shared" ref="Z134:Z197" si="4">I134*Z$4</f>
        <v>7000.0000000000009</v>
      </c>
      <c r="AA134" s="249">
        <f t="shared" ref="AA134:AA197" si="5">I134+Z134</f>
        <v>107000</v>
      </c>
    </row>
    <row r="135" spans="1:27" ht="15.5" x14ac:dyDescent="0.35">
      <c r="A135" s="229"/>
      <c r="B135" s="229"/>
      <c r="C135" s="230"/>
      <c r="D135" s="229"/>
      <c r="E135" s="229"/>
      <c r="F135" s="229"/>
      <c r="G135" s="117" t="s">
        <v>17152</v>
      </c>
      <c r="H135" s="231"/>
      <c r="I135" s="249">
        <v>100000</v>
      </c>
      <c r="J135" s="231"/>
      <c r="K135" s="231" t="s">
        <v>980</v>
      </c>
      <c r="L135" s="231" t="s">
        <v>980</v>
      </c>
      <c r="M135" s="231" t="s">
        <v>980</v>
      </c>
      <c r="N135" s="231" t="s">
        <v>980</v>
      </c>
      <c r="O135" s="236"/>
      <c r="P135" s="229"/>
      <c r="Q135" s="233"/>
      <c r="R135" s="233"/>
      <c r="S135" s="229"/>
      <c r="T135" s="229"/>
      <c r="U135" s="229"/>
      <c r="V135" s="229"/>
      <c r="W135" s="229"/>
      <c r="X135" s="232"/>
      <c r="Y135" s="286"/>
      <c r="Z135" s="642">
        <f t="shared" si="4"/>
        <v>7000.0000000000009</v>
      </c>
      <c r="AA135" s="249">
        <f t="shared" si="5"/>
        <v>107000</v>
      </c>
    </row>
    <row r="136" spans="1:27" ht="15.5" x14ac:dyDescent="0.35">
      <c r="A136" s="229"/>
      <c r="B136" s="229"/>
      <c r="C136" s="230"/>
      <c r="D136" s="229"/>
      <c r="E136" s="229"/>
      <c r="F136" s="229"/>
      <c r="G136" s="117" t="s">
        <v>17153</v>
      </c>
      <c r="H136" s="231"/>
      <c r="I136" s="249">
        <v>100000</v>
      </c>
      <c r="J136" s="231"/>
      <c r="K136" s="231" t="s">
        <v>980</v>
      </c>
      <c r="L136" s="231" t="s">
        <v>980</v>
      </c>
      <c r="M136" s="231" t="s">
        <v>980</v>
      </c>
      <c r="N136" s="231" t="s">
        <v>980</v>
      </c>
      <c r="O136" s="236"/>
      <c r="P136" s="229"/>
      <c r="Q136" s="233"/>
      <c r="R136" s="233"/>
      <c r="S136" s="229"/>
      <c r="T136" s="229"/>
      <c r="U136" s="229"/>
      <c r="V136" s="229"/>
      <c r="W136" s="229"/>
      <c r="X136" s="232"/>
      <c r="Y136" s="286"/>
      <c r="Z136" s="642">
        <f t="shared" si="4"/>
        <v>7000.0000000000009</v>
      </c>
      <c r="AA136" s="249">
        <f t="shared" si="5"/>
        <v>107000</v>
      </c>
    </row>
    <row r="137" spans="1:27" ht="15.5" x14ac:dyDescent="0.35">
      <c r="A137" s="229"/>
      <c r="B137" s="229"/>
      <c r="C137" s="230"/>
      <c r="D137" s="229"/>
      <c r="E137" s="229"/>
      <c r="F137" s="229"/>
      <c r="G137" s="117" t="s">
        <v>17154</v>
      </c>
      <c r="H137" s="231"/>
      <c r="I137" s="249">
        <v>100000</v>
      </c>
      <c r="J137" s="231"/>
      <c r="K137" s="231" t="s">
        <v>980</v>
      </c>
      <c r="L137" s="231" t="s">
        <v>980</v>
      </c>
      <c r="M137" s="231" t="s">
        <v>980</v>
      </c>
      <c r="N137" s="231" t="s">
        <v>980</v>
      </c>
      <c r="O137" s="236"/>
      <c r="P137" s="229"/>
      <c r="Q137" s="233"/>
      <c r="R137" s="233"/>
      <c r="S137" s="229"/>
      <c r="T137" s="229"/>
      <c r="U137" s="229"/>
      <c r="V137" s="229"/>
      <c r="W137" s="229"/>
      <c r="X137" s="232"/>
      <c r="Y137" s="286"/>
      <c r="Z137" s="642">
        <f t="shared" si="4"/>
        <v>7000.0000000000009</v>
      </c>
      <c r="AA137" s="249">
        <f t="shared" si="5"/>
        <v>107000</v>
      </c>
    </row>
    <row r="138" spans="1:27" ht="15.5" x14ac:dyDescent="0.35">
      <c r="A138" s="229"/>
      <c r="B138" s="229"/>
      <c r="C138" s="230"/>
      <c r="D138" s="229"/>
      <c r="E138" s="229"/>
      <c r="F138" s="229"/>
      <c r="G138" s="117" t="s">
        <v>17155</v>
      </c>
      <c r="H138" s="231"/>
      <c r="I138" s="249">
        <v>100000</v>
      </c>
      <c r="J138" s="231"/>
      <c r="K138" s="231" t="s">
        <v>980</v>
      </c>
      <c r="L138" s="231" t="s">
        <v>980</v>
      </c>
      <c r="M138" s="231" t="s">
        <v>980</v>
      </c>
      <c r="N138" s="231" t="s">
        <v>980</v>
      </c>
      <c r="O138" s="236"/>
      <c r="P138" s="229"/>
      <c r="Q138" s="233"/>
      <c r="R138" s="233"/>
      <c r="S138" s="229"/>
      <c r="T138" s="229"/>
      <c r="U138" s="229"/>
      <c r="V138" s="229"/>
      <c r="W138" s="229"/>
      <c r="X138" s="232"/>
      <c r="Y138" s="286"/>
      <c r="Z138" s="642">
        <f t="shared" si="4"/>
        <v>7000.0000000000009</v>
      </c>
      <c r="AA138" s="249">
        <f t="shared" si="5"/>
        <v>107000</v>
      </c>
    </row>
    <row r="139" spans="1:27" ht="15.5" x14ac:dyDescent="0.35">
      <c r="A139" s="229"/>
      <c r="B139" s="229"/>
      <c r="C139" s="230"/>
      <c r="D139" s="229"/>
      <c r="E139" s="229"/>
      <c r="F139" s="229"/>
      <c r="G139" s="117" t="s">
        <v>17156</v>
      </c>
      <c r="H139" s="231"/>
      <c r="I139" s="249">
        <v>100000</v>
      </c>
      <c r="J139" s="231"/>
      <c r="K139" s="231" t="s">
        <v>980</v>
      </c>
      <c r="L139" s="231" t="s">
        <v>980</v>
      </c>
      <c r="M139" s="231" t="s">
        <v>980</v>
      </c>
      <c r="N139" s="231" t="s">
        <v>980</v>
      </c>
      <c r="O139" s="236"/>
      <c r="P139" s="229"/>
      <c r="Q139" s="233"/>
      <c r="R139" s="233"/>
      <c r="S139" s="229"/>
      <c r="T139" s="229"/>
      <c r="U139" s="229"/>
      <c r="V139" s="229"/>
      <c r="W139" s="229"/>
      <c r="X139" s="232"/>
      <c r="Y139" s="286"/>
      <c r="Z139" s="642">
        <f t="shared" si="4"/>
        <v>7000.0000000000009</v>
      </c>
      <c r="AA139" s="249">
        <f t="shared" si="5"/>
        <v>107000</v>
      </c>
    </row>
    <row r="140" spans="1:27" ht="15.5" x14ac:dyDescent="0.35">
      <c r="A140" s="229"/>
      <c r="B140" s="229"/>
      <c r="C140" s="230"/>
      <c r="D140" s="229"/>
      <c r="E140" s="229"/>
      <c r="F140" s="229"/>
      <c r="G140" s="117" t="s">
        <v>17157</v>
      </c>
      <c r="H140" s="231"/>
      <c r="I140" s="249">
        <v>100000</v>
      </c>
      <c r="J140" s="231"/>
      <c r="K140" s="231" t="s">
        <v>980</v>
      </c>
      <c r="L140" s="231" t="s">
        <v>980</v>
      </c>
      <c r="M140" s="231" t="s">
        <v>980</v>
      </c>
      <c r="N140" s="231" t="s">
        <v>980</v>
      </c>
      <c r="O140" s="236"/>
      <c r="P140" s="229"/>
      <c r="Q140" s="233"/>
      <c r="R140" s="233"/>
      <c r="S140" s="229"/>
      <c r="T140" s="229"/>
      <c r="U140" s="229"/>
      <c r="V140" s="229"/>
      <c r="W140" s="229"/>
      <c r="X140" s="232"/>
      <c r="Y140" s="286"/>
      <c r="Z140" s="642">
        <f t="shared" si="4"/>
        <v>7000.0000000000009</v>
      </c>
      <c r="AA140" s="249">
        <f t="shared" si="5"/>
        <v>107000</v>
      </c>
    </row>
    <row r="141" spans="1:27" ht="15.5" x14ac:dyDescent="0.35">
      <c r="A141" s="64"/>
      <c r="B141" s="64"/>
      <c r="C141" s="65"/>
      <c r="D141" s="64"/>
      <c r="E141" s="64"/>
      <c r="F141" s="64"/>
      <c r="G141" s="66" t="s">
        <v>1860</v>
      </c>
      <c r="H141" s="64"/>
      <c r="I141" s="67"/>
      <c r="J141" s="64"/>
      <c r="K141" s="64"/>
      <c r="L141" s="68"/>
      <c r="M141" s="68"/>
      <c r="N141" s="68"/>
      <c r="O141" s="68"/>
      <c r="P141" s="64"/>
      <c r="Q141" s="125"/>
      <c r="R141" s="68"/>
      <c r="S141" s="64"/>
      <c r="T141" s="64"/>
      <c r="U141" s="64"/>
      <c r="V141" s="64"/>
      <c r="W141" s="64"/>
      <c r="X141" s="115"/>
      <c r="Y141" s="239"/>
      <c r="Z141" s="642">
        <f t="shared" si="4"/>
        <v>0</v>
      </c>
      <c r="AA141" s="67">
        <f t="shared" si="5"/>
        <v>0</v>
      </c>
    </row>
    <row r="142" spans="1:27" ht="15.5" x14ac:dyDescent="0.35">
      <c r="A142" s="76"/>
      <c r="B142" s="76"/>
      <c r="C142" s="214"/>
      <c r="D142" s="76"/>
      <c r="E142" s="76"/>
      <c r="F142" s="76"/>
      <c r="G142" s="76" t="s">
        <v>17158</v>
      </c>
      <c r="H142" s="76"/>
      <c r="I142" s="290">
        <v>700000</v>
      </c>
      <c r="J142" s="76"/>
      <c r="K142" s="76" t="s">
        <v>7622</v>
      </c>
      <c r="L142" s="75">
        <v>2014</v>
      </c>
      <c r="M142" s="119"/>
      <c r="N142" s="119" t="s">
        <v>17159</v>
      </c>
      <c r="O142" s="119"/>
      <c r="P142" s="76"/>
      <c r="Q142" s="122"/>
      <c r="R142" s="119" t="s">
        <v>4951</v>
      </c>
      <c r="S142" s="76"/>
      <c r="T142" s="76"/>
      <c r="U142" s="76"/>
      <c r="V142" s="76"/>
      <c r="W142" s="76"/>
      <c r="X142" s="121"/>
      <c r="Y142" s="286"/>
      <c r="Z142" s="642">
        <f t="shared" si="4"/>
        <v>49000.000000000007</v>
      </c>
      <c r="AA142" s="290">
        <f t="shared" si="5"/>
        <v>749000</v>
      </c>
    </row>
    <row r="143" spans="1:27" ht="15.5" x14ac:dyDescent="0.35">
      <c r="A143" s="76"/>
      <c r="B143" s="76"/>
      <c r="C143" s="214"/>
      <c r="D143" s="76"/>
      <c r="E143" s="76"/>
      <c r="F143" s="76"/>
      <c r="G143" s="76" t="s">
        <v>17160</v>
      </c>
      <c r="H143" s="76"/>
      <c r="I143" s="290">
        <v>700000</v>
      </c>
      <c r="J143" s="76"/>
      <c r="K143" s="76" t="s">
        <v>7622</v>
      </c>
      <c r="L143" s="75">
        <v>2014</v>
      </c>
      <c r="M143" s="119"/>
      <c r="N143" s="117" t="s">
        <v>17161</v>
      </c>
      <c r="O143" s="119"/>
      <c r="P143" s="76"/>
      <c r="Q143" s="122"/>
      <c r="R143" s="119" t="s">
        <v>4951</v>
      </c>
      <c r="S143" s="76"/>
      <c r="T143" s="76"/>
      <c r="U143" s="76"/>
      <c r="V143" s="76"/>
      <c r="W143" s="76"/>
      <c r="X143" s="121"/>
      <c r="Y143" s="286"/>
      <c r="Z143" s="642">
        <f t="shared" si="4"/>
        <v>49000.000000000007</v>
      </c>
      <c r="AA143" s="290">
        <f t="shared" si="5"/>
        <v>749000</v>
      </c>
    </row>
    <row r="144" spans="1:27" ht="15.5" x14ac:dyDescent="0.35">
      <c r="A144" s="76"/>
      <c r="B144" s="76"/>
      <c r="C144" s="214"/>
      <c r="D144" s="76"/>
      <c r="E144" s="76"/>
      <c r="F144" s="76"/>
      <c r="G144" s="76"/>
      <c r="H144" s="76"/>
      <c r="I144" s="118"/>
      <c r="J144" s="76"/>
      <c r="K144" s="76"/>
      <c r="L144" s="75"/>
      <c r="M144" s="119"/>
      <c r="N144" s="117"/>
      <c r="O144" s="119"/>
      <c r="P144" s="76"/>
      <c r="Q144" s="122"/>
      <c r="R144" s="119"/>
      <c r="S144" s="76"/>
      <c r="T144" s="76"/>
      <c r="U144" s="76"/>
      <c r="V144" s="76"/>
      <c r="W144" s="76"/>
      <c r="X144" s="121"/>
      <c r="Y144" s="286"/>
      <c r="Z144" s="642">
        <f t="shared" si="4"/>
        <v>0</v>
      </c>
      <c r="AA144" s="118">
        <f t="shared" si="5"/>
        <v>0</v>
      </c>
    </row>
    <row r="145" spans="1:27" ht="15.5" x14ac:dyDescent="0.35">
      <c r="A145" s="64"/>
      <c r="B145" s="64"/>
      <c r="C145" s="65"/>
      <c r="D145" s="64"/>
      <c r="E145" s="64"/>
      <c r="F145" s="73" t="s">
        <v>17142</v>
      </c>
      <c r="G145" s="89" t="s">
        <v>2961</v>
      </c>
      <c r="H145" s="64"/>
      <c r="I145" s="67"/>
      <c r="J145" s="64"/>
      <c r="K145" s="64"/>
      <c r="L145" s="68"/>
      <c r="M145" s="68"/>
      <c r="N145" s="68"/>
      <c r="O145" s="68"/>
      <c r="P145" s="64"/>
      <c r="Q145" s="64"/>
      <c r="R145" s="68"/>
      <c r="S145" s="64"/>
      <c r="T145" s="64"/>
      <c r="U145" s="64"/>
      <c r="V145" s="64"/>
      <c r="W145" s="64"/>
      <c r="X145" s="115"/>
      <c r="Y145" s="115"/>
      <c r="Z145" s="642">
        <f t="shared" si="4"/>
        <v>0</v>
      </c>
      <c r="AA145" s="67">
        <f t="shared" si="5"/>
        <v>0</v>
      </c>
    </row>
    <row r="146" spans="1:27" ht="15.5" x14ac:dyDescent="0.35">
      <c r="A146" s="76"/>
      <c r="B146" s="76"/>
      <c r="C146" s="214"/>
      <c r="D146" s="76"/>
      <c r="E146" s="76"/>
      <c r="F146" s="76"/>
      <c r="G146" s="76" t="s">
        <v>17162</v>
      </c>
      <c r="H146" s="76"/>
      <c r="I146" s="118">
        <v>75000</v>
      </c>
      <c r="J146" s="76"/>
      <c r="K146" s="76" t="s">
        <v>1062</v>
      </c>
      <c r="L146" s="119"/>
      <c r="M146" s="76" t="s">
        <v>3301</v>
      </c>
      <c r="N146" s="119">
        <v>3141570088</v>
      </c>
      <c r="O146" s="119"/>
      <c r="P146" s="76"/>
      <c r="Q146" s="76" t="s">
        <v>1226</v>
      </c>
      <c r="R146" s="119" t="s">
        <v>3302</v>
      </c>
      <c r="S146" s="76"/>
      <c r="T146" s="76"/>
      <c r="U146" s="76"/>
      <c r="V146" s="76"/>
      <c r="W146" s="76"/>
      <c r="X146" s="121"/>
      <c r="Y146" s="121"/>
      <c r="Z146" s="642">
        <f t="shared" si="4"/>
        <v>5250.0000000000009</v>
      </c>
      <c r="AA146" s="118">
        <f t="shared" si="5"/>
        <v>80250</v>
      </c>
    </row>
    <row r="147" spans="1:27" ht="15.5" x14ac:dyDescent="0.35">
      <c r="A147" s="76"/>
      <c r="B147" s="76"/>
      <c r="C147" s="214"/>
      <c r="D147" s="76"/>
      <c r="E147" s="76"/>
      <c r="F147" s="76"/>
      <c r="G147" s="76" t="s">
        <v>17163</v>
      </c>
      <c r="H147" s="76"/>
      <c r="I147" s="118">
        <v>75000</v>
      </c>
      <c r="J147" s="76"/>
      <c r="K147" s="76" t="s">
        <v>1062</v>
      </c>
      <c r="L147" s="119"/>
      <c r="M147" s="76" t="s">
        <v>3301</v>
      </c>
      <c r="N147" s="119">
        <v>3141570085</v>
      </c>
      <c r="O147" s="119"/>
      <c r="P147" s="76"/>
      <c r="Q147" s="76" t="s">
        <v>1226</v>
      </c>
      <c r="R147" s="119" t="s">
        <v>3302</v>
      </c>
      <c r="S147" s="76"/>
      <c r="T147" s="76"/>
      <c r="U147" s="76"/>
      <c r="V147" s="76"/>
      <c r="W147" s="76"/>
      <c r="X147" s="121"/>
      <c r="Y147" s="121"/>
      <c r="Z147" s="642">
        <f t="shared" si="4"/>
        <v>5250.0000000000009</v>
      </c>
      <c r="AA147" s="118">
        <f t="shared" si="5"/>
        <v>80250</v>
      </c>
    </row>
    <row r="148" spans="1:27" ht="15.5" x14ac:dyDescent="0.35">
      <c r="A148" s="76"/>
      <c r="B148" s="76"/>
      <c r="C148" s="214"/>
      <c r="D148" s="76"/>
      <c r="E148" s="76"/>
      <c r="F148" s="76"/>
      <c r="G148" s="76" t="s">
        <v>17164</v>
      </c>
      <c r="H148" s="76"/>
      <c r="I148" s="118">
        <v>75000</v>
      </c>
      <c r="J148" s="76"/>
      <c r="K148" s="76" t="s">
        <v>1062</v>
      </c>
      <c r="L148" s="119"/>
      <c r="M148" s="76" t="s">
        <v>1064</v>
      </c>
      <c r="N148" s="119">
        <v>3141570083</v>
      </c>
      <c r="O148" s="119"/>
      <c r="P148" s="76"/>
      <c r="Q148" s="76" t="s">
        <v>1226</v>
      </c>
      <c r="R148" s="119" t="s">
        <v>4113</v>
      </c>
      <c r="S148" s="76"/>
      <c r="T148" s="76"/>
      <c r="U148" s="76"/>
      <c r="V148" s="76"/>
      <c r="W148" s="76"/>
      <c r="X148" s="121"/>
      <c r="Y148" s="121"/>
      <c r="Z148" s="642">
        <f t="shared" si="4"/>
        <v>5250.0000000000009</v>
      </c>
      <c r="AA148" s="118">
        <f t="shared" si="5"/>
        <v>80250</v>
      </c>
    </row>
    <row r="149" spans="1:27" ht="15.5" x14ac:dyDescent="0.35">
      <c r="A149" s="76"/>
      <c r="B149" s="76"/>
      <c r="C149" s="214"/>
      <c r="D149" s="76"/>
      <c r="E149" s="76"/>
      <c r="F149" s="76"/>
      <c r="G149" s="76" t="s">
        <v>17165</v>
      </c>
      <c r="H149" s="76"/>
      <c r="I149" s="118">
        <v>75000</v>
      </c>
      <c r="J149" s="76"/>
      <c r="K149" s="76" t="s">
        <v>1147</v>
      </c>
      <c r="L149" s="119"/>
      <c r="M149" s="76" t="s">
        <v>11387</v>
      </c>
      <c r="N149" s="119" t="s">
        <v>17166</v>
      </c>
      <c r="O149" s="119"/>
      <c r="P149" s="76"/>
      <c r="Q149" s="76" t="s">
        <v>3033</v>
      </c>
      <c r="R149" s="119" t="s">
        <v>3018</v>
      </c>
      <c r="S149" s="76"/>
      <c r="T149" s="76"/>
      <c r="U149" s="76"/>
      <c r="V149" s="76"/>
      <c r="W149" s="76"/>
      <c r="X149" s="121"/>
      <c r="Y149" s="121"/>
      <c r="Z149" s="642">
        <f t="shared" si="4"/>
        <v>5250.0000000000009</v>
      </c>
      <c r="AA149" s="118">
        <f t="shared" si="5"/>
        <v>80250</v>
      </c>
    </row>
    <row r="150" spans="1:27" ht="15.5" x14ac:dyDescent="0.35">
      <c r="A150" s="76"/>
      <c r="B150" s="76"/>
      <c r="C150" s="214"/>
      <c r="D150" s="76"/>
      <c r="E150" s="76"/>
      <c r="F150" s="76"/>
      <c r="G150" s="76" t="s">
        <v>17167</v>
      </c>
      <c r="H150" s="76"/>
      <c r="I150" s="118">
        <v>75000</v>
      </c>
      <c r="J150" s="76"/>
      <c r="K150" s="76" t="s">
        <v>1062</v>
      </c>
      <c r="L150" s="119"/>
      <c r="M150" s="76" t="s">
        <v>1064</v>
      </c>
      <c r="N150" s="119">
        <v>3141570090</v>
      </c>
      <c r="O150" s="119"/>
      <c r="P150" s="76"/>
      <c r="Q150" s="76" t="s">
        <v>1226</v>
      </c>
      <c r="R150" s="119" t="s">
        <v>4113</v>
      </c>
      <c r="S150" s="76"/>
      <c r="T150" s="76"/>
      <c r="U150" s="76"/>
      <c r="V150" s="76"/>
      <c r="W150" s="76"/>
      <c r="X150" s="121"/>
      <c r="Y150" s="121"/>
      <c r="Z150" s="642">
        <f t="shared" si="4"/>
        <v>5250.0000000000009</v>
      </c>
      <c r="AA150" s="118">
        <f t="shared" si="5"/>
        <v>80250</v>
      </c>
    </row>
    <row r="151" spans="1:27" ht="15.5" x14ac:dyDescent="0.35">
      <c r="A151" s="76"/>
      <c r="B151" s="76"/>
      <c r="C151" s="214"/>
      <c r="D151" s="76"/>
      <c r="E151" s="76"/>
      <c r="F151" s="76"/>
      <c r="G151" s="76" t="s">
        <v>17168</v>
      </c>
      <c r="H151" s="76"/>
      <c r="I151" s="118">
        <v>75000</v>
      </c>
      <c r="J151" s="76"/>
      <c r="K151" s="76" t="s">
        <v>1575</v>
      </c>
      <c r="L151" s="119"/>
      <c r="M151" s="76" t="s">
        <v>1575</v>
      </c>
      <c r="N151" s="119" t="s">
        <v>1575</v>
      </c>
      <c r="O151" s="119"/>
      <c r="P151" s="76"/>
      <c r="Q151" s="76"/>
      <c r="R151" s="119"/>
      <c r="S151" s="76"/>
      <c r="T151" s="76"/>
      <c r="U151" s="76"/>
      <c r="V151" s="76"/>
      <c r="W151" s="76"/>
      <c r="X151" s="121"/>
      <c r="Y151" s="121"/>
      <c r="Z151" s="642">
        <f t="shared" si="4"/>
        <v>5250.0000000000009</v>
      </c>
      <c r="AA151" s="118">
        <f t="shared" si="5"/>
        <v>80250</v>
      </c>
    </row>
    <row r="152" spans="1:27" ht="15.5" x14ac:dyDescent="0.35">
      <c r="A152" s="76"/>
      <c r="B152" s="76"/>
      <c r="C152" s="214"/>
      <c r="D152" s="76"/>
      <c r="E152" s="76"/>
      <c r="F152" s="76"/>
      <c r="G152" s="76" t="s">
        <v>17169</v>
      </c>
      <c r="H152" s="76"/>
      <c r="I152" s="118">
        <v>75000</v>
      </c>
      <c r="J152" s="76"/>
      <c r="K152" s="76" t="s">
        <v>1062</v>
      </c>
      <c r="L152" s="119"/>
      <c r="M152" s="76" t="s">
        <v>3301</v>
      </c>
      <c r="N152" s="119">
        <v>3141570087</v>
      </c>
      <c r="O152" s="119"/>
      <c r="P152" s="76"/>
      <c r="Q152" s="76" t="s">
        <v>1226</v>
      </c>
      <c r="R152" s="119" t="s">
        <v>3302</v>
      </c>
      <c r="S152" s="76"/>
      <c r="T152" s="76"/>
      <c r="U152" s="76"/>
      <c r="V152" s="76"/>
      <c r="W152" s="76"/>
      <c r="X152" s="121"/>
      <c r="Y152" s="121"/>
      <c r="Z152" s="642">
        <f t="shared" si="4"/>
        <v>5250.0000000000009</v>
      </c>
      <c r="AA152" s="118">
        <f t="shared" si="5"/>
        <v>80250</v>
      </c>
    </row>
    <row r="153" spans="1:27" ht="15.5" x14ac:dyDescent="0.35">
      <c r="A153" s="76"/>
      <c r="B153" s="76"/>
      <c r="C153" s="214"/>
      <c r="D153" s="76"/>
      <c r="E153" s="76"/>
      <c r="F153" s="76"/>
      <c r="G153" s="76" t="s">
        <v>17170</v>
      </c>
      <c r="H153" s="76"/>
      <c r="I153" s="118">
        <v>75000</v>
      </c>
      <c r="J153" s="76"/>
      <c r="K153" s="76" t="s">
        <v>1147</v>
      </c>
      <c r="L153" s="119"/>
      <c r="M153" s="76" t="s">
        <v>11387</v>
      </c>
      <c r="N153" s="119" t="s">
        <v>17171</v>
      </c>
      <c r="O153" s="119"/>
      <c r="P153" s="76"/>
      <c r="Q153" s="76" t="s">
        <v>3033</v>
      </c>
      <c r="R153" s="119" t="s">
        <v>3018</v>
      </c>
      <c r="S153" s="76"/>
      <c r="T153" s="76"/>
      <c r="U153" s="76"/>
      <c r="V153" s="76"/>
      <c r="W153" s="76"/>
      <c r="X153" s="121"/>
      <c r="Y153" s="121"/>
      <c r="Z153" s="642">
        <f t="shared" si="4"/>
        <v>5250.0000000000009</v>
      </c>
      <c r="AA153" s="118">
        <f t="shared" si="5"/>
        <v>80250</v>
      </c>
    </row>
    <row r="154" spans="1:27" ht="15.5" x14ac:dyDescent="0.35">
      <c r="A154" s="76"/>
      <c r="B154" s="76"/>
      <c r="C154" s="214"/>
      <c r="D154" s="76"/>
      <c r="E154" s="76"/>
      <c r="F154" s="76"/>
      <c r="G154" s="76" t="s">
        <v>17172</v>
      </c>
      <c r="H154" s="76"/>
      <c r="I154" s="118">
        <v>75000</v>
      </c>
      <c r="J154" s="76"/>
      <c r="K154" s="76" t="s">
        <v>1062</v>
      </c>
      <c r="L154" s="119"/>
      <c r="M154" s="76" t="s">
        <v>3301</v>
      </c>
      <c r="N154" s="119">
        <v>3141560185</v>
      </c>
      <c r="O154" s="119"/>
      <c r="P154" s="76"/>
      <c r="Q154" s="76" t="s">
        <v>1226</v>
      </c>
      <c r="R154" s="119" t="s">
        <v>3302</v>
      </c>
      <c r="S154" s="76"/>
      <c r="T154" s="76"/>
      <c r="U154" s="76"/>
      <c r="V154" s="76"/>
      <c r="W154" s="76"/>
      <c r="X154" s="121"/>
      <c r="Y154" s="121"/>
      <c r="Z154" s="642">
        <f t="shared" si="4"/>
        <v>5250.0000000000009</v>
      </c>
      <c r="AA154" s="118">
        <f t="shared" si="5"/>
        <v>80250</v>
      </c>
    </row>
    <row r="155" spans="1:27" ht="15.5" x14ac:dyDescent="0.35">
      <c r="A155" s="76"/>
      <c r="B155" s="76"/>
      <c r="C155" s="214"/>
      <c r="D155" s="76"/>
      <c r="E155" s="76"/>
      <c r="F155" s="76"/>
      <c r="G155" s="76" t="s">
        <v>17173</v>
      </c>
      <c r="H155" s="76"/>
      <c r="I155" s="118">
        <v>75000</v>
      </c>
      <c r="J155" s="76"/>
      <c r="K155" s="76" t="s">
        <v>1147</v>
      </c>
      <c r="L155" s="119"/>
      <c r="M155" s="76" t="s">
        <v>11387</v>
      </c>
      <c r="N155" s="119" t="s">
        <v>17174</v>
      </c>
      <c r="O155" s="119"/>
      <c r="P155" s="76"/>
      <c r="Q155" s="76" t="s">
        <v>3033</v>
      </c>
      <c r="R155" s="119" t="s">
        <v>3018</v>
      </c>
      <c r="S155" s="76"/>
      <c r="T155" s="76"/>
      <c r="U155" s="76"/>
      <c r="V155" s="76"/>
      <c r="W155" s="76"/>
      <c r="X155" s="121"/>
      <c r="Y155" s="121"/>
      <c r="Z155" s="642">
        <f t="shared" si="4"/>
        <v>5250.0000000000009</v>
      </c>
      <c r="AA155" s="118">
        <f t="shared" si="5"/>
        <v>80250</v>
      </c>
    </row>
    <row r="156" spans="1:27" ht="15.5" x14ac:dyDescent="0.35">
      <c r="A156" s="76"/>
      <c r="B156" s="76"/>
      <c r="C156" s="214"/>
      <c r="D156" s="76"/>
      <c r="E156" s="76"/>
      <c r="F156" s="76"/>
      <c r="G156" s="76" t="s">
        <v>17175</v>
      </c>
      <c r="H156" s="76"/>
      <c r="I156" s="118">
        <v>75000</v>
      </c>
      <c r="J156" s="76"/>
      <c r="K156" s="76" t="s">
        <v>1062</v>
      </c>
      <c r="L156" s="119"/>
      <c r="M156" s="76" t="s">
        <v>3301</v>
      </c>
      <c r="N156" s="119">
        <v>3141560182</v>
      </c>
      <c r="O156" s="119"/>
      <c r="P156" s="76"/>
      <c r="Q156" s="76" t="s">
        <v>1226</v>
      </c>
      <c r="R156" s="119" t="s">
        <v>3302</v>
      </c>
      <c r="S156" s="76"/>
      <c r="T156" s="76"/>
      <c r="U156" s="76"/>
      <c r="V156" s="76"/>
      <c r="W156" s="76"/>
      <c r="X156" s="121"/>
      <c r="Y156" s="121"/>
      <c r="Z156" s="642">
        <f t="shared" si="4"/>
        <v>5250.0000000000009</v>
      </c>
      <c r="AA156" s="118">
        <f t="shared" si="5"/>
        <v>80250</v>
      </c>
    </row>
    <row r="157" spans="1:27" ht="15.5" x14ac:dyDescent="0.35">
      <c r="A157" s="76"/>
      <c r="B157" s="76"/>
      <c r="C157" s="214"/>
      <c r="D157" s="76"/>
      <c r="E157" s="76"/>
      <c r="F157" s="76"/>
      <c r="G157" s="76" t="s">
        <v>17176</v>
      </c>
      <c r="H157" s="76"/>
      <c r="I157" s="118">
        <v>75000</v>
      </c>
      <c r="J157" s="76"/>
      <c r="K157" s="76" t="s">
        <v>1575</v>
      </c>
      <c r="L157" s="119"/>
      <c r="M157" s="76" t="s">
        <v>1575</v>
      </c>
      <c r="N157" s="119" t="s">
        <v>1575</v>
      </c>
      <c r="O157" s="119"/>
      <c r="P157" s="76"/>
      <c r="Q157" s="76"/>
      <c r="R157" s="119"/>
      <c r="S157" s="76"/>
      <c r="T157" s="76"/>
      <c r="U157" s="76"/>
      <c r="V157" s="76"/>
      <c r="W157" s="76"/>
      <c r="X157" s="121"/>
      <c r="Y157" s="121"/>
      <c r="Z157" s="642">
        <f t="shared" si="4"/>
        <v>5250.0000000000009</v>
      </c>
      <c r="AA157" s="118">
        <f t="shared" si="5"/>
        <v>80250</v>
      </c>
    </row>
    <row r="158" spans="1:27" ht="15.5" x14ac:dyDescent="0.35">
      <c r="A158" s="76"/>
      <c r="B158" s="76"/>
      <c r="C158" s="214"/>
      <c r="D158" s="76"/>
      <c r="E158" s="76"/>
      <c r="F158" s="76"/>
      <c r="G158" s="76" t="s">
        <v>17177</v>
      </c>
      <c r="H158" s="76"/>
      <c r="I158" s="118">
        <v>75000</v>
      </c>
      <c r="J158" s="76"/>
      <c r="K158" s="76" t="s">
        <v>1062</v>
      </c>
      <c r="L158" s="119"/>
      <c r="M158" s="76" t="s">
        <v>3301</v>
      </c>
      <c r="N158" s="119">
        <v>3141560184</v>
      </c>
      <c r="O158" s="119"/>
      <c r="P158" s="76"/>
      <c r="Q158" s="76" t="s">
        <v>1226</v>
      </c>
      <c r="R158" s="119" t="s">
        <v>3302</v>
      </c>
      <c r="S158" s="76"/>
      <c r="T158" s="76"/>
      <c r="U158" s="76"/>
      <c r="V158" s="76"/>
      <c r="W158" s="76"/>
      <c r="X158" s="121"/>
      <c r="Y158" s="121"/>
      <c r="Z158" s="642">
        <f t="shared" si="4"/>
        <v>5250.0000000000009</v>
      </c>
      <c r="AA158" s="118">
        <f t="shared" si="5"/>
        <v>80250</v>
      </c>
    </row>
    <row r="159" spans="1:27" ht="15.5" x14ac:dyDescent="0.35">
      <c r="A159" s="76"/>
      <c r="B159" s="76"/>
      <c r="C159" s="214"/>
      <c r="D159" s="76"/>
      <c r="E159" s="76"/>
      <c r="F159" s="73"/>
      <c r="G159" s="76" t="s">
        <v>17178</v>
      </c>
      <c r="H159" s="76"/>
      <c r="I159" s="118">
        <v>75000</v>
      </c>
      <c r="J159" s="76"/>
      <c r="K159" s="76" t="s">
        <v>1147</v>
      </c>
      <c r="L159" s="119"/>
      <c r="M159" s="76" t="s">
        <v>11387</v>
      </c>
      <c r="N159" s="119" t="s">
        <v>17179</v>
      </c>
      <c r="O159" s="119"/>
      <c r="P159" s="76"/>
      <c r="Q159" s="76" t="s">
        <v>3033</v>
      </c>
      <c r="R159" s="119" t="s">
        <v>3018</v>
      </c>
      <c r="S159" s="76"/>
      <c r="T159" s="76"/>
      <c r="U159" s="76"/>
      <c r="V159" s="76"/>
      <c r="W159" s="76"/>
      <c r="X159" s="121"/>
      <c r="Y159" s="121"/>
      <c r="Z159" s="642">
        <f t="shared" si="4"/>
        <v>5250.0000000000009</v>
      </c>
      <c r="AA159" s="118">
        <f t="shared" si="5"/>
        <v>80250</v>
      </c>
    </row>
    <row r="160" spans="1:27" ht="15.5" x14ac:dyDescent="0.35">
      <c r="A160" s="76"/>
      <c r="B160" s="76"/>
      <c r="C160" s="214"/>
      <c r="D160" s="76"/>
      <c r="E160" s="76"/>
      <c r="F160" s="76"/>
      <c r="G160" s="76" t="s">
        <v>17180</v>
      </c>
      <c r="H160" s="76"/>
      <c r="I160" s="118">
        <v>75000</v>
      </c>
      <c r="J160" s="76"/>
      <c r="K160" s="76" t="s">
        <v>1147</v>
      </c>
      <c r="L160" s="119"/>
      <c r="M160" s="76" t="s">
        <v>11387</v>
      </c>
      <c r="N160" s="119" t="s">
        <v>17181</v>
      </c>
      <c r="O160" s="119"/>
      <c r="P160" s="76"/>
      <c r="Q160" s="76" t="s">
        <v>3033</v>
      </c>
      <c r="R160" s="119" t="s">
        <v>3018</v>
      </c>
      <c r="S160" s="76"/>
      <c r="T160" s="76"/>
      <c r="U160" s="76"/>
      <c r="V160" s="76"/>
      <c r="W160" s="76"/>
      <c r="X160" s="121"/>
      <c r="Y160" s="121"/>
      <c r="Z160" s="642">
        <f t="shared" si="4"/>
        <v>5250.0000000000009</v>
      </c>
      <c r="AA160" s="118">
        <f t="shared" si="5"/>
        <v>80250</v>
      </c>
    </row>
    <row r="161" spans="1:27" ht="15.5" x14ac:dyDescent="0.35">
      <c r="A161" s="76"/>
      <c r="B161" s="76"/>
      <c r="C161" s="214"/>
      <c r="D161" s="76"/>
      <c r="E161" s="76"/>
      <c r="F161" s="76"/>
      <c r="G161" s="76" t="s">
        <v>17182</v>
      </c>
      <c r="H161" s="76"/>
      <c r="I161" s="118">
        <v>75000</v>
      </c>
      <c r="J161" s="76"/>
      <c r="K161" s="76" t="s">
        <v>1062</v>
      </c>
      <c r="L161" s="119"/>
      <c r="M161" s="76" t="s">
        <v>3301</v>
      </c>
      <c r="N161" s="119">
        <v>3141560188</v>
      </c>
      <c r="O161" s="119"/>
      <c r="P161" s="76"/>
      <c r="Q161" s="76" t="s">
        <v>1226</v>
      </c>
      <c r="R161" s="119" t="s">
        <v>3302</v>
      </c>
      <c r="S161" s="76"/>
      <c r="T161" s="76"/>
      <c r="U161" s="76"/>
      <c r="V161" s="76"/>
      <c r="W161" s="76"/>
      <c r="X161" s="121"/>
      <c r="Y161" s="121"/>
      <c r="Z161" s="642">
        <f t="shared" si="4"/>
        <v>5250.0000000000009</v>
      </c>
      <c r="AA161" s="118">
        <f t="shared" si="5"/>
        <v>80250</v>
      </c>
    </row>
    <row r="162" spans="1:27" ht="15.5" x14ac:dyDescent="0.35">
      <c r="A162" s="76"/>
      <c r="B162" s="76"/>
      <c r="C162" s="214"/>
      <c r="D162" s="76"/>
      <c r="E162" s="76"/>
      <c r="F162" s="76"/>
      <c r="G162" s="76" t="s">
        <v>17183</v>
      </c>
      <c r="H162" s="76"/>
      <c r="I162" s="118">
        <v>75000</v>
      </c>
      <c r="J162" s="76"/>
      <c r="K162" s="76" t="s">
        <v>1147</v>
      </c>
      <c r="L162" s="119"/>
      <c r="M162" s="76" t="s">
        <v>11387</v>
      </c>
      <c r="N162" s="119" t="s">
        <v>17184</v>
      </c>
      <c r="O162" s="119"/>
      <c r="P162" s="76"/>
      <c r="Q162" s="76" t="s">
        <v>3033</v>
      </c>
      <c r="R162" s="119" t="s">
        <v>3018</v>
      </c>
      <c r="S162" s="76"/>
      <c r="T162" s="76"/>
      <c r="U162" s="76"/>
      <c r="V162" s="76"/>
      <c r="W162" s="76"/>
      <c r="X162" s="121"/>
      <c r="Y162" s="121"/>
      <c r="Z162" s="642">
        <f t="shared" si="4"/>
        <v>5250.0000000000009</v>
      </c>
      <c r="AA162" s="118">
        <f t="shared" si="5"/>
        <v>80250</v>
      </c>
    </row>
    <row r="163" spans="1:27" ht="15.5" x14ac:dyDescent="0.35">
      <c r="A163" s="76"/>
      <c r="B163" s="76"/>
      <c r="C163" s="214"/>
      <c r="D163" s="76"/>
      <c r="E163" s="76"/>
      <c r="F163" s="76"/>
      <c r="G163" s="76" t="s">
        <v>17185</v>
      </c>
      <c r="H163" s="76"/>
      <c r="I163" s="118">
        <v>75000</v>
      </c>
      <c r="J163" s="76"/>
      <c r="K163" s="76" t="s">
        <v>1062</v>
      </c>
      <c r="L163" s="119"/>
      <c r="M163" s="76" t="s">
        <v>3301</v>
      </c>
      <c r="N163" s="119">
        <v>3141560178</v>
      </c>
      <c r="O163" s="119"/>
      <c r="P163" s="76"/>
      <c r="Q163" s="76" t="s">
        <v>1226</v>
      </c>
      <c r="R163" s="119" t="s">
        <v>3302</v>
      </c>
      <c r="S163" s="76"/>
      <c r="T163" s="76"/>
      <c r="U163" s="76"/>
      <c r="V163" s="76"/>
      <c r="W163" s="76"/>
      <c r="X163" s="121"/>
      <c r="Y163" s="121"/>
      <c r="Z163" s="642">
        <f t="shared" si="4"/>
        <v>5250.0000000000009</v>
      </c>
      <c r="AA163" s="118">
        <f t="shared" si="5"/>
        <v>80250</v>
      </c>
    </row>
    <row r="164" spans="1:27" ht="15.5" x14ac:dyDescent="0.35">
      <c r="A164" s="76"/>
      <c r="B164" s="76"/>
      <c r="C164" s="214"/>
      <c r="D164" s="76"/>
      <c r="E164" s="76"/>
      <c r="F164" s="76"/>
      <c r="G164" s="76" t="s">
        <v>17186</v>
      </c>
      <c r="H164" s="76"/>
      <c r="I164" s="118">
        <v>75000</v>
      </c>
      <c r="J164" s="76"/>
      <c r="K164" s="76" t="s">
        <v>1575</v>
      </c>
      <c r="L164" s="119"/>
      <c r="M164" s="76" t="s">
        <v>1575</v>
      </c>
      <c r="N164" s="119" t="s">
        <v>1575</v>
      </c>
      <c r="O164" s="119"/>
      <c r="P164" s="76"/>
      <c r="Q164" s="76"/>
      <c r="R164" s="119"/>
      <c r="S164" s="76"/>
      <c r="T164" s="76"/>
      <c r="U164" s="76"/>
      <c r="V164" s="76"/>
      <c r="W164" s="76"/>
      <c r="X164" s="121"/>
      <c r="Y164" s="121"/>
      <c r="Z164" s="642">
        <f t="shared" si="4"/>
        <v>5250.0000000000009</v>
      </c>
      <c r="AA164" s="118">
        <f t="shared" si="5"/>
        <v>80250</v>
      </c>
    </row>
    <row r="165" spans="1:27" ht="15.5" x14ac:dyDescent="0.35">
      <c r="A165" s="76"/>
      <c r="B165" s="76"/>
      <c r="C165" s="214"/>
      <c r="D165" s="76"/>
      <c r="E165" s="76"/>
      <c r="F165" s="76"/>
      <c r="G165" s="76" t="s">
        <v>17187</v>
      </c>
      <c r="H165" s="76"/>
      <c r="I165" s="118">
        <v>75000</v>
      </c>
      <c r="J165" s="76"/>
      <c r="K165" s="76" t="s">
        <v>1147</v>
      </c>
      <c r="L165" s="119"/>
      <c r="M165" s="76" t="s">
        <v>11387</v>
      </c>
      <c r="N165" s="119" t="s">
        <v>17188</v>
      </c>
      <c r="O165" s="119"/>
      <c r="P165" s="76"/>
      <c r="Q165" s="76" t="s">
        <v>3033</v>
      </c>
      <c r="R165" s="119" t="s">
        <v>3018</v>
      </c>
      <c r="S165" s="76"/>
      <c r="T165" s="76"/>
      <c r="U165" s="76"/>
      <c r="V165" s="76"/>
      <c r="W165" s="76"/>
      <c r="X165" s="121"/>
      <c r="Y165" s="121"/>
      <c r="Z165" s="642">
        <f t="shared" si="4"/>
        <v>5250.0000000000009</v>
      </c>
      <c r="AA165" s="118">
        <f t="shared" si="5"/>
        <v>80250</v>
      </c>
    </row>
    <row r="166" spans="1:27" ht="15.5" x14ac:dyDescent="0.35">
      <c r="A166" s="76"/>
      <c r="B166" s="76"/>
      <c r="C166" s="214"/>
      <c r="D166" s="76"/>
      <c r="E166" s="76"/>
      <c r="F166" s="76"/>
      <c r="G166" s="76" t="s">
        <v>17189</v>
      </c>
      <c r="H166" s="76"/>
      <c r="I166" s="118">
        <v>75000</v>
      </c>
      <c r="J166" s="76"/>
      <c r="K166" s="76" t="s">
        <v>1062</v>
      </c>
      <c r="L166" s="119"/>
      <c r="M166" s="76" t="s">
        <v>3301</v>
      </c>
      <c r="N166" s="119">
        <v>3141560175</v>
      </c>
      <c r="O166" s="119"/>
      <c r="P166" s="76"/>
      <c r="Q166" s="76" t="s">
        <v>1226</v>
      </c>
      <c r="R166" s="119" t="s">
        <v>3302</v>
      </c>
      <c r="S166" s="76"/>
      <c r="T166" s="76"/>
      <c r="U166" s="76"/>
      <c r="V166" s="76"/>
      <c r="W166" s="76"/>
      <c r="X166" s="121"/>
      <c r="Y166" s="121"/>
      <c r="Z166" s="642">
        <f t="shared" si="4"/>
        <v>5250.0000000000009</v>
      </c>
      <c r="AA166" s="118">
        <f t="shared" si="5"/>
        <v>80250</v>
      </c>
    </row>
    <row r="167" spans="1:27" ht="15.5" x14ac:dyDescent="0.35">
      <c r="A167" s="76"/>
      <c r="B167" s="76"/>
      <c r="C167" s="214"/>
      <c r="D167" s="76"/>
      <c r="E167" s="76"/>
      <c r="F167" s="76"/>
      <c r="G167" s="76" t="s">
        <v>17190</v>
      </c>
      <c r="H167" s="76"/>
      <c r="I167" s="118">
        <v>75000</v>
      </c>
      <c r="J167" s="76"/>
      <c r="K167" s="76" t="s">
        <v>1147</v>
      </c>
      <c r="L167" s="119"/>
      <c r="M167" s="76" t="s">
        <v>11387</v>
      </c>
      <c r="N167" s="119" t="s">
        <v>17191</v>
      </c>
      <c r="O167" s="119"/>
      <c r="P167" s="76"/>
      <c r="Q167" s="76" t="s">
        <v>3033</v>
      </c>
      <c r="R167" s="119" t="s">
        <v>3018</v>
      </c>
      <c r="S167" s="76"/>
      <c r="T167" s="76"/>
      <c r="U167" s="76"/>
      <c r="V167" s="76"/>
      <c r="W167" s="76"/>
      <c r="X167" s="121"/>
      <c r="Y167" s="121"/>
      <c r="Z167" s="642">
        <f t="shared" si="4"/>
        <v>5250.0000000000009</v>
      </c>
      <c r="AA167" s="118">
        <f t="shared" si="5"/>
        <v>80250</v>
      </c>
    </row>
    <row r="168" spans="1:27" ht="15.5" x14ac:dyDescent="0.35">
      <c r="A168" s="76"/>
      <c r="B168" s="76"/>
      <c r="C168" s="214"/>
      <c r="D168" s="76"/>
      <c r="E168" s="76"/>
      <c r="F168" s="76"/>
      <c r="G168" s="76" t="s">
        <v>17192</v>
      </c>
      <c r="H168" s="76"/>
      <c r="I168" s="118">
        <v>75000</v>
      </c>
      <c r="J168" s="76"/>
      <c r="K168" s="76" t="s">
        <v>1062</v>
      </c>
      <c r="L168" s="119"/>
      <c r="M168" s="76" t="s">
        <v>3301</v>
      </c>
      <c r="N168" s="119">
        <v>3141560181</v>
      </c>
      <c r="O168" s="119"/>
      <c r="P168" s="76"/>
      <c r="Q168" s="76" t="s">
        <v>1226</v>
      </c>
      <c r="R168" s="119" t="s">
        <v>3302</v>
      </c>
      <c r="S168" s="76"/>
      <c r="T168" s="76"/>
      <c r="U168" s="76"/>
      <c r="V168" s="76"/>
      <c r="W168" s="76"/>
      <c r="X168" s="121"/>
      <c r="Y168" s="121"/>
      <c r="Z168" s="642">
        <f t="shared" si="4"/>
        <v>5250.0000000000009</v>
      </c>
      <c r="AA168" s="118">
        <f t="shared" si="5"/>
        <v>80250</v>
      </c>
    </row>
    <row r="169" spans="1:27" ht="15.5" x14ac:dyDescent="0.35">
      <c r="A169" s="76"/>
      <c r="B169" s="76"/>
      <c r="C169" s="214"/>
      <c r="D169" s="76"/>
      <c r="E169" s="76"/>
      <c r="F169" s="76"/>
      <c r="G169" s="76" t="s">
        <v>17193</v>
      </c>
      <c r="H169" s="76"/>
      <c r="I169" s="118">
        <v>75000</v>
      </c>
      <c r="J169" s="76"/>
      <c r="K169" s="76" t="s">
        <v>1062</v>
      </c>
      <c r="L169" s="119"/>
      <c r="M169" s="76" t="s">
        <v>3301</v>
      </c>
      <c r="N169" s="119">
        <v>3141570089</v>
      </c>
      <c r="O169" s="119"/>
      <c r="P169" s="76"/>
      <c r="Q169" s="76" t="s">
        <v>1226</v>
      </c>
      <c r="R169" s="119" t="s">
        <v>3302</v>
      </c>
      <c r="S169" s="76"/>
      <c r="T169" s="76"/>
      <c r="U169" s="76"/>
      <c r="V169" s="76"/>
      <c r="W169" s="76"/>
      <c r="X169" s="121"/>
      <c r="Y169" s="121"/>
      <c r="Z169" s="642">
        <f t="shared" si="4"/>
        <v>5250.0000000000009</v>
      </c>
      <c r="AA169" s="118">
        <f t="shared" si="5"/>
        <v>80250</v>
      </c>
    </row>
    <row r="170" spans="1:27" ht="15.5" x14ac:dyDescent="0.35">
      <c r="A170" s="76"/>
      <c r="B170" s="76"/>
      <c r="C170" s="214"/>
      <c r="D170" s="76"/>
      <c r="E170" s="76"/>
      <c r="F170" s="76"/>
      <c r="G170" s="76" t="s">
        <v>17194</v>
      </c>
      <c r="H170" s="76"/>
      <c r="I170" s="118">
        <v>75000</v>
      </c>
      <c r="J170" s="76"/>
      <c r="K170" s="76" t="s">
        <v>1575</v>
      </c>
      <c r="L170" s="119"/>
      <c r="M170" s="76" t="s">
        <v>1575</v>
      </c>
      <c r="N170" s="119" t="s">
        <v>1575</v>
      </c>
      <c r="O170" s="119"/>
      <c r="P170" s="76"/>
      <c r="Q170" s="76"/>
      <c r="R170" s="119"/>
      <c r="S170" s="76"/>
      <c r="T170" s="76"/>
      <c r="U170" s="76"/>
      <c r="V170" s="76"/>
      <c r="W170" s="76"/>
      <c r="X170" s="121"/>
      <c r="Y170" s="121"/>
      <c r="Z170" s="642">
        <f t="shared" si="4"/>
        <v>5250.0000000000009</v>
      </c>
      <c r="AA170" s="118">
        <f t="shared" si="5"/>
        <v>80250</v>
      </c>
    </row>
    <row r="171" spans="1:27" ht="15.5" x14ac:dyDescent="0.35">
      <c r="A171" s="76"/>
      <c r="B171" s="76"/>
      <c r="C171" s="214"/>
      <c r="D171" s="76"/>
      <c r="E171" s="76"/>
      <c r="F171" s="76"/>
      <c r="G171" s="76" t="s">
        <v>17195</v>
      </c>
      <c r="H171" s="76"/>
      <c r="I171" s="118">
        <v>75000</v>
      </c>
      <c r="J171" s="76"/>
      <c r="K171" s="76" t="s">
        <v>1147</v>
      </c>
      <c r="L171" s="119"/>
      <c r="M171" s="76" t="s">
        <v>11387</v>
      </c>
      <c r="N171" s="119" t="s">
        <v>17196</v>
      </c>
      <c r="O171" s="119"/>
      <c r="P171" s="76"/>
      <c r="Q171" s="76" t="s">
        <v>3033</v>
      </c>
      <c r="R171" s="119" t="s">
        <v>3018</v>
      </c>
      <c r="S171" s="76"/>
      <c r="T171" s="76"/>
      <c r="U171" s="76"/>
      <c r="V171" s="76"/>
      <c r="W171" s="76"/>
      <c r="X171" s="121"/>
      <c r="Y171" s="121"/>
      <c r="Z171" s="642">
        <f t="shared" si="4"/>
        <v>5250.0000000000009</v>
      </c>
      <c r="AA171" s="118">
        <f t="shared" si="5"/>
        <v>80250</v>
      </c>
    </row>
    <row r="172" spans="1:27" ht="15.5" x14ac:dyDescent="0.35">
      <c r="A172" s="76"/>
      <c r="B172" s="76"/>
      <c r="C172" s="214"/>
      <c r="D172" s="76"/>
      <c r="E172" s="76"/>
      <c r="F172" s="76"/>
      <c r="G172" s="76" t="s">
        <v>17197</v>
      </c>
      <c r="H172" s="76"/>
      <c r="I172" s="118">
        <v>75000</v>
      </c>
      <c r="J172" s="76"/>
      <c r="K172" s="76" t="s">
        <v>1062</v>
      </c>
      <c r="L172" s="119"/>
      <c r="M172" s="76" t="s">
        <v>3301</v>
      </c>
      <c r="N172" s="119">
        <v>3141560187</v>
      </c>
      <c r="O172" s="119"/>
      <c r="P172" s="76"/>
      <c r="Q172" s="76" t="s">
        <v>1226</v>
      </c>
      <c r="R172" s="119" t="s">
        <v>3302</v>
      </c>
      <c r="S172" s="76"/>
      <c r="T172" s="76"/>
      <c r="U172" s="76"/>
      <c r="V172" s="76"/>
      <c r="W172" s="76"/>
      <c r="X172" s="121"/>
      <c r="Y172" s="121"/>
      <c r="Z172" s="642">
        <f t="shared" si="4"/>
        <v>5250.0000000000009</v>
      </c>
      <c r="AA172" s="118">
        <f t="shared" si="5"/>
        <v>80250</v>
      </c>
    </row>
    <row r="173" spans="1:27" ht="15.5" x14ac:dyDescent="0.35">
      <c r="A173" s="76"/>
      <c r="B173" s="76"/>
      <c r="C173" s="214"/>
      <c r="D173" s="76"/>
      <c r="E173" s="76"/>
      <c r="F173" s="76"/>
      <c r="G173" s="76" t="s">
        <v>17198</v>
      </c>
      <c r="H173" s="76"/>
      <c r="I173" s="118">
        <v>75000</v>
      </c>
      <c r="J173" s="76"/>
      <c r="K173" s="76" t="s">
        <v>1147</v>
      </c>
      <c r="L173" s="119"/>
      <c r="M173" s="76" t="s">
        <v>11387</v>
      </c>
      <c r="N173" s="119" t="s">
        <v>17199</v>
      </c>
      <c r="O173" s="119"/>
      <c r="P173" s="76"/>
      <c r="Q173" s="76" t="s">
        <v>3033</v>
      </c>
      <c r="R173" s="119" t="s">
        <v>3018</v>
      </c>
      <c r="S173" s="76"/>
      <c r="T173" s="76"/>
      <c r="U173" s="76"/>
      <c r="V173" s="76"/>
      <c r="W173" s="76"/>
      <c r="X173" s="121"/>
      <c r="Y173" s="121"/>
      <c r="Z173" s="642">
        <f t="shared" si="4"/>
        <v>5250.0000000000009</v>
      </c>
      <c r="AA173" s="118">
        <f t="shared" si="5"/>
        <v>80250</v>
      </c>
    </row>
    <row r="174" spans="1:27" ht="15.5" x14ac:dyDescent="0.35">
      <c r="A174" s="76"/>
      <c r="B174" s="76"/>
      <c r="C174" s="214"/>
      <c r="D174" s="76"/>
      <c r="E174" s="76"/>
      <c r="F174" s="76"/>
      <c r="G174" s="76" t="s">
        <v>17200</v>
      </c>
      <c r="H174" s="76"/>
      <c r="I174" s="118">
        <v>75000</v>
      </c>
      <c r="J174" s="76"/>
      <c r="K174" s="76" t="s">
        <v>1062</v>
      </c>
      <c r="L174" s="119"/>
      <c r="M174" s="76" t="s">
        <v>3301</v>
      </c>
      <c r="N174" s="119">
        <v>3141560179</v>
      </c>
      <c r="O174" s="119"/>
      <c r="P174" s="76"/>
      <c r="Q174" s="76" t="s">
        <v>1226</v>
      </c>
      <c r="R174" s="119" t="s">
        <v>3302</v>
      </c>
      <c r="S174" s="76"/>
      <c r="T174" s="76"/>
      <c r="U174" s="76"/>
      <c r="V174" s="76"/>
      <c r="W174" s="76"/>
      <c r="X174" s="121"/>
      <c r="Y174" s="121"/>
      <c r="Z174" s="642">
        <f t="shared" si="4"/>
        <v>5250.0000000000009</v>
      </c>
      <c r="AA174" s="118">
        <f t="shared" si="5"/>
        <v>80250</v>
      </c>
    </row>
    <row r="175" spans="1:27" ht="15.5" x14ac:dyDescent="0.35">
      <c r="A175" s="76"/>
      <c r="B175" s="76"/>
      <c r="C175" s="214"/>
      <c r="D175" s="76"/>
      <c r="E175" s="76"/>
      <c r="F175" s="76"/>
      <c r="G175" s="76" t="s">
        <v>17201</v>
      </c>
      <c r="H175" s="76"/>
      <c r="I175" s="118">
        <v>75000</v>
      </c>
      <c r="J175" s="76"/>
      <c r="K175" s="76" t="s">
        <v>1575</v>
      </c>
      <c r="L175" s="119"/>
      <c r="M175" s="76" t="s">
        <v>1575</v>
      </c>
      <c r="N175" s="119" t="s">
        <v>1575</v>
      </c>
      <c r="O175" s="119"/>
      <c r="P175" s="76"/>
      <c r="Q175" s="76"/>
      <c r="R175" s="119"/>
      <c r="S175" s="76"/>
      <c r="T175" s="76"/>
      <c r="U175" s="76"/>
      <c r="V175" s="76"/>
      <c r="W175" s="76"/>
      <c r="X175" s="121"/>
      <c r="Y175" s="121"/>
      <c r="Z175" s="642">
        <f t="shared" si="4"/>
        <v>5250.0000000000009</v>
      </c>
      <c r="AA175" s="118">
        <f t="shared" si="5"/>
        <v>80250</v>
      </c>
    </row>
    <row r="176" spans="1:27" ht="15.5" x14ac:dyDescent="0.35">
      <c r="A176" s="76"/>
      <c r="B176" s="76"/>
      <c r="C176" s="214"/>
      <c r="D176" s="76"/>
      <c r="E176" s="76"/>
      <c r="F176" s="76"/>
      <c r="G176" s="76" t="s">
        <v>17202</v>
      </c>
      <c r="H176" s="76"/>
      <c r="I176" s="118">
        <v>75000</v>
      </c>
      <c r="J176" s="76"/>
      <c r="K176" s="76" t="s">
        <v>1062</v>
      </c>
      <c r="L176" s="119"/>
      <c r="M176" s="76" t="s">
        <v>3301</v>
      </c>
      <c r="N176" s="119">
        <v>3141560183</v>
      </c>
      <c r="O176" s="119"/>
      <c r="P176" s="76"/>
      <c r="Q176" s="76" t="s">
        <v>1226</v>
      </c>
      <c r="R176" s="119" t="s">
        <v>3302</v>
      </c>
      <c r="S176" s="76"/>
      <c r="T176" s="76"/>
      <c r="U176" s="76"/>
      <c r="V176" s="76"/>
      <c r="W176" s="76"/>
      <c r="X176" s="121"/>
      <c r="Y176" s="121"/>
      <c r="Z176" s="642">
        <f t="shared" si="4"/>
        <v>5250.0000000000009</v>
      </c>
      <c r="AA176" s="118">
        <f t="shared" si="5"/>
        <v>80250</v>
      </c>
    </row>
    <row r="177" spans="1:27" ht="15.5" x14ac:dyDescent="0.35">
      <c r="A177" s="76"/>
      <c r="B177" s="76"/>
      <c r="C177" s="214"/>
      <c r="D177" s="76"/>
      <c r="E177" s="76"/>
      <c r="F177" s="76"/>
      <c r="G177" s="76" t="s">
        <v>17203</v>
      </c>
      <c r="H177" s="76"/>
      <c r="I177" s="118">
        <v>75000</v>
      </c>
      <c r="J177" s="76"/>
      <c r="K177" s="76" t="s">
        <v>1147</v>
      </c>
      <c r="L177" s="119"/>
      <c r="M177" s="76" t="s">
        <v>11387</v>
      </c>
      <c r="N177" s="119" t="s">
        <v>17204</v>
      </c>
      <c r="O177" s="119"/>
      <c r="P177" s="76"/>
      <c r="Q177" s="76" t="s">
        <v>3033</v>
      </c>
      <c r="R177" s="119" t="s">
        <v>3018</v>
      </c>
      <c r="S177" s="76"/>
      <c r="T177" s="76"/>
      <c r="U177" s="76"/>
      <c r="V177" s="76"/>
      <c r="W177" s="76"/>
      <c r="X177" s="121"/>
      <c r="Y177" s="121"/>
      <c r="Z177" s="642">
        <f t="shared" si="4"/>
        <v>5250.0000000000009</v>
      </c>
      <c r="AA177" s="118">
        <f t="shared" si="5"/>
        <v>80250</v>
      </c>
    </row>
    <row r="178" spans="1:27" ht="15.5" x14ac:dyDescent="0.35">
      <c r="A178" s="76"/>
      <c r="B178" s="76"/>
      <c r="C178" s="214"/>
      <c r="D178" s="76"/>
      <c r="E178" s="76"/>
      <c r="F178" s="76"/>
      <c r="G178" s="76" t="s">
        <v>17205</v>
      </c>
      <c r="H178" s="76"/>
      <c r="I178" s="118">
        <v>75000</v>
      </c>
      <c r="J178" s="76"/>
      <c r="K178" s="76" t="s">
        <v>1147</v>
      </c>
      <c r="L178" s="119"/>
      <c r="M178" s="76" t="s">
        <v>11387</v>
      </c>
      <c r="N178" s="119" t="s">
        <v>17206</v>
      </c>
      <c r="O178" s="119"/>
      <c r="P178" s="76"/>
      <c r="Q178" s="76" t="s">
        <v>3033</v>
      </c>
      <c r="R178" s="119" t="s">
        <v>3018</v>
      </c>
      <c r="S178" s="76"/>
      <c r="T178" s="76"/>
      <c r="U178" s="76"/>
      <c r="V178" s="76"/>
      <c r="W178" s="76"/>
      <c r="X178" s="121"/>
      <c r="Y178" s="121"/>
      <c r="Z178" s="642">
        <f t="shared" si="4"/>
        <v>5250.0000000000009</v>
      </c>
      <c r="AA178" s="118">
        <f t="shared" si="5"/>
        <v>80250</v>
      </c>
    </row>
    <row r="179" spans="1:27" ht="15.5" x14ac:dyDescent="0.35">
      <c r="A179" s="76"/>
      <c r="B179" s="76"/>
      <c r="C179" s="214"/>
      <c r="D179" s="76"/>
      <c r="E179" s="76"/>
      <c r="F179" s="76"/>
      <c r="G179" s="76" t="s">
        <v>17207</v>
      </c>
      <c r="H179" s="76"/>
      <c r="I179" s="118">
        <v>75000</v>
      </c>
      <c r="J179" s="76"/>
      <c r="K179" s="76" t="s">
        <v>1062</v>
      </c>
      <c r="L179" s="119"/>
      <c r="M179" s="76" t="s">
        <v>3301</v>
      </c>
      <c r="N179" s="119">
        <v>3141560186</v>
      </c>
      <c r="O179" s="119"/>
      <c r="P179" s="76"/>
      <c r="Q179" s="76" t="s">
        <v>1226</v>
      </c>
      <c r="R179" s="119" t="s">
        <v>3302</v>
      </c>
      <c r="S179" s="76"/>
      <c r="T179" s="76"/>
      <c r="U179" s="76"/>
      <c r="V179" s="76"/>
      <c r="W179" s="76"/>
      <c r="X179" s="121"/>
      <c r="Y179" s="121"/>
      <c r="Z179" s="642">
        <f t="shared" si="4"/>
        <v>5250.0000000000009</v>
      </c>
      <c r="AA179" s="118">
        <f t="shared" si="5"/>
        <v>80250</v>
      </c>
    </row>
    <row r="180" spans="1:27" ht="15.5" x14ac:dyDescent="0.35">
      <c r="A180" s="76"/>
      <c r="B180" s="76"/>
      <c r="C180" s="214"/>
      <c r="D180" s="76"/>
      <c r="E180" s="76"/>
      <c r="F180" s="76"/>
      <c r="G180" s="76" t="s">
        <v>17208</v>
      </c>
      <c r="H180" s="76"/>
      <c r="I180" s="118">
        <v>75000</v>
      </c>
      <c r="J180" s="76"/>
      <c r="K180" s="76" t="s">
        <v>1147</v>
      </c>
      <c r="L180" s="119"/>
      <c r="M180" s="76" t="s">
        <v>11387</v>
      </c>
      <c r="N180" s="119" t="s">
        <v>17209</v>
      </c>
      <c r="O180" s="119"/>
      <c r="P180" s="76"/>
      <c r="Q180" s="76" t="s">
        <v>3033</v>
      </c>
      <c r="R180" s="119" t="s">
        <v>3018</v>
      </c>
      <c r="S180" s="76"/>
      <c r="T180" s="76"/>
      <c r="U180" s="76"/>
      <c r="V180" s="76"/>
      <c r="W180" s="76"/>
      <c r="X180" s="121"/>
      <c r="Y180" s="121"/>
      <c r="Z180" s="642">
        <f t="shared" si="4"/>
        <v>5250.0000000000009</v>
      </c>
      <c r="AA180" s="118">
        <f t="shared" si="5"/>
        <v>80250</v>
      </c>
    </row>
    <row r="181" spans="1:27" ht="15.5" x14ac:dyDescent="0.35">
      <c r="A181" s="76"/>
      <c r="B181" s="76"/>
      <c r="C181" s="214"/>
      <c r="D181" s="76"/>
      <c r="E181" s="76"/>
      <c r="F181" s="76"/>
      <c r="G181" s="76" t="s">
        <v>17210</v>
      </c>
      <c r="H181" s="76"/>
      <c r="I181" s="118">
        <v>75000</v>
      </c>
      <c r="J181" s="76"/>
      <c r="K181" s="76" t="s">
        <v>1062</v>
      </c>
      <c r="L181" s="119"/>
      <c r="M181" s="76" t="s">
        <v>3301</v>
      </c>
      <c r="N181" s="119">
        <v>3141560177</v>
      </c>
      <c r="O181" s="119"/>
      <c r="P181" s="76"/>
      <c r="Q181" s="76" t="s">
        <v>1226</v>
      </c>
      <c r="R181" s="119" t="s">
        <v>3302</v>
      </c>
      <c r="S181" s="76"/>
      <c r="T181" s="76"/>
      <c r="U181" s="76"/>
      <c r="V181" s="76"/>
      <c r="W181" s="76"/>
      <c r="X181" s="121"/>
      <c r="Y181" s="121"/>
      <c r="Z181" s="642">
        <f t="shared" si="4"/>
        <v>5250.0000000000009</v>
      </c>
      <c r="AA181" s="118">
        <f t="shared" si="5"/>
        <v>80250</v>
      </c>
    </row>
    <row r="182" spans="1:27" ht="15.5" x14ac:dyDescent="0.35">
      <c r="A182" s="76"/>
      <c r="B182" s="76"/>
      <c r="C182" s="214"/>
      <c r="D182" s="76"/>
      <c r="E182" s="76"/>
      <c r="F182" s="76"/>
      <c r="G182" s="76" t="s">
        <v>17211</v>
      </c>
      <c r="H182" s="76"/>
      <c r="I182" s="118">
        <v>75000</v>
      </c>
      <c r="J182" s="76"/>
      <c r="K182" s="76" t="s">
        <v>1575</v>
      </c>
      <c r="L182" s="119"/>
      <c r="M182" s="76" t="s">
        <v>1575</v>
      </c>
      <c r="N182" s="119" t="s">
        <v>1575</v>
      </c>
      <c r="O182" s="119"/>
      <c r="P182" s="76"/>
      <c r="Q182" s="76"/>
      <c r="R182" s="119"/>
      <c r="S182" s="76"/>
      <c r="T182" s="76"/>
      <c r="U182" s="76"/>
      <c r="V182" s="76"/>
      <c r="W182" s="76"/>
      <c r="X182" s="121"/>
      <c r="Y182" s="121"/>
      <c r="Z182" s="642">
        <f t="shared" si="4"/>
        <v>5250.0000000000009</v>
      </c>
      <c r="AA182" s="118">
        <f t="shared" si="5"/>
        <v>80250</v>
      </c>
    </row>
    <row r="183" spans="1:27" ht="15.5" x14ac:dyDescent="0.35">
      <c r="A183" s="76"/>
      <c r="B183" s="76"/>
      <c r="C183" s="214"/>
      <c r="D183" s="76"/>
      <c r="E183" s="76"/>
      <c r="F183" s="76"/>
      <c r="G183" s="76" t="s">
        <v>17212</v>
      </c>
      <c r="H183" s="76"/>
      <c r="I183" s="118">
        <v>75000</v>
      </c>
      <c r="J183" s="76"/>
      <c r="K183" s="76" t="s">
        <v>1062</v>
      </c>
      <c r="L183" s="119"/>
      <c r="M183" s="76" t="s">
        <v>3301</v>
      </c>
      <c r="N183" s="119">
        <v>3141560176</v>
      </c>
      <c r="O183" s="119"/>
      <c r="P183" s="76"/>
      <c r="Q183" s="76" t="s">
        <v>1226</v>
      </c>
      <c r="R183" s="119" t="s">
        <v>3302</v>
      </c>
      <c r="S183" s="76"/>
      <c r="T183" s="76"/>
      <c r="U183" s="76"/>
      <c r="V183" s="76"/>
      <c r="W183" s="76"/>
      <c r="X183" s="121"/>
      <c r="Y183" s="121"/>
      <c r="Z183" s="642">
        <f t="shared" si="4"/>
        <v>5250.0000000000009</v>
      </c>
      <c r="AA183" s="118">
        <f t="shared" si="5"/>
        <v>80250</v>
      </c>
    </row>
    <row r="184" spans="1:27" ht="15.5" x14ac:dyDescent="0.35">
      <c r="A184" s="76"/>
      <c r="B184" s="76"/>
      <c r="C184" s="214"/>
      <c r="D184" s="76"/>
      <c r="E184" s="76"/>
      <c r="F184" s="76"/>
      <c r="G184" s="76" t="s">
        <v>17213</v>
      </c>
      <c r="H184" s="76"/>
      <c r="I184" s="118">
        <v>75000</v>
      </c>
      <c r="J184" s="76"/>
      <c r="K184" s="76" t="s">
        <v>1147</v>
      </c>
      <c r="L184" s="119"/>
      <c r="M184" s="76" t="s">
        <v>11387</v>
      </c>
      <c r="N184" s="119" t="s">
        <v>17214</v>
      </c>
      <c r="O184" s="119"/>
      <c r="P184" s="76"/>
      <c r="Q184" s="76" t="s">
        <v>3033</v>
      </c>
      <c r="R184" s="119" t="s">
        <v>3018</v>
      </c>
      <c r="S184" s="76"/>
      <c r="T184" s="76"/>
      <c r="U184" s="76"/>
      <c r="V184" s="76"/>
      <c r="W184" s="76"/>
      <c r="X184" s="121"/>
      <c r="Y184" s="121"/>
      <c r="Z184" s="642">
        <f t="shared" si="4"/>
        <v>5250.0000000000009</v>
      </c>
      <c r="AA184" s="118">
        <f t="shared" si="5"/>
        <v>80250</v>
      </c>
    </row>
    <row r="185" spans="1:27" ht="15.5" x14ac:dyDescent="0.35">
      <c r="A185" s="76"/>
      <c r="B185" s="76"/>
      <c r="C185" s="214"/>
      <c r="D185" s="76"/>
      <c r="E185" s="76"/>
      <c r="F185" s="76"/>
      <c r="G185" s="76" t="s">
        <v>17215</v>
      </c>
      <c r="H185" s="76"/>
      <c r="I185" s="118">
        <v>75000</v>
      </c>
      <c r="J185" s="76"/>
      <c r="K185" s="76" t="s">
        <v>1147</v>
      </c>
      <c r="L185" s="119"/>
      <c r="M185" s="76" t="s">
        <v>11387</v>
      </c>
      <c r="N185" s="119" t="s">
        <v>17216</v>
      </c>
      <c r="O185" s="119"/>
      <c r="P185" s="76"/>
      <c r="Q185" s="76" t="s">
        <v>3033</v>
      </c>
      <c r="R185" s="119" t="s">
        <v>3018</v>
      </c>
      <c r="S185" s="76"/>
      <c r="T185" s="76"/>
      <c r="U185" s="76"/>
      <c r="V185" s="76"/>
      <c r="W185" s="76"/>
      <c r="X185" s="121"/>
      <c r="Y185" s="121"/>
      <c r="Z185" s="642">
        <f t="shared" si="4"/>
        <v>5250.0000000000009</v>
      </c>
      <c r="AA185" s="118">
        <f t="shared" si="5"/>
        <v>80250</v>
      </c>
    </row>
    <row r="186" spans="1:27" ht="15.5" x14ac:dyDescent="0.35">
      <c r="A186" s="76"/>
      <c r="B186" s="76"/>
      <c r="C186" s="214"/>
      <c r="D186" s="76"/>
      <c r="E186" s="76"/>
      <c r="F186" s="76"/>
      <c r="G186" s="76" t="s">
        <v>17217</v>
      </c>
      <c r="H186" s="76"/>
      <c r="I186" s="118">
        <v>75000</v>
      </c>
      <c r="J186" s="76"/>
      <c r="K186" s="76" t="s">
        <v>1062</v>
      </c>
      <c r="L186" s="119"/>
      <c r="M186" s="76" t="s">
        <v>3301</v>
      </c>
      <c r="N186" s="119">
        <v>3141560180</v>
      </c>
      <c r="O186" s="119"/>
      <c r="P186" s="76"/>
      <c r="Q186" s="76" t="s">
        <v>1226</v>
      </c>
      <c r="R186" s="119" t="s">
        <v>3302</v>
      </c>
      <c r="S186" s="76"/>
      <c r="T186" s="76"/>
      <c r="U186" s="76"/>
      <c r="V186" s="76"/>
      <c r="W186" s="76"/>
      <c r="X186" s="121"/>
      <c r="Y186" s="121"/>
      <c r="Z186" s="642">
        <f t="shared" si="4"/>
        <v>5250.0000000000009</v>
      </c>
      <c r="AA186" s="118">
        <f t="shared" si="5"/>
        <v>80250</v>
      </c>
    </row>
    <row r="187" spans="1:27" ht="15.5" x14ac:dyDescent="0.35">
      <c r="A187" s="76"/>
      <c r="B187" s="76"/>
      <c r="C187" s="214"/>
      <c r="D187" s="76"/>
      <c r="E187" s="76"/>
      <c r="F187" s="76"/>
      <c r="G187" s="76" t="s">
        <v>17218</v>
      </c>
      <c r="H187" s="76"/>
      <c r="I187" s="118">
        <v>75000</v>
      </c>
      <c r="J187" s="76"/>
      <c r="K187" s="76" t="s">
        <v>1062</v>
      </c>
      <c r="L187" s="119"/>
      <c r="M187" s="76" t="s">
        <v>3301</v>
      </c>
      <c r="N187" s="119">
        <v>3141570086</v>
      </c>
      <c r="O187" s="119"/>
      <c r="P187" s="76"/>
      <c r="Q187" s="76" t="s">
        <v>1226</v>
      </c>
      <c r="R187" s="119" t="s">
        <v>3302</v>
      </c>
      <c r="S187" s="76"/>
      <c r="T187" s="76"/>
      <c r="U187" s="76"/>
      <c r="V187" s="76"/>
      <c r="W187" s="76"/>
      <c r="X187" s="121"/>
      <c r="Y187" s="121"/>
      <c r="Z187" s="642">
        <f t="shared" si="4"/>
        <v>5250.0000000000009</v>
      </c>
      <c r="AA187" s="118">
        <f t="shared" si="5"/>
        <v>80250</v>
      </c>
    </row>
    <row r="188" spans="1:27" ht="15.5" x14ac:dyDescent="0.35">
      <c r="A188" s="76"/>
      <c r="B188" s="76"/>
      <c r="C188" s="214"/>
      <c r="D188" s="76"/>
      <c r="E188" s="76"/>
      <c r="F188" s="76"/>
      <c r="G188" s="76" t="s">
        <v>17219</v>
      </c>
      <c r="H188" s="76"/>
      <c r="I188" s="118">
        <v>75000</v>
      </c>
      <c r="J188" s="76"/>
      <c r="K188" s="76" t="s">
        <v>1062</v>
      </c>
      <c r="L188" s="119"/>
      <c r="M188" s="76" t="s">
        <v>1064</v>
      </c>
      <c r="N188" s="119">
        <v>3141570084</v>
      </c>
      <c r="O188" s="119"/>
      <c r="P188" s="76"/>
      <c r="Q188" s="76" t="s">
        <v>1226</v>
      </c>
      <c r="R188" s="119" t="s">
        <v>4113</v>
      </c>
      <c r="S188" s="76"/>
      <c r="T188" s="76"/>
      <c r="U188" s="76"/>
      <c r="V188" s="76"/>
      <c r="W188" s="76"/>
      <c r="X188" s="121"/>
      <c r="Y188" s="121"/>
      <c r="Z188" s="642">
        <f t="shared" si="4"/>
        <v>5250.0000000000009</v>
      </c>
      <c r="AA188" s="118">
        <f t="shared" si="5"/>
        <v>80250</v>
      </c>
    </row>
    <row r="189" spans="1:27" ht="15.5" x14ac:dyDescent="0.35">
      <c r="A189" s="76"/>
      <c r="B189" s="76"/>
      <c r="C189" s="214"/>
      <c r="D189" s="76"/>
      <c r="E189" s="76"/>
      <c r="F189" s="76"/>
      <c r="G189" s="76" t="s">
        <v>17220</v>
      </c>
      <c r="H189" s="76"/>
      <c r="I189" s="118">
        <v>75000</v>
      </c>
      <c r="J189" s="76"/>
      <c r="K189" s="76" t="s">
        <v>1062</v>
      </c>
      <c r="L189" s="119"/>
      <c r="M189" s="76" t="s">
        <v>1074</v>
      </c>
      <c r="N189" s="119">
        <v>1141570230</v>
      </c>
      <c r="O189" s="119"/>
      <c r="P189" s="76"/>
      <c r="Q189" s="76"/>
      <c r="R189" s="119" t="s">
        <v>1066</v>
      </c>
      <c r="S189" s="76"/>
      <c r="T189" s="76"/>
      <c r="U189" s="76"/>
      <c r="V189" s="76"/>
      <c r="W189" s="76"/>
      <c r="X189" s="121"/>
      <c r="Y189" s="121"/>
      <c r="Z189" s="642">
        <f t="shared" si="4"/>
        <v>5250.0000000000009</v>
      </c>
      <c r="AA189" s="118">
        <f t="shared" si="5"/>
        <v>80250</v>
      </c>
    </row>
    <row r="190" spans="1:27" ht="15.5" x14ac:dyDescent="0.35">
      <c r="A190" s="76"/>
      <c r="B190" s="76"/>
      <c r="C190" s="214"/>
      <c r="D190" s="76"/>
      <c r="E190" s="76"/>
      <c r="F190" s="76"/>
      <c r="G190" s="76" t="s">
        <v>17221</v>
      </c>
      <c r="H190" s="76"/>
      <c r="I190" s="118">
        <v>75000</v>
      </c>
      <c r="J190" s="76"/>
      <c r="K190" s="76" t="s">
        <v>1147</v>
      </c>
      <c r="L190" s="119"/>
      <c r="M190" s="76" t="s">
        <v>6528</v>
      </c>
      <c r="N190" s="119" t="s">
        <v>17222</v>
      </c>
      <c r="O190" s="119"/>
      <c r="P190" s="76"/>
      <c r="Q190" s="76" t="s">
        <v>1071</v>
      </c>
      <c r="R190" s="119" t="s">
        <v>17223</v>
      </c>
      <c r="S190" s="76"/>
      <c r="T190" s="76"/>
      <c r="U190" s="76"/>
      <c r="V190" s="76"/>
      <c r="W190" s="76"/>
      <c r="X190" s="121"/>
      <c r="Y190" s="121"/>
      <c r="Z190" s="642">
        <f t="shared" si="4"/>
        <v>5250.0000000000009</v>
      </c>
      <c r="AA190" s="118">
        <f t="shared" si="5"/>
        <v>80250</v>
      </c>
    </row>
    <row r="191" spans="1:27" ht="15.5" x14ac:dyDescent="0.35">
      <c r="A191" s="76"/>
      <c r="B191" s="76"/>
      <c r="C191" s="214"/>
      <c r="D191" s="76"/>
      <c r="E191" s="76"/>
      <c r="F191" s="76"/>
      <c r="G191" s="76" t="s">
        <v>17224</v>
      </c>
      <c r="H191" s="76"/>
      <c r="I191" s="118">
        <v>75000</v>
      </c>
      <c r="J191" s="76"/>
      <c r="K191" s="76" t="s">
        <v>1575</v>
      </c>
      <c r="L191" s="119"/>
      <c r="M191" s="76" t="s">
        <v>1575</v>
      </c>
      <c r="N191" s="119" t="s">
        <v>1575</v>
      </c>
      <c r="O191" s="119"/>
      <c r="P191" s="76"/>
      <c r="Q191" s="76"/>
      <c r="R191" s="119"/>
      <c r="S191" s="76"/>
      <c r="T191" s="76"/>
      <c r="U191" s="76"/>
      <c r="V191" s="76"/>
      <c r="W191" s="76"/>
      <c r="X191" s="121"/>
      <c r="Y191" s="121"/>
      <c r="Z191" s="642">
        <f t="shared" si="4"/>
        <v>5250.0000000000009</v>
      </c>
      <c r="AA191" s="118">
        <f t="shared" si="5"/>
        <v>80250</v>
      </c>
    </row>
    <row r="192" spans="1:27" ht="15.5" x14ac:dyDescent="0.35">
      <c r="A192" s="76"/>
      <c r="B192" s="76"/>
      <c r="C192" s="214"/>
      <c r="D192" s="76"/>
      <c r="E192" s="76"/>
      <c r="F192" s="76"/>
      <c r="G192" s="76" t="s">
        <v>17225</v>
      </c>
      <c r="H192" s="76"/>
      <c r="I192" s="118">
        <v>75000</v>
      </c>
      <c r="J192" s="76"/>
      <c r="K192" s="76" t="s">
        <v>1062</v>
      </c>
      <c r="L192" s="119"/>
      <c r="M192" s="76" t="s">
        <v>4108</v>
      </c>
      <c r="N192" s="119">
        <v>1141570228</v>
      </c>
      <c r="O192" s="119"/>
      <c r="P192" s="76"/>
      <c r="Q192" s="76"/>
      <c r="R192" s="119" t="s">
        <v>1066</v>
      </c>
      <c r="S192" s="76"/>
      <c r="T192" s="76"/>
      <c r="U192" s="76"/>
      <c r="V192" s="76"/>
      <c r="W192" s="76"/>
      <c r="X192" s="121"/>
      <c r="Y192" s="121"/>
      <c r="Z192" s="642">
        <f t="shared" si="4"/>
        <v>5250.0000000000009</v>
      </c>
      <c r="AA192" s="118">
        <f t="shared" si="5"/>
        <v>80250</v>
      </c>
    </row>
    <row r="193" spans="1:27" ht="15.5" x14ac:dyDescent="0.35">
      <c r="A193" s="76"/>
      <c r="B193" s="76"/>
      <c r="C193" s="214"/>
      <c r="D193" s="76"/>
      <c r="E193" s="76"/>
      <c r="F193" s="76"/>
      <c r="G193" s="76" t="s">
        <v>17226</v>
      </c>
      <c r="H193" s="76"/>
      <c r="I193" s="118">
        <v>75000</v>
      </c>
      <c r="J193" s="76"/>
      <c r="K193" s="76" t="s">
        <v>1062</v>
      </c>
      <c r="L193" s="119"/>
      <c r="M193" s="76" t="s">
        <v>1064</v>
      </c>
      <c r="N193" s="119">
        <v>3141570082</v>
      </c>
      <c r="O193" s="119"/>
      <c r="P193" s="76"/>
      <c r="Q193" s="76" t="s">
        <v>1226</v>
      </c>
      <c r="R193" s="119" t="s">
        <v>4113</v>
      </c>
      <c r="S193" s="76"/>
      <c r="T193" s="76"/>
      <c r="U193" s="76"/>
      <c r="V193" s="76"/>
      <c r="W193" s="76"/>
      <c r="X193" s="121"/>
      <c r="Y193" s="121"/>
      <c r="Z193" s="642">
        <f t="shared" si="4"/>
        <v>5250.0000000000009</v>
      </c>
      <c r="AA193" s="118">
        <f t="shared" si="5"/>
        <v>80250</v>
      </c>
    </row>
    <row r="194" spans="1:27" ht="15.5" x14ac:dyDescent="0.35">
      <c r="A194" s="76"/>
      <c r="B194" s="76"/>
      <c r="C194" s="214"/>
      <c r="D194" s="76"/>
      <c r="E194" s="76"/>
      <c r="F194" s="76"/>
      <c r="G194" s="76" t="s">
        <v>17227</v>
      </c>
      <c r="H194" s="76"/>
      <c r="I194" s="118">
        <v>75000</v>
      </c>
      <c r="J194" s="76"/>
      <c r="K194" s="76" t="s">
        <v>3274</v>
      </c>
      <c r="L194" s="119"/>
      <c r="M194" s="76" t="s">
        <v>17228</v>
      </c>
      <c r="N194" s="119" t="s">
        <v>17229</v>
      </c>
      <c r="O194" s="119"/>
      <c r="P194" s="76"/>
      <c r="Q194" s="76"/>
      <c r="R194" s="119" t="s">
        <v>1066</v>
      </c>
      <c r="S194" s="76"/>
      <c r="T194" s="76"/>
      <c r="U194" s="76"/>
      <c r="V194" s="76"/>
      <c r="W194" s="76"/>
      <c r="X194" s="121"/>
      <c r="Y194" s="121"/>
      <c r="Z194" s="642">
        <f t="shared" si="4"/>
        <v>5250.0000000000009</v>
      </c>
      <c r="AA194" s="118">
        <f t="shared" si="5"/>
        <v>80250</v>
      </c>
    </row>
    <row r="195" spans="1:27" ht="15.5" x14ac:dyDescent="0.35">
      <c r="A195" s="76"/>
      <c r="B195" s="76"/>
      <c r="C195" s="214"/>
      <c r="D195" s="76"/>
      <c r="E195" s="76"/>
      <c r="F195" s="76"/>
      <c r="G195" s="76" t="s">
        <v>17230</v>
      </c>
      <c r="H195" s="76"/>
      <c r="I195" s="118">
        <v>75000</v>
      </c>
      <c r="J195" s="76"/>
      <c r="K195" s="76" t="s">
        <v>4110</v>
      </c>
      <c r="L195" s="119"/>
      <c r="M195" s="76" t="s">
        <v>3270</v>
      </c>
      <c r="N195" s="119" t="s">
        <v>17231</v>
      </c>
      <c r="O195" s="119"/>
      <c r="P195" s="76"/>
      <c r="Q195" s="76"/>
      <c r="R195" s="119" t="s">
        <v>1066</v>
      </c>
      <c r="S195" s="76"/>
      <c r="T195" s="76"/>
      <c r="U195" s="76"/>
      <c r="V195" s="76"/>
      <c r="W195" s="76"/>
      <c r="X195" s="121"/>
      <c r="Y195" s="121"/>
      <c r="Z195" s="642">
        <f t="shared" si="4"/>
        <v>5250.0000000000009</v>
      </c>
      <c r="AA195" s="118">
        <f t="shared" si="5"/>
        <v>80250</v>
      </c>
    </row>
    <row r="196" spans="1:27" ht="15.5" x14ac:dyDescent="0.35">
      <c r="A196" s="76"/>
      <c r="B196" s="76"/>
      <c r="C196" s="214"/>
      <c r="D196" s="76"/>
      <c r="E196" s="76"/>
      <c r="F196" s="76"/>
      <c r="G196" s="76" t="s">
        <v>17232</v>
      </c>
      <c r="H196" s="76"/>
      <c r="I196" s="118">
        <v>75000</v>
      </c>
      <c r="J196" s="76"/>
      <c r="K196" s="76" t="s">
        <v>1575</v>
      </c>
      <c r="L196" s="119"/>
      <c r="M196" s="76" t="s">
        <v>1575</v>
      </c>
      <c r="N196" s="119" t="s">
        <v>1575</v>
      </c>
      <c r="O196" s="119"/>
      <c r="P196" s="76"/>
      <c r="Q196" s="76"/>
      <c r="R196" s="119"/>
      <c r="S196" s="76"/>
      <c r="T196" s="76"/>
      <c r="U196" s="76"/>
      <c r="V196" s="76"/>
      <c r="W196" s="76"/>
      <c r="X196" s="121"/>
      <c r="Y196" s="121"/>
      <c r="Z196" s="642">
        <f t="shared" si="4"/>
        <v>5250.0000000000009</v>
      </c>
      <c r="AA196" s="118">
        <f t="shared" si="5"/>
        <v>80250</v>
      </c>
    </row>
    <row r="197" spans="1:27" ht="15.5" x14ac:dyDescent="0.35">
      <c r="A197" s="76"/>
      <c r="B197" s="76"/>
      <c r="C197" s="214"/>
      <c r="D197" s="76"/>
      <c r="E197" s="76"/>
      <c r="F197" s="76"/>
      <c r="G197" s="76" t="s">
        <v>17233</v>
      </c>
      <c r="H197" s="76"/>
      <c r="I197" s="118">
        <v>75000</v>
      </c>
      <c r="J197" s="76"/>
      <c r="K197" s="76" t="s">
        <v>1062</v>
      </c>
      <c r="L197" s="119"/>
      <c r="M197" s="76" t="s">
        <v>1074</v>
      </c>
      <c r="N197" s="119">
        <v>1141570232</v>
      </c>
      <c r="O197" s="119"/>
      <c r="P197" s="76"/>
      <c r="Q197" s="76"/>
      <c r="R197" s="119" t="s">
        <v>1066</v>
      </c>
      <c r="S197" s="76"/>
      <c r="T197" s="76"/>
      <c r="U197" s="76"/>
      <c r="V197" s="76"/>
      <c r="W197" s="76"/>
      <c r="X197" s="121"/>
      <c r="Y197" s="121"/>
      <c r="Z197" s="642">
        <f t="shared" si="4"/>
        <v>5250.0000000000009</v>
      </c>
      <c r="AA197" s="118">
        <f t="shared" si="5"/>
        <v>80250</v>
      </c>
    </row>
    <row r="198" spans="1:27" ht="15.5" x14ac:dyDescent="0.35">
      <c r="A198" s="76"/>
      <c r="B198" s="76"/>
      <c r="C198" s="214"/>
      <c r="D198" s="76"/>
      <c r="E198" s="76"/>
      <c r="F198" s="76"/>
      <c r="G198" s="76" t="s">
        <v>17234</v>
      </c>
      <c r="H198" s="76"/>
      <c r="I198" s="118">
        <v>75000</v>
      </c>
      <c r="J198" s="76"/>
      <c r="K198" s="76" t="s">
        <v>1575</v>
      </c>
      <c r="L198" s="119"/>
      <c r="M198" s="76" t="s">
        <v>1575</v>
      </c>
      <c r="N198" s="119" t="s">
        <v>1575</v>
      </c>
      <c r="O198" s="119"/>
      <c r="P198" s="76"/>
      <c r="Q198" s="76"/>
      <c r="R198" s="119"/>
      <c r="S198" s="76"/>
      <c r="T198" s="76"/>
      <c r="U198" s="76"/>
      <c r="V198" s="76"/>
      <c r="W198" s="76"/>
      <c r="X198" s="121"/>
      <c r="Y198" s="121"/>
      <c r="Z198" s="642">
        <f t="shared" ref="Z198:Z261" si="6">I198*Z$4</f>
        <v>5250.0000000000009</v>
      </c>
      <c r="AA198" s="118">
        <f t="shared" ref="AA198:AA261" si="7">I198+Z198</f>
        <v>80250</v>
      </c>
    </row>
    <row r="199" spans="1:27" ht="15.5" x14ac:dyDescent="0.35">
      <c r="A199" s="76"/>
      <c r="B199" s="76"/>
      <c r="C199" s="214"/>
      <c r="D199" s="76"/>
      <c r="E199" s="76"/>
      <c r="F199" s="76"/>
      <c r="G199" s="76" t="s">
        <v>17235</v>
      </c>
      <c r="H199" s="76"/>
      <c r="I199" s="118">
        <v>75000</v>
      </c>
      <c r="J199" s="76"/>
      <c r="K199" s="76" t="s">
        <v>1062</v>
      </c>
      <c r="L199" s="119"/>
      <c r="M199" s="76" t="s">
        <v>4108</v>
      </c>
      <c r="N199" s="119">
        <v>1141570229</v>
      </c>
      <c r="O199" s="119"/>
      <c r="P199" s="76"/>
      <c r="Q199" s="76"/>
      <c r="R199" s="119" t="s">
        <v>1066</v>
      </c>
      <c r="S199" s="76"/>
      <c r="T199" s="76"/>
      <c r="U199" s="76"/>
      <c r="V199" s="76"/>
      <c r="W199" s="76"/>
      <c r="X199" s="121"/>
      <c r="Y199" s="121"/>
      <c r="Z199" s="642">
        <f t="shared" si="6"/>
        <v>5250.0000000000009</v>
      </c>
      <c r="AA199" s="118">
        <f t="shared" si="7"/>
        <v>80250</v>
      </c>
    </row>
    <row r="200" spans="1:27" ht="15.5" x14ac:dyDescent="0.35">
      <c r="A200" s="76"/>
      <c r="B200" s="76"/>
      <c r="C200" s="214"/>
      <c r="D200" s="76"/>
      <c r="E200" s="76"/>
      <c r="F200" s="76"/>
      <c r="G200" s="76" t="s">
        <v>17236</v>
      </c>
      <c r="H200" s="76"/>
      <c r="I200" s="118">
        <v>75000</v>
      </c>
      <c r="J200" s="76"/>
      <c r="K200" s="76" t="s">
        <v>1062</v>
      </c>
      <c r="L200" s="119"/>
      <c r="M200" s="76" t="s">
        <v>1064</v>
      </c>
      <c r="N200" s="119">
        <v>3141570081</v>
      </c>
      <c r="O200" s="119"/>
      <c r="P200" s="76"/>
      <c r="Q200" s="76" t="s">
        <v>1226</v>
      </c>
      <c r="R200" s="119" t="s">
        <v>4113</v>
      </c>
      <c r="S200" s="76"/>
      <c r="T200" s="76"/>
      <c r="U200" s="76"/>
      <c r="V200" s="76"/>
      <c r="W200" s="76"/>
      <c r="X200" s="121"/>
      <c r="Y200" s="121"/>
      <c r="Z200" s="642">
        <f t="shared" si="6"/>
        <v>5250.0000000000009</v>
      </c>
      <c r="AA200" s="118">
        <f t="shared" si="7"/>
        <v>80250</v>
      </c>
    </row>
    <row r="201" spans="1:27" ht="15.5" x14ac:dyDescent="0.35">
      <c r="A201" s="76"/>
      <c r="B201" s="76"/>
      <c r="C201" s="214"/>
      <c r="D201" s="76"/>
      <c r="E201" s="76"/>
      <c r="F201" s="76"/>
      <c r="G201" s="76" t="s">
        <v>17237</v>
      </c>
      <c r="H201" s="76"/>
      <c r="I201" s="118">
        <v>75000</v>
      </c>
      <c r="J201" s="76"/>
      <c r="K201" s="76" t="s">
        <v>3274</v>
      </c>
      <c r="L201" s="119"/>
      <c r="M201" s="76" t="s">
        <v>17228</v>
      </c>
      <c r="N201" s="119" t="s">
        <v>17238</v>
      </c>
      <c r="O201" s="119"/>
      <c r="P201" s="76"/>
      <c r="Q201" s="76"/>
      <c r="R201" s="119" t="s">
        <v>1066</v>
      </c>
      <c r="S201" s="76"/>
      <c r="T201" s="76"/>
      <c r="U201" s="76"/>
      <c r="V201" s="76"/>
      <c r="W201" s="76"/>
      <c r="X201" s="121"/>
      <c r="Y201" s="121"/>
      <c r="Z201" s="642">
        <f t="shared" si="6"/>
        <v>5250.0000000000009</v>
      </c>
      <c r="AA201" s="118">
        <f t="shared" si="7"/>
        <v>80250</v>
      </c>
    </row>
    <row r="202" spans="1:27" ht="15.5" x14ac:dyDescent="0.35">
      <c r="A202" s="76"/>
      <c r="B202" s="76"/>
      <c r="C202" s="214"/>
      <c r="D202" s="76"/>
      <c r="E202" s="76"/>
      <c r="F202" s="76"/>
      <c r="G202" s="76" t="s">
        <v>17239</v>
      </c>
      <c r="H202" s="76"/>
      <c r="I202" s="118">
        <v>75000</v>
      </c>
      <c r="J202" s="76"/>
      <c r="K202" s="76" t="s">
        <v>4110</v>
      </c>
      <c r="L202" s="119"/>
      <c r="M202" s="76" t="s">
        <v>3270</v>
      </c>
      <c r="N202" s="119" t="s">
        <v>17240</v>
      </c>
      <c r="O202" s="119"/>
      <c r="P202" s="76"/>
      <c r="Q202" s="76"/>
      <c r="R202" s="119" t="s">
        <v>1066</v>
      </c>
      <c r="S202" s="76"/>
      <c r="T202" s="76"/>
      <c r="U202" s="76"/>
      <c r="V202" s="76"/>
      <c r="W202" s="76"/>
      <c r="X202" s="121"/>
      <c r="Y202" s="121"/>
      <c r="Z202" s="642">
        <f t="shared" si="6"/>
        <v>5250.0000000000009</v>
      </c>
      <c r="AA202" s="118">
        <f t="shared" si="7"/>
        <v>80250</v>
      </c>
    </row>
    <row r="203" spans="1:27" ht="15.5" x14ac:dyDescent="0.35">
      <c r="A203" s="76"/>
      <c r="B203" s="76"/>
      <c r="C203" s="214"/>
      <c r="D203" s="76"/>
      <c r="E203" s="76"/>
      <c r="F203" s="76"/>
      <c r="G203" s="76" t="s">
        <v>17241</v>
      </c>
      <c r="H203" s="76"/>
      <c r="I203" s="118">
        <v>75000</v>
      </c>
      <c r="J203" s="76"/>
      <c r="K203" s="76" t="s">
        <v>1575</v>
      </c>
      <c r="L203" s="119"/>
      <c r="M203" s="76" t="s">
        <v>1575</v>
      </c>
      <c r="N203" s="119" t="s">
        <v>1575</v>
      </c>
      <c r="O203" s="119"/>
      <c r="P203" s="76"/>
      <c r="Q203" s="76"/>
      <c r="R203" s="119"/>
      <c r="S203" s="76"/>
      <c r="T203" s="76"/>
      <c r="U203" s="76"/>
      <c r="V203" s="76"/>
      <c r="W203" s="76"/>
      <c r="X203" s="121"/>
      <c r="Y203" s="121"/>
      <c r="Z203" s="642">
        <f t="shared" si="6"/>
        <v>5250.0000000000009</v>
      </c>
      <c r="AA203" s="118">
        <f t="shared" si="7"/>
        <v>80250</v>
      </c>
    </row>
    <row r="204" spans="1:27" ht="15.5" x14ac:dyDescent="0.35">
      <c r="A204" s="76"/>
      <c r="B204" s="76"/>
      <c r="C204" s="214"/>
      <c r="D204" s="76"/>
      <c r="E204" s="76"/>
      <c r="F204" s="76"/>
      <c r="G204" s="76" t="s">
        <v>17242</v>
      </c>
      <c r="H204" s="76"/>
      <c r="I204" s="118">
        <v>75000</v>
      </c>
      <c r="J204" s="76"/>
      <c r="K204" s="76" t="s">
        <v>1062</v>
      </c>
      <c r="L204" s="119"/>
      <c r="M204" s="76" t="s">
        <v>1074</v>
      </c>
      <c r="N204" s="119">
        <v>1141570231</v>
      </c>
      <c r="O204" s="119"/>
      <c r="P204" s="76"/>
      <c r="Q204" s="76"/>
      <c r="R204" s="119" t="s">
        <v>1066</v>
      </c>
      <c r="S204" s="76"/>
      <c r="T204" s="76"/>
      <c r="U204" s="76"/>
      <c r="V204" s="76"/>
      <c r="W204" s="76"/>
      <c r="X204" s="121"/>
      <c r="Y204" s="121"/>
      <c r="Z204" s="642">
        <f t="shared" si="6"/>
        <v>5250.0000000000009</v>
      </c>
      <c r="AA204" s="118">
        <f t="shared" si="7"/>
        <v>80250</v>
      </c>
    </row>
    <row r="205" spans="1:27" ht="15.5" x14ac:dyDescent="0.35">
      <c r="A205" s="76"/>
      <c r="B205" s="76"/>
      <c r="C205" s="214"/>
      <c r="D205" s="76"/>
      <c r="E205" s="76"/>
      <c r="F205" s="76"/>
      <c r="G205" s="76" t="s">
        <v>17243</v>
      </c>
      <c r="H205" s="76"/>
      <c r="I205" s="118">
        <v>75000</v>
      </c>
      <c r="J205" s="76"/>
      <c r="K205" s="76" t="s">
        <v>1147</v>
      </c>
      <c r="L205" s="119"/>
      <c r="M205" s="76" t="s">
        <v>6528</v>
      </c>
      <c r="N205" s="119" t="s">
        <v>17244</v>
      </c>
      <c r="O205" s="119"/>
      <c r="P205" s="76"/>
      <c r="Q205" s="76" t="s">
        <v>1071</v>
      </c>
      <c r="R205" s="119" t="s">
        <v>17223</v>
      </c>
      <c r="S205" s="76"/>
      <c r="T205" s="76"/>
      <c r="U205" s="76"/>
      <c r="V205" s="76"/>
      <c r="W205" s="76"/>
      <c r="X205" s="121"/>
      <c r="Y205" s="121"/>
      <c r="Z205" s="642">
        <f t="shared" si="6"/>
        <v>5250.0000000000009</v>
      </c>
      <c r="AA205" s="118">
        <f t="shared" si="7"/>
        <v>80250</v>
      </c>
    </row>
    <row r="206" spans="1:27" ht="15.5" x14ac:dyDescent="0.35">
      <c r="A206" s="76"/>
      <c r="B206" s="76"/>
      <c r="C206" s="214"/>
      <c r="D206" s="76"/>
      <c r="E206" s="76"/>
      <c r="F206" s="76"/>
      <c r="G206" s="76" t="s">
        <v>17245</v>
      </c>
      <c r="H206" s="76"/>
      <c r="I206" s="118">
        <v>75000</v>
      </c>
      <c r="J206" s="76"/>
      <c r="K206" s="76" t="s">
        <v>1575</v>
      </c>
      <c r="L206" s="119"/>
      <c r="M206" s="76" t="s">
        <v>1575</v>
      </c>
      <c r="N206" s="119" t="s">
        <v>1575</v>
      </c>
      <c r="O206" s="119"/>
      <c r="P206" s="76"/>
      <c r="Q206" s="76"/>
      <c r="R206" s="119"/>
      <c r="S206" s="76"/>
      <c r="T206" s="76"/>
      <c r="U206" s="76"/>
      <c r="V206" s="76"/>
      <c r="W206" s="76"/>
      <c r="X206" s="121"/>
      <c r="Y206" s="121"/>
      <c r="Z206" s="642">
        <f t="shared" si="6"/>
        <v>5250.0000000000009</v>
      </c>
      <c r="AA206" s="118">
        <f t="shared" si="7"/>
        <v>80250</v>
      </c>
    </row>
    <row r="207" spans="1:27" ht="15.5" x14ac:dyDescent="0.35">
      <c r="A207" s="76"/>
      <c r="B207" s="76"/>
      <c r="C207" s="214"/>
      <c r="D207" s="76"/>
      <c r="E207" s="76"/>
      <c r="F207" s="76"/>
      <c r="G207" s="69" t="s">
        <v>17246</v>
      </c>
      <c r="H207" s="76"/>
      <c r="I207" s="118">
        <v>75000</v>
      </c>
      <c r="J207" s="76"/>
      <c r="K207" s="76" t="s">
        <v>1062</v>
      </c>
      <c r="L207" s="119"/>
      <c r="M207" s="76" t="s">
        <v>3297</v>
      </c>
      <c r="N207" s="119">
        <v>1141560377</v>
      </c>
      <c r="O207" s="119"/>
      <c r="P207" s="76"/>
      <c r="Q207" s="76"/>
      <c r="R207" s="119" t="s">
        <v>1066</v>
      </c>
      <c r="S207" s="76"/>
      <c r="T207" s="76"/>
      <c r="U207" s="76"/>
      <c r="V207" s="76"/>
      <c r="W207" s="76"/>
      <c r="X207" s="121"/>
      <c r="Y207" s="121"/>
      <c r="Z207" s="642">
        <f t="shared" si="6"/>
        <v>5250.0000000000009</v>
      </c>
      <c r="AA207" s="118">
        <f t="shared" si="7"/>
        <v>80250</v>
      </c>
    </row>
    <row r="208" spans="1:27" ht="15.5" x14ac:dyDescent="0.35">
      <c r="A208" s="76"/>
      <c r="B208" s="76"/>
      <c r="C208" s="214"/>
      <c r="D208" s="76"/>
      <c r="E208" s="76"/>
      <c r="F208" s="76"/>
      <c r="G208" s="69" t="s">
        <v>17247</v>
      </c>
      <c r="H208" s="76"/>
      <c r="I208" s="118">
        <v>75000</v>
      </c>
      <c r="J208" s="76"/>
      <c r="K208" s="76"/>
      <c r="L208" s="119"/>
      <c r="M208" s="76"/>
      <c r="N208" s="119"/>
      <c r="O208" s="119"/>
      <c r="P208" s="76"/>
      <c r="Q208" s="76"/>
      <c r="R208" s="119"/>
      <c r="S208" s="76"/>
      <c r="T208" s="76"/>
      <c r="U208" s="76"/>
      <c r="V208" s="76"/>
      <c r="W208" s="76"/>
      <c r="X208" s="121"/>
      <c r="Y208" s="121"/>
      <c r="Z208" s="642">
        <f t="shared" si="6"/>
        <v>5250.0000000000009</v>
      </c>
      <c r="AA208" s="118">
        <f t="shared" si="7"/>
        <v>80250</v>
      </c>
    </row>
    <row r="209" spans="1:27" ht="15.5" x14ac:dyDescent="0.35">
      <c r="A209" s="76"/>
      <c r="B209" s="76"/>
      <c r="C209" s="214"/>
      <c r="D209" s="76"/>
      <c r="E209" s="76"/>
      <c r="F209" s="76"/>
      <c r="G209" s="69" t="s">
        <v>17248</v>
      </c>
      <c r="H209" s="76"/>
      <c r="I209" s="118">
        <v>75000</v>
      </c>
      <c r="J209" s="76"/>
      <c r="K209" s="76" t="s">
        <v>2524</v>
      </c>
      <c r="L209" s="119"/>
      <c r="M209" s="76" t="s">
        <v>4164</v>
      </c>
      <c r="N209" s="119" t="s">
        <v>1575</v>
      </c>
      <c r="O209" s="119"/>
      <c r="P209" s="76"/>
      <c r="Q209" s="76" t="s">
        <v>1065</v>
      </c>
      <c r="R209" s="119"/>
      <c r="S209" s="76"/>
      <c r="T209" s="76"/>
      <c r="U209" s="76"/>
      <c r="V209" s="76"/>
      <c r="W209" s="76"/>
      <c r="X209" s="121"/>
      <c r="Y209" s="121"/>
      <c r="Z209" s="642">
        <f t="shared" si="6"/>
        <v>5250.0000000000009</v>
      </c>
      <c r="AA209" s="118">
        <f t="shared" si="7"/>
        <v>80250</v>
      </c>
    </row>
    <row r="210" spans="1:27" ht="15.5" x14ac:dyDescent="0.35">
      <c r="A210" s="76"/>
      <c r="B210" s="76"/>
      <c r="C210" s="214"/>
      <c r="D210" s="76"/>
      <c r="E210" s="76"/>
      <c r="F210" s="76"/>
      <c r="G210" s="69"/>
      <c r="H210" s="76"/>
      <c r="I210" s="118"/>
      <c r="J210" s="76"/>
      <c r="K210" s="76"/>
      <c r="L210" s="119"/>
      <c r="M210" s="76"/>
      <c r="N210" s="119"/>
      <c r="O210" s="119"/>
      <c r="P210" s="76"/>
      <c r="Q210" s="76"/>
      <c r="R210" s="119"/>
      <c r="S210" s="76"/>
      <c r="T210" s="76"/>
      <c r="U210" s="76"/>
      <c r="V210" s="76"/>
      <c r="W210" s="76"/>
      <c r="X210" s="121"/>
      <c r="Y210" s="121"/>
      <c r="Z210" s="642">
        <f t="shared" si="6"/>
        <v>0</v>
      </c>
      <c r="AA210" s="118">
        <f t="shared" si="7"/>
        <v>0</v>
      </c>
    </row>
    <row r="211" spans="1:27" ht="15.5" x14ac:dyDescent="0.35">
      <c r="A211" s="64"/>
      <c r="B211" s="64"/>
      <c r="C211" s="65"/>
      <c r="D211" s="64"/>
      <c r="E211" s="64"/>
      <c r="F211" s="64"/>
      <c r="G211" s="66" t="s">
        <v>1931</v>
      </c>
      <c r="H211" s="64"/>
      <c r="I211" s="67"/>
      <c r="J211" s="64"/>
      <c r="K211" s="64"/>
      <c r="L211" s="68"/>
      <c r="M211" s="64"/>
      <c r="N211" s="68"/>
      <c r="O211" s="68"/>
      <c r="P211" s="64"/>
      <c r="Q211" s="64"/>
      <c r="R211" s="68"/>
      <c r="S211" s="64"/>
      <c r="T211" s="64"/>
      <c r="U211" s="64"/>
      <c r="V211" s="64"/>
      <c r="W211" s="64"/>
      <c r="X211" s="115"/>
      <c r="Y211" s="115"/>
      <c r="Z211" s="642">
        <f t="shared" si="6"/>
        <v>0</v>
      </c>
      <c r="AA211" s="67">
        <f t="shared" si="7"/>
        <v>0</v>
      </c>
    </row>
    <row r="212" spans="1:27" ht="15.5" x14ac:dyDescent="0.35">
      <c r="A212" s="76"/>
      <c r="B212" s="76"/>
      <c r="C212" s="214"/>
      <c r="D212" s="76"/>
      <c r="E212" s="76"/>
      <c r="F212" s="76"/>
      <c r="G212" s="76"/>
      <c r="H212" s="76"/>
      <c r="I212" s="118"/>
      <c r="J212" s="76"/>
      <c r="K212" s="76"/>
      <c r="L212" s="119"/>
      <c r="M212" s="76"/>
      <c r="N212" s="119"/>
      <c r="O212" s="119"/>
      <c r="P212" s="76"/>
      <c r="Q212" s="76"/>
      <c r="R212" s="119"/>
      <c r="S212" s="76"/>
      <c r="T212" s="76"/>
      <c r="U212" s="76"/>
      <c r="V212" s="76"/>
      <c r="W212" s="76"/>
      <c r="X212" s="121"/>
      <c r="Y212" s="121" t="s">
        <v>1852</v>
      </c>
      <c r="Z212" s="642">
        <f t="shared" si="6"/>
        <v>0</v>
      </c>
      <c r="AA212" s="118">
        <f t="shared" si="7"/>
        <v>0</v>
      </c>
    </row>
    <row r="213" spans="1:27" ht="15.5" x14ac:dyDescent="0.35">
      <c r="A213" s="76"/>
      <c r="B213" s="76"/>
      <c r="C213" s="214"/>
      <c r="D213" s="76"/>
      <c r="E213" s="76"/>
      <c r="F213" s="76"/>
      <c r="G213" s="76"/>
      <c r="H213" s="76"/>
      <c r="I213" s="118"/>
      <c r="J213" s="76"/>
      <c r="K213" s="76"/>
      <c r="L213" s="119"/>
      <c r="M213" s="76"/>
      <c r="N213" s="119"/>
      <c r="O213" s="119"/>
      <c r="P213" s="76"/>
      <c r="Q213" s="76"/>
      <c r="R213" s="119"/>
      <c r="S213" s="76"/>
      <c r="T213" s="76"/>
      <c r="U213" s="76"/>
      <c r="V213" s="76"/>
      <c r="W213" s="76"/>
      <c r="X213" s="121"/>
      <c r="Y213" s="121"/>
      <c r="Z213" s="642">
        <f t="shared" si="6"/>
        <v>0</v>
      </c>
      <c r="AA213" s="118">
        <f t="shared" si="7"/>
        <v>0</v>
      </c>
    </row>
    <row r="214" spans="1:27" ht="15.5" x14ac:dyDescent="0.35">
      <c r="A214" s="215"/>
      <c r="B214" s="215"/>
      <c r="C214" s="238"/>
      <c r="D214" s="215"/>
      <c r="E214" s="215"/>
      <c r="F214" s="215"/>
      <c r="G214" s="234" t="s">
        <v>1932</v>
      </c>
      <c r="H214" s="215"/>
      <c r="I214" s="247"/>
      <c r="J214" s="215"/>
      <c r="K214" s="215"/>
      <c r="L214" s="220"/>
      <c r="M214" s="215"/>
      <c r="N214" s="220"/>
      <c r="O214" s="220"/>
      <c r="P214" s="215"/>
      <c r="Q214" s="215"/>
      <c r="R214" s="220"/>
      <c r="S214" s="215"/>
      <c r="T214" s="215"/>
      <c r="U214" s="215"/>
      <c r="V214" s="215"/>
      <c r="W214" s="215"/>
      <c r="X214" s="239"/>
      <c r="Y214" s="239"/>
      <c r="Z214" s="642">
        <f t="shared" si="6"/>
        <v>0</v>
      </c>
      <c r="AA214" s="247">
        <f t="shared" si="7"/>
        <v>0</v>
      </c>
    </row>
    <row r="215" spans="1:27" ht="15.5" x14ac:dyDescent="0.35">
      <c r="A215" s="76"/>
      <c r="B215" s="76"/>
      <c r="C215" s="214"/>
      <c r="D215" s="76"/>
      <c r="E215" s="76"/>
      <c r="F215" s="76"/>
      <c r="G215" s="76" t="s">
        <v>17249</v>
      </c>
      <c r="H215" s="76"/>
      <c r="I215" s="118"/>
      <c r="J215" s="76"/>
      <c r="K215" s="76" t="s">
        <v>14787</v>
      </c>
      <c r="L215" s="119">
        <v>2014</v>
      </c>
      <c r="M215" s="76" t="s">
        <v>16216</v>
      </c>
      <c r="N215" s="119" t="s">
        <v>17250</v>
      </c>
      <c r="O215" s="119"/>
      <c r="P215" s="76"/>
      <c r="Q215" s="76" t="s">
        <v>17251</v>
      </c>
      <c r="R215" s="119" t="s">
        <v>1011</v>
      </c>
      <c r="S215" s="76"/>
      <c r="T215" s="76"/>
      <c r="U215" s="76"/>
      <c r="V215" s="76"/>
      <c r="W215" s="76"/>
      <c r="X215" s="121"/>
      <c r="Y215" s="121" t="s">
        <v>1852</v>
      </c>
      <c r="Z215" s="642">
        <f t="shared" si="6"/>
        <v>0</v>
      </c>
      <c r="AA215" s="118">
        <f t="shared" si="7"/>
        <v>0</v>
      </c>
    </row>
    <row r="216" spans="1:27" ht="15.5" x14ac:dyDescent="0.35">
      <c r="A216" s="76"/>
      <c r="B216" s="76"/>
      <c r="C216" s="214"/>
      <c r="D216" s="76"/>
      <c r="E216" s="76"/>
      <c r="F216" s="76"/>
      <c r="G216" s="76" t="s">
        <v>17252</v>
      </c>
      <c r="H216" s="76"/>
      <c r="I216" s="118"/>
      <c r="J216" s="76"/>
      <c r="K216" s="76" t="s">
        <v>14787</v>
      </c>
      <c r="L216" s="119">
        <v>2014</v>
      </c>
      <c r="M216" s="76" t="s">
        <v>16216</v>
      </c>
      <c r="N216" s="119" t="s">
        <v>17253</v>
      </c>
      <c r="O216" s="119"/>
      <c r="P216" s="76"/>
      <c r="Q216" s="76" t="s">
        <v>17251</v>
      </c>
      <c r="R216" s="119" t="s">
        <v>1011</v>
      </c>
      <c r="S216" s="76"/>
      <c r="T216" s="76"/>
      <c r="U216" s="76"/>
      <c r="V216" s="76"/>
      <c r="W216" s="76"/>
      <c r="X216" s="121"/>
      <c r="Y216" s="121"/>
      <c r="Z216" s="642">
        <f t="shared" si="6"/>
        <v>0</v>
      </c>
      <c r="AA216" s="118">
        <f t="shared" si="7"/>
        <v>0</v>
      </c>
    </row>
    <row r="217" spans="1:27" ht="15.5" x14ac:dyDescent="0.35">
      <c r="A217" s="76"/>
      <c r="B217" s="76"/>
      <c r="C217" s="214"/>
      <c r="D217" s="76"/>
      <c r="E217" s="76"/>
      <c r="F217" s="76"/>
      <c r="G217" s="76"/>
      <c r="H217" s="76"/>
      <c r="I217" s="118">
        <v>3500000</v>
      </c>
      <c r="J217" s="76"/>
      <c r="K217" s="76"/>
      <c r="L217" s="119"/>
      <c r="M217" s="76"/>
      <c r="N217" s="119"/>
      <c r="O217" s="119"/>
      <c r="P217" s="76"/>
      <c r="Q217" s="76"/>
      <c r="R217" s="119"/>
      <c r="S217" s="76"/>
      <c r="T217" s="76"/>
      <c r="U217" s="76"/>
      <c r="V217" s="76"/>
      <c r="W217" s="76"/>
      <c r="X217" s="121"/>
      <c r="Y217" s="121"/>
      <c r="Z217" s="642">
        <f t="shared" si="6"/>
        <v>245000.00000000003</v>
      </c>
      <c r="AA217" s="118">
        <f t="shared" si="7"/>
        <v>3745000</v>
      </c>
    </row>
    <row r="218" spans="1:27" ht="15.5" x14ac:dyDescent="0.35">
      <c r="A218" s="64"/>
      <c r="B218" s="64"/>
      <c r="C218" s="65"/>
      <c r="D218" s="64"/>
      <c r="E218" s="64"/>
      <c r="F218" s="73" t="s">
        <v>17142</v>
      </c>
      <c r="G218" s="66" t="s">
        <v>1168</v>
      </c>
      <c r="H218" s="64"/>
      <c r="I218" s="67"/>
      <c r="J218" s="64"/>
      <c r="K218" s="64"/>
      <c r="L218" s="68"/>
      <c r="M218" s="68"/>
      <c r="N218" s="68"/>
      <c r="O218" s="68"/>
      <c r="P218" s="64"/>
      <c r="Q218" s="64"/>
      <c r="R218" s="68"/>
      <c r="S218" s="64"/>
      <c r="T218" s="64"/>
      <c r="U218" s="64"/>
      <c r="V218" s="64"/>
      <c r="W218" s="64"/>
      <c r="X218" s="115"/>
      <c r="Y218" s="115"/>
      <c r="Z218" s="642">
        <f t="shared" si="6"/>
        <v>0</v>
      </c>
      <c r="AA218" s="67">
        <f t="shared" si="7"/>
        <v>0</v>
      </c>
    </row>
    <row r="219" spans="1:27" s="94" customFormat="1" ht="15.5" x14ac:dyDescent="0.35">
      <c r="A219" s="69"/>
      <c r="B219" s="69"/>
      <c r="C219" s="213"/>
      <c r="D219" s="69"/>
      <c r="E219" s="69"/>
      <c r="F219" s="69"/>
      <c r="G219" s="69" t="s">
        <v>17254</v>
      </c>
      <c r="H219" s="69"/>
      <c r="I219" s="74">
        <v>70000</v>
      </c>
      <c r="J219" s="69"/>
      <c r="K219" s="69" t="s">
        <v>2839</v>
      </c>
      <c r="L219" s="75">
        <v>2014</v>
      </c>
      <c r="M219" s="75" t="s">
        <v>3624</v>
      </c>
      <c r="N219" s="75">
        <v>50891838</v>
      </c>
      <c r="O219" s="75"/>
      <c r="P219" s="69"/>
      <c r="Q219" s="69" t="s">
        <v>1071</v>
      </c>
      <c r="R219" s="75" t="s">
        <v>17255</v>
      </c>
      <c r="S219" s="69"/>
      <c r="T219" s="69"/>
      <c r="U219" s="69"/>
      <c r="V219" s="69"/>
      <c r="W219" s="69"/>
      <c r="X219" s="116"/>
      <c r="Y219" s="116"/>
      <c r="Z219" s="642">
        <f t="shared" si="6"/>
        <v>4900.0000000000009</v>
      </c>
      <c r="AA219" s="74">
        <f t="shared" si="7"/>
        <v>74900</v>
      </c>
    </row>
    <row r="220" spans="1:27" s="94" customFormat="1" ht="15.5" x14ac:dyDescent="0.35">
      <c r="A220" s="69"/>
      <c r="B220" s="69"/>
      <c r="C220" s="213"/>
      <c r="D220" s="69"/>
      <c r="E220" s="69"/>
      <c r="F220" s="69"/>
      <c r="G220" s="69" t="s">
        <v>17256</v>
      </c>
      <c r="H220" s="69"/>
      <c r="I220" s="74">
        <v>70000</v>
      </c>
      <c r="J220" s="69"/>
      <c r="K220" s="69" t="s">
        <v>2839</v>
      </c>
      <c r="L220" s="75">
        <v>2014</v>
      </c>
      <c r="M220" s="75" t="s">
        <v>3624</v>
      </c>
      <c r="N220" s="75">
        <v>50891847</v>
      </c>
      <c r="O220" s="75"/>
      <c r="P220" s="69"/>
      <c r="Q220" s="69" t="s">
        <v>1071</v>
      </c>
      <c r="R220" s="75" t="s">
        <v>17255</v>
      </c>
      <c r="S220" s="69"/>
      <c r="T220" s="69"/>
      <c r="U220" s="69"/>
      <c r="V220" s="69"/>
      <c r="W220" s="69"/>
      <c r="X220" s="116"/>
      <c r="Y220" s="116"/>
      <c r="Z220" s="642">
        <f t="shared" si="6"/>
        <v>4900.0000000000009</v>
      </c>
      <c r="AA220" s="74">
        <f t="shared" si="7"/>
        <v>74900</v>
      </c>
    </row>
    <row r="221" spans="1:27" s="94" customFormat="1" ht="15.5" x14ac:dyDescent="0.35">
      <c r="A221" s="69"/>
      <c r="B221" s="69"/>
      <c r="C221" s="213"/>
      <c r="D221" s="69"/>
      <c r="E221" s="69"/>
      <c r="F221" s="69"/>
      <c r="G221" s="69" t="s">
        <v>17257</v>
      </c>
      <c r="H221" s="69"/>
      <c r="I221" s="74">
        <v>70000</v>
      </c>
      <c r="J221" s="69"/>
      <c r="K221" s="69" t="s">
        <v>2839</v>
      </c>
      <c r="L221" s="75">
        <v>2014</v>
      </c>
      <c r="M221" s="75" t="s">
        <v>3624</v>
      </c>
      <c r="N221" s="75">
        <v>50891846</v>
      </c>
      <c r="O221" s="75"/>
      <c r="P221" s="69"/>
      <c r="Q221" s="69" t="s">
        <v>1071</v>
      </c>
      <c r="R221" s="75" t="s">
        <v>17255</v>
      </c>
      <c r="S221" s="69"/>
      <c r="T221" s="69"/>
      <c r="U221" s="69"/>
      <c r="V221" s="69"/>
      <c r="W221" s="69"/>
      <c r="X221" s="116"/>
      <c r="Y221" s="116"/>
      <c r="Z221" s="642">
        <f t="shared" si="6"/>
        <v>4900.0000000000009</v>
      </c>
      <c r="AA221" s="74">
        <f t="shared" si="7"/>
        <v>74900</v>
      </c>
    </row>
    <row r="222" spans="1:27" s="94" customFormat="1" ht="15.5" x14ac:dyDescent="0.35">
      <c r="A222" s="69"/>
      <c r="B222" s="69"/>
      <c r="C222" s="213"/>
      <c r="D222" s="69"/>
      <c r="E222" s="69"/>
      <c r="F222" s="69"/>
      <c r="G222" s="69" t="s">
        <v>17258</v>
      </c>
      <c r="H222" s="69"/>
      <c r="I222" s="74">
        <v>70000</v>
      </c>
      <c r="J222" s="69"/>
      <c r="K222" s="69" t="s">
        <v>2839</v>
      </c>
      <c r="L222" s="75">
        <v>2014</v>
      </c>
      <c r="M222" s="75" t="s">
        <v>3624</v>
      </c>
      <c r="N222" s="75">
        <v>50891845</v>
      </c>
      <c r="O222" s="75"/>
      <c r="P222" s="69"/>
      <c r="Q222" s="69" t="s">
        <v>1071</v>
      </c>
      <c r="R222" s="75" t="s">
        <v>17255</v>
      </c>
      <c r="S222" s="69"/>
      <c r="T222" s="69"/>
      <c r="U222" s="69"/>
      <c r="V222" s="69"/>
      <c r="W222" s="69"/>
      <c r="X222" s="116"/>
      <c r="Y222" s="116"/>
      <c r="Z222" s="642">
        <f t="shared" si="6"/>
        <v>4900.0000000000009</v>
      </c>
      <c r="AA222" s="74">
        <f t="shared" si="7"/>
        <v>74900</v>
      </c>
    </row>
    <row r="223" spans="1:27" s="94" customFormat="1" ht="15.5" x14ac:dyDescent="0.35">
      <c r="A223" s="69"/>
      <c r="B223" s="69"/>
      <c r="C223" s="213"/>
      <c r="D223" s="69"/>
      <c r="E223" s="69"/>
      <c r="F223" s="69"/>
      <c r="G223" s="69" t="s">
        <v>17259</v>
      </c>
      <c r="H223" s="69"/>
      <c r="I223" s="74">
        <v>70000</v>
      </c>
      <c r="J223" s="69"/>
      <c r="K223" s="69" t="s">
        <v>2839</v>
      </c>
      <c r="L223" s="75">
        <v>2014</v>
      </c>
      <c r="M223" s="75" t="s">
        <v>3624</v>
      </c>
      <c r="N223" s="75">
        <v>50891844</v>
      </c>
      <c r="O223" s="75"/>
      <c r="P223" s="69"/>
      <c r="Q223" s="69" t="s">
        <v>1071</v>
      </c>
      <c r="R223" s="75" t="s">
        <v>17255</v>
      </c>
      <c r="S223" s="69"/>
      <c r="T223" s="69"/>
      <c r="U223" s="69"/>
      <c r="V223" s="69"/>
      <c r="W223" s="69"/>
      <c r="X223" s="116"/>
      <c r="Y223" s="116"/>
      <c r="Z223" s="642">
        <f t="shared" si="6"/>
        <v>4900.0000000000009</v>
      </c>
      <c r="AA223" s="74">
        <f t="shared" si="7"/>
        <v>74900</v>
      </c>
    </row>
    <row r="224" spans="1:27" s="94" customFormat="1" ht="15.5" x14ac:dyDescent="0.35">
      <c r="A224" s="69"/>
      <c r="B224" s="69"/>
      <c r="C224" s="213"/>
      <c r="D224" s="69"/>
      <c r="E224" s="69"/>
      <c r="F224" s="69"/>
      <c r="G224" s="69" t="s">
        <v>17260</v>
      </c>
      <c r="H224" s="69"/>
      <c r="I224" s="74">
        <v>70000</v>
      </c>
      <c r="J224" s="69"/>
      <c r="K224" s="69" t="s">
        <v>2839</v>
      </c>
      <c r="L224" s="75">
        <v>2014</v>
      </c>
      <c r="M224" s="75" t="s">
        <v>3624</v>
      </c>
      <c r="N224" s="75">
        <v>50891843</v>
      </c>
      <c r="O224" s="75"/>
      <c r="P224" s="69"/>
      <c r="Q224" s="69" t="s">
        <v>1071</v>
      </c>
      <c r="R224" s="75" t="s">
        <v>17255</v>
      </c>
      <c r="S224" s="69"/>
      <c r="T224" s="69"/>
      <c r="U224" s="69"/>
      <c r="V224" s="69"/>
      <c r="W224" s="69"/>
      <c r="X224" s="116"/>
      <c r="Y224" s="116"/>
      <c r="Z224" s="642">
        <f t="shared" si="6"/>
        <v>4900.0000000000009</v>
      </c>
      <c r="AA224" s="74">
        <f t="shared" si="7"/>
        <v>74900</v>
      </c>
    </row>
    <row r="225" spans="1:27" s="94" customFormat="1" ht="15.5" x14ac:dyDescent="0.35">
      <c r="A225" s="69"/>
      <c r="B225" s="69"/>
      <c r="C225" s="213"/>
      <c r="D225" s="69"/>
      <c r="E225" s="69"/>
      <c r="F225" s="69"/>
      <c r="G225" s="69" t="s">
        <v>17261</v>
      </c>
      <c r="H225" s="69"/>
      <c r="I225" s="74">
        <v>70000</v>
      </c>
      <c r="J225" s="69"/>
      <c r="K225" s="69" t="s">
        <v>1575</v>
      </c>
      <c r="L225" s="75"/>
      <c r="M225" s="75" t="s">
        <v>1575</v>
      </c>
      <c r="N225" s="75" t="s">
        <v>1575</v>
      </c>
      <c r="O225" s="75"/>
      <c r="P225" s="69"/>
      <c r="Q225" s="69"/>
      <c r="R225" s="75"/>
      <c r="S225" s="69"/>
      <c r="T225" s="69"/>
      <c r="U225" s="69"/>
      <c r="V225" s="69"/>
      <c r="W225" s="69"/>
      <c r="X225" s="116"/>
      <c r="Y225" s="116"/>
      <c r="Z225" s="642">
        <f t="shared" si="6"/>
        <v>4900.0000000000009</v>
      </c>
      <c r="AA225" s="74">
        <f t="shared" si="7"/>
        <v>74900</v>
      </c>
    </row>
    <row r="226" spans="1:27" s="94" customFormat="1" ht="15.5" x14ac:dyDescent="0.35">
      <c r="A226" s="69"/>
      <c r="B226" s="69"/>
      <c r="C226" s="213"/>
      <c r="D226" s="69"/>
      <c r="E226" s="69"/>
      <c r="F226" s="69"/>
      <c r="G226" s="69" t="s">
        <v>17262</v>
      </c>
      <c r="H226" s="69"/>
      <c r="I226" s="74">
        <v>70000</v>
      </c>
      <c r="J226" s="69"/>
      <c r="K226" s="69" t="s">
        <v>2839</v>
      </c>
      <c r="L226" s="75">
        <v>2014</v>
      </c>
      <c r="M226" s="75" t="s">
        <v>3624</v>
      </c>
      <c r="N226" s="75">
        <v>50891851</v>
      </c>
      <c r="O226" s="75"/>
      <c r="P226" s="69"/>
      <c r="Q226" s="69" t="s">
        <v>1071</v>
      </c>
      <c r="R226" s="75" t="s">
        <v>17255</v>
      </c>
      <c r="S226" s="69"/>
      <c r="T226" s="69"/>
      <c r="U226" s="69"/>
      <c r="V226" s="69"/>
      <c r="W226" s="69"/>
      <c r="X226" s="116"/>
      <c r="Y226" s="116"/>
      <c r="Z226" s="642">
        <f t="shared" si="6"/>
        <v>4900.0000000000009</v>
      </c>
      <c r="AA226" s="74">
        <f t="shared" si="7"/>
        <v>74900</v>
      </c>
    </row>
    <row r="227" spans="1:27" s="94" customFormat="1" ht="15.5" x14ac:dyDescent="0.35">
      <c r="A227" s="69"/>
      <c r="B227" s="69"/>
      <c r="C227" s="213"/>
      <c r="D227" s="69"/>
      <c r="E227" s="69"/>
      <c r="F227" s="69"/>
      <c r="G227" s="69" t="s">
        <v>17263</v>
      </c>
      <c r="H227" s="69"/>
      <c r="I227" s="74">
        <v>70000</v>
      </c>
      <c r="J227" s="69"/>
      <c r="K227" s="69" t="s">
        <v>2839</v>
      </c>
      <c r="L227" s="75">
        <v>2014</v>
      </c>
      <c r="M227" s="75" t="s">
        <v>3624</v>
      </c>
      <c r="N227" s="75">
        <v>50891850</v>
      </c>
      <c r="O227" s="75"/>
      <c r="P227" s="69"/>
      <c r="Q227" s="69" t="s">
        <v>1071</v>
      </c>
      <c r="R227" s="75" t="s">
        <v>17255</v>
      </c>
      <c r="S227" s="69"/>
      <c r="T227" s="69"/>
      <c r="U227" s="69"/>
      <c r="V227" s="69"/>
      <c r="W227" s="69"/>
      <c r="X227" s="116"/>
      <c r="Y227" s="116"/>
      <c r="Z227" s="642">
        <f t="shared" si="6"/>
        <v>4900.0000000000009</v>
      </c>
      <c r="AA227" s="74">
        <f t="shared" si="7"/>
        <v>74900</v>
      </c>
    </row>
    <row r="228" spans="1:27" s="94" customFormat="1" ht="15.5" x14ac:dyDescent="0.35">
      <c r="A228" s="69"/>
      <c r="B228" s="69"/>
      <c r="C228" s="213"/>
      <c r="D228" s="69"/>
      <c r="E228" s="69"/>
      <c r="F228" s="69"/>
      <c r="G228" s="69" t="s">
        <v>17264</v>
      </c>
      <c r="H228" s="69"/>
      <c r="I228" s="74">
        <v>70000</v>
      </c>
      <c r="J228" s="69"/>
      <c r="K228" s="69" t="s">
        <v>2839</v>
      </c>
      <c r="L228" s="75">
        <v>2014</v>
      </c>
      <c r="M228" s="75" t="s">
        <v>3624</v>
      </c>
      <c r="N228" s="75">
        <v>50891849</v>
      </c>
      <c r="O228" s="75"/>
      <c r="P228" s="69"/>
      <c r="Q228" s="69" t="s">
        <v>1071</v>
      </c>
      <c r="R228" s="75" t="s">
        <v>17255</v>
      </c>
      <c r="S228" s="69"/>
      <c r="T228" s="69"/>
      <c r="U228" s="69"/>
      <c r="V228" s="69"/>
      <c r="W228" s="69"/>
      <c r="X228" s="116"/>
      <c r="Y228" s="116"/>
      <c r="Z228" s="642">
        <f t="shared" si="6"/>
        <v>4900.0000000000009</v>
      </c>
      <c r="AA228" s="74">
        <f t="shared" si="7"/>
        <v>74900</v>
      </c>
    </row>
    <row r="229" spans="1:27" s="94" customFormat="1" ht="15.5" x14ac:dyDescent="0.35">
      <c r="A229" s="69"/>
      <c r="B229" s="69"/>
      <c r="C229" s="213"/>
      <c r="D229" s="69"/>
      <c r="E229" s="69"/>
      <c r="F229" s="69"/>
      <c r="G229" s="69" t="s">
        <v>17265</v>
      </c>
      <c r="H229" s="69"/>
      <c r="I229" s="74">
        <v>70000</v>
      </c>
      <c r="J229" s="69"/>
      <c r="K229" s="69" t="s">
        <v>2839</v>
      </c>
      <c r="L229" s="75">
        <v>2014</v>
      </c>
      <c r="M229" s="75" t="s">
        <v>3624</v>
      </c>
      <c r="N229" s="75">
        <v>50891848</v>
      </c>
      <c r="O229" s="75"/>
      <c r="P229" s="69"/>
      <c r="Q229" s="69" t="s">
        <v>1071</v>
      </c>
      <c r="R229" s="75" t="s">
        <v>17255</v>
      </c>
      <c r="S229" s="69"/>
      <c r="T229" s="69"/>
      <c r="U229" s="69"/>
      <c r="V229" s="69"/>
      <c r="W229" s="69"/>
      <c r="X229" s="116"/>
      <c r="Y229" s="116"/>
      <c r="Z229" s="642">
        <f t="shared" si="6"/>
        <v>4900.0000000000009</v>
      </c>
      <c r="AA229" s="74">
        <f t="shared" si="7"/>
        <v>74900</v>
      </c>
    </row>
    <row r="230" spans="1:27" s="94" customFormat="1" ht="15.5" x14ac:dyDescent="0.35">
      <c r="A230" s="69"/>
      <c r="B230" s="69"/>
      <c r="C230" s="213"/>
      <c r="D230" s="69"/>
      <c r="E230" s="69"/>
      <c r="F230" s="69"/>
      <c r="G230" s="69" t="s">
        <v>17266</v>
      </c>
      <c r="H230" s="69"/>
      <c r="I230" s="74">
        <v>70000</v>
      </c>
      <c r="J230" s="69"/>
      <c r="K230" s="69" t="s">
        <v>2839</v>
      </c>
      <c r="L230" s="75">
        <v>2014</v>
      </c>
      <c r="M230" s="75" t="s">
        <v>3624</v>
      </c>
      <c r="N230" s="75">
        <v>50891842</v>
      </c>
      <c r="O230" s="75"/>
      <c r="P230" s="69"/>
      <c r="Q230" s="69" t="s">
        <v>1071</v>
      </c>
      <c r="R230" s="75" t="s">
        <v>17255</v>
      </c>
      <c r="S230" s="69"/>
      <c r="T230" s="69"/>
      <c r="U230" s="69"/>
      <c r="V230" s="69"/>
      <c r="W230" s="69"/>
      <c r="X230" s="116"/>
      <c r="Y230" s="116"/>
      <c r="Z230" s="642">
        <f t="shared" si="6"/>
        <v>4900.0000000000009</v>
      </c>
      <c r="AA230" s="74">
        <f t="shared" si="7"/>
        <v>74900</v>
      </c>
    </row>
    <row r="231" spans="1:27" s="94" customFormat="1" ht="15.5" x14ac:dyDescent="0.35">
      <c r="A231" s="69"/>
      <c r="B231" s="69"/>
      <c r="C231" s="213"/>
      <c r="D231" s="69"/>
      <c r="E231" s="69"/>
      <c r="F231" s="69"/>
      <c r="G231" s="69" t="s">
        <v>17267</v>
      </c>
      <c r="H231" s="69"/>
      <c r="I231" s="74">
        <v>70000</v>
      </c>
      <c r="J231" s="69"/>
      <c r="K231" s="69" t="s">
        <v>2839</v>
      </c>
      <c r="L231" s="75">
        <v>2014</v>
      </c>
      <c r="M231" s="75" t="s">
        <v>3624</v>
      </c>
      <c r="N231" s="75">
        <v>50891841</v>
      </c>
      <c r="O231" s="75"/>
      <c r="P231" s="69"/>
      <c r="Q231" s="69" t="s">
        <v>1071</v>
      </c>
      <c r="R231" s="75" t="s">
        <v>17255</v>
      </c>
      <c r="S231" s="69"/>
      <c r="T231" s="69"/>
      <c r="U231" s="69"/>
      <c r="V231" s="69"/>
      <c r="W231" s="69"/>
      <c r="X231" s="116"/>
      <c r="Y231" s="116"/>
      <c r="Z231" s="642">
        <f t="shared" si="6"/>
        <v>4900.0000000000009</v>
      </c>
      <c r="AA231" s="74">
        <f t="shared" si="7"/>
        <v>74900</v>
      </c>
    </row>
    <row r="232" spans="1:27" s="94" customFormat="1" ht="15.5" x14ac:dyDescent="0.35">
      <c r="A232" s="69"/>
      <c r="B232" s="69"/>
      <c r="C232" s="213"/>
      <c r="D232" s="69"/>
      <c r="E232" s="69"/>
      <c r="F232" s="69"/>
      <c r="G232" s="69" t="s">
        <v>17268</v>
      </c>
      <c r="H232" s="69"/>
      <c r="I232" s="74">
        <v>70000</v>
      </c>
      <c r="J232" s="69"/>
      <c r="K232" s="69" t="s">
        <v>1575</v>
      </c>
      <c r="L232" s="75"/>
      <c r="M232" s="75" t="s">
        <v>1575</v>
      </c>
      <c r="N232" s="75" t="s">
        <v>1575</v>
      </c>
      <c r="O232" s="75"/>
      <c r="P232" s="69"/>
      <c r="Q232" s="69"/>
      <c r="R232" s="75"/>
      <c r="S232" s="69"/>
      <c r="T232" s="69"/>
      <c r="U232" s="69"/>
      <c r="V232" s="69"/>
      <c r="W232" s="69"/>
      <c r="X232" s="116"/>
      <c r="Y232" s="116"/>
      <c r="Z232" s="642">
        <f t="shared" si="6"/>
        <v>4900.0000000000009</v>
      </c>
      <c r="AA232" s="74">
        <f t="shared" si="7"/>
        <v>74900</v>
      </c>
    </row>
    <row r="233" spans="1:27" s="94" customFormat="1" ht="15.5" x14ac:dyDescent="0.35">
      <c r="A233" s="69"/>
      <c r="B233" s="69"/>
      <c r="C233" s="213"/>
      <c r="D233" s="69"/>
      <c r="E233" s="69"/>
      <c r="F233" s="69"/>
      <c r="G233" s="69" t="s">
        <v>17269</v>
      </c>
      <c r="H233" s="69"/>
      <c r="I233" s="74">
        <v>70000</v>
      </c>
      <c r="J233" s="69"/>
      <c r="K233" s="69" t="s">
        <v>2839</v>
      </c>
      <c r="L233" s="75">
        <v>2014</v>
      </c>
      <c r="M233" s="75" t="s">
        <v>3624</v>
      </c>
      <c r="N233" s="75">
        <v>50891856</v>
      </c>
      <c r="O233" s="75"/>
      <c r="P233" s="69"/>
      <c r="Q233" s="69" t="s">
        <v>1071</v>
      </c>
      <c r="R233" s="75" t="s">
        <v>17255</v>
      </c>
      <c r="S233" s="69"/>
      <c r="T233" s="69"/>
      <c r="U233" s="69"/>
      <c r="V233" s="69"/>
      <c r="W233" s="69"/>
      <c r="X233" s="116"/>
      <c r="Y233" s="116"/>
      <c r="Z233" s="642">
        <f t="shared" si="6"/>
        <v>4900.0000000000009</v>
      </c>
      <c r="AA233" s="74">
        <f t="shared" si="7"/>
        <v>74900</v>
      </c>
    </row>
    <row r="234" spans="1:27" s="94" customFormat="1" ht="15.5" x14ac:dyDescent="0.35">
      <c r="A234" s="69"/>
      <c r="B234" s="69"/>
      <c r="C234" s="213"/>
      <c r="D234" s="69"/>
      <c r="E234" s="69"/>
      <c r="F234" s="69"/>
      <c r="G234" s="69" t="s">
        <v>17270</v>
      </c>
      <c r="H234" s="69"/>
      <c r="I234" s="74">
        <v>70000</v>
      </c>
      <c r="J234" s="69"/>
      <c r="K234" s="69" t="s">
        <v>2839</v>
      </c>
      <c r="L234" s="75">
        <v>2014</v>
      </c>
      <c r="M234" s="75" t="s">
        <v>3624</v>
      </c>
      <c r="N234" s="75">
        <v>50891852</v>
      </c>
      <c r="O234" s="75"/>
      <c r="P234" s="69"/>
      <c r="Q234" s="69" t="s">
        <v>1071</v>
      </c>
      <c r="R234" s="75" t="s">
        <v>17255</v>
      </c>
      <c r="S234" s="69"/>
      <c r="T234" s="69"/>
      <c r="U234" s="69"/>
      <c r="V234" s="69"/>
      <c r="W234" s="69"/>
      <c r="X234" s="116"/>
      <c r="Y234" s="116"/>
      <c r="Z234" s="642">
        <f t="shared" si="6"/>
        <v>4900.0000000000009</v>
      </c>
      <c r="AA234" s="74">
        <f t="shared" si="7"/>
        <v>74900</v>
      </c>
    </row>
    <row r="235" spans="1:27" s="94" customFormat="1" ht="15.5" x14ac:dyDescent="0.35">
      <c r="A235" s="69"/>
      <c r="B235" s="69"/>
      <c r="C235" s="213"/>
      <c r="D235" s="69"/>
      <c r="E235" s="69"/>
      <c r="F235" s="69"/>
      <c r="G235" s="69" t="s">
        <v>17271</v>
      </c>
      <c r="H235" s="69"/>
      <c r="I235" s="74">
        <v>70000</v>
      </c>
      <c r="J235" s="69"/>
      <c r="K235" s="69" t="s">
        <v>2839</v>
      </c>
      <c r="L235" s="75">
        <v>2014</v>
      </c>
      <c r="M235" s="75" t="s">
        <v>3624</v>
      </c>
      <c r="N235" s="75">
        <v>50891854</v>
      </c>
      <c r="O235" s="75"/>
      <c r="P235" s="69"/>
      <c r="Q235" s="69" t="s">
        <v>1071</v>
      </c>
      <c r="R235" s="75" t="s">
        <v>17255</v>
      </c>
      <c r="S235" s="69"/>
      <c r="T235" s="69"/>
      <c r="U235" s="69"/>
      <c r="V235" s="69"/>
      <c r="W235" s="69"/>
      <c r="X235" s="116"/>
      <c r="Y235" s="116"/>
      <c r="Z235" s="642">
        <f t="shared" si="6"/>
        <v>4900.0000000000009</v>
      </c>
      <c r="AA235" s="74">
        <f t="shared" si="7"/>
        <v>74900</v>
      </c>
    </row>
    <row r="236" spans="1:27" s="94" customFormat="1" ht="15.5" x14ac:dyDescent="0.35">
      <c r="A236" s="69"/>
      <c r="B236" s="69"/>
      <c r="C236" s="213"/>
      <c r="D236" s="69"/>
      <c r="E236" s="69"/>
      <c r="F236" s="69"/>
      <c r="G236" s="69" t="s">
        <v>17272</v>
      </c>
      <c r="H236" s="69"/>
      <c r="I236" s="74">
        <v>70000</v>
      </c>
      <c r="J236" s="69"/>
      <c r="K236" s="69" t="s">
        <v>2839</v>
      </c>
      <c r="L236" s="75">
        <v>2014</v>
      </c>
      <c r="M236" s="75" t="s">
        <v>3624</v>
      </c>
      <c r="N236" s="75">
        <v>50891853</v>
      </c>
      <c r="O236" s="75"/>
      <c r="P236" s="69"/>
      <c r="Q236" s="69" t="s">
        <v>1071</v>
      </c>
      <c r="R236" s="75" t="s">
        <v>17255</v>
      </c>
      <c r="S236" s="69"/>
      <c r="T236" s="69"/>
      <c r="U236" s="69"/>
      <c r="V236" s="69"/>
      <c r="W236" s="69"/>
      <c r="X236" s="116"/>
      <c r="Y236" s="116"/>
      <c r="Z236" s="642">
        <f t="shared" si="6"/>
        <v>4900.0000000000009</v>
      </c>
      <c r="AA236" s="74">
        <f t="shared" si="7"/>
        <v>74900</v>
      </c>
    </row>
    <row r="237" spans="1:27" s="94" customFormat="1" ht="15.5" x14ac:dyDescent="0.35">
      <c r="A237" s="69"/>
      <c r="B237" s="69"/>
      <c r="C237" s="213"/>
      <c r="D237" s="69"/>
      <c r="E237" s="69"/>
      <c r="F237" s="69"/>
      <c r="G237" s="69" t="s">
        <v>17273</v>
      </c>
      <c r="H237" s="69"/>
      <c r="I237" s="74">
        <v>70000</v>
      </c>
      <c r="J237" s="69"/>
      <c r="K237" s="69" t="s">
        <v>2839</v>
      </c>
      <c r="L237" s="75">
        <v>2014</v>
      </c>
      <c r="M237" s="75" t="s">
        <v>3624</v>
      </c>
      <c r="N237" s="75">
        <v>50891857</v>
      </c>
      <c r="O237" s="75"/>
      <c r="P237" s="69"/>
      <c r="Q237" s="69" t="s">
        <v>1071</v>
      </c>
      <c r="R237" s="75" t="s">
        <v>17255</v>
      </c>
      <c r="S237" s="69"/>
      <c r="T237" s="69"/>
      <c r="U237" s="69"/>
      <c r="V237" s="69"/>
      <c r="W237" s="69"/>
      <c r="X237" s="116"/>
      <c r="Y237" s="116"/>
      <c r="Z237" s="642">
        <f t="shared" si="6"/>
        <v>4900.0000000000009</v>
      </c>
      <c r="AA237" s="74">
        <f t="shared" si="7"/>
        <v>74900</v>
      </c>
    </row>
    <row r="238" spans="1:27" s="94" customFormat="1" ht="15.5" x14ac:dyDescent="0.35">
      <c r="A238" s="69"/>
      <c r="B238" s="69"/>
      <c r="C238" s="213"/>
      <c r="D238" s="69"/>
      <c r="E238" s="69"/>
      <c r="F238" s="69"/>
      <c r="G238" s="69" t="s">
        <v>17274</v>
      </c>
      <c r="H238" s="69"/>
      <c r="I238" s="74">
        <v>70000</v>
      </c>
      <c r="J238" s="69"/>
      <c r="K238" s="69" t="s">
        <v>2839</v>
      </c>
      <c r="L238" s="75">
        <v>2014</v>
      </c>
      <c r="M238" s="75" t="s">
        <v>3624</v>
      </c>
      <c r="N238" s="75">
        <v>50891855</v>
      </c>
      <c r="O238" s="75"/>
      <c r="P238" s="69"/>
      <c r="Q238" s="69" t="s">
        <v>1071</v>
      </c>
      <c r="R238" s="75" t="s">
        <v>17255</v>
      </c>
      <c r="S238" s="69"/>
      <c r="T238" s="69"/>
      <c r="U238" s="69"/>
      <c r="V238" s="69"/>
      <c r="W238" s="69"/>
      <c r="X238" s="116"/>
      <c r="Y238" s="116"/>
      <c r="Z238" s="642">
        <f t="shared" si="6"/>
        <v>4900.0000000000009</v>
      </c>
      <c r="AA238" s="74">
        <f t="shared" si="7"/>
        <v>74900</v>
      </c>
    </row>
    <row r="239" spans="1:27" s="94" customFormat="1" ht="15.5" x14ac:dyDescent="0.35">
      <c r="A239" s="69"/>
      <c r="B239" s="69"/>
      <c r="C239" s="213"/>
      <c r="D239" s="69"/>
      <c r="E239" s="69"/>
      <c r="F239" s="69"/>
      <c r="G239" s="69" t="s">
        <v>17275</v>
      </c>
      <c r="H239" s="69"/>
      <c r="I239" s="74">
        <v>70000</v>
      </c>
      <c r="J239" s="69"/>
      <c r="K239" s="69" t="s">
        <v>1575</v>
      </c>
      <c r="L239" s="75"/>
      <c r="M239" s="75" t="s">
        <v>1575</v>
      </c>
      <c r="N239" s="75" t="s">
        <v>1575</v>
      </c>
      <c r="O239" s="75"/>
      <c r="P239" s="69"/>
      <c r="Q239" s="69"/>
      <c r="R239" s="75"/>
      <c r="S239" s="69"/>
      <c r="T239" s="69"/>
      <c r="U239" s="69"/>
      <c r="V239" s="69"/>
      <c r="W239" s="69"/>
      <c r="X239" s="116"/>
      <c r="Y239" s="116"/>
      <c r="Z239" s="642">
        <f t="shared" si="6"/>
        <v>4900.0000000000009</v>
      </c>
      <c r="AA239" s="74">
        <f t="shared" si="7"/>
        <v>74900</v>
      </c>
    </row>
    <row r="240" spans="1:27" ht="15.5" x14ac:dyDescent="0.35">
      <c r="A240" s="76"/>
      <c r="B240" s="76"/>
      <c r="C240" s="214"/>
      <c r="D240" s="76"/>
      <c r="E240" s="76"/>
      <c r="F240" s="76"/>
      <c r="G240" s="76" t="s">
        <v>17276</v>
      </c>
      <c r="H240" s="76"/>
      <c r="I240" s="74">
        <v>70000</v>
      </c>
      <c r="J240" s="76"/>
      <c r="K240" s="76" t="s">
        <v>1170</v>
      </c>
      <c r="L240" s="119">
        <v>2014</v>
      </c>
      <c r="M240" s="76" t="s">
        <v>1939</v>
      </c>
      <c r="N240" s="119">
        <v>73004232</v>
      </c>
      <c r="O240" s="119"/>
      <c r="P240" s="76"/>
      <c r="Q240" s="76" t="s">
        <v>1071</v>
      </c>
      <c r="R240" s="119" t="s">
        <v>3830</v>
      </c>
      <c r="S240" s="76"/>
      <c r="T240" s="76"/>
      <c r="U240" s="76"/>
      <c r="V240" s="76"/>
      <c r="W240" s="76"/>
      <c r="X240" s="121"/>
      <c r="Y240" s="121"/>
      <c r="Z240" s="642">
        <f t="shared" si="6"/>
        <v>4900.0000000000009</v>
      </c>
      <c r="AA240" s="74">
        <f t="shared" si="7"/>
        <v>74900</v>
      </c>
    </row>
    <row r="241" spans="1:27" ht="15.5" x14ac:dyDescent="0.35">
      <c r="A241" s="76"/>
      <c r="B241" s="76"/>
      <c r="C241" s="214"/>
      <c r="D241" s="76"/>
      <c r="E241" s="76"/>
      <c r="F241" s="76"/>
      <c r="G241" s="76" t="s">
        <v>17276</v>
      </c>
      <c r="H241" s="76"/>
      <c r="I241" s="74">
        <v>70000</v>
      </c>
      <c r="J241" s="76"/>
      <c r="K241" s="76" t="s">
        <v>1170</v>
      </c>
      <c r="L241" s="119">
        <v>2014</v>
      </c>
      <c r="M241" s="76" t="s">
        <v>1939</v>
      </c>
      <c r="N241" s="119">
        <v>73004264</v>
      </c>
      <c r="O241" s="119"/>
      <c r="P241" s="76"/>
      <c r="Q241" s="76" t="s">
        <v>1071</v>
      </c>
      <c r="R241" s="119" t="s">
        <v>3830</v>
      </c>
      <c r="S241" s="76"/>
      <c r="T241" s="76"/>
      <c r="U241" s="76"/>
      <c r="V241" s="76"/>
      <c r="W241" s="76"/>
      <c r="X241" s="121"/>
      <c r="Y241" s="121"/>
      <c r="Z241" s="642">
        <f t="shared" si="6"/>
        <v>4900.0000000000009</v>
      </c>
      <c r="AA241" s="74">
        <f t="shared" si="7"/>
        <v>74900</v>
      </c>
    </row>
    <row r="242" spans="1:27" ht="15.5" x14ac:dyDescent="0.35">
      <c r="A242" s="76"/>
      <c r="B242" s="76"/>
      <c r="C242" s="214"/>
      <c r="D242" s="76"/>
      <c r="E242" s="76"/>
      <c r="F242" s="76"/>
      <c r="G242" s="76" t="s">
        <v>17277</v>
      </c>
      <c r="H242" s="76"/>
      <c r="I242" s="74">
        <v>70000</v>
      </c>
      <c r="J242" s="76"/>
      <c r="K242" s="76"/>
      <c r="L242" s="119"/>
      <c r="M242" s="76"/>
      <c r="N242" s="119"/>
      <c r="O242" s="119"/>
      <c r="P242" s="76"/>
      <c r="Q242" s="76"/>
      <c r="R242" s="119"/>
      <c r="S242" s="76"/>
      <c r="T242" s="76"/>
      <c r="U242" s="76"/>
      <c r="V242" s="76"/>
      <c r="W242" s="76"/>
      <c r="X242" s="121"/>
      <c r="Y242" s="121"/>
      <c r="Z242" s="642">
        <f t="shared" si="6"/>
        <v>4900.0000000000009</v>
      </c>
      <c r="AA242" s="74">
        <f t="shared" si="7"/>
        <v>74900</v>
      </c>
    </row>
    <row r="243" spans="1:27" ht="15.5" x14ac:dyDescent="0.35">
      <c r="A243" s="76"/>
      <c r="B243" s="76"/>
      <c r="C243" s="214"/>
      <c r="D243" s="76"/>
      <c r="E243" s="76"/>
      <c r="F243" s="76"/>
      <c r="G243" s="76"/>
      <c r="H243" s="76"/>
      <c r="I243" s="118"/>
      <c r="J243" s="76"/>
      <c r="K243" s="76"/>
      <c r="L243" s="119"/>
      <c r="M243" s="76"/>
      <c r="N243" s="119"/>
      <c r="O243" s="119"/>
      <c r="P243" s="76"/>
      <c r="Q243" s="76"/>
      <c r="R243" s="119"/>
      <c r="S243" s="76"/>
      <c r="T243" s="76"/>
      <c r="U243" s="76"/>
      <c r="V243" s="76"/>
      <c r="W243" s="76"/>
      <c r="X243" s="121"/>
      <c r="Y243" s="121"/>
      <c r="Z243" s="642">
        <f t="shared" si="6"/>
        <v>0</v>
      </c>
      <c r="AA243" s="118">
        <f t="shared" si="7"/>
        <v>0</v>
      </c>
    </row>
    <row r="244" spans="1:27" ht="13.5" customHeight="1" x14ac:dyDescent="0.35">
      <c r="A244" s="64"/>
      <c r="B244" s="64"/>
      <c r="C244" s="65"/>
      <c r="D244" s="64"/>
      <c r="E244" s="64"/>
      <c r="F244" s="73" t="s">
        <v>17142</v>
      </c>
      <c r="G244" s="66" t="s">
        <v>1748</v>
      </c>
      <c r="H244" s="64"/>
      <c r="I244" s="67"/>
      <c r="J244" s="64"/>
      <c r="K244" s="64"/>
      <c r="L244" s="68"/>
      <c r="M244" s="68"/>
      <c r="N244" s="68"/>
      <c r="O244" s="68"/>
      <c r="P244" s="64"/>
      <c r="Q244" s="64"/>
      <c r="R244" s="68"/>
      <c r="S244" s="64"/>
      <c r="T244" s="64"/>
      <c r="U244" s="64"/>
      <c r="V244" s="64"/>
      <c r="W244" s="64"/>
      <c r="X244" s="115"/>
      <c r="Y244" s="115"/>
      <c r="Z244" s="642">
        <f t="shared" si="6"/>
        <v>0</v>
      </c>
      <c r="AA244" s="67">
        <f t="shared" si="7"/>
        <v>0</v>
      </c>
    </row>
    <row r="245" spans="1:27" ht="15.5" x14ac:dyDescent="0.35">
      <c r="A245" s="76"/>
      <c r="B245" s="76"/>
      <c r="C245" s="214"/>
      <c r="D245" s="76"/>
      <c r="E245" s="76"/>
      <c r="F245" s="76"/>
      <c r="G245" s="76" t="s">
        <v>17278</v>
      </c>
      <c r="H245" s="76"/>
      <c r="I245" s="118"/>
      <c r="J245" s="76"/>
      <c r="K245" s="76" t="s">
        <v>16249</v>
      </c>
      <c r="L245" s="119"/>
      <c r="M245" s="130" t="s">
        <v>1575</v>
      </c>
      <c r="N245" s="119" t="s">
        <v>1575</v>
      </c>
      <c r="O245" s="119"/>
      <c r="P245" s="76"/>
      <c r="Q245" s="76"/>
      <c r="R245" s="119"/>
      <c r="S245" s="76"/>
      <c r="T245" s="76"/>
      <c r="U245" s="76"/>
      <c r="V245" s="76"/>
      <c r="W245" s="76"/>
      <c r="X245" s="121"/>
      <c r="Y245" s="121"/>
      <c r="Z245" s="642">
        <f t="shared" si="6"/>
        <v>0</v>
      </c>
      <c r="AA245" s="118">
        <f t="shared" si="7"/>
        <v>0</v>
      </c>
    </row>
    <row r="246" spans="1:27" ht="15.5" x14ac:dyDescent="0.35">
      <c r="A246" s="76"/>
      <c r="B246" s="76"/>
      <c r="C246" s="214"/>
      <c r="D246" s="76"/>
      <c r="E246" s="76"/>
      <c r="F246" s="76"/>
      <c r="G246" s="76" t="s">
        <v>17279</v>
      </c>
      <c r="H246" s="76"/>
      <c r="I246" s="118"/>
      <c r="J246" s="76"/>
      <c r="K246" s="76" t="s">
        <v>1147</v>
      </c>
      <c r="L246" s="119"/>
      <c r="M246" s="130"/>
      <c r="N246" s="119"/>
      <c r="O246" s="119"/>
      <c r="P246" s="76"/>
      <c r="Q246" s="76"/>
      <c r="R246" s="119"/>
      <c r="S246" s="76"/>
      <c r="T246" s="76"/>
      <c r="U246" s="76"/>
      <c r="V246" s="76"/>
      <c r="W246" s="76"/>
      <c r="X246" s="121"/>
      <c r="Y246" s="121"/>
      <c r="Z246" s="642">
        <f t="shared" si="6"/>
        <v>0</v>
      </c>
      <c r="AA246" s="118">
        <f t="shared" si="7"/>
        <v>0</v>
      </c>
    </row>
    <row r="247" spans="1:27" ht="15.5" x14ac:dyDescent="0.35">
      <c r="A247" s="76"/>
      <c r="B247" s="76"/>
      <c r="C247" s="214"/>
      <c r="D247" s="76"/>
      <c r="E247" s="76"/>
      <c r="F247" s="76"/>
      <c r="G247" s="76" t="s">
        <v>17280</v>
      </c>
      <c r="H247" s="76"/>
      <c r="I247" s="118"/>
      <c r="J247" s="76"/>
      <c r="K247" s="76" t="s">
        <v>3389</v>
      </c>
      <c r="L247" s="119"/>
      <c r="M247" s="130" t="s">
        <v>13575</v>
      </c>
      <c r="N247" s="119"/>
      <c r="O247" s="119"/>
      <c r="P247" s="76"/>
      <c r="Q247" s="76"/>
      <c r="R247" s="119"/>
      <c r="S247" s="76"/>
      <c r="T247" s="76"/>
      <c r="U247" s="76"/>
      <c r="V247" s="76"/>
      <c r="W247" s="76"/>
      <c r="X247" s="121"/>
      <c r="Y247" s="121"/>
      <c r="Z247" s="642">
        <f t="shared" si="6"/>
        <v>0</v>
      </c>
      <c r="AA247" s="118">
        <f t="shared" si="7"/>
        <v>0</v>
      </c>
    </row>
    <row r="248" spans="1:27" ht="15.5" x14ac:dyDescent="0.35">
      <c r="A248" s="76"/>
      <c r="B248" s="76"/>
      <c r="C248" s="214"/>
      <c r="D248" s="76"/>
      <c r="E248" s="76"/>
      <c r="F248" s="76"/>
      <c r="G248" s="76" t="s">
        <v>17281</v>
      </c>
      <c r="H248" s="76"/>
      <c r="I248" s="118"/>
      <c r="J248" s="76"/>
      <c r="K248" s="76"/>
      <c r="L248" s="119"/>
      <c r="M248" s="130"/>
      <c r="N248" s="119"/>
      <c r="O248" s="119"/>
      <c r="P248" s="76"/>
      <c r="Q248" s="76"/>
      <c r="R248" s="119"/>
      <c r="S248" s="76"/>
      <c r="T248" s="76"/>
      <c r="U248" s="76"/>
      <c r="V248" s="76"/>
      <c r="W248" s="76"/>
      <c r="X248" s="121"/>
      <c r="Y248" s="121"/>
      <c r="Z248" s="642">
        <f t="shared" si="6"/>
        <v>0</v>
      </c>
      <c r="AA248" s="118">
        <f t="shared" si="7"/>
        <v>0</v>
      </c>
    </row>
    <row r="249" spans="1:27" ht="15.5" x14ac:dyDescent="0.35">
      <c r="A249" s="76"/>
      <c r="B249" s="76"/>
      <c r="C249" s="214"/>
      <c r="D249" s="76"/>
      <c r="E249" s="76"/>
      <c r="F249" s="76"/>
      <c r="G249" s="76" t="s">
        <v>17282</v>
      </c>
      <c r="H249" s="76"/>
      <c r="I249" s="118"/>
      <c r="J249" s="76"/>
      <c r="K249" s="76"/>
      <c r="L249" s="119"/>
      <c r="M249" s="130"/>
      <c r="N249" s="119"/>
      <c r="O249" s="119"/>
      <c r="P249" s="76"/>
      <c r="Q249" s="76"/>
      <c r="R249" s="119"/>
      <c r="S249" s="76"/>
      <c r="T249" s="76"/>
      <c r="U249" s="76"/>
      <c r="V249" s="76"/>
      <c r="W249" s="76"/>
      <c r="X249" s="121"/>
      <c r="Y249" s="121"/>
      <c r="Z249" s="642">
        <f t="shared" si="6"/>
        <v>0</v>
      </c>
      <c r="AA249" s="118">
        <f t="shared" si="7"/>
        <v>0</v>
      </c>
    </row>
    <row r="250" spans="1:27" ht="15.5" x14ac:dyDescent="0.35">
      <c r="A250" s="76"/>
      <c r="B250" s="76"/>
      <c r="C250" s="214"/>
      <c r="D250" s="76"/>
      <c r="E250" s="76"/>
      <c r="F250" s="76"/>
      <c r="G250" s="76"/>
      <c r="H250" s="76"/>
      <c r="I250" s="118">
        <v>600000</v>
      </c>
      <c r="J250" s="76"/>
      <c r="K250" s="76"/>
      <c r="L250" s="119"/>
      <c r="M250" s="130"/>
      <c r="N250" s="119"/>
      <c r="O250" s="119"/>
      <c r="P250" s="76"/>
      <c r="Q250" s="76"/>
      <c r="R250" s="119"/>
      <c r="S250" s="76"/>
      <c r="T250" s="76"/>
      <c r="U250" s="76"/>
      <c r="V250" s="76"/>
      <c r="W250" s="76"/>
      <c r="X250" s="121"/>
      <c r="Y250" s="121"/>
      <c r="Z250" s="642">
        <f t="shared" si="6"/>
        <v>42000.000000000007</v>
      </c>
      <c r="AA250" s="118">
        <f t="shared" si="7"/>
        <v>642000</v>
      </c>
    </row>
    <row r="251" spans="1:27" ht="15.5" x14ac:dyDescent="0.35">
      <c r="A251" s="64"/>
      <c r="B251" s="64"/>
      <c r="C251" s="65"/>
      <c r="D251" s="64"/>
      <c r="E251" s="64"/>
      <c r="F251" s="73" t="s">
        <v>17142</v>
      </c>
      <c r="G251" s="66" t="s">
        <v>1572</v>
      </c>
      <c r="H251" s="64"/>
      <c r="I251" s="67"/>
      <c r="J251" s="64"/>
      <c r="K251" s="64"/>
      <c r="L251" s="68"/>
      <c r="M251" s="68"/>
      <c r="N251" s="68"/>
      <c r="O251" s="68"/>
      <c r="P251" s="64"/>
      <c r="Q251" s="64"/>
      <c r="R251" s="68"/>
      <c r="S251" s="64"/>
      <c r="T251" s="64"/>
      <c r="U251" s="64"/>
      <c r="V251" s="64"/>
      <c r="W251" s="64"/>
      <c r="X251" s="115"/>
      <c r="Y251" s="115"/>
      <c r="Z251" s="642">
        <f t="shared" si="6"/>
        <v>0</v>
      </c>
      <c r="AA251" s="67">
        <f t="shared" si="7"/>
        <v>0</v>
      </c>
    </row>
    <row r="252" spans="1:27" s="94" customFormat="1" ht="15.5" x14ac:dyDescent="0.35">
      <c r="A252" s="69"/>
      <c r="B252" s="69"/>
      <c r="C252" s="213"/>
      <c r="D252" s="69"/>
      <c r="E252" s="69"/>
      <c r="F252" s="69"/>
      <c r="G252" s="76" t="s">
        <v>17283</v>
      </c>
      <c r="H252" s="69"/>
      <c r="I252" s="74"/>
      <c r="J252" s="69"/>
      <c r="K252" s="69"/>
      <c r="L252" s="75"/>
      <c r="M252" s="75"/>
      <c r="N252" s="75"/>
      <c r="O252" s="75"/>
      <c r="P252" s="69"/>
      <c r="Q252" s="69"/>
      <c r="R252" s="75"/>
      <c r="S252" s="69"/>
      <c r="T252" s="69"/>
      <c r="U252" s="69"/>
      <c r="V252" s="69"/>
      <c r="W252" s="69"/>
      <c r="X252" s="116"/>
      <c r="Y252" s="116"/>
      <c r="Z252" s="642">
        <f t="shared" si="6"/>
        <v>0</v>
      </c>
      <c r="AA252" s="74">
        <f t="shared" si="7"/>
        <v>0</v>
      </c>
    </row>
    <row r="253" spans="1:27" s="94" customFormat="1" ht="15.5" x14ac:dyDescent="0.35">
      <c r="A253" s="69"/>
      <c r="B253" s="69"/>
      <c r="C253" s="213"/>
      <c r="D253" s="69"/>
      <c r="E253" s="69"/>
      <c r="F253" s="69"/>
      <c r="G253" s="76" t="s">
        <v>17283</v>
      </c>
      <c r="H253" s="69"/>
      <c r="I253" s="74"/>
      <c r="J253" s="69"/>
      <c r="K253" s="69"/>
      <c r="L253" s="75"/>
      <c r="M253" s="75"/>
      <c r="N253" s="75"/>
      <c r="O253" s="75"/>
      <c r="P253" s="69"/>
      <c r="Q253" s="69"/>
      <c r="R253" s="75"/>
      <c r="S253" s="69"/>
      <c r="T253" s="69"/>
      <c r="U253" s="69"/>
      <c r="V253" s="69"/>
      <c r="W253" s="69"/>
      <c r="X253" s="116"/>
      <c r="Y253" s="116"/>
      <c r="Z253" s="642">
        <f t="shared" si="6"/>
        <v>0</v>
      </c>
      <c r="AA253" s="74">
        <f t="shared" si="7"/>
        <v>0</v>
      </c>
    </row>
    <row r="254" spans="1:27" s="94" customFormat="1" ht="15.5" x14ac:dyDescent="0.35">
      <c r="A254" s="69"/>
      <c r="B254" s="69"/>
      <c r="C254" s="213"/>
      <c r="D254" s="69"/>
      <c r="E254" s="69"/>
      <c r="F254" s="69"/>
      <c r="G254" s="76" t="s">
        <v>17284</v>
      </c>
      <c r="H254" s="69"/>
      <c r="I254" s="74"/>
      <c r="J254" s="69"/>
      <c r="K254" s="69"/>
      <c r="L254" s="75"/>
      <c r="M254" s="75"/>
      <c r="N254" s="75"/>
      <c r="O254" s="75"/>
      <c r="P254" s="69"/>
      <c r="Q254" s="69"/>
      <c r="R254" s="75"/>
      <c r="S254" s="69"/>
      <c r="T254" s="69"/>
      <c r="U254" s="69"/>
      <c r="V254" s="69"/>
      <c r="W254" s="69"/>
      <c r="X254" s="116"/>
      <c r="Y254" s="116"/>
      <c r="Z254" s="642">
        <f t="shared" si="6"/>
        <v>0</v>
      </c>
      <c r="AA254" s="74">
        <f t="shared" si="7"/>
        <v>0</v>
      </c>
    </row>
    <row r="255" spans="1:27" s="94" customFormat="1" ht="15.5" x14ac:dyDescent="0.35">
      <c r="A255" s="69"/>
      <c r="B255" s="69"/>
      <c r="C255" s="213"/>
      <c r="D255" s="69"/>
      <c r="E255" s="69"/>
      <c r="F255" s="69"/>
      <c r="G255" s="76" t="s">
        <v>17285</v>
      </c>
      <c r="H255" s="69"/>
      <c r="I255" s="74"/>
      <c r="J255" s="69"/>
      <c r="K255" s="69"/>
      <c r="L255" s="75"/>
      <c r="M255" s="75"/>
      <c r="N255" s="75"/>
      <c r="O255" s="75"/>
      <c r="P255" s="69"/>
      <c r="Q255" s="69"/>
      <c r="R255" s="75"/>
      <c r="S255" s="69"/>
      <c r="T255" s="69"/>
      <c r="U255" s="69"/>
      <c r="V255" s="69"/>
      <c r="W255" s="69"/>
      <c r="X255" s="116"/>
      <c r="Y255" s="116"/>
      <c r="Z255" s="642">
        <f t="shared" si="6"/>
        <v>0</v>
      </c>
      <c r="AA255" s="74">
        <f t="shared" si="7"/>
        <v>0</v>
      </c>
    </row>
    <row r="256" spans="1:27" s="94" customFormat="1" ht="15.5" x14ac:dyDescent="0.35">
      <c r="A256" s="69"/>
      <c r="B256" s="69"/>
      <c r="C256" s="213"/>
      <c r="D256" s="69"/>
      <c r="E256" s="69"/>
      <c r="F256" s="69"/>
      <c r="G256" s="76" t="s">
        <v>17286</v>
      </c>
      <c r="H256" s="69"/>
      <c r="I256" s="74"/>
      <c r="J256" s="69"/>
      <c r="K256" s="69"/>
      <c r="L256" s="75"/>
      <c r="M256" s="75"/>
      <c r="N256" s="75"/>
      <c r="O256" s="75"/>
      <c r="P256" s="69"/>
      <c r="Q256" s="69"/>
      <c r="R256" s="75"/>
      <c r="S256" s="69"/>
      <c r="T256" s="69"/>
      <c r="U256" s="69"/>
      <c r="V256" s="69"/>
      <c r="W256" s="69"/>
      <c r="X256" s="116"/>
      <c r="Y256" s="116"/>
      <c r="Z256" s="642">
        <f t="shared" si="6"/>
        <v>0</v>
      </c>
      <c r="AA256" s="74">
        <f t="shared" si="7"/>
        <v>0</v>
      </c>
    </row>
    <row r="257" spans="1:27" s="94" customFormat="1" ht="15.5" x14ac:dyDescent="0.35">
      <c r="A257" s="69"/>
      <c r="B257" s="69"/>
      <c r="C257" s="213"/>
      <c r="D257" s="69"/>
      <c r="E257" s="69"/>
      <c r="F257" s="69"/>
      <c r="G257" s="76" t="s">
        <v>17287</v>
      </c>
      <c r="H257" s="69"/>
      <c r="I257" s="74"/>
      <c r="J257" s="69"/>
      <c r="K257" s="69"/>
      <c r="L257" s="75"/>
      <c r="M257" s="75"/>
      <c r="N257" s="75"/>
      <c r="O257" s="75"/>
      <c r="P257" s="69"/>
      <c r="Q257" s="69"/>
      <c r="R257" s="75"/>
      <c r="S257" s="69"/>
      <c r="T257" s="69"/>
      <c r="U257" s="69"/>
      <c r="V257" s="69"/>
      <c r="W257" s="69"/>
      <c r="X257" s="116"/>
      <c r="Y257" s="116"/>
      <c r="Z257" s="642">
        <f t="shared" si="6"/>
        <v>0</v>
      </c>
      <c r="AA257" s="74">
        <f t="shared" si="7"/>
        <v>0</v>
      </c>
    </row>
    <row r="258" spans="1:27" s="94" customFormat="1" ht="15.5" x14ac:dyDescent="0.35">
      <c r="A258" s="69"/>
      <c r="B258" s="69"/>
      <c r="C258" s="213"/>
      <c r="D258" s="69"/>
      <c r="E258" s="69"/>
      <c r="F258" s="69"/>
      <c r="G258" s="76" t="s">
        <v>17288</v>
      </c>
      <c r="H258" s="69"/>
      <c r="I258" s="74"/>
      <c r="J258" s="69"/>
      <c r="K258" s="69"/>
      <c r="L258" s="75"/>
      <c r="M258" s="75"/>
      <c r="N258" s="75"/>
      <c r="O258" s="75"/>
      <c r="P258" s="69"/>
      <c r="Q258" s="69"/>
      <c r="R258" s="75"/>
      <c r="S258" s="69"/>
      <c r="T258" s="69"/>
      <c r="U258" s="69"/>
      <c r="V258" s="69"/>
      <c r="W258" s="69"/>
      <c r="X258" s="116"/>
      <c r="Y258" s="116"/>
      <c r="Z258" s="642">
        <f t="shared" si="6"/>
        <v>0</v>
      </c>
      <c r="AA258" s="74">
        <f t="shared" si="7"/>
        <v>0</v>
      </c>
    </row>
    <row r="259" spans="1:27" s="94" customFormat="1" ht="15.5" x14ac:dyDescent="0.35">
      <c r="A259" s="69"/>
      <c r="B259" s="69"/>
      <c r="C259" s="213"/>
      <c r="D259" s="69"/>
      <c r="E259" s="69"/>
      <c r="F259" s="69"/>
      <c r="G259" s="76" t="s">
        <v>17289</v>
      </c>
      <c r="H259" s="69"/>
      <c r="I259" s="74"/>
      <c r="J259" s="69"/>
      <c r="K259" s="69"/>
      <c r="L259" s="75"/>
      <c r="M259" s="75"/>
      <c r="N259" s="75"/>
      <c r="O259" s="75"/>
      <c r="P259" s="69"/>
      <c r="Q259" s="69"/>
      <c r="R259" s="75"/>
      <c r="S259" s="69"/>
      <c r="T259" s="69"/>
      <c r="U259" s="69"/>
      <c r="V259" s="69"/>
      <c r="W259" s="69"/>
      <c r="X259" s="116"/>
      <c r="Y259" s="116"/>
      <c r="Z259" s="642">
        <f t="shared" si="6"/>
        <v>0</v>
      </c>
      <c r="AA259" s="74">
        <f t="shared" si="7"/>
        <v>0</v>
      </c>
    </row>
    <row r="260" spans="1:27" s="94" customFormat="1" ht="15.5" x14ac:dyDescent="0.35">
      <c r="A260" s="69"/>
      <c r="B260" s="69"/>
      <c r="C260" s="213"/>
      <c r="D260" s="69"/>
      <c r="E260" s="69"/>
      <c r="F260" s="69"/>
      <c r="G260" s="76" t="s">
        <v>17290</v>
      </c>
      <c r="H260" s="69"/>
      <c r="I260" s="74"/>
      <c r="J260" s="69"/>
      <c r="K260" s="69"/>
      <c r="L260" s="75"/>
      <c r="M260" s="75"/>
      <c r="N260" s="75"/>
      <c r="O260" s="75"/>
      <c r="P260" s="69"/>
      <c r="Q260" s="69"/>
      <c r="R260" s="75"/>
      <c r="S260" s="69"/>
      <c r="T260" s="69"/>
      <c r="U260" s="69"/>
      <c r="V260" s="69"/>
      <c r="W260" s="69"/>
      <c r="X260" s="116"/>
      <c r="Y260" s="116"/>
      <c r="Z260" s="642">
        <f t="shared" si="6"/>
        <v>0</v>
      </c>
      <c r="AA260" s="74">
        <f t="shared" si="7"/>
        <v>0</v>
      </c>
    </row>
    <row r="261" spans="1:27" s="94" customFormat="1" ht="15.5" x14ac:dyDescent="0.35">
      <c r="A261" s="69"/>
      <c r="B261" s="69"/>
      <c r="C261" s="213"/>
      <c r="D261" s="69"/>
      <c r="E261" s="69"/>
      <c r="F261" s="69"/>
      <c r="G261" s="76" t="s">
        <v>17291</v>
      </c>
      <c r="H261" s="69"/>
      <c r="I261" s="74"/>
      <c r="J261" s="69"/>
      <c r="K261" s="69"/>
      <c r="L261" s="75"/>
      <c r="M261" s="75"/>
      <c r="N261" s="75"/>
      <c r="O261" s="75"/>
      <c r="P261" s="69"/>
      <c r="Q261" s="69"/>
      <c r="R261" s="75"/>
      <c r="S261" s="69"/>
      <c r="T261" s="69"/>
      <c r="U261" s="69"/>
      <c r="V261" s="69"/>
      <c r="W261" s="69"/>
      <c r="X261" s="116"/>
      <c r="Y261" s="116"/>
      <c r="Z261" s="642">
        <f t="shared" si="6"/>
        <v>0</v>
      </c>
      <c r="AA261" s="74">
        <f t="shared" si="7"/>
        <v>0</v>
      </c>
    </row>
    <row r="262" spans="1:27" s="94" customFormat="1" ht="15.5" x14ac:dyDescent="0.35">
      <c r="A262" s="69"/>
      <c r="B262" s="69"/>
      <c r="C262" s="213"/>
      <c r="D262" s="69"/>
      <c r="E262" s="69"/>
      <c r="F262" s="69"/>
      <c r="G262" s="76"/>
      <c r="H262" s="69"/>
      <c r="I262" s="74">
        <v>4000000</v>
      </c>
      <c r="J262" s="69"/>
      <c r="K262" s="69"/>
      <c r="L262" s="75"/>
      <c r="M262" s="75"/>
      <c r="N262" s="75"/>
      <c r="O262" s="75"/>
      <c r="P262" s="69"/>
      <c r="Q262" s="69"/>
      <c r="R262" s="75"/>
      <c r="S262" s="69"/>
      <c r="T262" s="69"/>
      <c r="U262" s="69"/>
      <c r="V262" s="69"/>
      <c r="W262" s="69"/>
      <c r="X262" s="116"/>
      <c r="Y262" s="116"/>
      <c r="Z262" s="642">
        <f t="shared" ref="Z262:Z278" si="8">I262*Z$4</f>
        <v>280000</v>
      </c>
      <c r="AA262" s="74">
        <f t="shared" ref="AA262:AA278" si="9">I262+Z262</f>
        <v>4280000</v>
      </c>
    </row>
    <row r="263" spans="1:27" ht="15.5" x14ac:dyDescent="0.35">
      <c r="A263" s="64"/>
      <c r="B263" s="64"/>
      <c r="C263" s="65"/>
      <c r="D263" s="64"/>
      <c r="E263" s="64"/>
      <c r="F263" s="81" t="s">
        <v>17292</v>
      </c>
      <c r="G263" s="96" t="s">
        <v>1582</v>
      </c>
      <c r="H263" s="64"/>
      <c r="I263" s="67"/>
      <c r="J263" s="64"/>
      <c r="K263" s="64"/>
      <c r="L263" s="68"/>
      <c r="M263" s="68"/>
      <c r="N263" s="68"/>
      <c r="O263" s="68"/>
      <c r="P263" s="64"/>
      <c r="Q263" s="64"/>
      <c r="R263" s="68"/>
      <c r="S263" s="64"/>
      <c r="T263" s="64"/>
      <c r="U263" s="64"/>
      <c r="V263" s="64"/>
      <c r="W263" s="64"/>
      <c r="X263" s="115"/>
      <c r="Y263" s="115"/>
      <c r="Z263" s="642">
        <f t="shared" si="8"/>
        <v>0</v>
      </c>
      <c r="AA263" s="67">
        <f t="shared" si="9"/>
        <v>0</v>
      </c>
    </row>
    <row r="264" spans="1:27" ht="15.5" x14ac:dyDescent="0.35">
      <c r="A264" s="69"/>
      <c r="B264" s="69"/>
      <c r="C264" s="213"/>
      <c r="D264" s="69"/>
      <c r="E264" s="69"/>
      <c r="F264" s="81" t="s">
        <v>17292</v>
      </c>
      <c r="G264" s="79" t="s">
        <v>17293</v>
      </c>
      <c r="H264" s="69"/>
      <c r="I264" s="74"/>
      <c r="J264" s="69"/>
      <c r="K264" s="69"/>
      <c r="L264" s="75"/>
      <c r="M264" s="75"/>
      <c r="N264" s="131"/>
      <c r="O264" s="75"/>
      <c r="P264" s="69"/>
      <c r="Q264" s="69"/>
      <c r="R264" s="75"/>
      <c r="S264" s="69"/>
      <c r="T264" s="69"/>
      <c r="U264" s="69"/>
      <c r="V264" s="69"/>
      <c r="W264" s="69"/>
      <c r="X264" s="116"/>
      <c r="Y264" s="121"/>
      <c r="Z264" s="642">
        <f t="shared" si="8"/>
        <v>0</v>
      </c>
      <c r="AA264" s="74">
        <f t="shared" si="9"/>
        <v>0</v>
      </c>
    </row>
    <row r="265" spans="1:27" ht="15.5" x14ac:dyDescent="0.35">
      <c r="A265" s="69"/>
      <c r="B265" s="69"/>
      <c r="C265" s="213"/>
      <c r="D265" s="69"/>
      <c r="E265" s="69"/>
      <c r="F265" s="81" t="s">
        <v>17292</v>
      </c>
      <c r="G265" s="79" t="s">
        <v>17294</v>
      </c>
      <c r="H265" s="69"/>
      <c r="I265" s="74"/>
      <c r="J265" s="69"/>
      <c r="K265" s="69" t="s">
        <v>1214</v>
      </c>
      <c r="L265" s="75"/>
      <c r="M265" s="75" t="s">
        <v>16259</v>
      </c>
      <c r="N265" s="131" t="s">
        <v>17295</v>
      </c>
      <c r="O265" s="75"/>
      <c r="P265" s="69"/>
      <c r="Q265" s="69" t="s">
        <v>1071</v>
      </c>
      <c r="R265" s="75" t="s">
        <v>16258</v>
      </c>
      <c r="S265" s="69"/>
      <c r="T265" s="69"/>
      <c r="U265" s="69"/>
      <c r="V265" s="69"/>
      <c r="W265" s="69"/>
      <c r="X265" s="116"/>
      <c r="Y265" s="121"/>
      <c r="Z265" s="642">
        <f t="shared" si="8"/>
        <v>0</v>
      </c>
      <c r="AA265" s="74">
        <f t="shared" si="9"/>
        <v>0</v>
      </c>
    </row>
    <row r="266" spans="1:27" ht="15.5" x14ac:dyDescent="0.35">
      <c r="A266" s="69"/>
      <c r="B266" s="69"/>
      <c r="C266" s="213"/>
      <c r="D266" s="69"/>
      <c r="E266" s="69"/>
      <c r="F266" s="81" t="s">
        <v>17292</v>
      </c>
      <c r="G266" s="79" t="s">
        <v>17294</v>
      </c>
      <c r="H266" s="69"/>
      <c r="I266" s="74"/>
      <c r="J266" s="69"/>
      <c r="K266" s="69" t="s">
        <v>1214</v>
      </c>
      <c r="L266" s="75"/>
      <c r="M266" s="75" t="s">
        <v>16256</v>
      </c>
      <c r="N266" s="131" t="s">
        <v>17296</v>
      </c>
      <c r="O266" s="75"/>
      <c r="P266" s="69"/>
      <c r="Q266" s="69" t="s">
        <v>1226</v>
      </c>
      <c r="R266" s="75" t="s">
        <v>16258</v>
      </c>
      <c r="S266" s="69"/>
      <c r="T266" s="69"/>
      <c r="U266" s="69"/>
      <c r="V266" s="69"/>
      <c r="W266" s="69"/>
      <c r="X266" s="116"/>
      <c r="Y266" s="121"/>
      <c r="Z266" s="642">
        <f t="shared" si="8"/>
        <v>0</v>
      </c>
      <c r="AA266" s="74">
        <f t="shared" si="9"/>
        <v>0</v>
      </c>
    </row>
    <row r="267" spans="1:27" ht="15.5" x14ac:dyDescent="0.35">
      <c r="A267" s="69"/>
      <c r="B267" s="69"/>
      <c r="C267" s="213"/>
      <c r="D267" s="69"/>
      <c r="E267" s="69"/>
      <c r="F267" s="81" t="s">
        <v>17292</v>
      </c>
      <c r="G267" s="79" t="s">
        <v>17297</v>
      </c>
      <c r="H267" s="69"/>
      <c r="I267" s="74"/>
      <c r="J267" s="69"/>
      <c r="K267" s="69"/>
      <c r="L267" s="75"/>
      <c r="M267" s="75"/>
      <c r="N267" s="131"/>
      <c r="O267" s="75"/>
      <c r="P267" s="69"/>
      <c r="Q267" s="69"/>
      <c r="R267" s="75"/>
      <c r="S267" s="69"/>
      <c r="T267" s="69"/>
      <c r="U267" s="69"/>
      <c r="V267" s="69"/>
      <c r="W267" s="69"/>
      <c r="X267" s="116"/>
      <c r="Y267" s="121"/>
      <c r="Z267" s="642">
        <f t="shared" si="8"/>
        <v>0</v>
      </c>
      <c r="AA267" s="74">
        <f t="shared" si="9"/>
        <v>0</v>
      </c>
    </row>
    <row r="268" spans="1:27" ht="15.5" x14ac:dyDescent="0.35">
      <c r="A268" s="69"/>
      <c r="B268" s="69"/>
      <c r="C268" s="213"/>
      <c r="D268" s="69"/>
      <c r="E268" s="69"/>
      <c r="F268" s="81" t="s">
        <v>17292</v>
      </c>
      <c r="G268" s="79" t="s">
        <v>17294</v>
      </c>
      <c r="H268" s="69"/>
      <c r="I268" s="74"/>
      <c r="J268" s="69"/>
      <c r="K268" s="69" t="s">
        <v>1214</v>
      </c>
      <c r="L268" s="75"/>
      <c r="M268" s="75" t="s">
        <v>17298</v>
      </c>
      <c r="N268" s="131" t="s">
        <v>17299</v>
      </c>
      <c r="O268" s="75"/>
      <c r="P268" s="69"/>
      <c r="Q268" s="69" t="s">
        <v>17300</v>
      </c>
      <c r="R268" s="75" t="s">
        <v>16258</v>
      </c>
      <c r="S268" s="69"/>
      <c r="T268" s="69"/>
      <c r="U268" s="69"/>
      <c r="V268" s="69"/>
      <c r="W268" s="69"/>
      <c r="X268" s="116"/>
      <c r="Y268" s="121"/>
      <c r="Z268" s="642">
        <f t="shared" si="8"/>
        <v>0</v>
      </c>
      <c r="AA268" s="74">
        <f t="shared" si="9"/>
        <v>0</v>
      </c>
    </row>
    <row r="269" spans="1:27" ht="15.5" x14ac:dyDescent="0.35">
      <c r="A269" s="69"/>
      <c r="B269" s="69"/>
      <c r="C269" s="213"/>
      <c r="D269" s="69"/>
      <c r="E269" s="69"/>
      <c r="F269" s="81" t="s">
        <v>17292</v>
      </c>
      <c r="G269" s="79" t="s">
        <v>17294</v>
      </c>
      <c r="H269" s="69"/>
      <c r="I269" s="74"/>
      <c r="J269" s="69"/>
      <c r="K269" s="69" t="s">
        <v>1214</v>
      </c>
      <c r="L269" s="75"/>
      <c r="M269" s="75" t="s">
        <v>17298</v>
      </c>
      <c r="N269" s="131" t="s">
        <v>17301</v>
      </c>
      <c r="O269" s="75"/>
      <c r="P269" s="69"/>
      <c r="Q269" s="69" t="s">
        <v>17300</v>
      </c>
      <c r="R269" s="75" t="s">
        <v>16258</v>
      </c>
      <c r="S269" s="69"/>
      <c r="T269" s="69"/>
      <c r="U269" s="69"/>
      <c r="V269" s="69"/>
      <c r="W269" s="69"/>
      <c r="X269" s="116"/>
      <c r="Y269" s="121"/>
      <c r="Z269" s="642">
        <f t="shared" si="8"/>
        <v>0</v>
      </c>
      <c r="AA269" s="74">
        <f t="shared" si="9"/>
        <v>0</v>
      </c>
    </row>
    <row r="270" spans="1:27" ht="15.5" x14ac:dyDescent="0.35">
      <c r="A270" s="69"/>
      <c r="B270" s="69"/>
      <c r="C270" s="213"/>
      <c r="D270" s="69"/>
      <c r="E270" s="69"/>
      <c r="F270" s="81" t="s">
        <v>17292</v>
      </c>
      <c r="G270" s="79" t="s">
        <v>17302</v>
      </c>
      <c r="H270" s="69"/>
      <c r="I270" s="74"/>
      <c r="J270" s="69"/>
      <c r="K270" s="69" t="s">
        <v>1214</v>
      </c>
      <c r="L270" s="75"/>
      <c r="M270" s="75" t="s">
        <v>10217</v>
      </c>
      <c r="N270" s="131" t="s">
        <v>17303</v>
      </c>
      <c r="O270" s="75"/>
      <c r="P270" s="69"/>
      <c r="Q270" s="69"/>
      <c r="R270" s="75" t="s">
        <v>1697</v>
      </c>
      <c r="S270" s="69"/>
      <c r="T270" s="69"/>
      <c r="U270" s="69"/>
      <c r="V270" s="69"/>
      <c r="W270" s="69"/>
      <c r="X270" s="116"/>
      <c r="Y270" s="121"/>
      <c r="Z270" s="642">
        <f t="shared" si="8"/>
        <v>0</v>
      </c>
      <c r="AA270" s="74">
        <f t="shared" si="9"/>
        <v>0</v>
      </c>
    </row>
    <row r="271" spans="1:27" ht="15.5" x14ac:dyDescent="0.35">
      <c r="A271" s="69"/>
      <c r="B271" s="69"/>
      <c r="C271" s="213"/>
      <c r="D271" s="69"/>
      <c r="E271" s="69"/>
      <c r="F271" s="69"/>
      <c r="G271" s="79"/>
      <c r="H271" s="69"/>
      <c r="I271" s="74">
        <v>2000000</v>
      </c>
      <c r="J271" s="69"/>
      <c r="K271" s="69"/>
      <c r="L271" s="75"/>
      <c r="M271" s="75"/>
      <c r="N271" s="131"/>
      <c r="O271" s="75"/>
      <c r="P271" s="69"/>
      <c r="Q271" s="69"/>
      <c r="R271" s="75"/>
      <c r="S271" s="69"/>
      <c r="T271" s="69"/>
      <c r="U271" s="69"/>
      <c r="V271" s="69"/>
      <c r="W271" s="69"/>
      <c r="X271" s="116"/>
      <c r="Y271" s="121"/>
      <c r="Z271" s="642">
        <f t="shared" si="8"/>
        <v>140000</v>
      </c>
      <c r="AA271" s="74">
        <f t="shared" si="9"/>
        <v>2140000</v>
      </c>
    </row>
    <row r="272" spans="1:27" ht="15.5" x14ac:dyDescent="0.35">
      <c r="A272" s="64"/>
      <c r="B272" s="64"/>
      <c r="C272" s="65"/>
      <c r="D272" s="64"/>
      <c r="E272" s="64"/>
      <c r="F272" s="81" t="s">
        <v>17292</v>
      </c>
      <c r="G272" s="96" t="s">
        <v>1590</v>
      </c>
      <c r="H272" s="64"/>
      <c r="I272" s="67"/>
      <c r="J272" s="64"/>
      <c r="K272" s="64"/>
      <c r="L272" s="68"/>
      <c r="M272" s="68"/>
      <c r="N272" s="68"/>
      <c r="O272" s="68"/>
      <c r="P272" s="64"/>
      <c r="Q272" s="64"/>
      <c r="R272" s="68"/>
      <c r="S272" s="64"/>
      <c r="T272" s="64"/>
      <c r="U272" s="64"/>
      <c r="V272" s="64"/>
      <c r="W272" s="64"/>
      <c r="X272" s="115"/>
      <c r="Y272" s="115"/>
      <c r="Z272" s="642">
        <f t="shared" si="8"/>
        <v>0</v>
      </c>
      <c r="AA272" s="67">
        <f t="shared" si="9"/>
        <v>0</v>
      </c>
    </row>
    <row r="273" spans="1:27" ht="15.5" x14ac:dyDescent="0.35">
      <c r="A273" s="76"/>
      <c r="B273" s="76"/>
      <c r="C273" s="214"/>
      <c r="D273" s="76"/>
      <c r="E273" s="76"/>
      <c r="F273" s="81" t="s">
        <v>17292</v>
      </c>
      <c r="G273" s="117" t="s">
        <v>17304</v>
      </c>
      <c r="H273" s="76"/>
      <c r="I273" s="118"/>
      <c r="J273" s="76"/>
      <c r="K273" s="76" t="s">
        <v>1230</v>
      </c>
      <c r="L273" s="119"/>
      <c r="M273" s="119" t="s">
        <v>16264</v>
      </c>
      <c r="N273" s="119"/>
      <c r="O273" s="119"/>
      <c r="P273" s="76"/>
      <c r="Q273" s="76"/>
      <c r="R273" s="119" t="s">
        <v>16265</v>
      </c>
      <c r="S273" s="76"/>
      <c r="T273" s="76"/>
      <c r="U273" s="76"/>
      <c r="V273" s="76"/>
      <c r="W273" s="76"/>
      <c r="X273" s="121"/>
      <c r="Y273" s="121" t="s">
        <v>5636</v>
      </c>
      <c r="Z273" s="642">
        <f t="shared" si="8"/>
        <v>0</v>
      </c>
      <c r="AA273" s="118">
        <f t="shared" si="9"/>
        <v>0</v>
      </c>
    </row>
    <row r="274" spans="1:27" ht="15.5" x14ac:dyDescent="0.35">
      <c r="A274" s="76"/>
      <c r="B274" s="76"/>
      <c r="C274" s="214"/>
      <c r="D274" s="76"/>
      <c r="E274" s="76"/>
      <c r="F274" s="81" t="s">
        <v>17292</v>
      </c>
      <c r="G274" s="117" t="s">
        <v>17305</v>
      </c>
      <c r="H274" s="76"/>
      <c r="I274" s="118"/>
      <c r="J274" s="76"/>
      <c r="K274" s="76" t="s">
        <v>1230</v>
      </c>
      <c r="L274" s="119"/>
      <c r="M274" s="119" t="s">
        <v>17306</v>
      </c>
      <c r="N274" s="119" t="s">
        <v>17307</v>
      </c>
      <c r="O274" s="119"/>
      <c r="P274" s="76"/>
      <c r="Q274" s="76"/>
      <c r="R274" s="119" t="s">
        <v>6748</v>
      </c>
      <c r="S274" s="76"/>
      <c r="T274" s="76"/>
      <c r="U274" s="76"/>
      <c r="V274" s="76"/>
      <c r="W274" s="76"/>
      <c r="X274" s="121"/>
      <c r="Y274" s="121" t="s">
        <v>5636</v>
      </c>
      <c r="Z274" s="642">
        <f t="shared" si="8"/>
        <v>0</v>
      </c>
      <c r="AA274" s="118">
        <f t="shared" si="9"/>
        <v>0</v>
      </c>
    </row>
    <row r="275" spans="1:27" s="100" customFormat="1" ht="15.5" x14ac:dyDescent="0.35">
      <c r="A275" s="76"/>
      <c r="B275" s="76"/>
      <c r="C275" s="76"/>
      <c r="D275" s="76"/>
      <c r="E275" s="76"/>
      <c r="F275" s="81" t="s">
        <v>17292</v>
      </c>
      <c r="G275" s="76" t="s">
        <v>17308</v>
      </c>
      <c r="H275" s="76"/>
      <c r="I275" s="118"/>
      <c r="J275" s="76"/>
      <c r="K275" s="76" t="s">
        <v>1230</v>
      </c>
      <c r="L275" s="76"/>
      <c r="M275" s="76" t="s">
        <v>10222</v>
      </c>
      <c r="N275" s="76" t="s">
        <v>17309</v>
      </c>
      <c r="O275" s="76"/>
      <c r="P275" s="76"/>
      <c r="Q275" s="76"/>
      <c r="R275" s="76" t="s">
        <v>1066</v>
      </c>
      <c r="S275" s="76"/>
      <c r="T275" s="76"/>
      <c r="U275" s="76"/>
      <c r="V275" s="76"/>
      <c r="W275" s="76"/>
      <c r="X275" s="76"/>
      <c r="Y275" s="121" t="s">
        <v>5636</v>
      </c>
      <c r="Z275" s="642">
        <f t="shared" si="8"/>
        <v>0</v>
      </c>
      <c r="AA275" s="118">
        <f t="shared" si="9"/>
        <v>0</v>
      </c>
    </row>
    <row r="276" spans="1:27" s="100" customFormat="1" ht="15.5" x14ac:dyDescent="0.35">
      <c r="A276" s="76"/>
      <c r="B276" s="76"/>
      <c r="C276" s="76"/>
      <c r="D276" s="76"/>
      <c r="E276" s="76"/>
      <c r="F276" s="81" t="s">
        <v>17292</v>
      </c>
      <c r="G276" s="76" t="s">
        <v>17308</v>
      </c>
      <c r="H276" s="76"/>
      <c r="I276" s="118"/>
      <c r="J276" s="76"/>
      <c r="K276" s="76" t="s">
        <v>1230</v>
      </c>
      <c r="L276" s="76"/>
      <c r="M276" s="76" t="s">
        <v>10222</v>
      </c>
      <c r="N276" s="76" t="s">
        <v>17309</v>
      </c>
      <c r="O276" s="76"/>
      <c r="P276" s="76"/>
      <c r="Q276" s="76"/>
      <c r="R276" s="76" t="s">
        <v>1066</v>
      </c>
      <c r="S276" s="76"/>
      <c r="T276" s="76"/>
      <c r="U276" s="76"/>
      <c r="V276" s="76"/>
      <c r="W276" s="76"/>
      <c r="X276" s="76"/>
      <c r="Y276" s="121" t="s">
        <v>5636</v>
      </c>
      <c r="Z276" s="642">
        <f t="shared" si="8"/>
        <v>0</v>
      </c>
      <c r="AA276" s="118">
        <f t="shared" si="9"/>
        <v>0</v>
      </c>
    </row>
    <row r="277" spans="1:27" x14ac:dyDescent="0.35">
      <c r="G277" s="42"/>
      <c r="H277" s="42"/>
      <c r="I277" s="169">
        <v>1440000</v>
      </c>
      <c r="Z277" s="642">
        <f t="shared" si="8"/>
        <v>100800.00000000001</v>
      </c>
      <c r="AA277" s="169">
        <f t="shared" si="9"/>
        <v>1540800</v>
      </c>
    </row>
    <row r="278" spans="1:27" x14ac:dyDescent="0.35">
      <c r="G278" s="20" t="s">
        <v>894</v>
      </c>
      <c r="H278" s="20"/>
      <c r="I278" s="103">
        <f>SUM(I5:I277)</f>
        <v>83007000</v>
      </c>
      <c r="Z278" s="642">
        <f t="shared" si="8"/>
        <v>5810490.0000000009</v>
      </c>
      <c r="AA278" s="103">
        <f t="shared" si="9"/>
        <v>88817490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00B050"/>
  </sheetPr>
  <dimension ref="A1:Y211"/>
  <sheetViews>
    <sheetView topLeftCell="F1" workbookViewId="0">
      <selection activeCell="Y8" sqref="Y8"/>
    </sheetView>
  </sheetViews>
  <sheetFormatPr defaultColWidth="9.08984375" defaultRowHeight="15.5" x14ac:dyDescent="0.35"/>
  <cols>
    <col min="1" max="1" width="16.1796875" style="100" hidden="1" customWidth="1"/>
    <col min="2" max="2" width="26.81640625" style="100" hidden="1" customWidth="1"/>
    <col min="3" max="3" width="18.453125" style="100" hidden="1" customWidth="1"/>
    <col min="4" max="5" width="24.1796875" style="100" hidden="1" customWidth="1"/>
    <col min="6" max="6" width="81.81640625" style="100" customWidth="1"/>
    <col min="7" max="8" width="29.453125" style="100" hidden="1" customWidth="1"/>
    <col min="9" max="9" width="15.81640625" style="100" hidden="1" customWidth="1"/>
    <col min="10" max="10" width="20.08984375" style="100" hidden="1" customWidth="1"/>
    <col min="11" max="11" width="17.453125" style="100" hidden="1" customWidth="1"/>
    <col min="12" max="12" width="27" style="100" hidden="1" customWidth="1"/>
    <col min="13" max="13" width="20.453125" style="100" hidden="1" customWidth="1"/>
    <col min="14" max="14" width="19.08984375" style="100" hidden="1" customWidth="1"/>
    <col min="15" max="15" width="24.453125" style="100" hidden="1" customWidth="1"/>
    <col min="16" max="16" width="21.453125" style="100" hidden="1" customWidth="1"/>
    <col min="17" max="17" width="20.08984375" style="100" hidden="1" customWidth="1"/>
    <col min="18" max="18" width="11.72656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33" style="100" hidden="1" customWidth="1"/>
    <col min="23" max="23" width="22.453125" style="100" hidden="1" customWidth="1"/>
    <col min="24" max="24" width="13.08984375" style="100" hidden="1" customWidth="1"/>
    <col min="25" max="25" width="29.453125" style="100" customWidth="1"/>
    <col min="26" max="16384" width="9.08984375" style="100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8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8"/>
    </row>
    <row r="2" spans="1:25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49" t="s">
        <v>17310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ht="15" customHeight="1" x14ac:dyDescent="0.35">
      <c r="A3" s="106"/>
      <c r="B3" s="106"/>
      <c r="C3" s="106"/>
      <c r="D3" s="107"/>
      <c r="E3" s="57" t="s">
        <v>17311</v>
      </c>
      <c r="F3" s="106"/>
      <c r="G3" s="57"/>
      <c r="H3" s="57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2"/>
      <c r="W3" s="112"/>
      <c r="Y3" s="57"/>
    </row>
    <row r="4" spans="1:25" x14ac:dyDescent="0.35">
      <c r="A4" s="64"/>
      <c r="B4" s="64"/>
      <c r="C4" s="64"/>
      <c r="D4" s="64"/>
      <c r="E4" s="64"/>
      <c r="F4" s="66" t="s">
        <v>2392</v>
      </c>
      <c r="G4" s="64"/>
      <c r="H4" s="64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115"/>
      <c r="W4" s="64"/>
      <c r="X4" s="638">
        <v>7.0000000000000007E-2</v>
      </c>
      <c r="Y4" s="64"/>
    </row>
    <row r="5" spans="1:25" x14ac:dyDescent="0.35">
      <c r="A5" s="69"/>
      <c r="B5" s="77" t="s">
        <v>17312</v>
      </c>
      <c r="C5" s="77" t="s">
        <v>193</v>
      </c>
      <c r="D5" s="77" t="s">
        <v>17313</v>
      </c>
      <c r="E5" s="77" t="s">
        <v>17314</v>
      </c>
      <c r="F5" s="69" t="s">
        <v>17315</v>
      </c>
      <c r="G5" s="69"/>
      <c r="H5" s="69">
        <v>650000</v>
      </c>
      <c r="I5" s="69"/>
      <c r="J5" s="69" t="s">
        <v>2394</v>
      </c>
      <c r="K5" s="75">
        <v>2016</v>
      </c>
      <c r="L5" s="75" t="s">
        <v>13092</v>
      </c>
      <c r="M5" s="75" t="s">
        <v>17316</v>
      </c>
      <c r="N5" s="75"/>
      <c r="O5" s="69" t="s">
        <v>937</v>
      </c>
      <c r="P5" s="69" t="s">
        <v>967</v>
      </c>
      <c r="Q5" s="75" t="s">
        <v>2878</v>
      </c>
      <c r="R5" s="69"/>
      <c r="S5" s="69"/>
      <c r="T5" s="69"/>
      <c r="U5" s="69"/>
      <c r="V5" s="116"/>
      <c r="W5" s="121"/>
      <c r="X5" s="653">
        <f>H5*X$4</f>
        <v>45500.000000000007</v>
      </c>
      <c r="Y5" s="69">
        <f>H5+X5</f>
        <v>695500</v>
      </c>
    </row>
    <row r="6" spans="1:25" x14ac:dyDescent="0.35">
      <c r="A6" s="69"/>
      <c r="B6" s="69"/>
      <c r="C6" s="69"/>
      <c r="D6" s="69"/>
      <c r="E6" s="69"/>
      <c r="F6" s="69" t="s">
        <v>17317</v>
      </c>
      <c r="G6" s="69"/>
      <c r="H6" s="69">
        <v>600000</v>
      </c>
      <c r="I6" s="69"/>
      <c r="J6" s="69" t="s">
        <v>2394</v>
      </c>
      <c r="K6" s="75">
        <v>2016</v>
      </c>
      <c r="L6" s="75" t="s">
        <v>2876</v>
      </c>
      <c r="M6" s="75" t="s">
        <v>17318</v>
      </c>
      <c r="N6" s="75"/>
      <c r="O6" s="69" t="s">
        <v>937</v>
      </c>
      <c r="P6" s="69" t="s">
        <v>938</v>
      </c>
      <c r="Q6" s="75" t="s">
        <v>2878</v>
      </c>
      <c r="R6" s="69"/>
      <c r="S6" s="69"/>
      <c r="T6" s="69"/>
      <c r="U6" s="69"/>
      <c r="V6" s="116"/>
      <c r="W6" s="121"/>
      <c r="X6" s="653">
        <f t="shared" ref="X6:X69" si="0">H6*X$4</f>
        <v>42000.000000000007</v>
      </c>
      <c r="Y6" s="69">
        <f t="shared" ref="Y6:Y69" si="1">H6+X6</f>
        <v>642000</v>
      </c>
    </row>
    <row r="7" spans="1:25" x14ac:dyDescent="0.35">
      <c r="A7" s="69"/>
      <c r="B7" s="69"/>
      <c r="C7" s="69"/>
      <c r="D7" s="69"/>
      <c r="E7" s="69"/>
      <c r="F7" s="69" t="s">
        <v>17319</v>
      </c>
      <c r="G7" s="69"/>
      <c r="H7" s="69">
        <v>600000</v>
      </c>
      <c r="I7" s="69"/>
      <c r="J7" s="69" t="s">
        <v>2394</v>
      </c>
      <c r="K7" s="75">
        <v>2016</v>
      </c>
      <c r="L7" s="75" t="s">
        <v>2876</v>
      </c>
      <c r="M7" s="75" t="s">
        <v>17320</v>
      </c>
      <c r="N7" s="75"/>
      <c r="O7" s="69" t="s">
        <v>937</v>
      </c>
      <c r="P7" s="69" t="s">
        <v>938</v>
      </c>
      <c r="Q7" s="75" t="s">
        <v>2878</v>
      </c>
      <c r="R7" s="69"/>
      <c r="S7" s="69"/>
      <c r="T7" s="69"/>
      <c r="U7" s="69"/>
      <c r="V7" s="116"/>
      <c r="W7" s="121"/>
      <c r="X7" s="653">
        <f t="shared" si="0"/>
        <v>42000.000000000007</v>
      </c>
      <c r="Y7" s="69">
        <f t="shared" si="1"/>
        <v>642000</v>
      </c>
    </row>
    <row r="8" spans="1:25" x14ac:dyDescent="0.35">
      <c r="A8" s="69"/>
      <c r="B8" s="69"/>
      <c r="C8" s="69"/>
      <c r="D8" s="69"/>
      <c r="E8" s="69"/>
      <c r="F8" s="69" t="s">
        <v>17321</v>
      </c>
      <c r="G8" s="69"/>
      <c r="H8" s="69">
        <v>600000</v>
      </c>
      <c r="I8" s="69"/>
      <c r="J8" s="69" t="s">
        <v>2394</v>
      </c>
      <c r="K8" s="75">
        <v>2016</v>
      </c>
      <c r="L8" s="75" t="s">
        <v>2876</v>
      </c>
      <c r="M8" s="75" t="s">
        <v>17322</v>
      </c>
      <c r="N8" s="75"/>
      <c r="O8" s="69" t="s">
        <v>937</v>
      </c>
      <c r="P8" s="69" t="s">
        <v>938</v>
      </c>
      <c r="Q8" s="75" t="s">
        <v>2878</v>
      </c>
      <c r="R8" s="69"/>
      <c r="S8" s="69"/>
      <c r="T8" s="69"/>
      <c r="U8" s="69"/>
      <c r="V8" s="116"/>
      <c r="W8" s="121"/>
      <c r="X8" s="653">
        <f t="shared" si="0"/>
        <v>42000.000000000007</v>
      </c>
      <c r="Y8" s="69">
        <f t="shared" si="1"/>
        <v>642000</v>
      </c>
    </row>
    <row r="9" spans="1:25" x14ac:dyDescent="0.35">
      <c r="A9" s="69"/>
      <c r="B9" s="69"/>
      <c r="C9" s="69"/>
      <c r="D9" s="69"/>
      <c r="E9" s="69"/>
      <c r="F9" s="69" t="s">
        <v>17323</v>
      </c>
      <c r="G9" s="69"/>
      <c r="H9" s="69">
        <v>600000</v>
      </c>
      <c r="I9" s="69"/>
      <c r="J9" s="69" t="s">
        <v>2394</v>
      </c>
      <c r="K9" s="75">
        <v>2016</v>
      </c>
      <c r="L9" s="75" t="s">
        <v>2876</v>
      </c>
      <c r="M9" s="75" t="s">
        <v>17324</v>
      </c>
      <c r="N9" s="75"/>
      <c r="O9" s="69" t="s">
        <v>937</v>
      </c>
      <c r="P9" s="69" t="s">
        <v>938</v>
      </c>
      <c r="Q9" s="75" t="s">
        <v>2878</v>
      </c>
      <c r="R9" s="69"/>
      <c r="S9" s="69"/>
      <c r="T9" s="69"/>
      <c r="U9" s="69"/>
      <c r="V9" s="116"/>
      <c r="W9" s="121"/>
      <c r="X9" s="653">
        <f t="shared" si="0"/>
        <v>42000.000000000007</v>
      </c>
      <c r="Y9" s="69">
        <f t="shared" si="1"/>
        <v>642000</v>
      </c>
    </row>
    <row r="10" spans="1:25" x14ac:dyDescent="0.35">
      <c r="A10" s="69"/>
      <c r="B10" s="69"/>
      <c r="C10" s="69"/>
      <c r="D10" s="69"/>
      <c r="E10" s="69"/>
      <c r="F10" s="69" t="s">
        <v>17325</v>
      </c>
      <c r="G10" s="69"/>
      <c r="H10" s="69">
        <v>600000</v>
      </c>
      <c r="I10" s="69"/>
      <c r="J10" s="69" t="s">
        <v>2394</v>
      </c>
      <c r="K10" s="75">
        <v>2016</v>
      </c>
      <c r="L10" s="75" t="s">
        <v>2876</v>
      </c>
      <c r="M10" s="75" t="s">
        <v>17326</v>
      </c>
      <c r="N10" s="75"/>
      <c r="O10" s="69" t="s">
        <v>937</v>
      </c>
      <c r="P10" s="69" t="s">
        <v>938</v>
      </c>
      <c r="Q10" s="75" t="s">
        <v>2878</v>
      </c>
      <c r="R10" s="69"/>
      <c r="S10" s="69"/>
      <c r="T10" s="69"/>
      <c r="U10" s="69"/>
      <c r="V10" s="116"/>
      <c r="W10" s="121"/>
      <c r="X10" s="653">
        <f t="shared" si="0"/>
        <v>42000.000000000007</v>
      </c>
      <c r="Y10" s="69">
        <f t="shared" si="1"/>
        <v>642000</v>
      </c>
    </row>
    <row r="11" spans="1:25" x14ac:dyDescent="0.35">
      <c r="A11" s="69"/>
      <c r="B11" s="69"/>
      <c r="C11" s="69"/>
      <c r="D11" s="69"/>
      <c r="E11" s="69"/>
      <c r="F11" s="69" t="s">
        <v>17327</v>
      </c>
      <c r="G11" s="69"/>
      <c r="H11" s="69">
        <v>600000</v>
      </c>
      <c r="I11" s="69"/>
      <c r="J11" s="69" t="s">
        <v>2394</v>
      </c>
      <c r="K11" s="75">
        <v>2016</v>
      </c>
      <c r="L11" s="75" t="s">
        <v>2876</v>
      </c>
      <c r="M11" s="75" t="s">
        <v>17328</v>
      </c>
      <c r="N11" s="75"/>
      <c r="O11" s="69" t="s">
        <v>937</v>
      </c>
      <c r="P11" s="69" t="s">
        <v>938</v>
      </c>
      <c r="Q11" s="75" t="s">
        <v>2878</v>
      </c>
      <c r="R11" s="69"/>
      <c r="S11" s="69"/>
      <c r="T11" s="69"/>
      <c r="U11" s="69"/>
      <c r="V11" s="116"/>
      <c r="W11" s="121"/>
      <c r="X11" s="653">
        <f t="shared" si="0"/>
        <v>42000.000000000007</v>
      </c>
      <c r="Y11" s="69">
        <f t="shared" si="1"/>
        <v>642000</v>
      </c>
    </row>
    <row r="12" spans="1:25" x14ac:dyDescent="0.35">
      <c r="A12" s="69"/>
      <c r="B12" s="69"/>
      <c r="C12" s="69"/>
      <c r="D12" s="69"/>
      <c r="E12" s="69"/>
      <c r="F12" s="69" t="s">
        <v>17329</v>
      </c>
      <c r="G12" s="69"/>
      <c r="H12" s="69">
        <v>600000</v>
      </c>
      <c r="I12" s="69"/>
      <c r="J12" s="69" t="s">
        <v>2394</v>
      </c>
      <c r="K12" s="75">
        <v>2016</v>
      </c>
      <c r="L12" s="75" t="s">
        <v>2876</v>
      </c>
      <c r="M12" s="75" t="s">
        <v>17330</v>
      </c>
      <c r="N12" s="75"/>
      <c r="O12" s="69" t="s">
        <v>937</v>
      </c>
      <c r="P12" s="69" t="s">
        <v>938</v>
      </c>
      <c r="Q12" s="75" t="s">
        <v>2878</v>
      </c>
      <c r="R12" s="69"/>
      <c r="S12" s="69"/>
      <c r="T12" s="69"/>
      <c r="U12" s="69"/>
      <c r="V12" s="116"/>
      <c r="W12" s="121"/>
      <c r="X12" s="653">
        <f t="shared" si="0"/>
        <v>42000.000000000007</v>
      </c>
      <c r="Y12" s="69">
        <f t="shared" si="1"/>
        <v>642000</v>
      </c>
    </row>
    <row r="13" spans="1:25" x14ac:dyDescent="0.35">
      <c r="A13" s="69"/>
      <c r="B13" s="69"/>
      <c r="C13" s="69"/>
      <c r="D13" s="69"/>
      <c r="E13" s="69"/>
      <c r="F13" s="69" t="s">
        <v>17331</v>
      </c>
      <c r="G13" s="69"/>
      <c r="H13" s="69">
        <v>600000</v>
      </c>
      <c r="I13" s="69"/>
      <c r="J13" s="69" t="s">
        <v>2394</v>
      </c>
      <c r="K13" s="75">
        <v>2016</v>
      </c>
      <c r="L13" s="75" t="s">
        <v>14095</v>
      </c>
      <c r="M13" s="75" t="s">
        <v>17332</v>
      </c>
      <c r="N13" s="75"/>
      <c r="O13" s="69" t="s">
        <v>937</v>
      </c>
      <c r="P13" s="69" t="s">
        <v>967</v>
      </c>
      <c r="Q13" s="75" t="s">
        <v>2878</v>
      </c>
      <c r="R13" s="69"/>
      <c r="S13" s="69"/>
      <c r="T13" s="69"/>
      <c r="U13" s="69"/>
      <c r="V13" s="116"/>
      <c r="W13" s="121"/>
      <c r="X13" s="653">
        <f t="shared" si="0"/>
        <v>42000.000000000007</v>
      </c>
      <c r="Y13" s="69">
        <f t="shared" si="1"/>
        <v>642000</v>
      </c>
    </row>
    <row r="14" spans="1:25" x14ac:dyDescent="0.35">
      <c r="A14" s="69"/>
      <c r="B14" s="69"/>
      <c r="C14" s="69"/>
      <c r="D14" s="69"/>
      <c r="E14" s="69"/>
      <c r="F14" s="69" t="s">
        <v>17333</v>
      </c>
      <c r="G14" s="69"/>
      <c r="H14" s="69">
        <v>650000</v>
      </c>
      <c r="I14" s="69"/>
      <c r="J14" s="69" t="s">
        <v>2394</v>
      </c>
      <c r="K14" s="75">
        <v>2016</v>
      </c>
      <c r="L14" s="75" t="s">
        <v>2876</v>
      </c>
      <c r="M14" s="75" t="s">
        <v>17334</v>
      </c>
      <c r="N14" s="75"/>
      <c r="O14" s="69" t="s">
        <v>937</v>
      </c>
      <c r="P14" s="69" t="s">
        <v>938</v>
      </c>
      <c r="Q14" s="75" t="s">
        <v>2878</v>
      </c>
      <c r="R14" s="69"/>
      <c r="S14" s="69"/>
      <c r="T14" s="69"/>
      <c r="U14" s="69"/>
      <c r="V14" s="116"/>
      <c r="W14" s="121"/>
      <c r="X14" s="653">
        <f t="shared" si="0"/>
        <v>45500.000000000007</v>
      </c>
      <c r="Y14" s="69">
        <f t="shared" si="1"/>
        <v>695500</v>
      </c>
    </row>
    <row r="15" spans="1:25" x14ac:dyDescent="0.35">
      <c r="A15" s="76"/>
      <c r="B15" s="76"/>
      <c r="C15" s="76"/>
      <c r="D15" s="76"/>
      <c r="E15" s="76"/>
      <c r="F15" s="69" t="s">
        <v>17335</v>
      </c>
      <c r="G15" s="69"/>
      <c r="H15" s="69">
        <v>600000</v>
      </c>
      <c r="I15" s="69"/>
      <c r="J15" s="69" t="s">
        <v>2394</v>
      </c>
      <c r="K15" s="75">
        <v>2016</v>
      </c>
      <c r="L15" s="79" t="s">
        <v>2876</v>
      </c>
      <c r="M15" s="79" t="s">
        <v>17336</v>
      </c>
      <c r="N15" s="75"/>
      <c r="O15" s="69" t="s">
        <v>937</v>
      </c>
      <c r="P15" s="69" t="s">
        <v>938</v>
      </c>
      <c r="Q15" s="75" t="s">
        <v>2878</v>
      </c>
      <c r="R15" s="69"/>
      <c r="S15" s="69"/>
      <c r="T15" s="69"/>
      <c r="U15" s="69"/>
      <c r="V15" s="116"/>
      <c r="W15" s="121"/>
      <c r="X15" s="653">
        <f t="shared" si="0"/>
        <v>42000.000000000007</v>
      </c>
      <c r="Y15" s="69">
        <f t="shared" si="1"/>
        <v>642000</v>
      </c>
    </row>
    <row r="16" spans="1:25" x14ac:dyDescent="0.35">
      <c r="A16" s="76"/>
      <c r="B16" s="76"/>
      <c r="C16" s="76"/>
      <c r="D16" s="76"/>
      <c r="E16" s="76"/>
      <c r="F16" s="69" t="s">
        <v>17337</v>
      </c>
      <c r="G16" s="69"/>
      <c r="H16" s="69">
        <v>600000</v>
      </c>
      <c r="I16" s="69"/>
      <c r="J16" s="69" t="s">
        <v>2394</v>
      </c>
      <c r="K16" s="75">
        <v>2016</v>
      </c>
      <c r="L16" s="75" t="s">
        <v>2876</v>
      </c>
      <c r="M16" s="79" t="s">
        <v>17338</v>
      </c>
      <c r="N16" s="75"/>
      <c r="O16" s="69" t="s">
        <v>937</v>
      </c>
      <c r="P16" s="69" t="s">
        <v>938</v>
      </c>
      <c r="Q16" s="75" t="s">
        <v>2878</v>
      </c>
      <c r="R16" s="69"/>
      <c r="S16" s="69"/>
      <c r="T16" s="69"/>
      <c r="U16" s="69"/>
      <c r="V16" s="116"/>
      <c r="W16" s="121"/>
      <c r="X16" s="653">
        <f t="shared" si="0"/>
        <v>42000.000000000007</v>
      </c>
      <c r="Y16" s="69">
        <f t="shared" si="1"/>
        <v>642000</v>
      </c>
    </row>
    <row r="17" spans="1:25" x14ac:dyDescent="0.35">
      <c r="A17" s="76"/>
      <c r="B17" s="76"/>
      <c r="C17" s="76"/>
      <c r="D17" s="76"/>
      <c r="E17" s="76"/>
      <c r="F17" s="69" t="s">
        <v>17339</v>
      </c>
      <c r="G17" s="69"/>
      <c r="H17" s="69">
        <v>600000</v>
      </c>
      <c r="I17" s="69"/>
      <c r="J17" s="69" t="s">
        <v>2394</v>
      </c>
      <c r="K17" s="75">
        <v>2016</v>
      </c>
      <c r="L17" s="79" t="s">
        <v>2876</v>
      </c>
      <c r="M17" s="79" t="s">
        <v>17340</v>
      </c>
      <c r="N17" s="75"/>
      <c r="O17" s="69" t="s">
        <v>937</v>
      </c>
      <c r="P17" s="69" t="s">
        <v>938</v>
      </c>
      <c r="Q17" s="75" t="s">
        <v>2878</v>
      </c>
      <c r="R17" s="69"/>
      <c r="S17" s="69"/>
      <c r="T17" s="69"/>
      <c r="U17" s="69"/>
      <c r="V17" s="116"/>
      <c r="W17" s="121"/>
      <c r="X17" s="653">
        <f t="shared" si="0"/>
        <v>42000.000000000007</v>
      </c>
      <c r="Y17" s="69">
        <f t="shared" si="1"/>
        <v>642000</v>
      </c>
    </row>
    <row r="18" spans="1:25" x14ac:dyDescent="0.35">
      <c r="A18" s="76"/>
      <c r="B18" s="76"/>
      <c r="C18" s="76"/>
      <c r="D18" s="76"/>
      <c r="E18" s="76"/>
      <c r="F18" s="69" t="s">
        <v>17341</v>
      </c>
      <c r="G18" s="69"/>
      <c r="H18" s="69">
        <v>600000</v>
      </c>
      <c r="I18" s="69"/>
      <c r="J18" s="69" t="s">
        <v>2394</v>
      </c>
      <c r="K18" s="75">
        <v>2016</v>
      </c>
      <c r="L18" s="75" t="s">
        <v>2876</v>
      </c>
      <c r="M18" s="79" t="s">
        <v>17342</v>
      </c>
      <c r="N18" s="75"/>
      <c r="O18" s="69" t="s">
        <v>937</v>
      </c>
      <c r="P18" s="69" t="s">
        <v>938</v>
      </c>
      <c r="Q18" s="75" t="s">
        <v>2878</v>
      </c>
      <c r="R18" s="69"/>
      <c r="S18" s="69"/>
      <c r="T18" s="69"/>
      <c r="U18" s="69"/>
      <c r="V18" s="116"/>
      <c r="W18" s="121"/>
      <c r="X18" s="653">
        <f t="shared" si="0"/>
        <v>42000.000000000007</v>
      </c>
      <c r="Y18" s="69">
        <f t="shared" si="1"/>
        <v>642000</v>
      </c>
    </row>
    <row r="19" spans="1:25" x14ac:dyDescent="0.35">
      <c r="A19" s="76"/>
      <c r="B19" s="76"/>
      <c r="C19" s="76"/>
      <c r="D19" s="76"/>
      <c r="E19" s="76"/>
      <c r="F19" s="69" t="s">
        <v>17343</v>
      </c>
      <c r="G19" s="69"/>
      <c r="H19" s="69">
        <v>600000</v>
      </c>
      <c r="I19" s="69"/>
      <c r="J19" s="69" t="s">
        <v>2394</v>
      </c>
      <c r="K19" s="75">
        <v>2016</v>
      </c>
      <c r="L19" s="79" t="s">
        <v>2876</v>
      </c>
      <c r="M19" s="79" t="s">
        <v>17344</v>
      </c>
      <c r="N19" s="75"/>
      <c r="O19" s="69" t="s">
        <v>937</v>
      </c>
      <c r="P19" s="69" t="s">
        <v>938</v>
      </c>
      <c r="Q19" s="75" t="s">
        <v>2878</v>
      </c>
      <c r="R19" s="69"/>
      <c r="S19" s="69"/>
      <c r="T19" s="69"/>
      <c r="U19" s="69"/>
      <c r="V19" s="116"/>
      <c r="W19" s="121"/>
      <c r="X19" s="653">
        <f t="shared" si="0"/>
        <v>42000.000000000007</v>
      </c>
      <c r="Y19" s="69">
        <f t="shared" si="1"/>
        <v>642000</v>
      </c>
    </row>
    <row r="20" spans="1:25" x14ac:dyDescent="0.35">
      <c r="A20" s="76"/>
      <c r="B20" s="76"/>
      <c r="C20" s="76"/>
      <c r="D20" s="76"/>
      <c r="E20" s="76"/>
      <c r="F20" s="69" t="s">
        <v>17345</v>
      </c>
      <c r="G20" s="69"/>
      <c r="H20" s="69">
        <v>600000</v>
      </c>
      <c r="I20" s="69"/>
      <c r="J20" s="69" t="s">
        <v>2394</v>
      </c>
      <c r="K20" s="75">
        <v>2016</v>
      </c>
      <c r="L20" s="75" t="s">
        <v>2876</v>
      </c>
      <c r="M20" s="79" t="s">
        <v>17346</v>
      </c>
      <c r="N20" s="75"/>
      <c r="O20" s="69" t="s">
        <v>937</v>
      </c>
      <c r="P20" s="69" t="s">
        <v>938</v>
      </c>
      <c r="Q20" s="75" t="s">
        <v>2878</v>
      </c>
      <c r="R20" s="69"/>
      <c r="S20" s="69"/>
      <c r="T20" s="69"/>
      <c r="U20" s="69"/>
      <c r="V20" s="116"/>
      <c r="W20" s="121"/>
      <c r="X20" s="653">
        <f t="shared" si="0"/>
        <v>42000.000000000007</v>
      </c>
      <c r="Y20" s="69">
        <f t="shared" si="1"/>
        <v>642000</v>
      </c>
    </row>
    <row r="21" spans="1:25" x14ac:dyDescent="0.35">
      <c r="A21" s="76"/>
      <c r="B21" s="76"/>
      <c r="C21" s="76"/>
      <c r="D21" s="76"/>
      <c r="E21" s="76"/>
      <c r="F21" s="69" t="s">
        <v>17347</v>
      </c>
      <c r="G21" s="69"/>
      <c r="H21" s="69">
        <v>600000</v>
      </c>
      <c r="I21" s="69"/>
      <c r="J21" s="69" t="s">
        <v>2394</v>
      </c>
      <c r="K21" s="75">
        <v>2016</v>
      </c>
      <c r="L21" s="79" t="s">
        <v>14095</v>
      </c>
      <c r="M21" s="79" t="s">
        <v>17348</v>
      </c>
      <c r="N21" s="75"/>
      <c r="O21" s="69" t="s">
        <v>937</v>
      </c>
      <c r="P21" s="69" t="s">
        <v>967</v>
      </c>
      <c r="Q21" s="75" t="s">
        <v>2878</v>
      </c>
      <c r="R21" s="69"/>
      <c r="S21" s="69"/>
      <c r="T21" s="69"/>
      <c r="U21" s="69"/>
      <c r="V21" s="116"/>
      <c r="W21" s="121"/>
      <c r="X21" s="653">
        <f t="shared" si="0"/>
        <v>42000.000000000007</v>
      </c>
      <c r="Y21" s="69">
        <f t="shared" si="1"/>
        <v>642000</v>
      </c>
    </row>
    <row r="22" spans="1:25" x14ac:dyDescent="0.35">
      <c r="A22" s="76"/>
      <c r="B22" s="76"/>
      <c r="C22" s="76"/>
      <c r="D22" s="76"/>
      <c r="E22" s="76"/>
      <c r="F22" s="69" t="s">
        <v>17349</v>
      </c>
      <c r="G22" s="69"/>
      <c r="H22" s="69">
        <v>650000</v>
      </c>
      <c r="I22" s="69"/>
      <c r="J22" s="69" t="s">
        <v>2394</v>
      </c>
      <c r="K22" s="75">
        <v>2016</v>
      </c>
      <c r="L22" s="75" t="s">
        <v>13092</v>
      </c>
      <c r="M22" s="79" t="s">
        <v>17350</v>
      </c>
      <c r="N22" s="75"/>
      <c r="O22" s="69" t="s">
        <v>937</v>
      </c>
      <c r="P22" s="69" t="s">
        <v>967</v>
      </c>
      <c r="Q22" s="75" t="s">
        <v>2878</v>
      </c>
      <c r="R22" s="69"/>
      <c r="S22" s="69"/>
      <c r="T22" s="69"/>
      <c r="U22" s="69"/>
      <c r="V22" s="116"/>
      <c r="W22" s="121"/>
      <c r="X22" s="653">
        <f t="shared" si="0"/>
        <v>45500.000000000007</v>
      </c>
      <c r="Y22" s="69">
        <f t="shared" si="1"/>
        <v>695500</v>
      </c>
    </row>
    <row r="23" spans="1:25" x14ac:dyDescent="0.35">
      <c r="A23" s="76"/>
      <c r="B23" s="76"/>
      <c r="C23" s="76"/>
      <c r="D23" s="76"/>
      <c r="E23" s="76"/>
      <c r="F23" s="69" t="s">
        <v>17351</v>
      </c>
      <c r="G23" s="69"/>
      <c r="H23" s="69">
        <v>600000</v>
      </c>
      <c r="I23" s="69"/>
      <c r="J23" s="69" t="s">
        <v>2394</v>
      </c>
      <c r="K23" s="75">
        <v>2016</v>
      </c>
      <c r="L23" s="75" t="s">
        <v>13092</v>
      </c>
      <c r="M23" s="79" t="s">
        <v>17352</v>
      </c>
      <c r="N23" s="75"/>
      <c r="O23" s="69" t="s">
        <v>937</v>
      </c>
      <c r="P23" s="69" t="s">
        <v>967</v>
      </c>
      <c r="Q23" s="75" t="s">
        <v>2878</v>
      </c>
      <c r="R23" s="69"/>
      <c r="S23" s="69"/>
      <c r="T23" s="69"/>
      <c r="U23" s="69"/>
      <c r="V23" s="116"/>
      <c r="W23" s="121"/>
      <c r="X23" s="653">
        <f t="shared" si="0"/>
        <v>42000.000000000007</v>
      </c>
      <c r="Y23" s="69">
        <f t="shared" si="1"/>
        <v>642000</v>
      </c>
    </row>
    <row r="24" spans="1:25" x14ac:dyDescent="0.35">
      <c r="A24" s="76"/>
      <c r="B24" s="76"/>
      <c r="C24" s="76"/>
      <c r="D24" s="76"/>
      <c r="E24" s="76"/>
      <c r="F24" s="69" t="s">
        <v>17353</v>
      </c>
      <c r="G24" s="69"/>
      <c r="H24" s="69">
        <v>600000</v>
      </c>
      <c r="I24" s="69"/>
      <c r="J24" s="69" t="s">
        <v>2394</v>
      </c>
      <c r="K24" s="75">
        <v>2016</v>
      </c>
      <c r="L24" s="75" t="s">
        <v>13092</v>
      </c>
      <c r="M24" s="80" t="s">
        <v>17354</v>
      </c>
      <c r="N24" s="75"/>
      <c r="O24" s="69" t="s">
        <v>937</v>
      </c>
      <c r="P24" s="69" t="s">
        <v>967</v>
      </c>
      <c r="Q24" s="75" t="s">
        <v>2878</v>
      </c>
      <c r="R24" s="69"/>
      <c r="S24" s="69"/>
      <c r="T24" s="69"/>
      <c r="U24" s="69"/>
      <c r="V24" s="116"/>
      <c r="W24" s="121"/>
      <c r="X24" s="653">
        <f t="shared" si="0"/>
        <v>42000.000000000007</v>
      </c>
      <c r="Y24" s="69">
        <f t="shared" si="1"/>
        <v>642000</v>
      </c>
    </row>
    <row r="25" spans="1:25" x14ac:dyDescent="0.35">
      <c r="A25" s="76"/>
      <c r="B25" s="76"/>
      <c r="C25" s="76"/>
      <c r="D25" s="76"/>
      <c r="E25" s="76"/>
      <c r="F25" s="69" t="s">
        <v>17355</v>
      </c>
      <c r="G25" s="69"/>
      <c r="H25" s="69">
        <v>600000</v>
      </c>
      <c r="I25" s="69"/>
      <c r="J25" s="69" t="s">
        <v>2394</v>
      </c>
      <c r="K25" s="75">
        <v>2016</v>
      </c>
      <c r="L25" s="75" t="s">
        <v>2876</v>
      </c>
      <c r="M25" s="80" t="s">
        <v>17356</v>
      </c>
      <c r="N25" s="75"/>
      <c r="O25" s="69" t="s">
        <v>937</v>
      </c>
      <c r="P25" s="69" t="s">
        <v>938</v>
      </c>
      <c r="Q25" s="75" t="s">
        <v>2878</v>
      </c>
      <c r="R25" s="69"/>
      <c r="S25" s="69"/>
      <c r="T25" s="69"/>
      <c r="U25" s="69"/>
      <c r="V25" s="116"/>
      <c r="W25" s="121"/>
      <c r="X25" s="653">
        <f t="shared" si="0"/>
        <v>42000.000000000007</v>
      </c>
      <c r="Y25" s="69">
        <f t="shared" si="1"/>
        <v>642000</v>
      </c>
    </row>
    <row r="26" spans="1:25" x14ac:dyDescent="0.35">
      <c r="A26" s="76"/>
      <c r="B26" s="76"/>
      <c r="C26" s="76"/>
      <c r="D26" s="76"/>
      <c r="E26" s="76"/>
      <c r="F26" s="69" t="s">
        <v>17357</v>
      </c>
      <c r="G26" s="69"/>
      <c r="H26" s="69">
        <v>600000</v>
      </c>
      <c r="I26" s="69"/>
      <c r="J26" s="69" t="s">
        <v>2394</v>
      </c>
      <c r="K26" s="75">
        <v>2016</v>
      </c>
      <c r="L26" s="75" t="s">
        <v>2876</v>
      </c>
      <c r="M26" s="80" t="s">
        <v>17358</v>
      </c>
      <c r="N26" s="75"/>
      <c r="O26" s="69" t="s">
        <v>937</v>
      </c>
      <c r="P26" s="69" t="s">
        <v>938</v>
      </c>
      <c r="Q26" s="75" t="s">
        <v>2878</v>
      </c>
      <c r="R26" s="69"/>
      <c r="S26" s="69"/>
      <c r="T26" s="69"/>
      <c r="U26" s="69"/>
      <c r="V26" s="116"/>
      <c r="W26" s="121"/>
      <c r="X26" s="653">
        <f t="shared" si="0"/>
        <v>42000.000000000007</v>
      </c>
      <c r="Y26" s="69">
        <f t="shared" si="1"/>
        <v>642000</v>
      </c>
    </row>
    <row r="27" spans="1:25" x14ac:dyDescent="0.35">
      <c r="A27" s="76"/>
      <c r="B27" s="76"/>
      <c r="C27" s="76"/>
      <c r="D27" s="76"/>
      <c r="E27" s="76"/>
      <c r="F27" s="69" t="s">
        <v>17359</v>
      </c>
      <c r="G27" s="69"/>
      <c r="H27" s="69">
        <v>600000</v>
      </c>
      <c r="I27" s="69"/>
      <c r="J27" s="69" t="s">
        <v>2394</v>
      </c>
      <c r="K27" s="75">
        <v>2016</v>
      </c>
      <c r="L27" s="75" t="s">
        <v>2876</v>
      </c>
      <c r="M27" s="80" t="s">
        <v>17360</v>
      </c>
      <c r="N27" s="75"/>
      <c r="O27" s="69" t="s">
        <v>937</v>
      </c>
      <c r="P27" s="69" t="s">
        <v>938</v>
      </c>
      <c r="Q27" s="75" t="s">
        <v>2878</v>
      </c>
      <c r="R27" s="69"/>
      <c r="S27" s="69"/>
      <c r="T27" s="69"/>
      <c r="U27" s="69"/>
      <c r="V27" s="116"/>
      <c r="W27" s="121"/>
      <c r="X27" s="653">
        <f t="shared" si="0"/>
        <v>42000.000000000007</v>
      </c>
      <c r="Y27" s="69">
        <f t="shared" si="1"/>
        <v>642000</v>
      </c>
    </row>
    <row r="28" spans="1:25" x14ac:dyDescent="0.35">
      <c r="A28" s="76"/>
      <c r="B28" s="76"/>
      <c r="C28" s="76"/>
      <c r="D28" s="76"/>
      <c r="E28" s="76"/>
      <c r="F28" s="69" t="s">
        <v>17361</v>
      </c>
      <c r="G28" s="69"/>
      <c r="H28" s="69">
        <v>600000</v>
      </c>
      <c r="I28" s="69"/>
      <c r="J28" s="69" t="s">
        <v>2394</v>
      </c>
      <c r="K28" s="75">
        <v>2016</v>
      </c>
      <c r="L28" s="75" t="s">
        <v>2876</v>
      </c>
      <c r="M28" s="80" t="s">
        <v>17362</v>
      </c>
      <c r="N28" s="75"/>
      <c r="O28" s="69" t="s">
        <v>937</v>
      </c>
      <c r="P28" s="69" t="s">
        <v>938</v>
      </c>
      <c r="Q28" s="75" t="s">
        <v>2878</v>
      </c>
      <c r="R28" s="69"/>
      <c r="S28" s="69"/>
      <c r="T28" s="69"/>
      <c r="U28" s="69"/>
      <c r="V28" s="116"/>
      <c r="W28" s="121"/>
      <c r="X28" s="653">
        <f t="shared" si="0"/>
        <v>42000.000000000007</v>
      </c>
      <c r="Y28" s="69">
        <f t="shared" si="1"/>
        <v>642000</v>
      </c>
    </row>
    <row r="29" spans="1:25" x14ac:dyDescent="0.35">
      <c r="A29" s="76"/>
      <c r="B29" s="76"/>
      <c r="C29" s="76"/>
      <c r="D29" s="76"/>
      <c r="E29" s="76"/>
      <c r="F29" s="69" t="s">
        <v>17363</v>
      </c>
      <c r="G29" s="69"/>
      <c r="H29" s="69">
        <v>600000</v>
      </c>
      <c r="I29" s="69"/>
      <c r="J29" s="69" t="s">
        <v>2394</v>
      </c>
      <c r="K29" s="75">
        <v>2016</v>
      </c>
      <c r="L29" s="75" t="s">
        <v>2876</v>
      </c>
      <c r="M29" s="80" t="s">
        <v>17364</v>
      </c>
      <c r="N29" s="75"/>
      <c r="O29" s="69" t="s">
        <v>937</v>
      </c>
      <c r="P29" s="69" t="s">
        <v>938</v>
      </c>
      <c r="Q29" s="75" t="s">
        <v>2878</v>
      </c>
      <c r="R29" s="69"/>
      <c r="S29" s="69"/>
      <c r="T29" s="69"/>
      <c r="U29" s="69"/>
      <c r="V29" s="116"/>
      <c r="W29" s="121"/>
      <c r="X29" s="653">
        <f t="shared" si="0"/>
        <v>42000.000000000007</v>
      </c>
      <c r="Y29" s="69">
        <f t="shared" si="1"/>
        <v>642000</v>
      </c>
    </row>
    <row r="30" spans="1:25" x14ac:dyDescent="0.35">
      <c r="A30" s="76"/>
      <c r="B30" s="76"/>
      <c r="C30" s="76"/>
      <c r="D30" s="76"/>
      <c r="E30" s="76"/>
      <c r="F30" s="69" t="s">
        <v>17365</v>
      </c>
      <c r="G30" s="69"/>
      <c r="H30" s="69">
        <v>600000</v>
      </c>
      <c r="I30" s="69"/>
      <c r="J30" s="69" t="s">
        <v>2394</v>
      </c>
      <c r="K30" s="75">
        <v>2016</v>
      </c>
      <c r="L30" s="75" t="s">
        <v>2876</v>
      </c>
      <c r="M30" s="80" t="s">
        <v>17366</v>
      </c>
      <c r="N30" s="75"/>
      <c r="O30" s="69" t="s">
        <v>937</v>
      </c>
      <c r="P30" s="69" t="s">
        <v>938</v>
      </c>
      <c r="Q30" s="75" t="s">
        <v>2878</v>
      </c>
      <c r="R30" s="69"/>
      <c r="S30" s="69"/>
      <c r="T30" s="69"/>
      <c r="U30" s="69"/>
      <c r="V30" s="116"/>
      <c r="W30" s="121"/>
      <c r="X30" s="653">
        <f t="shared" si="0"/>
        <v>42000.000000000007</v>
      </c>
      <c r="Y30" s="69">
        <f t="shared" si="1"/>
        <v>642000</v>
      </c>
    </row>
    <row r="31" spans="1:25" x14ac:dyDescent="0.35">
      <c r="A31" s="76"/>
      <c r="B31" s="76"/>
      <c r="C31" s="76"/>
      <c r="D31" s="76"/>
      <c r="E31" s="76"/>
      <c r="F31" s="69" t="s">
        <v>17367</v>
      </c>
      <c r="G31" s="69"/>
      <c r="H31" s="69">
        <v>600000</v>
      </c>
      <c r="I31" s="69"/>
      <c r="J31" s="69" t="s">
        <v>2394</v>
      </c>
      <c r="K31" s="75">
        <v>2016</v>
      </c>
      <c r="L31" s="75" t="s">
        <v>2876</v>
      </c>
      <c r="M31" s="80" t="s">
        <v>17368</v>
      </c>
      <c r="N31" s="75"/>
      <c r="O31" s="69" t="s">
        <v>937</v>
      </c>
      <c r="P31" s="69" t="s">
        <v>938</v>
      </c>
      <c r="Q31" s="75" t="s">
        <v>2878</v>
      </c>
      <c r="R31" s="69"/>
      <c r="S31" s="69"/>
      <c r="T31" s="69"/>
      <c r="U31" s="69"/>
      <c r="V31" s="116"/>
      <c r="W31" s="121"/>
      <c r="X31" s="653">
        <f t="shared" si="0"/>
        <v>42000.000000000007</v>
      </c>
      <c r="Y31" s="69">
        <f t="shared" si="1"/>
        <v>642000</v>
      </c>
    </row>
    <row r="32" spans="1:25" x14ac:dyDescent="0.35">
      <c r="A32" s="76"/>
      <c r="B32" s="76"/>
      <c r="C32" s="76"/>
      <c r="D32" s="76"/>
      <c r="E32" s="76"/>
      <c r="F32" s="69" t="s">
        <v>17369</v>
      </c>
      <c r="G32" s="69"/>
      <c r="H32" s="69">
        <v>650000</v>
      </c>
      <c r="I32" s="69"/>
      <c r="J32" s="69" t="s">
        <v>2394</v>
      </c>
      <c r="K32" s="75">
        <v>2016</v>
      </c>
      <c r="L32" s="75" t="s">
        <v>14095</v>
      </c>
      <c r="M32" s="80" t="s">
        <v>17370</v>
      </c>
      <c r="N32" s="75"/>
      <c r="O32" s="69" t="s">
        <v>937</v>
      </c>
      <c r="P32" s="69" t="s">
        <v>967</v>
      </c>
      <c r="Q32" s="75" t="s">
        <v>2878</v>
      </c>
      <c r="R32" s="69"/>
      <c r="S32" s="69"/>
      <c r="T32" s="69"/>
      <c r="U32" s="69"/>
      <c r="V32" s="116"/>
      <c r="W32" s="121"/>
      <c r="X32" s="653">
        <f t="shared" si="0"/>
        <v>45500.000000000007</v>
      </c>
      <c r="Y32" s="69">
        <f t="shared" si="1"/>
        <v>695500</v>
      </c>
    </row>
    <row r="33" spans="1:25" x14ac:dyDescent="0.35">
      <c r="A33" s="76"/>
      <c r="B33" s="76"/>
      <c r="C33" s="76"/>
      <c r="D33" s="76"/>
      <c r="E33" s="76"/>
      <c r="F33" s="69" t="s">
        <v>17371</v>
      </c>
      <c r="G33" s="69"/>
      <c r="H33" s="69">
        <v>600000</v>
      </c>
      <c r="I33" s="69"/>
      <c r="J33" s="69" t="s">
        <v>2394</v>
      </c>
      <c r="K33" s="75">
        <v>2016</v>
      </c>
      <c r="L33" s="75" t="s">
        <v>2876</v>
      </c>
      <c r="M33" s="80" t="s">
        <v>17372</v>
      </c>
      <c r="N33" s="75"/>
      <c r="O33" s="69" t="s">
        <v>937</v>
      </c>
      <c r="P33" s="69" t="s">
        <v>938</v>
      </c>
      <c r="Q33" s="75" t="s">
        <v>2878</v>
      </c>
      <c r="R33" s="69"/>
      <c r="S33" s="69"/>
      <c r="T33" s="69"/>
      <c r="U33" s="69"/>
      <c r="V33" s="116"/>
      <c r="W33" s="121"/>
      <c r="X33" s="653">
        <f t="shared" si="0"/>
        <v>42000.000000000007</v>
      </c>
      <c r="Y33" s="69">
        <f t="shared" si="1"/>
        <v>642000</v>
      </c>
    </row>
    <row r="34" spans="1:25" x14ac:dyDescent="0.35">
      <c r="A34" s="76"/>
      <c r="B34" s="76"/>
      <c r="C34" s="76"/>
      <c r="D34" s="76"/>
      <c r="E34" s="76"/>
      <c r="F34" s="69" t="s">
        <v>17373</v>
      </c>
      <c r="G34" s="69"/>
      <c r="H34" s="69">
        <v>600000</v>
      </c>
      <c r="I34" s="69"/>
      <c r="J34" s="69" t="s">
        <v>2394</v>
      </c>
      <c r="K34" s="75">
        <v>2016</v>
      </c>
      <c r="L34" s="79" t="s">
        <v>2876</v>
      </c>
      <c r="M34" s="80" t="s">
        <v>17374</v>
      </c>
      <c r="N34" s="75"/>
      <c r="O34" s="69" t="s">
        <v>937</v>
      </c>
      <c r="P34" s="69" t="s">
        <v>938</v>
      </c>
      <c r="Q34" s="75" t="s">
        <v>2878</v>
      </c>
      <c r="R34" s="69"/>
      <c r="S34" s="69"/>
      <c r="T34" s="69"/>
      <c r="U34" s="69"/>
      <c r="V34" s="116"/>
      <c r="W34" s="121"/>
      <c r="X34" s="653">
        <f t="shared" si="0"/>
        <v>42000.000000000007</v>
      </c>
      <c r="Y34" s="69">
        <f t="shared" si="1"/>
        <v>642000</v>
      </c>
    </row>
    <row r="35" spans="1:25" x14ac:dyDescent="0.35">
      <c r="A35" s="76"/>
      <c r="B35" s="76"/>
      <c r="C35" s="76"/>
      <c r="D35" s="76"/>
      <c r="E35" s="76"/>
      <c r="F35" s="69" t="s">
        <v>17375</v>
      </c>
      <c r="G35" s="69"/>
      <c r="H35" s="69">
        <v>600000</v>
      </c>
      <c r="I35" s="69"/>
      <c r="J35" s="69" t="s">
        <v>2394</v>
      </c>
      <c r="K35" s="75">
        <v>2016</v>
      </c>
      <c r="L35" s="75" t="s">
        <v>2876</v>
      </c>
      <c r="M35" s="80" t="s">
        <v>17376</v>
      </c>
      <c r="N35" s="75"/>
      <c r="O35" s="69" t="s">
        <v>937</v>
      </c>
      <c r="P35" s="69" t="s">
        <v>938</v>
      </c>
      <c r="Q35" s="75" t="s">
        <v>2878</v>
      </c>
      <c r="R35" s="69"/>
      <c r="S35" s="69"/>
      <c r="T35" s="69"/>
      <c r="U35" s="69"/>
      <c r="V35" s="116"/>
      <c r="W35" s="121"/>
      <c r="X35" s="653">
        <f t="shared" si="0"/>
        <v>42000.000000000007</v>
      </c>
      <c r="Y35" s="69">
        <f t="shared" si="1"/>
        <v>642000</v>
      </c>
    </row>
    <row r="36" spans="1:25" x14ac:dyDescent="0.35">
      <c r="A36" s="76"/>
      <c r="B36" s="76"/>
      <c r="C36" s="76"/>
      <c r="D36" s="76"/>
      <c r="E36" s="76"/>
      <c r="F36" s="69" t="s">
        <v>17377</v>
      </c>
      <c r="G36" s="69"/>
      <c r="H36" s="69">
        <v>600000</v>
      </c>
      <c r="I36" s="69"/>
      <c r="J36" s="69" t="s">
        <v>2394</v>
      </c>
      <c r="K36" s="75">
        <v>2016</v>
      </c>
      <c r="L36" s="79" t="s">
        <v>2876</v>
      </c>
      <c r="M36" s="80" t="s">
        <v>17378</v>
      </c>
      <c r="N36" s="75"/>
      <c r="O36" s="69" t="s">
        <v>937</v>
      </c>
      <c r="P36" s="69" t="s">
        <v>938</v>
      </c>
      <c r="Q36" s="75" t="s">
        <v>2878</v>
      </c>
      <c r="R36" s="69"/>
      <c r="S36" s="69"/>
      <c r="T36" s="69"/>
      <c r="U36" s="69"/>
      <c r="V36" s="116"/>
      <c r="W36" s="121"/>
      <c r="X36" s="653">
        <f t="shared" si="0"/>
        <v>42000.000000000007</v>
      </c>
      <c r="Y36" s="69">
        <f t="shared" si="1"/>
        <v>642000</v>
      </c>
    </row>
    <row r="37" spans="1:25" x14ac:dyDescent="0.35">
      <c r="A37" s="76"/>
      <c r="B37" s="76"/>
      <c r="C37" s="76"/>
      <c r="D37" s="76"/>
      <c r="E37" s="76"/>
      <c r="F37" s="69" t="s">
        <v>17379</v>
      </c>
      <c r="G37" s="69"/>
      <c r="H37" s="69">
        <v>600000</v>
      </c>
      <c r="I37" s="69"/>
      <c r="J37" s="69" t="s">
        <v>2394</v>
      </c>
      <c r="K37" s="75">
        <v>2016</v>
      </c>
      <c r="L37" s="75" t="s">
        <v>2876</v>
      </c>
      <c r="M37" s="80" t="s">
        <v>17380</v>
      </c>
      <c r="N37" s="75"/>
      <c r="O37" s="69" t="s">
        <v>937</v>
      </c>
      <c r="P37" s="69" t="s">
        <v>938</v>
      </c>
      <c r="Q37" s="75" t="s">
        <v>2878</v>
      </c>
      <c r="R37" s="69"/>
      <c r="S37" s="69"/>
      <c r="T37" s="69"/>
      <c r="U37" s="69"/>
      <c r="V37" s="116"/>
      <c r="W37" s="121"/>
      <c r="X37" s="653">
        <f t="shared" si="0"/>
        <v>42000.000000000007</v>
      </c>
      <c r="Y37" s="69">
        <f t="shared" si="1"/>
        <v>642000</v>
      </c>
    </row>
    <row r="38" spans="1:25" x14ac:dyDescent="0.35">
      <c r="A38" s="76"/>
      <c r="B38" s="76"/>
      <c r="C38" s="76"/>
      <c r="D38" s="76"/>
      <c r="E38" s="76"/>
      <c r="F38" s="69" t="s">
        <v>17381</v>
      </c>
      <c r="G38" s="69"/>
      <c r="H38" s="69">
        <v>600000</v>
      </c>
      <c r="I38" s="69"/>
      <c r="J38" s="69" t="s">
        <v>2394</v>
      </c>
      <c r="K38" s="75">
        <v>2016</v>
      </c>
      <c r="L38" s="79" t="s">
        <v>2876</v>
      </c>
      <c r="M38" s="80" t="s">
        <v>17382</v>
      </c>
      <c r="N38" s="75"/>
      <c r="O38" s="69" t="s">
        <v>937</v>
      </c>
      <c r="P38" s="69" t="s">
        <v>938</v>
      </c>
      <c r="Q38" s="75" t="s">
        <v>2878</v>
      </c>
      <c r="R38" s="69"/>
      <c r="S38" s="69"/>
      <c r="T38" s="69"/>
      <c r="U38" s="69"/>
      <c r="V38" s="116"/>
      <c r="W38" s="121"/>
      <c r="X38" s="653">
        <f t="shared" si="0"/>
        <v>42000.000000000007</v>
      </c>
      <c r="Y38" s="69">
        <f t="shared" si="1"/>
        <v>642000</v>
      </c>
    </row>
    <row r="39" spans="1:25" x14ac:dyDescent="0.35">
      <c r="A39" s="76"/>
      <c r="B39" s="76"/>
      <c r="C39" s="76"/>
      <c r="D39" s="76"/>
      <c r="E39" s="76"/>
      <c r="F39" s="69" t="s">
        <v>17383</v>
      </c>
      <c r="G39" s="69"/>
      <c r="H39" s="69">
        <v>600000</v>
      </c>
      <c r="I39" s="69"/>
      <c r="J39" s="69" t="s">
        <v>2394</v>
      </c>
      <c r="K39" s="75">
        <v>2016</v>
      </c>
      <c r="L39" s="75" t="s">
        <v>2876</v>
      </c>
      <c r="M39" s="80" t="s">
        <v>17384</v>
      </c>
      <c r="N39" s="75"/>
      <c r="O39" s="69" t="s">
        <v>937</v>
      </c>
      <c r="P39" s="69" t="s">
        <v>938</v>
      </c>
      <c r="Q39" s="75" t="s">
        <v>2878</v>
      </c>
      <c r="R39" s="69"/>
      <c r="S39" s="69"/>
      <c r="T39" s="69"/>
      <c r="U39" s="69"/>
      <c r="V39" s="116"/>
      <c r="W39" s="121"/>
      <c r="X39" s="653">
        <f t="shared" si="0"/>
        <v>42000.000000000007</v>
      </c>
      <c r="Y39" s="69">
        <f t="shared" si="1"/>
        <v>642000</v>
      </c>
    </row>
    <row r="40" spans="1:25" x14ac:dyDescent="0.35">
      <c r="A40" s="76"/>
      <c r="B40" s="76"/>
      <c r="C40" s="76"/>
      <c r="D40" s="76"/>
      <c r="E40" s="76"/>
      <c r="F40" s="69" t="s">
        <v>17385</v>
      </c>
      <c r="G40" s="69"/>
      <c r="H40" s="69">
        <v>600000</v>
      </c>
      <c r="I40" s="69"/>
      <c r="J40" s="69" t="s">
        <v>2394</v>
      </c>
      <c r="K40" s="75">
        <v>2016</v>
      </c>
      <c r="L40" s="79" t="s">
        <v>14095</v>
      </c>
      <c r="M40" s="80" t="s">
        <v>17386</v>
      </c>
      <c r="N40" s="75"/>
      <c r="O40" s="69" t="s">
        <v>937</v>
      </c>
      <c r="P40" s="69" t="s">
        <v>967</v>
      </c>
      <c r="Q40" s="75" t="s">
        <v>2878</v>
      </c>
      <c r="R40" s="69"/>
      <c r="S40" s="69"/>
      <c r="T40" s="69"/>
      <c r="U40" s="69"/>
      <c r="V40" s="116"/>
      <c r="W40" s="121"/>
      <c r="X40" s="653">
        <f t="shared" si="0"/>
        <v>42000.000000000007</v>
      </c>
      <c r="Y40" s="69">
        <f t="shared" si="1"/>
        <v>642000</v>
      </c>
    </row>
    <row r="41" spans="1:25" x14ac:dyDescent="0.35">
      <c r="A41" s="76"/>
      <c r="B41" s="76"/>
      <c r="C41" s="76"/>
      <c r="D41" s="76"/>
      <c r="E41" s="76"/>
      <c r="F41" s="69"/>
      <c r="G41" s="69"/>
      <c r="H41" s="69"/>
      <c r="I41" s="69"/>
      <c r="J41" s="69"/>
      <c r="K41" s="75"/>
      <c r="L41" s="79"/>
      <c r="M41" s="80"/>
      <c r="N41" s="75"/>
      <c r="O41" s="69"/>
      <c r="P41" s="69"/>
      <c r="Q41" s="75"/>
      <c r="R41" s="69"/>
      <c r="S41" s="69"/>
      <c r="T41" s="69"/>
      <c r="U41" s="69"/>
      <c r="V41" s="116"/>
      <c r="W41" s="121"/>
      <c r="X41" s="653">
        <f t="shared" si="0"/>
        <v>0</v>
      </c>
      <c r="Y41" s="69">
        <f t="shared" si="1"/>
        <v>0</v>
      </c>
    </row>
    <row r="42" spans="1:25" x14ac:dyDescent="0.35">
      <c r="A42" s="64"/>
      <c r="B42" s="64"/>
      <c r="C42" s="64"/>
      <c r="D42" s="64"/>
      <c r="E42" s="64"/>
      <c r="F42" s="66" t="s">
        <v>3699</v>
      </c>
      <c r="G42" s="64"/>
      <c r="H42" s="64"/>
      <c r="I42" s="64"/>
      <c r="J42" s="64"/>
      <c r="K42" s="68"/>
      <c r="L42" s="97"/>
      <c r="M42" s="127"/>
      <c r="N42" s="68"/>
      <c r="O42" s="64"/>
      <c r="P42" s="64"/>
      <c r="Q42" s="68"/>
      <c r="R42" s="64"/>
      <c r="S42" s="64"/>
      <c r="T42" s="64"/>
      <c r="U42" s="64"/>
      <c r="V42" s="115"/>
      <c r="W42" s="115"/>
      <c r="X42" s="653">
        <f t="shared" si="0"/>
        <v>0</v>
      </c>
      <c r="Y42" s="64">
        <f t="shared" si="1"/>
        <v>0</v>
      </c>
    </row>
    <row r="43" spans="1:25" x14ac:dyDescent="0.35">
      <c r="A43" s="76"/>
      <c r="B43" s="76"/>
      <c r="C43" s="76"/>
      <c r="D43" s="76"/>
      <c r="E43" s="76"/>
      <c r="F43" s="69" t="s">
        <v>17387</v>
      </c>
      <c r="G43" s="69"/>
      <c r="H43" s="69">
        <v>40000</v>
      </c>
      <c r="I43" s="69"/>
      <c r="J43" s="69" t="s">
        <v>933</v>
      </c>
      <c r="K43" s="75"/>
      <c r="L43" s="79" t="s">
        <v>17019</v>
      </c>
      <c r="M43" s="80" t="s">
        <v>17388</v>
      </c>
      <c r="N43" s="75"/>
      <c r="O43" s="69"/>
      <c r="P43" s="69" t="s">
        <v>967</v>
      </c>
      <c r="Q43" s="75" t="s">
        <v>4308</v>
      </c>
      <c r="R43" s="69"/>
      <c r="S43" s="69"/>
      <c r="T43" s="69"/>
      <c r="U43" s="69"/>
      <c r="V43" s="116"/>
      <c r="W43" s="121"/>
      <c r="X43" s="653">
        <f t="shared" si="0"/>
        <v>2800.0000000000005</v>
      </c>
      <c r="Y43" s="69">
        <f t="shared" si="1"/>
        <v>42800</v>
      </c>
    </row>
    <row r="44" spans="1:25" x14ac:dyDescent="0.35">
      <c r="A44" s="76"/>
      <c r="B44" s="76"/>
      <c r="C44" s="76"/>
      <c r="D44" s="76"/>
      <c r="E44" s="76"/>
      <c r="F44" s="69" t="s">
        <v>17389</v>
      </c>
      <c r="G44" s="69"/>
      <c r="H44" s="69">
        <v>2000000</v>
      </c>
      <c r="I44" s="69"/>
      <c r="J44" s="69" t="s">
        <v>1147</v>
      </c>
      <c r="K44" s="75"/>
      <c r="L44" s="79" t="s">
        <v>3924</v>
      </c>
      <c r="M44" s="80">
        <v>17001125</v>
      </c>
      <c r="N44" s="75"/>
      <c r="O44" s="69"/>
      <c r="P44" s="69" t="s">
        <v>967</v>
      </c>
      <c r="Q44" s="75" t="s">
        <v>3926</v>
      </c>
      <c r="R44" s="69"/>
      <c r="S44" s="69"/>
      <c r="T44" s="69"/>
      <c r="U44" s="69"/>
      <c r="V44" s="116"/>
      <c r="W44" s="121"/>
      <c r="X44" s="653">
        <f t="shared" si="0"/>
        <v>140000</v>
      </c>
      <c r="Y44" s="69">
        <f t="shared" si="1"/>
        <v>2140000</v>
      </c>
    </row>
    <row r="45" spans="1:25" x14ac:dyDescent="0.35">
      <c r="A45" s="76"/>
      <c r="B45" s="76"/>
      <c r="C45" s="76"/>
      <c r="D45" s="76"/>
      <c r="E45" s="76"/>
      <c r="F45" s="69" t="s">
        <v>17390</v>
      </c>
      <c r="G45" s="69"/>
      <c r="H45" s="69">
        <v>40000</v>
      </c>
      <c r="I45" s="69"/>
      <c r="J45" s="69" t="s">
        <v>933</v>
      </c>
      <c r="K45" s="75"/>
      <c r="L45" s="79" t="s">
        <v>17019</v>
      </c>
      <c r="M45" s="80" t="s">
        <v>17391</v>
      </c>
      <c r="N45" s="75"/>
      <c r="O45" s="69"/>
      <c r="P45" s="69" t="s">
        <v>967</v>
      </c>
      <c r="Q45" s="75" t="s">
        <v>4308</v>
      </c>
      <c r="R45" s="69"/>
      <c r="S45" s="69"/>
      <c r="T45" s="69"/>
      <c r="U45" s="69"/>
      <c r="V45" s="116"/>
      <c r="W45" s="121"/>
      <c r="X45" s="653">
        <f t="shared" si="0"/>
        <v>2800.0000000000005</v>
      </c>
      <c r="Y45" s="69">
        <f t="shared" si="1"/>
        <v>42800</v>
      </c>
    </row>
    <row r="46" spans="1:25" x14ac:dyDescent="0.35">
      <c r="A46" s="76"/>
      <c r="B46" s="76"/>
      <c r="C46" s="76"/>
      <c r="D46" s="76"/>
      <c r="E46" s="76"/>
      <c r="F46" s="69" t="s">
        <v>17392</v>
      </c>
      <c r="G46" s="69"/>
      <c r="H46" s="69">
        <v>2000000</v>
      </c>
      <c r="I46" s="69"/>
      <c r="J46" s="69" t="s">
        <v>1147</v>
      </c>
      <c r="K46" s="75"/>
      <c r="L46" s="79" t="s">
        <v>3924</v>
      </c>
      <c r="M46" s="80">
        <v>17001126</v>
      </c>
      <c r="N46" s="75"/>
      <c r="O46" s="69"/>
      <c r="P46" s="69" t="s">
        <v>967</v>
      </c>
      <c r="Q46" s="75" t="s">
        <v>3926</v>
      </c>
      <c r="R46" s="69"/>
      <c r="S46" s="69"/>
      <c r="T46" s="69"/>
      <c r="U46" s="69"/>
      <c r="V46" s="116"/>
      <c r="W46" s="121"/>
      <c r="X46" s="653">
        <f t="shared" si="0"/>
        <v>140000</v>
      </c>
      <c r="Y46" s="69">
        <f t="shared" si="1"/>
        <v>2140000</v>
      </c>
    </row>
    <row r="47" spans="1:25" x14ac:dyDescent="0.35">
      <c r="A47" s="76"/>
      <c r="B47" s="76"/>
      <c r="C47" s="76"/>
      <c r="D47" s="76"/>
      <c r="E47" s="76"/>
      <c r="F47" s="69" t="s">
        <v>17390</v>
      </c>
      <c r="G47" s="69"/>
      <c r="H47" s="69">
        <v>40000</v>
      </c>
      <c r="I47" s="69"/>
      <c r="J47" s="69" t="s">
        <v>933</v>
      </c>
      <c r="K47" s="75"/>
      <c r="L47" s="79" t="s">
        <v>17019</v>
      </c>
      <c r="M47" s="80" t="s">
        <v>17393</v>
      </c>
      <c r="N47" s="75"/>
      <c r="O47" s="69"/>
      <c r="P47" s="69" t="s">
        <v>967</v>
      </c>
      <c r="Q47" s="75" t="s">
        <v>4308</v>
      </c>
      <c r="R47" s="69"/>
      <c r="S47" s="69"/>
      <c r="T47" s="69"/>
      <c r="U47" s="69"/>
      <c r="V47" s="116"/>
      <c r="W47" s="121"/>
      <c r="X47" s="653">
        <f t="shared" si="0"/>
        <v>2800.0000000000005</v>
      </c>
      <c r="Y47" s="69">
        <f t="shared" si="1"/>
        <v>42800</v>
      </c>
    </row>
    <row r="48" spans="1:25" x14ac:dyDescent="0.35">
      <c r="A48" s="76"/>
      <c r="B48" s="76"/>
      <c r="C48" s="76"/>
      <c r="D48" s="76"/>
      <c r="E48" s="76"/>
      <c r="F48" s="69" t="s">
        <v>17394</v>
      </c>
      <c r="G48" s="69"/>
      <c r="H48" s="69">
        <v>2000000</v>
      </c>
      <c r="I48" s="69"/>
      <c r="J48" s="69" t="s">
        <v>1147</v>
      </c>
      <c r="K48" s="75"/>
      <c r="L48" s="79" t="s">
        <v>3924</v>
      </c>
      <c r="M48" s="80">
        <v>17001130</v>
      </c>
      <c r="N48" s="75"/>
      <c r="O48" s="69"/>
      <c r="P48" s="69" t="s">
        <v>967</v>
      </c>
      <c r="Q48" s="75" t="s">
        <v>3926</v>
      </c>
      <c r="R48" s="69"/>
      <c r="S48" s="69"/>
      <c r="T48" s="69"/>
      <c r="U48" s="69"/>
      <c r="V48" s="116"/>
      <c r="W48" s="121"/>
      <c r="X48" s="653">
        <f t="shared" si="0"/>
        <v>140000</v>
      </c>
      <c r="Y48" s="69">
        <f t="shared" si="1"/>
        <v>2140000</v>
      </c>
    </row>
    <row r="49" spans="1:25" x14ac:dyDescent="0.35">
      <c r="A49" s="76"/>
      <c r="B49" s="76"/>
      <c r="C49" s="76"/>
      <c r="D49" s="76"/>
      <c r="E49" s="76"/>
      <c r="F49" s="69" t="s">
        <v>16770</v>
      </c>
      <c r="G49" s="69"/>
      <c r="H49" s="69">
        <v>170000</v>
      </c>
      <c r="I49" s="69"/>
      <c r="J49" s="69"/>
      <c r="K49" s="75"/>
      <c r="L49" s="79"/>
      <c r="M49" s="80"/>
      <c r="N49" s="75"/>
      <c r="O49" s="69"/>
      <c r="P49" s="69"/>
      <c r="Q49" s="75"/>
      <c r="R49" s="69"/>
      <c r="S49" s="69"/>
      <c r="T49" s="69"/>
      <c r="U49" s="69"/>
      <c r="V49" s="116"/>
      <c r="W49" s="121"/>
      <c r="X49" s="653">
        <f t="shared" si="0"/>
        <v>11900.000000000002</v>
      </c>
      <c r="Y49" s="69">
        <f t="shared" si="1"/>
        <v>181900</v>
      </c>
    </row>
    <row r="50" spans="1:25" x14ac:dyDescent="0.35">
      <c r="A50" s="76"/>
      <c r="B50" s="76"/>
      <c r="C50" s="76"/>
      <c r="D50" s="76"/>
      <c r="E50" s="76"/>
      <c r="F50" s="69" t="s">
        <v>16769</v>
      </c>
      <c r="G50" s="69"/>
      <c r="H50" s="69">
        <v>170000</v>
      </c>
      <c r="I50" s="69"/>
      <c r="J50" s="69"/>
      <c r="K50" s="75"/>
      <c r="L50" s="79"/>
      <c r="M50" s="80"/>
      <c r="N50" s="75"/>
      <c r="O50" s="69"/>
      <c r="P50" s="69"/>
      <c r="Q50" s="75"/>
      <c r="R50" s="69"/>
      <c r="S50" s="69"/>
      <c r="T50" s="69"/>
      <c r="U50" s="69"/>
      <c r="V50" s="116"/>
      <c r="W50" s="121"/>
      <c r="X50" s="653">
        <f t="shared" si="0"/>
        <v>11900.000000000002</v>
      </c>
      <c r="Y50" s="69">
        <f t="shared" si="1"/>
        <v>181900</v>
      </c>
    </row>
    <row r="51" spans="1:25" x14ac:dyDescent="0.35">
      <c r="A51" s="76"/>
      <c r="B51" s="76"/>
      <c r="C51" s="76"/>
      <c r="D51" s="76"/>
      <c r="E51" s="76"/>
      <c r="F51" s="69" t="s">
        <v>16768</v>
      </c>
      <c r="G51" s="69"/>
      <c r="H51" s="69">
        <v>170000</v>
      </c>
      <c r="I51" s="69"/>
      <c r="J51" s="69"/>
      <c r="K51" s="75"/>
      <c r="L51" s="79"/>
      <c r="M51" s="80"/>
      <c r="N51" s="75"/>
      <c r="O51" s="69"/>
      <c r="P51" s="69"/>
      <c r="Q51" s="75"/>
      <c r="R51" s="69"/>
      <c r="S51" s="69"/>
      <c r="T51" s="69"/>
      <c r="U51" s="69"/>
      <c r="V51" s="116"/>
      <c r="W51" s="121"/>
      <c r="X51" s="653">
        <f t="shared" si="0"/>
        <v>11900.000000000002</v>
      </c>
      <c r="Y51" s="69">
        <f t="shared" si="1"/>
        <v>181900</v>
      </c>
    </row>
    <row r="52" spans="1:25" x14ac:dyDescent="0.35">
      <c r="A52" s="76"/>
      <c r="B52" s="76"/>
      <c r="C52" s="76"/>
      <c r="D52" s="76"/>
      <c r="E52" s="76"/>
      <c r="F52" s="69"/>
      <c r="G52" s="69"/>
      <c r="H52" s="69"/>
      <c r="I52" s="69"/>
      <c r="J52" s="69"/>
      <c r="K52" s="75"/>
      <c r="L52" s="79"/>
      <c r="M52" s="80"/>
      <c r="N52" s="75"/>
      <c r="O52" s="69"/>
      <c r="P52" s="69"/>
      <c r="Q52" s="75"/>
      <c r="R52" s="69"/>
      <c r="S52" s="69"/>
      <c r="T52" s="69"/>
      <c r="U52" s="69"/>
      <c r="V52" s="116"/>
      <c r="W52" s="121"/>
      <c r="X52" s="653">
        <f t="shared" si="0"/>
        <v>0</v>
      </c>
      <c r="Y52" s="69">
        <f t="shared" si="1"/>
        <v>0</v>
      </c>
    </row>
    <row r="53" spans="1:25" x14ac:dyDescent="0.35">
      <c r="A53" s="64"/>
      <c r="B53" s="64"/>
      <c r="C53" s="64"/>
      <c r="D53" s="64"/>
      <c r="E53" s="64"/>
      <c r="F53" s="66" t="s">
        <v>1842</v>
      </c>
      <c r="G53" s="64"/>
      <c r="H53" s="64"/>
      <c r="I53" s="64"/>
      <c r="J53" s="64"/>
      <c r="K53" s="68"/>
      <c r="L53" s="64"/>
      <c r="M53" s="68"/>
      <c r="N53" s="68"/>
      <c r="O53" s="64"/>
      <c r="P53" s="64"/>
      <c r="Q53" s="64"/>
      <c r="R53" s="64"/>
      <c r="S53" s="64"/>
      <c r="T53" s="64"/>
      <c r="U53" s="64"/>
      <c r="V53" s="115"/>
      <c r="W53" s="115"/>
      <c r="X53" s="653">
        <f t="shared" si="0"/>
        <v>0</v>
      </c>
      <c r="Y53" s="64">
        <f t="shared" si="1"/>
        <v>0</v>
      </c>
    </row>
    <row r="54" spans="1:25" x14ac:dyDescent="0.35">
      <c r="A54" s="76"/>
      <c r="B54" s="76"/>
      <c r="C54" s="76"/>
      <c r="D54" s="76"/>
      <c r="E54" s="76"/>
      <c r="F54" s="117" t="s">
        <v>17395</v>
      </c>
      <c r="G54" s="76"/>
      <c r="H54" s="76">
        <v>18000000</v>
      </c>
      <c r="I54" s="76"/>
      <c r="J54" s="76" t="s">
        <v>1147</v>
      </c>
      <c r="K54" s="119">
        <v>2007</v>
      </c>
      <c r="L54" s="76" t="s">
        <v>3255</v>
      </c>
      <c r="M54" s="120">
        <v>30757</v>
      </c>
      <c r="N54" s="119"/>
      <c r="O54" s="76"/>
      <c r="P54" s="76"/>
      <c r="Q54" s="76"/>
      <c r="R54" s="76"/>
      <c r="S54" s="76"/>
      <c r="T54" s="76"/>
      <c r="U54" s="76"/>
      <c r="V54" s="121"/>
      <c r="W54" s="121"/>
      <c r="X54" s="653">
        <f t="shared" si="0"/>
        <v>1260000.0000000002</v>
      </c>
      <c r="Y54" s="76">
        <f t="shared" si="1"/>
        <v>19260000</v>
      </c>
    </row>
    <row r="55" spans="1:25" x14ac:dyDescent="0.35">
      <c r="A55" s="76"/>
      <c r="B55" s="76"/>
      <c r="C55" s="76"/>
      <c r="D55" s="76"/>
      <c r="E55" s="76"/>
      <c r="F55" s="117" t="s">
        <v>17396</v>
      </c>
      <c r="G55" s="76"/>
      <c r="H55" s="76">
        <v>18000000</v>
      </c>
      <c r="I55" s="76"/>
      <c r="J55" s="76" t="s">
        <v>1147</v>
      </c>
      <c r="K55" s="119">
        <v>2007</v>
      </c>
      <c r="L55" s="76" t="s">
        <v>3255</v>
      </c>
      <c r="M55" s="120">
        <v>30760</v>
      </c>
      <c r="N55" s="119"/>
      <c r="O55" s="76"/>
      <c r="P55" s="76"/>
      <c r="Q55" s="76"/>
      <c r="R55" s="76"/>
      <c r="S55" s="76"/>
      <c r="T55" s="76"/>
      <c r="U55" s="76"/>
      <c r="V55" s="121"/>
      <c r="W55" s="121"/>
      <c r="X55" s="653">
        <f t="shared" si="0"/>
        <v>1260000.0000000002</v>
      </c>
      <c r="Y55" s="76">
        <f t="shared" si="1"/>
        <v>19260000</v>
      </c>
    </row>
    <row r="56" spans="1:25" x14ac:dyDescent="0.35">
      <c r="A56" s="76"/>
      <c r="B56" s="76"/>
      <c r="C56" s="76"/>
      <c r="D56" s="76"/>
      <c r="E56" s="76"/>
      <c r="F56" s="117" t="s">
        <v>17397</v>
      </c>
      <c r="G56" s="76"/>
      <c r="H56" s="76">
        <v>18000000</v>
      </c>
      <c r="I56" s="76"/>
      <c r="J56" s="76" t="s">
        <v>1147</v>
      </c>
      <c r="K56" s="119">
        <v>2007</v>
      </c>
      <c r="L56" s="76" t="s">
        <v>3255</v>
      </c>
      <c r="M56" s="120">
        <v>30756</v>
      </c>
      <c r="N56" s="119"/>
      <c r="O56" s="76"/>
      <c r="P56" s="122"/>
      <c r="Q56" s="119"/>
      <c r="R56" s="76"/>
      <c r="S56" s="76"/>
      <c r="T56" s="76"/>
      <c r="U56" s="76"/>
      <c r="V56" s="121"/>
      <c r="W56" s="121"/>
      <c r="X56" s="653">
        <f t="shared" si="0"/>
        <v>1260000.0000000002</v>
      </c>
      <c r="Y56" s="76">
        <f t="shared" si="1"/>
        <v>19260000</v>
      </c>
    </row>
    <row r="57" spans="1:25" x14ac:dyDescent="0.35">
      <c r="A57" s="76"/>
      <c r="B57" s="76"/>
      <c r="C57" s="76"/>
      <c r="D57" s="76"/>
      <c r="E57" s="76"/>
      <c r="F57" s="117"/>
      <c r="G57" s="76"/>
      <c r="H57" s="76"/>
      <c r="I57" s="76"/>
      <c r="J57" s="76"/>
      <c r="K57" s="119"/>
      <c r="L57" s="76"/>
      <c r="M57" s="120"/>
      <c r="N57" s="119"/>
      <c r="O57" s="76"/>
      <c r="P57" s="122"/>
      <c r="Q57" s="119"/>
      <c r="R57" s="76"/>
      <c r="S57" s="76"/>
      <c r="T57" s="76"/>
      <c r="U57" s="76"/>
      <c r="V57" s="121"/>
      <c r="W57" s="121"/>
      <c r="X57" s="653">
        <f t="shared" si="0"/>
        <v>0</v>
      </c>
      <c r="Y57" s="76">
        <f t="shared" si="1"/>
        <v>0</v>
      </c>
    </row>
    <row r="58" spans="1:25" x14ac:dyDescent="0.35">
      <c r="A58" s="64"/>
      <c r="B58" s="64"/>
      <c r="C58" s="64"/>
      <c r="D58" s="64"/>
      <c r="E58" s="64"/>
      <c r="F58" s="96" t="s">
        <v>1161</v>
      </c>
      <c r="G58" s="64"/>
      <c r="H58" s="64"/>
      <c r="I58" s="64"/>
      <c r="J58" s="64"/>
      <c r="K58" s="68"/>
      <c r="L58" s="64"/>
      <c r="M58" s="127"/>
      <c r="N58" s="68"/>
      <c r="O58" s="64"/>
      <c r="P58" s="125"/>
      <c r="Q58" s="68"/>
      <c r="R58" s="64"/>
      <c r="S58" s="64"/>
      <c r="T58" s="64"/>
      <c r="U58" s="64"/>
      <c r="V58" s="115"/>
      <c r="W58" s="115"/>
      <c r="X58" s="653">
        <f t="shared" si="0"/>
        <v>0</v>
      </c>
      <c r="Y58" s="64">
        <f t="shared" si="1"/>
        <v>0</v>
      </c>
    </row>
    <row r="59" spans="1:25" x14ac:dyDescent="0.35">
      <c r="A59" s="76"/>
      <c r="B59" s="76"/>
      <c r="C59" s="76"/>
      <c r="D59" s="76"/>
      <c r="E59" s="76"/>
      <c r="F59" s="117" t="s">
        <v>1852</v>
      </c>
      <c r="G59" s="76"/>
      <c r="H59" s="76"/>
      <c r="I59" s="76"/>
      <c r="J59" s="76"/>
      <c r="K59" s="119"/>
      <c r="L59" s="76"/>
      <c r="M59" s="120"/>
      <c r="N59" s="119"/>
      <c r="O59" s="76"/>
      <c r="P59" s="122"/>
      <c r="Q59" s="119"/>
      <c r="R59" s="76"/>
      <c r="S59" s="76"/>
      <c r="T59" s="76"/>
      <c r="U59" s="76"/>
      <c r="V59" s="121"/>
      <c r="W59" s="121"/>
      <c r="X59" s="653">
        <f t="shared" si="0"/>
        <v>0</v>
      </c>
      <c r="Y59" s="76">
        <f t="shared" si="1"/>
        <v>0</v>
      </c>
    </row>
    <row r="60" spans="1:25" x14ac:dyDescent="0.35">
      <c r="A60" s="76"/>
      <c r="B60" s="76"/>
      <c r="C60" s="76"/>
      <c r="D60" s="76"/>
      <c r="E60" s="76"/>
      <c r="F60" s="117"/>
      <c r="G60" s="76"/>
      <c r="H60" s="76"/>
      <c r="I60" s="76"/>
      <c r="J60" s="76"/>
      <c r="K60" s="119"/>
      <c r="L60" s="76"/>
      <c r="M60" s="120"/>
      <c r="N60" s="119"/>
      <c r="O60" s="76"/>
      <c r="P60" s="122"/>
      <c r="Q60" s="119"/>
      <c r="R60" s="76"/>
      <c r="S60" s="76"/>
      <c r="T60" s="76"/>
      <c r="U60" s="76"/>
      <c r="V60" s="121"/>
      <c r="W60" s="121"/>
      <c r="X60" s="653">
        <f t="shared" si="0"/>
        <v>0</v>
      </c>
      <c r="Y60" s="76">
        <f t="shared" si="1"/>
        <v>0</v>
      </c>
    </row>
    <row r="61" spans="1:25" x14ac:dyDescent="0.35">
      <c r="A61" s="64"/>
      <c r="B61" s="64"/>
      <c r="C61" s="64"/>
      <c r="D61" s="64"/>
      <c r="E61" s="64"/>
      <c r="F61" s="96" t="s">
        <v>2678</v>
      </c>
      <c r="G61" s="64"/>
      <c r="H61" s="64"/>
      <c r="I61" s="64"/>
      <c r="J61" s="64"/>
      <c r="K61" s="68"/>
      <c r="L61" s="64"/>
      <c r="M61" s="127"/>
      <c r="N61" s="68"/>
      <c r="O61" s="64"/>
      <c r="P61" s="125"/>
      <c r="Q61" s="68"/>
      <c r="R61" s="64"/>
      <c r="S61" s="64"/>
      <c r="T61" s="64"/>
      <c r="U61" s="64"/>
      <c r="V61" s="115"/>
      <c r="W61" s="115"/>
      <c r="X61" s="653">
        <f t="shared" si="0"/>
        <v>0</v>
      </c>
      <c r="Y61" s="64">
        <f t="shared" si="1"/>
        <v>0</v>
      </c>
    </row>
    <row r="62" spans="1:25" x14ac:dyDescent="0.35">
      <c r="A62" s="76"/>
      <c r="B62" s="76"/>
      <c r="C62" s="76"/>
      <c r="D62" s="76"/>
      <c r="E62" s="76"/>
      <c r="F62" s="117" t="s">
        <v>17398</v>
      </c>
      <c r="G62" s="76"/>
      <c r="H62" s="76">
        <v>100000</v>
      </c>
      <c r="I62" s="76"/>
      <c r="J62" s="76"/>
      <c r="K62" s="119"/>
      <c r="L62" s="76"/>
      <c r="M62" s="120"/>
      <c r="N62" s="119"/>
      <c r="O62" s="76"/>
      <c r="P62" s="122"/>
      <c r="Q62" s="119"/>
      <c r="R62" s="76"/>
      <c r="S62" s="76"/>
      <c r="T62" s="76"/>
      <c r="U62" s="76"/>
      <c r="V62" s="121"/>
      <c r="W62" s="121"/>
      <c r="X62" s="653">
        <f t="shared" si="0"/>
        <v>7000.0000000000009</v>
      </c>
      <c r="Y62" s="76">
        <f t="shared" si="1"/>
        <v>107000</v>
      </c>
    </row>
    <row r="63" spans="1:25" x14ac:dyDescent="0.35">
      <c r="A63" s="76"/>
      <c r="B63" s="76"/>
      <c r="C63" s="76"/>
      <c r="D63" s="76"/>
      <c r="E63" s="76"/>
      <c r="F63" s="117" t="s">
        <v>17399</v>
      </c>
      <c r="G63" s="76"/>
      <c r="H63" s="76">
        <v>100000</v>
      </c>
      <c r="I63" s="76"/>
      <c r="J63" s="76"/>
      <c r="K63" s="119"/>
      <c r="L63" s="76"/>
      <c r="M63" s="120"/>
      <c r="N63" s="119"/>
      <c r="O63" s="76"/>
      <c r="P63" s="122"/>
      <c r="Q63" s="119"/>
      <c r="R63" s="76"/>
      <c r="S63" s="76"/>
      <c r="T63" s="76"/>
      <c r="U63" s="76"/>
      <c r="V63" s="121"/>
      <c r="W63" s="121"/>
      <c r="X63" s="653">
        <f t="shared" si="0"/>
        <v>7000.0000000000009</v>
      </c>
      <c r="Y63" s="76">
        <f t="shared" si="1"/>
        <v>107000</v>
      </c>
    </row>
    <row r="64" spans="1:25" x14ac:dyDescent="0.35">
      <c r="A64" s="76"/>
      <c r="B64" s="76"/>
      <c r="C64" s="76"/>
      <c r="D64" s="76"/>
      <c r="E64" s="76"/>
      <c r="F64" s="117" t="s">
        <v>17400</v>
      </c>
      <c r="G64" s="76"/>
      <c r="H64" s="76">
        <v>100000</v>
      </c>
      <c r="I64" s="76"/>
      <c r="J64" s="76"/>
      <c r="K64" s="119"/>
      <c r="L64" s="76"/>
      <c r="M64" s="120"/>
      <c r="N64" s="119"/>
      <c r="O64" s="76"/>
      <c r="P64" s="122"/>
      <c r="Q64" s="119"/>
      <c r="R64" s="76"/>
      <c r="S64" s="76"/>
      <c r="T64" s="76"/>
      <c r="U64" s="76"/>
      <c r="V64" s="121"/>
      <c r="W64" s="121"/>
      <c r="X64" s="653">
        <f t="shared" si="0"/>
        <v>7000.0000000000009</v>
      </c>
      <c r="Y64" s="76">
        <f t="shared" si="1"/>
        <v>107000</v>
      </c>
    </row>
    <row r="65" spans="1:25" x14ac:dyDescent="0.35">
      <c r="A65" s="76"/>
      <c r="B65" s="76"/>
      <c r="C65" s="76"/>
      <c r="D65" s="76"/>
      <c r="E65" s="76"/>
      <c r="F65" s="117" t="s">
        <v>17401</v>
      </c>
      <c r="G65" s="76"/>
      <c r="H65" s="76">
        <v>100000</v>
      </c>
      <c r="I65" s="76"/>
      <c r="J65" s="76"/>
      <c r="K65" s="119"/>
      <c r="L65" s="76"/>
      <c r="M65" s="120"/>
      <c r="N65" s="119"/>
      <c r="O65" s="76"/>
      <c r="P65" s="122"/>
      <c r="Q65" s="119"/>
      <c r="R65" s="76"/>
      <c r="S65" s="76"/>
      <c r="T65" s="76"/>
      <c r="U65" s="76"/>
      <c r="V65" s="121"/>
      <c r="W65" s="121"/>
      <c r="X65" s="653">
        <f t="shared" si="0"/>
        <v>7000.0000000000009</v>
      </c>
      <c r="Y65" s="76">
        <f t="shared" si="1"/>
        <v>107000</v>
      </c>
    </row>
    <row r="66" spans="1:25" x14ac:dyDescent="0.35">
      <c r="A66" s="76"/>
      <c r="B66" s="76"/>
      <c r="C66" s="76"/>
      <c r="D66" s="76"/>
      <c r="E66" s="76"/>
      <c r="F66" s="117" t="s">
        <v>17402</v>
      </c>
      <c r="G66" s="76"/>
      <c r="H66" s="76">
        <v>100000</v>
      </c>
      <c r="I66" s="76"/>
      <c r="J66" s="76"/>
      <c r="K66" s="119"/>
      <c r="L66" s="76"/>
      <c r="M66" s="120"/>
      <c r="N66" s="119"/>
      <c r="O66" s="76"/>
      <c r="P66" s="122"/>
      <c r="Q66" s="119"/>
      <c r="R66" s="76"/>
      <c r="S66" s="76"/>
      <c r="T66" s="76"/>
      <c r="U66" s="76"/>
      <c r="V66" s="121"/>
      <c r="W66" s="121"/>
      <c r="X66" s="653">
        <f t="shared" si="0"/>
        <v>7000.0000000000009</v>
      </c>
      <c r="Y66" s="76">
        <f t="shared" si="1"/>
        <v>107000</v>
      </c>
    </row>
    <row r="67" spans="1:25" x14ac:dyDescent="0.35">
      <c r="A67" s="76"/>
      <c r="B67" s="76"/>
      <c r="C67" s="76"/>
      <c r="D67" s="76"/>
      <c r="E67" s="76"/>
      <c r="F67" s="117" t="s">
        <v>17403</v>
      </c>
      <c r="G67" s="76"/>
      <c r="H67" s="76">
        <v>100000</v>
      </c>
      <c r="I67" s="76"/>
      <c r="J67" s="76"/>
      <c r="K67" s="119"/>
      <c r="L67" s="76"/>
      <c r="M67" s="120"/>
      <c r="N67" s="119"/>
      <c r="O67" s="76"/>
      <c r="P67" s="122"/>
      <c r="Q67" s="119"/>
      <c r="R67" s="76"/>
      <c r="S67" s="76"/>
      <c r="T67" s="76"/>
      <c r="U67" s="76"/>
      <c r="V67" s="121"/>
      <c r="W67" s="121"/>
      <c r="X67" s="653">
        <f t="shared" si="0"/>
        <v>7000.0000000000009</v>
      </c>
      <c r="Y67" s="76">
        <f t="shared" si="1"/>
        <v>107000</v>
      </c>
    </row>
    <row r="68" spans="1:25" x14ac:dyDescent="0.35">
      <c r="A68" s="76"/>
      <c r="B68" s="76"/>
      <c r="C68" s="76"/>
      <c r="D68" s="76"/>
      <c r="E68" s="76"/>
      <c r="F68" s="117" t="s">
        <v>17404</v>
      </c>
      <c r="G68" s="76"/>
      <c r="H68" s="76">
        <v>100000</v>
      </c>
      <c r="I68" s="76"/>
      <c r="J68" s="76"/>
      <c r="K68" s="119"/>
      <c r="L68" s="76"/>
      <c r="M68" s="120"/>
      <c r="N68" s="119"/>
      <c r="O68" s="76"/>
      <c r="P68" s="122"/>
      <c r="Q68" s="119"/>
      <c r="R68" s="76"/>
      <c r="S68" s="76"/>
      <c r="T68" s="76"/>
      <c r="U68" s="76"/>
      <c r="V68" s="121"/>
      <c r="W68" s="121"/>
      <c r="X68" s="653">
        <f t="shared" si="0"/>
        <v>7000.0000000000009</v>
      </c>
      <c r="Y68" s="76">
        <f t="shared" si="1"/>
        <v>107000</v>
      </c>
    </row>
    <row r="69" spans="1:25" x14ac:dyDescent="0.35">
      <c r="A69" s="76"/>
      <c r="B69" s="76"/>
      <c r="C69" s="76"/>
      <c r="D69" s="76"/>
      <c r="E69" s="76"/>
      <c r="F69" s="117" t="s">
        <v>17405</v>
      </c>
      <c r="G69" s="76"/>
      <c r="H69" s="76">
        <v>100000</v>
      </c>
      <c r="I69" s="76"/>
      <c r="J69" s="76"/>
      <c r="K69" s="119"/>
      <c r="L69" s="76"/>
      <c r="M69" s="120"/>
      <c r="N69" s="119"/>
      <c r="O69" s="76"/>
      <c r="P69" s="122"/>
      <c r="Q69" s="119"/>
      <c r="R69" s="76"/>
      <c r="S69" s="76"/>
      <c r="T69" s="76"/>
      <c r="U69" s="76"/>
      <c r="V69" s="121"/>
      <c r="W69" s="121"/>
      <c r="X69" s="653">
        <f t="shared" si="0"/>
        <v>7000.0000000000009</v>
      </c>
      <c r="Y69" s="76">
        <f t="shared" si="1"/>
        <v>107000</v>
      </c>
    </row>
    <row r="70" spans="1:25" x14ac:dyDescent="0.35">
      <c r="A70" s="76"/>
      <c r="B70" s="76"/>
      <c r="C70" s="76"/>
      <c r="D70" s="76"/>
      <c r="E70" s="76"/>
      <c r="F70" s="117" t="s">
        <v>17406</v>
      </c>
      <c r="G70" s="76"/>
      <c r="H70" s="76">
        <v>100000</v>
      </c>
      <c r="I70" s="76"/>
      <c r="J70" s="76"/>
      <c r="K70" s="119"/>
      <c r="L70" s="76"/>
      <c r="M70" s="120"/>
      <c r="N70" s="119"/>
      <c r="O70" s="76"/>
      <c r="P70" s="122"/>
      <c r="Q70" s="119"/>
      <c r="R70" s="76"/>
      <c r="S70" s="76"/>
      <c r="T70" s="76"/>
      <c r="U70" s="76"/>
      <c r="V70" s="121"/>
      <c r="W70" s="121"/>
      <c r="X70" s="653">
        <f t="shared" ref="X70:X133" si="2">H70*X$4</f>
        <v>7000.0000000000009</v>
      </c>
      <c r="Y70" s="76">
        <f t="shared" ref="Y70:Y133" si="3">H70+X70</f>
        <v>107000</v>
      </c>
    </row>
    <row r="71" spans="1:25" x14ac:dyDescent="0.35">
      <c r="A71" s="76"/>
      <c r="B71" s="76"/>
      <c r="C71" s="76"/>
      <c r="D71" s="76"/>
      <c r="E71" s="76"/>
      <c r="F71" s="117"/>
      <c r="G71" s="76"/>
      <c r="H71" s="76"/>
      <c r="I71" s="76"/>
      <c r="J71" s="76"/>
      <c r="K71" s="119"/>
      <c r="L71" s="76"/>
      <c r="M71" s="120"/>
      <c r="N71" s="119"/>
      <c r="O71" s="76"/>
      <c r="P71" s="122"/>
      <c r="Q71" s="119"/>
      <c r="R71" s="76"/>
      <c r="S71" s="76"/>
      <c r="T71" s="76"/>
      <c r="U71" s="76"/>
      <c r="V71" s="121"/>
      <c r="W71" s="121"/>
      <c r="X71" s="653">
        <f t="shared" si="2"/>
        <v>0</v>
      </c>
      <c r="Y71" s="76">
        <f t="shared" si="3"/>
        <v>0</v>
      </c>
    </row>
    <row r="72" spans="1:25" x14ac:dyDescent="0.35">
      <c r="A72" s="64"/>
      <c r="B72" s="64"/>
      <c r="C72" s="64"/>
      <c r="D72" s="64"/>
      <c r="E72" s="64"/>
      <c r="F72" s="96" t="s">
        <v>1829</v>
      </c>
      <c r="G72" s="64"/>
      <c r="H72" s="64"/>
      <c r="I72" s="64"/>
      <c r="J72" s="64"/>
      <c r="K72" s="68"/>
      <c r="L72" s="64"/>
      <c r="M72" s="127"/>
      <c r="N72" s="68"/>
      <c r="O72" s="64"/>
      <c r="P72" s="125"/>
      <c r="Q72" s="68"/>
      <c r="R72" s="64"/>
      <c r="S72" s="64"/>
      <c r="T72" s="64"/>
      <c r="U72" s="64"/>
      <c r="V72" s="115"/>
      <c r="W72" s="115"/>
      <c r="X72" s="653">
        <f t="shared" si="2"/>
        <v>0</v>
      </c>
      <c r="Y72" s="64">
        <f t="shared" si="3"/>
        <v>0</v>
      </c>
    </row>
    <row r="73" spans="1:25" x14ac:dyDescent="0.35">
      <c r="A73" s="76"/>
      <c r="B73" s="76"/>
      <c r="C73" s="76"/>
      <c r="D73" s="76"/>
      <c r="E73" s="76"/>
      <c r="F73" s="117" t="s">
        <v>17407</v>
      </c>
      <c r="G73" s="76"/>
      <c r="H73" s="76">
        <v>24000</v>
      </c>
      <c r="I73" s="76"/>
      <c r="J73" s="76"/>
      <c r="K73" s="119"/>
      <c r="L73" s="76"/>
      <c r="M73" s="120"/>
      <c r="N73" s="119"/>
      <c r="O73" s="76"/>
      <c r="P73" s="122"/>
      <c r="Q73" s="119"/>
      <c r="R73" s="76"/>
      <c r="S73" s="76"/>
      <c r="T73" s="76"/>
      <c r="U73" s="76"/>
      <c r="V73" s="121"/>
      <c r="W73" s="121"/>
      <c r="X73" s="653">
        <f t="shared" si="2"/>
        <v>1680.0000000000002</v>
      </c>
      <c r="Y73" s="76">
        <f t="shared" si="3"/>
        <v>25680</v>
      </c>
    </row>
    <row r="74" spans="1:25" x14ac:dyDescent="0.35">
      <c r="A74" s="76"/>
      <c r="B74" s="76"/>
      <c r="C74" s="76"/>
      <c r="D74" s="76"/>
      <c r="E74" s="76"/>
      <c r="F74" s="117" t="s">
        <v>17408</v>
      </c>
      <c r="G74" s="76"/>
      <c r="H74" s="76">
        <v>24000</v>
      </c>
      <c r="I74" s="76"/>
      <c r="J74" s="76"/>
      <c r="K74" s="119"/>
      <c r="L74" s="76"/>
      <c r="M74" s="120"/>
      <c r="N74" s="119"/>
      <c r="O74" s="76"/>
      <c r="P74" s="122"/>
      <c r="Q74" s="119"/>
      <c r="R74" s="76"/>
      <c r="S74" s="76"/>
      <c r="T74" s="76"/>
      <c r="U74" s="76"/>
      <c r="V74" s="121"/>
      <c r="W74" s="121"/>
      <c r="X74" s="653">
        <f t="shared" si="2"/>
        <v>1680.0000000000002</v>
      </c>
      <c r="Y74" s="76">
        <f t="shared" si="3"/>
        <v>25680</v>
      </c>
    </row>
    <row r="75" spans="1:25" x14ac:dyDescent="0.35">
      <c r="A75" s="76"/>
      <c r="B75" s="76"/>
      <c r="C75" s="76"/>
      <c r="D75" s="76"/>
      <c r="E75" s="76"/>
      <c r="F75" s="117" t="s">
        <v>17409</v>
      </c>
      <c r="G75" s="76"/>
      <c r="H75" s="76">
        <v>24000</v>
      </c>
      <c r="I75" s="76"/>
      <c r="J75" s="76"/>
      <c r="K75" s="119"/>
      <c r="L75" s="76"/>
      <c r="M75" s="120"/>
      <c r="N75" s="119"/>
      <c r="O75" s="76"/>
      <c r="P75" s="122"/>
      <c r="Q75" s="119"/>
      <c r="R75" s="76"/>
      <c r="S75" s="76"/>
      <c r="T75" s="76"/>
      <c r="U75" s="76"/>
      <c r="V75" s="121"/>
      <c r="W75" s="121"/>
      <c r="X75" s="653">
        <f t="shared" si="2"/>
        <v>1680.0000000000002</v>
      </c>
      <c r="Y75" s="76">
        <f t="shared" si="3"/>
        <v>25680</v>
      </c>
    </row>
    <row r="76" spans="1:25" x14ac:dyDescent="0.35">
      <c r="A76" s="76"/>
      <c r="B76" s="76"/>
      <c r="C76" s="76"/>
      <c r="D76" s="76"/>
      <c r="E76" s="76"/>
      <c r="F76" s="117" t="s">
        <v>17410</v>
      </c>
      <c r="G76" s="76"/>
      <c r="H76" s="76">
        <v>24000</v>
      </c>
      <c r="I76" s="76"/>
      <c r="J76" s="76"/>
      <c r="K76" s="119"/>
      <c r="L76" s="76"/>
      <c r="M76" s="120"/>
      <c r="N76" s="119"/>
      <c r="O76" s="76"/>
      <c r="P76" s="122"/>
      <c r="Q76" s="119"/>
      <c r="R76" s="76"/>
      <c r="S76" s="76"/>
      <c r="T76" s="76"/>
      <c r="U76" s="76"/>
      <c r="V76" s="121"/>
      <c r="W76" s="121"/>
      <c r="X76" s="653">
        <f t="shared" si="2"/>
        <v>1680.0000000000002</v>
      </c>
      <c r="Y76" s="76">
        <f t="shared" si="3"/>
        <v>25680</v>
      </c>
    </row>
    <row r="77" spans="1:25" x14ac:dyDescent="0.35">
      <c r="A77" s="76"/>
      <c r="B77" s="76"/>
      <c r="C77" s="76"/>
      <c r="D77" s="76"/>
      <c r="E77" s="76"/>
      <c r="F77" s="117" t="s">
        <v>17411</v>
      </c>
      <c r="G77" s="76"/>
      <c r="H77" s="76">
        <v>24000</v>
      </c>
      <c r="I77" s="76"/>
      <c r="J77" s="76"/>
      <c r="K77" s="119"/>
      <c r="L77" s="76"/>
      <c r="M77" s="120"/>
      <c r="N77" s="119"/>
      <c r="O77" s="76"/>
      <c r="P77" s="122"/>
      <c r="Q77" s="119"/>
      <c r="R77" s="76"/>
      <c r="S77" s="76"/>
      <c r="T77" s="76"/>
      <c r="U77" s="76"/>
      <c r="V77" s="121"/>
      <c r="W77" s="121"/>
      <c r="X77" s="653">
        <f t="shared" si="2"/>
        <v>1680.0000000000002</v>
      </c>
      <c r="Y77" s="76">
        <f t="shared" si="3"/>
        <v>25680</v>
      </c>
    </row>
    <row r="78" spans="1:25" x14ac:dyDescent="0.35">
      <c r="A78" s="76"/>
      <c r="B78" s="76"/>
      <c r="C78" s="76"/>
      <c r="D78" s="76"/>
      <c r="E78" s="76"/>
      <c r="F78" s="117" t="s">
        <v>17412</v>
      </c>
      <c r="G78" s="76"/>
      <c r="H78" s="76">
        <v>24000</v>
      </c>
      <c r="I78" s="76"/>
      <c r="J78" s="76"/>
      <c r="K78" s="119"/>
      <c r="L78" s="76"/>
      <c r="M78" s="120"/>
      <c r="N78" s="119"/>
      <c r="O78" s="76"/>
      <c r="P78" s="122"/>
      <c r="Q78" s="119"/>
      <c r="R78" s="76"/>
      <c r="S78" s="76"/>
      <c r="T78" s="76"/>
      <c r="U78" s="76"/>
      <c r="V78" s="121"/>
      <c r="W78" s="121"/>
      <c r="X78" s="653">
        <f t="shared" si="2"/>
        <v>1680.0000000000002</v>
      </c>
      <c r="Y78" s="76">
        <f t="shared" si="3"/>
        <v>25680</v>
      </c>
    </row>
    <row r="79" spans="1:25" x14ac:dyDescent="0.35">
      <c r="A79" s="76"/>
      <c r="B79" s="76"/>
      <c r="C79" s="76"/>
      <c r="D79" s="76"/>
      <c r="E79" s="76"/>
      <c r="F79" s="117"/>
      <c r="G79" s="76"/>
      <c r="H79" s="76"/>
      <c r="I79" s="76"/>
      <c r="J79" s="76"/>
      <c r="K79" s="119"/>
      <c r="L79" s="76"/>
      <c r="M79" s="120"/>
      <c r="N79" s="119"/>
      <c r="O79" s="76"/>
      <c r="P79" s="122"/>
      <c r="Q79" s="119"/>
      <c r="R79" s="76"/>
      <c r="S79" s="76"/>
      <c r="T79" s="76"/>
      <c r="U79" s="76"/>
      <c r="V79" s="121"/>
      <c r="W79" s="121"/>
      <c r="X79" s="653">
        <f t="shared" si="2"/>
        <v>0</v>
      </c>
      <c r="Y79" s="76">
        <f t="shared" si="3"/>
        <v>0</v>
      </c>
    </row>
    <row r="80" spans="1:25" x14ac:dyDescent="0.35">
      <c r="A80" s="64"/>
      <c r="B80" s="64"/>
      <c r="C80" s="64"/>
      <c r="D80" s="64"/>
      <c r="E80" s="64"/>
      <c r="F80" s="96" t="s">
        <v>15074</v>
      </c>
      <c r="G80" s="64"/>
      <c r="H80" s="64"/>
      <c r="I80" s="64"/>
      <c r="J80" s="64"/>
      <c r="K80" s="68"/>
      <c r="L80" s="64"/>
      <c r="M80" s="127"/>
      <c r="N80" s="68"/>
      <c r="O80" s="64"/>
      <c r="P80" s="125"/>
      <c r="Q80" s="68"/>
      <c r="R80" s="64"/>
      <c r="S80" s="64"/>
      <c r="T80" s="64"/>
      <c r="U80" s="64"/>
      <c r="V80" s="115"/>
      <c r="W80" s="115"/>
      <c r="X80" s="653">
        <f t="shared" si="2"/>
        <v>0</v>
      </c>
      <c r="Y80" s="64">
        <f t="shared" si="3"/>
        <v>0</v>
      </c>
    </row>
    <row r="81" spans="1:25" x14ac:dyDescent="0.35">
      <c r="A81" s="76"/>
      <c r="B81" s="76"/>
      <c r="C81" s="76"/>
      <c r="D81" s="76"/>
      <c r="E81" s="76"/>
      <c r="F81" s="117" t="s">
        <v>17413</v>
      </c>
      <c r="G81" s="76"/>
      <c r="H81" s="76">
        <v>36000</v>
      </c>
      <c r="I81" s="76"/>
      <c r="J81" s="76"/>
      <c r="K81" s="119"/>
      <c r="L81" s="76"/>
      <c r="M81" s="120"/>
      <c r="N81" s="119"/>
      <c r="O81" s="76"/>
      <c r="P81" s="122"/>
      <c r="Q81" s="119"/>
      <c r="R81" s="76"/>
      <c r="S81" s="76"/>
      <c r="T81" s="76"/>
      <c r="U81" s="76"/>
      <c r="V81" s="121"/>
      <c r="W81" s="121"/>
      <c r="X81" s="653">
        <f t="shared" si="2"/>
        <v>2520.0000000000005</v>
      </c>
      <c r="Y81" s="76">
        <f t="shared" si="3"/>
        <v>38520</v>
      </c>
    </row>
    <row r="82" spans="1:25" x14ac:dyDescent="0.35">
      <c r="A82" s="76"/>
      <c r="B82" s="76"/>
      <c r="C82" s="76"/>
      <c r="D82" s="76"/>
      <c r="E82" s="76"/>
      <c r="F82" s="117" t="s">
        <v>17414</v>
      </c>
      <c r="G82" s="76"/>
      <c r="H82" s="76">
        <v>24000</v>
      </c>
      <c r="I82" s="76"/>
      <c r="J82" s="76"/>
      <c r="K82" s="119"/>
      <c r="L82" s="76"/>
      <c r="M82" s="120"/>
      <c r="N82" s="119"/>
      <c r="O82" s="76"/>
      <c r="P82" s="122"/>
      <c r="Q82" s="119"/>
      <c r="R82" s="76"/>
      <c r="S82" s="76"/>
      <c r="T82" s="76"/>
      <c r="U82" s="76"/>
      <c r="V82" s="121"/>
      <c r="W82" s="121"/>
      <c r="X82" s="653">
        <f t="shared" si="2"/>
        <v>1680.0000000000002</v>
      </c>
      <c r="Y82" s="76">
        <f t="shared" si="3"/>
        <v>25680</v>
      </c>
    </row>
    <row r="83" spans="1:25" x14ac:dyDescent="0.35">
      <c r="A83" s="76"/>
      <c r="B83" s="76"/>
      <c r="C83" s="76"/>
      <c r="D83" s="76"/>
      <c r="E83" s="76"/>
      <c r="F83" s="117" t="s">
        <v>17415</v>
      </c>
      <c r="G83" s="76"/>
      <c r="H83" s="76">
        <v>12000</v>
      </c>
      <c r="I83" s="76"/>
      <c r="J83" s="76"/>
      <c r="K83" s="119"/>
      <c r="L83" s="76"/>
      <c r="M83" s="120"/>
      <c r="N83" s="119"/>
      <c r="O83" s="76"/>
      <c r="P83" s="122"/>
      <c r="Q83" s="119"/>
      <c r="R83" s="76"/>
      <c r="S83" s="76"/>
      <c r="T83" s="76"/>
      <c r="U83" s="76"/>
      <c r="V83" s="121"/>
      <c r="W83" s="121"/>
      <c r="X83" s="653">
        <f t="shared" si="2"/>
        <v>840.00000000000011</v>
      </c>
      <c r="Y83" s="76">
        <f t="shared" si="3"/>
        <v>12840</v>
      </c>
    </row>
    <row r="84" spans="1:25" x14ac:dyDescent="0.35">
      <c r="A84" s="76"/>
      <c r="B84" s="76"/>
      <c r="C84" s="76"/>
      <c r="D84" s="76"/>
      <c r="E84" s="76"/>
      <c r="F84" s="117" t="s">
        <v>17407</v>
      </c>
      <c r="G84" s="76"/>
      <c r="H84" s="76">
        <v>12000</v>
      </c>
      <c r="I84" s="76"/>
      <c r="J84" s="76"/>
      <c r="K84" s="119"/>
      <c r="L84" s="76"/>
      <c r="M84" s="120"/>
      <c r="N84" s="119"/>
      <c r="O84" s="76"/>
      <c r="P84" s="122"/>
      <c r="Q84" s="119"/>
      <c r="R84" s="76"/>
      <c r="S84" s="76"/>
      <c r="T84" s="76"/>
      <c r="U84" s="76"/>
      <c r="V84" s="121"/>
      <c r="W84" s="121"/>
      <c r="X84" s="653">
        <f t="shared" si="2"/>
        <v>840.00000000000011</v>
      </c>
      <c r="Y84" s="76">
        <f t="shared" si="3"/>
        <v>12840</v>
      </c>
    </row>
    <row r="85" spans="1:25" x14ac:dyDescent="0.35">
      <c r="A85" s="76"/>
      <c r="B85" s="76"/>
      <c r="C85" s="76"/>
      <c r="D85" s="76"/>
      <c r="E85" s="76"/>
      <c r="F85" s="117" t="s">
        <v>17416</v>
      </c>
      <c r="G85" s="76"/>
      <c r="H85" s="76">
        <v>40000</v>
      </c>
      <c r="I85" s="76"/>
      <c r="J85" s="76"/>
      <c r="K85" s="119"/>
      <c r="L85" s="76"/>
      <c r="M85" s="120"/>
      <c r="N85" s="119"/>
      <c r="O85" s="76"/>
      <c r="P85" s="122"/>
      <c r="Q85" s="119"/>
      <c r="R85" s="76"/>
      <c r="S85" s="76"/>
      <c r="T85" s="76"/>
      <c r="U85" s="76"/>
      <c r="V85" s="121"/>
      <c r="W85" s="121"/>
      <c r="X85" s="653">
        <f t="shared" si="2"/>
        <v>2800.0000000000005</v>
      </c>
      <c r="Y85" s="76">
        <f t="shared" si="3"/>
        <v>42800</v>
      </c>
    </row>
    <row r="86" spans="1:25" x14ac:dyDescent="0.35">
      <c r="A86" s="76"/>
      <c r="B86" s="76"/>
      <c r="C86" s="76"/>
      <c r="D86" s="76"/>
      <c r="E86" s="76"/>
      <c r="F86" s="117" t="s">
        <v>17417</v>
      </c>
      <c r="G86" s="76"/>
      <c r="H86" s="76">
        <v>36000</v>
      </c>
      <c r="I86" s="76"/>
      <c r="J86" s="76"/>
      <c r="K86" s="119"/>
      <c r="L86" s="76"/>
      <c r="M86" s="120"/>
      <c r="N86" s="119"/>
      <c r="O86" s="76"/>
      <c r="P86" s="122"/>
      <c r="Q86" s="119"/>
      <c r="R86" s="76"/>
      <c r="S86" s="76"/>
      <c r="T86" s="76"/>
      <c r="U86" s="76"/>
      <c r="V86" s="121"/>
      <c r="W86" s="121"/>
      <c r="X86" s="653">
        <f t="shared" si="2"/>
        <v>2520.0000000000005</v>
      </c>
      <c r="Y86" s="76">
        <f t="shared" si="3"/>
        <v>38520</v>
      </c>
    </row>
    <row r="87" spans="1:25" x14ac:dyDescent="0.35">
      <c r="A87" s="76"/>
      <c r="B87" s="76"/>
      <c r="C87" s="76"/>
      <c r="D87" s="76"/>
      <c r="E87" s="76"/>
      <c r="F87" s="117" t="s">
        <v>17418</v>
      </c>
      <c r="G87" s="76"/>
      <c r="H87" s="76">
        <v>24000</v>
      </c>
      <c r="I87" s="76"/>
      <c r="J87" s="76"/>
      <c r="K87" s="119"/>
      <c r="L87" s="76"/>
      <c r="M87" s="120"/>
      <c r="N87" s="119"/>
      <c r="O87" s="76"/>
      <c r="P87" s="122"/>
      <c r="Q87" s="119"/>
      <c r="R87" s="76"/>
      <c r="S87" s="76"/>
      <c r="T87" s="76"/>
      <c r="U87" s="76"/>
      <c r="V87" s="121"/>
      <c r="W87" s="121"/>
      <c r="X87" s="653">
        <f t="shared" si="2"/>
        <v>1680.0000000000002</v>
      </c>
      <c r="Y87" s="76">
        <f t="shared" si="3"/>
        <v>25680</v>
      </c>
    </row>
    <row r="88" spans="1:25" x14ac:dyDescent="0.35">
      <c r="A88" s="76"/>
      <c r="B88" s="76"/>
      <c r="C88" s="76"/>
      <c r="D88" s="76"/>
      <c r="E88" s="76"/>
      <c r="F88" s="117" t="s">
        <v>17419</v>
      </c>
      <c r="G88" s="76"/>
      <c r="H88" s="76">
        <v>12000</v>
      </c>
      <c r="I88" s="76"/>
      <c r="J88" s="76"/>
      <c r="K88" s="119"/>
      <c r="L88" s="76"/>
      <c r="M88" s="120"/>
      <c r="N88" s="119"/>
      <c r="O88" s="76"/>
      <c r="P88" s="122"/>
      <c r="Q88" s="119"/>
      <c r="R88" s="76"/>
      <c r="S88" s="76"/>
      <c r="T88" s="76"/>
      <c r="U88" s="76"/>
      <c r="V88" s="121"/>
      <c r="W88" s="121"/>
      <c r="X88" s="653">
        <f t="shared" si="2"/>
        <v>840.00000000000011</v>
      </c>
      <c r="Y88" s="76">
        <f t="shared" si="3"/>
        <v>12840</v>
      </c>
    </row>
    <row r="89" spans="1:25" x14ac:dyDescent="0.35">
      <c r="A89" s="76"/>
      <c r="B89" s="76"/>
      <c r="C89" s="76"/>
      <c r="D89" s="76"/>
      <c r="E89" s="76"/>
      <c r="F89" s="117" t="s">
        <v>17408</v>
      </c>
      <c r="G89" s="76"/>
      <c r="H89" s="76">
        <v>12000</v>
      </c>
      <c r="I89" s="76"/>
      <c r="J89" s="76"/>
      <c r="K89" s="119"/>
      <c r="L89" s="76"/>
      <c r="M89" s="120"/>
      <c r="N89" s="119"/>
      <c r="O89" s="76"/>
      <c r="P89" s="122"/>
      <c r="Q89" s="119"/>
      <c r="R89" s="76"/>
      <c r="S89" s="76"/>
      <c r="T89" s="76"/>
      <c r="U89" s="76"/>
      <c r="V89" s="121"/>
      <c r="W89" s="121"/>
      <c r="X89" s="653">
        <f t="shared" si="2"/>
        <v>840.00000000000011</v>
      </c>
      <c r="Y89" s="76">
        <f t="shared" si="3"/>
        <v>12840</v>
      </c>
    </row>
    <row r="90" spans="1:25" x14ac:dyDescent="0.35">
      <c r="A90" s="76"/>
      <c r="B90" s="76"/>
      <c r="C90" s="76"/>
      <c r="D90" s="76"/>
      <c r="E90" s="76"/>
      <c r="F90" s="117" t="s">
        <v>17420</v>
      </c>
      <c r="G90" s="76"/>
      <c r="H90" s="76">
        <v>40000</v>
      </c>
      <c r="I90" s="76"/>
      <c r="J90" s="76"/>
      <c r="K90" s="119"/>
      <c r="L90" s="76"/>
      <c r="M90" s="120"/>
      <c r="N90" s="119"/>
      <c r="O90" s="76"/>
      <c r="P90" s="122"/>
      <c r="Q90" s="119"/>
      <c r="R90" s="76"/>
      <c r="S90" s="76"/>
      <c r="T90" s="76"/>
      <c r="U90" s="76"/>
      <c r="V90" s="121"/>
      <c r="W90" s="121"/>
      <c r="X90" s="653">
        <f t="shared" si="2"/>
        <v>2800.0000000000005</v>
      </c>
      <c r="Y90" s="76">
        <f t="shared" si="3"/>
        <v>42800</v>
      </c>
    </row>
    <row r="91" spans="1:25" x14ac:dyDescent="0.35">
      <c r="A91" s="76"/>
      <c r="B91" s="76"/>
      <c r="C91" s="76"/>
      <c r="D91" s="76"/>
      <c r="E91" s="76"/>
      <c r="F91" s="117" t="s">
        <v>17421</v>
      </c>
      <c r="G91" s="76"/>
      <c r="H91" s="76">
        <v>36000</v>
      </c>
      <c r="I91" s="76"/>
      <c r="J91" s="76"/>
      <c r="K91" s="119"/>
      <c r="L91" s="76"/>
      <c r="M91" s="120"/>
      <c r="N91" s="119"/>
      <c r="O91" s="76"/>
      <c r="P91" s="122"/>
      <c r="Q91" s="119"/>
      <c r="R91" s="76"/>
      <c r="S91" s="76"/>
      <c r="T91" s="76"/>
      <c r="U91" s="76"/>
      <c r="V91" s="121"/>
      <c r="W91" s="121"/>
      <c r="X91" s="653">
        <f t="shared" si="2"/>
        <v>2520.0000000000005</v>
      </c>
      <c r="Y91" s="76">
        <f t="shared" si="3"/>
        <v>38520</v>
      </c>
    </row>
    <row r="92" spans="1:25" x14ac:dyDescent="0.35">
      <c r="A92" s="76"/>
      <c r="B92" s="76"/>
      <c r="C92" s="76"/>
      <c r="D92" s="76"/>
      <c r="E92" s="76"/>
      <c r="F92" s="117" t="s">
        <v>17422</v>
      </c>
      <c r="G92" s="76"/>
      <c r="H92" s="76">
        <v>24000</v>
      </c>
      <c r="I92" s="76"/>
      <c r="J92" s="76"/>
      <c r="K92" s="119"/>
      <c r="L92" s="76"/>
      <c r="M92" s="120"/>
      <c r="N92" s="119"/>
      <c r="O92" s="76"/>
      <c r="P92" s="122"/>
      <c r="Q92" s="119"/>
      <c r="R92" s="76"/>
      <c r="S92" s="76"/>
      <c r="T92" s="76"/>
      <c r="U92" s="76"/>
      <c r="V92" s="121"/>
      <c r="W92" s="121"/>
      <c r="X92" s="653">
        <f t="shared" si="2"/>
        <v>1680.0000000000002</v>
      </c>
      <c r="Y92" s="76">
        <f t="shared" si="3"/>
        <v>25680</v>
      </c>
    </row>
    <row r="93" spans="1:25" x14ac:dyDescent="0.35">
      <c r="A93" s="76"/>
      <c r="B93" s="76"/>
      <c r="C93" s="76"/>
      <c r="D93" s="76"/>
      <c r="E93" s="76"/>
      <c r="F93" s="117" t="s">
        <v>17423</v>
      </c>
      <c r="G93" s="76"/>
      <c r="H93" s="76">
        <v>12000</v>
      </c>
      <c r="I93" s="76"/>
      <c r="J93" s="76"/>
      <c r="K93" s="119"/>
      <c r="L93" s="76"/>
      <c r="M93" s="120"/>
      <c r="N93" s="119"/>
      <c r="O93" s="76"/>
      <c r="P93" s="122"/>
      <c r="Q93" s="119"/>
      <c r="R93" s="76"/>
      <c r="S93" s="76"/>
      <c r="T93" s="76"/>
      <c r="U93" s="76"/>
      <c r="V93" s="121"/>
      <c r="W93" s="121"/>
      <c r="X93" s="653">
        <f t="shared" si="2"/>
        <v>840.00000000000011</v>
      </c>
      <c r="Y93" s="76">
        <f t="shared" si="3"/>
        <v>12840</v>
      </c>
    </row>
    <row r="94" spans="1:25" x14ac:dyDescent="0.35">
      <c r="A94" s="76"/>
      <c r="B94" s="76"/>
      <c r="C94" s="76"/>
      <c r="D94" s="76"/>
      <c r="E94" s="76"/>
      <c r="F94" s="117" t="s">
        <v>17409</v>
      </c>
      <c r="G94" s="76"/>
      <c r="H94" s="76">
        <v>12000</v>
      </c>
      <c r="I94" s="76"/>
      <c r="J94" s="76"/>
      <c r="K94" s="119"/>
      <c r="L94" s="76"/>
      <c r="M94" s="120"/>
      <c r="N94" s="119"/>
      <c r="O94" s="76"/>
      <c r="P94" s="122"/>
      <c r="Q94" s="119"/>
      <c r="R94" s="76"/>
      <c r="S94" s="76"/>
      <c r="T94" s="76"/>
      <c r="U94" s="76"/>
      <c r="V94" s="121"/>
      <c r="W94" s="121"/>
      <c r="X94" s="653">
        <f t="shared" si="2"/>
        <v>840.00000000000011</v>
      </c>
      <c r="Y94" s="76">
        <f t="shared" si="3"/>
        <v>12840</v>
      </c>
    </row>
    <row r="95" spans="1:25" x14ac:dyDescent="0.35">
      <c r="A95" s="76"/>
      <c r="B95" s="76"/>
      <c r="C95" s="76"/>
      <c r="D95" s="76"/>
      <c r="E95" s="76"/>
      <c r="F95" s="117" t="s">
        <v>17424</v>
      </c>
      <c r="G95" s="76"/>
      <c r="H95" s="76">
        <v>40000</v>
      </c>
      <c r="I95" s="76"/>
      <c r="J95" s="76"/>
      <c r="K95" s="119"/>
      <c r="L95" s="76"/>
      <c r="M95" s="120"/>
      <c r="N95" s="119"/>
      <c r="O95" s="76"/>
      <c r="P95" s="122"/>
      <c r="Q95" s="119"/>
      <c r="R95" s="76"/>
      <c r="S95" s="76"/>
      <c r="T95" s="76"/>
      <c r="U95" s="76"/>
      <c r="V95" s="121"/>
      <c r="W95" s="121"/>
      <c r="X95" s="653">
        <f t="shared" si="2"/>
        <v>2800.0000000000005</v>
      </c>
      <c r="Y95" s="76">
        <f t="shared" si="3"/>
        <v>42800</v>
      </c>
    </row>
    <row r="96" spans="1:25" x14ac:dyDescent="0.35">
      <c r="A96" s="76"/>
      <c r="B96" s="76"/>
      <c r="C96" s="76"/>
      <c r="D96" s="76"/>
      <c r="E96" s="76"/>
      <c r="F96" s="199" t="s">
        <v>17425</v>
      </c>
      <c r="G96" s="76"/>
      <c r="H96" s="76">
        <v>12000</v>
      </c>
      <c r="I96" s="76"/>
      <c r="J96" s="76"/>
      <c r="K96" s="119"/>
      <c r="L96" s="76"/>
      <c r="M96" s="120"/>
      <c r="N96" s="119"/>
      <c r="O96" s="76"/>
      <c r="P96" s="122"/>
      <c r="Q96" s="119"/>
      <c r="R96" s="76"/>
      <c r="S96" s="76"/>
      <c r="T96" s="76"/>
      <c r="U96" s="76"/>
      <c r="V96" s="121"/>
      <c r="W96" s="121"/>
      <c r="X96" s="653">
        <f t="shared" si="2"/>
        <v>840.00000000000011</v>
      </c>
      <c r="Y96" s="76">
        <f t="shared" si="3"/>
        <v>12840</v>
      </c>
    </row>
    <row r="97" spans="1:25" x14ac:dyDescent="0.35">
      <c r="A97" s="76"/>
      <c r="B97" s="76"/>
      <c r="C97" s="76"/>
      <c r="D97" s="76"/>
      <c r="E97" s="76"/>
      <c r="F97" s="199" t="s">
        <v>17426</v>
      </c>
      <c r="G97" s="76"/>
      <c r="H97" s="76">
        <v>12000</v>
      </c>
      <c r="I97" s="76"/>
      <c r="J97" s="76"/>
      <c r="K97" s="119"/>
      <c r="L97" s="76"/>
      <c r="M97" s="120"/>
      <c r="N97" s="119"/>
      <c r="O97" s="76"/>
      <c r="P97" s="122"/>
      <c r="Q97" s="119"/>
      <c r="R97" s="76"/>
      <c r="S97" s="76"/>
      <c r="T97" s="76"/>
      <c r="U97" s="76"/>
      <c r="V97" s="121"/>
      <c r="W97" s="121"/>
      <c r="X97" s="653">
        <f t="shared" si="2"/>
        <v>840.00000000000011</v>
      </c>
      <c r="Y97" s="76">
        <f t="shared" si="3"/>
        <v>12840</v>
      </c>
    </row>
    <row r="98" spans="1:25" x14ac:dyDescent="0.35">
      <c r="A98" s="76"/>
      <c r="B98" s="76"/>
      <c r="C98" s="76"/>
      <c r="D98" s="76"/>
      <c r="E98" s="76"/>
      <c r="F98" s="199" t="s">
        <v>17427</v>
      </c>
      <c r="G98" s="76"/>
      <c r="H98" s="76">
        <v>12000</v>
      </c>
      <c r="I98" s="76"/>
      <c r="J98" s="76"/>
      <c r="K98" s="119"/>
      <c r="L98" s="76"/>
      <c r="M98" s="120"/>
      <c r="N98" s="119"/>
      <c r="O98" s="76"/>
      <c r="P98" s="122"/>
      <c r="Q98" s="119"/>
      <c r="R98" s="76"/>
      <c r="S98" s="76"/>
      <c r="T98" s="76"/>
      <c r="U98" s="76"/>
      <c r="V98" s="121"/>
      <c r="W98" s="121"/>
      <c r="X98" s="653">
        <f t="shared" si="2"/>
        <v>840.00000000000011</v>
      </c>
      <c r="Y98" s="76">
        <f t="shared" si="3"/>
        <v>12840</v>
      </c>
    </row>
    <row r="99" spans="1:25" x14ac:dyDescent="0.35">
      <c r="A99" s="76"/>
      <c r="B99" s="76"/>
      <c r="C99" s="76"/>
      <c r="D99" s="76"/>
      <c r="E99" s="76"/>
      <c r="F99" s="117"/>
      <c r="G99" s="76"/>
      <c r="H99" s="76"/>
      <c r="I99" s="76"/>
      <c r="J99" s="76"/>
      <c r="K99" s="119"/>
      <c r="L99" s="76"/>
      <c r="M99" s="120"/>
      <c r="N99" s="119"/>
      <c r="O99" s="76"/>
      <c r="P99" s="122"/>
      <c r="Q99" s="119"/>
      <c r="R99" s="76"/>
      <c r="S99" s="76"/>
      <c r="T99" s="76"/>
      <c r="U99" s="76"/>
      <c r="V99" s="121"/>
      <c r="W99" s="121"/>
      <c r="X99" s="653">
        <f t="shared" si="2"/>
        <v>0</v>
      </c>
      <c r="Y99" s="76">
        <f t="shared" si="3"/>
        <v>0</v>
      </c>
    </row>
    <row r="100" spans="1:25" x14ac:dyDescent="0.35">
      <c r="A100" s="64"/>
      <c r="B100" s="64"/>
      <c r="C100" s="64"/>
      <c r="D100" s="64"/>
      <c r="E100" s="64"/>
      <c r="F100" s="66" t="s">
        <v>3472</v>
      </c>
      <c r="G100" s="64"/>
      <c r="H100" s="64"/>
      <c r="I100" s="64"/>
      <c r="J100" s="64"/>
      <c r="K100" s="68"/>
      <c r="L100" s="68"/>
      <c r="M100" s="68"/>
      <c r="N100" s="68"/>
      <c r="O100" s="64"/>
      <c r="P100" s="125"/>
      <c r="Q100" s="68"/>
      <c r="R100" s="64"/>
      <c r="S100" s="64"/>
      <c r="T100" s="64"/>
      <c r="U100" s="64"/>
      <c r="V100" s="115"/>
      <c r="W100" s="115"/>
      <c r="X100" s="653">
        <f t="shared" si="2"/>
        <v>0</v>
      </c>
      <c r="Y100" s="64">
        <f t="shared" si="3"/>
        <v>0</v>
      </c>
    </row>
    <row r="101" spans="1:25" x14ac:dyDescent="0.35">
      <c r="A101" s="69"/>
      <c r="B101" s="69"/>
      <c r="C101" s="69"/>
      <c r="D101" s="69"/>
      <c r="E101" s="69"/>
      <c r="F101" s="117" t="s">
        <v>17428</v>
      </c>
      <c r="G101" s="69"/>
      <c r="H101" s="69">
        <v>40000</v>
      </c>
      <c r="I101" s="69"/>
      <c r="J101" s="76" t="s">
        <v>3479</v>
      </c>
      <c r="K101" s="119">
        <v>2009</v>
      </c>
      <c r="L101" s="75"/>
      <c r="M101" s="119" t="s">
        <v>17429</v>
      </c>
      <c r="N101" s="75"/>
      <c r="O101" s="69"/>
      <c r="P101" s="126"/>
      <c r="Q101" s="75"/>
      <c r="R101" s="69"/>
      <c r="S101" s="69"/>
      <c r="T101" s="69"/>
      <c r="U101" s="69"/>
      <c r="V101" s="116"/>
      <c r="W101" s="121"/>
      <c r="X101" s="653">
        <f t="shared" si="2"/>
        <v>2800.0000000000005</v>
      </c>
      <c r="Y101" s="69">
        <f t="shared" si="3"/>
        <v>42800</v>
      </c>
    </row>
    <row r="102" spans="1:25" x14ac:dyDescent="0.35">
      <c r="A102" s="69"/>
      <c r="B102" s="69"/>
      <c r="C102" s="69"/>
      <c r="D102" s="69"/>
      <c r="E102" s="69"/>
      <c r="F102" s="117" t="s">
        <v>17430</v>
      </c>
      <c r="G102" s="69"/>
      <c r="H102" s="69">
        <v>40000</v>
      </c>
      <c r="I102" s="69"/>
      <c r="J102" s="76" t="s">
        <v>3479</v>
      </c>
      <c r="K102" s="119">
        <v>2009</v>
      </c>
      <c r="L102" s="75"/>
      <c r="M102" s="119" t="s">
        <v>17431</v>
      </c>
      <c r="N102" s="75"/>
      <c r="O102" s="69"/>
      <c r="P102" s="126"/>
      <c r="Q102" s="75"/>
      <c r="R102" s="69"/>
      <c r="S102" s="69"/>
      <c r="T102" s="69"/>
      <c r="U102" s="69"/>
      <c r="V102" s="116"/>
      <c r="W102" s="121"/>
      <c r="X102" s="653">
        <f t="shared" si="2"/>
        <v>2800.0000000000005</v>
      </c>
      <c r="Y102" s="69">
        <f t="shared" si="3"/>
        <v>42800</v>
      </c>
    </row>
    <row r="103" spans="1:25" x14ac:dyDescent="0.35">
      <c r="A103" s="76"/>
      <c r="B103" s="76"/>
      <c r="C103" s="76"/>
      <c r="D103" s="76"/>
      <c r="E103" s="76"/>
      <c r="F103" s="117" t="s">
        <v>17432</v>
      </c>
      <c r="G103" s="76"/>
      <c r="H103" s="69">
        <v>40000</v>
      </c>
      <c r="I103" s="76"/>
      <c r="J103" s="76" t="s">
        <v>3479</v>
      </c>
      <c r="K103" s="119">
        <v>2009</v>
      </c>
      <c r="L103" s="119"/>
      <c r="M103" s="119" t="s">
        <v>17433</v>
      </c>
      <c r="N103" s="119"/>
      <c r="O103" s="76"/>
      <c r="P103" s="122"/>
      <c r="Q103" s="119"/>
      <c r="R103" s="76"/>
      <c r="S103" s="76"/>
      <c r="T103" s="76"/>
      <c r="U103" s="76"/>
      <c r="V103" s="121"/>
      <c r="W103" s="121"/>
      <c r="X103" s="653">
        <f t="shared" si="2"/>
        <v>2800.0000000000005</v>
      </c>
      <c r="Y103" s="69">
        <f t="shared" si="3"/>
        <v>42800</v>
      </c>
    </row>
    <row r="104" spans="1:25" x14ac:dyDescent="0.35">
      <c r="A104" s="76"/>
      <c r="B104" s="76"/>
      <c r="C104" s="76"/>
      <c r="D104" s="76"/>
      <c r="E104" s="76"/>
      <c r="F104" s="117"/>
      <c r="G104" s="76"/>
      <c r="H104" s="76"/>
      <c r="I104" s="76"/>
      <c r="J104" s="76"/>
      <c r="K104" s="119"/>
      <c r="L104" s="119"/>
      <c r="M104" s="119"/>
      <c r="N104" s="119"/>
      <c r="O104" s="76"/>
      <c r="P104" s="122"/>
      <c r="Q104" s="119"/>
      <c r="R104" s="76"/>
      <c r="S104" s="76"/>
      <c r="T104" s="76"/>
      <c r="U104" s="76"/>
      <c r="V104" s="121"/>
      <c r="W104" s="121"/>
      <c r="X104" s="653">
        <f t="shared" si="2"/>
        <v>0</v>
      </c>
      <c r="Y104" s="76">
        <f t="shared" si="3"/>
        <v>0</v>
      </c>
    </row>
    <row r="105" spans="1:25" x14ac:dyDescent="0.35">
      <c r="A105" s="64"/>
      <c r="B105" s="64"/>
      <c r="C105" s="64"/>
      <c r="D105" s="64"/>
      <c r="E105" s="64"/>
      <c r="F105" s="66" t="s">
        <v>1853</v>
      </c>
      <c r="G105" s="64"/>
      <c r="H105" s="64"/>
      <c r="I105" s="64"/>
      <c r="J105" s="64"/>
      <c r="K105" s="68"/>
      <c r="L105" s="68"/>
      <c r="M105" s="68"/>
      <c r="N105" s="68"/>
      <c r="O105" s="64"/>
      <c r="P105" s="125"/>
      <c r="Q105" s="68"/>
      <c r="R105" s="64"/>
      <c r="S105" s="64"/>
      <c r="T105" s="64"/>
      <c r="U105" s="64"/>
      <c r="V105" s="115"/>
      <c r="W105" s="115"/>
      <c r="X105" s="653">
        <f t="shared" si="2"/>
        <v>0</v>
      </c>
      <c r="Y105" s="64">
        <f t="shared" si="3"/>
        <v>0</v>
      </c>
    </row>
    <row r="106" spans="1:25" x14ac:dyDescent="0.35">
      <c r="A106" s="76"/>
      <c r="B106" s="76"/>
      <c r="C106" s="76"/>
      <c r="D106" s="76"/>
      <c r="E106" s="76"/>
      <c r="F106" s="117" t="s">
        <v>17434</v>
      </c>
      <c r="G106" s="76"/>
      <c r="H106" s="76">
        <v>2000000</v>
      </c>
      <c r="I106" s="76"/>
      <c r="J106" s="76" t="s">
        <v>4943</v>
      </c>
      <c r="K106" s="119">
        <v>2007</v>
      </c>
      <c r="L106" s="119" t="s">
        <v>17435</v>
      </c>
      <c r="M106" s="120">
        <v>1034095</v>
      </c>
      <c r="N106" s="119"/>
      <c r="O106" s="76"/>
      <c r="P106" s="122"/>
      <c r="Q106" s="119"/>
      <c r="R106" s="76"/>
      <c r="S106" s="76"/>
      <c r="T106" s="76"/>
      <c r="U106" s="76"/>
      <c r="V106" s="121"/>
      <c r="W106" s="121" t="s">
        <v>17436</v>
      </c>
      <c r="X106" s="653">
        <f t="shared" si="2"/>
        <v>140000</v>
      </c>
      <c r="Y106" s="76">
        <f t="shared" si="3"/>
        <v>2140000</v>
      </c>
    </row>
    <row r="107" spans="1:25" x14ac:dyDescent="0.35">
      <c r="A107" s="76"/>
      <c r="B107" s="76"/>
      <c r="C107" s="76"/>
      <c r="D107" s="76"/>
      <c r="E107" s="76"/>
      <c r="F107" s="117" t="s">
        <v>17437</v>
      </c>
      <c r="G107" s="76"/>
      <c r="H107" s="76">
        <v>2000000</v>
      </c>
      <c r="I107" s="76"/>
      <c r="J107" s="76" t="s">
        <v>4943</v>
      </c>
      <c r="K107" s="119">
        <v>2007</v>
      </c>
      <c r="L107" s="119" t="s">
        <v>17435</v>
      </c>
      <c r="M107" s="120">
        <v>1034098</v>
      </c>
      <c r="N107" s="119"/>
      <c r="O107" s="76"/>
      <c r="P107" s="122"/>
      <c r="Q107" s="119"/>
      <c r="R107" s="76"/>
      <c r="S107" s="76"/>
      <c r="T107" s="76"/>
      <c r="U107" s="76"/>
      <c r="V107" s="121"/>
      <c r="W107" s="121"/>
      <c r="X107" s="653">
        <f t="shared" si="2"/>
        <v>140000</v>
      </c>
      <c r="Y107" s="76">
        <f t="shared" si="3"/>
        <v>2140000</v>
      </c>
    </row>
    <row r="108" spans="1:25" x14ac:dyDescent="0.35">
      <c r="A108" s="76"/>
      <c r="B108" s="76"/>
      <c r="C108" s="76"/>
      <c r="D108" s="76"/>
      <c r="E108" s="76"/>
      <c r="F108" s="117" t="s">
        <v>17438</v>
      </c>
      <c r="G108" s="76"/>
      <c r="H108" s="76">
        <v>2000000</v>
      </c>
      <c r="I108" s="76"/>
      <c r="J108" s="76" t="s">
        <v>4943</v>
      </c>
      <c r="K108" s="119">
        <v>2007</v>
      </c>
      <c r="L108" s="119" t="s">
        <v>17435</v>
      </c>
      <c r="M108" s="120">
        <v>1034094</v>
      </c>
      <c r="N108" s="119"/>
      <c r="O108" s="76"/>
      <c r="P108" s="122"/>
      <c r="Q108" s="119"/>
      <c r="R108" s="76"/>
      <c r="S108" s="76"/>
      <c r="T108" s="76"/>
      <c r="U108" s="76"/>
      <c r="V108" s="121"/>
      <c r="W108" s="121"/>
      <c r="X108" s="653">
        <f t="shared" si="2"/>
        <v>140000</v>
      </c>
      <c r="Y108" s="76">
        <f t="shared" si="3"/>
        <v>2140000</v>
      </c>
    </row>
    <row r="109" spans="1:25" x14ac:dyDescent="0.35">
      <c r="A109" s="64"/>
      <c r="B109" s="64"/>
      <c r="C109" s="64"/>
      <c r="D109" s="64"/>
      <c r="E109" s="64"/>
      <c r="F109" s="66" t="s">
        <v>1860</v>
      </c>
      <c r="G109" s="64"/>
      <c r="H109" s="64"/>
      <c r="I109" s="64"/>
      <c r="J109" s="64"/>
      <c r="K109" s="68"/>
      <c r="L109" s="68"/>
      <c r="M109" s="68"/>
      <c r="N109" s="68"/>
      <c r="O109" s="64"/>
      <c r="P109" s="125"/>
      <c r="Q109" s="68"/>
      <c r="R109" s="64"/>
      <c r="S109" s="64"/>
      <c r="T109" s="64"/>
      <c r="U109" s="64"/>
      <c r="V109" s="115"/>
      <c r="W109" s="115"/>
      <c r="X109" s="653">
        <f t="shared" si="2"/>
        <v>0</v>
      </c>
      <c r="Y109" s="64">
        <f t="shared" si="3"/>
        <v>0</v>
      </c>
    </row>
    <row r="110" spans="1:25" x14ac:dyDescent="0.35">
      <c r="A110" s="76"/>
      <c r="B110" s="76"/>
      <c r="C110" s="76"/>
      <c r="D110" s="76"/>
      <c r="E110" s="76"/>
      <c r="F110" s="76" t="s">
        <v>1852</v>
      </c>
      <c r="G110" s="76"/>
      <c r="H110" s="76"/>
      <c r="I110" s="76"/>
      <c r="J110" s="76"/>
      <c r="K110" s="117"/>
      <c r="L110" s="119"/>
      <c r="M110" s="117"/>
      <c r="N110" s="119"/>
      <c r="O110" s="76"/>
      <c r="P110" s="122"/>
      <c r="Q110" s="119"/>
      <c r="R110" s="76"/>
      <c r="S110" s="76"/>
      <c r="T110" s="76"/>
      <c r="U110" s="76"/>
      <c r="V110" s="121"/>
      <c r="W110" s="121"/>
      <c r="X110" s="653">
        <f t="shared" si="2"/>
        <v>0</v>
      </c>
      <c r="Y110" s="76">
        <f t="shared" si="3"/>
        <v>0</v>
      </c>
    </row>
    <row r="111" spans="1:25" x14ac:dyDescent="0.35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75"/>
      <c r="L111" s="75"/>
      <c r="M111" s="75"/>
      <c r="N111" s="75"/>
      <c r="O111" s="69"/>
      <c r="P111" s="69"/>
      <c r="Q111" s="75"/>
      <c r="R111" s="69"/>
      <c r="S111" s="69"/>
      <c r="T111" s="69"/>
      <c r="U111" s="69"/>
      <c r="V111" s="121"/>
      <c r="W111" s="121"/>
      <c r="X111" s="653">
        <f t="shared" si="2"/>
        <v>0</v>
      </c>
      <c r="Y111" s="69">
        <f t="shared" si="3"/>
        <v>0</v>
      </c>
    </row>
    <row r="112" spans="1:25" x14ac:dyDescent="0.35">
      <c r="A112" s="64"/>
      <c r="B112" s="64"/>
      <c r="C112" s="64"/>
      <c r="D112" s="64"/>
      <c r="E112" s="64"/>
      <c r="F112" s="89" t="s">
        <v>2961</v>
      </c>
      <c r="G112" s="64"/>
      <c r="H112" s="64"/>
      <c r="I112" s="64"/>
      <c r="J112" s="64"/>
      <c r="K112" s="68"/>
      <c r="L112" s="68"/>
      <c r="M112" s="68"/>
      <c r="N112" s="68"/>
      <c r="O112" s="64"/>
      <c r="P112" s="64"/>
      <c r="Q112" s="68"/>
      <c r="R112" s="64"/>
      <c r="S112" s="64"/>
      <c r="T112" s="64"/>
      <c r="U112" s="64"/>
      <c r="V112" s="115"/>
      <c r="W112" s="115"/>
      <c r="X112" s="653">
        <f t="shared" si="2"/>
        <v>0</v>
      </c>
      <c r="Y112" s="64">
        <f t="shared" si="3"/>
        <v>0</v>
      </c>
    </row>
    <row r="113" spans="1:25" x14ac:dyDescent="0.35">
      <c r="A113" s="76"/>
      <c r="B113" s="76"/>
      <c r="C113" s="76"/>
      <c r="D113" s="76"/>
      <c r="E113" s="76"/>
      <c r="F113" s="79" t="s">
        <v>17439</v>
      </c>
      <c r="G113" s="76"/>
      <c r="H113" s="76">
        <v>75000</v>
      </c>
      <c r="I113" s="76"/>
      <c r="J113" s="76" t="s">
        <v>1062</v>
      </c>
      <c r="K113" s="119">
        <v>2008</v>
      </c>
      <c r="L113" s="119" t="s">
        <v>1074</v>
      </c>
      <c r="M113" s="119">
        <v>2008261271</v>
      </c>
      <c r="N113" s="119"/>
      <c r="O113" s="76"/>
      <c r="P113" s="76"/>
      <c r="Q113" s="75" t="s">
        <v>1066</v>
      </c>
      <c r="R113" s="76"/>
      <c r="S113" s="76"/>
      <c r="T113" s="76"/>
      <c r="U113" s="76"/>
      <c r="V113" s="121"/>
      <c r="W113" s="121"/>
      <c r="X113" s="653">
        <f t="shared" si="2"/>
        <v>5250.0000000000009</v>
      </c>
      <c r="Y113" s="76">
        <f t="shared" si="3"/>
        <v>80250</v>
      </c>
    </row>
    <row r="114" spans="1:25" x14ac:dyDescent="0.35">
      <c r="A114" s="76"/>
      <c r="B114" s="76"/>
      <c r="C114" s="76"/>
      <c r="D114" s="76"/>
      <c r="E114" s="76"/>
      <c r="F114" s="79" t="s">
        <v>17440</v>
      </c>
      <c r="G114" s="76"/>
      <c r="H114" s="76">
        <v>75000</v>
      </c>
      <c r="I114" s="76"/>
      <c r="J114" s="76" t="s">
        <v>1062</v>
      </c>
      <c r="K114" s="119">
        <v>2008</v>
      </c>
      <c r="L114" s="119" t="s">
        <v>3301</v>
      </c>
      <c r="M114" s="119">
        <v>2008141408</v>
      </c>
      <c r="N114" s="119"/>
      <c r="O114" s="76"/>
      <c r="P114" s="76" t="s">
        <v>1226</v>
      </c>
      <c r="Q114" s="119" t="s">
        <v>3302</v>
      </c>
      <c r="R114" s="76"/>
      <c r="S114" s="76"/>
      <c r="T114" s="76"/>
      <c r="U114" s="76"/>
      <c r="V114" s="121"/>
      <c r="W114" s="121"/>
      <c r="X114" s="653">
        <f t="shared" si="2"/>
        <v>5250.0000000000009</v>
      </c>
      <c r="Y114" s="76">
        <f t="shared" si="3"/>
        <v>80250</v>
      </c>
    </row>
    <row r="115" spans="1:25" x14ac:dyDescent="0.35">
      <c r="A115" s="76"/>
      <c r="B115" s="76"/>
      <c r="C115" s="76"/>
      <c r="D115" s="76"/>
      <c r="E115" s="76"/>
      <c r="F115" s="79" t="s">
        <v>17441</v>
      </c>
      <c r="G115" s="76"/>
      <c r="H115" s="76">
        <v>75000</v>
      </c>
      <c r="I115" s="76"/>
      <c r="J115" s="76" t="s">
        <v>1062</v>
      </c>
      <c r="K115" s="119">
        <v>2008</v>
      </c>
      <c r="L115" s="119" t="s">
        <v>3301</v>
      </c>
      <c r="M115" s="128">
        <v>2008255429</v>
      </c>
      <c r="N115" s="119"/>
      <c r="O115" s="76"/>
      <c r="P115" s="76" t="s">
        <v>1226</v>
      </c>
      <c r="Q115" s="119" t="s">
        <v>3302</v>
      </c>
      <c r="R115" s="76"/>
      <c r="S115" s="76"/>
      <c r="T115" s="76"/>
      <c r="U115" s="76"/>
      <c r="V115" s="121"/>
      <c r="W115" s="121"/>
      <c r="X115" s="653">
        <f t="shared" si="2"/>
        <v>5250.0000000000009</v>
      </c>
      <c r="Y115" s="76">
        <f t="shared" si="3"/>
        <v>80250</v>
      </c>
    </row>
    <row r="116" spans="1:25" x14ac:dyDescent="0.35">
      <c r="A116" s="76"/>
      <c r="B116" s="76"/>
      <c r="C116" s="76"/>
      <c r="D116" s="76"/>
      <c r="E116" s="76"/>
      <c r="F116" s="79" t="s">
        <v>17442</v>
      </c>
      <c r="G116" s="76"/>
      <c r="H116" s="76">
        <v>75000</v>
      </c>
      <c r="I116" s="76"/>
      <c r="J116" s="76" t="s">
        <v>1062</v>
      </c>
      <c r="K116" s="119">
        <v>2008</v>
      </c>
      <c r="L116" s="119" t="s">
        <v>3301</v>
      </c>
      <c r="M116" s="128">
        <v>2008121467</v>
      </c>
      <c r="N116" s="119"/>
      <c r="O116" s="76"/>
      <c r="P116" s="76" t="s">
        <v>1226</v>
      </c>
      <c r="Q116" s="119" t="s">
        <v>3302</v>
      </c>
      <c r="R116" s="76"/>
      <c r="S116" s="76"/>
      <c r="T116" s="76"/>
      <c r="U116" s="76"/>
      <c r="V116" s="121"/>
      <c r="W116" s="121"/>
      <c r="X116" s="653">
        <f t="shared" si="2"/>
        <v>5250.0000000000009</v>
      </c>
      <c r="Y116" s="76">
        <f t="shared" si="3"/>
        <v>80250</v>
      </c>
    </row>
    <row r="117" spans="1:25" x14ac:dyDescent="0.35">
      <c r="A117" s="76"/>
      <c r="B117" s="76"/>
      <c r="C117" s="76"/>
      <c r="D117" s="76"/>
      <c r="E117" s="76"/>
      <c r="F117" s="79" t="s">
        <v>17443</v>
      </c>
      <c r="G117" s="76"/>
      <c r="H117" s="76">
        <v>75000</v>
      </c>
      <c r="I117" s="76"/>
      <c r="J117" s="76" t="s">
        <v>1062</v>
      </c>
      <c r="K117" s="119">
        <v>2008</v>
      </c>
      <c r="L117" s="119" t="s">
        <v>3301</v>
      </c>
      <c r="M117" s="128">
        <v>2008121448</v>
      </c>
      <c r="N117" s="119"/>
      <c r="O117" s="76"/>
      <c r="P117" s="76" t="s">
        <v>1226</v>
      </c>
      <c r="Q117" s="119" t="s">
        <v>3302</v>
      </c>
      <c r="R117" s="76"/>
      <c r="S117" s="76"/>
      <c r="T117" s="76"/>
      <c r="U117" s="76"/>
      <c r="V117" s="121"/>
      <c r="W117" s="121"/>
      <c r="X117" s="653">
        <f t="shared" si="2"/>
        <v>5250.0000000000009</v>
      </c>
      <c r="Y117" s="76">
        <f t="shared" si="3"/>
        <v>80250</v>
      </c>
    </row>
    <row r="118" spans="1:25" x14ac:dyDescent="0.35">
      <c r="A118" s="76"/>
      <c r="B118" s="76"/>
      <c r="C118" s="76"/>
      <c r="D118" s="76"/>
      <c r="E118" s="76"/>
      <c r="F118" s="79" t="s">
        <v>17444</v>
      </c>
      <c r="G118" s="76"/>
      <c r="H118" s="76">
        <v>75000</v>
      </c>
      <c r="I118" s="76"/>
      <c r="J118" s="76" t="s">
        <v>1062</v>
      </c>
      <c r="K118" s="119">
        <v>2008</v>
      </c>
      <c r="L118" s="119" t="s">
        <v>3301</v>
      </c>
      <c r="M118" s="119">
        <v>2008121446</v>
      </c>
      <c r="N118" s="119"/>
      <c r="O118" s="76"/>
      <c r="P118" s="76" t="s">
        <v>1226</v>
      </c>
      <c r="Q118" s="119" t="s">
        <v>3302</v>
      </c>
      <c r="R118" s="76"/>
      <c r="S118" s="76"/>
      <c r="T118" s="76"/>
      <c r="U118" s="76"/>
      <c r="V118" s="121"/>
      <c r="W118" s="121"/>
      <c r="X118" s="653">
        <f t="shared" si="2"/>
        <v>5250.0000000000009</v>
      </c>
      <c r="Y118" s="76">
        <f t="shared" si="3"/>
        <v>80250</v>
      </c>
    </row>
    <row r="119" spans="1:25" x14ac:dyDescent="0.35">
      <c r="A119" s="76"/>
      <c r="B119" s="76"/>
      <c r="C119" s="76"/>
      <c r="D119" s="76"/>
      <c r="E119" s="76"/>
      <c r="F119" s="79" t="s">
        <v>17445</v>
      </c>
      <c r="G119" s="76"/>
      <c r="H119" s="76">
        <v>75000</v>
      </c>
      <c r="I119" s="76"/>
      <c r="J119" s="76" t="s">
        <v>1062</v>
      </c>
      <c r="K119" s="119">
        <v>2008</v>
      </c>
      <c r="L119" s="119" t="s">
        <v>3301</v>
      </c>
      <c r="M119" s="119">
        <v>2008121470</v>
      </c>
      <c r="N119" s="119"/>
      <c r="O119" s="76"/>
      <c r="P119" s="76" t="s">
        <v>1226</v>
      </c>
      <c r="Q119" s="119" t="s">
        <v>3302</v>
      </c>
      <c r="R119" s="76"/>
      <c r="S119" s="76"/>
      <c r="T119" s="76"/>
      <c r="U119" s="76"/>
      <c r="V119" s="121"/>
      <c r="W119" s="121"/>
      <c r="X119" s="653">
        <f t="shared" si="2"/>
        <v>5250.0000000000009</v>
      </c>
      <c r="Y119" s="76">
        <f t="shared" si="3"/>
        <v>80250</v>
      </c>
    </row>
    <row r="120" spans="1:25" x14ac:dyDescent="0.35">
      <c r="A120" s="76"/>
      <c r="B120" s="76"/>
      <c r="C120" s="76"/>
      <c r="D120" s="76"/>
      <c r="E120" s="76"/>
      <c r="F120" s="79" t="s">
        <v>17446</v>
      </c>
      <c r="G120" s="76"/>
      <c r="H120" s="76">
        <v>75000</v>
      </c>
      <c r="I120" s="76"/>
      <c r="J120" s="76" t="s">
        <v>2524</v>
      </c>
      <c r="K120" s="119">
        <v>2008</v>
      </c>
      <c r="L120" s="119" t="s">
        <v>3329</v>
      </c>
      <c r="M120" s="129">
        <v>36126492</v>
      </c>
      <c r="N120" s="119"/>
      <c r="O120" s="76"/>
      <c r="P120" s="76" t="s">
        <v>3033</v>
      </c>
      <c r="Q120" s="75" t="s">
        <v>3331</v>
      </c>
      <c r="R120" s="76"/>
      <c r="S120" s="76"/>
      <c r="T120" s="76"/>
      <c r="U120" s="76"/>
      <c r="V120" s="121"/>
      <c r="W120" s="121"/>
      <c r="X120" s="653">
        <f t="shared" si="2"/>
        <v>5250.0000000000009</v>
      </c>
      <c r="Y120" s="76">
        <f t="shared" si="3"/>
        <v>80250</v>
      </c>
    </row>
    <row r="121" spans="1:25" x14ac:dyDescent="0.35">
      <c r="A121" s="76"/>
      <c r="B121" s="76"/>
      <c r="C121" s="76"/>
      <c r="D121" s="76"/>
      <c r="E121" s="76"/>
      <c r="F121" s="79" t="s">
        <v>17447</v>
      </c>
      <c r="G121" s="76"/>
      <c r="H121" s="76">
        <v>75000</v>
      </c>
      <c r="I121" s="76"/>
      <c r="J121" s="76" t="s">
        <v>1062</v>
      </c>
      <c r="K121" s="119">
        <v>2008</v>
      </c>
      <c r="L121" s="119" t="s">
        <v>3301</v>
      </c>
      <c r="M121" s="119">
        <v>2008121449</v>
      </c>
      <c r="N121" s="119"/>
      <c r="O121" s="76"/>
      <c r="P121" s="76" t="s">
        <v>1226</v>
      </c>
      <c r="Q121" s="119" t="s">
        <v>3302</v>
      </c>
      <c r="R121" s="76"/>
      <c r="S121" s="76"/>
      <c r="T121" s="76"/>
      <c r="U121" s="76"/>
      <c r="V121" s="121"/>
      <c r="W121" s="121"/>
      <c r="X121" s="653">
        <f t="shared" si="2"/>
        <v>5250.0000000000009</v>
      </c>
      <c r="Y121" s="76">
        <f t="shared" si="3"/>
        <v>80250</v>
      </c>
    </row>
    <row r="122" spans="1:25" x14ac:dyDescent="0.35">
      <c r="A122" s="76"/>
      <c r="B122" s="76"/>
      <c r="C122" s="76"/>
      <c r="D122" s="76"/>
      <c r="E122" s="76"/>
      <c r="F122" s="79" t="s">
        <v>17448</v>
      </c>
      <c r="G122" s="76"/>
      <c r="H122" s="76">
        <v>75000</v>
      </c>
      <c r="I122" s="76"/>
      <c r="J122" s="76" t="s">
        <v>1062</v>
      </c>
      <c r="K122" s="119">
        <v>2008</v>
      </c>
      <c r="L122" s="119" t="s">
        <v>3301</v>
      </c>
      <c r="M122" s="119">
        <v>2008121476</v>
      </c>
      <c r="N122" s="119"/>
      <c r="O122" s="76"/>
      <c r="P122" s="76" t="s">
        <v>1226</v>
      </c>
      <c r="Q122" s="119" t="s">
        <v>3302</v>
      </c>
      <c r="R122" s="76"/>
      <c r="S122" s="76"/>
      <c r="T122" s="76"/>
      <c r="U122" s="76"/>
      <c r="V122" s="121"/>
      <c r="W122" s="121"/>
      <c r="X122" s="653">
        <f t="shared" si="2"/>
        <v>5250.0000000000009</v>
      </c>
      <c r="Y122" s="76">
        <f t="shared" si="3"/>
        <v>80250</v>
      </c>
    </row>
    <row r="123" spans="1:25" x14ac:dyDescent="0.35">
      <c r="A123" s="76"/>
      <c r="B123" s="76"/>
      <c r="C123" s="76"/>
      <c r="D123" s="76"/>
      <c r="E123" s="76"/>
      <c r="F123" s="79" t="s">
        <v>17449</v>
      </c>
      <c r="G123" s="76"/>
      <c r="H123" s="76">
        <v>75000</v>
      </c>
      <c r="I123" s="76"/>
      <c r="J123" s="76" t="s">
        <v>1062</v>
      </c>
      <c r="K123" s="119">
        <v>2008</v>
      </c>
      <c r="L123" s="119" t="s">
        <v>3301</v>
      </c>
      <c r="M123" s="119">
        <v>2008269531</v>
      </c>
      <c r="N123" s="119"/>
      <c r="O123" s="76"/>
      <c r="P123" s="76" t="s">
        <v>1226</v>
      </c>
      <c r="Q123" s="119" t="s">
        <v>3302</v>
      </c>
      <c r="R123" s="76"/>
      <c r="S123" s="76"/>
      <c r="T123" s="76"/>
      <c r="U123" s="76"/>
      <c r="V123" s="121"/>
      <c r="W123" s="121"/>
      <c r="X123" s="653">
        <f t="shared" si="2"/>
        <v>5250.0000000000009</v>
      </c>
      <c r="Y123" s="76">
        <f t="shared" si="3"/>
        <v>80250</v>
      </c>
    </row>
    <row r="124" spans="1:25" x14ac:dyDescent="0.35">
      <c r="A124" s="76"/>
      <c r="B124" s="76"/>
      <c r="C124" s="76"/>
      <c r="D124" s="76"/>
      <c r="E124" s="76"/>
      <c r="F124" s="79" t="s">
        <v>17450</v>
      </c>
      <c r="G124" s="76"/>
      <c r="H124" s="76">
        <v>75000</v>
      </c>
      <c r="I124" s="76"/>
      <c r="J124" s="76" t="s">
        <v>1062</v>
      </c>
      <c r="K124" s="119">
        <v>2008</v>
      </c>
      <c r="L124" s="119" t="s">
        <v>3301</v>
      </c>
      <c r="M124" s="119">
        <v>2008255424</v>
      </c>
      <c r="N124" s="119"/>
      <c r="O124" s="76"/>
      <c r="P124" s="76" t="s">
        <v>1226</v>
      </c>
      <c r="Q124" s="119" t="s">
        <v>3302</v>
      </c>
      <c r="R124" s="76"/>
      <c r="S124" s="76"/>
      <c r="T124" s="76"/>
      <c r="U124" s="76"/>
      <c r="V124" s="121"/>
      <c r="W124" s="121"/>
      <c r="X124" s="653">
        <f t="shared" si="2"/>
        <v>5250.0000000000009</v>
      </c>
      <c r="Y124" s="76">
        <f t="shared" si="3"/>
        <v>80250</v>
      </c>
    </row>
    <row r="125" spans="1:25" x14ac:dyDescent="0.35">
      <c r="A125" s="76"/>
      <c r="B125" s="76"/>
      <c r="C125" s="76"/>
      <c r="D125" s="76"/>
      <c r="E125" s="76"/>
      <c r="F125" s="79" t="s">
        <v>17451</v>
      </c>
      <c r="G125" s="76"/>
      <c r="H125" s="76">
        <v>75000</v>
      </c>
      <c r="I125" s="76"/>
      <c r="J125" s="76" t="s">
        <v>2524</v>
      </c>
      <c r="K125" s="119">
        <v>2008</v>
      </c>
      <c r="L125" s="119" t="s">
        <v>3329</v>
      </c>
      <c r="M125" s="129">
        <v>36122575</v>
      </c>
      <c r="N125" s="119"/>
      <c r="O125" s="76"/>
      <c r="P125" s="76" t="s">
        <v>3033</v>
      </c>
      <c r="Q125" s="75" t="s">
        <v>3331</v>
      </c>
      <c r="R125" s="76"/>
      <c r="S125" s="76"/>
      <c r="T125" s="76"/>
      <c r="U125" s="76"/>
      <c r="V125" s="121"/>
      <c r="W125" s="121"/>
      <c r="X125" s="653">
        <f t="shared" si="2"/>
        <v>5250.0000000000009</v>
      </c>
      <c r="Y125" s="76">
        <f t="shared" si="3"/>
        <v>80250</v>
      </c>
    </row>
    <row r="126" spans="1:25" x14ac:dyDescent="0.35">
      <c r="A126" s="76"/>
      <c r="B126" s="76"/>
      <c r="C126" s="76"/>
      <c r="D126" s="76"/>
      <c r="E126" s="76"/>
      <c r="F126" s="79" t="s">
        <v>17452</v>
      </c>
      <c r="G126" s="76"/>
      <c r="H126" s="76">
        <v>75000</v>
      </c>
      <c r="I126" s="76"/>
      <c r="J126" s="76" t="s">
        <v>1062</v>
      </c>
      <c r="K126" s="119">
        <v>2008</v>
      </c>
      <c r="L126" s="119" t="s">
        <v>3301</v>
      </c>
      <c r="M126" s="119">
        <v>2008255427</v>
      </c>
      <c r="N126" s="119"/>
      <c r="O126" s="76"/>
      <c r="P126" s="76" t="s">
        <v>1226</v>
      </c>
      <c r="Q126" s="119" t="s">
        <v>3302</v>
      </c>
      <c r="R126" s="76"/>
      <c r="S126" s="76"/>
      <c r="T126" s="76"/>
      <c r="U126" s="76"/>
      <c r="V126" s="121"/>
      <c r="W126" s="121"/>
      <c r="X126" s="653">
        <f t="shared" si="2"/>
        <v>5250.0000000000009</v>
      </c>
      <c r="Y126" s="76">
        <f t="shared" si="3"/>
        <v>80250</v>
      </c>
    </row>
    <row r="127" spans="1:25" x14ac:dyDescent="0.35">
      <c r="A127" s="76"/>
      <c r="B127" s="76"/>
      <c r="C127" s="76"/>
      <c r="D127" s="76"/>
      <c r="E127" s="76"/>
      <c r="F127" s="79" t="s">
        <v>17453</v>
      </c>
      <c r="G127" s="76"/>
      <c r="H127" s="76">
        <v>75000</v>
      </c>
      <c r="I127" s="76"/>
      <c r="J127" s="76" t="s">
        <v>1062</v>
      </c>
      <c r="K127" s="119">
        <v>2008</v>
      </c>
      <c r="L127" s="119" t="s">
        <v>3301</v>
      </c>
      <c r="M127" s="119">
        <v>2008121453</v>
      </c>
      <c r="N127" s="119"/>
      <c r="O127" s="76"/>
      <c r="P127" s="76" t="s">
        <v>1226</v>
      </c>
      <c r="Q127" s="119" t="s">
        <v>3302</v>
      </c>
      <c r="R127" s="76"/>
      <c r="S127" s="76"/>
      <c r="T127" s="76"/>
      <c r="U127" s="76"/>
      <c r="V127" s="121"/>
      <c r="W127" s="121"/>
      <c r="X127" s="653">
        <f t="shared" si="2"/>
        <v>5250.0000000000009</v>
      </c>
      <c r="Y127" s="76">
        <f t="shared" si="3"/>
        <v>80250</v>
      </c>
    </row>
    <row r="128" spans="1:25" x14ac:dyDescent="0.35">
      <c r="A128" s="76"/>
      <c r="B128" s="76"/>
      <c r="C128" s="76"/>
      <c r="D128" s="76"/>
      <c r="E128" s="76"/>
      <c r="F128" s="79" t="s">
        <v>17454</v>
      </c>
      <c r="G128" s="76"/>
      <c r="H128" s="76">
        <v>75000</v>
      </c>
      <c r="I128" s="76"/>
      <c r="J128" s="76" t="s">
        <v>1062</v>
      </c>
      <c r="K128" s="119">
        <v>2008</v>
      </c>
      <c r="L128" s="119" t="s">
        <v>3301</v>
      </c>
      <c r="M128" s="119">
        <v>2008121454</v>
      </c>
      <c r="N128" s="119"/>
      <c r="O128" s="76"/>
      <c r="P128" s="76" t="s">
        <v>1226</v>
      </c>
      <c r="Q128" s="119" t="s">
        <v>3302</v>
      </c>
      <c r="R128" s="76"/>
      <c r="S128" s="76"/>
      <c r="T128" s="76"/>
      <c r="U128" s="76"/>
      <c r="V128" s="121"/>
      <c r="W128" s="121"/>
      <c r="X128" s="653">
        <f t="shared" si="2"/>
        <v>5250.0000000000009</v>
      </c>
      <c r="Y128" s="76">
        <f t="shared" si="3"/>
        <v>80250</v>
      </c>
    </row>
    <row r="129" spans="1:25" x14ac:dyDescent="0.35">
      <c r="A129" s="76"/>
      <c r="B129" s="76"/>
      <c r="C129" s="76"/>
      <c r="D129" s="76"/>
      <c r="E129" s="76"/>
      <c r="F129" s="79" t="s">
        <v>17455</v>
      </c>
      <c r="G129" s="76"/>
      <c r="H129" s="76">
        <v>75000</v>
      </c>
      <c r="I129" s="76"/>
      <c r="J129" s="76" t="s">
        <v>1062</v>
      </c>
      <c r="K129" s="119">
        <v>2008</v>
      </c>
      <c r="L129" s="119" t="s">
        <v>3301</v>
      </c>
      <c r="M129" s="119">
        <v>2008121472</v>
      </c>
      <c r="N129" s="119"/>
      <c r="O129" s="76"/>
      <c r="P129" s="76" t="s">
        <v>1226</v>
      </c>
      <c r="Q129" s="119" t="s">
        <v>3302</v>
      </c>
      <c r="R129" s="76"/>
      <c r="S129" s="76"/>
      <c r="T129" s="76"/>
      <c r="U129" s="76"/>
      <c r="V129" s="121"/>
      <c r="W129" s="121"/>
      <c r="X129" s="653">
        <f t="shared" si="2"/>
        <v>5250.0000000000009</v>
      </c>
      <c r="Y129" s="76">
        <f t="shared" si="3"/>
        <v>80250</v>
      </c>
    </row>
    <row r="130" spans="1:25" x14ac:dyDescent="0.35">
      <c r="A130" s="76"/>
      <c r="B130" s="76"/>
      <c r="C130" s="76"/>
      <c r="D130" s="76"/>
      <c r="E130" s="76"/>
      <c r="F130" s="79" t="s">
        <v>17456</v>
      </c>
      <c r="G130" s="76"/>
      <c r="H130" s="76">
        <v>75000</v>
      </c>
      <c r="I130" s="76"/>
      <c r="J130" s="76" t="s">
        <v>1062</v>
      </c>
      <c r="K130" s="119">
        <v>2008</v>
      </c>
      <c r="L130" s="119" t="s">
        <v>3301</v>
      </c>
      <c r="M130" s="128">
        <v>2008121451</v>
      </c>
      <c r="N130" s="119"/>
      <c r="O130" s="76"/>
      <c r="P130" s="76" t="s">
        <v>1226</v>
      </c>
      <c r="Q130" s="119" t="s">
        <v>3302</v>
      </c>
      <c r="R130" s="76"/>
      <c r="S130" s="76"/>
      <c r="T130" s="76"/>
      <c r="U130" s="76"/>
      <c r="V130" s="121"/>
      <c r="W130" s="121"/>
      <c r="X130" s="653">
        <f t="shared" si="2"/>
        <v>5250.0000000000009</v>
      </c>
      <c r="Y130" s="76">
        <f t="shared" si="3"/>
        <v>80250</v>
      </c>
    </row>
    <row r="131" spans="1:25" x14ac:dyDescent="0.35">
      <c r="A131" s="76"/>
      <c r="B131" s="76"/>
      <c r="C131" s="76"/>
      <c r="D131" s="76"/>
      <c r="E131" s="76"/>
      <c r="F131" s="79" t="s">
        <v>17457</v>
      </c>
      <c r="G131" s="76"/>
      <c r="H131" s="76">
        <v>75000</v>
      </c>
      <c r="I131" s="76"/>
      <c r="J131" s="76" t="s">
        <v>1062</v>
      </c>
      <c r="K131" s="119">
        <v>2008</v>
      </c>
      <c r="L131" s="119" t="s">
        <v>3301</v>
      </c>
      <c r="M131" s="128">
        <v>2008269529</v>
      </c>
      <c r="N131" s="119"/>
      <c r="O131" s="76"/>
      <c r="P131" s="76" t="s">
        <v>1226</v>
      </c>
      <c r="Q131" s="119" t="s">
        <v>3302</v>
      </c>
      <c r="R131" s="76"/>
      <c r="S131" s="76"/>
      <c r="T131" s="76"/>
      <c r="U131" s="76"/>
      <c r="V131" s="121"/>
      <c r="W131" s="121"/>
      <c r="X131" s="653">
        <f t="shared" si="2"/>
        <v>5250.0000000000009</v>
      </c>
      <c r="Y131" s="76">
        <f t="shared" si="3"/>
        <v>80250</v>
      </c>
    </row>
    <row r="132" spans="1:25" x14ac:dyDescent="0.35">
      <c r="A132" s="76"/>
      <c r="B132" s="76"/>
      <c r="C132" s="76"/>
      <c r="D132" s="76"/>
      <c r="E132" s="76"/>
      <c r="F132" s="79" t="s">
        <v>17458</v>
      </c>
      <c r="G132" s="76"/>
      <c r="H132" s="76">
        <v>75000</v>
      </c>
      <c r="I132" s="76"/>
      <c r="J132" s="76" t="s">
        <v>1062</v>
      </c>
      <c r="K132" s="119">
        <v>2008</v>
      </c>
      <c r="L132" s="119" t="s">
        <v>3301</v>
      </c>
      <c r="M132" s="128">
        <v>3130240067</v>
      </c>
      <c r="N132" s="119"/>
      <c r="O132" s="76"/>
      <c r="P132" s="76" t="s">
        <v>1226</v>
      </c>
      <c r="Q132" s="119" t="s">
        <v>3302</v>
      </c>
      <c r="R132" s="76"/>
      <c r="S132" s="76"/>
      <c r="T132" s="76"/>
      <c r="U132" s="76"/>
      <c r="V132" s="121"/>
      <c r="W132" s="121"/>
      <c r="X132" s="653">
        <f t="shared" si="2"/>
        <v>5250.0000000000009</v>
      </c>
      <c r="Y132" s="76">
        <f t="shared" si="3"/>
        <v>80250</v>
      </c>
    </row>
    <row r="133" spans="1:25" x14ac:dyDescent="0.35">
      <c r="A133" s="76"/>
      <c r="B133" s="76"/>
      <c r="C133" s="76"/>
      <c r="D133" s="76"/>
      <c r="E133" s="76"/>
      <c r="F133" s="79" t="s">
        <v>17459</v>
      </c>
      <c r="G133" s="76"/>
      <c r="H133" s="76">
        <v>75000</v>
      </c>
      <c r="I133" s="76"/>
      <c r="J133" s="76" t="s">
        <v>1062</v>
      </c>
      <c r="K133" s="119">
        <v>2008</v>
      </c>
      <c r="L133" s="119" t="s">
        <v>3301</v>
      </c>
      <c r="M133" s="119">
        <v>2008141413</v>
      </c>
      <c r="N133" s="119"/>
      <c r="O133" s="76"/>
      <c r="P133" s="76" t="s">
        <v>1226</v>
      </c>
      <c r="Q133" s="119" t="s">
        <v>3302</v>
      </c>
      <c r="R133" s="76"/>
      <c r="S133" s="76"/>
      <c r="T133" s="76"/>
      <c r="U133" s="76"/>
      <c r="V133" s="121"/>
      <c r="W133" s="121"/>
      <c r="X133" s="653">
        <f t="shared" si="2"/>
        <v>5250.0000000000009</v>
      </c>
      <c r="Y133" s="76">
        <f t="shared" si="3"/>
        <v>80250</v>
      </c>
    </row>
    <row r="134" spans="1:25" x14ac:dyDescent="0.35">
      <c r="A134" s="76"/>
      <c r="B134" s="76"/>
      <c r="C134" s="76"/>
      <c r="D134" s="76"/>
      <c r="E134" s="76"/>
      <c r="F134" s="79" t="s">
        <v>17460</v>
      </c>
      <c r="G134" s="76"/>
      <c r="H134" s="76">
        <v>75000</v>
      </c>
      <c r="I134" s="76"/>
      <c r="J134" s="76" t="s">
        <v>1062</v>
      </c>
      <c r="K134" s="119">
        <v>2008</v>
      </c>
      <c r="L134" s="119" t="s">
        <v>1074</v>
      </c>
      <c r="M134" s="119">
        <v>2008261276</v>
      </c>
      <c r="N134" s="119"/>
      <c r="O134" s="76"/>
      <c r="P134" s="76"/>
      <c r="Q134" s="75" t="s">
        <v>1066</v>
      </c>
      <c r="R134" s="76"/>
      <c r="S134" s="76"/>
      <c r="T134" s="76"/>
      <c r="U134" s="76"/>
      <c r="V134" s="121"/>
      <c r="W134" s="121"/>
      <c r="X134" s="653">
        <f t="shared" ref="X134:X197" si="4">H134*X$4</f>
        <v>5250.0000000000009</v>
      </c>
      <c r="Y134" s="76">
        <f t="shared" ref="Y134:Y197" si="5">H134+X134</f>
        <v>80250</v>
      </c>
    </row>
    <row r="135" spans="1:25" x14ac:dyDescent="0.35">
      <c r="A135" s="76"/>
      <c r="B135" s="76"/>
      <c r="C135" s="76"/>
      <c r="D135" s="76"/>
      <c r="E135" s="76"/>
      <c r="F135" s="79" t="s">
        <v>17461</v>
      </c>
      <c r="G135" s="76"/>
      <c r="H135" s="76">
        <v>75000</v>
      </c>
      <c r="I135" s="76"/>
      <c r="J135" s="76" t="s">
        <v>1062</v>
      </c>
      <c r="K135" s="119">
        <v>2008</v>
      </c>
      <c r="L135" s="119" t="s">
        <v>3301</v>
      </c>
      <c r="M135" s="119">
        <v>2008255431</v>
      </c>
      <c r="N135" s="119"/>
      <c r="O135" s="76"/>
      <c r="P135" s="76" t="s">
        <v>1226</v>
      </c>
      <c r="Q135" s="119" t="s">
        <v>3302</v>
      </c>
      <c r="R135" s="76"/>
      <c r="S135" s="76"/>
      <c r="T135" s="76"/>
      <c r="U135" s="76"/>
      <c r="V135" s="121"/>
      <c r="W135" s="121"/>
      <c r="X135" s="653">
        <f t="shared" si="4"/>
        <v>5250.0000000000009</v>
      </c>
      <c r="Y135" s="76">
        <f t="shared" si="5"/>
        <v>80250</v>
      </c>
    </row>
    <row r="136" spans="1:25" x14ac:dyDescent="0.35">
      <c r="A136" s="76"/>
      <c r="B136" s="76"/>
      <c r="C136" s="76"/>
      <c r="D136" s="76"/>
      <c r="E136" s="76"/>
      <c r="F136" s="79" t="s">
        <v>17462</v>
      </c>
      <c r="G136" s="76"/>
      <c r="H136" s="76">
        <v>75000</v>
      </c>
      <c r="I136" s="76"/>
      <c r="J136" s="76" t="s">
        <v>1062</v>
      </c>
      <c r="K136" s="119">
        <v>2008</v>
      </c>
      <c r="L136" s="119" t="s">
        <v>3301</v>
      </c>
      <c r="M136" s="128">
        <v>2008121452</v>
      </c>
      <c r="N136" s="119"/>
      <c r="O136" s="76"/>
      <c r="P136" s="76" t="s">
        <v>1226</v>
      </c>
      <c r="Q136" s="119" t="s">
        <v>3302</v>
      </c>
      <c r="R136" s="76"/>
      <c r="S136" s="76"/>
      <c r="T136" s="76"/>
      <c r="U136" s="76"/>
      <c r="V136" s="121"/>
      <c r="W136" s="121"/>
      <c r="X136" s="653">
        <f t="shared" si="4"/>
        <v>5250.0000000000009</v>
      </c>
      <c r="Y136" s="76">
        <f t="shared" si="5"/>
        <v>80250</v>
      </c>
    </row>
    <row r="137" spans="1:25" x14ac:dyDescent="0.35">
      <c r="A137" s="76"/>
      <c r="B137" s="76"/>
      <c r="C137" s="76"/>
      <c r="D137" s="76"/>
      <c r="E137" s="76"/>
      <c r="F137" s="79" t="s">
        <v>17463</v>
      </c>
      <c r="G137" s="76"/>
      <c r="H137" s="76">
        <v>75000</v>
      </c>
      <c r="I137" s="76"/>
      <c r="J137" s="76" t="s">
        <v>1062</v>
      </c>
      <c r="K137" s="119">
        <v>2008</v>
      </c>
      <c r="L137" s="119" t="s">
        <v>3301</v>
      </c>
      <c r="M137" s="128">
        <v>2008255425</v>
      </c>
      <c r="N137" s="119"/>
      <c r="O137" s="76"/>
      <c r="P137" s="76" t="s">
        <v>1226</v>
      </c>
      <c r="Q137" s="119" t="s">
        <v>3302</v>
      </c>
      <c r="R137" s="76"/>
      <c r="S137" s="76"/>
      <c r="T137" s="76"/>
      <c r="U137" s="76"/>
      <c r="V137" s="121"/>
      <c r="W137" s="121"/>
      <c r="X137" s="653">
        <f t="shared" si="4"/>
        <v>5250.0000000000009</v>
      </c>
      <c r="Y137" s="76">
        <f t="shared" si="5"/>
        <v>80250</v>
      </c>
    </row>
    <row r="138" spans="1:25" x14ac:dyDescent="0.35">
      <c r="A138" s="76"/>
      <c r="B138" s="76"/>
      <c r="C138" s="76"/>
      <c r="D138" s="76"/>
      <c r="E138" s="76"/>
      <c r="F138" s="79" t="s">
        <v>17464</v>
      </c>
      <c r="G138" s="76"/>
      <c r="H138" s="76">
        <v>75000</v>
      </c>
      <c r="I138" s="76"/>
      <c r="J138" s="76" t="s">
        <v>1062</v>
      </c>
      <c r="K138" s="119">
        <v>2008</v>
      </c>
      <c r="L138" s="119" t="s">
        <v>3301</v>
      </c>
      <c r="M138" s="128">
        <v>2008255428</v>
      </c>
      <c r="N138" s="119"/>
      <c r="O138" s="76"/>
      <c r="P138" s="76" t="s">
        <v>1226</v>
      </c>
      <c r="Q138" s="119" t="s">
        <v>3302</v>
      </c>
      <c r="R138" s="76"/>
      <c r="S138" s="76"/>
      <c r="T138" s="76"/>
      <c r="U138" s="76"/>
      <c r="V138" s="121"/>
      <c r="W138" s="121"/>
      <c r="X138" s="653">
        <f t="shared" si="4"/>
        <v>5250.0000000000009</v>
      </c>
      <c r="Y138" s="76">
        <f t="shared" si="5"/>
        <v>80250</v>
      </c>
    </row>
    <row r="139" spans="1:25" x14ac:dyDescent="0.35">
      <c r="A139" s="76"/>
      <c r="B139" s="76"/>
      <c r="C139" s="76"/>
      <c r="D139" s="76"/>
      <c r="E139" s="76"/>
      <c r="F139" s="79" t="s">
        <v>17465</v>
      </c>
      <c r="G139" s="76"/>
      <c r="H139" s="76">
        <v>75000</v>
      </c>
      <c r="I139" s="76"/>
      <c r="J139" s="76" t="s">
        <v>1062</v>
      </c>
      <c r="K139" s="119">
        <v>2008</v>
      </c>
      <c r="L139" s="119" t="s">
        <v>3301</v>
      </c>
      <c r="M139" s="128">
        <v>2008269521</v>
      </c>
      <c r="N139" s="119"/>
      <c r="O139" s="76"/>
      <c r="P139" s="76" t="s">
        <v>1226</v>
      </c>
      <c r="Q139" s="119" t="s">
        <v>3302</v>
      </c>
      <c r="R139" s="76"/>
      <c r="S139" s="76"/>
      <c r="T139" s="76"/>
      <c r="U139" s="76"/>
      <c r="V139" s="121"/>
      <c r="W139" s="121"/>
      <c r="X139" s="653">
        <f t="shared" si="4"/>
        <v>5250.0000000000009</v>
      </c>
      <c r="Y139" s="76">
        <f t="shared" si="5"/>
        <v>80250</v>
      </c>
    </row>
    <row r="140" spans="1:25" x14ac:dyDescent="0.35">
      <c r="A140" s="76"/>
      <c r="B140" s="76"/>
      <c r="C140" s="76"/>
      <c r="D140" s="76"/>
      <c r="E140" s="76"/>
      <c r="F140" s="79" t="s">
        <v>17466</v>
      </c>
      <c r="G140" s="76"/>
      <c r="H140" s="76">
        <v>75000</v>
      </c>
      <c r="I140" s="76"/>
      <c r="J140" s="76" t="s">
        <v>1062</v>
      </c>
      <c r="K140" s="119">
        <v>2008</v>
      </c>
      <c r="L140" s="119" t="s">
        <v>3301</v>
      </c>
      <c r="M140" s="128">
        <v>2008269516</v>
      </c>
      <c r="N140" s="119"/>
      <c r="O140" s="76"/>
      <c r="P140" s="76" t="s">
        <v>1226</v>
      </c>
      <c r="Q140" s="119" t="s">
        <v>3302</v>
      </c>
      <c r="R140" s="76"/>
      <c r="S140" s="76"/>
      <c r="T140" s="76"/>
      <c r="U140" s="76"/>
      <c r="V140" s="121"/>
      <c r="W140" s="121"/>
      <c r="X140" s="653">
        <f t="shared" si="4"/>
        <v>5250.0000000000009</v>
      </c>
      <c r="Y140" s="76">
        <f t="shared" si="5"/>
        <v>80250</v>
      </c>
    </row>
    <row r="141" spans="1:25" x14ac:dyDescent="0.35">
      <c r="A141" s="76"/>
      <c r="B141" s="76"/>
      <c r="C141" s="76"/>
      <c r="D141" s="76"/>
      <c r="E141" s="76"/>
      <c r="F141" s="79" t="s">
        <v>17467</v>
      </c>
      <c r="G141" s="76"/>
      <c r="H141" s="76">
        <v>75000</v>
      </c>
      <c r="I141" s="76"/>
      <c r="J141" s="76" t="s">
        <v>1062</v>
      </c>
      <c r="K141" s="119">
        <v>2008</v>
      </c>
      <c r="L141" s="119" t="s">
        <v>3301</v>
      </c>
      <c r="M141" s="128">
        <v>2008269522</v>
      </c>
      <c r="N141" s="119"/>
      <c r="O141" s="76"/>
      <c r="P141" s="76" t="s">
        <v>1226</v>
      </c>
      <c r="Q141" s="119" t="s">
        <v>3302</v>
      </c>
      <c r="R141" s="76"/>
      <c r="S141" s="76"/>
      <c r="T141" s="76"/>
      <c r="U141" s="76"/>
      <c r="V141" s="121"/>
      <c r="W141" s="121"/>
      <c r="X141" s="653">
        <f t="shared" si="4"/>
        <v>5250.0000000000009</v>
      </c>
      <c r="Y141" s="76">
        <f t="shared" si="5"/>
        <v>80250</v>
      </c>
    </row>
    <row r="142" spans="1:25" x14ac:dyDescent="0.35">
      <c r="A142" s="76"/>
      <c r="B142" s="76"/>
      <c r="C142" s="76"/>
      <c r="D142" s="76"/>
      <c r="E142" s="76"/>
      <c r="F142" s="79" t="s">
        <v>17468</v>
      </c>
      <c r="G142" s="76"/>
      <c r="H142" s="76">
        <v>75000</v>
      </c>
      <c r="I142" s="76"/>
      <c r="J142" s="76" t="s">
        <v>1062</v>
      </c>
      <c r="K142" s="119">
        <v>2008</v>
      </c>
      <c r="L142" s="119" t="s">
        <v>3301</v>
      </c>
      <c r="M142" s="128">
        <v>2008141406</v>
      </c>
      <c r="N142" s="119"/>
      <c r="O142" s="76"/>
      <c r="P142" s="76" t="s">
        <v>1226</v>
      </c>
      <c r="Q142" s="119" t="s">
        <v>3302</v>
      </c>
      <c r="R142" s="76"/>
      <c r="S142" s="76"/>
      <c r="T142" s="76"/>
      <c r="U142" s="76"/>
      <c r="V142" s="121"/>
      <c r="W142" s="121"/>
      <c r="X142" s="653">
        <f t="shared" si="4"/>
        <v>5250.0000000000009</v>
      </c>
      <c r="Y142" s="76">
        <f t="shared" si="5"/>
        <v>80250</v>
      </c>
    </row>
    <row r="143" spans="1:25" x14ac:dyDescent="0.35">
      <c r="A143" s="76"/>
      <c r="B143" s="76"/>
      <c r="C143" s="76"/>
      <c r="D143" s="76"/>
      <c r="E143" s="76"/>
      <c r="F143" s="79" t="s">
        <v>17469</v>
      </c>
      <c r="G143" s="76"/>
      <c r="H143" s="76">
        <v>75000</v>
      </c>
      <c r="I143" s="76"/>
      <c r="J143" s="76" t="s">
        <v>1062</v>
      </c>
      <c r="K143" s="119">
        <v>2008</v>
      </c>
      <c r="L143" s="119" t="s">
        <v>3301</v>
      </c>
      <c r="M143" s="128">
        <v>2008141407</v>
      </c>
      <c r="N143" s="119"/>
      <c r="O143" s="76"/>
      <c r="P143" s="76" t="s">
        <v>1226</v>
      </c>
      <c r="Q143" s="119" t="s">
        <v>3302</v>
      </c>
      <c r="R143" s="76"/>
      <c r="S143" s="76"/>
      <c r="T143" s="76"/>
      <c r="U143" s="76"/>
      <c r="V143" s="121"/>
      <c r="W143" s="121"/>
      <c r="X143" s="653">
        <f t="shared" si="4"/>
        <v>5250.0000000000009</v>
      </c>
      <c r="Y143" s="76">
        <f t="shared" si="5"/>
        <v>80250</v>
      </c>
    </row>
    <row r="144" spans="1:25" x14ac:dyDescent="0.35">
      <c r="A144" s="76"/>
      <c r="B144" s="76"/>
      <c r="C144" s="76"/>
      <c r="D144" s="76"/>
      <c r="E144" s="76"/>
      <c r="F144" s="79" t="s">
        <v>17470</v>
      </c>
      <c r="G144" s="76"/>
      <c r="H144" s="76">
        <v>75000</v>
      </c>
      <c r="I144" s="76"/>
      <c r="J144" s="76" t="s">
        <v>1062</v>
      </c>
      <c r="K144" s="119">
        <v>2008</v>
      </c>
      <c r="L144" s="119" t="s">
        <v>3301</v>
      </c>
      <c r="M144" s="128">
        <v>2008255420</v>
      </c>
      <c r="N144" s="119"/>
      <c r="O144" s="76"/>
      <c r="P144" s="76" t="s">
        <v>1226</v>
      </c>
      <c r="Q144" s="119" t="s">
        <v>3302</v>
      </c>
      <c r="R144" s="76"/>
      <c r="S144" s="76"/>
      <c r="T144" s="76"/>
      <c r="U144" s="76"/>
      <c r="V144" s="121"/>
      <c r="W144" s="121"/>
      <c r="X144" s="653">
        <f t="shared" si="4"/>
        <v>5250.0000000000009</v>
      </c>
      <c r="Y144" s="76">
        <f t="shared" si="5"/>
        <v>80250</v>
      </c>
    </row>
    <row r="145" spans="1:25" x14ac:dyDescent="0.35">
      <c r="A145" s="76"/>
      <c r="B145" s="76"/>
      <c r="C145" s="76"/>
      <c r="D145" s="76"/>
      <c r="E145" s="76"/>
      <c r="F145" s="79" t="s">
        <v>17471</v>
      </c>
      <c r="G145" s="76"/>
      <c r="H145" s="76">
        <v>75000</v>
      </c>
      <c r="I145" s="76"/>
      <c r="J145" s="76" t="s">
        <v>1062</v>
      </c>
      <c r="K145" s="119">
        <v>2008</v>
      </c>
      <c r="L145" s="119" t="s">
        <v>3301</v>
      </c>
      <c r="M145" s="128">
        <v>2008121457</v>
      </c>
      <c r="N145" s="119"/>
      <c r="O145" s="76"/>
      <c r="P145" s="76" t="s">
        <v>1226</v>
      </c>
      <c r="Q145" s="119" t="s">
        <v>3302</v>
      </c>
      <c r="R145" s="76"/>
      <c r="S145" s="76"/>
      <c r="T145" s="76"/>
      <c r="U145" s="76"/>
      <c r="V145" s="121"/>
      <c r="W145" s="121"/>
      <c r="X145" s="653">
        <f t="shared" si="4"/>
        <v>5250.0000000000009</v>
      </c>
      <c r="Y145" s="76">
        <f t="shared" si="5"/>
        <v>80250</v>
      </c>
    </row>
    <row r="146" spans="1:25" x14ac:dyDescent="0.35">
      <c r="A146" s="76"/>
      <c r="B146" s="76"/>
      <c r="C146" s="76"/>
      <c r="D146" s="76"/>
      <c r="E146" s="76"/>
      <c r="F146" s="79" t="s">
        <v>17472</v>
      </c>
      <c r="G146" s="76"/>
      <c r="H146" s="76">
        <v>75000</v>
      </c>
      <c r="I146" s="76"/>
      <c r="J146" s="76" t="s">
        <v>1062</v>
      </c>
      <c r="K146" s="119">
        <v>2008</v>
      </c>
      <c r="L146" s="119" t="s">
        <v>3301</v>
      </c>
      <c r="M146" s="128">
        <v>2008255426</v>
      </c>
      <c r="N146" s="119"/>
      <c r="O146" s="76"/>
      <c r="P146" s="76" t="s">
        <v>1226</v>
      </c>
      <c r="Q146" s="119" t="s">
        <v>3302</v>
      </c>
      <c r="R146" s="76"/>
      <c r="S146" s="76"/>
      <c r="T146" s="76"/>
      <c r="U146" s="76"/>
      <c r="V146" s="121"/>
      <c r="W146" s="121"/>
      <c r="X146" s="653">
        <f t="shared" si="4"/>
        <v>5250.0000000000009</v>
      </c>
      <c r="Y146" s="76">
        <f t="shared" si="5"/>
        <v>80250</v>
      </c>
    </row>
    <row r="147" spans="1:25" x14ac:dyDescent="0.35">
      <c r="A147" s="76"/>
      <c r="B147" s="76"/>
      <c r="C147" s="76"/>
      <c r="D147" s="76"/>
      <c r="E147" s="76"/>
      <c r="F147" s="79" t="s">
        <v>17473</v>
      </c>
      <c r="G147" s="76"/>
      <c r="H147" s="76">
        <v>75000</v>
      </c>
      <c r="I147" s="76"/>
      <c r="J147" s="76" t="s">
        <v>1062</v>
      </c>
      <c r="K147" s="119">
        <v>2008</v>
      </c>
      <c r="L147" s="119" t="s">
        <v>3301</v>
      </c>
      <c r="M147" s="128">
        <v>2008269527</v>
      </c>
      <c r="N147" s="119"/>
      <c r="O147" s="76"/>
      <c r="P147" s="76" t="s">
        <v>1226</v>
      </c>
      <c r="Q147" s="119" t="s">
        <v>3302</v>
      </c>
      <c r="R147" s="76"/>
      <c r="S147" s="76"/>
      <c r="T147" s="76"/>
      <c r="U147" s="76"/>
      <c r="V147" s="121"/>
      <c r="W147" s="121"/>
      <c r="X147" s="653">
        <f t="shared" si="4"/>
        <v>5250.0000000000009</v>
      </c>
      <c r="Y147" s="76">
        <f t="shared" si="5"/>
        <v>80250</v>
      </c>
    </row>
    <row r="148" spans="1:25" x14ac:dyDescent="0.35">
      <c r="A148" s="76"/>
      <c r="B148" s="76"/>
      <c r="C148" s="76"/>
      <c r="D148" s="76"/>
      <c r="E148" s="76"/>
      <c r="F148" s="79" t="s">
        <v>17474</v>
      </c>
      <c r="G148" s="76"/>
      <c r="H148" s="76">
        <v>75000</v>
      </c>
      <c r="I148" s="76"/>
      <c r="J148" s="76" t="s">
        <v>1062</v>
      </c>
      <c r="K148" s="119">
        <v>2008</v>
      </c>
      <c r="L148" s="119" t="s">
        <v>3301</v>
      </c>
      <c r="M148" s="128">
        <v>2008141411</v>
      </c>
      <c r="N148" s="119"/>
      <c r="O148" s="76"/>
      <c r="P148" s="76" t="s">
        <v>1226</v>
      </c>
      <c r="Q148" s="119" t="s">
        <v>3302</v>
      </c>
      <c r="R148" s="76"/>
      <c r="S148" s="76"/>
      <c r="T148" s="76"/>
      <c r="U148" s="76"/>
      <c r="V148" s="121"/>
      <c r="W148" s="121"/>
      <c r="X148" s="653">
        <f t="shared" si="4"/>
        <v>5250.0000000000009</v>
      </c>
      <c r="Y148" s="76">
        <f t="shared" si="5"/>
        <v>80250</v>
      </c>
    </row>
    <row r="149" spans="1:25" x14ac:dyDescent="0.35">
      <c r="A149" s="76"/>
      <c r="B149" s="76"/>
      <c r="C149" s="76"/>
      <c r="D149" s="76"/>
      <c r="E149" s="76"/>
      <c r="F149" s="79" t="s">
        <v>17475</v>
      </c>
      <c r="G149" s="76"/>
      <c r="H149" s="76">
        <v>75000</v>
      </c>
      <c r="I149" s="76"/>
      <c r="J149" s="76" t="s">
        <v>1062</v>
      </c>
      <c r="K149" s="119">
        <v>2008</v>
      </c>
      <c r="L149" s="119" t="s">
        <v>3301</v>
      </c>
      <c r="M149" s="128">
        <v>2008141412</v>
      </c>
      <c r="N149" s="119"/>
      <c r="O149" s="76"/>
      <c r="P149" s="76" t="s">
        <v>1226</v>
      </c>
      <c r="Q149" s="119" t="s">
        <v>3302</v>
      </c>
      <c r="R149" s="76"/>
      <c r="S149" s="76"/>
      <c r="T149" s="76"/>
      <c r="U149" s="76"/>
      <c r="V149" s="121"/>
      <c r="W149" s="121"/>
      <c r="X149" s="653">
        <f t="shared" si="4"/>
        <v>5250.0000000000009</v>
      </c>
      <c r="Y149" s="76">
        <f t="shared" si="5"/>
        <v>80250</v>
      </c>
    </row>
    <row r="150" spans="1:25" x14ac:dyDescent="0.35">
      <c r="A150" s="76"/>
      <c r="B150" s="76"/>
      <c r="C150" s="76"/>
      <c r="D150" s="76"/>
      <c r="E150" s="76"/>
      <c r="F150" s="79" t="s">
        <v>17476</v>
      </c>
      <c r="G150" s="76"/>
      <c r="H150" s="76">
        <v>75000</v>
      </c>
      <c r="I150" s="76"/>
      <c r="J150" s="76" t="s">
        <v>1062</v>
      </c>
      <c r="K150" s="119">
        <v>2008</v>
      </c>
      <c r="L150" s="119" t="s">
        <v>3301</v>
      </c>
      <c r="M150" s="128">
        <v>2008141414</v>
      </c>
      <c r="N150" s="119"/>
      <c r="O150" s="76"/>
      <c r="P150" s="76" t="s">
        <v>1226</v>
      </c>
      <c r="Q150" s="119" t="s">
        <v>3302</v>
      </c>
      <c r="R150" s="76"/>
      <c r="S150" s="76"/>
      <c r="T150" s="76"/>
      <c r="U150" s="76"/>
      <c r="V150" s="121"/>
      <c r="W150" s="121"/>
      <c r="X150" s="653">
        <f t="shared" si="4"/>
        <v>5250.0000000000009</v>
      </c>
      <c r="Y150" s="76">
        <f t="shared" si="5"/>
        <v>80250</v>
      </c>
    </row>
    <row r="151" spans="1:25" x14ac:dyDescent="0.35">
      <c r="A151" s="76"/>
      <c r="B151" s="76"/>
      <c r="C151" s="76"/>
      <c r="D151" s="76"/>
      <c r="E151" s="76"/>
      <c r="F151" s="79" t="s">
        <v>17477</v>
      </c>
      <c r="G151" s="76"/>
      <c r="H151" s="76">
        <v>75000</v>
      </c>
      <c r="I151" s="76"/>
      <c r="J151" s="76" t="s">
        <v>1062</v>
      </c>
      <c r="K151" s="119">
        <v>2008</v>
      </c>
      <c r="L151" s="119" t="s">
        <v>3301</v>
      </c>
      <c r="M151" s="128">
        <v>2008269515</v>
      </c>
      <c r="N151" s="119"/>
      <c r="O151" s="76"/>
      <c r="P151" s="76" t="s">
        <v>1226</v>
      </c>
      <c r="Q151" s="119" t="s">
        <v>3302</v>
      </c>
      <c r="R151" s="76"/>
      <c r="S151" s="76"/>
      <c r="T151" s="76"/>
      <c r="U151" s="76"/>
      <c r="V151" s="121"/>
      <c r="W151" s="121"/>
      <c r="X151" s="653">
        <f t="shared" si="4"/>
        <v>5250.0000000000009</v>
      </c>
      <c r="Y151" s="76">
        <f t="shared" si="5"/>
        <v>80250</v>
      </c>
    </row>
    <row r="152" spans="1:25" x14ac:dyDescent="0.35">
      <c r="A152" s="76"/>
      <c r="B152" s="76"/>
      <c r="C152" s="76"/>
      <c r="D152" s="76"/>
      <c r="E152" s="76"/>
      <c r="F152" s="79" t="s">
        <v>17478</v>
      </c>
      <c r="G152" s="76"/>
      <c r="H152" s="76">
        <v>75000</v>
      </c>
      <c r="I152" s="76"/>
      <c r="J152" s="76" t="s">
        <v>1062</v>
      </c>
      <c r="K152" s="119">
        <v>2008</v>
      </c>
      <c r="L152" s="119" t="s">
        <v>3301</v>
      </c>
      <c r="M152" s="128">
        <v>2008269524</v>
      </c>
      <c r="N152" s="119"/>
      <c r="O152" s="76"/>
      <c r="P152" s="76" t="s">
        <v>1226</v>
      </c>
      <c r="Q152" s="119" t="s">
        <v>3302</v>
      </c>
      <c r="R152" s="76"/>
      <c r="S152" s="76"/>
      <c r="T152" s="76"/>
      <c r="U152" s="76"/>
      <c r="V152" s="121"/>
      <c r="W152" s="121"/>
      <c r="X152" s="653">
        <f t="shared" si="4"/>
        <v>5250.0000000000009</v>
      </c>
      <c r="Y152" s="76">
        <f t="shared" si="5"/>
        <v>80250</v>
      </c>
    </row>
    <row r="153" spans="1:25" x14ac:dyDescent="0.35">
      <c r="A153" s="76"/>
      <c r="B153" s="76"/>
      <c r="C153" s="76"/>
      <c r="D153" s="76"/>
      <c r="E153" s="76"/>
      <c r="F153" s="79" t="s">
        <v>17479</v>
      </c>
      <c r="G153" s="76"/>
      <c r="H153" s="76">
        <v>75000</v>
      </c>
      <c r="I153" s="76"/>
      <c r="J153" s="76" t="s">
        <v>1062</v>
      </c>
      <c r="K153" s="119">
        <v>2008</v>
      </c>
      <c r="L153" s="119" t="s">
        <v>1074</v>
      </c>
      <c r="M153" s="119">
        <v>2008261275</v>
      </c>
      <c r="N153" s="119"/>
      <c r="O153" s="76"/>
      <c r="P153" s="76"/>
      <c r="Q153" s="119" t="s">
        <v>1066</v>
      </c>
      <c r="R153" s="76"/>
      <c r="S153" s="76"/>
      <c r="T153" s="76"/>
      <c r="U153" s="76"/>
      <c r="V153" s="121"/>
      <c r="W153" s="121"/>
      <c r="X153" s="653">
        <f t="shared" si="4"/>
        <v>5250.0000000000009</v>
      </c>
      <c r="Y153" s="76">
        <f t="shared" si="5"/>
        <v>80250</v>
      </c>
    </row>
    <row r="154" spans="1:25" x14ac:dyDescent="0.35">
      <c r="A154" s="76"/>
      <c r="B154" s="76"/>
      <c r="C154" s="76"/>
      <c r="D154" s="76"/>
      <c r="E154" s="76"/>
      <c r="F154" s="79" t="s">
        <v>17480</v>
      </c>
      <c r="G154" s="76"/>
      <c r="H154" s="76">
        <v>75000</v>
      </c>
      <c r="I154" s="76"/>
      <c r="J154" s="76" t="s">
        <v>1062</v>
      </c>
      <c r="K154" s="119">
        <v>2008</v>
      </c>
      <c r="L154" s="119" t="s">
        <v>3301</v>
      </c>
      <c r="M154" s="128">
        <v>2008255432</v>
      </c>
      <c r="N154" s="119"/>
      <c r="O154" s="76"/>
      <c r="P154" s="76" t="s">
        <v>1226</v>
      </c>
      <c r="Q154" s="119" t="s">
        <v>3302</v>
      </c>
      <c r="R154" s="76"/>
      <c r="S154" s="76"/>
      <c r="T154" s="76"/>
      <c r="U154" s="76"/>
      <c r="V154" s="121"/>
      <c r="W154" s="121"/>
      <c r="X154" s="653">
        <f t="shared" si="4"/>
        <v>5250.0000000000009</v>
      </c>
      <c r="Y154" s="76">
        <f t="shared" si="5"/>
        <v>80250</v>
      </c>
    </row>
    <row r="155" spans="1:25" x14ac:dyDescent="0.35">
      <c r="A155" s="76"/>
      <c r="B155" s="76"/>
      <c r="C155" s="76"/>
      <c r="D155" s="76"/>
      <c r="E155" s="76"/>
      <c r="F155" s="79" t="s">
        <v>17481</v>
      </c>
      <c r="G155" s="76"/>
      <c r="H155" s="76">
        <v>75000</v>
      </c>
      <c r="I155" s="76"/>
      <c r="J155" s="76" t="s">
        <v>1062</v>
      </c>
      <c r="K155" s="130"/>
      <c r="L155" s="119" t="s">
        <v>1074</v>
      </c>
      <c r="M155" s="128">
        <v>2008113369</v>
      </c>
      <c r="N155" s="119"/>
      <c r="O155" s="76"/>
      <c r="P155" s="76"/>
      <c r="Q155" s="119" t="s">
        <v>1066</v>
      </c>
      <c r="R155" s="76"/>
      <c r="S155" s="76"/>
      <c r="T155" s="76"/>
      <c r="U155" s="76"/>
      <c r="V155" s="121"/>
      <c r="W155" s="121"/>
      <c r="X155" s="653">
        <f t="shared" si="4"/>
        <v>5250.0000000000009</v>
      </c>
      <c r="Y155" s="76">
        <f t="shared" si="5"/>
        <v>80250</v>
      </c>
    </row>
    <row r="156" spans="1:25" x14ac:dyDescent="0.35">
      <c r="A156" s="76"/>
      <c r="B156" s="76"/>
      <c r="C156" s="76"/>
      <c r="D156" s="76"/>
      <c r="E156" s="76"/>
      <c r="F156" s="79" t="s">
        <v>17482</v>
      </c>
      <c r="G156" s="76"/>
      <c r="H156" s="76">
        <v>75000</v>
      </c>
      <c r="I156" s="76"/>
      <c r="J156" s="76" t="s">
        <v>1062</v>
      </c>
      <c r="K156" s="130"/>
      <c r="L156" s="119" t="s">
        <v>3267</v>
      </c>
      <c r="M156" s="119">
        <v>2008115216</v>
      </c>
      <c r="N156" s="119"/>
      <c r="O156" s="76"/>
      <c r="P156" s="76"/>
      <c r="Q156" s="119" t="s">
        <v>1066</v>
      </c>
      <c r="R156" s="76"/>
      <c r="S156" s="76"/>
      <c r="T156" s="76"/>
      <c r="U156" s="76"/>
      <c r="V156" s="121"/>
      <c r="W156" s="121"/>
      <c r="X156" s="653">
        <f t="shared" si="4"/>
        <v>5250.0000000000009</v>
      </c>
      <c r="Y156" s="76">
        <f t="shared" si="5"/>
        <v>80250</v>
      </c>
    </row>
    <row r="157" spans="1:25" x14ac:dyDescent="0.35">
      <c r="A157" s="76"/>
      <c r="B157" s="76"/>
      <c r="C157" s="76"/>
      <c r="D157" s="76"/>
      <c r="E157" s="76"/>
      <c r="F157" s="79" t="s">
        <v>17483</v>
      </c>
      <c r="G157" s="76"/>
      <c r="H157" s="76">
        <v>75000</v>
      </c>
      <c r="I157" s="76"/>
      <c r="J157" s="76" t="s">
        <v>3269</v>
      </c>
      <c r="K157" s="130"/>
      <c r="L157" s="119" t="s">
        <v>3270</v>
      </c>
      <c r="M157" s="119" t="s">
        <v>17484</v>
      </c>
      <c r="N157" s="119"/>
      <c r="O157" s="76"/>
      <c r="P157" s="76" t="s">
        <v>1065</v>
      </c>
      <c r="Q157" s="119" t="s">
        <v>3283</v>
      </c>
      <c r="R157" s="76"/>
      <c r="S157" s="76"/>
      <c r="T157" s="76"/>
      <c r="U157" s="76"/>
      <c r="V157" s="121"/>
      <c r="W157" s="121"/>
      <c r="X157" s="653">
        <f t="shared" si="4"/>
        <v>5250.0000000000009</v>
      </c>
      <c r="Y157" s="76">
        <f t="shared" si="5"/>
        <v>80250</v>
      </c>
    </row>
    <row r="158" spans="1:25" x14ac:dyDescent="0.35">
      <c r="A158" s="76"/>
      <c r="B158" s="76"/>
      <c r="C158" s="76"/>
      <c r="D158" s="76"/>
      <c r="E158" s="76"/>
      <c r="F158" s="79" t="s">
        <v>17485</v>
      </c>
      <c r="G158" s="76"/>
      <c r="H158" s="76">
        <v>75000</v>
      </c>
      <c r="I158" s="76"/>
      <c r="J158" s="76" t="s">
        <v>3274</v>
      </c>
      <c r="K158" s="130"/>
      <c r="L158" s="119" t="s">
        <v>1151</v>
      </c>
      <c r="M158" s="128" t="s">
        <v>17486</v>
      </c>
      <c r="N158" s="119"/>
      <c r="O158" s="76"/>
      <c r="P158" s="76"/>
      <c r="Q158" s="119" t="s">
        <v>1066</v>
      </c>
      <c r="R158" s="76"/>
      <c r="S158" s="76"/>
      <c r="T158" s="76"/>
      <c r="U158" s="76"/>
      <c r="V158" s="121"/>
      <c r="W158" s="121"/>
      <c r="X158" s="653">
        <f t="shared" si="4"/>
        <v>5250.0000000000009</v>
      </c>
      <c r="Y158" s="76">
        <f t="shared" si="5"/>
        <v>80250</v>
      </c>
    </row>
    <row r="159" spans="1:25" x14ac:dyDescent="0.35">
      <c r="A159" s="76"/>
      <c r="B159" s="76"/>
      <c r="C159" s="76"/>
      <c r="D159" s="76"/>
      <c r="E159" s="76"/>
      <c r="F159" s="79" t="s">
        <v>17487</v>
      </c>
      <c r="G159" s="76"/>
      <c r="H159" s="76">
        <v>75000</v>
      </c>
      <c r="I159" s="76"/>
      <c r="J159" s="76" t="s">
        <v>1062</v>
      </c>
      <c r="K159" s="130"/>
      <c r="L159" s="119" t="s">
        <v>1074</v>
      </c>
      <c r="M159" s="128">
        <v>2008276496</v>
      </c>
      <c r="N159" s="119"/>
      <c r="O159" s="76"/>
      <c r="P159" s="76"/>
      <c r="Q159" s="119" t="s">
        <v>1066</v>
      </c>
      <c r="R159" s="76"/>
      <c r="S159" s="76"/>
      <c r="T159" s="76"/>
      <c r="U159" s="76"/>
      <c r="V159" s="121"/>
      <c r="W159" s="121"/>
      <c r="X159" s="653">
        <f t="shared" si="4"/>
        <v>5250.0000000000009</v>
      </c>
      <c r="Y159" s="76">
        <f t="shared" si="5"/>
        <v>80250</v>
      </c>
    </row>
    <row r="160" spans="1:25" x14ac:dyDescent="0.35">
      <c r="A160" s="76"/>
      <c r="B160" s="76"/>
      <c r="C160" s="76"/>
      <c r="D160" s="76"/>
      <c r="E160" s="76"/>
      <c r="F160" s="79" t="s">
        <v>17488</v>
      </c>
      <c r="G160" s="76"/>
      <c r="H160" s="76">
        <v>75000</v>
      </c>
      <c r="I160" s="76"/>
      <c r="J160" s="76" t="s">
        <v>1062</v>
      </c>
      <c r="K160" s="130"/>
      <c r="L160" s="119" t="s">
        <v>3267</v>
      </c>
      <c r="M160" s="119">
        <v>2008260259</v>
      </c>
      <c r="N160" s="119"/>
      <c r="O160" s="76"/>
      <c r="P160" s="76"/>
      <c r="Q160" s="119" t="s">
        <v>1066</v>
      </c>
      <c r="R160" s="76"/>
      <c r="S160" s="76"/>
      <c r="T160" s="76"/>
      <c r="U160" s="76"/>
      <c r="V160" s="121"/>
      <c r="W160" s="121"/>
      <c r="X160" s="653">
        <f t="shared" si="4"/>
        <v>5250.0000000000009</v>
      </c>
      <c r="Y160" s="76">
        <f t="shared" si="5"/>
        <v>80250</v>
      </c>
    </row>
    <row r="161" spans="1:25" x14ac:dyDescent="0.35">
      <c r="A161" s="76"/>
      <c r="B161" s="76"/>
      <c r="C161" s="76"/>
      <c r="D161" s="76"/>
      <c r="E161" s="76"/>
      <c r="F161" s="79" t="s">
        <v>17489</v>
      </c>
      <c r="G161" s="76"/>
      <c r="H161" s="76">
        <v>75000</v>
      </c>
      <c r="I161" s="76"/>
      <c r="J161" s="76" t="s">
        <v>3269</v>
      </c>
      <c r="K161" s="130"/>
      <c r="L161" s="119" t="s">
        <v>3270</v>
      </c>
      <c r="M161" s="119" t="s">
        <v>17490</v>
      </c>
      <c r="N161" s="119"/>
      <c r="O161" s="76"/>
      <c r="P161" s="76" t="s">
        <v>1065</v>
      </c>
      <c r="Q161" s="119" t="s">
        <v>3283</v>
      </c>
      <c r="R161" s="76"/>
      <c r="S161" s="76"/>
      <c r="T161" s="76"/>
      <c r="U161" s="76"/>
      <c r="V161" s="121"/>
      <c r="W161" s="121"/>
      <c r="X161" s="653">
        <f t="shared" si="4"/>
        <v>5250.0000000000009</v>
      </c>
      <c r="Y161" s="76">
        <f t="shared" si="5"/>
        <v>80250</v>
      </c>
    </row>
    <row r="162" spans="1:25" x14ac:dyDescent="0.35">
      <c r="A162" s="76"/>
      <c r="B162" s="76"/>
      <c r="C162" s="76"/>
      <c r="D162" s="76"/>
      <c r="E162" s="76"/>
      <c r="F162" s="79" t="s">
        <v>17491</v>
      </c>
      <c r="G162" s="76"/>
      <c r="H162" s="76">
        <v>75000</v>
      </c>
      <c r="I162" s="76"/>
      <c r="J162" s="76" t="s">
        <v>3274</v>
      </c>
      <c r="K162" s="130"/>
      <c r="L162" s="119" t="s">
        <v>1151</v>
      </c>
      <c r="M162" s="128" t="s">
        <v>17492</v>
      </c>
      <c r="N162" s="119"/>
      <c r="O162" s="76"/>
      <c r="P162" s="76"/>
      <c r="Q162" s="119" t="s">
        <v>1066</v>
      </c>
      <c r="R162" s="76"/>
      <c r="S162" s="76"/>
      <c r="T162" s="76"/>
      <c r="U162" s="76"/>
      <c r="V162" s="121"/>
      <c r="W162" s="121"/>
      <c r="X162" s="653">
        <f t="shared" si="4"/>
        <v>5250.0000000000009</v>
      </c>
      <c r="Y162" s="76">
        <f t="shared" si="5"/>
        <v>80250</v>
      </c>
    </row>
    <row r="163" spans="1:25" x14ac:dyDescent="0.35">
      <c r="A163" s="76"/>
      <c r="B163" s="76"/>
      <c r="C163" s="76"/>
      <c r="D163" s="76"/>
      <c r="E163" s="76"/>
      <c r="F163" s="79" t="s">
        <v>17493</v>
      </c>
      <c r="G163" s="76"/>
      <c r="H163" s="76">
        <v>75000</v>
      </c>
      <c r="I163" s="76"/>
      <c r="J163" s="76" t="s">
        <v>1062</v>
      </c>
      <c r="K163" s="130"/>
      <c r="L163" s="119" t="s">
        <v>1074</v>
      </c>
      <c r="M163" s="128">
        <v>2008276499</v>
      </c>
      <c r="N163" s="119"/>
      <c r="O163" s="76"/>
      <c r="P163" s="76"/>
      <c r="Q163" s="119" t="s">
        <v>1066</v>
      </c>
      <c r="R163" s="76"/>
      <c r="S163" s="76"/>
      <c r="T163" s="76"/>
      <c r="U163" s="76"/>
      <c r="V163" s="121"/>
      <c r="W163" s="121"/>
      <c r="X163" s="653">
        <f t="shared" si="4"/>
        <v>5250.0000000000009</v>
      </c>
      <c r="Y163" s="76">
        <f t="shared" si="5"/>
        <v>80250</v>
      </c>
    </row>
    <row r="164" spans="1:25" x14ac:dyDescent="0.35">
      <c r="A164" s="76"/>
      <c r="B164" s="76"/>
      <c r="C164" s="76"/>
      <c r="D164" s="76"/>
      <c r="E164" s="76"/>
      <c r="F164" s="79" t="s">
        <v>17494</v>
      </c>
      <c r="G164" s="76"/>
      <c r="H164" s="76">
        <v>75000</v>
      </c>
      <c r="I164" s="76"/>
      <c r="J164" s="76" t="s">
        <v>1062</v>
      </c>
      <c r="K164" s="130"/>
      <c r="L164" s="119" t="s">
        <v>3267</v>
      </c>
      <c r="M164" s="119">
        <v>2008115215</v>
      </c>
      <c r="N164" s="119"/>
      <c r="O164" s="76"/>
      <c r="P164" s="76"/>
      <c r="Q164" s="119" t="s">
        <v>1066</v>
      </c>
      <c r="R164" s="76"/>
      <c r="S164" s="76"/>
      <c r="T164" s="76"/>
      <c r="U164" s="76"/>
      <c r="V164" s="121"/>
      <c r="W164" s="121"/>
      <c r="X164" s="653">
        <f t="shared" si="4"/>
        <v>5250.0000000000009</v>
      </c>
      <c r="Y164" s="76">
        <f t="shared" si="5"/>
        <v>80250</v>
      </c>
    </row>
    <row r="165" spans="1:25" x14ac:dyDescent="0.35">
      <c r="A165" s="76"/>
      <c r="B165" s="76"/>
      <c r="C165" s="76"/>
      <c r="D165" s="76"/>
      <c r="E165" s="76"/>
      <c r="F165" s="79" t="s">
        <v>17495</v>
      </c>
      <c r="G165" s="76"/>
      <c r="H165" s="76">
        <v>75000</v>
      </c>
      <c r="I165" s="76"/>
      <c r="J165" s="76" t="s">
        <v>3269</v>
      </c>
      <c r="K165" s="130"/>
      <c r="L165" s="119" t="s">
        <v>3270</v>
      </c>
      <c r="M165" s="119" t="s">
        <v>17496</v>
      </c>
      <c r="N165" s="119"/>
      <c r="O165" s="76"/>
      <c r="P165" s="76" t="s">
        <v>1065</v>
      </c>
      <c r="Q165" s="119" t="s">
        <v>3283</v>
      </c>
      <c r="R165" s="76"/>
      <c r="S165" s="76"/>
      <c r="T165" s="76"/>
      <c r="U165" s="76"/>
      <c r="V165" s="121"/>
      <c r="W165" s="121"/>
      <c r="X165" s="653">
        <f t="shared" si="4"/>
        <v>5250.0000000000009</v>
      </c>
      <c r="Y165" s="76">
        <f t="shared" si="5"/>
        <v>80250</v>
      </c>
    </row>
    <row r="166" spans="1:25" x14ac:dyDescent="0.35">
      <c r="A166" s="76"/>
      <c r="B166" s="76"/>
      <c r="C166" s="76"/>
      <c r="D166" s="76"/>
      <c r="E166" s="76"/>
      <c r="F166" s="79" t="s">
        <v>17497</v>
      </c>
      <c r="G166" s="76"/>
      <c r="H166" s="76">
        <v>75000</v>
      </c>
      <c r="I166" s="76"/>
      <c r="J166" s="76" t="s">
        <v>3274</v>
      </c>
      <c r="K166" s="130"/>
      <c r="L166" s="119" t="s">
        <v>1151</v>
      </c>
      <c r="M166" s="128" t="s">
        <v>17498</v>
      </c>
      <c r="N166" s="119"/>
      <c r="O166" s="76"/>
      <c r="P166" s="76"/>
      <c r="Q166" s="119" t="s">
        <v>1066</v>
      </c>
      <c r="R166" s="76"/>
      <c r="S166" s="76"/>
      <c r="T166" s="76"/>
      <c r="U166" s="76"/>
      <c r="V166" s="121"/>
      <c r="W166" s="121"/>
      <c r="X166" s="653">
        <f t="shared" si="4"/>
        <v>5250.0000000000009</v>
      </c>
      <c r="Y166" s="76">
        <f t="shared" si="5"/>
        <v>80250</v>
      </c>
    </row>
    <row r="167" spans="1:25" x14ac:dyDescent="0.35">
      <c r="A167" s="76"/>
      <c r="B167" s="76"/>
      <c r="C167" s="76"/>
      <c r="D167" s="76"/>
      <c r="E167" s="76"/>
      <c r="F167" s="79" t="s">
        <v>17499</v>
      </c>
      <c r="G167" s="76"/>
      <c r="H167" s="76">
        <v>75000</v>
      </c>
      <c r="I167" s="76"/>
      <c r="J167" s="76"/>
      <c r="K167" s="119"/>
      <c r="L167" s="119"/>
      <c r="M167" s="128"/>
      <c r="N167" s="119"/>
      <c r="O167" s="76"/>
      <c r="P167" s="76"/>
      <c r="Q167" s="119"/>
      <c r="R167" s="76"/>
      <c r="S167" s="76"/>
      <c r="T167" s="76"/>
      <c r="U167" s="76"/>
      <c r="V167" s="121"/>
      <c r="W167" s="121"/>
      <c r="X167" s="653">
        <f t="shared" si="4"/>
        <v>5250.0000000000009</v>
      </c>
      <c r="Y167" s="76">
        <f t="shared" si="5"/>
        <v>80250</v>
      </c>
    </row>
    <row r="168" spans="1:25" x14ac:dyDescent="0.35">
      <c r="A168" s="76"/>
      <c r="B168" s="76"/>
      <c r="C168" s="76"/>
      <c r="D168" s="76"/>
      <c r="E168" s="76"/>
      <c r="F168" s="79" t="s">
        <v>17500</v>
      </c>
      <c r="G168" s="76"/>
      <c r="H168" s="76">
        <v>75000</v>
      </c>
      <c r="I168" s="76"/>
      <c r="J168" s="76" t="s">
        <v>10124</v>
      </c>
      <c r="K168" s="119"/>
      <c r="L168" s="119" t="s">
        <v>4164</v>
      </c>
      <c r="M168" s="128"/>
      <c r="N168" s="119"/>
      <c r="O168" s="76"/>
      <c r="P168" s="76"/>
      <c r="Q168" s="119"/>
      <c r="R168" s="76"/>
      <c r="S168" s="76"/>
      <c r="T168" s="76"/>
      <c r="U168" s="76"/>
      <c r="V168" s="121"/>
      <c r="W168" s="121"/>
      <c r="X168" s="653">
        <f t="shared" si="4"/>
        <v>5250.0000000000009</v>
      </c>
      <c r="Y168" s="76">
        <f t="shared" si="5"/>
        <v>80250</v>
      </c>
    </row>
    <row r="169" spans="1:25" x14ac:dyDescent="0.35">
      <c r="A169" s="76"/>
      <c r="B169" s="76"/>
      <c r="C169" s="76"/>
      <c r="D169" s="76"/>
      <c r="E169" s="76"/>
      <c r="F169" s="79" t="s">
        <v>17501</v>
      </c>
      <c r="G169" s="76"/>
      <c r="H169" s="76">
        <v>75000</v>
      </c>
      <c r="I169" s="76"/>
      <c r="J169" s="76"/>
      <c r="K169" s="130"/>
      <c r="L169" s="119"/>
      <c r="M169" s="129"/>
      <c r="N169" s="119"/>
      <c r="O169" s="76"/>
      <c r="P169" s="76"/>
      <c r="Q169" s="75"/>
      <c r="R169" s="76"/>
      <c r="S169" s="76"/>
      <c r="T169" s="76"/>
      <c r="U169" s="76"/>
      <c r="V169" s="121"/>
      <c r="W169" s="121"/>
      <c r="X169" s="653">
        <f t="shared" si="4"/>
        <v>5250.0000000000009</v>
      </c>
      <c r="Y169" s="76">
        <f t="shared" si="5"/>
        <v>80250</v>
      </c>
    </row>
    <row r="170" spans="1:25" x14ac:dyDescent="0.35">
      <c r="A170" s="76"/>
      <c r="B170" s="76"/>
      <c r="C170" s="76"/>
      <c r="D170" s="76"/>
      <c r="E170" s="76"/>
      <c r="F170" s="79" t="s">
        <v>17502</v>
      </c>
      <c r="G170" s="76"/>
      <c r="H170" s="76">
        <v>75000</v>
      </c>
      <c r="I170" s="76"/>
      <c r="J170" s="76" t="s">
        <v>10124</v>
      </c>
      <c r="K170" s="119"/>
      <c r="L170" s="119" t="s">
        <v>4164</v>
      </c>
      <c r="M170" s="128"/>
      <c r="N170" s="119"/>
      <c r="O170" s="76"/>
      <c r="P170" s="76"/>
      <c r="Q170" s="119"/>
      <c r="R170" s="76"/>
      <c r="S170" s="76"/>
      <c r="T170" s="76"/>
      <c r="U170" s="76"/>
      <c r="V170" s="121"/>
      <c r="W170" s="121"/>
      <c r="X170" s="653">
        <f t="shared" si="4"/>
        <v>5250.0000000000009</v>
      </c>
      <c r="Y170" s="76">
        <f t="shared" si="5"/>
        <v>80250</v>
      </c>
    </row>
    <row r="171" spans="1:25" x14ac:dyDescent="0.35">
      <c r="A171" s="76"/>
      <c r="B171" s="76"/>
      <c r="C171" s="76"/>
      <c r="D171" s="76"/>
      <c r="E171" s="76"/>
      <c r="F171" s="79" t="s">
        <v>17503</v>
      </c>
      <c r="G171" s="76"/>
      <c r="H171" s="76">
        <v>75000</v>
      </c>
      <c r="I171" s="76"/>
      <c r="J171" s="76"/>
      <c r="K171" s="130"/>
      <c r="L171" s="119"/>
      <c r="M171" s="129"/>
      <c r="N171" s="119"/>
      <c r="O171" s="76"/>
      <c r="P171" s="76"/>
      <c r="Q171" s="75"/>
      <c r="R171" s="76"/>
      <c r="S171" s="76"/>
      <c r="T171" s="76"/>
      <c r="U171" s="76"/>
      <c r="V171" s="121"/>
      <c r="W171" s="121"/>
      <c r="X171" s="653">
        <f t="shared" si="4"/>
        <v>5250.0000000000009</v>
      </c>
      <c r="Y171" s="76">
        <f t="shared" si="5"/>
        <v>80250</v>
      </c>
    </row>
    <row r="172" spans="1:25" x14ac:dyDescent="0.35">
      <c r="A172" s="76"/>
      <c r="B172" s="76"/>
      <c r="C172" s="76"/>
      <c r="D172" s="76"/>
      <c r="E172" s="76"/>
      <c r="F172" s="79" t="s">
        <v>17504</v>
      </c>
      <c r="G172" s="76"/>
      <c r="H172" s="76">
        <v>75000</v>
      </c>
      <c r="I172" s="76"/>
      <c r="J172" s="76"/>
      <c r="K172" s="130"/>
      <c r="L172" s="119"/>
      <c r="M172" s="119"/>
      <c r="N172" s="119"/>
      <c r="O172" s="76"/>
      <c r="P172" s="76"/>
      <c r="Q172" s="119"/>
      <c r="R172" s="76"/>
      <c r="S172" s="76"/>
      <c r="T172" s="76"/>
      <c r="U172" s="76"/>
      <c r="V172" s="121"/>
      <c r="W172" s="121"/>
      <c r="X172" s="653">
        <f t="shared" si="4"/>
        <v>5250.0000000000009</v>
      </c>
      <c r="Y172" s="76">
        <f t="shared" si="5"/>
        <v>80250</v>
      </c>
    </row>
    <row r="173" spans="1:25" x14ac:dyDescent="0.35">
      <c r="A173" s="76"/>
      <c r="B173" s="76"/>
      <c r="C173" s="76"/>
      <c r="D173" s="76"/>
      <c r="E173" s="76"/>
      <c r="F173" s="79"/>
      <c r="G173" s="76"/>
      <c r="H173" s="76"/>
      <c r="I173" s="76"/>
      <c r="J173" s="76"/>
      <c r="K173" s="130"/>
      <c r="L173" s="119"/>
      <c r="M173" s="119"/>
      <c r="N173" s="119"/>
      <c r="O173" s="76"/>
      <c r="P173" s="76"/>
      <c r="Q173" s="119"/>
      <c r="R173" s="76"/>
      <c r="S173" s="76"/>
      <c r="T173" s="76"/>
      <c r="U173" s="76"/>
      <c r="V173" s="121"/>
      <c r="W173" s="121"/>
      <c r="X173" s="653">
        <f t="shared" si="4"/>
        <v>0</v>
      </c>
      <c r="Y173" s="76">
        <f t="shared" si="5"/>
        <v>0</v>
      </c>
    </row>
    <row r="174" spans="1:25" x14ac:dyDescent="0.35">
      <c r="A174" s="76"/>
      <c r="B174" s="76"/>
      <c r="C174" s="76"/>
      <c r="D174" s="76"/>
      <c r="E174" s="76"/>
      <c r="F174" s="79"/>
      <c r="G174" s="76"/>
      <c r="H174" s="76"/>
      <c r="I174" s="76"/>
      <c r="J174" s="76"/>
      <c r="K174" s="119"/>
      <c r="L174" s="119"/>
      <c r="M174" s="119"/>
      <c r="N174" s="119"/>
      <c r="O174" s="76"/>
      <c r="P174" s="76"/>
      <c r="Q174" s="75"/>
      <c r="R174" s="76"/>
      <c r="S174" s="76"/>
      <c r="T174" s="76"/>
      <c r="U174" s="76"/>
      <c r="V174" s="121"/>
      <c r="W174" s="121"/>
      <c r="X174" s="653">
        <f t="shared" si="4"/>
        <v>0</v>
      </c>
      <c r="Y174" s="76">
        <f t="shared" si="5"/>
        <v>0</v>
      </c>
    </row>
    <row r="175" spans="1:25" x14ac:dyDescent="0.35">
      <c r="A175" s="64"/>
      <c r="B175" s="64"/>
      <c r="C175" s="64"/>
      <c r="D175" s="64"/>
      <c r="E175" s="64"/>
      <c r="F175" s="96" t="s">
        <v>1931</v>
      </c>
      <c r="G175" s="64"/>
      <c r="H175" s="64"/>
      <c r="I175" s="64"/>
      <c r="J175" s="64"/>
      <c r="K175" s="68"/>
      <c r="L175" s="97"/>
      <c r="M175" s="127"/>
      <c r="N175" s="68"/>
      <c r="O175" s="64"/>
      <c r="P175" s="64"/>
      <c r="Q175" s="64"/>
      <c r="R175" s="64"/>
      <c r="S175" s="64"/>
      <c r="T175" s="64"/>
      <c r="U175" s="64"/>
      <c r="V175" s="115"/>
      <c r="W175" s="115"/>
      <c r="X175" s="653">
        <f t="shared" si="4"/>
        <v>0</v>
      </c>
      <c r="Y175" s="64">
        <f t="shared" si="5"/>
        <v>0</v>
      </c>
    </row>
    <row r="176" spans="1:25" x14ac:dyDescent="0.35">
      <c r="A176" s="76"/>
      <c r="B176" s="76"/>
      <c r="C176" s="76"/>
      <c r="D176" s="76"/>
      <c r="E176" s="76"/>
      <c r="F176" s="79" t="s">
        <v>17505</v>
      </c>
      <c r="G176" s="69"/>
      <c r="H176" s="69">
        <v>1000000</v>
      </c>
      <c r="I176" s="69"/>
      <c r="J176" s="69" t="s">
        <v>3363</v>
      </c>
      <c r="K176" s="75"/>
      <c r="L176" s="79" t="s">
        <v>3364</v>
      </c>
      <c r="M176" s="80">
        <v>1196641007</v>
      </c>
      <c r="N176" s="75"/>
      <c r="O176" s="69"/>
      <c r="P176" s="69"/>
      <c r="Q176" s="69"/>
      <c r="R176" s="69"/>
      <c r="S176" s="69"/>
      <c r="T176" s="69"/>
      <c r="U176" s="69"/>
      <c r="V176" s="116"/>
      <c r="W176" s="121"/>
      <c r="X176" s="653">
        <f t="shared" si="4"/>
        <v>70000</v>
      </c>
      <c r="Y176" s="69">
        <f t="shared" si="5"/>
        <v>1070000</v>
      </c>
    </row>
    <row r="177" spans="1:25" x14ac:dyDescent="0.35">
      <c r="A177" s="76"/>
      <c r="B177" s="76"/>
      <c r="C177" s="76"/>
      <c r="D177" s="76"/>
      <c r="E177" s="76"/>
      <c r="F177" s="79"/>
      <c r="G177" s="69"/>
      <c r="H177" s="69"/>
      <c r="I177" s="69"/>
      <c r="J177" s="69"/>
      <c r="K177" s="75"/>
      <c r="L177" s="79"/>
      <c r="M177" s="80"/>
      <c r="N177" s="75"/>
      <c r="O177" s="69"/>
      <c r="P177" s="69"/>
      <c r="Q177" s="69"/>
      <c r="R177" s="69"/>
      <c r="S177" s="69"/>
      <c r="T177" s="69"/>
      <c r="U177" s="69"/>
      <c r="V177" s="116"/>
      <c r="W177" s="121"/>
      <c r="X177" s="653">
        <f t="shared" si="4"/>
        <v>0</v>
      </c>
      <c r="Y177" s="69">
        <f t="shared" si="5"/>
        <v>0</v>
      </c>
    </row>
    <row r="178" spans="1:25" x14ac:dyDescent="0.35">
      <c r="A178" s="64"/>
      <c r="B178" s="64"/>
      <c r="C178" s="64"/>
      <c r="D178" s="64"/>
      <c r="E178" s="64"/>
      <c r="F178" s="66" t="s">
        <v>1932</v>
      </c>
      <c r="G178" s="64"/>
      <c r="H178" s="64"/>
      <c r="I178" s="64"/>
      <c r="J178" s="64"/>
      <c r="K178" s="68"/>
      <c r="L178" s="68"/>
      <c r="M178" s="68"/>
      <c r="N178" s="68"/>
      <c r="O178" s="64"/>
      <c r="P178" s="64"/>
      <c r="Q178" s="68"/>
      <c r="R178" s="64"/>
      <c r="S178" s="64"/>
      <c r="T178" s="64"/>
      <c r="U178" s="64"/>
      <c r="V178" s="115"/>
      <c r="W178" s="115"/>
      <c r="X178" s="653">
        <f t="shared" si="4"/>
        <v>0</v>
      </c>
      <c r="Y178" s="64">
        <f t="shared" si="5"/>
        <v>0</v>
      </c>
    </row>
    <row r="179" spans="1:25" x14ac:dyDescent="0.35">
      <c r="A179" s="76"/>
      <c r="B179" s="76"/>
      <c r="C179" s="76"/>
      <c r="D179" s="76"/>
      <c r="E179" s="76"/>
      <c r="F179" s="79" t="s">
        <v>1852</v>
      </c>
      <c r="G179" s="76"/>
      <c r="H179" s="76"/>
      <c r="I179" s="76"/>
      <c r="J179" s="69"/>
      <c r="K179" s="119"/>
      <c r="L179" s="119"/>
      <c r="M179" s="119"/>
      <c r="N179" s="119"/>
      <c r="O179" s="76"/>
      <c r="P179" s="76"/>
      <c r="Q179" s="119"/>
      <c r="R179" s="76"/>
      <c r="S179" s="76"/>
      <c r="T179" s="76"/>
      <c r="U179" s="76"/>
      <c r="V179" s="121"/>
      <c r="W179" s="121"/>
      <c r="X179" s="653">
        <f t="shared" si="4"/>
        <v>0</v>
      </c>
      <c r="Y179" s="76">
        <f t="shared" si="5"/>
        <v>0</v>
      </c>
    </row>
    <row r="180" spans="1:25" x14ac:dyDescent="0.35">
      <c r="A180" s="76"/>
      <c r="B180" s="76"/>
      <c r="C180" s="76"/>
      <c r="D180" s="76"/>
      <c r="E180" s="76"/>
      <c r="F180" s="79"/>
      <c r="G180" s="76"/>
      <c r="H180" s="76"/>
      <c r="I180" s="76"/>
      <c r="J180" s="69"/>
      <c r="K180" s="119"/>
      <c r="L180" s="119"/>
      <c r="M180" s="119"/>
      <c r="N180" s="119"/>
      <c r="O180" s="76"/>
      <c r="P180" s="76"/>
      <c r="Q180" s="119"/>
      <c r="R180" s="76"/>
      <c r="S180" s="76"/>
      <c r="T180" s="76"/>
      <c r="U180" s="76"/>
      <c r="V180" s="121"/>
      <c r="W180" s="121"/>
      <c r="X180" s="653">
        <f t="shared" si="4"/>
        <v>0</v>
      </c>
      <c r="Y180" s="76">
        <f t="shared" si="5"/>
        <v>0</v>
      </c>
    </row>
    <row r="181" spans="1:25" x14ac:dyDescent="0.35">
      <c r="A181" s="64"/>
      <c r="B181" s="64"/>
      <c r="C181" s="64"/>
      <c r="D181" s="64"/>
      <c r="E181" s="64"/>
      <c r="F181" s="66" t="s">
        <v>1168</v>
      </c>
      <c r="G181" s="64"/>
      <c r="H181" s="64"/>
      <c r="I181" s="64"/>
      <c r="J181" s="64"/>
      <c r="K181" s="68"/>
      <c r="L181" s="68"/>
      <c r="M181" s="68"/>
      <c r="N181" s="68"/>
      <c r="O181" s="64"/>
      <c r="P181" s="64"/>
      <c r="Q181" s="68"/>
      <c r="R181" s="64"/>
      <c r="S181" s="64"/>
      <c r="T181" s="64"/>
      <c r="U181" s="64"/>
      <c r="V181" s="115"/>
      <c r="W181" s="115"/>
      <c r="X181" s="653">
        <f t="shared" si="4"/>
        <v>0</v>
      </c>
      <c r="Y181" s="64">
        <f t="shared" si="5"/>
        <v>0</v>
      </c>
    </row>
    <row r="182" spans="1:25" x14ac:dyDescent="0.35">
      <c r="A182" s="76"/>
      <c r="B182" s="76"/>
      <c r="C182" s="76"/>
      <c r="D182" s="76"/>
      <c r="E182" s="76"/>
      <c r="F182" s="79" t="s">
        <v>17506</v>
      </c>
      <c r="G182" s="76"/>
      <c r="H182" s="76">
        <v>70000</v>
      </c>
      <c r="I182" s="76"/>
      <c r="J182" s="69" t="s">
        <v>1170</v>
      </c>
      <c r="K182" s="119">
        <v>2014</v>
      </c>
      <c r="L182" s="119" t="s">
        <v>1939</v>
      </c>
      <c r="M182" s="119">
        <v>73004241</v>
      </c>
      <c r="N182" s="119"/>
      <c r="O182" s="76"/>
      <c r="P182" s="76" t="s">
        <v>1071</v>
      </c>
      <c r="Q182" s="119" t="s">
        <v>3628</v>
      </c>
      <c r="R182" s="76"/>
      <c r="S182" s="76"/>
      <c r="T182" s="76"/>
      <c r="U182" s="76"/>
      <c r="V182" s="121"/>
      <c r="W182" s="121"/>
      <c r="X182" s="653">
        <f t="shared" si="4"/>
        <v>4900.0000000000009</v>
      </c>
      <c r="Y182" s="76">
        <f t="shared" si="5"/>
        <v>74900</v>
      </c>
    </row>
    <row r="183" spans="1:25" x14ac:dyDescent="0.35">
      <c r="A183" s="76"/>
      <c r="B183" s="76"/>
      <c r="C183" s="76"/>
      <c r="D183" s="76"/>
      <c r="E183" s="76"/>
      <c r="F183" s="79" t="s">
        <v>17507</v>
      </c>
      <c r="G183" s="76"/>
      <c r="H183" s="76">
        <v>70000</v>
      </c>
      <c r="I183" s="76"/>
      <c r="J183" s="69" t="s">
        <v>1170</v>
      </c>
      <c r="K183" s="119">
        <v>2014</v>
      </c>
      <c r="L183" s="119" t="s">
        <v>1939</v>
      </c>
      <c r="M183" s="119">
        <v>73004249</v>
      </c>
      <c r="N183" s="119"/>
      <c r="O183" s="76"/>
      <c r="P183" s="76" t="s">
        <v>1071</v>
      </c>
      <c r="Q183" s="119" t="s">
        <v>3628</v>
      </c>
      <c r="R183" s="76"/>
      <c r="S183" s="76"/>
      <c r="T183" s="76"/>
      <c r="U183" s="76"/>
      <c r="V183" s="121"/>
      <c r="W183" s="121"/>
      <c r="X183" s="653">
        <f t="shared" si="4"/>
        <v>4900.0000000000009</v>
      </c>
      <c r="Y183" s="76">
        <f t="shared" si="5"/>
        <v>74900</v>
      </c>
    </row>
    <row r="184" spans="1:25" x14ac:dyDescent="0.35">
      <c r="A184" s="76"/>
      <c r="B184" s="76"/>
      <c r="C184" s="76"/>
      <c r="D184" s="76"/>
      <c r="E184" s="76"/>
      <c r="F184" s="79" t="s">
        <v>17508</v>
      </c>
      <c r="G184" s="76"/>
      <c r="H184" s="76">
        <v>70000</v>
      </c>
      <c r="I184" s="76"/>
      <c r="J184" s="69" t="s">
        <v>1170</v>
      </c>
      <c r="K184" s="119">
        <v>2014</v>
      </c>
      <c r="L184" s="119" t="s">
        <v>1939</v>
      </c>
      <c r="M184" s="119">
        <v>73004256</v>
      </c>
      <c r="N184" s="119"/>
      <c r="O184" s="76"/>
      <c r="P184" s="76" t="s">
        <v>1071</v>
      </c>
      <c r="Q184" s="119" t="s">
        <v>3628</v>
      </c>
      <c r="R184" s="76"/>
      <c r="S184" s="76"/>
      <c r="T184" s="76"/>
      <c r="U184" s="76"/>
      <c r="V184" s="121"/>
      <c r="W184" s="121"/>
      <c r="X184" s="653">
        <f t="shared" si="4"/>
        <v>4900.0000000000009</v>
      </c>
      <c r="Y184" s="76">
        <f t="shared" si="5"/>
        <v>74900</v>
      </c>
    </row>
    <row r="185" spans="1:25" x14ac:dyDescent="0.35">
      <c r="A185" s="76"/>
      <c r="B185" s="76"/>
      <c r="C185" s="76"/>
      <c r="D185" s="76"/>
      <c r="E185" s="76"/>
      <c r="F185" s="79"/>
      <c r="G185" s="76"/>
      <c r="H185" s="76"/>
      <c r="I185" s="76"/>
      <c r="J185" s="69"/>
      <c r="K185" s="119"/>
      <c r="L185" s="119"/>
      <c r="M185" s="119"/>
      <c r="N185" s="119"/>
      <c r="O185" s="76"/>
      <c r="P185" s="76"/>
      <c r="Q185" s="119"/>
      <c r="R185" s="76"/>
      <c r="S185" s="76"/>
      <c r="T185" s="76"/>
      <c r="U185" s="76"/>
      <c r="V185" s="121"/>
      <c r="W185" s="121"/>
      <c r="X185" s="653">
        <f t="shared" si="4"/>
        <v>0</v>
      </c>
      <c r="Y185" s="76">
        <f t="shared" si="5"/>
        <v>0</v>
      </c>
    </row>
    <row r="186" spans="1:25" x14ac:dyDescent="0.35">
      <c r="A186" s="64"/>
      <c r="B186" s="64"/>
      <c r="C186" s="64"/>
      <c r="D186" s="64"/>
      <c r="E186" s="64"/>
      <c r="F186" s="66" t="s">
        <v>1748</v>
      </c>
      <c r="G186" s="64"/>
      <c r="H186" s="64"/>
      <c r="I186" s="64"/>
      <c r="J186" s="64"/>
      <c r="K186" s="68"/>
      <c r="L186" s="68"/>
      <c r="M186" s="68"/>
      <c r="N186" s="68"/>
      <c r="O186" s="64"/>
      <c r="P186" s="64"/>
      <c r="Q186" s="68"/>
      <c r="R186" s="64"/>
      <c r="S186" s="64"/>
      <c r="T186" s="64"/>
      <c r="U186" s="64"/>
      <c r="V186" s="115"/>
      <c r="W186" s="115"/>
      <c r="X186" s="653">
        <f t="shared" si="4"/>
        <v>0</v>
      </c>
      <c r="Y186" s="64">
        <f t="shared" si="5"/>
        <v>0</v>
      </c>
    </row>
    <row r="187" spans="1:25" x14ac:dyDescent="0.35">
      <c r="A187" s="76"/>
      <c r="B187" s="76"/>
      <c r="C187" s="76"/>
      <c r="D187" s="76"/>
      <c r="E187" s="76"/>
      <c r="F187" s="79" t="s">
        <v>17509</v>
      </c>
      <c r="G187" s="76"/>
      <c r="H187" s="76"/>
      <c r="I187" s="76"/>
      <c r="J187" s="76"/>
      <c r="K187" s="130"/>
      <c r="L187" s="119"/>
      <c r="M187" s="119"/>
      <c r="N187" s="119"/>
      <c r="O187" s="76"/>
      <c r="P187" s="76"/>
      <c r="Q187" s="119"/>
      <c r="R187" s="76"/>
      <c r="S187" s="76"/>
      <c r="T187" s="76"/>
      <c r="U187" s="76"/>
      <c r="V187" s="121"/>
      <c r="W187" s="121"/>
      <c r="X187" s="653">
        <f t="shared" si="4"/>
        <v>0</v>
      </c>
      <c r="Y187" s="76">
        <f t="shared" si="5"/>
        <v>0</v>
      </c>
    </row>
    <row r="188" spans="1:25" x14ac:dyDescent="0.35">
      <c r="A188" s="76"/>
      <c r="B188" s="76"/>
      <c r="C188" s="76"/>
      <c r="D188" s="76"/>
      <c r="E188" s="76"/>
      <c r="F188" s="79" t="s">
        <v>17510</v>
      </c>
      <c r="G188" s="76"/>
      <c r="H188" s="76"/>
      <c r="I188" s="76"/>
      <c r="J188" s="76"/>
      <c r="K188" s="130"/>
      <c r="L188" s="119"/>
      <c r="M188" s="119"/>
      <c r="N188" s="119"/>
      <c r="O188" s="76"/>
      <c r="P188" s="76"/>
      <c r="Q188" s="119"/>
      <c r="R188" s="76"/>
      <c r="S188" s="76"/>
      <c r="T188" s="76"/>
      <c r="U188" s="76"/>
      <c r="V188" s="121"/>
      <c r="W188" s="121"/>
      <c r="X188" s="653">
        <f t="shared" si="4"/>
        <v>0</v>
      </c>
      <c r="Y188" s="76">
        <f t="shared" si="5"/>
        <v>0</v>
      </c>
    </row>
    <row r="189" spans="1:25" x14ac:dyDescent="0.35">
      <c r="A189" s="76"/>
      <c r="B189" s="76"/>
      <c r="C189" s="76"/>
      <c r="D189" s="76"/>
      <c r="E189" s="76"/>
      <c r="F189" s="79" t="s">
        <v>17511</v>
      </c>
      <c r="G189" s="76"/>
      <c r="H189" s="76"/>
      <c r="I189" s="76"/>
      <c r="J189" s="76"/>
      <c r="K189" s="130"/>
      <c r="L189" s="119"/>
      <c r="M189" s="119"/>
      <c r="N189" s="119"/>
      <c r="O189" s="76"/>
      <c r="P189" s="76"/>
      <c r="Q189" s="119"/>
      <c r="R189" s="76"/>
      <c r="S189" s="76"/>
      <c r="T189" s="76"/>
      <c r="U189" s="76"/>
      <c r="V189" s="121"/>
      <c r="W189" s="121"/>
      <c r="X189" s="653">
        <f t="shared" si="4"/>
        <v>0</v>
      </c>
      <c r="Y189" s="76">
        <f t="shared" si="5"/>
        <v>0</v>
      </c>
    </row>
    <row r="190" spans="1:25" x14ac:dyDescent="0.35">
      <c r="A190" s="76"/>
      <c r="B190" s="76"/>
      <c r="C190" s="76"/>
      <c r="D190" s="76"/>
      <c r="E190" s="76"/>
      <c r="F190" s="79" t="s">
        <v>17512</v>
      </c>
      <c r="G190" s="76"/>
      <c r="H190" s="76"/>
      <c r="I190" s="76"/>
      <c r="J190" s="76"/>
      <c r="K190" s="130"/>
      <c r="L190" s="119"/>
      <c r="M190" s="119"/>
      <c r="N190" s="119"/>
      <c r="O190" s="76"/>
      <c r="P190" s="76"/>
      <c r="Q190" s="119"/>
      <c r="R190" s="76"/>
      <c r="S190" s="76"/>
      <c r="T190" s="76"/>
      <c r="U190" s="76"/>
      <c r="V190" s="121"/>
      <c r="W190" s="121"/>
      <c r="X190" s="653">
        <f t="shared" si="4"/>
        <v>0</v>
      </c>
      <c r="Y190" s="76">
        <f t="shared" si="5"/>
        <v>0</v>
      </c>
    </row>
    <row r="191" spans="1:25" x14ac:dyDescent="0.35">
      <c r="A191" s="76"/>
      <c r="B191" s="76"/>
      <c r="C191" s="76"/>
      <c r="D191" s="76"/>
      <c r="E191" s="76"/>
      <c r="F191" s="79"/>
      <c r="G191" s="76"/>
      <c r="H191" s="76">
        <v>4000000</v>
      </c>
      <c r="I191" s="76"/>
      <c r="J191" s="69"/>
      <c r="K191" s="119"/>
      <c r="L191" s="119"/>
      <c r="M191" s="119"/>
      <c r="N191" s="119"/>
      <c r="O191" s="76"/>
      <c r="P191" s="76"/>
      <c r="Q191" s="119"/>
      <c r="R191" s="76"/>
      <c r="S191" s="76"/>
      <c r="T191" s="76"/>
      <c r="U191" s="76"/>
      <c r="V191" s="121"/>
      <c r="W191" s="121"/>
      <c r="X191" s="653">
        <f t="shared" si="4"/>
        <v>280000</v>
      </c>
      <c r="Y191" s="76">
        <f t="shared" si="5"/>
        <v>4280000</v>
      </c>
    </row>
    <row r="192" spans="1:25" x14ac:dyDescent="0.35">
      <c r="A192" s="64"/>
      <c r="B192" s="64"/>
      <c r="C192" s="64"/>
      <c r="D192" s="64"/>
      <c r="E192" s="64"/>
      <c r="F192" s="66" t="s">
        <v>1944</v>
      </c>
      <c r="G192" s="64"/>
      <c r="H192" s="64"/>
      <c r="I192" s="64"/>
      <c r="J192" s="64"/>
      <c r="K192" s="68"/>
      <c r="L192" s="68"/>
      <c r="M192" s="68"/>
      <c r="N192" s="68"/>
      <c r="O192" s="64"/>
      <c r="P192" s="64"/>
      <c r="Q192" s="68"/>
      <c r="R192" s="64"/>
      <c r="S192" s="64"/>
      <c r="T192" s="64"/>
      <c r="U192" s="64"/>
      <c r="V192" s="115"/>
      <c r="W192" s="115"/>
      <c r="X192" s="653">
        <f t="shared" si="4"/>
        <v>0</v>
      </c>
      <c r="Y192" s="64">
        <f t="shared" si="5"/>
        <v>0</v>
      </c>
    </row>
    <row r="193" spans="1:25" x14ac:dyDescent="0.35">
      <c r="A193" s="76"/>
      <c r="B193" s="76"/>
      <c r="C193" s="76"/>
      <c r="D193" s="76"/>
      <c r="E193" s="76"/>
      <c r="F193" s="79" t="s">
        <v>17513</v>
      </c>
      <c r="G193" s="76"/>
      <c r="H193" s="76"/>
      <c r="I193" s="76"/>
      <c r="J193" s="76" t="s">
        <v>3380</v>
      </c>
      <c r="K193" s="130"/>
      <c r="L193" s="119" t="s">
        <v>3381</v>
      </c>
      <c r="M193" s="119" t="s">
        <v>3382</v>
      </c>
      <c r="N193" s="119"/>
      <c r="O193" s="76"/>
      <c r="P193" s="76" t="s">
        <v>1071</v>
      </c>
      <c r="Q193" s="119" t="s">
        <v>3383</v>
      </c>
      <c r="R193" s="76"/>
      <c r="S193" s="76"/>
      <c r="T193" s="76"/>
      <c r="U193" s="76"/>
      <c r="V193" s="121"/>
      <c r="W193" s="121"/>
      <c r="X193" s="653">
        <f t="shared" si="4"/>
        <v>0</v>
      </c>
      <c r="Y193" s="76">
        <f t="shared" si="5"/>
        <v>0</v>
      </c>
    </row>
    <row r="194" spans="1:25" x14ac:dyDescent="0.35">
      <c r="A194" s="76"/>
      <c r="B194" s="76"/>
      <c r="C194" s="76"/>
      <c r="D194" s="76"/>
      <c r="E194" s="76"/>
      <c r="F194" s="79" t="s">
        <v>17514</v>
      </c>
      <c r="G194" s="76"/>
      <c r="H194" s="76"/>
      <c r="I194" s="76"/>
      <c r="J194" s="76" t="s">
        <v>3380</v>
      </c>
      <c r="K194" s="130"/>
      <c r="L194" s="119" t="s">
        <v>3381</v>
      </c>
      <c r="M194" s="119" t="s">
        <v>4579</v>
      </c>
      <c r="N194" s="119"/>
      <c r="O194" s="76"/>
      <c r="P194" s="76" t="s">
        <v>1071</v>
      </c>
      <c r="Q194" s="119" t="s">
        <v>3383</v>
      </c>
      <c r="R194" s="76"/>
      <c r="S194" s="76"/>
      <c r="T194" s="76"/>
      <c r="U194" s="76"/>
      <c r="V194" s="121"/>
      <c r="W194" s="121"/>
      <c r="X194" s="653">
        <f t="shared" si="4"/>
        <v>0</v>
      </c>
      <c r="Y194" s="76">
        <f t="shared" si="5"/>
        <v>0</v>
      </c>
    </row>
    <row r="195" spans="1:25" x14ac:dyDescent="0.35">
      <c r="A195" s="76"/>
      <c r="B195" s="76"/>
      <c r="C195" s="76"/>
      <c r="D195" s="76"/>
      <c r="E195" s="76"/>
      <c r="F195" s="79" t="s">
        <v>17515</v>
      </c>
      <c r="G195" s="76"/>
      <c r="H195" s="76"/>
      <c r="I195" s="76"/>
      <c r="J195" s="76" t="s">
        <v>3380</v>
      </c>
      <c r="K195" s="130"/>
      <c r="L195" s="119" t="s">
        <v>3381</v>
      </c>
      <c r="M195" s="119" t="s">
        <v>4581</v>
      </c>
      <c r="N195" s="119"/>
      <c r="O195" s="76"/>
      <c r="P195" s="76" t="s">
        <v>1071</v>
      </c>
      <c r="Q195" s="119" t="s">
        <v>3383</v>
      </c>
      <c r="R195" s="76"/>
      <c r="S195" s="76"/>
      <c r="T195" s="76"/>
      <c r="U195" s="76"/>
      <c r="V195" s="121"/>
      <c r="W195" s="121"/>
      <c r="X195" s="653">
        <f t="shared" si="4"/>
        <v>0</v>
      </c>
      <c r="Y195" s="76">
        <f t="shared" si="5"/>
        <v>0</v>
      </c>
    </row>
    <row r="196" spans="1:25" x14ac:dyDescent="0.35">
      <c r="A196" s="76"/>
      <c r="B196" s="76"/>
      <c r="C196" s="76"/>
      <c r="D196" s="76"/>
      <c r="E196" s="76"/>
      <c r="F196" s="79" t="s">
        <v>17516</v>
      </c>
      <c r="G196" s="76"/>
      <c r="H196" s="76"/>
      <c r="I196" s="76"/>
      <c r="J196" s="76" t="s">
        <v>1062</v>
      </c>
      <c r="K196" s="130"/>
      <c r="L196" s="119" t="s">
        <v>1196</v>
      </c>
      <c r="M196" s="119">
        <v>2008042175</v>
      </c>
      <c r="N196" s="119"/>
      <c r="O196" s="76"/>
      <c r="P196" s="76"/>
      <c r="Q196" s="119" t="s">
        <v>3081</v>
      </c>
      <c r="R196" s="76"/>
      <c r="S196" s="76"/>
      <c r="T196" s="76"/>
      <c r="U196" s="76"/>
      <c r="V196" s="121"/>
      <c r="W196" s="121"/>
      <c r="X196" s="653">
        <f t="shared" si="4"/>
        <v>0</v>
      </c>
      <c r="Y196" s="76">
        <f t="shared" si="5"/>
        <v>0</v>
      </c>
    </row>
    <row r="197" spans="1:25" x14ac:dyDescent="0.35">
      <c r="A197" s="76"/>
      <c r="B197" s="76"/>
      <c r="C197" s="76"/>
      <c r="D197" s="76"/>
      <c r="E197" s="76"/>
      <c r="F197" s="79" t="s">
        <v>17517</v>
      </c>
      <c r="G197" s="76"/>
      <c r="H197" s="76"/>
      <c r="I197" s="76"/>
      <c r="J197" s="76" t="s">
        <v>1062</v>
      </c>
      <c r="K197" s="130"/>
      <c r="L197" s="119" t="s">
        <v>1577</v>
      </c>
      <c r="M197" s="119">
        <v>1121160045</v>
      </c>
      <c r="N197" s="119"/>
      <c r="O197" s="76"/>
      <c r="P197" s="76"/>
      <c r="Q197" s="119" t="s">
        <v>3393</v>
      </c>
      <c r="R197" s="76"/>
      <c r="S197" s="76"/>
      <c r="T197" s="76"/>
      <c r="U197" s="76"/>
      <c r="V197" s="121"/>
      <c r="W197" s="121"/>
      <c r="X197" s="653">
        <f t="shared" si="4"/>
        <v>0</v>
      </c>
      <c r="Y197" s="76">
        <f t="shared" si="5"/>
        <v>0</v>
      </c>
    </row>
    <row r="198" spans="1:25" x14ac:dyDescent="0.35">
      <c r="A198" s="76"/>
      <c r="B198" s="76"/>
      <c r="C198" s="76"/>
      <c r="D198" s="76"/>
      <c r="E198" s="76"/>
      <c r="F198" s="79" t="s">
        <v>17518</v>
      </c>
      <c r="G198" s="76"/>
      <c r="H198" s="76"/>
      <c r="I198" s="76"/>
      <c r="J198" s="76" t="s">
        <v>1062</v>
      </c>
      <c r="K198" s="130"/>
      <c r="L198" s="119" t="s">
        <v>1198</v>
      </c>
      <c r="M198" s="119">
        <v>2008255018</v>
      </c>
      <c r="N198" s="119"/>
      <c r="O198" s="76"/>
      <c r="P198" s="76" t="s">
        <v>1226</v>
      </c>
      <c r="Q198" s="119" t="s">
        <v>1066</v>
      </c>
      <c r="R198" s="76"/>
      <c r="S198" s="76"/>
      <c r="T198" s="76"/>
      <c r="U198" s="76"/>
      <c r="V198" s="121"/>
      <c r="W198" s="121"/>
      <c r="X198" s="653">
        <f t="shared" ref="X198:X211" si="6">H198*X$4</f>
        <v>0</v>
      </c>
      <c r="Y198" s="76">
        <f t="shared" ref="Y198:Y211" si="7">H198+X198</f>
        <v>0</v>
      </c>
    </row>
    <row r="199" spans="1:25" x14ac:dyDescent="0.35">
      <c r="A199" s="76"/>
      <c r="B199" s="76"/>
      <c r="C199" s="76"/>
      <c r="D199" s="76"/>
      <c r="E199" s="76"/>
      <c r="F199" s="79" t="s">
        <v>17518</v>
      </c>
      <c r="G199" s="76"/>
      <c r="H199" s="76"/>
      <c r="I199" s="76"/>
      <c r="J199" s="76" t="s">
        <v>1062</v>
      </c>
      <c r="K199" s="130"/>
      <c r="L199" s="119" t="s">
        <v>1198</v>
      </c>
      <c r="M199" s="119">
        <v>2008255017</v>
      </c>
      <c r="N199" s="119"/>
      <c r="O199" s="76"/>
      <c r="P199" s="76" t="s">
        <v>1226</v>
      </c>
      <c r="Q199" s="119" t="s">
        <v>1066</v>
      </c>
      <c r="R199" s="76"/>
      <c r="S199" s="76"/>
      <c r="T199" s="76"/>
      <c r="U199" s="76"/>
      <c r="V199" s="121"/>
      <c r="W199" s="121"/>
      <c r="X199" s="653">
        <f t="shared" si="6"/>
        <v>0</v>
      </c>
      <c r="Y199" s="76">
        <f t="shared" si="7"/>
        <v>0</v>
      </c>
    </row>
    <row r="200" spans="1:25" x14ac:dyDescent="0.35">
      <c r="A200" s="76"/>
      <c r="B200" s="76"/>
      <c r="C200" s="76"/>
      <c r="D200" s="76"/>
      <c r="E200" s="76"/>
      <c r="F200" s="79" t="s">
        <v>17519</v>
      </c>
      <c r="G200" s="76"/>
      <c r="H200" s="76"/>
      <c r="I200" s="76"/>
      <c r="J200" s="76" t="s">
        <v>3380</v>
      </c>
      <c r="K200" s="130"/>
      <c r="L200" s="119" t="s">
        <v>3381</v>
      </c>
      <c r="M200" s="119" t="s">
        <v>4581</v>
      </c>
      <c r="N200" s="119"/>
      <c r="O200" s="76"/>
      <c r="P200" s="76" t="s">
        <v>1071</v>
      </c>
      <c r="Q200" s="119" t="s">
        <v>3383</v>
      </c>
      <c r="R200" s="76"/>
      <c r="S200" s="76"/>
      <c r="T200" s="76"/>
      <c r="U200" s="76"/>
      <c r="V200" s="121"/>
      <c r="W200" s="121"/>
      <c r="X200" s="653">
        <f t="shared" si="6"/>
        <v>0</v>
      </c>
      <c r="Y200" s="76">
        <f t="shared" si="7"/>
        <v>0</v>
      </c>
    </row>
    <row r="201" spans="1:25" x14ac:dyDescent="0.35">
      <c r="A201" s="76"/>
      <c r="B201" s="76"/>
      <c r="C201" s="76"/>
      <c r="D201" s="76"/>
      <c r="E201" s="76"/>
      <c r="F201" s="79" t="s">
        <v>17520</v>
      </c>
      <c r="G201" s="76"/>
      <c r="H201" s="76"/>
      <c r="I201" s="76"/>
      <c r="J201" s="76" t="s">
        <v>1062</v>
      </c>
      <c r="K201" s="130"/>
      <c r="L201" s="119" t="s">
        <v>1081</v>
      </c>
      <c r="M201" s="119"/>
      <c r="N201" s="119"/>
      <c r="O201" s="76"/>
      <c r="P201" s="76"/>
      <c r="Q201" s="119" t="s">
        <v>1066</v>
      </c>
      <c r="R201" s="76"/>
      <c r="S201" s="76"/>
      <c r="T201" s="76"/>
      <c r="U201" s="76"/>
      <c r="V201" s="121"/>
      <c r="W201" s="121"/>
      <c r="X201" s="653">
        <f t="shared" si="6"/>
        <v>0</v>
      </c>
      <c r="Y201" s="76">
        <f t="shared" si="7"/>
        <v>0</v>
      </c>
    </row>
    <row r="202" spans="1:25" x14ac:dyDescent="0.35">
      <c r="A202" s="76"/>
      <c r="B202" s="76"/>
      <c r="C202" s="76"/>
      <c r="D202" s="76"/>
      <c r="E202" s="76"/>
      <c r="F202" s="79"/>
      <c r="G202" s="76"/>
      <c r="H202" s="76">
        <v>4000000</v>
      </c>
      <c r="I202" s="76"/>
      <c r="J202" s="76"/>
      <c r="K202" s="130"/>
      <c r="L202" s="119"/>
      <c r="M202" s="119"/>
      <c r="N202" s="119"/>
      <c r="O202" s="76"/>
      <c r="P202" s="76"/>
      <c r="Q202" s="119"/>
      <c r="R202" s="76"/>
      <c r="S202" s="76"/>
      <c r="T202" s="76"/>
      <c r="U202" s="76"/>
      <c r="V202" s="121"/>
      <c r="W202" s="121"/>
      <c r="X202" s="653">
        <f t="shared" si="6"/>
        <v>280000</v>
      </c>
      <c r="Y202" s="76">
        <f t="shared" si="7"/>
        <v>4280000</v>
      </c>
    </row>
    <row r="203" spans="1:25" x14ac:dyDescent="0.35">
      <c r="A203" s="64"/>
      <c r="B203" s="64"/>
      <c r="C203" s="64"/>
      <c r="D203" s="64"/>
      <c r="E203" s="64"/>
      <c r="F203" s="96" t="s">
        <v>1945</v>
      </c>
      <c r="G203" s="64"/>
      <c r="H203" s="64"/>
      <c r="I203" s="64"/>
      <c r="J203" s="64"/>
      <c r="K203" s="68"/>
      <c r="L203" s="68"/>
      <c r="M203" s="68"/>
      <c r="N203" s="68"/>
      <c r="O203" s="64"/>
      <c r="P203" s="64"/>
      <c r="Q203" s="68"/>
      <c r="R203" s="64"/>
      <c r="S203" s="64"/>
      <c r="T203" s="64"/>
      <c r="U203" s="64"/>
      <c r="V203" s="115"/>
      <c r="W203" s="115"/>
      <c r="X203" s="653">
        <f t="shared" si="6"/>
        <v>0</v>
      </c>
      <c r="Y203" s="64">
        <f t="shared" si="7"/>
        <v>0</v>
      </c>
    </row>
    <row r="204" spans="1:25" x14ac:dyDescent="0.35">
      <c r="A204" s="69"/>
      <c r="B204" s="69"/>
      <c r="C204" s="69"/>
      <c r="D204" s="69"/>
      <c r="E204" s="69"/>
      <c r="F204" s="79" t="s">
        <v>17521</v>
      </c>
      <c r="G204" s="69"/>
      <c r="H204" s="69"/>
      <c r="I204" s="69"/>
      <c r="J204" s="69"/>
      <c r="K204" s="75"/>
      <c r="L204" s="75"/>
      <c r="M204" s="131"/>
      <c r="N204" s="75"/>
      <c r="O204" s="69"/>
      <c r="P204" s="69"/>
      <c r="Q204" s="75"/>
      <c r="R204" s="69"/>
      <c r="S204" s="69"/>
      <c r="T204" s="69"/>
      <c r="U204" s="69"/>
      <c r="V204" s="116"/>
      <c r="W204" s="121"/>
      <c r="X204" s="653">
        <f t="shared" si="6"/>
        <v>0</v>
      </c>
      <c r="Y204" s="69">
        <f t="shared" si="7"/>
        <v>0</v>
      </c>
    </row>
    <row r="205" spans="1:25" x14ac:dyDescent="0.35">
      <c r="A205" s="69"/>
      <c r="B205" s="69"/>
      <c r="C205" s="69"/>
      <c r="D205" s="69"/>
      <c r="E205" s="69"/>
      <c r="F205" s="79" t="s">
        <v>17522</v>
      </c>
      <c r="G205" s="69"/>
      <c r="H205" s="69"/>
      <c r="I205" s="69"/>
      <c r="J205" s="69" t="s">
        <v>1214</v>
      </c>
      <c r="K205" s="75"/>
      <c r="L205" s="75" t="s">
        <v>17523</v>
      </c>
      <c r="M205" s="75" t="s">
        <v>17524</v>
      </c>
      <c r="N205" s="75"/>
      <c r="O205" s="69"/>
      <c r="P205" s="69" t="s">
        <v>3152</v>
      </c>
      <c r="Q205" s="75" t="s">
        <v>3646</v>
      </c>
      <c r="R205" s="69"/>
      <c r="S205" s="69"/>
      <c r="T205" s="69"/>
      <c r="U205" s="69"/>
      <c r="V205" s="116"/>
      <c r="W205" s="121"/>
      <c r="X205" s="653">
        <f t="shared" si="6"/>
        <v>0</v>
      </c>
      <c r="Y205" s="69">
        <f t="shared" si="7"/>
        <v>0</v>
      </c>
    </row>
    <row r="206" spans="1:25" x14ac:dyDescent="0.35">
      <c r="A206" s="69"/>
      <c r="B206" s="69"/>
      <c r="C206" s="69"/>
      <c r="D206" s="69"/>
      <c r="E206" s="69"/>
      <c r="F206" s="79" t="s">
        <v>17525</v>
      </c>
      <c r="G206" s="69"/>
      <c r="H206" s="69"/>
      <c r="I206" s="69"/>
      <c r="J206" s="69" t="s">
        <v>1214</v>
      </c>
      <c r="K206" s="75"/>
      <c r="L206" s="75" t="s">
        <v>17523</v>
      </c>
      <c r="M206" s="75" t="s">
        <v>17526</v>
      </c>
      <c r="N206" s="75"/>
      <c r="O206" s="69"/>
      <c r="P206" s="69" t="s">
        <v>3152</v>
      </c>
      <c r="Q206" s="75" t="s">
        <v>3646</v>
      </c>
      <c r="R206" s="69"/>
      <c r="S206" s="69"/>
      <c r="T206" s="69"/>
      <c r="U206" s="69"/>
      <c r="V206" s="116"/>
      <c r="W206" s="121"/>
      <c r="X206" s="653">
        <f t="shared" si="6"/>
        <v>0</v>
      </c>
      <c r="Y206" s="69">
        <f t="shared" si="7"/>
        <v>0</v>
      </c>
    </row>
    <row r="207" spans="1:25" x14ac:dyDescent="0.35">
      <c r="A207" s="69"/>
      <c r="B207" s="69"/>
      <c r="C207" s="69"/>
      <c r="D207" s="69"/>
      <c r="E207" s="69"/>
      <c r="F207" s="79"/>
      <c r="G207" s="69"/>
      <c r="H207" s="69">
        <v>2000000</v>
      </c>
      <c r="I207" s="69"/>
      <c r="J207" s="69"/>
      <c r="K207" s="75"/>
      <c r="L207" s="75"/>
      <c r="M207" s="75"/>
      <c r="N207" s="75"/>
      <c r="O207" s="69"/>
      <c r="P207" s="69"/>
      <c r="Q207" s="75"/>
      <c r="R207" s="69"/>
      <c r="S207" s="69"/>
      <c r="T207" s="69"/>
      <c r="U207" s="69"/>
      <c r="V207" s="116"/>
      <c r="W207" s="121"/>
      <c r="X207" s="653">
        <f t="shared" si="6"/>
        <v>140000</v>
      </c>
      <c r="Y207" s="69">
        <f t="shared" si="7"/>
        <v>2140000</v>
      </c>
    </row>
    <row r="208" spans="1:25" x14ac:dyDescent="0.35">
      <c r="A208" s="64"/>
      <c r="B208" s="64"/>
      <c r="C208" s="64"/>
      <c r="D208" s="64"/>
      <c r="E208" s="64"/>
      <c r="F208" s="96" t="s">
        <v>1590</v>
      </c>
      <c r="G208" s="64"/>
      <c r="H208" s="64"/>
      <c r="I208" s="64"/>
      <c r="J208" s="64"/>
      <c r="K208" s="68"/>
      <c r="L208" s="68"/>
      <c r="M208" s="68"/>
      <c r="N208" s="68"/>
      <c r="O208" s="64"/>
      <c r="P208" s="64"/>
      <c r="Q208" s="68"/>
      <c r="R208" s="64"/>
      <c r="S208" s="64"/>
      <c r="T208" s="64"/>
      <c r="U208" s="64"/>
      <c r="V208" s="115"/>
      <c r="W208" s="115"/>
      <c r="X208" s="653">
        <f t="shared" si="6"/>
        <v>0</v>
      </c>
      <c r="Y208" s="64">
        <f t="shared" si="7"/>
        <v>0</v>
      </c>
    </row>
    <row r="209" spans="1:25" x14ac:dyDescent="0.35">
      <c r="A209" s="76"/>
      <c r="B209" s="76"/>
      <c r="C209" s="76"/>
      <c r="D209" s="76"/>
      <c r="E209" s="76"/>
      <c r="F209" s="76" t="s">
        <v>17527</v>
      </c>
      <c r="G209" s="76"/>
      <c r="H209" s="76">
        <v>360000</v>
      </c>
      <c r="I209" s="76"/>
      <c r="J209" s="76" t="s">
        <v>1230</v>
      </c>
      <c r="K209" s="119"/>
      <c r="L209" s="119" t="s">
        <v>17528</v>
      </c>
      <c r="M209" s="119" t="s">
        <v>17529</v>
      </c>
      <c r="N209" s="119"/>
      <c r="O209" s="76"/>
      <c r="P209" s="76"/>
      <c r="Q209" s="119"/>
      <c r="R209" s="76"/>
      <c r="S209" s="76"/>
      <c r="T209" s="76"/>
      <c r="U209" s="76"/>
      <c r="V209" s="121"/>
      <c r="W209" s="121"/>
      <c r="X209" s="653">
        <f t="shared" si="6"/>
        <v>25200.000000000004</v>
      </c>
      <c r="Y209" s="76">
        <f t="shared" si="7"/>
        <v>385200</v>
      </c>
    </row>
    <row r="210" spans="1:25" x14ac:dyDescent="0.35">
      <c r="A210" s="76"/>
      <c r="B210" s="76"/>
      <c r="C210" s="76"/>
      <c r="D210" s="76"/>
      <c r="E210" s="76"/>
      <c r="F210" s="76" t="s">
        <v>17527</v>
      </c>
      <c r="G210" s="76"/>
      <c r="H210" s="76">
        <v>360000</v>
      </c>
      <c r="I210" s="76"/>
      <c r="J210" s="76" t="s">
        <v>1230</v>
      </c>
      <c r="K210" s="76"/>
      <c r="L210" s="119" t="s">
        <v>17528</v>
      </c>
      <c r="M210" s="119" t="s">
        <v>17529</v>
      </c>
      <c r="N210" s="76"/>
      <c r="O210" s="76"/>
      <c r="P210" s="76"/>
      <c r="Q210" s="76"/>
      <c r="R210" s="76"/>
      <c r="S210" s="76"/>
      <c r="T210" s="76"/>
      <c r="U210" s="76"/>
      <c r="V210" s="121"/>
      <c r="W210" s="121"/>
      <c r="X210" s="653">
        <f t="shared" si="6"/>
        <v>25200.000000000004</v>
      </c>
      <c r="Y210" s="76">
        <f t="shared" si="7"/>
        <v>385200</v>
      </c>
    </row>
    <row r="211" spans="1:25" x14ac:dyDescent="0.35">
      <c r="A211" s="76"/>
      <c r="B211" s="76"/>
      <c r="C211" s="76"/>
      <c r="D211" s="76"/>
      <c r="E211" s="76"/>
      <c r="F211" s="124" t="s">
        <v>894</v>
      </c>
      <c r="G211" s="124"/>
      <c r="H211" s="124">
        <f>SUM(H5:H210)</f>
        <v>106432000</v>
      </c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121"/>
      <c r="W211" s="121"/>
      <c r="X211" s="653">
        <f t="shared" si="6"/>
        <v>7450240.0000000009</v>
      </c>
      <c r="Y211" s="124">
        <f t="shared" si="7"/>
        <v>113882240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00B050"/>
  </sheetPr>
  <dimension ref="A1:Y71"/>
  <sheetViews>
    <sheetView topLeftCell="F2" workbookViewId="0">
      <selection activeCell="AA14" sqref="AA14"/>
    </sheetView>
  </sheetViews>
  <sheetFormatPr defaultRowHeight="14.5" x14ac:dyDescent="0.35"/>
  <cols>
    <col min="1" max="1" width="18" hidden="1" customWidth="1"/>
    <col min="2" max="2" width="17.08984375" hidden="1" customWidth="1"/>
    <col min="3" max="3" width="15.7265625" hidden="1" customWidth="1"/>
    <col min="4" max="5" width="36.453125" hidden="1" customWidth="1"/>
    <col min="6" max="6" width="36.453125" customWidth="1"/>
    <col min="7" max="7" width="28.08984375" customWidth="1"/>
    <col min="8" max="8" width="28.08984375" style="104" hidden="1" customWidth="1"/>
    <col min="9" max="9" width="27.7265625" hidden="1" customWidth="1"/>
    <col min="10" max="10" width="24" hidden="1" customWidth="1"/>
    <col min="11" max="11" width="16.08984375" style="45" hidden="1" customWidth="1"/>
    <col min="12" max="12" width="24.453125" hidden="1" customWidth="1"/>
    <col min="13" max="13" width="25.1796875" hidden="1" customWidth="1"/>
    <col min="14" max="14" width="23.08984375" hidden="1" customWidth="1"/>
    <col min="15" max="15" width="34.7265625" hidden="1" customWidth="1"/>
    <col min="16" max="16" width="16" hidden="1" customWidth="1"/>
    <col min="17" max="17" width="31.453125" hidden="1" customWidth="1"/>
    <col min="18" max="18" width="14" hidden="1" customWidth="1"/>
    <col min="19" max="19" width="26.08984375" hidden="1" customWidth="1"/>
    <col min="20" max="20" width="11.453125" hidden="1" customWidth="1"/>
    <col min="21" max="21" width="37.08984375" hidden="1" customWidth="1"/>
    <col min="22" max="22" width="42.453125" hidden="1" customWidth="1"/>
    <col min="23" max="23" width="49.08984375" hidden="1" customWidth="1"/>
    <col min="24" max="24" width="9.81640625" hidden="1" customWidth="1"/>
    <col min="25" max="25" width="28.08984375" style="104" customWidth="1"/>
  </cols>
  <sheetData>
    <row r="1" spans="1:25" x14ac:dyDescent="0.35">
      <c r="A1" s="665" t="s">
        <v>895</v>
      </c>
      <c r="B1" s="665"/>
      <c r="C1" s="665"/>
      <c r="D1" s="666"/>
      <c r="E1" s="4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29" x14ac:dyDescent="0.35">
      <c r="A2" s="49" t="s">
        <v>903</v>
      </c>
      <c r="B2" s="49" t="s">
        <v>904</v>
      </c>
      <c r="C2" s="49" t="s">
        <v>905</v>
      </c>
      <c r="D2" s="50" t="s">
        <v>17530</v>
      </c>
      <c r="E2" s="51" t="s">
        <v>907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53" t="s">
        <v>2389</v>
      </c>
      <c r="L2" s="49" t="s">
        <v>914</v>
      </c>
      <c r="M2" s="49" t="s">
        <v>915</v>
      </c>
      <c r="N2" s="49" t="s">
        <v>916</v>
      </c>
      <c r="O2" s="50" t="s">
        <v>17531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2390</v>
      </c>
      <c r="V2" s="51" t="s">
        <v>925</v>
      </c>
      <c r="W2" s="674"/>
      <c r="Y2" s="634" t="s">
        <v>24303</v>
      </c>
    </row>
    <row r="3" spans="1:25" x14ac:dyDescent="0.35">
      <c r="A3" s="506"/>
      <c r="B3" s="506"/>
      <c r="C3" s="506"/>
      <c r="D3" s="506"/>
      <c r="E3" s="59"/>
      <c r="F3" s="59" t="s">
        <v>17532</v>
      </c>
      <c r="G3" s="506"/>
      <c r="H3" s="507"/>
      <c r="I3" s="506"/>
      <c r="J3" s="506"/>
      <c r="K3" s="506"/>
      <c r="L3" s="508"/>
      <c r="M3" s="509"/>
      <c r="N3" s="506"/>
      <c r="O3" s="506"/>
      <c r="P3" s="506"/>
      <c r="Q3" s="506"/>
      <c r="R3" s="506"/>
      <c r="S3" s="506"/>
      <c r="T3" s="506"/>
      <c r="U3" s="510"/>
      <c r="V3" s="506"/>
      <c r="W3" s="506"/>
      <c r="X3" s="631">
        <v>7.0000000000000007E-2</v>
      </c>
      <c r="Y3" s="507"/>
    </row>
    <row r="4" spans="1:25" s="513" customFormat="1" x14ac:dyDescent="0.35">
      <c r="A4" s="143"/>
      <c r="B4" s="143"/>
      <c r="C4" s="143"/>
      <c r="D4" s="143"/>
      <c r="E4" s="73" t="s">
        <v>17533</v>
      </c>
      <c r="F4" s="143" t="s">
        <v>17534</v>
      </c>
      <c r="G4" s="143"/>
      <c r="H4" s="166">
        <v>600000</v>
      </c>
      <c r="I4" s="143"/>
      <c r="J4" s="143" t="s">
        <v>2182</v>
      </c>
      <c r="K4" s="143"/>
      <c r="L4" s="511" t="s">
        <v>17535</v>
      </c>
      <c r="M4" s="94">
        <v>1943</v>
      </c>
      <c r="N4" s="512" t="s">
        <v>1063</v>
      </c>
      <c r="O4" s="143" t="s">
        <v>1773</v>
      </c>
      <c r="P4" s="143" t="s">
        <v>1812</v>
      </c>
      <c r="Q4" s="143" t="s">
        <v>8163</v>
      </c>
      <c r="R4" s="143"/>
      <c r="S4" s="143"/>
      <c r="T4" s="143"/>
      <c r="U4" s="143"/>
      <c r="V4" s="143" t="s">
        <v>940</v>
      </c>
      <c r="W4" s="243"/>
      <c r="X4" s="654">
        <f>H4*X$3</f>
        <v>42000.000000000007</v>
      </c>
      <c r="Y4" s="166">
        <f>H4+X4</f>
        <v>642000</v>
      </c>
    </row>
    <row r="5" spans="1:25" x14ac:dyDescent="0.35">
      <c r="A5" s="143"/>
      <c r="B5" s="143"/>
      <c r="C5" s="143"/>
      <c r="D5" s="143"/>
      <c r="E5" s="514" t="s">
        <v>17536</v>
      </c>
      <c r="F5" s="143" t="s">
        <v>17537</v>
      </c>
      <c r="G5" s="143"/>
      <c r="H5" s="166">
        <v>600000</v>
      </c>
      <c r="I5" s="143"/>
      <c r="J5" s="143" t="s">
        <v>2182</v>
      </c>
      <c r="K5" s="143"/>
      <c r="L5" s="143" t="s">
        <v>17535</v>
      </c>
      <c r="M5" s="143">
        <v>2003</v>
      </c>
      <c r="N5" s="512" t="s">
        <v>1063</v>
      </c>
      <c r="O5" s="143" t="s">
        <v>1773</v>
      </c>
      <c r="P5" s="143" t="s">
        <v>1812</v>
      </c>
      <c r="Q5" s="143" t="s">
        <v>8163</v>
      </c>
      <c r="R5" s="143"/>
      <c r="S5" s="143"/>
      <c r="T5" s="143"/>
      <c r="U5" s="143"/>
      <c r="V5" s="143" t="s">
        <v>940</v>
      </c>
      <c r="W5" s="243"/>
      <c r="X5" s="654">
        <f t="shared" ref="X5:X68" si="0">H5*X$3</f>
        <v>42000.000000000007</v>
      </c>
      <c r="Y5" s="166">
        <f t="shared" ref="Y5:Y68" si="1">H5+X5</f>
        <v>642000</v>
      </c>
    </row>
    <row r="6" spans="1:25" x14ac:dyDescent="0.35">
      <c r="A6" s="143"/>
      <c r="B6" s="143"/>
      <c r="C6" s="143"/>
      <c r="D6" s="143"/>
      <c r="E6" s="514" t="s">
        <v>17538</v>
      </c>
      <c r="F6" s="143" t="s">
        <v>17539</v>
      </c>
      <c r="G6" s="143"/>
      <c r="H6" s="166">
        <v>600000</v>
      </c>
      <c r="I6" s="143"/>
      <c r="J6" s="143" t="s">
        <v>2182</v>
      </c>
      <c r="K6" s="143"/>
      <c r="L6" s="143" t="s">
        <v>17535</v>
      </c>
      <c r="M6" s="143">
        <v>1822</v>
      </c>
      <c r="N6" s="512" t="s">
        <v>1063</v>
      </c>
      <c r="O6" s="143" t="s">
        <v>1773</v>
      </c>
      <c r="P6" s="143" t="s">
        <v>1812</v>
      </c>
      <c r="Q6" s="143" t="s">
        <v>8163</v>
      </c>
      <c r="R6" s="143"/>
      <c r="S6" s="143"/>
      <c r="T6" s="143"/>
      <c r="U6" s="143"/>
      <c r="V6" s="143" t="s">
        <v>940</v>
      </c>
      <c r="W6" s="243"/>
      <c r="X6" s="654">
        <f t="shared" si="0"/>
        <v>42000.000000000007</v>
      </c>
      <c r="Y6" s="166">
        <f t="shared" si="1"/>
        <v>642000</v>
      </c>
    </row>
    <row r="7" spans="1:25" x14ac:dyDescent="0.35">
      <c r="A7" s="143"/>
      <c r="B7" s="143"/>
      <c r="C7" s="143"/>
      <c r="D7" s="143"/>
      <c r="E7" s="514" t="s">
        <v>17540</v>
      </c>
      <c r="F7" s="143" t="s">
        <v>17541</v>
      </c>
      <c r="G7" s="143"/>
      <c r="H7" s="166">
        <v>600000</v>
      </c>
      <c r="I7" s="143"/>
      <c r="J7" s="143" t="s">
        <v>2182</v>
      </c>
      <c r="K7" s="143"/>
      <c r="L7" s="143" t="s">
        <v>17535</v>
      </c>
      <c r="M7" s="143">
        <v>1971</v>
      </c>
      <c r="N7" s="512" t="s">
        <v>1063</v>
      </c>
      <c r="O7" s="143" t="s">
        <v>1773</v>
      </c>
      <c r="P7" s="143" t="s">
        <v>1812</v>
      </c>
      <c r="Q7" s="143" t="s">
        <v>8163</v>
      </c>
      <c r="R7" s="143"/>
      <c r="S7" s="143"/>
      <c r="T7" s="143"/>
      <c r="U7" s="143"/>
      <c r="V7" s="143" t="s">
        <v>940</v>
      </c>
      <c r="W7" s="243"/>
      <c r="X7" s="654">
        <f t="shared" si="0"/>
        <v>42000.000000000007</v>
      </c>
      <c r="Y7" s="166">
        <f t="shared" si="1"/>
        <v>642000</v>
      </c>
    </row>
    <row r="8" spans="1:25" x14ac:dyDescent="0.35">
      <c r="A8" s="143"/>
      <c r="B8" s="143"/>
      <c r="C8" s="143"/>
      <c r="D8" s="143"/>
      <c r="E8" s="514" t="s">
        <v>17542</v>
      </c>
      <c r="F8" s="143" t="s">
        <v>17543</v>
      </c>
      <c r="G8" s="143"/>
      <c r="H8" s="166">
        <v>650000</v>
      </c>
      <c r="I8" s="143"/>
      <c r="J8" s="143" t="s">
        <v>2182</v>
      </c>
      <c r="K8" s="143"/>
      <c r="L8" s="143" t="s">
        <v>17544</v>
      </c>
      <c r="M8" s="512" t="s">
        <v>1063</v>
      </c>
      <c r="N8" s="512" t="s">
        <v>1063</v>
      </c>
      <c r="O8" s="143" t="s">
        <v>1773</v>
      </c>
      <c r="P8" s="366" t="s">
        <v>2308</v>
      </c>
      <c r="Q8" s="143" t="s">
        <v>8163</v>
      </c>
      <c r="R8" s="143"/>
      <c r="S8" s="143"/>
      <c r="T8" s="143"/>
      <c r="U8" s="143"/>
      <c r="V8" s="143" t="s">
        <v>940</v>
      </c>
      <c r="W8" s="243"/>
      <c r="X8" s="654">
        <f t="shared" si="0"/>
        <v>45500.000000000007</v>
      </c>
      <c r="Y8" s="166">
        <f t="shared" si="1"/>
        <v>695500</v>
      </c>
    </row>
    <row r="9" spans="1:25" x14ac:dyDescent="0.35">
      <c r="A9" s="143"/>
      <c r="B9" s="143"/>
      <c r="C9" s="143"/>
      <c r="D9" s="143"/>
      <c r="E9" s="514" t="s">
        <v>17545</v>
      </c>
      <c r="F9" s="143" t="s">
        <v>17546</v>
      </c>
      <c r="G9" s="143"/>
      <c r="H9" s="166">
        <v>600000</v>
      </c>
      <c r="I9" s="143"/>
      <c r="J9" s="143" t="s">
        <v>2182</v>
      </c>
      <c r="K9" s="143"/>
      <c r="L9" s="143" t="s">
        <v>17535</v>
      </c>
      <c r="M9" s="143">
        <v>2005</v>
      </c>
      <c r="N9" s="512" t="s">
        <v>1063</v>
      </c>
      <c r="O9" s="143" t="s">
        <v>1773</v>
      </c>
      <c r="P9" s="143" t="s">
        <v>1812</v>
      </c>
      <c r="Q9" s="143" t="s">
        <v>8163</v>
      </c>
      <c r="R9" s="143"/>
      <c r="S9" s="143"/>
      <c r="T9" s="143"/>
      <c r="U9" s="143"/>
      <c r="V9" s="143" t="s">
        <v>940</v>
      </c>
      <c r="W9" s="243"/>
      <c r="X9" s="654">
        <f t="shared" si="0"/>
        <v>42000.000000000007</v>
      </c>
      <c r="Y9" s="166">
        <f t="shared" si="1"/>
        <v>642000</v>
      </c>
    </row>
    <row r="10" spans="1:25" x14ac:dyDescent="0.35">
      <c r="A10" s="143"/>
      <c r="B10" s="143"/>
      <c r="C10" s="143"/>
      <c r="D10" s="143"/>
      <c r="E10" s="514" t="s">
        <v>17547</v>
      </c>
      <c r="F10" s="143" t="s">
        <v>17548</v>
      </c>
      <c r="G10" s="143"/>
      <c r="H10" s="166">
        <v>600000</v>
      </c>
      <c r="I10" s="143"/>
      <c r="J10" s="143" t="s">
        <v>2182</v>
      </c>
      <c r="K10" s="143"/>
      <c r="L10" s="143" t="s">
        <v>17535</v>
      </c>
      <c r="M10" s="143">
        <v>1998</v>
      </c>
      <c r="N10" s="512" t="s">
        <v>1063</v>
      </c>
      <c r="O10" s="143" t="s">
        <v>1773</v>
      </c>
      <c r="P10" s="143" t="s">
        <v>1812</v>
      </c>
      <c r="Q10" s="143" t="s">
        <v>8163</v>
      </c>
      <c r="R10" s="143"/>
      <c r="S10" s="143"/>
      <c r="T10" s="143"/>
      <c r="U10" s="143"/>
      <c r="V10" s="143" t="s">
        <v>940</v>
      </c>
      <c r="W10" s="243"/>
      <c r="X10" s="654">
        <f t="shared" si="0"/>
        <v>42000.000000000007</v>
      </c>
      <c r="Y10" s="166">
        <f t="shared" si="1"/>
        <v>642000</v>
      </c>
    </row>
    <row r="11" spans="1:25" x14ac:dyDescent="0.35">
      <c r="A11" s="143"/>
      <c r="B11" s="143"/>
      <c r="C11" s="143"/>
      <c r="D11" s="143"/>
      <c r="E11" s="514" t="s">
        <v>17549</v>
      </c>
      <c r="F11" s="143" t="s">
        <v>17550</v>
      </c>
      <c r="G11" s="143"/>
      <c r="H11" s="166">
        <v>600000</v>
      </c>
      <c r="I11" s="143"/>
      <c r="J11" s="143" t="s">
        <v>2182</v>
      </c>
      <c r="K11" s="143"/>
      <c r="L11" s="143" t="s">
        <v>17535</v>
      </c>
      <c r="M11" s="143">
        <v>1717</v>
      </c>
      <c r="N11" s="512" t="s">
        <v>1063</v>
      </c>
      <c r="O11" s="143" t="s">
        <v>1773</v>
      </c>
      <c r="P11" s="143" t="s">
        <v>1812</v>
      </c>
      <c r="Q11" s="143" t="s">
        <v>8163</v>
      </c>
      <c r="R11" s="143"/>
      <c r="S11" s="143"/>
      <c r="T11" s="143"/>
      <c r="U11" s="143"/>
      <c r="V11" s="143" t="s">
        <v>940</v>
      </c>
      <c r="W11" s="243"/>
      <c r="X11" s="654">
        <f t="shared" si="0"/>
        <v>42000.000000000007</v>
      </c>
      <c r="Y11" s="166">
        <f t="shared" si="1"/>
        <v>642000</v>
      </c>
    </row>
    <row r="12" spans="1:25" x14ac:dyDescent="0.35">
      <c r="A12" s="143"/>
      <c r="B12" s="143"/>
      <c r="C12" s="143"/>
      <c r="D12" s="143"/>
      <c r="E12" s="514" t="s">
        <v>17551</v>
      </c>
      <c r="F12" s="143" t="s">
        <v>17552</v>
      </c>
      <c r="G12" s="143"/>
      <c r="H12" s="166">
        <v>600000</v>
      </c>
      <c r="I12" s="143"/>
      <c r="J12" s="143" t="s">
        <v>2182</v>
      </c>
      <c r="K12" s="143"/>
      <c r="L12" s="143" t="s">
        <v>17535</v>
      </c>
      <c r="M12" s="143">
        <v>1702</v>
      </c>
      <c r="N12" s="512" t="s">
        <v>1063</v>
      </c>
      <c r="O12" s="143" t="s">
        <v>1773</v>
      </c>
      <c r="P12" s="143" t="s">
        <v>1812</v>
      </c>
      <c r="Q12" s="143" t="s">
        <v>8163</v>
      </c>
      <c r="R12" s="143"/>
      <c r="S12" s="143"/>
      <c r="T12" s="143"/>
      <c r="U12" s="143"/>
      <c r="V12" s="143" t="s">
        <v>940</v>
      </c>
      <c r="W12" s="243"/>
      <c r="X12" s="654">
        <f t="shared" si="0"/>
        <v>42000.000000000007</v>
      </c>
      <c r="Y12" s="166">
        <f t="shared" si="1"/>
        <v>642000</v>
      </c>
    </row>
    <row r="13" spans="1:25" x14ac:dyDescent="0.35">
      <c r="A13" s="143"/>
      <c r="B13" s="143"/>
      <c r="C13" s="143"/>
      <c r="D13" s="143"/>
      <c r="E13" s="514" t="s">
        <v>17553</v>
      </c>
      <c r="F13" s="143" t="s">
        <v>17554</v>
      </c>
      <c r="G13" s="143"/>
      <c r="H13" s="166">
        <v>600000</v>
      </c>
      <c r="I13" s="143"/>
      <c r="J13" s="143" t="s">
        <v>2182</v>
      </c>
      <c r="K13" s="143"/>
      <c r="L13" s="143" t="s">
        <v>17535</v>
      </c>
      <c r="M13" s="515">
        <v>1707</v>
      </c>
      <c r="N13" s="512" t="s">
        <v>1063</v>
      </c>
      <c r="O13" s="143" t="s">
        <v>1773</v>
      </c>
      <c r="P13" s="143" t="s">
        <v>1812</v>
      </c>
      <c r="Q13" s="143" t="s">
        <v>8163</v>
      </c>
      <c r="R13" s="143"/>
      <c r="S13" s="143"/>
      <c r="T13" s="143"/>
      <c r="U13" s="143"/>
      <c r="V13" s="143" t="s">
        <v>940</v>
      </c>
      <c r="W13" s="243"/>
      <c r="X13" s="654">
        <f t="shared" si="0"/>
        <v>42000.000000000007</v>
      </c>
      <c r="Y13" s="166">
        <f t="shared" si="1"/>
        <v>642000</v>
      </c>
    </row>
    <row r="14" spans="1:25" x14ac:dyDescent="0.35">
      <c r="A14" s="143"/>
      <c r="B14" s="143"/>
      <c r="C14" s="143"/>
      <c r="D14" s="143"/>
      <c r="E14" s="516"/>
      <c r="F14" s="143" t="s">
        <v>17555</v>
      </c>
      <c r="G14" s="143"/>
      <c r="H14" s="166">
        <v>600000</v>
      </c>
      <c r="I14" s="143"/>
      <c r="J14" s="143" t="s">
        <v>2182</v>
      </c>
      <c r="K14" s="143"/>
      <c r="L14" s="143" t="s">
        <v>17544</v>
      </c>
      <c r="M14" s="512" t="s">
        <v>1063</v>
      </c>
      <c r="N14" s="512" t="s">
        <v>1063</v>
      </c>
      <c r="O14" s="143" t="s">
        <v>1773</v>
      </c>
      <c r="P14" s="143" t="s">
        <v>1812</v>
      </c>
      <c r="Q14" s="143" t="s">
        <v>8163</v>
      </c>
      <c r="R14" s="143"/>
      <c r="S14" s="143"/>
      <c r="T14" s="143"/>
      <c r="U14" s="143"/>
      <c r="V14" s="143" t="s">
        <v>940</v>
      </c>
      <c r="W14" s="243"/>
      <c r="X14" s="654">
        <f t="shared" si="0"/>
        <v>42000.000000000007</v>
      </c>
      <c r="Y14" s="166">
        <f t="shared" si="1"/>
        <v>642000</v>
      </c>
    </row>
    <row r="15" spans="1:25" x14ac:dyDescent="0.35">
      <c r="A15" s="143"/>
      <c r="B15" s="143"/>
      <c r="C15" s="143"/>
      <c r="D15" s="143"/>
      <c r="E15" s="516" t="s">
        <v>17556</v>
      </c>
      <c r="F15" s="517" t="s">
        <v>17557</v>
      </c>
      <c r="G15" s="516"/>
      <c r="H15" s="166">
        <v>600000</v>
      </c>
      <c r="I15" s="143"/>
      <c r="J15" s="143"/>
      <c r="K15" s="143"/>
      <c r="L15" s="143"/>
      <c r="M15" s="512"/>
      <c r="N15" s="512"/>
      <c r="O15" s="143"/>
      <c r="P15" s="143"/>
      <c r="Q15" s="143"/>
      <c r="R15" s="143"/>
      <c r="S15" s="143"/>
      <c r="T15" s="143"/>
      <c r="U15" s="143"/>
      <c r="V15" s="143"/>
      <c r="W15" s="243"/>
      <c r="X15" s="654">
        <f t="shared" si="0"/>
        <v>42000.000000000007</v>
      </c>
      <c r="Y15" s="166">
        <f t="shared" si="1"/>
        <v>642000</v>
      </c>
    </row>
    <row r="16" spans="1:25" x14ac:dyDescent="0.35">
      <c r="A16" s="143"/>
      <c r="B16" s="143"/>
      <c r="C16" s="143"/>
      <c r="D16" s="143"/>
      <c r="E16" s="516" t="s">
        <v>17556</v>
      </c>
      <c r="F16" s="517" t="s">
        <v>17558</v>
      </c>
      <c r="G16" s="516"/>
      <c r="H16" s="166">
        <v>600000</v>
      </c>
      <c r="I16" s="143"/>
      <c r="J16" s="143"/>
      <c r="K16" s="143"/>
      <c r="L16" s="143"/>
      <c r="M16" s="512"/>
      <c r="N16" s="512"/>
      <c r="O16" s="143"/>
      <c r="P16" s="143"/>
      <c r="Q16" s="143"/>
      <c r="R16" s="143"/>
      <c r="S16" s="143"/>
      <c r="T16" s="143"/>
      <c r="U16" s="143"/>
      <c r="V16" s="143"/>
      <c r="W16" s="243"/>
      <c r="X16" s="654">
        <f t="shared" si="0"/>
        <v>42000.000000000007</v>
      </c>
      <c r="Y16" s="166">
        <f t="shared" si="1"/>
        <v>642000</v>
      </c>
    </row>
    <row r="17" spans="1:25" x14ac:dyDescent="0.35">
      <c r="A17" s="143"/>
      <c r="B17" s="143"/>
      <c r="C17" s="143"/>
      <c r="D17" s="143"/>
      <c r="E17" s="516" t="s">
        <v>17556</v>
      </c>
      <c r="F17" s="517" t="s">
        <v>17559</v>
      </c>
      <c r="G17" s="516"/>
      <c r="H17" s="166">
        <v>600000</v>
      </c>
      <c r="I17" s="143"/>
      <c r="J17" s="143"/>
      <c r="K17" s="143"/>
      <c r="L17" s="143"/>
      <c r="M17" s="512"/>
      <c r="N17" s="512"/>
      <c r="O17" s="143"/>
      <c r="P17" s="143"/>
      <c r="Q17" s="143"/>
      <c r="R17" s="143"/>
      <c r="S17" s="143"/>
      <c r="T17" s="143"/>
      <c r="U17" s="143"/>
      <c r="V17" s="143"/>
      <c r="W17" s="243"/>
      <c r="X17" s="654">
        <f t="shared" si="0"/>
        <v>42000.000000000007</v>
      </c>
      <c r="Y17" s="166">
        <f t="shared" si="1"/>
        <v>642000</v>
      </c>
    </row>
    <row r="18" spans="1:25" x14ac:dyDescent="0.35">
      <c r="A18" s="143"/>
      <c r="B18" s="143"/>
      <c r="C18" s="143"/>
      <c r="D18" s="143"/>
      <c r="E18" s="516" t="s">
        <v>17556</v>
      </c>
      <c r="F18" s="517" t="s">
        <v>17560</v>
      </c>
      <c r="G18" s="516"/>
      <c r="H18" s="166">
        <v>600000</v>
      </c>
      <c r="I18" s="143"/>
      <c r="J18" s="143"/>
      <c r="K18" s="143"/>
      <c r="L18" s="143"/>
      <c r="M18" s="512"/>
      <c r="N18" s="512"/>
      <c r="O18" s="143"/>
      <c r="P18" s="143"/>
      <c r="Q18" s="143"/>
      <c r="R18" s="143"/>
      <c r="S18" s="143"/>
      <c r="T18" s="143"/>
      <c r="U18" s="143"/>
      <c r="V18" s="143"/>
      <c r="W18" s="243"/>
      <c r="X18" s="654">
        <f t="shared" si="0"/>
        <v>42000.000000000007</v>
      </c>
      <c r="Y18" s="166">
        <f t="shared" si="1"/>
        <v>642000</v>
      </c>
    </row>
    <row r="19" spans="1:25" x14ac:dyDescent="0.35">
      <c r="A19" s="143"/>
      <c r="B19" s="143"/>
      <c r="C19" s="143"/>
      <c r="D19" s="143"/>
      <c r="E19" s="516" t="s">
        <v>17556</v>
      </c>
      <c r="F19" s="517" t="s">
        <v>17561</v>
      </c>
      <c r="G19" s="516"/>
      <c r="H19" s="166">
        <v>600000</v>
      </c>
      <c r="I19" s="143"/>
      <c r="J19" s="143"/>
      <c r="K19" s="143"/>
      <c r="L19" s="143"/>
      <c r="M19" s="512"/>
      <c r="N19" s="512"/>
      <c r="O19" s="143"/>
      <c r="P19" s="143"/>
      <c r="Q19" s="143"/>
      <c r="R19" s="143"/>
      <c r="S19" s="143"/>
      <c r="T19" s="143"/>
      <c r="U19" s="143"/>
      <c r="V19" s="143"/>
      <c r="W19" s="243"/>
      <c r="X19" s="654">
        <f t="shared" si="0"/>
        <v>42000.000000000007</v>
      </c>
      <c r="Y19" s="166">
        <f t="shared" si="1"/>
        <v>642000</v>
      </c>
    </row>
    <row r="20" spans="1:25" x14ac:dyDescent="0.35">
      <c r="A20" s="143"/>
      <c r="B20" s="143"/>
      <c r="C20" s="143"/>
      <c r="D20" s="143"/>
      <c r="E20" s="516" t="s">
        <v>17556</v>
      </c>
      <c r="F20" s="517" t="s">
        <v>17562</v>
      </c>
      <c r="G20" s="516"/>
      <c r="H20" s="166">
        <v>600000</v>
      </c>
      <c r="I20" s="143"/>
      <c r="J20" s="143"/>
      <c r="K20" s="143"/>
      <c r="L20" s="143"/>
      <c r="M20" s="512"/>
      <c r="N20" s="512"/>
      <c r="O20" s="143"/>
      <c r="P20" s="143"/>
      <c r="Q20" s="143"/>
      <c r="R20" s="143"/>
      <c r="S20" s="143"/>
      <c r="T20" s="143"/>
      <c r="U20" s="143"/>
      <c r="V20" s="143"/>
      <c r="W20" s="243"/>
      <c r="X20" s="654">
        <f t="shared" si="0"/>
        <v>42000.000000000007</v>
      </c>
      <c r="Y20" s="166">
        <f t="shared" si="1"/>
        <v>642000</v>
      </c>
    </row>
    <row r="21" spans="1:25" x14ac:dyDescent="0.35">
      <c r="A21" s="143"/>
      <c r="B21" s="143"/>
      <c r="C21" s="143"/>
      <c r="D21" s="143"/>
      <c r="E21" s="516" t="s">
        <v>17556</v>
      </c>
      <c r="F21" s="517" t="s">
        <v>17563</v>
      </c>
      <c r="G21" s="516"/>
      <c r="H21" s="518">
        <v>650000</v>
      </c>
      <c r="I21" s="143"/>
      <c r="J21" s="143"/>
      <c r="K21" s="143"/>
      <c r="L21" s="143"/>
      <c r="M21" s="512"/>
      <c r="N21" s="512"/>
      <c r="O21" s="143"/>
      <c r="P21" s="143"/>
      <c r="Q21" s="143"/>
      <c r="R21" s="143"/>
      <c r="S21" s="143"/>
      <c r="T21" s="143"/>
      <c r="U21" s="143"/>
      <c r="V21" s="143"/>
      <c r="W21" s="243"/>
      <c r="X21" s="654">
        <f t="shared" si="0"/>
        <v>45500.000000000007</v>
      </c>
      <c r="Y21" s="518">
        <f t="shared" si="1"/>
        <v>695500</v>
      </c>
    </row>
    <row r="22" spans="1:25" x14ac:dyDescent="0.35">
      <c r="A22" s="143"/>
      <c r="B22" s="143"/>
      <c r="C22" s="143"/>
      <c r="D22" s="143"/>
      <c r="E22" s="516" t="s">
        <v>17556</v>
      </c>
      <c r="F22" s="517" t="s">
        <v>17564</v>
      </c>
      <c r="G22" s="516"/>
      <c r="H22" s="166">
        <v>600000</v>
      </c>
      <c r="I22" s="143"/>
      <c r="J22" s="143"/>
      <c r="K22" s="143"/>
      <c r="L22" s="143"/>
      <c r="M22" s="512"/>
      <c r="N22" s="512"/>
      <c r="O22" s="143"/>
      <c r="P22" s="143"/>
      <c r="Q22" s="143"/>
      <c r="R22" s="143"/>
      <c r="S22" s="143"/>
      <c r="T22" s="143"/>
      <c r="U22" s="143"/>
      <c r="V22" s="143"/>
      <c r="W22" s="243"/>
      <c r="X22" s="654">
        <f t="shared" si="0"/>
        <v>42000.000000000007</v>
      </c>
      <c r="Y22" s="166">
        <f t="shared" si="1"/>
        <v>642000</v>
      </c>
    </row>
    <row r="23" spans="1:25" x14ac:dyDescent="0.35">
      <c r="A23" s="143"/>
      <c r="B23" s="143"/>
      <c r="C23" s="143"/>
      <c r="D23" s="143"/>
      <c r="E23" s="516" t="s">
        <v>17556</v>
      </c>
      <c r="F23" s="517" t="s">
        <v>17565</v>
      </c>
      <c r="G23" s="516"/>
      <c r="H23" s="166">
        <v>600000</v>
      </c>
      <c r="I23" s="143"/>
      <c r="J23" s="143"/>
      <c r="K23" s="143"/>
      <c r="L23" s="143"/>
      <c r="M23" s="512"/>
      <c r="N23" s="512"/>
      <c r="O23" s="143"/>
      <c r="P23" s="143"/>
      <c r="Q23" s="143"/>
      <c r="R23" s="143"/>
      <c r="S23" s="143"/>
      <c r="T23" s="143"/>
      <c r="U23" s="143"/>
      <c r="V23" s="143"/>
      <c r="W23" s="243"/>
      <c r="X23" s="654">
        <f t="shared" si="0"/>
        <v>42000.000000000007</v>
      </c>
      <c r="Y23" s="166">
        <f t="shared" si="1"/>
        <v>642000</v>
      </c>
    </row>
    <row r="24" spans="1:25" x14ac:dyDescent="0.35">
      <c r="A24" s="143"/>
      <c r="B24" s="143"/>
      <c r="C24" s="143"/>
      <c r="D24" s="143"/>
      <c r="E24" s="516" t="s">
        <v>17556</v>
      </c>
      <c r="F24" s="517" t="s">
        <v>17566</v>
      </c>
      <c r="G24" s="516"/>
      <c r="H24" s="166">
        <v>600000</v>
      </c>
      <c r="I24" s="143"/>
      <c r="J24" s="143"/>
      <c r="K24" s="143"/>
      <c r="L24" s="143"/>
      <c r="M24" s="512"/>
      <c r="N24" s="512"/>
      <c r="O24" s="143"/>
      <c r="P24" s="143"/>
      <c r="Q24" s="143"/>
      <c r="R24" s="143"/>
      <c r="S24" s="143"/>
      <c r="T24" s="143"/>
      <c r="U24" s="143"/>
      <c r="V24" s="143"/>
      <c r="W24" s="243"/>
      <c r="X24" s="654">
        <f t="shared" si="0"/>
        <v>42000.000000000007</v>
      </c>
      <c r="Y24" s="166">
        <f t="shared" si="1"/>
        <v>642000</v>
      </c>
    </row>
    <row r="25" spans="1:25" x14ac:dyDescent="0.35">
      <c r="A25" s="143"/>
      <c r="B25" s="143"/>
      <c r="C25" s="143"/>
      <c r="D25" s="143"/>
      <c r="E25" s="516" t="s">
        <v>17556</v>
      </c>
      <c r="F25" s="517" t="s">
        <v>17567</v>
      </c>
      <c r="G25" s="516"/>
      <c r="H25" s="166">
        <v>600000</v>
      </c>
      <c r="I25" s="143"/>
      <c r="J25" s="143"/>
      <c r="K25" s="143"/>
      <c r="L25" s="143"/>
      <c r="M25" s="512"/>
      <c r="N25" s="512"/>
      <c r="O25" s="143"/>
      <c r="P25" s="143"/>
      <c r="Q25" s="143"/>
      <c r="R25" s="143"/>
      <c r="S25" s="143"/>
      <c r="T25" s="143"/>
      <c r="U25" s="143"/>
      <c r="V25" s="143"/>
      <c r="W25" s="243"/>
      <c r="X25" s="654">
        <f t="shared" si="0"/>
        <v>42000.000000000007</v>
      </c>
      <c r="Y25" s="166">
        <f t="shared" si="1"/>
        <v>642000</v>
      </c>
    </row>
    <row r="26" spans="1:25" x14ac:dyDescent="0.35">
      <c r="A26" s="98"/>
      <c r="B26" s="98"/>
      <c r="C26" s="98"/>
      <c r="D26" s="370"/>
      <c r="E26" s="370"/>
      <c r="F26" s="446" t="s">
        <v>2245</v>
      </c>
      <c r="G26" s="470"/>
      <c r="H26" s="519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370"/>
      <c r="X26" s="654">
        <f t="shared" si="0"/>
        <v>0</v>
      </c>
      <c r="Y26" s="519">
        <f t="shared" si="1"/>
        <v>0</v>
      </c>
    </row>
    <row r="27" spans="1:25" x14ac:dyDescent="0.35">
      <c r="A27" s="143"/>
      <c r="B27" s="143"/>
      <c r="C27" s="143"/>
      <c r="D27" s="143"/>
      <c r="E27" s="143"/>
      <c r="F27" s="143" t="s">
        <v>17568</v>
      </c>
      <c r="G27" s="143"/>
      <c r="H27" s="166">
        <v>75000</v>
      </c>
      <c r="I27" s="143"/>
      <c r="J27" s="143" t="s">
        <v>5775</v>
      </c>
      <c r="K27" s="143"/>
      <c r="L27" s="143" t="s">
        <v>12583</v>
      </c>
      <c r="M27" s="512" t="s">
        <v>17569</v>
      </c>
      <c r="N27" s="143"/>
      <c r="O27" s="143"/>
      <c r="P27" s="143"/>
      <c r="Q27" s="143" t="s">
        <v>1066</v>
      </c>
      <c r="R27" s="143"/>
      <c r="S27" s="143"/>
      <c r="T27" s="143"/>
      <c r="U27" s="143"/>
      <c r="V27" s="143"/>
      <c r="W27" s="243"/>
      <c r="X27" s="654">
        <f t="shared" si="0"/>
        <v>5250.0000000000009</v>
      </c>
      <c r="Y27" s="166">
        <f t="shared" si="1"/>
        <v>80250</v>
      </c>
    </row>
    <row r="28" spans="1:25" x14ac:dyDescent="0.35">
      <c r="A28" s="143"/>
      <c r="B28" s="143"/>
      <c r="C28" s="143"/>
      <c r="D28" s="143"/>
      <c r="E28" s="143"/>
      <c r="F28" s="143" t="s">
        <v>17570</v>
      </c>
      <c r="G28" s="143"/>
      <c r="H28" s="166">
        <v>75000</v>
      </c>
      <c r="I28" s="143"/>
      <c r="J28" s="143" t="s">
        <v>5775</v>
      </c>
      <c r="K28" s="143"/>
      <c r="L28" s="143" t="s">
        <v>12583</v>
      </c>
      <c r="M28" s="512" t="s">
        <v>17571</v>
      </c>
      <c r="N28" s="143"/>
      <c r="O28" s="143"/>
      <c r="P28" s="143"/>
      <c r="Q28" s="143" t="s">
        <v>1066</v>
      </c>
      <c r="R28" s="143"/>
      <c r="S28" s="143"/>
      <c r="T28" s="143"/>
      <c r="U28" s="143"/>
      <c r="V28" s="143"/>
      <c r="W28" s="243"/>
      <c r="X28" s="654">
        <f t="shared" si="0"/>
        <v>5250.0000000000009</v>
      </c>
      <c r="Y28" s="166">
        <f t="shared" si="1"/>
        <v>80250</v>
      </c>
    </row>
    <row r="29" spans="1:25" x14ac:dyDescent="0.35">
      <c r="A29" s="143"/>
      <c r="B29" s="143"/>
      <c r="C29" s="143"/>
      <c r="D29" s="143"/>
      <c r="E29" s="143"/>
      <c r="F29" s="143" t="s">
        <v>17572</v>
      </c>
      <c r="G29" s="143"/>
      <c r="H29" s="166">
        <v>75000</v>
      </c>
      <c r="I29" s="143"/>
      <c r="J29" s="143" t="s">
        <v>5775</v>
      </c>
      <c r="K29" s="143"/>
      <c r="L29" s="143" t="s">
        <v>12583</v>
      </c>
      <c r="M29" s="512" t="s">
        <v>17573</v>
      </c>
      <c r="N29" s="143"/>
      <c r="O29" s="143"/>
      <c r="P29" s="143"/>
      <c r="Q29" s="143" t="s">
        <v>1066</v>
      </c>
      <c r="R29" s="143"/>
      <c r="S29" s="143"/>
      <c r="T29" s="143"/>
      <c r="U29" s="143"/>
      <c r="V29" s="143"/>
      <c r="W29" s="243"/>
      <c r="X29" s="654">
        <f t="shared" si="0"/>
        <v>5250.0000000000009</v>
      </c>
      <c r="Y29" s="166">
        <f t="shared" si="1"/>
        <v>80250</v>
      </c>
    </row>
    <row r="30" spans="1:25" x14ac:dyDescent="0.35">
      <c r="A30" s="143"/>
      <c r="B30" s="143"/>
      <c r="C30" s="143"/>
      <c r="D30" s="143"/>
      <c r="E30" s="143"/>
      <c r="F30" s="143" t="s">
        <v>17574</v>
      </c>
      <c r="G30" s="143"/>
      <c r="H30" s="166">
        <v>75000</v>
      </c>
      <c r="I30" s="143"/>
      <c r="J30" s="143" t="s">
        <v>5775</v>
      </c>
      <c r="K30" s="143"/>
      <c r="L30" s="143" t="s">
        <v>12583</v>
      </c>
      <c r="M30" s="512" t="s">
        <v>17575</v>
      </c>
      <c r="N30" s="143"/>
      <c r="O30" s="143"/>
      <c r="P30" s="143"/>
      <c r="Q30" s="143" t="s">
        <v>1066</v>
      </c>
      <c r="R30" s="143"/>
      <c r="S30" s="143"/>
      <c r="T30" s="143"/>
      <c r="U30" s="143"/>
      <c r="V30" s="143"/>
      <c r="W30" s="243"/>
      <c r="X30" s="654">
        <f t="shared" si="0"/>
        <v>5250.0000000000009</v>
      </c>
      <c r="Y30" s="166">
        <f t="shared" si="1"/>
        <v>80250</v>
      </c>
    </row>
    <row r="31" spans="1:25" x14ac:dyDescent="0.35">
      <c r="A31" s="143"/>
      <c r="B31" s="143"/>
      <c r="C31" s="143"/>
      <c r="D31" s="143"/>
      <c r="E31" s="143"/>
      <c r="F31" s="143" t="s">
        <v>17576</v>
      </c>
      <c r="G31" s="143"/>
      <c r="H31" s="166">
        <v>75000</v>
      </c>
      <c r="I31" s="143"/>
      <c r="J31" s="143" t="s">
        <v>5775</v>
      </c>
      <c r="K31" s="143"/>
      <c r="L31" s="143" t="s">
        <v>12583</v>
      </c>
      <c r="M31" s="512" t="s">
        <v>17577</v>
      </c>
      <c r="N31" s="143"/>
      <c r="O31" s="143"/>
      <c r="P31" s="143"/>
      <c r="Q31" s="143" t="s">
        <v>1066</v>
      </c>
      <c r="R31" s="143"/>
      <c r="S31" s="143"/>
      <c r="T31" s="143"/>
      <c r="U31" s="143"/>
      <c r="V31" s="143"/>
      <c r="W31" s="243"/>
      <c r="X31" s="654">
        <f t="shared" si="0"/>
        <v>5250.0000000000009</v>
      </c>
      <c r="Y31" s="166">
        <f t="shared" si="1"/>
        <v>80250</v>
      </c>
    </row>
    <row r="32" spans="1:25" x14ac:dyDescent="0.35">
      <c r="A32" s="143"/>
      <c r="B32" s="143"/>
      <c r="C32" s="143"/>
      <c r="D32" s="143"/>
      <c r="E32" s="143"/>
      <c r="F32" s="143" t="s">
        <v>17578</v>
      </c>
      <c r="G32" s="143"/>
      <c r="H32" s="166">
        <v>75000</v>
      </c>
      <c r="I32" s="143"/>
      <c r="J32" s="143" t="s">
        <v>5775</v>
      </c>
      <c r="K32" s="143"/>
      <c r="L32" s="143" t="s">
        <v>12583</v>
      </c>
      <c r="M32" s="512" t="s">
        <v>17579</v>
      </c>
      <c r="N32" s="143"/>
      <c r="O32" s="143"/>
      <c r="P32" s="143"/>
      <c r="Q32" s="143" t="s">
        <v>1066</v>
      </c>
      <c r="R32" s="143"/>
      <c r="S32" s="143"/>
      <c r="T32" s="143"/>
      <c r="U32" s="143"/>
      <c r="V32" s="143"/>
      <c r="W32" s="243"/>
      <c r="X32" s="654">
        <f t="shared" si="0"/>
        <v>5250.0000000000009</v>
      </c>
      <c r="Y32" s="166">
        <f t="shared" si="1"/>
        <v>80250</v>
      </c>
    </row>
    <row r="33" spans="1:25" x14ac:dyDescent="0.35">
      <c r="A33" s="143"/>
      <c r="B33" s="143"/>
      <c r="C33" s="143"/>
      <c r="D33" s="143"/>
      <c r="E33" s="143"/>
      <c r="F33" s="143" t="s">
        <v>17580</v>
      </c>
      <c r="G33" s="143"/>
      <c r="H33" s="166">
        <v>75000</v>
      </c>
      <c r="I33" s="143"/>
      <c r="J33" s="143" t="s">
        <v>5775</v>
      </c>
      <c r="K33" s="143"/>
      <c r="L33" s="143" t="s">
        <v>12583</v>
      </c>
      <c r="M33" s="512" t="s">
        <v>17581</v>
      </c>
      <c r="N33" s="143"/>
      <c r="O33" s="143"/>
      <c r="P33" s="143"/>
      <c r="Q33" s="143" t="s">
        <v>1066</v>
      </c>
      <c r="R33" s="143"/>
      <c r="S33" s="143"/>
      <c r="T33" s="143"/>
      <c r="U33" s="143"/>
      <c r="V33" s="143"/>
      <c r="W33" s="243"/>
      <c r="X33" s="654">
        <f t="shared" si="0"/>
        <v>5250.0000000000009</v>
      </c>
      <c r="Y33" s="166">
        <f t="shared" si="1"/>
        <v>80250</v>
      </c>
    </row>
    <row r="34" spans="1:25" x14ac:dyDescent="0.35">
      <c r="A34" s="143"/>
      <c r="B34" s="143"/>
      <c r="C34" s="143"/>
      <c r="D34" s="143"/>
      <c r="E34" s="143"/>
      <c r="F34" s="143" t="s">
        <v>17582</v>
      </c>
      <c r="G34" s="143"/>
      <c r="H34" s="166">
        <v>75000</v>
      </c>
      <c r="I34" s="143"/>
      <c r="J34" s="143" t="s">
        <v>5775</v>
      </c>
      <c r="K34" s="143"/>
      <c r="L34" s="143" t="s">
        <v>12583</v>
      </c>
      <c r="M34" s="143">
        <v>9102835</v>
      </c>
      <c r="N34" s="143"/>
      <c r="O34" s="143"/>
      <c r="P34" s="143"/>
      <c r="Q34" s="143" t="s">
        <v>1066</v>
      </c>
      <c r="R34" s="143"/>
      <c r="S34" s="143"/>
      <c r="T34" s="143"/>
      <c r="U34" s="143"/>
      <c r="V34" s="143"/>
      <c r="W34" s="243"/>
      <c r="X34" s="654">
        <f t="shared" si="0"/>
        <v>5250.0000000000009</v>
      </c>
      <c r="Y34" s="166">
        <f t="shared" si="1"/>
        <v>80250</v>
      </c>
    </row>
    <row r="35" spans="1:25" x14ac:dyDescent="0.35">
      <c r="A35" s="143"/>
      <c r="B35" s="143"/>
      <c r="C35" s="143"/>
      <c r="D35" s="143"/>
      <c r="E35" s="143"/>
      <c r="F35" s="143" t="s">
        <v>17583</v>
      </c>
      <c r="G35" s="143"/>
      <c r="H35" s="166">
        <v>75000</v>
      </c>
      <c r="I35" s="143"/>
      <c r="J35" s="143" t="s">
        <v>5775</v>
      </c>
      <c r="K35" s="143"/>
      <c r="L35" s="143" t="s">
        <v>12583</v>
      </c>
      <c r="M35" s="512" t="s">
        <v>17584</v>
      </c>
      <c r="N35" s="143"/>
      <c r="O35" s="143"/>
      <c r="P35" s="143"/>
      <c r="Q35" s="143" t="s">
        <v>1066</v>
      </c>
      <c r="R35" s="143"/>
      <c r="S35" s="143"/>
      <c r="T35" s="143"/>
      <c r="U35" s="143"/>
      <c r="V35" s="143"/>
      <c r="W35" s="243"/>
      <c r="X35" s="654">
        <f t="shared" si="0"/>
        <v>5250.0000000000009</v>
      </c>
      <c r="Y35" s="166">
        <f t="shared" si="1"/>
        <v>80250</v>
      </c>
    </row>
    <row r="36" spans="1:25" x14ac:dyDescent="0.35">
      <c r="A36" s="143"/>
      <c r="B36" s="143"/>
      <c r="C36" s="143"/>
      <c r="D36" s="143"/>
      <c r="E36" s="143"/>
      <c r="F36" s="143" t="s">
        <v>17585</v>
      </c>
      <c r="G36" s="143"/>
      <c r="H36" s="166">
        <v>75000</v>
      </c>
      <c r="I36" s="143"/>
      <c r="J36" s="143" t="s">
        <v>5775</v>
      </c>
      <c r="K36" s="143"/>
      <c r="L36" s="143" t="s">
        <v>12583</v>
      </c>
      <c r="M36" s="512" t="s">
        <v>17586</v>
      </c>
      <c r="N36" s="143"/>
      <c r="O36" s="143"/>
      <c r="P36" s="143"/>
      <c r="Q36" s="143" t="s">
        <v>1066</v>
      </c>
      <c r="R36" s="143"/>
      <c r="S36" s="143"/>
      <c r="T36" s="143"/>
      <c r="U36" s="143"/>
      <c r="V36" s="143"/>
      <c r="W36" s="243"/>
      <c r="X36" s="654">
        <f t="shared" si="0"/>
        <v>5250.0000000000009</v>
      </c>
      <c r="Y36" s="166">
        <f t="shared" si="1"/>
        <v>80250</v>
      </c>
    </row>
    <row r="37" spans="1:25" x14ac:dyDescent="0.35">
      <c r="A37" s="143"/>
      <c r="B37" s="143"/>
      <c r="C37" s="143"/>
      <c r="D37" s="143"/>
      <c r="E37" s="143"/>
      <c r="F37" s="143" t="s">
        <v>17587</v>
      </c>
      <c r="G37" s="143"/>
      <c r="H37" s="166">
        <v>75000</v>
      </c>
      <c r="I37" s="143"/>
      <c r="J37" s="143" t="s">
        <v>5775</v>
      </c>
      <c r="K37" s="368"/>
      <c r="L37" s="143" t="s">
        <v>11368</v>
      </c>
      <c r="M37" s="520" t="s">
        <v>17588</v>
      </c>
      <c r="N37" s="143"/>
      <c r="O37" s="143"/>
      <c r="P37" s="143"/>
      <c r="Q37" s="143" t="s">
        <v>1066</v>
      </c>
      <c r="R37" s="143"/>
      <c r="S37" s="143"/>
      <c r="T37" s="143"/>
      <c r="U37" s="143"/>
      <c r="V37" s="143"/>
      <c r="W37" s="243"/>
      <c r="X37" s="654">
        <f t="shared" si="0"/>
        <v>5250.0000000000009</v>
      </c>
      <c r="Y37" s="166">
        <f t="shared" si="1"/>
        <v>80250</v>
      </c>
    </row>
    <row r="38" spans="1:25" x14ac:dyDescent="0.35">
      <c r="A38" s="98"/>
      <c r="B38" s="98"/>
      <c r="C38" s="98"/>
      <c r="D38" s="98"/>
      <c r="E38" s="98"/>
      <c r="F38" s="446" t="s">
        <v>17589</v>
      </c>
      <c r="G38" s="98"/>
      <c r="H38" s="140"/>
      <c r="I38" s="98"/>
      <c r="J38" s="98"/>
      <c r="K38" s="370"/>
      <c r="L38" s="98"/>
      <c r="M38" s="521"/>
      <c r="N38" s="98"/>
      <c r="O38" s="98"/>
      <c r="P38" s="98"/>
      <c r="Q38" s="98"/>
      <c r="R38" s="98"/>
      <c r="S38" s="98"/>
      <c r="T38" s="98"/>
      <c r="U38" s="98"/>
      <c r="V38" s="98"/>
      <c r="W38" s="370"/>
      <c r="X38" s="654">
        <f t="shared" si="0"/>
        <v>0</v>
      </c>
      <c r="Y38" s="140">
        <f t="shared" si="1"/>
        <v>0</v>
      </c>
    </row>
    <row r="39" spans="1:25" x14ac:dyDescent="0.35">
      <c r="A39" s="143"/>
      <c r="B39" s="143"/>
      <c r="C39" s="143"/>
      <c r="D39" s="143"/>
      <c r="E39" s="143"/>
      <c r="F39" s="143" t="s">
        <v>17590</v>
      </c>
      <c r="G39" s="143"/>
      <c r="H39" s="166"/>
      <c r="I39" s="143"/>
      <c r="J39" s="143" t="s">
        <v>17591</v>
      </c>
      <c r="K39" s="368"/>
      <c r="L39" s="143"/>
      <c r="M39" s="520"/>
      <c r="N39" s="143"/>
      <c r="O39" s="143"/>
      <c r="P39" s="143"/>
      <c r="Q39" s="143"/>
      <c r="R39" s="143"/>
      <c r="S39" s="143"/>
      <c r="T39" s="143"/>
      <c r="U39" s="143"/>
      <c r="V39" s="143"/>
      <c r="W39" s="243"/>
      <c r="X39" s="654">
        <f t="shared" si="0"/>
        <v>0</v>
      </c>
      <c r="Y39" s="166">
        <f t="shared" si="1"/>
        <v>0</v>
      </c>
    </row>
    <row r="40" spans="1:25" x14ac:dyDescent="0.35">
      <c r="A40" s="143"/>
      <c r="B40" s="143"/>
      <c r="C40" s="143"/>
      <c r="D40" s="143"/>
      <c r="E40" s="143"/>
      <c r="F40" s="143" t="s">
        <v>17592</v>
      </c>
      <c r="G40" s="143"/>
      <c r="H40" s="166"/>
      <c r="I40" s="143"/>
      <c r="J40" s="143" t="s">
        <v>17591</v>
      </c>
      <c r="K40" s="368"/>
      <c r="L40" s="143"/>
      <c r="M40" s="520"/>
      <c r="N40" s="143"/>
      <c r="O40" s="143"/>
      <c r="P40" s="143"/>
      <c r="Q40" s="143"/>
      <c r="R40" s="143"/>
      <c r="S40" s="143"/>
      <c r="T40" s="143"/>
      <c r="U40" s="143"/>
      <c r="V40" s="143"/>
      <c r="W40" s="243"/>
      <c r="X40" s="654">
        <f t="shared" si="0"/>
        <v>0</v>
      </c>
      <c r="Y40" s="166">
        <f t="shared" si="1"/>
        <v>0</v>
      </c>
    </row>
    <row r="41" spans="1:25" x14ac:dyDescent="0.35">
      <c r="A41" s="143"/>
      <c r="B41" s="143"/>
      <c r="C41" s="143"/>
      <c r="D41" s="143"/>
      <c r="E41" s="143"/>
      <c r="F41" s="143" t="s">
        <v>17593</v>
      </c>
      <c r="G41" s="143"/>
      <c r="H41" s="166"/>
      <c r="I41" s="143"/>
      <c r="J41" s="143" t="s">
        <v>17594</v>
      </c>
      <c r="K41" s="368" t="s">
        <v>1063</v>
      </c>
      <c r="L41" s="143">
        <v>8105</v>
      </c>
      <c r="M41" s="143">
        <v>144525</v>
      </c>
      <c r="N41" s="143"/>
      <c r="O41" s="143"/>
      <c r="P41" s="143"/>
      <c r="Q41" s="143"/>
      <c r="R41" s="143"/>
      <c r="S41" s="143"/>
      <c r="T41" s="143"/>
      <c r="U41" s="143"/>
      <c r="V41" s="143"/>
      <c r="W41" s="243"/>
      <c r="X41" s="654">
        <f t="shared" si="0"/>
        <v>0</v>
      </c>
      <c r="Y41" s="166">
        <f t="shared" si="1"/>
        <v>0</v>
      </c>
    </row>
    <row r="42" spans="1:25" x14ac:dyDescent="0.35">
      <c r="A42" s="143"/>
      <c r="B42" s="143"/>
      <c r="C42" s="143"/>
      <c r="D42" s="143"/>
      <c r="E42" s="143"/>
      <c r="F42" s="143" t="s">
        <v>17593</v>
      </c>
      <c r="G42" s="143"/>
      <c r="H42" s="166"/>
      <c r="I42" s="143"/>
      <c r="J42" s="143" t="s">
        <v>17594</v>
      </c>
      <c r="K42" s="368" t="s">
        <v>1063</v>
      </c>
      <c r="L42" s="143">
        <v>8105</v>
      </c>
      <c r="M42" s="143">
        <v>144807</v>
      </c>
      <c r="N42" s="143"/>
      <c r="O42" s="143"/>
      <c r="P42" s="143"/>
      <c r="Q42" s="143"/>
      <c r="R42" s="143"/>
      <c r="S42" s="143"/>
      <c r="T42" s="143"/>
      <c r="U42" s="143"/>
      <c r="V42" s="143"/>
      <c r="W42" s="243"/>
      <c r="X42" s="654">
        <f t="shared" si="0"/>
        <v>0</v>
      </c>
      <c r="Y42" s="166">
        <f t="shared" si="1"/>
        <v>0</v>
      </c>
    </row>
    <row r="43" spans="1:25" x14ac:dyDescent="0.35">
      <c r="A43" s="143"/>
      <c r="B43" s="143"/>
      <c r="C43" s="143"/>
      <c r="D43" s="143"/>
      <c r="E43" s="143"/>
      <c r="F43" s="143" t="s">
        <v>17593</v>
      </c>
      <c r="G43" s="143"/>
      <c r="H43" s="166"/>
      <c r="I43" s="143"/>
      <c r="J43" s="143" t="s">
        <v>17594</v>
      </c>
      <c r="K43" s="368" t="s">
        <v>1063</v>
      </c>
      <c r="L43" s="143">
        <v>8105</v>
      </c>
      <c r="M43" s="143">
        <v>144951</v>
      </c>
      <c r="N43" s="143"/>
      <c r="O43" s="143"/>
      <c r="P43" s="143"/>
      <c r="Q43" s="143"/>
      <c r="R43" s="143"/>
      <c r="S43" s="143"/>
      <c r="T43" s="143"/>
      <c r="U43" s="143"/>
      <c r="V43" s="143"/>
      <c r="W43" s="243"/>
      <c r="X43" s="654">
        <f t="shared" si="0"/>
        <v>0</v>
      </c>
      <c r="Y43" s="166">
        <f t="shared" si="1"/>
        <v>0</v>
      </c>
    </row>
    <row r="44" spans="1:25" x14ac:dyDescent="0.35">
      <c r="A44" s="143"/>
      <c r="B44" s="143"/>
      <c r="C44" s="143"/>
      <c r="D44" s="143"/>
      <c r="E44" s="143"/>
      <c r="F44" s="143" t="s">
        <v>17593</v>
      </c>
      <c r="G44" s="143"/>
      <c r="H44" s="166"/>
      <c r="I44" s="143"/>
      <c r="J44" s="143" t="s">
        <v>17594</v>
      </c>
      <c r="K44" s="368" t="s">
        <v>1063</v>
      </c>
      <c r="L44" s="143">
        <v>8105</v>
      </c>
      <c r="M44" s="143">
        <v>145218</v>
      </c>
      <c r="N44" s="143"/>
      <c r="O44" s="143"/>
      <c r="P44" s="143"/>
      <c r="Q44" s="143"/>
      <c r="R44" s="143"/>
      <c r="S44" s="143"/>
      <c r="T44" s="143"/>
      <c r="U44" s="143"/>
      <c r="V44" s="143"/>
      <c r="W44" s="243"/>
      <c r="X44" s="654">
        <f t="shared" si="0"/>
        <v>0</v>
      </c>
      <c r="Y44" s="166">
        <f t="shared" si="1"/>
        <v>0</v>
      </c>
    </row>
    <row r="45" spans="1:25" x14ac:dyDescent="0.35">
      <c r="A45" s="143"/>
      <c r="B45" s="143"/>
      <c r="C45" s="143"/>
      <c r="D45" s="143"/>
      <c r="E45" s="143"/>
      <c r="F45" s="143" t="s">
        <v>17593</v>
      </c>
      <c r="G45" s="143"/>
      <c r="H45" s="166"/>
      <c r="I45" s="143"/>
      <c r="J45" s="143" t="s">
        <v>17594</v>
      </c>
      <c r="K45" s="368" t="s">
        <v>1063</v>
      </c>
      <c r="L45" s="143">
        <v>8107</v>
      </c>
      <c r="M45" s="143">
        <v>153242</v>
      </c>
      <c r="N45" s="143"/>
      <c r="O45" s="143"/>
      <c r="P45" s="143"/>
      <c r="Q45" s="143"/>
      <c r="R45" s="143"/>
      <c r="S45" s="143"/>
      <c r="T45" s="143"/>
      <c r="U45" s="143"/>
      <c r="V45" s="143"/>
      <c r="W45" s="243"/>
      <c r="X45" s="654">
        <f t="shared" si="0"/>
        <v>0</v>
      </c>
      <c r="Y45" s="166">
        <f t="shared" si="1"/>
        <v>0</v>
      </c>
    </row>
    <row r="46" spans="1:25" x14ac:dyDescent="0.35">
      <c r="A46" s="143"/>
      <c r="B46" s="143"/>
      <c r="C46" s="143"/>
      <c r="D46" s="143"/>
      <c r="E46" s="143"/>
      <c r="F46" s="143" t="s">
        <v>17593</v>
      </c>
      <c r="G46" s="143"/>
      <c r="H46" s="166"/>
      <c r="I46" s="143"/>
      <c r="J46" s="143" t="s">
        <v>17594</v>
      </c>
      <c r="K46" s="368" t="s">
        <v>1063</v>
      </c>
      <c r="L46" s="143">
        <v>8107</v>
      </c>
      <c r="M46" s="520">
        <v>153423</v>
      </c>
      <c r="N46" s="143"/>
      <c r="O46" s="143"/>
      <c r="P46" s="143"/>
      <c r="Q46" s="143"/>
      <c r="R46" s="143"/>
      <c r="S46" s="143"/>
      <c r="T46" s="143"/>
      <c r="U46" s="143"/>
      <c r="V46" s="143"/>
      <c r="W46" s="243"/>
      <c r="X46" s="654">
        <f t="shared" si="0"/>
        <v>0</v>
      </c>
      <c r="Y46" s="166">
        <f t="shared" si="1"/>
        <v>0</v>
      </c>
    </row>
    <row r="47" spans="1:25" x14ac:dyDescent="0.35">
      <c r="A47" s="143"/>
      <c r="B47" s="143"/>
      <c r="C47" s="143"/>
      <c r="D47" s="143"/>
      <c r="E47" s="143"/>
      <c r="F47" s="143" t="s">
        <v>17593</v>
      </c>
      <c r="G47" s="143"/>
      <c r="H47" s="166"/>
      <c r="I47" s="143"/>
      <c r="J47" s="143" t="s">
        <v>17594</v>
      </c>
      <c r="K47" s="368" t="s">
        <v>1063</v>
      </c>
      <c r="L47" s="143">
        <v>8107</v>
      </c>
      <c r="M47" s="520">
        <v>153741</v>
      </c>
      <c r="N47" s="143"/>
      <c r="O47" s="143"/>
      <c r="P47" s="143"/>
      <c r="Q47" s="143"/>
      <c r="R47" s="143"/>
      <c r="S47" s="143"/>
      <c r="T47" s="143"/>
      <c r="U47" s="143"/>
      <c r="V47" s="143"/>
      <c r="W47" s="243"/>
      <c r="X47" s="654">
        <f t="shared" si="0"/>
        <v>0</v>
      </c>
      <c r="Y47" s="166">
        <f t="shared" si="1"/>
        <v>0</v>
      </c>
    </row>
    <row r="48" spans="1:25" x14ac:dyDescent="0.35">
      <c r="A48" s="143"/>
      <c r="B48" s="143"/>
      <c r="C48" s="143"/>
      <c r="D48" s="143"/>
      <c r="E48" s="143"/>
      <c r="F48" s="143" t="s">
        <v>17593</v>
      </c>
      <c r="G48" s="143"/>
      <c r="H48" s="166"/>
      <c r="I48" s="143"/>
      <c r="J48" s="143" t="s">
        <v>17594</v>
      </c>
      <c r="K48" s="368" t="s">
        <v>1063</v>
      </c>
      <c r="L48" s="143">
        <v>8107</v>
      </c>
      <c r="M48" s="520">
        <v>153928</v>
      </c>
      <c r="N48" s="143"/>
      <c r="O48" s="143"/>
      <c r="P48" s="143"/>
      <c r="Q48" s="143"/>
      <c r="R48" s="143"/>
      <c r="S48" s="143"/>
      <c r="T48" s="143"/>
      <c r="U48" s="143"/>
      <c r="V48" s="143"/>
      <c r="W48" s="243"/>
      <c r="X48" s="654">
        <f t="shared" si="0"/>
        <v>0</v>
      </c>
      <c r="Y48" s="166">
        <f t="shared" si="1"/>
        <v>0</v>
      </c>
    </row>
    <row r="49" spans="1:25" x14ac:dyDescent="0.35">
      <c r="A49" s="143"/>
      <c r="B49" s="143"/>
      <c r="C49" s="143"/>
      <c r="D49" s="143"/>
      <c r="E49" s="143"/>
      <c r="F49" s="143" t="s">
        <v>17593</v>
      </c>
      <c r="G49" s="143"/>
      <c r="H49" s="166"/>
      <c r="I49" s="143"/>
      <c r="J49" s="143" t="s">
        <v>17594</v>
      </c>
      <c r="K49" s="368" t="s">
        <v>1063</v>
      </c>
      <c r="L49" s="143">
        <v>8109</v>
      </c>
      <c r="M49" s="520">
        <v>168154</v>
      </c>
      <c r="N49" s="143"/>
      <c r="O49" s="143"/>
      <c r="P49" s="143"/>
      <c r="Q49" s="143"/>
      <c r="R49" s="143"/>
      <c r="S49" s="143"/>
      <c r="T49" s="143"/>
      <c r="U49" s="143"/>
      <c r="V49" s="143"/>
      <c r="W49" s="243"/>
      <c r="X49" s="654">
        <f t="shared" si="0"/>
        <v>0</v>
      </c>
      <c r="Y49" s="166">
        <f t="shared" si="1"/>
        <v>0</v>
      </c>
    </row>
    <row r="50" spans="1:25" x14ac:dyDescent="0.35">
      <c r="A50" s="143"/>
      <c r="B50" s="143"/>
      <c r="C50" s="143"/>
      <c r="D50" s="143"/>
      <c r="E50" s="143"/>
      <c r="F50" s="143" t="s">
        <v>17593</v>
      </c>
      <c r="G50" s="143"/>
      <c r="H50" s="166"/>
      <c r="I50" s="143"/>
      <c r="J50" s="143" t="s">
        <v>17594</v>
      </c>
      <c r="K50" s="368" t="s">
        <v>1063</v>
      </c>
      <c r="L50" s="143">
        <v>8109</v>
      </c>
      <c r="M50" s="520">
        <v>168452</v>
      </c>
      <c r="N50" s="143"/>
      <c r="O50" s="143"/>
      <c r="P50" s="143"/>
      <c r="Q50" s="143"/>
      <c r="R50" s="143"/>
      <c r="S50" s="143"/>
      <c r="T50" s="143"/>
      <c r="U50" s="143"/>
      <c r="V50" s="143"/>
      <c r="W50" s="243"/>
      <c r="X50" s="654">
        <f t="shared" si="0"/>
        <v>0</v>
      </c>
      <c r="Y50" s="166">
        <f t="shared" si="1"/>
        <v>0</v>
      </c>
    </row>
    <row r="51" spans="1:25" x14ac:dyDescent="0.35">
      <c r="A51" s="143"/>
      <c r="B51" s="143"/>
      <c r="C51" s="143"/>
      <c r="D51" s="143"/>
      <c r="E51" s="143"/>
      <c r="F51" s="143" t="s">
        <v>17593</v>
      </c>
      <c r="G51" s="143"/>
      <c r="H51" s="166"/>
      <c r="I51" s="143"/>
      <c r="J51" s="143" t="s">
        <v>17594</v>
      </c>
      <c r="K51" s="368" t="s">
        <v>1063</v>
      </c>
      <c r="L51" s="143">
        <v>8109</v>
      </c>
      <c r="M51" s="520">
        <v>169041</v>
      </c>
      <c r="N51" s="143"/>
      <c r="O51" s="143"/>
      <c r="P51" s="143"/>
      <c r="Q51" s="143"/>
      <c r="R51" s="143"/>
      <c r="S51" s="143"/>
      <c r="T51" s="143"/>
      <c r="U51" s="143"/>
      <c r="V51" s="143"/>
      <c r="W51" s="243"/>
      <c r="X51" s="654">
        <f t="shared" si="0"/>
        <v>0</v>
      </c>
      <c r="Y51" s="166">
        <f t="shared" si="1"/>
        <v>0</v>
      </c>
    </row>
    <row r="52" spans="1:25" x14ac:dyDescent="0.35">
      <c r="A52" s="143"/>
      <c r="B52" s="143"/>
      <c r="C52" s="143"/>
      <c r="D52" s="143"/>
      <c r="E52" s="143"/>
      <c r="F52" s="143" t="s">
        <v>17595</v>
      </c>
      <c r="G52" s="143"/>
      <c r="H52" s="166"/>
      <c r="I52" s="143"/>
      <c r="J52" s="143" t="s">
        <v>17596</v>
      </c>
      <c r="K52" s="368" t="s">
        <v>1063</v>
      </c>
      <c r="L52" s="512" t="s">
        <v>17597</v>
      </c>
      <c r="M52" s="520">
        <v>2274001</v>
      </c>
      <c r="N52" s="143"/>
      <c r="O52" s="143"/>
      <c r="P52" s="143"/>
      <c r="Q52" s="143"/>
      <c r="R52" s="143"/>
      <c r="S52" s="143"/>
      <c r="T52" s="143"/>
      <c r="U52" s="143"/>
      <c r="V52" s="143"/>
      <c r="W52" s="243"/>
      <c r="X52" s="654">
        <f t="shared" si="0"/>
        <v>0</v>
      </c>
      <c r="Y52" s="166">
        <f t="shared" si="1"/>
        <v>0</v>
      </c>
    </row>
    <row r="53" spans="1:25" x14ac:dyDescent="0.35">
      <c r="A53" s="143"/>
      <c r="B53" s="143"/>
      <c r="C53" s="143"/>
      <c r="D53" s="143"/>
      <c r="E53" s="143"/>
      <c r="F53" s="143" t="s">
        <v>17598</v>
      </c>
      <c r="G53" s="143"/>
      <c r="H53" s="166"/>
      <c r="I53" s="143"/>
      <c r="J53" s="143" t="s">
        <v>17596</v>
      </c>
      <c r="K53" s="368" t="s">
        <v>1063</v>
      </c>
      <c r="L53" s="512" t="s">
        <v>17597</v>
      </c>
      <c r="M53" s="520">
        <v>2240182</v>
      </c>
      <c r="N53" s="143"/>
      <c r="O53" s="143"/>
      <c r="P53" s="143"/>
      <c r="Q53" s="143"/>
      <c r="R53" s="143"/>
      <c r="S53" s="143"/>
      <c r="T53" s="143"/>
      <c r="U53" s="143"/>
      <c r="V53" s="143"/>
      <c r="W53" s="243"/>
      <c r="X53" s="654">
        <f t="shared" si="0"/>
        <v>0</v>
      </c>
      <c r="Y53" s="166">
        <f t="shared" si="1"/>
        <v>0</v>
      </c>
    </row>
    <row r="54" spans="1:25" x14ac:dyDescent="0.35">
      <c r="A54" s="143"/>
      <c r="B54" s="143"/>
      <c r="C54" s="143"/>
      <c r="D54" s="143"/>
      <c r="E54" s="143"/>
      <c r="F54" s="143" t="s">
        <v>17599</v>
      </c>
      <c r="G54" s="143"/>
      <c r="H54" s="166"/>
      <c r="I54" s="143"/>
      <c r="J54" s="143" t="s">
        <v>17596</v>
      </c>
      <c r="K54" s="368" t="s">
        <v>1063</v>
      </c>
      <c r="L54" s="512" t="s">
        <v>17597</v>
      </c>
      <c r="M54" s="520">
        <v>2240435</v>
      </c>
      <c r="N54" s="143"/>
      <c r="O54" s="143"/>
      <c r="P54" s="143"/>
      <c r="Q54" s="143"/>
      <c r="R54" s="143"/>
      <c r="S54" s="143"/>
      <c r="T54" s="143"/>
      <c r="U54" s="143"/>
      <c r="V54" s="143"/>
      <c r="W54" s="243"/>
      <c r="X54" s="654">
        <f t="shared" si="0"/>
        <v>0</v>
      </c>
      <c r="Y54" s="166">
        <f t="shared" si="1"/>
        <v>0</v>
      </c>
    </row>
    <row r="55" spans="1:25" x14ac:dyDescent="0.35">
      <c r="A55" s="143"/>
      <c r="B55" s="143"/>
      <c r="C55" s="143"/>
      <c r="D55" s="143"/>
      <c r="E55" s="143"/>
      <c r="F55" s="143" t="s">
        <v>17600</v>
      </c>
      <c r="G55" s="143"/>
      <c r="H55" s="166"/>
      <c r="I55" s="143"/>
      <c r="J55" s="143" t="s">
        <v>17596</v>
      </c>
      <c r="K55" s="368" t="s">
        <v>1063</v>
      </c>
      <c r="L55" s="512" t="s">
        <v>17597</v>
      </c>
      <c r="M55" s="520">
        <v>2239583</v>
      </c>
      <c r="N55" s="143"/>
      <c r="O55" s="143"/>
      <c r="P55" s="143"/>
      <c r="Q55" s="143"/>
      <c r="R55" s="143"/>
      <c r="S55" s="143"/>
      <c r="T55" s="143"/>
      <c r="U55" s="143"/>
      <c r="V55" s="143"/>
      <c r="W55" s="243"/>
      <c r="X55" s="654">
        <f t="shared" si="0"/>
        <v>0</v>
      </c>
      <c r="Y55" s="166">
        <f t="shared" si="1"/>
        <v>0</v>
      </c>
    </row>
    <row r="56" spans="1:25" x14ac:dyDescent="0.35">
      <c r="A56" s="143"/>
      <c r="B56" s="143"/>
      <c r="C56" s="143"/>
      <c r="D56" s="143"/>
      <c r="E56" s="143"/>
      <c r="F56" s="143" t="s">
        <v>17601</v>
      </c>
      <c r="G56" s="143"/>
      <c r="H56" s="166"/>
      <c r="I56" s="143"/>
      <c r="J56" s="143" t="s">
        <v>17596</v>
      </c>
      <c r="K56" s="368" t="s">
        <v>1063</v>
      </c>
      <c r="L56" s="512" t="s">
        <v>17597</v>
      </c>
      <c r="M56" s="520">
        <v>2241123</v>
      </c>
      <c r="N56" s="143"/>
      <c r="O56" s="143"/>
      <c r="P56" s="143"/>
      <c r="Q56" s="143"/>
      <c r="R56" s="143"/>
      <c r="S56" s="143"/>
      <c r="T56" s="143"/>
      <c r="U56" s="143"/>
      <c r="V56" s="143"/>
      <c r="W56" s="243"/>
      <c r="X56" s="654">
        <f t="shared" si="0"/>
        <v>0</v>
      </c>
      <c r="Y56" s="166">
        <f t="shared" si="1"/>
        <v>0</v>
      </c>
    </row>
    <row r="57" spans="1:25" x14ac:dyDescent="0.35">
      <c r="A57" s="143"/>
      <c r="B57" s="143"/>
      <c r="C57" s="143"/>
      <c r="D57" s="143"/>
      <c r="E57" s="143"/>
      <c r="F57" s="143" t="s">
        <v>17602</v>
      </c>
      <c r="G57" s="143"/>
      <c r="H57" s="166"/>
      <c r="I57" s="143"/>
      <c r="J57" s="143" t="s">
        <v>17596</v>
      </c>
      <c r="K57" s="368" t="s">
        <v>1063</v>
      </c>
      <c r="L57" s="512" t="s">
        <v>17597</v>
      </c>
      <c r="M57" s="520">
        <v>2241039</v>
      </c>
      <c r="N57" s="143"/>
      <c r="O57" s="143"/>
      <c r="P57" s="143"/>
      <c r="Q57" s="143"/>
      <c r="R57" s="143"/>
      <c r="S57" s="143"/>
      <c r="T57" s="143"/>
      <c r="U57" s="143"/>
      <c r="V57" s="143"/>
      <c r="W57" s="243"/>
      <c r="X57" s="654">
        <f t="shared" si="0"/>
        <v>0</v>
      </c>
      <c r="Y57" s="166">
        <f t="shared" si="1"/>
        <v>0</v>
      </c>
    </row>
    <row r="58" spans="1:25" x14ac:dyDescent="0.35">
      <c r="A58" s="143"/>
      <c r="B58" s="143"/>
      <c r="C58" s="143"/>
      <c r="D58" s="143"/>
      <c r="E58" s="143"/>
      <c r="F58" s="143" t="s">
        <v>17603</v>
      </c>
      <c r="G58" s="143"/>
      <c r="H58" s="166"/>
      <c r="I58" s="143"/>
      <c r="J58" s="143" t="s">
        <v>17596</v>
      </c>
      <c r="K58" s="368" t="s">
        <v>1063</v>
      </c>
      <c r="L58" s="512" t="s">
        <v>17597</v>
      </c>
      <c r="M58" s="520">
        <v>2239045</v>
      </c>
      <c r="N58" s="143"/>
      <c r="O58" s="143"/>
      <c r="P58" s="143"/>
      <c r="Q58" s="143"/>
      <c r="R58" s="143"/>
      <c r="S58" s="143"/>
      <c r="T58" s="143"/>
      <c r="U58" s="143"/>
      <c r="V58" s="143"/>
      <c r="W58" s="243"/>
      <c r="X58" s="654">
        <f t="shared" si="0"/>
        <v>0</v>
      </c>
      <c r="Y58" s="166">
        <f t="shared" si="1"/>
        <v>0</v>
      </c>
    </row>
    <row r="59" spans="1:25" x14ac:dyDescent="0.35">
      <c r="A59" s="143"/>
      <c r="B59" s="143"/>
      <c r="C59" s="143"/>
      <c r="D59" s="143"/>
      <c r="E59" s="143"/>
      <c r="F59" s="143" t="s">
        <v>17604</v>
      </c>
      <c r="G59" s="143"/>
      <c r="H59" s="166"/>
      <c r="I59" s="143"/>
      <c r="J59" s="143" t="s">
        <v>17605</v>
      </c>
      <c r="K59" s="368" t="s">
        <v>1063</v>
      </c>
      <c r="L59" s="512" t="s">
        <v>17606</v>
      </c>
      <c r="M59" s="520">
        <v>99961</v>
      </c>
      <c r="N59" s="143"/>
      <c r="O59" s="143"/>
      <c r="P59" s="143"/>
      <c r="Q59" s="143"/>
      <c r="R59" s="143"/>
      <c r="S59" s="143"/>
      <c r="T59" s="143"/>
      <c r="U59" s="143"/>
      <c r="V59" s="143"/>
      <c r="W59" s="243"/>
      <c r="X59" s="654">
        <f t="shared" si="0"/>
        <v>0</v>
      </c>
      <c r="Y59" s="166">
        <f t="shared" si="1"/>
        <v>0</v>
      </c>
    </row>
    <row r="60" spans="1:25" x14ac:dyDescent="0.35">
      <c r="A60" s="143"/>
      <c r="B60" s="143"/>
      <c r="C60" s="143"/>
      <c r="D60" s="143"/>
      <c r="E60" s="143"/>
      <c r="F60" s="143" t="s">
        <v>17607</v>
      </c>
      <c r="G60" s="143"/>
      <c r="H60" s="166"/>
      <c r="I60" s="143"/>
      <c r="J60" s="143" t="s">
        <v>17605</v>
      </c>
      <c r="K60" s="368" t="s">
        <v>1063</v>
      </c>
      <c r="L60" s="512" t="s">
        <v>17608</v>
      </c>
      <c r="M60" s="520">
        <v>99126</v>
      </c>
      <c r="N60" s="143"/>
      <c r="O60" s="143"/>
      <c r="P60" s="143"/>
      <c r="Q60" s="143"/>
      <c r="R60" s="143"/>
      <c r="S60" s="143"/>
      <c r="T60" s="143"/>
      <c r="U60" s="143"/>
      <c r="V60" s="143"/>
      <c r="W60" s="243"/>
      <c r="X60" s="654">
        <f t="shared" si="0"/>
        <v>0</v>
      </c>
      <c r="Y60" s="166">
        <f t="shared" si="1"/>
        <v>0</v>
      </c>
    </row>
    <row r="61" spans="1:25" x14ac:dyDescent="0.35">
      <c r="A61" s="143"/>
      <c r="B61" s="143"/>
      <c r="C61" s="143"/>
      <c r="D61" s="143"/>
      <c r="E61" s="143"/>
      <c r="F61" s="143" t="s">
        <v>17604</v>
      </c>
      <c r="G61" s="143"/>
      <c r="H61" s="166"/>
      <c r="I61" s="143"/>
      <c r="J61" s="143" t="s">
        <v>17605</v>
      </c>
      <c r="K61" s="368" t="s">
        <v>1063</v>
      </c>
      <c r="L61" s="512" t="s">
        <v>17606</v>
      </c>
      <c r="M61" s="520">
        <v>99865</v>
      </c>
      <c r="N61" s="143"/>
      <c r="O61" s="143"/>
      <c r="P61" s="143"/>
      <c r="Q61" s="143"/>
      <c r="R61" s="143"/>
      <c r="S61" s="143"/>
      <c r="T61" s="143"/>
      <c r="U61" s="143"/>
      <c r="V61" s="143"/>
      <c r="W61" s="243"/>
      <c r="X61" s="654">
        <f t="shared" si="0"/>
        <v>0</v>
      </c>
      <c r="Y61" s="166">
        <f t="shared" si="1"/>
        <v>0</v>
      </c>
    </row>
    <row r="62" spans="1:25" x14ac:dyDescent="0.35">
      <c r="A62" s="143"/>
      <c r="B62" s="143"/>
      <c r="C62" s="143"/>
      <c r="D62" s="143"/>
      <c r="E62" s="143"/>
      <c r="F62" s="143" t="s">
        <v>17609</v>
      </c>
      <c r="G62" s="143"/>
      <c r="H62" s="166"/>
      <c r="I62" s="143"/>
      <c r="J62" s="143" t="s">
        <v>17605</v>
      </c>
      <c r="K62" s="368" t="s">
        <v>1063</v>
      </c>
      <c r="L62" s="512" t="s">
        <v>17608</v>
      </c>
      <c r="M62" s="520">
        <v>99129</v>
      </c>
      <c r="N62" s="143"/>
      <c r="O62" s="143"/>
      <c r="P62" s="143"/>
      <c r="Q62" s="143"/>
      <c r="R62" s="143"/>
      <c r="S62" s="143"/>
      <c r="T62" s="143"/>
      <c r="U62" s="143"/>
      <c r="V62" s="143"/>
      <c r="W62" s="243"/>
      <c r="X62" s="654">
        <f t="shared" si="0"/>
        <v>0</v>
      </c>
      <c r="Y62" s="166">
        <f t="shared" si="1"/>
        <v>0</v>
      </c>
    </row>
    <row r="63" spans="1:25" x14ac:dyDescent="0.35">
      <c r="A63" s="143"/>
      <c r="B63" s="143"/>
      <c r="C63" s="143"/>
      <c r="D63" s="143"/>
      <c r="E63" s="143"/>
      <c r="F63" s="143"/>
      <c r="G63" s="143"/>
      <c r="H63" s="166">
        <v>3500000</v>
      </c>
      <c r="I63" s="143"/>
      <c r="J63" s="143"/>
      <c r="K63" s="368"/>
      <c r="L63" s="512"/>
      <c r="M63" s="520"/>
      <c r="N63" s="143"/>
      <c r="O63" s="143"/>
      <c r="P63" s="143"/>
      <c r="Q63" s="143"/>
      <c r="R63" s="143"/>
      <c r="S63" s="143"/>
      <c r="T63" s="143"/>
      <c r="U63" s="143"/>
      <c r="V63" s="143"/>
      <c r="W63" s="243"/>
      <c r="X63" s="654">
        <f t="shared" si="0"/>
        <v>245000.00000000003</v>
      </c>
      <c r="Y63" s="166">
        <f t="shared" si="1"/>
        <v>3745000</v>
      </c>
    </row>
    <row r="64" spans="1:25" x14ac:dyDescent="0.35">
      <c r="A64" s="98"/>
      <c r="B64" s="98"/>
      <c r="C64" s="98"/>
      <c r="D64" s="98"/>
      <c r="E64" s="98"/>
      <c r="F64" s="446" t="s">
        <v>1748</v>
      </c>
      <c r="G64" s="98"/>
      <c r="H64" s="140"/>
      <c r="I64" s="98"/>
      <c r="J64" s="98"/>
      <c r="K64" s="370"/>
      <c r="L64" s="380"/>
      <c r="M64" s="521"/>
      <c r="N64" s="98"/>
      <c r="O64" s="98"/>
      <c r="P64" s="98"/>
      <c r="Q64" s="98"/>
      <c r="R64" s="98"/>
      <c r="S64" s="98"/>
      <c r="T64" s="98"/>
      <c r="U64" s="98"/>
      <c r="V64" s="98"/>
      <c r="W64" s="370"/>
      <c r="X64" s="654">
        <f t="shared" si="0"/>
        <v>0</v>
      </c>
      <c r="Y64" s="140">
        <f t="shared" si="1"/>
        <v>0</v>
      </c>
    </row>
    <row r="65" spans="1:25" x14ac:dyDescent="0.35">
      <c r="A65" s="143"/>
      <c r="B65" s="143"/>
      <c r="C65" s="143"/>
      <c r="D65" s="143"/>
      <c r="E65" s="143"/>
      <c r="F65" s="143" t="s">
        <v>17610</v>
      </c>
      <c r="G65" s="143"/>
      <c r="H65" s="166"/>
      <c r="I65" s="143"/>
      <c r="J65" s="143" t="s">
        <v>3389</v>
      </c>
      <c r="K65" s="368" t="s">
        <v>17611</v>
      </c>
      <c r="L65" s="512"/>
      <c r="M65" s="520"/>
      <c r="N65" s="143"/>
      <c r="O65" s="143"/>
      <c r="P65" s="143"/>
      <c r="Q65" s="143"/>
      <c r="R65" s="143"/>
      <c r="S65" s="143"/>
      <c r="T65" s="143"/>
      <c r="U65" s="143"/>
      <c r="V65" s="143"/>
      <c r="W65" s="243"/>
      <c r="X65" s="654">
        <f t="shared" si="0"/>
        <v>0</v>
      </c>
      <c r="Y65" s="166">
        <f t="shared" si="1"/>
        <v>0</v>
      </c>
    </row>
    <row r="66" spans="1:25" x14ac:dyDescent="0.35">
      <c r="A66" s="143"/>
      <c r="B66" s="143"/>
      <c r="C66" s="143"/>
      <c r="D66" s="143"/>
      <c r="E66" s="143"/>
      <c r="F66" s="143" t="s">
        <v>17612</v>
      </c>
      <c r="G66" s="143"/>
      <c r="H66" s="166"/>
      <c r="I66" s="143"/>
      <c r="J66" s="143" t="s">
        <v>17596</v>
      </c>
      <c r="K66" s="368" t="s">
        <v>1063</v>
      </c>
      <c r="L66" s="368" t="s">
        <v>1063</v>
      </c>
      <c r="M66" s="520">
        <v>5078</v>
      </c>
      <c r="N66" s="143"/>
      <c r="O66" s="143"/>
      <c r="P66" s="143"/>
      <c r="Q66" s="143"/>
      <c r="R66" s="143"/>
      <c r="S66" s="143"/>
      <c r="T66" s="143"/>
      <c r="U66" s="143"/>
      <c r="V66" s="143"/>
      <c r="W66" s="243"/>
      <c r="X66" s="654">
        <f t="shared" si="0"/>
        <v>0</v>
      </c>
      <c r="Y66" s="166">
        <f t="shared" si="1"/>
        <v>0</v>
      </c>
    </row>
    <row r="67" spans="1:25" x14ac:dyDescent="0.35">
      <c r="A67" s="143"/>
      <c r="B67" s="143"/>
      <c r="C67" s="143"/>
      <c r="D67" s="143"/>
      <c r="E67" s="143"/>
      <c r="F67" s="143"/>
      <c r="G67" s="143"/>
      <c r="H67" s="166">
        <v>600000</v>
      </c>
      <c r="I67" s="143"/>
      <c r="J67" s="143"/>
      <c r="K67" s="368"/>
      <c r="L67" s="368"/>
      <c r="M67" s="520"/>
      <c r="N67" s="143"/>
      <c r="O67" s="143"/>
      <c r="P67" s="143"/>
      <c r="Q67" s="143"/>
      <c r="R67" s="143"/>
      <c r="S67" s="143"/>
      <c r="T67" s="143"/>
      <c r="U67" s="143"/>
      <c r="V67" s="143"/>
      <c r="W67" s="243"/>
      <c r="X67" s="654">
        <f t="shared" si="0"/>
        <v>42000.000000000007</v>
      </c>
      <c r="Y67" s="166">
        <f t="shared" si="1"/>
        <v>642000</v>
      </c>
    </row>
    <row r="68" spans="1:25" x14ac:dyDescent="0.35">
      <c r="A68" s="98"/>
      <c r="B68" s="98"/>
      <c r="C68" s="98"/>
      <c r="D68" s="98"/>
      <c r="E68" s="98"/>
      <c r="F68" s="446" t="s">
        <v>1168</v>
      </c>
      <c r="G68" s="98"/>
      <c r="H68" s="140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370"/>
      <c r="X68" s="654">
        <f t="shared" si="0"/>
        <v>0</v>
      </c>
      <c r="Y68" s="140">
        <f t="shared" si="1"/>
        <v>0</v>
      </c>
    </row>
    <row r="69" spans="1:25" x14ac:dyDescent="0.35">
      <c r="A69" s="143"/>
      <c r="B69" s="143"/>
      <c r="C69" s="143"/>
      <c r="D69" s="143"/>
      <c r="E69" s="143"/>
      <c r="F69" s="143" t="s">
        <v>17613</v>
      </c>
      <c r="G69" s="143"/>
      <c r="H69" s="166">
        <v>70000</v>
      </c>
      <c r="I69" s="143"/>
      <c r="J69" s="143" t="s">
        <v>1170</v>
      </c>
      <c r="K69" s="143"/>
      <c r="L69" s="143" t="s">
        <v>1171</v>
      </c>
      <c r="M69" s="143">
        <v>73014710</v>
      </c>
      <c r="N69" s="143"/>
      <c r="O69" s="143"/>
      <c r="P69" s="143"/>
      <c r="Q69" s="143"/>
      <c r="R69" s="143"/>
      <c r="S69" s="143"/>
      <c r="T69" s="143"/>
      <c r="U69" s="143"/>
      <c r="W69" s="368" t="s">
        <v>17614</v>
      </c>
      <c r="X69" s="654">
        <f t="shared" ref="X69:X71" si="2">H69*X$3</f>
        <v>4900.0000000000009</v>
      </c>
      <c r="Y69" s="166">
        <f t="shared" ref="Y69:Y71" si="3">H69+X69</f>
        <v>74900</v>
      </c>
    </row>
    <row r="70" spans="1:25" x14ac:dyDescent="0.35">
      <c r="A70" s="143"/>
      <c r="B70" s="143"/>
      <c r="C70" s="143"/>
      <c r="D70" s="143"/>
      <c r="E70" s="143"/>
      <c r="F70" s="143" t="s">
        <v>17615</v>
      </c>
      <c r="G70" s="143"/>
      <c r="H70" s="166">
        <v>70000</v>
      </c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243"/>
      <c r="X70" s="654">
        <f t="shared" si="2"/>
        <v>4900.0000000000009</v>
      </c>
      <c r="Y70" s="166">
        <f t="shared" si="3"/>
        <v>74900</v>
      </c>
    </row>
    <row r="71" spans="1:25" x14ac:dyDescent="0.35">
      <c r="F71" s="20"/>
      <c r="G71" s="20"/>
      <c r="H71" s="103">
        <f>SUM(H5:H70)</f>
        <v>17765000</v>
      </c>
      <c r="X71" s="654">
        <f t="shared" si="2"/>
        <v>1243550.0000000002</v>
      </c>
      <c r="Y71" s="103">
        <f t="shared" si="3"/>
        <v>19008550</v>
      </c>
    </row>
  </sheetData>
  <mergeCells count="7">
    <mergeCell ref="W1:W2"/>
    <mergeCell ref="A1:D1"/>
    <mergeCell ref="F1:G1"/>
    <mergeCell ref="J1:N1"/>
    <mergeCell ref="O1:Q1"/>
    <mergeCell ref="R1:S1"/>
    <mergeCell ref="T1:V1"/>
  </mergeCells>
  <pageMargins left="0.7" right="0.7" top="0.75" bottom="0.75" header="0.3" footer="0.3"/>
  <pageSetup paperSize="9" orientation="portrait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00B050"/>
  </sheetPr>
  <dimension ref="A1:AC288"/>
  <sheetViews>
    <sheetView topLeftCell="G1" workbookViewId="0">
      <selection activeCell="AC12" sqref="AC12"/>
    </sheetView>
  </sheetViews>
  <sheetFormatPr defaultRowHeight="14.5" x14ac:dyDescent="0.35"/>
  <cols>
    <col min="1" max="1" width="11.7265625" hidden="1" customWidth="1"/>
    <col min="2" max="2" width="17.81640625" hidden="1" customWidth="1"/>
    <col min="3" max="3" width="11.7265625" hidden="1" customWidth="1"/>
    <col min="4" max="4" width="16.7265625" hidden="1" customWidth="1"/>
    <col min="5" max="5" width="17.453125" hidden="1" customWidth="1"/>
    <col min="6" max="6" width="26.453125" hidden="1" customWidth="1"/>
    <col min="7" max="7" width="77.08984375" customWidth="1"/>
    <col min="8" max="8" width="21.81640625" hidden="1" customWidth="1"/>
    <col min="9" max="9" width="21.81640625" style="104" hidden="1" customWidth="1"/>
    <col min="10" max="10" width="11" hidden="1" customWidth="1"/>
    <col min="11" max="11" width="26" hidden="1" customWidth="1"/>
    <col min="12" max="12" width="24.08984375" hidden="1" customWidth="1"/>
    <col min="13" max="13" width="38.81640625" hidden="1" customWidth="1"/>
    <col min="14" max="14" width="24.08984375" style="245" hidden="1" customWidth="1"/>
    <col min="15" max="16" width="24.08984375" hidden="1" customWidth="1"/>
    <col min="17" max="18" width="24.08984375" style="245" hidden="1" customWidth="1"/>
    <col min="19" max="19" width="0" hidden="1" customWidth="1"/>
    <col min="20" max="20" width="14" hidden="1" customWidth="1"/>
    <col min="21" max="21" width="18.81640625" hidden="1" customWidth="1"/>
    <col min="22" max="22" width="44.81640625" hidden="1" customWidth="1"/>
    <col min="23" max="23" width="10.08984375" hidden="1" customWidth="1"/>
    <col min="24" max="24" width="24" hidden="1" customWidth="1"/>
    <col min="25" max="25" width="41.81640625" hidden="1" customWidth="1"/>
    <col min="26" max="27" width="0" hidden="1" customWidth="1"/>
    <col min="28" max="28" width="9.81640625" hidden="1" customWidth="1"/>
    <col min="29" max="29" width="21.81640625" style="104" customWidth="1"/>
  </cols>
  <sheetData>
    <row r="1" spans="1:29" x14ac:dyDescent="0.35">
      <c r="A1" s="665" t="s">
        <v>895</v>
      </c>
      <c r="B1" s="665"/>
      <c r="C1" s="665"/>
      <c r="D1" s="665"/>
      <c r="E1" s="665"/>
      <c r="F1" s="666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C1" s="47"/>
    </row>
    <row r="2" spans="1:29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0" t="s">
        <v>907</v>
      </c>
      <c r="G2" s="51" t="s">
        <v>908</v>
      </c>
      <c r="H2" s="49" t="s">
        <v>909</v>
      </c>
      <c r="I2" s="52"/>
      <c r="J2" s="51" t="s">
        <v>911</v>
      </c>
      <c r="K2" s="49" t="s">
        <v>912</v>
      </c>
      <c r="L2" s="49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207" t="s">
        <v>918</v>
      </c>
      <c r="R2" s="207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C2" s="634" t="s">
        <v>24303</v>
      </c>
    </row>
    <row r="3" spans="1:29" ht="15.5" x14ac:dyDescent="0.35">
      <c r="A3" s="106"/>
      <c r="B3" s="106"/>
      <c r="C3" s="208"/>
      <c r="D3" s="107"/>
      <c r="E3" s="57" t="s">
        <v>17616</v>
      </c>
      <c r="F3" s="57"/>
      <c r="G3" s="106"/>
      <c r="H3" s="57"/>
      <c r="I3" s="108"/>
      <c r="J3" s="106"/>
      <c r="K3" s="109"/>
      <c r="L3" s="106"/>
      <c r="M3" s="106"/>
      <c r="N3" s="209"/>
      <c r="O3" s="107"/>
      <c r="P3" s="57"/>
      <c r="Q3" s="210"/>
      <c r="R3" s="210"/>
      <c r="S3" s="110"/>
      <c r="T3" s="57"/>
      <c r="U3" s="57"/>
      <c r="V3" s="57"/>
      <c r="W3" s="111"/>
      <c r="X3" s="112"/>
      <c r="Y3" s="112"/>
      <c r="AC3" s="108"/>
    </row>
    <row r="4" spans="1:29" ht="15.5" x14ac:dyDescent="0.35">
      <c r="A4" s="64"/>
      <c r="B4" s="64"/>
      <c r="C4" s="65"/>
      <c r="D4" s="64"/>
      <c r="E4" s="64"/>
      <c r="F4" s="64"/>
      <c r="G4" s="66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AB4" s="631">
        <v>7.0000000000000007E-2</v>
      </c>
      <c r="AC4" s="67"/>
    </row>
    <row r="5" spans="1:29" s="94" customFormat="1" ht="31" x14ac:dyDescent="0.35">
      <c r="A5" s="69"/>
      <c r="B5" s="77" t="s">
        <v>17617</v>
      </c>
      <c r="C5" s="77" t="s">
        <v>220</v>
      </c>
      <c r="D5" s="77" t="s">
        <v>17618</v>
      </c>
      <c r="E5" s="77" t="s">
        <v>17619</v>
      </c>
      <c r="F5" s="69"/>
      <c r="G5" s="69" t="s">
        <v>17620</v>
      </c>
      <c r="H5" s="69"/>
      <c r="I5" s="74">
        <v>650000</v>
      </c>
      <c r="J5" s="69"/>
      <c r="K5" s="76" t="s">
        <v>2394</v>
      </c>
      <c r="L5" s="145">
        <v>2017</v>
      </c>
      <c r="M5" s="174" t="s">
        <v>12067</v>
      </c>
      <c r="N5" s="117" t="s">
        <v>17621</v>
      </c>
      <c r="O5" s="155" t="s">
        <v>17621</v>
      </c>
      <c r="P5" s="76"/>
      <c r="Q5" s="119">
        <v>2500</v>
      </c>
      <c r="R5" s="119" t="s">
        <v>17622</v>
      </c>
      <c r="S5" s="76"/>
      <c r="T5" s="76"/>
      <c r="U5" s="76" t="s">
        <v>17623</v>
      </c>
      <c r="V5" s="246" t="s">
        <v>17624</v>
      </c>
      <c r="W5" s="69"/>
      <c r="X5" s="116" t="s">
        <v>3855</v>
      </c>
      <c r="Y5" s="69"/>
      <c r="AB5" s="642">
        <f>I5*AB$4</f>
        <v>45500.000000000007</v>
      </c>
      <c r="AC5" s="74">
        <f>I5+AB5</f>
        <v>695500</v>
      </c>
    </row>
    <row r="6" spans="1:29" ht="15.5" x14ac:dyDescent="0.35">
      <c r="A6" s="69"/>
      <c r="B6" s="196"/>
      <c r="C6" s="212"/>
      <c r="D6" s="196"/>
      <c r="E6" s="196"/>
      <c r="F6" s="69"/>
      <c r="G6" s="69" t="s">
        <v>17625</v>
      </c>
      <c r="H6" s="69"/>
      <c r="I6" s="74">
        <v>600000</v>
      </c>
      <c r="J6" s="69"/>
      <c r="K6" s="76" t="s">
        <v>2394</v>
      </c>
      <c r="L6" s="145">
        <v>2017</v>
      </c>
      <c r="M6" s="174" t="s">
        <v>2876</v>
      </c>
      <c r="N6" s="117" t="s">
        <v>17626</v>
      </c>
      <c r="O6" s="155" t="s">
        <v>17626</v>
      </c>
      <c r="P6" s="76"/>
      <c r="Q6" s="119">
        <v>800</v>
      </c>
      <c r="R6" s="119" t="s">
        <v>17622</v>
      </c>
      <c r="S6" s="76"/>
      <c r="T6" s="76"/>
      <c r="U6" s="76" t="s">
        <v>17623</v>
      </c>
      <c r="V6" s="100" t="s">
        <v>17627</v>
      </c>
      <c r="W6" s="69"/>
      <c r="X6" s="116" t="s">
        <v>3855</v>
      </c>
      <c r="Y6" s="76"/>
      <c r="AB6" s="642">
        <f t="shared" ref="AB6:AB69" si="0">I6*AB$4</f>
        <v>42000.000000000007</v>
      </c>
      <c r="AC6" s="74">
        <f t="shared" ref="AC6:AC69" si="1">I6+AB6</f>
        <v>642000</v>
      </c>
    </row>
    <row r="7" spans="1:29" ht="15.5" x14ac:dyDescent="0.35">
      <c r="A7" s="69"/>
      <c r="B7" s="69"/>
      <c r="C7" s="213"/>
      <c r="D7" s="69"/>
      <c r="E7" s="69"/>
      <c r="F7" s="69"/>
      <c r="G7" s="69" t="s">
        <v>17628</v>
      </c>
      <c r="H7" s="69"/>
      <c r="I7" s="74">
        <v>600000</v>
      </c>
      <c r="J7" s="69"/>
      <c r="K7" s="76" t="s">
        <v>2394</v>
      </c>
      <c r="L7" s="145">
        <v>2017</v>
      </c>
      <c r="M7" s="174" t="s">
        <v>2876</v>
      </c>
      <c r="N7" s="117" t="s">
        <v>17629</v>
      </c>
      <c r="O7" s="155" t="s">
        <v>17629</v>
      </c>
      <c r="P7" s="76"/>
      <c r="Q7" s="119">
        <v>800</v>
      </c>
      <c r="R7" s="119" t="s">
        <v>17622</v>
      </c>
      <c r="S7" s="76"/>
      <c r="T7" s="76"/>
      <c r="U7" s="76" t="s">
        <v>17623</v>
      </c>
      <c r="V7" s="100" t="s">
        <v>17630</v>
      </c>
      <c r="W7" s="69"/>
      <c r="X7" s="116" t="s">
        <v>3855</v>
      </c>
      <c r="Y7" s="76"/>
      <c r="AB7" s="642">
        <f t="shared" si="0"/>
        <v>42000.000000000007</v>
      </c>
      <c r="AC7" s="74">
        <f t="shared" si="1"/>
        <v>642000</v>
      </c>
    </row>
    <row r="8" spans="1:29" ht="15.5" x14ac:dyDescent="0.35">
      <c r="A8" s="69"/>
      <c r="B8" s="69"/>
      <c r="C8" s="213"/>
      <c r="D8" s="69"/>
      <c r="E8" s="69"/>
      <c r="F8" s="69"/>
      <c r="G8" s="69" t="s">
        <v>17631</v>
      </c>
      <c r="H8" s="69"/>
      <c r="I8" s="74">
        <v>600000</v>
      </c>
      <c r="J8" s="69"/>
      <c r="K8" s="76" t="s">
        <v>2394</v>
      </c>
      <c r="L8" s="145">
        <v>2017</v>
      </c>
      <c r="M8" s="174" t="s">
        <v>2876</v>
      </c>
      <c r="N8" s="119" t="s">
        <v>17632</v>
      </c>
      <c r="O8" s="145" t="s">
        <v>17632</v>
      </c>
      <c r="P8" s="76"/>
      <c r="Q8" s="119">
        <v>800</v>
      </c>
      <c r="R8" s="119" t="s">
        <v>17622</v>
      </c>
      <c r="S8" s="76"/>
      <c r="T8" s="76"/>
      <c r="U8" s="76" t="s">
        <v>17623</v>
      </c>
      <c r="V8" s="100" t="s">
        <v>17633</v>
      </c>
      <c r="W8" s="69"/>
      <c r="X8" s="116" t="s">
        <v>3855</v>
      </c>
      <c r="Y8" s="76"/>
      <c r="AB8" s="642">
        <f t="shared" si="0"/>
        <v>42000.000000000007</v>
      </c>
      <c r="AC8" s="74">
        <f t="shared" si="1"/>
        <v>642000</v>
      </c>
    </row>
    <row r="9" spans="1:29" ht="15.5" x14ac:dyDescent="0.35">
      <c r="A9" s="69"/>
      <c r="B9" s="69"/>
      <c r="C9" s="213"/>
      <c r="D9" s="69"/>
      <c r="E9" s="69"/>
      <c r="F9" s="69"/>
      <c r="G9" s="69" t="s">
        <v>17634</v>
      </c>
      <c r="H9" s="69"/>
      <c r="I9" s="74">
        <v>600000</v>
      </c>
      <c r="J9" s="69"/>
      <c r="K9" s="76" t="s">
        <v>2394</v>
      </c>
      <c r="L9" s="145">
        <v>2017</v>
      </c>
      <c r="M9" s="174" t="s">
        <v>2876</v>
      </c>
      <c r="N9" s="119" t="s">
        <v>17635</v>
      </c>
      <c r="O9" s="145" t="s">
        <v>17635</v>
      </c>
      <c r="P9" s="76"/>
      <c r="Q9" s="119">
        <v>800</v>
      </c>
      <c r="R9" s="119" t="s">
        <v>17622</v>
      </c>
      <c r="S9" s="76"/>
      <c r="T9" s="76"/>
      <c r="U9" s="76" t="s">
        <v>17623</v>
      </c>
      <c r="V9" s="100" t="s">
        <v>17636</v>
      </c>
      <c r="W9" s="69"/>
      <c r="X9" s="116" t="s">
        <v>3855</v>
      </c>
      <c r="Y9" s="76"/>
      <c r="AB9" s="642">
        <f t="shared" si="0"/>
        <v>42000.000000000007</v>
      </c>
      <c r="AC9" s="74">
        <f t="shared" si="1"/>
        <v>642000</v>
      </c>
    </row>
    <row r="10" spans="1:29" ht="15.5" x14ac:dyDescent="0.35">
      <c r="A10" s="69"/>
      <c r="B10" s="69"/>
      <c r="C10" s="213"/>
      <c r="D10" s="69"/>
      <c r="E10" s="69"/>
      <c r="F10" s="69"/>
      <c r="G10" s="69" t="s">
        <v>17637</v>
      </c>
      <c r="H10" s="69"/>
      <c r="I10" s="74">
        <v>600000</v>
      </c>
      <c r="J10" s="69"/>
      <c r="K10" s="76" t="s">
        <v>2394</v>
      </c>
      <c r="L10" s="145">
        <v>2017</v>
      </c>
      <c r="M10" s="174" t="s">
        <v>2876</v>
      </c>
      <c r="N10" s="119" t="s">
        <v>17638</v>
      </c>
      <c r="O10" s="145" t="s">
        <v>17638</v>
      </c>
      <c r="P10" s="76"/>
      <c r="Q10" s="119">
        <v>800</v>
      </c>
      <c r="R10" s="119" t="s">
        <v>17622</v>
      </c>
      <c r="S10" s="76"/>
      <c r="T10" s="76"/>
      <c r="U10" s="76" t="s">
        <v>17623</v>
      </c>
      <c r="V10" s="100" t="s">
        <v>17639</v>
      </c>
      <c r="W10" s="69"/>
      <c r="X10" s="116" t="s">
        <v>3855</v>
      </c>
      <c r="Y10" s="76"/>
      <c r="AB10" s="642">
        <f t="shared" si="0"/>
        <v>42000.000000000007</v>
      </c>
      <c r="AC10" s="74">
        <f t="shared" si="1"/>
        <v>642000</v>
      </c>
    </row>
    <row r="11" spans="1:29" ht="15.5" x14ac:dyDescent="0.35">
      <c r="A11" s="69"/>
      <c r="B11" s="69"/>
      <c r="C11" s="213"/>
      <c r="D11" s="69"/>
      <c r="E11" s="69"/>
      <c r="F11" s="69"/>
      <c r="G11" s="69" t="s">
        <v>17640</v>
      </c>
      <c r="H11" s="69"/>
      <c r="I11" s="74">
        <v>600000</v>
      </c>
      <c r="J11" s="69"/>
      <c r="K11" s="76" t="s">
        <v>2394</v>
      </c>
      <c r="L11" s="145">
        <v>2017</v>
      </c>
      <c r="M11" s="174" t="s">
        <v>2876</v>
      </c>
      <c r="N11" s="119" t="s">
        <v>17641</v>
      </c>
      <c r="O11" s="145" t="s">
        <v>17641</v>
      </c>
      <c r="P11" s="76"/>
      <c r="Q11" s="119">
        <v>800</v>
      </c>
      <c r="R11" s="119" t="s">
        <v>17622</v>
      </c>
      <c r="S11" s="76"/>
      <c r="T11" s="76"/>
      <c r="U11" s="76" t="s">
        <v>17623</v>
      </c>
      <c r="V11" s="100" t="s">
        <v>17642</v>
      </c>
      <c r="W11" s="69"/>
      <c r="X11" s="116" t="s">
        <v>3855</v>
      </c>
      <c r="Y11" s="76"/>
      <c r="AB11" s="642">
        <f t="shared" si="0"/>
        <v>42000.000000000007</v>
      </c>
      <c r="AC11" s="74">
        <f t="shared" si="1"/>
        <v>642000</v>
      </c>
    </row>
    <row r="12" spans="1:29" ht="15.5" x14ac:dyDescent="0.35">
      <c r="A12" s="69"/>
      <c r="B12" s="69"/>
      <c r="C12" s="213"/>
      <c r="D12" s="69"/>
      <c r="E12" s="69"/>
      <c r="F12" s="69"/>
      <c r="G12" s="69" t="s">
        <v>17643</v>
      </c>
      <c r="H12" s="69"/>
      <c r="I12" s="74">
        <v>600000</v>
      </c>
      <c r="J12" s="69"/>
      <c r="K12" s="76" t="s">
        <v>2394</v>
      </c>
      <c r="L12" s="145">
        <v>2017</v>
      </c>
      <c r="M12" s="174" t="s">
        <v>2876</v>
      </c>
      <c r="N12" s="119" t="s">
        <v>17644</v>
      </c>
      <c r="O12" s="145" t="s">
        <v>17644</v>
      </c>
      <c r="P12" s="76"/>
      <c r="Q12" s="119">
        <v>800</v>
      </c>
      <c r="R12" s="119" t="s">
        <v>17622</v>
      </c>
      <c r="S12" s="76"/>
      <c r="T12" s="76"/>
      <c r="U12" s="76" t="s">
        <v>17623</v>
      </c>
      <c r="V12" s="100" t="s">
        <v>17645</v>
      </c>
      <c r="W12" s="69"/>
      <c r="X12" s="116" t="s">
        <v>3855</v>
      </c>
      <c r="Y12" s="76"/>
      <c r="AB12" s="642">
        <f t="shared" si="0"/>
        <v>42000.000000000007</v>
      </c>
      <c r="AC12" s="74">
        <f t="shared" si="1"/>
        <v>642000</v>
      </c>
    </row>
    <row r="13" spans="1:29" ht="15.5" x14ac:dyDescent="0.35">
      <c r="A13" s="69"/>
      <c r="B13" s="69"/>
      <c r="C13" s="213"/>
      <c r="D13" s="69"/>
      <c r="E13" s="69"/>
      <c r="F13" s="73" t="s">
        <v>17646</v>
      </c>
      <c r="G13" s="69" t="s">
        <v>17647</v>
      </c>
      <c r="H13" s="69"/>
      <c r="I13" s="74">
        <v>650000</v>
      </c>
      <c r="J13" s="69"/>
      <c r="K13" s="76" t="s">
        <v>2394</v>
      </c>
      <c r="L13" s="145">
        <v>2017</v>
      </c>
      <c r="M13" s="174" t="s">
        <v>2876</v>
      </c>
      <c r="N13" s="119" t="s">
        <v>17648</v>
      </c>
      <c r="O13" s="145" t="s">
        <v>17648</v>
      </c>
      <c r="P13" s="76"/>
      <c r="Q13" s="119">
        <v>2500</v>
      </c>
      <c r="R13" s="119" t="s">
        <v>17622</v>
      </c>
      <c r="S13" s="76"/>
      <c r="T13" s="76"/>
      <c r="U13" s="76" t="s">
        <v>17623</v>
      </c>
      <c r="V13" s="100" t="s">
        <v>17649</v>
      </c>
      <c r="W13" s="69"/>
      <c r="X13" s="116" t="s">
        <v>3855</v>
      </c>
      <c r="Y13" s="76"/>
      <c r="AB13" s="642">
        <f t="shared" si="0"/>
        <v>45500.000000000007</v>
      </c>
      <c r="AC13" s="74">
        <f t="shared" si="1"/>
        <v>695500</v>
      </c>
    </row>
    <row r="14" spans="1:29" ht="15.5" x14ac:dyDescent="0.35">
      <c r="A14" s="69"/>
      <c r="B14" s="69"/>
      <c r="C14" s="213"/>
      <c r="D14" s="69"/>
      <c r="E14" s="69"/>
      <c r="F14" s="69"/>
      <c r="G14" s="69" t="s">
        <v>17650</v>
      </c>
      <c r="H14" s="69"/>
      <c r="I14" s="74">
        <v>600000</v>
      </c>
      <c r="J14" s="69"/>
      <c r="K14" s="76" t="s">
        <v>2394</v>
      </c>
      <c r="L14" s="145">
        <v>2018</v>
      </c>
      <c r="M14" s="174" t="s">
        <v>12067</v>
      </c>
      <c r="N14" s="119" t="s">
        <v>17651</v>
      </c>
      <c r="O14" s="145" t="s">
        <v>17651</v>
      </c>
      <c r="P14" s="76"/>
      <c r="Q14" s="119">
        <v>800</v>
      </c>
      <c r="R14" s="119" t="s">
        <v>17622</v>
      </c>
      <c r="S14" s="76"/>
      <c r="T14" s="76"/>
      <c r="U14" s="76" t="s">
        <v>17623</v>
      </c>
      <c r="V14" s="100" t="s">
        <v>17652</v>
      </c>
      <c r="W14" s="69"/>
      <c r="X14" s="116" t="s">
        <v>3855</v>
      </c>
      <c r="Y14" s="76"/>
      <c r="AB14" s="642">
        <f t="shared" si="0"/>
        <v>42000.000000000007</v>
      </c>
      <c r="AC14" s="74">
        <f t="shared" si="1"/>
        <v>642000</v>
      </c>
    </row>
    <row r="15" spans="1:29" ht="15.5" x14ac:dyDescent="0.35">
      <c r="A15" s="76"/>
      <c r="B15" s="76"/>
      <c r="C15" s="214"/>
      <c r="D15" s="76"/>
      <c r="E15" s="76"/>
      <c r="F15" s="69"/>
      <c r="G15" s="69" t="s">
        <v>17653</v>
      </c>
      <c r="H15" s="69"/>
      <c r="I15" s="74">
        <v>600000</v>
      </c>
      <c r="J15" s="69"/>
      <c r="K15" s="76" t="s">
        <v>2394</v>
      </c>
      <c r="L15" s="145">
        <v>2017</v>
      </c>
      <c r="M15" s="174" t="s">
        <v>2876</v>
      </c>
      <c r="N15" s="119" t="s">
        <v>17654</v>
      </c>
      <c r="O15" s="145" t="s">
        <v>17654</v>
      </c>
      <c r="P15" s="76"/>
      <c r="Q15" s="119">
        <v>800</v>
      </c>
      <c r="R15" s="119" t="s">
        <v>17622</v>
      </c>
      <c r="S15" s="76"/>
      <c r="T15" s="76"/>
      <c r="U15" s="76" t="s">
        <v>17623</v>
      </c>
      <c r="V15" s="100" t="s">
        <v>17655</v>
      </c>
      <c r="W15" s="69"/>
      <c r="X15" s="116" t="s">
        <v>3855</v>
      </c>
      <c r="Y15" s="76"/>
      <c r="AB15" s="642">
        <f t="shared" si="0"/>
        <v>42000.000000000007</v>
      </c>
      <c r="AC15" s="74">
        <f t="shared" si="1"/>
        <v>642000</v>
      </c>
    </row>
    <row r="16" spans="1:29" ht="15.5" x14ac:dyDescent="0.35">
      <c r="A16" s="76"/>
      <c r="B16" s="76"/>
      <c r="C16" s="214"/>
      <c r="D16" s="76"/>
      <c r="E16" s="76"/>
      <c r="F16" s="69"/>
      <c r="G16" s="69" t="s">
        <v>17656</v>
      </c>
      <c r="H16" s="69"/>
      <c r="I16" s="74">
        <v>600000</v>
      </c>
      <c r="J16" s="69"/>
      <c r="K16" s="76" t="s">
        <v>2394</v>
      </c>
      <c r="L16" s="145">
        <v>2017</v>
      </c>
      <c r="M16" s="174" t="s">
        <v>2876</v>
      </c>
      <c r="N16" s="119" t="s">
        <v>17657</v>
      </c>
      <c r="O16" s="145" t="s">
        <v>17657</v>
      </c>
      <c r="P16" s="76"/>
      <c r="Q16" s="119">
        <v>800</v>
      </c>
      <c r="R16" s="119" t="s">
        <v>17622</v>
      </c>
      <c r="S16" s="76"/>
      <c r="T16" s="76"/>
      <c r="U16" s="76" t="s">
        <v>17623</v>
      </c>
      <c r="V16" s="100" t="s">
        <v>17658</v>
      </c>
      <c r="W16" s="69"/>
      <c r="X16" s="116" t="s">
        <v>3855</v>
      </c>
      <c r="Y16" s="76"/>
      <c r="AB16" s="642">
        <f t="shared" si="0"/>
        <v>42000.000000000007</v>
      </c>
      <c r="AC16" s="74">
        <f t="shared" si="1"/>
        <v>642000</v>
      </c>
    </row>
    <row r="17" spans="1:29" ht="15.5" x14ac:dyDescent="0.35">
      <c r="A17" s="76"/>
      <c r="B17" s="76"/>
      <c r="C17" s="214"/>
      <c r="D17" s="76"/>
      <c r="E17" s="76"/>
      <c r="F17" s="69"/>
      <c r="G17" s="69" t="s">
        <v>17659</v>
      </c>
      <c r="H17" s="69"/>
      <c r="I17" s="74">
        <v>600000</v>
      </c>
      <c r="J17" s="69"/>
      <c r="K17" s="76" t="s">
        <v>2394</v>
      </c>
      <c r="L17" s="145">
        <v>2017</v>
      </c>
      <c r="M17" s="174" t="s">
        <v>2876</v>
      </c>
      <c r="N17" s="119" t="s">
        <v>17660</v>
      </c>
      <c r="O17" s="145" t="s">
        <v>17660</v>
      </c>
      <c r="P17" s="76"/>
      <c r="Q17" s="119">
        <v>800</v>
      </c>
      <c r="R17" s="119" t="s">
        <v>17622</v>
      </c>
      <c r="S17" s="76"/>
      <c r="T17" s="76"/>
      <c r="U17" s="76" t="s">
        <v>17623</v>
      </c>
      <c r="V17" s="100" t="s">
        <v>17661</v>
      </c>
      <c r="W17" s="69"/>
      <c r="X17" s="116" t="s">
        <v>3855</v>
      </c>
      <c r="Y17" s="76"/>
      <c r="AB17" s="642">
        <f t="shared" si="0"/>
        <v>42000.000000000007</v>
      </c>
      <c r="AC17" s="74">
        <f t="shared" si="1"/>
        <v>642000</v>
      </c>
    </row>
    <row r="18" spans="1:29" ht="15.5" x14ac:dyDescent="0.35">
      <c r="A18" s="76"/>
      <c r="B18" s="76"/>
      <c r="C18" s="214"/>
      <c r="D18" s="76"/>
      <c r="E18" s="76"/>
      <c r="F18" s="69"/>
      <c r="G18" s="69" t="s">
        <v>17662</v>
      </c>
      <c r="H18" s="69"/>
      <c r="I18" s="74">
        <v>600000</v>
      </c>
      <c r="J18" s="69"/>
      <c r="K18" s="76" t="s">
        <v>2394</v>
      </c>
      <c r="L18" s="145">
        <v>2017</v>
      </c>
      <c r="M18" s="174" t="s">
        <v>2876</v>
      </c>
      <c r="N18" s="119" t="s">
        <v>17663</v>
      </c>
      <c r="O18" s="145" t="s">
        <v>17663</v>
      </c>
      <c r="P18" s="76"/>
      <c r="Q18" s="119">
        <v>800</v>
      </c>
      <c r="R18" s="119" t="s">
        <v>17622</v>
      </c>
      <c r="S18" s="76"/>
      <c r="T18" s="76"/>
      <c r="U18" s="76" t="s">
        <v>17623</v>
      </c>
      <c r="V18" s="100" t="s">
        <v>17664</v>
      </c>
      <c r="W18" s="69"/>
      <c r="X18" s="116" t="s">
        <v>3855</v>
      </c>
      <c r="Y18" s="76"/>
      <c r="AB18" s="642">
        <f t="shared" si="0"/>
        <v>42000.000000000007</v>
      </c>
      <c r="AC18" s="74">
        <f t="shared" si="1"/>
        <v>642000</v>
      </c>
    </row>
    <row r="19" spans="1:29" ht="15.5" x14ac:dyDescent="0.35">
      <c r="A19" s="76"/>
      <c r="B19" s="76"/>
      <c r="C19" s="214"/>
      <c r="D19" s="76"/>
      <c r="E19" s="76"/>
      <c r="F19" s="69"/>
      <c r="G19" s="69" t="s">
        <v>17665</v>
      </c>
      <c r="H19" s="69"/>
      <c r="I19" s="74">
        <v>600000</v>
      </c>
      <c r="J19" s="69"/>
      <c r="K19" s="76" t="s">
        <v>2394</v>
      </c>
      <c r="L19" s="145">
        <v>2017</v>
      </c>
      <c r="M19" s="174" t="s">
        <v>2876</v>
      </c>
      <c r="N19" s="119" t="s">
        <v>17666</v>
      </c>
      <c r="O19" s="145" t="s">
        <v>17666</v>
      </c>
      <c r="P19" s="76"/>
      <c r="Q19" s="119">
        <v>800</v>
      </c>
      <c r="R19" s="119" t="s">
        <v>17622</v>
      </c>
      <c r="S19" s="76"/>
      <c r="T19" s="76"/>
      <c r="U19" s="76" t="s">
        <v>17623</v>
      </c>
      <c r="V19" s="100" t="s">
        <v>17667</v>
      </c>
      <c r="W19" s="69"/>
      <c r="X19" s="116" t="s">
        <v>3855</v>
      </c>
      <c r="Y19" s="76"/>
      <c r="AB19" s="642">
        <f t="shared" si="0"/>
        <v>42000.000000000007</v>
      </c>
      <c r="AC19" s="74">
        <f t="shared" si="1"/>
        <v>642000</v>
      </c>
    </row>
    <row r="20" spans="1:29" ht="15.5" x14ac:dyDescent="0.35">
      <c r="A20" s="76"/>
      <c r="B20" s="76"/>
      <c r="C20" s="214"/>
      <c r="D20" s="76"/>
      <c r="E20" s="76"/>
      <c r="F20" s="69"/>
      <c r="G20" s="69" t="s">
        <v>17668</v>
      </c>
      <c r="H20" s="69"/>
      <c r="I20" s="74">
        <v>600000</v>
      </c>
      <c r="J20" s="69"/>
      <c r="K20" s="76" t="s">
        <v>2394</v>
      </c>
      <c r="L20" s="145">
        <v>2017</v>
      </c>
      <c r="M20" s="174" t="s">
        <v>2876</v>
      </c>
      <c r="N20" s="119" t="s">
        <v>17669</v>
      </c>
      <c r="O20" s="145" t="s">
        <v>17669</v>
      </c>
      <c r="P20" s="76"/>
      <c r="Q20" s="119">
        <v>800</v>
      </c>
      <c r="R20" s="119" t="s">
        <v>17622</v>
      </c>
      <c r="S20" s="76"/>
      <c r="T20" s="76"/>
      <c r="U20" s="76" t="s">
        <v>17623</v>
      </c>
      <c r="V20" s="100" t="s">
        <v>17670</v>
      </c>
      <c r="W20" s="69"/>
      <c r="X20" s="116" t="s">
        <v>3855</v>
      </c>
      <c r="Y20" s="76"/>
      <c r="AB20" s="642">
        <f t="shared" si="0"/>
        <v>42000.000000000007</v>
      </c>
      <c r="AC20" s="74">
        <f t="shared" si="1"/>
        <v>642000</v>
      </c>
    </row>
    <row r="21" spans="1:29" ht="15.5" x14ac:dyDescent="0.35">
      <c r="A21" s="76"/>
      <c r="B21" s="76"/>
      <c r="C21" s="214"/>
      <c r="D21" s="76"/>
      <c r="E21" s="76"/>
      <c r="F21" s="69"/>
      <c r="G21" s="69" t="s">
        <v>17671</v>
      </c>
      <c r="H21" s="69"/>
      <c r="I21" s="74">
        <v>650000</v>
      </c>
      <c r="J21" s="69"/>
      <c r="K21" s="76" t="s">
        <v>2394</v>
      </c>
      <c r="L21" s="145">
        <v>2017</v>
      </c>
      <c r="M21" s="174" t="s">
        <v>2876</v>
      </c>
      <c r="N21" s="119" t="s">
        <v>17672</v>
      </c>
      <c r="O21" s="145" t="s">
        <v>17672</v>
      </c>
      <c r="P21" s="76"/>
      <c r="Q21" s="119">
        <v>2500</v>
      </c>
      <c r="R21" s="119" t="s">
        <v>17622</v>
      </c>
      <c r="S21" s="76"/>
      <c r="T21" s="76"/>
      <c r="U21" s="76" t="s">
        <v>17623</v>
      </c>
      <c r="V21" s="100" t="s">
        <v>17673</v>
      </c>
      <c r="W21" s="69"/>
      <c r="X21" s="116" t="s">
        <v>3855</v>
      </c>
      <c r="Y21" s="76"/>
      <c r="AB21" s="642">
        <f t="shared" si="0"/>
        <v>45500.000000000007</v>
      </c>
      <c r="AC21" s="74">
        <f t="shared" si="1"/>
        <v>695500</v>
      </c>
    </row>
    <row r="22" spans="1:29" ht="15.5" x14ac:dyDescent="0.35">
      <c r="A22" s="76"/>
      <c r="B22" s="76"/>
      <c r="C22" s="214"/>
      <c r="D22" s="76"/>
      <c r="E22" s="76"/>
      <c r="F22" s="69"/>
      <c r="G22" s="69" t="s">
        <v>17674</v>
      </c>
      <c r="H22" s="69"/>
      <c r="I22" s="74">
        <v>650000</v>
      </c>
      <c r="J22" s="69"/>
      <c r="K22" s="69" t="s">
        <v>2394</v>
      </c>
      <c r="L22" s="75">
        <v>2017</v>
      </c>
      <c r="M22" s="75" t="s">
        <v>12067</v>
      </c>
      <c r="N22" s="75" t="s">
        <v>17675</v>
      </c>
      <c r="O22" s="75"/>
      <c r="P22" s="69" t="s">
        <v>937</v>
      </c>
      <c r="Q22" s="75" t="s">
        <v>967</v>
      </c>
      <c r="R22" s="75" t="s">
        <v>2878</v>
      </c>
      <c r="S22" s="69"/>
      <c r="T22" s="69"/>
      <c r="U22" s="76" t="s">
        <v>17623</v>
      </c>
      <c r="V22" s="76" t="s">
        <v>17676</v>
      </c>
      <c r="W22" s="69"/>
      <c r="X22" s="116" t="s">
        <v>3855</v>
      </c>
      <c r="Y22" s="76"/>
      <c r="AB22" s="642">
        <f t="shared" si="0"/>
        <v>45500.000000000007</v>
      </c>
      <c r="AC22" s="74">
        <f t="shared" si="1"/>
        <v>695500</v>
      </c>
    </row>
    <row r="23" spans="1:29" ht="31" x14ac:dyDescent="0.35">
      <c r="A23" s="76"/>
      <c r="B23" s="76"/>
      <c r="C23" s="214"/>
      <c r="D23" s="76"/>
      <c r="E23" s="76"/>
      <c r="F23" s="69"/>
      <c r="G23" s="69" t="s">
        <v>17677</v>
      </c>
      <c r="H23" s="69"/>
      <c r="I23" s="74">
        <v>650000</v>
      </c>
      <c r="J23" s="69"/>
      <c r="K23" s="69" t="s">
        <v>2394</v>
      </c>
      <c r="L23" s="75">
        <v>2017</v>
      </c>
      <c r="M23" s="75" t="s">
        <v>12067</v>
      </c>
      <c r="N23" s="75" t="s">
        <v>17678</v>
      </c>
      <c r="O23" s="75"/>
      <c r="P23" s="69" t="s">
        <v>937</v>
      </c>
      <c r="Q23" s="75" t="s">
        <v>967</v>
      </c>
      <c r="R23" s="75" t="s">
        <v>2878</v>
      </c>
      <c r="S23" s="69"/>
      <c r="T23" s="69"/>
      <c r="U23" s="76" t="s">
        <v>17623</v>
      </c>
      <c r="V23" s="150" t="s">
        <v>17679</v>
      </c>
      <c r="W23" s="69"/>
      <c r="X23" s="116" t="s">
        <v>3855</v>
      </c>
      <c r="Y23" s="76"/>
      <c r="AB23" s="642">
        <f t="shared" si="0"/>
        <v>45500.000000000007</v>
      </c>
      <c r="AC23" s="74">
        <f t="shared" si="1"/>
        <v>695500</v>
      </c>
    </row>
    <row r="24" spans="1:29" ht="15.5" x14ac:dyDescent="0.35">
      <c r="A24" s="76"/>
      <c r="B24" s="76"/>
      <c r="C24" s="214"/>
      <c r="D24" s="76"/>
      <c r="E24" s="76"/>
      <c r="F24" s="69"/>
      <c r="G24" s="69" t="s">
        <v>17680</v>
      </c>
      <c r="H24" s="69"/>
      <c r="I24" s="74">
        <v>600000</v>
      </c>
      <c r="J24" s="69"/>
      <c r="K24" s="76" t="s">
        <v>2394</v>
      </c>
      <c r="L24" s="145">
        <v>2017</v>
      </c>
      <c r="M24" s="76" t="s">
        <v>14095</v>
      </c>
      <c r="N24" s="119" t="s">
        <v>17681</v>
      </c>
      <c r="O24" s="145" t="s">
        <v>17681</v>
      </c>
      <c r="P24" s="76"/>
      <c r="Q24" s="119">
        <v>2500</v>
      </c>
      <c r="R24" s="119" t="s">
        <v>17622</v>
      </c>
      <c r="S24" s="76"/>
      <c r="T24" s="76"/>
      <c r="U24" s="76" t="s">
        <v>17623</v>
      </c>
      <c r="V24" s="76" t="s">
        <v>17682</v>
      </c>
      <c r="W24" s="69"/>
      <c r="X24" s="116" t="s">
        <v>3855</v>
      </c>
      <c r="Y24" s="76"/>
      <c r="AB24" s="642">
        <f t="shared" si="0"/>
        <v>42000.000000000007</v>
      </c>
      <c r="AC24" s="74">
        <f t="shared" si="1"/>
        <v>642000</v>
      </c>
    </row>
    <row r="25" spans="1:29" ht="15.5" x14ac:dyDescent="0.35">
      <c r="A25" s="76"/>
      <c r="B25" s="76"/>
      <c r="C25" s="214"/>
      <c r="D25" s="76"/>
      <c r="E25" s="76"/>
      <c r="F25" s="69"/>
      <c r="G25" s="69" t="s">
        <v>17683</v>
      </c>
      <c r="H25" s="69"/>
      <c r="I25" s="74">
        <v>600000</v>
      </c>
      <c r="J25" s="69"/>
      <c r="K25" s="76" t="s">
        <v>2394</v>
      </c>
      <c r="L25" s="145">
        <v>2017</v>
      </c>
      <c r="M25" s="76" t="s">
        <v>12205</v>
      </c>
      <c r="N25" s="119" t="s">
        <v>17684</v>
      </c>
      <c r="O25" s="145" t="s">
        <v>17684</v>
      </c>
      <c r="P25" s="76"/>
      <c r="Q25" s="119">
        <v>800</v>
      </c>
      <c r="R25" s="119" t="s">
        <v>17622</v>
      </c>
      <c r="S25" s="76"/>
      <c r="T25" s="76"/>
      <c r="U25" s="76" t="s">
        <v>17623</v>
      </c>
      <c r="V25" s="76" t="s">
        <v>17685</v>
      </c>
      <c r="W25" s="69"/>
      <c r="X25" s="116" t="s">
        <v>3855</v>
      </c>
      <c r="Y25" s="76"/>
      <c r="AB25" s="642">
        <f t="shared" si="0"/>
        <v>42000.000000000007</v>
      </c>
      <c r="AC25" s="74">
        <f t="shared" si="1"/>
        <v>642000</v>
      </c>
    </row>
    <row r="26" spans="1:29" ht="15.5" x14ac:dyDescent="0.35">
      <c r="A26" s="76"/>
      <c r="B26" s="76"/>
      <c r="C26" s="214"/>
      <c r="D26" s="76"/>
      <c r="E26" s="76"/>
      <c r="F26" s="69"/>
      <c r="G26" s="69" t="s">
        <v>17686</v>
      </c>
      <c r="H26" s="69"/>
      <c r="I26" s="74">
        <v>600000</v>
      </c>
      <c r="J26" s="69"/>
      <c r="K26" s="76" t="s">
        <v>2394</v>
      </c>
      <c r="L26" s="145">
        <v>2017</v>
      </c>
      <c r="M26" s="76" t="s">
        <v>12205</v>
      </c>
      <c r="N26" s="119" t="s">
        <v>17687</v>
      </c>
      <c r="O26" s="145" t="s">
        <v>17687</v>
      </c>
      <c r="P26" s="76"/>
      <c r="Q26" s="119">
        <v>800</v>
      </c>
      <c r="R26" s="119" t="s">
        <v>17622</v>
      </c>
      <c r="S26" s="76"/>
      <c r="T26" s="76"/>
      <c r="U26" s="76" t="s">
        <v>17623</v>
      </c>
      <c r="V26" s="76" t="s">
        <v>17688</v>
      </c>
      <c r="W26" s="69"/>
      <c r="X26" s="116" t="s">
        <v>3855</v>
      </c>
      <c r="Y26" s="76"/>
      <c r="AB26" s="642">
        <f t="shared" si="0"/>
        <v>42000.000000000007</v>
      </c>
      <c r="AC26" s="74">
        <f t="shared" si="1"/>
        <v>642000</v>
      </c>
    </row>
    <row r="27" spans="1:29" ht="15.5" x14ac:dyDescent="0.35">
      <c r="A27" s="76"/>
      <c r="B27" s="76"/>
      <c r="C27" s="214"/>
      <c r="D27" s="76"/>
      <c r="E27" s="76"/>
      <c r="F27" s="69"/>
      <c r="G27" s="69" t="s">
        <v>17689</v>
      </c>
      <c r="H27" s="69"/>
      <c r="I27" s="74">
        <v>600000</v>
      </c>
      <c r="J27" s="69"/>
      <c r="K27" s="76" t="s">
        <v>2394</v>
      </c>
      <c r="L27" s="145">
        <v>2017</v>
      </c>
      <c r="M27" s="76" t="s">
        <v>12205</v>
      </c>
      <c r="N27" s="119" t="s">
        <v>17690</v>
      </c>
      <c r="O27" s="145" t="s">
        <v>17690</v>
      </c>
      <c r="P27" s="76"/>
      <c r="Q27" s="119">
        <v>800</v>
      </c>
      <c r="R27" s="119" t="s">
        <v>17622</v>
      </c>
      <c r="S27" s="76"/>
      <c r="T27" s="76"/>
      <c r="U27" s="76" t="s">
        <v>17623</v>
      </c>
      <c r="V27" s="76" t="s">
        <v>17691</v>
      </c>
      <c r="W27" s="69"/>
      <c r="X27" s="116" t="s">
        <v>3855</v>
      </c>
      <c r="Y27" s="76"/>
      <c r="AB27" s="642">
        <f t="shared" si="0"/>
        <v>42000.000000000007</v>
      </c>
      <c r="AC27" s="74">
        <f t="shared" si="1"/>
        <v>642000</v>
      </c>
    </row>
    <row r="28" spans="1:29" ht="15.5" x14ac:dyDescent="0.35">
      <c r="A28" s="76"/>
      <c r="B28" s="76"/>
      <c r="C28" s="214"/>
      <c r="D28" s="76"/>
      <c r="E28" s="76"/>
      <c r="F28" s="69"/>
      <c r="G28" s="69" t="s">
        <v>17692</v>
      </c>
      <c r="H28" s="69"/>
      <c r="I28" s="74">
        <v>600000</v>
      </c>
      <c r="J28" s="69"/>
      <c r="K28" s="76" t="s">
        <v>2394</v>
      </c>
      <c r="L28" s="145">
        <v>2017</v>
      </c>
      <c r="M28" s="76" t="s">
        <v>12205</v>
      </c>
      <c r="N28" s="119" t="s">
        <v>17693</v>
      </c>
      <c r="O28" s="145" t="s">
        <v>17693</v>
      </c>
      <c r="P28" s="76"/>
      <c r="Q28" s="119">
        <v>800</v>
      </c>
      <c r="R28" s="119" t="s">
        <v>17622</v>
      </c>
      <c r="S28" s="76"/>
      <c r="T28" s="76"/>
      <c r="U28" s="76" t="s">
        <v>17623</v>
      </c>
      <c r="V28" s="76" t="s">
        <v>17694</v>
      </c>
      <c r="W28" s="69"/>
      <c r="X28" s="116" t="s">
        <v>3855</v>
      </c>
      <c r="Y28" s="76"/>
      <c r="AB28" s="642">
        <f t="shared" si="0"/>
        <v>42000.000000000007</v>
      </c>
      <c r="AC28" s="74">
        <f t="shared" si="1"/>
        <v>642000</v>
      </c>
    </row>
    <row r="29" spans="1:29" ht="15.5" x14ac:dyDescent="0.35">
      <c r="A29" s="76"/>
      <c r="B29" s="76"/>
      <c r="C29" s="214"/>
      <c r="D29" s="76"/>
      <c r="E29" s="76"/>
      <c r="F29" s="69"/>
      <c r="G29" s="69" t="s">
        <v>17695</v>
      </c>
      <c r="H29" s="69"/>
      <c r="I29" s="74">
        <v>600000</v>
      </c>
      <c r="J29" s="69"/>
      <c r="K29" s="76" t="s">
        <v>2394</v>
      </c>
      <c r="L29" s="145">
        <v>2017</v>
      </c>
      <c r="M29" s="76" t="s">
        <v>12205</v>
      </c>
      <c r="N29" s="119" t="s">
        <v>17696</v>
      </c>
      <c r="O29" s="145" t="s">
        <v>17696</v>
      </c>
      <c r="P29" s="76"/>
      <c r="Q29" s="119">
        <v>800</v>
      </c>
      <c r="R29" s="119" t="s">
        <v>17622</v>
      </c>
      <c r="S29" s="76"/>
      <c r="T29" s="76"/>
      <c r="U29" s="76" t="s">
        <v>17623</v>
      </c>
      <c r="V29" s="76" t="s">
        <v>17697</v>
      </c>
      <c r="W29" s="69"/>
      <c r="X29" s="116" t="s">
        <v>3855</v>
      </c>
      <c r="Y29" s="76"/>
      <c r="AB29" s="642">
        <f t="shared" si="0"/>
        <v>42000.000000000007</v>
      </c>
      <c r="AC29" s="74">
        <f t="shared" si="1"/>
        <v>642000</v>
      </c>
    </row>
    <row r="30" spans="1:29" ht="15.5" x14ac:dyDescent="0.35">
      <c r="A30" s="76"/>
      <c r="B30" s="76"/>
      <c r="C30" s="214"/>
      <c r="D30" s="76"/>
      <c r="E30" s="76"/>
      <c r="F30" s="69"/>
      <c r="G30" s="69" t="s">
        <v>17698</v>
      </c>
      <c r="H30" s="69"/>
      <c r="I30" s="74">
        <v>600000</v>
      </c>
      <c r="J30" s="69"/>
      <c r="K30" s="76" t="s">
        <v>2394</v>
      </c>
      <c r="L30" s="145">
        <v>2017</v>
      </c>
      <c r="M30" s="76" t="s">
        <v>12205</v>
      </c>
      <c r="N30" s="119" t="s">
        <v>17699</v>
      </c>
      <c r="O30" s="145" t="s">
        <v>17699</v>
      </c>
      <c r="P30" s="76"/>
      <c r="Q30" s="119">
        <v>800</v>
      </c>
      <c r="R30" s="119" t="s">
        <v>17622</v>
      </c>
      <c r="S30" s="76"/>
      <c r="T30" s="76"/>
      <c r="U30" s="76" t="s">
        <v>17623</v>
      </c>
      <c r="V30" s="76" t="s">
        <v>17700</v>
      </c>
      <c r="W30" s="69"/>
      <c r="X30" s="116" t="s">
        <v>3855</v>
      </c>
      <c r="Y30" s="76"/>
      <c r="AB30" s="642">
        <f t="shared" si="0"/>
        <v>42000.000000000007</v>
      </c>
      <c r="AC30" s="74">
        <f t="shared" si="1"/>
        <v>642000</v>
      </c>
    </row>
    <row r="31" spans="1:29" ht="15.5" x14ac:dyDescent="0.35">
      <c r="A31" s="76"/>
      <c r="B31" s="76"/>
      <c r="C31" s="214"/>
      <c r="D31" s="76"/>
      <c r="E31" s="76"/>
      <c r="F31" s="69"/>
      <c r="G31" s="69" t="s">
        <v>17701</v>
      </c>
      <c r="H31" s="69"/>
      <c r="I31" s="74">
        <v>600000</v>
      </c>
      <c r="J31" s="69"/>
      <c r="K31" s="76" t="s">
        <v>2394</v>
      </c>
      <c r="L31" s="145">
        <v>2017</v>
      </c>
      <c r="M31" s="76" t="s">
        <v>12205</v>
      </c>
      <c r="N31" s="119" t="s">
        <v>17702</v>
      </c>
      <c r="O31" s="145" t="s">
        <v>17702</v>
      </c>
      <c r="P31" s="76"/>
      <c r="Q31" s="119">
        <v>800</v>
      </c>
      <c r="R31" s="119" t="s">
        <v>17622</v>
      </c>
      <c r="S31" s="76"/>
      <c r="T31" s="76"/>
      <c r="U31" s="76" t="s">
        <v>17623</v>
      </c>
      <c r="V31" s="76" t="s">
        <v>17703</v>
      </c>
      <c r="W31" s="69"/>
      <c r="X31" s="116" t="s">
        <v>3855</v>
      </c>
      <c r="Y31" s="76"/>
      <c r="AB31" s="642">
        <f t="shared" si="0"/>
        <v>42000.000000000007</v>
      </c>
      <c r="AC31" s="74">
        <f t="shared" si="1"/>
        <v>642000</v>
      </c>
    </row>
    <row r="32" spans="1:29" ht="15.5" x14ac:dyDescent="0.35">
      <c r="A32" s="76"/>
      <c r="B32" s="76"/>
      <c r="C32" s="214"/>
      <c r="D32" s="76"/>
      <c r="E32" s="76"/>
      <c r="F32" s="69"/>
      <c r="G32" s="69" t="s">
        <v>17704</v>
      </c>
      <c r="H32" s="69"/>
      <c r="I32" s="74">
        <v>600000</v>
      </c>
      <c r="J32" s="69"/>
      <c r="K32" s="76" t="s">
        <v>2394</v>
      </c>
      <c r="L32" s="145">
        <v>2017</v>
      </c>
      <c r="M32" s="76" t="s">
        <v>14095</v>
      </c>
      <c r="N32" s="119" t="s">
        <v>17705</v>
      </c>
      <c r="O32" s="145" t="s">
        <v>17705</v>
      </c>
      <c r="P32" s="76"/>
      <c r="Q32" s="119">
        <v>2500</v>
      </c>
      <c r="R32" s="119" t="s">
        <v>17622</v>
      </c>
      <c r="S32" s="76"/>
      <c r="T32" s="76"/>
      <c r="U32" s="76" t="s">
        <v>17623</v>
      </c>
      <c r="V32" s="76" t="s">
        <v>17706</v>
      </c>
      <c r="W32" s="69"/>
      <c r="X32" s="116" t="s">
        <v>3855</v>
      </c>
      <c r="Y32" s="76"/>
      <c r="AB32" s="642">
        <f t="shared" si="0"/>
        <v>42000.000000000007</v>
      </c>
      <c r="AC32" s="74">
        <f t="shared" si="1"/>
        <v>642000</v>
      </c>
    </row>
    <row r="33" spans="1:29" ht="15.5" x14ac:dyDescent="0.35">
      <c r="A33" s="76"/>
      <c r="B33" s="76"/>
      <c r="C33" s="214"/>
      <c r="D33" s="76"/>
      <c r="E33" s="76"/>
      <c r="F33" s="69"/>
      <c r="G33" s="69" t="s">
        <v>17707</v>
      </c>
      <c r="H33" s="69"/>
      <c r="I33" s="74">
        <v>600000</v>
      </c>
      <c r="J33" s="69"/>
      <c r="K33" s="76" t="s">
        <v>2394</v>
      </c>
      <c r="L33" s="145">
        <v>2017</v>
      </c>
      <c r="M33" s="76" t="s">
        <v>12205</v>
      </c>
      <c r="N33" s="119" t="s">
        <v>17708</v>
      </c>
      <c r="O33" s="145" t="s">
        <v>17708</v>
      </c>
      <c r="P33" s="76"/>
      <c r="Q33" s="119">
        <v>800</v>
      </c>
      <c r="R33" s="119" t="s">
        <v>17622</v>
      </c>
      <c r="S33" s="76"/>
      <c r="T33" s="76"/>
      <c r="U33" s="76" t="s">
        <v>17623</v>
      </c>
      <c r="V33" s="76" t="s">
        <v>17709</v>
      </c>
      <c r="W33" s="69"/>
      <c r="X33" s="116" t="s">
        <v>3855</v>
      </c>
      <c r="Y33" s="76"/>
      <c r="AB33" s="642">
        <f t="shared" si="0"/>
        <v>42000.000000000007</v>
      </c>
      <c r="AC33" s="74">
        <f t="shared" si="1"/>
        <v>642000</v>
      </c>
    </row>
    <row r="34" spans="1:29" ht="15.5" x14ac:dyDescent="0.35">
      <c r="A34" s="76"/>
      <c r="B34" s="76"/>
      <c r="C34" s="214"/>
      <c r="D34" s="76"/>
      <c r="E34" s="76"/>
      <c r="F34" s="69"/>
      <c r="G34" s="69" t="s">
        <v>17710</v>
      </c>
      <c r="H34" s="69"/>
      <c r="I34" s="74">
        <v>600000</v>
      </c>
      <c r="J34" s="69"/>
      <c r="K34" s="76" t="s">
        <v>2394</v>
      </c>
      <c r="L34" s="145">
        <v>2017</v>
      </c>
      <c r="M34" s="76" t="s">
        <v>12205</v>
      </c>
      <c r="N34" s="119" t="s">
        <v>17711</v>
      </c>
      <c r="O34" s="145" t="s">
        <v>17711</v>
      </c>
      <c r="P34" s="76"/>
      <c r="Q34" s="119">
        <v>800</v>
      </c>
      <c r="R34" s="119" t="s">
        <v>17622</v>
      </c>
      <c r="S34" s="76"/>
      <c r="T34" s="76"/>
      <c r="U34" s="76" t="s">
        <v>17623</v>
      </c>
      <c r="V34" s="76" t="s">
        <v>17712</v>
      </c>
      <c r="W34" s="69"/>
      <c r="X34" s="116" t="s">
        <v>3855</v>
      </c>
      <c r="Y34" s="76"/>
      <c r="AB34" s="642">
        <f t="shared" si="0"/>
        <v>42000.000000000007</v>
      </c>
      <c r="AC34" s="74">
        <f t="shared" si="1"/>
        <v>642000</v>
      </c>
    </row>
    <row r="35" spans="1:29" ht="15.5" x14ac:dyDescent="0.35">
      <c r="A35" s="76"/>
      <c r="B35" s="76"/>
      <c r="C35" s="214"/>
      <c r="D35" s="76"/>
      <c r="E35" s="76"/>
      <c r="F35" s="69"/>
      <c r="G35" s="69" t="s">
        <v>17713</v>
      </c>
      <c r="H35" s="69"/>
      <c r="I35" s="74">
        <v>600000</v>
      </c>
      <c r="J35" s="69"/>
      <c r="K35" s="76" t="s">
        <v>2394</v>
      </c>
      <c r="L35" s="145">
        <v>2017</v>
      </c>
      <c r="M35" s="76" t="s">
        <v>12205</v>
      </c>
      <c r="N35" s="119" t="s">
        <v>17714</v>
      </c>
      <c r="O35" s="145" t="s">
        <v>17714</v>
      </c>
      <c r="P35" s="76"/>
      <c r="Q35" s="119">
        <v>800</v>
      </c>
      <c r="R35" s="119" t="s">
        <v>17622</v>
      </c>
      <c r="S35" s="76"/>
      <c r="T35" s="76"/>
      <c r="U35" s="76" t="s">
        <v>17623</v>
      </c>
      <c r="V35" s="76" t="s">
        <v>17715</v>
      </c>
      <c r="W35" s="69"/>
      <c r="X35" s="116" t="s">
        <v>3855</v>
      </c>
      <c r="Y35" s="76"/>
      <c r="AB35" s="642">
        <f t="shared" si="0"/>
        <v>42000.000000000007</v>
      </c>
      <c r="AC35" s="74">
        <f t="shared" si="1"/>
        <v>642000</v>
      </c>
    </row>
    <row r="36" spans="1:29" ht="15.5" x14ac:dyDescent="0.35">
      <c r="A36" s="76"/>
      <c r="B36" s="76"/>
      <c r="C36" s="214"/>
      <c r="D36" s="76"/>
      <c r="E36" s="76"/>
      <c r="F36" s="69"/>
      <c r="G36" s="69" t="s">
        <v>17716</v>
      </c>
      <c r="H36" s="69"/>
      <c r="I36" s="74">
        <v>600000</v>
      </c>
      <c r="J36" s="69"/>
      <c r="K36" s="76" t="s">
        <v>2394</v>
      </c>
      <c r="L36" s="145">
        <v>2017</v>
      </c>
      <c r="M36" s="76" t="s">
        <v>12205</v>
      </c>
      <c r="N36" s="119" t="s">
        <v>17717</v>
      </c>
      <c r="O36" s="145" t="s">
        <v>17717</v>
      </c>
      <c r="P36" s="76"/>
      <c r="Q36" s="119">
        <v>800</v>
      </c>
      <c r="R36" s="119" t="s">
        <v>17622</v>
      </c>
      <c r="S36" s="76"/>
      <c r="T36" s="76"/>
      <c r="U36" s="76" t="s">
        <v>17623</v>
      </c>
      <c r="V36" s="76" t="s">
        <v>17718</v>
      </c>
      <c r="W36" s="69"/>
      <c r="X36" s="116" t="s">
        <v>3855</v>
      </c>
      <c r="Y36" s="76"/>
      <c r="AB36" s="642">
        <f t="shared" si="0"/>
        <v>42000.000000000007</v>
      </c>
      <c r="AC36" s="74">
        <f t="shared" si="1"/>
        <v>642000</v>
      </c>
    </row>
    <row r="37" spans="1:29" ht="15.5" x14ac:dyDescent="0.35">
      <c r="A37" s="76"/>
      <c r="B37" s="76"/>
      <c r="C37" s="214"/>
      <c r="D37" s="76"/>
      <c r="E37" s="76"/>
      <c r="F37" s="69"/>
      <c r="G37" s="69" t="s">
        <v>17719</v>
      </c>
      <c r="H37" s="69"/>
      <c r="I37" s="74">
        <v>600000</v>
      </c>
      <c r="J37" s="69"/>
      <c r="K37" s="76" t="s">
        <v>2394</v>
      </c>
      <c r="L37" s="145">
        <v>2017</v>
      </c>
      <c r="M37" s="76" t="s">
        <v>12205</v>
      </c>
      <c r="N37" s="119" t="s">
        <v>17720</v>
      </c>
      <c r="O37" s="145" t="s">
        <v>17720</v>
      </c>
      <c r="P37" s="76"/>
      <c r="Q37" s="119">
        <v>800</v>
      </c>
      <c r="R37" s="119" t="s">
        <v>17622</v>
      </c>
      <c r="S37" s="76"/>
      <c r="T37" s="76"/>
      <c r="U37" s="76" t="s">
        <v>17623</v>
      </c>
      <c r="V37" s="76" t="s">
        <v>17721</v>
      </c>
      <c r="W37" s="69"/>
      <c r="X37" s="116" t="s">
        <v>3855</v>
      </c>
      <c r="Y37" s="76"/>
      <c r="AB37" s="642">
        <f t="shared" si="0"/>
        <v>42000.000000000007</v>
      </c>
      <c r="AC37" s="74">
        <f t="shared" si="1"/>
        <v>642000</v>
      </c>
    </row>
    <row r="38" spans="1:29" ht="15.5" x14ac:dyDescent="0.35">
      <c r="A38" s="76"/>
      <c r="B38" s="76"/>
      <c r="C38" s="214"/>
      <c r="D38" s="76"/>
      <c r="E38" s="76"/>
      <c r="F38" s="69"/>
      <c r="G38" s="69" t="s">
        <v>17722</v>
      </c>
      <c r="H38" s="69"/>
      <c r="I38" s="74">
        <v>600000</v>
      </c>
      <c r="J38" s="69"/>
      <c r="K38" s="76" t="s">
        <v>2394</v>
      </c>
      <c r="L38" s="145">
        <v>2017</v>
      </c>
      <c r="M38" s="76" t="s">
        <v>12205</v>
      </c>
      <c r="N38" s="119" t="s">
        <v>17723</v>
      </c>
      <c r="O38" s="145" t="s">
        <v>17723</v>
      </c>
      <c r="P38" s="76"/>
      <c r="Q38" s="119">
        <v>800</v>
      </c>
      <c r="R38" s="119" t="s">
        <v>17622</v>
      </c>
      <c r="S38" s="76"/>
      <c r="T38" s="76"/>
      <c r="U38" s="76" t="s">
        <v>17623</v>
      </c>
      <c r="V38" s="76" t="s">
        <v>17724</v>
      </c>
      <c r="W38" s="69"/>
      <c r="X38" s="116" t="s">
        <v>3855</v>
      </c>
      <c r="Y38" s="76"/>
      <c r="AB38" s="642">
        <f t="shared" si="0"/>
        <v>42000.000000000007</v>
      </c>
      <c r="AC38" s="74">
        <f t="shared" si="1"/>
        <v>642000</v>
      </c>
    </row>
    <row r="39" spans="1:29" ht="15.5" x14ac:dyDescent="0.35">
      <c r="A39" s="76"/>
      <c r="B39" s="76"/>
      <c r="C39" s="214"/>
      <c r="D39" s="76"/>
      <c r="E39" s="76"/>
      <c r="F39" s="69"/>
      <c r="G39" s="69" t="s">
        <v>17725</v>
      </c>
      <c r="H39" s="69"/>
      <c r="I39" s="74">
        <v>600000</v>
      </c>
      <c r="J39" s="69"/>
      <c r="K39" s="69" t="s">
        <v>2394</v>
      </c>
      <c r="L39" s="167">
        <v>2017</v>
      </c>
      <c r="M39" s="76" t="s">
        <v>12205</v>
      </c>
      <c r="N39" s="75" t="s">
        <v>17726</v>
      </c>
      <c r="O39" s="167" t="s">
        <v>17726</v>
      </c>
      <c r="P39" s="76"/>
      <c r="Q39" s="119">
        <v>800</v>
      </c>
      <c r="R39" s="119" t="s">
        <v>17622</v>
      </c>
      <c r="S39" s="69"/>
      <c r="T39" s="69"/>
      <c r="U39" s="76" t="s">
        <v>17623</v>
      </c>
      <c r="V39" s="76" t="s">
        <v>17727</v>
      </c>
      <c r="W39" s="69"/>
      <c r="X39" s="116" t="s">
        <v>3855</v>
      </c>
      <c r="Y39" s="76"/>
      <c r="AB39" s="642">
        <f t="shared" si="0"/>
        <v>42000.000000000007</v>
      </c>
      <c r="AC39" s="74">
        <f t="shared" si="1"/>
        <v>642000</v>
      </c>
    </row>
    <row r="40" spans="1:29" ht="31" x14ac:dyDescent="0.35">
      <c r="A40" s="76"/>
      <c r="B40" s="76"/>
      <c r="C40" s="214"/>
      <c r="D40" s="76"/>
      <c r="E40" s="76"/>
      <c r="F40" s="69"/>
      <c r="G40" s="69" t="s">
        <v>17728</v>
      </c>
      <c r="H40" s="69"/>
      <c r="I40" s="74">
        <v>650000</v>
      </c>
      <c r="J40" s="69"/>
      <c r="K40" s="117" t="s">
        <v>2394</v>
      </c>
      <c r="L40" s="145">
        <v>2017</v>
      </c>
      <c r="M40" s="76" t="s">
        <v>12202</v>
      </c>
      <c r="N40" s="117" t="s">
        <v>17729</v>
      </c>
      <c r="O40" s="155" t="s">
        <v>17729</v>
      </c>
      <c r="P40" s="76"/>
      <c r="Q40" s="119">
        <v>2500</v>
      </c>
      <c r="R40" s="119" t="s">
        <v>17622</v>
      </c>
      <c r="S40" s="76"/>
      <c r="T40" s="76"/>
      <c r="U40" s="76" t="s">
        <v>17623</v>
      </c>
      <c r="V40" s="150" t="s">
        <v>17730</v>
      </c>
      <c r="W40" s="69"/>
      <c r="X40" s="116" t="s">
        <v>3855</v>
      </c>
      <c r="Y40" s="76"/>
      <c r="AB40" s="642">
        <f t="shared" si="0"/>
        <v>45500.000000000007</v>
      </c>
      <c r="AC40" s="74">
        <f t="shared" si="1"/>
        <v>695500</v>
      </c>
    </row>
    <row r="41" spans="1:29" ht="15.5" x14ac:dyDescent="0.35">
      <c r="A41" s="76"/>
      <c r="B41" s="76"/>
      <c r="C41" s="214"/>
      <c r="D41" s="76"/>
      <c r="E41" s="76"/>
      <c r="F41" s="76"/>
      <c r="G41" s="69"/>
      <c r="H41" s="69"/>
      <c r="I41" s="74"/>
      <c r="J41" s="69"/>
      <c r="K41" s="69"/>
      <c r="L41" s="75"/>
      <c r="M41" s="75"/>
      <c r="N41" s="75"/>
      <c r="O41" s="75"/>
      <c r="P41" s="69"/>
      <c r="Q41" s="75"/>
      <c r="R41" s="75"/>
      <c r="S41" s="69"/>
      <c r="T41" s="69"/>
      <c r="U41" s="69"/>
      <c r="V41" s="69"/>
      <c r="W41" s="69"/>
      <c r="X41" s="116"/>
      <c r="Y41" s="76"/>
      <c r="AB41" s="642">
        <f t="shared" si="0"/>
        <v>0</v>
      </c>
      <c r="AC41" s="74">
        <f t="shared" si="1"/>
        <v>0</v>
      </c>
    </row>
    <row r="42" spans="1:29" ht="15.5" x14ac:dyDescent="0.35">
      <c r="A42" s="64"/>
      <c r="B42" s="64"/>
      <c r="C42" s="65"/>
      <c r="D42" s="64"/>
      <c r="E42" s="64"/>
      <c r="F42" s="64"/>
      <c r="G42" s="66" t="s">
        <v>3699</v>
      </c>
      <c r="H42" s="64"/>
      <c r="I42" s="67"/>
      <c r="J42" s="64"/>
      <c r="K42" s="64"/>
      <c r="L42" s="68"/>
      <c r="M42" s="68"/>
      <c r="N42" s="68"/>
      <c r="O42" s="68"/>
      <c r="P42" s="64"/>
      <c r="Q42" s="68"/>
      <c r="R42" s="68"/>
      <c r="S42" s="64"/>
      <c r="T42" s="64"/>
      <c r="U42" s="64"/>
      <c r="V42" s="64"/>
      <c r="W42" s="64"/>
      <c r="X42" s="115"/>
      <c r="Y42" s="64"/>
      <c r="AB42" s="642">
        <f t="shared" si="0"/>
        <v>0</v>
      </c>
      <c r="AC42" s="67">
        <f t="shared" si="1"/>
        <v>0</v>
      </c>
    </row>
    <row r="43" spans="1:29" ht="15.5" x14ac:dyDescent="0.35">
      <c r="A43" s="76"/>
      <c r="B43" s="76"/>
      <c r="C43" s="214"/>
      <c r="D43" s="76"/>
      <c r="E43" s="76"/>
      <c r="F43" s="76"/>
      <c r="G43" s="69" t="s">
        <v>17731</v>
      </c>
      <c r="H43" s="69"/>
      <c r="I43" s="74">
        <v>2000000</v>
      </c>
      <c r="J43" s="69"/>
      <c r="K43" s="69" t="s">
        <v>5948</v>
      </c>
      <c r="L43" s="75">
        <v>2016</v>
      </c>
      <c r="M43" s="75" t="s">
        <v>17732</v>
      </c>
      <c r="N43" s="75" t="s">
        <v>17733</v>
      </c>
      <c r="O43" s="75"/>
      <c r="P43" s="69" t="s">
        <v>1811</v>
      </c>
      <c r="Q43" s="75" t="s">
        <v>967</v>
      </c>
      <c r="R43" s="75" t="s">
        <v>3926</v>
      </c>
      <c r="S43" s="69"/>
      <c r="T43" s="69"/>
      <c r="U43" s="69"/>
      <c r="V43" s="69"/>
      <c r="W43" s="69"/>
      <c r="X43" s="116"/>
      <c r="Y43" s="76"/>
      <c r="AB43" s="642">
        <f t="shared" si="0"/>
        <v>140000</v>
      </c>
      <c r="AC43" s="74">
        <f t="shared" si="1"/>
        <v>2140000</v>
      </c>
    </row>
    <row r="44" spans="1:29" ht="15.5" x14ac:dyDescent="0.35">
      <c r="A44" s="76"/>
      <c r="B44" s="76"/>
      <c r="C44" s="214"/>
      <c r="D44" s="76"/>
      <c r="E44" s="76"/>
      <c r="F44" s="76"/>
      <c r="G44" s="69" t="s">
        <v>17734</v>
      </c>
      <c r="H44" s="69"/>
      <c r="I44" s="74">
        <v>40000</v>
      </c>
      <c r="J44" s="69"/>
      <c r="K44" s="69" t="s">
        <v>1765</v>
      </c>
      <c r="L44" s="69" t="s">
        <v>1765</v>
      </c>
      <c r="M44" s="69" t="s">
        <v>1765</v>
      </c>
      <c r="N44" s="75" t="s">
        <v>1765</v>
      </c>
      <c r="O44" s="69"/>
      <c r="P44" s="69"/>
      <c r="Q44" s="75" t="s">
        <v>1765</v>
      </c>
      <c r="R44" s="75" t="s">
        <v>1765</v>
      </c>
      <c r="S44" s="69"/>
      <c r="T44" s="69"/>
      <c r="U44" s="69"/>
      <c r="V44" s="69"/>
      <c r="W44" s="69"/>
      <c r="X44" s="116"/>
      <c r="Y44" s="76"/>
      <c r="AB44" s="642">
        <f t="shared" si="0"/>
        <v>2800.0000000000005</v>
      </c>
      <c r="AC44" s="74">
        <f t="shared" si="1"/>
        <v>42800</v>
      </c>
    </row>
    <row r="45" spans="1:29" ht="15.5" x14ac:dyDescent="0.35">
      <c r="A45" s="76"/>
      <c r="B45" s="76"/>
      <c r="C45" s="214"/>
      <c r="D45" s="76"/>
      <c r="E45" s="76"/>
      <c r="F45" s="76"/>
      <c r="G45" s="69" t="s">
        <v>17735</v>
      </c>
      <c r="H45" s="69"/>
      <c r="I45" s="74">
        <v>2000000</v>
      </c>
      <c r="J45" s="69"/>
      <c r="K45" s="69" t="s">
        <v>5948</v>
      </c>
      <c r="L45" s="75">
        <v>2016</v>
      </c>
      <c r="M45" s="75" t="s">
        <v>17732</v>
      </c>
      <c r="N45" s="75" t="s">
        <v>17736</v>
      </c>
      <c r="O45" s="75"/>
      <c r="P45" s="69" t="s">
        <v>1811</v>
      </c>
      <c r="Q45" s="75" t="s">
        <v>967</v>
      </c>
      <c r="R45" s="75" t="s">
        <v>3926</v>
      </c>
      <c r="S45" s="69"/>
      <c r="T45" s="69"/>
      <c r="U45" s="69"/>
      <c r="V45" s="69"/>
      <c r="W45" s="69"/>
      <c r="X45" s="116"/>
      <c r="Y45" s="76"/>
      <c r="AB45" s="642">
        <f t="shared" si="0"/>
        <v>140000</v>
      </c>
      <c r="AC45" s="74">
        <f t="shared" si="1"/>
        <v>2140000</v>
      </c>
    </row>
    <row r="46" spans="1:29" ht="15.5" x14ac:dyDescent="0.35">
      <c r="A46" s="76"/>
      <c r="B46" s="76"/>
      <c r="C46" s="214"/>
      <c r="D46" s="76"/>
      <c r="E46" s="76"/>
      <c r="F46" s="76"/>
      <c r="G46" s="69" t="s">
        <v>17737</v>
      </c>
      <c r="H46" s="69"/>
      <c r="I46" s="74">
        <v>40000</v>
      </c>
      <c r="J46" s="69"/>
      <c r="K46" s="69" t="s">
        <v>1765</v>
      </c>
      <c r="L46" s="69" t="s">
        <v>1765</v>
      </c>
      <c r="M46" s="69" t="s">
        <v>1765</v>
      </c>
      <c r="N46" s="75" t="s">
        <v>1765</v>
      </c>
      <c r="O46" s="69"/>
      <c r="P46" s="69"/>
      <c r="Q46" s="75" t="s">
        <v>1765</v>
      </c>
      <c r="R46" s="75" t="s">
        <v>1765</v>
      </c>
      <c r="S46" s="69"/>
      <c r="T46" s="69"/>
      <c r="U46" s="69"/>
      <c r="V46" s="69"/>
      <c r="W46" s="69"/>
      <c r="X46" s="116"/>
      <c r="Y46" s="76"/>
      <c r="AB46" s="642">
        <f t="shared" si="0"/>
        <v>2800.0000000000005</v>
      </c>
      <c r="AC46" s="74">
        <f t="shared" si="1"/>
        <v>42800</v>
      </c>
    </row>
    <row r="47" spans="1:29" ht="15.5" x14ac:dyDescent="0.35">
      <c r="A47" s="76"/>
      <c r="B47" s="76"/>
      <c r="C47" s="214"/>
      <c r="D47" s="76"/>
      <c r="E47" s="76"/>
      <c r="F47" s="76"/>
      <c r="G47" s="69" t="s">
        <v>17738</v>
      </c>
      <c r="H47" s="69"/>
      <c r="I47" s="74">
        <v>40000</v>
      </c>
      <c r="J47" s="69"/>
      <c r="K47" s="69" t="s">
        <v>1765</v>
      </c>
      <c r="L47" s="69" t="s">
        <v>1765</v>
      </c>
      <c r="M47" s="69" t="s">
        <v>1765</v>
      </c>
      <c r="N47" s="75" t="s">
        <v>1765</v>
      </c>
      <c r="O47" s="69"/>
      <c r="P47" s="69"/>
      <c r="Q47" s="75" t="s">
        <v>1765</v>
      </c>
      <c r="R47" s="75" t="s">
        <v>1765</v>
      </c>
      <c r="S47" s="69"/>
      <c r="T47" s="69"/>
      <c r="U47" s="69"/>
      <c r="V47" s="69"/>
      <c r="W47" s="69"/>
      <c r="X47" s="116"/>
      <c r="Y47" s="76"/>
      <c r="AB47" s="642">
        <f t="shared" si="0"/>
        <v>2800.0000000000005</v>
      </c>
      <c r="AC47" s="74">
        <f t="shared" si="1"/>
        <v>42800</v>
      </c>
    </row>
    <row r="48" spans="1:29" ht="15.5" x14ac:dyDescent="0.35">
      <c r="A48" s="76"/>
      <c r="B48" s="76"/>
      <c r="C48" s="214"/>
      <c r="D48" s="76"/>
      <c r="E48" s="76"/>
      <c r="F48" s="76"/>
      <c r="G48" s="69" t="s">
        <v>17739</v>
      </c>
      <c r="H48" s="69"/>
      <c r="I48" s="74">
        <v>2000000</v>
      </c>
      <c r="J48" s="69"/>
      <c r="K48" s="69" t="s">
        <v>5948</v>
      </c>
      <c r="L48" s="75">
        <v>2016</v>
      </c>
      <c r="M48" s="75" t="s">
        <v>17732</v>
      </c>
      <c r="N48" s="75" t="s">
        <v>17740</v>
      </c>
      <c r="O48" s="75"/>
      <c r="P48" s="69" t="s">
        <v>1811</v>
      </c>
      <c r="Q48" s="75" t="s">
        <v>967</v>
      </c>
      <c r="R48" s="75" t="s">
        <v>3926</v>
      </c>
      <c r="S48" s="69"/>
      <c r="T48" s="69"/>
      <c r="U48" s="69"/>
      <c r="V48" s="69"/>
      <c r="W48" s="69"/>
      <c r="X48" s="116"/>
      <c r="Y48" s="76"/>
      <c r="AB48" s="642">
        <f t="shared" si="0"/>
        <v>140000</v>
      </c>
      <c r="AC48" s="74">
        <f t="shared" si="1"/>
        <v>2140000</v>
      </c>
    </row>
    <row r="49" spans="1:29" ht="15.5" x14ac:dyDescent="0.35">
      <c r="A49" s="76"/>
      <c r="B49" s="76"/>
      <c r="C49" s="214"/>
      <c r="D49" s="76"/>
      <c r="E49" s="76"/>
      <c r="F49" s="76"/>
      <c r="G49" s="69" t="s">
        <v>17741</v>
      </c>
      <c r="H49" s="69"/>
      <c r="I49" s="74">
        <v>40000</v>
      </c>
      <c r="J49" s="69"/>
      <c r="K49" s="69" t="s">
        <v>1765</v>
      </c>
      <c r="L49" s="69" t="s">
        <v>1765</v>
      </c>
      <c r="M49" s="69" t="s">
        <v>1765</v>
      </c>
      <c r="N49" s="75" t="s">
        <v>1765</v>
      </c>
      <c r="O49" s="69"/>
      <c r="P49" s="69"/>
      <c r="Q49" s="75" t="s">
        <v>1765</v>
      </c>
      <c r="R49" s="75" t="s">
        <v>1765</v>
      </c>
      <c r="S49" s="69"/>
      <c r="T49" s="69"/>
      <c r="U49" s="69"/>
      <c r="V49" s="69"/>
      <c r="W49" s="69"/>
      <c r="X49" s="116"/>
      <c r="Y49" s="76"/>
      <c r="AB49" s="642">
        <f t="shared" si="0"/>
        <v>2800.0000000000005</v>
      </c>
      <c r="AC49" s="74">
        <f t="shared" si="1"/>
        <v>42800</v>
      </c>
    </row>
    <row r="50" spans="1:29" ht="15.5" x14ac:dyDescent="0.35">
      <c r="A50" s="76"/>
      <c r="B50" s="76"/>
      <c r="C50" s="214"/>
      <c r="D50" s="76"/>
      <c r="E50" s="76"/>
      <c r="F50" s="76"/>
      <c r="G50" s="69" t="s">
        <v>17742</v>
      </c>
      <c r="H50" s="69"/>
      <c r="I50" s="74">
        <v>40000</v>
      </c>
      <c r="J50" s="69"/>
      <c r="K50" s="69" t="s">
        <v>1765</v>
      </c>
      <c r="L50" s="69" t="s">
        <v>1765</v>
      </c>
      <c r="M50" s="69" t="s">
        <v>1765</v>
      </c>
      <c r="N50" s="75" t="s">
        <v>1765</v>
      </c>
      <c r="O50" s="69"/>
      <c r="P50" s="69"/>
      <c r="Q50" s="75" t="s">
        <v>1765</v>
      </c>
      <c r="R50" s="75" t="s">
        <v>1765</v>
      </c>
      <c r="S50" s="69"/>
      <c r="T50" s="69"/>
      <c r="U50" s="69"/>
      <c r="V50" s="69"/>
      <c r="W50" s="69"/>
      <c r="X50" s="116"/>
      <c r="Y50" s="76"/>
      <c r="AB50" s="642">
        <f t="shared" si="0"/>
        <v>2800.0000000000005</v>
      </c>
      <c r="AC50" s="74">
        <f t="shared" si="1"/>
        <v>42800</v>
      </c>
    </row>
    <row r="51" spans="1:29" ht="15.5" x14ac:dyDescent="0.35">
      <c r="A51" s="76"/>
      <c r="B51" s="76"/>
      <c r="C51" s="214"/>
      <c r="D51" s="76"/>
      <c r="E51" s="76"/>
      <c r="F51" s="76"/>
      <c r="G51" s="69" t="s">
        <v>17743</v>
      </c>
      <c r="H51" s="69"/>
      <c r="I51" s="74">
        <v>2000000</v>
      </c>
      <c r="J51" s="69"/>
      <c r="K51" s="69" t="s">
        <v>5948</v>
      </c>
      <c r="L51" s="75">
        <v>2016</v>
      </c>
      <c r="M51" s="75" t="s">
        <v>17732</v>
      </c>
      <c r="N51" s="75" t="s">
        <v>17744</v>
      </c>
      <c r="O51" s="75"/>
      <c r="P51" s="69" t="s">
        <v>1811</v>
      </c>
      <c r="Q51" s="75" t="s">
        <v>967</v>
      </c>
      <c r="R51" s="75" t="s">
        <v>3926</v>
      </c>
      <c r="S51" s="69"/>
      <c r="T51" s="69"/>
      <c r="U51" s="69"/>
      <c r="V51" s="69"/>
      <c r="W51" s="69"/>
      <c r="X51" s="116"/>
      <c r="Y51" s="76"/>
      <c r="AB51" s="642">
        <f t="shared" si="0"/>
        <v>140000</v>
      </c>
      <c r="AC51" s="74">
        <f t="shared" si="1"/>
        <v>2140000</v>
      </c>
    </row>
    <row r="52" spans="1:29" ht="15.5" x14ac:dyDescent="0.35">
      <c r="A52" s="76"/>
      <c r="B52" s="76"/>
      <c r="C52" s="214"/>
      <c r="D52" s="76"/>
      <c r="E52" s="76"/>
      <c r="F52" s="76"/>
      <c r="G52" s="69" t="s">
        <v>17745</v>
      </c>
      <c r="H52" s="69"/>
      <c r="I52" s="74">
        <v>40000</v>
      </c>
      <c r="J52" s="69"/>
      <c r="K52" s="69" t="s">
        <v>1765</v>
      </c>
      <c r="L52" s="69" t="s">
        <v>1765</v>
      </c>
      <c r="M52" s="69" t="s">
        <v>1765</v>
      </c>
      <c r="N52" s="75" t="s">
        <v>1765</v>
      </c>
      <c r="O52" s="69"/>
      <c r="P52" s="69"/>
      <c r="Q52" s="75" t="s">
        <v>1765</v>
      </c>
      <c r="R52" s="75" t="s">
        <v>1765</v>
      </c>
      <c r="S52" s="69"/>
      <c r="T52" s="69"/>
      <c r="U52" s="69"/>
      <c r="V52" s="69"/>
      <c r="W52" s="69"/>
      <c r="X52" s="116"/>
      <c r="Y52" s="76"/>
      <c r="AB52" s="642">
        <f t="shared" si="0"/>
        <v>2800.0000000000005</v>
      </c>
      <c r="AC52" s="74">
        <f t="shared" si="1"/>
        <v>42800</v>
      </c>
    </row>
    <row r="53" spans="1:29" ht="15.5" x14ac:dyDescent="0.35">
      <c r="A53" s="76"/>
      <c r="B53" s="76"/>
      <c r="C53" s="214"/>
      <c r="D53" s="76"/>
      <c r="E53" s="76"/>
      <c r="F53" s="76"/>
      <c r="G53" s="69" t="s">
        <v>17746</v>
      </c>
      <c r="H53" s="69"/>
      <c r="I53" s="74">
        <v>40000</v>
      </c>
      <c r="J53" s="69"/>
      <c r="K53" s="69" t="s">
        <v>1765</v>
      </c>
      <c r="L53" s="69" t="s">
        <v>1765</v>
      </c>
      <c r="M53" s="69" t="s">
        <v>1765</v>
      </c>
      <c r="N53" s="75" t="s">
        <v>1765</v>
      </c>
      <c r="O53" s="69"/>
      <c r="P53" s="69"/>
      <c r="Q53" s="75" t="s">
        <v>1765</v>
      </c>
      <c r="R53" s="75" t="s">
        <v>1765</v>
      </c>
      <c r="S53" s="69"/>
      <c r="T53" s="69"/>
      <c r="U53" s="69"/>
      <c r="V53" s="69"/>
      <c r="W53" s="69"/>
      <c r="X53" s="116"/>
      <c r="Y53" s="76"/>
      <c r="AB53" s="642">
        <f t="shared" si="0"/>
        <v>2800.0000000000005</v>
      </c>
      <c r="AC53" s="74">
        <f t="shared" si="1"/>
        <v>42800</v>
      </c>
    </row>
    <row r="54" spans="1:29" ht="15.5" x14ac:dyDescent="0.35">
      <c r="A54" s="76"/>
      <c r="B54" s="76"/>
      <c r="C54" s="214"/>
      <c r="D54" s="76"/>
      <c r="E54" s="76"/>
      <c r="F54" s="76"/>
      <c r="G54" s="69" t="s">
        <v>17747</v>
      </c>
      <c r="H54" s="69"/>
      <c r="I54" s="74">
        <v>2000000</v>
      </c>
      <c r="J54" s="69"/>
      <c r="K54" s="69" t="s">
        <v>5948</v>
      </c>
      <c r="L54" s="75">
        <v>2016</v>
      </c>
      <c r="M54" s="75" t="s">
        <v>17732</v>
      </c>
      <c r="N54" s="75" t="s">
        <v>17748</v>
      </c>
      <c r="O54" s="75"/>
      <c r="P54" s="69" t="s">
        <v>1811</v>
      </c>
      <c r="Q54" s="75" t="s">
        <v>967</v>
      </c>
      <c r="R54" s="75" t="s">
        <v>3926</v>
      </c>
      <c r="S54" s="69"/>
      <c r="T54" s="69"/>
      <c r="U54" s="69"/>
      <c r="V54" s="69"/>
      <c r="W54" s="69"/>
      <c r="X54" s="116"/>
      <c r="Y54" s="76"/>
      <c r="AB54" s="642">
        <f t="shared" si="0"/>
        <v>140000</v>
      </c>
      <c r="AC54" s="74">
        <f t="shared" si="1"/>
        <v>2140000</v>
      </c>
    </row>
    <row r="55" spans="1:29" ht="15.5" x14ac:dyDescent="0.35">
      <c r="A55" s="76"/>
      <c r="B55" s="76"/>
      <c r="C55" s="214"/>
      <c r="D55" s="76"/>
      <c r="E55" s="76"/>
      <c r="F55" s="76"/>
      <c r="G55" s="69" t="s">
        <v>17749</v>
      </c>
      <c r="H55" s="69"/>
      <c r="I55" s="74">
        <v>40000</v>
      </c>
      <c r="J55" s="69"/>
      <c r="K55" s="69" t="s">
        <v>1765</v>
      </c>
      <c r="L55" s="69" t="s">
        <v>1765</v>
      </c>
      <c r="M55" s="69" t="s">
        <v>1765</v>
      </c>
      <c r="N55" s="75" t="s">
        <v>1765</v>
      </c>
      <c r="O55" s="69"/>
      <c r="P55" s="69"/>
      <c r="Q55" s="75" t="s">
        <v>1765</v>
      </c>
      <c r="R55" s="75" t="s">
        <v>1765</v>
      </c>
      <c r="S55" s="69"/>
      <c r="T55" s="69"/>
      <c r="U55" s="69"/>
      <c r="V55" s="69"/>
      <c r="W55" s="69"/>
      <c r="X55" s="116"/>
      <c r="Y55" s="76"/>
      <c r="AB55" s="642">
        <f t="shared" si="0"/>
        <v>2800.0000000000005</v>
      </c>
      <c r="AC55" s="74">
        <f t="shared" si="1"/>
        <v>42800</v>
      </c>
    </row>
    <row r="56" spans="1:29" ht="15.5" x14ac:dyDescent="0.35">
      <c r="A56" s="76"/>
      <c r="B56" s="76"/>
      <c r="C56" s="214"/>
      <c r="D56" s="76"/>
      <c r="E56" s="76"/>
      <c r="F56" s="76"/>
      <c r="G56" s="69" t="s">
        <v>17750</v>
      </c>
      <c r="H56" s="69"/>
      <c r="I56" s="74">
        <v>40000</v>
      </c>
      <c r="J56" s="69"/>
      <c r="K56" s="69" t="s">
        <v>1765</v>
      </c>
      <c r="L56" s="69" t="s">
        <v>1765</v>
      </c>
      <c r="M56" s="69" t="s">
        <v>1765</v>
      </c>
      <c r="N56" s="75" t="s">
        <v>1765</v>
      </c>
      <c r="O56" s="69"/>
      <c r="P56" s="69"/>
      <c r="Q56" s="75" t="s">
        <v>1765</v>
      </c>
      <c r="R56" s="75" t="s">
        <v>1765</v>
      </c>
      <c r="S56" s="69"/>
      <c r="T56" s="69"/>
      <c r="U56" s="69"/>
      <c r="V56" s="69"/>
      <c r="W56" s="69"/>
      <c r="X56" s="116"/>
      <c r="Y56" s="76"/>
      <c r="AB56" s="642">
        <f t="shared" si="0"/>
        <v>2800.0000000000005</v>
      </c>
      <c r="AC56" s="74">
        <f t="shared" si="1"/>
        <v>42800</v>
      </c>
    </row>
    <row r="57" spans="1:29" ht="15.5" x14ac:dyDescent="0.35">
      <c r="A57" s="76"/>
      <c r="B57" s="76"/>
      <c r="C57" s="214"/>
      <c r="D57" s="76"/>
      <c r="E57" s="76"/>
      <c r="F57" s="76"/>
      <c r="G57" s="69" t="s">
        <v>17751</v>
      </c>
      <c r="H57" s="69"/>
      <c r="I57" s="74">
        <v>2000000</v>
      </c>
      <c r="J57" s="69"/>
      <c r="K57" s="69" t="s">
        <v>5948</v>
      </c>
      <c r="L57" s="75">
        <v>2016</v>
      </c>
      <c r="M57" s="75" t="s">
        <v>17732</v>
      </c>
      <c r="N57" s="75" t="s">
        <v>17752</v>
      </c>
      <c r="O57" s="75"/>
      <c r="P57" s="69" t="s">
        <v>1811</v>
      </c>
      <c r="Q57" s="75" t="s">
        <v>967</v>
      </c>
      <c r="R57" s="75" t="s">
        <v>3926</v>
      </c>
      <c r="S57" s="69"/>
      <c r="T57" s="69"/>
      <c r="U57" s="69"/>
      <c r="V57" s="69"/>
      <c r="W57" s="69"/>
      <c r="X57" s="116"/>
      <c r="Y57" s="76"/>
      <c r="AB57" s="642">
        <f t="shared" si="0"/>
        <v>140000</v>
      </c>
      <c r="AC57" s="74">
        <f t="shared" si="1"/>
        <v>2140000</v>
      </c>
    </row>
    <row r="58" spans="1:29" ht="15.5" x14ac:dyDescent="0.35">
      <c r="A58" s="76"/>
      <c r="B58" s="76"/>
      <c r="C58" s="214"/>
      <c r="D58" s="76"/>
      <c r="E58" s="76"/>
      <c r="F58" s="76"/>
      <c r="G58" s="69" t="s">
        <v>17753</v>
      </c>
      <c r="H58" s="69"/>
      <c r="I58" s="74">
        <v>40000</v>
      </c>
      <c r="J58" s="69"/>
      <c r="K58" s="69" t="s">
        <v>1765</v>
      </c>
      <c r="L58" s="69" t="s">
        <v>1765</v>
      </c>
      <c r="M58" s="69" t="s">
        <v>1765</v>
      </c>
      <c r="N58" s="75" t="s">
        <v>1765</v>
      </c>
      <c r="O58" s="69"/>
      <c r="P58" s="69"/>
      <c r="Q58" s="75" t="s">
        <v>1765</v>
      </c>
      <c r="R58" s="75" t="s">
        <v>1765</v>
      </c>
      <c r="S58" s="69"/>
      <c r="T58" s="69"/>
      <c r="U58" s="69"/>
      <c r="V58" s="69"/>
      <c r="W58" s="69"/>
      <c r="X58" s="116"/>
      <c r="Y58" s="76"/>
      <c r="AB58" s="642">
        <f t="shared" si="0"/>
        <v>2800.0000000000005</v>
      </c>
      <c r="AC58" s="74">
        <f t="shared" si="1"/>
        <v>42800</v>
      </c>
    </row>
    <row r="59" spans="1:29" ht="15.5" x14ac:dyDescent="0.35">
      <c r="A59" s="76"/>
      <c r="B59" s="76"/>
      <c r="C59" s="214"/>
      <c r="D59" s="76"/>
      <c r="E59" s="76"/>
      <c r="F59" s="76"/>
      <c r="G59" s="69" t="s">
        <v>17754</v>
      </c>
      <c r="H59" s="69"/>
      <c r="I59" s="74">
        <v>40000</v>
      </c>
      <c r="J59" s="69"/>
      <c r="K59" s="69" t="s">
        <v>1765</v>
      </c>
      <c r="L59" s="69" t="s">
        <v>1765</v>
      </c>
      <c r="M59" s="69" t="s">
        <v>1765</v>
      </c>
      <c r="N59" s="75" t="s">
        <v>1765</v>
      </c>
      <c r="O59" s="69"/>
      <c r="P59" s="69"/>
      <c r="Q59" s="75" t="s">
        <v>1765</v>
      </c>
      <c r="R59" s="75" t="s">
        <v>1765</v>
      </c>
      <c r="S59" s="69"/>
      <c r="T59" s="69"/>
      <c r="U59" s="69"/>
      <c r="V59" s="69"/>
      <c r="W59" s="69"/>
      <c r="X59" s="116"/>
      <c r="Y59" s="76"/>
      <c r="AB59" s="642">
        <f t="shared" si="0"/>
        <v>2800.0000000000005</v>
      </c>
      <c r="AC59" s="74">
        <f t="shared" si="1"/>
        <v>42800</v>
      </c>
    </row>
    <row r="60" spans="1:29" ht="15.5" x14ac:dyDescent="0.35">
      <c r="A60" s="76"/>
      <c r="B60" s="76"/>
      <c r="C60" s="214"/>
      <c r="D60" s="76"/>
      <c r="E60" s="76"/>
      <c r="F60" s="76"/>
      <c r="G60" s="69" t="s">
        <v>17755</v>
      </c>
      <c r="H60" s="69"/>
      <c r="I60" s="74">
        <v>2000000</v>
      </c>
      <c r="J60" s="69"/>
      <c r="K60" s="69" t="s">
        <v>5948</v>
      </c>
      <c r="L60" s="75">
        <v>2016</v>
      </c>
      <c r="M60" s="75" t="s">
        <v>17732</v>
      </c>
      <c r="N60" s="75" t="s">
        <v>17756</v>
      </c>
      <c r="O60" s="75"/>
      <c r="P60" s="69" t="s">
        <v>1811</v>
      </c>
      <c r="Q60" s="75" t="s">
        <v>967</v>
      </c>
      <c r="R60" s="75" t="s">
        <v>3926</v>
      </c>
      <c r="S60" s="69"/>
      <c r="T60" s="69"/>
      <c r="U60" s="69"/>
      <c r="V60" s="69"/>
      <c r="W60" s="69"/>
      <c r="X60" s="116"/>
      <c r="Y60" s="76"/>
      <c r="AB60" s="642">
        <f t="shared" si="0"/>
        <v>140000</v>
      </c>
      <c r="AC60" s="74">
        <f t="shared" si="1"/>
        <v>2140000</v>
      </c>
    </row>
    <row r="61" spans="1:29" ht="15.5" x14ac:dyDescent="0.35">
      <c r="A61" s="76"/>
      <c r="B61" s="76"/>
      <c r="C61" s="214"/>
      <c r="D61" s="76"/>
      <c r="E61" s="76"/>
      <c r="F61" s="76"/>
      <c r="G61" s="69" t="s">
        <v>17757</v>
      </c>
      <c r="H61" s="69"/>
      <c r="I61" s="74">
        <v>40000</v>
      </c>
      <c r="J61" s="69"/>
      <c r="K61" s="69" t="s">
        <v>1765</v>
      </c>
      <c r="L61" s="69" t="s">
        <v>1765</v>
      </c>
      <c r="M61" s="69" t="s">
        <v>1765</v>
      </c>
      <c r="N61" s="75" t="s">
        <v>1765</v>
      </c>
      <c r="O61" s="69"/>
      <c r="P61" s="69"/>
      <c r="Q61" s="75" t="s">
        <v>1765</v>
      </c>
      <c r="R61" s="75" t="s">
        <v>1765</v>
      </c>
      <c r="S61" s="69"/>
      <c r="T61" s="69"/>
      <c r="U61" s="69"/>
      <c r="V61" s="69"/>
      <c r="W61" s="69"/>
      <c r="X61" s="116"/>
      <c r="Y61" s="76"/>
      <c r="AB61" s="642">
        <f t="shared" si="0"/>
        <v>2800.0000000000005</v>
      </c>
      <c r="AC61" s="74">
        <f t="shared" si="1"/>
        <v>42800</v>
      </c>
    </row>
    <row r="62" spans="1:29" ht="15.5" x14ac:dyDescent="0.35">
      <c r="A62" s="76"/>
      <c r="B62" s="76"/>
      <c r="C62" s="214"/>
      <c r="D62" s="76"/>
      <c r="E62" s="76"/>
      <c r="F62" s="76"/>
      <c r="G62" s="69" t="s">
        <v>17758</v>
      </c>
      <c r="H62" s="69"/>
      <c r="I62" s="74">
        <v>40000</v>
      </c>
      <c r="J62" s="69"/>
      <c r="K62" s="69" t="s">
        <v>1765</v>
      </c>
      <c r="L62" s="69" t="s">
        <v>1765</v>
      </c>
      <c r="M62" s="69" t="s">
        <v>1765</v>
      </c>
      <c r="N62" s="75" t="s">
        <v>1765</v>
      </c>
      <c r="O62" s="69"/>
      <c r="P62" s="69"/>
      <c r="Q62" s="75" t="s">
        <v>1765</v>
      </c>
      <c r="R62" s="75" t="s">
        <v>1765</v>
      </c>
      <c r="S62" s="69"/>
      <c r="T62" s="69"/>
      <c r="U62" s="69"/>
      <c r="V62" s="69"/>
      <c r="W62" s="69"/>
      <c r="X62" s="116"/>
      <c r="Y62" s="76"/>
      <c r="AB62" s="642">
        <f t="shared" si="0"/>
        <v>2800.0000000000005</v>
      </c>
      <c r="AC62" s="74">
        <f t="shared" si="1"/>
        <v>42800</v>
      </c>
    </row>
    <row r="63" spans="1:29" ht="15.5" x14ac:dyDescent="0.35">
      <c r="A63" s="76"/>
      <c r="B63" s="76"/>
      <c r="C63" s="214"/>
      <c r="D63" s="76"/>
      <c r="E63" s="76"/>
      <c r="F63" s="76"/>
      <c r="G63" s="69"/>
      <c r="H63" s="69"/>
      <c r="I63" s="74"/>
      <c r="J63" s="69"/>
      <c r="K63" s="69"/>
      <c r="L63" s="69"/>
      <c r="M63" s="69"/>
      <c r="N63" s="75"/>
      <c r="O63" s="69"/>
      <c r="P63" s="69"/>
      <c r="Q63" s="75"/>
      <c r="R63" s="75"/>
      <c r="S63" s="69"/>
      <c r="T63" s="69"/>
      <c r="U63" s="69"/>
      <c r="V63" s="69"/>
      <c r="W63" s="69"/>
      <c r="X63" s="116"/>
      <c r="Y63" s="76"/>
      <c r="AB63" s="642">
        <f t="shared" si="0"/>
        <v>0</v>
      </c>
      <c r="AC63" s="74">
        <f t="shared" si="1"/>
        <v>0</v>
      </c>
    </row>
    <row r="64" spans="1:29" ht="15.5" x14ac:dyDescent="0.35">
      <c r="A64" s="64"/>
      <c r="B64" s="64"/>
      <c r="C64" s="65"/>
      <c r="D64" s="64"/>
      <c r="E64" s="64"/>
      <c r="F64" s="64"/>
      <c r="G64" s="66" t="s">
        <v>1842</v>
      </c>
      <c r="H64" s="64"/>
      <c r="I64" s="67"/>
      <c r="J64" s="64"/>
      <c r="K64" s="64"/>
      <c r="L64" s="68"/>
      <c r="M64" s="68"/>
      <c r="N64" s="68"/>
      <c r="O64" s="68"/>
      <c r="P64" s="64"/>
      <c r="Q64" s="68"/>
      <c r="R64" s="68"/>
      <c r="S64" s="64"/>
      <c r="T64" s="64"/>
      <c r="U64" s="64"/>
      <c r="V64" s="64"/>
      <c r="W64" s="64"/>
      <c r="X64" s="115"/>
      <c r="Y64" s="215"/>
      <c r="AB64" s="642">
        <f t="shared" si="0"/>
        <v>0</v>
      </c>
      <c r="AC64" s="67">
        <f t="shared" si="1"/>
        <v>0</v>
      </c>
    </row>
    <row r="65" spans="1:29" s="94" customFormat="1" ht="15.5" x14ac:dyDescent="0.35">
      <c r="A65" s="69"/>
      <c r="B65" s="69"/>
      <c r="C65" s="213"/>
      <c r="D65" s="69"/>
      <c r="E65" s="69"/>
      <c r="F65" s="69"/>
      <c r="G65" s="69" t="s">
        <v>17759</v>
      </c>
      <c r="H65" s="69"/>
      <c r="I65" s="74">
        <v>18000000</v>
      </c>
      <c r="J65" s="69"/>
      <c r="K65" s="69" t="s">
        <v>17760</v>
      </c>
      <c r="L65" s="75">
        <v>2016</v>
      </c>
      <c r="M65" s="75" t="s">
        <v>3255</v>
      </c>
      <c r="N65" s="75" t="s">
        <v>17761</v>
      </c>
      <c r="O65" s="75"/>
      <c r="P65" s="69"/>
      <c r="Q65" s="75"/>
      <c r="R65" s="75"/>
      <c r="S65" s="69"/>
      <c r="T65" s="69"/>
      <c r="U65" s="69"/>
      <c r="V65" s="69"/>
      <c r="W65" s="69"/>
      <c r="X65" s="116"/>
      <c r="Y65" s="216"/>
      <c r="AB65" s="642">
        <f t="shared" si="0"/>
        <v>1260000.0000000002</v>
      </c>
      <c r="AC65" s="74">
        <f t="shared" si="1"/>
        <v>19260000</v>
      </c>
    </row>
    <row r="66" spans="1:29" s="94" customFormat="1" ht="15.5" x14ac:dyDescent="0.35">
      <c r="A66" s="69"/>
      <c r="B66" s="69"/>
      <c r="C66" s="213"/>
      <c r="D66" s="69"/>
      <c r="E66" s="69"/>
      <c r="F66" s="69"/>
      <c r="G66" s="69" t="s">
        <v>17762</v>
      </c>
      <c r="H66" s="69"/>
      <c r="I66" s="74">
        <v>18000000</v>
      </c>
      <c r="J66" s="69"/>
      <c r="K66" s="69" t="s">
        <v>17760</v>
      </c>
      <c r="L66" s="75">
        <v>2016</v>
      </c>
      <c r="M66" s="75" t="s">
        <v>3255</v>
      </c>
      <c r="N66" s="75" t="s">
        <v>17763</v>
      </c>
      <c r="O66" s="75"/>
      <c r="P66" s="69"/>
      <c r="Q66" s="75"/>
      <c r="R66" s="75"/>
      <c r="S66" s="69"/>
      <c r="T66" s="69"/>
      <c r="U66" s="69"/>
      <c r="V66" s="69"/>
      <c r="W66" s="69"/>
      <c r="X66" s="116"/>
      <c r="Y66" s="216"/>
      <c r="AB66" s="642">
        <f t="shared" si="0"/>
        <v>1260000.0000000002</v>
      </c>
      <c r="AC66" s="74">
        <f t="shared" si="1"/>
        <v>19260000</v>
      </c>
    </row>
    <row r="67" spans="1:29" s="94" customFormat="1" ht="15.5" x14ac:dyDescent="0.35">
      <c r="A67" s="69"/>
      <c r="B67" s="69"/>
      <c r="C67" s="213"/>
      <c r="D67" s="69"/>
      <c r="E67" s="69"/>
      <c r="F67" s="69"/>
      <c r="G67" s="69" t="s">
        <v>17764</v>
      </c>
      <c r="H67" s="69"/>
      <c r="I67" s="74">
        <v>18000000</v>
      </c>
      <c r="J67" s="69"/>
      <c r="K67" s="69" t="s">
        <v>9022</v>
      </c>
      <c r="L67" s="75" t="s">
        <v>6193</v>
      </c>
      <c r="M67" s="75" t="s">
        <v>6193</v>
      </c>
      <c r="N67" s="75" t="s">
        <v>607</v>
      </c>
      <c r="O67" s="75"/>
      <c r="P67" s="69"/>
      <c r="Q67" s="75"/>
      <c r="R67" s="75"/>
      <c r="S67" s="69"/>
      <c r="T67" s="69"/>
      <c r="U67" s="69"/>
      <c r="V67" s="69"/>
      <c r="W67" s="69"/>
      <c r="X67" s="116"/>
      <c r="Y67" s="216"/>
      <c r="AB67" s="642">
        <f t="shared" si="0"/>
        <v>1260000.0000000002</v>
      </c>
      <c r="AC67" s="74">
        <f t="shared" si="1"/>
        <v>19260000</v>
      </c>
    </row>
    <row r="68" spans="1:29" s="94" customFormat="1" ht="15.5" x14ac:dyDescent="0.35">
      <c r="A68" s="69"/>
      <c r="B68" s="69"/>
      <c r="C68" s="213"/>
      <c r="D68" s="69"/>
      <c r="E68" s="69"/>
      <c r="F68" s="69"/>
      <c r="G68" s="69"/>
      <c r="H68" s="69"/>
      <c r="I68" s="74"/>
      <c r="J68" s="69"/>
      <c r="K68" s="69"/>
      <c r="L68" s="75"/>
      <c r="M68" s="75"/>
      <c r="N68" s="75"/>
      <c r="O68" s="75"/>
      <c r="P68" s="69"/>
      <c r="Q68" s="75"/>
      <c r="R68" s="75"/>
      <c r="S68" s="69"/>
      <c r="T68" s="69"/>
      <c r="U68" s="69"/>
      <c r="V68" s="69"/>
      <c r="W68" s="69"/>
      <c r="X68" s="116"/>
      <c r="Y68" s="216"/>
      <c r="AB68" s="642">
        <f t="shared" si="0"/>
        <v>0</v>
      </c>
      <c r="AC68" s="74">
        <f t="shared" si="1"/>
        <v>0</v>
      </c>
    </row>
    <row r="69" spans="1:29" s="94" customFormat="1" ht="15.5" x14ac:dyDescent="0.35">
      <c r="A69" s="64"/>
      <c r="B69" s="64"/>
      <c r="C69" s="65"/>
      <c r="D69" s="64"/>
      <c r="E69" s="64"/>
      <c r="F69" s="64"/>
      <c r="G69" s="66" t="s">
        <v>1161</v>
      </c>
      <c r="H69" s="64"/>
      <c r="I69" s="67"/>
      <c r="J69" s="64"/>
      <c r="K69" s="64"/>
      <c r="L69" s="68"/>
      <c r="M69" s="68"/>
      <c r="N69" s="68"/>
      <c r="O69" s="68"/>
      <c r="P69" s="64"/>
      <c r="Q69" s="68"/>
      <c r="R69" s="68"/>
      <c r="S69" s="64"/>
      <c r="T69" s="64"/>
      <c r="U69" s="64"/>
      <c r="V69" s="64"/>
      <c r="W69" s="64"/>
      <c r="X69" s="115"/>
      <c r="Y69" s="215"/>
      <c r="AB69" s="642">
        <f t="shared" si="0"/>
        <v>0</v>
      </c>
      <c r="AC69" s="67">
        <f t="shared" si="1"/>
        <v>0</v>
      </c>
    </row>
    <row r="70" spans="1:29" s="94" customFormat="1" ht="15.5" x14ac:dyDescent="0.35">
      <c r="A70" s="69"/>
      <c r="B70" s="69"/>
      <c r="C70" s="213"/>
      <c r="D70" s="69"/>
      <c r="E70" s="69"/>
      <c r="F70" s="69"/>
      <c r="G70" s="69" t="s">
        <v>17674</v>
      </c>
      <c r="H70" s="69"/>
      <c r="I70" s="74">
        <v>155000</v>
      </c>
      <c r="J70" s="69"/>
      <c r="K70" s="69" t="s">
        <v>1765</v>
      </c>
      <c r="L70" s="69" t="s">
        <v>1765</v>
      </c>
      <c r="M70" s="69" t="s">
        <v>1765</v>
      </c>
      <c r="N70" s="75" t="s">
        <v>1765</v>
      </c>
      <c r="O70" s="69"/>
      <c r="P70" s="69"/>
      <c r="Q70" s="75" t="s">
        <v>1765</v>
      </c>
      <c r="R70" s="75" t="s">
        <v>1765</v>
      </c>
      <c r="S70" s="69"/>
      <c r="T70" s="69"/>
      <c r="U70" s="69"/>
      <c r="V70" s="69"/>
      <c r="W70" s="69"/>
      <c r="X70" s="116"/>
      <c r="Y70" s="216"/>
      <c r="AB70" s="642">
        <f t="shared" ref="AB70:AB133" si="2">I70*AB$4</f>
        <v>10850.000000000002</v>
      </c>
      <c r="AC70" s="74">
        <f t="shared" ref="AC70:AC133" si="3">I70+AB70</f>
        <v>165850</v>
      </c>
    </row>
    <row r="71" spans="1:29" s="94" customFormat="1" ht="15.5" x14ac:dyDescent="0.35">
      <c r="A71" s="69"/>
      <c r="B71" s="69"/>
      <c r="C71" s="213"/>
      <c r="D71" s="69"/>
      <c r="E71" s="69"/>
      <c r="F71" s="69"/>
      <c r="G71" s="69" t="s">
        <v>17677</v>
      </c>
      <c r="H71" s="69"/>
      <c r="I71" s="74">
        <v>155000</v>
      </c>
      <c r="J71" s="69"/>
      <c r="K71" s="69" t="s">
        <v>1765</v>
      </c>
      <c r="L71" s="69" t="s">
        <v>1765</v>
      </c>
      <c r="M71" s="69" t="s">
        <v>1765</v>
      </c>
      <c r="N71" s="75" t="s">
        <v>1765</v>
      </c>
      <c r="O71" s="69"/>
      <c r="P71" s="69"/>
      <c r="Q71" s="75" t="s">
        <v>1765</v>
      </c>
      <c r="R71" s="75" t="s">
        <v>1765</v>
      </c>
      <c r="S71" s="69"/>
      <c r="T71" s="69"/>
      <c r="U71" s="69"/>
      <c r="V71" s="69"/>
      <c r="W71" s="69"/>
      <c r="X71" s="116"/>
      <c r="Y71" s="216"/>
      <c r="AB71" s="642">
        <f t="shared" si="2"/>
        <v>10850.000000000002</v>
      </c>
      <c r="AC71" s="74">
        <f t="shared" si="3"/>
        <v>165850</v>
      </c>
    </row>
    <row r="72" spans="1:29" s="94" customFormat="1" ht="15.5" x14ac:dyDescent="0.35">
      <c r="A72" s="69"/>
      <c r="B72" s="69"/>
      <c r="C72" s="213"/>
      <c r="D72" s="69"/>
      <c r="E72" s="69"/>
      <c r="F72" s="69"/>
      <c r="G72" s="69" t="s">
        <v>17765</v>
      </c>
      <c r="H72" s="69"/>
      <c r="I72" s="74">
        <v>155000</v>
      </c>
      <c r="J72" s="69"/>
      <c r="K72" s="69" t="s">
        <v>6190</v>
      </c>
      <c r="L72" s="69" t="s">
        <v>6190</v>
      </c>
      <c r="M72" s="69" t="s">
        <v>6190</v>
      </c>
      <c r="N72" s="75" t="s">
        <v>6190</v>
      </c>
      <c r="O72" s="69"/>
      <c r="P72" s="69"/>
      <c r="Q72" s="75" t="s">
        <v>6190</v>
      </c>
      <c r="R72" s="75" t="s">
        <v>6190</v>
      </c>
      <c r="S72" s="69"/>
      <c r="T72" s="69"/>
      <c r="U72" s="69"/>
      <c r="V72" s="69"/>
      <c r="W72" s="69"/>
      <c r="X72" s="116"/>
      <c r="Y72" s="216"/>
      <c r="AB72" s="642">
        <f t="shared" si="2"/>
        <v>10850.000000000002</v>
      </c>
      <c r="AC72" s="74">
        <f t="shared" si="3"/>
        <v>165850</v>
      </c>
    </row>
    <row r="73" spans="1:29" s="94" customFormat="1" ht="15.5" x14ac:dyDescent="0.35">
      <c r="A73" s="69"/>
      <c r="B73" s="69"/>
      <c r="C73" s="213"/>
      <c r="D73" s="69"/>
      <c r="E73" s="69"/>
      <c r="F73" s="69"/>
      <c r="G73" s="69" t="s">
        <v>17766</v>
      </c>
      <c r="H73" s="69"/>
      <c r="I73" s="74">
        <v>155000</v>
      </c>
      <c r="J73" s="69"/>
      <c r="K73" s="69" t="s">
        <v>6190</v>
      </c>
      <c r="L73" s="69" t="s">
        <v>6190</v>
      </c>
      <c r="M73" s="69" t="s">
        <v>6190</v>
      </c>
      <c r="N73" s="75" t="s">
        <v>6190</v>
      </c>
      <c r="O73" s="69"/>
      <c r="P73" s="69"/>
      <c r="Q73" s="75" t="s">
        <v>6190</v>
      </c>
      <c r="R73" s="75" t="s">
        <v>6190</v>
      </c>
      <c r="S73" s="69"/>
      <c r="T73" s="69"/>
      <c r="U73" s="69"/>
      <c r="V73" s="69"/>
      <c r="W73" s="69"/>
      <c r="X73" s="116"/>
      <c r="Y73" s="216"/>
      <c r="AB73" s="642">
        <f t="shared" si="2"/>
        <v>10850.000000000002</v>
      </c>
      <c r="AC73" s="74">
        <f t="shared" si="3"/>
        <v>165850</v>
      </c>
    </row>
    <row r="74" spans="1:29" s="94" customFormat="1" ht="15.5" x14ac:dyDescent="0.35">
      <c r="A74" s="69"/>
      <c r="B74" s="69"/>
      <c r="C74" s="213"/>
      <c r="D74" s="69"/>
      <c r="E74" s="69"/>
      <c r="F74" s="69"/>
      <c r="G74" s="69" t="s">
        <v>17767</v>
      </c>
      <c r="H74" s="69"/>
      <c r="I74" s="74">
        <v>155000</v>
      </c>
      <c r="J74" s="69"/>
      <c r="K74" s="69" t="s">
        <v>6190</v>
      </c>
      <c r="L74" s="69" t="s">
        <v>6190</v>
      </c>
      <c r="M74" s="69" t="s">
        <v>6190</v>
      </c>
      <c r="N74" s="75" t="s">
        <v>6190</v>
      </c>
      <c r="O74" s="69"/>
      <c r="P74" s="69"/>
      <c r="Q74" s="75" t="s">
        <v>6190</v>
      </c>
      <c r="R74" s="75" t="s">
        <v>6190</v>
      </c>
      <c r="S74" s="69"/>
      <c r="T74" s="69"/>
      <c r="U74" s="69"/>
      <c r="V74" s="69"/>
      <c r="W74" s="69"/>
      <c r="X74" s="116"/>
      <c r="Y74" s="216"/>
      <c r="AB74" s="642">
        <f t="shared" si="2"/>
        <v>10850.000000000002</v>
      </c>
      <c r="AC74" s="74">
        <f t="shared" si="3"/>
        <v>165850</v>
      </c>
    </row>
    <row r="75" spans="1:29" s="94" customFormat="1" ht="15.5" x14ac:dyDescent="0.35">
      <c r="A75" s="69"/>
      <c r="B75" s="69"/>
      <c r="C75" s="213"/>
      <c r="D75" s="69"/>
      <c r="E75" s="69"/>
      <c r="F75" s="69"/>
      <c r="G75" s="69" t="s">
        <v>17768</v>
      </c>
      <c r="H75" s="69"/>
      <c r="I75" s="74">
        <v>155000</v>
      </c>
      <c r="J75" s="69"/>
      <c r="K75" s="69" t="s">
        <v>6190</v>
      </c>
      <c r="L75" s="69" t="s">
        <v>6190</v>
      </c>
      <c r="M75" s="69" t="s">
        <v>6190</v>
      </c>
      <c r="N75" s="75" t="s">
        <v>6190</v>
      </c>
      <c r="O75" s="69"/>
      <c r="P75" s="69"/>
      <c r="Q75" s="75" t="s">
        <v>6190</v>
      </c>
      <c r="R75" s="75" t="s">
        <v>6190</v>
      </c>
      <c r="S75" s="69"/>
      <c r="T75" s="69"/>
      <c r="U75" s="69"/>
      <c r="V75" s="69"/>
      <c r="W75" s="69"/>
      <c r="X75" s="116"/>
      <c r="Y75" s="216"/>
      <c r="AB75" s="642">
        <f t="shared" si="2"/>
        <v>10850.000000000002</v>
      </c>
      <c r="AC75" s="74">
        <f t="shared" si="3"/>
        <v>165850</v>
      </c>
    </row>
    <row r="76" spans="1:29" s="94" customFormat="1" ht="15.5" x14ac:dyDescent="0.35">
      <c r="A76" s="69"/>
      <c r="B76" s="69"/>
      <c r="C76" s="213"/>
      <c r="D76" s="69"/>
      <c r="E76" s="69"/>
      <c r="F76" s="69"/>
      <c r="G76" s="69" t="s">
        <v>17769</v>
      </c>
      <c r="H76" s="69"/>
      <c r="I76" s="74">
        <v>155000</v>
      </c>
      <c r="J76" s="69"/>
      <c r="K76" s="69" t="s">
        <v>6190</v>
      </c>
      <c r="L76" s="69" t="s">
        <v>6190</v>
      </c>
      <c r="M76" s="69" t="s">
        <v>6190</v>
      </c>
      <c r="N76" s="75" t="s">
        <v>6190</v>
      </c>
      <c r="O76" s="69"/>
      <c r="P76" s="69"/>
      <c r="Q76" s="75" t="s">
        <v>6190</v>
      </c>
      <c r="R76" s="75" t="s">
        <v>6190</v>
      </c>
      <c r="S76" s="69"/>
      <c r="T76" s="69"/>
      <c r="U76" s="69"/>
      <c r="V76" s="69"/>
      <c r="W76" s="69"/>
      <c r="X76" s="116"/>
      <c r="Y76" s="216"/>
      <c r="AB76" s="642">
        <f t="shared" si="2"/>
        <v>10850.000000000002</v>
      </c>
      <c r="AC76" s="74">
        <f t="shared" si="3"/>
        <v>165850</v>
      </c>
    </row>
    <row r="77" spans="1:29" s="94" customFormat="1" ht="15.5" x14ac:dyDescent="0.35">
      <c r="A77" s="69"/>
      <c r="B77" s="69"/>
      <c r="C77" s="213"/>
      <c r="D77" s="69"/>
      <c r="E77" s="69"/>
      <c r="F77" s="69"/>
      <c r="G77" s="69" t="s">
        <v>17770</v>
      </c>
      <c r="H77" s="69"/>
      <c r="I77" s="74">
        <v>155000</v>
      </c>
      <c r="J77" s="69"/>
      <c r="K77" s="69" t="s">
        <v>6190</v>
      </c>
      <c r="L77" s="69" t="s">
        <v>6190</v>
      </c>
      <c r="M77" s="69" t="s">
        <v>6190</v>
      </c>
      <c r="N77" s="75" t="s">
        <v>6190</v>
      </c>
      <c r="O77" s="69"/>
      <c r="P77" s="69"/>
      <c r="Q77" s="75" t="s">
        <v>6190</v>
      </c>
      <c r="R77" s="75" t="s">
        <v>6190</v>
      </c>
      <c r="S77" s="69"/>
      <c r="T77" s="69"/>
      <c r="U77" s="69"/>
      <c r="V77" s="69"/>
      <c r="W77" s="69"/>
      <c r="X77" s="116"/>
      <c r="Y77" s="216"/>
      <c r="AB77" s="642">
        <f t="shared" si="2"/>
        <v>10850.000000000002</v>
      </c>
      <c r="AC77" s="74">
        <f t="shared" si="3"/>
        <v>165850</v>
      </c>
    </row>
    <row r="78" spans="1:29" s="94" customFormat="1" ht="15.5" x14ac:dyDescent="0.35">
      <c r="A78" s="69"/>
      <c r="B78" s="69"/>
      <c r="C78" s="213"/>
      <c r="D78" s="69"/>
      <c r="E78" s="69"/>
      <c r="F78" s="69"/>
      <c r="G78" s="69" t="s">
        <v>17728</v>
      </c>
      <c r="H78" s="69"/>
      <c r="I78" s="74">
        <v>155000</v>
      </c>
      <c r="J78" s="69"/>
      <c r="K78" s="69" t="s">
        <v>1765</v>
      </c>
      <c r="L78" s="69" t="s">
        <v>1765</v>
      </c>
      <c r="M78" s="69" t="s">
        <v>1765</v>
      </c>
      <c r="N78" s="75" t="s">
        <v>1765</v>
      </c>
      <c r="O78" s="69"/>
      <c r="P78" s="69"/>
      <c r="Q78" s="75" t="s">
        <v>1765</v>
      </c>
      <c r="R78" s="75" t="s">
        <v>1765</v>
      </c>
      <c r="S78" s="69"/>
      <c r="T78" s="69"/>
      <c r="U78" s="69"/>
      <c r="V78" s="69"/>
      <c r="W78" s="69"/>
      <c r="X78" s="116"/>
      <c r="Y78" s="216"/>
      <c r="AB78" s="642">
        <f t="shared" si="2"/>
        <v>10850.000000000002</v>
      </c>
      <c r="AC78" s="74">
        <f t="shared" si="3"/>
        <v>165850</v>
      </c>
    </row>
    <row r="79" spans="1:29" s="94" customFormat="1" ht="15.5" x14ac:dyDescent="0.35">
      <c r="A79" s="69"/>
      <c r="B79" s="69"/>
      <c r="C79" s="213"/>
      <c r="D79" s="69"/>
      <c r="E79" s="69"/>
      <c r="F79" s="69"/>
      <c r="G79" s="69" t="s">
        <v>17620</v>
      </c>
      <c r="H79" s="69"/>
      <c r="I79" s="74">
        <v>155000</v>
      </c>
      <c r="J79" s="69"/>
      <c r="K79" s="69" t="s">
        <v>1765</v>
      </c>
      <c r="L79" s="69" t="s">
        <v>1765</v>
      </c>
      <c r="M79" s="69" t="s">
        <v>1765</v>
      </c>
      <c r="N79" s="75" t="s">
        <v>1765</v>
      </c>
      <c r="O79" s="69"/>
      <c r="P79" s="69"/>
      <c r="Q79" s="75" t="s">
        <v>1765</v>
      </c>
      <c r="R79" s="75" t="s">
        <v>1765</v>
      </c>
      <c r="S79" s="69"/>
      <c r="T79" s="69"/>
      <c r="U79" s="69"/>
      <c r="V79" s="69"/>
      <c r="W79" s="69"/>
      <c r="X79" s="116"/>
      <c r="Y79" s="216"/>
      <c r="AB79" s="642">
        <f t="shared" si="2"/>
        <v>10850.000000000002</v>
      </c>
      <c r="AC79" s="74">
        <f t="shared" si="3"/>
        <v>165850</v>
      </c>
    </row>
    <row r="80" spans="1:29" s="94" customFormat="1" ht="15.5" x14ac:dyDescent="0.35">
      <c r="A80" s="69"/>
      <c r="B80" s="69"/>
      <c r="C80" s="213"/>
      <c r="D80" s="69"/>
      <c r="E80" s="69"/>
      <c r="F80" s="69"/>
      <c r="G80" s="69"/>
      <c r="H80" s="69"/>
      <c r="I80" s="74"/>
      <c r="J80" s="69"/>
      <c r="K80" s="69"/>
      <c r="L80" s="69"/>
      <c r="M80" s="69"/>
      <c r="N80" s="75"/>
      <c r="O80" s="69"/>
      <c r="P80" s="69"/>
      <c r="Q80" s="75"/>
      <c r="R80" s="75"/>
      <c r="S80" s="69"/>
      <c r="T80" s="69"/>
      <c r="U80" s="69"/>
      <c r="V80" s="69"/>
      <c r="W80" s="69"/>
      <c r="X80" s="116"/>
      <c r="Y80" s="216"/>
      <c r="AB80" s="642">
        <f t="shared" si="2"/>
        <v>0</v>
      </c>
      <c r="AC80" s="74">
        <f t="shared" si="3"/>
        <v>0</v>
      </c>
    </row>
    <row r="81" spans="1:29" ht="15.5" x14ac:dyDescent="0.35">
      <c r="A81" s="217"/>
      <c r="B81" s="217"/>
      <c r="C81" s="218"/>
      <c r="D81" s="217"/>
      <c r="E81" s="217"/>
      <c r="F81" s="217"/>
      <c r="G81" s="96" t="s">
        <v>2678</v>
      </c>
      <c r="H81" s="215"/>
      <c r="I81" s="247"/>
      <c r="J81" s="215"/>
      <c r="K81" s="215"/>
      <c r="L81" s="220"/>
      <c r="M81" s="220"/>
      <c r="N81" s="127"/>
      <c r="O81" s="221"/>
      <c r="P81" s="217"/>
      <c r="Q81" s="221"/>
      <c r="R81" s="221"/>
      <c r="S81" s="217"/>
      <c r="T81" s="217"/>
      <c r="U81" s="217"/>
      <c r="V81" s="217"/>
      <c r="W81" s="217"/>
      <c r="X81" s="222"/>
      <c r="Y81" s="215"/>
      <c r="AB81" s="642">
        <f t="shared" si="2"/>
        <v>0</v>
      </c>
      <c r="AC81" s="247">
        <f t="shared" si="3"/>
        <v>0</v>
      </c>
    </row>
    <row r="82" spans="1:29" s="94" customFormat="1" ht="15.5" x14ac:dyDescent="0.35">
      <c r="A82" s="223"/>
      <c r="B82" s="223"/>
      <c r="C82" s="224"/>
      <c r="D82" s="223"/>
      <c r="E82" s="223"/>
      <c r="F82" s="223"/>
      <c r="G82" s="79" t="s">
        <v>1852</v>
      </c>
      <c r="H82" s="216"/>
      <c r="I82" s="248"/>
      <c r="J82" s="216"/>
      <c r="K82" s="216"/>
      <c r="L82" s="226"/>
      <c r="M82" s="226"/>
      <c r="N82" s="80"/>
      <c r="O82" s="227"/>
      <c r="P82" s="223"/>
      <c r="Q82" s="227"/>
      <c r="R82" s="227"/>
      <c r="S82" s="223"/>
      <c r="T82" s="223"/>
      <c r="U82" s="223"/>
      <c r="V82" s="223"/>
      <c r="W82" s="223"/>
      <c r="X82" s="228"/>
      <c r="Y82" s="216"/>
      <c r="AB82" s="642">
        <f t="shared" si="2"/>
        <v>0</v>
      </c>
      <c r="AC82" s="248">
        <f t="shared" si="3"/>
        <v>0</v>
      </c>
    </row>
    <row r="83" spans="1:29" s="94" customFormat="1" ht="15.5" x14ac:dyDescent="0.35">
      <c r="A83" s="223"/>
      <c r="B83" s="223"/>
      <c r="C83" s="224"/>
      <c r="D83" s="223"/>
      <c r="E83" s="223"/>
      <c r="F83" s="223"/>
      <c r="G83" s="79"/>
      <c r="H83" s="216"/>
      <c r="I83" s="248"/>
      <c r="J83" s="216"/>
      <c r="K83" s="216"/>
      <c r="L83" s="226"/>
      <c r="M83" s="226"/>
      <c r="N83" s="80"/>
      <c r="O83" s="227"/>
      <c r="P83" s="223"/>
      <c r="Q83" s="227"/>
      <c r="R83" s="227"/>
      <c r="S83" s="223"/>
      <c r="T83" s="223"/>
      <c r="U83" s="223"/>
      <c r="V83" s="223"/>
      <c r="W83" s="223"/>
      <c r="X83" s="228"/>
      <c r="Y83" s="216"/>
      <c r="AB83" s="642">
        <f t="shared" si="2"/>
        <v>0</v>
      </c>
      <c r="AC83" s="248">
        <f t="shared" si="3"/>
        <v>0</v>
      </c>
    </row>
    <row r="84" spans="1:29" s="94" customFormat="1" ht="15.5" x14ac:dyDescent="0.35">
      <c r="A84" s="217"/>
      <c r="B84" s="217"/>
      <c r="C84" s="218"/>
      <c r="D84" s="217"/>
      <c r="E84" s="217"/>
      <c r="F84" s="217"/>
      <c r="G84" s="96" t="s">
        <v>1829</v>
      </c>
      <c r="H84" s="215"/>
      <c r="I84" s="247"/>
      <c r="J84" s="215"/>
      <c r="K84" s="215"/>
      <c r="L84" s="220"/>
      <c r="M84" s="220"/>
      <c r="N84" s="127"/>
      <c r="O84" s="221"/>
      <c r="P84" s="217"/>
      <c r="Q84" s="221"/>
      <c r="R84" s="221"/>
      <c r="S84" s="217"/>
      <c r="T84" s="217"/>
      <c r="U84" s="217"/>
      <c r="V84" s="217"/>
      <c r="W84" s="217"/>
      <c r="X84" s="222"/>
      <c r="Y84" s="215"/>
      <c r="AB84" s="642">
        <f t="shared" si="2"/>
        <v>0</v>
      </c>
      <c r="AC84" s="247">
        <f t="shared" si="3"/>
        <v>0</v>
      </c>
    </row>
    <row r="85" spans="1:29" s="94" customFormat="1" ht="15.5" x14ac:dyDescent="0.35">
      <c r="A85" s="223"/>
      <c r="B85" s="223"/>
      <c r="C85" s="224"/>
      <c r="D85" s="223"/>
      <c r="E85" s="223"/>
      <c r="F85" s="216"/>
      <c r="G85" s="79" t="s">
        <v>17771</v>
      </c>
      <c r="H85" s="216"/>
      <c r="I85" s="248">
        <v>24000</v>
      </c>
      <c r="J85" s="216"/>
      <c r="K85" s="216" t="s">
        <v>1765</v>
      </c>
      <c r="L85" s="216" t="s">
        <v>1765</v>
      </c>
      <c r="M85" s="216" t="s">
        <v>1765</v>
      </c>
      <c r="N85" s="226" t="s">
        <v>1765</v>
      </c>
      <c r="O85" s="216"/>
      <c r="P85" s="216"/>
      <c r="Q85" s="226" t="s">
        <v>1765</v>
      </c>
      <c r="R85" s="226" t="s">
        <v>1765</v>
      </c>
      <c r="S85" s="223"/>
      <c r="T85" s="223"/>
      <c r="U85" s="223"/>
      <c r="V85" s="223"/>
      <c r="W85" s="223"/>
      <c r="X85" s="228"/>
      <c r="Y85" s="216"/>
      <c r="AB85" s="642">
        <f t="shared" si="2"/>
        <v>1680.0000000000002</v>
      </c>
      <c r="AC85" s="248">
        <f t="shared" si="3"/>
        <v>25680</v>
      </c>
    </row>
    <row r="86" spans="1:29" ht="15.5" x14ac:dyDescent="0.35">
      <c r="A86" s="229"/>
      <c r="B86" s="229"/>
      <c r="C86" s="230"/>
      <c r="D86" s="229"/>
      <c r="E86" s="229"/>
      <c r="F86" s="216"/>
      <c r="G86" s="117" t="s">
        <v>17772</v>
      </c>
      <c r="H86" s="231"/>
      <c r="I86" s="248">
        <v>24000</v>
      </c>
      <c r="J86" s="231"/>
      <c r="K86" s="216" t="s">
        <v>1765</v>
      </c>
      <c r="L86" s="216" t="s">
        <v>1765</v>
      </c>
      <c r="M86" s="216" t="s">
        <v>1765</v>
      </c>
      <c r="N86" s="226" t="s">
        <v>1765</v>
      </c>
      <c r="O86" s="216"/>
      <c r="P86" s="216"/>
      <c r="Q86" s="226" t="s">
        <v>1765</v>
      </c>
      <c r="R86" s="226" t="s">
        <v>1765</v>
      </c>
      <c r="S86" s="229"/>
      <c r="T86" s="229"/>
      <c r="U86" s="229"/>
      <c r="V86" s="229"/>
      <c r="W86" s="229"/>
      <c r="X86" s="232"/>
      <c r="Y86" s="231"/>
      <c r="AB86" s="642">
        <f t="shared" si="2"/>
        <v>1680.0000000000002</v>
      </c>
      <c r="AC86" s="248">
        <f t="shared" si="3"/>
        <v>25680</v>
      </c>
    </row>
    <row r="87" spans="1:29" ht="15.5" x14ac:dyDescent="0.35">
      <c r="A87" s="229"/>
      <c r="B87" s="229"/>
      <c r="C87" s="230"/>
      <c r="D87" s="229"/>
      <c r="E87" s="229"/>
      <c r="F87" s="216"/>
      <c r="G87" s="117" t="s">
        <v>17773</v>
      </c>
      <c r="H87" s="231"/>
      <c r="I87" s="248">
        <v>24000</v>
      </c>
      <c r="J87" s="231"/>
      <c r="K87" s="216" t="s">
        <v>1765</v>
      </c>
      <c r="L87" s="216" t="s">
        <v>1765</v>
      </c>
      <c r="M87" s="216" t="s">
        <v>1765</v>
      </c>
      <c r="N87" s="226" t="s">
        <v>1765</v>
      </c>
      <c r="O87" s="216"/>
      <c r="P87" s="216"/>
      <c r="Q87" s="226" t="s">
        <v>1765</v>
      </c>
      <c r="R87" s="226" t="s">
        <v>1765</v>
      </c>
      <c r="S87" s="229"/>
      <c r="T87" s="229"/>
      <c r="U87" s="229"/>
      <c r="V87" s="229"/>
      <c r="W87" s="229"/>
      <c r="X87" s="232"/>
      <c r="Y87" s="231"/>
      <c r="AB87" s="642">
        <f t="shared" si="2"/>
        <v>1680.0000000000002</v>
      </c>
      <c r="AC87" s="248">
        <f t="shared" si="3"/>
        <v>25680</v>
      </c>
    </row>
    <row r="88" spans="1:29" s="94" customFormat="1" ht="15.5" x14ac:dyDescent="0.35">
      <c r="A88" s="223"/>
      <c r="B88" s="223"/>
      <c r="C88" s="224"/>
      <c r="D88" s="223"/>
      <c r="E88" s="223"/>
      <c r="F88" s="216"/>
      <c r="G88" s="79" t="s">
        <v>17774</v>
      </c>
      <c r="H88" s="216"/>
      <c r="I88" s="248">
        <v>24000</v>
      </c>
      <c r="J88" s="216"/>
      <c r="K88" s="216" t="s">
        <v>1765</v>
      </c>
      <c r="L88" s="216" t="s">
        <v>1765</v>
      </c>
      <c r="M88" s="216" t="s">
        <v>1765</v>
      </c>
      <c r="N88" s="226" t="s">
        <v>1765</v>
      </c>
      <c r="O88" s="216"/>
      <c r="P88" s="216"/>
      <c r="Q88" s="226" t="s">
        <v>1765</v>
      </c>
      <c r="R88" s="226" t="s">
        <v>1765</v>
      </c>
      <c r="S88" s="223"/>
      <c r="T88" s="223"/>
      <c r="U88" s="223"/>
      <c r="V88" s="223"/>
      <c r="W88" s="223"/>
      <c r="X88" s="228"/>
      <c r="Y88" s="216"/>
      <c r="AB88" s="642">
        <f t="shared" si="2"/>
        <v>1680.0000000000002</v>
      </c>
      <c r="AC88" s="248">
        <f t="shared" si="3"/>
        <v>25680</v>
      </c>
    </row>
    <row r="89" spans="1:29" ht="15.5" x14ac:dyDescent="0.35">
      <c r="A89" s="229"/>
      <c r="B89" s="229"/>
      <c r="C89" s="230"/>
      <c r="D89" s="229"/>
      <c r="E89" s="229"/>
      <c r="F89" s="216"/>
      <c r="G89" s="117" t="s">
        <v>17775</v>
      </c>
      <c r="H89" s="231"/>
      <c r="I89" s="248">
        <v>24000</v>
      </c>
      <c r="J89" s="231"/>
      <c r="K89" s="216" t="s">
        <v>1765</v>
      </c>
      <c r="L89" s="216" t="s">
        <v>1765</v>
      </c>
      <c r="M89" s="216" t="s">
        <v>1765</v>
      </c>
      <c r="N89" s="226" t="s">
        <v>1765</v>
      </c>
      <c r="O89" s="216"/>
      <c r="P89" s="216"/>
      <c r="Q89" s="226" t="s">
        <v>1765</v>
      </c>
      <c r="R89" s="226" t="s">
        <v>1765</v>
      </c>
      <c r="S89" s="229"/>
      <c r="T89" s="229"/>
      <c r="U89" s="229"/>
      <c r="V89" s="229"/>
      <c r="W89" s="229"/>
      <c r="X89" s="232"/>
      <c r="Y89" s="231"/>
      <c r="AB89" s="642">
        <f t="shared" si="2"/>
        <v>1680.0000000000002</v>
      </c>
      <c r="AC89" s="248">
        <f t="shared" si="3"/>
        <v>25680</v>
      </c>
    </row>
    <row r="90" spans="1:29" ht="15.5" x14ac:dyDescent="0.35">
      <c r="A90" s="229"/>
      <c r="B90" s="229"/>
      <c r="C90" s="230"/>
      <c r="D90" s="229"/>
      <c r="E90" s="229"/>
      <c r="F90" s="216"/>
      <c r="G90" s="117" t="s">
        <v>17776</v>
      </c>
      <c r="H90" s="231"/>
      <c r="I90" s="248">
        <v>24000</v>
      </c>
      <c r="J90" s="231"/>
      <c r="K90" s="216" t="s">
        <v>1765</v>
      </c>
      <c r="L90" s="216" t="s">
        <v>1765</v>
      </c>
      <c r="M90" s="216" t="s">
        <v>1765</v>
      </c>
      <c r="N90" s="226" t="s">
        <v>1765</v>
      </c>
      <c r="O90" s="216"/>
      <c r="P90" s="216"/>
      <c r="Q90" s="226" t="s">
        <v>1765</v>
      </c>
      <c r="R90" s="226" t="s">
        <v>1765</v>
      </c>
      <c r="S90" s="229"/>
      <c r="T90" s="229"/>
      <c r="U90" s="229"/>
      <c r="V90" s="229"/>
      <c r="W90" s="229"/>
      <c r="X90" s="232"/>
      <c r="Y90" s="231"/>
      <c r="AB90" s="642">
        <f t="shared" si="2"/>
        <v>1680.0000000000002</v>
      </c>
      <c r="AC90" s="248">
        <f t="shared" si="3"/>
        <v>25680</v>
      </c>
    </row>
    <row r="91" spans="1:29" s="94" customFormat="1" ht="15.5" x14ac:dyDescent="0.35">
      <c r="A91" s="223"/>
      <c r="B91" s="223"/>
      <c r="C91" s="224"/>
      <c r="D91" s="223"/>
      <c r="E91" s="223"/>
      <c r="F91" s="216"/>
      <c r="G91" s="79" t="s">
        <v>17777</v>
      </c>
      <c r="H91" s="216"/>
      <c r="I91" s="248">
        <v>24000</v>
      </c>
      <c r="J91" s="216"/>
      <c r="K91" s="216" t="s">
        <v>1765</v>
      </c>
      <c r="L91" s="216" t="s">
        <v>1765</v>
      </c>
      <c r="M91" s="216" t="s">
        <v>1765</v>
      </c>
      <c r="N91" s="226" t="s">
        <v>1765</v>
      </c>
      <c r="O91" s="216"/>
      <c r="P91" s="216"/>
      <c r="Q91" s="226" t="s">
        <v>1765</v>
      </c>
      <c r="R91" s="226" t="s">
        <v>1765</v>
      </c>
      <c r="S91" s="223"/>
      <c r="T91" s="223"/>
      <c r="U91" s="223"/>
      <c r="V91" s="223"/>
      <c r="W91" s="223"/>
      <c r="X91" s="228"/>
      <c r="Y91" s="216"/>
      <c r="AB91" s="642">
        <f t="shared" si="2"/>
        <v>1680.0000000000002</v>
      </c>
      <c r="AC91" s="248">
        <f t="shared" si="3"/>
        <v>25680</v>
      </c>
    </row>
    <row r="92" spans="1:29" ht="15.5" x14ac:dyDescent="0.35">
      <c r="A92" s="229"/>
      <c r="B92" s="229"/>
      <c r="C92" s="230"/>
      <c r="D92" s="229"/>
      <c r="E92" s="229"/>
      <c r="F92" s="216"/>
      <c r="G92" s="117" t="s">
        <v>17778</v>
      </c>
      <c r="H92" s="231"/>
      <c r="I92" s="248">
        <v>24000</v>
      </c>
      <c r="J92" s="231"/>
      <c r="K92" s="216" t="s">
        <v>1765</v>
      </c>
      <c r="L92" s="216" t="s">
        <v>1765</v>
      </c>
      <c r="M92" s="216" t="s">
        <v>1765</v>
      </c>
      <c r="N92" s="226" t="s">
        <v>1765</v>
      </c>
      <c r="O92" s="216"/>
      <c r="P92" s="216"/>
      <c r="Q92" s="226" t="s">
        <v>1765</v>
      </c>
      <c r="R92" s="226" t="s">
        <v>1765</v>
      </c>
      <c r="S92" s="229"/>
      <c r="T92" s="229"/>
      <c r="U92" s="229"/>
      <c r="V92" s="229"/>
      <c r="W92" s="229"/>
      <c r="X92" s="232"/>
      <c r="Y92" s="231"/>
      <c r="AB92" s="642">
        <f t="shared" si="2"/>
        <v>1680.0000000000002</v>
      </c>
      <c r="AC92" s="248">
        <f t="shared" si="3"/>
        <v>25680</v>
      </c>
    </row>
    <row r="93" spans="1:29" ht="15.5" x14ac:dyDescent="0.35">
      <c r="A93" s="229"/>
      <c r="B93" s="229"/>
      <c r="C93" s="230"/>
      <c r="D93" s="229"/>
      <c r="E93" s="229"/>
      <c r="F93" s="229"/>
      <c r="G93" s="117"/>
      <c r="H93" s="231"/>
      <c r="I93" s="249"/>
      <c r="J93" s="231"/>
      <c r="K93" s="216"/>
      <c r="L93" s="216"/>
      <c r="M93" s="216"/>
      <c r="N93" s="226"/>
      <c r="O93" s="216"/>
      <c r="P93" s="216"/>
      <c r="Q93" s="226"/>
      <c r="R93" s="226"/>
      <c r="S93" s="229"/>
      <c r="T93" s="229"/>
      <c r="U93" s="229"/>
      <c r="V93" s="229"/>
      <c r="W93" s="229"/>
      <c r="X93" s="232"/>
      <c r="Y93" s="231"/>
      <c r="AB93" s="642">
        <f t="shared" si="2"/>
        <v>0</v>
      </c>
      <c r="AC93" s="249">
        <f t="shared" si="3"/>
        <v>0</v>
      </c>
    </row>
    <row r="94" spans="1:29" ht="15.5" x14ac:dyDescent="0.35">
      <c r="A94" s="217"/>
      <c r="B94" s="217"/>
      <c r="C94" s="218"/>
      <c r="D94" s="217"/>
      <c r="E94" s="217"/>
      <c r="F94" s="217"/>
      <c r="G94" s="96" t="s">
        <v>1833</v>
      </c>
      <c r="H94" s="215"/>
      <c r="I94" s="247"/>
      <c r="J94" s="215"/>
      <c r="K94" s="215"/>
      <c r="L94" s="220"/>
      <c r="M94" s="220"/>
      <c r="N94" s="127"/>
      <c r="O94" s="221"/>
      <c r="P94" s="217"/>
      <c r="Q94" s="221"/>
      <c r="R94" s="221"/>
      <c r="S94" s="217"/>
      <c r="T94" s="217"/>
      <c r="U94" s="217"/>
      <c r="V94" s="217"/>
      <c r="W94" s="217"/>
      <c r="X94" s="222"/>
      <c r="Y94" s="215"/>
      <c r="AB94" s="642">
        <f t="shared" si="2"/>
        <v>0</v>
      </c>
      <c r="AC94" s="247">
        <f t="shared" si="3"/>
        <v>0</v>
      </c>
    </row>
    <row r="95" spans="1:29" ht="15.5" x14ac:dyDescent="0.35">
      <c r="A95" s="229"/>
      <c r="B95" s="229"/>
      <c r="C95" s="230"/>
      <c r="D95" s="229"/>
      <c r="E95" s="229"/>
      <c r="F95" s="231"/>
      <c r="G95" s="117" t="s">
        <v>17779</v>
      </c>
      <c r="H95" s="231"/>
      <c r="I95" s="249">
        <v>12000</v>
      </c>
      <c r="J95" s="231"/>
      <c r="K95" s="231" t="s">
        <v>1765</v>
      </c>
      <c r="L95" s="231" t="s">
        <v>1765</v>
      </c>
      <c r="M95" s="231" t="s">
        <v>1765</v>
      </c>
      <c r="N95" s="233" t="s">
        <v>1765</v>
      </c>
      <c r="O95" s="231"/>
      <c r="P95" s="231"/>
      <c r="Q95" s="233" t="s">
        <v>1765</v>
      </c>
      <c r="R95" s="233" t="s">
        <v>1765</v>
      </c>
      <c r="S95" s="229"/>
      <c r="T95" s="229"/>
      <c r="U95" s="229"/>
      <c r="V95" s="229"/>
      <c r="W95" s="229"/>
      <c r="X95" s="232"/>
      <c r="Y95" s="231"/>
      <c r="AB95" s="642">
        <f t="shared" si="2"/>
        <v>840.00000000000011</v>
      </c>
      <c r="AC95" s="249">
        <f t="shared" si="3"/>
        <v>12840</v>
      </c>
    </row>
    <row r="96" spans="1:29" ht="15.5" x14ac:dyDescent="0.35">
      <c r="A96" s="229"/>
      <c r="B96" s="229"/>
      <c r="C96" s="230"/>
      <c r="D96" s="229"/>
      <c r="E96" s="229"/>
      <c r="F96" s="231"/>
      <c r="G96" s="69" t="s">
        <v>17780</v>
      </c>
      <c r="H96" s="231"/>
      <c r="I96" s="249">
        <v>24000</v>
      </c>
      <c r="J96" s="231"/>
      <c r="K96" s="231" t="s">
        <v>1765</v>
      </c>
      <c r="L96" s="231" t="s">
        <v>1765</v>
      </c>
      <c r="M96" s="231" t="s">
        <v>1765</v>
      </c>
      <c r="N96" s="233" t="s">
        <v>1765</v>
      </c>
      <c r="O96" s="231"/>
      <c r="P96" s="231"/>
      <c r="Q96" s="233" t="s">
        <v>1765</v>
      </c>
      <c r="R96" s="233" t="s">
        <v>1765</v>
      </c>
      <c r="S96" s="229"/>
      <c r="T96" s="229"/>
      <c r="U96" s="229"/>
      <c r="V96" s="229"/>
      <c r="W96" s="229"/>
      <c r="X96" s="232"/>
      <c r="Y96" s="231"/>
      <c r="AB96" s="642">
        <f t="shared" si="2"/>
        <v>1680.0000000000002</v>
      </c>
      <c r="AC96" s="249">
        <f t="shared" si="3"/>
        <v>25680</v>
      </c>
    </row>
    <row r="97" spans="1:29" ht="15.5" x14ac:dyDescent="0.35">
      <c r="A97" s="229"/>
      <c r="B97" s="229"/>
      <c r="C97" s="230"/>
      <c r="D97" s="229"/>
      <c r="E97" s="229"/>
      <c r="F97" s="231"/>
      <c r="G97" s="69" t="s">
        <v>17781</v>
      </c>
      <c r="H97" s="231"/>
      <c r="I97" s="249">
        <v>24000</v>
      </c>
      <c r="J97" s="231"/>
      <c r="K97" s="231" t="s">
        <v>1765</v>
      </c>
      <c r="L97" s="231" t="s">
        <v>1765</v>
      </c>
      <c r="M97" s="231" t="s">
        <v>1765</v>
      </c>
      <c r="N97" s="233" t="s">
        <v>1765</v>
      </c>
      <c r="O97" s="231"/>
      <c r="P97" s="231"/>
      <c r="Q97" s="233" t="s">
        <v>1765</v>
      </c>
      <c r="R97" s="233" t="s">
        <v>1765</v>
      </c>
      <c r="S97" s="229"/>
      <c r="T97" s="229"/>
      <c r="U97" s="229"/>
      <c r="V97" s="229"/>
      <c r="W97" s="229"/>
      <c r="X97" s="232"/>
      <c r="Y97" s="231"/>
      <c r="AB97" s="642">
        <f t="shared" si="2"/>
        <v>1680.0000000000002</v>
      </c>
      <c r="AC97" s="249">
        <f t="shared" si="3"/>
        <v>25680</v>
      </c>
    </row>
    <row r="98" spans="1:29" ht="15.5" x14ac:dyDescent="0.35">
      <c r="A98" s="229"/>
      <c r="B98" s="229"/>
      <c r="C98" s="230"/>
      <c r="D98" s="229"/>
      <c r="E98" s="229"/>
      <c r="F98" s="231"/>
      <c r="G98" s="69" t="s">
        <v>17782</v>
      </c>
      <c r="H98" s="231"/>
      <c r="I98" s="249">
        <v>24000</v>
      </c>
      <c r="J98" s="231"/>
      <c r="K98" s="231" t="s">
        <v>1765</v>
      </c>
      <c r="L98" s="231" t="s">
        <v>1765</v>
      </c>
      <c r="M98" s="231" t="s">
        <v>1765</v>
      </c>
      <c r="N98" s="233" t="s">
        <v>1765</v>
      </c>
      <c r="O98" s="231"/>
      <c r="P98" s="231"/>
      <c r="Q98" s="233" t="s">
        <v>1765</v>
      </c>
      <c r="R98" s="233" t="s">
        <v>1765</v>
      </c>
      <c r="S98" s="229"/>
      <c r="T98" s="229"/>
      <c r="U98" s="229"/>
      <c r="V98" s="229"/>
      <c r="W98" s="229"/>
      <c r="X98" s="232"/>
      <c r="Y98" s="231"/>
      <c r="AB98" s="642">
        <f t="shared" si="2"/>
        <v>1680.0000000000002</v>
      </c>
      <c r="AC98" s="249">
        <f t="shared" si="3"/>
        <v>25680</v>
      </c>
    </row>
    <row r="99" spans="1:29" ht="15.5" x14ac:dyDescent="0.35">
      <c r="A99" s="229"/>
      <c r="B99" s="229"/>
      <c r="C99" s="230"/>
      <c r="D99" s="229"/>
      <c r="E99" s="229"/>
      <c r="F99" s="231"/>
      <c r="G99" s="69" t="s">
        <v>17783</v>
      </c>
      <c r="H99" s="231"/>
      <c r="I99" s="249"/>
      <c r="J99" s="231"/>
      <c r="K99" s="231" t="s">
        <v>1765</v>
      </c>
      <c r="L99" s="231" t="s">
        <v>1765</v>
      </c>
      <c r="M99" s="231" t="s">
        <v>1765</v>
      </c>
      <c r="N99" s="233" t="s">
        <v>1765</v>
      </c>
      <c r="O99" s="231"/>
      <c r="P99" s="231"/>
      <c r="Q99" s="233" t="s">
        <v>1765</v>
      </c>
      <c r="R99" s="233" t="s">
        <v>1765</v>
      </c>
      <c r="S99" s="229"/>
      <c r="T99" s="229"/>
      <c r="U99" s="229"/>
      <c r="V99" s="229"/>
      <c r="W99" s="229"/>
      <c r="X99" s="232"/>
      <c r="Y99" s="231"/>
      <c r="AB99" s="642">
        <f t="shared" si="2"/>
        <v>0</v>
      </c>
      <c r="AC99" s="249">
        <f t="shared" si="3"/>
        <v>0</v>
      </c>
    </row>
    <row r="100" spans="1:29" ht="15.5" x14ac:dyDescent="0.35">
      <c r="A100" s="229"/>
      <c r="B100" s="229"/>
      <c r="C100" s="230"/>
      <c r="D100" s="229"/>
      <c r="E100" s="229"/>
      <c r="F100" s="231"/>
      <c r="G100" s="69" t="s">
        <v>17784</v>
      </c>
      <c r="H100" s="231"/>
      <c r="I100" s="249"/>
      <c r="J100" s="231"/>
      <c r="K100" s="231" t="s">
        <v>1765</v>
      </c>
      <c r="L100" s="231" t="s">
        <v>1765</v>
      </c>
      <c r="M100" s="231" t="s">
        <v>1765</v>
      </c>
      <c r="N100" s="233" t="s">
        <v>1765</v>
      </c>
      <c r="O100" s="231"/>
      <c r="P100" s="231"/>
      <c r="Q100" s="233" t="s">
        <v>1765</v>
      </c>
      <c r="R100" s="233" t="s">
        <v>1765</v>
      </c>
      <c r="S100" s="229"/>
      <c r="T100" s="229"/>
      <c r="U100" s="229"/>
      <c r="V100" s="229"/>
      <c r="W100" s="229"/>
      <c r="X100" s="232"/>
      <c r="Y100" s="231"/>
      <c r="AB100" s="642">
        <f t="shared" si="2"/>
        <v>0</v>
      </c>
      <c r="AC100" s="249">
        <f t="shared" si="3"/>
        <v>0</v>
      </c>
    </row>
    <row r="101" spans="1:29" ht="15.5" x14ac:dyDescent="0.35">
      <c r="A101" s="229"/>
      <c r="B101" s="229"/>
      <c r="C101" s="230"/>
      <c r="D101" s="229"/>
      <c r="E101" s="229"/>
      <c r="F101" s="231"/>
      <c r="G101" s="69" t="s">
        <v>17785</v>
      </c>
      <c r="H101" s="231"/>
      <c r="I101" s="249">
        <v>24000</v>
      </c>
      <c r="J101" s="231"/>
      <c r="K101" s="231" t="s">
        <v>1765</v>
      </c>
      <c r="L101" s="231" t="s">
        <v>1765</v>
      </c>
      <c r="M101" s="231" t="s">
        <v>1765</v>
      </c>
      <c r="N101" s="233" t="s">
        <v>1765</v>
      </c>
      <c r="O101" s="231"/>
      <c r="P101" s="231"/>
      <c r="Q101" s="233" t="s">
        <v>1765</v>
      </c>
      <c r="R101" s="233" t="s">
        <v>1765</v>
      </c>
      <c r="S101" s="229"/>
      <c r="T101" s="229"/>
      <c r="U101" s="229"/>
      <c r="V101" s="229"/>
      <c r="W101" s="229"/>
      <c r="X101" s="232"/>
      <c r="Y101" s="231"/>
      <c r="AB101" s="642">
        <f t="shared" si="2"/>
        <v>1680.0000000000002</v>
      </c>
      <c r="AC101" s="249">
        <f t="shared" si="3"/>
        <v>25680</v>
      </c>
    </row>
    <row r="102" spans="1:29" ht="15.5" x14ac:dyDescent="0.35">
      <c r="A102" s="229"/>
      <c r="B102" s="229"/>
      <c r="C102" s="230"/>
      <c r="D102" s="229"/>
      <c r="E102" s="229"/>
      <c r="F102" s="231"/>
      <c r="G102" s="69" t="s">
        <v>17786</v>
      </c>
      <c r="H102" s="231"/>
      <c r="I102" s="249">
        <v>24000</v>
      </c>
      <c r="J102" s="231"/>
      <c r="K102" s="231" t="s">
        <v>1765</v>
      </c>
      <c r="L102" s="231" t="s">
        <v>1765</v>
      </c>
      <c r="M102" s="231" t="s">
        <v>1765</v>
      </c>
      <c r="N102" s="233" t="s">
        <v>1765</v>
      </c>
      <c r="O102" s="231"/>
      <c r="P102" s="231"/>
      <c r="Q102" s="233" t="s">
        <v>1765</v>
      </c>
      <c r="R102" s="233" t="s">
        <v>1765</v>
      </c>
      <c r="S102" s="229"/>
      <c r="T102" s="229"/>
      <c r="U102" s="229"/>
      <c r="V102" s="229"/>
      <c r="W102" s="229"/>
      <c r="X102" s="232"/>
      <c r="Y102" s="231"/>
      <c r="AB102" s="642">
        <f t="shared" si="2"/>
        <v>1680.0000000000002</v>
      </c>
      <c r="AC102" s="249">
        <f t="shared" si="3"/>
        <v>25680</v>
      </c>
    </row>
    <row r="103" spans="1:29" ht="15.5" x14ac:dyDescent="0.35">
      <c r="A103" s="229"/>
      <c r="B103" s="229"/>
      <c r="C103" s="230"/>
      <c r="D103" s="229"/>
      <c r="E103" s="229"/>
      <c r="F103" s="231"/>
      <c r="G103" s="69" t="s">
        <v>17787</v>
      </c>
      <c r="H103" s="231"/>
      <c r="I103" s="249">
        <v>24000</v>
      </c>
      <c r="J103" s="231"/>
      <c r="K103" s="231" t="s">
        <v>1765</v>
      </c>
      <c r="L103" s="231" t="s">
        <v>1765</v>
      </c>
      <c r="M103" s="231" t="s">
        <v>1765</v>
      </c>
      <c r="N103" s="233" t="s">
        <v>1765</v>
      </c>
      <c r="O103" s="231"/>
      <c r="P103" s="231"/>
      <c r="Q103" s="233" t="s">
        <v>1765</v>
      </c>
      <c r="R103" s="233" t="s">
        <v>1765</v>
      </c>
      <c r="S103" s="229"/>
      <c r="T103" s="229"/>
      <c r="U103" s="229"/>
      <c r="V103" s="229"/>
      <c r="W103" s="229"/>
      <c r="X103" s="232"/>
      <c r="Y103" s="231"/>
      <c r="AB103" s="642">
        <f t="shared" si="2"/>
        <v>1680.0000000000002</v>
      </c>
      <c r="AC103" s="249">
        <f t="shared" si="3"/>
        <v>25680</v>
      </c>
    </row>
    <row r="104" spans="1:29" ht="15.5" x14ac:dyDescent="0.35">
      <c r="A104" s="229"/>
      <c r="B104" s="229"/>
      <c r="C104" s="230"/>
      <c r="D104" s="229"/>
      <c r="E104" s="229"/>
      <c r="F104" s="231"/>
      <c r="G104" s="69" t="s">
        <v>17788</v>
      </c>
      <c r="H104" s="231"/>
      <c r="I104" s="249"/>
      <c r="J104" s="231"/>
      <c r="K104" s="231" t="s">
        <v>1765</v>
      </c>
      <c r="L104" s="231" t="s">
        <v>1765</v>
      </c>
      <c r="M104" s="231" t="s">
        <v>1765</v>
      </c>
      <c r="N104" s="233" t="s">
        <v>1765</v>
      </c>
      <c r="O104" s="231"/>
      <c r="P104" s="231"/>
      <c r="Q104" s="233" t="s">
        <v>1765</v>
      </c>
      <c r="R104" s="233" t="s">
        <v>1765</v>
      </c>
      <c r="S104" s="229"/>
      <c r="T104" s="229"/>
      <c r="U104" s="229"/>
      <c r="V104" s="229"/>
      <c r="W104" s="229"/>
      <c r="X104" s="232"/>
      <c r="Y104" s="231"/>
      <c r="AB104" s="642">
        <f t="shared" si="2"/>
        <v>0</v>
      </c>
      <c r="AC104" s="249">
        <f t="shared" si="3"/>
        <v>0</v>
      </c>
    </row>
    <row r="105" spans="1:29" ht="15.5" x14ac:dyDescent="0.35">
      <c r="A105" s="229"/>
      <c r="B105" s="229"/>
      <c r="C105" s="230"/>
      <c r="D105" s="229"/>
      <c r="E105" s="229"/>
      <c r="F105" s="231"/>
      <c r="G105" s="69" t="s">
        <v>17789</v>
      </c>
      <c r="H105" s="231"/>
      <c r="I105" s="249"/>
      <c r="J105" s="231"/>
      <c r="K105" s="231" t="s">
        <v>1765</v>
      </c>
      <c r="L105" s="231" t="s">
        <v>1765</v>
      </c>
      <c r="M105" s="231" t="s">
        <v>1765</v>
      </c>
      <c r="N105" s="233" t="s">
        <v>1765</v>
      </c>
      <c r="O105" s="231"/>
      <c r="P105" s="231"/>
      <c r="Q105" s="233" t="s">
        <v>1765</v>
      </c>
      <c r="R105" s="233" t="s">
        <v>1765</v>
      </c>
      <c r="S105" s="229"/>
      <c r="T105" s="229"/>
      <c r="U105" s="229"/>
      <c r="V105" s="229"/>
      <c r="W105" s="229"/>
      <c r="X105" s="232"/>
      <c r="Y105" s="231"/>
      <c r="AB105" s="642">
        <f t="shared" si="2"/>
        <v>0</v>
      </c>
      <c r="AC105" s="249">
        <f t="shared" si="3"/>
        <v>0</v>
      </c>
    </row>
    <row r="106" spans="1:29" ht="15.5" x14ac:dyDescent="0.35">
      <c r="A106" s="229"/>
      <c r="B106" s="229"/>
      <c r="C106" s="230"/>
      <c r="D106" s="229"/>
      <c r="E106" s="229"/>
      <c r="F106" s="231"/>
      <c r="G106" s="69" t="s">
        <v>17790</v>
      </c>
      <c r="H106" s="231"/>
      <c r="I106" s="249">
        <v>24000</v>
      </c>
      <c r="J106" s="231"/>
      <c r="K106" s="231" t="s">
        <v>1765</v>
      </c>
      <c r="L106" s="231" t="s">
        <v>1765</v>
      </c>
      <c r="M106" s="231" t="s">
        <v>1765</v>
      </c>
      <c r="N106" s="233" t="s">
        <v>1765</v>
      </c>
      <c r="O106" s="231"/>
      <c r="P106" s="231"/>
      <c r="Q106" s="233" t="s">
        <v>1765</v>
      </c>
      <c r="R106" s="233" t="s">
        <v>1765</v>
      </c>
      <c r="S106" s="229"/>
      <c r="T106" s="229"/>
      <c r="U106" s="229"/>
      <c r="V106" s="229"/>
      <c r="W106" s="229"/>
      <c r="X106" s="232"/>
      <c r="Y106" s="231"/>
      <c r="AB106" s="642">
        <f t="shared" si="2"/>
        <v>1680.0000000000002</v>
      </c>
      <c r="AC106" s="249">
        <f t="shared" si="3"/>
        <v>25680</v>
      </c>
    </row>
    <row r="107" spans="1:29" ht="15.5" x14ac:dyDescent="0.35">
      <c r="A107" s="229"/>
      <c r="B107" s="229"/>
      <c r="C107" s="230"/>
      <c r="D107" s="229"/>
      <c r="E107" s="229"/>
      <c r="F107" s="231"/>
      <c r="G107" s="117" t="s">
        <v>17791</v>
      </c>
      <c r="H107" s="231"/>
      <c r="I107" s="249"/>
      <c r="J107" s="231"/>
      <c r="K107" s="231" t="s">
        <v>1765</v>
      </c>
      <c r="L107" s="231" t="s">
        <v>1765</v>
      </c>
      <c r="M107" s="231" t="s">
        <v>1765</v>
      </c>
      <c r="N107" s="233" t="s">
        <v>1765</v>
      </c>
      <c r="O107" s="231"/>
      <c r="P107" s="231"/>
      <c r="Q107" s="233" t="s">
        <v>1765</v>
      </c>
      <c r="R107" s="233" t="s">
        <v>1765</v>
      </c>
      <c r="S107" s="229"/>
      <c r="T107" s="229"/>
      <c r="U107" s="229"/>
      <c r="V107" s="229"/>
      <c r="W107" s="229"/>
      <c r="X107" s="232"/>
      <c r="Y107" s="231"/>
      <c r="AB107" s="642">
        <f t="shared" si="2"/>
        <v>0</v>
      </c>
      <c r="AC107" s="249">
        <f t="shared" si="3"/>
        <v>0</v>
      </c>
    </row>
    <row r="108" spans="1:29" ht="15.5" x14ac:dyDescent="0.35">
      <c r="A108" s="229"/>
      <c r="B108" s="229"/>
      <c r="C108" s="230"/>
      <c r="D108" s="229"/>
      <c r="E108" s="229"/>
      <c r="F108" s="231"/>
      <c r="G108" s="69" t="s">
        <v>17792</v>
      </c>
      <c r="H108" s="231"/>
      <c r="I108" s="249">
        <v>24000</v>
      </c>
      <c r="J108" s="231"/>
      <c r="K108" s="231" t="s">
        <v>1765</v>
      </c>
      <c r="L108" s="231" t="s">
        <v>1765</v>
      </c>
      <c r="M108" s="231" t="s">
        <v>1765</v>
      </c>
      <c r="N108" s="233" t="s">
        <v>1765</v>
      </c>
      <c r="O108" s="231"/>
      <c r="P108" s="231"/>
      <c r="Q108" s="233" t="s">
        <v>1765</v>
      </c>
      <c r="R108" s="233" t="s">
        <v>1765</v>
      </c>
      <c r="S108" s="229"/>
      <c r="T108" s="229"/>
      <c r="U108" s="229"/>
      <c r="V108" s="229"/>
      <c r="W108" s="229"/>
      <c r="X108" s="232"/>
      <c r="Y108" s="231"/>
      <c r="AB108" s="642">
        <f t="shared" si="2"/>
        <v>1680.0000000000002</v>
      </c>
      <c r="AC108" s="249">
        <f t="shared" si="3"/>
        <v>25680</v>
      </c>
    </row>
    <row r="109" spans="1:29" ht="15.5" x14ac:dyDescent="0.35">
      <c r="A109" s="229"/>
      <c r="B109" s="229"/>
      <c r="C109" s="230"/>
      <c r="D109" s="229"/>
      <c r="E109" s="229"/>
      <c r="F109" s="231"/>
      <c r="G109" s="69" t="s">
        <v>17793</v>
      </c>
      <c r="H109" s="231"/>
      <c r="I109" s="249">
        <v>24000</v>
      </c>
      <c r="J109" s="231"/>
      <c r="K109" s="231" t="s">
        <v>1765</v>
      </c>
      <c r="L109" s="231" t="s">
        <v>1765</v>
      </c>
      <c r="M109" s="231" t="s">
        <v>1765</v>
      </c>
      <c r="N109" s="233" t="s">
        <v>1765</v>
      </c>
      <c r="O109" s="231"/>
      <c r="P109" s="231"/>
      <c r="Q109" s="233" t="s">
        <v>1765</v>
      </c>
      <c r="R109" s="233" t="s">
        <v>1765</v>
      </c>
      <c r="S109" s="229"/>
      <c r="T109" s="229"/>
      <c r="U109" s="229"/>
      <c r="V109" s="229"/>
      <c r="W109" s="229"/>
      <c r="X109" s="232"/>
      <c r="Y109" s="231"/>
      <c r="AB109" s="642">
        <f t="shared" si="2"/>
        <v>1680.0000000000002</v>
      </c>
      <c r="AC109" s="249">
        <f t="shared" si="3"/>
        <v>25680</v>
      </c>
    </row>
    <row r="110" spans="1:29" ht="15.5" x14ac:dyDescent="0.35">
      <c r="A110" s="229"/>
      <c r="B110" s="229"/>
      <c r="C110" s="230"/>
      <c r="D110" s="229"/>
      <c r="E110" s="229"/>
      <c r="F110" s="231"/>
      <c r="G110" s="69" t="s">
        <v>17794</v>
      </c>
      <c r="H110" s="231"/>
      <c r="I110" s="249">
        <v>24000</v>
      </c>
      <c r="J110" s="231"/>
      <c r="K110" s="231" t="s">
        <v>1765</v>
      </c>
      <c r="L110" s="231" t="s">
        <v>1765</v>
      </c>
      <c r="M110" s="231" t="s">
        <v>1765</v>
      </c>
      <c r="N110" s="233" t="s">
        <v>1765</v>
      </c>
      <c r="O110" s="231"/>
      <c r="P110" s="231"/>
      <c r="Q110" s="233" t="s">
        <v>1765</v>
      </c>
      <c r="R110" s="233" t="s">
        <v>1765</v>
      </c>
      <c r="S110" s="229"/>
      <c r="T110" s="229"/>
      <c r="U110" s="229"/>
      <c r="V110" s="229"/>
      <c r="W110" s="229"/>
      <c r="X110" s="232"/>
      <c r="Y110" s="231"/>
      <c r="AB110" s="642">
        <f t="shared" si="2"/>
        <v>1680.0000000000002</v>
      </c>
      <c r="AC110" s="249">
        <f t="shared" si="3"/>
        <v>25680</v>
      </c>
    </row>
    <row r="111" spans="1:29" ht="15.5" x14ac:dyDescent="0.35">
      <c r="A111" s="229"/>
      <c r="B111" s="229"/>
      <c r="C111" s="230"/>
      <c r="D111" s="229"/>
      <c r="E111" s="229"/>
      <c r="F111" s="231"/>
      <c r="G111" s="69" t="s">
        <v>17795</v>
      </c>
      <c r="H111" s="231"/>
      <c r="I111" s="249">
        <v>16000</v>
      </c>
      <c r="J111" s="231"/>
      <c r="K111" s="231" t="s">
        <v>1765</v>
      </c>
      <c r="L111" s="231" t="s">
        <v>1765</v>
      </c>
      <c r="M111" s="231" t="s">
        <v>1765</v>
      </c>
      <c r="N111" s="233" t="s">
        <v>1765</v>
      </c>
      <c r="O111" s="231"/>
      <c r="P111" s="231"/>
      <c r="Q111" s="233" t="s">
        <v>1765</v>
      </c>
      <c r="R111" s="233" t="s">
        <v>1765</v>
      </c>
      <c r="S111" s="229"/>
      <c r="T111" s="229"/>
      <c r="U111" s="229"/>
      <c r="V111" s="229"/>
      <c r="W111" s="229"/>
      <c r="X111" s="232"/>
      <c r="Y111" s="231"/>
      <c r="AB111" s="642">
        <f t="shared" si="2"/>
        <v>1120</v>
      </c>
      <c r="AC111" s="249">
        <f t="shared" si="3"/>
        <v>17120</v>
      </c>
    </row>
    <row r="112" spans="1:29" ht="15.5" x14ac:dyDescent="0.35">
      <c r="A112" s="229"/>
      <c r="B112" s="229"/>
      <c r="C112" s="230"/>
      <c r="D112" s="229"/>
      <c r="E112" s="229"/>
      <c r="F112" s="231"/>
      <c r="G112" s="69" t="s">
        <v>17796</v>
      </c>
      <c r="H112" s="231"/>
      <c r="I112" s="249">
        <f>8000*4</f>
        <v>32000</v>
      </c>
      <c r="J112" s="231"/>
      <c r="K112" s="231" t="s">
        <v>1765</v>
      </c>
      <c r="L112" s="231" t="s">
        <v>1765</v>
      </c>
      <c r="M112" s="231" t="s">
        <v>1765</v>
      </c>
      <c r="N112" s="233" t="s">
        <v>1765</v>
      </c>
      <c r="O112" s="231"/>
      <c r="P112" s="231"/>
      <c r="Q112" s="233" t="s">
        <v>1765</v>
      </c>
      <c r="R112" s="233" t="s">
        <v>1765</v>
      </c>
      <c r="S112" s="229"/>
      <c r="T112" s="229"/>
      <c r="U112" s="229"/>
      <c r="V112" s="229"/>
      <c r="W112" s="229"/>
      <c r="X112" s="232"/>
      <c r="Y112" s="231"/>
      <c r="AB112" s="642">
        <f t="shared" si="2"/>
        <v>2240</v>
      </c>
      <c r="AC112" s="249">
        <f t="shared" si="3"/>
        <v>34240</v>
      </c>
    </row>
    <row r="113" spans="1:29" ht="15.5" x14ac:dyDescent="0.35">
      <c r="A113" s="229"/>
      <c r="B113" s="229"/>
      <c r="C113" s="230"/>
      <c r="D113" s="229"/>
      <c r="E113" s="229"/>
      <c r="F113" s="229"/>
      <c r="G113" s="117"/>
      <c r="H113" s="231"/>
      <c r="I113" s="249">
        <f>4000*16</f>
        <v>64000</v>
      </c>
      <c r="J113" s="231"/>
      <c r="K113" s="231"/>
      <c r="L113" s="233"/>
      <c r="M113" s="233"/>
      <c r="N113" s="120"/>
      <c r="O113" s="236"/>
      <c r="P113" s="229"/>
      <c r="Q113" s="236"/>
      <c r="R113" s="236"/>
      <c r="S113" s="229"/>
      <c r="T113" s="229"/>
      <c r="U113" s="229"/>
      <c r="V113" s="229"/>
      <c r="W113" s="229"/>
      <c r="X113" s="232"/>
      <c r="Y113" s="231"/>
      <c r="AB113" s="642">
        <f t="shared" si="2"/>
        <v>4480</v>
      </c>
      <c r="AC113" s="249">
        <f t="shared" si="3"/>
        <v>68480</v>
      </c>
    </row>
    <row r="114" spans="1:29" ht="15.5" x14ac:dyDescent="0.35">
      <c r="A114" s="64"/>
      <c r="B114" s="64"/>
      <c r="C114" s="65"/>
      <c r="D114" s="64"/>
      <c r="E114" s="64"/>
      <c r="F114" s="64"/>
      <c r="G114" s="234" t="s">
        <v>1851</v>
      </c>
      <c r="H114" s="215"/>
      <c r="I114" s="247"/>
      <c r="J114" s="215"/>
      <c r="K114" s="215"/>
      <c r="L114" s="220"/>
      <c r="M114" s="220"/>
      <c r="N114" s="220"/>
      <c r="O114" s="68"/>
      <c r="P114" s="64"/>
      <c r="Q114" s="68"/>
      <c r="R114" s="68"/>
      <c r="S114" s="64"/>
      <c r="T114" s="64"/>
      <c r="U114" s="64"/>
      <c r="V114" s="64"/>
      <c r="W114" s="64"/>
      <c r="X114" s="115"/>
      <c r="Y114" s="215"/>
      <c r="AB114" s="642">
        <f t="shared" si="2"/>
        <v>0</v>
      </c>
      <c r="AC114" s="247">
        <f t="shared" si="3"/>
        <v>0</v>
      </c>
    </row>
    <row r="115" spans="1:29" ht="15.5" x14ac:dyDescent="0.35">
      <c r="A115" s="229"/>
      <c r="B115" s="229"/>
      <c r="C115" s="230"/>
      <c r="D115" s="229"/>
      <c r="E115" s="229"/>
      <c r="F115" s="231"/>
      <c r="G115" s="117" t="s">
        <v>17797</v>
      </c>
      <c r="H115" s="231"/>
      <c r="I115" s="249">
        <v>400000</v>
      </c>
      <c r="J115" s="231"/>
      <c r="K115" s="231" t="s">
        <v>2664</v>
      </c>
      <c r="L115" s="233">
        <v>2016</v>
      </c>
      <c r="M115" s="233" t="s">
        <v>6193</v>
      </c>
      <c r="N115" s="120" t="s">
        <v>17798</v>
      </c>
      <c r="O115" s="236"/>
      <c r="P115" s="229"/>
      <c r="Q115" s="236"/>
      <c r="R115" s="236"/>
      <c r="S115" s="229"/>
      <c r="T115" s="229"/>
      <c r="U115" s="229"/>
      <c r="V115" s="229"/>
      <c r="W115" s="229"/>
      <c r="X115" s="232"/>
      <c r="Y115" s="231"/>
      <c r="AB115" s="642">
        <f t="shared" si="2"/>
        <v>28000.000000000004</v>
      </c>
      <c r="AC115" s="249">
        <f t="shared" si="3"/>
        <v>428000</v>
      </c>
    </row>
    <row r="116" spans="1:29" ht="15.5" x14ac:dyDescent="0.35">
      <c r="A116" s="229"/>
      <c r="B116" s="229"/>
      <c r="C116" s="230"/>
      <c r="D116" s="229"/>
      <c r="E116" s="229"/>
      <c r="F116" s="231"/>
      <c r="G116" s="117" t="s">
        <v>17799</v>
      </c>
      <c r="H116" s="231"/>
      <c r="I116" s="249">
        <v>400000</v>
      </c>
      <c r="J116" s="231"/>
      <c r="K116" s="231" t="s">
        <v>2664</v>
      </c>
      <c r="L116" s="233">
        <v>2016</v>
      </c>
      <c r="M116" s="233" t="s">
        <v>6193</v>
      </c>
      <c r="N116" s="120" t="s">
        <v>17800</v>
      </c>
      <c r="O116" s="236"/>
      <c r="P116" s="229"/>
      <c r="Q116" s="236"/>
      <c r="R116" s="236"/>
      <c r="S116" s="229"/>
      <c r="T116" s="229"/>
      <c r="U116" s="229"/>
      <c r="V116" s="229"/>
      <c r="W116" s="229"/>
      <c r="X116" s="232"/>
      <c r="Y116" s="231"/>
      <c r="AB116" s="642">
        <f t="shared" si="2"/>
        <v>28000.000000000004</v>
      </c>
      <c r="AC116" s="249">
        <f t="shared" si="3"/>
        <v>428000</v>
      </c>
    </row>
    <row r="117" spans="1:29" ht="15.5" x14ac:dyDescent="0.35">
      <c r="A117" s="76"/>
      <c r="B117" s="76"/>
      <c r="C117" s="214"/>
      <c r="D117" s="76"/>
      <c r="E117" s="76"/>
      <c r="F117" s="76"/>
      <c r="G117" s="117"/>
      <c r="H117" s="231"/>
      <c r="I117" s="249"/>
      <c r="J117" s="231"/>
      <c r="K117" s="231"/>
      <c r="L117" s="233"/>
      <c r="M117" s="233"/>
      <c r="N117" s="233"/>
      <c r="O117" s="119"/>
      <c r="P117" s="76"/>
      <c r="Q117" s="119"/>
      <c r="R117" s="119"/>
      <c r="S117" s="76"/>
      <c r="T117" s="76"/>
      <c r="U117" s="76"/>
      <c r="V117" s="76"/>
      <c r="W117" s="76"/>
      <c r="X117" s="121"/>
      <c r="Y117" s="231"/>
      <c r="AB117" s="642">
        <f t="shared" si="2"/>
        <v>0</v>
      </c>
      <c r="AC117" s="249">
        <f t="shared" si="3"/>
        <v>0</v>
      </c>
    </row>
    <row r="118" spans="1:29" ht="15.5" x14ac:dyDescent="0.35">
      <c r="A118" s="64"/>
      <c r="B118" s="64"/>
      <c r="C118" s="65"/>
      <c r="D118" s="64"/>
      <c r="E118" s="64"/>
      <c r="F118" s="64"/>
      <c r="G118" s="234" t="s">
        <v>1853</v>
      </c>
      <c r="H118" s="215"/>
      <c r="I118" s="247"/>
      <c r="J118" s="215"/>
      <c r="K118" s="215"/>
      <c r="L118" s="220"/>
      <c r="M118" s="220"/>
      <c r="N118" s="220"/>
      <c r="O118" s="68"/>
      <c r="P118" s="64"/>
      <c r="Q118" s="68"/>
      <c r="R118" s="68"/>
      <c r="S118" s="64"/>
      <c r="T118" s="64"/>
      <c r="U118" s="64"/>
      <c r="V118" s="64"/>
      <c r="W118" s="64"/>
      <c r="X118" s="115"/>
      <c r="Y118" s="215"/>
      <c r="AB118" s="642">
        <f t="shared" si="2"/>
        <v>0</v>
      </c>
      <c r="AC118" s="247">
        <f t="shared" si="3"/>
        <v>0</v>
      </c>
    </row>
    <row r="119" spans="1:29" ht="15.5" x14ac:dyDescent="0.35">
      <c r="A119" s="229"/>
      <c r="B119" s="229"/>
      <c r="C119" s="230"/>
      <c r="D119" s="229"/>
      <c r="E119" s="229"/>
      <c r="F119" s="231"/>
      <c r="G119" s="69" t="s">
        <v>17759</v>
      </c>
      <c r="H119" s="231"/>
      <c r="I119" s="249">
        <v>2000000</v>
      </c>
      <c r="J119" s="231"/>
      <c r="K119" s="231" t="s">
        <v>1147</v>
      </c>
      <c r="L119" s="233">
        <v>2016</v>
      </c>
      <c r="M119" s="233" t="s">
        <v>17801</v>
      </c>
      <c r="N119" s="120" t="s">
        <v>17802</v>
      </c>
      <c r="O119" s="236"/>
      <c r="P119" s="229"/>
      <c r="Q119" s="233" t="s">
        <v>17803</v>
      </c>
      <c r="R119" s="233" t="s">
        <v>17804</v>
      </c>
      <c r="S119" s="229"/>
      <c r="T119" s="229"/>
      <c r="U119" s="229"/>
      <c r="V119" s="229"/>
      <c r="W119" s="229"/>
      <c r="X119" s="232"/>
      <c r="Y119" s="231"/>
      <c r="AB119" s="642">
        <f t="shared" si="2"/>
        <v>140000</v>
      </c>
      <c r="AC119" s="249">
        <f t="shared" si="3"/>
        <v>2140000</v>
      </c>
    </row>
    <row r="120" spans="1:29" ht="15.5" x14ac:dyDescent="0.35">
      <c r="A120" s="229"/>
      <c r="B120" s="229"/>
      <c r="C120" s="230"/>
      <c r="D120" s="229"/>
      <c r="E120" s="229"/>
      <c r="F120" s="231"/>
      <c r="G120" s="69" t="s">
        <v>17762</v>
      </c>
      <c r="H120" s="231"/>
      <c r="I120" s="249">
        <v>2000000</v>
      </c>
      <c r="J120" s="231"/>
      <c r="K120" s="231" t="s">
        <v>1147</v>
      </c>
      <c r="L120" s="233">
        <v>2016</v>
      </c>
      <c r="M120" s="233" t="s">
        <v>17801</v>
      </c>
      <c r="N120" s="120" t="s">
        <v>17805</v>
      </c>
      <c r="O120" s="236"/>
      <c r="P120" s="229"/>
      <c r="Q120" s="233" t="s">
        <v>17803</v>
      </c>
      <c r="R120" s="233" t="s">
        <v>17804</v>
      </c>
      <c r="S120" s="229"/>
      <c r="T120" s="229"/>
      <c r="U120" s="229"/>
      <c r="V120" s="229"/>
      <c r="W120" s="229"/>
      <c r="X120" s="232"/>
      <c r="Y120" s="231"/>
      <c r="AB120" s="642">
        <f t="shared" si="2"/>
        <v>140000</v>
      </c>
      <c r="AC120" s="249">
        <f t="shared" si="3"/>
        <v>2140000</v>
      </c>
    </row>
    <row r="121" spans="1:29" ht="15.5" x14ac:dyDescent="0.35">
      <c r="A121" s="229"/>
      <c r="B121" s="229"/>
      <c r="C121" s="230"/>
      <c r="D121" s="229"/>
      <c r="E121" s="229"/>
      <c r="F121" s="231"/>
      <c r="G121" s="69" t="s">
        <v>17764</v>
      </c>
      <c r="H121" s="231"/>
      <c r="I121" s="249">
        <v>2000000</v>
      </c>
      <c r="J121" s="231"/>
      <c r="K121" s="231" t="s">
        <v>4943</v>
      </c>
      <c r="L121" s="233">
        <v>1992</v>
      </c>
      <c r="M121" s="233" t="s">
        <v>17806</v>
      </c>
      <c r="N121" s="120">
        <v>139725</v>
      </c>
      <c r="O121" s="236"/>
      <c r="P121" s="229"/>
      <c r="Q121" s="233" t="s">
        <v>6193</v>
      </c>
      <c r="R121" s="233" t="s">
        <v>1950</v>
      </c>
      <c r="S121" s="229"/>
      <c r="T121" s="229"/>
      <c r="U121" s="229"/>
      <c r="V121" s="229"/>
      <c r="W121" s="229"/>
      <c r="X121" s="232"/>
      <c r="Y121" s="231"/>
      <c r="AB121" s="642">
        <f t="shared" si="2"/>
        <v>140000</v>
      </c>
      <c r="AC121" s="249">
        <f t="shared" si="3"/>
        <v>2140000</v>
      </c>
    </row>
    <row r="122" spans="1:29" ht="15.5" x14ac:dyDescent="0.35">
      <c r="A122" s="229"/>
      <c r="B122" s="229"/>
      <c r="C122" s="230"/>
      <c r="D122" s="229"/>
      <c r="E122" s="229"/>
      <c r="F122" s="229"/>
      <c r="G122" s="117"/>
      <c r="H122" s="231"/>
      <c r="I122" s="249"/>
      <c r="J122" s="231"/>
      <c r="K122" s="231"/>
      <c r="L122" s="233"/>
      <c r="M122" s="233"/>
      <c r="N122" s="120"/>
      <c r="O122" s="236"/>
      <c r="P122" s="229"/>
      <c r="Q122" s="233"/>
      <c r="R122" s="233"/>
      <c r="S122" s="229"/>
      <c r="T122" s="229"/>
      <c r="U122" s="229"/>
      <c r="V122" s="229"/>
      <c r="W122" s="229"/>
      <c r="X122" s="232"/>
      <c r="Y122" s="231"/>
      <c r="AB122" s="642">
        <f t="shared" si="2"/>
        <v>0</v>
      </c>
      <c r="AC122" s="249">
        <f t="shared" si="3"/>
        <v>0</v>
      </c>
    </row>
    <row r="123" spans="1:29" ht="15.5" x14ac:dyDescent="0.35">
      <c r="A123" s="64"/>
      <c r="B123" s="64"/>
      <c r="C123" s="65"/>
      <c r="D123" s="64"/>
      <c r="E123" s="64"/>
      <c r="F123" s="64"/>
      <c r="G123" s="66" t="s">
        <v>1860</v>
      </c>
      <c r="H123" s="64"/>
      <c r="I123" s="67"/>
      <c r="J123" s="64"/>
      <c r="K123" s="64"/>
      <c r="L123" s="68"/>
      <c r="M123" s="68"/>
      <c r="N123" s="68"/>
      <c r="O123" s="68"/>
      <c r="P123" s="64"/>
      <c r="Q123" s="68"/>
      <c r="R123" s="68"/>
      <c r="S123" s="64"/>
      <c r="T123" s="64"/>
      <c r="U123" s="64"/>
      <c r="V123" s="64"/>
      <c r="W123" s="64"/>
      <c r="X123" s="115"/>
      <c r="Y123" s="215"/>
      <c r="AB123" s="642">
        <f t="shared" si="2"/>
        <v>0</v>
      </c>
      <c r="AC123" s="67">
        <f t="shared" si="3"/>
        <v>0</v>
      </c>
    </row>
    <row r="124" spans="1:29" s="94" customFormat="1" ht="15.5" x14ac:dyDescent="0.35">
      <c r="A124" s="69"/>
      <c r="B124" s="69"/>
      <c r="C124" s="213"/>
      <c r="D124" s="69"/>
      <c r="E124" s="69"/>
      <c r="F124" s="231"/>
      <c r="G124" s="69" t="s">
        <v>17807</v>
      </c>
      <c r="H124" s="69"/>
      <c r="I124" s="74">
        <v>700000</v>
      </c>
      <c r="J124" s="69"/>
      <c r="K124" s="69" t="s">
        <v>14106</v>
      </c>
      <c r="L124" s="75">
        <v>2015</v>
      </c>
      <c r="M124" s="75" t="s">
        <v>17808</v>
      </c>
      <c r="N124" s="75" t="s">
        <v>17809</v>
      </c>
      <c r="O124" s="75"/>
      <c r="P124" s="69"/>
      <c r="Q124" s="75" t="s">
        <v>12050</v>
      </c>
      <c r="R124" s="75" t="s">
        <v>4951</v>
      </c>
      <c r="S124" s="69"/>
      <c r="T124" s="69"/>
      <c r="U124" s="69"/>
      <c r="V124" s="69"/>
      <c r="W124" s="69"/>
      <c r="X124" s="116"/>
      <c r="Y124" s="216"/>
      <c r="AB124" s="642">
        <f t="shared" si="2"/>
        <v>49000.000000000007</v>
      </c>
      <c r="AC124" s="74">
        <f t="shared" si="3"/>
        <v>749000</v>
      </c>
    </row>
    <row r="125" spans="1:29" s="94" customFormat="1" ht="15.5" x14ac:dyDescent="0.35">
      <c r="A125" s="69"/>
      <c r="B125" s="69"/>
      <c r="C125" s="213"/>
      <c r="D125" s="69"/>
      <c r="E125" s="69"/>
      <c r="F125" s="231"/>
      <c r="G125" s="69" t="s">
        <v>17810</v>
      </c>
      <c r="H125" s="69"/>
      <c r="I125" s="74">
        <v>700000</v>
      </c>
      <c r="J125" s="69"/>
      <c r="K125" s="69" t="s">
        <v>14106</v>
      </c>
      <c r="L125" s="75">
        <v>2015</v>
      </c>
      <c r="M125" s="75" t="s">
        <v>17808</v>
      </c>
      <c r="N125" s="75" t="s">
        <v>17811</v>
      </c>
      <c r="O125" s="75"/>
      <c r="P125" s="69"/>
      <c r="Q125" s="75" t="s">
        <v>12050</v>
      </c>
      <c r="R125" s="75" t="s">
        <v>4951</v>
      </c>
      <c r="S125" s="69"/>
      <c r="T125" s="69"/>
      <c r="U125" s="69"/>
      <c r="V125" s="69"/>
      <c r="W125" s="69"/>
      <c r="X125" s="116"/>
      <c r="Y125" s="216"/>
      <c r="AB125" s="642">
        <f t="shared" si="2"/>
        <v>49000.000000000007</v>
      </c>
      <c r="AC125" s="74">
        <f t="shared" si="3"/>
        <v>749000</v>
      </c>
    </row>
    <row r="126" spans="1:29" ht="15.5" x14ac:dyDescent="0.35">
      <c r="A126" s="76"/>
      <c r="B126" s="76"/>
      <c r="C126" s="214"/>
      <c r="D126" s="76"/>
      <c r="E126" s="76"/>
      <c r="F126" s="76"/>
      <c r="G126" s="76"/>
      <c r="H126" s="76"/>
      <c r="I126" s="290"/>
      <c r="J126" s="76"/>
      <c r="K126" s="76"/>
      <c r="L126" s="75"/>
      <c r="M126" s="119"/>
      <c r="N126" s="119"/>
      <c r="O126" s="119"/>
      <c r="P126" s="76"/>
      <c r="Q126" s="119"/>
      <c r="R126" s="119"/>
      <c r="S126" s="76"/>
      <c r="T126" s="76"/>
      <c r="U126" s="76"/>
      <c r="V126" s="76"/>
      <c r="W126" s="76"/>
      <c r="X126" s="121"/>
      <c r="Y126" s="231"/>
      <c r="AB126" s="642">
        <f t="shared" si="2"/>
        <v>0</v>
      </c>
      <c r="AC126" s="290">
        <f t="shared" si="3"/>
        <v>0</v>
      </c>
    </row>
    <row r="127" spans="1:29" ht="15.5" x14ac:dyDescent="0.35">
      <c r="A127" s="64"/>
      <c r="B127" s="64"/>
      <c r="C127" s="65"/>
      <c r="D127" s="64"/>
      <c r="E127" s="64"/>
      <c r="F127" s="64"/>
      <c r="G127" s="66" t="s">
        <v>3700</v>
      </c>
      <c r="H127" s="64"/>
      <c r="I127" s="67"/>
      <c r="J127" s="64"/>
      <c r="K127" s="64"/>
      <c r="L127" s="68"/>
      <c r="M127" s="68"/>
      <c r="N127" s="97"/>
      <c r="O127" s="68"/>
      <c r="P127" s="64"/>
      <c r="Q127" s="68"/>
      <c r="R127" s="68"/>
      <c r="S127" s="64"/>
      <c r="T127" s="64"/>
      <c r="U127" s="64"/>
      <c r="V127" s="64"/>
      <c r="W127" s="64"/>
      <c r="X127" s="115"/>
      <c r="Y127" s="215"/>
      <c r="AB127" s="642">
        <f t="shared" si="2"/>
        <v>0</v>
      </c>
      <c r="AC127" s="67">
        <f t="shared" si="3"/>
        <v>0</v>
      </c>
    </row>
    <row r="128" spans="1:29" ht="15.5" x14ac:dyDescent="0.35">
      <c r="A128" s="76"/>
      <c r="B128" s="76"/>
      <c r="C128" s="214"/>
      <c r="D128" s="76"/>
      <c r="E128" s="76"/>
      <c r="F128" s="231"/>
      <c r="G128" s="76" t="s">
        <v>17812</v>
      </c>
      <c r="H128" s="76"/>
      <c r="I128" s="118">
        <v>170000</v>
      </c>
      <c r="J128" s="76"/>
      <c r="K128" s="76" t="s">
        <v>1765</v>
      </c>
      <c r="L128" s="76" t="s">
        <v>1765</v>
      </c>
      <c r="M128" s="76" t="s">
        <v>1765</v>
      </c>
      <c r="N128" s="119" t="s">
        <v>1765</v>
      </c>
      <c r="O128" s="76"/>
      <c r="P128" s="76"/>
      <c r="Q128" s="119" t="s">
        <v>1765</v>
      </c>
      <c r="R128" s="119" t="s">
        <v>1765</v>
      </c>
      <c r="S128" s="76"/>
      <c r="T128" s="76"/>
      <c r="U128" s="76"/>
      <c r="V128" s="76"/>
      <c r="W128" s="76"/>
      <c r="X128" s="121"/>
      <c r="Y128" s="231"/>
      <c r="AB128" s="642">
        <f t="shared" si="2"/>
        <v>11900.000000000002</v>
      </c>
      <c r="AC128" s="118">
        <f t="shared" si="3"/>
        <v>181900</v>
      </c>
    </row>
    <row r="129" spans="1:29" ht="15.5" x14ac:dyDescent="0.35">
      <c r="A129" s="76"/>
      <c r="B129" s="76"/>
      <c r="C129" s="214"/>
      <c r="D129" s="76"/>
      <c r="E129" s="76"/>
      <c r="F129" s="231"/>
      <c r="G129" s="76" t="s">
        <v>17813</v>
      </c>
      <c r="H129" s="76"/>
      <c r="I129" s="118">
        <v>170000</v>
      </c>
      <c r="J129" s="76"/>
      <c r="K129" s="76" t="s">
        <v>1765</v>
      </c>
      <c r="L129" s="76" t="s">
        <v>1765</v>
      </c>
      <c r="M129" s="76" t="s">
        <v>1765</v>
      </c>
      <c r="N129" s="119" t="s">
        <v>1765</v>
      </c>
      <c r="O129" s="76"/>
      <c r="P129" s="76"/>
      <c r="Q129" s="119" t="s">
        <v>1765</v>
      </c>
      <c r="R129" s="119" t="s">
        <v>1765</v>
      </c>
      <c r="S129" s="76"/>
      <c r="T129" s="76"/>
      <c r="U129" s="76"/>
      <c r="V129" s="76"/>
      <c r="W129" s="76"/>
      <c r="X129" s="121"/>
      <c r="Y129" s="231"/>
      <c r="AB129" s="642">
        <f t="shared" si="2"/>
        <v>11900.000000000002</v>
      </c>
      <c r="AC129" s="118">
        <f t="shared" si="3"/>
        <v>181900</v>
      </c>
    </row>
    <row r="130" spans="1:29" ht="15.5" x14ac:dyDescent="0.35">
      <c r="A130" s="76"/>
      <c r="B130" s="76"/>
      <c r="C130" s="214"/>
      <c r="D130" s="76"/>
      <c r="E130" s="76"/>
      <c r="F130" s="231"/>
      <c r="G130" s="76" t="s">
        <v>17814</v>
      </c>
      <c r="H130" s="76"/>
      <c r="I130" s="118">
        <v>170000</v>
      </c>
      <c r="J130" s="76"/>
      <c r="K130" s="76" t="s">
        <v>1765</v>
      </c>
      <c r="L130" s="76" t="s">
        <v>1765</v>
      </c>
      <c r="M130" s="76" t="s">
        <v>1765</v>
      </c>
      <c r="N130" s="119" t="s">
        <v>1765</v>
      </c>
      <c r="O130" s="76"/>
      <c r="P130" s="76"/>
      <c r="Q130" s="119" t="s">
        <v>1765</v>
      </c>
      <c r="R130" s="119" t="s">
        <v>1765</v>
      </c>
      <c r="S130" s="76"/>
      <c r="T130" s="76"/>
      <c r="U130" s="76"/>
      <c r="V130" s="76"/>
      <c r="W130" s="76"/>
      <c r="X130" s="121"/>
      <c r="Y130" s="231"/>
      <c r="AB130" s="642">
        <f t="shared" si="2"/>
        <v>11900.000000000002</v>
      </c>
      <c r="AC130" s="118">
        <f t="shared" si="3"/>
        <v>181900</v>
      </c>
    </row>
    <row r="131" spans="1:29" ht="15.5" x14ac:dyDescent="0.35">
      <c r="A131" s="76"/>
      <c r="B131" s="76"/>
      <c r="C131" s="214"/>
      <c r="D131" s="76"/>
      <c r="E131" s="76"/>
      <c r="F131" s="231"/>
      <c r="G131" s="76" t="s">
        <v>17815</v>
      </c>
      <c r="H131" s="76"/>
      <c r="I131" s="118">
        <v>170000</v>
      </c>
      <c r="J131" s="76"/>
      <c r="K131" s="76" t="s">
        <v>1765</v>
      </c>
      <c r="L131" s="76" t="s">
        <v>1765</v>
      </c>
      <c r="M131" s="76" t="s">
        <v>1765</v>
      </c>
      <c r="N131" s="119" t="s">
        <v>1765</v>
      </c>
      <c r="O131" s="76"/>
      <c r="P131" s="76"/>
      <c r="Q131" s="119" t="s">
        <v>1765</v>
      </c>
      <c r="R131" s="119" t="s">
        <v>1765</v>
      </c>
      <c r="S131" s="76"/>
      <c r="T131" s="76"/>
      <c r="U131" s="76"/>
      <c r="V131" s="76"/>
      <c r="W131" s="76"/>
      <c r="X131" s="121"/>
      <c r="Y131" s="231"/>
      <c r="AB131" s="642">
        <f t="shared" si="2"/>
        <v>11900.000000000002</v>
      </c>
      <c r="AC131" s="118">
        <f t="shared" si="3"/>
        <v>181900</v>
      </c>
    </row>
    <row r="132" spans="1:29" ht="15.5" x14ac:dyDescent="0.35">
      <c r="A132" s="76"/>
      <c r="B132" s="76"/>
      <c r="C132" s="214"/>
      <c r="D132" s="76"/>
      <c r="E132" s="76"/>
      <c r="F132" s="231"/>
      <c r="G132" s="76" t="s">
        <v>17816</v>
      </c>
      <c r="H132" s="76"/>
      <c r="I132" s="118">
        <v>170000</v>
      </c>
      <c r="J132" s="76"/>
      <c r="K132" s="76" t="s">
        <v>1765</v>
      </c>
      <c r="L132" s="76" t="s">
        <v>1765</v>
      </c>
      <c r="M132" s="76" t="s">
        <v>1765</v>
      </c>
      <c r="N132" s="119" t="s">
        <v>1765</v>
      </c>
      <c r="O132" s="76"/>
      <c r="P132" s="76"/>
      <c r="Q132" s="119" t="s">
        <v>1765</v>
      </c>
      <c r="R132" s="119" t="s">
        <v>1765</v>
      </c>
      <c r="S132" s="76"/>
      <c r="T132" s="76"/>
      <c r="U132" s="76"/>
      <c r="V132" s="76"/>
      <c r="W132" s="76"/>
      <c r="X132" s="121"/>
      <c r="Y132" s="231"/>
      <c r="AB132" s="642">
        <f t="shared" si="2"/>
        <v>11900.000000000002</v>
      </c>
      <c r="AC132" s="118">
        <f t="shared" si="3"/>
        <v>181900</v>
      </c>
    </row>
    <row r="133" spans="1:29" ht="15.5" x14ac:dyDescent="0.35">
      <c r="A133" s="76"/>
      <c r="B133" s="76"/>
      <c r="C133" s="214"/>
      <c r="D133" s="76"/>
      <c r="E133" s="76"/>
      <c r="F133" s="231"/>
      <c r="G133" s="76" t="s">
        <v>17817</v>
      </c>
      <c r="H133" s="76"/>
      <c r="I133" s="118">
        <v>170000</v>
      </c>
      <c r="J133" s="76"/>
      <c r="K133" s="76" t="s">
        <v>1765</v>
      </c>
      <c r="L133" s="76" t="s">
        <v>1765</v>
      </c>
      <c r="M133" s="76" t="s">
        <v>1765</v>
      </c>
      <c r="N133" s="119" t="s">
        <v>1765</v>
      </c>
      <c r="O133" s="76"/>
      <c r="P133" s="76"/>
      <c r="Q133" s="119" t="s">
        <v>1765</v>
      </c>
      <c r="R133" s="119" t="s">
        <v>1765</v>
      </c>
      <c r="S133" s="76"/>
      <c r="T133" s="76"/>
      <c r="U133" s="76"/>
      <c r="V133" s="76"/>
      <c r="W133" s="76"/>
      <c r="X133" s="121"/>
      <c r="Y133" s="231"/>
      <c r="AB133" s="642">
        <f t="shared" si="2"/>
        <v>11900.000000000002</v>
      </c>
      <c r="AC133" s="118">
        <f t="shared" si="3"/>
        <v>181900</v>
      </c>
    </row>
    <row r="134" spans="1:29" ht="15.5" x14ac:dyDescent="0.35">
      <c r="A134" s="76"/>
      <c r="B134" s="76"/>
      <c r="C134" s="214"/>
      <c r="D134" s="76"/>
      <c r="E134" s="76"/>
      <c r="F134" s="76"/>
      <c r="G134" s="76"/>
      <c r="H134" s="76"/>
      <c r="I134" s="118"/>
      <c r="J134" s="76"/>
      <c r="K134" s="76"/>
      <c r="L134" s="75"/>
      <c r="M134" s="119"/>
      <c r="N134" s="117"/>
      <c r="O134" s="119"/>
      <c r="P134" s="76"/>
      <c r="Q134" s="119"/>
      <c r="R134" s="119"/>
      <c r="S134" s="76"/>
      <c r="T134" s="76"/>
      <c r="U134" s="76"/>
      <c r="V134" s="76"/>
      <c r="W134" s="76"/>
      <c r="X134" s="121"/>
      <c r="Y134" s="231"/>
      <c r="AB134" s="642">
        <f t="shared" ref="AB134:AB197" si="4">I134*AB$4</f>
        <v>0</v>
      </c>
      <c r="AC134" s="118">
        <f t="shared" ref="AC134:AC197" si="5">I134+AB134</f>
        <v>0</v>
      </c>
    </row>
    <row r="135" spans="1:29" ht="15.5" x14ac:dyDescent="0.35">
      <c r="A135" s="64"/>
      <c r="B135" s="64"/>
      <c r="C135" s="65"/>
      <c r="D135" s="64"/>
      <c r="E135" s="64"/>
      <c r="F135" s="64"/>
      <c r="G135" s="89" t="s">
        <v>2961</v>
      </c>
      <c r="H135" s="64"/>
      <c r="I135" s="67"/>
      <c r="J135" s="64"/>
      <c r="K135" s="64"/>
      <c r="L135" s="68"/>
      <c r="M135" s="68"/>
      <c r="N135" s="68"/>
      <c r="O135" s="68"/>
      <c r="P135" s="64"/>
      <c r="Q135" s="68"/>
      <c r="R135" s="68"/>
      <c r="S135" s="64"/>
      <c r="T135" s="64"/>
      <c r="U135" s="64"/>
      <c r="V135" s="64"/>
      <c r="W135" s="64"/>
      <c r="X135" s="115"/>
      <c r="Y135" s="64"/>
      <c r="AB135" s="642">
        <f t="shared" si="4"/>
        <v>0</v>
      </c>
      <c r="AC135" s="67">
        <f t="shared" si="5"/>
        <v>0</v>
      </c>
    </row>
    <row r="136" spans="1:29" ht="15.5" x14ac:dyDescent="0.35">
      <c r="A136" s="76"/>
      <c r="B136" s="76"/>
      <c r="C136" s="214"/>
      <c r="D136" s="76"/>
      <c r="E136" s="76"/>
      <c r="F136" s="231"/>
      <c r="G136" s="69" t="s">
        <v>17818</v>
      </c>
      <c r="H136" s="76"/>
      <c r="I136" s="118">
        <v>75000</v>
      </c>
      <c r="J136" s="76"/>
      <c r="K136" s="76" t="s">
        <v>10124</v>
      </c>
      <c r="L136" s="119" t="s">
        <v>6193</v>
      </c>
      <c r="M136" s="76" t="s">
        <v>17819</v>
      </c>
      <c r="N136" s="119" t="s">
        <v>6193</v>
      </c>
      <c r="O136" s="119"/>
      <c r="P136" s="76"/>
      <c r="Q136" s="119" t="s">
        <v>6193</v>
      </c>
      <c r="R136" s="119" t="s">
        <v>6193</v>
      </c>
      <c r="S136" s="76"/>
      <c r="T136" s="76"/>
      <c r="U136" s="76"/>
      <c r="V136" s="76"/>
      <c r="W136" s="76"/>
      <c r="X136" s="121"/>
      <c r="Y136" s="76"/>
      <c r="AB136" s="642">
        <f t="shared" si="4"/>
        <v>5250.0000000000009</v>
      </c>
      <c r="AC136" s="118">
        <f t="shared" si="5"/>
        <v>80250</v>
      </c>
    </row>
    <row r="137" spans="1:29" ht="15.5" x14ac:dyDescent="0.35">
      <c r="A137" s="76"/>
      <c r="B137" s="76"/>
      <c r="C137" s="214"/>
      <c r="D137" s="76"/>
      <c r="E137" s="76"/>
      <c r="F137" s="231"/>
      <c r="G137" s="69" t="s">
        <v>17820</v>
      </c>
      <c r="H137" s="76"/>
      <c r="I137" s="118">
        <v>75000</v>
      </c>
      <c r="J137" s="76"/>
      <c r="K137" s="76" t="s">
        <v>10124</v>
      </c>
      <c r="L137" s="119" t="s">
        <v>6193</v>
      </c>
      <c r="M137" s="76" t="s">
        <v>17821</v>
      </c>
      <c r="N137" s="119" t="s">
        <v>6193</v>
      </c>
      <c r="O137" s="119"/>
      <c r="P137" s="76"/>
      <c r="Q137" s="119" t="s">
        <v>6193</v>
      </c>
      <c r="R137" s="119" t="s">
        <v>6193</v>
      </c>
      <c r="S137" s="76"/>
      <c r="T137" s="76"/>
      <c r="U137" s="76"/>
      <c r="V137" s="76"/>
      <c r="W137" s="76"/>
      <c r="X137" s="121"/>
      <c r="Y137" s="76"/>
      <c r="AB137" s="642">
        <f t="shared" si="4"/>
        <v>5250.0000000000009</v>
      </c>
      <c r="AC137" s="118">
        <f t="shared" si="5"/>
        <v>80250</v>
      </c>
    </row>
    <row r="138" spans="1:29" ht="15.5" x14ac:dyDescent="0.35">
      <c r="A138" s="76"/>
      <c r="B138" s="76"/>
      <c r="C138" s="214"/>
      <c r="D138" s="76"/>
      <c r="E138" s="76"/>
      <c r="F138" s="231"/>
      <c r="G138" s="69" t="s">
        <v>17822</v>
      </c>
      <c r="H138" s="76"/>
      <c r="I138" s="118">
        <v>75000</v>
      </c>
      <c r="J138" s="76"/>
      <c r="K138" s="76" t="s">
        <v>10124</v>
      </c>
      <c r="L138" s="119" t="s">
        <v>6193</v>
      </c>
      <c r="M138" s="76" t="s">
        <v>17819</v>
      </c>
      <c r="N138" s="119" t="s">
        <v>6193</v>
      </c>
      <c r="O138" s="119"/>
      <c r="P138" s="76"/>
      <c r="Q138" s="119" t="s">
        <v>6193</v>
      </c>
      <c r="R138" s="119" t="s">
        <v>6193</v>
      </c>
      <c r="S138" s="76"/>
      <c r="T138" s="76"/>
      <c r="U138" s="76"/>
      <c r="V138" s="76"/>
      <c r="W138" s="76"/>
      <c r="X138" s="121"/>
      <c r="Y138" s="76"/>
      <c r="AB138" s="642">
        <f t="shared" si="4"/>
        <v>5250.0000000000009</v>
      </c>
      <c r="AC138" s="118">
        <f t="shared" si="5"/>
        <v>80250</v>
      </c>
    </row>
    <row r="139" spans="1:29" ht="15.5" x14ac:dyDescent="0.35">
      <c r="A139" s="76"/>
      <c r="B139" s="76"/>
      <c r="C139" s="214"/>
      <c r="D139" s="76"/>
      <c r="E139" s="76"/>
      <c r="F139" s="231"/>
      <c r="G139" s="69" t="s">
        <v>17823</v>
      </c>
      <c r="H139" s="76"/>
      <c r="I139" s="118">
        <v>75000</v>
      </c>
      <c r="J139" s="76"/>
      <c r="K139" s="76" t="s">
        <v>10124</v>
      </c>
      <c r="L139" s="119" t="s">
        <v>6193</v>
      </c>
      <c r="M139" s="76" t="s">
        <v>17821</v>
      </c>
      <c r="N139" s="119" t="s">
        <v>6193</v>
      </c>
      <c r="O139" s="119"/>
      <c r="P139" s="76"/>
      <c r="Q139" s="119" t="s">
        <v>6193</v>
      </c>
      <c r="R139" s="119" t="s">
        <v>6193</v>
      </c>
      <c r="S139" s="76"/>
      <c r="T139" s="76"/>
      <c r="U139" s="76"/>
      <c r="V139" s="76"/>
      <c r="W139" s="76"/>
      <c r="X139" s="121"/>
      <c r="Y139" s="76"/>
      <c r="AB139" s="642">
        <f t="shared" si="4"/>
        <v>5250.0000000000009</v>
      </c>
      <c r="AC139" s="118">
        <f t="shared" si="5"/>
        <v>80250</v>
      </c>
    </row>
    <row r="140" spans="1:29" ht="15.5" x14ac:dyDescent="0.35">
      <c r="A140" s="76"/>
      <c r="B140" s="76"/>
      <c r="C140" s="214"/>
      <c r="D140" s="76"/>
      <c r="E140" s="76"/>
      <c r="F140" s="231"/>
      <c r="G140" s="76" t="s">
        <v>17824</v>
      </c>
      <c r="H140" s="76"/>
      <c r="I140" s="118">
        <v>75000</v>
      </c>
      <c r="J140" s="76"/>
      <c r="K140" s="76" t="s">
        <v>1765</v>
      </c>
      <c r="L140" s="76" t="s">
        <v>1765</v>
      </c>
      <c r="M140" s="76" t="s">
        <v>1765</v>
      </c>
      <c r="N140" s="119" t="s">
        <v>1765</v>
      </c>
      <c r="O140" s="76"/>
      <c r="P140" s="76"/>
      <c r="Q140" s="119" t="s">
        <v>1765</v>
      </c>
      <c r="R140" s="119" t="s">
        <v>1765</v>
      </c>
      <c r="S140" s="76"/>
      <c r="T140" s="76"/>
      <c r="U140" s="76"/>
      <c r="V140" s="76"/>
      <c r="W140" s="76"/>
      <c r="X140" s="121"/>
      <c r="Y140" s="76"/>
      <c r="AB140" s="642">
        <f t="shared" si="4"/>
        <v>5250.0000000000009</v>
      </c>
      <c r="AC140" s="118">
        <f t="shared" si="5"/>
        <v>80250</v>
      </c>
    </row>
    <row r="141" spans="1:29" ht="15.5" x14ac:dyDescent="0.35">
      <c r="A141" s="76"/>
      <c r="B141" s="76"/>
      <c r="C141" s="214"/>
      <c r="D141" s="76"/>
      <c r="E141" s="76"/>
      <c r="F141" s="231"/>
      <c r="G141" s="69" t="s">
        <v>17825</v>
      </c>
      <c r="H141" s="76"/>
      <c r="I141" s="118">
        <v>75000</v>
      </c>
      <c r="J141" s="76"/>
      <c r="K141" s="76" t="s">
        <v>10124</v>
      </c>
      <c r="L141" s="119" t="s">
        <v>6193</v>
      </c>
      <c r="M141" s="76" t="s">
        <v>17819</v>
      </c>
      <c r="N141" s="119" t="s">
        <v>6193</v>
      </c>
      <c r="O141" s="119"/>
      <c r="P141" s="76"/>
      <c r="Q141" s="119" t="s">
        <v>6193</v>
      </c>
      <c r="R141" s="119" t="s">
        <v>6193</v>
      </c>
      <c r="S141" s="76"/>
      <c r="T141" s="76"/>
      <c r="U141" s="76"/>
      <c r="V141" s="76"/>
      <c r="W141" s="76"/>
      <c r="X141" s="121"/>
      <c r="Y141" s="76"/>
      <c r="AB141" s="642">
        <f t="shared" si="4"/>
        <v>5250.0000000000009</v>
      </c>
      <c r="AC141" s="118">
        <f t="shared" si="5"/>
        <v>80250</v>
      </c>
    </row>
    <row r="142" spans="1:29" ht="15.5" x14ac:dyDescent="0.35">
      <c r="A142" s="76"/>
      <c r="B142" s="76"/>
      <c r="C142" s="214"/>
      <c r="D142" s="76"/>
      <c r="E142" s="76"/>
      <c r="F142" s="231"/>
      <c r="G142" s="69" t="s">
        <v>17826</v>
      </c>
      <c r="H142" s="76"/>
      <c r="I142" s="118">
        <v>75000</v>
      </c>
      <c r="J142" s="76"/>
      <c r="K142" s="76" t="s">
        <v>10124</v>
      </c>
      <c r="L142" s="119" t="s">
        <v>6193</v>
      </c>
      <c r="M142" s="76" t="s">
        <v>17819</v>
      </c>
      <c r="N142" s="119" t="s">
        <v>6193</v>
      </c>
      <c r="O142" s="119"/>
      <c r="P142" s="76"/>
      <c r="Q142" s="119" t="s">
        <v>6193</v>
      </c>
      <c r="R142" s="119" t="s">
        <v>6193</v>
      </c>
      <c r="S142" s="76"/>
      <c r="T142" s="76"/>
      <c r="U142" s="76"/>
      <c r="V142" s="76"/>
      <c r="W142" s="76"/>
      <c r="X142" s="121"/>
      <c r="Y142" s="76"/>
      <c r="AB142" s="642">
        <f t="shared" si="4"/>
        <v>5250.0000000000009</v>
      </c>
      <c r="AC142" s="118">
        <f t="shared" si="5"/>
        <v>80250</v>
      </c>
    </row>
    <row r="143" spans="1:29" ht="15.5" x14ac:dyDescent="0.35">
      <c r="A143" s="76"/>
      <c r="B143" s="76"/>
      <c r="C143" s="214"/>
      <c r="D143" s="76"/>
      <c r="E143" s="76"/>
      <c r="F143" s="231"/>
      <c r="G143" s="69" t="s">
        <v>17827</v>
      </c>
      <c r="H143" s="76"/>
      <c r="I143" s="118">
        <v>75000</v>
      </c>
      <c r="J143" s="76"/>
      <c r="K143" s="76" t="s">
        <v>10124</v>
      </c>
      <c r="L143" s="119" t="s">
        <v>6193</v>
      </c>
      <c r="M143" s="76" t="s">
        <v>17819</v>
      </c>
      <c r="N143" s="119" t="s">
        <v>6193</v>
      </c>
      <c r="O143" s="119"/>
      <c r="P143" s="76"/>
      <c r="Q143" s="119" t="s">
        <v>6193</v>
      </c>
      <c r="R143" s="119" t="s">
        <v>6193</v>
      </c>
      <c r="S143" s="76"/>
      <c r="T143" s="76"/>
      <c r="U143" s="76"/>
      <c r="V143" s="76"/>
      <c r="W143" s="76"/>
      <c r="X143" s="121"/>
      <c r="Y143" s="76"/>
      <c r="AB143" s="642">
        <f t="shared" si="4"/>
        <v>5250.0000000000009</v>
      </c>
      <c r="AC143" s="118">
        <f t="shared" si="5"/>
        <v>80250</v>
      </c>
    </row>
    <row r="144" spans="1:29" ht="15.5" x14ac:dyDescent="0.35">
      <c r="A144" s="76"/>
      <c r="B144" s="76"/>
      <c r="C144" s="214"/>
      <c r="D144" s="76"/>
      <c r="E144" s="76"/>
      <c r="F144" s="231"/>
      <c r="G144" s="69" t="s">
        <v>17828</v>
      </c>
      <c r="H144" s="76"/>
      <c r="I144" s="118">
        <v>75000</v>
      </c>
      <c r="J144" s="76"/>
      <c r="K144" s="76" t="s">
        <v>10124</v>
      </c>
      <c r="L144" s="119" t="s">
        <v>6193</v>
      </c>
      <c r="M144" s="76" t="s">
        <v>17819</v>
      </c>
      <c r="N144" s="119" t="s">
        <v>6193</v>
      </c>
      <c r="O144" s="119"/>
      <c r="P144" s="76"/>
      <c r="Q144" s="119" t="s">
        <v>6193</v>
      </c>
      <c r="R144" s="119" t="s">
        <v>6193</v>
      </c>
      <c r="S144" s="76"/>
      <c r="T144" s="76"/>
      <c r="U144" s="76"/>
      <c r="V144" s="76"/>
      <c r="W144" s="76"/>
      <c r="X144" s="121"/>
      <c r="Y144" s="76"/>
      <c r="AB144" s="642">
        <f t="shared" si="4"/>
        <v>5250.0000000000009</v>
      </c>
      <c r="AC144" s="118">
        <f t="shared" si="5"/>
        <v>80250</v>
      </c>
    </row>
    <row r="145" spans="1:29" ht="15.5" x14ac:dyDescent="0.35">
      <c r="A145" s="76"/>
      <c r="B145" s="76"/>
      <c r="C145" s="214"/>
      <c r="D145" s="76"/>
      <c r="E145" s="76"/>
      <c r="F145" s="231"/>
      <c r="G145" s="69" t="s">
        <v>17829</v>
      </c>
      <c r="H145" s="76"/>
      <c r="I145" s="118">
        <v>75000</v>
      </c>
      <c r="J145" s="76"/>
      <c r="K145" s="76" t="s">
        <v>10124</v>
      </c>
      <c r="L145" s="119" t="s">
        <v>6193</v>
      </c>
      <c r="M145" s="76" t="s">
        <v>4164</v>
      </c>
      <c r="N145" s="119" t="s">
        <v>6193</v>
      </c>
      <c r="O145" s="119"/>
      <c r="P145" s="76"/>
      <c r="Q145" s="119" t="s">
        <v>6193</v>
      </c>
      <c r="R145" s="119" t="s">
        <v>6193</v>
      </c>
      <c r="S145" s="76"/>
      <c r="T145" s="76"/>
      <c r="U145" s="76"/>
      <c r="V145" s="76"/>
      <c r="W145" s="76"/>
      <c r="X145" s="121"/>
      <c r="Y145" s="76"/>
      <c r="AB145" s="642">
        <f t="shared" si="4"/>
        <v>5250.0000000000009</v>
      </c>
      <c r="AC145" s="118">
        <f t="shared" si="5"/>
        <v>80250</v>
      </c>
    </row>
    <row r="146" spans="1:29" ht="15.5" x14ac:dyDescent="0.35">
      <c r="A146" s="76"/>
      <c r="B146" s="76"/>
      <c r="C146" s="214"/>
      <c r="D146" s="76"/>
      <c r="E146" s="76"/>
      <c r="F146" s="231"/>
      <c r="G146" s="69" t="s">
        <v>17830</v>
      </c>
      <c r="H146" s="76"/>
      <c r="I146" s="118">
        <v>75000</v>
      </c>
      <c r="J146" s="76"/>
      <c r="K146" s="76" t="s">
        <v>1765</v>
      </c>
      <c r="L146" s="76" t="s">
        <v>1765</v>
      </c>
      <c r="M146" s="76" t="s">
        <v>1765</v>
      </c>
      <c r="N146" s="119" t="s">
        <v>1765</v>
      </c>
      <c r="O146" s="76"/>
      <c r="P146" s="76"/>
      <c r="Q146" s="119" t="s">
        <v>1765</v>
      </c>
      <c r="R146" s="119" t="s">
        <v>1765</v>
      </c>
      <c r="S146" s="76"/>
      <c r="T146" s="76"/>
      <c r="U146" s="76"/>
      <c r="V146" s="76"/>
      <c r="W146" s="76"/>
      <c r="X146" s="121"/>
      <c r="Y146" s="76"/>
      <c r="AB146" s="642">
        <f t="shared" si="4"/>
        <v>5250.0000000000009</v>
      </c>
      <c r="AC146" s="118">
        <f t="shared" si="5"/>
        <v>80250</v>
      </c>
    </row>
    <row r="147" spans="1:29" ht="15.5" x14ac:dyDescent="0.35">
      <c r="A147" s="76"/>
      <c r="B147" s="76"/>
      <c r="C147" s="214"/>
      <c r="D147" s="76"/>
      <c r="E147" s="76"/>
      <c r="F147" s="231"/>
      <c r="G147" s="76" t="s">
        <v>17831</v>
      </c>
      <c r="H147" s="76"/>
      <c r="I147" s="118">
        <v>75000</v>
      </c>
      <c r="J147" s="76"/>
      <c r="K147" s="76" t="s">
        <v>1062</v>
      </c>
      <c r="L147" s="119">
        <v>2016</v>
      </c>
      <c r="M147" s="76" t="s">
        <v>1064</v>
      </c>
      <c r="N147" s="119">
        <v>3152110201</v>
      </c>
      <c r="O147" s="119"/>
      <c r="P147" s="76"/>
      <c r="Q147" s="119" t="s">
        <v>3033</v>
      </c>
      <c r="R147" s="119" t="s">
        <v>16653</v>
      </c>
      <c r="S147" s="76"/>
      <c r="T147" s="76"/>
      <c r="U147" s="76" t="s">
        <v>2394</v>
      </c>
      <c r="V147" s="76"/>
      <c r="W147" s="76"/>
      <c r="X147" s="121"/>
      <c r="Y147" s="76"/>
      <c r="AB147" s="642">
        <f t="shared" si="4"/>
        <v>5250.0000000000009</v>
      </c>
      <c r="AC147" s="118">
        <f t="shared" si="5"/>
        <v>80250</v>
      </c>
    </row>
    <row r="148" spans="1:29" ht="15.5" x14ac:dyDescent="0.35">
      <c r="A148" s="76"/>
      <c r="B148" s="76"/>
      <c r="C148" s="214"/>
      <c r="D148" s="76"/>
      <c r="E148" s="76"/>
      <c r="F148" s="231"/>
      <c r="G148" s="76" t="s">
        <v>17832</v>
      </c>
      <c r="H148" s="76"/>
      <c r="I148" s="118">
        <v>75000</v>
      </c>
      <c r="J148" s="76"/>
      <c r="K148" s="76" t="s">
        <v>1062</v>
      </c>
      <c r="L148" s="119">
        <v>2016</v>
      </c>
      <c r="M148" s="76" t="s">
        <v>1120</v>
      </c>
      <c r="N148" s="119">
        <v>1152860157</v>
      </c>
      <c r="O148" s="119"/>
      <c r="P148" s="76"/>
      <c r="Q148" s="119" t="s">
        <v>6193</v>
      </c>
      <c r="R148" s="119" t="s">
        <v>1697</v>
      </c>
      <c r="S148" s="76"/>
      <c r="T148" s="76"/>
      <c r="U148" s="76" t="s">
        <v>2394</v>
      </c>
      <c r="V148" s="76"/>
      <c r="W148" s="76"/>
      <c r="X148" s="121"/>
      <c r="Y148" s="76"/>
      <c r="AB148" s="642">
        <f t="shared" si="4"/>
        <v>5250.0000000000009</v>
      </c>
      <c r="AC148" s="118">
        <f t="shared" si="5"/>
        <v>80250</v>
      </c>
    </row>
    <row r="149" spans="1:29" ht="15.5" x14ac:dyDescent="0.35">
      <c r="A149" s="76"/>
      <c r="B149" s="76"/>
      <c r="C149" s="214"/>
      <c r="D149" s="76"/>
      <c r="E149" s="76"/>
      <c r="F149" s="231"/>
      <c r="G149" s="76" t="s">
        <v>17833</v>
      </c>
      <c r="H149" s="76"/>
      <c r="I149" s="118">
        <v>75000</v>
      </c>
      <c r="J149" s="76"/>
      <c r="K149" s="76" t="s">
        <v>1062</v>
      </c>
      <c r="L149" s="119">
        <v>2016</v>
      </c>
      <c r="M149" s="76" t="s">
        <v>1120</v>
      </c>
      <c r="N149" s="119">
        <v>1152850127</v>
      </c>
      <c r="O149" s="119"/>
      <c r="P149" s="76"/>
      <c r="Q149" s="119" t="s">
        <v>6193</v>
      </c>
      <c r="R149" s="119" t="s">
        <v>1697</v>
      </c>
      <c r="S149" s="76"/>
      <c r="T149" s="76"/>
      <c r="U149" s="76" t="s">
        <v>2394</v>
      </c>
      <c r="V149" s="76"/>
      <c r="W149" s="76"/>
      <c r="X149" s="121"/>
      <c r="Y149" s="76"/>
      <c r="AB149" s="642">
        <f t="shared" si="4"/>
        <v>5250.0000000000009</v>
      </c>
      <c r="AC149" s="118">
        <f t="shared" si="5"/>
        <v>80250</v>
      </c>
    </row>
    <row r="150" spans="1:29" ht="15.5" x14ac:dyDescent="0.35">
      <c r="A150" s="76"/>
      <c r="B150" s="76"/>
      <c r="C150" s="214"/>
      <c r="D150" s="76"/>
      <c r="E150" s="76"/>
      <c r="F150" s="231"/>
      <c r="G150" s="76" t="s">
        <v>17834</v>
      </c>
      <c r="H150" s="76"/>
      <c r="I150" s="118">
        <v>75000</v>
      </c>
      <c r="J150" s="76"/>
      <c r="K150" s="76" t="s">
        <v>1765</v>
      </c>
      <c r="L150" s="76" t="s">
        <v>1765</v>
      </c>
      <c r="M150" s="76" t="s">
        <v>1765</v>
      </c>
      <c r="N150" s="119" t="s">
        <v>1765</v>
      </c>
      <c r="O150" s="76"/>
      <c r="P150" s="76"/>
      <c r="Q150" s="76" t="s">
        <v>1765</v>
      </c>
      <c r="R150" s="76" t="s">
        <v>1765</v>
      </c>
      <c r="S150" s="76"/>
      <c r="T150" s="76"/>
      <c r="U150" s="76" t="s">
        <v>2394</v>
      </c>
      <c r="V150" s="76"/>
      <c r="W150" s="76"/>
      <c r="X150" s="121"/>
      <c r="Y150" s="76"/>
      <c r="AB150" s="642">
        <f t="shared" si="4"/>
        <v>5250.0000000000009</v>
      </c>
      <c r="AC150" s="118">
        <f t="shared" si="5"/>
        <v>80250</v>
      </c>
    </row>
    <row r="151" spans="1:29" ht="15.5" x14ac:dyDescent="0.35">
      <c r="A151" s="76"/>
      <c r="B151" s="76"/>
      <c r="C151" s="214"/>
      <c r="D151" s="76"/>
      <c r="E151" s="76"/>
      <c r="F151" s="231"/>
      <c r="G151" s="76" t="s">
        <v>17835</v>
      </c>
      <c r="H151" s="76"/>
      <c r="I151" s="118">
        <v>75000</v>
      </c>
      <c r="J151" s="76"/>
      <c r="K151" s="76" t="s">
        <v>1062</v>
      </c>
      <c r="L151" s="119">
        <v>2016</v>
      </c>
      <c r="M151" s="76" t="s">
        <v>1120</v>
      </c>
      <c r="N151" s="119">
        <v>1152850123</v>
      </c>
      <c r="O151" s="119"/>
      <c r="P151" s="76"/>
      <c r="Q151" s="119" t="s">
        <v>6193</v>
      </c>
      <c r="R151" s="119" t="s">
        <v>1697</v>
      </c>
      <c r="S151" s="76"/>
      <c r="T151" s="76"/>
      <c r="U151" s="76" t="s">
        <v>2394</v>
      </c>
      <c r="V151" s="76"/>
      <c r="W151" s="76"/>
      <c r="X151" s="121"/>
      <c r="Y151" s="76"/>
      <c r="AB151" s="642">
        <f t="shared" si="4"/>
        <v>5250.0000000000009</v>
      </c>
      <c r="AC151" s="118">
        <f t="shared" si="5"/>
        <v>80250</v>
      </c>
    </row>
    <row r="152" spans="1:29" ht="15.5" x14ac:dyDescent="0.35">
      <c r="A152" s="76"/>
      <c r="B152" s="76"/>
      <c r="C152" s="214"/>
      <c r="D152" s="76"/>
      <c r="E152" s="76"/>
      <c r="F152" s="231"/>
      <c r="G152" s="76" t="s">
        <v>17836</v>
      </c>
      <c r="H152" s="76"/>
      <c r="I152" s="118">
        <v>75000</v>
      </c>
      <c r="J152" s="76"/>
      <c r="K152" s="76" t="s">
        <v>1062</v>
      </c>
      <c r="L152" s="119">
        <v>2016</v>
      </c>
      <c r="M152" s="76" t="s">
        <v>1120</v>
      </c>
      <c r="N152" s="119">
        <v>1152820159</v>
      </c>
      <c r="O152" s="119"/>
      <c r="P152" s="76"/>
      <c r="Q152" s="119" t="s">
        <v>6193</v>
      </c>
      <c r="R152" s="119" t="s">
        <v>1697</v>
      </c>
      <c r="S152" s="76"/>
      <c r="T152" s="76"/>
      <c r="U152" s="76" t="s">
        <v>2394</v>
      </c>
      <c r="V152" s="76"/>
      <c r="W152" s="76"/>
      <c r="X152" s="121"/>
      <c r="Y152" s="76"/>
      <c r="AB152" s="642">
        <f t="shared" si="4"/>
        <v>5250.0000000000009</v>
      </c>
      <c r="AC152" s="118">
        <f t="shared" si="5"/>
        <v>80250</v>
      </c>
    </row>
    <row r="153" spans="1:29" ht="15.5" x14ac:dyDescent="0.35">
      <c r="A153" s="76"/>
      <c r="B153" s="76"/>
      <c r="C153" s="214"/>
      <c r="D153" s="76"/>
      <c r="E153" s="76"/>
      <c r="F153" s="231"/>
      <c r="G153" s="76" t="s">
        <v>17837</v>
      </c>
      <c r="H153" s="76"/>
      <c r="I153" s="118">
        <v>75000</v>
      </c>
      <c r="J153" s="76"/>
      <c r="K153" s="76" t="s">
        <v>1062</v>
      </c>
      <c r="L153" s="119">
        <v>2016</v>
      </c>
      <c r="M153" s="76" t="s">
        <v>1120</v>
      </c>
      <c r="N153" s="119">
        <v>1152860161</v>
      </c>
      <c r="O153" s="119"/>
      <c r="P153" s="76"/>
      <c r="Q153" s="119" t="s">
        <v>6193</v>
      </c>
      <c r="R153" s="119" t="s">
        <v>1697</v>
      </c>
      <c r="S153" s="76"/>
      <c r="T153" s="76"/>
      <c r="U153" s="76" t="s">
        <v>2394</v>
      </c>
      <c r="V153" s="76"/>
      <c r="W153" s="76"/>
      <c r="X153" s="121"/>
      <c r="Y153" s="76"/>
      <c r="AB153" s="642">
        <f t="shared" si="4"/>
        <v>5250.0000000000009</v>
      </c>
      <c r="AC153" s="118">
        <f t="shared" si="5"/>
        <v>80250</v>
      </c>
    </row>
    <row r="154" spans="1:29" ht="15.5" x14ac:dyDescent="0.35">
      <c r="A154" s="76"/>
      <c r="B154" s="76"/>
      <c r="C154" s="214"/>
      <c r="D154" s="76"/>
      <c r="E154" s="76"/>
      <c r="F154" s="231"/>
      <c r="G154" s="76" t="s">
        <v>17838</v>
      </c>
      <c r="H154" s="76"/>
      <c r="I154" s="118">
        <v>75000</v>
      </c>
      <c r="J154" s="76"/>
      <c r="K154" s="76" t="s">
        <v>1765</v>
      </c>
      <c r="L154" s="76" t="s">
        <v>1765</v>
      </c>
      <c r="M154" s="76" t="s">
        <v>1765</v>
      </c>
      <c r="N154" s="119" t="s">
        <v>1765</v>
      </c>
      <c r="O154" s="76"/>
      <c r="P154" s="76"/>
      <c r="Q154" s="76" t="s">
        <v>1765</v>
      </c>
      <c r="R154" s="76" t="s">
        <v>1765</v>
      </c>
      <c r="S154" s="76"/>
      <c r="T154" s="76"/>
      <c r="U154" s="76" t="s">
        <v>2394</v>
      </c>
      <c r="V154" s="76"/>
      <c r="W154" s="76"/>
      <c r="X154" s="121"/>
      <c r="Y154" s="76"/>
      <c r="AB154" s="642">
        <f t="shared" si="4"/>
        <v>5250.0000000000009</v>
      </c>
      <c r="AC154" s="118">
        <f t="shared" si="5"/>
        <v>80250</v>
      </c>
    </row>
    <row r="155" spans="1:29" ht="15.5" x14ac:dyDescent="0.35">
      <c r="A155" s="76"/>
      <c r="B155" s="76"/>
      <c r="C155" s="214"/>
      <c r="D155" s="76"/>
      <c r="E155" s="76"/>
      <c r="F155" s="231"/>
      <c r="G155" s="76" t="s">
        <v>17839</v>
      </c>
      <c r="H155" s="76"/>
      <c r="I155" s="118">
        <v>75000</v>
      </c>
      <c r="J155" s="76"/>
      <c r="K155" s="76" t="s">
        <v>1062</v>
      </c>
      <c r="L155" s="119">
        <v>2016</v>
      </c>
      <c r="M155" s="76" t="s">
        <v>1120</v>
      </c>
      <c r="N155" s="119">
        <v>1152820162</v>
      </c>
      <c r="O155" s="119"/>
      <c r="P155" s="76"/>
      <c r="Q155" s="119" t="s">
        <v>6193</v>
      </c>
      <c r="R155" s="119" t="s">
        <v>1697</v>
      </c>
      <c r="S155" s="76"/>
      <c r="T155" s="76"/>
      <c r="U155" s="76" t="s">
        <v>2394</v>
      </c>
      <c r="V155" s="76"/>
      <c r="W155" s="76"/>
      <c r="X155" s="121"/>
      <c r="Y155" s="76"/>
      <c r="AB155" s="642">
        <f t="shared" si="4"/>
        <v>5250.0000000000009</v>
      </c>
      <c r="AC155" s="118">
        <f t="shared" si="5"/>
        <v>80250</v>
      </c>
    </row>
    <row r="156" spans="1:29" ht="15.5" x14ac:dyDescent="0.35">
      <c r="A156" s="76"/>
      <c r="B156" s="76"/>
      <c r="C156" s="214"/>
      <c r="D156" s="76"/>
      <c r="E156" s="76"/>
      <c r="F156" s="231"/>
      <c r="G156" s="76" t="s">
        <v>17840</v>
      </c>
      <c r="H156" s="76"/>
      <c r="I156" s="118">
        <v>75000</v>
      </c>
      <c r="J156" s="76"/>
      <c r="K156" s="76" t="s">
        <v>1062</v>
      </c>
      <c r="L156" s="119">
        <v>2016</v>
      </c>
      <c r="M156" s="76" t="s">
        <v>1120</v>
      </c>
      <c r="N156" s="119">
        <v>1152860156</v>
      </c>
      <c r="O156" s="119"/>
      <c r="P156" s="76"/>
      <c r="Q156" s="119" t="s">
        <v>6193</v>
      </c>
      <c r="R156" s="119" t="s">
        <v>1697</v>
      </c>
      <c r="S156" s="76"/>
      <c r="T156" s="76"/>
      <c r="U156" s="76" t="s">
        <v>2394</v>
      </c>
      <c r="V156" s="76"/>
      <c r="W156" s="76"/>
      <c r="X156" s="121"/>
      <c r="Y156" s="76"/>
      <c r="AB156" s="642">
        <f t="shared" si="4"/>
        <v>5250.0000000000009</v>
      </c>
      <c r="AC156" s="118">
        <f t="shared" si="5"/>
        <v>80250</v>
      </c>
    </row>
    <row r="157" spans="1:29" ht="15.5" x14ac:dyDescent="0.35">
      <c r="A157" s="76"/>
      <c r="B157" s="76"/>
      <c r="C157" s="214"/>
      <c r="D157" s="76"/>
      <c r="E157" s="76"/>
      <c r="F157" s="231"/>
      <c r="G157" s="76" t="s">
        <v>17841</v>
      </c>
      <c r="H157" s="76"/>
      <c r="I157" s="118">
        <v>75000</v>
      </c>
      <c r="J157" s="76"/>
      <c r="K157" s="76" t="s">
        <v>1062</v>
      </c>
      <c r="L157" s="119">
        <v>2016</v>
      </c>
      <c r="M157" s="76" t="s">
        <v>1120</v>
      </c>
      <c r="N157" s="119">
        <v>1152850119</v>
      </c>
      <c r="O157" s="119"/>
      <c r="P157" s="76"/>
      <c r="Q157" s="119" t="s">
        <v>6193</v>
      </c>
      <c r="R157" s="119" t="s">
        <v>1697</v>
      </c>
      <c r="S157" s="76"/>
      <c r="T157" s="76"/>
      <c r="U157" s="76" t="s">
        <v>2394</v>
      </c>
      <c r="V157" s="76"/>
      <c r="W157" s="76"/>
      <c r="X157" s="121"/>
      <c r="Y157" s="76"/>
      <c r="AB157" s="642">
        <f t="shared" si="4"/>
        <v>5250.0000000000009</v>
      </c>
      <c r="AC157" s="118">
        <f t="shared" si="5"/>
        <v>80250</v>
      </c>
    </row>
    <row r="158" spans="1:29" ht="15.5" x14ac:dyDescent="0.35">
      <c r="A158" s="76"/>
      <c r="B158" s="76"/>
      <c r="C158" s="214"/>
      <c r="D158" s="76"/>
      <c r="E158" s="76"/>
      <c r="F158" s="231"/>
      <c r="G158" s="76" t="s">
        <v>17842</v>
      </c>
      <c r="H158" s="76"/>
      <c r="I158" s="118">
        <v>75000</v>
      </c>
      <c r="J158" s="76"/>
      <c r="K158" s="76" t="s">
        <v>1765</v>
      </c>
      <c r="L158" s="76" t="s">
        <v>1765</v>
      </c>
      <c r="M158" s="76" t="s">
        <v>1765</v>
      </c>
      <c r="N158" s="119" t="s">
        <v>1765</v>
      </c>
      <c r="O158" s="76"/>
      <c r="P158" s="76"/>
      <c r="Q158" s="76" t="s">
        <v>1765</v>
      </c>
      <c r="R158" s="76" t="s">
        <v>1765</v>
      </c>
      <c r="S158" s="76"/>
      <c r="T158" s="76"/>
      <c r="U158" s="76" t="s">
        <v>2394</v>
      </c>
      <c r="V158" s="76"/>
      <c r="W158" s="76"/>
      <c r="X158" s="121"/>
      <c r="Y158" s="76"/>
      <c r="AB158" s="642">
        <f t="shared" si="4"/>
        <v>5250.0000000000009</v>
      </c>
      <c r="AC158" s="118">
        <f t="shared" si="5"/>
        <v>80250</v>
      </c>
    </row>
    <row r="159" spans="1:29" ht="15.5" x14ac:dyDescent="0.35">
      <c r="A159" s="76"/>
      <c r="B159" s="76"/>
      <c r="C159" s="214"/>
      <c r="D159" s="76"/>
      <c r="E159" s="76"/>
      <c r="F159" s="231"/>
      <c r="G159" s="76" t="s">
        <v>17843</v>
      </c>
      <c r="H159" s="76"/>
      <c r="I159" s="118">
        <v>75000</v>
      </c>
      <c r="J159" s="76"/>
      <c r="K159" s="76" t="s">
        <v>1062</v>
      </c>
      <c r="L159" s="119">
        <v>2016</v>
      </c>
      <c r="M159" s="76" t="s">
        <v>1120</v>
      </c>
      <c r="N159" s="119">
        <v>1152850129</v>
      </c>
      <c r="O159" s="119"/>
      <c r="P159" s="76"/>
      <c r="Q159" s="119" t="s">
        <v>6193</v>
      </c>
      <c r="R159" s="119" t="s">
        <v>1697</v>
      </c>
      <c r="S159" s="76"/>
      <c r="T159" s="76"/>
      <c r="U159" s="76" t="s">
        <v>2394</v>
      </c>
      <c r="V159" s="76"/>
      <c r="W159" s="76"/>
      <c r="X159" s="121"/>
      <c r="Y159" s="76"/>
      <c r="AB159" s="642">
        <f t="shared" si="4"/>
        <v>5250.0000000000009</v>
      </c>
      <c r="AC159" s="118">
        <f t="shared" si="5"/>
        <v>80250</v>
      </c>
    </row>
    <row r="160" spans="1:29" ht="15.5" x14ac:dyDescent="0.35">
      <c r="A160" s="76"/>
      <c r="B160" s="76"/>
      <c r="C160" s="214"/>
      <c r="D160" s="76"/>
      <c r="E160" s="76"/>
      <c r="F160" s="231"/>
      <c r="G160" s="76" t="s">
        <v>17844</v>
      </c>
      <c r="H160" s="76"/>
      <c r="I160" s="118">
        <v>75000</v>
      </c>
      <c r="J160" s="76"/>
      <c r="K160" s="76" t="s">
        <v>1062</v>
      </c>
      <c r="L160" s="119">
        <v>2016</v>
      </c>
      <c r="M160" s="76" t="s">
        <v>1120</v>
      </c>
      <c r="N160" s="119">
        <v>1152850124</v>
      </c>
      <c r="O160" s="119"/>
      <c r="P160" s="76"/>
      <c r="Q160" s="119" t="s">
        <v>6193</v>
      </c>
      <c r="R160" s="119" t="s">
        <v>1697</v>
      </c>
      <c r="S160" s="76"/>
      <c r="T160" s="76"/>
      <c r="U160" s="76" t="s">
        <v>2394</v>
      </c>
      <c r="V160" s="76"/>
      <c r="W160" s="76"/>
      <c r="X160" s="121"/>
      <c r="Y160" s="76"/>
      <c r="AB160" s="642">
        <f t="shared" si="4"/>
        <v>5250.0000000000009</v>
      </c>
      <c r="AC160" s="118">
        <f t="shared" si="5"/>
        <v>80250</v>
      </c>
    </row>
    <row r="161" spans="1:29" ht="15.5" x14ac:dyDescent="0.35">
      <c r="A161" s="76"/>
      <c r="B161" s="76"/>
      <c r="C161" s="214"/>
      <c r="D161" s="76"/>
      <c r="E161" s="76"/>
      <c r="F161" s="231"/>
      <c r="G161" s="76" t="s">
        <v>17845</v>
      </c>
      <c r="H161" s="76"/>
      <c r="I161" s="118">
        <v>75000</v>
      </c>
      <c r="J161" s="76"/>
      <c r="K161" s="76" t="s">
        <v>1765</v>
      </c>
      <c r="L161" s="76" t="s">
        <v>1765</v>
      </c>
      <c r="M161" s="76" t="s">
        <v>1765</v>
      </c>
      <c r="N161" s="119" t="s">
        <v>1765</v>
      </c>
      <c r="O161" s="76"/>
      <c r="P161" s="76"/>
      <c r="Q161" s="76" t="s">
        <v>1765</v>
      </c>
      <c r="R161" s="76" t="s">
        <v>1765</v>
      </c>
      <c r="S161" s="76"/>
      <c r="T161" s="76"/>
      <c r="U161" s="76" t="s">
        <v>2394</v>
      </c>
      <c r="V161" s="76"/>
      <c r="W161" s="76"/>
      <c r="X161" s="121"/>
      <c r="Y161" s="76"/>
      <c r="AB161" s="642">
        <f t="shared" si="4"/>
        <v>5250.0000000000009</v>
      </c>
      <c r="AC161" s="118">
        <f t="shared" si="5"/>
        <v>80250</v>
      </c>
    </row>
    <row r="162" spans="1:29" ht="15.5" x14ac:dyDescent="0.35">
      <c r="A162" s="76"/>
      <c r="B162" s="76"/>
      <c r="C162" s="214"/>
      <c r="D162" s="76"/>
      <c r="E162" s="76"/>
      <c r="F162" s="231"/>
      <c r="G162" s="76" t="s">
        <v>17846</v>
      </c>
      <c r="H162" s="76"/>
      <c r="I162" s="118">
        <v>75000</v>
      </c>
      <c r="J162" s="76"/>
      <c r="K162" s="76" t="s">
        <v>1062</v>
      </c>
      <c r="L162" s="119">
        <v>2016</v>
      </c>
      <c r="M162" s="76" t="s">
        <v>1120</v>
      </c>
      <c r="N162" s="119">
        <v>1152860158</v>
      </c>
      <c r="O162" s="119"/>
      <c r="P162" s="76"/>
      <c r="Q162" s="119" t="s">
        <v>6193</v>
      </c>
      <c r="R162" s="119" t="s">
        <v>1697</v>
      </c>
      <c r="S162" s="76"/>
      <c r="T162" s="76"/>
      <c r="U162" s="76" t="s">
        <v>2394</v>
      </c>
      <c r="V162" s="76"/>
      <c r="W162" s="76"/>
      <c r="X162" s="121"/>
      <c r="Y162" s="76"/>
      <c r="AB162" s="642">
        <f t="shared" si="4"/>
        <v>5250.0000000000009</v>
      </c>
      <c r="AC162" s="118">
        <f t="shared" si="5"/>
        <v>80250</v>
      </c>
    </row>
    <row r="163" spans="1:29" ht="15.5" x14ac:dyDescent="0.35">
      <c r="A163" s="76"/>
      <c r="B163" s="76"/>
      <c r="C163" s="214"/>
      <c r="D163" s="76"/>
      <c r="E163" s="76"/>
      <c r="F163" s="231"/>
      <c r="G163" s="76" t="s">
        <v>17847</v>
      </c>
      <c r="H163" s="76"/>
      <c r="I163" s="118">
        <v>75000</v>
      </c>
      <c r="J163" s="76"/>
      <c r="K163" s="76" t="s">
        <v>1062</v>
      </c>
      <c r="L163" s="119">
        <v>2016</v>
      </c>
      <c r="M163" s="76" t="s">
        <v>1120</v>
      </c>
      <c r="N163" s="119">
        <v>1152860163</v>
      </c>
      <c r="O163" s="119"/>
      <c r="P163" s="76"/>
      <c r="Q163" s="119" t="s">
        <v>6193</v>
      </c>
      <c r="R163" s="119" t="s">
        <v>1697</v>
      </c>
      <c r="S163" s="76"/>
      <c r="T163" s="76"/>
      <c r="U163" s="76" t="s">
        <v>2394</v>
      </c>
      <c r="V163" s="76"/>
      <c r="W163" s="76"/>
      <c r="X163" s="121"/>
      <c r="Y163" s="76"/>
      <c r="AB163" s="642">
        <f t="shared" si="4"/>
        <v>5250.0000000000009</v>
      </c>
      <c r="AC163" s="118">
        <f t="shared" si="5"/>
        <v>80250</v>
      </c>
    </row>
    <row r="164" spans="1:29" ht="15.5" x14ac:dyDescent="0.35">
      <c r="A164" s="76"/>
      <c r="B164" s="76"/>
      <c r="C164" s="214"/>
      <c r="D164" s="76"/>
      <c r="E164" s="76"/>
      <c r="F164" s="231"/>
      <c r="G164" s="76" t="s">
        <v>17848</v>
      </c>
      <c r="H164" s="76"/>
      <c r="I164" s="118">
        <v>75000</v>
      </c>
      <c r="J164" s="76"/>
      <c r="K164" s="76" t="s">
        <v>1062</v>
      </c>
      <c r="L164" s="119">
        <v>2016</v>
      </c>
      <c r="M164" s="76" t="s">
        <v>1120</v>
      </c>
      <c r="N164" s="119">
        <v>1152820156</v>
      </c>
      <c r="O164" s="119"/>
      <c r="P164" s="76"/>
      <c r="Q164" s="119" t="s">
        <v>6193</v>
      </c>
      <c r="R164" s="119" t="s">
        <v>1697</v>
      </c>
      <c r="S164" s="76"/>
      <c r="T164" s="76"/>
      <c r="U164" s="76" t="s">
        <v>2394</v>
      </c>
      <c r="V164" s="76"/>
      <c r="W164" s="76"/>
      <c r="X164" s="121"/>
      <c r="Y164" s="76"/>
      <c r="AB164" s="642">
        <f t="shared" si="4"/>
        <v>5250.0000000000009</v>
      </c>
      <c r="AC164" s="118">
        <f t="shared" si="5"/>
        <v>80250</v>
      </c>
    </row>
    <row r="165" spans="1:29" ht="15.5" x14ac:dyDescent="0.35">
      <c r="A165" s="76"/>
      <c r="B165" s="76"/>
      <c r="C165" s="214"/>
      <c r="D165" s="76"/>
      <c r="E165" s="76"/>
      <c r="F165" s="231"/>
      <c r="G165" s="76" t="s">
        <v>17849</v>
      </c>
      <c r="H165" s="76"/>
      <c r="I165" s="118">
        <v>75000</v>
      </c>
      <c r="J165" s="76"/>
      <c r="K165" s="76" t="s">
        <v>1765</v>
      </c>
      <c r="L165" s="76" t="s">
        <v>1765</v>
      </c>
      <c r="M165" s="76" t="s">
        <v>1765</v>
      </c>
      <c r="N165" s="119" t="s">
        <v>1765</v>
      </c>
      <c r="O165" s="76"/>
      <c r="P165" s="76"/>
      <c r="Q165" s="76" t="s">
        <v>1765</v>
      </c>
      <c r="R165" s="76" t="s">
        <v>1765</v>
      </c>
      <c r="S165" s="76"/>
      <c r="T165" s="76"/>
      <c r="U165" s="76" t="s">
        <v>2394</v>
      </c>
      <c r="V165" s="76"/>
      <c r="W165" s="76"/>
      <c r="X165" s="121"/>
      <c r="Y165" s="76"/>
      <c r="AB165" s="642">
        <f t="shared" si="4"/>
        <v>5250.0000000000009</v>
      </c>
      <c r="AC165" s="118">
        <f t="shared" si="5"/>
        <v>80250</v>
      </c>
    </row>
    <row r="166" spans="1:29" ht="15.5" x14ac:dyDescent="0.35">
      <c r="A166" s="76"/>
      <c r="B166" s="76"/>
      <c r="C166" s="214"/>
      <c r="D166" s="76"/>
      <c r="E166" s="76"/>
      <c r="F166" s="231"/>
      <c r="G166" s="76" t="s">
        <v>17850</v>
      </c>
      <c r="H166" s="76"/>
      <c r="I166" s="118">
        <v>75000</v>
      </c>
      <c r="J166" s="76"/>
      <c r="K166" s="76" t="s">
        <v>1062</v>
      </c>
      <c r="L166" s="119">
        <v>2016</v>
      </c>
      <c r="M166" s="76" t="s">
        <v>1120</v>
      </c>
      <c r="N166" s="119">
        <v>1152850125</v>
      </c>
      <c r="O166" s="119"/>
      <c r="P166" s="76"/>
      <c r="Q166" s="119" t="s">
        <v>6193</v>
      </c>
      <c r="R166" s="119" t="s">
        <v>1697</v>
      </c>
      <c r="S166" s="76"/>
      <c r="T166" s="76"/>
      <c r="U166" s="76" t="s">
        <v>2394</v>
      </c>
      <c r="V166" s="76"/>
      <c r="W166" s="76"/>
      <c r="X166" s="121"/>
      <c r="Y166" s="76"/>
      <c r="AB166" s="642">
        <f t="shared" si="4"/>
        <v>5250.0000000000009</v>
      </c>
      <c r="AC166" s="118">
        <f t="shared" si="5"/>
        <v>80250</v>
      </c>
    </row>
    <row r="167" spans="1:29" ht="15.5" x14ac:dyDescent="0.35">
      <c r="A167" s="76"/>
      <c r="B167" s="76"/>
      <c r="C167" s="214"/>
      <c r="D167" s="76"/>
      <c r="E167" s="76"/>
      <c r="F167" s="231"/>
      <c r="G167" s="76" t="s">
        <v>17851</v>
      </c>
      <c r="H167" s="76"/>
      <c r="I167" s="118">
        <v>75000</v>
      </c>
      <c r="J167" s="76"/>
      <c r="K167" s="76" t="s">
        <v>1062</v>
      </c>
      <c r="L167" s="119">
        <v>2016</v>
      </c>
      <c r="M167" s="76" t="s">
        <v>1120</v>
      </c>
      <c r="N167" s="119">
        <v>1152820160</v>
      </c>
      <c r="O167" s="119"/>
      <c r="P167" s="76"/>
      <c r="Q167" s="119" t="s">
        <v>6193</v>
      </c>
      <c r="R167" s="119" t="s">
        <v>1697</v>
      </c>
      <c r="S167" s="76"/>
      <c r="T167" s="76"/>
      <c r="U167" s="76" t="s">
        <v>2394</v>
      </c>
      <c r="V167" s="76"/>
      <c r="W167" s="76"/>
      <c r="X167" s="121"/>
      <c r="Y167" s="76"/>
      <c r="AB167" s="642">
        <f t="shared" si="4"/>
        <v>5250.0000000000009</v>
      </c>
      <c r="AC167" s="118">
        <f t="shared" si="5"/>
        <v>80250</v>
      </c>
    </row>
    <row r="168" spans="1:29" ht="15.5" x14ac:dyDescent="0.35">
      <c r="A168" s="76"/>
      <c r="B168" s="76"/>
      <c r="C168" s="214"/>
      <c r="D168" s="76"/>
      <c r="E168" s="76"/>
      <c r="F168" s="231"/>
      <c r="G168" s="76" t="s">
        <v>17852</v>
      </c>
      <c r="H168" s="76"/>
      <c r="I168" s="118">
        <v>75000</v>
      </c>
      <c r="J168" s="76"/>
      <c r="K168" s="76" t="s">
        <v>1062</v>
      </c>
      <c r="L168" s="119">
        <v>2016</v>
      </c>
      <c r="M168" s="76" t="s">
        <v>1120</v>
      </c>
      <c r="N168" s="119">
        <v>1152850118</v>
      </c>
      <c r="O168" s="119"/>
      <c r="P168" s="76"/>
      <c r="Q168" s="119" t="s">
        <v>6193</v>
      </c>
      <c r="R168" s="119" t="s">
        <v>1697</v>
      </c>
      <c r="S168" s="76"/>
      <c r="T168" s="76"/>
      <c r="U168" s="76" t="s">
        <v>2394</v>
      </c>
      <c r="V168" s="76"/>
      <c r="W168" s="76"/>
      <c r="X168" s="121"/>
      <c r="Y168" s="76"/>
      <c r="AB168" s="642">
        <f t="shared" si="4"/>
        <v>5250.0000000000009</v>
      </c>
      <c r="AC168" s="118">
        <f t="shared" si="5"/>
        <v>80250</v>
      </c>
    </row>
    <row r="169" spans="1:29" ht="15.5" x14ac:dyDescent="0.35">
      <c r="A169" s="76"/>
      <c r="B169" s="76"/>
      <c r="C169" s="214"/>
      <c r="D169" s="76"/>
      <c r="E169" s="76"/>
      <c r="F169" s="231"/>
      <c r="G169" s="76" t="s">
        <v>17853</v>
      </c>
      <c r="H169" s="76"/>
      <c r="I169" s="118">
        <v>75000</v>
      </c>
      <c r="J169" s="76"/>
      <c r="K169" s="76" t="s">
        <v>1765</v>
      </c>
      <c r="L169" s="76" t="s">
        <v>1765</v>
      </c>
      <c r="M169" s="76" t="s">
        <v>1765</v>
      </c>
      <c r="N169" s="119" t="s">
        <v>1765</v>
      </c>
      <c r="O169" s="76"/>
      <c r="P169" s="76"/>
      <c r="Q169" s="76" t="s">
        <v>1765</v>
      </c>
      <c r="R169" s="76" t="s">
        <v>1765</v>
      </c>
      <c r="S169" s="76"/>
      <c r="T169" s="76"/>
      <c r="U169" s="76" t="s">
        <v>2394</v>
      </c>
      <c r="V169" s="76"/>
      <c r="W169" s="76"/>
      <c r="X169" s="121"/>
      <c r="Y169" s="76"/>
      <c r="AB169" s="642">
        <f t="shared" si="4"/>
        <v>5250.0000000000009</v>
      </c>
      <c r="AC169" s="118">
        <f t="shared" si="5"/>
        <v>80250</v>
      </c>
    </row>
    <row r="170" spans="1:29" ht="15.5" x14ac:dyDescent="0.35">
      <c r="A170" s="76"/>
      <c r="B170" s="76"/>
      <c r="C170" s="214"/>
      <c r="D170" s="76"/>
      <c r="E170" s="76"/>
      <c r="F170" s="231"/>
      <c r="G170" s="76" t="s">
        <v>17854</v>
      </c>
      <c r="H170" s="76"/>
      <c r="I170" s="118">
        <v>75000</v>
      </c>
      <c r="J170" s="76"/>
      <c r="K170" s="76" t="s">
        <v>1062</v>
      </c>
      <c r="L170" s="119">
        <v>2016</v>
      </c>
      <c r="M170" s="76" t="s">
        <v>1064</v>
      </c>
      <c r="N170" s="119">
        <v>3152110202</v>
      </c>
      <c r="O170" s="119"/>
      <c r="P170" s="76"/>
      <c r="Q170" s="119" t="s">
        <v>3033</v>
      </c>
      <c r="R170" s="119" t="s">
        <v>16653</v>
      </c>
      <c r="S170" s="76"/>
      <c r="T170" s="76"/>
      <c r="U170" s="76" t="s">
        <v>2394</v>
      </c>
      <c r="V170" s="76"/>
      <c r="W170" s="76"/>
      <c r="X170" s="121"/>
      <c r="Y170" s="76"/>
      <c r="AB170" s="642">
        <f t="shared" si="4"/>
        <v>5250.0000000000009</v>
      </c>
      <c r="AC170" s="118">
        <f t="shared" si="5"/>
        <v>80250</v>
      </c>
    </row>
    <row r="171" spans="1:29" ht="15.5" x14ac:dyDescent="0.35">
      <c r="A171" s="76"/>
      <c r="B171" s="76"/>
      <c r="C171" s="214"/>
      <c r="D171" s="76"/>
      <c r="E171" s="76"/>
      <c r="F171" s="231"/>
      <c r="G171" s="76" t="s">
        <v>17855</v>
      </c>
      <c r="H171" s="76"/>
      <c r="I171" s="118">
        <v>75000</v>
      </c>
      <c r="J171" s="76"/>
      <c r="K171" s="76" t="s">
        <v>1062</v>
      </c>
      <c r="L171" s="119">
        <v>2016</v>
      </c>
      <c r="M171" s="76" t="s">
        <v>1120</v>
      </c>
      <c r="N171" s="119">
        <v>1152850121</v>
      </c>
      <c r="O171" s="119"/>
      <c r="P171" s="76"/>
      <c r="Q171" s="119" t="s">
        <v>6193</v>
      </c>
      <c r="R171" s="119" t="s">
        <v>1697</v>
      </c>
      <c r="S171" s="76"/>
      <c r="T171" s="76"/>
      <c r="U171" s="76" t="s">
        <v>2394</v>
      </c>
      <c r="V171" s="76"/>
      <c r="W171" s="76"/>
      <c r="X171" s="121"/>
      <c r="Y171" s="76"/>
      <c r="AB171" s="642">
        <f t="shared" si="4"/>
        <v>5250.0000000000009</v>
      </c>
      <c r="AC171" s="118">
        <f t="shared" si="5"/>
        <v>80250</v>
      </c>
    </row>
    <row r="172" spans="1:29" ht="15.5" x14ac:dyDescent="0.35">
      <c r="A172" s="76"/>
      <c r="B172" s="76"/>
      <c r="C172" s="214"/>
      <c r="D172" s="76"/>
      <c r="E172" s="76"/>
      <c r="F172" s="231"/>
      <c r="G172" s="76" t="s">
        <v>17856</v>
      </c>
      <c r="H172" s="76"/>
      <c r="I172" s="118">
        <v>75000</v>
      </c>
      <c r="J172" s="76"/>
      <c r="K172" s="76" t="s">
        <v>1062</v>
      </c>
      <c r="L172" s="119">
        <v>2016</v>
      </c>
      <c r="M172" s="76" t="s">
        <v>1120</v>
      </c>
      <c r="N172" s="119">
        <v>1152820166</v>
      </c>
      <c r="O172" s="119"/>
      <c r="P172" s="76"/>
      <c r="Q172" s="119" t="s">
        <v>6193</v>
      </c>
      <c r="R172" s="119" t="s">
        <v>1697</v>
      </c>
      <c r="S172" s="76"/>
      <c r="T172" s="76"/>
      <c r="U172" s="76" t="s">
        <v>2394</v>
      </c>
      <c r="V172" s="76"/>
      <c r="W172" s="76"/>
      <c r="X172" s="121"/>
      <c r="Y172" s="76"/>
      <c r="AB172" s="642">
        <f t="shared" si="4"/>
        <v>5250.0000000000009</v>
      </c>
      <c r="AC172" s="118">
        <f t="shared" si="5"/>
        <v>80250</v>
      </c>
    </row>
    <row r="173" spans="1:29" ht="15.5" x14ac:dyDescent="0.35">
      <c r="A173" s="76"/>
      <c r="B173" s="76"/>
      <c r="C173" s="214"/>
      <c r="D173" s="76"/>
      <c r="E173" s="76"/>
      <c r="F173" s="231"/>
      <c r="G173" s="76" t="s">
        <v>17857</v>
      </c>
      <c r="H173" s="76"/>
      <c r="I173" s="118">
        <v>75000</v>
      </c>
      <c r="J173" s="76"/>
      <c r="K173" s="76" t="s">
        <v>1765</v>
      </c>
      <c r="L173" s="76" t="s">
        <v>1765</v>
      </c>
      <c r="M173" s="76" t="s">
        <v>1765</v>
      </c>
      <c r="N173" s="119" t="s">
        <v>1765</v>
      </c>
      <c r="O173" s="76"/>
      <c r="P173" s="76"/>
      <c r="Q173" s="76" t="s">
        <v>1765</v>
      </c>
      <c r="R173" s="76" t="s">
        <v>1765</v>
      </c>
      <c r="S173" s="76"/>
      <c r="T173" s="76"/>
      <c r="U173" s="76" t="s">
        <v>2394</v>
      </c>
      <c r="V173" s="76"/>
      <c r="W173" s="76"/>
      <c r="X173" s="121"/>
      <c r="Y173" s="76"/>
      <c r="AB173" s="642">
        <f t="shared" si="4"/>
        <v>5250.0000000000009</v>
      </c>
      <c r="AC173" s="118">
        <f t="shared" si="5"/>
        <v>80250</v>
      </c>
    </row>
    <row r="174" spans="1:29" ht="15.5" x14ac:dyDescent="0.35">
      <c r="A174" s="76"/>
      <c r="B174" s="76"/>
      <c r="C174" s="214"/>
      <c r="D174" s="76"/>
      <c r="E174" s="76"/>
      <c r="F174" s="231"/>
      <c r="G174" s="76" t="s">
        <v>17858</v>
      </c>
      <c r="H174" s="76"/>
      <c r="I174" s="118">
        <v>75000</v>
      </c>
      <c r="J174" s="76"/>
      <c r="K174" s="76" t="s">
        <v>1062</v>
      </c>
      <c r="L174" s="119">
        <v>2016</v>
      </c>
      <c r="M174" s="76" t="s">
        <v>4151</v>
      </c>
      <c r="N174" s="119">
        <v>1152100283</v>
      </c>
      <c r="O174" s="119"/>
      <c r="P174" s="76"/>
      <c r="Q174" s="119" t="s">
        <v>6193</v>
      </c>
      <c r="R174" s="119" t="s">
        <v>1697</v>
      </c>
      <c r="S174" s="76"/>
      <c r="T174" s="76"/>
      <c r="U174" s="76" t="s">
        <v>2394</v>
      </c>
      <c r="V174" s="76"/>
      <c r="W174" s="76"/>
      <c r="X174" s="121"/>
      <c r="Y174" s="76"/>
      <c r="AB174" s="642">
        <f t="shared" si="4"/>
        <v>5250.0000000000009</v>
      </c>
      <c r="AC174" s="118">
        <f t="shared" si="5"/>
        <v>80250</v>
      </c>
    </row>
    <row r="175" spans="1:29" ht="15.5" x14ac:dyDescent="0.35">
      <c r="A175" s="76"/>
      <c r="B175" s="76"/>
      <c r="C175" s="214"/>
      <c r="D175" s="76"/>
      <c r="E175" s="76"/>
      <c r="F175" s="231"/>
      <c r="G175" s="76" t="s">
        <v>17859</v>
      </c>
      <c r="H175" s="76"/>
      <c r="I175" s="118">
        <v>75000</v>
      </c>
      <c r="J175" s="76"/>
      <c r="K175" s="76" t="s">
        <v>1062</v>
      </c>
      <c r="L175" s="119">
        <v>2016</v>
      </c>
      <c r="M175" s="76" t="s">
        <v>1120</v>
      </c>
      <c r="N175" s="119">
        <v>1152860160</v>
      </c>
      <c r="O175" s="119"/>
      <c r="P175" s="76"/>
      <c r="Q175" s="119" t="s">
        <v>6193</v>
      </c>
      <c r="R175" s="119" t="s">
        <v>1697</v>
      </c>
      <c r="S175" s="76"/>
      <c r="T175" s="76"/>
      <c r="U175" s="76" t="s">
        <v>2394</v>
      </c>
      <c r="V175" s="76"/>
      <c r="W175" s="76"/>
      <c r="X175" s="121"/>
      <c r="Y175" s="76"/>
      <c r="AB175" s="642">
        <f t="shared" si="4"/>
        <v>5250.0000000000009</v>
      </c>
      <c r="AC175" s="118">
        <f t="shared" si="5"/>
        <v>80250</v>
      </c>
    </row>
    <row r="176" spans="1:29" ht="15.5" x14ac:dyDescent="0.35">
      <c r="A176" s="76"/>
      <c r="B176" s="76"/>
      <c r="C176" s="214"/>
      <c r="D176" s="76"/>
      <c r="E176" s="76"/>
      <c r="F176" s="231"/>
      <c r="G176" s="76" t="s">
        <v>17860</v>
      </c>
      <c r="H176" s="76"/>
      <c r="I176" s="118">
        <v>75000</v>
      </c>
      <c r="J176" s="76"/>
      <c r="K176" s="76" t="s">
        <v>1062</v>
      </c>
      <c r="L176" s="119">
        <v>2016</v>
      </c>
      <c r="M176" s="76" t="s">
        <v>1120</v>
      </c>
      <c r="N176" s="119">
        <v>1152820164</v>
      </c>
      <c r="O176" s="119"/>
      <c r="P176" s="76"/>
      <c r="Q176" s="119" t="s">
        <v>6193</v>
      </c>
      <c r="R176" s="119" t="s">
        <v>1697</v>
      </c>
      <c r="S176" s="76"/>
      <c r="T176" s="76"/>
      <c r="U176" s="76" t="s">
        <v>2394</v>
      </c>
      <c r="V176" s="76"/>
      <c r="W176" s="76"/>
      <c r="X176" s="121"/>
      <c r="Y176" s="76"/>
      <c r="AB176" s="642">
        <f t="shared" si="4"/>
        <v>5250.0000000000009</v>
      </c>
      <c r="AC176" s="118">
        <f t="shared" si="5"/>
        <v>80250</v>
      </c>
    </row>
    <row r="177" spans="1:29" ht="15.5" x14ac:dyDescent="0.35">
      <c r="A177" s="76"/>
      <c r="B177" s="76"/>
      <c r="C177" s="214"/>
      <c r="D177" s="76"/>
      <c r="E177" s="76"/>
      <c r="F177" s="231"/>
      <c r="G177" s="76" t="s">
        <v>17861</v>
      </c>
      <c r="H177" s="76"/>
      <c r="I177" s="118">
        <v>75000</v>
      </c>
      <c r="J177" s="76"/>
      <c r="K177" s="76" t="s">
        <v>1765</v>
      </c>
      <c r="L177" s="76" t="s">
        <v>1765</v>
      </c>
      <c r="M177" s="76" t="s">
        <v>1765</v>
      </c>
      <c r="N177" s="119" t="s">
        <v>1765</v>
      </c>
      <c r="O177" s="76"/>
      <c r="P177" s="76"/>
      <c r="Q177" s="76" t="s">
        <v>1765</v>
      </c>
      <c r="R177" s="76" t="s">
        <v>1765</v>
      </c>
      <c r="S177" s="76"/>
      <c r="T177" s="76"/>
      <c r="U177" s="76" t="s">
        <v>2394</v>
      </c>
      <c r="V177" s="76"/>
      <c r="W177" s="76"/>
      <c r="X177" s="121"/>
      <c r="Y177" s="76"/>
      <c r="AB177" s="642">
        <f t="shared" si="4"/>
        <v>5250.0000000000009</v>
      </c>
      <c r="AC177" s="118">
        <f t="shared" si="5"/>
        <v>80250</v>
      </c>
    </row>
    <row r="178" spans="1:29" ht="15.5" x14ac:dyDescent="0.35">
      <c r="A178" s="76"/>
      <c r="B178" s="76"/>
      <c r="C178" s="214"/>
      <c r="D178" s="76"/>
      <c r="E178" s="76"/>
      <c r="F178" s="231"/>
      <c r="G178" s="76" t="s">
        <v>17862</v>
      </c>
      <c r="H178" s="76"/>
      <c r="I178" s="118">
        <v>75000</v>
      </c>
      <c r="J178" s="76"/>
      <c r="K178" s="76" t="s">
        <v>1062</v>
      </c>
      <c r="L178" s="119">
        <v>2016</v>
      </c>
      <c r="M178" s="76" t="s">
        <v>1120</v>
      </c>
      <c r="N178" s="119">
        <v>1152820163</v>
      </c>
      <c r="O178" s="119"/>
      <c r="P178" s="76"/>
      <c r="Q178" s="119" t="s">
        <v>6193</v>
      </c>
      <c r="R178" s="119" t="s">
        <v>1697</v>
      </c>
      <c r="S178" s="76"/>
      <c r="T178" s="76"/>
      <c r="U178" s="76" t="s">
        <v>2394</v>
      </c>
      <c r="V178" s="76"/>
      <c r="W178" s="76"/>
      <c r="X178" s="121"/>
      <c r="Y178" s="76"/>
      <c r="AB178" s="642">
        <f t="shared" si="4"/>
        <v>5250.0000000000009</v>
      </c>
      <c r="AC178" s="118">
        <f t="shared" si="5"/>
        <v>80250</v>
      </c>
    </row>
    <row r="179" spans="1:29" ht="15.5" x14ac:dyDescent="0.35">
      <c r="A179" s="76"/>
      <c r="B179" s="76"/>
      <c r="C179" s="214"/>
      <c r="D179" s="76"/>
      <c r="E179" s="76"/>
      <c r="F179" s="231"/>
      <c r="G179" s="76" t="s">
        <v>17863</v>
      </c>
      <c r="H179" s="76"/>
      <c r="I179" s="118">
        <v>75000</v>
      </c>
      <c r="J179" s="76"/>
      <c r="K179" s="76" t="s">
        <v>1062</v>
      </c>
      <c r="L179" s="119">
        <v>2016</v>
      </c>
      <c r="M179" s="76" t="s">
        <v>1120</v>
      </c>
      <c r="N179" s="119">
        <v>1152820161</v>
      </c>
      <c r="O179" s="119"/>
      <c r="P179" s="76"/>
      <c r="Q179" s="119" t="s">
        <v>6193</v>
      </c>
      <c r="R179" s="119" t="s">
        <v>1697</v>
      </c>
      <c r="S179" s="76"/>
      <c r="T179" s="76"/>
      <c r="U179" s="76" t="s">
        <v>2394</v>
      </c>
      <c r="V179" s="76"/>
      <c r="W179" s="76"/>
      <c r="X179" s="121"/>
      <c r="Y179" s="76"/>
      <c r="AB179" s="642">
        <f t="shared" si="4"/>
        <v>5250.0000000000009</v>
      </c>
      <c r="AC179" s="118">
        <f t="shared" si="5"/>
        <v>80250</v>
      </c>
    </row>
    <row r="180" spans="1:29" ht="15.5" x14ac:dyDescent="0.35">
      <c r="A180" s="76"/>
      <c r="B180" s="76"/>
      <c r="C180" s="214"/>
      <c r="D180" s="76"/>
      <c r="E180" s="76"/>
      <c r="F180" s="231"/>
      <c r="G180" s="76" t="s">
        <v>17864</v>
      </c>
      <c r="H180" s="76"/>
      <c r="I180" s="118">
        <v>75000</v>
      </c>
      <c r="J180" s="76"/>
      <c r="K180" s="76" t="s">
        <v>1062</v>
      </c>
      <c r="L180" s="119">
        <v>2016</v>
      </c>
      <c r="M180" s="76" t="s">
        <v>1120</v>
      </c>
      <c r="N180" s="119">
        <v>1152860159</v>
      </c>
      <c r="O180" s="119"/>
      <c r="P180" s="76"/>
      <c r="Q180" s="119" t="s">
        <v>6193</v>
      </c>
      <c r="R180" s="119" t="s">
        <v>1697</v>
      </c>
      <c r="S180" s="76"/>
      <c r="T180" s="76"/>
      <c r="U180" s="76" t="s">
        <v>2394</v>
      </c>
      <c r="V180" s="76"/>
      <c r="W180" s="76"/>
      <c r="X180" s="121"/>
      <c r="Y180" s="76"/>
      <c r="AB180" s="642">
        <f t="shared" si="4"/>
        <v>5250.0000000000009</v>
      </c>
      <c r="AC180" s="118">
        <f t="shared" si="5"/>
        <v>80250</v>
      </c>
    </row>
    <row r="181" spans="1:29" ht="15.5" x14ac:dyDescent="0.35">
      <c r="A181" s="76"/>
      <c r="B181" s="76"/>
      <c r="C181" s="214"/>
      <c r="D181" s="76"/>
      <c r="E181" s="76"/>
      <c r="F181" s="231"/>
      <c r="G181" s="76" t="s">
        <v>17865</v>
      </c>
      <c r="H181" s="76"/>
      <c r="I181" s="118">
        <v>75000</v>
      </c>
      <c r="J181" s="76"/>
      <c r="K181" s="76" t="s">
        <v>1765</v>
      </c>
      <c r="L181" s="76" t="s">
        <v>1765</v>
      </c>
      <c r="M181" s="76" t="s">
        <v>1765</v>
      </c>
      <c r="N181" s="119" t="s">
        <v>1765</v>
      </c>
      <c r="O181" s="76"/>
      <c r="P181" s="76"/>
      <c r="Q181" s="76" t="s">
        <v>1765</v>
      </c>
      <c r="R181" s="76" t="s">
        <v>1765</v>
      </c>
      <c r="S181" s="76"/>
      <c r="T181" s="76"/>
      <c r="U181" s="76" t="s">
        <v>2394</v>
      </c>
      <c r="V181" s="76"/>
      <c r="W181" s="76"/>
      <c r="X181" s="121"/>
      <c r="Y181" s="76"/>
      <c r="AB181" s="642">
        <f t="shared" si="4"/>
        <v>5250.0000000000009</v>
      </c>
      <c r="AC181" s="118">
        <f t="shared" si="5"/>
        <v>80250</v>
      </c>
    </row>
    <row r="182" spans="1:29" ht="15.5" x14ac:dyDescent="0.35">
      <c r="A182" s="76"/>
      <c r="B182" s="76"/>
      <c r="C182" s="214"/>
      <c r="D182" s="76"/>
      <c r="E182" s="76"/>
      <c r="F182" s="231"/>
      <c r="G182" s="76" t="s">
        <v>17866</v>
      </c>
      <c r="H182" s="76"/>
      <c r="I182" s="118">
        <v>75000</v>
      </c>
      <c r="J182" s="76"/>
      <c r="K182" s="76" t="s">
        <v>1062</v>
      </c>
      <c r="L182" s="119">
        <v>2016</v>
      </c>
      <c r="M182" s="76" t="s">
        <v>1120</v>
      </c>
      <c r="N182" s="119">
        <v>1152850128</v>
      </c>
      <c r="O182" s="119"/>
      <c r="P182" s="76"/>
      <c r="Q182" s="119" t="s">
        <v>6193</v>
      </c>
      <c r="R182" s="119" t="s">
        <v>1697</v>
      </c>
      <c r="S182" s="76"/>
      <c r="T182" s="76"/>
      <c r="U182" s="76" t="s">
        <v>2394</v>
      </c>
      <c r="V182" s="76"/>
      <c r="W182" s="76"/>
      <c r="X182" s="121"/>
      <c r="Y182" s="76"/>
      <c r="AB182" s="642">
        <f t="shared" si="4"/>
        <v>5250.0000000000009</v>
      </c>
      <c r="AC182" s="118">
        <f t="shared" si="5"/>
        <v>80250</v>
      </c>
    </row>
    <row r="183" spans="1:29" ht="15.5" x14ac:dyDescent="0.35">
      <c r="A183" s="76"/>
      <c r="B183" s="76"/>
      <c r="C183" s="214"/>
      <c r="D183" s="76"/>
      <c r="E183" s="76"/>
      <c r="F183" s="231"/>
      <c r="G183" s="76" t="s">
        <v>17867</v>
      </c>
      <c r="H183" s="76"/>
      <c r="I183" s="118">
        <v>75000</v>
      </c>
      <c r="J183" s="76"/>
      <c r="K183" s="76" t="s">
        <v>1062</v>
      </c>
      <c r="L183" s="119">
        <v>2016</v>
      </c>
      <c r="M183" s="76" t="s">
        <v>1120</v>
      </c>
      <c r="N183" s="119">
        <v>1152860167</v>
      </c>
      <c r="O183" s="119"/>
      <c r="P183" s="76"/>
      <c r="Q183" s="119" t="s">
        <v>6193</v>
      </c>
      <c r="R183" s="119" t="s">
        <v>1697</v>
      </c>
      <c r="S183" s="76"/>
      <c r="T183" s="76"/>
      <c r="U183" s="76" t="s">
        <v>2394</v>
      </c>
      <c r="V183" s="76"/>
      <c r="W183" s="76"/>
      <c r="X183" s="121"/>
      <c r="Y183" s="76"/>
      <c r="AB183" s="642">
        <f t="shared" si="4"/>
        <v>5250.0000000000009</v>
      </c>
      <c r="AC183" s="118">
        <f t="shared" si="5"/>
        <v>80250</v>
      </c>
    </row>
    <row r="184" spans="1:29" ht="15.5" x14ac:dyDescent="0.35">
      <c r="A184" s="76"/>
      <c r="B184" s="76"/>
      <c r="C184" s="214"/>
      <c r="D184" s="76"/>
      <c r="E184" s="76"/>
      <c r="F184" s="231"/>
      <c r="G184" s="76" t="s">
        <v>17868</v>
      </c>
      <c r="H184" s="76"/>
      <c r="I184" s="118">
        <v>75000</v>
      </c>
      <c r="J184" s="76"/>
      <c r="K184" s="76" t="s">
        <v>1062</v>
      </c>
      <c r="L184" s="119">
        <v>2016</v>
      </c>
      <c r="M184" s="76" t="s">
        <v>1120</v>
      </c>
      <c r="N184" s="119">
        <v>1152860162</v>
      </c>
      <c r="O184" s="119"/>
      <c r="P184" s="76"/>
      <c r="Q184" s="119" t="s">
        <v>6193</v>
      </c>
      <c r="R184" s="119" t="s">
        <v>1697</v>
      </c>
      <c r="S184" s="76"/>
      <c r="T184" s="76"/>
      <c r="U184" s="76" t="s">
        <v>2394</v>
      </c>
      <c r="V184" s="76"/>
      <c r="W184" s="76"/>
      <c r="X184" s="121"/>
      <c r="Y184" s="76"/>
      <c r="AB184" s="642">
        <f t="shared" si="4"/>
        <v>5250.0000000000009</v>
      </c>
      <c r="AC184" s="118">
        <f t="shared" si="5"/>
        <v>80250</v>
      </c>
    </row>
    <row r="185" spans="1:29" ht="15.5" x14ac:dyDescent="0.35">
      <c r="A185" s="76"/>
      <c r="B185" s="76"/>
      <c r="C185" s="214"/>
      <c r="D185" s="76"/>
      <c r="E185" s="76"/>
      <c r="F185" s="231"/>
      <c r="G185" s="76" t="s">
        <v>17869</v>
      </c>
      <c r="H185" s="76"/>
      <c r="I185" s="118">
        <v>75000</v>
      </c>
      <c r="J185" s="76"/>
      <c r="K185" s="76" t="s">
        <v>1765</v>
      </c>
      <c r="L185" s="76" t="s">
        <v>1765</v>
      </c>
      <c r="M185" s="76" t="s">
        <v>1765</v>
      </c>
      <c r="N185" s="119" t="s">
        <v>1765</v>
      </c>
      <c r="O185" s="76"/>
      <c r="P185" s="76"/>
      <c r="Q185" s="76" t="s">
        <v>1765</v>
      </c>
      <c r="R185" s="76" t="s">
        <v>1765</v>
      </c>
      <c r="S185" s="76"/>
      <c r="T185" s="76"/>
      <c r="U185" s="76" t="s">
        <v>2394</v>
      </c>
      <c r="V185" s="76"/>
      <c r="W185" s="76"/>
      <c r="X185" s="121"/>
      <c r="Y185" s="76"/>
      <c r="AB185" s="642">
        <f t="shared" si="4"/>
        <v>5250.0000000000009</v>
      </c>
      <c r="AC185" s="118">
        <f t="shared" si="5"/>
        <v>80250</v>
      </c>
    </row>
    <row r="186" spans="1:29" ht="15.5" x14ac:dyDescent="0.35">
      <c r="A186" s="76"/>
      <c r="B186" s="76"/>
      <c r="C186" s="214"/>
      <c r="D186" s="76"/>
      <c r="E186" s="76"/>
      <c r="F186" s="231"/>
      <c r="G186" s="76" t="s">
        <v>17870</v>
      </c>
      <c r="H186" s="76"/>
      <c r="I186" s="118">
        <v>75000</v>
      </c>
      <c r="J186" s="76"/>
      <c r="K186" s="76" t="s">
        <v>1062</v>
      </c>
      <c r="L186" s="119">
        <v>2016</v>
      </c>
      <c r="M186" s="76" t="s">
        <v>1120</v>
      </c>
      <c r="N186" s="119">
        <v>1152850120</v>
      </c>
      <c r="O186" s="119"/>
      <c r="P186" s="76"/>
      <c r="Q186" s="119" t="s">
        <v>6193</v>
      </c>
      <c r="R186" s="119" t="s">
        <v>1697</v>
      </c>
      <c r="S186" s="76"/>
      <c r="T186" s="76"/>
      <c r="U186" s="76" t="s">
        <v>2394</v>
      </c>
      <c r="V186" s="76"/>
      <c r="W186" s="76"/>
      <c r="X186" s="121"/>
      <c r="Y186" s="76"/>
      <c r="AB186" s="642">
        <f t="shared" si="4"/>
        <v>5250.0000000000009</v>
      </c>
      <c r="AC186" s="118">
        <f t="shared" si="5"/>
        <v>80250</v>
      </c>
    </row>
    <row r="187" spans="1:29" ht="15.5" x14ac:dyDescent="0.35">
      <c r="A187" s="76"/>
      <c r="B187" s="76"/>
      <c r="C187" s="214"/>
      <c r="D187" s="76"/>
      <c r="E187" s="76"/>
      <c r="F187" s="231"/>
      <c r="G187" s="76" t="s">
        <v>17871</v>
      </c>
      <c r="H187" s="76"/>
      <c r="I187" s="118">
        <v>75000</v>
      </c>
      <c r="J187" s="76"/>
      <c r="K187" s="76" t="s">
        <v>1062</v>
      </c>
      <c r="L187" s="119">
        <v>2016</v>
      </c>
      <c r="M187" s="76" t="s">
        <v>1120</v>
      </c>
      <c r="N187" s="119">
        <v>1152860164</v>
      </c>
      <c r="O187" s="119"/>
      <c r="P187" s="76"/>
      <c r="Q187" s="119" t="s">
        <v>6193</v>
      </c>
      <c r="R187" s="119" t="s">
        <v>1697</v>
      </c>
      <c r="S187" s="76"/>
      <c r="T187" s="76"/>
      <c r="U187" s="76" t="s">
        <v>2394</v>
      </c>
      <c r="V187" s="76"/>
      <c r="W187" s="76"/>
      <c r="X187" s="121"/>
      <c r="Y187" s="76"/>
      <c r="AB187" s="642">
        <f t="shared" si="4"/>
        <v>5250.0000000000009</v>
      </c>
      <c r="AC187" s="118">
        <f t="shared" si="5"/>
        <v>80250</v>
      </c>
    </row>
    <row r="188" spans="1:29" ht="15.5" x14ac:dyDescent="0.35">
      <c r="A188" s="76"/>
      <c r="B188" s="76"/>
      <c r="C188" s="214"/>
      <c r="D188" s="76"/>
      <c r="E188" s="76"/>
      <c r="F188" s="231"/>
      <c r="G188" s="76" t="s">
        <v>17872</v>
      </c>
      <c r="H188" s="76"/>
      <c r="I188" s="118">
        <v>75000</v>
      </c>
      <c r="J188" s="76"/>
      <c r="K188" s="76" t="s">
        <v>1765</v>
      </c>
      <c r="L188" s="76" t="s">
        <v>1765</v>
      </c>
      <c r="M188" s="76" t="s">
        <v>1765</v>
      </c>
      <c r="N188" s="119" t="s">
        <v>1765</v>
      </c>
      <c r="O188" s="76"/>
      <c r="P188" s="76"/>
      <c r="Q188" s="76" t="s">
        <v>1765</v>
      </c>
      <c r="R188" s="76" t="s">
        <v>1765</v>
      </c>
      <c r="S188" s="76"/>
      <c r="T188" s="76"/>
      <c r="U188" s="76" t="s">
        <v>2394</v>
      </c>
      <c r="V188" s="76"/>
      <c r="W188" s="76"/>
      <c r="X188" s="121"/>
      <c r="Y188" s="76"/>
      <c r="AB188" s="642">
        <f t="shared" si="4"/>
        <v>5250.0000000000009</v>
      </c>
      <c r="AC188" s="118">
        <f t="shared" si="5"/>
        <v>80250</v>
      </c>
    </row>
    <row r="189" spans="1:29" ht="15.5" x14ac:dyDescent="0.35">
      <c r="A189" s="76"/>
      <c r="B189" s="76"/>
      <c r="C189" s="214"/>
      <c r="D189" s="76"/>
      <c r="E189" s="76"/>
      <c r="F189" s="231"/>
      <c r="G189" s="76" t="s">
        <v>17873</v>
      </c>
      <c r="H189" s="76"/>
      <c r="I189" s="118">
        <v>75000</v>
      </c>
      <c r="J189" s="76"/>
      <c r="K189" s="76" t="s">
        <v>1062</v>
      </c>
      <c r="L189" s="119">
        <v>2016</v>
      </c>
      <c r="M189" s="76" t="s">
        <v>1120</v>
      </c>
      <c r="N189" s="119">
        <v>1152860165</v>
      </c>
      <c r="O189" s="119"/>
      <c r="P189" s="76"/>
      <c r="Q189" s="119" t="s">
        <v>6193</v>
      </c>
      <c r="R189" s="119" t="s">
        <v>1697</v>
      </c>
      <c r="S189" s="76"/>
      <c r="T189" s="76"/>
      <c r="U189" s="76" t="s">
        <v>2394</v>
      </c>
      <c r="V189" s="76"/>
      <c r="W189" s="76"/>
      <c r="X189" s="121"/>
      <c r="Y189" s="76"/>
      <c r="AB189" s="642">
        <f t="shared" si="4"/>
        <v>5250.0000000000009</v>
      </c>
      <c r="AC189" s="118">
        <f t="shared" si="5"/>
        <v>80250</v>
      </c>
    </row>
    <row r="190" spans="1:29" ht="15.5" x14ac:dyDescent="0.35">
      <c r="A190" s="76"/>
      <c r="B190" s="76"/>
      <c r="C190" s="214"/>
      <c r="D190" s="76"/>
      <c r="E190" s="76"/>
      <c r="F190" s="231"/>
      <c r="G190" s="76" t="s">
        <v>17874</v>
      </c>
      <c r="H190" s="76"/>
      <c r="I190" s="118">
        <v>75000</v>
      </c>
      <c r="J190" s="76"/>
      <c r="K190" s="76" t="s">
        <v>1062</v>
      </c>
      <c r="L190" s="119">
        <v>2016</v>
      </c>
      <c r="M190" s="76" t="s">
        <v>1120</v>
      </c>
      <c r="N190" s="119">
        <v>1152820157</v>
      </c>
      <c r="O190" s="119"/>
      <c r="P190" s="76"/>
      <c r="Q190" s="119" t="s">
        <v>6193</v>
      </c>
      <c r="R190" s="119" t="s">
        <v>1697</v>
      </c>
      <c r="S190" s="76"/>
      <c r="T190" s="76"/>
      <c r="U190" s="76" t="s">
        <v>2394</v>
      </c>
      <c r="V190" s="76"/>
      <c r="W190" s="76"/>
      <c r="X190" s="121"/>
      <c r="Y190" s="76"/>
      <c r="AB190" s="642">
        <f t="shared" si="4"/>
        <v>5250.0000000000009</v>
      </c>
      <c r="AC190" s="118">
        <f t="shared" si="5"/>
        <v>80250</v>
      </c>
    </row>
    <row r="191" spans="1:29" ht="15.5" x14ac:dyDescent="0.35">
      <c r="A191" s="76"/>
      <c r="B191" s="76"/>
      <c r="C191" s="214"/>
      <c r="D191" s="76"/>
      <c r="E191" s="76"/>
      <c r="F191" s="231"/>
      <c r="G191" s="76" t="s">
        <v>17875</v>
      </c>
      <c r="H191" s="76"/>
      <c r="I191" s="118">
        <v>75000</v>
      </c>
      <c r="J191" s="76"/>
      <c r="K191" s="76" t="s">
        <v>1062</v>
      </c>
      <c r="L191" s="119">
        <v>2016</v>
      </c>
      <c r="M191" s="76" t="s">
        <v>1120</v>
      </c>
      <c r="N191" s="119">
        <v>1152820155</v>
      </c>
      <c r="O191" s="119"/>
      <c r="P191" s="76"/>
      <c r="Q191" s="119" t="s">
        <v>6193</v>
      </c>
      <c r="R191" s="119" t="s">
        <v>1697</v>
      </c>
      <c r="S191" s="76"/>
      <c r="T191" s="76"/>
      <c r="U191" s="76" t="s">
        <v>2394</v>
      </c>
      <c r="V191" s="76"/>
      <c r="W191" s="76"/>
      <c r="X191" s="121"/>
      <c r="Y191" s="76"/>
      <c r="AB191" s="642">
        <f t="shared" si="4"/>
        <v>5250.0000000000009</v>
      </c>
      <c r="AC191" s="118">
        <f t="shared" si="5"/>
        <v>80250</v>
      </c>
    </row>
    <row r="192" spans="1:29" ht="15.5" x14ac:dyDescent="0.35">
      <c r="A192" s="76"/>
      <c r="B192" s="76"/>
      <c r="C192" s="214"/>
      <c r="D192" s="76"/>
      <c r="E192" s="76"/>
      <c r="F192" s="231"/>
      <c r="G192" s="76" t="s">
        <v>17876</v>
      </c>
      <c r="H192" s="76"/>
      <c r="I192" s="118">
        <v>75000</v>
      </c>
      <c r="J192" s="76"/>
      <c r="K192" s="76" t="s">
        <v>1765</v>
      </c>
      <c r="L192" s="76" t="s">
        <v>1765</v>
      </c>
      <c r="M192" s="76" t="s">
        <v>1765</v>
      </c>
      <c r="N192" s="119" t="s">
        <v>1765</v>
      </c>
      <c r="O192" s="76"/>
      <c r="P192" s="76"/>
      <c r="Q192" s="76" t="s">
        <v>1765</v>
      </c>
      <c r="R192" s="76" t="s">
        <v>1765</v>
      </c>
      <c r="S192" s="76"/>
      <c r="T192" s="76"/>
      <c r="U192" s="76" t="s">
        <v>2394</v>
      </c>
      <c r="V192" s="76"/>
      <c r="W192" s="76"/>
      <c r="X192" s="121"/>
      <c r="Y192" s="76"/>
      <c r="AB192" s="642">
        <f t="shared" si="4"/>
        <v>5250.0000000000009</v>
      </c>
      <c r="AC192" s="118">
        <f t="shared" si="5"/>
        <v>80250</v>
      </c>
    </row>
    <row r="193" spans="1:29" ht="15.5" x14ac:dyDescent="0.35">
      <c r="A193" s="76"/>
      <c r="B193" s="76"/>
      <c r="C193" s="214"/>
      <c r="D193" s="76"/>
      <c r="E193" s="76"/>
      <c r="F193" s="231"/>
      <c r="G193" s="76" t="s">
        <v>17877</v>
      </c>
      <c r="H193" s="76"/>
      <c r="I193" s="118">
        <v>75000</v>
      </c>
      <c r="J193" s="76"/>
      <c r="K193" s="76" t="s">
        <v>1062</v>
      </c>
      <c r="L193" s="119">
        <v>2016</v>
      </c>
      <c r="M193" s="76" t="s">
        <v>1120</v>
      </c>
      <c r="N193" s="119">
        <v>1152860166</v>
      </c>
      <c r="O193" s="119"/>
      <c r="P193" s="76"/>
      <c r="Q193" s="119" t="s">
        <v>6193</v>
      </c>
      <c r="R193" s="119" t="s">
        <v>1697</v>
      </c>
      <c r="S193" s="76"/>
      <c r="T193" s="76"/>
      <c r="U193" s="76" t="s">
        <v>2394</v>
      </c>
      <c r="V193" s="76"/>
      <c r="W193" s="76"/>
      <c r="X193" s="121"/>
      <c r="Y193" s="76"/>
      <c r="AB193" s="642">
        <f t="shared" si="4"/>
        <v>5250.0000000000009</v>
      </c>
      <c r="AC193" s="118">
        <f t="shared" si="5"/>
        <v>80250</v>
      </c>
    </row>
    <row r="194" spans="1:29" ht="15.5" x14ac:dyDescent="0.35">
      <c r="A194" s="76"/>
      <c r="B194" s="76"/>
      <c r="C194" s="214"/>
      <c r="D194" s="76"/>
      <c r="E194" s="76"/>
      <c r="F194" s="231"/>
      <c r="G194" s="76" t="s">
        <v>17878</v>
      </c>
      <c r="H194" s="76"/>
      <c r="I194" s="118">
        <v>75000</v>
      </c>
      <c r="J194" s="76"/>
      <c r="K194" s="76" t="s">
        <v>1062</v>
      </c>
      <c r="L194" s="119">
        <v>2016</v>
      </c>
      <c r="M194" s="76" t="s">
        <v>1120</v>
      </c>
      <c r="N194" s="119">
        <v>1152850126</v>
      </c>
      <c r="O194" s="119"/>
      <c r="P194" s="76"/>
      <c r="Q194" s="119" t="s">
        <v>6193</v>
      </c>
      <c r="R194" s="119" t="s">
        <v>1697</v>
      </c>
      <c r="S194" s="76"/>
      <c r="T194" s="76"/>
      <c r="U194" s="76" t="s">
        <v>2394</v>
      </c>
      <c r="V194" s="76"/>
      <c r="W194" s="76"/>
      <c r="X194" s="121"/>
      <c r="Y194" s="76"/>
      <c r="AB194" s="642">
        <f t="shared" si="4"/>
        <v>5250.0000000000009</v>
      </c>
      <c r="AC194" s="118">
        <f t="shared" si="5"/>
        <v>80250</v>
      </c>
    </row>
    <row r="195" spans="1:29" ht="15.5" x14ac:dyDescent="0.35">
      <c r="A195" s="76"/>
      <c r="B195" s="76"/>
      <c r="C195" s="214"/>
      <c r="D195" s="76"/>
      <c r="E195" s="76"/>
      <c r="F195" s="231"/>
      <c r="G195" s="76" t="s">
        <v>17879</v>
      </c>
      <c r="H195" s="76"/>
      <c r="I195" s="118">
        <v>75000</v>
      </c>
      <c r="J195" s="76"/>
      <c r="K195" s="76" t="s">
        <v>1062</v>
      </c>
      <c r="L195" s="119">
        <v>2016</v>
      </c>
      <c r="M195" s="76" t="s">
        <v>1120</v>
      </c>
      <c r="N195" s="119">
        <v>1152820158</v>
      </c>
      <c r="O195" s="119"/>
      <c r="P195" s="76"/>
      <c r="Q195" s="119" t="s">
        <v>6193</v>
      </c>
      <c r="R195" s="119" t="s">
        <v>1697</v>
      </c>
      <c r="S195" s="76"/>
      <c r="T195" s="76"/>
      <c r="U195" s="76" t="s">
        <v>2394</v>
      </c>
      <c r="V195" s="76"/>
      <c r="W195" s="76"/>
      <c r="X195" s="121"/>
      <c r="Y195" s="76"/>
      <c r="AB195" s="642">
        <f t="shared" si="4"/>
        <v>5250.0000000000009</v>
      </c>
      <c r="AC195" s="118">
        <f t="shared" si="5"/>
        <v>80250</v>
      </c>
    </row>
    <row r="196" spans="1:29" ht="15.5" x14ac:dyDescent="0.35">
      <c r="A196" s="76"/>
      <c r="B196" s="76"/>
      <c r="C196" s="214"/>
      <c r="D196" s="76"/>
      <c r="E196" s="76"/>
      <c r="F196" s="231"/>
      <c r="G196" s="76" t="s">
        <v>17880</v>
      </c>
      <c r="H196" s="76"/>
      <c r="I196" s="118">
        <v>75000</v>
      </c>
      <c r="J196" s="76"/>
      <c r="K196" s="76" t="s">
        <v>1765</v>
      </c>
      <c r="L196" s="76" t="s">
        <v>1765</v>
      </c>
      <c r="M196" s="76" t="s">
        <v>1765</v>
      </c>
      <c r="N196" s="119" t="s">
        <v>1765</v>
      </c>
      <c r="O196" s="76"/>
      <c r="P196" s="76"/>
      <c r="Q196" s="76" t="s">
        <v>1765</v>
      </c>
      <c r="R196" s="76" t="s">
        <v>1765</v>
      </c>
      <c r="S196" s="76"/>
      <c r="T196" s="76"/>
      <c r="U196" s="76" t="s">
        <v>2394</v>
      </c>
      <c r="V196" s="76"/>
      <c r="W196" s="76"/>
      <c r="X196" s="121"/>
      <c r="Y196" s="76"/>
      <c r="AB196" s="642">
        <f t="shared" si="4"/>
        <v>5250.0000000000009</v>
      </c>
      <c r="AC196" s="118">
        <f t="shared" si="5"/>
        <v>80250</v>
      </c>
    </row>
    <row r="197" spans="1:29" ht="15.5" x14ac:dyDescent="0.35">
      <c r="A197" s="76"/>
      <c r="B197" s="76"/>
      <c r="C197" s="214"/>
      <c r="D197" s="76"/>
      <c r="E197" s="76"/>
      <c r="F197" s="231"/>
      <c r="G197" s="76" t="s">
        <v>17881</v>
      </c>
      <c r="H197" s="76"/>
      <c r="I197" s="118">
        <v>75000</v>
      </c>
      <c r="J197" s="76"/>
      <c r="K197" s="76" t="s">
        <v>1062</v>
      </c>
      <c r="L197" s="119">
        <v>2016</v>
      </c>
      <c r="M197" s="76" t="s">
        <v>1064</v>
      </c>
      <c r="N197" s="119">
        <v>3152110203</v>
      </c>
      <c r="O197" s="119"/>
      <c r="P197" s="76"/>
      <c r="Q197" s="119" t="s">
        <v>3033</v>
      </c>
      <c r="R197" s="119" t="s">
        <v>16653</v>
      </c>
      <c r="S197" s="76"/>
      <c r="T197" s="76"/>
      <c r="U197" s="76" t="s">
        <v>2394</v>
      </c>
      <c r="V197" s="76"/>
      <c r="W197" s="76"/>
      <c r="X197" s="121"/>
      <c r="Y197" s="76"/>
      <c r="AB197" s="642">
        <f t="shared" si="4"/>
        <v>5250.0000000000009</v>
      </c>
      <c r="AC197" s="118">
        <f t="shared" si="5"/>
        <v>80250</v>
      </c>
    </row>
    <row r="198" spans="1:29" ht="15.5" x14ac:dyDescent="0.35">
      <c r="A198" s="76"/>
      <c r="B198" s="76"/>
      <c r="C198" s="214"/>
      <c r="D198" s="76"/>
      <c r="E198" s="76"/>
      <c r="F198" s="231"/>
      <c r="G198" s="76" t="s">
        <v>17882</v>
      </c>
      <c r="H198" s="76"/>
      <c r="I198" s="118">
        <v>75000</v>
      </c>
      <c r="J198" s="76"/>
      <c r="K198" s="76" t="s">
        <v>1062</v>
      </c>
      <c r="L198" s="119">
        <v>2016</v>
      </c>
      <c r="M198" s="76" t="s">
        <v>1120</v>
      </c>
      <c r="N198" s="119">
        <v>1152850122</v>
      </c>
      <c r="O198" s="119"/>
      <c r="P198" s="76"/>
      <c r="Q198" s="119" t="s">
        <v>6193</v>
      </c>
      <c r="R198" s="119" t="s">
        <v>1697</v>
      </c>
      <c r="S198" s="76"/>
      <c r="T198" s="76"/>
      <c r="U198" s="76" t="s">
        <v>2394</v>
      </c>
      <c r="V198" s="76"/>
      <c r="W198" s="76"/>
      <c r="X198" s="121"/>
      <c r="Y198" s="76"/>
      <c r="AB198" s="642">
        <f t="shared" ref="AB198:AB261" si="6">I198*AB$4</f>
        <v>5250.0000000000009</v>
      </c>
      <c r="AC198" s="118">
        <f t="shared" ref="AC198:AC261" si="7">I198+AB198</f>
        <v>80250</v>
      </c>
    </row>
    <row r="199" spans="1:29" ht="15.5" x14ac:dyDescent="0.35">
      <c r="A199" s="76"/>
      <c r="B199" s="76"/>
      <c r="C199" s="214"/>
      <c r="D199" s="76"/>
      <c r="E199" s="76"/>
      <c r="F199" s="231"/>
      <c r="G199" s="76" t="s">
        <v>17883</v>
      </c>
      <c r="H199" s="76"/>
      <c r="I199" s="118">
        <v>75000</v>
      </c>
      <c r="J199" s="76"/>
      <c r="K199" s="76" t="s">
        <v>1062</v>
      </c>
      <c r="L199" s="119">
        <v>2016</v>
      </c>
      <c r="M199" s="76" t="s">
        <v>1120</v>
      </c>
      <c r="N199" s="119">
        <v>1152820165</v>
      </c>
      <c r="O199" s="119"/>
      <c r="P199" s="76"/>
      <c r="Q199" s="119" t="s">
        <v>6193</v>
      </c>
      <c r="R199" s="119" t="s">
        <v>1697</v>
      </c>
      <c r="S199" s="76"/>
      <c r="T199" s="76"/>
      <c r="U199" s="76" t="s">
        <v>2394</v>
      </c>
      <c r="V199" s="76"/>
      <c r="W199" s="76"/>
      <c r="X199" s="121"/>
      <c r="Y199" s="76"/>
      <c r="AB199" s="642">
        <f t="shared" si="6"/>
        <v>5250.0000000000009</v>
      </c>
      <c r="AC199" s="118">
        <f t="shared" si="7"/>
        <v>80250</v>
      </c>
    </row>
    <row r="200" spans="1:29" ht="15.5" x14ac:dyDescent="0.35">
      <c r="A200" s="76"/>
      <c r="B200" s="76"/>
      <c r="C200" s="214"/>
      <c r="D200" s="76"/>
      <c r="E200" s="76"/>
      <c r="F200" s="231"/>
      <c r="G200" s="76" t="s">
        <v>17884</v>
      </c>
      <c r="H200" s="76"/>
      <c r="I200" s="118">
        <v>75000</v>
      </c>
      <c r="J200" s="76"/>
      <c r="K200" s="76" t="s">
        <v>1765</v>
      </c>
      <c r="L200" s="76" t="s">
        <v>1765</v>
      </c>
      <c r="M200" s="76" t="s">
        <v>1765</v>
      </c>
      <c r="N200" s="119" t="s">
        <v>1765</v>
      </c>
      <c r="O200" s="76"/>
      <c r="P200" s="76"/>
      <c r="Q200" s="119" t="s">
        <v>1765</v>
      </c>
      <c r="R200" s="119" t="s">
        <v>1765</v>
      </c>
      <c r="S200" s="76"/>
      <c r="T200" s="76"/>
      <c r="U200" s="76" t="s">
        <v>2394</v>
      </c>
      <c r="V200" s="76"/>
      <c r="W200" s="76"/>
      <c r="X200" s="121"/>
      <c r="Y200" s="76"/>
      <c r="AB200" s="642">
        <f t="shared" si="6"/>
        <v>5250.0000000000009</v>
      </c>
      <c r="AC200" s="118">
        <f t="shared" si="7"/>
        <v>80250</v>
      </c>
    </row>
    <row r="201" spans="1:29" ht="15.5" x14ac:dyDescent="0.35">
      <c r="A201" s="76"/>
      <c r="B201" s="76"/>
      <c r="C201" s="214"/>
      <c r="D201" s="76"/>
      <c r="E201" s="76"/>
      <c r="F201" s="231"/>
      <c r="G201" s="76" t="s">
        <v>17885</v>
      </c>
      <c r="H201" s="76"/>
      <c r="I201" s="118">
        <v>75000</v>
      </c>
      <c r="J201" s="76"/>
      <c r="K201" s="76" t="s">
        <v>1062</v>
      </c>
      <c r="L201" s="119" t="s">
        <v>6193</v>
      </c>
      <c r="M201" s="76" t="s">
        <v>17886</v>
      </c>
      <c r="N201" s="119">
        <v>1152110044</v>
      </c>
      <c r="O201" s="119"/>
      <c r="P201" s="76"/>
      <c r="Q201" s="119" t="s">
        <v>1071</v>
      </c>
      <c r="R201" s="119" t="s">
        <v>1697</v>
      </c>
      <c r="S201" s="76"/>
      <c r="T201" s="76"/>
      <c r="U201" s="76" t="s">
        <v>2394</v>
      </c>
      <c r="V201" s="76"/>
      <c r="W201" s="76"/>
      <c r="X201" s="121"/>
      <c r="Y201" s="76"/>
      <c r="AB201" s="642">
        <f t="shared" si="6"/>
        <v>5250.0000000000009</v>
      </c>
      <c r="AC201" s="118">
        <f t="shared" si="7"/>
        <v>80250</v>
      </c>
    </row>
    <row r="202" spans="1:29" ht="15.5" x14ac:dyDescent="0.35">
      <c r="A202" s="76"/>
      <c r="B202" s="76"/>
      <c r="C202" s="214"/>
      <c r="D202" s="76"/>
      <c r="E202" s="76"/>
      <c r="F202" s="231"/>
      <c r="G202" s="76" t="s">
        <v>17887</v>
      </c>
      <c r="H202" s="76"/>
      <c r="I202" s="118">
        <v>75000</v>
      </c>
      <c r="J202" s="76"/>
      <c r="K202" s="76" t="s">
        <v>1062</v>
      </c>
      <c r="L202" s="119" t="s">
        <v>6193</v>
      </c>
      <c r="M202" s="76" t="s">
        <v>17886</v>
      </c>
      <c r="N202" s="119">
        <v>1152110043</v>
      </c>
      <c r="O202" s="119"/>
      <c r="P202" s="76"/>
      <c r="Q202" s="119" t="s">
        <v>1071</v>
      </c>
      <c r="R202" s="119" t="s">
        <v>1697</v>
      </c>
      <c r="S202" s="76"/>
      <c r="T202" s="76"/>
      <c r="U202" s="76" t="s">
        <v>2394</v>
      </c>
      <c r="V202" s="76"/>
      <c r="W202" s="76"/>
      <c r="X202" s="121"/>
      <c r="Y202" s="76"/>
      <c r="AB202" s="642">
        <f t="shared" si="6"/>
        <v>5250.0000000000009</v>
      </c>
      <c r="AC202" s="118">
        <f t="shared" si="7"/>
        <v>80250</v>
      </c>
    </row>
    <row r="203" spans="1:29" ht="15.5" x14ac:dyDescent="0.35">
      <c r="A203" s="76"/>
      <c r="B203" s="76"/>
      <c r="C203" s="214"/>
      <c r="D203" s="76"/>
      <c r="E203" s="76"/>
      <c r="F203" s="231"/>
      <c r="G203" s="76" t="s">
        <v>17888</v>
      </c>
      <c r="H203" s="76"/>
      <c r="I203" s="118">
        <v>75000</v>
      </c>
      <c r="J203" s="76"/>
      <c r="K203" s="76" t="s">
        <v>1765</v>
      </c>
      <c r="L203" s="76" t="s">
        <v>1765</v>
      </c>
      <c r="M203" s="76" t="s">
        <v>1765</v>
      </c>
      <c r="N203" s="119" t="s">
        <v>1765</v>
      </c>
      <c r="O203" s="76"/>
      <c r="P203" s="76"/>
      <c r="Q203" s="76" t="s">
        <v>1765</v>
      </c>
      <c r="R203" s="76" t="s">
        <v>1765</v>
      </c>
      <c r="S203" s="76"/>
      <c r="T203" s="76"/>
      <c r="U203" s="76" t="s">
        <v>2394</v>
      </c>
      <c r="V203" s="76"/>
      <c r="W203" s="76"/>
      <c r="X203" s="121"/>
      <c r="Y203" s="76"/>
      <c r="AB203" s="642">
        <f t="shared" si="6"/>
        <v>5250.0000000000009</v>
      </c>
      <c r="AC203" s="118">
        <f t="shared" si="7"/>
        <v>80250</v>
      </c>
    </row>
    <row r="204" spans="1:29" ht="15.5" x14ac:dyDescent="0.35">
      <c r="A204" s="76"/>
      <c r="B204" s="76"/>
      <c r="C204" s="214"/>
      <c r="D204" s="76"/>
      <c r="E204" s="76"/>
      <c r="F204" s="231"/>
      <c r="G204" s="76" t="s">
        <v>17889</v>
      </c>
      <c r="H204" s="76"/>
      <c r="I204" s="118">
        <v>75000</v>
      </c>
      <c r="J204" s="76"/>
      <c r="K204" s="76" t="s">
        <v>1062</v>
      </c>
      <c r="L204" s="119" t="s">
        <v>6193</v>
      </c>
      <c r="M204" s="76" t="s">
        <v>3278</v>
      </c>
      <c r="N204" s="119">
        <v>1152100235</v>
      </c>
      <c r="O204" s="119"/>
      <c r="P204" s="76"/>
      <c r="Q204" s="119" t="s">
        <v>6193</v>
      </c>
      <c r="R204" s="119" t="s">
        <v>1697</v>
      </c>
      <c r="S204" s="76"/>
      <c r="T204" s="76"/>
      <c r="U204" s="76" t="s">
        <v>2394</v>
      </c>
      <c r="V204" s="76"/>
      <c r="W204" s="76"/>
      <c r="X204" s="121"/>
      <c r="Y204" s="76"/>
      <c r="AB204" s="642">
        <f t="shared" si="6"/>
        <v>5250.0000000000009</v>
      </c>
      <c r="AC204" s="118">
        <f t="shared" si="7"/>
        <v>80250</v>
      </c>
    </row>
    <row r="205" spans="1:29" ht="15.5" x14ac:dyDescent="0.35">
      <c r="A205" s="76"/>
      <c r="B205" s="76"/>
      <c r="C205" s="214"/>
      <c r="D205" s="76"/>
      <c r="E205" s="76"/>
      <c r="F205" s="231"/>
      <c r="G205" s="76" t="s">
        <v>17890</v>
      </c>
      <c r="H205" s="76"/>
      <c r="I205" s="118">
        <v>75000</v>
      </c>
      <c r="J205" s="76"/>
      <c r="K205" s="76" t="s">
        <v>1062</v>
      </c>
      <c r="L205" s="119" t="s">
        <v>6193</v>
      </c>
      <c r="M205" s="76" t="s">
        <v>1074</v>
      </c>
      <c r="N205" s="119">
        <v>1152120029</v>
      </c>
      <c r="O205" s="119"/>
      <c r="P205" s="76"/>
      <c r="Q205" s="119" t="s">
        <v>1071</v>
      </c>
      <c r="R205" s="119" t="s">
        <v>1697</v>
      </c>
      <c r="S205" s="76"/>
      <c r="T205" s="76"/>
      <c r="U205" s="76" t="s">
        <v>2394</v>
      </c>
      <c r="V205" s="76"/>
      <c r="W205" s="76"/>
      <c r="X205" s="121"/>
      <c r="Y205" s="76"/>
      <c r="AB205" s="642">
        <f t="shared" si="6"/>
        <v>5250.0000000000009</v>
      </c>
      <c r="AC205" s="118">
        <f t="shared" si="7"/>
        <v>80250</v>
      </c>
    </row>
    <row r="206" spans="1:29" ht="15.5" x14ac:dyDescent="0.35">
      <c r="A206" s="76"/>
      <c r="B206" s="76"/>
      <c r="C206" s="214"/>
      <c r="D206" s="76"/>
      <c r="E206" s="76"/>
      <c r="F206" s="231"/>
      <c r="G206" s="76" t="s">
        <v>17891</v>
      </c>
      <c r="H206" s="76"/>
      <c r="I206" s="118">
        <v>75000</v>
      </c>
      <c r="J206" s="76"/>
      <c r="K206" s="76" t="s">
        <v>933</v>
      </c>
      <c r="L206" s="119" t="s">
        <v>6193</v>
      </c>
      <c r="M206" s="76" t="s">
        <v>17892</v>
      </c>
      <c r="N206" s="119">
        <v>1500651</v>
      </c>
      <c r="O206" s="119"/>
      <c r="P206" s="76"/>
      <c r="Q206" s="119" t="s">
        <v>6193</v>
      </c>
      <c r="R206" s="119" t="s">
        <v>2968</v>
      </c>
      <c r="S206" s="76"/>
      <c r="T206" s="76"/>
      <c r="U206" s="76" t="s">
        <v>2394</v>
      </c>
      <c r="V206" s="76"/>
      <c r="W206" s="76"/>
      <c r="X206" s="121"/>
      <c r="Y206" s="76"/>
      <c r="AB206" s="642">
        <f t="shared" si="6"/>
        <v>5250.0000000000009</v>
      </c>
      <c r="AC206" s="118">
        <f t="shared" si="7"/>
        <v>80250</v>
      </c>
    </row>
    <row r="207" spans="1:29" ht="15.5" x14ac:dyDescent="0.35">
      <c r="A207" s="76"/>
      <c r="B207" s="76"/>
      <c r="C207" s="214"/>
      <c r="D207" s="76"/>
      <c r="E207" s="76"/>
      <c r="F207" s="231"/>
      <c r="G207" s="76" t="s">
        <v>17893</v>
      </c>
      <c r="H207" s="76"/>
      <c r="I207" s="118">
        <v>75000</v>
      </c>
      <c r="J207" s="76"/>
      <c r="K207" s="76" t="s">
        <v>933</v>
      </c>
      <c r="L207" s="119" t="s">
        <v>6193</v>
      </c>
      <c r="M207" s="76" t="s">
        <v>17892</v>
      </c>
      <c r="N207" s="119">
        <v>1500662</v>
      </c>
      <c r="O207" s="119"/>
      <c r="P207" s="76"/>
      <c r="Q207" s="119" t="s">
        <v>6193</v>
      </c>
      <c r="R207" s="119" t="s">
        <v>2968</v>
      </c>
      <c r="S207" s="76"/>
      <c r="T207" s="76"/>
      <c r="U207" s="76" t="s">
        <v>2394</v>
      </c>
      <c r="V207" s="76"/>
      <c r="W207" s="76"/>
      <c r="X207" s="121"/>
      <c r="Y207" s="76"/>
      <c r="AB207" s="642">
        <f t="shared" si="6"/>
        <v>5250.0000000000009</v>
      </c>
      <c r="AC207" s="118">
        <f t="shared" si="7"/>
        <v>80250</v>
      </c>
    </row>
    <row r="208" spans="1:29" ht="15.5" x14ac:dyDescent="0.35">
      <c r="A208" s="76"/>
      <c r="B208" s="76"/>
      <c r="C208" s="214"/>
      <c r="D208" s="76"/>
      <c r="E208" s="76"/>
      <c r="F208" s="231"/>
      <c r="G208" s="76" t="s">
        <v>17894</v>
      </c>
      <c r="H208" s="76"/>
      <c r="I208" s="118">
        <v>75000</v>
      </c>
      <c r="J208" s="76"/>
      <c r="K208" s="76" t="s">
        <v>1765</v>
      </c>
      <c r="L208" s="76" t="s">
        <v>1765</v>
      </c>
      <c r="M208" s="76" t="s">
        <v>1765</v>
      </c>
      <c r="N208" s="119" t="s">
        <v>1765</v>
      </c>
      <c r="O208" s="76"/>
      <c r="P208" s="76"/>
      <c r="Q208" s="76" t="s">
        <v>1765</v>
      </c>
      <c r="R208" s="76" t="s">
        <v>1765</v>
      </c>
      <c r="S208" s="76"/>
      <c r="T208" s="76"/>
      <c r="U208" s="76" t="s">
        <v>2394</v>
      </c>
      <c r="V208" s="76"/>
      <c r="W208" s="76"/>
      <c r="X208" s="121"/>
      <c r="Y208" s="76"/>
      <c r="AB208" s="642">
        <f t="shared" si="6"/>
        <v>5250.0000000000009</v>
      </c>
      <c r="AC208" s="118">
        <f t="shared" si="7"/>
        <v>80250</v>
      </c>
    </row>
    <row r="209" spans="1:29" ht="15.5" x14ac:dyDescent="0.35">
      <c r="A209" s="76"/>
      <c r="B209" s="76"/>
      <c r="C209" s="214"/>
      <c r="D209" s="76"/>
      <c r="E209" s="76"/>
      <c r="F209" s="231"/>
      <c r="G209" s="76" t="s">
        <v>17895</v>
      </c>
      <c r="H209" s="76"/>
      <c r="I209" s="118">
        <v>75000</v>
      </c>
      <c r="J209" s="76"/>
      <c r="K209" s="76" t="s">
        <v>1062</v>
      </c>
      <c r="L209" s="119" t="s">
        <v>6193</v>
      </c>
      <c r="M209" s="76" t="s">
        <v>4108</v>
      </c>
      <c r="N209" s="119">
        <v>1152110061</v>
      </c>
      <c r="O209" s="119"/>
      <c r="P209" s="76"/>
      <c r="Q209" s="119" t="s">
        <v>1071</v>
      </c>
      <c r="R209" s="119" t="s">
        <v>1697</v>
      </c>
      <c r="S209" s="76"/>
      <c r="T209" s="76"/>
      <c r="U209" s="76" t="s">
        <v>2394</v>
      </c>
      <c r="V209" s="76"/>
      <c r="W209" s="76"/>
      <c r="X209" s="121"/>
      <c r="Y209" s="76"/>
      <c r="AB209" s="642">
        <f t="shared" si="6"/>
        <v>5250.0000000000009</v>
      </c>
      <c r="AC209" s="118">
        <f t="shared" si="7"/>
        <v>80250</v>
      </c>
    </row>
    <row r="210" spans="1:29" ht="15.5" x14ac:dyDescent="0.35">
      <c r="A210" s="76"/>
      <c r="B210" s="76"/>
      <c r="C210" s="214"/>
      <c r="D210" s="76"/>
      <c r="E210" s="76"/>
      <c r="F210" s="231"/>
      <c r="G210" s="76" t="s">
        <v>17896</v>
      </c>
      <c r="H210" s="76"/>
      <c r="I210" s="118">
        <v>75000</v>
      </c>
      <c r="J210" s="76"/>
      <c r="K210" s="76" t="s">
        <v>1062</v>
      </c>
      <c r="L210" s="119" t="s">
        <v>6193</v>
      </c>
      <c r="M210" s="76" t="s">
        <v>1074</v>
      </c>
      <c r="N210" s="119">
        <v>1152120035</v>
      </c>
      <c r="O210" s="119"/>
      <c r="P210" s="76"/>
      <c r="Q210" s="119" t="s">
        <v>1071</v>
      </c>
      <c r="R210" s="119" t="s">
        <v>1697</v>
      </c>
      <c r="S210" s="76"/>
      <c r="T210" s="76"/>
      <c r="U210" s="76" t="s">
        <v>2394</v>
      </c>
      <c r="V210" s="76"/>
      <c r="W210" s="76"/>
      <c r="X210" s="121"/>
      <c r="Y210" s="76"/>
      <c r="AB210" s="642">
        <f t="shared" si="6"/>
        <v>5250.0000000000009</v>
      </c>
      <c r="AC210" s="118">
        <f t="shared" si="7"/>
        <v>80250</v>
      </c>
    </row>
    <row r="211" spans="1:29" ht="15.5" x14ac:dyDescent="0.35">
      <c r="A211" s="76"/>
      <c r="B211" s="76"/>
      <c r="C211" s="214"/>
      <c r="D211" s="76"/>
      <c r="E211" s="76"/>
      <c r="F211" s="231"/>
      <c r="G211" s="76" t="s">
        <v>17897</v>
      </c>
      <c r="H211" s="76"/>
      <c r="I211" s="118">
        <v>75000</v>
      </c>
      <c r="J211" s="76"/>
      <c r="K211" s="76" t="s">
        <v>933</v>
      </c>
      <c r="L211" s="119" t="s">
        <v>6193</v>
      </c>
      <c r="M211" s="76" t="s">
        <v>17892</v>
      </c>
      <c r="N211" s="119">
        <v>1500661</v>
      </c>
      <c r="O211" s="119"/>
      <c r="P211" s="76"/>
      <c r="Q211" s="119" t="s">
        <v>6193</v>
      </c>
      <c r="R211" s="119" t="s">
        <v>2968</v>
      </c>
      <c r="S211" s="76"/>
      <c r="T211" s="76"/>
      <c r="U211" s="76" t="s">
        <v>2394</v>
      </c>
      <c r="V211" s="76"/>
      <c r="W211" s="76"/>
      <c r="X211" s="121"/>
      <c r="Y211" s="76"/>
      <c r="AB211" s="642">
        <f t="shared" si="6"/>
        <v>5250.0000000000009</v>
      </c>
      <c r="AC211" s="118">
        <f t="shared" si="7"/>
        <v>80250</v>
      </c>
    </row>
    <row r="212" spans="1:29" ht="15.5" x14ac:dyDescent="0.35">
      <c r="A212" s="76"/>
      <c r="B212" s="76"/>
      <c r="C212" s="214"/>
      <c r="D212" s="76"/>
      <c r="E212" s="76"/>
      <c r="F212" s="231"/>
      <c r="G212" s="76" t="s">
        <v>17898</v>
      </c>
      <c r="H212" s="76"/>
      <c r="I212" s="118">
        <v>75000</v>
      </c>
      <c r="J212" s="76"/>
      <c r="K212" s="76" t="s">
        <v>933</v>
      </c>
      <c r="L212" s="119" t="s">
        <v>6193</v>
      </c>
      <c r="M212" s="76" t="s">
        <v>17892</v>
      </c>
      <c r="N212" s="119">
        <v>1501122</v>
      </c>
      <c r="O212" s="119"/>
      <c r="P212" s="76"/>
      <c r="Q212" s="119" t="s">
        <v>6193</v>
      </c>
      <c r="R212" s="119" t="s">
        <v>2968</v>
      </c>
      <c r="S212" s="76"/>
      <c r="T212" s="76"/>
      <c r="U212" s="76" t="s">
        <v>2394</v>
      </c>
      <c r="V212" s="76"/>
      <c r="W212" s="76"/>
      <c r="X212" s="121"/>
      <c r="Y212" s="76"/>
      <c r="AB212" s="642">
        <f t="shared" si="6"/>
        <v>5250.0000000000009</v>
      </c>
      <c r="AC212" s="118">
        <f t="shared" si="7"/>
        <v>80250</v>
      </c>
    </row>
    <row r="213" spans="1:29" ht="15.5" x14ac:dyDescent="0.35">
      <c r="A213" s="76"/>
      <c r="B213" s="76"/>
      <c r="C213" s="214"/>
      <c r="D213" s="76"/>
      <c r="E213" s="76"/>
      <c r="F213" s="231"/>
      <c r="G213" s="76" t="s">
        <v>17899</v>
      </c>
      <c r="H213" s="76"/>
      <c r="I213" s="118">
        <v>75000</v>
      </c>
      <c r="J213" s="76"/>
      <c r="K213" s="76" t="s">
        <v>9812</v>
      </c>
      <c r="L213" s="119" t="s">
        <v>6193</v>
      </c>
      <c r="M213" s="76" t="s">
        <v>3270</v>
      </c>
      <c r="N213" s="119" t="s">
        <v>17900</v>
      </c>
      <c r="O213" s="119"/>
      <c r="P213" s="76"/>
      <c r="Q213" s="119" t="s">
        <v>1071</v>
      </c>
      <c r="R213" s="119" t="s">
        <v>9322</v>
      </c>
      <c r="S213" s="76"/>
      <c r="T213" s="76"/>
      <c r="U213" s="76" t="s">
        <v>2394</v>
      </c>
      <c r="V213" s="76"/>
      <c r="W213" s="76"/>
      <c r="X213" s="121"/>
      <c r="Y213" s="76"/>
      <c r="AB213" s="642">
        <f t="shared" si="6"/>
        <v>5250.0000000000009</v>
      </c>
      <c r="AC213" s="118">
        <f t="shared" si="7"/>
        <v>80250</v>
      </c>
    </row>
    <row r="214" spans="1:29" ht="15.5" x14ac:dyDescent="0.35">
      <c r="A214" s="76"/>
      <c r="B214" s="76"/>
      <c r="C214" s="214"/>
      <c r="D214" s="76"/>
      <c r="E214" s="76"/>
      <c r="F214" s="231"/>
      <c r="G214" s="76" t="s">
        <v>17901</v>
      </c>
      <c r="H214" s="76"/>
      <c r="I214" s="118">
        <v>75000</v>
      </c>
      <c r="J214" s="76"/>
      <c r="K214" s="76" t="s">
        <v>1062</v>
      </c>
      <c r="L214" s="119" t="s">
        <v>6193</v>
      </c>
      <c r="M214" s="76" t="s">
        <v>1656</v>
      </c>
      <c r="N214" s="119">
        <v>1152120144</v>
      </c>
      <c r="O214" s="119"/>
      <c r="P214" s="76"/>
      <c r="Q214" s="119" t="s">
        <v>6193</v>
      </c>
      <c r="R214" s="119" t="s">
        <v>8695</v>
      </c>
      <c r="S214" s="76"/>
      <c r="T214" s="76"/>
      <c r="U214" s="76" t="s">
        <v>2394</v>
      </c>
      <c r="V214" s="76"/>
      <c r="W214" s="76"/>
      <c r="X214" s="121"/>
      <c r="Y214" s="76"/>
      <c r="AB214" s="642">
        <f t="shared" si="6"/>
        <v>5250.0000000000009</v>
      </c>
      <c r="AC214" s="118">
        <f t="shared" si="7"/>
        <v>80250</v>
      </c>
    </row>
    <row r="215" spans="1:29" ht="15.5" x14ac:dyDescent="0.35">
      <c r="A215" s="76"/>
      <c r="B215" s="76"/>
      <c r="C215" s="214"/>
      <c r="D215" s="76"/>
      <c r="E215" s="76"/>
      <c r="F215" s="231"/>
      <c r="G215" s="76" t="s">
        <v>17902</v>
      </c>
      <c r="H215" s="76"/>
      <c r="I215" s="118">
        <v>75000</v>
      </c>
      <c r="J215" s="76"/>
      <c r="K215" s="76" t="s">
        <v>1765</v>
      </c>
      <c r="L215" s="76" t="s">
        <v>1765</v>
      </c>
      <c r="M215" s="76" t="s">
        <v>1765</v>
      </c>
      <c r="N215" s="119" t="s">
        <v>1765</v>
      </c>
      <c r="O215" s="76"/>
      <c r="P215" s="76"/>
      <c r="Q215" s="76" t="s">
        <v>1765</v>
      </c>
      <c r="R215" s="76" t="s">
        <v>1765</v>
      </c>
      <c r="S215" s="76"/>
      <c r="T215" s="76"/>
      <c r="U215" s="76" t="s">
        <v>2394</v>
      </c>
      <c r="V215" s="76"/>
      <c r="W215" s="76"/>
      <c r="X215" s="121"/>
      <c r="Y215" s="76"/>
      <c r="AB215" s="642">
        <f t="shared" si="6"/>
        <v>5250.0000000000009</v>
      </c>
      <c r="AC215" s="118">
        <f t="shared" si="7"/>
        <v>80250</v>
      </c>
    </row>
    <row r="216" spans="1:29" ht="15.5" x14ac:dyDescent="0.35">
      <c r="A216" s="76"/>
      <c r="B216" s="76"/>
      <c r="C216" s="214"/>
      <c r="D216" s="76"/>
      <c r="E216" s="76"/>
      <c r="F216" s="231"/>
      <c r="G216" s="76" t="s">
        <v>17903</v>
      </c>
      <c r="H216" s="76"/>
      <c r="I216" s="118">
        <v>75000</v>
      </c>
      <c r="J216" s="76"/>
      <c r="K216" s="76" t="s">
        <v>1062</v>
      </c>
      <c r="L216" s="119" t="s">
        <v>6193</v>
      </c>
      <c r="M216" s="76" t="s">
        <v>1064</v>
      </c>
      <c r="N216" s="119">
        <v>3152110200</v>
      </c>
      <c r="O216" s="119"/>
      <c r="P216" s="76"/>
      <c r="Q216" s="119" t="s">
        <v>3033</v>
      </c>
      <c r="R216" s="119" t="s">
        <v>16653</v>
      </c>
      <c r="S216" s="76"/>
      <c r="T216" s="76"/>
      <c r="U216" s="76"/>
      <c r="V216" s="76"/>
      <c r="W216" s="76"/>
      <c r="X216" s="121"/>
      <c r="Y216" s="76"/>
      <c r="AB216" s="642">
        <f t="shared" si="6"/>
        <v>5250.0000000000009</v>
      </c>
      <c r="AC216" s="118">
        <f t="shared" si="7"/>
        <v>80250</v>
      </c>
    </row>
    <row r="217" spans="1:29" ht="15.5" x14ac:dyDescent="0.35">
      <c r="A217" s="76"/>
      <c r="B217" s="76"/>
      <c r="C217" s="214"/>
      <c r="D217" s="76"/>
      <c r="E217" s="76"/>
      <c r="F217" s="231"/>
      <c r="G217" s="76" t="s">
        <v>17904</v>
      </c>
      <c r="H217" s="76"/>
      <c r="I217" s="118">
        <v>75000</v>
      </c>
      <c r="J217" s="76"/>
      <c r="K217" s="76" t="s">
        <v>1062</v>
      </c>
      <c r="L217" s="119" t="s">
        <v>6193</v>
      </c>
      <c r="M217" s="76" t="s">
        <v>1074</v>
      </c>
      <c r="N217" s="119">
        <v>1152120031</v>
      </c>
      <c r="O217" s="119"/>
      <c r="P217" s="76"/>
      <c r="Q217" s="119" t="s">
        <v>1071</v>
      </c>
      <c r="R217" s="119" t="s">
        <v>1697</v>
      </c>
      <c r="S217" s="76"/>
      <c r="T217" s="76"/>
      <c r="U217" s="76" t="s">
        <v>2394</v>
      </c>
      <c r="V217" s="76"/>
      <c r="W217" s="76"/>
      <c r="X217" s="121"/>
      <c r="Y217" s="76"/>
      <c r="AB217" s="642">
        <f t="shared" si="6"/>
        <v>5250.0000000000009</v>
      </c>
      <c r="AC217" s="118">
        <f t="shared" si="7"/>
        <v>80250</v>
      </c>
    </row>
    <row r="218" spans="1:29" ht="15.5" x14ac:dyDescent="0.35">
      <c r="A218" s="76"/>
      <c r="B218" s="76"/>
      <c r="C218" s="214"/>
      <c r="D218" s="76"/>
      <c r="E218" s="76"/>
      <c r="F218" s="231"/>
      <c r="G218" s="76" t="s">
        <v>17905</v>
      </c>
      <c r="H218" s="76"/>
      <c r="I218" s="118">
        <v>75000</v>
      </c>
      <c r="J218" s="76"/>
      <c r="K218" s="76" t="s">
        <v>933</v>
      </c>
      <c r="L218" s="119" t="s">
        <v>6193</v>
      </c>
      <c r="M218" s="76" t="s">
        <v>17892</v>
      </c>
      <c r="N218" s="119">
        <v>1500659</v>
      </c>
      <c r="O218" s="119"/>
      <c r="P218" s="76"/>
      <c r="Q218" s="119" t="s">
        <v>6193</v>
      </c>
      <c r="R218" s="119" t="s">
        <v>2968</v>
      </c>
      <c r="S218" s="76"/>
      <c r="T218" s="76"/>
      <c r="U218" s="76" t="s">
        <v>2394</v>
      </c>
      <c r="V218" s="76"/>
      <c r="W218" s="76"/>
      <c r="X218" s="121"/>
      <c r="Y218" s="76"/>
      <c r="AB218" s="642">
        <f t="shared" si="6"/>
        <v>5250.0000000000009</v>
      </c>
      <c r="AC218" s="118">
        <f t="shared" si="7"/>
        <v>80250</v>
      </c>
    </row>
    <row r="219" spans="1:29" ht="15.5" x14ac:dyDescent="0.35">
      <c r="A219" s="76"/>
      <c r="B219" s="76"/>
      <c r="C219" s="214"/>
      <c r="D219" s="76"/>
      <c r="E219" s="76"/>
      <c r="F219" s="231"/>
      <c r="G219" s="76" t="s">
        <v>17906</v>
      </c>
      <c r="H219" s="76"/>
      <c r="I219" s="118">
        <v>75000</v>
      </c>
      <c r="J219" s="76"/>
      <c r="K219" s="76" t="s">
        <v>933</v>
      </c>
      <c r="L219" s="119" t="s">
        <v>6193</v>
      </c>
      <c r="M219" s="76" t="s">
        <v>17892</v>
      </c>
      <c r="N219" s="119">
        <v>1501114</v>
      </c>
      <c r="O219" s="119"/>
      <c r="P219" s="76"/>
      <c r="Q219" s="119" t="s">
        <v>6193</v>
      </c>
      <c r="R219" s="119" t="s">
        <v>2968</v>
      </c>
      <c r="S219" s="76"/>
      <c r="T219" s="76"/>
      <c r="U219" s="76" t="s">
        <v>2394</v>
      </c>
      <c r="V219" s="76"/>
      <c r="W219" s="76"/>
      <c r="X219" s="121"/>
      <c r="Y219" s="76"/>
      <c r="AB219" s="642">
        <f t="shared" si="6"/>
        <v>5250.0000000000009</v>
      </c>
      <c r="AC219" s="118">
        <f t="shared" si="7"/>
        <v>80250</v>
      </c>
    </row>
    <row r="220" spans="1:29" ht="15.5" x14ac:dyDescent="0.35">
      <c r="A220" s="76"/>
      <c r="B220" s="76"/>
      <c r="C220" s="214"/>
      <c r="D220" s="76"/>
      <c r="E220" s="76"/>
      <c r="F220" s="231"/>
      <c r="G220" s="76" t="s">
        <v>17907</v>
      </c>
      <c r="H220" s="76"/>
      <c r="I220" s="118">
        <v>75000</v>
      </c>
      <c r="J220" s="76"/>
      <c r="K220" s="76" t="s">
        <v>1765</v>
      </c>
      <c r="L220" s="76" t="s">
        <v>1765</v>
      </c>
      <c r="M220" s="76" t="s">
        <v>1765</v>
      </c>
      <c r="N220" s="119" t="s">
        <v>1765</v>
      </c>
      <c r="O220" s="76"/>
      <c r="P220" s="76"/>
      <c r="Q220" s="76" t="s">
        <v>1765</v>
      </c>
      <c r="R220" s="76" t="s">
        <v>1765</v>
      </c>
      <c r="S220" s="76"/>
      <c r="T220" s="76"/>
      <c r="U220" s="76" t="s">
        <v>2394</v>
      </c>
      <c r="V220" s="76"/>
      <c r="W220" s="76"/>
      <c r="X220" s="121"/>
      <c r="Y220" s="76"/>
      <c r="AB220" s="642">
        <f t="shared" si="6"/>
        <v>5250.0000000000009</v>
      </c>
      <c r="AC220" s="118">
        <f t="shared" si="7"/>
        <v>80250</v>
      </c>
    </row>
    <row r="221" spans="1:29" ht="15.5" x14ac:dyDescent="0.35">
      <c r="A221" s="76"/>
      <c r="B221" s="76"/>
      <c r="C221" s="214"/>
      <c r="D221" s="76"/>
      <c r="E221" s="76"/>
      <c r="F221" s="231"/>
      <c r="G221" s="76" t="s">
        <v>17908</v>
      </c>
      <c r="H221" s="76"/>
      <c r="I221" s="118">
        <v>75000</v>
      </c>
      <c r="J221" s="76"/>
      <c r="K221" s="76" t="s">
        <v>1062</v>
      </c>
      <c r="L221" s="119" t="s">
        <v>6193</v>
      </c>
      <c r="M221" s="76" t="s">
        <v>4108</v>
      </c>
      <c r="N221" s="119">
        <v>1152110062</v>
      </c>
      <c r="O221" s="119"/>
      <c r="P221" s="76"/>
      <c r="Q221" s="119" t="s">
        <v>1071</v>
      </c>
      <c r="R221" s="119" t="s">
        <v>1697</v>
      </c>
      <c r="S221" s="76"/>
      <c r="T221" s="76"/>
      <c r="U221" s="76" t="s">
        <v>2394</v>
      </c>
      <c r="V221" s="76"/>
      <c r="W221" s="76"/>
      <c r="X221" s="121"/>
      <c r="Y221" s="76"/>
      <c r="AB221" s="642">
        <f t="shared" si="6"/>
        <v>5250.0000000000009</v>
      </c>
      <c r="AC221" s="118">
        <f t="shared" si="7"/>
        <v>80250</v>
      </c>
    </row>
    <row r="222" spans="1:29" ht="15.5" x14ac:dyDescent="0.35">
      <c r="A222" s="76"/>
      <c r="B222" s="76"/>
      <c r="C222" s="214"/>
      <c r="D222" s="76"/>
      <c r="E222" s="76"/>
      <c r="F222" s="231"/>
      <c r="G222" s="76" t="s">
        <v>17909</v>
      </c>
      <c r="H222" s="76"/>
      <c r="I222" s="118">
        <v>75000</v>
      </c>
      <c r="J222" s="76"/>
      <c r="K222" s="76" t="s">
        <v>1062</v>
      </c>
      <c r="L222" s="119" t="s">
        <v>6193</v>
      </c>
      <c r="M222" s="76" t="s">
        <v>1074</v>
      </c>
      <c r="N222" s="119">
        <v>1152120033</v>
      </c>
      <c r="O222" s="119"/>
      <c r="P222" s="76"/>
      <c r="Q222" s="119" t="s">
        <v>1071</v>
      </c>
      <c r="R222" s="119" t="s">
        <v>1697</v>
      </c>
      <c r="S222" s="76"/>
      <c r="T222" s="76"/>
      <c r="U222" s="76" t="s">
        <v>2394</v>
      </c>
      <c r="V222" s="76"/>
      <c r="W222" s="76"/>
      <c r="X222" s="121"/>
      <c r="Y222" s="76"/>
      <c r="AB222" s="642">
        <f t="shared" si="6"/>
        <v>5250.0000000000009</v>
      </c>
      <c r="AC222" s="118">
        <f t="shared" si="7"/>
        <v>80250</v>
      </c>
    </row>
    <row r="223" spans="1:29" ht="15.5" x14ac:dyDescent="0.35">
      <c r="A223" s="76"/>
      <c r="B223" s="76"/>
      <c r="C223" s="214"/>
      <c r="D223" s="76"/>
      <c r="E223" s="76"/>
      <c r="F223" s="231"/>
      <c r="G223" s="76" t="s">
        <v>17910</v>
      </c>
      <c r="H223" s="76"/>
      <c r="I223" s="118">
        <v>75000</v>
      </c>
      <c r="J223" s="76"/>
      <c r="K223" s="76" t="s">
        <v>933</v>
      </c>
      <c r="L223" s="119" t="s">
        <v>6193</v>
      </c>
      <c r="M223" s="76" t="s">
        <v>17892</v>
      </c>
      <c r="N223" s="119">
        <v>1500653</v>
      </c>
      <c r="O223" s="119"/>
      <c r="P223" s="76"/>
      <c r="Q223" s="119" t="s">
        <v>6193</v>
      </c>
      <c r="R223" s="119" t="s">
        <v>2968</v>
      </c>
      <c r="S223" s="76"/>
      <c r="T223" s="76"/>
      <c r="U223" s="76" t="s">
        <v>2394</v>
      </c>
      <c r="V223" s="76"/>
      <c r="W223" s="76"/>
      <c r="X223" s="121"/>
      <c r="Y223" s="76"/>
      <c r="AB223" s="642">
        <f t="shared" si="6"/>
        <v>5250.0000000000009</v>
      </c>
      <c r="AC223" s="118">
        <f t="shared" si="7"/>
        <v>80250</v>
      </c>
    </row>
    <row r="224" spans="1:29" ht="15.5" x14ac:dyDescent="0.35">
      <c r="A224" s="76"/>
      <c r="B224" s="76"/>
      <c r="C224" s="214"/>
      <c r="D224" s="76"/>
      <c r="E224" s="76"/>
      <c r="F224" s="231"/>
      <c r="G224" s="76" t="s">
        <v>17911</v>
      </c>
      <c r="H224" s="76"/>
      <c r="I224" s="118">
        <v>75000</v>
      </c>
      <c r="J224" s="76"/>
      <c r="K224" s="76" t="s">
        <v>933</v>
      </c>
      <c r="L224" s="119" t="s">
        <v>6193</v>
      </c>
      <c r="M224" s="76" t="s">
        <v>17892</v>
      </c>
      <c r="N224" s="119">
        <v>1500658</v>
      </c>
      <c r="O224" s="119"/>
      <c r="P224" s="76"/>
      <c r="Q224" s="119" t="s">
        <v>6193</v>
      </c>
      <c r="R224" s="119" t="s">
        <v>2968</v>
      </c>
      <c r="S224" s="76"/>
      <c r="T224" s="76"/>
      <c r="U224" s="76" t="s">
        <v>2394</v>
      </c>
      <c r="V224" s="76"/>
      <c r="W224" s="76"/>
      <c r="X224" s="121"/>
      <c r="Y224" s="76"/>
      <c r="AB224" s="642">
        <f t="shared" si="6"/>
        <v>5250.0000000000009</v>
      </c>
      <c r="AC224" s="118">
        <f t="shared" si="7"/>
        <v>80250</v>
      </c>
    </row>
    <row r="225" spans="1:29" ht="15.5" x14ac:dyDescent="0.35">
      <c r="A225" s="76"/>
      <c r="B225" s="76"/>
      <c r="C225" s="214"/>
      <c r="D225" s="76"/>
      <c r="E225" s="76"/>
      <c r="F225" s="231"/>
      <c r="G225" s="76" t="s">
        <v>17912</v>
      </c>
      <c r="H225" s="76"/>
      <c r="I225" s="118">
        <v>75000</v>
      </c>
      <c r="J225" s="76"/>
      <c r="K225" s="76" t="s">
        <v>9812</v>
      </c>
      <c r="L225" s="119" t="s">
        <v>6193</v>
      </c>
      <c r="M225" s="76" t="s">
        <v>3270</v>
      </c>
      <c r="N225" s="119" t="s">
        <v>17913</v>
      </c>
      <c r="O225" s="119"/>
      <c r="P225" s="76"/>
      <c r="Q225" s="119" t="s">
        <v>1071</v>
      </c>
      <c r="R225" s="119" t="s">
        <v>9322</v>
      </c>
      <c r="S225" s="76"/>
      <c r="T225" s="76"/>
      <c r="U225" s="76" t="s">
        <v>2394</v>
      </c>
      <c r="V225" s="76"/>
      <c r="W225" s="76"/>
      <c r="X225" s="121"/>
      <c r="Y225" s="76"/>
      <c r="AB225" s="642">
        <f t="shared" si="6"/>
        <v>5250.0000000000009</v>
      </c>
      <c r="AC225" s="118">
        <f t="shared" si="7"/>
        <v>80250</v>
      </c>
    </row>
    <row r="226" spans="1:29" ht="15.5" x14ac:dyDescent="0.35">
      <c r="A226" s="76"/>
      <c r="B226" s="76"/>
      <c r="C226" s="214"/>
      <c r="D226" s="76"/>
      <c r="E226" s="76"/>
      <c r="F226" s="231"/>
      <c r="G226" s="76" t="s">
        <v>17914</v>
      </c>
      <c r="H226" s="76"/>
      <c r="I226" s="118">
        <v>75000</v>
      </c>
      <c r="J226" s="76"/>
      <c r="K226" s="76" t="s">
        <v>1062</v>
      </c>
      <c r="L226" s="119" t="s">
        <v>6193</v>
      </c>
      <c r="M226" s="76" t="s">
        <v>1656</v>
      </c>
      <c r="N226" s="119">
        <v>1152120143</v>
      </c>
      <c r="O226" s="119"/>
      <c r="P226" s="76"/>
      <c r="Q226" s="119" t="s">
        <v>6193</v>
      </c>
      <c r="R226" s="119" t="s">
        <v>8695</v>
      </c>
      <c r="S226" s="76"/>
      <c r="T226" s="76"/>
      <c r="U226" s="76" t="s">
        <v>2394</v>
      </c>
      <c r="V226" s="76"/>
      <c r="W226" s="76"/>
      <c r="X226" s="121"/>
      <c r="Y226" s="76"/>
      <c r="AB226" s="642">
        <f t="shared" si="6"/>
        <v>5250.0000000000009</v>
      </c>
      <c r="AC226" s="118">
        <f t="shared" si="7"/>
        <v>80250</v>
      </c>
    </row>
    <row r="227" spans="1:29" ht="15.5" x14ac:dyDescent="0.35">
      <c r="A227" s="76"/>
      <c r="B227" s="76"/>
      <c r="C227" s="214"/>
      <c r="D227" s="76"/>
      <c r="E227" s="76"/>
      <c r="F227" s="231"/>
      <c r="G227" s="76" t="s">
        <v>17915</v>
      </c>
      <c r="H227" s="76"/>
      <c r="I227" s="118">
        <v>75000</v>
      </c>
      <c r="J227" s="76"/>
      <c r="K227" s="76" t="s">
        <v>1765</v>
      </c>
      <c r="L227" s="76" t="s">
        <v>1765</v>
      </c>
      <c r="M227" s="76" t="s">
        <v>1765</v>
      </c>
      <c r="N227" s="119" t="s">
        <v>1765</v>
      </c>
      <c r="O227" s="76"/>
      <c r="P227" s="76"/>
      <c r="Q227" s="76" t="s">
        <v>1765</v>
      </c>
      <c r="R227" s="76" t="s">
        <v>1765</v>
      </c>
      <c r="S227" s="76"/>
      <c r="T227" s="76"/>
      <c r="U227" s="76" t="s">
        <v>2394</v>
      </c>
      <c r="V227" s="76"/>
      <c r="W227" s="76"/>
      <c r="X227" s="121"/>
      <c r="Y227" s="76"/>
      <c r="AB227" s="642">
        <f t="shared" si="6"/>
        <v>5250.0000000000009</v>
      </c>
      <c r="AC227" s="118">
        <f t="shared" si="7"/>
        <v>80250</v>
      </c>
    </row>
    <row r="228" spans="1:29" ht="15.5" x14ac:dyDescent="0.35">
      <c r="A228" s="76"/>
      <c r="B228" s="76"/>
      <c r="C228" s="214"/>
      <c r="D228" s="76"/>
      <c r="E228" s="76"/>
      <c r="F228" s="231"/>
      <c r="G228" s="76" t="s">
        <v>17916</v>
      </c>
      <c r="H228" s="76"/>
      <c r="I228" s="118">
        <v>75000</v>
      </c>
      <c r="J228" s="76"/>
      <c r="K228" s="76" t="s">
        <v>1062</v>
      </c>
      <c r="L228" s="119" t="s">
        <v>6193</v>
      </c>
      <c r="M228" s="76" t="s">
        <v>1064</v>
      </c>
      <c r="N228" s="119">
        <v>3152110204</v>
      </c>
      <c r="O228" s="119"/>
      <c r="P228" s="76"/>
      <c r="Q228" s="119" t="s">
        <v>3033</v>
      </c>
      <c r="R228" s="119" t="s">
        <v>16653</v>
      </c>
      <c r="S228" s="76"/>
      <c r="T228" s="76"/>
      <c r="U228" s="76" t="s">
        <v>2394</v>
      </c>
      <c r="V228" s="76"/>
      <c r="W228" s="76"/>
      <c r="X228" s="121"/>
      <c r="Y228" s="76"/>
      <c r="AB228" s="642">
        <f t="shared" si="6"/>
        <v>5250.0000000000009</v>
      </c>
      <c r="AC228" s="118">
        <f t="shared" si="7"/>
        <v>80250</v>
      </c>
    </row>
    <row r="229" spans="1:29" ht="15.5" x14ac:dyDescent="0.35">
      <c r="A229" s="76"/>
      <c r="B229" s="76"/>
      <c r="C229" s="214"/>
      <c r="D229" s="76"/>
      <c r="E229" s="76"/>
      <c r="F229" s="231"/>
      <c r="G229" s="76" t="s">
        <v>17917</v>
      </c>
      <c r="H229" s="76"/>
      <c r="I229" s="118">
        <v>75000</v>
      </c>
      <c r="J229" s="76"/>
      <c r="K229" s="76" t="s">
        <v>1062</v>
      </c>
      <c r="L229" s="119" t="s">
        <v>6193</v>
      </c>
      <c r="M229" s="76" t="s">
        <v>1074</v>
      </c>
      <c r="N229" s="119">
        <v>1152120030</v>
      </c>
      <c r="O229" s="119"/>
      <c r="P229" s="76"/>
      <c r="Q229" s="119" t="s">
        <v>1071</v>
      </c>
      <c r="R229" s="119" t="s">
        <v>1697</v>
      </c>
      <c r="S229" s="76"/>
      <c r="T229" s="76"/>
      <c r="U229" s="76" t="s">
        <v>2394</v>
      </c>
      <c r="V229" s="76"/>
      <c r="W229" s="76"/>
      <c r="X229" s="121"/>
      <c r="Y229" s="76"/>
      <c r="AB229" s="642">
        <f t="shared" si="6"/>
        <v>5250.0000000000009</v>
      </c>
      <c r="AC229" s="118">
        <f t="shared" si="7"/>
        <v>80250</v>
      </c>
    </row>
    <row r="230" spans="1:29" ht="15.5" x14ac:dyDescent="0.35">
      <c r="A230" s="76"/>
      <c r="B230" s="76"/>
      <c r="C230" s="214"/>
      <c r="D230" s="76"/>
      <c r="E230" s="76"/>
      <c r="F230" s="231"/>
      <c r="G230" s="76" t="s">
        <v>17918</v>
      </c>
      <c r="H230" s="76"/>
      <c r="I230" s="118">
        <v>75000</v>
      </c>
      <c r="J230" s="76"/>
      <c r="K230" s="76" t="s">
        <v>933</v>
      </c>
      <c r="L230" s="119" t="s">
        <v>6193</v>
      </c>
      <c r="M230" s="76" t="s">
        <v>17892</v>
      </c>
      <c r="N230" s="119">
        <v>1500657</v>
      </c>
      <c r="O230" s="119"/>
      <c r="P230" s="76"/>
      <c r="Q230" s="119" t="s">
        <v>6193</v>
      </c>
      <c r="R230" s="119" t="s">
        <v>2968</v>
      </c>
      <c r="S230" s="76"/>
      <c r="T230" s="76"/>
      <c r="U230" s="76" t="s">
        <v>2394</v>
      </c>
      <c r="V230" s="76"/>
      <c r="W230" s="76"/>
      <c r="X230" s="121"/>
      <c r="Y230" s="76"/>
      <c r="AB230" s="642">
        <f t="shared" si="6"/>
        <v>5250.0000000000009</v>
      </c>
      <c r="AC230" s="118">
        <f t="shared" si="7"/>
        <v>80250</v>
      </c>
    </row>
    <row r="231" spans="1:29" ht="15.5" x14ac:dyDescent="0.35">
      <c r="A231" s="76"/>
      <c r="B231" s="76"/>
      <c r="C231" s="214"/>
      <c r="D231" s="76"/>
      <c r="E231" s="76"/>
      <c r="F231" s="231"/>
      <c r="G231" s="76" t="s">
        <v>17919</v>
      </c>
      <c r="H231" s="76"/>
      <c r="I231" s="118">
        <v>75000</v>
      </c>
      <c r="J231" s="76"/>
      <c r="K231" s="76" t="s">
        <v>933</v>
      </c>
      <c r="L231" s="119" t="s">
        <v>6193</v>
      </c>
      <c r="M231" s="76" t="s">
        <v>17892</v>
      </c>
      <c r="N231" s="119">
        <v>1500660</v>
      </c>
      <c r="O231" s="119"/>
      <c r="P231" s="76"/>
      <c r="Q231" s="119" t="s">
        <v>6193</v>
      </c>
      <c r="R231" s="119" t="s">
        <v>2968</v>
      </c>
      <c r="S231" s="76"/>
      <c r="T231" s="76"/>
      <c r="U231" s="76" t="s">
        <v>2394</v>
      </c>
      <c r="V231" s="76"/>
      <c r="W231" s="76"/>
      <c r="X231" s="121"/>
      <c r="Y231" s="76"/>
      <c r="AB231" s="642">
        <f t="shared" si="6"/>
        <v>5250.0000000000009</v>
      </c>
      <c r="AC231" s="118">
        <f t="shared" si="7"/>
        <v>80250</v>
      </c>
    </row>
    <row r="232" spans="1:29" ht="15.5" x14ac:dyDescent="0.35">
      <c r="A232" s="76"/>
      <c r="B232" s="76"/>
      <c r="C232" s="214"/>
      <c r="D232" s="76"/>
      <c r="E232" s="76"/>
      <c r="F232" s="231"/>
      <c r="G232" s="76" t="s">
        <v>17920</v>
      </c>
      <c r="H232" s="76"/>
      <c r="I232" s="118">
        <v>75000</v>
      </c>
      <c r="J232" s="76"/>
      <c r="K232" s="76" t="s">
        <v>1765</v>
      </c>
      <c r="L232" s="76" t="s">
        <v>1765</v>
      </c>
      <c r="M232" s="76" t="s">
        <v>1765</v>
      </c>
      <c r="N232" s="119" t="s">
        <v>1765</v>
      </c>
      <c r="O232" s="76"/>
      <c r="P232" s="76"/>
      <c r="Q232" s="76" t="s">
        <v>1765</v>
      </c>
      <c r="R232" s="76" t="s">
        <v>1765</v>
      </c>
      <c r="S232" s="76"/>
      <c r="T232" s="76"/>
      <c r="U232" s="76" t="s">
        <v>2394</v>
      </c>
      <c r="V232" s="76"/>
      <c r="W232" s="76"/>
      <c r="X232" s="121"/>
      <c r="Y232" s="76"/>
      <c r="AB232" s="642">
        <f t="shared" si="6"/>
        <v>5250.0000000000009</v>
      </c>
      <c r="AC232" s="118">
        <f t="shared" si="7"/>
        <v>80250</v>
      </c>
    </row>
    <row r="233" spans="1:29" ht="15.5" x14ac:dyDescent="0.35">
      <c r="A233" s="76"/>
      <c r="B233" s="76"/>
      <c r="C233" s="214"/>
      <c r="D233" s="76"/>
      <c r="E233" s="76"/>
      <c r="F233" s="231"/>
      <c r="G233" s="76" t="s">
        <v>17921</v>
      </c>
      <c r="H233" s="76"/>
      <c r="I233" s="118">
        <v>75000</v>
      </c>
      <c r="J233" s="76"/>
      <c r="K233" s="76" t="s">
        <v>1062</v>
      </c>
      <c r="L233" s="119" t="s">
        <v>6193</v>
      </c>
      <c r="M233" s="76" t="s">
        <v>4108</v>
      </c>
      <c r="N233" s="119">
        <v>1152110063</v>
      </c>
      <c r="O233" s="119"/>
      <c r="P233" s="76"/>
      <c r="Q233" s="119" t="s">
        <v>1071</v>
      </c>
      <c r="R233" s="119" t="s">
        <v>1697</v>
      </c>
      <c r="S233" s="76"/>
      <c r="T233" s="76"/>
      <c r="U233" s="76" t="s">
        <v>2394</v>
      </c>
      <c r="V233" s="76"/>
      <c r="W233" s="76"/>
      <c r="X233" s="121"/>
      <c r="Y233" s="76"/>
      <c r="AB233" s="642">
        <f t="shared" si="6"/>
        <v>5250.0000000000009</v>
      </c>
      <c r="AC233" s="118">
        <f t="shared" si="7"/>
        <v>80250</v>
      </c>
    </row>
    <row r="234" spans="1:29" ht="15.5" x14ac:dyDescent="0.35">
      <c r="A234" s="76"/>
      <c r="B234" s="76"/>
      <c r="C234" s="214"/>
      <c r="D234" s="76"/>
      <c r="E234" s="76"/>
      <c r="F234" s="231"/>
      <c r="G234" s="76" t="s">
        <v>17922</v>
      </c>
      <c r="H234" s="76"/>
      <c r="I234" s="118">
        <v>75000</v>
      </c>
      <c r="J234" s="76"/>
      <c r="K234" s="76" t="s">
        <v>1062</v>
      </c>
      <c r="L234" s="119" t="s">
        <v>6193</v>
      </c>
      <c r="M234" s="76" t="s">
        <v>1074</v>
      </c>
      <c r="N234" s="119">
        <v>1152120034</v>
      </c>
      <c r="O234" s="119"/>
      <c r="P234" s="76"/>
      <c r="Q234" s="119" t="s">
        <v>1071</v>
      </c>
      <c r="R234" s="119" t="s">
        <v>1697</v>
      </c>
      <c r="S234" s="76"/>
      <c r="T234" s="76"/>
      <c r="U234" s="76" t="s">
        <v>2394</v>
      </c>
      <c r="V234" s="76"/>
      <c r="W234" s="76"/>
      <c r="X234" s="121"/>
      <c r="Y234" s="76"/>
      <c r="AB234" s="642">
        <f t="shared" si="6"/>
        <v>5250.0000000000009</v>
      </c>
      <c r="AC234" s="118">
        <f t="shared" si="7"/>
        <v>80250</v>
      </c>
    </row>
    <row r="235" spans="1:29" ht="15.5" x14ac:dyDescent="0.35">
      <c r="A235" s="76"/>
      <c r="B235" s="76"/>
      <c r="C235" s="214"/>
      <c r="D235" s="76"/>
      <c r="E235" s="76"/>
      <c r="F235" s="231"/>
      <c r="G235" s="76" t="s">
        <v>17923</v>
      </c>
      <c r="H235" s="76"/>
      <c r="I235" s="118">
        <v>75000</v>
      </c>
      <c r="J235" s="76"/>
      <c r="K235" s="76" t="s">
        <v>933</v>
      </c>
      <c r="L235" s="119" t="s">
        <v>6193</v>
      </c>
      <c r="M235" s="76" t="s">
        <v>17892</v>
      </c>
      <c r="N235" s="119">
        <v>1500649</v>
      </c>
      <c r="O235" s="119"/>
      <c r="P235" s="76"/>
      <c r="Q235" s="119" t="s">
        <v>6193</v>
      </c>
      <c r="R235" s="119" t="s">
        <v>2968</v>
      </c>
      <c r="S235" s="76"/>
      <c r="T235" s="76"/>
      <c r="U235" s="76" t="s">
        <v>2394</v>
      </c>
      <c r="V235" s="76"/>
      <c r="W235" s="76"/>
      <c r="X235" s="121"/>
      <c r="Y235" s="76"/>
      <c r="AB235" s="642">
        <f t="shared" si="6"/>
        <v>5250.0000000000009</v>
      </c>
      <c r="AC235" s="118">
        <f t="shared" si="7"/>
        <v>80250</v>
      </c>
    </row>
    <row r="236" spans="1:29" ht="15.5" x14ac:dyDescent="0.35">
      <c r="A236" s="76"/>
      <c r="B236" s="76"/>
      <c r="C236" s="214"/>
      <c r="D236" s="76"/>
      <c r="E236" s="76"/>
      <c r="F236" s="231"/>
      <c r="G236" s="76" t="s">
        <v>17924</v>
      </c>
      <c r="H236" s="76"/>
      <c r="I236" s="118">
        <v>75000</v>
      </c>
      <c r="J236" s="76"/>
      <c r="K236" s="76" t="s">
        <v>933</v>
      </c>
      <c r="L236" s="119" t="s">
        <v>6193</v>
      </c>
      <c r="M236" s="76" t="s">
        <v>17892</v>
      </c>
      <c r="N236" s="119">
        <v>1500655</v>
      </c>
      <c r="O236" s="119"/>
      <c r="P236" s="76"/>
      <c r="Q236" s="119" t="s">
        <v>6193</v>
      </c>
      <c r="R236" s="119" t="s">
        <v>2968</v>
      </c>
      <c r="S236" s="76"/>
      <c r="T236" s="76"/>
      <c r="U236" s="76" t="s">
        <v>2394</v>
      </c>
      <c r="V236" s="76"/>
      <c r="W236" s="76"/>
      <c r="X236" s="121"/>
      <c r="Y236" s="76"/>
      <c r="AB236" s="642">
        <f t="shared" si="6"/>
        <v>5250.0000000000009</v>
      </c>
      <c r="AC236" s="118">
        <f t="shared" si="7"/>
        <v>80250</v>
      </c>
    </row>
    <row r="237" spans="1:29" ht="15.5" x14ac:dyDescent="0.35">
      <c r="A237" s="76"/>
      <c r="B237" s="76"/>
      <c r="C237" s="214"/>
      <c r="D237" s="76"/>
      <c r="E237" s="76"/>
      <c r="F237" s="231"/>
      <c r="G237" s="76" t="s">
        <v>17925</v>
      </c>
      <c r="H237" s="76"/>
      <c r="I237" s="118">
        <v>75000</v>
      </c>
      <c r="J237" s="76"/>
      <c r="K237" s="76" t="s">
        <v>9812</v>
      </c>
      <c r="L237" s="119" t="s">
        <v>6193</v>
      </c>
      <c r="M237" s="76" t="s">
        <v>3270</v>
      </c>
      <c r="N237" s="119" t="s">
        <v>17926</v>
      </c>
      <c r="O237" s="119"/>
      <c r="P237" s="76"/>
      <c r="Q237" s="119" t="s">
        <v>1071</v>
      </c>
      <c r="R237" s="119" t="s">
        <v>9322</v>
      </c>
      <c r="S237" s="76"/>
      <c r="T237" s="76"/>
      <c r="U237" s="76" t="s">
        <v>2394</v>
      </c>
      <c r="V237" s="76"/>
      <c r="W237" s="76"/>
      <c r="X237" s="121"/>
      <c r="Y237" s="76"/>
      <c r="AB237" s="642">
        <f t="shared" si="6"/>
        <v>5250.0000000000009</v>
      </c>
      <c r="AC237" s="118">
        <f t="shared" si="7"/>
        <v>80250</v>
      </c>
    </row>
    <row r="238" spans="1:29" ht="15.5" x14ac:dyDescent="0.35">
      <c r="A238" s="76"/>
      <c r="B238" s="76"/>
      <c r="C238" s="214"/>
      <c r="D238" s="76"/>
      <c r="E238" s="76"/>
      <c r="F238" s="231"/>
      <c r="G238" s="76" t="s">
        <v>17927</v>
      </c>
      <c r="H238" s="76"/>
      <c r="I238" s="118">
        <v>75000</v>
      </c>
      <c r="J238" s="76"/>
      <c r="K238" s="76" t="s">
        <v>1062</v>
      </c>
      <c r="L238" s="119" t="s">
        <v>6193</v>
      </c>
      <c r="M238" s="76" t="s">
        <v>1656</v>
      </c>
      <c r="N238" s="119">
        <v>1152120145</v>
      </c>
      <c r="O238" s="119"/>
      <c r="P238" s="76"/>
      <c r="Q238" s="119" t="s">
        <v>6193</v>
      </c>
      <c r="R238" s="119" t="s">
        <v>8695</v>
      </c>
      <c r="S238" s="76"/>
      <c r="T238" s="76"/>
      <c r="U238" s="76" t="s">
        <v>2394</v>
      </c>
      <c r="V238" s="76"/>
      <c r="W238" s="76"/>
      <c r="X238" s="121"/>
      <c r="Y238" s="76"/>
      <c r="AB238" s="642">
        <f t="shared" si="6"/>
        <v>5250.0000000000009</v>
      </c>
      <c r="AC238" s="118">
        <f t="shared" si="7"/>
        <v>80250</v>
      </c>
    </row>
    <row r="239" spans="1:29" ht="15.5" x14ac:dyDescent="0.35">
      <c r="A239" s="76"/>
      <c r="B239" s="76"/>
      <c r="C239" s="214"/>
      <c r="D239" s="76"/>
      <c r="E239" s="76"/>
      <c r="F239" s="231"/>
      <c r="G239" s="76" t="s">
        <v>17928</v>
      </c>
      <c r="H239" s="76"/>
      <c r="I239" s="118">
        <v>75000</v>
      </c>
      <c r="J239" s="76"/>
      <c r="K239" s="76" t="s">
        <v>1765</v>
      </c>
      <c r="L239" s="76" t="s">
        <v>1765</v>
      </c>
      <c r="M239" s="76" t="s">
        <v>1765</v>
      </c>
      <c r="N239" s="119" t="s">
        <v>1765</v>
      </c>
      <c r="O239" s="76"/>
      <c r="P239" s="76"/>
      <c r="Q239" s="76" t="s">
        <v>1765</v>
      </c>
      <c r="R239" s="76" t="s">
        <v>1765</v>
      </c>
      <c r="S239" s="76"/>
      <c r="T239" s="76"/>
      <c r="U239" s="76" t="s">
        <v>2394</v>
      </c>
      <c r="V239" s="76"/>
      <c r="W239" s="76"/>
      <c r="X239" s="121"/>
      <c r="Y239" s="76"/>
      <c r="AB239" s="642">
        <f t="shared" si="6"/>
        <v>5250.0000000000009</v>
      </c>
      <c r="AC239" s="118">
        <f t="shared" si="7"/>
        <v>80250</v>
      </c>
    </row>
    <row r="240" spans="1:29" ht="15.5" x14ac:dyDescent="0.35">
      <c r="A240" s="76"/>
      <c r="B240" s="76"/>
      <c r="C240" s="214"/>
      <c r="D240" s="76"/>
      <c r="E240" s="76"/>
      <c r="F240" s="231"/>
      <c r="G240" s="76" t="s">
        <v>17929</v>
      </c>
      <c r="H240" s="76"/>
      <c r="I240" s="118">
        <v>75000</v>
      </c>
      <c r="J240" s="76"/>
      <c r="K240" s="76" t="s">
        <v>1062</v>
      </c>
      <c r="L240" s="119" t="s">
        <v>6193</v>
      </c>
      <c r="M240" s="76" t="s">
        <v>3278</v>
      </c>
      <c r="N240" s="119">
        <v>1152100234</v>
      </c>
      <c r="O240" s="119"/>
      <c r="P240" s="76"/>
      <c r="Q240" s="119" t="s">
        <v>6193</v>
      </c>
      <c r="R240" s="119" t="s">
        <v>1697</v>
      </c>
      <c r="S240" s="76"/>
      <c r="T240" s="76"/>
      <c r="U240" s="76" t="s">
        <v>2394</v>
      </c>
      <c r="V240" s="76"/>
      <c r="W240" s="76"/>
      <c r="X240" s="121"/>
      <c r="Y240" s="76"/>
      <c r="AB240" s="642">
        <f t="shared" si="6"/>
        <v>5250.0000000000009</v>
      </c>
      <c r="AC240" s="118">
        <f t="shared" si="7"/>
        <v>80250</v>
      </c>
    </row>
    <row r="241" spans="1:29" ht="15.5" x14ac:dyDescent="0.35">
      <c r="A241" s="76"/>
      <c r="B241" s="76"/>
      <c r="C241" s="214"/>
      <c r="D241" s="76"/>
      <c r="E241" s="76"/>
      <c r="F241" s="231"/>
      <c r="G241" s="76" t="s">
        <v>17930</v>
      </c>
      <c r="H241" s="76"/>
      <c r="I241" s="118">
        <v>75000</v>
      </c>
      <c r="J241" s="76"/>
      <c r="K241" s="76" t="s">
        <v>1062</v>
      </c>
      <c r="L241" s="119" t="s">
        <v>6193</v>
      </c>
      <c r="M241" s="76" t="s">
        <v>1074</v>
      </c>
      <c r="N241" s="119">
        <v>1152120032</v>
      </c>
      <c r="O241" s="119"/>
      <c r="P241" s="76"/>
      <c r="Q241" s="119" t="s">
        <v>1071</v>
      </c>
      <c r="R241" s="119" t="s">
        <v>1697</v>
      </c>
      <c r="S241" s="76"/>
      <c r="T241" s="76"/>
      <c r="U241" s="76" t="s">
        <v>2394</v>
      </c>
      <c r="V241" s="76"/>
      <c r="W241" s="76"/>
      <c r="X241" s="121"/>
      <c r="Y241" s="76"/>
      <c r="AB241" s="642">
        <f t="shared" si="6"/>
        <v>5250.0000000000009</v>
      </c>
      <c r="AC241" s="118">
        <f t="shared" si="7"/>
        <v>80250</v>
      </c>
    </row>
    <row r="242" spans="1:29" ht="15.5" x14ac:dyDescent="0.35">
      <c r="A242" s="76"/>
      <c r="B242" s="76"/>
      <c r="C242" s="214"/>
      <c r="D242" s="76"/>
      <c r="E242" s="76"/>
      <c r="F242" s="231"/>
      <c r="G242" s="76" t="s">
        <v>17931</v>
      </c>
      <c r="H242" s="76"/>
      <c r="I242" s="118">
        <v>75000</v>
      </c>
      <c r="J242" s="76"/>
      <c r="K242" s="76" t="s">
        <v>933</v>
      </c>
      <c r="L242" s="119" t="s">
        <v>6193</v>
      </c>
      <c r="M242" s="76" t="s">
        <v>17892</v>
      </c>
      <c r="N242" s="119">
        <v>1500654</v>
      </c>
      <c r="O242" s="119"/>
      <c r="P242" s="76"/>
      <c r="Q242" s="119" t="s">
        <v>6193</v>
      </c>
      <c r="R242" s="119" t="s">
        <v>2968</v>
      </c>
      <c r="S242" s="76"/>
      <c r="T242" s="76"/>
      <c r="U242" s="76" t="s">
        <v>2394</v>
      </c>
      <c r="V242" s="76"/>
      <c r="W242" s="76"/>
      <c r="X242" s="121"/>
      <c r="Y242" s="76"/>
      <c r="AB242" s="642">
        <f t="shared" si="6"/>
        <v>5250.0000000000009</v>
      </c>
      <c r="AC242" s="118">
        <f t="shared" si="7"/>
        <v>80250</v>
      </c>
    </row>
    <row r="243" spans="1:29" ht="15.5" x14ac:dyDescent="0.35">
      <c r="A243" s="76"/>
      <c r="B243" s="76"/>
      <c r="C243" s="214"/>
      <c r="D243" s="76"/>
      <c r="E243" s="76"/>
      <c r="F243" s="231"/>
      <c r="G243" s="76" t="s">
        <v>17932</v>
      </c>
      <c r="H243" s="76"/>
      <c r="I243" s="118">
        <v>75000</v>
      </c>
      <c r="J243" s="76"/>
      <c r="K243" s="76" t="s">
        <v>933</v>
      </c>
      <c r="L243" s="119" t="s">
        <v>6193</v>
      </c>
      <c r="M243" s="76" t="s">
        <v>17892</v>
      </c>
      <c r="N243" s="119">
        <v>1500656</v>
      </c>
      <c r="O243" s="119"/>
      <c r="P243" s="76"/>
      <c r="Q243" s="119" t="s">
        <v>6193</v>
      </c>
      <c r="R243" s="119" t="s">
        <v>2968</v>
      </c>
      <c r="S243" s="76"/>
      <c r="T243" s="76"/>
      <c r="U243" s="76" t="s">
        <v>2394</v>
      </c>
      <c r="V243" s="76"/>
      <c r="W243" s="76"/>
      <c r="X243" s="121"/>
      <c r="Y243" s="76"/>
      <c r="AB243" s="642">
        <f t="shared" si="6"/>
        <v>5250.0000000000009</v>
      </c>
      <c r="AC243" s="118">
        <f t="shared" si="7"/>
        <v>80250</v>
      </c>
    </row>
    <row r="244" spans="1:29" ht="15.5" x14ac:dyDescent="0.35">
      <c r="A244" s="76"/>
      <c r="B244" s="76"/>
      <c r="C244" s="214"/>
      <c r="D244" s="76"/>
      <c r="E244" s="76"/>
      <c r="F244" s="231"/>
      <c r="G244" s="76" t="s">
        <v>17933</v>
      </c>
      <c r="H244" s="76"/>
      <c r="I244" s="118">
        <v>75000</v>
      </c>
      <c r="J244" s="76"/>
      <c r="K244" s="76" t="s">
        <v>1765</v>
      </c>
      <c r="L244" s="76" t="s">
        <v>1765</v>
      </c>
      <c r="M244" s="76" t="s">
        <v>1765</v>
      </c>
      <c r="N244" s="119" t="s">
        <v>1765</v>
      </c>
      <c r="O244" s="76"/>
      <c r="P244" s="76"/>
      <c r="Q244" s="76" t="s">
        <v>1765</v>
      </c>
      <c r="R244" s="76" t="s">
        <v>1765</v>
      </c>
      <c r="S244" s="76"/>
      <c r="T244" s="76"/>
      <c r="U244" s="76" t="s">
        <v>2394</v>
      </c>
      <c r="V244" s="76"/>
      <c r="W244" s="76"/>
      <c r="X244" s="121"/>
      <c r="Y244" s="76"/>
      <c r="AB244" s="642">
        <f t="shared" si="6"/>
        <v>5250.0000000000009</v>
      </c>
      <c r="AC244" s="118">
        <f t="shared" si="7"/>
        <v>80250</v>
      </c>
    </row>
    <row r="245" spans="1:29" ht="15.5" x14ac:dyDescent="0.35">
      <c r="A245" s="76"/>
      <c r="B245" s="76"/>
      <c r="C245" s="214"/>
      <c r="D245" s="76"/>
      <c r="E245" s="76"/>
      <c r="F245" s="76"/>
      <c r="G245" s="76"/>
      <c r="H245" s="76"/>
      <c r="I245" s="118"/>
      <c r="J245" s="76"/>
      <c r="K245" s="76"/>
      <c r="L245" s="76"/>
      <c r="M245" s="76"/>
      <c r="N245" s="119"/>
      <c r="O245" s="76"/>
      <c r="P245" s="76"/>
      <c r="Q245" s="76"/>
      <c r="R245" s="76"/>
      <c r="S245" s="76"/>
      <c r="T245" s="76"/>
      <c r="U245" s="76"/>
      <c r="V245" s="76"/>
      <c r="W245" s="76"/>
      <c r="X245" s="121"/>
      <c r="Y245" s="76"/>
      <c r="AB245" s="642">
        <f t="shared" si="6"/>
        <v>0</v>
      </c>
      <c r="AC245" s="118">
        <f t="shared" si="7"/>
        <v>0</v>
      </c>
    </row>
    <row r="246" spans="1:29" ht="15.5" x14ac:dyDescent="0.35">
      <c r="A246" s="64"/>
      <c r="B246" s="64"/>
      <c r="C246" s="65"/>
      <c r="D246" s="64"/>
      <c r="E246" s="64"/>
      <c r="F246" s="64"/>
      <c r="G246" s="66" t="s">
        <v>1931</v>
      </c>
      <c r="H246" s="64"/>
      <c r="I246" s="67"/>
      <c r="J246" s="64"/>
      <c r="K246" s="64"/>
      <c r="L246" s="68"/>
      <c r="M246" s="64"/>
      <c r="N246" s="68"/>
      <c r="O246" s="68"/>
      <c r="P246" s="64"/>
      <c r="Q246" s="68"/>
      <c r="R246" s="68"/>
      <c r="S246" s="64"/>
      <c r="T246" s="64"/>
      <c r="U246" s="64"/>
      <c r="V246" s="64"/>
      <c r="W246" s="64"/>
      <c r="X246" s="115"/>
      <c r="Y246" s="64"/>
      <c r="AB246" s="642">
        <f t="shared" si="6"/>
        <v>0</v>
      </c>
      <c r="AC246" s="67">
        <f t="shared" si="7"/>
        <v>0</v>
      </c>
    </row>
    <row r="247" spans="1:29" ht="15.5" x14ac:dyDescent="0.35">
      <c r="A247" s="76"/>
      <c r="B247" s="76"/>
      <c r="C247" s="214"/>
      <c r="D247" s="76"/>
      <c r="E247" s="76"/>
      <c r="F247" s="231"/>
      <c r="G247" s="76" t="s">
        <v>17934</v>
      </c>
      <c r="H247" s="76"/>
      <c r="I247" s="118"/>
      <c r="J247" s="76"/>
      <c r="K247" s="76" t="s">
        <v>3363</v>
      </c>
      <c r="L247" s="119" t="s">
        <v>6193</v>
      </c>
      <c r="M247" s="76" t="s">
        <v>3364</v>
      </c>
      <c r="N247" s="119">
        <v>11982351001</v>
      </c>
      <c r="O247" s="119"/>
      <c r="P247" s="76"/>
      <c r="Q247" s="119" t="s">
        <v>6193</v>
      </c>
      <c r="R247" s="119" t="s">
        <v>6193</v>
      </c>
      <c r="S247" s="76"/>
      <c r="T247" s="76"/>
      <c r="U247" s="76"/>
      <c r="V247" s="76"/>
      <c r="W247" s="76"/>
      <c r="X247" s="121"/>
      <c r="Y247" s="76"/>
      <c r="AB247" s="642">
        <f t="shared" si="6"/>
        <v>0</v>
      </c>
      <c r="AC247" s="118">
        <f t="shared" si="7"/>
        <v>0</v>
      </c>
    </row>
    <row r="248" spans="1:29" ht="15.5" x14ac:dyDescent="0.35">
      <c r="A248" s="76"/>
      <c r="B248" s="76"/>
      <c r="C248" s="214"/>
      <c r="D248" s="76"/>
      <c r="E248" s="76"/>
      <c r="F248" s="231"/>
      <c r="G248" s="76" t="s">
        <v>17935</v>
      </c>
      <c r="H248" s="76"/>
      <c r="I248" s="118"/>
      <c r="J248" s="76"/>
      <c r="K248" s="76" t="s">
        <v>1765</v>
      </c>
      <c r="L248" s="76" t="s">
        <v>1765</v>
      </c>
      <c r="M248" s="76" t="s">
        <v>1765</v>
      </c>
      <c r="N248" s="119" t="s">
        <v>1765</v>
      </c>
      <c r="O248" s="76"/>
      <c r="P248" s="76"/>
      <c r="Q248" s="76" t="s">
        <v>1765</v>
      </c>
      <c r="R248" s="76" t="s">
        <v>1765</v>
      </c>
      <c r="S248" s="76"/>
      <c r="T248" s="76"/>
      <c r="U248" s="76"/>
      <c r="V248" s="76"/>
      <c r="W248" s="76"/>
      <c r="X248" s="121"/>
      <c r="Y248" s="76"/>
      <c r="AB248" s="642">
        <f t="shared" si="6"/>
        <v>0</v>
      </c>
      <c r="AC248" s="118">
        <f t="shared" si="7"/>
        <v>0</v>
      </c>
    </row>
    <row r="249" spans="1:29" ht="15.5" x14ac:dyDescent="0.35">
      <c r="A249" s="76"/>
      <c r="B249" s="76"/>
      <c r="C249" s="214"/>
      <c r="D249" s="76"/>
      <c r="E249" s="76"/>
      <c r="F249" s="76"/>
      <c r="G249" s="76"/>
      <c r="H249" s="76"/>
      <c r="I249" s="118">
        <v>1000000</v>
      </c>
      <c r="J249" s="76"/>
      <c r="K249" s="76"/>
      <c r="L249" s="119"/>
      <c r="M249" s="76"/>
      <c r="N249" s="119"/>
      <c r="O249" s="119"/>
      <c r="P249" s="76"/>
      <c r="Q249" s="119"/>
      <c r="R249" s="119"/>
      <c r="S249" s="76"/>
      <c r="T249" s="76"/>
      <c r="U249" s="76"/>
      <c r="V249" s="76"/>
      <c r="W249" s="76"/>
      <c r="X249" s="121"/>
      <c r="Y249" s="76"/>
      <c r="AB249" s="642">
        <f t="shared" si="6"/>
        <v>70000</v>
      </c>
      <c r="AC249" s="118">
        <f t="shared" si="7"/>
        <v>1070000</v>
      </c>
    </row>
    <row r="250" spans="1:29" ht="15.5" x14ac:dyDescent="0.35">
      <c r="A250" s="215"/>
      <c r="B250" s="215"/>
      <c r="C250" s="238"/>
      <c r="D250" s="215"/>
      <c r="E250" s="215"/>
      <c r="F250" s="215"/>
      <c r="G250" s="234" t="s">
        <v>1932</v>
      </c>
      <c r="H250" s="215"/>
      <c r="I250" s="247"/>
      <c r="J250" s="215"/>
      <c r="K250" s="215"/>
      <c r="L250" s="220"/>
      <c r="M250" s="215"/>
      <c r="N250" s="220"/>
      <c r="O250" s="220"/>
      <c r="P250" s="215"/>
      <c r="Q250" s="220"/>
      <c r="R250" s="220"/>
      <c r="S250" s="215"/>
      <c r="T250" s="215"/>
      <c r="U250" s="215"/>
      <c r="V250" s="215"/>
      <c r="W250" s="215"/>
      <c r="X250" s="239"/>
      <c r="Y250" s="215"/>
      <c r="AB250" s="642">
        <f t="shared" si="6"/>
        <v>0</v>
      </c>
      <c r="AC250" s="247">
        <f t="shared" si="7"/>
        <v>0</v>
      </c>
    </row>
    <row r="251" spans="1:29" ht="15.5" x14ac:dyDescent="0.35">
      <c r="A251" s="76"/>
      <c r="B251" s="76"/>
      <c r="C251" s="214"/>
      <c r="D251" s="76"/>
      <c r="E251" s="76"/>
      <c r="F251" s="231"/>
      <c r="G251" s="76" t="s">
        <v>17936</v>
      </c>
      <c r="H251" s="76"/>
      <c r="I251" s="118"/>
      <c r="J251" s="76"/>
      <c r="K251" s="76" t="s">
        <v>14787</v>
      </c>
      <c r="L251" s="119">
        <v>2015</v>
      </c>
      <c r="M251" s="76" t="s">
        <v>16216</v>
      </c>
      <c r="N251" s="119" t="s">
        <v>17937</v>
      </c>
      <c r="O251" s="119"/>
      <c r="P251" s="76"/>
      <c r="Q251" s="119" t="s">
        <v>16218</v>
      </c>
      <c r="R251" s="119" t="s">
        <v>1011</v>
      </c>
      <c r="S251" s="76"/>
      <c r="T251" s="76"/>
      <c r="U251" s="76"/>
      <c r="V251" s="76"/>
      <c r="W251" s="76"/>
      <c r="X251" s="121"/>
      <c r="Y251" s="76"/>
      <c r="AB251" s="642">
        <f t="shared" si="6"/>
        <v>0</v>
      </c>
      <c r="AC251" s="118">
        <f t="shared" si="7"/>
        <v>0</v>
      </c>
    </row>
    <row r="252" spans="1:29" ht="15.5" x14ac:dyDescent="0.35">
      <c r="A252" s="76"/>
      <c r="B252" s="76"/>
      <c r="C252" s="214"/>
      <c r="D252" s="76"/>
      <c r="E252" s="76"/>
      <c r="F252" s="231"/>
      <c r="G252" s="76" t="s">
        <v>17938</v>
      </c>
      <c r="H252" s="76"/>
      <c r="I252" s="118"/>
      <c r="J252" s="76"/>
      <c r="K252" s="76" t="s">
        <v>14787</v>
      </c>
      <c r="L252" s="119">
        <v>2015</v>
      </c>
      <c r="M252" s="76" t="s">
        <v>16216</v>
      </c>
      <c r="N252" s="119" t="s">
        <v>17939</v>
      </c>
      <c r="O252" s="119"/>
      <c r="P252" s="76"/>
      <c r="Q252" s="119" t="s">
        <v>16218</v>
      </c>
      <c r="R252" s="119" t="s">
        <v>1011</v>
      </c>
      <c r="S252" s="76"/>
      <c r="T252" s="76"/>
      <c r="U252" s="76"/>
      <c r="V252" s="76"/>
      <c r="W252" s="76"/>
      <c r="X252" s="121"/>
      <c r="Y252" s="76"/>
      <c r="AB252" s="642">
        <f t="shared" si="6"/>
        <v>0</v>
      </c>
      <c r="AC252" s="118">
        <f t="shared" si="7"/>
        <v>0</v>
      </c>
    </row>
    <row r="253" spans="1:29" ht="15.5" x14ac:dyDescent="0.35">
      <c r="A253" s="76"/>
      <c r="B253" s="76"/>
      <c r="C253" s="214"/>
      <c r="D253" s="76"/>
      <c r="E253" s="76"/>
      <c r="F253" s="76"/>
      <c r="G253" s="76"/>
      <c r="H253" s="76"/>
      <c r="I253" s="118">
        <v>3500000</v>
      </c>
      <c r="J253" s="76"/>
      <c r="K253" s="76"/>
      <c r="L253" s="119"/>
      <c r="M253" s="76"/>
      <c r="N253" s="119"/>
      <c r="O253" s="119"/>
      <c r="P253" s="76"/>
      <c r="Q253" s="119"/>
      <c r="R253" s="119"/>
      <c r="S253" s="76"/>
      <c r="T253" s="76"/>
      <c r="U253" s="76"/>
      <c r="V253" s="76"/>
      <c r="W253" s="76"/>
      <c r="X253" s="121"/>
      <c r="Y253" s="76"/>
      <c r="AB253" s="642">
        <f t="shared" si="6"/>
        <v>245000.00000000003</v>
      </c>
      <c r="AC253" s="118">
        <f t="shared" si="7"/>
        <v>3745000</v>
      </c>
    </row>
    <row r="254" spans="1:29" ht="15.5" x14ac:dyDescent="0.35">
      <c r="A254" s="64"/>
      <c r="B254" s="64"/>
      <c r="C254" s="65"/>
      <c r="D254" s="64"/>
      <c r="E254" s="64"/>
      <c r="F254" s="64"/>
      <c r="G254" s="66" t="s">
        <v>1168</v>
      </c>
      <c r="H254" s="64"/>
      <c r="I254" s="67"/>
      <c r="J254" s="64"/>
      <c r="K254" s="64"/>
      <c r="L254" s="68"/>
      <c r="M254" s="68"/>
      <c r="N254" s="68"/>
      <c r="O254" s="68"/>
      <c r="P254" s="64"/>
      <c r="Q254" s="68"/>
      <c r="R254" s="68"/>
      <c r="S254" s="64"/>
      <c r="T254" s="64"/>
      <c r="U254" s="64"/>
      <c r="V254" s="64"/>
      <c r="W254" s="64"/>
      <c r="X254" s="115"/>
      <c r="Y254" s="64"/>
      <c r="AB254" s="642">
        <f t="shared" si="6"/>
        <v>0</v>
      </c>
      <c r="AC254" s="67">
        <f t="shared" si="7"/>
        <v>0</v>
      </c>
    </row>
    <row r="255" spans="1:29" s="94" customFormat="1" ht="15.5" x14ac:dyDescent="0.35">
      <c r="A255" s="69"/>
      <c r="B255" s="69"/>
      <c r="C255" s="213"/>
      <c r="D255" s="69"/>
      <c r="E255" s="69"/>
      <c r="F255" s="231"/>
      <c r="G255" s="69" t="s">
        <v>17940</v>
      </c>
      <c r="H255" s="69"/>
      <c r="I255" s="74">
        <v>70000</v>
      </c>
      <c r="J255" s="69"/>
      <c r="K255" s="69" t="s">
        <v>933</v>
      </c>
      <c r="L255" s="75" t="s">
        <v>6193</v>
      </c>
      <c r="M255" s="75" t="s">
        <v>17941</v>
      </c>
      <c r="N255" s="75" t="s">
        <v>6193</v>
      </c>
      <c r="O255" s="75"/>
      <c r="P255" s="69"/>
      <c r="Q255" s="75" t="s">
        <v>6193</v>
      </c>
      <c r="R255" s="75" t="s">
        <v>6193</v>
      </c>
      <c r="S255" s="69"/>
      <c r="T255" s="69"/>
      <c r="U255" s="69" t="s">
        <v>2394</v>
      </c>
      <c r="V255" s="69"/>
      <c r="W255" s="69"/>
      <c r="X255" s="116"/>
      <c r="Y255" s="69"/>
      <c r="AB255" s="642">
        <f t="shared" si="6"/>
        <v>4900.0000000000009</v>
      </c>
      <c r="AC255" s="74">
        <f t="shared" si="7"/>
        <v>74900</v>
      </c>
    </row>
    <row r="256" spans="1:29" s="94" customFormat="1" ht="15.5" x14ac:dyDescent="0.35">
      <c r="A256" s="69"/>
      <c r="B256" s="69"/>
      <c r="C256" s="213"/>
      <c r="D256" s="69"/>
      <c r="E256" s="69"/>
      <c r="F256" s="231"/>
      <c r="G256" s="69" t="s">
        <v>17942</v>
      </c>
      <c r="H256" s="69"/>
      <c r="I256" s="74">
        <v>70000</v>
      </c>
      <c r="J256" s="69"/>
      <c r="K256" s="69" t="s">
        <v>1765</v>
      </c>
      <c r="L256" s="69" t="s">
        <v>1765</v>
      </c>
      <c r="M256" s="69" t="s">
        <v>1765</v>
      </c>
      <c r="N256" s="75" t="s">
        <v>1765</v>
      </c>
      <c r="O256" s="69"/>
      <c r="P256" s="69"/>
      <c r="Q256" s="69" t="s">
        <v>1765</v>
      </c>
      <c r="R256" s="69" t="s">
        <v>1765</v>
      </c>
      <c r="S256" s="69"/>
      <c r="T256" s="69"/>
      <c r="U256" s="69" t="s">
        <v>2394</v>
      </c>
      <c r="V256" s="69"/>
      <c r="W256" s="69"/>
      <c r="X256" s="116"/>
      <c r="Y256" s="69"/>
      <c r="AB256" s="642">
        <f t="shared" si="6"/>
        <v>4900.0000000000009</v>
      </c>
      <c r="AC256" s="74">
        <f t="shared" si="7"/>
        <v>74900</v>
      </c>
    </row>
    <row r="257" spans="1:29" s="94" customFormat="1" ht="15.5" x14ac:dyDescent="0.35">
      <c r="A257" s="69"/>
      <c r="B257" s="69"/>
      <c r="C257" s="213"/>
      <c r="D257" s="69"/>
      <c r="E257" s="69"/>
      <c r="F257" s="231"/>
      <c r="G257" s="69" t="s">
        <v>17943</v>
      </c>
      <c r="H257" s="69"/>
      <c r="I257" s="74">
        <v>70000</v>
      </c>
      <c r="J257" s="69"/>
      <c r="K257" s="69" t="s">
        <v>933</v>
      </c>
      <c r="L257" s="75" t="s">
        <v>6193</v>
      </c>
      <c r="M257" s="75" t="s">
        <v>17941</v>
      </c>
      <c r="N257" s="75" t="s">
        <v>6193</v>
      </c>
      <c r="O257" s="75"/>
      <c r="P257" s="69"/>
      <c r="Q257" s="75" t="s">
        <v>6193</v>
      </c>
      <c r="R257" s="75" t="s">
        <v>6193</v>
      </c>
      <c r="S257" s="69"/>
      <c r="T257" s="69"/>
      <c r="U257" s="69" t="s">
        <v>2394</v>
      </c>
      <c r="V257" s="69"/>
      <c r="W257" s="69"/>
      <c r="X257" s="116"/>
      <c r="Y257" s="69"/>
      <c r="AB257" s="642">
        <f t="shared" si="6"/>
        <v>4900.0000000000009</v>
      </c>
      <c r="AC257" s="74">
        <f t="shared" si="7"/>
        <v>74900</v>
      </c>
    </row>
    <row r="258" spans="1:29" s="94" customFormat="1" ht="15.5" x14ac:dyDescent="0.35">
      <c r="A258" s="69"/>
      <c r="B258" s="69"/>
      <c r="C258" s="213"/>
      <c r="D258" s="69"/>
      <c r="E258" s="69"/>
      <c r="F258" s="231"/>
      <c r="G258" s="69" t="s">
        <v>17944</v>
      </c>
      <c r="H258" s="69"/>
      <c r="I258" s="74">
        <v>70000</v>
      </c>
      <c r="J258" s="69"/>
      <c r="K258" s="69" t="s">
        <v>1765</v>
      </c>
      <c r="L258" s="69" t="s">
        <v>1765</v>
      </c>
      <c r="M258" s="69" t="s">
        <v>1765</v>
      </c>
      <c r="N258" s="75" t="s">
        <v>1765</v>
      </c>
      <c r="O258" s="69"/>
      <c r="P258" s="69"/>
      <c r="Q258" s="69" t="s">
        <v>1765</v>
      </c>
      <c r="R258" s="69" t="s">
        <v>1765</v>
      </c>
      <c r="S258" s="69"/>
      <c r="T258" s="69"/>
      <c r="U258" s="69" t="s">
        <v>2394</v>
      </c>
      <c r="V258" s="69"/>
      <c r="W258" s="69"/>
      <c r="X258" s="116"/>
      <c r="Y258" s="69"/>
      <c r="AB258" s="642">
        <f t="shared" si="6"/>
        <v>4900.0000000000009</v>
      </c>
      <c r="AC258" s="74">
        <f t="shared" si="7"/>
        <v>74900</v>
      </c>
    </row>
    <row r="259" spans="1:29" s="94" customFormat="1" ht="15.5" x14ac:dyDescent="0.35">
      <c r="A259" s="69"/>
      <c r="B259" s="69"/>
      <c r="C259" s="213"/>
      <c r="D259" s="69"/>
      <c r="E259" s="69"/>
      <c r="F259" s="231"/>
      <c r="G259" s="69" t="s">
        <v>17945</v>
      </c>
      <c r="H259" s="69"/>
      <c r="I259" s="74">
        <v>70000</v>
      </c>
      <c r="J259" s="69"/>
      <c r="K259" s="69" t="s">
        <v>17946</v>
      </c>
      <c r="L259" s="75">
        <v>2016</v>
      </c>
      <c r="M259" s="75" t="s">
        <v>16227</v>
      </c>
      <c r="N259" s="75" t="s">
        <v>17947</v>
      </c>
      <c r="O259" s="75"/>
      <c r="P259" s="69"/>
      <c r="Q259" s="75" t="s">
        <v>1071</v>
      </c>
      <c r="R259" s="75" t="s">
        <v>16228</v>
      </c>
      <c r="S259" s="69"/>
      <c r="T259" s="69"/>
      <c r="U259" s="69" t="s">
        <v>2394</v>
      </c>
      <c r="V259" s="69"/>
      <c r="W259" s="69"/>
      <c r="X259" s="116"/>
      <c r="Y259" s="69"/>
      <c r="AB259" s="642">
        <f t="shared" si="6"/>
        <v>4900.0000000000009</v>
      </c>
      <c r="AC259" s="74">
        <f t="shared" si="7"/>
        <v>74900</v>
      </c>
    </row>
    <row r="260" spans="1:29" s="94" customFormat="1" ht="15.5" x14ac:dyDescent="0.35">
      <c r="A260" s="69"/>
      <c r="B260" s="69"/>
      <c r="C260" s="213"/>
      <c r="D260" s="69"/>
      <c r="E260" s="69"/>
      <c r="F260" s="231"/>
      <c r="G260" s="69" t="s">
        <v>17948</v>
      </c>
      <c r="H260" s="69"/>
      <c r="I260" s="74">
        <v>70000</v>
      </c>
      <c r="J260" s="69"/>
      <c r="K260" s="69" t="s">
        <v>17946</v>
      </c>
      <c r="L260" s="75">
        <v>2016</v>
      </c>
      <c r="M260" s="75" t="s">
        <v>16227</v>
      </c>
      <c r="N260" s="75" t="s">
        <v>17949</v>
      </c>
      <c r="O260" s="75"/>
      <c r="P260" s="69"/>
      <c r="Q260" s="75" t="s">
        <v>1071</v>
      </c>
      <c r="R260" s="75" t="s">
        <v>16228</v>
      </c>
      <c r="S260" s="69"/>
      <c r="T260" s="69"/>
      <c r="U260" s="69" t="s">
        <v>2394</v>
      </c>
      <c r="V260" s="69"/>
      <c r="W260" s="69"/>
      <c r="X260" s="116"/>
      <c r="Y260" s="69"/>
      <c r="AB260" s="642">
        <f t="shared" si="6"/>
        <v>4900.0000000000009</v>
      </c>
      <c r="AC260" s="74">
        <f t="shared" si="7"/>
        <v>74900</v>
      </c>
    </row>
    <row r="261" spans="1:29" s="94" customFormat="1" ht="15.5" x14ac:dyDescent="0.35">
      <c r="A261" s="69"/>
      <c r="B261" s="69"/>
      <c r="C261" s="213"/>
      <c r="D261" s="69"/>
      <c r="E261" s="69"/>
      <c r="F261" s="231"/>
      <c r="G261" s="69" t="s">
        <v>17950</v>
      </c>
      <c r="H261" s="69"/>
      <c r="I261" s="74">
        <v>70000</v>
      </c>
      <c r="J261" s="69"/>
      <c r="K261" s="69" t="s">
        <v>17946</v>
      </c>
      <c r="L261" s="75">
        <v>2016</v>
      </c>
      <c r="M261" s="75" t="s">
        <v>16227</v>
      </c>
      <c r="N261" s="75" t="s">
        <v>17951</v>
      </c>
      <c r="O261" s="75"/>
      <c r="P261" s="69"/>
      <c r="Q261" s="75" t="s">
        <v>1071</v>
      </c>
      <c r="R261" s="75" t="s">
        <v>16228</v>
      </c>
      <c r="S261" s="69"/>
      <c r="T261" s="69"/>
      <c r="U261" s="69" t="s">
        <v>2394</v>
      </c>
      <c r="V261" s="69"/>
      <c r="W261" s="69"/>
      <c r="X261" s="116"/>
      <c r="Y261" s="69"/>
      <c r="AB261" s="642">
        <f t="shared" si="6"/>
        <v>4900.0000000000009</v>
      </c>
      <c r="AC261" s="74">
        <f t="shared" si="7"/>
        <v>74900</v>
      </c>
    </row>
    <row r="262" spans="1:29" s="94" customFormat="1" ht="15.5" x14ac:dyDescent="0.35">
      <c r="A262" s="69"/>
      <c r="B262" s="69"/>
      <c r="C262" s="213"/>
      <c r="D262" s="69"/>
      <c r="E262" s="69"/>
      <c r="F262" s="231"/>
      <c r="G262" s="69" t="s">
        <v>17952</v>
      </c>
      <c r="H262" s="69"/>
      <c r="I262" s="74">
        <v>70000</v>
      </c>
      <c r="J262" s="69"/>
      <c r="K262" s="69" t="s">
        <v>17946</v>
      </c>
      <c r="L262" s="75">
        <v>2016</v>
      </c>
      <c r="M262" s="75" t="s">
        <v>16227</v>
      </c>
      <c r="N262" s="75" t="s">
        <v>17953</v>
      </c>
      <c r="O262" s="75"/>
      <c r="P262" s="69"/>
      <c r="Q262" s="75" t="s">
        <v>1071</v>
      </c>
      <c r="R262" s="75" t="s">
        <v>16228</v>
      </c>
      <c r="S262" s="69"/>
      <c r="T262" s="69"/>
      <c r="U262" s="69" t="s">
        <v>2394</v>
      </c>
      <c r="V262" s="69"/>
      <c r="W262" s="69"/>
      <c r="X262" s="116"/>
      <c r="Y262" s="69"/>
      <c r="AB262" s="642">
        <f t="shared" ref="AB262:AB288" si="8">I262*AB$4</f>
        <v>4900.0000000000009</v>
      </c>
      <c r="AC262" s="74">
        <f t="shared" ref="AC262:AC288" si="9">I262+AB262</f>
        <v>74900</v>
      </c>
    </row>
    <row r="263" spans="1:29" s="94" customFormat="1" ht="15.5" x14ac:dyDescent="0.35">
      <c r="A263" s="69"/>
      <c r="B263" s="69"/>
      <c r="C263" s="213"/>
      <c r="D263" s="69"/>
      <c r="E263" s="69"/>
      <c r="F263" s="231"/>
      <c r="G263" s="69" t="s">
        <v>17954</v>
      </c>
      <c r="H263" s="69"/>
      <c r="I263" s="74">
        <v>70000</v>
      </c>
      <c r="J263" s="69"/>
      <c r="K263" s="69" t="s">
        <v>1765</v>
      </c>
      <c r="L263" s="69" t="s">
        <v>1765</v>
      </c>
      <c r="M263" s="69" t="s">
        <v>1765</v>
      </c>
      <c r="N263" s="75" t="s">
        <v>1765</v>
      </c>
      <c r="O263" s="69"/>
      <c r="P263" s="69"/>
      <c r="Q263" s="69" t="s">
        <v>1765</v>
      </c>
      <c r="R263" s="69" t="s">
        <v>1765</v>
      </c>
      <c r="S263" s="69"/>
      <c r="T263" s="69"/>
      <c r="U263" s="69" t="s">
        <v>2394</v>
      </c>
      <c r="V263" s="69"/>
      <c r="W263" s="69"/>
      <c r="X263" s="116"/>
      <c r="Y263" s="69"/>
      <c r="AB263" s="642">
        <f t="shared" si="8"/>
        <v>4900.0000000000009</v>
      </c>
      <c r="AC263" s="74">
        <f t="shared" si="9"/>
        <v>74900</v>
      </c>
    </row>
    <row r="264" spans="1:29" s="94" customFormat="1" ht="15.5" x14ac:dyDescent="0.35">
      <c r="A264" s="69"/>
      <c r="B264" s="69"/>
      <c r="C264" s="213"/>
      <c r="D264" s="69"/>
      <c r="E264" s="69"/>
      <c r="F264" s="69"/>
      <c r="G264" s="69"/>
      <c r="H264" s="69"/>
      <c r="I264" s="74"/>
      <c r="J264" s="69"/>
      <c r="K264" s="69"/>
      <c r="L264" s="75"/>
      <c r="M264" s="75"/>
      <c r="N264" s="75"/>
      <c r="O264" s="75"/>
      <c r="P264" s="69"/>
      <c r="Q264" s="75"/>
      <c r="R264" s="75"/>
      <c r="S264" s="69"/>
      <c r="T264" s="69"/>
      <c r="U264" s="69"/>
      <c r="V264" s="69"/>
      <c r="W264" s="69"/>
      <c r="X264" s="116"/>
      <c r="Y264" s="69"/>
      <c r="AB264" s="642">
        <f t="shared" si="8"/>
        <v>0</v>
      </c>
      <c r="AC264" s="74">
        <f t="shared" si="9"/>
        <v>0</v>
      </c>
    </row>
    <row r="265" spans="1:29" ht="13.5" customHeight="1" x14ac:dyDescent="0.35">
      <c r="A265" s="64"/>
      <c r="B265" s="64"/>
      <c r="C265" s="65"/>
      <c r="D265" s="64"/>
      <c r="E265" s="64"/>
      <c r="F265" s="64"/>
      <c r="G265" s="66" t="s">
        <v>1748</v>
      </c>
      <c r="H265" s="64"/>
      <c r="I265" s="67"/>
      <c r="J265" s="64"/>
      <c r="K265" s="64"/>
      <c r="L265" s="68"/>
      <c r="M265" s="68"/>
      <c r="N265" s="68"/>
      <c r="O265" s="68"/>
      <c r="P265" s="64"/>
      <c r="Q265" s="68"/>
      <c r="R265" s="68"/>
      <c r="S265" s="64"/>
      <c r="T265" s="64"/>
      <c r="U265" s="64"/>
      <c r="V265" s="64"/>
      <c r="W265" s="64"/>
      <c r="X265" s="115"/>
      <c r="Y265" s="64"/>
      <c r="AB265" s="642">
        <f t="shared" si="8"/>
        <v>0</v>
      </c>
      <c r="AC265" s="67">
        <f t="shared" si="9"/>
        <v>0</v>
      </c>
    </row>
    <row r="266" spans="1:29" ht="15.5" x14ac:dyDescent="0.35">
      <c r="A266" s="76"/>
      <c r="B266" s="76"/>
      <c r="C266" s="214"/>
      <c r="D266" s="76"/>
      <c r="E266" s="76"/>
      <c r="F266" s="231"/>
      <c r="G266" s="76" t="s">
        <v>17955</v>
      </c>
      <c r="H266" s="76"/>
      <c r="I266" s="118"/>
      <c r="J266" s="76"/>
      <c r="K266" s="76" t="s">
        <v>16234</v>
      </c>
      <c r="L266" s="119" t="s">
        <v>6193</v>
      </c>
      <c r="M266" s="130" t="s">
        <v>17956</v>
      </c>
      <c r="N266" s="119" t="s">
        <v>17957</v>
      </c>
      <c r="O266" s="119"/>
      <c r="P266" s="76"/>
      <c r="Q266" s="119" t="s">
        <v>6193</v>
      </c>
      <c r="R266" s="119" t="s">
        <v>6193</v>
      </c>
      <c r="S266" s="76"/>
      <c r="T266" s="76"/>
      <c r="U266" s="76"/>
      <c r="V266" s="76"/>
      <c r="W266" s="76"/>
      <c r="X266" s="121"/>
      <c r="Y266" s="76"/>
      <c r="AB266" s="642">
        <f t="shared" si="8"/>
        <v>0</v>
      </c>
      <c r="AC266" s="118">
        <f t="shared" si="9"/>
        <v>0</v>
      </c>
    </row>
    <row r="267" spans="1:29" ht="15.5" x14ac:dyDescent="0.35">
      <c r="A267" s="76"/>
      <c r="B267" s="76"/>
      <c r="C267" s="214"/>
      <c r="D267" s="76"/>
      <c r="E267" s="76"/>
      <c r="F267" s="231"/>
      <c r="G267" s="76" t="s">
        <v>17958</v>
      </c>
      <c r="H267" s="76"/>
      <c r="I267" s="118"/>
      <c r="J267" s="76"/>
      <c r="K267" s="76" t="s">
        <v>16234</v>
      </c>
      <c r="L267" s="119" t="s">
        <v>6193</v>
      </c>
      <c r="M267" s="130" t="s">
        <v>17959</v>
      </c>
      <c r="N267" s="119" t="s">
        <v>17960</v>
      </c>
      <c r="O267" s="119"/>
      <c r="P267" s="76"/>
      <c r="Q267" s="119" t="s">
        <v>6193</v>
      </c>
      <c r="R267" s="119" t="s">
        <v>6193</v>
      </c>
      <c r="S267" s="76"/>
      <c r="T267" s="76"/>
      <c r="U267" s="76"/>
      <c r="V267" s="76"/>
      <c r="W267" s="76"/>
      <c r="X267" s="121"/>
      <c r="Y267" s="76"/>
      <c r="AB267" s="642">
        <f t="shared" si="8"/>
        <v>0</v>
      </c>
      <c r="AC267" s="118">
        <f t="shared" si="9"/>
        <v>0</v>
      </c>
    </row>
    <row r="268" spans="1:29" ht="15.5" x14ac:dyDescent="0.35">
      <c r="A268" s="76"/>
      <c r="B268" s="76"/>
      <c r="C268" s="214"/>
      <c r="D268" s="76"/>
      <c r="E268" s="76"/>
      <c r="F268" s="231"/>
      <c r="G268" s="76" t="s">
        <v>17961</v>
      </c>
      <c r="H268" s="76"/>
      <c r="I268" s="118"/>
      <c r="J268" s="76"/>
      <c r="K268" s="76" t="s">
        <v>16234</v>
      </c>
      <c r="L268" s="119" t="s">
        <v>6193</v>
      </c>
      <c r="M268" s="130" t="s">
        <v>17962</v>
      </c>
      <c r="N268" s="119" t="s">
        <v>17963</v>
      </c>
      <c r="O268" s="119"/>
      <c r="P268" s="76"/>
      <c r="Q268" s="119" t="s">
        <v>6193</v>
      </c>
      <c r="R268" s="119" t="s">
        <v>6193</v>
      </c>
      <c r="S268" s="76"/>
      <c r="T268" s="76"/>
      <c r="U268" s="76"/>
      <c r="V268" s="76"/>
      <c r="W268" s="76"/>
      <c r="X268" s="121"/>
      <c r="Y268" s="76"/>
      <c r="AB268" s="642">
        <f t="shared" si="8"/>
        <v>0</v>
      </c>
      <c r="AC268" s="118">
        <f t="shared" si="9"/>
        <v>0</v>
      </c>
    </row>
    <row r="269" spans="1:29" ht="15.5" x14ac:dyDescent="0.35">
      <c r="A269" s="76"/>
      <c r="B269" s="76"/>
      <c r="C269" s="214"/>
      <c r="D269" s="76"/>
      <c r="E269" s="76"/>
      <c r="F269" s="231"/>
      <c r="G269" s="76" t="s">
        <v>17964</v>
      </c>
      <c r="H269" s="76"/>
      <c r="I269" s="118"/>
      <c r="J269" s="76"/>
      <c r="K269" s="76" t="s">
        <v>1062</v>
      </c>
      <c r="L269" s="119" t="s">
        <v>6193</v>
      </c>
      <c r="M269" s="130" t="s">
        <v>1577</v>
      </c>
      <c r="N269" s="119">
        <v>1152110367</v>
      </c>
      <c r="O269" s="119"/>
      <c r="P269" s="76"/>
      <c r="Q269" s="119" t="s">
        <v>6193</v>
      </c>
      <c r="R269" s="119" t="s">
        <v>3393</v>
      </c>
      <c r="S269" s="76"/>
      <c r="T269" s="76"/>
      <c r="U269" s="76" t="s">
        <v>2394</v>
      </c>
      <c r="V269" s="76"/>
      <c r="W269" s="76"/>
      <c r="X269" s="121"/>
      <c r="Y269" s="121"/>
      <c r="AB269" s="642">
        <f t="shared" si="8"/>
        <v>0</v>
      </c>
      <c r="AC269" s="118">
        <f t="shared" si="9"/>
        <v>0</v>
      </c>
    </row>
    <row r="270" spans="1:29" ht="15.5" x14ac:dyDescent="0.35">
      <c r="A270" s="76"/>
      <c r="B270" s="76"/>
      <c r="C270" s="214"/>
      <c r="D270" s="76"/>
      <c r="E270" s="76"/>
      <c r="F270" s="231"/>
      <c r="G270" s="76" t="s">
        <v>17965</v>
      </c>
      <c r="H270" s="76"/>
      <c r="I270" s="118"/>
      <c r="J270" s="76"/>
      <c r="K270" s="76" t="s">
        <v>1062</v>
      </c>
      <c r="L270" s="119" t="s">
        <v>6193</v>
      </c>
      <c r="M270" s="130" t="s">
        <v>12184</v>
      </c>
      <c r="N270" s="119">
        <v>1152090374</v>
      </c>
      <c r="O270" s="119"/>
      <c r="P270" s="76"/>
      <c r="Q270" s="119" t="s">
        <v>6193</v>
      </c>
      <c r="R270" s="119" t="s">
        <v>6193</v>
      </c>
      <c r="S270" s="76"/>
      <c r="T270" s="76"/>
      <c r="U270" s="76" t="s">
        <v>2394</v>
      </c>
      <c r="V270" s="76"/>
      <c r="W270" s="76"/>
      <c r="X270" s="121"/>
      <c r="Y270" s="121"/>
      <c r="AB270" s="642">
        <f t="shared" si="8"/>
        <v>0</v>
      </c>
      <c r="AC270" s="118">
        <f t="shared" si="9"/>
        <v>0</v>
      </c>
    </row>
    <row r="271" spans="1:29" ht="15.5" x14ac:dyDescent="0.35">
      <c r="A271" s="76"/>
      <c r="B271" s="76"/>
      <c r="C271" s="214"/>
      <c r="D271" s="76"/>
      <c r="E271" s="76"/>
      <c r="F271" s="231"/>
      <c r="G271" s="76" t="s">
        <v>17966</v>
      </c>
      <c r="H271" s="76"/>
      <c r="I271" s="118"/>
      <c r="J271" s="76"/>
      <c r="K271" s="76" t="s">
        <v>16234</v>
      </c>
      <c r="L271" s="119" t="s">
        <v>6193</v>
      </c>
      <c r="M271" s="130" t="s">
        <v>17962</v>
      </c>
      <c r="N271" s="119" t="s">
        <v>17967</v>
      </c>
      <c r="O271" s="119"/>
      <c r="P271" s="76"/>
      <c r="Q271" s="119" t="s">
        <v>6193</v>
      </c>
      <c r="R271" s="119" t="s">
        <v>6193</v>
      </c>
      <c r="S271" s="76"/>
      <c r="T271" s="76"/>
      <c r="U271" s="76"/>
      <c r="V271" s="76"/>
      <c r="W271" s="76"/>
      <c r="X271" s="121"/>
      <c r="Y271" s="121"/>
      <c r="AB271" s="642">
        <f t="shared" si="8"/>
        <v>0</v>
      </c>
      <c r="AC271" s="118">
        <f t="shared" si="9"/>
        <v>0</v>
      </c>
    </row>
    <row r="272" spans="1:29" ht="15.5" x14ac:dyDescent="0.35">
      <c r="A272" s="76"/>
      <c r="B272" s="76"/>
      <c r="C272" s="214"/>
      <c r="D272" s="76"/>
      <c r="E272" s="76"/>
      <c r="F272" s="231"/>
      <c r="G272" s="76" t="s">
        <v>17968</v>
      </c>
      <c r="H272" s="76"/>
      <c r="I272" s="118"/>
      <c r="J272" s="76"/>
      <c r="K272" s="76" t="s">
        <v>16234</v>
      </c>
      <c r="L272" s="119" t="s">
        <v>6193</v>
      </c>
      <c r="M272" s="130" t="s">
        <v>17969</v>
      </c>
      <c r="N272" s="119" t="s">
        <v>17970</v>
      </c>
      <c r="O272" s="119"/>
      <c r="P272" s="76"/>
      <c r="Q272" s="119" t="s">
        <v>6193</v>
      </c>
      <c r="R272" s="119" t="s">
        <v>6193</v>
      </c>
      <c r="S272" s="76"/>
      <c r="T272" s="76"/>
      <c r="U272" s="76"/>
      <c r="V272" s="76"/>
      <c r="W272" s="76"/>
      <c r="X272" s="121"/>
      <c r="Y272" s="121"/>
      <c r="AB272" s="642">
        <f t="shared" si="8"/>
        <v>0</v>
      </c>
      <c r="AC272" s="118">
        <f t="shared" si="9"/>
        <v>0</v>
      </c>
    </row>
    <row r="273" spans="1:29" ht="15.5" x14ac:dyDescent="0.35">
      <c r="A273" s="76"/>
      <c r="B273" s="76"/>
      <c r="C273" s="214"/>
      <c r="D273" s="76"/>
      <c r="E273" s="76"/>
      <c r="F273" s="231"/>
      <c r="G273" s="76" t="s">
        <v>17971</v>
      </c>
      <c r="H273" s="76"/>
      <c r="I273" s="118"/>
      <c r="J273" s="76"/>
      <c r="K273" s="76" t="s">
        <v>1765</v>
      </c>
      <c r="L273" s="76" t="s">
        <v>1765</v>
      </c>
      <c r="M273" s="130" t="s">
        <v>17972</v>
      </c>
      <c r="N273" s="119" t="s">
        <v>1765</v>
      </c>
      <c r="O273" s="119"/>
      <c r="P273" s="119"/>
      <c r="Q273" s="119" t="s">
        <v>1765</v>
      </c>
      <c r="R273" s="119" t="s">
        <v>1765</v>
      </c>
      <c r="S273" s="76"/>
      <c r="T273" s="76"/>
      <c r="U273" s="76" t="s">
        <v>1147</v>
      </c>
      <c r="V273" s="76"/>
      <c r="W273" s="76"/>
      <c r="X273" s="121"/>
      <c r="Y273" s="121"/>
      <c r="AB273" s="642">
        <f t="shared" si="8"/>
        <v>0</v>
      </c>
      <c r="AC273" s="118">
        <f t="shared" si="9"/>
        <v>0</v>
      </c>
    </row>
    <row r="274" spans="1:29" ht="15.5" x14ac:dyDescent="0.35">
      <c r="A274" s="76"/>
      <c r="B274" s="76"/>
      <c r="C274" s="214"/>
      <c r="D274" s="76"/>
      <c r="E274" s="76"/>
      <c r="F274" s="76"/>
      <c r="G274" s="76"/>
      <c r="H274" s="76"/>
      <c r="I274" s="118">
        <v>600000</v>
      </c>
      <c r="J274" s="76"/>
      <c r="K274" s="76"/>
      <c r="L274" s="119"/>
      <c r="M274" s="130"/>
      <c r="N274" s="119"/>
      <c r="O274" s="119"/>
      <c r="P274" s="76"/>
      <c r="Q274" s="119"/>
      <c r="R274" s="119"/>
      <c r="S274" s="76"/>
      <c r="T274" s="76"/>
      <c r="U274" s="76"/>
      <c r="V274" s="76"/>
      <c r="W274" s="76"/>
      <c r="X274" s="121"/>
      <c r="Y274" s="121"/>
      <c r="AB274" s="642">
        <f t="shared" si="8"/>
        <v>42000.000000000007</v>
      </c>
      <c r="AC274" s="118">
        <f t="shared" si="9"/>
        <v>642000</v>
      </c>
    </row>
    <row r="275" spans="1:29" ht="15.5" x14ac:dyDescent="0.35">
      <c r="A275" s="64"/>
      <c r="B275" s="64"/>
      <c r="C275" s="65"/>
      <c r="D275" s="64"/>
      <c r="E275" s="64"/>
      <c r="F275" s="64"/>
      <c r="G275" s="66" t="s">
        <v>1572</v>
      </c>
      <c r="H275" s="64"/>
      <c r="I275" s="67"/>
      <c r="J275" s="64"/>
      <c r="K275" s="64"/>
      <c r="L275" s="68"/>
      <c r="M275" s="68"/>
      <c r="N275" s="68"/>
      <c r="O275" s="68"/>
      <c r="P275" s="64"/>
      <c r="Q275" s="68"/>
      <c r="R275" s="68"/>
      <c r="S275" s="64"/>
      <c r="T275" s="64"/>
      <c r="U275" s="64"/>
      <c r="V275" s="64"/>
      <c r="W275" s="64"/>
      <c r="X275" s="115"/>
      <c r="Y275" s="64"/>
      <c r="AB275" s="642">
        <f t="shared" si="8"/>
        <v>0</v>
      </c>
      <c r="AC275" s="67">
        <f t="shared" si="9"/>
        <v>0</v>
      </c>
    </row>
    <row r="276" spans="1:29" s="100" customFormat="1" ht="15.5" x14ac:dyDescent="0.35">
      <c r="A276" s="76"/>
      <c r="B276" s="76"/>
      <c r="C276" s="214"/>
      <c r="D276" s="76"/>
      <c r="E276" s="76"/>
      <c r="F276" s="231"/>
      <c r="G276" s="79" t="s">
        <v>17973</v>
      </c>
      <c r="H276" s="76"/>
      <c r="I276" s="118"/>
      <c r="J276" s="76"/>
      <c r="K276" s="76" t="s">
        <v>3389</v>
      </c>
      <c r="L276" s="130" t="s">
        <v>6193</v>
      </c>
      <c r="M276" s="76" t="s">
        <v>13575</v>
      </c>
      <c r="N276" s="119" t="s">
        <v>6193</v>
      </c>
      <c r="O276" s="119"/>
      <c r="P276" s="76"/>
      <c r="Q276" s="119" t="s">
        <v>6193</v>
      </c>
      <c r="R276" s="119" t="s">
        <v>6193</v>
      </c>
      <c r="S276" s="76"/>
      <c r="T276" s="76"/>
      <c r="U276" s="76"/>
      <c r="V276" s="76"/>
      <c r="W276" s="76"/>
      <c r="X276" s="121"/>
      <c r="Y276" s="76"/>
      <c r="AB276" s="642">
        <f t="shared" si="8"/>
        <v>0</v>
      </c>
      <c r="AC276" s="118">
        <f t="shared" si="9"/>
        <v>0</v>
      </c>
    </row>
    <row r="277" spans="1:29" s="100" customFormat="1" ht="15.5" x14ac:dyDescent="0.35">
      <c r="A277" s="76"/>
      <c r="B277" s="76"/>
      <c r="C277" s="214"/>
      <c r="D277" s="76"/>
      <c r="E277" s="76"/>
      <c r="F277" s="76"/>
      <c r="G277" s="79"/>
      <c r="H277" s="76"/>
      <c r="I277" s="118">
        <v>4000000</v>
      </c>
      <c r="J277" s="76"/>
      <c r="K277" s="42"/>
      <c r="L277" s="241"/>
      <c r="M277" s="42"/>
      <c r="N277" s="242"/>
      <c r="O277" s="242"/>
      <c r="P277" s="42"/>
      <c r="Q277" s="242"/>
      <c r="R277" s="242"/>
      <c r="S277" s="42"/>
      <c r="T277" s="42"/>
      <c r="U277" s="42"/>
      <c r="V277" s="42"/>
      <c r="W277" s="42"/>
      <c r="X277" s="243"/>
      <c r="Y277" s="42"/>
      <c r="AB277" s="642">
        <f t="shared" si="8"/>
        <v>280000</v>
      </c>
      <c r="AC277" s="118">
        <f t="shared" si="9"/>
        <v>4280000</v>
      </c>
    </row>
    <row r="278" spans="1:29" ht="15.5" x14ac:dyDescent="0.35">
      <c r="A278" s="64"/>
      <c r="B278" s="64"/>
      <c r="C278" s="65"/>
      <c r="D278" s="64"/>
      <c r="E278" s="64"/>
      <c r="F278" s="64"/>
      <c r="G278" s="96" t="s">
        <v>1582</v>
      </c>
      <c r="H278" s="64"/>
      <c r="I278" s="67"/>
      <c r="J278" s="64"/>
      <c r="K278" s="64"/>
      <c r="L278" s="68"/>
      <c r="M278" s="68"/>
      <c r="N278" s="68"/>
      <c r="O278" s="68"/>
      <c r="P278" s="64"/>
      <c r="Q278" s="68"/>
      <c r="R278" s="68"/>
      <c r="S278" s="64"/>
      <c r="T278" s="64"/>
      <c r="U278" s="64"/>
      <c r="V278" s="64"/>
      <c r="W278" s="64"/>
      <c r="X278" s="115"/>
      <c r="Y278" s="64"/>
      <c r="AB278" s="642">
        <f t="shared" si="8"/>
        <v>0</v>
      </c>
      <c r="AC278" s="67">
        <f t="shared" si="9"/>
        <v>0</v>
      </c>
    </row>
    <row r="279" spans="1:29" ht="15.5" x14ac:dyDescent="0.35">
      <c r="A279" s="69"/>
      <c r="B279" s="69"/>
      <c r="C279" s="213"/>
      <c r="D279" s="69"/>
      <c r="E279" s="69"/>
      <c r="F279" s="231"/>
      <c r="G279" s="79" t="s">
        <v>17974</v>
      </c>
      <c r="H279" s="69"/>
      <c r="I279" s="74"/>
      <c r="J279" s="69"/>
      <c r="K279" s="69" t="s">
        <v>1765</v>
      </c>
      <c r="L279" s="69" t="s">
        <v>1765</v>
      </c>
      <c r="M279" s="69" t="s">
        <v>1765</v>
      </c>
      <c r="N279" s="75" t="s">
        <v>1765</v>
      </c>
      <c r="O279" s="69"/>
      <c r="P279" s="69"/>
      <c r="Q279" s="69" t="s">
        <v>1765</v>
      </c>
      <c r="R279" s="69" t="s">
        <v>1765</v>
      </c>
      <c r="S279" s="69"/>
      <c r="T279" s="69"/>
      <c r="U279" s="69"/>
      <c r="V279" s="69"/>
      <c r="W279" s="69"/>
      <c r="X279" s="116"/>
      <c r="Y279" s="76"/>
      <c r="AB279" s="642">
        <f t="shared" si="8"/>
        <v>0</v>
      </c>
      <c r="AC279" s="74">
        <f t="shared" si="9"/>
        <v>0</v>
      </c>
    </row>
    <row r="280" spans="1:29" ht="15.5" x14ac:dyDescent="0.35">
      <c r="A280" s="69"/>
      <c r="B280" s="69"/>
      <c r="C280" s="213"/>
      <c r="D280" s="69"/>
      <c r="E280" s="69"/>
      <c r="F280" s="231"/>
      <c r="G280" s="79" t="s">
        <v>17975</v>
      </c>
      <c r="H280" s="69"/>
      <c r="I280" s="74"/>
      <c r="J280" s="69"/>
      <c r="K280" s="69" t="s">
        <v>1214</v>
      </c>
      <c r="L280" s="75" t="s">
        <v>6193</v>
      </c>
      <c r="M280" s="75" t="s">
        <v>12416</v>
      </c>
      <c r="N280" s="131" t="s">
        <v>17976</v>
      </c>
      <c r="O280" s="75"/>
      <c r="P280" s="69"/>
      <c r="Q280" s="75" t="s">
        <v>1949</v>
      </c>
      <c r="R280" s="75" t="s">
        <v>17977</v>
      </c>
      <c r="S280" s="69"/>
      <c r="T280" s="69"/>
      <c r="U280" s="69"/>
      <c r="V280" s="69"/>
      <c r="W280" s="69"/>
      <c r="X280" s="116"/>
      <c r="Y280" s="76"/>
      <c r="AB280" s="642">
        <f t="shared" si="8"/>
        <v>0</v>
      </c>
      <c r="AC280" s="74">
        <f t="shared" si="9"/>
        <v>0</v>
      </c>
    </row>
    <row r="281" spans="1:29" ht="15.5" x14ac:dyDescent="0.35">
      <c r="A281" s="69"/>
      <c r="B281" s="69"/>
      <c r="C281" s="213"/>
      <c r="D281" s="69"/>
      <c r="E281" s="69"/>
      <c r="F281" s="231"/>
      <c r="G281" s="79" t="s">
        <v>17978</v>
      </c>
      <c r="H281" s="69"/>
      <c r="I281" s="74"/>
      <c r="J281" s="69"/>
      <c r="K281" s="69" t="s">
        <v>1214</v>
      </c>
      <c r="L281" s="75" t="s">
        <v>6193</v>
      </c>
      <c r="M281" s="75" t="s">
        <v>17979</v>
      </c>
      <c r="N281" s="131" t="s">
        <v>17980</v>
      </c>
      <c r="O281" s="75"/>
      <c r="P281" s="69"/>
      <c r="Q281" s="75" t="s">
        <v>6193</v>
      </c>
      <c r="R281" s="75" t="s">
        <v>1697</v>
      </c>
      <c r="S281" s="69"/>
      <c r="T281" s="69"/>
      <c r="U281" s="69"/>
      <c r="V281" s="69"/>
      <c r="W281" s="69"/>
      <c r="X281" s="116"/>
      <c r="Y281" s="76"/>
      <c r="AB281" s="642">
        <f t="shared" si="8"/>
        <v>0</v>
      </c>
      <c r="AC281" s="74">
        <f t="shared" si="9"/>
        <v>0</v>
      </c>
    </row>
    <row r="282" spans="1:29" ht="15.5" x14ac:dyDescent="0.35">
      <c r="A282" s="69"/>
      <c r="B282" s="69"/>
      <c r="C282" s="213"/>
      <c r="D282" s="69"/>
      <c r="E282" s="69"/>
      <c r="F282" s="231"/>
      <c r="G282" s="79" t="s">
        <v>17981</v>
      </c>
      <c r="H282" s="69"/>
      <c r="I282" s="74"/>
      <c r="J282" s="69"/>
      <c r="K282" s="69" t="s">
        <v>1214</v>
      </c>
      <c r="L282" s="75" t="s">
        <v>6193</v>
      </c>
      <c r="M282" s="75" t="s">
        <v>12416</v>
      </c>
      <c r="N282" s="131" t="s">
        <v>17982</v>
      </c>
      <c r="O282" s="75"/>
      <c r="P282" s="69"/>
      <c r="Q282" s="75" t="s">
        <v>1949</v>
      </c>
      <c r="R282" s="75" t="s">
        <v>17977</v>
      </c>
      <c r="S282" s="69"/>
      <c r="T282" s="69"/>
      <c r="U282" s="69"/>
      <c r="V282" s="69"/>
      <c r="W282" s="69"/>
      <c r="X282" s="116"/>
      <c r="Y282" s="76"/>
      <c r="AB282" s="642">
        <f t="shared" si="8"/>
        <v>0</v>
      </c>
      <c r="AC282" s="74">
        <f t="shared" si="9"/>
        <v>0</v>
      </c>
    </row>
    <row r="283" spans="1:29" ht="15.5" x14ac:dyDescent="0.35">
      <c r="A283" s="69"/>
      <c r="B283" s="69"/>
      <c r="C283" s="213"/>
      <c r="D283" s="69"/>
      <c r="E283" s="69"/>
      <c r="F283" s="231"/>
      <c r="G283" s="79" t="s">
        <v>17983</v>
      </c>
      <c r="H283" s="69"/>
      <c r="I283" s="74"/>
      <c r="J283" s="69"/>
      <c r="K283" s="69" t="s">
        <v>1214</v>
      </c>
      <c r="L283" s="75" t="s">
        <v>6193</v>
      </c>
      <c r="M283" s="75" t="s">
        <v>17984</v>
      </c>
      <c r="N283" s="131" t="s">
        <v>17985</v>
      </c>
      <c r="O283" s="75"/>
      <c r="P283" s="69"/>
      <c r="Q283" s="75" t="s">
        <v>3152</v>
      </c>
      <c r="R283" s="75" t="s">
        <v>17986</v>
      </c>
      <c r="S283" s="69"/>
      <c r="T283" s="69"/>
      <c r="U283" s="69"/>
      <c r="V283" s="69"/>
      <c r="W283" s="69"/>
      <c r="X283" s="116"/>
      <c r="Y283" s="76"/>
      <c r="AB283" s="642">
        <f t="shared" si="8"/>
        <v>0</v>
      </c>
      <c r="AC283" s="74">
        <f t="shared" si="9"/>
        <v>0</v>
      </c>
    </row>
    <row r="284" spans="1:29" ht="15.5" x14ac:dyDescent="0.35">
      <c r="A284" s="69"/>
      <c r="B284" s="69"/>
      <c r="C284" s="213"/>
      <c r="D284" s="69"/>
      <c r="E284" s="69"/>
      <c r="F284" s="69"/>
      <c r="G284" s="79"/>
      <c r="H284" s="69"/>
      <c r="I284" s="74">
        <v>4000000</v>
      </c>
      <c r="J284" s="69"/>
      <c r="K284" s="69"/>
      <c r="L284" s="75"/>
      <c r="M284" s="75"/>
      <c r="N284" s="131"/>
      <c r="O284" s="75"/>
      <c r="P284" s="69"/>
      <c r="Q284" s="75"/>
      <c r="R284" s="75"/>
      <c r="S284" s="69"/>
      <c r="T284" s="69"/>
      <c r="U284" s="69"/>
      <c r="V284" s="69"/>
      <c r="W284" s="69"/>
      <c r="X284" s="116"/>
      <c r="Y284" s="76"/>
      <c r="AB284" s="642">
        <f t="shared" si="8"/>
        <v>280000</v>
      </c>
      <c r="AC284" s="74">
        <f t="shared" si="9"/>
        <v>4280000</v>
      </c>
    </row>
    <row r="285" spans="1:29" ht="15.5" x14ac:dyDescent="0.35">
      <c r="A285" s="64"/>
      <c r="B285" s="64"/>
      <c r="C285" s="65"/>
      <c r="D285" s="64"/>
      <c r="E285" s="64"/>
      <c r="F285" s="64"/>
      <c r="G285" s="96" t="s">
        <v>1590</v>
      </c>
      <c r="H285" s="64"/>
      <c r="I285" s="67"/>
      <c r="J285" s="64"/>
      <c r="K285" s="64"/>
      <c r="L285" s="68"/>
      <c r="M285" s="68"/>
      <c r="N285" s="68"/>
      <c r="O285" s="68"/>
      <c r="P285" s="64"/>
      <c r="Q285" s="68"/>
      <c r="R285" s="68"/>
      <c r="S285" s="64"/>
      <c r="T285" s="64"/>
      <c r="U285" s="64"/>
      <c r="V285" s="64"/>
      <c r="W285" s="64"/>
      <c r="X285" s="115"/>
      <c r="Y285" s="64"/>
      <c r="AB285" s="642">
        <f t="shared" si="8"/>
        <v>0</v>
      </c>
      <c r="AC285" s="67">
        <f t="shared" si="9"/>
        <v>0</v>
      </c>
    </row>
    <row r="286" spans="1:29" ht="15.5" x14ac:dyDescent="0.35">
      <c r="A286" s="76"/>
      <c r="B286" s="76"/>
      <c r="C286" s="214"/>
      <c r="D286" s="76"/>
      <c r="E286" s="76"/>
      <c r="F286" s="231"/>
      <c r="G286" s="117" t="s">
        <v>17987</v>
      </c>
      <c r="H286" s="76"/>
      <c r="I286" s="118">
        <v>720000</v>
      </c>
      <c r="J286" s="76"/>
      <c r="K286" s="76" t="s">
        <v>1230</v>
      </c>
      <c r="L286" s="119" t="s">
        <v>6193</v>
      </c>
      <c r="M286" s="119" t="s">
        <v>12422</v>
      </c>
      <c r="N286" s="119" t="s">
        <v>17988</v>
      </c>
      <c r="O286" s="119"/>
      <c r="P286" s="76"/>
      <c r="Q286" s="119"/>
      <c r="R286" s="119"/>
      <c r="S286" s="76"/>
      <c r="T286" s="76"/>
      <c r="U286" s="76"/>
      <c r="V286" s="76"/>
      <c r="W286" s="76"/>
      <c r="X286" s="121"/>
      <c r="Y286" s="76" t="s">
        <v>5636</v>
      </c>
      <c r="AB286" s="642">
        <f t="shared" si="8"/>
        <v>50400.000000000007</v>
      </c>
      <c r="AC286" s="118">
        <f t="shared" si="9"/>
        <v>770400</v>
      </c>
    </row>
    <row r="287" spans="1:29" ht="15.5" x14ac:dyDescent="0.35">
      <c r="A287" s="76"/>
      <c r="B287" s="76"/>
      <c r="C287" s="214"/>
      <c r="D287" s="76"/>
      <c r="E287" s="76"/>
      <c r="F287" s="286"/>
      <c r="G287" s="117" t="s">
        <v>17989</v>
      </c>
      <c r="H287" s="76"/>
      <c r="I287" s="118">
        <v>720000</v>
      </c>
      <c r="J287" s="214"/>
      <c r="K287" s="76" t="s">
        <v>1230</v>
      </c>
      <c r="L287" s="119" t="s">
        <v>6193</v>
      </c>
      <c r="M287" s="119" t="s">
        <v>17990</v>
      </c>
      <c r="N287" s="119" t="s">
        <v>17991</v>
      </c>
      <c r="O287" s="119"/>
      <c r="P287" s="76"/>
      <c r="Q287" s="119"/>
      <c r="R287" s="119"/>
      <c r="S287" s="76"/>
      <c r="T287" s="76"/>
      <c r="U287" s="76"/>
      <c r="V287" s="76"/>
      <c r="W287" s="76"/>
      <c r="X287" s="121"/>
      <c r="Y287" s="76" t="s">
        <v>5636</v>
      </c>
      <c r="AB287" s="642">
        <f t="shared" si="8"/>
        <v>50400.000000000007</v>
      </c>
      <c r="AC287" s="118">
        <f t="shared" si="9"/>
        <v>770400</v>
      </c>
    </row>
    <row r="288" spans="1:29" x14ac:dyDescent="0.35">
      <c r="G288" s="20" t="s">
        <v>894</v>
      </c>
      <c r="H288" s="20"/>
      <c r="I288" s="103">
        <f>SUM(I5:I287)</f>
        <v>125091000</v>
      </c>
      <c r="AB288" s="642">
        <f t="shared" si="8"/>
        <v>8756370</v>
      </c>
      <c r="AC288" s="103">
        <f t="shared" si="9"/>
        <v>133847370</v>
      </c>
    </row>
  </sheetData>
  <mergeCells count="7">
    <mergeCell ref="Y1:Y2"/>
    <mergeCell ref="A1:F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00B050"/>
  </sheetPr>
  <dimension ref="A1:AA299"/>
  <sheetViews>
    <sheetView topLeftCell="G2" workbookViewId="0">
      <selection activeCell="AA9" sqref="AA9"/>
    </sheetView>
  </sheetViews>
  <sheetFormatPr defaultRowHeight="14.5" x14ac:dyDescent="0.35"/>
  <cols>
    <col min="1" max="1" width="11.7265625" hidden="1" customWidth="1"/>
    <col min="2" max="2" width="15.453125" hidden="1" customWidth="1"/>
    <col min="3" max="3" width="0" hidden="1" customWidth="1"/>
    <col min="4" max="5" width="15.7265625" hidden="1" customWidth="1"/>
    <col min="6" max="6" width="21.453125" hidden="1" customWidth="1"/>
    <col min="7" max="7" width="84.1796875" customWidth="1"/>
    <col min="8" max="8" width="21.81640625" hidden="1" customWidth="1"/>
    <col min="9" max="9" width="21.81640625" style="104" hidden="1" customWidth="1"/>
    <col min="10" max="10" width="11" hidden="1" customWidth="1"/>
    <col min="11" max="11" width="23.453125" hidden="1" customWidth="1"/>
    <col min="12" max="12" width="23.453125" style="245" hidden="1" customWidth="1"/>
    <col min="13" max="13" width="38.81640625" hidden="1" customWidth="1"/>
    <col min="14" max="14" width="23.453125" style="245" hidden="1" customWidth="1"/>
    <col min="15" max="15" width="16.453125" hidden="1" customWidth="1"/>
    <col min="16" max="16" width="18.453125" hidden="1" customWidth="1"/>
    <col min="17" max="17" width="23.453125" style="245" hidden="1" customWidth="1"/>
    <col min="18" max="18" width="23.453125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24" hidden="1" customWidth="1"/>
    <col min="25" max="25" width="41.81640625" hidden="1" customWidth="1"/>
    <col min="26" max="26" width="9.81640625" hidden="1" customWidth="1"/>
    <col min="27" max="27" width="21.81640625" style="104" customWidth="1"/>
  </cols>
  <sheetData>
    <row r="1" spans="1:27" ht="15" hidden="1" customHeight="1" x14ac:dyDescent="0.35">
      <c r="A1" s="665" t="s">
        <v>895</v>
      </c>
      <c r="B1" s="665"/>
      <c r="C1" s="665"/>
      <c r="D1" s="665"/>
      <c r="E1" s="665"/>
      <c r="F1" s="666"/>
      <c r="G1" s="668" t="s">
        <v>896</v>
      </c>
      <c r="H1" s="670"/>
      <c r="I1" s="281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281"/>
    </row>
    <row r="2" spans="1:27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49" t="s">
        <v>906</v>
      </c>
      <c r="F2" s="50" t="s">
        <v>907</v>
      </c>
      <c r="G2" s="51" t="s">
        <v>908</v>
      </c>
      <c r="H2" s="49" t="s">
        <v>909</v>
      </c>
      <c r="I2" s="52"/>
      <c r="J2" s="51" t="s">
        <v>911</v>
      </c>
      <c r="K2" s="49" t="s">
        <v>912</v>
      </c>
      <c r="L2" s="206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ht="15.5" x14ac:dyDescent="0.35">
      <c r="A3" s="106"/>
      <c r="B3" s="106"/>
      <c r="C3" s="208"/>
      <c r="D3" s="107"/>
      <c r="E3" s="107"/>
      <c r="F3" s="57" t="s">
        <v>17992</v>
      </c>
      <c r="G3" s="106"/>
      <c r="H3" s="57"/>
      <c r="I3" s="108"/>
      <c r="J3" s="106"/>
      <c r="K3" s="109"/>
      <c r="L3" s="209"/>
      <c r="M3" s="106"/>
      <c r="N3" s="209"/>
      <c r="O3" s="107"/>
      <c r="P3" s="57"/>
      <c r="Q3" s="210"/>
      <c r="R3" s="57"/>
      <c r="S3" s="110"/>
      <c r="T3" s="57"/>
      <c r="U3" s="57"/>
      <c r="V3" s="57"/>
      <c r="W3" s="111"/>
      <c r="X3" s="112"/>
      <c r="Y3" s="112"/>
      <c r="AA3" s="108"/>
    </row>
    <row r="4" spans="1:27" ht="15.5" x14ac:dyDescent="0.35">
      <c r="A4" s="64"/>
      <c r="B4" s="64"/>
      <c r="C4" s="65"/>
      <c r="D4" s="64"/>
      <c r="E4" s="64"/>
      <c r="F4" s="64"/>
      <c r="G4" s="66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Z4" s="631">
        <v>7.0000000000000007E-2</v>
      </c>
      <c r="AA4" s="67"/>
    </row>
    <row r="5" spans="1:27" s="94" customFormat="1" ht="15.5" x14ac:dyDescent="0.35">
      <c r="A5" s="69"/>
      <c r="B5" s="77" t="s">
        <v>17993</v>
      </c>
      <c r="C5" s="77" t="s">
        <v>248</v>
      </c>
      <c r="D5" s="77" t="s">
        <v>17994</v>
      </c>
      <c r="E5" s="77" t="s">
        <v>17995</v>
      </c>
      <c r="F5" s="69"/>
      <c r="G5" s="69" t="s">
        <v>17996</v>
      </c>
      <c r="H5" s="69"/>
      <c r="I5" s="74">
        <v>600000</v>
      </c>
      <c r="J5" s="69"/>
      <c r="K5" s="69" t="s">
        <v>2394</v>
      </c>
      <c r="L5" s="75">
        <v>2015</v>
      </c>
      <c r="M5" s="75" t="s">
        <v>17997</v>
      </c>
      <c r="N5" s="75" t="s">
        <v>17998</v>
      </c>
      <c r="O5" s="75" t="s">
        <v>1063</v>
      </c>
      <c r="P5" s="69" t="s">
        <v>937</v>
      </c>
      <c r="Q5" s="75" t="s">
        <v>938</v>
      </c>
      <c r="R5" s="75" t="s">
        <v>2882</v>
      </c>
      <c r="S5" s="69"/>
      <c r="T5" s="69"/>
      <c r="U5" s="69"/>
      <c r="V5" s="69"/>
      <c r="W5" s="69"/>
      <c r="X5" s="116"/>
      <c r="Y5" s="69"/>
      <c r="Z5" s="642">
        <f>I5*Z$4</f>
        <v>42000.000000000007</v>
      </c>
      <c r="AA5" s="74">
        <f>I5+Z5</f>
        <v>642000</v>
      </c>
    </row>
    <row r="6" spans="1:27" ht="15.5" x14ac:dyDescent="0.35">
      <c r="A6" s="69"/>
      <c r="B6" s="196"/>
      <c r="C6" s="212"/>
      <c r="D6" s="196"/>
      <c r="E6" s="196"/>
      <c r="F6" s="69"/>
      <c r="G6" s="69" t="s">
        <v>17999</v>
      </c>
      <c r="H6" s="69"/>
      <c r="I6" s="74">
        <v>650000</v>
      </c>
      <c r="J6" s="69"/>
      <c r="K6" s="69" t="s">
        <v>2394</v>
      </c>
      <c r="L6" s="75">
        <v>2007</v>
      </c>
      <c r="M6" s="75" t="s">
        <v>18000</v>
      </c>
      <c r="N6" s="75" t="s">
        <v>18001</v>
      </c>
      <c r="O6" s="75" t="s">
        <v>1063</v>
      </c>
      <c r="P6" s="69" t="s">
        <v>937</v>
      </c>
      <c r="Q6" s="75" t="s">
        <v>1010</v>
      </c>
      <c r="R6" s="75" t="s">
        <v>2882</v>
      </c>
      <c r="S6" s="69"/>
      <c r="T6" s="69"/>
      <c r="U6" s="69"/>
      <c r="V6" s="69"/>
      <c r="W6" s="69"/>
      <c r="X6" s="116"/>
      <c r="Y6" s="76"/>
      <c r="Z6" s="642">
        <f t="shared" ref="Z6:Z69" si="0">I6*Z$4</f>
        <v>45500.000000000007</v>
      </c>
      <c r="AA6" s="74">
        <f t="shared" ref="AA6:AA69" si="1">I6+Z6</f>
        <v>695500</v>
      </c>
    </row>
    <row r="7" spans="1:27" ht="15.5" x14ac:dyDescent="0.35">
      <c r="A7" s="69"/>
      <c r="B7" s="69"/>
      <c r="C7" s="213"/>
      <c r="D7" s="69"/>
      <c r="E7" s="69"/>
      <c r="F7" s="69"/>
      <c r="G7" s="69" t="s">
        <v>18002</v>
      </c>
      <c r="H7" s="69"/>
      <c r="I7" s="74">
        <v>600000</v>
      </c>
      <c r="J7" s="69"/>
      <c r="K7" s="69" t="s">
        <v>2394</v>
      </c>
      <c r="L7" s="75">
        <v>2006</v>
      </c>
      <c r="M7" s="75" t="s">
        <v>2900</v>
      </c>
      <c r="N7" s="75" t="s">
        <v>18003</v>
      </c>
      <c r="O7" s="75" t="s">
        <v>1063</v>
      </c>
      <c r="P7" s="69" t="s">
        <v>937</v>
      </c>
      <c r="Q7" s="75" t="s">
        <v>938</v>
      </c>
      <c r="R7" s="75" t="s">
        <v>2882</v>
      </c>
      <c r="S7" s="69"/>
      <c r="T7" s="69"/>
      <c r="U7" s="69"/>
      <c r="V7" s="69"/>
      <c r="W7" s="69"/>
      <c r="X7" s="116"/>
      <c r="Y7" s="76"/>
      <c r="Z7" s="642">
        <f t="shared" si="0"/>
        <v>42000.000000000007</v>
      </c>
      <c r="AA7" s="74">
        <f t="shared" si="1"/>
        <v>642000</v>
      </c>
    </row>
    <row r="8" spans="1:27" ht="15.5" x14ac:dyDescent="0.35">
      <c r="A8" s="69"/>
      <c r="B8" s="69"/>
      <c r="C8" s="213"/>
      <c r="D8" s="69"/>
      <c r="E8" s="69"/>
      <c r="F8" s="69"/>
      <c r="G8" s="69" t="s">
        <v>18004</v>
      </c>
      <c r="H8" s="69"/>
      <c r="I8" s="74">
        <v>600000</v>
      </c>
      <c r="J8" s="69"/>
      <c r="K8" s="69" t="s">
        <v>2394</v>
      </c>
      <c r="L8" s="75">
        <v>2006</v>
      </c>
      <c r="M8" s="75" t="s">
        <v>2900</v>
      </c>
      <c r="N8" s="75" t="s">
        <v>18005</v>
      </c>
      <c r="O8" s="75" t="s">
        <v>1063</v>
      </c>
      <c r="P8" s="69" t="s">
        <v>937</v>
      </c>
      <c r="Q8" s="75" t="s">
        <v>938</v>
      </c>
      <c r="R8" s="75" t="s">
        <v>2882</v>
      </c>
      <c r="S8" s="69"/>
      <c r="T8" s="69"/>
      <c r="U8" s="69"/>
      <c r="V8" s="69"/>
      <c r="W8" s="69"/>
      <c r="X8" s="116"/>
      <c r="Y8" s="76"/>
      <c r="Z8" s="642">
        <f t="shared" si="0"/>
        <v>42000.000000000007</v>
      </c>
      <c r="AA8" s="74">
        <f t="shared" si="1"/>
        <v>642000</v>
      </c>
    </row>
    <row r="9" spans="1:27" ht="15.5" x14ac:dyDescent="0.35">
      <c r="A9" s="69"/>
      <c r="B9" s="69"/>
      <c r="C9" s="213"/>
      <c r="D9" s="69"/>
      <c r="E9" s="69"/>
      <c r="F9" s="69"/>
      <c r="G9" s="69" t="s">
        <v>18006</v>
      </c>
      <c r="H9" s="69"/>
      <c r="I9" s="74">
        <v>600000</v>
      </c>
      <c r="J9" s="69"/>
      <c r="K9" s="69" t="s">
        <v>2394</v>
      </c>
      <c r="L9" s="75">
        <v>2006</v>
      </c>
      <c r="M9" s="75" t="s">
        <v>2900</v>
      </c>
      <c r="N9" s="75" t="s">
        <v>18007</v>
      </c>
      <c r="O9" s="75" t="s">
        <v>1063</v>
      </c>
      <c r="P9" s="69" t="s">
        <v>937</v>
      </c>
      <c r="Q9" s="75" t="s">
        <v>938</v>
      </c>
      <c r="R9" s="75" t="s">
        <v>2882</v>
      </c>
      <c r="S9" s="69"/>
      <c r="T9" s="69"/>
      <c r="U9" s="69"/>
      <c r="V9" s="69"/>
      <c r="W9" s="69"/>
      <c r="X9" s="116"/>
      <c r="Y9" s="76"/>
      <c r="Z9" s="642">
        <f t="shared" si="0"/>
        <v>42000.000000000007</v>
      </c>
      <c r="AA9" s="74">
        <f t="shared" si="1"/>
        <v>642000</v>
      </c>
    </row>
    <row r="10" spans="1:27" ht="15.5" x14ac:dyDescent="0.35">
      <c r="A10" s="69"/>
      <c r="B10" s="69"/>
      <c r="C10" s="213"/>
      <c r="D10" s="69"/>
      <c r="E10" s="69"/>
      <c r="F10" s="69"/>
      <c r="G10" s="69" t="s">
        <v>18008</v>
      </c>
      <c r="H10" s="69"/>
      <c r="I10" s="74">
        <v>600000</v>
      </c>
      <c r="J10" s="69"/>
      <c r="K10" s="69" t="s">
        <v>2394</v>
      </c>
      <c r="L10" s="75">
        <v>2006</v>
      </c>
      <c r="M10" s="75" t="s">
        <v>2900</v>
      </c>
      <c r="N10" s="75" t="s">
        <v>18009</v>
      </c>
      <c r="O10" s="75" t="s">
        <v>1063</v>
      </c>
      <c r="P10" s="69" t="s">
        <v>937</v>
      </c>
      <c r="Q10" s="75" t="s">
        <v>938</v>
      </c>
      <c r="R10" s="75" t="s">
        <v>2882</v>
      </c>
      <c r="S10" s="69"/>
      <c r="T10" s="69"/>
      <c r="U10" s="69"/>
      <c r="V10" s="69"/>
      <c r="W10" s="69"/>
      <c r="X10" s="116"/>
      <c r="Y10" s="76"/>
      <c r="Z10" s="642">
        <f t="shared" si="0"/>
        <v>42000.000000000007</v>
      </c>
      <c r="AA10" s="74">
        <f t="shared" si="1"/>
        <v>642000</v>
      </c>
    </row>
    <row r="11" spans="1:27" ht="15.5" x14ac:dyDescent="0.35">
      <c r="A11" s="69"/>
      <c r="B11" s="69"/>
      <c r="C11" s="213"/>
      <c r="D11" s="69"/>
      <c r="E11" s="69"/>
      <c r="F11" s="69"/>
      <c r="G11" s="69" t="s">
        <v>18010</v>
      </c>
      <c r="H11" s="69"/>
      <c r="I11" s="74">
        <v>600000</v>
      </c>
      <c r="J11" s="69"/>
      <c r="K11" s="69" t="s">
        <v>2394</v>
      </c>
      <c r="L11" s="75">
        <v>2006</v>
      </c>
      <c r="M11" s="75" t="s">
        <v>2900</v>
      </c>
      <c r="N11" s="75" t="s">
        <v>18011</v>
      </c>
      <c r="O11" s="75" t="s">
        <v>1063</v>
      </c>
      <c r="P11" s="69" t="s">
        <v>937</v>
      </c>
      <c r="Q11" s="75" t="s">
        <v>938</v>
      </c>
      <c r="R11" s="75" t="s">
        <v>2882</v>
      </c>
      <c r="S11" s="69"/>
      <c r="T11" s="69"/>
      <c r="U11" s="69"/>
      <c r="V11" s="69"/>
      <c r="W11" s="69"/>
      <c r="X11" s="116"/>
      <c r="Y11" s="76"/>
      <c r="Z11" s="642">
        <f t="shared" si="0"/>
        <v>42000.000000000007</v>
      </c>
      <c r="AA11" s="74">
        <f t="shared" si="1"/>
        <v>642000</v>
      </c>
    </row>
    <row r="12" spans="1:27" ht="15.5" x14ac:dyDescent="0.35">
      <c r="A12" s="69"/>
      <c r="B12" s="69"/>
      <c r="C12" s="213"/>
      <c r="D12" s="69"/>
      <c r="E12" s="69"/>
      <c r="F12" s="69"/>
      <c r="G12" s="69" t="s">
        <v>18012</v>
      </c>
      <c r="H12" s="69"/>
      <c r="I12" s="74">
        <v>600000</v>
      </c>
      <c r="J12" s="69"/>
      <c r="K12" s="69" t="s">
        <v>2394</v>
      </c>
      <c r="L12" s="75">
        <v>2006</v>
      </c>
      <c r="M12" s="75" t="s">
        <v>2900</v>
      </c>
      <c r="N12" s="75" t="s">
        <v>18013</v>
      </c>
      <c r="O12" s="75" t="s">
        <v>1063</v>
      </c>
      <c r="P12" s="69" t="s">
        <v>937</v>
      </c>
      <c r="Q12" s="75" t="s">
        <v>938</v>
      </c>
      <c r="R12" s="75" t="s">
        <v>2882</v>
      </c>
      <c r="S12" s="69"/>
      <c r="T12" s="69"/>
      <c r="U12" s="69"/>
      <c r="V12" s="69"/>
      <c r="W12" s="69"/>
      <c r="X12" s="116"/>
      <c r="Y12" s="76"/>
      <c r="Z12" s="642">
        <f t="shared" si="0"/>
        <v>42000.000000000007</v>
      </c>
      <c r="AA12" s="74">
        <f t="shared" si="1"/>
        <v>642000</v>
      </c>
    </row>
    <row r="13" spans="1:27" ht="15.5" x14ac:dyDescent="0.35">
      <c r="A13" s="69"/>
      <c r="B13" s="69"/>
      <c r="C13" s="213"/>
      <c r="D13" s="69"/>
      <c r="E13" s="69"/>
      <c r="F13" s="69"/>
      <c r="G13" s="69" t="s">
        <v>18014</v>
      </c>
      <c r="H13" s="69"/>
      <c r="I13" s="74">
        <v>600000</v>
      </c>
      <c r="J13" s="69"/>
      <c r="K13" s="69" t="s">
        <v>2394</v>
      </c>
      <c r="L13" s="75">
        <v>2006</v>
      </c>
      <c r="M13" s="75" t="s">
        <v>2900</v>
      </c>
      <c r="N13" s="75" t="s">
        <v>18015</v>
      </c>
      <c r="O13" s="75" t="s">
        <v>1063</v>
      </c>
      <c r="P13" s="69" t="s">
        <v>937</v>
      </c>
      <c r="Q13" s="75" t="s">
        <v>938</v>
      </c>
      <c r="R13" s="75" t="s">
        <v>2882</v>
      </c>
      <c r="S13" s="69"/>
      <c r="T13" s="69"/>
      <c r="U13" s="69"/>
      <c r="V13" s="69"/>
      <c r="W13" s="69"/>
      <c r="X13" s="116"/>
      <c r="Y13" s="76"/>
      <c r="Z13" s="642">
        <f t="shared" si="0"/>
        <v>42000.000000000007</v>
      </c>
      <c r="AA13" s="74">
        <f t="shared" si="1"/>
        <v>642000</v>
      </c>
    </row>
    <row r="14" spans="1:27" ht="15.5" x14ac:dyDescent="0.35">
      <c r="A14" s="69"/>
      <c r="B14" s="69"/>
      <c r="C14" s="213"/>
      <c r="D14" s="69"/>
      <c r="E14" s="69"/>
      <c r="F14" s="69"/>
      <c r="G14" s="69" t="s">
        <v>18016</v>
      </c>
      <c r="H14" s="69"/>
      <c r="I14" s="74">
        <v>600000</v>
      </c>
      <c r="J14" s="69"/>
      <c r="K14" s="69" t="s">
        <v>2394</v>
      </c>
      <c r="L14" s="75">
        <v>2006</v>
      </c>
      <c r="M14" s="75" t="s">
        <v>2900</v>
      </c>
      <c r="N14" s="75" t="s">
        <v>18017</v>
      </c>
      <c r="O14" s="75" t="s">
        <v>1063</v>
      </c>
      <c r="P14" s="69" t="s">
        <v>937</v>
      </c>
      <c r="Q14" s="75" t="s">
        <v>938</v>
      </c>
      <c r="R14" s="75" t="s">
        <v>2882</v>
      </c>
      <c r="S14" s="69"/>
      <c r="T14" s="69"/>
      <c r="U14" s="69"/>
      <c r="V14" s="69"/>
      <c r="W14" s="69"/>
      <c r="X14" s="116"/>
      <c r="Y14" s="76"/>
      <c r="Z14" s="642">
        <f t="shared" si="0"/>
        <v>42000.000000000007</v>
      </c>
      <c r="AA14" s="74">
        <f t="shared" si="1"/>
        <v>642000</v>
      </c>
    </row>
    <row r="15" spans="1:27" ht="15.5" x14ac:dyDescent="0.35">
      <c r="A15" s="69"/>
      <c r="B15" s="69"/>
      <c r="C15" s="213"/>
      <c r="D15" s="69"/>
      <c r="E15" s="69"/>
      <c r="F15" s="69"/>
      <c r="G15" s="69" t="s">
        <v>18018</v>
      </c>
      <c r="H15" s="69"/>
      <c r="I15" s="74">
        <v>600000</v>
      </c>
      <c r="J15" s="69"/>
      <c r="K15" s="69" t="s">
        <v>1765</v>
      </c>
      <c r="L15" s="75" t="s">
        <v>1765</v>
      </c>
      <c r="M15" s="69" t="s">
        <v>1765</v>
      </c>
      <c r="N15" s="69" t="s">
        <v>1765</v>
      </c>
      <c r="O15" s="75" t="s">
        <v>1063</v>
      </c>
      <c r="P15" s="69" t="s">
        <v>1765</v>
      </c>
      <c r="Q15" s="75" t="s">
        <v>1765</v>
      </c>
      <c r="R15" s="69" t="s">
        <v>1765</v>
      </c>
      <c r="S15" s="69"/>
      <c r="T15" s="69"/>
      <c r="U15" s="69"/>
      <c r="V15" s="69"/>
      <c r="W15" s="69"/>
      <c r="X15" s="116"/>
      <c r="Y15" s="76"/>
      <c r="Z15" s="642">
        <f t="shared" si="0"/>
        <v>42000.000000000007</v>
      </c>
      <c r="AA15" s="74">
        <f t="shared" si="1"/>
        <v>642000</v>
      </c>
    </row>
    <row r="16" spans="1:27" ht="15.5" x14ac:dyDescent="0.35">
      <c r="A16" s="69"/>
      <c r="B16" s="69"/>
      <c r="C16" s="213"/>
      <c r="D16" s="69"/>
      <c r="E16" s="69"/>
      <c r="F16" s="69"/>
      <c r="G16" s="69" t="s">
        <v>18019</v>
      </c>
      <c r="H16" s="69"/>
      <c r="I16" s="74">
        <v>600000</v>
      </c>
      <c r="J16" s="69"/>
      <c r="K16" s="69" t="s">
        <v>1765</v>
      </c>
      <c r="L16" s="75" t="s">
        <v>1765</v>
      </c>
      <c r="M16" s="69" t="s">
        <v>1765</v>
      </c>
      <c r="N16" s="69" t="s">
        <v>1765</v>
      </c>
      <c r="O16" s="75" t="s">
        <v>1063</v>
      </c>
      <c r="P16" s="69" t="s">
        <v>1765</v>
      </c>
      <c r="Q16" s="75" t="s">
        <v>1765</v>
      </c>
      <c r="R16" s="69" t="s">
        <v>1765</v>
      </c>
      <c r="S16" s="69"/>
      <c r="T16" s="69"/>
      <c r="U16" s="69"/>
      <c r="V16" s="69"/>
      <c r="W16" s="69"/>
      <c r="X16" s="116"/>
      <c r="Y16" s="76"/>
      <c r="Z16" s="642">
        <f t="shared" si="0"/>
        <v>42000.000000000007</v>
      </c>
      <c r="AA16" s="74">
        <f t="shared" si="1"/>
        <v>642000</v>
      </c>
    </row>
    <row r="17" spans="1:27" ht="15.5" x14ac:dyDescent="0.35">
      <c r="A17" s="69"/>
      <c r="B17" s="69"/>
      <c r="C17" s="213"/>
      <c r="D17" s="69"/>
      <c r="E17" s="69"/>
      <c r="F17" s="69"/>
      <c r="G17" s="69" t="s">
        <v>18020</v>
      </c>
      <c r="H17" s="69"/>
      <c r="I17" s="74">
        <v>600000</v>
      </c>
      <c r="J17" s="69"/>
      <c r="K17" s="69" t="s">
        <v>2394</v>
      </c>
      <c r="L17" s="75">
        <v>2015</v>
      </c>
      <c r="M17" s="75" t="s">
        <v>17997</v>
      </c>
      <c r="N17" s="75" t="s">
        <v>18021</v>
      </c>
      <c r="O17" s="75" t="s">
        <v>1063</v>
      </c>
      <c r="P17" s="69" t="s">
        <v>937</v>
      </c>
      <c r="Q17" s="75" t="s">
        <v>938</v>
      </c>
      <c r="R17" s="75" t="s">
        <v>2882</v>
      </c>
      <c r="S17" s="69"/>
      <c r="T17" s="69"/>
      <c r="U17" s="69"/>
      <c r="V17" s="69"/>
      <c r="W17" s="69"/>
      <c r="X17" s="116"/>
      <c r="Y17" s="76"/>
      <c r="Z17" s="642">
        <f t="shared" si="0"/>
        <v>42000.000000000007</v>
      </c>
      <c r="AA17" s="74">
        <f t="shared" si="1"/>
        <v>642000</v>
      </c>
    </row>
    <row r="18" spans="1:27" ht="15.5" x14ac:dyDescent="0.35">
      <c r="A18" s="69"/>
      <c r="B18" s="69"/>
      <c r="C18" s="213"/>
      <c r="D18" s="69"/>
      <c r="E18" s="69"/>
      <c r="F18" s="69"/>
      <c r="G18" s="69" t="s">
        <v>18022</v>
      </c>
      <c r="H18" s="69"/>
      <c r="I18" s="74">
        <v>650000</v>
      </c>
      <c r="J18" s="69"/>
      <c r="K18" s="69" t="s">
        <v>3666</v>
      </c>
      <c r="L18" s="75" t="s">
        <v>3666</v>
      </c>
      <c r="M18" s="69" t="s">
        <v>3666</v>
      </c>
      <c r="N18" s="69" t="s">
        <v>3666</v>
      </c>
      <c r="O18" s="75" t="s">
        <v>1063</v>
      </c>
      <c r="P18" s="69" t="s">
        <v>3666</v>
      </c>
      <c r="Q18" s="75" t="s">
        <v>3666</v>
      </c>
      <c r="R18" s="69" t="s">
        <v>3666</v>
      </c>
      <c r="S18" s="69"/>
      <c r="T18" s="69"/>
      <c r="U18" s="69"/>
      <c r="V18" s="69"/>
      <c r="W18" s="69"/>
      <c r="X18" s="116" t="s">
        <v>14052</v>
      </c>
      <c r="Y18" s="76"/>
      <c r="Z18" s="642">
        <f t="shared" si="0"/>
        <v>45500.000000000007</v>
      </c>
      <c r="AA18" s="74">
        <f t="shared" si="1"/>
        <v>695500</v>
      </c>
    </row>
    <row r="19" spans="1:27" ht="15.5" x14ac:dyDescent="0.35">
      <c r="A19" s="69"/>
      <c r="B19" s="69"/>
      <c r="C19" s="213"/>
      <c r="D19" s="69"/>
      <c r="E19" s="69"/>
      <c r="F19" s="69"/>
      <c r="G19" s="69" t="s">
        <v>18023</v>
      </c>
      <c r="H19" s="69"/>
      <c r="I19" s="74">
        <v>600000</v>
      </c>
      <c r="J19" s="69"/>
      <c r="K19" s="69" t="s">
        <v>3666</v>
      </c>
      <c r="L19" s="75" t="s">
        <v>3666</v>
      </c>
      <c r="M19" s="69" t="s">
        <v>3666</v>
      </c>
      <c r="N19" s="69" t="s">
        <v>3666</v>
      </c>
      <c r="O19" s="75" t="s">
        <v>1063</v>
      </c>
      <c r="P19" s="69" t="s">
        <v>3666</v>
      </c>
      <c r="Q19" s="75" t="s">
        <v>3666</v>
      </c>
      <c r="R19" s="69" t="s">
        <v>3666</v>
      </c>
      <c r="S19" s="69"/>
      <c r="T19" s="69"/>
      <c r="U19" s="69"/>
      <c r="V19" s="69"/>
      <c r="W19" s="69"/>
      <c r="X19" s="116" t="s">
        <v>14052</v>
      </c>
      <c r="Y19" s="76"/>
      <c r="Z19" s="642">
        <f t="shared" si="0"/>
        <v>42000.000000000007</v>
      </c>
      <c r="AA19" s="74">
        <f t="shared" si="1"/>
        <v>642000</v>
      </c>
    </row>
    <row r="20" spans="1:27" ht="15.5" x14ac:dyDescent="0.35">
      <c r="A20" s="69"/>
      <c r="B20" s="69"/>
      <c r="C20" s="213"/>
      <c r="D20" s="69"/>
      <c r="E20" s="69"/>
      <c r="F20" s="69"/>
      <c r="G20" s="69" t="s">
        <v>18024</v>
      </c>
      <c r="H20" s="69"/>
      <c r="I20" s="74">
        <v>600000</v>
      </c>
      <c r="J20" s="69"/>
      <c r="K20" s="69" t="s">
        <v>3666</v>
      </c>
      <c r="L20" s="75" t="s">
        <v>3666</v>
      </c>
      <c r="M20" s="69" t="s">
        <v>3666</v>
      </c>
      <c r="N20" s="69" t="s">
        <v>3666</v>
      </c>
      <c r="O20" s="75" t="s">
        <v>1063</v>
      </c>
      <c r="P20" s="69" t="s">
        <v>3666</v>
      </c>
      <c r="Q20" s="75" t="s">
        <v>3666</v>
      </c>
      <c r="R20" s="69" t="s">
        <v>3666</v>
      </c>
      <c r="S20" s="69"/>
      <c r="T20" s="69"/>
      <c r="U20" s="69"/>
      <c r="V20" s="69"/>
      <c r="W20" s="69"/>
      <c r="X20" s="116" t="s">
        <v>14052</v>
      </c>
      <c r="Y20" s="76"/>
      <c r="Z20" s="642">
        <f t="shared" si="0"/>
        <v>42000.000000000007</v>
      </c>
      <c r="AA20" s="74">
        <f t="shared" si="1"/>
        <v>642000</v>
      </c>
    </row>
    <row r="21" spans="1:27" ht="15.5" x14ac:dyDescent="0.35">
      <c r="A21" s="69"/>
      <c r="B21" s="69"/>
      <c r="C21" s="213"/>
      <c r="D21" s="69"/>
      <c r="E21" s="69"/>
      <c r="F21" s="69"/>
      <c r="G21" s="69" t="s">
        <v>18025</v>
      </c>
      <c r="H21" s="69"/>
      <c r="I21" s="74">
        <v>600000</v>
      </c>
      <c r="J21" s="69"/>
      <c r="K21" s="69" t="s">
        <v>3666</v>
      </c>
      <c r="L21" s="75" t="s">
        <v>3666</v>
      </c>
      <c r="M21" s="69" t="s">
        <v>3666</v>
      </c>
      <c r="N21" s="69" t="s">
        <v>3666</v>
      </c>
      <c r="O21" s="75" t="s">
        <v>1063</v>
      </c>
      <c r="P21" s="69" t="s">
        <v>3666</v>
      </c>
      <c r="Q21" s="75" t="s">
        <v>3666</v>
      </c>
      <c r="R21" s="69" t="s">
        <v>3666</v>
      </c>
      <c r="S21" s="69"/>
      <c r="T21" s="69"/>
      <c r="U21" s="69"/>
      <c r="V21" s="69"/>
      <c r="W21" s="69"/>
      <c r="X21" s="116" t="s">
        <v>14052</v>
      </c>
      <c r="Y21" s="76"/>
      <c r="Z21" s="642">
        <f t="shared" si="0"/>
        <v>42000.000000000007</v>
      </c>
      <c r="AA21" s="74">
        <f t="shared" si="1"/>
        <v>642000</v>
      </c>
    </row>
    <row r="22" spans="1:27" ht="15.5" x14ac:dyDescent="0.35">
      <c r="A22" s="76"/>
      <c r="B22" s="76"/>
      <c r="C22" s="214"/>
      <c r="D22" s="76"/>
      <c r="E22" s="76"/>
      <c r="F22" s="69"/>
      <c r="G22" s="69" t="s">
        <v>18026</v>
      </c>
      <c r="H22" s="69"/>
      <c r="I22" s="74">
        <v>600000</v>
      </c>
      <c r="J22" s="69"/>
      <c r="K22" s="69" t="s">
        <v>3666</v>
      </c>
      <c r="L22" s="75" t="s">
        <v>3666</v>
      </c>
      <c r="M22" s="69" t="s">
        <v>3666</v>
      </c>
      <c r="N22" s="69" t="s">
        <v>3666</v>
      </c>
      <c r="O22" s="75" t="s">
        <v>1063</v>
      </c>
      <c r="P22" s="69" t="s">
        <v>3666</v>
      </c>
      <c r="Q22" s="75" t="s">
        <v>3666</v>
      </c>
      <c r="R22" s="69" t="s">
        <v>3666</v>
      </c>
      <c r="S22" s="69"/>
      <c r="T22" s="69"/>
      <c r="U22" s="69"/>
      <c r="V22" s="69"/>
      <c r="W22" s="69"/>
      <c r="X22" s="116" t="s">
        <v>14052</v>
      </c>
      <c r="Y22" s="76"/>
      <c r="Z22" s="642">
        <f t="shared" si="0"/>
        <v>42000.000000000007</v>
      </c>
      <c r="AA22" s="74">
        <f t="shared" si="1"/>
        <v>642000</v>
      </c>
    </row>
    <row r="23" spans="1:27" ht="15.5" x14ac:dyDescent="0.35">
      <c r="A23" s="76"/>
      <c r="B23" s="76"/>
      <c r="C23" s="214"/>
      <c r="D23" s="76"/>
      <c r="E23" s="76"/>
      <c r="F23" s="69"/>
      <c r="G23" s="69" t="s">
        <v>18027</v>
      </c>
      <c r="H23" s="69"/>
      <c r="I23" s="74">
        <v>600000</v>
      </c>
      <c r="J23" s="69"/>
      <c r="K23" s="69" t="s">
        <v>3666</v>
      </c>
      <c r="L23" s="75" t="s">
        <v>3666</v>
      </c>
      <c r="M23" s="69" t="s">
        <v>3666</v>
      </c>
      <c r="N23" s="69" t="s">
        <v>3666</v>
      </c>
      <c r="O23" s="75" t="s">
        <v>1063</v>
      </c>
      <c r="P23" s="69" t="s">
        <v>3666</v>
      </c>
      <c r="Q23" s="75" t="s">
        <v>3666</v>
      </c>
      <c r="R23" s="69" t="s">
        <v>3666</v>
      </c>
      <c r="S23" s="69"/>
      <c r="T23" s="69"/>
      <c r="U23" s="69"/>
      <c r="V23" s="69"/>
      <c r="W23" s="69"/>
      <c r="X23" s="116" t="s">
        <v>14052</v>
      </c>
      <c r="Y23" s="76"/>
      <c r="Z23" s="642">
        <f t="shared" si="0"/>
        <v>42000.000000000007</v>
      </c>
      <c r="AA23" s="74">
        <f t="shared" si="1"/>
        <v>642000</v>
      </c>
    </row>
    <row r="24" spans="1:27" ht="15.5" x14ac:dyDescent="0.35">
      <c r="A24" s="76"/>
      <c r="B24" s="76"/>
      <c r="C24" s="214"/>
      <c r="D24" s="76"/>
      <c r="E24" s="76"/>
      <c r="F24" s="76"/>
      <c r="G24" s="69"/>
      <c r="H24" s="69"/>
      <c r="I24" s="74">
        <v>600000</v>
      </c>
      <c r="J24" s="69"/>
      <c r="K24" s="69"/>
      <c r="L24" s="75"/>
      <c r="M24" s="75"/>
      <c r="N24" s="75"/>
      <c r="O24" s="75"/>
      <c r="P24" s="69"/>
      <c r="Q24" s="75"/>
      <c r="R24" s="75"/>
      <c r="S24" s="69"/>
      <c r="T24" s="69"/>
      <c r="U24" s="69"/>
      <c r="V24" s="69"/>
      <c r="W24" s="69"/>
      <c r="X24" s="116"/>
      <c r="Y24" s="76"/>
      <c r="Z24" s="642">
        <f t="shared" si="0"/>
        <v>42000.000000000007</v>
      </c>
      <c r="AA24" s="74">
        <f t="shared" si="1"/>
        <v>642000</v>
      </c>
    </row>
    <row r="25" spans="1:27" ht="15.5" x14ac:dyDescent="0.35">
      <c r="A25" s="64"/>
      <c r="B25" s="64"/>
      <c r="C25" s="65"/>
      <c r="D25" s="64"/>
      <c r="E25" s="64"/>
      <c r="F25" s="64"/>
      <c r="G25" s="66" t="s">
        <v>3699</v>
      </c>
      <c r="H25" s="64"/>
      <c r="I25" s="67"/>
      <c r="J25" s="64"/>
      <c r="K25" s="64"/>
      <c r="L25" s="68"/>
      <c r="M25" s="68"/>
      <c r="N25" s="68"/>
      <c r="O25" s="68"/>
      <c r="P25" s="64"/>
      <c r="Q25" s="68"/>
      <c r="R25" s="68"/>
      <c r="S25" s="64"/>
      <c r="T25" s="64"/>
      <c r="U25" s="64"/>
      <c r="V25" s="64"/>
      <c r="W25" s="64"/>
      <c r="X25" s="115"/>
      <c r="Y25" s="64"/>
      <c r="Z25" s="642">
        <f t="shared" si="0"/>
        <v>0</v>
      </c>
      <c r="AA25" s="67">
        <f t="shared" si="1"/>
        <v>0</v>
      </c>
    </row>
    <row r="26" spans="1:27" ht="15.5" x14ac:dyDescent="0.35">
      <c r="A26" s="76"/>
      <c r="B26" s="76"/>
      <c r="C26" s="214"/>
      <c r="D26" s="76"/>
      <c r="E26" s="76"/>
      <c r="F26" s="69"/>
      <c r="G26" s="69" t="s">
        <v>18028</v>
      </c>
      <c r="H26" s="69"/>
      <c r="I26" s="74">
        <v>40000</v>
      </c>
      <c r="J26" s="69"/>
      <c r="K26" s="69" t="s">
        <v>933</v>
      </c>
      <c r="L26" s="75">
        <v>2001</v>
      </c>
      <c r="M26" s="75" t="s">
        <v>18029</v>
      </c>
      <c r="N26" s="75" t="s">
        <v>18030</v>
      </c>
      <c r="O26" s="75" t="s">
        <v>1063</v>
      </c>
      <c r="P26" s="69" t="s">
        <v>1575</v>
      </c>
      <c r="Q26" s="75" t="s">
        <v>6193</v>
      </c>
      <c r="R26" s="75" t="s">
        <v>4828</v>
      </c>
      <c r="S26" s="69"/>
      <c r="T26" s="69"/>
      <c r="U26" s="69"/>
      <c r="V26" s="69"/>
      <c r="W26" s="69"/>
      <c r="X26" s="116"/>
      <c r="Y26" s="76"/>
      <c r="Z26" s="642">
        <f t="shared" si="0"/>
        <v>2800.0000000000005</v>
      </c>
      <c r="AA26" s="74">
        <f t="shared" si="1"/>
        <v>42800</v>
      </c>
    </row>
    <row r="27" spans="1:27" ht="15.5" x14ac:dyDescent="0.35">
      <c r="A27" s="76"/>
      <c r="B27" s="76"/>
      <c r="C27" s="214"/>
      <c r="D27" s="76"/>
      <c r="E27" s="76"/>
      <c r="F27" s="69"/>
      <c r="G27" s="69" t="s">
        <v>18031</v>
      </c>
      <c r="H27" s="69"/>
      <c r="I27" s="74">
        <v>40000</v>
      </c>
      <c r="J27" s="69"/>
      <c r="K27" s="69" t="s">
        <v>933</v>
      </c>
      <c r="L27" s="75">
        <v>2001</v>
      </c>
      <c r="M27" s="75" t="s">
        <v>9456</v>
      </c>
      <c r="N27" s="75" t="s">
        <v>18030</v>
      </c>
      <c r="O27" s="75" t="s">
        <v>1063</v>
      </c>
      <c r="P27" s="69" t="s">
        <v>1575</v>
      </c>
      <c r="Q27" s="75" t="s">
        <v>938</v>
      </c>
      <c r="R27" s="75" t="s">
        <v>4828</v>
      </c>
      <c r="S27" s="69"/>
      <c r="T27" s="69"/>
      <c r="U27" s="69"/>
      <c r="V27" s="69"/>
      <c r="W27" s="69"/>
      <c r="X27" s="116"/>
      <c r="Y27" s="76"/>
      <c r="Z27" s="642">
        <f t="shared" si="0"/>
        <v>2800.0000000000005</v>
      </c>
      <c r="AA27" s="74">
        <f t="shared" si="1"/>
        <v>42800</v>
      </c>
    </row>
    <row r="28" spans="1:27" ht="15.5" x14ac:dyDescent="0.35">
      <c r="A28" s="76"/>
      <c r="B28" s="76"/>
      <c r="C28" s="214"/>
      <c r="D28" s="76"/>
      <c r="E28" s="76"/>
      <c r="F28" s="69"/>
      <c r="G28" s="69" t="s">
        <v>18032</v>
      </c>
      <c r="H28" s="69"/>
      <c r="I28" s="74">
        <v>40000</v>
      </c>
      <c r="J28" s="69"/>
      <c r="K28" s="69" t="s">
        <v>1765</v>
      </c>
      <c r="L28" s="75" t="s">
        <v>1765</v>
      </c>
      <c r="M28" s="69" t="s">
        <v>1765</v>
      </c>
      <c r="N28" s="69" t="s">
        <v>1765</v>
      </c>
      <c r="O28" s="75" t="s">
        <v>1063</v>
      </c>
      <c r="P28" s="69" t="s">
        <v>1575</v>
      </c>
      <c r="Q28" s="75" t="s">
        <v>1765</v>
      </c>
      <c r="R28" s="69" t="s">
        <v>1765</v>
      </c>
      <c r="S28" s="69"/>
      <c r="T28" s="69"/>
      <c r="U28" s="69"/>
      <c r="V28" s="69"/>
      <c r="W28" s="69"/>
      <c r="X28" s="116"/>
      <c r="Y28" s="76"/>
      <c r="Z28" s="642">
        <f t="shared" si="0"/>
        <v>2800.0000000000005</v>
      </c>
      <c r="AA28" s="74">
        <f t="shared" si="1"/>
        <v>42800</v>
      </c>
    </row>
    <row r="29" spans="1:27" ht="15.5" x14ac:dyDescent="0.35">
      <c r="A29" s="76"/>
      <c r="B29" s="76"/>
      <c r="C29" s="214"/>
      <c r="D29" s="76"/>
      <c r="E29" s="76"/>
      <c r="F29" s="69"/>
      <c r="G29" s="69" t="s">
        <v>18033</v>
      </c>
      <c r="H29" s="69"/>
      <c r="I29" s="74">
        <v>2000000</v>
      </c>
      <c r="J29" s="69"/>
      <c r="K29" s="69" t="s">
        <v>18034</v>
      </c>
      <c r="L29" s="75" t="s">
        <v>6193</v>
      </c>
      <c r="M29" s="75" t="s">
        <v>6193</v>
      </c>
      <c r="N29" s="75" t="s">
        <v>18035</v>
      </c>
      <c r="O29" s="75" t="s">
        <v>1063</v>
      </c>
      <c r="P29" s="69" t="s">
        <v>6193</v>
      </c>
      <c r="Q29" s="75" t="s">
        <v>6193</v>
      </c>
      <c r="R29" s="69" t="s">
        <v>6193</v>
      </c>
      <c r="S29" s="69"/>
      <c r="T29" s="69"/>
      <c r="U29" s="69"/>
      <c r="V29" s="69"/>
      <c r="W29" s="69"/>
      <c r="X29" s="116"/>
      <c r="Y29" s="76"/>
      <c r="Z29" s="642">
        <f t="shared" si="0"/>
        <v>140000</v>
      </c>
      <c r="AA29" s="74">
        <f t="shared" si="1"/>
        <v>2140000</v>
      </c>
    </row>
    <row r="30" spans="1:27" ht="15.5" x14ac:dyDescent="0.35">
      <c r="A30" s="76"/>
      <c r="B30" s="76"/>
      <c r="C30" s="214"/>
      <c r="D30" s="76"/>
      <c r="E30" s="76"/>
      <c r="F30" s="69"/>
      <c r="G30" s="69" t="s">
        <v>18036</v>
      </c>
      <c r="H30" s="69"/>
      <c r="I30" s="74">
        <v>40000</v>
      </c>
      <c r="J30" s="69"/>
      <c r="K30" s="69" t="s">
        <v>1765</v>
      </c>
      <c r="L30" s="75" t="s">
        <v>1765</v>
      </c>
      <c r="M30" s="69" t="s">
        <v>1765</v>
      </c>
      <c r="N30" s="69" t="s">
        <v>1765</v>
      </c>
      <c r="O30" s="75" t="s">
        <v>1063</v>
      </c>
      <c r="P30" s="69" t="s">
        <v>1575</v>
      </c>
      <c r="Q30" s="75" t="s">
        <v>1765</v>
      </c>
      <c r="R30" s="69" t="s">
        <v>1765</v>
      </c>
      <c r="S30" s="69"/>
      <c r="T30" s="69"/>
      <c r="U30" s="69"/>
      <c r="V30" s="69"/>
      <c r="W30" s="69"/>
      <c r="X30" s="116"/>
      <c r="Y30" s="76"/>
      <c r="Z30" s="642">
        <f t="shared" si="0"/>
        <v>2800.0000000000005</v>
      </c>
      <c r="AA30" s="74">
        <f t="shared" si="1"/>
        <v>42800</v>
      </c>
    </row>
    <row r="31" spans="1:27" ht="15.5" x14ac:dyDescent="0.35">
      <c r="A31" s="76"/>
      <c r="B31" s="76"/>
      <c r="C31" s="214"/>
      <c r="D31" s="76"/>
      <c r="E31" s="76"/>
      <c r="F31" s="69"/>
      <c r="G31" s="69" t="s">
        <v>18037</v>
      </c>
      <c r="H31" s="69"/>
      <c r="I31" s="74">
        <v>40000</v>
      </c>
      <c r="J31" s="69"/>
      <c r="K31" s="69" t="s">
        <v>2394</v>
      </c>
      <c r="L31" s="75">
        <v>2012</v>
      </c>
      <c r="M31" s="69" t="s">
        <v>18038</v>
      </c>
      <c r="N31" s="69" t="s">
        <v>18039</v>
      </c>
      <c r="O31" s="75" t="s">
        <v>1063</v>
      </c>
      <c r="P31" s="69" t="s">
        <v>1575</v>
      </c>
      <c r="Q31" s="75" t="s">
        <v>967</v>
      </c>
      <c r="R31" s="69" t="s">
        <v>4308</v>
      </c>
      <c r="S31" s="69"/>
      <c r="T31" s="69"/>
      <c r="U31" s="69"/>
      <c r="V31" s="69"/>
      <c r="W31" s="69"/>
      <c r="X31" s="116"/>
      <c r="Y31" s="76"/>
      <c r="Z31" s="642">
        <f t="shared" si="0"/>
        <v>2800.0000000000005</v>
      </c>
      <c r="AA31" s="74">
        <f t="shared" si="1"/>
        <v>42800</v>
      </c>
    </row>
    <row r="32" spans="1:27" ht="15.5" x14ac:dyDescent="0.35">
      <c r="A32" s="76"/>
      <c r="B32" s="76"/>
      <c r="C32" s="214"/>
      <c r="D32" s="76"/>
      <c r="E32" s="76"/>
      <c r="F32" s="69"/>
      <c r="G32" s="69" t="s">
        <v>18040</v>
      </c>
      <c r="H32" s="69"/>
      <c r="I32" s="74">
        <v>40000</v>
      </c>
      <c r="J32" s="69"/>
      <c r="K32" s="69" t="s">
        <v>2394</v>
      </c>
      <c r="L32" s="75">
        <v>2012</v>
      </c>
      <c r="M32" s="69" t="s">
        <v>18041</v>
      </c>
      <c r="N32" s="69" t="s">
        <v>18039</v>
      </c>
      <c r="O32" s="75" t="s">
        <v>1063</v>
      </c>
      <c r="P32" s="69" t="s">
        <v>1575</v>
      </c>
      <c r="Q32" s="75" t="s">
        <v>6193</v>
      </c>
      <c r="R32" s="69" t="s">
        <v>4308</v>
      </c>
      <c r="S32" s="69"/>
      <c r="T32" s="69"/>
      <c r="U32" s="69"/>
      <c r="V32" s="69"/>
      <c r="W32" s="69"/>
      <c r="X32" s="116"/>
      <c r="Y32" s="76"/>
      <c r="Z32" s="642">
        <f t="shared" si="0"/>
        <v>2800.0000000000005</v>
      </c>
      <c r="AA32" s="74">
        <f t="shared" si="1"/>
        <v>42800</v>
      </c>
    </row>
    <row r="33" spans="1:27" ht="15.5" x14ac:dyDescent="0.35">
      <c r="A33" s="76"/>
      <c r="B33" s="76"/>
      <c r="C33" s="214"/>
      <c r="D33" s="76"/>
      <c r="E33" s="76"/>
      <c r="F33" s="69"/>
      <c r="G33" s="69" t="s">
        <v>18042</v>
      </c>
      <c r="H33" s="69"/>
      <c r="I33" s="74">
        <v>2000000</v>
      </c>
      <c r="J33" s="69"/>
      <c r="K33" s="69" t="s">
        <v>933</v>
      </c>
      <c r="L33" s="75"/>
      <c r="M33" s="69" t="s">
        <v>18043</v>
      </c>
      <c r="N33" s="69" t="s">
        <v>18044</v>
      </c>
      <c r="O33" s="75" t="s">
        <v>1063</v>
      </c>
      <c r="P33" s="69" t="s">
        <v>1811</v>
      </c>
      <c r="Q33" s="75" t="s">
        <v>3925</v>
      </c>
      <c r="R33" s="69" t="s">
        <v>3926</v>
      </c>
      <c r="S33" s="69"/>
      <c r="T33" s="69"/>
      <c r="U33" s="69"/>
      <c r="V33" s="69"/>
      <c r="W33" s="69"/>
      <c r="X33" s="116"/>
      <c r="Y33" s="76"/>
      <c r="Z33" s="642">
        <f t="shared" si="0"/>
        <v>140000</v>
      </c>
      <c r="AA33" s="74">
        <f t="shared" si="1"/>
        <v>2140000</v>
      </c>
    </row>
    <row r="34" spans="1:27" ht="15.5" x14ac:dyDescent="0.35">
      <c r="A34" s="76"/>
      <c r="B34" s="76"/>
      <c r="C34" s="214"/>
      <c r="D34" s="76"/>
      <c r="E34" s="76"/>
      <c r="F34" s="69"/>
      <c r="G34" s="69" t="s">
        <v>18045</v>
      </c>
      <c r="H34" s="69"/>
      <c r="I34" s="74">
        <v>40000</v>
      </c>
      <c r="J34" s="69"/>
      <c r="K34" s="69" t="s">
        <v>1765</v>
      </c>
      <c r="L34" s="75" t="s">
        <v>1765</v>
      </c>
      <c r="M34" s="69" t="s">
        <v>1765</v>
      </c>
      <c r="N34" s="69" t="s">
        <v>1765</v>
      </c>
      <c r="O34" s="75" t="s">
        <v>1063</v>
      </c>
      <c r="P34" s="69" t="s">
        <v>1575</v>
      </c>
      <c r="Q34" s="75" t="s">
        <v>1765</v>
      </c>
      <c r="R34" s="69" t="s">
        <v>1765</v>
      </c>
      <c r="S34" s="69"/>
      <c r="T34" s="69"/>
      <c r="U34" s="69"/>
      <c r="V34" s="69"/>
      <c r="W34" s="69"/>
      <c r="X34" s="116"/>
      <c r="Y34" s="76"/>
      <c r="Z34" s="642">
        <f t="shared" si="0"/>
        <v>2800.0000000000005</v>
      </c>
      <c r="AA34" s="74">
        <f t="shared" si="1"/>
        <v>42800</v>
      </c>
    </row>
    <row r="35" spans="1:27" ht="15.5" x14ac:dyDescent="0.35">
      <c r="A35" s="76"/>
      <c r="B35" s="76"/>
      <c r="C35" s="214"/>
      <c r="D35" s="76"/>
      <c r="E35" s="76"/>
      <c r="F35" s="76"/>
      <c r="G35" s="69"/>
      <c r="H35" s="69"/>
      <c r="I35" s="74"/>
      <c r="J35" s="69"/>
      <c r="K35" s="69"/>
      <c r="L35" s="75"/>
      <c r="M35" s="75"/>
      <c r="N35" s="75"/>
      <c r="O35" s="75"/>
      <c r="P35" s="69"/>
      <c r="Q35" s="75"/>
      <c r="R35" s="75"/>
      <c r="S35" s="69"/>
      <c r="T35" s="69"/>
      <c r="U35" s="69"/>
      <c r="V35" s="69"/>
      <c r="W35" s="69"/>
      <c r="X35" s="116"/>
      <c r="Y35" s="76"/>
      <c r="Z35" s="642">
        <f t="shared" si="0"/>
        <v>0</v>
      </c>
      <c r="AA35" s="74">
        <f t="shared" si="1"/>
        <v>0</v>
      </c>
    </row>
    <row r="36" spans="1:27" ht="15.5" x14ac:dyDescent="0.35">
      <c r="A36" s="64"/>
      <c r="B36" s="64"/>
      <c r="C36" s="65"/>
      <c r="D36" s="64"/>
      <c r="E36" s="64"/>
      <c r="F36" s="64"/>
      <c r="G36" s="66" t="s">
        <v>1842</v>
      </c>
      <c r="H36" s="64"/>
      <c r="I36" s="67"/>
      <c r="J36" s="64"/>
      <c r="K36" s="64"/>
      <c r="L36" s="68"/>
      <c r="M36" s="68"/>
      <c r="N36" s="68"/>
      <c r="O36" s="68"/>
      <c r="P36" s="64"/>
      <c r="Q36" s="68"/>
      <c r="R36" s="68"/>
      <c r="S36" s="64"/>
      <c r="T36" s="64"/>
      <c r="U36" s="64"/>
      <c r="V36" s="64"/>
      <c r="W36" s="64"/>
      <c r="X36" s="115"/>
      <c r="Y36" s="215"/>
      <c r="Z36" s="642">
        <f t="shared" si="0"/>
        <v>0</v>
      </c>
      <c r="AA36" s="67">
        <f t="shared" si="1"/>
        <v>0</v>
      </c>
    </row>
    <row r="37" spans="1:27" s="94" customFormat="1" ht="15.5" x14ac:dyDescent="0.35">
      <c r="A37" s="69"/>
      <c r="B37" s="69"/>
      <c r="C37" s="213"/>
      <c r="D37" s="69"/>
      <c r="E37" s="69"/>
      <c r="F37" s="69"/>
      <c r="G37" s="69" t="s">
        <v>18046</v>
      </c>
      <c r="H37" s="69"/>
      <c r="I37" s="74">
        <v>18000000</v>
      </c>
      <c r="J37" s="69"/>
      <c r="K37" s="69" t="s">
        <v>4438</v>
      </c>
      <c r="L37" s="75">
        <v>1983</v>
      </c>
      <c r="M37" s="75" t="s">
        <v>2660</v>
      </c>
      <c r="N37" s="75">
        <v>28291</v>
      </c>
      <c r="O37" s="75" t="s">
        <v>1063</v>
      </c>
      <c r="P37" s="69" t="s">
        <v>1063</v>
      </c>
      <c r="Q37" s="75" t="s">
        <v>1063</v>
      </c>
      <c r="R37" s="75" t="s">
        <v>18047</v>
      </c>
      <c r="S37" s="69"/>
      <c r="T37" s="69"/>
      <c r="U37" s="69"/>
      <c r="V37" s="69"/>
      <c r="W37" s="69"/>
      <c r="X37" s="116"/>
      <c r="Y37" s="216"/>
      <c r="Z37" s="642">
        <f t="shared" si="0"/>
        <v>1260000.0000000002</v>
      </c>
      <c r="AA37" s="74">
        <f t="shared" si="1"/>
        <v>19260000</v>
      </c>
    </row>
    <row r="38" spans="1:27" s="94" customFormat="1" ht="15.5" x14ac:dyDescent="0.35">
      <c r="A38" s="69"/>
      <c r="B38" s="69"/>
      <c r="C38" s="213"/>
      <c r="D38" s="69"/>
      <c r="E38" s="69"/>
      <c r="F38" s="69"/>
      <c r="G38" s="69" t="s">
        <v>18048</v>
      </c>
      <c r="H38" s="69"/>
      <c r="I38" s="74">
        <v>18000000</v>
      </c>
      <c r="J38" s="69"/>
      <c r="K38" s="69" t="s">
        <v>18049</v>
      </c>
      <c r="L38" s="75">
        <v>2003</v>
      </c>
      <c r="M38" s="75" t="s">
        <v>6193</v>
      </c>
      <c r="N38" s="75" t="s">
        <v>18050</v>
      </c>
      <c r="O38" s="75" t="s">
        <v>1063</v>
      </c>
      <c r="P38" s="69" t="s">
        <v>1063</v>
      </c>
      <c r="Q38" s="75" t="s">
        <v>1063</v>
      </c>
      <c r="R38" s="75" t="s">
        <v>18051</v>
      </c>
      <c r="S38" s="69"/>
      <c r="T38" s="69"/>
      <c r="U38" s="69"/>
      <c r="V38" s="69"/>
      <c r="W38" s="69"/>
      <c r="X38" s="116"/>
      <c r="Y38" s="216"/>
      <c r="Z38" s="642">
        <f t="shared" si="0"/>
        <v>1260000.0000000002</v>
      </c>
      <c r="AA38" s="74">
        <f t="shared" si="1"/>
        <v>19260000</v>
      </c>
    </row>
    <row r="39" spans="1:27" s="94" customFormat="1" ht="15.5" x14ac:dyDescent="0.35">
      <c r="A39" s="69"/>
      <c r="B39" s="69"/>
      <c r="C39" s="213"/>
      <c r="D39" s="69"/>
      <c r="E39" s="69"/>
      <c r="F39" s="69"/>
      <c r="G39" s="69" t="s">
        <v>18052</v>
      </c>
      <c r="H39" s="69"/>
      <c r="I39" s="74">
        <v>18000000</v>
      </c>
      <c r="J39" s="69"/>
      <c r="K39" s="69" t="s">
        <v>3940</v>
      </c>
      <c r="L39" s="75" t="s">
        <v>6193</v>
      </c>
      <c r="M39" s="75" t="s">
        <v>6193</v>
      </c>
      <c r="N39" s="75" t="s">
        <v>18053</v>
      </c>
      <c r="O39" s="75" t="s">
        <v>1063</v>
      </c>
      <c r="P39" s="69" t="s">
        <v>1063</v>
      </c>
      <c r="Q39" s="75" t="s">
        <v>1063</v>
      </c>
      <c r="R39" s="75" t="s">
        <v>18051</v>
      </c>
      <c r="S39" s="69"/>
      <c r="T39" s="69"/>
      <c r="U39" s="69"/>
      <c r="V39" s="69"/>
      <c r="W39" s="69"/>
      <c r="X39" s="116"/>
      <c r="Y39" s="216"/>
      <c r="Z39" s="642">
        <f t="shared" si="0"/>
        <v>1260000.0000000002</v>
      </c>
      <c r="AA39" s="74">
        <f t="shared" si="1"/>
        <v>19260000</v>
      </c>
    </row>
    <row r="40" spans="1:27" s="94" customFormat="1" ht="15.5" x14ac:dyDescent="0.35">
      <c r="A40" s="69"/>
      <c r="B40" s="69"/>
      <c r="C40" s="213"/>
      <c r="D40" s="69"/>
      <c r="E40" s="69"/>
      <c r="F40" s="69"/>
      <c r="G40" s="69"/>
      <c r="H40" s="69"/>
      <c r="I40" s="74"/>
      <c r="J40" s="69"/>
      <c r="K40" s="69"/>
      <c r="L40" s="75"/>
      <c r="M40" s="75"/>
      <c r="N40" s="75"/>
      <c r="O40" s="75"/>
      <c r="P40" s="69"/>
      <c r="Q40" s="75"/>
      <c r="R40" s="75"/>
      <c r="S40" s="69"/>
      <c r="T40" s="69"/>
      <c r="U40" s="69"/>
      <c r="V40" s="69"/>
      <c r="W40" s="69"/>
      <c r="X40" s="116"/>
      <c r="Y40" s="216"/>
      <c r="Z40" s="642">
        <f t="shared" si="0"/>
        <v>0</v>
      </c>
      <c r="AA40" s="74">
        <f t="shared" si="1"/>
        <v>0</v>
      </c>
    </row>
    <row r="41" spans="1:27" s="94" customFormat="1" ht="15.5" x14ac:dyDescent="0.35">
      <c r="A41" s="64"/>
      <c r="B41" s="64"/>
      <c r="C41" s="65"/>
      <c r="D41" s="64"/>
      <c r="E41" s="64"/>
      <c r="F41" s="64"/>
      <c r="G41" s="66" t="s">
        <v>1161</v>
      </c>
      <c r="H41" s="64"/>
      <c r="I41" s="67"/>
      <c r="J41" s="64"/>
      <c r="K41" s="64"/>
      <c r="L41" s="68"/>
      <c r="M41" s="68"/>
      <c r="N41" s="68"/>
      <c r="O41" s="68"/>
      <c r="P41" s="64"/>
      <c r="Q41" s="68"/>
      <c r="R41" s="68"/>
      <c r="S41" s="64"/>
      <c r="T41" s="64"/>
      <c r="U41" s="64"/>
      <c r="V41" s="64"/>
      <c r="W41" s="64"/>
      <c r="X41" s="115"/>
      <c r="Y41" s="215"/>
      <c r="Z41" s="642">
        <f t="shared" si="0"/>
        <v>0</v>
      </c>
      <c r="AA41" s="67">
        <f t="shared" si="1"/>
        <v>0</v>
      </c>
    </row>
    <row r="42" spans="1:27" s="94" customFormat="1" ht="15.5" x14ac:dyDescent="0.35">
      <c r="A42" s="69"/>
      <c r="B42" s="69"/>
      <c r="C42" s="213"/>
      <c r="D42" s="69"/>
      <c r="E42" s="69"/>
      <c r="F42" s="69"/>
      <c r="G42" s="69" t="s">
        <v>18054</v>
      </c>
      <c r="H42" s="69"/>
      <c r="I42" s="74">
        <v>155000</v>
      </c>
      <c r="J42" s="69"/>
      <c r="K42" s="69" t="s">
        <v>2659</v>
      </c>
      <c r="L42" s="226" t="s">
        <v>15913</v>
      </c>
      <c r="M42" s="216" t="s">
        <v>15913</v>
      </c>
      <c r="N42" s="216" t="s">
        <v>15913</v>
      </c>
      <c r="O42" s="216" t="s">
        <v>1063</v>
      </c>
      <c r="P42" s="216" t="s">
        <v>1063</v>
      </c>
      <c r="Q42" s="226" t="s">
        <v>15913</v>
      </c>
      <c r="R42" s="216" t="s">
        <v>15913</v>
      </c>
      <c r="S42" s="69"/>
      <c r="T42" s="69"/>
      <c r="U42" s="69"/>
      <c r="V42" s="69"/>
      <c r="W42" s="69"/>
      <c r="X42" s="116"/>
      <c r="Y42" s="216"/>
      <c r="Z42" s="642">
        <f t="shared" si="0"/>
        <v>10850.000000000002</v>
      </c>
      <c r="AA42" s="74">
        <f t="shared" si="1"/>
        <v>165850</v>
      </c>
    </row>
    <row r="43" spans="1:27" s="94" customFormat="1" ht="15.5" x14ac:dyDescent="0.35">
      <c r="A43" s="69"/>
      <c r="B43" s="69"/>
      <c r="C43" s="213"/>
      <c r="D43" s="69"/>
      <c r="E43" s="69"/>
      <c r="F43" s="69"/>
      <c r="G43" s="69" t="s">
        <v>18055</v>
      </c>
      <c r="H43" s="69"/>
      <c r="I43" s="74">
        <v>155000</v>
      </c>
      <c r="J43" s="69"/>
      <c r="K43" s="69" t="s">
        <v>2659</v>
      </c>
      <c r="L43" s="226" t="s">
        <v>15913</v>
      </c>
      <c r="M43" s="216" t="s">
        <v>15913</v>
      </c>
      <c r="N43" s="216" t="s">
        <v>15913</v>
      </c>
      <c r="O43" s="216" t="s">
        <v>1063</v>
      </c>
      <c r="P43" s="216" t="s">
        <v>1063</v>
      </c>
      <c r="Q43" s="226" t="s">
        <v>15913</v>
      </c>
      <c r="R43" s="216" t="s">
        <v>15913</v>
      </c>
      <c r="S43" s="69"/>
      <c r="T43" s="69"/>
      <c r="U43" s="69"/>
      <c r="V43" s="69"/>
      <c r="W43" s="69"/>
      <c r="X43" s="116"/>
      <c r="Y43" s="216"/>
      <c r="Z43" s="642">
        <f t="shared" si="0"/>
        <v>10850.000000000002</v>
      </c>
      <c r="AA43" s="74">
        <f t="shared" si="1"/>
        <v>165850</v>
      </c>
    </row>
    <row r="44" spans="1:27" s="94" customFormat="1" ht="15.5" x14ac:dyDescent="0.35">
      <c r="A44" s="69"/>
      <c r="B44" s="69"/>
      <c r="C44" s="213"/>
      <c r="D44" s="69"/>
      <c r="E44" s="69"/>
      <c r="F44" s="69"/>
      <c r="G44" s="69" t="s">
        <v>18056</v>
      </c>
      <c r="H44" s="69"/>
      <c r="I44" s="74">
        <v>155000</v>
      </c>
      <c r="J44" s="69"/>
      <c r="K44" s="69" t="s">
        <v>2659</v>
      </c>
      <c r="L44" s="226" t="s">
        <v>15913</v>
      </c>
      <c r="M44" s="216" t="s">
        <v>15913</v>
      </c>
      <c r="N44" s="216" t="s">
        <v>15913</v>
      </c>
      <c r="O44" s="216" t="s">
        <v>1063</v>
      </c>
      <c r="P44" s="216" t="s">
        <v>1063</v>
      </c>
      <c r="Q44" s="226" t="s">
        <v>15913</v>
      </c>
      <c r="R44" s="216" t="s">
        <v>15913</v>
      </c>
      <c r="S44" s="69"/>
      <c r="T44" s="69"/>
      <c r="U44" s="69"/>
      <c r="V44" s="69"/>
      <c r="W44" s="69"/>
      <c r="X44" s="116"/>
      <c r="Y44" s="216"/>
      <c r="Z44" s="642">
        <f t="shared" si="0"/>
        <v>10850.000000000002</v>
      </c>
      <c r="AA44" s="74">
        <f t="shared" si="1"/>
        <v>165850</v>
      </c>
    </row>
    <row r="45" spans="1:27" s="94" customFormat="1" ht="15.5" x14ac:dyDescent="0.35">
      <c r="A45" s="69"/>
      <c r="B45" s="69"/>
      <c r="C45" s="213"/>
      <c r="D45" s="69"/>
      <c r="E45" s="69"/>
      <c r="F45" s="69"/>
      <c r="G45" s="69" t="s">
        <v>18057</v>
      </c>
      <c r="H45" s="69"/>
      <c r="I45" s="74">
        <v>155000</v>
      </c>
      <c r="J45" s="69"/>
      <c r="K45" s="69" t="s">
        <v>1765</v>
      </c>
      <c r="L45" s="69" t="s">
        <v>1765</v>
      </c>
      <c r="M45" s="69" t="s">
        <v>1765</v>
      </c>
      <c r="N45" s="69" t="s">
        <v>1765</v>
      </c>
      <c r="O45" s="216" t="s">
        <v>1063</v>
      </c>
      <c r="P45" s="216" t="s">
        <v>1063</v>
      </c>
      <c r="Q45" s="75" t="s">
        <v>1765</v>
      </c>
      <c r="R45" s="69" t="s">
        <v>1765</v>
      </c>
      <c r="S45" s="69"/>
      <c r="T45" s="69"/>
      <c r="U45" s="69"/>
      <c r="V45" s="69"/>
      <c r="W45" s="69"/>
      <c r="X45" s="116"/>
      <c r="Y45" s="216"/>
      <c r="Z45" s="642">
        <f t="shared" si="0"/>
        <v>10850.000000000002</v>
      </c>
      <c r="AA45" s="74">
        <f t="shared" si="1"/>
        <v>165850</v>
      </c>
    </row>
    <row r="46" spans="1:27" s="94" customFormat="1" ht="15.5" x14ac:dyDescent="0.35">
      <c r="A46" s="69"/>
      <c r="B46" s="69"/>
      <c r="C46" s="213"/>
      <c r="D46" s="69"/>
      <c r="E46" s="69"/>
      <c r="F46" s="69"/>
      <c r="G46" s="69" t="s">
        <v>18058</v>
      </c>
      <c r="H46" s="69"/>
      <c r="I46" s="74">
        <v>155000</v>
      </c>
      <c r="J46" s="69"/>
      <c r="K46" s="69" t="s">
        <v>1765</v>
      </c>
      <c r="L46" s="69" t="s">
        <v>1765</v>
      </c>
      <c r="M46" s="69" t="s">
        <v>1765</v>
      </c>
      <c r="N46" s="69" t="s">
        <v>1765</v>
      </c>
      <c r="O46" s="216" t="s">
        <v>1063</v>
      </c>
      <c r="P46" s="216" t="s">
        <v>1063</v>
      </c>
      <c r="Q46" s="75" t="s">
        <v>1765</v>
      </c>
      <c r="R46" s="69" t="s">
        <v>1765</v>
      </c>
      <c r="S46" s="69"/>
      <c r="T46" s="69"/>
      <c r="U46" s="69"/>
      <c r="V46" s="69"/>
      <c r="W46" s="69"/>
      <c r="X46" s="116"/>
      <c r="Y46" s="216"/>
      <c r="Z46" s="642">
        <f t="shared" si="0"/>
        <v>10850.000000000002</v>
      </c>
      <c r="AA46" s="74">
        <f t="shared" si="1"/>
        <v>165850</v>
      </c>
    </row>
    <row r="47" spans="1:27" s="94" customFormat="1" ht="15.5" x14ac:dyDescent="0.35">
      <c r="A47" s="69"/>
      <c r="B47" s="69"/>
      <c r="C47" s="213"/>
      <c r="D47" s="69"/>
      <c r="E47" s="69"/>
      <c r="F47" s="69"/>
      <c r="G47" s="69" t="s">
        <v>18059</v>
      </c>
      <c r="H47" s="69"/>
      <c r="I47" s="74">
        <v>155000</v>
      </c>
      <c r="J47" s="69"/>
      <c r="K47" s="69" t="s">
        <v>1765</v>
      </c>
      <c r="L47" s="69" t="s">
        <v>1765</v>
      </c>
      <c r="M47" s="69" t="s">
        <v>1765</v>
      </c>
      <c r="N47" s="69" t="s">
        <v>1765</v>
      </c>
      <c r="O47" s="216" t="s">
        <v>1063</v>
      </c>
      <c r="P47" s="216" t="s">
        <v>1063</v>
      </c>
      <c r="Q47" s="75" t="s">
        <v>1765</v>
      </c>
      <c r="R47" s="69" t="s">
        <v>1765</v>
      </c>
      <c r="S47" s="69"/>
      <c r="T47" s="69"/>
      <c r="U47" s="69"/>
      <c r="V47" s="69"/>
      <c r="W47" s="69"/>
      <c r="X47" s="116"/>
      <c r="Y47" s="216"/>
      <c r="Z47" s="642">
        <f t="shared" si="0"/>
        <v>10850.000000000002</v>
      </c>
      <c r="AA47" s="74">
        <f t="shared" si="1"/>
        <v>165850</v>
      </c>
    </row>
    <row r="48" spans="1:27" s="94" customFormat="1" ht="15.5" x14ac:dyDescent="0.35">
      <c r="A48" s="69"/>
      <c r="B48" s="69"/>
      <c r="C48" s="213"/>
      <c r="D48" s="69"/>
      <c r="E48" s="69"/>
      <c r="F48" s="69"/>
      <c r="G48" s="69"/>
      <c r="H48" s="69"/>
      <c r="I48" s="74"/>
      <c r="J48" s="69"/>
      <c r="K48" s="69"/>
      <c r="L48" s="75"/>
      <c r="M48" s="75"/>
      <c r="N48" s="75"/>
      <c r="O48" s="75"/>
      <c r="P48" s="69"/>
      <c r="Q48" s="75"/>
      <c r="R48" s="75"/>
      <c r="S48" s="69"/>
      <c r="T48" s="69"/>
      <c r="U48" s="69"/>
      <c r="V48" s="69"/>
      <c r="W48" s="69"/>
      <c r="X48" s="116"/>
      <c r="Y48" s="216"/>
      <c r="Z48" s="642">
        <f t="shared" si="0"/>
        <v>0</v>
      </c>
      <c r="AA48" s="74">
        <f t="shared" si="1"/>
        <v>0</v>
      </c>
    </row>
    <row r="49" spans="1:27" ht="15.5" x14ac:dyDescent="0.35">
      <c r="A49" s="217"/>
      <c r="B49" s="217"/>
      <c r="C49" s="218"/>
      <c r="D49" s="217"/>
      <c r="E49" s="217"/>
      <c r="F49" s="217"/>
      <c r="G49" s="96" t="s">
        <v>2678</v>
      </c>
      <c r="H49" s="215"/>
      <c r="I49" s="247"/>
      <c r="J49" s="215"/>
      <c r="K49" s="215"/>
      <c r="L49" s="220"/>
      <c r="M49" s="220"/>
      <c r="N49" s="127"/>
      <c r="O49" s="221"/>
      <c r="P49" s="217"/>
      <c r="Q49" s="221"/>
      <c r="R49" s="221"/>
      <c r="S49" s="217"/>
      <c r="T49" s="217"/>
      <c r="U49" s="217"/>
      <c r="V49" s="217"/>
      <c r="W49" s="217"/>
      <c r="X49" s="222"/>
      <c r="Y49" s="215"/>
      <c r="Z49" s="642">
        <f t="shared" si="0"/>
        <v>0</v>
      </c>
      <c r="AA49" s="247">
        <f t="shared" si="1"/>
        <v>0</v>
      </c>
    </row>
    <row r="50" spans="1:27" s="94" customFormat="1" ht="15.5" x14ac:dyDescent="0.35">
      <c r="A50" s="223"/>
      <c r="B50" s="223"/>
      <c r="C50" s="224"/>
      <c r="D50" s="223"/>
      <c r="E50" s="223"/>
      <c r="F50" s="69"/>
      <c r="G50" s="79" t="s">
        <v>18060</v>
      </c>
      <c r="H50" s="216"/>
      <c r="I50" s="248">
        <v>180000</v>
      </c>
      <c r="J50" s="216"/>
      <c r="K50" s="216" t="s">
        <v>15913</v>
      </c>
      <c r="L50" s="226" t="s">
        <v>15913</v>
      </c>
      <c r="M50" s="216" t="s">
        <v>15913</v>
      </c>
      <c r="N50" s="216" t="s">
        <v>15913</v>
      </c>
      <c r="O50" s="216" t="s">
        <v>1063</v>
      </c>
      <c r="P50" s="216" t="s">
        <v>1063</v>
      </c>
      <c r="Q50" s="226" t="s">
        <v>15913</v>
      </c>
      <c r="R50" s="216" t="s">
        <v>15913</v>
      </c>
      <c r="S50" s="223"/>
      <c r="T50" s="223"/>
      <c r="U50" s="223"/>
      <c r="V50" s="223"/>
      <c r="W50" s="223"/>
      <c r="X50" s="228"/>
      <c r="Y50" s="216"/>
      <c r="Z50" s="642">
        <f t="shared" si="0"/>
        <v>12600.000000000002</v>
      </c>
      <c r="AA50" s="248">
        <f t="shared" si="1"/>
        <v>192600</v>
      </c>
    </row>
    <row r="51" spans="1:27" s="94" customFormat="1" ht="15.5" x14ac:dyDescent="0.35">
      <c r="A51" s="223"/>
      <c r="B51" s="223"/>
      <c r="C51" s="224"/>
      <c r="D51" s="223"/>
      <c r="E51" s="223"/>
      <c r="F51" s="69"/>
      <c r="G51" s="79" t="s">
        <v>18061</v>
      </c>
      <c r="H51" s="216"/>
      <c r="I51" s="248">
        <v>180000</v>
      </c>
      <c r="J51" s="216"/>
      <c r="K51" s="216" t="s">
        <v>15913</v>
      </c>
      <c r="L51" s="226" t="s">
        <v>15913</v>
      </c>
      <c r="M51" s="216" t="s">
        <v>15913</v>
      </c>
      <c r="N51" s="216" t="s">
        <v>15913</v>
      </c>
      <c r="O51" s="216" t="s">
        <v>1063</v>
      </c>
      <c r="P51" s="216" t="s">
        <v>1063</v>
      </c>
      <c r="Q51" s="226" t="s">
        <v>15913</v>
      </c>
      <c r="R51" s="216" t="s">
        <v>15913</v>
      </c>
      <c r="S51" s="223"/>
      <c r="T51" s="223"/>
      <c r="U51" s="223"/>
      <c r="V51" s="223"/>
      <c r="W51" s="223"/>
      <c r="X51" s="228"/>
      <c r="Y51" s="216"/>
      <c r="Z51" s="642">
        <f t="shared" si="0"/>
        <v>12600.000000000002</v>
      </c>
      <c r="AA51" s="248">
        <f t="shared" si="1"/>
        <v>192600</v>
      </c>
    </row>
    <row r="52" spans="1:27" s="94" customFormat="1" ht="15.5" x14ac:dyDescent="0.35">
      <c r="A52" s="223"/>
      <c r="B52" s="223"/>
      <c r="C52" s="224"/>
      <c r="D52" s="223"/>
      <c r="E52" s="223"/>
      <c r="F52" s="69"/>
      <c r="G52" s="79" t="s">
        <v>18062</v>
      </c>
      <c r="H52" s="216"/>
      <c r="I52" s="248">
        <v>180000</v>
      </c>
      <c r="J52" s="216"/>
      <c r="K52" s="216" t="s">
        <v>15913</v>
      </c>
      <c r="L52" s="226" t="s">
        <v>15913</v>
      </c>
      <c r="M52" s="216" t="s">
        <v>15913</v>
      </c>
      <c r="N52" s="216" t="s">
        <v>15913</v>
      </c>
      <c r="O52" s="216" t="s">
        <v>1063</v>
      </c>
      <c r="P52" s="216" t="s">
        <v>1063</v>
      </c>
      <c r="Q52" s="226" t="s">
        <v>15913</v>
      </c>
      <c r="R52" s="216" t="s">
        <v>15913</v>
      </c>
      <c r="S52" s="223"/>
      <c r="T52" s="223"/>
      <c r="U52" s="223"/>
      <c r="V52" s="223"/>
      <c r="W52" s="223"/>
      <c r="X52" s="228"/>
      <c r="Y52" s="216"/>
      <c r="Z52" s="642">
        <f t="shared" si="0"/>
        <v>12600.000000000002</v>
      </c>
      <c r="AA52" s="248">
        <f t="shared" si="1"/>
        <v>192600</v>
      </c>
    </row>
    <row r="53" spans="1:27" s="94" customFormat="1" ht="15.5" x14ac:dyDescent="0.35">
      <c r="A53" s="223"/>
      <c r="B53" s="223"/>
      <c r="C53" s="224"/>
      <c r="D53" s="223"/>
      <c r="E53" s="223"/>
      <c r="F53" s="69"/>
      <c r="G53" s="79" t="s">
        <v>18063</v>
      </c>
      <c r="H53" s="216"/>
      <c r="I53" s="248">
        <v>180000</v>
      </c>
      <c r="J53" s="216"/>
      <c r="K53" s="216" t="s">
        <v>15913</v>
      </c>
      <c r="L53" s="226" t="s">
        <v>15913</v>
      </c>
      <c r="M53" s="216" t="s">
        <v>15913</v>
      </c>
      <c r="N53" s="216" t="s">
        <v>15913</v>
      </c>
      <c r="O53" s="216" t="s">
        <v>1063</v>
      </c>
      <c r="P53" s="216" t="s">
        <v>1063</v>
      </c>
      <c r="Q53" s="226" t="s">
        <v>15913</v>
      </c>
      <c r="R53" s="216" t="s">
        <v>15913</v>
      </c>
      <c r="S53" s="223"/>
      <c r="T53" s="223"/>
      <c r="U53" s="223"/>
      <c r="V53" s="223"/>
      <c r="W53" s="223"/>
      <c r="X53" s="228"/>
      <c r="Y53" s="216"/>
      <c r="Z53" s="642">
        <f t="shared" si="0"/>
        <v>12600.000000000002</v>
      </c>
      <c r="AA53" s="248">
        <f t="shared" si="1"/>
        <v>192600</v>
      </c>
    </row>
    <row r="54" spans="1:27" s="94" customFormat="1" ht="15.5" x14ac:dyDescent="0.35">
      <c r="A54" s="223"/>
      <c r="B54" s="223"/>
      <c r="C54" s="224"/>
      <c r="D54" s="223"/>
      <c r="E54" s="223"/>
      <c r="F54" s="69"/>
      <c r="G54" s="79" t="s">
        <v>18064</v>
      </c>
      <c r="H54" s="216"/>
      <c r="I54" s="248">
        <v>180000</v>
      </c>
      <c r="J54" s="216"/>
      <c r="K54" s="216" t="s">
        <v>15913</v>
      </c>
      <c r="L54" s="226" t="s">
        <v>15913</v>
      </c>
      <c r="M54" s="216" t="s">
        <v>15913</v>
      </c>
      <c r="N54" s="216" t="s">
        <v>15913</v>
      </c>
      <c r="O54" s="216" t="s">
        <v>1063</v>
      </c>
      <c r="P54" s="216" t="s">
        <v>1063</v>
      </c>
      <c r="Q54" s="226" t="s">
        <v>15913</v>
      </c>
      <c r="R54" s="216" t="s">
        <v>15913</v>
      </c>
      <c r="S54" s="223"/>
      <c r="T54" s="223"/>
      <c r="U54" s="223"/>
      <c r="V54" s="223"/>
      <c r="W54" s="223"/>
      <c r="X54" s="228"/>
      <c r="Y54" s="216"/>
      <c r="Z54" s="642">
        <f t="shared" si="0"/>
        <v>12600.000000000002</v>
      </c>
      <c r="AA54" s="248">
        <f t="shared" si="1"/>
        <v>192600</v>
      </c>
    </row>
    <row r="55" spans="1:27" s="94" customFormat="1" ht="15.5" x14ac:dyDescent="0.35">
      <c r="A55" s="223"/>
      <c r="B55" s="223"/>
      <c r="C55" s="224"/>
      <c r="D55" s="223"/>
      <c r="E55" s="223"/>
      <c r="F55" s="69"/>
      <c r="G55" s="79" t="s">
        <v>18065</v>
      </c>
      <c r="H55" s="216"/>
      <c r="I55" s="248">
        <v>180000</v>
      </c>
      <c r="J55" s="216"/>
      <c r="K55" s="216" t="s">
        <v>15913</v>
      </c>
      <c r="L55" s="226" t="s">
        <v>15913</v>
      </c>
      <c r="M55" s="216" t="s">
        <v>15913</v>
      </c>
      <c r="N55" s="216" t="s">
        <v>15913</v>
      </c>
      <c r="O55" s="216" t="s">
        <v>1063</v>
      </c>
      <c r="P55" s="216" t="s">
        <v>1063</v>
      </c>
      <c r="Q55" s="226" t="s">
        <v>15913</v>
      </c>
      <c r="R55" s="216" t="s">
        <v>15913</v>
      </c>
      <c r="S55" s="223"/>
      <c r="T55" s="223"/>
      <c r="U55" s="223"/>
      <c r="V55" s="223"/>
      <c r="W55" s="223"/>
      <c r="X55" s="228"/>
      <c r="Y55" s="216"/>
      <c r="Z55" s="642">
        <f t="shared" si="0"/>
        <v>12600.000000000002</v>
      </c>
      <c r="AA55" s="248">
        <f t="shared" si="1"/>
        <v>192600</v>
      </c>
    </row>
    <row r="56" spans="1:27" s="94" customFormat="1" ht="15.5" x14ac:dyDescent="0.35">
      <c r="A56" s="223"/>
      <c r="B56" s="223"/>
      <c r="C56" s="224"/>
      <c r="D56" s="223"/>
      <c r="E56" s="223"/>
      <c r="F56" s="223"/>
      <c r="G56" s="79"/>
      <c r="H56" s="216"/>
      <c r="I56" s="248"/>
      <c r="J56" s="216"/>
      <c r="K56" s="216"/>
      <c r="L56" s="226"/>
      <c r="M56" s="226"/>
      <c r="N56" s="80"/>
      <c r="O56" s="227"/>
      <c r="P56" s="223"/>
      <c r="Q56" s="227"/>
      <c r="R56" s="227"/>
      <c r="S56" s="223"/>
      <c r="T56" s="223"/>
      <c r="U56" s="223"/>
      <c r="V56" s="223"/>
      <c r="W56" s="223"/>
      <c r="X56" s="228"/>
      <c r="Y56" s="216"/>
      <c r="Z56" s="642">
        <f t="shared" si="0"/>
        <v>0</v>
      </c>
      <c r="AA56" s="248">
        <f t="shared" si="1"/>
        <v>0</v>
      </c>
    </row>
    <row r="57" spans="1:27" s="94" customFormat="1" ht="15.5" x14ac:dyDescent="0.35">
      <c r="A57" s="217"/>
      <c r="B57" s="217"/>
      <c r="C57" s="218"/>
      <c r="D57" s="217"/>
      <c r="E57" s="217"/>
      <c r="F57" s="217"/>
      <c r="G57" s="96" t="s">
        <v>1829</v>
      </c>
      <c r="H57" s="215"/>
      <c r="I57" s="247"/>
      <c r="J57" s="215"/>
      <c r="K57" s="215"/>
      <c r="L57" s="220"/>
      <c r="M57" s="220"/>
      <c r="N57" s="127"/>
      <c r="O57" s="221"/>
      <c r="P57" s="217"/>
      <c r="Q57" s="221"/>
      <c r="R57" s="221"/>
      <c r="S57" s="217"/>
      <c r="T57" s="217"/>
      <c r="U57" s="217"/>
      <c r="V57" s="217"/>
      <c r="W57" s="217"/>
      <c r="X57" s="222"/>
      <c r="Y57" s="215"/>
      <c r="Z57" s="642">
        <f t="shared" si="0"/>
        <v>0</v>
      </c>
      <c r="AA57" s="247">
        <f t="shared" si="1"/>
        <v>0</v>
      </c>
    </row>
    <row r="58" spans="1:27" s="94" customFormat="1" ht="15.5" x14ac:dyDescent="0.35">
      <c r="A58" s="223"/>
      <c r="B58" s="223"/>
      <c r="C58" s="224"/>
      <c r="D58" s="223"/>
      <c r="E58" s="223"/>
      <c r="F58" s="69"/>
      <c r="G58" s="79" t="s">
        <v>18066</v>
      </c>
      <c r="H58" s="216"/>
      <c r="I58" s="248">
        <v>24000</v>
      </c>
      <c r="J58" s="216"/>
      <c r="K58" s="216" t="s">
        <v>1765</v>
      </c>
      <c r="L58" s="216" t="s">
        <v>1765</v>
      </c>
      <c r="M58" s="216" t="s">
        <v>1765</v>
      </c>
      <c r="N58" s="216" t="s">
        <v>1765</v>
      </c>
      <c r="O58" s="216" t="s">
        <v>1063</v>
      </c>
      <c r="P58" s="216" t="s">
        <v>1063</v>
      </c>
      <c r="Q58" s="226" t="s">
        <v>1765</v>
      </c>
      <c r="R58" s="216" t="s">
        <v>1765</v>
      </c>
      <c r="S58" s="223"/>
      <c r="T58" s="223"/>
      <c r="U58" s="223"/>
      <c r="V58" s="223"/>
      <c r="W58" s="223"/>
      <c r="X58" s="228"/>
      <c r="Y58" s="216"/>
      <c r="Z58" s="642">
        <f t="shared" si="0"/>
        <v>1680.0000000000002</v>
      </c>
      <c r="AA58" s="248">
        <f t="shared" si="1"/>
        <v>25680</v>
      </c>
    </row>
    <row r="59" spans="1:27" ht="15.5" x14ac:dyDescent="0.35">
      <c r="A59" s="229"/>
      <c r="B59" s="229"/>
      <c r="C59" s="230"/>
      <c r="D59" s="229"/>
      <c r="E59" s="229"/>
      <c r="F59" s="69"/>
      <c r="G59" s="117" t="s">
        <v>18067</v>
      </c>
      <c r="H59" s="231"/>
      <c r="I59" s="248">
        <v>24000</v>
      </c>
      <c r="J59" s="231"/>
      <c r="K59" s="216" t="s">
        <v>1765</v>
      </c>
      <c r="L59" s="216" t="s">
        <v>1765</v>
      </c>
      <c r="M59" s="216" t="s">
        <v>1765</v>
      </c>
      <c r="N59" s="216" t="s">
        <v>1765</v>
      </c>
      <c r="O59" s="216" t="s">
        <v>1063</v>
      </c>
      <c r="P59" s="216" t="s">
        <v>1063</v>
      </c>
      <c r="Q59" s="226" t="s">
        <v>1765</v>
      </c>
      <c r="R59" s="216" t="s">
        <v>1765</v>
      </c>
      <c r="S59" s="229"/>
      <c r="T59" s="229"/>
      <c r="U59" s="229"/>
      <c r="V59" s="229"/>
      <c r="W59" s="229"/>
      <c r="X59" s="232"/>
      <c r="Y59" s="231"/>
      <c r="Z59" s="642">
        <f t="shared" si="0"/>
        <v>1680.0000000000002</v>
      </c>
      <c r="AA59" s="248">
        <f t="shared" si="1"/>
        <v>25680</v>
      </c>
    </row>
    <row r="60" spans="1:27" ht="15.5" x14ac:dyDescent="0.35">
      <c r="A60" s="229"/>
      <c r="B60" s="229"/>
      <c r="C60" s="230"/>
      <c r="D60" s="229"/>
      <c r="E60" s="229"/>
      <c r="F60" s="69"/>
      <c r="G60" s="117" t="s">
        <v>18068</v>
      </c>
      <c r="H60" s="231"/>
      <c r="I60" s="249">
        <v>8000</v>
      </c>
      <c r="J60" s="231"/>
      <c r="K60" s="216" t="s">
        <v>1765</v>
      </c>
      <c r="L60" s="216" t="s">
        <v>1765</v>
      </c>
      <c r="M60" s="216" t="s">
        <v>1765</v>
      </c>
      <c r="N60" s="216" t="s">
        <v>1765</v>
      </c>
      <c r="O60" s="216" t="s">
        <v>1063</v>
      </c>
      <c r="P60" s="216" t="s">
        <v>1063</v>
      </c>
      <c r="Q60" s="226" t="s">
        <v>1765</v>
      </c>
      <c r="R60" s="216" t="s">
        <v>1765</v>
      </c>
      <c r="S60" s="229"/>
      <c r="T60" s="229"/>
      <c r="U60" s="229"/>
      <c r="V60" s="229"/>
      <c r="W60" s="229"/>
      <c r="X60" s="232"/>
      <c r="Y60" s="231"/>
      <c r="Z60" s="642">
        <f t="shared" si="0"/>
        <v>560</v>
      </c>
      <c r="AA60" s="249">
        <f t="shared" si="1"/>
        <v>8560</v>
      </c>
    </row>
    <row r="61" spans="1:27" ht="15.5" x14ac:dyDescent="0.35">
      <c r="A61" s="229"/>
      <c r="B61" s="229"/>
      <c r="C61" s="230"/>
      <c r="D61" s="229"/>
      <c r="E61" s="229"/>
      <c r="F61" s="69"/>
      <c r="G61" s="117" t="s">
        <v>18069</v>
      </c>
      <c r="H61" s="231"/>
      <c r="I61" s="249">
        <f>8000*6</f>
        <v>48000</v>
      </c>
      <c r="J61" s="231"/>
      <c r="K61" s="216" t="s">
        <v>1765</v>
      </c>
      <c r="L61" s="216" t="s">
        <v>1765</v>
      </c>
      <c r="M61" s="216" t="s">
        <v>1765</v>
      </c>
      <c r="N61" s="216" t="s">
        <v>1765</v>
      </c>
      <c r="O61" s="216" t="s">
        <v>1063</v>
      </c>
      <c r="P61" s="216" t="s">
        <v>1063</v>
      </c>
      <c r="Q61" s="226" t="s">
        <v>1765</v>
      </c>
      <c r="R61" s="216" t="s">
        <v>1765</v>
      </c>
      <c r="S61" s="229"/>
      <c r="T61" s="229"/>
      <c r="U61" s="229"/>
      <c r="V61" s="229"/>
      <c r="W61" s="229"/>
      <c r="X61" s="232"/>
      <c r="Y61" s="231"/>
      <c r="Z61" s="642">
        <f t="shared" si="0"/>
        <v>3360.0000000000005</v>
      </c>
      <c r="AA61" s="249">
        <f t="shared" si="1"/>
        <v>51360</v>
      </c>
    </row>
    <row r="62" spans="1:27" ht="15.5" x14ac:dyDescent="0.35">
      <c r="A62" s="229"/>
      <c r="B62" s="229"/>
      <c r="C62" s="230"/>
      <c r="D62" s="229"/>
      <c r="E62" s="229"/>
      <c r="F62" s="69"/>
      <c r="G62" s="117" t="s">
        <v>18070</v>
      </c>
      <c r="H62" s="231"/>
      <c r="I62" s="249">
        <v>24000</v>
      </c>
      <c r="J62" s="231"/>
      <c r="K62" s="216" t="s">
        <v>1765</v>
      </c>
      <c r="L62" s="216" t="s">
        <v>1765</v>
      </c>
      <c r="M62" s="216" t="s">
        <v>1765</v>
      </c>
      <c r="N62" s="216" t="s">
        <v>1765</v>
      </c>
      <c r="O62" s="216" t="s">
        <v>1063</v>
      </c>
      <c r="P62" s="216" t="s">
        <v>1063</v>
      </c>
      <c r="Q62" s="226" t="s">
        <v>1765</v>
      </c>
      <c r="R62" s="216" t="s">
        <v>1765</v>
      </c>
      <c r="S62" s="229"/>
      <c r="T62" s="229"/>
      <c r="U62" s="229"/>
      <c r="V62" s="229"/>
      <c r="W62" s="229"/>
      <c r="X62" s="232"/>
      <c r="Y62" s="231"/>
      <c r="Z62" s="642">
        <f t="shared" si="0"/>
        <v>1680.0000000000002</v>
      </c>
      <c r="AA62" s="249">
        <f t="shared" si="1"/>
        <v>25680</v>
      </c>
    </row>
    <row r="63" spans="1:27" ht="15.5" x14ac:dyDescent="0.35">
      <c r="A63" s="229"/>
      <c r="B63" s="229"/>
      <c r="C63" s="230"/>
      <c r="D63" s="229"/>
      <c r="E63" s="229"/>
      <c r="F63" s="69"/>
      <c r="G63" s="117" t="s">
        <v>18071</v>
      </c>
      <c r="H63" s="231"/>
      <c r="I63" s="249">
        <v>24000</v>
      </c>
      <c r="J63" s="231"/>
      <c r="K63" s="216" t="s">
        <v>1765</v>
      </c>
      <c r="L63" s="216" t="s">
        <v>1765</v>
      </c>
      <c r="M63" s="216" t="s">
        <v>1765</v>
      </c>
      <c r="N63" s="216" t="s">
        <v>1765</v>
      </c>
      <c r="O63" s="216" t="s">
        <v>1063</v>
      </c>
      <c r="P63" s="216" t="s">
        <v>1063</v>
      </c>
      <c r="Q63" s="226" t="s">
        <v>1765</v>
      </c>
      <c r="R63" s="216" t="s">
        <v>1765</v>
      </c>
      <c r="S63" s="229"/>
      <c r="T63" s="229"/>
      <c r="U63" s="229"/>
      <c r="V63" s="229"/>
      <c r="W63" s="229"/>
      <c r="X63" s="232"/>
      <c r="Y63" s="231"/>
      <c r="Z63" s="642">
        <f t="shared" si="0"/>
        <v>1680.0000000000002</v>
      </c>
      <c r="AA63" s="249">
        <f t="shared" si="1"/>
        <v>25680</v>
      </c>
    </row>
    <row r="64" spans="1:27" ht="15.5" x14ac:dyDescent="0.35">
      <c r="A64" s="229"/>
      <c r="B64" s="229"/>
      <c r="C64" s="230"/>
      <c r="D64" s="229"/>
      <c r="E64" s="229"/>
      <c r="F64" s="229"/>
      <c r="G64" s="117"/>
      <c r="H64" s="231"/>
      <c r="I64" s="249"/>
      <c r="J64" s="231"/>
      <c r="K64" s="231"/>
      <c r="L64" s="233"/>
      <c r="M64" s="233"/>
      <c r="N64" s="120"/>
      <c r="O64" s="236"/>
      <c r="P64" s="229"/>
      <c r="Q64" s="236"/>
      <c r="R64" s="236"/>
      <c r="S64" s="229"/>
      <c r="T64" s="229"/>
      <c r="U64" s="229"/>
      <c r="V64" s="229"/>
      <c r="W64" s="229"/>
      <c r="X64" s="232"/>
      <c r="Y64" s="231"/>
      <c r="Z64" s="642">
        <f t="shared" si="0"/>
        <v>0</v>
      </c>
      <c r="AA64" s="249">
        <f t="shared" si="1"/>
        <v>0</v>
      </c>
    </row>
    <row r="65" spans="1:27" ht="15.5" x14ac:dyDescent="0.35">
      <c r="A65" s="217"/>
      <c r="B65" s="217"/>
      <c r="C65" s="218"/>
      <c r="D65" s="217"/>
      <c r="E65" s="217"/>
      <c r="F65" s="217"/>
      <c r="G65" s="96" t="s">
        <v>1833</v>
      </c>
      <c r="H65" s="215"/>
      <c r="I65" s="247"/>
      <c r="J65" s="215"/>
      <c r="K65" s="215"/>
      <c r="L65" s="220"/>
      <c r="M65" s="220"/>
      <c r="N65" s="127"/>
      <c r="O65" s="221"/>
      <c r="P65" s="217"/>
      <c r="Q65" s="221"/>
      <c r="R65" s="221"/>
      <c r="S65" s="217"/>
      <c r="T65" s="217"/>
      <c r="U65" s="217"/>
      <c r="V65" s="217"/>
      <c r="W65" s="217"/>
      <c r="X65" s="222"/>
      <c r="Y65" s="215"/>
      <c r="Z65" s="642">
        <f t="shared" si="0"/>
        <v>0</v>
      </c>
      <c r="AA65" s="247">
        <f t="shared" si="1"/>
        <v>0</v>
      </c>
    </row>
    <row r="66" spans="1:27" ht="15.5" x14ac:dyDescent="0.35">
      <c r="A66" s="229"/>
      <c r="B66" s="229"/>
      <c r="C66" s="230"/>
      <c r="D66" s="229"/>
      <c r="E66" s="229"/>
      <c r="F66" s="69"/>
      <c r="G66" s="117" t="s">
        <v>18072</v>
      </c>
      <c r="H66" s="231"/>
      <c r="I66" s="249">
        <v>36000</v>
      </c>
      <c r="J66" s="231"/>
      <c r="K66" s="231" t="s">
        <v>1765</v>
      </c>
      <c r="L66" s="231" t="s">
        <v>1765</v>
      </c>
      <c r="M66" s="231" t="s">
        <v>1765</v>
      </c>
      <c r="N66" s="231" t="s">
        <v>1765</v>
      </c>
      <c r="O66" s="231" t="s">
        <v>1063</v>
      </c>
      <c r="P66" s="231" t="s">
        <v>1063</v>
      </c>
      <c r="Q66" s="233" t="s">
        <v>1765</v>
      </c>
      <c r="R66" s="231" t="s">
        <v>1765</v>
      </c>
      <c r="S66" s="229"/>
      <c r="T66" s="229"/>
      <c r="U66" s="229"/>
      <c r="V66" s="229"/>
      <c r="W66" s="229"/>
      <c r="X66" s="232"/>
      <c r="Y66" s="231"/>
      <c r="Z66" s="642">
        <f t="shared" si="0"/>
        <v>2520.0000000000005</v>
      </c>
      <c r="AA66" s="249">
        <f t="shared" si="1"/>
        <v>38520</v>
      </c>
    </row>
    <row r="67" spans="1:27" ht="15.5" x14ac:dyDescent="0.35">
      <c r="A67" s="229"/>
      <c r="B67" s="229"/>
      <c r="C67" s="230"/>
      <c r="D67" s="229"/>
      <c r="E67" s="229"/>
      <c r="F67" s="69"/>
      <c r="G67" s="117" t="s">
        <v>18073</v>
      </c>
      <c r="H67" s="231"/>
      <c r="I67" s="249">
        <v>16000</v>
      </c>
      <c r="J67" s="231"/>
      <c r="K67" s="231" t="s">
        <v>1765</v>
      </c>
      <c r="L67" s="231" t="s">
        <v>1765</v>
      </c>
      <c r="M67" s="231" t="s">
        <v>1765</v>
      </c>
      <c r="N67" s="231" t="s">
        <v>1765</v>
      </c>
      <c r="O67" s="231" t="s">
        <v>1063</v>
      </c>
      <c r="P67" s="231" t="s">
        <v>1063</v>
      </c>
      <c r="Q67" s="233" t="s">
        <v>1765</v>
      </c>
      <c r="R67" s="231" t="s">
        <v>1765</v>
      </c>
      <c r="S67" s="229"/>
      <c r="T67" s="229"/>
      <c r="U67" s="229"/>
      <c r="V67" s="229"/>
      <c r="W67" s="229"/>
      <c r="X67" s="232"/>
      <c r="Y67" s="231"/>
      <c r="Z67" s="642">
        <f t="shared" si="0"/>
        <v>1120</v>
      </c>
      <c r="AA67" s="249">
        <f t="shared" si="1"/>
        <v>17120</v>
      </c>
    </row>
    <row r="68" spans="1:27" ht="15.5" x14ac:dyDescent="0.35">
      <c r="A68" s="229"/>
      <c r="B68" s="229"/>
      <c r="C68" s="230"/>
      <c r="D68" s="229"/>
      <c r="E68" s="229"/>
      <c r="F68" s="69"/>
      <c r="G68" s="69" t="s">
        <v>18074</v>
      </c>
      <c r="H68" s="231"/>
      <c r="I68" s="249">
        <v>36000</v>
      </c>
      <c r="J68" s="231"/>
      <c r="K68" s="231" t="s">
        <v>1765</v>
      </c>
      <c r="L68" s="231" t="s">
        <v>1765</v>
      </c>
      <c r="M68" s="231" t="s">
        <v>1765</v>
      </c>
      <c r="N68" s="231" t="s">
        <v>1765</v>
      </c>
      <c r="O68" s="231" t="s">
        <v>1063</v>
      </c>
      <c r="P68" s="231" t="s">
        <v>1063</v>
      </c>
      <c r="Q68" s="233" t="s">
        <v>1765</v>
      </c>
      <c r="R68" s="231" t="s">
        <v>1765</v>
      </c>
      <c r="S68" s="229"/>
      <c r="T68" s="229"/>
      <c r="U68" s="229"/>
      <c r="V68" s="229"/>
      <c r="W68" s="229"/>
      <c r="X68" s="232"/>
      <c r="Y68" s="231"/>
      <c r="Z68" s="642">
        <f t="shared" si="0"/>
        <v>2520.0000000000005</v>
      </c>
      <c r="AA68" s="249">
        <f t="shared" si="1"/>
        <v>38520</v>
      </c>
    </row>
    <row r="69" spans="1:27" ht="15.5" x14ac:dyDescent="0.35">
      <c r="A69" s="229"/>
      <c r="B69" s="229"/>
      <c r="C69" s="230"/>
      <c r="D69" s="229"/>
      <c r="E69" s="229"/>
      <c r="F69" s="69"/>
      <c r="G69" s="69" t="s">
        <v>18075</v>
      </c>
      <c r="H69" s="231"/>
      <c r="I69" s="249">
        <v>12000</v>
      </c>
      <c r="J69" s="231"/>
      <c r="K69" s="231" t="s">
        <v>1765</v>
      </c>
      <c r="L69" s="231" t="s">
        <v>1765</v>
      </c>
      <c r="M69" s="231" t="s">
        <v>1765</v>
      </c>
      <c r="N69" s="231" t="s">
        <v>1765</v>
      </c>
      <c r="O69" s="231" t="s">
        <v>1063</v>
      </c>
      <c r="P69" s="231" t="s">
        <v>1063</v>
      </c>
      <c r="Q69" s="233" t="s">
        <v>1765</v>
      </c>
      <c r="R69" s="231" t="s">
        <v>1765</v>
      </c>
      <c r="S69" s="229"/>
      <c r="T69" s="229"/>
      <c r="U69" s="229"/>
      <c r="V69" s="229"/>
      <c r="W69" s="229"/>
      <c r="X69" s="232"/>
      <c r="Y69" s="231"/>
      <c r="Z69" s="642">
        <f t="shared" si="0"/>
        <v>840.00000000000011</v>
      </c>
      <c r="AA69" s="249">
        <f t="shared" si="1"/>
        <v>12840</v>
      </c>
    </row>
    <row r="70" spans="1:27" ht="15.5" x14ac:dyDescent="0.35">
      <c r="A70" s="229"/>
      <c r="B70" s="229"/>
      <c r="C70" s="230"/>
      <c r="D70" s="229"/>
      <c r="E70" s="229"/>
      <c r="F70" s="69"/>
      <c r="G70" s="69" t="s">
        <v>18076</v>
      </c>
      <c r="H70" s="231"/>
      <c r="I70" s="249">
        <v>24000</v>
      </c>
      <c r="J70" s="231"/>
      <c r="K70" s="231" t="s">
        <v>1765</v>
      </c>
      <c r="L70" s="231" t="s">
        <v>1765</v>
      </c>
      <c r="M70" s="231" t="s">
        <v>1765</v>
      </c>
      <c r="N70" s="231" t="s">
        <v>1765</v>
      </c>
      <c r="O70" s="231" t="s">
        <v>1063</v>
      </c>
      <c r="P70" s="231" t="s">
        <v>1063</v>
      </c>
      <c r="Q70" s="233" t="s">
        <v>1765</v>
      </c>
      <c r="R70" s="231" t="s">
        <v>1765</v>
      </c>
      <c r="S70" s="229"/>
      <c r="T70" s="229"/>
      <c r="U70" s="229"/>
      <c r="V70" s="229"/>
      <c r="W70" s="229"/>
      <c r="X70" s="232"/>
      <c r="Y70" s="231"/>
      <c r="Z70" s="642">
        <f t="shared" ref="Z70:Z133" si="2">I70*Z$4</f>
        <v>1680.0000000000002</v>
      </c>
      <c r="AA70" s="249">
        <f t="shared" ref="AA70:AA133" si="3">I70+Z70</f>
        <v>25680</v>
      </c>
    </row>
    <row r="71" spans="1:27" ht="15.5" x14ac:dyDescent="0.35">
      <c r="A71" s="229"/>
      <c r="B71" s="229"/>
      <c r="C71" s="230"/>
      <c r="D71" s="229"/>
      <c r="E71" s="229"/>
      <c r="F71" s="69"/>
      <c r="G71" s="69" t="s">
        <v>18077</v>
      </c>
      <c r="H71" s="231"/>
      <c r="I71" s="249">
        <v>36000</v>
      </c>
      <c r="J71" s="231"/>
      <c r="K71" s="231" t="s">
        <v>1765</v>
      </c>
      <c r="L71" s="231" t="s">
        <v>1765</v>
      </c>
      <c r="M71" s="231" t="s">
        <v>1765</v>
      </c>
      <c r="N71" s="231" t="s">
        <v>1765</v>
      </c>
      <c r="O71" s="231" t="s">
        <v>1063</v>
      </c>
      <c r="P71" s="231" t="s">
        <v>1063</v>
      </c>
      <c r="Q71" s="233" t="s">
        <v>1765</v>
      </c>
      <c r="R71" s="231" t="s">
        <v>1765</v>
      </c>
      <c r="S71" s="229"/>
      <c r="T71" s="229"/>
      <c r="U71" s="229"/>
      <c r="V71" s="229"/>
      <c r="W71" s="229"/>
      <c r="X71" s="232"/>
      <c r="Y71" s="231"/>
      <c r="Z71" s="642">
        <f t="shared" si="2"/>
        <v>2520.0000000000005</v>
      </c>
      <c r="AA71" s="249">
        <f t="shared" si="3"/>
        <v>38520</v>
      </c>
    </row>
    <row r="72" spans="1:27" ht="15.5" x14ac:dyDescent="0.35">
      <c r="A72" s="229"/>
      <c r="B72" s="229"/>
      <c r="C72" s="230"/>
      <c r="D72" s="229"/>
      <c r="E72" s="229"/>
      <c r="F72" s="69"/>
      <c r="G72" s="69" t="s">
        <v>18078</v>
      </c>
      <c r="H72" s="231"/>
      <c r="I72" s="249">
        <v>36000</v>
      </c>
      <c r="J72" s="231"/>
      <c r="K72" s="231" t="s">
        <v>1765</v>
      </c>
      <c r="L72" s="231" t="s">
        <v>1765</v>
      </c>
      <c r="M72" s="231" t="s">
        <v>1765</v>
      </c>
      <c r="N72" s="231" t="s">
        <v>1765</v>
      </c>
      <c r="O72" s="231" t="s">
        <v>1063</v>
      </c>
      <c r="P72" s="231" t="s">
        <v>1063</v>
      </c>
      <c r="Q72" s="233" t="s">
        <v>1765</v>
      </c>
      <c r="R72" s="231" t="s">
        <v>1765</v>
      </c>
      <c r="S72" s="229"/>
      <c r="T72" s="229"/>
      <c r="U72" s="229"/>
      <c r="V72" s="229"/>
      <c r="W72" s="229"/>
      <c r="X72" s="232"/>
      <c r="Y72" s="231"/>
      <c r="Z72" s="642">
        <f t="shared" si="2"/>
        <v>2520.0000000000005</v>
      </c>
      <c r="AA72" s="249">
        <f t="shared" si="3"/>
        <v>38520</v>
      </c>
    </row>
    <row r="73" spans="1:27" ht="15.5" x14ac:dyDescent="0.35">
      <c r="A73" s="229"/>
      <c r="B73" s="229"/>
      <c r="C73" s="230"/>
      <c r="D73" s="229"/>
      <c r="E73" s="229"/>
      <c r="F73" s="69"/>
      <c r="G73" s="69" t="s">
        <v>18067</v>
      </c>
      <c r="H73" s="231"/>
      <c r="I73" s="249">
        <v>12000</v>
      </c>
      <c r="J73" s="231"/>
      <c r="K73" s="231" t="s">
        <v>1765</v>
      </c>
      <c r="L73" s="231" t="s">
        <v>1765</v>
      </c>
      <c r="M73" s="231" t="s">
        <v>1765</v>
      </c>
      <c r="N73" s="231" t="s">
        <v>1765</v>
      </c>
      <c r="O73" s="231" t="s">
        <v>1063</v>
      </c>
      <c r="P73" s="231" t="s">
        <v>1063</v>
      </c>
      <c r="Q73" s="233" t="s">
        <v>1765</v>
      </c>
      <c r="R73" s="231" t="s">
        <v>1765</v>
      </c>
      <c r="S73" s="229"/>
      <c r="T73" s="229"/>
      <c r="U73" s="229"/>
      <c r="V73" s="229"/>
      <c r="W73" s="229"/>
      <c r="X73" s="232"/>
      <c r="Y73" s="231"/>
      <c r="Z73" s="642">
        <f t="shared" si="2"/>
        <v>840.00000000000011</v>
      </c>
      <c r="AA73" s="249">
        <f t="shared" si="3"/>
        <v>12840</v>
      </c>
    </row>
    <row r="74" spans="1:27" ht="15.5" x14ac:dyDescent="0.35">
      <c r="A74" s="229"/>
      <c r="B74" s="229"/>
      <c r="C74" s="230"/>
      <c r="D74" s="229"/>
      <c r="E74" s="229"/>
      <c r="F74" s="69"/>
      <c r="G74" s="69" t="s">
        <v>18079</v>
      </c>
      <c r="H74" s="231"/>
      <c r="I74" s="249">
        <f>4000*8</f>
        <v>32000</v>
      </c>
      <c r="J74" s="231"/>
      <c r="K74" s="231" t="s">
        <v>1765</v>
      </c>
      <c r="L74" s="231" t="s">
        <v>1765</v>
      </c>
      <c r="M74" s="231" t="s">
        <v>1765</v>
      </c>
      <c r="N74" s="231" t="s">
        <v>1765</v>
      </c>
      <c r="O74" s="231" t="s">
        <v>1063</v>
      </c>
      <c r="P74" s="231" t="s">
        <v>1063</v>
      </c>
      <c r="Q74" s="233" t="s">
        <v>1765</v>
      </c>
      <c r="R74" s="231" t="s">
        <v>1765</v>
      </c>
      <c r="S74" s="229"/>
      <c r="T74" s="229"/>
      <c r="U74" s="229"/>
      <c r="V74" s="229"/>
      <c r="W74" s="229"/>
      <c r="X74" s="232"/>
      <c r="Y74" s="231"/>
      <c r="Z74" s="642">
        <f t="shared" si="2"/>
        <v>2240</v>
      </c>
      <c r="AA74" s="249">
        <f t="shared" si="3"/>
        <v>34240</v>
      </c>
    </row>
    <row r="75" spans="1:27" ht="15.5" x14ac:dyDescent="0.35">
      <c r="A75" s="229"/>
      <c r="B75" s="229"/>
      <c r="C75" s="230"/>
      <c r="D75" s="229"/>
      <c r="E75" s="229"/>
      <c r="F75" s="69"/>
      <c r="G75" s="69" t="s">
        <v>18080</v>
      </c>
      <c r="H75" s="231"/>
      <c r="I75" s="249">
        <v>12000</v>
      </c>
      <c r="J75" s="231"/>
      <c r="K75" s="231" t="s">
        <v>1765</v>
      </c>
      <c r="L75" s="231" t="s">
        <v>1765</v>
      </c>
      <c r="M75" s="231" t="s">
        <v>1765</v>
      </c>
      <c r="N75" s="231" t="s">
        <v>1765</v>
      </c>
      <c r="O75" s="231" t="s">
        <v>1063</v>
      </c>
      <c r="P75" s="231" t="s">
        <v>1063</v>
      </c>
      <c r="Q75" s="233" t="s">
        <v>1765</v>
      </c>
      <c r="R75" s="231" t="s">
        <v>1765</v>
      </c>
      <c r="S75" s="229"/>
      <c r="T75" s="229"/>
      <c r="U75" s="229"/>
      <c r="V75" s="229"/>
      <c r="W75" s="229"/>
      <c r="X75" s="232"/>
      <c r="Y75" s="231"/>
      <c r="Z75" s="642">
        <f t="shared" si="2"/>
        <v>840.00000000000011</v>
      </c>
      <c r="AA75" s="249">
        <f t="shared" si="3"/>
        <v>12840</v>
      </c>
    </row>
    <row r="76" spans="1:27" ht="15.5" x14ac:dyDescent="0.35">
      <c r="A76" s="229"/>
      <c r="B76" s="229"/>
      <c r="C76" s="230"/>
      <c r="D76" s="229"/>
      <c r="E76" s="229"/>
      <c r="F76" s="69"/>
      <c r="G76" s="69" t="s">
        <v>18081</v>
      </c>
      <c r="H76" s="231"/>
      <c r="I76" s="249">
        <v>36000</v>
      </c>
      <c r="J76" s="231"/>
      <c r="K76" s="231" t="s">
        <v>1765</v>
      </c>
      <c r="L76" s="231" t="s">
        <v>1765</v>
      </c>
      <c r="M76" s="231" t="s">
        <v>1765</v>
      </c>
      <c r="N76" s="231" t="s">
        <v>1765</v>
      </c>
      <c r="O76" s="231" t="s">
        <v>1063</v>
      </c>
      <c r="P76" s="231" t="s">
        <v>1063</v>
      </c>
      <c r="Q76" s="233" t="s">
        <v>1765</v>
      </c>
      <c r="R76" s="231" t="s">
        <v>1765</v>
      </c>
      <c r="S76" s="229"/>
      <c r="T76" s="229"/>
      <c r="U76" s="229"/>
      <c r="V76" s="229"/>
      <c r="W76" s="229"/>
      <c r="X76" s="232"/>
      <c r="Y76" s="231"/>
      <c r="Z76" s="642">
        <f t="shared" si="2"/>
        <v>2520.0000000000005</v>
      </c>
      <c r="AA76" s="249">
        <f t="shared" si="3"/>
        <v>38520</v>
      </c>
    </row>
    <row r="77" spans="1:27" ht="15.5" x14ac:dyDescent="0.35">
      <c r="A77" s="229"/>
      <c r="B77" s="229"/>
      <c r="C77" s="230"/>
      <c r="D77" s="229"/>
      <c r="E77" s="229"/>
      <c r="F77" s="69"/>
      <c r="G77" s="69" t="s">
        <v>18082</v>
      </c>
      <c r="H77" s="231"/>
      <c r="I77" s="249">
        <v>12000</v>
      </c>
      <c r="J77" s="231"/>
      <c r="K77" s="231" t="s">
        <v>1765</v>
      </c>
      <c r="L77" s="231" t="s">
        <v>1765</v>
      </c>
      <c r="M77" s="231" t="s">
        <v>1765</v>
      </c>
      <c r="N77" s="231" t="s">
        <v>1765</v>
      </c>
      <c r="O77" s="231" t="s">
        <v>1063</v>
      </c>
      <c r="P77" s="231" t="s">
        <v>1063</v>
      </c>
      <c r="Q77" s="233" t="s">
        <v>1765</v>
      </c>
      <c r="R77" s="231" t="s">
        <v>1765</v>
      </c>
      <c r="S77" s="229"/>
      <c r="T77" s="229"/>
      <c r="U77" s="229"/>
      <c r="V77" s="229"/>
      <c r="W77" s="229"/>
      <c r="X77" s="232"/>
      <c r="Y77" s="231"/>
      <c r="Z77" s="642">
        <f t="shared" si="2"/>
        <v>840.00000000000011</v>
      </c>
      <c r="AA77" s="249">
        <f t="shared" si="3"/>
        <v>12840</v>
      </c>
    </row>
    <row r="78" spans="1:27" ht="15.5" x14ac:dyDescent="0.35">
      <c r="A78" s="229"/>
      <c r="B78" s="229"/>
      <c r="C78" s="230"/>
      <c r="D78" s="229"/>
      <c r="E78" s="229"/>
      <c r="F78" s="69"/>
      <c r="G78" s="69" t="s">
        <v>18083</v>
      </c>
      <c r="H78" s="231"/>
      <c r="I78" s="249">
        <v>24000</v>
      </c>
      <c r="J78" s="231"/>
      <c r="K78" s="231" t="s">
        <v>1765</v>
      </c>
      <c r="L78" s="231" t="s">
        <v>1765</v>
      </c>
      <c r="M78" s="231" t="s">
        <v>1765</v>
      </c>
      <c r="N78" s="231" t="s">
        <v>1765</v>
      </c>
      <c r="O78" s="231" t="s">
        <v>1063</v>
      </c>
      <c r="P78" s="231" t="s">
        <v>1063</v>
      </c>
      <c r="Q78" s="233" t="s">
        <v>1765</v>
      </c>
      <c r="R78" s="231" t="s">
        <v>1765</v>
      </c>
      <c r="S78" s="229"/>
      <c r="T78" s="229"/>
      <c r="U78" s="229"/>
      <c r="V78" s="229"/>
      <c r="W78" s="229"/>
      <c r="X78" s="232"/>
      <c r="Y78" s="231"/>
      <c r="Z78" s="642">
        <f t="shared" si="2"/>
        <v>1680.0000000000002</v>
      </c>
      <c r="AA78" s="249">
        <f t="shared" si="3"/>
        <v>25680</v>
      </c>
    </row>
    <row r="79" spans="1:27" ht="15.5" x14ac:dyDescent="0.35">
      <c r="A79" s="229"/>
      <c r="B79" s="229"/>
      <c r="C79" s="230"/>
      <c r="D79" s="229"/>
      <c r="E79" s="229"/>
      <c r="F79" s="69"/>
      <c r="G79" s="69" t="s">
        <v>18084</v>
      </c>
      <c r="H79" s="231"/>
      <c r="I79" s="249">
        <v>12000</v>
      </c>
      <c r="J79" s="231"/>
      <c r="K79" s="231" t="s">
        <v>1765</v>
      </c>
      <c r="L79" s="231" t="s">
        <v>1765</v>
      </c>
      <c r="M79" s="231" t="s">
        <v>1765</v>
      </c>
      <c r="N79" s="231" t="s">
        <v>1765</v>
      </c>
      <c r="O79" s="231" t="s">
        <v>1063</v>
      </c>
      <c r="P79" s="231" t="s">
        <v>1063</v>
      </c>
      <c r="Q79" s="233" t="s">
        <v>1765</v>
      </c>
      <c r="R79" s="231" t="s">
        <v>1765</v>
      </c>
      <c r="S79" s="229"/>
      <c r="T79" s="229"/>
      <c r="U79" s="229"/>
      <c r="V79" s="229"/>
      <c r="W79" s="229"/>
      <c r="X79" s="232"/>
      <c r="Y79" s="231"/>
      <c r="Z79" s="642">
        <f t="shared" si="2"/>
        <v>840.00000000000011</v>
      </c>
      <c r="AA79" s="249">
        <f t="shared" si="3"/>
        <v>12840</v>
      </c>
    </row>
    <row r="80" spans="1:27" ht="15.5" x14ac:dyDescent="0.35">
      <c r="A80" s="229"/>
      <c r="B80" s="229"/>
      <c r="C80" s="230"/>
      <c r="D80" s="229"/>
      <c r="E80" s="229"/>
      <c r="F80" s="69"/>
      <c r="G80" s="69" t="s">
        <v>18085</v>
      </c>
      <c r="H80" s="231"/>
      <c r="I80" s="249">
        <v>36000</v>
      </c>
      <c r="J80" s="231"/>
      <c r="K80" s="231" t="s">
        <v>1765</v>
      </c>
      <c r="L80" s="231" t="s">
        <v>1765</v>
      </c>
      <c r="M80" s="231" t="s">
        <v>1765</v>
      </c>
      <c r="N80" s="231" t="s">
        <v>1765</v>
      </c>
      <c r="O80" s="231" t="s">
        <v>1063</v>
      </c>
      <c r="P80" s="231" t="s">
        <v>1063</v>
      </c>
      <c r="Q80" s="233" t="s">
        <v>1765</v>
      </c>
      <c r="R80" s="231" t="s">
        <v>1765</v>
      </c>
      <c r="S80" s="229"/>
      <c r="T80" s="229"/>
      <c r="U80" s="229"/>
      <c r="V80" s="229"/>
      <c r="W80" s="229"/>
      <c r="X80" s="232"/>
      <c r="Y80" s="231"/>
      <c r="Z80" s="642">
        <f t="shared" si="2"/>
        <v>2520.0000000000005</v>
      </c>
      <c r="AA80" s="249">
        <f t="shared" si="3"/>
        <v>38520</v>
      </c>
    </row>
    <row r="81" spans="1:27" ht="15.5" x14ac:dyDescent="0.35">
      <c r="A81" s="229"/>
      <c r="B81" s="229"/>
      <c r="C81" s="230"/>
      <c r="D81" s="229"/>
      <c r="E81" s="229"/>
      <c r="F81" s="69"/>
      <c r="G81" s="69" t="s">
        <v>18086</v>
      </c>
      <c r="H81" s="231"/>
      <c r="I81" s="249">
        <v>16000</v>
      </c>
      <c r="J81" s="231"/>
      <c r="K81" s="231" t="s">
        <v>1765</v>
      </c>
      <c r="L81" s="231" t="s">
        <v>1765</v>
      </c>
      <c r="M81" s="231" t="s">
        <v>1765</v>
      </c>
      <c r="N81" s="231" t="s">
        <v>1765</v>
      </c>
      <c r="O81" s="231" t="s">
        <v>1063</v>
      </c>
      <c r="P81" s="231" t="s">
        <v>1063</v>
      </c>
      <c r="Q81" s="233" t="s">
        <v>1765</v>
      </c>
      <c r="R81" s="231" t="s">
        <v>1765</v>
      </c>
      <c r="S81" s="229"/>
      <c r="T81" s="229"/>
      <c r="U81" s="229"/>
      <c r="V81" s="229"/>
      <c r="W81" s="229"/>
      <c r="X81" s="232"/>
      <c r="Y81" s="231"/>
      <c r="Z81" s="642">
        <f t="shared" si="2"/>
        <v>1120</v>
      </c>
      <c r="AA81" s="249">
        <f t="shared" si="3"/>
        <v>17120</v>
      </c>
    </row>
    <row r="82" spans="1:27" ht="15.5" x14ac:dyDescent="0.35">
      <c r="A82" s="229"/>
      <c r="B82" s="229"/>
      <c r="C82" s="230"/>
      <c r="D82" s="229"/>
      <c r="E82" s="229"/>
      <c r="F82" s="69"/>
      <c r="G82" s="69" t="s">
        <v>18087</v>
      </c>
      <c r="H82" s="231"/>
      <c r="I82" s="249">
        <v>14000</v>
      </c>
      <c r="J82" s="231"/>
      <c r="K82" s="231" t="s">
        <v>1765</v>
      </c>
      <c r="L82" s="231" t="s">
        <v>1765</v>
      </c>
      <c r="M82" s="231" t="s">
        <v>1765</v>
      </c>
      <c r="N82" s="231" t="s">
        <v>1765</v>
      </c>
      <c r="O82" s="231" t="s">
        <v>1063</v>
      </c>
      <c r="P82" s="231" t="s">
        <v>1063</v>
      </c>
      <c r="Q82" s="233" t="s">
        <v>1765</v>
      </c>
      <c r="R82" s="231" t="s">
        <v>1765</v>
      </c>
      <c r="S82" s="229"/>
      <c r="T82" s="229"/>
      <c r="U82" s="229"/>
      <c r="V82" s="229"/>
      <c r="W82" s="229"/>
      <c r="X82" s="232"/>
      <c r="Y82" s="231"/>
      <c r="Z82" s="642">
        <f t="shared" si="2"/>
        <v>980.00000000000011</v>
      </c>
      <c r="AA82" s="249">
        <f t="shared" si="3"/>
        <v>14980</v>
      </c>
    </row>
    <row r="83" spans="1:27" ht="15.5" x14ac:dyDescent="0.35">
      <c r="A83" s="229"/>
      <c r="B83" s="229"/>
      <c r="C83" s="230"/>
      <c r="D83" s="229"/>
      <c r="E83" s="229"/>
      <c r="F83" s="229"/>
      <c r="G83" s="69"/>
      <c r="H83" s="231"/>
      <c r="I83" s="249"/>
      <c r="J83" s="231"/>
      <c r="K83" s="231"/>
      <c r="L83" s="233"/>
      <c r="M83" s="233"/>
      <c r="N83" s="120"/>
      <c r="O83" s="236"/>
      <c r="P83" s="229"/>
      <c r="Q83" s="236"/>
      <c r="R83" s="236"/>
      <c r="S83" s="229"/>
      <c r="T83" s="229"/>
      <c r="U83" s="229"/>
      <c r="V83" s="229"/>
      <c r="W83" s="229"/>
      <c r="X83" s="232"/>
      <c r="Y83" s="231"/>
      <c r="Z83" s="642">
        <f t="shared" si="2"/>
        <v>0</v>
      </c>
      <c r="AA83" s="249">
        <f t="shared" si="3"/>
        <v>0</v>
      </c>
    </row>
    <row r="84" spans="1:27" ht="15.5" x14ac:dyDescent="0.35">
      <c r="A84" s="64"/>
      <c r="B84" s="64"/>
      <c r="C84" s="65"/>
      <c r="D84" s="64"/>
      <c r="E84" s="64"/>
      <c r="F84" s="64"/>
      <c r="G84" s="234" t="s">
        <v>1851</v>
      </c>
      <c r="H84" s="215"/>
      <c r="I84" s="247"/>
      <c r="J84" s="215"/>
      <c r="K84" s="215"/>
      <c r="L84" s="220"/>
      <c r="M84" s="220"/>
      <c r="N84" s="220"/>
      <c r="O84" s="68"/>
      <c r="P84" s="64"/>
      <c r="Q84" s="68"/>
      <c r="R84" s="68"/>
      <c r="S84" s="64"/>
      <c r="T84" s="64"/>
      <c r="U84" s="64"/>
      <c r="V84" s="64"/>
      <c r="W84" s="64"/>
      <c r="X84" s="115"/>
      <c r="Y84" s="215"/>
      <c r="Z84" s="642">
        <f t="shared" si="2"/>
        <v>0</v>
      </c>
      <c r="AA84" s="247">
        <f t="shared" si="3"/>
        <v>0</v>
      </c>
    </row>
    <row r="85" spans="1:27" ht="15.5" x14ac:dyDescent="0.35">
      <c r="A85" s="229"/>
      <c r="B85" s="229"/>
      <c r="C85" s="230"/>
      <c r="D85" s="229"/>
      <c r="E85" s="229"/>
      <c r="F85" s="69"/>
      <c r="G85" s="117" t="s">
        <v>18088</v>
      </c>
      <c r="H85" s="231"/>
      <c r="I85" s="249">
        <v>400000</v>
      </c>
      <c r="J85" s="231"/>
      <c r="K85" s="231" t="s">
        <v>4438</v>
      </c>
      <c r="L85" s="233">
        <v>1978</v>
      </c>
      <c r="M85" s="233" t="s">
        <v>18089</v>
      </c>
      <c r="N85" s="120">
        <v>50953</v>
      </c>
      <c r="O85" s="231" t="s">
        <v>1063</v>
      </c>
      <c r="P85" s="231" t="s">
        <v>1063</v>
      </c>
      <c r="Q85" s="233" t="s">
        <v>1063</v>
      </c>
      <c r="R85" s="233" t="s">
        <v>18090</v>
      </c>
      <c r="S85" s="229"/>
      <c r="T85" s="229"/>
      <c r="U85" s="229"/>
      <c r="V85" s="229"/>
      <c r="W85" s="229"/>
      <c r="X85" s="232"/>
      <c r="Y85" s="231"/>
      <c r="Z85" s="642">
        <f t="shared" si="2"/>
        <v>28000.000000000004</v>
      </c>
      <c r="AA85" s="249">
        <f t="shared" si="3"/>
        <v>428000</v>
      </c>
    </row>
    <row r="86" spans="1:27" ht="15.5" x14ac:dyDescent="0.35">
      <c r="A86" s="76"/>
      <c r="B86" s="76"/>
      <c r="C86" s="214"/>
      <c r="D86" s="76"/>
      <c r="E86" s="76"/>
      <c r="F86" s="76"/>
      <c r="G86" s="117"/>
      <c r="H86" s="231"/>
      <c r="I86" s="249"/>
      <c r="J86" s="231"/>
      <c r="K86" s="231"/>
      <c r="L86" s="233"/>
      <c r="M86" s="233"/>
      <c r="N86" s="120"/>
      <c r="O86" s="119"/>
      <c r="P86" s="76"/>
      <c r="Q86" s="119"/>
      <c r="R86" s="119"/>
      <c r="S86" s="76"/>
      <c r="T86" s="76"/>
      <c r="U86" s="76"/>
      <c r="V86" s="76"/>
      <c r="W86" s="76"/>
      <c r="X86" s="121"/>
      <c r="Y86" s="231"/>
      <c r="Z86" s="642">
        <f t="shared" si="2"/>
        <v>0</v>
      </c>
      <c r="AA86" s="249">
        <f t="shared" si="3"/>
        <v>0</v>
      </c>
    </row>
    <row r="87" spans="1:27" ht="15.5" x14ac:dyDescent="0.35">
      <c r="A87" s="64"/>
      <c r="B87" s="64"/>
      <c r="C87" s="65"/>
      <c r="D87" s="64"/>
      <c r="E87" s="64"/>
      <c r="F87" s="64"/>
      <c r="G87" s="234" t="s">
        <v>1853</v>
      </c>
      <c r="H87" s="215"/>
      <c r="I87" s="247"/>
      <c r="J87" s="215"/>
      <c r="K87" s="215"/>
      <c r="L87" s="220"/>
      <c r="M87" s="220"/>
      <c r="N87" s="220"/>
      <c r="O87" s="68"/>
      <c r="P87" s="64"/>
      <c r="Q87" s="68"/>
      <c r="R87" s="68"/>
      <c r="S87" s="64"/>
      <c r="T87" s="64"/>
      <c r="U87" s="64"/>
      <c r="V87" s="64"/>
      <c r="W87" s="64"/>
      <c r="X87" s="115"/>
      <c r="Y87" s="215"/>
      <c r="Z87" s="642">
        <f t="shared" si="2"/>
        <v>0</v>
      </c>
      <c r="AA87" s="247">
        <f t="shared" si="3"/>
        <v>0</v>
      </c>
    </row>
    <row r="88" spans="1:27" ht="15.5" x14ac:dyDescent="0.35">
      <c r="A88" s="229"/>
      <c r="B88" s="229"/>
      <c r="C88" s="230"/>
      <c r="D88" s="229"/>
      <c r="E88" s="229"/>
      <c r="F88" s="69"/>
      <c r="G88" s="69" t="s">
        <v>18046</v>
      </c>
      <c r="H88" s="231"/>
      <c r="I88" s="249">
        <v>2000000</v>
      </c>
      <c r="J88" s="231"/>
      <c r="K88" s="233" t="s">
        <v>18091</v>
      </c>
      <c r="L88" s="233" t="s">
        <v>18091</v>
      </c>
      <c r="M88" s="233" t="s">
        <v>18091</v>
      </c>
      <c r="N88" s="233" t="s">
        <v>18091</v>
      </c>
      <c r="O88" s="233" t="s">
        <v>1063</v>
      </c>
      <c r="P88" s="233" t="s">
        <v>1063</v>
      </c>
      <c r="Q88" s="233" t="s">
        <v>18091</v>
      </c>
      <c r="R88" s="233" t="s">
        <v>18091</v>
      </c>
      <c r="S88" s="229"/>
      <c r="T88" s="229"/>
      <c r="U88" s="229"/>
      <c r="V88" s="229"/>
      <c r="W88" s="229"/>
      <c r="X88" s="232"/>
      <c r="Y88" s="231"/>
      <c r="Z88" s="642">
        <f t="shared" si="2"/>
        <v>140000</v>
      </c>
      <c r="AA88" s="249">
        <f t="shared" si="3"/>
        <v>2140000</v>
      </c>
    </row>
    <row r="89" spans="1:27" ht="15.5" x14ac:dyDescent="0.35">
      <c r="A89" s="229"/>
      <c r="B89" s="229"/>
      <c r="C89" s="230"/>
      <c r="D89" s="229"/>
      <c r="E89" s="229"/>
      <c r="F89" s="69"/>
      <c r="G89" s="69" t="s">
        <v>18048</v>
      </c>
      <c r="H89" s="231"/>
      <c r="I89" s="249">
        <v>2000000</v>
      </c>
      <c r="J89" s="231"/>
      <c r="K89" s="231" t="s">
        <v>4943</v>
      </c>
      <c r="L89" s="233">
        <v>2003</v>
      </c>
      <c r="M89" s="233" t="s">
        <v>18092</v>
      </c>
      <c r="N89" s="120">
        <v>587974</v>
      </c>
      <c r="O89" s="233" t="s">
        <v>1063</v>
      </c>
      <c r="P89" s="233" t="s">
        <v>1063</v>
      </c>
      <c r="Q89" s="233" t="s">
        <v>6193</v>
      </c>
      <c r="R89" s="233" t="s">
        <v>6193</v>
      </c>
      <c r="S89" s="229"/>
      <c r="T89" s="229"/>
      <c r="U89" s="229"/>
      <c r="V89" s="229"/>
      <c r="W89" s="229"/>
      <c r="X89" s="232"/>
      <c r="Y89" s="231"/>
      <c r="Z89" s="642">
        <f t="shared" si="2"/>
        <v>140000</v>
      </c>
      <c r="AA89" s="249">
        <f t="shared" si="3"/>
        <v>2140000</v>
      </c>
    </row>
    <row r="90" spans="1:27" ht="15.5" x14ac:dyDescent="0.35">
      <c r="A90" s="229"/>
      <c r="B90" s="229"/>
      <c r="C90" s="230"/>
      <c r="D90" s="229"/>
      <c r="E90" s="229"/>
      <c r="F90" s="69"/>
      <c r="G90" s="69" t="s">
        <v>18052</v>
      </c>
      <c r="H90" s="231"/>
      <c r="I90" s="249">
        <v>2000000</v>
      </c>
      <c r="J90" s="231"/>
      <c r="K90" s="231" t="s">
        <v>4943</v>
      </c>
      <c r="L90" s="233">
        <v>1996</v>
      </c>
      <c r="M90" s="233" t="s">
        <v>18093</v>
      </c>
      <c r="N90" s="120">
        <v>144388</v>
      </c>
      <c r="O90" s="233" t="s">
        <v>1063</v>
      </c>
      <c r="P90" s="233" t="s">
        <v>1063</v>
      </c>
      <c r="Q90" s="233" t="s">
        <v>6193</v>
      </c>
      <c r="R90" s="233" t="s">
        <v>6193</v>
      </c>
      <c r="S90" s="229"/>
      <c r="T90" s="229"/>
      <c r="U90" s="229"/>
      <c r="V90" s="229"/>
      <c r="W90" s="229"/>
      <c r="X90" s="232"/>
      <c r="Y90" s="231"/>
      <c r="Z90" s="642">
        <f t="shared" si="2"/>
        <v>140000</v>
      </c>
      <c r="AA90" s="249">
        <f t="shared" si="3"/>
        <v>2140000</v>
      </c>
    </row>
    <row r="91" spans="1:27" ht="15.5" x14ac:dyDescent="0.35">
      <c r="A91" s="229"/>
      <c r="B91" s="229"/>
      <c r="C91" s="230"/>
      <c r="D91" s="229"/>
      <c r="E91" s="229"/>
      <c r="F91" s="229"/>
      <c r="G91" s="117"/>
      <c r="H91" s="231"/>
      <c r="I91" s="249"/>
      <c r="J91" s="231"/>
      <c r="K91" s="231"/>
      <c r="L91" s="233"/>
      <c r="M91" s="233"/>
      <c r="N91" s="120"/>
      <c r="O91" s="236"/>
      <c r="P91" s="229"/>
      <c r="Q91" s="233"/>
      <c r="R91" s="233"/>
      <c r="S91" s="229"/>
      <c r="T91" s="229"/>
      <c r="U91" s="229"/>
      <c r="V91" s="229"/>
      <c r="W91" s="229"/>
      <c r="X91" s="232"/>
      <c r="Y91" s="231"/>
      <c r="Z91" s="642">
        <f t="shared" si="2"/>
        <v>0</v>
      </c>
      <c r="AA91" s="249">
        <f t="shared" si="3"/>
        <v>0</v>
      </c>
    </row>
    <row r="92" spans="1:27" ht="15.5" x14ac:dyDescent="0.35">
      <c r="A92" s="64"/>
      <c r="B92" s="64"/>
      <c r="C92" s="65"/>
      <c r="D92" s="64"/>
      <c r="E92" s="64"/>
      <c r="F92" s="64"/>
      <c r="G92" s="66" t="s">
        <v>1860</v>
      </c>
      <c r="H92" s="64"/>
      <c r="I92" s="67"/>
      <c r="J92" s="64"/>
      <c r="K92" s="64"/>
      <c r="L92" s="68"/>
      <c r="M92" s="68"/>
      <c r="N92" s="68"/>
      <c r="O92" s="68"/>
      <c r="P92" s="64"/>
      <c r="Q92" s="68"/>
      <c r="R92" s="68"/>
      <c r="S92" s="64"/>
      <c r="T92" s="64"/>
      <c r="U92" s="64"/>
      <c r="V92" s="64"/>
      <c r="W92" s="64"/>
      <c r="X92" s="115"/>
      <c r="Y92" s="215"/>
      <c r="Z92" s="642">
        <f t="shared" si="2"/>
        <v>0</v>
      </c>
      <c r="AA92" s="67">
        <f t="shared" si="3"/>
        <v>0</v>
      </c>
    </row>
    <row r="93" spans="1:27" ht="15.5" x14ac:dyDescent="0.35">
      <c r="A93" s="76"/>
      <c r="B93" s="76"/>
      <c r="C93" s="214"/>
      <c r="D93" s="76"/>
      <c r="E93" s="76"/>
      <c r="F93" s="76"/>
      <c r="G93" s="76" t="s">
        <v>1852</v>
      </c>
      <c r="H93" s="76"/>
      <c r="I93" s="290"/>
      <c r="J93" s="76"/>
      <c r="K93" s="76"/>
      <c r="L93" s="75"/>
      <c r="M93" s="119"/>
      <c r="N93" s="119"/>
      <c r="O93" s="119"/>
      <c r="P93" s="76"/>
      <c r="Q93" s="119"/>
      <c r="R93" s="119"/>
      <c r="S93" s="76"/>
      <c r="T93" s="76"/>
      <c r="U93" s="76"/>
      <c r="V93" s="76"/>
      <c r="W93" s="76"/>
      <c r="X93" s="121"/>
      <c r="Y93" s="231"/>
      <c r="Z93" s="642">
        <f t="shared" si="2"/>
        <v>0</v>
      </c>
      <c r="AA93" s="290">
        <f t="shared" si="3"/>
        <v>0</v>
      </c>
    </row>
    <row r="94" spans="1:27" ht="15.5" x14ac:dyDescent="0.35">
      <c r="A94" s="76"/>
      <c r="B94" s="76"/>
      <c r="C94" s="214"/>
      <c r="D94" s="76"/>
      <c r="E94" s="76"/>
      <c r="F94" s="76"/>
      <c r="G94" s="76"/>
      <c r="H94" s="76"/>
      <c r="I94" s="290"/>
      <c r="J94" s="76"/>
      <c r="K94" s="76"/>
      <c r="L94" s="75"/>
      <c r="M94" s="119"/>
      <c r="N94" s="119"/>
      <c r="O94" s="119"/>
      <c r="P94" s="76"/>
      <c r="Q94" s="119"/>
      <c r="R94" s="119"/>
      <c r="S94" s="76"/>
      <c r="T94" s="76"/>
      <c r="U94" s="76"/>
      <c r="V94" s="76"/>
      <c r="W94" s="76"/>
      <c r="X94" s="121"/>
      <c r="Y94" s="231"/>
      <c r="Z94" s="642">
        <f t="shared" si="2"/>
        <v>0</v>
      </c>
      <c r="AA94" s="290">
        <f t="shared" si="3"/>
        <v>0</v>
      </c>
    </row>
    <row r="95" spans="1:27" ht="15.5" x14ac:dyDescent="0.35">
      <c r="A95" s="64"/>
      <c r="B95" s="64"/>
      <c r="C95" s="65"/>
      <c r="D95" s="64"/>
      <c r="E95" s="64"/>
      <c r="F95" s="64"/>
      <c r="G95" s="66" t="s">
        <v>3700</v>
      </c>
      <c r="H95" s="64"/>
      <c r="I95" s="67"/>
      <c r="J95" s="64"/>
      <c r="K95" s="64"/>
      <c r="L95" s="68"/>
      <c r="M95" s="68"/>
      <c r="N95" s="97"/>
      <c r="O95" s="68"/>
      <c r="P95" s="64"/>
      <c r="Q95" s="68"/>
      <c r="R95" s="68"/>
      <c r="S95" s="64"/>
      <c r="T95" s="64"/>
      <c r="U95" s="64"/>
      <c r="V95" s="64"/>
      <c r="W95" s="64"/>
      <c r="X95" s="115"/>
      <c r="Y95" s="215"/>
      <c r="Z95" s="642">
        <f t="shared" si="2"/>
        <v>0</v>
      </c>
      <c r="AA95" s="67">
        <f t="shared" si="3"/>
        <v>0</v>
      </c>
    </row>
    <row r="96" spans="1:27" ht="15.5" x14ac:dyDescent="0.35">
      <c r="A96" s="76"/>
      <c r="B96" s="76"/>
      <c r="C96" s="214"/>
      <c r="D96" s="76"/>
      <c r="E96" s="76"/>
      <c r="F96" s="76"/>
      <c r="G96" s="76" t="s">
        <v>18094</v>
      </c>
      <c r="H96" s="76"/>
      <c r="I96" s="118">
        <v>170000</v>
      </c>
      <c r="J96" s="76"/>
      <c r="K96" s="76" t="s">
        <v>1765</v>
      </c>
      <c r="L96" s="76" t="s">
        <v>1765</v>
      </c>
      <c r="M96" s="76" t="s">
        <v>1765</v>
      </c>
      <c r="N96" s="76" t="s">
        <v>1765</v>
      </c>
      <c r="O96" s="76" t="s">
        <v>1063</v>
      </c>
      <c r="P96" s="76" t="s">
        <v>1063</v>
      </c>
      <c r="Q96" s="119" t="s">
        <v>1765</v>
      </c>
      <c r="R96" s="76" t="s">
        <v>1765</v>
      </c>
      <c r="S96" s="76"/>
      <c r="T96" s="76"/>
      <c r="U96" s="76"/>
      <c r="V96" s="76"/>
      <c r="W96" s="76"/>
      <c r="X96" s="121"/>
      <c r="Y96" s="231"/>
      <c r="Z96" s="642">
        <f t="shared" si="2"/>
        <v>11900.000000000002</v>
      </c>
      <c r="AA96" s="118">
        <f t="shared" si="3"/>
        <v>181900</v>
      </c>
    </row>
    <row r="97" spans="1:27" ht="15.5" x14ac:dyDescent="0.35">
      <c r="A97" s="76"/>
      <c r="B97" s="76"/>
      <c r="C97" s="214"/>
      <c r="D97" s="76"/>
      <c r="E97" s="76"/>
      <c r="F97" s="76"/>
      <c r="G97" s="76" t="s">
        <v>18095</v>
      </c>
      <c r="H97" s="76"/>
      <c r="I97" s="118">
        <v>170000</v>
      </c>
      <c r="J97" s="76"/>
      <c r="K97" s="76" t="s">
        <v>1765</v>
      </c>
      <c r="L97" s="76" t="s">
        <v>1765</v>
      </c>
      <c r="M97" s="76" t="s">
        <v>1765</v>
      </c>
      <c r="N97" s="76" t="s">
        <v>1765</v>
      </c>
      <c r="O97" s="76" t="s">
        <v>1063</v>
      </c>
      <c r="P97" s="76" t="s">
        <v>1063</v>
      </c>
      <c r="Q97" s="119" t="s">
        <v>1765</v>
      </c>
      <c r="R97" s="76" t="s">
        <v>1765</v>
      </c>
      <c r="S97" s="76"/>
      <c r="T97" s="76"/>
      <c r="U97" s="76"/>
      <c r="V97" s="76"/>
      <c r="W97" s="76"/>
      <c r="X97" s="121"/>
      <c r="Y97" s="231"/>
      <c r="Z97" s="642">
        <f t="shared" si="2"/>
        <v>11900.000000000002</v>
      </c>
      <c r="AA97" s="118">
        <f t="shared" si="3"/>
        <v>181900</v>
      </c>
    </row>
    <row r="98" spans="1:27" ht="15.5" x14ac:dyDescent="0.35">
      <c r="A98" s="76"/>
      <c r="B98" s="76"/>
      <c r="C98" s="214"/>
      <c r="D98" s="76"/>
      <c r="E98" s="76"/>
      <c r="F98" s="76"/>
      <c r="G98" s="76"/>
      <c r="H98" s="76"/>
      <c r="I98" s="118"/>
      <c r="J98" s="76"/>
      <c r="K98" s="76"/>
      <c r="L98" s="75"/>
      <c r="M98" s="119"/>
      <c r="N98" s="117"/>
      <c r="O98" s="119"/>
      <c r="P98" s="76"/>
      <c r="Q98" s="119"/>
      <c r="R98" s="119"/>
      <c r="S98" s="76"/>
      <c r="T98" s="76"/>
      <c r="U98" s="76"/>
      <c r="V98" s="76"/>
      <c r="W98" s="76"/>
      <c r="X98" s="121"/>
      <c r="Y98" s="231"/>
      <c r="Z98" s="642">
        <f t="shared" si="2"/>
        <v>0</v>
      </c>
      <c r="AA98" s="118">
        <f t="shared" si="3"/>
        <v>0</v>
      </c>
    </row>
    <row r="99" spans="1:27" ht="15.5" x14ac:dyDescent="0.35">
      <c r="A99" s="64"/>
      <c r="B99" s="64"/>
      <c r="C99" s="65"/>
      <c r="D99" s="64"/>
      <c r="E99" s="64"/>
      <c r="F99" s="64"/>
      <c r="G99" s="66" t="s">
        <v>13638</v>
      </c>
      <c r="H99" s="64"/>
      <c r="I99" s="67"/>
      <c r="J99" s="64"/>
      <c r="K99" s="64"/>
      <c r="L99" s="68"/>
      <c r="M99" s="68"/>
      <c r="N99" s="97"/>
      <c r="O99" s="68"/>
      <c r="P99" s="64"/>
      <c r="Q99" s="68"/>
      <c r="R99" s="68"/>
      <c r="S99" s="64"/>
      <c r="T99" s="64"/>
      <c r="U99" s="64"/>
      <c r="V99" s="64"/>
      <c r="W99" s="64"/>
      <c r="X99" s="115"/>
      <c r="Y99" s="215"/>
      <c r="Z99" s="642">
        <f t="shared" si="2"/>
        <v>0</v>
      </c>
      <c r="AA99" s="67">
        <f t="shared" si="3"/>
        <v>0</v>
      </c>
    </row>
    <row r="100" spans="1:27" ht="15.5" x14ac:dyDescent="0.35">
      <c r="A100" s="76"/>
      <c r="B100" s="76"/>
      <c r="C100" s="214"/>
      <c r="D100" s="76"/>
      <c r="E100" s="76"/>
      <c r="F100" s="76"/>
      <c r="G100" s="69" t="s">
        <v>18048</v>
      </c>
      <c r="H100" s="76"/>
      <c r="I100" s="118"/>
      <c r="J100" s="76"/>
      <c r="K100" s="76" t="s">
        <v>1765</v>
      </c>
      <c r="L100" s="119" t="s">
        <v>1765</v>
      </c>
      <c r="M100" s="76" t="s">
        <v>1765</v>
      </c>
      <c r="N100" s="76" t="s">
        <v>1765</v>
      </c>
      <c r="O100" s="76" t="s">
        <v>1063</v>
      </c>
      <c r="P100" s="76" t="s">
        <v>1063</v>
      </c>
      <c r="Q100" s="119" t="s">
        <v>1765</v>
      </c>
      <c r="R100" s="76" t="s">
        <v>1765</v>
      </c>
      <c r="S100" s="76"/>
      <c r="T100" s="76"/>
      <c r="U100" s="76"/>
      <c r="V100" s="76"/>
      <c r="W100" s="76"/>
      <c r="X100" s="121"/>
      <c r="Y100" s="231"/>
      <c r="Z100" s="642">
        <f t="shared" si="2"/>
        <v>0</v>
      </c>
      <c r="AA100" s="118">
        <f t="shared" si="3"/>
        <v>0</v>
      </c>
    </row>
    <row r="101" spans="1:27" ht="15.5" x14ac:dyDescent="0.35">
      <c r="A101" s="76"/>
      <c r="B101" s="76"/>
      <c r="C101" s="214"/>
      <c r="D101" s="76"/>
      <c r="E101" s="76"/>
      <c r="F101" s="76"/>
      <c r="G101" s="76"/>
      <c r="H101" s="76"/>
      <c r="I101" s="118"/>
      <c r="J101" s="76"/>
      <c r="K101" s="76"/>
      <c r="L101" s="75"/>
      <c r="M101" s="119"/>
      <c r="N101" s="117"/>
      <c r="O101" s="119"/>
      <c r="P101" s="76"/>
      <c r="Q101" s="119"/>
      <c r="R101" s="119"/>
      <c r="S101" s="76"/>
      <c r="T101" s="76"/>
      <c r="U101" s="76"/>
      <c r="V101" s="76"/>
      <c r="W101" s="76"/>
      <c r="X101" s="121"/>
      <c r="Y101" s="231"/>
      <c r="Z101" s="642">
        <f t="shared" si="2"/>
        <v>0</v>
      </c>
      <c r="AA101" s="118">
        <f t="shared" si="3"/>
        <v>0</v>
      </c>
    </row>
    <row r="102" spans="1:27" ht="15.5" x14ac:dyDescent="0.35">
      <c r="A102" s="64"/>
      <c r="B102" s="64"/>
      <c r="C102" s="65"/>
      <c r="D102" s="64"/>
      <c r="E102" s="64"/>
      <c r="F102" s="64"/>
      <c r="G102" s="89" t="s">
        <v>2961</v>
      </c>
      <c r="H102" s="64"/>
      <c r="I102" s="67"/>
      <c r="J102" s="64"/>
      <c r="K102" s="64"/>
      <c r="L102" s="68"/>
      <c r="M102" s="68"/>
      <c r="N102" s="68"/>
      <c r="O102" s="68"/>
      <c r="P102" s="64"/>
      <c r="Q102" s="68"/>
      <c r="R102" s="68"/>
      <c r="S102" s="64"/>
      <c r="T102" s="64"/>
      <c r="U102" s="64"/>
      <c r="V102" s="64"/>
      <c r="W102" s="64"/>
      <c r="X102" s="115"/>
      <c r="Y102" s="64"/>
      <c r="Z102" s="642">
        <f t="shared" si="2"/>
        <v>0</v>
      </c>
      <c r="AA102" s="67">
        <f t="shared" si="3"/>
        <v>0</v>
      </c>
    </row>
    <row r="103" spans="1:27" ht="15.5" x14ac:dyDescent="0.35">
      <c r="A103" s="76"/>
      <c r="B103" s="76"/>
      <c r="C103" s="214"/>
      <c r="D103" s="76"/>
      <c r="E103" s="76"/>
      <c r="F103" s="76"/>
      <c r="G103" s="76" t="s">
        <v>18096</v>
      </c>
      <c r="H103" s="76"/>
      <c r="I103" s="118">
        <v>75000</v>
      </c>
      <c r="J103" s="76"/>
      <c r="K103" s="76" t="s">
        <v>8427</v>
      </c>
      <c r="L103" s="119" t="s">
        <v>6193</v>
      </c>
      <c r="M103" s="76" t="s">
        <v>8337</v>
      </c>
      <c r="N103" s="119">
        <v>2339308</v>
      </c>
      <c r="O103" s="76" t="s">
        <v>1063</v>
      </c>
      <c r="P103" s="76" t="s">
        <v>1063</v>
      </c>
      <c r="Q103" s="119" t="s">
        <v>1226</v>
      </c>
      <c r="R103" s="119" t="s">
        <v>6193</v>
      </c>
      <c r="S103" s="76"/>
      <c r="T103" s="76"/>
      <c r="U103" s="76"/>
      <c r="V103" s="76"/>
      <c r="W103" s="76"/>
      <c r="X103" s="121"/>
      <c r="Y103" s="76"/>
      <c r="Z103" s="642">
        <f t="shared" si="2"/>
        <v>5250.0000000000009</v>
      </c>
      <c r="AA103" s="118">
        <f t="shared" si="3"/>
        <v>80250</v>
      </c>
    </row>
    <row r="104" spans="1:27" ht="15.5" x14ac:dyDescent="0.35">
      <c r="A104" s="76"/>
      <c r="B104" s="76"/>
      <c r="C104" s="214"/>
      <c r="D104" s="76"/>
      <c r="E104" s="76"/>
      <c r="F104" s="76"/>
      <c r="G104" s="76" t="s">
        <v>18096</v>
      </c>
      <c r="H104" s="76"/>
      <c r="I104" s="118">
        <v>75000</v>
      </c>
      <c r="J104" s="76"/>
      <c r="K104" s="76" t="s">
        <v>8427</v>
      </c>
      <c r="L104" s="119" t="s">
        <v>6193</v>
      </c>
      <c r="M104" s="76" t="s">
        <v>8337</v>
      </c>
      <c r="N104" s="119">
        <v>2339312</v>
      </c>
      <c r="O104" s="76" t="s">
        <v>1063</v>
      </c>
      <c r="P104" s="76" t="s">
        <v>1063</v>
      </c>
      <c r="Q104" s="119" t="s">
        <v>1226</v>
      </c>
      <c r="R104" s="119" t="s">
        <v>6193</v>
      </c>
      <c r="S104" s="76"/>
      <c r="T104" s="76"/>
      <c r="U104" s="76"/>
      <c r="V104" s="76"/>
      <c r="W104" s="76"/>
      <c r="X104" s="121"/>
      <c r="Y104" s="76"/>
      <c r="Z104" s="642">
        <f t="shared" si="2"/>
        <v>5250.0000000000009</v>
      </c>
      <c r="AA104" s="118">
        <f t="shared" si="3"/>
        <v>80250</v>
      </c>
    </row>
    <row r="105" spans="1:27" ht="15.5" x14ac:dyDescent="0.35">
      <c r="A105" s="76"/>
      <c r="B105" s="76"/>
      <c r="C105" s="214"/>
      <c r="D105" s="76"/>
      <c r="E105" s="76"/>
      <c r="F105" s="76"/>
      <c r="G105" s="76" t="s">
        <v>18096</v>
      </c>
      <c r="H105" s="76"/>
      <c r="I105" s="118">
        <v>75000</v>
      </c>
      <c r="J105" s="76"/>
      <c r="K105" s="76" t="s">
        <v>8427</v>
      </c>
      <c r="L105" s="119" t="s">
        <v>6193</v>
      </c>
      <c r="M105" s="76" t="s">
        <v>8337</v>
      </c>
      <c r="N105" s="119">
        <v>2339317</v>
      </c>
      <c r="O105" s="76" t="s">
        <v>1063</v>
      </c>
      <c r="P105" s="76" t="s">
        <v>1063</v>
      </c>
      <c r="Q105" s="119" t="s">
        <v>1226</v>
      </c>
      <c r="R105" s="119" t="s">
        <v>6193</v>
      </c>
      <c r="S105" s="76"/>
      <c r="T105" s="76"/>
      <c r="U105" s="76"/>
      <c r="V105" s="76"/>
      <c r="W105" s="76"/>
      <c r="X105" s="121"/>
      <c r="Y105" s="76"/>
      <c r="Z105" s="642">
        <f t="shared" si="2"/>
        <v>5250.0000000000009</v>
      </c>
      <c r="AA105" s="118">
        <f t="shared" si="3"/>
        <v>80250</v>
      </c>
    </row>
    <row r="106" spans="1:27" ht="15.5" x14ac:dyDescent="0.35">
      <c r="A106" s="76"/>
      <c r="B106" s="76"/>
      <c r="C106" s="214"/>
      <c r="D106" s="76"/>
      <c r="E106" s="76"/>
      <c r="F106" s="76"/>
      <c r="G106" s="76" t="s">
        <v>18097</v>
      </c>
      <c r="H106" s="76"/>
      <c r="I106" s="118">
        <v>8000</v>
      </c>
      <c r="J106" s="76"/>
      <c r="K106" s="76" t="s">
        <v>1765</v>
      </c>
      <c r="L106" s="119" t="s">
        <v>1765</v>
      </c>
      <c r="M106" s="76" t="s">
        <v>1765</v>
      </c>
      <c r="N106" s="119" t="s">
        <v>1765</v>
      </c>
      <c r="O106" s="76" t="s">
        <v>1063</v>
      </c>
      <c r="P106" s="76" t="s">
        <v>1063</v>
      </c>
      <c r="Q106" s="119" t="s">
        <v>1765</v>
      </c>
      <c r="R106" s="119" t="s">
        <v>1765</v>
      </c>
      <c r="S106" s="76"/>
      <c r="T106" s="76"/>
      <c r="U106" s="76"/>
      <c r="V106" s="76"/>
      <c r="W106" s="76"/>
      <c r="X106" s="121"/>
      <c r="Y106" s="76"/>
      <c r="Z106" s="642">
        <f t="shared" si="2"/>
        <v>560</v>
      </c>
      <c r="AA106" s="118">
        <f t="shared" si="3"/>
        <v>8560</v>
      </c>
    </row>
    <row r="107" spans="1:27" ht="15.5" x14ac:dyDescent="0.35">
      <c r="A107" s="76"/>
      <c r="B107" s="76"/>
      <c r="C107" s="214"/>
      <c r="D107" s="76"/>
      <c r="E107" s="76"/>
      <c r="F107" s="76"/>
      <c r="G107" s="76" t="s">
        <v>18098</v>
      </c>
      <c r="H107" s="76"/>
      <c r="I107" s="118">
        <v>75000</v>
      </c>
      <c r="J107" s="76"/>
      <c r="K107" s="76" t="s">
        <v>8427</v>
      </c>
      <c r="L107" s="119" t="s">
        <v>6193</v>
      </c>
      <c r="M107" s="76" t="s">
        <v>8337</v>
      </c>
      <c r="N107" s="119">
        <v>2105011</v>
      </c>
      <c r="O107" s="76" t="s">
        <v>1063</v>
      </c>
      <c r="P107" s="76" t="s">
        <v>1063</v>
      </c>
      <c r="Q107" s="119" t="s">
        <v>1226</v>
      </c>
      <c r="R107" s="119" t="s">
        <v>6193</v>
      </c>
      <c r="S107" s="76"/>
      <c r="T107" s="76"/>
      <c r="U107" s="76"/>
      <c r="V107" s="76"/>
      <c r="W107" s="76"/>
      <c r="X107" s="121"/>
      <c r="Y107" s="76"/>
      <c r="Z107" s="642">
        <f t="shared" si="2"/>
        <v>5250.0000000000009</v>
      </c>
      <c r="AA107" s="118">
        <f t="shared" si="3"/>
        <v>80250</v>
      </c>
    </row>
    <row r="108" spans="1:27" ht="15.5" x14ac:dyDescent="0.35">
      <c r="A108" s="76"/>
      <c r="B108" s="76"/>
      <c r="C108" s="214"/>
      <c r="D108" s="76"/>
      <c r="E108" s="76"/>
      <c r="F108" s="76"/>
      <c r="G108" s="76" t="s">
        <v>18098</v>
      </c>
      <c r="H108" s="76"/>
      <c r="I108" s="118">
        <v>75000</v>
      </c>
      <c r="J108" s="76"/>
      <c r="K108" s="76" t="s">
        <v>8427</v>
      </c>
      <c r="L108" s="119" t="s">
        <v>6193</v>
      </c>
      <c r="M108" s="76" t="s">
        <v>8337</v>
      </c>
      <c r="N108" s="119">
        <v>2339309</v>
      </c>
      <c r="O108" s="76" t="s">
        <v>1063</v>
      </c>
      <c r="P108" s="76" t="s">
        <v>1063</v>
      </c>
      <c r="Q108" s="119" t="s">
        <v>1226</v>
      </c>
      <c r="R108" s="119" t="s">
        <v>6193</v>
      </c>
      <c r="S108" s="76"/>
      <c r="T108" s="76"/>
      <c r="U108" s="76"/>
      <c r="V108" s="76"/>
      <c r="W108" s="76"/>
      <c r="X108" s="121"/>
      <c r="Y108" s="76"/>
      <c r="Z108" s="642">
        <f t="shared" si="2"/>
        <v>5250.0000000000009</v>
      </c>
      <c r="AA108" s="118">
        <f t="shared" si="3"/>
        <v>80250</v>
      </c>
    </row>
    <row r="109" spans="1:27" ht="15.5" x14ac:dyDescent="0.35">
      <c r="A109" s="76"/>
      <c r="B109" s="76"/>
      <c r="C109" s="214"/>
      <c r="D109" s="76"/>
      <c r="E109" s="76"/>
      <c r="F109" s="76"/>
      <c r="G109" s="76" t="s">
        <v>18098</v>
      </c>
      <c r="H109" s="76"/>
      <c r="I109" s="118">
        <v>75000</v>
      </c>
      <c r="J109" s="76"/>
      <c r="K109" s="76" t="s">
        <v>8427</v>
      </c>
      <c r="L109" s="119" t="s">
        <v>6193</v>
      </c>
      <c r="M109" s="76" t="s">
        <v>8337</v>
      </c>
      <c r="N109" s="119">
        <v>2339320</v>
      </c>
      <c r="O109" s="76" t="s">
        <v>1063</v>
      </c>
      <c r="P109" s="76" t="s">
        <v>1063</v>
      </c>
      <c r="Q109" s="119" t="s">
        <v>1226</v>
      </c>
      <c r="R109" s="119" t="s">
        <v>6193</v>
      </c>
      <c r="S109" s="76"/>
      <c r="T109" s="76"/>
      <c r="U109" s="76"/>
      <c r="V109" s="76"/>
      <c r="W109" s="76"/>
      <c r="X109" s="121"/>
      <c r="Y109" s="76"/>
      <c r="Z109" s="642">
        <f t="shared" si="2"/>
        <v>5250.0000000000009</v>
      </c>
      <c r="AA109" s="118">
        <f t="shared" si="3"/>
        <v>80250</v>
      </c>
    </row>
    <row r="110" spans="1:27" ht="15.5" x14ac:dyDescent="0.35">
      <c r="A110" s="76"/>
      <c r="B110" s="76"/>
      <c r="C110" s="214"/>
      <c r="D110" s="76"/>
      <c r="E110" s="76"/>
      <c r="F110" s="76"/>
      <c r="G110" s="76" t="s">
        <v>18099</v>
      </c>
      <c r="H110" s="76"/>
      <c r="I110" s="118">
        <v>75000</v>
      </c>
      <c r="J110" s="76"/>
      <c r="K110" s="76" t="s">
        <v>8427</v>
      </c>
      <c r="L110" s="119" t="s">
        <v>6193</v>
      </c>
      <c r="M110" s="76" t="s">
        <v>8337</v>
      </c>
      <c r="N110" s="119">
        <v>2105019</v>
      </c>
      <c r="O110" s="76" t="s">
        <v>1063</v>
      </c>
      <c r="P110" s="76" t="s">
        <v>1063</v>
      </c>
      <c r="Q110" s="119" t="s">
        <v>1226</v>
      </c>
      <c r="R110" s="119" t="s">
        <v>6193</v>
      </c>
      <c r="S110" s="76"/>
      <c r="T110" s="76"/>
      <c r="U110" s="76"/>
      <c r="V110" s="76"/>
      <c r="W110" s="76"/>
      <c r="X110" s="121"/>
      <c r="Y110" s="76"/>
      <c r="Z110" s="642">
        <f t="shared" si="2"/>
        <v>5250.0000000000009</v>
      </c>
      <c r="AA110" s="118">
        <f t="shared" si="3"/>
        <v>80250</v>
      </c>
    </row>
    <row r="111" spans="1:27" ht="15.5" x14ac:dyDescent="0.35">
      <c r="A111" s="76"/>
      <c r="B111" s="76"/>
      <c r="C111" s="214"/>
      <c r="D111" s="76"/>
      <c r="E111" s="76"/>
      <c r="F111" s="76"/>
      <c r="G111" s="76" t="s">
        <v>18100</v>
      </c>
      <c r="H111" s="76"/>
      <c r="I111" s="118">
        <v>75000</v>
      </c>
      <c r="J111" s="76"/>
      <c r="K111" s="76" t="s">
        <v>8427</v>
      </c>
      <c r="L111" s="119" t="s">
        <v>6193</v>
      </c>
      <c r="M111" s="76" t="s">
        <v>8433</v>
      </c>
      <c r="N111" s="119">
        <v>2160384</v>
      </c>
      <c r="O111" s="76" t="s">
        <v>1063</v>
      </c>
      <c r="P111" s="76" t="s">
        <v>1063</v>
      </c>
      <c r="Q111" s="119" t="s">
        <v>6193</v>
      </c>
      <c r="R111" s="76" t="s">
        <v>6193</v>
      </c>
      <c r="S111" s="76"/>
      <c r="T111" s="76"/>
      <c r="U111" s="76"/>
      <c r="V111" s="76"/>
      <c r="W111" s="76"/>
      <c r="X111" s="121"/>
      <c r="Y111" s="76"/>
      <c r="Z111" s="642">
        <f t="shared" si="2"/>
        <v>5250.0000000000009</v>
      </c>
      <c r="AA111" s="118">
        <f t="shared" si="3"/>
        <v>80250</v>
      </c>
    </row>
    <row r="112" spans="1:27" ht="15.5" x14ac:dyDescent="0.35">
      <c r="A112" s="76"/>
      <c r="B112" s="76"/>
      <c r="C112" s="214"/>
      <c r="D112" s="76"/>
      <c r="E112" s="76"/>
      <c r="F112" s="76"/>
      <c r="G112" s="76" t="s">
        <v>18101</v>
      </c>
      <c r="H112" s="76"/>
      <c r="I112" s="118">
        <v>75000</v>
      </c>
      <c r="J112" s="76"/>
      <c r="K112" s="76" t="s">
        <v>8427</v>
      </c>
      <c r="L112" s="119" t="s">
        <v>6193</v>
      </c>
      <c r="M112" s="76" t="s">
        <v>8431</v>
      </c>
      <c r="N112" s="119">
        <v>2374391</v>
      </c>
      <c r="O112" s="76" t="s">
        <v>1063</v>
      </c>
      <c r="P112" s="76" t="s">
        <v>1063</v>
      </c>
      <c r="Q112" s="119" t="s">
        <v>1226</v>
      </c>
      <c r="R112" s="119" t="s">
        <v>1066</v>
      </c>
      <c r="S112" s="76"/>
      <c r="T112" s="76"/>
      <c r="U112" s="76"/>
      <c r="V112" s="76"/>
      <c r="W112" s="76"/>
      <c r="X112" s="121"/>
      <c r="Y112" s="76"/>
      <c r="Z112" s="642">
        <f t="shared" si="2"/>
        <v>5250.0000000000009</v>
      </c>
      <c r="AA112" s="118">
        <f t="shared" si="3"/>
        <v>80250</v>
      </c>
    </row>
    <row r="113" spans="1:27" ht="15.5" x14ac:dyDescent="0.35">
      <c r="A113" s="76"/>
      <c r="B113" s="76"/>
      <c r="C113" s="214"/>
      <c r="D113" s="76"/>
      <c r="E113" s="76"/>
      <c r="F113" s="76"/>
      <c r="G113" s="76" t="s">
        <v>18102</v>
      </c>
      <c r="H113" s="76"/>
      <c r="I113" s="118">
        <v>8000</v>
      </c>
      <c r="J113" s="76"/>
      <c r="K113" s="76" t="s">
        <v>1765</v>
      </c>
      <c r="L113" s="119" t="s">
        <v>1765</v>
      </c>
      <c r="M113" s="76" t="s">
        <v>1765</v>
      </c>
      <c r="N113" s="119" t="s">
        <v>1765</v>
      </c>
      <c r="O113" s="76" t="s">
        <v>1063</v>
      </c>
      <c r="P113" s="76" t="s">
        <v>1063</v>
      </c>
      <c r="Q113" s="119" t="s">
        <v>1765</v>
      </c>
      <c r="R113" s="76" t="s">
        <v>1765</v>
      </c>
      <c r="S113" s="76"/>
      <c r="T113" s="76"/>
      <c r="U113" s="76"/>
      <c r="V113" s="76"/>
      <c r="W113" s="76"/>
      <c r="X113" s="121"/>
      <c r="Y113" s="76"/>
      <c r="Z113" s="642">
        <f t="shared" si="2"/>
        <v>560</v>
      </c>
      <c r="AA113" s="118">
        <f t="shared" si="3"/>
        <v>8560</v>
      </c>
    </row>
    <row r="114" spans="1:27" ht="15.5" x14ac:dyDescent="0.35">
      <c r="A114" s="76"/>
      <c r="B114" s="76"/>
      <c r="C114" s="214"/>
      <c r="D114" s="76"/>
      <c r="E114" s="76"/>
      <c r="F114" s="76"/>
      <c r="G114" s="76" t="s">
        <v>18103</v>
      </c>
      <c r="H114" s="76"/>
      <c r="I114" s="118">
        <v>75000</v>
      </c>
      <c r="J114" s="76"/>
      <c r="K114" s="76" t="s">
        <v>6193</v>
      </c>
      <c r="L114" s="119" t="s">
        <v>6193</v>
      </c>
      <c r="M114" s="76" t="s">
        <v>18104</v>
      </c>
      <c r="N114" s="119">
        <v>22708</v>
      </c>
      <c r="O114" s="76" t="s">
        <v>1063</v>
      </c>
      <c r="P114" s="76" t="s">
        <v>1063</v>
      </c>
      <c r="Q114" s="119" t="s">
        <v>6193</v>
      </c>
      <c r="R114" s="119" t="s">
        <v>1066</v>
      </c>
      <c r="S114" s="76"/>
      <c r="T114" s="76"/>
      <c r="U114" s="76"/>
      <c r="V114" s="76"/>
      <c r="W114" s="76"/>
      <c r="X114" s="121"/>
      <c r="Y114" s="76"/>
      <c r="Z114" s="642">
        <f t="shared" si="2"/>
        <v>5250.0000000000009</v>
      </c>
      <c r="AA114" s="118">
        <f t="shared" si="3"/>
        <v>80250</v>
      </c>
    </row>
    <row r="115" spans="1:27" ht="15.5" x14ac:dyDescent="0.35">
      <c r="A115" s="76"/>
      <c r="B115" s="76"/>
      <c r="C115" s="214"/>
      <c r="D115" s="76"/>
      <c r="E115" s="76"/>
      <c r="F115" s="76"/>
      <c r="G115" s="76" t="s">
        <v>18105</v>
      </c>
      <c r="H115" s="76"/>
      <c r="I115" s="118">
        <v>75000</v>
      </c>
      <c r="J115" s="76"/>
      <c r="K115" s="76" t="s">
        <v>6193</v>
      </c>
      <c r="L115" s="119" t="s">
        <v>6193</v>
      </c>
      <c r="M115" s="76" t="s">
        <v>18104</v>
      </c>
      <c r="N115" s="119">
        <v>22834</v>
      </c>
      <c r="O115" s="76" t="s">
        <v>1063</v>
      </c>
      <c r="P115" s="76" t="s">
        <v>1063</v>
      </c>
      <c r="Q115" s="119" t="s">
        <v>6193</v>
      </c>
      <c r="R115" s="119" t="s">
        <v>1066</v>
      </c>
      <c r="S115" s="76"/>
      <c r="T115" s="76"/>
      <c r="U115" s="76"/>
      <c r="V115" s="76"/>
      <c r="W115" s="76"/>
      <c r="X115" s="121"/>
      <c r="Y115" s="76"/>
      <c r="Z115" s="642">
        <f t="shared" si="2"/>
        <v>5250.0000000000009</v>
      </c>
      <c r="AA115" s="118">
        <f t="shared" si="3"/>
        <v>80250</v>
      </c>
    </row>
    <row r="116" spans="1:27" ht="15.5" x14ac:dyDescent="0.35">
      <c r="A116" s="76"/>
      <c r="B116" s="76"/>
      <c r="C116" s="214"/>
      <c r="D116" s="76"/>
      <c r="E116" s="76"/>
      <c r="F116" s="76"/>
      <c r="G116" s="76" t="s">
        <v>18106</v>
      </c>
      <c r="H116" s="76"/>
      <c r="I116" s="118">
        <v>75000</v>
      </c>
      <c r="J116" s="76"/>
      <c r="K116" s="76" t="s">
        <v>6193</v>
      </c>
      <c r="L116" s="119" t="s">
        <v>6193</v>
      </c>
      <c r="M116" s="76" t="s">
        <v>18104</v>
      </c>
      <c r="N116" s="119">
        <v>26726</v>
      </c>
      <c r="O116" s="76" t="s">
        <v>1063</v>
      </c>
      <c r="P116" s="76" t="s">
        <v>1063</v>
      </c>
      <c r="Q116" s="119" t="s">
        <v>6193</v>
      </c>
      <c r="R116" s="119" t="s">
        <v>1950</v>
      </c>
      <c r="S116" s="76"/>
      <c r="T116" s="76"/>
      <c r="U116" s="76"/>
      <c r="V116" s="76"/>
      <c r="W116" s="76"/>
      <c r="X116" s="121"/>
      <c r="Y116" s="76"/>
      <c r="Z116" s="642">
        <f t="shared" si="2"/>
        <v>5250.0000000000009</v>
      </c>
      <c r="AA116" s="118">
        <f t="shared" si="3"/>
        <v>80250</v>
      </c>
    </row>
    <row r="117" spans="1:27" ht="15.5" x14ac:dyDescent="0.35">
      <c r="A117" s="76"/>
      <c r="B117" s="76"/>
      <c r="C117" s="214"/>
      <c r="D117" s="76"/>
      <c r="E117" s="76"/>
      <c r="F117" s="76"/>
      <c r="G117" s="76" t="s">
        <v>18107</v>
      </c>
      <c r="H117" s="76"/>
      <c r="I117" s="118">
        <v>75000</v>
      </c>
      <c r="J117" s="76"/>
      <c r="K117" s="76" t="s">
        <v>6193</v>
      </c>
      <c r="L117" s="119" t="s">
        <v>6193</v>
      </c>
      <c r="M117" s="76" t="s">
        <v>18104</v>
      </c>
      <c r="N117" s="119">
        <v>22836</v>
      </c>
      <c r="O117" s="76" t="s">
        <v>1063</v>
      </c>
      <c r="P117" s="76" t="s">
        <v>1063</v>
      </c>
      <c r="Q117" s="119" t="s">
        <v>6193</v>
      </c>
      <c r="R117" s="119" t="s">
        <v>1066</v>
      </c>
      <c r="S117" s="76"/>
      <c r="T117" s="76"/>
      <c r="U117" s="76"/>
      <c r="V117" s="76"/>
      <c r="W117" s="76"/>
      <c r="X117" s="121"/>
      <c r="Y117" s="76"/>
      <c r="Z117" s="642">
        <f t="shared" si="2"/>
        <v>5250.0000000000009</v>
      </c>
      <c r="AA117" s="118">
        <f t="shared" si="3"/>
        <v>80250</v>
      </c>
    </row>
    <row r="118" spans="1:27" ht="15.5" x14ac:dyDescent="0.35">
      <c r="A118" s="76"/>
      <c r="B118" s="76"/>
      <c r="C118" s="214"/>
      <c r="D118" s="76"/>
      <c r="E118" s="76"/>
      <c r="F118" s="76"/>
      <c r="G118" s="76" t="s">
        <v>18108</v>
      </c>
      <c r="H118" s="76"/>
      <c r="I118" s="118">
        <v>75000</v>
      </c>
      <c r="J118" s="76"/>
      <c r="K118" s="76" t="s">
        <v>6193</v>
      </c>
      <c r="L118" s="119" t="s">
        <v>6193</v>
      </c>
      <c r="M118" s="76" t="s">
        <v>18104</v>
      </c>
      <c r="N118" s="119">
        <v>19162</v>
      </c>
      <c r="O118" s="76" t="s">
        <v>1063</v>
      </c>
      <c r="P118" s="76" t="s">
        <v>1063</v>
      </c>
      <c r="Q118" s="119" t="s">
        <v>6193</v>
      </c>
      <c r="R118" s="119" t="s">
        <v>1066</v>
      </c>
      <c r="S118" s="76"/>
      <c r="T118" s="76"/>
      <c r="U118" s="76"/>
      <c r="V118" s="76"/>
      <c r="W118" s="76"/>
      <c r="X118" s="121"/>
      <c r="Y118" s="76"/>
      <c r="Z118" s="642">
        <f t="shared" si="2"/>
        <v>5250.0000000000009</v>
      </c>
      <c r="AA118" s="118">
        <f t="shared" si="3"/>
        <v>80250</v>
      </c>
    </row>
    <row r="119" spans="1:27" ht="15.5" x14ac:dyDescent="0.35">
      <c r="A119" s="76"/>
      <c r="B119" s="76"/>
      <c r="C119" s="214"/>
      <c r="D119" s="76"/>
      <c r="E119" s="76"/>
      <c r="F119" s="76"/>
      <c r="G119" s="76" t="s">
        <v>18109</v>
      </c>
      <c r="H119" s="76"/>
      <c r="I119" s="118">
        <v>75000</v>
      </c>
      <c r="J119" s="76"/>
      <c r="K119" s="76" t="s">
        <v>6193</v>
      </c>
      <c r="L119" s="119" t="s">
        <v>6193</v>
      </c>
      <c r="M119" s="76" t="s">
        <v>8417</v>
      </c>
      <c r="N119" s="119">
        <v>2016644</v>
      </c>
      <c r="O119" s="76" t="s">
        <v>1063</v>
      </c>
      <c r="P119" s="76" t="s">
        <v>1063</v>
      </c>
      <c r="Q119" s="119" t="s">
        <v>6193</v>
      </c>
      <c r="R119" s="119" t="s">
        <v>1066</v>
      </c>
      <c r="S119" s="76"/>
      <c r="T119" s="76"/>
      <c r="U119" s="76"/>
      <c r="V119" s="76"/>
      <c r="W119" s="76"/>
      <c r="X119" s="121"/>
      <c r="Y119" s="76"/>
      <c r="Z119" s="642">
        <f t="shared" si="2"/>
        <v>5250.0000000000009</v>
      </c>
      <c r="AA119" s="118">
        <f t="shared" si="3"/>
        <v>80250</v>
      </c>
    </row>
    <row r="120" spans="1:27" ht="15.5" x14ac:dyDescent="0.35">
      <c r="A120" s="76"/>
      <c r="B120" s="76"/>
      <c r="C120" s="214"/>
      <c r="D120" s="76"/>
      <c r="E120" s="76"/>
      <c r="F120" s="76"/>
      <c r="G120" s="76" t="s">
        <v>18110</v>
      </c>
      <c r="H120" s="76"/>
      <c r="I120" s="118">
        <v>75000</v>
      </c>
      <c r="J120" s="76"/>
      <c r="K120" s="76" t="s">
        <v>6193</v>
      </c>
      <c r="L120" s="119" t="s">
        <v>6193</v>
      </c>
      <c r="M120" s="76" t="s">
        <v>18111</v>
      </c>
      <c r="N120" s="119">
        <v>29148</v>
      </c>
      <c r="O120" s="76" t="s">
        <v>1063</v>
      </c>
      <c r="P120" s="76" t="s">
        <v>1063</v>
      </c>
      <c r="Q120" s="119" t="s">
        <v>6193</v>
      </c>
      <c r="R120" s="119" t="s">
        <v>1066</v>
      </c>
      <c r="S120" s="76"/>
      <c r="T120" s="76"/>
      <c r="U120" s="76"/>
      <c r="V120" s="76"/>
      <c r="W120" s="76"/>
      <c r="X120" s="121"/>
      <c r="Y120" s="76"/>
      <c r="Z120" s="642">
        <f t="shared" si="2"/>
        <v>5250.0000000000009</v>
      </c>
      <c r="AA120" s="118">
        <f t="shared" si="3"/>
        <v>80250</v>
      </c>
    </row>
    <row r="121" spans="1:27" ht="15.5" x14ac:dyDescent="0.35">
      <c r="A121" s="76"/>
      <c r="B121" s="76"/>
      <c r="C121" s="214"/>
      <c r="D121" s="76"/>
      <c r="E121" s="76"/>
      <c r="F121" s="76"/>
      <c r="G121" s="76" t="s">
        <v>18112</v>
      </c>
      <c r="H121" s="76"/>
      <c r="I121" s="118">
        <v>75000</v>
      </c>
      <c r="J121" s="76"/>
      <c r="K121" s="76" t="s">
        <v>6193</v>
      </c>
      <c r="L121" s="119" t="s">
        <v>6193</v>
      </c>
      <c r="M121" s="76" t="s">
        <v>18104</v>
      </c>
      <c r="N121" s="119">
        <v>22835</v>
      </c>
      <c r="O121" s="76" t="s">
        <v>1063</v>
      </c>
      <c r="P121" s="76" t="s">
        <v>1063</v>
      </c>
      <c r="Q121" s="119" t="s">
        <v>6193</v>
      </c>
      <c r="R121" s="119" t="s">
        <v>1066</v>
      </c>
      <c r="S121" s="76"/>
      <c r="T121" s="76"/>
      <c r="U121" s="76"/>
      <c r="V121" s="76"/>
      <c r="W121" s="76"/>
      <c r="X121" s="121"/>
      <c r="Y121" s="76"/>
      <c r="Z121" s="642">
        <f t="shared" si="2"/>
        <v>5250.0000000000009</v>
      </c>
      <c r="AA121" s="118">
        <f t="shared" si="3"/>
        <v>80250</v>
      </c>
    </row>
    <row r="122" spans="1:27" ht="15.5" x14ac:dyDescent="0.35">
      <c r="A122" s="76"/>
      <c r="B122" s="76"/>
      <c r="C122" s="214"/>
      <c r="D122" s="76"/>
      <c r="E122" s="76"/>
      <c r="F122" s="76"/>
      <c r="G122" s="76" t="s">
        <v>18113</v>
      </c>
      <c r="H122" s="76"/>
      <c r="I122" s="118">
        <v>75000</v>
      </c>
      <c r="J122" s="76"/>
      <c r="K122" s="76" t="s">
        <v>1765</v>
      </c>
      <c r="L122" s="119" t="s">
        <v>1765</v>
      </c>
      <c r="M122" s="76" t="s">
        <v>1765</v>
      </c>
      <c r="N122" s="119" t="s">
        <v>1765</v>
      </c>
      <c r="O122" s="76" t="s">
        <v>1063</v>
      </c>
      <c r="P122" s="76" t="s">
        <v>1063</v>
      </c>
      <c r="Q122" s="119" t="s">
        <v>1765</v>
      </c>
      <c r="R122" s="76" t="s">
        <v>1765</v>
      </c>
      <c r="S122" s="76"/>
      <c r="T122" s="76"/>
      <c r="U122" s="76"/>
      <c r="V122" s="76"/>
      <c r="W122" s="76"/>
      <c r="X122" s="121"/>
      <c r="Y122" s="76"/>
      <c r="Z122" s="642">
        <f t="shared" si="2"/>
        <v>5250.0000000000009</v>
      </c>
      <c r="AA122" s="118">
        <f t="shared" si="3"/>
        <v>80250</v>
      </c>
    </row>
    <row r="123" spans="1:27" ht="15.5" x14ac:dyDescent="0.35">
      <c r="A123" s="76"/>
      <c r="B123" s="76"/>
      <c r="C123" s="214"/>
      <c r="D123" s="76"/>
      <c r="E123" s="76"/>
      <c r="F123" s="76"/>
      <c r="G123" s="76" t="s">
        <v>18109</v>
      </c>
      <c r="H123" s="76"/>
      <c r="I123" s="118">
        <v>75000</v>
      </c>
      <c r="J123" s="76"/>
      <c r="K123" s="76" t="s">
        <v>1765</v>
      </c>
      <c r="L123" s="119" t="s">
        <v>1765</v>
      </c>
      <c r="M123" s="76" t="s">
        <v>1765</v>
      </c>
      <c r="N123" s="119" t="s">
        <v>1765</v>
      </c>
      <c r="O123" s="76" t="s">
        <v>1063</v>
      </c>
      <c r="P123" s="76" t="s">
        <v>1063</v>
      </c>
      <c r="Q123" s="119" t="s">
        <v>1765</v>
      </c>
      <c r="R123" s="76" t="s">
        <v>1765</v>
      </c>
      <c r="S123" s="76"/>
      <c r="T123" s="76"/>
      <c r="U123" s="76"/>
      <c r="V123" s="76"/>
      <c r="W123" s="76"/>
      <c r="X123" s="121"/>
      <c r="Y123" s="76"/>
      <c r="Z123" s="642">
        <f t="shared" si="2"/>
        <v>5250.0000000000009</v>
      </c>
      <c r="AA123" s="118">
        <f t="shared" si="3"/>
        <v>80250</v>
      </c>
    </row>
    <row r="124" spans="1:27" ht="15.5" x14ac:dyDescent="0.35">
      <c r="A124" s="76"/>
      <c r="B124" s="76"/>
      <c r="C124" s="214"/>
      <c r="D124" s="76"/>
      <c r="E124" s="76"/>
      <c r="F124" s="76"/>
      <c r="G124" s="76" t="s">
        <v>18114</v>
      </c>
      <c r="H124" s="76"/>
      <c r="I124" s="118">
        <v>75000</v>
      </c>
      <c r="J124" s="76"/>
      <c r="K124" s="76" t="s">
        <v>8427</v>
      </c>
      <c r="L124" s="119" t="s">
        <v>6193</v>
      </c>
      <c r="M124" s="76" t="s">
        <v>8337</v>
      </c>
      <c r="N124" s="119">
        <v>2339304</v>
      </c>
      <c r="O124" s="76" t="s">
        <v>1063</v>
      </c>
      <c r="P124" s="76" t="s">
        <v>1063</v>
      </c>
      <c r="Q124" s="119" t="s">
        <v>1226</v>
      </c>
      <c r="R124" s="119" t="s">
        <v>6193</v>
      </c>
      <c r="S124" s="76"/>
      <c r="T124" s="76"/>
      <c r="U124" s="76"/>
      <c r="V124" s="76"/>
      <c r="W124" s="76"/>
      <c r="X124" s="121"/>
      <c r="Y124" s="76"/>
      <c r="Z124" s="642">
        <f t="shared" si="2"/>
        <v>5250.0000000000009</v>
      </c>
      <c r="AA124" s="118">
        <f t="shared" si="3"/>
        <v>80250</v>
      </c>
    </row>
    <row r="125" spans="1:27" ht="15.5" x14ac:dyDescent="0.35">
      <c r="A125" s="76"/>
      <c r="B125" s="76"/>
      <c r="C125" s="214"/>
      <c r="D125" s="76"/>
      <c r="E125" s="76"/>
      <c r="F125" s="76"/>
      <c r="G125" s="76" t="s">
        <v>18114</v>
      </c>
      <c r="H125" s="76"/>
      <c r="I125" s="118">
        <v>75000</v>
      </c>
      <c r="J125" s="76"/>
      <c r="K125" s="76" t="s">
        <v>8427</v>
      </c>
      <c r="L125" s="119" t="s">
        <v>6193</v>
      </c>
      <c r="M125" s="76" t="s">
        <v>8337</v>
      </c>
      <c r="N125" s="119">
        <v>2339306</v>
      </c>
      <c r="O125" s="76" t="s">
        <v>1063</v>
      </c>
      <c r="P125" s="76" t="s">
        <v>1063</v>
      </c>
      <c r="Q125" s="119" t="s">
        <v>1226</v>
      </c>
      <c r="R125" s="119" t="s">
        <v>6193</v>
      </c>
      <c r="S125" s="76"/>
      <c r="T125" s="76"/>
      <c r="U125" s="76"/>
      <c r="V125" s="76"/>
      <c r="W125" s="76"/>
      <c r="X125" s="121"/>
      <c r="Y125" s="76"/>
      <c r="Z125" s="642">
        <f t="shared" si="2"/>
        <v>5250.0000000000009</v>
      </c>
      <c r="AA125" s="118">
        <f t="shared" si="3"/>
        <v>80250</v>
      </c>
    </row>
    <row r="126" spans="1:27" ht="15.5" x14ac:dyDescent="0.35">
      <c r="A126" s="76"/>
      <c r="B126" s="76"/>
      <c r="C126" s="214"/>
      <c r="D126" s="76"/>
      <c r="E126" s="76"/>
      <c r="F126" s="76"/>
      <c r="G126" s="76" t="s">
        <v>18114</v>
      </c>
      <c r="H126" s="76"/>
      <c r="I126" s="118">
        <v>75000</v>
      </c>
      <c r="J126" s="76"/>
      <c r="K126" s="76" t="s">
        <v>8427</v>
      </c>
      <c r="L126" s="119" t="s">
        <v>6193</v>
      </c>
      <c r="M126" s="76" t="s">
        <v>8337</v>
      </c>
      <c r="N126" s="119">
        <v>2339315</v>
      </c>
      <c r="O126" s="76" t="s">
        <v>1063</v>
      </c>
      <c r="P126" s="76" t="s">
        <v>1063</v>
      </c>
      <c r="Q126" s="119" t="s">
        <v>1226</v>
      </c>
      <c r="R126" s="119" t="s">
        <v>6193</v>
      </c>
      <c r="S126" s="76"/>
      <c r="T126" s="76"/>
      <c r="U126" s="76"/>
      <c r="V126" s="76"/>
      <c r="W126" s="76"/>
      <c r="X126" s="121"/>
      <c r="Y126" s="76"/>
      <c r="Z126" s="642">
        <f t="shared" si="2"/>
        <v>5250.0000000000009</v>
      </c>
      <c r="AA126" s="118">
        <f t="shared" si="3"/>
        <v>80250</v>
      </c>
    </row>
    <row r="127" spans="1:27" ht="15.5" x14ac:dyDescent="0.35">
      <c r="A127" s="76"/>
      <c r="B127" s="76"/>
      <c r="C127" s="214"/>
      <c r="D127" s="76"/>
      <c r="E127" s="76"/>
      <c r="F127" s="76"/>
      <c r="G127" s="76" t="s">
        <v>18115</v>
      </c>
      <c r="H127" s="76"/>
      <c r="I127" s="118">
        <v>75000</v>
      </c>
      <c r="J127" s="76"/>
      <c r="K127" s="76" t="s">
        <v>8427</v>
      </c>
      <c r="L127" s="119" t="s">
        <v>6193</v>
      </c>
      <c r="M127" s="76" t="s">
        <v>8337</v>
      </c>
      <c r="N127" s="119">
        <v>1986828</v>
      </c>
      <c r="O127" s="76" t="s">
        <v>1063</v>
      </c>
      <c r="P127" s="76" t="s">
        <v>1063</v>
      </c>
      <c r="Q127" s="119" t="s">
        <v>1226</v>
      </c>
      <c r="R127" s="119" t="s">
        <v>6193</v>
      </c>
      <c r="S127" s="76"/>
      <c r="T127" s="76"/>
      <c r="U127" s="76"/>
      <c r="V127" s="76"/>
      <c r="W127" s="76"/>
      <c r="X127" s="121"/>
      <c r="Y127" s="76"/>
      <c r="Z127" s="642">
        <f t="shared" si="2"/>
        <v>5250.0000000000009</v>
      </c>
      <c r="AA127" s="118">
        <f t="shared" si="3"/>
        <v>80250</v>
      </c>
    </row>
    <row r="128" spans="1:27" ht="15.5" x14ac:dyDescent="0.35">
      <c r="A128" s="76"/>
      <c r="B128" s="76"/>
      <c r="C128" s="214"/>
      <c r="D128" s="76"/>
      <c r="E128" s="76"/>
      <c r="F128" s="76"/>
      <c r="G128" s="76" t="s">
        <v>18116</v>
      </c>
      <c r="H128" s="76"/>
      <c r="I128" s="118">
        <v>75000</v>
      </c>
      <c r="J128" s="76"/>
      <c r="K128" s="76" t="s">
        <v>8427</v>
      </c>
      <c r="L128" s="119" t="s">
        <v>6193</v>
      </c>
      <c r="M128" s="76" t="s">
        <v>18117</v>
      </c>
      <c r="N128" s="119">
        <v>2376169</v>
      </c>
      <c r="O128" s="76" t="s">
        <v>1063</v>
      </c>
      <c r="P128" s="76" t="s">
        <v>1063</v>
      </c>
      <c r="Q128" s="119" t="s">
        <v>1226</v>
      </c>
      <c r="R128" s="119" t="s">
        <v>6193</v>
      </c>
      <c r="S128" s="76"/>
      <c r="T128" s="76"/>
      <c r="U128" s="76"/>
      <c r="V128" s="76"/>
      <c r="W128" s="76"/>
      <c r="X128" s="121"/>
      <c r="Y128" s="76"/>
      <c r="Z128" s="642">
        <f t="shared" si="2"/>
        <v>5250.0000000000009</v>
      </c>
      <c r="AA128" s="118">
        <f t="shared" si="3"/>
        <v>80250</v>
      </c>
    </row>
    <row r="129" spans="1:27" ht="15.5" x14ac:dyDescent="0.35">
      <c r="A129" s="76"/>
      <c r="B129" s="76"/>
      <c r="C129" s="214"/>
      <c r="D129" s="76"/>
      <c r="E129" s="76"/>
      <c r="F129" s="76"/>
      <c r="G129" s="76" t="s">
        <v>18118</v>
      </c>
      <c r="H129" s="76"/>
      <c r="I129" s="118">
        <v>75000</v>
      </c>
      <c r="J129" s="76"/>
      <c r="K129" s="76" t="s">
        <v>8427</v>
      </c>
      <c r="L129" s="119" t="s">
        <v>6193</v>
      </c>
      <c r="M129" s="76" t="s">
        <v>18119</v>
      </c>
      <c r="N129" s="119">
        <v>2374302</v>
      </c>
      <c r="O129" s="76" t="s">
        <v>1063</v>
      </c>
      <c r="P129" s="76" t="s">
        <v>1063</v>
      </c>
      <c r="Q129" s="119" t="s">
        <v>6193</v>
      </c>
      <c r="R129" s="119" t="s">
        <v>1066</v>
      </c>
      <c r="S129" s="76"/>
      <c r="T129" s="76"/>
      <c r="U129" s="76"/>
      <c r="V129" s="76"/>
      <c r="W129" s="76"/>
      <c r="X129" s="121"/>
      <c r="Y129" s="76"/>
      <c r="Z129" s="642">
        <f t="shared" si="2"/>
        <v>5250.0000000000009</v>
      </c>
      <c r="AA129" s="118">
        <f t="shared" si="3"/>
        <v>80250</v>
      </c>
    </row>
    <row r="130" spans="1:27" ht="15.5" x14ac:dyDescent="0.35">
      <c r="A130" s="76"/>
      <c r="B130" s="76"/>
      <c r="C130" s="214"/>
      <c r="D130" s="76"/>
      <c r="E130" s="76"/>
      <c r="F130" s="76"/>
      <c r="G130" s="76" t="s">
        <v>18120</v>
      </c>
      <c r="H130" s="76"/>
      <c r="I130" s="118">
        <v>75000</v>
      </c>
      <c r="J130" s="76"/>
      <c r="K130" s="76" t="s">
        <v>8427</v>
      </c>
      <c r="L130" s="119" t="s">
        <v>6193</v>
      </c>
      <c r="M130" s="76" t="s">
        <v>8433</v>
      </c>
      <c r="N130" s="119">
        <v>2374369</v>
      </c>
      <c r="O130" s="76" t="s">
        <v>1063</v>
      </c>
      <c r="P130" s="76" t="s">
        <v>1063</v>
      </c>
      <c r="Q130" s="119" t="s">
        <v>6193</v>
      </c>
      <c r="R130" s="119" t="s">
        <v>1066</v>
      </c>
      <c r="S130" s="76"/>
      <c r="T130" s="76"/>
      <c r="U130" s="76"/>
      <c r="V130" s="76"/>
      <c r="W130" s="76"/>
      <c r="X130" s="121"/>
      <c r="Y130" s="76"/>
      <c r="Z130" s="642">
        <f t="shared" si="2"/>
        <v>5250.0000000000009</v>
      </c>
      <c r="AA130" s="118">
        <f t="shared" si="3"/>
        <v>80250</v>
      </c>
    </row>
    <row r="131" spans="1:27" ht="15.5" x14ac:dyDescent="0.35">
      <c r="A131" s="76"/>
      <c r="B131" s="76"/>
      <c r="C131" s="214"/>
      <c r="D131" s="76"/>
      <c r="E131" s="76"/>
      <c r="F131" s="76"/>
      <c r="G131" s="76" t="s">
        <v>18118</v>
      </c>
      <c r="H131" s="76"/>
      <c r="I131" s="118">
        <v>75000</v>
      </c>
      <c r="J131" s="76"/>
      <c r="K131" s="76" t="s">
        <v>8427</v>
      </c>
      <c r="L131" s="119" t="s">
        <v>6193</v>
      </c>
      <c r="M131" s="76" t="s">
        <v>18119</v>
      </c>
      <c r="N131" s="119">
        <v>2374300</v>
      </c>
      <c r="O131" s="76" t="s">
        <v>1063</v>
      </c>
      <c r="P131" s="76" t="s">
        <v>1063</v>
      </c>
      <c r="Q131" s="119" t="s">
        <v>6193</v>
      </c>
      <c r="R131" s="119" t="s">
        <v>1066</v>
      </c>
      <c r="S131" s="76"/>
      <c r="T131" s="76"/>
      <c r="U131" s="76"/>
      <c r="V131" s="76"/>
      <c r="W131" s="76"/>
      <c r="X131" s="121"/>
      <c r="Y131" s="76"/>
      <c r="Z131" s="642">
        <f t="shared" si="2"/>
        <v>5250.0000000000009</v>
      </c>
      <c r="AA131" s="118">
        <f t="shared" si="3"/>
        <v>80250</v>
      </c>
    </row>
    <row r="132" spans="1:27" ht="15.5" x14ac:dyDescent="0.35">
      <c r="A132" s="76"/>
      <c r="B132" s="76"/>
      <c r="C132" s="214"/>
      <c r="D132" s="76"/>
      <c r="E132" s="76"/>
      <c r="F132" s="76"/>
      <c r="G132" s="76" t="s">
        <v>18121</v>
      </c>
      <c r="H132" s="76"/>
      <c r="I132" s="118">
        <v>75000</v>
      </c>
      <c r="J132" s="76"/>
      <c r="K132" s="76" t="s">
        <v>8427</v>
      </c>
      <c r="L132" s="119" t="s">
        <v>6193</v>
      </c>
      <c r="M132" s="76" t="s">
        <v>18122</v>
      </c>
      <c r="N132" s="119">
        <v>2375237</v>
      </c>
      <c r="O132" s="76" t="s">
        <v>1063</v>
      </c>
      <c r="P132" s="76" t="s">
        <v>1063</v>
      </c>
      <c r="Q132" s="119" t="s">
        <v>6193</v>
      </c>
      <c r="R132" s="119" t="s">
        <v>1066</v>
      </c>
      <c r="S132" s="76"/>
      <c r="T132" s="76"/>
      <c r="U132" s="76"/>
      <c r="V132" s="76"/>
      <c r="W132" s="76"/>
      <c r="X132" s="121"/>
      <c r="Y132" s="76"/>
      <c r="Z132" s="642">
        <f t="shared" si="2"/>
        <v>5250.0000000000009</v>
      </c>
      <c r="AA132" s="118">
        <f t="shared" si="3"/>
        <v>80250</v>
      </c>
    </row>
    <row r="133" spans="1:27" ht="15.5" x14ac:dyDescent="0.35">
      <c r="A133" s="76"/>
      <c r="B133" s="76"/>
      <c r="C133" s="214"/>
      <c r="D133" s="76"/>
      <c r="E133" s="76"/>
      <c r="F133" s="76"/>
      <c r="G133" s="76" t="s">
        <v>18123</v>
      </c>
      <c r="H133" s="76"/>
      <c r="I133" s="118">
        <v>75000</v>
      </c>
      <c r="J133" s="76"/>
      <c r="K133" s="76" t="s">
        <v>6193</v>
      </c>
      <c r="L133" s="119" t="s">
        <v>6193</v>
      </c>
      <c r="M133" s="76" t="s">
        <v>8417</v>
      </c>
      <c r="N133" s="119">
        <v>2375375</v>
      </c>
      <c r="O133" s="76" t="s">
        <v>1063</v>
      </c>
      <c r="P133" s="76" t="s">
        <v>1063</v>
      </c>
      <c r="Q133" s="119" t="s">
        <v>6193</v>
      </c>
      <c r="R133" s="119" t="s">
        <v>1066</v>
      </c>
      <c r="S133" s="76"/>
      <c r="T133" s="76"/>
      <c r="U133" s="76"/>
      <c r="V133" s="76"/>
      <c r="W133" s="76"/>
      <c r="X133" s="121"/>
      <c r="Y133" s="76"/>
      <c r="Z133" s="642">
        <f t="shared" si="2"/>
        <v>5250.0000000000009</v>
      </c>
      <c r="AA133" s="118">
        <f t="shared" si="3"/>
        <v>80250</v>
      </c>
    </row>
    <row r="134" spans="1:27" ht="15.5" x14ac:dyDescent="0.35">
      <c r="A134" s="76"/>
      <c r="B134" s="76"/>
      <c r="C134" s="214"/>
      <c r="D134" s="76"/>
      <c r="E134" s="76"/>
      <c r="F134" s="76"/>
      <c r="G134" s="76" t="s">
        <v>18124</v>
      </c>
      <c r="H134" s="76"/>
      <c r="I134" s="118">
        <v>75000</v>
      </c>
      <c r="J134" s="76"/>
      <c r="K134" s="76" t="s">
        <v>8427</v>
      </c>
      <c r="L134" s="119" t="s">
        <v>6193</v>
      </c>
      <c r="M134" s="76" t="s">
        <v>18125</v>
      </c>
      <c r="N134" s="119">
        <v>2375240</v>
      </c>
      <c r="O134" s="76" t="s">
        <v>1063</v>
      </c>
      <c r="P134" s="76" t="s">
        <v>1063</v>
      </c>
      <c r="Q134" s="119" t="s">
        <v>6193</v>
      </c>
      <c r="R134" s="119" t="s">
        <v>1066</v>
      </c>
      <c r="S134" s="76"/>
      <c r="T134" s="76"/>
      <c r="U134" s="76"/>
      <c r="V134" s="76"/>
      <c r="W134" s="76"/>
      <c r="X134" s="121"/>
      <c r="Y134" s="76"/>
      <c r="Z134" s="642">
        <f t="shared" ref="Z134:Z197" si="4">I134*Z$4</f>
        <v>5250.0000000000009</v>
      </c>
      <c r="AA134" s="118">
        <f t="shared" ref="AA134:AA197" si="5">I134+Z134</f>
        <v>80250</v>
      </c>
    </row>
    <row r="135" spans="1:27" ht="15.5" x14ac:dyDescent="0.35">
      <c r="A135" s="76"/>
      <c r="B135" s="76"/>
      <c r="C135" s="214"/>
      <c r="D135" s="76"/>
      <c r="E135" s="76"/>
      <c r="F135" s="76"/>
      <c r="G135" s="76" t="s">
        <v>18126</v>
      </c>
      <c r="H135" s="76"/>
      <c r="I135" s="118">
        <v>8000</v>
      </c>
      <c r="J135" s="76"/>
      <c r="K135" s="76" t="s">
        <v>1765</v>
      </c>
      <c r="L135" s="119" t="s">
        <v>1765</v>
      </c>
      <c r="M135" s="76" t="s">
        <v>1765</v>
      </c>
      <c r="N135" s="119" t="s">
        <v>1765</v>
      </c>
      <c r="O135" s="76" t="s">
        <v>1063</v>
      </c>
      <c r="P135" s="76" t="s">
        <v>1063</v>
      </c>
      <c r="Q135" s="119" t="s">
        <v>1765</v>
      </c>
      <c r="R135" s="76" t="s">
        <v>1765</v>
      </c>
      <c r="S135" s="76"/>
      <c r="T135" s="76"/>
      <c r="U135" s="76"/>
      <c r="V135" s="76"/>
      <c r="W135" s="76"/>
      <c r="X135" s="121"/>
      <c r="Y135" s="76"/>
      <c r="Z135" s="642">
        <f t="shared" si="4"/>
        <v>560</v>
      </c>
      <c r="AA135" s="118">
        <f t="shared" si="5"/>
        <v>8560</v>
      </c>
    </row>
    <row r="136" spans="1:27" ht="15.5" x14ac:dyDescent="0.35">
      <c r="A136" s="76"/>
      <c r="B136" s="76"/>
      <c r="C136" s="214"/>
      <c r="D136" s="76"/>
      <c r="E136" s="76"/>
      <c r="F136" s="76"/>
      <c r="G136" s="76" t="s">
        <v>18127</v>
      </c>
      <c r="H136" s="76"/>
      <c r="I136" s="118">
        <v>75000</v>
      </c>
      <c r="J136" s="76"/>
      <c r="K136" s="76" t="s">
        <v>8427</v>
      </c>
      <c r="L136" s="119" t="s">
        <v>6193</v>
      </c>
      <c r="M136" s="76" t="s">
        <v>8337</v>
      </c>
      <c r="N136" s="119">
        <v>2339311</v>
      </c>
      <c r="O136" s="76" t="s">
        <v>1063</v>
      </c>
      <c r="P136" s="76" t="s">
        <v>1063</v>
      </c>
      <c r="Q136" s="119" t="s">
        <v>1226</v>
      </c>
      <c r="R136" s="119" t="s">
        <v>6193</v>
      </c>
      <c r="S136" s="76"/>
      <c r="T136" s="76"/>
      <c r="U136" s="76"/>
      <c r="V136" s="76"/>
      <c r="W136" s="76"/>
      <c r="X136" s="121"/>
      <c r="Y136" s="76"/>
      <c r="Z136" s="642">
        <f t="shared" si="4"/>
        <v>5250.0000000000009</v>
      </c>
      <c r="AA136" s="118">
        <f t="shared" si="5"/>
        <v>80250</v>
      </c>
    </row>
    <row r="137" spans="1:27" ht="15.5" x14ac:dyDescent="0.35">
      <c r="A137" s="76"/>
      <c r="B137" s="76"/>
      <c r="C137" s="214"/>
      <c r="D137" s="76"/>
      <c r="E137" s="76"/>
      <c r="F137" s="76"/>
      <c r="G137" s="76" t="s">
        <v>18127</v>
      </c>
      <c r="H137" s="76"/>
      <c r="I137" s="118">
        <v>75000</v>
      </c>
      <c r="J137" s="76"/>
      <c r="K137" s="76" t="s">
        <v>8427</v>
      </c>
      <c r="L137" s="119" t="s">
        <v>6193</v>
      </c>
      <c r="M137" s="76" t="s">
        <v>8337</v>
      </c>
      <c r="N137" s="119">
        <v>2339319</v>
      </c>
      <c r="O137" s="76" t="s">
        <v>1063</v>
      </c>
      <c r="P137" s="76" t="s">
        <v>1063</v>
      </c>
      <c r="Q137" s="119" t="s">
        <v>1226</v>
      </c>
      <c r="R137" s="119" t="s">
        <v>6193</v>
      </c>
      <c r="S137" s="76"/>
      <c r="T137" s="76"/>
      <c r="U137" s="76"/>
      <c r="V137" s="76"/>
      <c r="W137" s="76"/>
      <c r="X137" s="121"/>
      <c r="Y137" s="76"/>
      <c r="Z137" s="642">
        <f t="shared" si="4"/>
        <v>5250.0000000000009</v>
      </c>
      <c r="AA137" s="118">
        <f t="shared" si="5"/>
        <v>80250</v>
      </c>
    </row>
    <row r="138" spans="1:27" ht="15.5" x14ac:dyDescent="0.35">
      <c r="A138" s="76"/>
      <c r="B138" s="76"/>
      <c r="C138" s="214"/>
      <c r="D138" s="76"/>
      <c r="E138" s="76"/>
      <c r="F138" s="76"/>
      <c r="G138" s="76" t="s">
        <v>18127</v>
      </c>
      <c r="H138" s="76"/>
      <c r="I138" s="118">
        <v>75000</v>
      </c>
      <c r="J138" s="76"/>
      <c r="K138" s="76" t="s">
        <v>8427</v>
      </c>
      <c r="L138" s="119" t="s">
        <v>6193</v>
      </c>
      <c r="M138" s="76" t="s">
        <v>8337</v>
      </c>
      <c r="N138" s="119">
        <v>2339314</v>
      </c>
      <c r="O138" s="76" t="s">
        <v>1063</v>
      </c>
      <c r="P138" s="76" t="s">
        <v>1063</v>
      </c>
      <c r="Q138" s="119" t="s">
        <v>1226</v>
      </c>
      <c r="R138" s="119" t="s">
        <v>6193</v>
      </c>
      <c r="S138" s="76"/>
      <c r="T138" s="76"/>
      <c r="U138" s="76"/>
      <c r="V138" s="76"/>
      <c r="W138" s="76"/>
      <c r="X138" s="121"/>
      <c r="Y138" s="76"/>
      <c r="Z138" s="642">
        <f t="shared" si="4"/>
        <v>5250.0000000000009</v>
      </c>
      <c r="AA138" s="118">
        <f t="shared" si="5"/>
        <v>80250</v>
      </c>
    </row>
    <row r="139" spans="1:27" ht="15.5" x14ac:dyDescent="0.35">
      <c r="A139" s="76"/>
      <c r="B139" s="76"/>
      <c r="C139" s="214"/>
      <c r="D139" s="76"/>
      <c r="E139" s="76"/>
      <c r="F139" s="76"/>
      <c r="G139" s="76" t="s">
        <v>18128</v>
      </c>
      <c r="H139" s="76"/>
      <c r="I139" s="118">
        <v>75000</v>
      </c>
      <c r="J139" s="76"/>
      <c r="K139" s="76" t="s">
        <v>8427</v>
      </c>
      <c r="L139" s="119" t="s">
        <v>6193</v>
      </c>
      <c r="M139" s="76" t="s">
        <v>8337</v>
      </c>
      <c r="N139" s="119">
        <v>2339329</v>
      </c>
      <c r="O139" s="76" t="s">
        <v>1063</v>
      </c>
      <c r="P139" s="76" t="s">
        <v>1063</v>
      </c>
      <c r="Q139" s="119" t="s">
        <v>1226</v>
      </c>
      <c r="R139" s="119" t="s">
        <v>6193</v>
      </c>
      <c r="S139" s="76"/>
      <c r="T139" s="76"/>
      <c r="U139" s="76"/>
      <c r="V139" s="76"/>
      <c r="W139" s="76"/>
      <c r="X139" s="121"/>
      <c r="Y139" s="76"/>
      <c r="Z139" s="642">
        <f t="shared" si="4"/>
        <v>5250.0000000000009</v>
      </c>
      <c r="AA139" s="118">
        <f t="shared" si="5"/>
        <v>80250</v>
      </c>
    </row>
    <row r="140" spans="1:27" ht="15.5" x14ac:dyDescent="0.35">
      <c r="A140" s="76"/>
      <c r="B140" s="76"/>
      <c r="C140" s="214"/>
      <c r="D140" s="76"/>
      <c r="E140" s="76"/>
      <c r="F140" s="76"/>
      <c r="G140" s="76" t="s">
        <v>18129</v>
      </c>
      <c r="H140" s="76"/>
      <c r="I140" s="118">
        <v>75000</v>
      </c>
      <c r="J140" s="76"/>
      <c r="K140" s="76" t="s">
        <v>8427</v>
      </c>
      <c r="L140" s="119" t="s">
        <v>6193</v>
      </c>
      <c r="M140" s="76" t="s">
        <v>8433</v>
      </c>
      <c r="N140" s="119">
        <v>2374359</v>
      </c>
      <c r="O140" s="76" t="s">
        <v>1063</v>
      </c>
      <c r="P140" s="76" t="s">
        <v>1063</v>
      </c>
      <c r="Q140" s="119" t="s">
        <v>6193</v>
      </c>
      <c r="R140" s="119" t="s">
        <v>1066</v>
      </c>
      <c r="S140" s="76"/>
      <c r="T140" s="76"/>
      <c r="U140" s="76"/>
      <c r="V140" s="76"/>
      <c r="W140" s="76"/>
      <c r="X140" s="121"/>
      <c r="Y140" s="76"/>
      <c r="Z140" s="642">
        <f t="shared" si="4"/>
        <v>5250.0000000000009</v>
      </c>
      <c r="AA140" s="118">
        <f t="shared" si="5"/>
        <v>80250</v>
      </c>
    </row>
    <row r="141" spans="1:27" ht="15.5" x14ac:dyDescent="0.35">
      <c r="A141" s="76"/>
      <c r="B141" s="76"/>
      <c r="C141" s="214"/>
      <c r="D141" s="76"/>
      <c r="E141" s="76"/>
      <c r="F141" s="76"/>
      <c r="G141" s="76" t="s">
        <v>18130</v>
      </c>
      <c r="H141" s="76"/>
      <c r="I141" s="118">
        <v>75000</v>
      </c>
      <c r="J141" s="76"/>
      <c r="K141" s="76" t="s">
        <v>8427</v>
      </c>
      <c r="L141" s="119" t="s">
        <v>6193</v>
      </c>
      <c r="M141" s="76" t="s">
        <v>8431</v>
      </c>
      <c r="N141" s="119">
        <v>2160161</v>
      </c>
      <c r="O141" s="76" t="s">
        <v>1063</v>
      </c>
      <c r="P141" s="76" t="s">
        <v>1063</v>
      </c>
      <c r="Q141" s="119" t="s">
        <v>1226</v>
      </c>
      <c r="R141" s="119" t="s">
        <v>1066</v>
      </c>
      <c r="S141" s="76"/>
      <c r="T141" s="76"/>
      <c r="U141" s="76"/>
      <c r="V141" s="76"/>
      <c r="W141" s="76"/>
      <c r="X141" s="121"/>
      <c r="Y141" s="76"/>
      <c r="Z141" s="642">
        <f t="shared" si="4"/>
        <v>5250.0000000000009</v>
      </c>
      <c r="AA141" s="118">
        <f t="shared" si="5"/>
        <v>80250</v>
      </c>
    </row>
    <row r="142" spans="1:27" ht="15.5" x14ac:dyDescent="0.35">
      <c r="A142" s="76"/>
      <c r="B142" s="76"/>
      <c r="C142" s="214"/>
      <c r="D142" s="76"/>
      <c r="E142" s="76"/>
      <c r="F142" s="76"/>
      <c r="G142" s="76" t="s">
        <v>18131</v>
      </c>
      <c r="H142" s="76"/>
      <c r="I142" s="118">
        <v>75000</v>
      </c>
      <c r="J142" s="76"/>
      <c r="K142" s="76" t="s">
        <v>1765</v>
      </c>
      <c r="L142" s="119" t="s">
        <v>1765</v>
      </c>
      <c r="M142" s="76" t="s">
        <v>1765</v>
      </c>
      <c r="N142" s="119" t="s">
        <v>1765</v>
      </c>
      <c r="O142" s="76" t="s">
        <v>1063</v>
      </c>
      <c r="P142" s="76" t="s">
        <v>1063</v>
      </c>
      <c r="Q142" s="119" t="s">
        <v>1765</v>
      </c>
      <c r="R142" s="76" t="s">
        <v>1765</v>
      </c>
      <c r="S142" s="76"/>
      <c r="T142" s="76"/>
      <c r="U142" s="76"/>
      <c r="V142" s="76"/>
      <c r="W142" s="76"/>
      <c r="X142" s="121"/>
      <c r="Y142" s="76"/>
      <c r="Z142" s="642">
        <f t="shared" si="4"/>
        <v>5250.0000000000009</v>
      </c>
      <c r="AA142" s="118">
        <f t="shared" si="5"/>
        <v>80250</v>
      </c>
    </row>
    <row r="143" spans="1:27" ht="15.5" x14ac:dyDescent="0.35">
      <c r="A143" s="76"/>
      <c r="B143" s="76"/>
      <c r="C143" s="214"/>
      <c r="D143" s="76"/>
      <c r="E143" s="76"/>
      <c r="F143" s="76"/>
      <c r="G143" s="76" t="s">
        <v>18132</v>
      </c>
      <c r="H143" s="76"/>
      <c r="I143" s="118">
        <v>75000</v>
      </c>
      <c r="J143" s="76"/>
      <c r="K143" s="76" t="s">
        <v>8427</v>
      </c>
      <c r="L143" s="119" t="s">
        <v>6193</v>
      </c>
      <c r="M143" s="76" t="s">
        <v>8337</v>
      </c>
      <c r="N143" s="119">
        <v>2339307</v>
      </c>
      <c r="O143" s="76" t="s">
        <v>1063</v>
      </c>
      <c r="P143" s="76" t="s">
        <v>1063</v>
      </c>
      <c r="Q143" s="119" t="s">
        <v>1226</v>
      </c>
      <c r="R143" s="119" t="s">
        <v>6193</v>
      </c>
      <c r="S143" s="76"/>
      <c r="T143" s="76"/>
      <c r="U143" s="76"/>
      <c r="V143" s="76"/>
      <c r="W143" s="76"/>
      <c r="X143" s="121"/>
      <c r="Y143" s="76"/>
      <c r="Z143" s="642">
        <f t="shared" si="4"/>
        <v>5250.0000000000009</v>
      </c>
      <c r="AA143" s="118">
        <f t="shared" si="5"/>
        <v>80250</v>
      </c>
    </row>
    <row r="144" spans="1:27" ht="15.5" x14ac:dyDescent="0.35">
      <c r="A144" s="76"/>
      <c r="B144" s="76"/>
      <c r="C144" s="214"/>
      <c r="D144" s="76"/>
      <c r="E144" s="76"/>
      <c r="F144" s="76"/>
      <c r="G144" s="76" t="s">
        <v>18132</v>
      </c>
      <c r="H144" s="76"/>
      <c r="I144" s="118">
        <v>75000</v>
      </c>
      <c r="J144" s="76"/>
      <c r="K144" s="76" t="s">
        <v>8427</v>
      </c>
      <c r="L144" s="119" t="s">
        <v>6193</v>
      </c>
      <c r="M144" s="76" t="s">
        <v>8337</v>
      </c>
      <c r="N144" s="119">
        <v>2105012</v>
      </c>
      <c r="O144" s="76" t="s">
        <v>1063</v>
      </c>
      <c r="P144" s="76" t="s">
        <v>1063</v>
      </c>
      <c r="Q144" s="119" t="s">
        <v>1226</v>
      </c>
      <c r="R144" s="119" t="s">
        <v>6193</v>
      </c>
      <c r="S144" s="76"/>
      <c r="T144" s="76"/>
      <c r="U144" s="76"/>
      <c r="V144" s="76"/>
      <c r="W144" s="76"/>
      <c r="X144" s="121"/>
      <c r="Y144" s="76"/>
      <c r="Z144" s="642">
        <f t="shared" si="4"/>
        <v>5250.0000000000009</v>
      </c>
      <c r="AA144" s="118">
        <f t="shared" si="5"/>
        <v>80250</v>
      </c>
    </row>
    <row r="145" spans="1:27" ht="15.5" x14ac:dyDescent="0.35">
      <c r="A145" s="76"/>
      <c r="B145" s="76"/>
      <c r="C145" s="214"/>
      <c r="D145" s="76"/>
      <c r="E145" s="76"/>
      <c r="F145" s="76"/>
      <c r="G145" s="76" t="s">
        <v>18132</v>
      </c>
      <c r="H145" s="76"/>
      <c r="I145" s="118">
        <v>75000</v>
      </c>
      <c r="J145" s="76"/>
      <c r="K145" s="76" t="s">
        <v>8427</v>
      </c>
      <c r="L145" s="119" t="s">
        <v>6193</v>
      </c>
      <c r="M145" s="76" t="s">
        <v>8337</v>
      </c>
      <c r="N145" s="119">
        <v>2105010</v>
      </c>
      <c r="O145" s="76" t="s">
        <v>1063</v>
      </c>
      <c r="P145" s="76" t="s">
        <v>1063</v>
      </c>
      <c r="Q145" s="119" t="s">
        <v>1226</v>
      </c>
      <c r="R145" s="119" t="s">
        <v>6193</v>
      </c>
      <c r="S145" s="76"/>
      <c r="T145" s="76"/>
      <c r="U145" s="76"/>
      <c r="V145" s="76"/>
      <c r="W145" s="76"/>
      <c r="X145" s="121"/>
      <c r="Y145" s="76"/>
      <c r="Z145" s="642">
        <f t="shared" si="4"/>
        <v>5250.0000000000009</v>
      </c>
      <c r="AA145" s="118">
        <f t="shared" si="5"/>
        <v>80250</v>
      </c>
    </row>
    <row r="146" spans="1:27" ht="15.5" x14ac:dyDescent="0.35">
      <c r="A146" s="76"/>
      <c r="B146" s="76"/>
      <c r="C146" s="214"/>
      <c r="D146" s="76"/>
      <c r="E146" s="76"/>
      <c r="F146" s="76"/>
      <c r="G146" s="76" t="s">
        <v>18133</v>
      </c>
      <c r="H146" s="76"/>
      <c r="I146" s="118">
        <v>75000</v>
      </c>
      <c r="J146" s="76"/>
      <c r="K146" s="76" t="s">
        <v>8427</v>
      </c>
      <c r="L146" s="119" t="s">
        <v>6193</v>
      </c>
      <c r="M146" s="76" t="s">
        <v>8337</v>
      </c>
      <c r="N146" s="119">
        <v>2339322</v>
      </c>
      <c r="O146" s="76" t="s">
        <v>1063</v>
      </c>
      <c r="P146" s="76" t="s">
        <v>1063</v>
      </c>
      <c r="Q146" s="119" t="s">
        <v>1226</v>
      </c>
      <c r="R146" s="119" t="s">
        <v>6193</v>
      </c>
      <c r="S146" s="76"/>
      <c r="T146" s="76"/>
      <c r="U146" s="76"/>
      <c r="V146" s="76"/>
      <c r="W146" s="76"/>
      <c r="X146" s="121"/>
      <c r="Y146" s="76"/>
      <c r="Z146" s="642">
        <f t="shared" si="4"/>
        <v>5250.0000000000009</v>
      </c>
      <c r="AA146" s="118">
        <f t="shared" si="5"/>
        <v>80250</v>
      </c>
    </row>
    <row r="147" spans="1:27" ht="15.5" x14ac:dyDescent="0.35">
      <c r="A147" s="76"/>
      <c r="B147" s="76"/>
      <c r="C147" s="214"/>
      <c r="D147" s="76"/>
      <c r="E147" s="76"/>
      <c r="F147" s="76"/>
      <c r="G147" s="76" t="s">
        <v>18134</v>
      </c>
      <c r="H147" s="76"/>
      <c r="I147" s="118">
        <v>75000</v>
      </c>
      <c r="J147" s="76"/>
      <c r="K147" s="76" t="s">
        <v>8427</v>
      </c>
      <c r="L147" s="119" t="s">
        <v>6193</v>
      </c>
      <c r="M147" s="76" t="s">
        <v>8433</v>
      </c>
      <c r="N147" s="119">
        <v>2374350</v>
      </c>
      <c r="O147" s="76" t="s">
        <v>1063</v>
      </c>
      <c r="P147" s="76" t="s">
        <v>1063</v>
      </c>
      <c r="Q147" s="119" t="s">
        <v>6193</v>
      </c>
      <c r="R147" s="119" t="s">
        <v>1066</v>
      </c>
      <c r="S147" s="76"/>
      <c r="T147" s="76"/>
      <c r="U147" s="76"/>
      <c r="V147" s="76"/>
      <c r="W147" s="76"/>
      <c r="X147" s="121"/>
      <c r="Y147" s="76"/>
      <c r="Z147" s="642">
        <f t="shared" si="4"/>
        <v>5250.0000000000009</v>
      </c>
      <c r="AA147" s="118">
        <f t="shared" si="5"/>
        <v>80250</v>
      </c>
    </row>
    <row r="148" spans="1:27" ht="15.5" x14ac:dyDescent="0.35">
      <c r="A148" s="76"/>
      <c r="B148" s="76"/>
      <c r="C148" s="214"/>
      <c r="D148" s="76"/>
      <c r="E148" s="76"/>
      <c r="F148" s="76"/>
      <c r="G148" s="76" t="s">
        <v>18135</v>
      </c>
      <c r="H148" s="76"/>
      <c r="I148" s="118">
        <v>75000</v>
      </c>
      <c r="J148" s="76"/>
      <c r="K148" s="76" t="s">
        <v>8427</v>
      </c>
      <c r="L148" s="119" t="s">
        <v>6193</v>
      </c>
      <c r="M148" s="76" t="s">
        <v>8431</v>
      </c>
      <c r="N148" s="119">
        <v>2374385</v>
      </c>
      <c r="O148" s="76" t="s">
        <v>1063</v>
      </c>
      <c r="P148" s="76" t="s">
        <v>1063</v>
      </c>
      <c r="Q148" s="119" t="s">
        <v>1226</v>
      </c>
      <c r="R148" s="119" t="s">
        <v>1066</v>
      </c>
      <c r="S148" s="76"/>
      <c r="T148" s="76"/>
      <c r="U148" s="76"/>
      <c r="V148" s="76"/>
      <c r="W148" s="76"/>
      <c r="X148" s="121"/>
      <c r="Y148" s="76"/>
      <c r="Z148" s="642">
        <f t="shared" si="4"/>
        <v>5250.0000000000009</v>
      </c>
      <c r="AA148" s="118">
        <f t="shared" si="5"/>
        <v>80250</v>
      </c>
    </row>
    <row r="149" spans="1:27" ht="15.5" x14ac:dyDescent="0.35">
      <c r="A149" s="76"/>
      <c r="B149" s="76"/>
      <c r="C149" s="214"/>
      <c r="D149" s="76"/>
      <c r="E149" s="76"/>
      <c r="F149" s="76"/>
      <c r="G149" s="76" t="s">
        <v>18136</v>
      </c>
      <c r="H149" s="76"/>
      <c r="I149" s="118">
        <v>8000</v>
      </c>
      <c r="J149" s="76"/>
      <c r="K149" s="76" t="s">
        <v>1765</v>
      </c>
      <c r="L149" s="119" t="s">
        <v>1765</v>
      </c>
      <c r="M149" s="76" t="s">
        <v>1765</v>
      </c>
      <c r="N149" s="119" t="s">
        <v>1765</v>
      </c>
      <c r="O149" s="76" t="s">
        <v>1063</v>
      </c>
      <c r="P149" s="76" t="s">
        <v>1063</v>
      </c>
      <c r="Q149" s="119" t="s">
        <v>1765</v>
      </c>
      <c r="R149" s="76" t="s">
        <v>1765</v>
      </c>
      <c r="S149" s="76"/>
      <c r="T149" s="76"/>
      <c r="U149" s="76"/>
      <c r="V149" s="76"/>
      <c r="W149" s="76"/>
      <c r="X149" s="121"/>
      <c r="Y149" s="76"/>
      <c r="Z149" s="642">
        <f t="shared" si="4"/>
        <v>560</v>
      </c>
      <c r="AA149" s="118">
        <f t="shared" si="5"/>
        <v>8560</v>
      </c>
    </row>
    <row r="150" spans="1:27" ht="15.5" x14ac:dyDescent="0.35">
      <c r="A150" s="76"/>
      <c r="B150" s="76"/>
      <c r="C150" s="214"/>
      <c r="D150" s="76"/>
      <c r="E150" s="76"/>
      <c r="F150" s="76"/>
      <c r="G150" s="76" t="s">
        <v>18137</v>
      </c>
      <c r="H150" s="76"/>
      <c r="I150" s="118">
        <v>75000</v>
      </c>
      <c r="J150" s="76"/>
      <c r="K150" s="76" t="s">
        <v>8427</v>
      </c>
      <c r="L150" s="119" t="s">
        <v>6193</v>
      </c>
      <c r="M150" s="76" t="s">
        <v>8337</v>
      </c>
      <c r="N150" s="119">
        <v>2105000</v>
      </c>
      <c r="O150" s="76" t="s">
        <v>1063</v>
      </c>
      <c r="P150" s="76" t="s">
        <v>1063</v>
      </c>
      <c r="Q150" s="119" t="s">
        <v>1226</v>
      </c>
      <c r="R150" s="119" t="s">
        <v>6193</v>
      </c>
      <c r="S150" s="76"/>
      <c r="T150" s="76"/>
      <c r="U150" s="76"/>
      <c r="V150" s="76"/>
      <c r="W150" s="76"/>
      <c r="X150" s="121"/>
      <c r="Y150" s="76"/>
      <c r="Z150" s="642">
        <f t="shared" si="4"/>
        <v>5250.0000000000009</v>
      </c>
      <c r="AA150" s="118">
        <f t="shared" si="5"/>
        <v>80250</v>
      </c>
    </row>
    <row r="151" spans="1:27" ht="15.5" x14ac:dyDescent="0.35">
      <c r="A151" s="76"/>
      <c r="B151" s="76"/>
      <c r="C151" s="214"/>
      <c r="D151" s="76"/>
      <c r="E151" s="76"/>
      <c r="F151" s="76"/>
      <c r="G151" s="76" t="s">
        <v>18137</v>
      </c>
      <c r="H151" s="76"/>
      <c r="I151" s="118">
        <v>75000</v>
      </c>
      <c r="J151" s="76"/>
      <c r="K151" s="76" t="s">
        <v>8427</v>
      </c>
      <c r="L151" s="119" t="s">
        <v>6193</v>
      </c>
      <c r="M151" s="76" t="s">
        <v>8337</v>
      </c>
      <c r="N151" s="119">
        <v>2105001</v>
      </c>
      <c r="O151" s="76" t="s">
        <v>1063</v>
      </c>
      <c r="P151" s="76" t="s">
        <v>1063</v>
      </c>
      <c r="Q151" s="119" t="s">
        <v>1226</v>
      </c>
      <c r="R151" s="119" t="s">
        <v>6193</v>
      </c>
      <c r="S151" s="76"/>
      <c r="T151" s="76"/>
      <c r="U151" s="76"/>
      <c r="V151" s="76"/>
      <c r="W151" s="76"/>
      <c r="X151" s="121"/>
      <c r="Y151" s="76"/>
      <c r="Z151" s="642">
        <f t="shared" si="4"/>
        <v>5250.0000000000009</v>
      </c>
      <c r="AA151" s="118">
        <f t="shared" si="5"/>
        <v>80250</v>
      </c>
    </row>
    <row r="152" spans="1:27" ht="15.5" x14ac:dyDescent="0.35">
      <c r="A152" s="76"/>
      <c r="B152" s="76"/>
      <c r="C152" s="214"/>
      <c r="D152" s="76"/>
      <c r="E152" s="76"/>
      <c r="F152" s="76"/>
      <c r="G152" s="76" t="s">
        <v>18137</v>
      </c>
      <c r="H152" s="76"/>
      <c r="I152" s="118">
        <v>75000</v>
      </c>
      <c r="J152" s="76"/>
      <c r="K152" s="76" t="s">
        <v>8427</v>
      </c>
      <c r="L152" s="119" t="s">
        <v>6193</v>
      </c>
      <c r="M152" s="76" t="s">
        <v>8337</v>
      </c>
      <c r="N152" s="119">
        <v>2105002</v>
      </c>
      <c r="O152" s="76" t="s">
        <v>1063</v>
      </c>
      <c r="P152" s="76" t="s">
        <v>1063</v>
      </c>
      <c r="Q152" s="119" t="s">
        <v>1226</v>
      </c>
      <c r="R152" s="119" t="s">
        <v>6193</v>
      </c>
      <c r="S152" s="76"/>
      <c r="T152" s="76"/>
      <c r="U152" s="76"/>
      <c r="V152" s="76"/>
      <c r="W152" s="76"/>
      <c r="X152" s="121"/>
      <c r="Y152" s="76"/>
      <c r="Z152" s="642">
        <f t="shared" si="4"/>
        <v>5250.0000000000009</v>
      </c>
      <c r="AA152" s="118">
        <f t="shared" si="5"/>
        <v>80250</v>
      </c>
    </row>
    <row r="153" spans="1:27" ht="15.5" x14ac:dyDescent="0.35">
      <c r="A153" s="76"/>
      <c r="B153" s="76"/>
      <c r="C153" s="214"/>
      <c r="D153" s="76"/>
      <c r="E153" s="76"/>
      <c r="F153" s="76"/>
      <c r="G153" s="76" t="s">
        <v>18138</v>
      </c>
      <c r="H153" s="76"/>
      <c r="I153" s="118">
        <v>75000</v>
      </c>
      <c r="J153" s="76"/>
      <c r="K153" s="76" t="s">
        <v>8427</v>
      </c>
      <c r="L153" s="119" t="s">
        <v>6193</v>
      </c>
      <c r="M153" s="76" t="s">
        <v>8337</v>
      </c>
      <c r="N153" s="119">
        <v>2374370</v>
      </c>
      <c r="O153" s="76" t="s">
        <v>1063</v>
      </c>
      <c r="P153" s="76" t="s">
        <v>1063</v>
      </c>
      <c r="Q153" s="119" t="s">
        <v>1226</v>
      </c>
      <c r="R153" s="119" t="s">
        <v>6193</v>
      </c>
      <c r="S153" s="76"/>
      <c r="T153" s="76"/>
      <c r="U153" s="76"/>
      <c r="V153" s="76"/>
      <c r="W153" s="76"/>
      <c r="X153" s="121"/>
      <c r="Y153" s="76"/>
      <c r="Z153" s="642">
        <f t="shared" si="4"/>
        <v>5250.0000000000009</v>
      </c>
      <c r="AA153" s="118">
        <f t="shared" si="5"/>
        <v>80250</v>
      </c>
    </row>
    <row r="154" spans="1:27" ht="15.5" x14ac:dyDescent="0.35">
      <c r="A154" s="76"/>
      <c r="B154" s="76"/>
      <c r="C154" s="214"/>
      <c r="D154" s="76"/>
      <c r="E154" s="76"/>
      <c r="F154" s="76"/>
      <c r="G154" s="76" t="s">
        <v>18139</v>
      </c>
      <c r="H154" s="76"/>
      <c r="I154" s="118">
        <v>75000</v>
      </c>
      <c r="J154" s="76"/>
      <c r="K154" s="76" t="s">
        <v>6193</v>
      </c>
      <c r="L154" s="119" t="s">
        <v>6193</v>
      </c>
      <c r="M154" s="76" t="s">
        <v>18140</v>
      </c>
      <c r="N154" s="119">
        <v>36679</v>
      </c>
      <c r="O154" s="76" t="s">
        <v>1063</v>
      </c>
      <c r="P154" s="76" t="s">
        <v>1063</v>
      </c>
      <c r="Q154" s="119" t="s">
        <v>6193</v>
      </c>
      <c r="R154" s="119" t="s">
        <v>1066</v>
      </c>
      <c r="S154" s="76"/>
      <c r="T154" s="76"/>
      <c r="U154" s="76"/>
      <c r="V154" s="76"/>
      <c r="W154" s="76"/>
      <c r="X154" s="121"/>
      <c r="Y154" s="76"/>
      <c r="Z154" s="642">
        <f t="shared" si="4"/>
        <v>5250.0000000000009</v>
      </c>
      <c r="AA154" s="118">
        <f t="shared" si="5"/>
        <v>80250</v>
      </c>
    </row>
    <row r="155" spans="1:27" ht="15.5" x14ac:dyDescent="0.35">
      <c r="A155" s="76"/>
      <c r="B155" s="76"/>
      <c r="C155" s="214"/>
      <c r="D155" s="76"/>
      <c r="E155" s="76"/>
      <c r="F155" s="76"/>
      <c r="G155" s="76" t="s">
        <v>18141</v>
      </c>
      <c r="H155" s="76"/>
      <c r="I155" s="118">
        <v>6000</v>
      </c>
      <c r="J155" s="76"/>
      <c r="K155" s="76" t="s">
        <v>1765</v>
      </c>
      <c r="L155" s="119" t="s">
        <v>1765</v>
      </c>
      <c r="M155" s="76" t="s">
        <v>1765</v>
      </c>
      <c r="N155" s="119" t="s">
        <v>1765</v>
      </c>
      <c r="O155" s="76" t="s">
        <v>1063</v>
      </c>
      <c r="P155" s="76" t="s">
        <v>1063</v>
      </c>
      <c r="Q155" s="119" t="s">
        <v>1765</v>
      </c>
      <c r="R155" s="76" t="s">
        <v>1765</v>
      </c>
      <c r="S155" s="76"/>
      <c r="T155" s="76"/>
      <c r="U155" s="76"/>
      <c r="V155" s="76"/>
      <c r="W155" s="76"/>
      <c r="X155" s="121"/>
      <c r="Y155" s="76"/>
      <c r="Z155" s="642">
        <f t="shared" si="4"/>
        <v>420.00000000000006</v>
      </c>
      <c r="AA155" s="118">
        <f t="shared" si="5"/>
        <v>6420</v>
      </c>
    </row>
    <row r="156" spans="1:27" ht="15.5" x14ac:dyDescent="0.35">
      <c r="A156" s="76"/>
      <c r="B156" s="76"/>
      <c r="C156" s="214"/>
      <c r="D156" s="76"/>
      <c r="E156" s="76"/>
      <c r="F156" s="76"/>
      <c r="G156" s="76" t="s">
        <v>18142</v>
      </c>
      <c r="H156" s="76"/>
      <c r="I156" s="118">
        <v>75000</v>
      </c>
      <c r="J156" s="76"/>
      <c r="K156" s="76" t="s">
        <v>8427</v>
      </c>
      <c r="L156" s="119" t="s">
        <v>6193</v>
      </c>
      <c r="M156" s="76" t="s">
        <v>8337</v>
      </c>
      <c r="N156" s="119">
        <v>2104994</v>
      </c>
      <c r="O156" s="76" t="s">
        <v>1063</v>
      </c>
      <c r="P156" s="76" t="s">
        <v>1063</v>
      </c>
      <c r="Q156" s="119" t="s">
        <v>1226</v>
      </c>
      <c r="R156" s="119" t="s">
        <v>6193</v>
      </c>
      <c r="S156" s="76"/>
      <c r="T156" s="76"/>
      <c r="U156" s="76"/>
      <c r="V156" s="76"/>
      <c r="W156" s="76"/>
      <c r="X156" s="121"/>
      <c r="Y156" s="76"/>
      <c r="Z156" s="642">
        <f t="shared" si="4"/>
        <v>5250.0000000000009</v>
      </c>
      <c r="AA156" s="118">
        <f t="shared" si="5"/>
        <v>80250</v>
      </c>
    </row>
    <row r="157" spans="1:27" ht="15.5" x14ac:dyDescent="0.35">
      <c r="A157" s="76"/>
      <c r="B157" s="76"/>
      <c r="C157" s="214"/>
      <c r="D157" s="76"/>
      <c r="E157" s="76"/>
      <c r="F157" s="76"/>
      <c r="G157" s="76" t="s">
        <v>18142</v>
      </c>
      <c r="H157" s="76"/>
      <c r="I157" s="118">
        <v>75000</v>
      </c>
      <c r="J157" s="76"/>
      <c r="K157" s="76" t="s">
        <v>8427</v>
      </c>
      <c r="L157" s="119" t="s">
        <v>6193</v>
      </c>
      <c r="M157" s="76" t="s">
        <v>8337</v>
      </c>
      <c r="N157" s="119">
        <v>2104995</v>
      </c>
      <c r="O157" s="76" t="s">
        <v>1063</v>
      </c>
      <c r="P157" s="76" t="s">
        <v>1063</v>
      </c>
      <c r="Q157" s="119" t="s">
        <v>1226</v>
      </c>
      <c r="R157" s="119" t="s">
        <v>6193</v>
      </c>
      <c r="S157" s="76"/>
      <c r="T157" s="76"/>
      <c r="U157" s="76"/>
      <c r="V157" s="76"/>
      <c r="W157" s="76"/>
      <c r="X157" s="121"/>
      <c r="Y157" s="76"/>
      <c r="Z157" s="642">
        <f t="shared" si="4"/>
        <v>5250.0000000000009</v>
      </c>
      <c r="AA157" s="118">
        <f t="shared" si="5"/>
        <v>80250</v>
      </c>
    </row>
    <row r="158" spans="1:27" ht="15.5" x14ac:dyDescent="0.35">
      <c r="A158" s="76"/>
      <c r="B158" s="76"/>
      <c r="C158" s="214"/>
      <c r="D158" s="76"/>
      <c r="E158" s="76"/>
      <c r="F158" s="76"/>
      <c r="G158" s="76" t="s">
        <v>18142</v>
      </c>
      <c r="H158" s="76"/>
      <c r="I158" s="118">
        <v>75000</v>
      </c>
      <c r="J158" s="76"/>
      <c r="K158" s="76" t="s">
        <v>8427</v>
      </c>
      <c r="L158" s="119" t="s">
        <v>6193</v>
      </c>
      <c r="M158" s="76" t="s">
        <v>8337</v>
      </c>
      <c r="N158" s="119">
        <v>2104996</v>
      </c>
      <c r="O158" s="76" t="s">
        <v>1063</v>
      </c>
      <c r="P158" s="76" t="s">
        <v>1063</v>
      </c>
      <c r="Q158" s="119" t="s">
        <v>1226</v>
      </c>
      <c r="R158" s="119" t="s">
        <v>6193</v>
      </c>
      <c r="S158" s="76"/>
      <c r="T158" s="76"/>
      <c r="U158" s="76"/>
      <c r="V158" s="76"/>
      <c r="W158" s="76"/>
      <c r="X158" s="121"/>
      <c r="Y158" s="76"/>
      <c r="Z158" s="642">
        <f t="shared" si="4"/>
        <v>5250.0000000000009</v>
      </c>
      <c r="AA158" s="118">
        <f t="shared" si="5"/>
        <v>80250</v>
      </c>
    </row>
    <row r="159" spans="1:27" ht="15.5" x14ac:dyDescent="0.35">
      <c r="A159" s="76"/>
      <c r="B159" s="76"/>
      <c r="C159" s="214"/>
      <c r="D159" s="76"/>
      <c r="E159" s="76"/>
      <c r="F159" s="76"/>
      <c r="G159" s="76" t="s">
        <v>18143</v>
      </c>
      <c r="H159" s="76"/>
      <c r="I159" s="118">
        <v>75000</v>
      </c>
      <c r="J159" s="76"/>
      <c r="K159" s="76" t="s">
        <v>8427</v>
      </c>
      <c r="L159" s="119" t="s">
        <v>6193</v>
      </c>
      <c r="M159" s="76" t="s">
        <v>8337</v>
      </c>
      <c r="N159" s="119">
        <v>2388335</v>
      </c>
      <c r="O159" s="76" t="s">
        <v>1063</v>
      </c>
      <c r="P159" s="76" t="s">
        <v>1063</v>
      </c>
      <c r="Q159" s="119" t="s">
        <v>1226</v>
      </c>
      <c r="R159" s="119" t="s">
        <v>6193</v>
      </c>
      <c r="S159" s="76"/>
      <c r="T159" s="76"/>
      <c r="U159" s="76"/>
      <c r="V159" s="76"/>
      <c r="W159" s="76"/>
      <c r="X159" s="121"/>
      <c r="Y159" s="76"/>
      <c r="Z159" s="642">
        <f t="shared" si="4"/>
        <v>5250.0000000000009</v>
      </c>
      <c r="AA159" s="118">
        <f t="shared" si="5"/>
        <v>80250</v>
      </c>
    </row>
    <row r="160" spans="1:27" ht="15.5" x14ac:dyDescent="0.35">
      <c r="A160" s="76"/>
      <c r="B160" s="76"/>
      <c r="C160" s="214"/>
      <c r="D160" s="76"/>
      <c r="E160" s="76"/>
      <c r="F160" s="76"/>
      <c r="G160" s="76" t="s">
        <v>18144</v>
      </c>
      <c r="H160" s="76"/>
      <c r="I160" s="118">
        <v>6000</v>
      </c>
      <c r="J160" s="76"/>
      <c r="K160" s="76" t="s">
        <v>1765</v>
      </c>
      <c r="L160" s="119" t="s">
        <v>1765</v>
      </c>
      <c r="M160" s="76" t="s">
        <v>1765</v>
      </c>
      <c r="N160" s="119" t="s">
        <v>1765</v>
      </c>
      <c r="O160" s="76" t="s">
        <v>1063</v>
      </c>
      <c r="P160" s="76" t="s">
        <v>1063</v>
      </c>
      <c r="Q160" s="119" t="s">
        <v>1765</v>
      </c>
      <c r="R160" s="76" t="s">
        <v>1765</v>
      </c>
      <c r="S160" s="76"/>
      <c r="T160" s="76"/>
      <c r="U160" s="76"/>
      <c r="V160" s="76"/>
      <c r="W160" s="76"/>
      <c r="X160" s="121"/>
      <c r="Y160" s="76"/>
      <c r="Z160" s="642">
        <f t="shared" si="4"/>
        <v>420.00000000000006</v>
      </c>
      <c r="AA160" s="118">
        <f t="shared" si="5"/>
        <v>6420</v>
      </c>
    </row>
    <row r="161" spans="1:27" ht="15.5" x14ac:dyDescent="0.35">
      <c r="A161" s="76"/>
      <c r="B161" s="76"/>
      <c r="C161" s="214"/>
      <c r="D161" s="76"/>
      <c r="E161" s="76"/>
      <c r="F161" s="76"/>
      <c r="G161" s="76" t="s">
        <v>18145</v>
      </c>
      <c r="H161" s="76"/>
      <c r="I161" s="118">
        <v>75000</v>
      </c>
      <c r="J161" s="76"/>
      <c r="K161" s="76" t="s">
        <v>8427</v>
      </c>
      <c r="L161" s="119" t="s">
        <v>6193</v>
      </c>
      <c r="M161" s="76" t="s">
        <v>8337</v>
      </c>
      <c r="N161" s="119">
        <v>2104997</v>
      </c>
      <c r="O161" s="76" t="s">
        <v>1063</v>
      </c>
      <c r="P161" s="76" t="s">
        <v>1063</v>
      </c>
      <c r="Q161" s="119" t="s">
        <v>1226</v>
      </c>
      <c r="R161" s="119" t="s">
        <v>6193</v>
      </c>
      <c r="S161" s="76"/>
      <c r="T161" s="76"/>
      <c r="U161" s="76"/>
      <c r="V161" s="76"/>
      <c r="W161" s="76"/>
      <c r="X161" s="121"/>
      <c r="Y161" s="76"/>
      <c r="Z161" s="642">
        <f t="shared" si="4"/>
        <v>5250.0000000000009</v>
      </c>
      <c r="AA161" s="118">
        <f t="shared" si="5"/>
        <v>80250</v>
      </c>
    </row>
    <row r="162" spans="1:27" ht="15.5" x14ac:dyDescent="0.35">
      <c r="A162" s="76"/>
      <c r="B162" s="76"/>
      <c r="C162" s="214"/>
      <c r="D162" s="76"/>
      <c r="E162" s="76"/>
      <c r="F162" s="76"/>
      <c r="G162" s="76" t="s">
        <v>18145</v>
      </c>
      <c r="H162" s="76"/>
      <c r="I162" s="118">
        <v>75000</v>
      </c>
      <c r="J162" s="76"/>
      <c r="K162" s="76" t="s">
        <v>8427</v>
      </c>
      <c r="L162" s="119" t="s">
        <v>6193</v>
      </c>
      <c r="M162" s="76" t="s">
        <v>8337</v>
      </c>
      <c r="N162" s="119">
        <v>2104998</v>
      </c>
      <c r="O162" s="76" t="s">
        <v>1063</v>
      </c>
      <c r="P162" s="76" t="s">
        <v>1063</v>
      </c>
      <c r="Q162" s="119" t="s">
        <v>1226</v>
      </c>
      <c r="R162" s="119" t="s">
        <v>6193</v>
      </c>
      <c r="S162" s="76"/>
      <c r="T162" s="76"/>
      <c r="U162" s="76"/>
      <c r="V162" s="76"/>
      <c r="W162" s="76"/>
      <c r="X162" s="121"/>
      <c r="Y162" s="76"/>
      <c r="Z162" s="642">
        <f t="shared" si="4"/>
        <v>5250.0000000000009</v>
      </c>
      <c r="AA162" s="118">
        <f t="shared" si="5"/>
        <v>80250</v>
      </c>
    </row>
    <row r="163" spans="1:27" ht="15.5" x14ac:dyDescent="0.35">
      <c r="A163" s="76"/>
      <c r="B163" s="76"/>
      <c r="C163" s="214"/>
      <c r="D163" s="76"/>
      <c r="E163" s="76"/>
      <c r="F163" s="76"/>
      <c r="G163" s="76" t="s">
        <v>18145</v>
      </c>
      <c r="H163" s="76"/>
      <c r="I163" s="118">
        <v>75000</v>
      </c>
      <c r="J163" s="76"/>
      <c r="K163" s="76" t="s">
        <v>8427</v>
      </c>
      <c r="L163" s="119" t="s">
        <v>6193</v>
      </c>
      <c r="M163" s="76" t="s">
        <v>8337</v>
      </c>
      <c r="N163" s="119">
        <v>2104999</v>
      </c>
      <c r="O163" s="76" t="s">
        <v>1063</v>
      </c>
      <c r="P163" s="76" t="s">
        <v>1063</v>
      </c>
      <c r="Q163" s="119" t="s">
        <v>1226</v>
      </c>
      <c r="R163" s="119" t="s">
        <v>6193</v>
      </c>
      <c r="S163" s="76"/>
      <c r="T163" s="76"/>
      <c r="U163" s="76"/>
      <c r="V163" s="76"/>
      <c r="W163" s="76"/>
      <c r="X163" s="121"/>
      <c r="Y163" s="76"/>
      <c r="Z163" s="642">
        <f t="shared" si="4"/>
        <v>5250.0000000000009</v>
      </c>
      <c r="AA163" s="118">
        <f t="shared" si="5"/>
        <v>80250</v>
      </c>
    </row>
    <row r="164" spans="1:27" ht="15.5" x14ac:dyDescent="0.35">
      <c r="A164" s="76"/>
      <c r="B164" s="76"/>
      <c r="C164" s="214"/>
      <c r="D164" s="76"/>
      <c r="E164" s="76"/>
      <c r="F164" s="76"/>
      <c r="G164" s="76" t="s">
        <v>18146</v>
      </c>
      <c r="H164" s="76"/>
      <c r="I164" s="118">
        <v>75000</v>
      </c>
      <c r="J164" s="76"/>
      <c r="K164" s="76" t="s">
        <v>8427</v>
      </c>
      <c r="L164" s="119" t="s">
        <v>6193</v>
      </c>
      <c r="M164" s="76" t="s">
        <v>8337</v>
      </c>
      <c r="N164" s="119">
        <v>2105016</v>
      </c>
      <c r="O164" s="76" t="s">
        <v>1063</v>
      </c>
      <c r="P164" s="76" t="s">
        <v>1063</v>
      </c>
      <c r="Q164" s="119" t="s">
        <v>1226</v>
      </c>
      <c r="R164" s="119" t="s">
        <v>6193</v>
      </c>
      <c r="S164" s="76"/>
      <c r="T164" s="76"/>
      <c r="U164" s="76"/>
      <c r="V164" s="76"/>
      <c r="W164" s="76"/>
      <c r="X164" s="121"/>
      <c r="Y164" s="76"/>
      <c r="Z164" s="642">
        <f t="shared" si="4"/>
        <v>5250.0000000000009</v>
      </c>
      <c r="AA164" s="118">
        <f t="shared" si="5"/>
        <v>80250</v>
      </c>
    </row>
    <row r="165" spans="1:27" ht="15.5" x14ac:dyDescent="0.35">
      <c r="A165" s="76"/>
      <c r="B165" s="76"/>
      <c r="C165" s="214"/>
      <c r="D165" s="76"/>
      <c r="E165" s="76"/>
      <c r="F165" s="76"/>
      <c r="G165" s="76" t="s">
        <v>18147</v>
      </c>
      <c r="H165" s="76"/>
      <c r="I165" s="118">
        <v>75000</v>
      </c>
      <c r="J165" s="76"/>
      <c r="K165" s="76" t="s">
        <v>8427</v>
      </c>
      <c r="L165" s="119" t="s">
        <v>6193</v>
      </c>
      <c r="M165" s="76" t="s">
        <v>8433</v>
      </c>
      <c r="N165" s="119">
        <v>2160383</v>
      </c>
      <c r="O165" s="76" t="s">
        <v>1063</v>
      </c>
      <c r="P165" s="76" t="s">
        <v>1063</v>
      </c>
      <c r="Q165" s="119" t="s">
        <v>6193</v>
      </c>
      <c r="R165" s="76" t="s">
        <v>6193</v>
      </c>
      <c r="S165" s="76"/>
      <c r="T165" s="76"/>
      <c r="U165" s="76"/>
      <c r="V165" s="76"/>
      <c r="W165" s="76"/>
      <c r="X165" s="121"/>
      <c r="Y165" s="76"/>
      <c r="Z165" s="642">
        <f t="shared" si="4"/>
        <v>5250.0000000000009</v>
      </c>
      <c r="AA165" s="118">
        <f t="shared" si="5"/>
        <v>80250</v>
      </c>
    </row>
    <row r="166" spans="1:27" ht="15.5" x14ac:dyDescent="0.35">
      <c r="A166" s="76"/>
      <c r="B166" s="76"/>
      <c r="C166" s="214"/>
      <c r="D166" s="76"/>
      <c r="E166" s="76"/>
      <c r="F166" s="76"/>
      <c r="G166" s="76" t="s">
        <v>18148</v>
      </c>
      <c r="H166" s="76"/>
      <c r="I166" s="118">
        <v>75000</v>
      </c>
      <c r="J166" s="76"/>
      <c r="K166" s="76" t="s">
        <v>8427</v>
      </c>
      <c r="L166" s="119" t="s">
        <v>6193</v>
      </c>
      <c r="M166" s="76" t="s">
        <v>8431</v>
      </c>
      <c r="N166" s="119">
        <v>843581</v>
      </c>
      <c r="O166" s="76" t="s">
        <v>1063</v>
      </c>
      <c r="P166" s="76" t="s">
        <v>1063</v>
      </c>
      <c r="Q166" s="119" t="s">
        <v>1226</v>
      </c>
      <c r="R166" s="119" t="s">
        <v>1066</v>
      </c>
      <c r="S166" s="76"/>
      <c r="T166" s="76"/>
      <c r="U166" s="76"/>
      <c r="V166" s="76"/>
      <c r="W166" s="76"/>
      <c r="X166" s="121"/>
      <c r="Y166" s="76"/>
      <c r="Z166" s="642">
        <f t="shared" si="4"/>
        <v>5250.0000000000009</v>
      </c>
      <c r="AA166" s="118">
        <f t="shared" si="5"/>
        <v>80250</v>
      </c>
    </row>
    <row r="167" spans="1:27" ht="15.5" x14ac:dyDescent="0.35">
      <c r="A167" s="76"/>
      <c r="B167" s="76"/>
      <c r="C167" s="214"/>
      <c r="D167" s="76"/>
      <c r="E167" s="76"/>
      <c r="F167" s="76"/>
      <c r="G167" s="76" t="s">
        <v>18149</v>
      </c>
      <c r="H167" s="76"/>
      <c r="I167" s="118">
        <v>8000</v>
      </c>
      <c r="J167" s="76"/>
      <c r="K167" s="76" t="s">
        <v>1765</v>
      </c>
      <c r="L167" s="119" t="s">
        <v>1765</v>
      </c>
      <c r="M167" s="76" t="s">
        <v>1765</v>
      </c>
      <c r="N167" s="119" t="s">
        <v>1765</v>
      </c>
      <c r="O167" s="76" t="s">
        <v>1063</v>
      </c>
      <c r="P167" s="76" t="s">
        <v>1063</v>
      </c>
      <c r="Q167" s="119" t="s">
        <v>1765</v>
      </c>
      <c r="R167" s="76" t="s">
        <v>1765</v>
      </c>
      <c r="S167" s="76"/>
      <c r="T167" s="76"/>
      <c r="U167" s="76"/>
      <c r="V167" s="76"/>
      <c r="W167" s="76"/>
      <c r="X167" s="121"/>
      <c r="Y167" s="76"/>
      <c r="Z167" s="642">
        <f t="shared" si="4"/>
        <v>560</v>
      </c>
      <c r="AA167" s="118">
        <f t="shared" si="5"/>
        <v>8560</v>
      </c>
    </row>
    <row r="168" spans="1:27" ht="15.5" x14ac:dyDescent="0.35">
      <c r="A168" s="76"/>
      <c r="B168" s="76"/>
      <c r="C168" s="214"/>
      <c r="D168" s="76"/>
      <c r="E168" s="76"/>
      <c r="F168" s="76"/>
      <c r="G168" s="76" t="s">
        <v>18150</v>
      </c>
      <c r="H168" s="76"/>
      <c r="I168" s="118">
        <v>75000</v>
      </c>
      <c r="J168" s="76"/>
      <c r="K168" s="76" t="s">
        <v>8427</v>
      </c>
      <c r="L168" s="119" t="s">
        <v>6193</v>
      </c>
      <c r="M168" s="76" t="s">
        <v>8337</v>
      </c>
      <c r="N168" s="119">
        <v>2255537</v>
      </c>
      <c r="O168" s="76" t="s">
        <v>1063</v>
      </c>
      <c r="P168" s="76" t="s">
        <v>1063</v>
      </c>
      <c r="Q168" s="119" t="s">
        <v>1226</v>
      </c>
      <c r="R168" s="119" t="s">
        <v>6193</v>
      </c>
      <c r="S168" s="76"/>
      <c r="T168" s="76"/>
      <c r="U168" s="76"/>
      <c r="V168" s="76"/>
      <c r="W168" s="76"/>
      <c r="X168" s="121"/>
      <c r="Y168" s="76"/>
      <c r="Z168" s="642">
        <f t="shared" si="4"/>
        <v>5250.0000000000009</v>
      </c>
      <c r="AA168" s="118">
        <f t="shared" si="5"/>
        <v>80250</v>
      </c>
    </row>
    <row r="169" spans="1:27" ht="15.5" x14ac:dyDescent="0.35">
      <c r="A169" s="76"/>
      <c r="B169" s="76"/>
      <c r="C169" s="214"/>
      <c r="D169" s="76"/>
      <c r="E169" s="76"/>
      <c r="F169" s="76"/>
      <c r="G169" s="76" t="s">
        <v>18150</v>
      </c>
      <c r="H169" s="76"/>
      <c r="I169" s="118">
        <v>75000</v>
      </c>
      <c r="J169" s="76"/>
      <c r="K169" s="76" t="s">
        <v>8427</v>
      </c>
      <c r="L169" s="119" t="s">
        <v>6193</v>
      </c>
      <c r="M169" s="76" t="s">
        <v>8337</v>
      </c>
      <c r="N169" s="119">
        <v>2101288</v>
      </c>
      <c r="O169" s="76" t="s">
        <v>1063</v>
      </c>
      <c r="P169" s="76" t="s">
        <v>1063</v>
      </c>
      <c r="Q169" s="119" t="s">
        <v>1226</v>
      </c>
      <c r="R169" s="119" t="s">
        <v>6193</v>
      </c>
      <c r="S169" s="76"/>
      <c r="T169" s="76"/>
      <c r="U169" s="76"/>
      <c r="V169" s="76"/>
      <c r="W169" s="76"/>
      <c r="X169" s="121"/>
      <c r="Y169" s="76"/>
      <c r="Z169" s="642">
        <f t="shared" si="4"/>
        <v>5250.0000000000009</v>
      </c>
      <c r="AA169" s="118">
        <f t="shared" si="5"/>
        <v>80250</v>
      </c>
    </row>
    <row r="170" spans="1:27" ht="15.5" x14ac:dyDescent="0.35">
      <c r="A170" s="76"/>
      <c r="B170" s="76"/>
      <c r="C170" s="214"/>
      <c r="D170" s="76"/>
      <c r="E170" s="76"/>
      <c r="F170" s="76"/>
      <c r="G170" s="76" t="s">
        <v>18150</v>
      </c>
      <c r="H170" s="76"/>
      <c r="I170" s="118">
        <v>75000</v>
      </c>
      <c r="J170" s="76"/>
      <c r="K170" s="76" t="s">
        <v>8427</v>
      </c>
      <c r="L170" s="119" t="s">
        <v>6193</v>
      </c>
      <c r="M170" s="76" t="s">
        <v>8337</v>
      </c>
      <c r="N170" s="119">
        <v>2101344</v>
      </c>
      <c r="O170" s="76" t="s">
        <v>1063</v>
      </c>
      <c r="P170" s="76" t="s">
        <v>1063</v>
      </c>
      <c r="Q170" s="119" t="s">
        <v>1226</v>
      </c>
      <c r="R170" s="119" t="s">
        <v>6193</v>
      </c>
      <c r="S170" s="76"/>
      <c r="T170" s="76"/>
      <c r="U170" s="76"/>
      <c r="V170" s="76"/>
      <c r="W170" s="76"/>
      <c r="X170" s="121"/>
      <c r="Y170" s="76"/>
      <c r="Z170" s="642">
        <f t="shared" si="4"/>
        <v>5250.0000000000009</v>
      </c>
      <c r="AA170" s="118">
        <f t="shared" si="5"/>
        <v>80250</v>
      </c>
    </row>
    <row r="171" spans="1:27" ht="15.5" x14ac:dyDescent="0.35">
      <c r="A171" s="76"/>
      <c r="B171" s="76"/>
      <c r="C171" s="214"/>
      <c r="D171" s="76"/>
      <c r="E171" s="76"/>
      <c r="F171" s="76"/>
      <c r="G171" s="76" t="s">
        <v>18151</v>
      </c>
      <c r="H171" s="76"/>
      <c r="I171" s="118">
        <v>75000</v>
      </c>
      <c r="J171" s="76"/>
      <c r="K171" s="76" t="s">
        <v>8427</v>
      </c>
      <c r="L171" s="119" t="s">
        <v>6193</v>
      </c>
      <c r="M171" s="76" t="s">
        <v>8337</v>
      </c>
      <c r="N171" s="119">
        <v>2105018</v>
      </c>
      <c r="O171" s="76" t="s">
        <v>1063</v>
      </c>
      <c r="P171" s="76" t="s">
        <v>1063</v>
      </c>
      <c r="Q171" s="119" t="s">
        <v>1226</v>
      </c>
      <c r="R171" s="119" t="s">
        <v>6193</v>
      </c>
      <c r="S171" s="76"/>
      <c r="T171" s="76"/>
      <c r="U171" s="76"/>
      <c r="V171" s="76"/>
      <c r="W171" s="76"/>
      <c r="X171" s="121"/>
      <c r="Y171" s="76"/>
      <c r="Z171" s="642">
        <f t="shared" si="4"/>
        <v>5250.0000000000009</v>
      </c>
      <c r="AA171" s="118">
        <f t="shared" si="5"/>
        <v>80250</v>
      </c>
    </row>
    <row r="172" spans="1:27" ht="15.5" x14ac:dyDescent="0.35">
      <c r="A172" s="76"/>
      <c r="B172" s="76"/>
      <c r="C172" s="214"/>
      <c r="D172" s="76"/>
      <c r="E172" s="76"/>
      <c r="F172" s="76"/>
      <c r="G172" s="76" t="s">
        <v>18152</v>
      </c>
      <c r="H172" s="76"/>
      <c r="I172" s="118">
        <v>75000</v>
      </c>
      <c r="J172" s="76"/>
      <c r="K172" s="76" t="s">
        <v>8427</v>
      </c>
      <c r="L172" s="119" t="s">
        <v>6193</v>
      </c>
      <c r="M172" s="76" t="s">
        <v>8433</v>
      </c>
      <c r="N172" s="119">
        <v>2160382</v>
      </c>
      <c r="O172" s="76" t="s">
        <v>1063</v>
      </c>
      <c r="P172" s="76" t="s">
        <v>1063</v>
      </c>
      <c r="Q172" s="119" t="s">
        <v>6193</v>
      </c>
      <c r="R172" s="119" t="s">
        <v>1066</v>
      </c>
      <c r="S172" s="76"/>
      <c r="T172" s="76"/>
      <c r="U172" s="76"/>
      <c r="V172" s="76"/>
      <c r="W172" s="76"/>
      <c r="X172" s="121"/>
      <c r="Y172" s="76"/>
      <c r="Z172" s="642">
        <f t="shared" si="4"/>
        <v>5250.0000000000009</v>
      </c>
      <c r="AA172" s="118">
        <f t="shared" si="5"/>
        <v>80250</v>
      </c>
    </row>
    <row r="173" spans="1:27" ht="15.5" x14ac:dyDescent="0.35">
      <c r="A173" s="76"/>
      <c r="B173" s="76"/>
      <c r="C173" s="214"/>
      <c r="D173" s="76"/>
      <c r="E173" s="76"/>
      <c r="F173" s="76"/>
      <c r="G173" s="76" t="s">
        <v>18153</v>
      </c>
      <c r="H173" s="76"/>
      <c r="I173" s="118">
        <v>75000</v>
      </c>
      <c r="J173" s="76"/>
      <c r="K173" s="76" t="s">
        <v>8427</v>
      </c>
      <c r="L173" s="119" t="s">
        <v>6193</v>
      </c>
      <c r="M173" s="76" t="s">
        <v>8431</v>
      </c>
      <c r="N173" s="119">
        <v>843292</v>
      </c>
      <c r="O173" s="76" t="s">
        <v>1063</v>
      </c>
      <c r="P173" s="76" t="s">
        <v>1063</v>
      </c>
      <c r="Q173" s="119" t="s">
        <v>1226</v>
      </c>
      <c r="R173" s="119" t="s">
        <v>1066</v>
      </c>
      <c r="S173" s="76"/>
      <c r="T173" s="76"/>
      <c r="U173" s="76"/>
      <c r="V173" s="76"/>
      <c r="W173" s="76"/>
      <c r="X173" s="121"/>
      <c r="Y173" s="76"/>
      <c r="Z173" s="642">
        <f t="shared" si="4"/>
        <v>5250.0000000000009</v>
      </c>
      <c r="AA173" s="118">
        <f t="shared" si="5"/>
        <v>80250</v>
      </c>
    </row>
    <row r="174" spans="1:27" ht="15.5" x14ac:dyDescent="0.35">
      <c r="A174" s="76"/>
      <c r="B174" s="76"/>
      <c r="C174" s="214"/>
      <c r="D174" s="76"/>
      <c r="E174" s="76"/>
      <c r="F174" s="76"/>
      <c r="G174" s="76" t="s">
        <v>18154</v>
      </c>
      <c r="H174" s="76"/>
      <c r="I174" s="118">
        <v>8000</v>
      </c>
      <c r="J174" s="76"/>
      <c r="K174" s="76" t="s">
        <v>1765</v>
      </c>
      <c r="L174" s="119" t="s">
        <v>1765</v>
      </c>
      <c r="M174" s="76" t="s">
        <v>1765</v>
      </c>
      <c r="N174" s="119" t="s">
        <v>1765</v>
      </c>
      <c r="O174" s="76" t="s">
        <v>1063</v>
      </c>
      <c r="P174" s="76" t="s">
        <v>1063</v>
      </c>
      <c r="Q174" s="119" t="s">
        <v>1765</v>
      </c>
      <c r="R174" s="76" t="s">
        <v>1765</v>
      </c>
      <c r="S174" s="76"/>
      <c r="T174" s="76"/>
      <c r="U174" s="76"/>
      <c r="V174" s="76"/>
      <c r="W174" s="76"/>
      <c r="X174" s="121"/>
      <c r="Y174" s="76"/>
      <c r="Z174" s="642">
        <f t="shared" si="4"/>
        <v>560</v>
      </c>
      <c r="AA174" s="118">
        <f t="shared" si="5"/>
        <v>8560</v>
      </c>
    </row>
    <row r="175" spans="1:27" ht="15.5" x14ac:dyDescent="0.35">
      <c r="A175" s="76"/>
      <c r="B175" s="76"/>
      <c r="C175" s="214"/>
      <c r="D175" s="76"/>
      <c r="E175" s="76"/>
      <c r="F175" s="76"/>
      <c r="G175" s="76" t="s">
        <v>18155</v>
      </c>
      <c r="H175" s="76"/>
      <c r="I175" s="118">
        <v>75000</v>
      </c>
      <c r="J175" s="76"/>
      <c r="K175" s="76" t="s">
        <v>8427</v>
      </c>
      <c r="L175" s="119" t="s">
        <v>6193</v>
      </c>
      <c r="M175" s="76" t="s">
        <v>8337</v>
      </c>
      <c r="N175" s="119">
        <v>1929992</v>
      </c>
      <c r="O175" s="76" t="s">
        <v>1063</v>
      </c>
      <c r="P175" s="76" t="s">
        <v>1063</v>
      </c>
      <c r="Q175" s="119" t="s">
        <v>1226</v>
      </c>
      <c r="R175" s="119" t="s">
        <v>6193</v>
      </c>
      <c r="S175" s="76"/>
      <c r="T175" s="76"/>
      <c r="U175" s="76"/>
      <c r="V175" s="76"/>
      <c r="W175" s="76"/>
      <c r="X175" s="121"/>
      <c r="Y175" s="76"/>
      <c r="Z175" s="642">
        <f t="shared" si="4"/>
        <v>5250.0000000000009</v>
      </c>
      <c r="AA175" s="118">
        <f t="shared" si="5"/>
        <v>80250</v>
      </c>
    </row>
    <row r="176" spans="1:27" ht="15.5" x14ac:dyDescent="0.35">
      <c r="A176" s="76"/>
      <c r="B176" s="76"/>
      <c r="C176" s="214"/>
      <c r="D176" s="76"/>
      <c r="E176" s="76"/>
      <c r="F176" s="76"/>
      <c r="G176" s="76" t="s">
        <v>18155</v>
      </c>
      <c r="H176" s="76"/>
      <c r="I176" s="118">
        <v>75000</v>
      </c>
      <c r="J176" s="76"/>
      <c r="K176" s="76" t="s">
        <v>8427</v>
      </c>
      <c r="L176" s="119" t="s">
        <v>6193</v>
      </c>
      <c r="M176" s="76" t="s">
        <v>8337</v>
      </c>
      <c r="N176" s="119">
        <v>1929995</v>
      </c>
      <c r="O176" s="76" t="s">
        <v>1063</v>
      </c>
      <c r="P176" s="76" t="s">
        <v>1063</v>
      </c>
      <c r="Q176" s="119" t="s">
        <v>1226</v>
      </c>
      <c r="R176" s="119" t="s">
        <v>6193</v>
      </c>
      <c r="S176" s="76"/>
      <c r="T176" s="76"/>
      <c r="U176" s="76"/>
      <c r="V176" s="76"/>
      <c r="W176" s="76"/>
      <c r="X176" s="121"/>
      <c r="Y176" s="76"/>
      <c r="Z176" s="642">
        <f t="shared" si="4"/>
        <v>5250.0000000000009</v>
      </c>
      <c r="AA176" s="118">
        <f t="shared" si="5"/>
        <v>80250</v>
      </c>
    </row>
    <row r="177" spans="1:27" ht="15.5" x14ac:dyDescent="0.35">
      <c r="A177" s="76"/>
      <c r="B177" s="76"/>
      <c r="C177" s="214"/>
      <c r="D177" s="76"/>
      <c r="E177" s="76"/>
      <c r="F177" s="76"/>
      <c r="G177" s="76" t="s">
        <v>18155</v>
      </c>
      <c r="H177" s="76"/>
      <c r="I177" s="118">
        <v>75000</v>
      </c>
      <c r="J177" s="76"/>
      <c r="K177" s="76" t="s">
        <v>8427</v>
      </c>
      <c r="L177" s="119" t="s">
        <v>6193</v>
      </c>
      <c r="M177" s="76" t="s">
        <v>8337</v>
      </c>
      <c r="N177" s="119">
        <v>2331313</v>
      </c>
      <c r="O177" s="76" t="s">
        <v>1063</v>
      </c>
      <c r="P177" s="76" t="s">
        <v>1063</v>
      </c>
      <c r="Q177" s="119" t="s">
        <v>1226</v>
      </c>
      <c r="R177" s="119" t="s">
        <v>6193</v>
      </c>
      <c r="S177" s="76"/>
      <c r="T177" s="76"/>
      <c r="U177" s="76"/>
      <c r="V177" s="76"/>
      <c r="W177" s="76"/>
      <c r="X177" s="121"/>
      <c r="Y177" s="76"/>
      <c r="Z177" s="642">
        <f t="shared" si="4"/>
        <v>5250.0000000000009</v>
      </c>
      <c r="AA177" s="118">
        <f t="shared" si="5"/>
        <v>80250</v>
      </c>
    </row>
    <row r="178" spans="1:27" ht="15.5" x14ac:dyDescent="0.35">
      <c r="A178" s="76"/>
      <c r="B178" s="76"/>
      <c r="C178" s="214"/>
      <c r="D178" s="76"/>
      <c r="E178" s="76"/>
      <c r="F178" s="76"/>
      <c r="G178" s="76" t="s">
        <v>18156</v>
      </c>
      <c r="H178" s="76"/>
      <c r="I178" s="118">
        <v>75000</v>
      </c>
      <c r="J178" s="76"/>
      <c r="K178" s="76" t="s">
        <v>8427</v>
      </c>
      <c r="L178" s="119" t="s">
        <v>6193</v>
      </c>
      <c r="M178" s="76" t="s">
        <v>8431</v>
      </c>
      <c r="N178" s="119">
        <v>844417</v>
      </c>
      <c r="O178" s="76" t="s">
        <v>1063</v>
      </c>
      <c r="P178" s="76" t="s">
        <v>1063</v>
      </c>
      <c r="Q178" s="119" t="s">
        <v>1226</v>
      </c>
      <c r="R178" s="119" t="s">
        <v>1066</v>
      </c>
      <c r="S178" s="76"/>
      <c r="T178" s="76"/>
      <c r="U178" s="76"/>
      <c r="V178" s="76"/>
      <c r="W178" s="76"/>
      <c r="X178" s="121"/>
      <c r="Y178" s="76"/>
      <c r="Z178" s="642">
        <f t="shared" si="4"/>
        <v>5250.0000000000009</v>
      </c>
      <c r="AA178" s="118">
        <f t="shared" si="5"/>
        <v>80250</v>
      </c>
    </row>
    <row r="179" spans="1:27" ht="15.5" x14ac:dyDescent="0.35">
      <c r="A179" s="76"/>
      <c r="B179" s="76"/>
      <c r="C179" s="214"/>
      <c r="D179" s="76"/>
      <c r="E179" s="76"/>
      <c r="F179" s="76"/>
      <c r="G179" s="76" t="s">
        <v>18157</v>
      </c>
      <c r="H179" s="76"/>
      <c r="I179" s="118">
        <v>75000</v>
      </c>
      <c r="J179" s="76"/>
      <c r="K179" s="76" t="s">
        <v>8427</v>
      </c>
      <c r="L179" s="119" t="s">
        <v>6193</v>
      </c>
      <c r="M179" s="76" t="s">
        <v>8337</v>
      </c>
      <c r="N179" s="119">
        <v>2108844</v>
      </c>
      <c r="O179" s="76" t="s">
        <v>1063</v>
      </c>
      <c r="P179" s="76" t="s">
        <v>1063</v>
      </c>
      <c r="Q179" s="119" t="s">
        <v>1226</v>
      </c>
      <c r="R179" s="119" t="s">
        <v>6193</v>
      </c>
      <c r="S179" s="76"/>
      <c r="T179" s="76"/>
      <c r="U179" s="76"/>
      <c r="V179" s="76"/>
      <c r="W179" s="76"/>
      <c r="X179" s="121"/>
      <c r="Y179" s="76"/>
      <c r="Z179" s="642">
        <f t="shared" si="4"/>
        <v>5250.0000000000009</v>
      </c>
      <c r="AA179" s="118">
        <f t="shared" si="5"/>
        <v>80250</v>
      </c>
    </row>
    <row r="180" spans="1:27" ht="15.5" x14ac:dyDescent="0.35">
      <c r="A180" s="76"/>
      <c r="B180" s="76"/>
      <c r="C180" s="214"/>
      <c r="D180" s="76"/>
      <c r="E180" s="76"/>
      <c r="F180" s="76"/>
      <c r="G180" s="76" t="s">
        <v>18158</v>
      </c>
      <c r="H180" s="76"/>
      <c r="I180" s="118">
        <v>75000</v>
      </c>
      <c r="J180" s="76"/>
      <c r="K180" s="76" t="s">
        <v>8427</v>
      </c>
      <c r="L180" s="119" t="s">
        <v>6193</v>
      </c>
      <c r="M180" s="76" t="s">
        <v>18117</v>
      </c>
      <c r="N180" s="119">
        <v>2300337</v>
      </c>
      <c r="O180" s="76" t="s">
        <v>1063</v>
      </c>
      <c r="P180" s="76" t="s">
        <v>1063</v>
      </c>
      <c r="Q180" s="119" t="s">
        <v>1226</v>
      </c>
      <c r="R180" s="119" t="s">
        <v>6193</v>
      </c>
      <c r="S180" s="76"/>
      <c r="T180" s="76"/>
      <c r="U180" s="76"/>
      <c r="V180" s="76"/>
      <c r="W180" s="76"/>
      <c r="X180" s="121"/>
      <c r="Y180" s="76"/>
      <c r="Z180" s="642">
        <f t="shared" si="4"/>
        <v>5250.0000000000009</v>
      </c>
      <c r="AA180" s="118">
        <f t="shared" si="5"/>
        <v>80250</v>
      </c>
    </row>
    <row r="181" spans="1:27" ht="15.5" x14ac:dyDescent="0.35">
      <c r="A181" s="76"/>
      <c r="B181" s="76"/>
      <c r="C181" s="214"/>
      <c r="D181" s="76"/>
      <c r="E181" s="76"/>
      <c r="F181" s="76"/>
      <c r="G181" s="76" t="s">
        <v>18159</v>
      </c>
      <c r="H181" s="76"/>
      <c r="I181" s="118">
        <v>75000</v>
      </c>
      <c r="J181" s="76"/>
      <c r="K181" s="76" t="s">
        <v>8427</v>
      </c>
      <c r="L181" s="119" t="s">
        <v>6193</v>
      </c>
      <c r="M181" s="76" t="s">
        <v>18119</v>
      </c>
      <c r="N181" s="119">
        <v>2160093</v>
      </c>
      <c r="O181" s="76" t="s">
        <v>1063</v>
      </c>
      <c r="P181" s="76" t="s">
        <v>1063</v>
      </c>
      <c r="Q181" s="119" t="s">
        <v>6193</v>
      </c>
      <c r="R181" s="119" t="s">
        <v>1066</v>
      </c>
      <c r="S181" s="76"/>
      <c r="T181" s="76"/>
      <c r="U181" s="76"/>
      <c r="V181" s="76"/>
      <c r="W181" s="76"/>
      <c r="X181" s="121"/>
      <c r="Y181" s="76"/>
      <c r="Z181" s="642">
        <f t="shared" si="4"/>
        <v>5250.0000000000009</v>
      </c>
      <c r="AA181" s="118">
        <f t="shared" si="5"/>
        <v>80250</v>
      </c>
    </row>
    <row r="182" spans="1:27" ht="15.5" x14ac:dyDescent="0.35">
      <c r="A182" s="76"/>
      <c r="B182" s="76"/>
      <c r="C182" s="214"/>
      <c r="D182" s="76"/>
      <c r="E182" s="76"/>
      <c r="F182" s="76"/>
      <c r="G182" s="76" t="s">
        <v>18155</v>
      </c>
      <c r="H182" s="76"/>
      <c r="I182" s="118">
        <v>75000</v>
      </c>
      <c r="J182" s="76"/>
      <c r="K182" s="76" t="s">
        <v>1765</v>
      </c>
      <c r="L182" s="119" t="s">
        <v>1765</v>
      </c>
      <c r="M182" s="76" t="s">
        <v>1765</v>
      </c>
      <c r="N182" s="119" t="s">
        <v>1765</v>
      </c>
      <c r="O182" s="76" t="s">
        <v>1063</v>
      </c>
      <c r="P182" s="76" t="s">
        <v>1063</v>
      </c>
      <c r="Q182" s="119" t="s">
        <v>1765</v>
      </c>
      <c r="R182" s="76" t="s">
        <v>1765</v>
      </c>
      <c r="S182" s="76"/>
      <c r="T182" s="76"/>
      <c r="U182" s="76"/>
      <c r="V182" s="76"/>
      <c r="W182" s="76"/>
      <c r="X182" s="121"/>
      <c r="Y182" s="76"/>
      <c r="Z182" s="642">
        <f t="shared" si="4"/>
        <v>5250.0000000000009</v>
      </c>
      <c r="AA182" s="118">
        <f t="shared" si="5"/>
        <v>80250</v>
      </c>
    </row>
    <row r="183" spans="1:27" ht="15.5" x14ac:dyDescent="0.35">
      <c r="A183" s="76"/>
      <c r="B183" s="76"/>
      <c r="C183" s="214"/>
      <c r="D183" s="76"/>
      <c r="E183" s="76"/>
      <c r="F183" s="76"/>
      <c r="G183" s="76" t="s">
        <v>18159</v>
      </c>
      <c r="H183" s="76"/>
      <c r="I183" s="118">
        <v>75000</v>
      </c>
      <c r="J183" s="76"/>
      <c r="K183" s="76" t="s">
        <v>8427</v>
      </c>
      <c r="L183" s="119" t="s">
        <v>6193</v>
      </c>
      <c r="M183" s="76" t="s">
        <v>18119</v>
      </c>
      <c r="N183" s="119">
        <v>2160092</v>
      </c>
      <c r="O183" s="76" t="s">
        <v>1063</v>
      </c>
      <c r="P183" s="76" t="s">
        <v>1063</v>
      </c>
      <c r="Q183" s="119" t="s">
        <v>6193</v>
      </c>
      <c r="R183" s="119" t="s">
        <v>1066</v>
      </c>
      <c r="S183" s="76"/>
      <c r="T183" s="76"/>
      <c r="U183" s="76"/>
      <c r="V183" s="76"/>
      <c r="W183" s="76"/>
      <c r="X183" s="121"/>
      <c r="Y183" s="76"/>
      <c r="Z183" s="642">
        <f t="shared" si="4"/>
        <v>5250.0000000000009</v>
      </c>
      <c r="AA183" s="118">
        <f t="shared" si="5"/>
        <v>80250</v>
      </c>
    </row>
    <row r="184" spans="1:27" ht="15.5" x14ac:dyDescent="0.35">
      <c r="A184" s="76"/>
      <c r="B184" s="76"/>
      <c r="C184" s="214"/>
      <c r="D184" s="76"/>
      <c r="E184" s="76"/>
      <c r="F184" s="76"/>
      <c r="G184" s="76" t="s">
        <v>18160</v>
      </c>
      <c r="H184" s="76"/>
      <c r="I184" s="118">
        <v>75000</v>
      </c>
      <c r="J184" s="76"/>
      <c r="K184" s="76" t="s">
        <v>8427</v>
      </c>
      <c r="L184" s="119" t="s">
        <v>6193</v>
      </c>
      <c r="M184" s="76" t="s">
        <v>8485</v>
      </c>
      <c r="N184" s="119">
        <v>917473</v>
      </c>
      <c r="O184" s="76" t="s">
        <v>1063</v>
      </c>
      <c r="P184" s="76" t="s">
        <v>1063</v>
      </c>
      <c r="Q184" s="119" t="s">
        <v>6193</v>
      </c>
      <c r="R184" s="119" t="s">
        <v>1066</v>
      </c>
      <c r="S184" s="76"/>
      <c r="T184" s="76"/>
      <c r="U184" s="76"/>
      <c r="V184" s="76"/>
      <c r="W184" s="76"/>
      <c r="X184" s="121"/>
      <c r="Y184" s="76"/>
      <c r="Z184" s="642">
        <f t="shared" si="4"/>
        <v>5250.0000000000009</v>
      </c>
      <c r="AA184" s="118">
        <f t="shared" si="5"/>
        <v>80250</v>
      </c>
    </row>
    <row r="185" spans="1:27" ht="15.5" x14ac:dyDescent="0.35">
      <c r="A185" s="76"/>
      <c r="B185" s="76"/>
      <c r="C185" s="214"/>
      <c r="D185" s="76"/>
      <c r="E185" s="76"/>
      <c r="F185" s="76"/>
      <c r="G185" s="76" t="s">
        <v>18161</v>
      </c>
      <c r="H185" s="76"/>
      <c r="I185" s="118">
        <v>75000</v>
      </c>
      <c r="J185" s="76"/>
      <c r="K185" s="76" t="s">
        <v>6193</v>
      </c>
      <c r="L185" s="119" t="s">
        <v>6193</v>
      </c>
      <c r="M185" s="76" t="s">
        <v>8417</v>
      </c>
      <c r="N185" s="119">
        <v>2165142</v>
      </c>
      <c r="O185" s="76" t="s">
        <v>1063</v>
      </c>
      <c r="P185" s="76" t="s">
        <v>1063</v>
      </c>
      <c r="Q185" s="119" t="s">
        <v>6193</v>
      </c>
      <c r="R185" s="119" t="s">
        <v>1066</v>
      </c>
      <c r="S185" s="76"/>
      <c r="T185" s="76"/>
      <c r="U185" s="76"/>
      <c r="V185" s="76"/>
      <c r="W185" s="76"/>
      <c r="X185" s="121"/>
      <c r="Y185" s="76"/>
      <c r="Z185" s="642">
        <f t="shared" si="4"/>
        <v>5250.0000000000009</v>
      </c>
      <c r="AA185" s="118">
        <f t="shared" si="5"/>
        <v>80250</v>
      </c>
    </row>
    <row r="186" spans="1:27" ht="15.5" x14ac:dyDescent="0.35">
      <c r="A186" s="76"/>
      <c r="B186" s="76"/>
      <c r="C186" s="214"/>
      <c r="D186" s="76"/>
      <c r="E186" s="76"/>
      <c r="F186" s="76"/>
      <c r="G186" s="76" t="s">
        <v>18162</v>
      </c>
      <c r="H186" s="76"/>
      <c r="I186" s="118">
        <v>75000</v>
      </c>
      <c r="J186" s="76"/>
      <c r="K186" s="76" t="s">
        <v>8427</v>
      </c>
      <c r="L186" s="119" t="s">
        <v>6193</v>
      </c>
      <c r="M186" s="76" t="s">
        <v>18125</v>
      </c>
      <c r="N186" s="119">
        <v>2002602</v>
      </c>
      <c r="O186" s="76" t="s">
        <v>1063</v>
      </c>
      <c r="P186" s="76" t="s">
        <v>1063</v>
      </c>
      <c r="Q186" s="119" t="s">
        <v>6193</v>
      </c>
      <c r="R186" s="119" t="s">
        <v>1066</v>
      </c>
      <c r="S186" s="76"/>
      <c r="T186" s="76"/>
      <c r="U186" s="76"/>
      <c r="V186" s="76"/>
      <c r="W186" s="76"/>
      <c r="X186" s="121"/>
      <c r="Y186" s="76"/>
      <c r="Z186" s="642">
        <f t="shared" si="4"/>
        <v>5250.0000000000009</v>
      </c>
      <c r="AA186" s="118">
        <f t="shared" si="5"/>
        <v>80250</v>
      </c>
    </row>
    <row r="187" spans="1:27" ht="15.5" x14ac:dyDescent="0.35">
      <c r="A187" s="76"/>
      <c r="B187" s="76"/>
      <c r="C187" s="214"/>
      <c r="D187" s="76"/>
      <c r="E187" s="76"/>
      <c r="F187" s="76"/>
      <c r="G187" s="76" t="s">
        <v>18163</v>
      </c>
      <c r="H187" s="76"/>
      <c r="I187" s="118">
        <v>8000</v>
      </c>
      <c r="J187" s="76"/>
      <c r="K187" s="76" t="s">
        <v>1765</v>
      </c>
      <c r="L187" s="119" t="s">
        <v>1765</v>
      </c>
      <c r="M187" s="76" t="s">
        <v>1765</v>
      </c>
      <c r="N187" s="119" t="s">
        <v>1765</v>
      </c>
      <c r="O187" s="76" t="s">
        <v>1063</v>
      </c>
      <c r="P187" s="76" t="s">
        <v>1063</v>
      </c>
      <c r="Q187" s="119" t="s">
        <v>1765</v>
      </c>
      <c r="R187" s="76" t="s">
        <v>1765</v>
      </c>
      <c r="S187" s="76"/>
      <c r="T187" s="76"/>
      <c r="U187" s="76"/>
      <c r="V187" s="76"/>
      <c r="W187" s="76"/>
      <c r="X187" s="121"/>
      <c r="Y187" s="76"/>
      <c r="Z187" s="642">
        <f t="shared" si="4"/>
        <v>560</v>
      </c>
      <c r="AA187" s="118">
        <f t="shared" si="5"/>
        <v>8560</v>
      </c>
    </row>
    <row r="188" spans="1:27" ht="15.5" x14ac:dyDescent="0.35">
      <c r="A188" s="76"/>
      <c r="B188" s="76"/>
      <c r="C188" s="214"/>
      <c r="D188" s="76"/>
      <c r="E188" s="76"/>
      <c r="F188" s="76"/>
      <c r="G188" s="76" t="s">
        <v>18164</v>
      </c>
      <c r="H188" s="76"/>
      <c r="I188" s="118">
        <v>75000</v>
      </c>
      <c r="J188" s="76"/>
      <c r="K188" s="76" t="s">
        <v>6193</v>
      </c>
      <c r="L188" s="119" t="s">
        <v>6193</v>
      </c>
      <c r="M188" s="76" t="s">
        <v>18104</v>
      </c>
      <c r="N188" s="119">
        <v>19163</v>
      </c>
      <c r="O188" s="76" t="s">
        <v>1063</v>
      </c>
      <c r="P188" s="76" t="s">
        <v>1063</v>
      </c>
      <c r="Q188" s="119" t="s">
        <v>6193</v>
      </c>
      <c r="R188" s="119" t="s">
        <v>1066</v>
      </c>
      <c r="S188" s="76"/>
      <c r="T188" s="76"/>
      <c r="U188" s="76"/>
      <c r="V188" s="76"/>
      <c r="W188" s="76"/>
      <c r="X188" s="121"/>
      <c r="Y188" s="76"/>
      <c r="Z188" s="642">
        <f t="shared" si="4"/>
        <v>5250.0000000000009</v>
      </c>
      <c r="AA188" s="118">
        <f t="shared" si="5"/>
        <v>80250</v>
      </c>
    </row>
    <row r="189" spans="1:27" ht="15.5" x14ac:dyDescent="0.35">
      <c r="A189" s="76"/>
      <c r="B189" s="76"/>
      <c r="C189" s="214"/>
      <c r="D189" s="76"/>
      <c r="E189" s="76"/>
      <c r="F189" s="76"/>
      <c r="G189" s="76" t="s">
        <v>18164</v>
      </c>
      <c r="H189" s="76"/>
      <c r="I189" s="118">
        <v>75000</v>
      </c>
      <c r="J189" s="76"/>
      <c r="K189" s="76" t="s">
        <v>6193</v>
      </c>
      <c r="L189" s="119" t="s">
        <v>6193</v>
      </c>
      <c r="M189" s="76" t="s">
        <v>18104</v>
      </c>
      <c r="N189" s="119">
        <v>19163</v>
      </c>
      <c r="O189" s="76" t="s">
        <v>1063</v>
      </c>
      <c r="P189" s="76" t="s">
        <v>1063</v>
      </c>
      <c r="Q189" s="119" t="s">
        <v>6193</v>
      </c>
      <c r="R189" s="119" t="s">
        <v>1066</v>
      </c>
      <c r="S189" s="76"/>
      <c r="T189" s="76"/>
      <c r="U189" s="76"/>
      <c r="V189" s="76"/>
      <c r="W189" s="76"/>
      <c r="X189" s="121"/>
      <c r="Y189" s="76"/>
      <c r="Z189" s="642">
        <f t="shared" si="4"/>
        <v>5250.0000000000009</v>
      </c>
      <c r="AA189" s="118">
        <f t="shared" si="5"/>
        <v>80250</v>
      </c>
    </row>
    <row r="190" spans="1:27" ht="15.5" x14ac:dyDescent="0.35">
      <c r="A190" s="76"/>
      <c r="B190" s="76"/>
      <c r="C190" s="214"/>
      <c r="D190" s="76"/>
      <c r="E190" s="76"/>
      <c r="F190" s="76"/>
      <c r="G190" s="76" t="s">
        <v>18165</v>
      </c>
      <c r="H190" s="76"/>
      <c r="I190" s="118">
        <v>75000</v>
      </c>
      <c r="J190" s="76"/>
      <c r="K190" s="76" t="s">
        <v>6193</v>
      </c>
      <c r="L190" s="119" t="s">
        <v>6193</v>
      </c>
      <c r="M190" s="76" t="s">
        <v>18166</v>
      </c>
      <c r="N190" s="119">
        <v>36350</v>
      </c>
      <c r="O190" s="76" t="s">
        <v>1063</v>
      </c>
      <c r="P190" s="76" t="s">
        <v>1063</v>
      </c>
      <c r="Q190" s="119" t="s">
        <v>6193</v>
      </c>
      <c r="R190" s="119" t="s">
        <v>1950</v>
      </c>
      <c r="S190" s="76"/>
      <c r="T190" s="76"/>
      <c r="U190" s="76"/>
      <c r="V190" s="76"/>
      <c r="W190" s="76"/>
      <c r="X190" s="121"/>
      <c r="Y190" s="76"/>
      <c r="Z190" s="642">
        <f t="shared" si="4"/>
        <v>5250.0000000000009</v>
      </c>
      <c r="AA190" s="118">
        <f t="shared" si="5"/>
        <v>80250</v>
      </c>
    </row>
    <row r="191" spans="1:27" ht="15.5" x14ac:dyDescent="0.35">
      <c r="A191" s="76"/>
      <c r="B191" s="76"/>
      <c r="C191" s="214"/>
      <c r="D191" s="76"/>
      <c r="E191" s="76"/>
      <c r="F191" s="76"/>
      <c r="G191" s="76" t="s">
        <v>18167</v>
      </c>
      <c r="H191" s="76"/>
      <c r="I191" s="118">
        <v>75000</v>
      </c>
      <c r="J191" s="76"/>
      <c r="K191" s="76" t="s">
        <v>6193</v>
      </c>
      <c r="L191" s="119" t="s">
        <v>6193</v>
      </c>
      <c r="M191" s="76" t="s">
        <v>18104</v>
      </c>
      <c r="N191" s="119">
        <v>24371</v>
      </c>
      <c r="O191" s="76" t="s">
        <v>1063</v>
      </c>
      <c r="P191" s="76" t="s">
        <v>1063</v>
      </c>
      <c r="Q191" s="119" t="s">
        <v>6193</v>
      </c>
      <c r="R191" s="119" t="s">
        <v>1066</v>
      </c>
      <c r="S191" s="76"/>
      <c r="T191" s="76"/>
      <c r="U191" s="76"/>
      <c r="V191" s="76"/>
      <c r="W191" s="76"/>
      <c r="X191" s="121"/>
      <c r="Y191" s="76"/>
      <c r="Z191" s="642">
        <f t="shared" si="4"/>
        <v>5250.0000000000009</v>
      </c>
      <c r="AA191" s="118">
        <f t="shared" si="5"/>
        <v>80250</v>
      </c>
    </row>
    <row r="192" spans="1:27" ht="15.5" x14ac:dyDescent="0.35">
      <c r="A192" s="76"/>
      <c r="B192" s="76"/>
      <c r="C192" s="214"/>
      <c r="D192" s="76"/>
      <c r="E192" s="76"/>
      <c r="F192" s="76"/>
      <c r="G192" s="76" t="s">
        <v>18168</v>
      </c>
      <c r="H192" s="76"/>
      <c r="I192" s="118">
        <v>75000</v>
      </c>
      <c r="J192" s="76"/>
      <c r="K192" s="76" t="s">
        <v>6193</v>
      </c>
      <c r="L192" s="119" t="s">
        <v>6193</v>
      </c>
      <c r="M192" s="76" t="s">
        <v>18104</v>
      </c>
      <c r="N192" s="119">
        <v>19164</v>
      </c>
      <c r="O192" s="76" t="s">
        <v>1063</v>
      </c>
      <c r="P192" s="76" t="s">
        <v>1063</v>
      </c>
      <c r="Q192" s="119" t="s">
        <v>6193</v>
      </c>
      <c r="R192" s="119" t="s">
        <v>1066</v>
      </c>
      <c r="S192" s="76"/>
      <c r="T192" s="76"/>
      <c r="U192" s="76"/>
      <c r="V192" s="76"/>
      <c r="W192" s="76"/>
      <c r="X192" s="121"/>
      <c r="Y192" s="76"/>
      <c r="Z192" s="642">
        <f t="shared" si="4"/>
        <v>5250.0000000000009</v>
      </c>
      <c r="AA192" s="118">
        <f t="shared" si="5"/>
        <v>80250</v>
      </c>
    </row>
    <row r="193" spans="1:27" ht="15.5" x14ac:dyDescent="0.35">
      <c r="A193" s="76"/>
      <c r="B193" s="76"/>
      <c r="C193" s="214"/>
      <c r="D193" s="76"/>
      <c r="E193" s="76"/>
      <c r="F193" s="76"/>
      <c r="G193" s="76" t="s">
        <v>18169</v>
      </c>
      <c r="H193" s="76"/>
      <c r="I193" s="118">
        <v>75000</v>
      </c>
      <c r="J193" s="76"/>
      <c r="K193" s="76" t="s">
        <v>6193</v>
      </c>
      <c r="L193" s="119" t="s">
        <v>6193</v>
      </c>
      <c r="M193" s="76" t="s">
        <v>6193</v>
      </c>
      <c r="N193" s="119" t="s">
        <v>18170</v>
      </c>
      <c r="O193" s="76" t="s">
        <v>1063</v>
      </c>
      <c r="P193" s="76" t="s">
        <v>1063</v>
      </c>
      <c r="Q193" s="119" t="s">
        <v>6193</v>
      </c>
      <c r="R193" s="119" t="s">
        <v>1066</v>
      </c>
      <c r="S193" s="76"/>
      <c r="T193" s="76"/>
      <c r="U193" s="76"/>
      <c r="V193" s="76"/>
      <c r="W193" s="76"/>
      <c r="X193" s="121"/>
      <c r="Y193" s="76"/>
      <c r="Z193" s="642">
        <f t="shared" si="4"/>
        <v>5250.0000000000009</v>
      </c>
      <c r="AA193" s="118">
        <f t="shared" si="5"/>
        <v>80250</v>
      </c>
    </row>
    <row r="194" spans="1:27" ht="15.5" x14ac:dyDescent="0.35">
      <c r="A194" s="76"/>
      <c r="B194" s="76"/>
      <c r="C194" s="214"/>
      <c r="D194" s="76"/>
      <c r="E194" s="76"/>
      <c r="F194" s="76"/>
      <c r="G194" s="76" t="s">
        <v>18171</v>
      </c>
      <c r="H194" s="76"/>
      <c r="I194" s="118">
        <v>75000</v>
      </c>
      <c r="J194" s="76"/>
      <c r="K194" s="76" t="s">
        <v>6193</v>
      </c>
      <c r="L194" s="119" t="s">
        <v>6193</v>
      </c>
      <c r="M194" s="76" t="s">
        <v>18111</v>
      </c>
      <c r="N194" s="119">
        <v>24370</v>
      </c>
      <c r="O194" s="76" t="s">
        <v>1063</v>
      </c>
      <c r="P194" s="76" t="s">
        <v>1063</v>
      </c>
      <c r="Q194" s="119" t="s">
        <v>6193</v>
      </c>
      <c r="R194" s="119" t="s">
        <v>1066</v>
      </c>
      <c r="S194" s="76"/>
      <c r="T194" s="76"/>
      <c r="U194" s="76"/>
      <c r="V194" s="76"/>
      <c r="W194" s="76"/>
      <c r="X194" s="121"/>
      <c r="Y194" s="76"/>
      <c r="Z194" s="642">
        <f t="shared" si="4"/>
        <v>5250.0000000000009</v>
      </c>
      <c r="AA194" s="118">
        <f t="shared" si="5"/>
        <v>80250</v>
      </c>
    </row>
    <row r="195" spans="1:27" ht="15.5" x14ac:dyDescent="0.35">
      <c r="A195" s="76"/>
      <c r="B195" s="76"/>
      <c r="C195" s="214"/>
      <c r="D195" s="76"/>
      <c r="E195" s="76"/>
      <c r="F195" s="76"/>
      <c r="G195" s="76" t="s">
        <v>18172</v>
      </c>
      <c r="H195" s="76"/>
      <c r="I195" s="118">
        <v>75000</v>
      </c>
      <c r="J195" s="76"/>
      <c r="K195" s="76" t="s">
        <v>6193</v>
      </c>
      <c r="L195" s="119" t="s">
        <v>6193</v>
      </c>
      <c r="M195" s="76" t="s">
        <v>18104</v>
      </c>
      <c r="N195" s="119">
        <v>13236</v>
      </c>
      <c r="O195" s="76" t="s">
        <v>1063</v>
      </c>
      <c r="P195" s="76" t="s">
        <v>1063</v>
      </c>
      <c r="Q195" s="119" t="s">
        <v>6193</v>
      </c>
      <c r="R195" s="119" t="s">
        <v>1066</v>
      </c>
      <c r="S195" s="76"/>
      <c r="T195" s="76"/>
      <c r="U195" s="76"/>
      <c r="V195" s="76"/>
      <c r="W195" s="76"/>
      <c r="X195" s="121"/>
      <c r="Y195" s="76"/>
      <c r="Z195" s="642">
        <f t="shared" si="4"/>
        <v>5250.0000000000009</v>
      </c>
      <c r="AA195" s="118">
        <f t="shared" si="5"/>
        <v>80250</v>
      </c>
    </row>
    <row r="196" spans="1:27" ht="15.5" x14ac:dyDescent="0.35">
      <c r="A196" s="76"/>
      <c r="B196" s="76"/>
      <c r="C196" s="214"/>
      <c r="D196" s="76"/>
      <c r="E196" s="76"/>
      <c r="F196" s="76"/>
      <c r="G196" s="76" t="s">
        <v>18173</v>
      </c>
      <c r="H196" s="76"/>
      <c r="I196" s="118">
        <v>75000</v>
      </c>
      <c r="J196" s="76"/>
      <c r="K196" s="76" t="s">
        <v>1765</v>
      </c>
      <c r="L196" s="119" t="s">
        <v>1765</v>
      </c>
      <c r="M196" s="76" t="s">
        <v>1765</v>
      </c>
      <c r="N196" s="119" t="s">
        <v>1765</v>
      </c>
      <c r="O196" s="76" t="s">
        <v>1063</v>
      </c>
      <c r="P196" s="76" t="s">
        <v>1063</v>
      </c>
      <c r="Q196" s="119" t="s">
        <v>1765</v>
      </c>
      <c r="R196" s="76" t="s">
        <v>1765</v>
      </c>
      <c r="S196" s="76"/>
      <c r="T196" s="76"/>
      <c r="U196" s="76"/>
      <c r="V196" s="76"/>
      <c r="W196" s="76"/>
      <c r="X196" s="121"/>
      <c r="Y196" s="76"/>
      <c r="Z196" s="642">
        <f t="shared" si="4"/>
        <v>5250.0000000000009</v>
      </c>
      <c r="AA196" s="118">
        <f t="shared" si="5"/>
        <v>80250</v>
      </c>
    </row>
    <row r="197" spans="1:27" ht="15.5" x14ac:dyDescent="0.35">
      <c r="A197" s="76"/>
      <c r="B197" s="76"/>
      <c r="C197" s="214"/>
      <c r="D197" s="76"/>
      <c r="E197" s="76"/>
      <c r="F197" s="76"/>
      <c r="G197" s="76" t="s">
        <v>18174</v>
      </c>
      <c r="H197" s="76"/>
      <c r="I197" s="118">
        <v>75000</v>
      </c>
      <c r="J197" s="76"/>
      <c r="K197" s="76" t="s">
        <v>1765</v>
      </c>
      <c r="L197" s="119" t="s">
        <v>1765</v>
      </c>
      <c r="M197" s="76" t="s">
        <v>1765</v>
      </c>
      <c r="N197" s="119" t="s">
        <v>1765</v>
      </c>
      <c r="O197" s="76" t="s">
        <v>1063</v>
      </c>
      <c r="P197" s="76" t="s">
        <v>1063</v>
      </c>
      <c r="Q197" s="119" t="s">
        <v>1765</v>
      </c>
      <c r="R197" s="76" t="s">
        <v>1765</v>
      </c>
      <c r="S197" s="76"/>
      <c r="T197" s="76"/>
      <c r="U197" s="76"/>
      <c r="V197" s="76"/>
      <c r="W197" s="76"/>
      <c r="X197" s="121"/>
      <c r="Y197" s="76"/>
      <c r="Z197" s="642">
        <f t="shared" si="4"/>
        <v>5250.0000000000009</v>
      </c>
      <c r="AA197" s="118">
        <f t="shared" si="5"/>
        <v>80250</v>
      </c>
    </row>
    <row r="198" spans="1:27" ht="15.5" x14ac:dyDescent="0.35">
      <c r="A198" s="76"/>
      <c r="B198" s="76"/>
      <c r="C198" s="214"/>
      <c r="D198" s="76"/>
      <c r="E198" s="76"/>
      <c r="F198" s="76"/>
      <c r="G198" s="76" t="s">
        <v>18175</v>
      </c>
      <c r="H198" s="76"/>
      <c r="I198" s="118">
        <v>75000</v>
      </c>
      <c r="J198" s="76"/>
      <c r="K198" s="76" t="s">
        <v>8427</v>
      </c>
      <c r="L198" s="119" t="s">
        <v>6193</v>
      </c>
      <c r="M198" s="76" t="s">
        <v>8337</v>
      </c>
      <c r="N198" s="119">
        <v>2105004</v>
      </c>
      <c r="O198" s="76" t="s">
        <v>1063</v>
      </c>
      <c r="P198" s="76" t="s">
        <v>1063</v>
      </c>
      <c r="Q198" s="119" t="s">
        <v>1226</v>
      </c>
      <c r="R198" s="119" t="s">
        <v>6193</v>
      </c>
      <c r="S198" s="76"/>
      <c r="T198" s="76"/>
      <c r="U198" s="76"/>
      <c r="V198" s="76"/>
      <c r="W198" s="76"/>
      <c r="X198" s="121"/>
      <c r="Y198" s="76"/>
      <c r="Z198" s="642">
        <f t="shared" ref="Z198:Z261" si="6">I198*Z$4</f>
        <v>5250.0000000000009</v>
      </c>
      <c r="AA198" s="118">
        <f t="shared" ref="AA198:AA261" si="7">I198+Z198</f>
        <v>80250</v>
      </c>
    </row>
    <row r="199" spans="1:27" ht="15.5" x14ac:dyDescent="0.35">
      <c r="A199" s="76"/>
      <c r="B199" s="76"/>
      <c r="C199" s="214"/>
      <c r="D199" s="76"/>
      <c r="E199" s="76"/>
      <c r="F199" s="76"/>
      <c r="G199" s="76" t="s">
        <v>18175</v>
      </c>
      <c r="H199" s="76"/>
      <c r="I199" s="118">
        <v>75000</v>
      </c>
      <c r="J199" s="76"/>
      <c r="K199" s="76" t="s">
        <v>8427</v>
      </c>
      <c r="L199" s="119" t="s">
        <v>6193</v>
      </c>
      <c r="M199" s="76" t="s">
        <v>8337</v>
      </c>
      <c r="N199" s="119">
        <v>2105005</v>
      </c>
      <c r="O199" s="76" t="s">
        <v>1063</v>
      </c>
      <c r="P199" s="76" t="s">
        <v>1063</v>
      </c>
      <c r="Q199" s="119" t="s">
        <v>1226</v>
      </c>
      <c r="R199" s="119" t="s">
        <v>6193</v>
      </c>
      <c r="S199" s="76"/>
      <c r="T199" s="76"/>
      <c r="U199" s="76"/>
      <c r="V199" s="76"/>
      <c r="W199" s="76"/>
      <c r="X199" s="121"/>
      <c r="Y199" s="76"/>
      <c r="Z199" s="642">
        <f t="shared" si="6"/>
        <v>5250.0000000000009</v>
      </c>
      <c r="AA199" s="118">
        <f t="shared" si="7"/>
        <v>80250</v>
      </c>
    </row>
    <row r="200" spans="1:27" ht="15.5" x14ac:dyDescent="0.35">
      <c r="A200" s="76"/>
      <c r="B200" s="76"/>
      <c r="C200" s="214"/>
      <c r="D200" s="76"/>
      <c r="E200" s="76"/>
      <c r="F200" s="76"/>
      <c r="G200" s="76" t="s">
        <v>18175</v>
      </c>
      <c r="H200" s="76"/>
      <c r="I200" s="118">
        <v>75000</v>
      </c>
      <c r="J200" s="76"/>
      <c r="K200" s="76" t="s">
        <v>8427</v>
      </c>
      <c r="L200" s="119" t="s">
        <v>6193</v>
      </c>
      <c r="M200" s="76" t="s">
        <v>8337</v>
      </c>
      <c r="N200" s="119">
        <v>2105006</v>
      </c>
      <c r="O200" s="76" t="s">
        <v>1063</v>
      </c>
      <c r="P200" s="76" t="s">
        <v>1063</v>
      </c>
      <c r="Q200" s="119" t="s">
        <v>1226</v>
      </c>
      <c r="R200" s="119" t="s">
        <v>6193</v>
      </c>
      <c r="S200" s="76"/>
      <c r="T200" s="76"/>
      <c r="U200" s="76"/>
      <c r="V200" s="76"/>
      <c r="W200" s="76"/>
      <c r="X200" s="121"/>
      <c r="Y200" s="76"/>
      <c r="Z200" s="642">
        <f t="shared" si="6"/>
        <v>5250.0000000000009</v>
      </c>
      <c r="AA200" s="118">
        <f t="shared" si="7"/>
        <v>80250</v>
      </c>
    </row>
    <row r="201" spans="1:27" ht="15.5" x14ac:dyDescent="0.35">
      <c r="A201" s="76"/>
      <c r="B201" s="76"/>
      <c r="C201" s="214"/>
      <c r="D201" s="76"/>
      <c r="E201" s="76"/>
      <c r="F201" s="76"/>
      <c r="G201" s="76" t="s">
        <v>18176</v>
      </c>
      <c r="H201" s="76"/>
      <c r="I201" s="118">
        <v>75000</v>
      </c>
      <c r="J201" s="76"/>
      <c r="K201" s="76" t="s">
        <v>8427</v>
      </c>
      <c r="L201" s="119" t="s">
        <v>6193</v>
      </c>
      <c r="M201" s="76" t="s">
        <v>8337</v>
      </c>
      <c r="N201" s="119">
        <v>2334417</v>
      </c>
      <c r="O201" s="76" t="s">
        <v>1063</v>
      </c>
      <c r="P201" s="76" t="s">
        <v>1063</v>
      </c>
      <c r="Q201" s="119" t="s">
        <v>1226</v>
      </c>
      <c r="R201" s="119" t="s">
        <v>6193</v>
      </c>
      <c r="S201" s="76"/>
      <c r="T201" s="76"/>
      <c r="U201" s="76"/>
      <c r="V201" s="76"/>
      <c r="W201" s="76"/>
      <c r="X201" s="121"/>
      <c r="Y201" s="76"/>
      <c r="Z201" s="642">
        <f t="shared" si="6"/>
        <v>5250.0000000000009</v>
      </c>
      <c r="AA201" s="118">
        <f t="shared" si="7"/>
        <v>80250</v>
      </c>
    </row>
    <row r="202" spans="1:27" ht="15.5" x14ac:dyDescent="0.35">
      <c r="A202" s="76"/>
      <c r="B202" s="76"/>
      <c r="C202" s="214"/>
      <c r="D202" s="76"/>
      <c r="E202" s="76"/>
      <c r="F202" s="76"/>
      <c r="G202" s="76" t="s">
        <v>18177</v>
      </c>
      <c r="H202" s="76"/>
      <c r="I202" s="118">
        <v>75000</v>
      </c>
      <c r="J202" s="76"/>
      <c r="K202" s="76" t="s">
        <v>8427</v>
      </c>
      <c r="L202" s="119" t="s">
        <v>6193</v>
      </c>
      <c r="M202" s="76" t="s">
        <v>8433</v>
      </c>
      <c r="N202" s="119">
        <v>2160385</v>
      </c>
      <c r="O202" s="76" t="s">
        <v>1063</v>
      </c>
      <c r="P202" s="76" t="s">
        <v>1063</v>
      </c>
      <c r="Q202" s="119" t="s">
        <v>6193</v>
      </c>
      <c r="R202" s="119" t="s">
        <v>1066</v>
      </c>
      <c r="S202" s="76"/>
      <c r="T202" s="76"/>
      <c r="U202" s="76"/>
      <c r="V202" s="76"/>
      <c r="W202" s="76"/>
      <c r="X202" s="121"/>
      <c r="Y202" s="76"/>
      <c r="Z202" s="642">
        <f t="shared" si="6"/>
        <v>5250.0000000000009</v>
      </c>
      <c r="AA202" s="118">
        <f t="shared" si="7"/>
        <v>80250</v>
      </c>
    </row>
    <row r="203" spans="1:27" ht="15.5" x14ac:dyDescent="0.35">
      <c r="A203" s="76"/>
      <c r="B203" s="76"/>
      <c r="C203" s="214"/>
      <c r="D203" s="76"/>
      <c r="E203" s="76"/>
      <c r="F203" s="76"/>
      <c r="G203" s="76" t="s">
        <v>18178</v>
      </c>
      <c r="H203" s="76"/>
      <c r="I203" s="118">
        <v>75000</v>
      </c>
      <c r="J203" s="76"/>
      <c r="K203" s="76" t="s">
        <v>8427</v>
      </c>
      <c r="L203" s="119" t="s">
        <v>6193</v>
      </c>
      <c r="M203" s="76" t="s">
        <v>8431</v>
      </c>
      <c r="N203" s="119">
        <v>843290</v>
      </c>
      <c r="O203" s="76" t="s">
        <v>1063</v>
      </c>
      <c r="P203" s="76" t="s">
        <v>1063</v>
      </c>
      <c r="Q203" s="119" t="s">
        <v>1226</v>
      </c>
      <c r="R203" s="119" t="s">
        <v>1066</v>
      </c>
      <c r="S203" s="76"/>
      <c r="T203" s="76"/>
      <c r="U203" s="76"/>
      <c r="V203" s="76"/>
      <c r="W203" s="76"/>
      <c r="X203" s="121"/>
      <c r="Y203" s="76"/>
      <c r="Z203" s="642">
        <f t="shared" si="6"/>
        <v>5250.0000000000009</v>
      </c>
      <c r="AA203" s="118">
        <f t="shared" si="7"/>
        <v>80250</v>
      </c>
    </row>
    <row r="204" spans="1:27" ht="15.5" x14ac:dyDescent="0.35">
      <c r="A204" s="76"/>
      <c r="B204" s="76"/>
      <c r="C204" s="214"/>
      <c r="D204" s="76"/>
      <c r="E204" s="76"/>
      <c r="F204" s="76"/>
      <c r="G204" s="76" t="s">
        <v>18179</v>
      </c>
      <c r="H204" s="76"/>
      <c r="I204" s="118">
        <v>8000</v>
      </c>
      <c r="J204" s="76"/>
      <c r="K204" s="76" t="s">
        <v>1765</v>
      </c>
      <c r="L204" s="119" t="s">
        <v>1765</v>
      </c>
      <c r="M204" s="76" t="s">
        <v>1765</v>
      </c>
      <c r="N204" s="119" t="s">
        <v>1765</v>
      </c>
      <c r="O204" s="76" t="s">
        <v>1063</v>
      </c>
      <c r="P204" s="76" t="s">
        <v>1063</v>
      </c>
      <c r="Q204" s="119" t="s">
        <v>1765</v>
      </c>
      <c r="R204" s="76" t="s">
        <v>1765</v>
      </c>
      <c r="S204" s="76"/>
      <c r="T204" s="76"/>
      <c r="U204" s="76"/>
      <c r="V204" s="76"/>
      <c r="W204" s="76"/>
      <c r="X204" s="121"/>
      <c r="Y204" s="76"/>
      <c r="Z204" s="642">
        <f t="shared" si="6"/>
        <v>560</v>
      </c>
      <c r="AA204" s="118">
        <f t="shared" si="7"/>
        <v>8560</v>
      </c>
    </row>
    <row r="205" spans="1:27" ht="15.5" x14ac:dyDescent="0.35">
      <c r="A205" s="76"/>
      <c r="B205" s="76"/>
      <c r="C205" s="214"/>
      <c r="D205" s="76"/>
      <c r="E205" s="76"/>
      <c r="F205" s="76"/>
      <c r="G205" s="76" t="s">
        <v>18180</v>
      </c>
      <c r="H205" s="76"/>
      <c r="I205" s="118">
        <v>75000</v>
      </c>
      <c r="J205" s="76"/>
      <c r="K205" s="76" t="s">
        <v>8427</v>
      </c>
      <c r="L205" s="119" t="s">
        <v>6193</v>
      </c>
      <c r="M205" s="76" t="s">
        <v>8337</v>
      </c>
      <c r="N205" s="119">
        <v>2105007</v>
      </c>
      <c r="O205" s="76" t="s">
        <v>1063</v>
      </c>
      <c r="P205" s="76" t="s">
        <v>1063</v>
      </c>
      <c r="Q205" s="119" t="s">
        <v>1226</v>
      </c>
      <c r="R205" s="119" t="s">
        <v>6193</v>
      </c>
      <c r="S205" s="76"/>
      <c r="T205" s="76"/>
      <c r="U205" s="76"/>
      <c r="V205" s="76"/>
      <c r="W205" s="76"/>
      <c r="X205" s="121"/>
      <c r="Y205" s="76"/>
      <c r="Z205" s="642">
        <f t="shared" si="6"/>
        <v>5250.0000000000009</v>
      </c>
      <c r="AA205" s="118">
        <f t="shared" si="7"/>
        <v>80250</v>
      </c>
    </row>
    <row r="206" spans="1:27" ht="15.5" x14ac:dyDescent="0.35">
      <c r="A206" s="76"/>
      <c r="B206" s="76"/>
      <c r="C206" s="214"/>
      <c r="D206" s="76"/>
      <c r="E206" s="76"/>
      <c r="F206" s="76"/>
      <c r="G206" s="76" t="s">
        <v>18180</v>
      </c>
      <c r="H206" s="76"/>
      <c r="I206" s="118">
        <v>75000</v>
      </c>
      <c r="J206" s="76"/>
      <c r="K206" s="76" t="s">
        <v>8427</v>
      </c>
      <c r="L206" s="119" t="s">
        <v>6193</v>
      </c>
      <c r="M206" s="76" t="s">
        <v>8337</v>
      </c>
      <c r="N206" s="119">
        <v>2105008</v>
      </c>
      <c r="O206" s="76" t="s">
        <v>1063</v>
      </c>
      <c r="P206" s="76" t="s">
        <v>1063</v>
      </c>
      <c r="Q206" s="119" t="s">
        <v>1226</v>
      </c>
      <c r="R206" s="119" t="s">
        <v>6193</v>
      </c>
      <c r="S206" s="76"/>
      <c r="T206" s="76"/>
      <c r="U206" s="76"/>
      <c r="V206" s="76"/>
      <c r="W206" s="76"/>
      <c r="X206" s="121"/>
      <c r="Y206" s="76"/>
      <c r="Z206" s="642">
        <f t="shared" si="6"/>
        <v>5250.0000000000009</v>
      </c>
      <c r="AA206" s="118">
        <f t="shared" si="7"/>
        <v>80250</v>
      </c>
    </row>
    <row r="207" spans="1:27" ht="15.5" x14ac:dyDescent="0.35">
      <c r="A207" s="76"/>
      <c r="B207" s="76"/>
      <c r="C207" s="214"/>
      <c r="D207" s="76"/>
      <c r="E207" s="76"/>
      <c r="F207" s="76"/>
      <c r="G207" s="76" t="s">
        <v>18180</v>
      </c>
      <c r="H207" s="76"/>
      <c r="I207" s="118">
        <v>75000</v>
      </c>
      <c r="J207" s="76"/>
      <c r="K207" s="76" t="s">
        <v>8427</v>
      </c>
      <c r="L207" s="119" t="s">
        <v>6193</v>
      </c>
      <c r="M207" s="76" t="s">
        <v>8337</v>
      </c>
      <c r="N207" s="119">
        <v>2105009</v>
      </c>
      <c r="O207" s="76" t="s">
        <v>1063</v>
      </c>
      <c r="P207" s="76" t="s">
        <v>1063</v>
      </c>
      <c r="Q207" s="119" t="s">
        <v>1226</v>
      </c>
      <c r="R207" s="119" t="s">
        <v>6193</v>
      </c>
      <c r="S207" s="76"/>
      <c r="T207" s="76"/>
      <c r="U207" s="76"/>
      <c r="V207" s="76"/>
      <c r="W207" s="76"/>
      <c r="X207" s="121"/>
      <c r="Y207" s="76"/>
      <c r="Z207" s="642">
        <f t="shared" si="6"/>
        <v>5250.0000000000009</v>
      </c>
      <c r="AA207" s="118">
        <f t="shared" si="7"/>
        <v>80250</v>
      </c>
    </row>
    <row r="208" spans="1:27" ht="15.5" x14ac:dyDescent="0.35">
      <c r="A208" s="76"/>
      <c r="B208" s="76"/>
      <c r="C208" s="214"/>
      <c r="D208" s="76"/>
      <c r="E208" s="76"/>
      <c r="F208" s="76"/>
      <c r="G208" s="76" t="s">
        <v>18181</v>
      </c>
      <c r="H208" s="76"/>
      <c r="I208" s="118">
        <v>75000</v>
      </c>
      <c r="J208" s="76"/>
      <c r="K208" s="76" t="s">
        <v>8427</v>
      </c>
      <c r="L208" s="119" t="s">
        <v>6193</v>
      </c>
      <c r="M208" s="76" t="s">
        <v>8337</v>
      </c>
      <c r="N208" s="119">
        <v>2105017</v>
      </c>
      <c r="O208" s="76" t="s">
        <v>1063</v>
      </c>
      <c r="P208" s="76" t="s">
        <v>1063</v>
      </c>
      <c r="Q208" s="119" t="s">
        <v>1226</v>
      </c>
      <c r="R208" s="119" t="s">
        <v>6193</v>
      </c>
      <c r="S208" s="76"/>
      <c r="T208" s="76"/>
      <c r="U208" s="76"/>
      <c r="V208" s="76"/>
      <c r="W208" s="76"/>
      <c r="X208" s="121"/>
      <c r="Y208" s="76"/>
      <c r="Z208" s="642">
        <f t="shared" si="6"/>
        <v>5250.0000000000009</v>
      </c>
      <c r="AA208" s="118">
        <f t="shared" si="7"/>
        <v>80250</v>
      </c>
    </row>
    <row r="209" spans="1:27" ht="15.5" x14ac:dyDescent="0.35">
      <c r="A209" s="76"/>
      <c r="B209" s="76"/>
      <c r="C209" s="214"/>
      <c r="D209" s="76"/>
      <c r="E209" s="76"/>
      <c r="F209" s="76"/>
      <c r="G209" s="76" t="s">
        <v>18182</v>
      </c>
      <c r="H209" s="76"/>
      <c r="I209" s="118">
        <v>75000</v>
      </c>
      <c r="J209" s="76"/>
      <c r="K209" s="76" t="s">
        <v>8427</v>
      </c>
      <c r="L209" s="119" t="s">
        <v>6193</v>
      </c>
      <c r="M209" s="76" t="s">
        <v>8337</v>
      </c>
      <c r="N209" s="119">
        <v>2105003</v>
      </c>
      <c r="O209" s="76" t="s">
        <v>1063</v>
      </c>
      <c r="P209" s="76" t="s">
        <v>1063</v>
      </c>
      <c r="Q209" s="119" t="s">
        <v>1226</v>
      </c>
      <c r="R209" s="119" t="s">
        <v>6193</v>
      </c>
      <c r="S209" s="76"/>
      <c r="T209" s="76"/>
      <c r="U209" s="76"/>
      <c r="V209" s="76"/>
      <c r="W209" s="76"/>
      <c r="X209" s="121"/>
      <c r="Y209" s="76"/>
      <c r="Z209" s="642">
        <f t="shared" si="6"/>
        <v>5250.0000000000009</v>
      </c>
      <c r="AA209" s="118">
        <f t="shared" si="7"/>
        <v>80250</v>
      </c>
    </row>
    <row r="210" spans="1:27" ht="15.5" x14ac:dyDescent="0.35">
      <c r="A210" s="76"/>
      <c r="B210" s="76"/>
      <c r="C210" s="214"/>
      <c r="D210" s="76"/>
      <c r="E210" s="76"/>
      <c r="F210" s="76"/>
      <c r="G210" s="76" t="s">
        <v>18182</v>
      </c>
      <c r="H210" s="76"/>
      <c r="I210" s="118">
        <v>75000</v>
      </c>
      <c r="J210" s="76"/>
      <c r="K210" s="76" t="s">
        <v>8427</v>
      </c>
      <c r="L210" s="119" t="s">
        <v>6193</v>
      </c>
      <c r="M210" s="76" t="s">
        <v>8337</v>
      </c>
      <c r="N210" s="119">
        <v>2105013</v>
      </c>
      <c r="O210" s="76" t="s">
        <v>1063</v>
      </c>
      <c r="P210" s="76" t="s">
        <v>1063</v>
      </c>
      <c r="Q210" s="119" t="s">
        <v>1226</v>
      </c>
      <c r="R210" s="119" t="s">
        <v>6193</v>
      </c>
      <c r="S210" s="76"/>
      <c r="T210" s="76"/>
      <c r="U210" s="76"/>
      <c r="V210" s="76"/>
      <c r="W210" s="76"/>
      <c r="X210" s="121"/>
      <c r="Y210" s="76"/>
      <c r="Z210" s="642">
        <f t="shared" si="6"/>
        <v>5250.0000000000009</v>
      </c>
      <c r="AA210" s="118">
        <f t="shared" si="7"/>
        <v>80250</v>
      </c>
    </row>
    <row r="211" spans="1:27" ht="15.5" x14ac:dyDescent="0.35">
      <c r="A211" s="76"/>
      <c r="B211" s="76"/>
      <c r="C211" s="214"/>
      <c r="D211" s="76"/>
      <c r="E211" s="76"/>
      <c r="F211" s="76"/>
      <c r="G211" s="76" t="s">
        <v>18182</v>
      </c>
      <c r="H211" s="76"/>
      <c r="I211" s="118">
        <v>75000</v>
      </c>
      <c r="J211" s="76"/>
      <c r="K211" s="76" t="s">
        <v>8427</v>
      </c>
      <c r="L211" s="119" t="s">
        <v>6193</v>
      </c>
      <c r="M211" s="76" t="s">
        <v>8337</v>
      </c>
      <c r="N211" s="119">
        <v>2105014</v>
      </c>
      <c r="O211" s="76" t="s">
        <v>1063</v>
      </c>
      <c r="P211" s="76" t="s">
        <v>1063</v>
      </c>
      <c r="Q211" s="119" t="s">
        <v>1226</v>
      </c>
      <c r="R211" s="119" t="s">
        <v>6193</v>
      </c>
      <c r="S211" s="76"/>
      <c r="T211" s="76"/>
      <c r="U211" s="76"/>
      <c r="V211" s="76"/>
      <c r="W211" s="76"/>
      <c r="X211" s="121"/>
      <c r="Y211" s="76"/>
      <c r="Z211" s="642">
        <f t="shared" si="6"/>
        <v>5250.0000000000009</v>
      </c>
      <c r="AA211" s="118">
        <f t="shared" si="7"/>
        <v>80250</v>
      </c>
    </row>
    <row r="212" spans="1:27" ht="15.5" x14ac:dyDescent="0.35">
      <c r="A212" s="76"/>
      <c r="B212" s="76"/>
      <c r="C212" s="214"/>
      <c r="D212" s="76"/>
      <c r="E212" s="76"/>
      <c r="F212" s="76"/>
      <c r="G212" s="76" t="s">
        <v>18183</v>
      </c>
      <c r="H212" s="76"/>
      <c r="I212" s="118">
        <v>75000</v>
      </c>
      <c r="J212" s="76"/>
      <c r="K212" s="76" t="s">
        <v>8427</v>
      </c>
      <c r="L212" s="119" t="s">
        <v>6193</v>
      </c>
      <c r="M212" s="76" t="s">
        <v>8508</v>
      </c>
      <c r="N212" s="119">
        <v>2378683</v>
      </c>
      <c r="O212" s="76" t="s">
        <v>1063</v>
      </c>
      <c r="P212" s="76" t="s">
        <v>1063</v>
      </c>
      <c r="Q212" s="119" t="s">
        <v>1226</v>
      </c>
      <c r="R212" s="76" t="s">
        <v>6193</v>
      </c>
      <c r="S212" s="76"/>
      <c r="T212" s="76"/>
      <c r="U212" s="76"/>
      <c r="V212" s="76"/>
      <c r="W212" s="76"/>
      <c r="X212" s="121"/>
      <c r="Y212" s="76"/>
      <c r="Z212" s="642">
        <f t="shared" si="6"/>
        <v>5250.0000000000009</v>
      </c>
      <c r="AA212" s="118">
        <f t="shared" si="7"/>
        <v>80250</v>
      </c>
    </row>
    <row r="213" spans="1:27" ht="15.5" x14ac:dyDescent="0.35">
      <c r="A213" s="76"/>
      <c r="B213" s="76"/>
      <c r="C213" s="214"/>
      <c r="D213" s="76"/>
      <c r="E213" s="76"/>
      <c r="F213" s="76"/>
      <c r="G213" s="76" t="s">
        <v>18184</v>
      </c>
      <c r="H213" s="76"/>
      <c r="I213" s="118">
        <v>75000</v>
      </c>
      <c r="J213" s="76"/>
      <c r="K213" s="76" t="s">
        <v>18185</v>
      </c>
      <c r="L213" s="119" t="s">
        <v>6193</v>
      </c>
      <c r="M213" s="76" t="s">
        <v>18186</v>
      </c>
      <c r="N213" s="119" t="s">
        <v>18187</v>
      </c>
      <c r="O213" s="76" t="s">
        <v>1063</v>
      </c>
      <c r="P213" s="76" t="s">
        <v>1063</v>
      </c>
      <c r="Q213" s="119" t="s">
        <v>6193</v>
      </c>
      <c r="R213" s="76" t="s">
        <v>6193</v>
      </c>
      <c r="S213" s="76"/>
      <c r="T213" s="76"/>
      <c r="U213" s="76"/>
      <c r="V213" s="76"/>
      <c r="W213" s="76"/>
      <c r="X213" s="121"/>
      <c r="Y213" s="76"/>
      <c r="Z213" s="642">
        <f t="shared" si="6"/>
        <v>5250.0000000000009</v>
      </c>
      <c r="AA213" s="118">
        <f t="shared" si="7"/>
        <v>80250</v>
      </c>
    </row>
    <row r="214" spans="1:27" ht="15.5" x14ac:dyDescent="0.35">
      <c r="A214" s="76"/>
      <c r="B214" s="76"/>
      <c r="C214" s="214"/>
      <c r="D214" s="76"/>
      <c r="E214" s="76"/>
      <c r="F214" s="76"/>
      <c r="G214" s="76" t="s">
        <v>18188</v>
      </c>
      <c r="H214" s="76"/>
      <c r="I214" s="118">
        <v>75000</v>
      </c>
      <c r="J214" s="76"/>
      <c r="K214" s="76" t="s">
        <v>5775</v>
      </c>
      <c r="L214" s="119" t="s">
        <v>6193</v>
      </c>
      <c r="M214" s="76" t="s">
        <v>8423</v>
      </c>
      <c r="N214" s="119">
        <v>2939281</v>
      </c>
      <c r="O214" s="76" t="s">
        <v>1063</v>
      </c>
      <c r="P214" s="76" t="s">
        <v>1063</v>
      </c>
      <c r="Q214" s="119" t="s">
        <v>18189</v>
      </c>
      <c r="R214" s="76" t="s">
        <v>1066</v>
      </c>
      <c r="S214" s="76"/>
      <c r="T214" s="76"/>
      <c r="U214" s="76"/>
      <c r="V214" s="76"/>
      <c r="W214" s="76"/>
      <c r="X214" s="121"/>
      <c r="Y214" s="76"/>
      <c r="Z214" s="642">
        <f t="shared" si="6"/>
        <v>5250.0000000000009</v>
      </c>
      <c r="AA214" s="118">
        <f t="shared" si="7"/>
        <v>80250</v>
      </c>
    </row>
    <row r="215" spans="1:27" ht="15.5" x14ac:dyDescent="0.35">
      <c r="A215" s="76"/>
      <c r="B215" s="76"/>
      <c r="C215" s="214"/>
      <c r="D215" s="76"/>
      <c r="E215" s="76"/>
      <c r="F215" s="76"/>
      <c r="G215" s="76" t="s">
        <v>18188</v>
      </c>
      <c r="H215" s="76"/>
      <c r="I215" s="118">
        <v>75000</v>
      </c>
      <c r="J215" s="76"/>
      <c r="K215" s="76" t="s">
        <v>5775</v>
      </c>
      <c r="L215" s="119" t="s">
        <v>6193</v>
      </c>
      <c r="M215" s="76" t="s">
        <v>8423</v>
      </c>
      <c r="N215" s="119">
        <v>2939294</v>
      </c>
      <c r="O215" s="76" t="s">
        <v>1063</v>
      </c>
      <c r="P215" s="76" t="s">
        <v>1063</v>
      </c>
      <c r="Q215" s="119" t="s">
        <v>18189</v>
      </c>
      <c r="R215" s="76" t="s">
        <v>1066</v>
      </c>
      <c r="S215" s="76"/>
      <c r="T215" s="76"/>
      <c r="U215" s="76"/>
      <c r="V215" s="76"/>
      <c r="W215" s="76"/>
      <c r="X215" s="121"/>
      <c r="Y215" s="76"/>
      <c r="Z215" s="642">
        <f t="shared" si="6"/>
        <v>5250.0000000000009</v>
      </c>
      <c r="AA215" s="118">
        <f t="shared" si="7"/>
        <v>80250</v>
      </c>
    </row>
    <row r="216" spans="1:27" ht="15.5" x14ac:dyDescent="0.35">
      <c r="A216" s="76"/>
      <c r="B216" s="76"/>
      <c r="C216" s="214"/>
      <c r="D216" s="76"/>
      <c r="E216" s="76"/>
      <c r="F216" s="76"/>
      <c r="G216" s="76" t="s">
        <v>18188</v>
      </c>
      <c r="H216" s="76"/>
      <c r="I216" s="118">
        <v>75000</v>
      </c>
      <c r="J216" s="76"/>
      <c r="K216" s="76" t="s">
        <v>5775</v>
      </c>
      <c r="L216" s="119" t="s">
        <v>6193</v>
      </c>
      <c r="M216" s="76" t="s">
        <v>8423</v>
      </c>
      <c r="N216" s="119">
        <v>2939284</v>
      </c>
      <c r="O216" s="76" t="s">
        <v>1063</v>
      </c>
      <c r="P216" s="76" t="s">
        <v>1063</v>
      </c>
      <c r="Q216" s="119" t="s">
        <v>18189</v>
      </c>
      <c r="R216" s="76" t="s">
        <v>1066</v>
      </c>
      <c r="S216" s="76"/>
      <c r="T216" s="76"/>
      <c r="U216" s="76"/>
      <c r="V216" s="76"/>
      <c r="W216" s="76"/>
      <c r="X216" s="121"/>
      <c r="Y216" s="76"/>
      <c r="Z216" s="642">
        <f t="shared" si="6"/>
        <v>5250.0000000000009</v>
      </c>
      <c r="AA216" s="118">
        <f t="shared" si="7"/>
        <v>80250</v>
      </c>
    </row>
    <row r="217" spans="1:27" ht="15.5" x14ac:dyDescent="0.35">
      <c r="A217" s="76"/>
      <c r="B217" s="76"/>
      <c r="C217" s="214"/>
      <c r="D217" s="76"/>
      <c r="E217" s="76"/>
      <c r="F217" s="76"/>
      <c r="G217" s="76" t="s">
        <v>18188</v>
      </c>
      <c r="H217" s="76"/>
      <c r="I217" s="118">
        <v>75000</v>
      </c>
      <c r="J217" s="76"/>
      <c r="K217" s="76" t="s">
        <v>5775</v>
      </c>
      <c r="L217" s="119" t="s">
        <v>6193</v>
      </c>
      <c r="M217" s="76" t="s">
        <v>8423</v>
      </c>
      <c r="N217" s="119">
        <v>2939296</v>
      </c>
      <c r="O217" s="76" t="s">
        <v>1063</v>
      </c>
      <c r="P217" s="76" t="s">
        <v>1063</v>
      </c>
      <c r="Q217" s="119" t="s">
        <v>18189</v>
      </c>
      <c r="R217" s="76" t="s">
        <v>1066</v>
      </c>
      <c r="S217" s="76"/>
      <c r="T217" s="76"/>
      <c r="U217" s="76"/>
      <c r="V217" s="76"/>
      <c r="W217" s="76"/>
      <c r="X217" s="121"/>
      <c r="Y217" s="76"/>
      <c r="Z217" s="642">
        <f t="shared" si="6"/>
        <v>5250.0000000000009</v>
      </c>
      <c r="AA217" s="118">
        <f t="shared" si="7"/>
        <v>80250</v>
      </c>
    </row>
    <row r="218" spans="1:27" ht="15.5" x14ac:dyDescent="0.35">
      <c r="A218" s="76"/>
      <c r="B218" s="76"/>
      <c r="C218" s="214"/>
      <c r="D218" s="76"/>
      <c r="E218" s="76"/>
      <c r="F218" s="76"/>
      <c r="G218" s="76" t="s">
        <v>18188</v>
      </c>
      <c r="H218" s="76"/>
      <c r="I218" s="118">
        <v>75000</v>
      </c>
      <c r="J218" s="76"/>
      <c r="K218" s="76" t="s">
        <v>5775</v>
      </c>
      <c r="L218" s="119" t="s">
        <v>6193</v>
      </c>
      <c r="M218" s="76" t="s">
        <v>8423</v>
      </c>
      <c r="N218" s="119">
        <v>2939287</v>
      </c>
      <c r="O218" s="76" t="s">
        <v>1063</v>
      </c>
      <c r="P218" s="76" t="s">
        <v>1063</v>
      </c>
      <c r="Q218" s="119" t="s">
        <v>18189</v>
      </c>
      <c r="R218" s="76" t="s">
        <v>1066</v>
      </c>
      <c r="S218" s="76"/>
      <c r="T218" s="76"/>
      <c r="U218" s="76"/>
      <c r="V218" s="76"/>
      <c r="W218" s="76"/>
      <c r="X218" s="121"/>
      <c r="Y218" s="76"/>
      <c r="Z218" s="642">
        <f t="shared" si="6"/>
        <v>5250.0000000000009</v>
      </c>
      <c r="AA218" s="118">
        <f t="shared" si="7"/>
        <v>80250</v>
      </c>
    </row>
    <row r="219" spans="1:27" ht="15.5" x14ac:dyDescent="0.35">
      <c r="A219" s="76"/>
      <c r="B219" s="76"/>
      <c r="C219" s="214"/>
      <c r="D219" s="76"/>
      <c r="E219" s="76"/>
      <c r="F219" s="76"/>
      <c r="G219" s="76" t="s">
        <v>18188</v>
      </c>
      <c r="H219" s="76"/>
      <c r="I219" s="118">
        <v>75000</v>
      </c>
      <c r="J219" s="76"/>
      <c r="K219" s="76" t="s">
        <v>5775</v>
      </c>
      <c r="L219" s="119" t="s">
        <v>6193</v>
      </c>
      <c r="M219" s="76" t="s">
        <v>8423</v>
      </c>
      <c r="N219" s="119">
        <v>2939298</v>
      </c>
      <c r="O219" s="76" t="s">
        <v>1063</v>
      </c>
      <c r="P219" s="76" t="s">
        <v>1063</v>
      </c>
      <c r="Q219" s="119" t="s">
        <v>1226</v>
      </c>
      <c r="R219" s="76" t="s">
        <v>1066</v>
      </c>
      <c r="S219" s="76"/>
      <c r="T219" s="76"/>
      <c r="U219" s="76"/>
      <c r="V219" s="76"/>
      <c r="W219" s="76"/>
      <c r="X219" s="121"/>
      <c r="Y219" s="76"/>
      <c r="Z219" s="642">
        <f t="shared" si="6"/>
        <v>5250.0000000000009</v>
      </c>
      <c r="AA219" s="118">
        <f t="shared" si="7"/>
        <v>80250</v>
      </c>
    </row>
    <row r="220" spans="1:27" ht="15.5" x14ac:dyDescent="0.35">
      <c r="A220" s="76"/>
      <c r="B220" s="76"/>
      <c r="C220" s="214"/>
      <c r="D220" s="76"/>
      <c r="E220" s="76"/>
      <c r="F220" s="76"/>
      <c r="G220" s="76" t="s">
        <v>18190</v>
      </c>
      <c r="H220" s="76"/>
      <c r="I220" s="118">
        <v>75000</v>
      </c>
      <c r="J220" s="76"/>
      <c r="K220" s="76" t="s">
        <v>5537</v>
      </c>
      <c r="L220" s="119" t="s">
        <v>6193</v>
      </c>
      <c r="M220" s="76" t="s">
        <v>18191</v>
      </c>
      <c r="N220" s="119">
        <v>285097</v>
      </c>
      <c r="O220" s="76" t="s">
        <v>1063</v>
      </c>
      <c r="P220" s="76" t="s">
        <v>1063</v>
      </c>
      <c r="Q220" s="119" t="s">
        <v>6193</v>
      </c>
      <c r="R220" s="76" t="s">
        <v>1066</v>
      </c>
      <c r="S220" s="76"/>
      <c r="T220" s="76"/>
      <c r="U220" s="76"/>
      <c r="V220" s="76"/>
      <c r="W220" s="76"/>
      <c r="X220" s="121"/>
      <c r="Y220" s="76"/>
      <c r="Z220" s="642">
        <f t="shared" si="6"/>
        <v>5250.0000000000009</v>
      </c>
      <c r="AA220" s="118">
        <f t="shared" si="7"/>
        <v>80250</v>
      </c>
    </row>
    <row r="221" spans="1:27" ht="15.5" x14ac:dyDescent="0.35">
      <c r="A221" s="76"/>
      <c r="B221" s="76"/>
      <c r="C221" s="214"/>
      <c r="D221" s="76"/>
      <c r="E221" s="76"/>
      <c r="F221" s="76"/>
      <c r="G221" s="76" t="s">
        <v>18190</v>
      </c>
      <c r="H221" s="76"/>
      <c r="I221" s="118">
        <v>75000</v>
      </c>
      <c r="J221" s="76"/>
      <c r="K221" s="76" t="s">
        <v>5537</v>
      </c>
      <c r="L221" s="119" t="s">
        <v>6193</v>
      </c>
      <c r="M221" s="76" t="s">
        <v>18191</v>
      </c>
      <c r="N221" s="119">
        <v>285098</v>
      </c>
      <c r="O221" s="76" t="s">
        <v>1063</v>
      </c>
      <c r="P221" s="76" t="s">
        <v>1063</v>
      </c>
      <c r="Q221" s="119" t="s">
        <v>6193</v>
      </c>
      <c r="R221" s="76" t="s">
        <v>1066</v>
      </c>
      <c r="S221" s="76"/>
      <c r="T221" s="76"/>
      <c r="U221" s="76"/>
      <c r="V221" s="76"/>
      <c r="W221" s="76"/>
      <c r="X221" s="121"/>
      <c r="Y221" s="76"/>
      <c r="Z221" s="642">
        <f t="shared" si="6"/>
        <v>5250.0000000000009</v>
      </c>
      <c r="AA221" s="118">
        <f t="shared" si="7"/>
        <v>80250</v>
      </c>
    </row>
    <row r="222" spans="1:27" ht="15.5" x14ac:dyDescent="0.35">
      <c r="A222" s="76"/>
      <c r="B222" s="76"/>
      <c r="C222" s="214"/>
      <c r="D222" s="76"/>
      <c r="E222" s="76"/>
      <c r="F222" s="76"/>
      <c r="G222" s="76" t="s">
        <v>18192</v>
      </c>
      <c r="H222" s="76"/>
      <c r="I222" s="118">
        <v>75000</v>
      </c>
      <c r="J222" s="76"/>
      <c r="K222" s="76" t="s">
        <v>18193</v>
      </c>
      <c r="L222" s="119" t="s">
        <v>6193</v>
      </c>
      <c r="M222" s="76" t="s">
        <v>18194</v>
      </c>
      <c r="N222" s="119" t="s">
        <v>18195</v>
      </c>
      <c r="O222" s="76" t="s">
        <v>1063</v>
      </c>
      <c r="P222" s="76" t="s">
        <v>1063</v>
      </c>
      <c r="Q222" s="119" t="s">
        <v>3033</v>
      </c>
      <c r="R222" s="76" t="s">
        <v>18196</v>
      </c>
      <c r="S222" s="76"/>
      <c r="T222" s="76"/>
      <c r="U222" s="76"/>
      <c r="V222" s="76"/>
      <c r="W222" s="76"/>
      <c r="X222" s="121"/>
      <c r="Y222" s="76"/>
      <c r="Z222" s="642">
        <f t="shared" si="6"/>
        <v>5250.0000000000009</v>
      </c>
      <c r="AA222" s="118">
        <f t="shared" si="7"/>
        <v>80250</v>
      </c>
    </row>
    <row r="223" spans="1:27" ht="15.5" x14ac:dyDescent="0.35">
      <c r="A223" s="76"/>
      <c r="B223" s="76"/>
      <c r="C223" s="214"/>
      <c r="D223" s="76"/>
      <c r="E223" s="76"/>
      <c r="F223" s="76"/>
      <c r="G223" s="76" t="s">
        <v>18197</v>
      </c>
      <c r="H223" s="76"/>
      <c r="I223" s="118">
        <v>4000</v>
      </c>
      <c r="J223" s="76"/>
      <c r="K223" s="76" t="s">
        <v>1765</v>
      </c>
      <c r="L223" s="119" t="s">
        <v>1765</v>
      </c>
      <c r="M223" s="76" t="s">
        <v>1765</v>
      </c>
      <c r="N223" s="119" t="s">
        <v>1765</v>
      </c>
      <c r="O223" s="76" t="s">
        <v>1063</v>
      </c>
      <c r="P223" s="76" t="s">
        <v>1063</v>
      </c>
      <c r="Q223" s="119" t="s">
        <v>1765</v>
      </c>
      <c r="R223" s="76" t="s">
        <v>1765</v>
      </c>
      <c r="S223" s="76"/>
      <c r="T223" s="76"/>
      <c r="U223" s="76"/>
      <c r="V223" s="76"/>
      <c r="W223" s="76"/>
      <c r="X223" s="121"/>
      <c r="Y223" s="76"/>
      <c r="Z223" s="642">
        <f t="shared" si="6"/>
        <v>280</v>
      </c>
      <c r="AA223" s="118">
        <f t="shared" si="7"/>
        <v>4280</v>
      </c>
    </row>
    <row r="224" spans="1:27" ht="15.5" x14ac:dyDescent="0.35">
      <c r="A224" s="76"/>
      <c r="B224" s="76"/>
      <c r="C224" s="214"/>
      <c r="D224" s="76"/>
      <c r="E224" s="76"/>
      <c r="F224" s="76"/>
      <c r="G224" s="76" t="s">
        <v>18198</v>
      </c>
      <c r="H224" s="76"/>
      <c r="I224" s="118">
        <v>75000</v>
      </c>
      <c r="J224" s="76"/>
      <c r="K224" s="76" t="s">
        <v>1062</v>
      </c>
      <c r="L224" s="119" t="s">
        <v>6193</v>
      </c>
      <c r="M224" s="76" t="s">
        <v>1120</v>
      </c>
      <c r="N224" s="119">
        <v>206297276</v>
      </c>
      <c r="O224" s="76" t="s">
        <v>1063</v>
      </c>
      <c r="P224" s="76" t="s">
        <v>1063</v>
      </c>
      <c r="Q224" s="119" t="s">
        <v>6193</v>
      </c>
      <c r="R224" s="76" t="s">
        <v>1697</v>
      </c>
      <c r="S224" s="76"/>
      <c r="T224" s="76"/>
      <c r="U224" s="76"/>
      <c r="V224" s="76"/>
      <c r="W224" s="76"/>
      <c r="X224" s="121"/>
      <c r="Y224" s="76"/>
      <c r="Z224" s="642">
        <f t="shared" si="6"/>
        <v>5250.0000000000009</v>
      </c>
      <c r="AA224" s="118">
        <f t="shared" si="7"/>
        <v>80250</v>
      </c>
    </row>
    <row r="225" spans="1:27" ht="15.5" x14ac:dyDescent="0.35">
      <c r="A225" s="76"/>
      <c r="B225" s="76"/>
      <c r="C225" s="214"/>
      <c r="D225" s="76"/>
      <c r="E225" s="76"/>
      <c r="F225" s="76"/>
      <c r="G225" s="76" t="s">
        <v>18199</v>
      </c>
      <c r="H225" s="76"/>
      <c r="I225" s="118">
        <v>75000</v>
      </c>
      <c r="J225" s="76"/>
      <c r="K225" s="76" t="s">
        <v>18185</v>
      </c>
      <c r="L225" s="119" t="s">
        <v>6193</v>
      </c>
      <c r="M225" s="76" t="s">
        <v>18200</v>
      </c>
      <c r="N225" s="119">
        <v>5897648</v>
      </c>
      <c r="O225" s="76" t="s">
        <v>1063</v>
      </c>
      <c r="P225" s="76" t="s">
        <v>1063</v>
      </c>
      <c r="Q225" s="119" t="s">
        <v>6193</v>
      </c>
      <c r="R225" s="76" t="s">
        <v>2968</v>
      </c>
      <c r="S225" s="76"/>
      <c r="T225" s="76"/>
      <c r="U225" s="76"/>
      <c r="V225" s="76"/>
      <c r="W225" s="76"/>
      <c r="X225" s="121"/>
      <c r="Y225" s="76"/>
      <c r="Z225" s="642">
        <f t="shared" si="6"/>
        <v>5250.0000000000009</v>
      </c>
      <c r="AA225" s="118">
        <f t="shared" si="7"/>
        <v>80250</v>
      </c>
    </row>
    <row r="226" spans="1:27" ht="15.5" x14ac:dyDescent="0.35">
      <c r="A226" s="76"/>
      <c r="B226" s="76"/>
      <c r="C226" s="214"/>
      <c r="D226" s="76"/>
      <c r="E226" s="76"/>
      <c r="F226" s="76"/>
      <c r="G226" s="76" t="s">
        <v>18201</v>
      </c>
      <c r="H226" s="76"/>
      <c r="I226" s="118">
        <v>75000</v>
      </c>
      <c r="J226" s="76"/>
      <c r="K226" s="76" t="s">
        <v>1765</v>
      </c>
      <c r="L226" s="119" t="s">
        <v>1765</v>
      </c>
      <c r="M226" s="76" t="s">
        <v>1765</v>
      </c>
      <c r="N226" s="119" t="s">
        <v>1765</v>
      </c>
      <c r="O226" s="76" t="s">
        <v>1063</v>
      </c>
      <c r="P226" s="76" t="s">
        <v>1063</v>
      </c>
      <c r="Q226" s="119" t="s">
        <v>1765</v>
      </c>
      <c r="R226" s="76" t="s">
        <v>1765</v>
      </c>
      <c r="S226" s="76"/>
      <c r="T226" s="76"/>
      <c r="U226" s="76"/>
      <c r="V226" s="76"/>
      <c r="W226" s="76"/>
      <c r="X226" s="121"/>
      <c r="Y226" s="76"/>
      <c r="Z226" s="642">
        <f t="shared" si="6"/>
        <v>5250.0000000000009</v>
      </c>
      <c r="AA226" s="118">
        <f t="shared" si="7"/>
        <v>80250</v>
      </c>
    </row>
    <row r="227" spans="1:27" ht="15.5" x14ac:dyDescent="0.35">
      <c r="A227" s="76"/>
      <c r="B227" s="76"/>
      <c r="C227" s="214"/>
      <c r="D227" s="76"/>
      <c r="E227" s="76"/>
      <c r="F227" s="76"/>
      <c r="G227" s="76" t="s">
        <v>18202</v>
      </c>
      <c r="H227" s="76"/>
      <c r="I227" s="118">
        <v>75000</v>
      </c>
      <c r="J227" s="76"/>
      <c r="K227" s="76" t="s">
        <v>1062</v>
      </c>
      <c r="L227" s="119" t="s">
        <v>6193</v>
      </c>
      <c r="M227" s="76" t="s">
        <v>2099</v>
      </c>
      <c r="N227" s="119">
        <v>2006297170</v>
      </c>
      <c r="O227" s="76" t="s">
        <v>1063</v>
      </c>
      <c r="P227" s="76" t="s">
        <v>1063</v>
      </c>
      <c r="Q227" s="119" t="s">
        <v>6193</v>
      </c>
      <c r="R227" s="76" t="s">
        <v>1697</v>
      </c>
      <c r="S227" s="76"/>
      <c r="T227" s="76"/>
      <c r="U227" s="76"/>
      <c r="V227" s="76"/>
      <c r="W227" s="76"/>
      <c r="X227" s="121"/>
      <c r="Y227" s="76"/>
      <c r="Z227" s="642">
        <f t="shared" si="6"/>
        <v>5250.0000000000009</v>
      </c>
      <c r="AA227" s="118">
        <f t="shared" si="7"/>
        <v>80250</v>
      </c>
    </row>
    <row r="228" spans="1:27" ht="15.5" x14ac:dyDescent="0.35">
      <c r="A228" s="76"/>
      <c r="B228" s="76"/>
      <c r="C228" s="214"/>
      <c r="D228" s="76"/>
      <c r="E228" s="76"/>
      <c r="F228" s="76"/>
      <c r="G228" s="76" t="s">
        <v>18203</v>
      </c>
      <c r="H228" s="76"/>
      <c r="I228" s="118">
        <v>75000</v>
      </c>
      <c r="J228" s="76"/>
      <c r="K228" s="76" t="s">
        <v>1098</v>
      </c>
      <c r="L228" s="119" t="s">
        <v>6193</v>
      </c>
      <c r="M228" s="76" t="s">
        <v>15270</v>
      </c>
      <c r="N228" s="119" t="s">
        <v>18204</v>
      </c>
      <c r="O228" s="76" t="s">
        <v>1063</v>
      </c>
      <c r="P228" s="76" t="s">
        <v>1063</v>
      </c>
      <c r="Q228" s="119" t="s">
        <v>1226</v>
      </c>
      <c r="R228" s="76" t="s">
        <v>6193</v>
      </c>
      <c r="S228" s="76"/>
      <c r="T228" s="76"/>
      <c r="U228" s="76"/>
      <c r="V228" s="76"/>
      <c r="W228" s="76"/>
      <c r="X228" s="121"/>
      <c r="Y228" s="76"/>
      <c r="Z228" s="642">
        <f t="shared" si="6"/>
        <v>5250.0000000000009</v>
      </c>
      <c r="AA228" s="118">
        <f t="shared" si="7"/>
        <v>80250</v>
      </c>
    </row>
    <row r="229" spans="1:27" ht="15.5" x14ac:dyDescent="0.35">
      <c r="A229" s="76"/>
      <c r="B229" s="76"/>
      <c r="C229" s="214"/>
      <c r="D229" s="76"/>
      <c r="E229" s="76"/>
      <c r="F229" s="76"/>
      <c r="G229" s="76" t="s">
        <v>18205</v>
      </c>
      <c r="H229" s="76"/>
      <c r="I229" s="118">
        <v>75000</v>
      </c>
      <c r="J229" s="76"/>
      <c r="K229" s="76" t="s">
        <v>1765</v>
      </c>
      <c r="L229" s="119" t="s">
        <v>1765</v>
      </c>
      <c r="M229" s="76" t="s">
        <v>1765</v>
      </c>
      <c r="N229" s="119" t="s">
        <v>1765</v>
      </c>
      <c r="O229" s="76" t="s">
        <v>1063</v>
      </c>
      <c r="P229" s="76" t="s">
        <v>1063</v>
      </c>
      <c r="Q229" s="119" t="s">
        <v>1765</v>
      </c>
      <c r="R229" s="76" t="s">
        <v>1765</v>
      </c>
      <c r="S229" s="76"/>
      <c r="T229" s="76"/>
      <c r="U229" s="76"/>
      <c r="V229" s="76"/>
      <c r="W229" s="76"/>
      <c r="X229" s="121"/>
      <c r="Y229" s="76"/>
      <c r="Z229" s="642">
        <f t="shared" si="6"/>
        <v>5250.0000000000009</v>
      </c>
      <c r="AA229" s="118">
        <f t="shared" si="7"/>
        <v>80250</v>
      </c>
    </row>
    <row r="230" spans="1:27" ht="15.5" x14ac:dyDescent="0.35">
      <c r="A230" s="76"/>
      <c r="B230" s="76"/>
      <c r="C230" s="214"/>
      <c r="D230" s="76"/>
      <c r="E230" s="76"/>
      <c r="F230" s="76"/>
      <c r="G230" s="76" t="s">
        <v>18206</v>
      </c>
      <c r="H230" s="76"/>
      <c r="I230" s="118">
        <v>75000</v>
      </c>
      <c r="J230" s="76"/>
      <c r="K230" s="76" t="s">
        <v>1062</v>
      </c>
      <c r="L230" s="119" t="s">
        <v>6193</v>
      </c>
      <c r="M230" s="76" t="s">
        <v>2099</v>
      </c>
      <c r="N230" s="119">
        <v>2006297172</v>
      </c>
      <c r="O230" s="76" t="s">
        <v>1063</v>
      </c>
      <c r="P230" s="76" t="s">
        <v>1063</v>
      </c>
      <c r="Q230" s="119" t="s">
        <v>6193</v>
      </c>
      <c r="R230" s="76" t="s">
        <v>1697</v>
      </c>
      <c r="S230" s="76"/>
      <c r="T230" s="76"/>
      <c r="U230" s="76"/>
      <c r="V230" s="76"/>
      <c r="W230" s="76"/>
      <c r="X230" s="121"/>
      <c r="Y230" s="76"/>
      <c r="Z230" s="642">
        <f t="shared" si="6"/>
        <v>5250.0000000000009</v>
      </c>
      <c r="AA230" s="118">
        <f t="shared" si="7"/>
        <v>80250</v>
      </c>
    </row>
    <row r="231" spans="1:27" ht="15.5" x14ac:dyDescent="0.35">
      <c r="A231" s="76"/>
      <c r="B231" s="76"/>
      <c r="C231" s="214"/>
      <c r="D231" s="76"/>
      <c r="E231" s="76"/>
      <c r="F231" s="76"/>
      <c r="G231" s="76" t="s">
        <v>18207</v>
      </c>
      <c r="H231" s="76"/>
      <c r="I231" s="118">
        <v>75000</v>
      </c>
      <c r="J231" s="76"/>
      <c r="K231" s="76" t="s">
        <v>1098</v>
      </c>
      <c r="L231" s="119" t="s">
        <v>6193</v>
      </c>
      <c r="M231" s="76" t="s">
        <v>3329</v>
      </c>
      <c r="N231" s="119">
        <v>4506703</v>
      </c>
      <c r="O231" s="76" t="s">
        <v>1063</v>
      </c>
      <c r="P231" s="76" t="s">
        <v>1063</v>
      </c>
      <c r="Q231" s="119" t="s">
        <v>3033</v>
      </c>
      <c r="R231" s="76" t="s">
        <v>18208</v>
      </c>
      <c r="S231" s="76"/>
      <c r="T231" s="76"/>
      <c r="U231" s="76"/>
      <c r="V231" s="76"/>
      <c r="W231" s="76"/>
      <c r="X231" s="121"/>
      <c r="Y231" s="76"/>
      <c r="Z231" s="642">
        <f t="shared" si="6"/>
        <v>5250.0000000000009</v>
      </c>
      <c r="AA231" s="118">
        <f t="shared" si="7"/>
        <v>80250</v>
      </c>
    </row>
    <row r="232" spans="1:27" ht="15.5" x14ac:dyDescent="0.35">
      <c r="A232" s="76"/>
      <c r="B232" s="76"/>
      <c r="C232" s="214"/>
      <c r="D232" s="76"/>
      <c r="E232" s="76"/>
      <c r="F232" s="76"/>
      <c r="G232" s="76" t="s">
        <v>18209</v>
      </c>
      <c r="H232" s="76"/>
      <c r="I232" s="118">
        <v>75000</v>
      </c>
      <c r="J232" s="76"/>
      <c r="K232" s="76" t="s">
        <v>1765</v>
      </c>
      <c r="L232" s="119" t="s">
        <v>1765</v>
      </c>
      <c r="M232" s="76" t="s">
        <v>1765</v>
      </c>
      <c r="N232" s="119" t="s">
        <v>1765</v>
      </c>
      <c r="O232" s="76" t="s">
        <v>1063</v>
      </c>
      <c r="P232" s="76" t="s">
        <v>1063</v>
      </c>
      <c r="Q232" s="119" t="s">
        <v>1765</v>
      </c>
      <c r="R232" s="76" t="s">
        <v>1765</v>
      </c>
      <c r="S232" s="76"/>
      <c r="T232" s="76"/>
      <c r="U232" s="76"/>
      <c r="V232" s="76"/>
      <c r="W232" s="76"/>
      <c r="X232" s="121"/>
      <c r="Y232" s="76"/>
      <c r="Z232" s="642">
        <f t="shared" si="6"/>
        <v>5250.0000000000009</v>
      </c>
      <c r="AA232" s="118">
        <f t="shared" si="7"/>
        <v>80250</v>
      </c>
    </row>
    <row r="233" spans="1:27" ht="15.5" x14ac:dyDescent="0.35">
      <c r="A233" s="76"/>
      <c r="B233" s="76"/>
      <c r="C233" s="214"/>
      <c r="D233" s="76"/>
      <c r="E233" s="76"/>
      <c r="F233" s="76"/>
      <c r="G233" s="76" t="s">
        <v>18210</v>
      </c>
      <c r="H233" s="76"/>
      <c r="I233" s="118">
        <v>75000</v>
      </c>
      <c r="J233" s="76"/>
      <c r="K233" s="76" t="s">
        <v>1062</v>
      </c>
      <c r="L233" s="119" t="s">
        <v>6193</v>
      </c>
      <c r="M233" s="76" t="s">
        <v>2099</v>
      </c>
      <c r="N233" s="119">
        <v>2006297171</v>
      </c>
      <c r="O233" s="76" t="s">
        <v>1063</v>
      </c>
      <c r="P233" s="76" t="s">
        <v>1063</v>
      </c>
      <c r="Q233" s="119" t="s">
        <v>6193</v>
      </c>
      <c r="R233" s="76" t="s">
        <v>1697</v>
      </c>
      <c r="S233" s="76"/>
      <c r="T233" s="76"/>
      <c r="U233" s="76"/>
      <c r="V233" s="76"/>
      <c r="W233" s="76"/>
      <c r="X233" s="121"/>
      <c r="Y233" s="76"/>
      <c r="Z233" s="642">
        <f t="shared" si="6"/>
        <v>5250.0000000000009</v>
      </c>
      <c r="AA233" s="118">
        <f t="shared" si="7"/>
        <v>80250</v>
      </c>
    </row>
    <row r="234" spans="1:27" ht="15.5" x14ac:dyDescent="0.35">
      <c r="A234" s="76"/>
      <c r="B234" s="76"/>
      <c r="C234" s="214"/>
      <c r="D234" s="76"/>
      <c r="E234" s="76"/>
      <c r="F234" s="76"/>
      <c r="G234" s="76" t="s">
        <v>18211</v>
      </c>
      <c r="H234" s="76"/>
      <c r="I234" s="118">
        <v>75000</v>
      </c>
      <c r="J234" s="76"/>
      <c r="K234" s="76" t="s">
        <v>1098</v>
      </c>
      <c r="L234" s="119" t="s">
        <v>6193</v>
      </c>
      <c r="M234" s="76" t="s">
        <v>3329</v>
      </c>
      <c r="N234" s="119">
        <v>4506700</v>
      </c>
      <c r="O234" s="76" t="s">
        <v>1063</v>
      </c>
      <c r="P234" s="76" t="s">
        <v>1063</v>
      </c>
      <c r="Q234" s="119" t="s">
        <v>3033</v>
      </c>
      <c r="R234" s="76" t="s">
        <v>18208</v>
      </c>
      <c r="S234" s="76"/>
      <c r="T234" s="76"/>
      <c r="U234" s="76"/>
      <c r="V234" s="76"/>
      <c r="W234" s="76"/>
      <c r="X234" s="121"/>
      <c r="Y234" s="76"/>
      <c r="Z234" s="642">
        <f t="shared" si="6"/>
        <v>5250.0000000000009</v>
      </c>
      <c r="AA234" s="118">
        <f t="shared" si="7"/>
        <v>80250</v>
      </c>
    </row>
    <row r="235" spans="1:27" ht="15.5" x14ac:dyDescent="0.35">
      <c r="A235" s="76"/>
      <c r="B235" s="76"/>
      <c r="C235" s="214"/>
      <c r="D235" s="76"/>
      <c r="E235" s="76"/>
      <c r="F235" s="76"/>
      <c r="G235" s="76" t="s">
        <v>18212</v>
      </c>
      <c r="H235" s="76"/>
      <c r="I235" s="118">
        <v>75000</v>
      </c>
      <c r="J235" s="76"/>
      <c r="K235" s="76" t="s">
        <v>1765</v>
      </c>
      <c r="L235" s="119" t="s">
        <v>1765</v>
      </c>
      <c r="M235" s="76" t="s">
        <v>1765</v>
      </c>
      <c r="N235" s="119" t="s">
        <v>1765</v>
      </c>
      <c r="O235" s="76" t="s">
        <v>1063</v>
      </c>
      <c r="P235" s="76" t="s">
        <v>1063</v>
      </c>
      <c r="Q235" s="119" t="s">
        <v>1765</v>
      </c>
      <c r="R235" s="76" t="s">
        <v>1765</v>
      </c>
      <c r="S235" s="76"/>
      <c r="T235" s="76"/>
      <c r="U235" s="76"/>
      <c r="V235" s="76"/>
      <c r="W235" s="76"/>
      <c r="X235" s="121"/>
      <c r="Y235" s="76"/>
      <c r="Z235" s="642">
        <f t="shared" si="6"/>
        <v>5250.0000000000009</v>
      </c>
      <c r="AA235" s="118">
        <f t="shared" si="7"/>
        <v>80250</v>
      </c>
    </row>
    <row r="236" spans="1:27" ht="15.5" x14ac:dyDescent="0.35">
      <c r="A236" s="76"/>
      <c r="B236" s="76"/>
      <c r="C236" s="214"/>
      <c r="D236" s="76"/>
      <c r="E236" s="76"/>
      <c r="F236" s="76"/>
      <c r="G236" s="76" t="s">
        <v>18213</v>
      </c>
      <c r="H236" s="76"/>
      <c r="I236" s="118">
        <v>75000</v>
      </c>
      <c r="J236" s="76"/>
      <c r="K236" s="76" t="s">
        <v>1062</v>
      </c>
      <c r="L236" s="119" t="s">
        <v>6193</v>
      </c>
      <c r="M236" s="76" t="s">
        <v>2099</v>
      </c>
      <c r="N236" s="119">
        <v>2006297175</v>
      </c>
      <c r="O236" s="76" t="s">
        <v>1063</v>
      </c>
      <c r="P236" s="76" t="s">
        <v>1063</v>
      </c>
      <c r="Q236" s="119" t="s">
        <v>6193</v>
      </c>
      <c r="R236" s="76" t="s">
        <v>1697</v>
      </c>
      <c r="S236" s="76"/>
      <c r="T236" s="76"/>
      <c r="U236" s="76"/>
      <c r="V236" s="76"/>
      <c r="W236" s="76"/>
      <c r="X236" s="121"/>
      <c r="Y236" s="76"/>
      <c r="Z236" s="642">
        <f t="shared" si="6"/>
        <v>5250.0000000000009</v>
      </c>
      <c r="AA236" s="118">
        <f t="shared" si="7"/>
        <v>80250</v>
      </c>
    </row>
    <row r="237" spans="1:27" ht="15.5" x14ac:dyDescent="0.35">
      <c r="A237" s="76"/>
      <c r="B237" s="76"/>
      <c r="C237" s="214"/>
      <c r="D237" s="76"/>
      <c r="E237" s="76"/>
      <c r="F237" s="76"/>
      <c r="G237" s="76" t="s">
        <v>18214</v>
      </c>
      <c r="H237" s="76"/>
      <c r="I237" s="118">
        <v>75000</v>
      </c>
      <c r="J237" s="76"/>
      <c r="K237" s="76" t="s">
        <v>1098</v>
      </c>
      <c r="L237" s="119" t="s">
        <v>6193</v>
      </c>
      <c r="M237" s="76" t="s">
        <v>3329</v>
      </c>
      <c r="N237" s="119">
        <v>4506699</v>
      </c>
      <c r="O237" s="76" t="s">
        <v>1063</v>
      </c>
      <c r="P237" s="76" t="s">
        <v>1063</v>
      </c>
      <c r="Q237" s="119" t="s">
        <v>3033</v>
      </c>
      <c r="R237" s="76" t="s">
        <v>18208</v>
      </c>
      <c r="S237" s="76"/>
      <c r="T237" s="76"/>
      <c r="U237" s="76"/>
      <c r="V237" s="76"/>
      <c r="W237" s="76"/>
      <c r="X237" s="121"/>
      <c r="Y237" s="76"/>
      <c r="Z237" s="642">
        <f t="shared" si="6"/>
        <v>5250.0000000000009</v>
      </c>
      <c r="AA237" s="118">
        <f t="shared" si="7"/>
        <v>80250</v>
      </c>
    </row>
    <row r="238" spans="1:27" ht="15.5" x14ac:dyDescent="0.35">
      <c r="A238" s="76"/>
      <c r="B238" s="76"/>
      <c r="C238" s="214"/>
      <c r="D238" s="76"/>
      <c r="E238" s="76"/>
      <c r="F238" s="76"/>
      <c r="G238" s="76" t="s">
        <v>18215</v>
      </c>
      <c r="H238" s="76"/>
      <c r="I238" s="118">
        <v>75000</v>
      </c>
      <c r="J238" s="76"/>
      <c r="K238" s="76" t="s">
        <v>1765</v>
      </c>
      <c r="L238" s="119" t="s">
        <v>1765</v>
      </c>
      <c r="M238" s="76" t="s">
        <v>1765</v>
      </c>
      <c r="N238" s="119" t="s">
        <v>1765</v>
      </c>
      <c r="O238" s="76" t="s">
        <v>1063</v>
      </c>
      <c r="P238" s="76" t="s">
        <v>1063</v>
      </c>
      <c r="Q238" s="119" t="s">
        <v>1765</v>
      </c>
      <c r="R238" s="76" t="s">
        <v>1765</v>
      </c>
      <c r="S238" s="76"/>
      <c r="T238" s="76"/>
      <c r="U238" s="76"/>
      <c r="V238" s="76"/>
      <c r="W238" s="76"/>
      <c r="X238" s="121"/>
      <c r="Y238" s="76"/>
      <c r="Z238" s="642">
        <f t="shared" si="6"/>
        <v>5250.0000000000009</v>
      </c>
      <c r="AA238" s="118">
        <f t="shared" si="7"/>
        <v>80250</v>
      </c>
    </row>
    <row r="239" spans="1:27" ht="15.5" x14ac:dyDescent="0.35">
      <c r="A239" s="76"/>
      <c r="B239" s="76"/>
      <c r="C239" s="214"/>
      <c r="D239" s="76"/>
      <c r="E239" s="76"/>
      <c r="F239" s="76"/>
      <c r="G239" s="76" t="s">
        <v>18216</v>
      </c>
      <c r="H239" s="76"/>
      <c r="I239" s="118">
        <v>75000</v>
      </c>
      <c r="J239" s="76"/>
      <c r="K239" s="76" t="s">
        <v>1062</v>
      </c>
      <c r="L239" s="119" t="s">
        <v>6193</v>
      </c>
      <c r="M239" s="76" t="s">
        <v>2099</v>
      </c>
      <c r="N239" s="119">
        <v>2006297176</v>
      </c>
      <c r="O239" s="76" t="s">
        <v>1063</v>
      </c>
      <c r="P239" s="76" t="s">
        <v>1063</v>
      </c>
      <c r="Q239" s="119" t="s">
        <v>6193</v>
      </c>
      <c r="R239" s="76" t="s">
        <v>1697</v>
      </c>
      <c r="S239" s="76"/>
      <c r="T239" s="76"/>
      <c r="U239" s="76"/>
      <c r="V239" s="76"/>
      <c r="W239" s="76"/>
      <c r="X239" s="121"/>
      <c r="Y239" s="76"/>
      <c r="Z239" s="642">
        <f t="shared" si="6"/>
        <v>5250.0000000000009</v>
      </c>
      <c r="AA239" s="118">
        <f t="shared" si="7"/>
        <v>80250</v>
      </c>
    </row>
    <row r="240" spans="1:27" ht="15.5" x14ac:dyDescent="0.35">
      <c r="A240" s="76"/>
      <c r="B240" s="76"/>
      <c r="C240" s="214"/>
      <c r="D240" s="76"/>
      <c r="E240" s="76"/>
      <c r="F240" s="76"/>
      <c r="G240" s="76" t="s">
        <v>18217</v>
      </c>
      <c r="H240" s="76"/>
      <c r="I240" s="118">
        <v>75000</v>
      </c>
      <c r="J240" s="76"/>
      <c r="K240" s="76" t="s">
        <v>1098</v>
      </c>
      <c r="L240" s="119" t="s">
        <v>6193</v>
      </c>
      <c r="M240" s="76" t="s">
        <v>3329</v>
      </c>
      <c r="N240" s="119">
        <v>4506698</v>
      </c>
      <c r="O240" s="76" t="s">
        <v>1063</v>
      </c>
      <c r="P240" s="76" t="s">
        <v>1063</v>
      </c>
      <c r="Q240" s="119" t="s">
        <v>3033</v>
      </c>
      <c r="R240" s="76" t="s">
        <v>18208</v>
      </c>
      <c r="S240" s="76"/>
      <c r="T240" s="76"/>
      <c r="U240" s="76"/>
      <c r="V240" s="76"/>
      <c r="W240" s="76"/>
      <c r="X240" s="121"/>
      <c r="Y240" s="76"/>
      <c r="Z240" s="642">
        <f t="shared" si="6"/>
        <v>5250.0000000000009</v>
      </c>
      <c r="AA240" s="118">
        <f t="shared" si="7"/>
        <v>80250</v>
      </c>
    </row>
    <row r="241" spans="1:27" ht="15.5" x14ac:dyDescent="0.35">
      <c r="A241" s="76"/>
      <c r="B241" s="76"/>
      <c r="C241" s="214"/>
      <c r="D241" s="76"/>
      <c r="E241" s="76"/>
      <c r="F241" s="76"/>
      <c r="G241" s="76" t="s">
        <v>18218</v>
      </c>
      <c r="H241" s="76"/>
      <c r="I241" s="118">
        <v>75000</v>
      </c>
      <c r="J241" s="76"/>
      <c r="K241" s="76" t="s">
        <v>1765</v>
      </c>
      <c r="L241" s="119" t="s">
        <v>1765</v>
      </c>
      <c r="M241" s="76" t="s">
        <v>1765</v>
      </c>
      <c r="N241" s="119" t="s">
        <v>1765</v>
      </c>
      <c r="O241" s="76" t="s">
        <v>1063</v>
      </c>
      <c r="P241" s="76" t="s">
        <v>1063</v>
      </c>
      <c r="Q241" s="119" t="s">
        <v>1765</v>
      </c>
      <c r="R241" s="76" t="s">
        <v>1765</v>
      </c>
      <c r="S241" s="76"/>
      <c r="T241" s="76"/>
      <c r="U241" s="76"/>
      <c r="V241" s="76"/>
      <c r="W241" s="76"/>
      <c r="X241" s="121"/>
      <c r="Y241" s="76"/>
      <c r="Z241" s="642">
        <f t="shared" si="6"/>
        <v>5250.0000000000009</v>
      </c>
      <c r="AA241" s="118">
        <f t="shared" si="7"/>
        <v>80250</v>
      </c>
    </row>
    <row r="242" spans="1:27" ht="15.5" x14ac:dyDescent="0.35">
      <c r="A242" s="76"/>
      <c r="B242" s="76"/>
      <c r="C242" s="214"/>
      <c r="D242" s="76"/>
      <c r="E242" s="76"/>
      <c r="F242" s="76"/>
      <c r="G242" s="76" t="s">
        <v>18219</v>
      </c>
      <c r="H242" s="76"/>
      <c r="I242" s="118">
        <v>75000</v>
      </c>
      <c r="J242" s="76"/>
      <c r="K242" s="76" t="s">
        <v>1062</v>
      </c>
      <c r="L242" s="119" t="s">
        <v>6193</v>
      </c>
      <c r="M242" s="76" t="s">
        <v>2099</v>
      </c>
      <c r="N242" s="119">
        <v>2006297173</v>
      </c>
      <c r="O242" s="76" t="s">
        <v>1063</v>
      </c>
      <c r="P242" s="76" t="s">
        <v>1063</v>
      </c>
      <c r="Q242" s="119" t="s">
        <v>6193</v>
      </c>
      <c r="R242" s="76" t="s">
        <v>1697</v>
      </c>
      <c r="S242" s="76"/>
      <c r="T242" s="76"/>
      <c r="U242" s="76"/>
      <c r="V242" s="76"/>
      <c r="W242" s="76"/>
      <c r="X242" s="121"/>
      <c r="Y242" s="76"/>
      <c r="Z242" s="642">
        <f t="shared" si="6"/>
        <v>5250.0000000000009</v>
      </c>
      <c r="AA242" s="118">
        <f t="shared" si="7"/>
        <v>80250</v>
      </c>
    </row>
    <row r="243" spans="1:27" ht="15.5" x14ac:dyDescent="0.35">
      <c r="A243" s="76"/>
      <c r="B243" s="76"/>
      <c r="C243" s="214"/>
      <c r="D243" s="76"/>
      <c r="E243" s="76"/>
      <c r="F243" s="76"/>
      <c r="G243" s="76" t="s">
        <v>18220</v>
      </c>
      <c r="H243" s="76"/>
      <c r="I243" s="118">
        <v>75000</v>
      </c>
      <c r="J243" s="76"/>
      <c r="K243" s="76" t="s">
        <v>1098</v>
      </c>
      <c r="L243" s="119" t="s">
        <v>6193</v>
      </c>
      <c r="M243" s="76" t="s">
        <v>3329</v>
      </c>
      <c r="N243" s="119">
        <v>4506701</v>
      </c>
      <c r="O243" s="76" t="s">
        <v>1063</v>
      </c>
      <c r="P243" s="76" t="s">
        <v>1063</v>
      </c>
      <c r="Q243" s="119" t="s">
        <v>3033</v>
      </c>
      <c r="R243" s="76" t="s">
        <v>18208</v>
      </c>
      <c r="S243" s="76"/>
      <c r="T243" s="76"/>
      <c r="U243" s="76"/>
      <c r="V243" s="76"/>
      <c r="W243" s="76"/>
      <c r="X243" s="121"/>
      <c r="Y243" s="76"/>
      <c r="Z243" s="642">
        <f t="shared" si="6"/>
        <v>5250.0000000000009</v>
      </c>
      <c r="AA243" s="118">
        <f t="shared" si="7"/>
        <v>80250</v>
      </c>
    </row>
    <row r="244" spans="1:27" ht="15.5" x14ac:dyDescent="0.35">
      <c r="A244" s="76"/>
      <c r="B244" s="76"/>
      <c r="C244" s="214"/>
      <c r="D244" s="76"/>
      <c r="E244" s="76"/>
      <c r="F244" s="76"/>
      <c r="G244" s="76" t="s">
        <v>18221</v>
      </c>
      <c r="H244" s="76"/>
      <c r="I244" s="118">
        <v>75000</v>
      </c>
      <c r="J244" s="76"/>
      <c r="K244" s="76" t="s">
        <v>1765</v>
      </c>
      <c r="L244" s="119" t="s">
        <v>1765</v>
      </c>
      <c r="M244" s="76" t="s">
        <v>1765</v>
      </c>
      <c r="N244" s="119" t="s">
        <v>1765</v>
      </c>
      <c r="O244" s="76" t="s">
        <v>1063</v>
      </c>
      <c r="P244" s="76" t="s">
        <v>1063</v>
      </c>
      <c r="Q244" s="119" t="s">
        <v>1765</v>
      </c>
      <c r="R244" s="76" t="s">
        <v>1765</v>
      </c>
      <c r="S244" s="76"/>
      <c r="T244" s="76"/>
      <c r="U244" s="76"/>
      <c r="V244" s="76"/>
      <c r="W244" s="76"/>
      <c r="X244" s="121"/>
      <c r="Y244" s="76"/>
      <c r="Z244" s="642">
        <f t="shared" si="6"/>
        <v>5250.0000000000009</v>
      </c>
      <c r="AA244" s="118">
        <f t="shared" si="7"/>
        <v>80250</v>
      </c>
    </row>
    <row r="245" spans="1:27" ht="15.5" x14ac:dyDescent="0.35">
      <c r="A245" s="76"/>
      <c r="B245" s="76"/>
      <c r="C245" s="214"/>
      <c r="D245" s="76"/>
      <c r="E245" s="76"/>
      <c r="F245" s="76"/>
      <c r="G245" s="76" t="s">
        <v>18222</v>
      </c>
      <c r="H245" s="76"/>
      <c r="I245" s="118">
        <v>75000</v>
      </c>
      <c r="J245" s="76"/>
      <c r="K245" s="76" t="s">
        <v>1062</v>
      </c>
      <c r="L245" s="119" t="s">
        <v>6193</v>
      </c>
      <c r="M245" s="76" t="s">
        <v>2099</v>
      </c>
      <c r="N245" s="119">
        <v>2006297177</v>
      </c>
      <c r="O245" s="76" t="s">
        <v>1063</v>
      </c>
      <c r="P245" s="76" t="s">
        <v>1063</v>
      </c>
      <c r="Q245" s="119" t="s">
        <v>6193</v>
      </c>
      <c r="R245" s="76" t="s">
        <v>1697</v>
      </c>
      <c r="S245" s="76"/>
      <c r="T245" s="76"/>
      <c r="U245" s="76"/>
      <c r="V245" s="76"/>
      <c r="W245" s="76"/>
      <c r="X245" s="121"/>
      <c r="Y245" s="76"/>
      <c r="Z245" s="642">
        <f t="shared" si="6"/>
        <v>5250.0000000000009</v>
      </c>
      <c r="AA245" s="118">
        <f t="shared" si="7"/>
        <v>80250</v>
      </c>
    </row>
    <row r="246" spans="1:27" ht="15.5" x14ac:dyDescent="0.35">
      <c r="A246" s="76"/>
      <c r="B246" s="76"/>
      <c r="C246" s="214"/>
      <c r="D246" s="76"/>
      <c r="E246" s="76"/>
      <c r="F246" s="76"/>
      <c r="G246" s="76" t="s">
        <v>18223</v>
      </c>
      <c r="H246" s="76"/>
      <c r="I246" s="118">
        <v>75000</v>
      </c>
      <c r="J246" s="76"/>
      <c r="K246" s="76" t="s">
        <v>1098</v>
      </c>
      <c r="L246" s="119" t="s">
        <v>6193</v>
      </c>
      <c r="M246" s="76" t="s">
        <v>3329</v>
      </c>
      <c r="N246" s="119">
        <v>4506702</v>
      </c>
      <c r="O246" s="76" t="s">
        <v>1063</v>
      </c>
      <c r="P246" s="76" t="s">
        <v>1063</v>
      </c>
      <c r="Q246" s="119" t="s">
        <v>3033</v>
      </c>
      <c r="R246" s="76" t="s">
        <v>18208</v>
      </c>
      <c r="S246" s="76"/>
      <c r="T246" s="76"/>
      <c r="U246" s="76"/>
      <c r="V246" s="76"/>
      <c r="W246" s="76"/>
      <c r="X246" s="121"/>
      <c r="Y246" s="76"/>
      <c r="Z246" s="642">
        <f t="shared" si="6"/>
        <v>5250.0000000000009</v>
      </c>
      <c r="AA246" s="118">
        <f t="shared" si="7"/>
        <v>80250</v>
      </c>
    </row>
    <row r="247" spans="1:27" ht="15.5" x14ac:dyDescent="0.35">
      <c r="A247" s="76"/>
      <c r="B247" s="76"/>
      <c r="C247" s="214"/>
      <c r="D247" s="76"/>
      <c r="E247" s="76"/>
      <c r="F247" s="76"/>
      <c r="G247" s="76" t="s">
        <v>18224</v>
      </c>
      <c r="H247" s="76"/>
      <c r="I247" s="118">
        <v>75000</v>
      </c>
      <c r="J247" s="76"/>
      <c r="K247" s="76" t="s">
        <v>1765</v>
      </c>
      <c r="L247" s="119" t="s">
        <v>1765</v>
      </c>
      <c r="M247" s="76" t="s">
        <v>1765</v>
      </c>
      <c r="N247" s="119" t="s">
        <v>1765</v>
      </c>
      <c r="O247" s="76" t="s">
        <v>1063</v>
      </c>
      <c r="P247" s="76" t="s">
        <v>1063</v>
      </c>
      <c r="Q247" s="119" t="s">
        <v>1765</v>
      </c>
      <c r="R247" s="76" t="s">
        <v>1765</v>
      </c>
      <c r="S247" s="76"/>
      <c r="T247" s="76"/>
      <c r="U247" s="76"/>
      <c r="V247" s="76"/>
      <c r="W247" s="76"/>
      <c r="X247" s="121"/>
      <c r="Y247" s="76"/>
      <c r="Z247" s="642">
        <f t="shared" si="6"/>
        <v>5250.0000000000009</v>
      </c>
      <c r="AA247" s="118">
        <f t="shared" si="7"/>
        <v>80250</v>
      </c>
    </row>
    <row r="248" spans="1:27" ht="15.5" x14ac:dyDescent="0.35">
      <c r="A248" s="76"/>
      <c r="B248" s="76"/>
      <c r="C248" s="214"/>
      <c r="D248" s="76"/>
      <c r="E248" s="76"/>
      <c r="F248" s="76"/>
      <c r="G248" s="76" t="s">
        <v>18225</v>
      </c>
      <c r="H248" s="76"/>
      <c r="I248" s="118">
        <v>75000</v>
      </c>
      <c r="J248" s="76"/>
      <c r="K248" s="76" t="s">
        <v>1062</v>
      </c>
      <c r="L248" s="119" t="s">
        <v>6193</v>
      </c>
      <c r="M248" s="76" t="s">
        <v>2099</v>
      </c>
      <c r="N248" s="119">
        <v>2006297174</v>
      </c>
      <c r="O248" s="76" t="s">
        <v>1063</v>
      </c>
      <c r="P248" s="76" t="s">
        <v>1063</v>
      </c>
      <c r="Q248" s="119" t="s">
        <v>6193</v>
      </c>
      <c r="R248" s="76" t="s">
        <v>1697</v>
      </c>
      <c r="S248" s="76"/>
      <c r="T248" s="76"/>
      <c r="U248" s="76"/>
      <c r="V248" s="76"/>
      <c r="W248" s="76"/>
      <c r="X248" s="121"/>
      <c r="Y248" s="76"/>
      <c r="Z248" s="642">
        <f t="shared" si="6"/>
        <v>5250.0000000000009</v>
      </c>
      <c r="AA248" s="118">
        <f t="shared" si="7"/>
        <v>80250</v>
      </c>
    </row>
    <row r="249" spans="1:27" ht="15.5" x14ac:dyDescent="0.35">
      <c r="A249" s="76"/>
      <c r="B249" s="76"/>
      <c r="C249" s="214"/>
      <c r="D249" s="76"/>
      <c r="E249" s="76"/>
      <c r="F249" s="76"/>
      <c r="G249" s="76" t="s">
        <v>18226</v>
      </c>
      <c r="H249" s="76"/>
      <c r="I249" s="118">
        <v>75000</v>
      </c>
      <c r="J249" s="76"/>
      <c r="K249" s="76" t="s">
        <v>1098</v>
      </c>
      <c r="L249" s="119" t="s">
        <v>6193</v>
      </c>
      <c r="M249" s="76" t="s">
        <v>15270</v>
      </c>
      <c r="N249" s="119" t="s">
        <v>18227</v>
      </c>
      <c r="O249" s="76" t="s">
        <v>1063</v>
      </c>
      <c r="P249" s="76" t="s">
        <v>1063</v>
      </c>
      <c r="Q249" s="119" t="s">
        <v>1226</v>
      </c>
      <c r="R249" s="76" t="s">
        <v>6193</v>
      </c>
      <c r="S249" s="76"/>
      <c r="T249" s="76"/>
      <c r="U249" s="76"/>
      <c r="V249" s="76"/>
      <c r="W249" s="76"/>
      <c r="X249" s="121"/>
      <c r="Y249" s="76"/>
      <c r="Z249" s="642">
        <f t="shared" si="6"/>
        <v>5250.0000000000009</v>
      </c>
      <c r="AA249" s="118">
        <f t="shared" si="7"/>
        <v>80250</v>
      </c>
    </row>
    <row r="250" spans="1:27" ht="15.5" x14ac:dyDescent="0.35">
      <c r="A250" s="76"/>
      <c r="B250" s="76"/>
      <c r="C250" s="214"/>
      <c r="D250" s="76"/>
      <c r="E250" s="76"/>
      <c r="F250" s="76"/>
      <c r="G250" s="76" t="s">
        <v>18228</v>
      </c>
      <c r="H250" s="76"/>
      <c r="I250" s="118">
        <v>75000</v>
      </c>
      <c r="J250" s="76"/>
      <c r="K250" s="76" t="s">
        <v>1765</v>
      </c>
      <c r="L250" s="119" t="s">
        <v>1765</v>
      </c>
      <c r="M250" s="76" t="s">
        <v>1765</v>
      </c>
      <c r="N250" s="119" t="s">
        <v>1765</v>
      </c>
      <c r="O250" s="76" t="s">
        <v>1063</v>
      </c>
      <c r="P250" s="76" t="s">
        <v>1063</v>
      </c>
      <c r="Q250" s="119" t="s">
        <v>1765</v>
      </c>
      <c r="R250" s="76" t="s">
        <v>1765</v>
      </c>
      <c r="S250" s="76"/>
      <c r="T250" s="76"/>
      <c r="U250" s="76"/>
      <c r="V250" s="76"/>
      <c r="W250" s="76"/>
      <c r="X250" s="121"/>
      <c r="Y250" s="76"/>
      <c r="Z250" s="642">
        <f t="shared" si="6"/>
        <v>5250.0000000000009</v>
      </c>
      <c r="AA250" s="118">
        <f t="shared" si="7"/>
        <v>80250</v>
      </c>
    </row>
    <row r="251" spans="1:27" ht="15.5" x14ac:dyDescent="0.35">
      <c r="A251" s="76"/>
      <c r="B251" s="76"/>
      <c r="C251" s="214"/>
      <c r="D251" s="76"/>
      <c r="E251" s="76"/>
      <c r="F251" s="76"/>
      <c r="G251" s="76" t="s">
        <v>18229</v>
      </c>
      <c r="H251" s="76"/>
      <c r="I251" s="118">
        <v>75000</v>
      </c>
      <c r="J251" s="76"/>
      <c r="K251" s="76" t="s">
        <v>1062</v>
      </c>
      <c r="L251" s="119" t="s">
        <v>6193</v>
      </c>
      <c r="M251" s="76" t="s">
        <v>1120</v>
      </c>
      <c r="N251" s="119">
        <v>2008042258</v>
      </c>
      <c r="O251" s="76" t="s">
        <v>1063</v>
      </c>
      <c r="P251" s="76" t="s">
        <v>1063</v>
      </c>
      <c r="Q251" s="119" t="s">
        <v>6193</v>
      </c>
      <c r="R251" s="76" t="s">
        <v>1697</v>
      </c>
      <c r="S251" s="76"/>
      <c r="T251" s="76"/>
      <c r="U251" s="76"/>
      <c r="V251" s="76"/>
      <c r="W251" s="76"/>
      <c r="X251" s="121"/>
      <c r="Y251" s="76"/>
      <c r="Z251" s="642">
        <f t="shared" si="6"/>
        <v>5250.0000000000009</v>
      </c>
      <c r="AA251" s="118">
        <f t="shared" si="7"/>
        <v>80250</v>
      </c>
    </row>
    <row r="252" spans="1:27" ht="15.5" x14ac:dyDescent="0.35">
      <c r="A252" s="76"/>
      <c r="B252" s="76"/>
      <c r="C252" s="214"/>
      <c r="D252" s="76"/>
      <c r="E252" s="76"/>
      <c r="F252" s="76"/>
      <c r="G252" s="76" t="s">
        <v>18230</v>
      </c>
      <c r="H252" s="76"/>
      <c r="I252" s="118">
        <v>75000</v>
      </c>
      <c r="J252" s="76"/>
      <c r="K252" s="76" t="s">
        <v>1098</v>
      </c>
      <c r="L252" s="119" t="s">
        <v>6193</v>
      </c>
      <c r="M252" s="76" t="s">
        <v>18231</v>
      </c>
      <c r="N252" s="119" t="s">
        <v>18232</v>
      </c>
      <c r="O252" s="76" t="s">
        <v>1063</v>
      </c>
      <c r="P252" s="76" t="s">
        <v>1063</v>
      </c>
      <c r="Q252" s="119" t="s">
        <v>6193</v>
      </c>
      <c r="R252" s="76" t="s">
        <v>2968</v>
      </c>
      <c r="S252" s="76"/>
      <c r="T252" s="76"/>
      <c r="U252" s="76"/>
      <c r="V252" s="76"/>
      <c r="W252" s="76"/>
      <c r="X252" s="121"/>
      <c r="Y252" s="76"/>
      <c r="Z252" s="642">
        <f t="shared" si="6"/>
        <v>5250.0000000000009</v>
      </c>
      <c r="AA252" s="118">
        <f t="shared" si="7"/>
        <v>80250</v>
      </c>
    </row>
    <row r="253" spans="1:27" ht="15.5" x14ac:dyDescent="0.35">
      <c r="A253" s="76"/>
      <c r="B253" s="76"/>
      <c r="C253" s="214"/>
      <c r="D253" s="76"/>
      <c r="E253" s="76"/>
      <c r="F253" s="76"/>
      <c r="G253" s="76" t="s">
        <v>18233</v>
      </c>
      <c r="H253" s="76"/>
      <c r="I253" s="118">
        <v>75000</v>
      </c>
      <c r="J253" s="76"/>
      <c r="K253" s="76" t="s">
        <v>1765</v>
      </c>
      <c r="L253" s="119" t="s">
        <v>1765</v>
      </c>
      <c r="M253" s="76" t="s">
        <v>1765</v>
      </c>
      <c r="N253" s="119" t="s">
        <v>1765</v>
      </c>
      <c r="O253" s="76" t="s">
        <v>1063</v>
      </c>
      <c r="P253" s="76" t="s">
        <v>1063</v>
      </c>
      <c r="Q253" s="119" t="s">
        <v>1765</v>
      </c>
      <c r="R253" s="76" t="s">
        <v>1765</v>
      </c>
      <c r="S253" s="76"/>
      <c r="T253" s="76"/>
      <c r="U253" s="76"/>
      <c r="V253" s="76"/>
      <c r="W253" s="76"/>
      <c r="X253" s="121"/>
      <c r="Y253" s="76"/>
      <c r="Z253" s="642">
        <f t="shared" si="6"/>
        <v>5250.0000000000009</v>
      </c>
      <c r="AA253" s="118">
        <f t="shared" si="7"/>
        <v>80250</v>
      </c>
    </row>
    <row r="254" spans="1:27" ht="15.5" x14ac:dyDescent="0.35">
      <c r="A254" s="76"/>
      <c r="B254" s="76"/>
      <c r="C254" s="214"/>
      <c r="D254" s="76"/>
      <c r="E254" s="76"/>
      <c r="F254" s="76"/>
      <c r="G254" s="76" t="s">
        <v>18234</v>
      </c>
      <c r="H254" s="76"/>
      <c r="I254" s="118">
        <v>75000</v>
      </c>
      <c r="J254" s="76"/>
      <c r="K254" s="76" t="s">
        <v>1062</v>
      </c>
      <c r="L254" s="119" t="s">
        <v>6193</v>
      </c>
      <c r="M254" s="76" t="s">
        <v>1120</v>
      </c>
      <c r="N254" s="119">
        <v>2006297275</v>
      </c>
      <c r="O254" s="76" t="s">
        <v>1063</v>
      </c>
      <c r="P254" s="76" t="s">
        <v>1063</v>
      </c>
      <c r="Q254" s="119" t="s">
        <v>6193</v>
      </c>
      <c r="R254" s="76" t="s">
        <v>1697</v>
      </c>
      <c r="S254" s="76"/>
      <c r="T254" s="76"/>
      <c r="U254" s="76"/>
      <c r="V254" s="76"/>
      <c r="W254" s="76"/>
      <c r="X254" s="121"/>
      <c r="Y254" s="76"/>
      <c r="Z254" s="642">
        <f t="shared" si="6"/>
        <v>5250.0000000000009</v>
      </c>
      <c r="AA254" s="118">
        <f t="shared" si="7"/>
        <v>80250</v>
      </c>
    </row>
    <row r="255" spans="1:27" ht="15.5" x14ac:dyDescent="0.35">
      <c r="A255" s="76"/>
      <c r="B255" s="76"/>
      <c r="C255" s="214"/>
      <c r="D255" s="76"/>
      <c r="E255" s="76"/>
      <c r="F255" s="76"/>
      <c r="G255" s="76" t="s">
        <v>18235</v>
      </c>
      <c r="H255" s="76"/>
      <c r="I255" s="118">
        <v>75000</v>
      </c>
      <c r="J255" s="76"/>
      <c r="K255" s="76" t="s">
        <v>1098</v>
      </c>
      <c r="L255" s="119" t="s">
        <v>6193</v>
      </c>
      <c r="M255" s="76" t="s">
        <v>18200</v>
      </c>
      <c r="N255" s="119">
        <v>5897645</v>
      </c>
      <c r="O255" s="76" t="s">
        <v>1063</v>
      </c>
      <c r="P255" s="76" t="s">
        <v>1063</v>
      </c>
      <c r="Q255" s="119" t="s">
        <v>6193</v>
      </c>
      <c r="R255" s="76" t="s">
        <v>2968</v>
      </c>
      <c r="S255" s="76"/>
      <c r="T255" s="76"/>
      <c r="U255" s="76"/>
      <c r="V255" s="76"/>
      <c r="W255" s="76"/>
      <c r="X255" s="121"/>
      <c r="Y255" s="76"/>
      <c r="Z255" s="642">
        <f t="shared" si="6"/>
        <v>5250.0000000000009</v>
      </c>
      <c r="AA255" s="118">
        <f t="shared" si="7"/>
        <v>80250</v>
      </c>
    </row>
    <row r="256" spans="1:27" ht="15.5" x14ac:dyDescent="0.35">
      <c r="A256" s="76"/>
      <c r="B256" s="76"/>
      <c r="C256" s="214"/>
      <c r="D256" s="76"/>
      <c r="E256" s="76"/>
      <c r="F256" s="76"/>
      <c r="G256" s="76" t="s">
        <v>18236</v>
      </c>
      <c r="H256" s="76"/>
      <c r="I256" s="118">
        <v>75000</v>
      </c>
      <c r="J256" s="76"/>
      <c r="K256" s="76" t="s">
        <v>1765</v>
      </c>
      <c r="L256" s="119" t="s">
        <v>1765</v>
      </c>
      <c r="M256" s="76" t="s">
        <v>1765</v>
      </c>
      <c r="N256" s="119" t="s">
        <v>1765</v>
      </c>
      <c r="O256" s="76" t="s">
        <v>1063</v>
      </c>
      <c r="P256" s="76" t="s">
        <v>1063</v>
      </c>
      <c r="Q256" s="119" t="s">
        <v>1765</v>
      </c>
      <c r="R256" s="76" t="s">
        <v>1765</v>
      </c>
      <c r="S256" s="76"/>
      <c r="T256" s="76"/>
      <c r="U256" s="76"/>
      <c r="V256" s="76"/>
      <c r="W256" s="76"/>
      <c r="X256" s="121"/>
      <c r="Y256" s="76"/>
      <c r="Z256" s="642">
        <f t="shared" si="6"/>
        <v>5250.0000000000009</v>
      </c>
      <c r="AA256" s="118">
        <f t="shared" si="7"/>
        <v>80250</v>
      </c>
    </row>
    <row r="257" spans="1:27" ht="15.5" x14ac:dyDescent="0.35">
      <c r="A257" s="76"/>
      <c r="B257" s="76"/>
      <c r="C257" s="214"/>
      <c r="D257" s="76"/>
      <c r="E257" s="76"/>
      <c r="F257" s="76"/>
      <c r="G257" s="76" t="s">
        <v>18237</v>
      </c>
      <c r="H257" s="76"/>
      <c r="I257" s="118">
        <v>75000</v>
      </c>
      <c r="J257" s="76"/>
      <c r="K257" s="76" t="s">
        <v>18193</v>
      </c>
      <c r="L257" s="119" t="s">
        <v>6193</v>
      </c>
      <c r="M257" s="76" t="s">
        <v>18194</v>
      </c>
      <c r="N257" s="119" t="s">
        <v>18238</v>
      </c>
      <c r="O257" s="76" t="s">
        <v>1063</v>
      </c>
      <c r="P257" s="76" t="s">
        <v>1063</v>
      </c>
      <c r="Q257" s="119" t="s">
        <v>3033</v>
      </c>
      <c r="R257" s="76" t="s">
        <v>18196</v>
      </c>
      <c r="S257" s="76"/>
      <c r="T257" s="76"/>
      <c r="U257" s="76"/>
      <c r="V257" s="76"/>
      <c r="W257" s="76"/>
      <c r="X257" s="121"/>
      <c r="Y257" s="76"/>
      <c r="Z257" s="642">
        <f t="shared" si="6"/>
        <v>5250.0000000000009</v>
      </c>
      <c r="AA257" s="118">
        <f t="shared" si="7"/>
        <v>80250</v>
      </c>
    </row>
    <row r="258" spans="1:27" ht="15.5" x14ac:dyDescent="0.35">
      <c r="A258" s="76"/>
      <c r="B258" s="76"/>
      <c r="C258" s="214"/>
      <c r="D258" s="76"/>
      <c r="E258" s="76"/>
      <c r="F258" s="76"/>
      <c r="G258" s="76" t="s">
        <v>18239</v>
      </c>
      <c r="H258" s="76"/>
      <c r="I258" s="118">
        <v>4000</v>
      </c>
      <c r="J258" s="76"/>
      <c r="K258" s="76" t="s">
        <v>1765</v>
      </c>
      <c r="L258" s="119" t="s">
        <v>1765</v>
      </c>
      <c r="M258" s="76" t="s">
        <v>1765</v>
      </c>
      <c r="N258" s="119" t="s">
        <v>1765</v>
      </c>
      <c r="O258" s="76" t="s">
        <v>1063</v>
      </c>
      <c r="P258" s="76" t="s">
        <v>1063</v>
      </c>
      <c r="Q258" s="119" t="s">
        <v>1765</v>
      </c>
      <c r="R258" s="76" t="s">
        <v>1765</v>
      </c>
      <c r="S258" s="76"/>
      <c r="T258" s="76"/>
      <c r="U258" s="76"/>
      <c r="V258" s="76"/>
      <c r="W258" s="76"/>
      <c r="X258" s="121"/>
      <c r="Y258" s="76"/>
      <c r="Z258" s="642">
        <f t="shared" si="6"/>
        <v>280</v>
      </c>
      <c r="AA258" s="118">
        <f t="shared" si="7"/>
        <v>4280</v>
      </c>
    </row>
    <row r="259" spans="1:27" ht="15.5" x14ac:dyDescent="0.35">
      <c r="A259" s="76"/>
      <c r="B259" s="76"/>
      <c r="C259" s="214"/>
      <c r="D259" s="76"/>
      <c r="E259" s="76"/>
      <c r="F259" s="76"/>
      <c r="G259" s="76" t="s">
        <v>18240</v>
      </c>
      <c r="H259" s="76"/>
      <c r="I259" s="118">
        <v>75000</v>
      </c>
      <c r="J259" s="76"/>
      <c r="K259" s="76" t="s">
        <v>4110</v>
      </c>
      <c r="L259" s="119" t="s">
        <v>6193</v>
      </c>
      <c r="M259" s="76" t="s">
        <v>3270</v>
      </c>
      <c r="N259" s="119" t="s">
        <v>18241</v>
      </c>
      <c r="O259" s="76" t="s">
        <v>1063</v>
      </c>
      <c r="P259" s="76" t="s">
        <v>1063</v>
      </c>
      <c r="Q259" s="119" t="s">
        <v>1226</v>
      </c>
      <c r="R259" s="76" t="s">
        <v>3058</v>
      </c>
      <c r="S259" s="76"/>
      <c r="T259" s="76"/>
      <c r="U259" s="76" t="s">
        <v>7307</v>
      </c>
      <c r="V259" s="76"/>
      <c r="W259" s="76"/>
      <c r="X259" s="121"/>
      <c r="Y259" s="76"/>
      <c r="Z259" s="642">
        <f t="shared" si="6"/>
        <v>5250.0000000000009</v>
      </c>
      <c r="AA259" s="118">
        <f t="shared" si="7"/>
        <v>80250</v>
      </c>
    </row>
    <row r="260" spans="1:27" ht="15.5" x14ac:dyDescent="0.35">
      <c r="A260" s="76"/>
      <c r="B260" s="76"/>
      <c r="C260" s="214"/>
      <c r="D260" s="76"/>
      <c r="E260" s="76"/>
      <c r="F260" s="76"/>
      <c r="G260" s="76" t="s">
        <v>18242</v>
      </c>
      <c r="H260" s="76"/>
      <c r="I260" s="118">
        <v>75000</v>
      </c>
      <c r="J260" s="76"/>
      <c r="K260" s="76" t="s">
        <v>1062</v>
      </c>
      <c r="L260" s="119" t="s">
        <v>6193</v>
      </c>
      <c r="M260" s="76" t="s">
        <v>3267</v>
      </c>
      <c r="N260" s="119">
        <v>2008135271</v>
      </c>
      <c r="O260" s="76" t="s">
        <v>1063</v>
      </c>
      <c r="P260" s="76" t="s">
        <v>1063</v>
      </c>
      <c r="Q260" s="119" t="s">
        <v>1226</v>
      </c>
      <c r="R260" s="76" t="s">
        <v>1697</v>
      </c>
      <c r="S260" s="76"/>
      <c r="T260" s="76"/>
      <c r="U260" s="76" t="s">
        <v>7307</v>
      </c>
      <c r="V260" s="76"/>
      <c r="W260" s="76"/>
      <c r="X260" s="121"/>
      <c r="Y260" s="76"/>
      <c r="Z260" s="642">
        <f t="shared" si="6"/>
        <v>5250.0000000000009</v>
      </c>
      <c r="AA260" s="118">
        <f t="shared" si="7"/>
        <v>80250</v>
      </c>
    </row>
    <row r="261" spans="1:27" ht="15.5" x14ac:dyDescent="0.35">
      <c r="A261" s="76"/>
      <c r="B261" s="76"/>
      <c r="C261" s="214"/>
      <c r="D261" s="76"/>
      <c r="E261" s="76"/>
      <c r="F261" s="76"/>
      <c r="G261" s="76" t="s">
        <v>18243</v>
      </c>
      <c r="H261" s="76"/>
      <c r="I261" s="118">
        <v>75000</v>
      </c>
      <c r="J261" s="76"/>
      <c r="K261" s="76" t="s">
        <v>3274</v>
      </c>
      <c r="L261" s="119" t="s">
        <v>6193</v>
      </c>
      <c r="M261" s="76" t="s">
        <v>1151</v>
      </c>
      <c r="N261" s="119" t="s">
        <v>18244</v>
      </c>
      <c r="O261" s="76" t="s">
        <v>1063</v>
      </c>
      <c r="P261" s="76" t="s">
        <v>1063</v>
      </c>
      <c r="Q261" s="119" t="s">
        <v>6193</v>
      </c>
      <c r="R261" s="76" t="s">
        <v>1697</v>
      </c>
      <c r="S261" s="76"/>
      <c r="T261" s="76"/>
      <c r="U261" s="76" t="s">
        <v>7307</v>
      </c>
      <c r="V261" s="76"/>
      <c r="W261" s="76"/>
      <c r="X261" s="121"/>
      <c r="Y261" s="76"/>
      <c r="Z261" s="642">
        <f t="shared" si="6"/>
        <v>5250.0000000000009</v>
      </c>
      <c r="AA261" s="118">
        <f t="shared" si="7"/>
        <v>80250</v>
      </c>
    </row>
    <row r="262" spans="1:27" ht="15.5" x14ac:dyDescent="0.35">
      <c r="A262" s="76"/>
      <c r="B262" s="76"/>
      <c r="C262" s="214"/>
      <c r="D262" s="76"/>
      <c r="E262" s="76"/>
      <c r="F262" s="76"/>
      <c r="G262" s="76" t="s">
        <v>18245</v>
      </c>
      <c r="H262" s="76"/>
      <c r="I262" s="118">
        <v>75000</v>
      </c>
      <c r="J262" s="76"/>
      <c r="K262" s="76" t="s">
        <v>3274</v>
      </c>
      <c r="L262" s="119" t="s">
        <v>6193</v>
      </c>
      <c r="M262" s="76" t="s">
        <v>18246</v>
      </c>
      <c r="N262" s="119" t="s">
        <v>18247</v>
      </c>
      <c r="O262" s="76" t="s">
        <v>1063</v>
      </c>
      <c r="P262" s="76" t="s">
        <v>1063</v>
      </c>
      <c r="Q262" s="119" t="s">
        <v>6193</v>
      </c>
      <c r="R262" s="76" t="s">
        <v>1697</v>
      </c>
      <c r="S262" s="76"/>
      <c r="T262" s="76"/>
      <c r="U262" s="76" t="s">
        <v>7307</v>
      </c>
      <c r="V262" s="76"/>
      <c r="W262" s="76"/>
      <c r="X262" s="121"/>
      <c r="Y262" s="76"/>
      <c r="Z262" s="642">
        <f t="shared" ref="Z262:Z299" si="8">I262*Z$4</f>
        <v>5250.0000000000009</v>
      </c>
      <c r="AA262" s="118">
        <f t="shared" ref="AA262:AA299" si="9">I262+Z262</f>
        <v>80250</v>
      </c>
    </row>
    <row r="263" spans="1:27" ht="15.5" x14ac:dyDescent="0.35">
      <c r="A263" s="76"/>
      <c r="B263" s="76"/>
      <c r="C263" s="214"/>
      <c r="D263" s="76"/>
      <c r="E263" s="76"/>
      <c r="F263" s="76"/>
      <c r="G263" s="76" t="s">
        <v>18248</v>
      </c>
      <c r="H263" s="76"/>
      <c r="I263" s="118">
        <v>75000</v>
      </c>
      <c r="J263" s="76"/>
      <c r="K263" s="76" t="s">
        <v>1765</v>
      </c>
      <c r="L263" s="119" t="s">
        <v>1765</v>
      </c>
      <c r="M263" s="76" t="s">
        <v>1765</v>
      </c>
      <c r="N263" s="119" t="s">
        <v>1765</v>
      </c>
      <c r="O263" s="76" t="s">
        <v>1063</v>
      </c>
      <c r="P263" s="76" t="s">
        <v>1063</v>
      </c>
      <c r="Q263" s="119" t="s">
        <v>1765</v>
      </c>
      <c r="R263" s="76" t="s">
        <v>1765</v>
      </c>
      <c r="S263" s="76"/>
      <c r="T263" s="76"/>
      <c r="U263" s="76" t="s">
        <v>7307</v>
      </c>
      <c r="V263" s="76"/>
      <c r="W263" s="76"/>
      <c r="X263" s="121"/>
      <c r="Y263" s="76"/>
      <c r="Z263" s="642">
        <f t="shared" si="8"/>
        <v>5250.0000000000009</v>
      </c>
      <c r="AA263" s="118">
        <f t="shared" si="9"/>
        <v>80250</v>
      </c>
    </row>
    <row r="264" spans="1:27" ht="15.5" x14ac:dyDescent="0.35">
      <c r="A264" s="76"/>
      <c r="B264" s="76"/>
      <c r="C264" s="214"/>
      <c r="D264" s="76"/>
      <c r="E264" s="76"/>
      <c r="F264" s="76"/>
      <c r="G264" s="76" t="s">
        <v>18249</v>
      </c>
      <c r="H264" s="76"/>
      <c r="I264" s="118">
        <v>75000</v>
      </c>
      <c r="J264" s="76"/>
      <c r="K264" s="76" t="s">
        <v>1062</v>
      </c>
      <c r="L264" s="119" t="s">
        <v>6193</v>
      </c>
      <c r="M264" s="76" t="s">
        <v>1120</v>
      </c>
      <c r="N264" s="119">
        <v>1122490314</v>
      </c>
      <c r="O264" s="76" t="s">
        <v>1063</v>
      </c>
      <c r="P264" s="76" t="s">
        <v>1063</v>
      </c>
      <c r="Q264" s="119" t="s">
        <v>1071</v>
      </c>
      <c r="R264" s="76" t="s">
        <v>8695</v>
      </c>
      <c r="S264" s="76"/>
      <c r="T264" s="76"/>
      <c r="U264" s="76" t="s">
        <v>7307</v>
      </c>
      <c r="V264" s="76"/>
      <c r="W264" s="76"/>
      <c r="X264" s="121"/>
      <c r="Y264" s="76"/>
      <c r="Z264" s="642">
        <f t="shared" si="8"/>
        <v>5250.0000000000009</v>
      </c>
      <c r="AA264" s="118">
        <f t="shared" si="9"/>
        <v>80250</v>
      </c>
    </row>
    <row r="265" spans="1:27" ht="15.5" x14ac:dyDescent="0.35">
      <c r="A265" s="76"/>
      <c r="B265" s="76"/>
      <c r="C265" s="214"/>
      <c r="D265" s="76"/>
      <c r="E265" s="76"/>
      <c r="F265" s="76"/>
      <c r="G265" s="76" t="s">
        <v>18250</v>
      </c>
      <c r="H265" s="76"/>
      <c r="I265" s="118">
        <v>75000</v>
      </c>
      <c r="J265" s="76"/>
      <c r="K265" s="76" t="s">
        <v>4110</v>
      </c>
      <c r="L265" s="119" t="s">
        <v>6193</v>
      </c>
      <c r="M265" s="76" t="s">
        <v>3270</v>
      </c>
      <c r="N265" s="119" t="s">
        <v>18251</v>
      </c>
      <c r="O265" s="76" t="s">
        <v>1063</v>
      </c>
      <c r="P265" s="76" t="s">
        <v>1063</v>
      </c>
      <c r="Q265" s="119" t="s">
        <v>1226</v>
      </c>
      <c r="R265" s="76" t="s">
        <v>3058</v>
      </c>
      <c r="S265" s="76"/>
      <c r="T265" s="76"/>
      <c r="U265" s="76" t="s">
        <v>7307</v>
      </c>
      <c r="V265" s="76"/>
      <c r="W265" s="76"/>
      <c r="X265" s="121"/>
      <c r="Y265" s="76"/>
      <c r="Z265" s="642">
        <f t="shared" si="8"/>
        <v>5250.0000000000009</v>
      </c>
      <c r="AA265" s="118">
        <f t="shared" si="9"/>
        <v>80250</v>
      </c>
    </row>
    <row r="266" spans="1:27" ht="15.5" x14ac:dyDescent="0.35">
      <c r="A266" s="76"/>
      <c r="B266" s="76"/>
      <c r="C266" s="214"/>
      <c r="D266" s="76"/>
      <c r="E266" s="76"/>
      <c r="F266" s="76"/>
      <c r="G266" s="76" t="s">
        <v>18252</v>
      </c>
      <c r="H266" s="76"/>
      <c r="I266" s="118">
        <v>75000</v>
      </c>
      <c r="J266" s="76"/>
      <c r="K266" s="76" t="s">
        <v>1062</v>
      </c>
      <c r="L266" s="119" t="s">
        <v>6193</v>
      </c>
      <c r="M266" s="76" t="s">
        <v>3267</v>
      </c>
      <c r="N266" s="119">
        <v>2008135272</v>
      </c>
      <c r="O266" s="76" t="s">
        <v>1063</v>
      </c>
      <c r="P266" s="76" t="s">
        <v>1063</v>
      </c>
      <c r="Q266" s="119" t="s">
        <v>1226</v>
      </c>
      <c r="R266" s="76" t="s">
        <v>1697</v>
      </c>
      <c r="S266" s="76"/>
      <c r="T266" s="76"/>
      <c r="U266" s="76" t="s">
        <v>7307</v>
      </c>
      <c r="V266" s="76"/>
      <c r="W266" s="76"/>
      <c r="X266" s="121"/>
      <c r="Y266" s="76"/>
      <c r="Z266" s="642">
        <f t="shared" si="8"/>
        <v>5250.0000000000009</v>
      </c>
      <c r="AA266" s="118">
        <f t="shared" si="9"/>
        <v>80250</v>
      </c>
    </row>
    <row r="267" spans="1:27" ht="15.5" x14ac:dyDescent="0.35">
      <c r="A267" s="76"/>
      <c r="B267" s="76"/>
      <c r="C267" s="214"/>
      <c r="D267" s="76"/>
      <c r="E267" s="76"/>
      <c r="F267" s="76"/>
      <c r="G267" s="76" t="s">
        <v>18253</v>
      </c>
      <c r="H267" s="76"/>
      <c r="I267" s="118">
        <v>75000</v>
      </c>
      <c r="J267" s="76"/>
      <c r="K267" s="76" t="s">
        <v>3274</v>
      </c>
      <c r="L267" s="119" t="s">
        <v>6193</v>
      </c>
      <c r="M267" s="76" t="s">
        <v>1151</v>
      </c>
      <c r="N267" s="119" t="s">
        <v>18254</v>
      </c>
      <c r="O267" s="76" t="s">
        <v>1063</v>
      </c>
      <c r="P267" s="76" t="s">
        <v>1063</v>
      </c>
      <c r="Q267" s="119" t="s">
        <v>6193</v>
      </c>
      <c r="R267" s="76" t="s">
        <v>1697</v>
      </c>
      <c r="S267" s="76"/>
      <c r="T267" s="76"/>
      <c r="U267" s="76" t="s">
        <v>7307</v>
      </c>
      <c r="V267" s="76"/>
      <c r="W267" s="76"/>
      <c r="X267" s="121"/>
      <c r="Y267" s="76"/>
      <c r="Z267" s="642">
        <f t="shared" si="8"/>
        <v>5250.0000000000009</v>
      </c>
      <c r="AA267" s="118">
        <f t="shared" si="9"/>
        <v>80250</v>
      </c>
    </row>
    <row r="268" spans="1:27" ht="15.5" x14ac:dyDescent="0.35">
      <c r="A268" s="76"/>
      <c r="B268" s="76"/>
      <c r="C268" s="214"/>
      <c r="D268" s="76"/>
      <c r="E268" s="76"/>
      <c r="F268" s="76"/>
      <c r="G268" s="76" t="s">
        <v>18255</v>
      </c>
      <c r="H268" s="76"/>
      <c r="I268" s="118">
        <v>75000</v>
      </c>
      <c r="J268" s="76"/>
      <c r="K268" s="76" t="s">
        <v>3274</v>
      </c>
      <c r="L268" s="119" t="s">
        <v>6193</v>
      </c>
      <c r="M268" s="76" t="s">
        <v>18246</v>
      </c>
      <c r="N268" s="119">
        <v>117078</v>
      </c>
      <c r="O268" s="76" t="s">
        <v>1063</v>
      </c>
      <c r="P268" s="76" t="s">
        <v>1063</v>
      </c>
      <c r="Q268" s="119" t="s">
        <v>6193</v>
      </c>
      <c r="R268" s="76" t="s">
        <v>1697</v>
      </c>
      <c r="S268" s="76"/>
      <c r="T268" s="76"/>
      <c r="U268" s="76" t="s">
        <v>7307</v>
      </c>
      <c r="V268" s="76"/>
      <c r="W268" s="76"/>
      <c r="X268" s="121"/>
      <c r="Y268" s="76"/>
      <c r="Z268" s="642">
        <f t="shared" si="8"/>
        <v>5250.0000000000009</v>
      </c>
      <c r="AA268" s="118">
        <f t="shared" si="9"/>
        <v>80250</v>
      </c>
    </row>
    <row r="269" spans="1:27" ht="15.5" x14ac:dyDescent="0.35">
      <c r="A269" s="76"/>
      <c r="B269" s="76"/>
      <c r="C269" s="214"/>
      <c r="D269" s="76"/>
      <c r="E269" s="76"/>
      <c r="F269" s="76"/>
      <c r="G269" s="76" t="s">
        <v>18256</v>
      </c>
      <c r="H269" s="76"/>
      <c r="I269" s="118">
        <v>75000</v>
      </c>
      <c r="J269" s="76"/>
      <c r="K269" s="76" t="s">
        <v>1765</v>
      </c>
      <c r="L269" s="119" t="s">
        <v>1765</v>
      </c>
      <c r="M269" s="76" t="s">
        <v>1765</v>
      </c>
      <c r="N269" s="119" t="s">
        <v>1765</v>
      </c>
      <c r="O269" s="76" t="s">
        <v>1063</v>
      </c>
      <c r="P269" s="76" t="s">
        <v>1063</v>
      </c>
      <c r="Q269" s="119" t="s">
        <v>1765</v>
      </c>
      <c r="R269" s="76" t="s">
        <v>1765</v>
      </c>
      <c r="S269" s="76"/>
      <c r="T269" s="76"/>
      <c r="U269" s="76" t="s">
        <v>7307</v>
      </c>
      <c r="V269" s="76"/>
      <c r="W269" s="76"/>
      <c r="X269" s="121"/>
      <c r="Y269" s="76"/>
      <c r="Z269" s="642">
        <f t="shared" si="8"/>
        <v>5250.0000000000009</v>
      </c>
      <c r="AA269" s="118">
        <f t="shared" si="9"/>
        <v>80250</v>
      </c>
    </row>
    <row r="270" spans="1:27" ht="15.5" x14ac:dyDescent="0.35">
      <c r="A270" s="76"/>
      <c r="B270" s="76"/>
      <c r="C270" s="214"/>
      <c r="D270" s="76"/>
      <c r="E270" s="76"/>
      <c r="F270" s="76"/>
      <c r="G270" s="76" t="s">
        <v>18257</v>
      </c>
      <c r="H270" s="76"/>
      <c r="I270" s="118">
        <v>75000</v>
      </c>
      <c r="J270" s="76"/>
      <c r="K270" s="76" t="s">
        <v>5537</v>
      </c>
      <c r="L270" s="119" t="s">
        <v>6193</v>
      </c>
      <c r="M270" s="76" t="s">
        <v>18258</v>
      </c>
      <c r="N270" s="119">
        <v>533121</v>
      </c>
      <c r="O270" s="76" t="s">
        <v>1063</v>
      </c>
      <c r="P270" s="76" t="s">
        <v>1063</v>
      </c>
      <c r="Q270" s="119" t="s">
        <v>6193</v>
      </c>
      <c r="R270" s="76" t="s">
        <v>6193</v>
      </c>
      <c r="S270" s="76"/>
      <c r="T270" s="76"/>
      <c r="U270" s="76"/>
      <c r="V270" s="76"/>
      <c r="W270" s="76"/>
      <c r="X270" s="121"/>
      <c r="Y270" s="76"/>
      <c r="Z270" s="642">
        <f t="shared" si="8"/>
        <v>5250.0000000000009</v>
      </c>
      <c r="AA270" s="118">
        <f t="shared" si="9"/>
        <v>80250</v>
      </c>
    </row>
    <row r="271" spans="1:27" ht="15.5" x14ac:dyDescent="0.35">
      <c r="A271" s="76"/>
      <c r="B271" s="76"/>
      <c r="C271" s="214"/>
      <c r="D271" s="76"/>
      <c r="E271" s="76"/>
      <c r="F271" s="76"/>
      <c r="G271" s="76" t="s">
        <v>18259</v>
      </c>
      <c r="H271" s="76"/>
      <c r="I271" s="118">
        <v>75000</v>
      </c>
      <c r="J271" s="76"/>
      <c r="K271" s="76" t="s">
        <v>1765</v>
      </c>
      <c r="L271" s="119" t="s">
        <v>1765</v>
      </c>
      <c r="M271" s="76" t="s">
        <v>1765</v>
      </c>
      <c r="N271" s="76" t="s">
        <v>1765</v>
      </c>
      <c r="O271" s="76" t="s">
        <v>1063</v>
      </c>
      <c r="P271" s="76" t="s">
        <v>1063</v>
      </c>
      <c r="Q271" s="119" t="s">
        <v>1765</v>
      </c>
      <c r="R271" s="76" t="s">
        <v>1765</v>
      </c>
      <c r="S271" s="76"/>
      <c r="T271" s="76"/>
      <c r="U271" s="76"/>
      <c r="V271" s="76"/>
      <c r="W271" s="76"/>
      <c r="X271" s="121"/>
      <c r="Y271" s="76"/>
      <c r="Z271" s="642">
        <f t="shared" si="8"/>
        <v>5250.0000000000009</v>
      </c>
      <c r="AA271" s="118">
        <f t="shared" si="9"/>
        <v>80250</v>
      </c>
    </row>
    <row r="272" spans="1:27" ht="15.5" x14ac:dyDescent="0.35">
      <c r="A272" s="76"/>
      <c r="B272" s="76"/>
      <c r="C272" s="214"/>
      <c r="D272" s="76"/>
      <c r="E272" s="76"/>
      <c r="F272" s="76"/>
      <c r="G272" s="76" t="s">
        <v>18260</v>
      </c>
      <c r="H272" s="76"/>
      <c r="I272" s="118">
        <v>75000</v>
      </c>
      <c r="J272" s="76"/>
      <c r="K272" s="76" t="s">
        <v>5537</v>
      </c>
      <c r="L272" s="119" t="s">
        <v>6193</v>
      </c>
      <c r="M272" s="76" t="s">
        <v>18261</v>
      </c>
      <c r="N272" s="119" t="s">
        <v>18262</v>
      </c>
      <c r="O272" s="76" t="s">
        <v>1063</v>
      </c>
      <c r="P272" s="76" t="s">
        <v>1063</v>
      </c>
      <c r="Q272" s="119" t="s">
        <v>6193</v>
      </c>
      <c r="R272" s="76" t="s">
        <v>6193</v>
      </c>
      <c r="S272" s="76"/>
      <c r="T272" s="76"/>
      <c r="U272" s="76"/>
      <c r="V272" s="76"/>
      <c r="W272" s="76"/>
      <c r="X272" s="121"/>
      <c r="Y272" s="76"/>
      <c r="Z272" s="642">
        <f t="shared" si="8"/>
        <v>5250.0000000000009</v>
      </c>
      <c r="AA272" s="118">
        <f t="shared" si="9"/>
        <v>80250</v>
      </c>
    </row>
    <row r="273" spans="1:27" ht="15.5" x14ac:dyDescent="0.35">
      <c r="A273" s="76"/>
      <c r="B273" s="76"/>
      <c r="C273" s="214"/>
      <c r="D273" s="76"/>
      <c r="E273" s="76"/>
      <c r="F273" s="76"/>
      <c r="G273" s="76" t="s">
        <v>18263</v>
      </c>
      <c r="H273" s="76"/>
      <c r="I273" s="118">
        <v>75000</v>
      </c>
      <c r="J273" s="76"/>
      <c r="K273" s="76" t="s">
        <v>18185</v>
      </c>
      <c r="L273" s="119" t="s">
        <v>6193</v>
      </c>
      <c r="M273" s="76" t="s">
        <v>8349</v>
      </c>
      <c r="N273" s="119" t="s">
        <v>18264</v>
      </c>
      <c r="O273" s="76" t="s">
        <v>1063</v>
      </c>
      <c r="P273" s="76" t="s">
        <v>1063</v>
      </c>
      <c r="Q273" s="119" t="s">
        <v>6193</v>
      </c>
      <c r="R273" s="76" t="s">
        <v>6193</v>
      </c>
      <c r="S273" s="76"/>
      <c r="T273" s="76"/>
      <c r="U273" s="76"/>
      <c r="V273" s="76"/>
      <c r="W273" s="76"/>
      <c r="X273" s="121"/>
      <c r="Y273" s="76"/>
      <c r="Z273" s="642">
        <f t="shared" si="8"/>
        <v>5250.0000000000009</v>
      </c>
      <c r="AA273" s="118">
        <f t="shared" si="9"/>
        <v>80250</v>
      </c>
    </row>
    <row r="274" spans="1:27" ht="15.5" x14ac:dyDescent="0.35">
      <c r="A274" s="76"/>
      <c r="B274" s="76"/>
      <c r="C274" s="214"/>
      <c r="D274" s="76"/>
      <c r="E274" s="76"/>
      <c r="F274" s="76"/>
      <c r="G274" s="76" t="s">
        <v>18265</v>
      </c>
      <c r="H274" s="76"/>
      <c r="I274" s="118">
        <v>75000</v>
      </c>
      <c r="J274" s="76"/>
      <c r="K274" s="76" t="s">
        <v>18185</v>
      </c>
      <c r="L274" s="119" t="s">
        <v>6193</v>
      </c>
      <c r="M274" s="76" t="s">
        <v>18266</v>
      </c>
      <c r="N274" s="119" t="s">
        <v>18267</v>
      </c>
      <c r="O274" s="76" t="s">
        <v>1063</v>
      </c>
      <c r="P274" s="76" t="s">
        <v>1063</v>
      </c>
      <c r="Q274" s="119" t="s">
        <v>6193</v>
      </c>
      <c r="R274" s="76" t="s">
        <v>6193</v>
      </c>
      <c r="S274" s="76"/>
      <c r="T274" s="76"/>
      <c r="U274" s="76"/>
      <c r="V274" s="76"/>
      <c r="W274" s="76"/>
      <c r="X274" s="121"/>
      <c r="Y274" s="76"/>
      <c r="Z274" s="642">
        <f t="shared" si="8"/>
        <v>5250.0000000000009</v>
      </c>
      <c r="AA274" s="118">
        <f t="shared" si="9"/>
        <v>80250</v>
      </c>
    </row>
    <row r="275" spans="1:27" ht="15.5" x14ac:dyDescent="0.35">
      <c r="A275" s="76"/>
      <c r="B275" s="76"/>
      <c r="C275" s="214"/>
      <c r="D275" s="76"/>
      <c r="E275" s="76"/>
      <c r="F275" s="76"/>
      <c r="G275" s="76" t="s">
        <v>18268</v>
      </c>
      <c r="H275" s="76"/>
      <c r="I275" s="118">
        <v>75000</v>
      </c>
      <c r="J275" s="76"/>
      <c r="K275" s="76" t="s">
        <v>1765</v>
      </c>
      <c r="L275" s="119" t="s">
        <v>1765</v>
      </c>
      <c r="M275" s="76" t="s">
        <v>1765</v>
      </c>
      <c r="N275" s="76" t="s">
        <v>1765</v>
      </c>
      <c r="O275" s="76" t="s">
        <v>1063</v>
      </c>
      <c r="P275" s="76" t="s">
        <v>1063</v>
      </c>
      <c r="Q275" s="119" t="s">
        <v>1765</v>
      </c>
      <c r="R275" s="76" t="s">
        <v>1765</v>
      </c>
      <c r="S275" s="76"/>
      <c r="T275" s="76"/>
      <c r="U275" s="76"/>
      <c r="V275" s="76"/>
      <c r="W275" s="76"/>
      <c r="X275" s="121"/>
      <c r="Y275" s="76"/>
      <c r="Z275" s="642">
        <f t="shared" si="8"/>
        <v>5250.0000000000009</v>
      </c>
      <c r="AA275" s="118">
        <f t="shared" si="9"/>
        <v>80250</v>
      </c>
    </row>
    <row r="276" spans="1:27" ht="15.5" x14ac:dyDescent="0.35">
      <c r="A276" s="76"/>
      <c r="B276" s="76"/>
      <c r="C276" s="214"/>
      <c r="D276" s="76"/>
      <c r="E276" s="76"/>
      <c r="F276" s="76"/>
      <c r="G276" s="76"/>
      <c r="H276" s="76"/>
      <c r="I276" s="118"/>
      <c r="J276" s="76"/>
      <c r="K276" s="76"/>
      <c r="L276" s="119"/>
      <c r="M276" s="76"/>
      <c r="N276" s="119"/>
      <c r="O276" s="119"/>
      <c r="P276" s="76"/>
      <c r="Q276" s="119"/>
      <c r="R276" s="119"/>
      <c r="S276" s="76"/>
      <c r="T276" s="76"/>
      <c r="U276" s="76"/>
      <c r="V276" s="76"/>
      <c r="W276" s="76"/>
      <c r="X276" s="121"/>
      <c r="Y276" s="76"/>
      <c r="Z276" s="642">
        <f t="shared" si="8"/>
        <v>0</v>
      </c>
      <c r="AA276" s="118">
        <f t="shared" si="9"/>
        <v>0</v>
      </c>
    </row>
    <row r="277" spans="1:27" ht="15.5" x14ac:dyDescent="0.35">
      <c r="A277" s="64"/>
      <c r="B277" s="64"/>
      <c r="C277" s="65"/>
      <c r="D277" s="64"/>
      <c r="E277" s="64"/>
      <c r="F277" s="64"/>
      <c r="G277" s="66" t="s">
        <v>1931</v>
      </c>
      <c r="H277" s="64"/>
      <c r="I277" s="67"/>
      <c r="J277" s="64"/>
      <c r="K277" s="64"/>
      <c r="L277" s="68"/>
      <c r="M277" s="64"/>
      <c r="N277" s="68"/>
      <c r="O277" s="68"/>
      <c r="P277" s="64"/>
      <c r="Q277" s="68"/>
      <c r="R277" s="68"/>
      <c r="S277" s="64"/>
      <c r="T277" s="64"/>
      <c r="U277" s="64"/>
      <c r="V277" s="64"/>
      <c r="W277" s="64"/>
      <c r="X277" s="115"/>
      <c r="Y277" s="64"/>
      <c r="Z277" s="642">
        <f t="shared" si="8"/>
        <v>0</v>
      </c>
      <c r="AA277" s="67">
        <f t="shared" si="9"/>
        <v>0</v>
      </c>
    </row>
    <row r="278" spans="1:27" ht="15.5" x14ac:dyDescent="0.35">
      <c r="A278" s="76"/>
      <c r="B278" s="76"/>
      <c r="C278" s="214"/>
      <c r="D278" s="76"/>
      <c r="E278" s="76"/>
      <c r="F278" s="76"/>
      <c r="G278" s="76" t="s">
        <v>18269</v>
      </c>
      <c r="H278" s="76"/>
      <c r="I278" s="118"/>
      <c r="J278" s="76"/>
      <c r="K278" s="76" t="s">
        <v>1765</v>
      </c>
      <c r="L278" s="119" t="s">
        <v>1765</v>
      </c>
      <c r="M278" s="76" t="s">
        <v>1765</v>
      </c>
      <c r="N278" s="76" t="s">
        <v>1765</v>
      </c>
      <c r="O278" s="76" t="s">
        <v>1063</v>
      </c>
      <c r="P278" s="76" t="s">
        <v>1063</v>
      </c>
      <c r="Q278" s="119" t="s">
        <v>1765</v>
      </c>
      <c r="R278" s="76" t="s">
        <v>1765</v>
      </c>
      <c r="S278" s="76"/>
      <c r="T278" s="76"/>
      <c r="U278" s="76"/>
      <c r="V278" s="76"/>
      <c r="W278" s="76"/>
      <c r="X278" s="121"/>
      <c r="Y278" s="76"/>
      <c r="Z278" s="642">
        <f t="shared" si="8"/>
        <v>0</v>
      </c>
      <c r="AA278" s="118">
        <f t="shared" si="9"/>
        <v>0</v>
      </c>
    </row>
    <row r="279" spans="1:27" ht="15.5" x14ac:dyDescent="0.35">
      <c r="A279" s="76"/>
      <c r="B279" s="76"/>
      <c r="C279" s="214"/>
      <c r="D279" s="76"/>
      <c r="E279" s="76"/>
      <c r="F279" s="76"/>
      <c r="G279" s="76"/>
      <c r="H279" s="76"/>
      <c r="I279" s="118">
        <v>100000</v>
      </c>
      <c r="J279" s="76"/>
      <c r="K279" s="76"/>
      <c r="L279" s="119"/>
      <c r="M279" s="76"/>
      <c r="N279" s="119"/>
      <c r="O279" s="119"/>
      <c r="P279" s="76"/>
      <c r="Q279" s="119"/>
      <c r="R279" s="119"/>
      <c r="S279" s="76"/>
      <c r="T279" s="76"/>
      <c r="U279" s="76"/>
      <c r="V279" s="76"/>
      <c r="W279" s="76"/>
      <c r="X279" s="121"/>
      <c r="Y279" s="76"/>
      <c r="Z279" s="642">
        <f t="shared" si="8"/>
        <v>7000.0000000000009</v>
      </c>
      <c r="AA279" s="118">
        <f t="shared" si="9"/>
        <v>107000</v>
      </c>
    </row>
    <row r="280" spans="1:27" ht="15.5" x14ac:dyDescent="0.35">
      <c r="A280" s="215"/>
      <c r="B280" s="215"/>
      <c r="C280" s="238"/>
      <c r="D280" s="215"/>
      <c r="E280" s="215"/>
      <c r="F280" s="215"/>
      <c r="G280" s="234" t="s">
        <v>1932</v>
      </c>
      <c r="H280" s="215"/>
      <c r="I280" s="247"/>
      <c r="J280" s="215"/>
      <c r="K280" s="215"/>
      <c r="L280" s="220"/>
      <c r="M280" s="215"/>
      <c r="N280" s="220"/>
      <c r="O280" s="220"/>
      <c r="P280" s="215"/>
      <c r="Q280" s="220"/>
      <c r="R280" s="220"/>
      <c r="S280" s="215"/>
      <c r="T280" s="215"/>
      <c r="U280" s="215"/>
      <c r="V280" s="215"/>
      <c r="W280" s="215"/>
      <c r="X280" s="239"/>
      <c r="Y280" s="215"/>
      <c r="Z280" s="642">
        <f t="shared" si="8"/>
        <v>0</v>
      </c>
      <c r="AA280" s="247">
        <f t="shared" si="9"/>
        <v>0</v>
      </c>
    </row>
    <row r="281" spans="1:27" ht="15.5" x14ac:dyDescent="0.35">
      <c r="A281" s="76"/>
      <c r="B281" s="76"/>
      <c r="C281" s="214"/>
      <c r="D281" s="76"/>
      <c r="E281" s="76"/>
      <c r="F281" s="76"/>
      <c r="G281" s="76" t="s">
        <v>1852</v>
      </c>
      <c r="H281" s="76"/>
      <c r="I281" s="118"/>
      <c r="J281" s="76"/>
      <c r="K281" s="76"/>
      <c r="L281" s="119"/>
      <c r="M281" s="76"/>
      <c r="N281" s="119"/>
      <c r="O281" s="119"/>
      <c r="P281" s="76"/>
      <c r="Q281" s="119"/>
      <c r="R281" s="119"/>
      <c r="S281" s="76"/>
      <c r="T281" s="76"/>
      <c r="U281" s="76"/>
      <c r="V281" s="76"/>
      <c r="W281" s="76"/>
      <c r="X281" s="121"/>
      <c r="Y281" s="76"/>
      <c r="Z281" s="642">
        <f t="shared" si="8"/>
        <v>0</v>
      </c>
      <c r="AA281" s="118">
        <f t="shared" si="9"/>
        <v>0</v>
      </c>
    </row>
    <row r="282" spans="1:27" ht="15.5" x14ac:dyDescent="0.35">
      <c r="A282" s="76"/>
      <c r="B282" s="76"/>
      <c r="C282" s="214"/>
      <c r="D282" s="76"/>
      <c r="E282" s="76"/>
      <c r="F282" s="76"/>
      <c r="G282" s="76"/>
      <c r="H282" s="76"/>
      <c r="I282" s="118"/>
      <c r="J282" s="76"/>
      <c r="K282" s="76"/>
      <c r="L282" s="119"/>
      <c r="M282" s="76"/>
      <c r="N282" s="119"/>
      <c r="O282" s="119"/>
      <c r="P282" s="76"/>
      <c r="Q282" s="119"/>
      <c r="R282" s="119"/>
      <c r="S282" s="76"/>
      <c r="T282" s="76"/>
      <c r="U282" s="76"/>
      <c r="V282" s="76"/>
      <c r="W282" s="76"/>
      <c r="X282" s="121"/>
      <c r="Y282" s="76"/>
      <c r="Z282" s="642">
        <f t="shared" si="8"/>
        <v>0</v>
      </c>
      <c r="AA282" s="118">
        <f t="shared" si="9"/>
        <v>0</v>
      </c>
    </row>
    <row r="283" spans="1:27" ht="15.5" x14ac:dyDescent="0.35">
      <c r="A283" s="64"/>
      <c r="B283" s="64"/>
      <c r="C283" s="65"/>
      <c r="D283" s="64"/>
      <c r="E283" s="64"/>
      <c r="F283" s="64"/>
      <c r="G283" s="66" t="s">
        <v>1168</v>
      </c>
      <c r="H283" s="64"/>
      <c r="I283" s="67"/>
      <c r="J283" s="64"/>
      <c r="K283" s="64"/>
      <c r="L283" s="68"/>
      <c r="M283" s="68"/>
      <c r="N283" s="68"/>
      <c r="O283" s="68"/>
      <c r="P283" s="64"/>
      <c r="Q283" s="68"/>
      <c r="R283" s="68"/>
      <c r="S283" s="64"/>
      <c r="T283" s="64"/>
      <c r="U283" s="64"/>
      <c r="V283" s="64"/>
      <c r="W283" s="64"/>
      <c r="X283" s="115"/>
      <c r="Y283" s="64"/>
      <c r="Z283" s="642">
        <f t="shared" si="8"/>
        <v>0</v>
      </c>
      <c r="AA283" s="67">
        <f t="shared" si="9"/>
        <v>0</v>
      </c>
    </row>
    <row r="284" spans="1:27" s="94" customFormat="1" ht="15.5" x14ac:dyDescent="0.35">
      <c r="A284" s="69"/>
      <c r="B284" s="69"/>
      <c r="C284" s="213"/>
      <c r="D284" s="69"/>
      <c r="E284" s="69"/>
      <c r="F284" s="69"/>
      <c r="G284" s="69" t="s">
        <v>1852</v>
      </c>
      <c r="H284" s="69"/>
      <c r="I284" s="74"/>
      <c r="J284" s="69"/>
      <c r="K284" s="69"/>
      <c r="L284" s="75"/>
      <c r="M284" s="75"/>
      <c r="N284" s="75"/>
      <c r="O284" s="75"/>
      <c r="P284" s="69"/>
      <c r="Q284" s="75"/>
      <c r="R284" s="75"/>
      <c r="S284" s="69"/>
      <c r="T284" s="69"/>
      <c r="U284" s="69"/>
      <c r="V284" s="69"/>
      <c r="W284" s="69"/>
      <c r="X284" s="116"/>
      <c r="Y284" s="69"/>
      <c r="Z284" s="642">
        <f t="shared" si="8"/>
        <v>0</v>
      </c>
      <c r="AA284" s="74">
        <f t="shared" si="9"/>
        <v>0</v>
      </c>
    </row>
    <row r="285" spans="1:27" s="94" customFormat="1" ht="15.5" x14ac:dyDescent="0.35">
      <c r="A285" s="69"/>
      <c r="B285" s="69"/>
      <c r="C285" s="213"/>
      <c r="D285" s="69"/>
      <c r="E285" s="69"/>
      <c r="F285" s="69"/>
      <c r="G285" s="69"/>
      <c r="H285" s="69"/>
      <c r="I285" s="74"/>
      <c r="J285" s="69"/>
      <c r="K285" s="69"/>
      <c r="L285" s="75"/>
      <c r="M285" s="75"/>
      <c r="N285" s="75"/>
      <c r="O285" s="75"/>
      <c r="P285" s="69"/>
      <c r="Q285" s="75"/>
      <c r="R285" s="75"/>
      <c r="S285" s="69"/>
      <c r="T285" s="69"/>
      <c r="U285" s="69"/>
      <c r="V285" s="69"/>
      <c r="W285" s="69"/>
      <c r="X285" s="116"/>
      <c r="Y285" s="69"/>
      <c r="Z285" s="642">
        <f t="shared" si="8"/>
        <v>0</v>
      </c>
      <c r="AA285" s="74">
        <f t="shared" si="9"/>
        <v>0</v>
      </c>
    </row>
    <row r="286" spans="1:27" ht="13.5" customHeight="1" x14ac:dyDescent="0.35">
      <c r="A286" s="64"/>
      <c r="B286" s="64"/>
      <c r="C286" s="65"/>
      <c r="D286" s="64"/>
      <c r="E286" s="64"/>
      <c r="F286" s="64"/>
      <c r="G286" s="66" t="s">
        <v>1748</v>
      </c>
      <c r="H286" s="64"/>
      <c r="I286" s="67"/>
      <c r="J286" s="64"/>
      <c r="K286" s="64"/>
      <c r="L286" s="68"/>
      <c r="M286" s="68"/>
      <c r="N286" s="68"/>
      <c r="O286" s="68"/>
      <c r="P286" s="64"/>
      <c r="Q286" s="68"/>
      <c r="R286" s="68"/>
      <c r="S286" s="64"/>
      <c r="T286" s="64"/>
      <c r="U286" s="64"/>
      <c r="V286" s="64"/>
      <c r="W286" s="64"/>
      <c r="X286" s="115"/>
      <c r="Y286" s="64"/>
      <c r="Z286" s="642">
        <f t="shared" si="8"/>
        <v>0</v>
      </c>
      <c r="AA286" s="67">
        <f t="shared" si="9"/>
        <v>0</v>
      </c>
    </row>
    <row r="287" spans="1:27" ht="15.5" x14ac:dyDescent="0.35">
      <c r="A287" s="76"/>
      <c r="B287" s="76"/>
      <c r="C287" s="214"/>
      <c r="D287" s="76"/>
      <c r="E287" s="76"/>
      <c r="F287" s="76"/>
      <c r="G287" s="76" t="s">
        <v>18270</v>
      </c>
      <c r="H287" s="76"/>
      <c r="I287" s="118"/>
      <c r="J287" s="76"/>
      <c r="K287" s="76" t="s">
        <v>1765</v>
      </c>
      <c r="L287" s="119" t="s">
        <v>1765</v>
      </c>
      <c r="M287" s="76" t="s">
        <v>1765</v>
      </c>
      <c r="N287" s="76" t="s">
        <v>1765</v>
      </c>
      <c r="O287" s="76" t="s">
        <v>1063</v>
      </c>
      <c r="P287" s="76" t="s">
        <v>1063</v>
      </c>
      <c r="Q287" s="119" t="s">
        <v>1765</v>
      </c>
      <c r="R287" s="76" t="s">
        <v>1765</v>
      </c>
      <c r="S287" s="76"/>
      <c r="T287" s="76"/>
      <c r="U287" s="76"/>
      <c r="V287" s="76"/>
      <c r="W287" s="76"/>
      <c r="X287" s="121"/>
      <c r="Y287" s="76"/>
      <c r="Z287" s="642">
        <f t="shared" si="8"/>
        <v>0</v>
      </c>
      <c r="AA287" s="118">
        <f t="shared" si="9"/>
        <v>0</v>
      </c>
    </row>
    <row r="288" spans="1:27" ht="15.5" x14ac:dyDescent="0.35">
      <c r="A288" s="76"/>
      <c r="B288" s="76"/>
      <c r="C288" s="214"/>
      <c r="D288" s="76"/>
      <c r="E288" s="76"/>
      <c r="F288" s="76"/>
      <c r="G288" s="76" t="s">
        <v>18271</v>
      </c>
      <c r="H288" s="76"/>
      <c r="I288" s="118"/>
      <c r="J288" s="76"/>
      <c r="K288" s="76" t="s">
        <v>1765</v>
      </c>
      <c r="L288" s="119" t="s">
        <v>1765</v>
      </c>
      <c r="M288" s="76" t="s">
        <v>1765</v>
      </c>
      <c r="N288" s="76" t="s">
        <v>1765</v>
      </c>
      <c r="O288" s="76" t="s">
        <v>1063</v>
      </c>
      <c r="P288" s="76" t="s">
        <v>1063</v>
      </c>
      <c r="Q288" s="119" t="s">
        <v>1765</v>
      </c>
      <c r="R288" s="76" t="s">
        <v>1765</v>
      </c>
      <c r="S288" s="76"/>
      <c r="T288" s="76"/>
      <c r="U288" s="76"/>
      <c r="V288" s="76"/>
      <c r="W288" s="76"/>
      <c r="X288" s="121"/>
      <c r="Y288" s="76"/>
      <c r="Z288" s="642">
        <f t="shared" si="8"/>
        <v>0</v>
      </c>
      <c r="AA288" s="118">
        <f t="shared" si="9"/>
        <v>0</v>
      </c>
    </row>
    <row r="289" spans="1:27" ht="15.5" x14ac:dyDescent="0.35">
      <c r="A289" s="76"/>
      <c r="B289" s="76"/>
      <c r="C289" s="214"/>
      <c r="D289" s="76"/>
      <c r="E289" s="76"/>
      <c r="F289" s="76"/>
      <c r="G289" s="76"/>
      <c r="H289" s="76"/>
      <c r="I289" s="118">
        <v>600000</v>
      </c>
      <c r="J289" s="76"/>
      <c r="K289" s="76"/>
      <c r="L289" s="119"/>
      <c r="M289" s="130"/>
      <c r="N289" s="119"/>
      <c r="O289" s="119"/>
      <c r="P289" s="76"/>
      <c r="Q289" s="119"/>
      <c r="R289" s="119"/>
      <c r="S289" s="76"/>
      <c r="T289" s="76"/>
      <c r="U289" s="76"/>
      <c r="V289" s="76"/>
      <c r="W289" s="76"/>
      <c r="X289" s="121"/>
      <c r="Y289" s="76"/>
      <c r="Z289" s="642">
        <f t="shared" si="8"/>
        <v>42000.000000000007</v>
      </c>
      <c r="AA289" s="118">
        <f t="shared" si="9"/>
        <v>642000</v>
      </c>
    </row>
    <row r="290" spans="1:27" ht="15.5" x14ac:dyDescent="0.35">
      <c r="A290" s="64"/>
      <c r="B290" s="64"/>
      <c r="C290" s="65"/>
      <c r="D290" s="64"/>
      <c r="E290" s="64"/>
      <c r="F290" s="64"/>
      <c r="G290" s="66" t="s">
        <v>1572</v>
      </c>
      <c r="H290" s="64"/>
      <c r="I290" s="67"/>
      <c r="J290" s="64"/>
      <c r="K290" s="64"/>
      <c r="L290" s="68"/>
      <c r="M290" s="68"/>
      <c r="N290" s="68"/>
      <c r="O290" s="68"/>
      <c r="P290" s="64"/>
      <c r="Q290" s="68"/>
      <c r="R290" s="68"/>
      <c r="S290" s="64"/>
      <c r="T290" s="64"/>
      <c r="U290" s="64"/>
      <c r="V290" s="64"/>
      <c r="W290" s="64"/>
      <c r="X290" s="115"/>
      <c r="Y290" s="64"/>
      <c r="Z290" s="642">
        <f t="shared" si="8"/>
        <v>0</v>
      </c>
      <c r="AA290" s="67">
        <f t="shared" si="9"/>
        <v>0</v>
      </c>
    </row>
    <row r="291" spans="1:27" s="100" customFormat="1" ht="15.5" x14ac:dyDescent="0.35">
      <c r="A291" s="76"/>
      <c r="B291" s="76"/>
      <c r="C291" s="214"/>
      <c r="D291" s="76"/>
      <c r="E291" s="76"/>
      <c r="F291" s="76"/>
      <c r="G291" s="79" t="s">
        <v>18272</v>
      </c>
      <c r="H291" s="76"/>
      <c r="I291" s="118"/>
      <c r="J291" s="76"/>
      <c r="K291" s="42" t="s">
        <v>1765</v>
      </c>
      <c r="L291" s="242" t="s">
        <v>1765</v>
      </c>
      <c r="M291" s="42" t="s">
        <v>1765</v>
      </c>
      <c r="N291" s="42" t="s">
        <v>1765</v>
      </c>
      <c r="O291" s="42" t="s">
        <v>1063</v>
      </c>
      <c r="P291" s="42" t="s">
        <v>1063</v>
      </c>
      <c r="Q291" s="242" t="s">
        <v>1765</v>
      </c>
      <c r="R291" s="42" t="s">
        <v>1765</v>
      </c>
      <c r="S291" s="42"/>
      <c r="T291" s="42"/>
      <c r="U291" s="42"/>
      <c r="V291" s="42"/>
      <c r="W291" s="42"/>
      <c r="X291" s="243"/>
      <c r="Y291" s="42"/>
      <c r="Z291" s="642">
        <f t="shared" si="8"/>
        <v>0</v>
      </c>
      <c r="AA291" s="118">
        <f t="shared" si="9"/>
        <v>0</v>
      </c>
    </row>
    <row r="292" spans="1:27" s="100" customFormat="1" ht="15.5" x14ac:dyDescent="0.35">
      <c r="A292" s="76"/>
      <c r="B292" s="76"/>
      <c r="C292" s="214"/>
      <c r="D292" s="76"/>
      <c r="E292" s="76"/>
      <c r="F292" s="76"/>
      <c r="G292" s="79"/>
      <c r="H292" s="76"/>
      <c r="I292" s="118">
        <v>4000000</v>
      </c>
      <c r="J292" s="76"/>
      <c r="K292" s="42"/>
      <c r="L292" s="241"/>
      <c r="M292" s="42"/>
      <c r="N292" s="242"/>
      <c r="O292" s="242"/>
      <c r="P292" s="42"/>
      <c r="Q292" s="242"/>
      <c r="R292" s="242"/>
      <c r="S292" s="42"/>
      <c r="T292" s="42"/>
      <c r="U292" s="42"/>
      <c r="V292" s="42"/>
      <c r="W292" s="42"/>
      <c r="X292" s="243"/>
      <c r="Y292" s="42"/>
      <c r="Z292" s="642">
        <f t="shared" si="8"/>
        <v>280000</v>
      </c>
      <c r="AA292" s="118">
        <f t="shared" si="9"/>
        <v>4280000</v>
      </c>
    </row>
    <row r="293" spans="1:27" ht="15.5" x14ac:dyDescent="0.35">
      <c r="A293" s="64"/>
      <c r="B293" s="64"/>
      <c r="C293" s="65"/>
      <c r="D293" s="64"/>
      <c r="E293" s="64"/>
      <c r="F293" s="64"/>
      <c r="G293" s="96" t="s">
        <v>1582</v>
      </c>
      <c r="H293" s="64"/>
      <c r="I293" s="67"/>
      <c r="J293" s="64"/>
      <c r="K293" s="64"/>
      <c r="L293" s="68"/>
      <c r="M293" s="68"/>
      <c r="N293" s="68"/>
      <c r="O293" s="68"/>
      <c r="P293" s="64"/>
      <c r="Q293" s="68"/>
      <c r="R293" s="68"/>
      <c r="S293" s="64"/>
      <c r="T293" s="64"/>
      <c r="U293" s="64"/>
      <c r="V293" s="64"/>
      <c r="W293" s="64"/>
      <c r="X293" s="115"/>
      <c r="Y293" s="64"/>
      <c r="Z293" s="642">
        <f t="shared" si="8"/>
        <v>0</v>
      </c>
      <c r="AA293" s="67">
        <f t="shared" si="9"/>
        <v>0</v>
      </c>
    </row>
    <row r="294" spans="1:27" ht="15.5" x14ac:dyDescent="0.35">
      <c r="A294" s="69"/>
      <c r="B294" s="69"/>
      <c r="C294" s="213"/>
      <c r="D294" s="69"/>
      <c r="E294" s="69"/>
      <c r="F294" s="69"/>
      <c r="G294" s="79" t="s">
        <v>18273</v>
      </c>
      <c r="H294" s="69"/>
      <c r="I294" s="74"/>
      <c r="J294" s="69"/>
      <c r="K294" s="69" t="s">
        <v>1214</v>
      </c>
      <c r="L294" s="75" t="s">
        <v>6193</v>
      </c>
      <c r="M294" s="75" t="s">
        <v>18274</v>
      </c>
      <c r="N294" s="131" t="s">
        <v>18275</v>
      </c>
      <c r="O294" s="69" t="s">
        <v>1063</v>
      </c>
      <c r="P294" s="69" t="s">
        <v>1063</v>
      </c>
      <c r="Q294" s="75" t="s">
        <v>18276</v>
      </c>
      <c r="R294" s="75" t="s">
        <v>3646</v>
      </c>
      <c r="S294" s="69"/>
      <c r="T294" s="69"/>
      <c r="U294" s="69"/>
      <c r="V294" s="69"/>
      <c r="W294" s="69"/>
      <c r="X294" s="116"/>
      <c r="Y294" s="76"/>
      <c r="Z294" s="642">
        <f t="shared" si="8"/>
        <v>0</v>
      </c>
      <c r="AA294" s="74">
        <f t="shared" si="9"/>
        <v>0</v>
      </c>
    </row>
    <row r="295" spans="1:27" ht="15.5" x14ac:dyDescent="0.35">
      <c r="A295" s="69"/>
      <c r="B295" s="69"/>
      <c r="C295" s="213"/>
      <c r="D295" s="69"/>
      <c r="E295" s="69"/>
      <c r="F295" s="69"/>
      <c r="G295" s="79" t="s">
        <v>18277</v>
      </c>
      <c r="H295" s="69"/>
      <c r="I295" s="74"/>
      <c r="J295" s="69"/>
      <c r="K295" s="69" t="s">
        <v>1765</v>
      </c>
      <c r="L295" s="75" t="s">
        <v>1765</v>
      </c>
      <c r="M295" s="69" t="s">
        <v>1765</v>
      </c>
      <c r="N295" s="69" t="s">
        <v>1765</v>
      </c>
      <c r="O295" s="69" t="s">
        <v>1063</v>
      </c>
      <c r="P295" s="69" t="s">
        <v>1063</v>
      </c>
      <c r="Q295" s="75" t="s">
        <v>1765</v>
      </c>
      <c r="R295" s="69" t="s">
        <v>1765</v>
      </c>
      <c r="S295" s="69"/>
      <c r="T295" s="69"/>
      <c r="U295" s="69"/>
      <c r="V295" s="69"/>
      <c r="W295" s="69"/>
      <c r="X295" s="116"/>
      <c r="Y295" s="76"/>
      <c r="Z295" s="642">
        <f t="shared" si="8"/>
        <v>0</v>
      </c>
      <c r="AA295" s="74">
        <f t="shared" si="9"/>
        <v>0</v>
      </c>
    </row>
    <row r="296" spans="1:27" ht="15.5" x14ac:dyDescent="0.35">
      <c r="A296" s="69"/>
      <c r="B296" s="69"/>
      <c r="C296" s="213"/>
      <c r="D296" s="69"/>
      <c r="E296" s="69"/>
      <c r="F296" s="69"/>
      <c r="G296" s="79"/>
      <c r="H296" s="69"/>
      <c r="I296" s="74">
        <v>2000000</v>
      </c>
      <c r="J296" s="69"/>
      <c r="K296" s="69"/>
      <c r="L296" s="75"/>
      <c r="M296" s="75"/>
      <c r="N296" s="131"/>
      <c r="O296" s="75"/>
      <c r="P296" s="69"/>
      <c r="Q296" s="75"/>
      <c r="R296" s="75"/>
      <c r="S296" s="69"/>
      <c r="T296" s="69"/>
      <c r="U296" s="69"/>
      <c r="V296" s="69"/>
      <c r="W296" s="69"/>
      <c r="X296" s="116"/>
      <c r="Y296" s="76"/>
      <c r="Z296" s="642">
        <f t="shared" si="8"/>
        <v>140000</v>
      </c>
      <c r="AA296" s="74">
        <f t="shared" si="9"/>
        <v>2140000</v>
      </c>
    </row>
    <row r="297" spans="1:27" ht="15.5" x14ac:dyDescent="0.35">
      <c r="A297" s="64"/>
      <c r="B297" s="64"/>
      <c r="C297" s="65"/>
      <c r="D297" s="64"/>
      <c r="E297" s="64"/>
      <c r="F297" s="64"/>
      <c r="G297" s="96" t="s">
        <v>1590</v>
      </c>
      <c r="H297" s="64"/>
      <c r="I297" s="67"/>
      <c r="J297" s="64"/>
      <c r="K297" s="64"/>
      <c r="L297" s="68"/>
      <c r="M297" s="68"/>
      <c r="N297" s="68"/>
      <c r="O297" s="68"/>
      <c r="P297" s="64"/>
      <c r="Q297" s="68"/>
      <c r="R297" s="68"/>
      <c r="S297" s="64"/>
      <c r="T297" s="64"/>
      <c r="U297" s="64"/>
      <c r="V297" s="64"/>
      <c r="W297" s="64"/>
      <c r="X297" s="115"/>
      <c r="Y297" s="64"/>
      <c r="Z297" s="642">
        <f t="shared" si="8"/>
        <v>0</v>
      </c>
      <c r="AA297" s="67">
        <f t="shared" si="9"/>
        <v>0</v>
      </c>
    </row>
    <row r="298" spans="1:27" ht="15.5" x14ac:dyDescent="0.35">
      <c r="A298" s="76"/>
      <c r="B298" s="76"/>
      <c r="C298" s="214"/>
      <c r="D298" s="76"/>
      <c r="E298" s="76"/>
      <c r="F298" s="76"/>
      <c r="G298" s="117" t="s">
        <v>18278</v>
      </c>
      <c r="H298" s="76"/>
      <c r="I298" s="118">
        <v>720000</v>
      </c>
      <c r="J298" s="76"/>
      <c r="K298" s="76" t="s">
        <v>3840</v>
      </c>
      <c r="L298" s="119" t="s">
        <v>6193</v>
      </c>
      <c r="M298" s="119" t="s">
        <v>18279</v>
      </c>
      <c r="N298" s="119" t="s">
        <v>6193</v>
      </c>
      <c r="O298" s="76" t="s">
        <v>1063</v>
      </c>
      <c r="P298" s="76" t="s">
        <v>1063</v>
      </c>
      <c r="Q298" s="119" t="s">
        <v>6193</v>
      </c>
      <c r="R298" s="119" t="s">
        <v>1066</v>
      </c>
      <c r="S298" s="76"/>
      <c r="T298" s="76"/>
      <c r="U298" s="76"/>
      <c r="V298" s="76"/>
      <c r="W298" s="76"/>
      <c r="X298" s="121"/>
      <c r="Y298" s="76"/>
      <c r="Z298" s="642">
        <f t="shared" si="8"/>
        <v>50400.000000000007</v>
      </c>
      <c r="AA298" s="118">
        <f t="shared" si="9"/>
        <v>770400</v>
      </c>
    </row>
    <row r="299" spans="1:27" ht="15.5" x14ac:dyDescent="0.35">
      <c r="A299" s="76"/>
      <c r="B299" s="76"/>
      <c r="C299" s="214"/>
      <c r="D299" s="76"/>
      <c r="E299" s="76"/>
      <c r="F299" s="76"/>
      <c r="G299" s="176" t="s">
        <v>894</v>
      </c>
      <c r="H299" s="123"/>
      <c r="I299" s="124">
        <f>SUM(I5:I298)</f>
        <v>99263000</v>
      </c>
      <c r="J299" s="76"/>
      <c r="K299" s="76"/>
      <c r="L299" s="119"/>
      <c r="M299" s="119"/>
      <c r="N299" s="119"/>
      <c r="O299" s="119"/>
      <c r="P299" s="76"/>
      <c r="Q299" s="119"/>
      <c r="R299" s="119"/>
      <c r="S299" s="76"/>
      <c r="T299" s="76"/>
      <c r="U299" s="76"/>
      <c r="V299" s="76"/>
      <c r="W299" s="76"/>
      <c r="X299" s="121"/>
      <c r="Y299" s="76"/>
      <c r="Z299" s="642">
        <f t="shared" si="8"/>
        <v>6948410.0000000009</v>
      </c>
      <c r="AA299" s="124">
        <f t="shared" si="9"/>
        <v>106211410</v>
      </c>
    </row>
  </sheetData>
  <mergeCells count="7">
    <mergeCell ref="Y1:Y2"/>
    <mergeCell ref="A1:F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00B050"/>
  </sheetPr>
  <dimension ref="A1:Y288"/>
  <sheetViews>
    <sheetView topLeftCell="F1" workbookViewId="0">
      <selection activeCell="Y10" sqref="Y10"/>
    </sheetView>
  </sheetViews>
  <sheetFormatPr defaultRowHeight="14.5" x14ac:dyDescent="0.35"/>
  <cols>
    <col min="1" max="1" width="11.7265625" hidden="1" customWidth="1"/>
    <col min="2" max="2" width="15.453125" hidden="1" customWidth="1"/>
    <col min="3" max="3" width="10.1796875" hidden="1" customWidth="1"/>
    <col min="4" max="4" width="15.7265625" hidden="1" customWidth="1"/>
    <col min="5" max="5" width="17.453125" hidden="1" customWidth="1"/>
    <col min="6" max="6" width="70.81640625" customWidth="1"/>
    <col min="7" max="7" width="21.81640625" hidden="1" customWidth="1"/>
    <col min="8" max="8" width="21.81640625" style="104" hidden="1" customWidth="1"/>
    <col min="9" max="9" width="11" hidden="1" customWidth="1"/>
    <col min="10" max="10" width="25.81640625" hidden="1" customWidth="1"/>
    <col min="11" max="11" width="23.453125" style="245" hidden="1" customWidth="1"/>
    <col min="12" max="12" width="27.1796875" hidden="1" customWidth="1"/>
    <col min="13" max="13" width="23.453125" hidden="1" customWidth="1"/>
    <col min="14" max="14" width="16.453125" hidden="1" customWidth="1"/>
    <col min="15" max="15" width="18.453125" hidden="1" customWidth="1"/>
    <col min="16" max="16" width="23.453125" style="524" hidden="1" customWidth="1"/>
    <col min="17" max="17" width="23.453125" hidden="1" customWidth="1"/>
    <col min="18" max="18" width="0" hidden="1" customWidth="1"/>
    <col min="19" max="19" width="14" hidden="1" customWidth="1"/>
    <col min="20" max="20" width="18.81640625" hidden="1" customWidth="1"/>
    <col min="21" max="21" width="31" hidden="1" customWidth="1"/>
    <col min="22" max="22" width="24" hidden="1" customWidth="1"/>
    <col min="23" max="23" width="41.81640625" hidden="1" customWidth="1"/>
    <col min="24" max="24" width="9.81640625" hidden="1" customWidth="1"/>
    <col min="25" max="25" width="21.81640625" style="104" customWidth="1"/>
  </cols>
  <sheetData>
    <row r="1" spans="1:25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/>
      <c r="I2" s="51" t="s">
        <v>911</v>
      </c>
      <c r="J2" s="49" t="s">
        <v>912</v>
      </c>
      <c r="K2" s="206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522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Y2" s="634" t="s">
        <v>24303</v>
      </c>
    </row>
    <row r="3" spans="1:25" ht="15.5" x14ac:dyDescent="0.35">
      <c r="A3" s="106"/>
      <c r="B3" s="106"/>
      <c r="C3" s="208"/>
      <c r="D3" s="107"/>
      <c r="E3" s="57" t="s">
        <v>18280</v>
      </c>
      <c r="F3" s="106"/>
      <c r="G3" s="57"/>
      <c r="H3" s="108"/>
      <c r="I3" s="106"/>
      <c r="J3" s="109"/>
      <c r="K3" s="209"/>
      <c r="L3" s="106"/>
      <c r="M3" s="209"/>
      <c r="N3" s="107"/>
      <c r="O3" s="57"/>
      <c r="P3" s="523"/>
      <c r="Q3" s="57"/>
      <c r="R3" s="110"/>
      <c r="S3" s="57"/>
      <c r="T3" s="57"/>
      <c r="U3" s="57"/>
      <c r="V3" s="112"/>
      <c r="W3" s="112"/>
      <c r="Y3" s="108"/>
    </row>
    <row r="4" spans="1:25" ht="15.5" x14ac:dyDescent="0.35">
      <c r="A4" s="64"/>
      <c r="B4" s="64"/>
      <c r="C4" s="65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220"/>
      <c r="Q4" s="68"/>
      <c r="R4" s="64"/>
      <c r="S4" s="64"/>
      <c r="T4" s="64"/>
      <c r="U4" s="64"/>
      <c r="V4" s="115"/>
      <c r="W4" s="64"/>
      <c r="X4" s="631">
        <v>7.0000000000000007E-2</v>
      </c>
      <c r="Y4" s="67"/>
    </row>
    <row r="5" spans="1:25" ht="15.5" x14ac:dyDescent="0.35">
      <c r="A5" s="69"/>
      <c r="B5" s="77" t="s">
        <v>18281</v>
      </c>
      <c r="C5" s="77" t="s">
        <v>258</v>
      </c>
      <c r="D5" s="77" t="s">
        <v>18282</v>
      </c>
      <c r="E5" s="77" t="s">
        <v>18283</v>
      </c>
      <c r="F5" s="69" t="s">
        <v>18284</v>
      </c>
      <c r="G5" s="69"/>
      <c r="H5" s="74">
        <v>600000</v>
      </c>
      <c r="I5" s="69"/>
      <c r="J5" s="69" t="s">
        <v>2394</v>
      </c>
      <c r="K5" s="75">
        <v>2010</v>
      </c>
      <c r="L5" s="75" t="s">
        <v>3181</v>
      </c>
      <c r="M5" s="75" t="s">
        <v>18285</v>
      </c>
      <c r="N5" s="75"/>
      <c r="O5" s="69" t="s">
        <v>937</v>
      </c>
      <c r="P5" s="226" t="s">
        <v>938</v>
      </c>
      <c r="Q5" s="75" t="s">
        <v>4819</v>
      </c>
      <c r="R5" s="69"/>
      <c r="S5" s="69"/>
      <c r="T5" s="69"/>
      <c r="U5" s="69"/>
      <c r="V5" s="116"/>
      <c r="W5" s="121"/>
      <c r="X5" s="637">
        <f>H5*X$4</f>
        <v>42000.000000000007</v>
      </c>
      <c r="Y5" s="74">
        <f>H5+X5</f>
        <v>642000</v>
      </c>
    </row>
    <row r="6" spans="1:25" ht="15.5" x14ac:dyDescent="0.35">
      <c r="A6" s="69"/>
      <c r="B6" s="69"/>
      <c r="C6" s="213"/>
      <c r="D6" s="69"/>
      <c r="E6" s="69"/>
      <c r="F6" s="69" t="s">
        <v>18286</v>
      </c>
      <c r="G6" s="69"/>
      <c r="H6" s="74">
        <v>600000</v>
      </c>
      <c r="I6" s="69"/>
      <c r="J6" s="69" t="s">
        <v>2394</v>
      </c>
      <c r="K6" s="75">
        <v>2010</v>
      </c>
      <c r="L6" s="75" t="s">
        <v>3181</v>
      </c>
      <c r="M6" s="75" t="s">
        <v>18287</v>
      </c>
      <c r="N6" s="75"/>
      <c r="O6" s="69" t="s">
        <v>937</v>
      </c>
      <c r="P6" s="226" t="s">
        <v>938</v>
      </c>
      <c r="Q6" s="75" t="s">
        <v>4819</v>
      </c>
      <c r="R6" s="69"/>
      <c r="S6" s="69"/>
      <c r="T6" s="69"/>
      <c r="U6" s="69"/>
      <c r="V6" s="116"/>
      <c r="W6" s="121"/>
      <c r="X6" s="637">
        <f t="shared" ref="X6:X69" si="0">H6*X$4</f>
        <v>42000.000000000007</v>
      </c>
      <c r="Y6" s="74">
        <f t="shared" ref="Y6:Y69" si="1">H6+X6</f>
        <v>642000</v>
      </c>
    </row>
    <row r="7" spans="1:25" ht="15.5" x14ac:dyDescent="0.35">
      <c r="A7" s="69"/>
      <c r="B7" s="69"/>
      <c r="C7" s="213"/>
      <c r="D7" s="69"/>
      <c r="E7" s="69"/>
      <c r="F7" s="69" t="s">
        <v>18288</v>
      </c>
      <c r="G7" s="69"/>
      <c r="H7" s="74">
        <v>600000</v>
      </c>
      <c r="I7" s="69"/>
      <c r="J7" s="69" t="s">
        <v>2394</v>
      </c>
      <c r="K7" s="75">
        <v>2010</v>
      </c>
      <c r="L7" s="75" t="s">
        <v>3181</v>
      </c>
      <c r="M7" s="75" t="s">
        <v>18289</v>
      </c>
      <c r="N7" s="75"/>
      <c r="O7" s="69" t="s">
        <v>937</v>
      </c>
      <c r="P7" s="226" t="s">
        <v>938</v>
      </c>
      <c r="Q7" s="75" t="s">
        <v>4819</v>
      </c>
      <c r="R7" s="69"/>
      <c r="S7" s="69"/>
      <c r="T7" s="69"/>
      <c r="U7" s="69"/>
      <c r="V7" s="116"/>
      <c r="W7" s="121"/>
      <c r="X7" s="637">
        <f t="shared" si="0"/>
        <v>42000.000000000007</v>
      </c>
      <c r="Y7" s="74">
        <f t="shared" si="1"/>
        <v>642000</v>
      </c>
    </row>
    <row r="8" spans="1:25" ht="15.5" x14ac:dyDescent="0.35">
      <c r="A8" s="69"/>
      <c r="B8" s="69"/>
      <c r="C8" s="213"/>
      <c r="D8" s="69"/>
      <c r="E8" s="69"/>
      <c r="F8" s="69" t="s">
        <v>18290</v>
      </c>
      <c r="G8" s="69"/>
      <c r="H8" s="74">
        <v>600000</v>
      </c>
      <c r="I8" s="69"/>
      <c r="J8" s="69" t="s">
        <v>2394</v>
      </c>
      <c r="K8" s="75">
        <v>2010</v>
      </c>
      <c r="L8" s="75" t="s">
        <v>3181</v>
      </c>
      <c r="M8" s="75" t="s">
        <v>18291</v>
      </c>
      <c r="N8" s="75"/>
      <c r="O8" s="69" t="s">
        <v>937</v>
      </c>
      <c r="P8" s="226" t="s">
        <v>938</v>
      </c>
      <c r="Q8" s="75" t="s">
        <v>4819</v>
      </c>
      <c r="R8" s="69"/>
      <c r="S8" s="69"/>
      <c r="T8" s="69"/>
      <c r="U8" s="69"/>
      <c r="V8" s="116"/>
      <c r="W8" s="121"/>
      <c r="X8" s="637">
        <f t="shared" si="0"/>
        <v>42000.000000000007</v>
      </c>
      <c r="Y8" s="74">
        <f t="shared" si="1"/>
        <v>642000</v>
      </c>
    </row>
    <row r="9" spans="1:25" ht="15.5" x14ac:dyDescent="0.35">
      <c r="A9" s="69"/>
      <c r="B9" s="69"/>
      <c r="C9" s="213"/>
      <c r="D9" s="69"/>
      <c r="E9" s="69"/>
      <c r="F9" s="69" t="s">
        <v>18292</v>
      </c>
      <c r="G9" s="69"/>
      <c r="H9" s="74">
        <v>600000</v>
      </c>
      <c r="I9" s="69"/>
      <c r="J9" s="69" t="s">
        <v>2394</v>
      </c>
      <c r="K9" s="75">
        <v>2010</v>
      </c>
      <c r="L9" s="75" t="s">
        <v>3181</v>
      </c>
      <c r="M9" s="75" t="s">
        <v>18293</v>
      </c>
      <c r="N9" s="75"/>
      <c r="O9" s="69" t="s">
        <v>937</v>
      </c>
      <c r="P9" s="226" t="s">
        <v>938</v>
      </c>
      <c r="Q9" s="75" t="s">
        <v>4819</v>
      </c>
      <c r="R9" s="69"/>
      <c r="S9" s="69"/>
      <c r="T9" s="69"/>
      <c r="U9" s="69"/>
      <c r="V9" s="116"/>
      <c r="W9" s="121"/>
      <c r="X9" s="637">
        <f t="shared" si="0"/>
        <v>42000.000000000007</v>
      </c>
      <c r="Y9" s="74">
        <f t="shared" si="1"/>
        <v>642000</v>
      </c>
    </row>
    <row r="10" spans="1:25" ht="15.5" x14ac:dyDescent="0.35">
      <c r="A10" s="69"/>
      <c r="B10" s="69"/>
      <c r="C10" s="213"/>
      <c r="D10" s="69"/>
      <c r="E10" s="69"/>
      <c r="F10" s="69" t="s">
        <v>18294</v>
      </c>
      <c r="G10" s="69"/>
      <c r="H10" s="74">
        <v>600000</v>
      </c>
      <c r="I10" s="69"/>
      <c r="J10" s="69" t="s">
        <v>2394</v>
      </c>
      <c r="K10" s="75">
        <v>2010</v>
      </c>
      <c r="L10" s="75" t="s">
        <v>3181</v>
      </c>
      <c r="M10" s="75" t="s">
        <v>18295</v>
      </c>
      <c r="N10" s="75"/>
      <c r="O10" s="69" t="s">
        <v>937</v>
      </c>
      <c r="P10" s="226" t="s">
        <v>938</v>
      </c>
      <c r="Q10" s="75" t="s">
        <v>4819</v>
      </c>
      <c r="R10" s="69"/>
      <c r="S10" s="69"/>
      <c r="T10" s="69"/>
      <c r="U10" s="69"/>
      <c r="V10" s="116"/>
      <c r="W10" s="121"/>
      <c r="X10" s="637">
        <f t="shared" si="0"/>
        <v>42000.000000000007</v>
      </c>
      <c r="Y10" s="74">
        <f t="shared" si="1"/>
        <v>642000</v>
      </c>
    </row>
    <row r="11" spans="1:25" ht="15.5" x14ac:dyDescent="0.35">
      <c r="A11" s="69"/>
      <c r="B11" s="69"/>
      <c r="C11" s="213"/>
      <c r="D11" s="69"/>
      <c r="E11" s="69"/>
      <c r="F11" s="69" t="s">
        <v>18296</v>
      </c>
      <c r="G11" s="69"/>
      <c r="H11" s="74">
        <v>600000</v>
      </c>
      <c r="I11" s="69"/>
      <c r="J11" s="69" t="s">
        <v>2394</v>
      </c>
      <c r="K11" s="75">
        <v>2010</v>
      </c>
      <c r="L11" s="75" t="s">
        <v>3181</v>
      </c>
      <c r="M11" s="75" t="s">
        <v>18297</v>
      </c>
      <c r="N11" s="75"/>
      <c r="O11" s="69" t="s">
        <v>937</v>
      </c>
      <c r="P11" s="226" t="s">
        <v>938</v>
      </c>
      <c r="Q11" s="75" t="s">
        <v>4819</v>
      </c>
      <c r="R11" s="69"/>
      <c r="S11" s="69"/>
      <c r="T11" s="69"/>
      <c r="U11" s="69"/>
      <c r="V11" s="116"/>
      <c r="W11" s="121"/>
      <c r="X11" s="637">
        <f t="shared" si="0"/>
        <v>42000.000000000007</v>
      </c>
      <c r="Y11" s="74">
        <f t="shared" si="1"/>
        <v>642000</v>
      </c>
    </row>
    <row r="12" spans="1:25" ht="15.5" x14ac:dyDescent="0.35">
      <c r="A12" s="69"/>
      <c r="B12" s="69"/>
      <c r="C12" s="213"/>
      <c r="D12" s="69"/>
      <c r="E12" s="69"/>
      <c r="F12" s="69" t="s">
        <v>18298</v>
      </c>
      <c r="G12" s="69"/>
      <c r="H12" s="74">
        <v>600000</v>
      </c>
      <c r="I12" s="69"/>
      <c r="J12" s="69" t="s">
        <v>2394</v>
      </c>
      <c r="K12" s="75">
        <v>2010</v>
      </c>
      <c r="L12" s="75" t="s">
        <v>964</v>
      </c>
      <c r="M12" s="75" t="s">
        <v>18299</v>
      </c>
      <c r="N12" s="75"/>
      <c r="O12" s="69" t="s">
        <v>937</v>
      </c>
      <c r="P12" s="226" t="s">
        <v>967</v>
      </c>
      <c r="Q12" s="75" t="s">
        <v>4819</v>
      </c>
      <c r="R12" s="69"/>
      <c r="S12" s="69"/>
      <c r="T12" s="69"/>
      <c r="U12" s="69"/>
      <c r="V12" s="116"/>
      <c r="W12" s="121"/>
      <c r="X12" s="637">
        <f t="shared" si="0"/>
        <v>42000.000000000007</v>
      </c>
      <c r="Y12" s="74">
        <f t="shared" si="1"/>
        <v>642000</v>
      </c>
    </row>
    <row r="13" spans="1:25" ht="15.5" x14ac:dyDescent="0.35">
      <c r="A13" s="69"/>
      <c r="B13" s="69"/>
      <c r="C13" s="213"/>
      <c r="D13" s="69"/>
      <c r="E13" s="69"/>
      <c r="F13" s="69" t="s">
        <v>18300</v>
      </c>
      <c r="G13" s="69"/>
      <c r="H13" s="74">
        <v>600000</v>
      </c>
      <c r="I13" s="69"/>
      <c r="J13" s="69" t="s">
        <v>2394</v>
      </c>
      <c r="K13" s="75">
        <v>2010</v>
      </c>
      <c r="L13" s="75" t="s">
        <v>3181</v>
      </c>
      <c r="M13" s="75" t="s">
        <v>18301</v>
      </c>
      <c r="N13" s="75"/>
      <c r="O13" s="69" t="s">
        <v>937</v>
      </c>
      <c r="P13" s="226" t="s">
        <v>938</v>
      </c>
      <c r="Q13" s="75" t="s">
        <v>4819</v>
      </c>
      <c r="R13" s="69"/>
      <c r="S13" s="69"/>
      <c r="T13" s="69"/>
      <c r="U13" s="69"/>
      <c r="V13" s="116"/>
      <c r="W13" s="121"/>
      <c r="X13" s="637">
        <f t="shared" si="0"/>
        <v>42000.000000000007</v>
      </c>
      <c r="Y13" s="74">
        <f t="shared" si="1"/>
        <v>642000</v>
      </c>
    </row>
    <row r="14" spans="1:25" ht="15.5" x14ac:dyDescent="0.35">
      <c r="A14" s="76"/>
      <c r="B14" s="76"/>
      <c r="C14" s="214"/>
      <c r="D14" s="76"/>
      <c r="E14" s="76"/>
      <c r="F14" s="69" t="s">
        <v>18302</v>
      </c>
      <c r="G14" s="69"/>
      <c r="H14" s="74">
        <v>600000</v>
      </c>
      <c r="I14" s="69"/>
      <c r="J14" s="69" t="s">
        <v>2394</v>
      </c>
      <c r="K14" s="75">
        <v>2010</v>
      </c>
      <c r="L14" s="75" t="s">
        <v>3181</v>
      </c>
      <c r="M14" s="75" t="s">
        <v>18303</v>
      </c>
      <c r="N14" s="75"/>
      <c r="O14" s="69" t="s">
        <v>937</v>
      </c>
      <c r="P14" s="226" t="s">
        <v>938</v>
      </c>
      <c r="Q14" s="75" t="s">
        <v>4819</v>
      </c>
      <c r="R14" s="69"/>
      <c r="S14" s="69"/>
      <c r="T14" s="69"/>
      <c r="U14" s="69"/>
      <c r="V14" s="116"/>
      <c r="W14" s="121"/>
      <c r="X14" s="637">
        <f t="shared" si="0"/>
        <v>42000.000000000007</v>
      </c>
      <c r="Y14" s="74">
        <f t="shared" si="1"/>
        <v>642000</v>
      </c>
    </row>
    <row r="15" spans="1:25" ht="15.5" x14ac:dyDescent="0.35">
      <c r="A15" s="76"/>
      <c r="B15" s="76"/>
      <c r="C15" s="214"/>
      <c r="D15" s="76"/>
      <c r="E15" s="76"/>
      <c r="F15" s="69" t="s">
        <v>18304</v>
      </c>
      <c r="G15" s="69"/>
      <c r="H15" s="74">
        <v>600000</v>
      </c>
      <c r="I15" s="69"/>
      <c r="J15" s="69" t="s">
        <v>2394</v>
      </c>
      <c r="K15" s="75">
        <v>2010</v>
      </c>
      <c r="L15" s="75" t="s">
        <v>3181</v>
      </c>
      <c r="M15" s="75" t="s">
        <v>18305</v>
      </c>
      <c r="N15" s="75"/>
      <c r="O15" s="69" t="s">
        <v>937</v>
      </c>
      <c r="P15" s="226" t="s">
        <v>938</v>
      </c>
      <c r="Q15" s="75" t="s">
        <v>4819</v>
      </c>
      <c r="R15" s="69"/>
      <c r="S15" s="69"/>
      <c r="T15" s="69"/>
      <c r="U15" s="69"/>
      <c r="V15" s="116"/>
      <c r="W15" s="121"/>
      <c r="X15" s="637">
        <f t="shared" si="0"/>
        <v>42000.000000000007</v>
      </c>
      <c r="Y15" s="74">
        <f t="shared" si="1"/>
        <v>642000</v>
      </c>
    </row>
    <row r="16" spans="1:25" ht="15.5" x14ac:dyDescent="0.35">
      <c r="A16" s="76"/>
      <c r="B16" s="76"/>
      <c r="C16" s="214"/>
      <c r="D16" s="76"/>
      <c r="E16" s="76"/>
      <c r="F16" s="69" t="s">
        <v>18306</v>
      </c>
      <c r="G16" s="69"/>
      <c r="H16" s="74">
        <v>600000</v>
      </c>
      <c r="I16" s="69"/>
      <c r="J16" s="69" t="s">
        <v>2394</v>
      </c>
      <c r="K16" s="75">
        <v>2010</v>
      </c>
      <c r="L16" s="75" t="s">
        <v>3181</v>
      </c>
      <c r="M16" s="75" t="s">
        <v>18307</v>
      </c>
      <c r="N16" s="75"/>
      <c r="O16" s="69" t="s">
        <v>937</v>
      </c>
      <c r="P16" s="226" t="s">
        <v>938</v>
      </c>
      <c r="Q16" s="75" t="s">
        <v>4819</v>
      </c>
      <c r="R16" s="69"/>
      <c r="S16" s="69"/>
      <c r="T16" s="69"/>
      <c r="U16" s="69"/>
      <c r="V16" s="116"/>
      <c r="W16" s="121"/>
      <c r="X16" s="637">
        <f t="shared" si="0"/>
        <v>42000.000000000007</v>
      </c>
      <c r="Y16" s="74">
        <f t="shared" si="1"/>
        <v>642000</v>
      </c>
    </row>
    <row r="17" spans="1:25" ht="15.5" x14ac:dyDescent="0.35">
      <c r="A17" s="76"/>
      <c r="B17" s="76"/>
      <c r="C17" s="214"/>
      <c r="D17" s="76"/>
      <c r="E17" s="76"/>
      <c r="F17" s="69" t="s">
        <v>18308</v>
      </c>
      <c r="G17" s="69"/>
      <c r="H17" s="74">
        <v>600000</v>
      </c>
      <c r="I17" s="69"/>
      <c r="J17" s="69" t="s">
        <v>2394</v>
      </c>
      <c r="K17" s="75">
        <v>2010</v>
      </c>
      <c r="L17" s="75" t="s">
        <v>3181</v>
      </c>
      <c r="M17" s="75" t="s">
        <v>18309</v>
      </c>
      <c r="N17" s="75"/>
      <c r="O17" s="69" t="s">
        <v>937</v>
      </c>
      <c r="P17" s="226" t="s">
        <v>938</v>
      </c>
      <c r="Q17" s="75" t="s">
        <v>4819</v>
      </c>
      <c r="R17" s="69"/>
      <c r="S17" s="69"/>
      <c r="T17" s="69"/>
      <c r="U17" s="69"/>
      <c r="V17" s="116"/>
      <c r="W17" s="121"/>
      <c r="X17" s="637">
        <f t="shared" si="0"/>
        <v>42000.000000000007</v>
      </c>
      <c r="Y17" s="74">
        <f t="shared" si="1"/>
        <v>642000</v>
      </c>
    </row>
    <row r="18" spans="1:25" ht="15.5" x14ac:dyDescent="0.35">
      <c r="A18" s="76"/>
      <c r="B18" s="76"/>
      <c r="C18" s="214"/>
      <c r="D18" s="76"/>
      <c r="E18" s="76"/>
      <c r="F18" s="69" t="s">
        <v>18310</v>
      </c>
      <c r="G18" s="69"/>
      <c r="H18" s="74">
        <v>600000</v>
      </c>
      <c r="I18" s="69"/>
      <c r="J18" s="69" t="s">
        <v>2394</v>
      </c>
      <c r="K18" s="75">
        <v>2010</v>
      </c>
      <c r="L18" s="75" t="s">
        <v>3181</v>
      </c>
      <c r="M18" s="75" t="s">
        <v>18311</v>
      </c>
      <c r="N18" s="75"/>
      <c r="O18" s="69" t="s">
        <v>937</v>
      </c>
      <c r="P18" s="226" t="s">
        <v>938</v>
      </c>
      <c r="Q18" s="75" t="s">
        <v>4819</v>
      </c>
      <c r="R18" s="69"/>
      <c r="S18" s="69"/>
      <c r="T18" s="69"/>
      <c r="U18" s="69"/>
      <c r="V18" s="116"/>
      <c r="W18" s="121"/>
      <c r="X18" s="637">
        <f t="shared" si="0"/>
        <v>42000.000000000007</v>
      </c>
      <c r="Y18" s="74">
        <f t="shared" si="1"/>
        <v>642000</v>
      </c>
    </row>
    <row r="19" spans="1:25" ht="15.5" x14ac:dyDescent="0.35">
      <c r="A19" s="76"/>
      <c r="B19" s="76"/>
      <c r="C19" s="214"/>
      <c r="D19" s="76"/>
      <c r="E19" s="76"/>
      <c r="F19" s="69" t="s">
        <v>18312</v>
      </c>
      <c r="G19" s="69"/>
      <c r="H19" s="74">
        <v>600000</v>
      </c>
      <c r="I19" s="69"/>
      <c r="J19" s="69" t="s">
        <v>2394</v>
      </c>
      <c r="K19" s="75">
        <v>2010</v>
      </c>
      <c r="L19" s="75" t="s">
        <v>3181</v>
      </c>
      <c r="M19" s="75" t="s">
        <v>18313</v>
      </c>
      <c r="N19" s="75"/>
      <c r="O19" s="69" t="s">
        <v>937</v>
      </c>
      <c r="P19" s="226" t="s">
        <v>938</v>
      </c>
      <c r="Q19" s="75" t="s">
        <v>4819</v>
      </c>
      <c r="R19" s="69"/>
      <c r="S19" s="69"/>
      <c r="T19" s="69"/>
      <c r="U19" s="69"/>
      <c r="V19" s="116"/>
      <c r="W19" s="121"/>
      <c r="X19" s="637">
        <f t="shared" si="0"/>
        <v>42000.000000000007</v>
      </c>
      <c r="Y19" s="74">
        <f t="shared" si="1"/>
        <v>642000</v>
      </c>
    </row>
    <row r="20" spans="1:25" ht="15.5" x14ac:dyDescent="0.35">
      <c r="A20" s="76"/>
      <c r="B20" s="76"/>
      <c r="C20" s="214"/>
      <c r="D20" s="76"/>
      <c r="E20" s="76"/>
      <c r="F20" s="69" t="s">
        <v>18314</v>
      </c>
      <c r="G20" s="69"/>
      <c r="H20" s="74">
        <v>600000</v>
      </c>
      <c r="I20" s="69"/>
      <c r="J20" s="69" t="s">
        <v>2394</v>
      </c>
      <c r="K20" s="75">
        <v>2010</v>
      </c>
      <c r="L20" s="75" t="s">
        <v>3178</v>
      </c>
      <c r="M20" s="75" t="s">
        <v>18315</v>
      </c>
      <c r="N20" s="75"/>
      <c r="O20" s="69" t="s">
        <v>937</v>
      </c>
      <c r="P20" s="226" t="s">
        <v>967</v>
      </c>
      <c r="Q20" s="75" t="s">
        <v>4819</v>
      </c>
      <c r="R20" s="69"/>
      <c r="S20" s="69"/>
      <c r="T20" s="69"/>
      <c r="U20" s="69"/>
      <c r="V20" s="116"/>
      <c r="W20" s="121" t="s">
        <v>18316</v>
      </c>
      <c r="X20" s="637">
        <f t="shared" si="0"/>
        <v>42000.000000000007</v>
      </c>
      <c r="Y20" s="74">
        <f t="shared" si="1"/>
        <v>642000</v>
      </c>
    </row>
    <row r="21" spans="1:25" ht="15.5" x14ac:dyDescent="0.35">
      <c r="A21" s="76"/>
      <c r="B21" s="76"/>
      <c r="C21" s="214"/>
      <c r="D21" s="76"/>
      <c r="E21" s="76"/>
      <c r="F21" s="69" t="s">
        <v>18317</v>
      </c>
      <c r="G21" s="69"/>
      <c r="H21" s="74">
        <v>600000</v>
      </c>
      <c r="I21" s="69"/>
      <c r="J21" s="69" t="s">
        <v>2394</v>
      </c>
      <c r="K21" s="75">
        <v>2010</v>
      </c>
      <c r="L21" s="75" t="s">
        <v>964</v>
      </c>
      <c r="M21" s="75" t="s">
        <v>18318</v>
      </c>
      <c r="N21" s="75"/>
      <c r="O21" s="69" t="s">
        <v>937</v>
      </c>
      <c r="P21" s="226" t="s">
        <v>967</v>
      </c>
      <c r="Q21" s="75" t="s">
        <v>4819</v>
      </c>
      <c r="R21" s="69"/>
      <c r="S21" s="69"/>
      <c r="T21" s="69"/>
      <c r="U21" s="69"/>
      <c r="V21" s="116"/>
      <c r="W21" s="121"/>
      <c r="X21" s="637">
        <f t="shared" si="0"/>
        <v>42000.000000000007</v>
      </c>
      <c r="Y21" s="74">
        <f t="shared" si="1"/>
        <v>642000</v>
      </c>
    </row>
    <row r="22" spans="1:25" ht="15.5" x14ac:dyDescent="0.35">
      <c r="A22" s="76"/>
      <c r="B22" s="76"/>
      <c r="C22" s="214"/>
      <c r="D22" s="76"/>
      <c r="E22" s="76"/>
      <c r="F22" s="69" t="s">
        <v>18319</v>
      </c>
      <c r="G22" s="69"/>
      <c r="H22" s="74">
        <v>600000</v>
      </c>
      <c r="I22" s="69"/>
      <c r="J22" s="69" t="s">
        <v>2394</v>
      </c>
      <c r="K22" s="75">
        <v>2010</v>
      </c>
      <c r="L22" s="75" t="s">
        <v>964</v>
      </c>
      <c r="M22" s="75" t="s">
        <v>18320</v>
      </c>
      <c r="N22" s="75"/>
      <c r="O22" s="69" t="s">
        <v>937</v>
      </c>
      <c r="P22" s="226" t="s">
        <v>967</v>
      </c>
      <c r="Q22" s="75" t="s">
        <v>4819</v>
      </c>
      <c r="R22" s="69"/>
      <c r="S22" s="69"/>
      <c r="T22" s="69"/>
      <c r="U22" s="69"/>
      <c r="V22" s="116"/>
      <c r="W22" s="121"/>
      <c r="X22" s="637">
        <f t="shared" si="0"/>
        <v>42000.000000000007</v>
      </c>
      <c r="Y22" s="74">
        <f t="shared" si="1"/>
        <v>642000</v>
      </c>
    </row>
    <row r="23" spans="1:25" ht="15.5" x14ac:dyDescent="0.35">
      <c r="A23" s="76"/>
      <c r="B23" s="76"/>
      <c r="C23" s="214"/>
      <c r="D23" s="76"/>
      <c r="E23" s="76"/>
      <c r="F23" s="69" t="s">
        <v>18321</v>
      </c>
      <c r="G23" s="69"/>
      <c r="H23" s="74">
        <v>600000</v>
      </c>
      <c r="I23" s="69"/>
      <c r="J23" s="69" t="s">
        <v>2394</v>
      </c>
      <c r="K23" s="75">
        <v>2010</v>
      </c>
      <c r="L23" s="75" t="s">
        <v>3178</v>
      </c>
      <c r="M23" s="75" t="s">
        <v>18322</v>
      </c>
      <c r="N23" s="75"/>
      <c r="O23" s="69" t="s">
        <v>937</v>
      </c>
      <c r="P23" s="226" t="s">
        <v>967</v>
      </c>
      <c r="Q23" s="75" t="s">
        <v>4819</v>
      </c>
      <c r="R23" s="69"/>
      <c r="S23" s="69"/>
      <c r="T23" s="69"/>
      <c r="U23" s="69"/>
      <c r="V23" s="116"/>
      <c r="W23" s="121" t="s">
        <v>18323</v>
      </c>
      <c r="X23" s="637">
        <f t="shared" si="0"/>
        <v>42000.000000000007</v>
      </c>
      <c r="Y23" s="74">
        <f t="shared" si="1"/>
        <v>642000</v>
      </c>
    </row>
    <row r="24" spans="1:25" ht="15.5" x14ac:dyDescent="0.35">
      <c r="A24" s="76"/>
      <c r="B24" s="76"/>
      <c r="C24" s="214"/>
      <c r="D24" s="76"/>
      <c r="E24" s="76"/>
      <c r="F24" s="69" t="s">
        <v>18324</v>
      </c>
      <c r="G24" s="69"/>
      <c r="H24" s="74">
        <v>600000</v>
      </c>
      <c r="I24" s="69"/>
      <c r="J24" s="69" t="s">
        <v>2394</v>
      </c>
      <c r="K24" s="75">
        <v>2010</v>
      </c>
      <c r="L24" s="75" t="s">
        <v>3181</v>
      </c>
      <c r="M24" s="75" t="s">
        <v>18325</v>
      </c>
      <c r="N24" s="75"/>
      <c r="O24" s="69" t="s">
        <v>937</v>
      </c>
      <c r="P24" s="226" t="s">
        <v>938</v>
      </c>
      <c r="Q24" s="75" t="s">
        <v>4819</v>
      </c>
      <c r="R24" s="69"/>
      <c r="S24" s="69"/>
      <c r="T24" s="69"/>
      <c r="U24" s="69"/>
      <c r="V24" s="116"/>
      <c r="W24" s="121"/>
      <c r="X24" s="637">
        <f t="shared" si="0"/>
        <v>42000.000000000007</v>
      </c>
      <c r="Y24" s="74">
        <f t="shared" si="1"/>
        <v>642000</v>
      </c>
    </row>
    <row r="25" spans="1:25" ht="15.5" x14ac:dyDescent="0.35">
      <c r="A25" s="76"/>
      <c r="B25" s="76"/>
      <c r="C25" s="214"/>
      <c r="D25" s="76"/>
      <c r="E25" s="76"/>
      <c r="F25" s="69" t="s">
        <v>18326</v>
      </c>
      <c r="G25" s="69"/>
      <c r="H25" s="74">
        <v>600000</v>
      </c>
      <c r="I25" s="69"/>
      <c r="J25" s="69" t="s">
        <v>2394</v>
      </c>
      <c r="K25" s="75">
        <v>2010</v>
      </c>
      <c r="L25" s="75" t="s">
        <v>3181</v>
      </c>
      <c r="M25" s="75" t="s">
        <v>18327</v>
      </c>
      <c r="N25" s="75"/>
      <c r="O25" s="69" t="s">
        <v>937</v>
      </c>
      <c r="P25" s="226" t="s">
        <v>938</v>
      </c>
      <c r="Q25" s="75" t="s">
        <v>4819</v>
      </c>
      <c r="R25" s="69"/>
      <c r="S25" s="69"/>
      <c r="T25" s="69"/>
      <c r="U25" s="69"/>
      <c r="V25" s="116"/>
      <c r="W25" s="121"/>
      <c r="X25" s="637">
        <f t="shared" si="0"/>
        <v>42000.000000000007</v>
      </c>
      <c r="Y25" s="74">
        <f t="shared" si="1"/>
        <v>642000</v>
      </c>
    </row>
    <row r="26" spans="1:25" ht="15.5" x14ac:dyDescent="0.35">
      <c r="A26" s="76"/>
      <c r="B26" s="76"/>
      <c r="C26" s="214"/>
      <c r="D26" s="76"/>
      <c r="E26" s="76"/>
      <c r="F26" s="69" t="s">
        <v>18328</v>
      </c>
      <c r="G26" s="69"/>
      <c r="H26" s="74">
        <v>600000</v>
      </c>
      <c r="I26" s="69"/>
      <c r="J26" s="69" t="s">
        <v>2394</v>
      </c>
      <c r="K26" s="75">
        <v>2010</v>
      </c>
      <c r="L26" s="75" t="s">
        <v>3181</v>
      </c>
      <c r="M26" s="75" t="s">
        <v>18329</v>
      </c>
      <c r="N26" s="75"/>
      <c r="O26" s="69" t="s">
        <v>937</v>
      </c>
      <c r="P26" s="226" t="s">
        <v>938</v>
      </c>
      <c r="Q26" s="75" t="s">
        <v>4819</v>
      </c>
      <c r="R26" s="69"/>
      <c r="S26" s="69"/>
      <c r="T26" s="69"/>
      <c r="U26" s="69"/>
      <c r="V26" s="116"/>
      <c r="W26" s="121" t="s">
        <v>18323</v>
      </c>
      <c r="X26" s="637">
        <f t="shared" si="0"/>
        <v>42000.000000000007</v>
      </c>
      <c r="Y26" s="74">
        <f t="shared" si="1"/>
        <v>642000</v>
      </c>
    </row>
    <row r="27" spans="1:25" ht="15.5" x14ac:dyDescent="0.35">
      <c r="A27" s="64"/>
      <c r="B27" s="64"/>
      <c r="C27" s="65"/>
      <c r="D27" s="64"/>
      <c r="E27" s="64"/>
      <c r="F27" s="66" t="s">
        <v>3699</v>
      </c>
      <c r="G27" s="64"/>
      <c r="H27" s="67"/>
      <c r="I27" s="64"/>
      <c r="J27" s="64"/>
      <c r="K27" s="68"/>
      <c r="L27" s="68"/>
      <c r="M27" s="68"/>
      <c r="N27" s="68"/>
      <c r="O27" s="64"/>
      <c r="P27" s="220"/>
      <c r="Q27" s="68"/>
      <c r="R27" s="64"/>
      <c r="S27" s="64"/>
      <c r="T27" s="64"/>
      <c r="U27" s="64"/>
      <c r="V27" s="115"/>
      <c r="W27" s="115"/>
      <c r="X27" s="637">
        <f t="shared" si="0"/>
        <v>0</v>
      </c>
      <c r="Y27" s="67">
        <f t="shared" si="1"/>
        <v>0</v>
      </c>
    </row>
    <row r="28" spans="1:25" ht="15.5" x14ac:dyDescent="0.35">
      <c r="A28" s="76"/>
      <c r="B28" s="76"/>
      <c r="C28" s="214"/>
      <c r="D28" s="76"/>
      <c r="E28" s="76"/>
      <c r="F28" s="69" t="s">
        <v>18330</v>
      </c>
      <c r="G28" s="69"/>
      <c r="H28" s="74">
        <v>40000</v>
      </c>
      <c r="I28" s="69"/>
      <c r="J28" s="69" t="s">
        <v>1765</v>
      </c>
      <c r="K28" s="75" t="s">
        <v>1765</v>
      </c>
      <c r="L28" s="69" t="s">
        <v>1765</v>
      </c>
      <c r="M28" s="69" t="s">
        <v>1765</v>
      </c>
      <c r="N28" s="69"/>
      <c r="O28" s="69"/>
      <c r="P28" s="226" t="s">
        <v>1765</v>
      </c>
      <c r="Q28" s="69" t="s">
        <v>1765</v>
      </c>
      <c r="R28" s="69"/>
      <c r="S28" s="69"/>
      <c r="T28" s="69"/>
      <c r="U28" s="69"/>
      <c r="V28" s="116"/>
      <c r="W28" s="121" t="s">
        <v>1765</v>
      </c>
      <c r="X28" s="637">
        <f t="shared" si="0"/>
        <v>2800.0000000000005</v>
      </c>
      <c r="Y28" s="74">
        <f t="shared" si="1"/>
        <v>42800</v>
      </c>
    </row>
    <row r="29" spans="1:25" ht="15.5" x14ac:dyDescent="0.35">
      <c r="A29" s="76"/>
      <c r="B29" s="76"/>
      <c r="C29" s="214"/>
      <c r="D29" s="76"/>
      <c r="E29" s="76"/>
      <c r="F29" s="69" t="s">
        <v>18331</v>
      </c>
      <c r="G29" s="69"/>
      <c r="H29" s="688">
        <v>500000</v>
      </c>
      <c r="I29" s="69"/>
      <c r="J29" s="69" t="s">
        <v>6184</v>
      </c>
      <c r="K29" s="75">
        <v>1988</v>
      </c>
      <c r="L29" s="75" t="s">
        <v>18332</v>
      </c>
      <c r="M29" s="75">
        <v>1981002</v>
      </c>
      <c r="N29" s="75"/>
      <c r="O29" s="69" t="s">
        <v>1811</v>
      </c>
      <c r="P29" s="226" t="s">
        <v>1784</v>
      </c>
      <c r="Q29" s="75" t="s">
        <v>6106</v>
      </c>
      <c r="R29" s="69"/>
      <c r="S29" s="69"/>
      <c r="T29" s="69"/>
      <c r="U29" s="69"/>
      <c r="V29" s="116"/>
      <c r="W29" s="121"/>
      <c r="X29" s="637">
        <f t="shared" si="0"/>
        <v>35000</v>
      </c>
      <c r="Y29" s="688">
        <f t="shared" si="1"/>
        <v>535000</v>
      </c>
    </row>
    <row r="30" spans="1:25" ht="15.5" x14ac:dyDescent="0.35">
      <c r="A30" s="76"/>
      <c r="B30" s="76"/>
      <c r="C30" s="214"/>
      <c r="D30" s="76"/>
      <c r="E30" s="76"/>
      <c r="F30" s="69" t="s">
        <v>18333</v>
      </c>
      <c r="G30" s="69"/>
      <c r="H30" s="689"/>
      <c r="I30" s="69"/>
      <c r="J30" s="69" t="s">
        <v>6184</v>
      </c>
      <c r="K30" s="75">
        <v>1988</v>
      </c>
      <c r="L30" s="75" t="s">
        <v>18332</v>
      </c>
      <c r="M30" s="75">
        <v>1981002</v>
      </c>
      <c r="N30" s="75"/>
      <c r="O30" s="69" t="s">
        <v>1811</v>
      </c>
      <c r="P30" s="226" t="s">
        <v>1784</v>
      </c>
      <c r="Q30" s="75" t="s">
        <v>6106</v>
      </c>
      <c r="R30" s="69"/>
      <c r="S30" s="69"/>
      <c r="T30" s="69"/>
      <c r="U30" s="69"/>
      <c r="V30" s="116"/>
      <c r="W30" s="121"/>
      <c r="X30" s="637">
        <f t="shared" si="0"/>
        <v>0</v>
      </c>
      <c r="Y30" s="689">
        <f t="shared" si="1"/>
        <v>0</v>
      </c>
    </row>
    <row r="31" spans="1:25" ht="15.5" x14ac:dyDescent="0.35">
      <c r="A31" s="76"/>
      <c r="B31" s="76"/>
      <c r="C31" s="214"/>
      <c r="D31" s="76"/>
      <c r="E31" s="76"/>
      <c r="F31" s="69" t="s">
        <v>18334</v>
      </c>
      <c r="G31" s="69"/>
      <c r="H31" s="690"/>
      <c r="I31" s="69"/>
      <c r="J31" s="69" t="s">
        <v>6184</v>
      </c>
      <c r="K31" s="75">
        <v>1988</v>
      </c>
      <c r="L31" s="75" t="s">
        <v>18332</v>
      </c>
      <c r="M31" s="75">
        <v>1981002</v>
      </c>
      <c r="N31" s="75"/>
      <c r="O31" s="69" t="s">
        <v>1811</v>
      </c>
      <c r="P31" s="226" t="s">
        <v>1784</v>
      </c>
      <c r="Q31" s="75" t="s">
        <v>6106</v>
      </c>
      <c r="R31" s="69"/>
      <c r="S31" s="69"/>
      <c r="T31" s="69"/>
      <c r="U31" s="69"/>
      <c r="V31" s="116"/>
      <c r="W31" s="121"/>
      <c r="X31" s="637">
        <f t="shared" si="0"/>
        <v>0</v>
      </c>
      <c r="Y31" s="690">
        <f t="shared" si="1"/>
        <v>0</v>
      </c>
    </row>
    <row r="32" spans="1:25" ht="15.5" x14ac:dyDescent="0.35">
      <c r="A32" s="76"/>
      <c r="B32" s="76"/>
      <c r="C32" s="214"/>
      <c r="D32" s="76"/>
      <c r="E32" s="76"/>
      <c r="F32" s="69" t="s">
        <v>18335</v>
      </c>
      <c r="G32" s="69"/>
      <c r="H32" s="74">
        <v>40000</v>
      </c>
      <c r="I32" s="69"/>
      <c r="J32" s="69" t="s">
        <v>18336</v>
      </c>
      <c r="K32" s="75">
        <v>1988</v>
      </c>
      <c r="L32" s="75" t="s">
        <v>18337</v>
      </c>
      <c r="M32" s="203" t="s">
        <v>18338</v>
      </c>
      <c r="N32" s="75"/>
      <c r="O32" s="69"/>
      <c r="P32" s="226" t="s">
        <v>6193</v>
      </c>
      <c r="Q32" s="75" t="s">
        <v>4828</v>
      </c>
      <c r="R32" s="69"/>
      <c r="S32" s="69"/>
      <c r="T32" s="69"/>
      <c r="U32" s="69"/>
      <c r="V32" s="116"/>
      <c r="W32" s="121"/>
      <c r="X32" s="637">
        <f t="shared" si="0"/>
        <v>2800.0000000000005</v>
      </c>
      <c r="Y32" s="74">
        <f t="shared" si="1"/>
        <v>42800</v>
      </c>
    </row>
    <row r="33" spans="1:25" ht="15.5" x14ac:dyDescent="0.35">
      <c r="A33" s="76"/>
      <c r="B33" s="76"/>
      <c r="C33" s="214"/>
      <c r="D33" s="76"/>
      <c r="E33" s="76"/>
      <c r="F33" s="69" t="s">
        <v>18339</v>
      </c>
      <c r="G33" s="69"/>
      <c r="H33" s="74">
        <v>40000</v>
      </c>
      <c r="I33" s="69"/>
      <c r="J33" s="69" t="s">
        <v>18336</v>
      </c>
      <c r="K33" s="75">
        <v>1988</v>
      </c>
      <c r="L33" s="75" t="s">
        <v>18340</v>
      </c>
      <c r="M33" s="75" t="s">
        <v>18341</v>
      </c>
      <c r="N33" s="75"/>
      <c r="O33" s="69"/>
      <c r="P33" s="226" t="s">
        <v>2308</v>
      </c>
      <c r="Q33" s="75" t="s">
        <v>18342</v>
      </c>
      <c r="R33" s="69"/>
      <c r="S33" s="69"/>
      <c r="T33" s="69"/>
      <c r="U33" s="69"/>
      <c r="V33" s="116"/>
      <c r="W33" s="121"/>
      <c r="X33" s="637">
        <f t="shared" si="0"/>
        <v>2800.0000000000005</v>
      </c>
      <c r="Y33" s="74">
        <f t="shared" si="1"/>
        <v>42800</v>
      </c>
    </row>
    <row r="34" spans="1:25" ht="15.5" x14ac:dyDescent="0.35">
      <c r="A34" s="76"/>
      <c r="B34" s="76"/>
      <c r="C34" s="214"/>
      <c r="D34" s="76"/>
      <c r="E34" s="76"/>
      <c r="F34" s="69" t="s">
        <v>18343</v>
      </c>
      <c r="G34" s="69"/>
      <c r="H34" s="74">
        <v>40000</v>
      </c>
      <c r="I34" s="69"/>
      <c r="J34" s="69" t="s">
        <v>18336</v>
      </c>
      <c r="K34" s="75">
        <v>1988</v>
      </c>
      <c r="L34" s="75" t="s">
        <v>18340</v>
      </c>
      <c r="M34" s="131" t="s">
        <v>18344</v>
      </c>
      <c r="N34" s="75"/>
      <c r="O34" s="69"/>
      <c r="P34" s="226" t="s">
        <v>2308</v>
      </c>
      <c r="Q34" s="75" t="s">
        <v>18342</v>
      </c>
      <c r="R34" s="69"/>
      <c r="S34" s="69"/>
      <c r="T34" s="69"/>
      <c r="U34" s="69"/>
      <c r="V34" s="116"/>
      <c r="W34" s="121"/>
      <c r="X34" s="637">
        <f t="shared" si="0"/>
        <v>2800.0000000000005</v>
      </c>
      <c r="Y34" s="74">
        <f t="shared" si="1"/>
        <v>42800</v>
      </c>
    </row>
    <row r="35" spans="1:25" ht="15.5" x14ac:dyDescent="0.35">
      <c r="A35" s="76"/>
      <c r="B35" s="76"/>
      <c r="C35" s="214"/>
      <c r="D35" s="76"/>
      <c r="E35" s="76"/>
      <c r="F35" s="69" t="s">
        <v>18345</v>
      </c>
      <c r="G35" s="69"/>
      <c r="H35" s="74">
        <v>40000</v>
      </c>
      <c r="I35" s="69"/>
      <c r="J35" s="69" t="s">
        <v>18336</v>
      </c>
      <c r="K35" s="75">
        <v>1988</v>
      </c>
      <c r="L35" s="75" t="s">
        <v>18337</v>
      </c>
      <c r="M35" s="203" t="s">
        <v>18346</v>
      </c>
      <c r="N35" s="75"/>
      <c r="O35" s="69"/>
      <c r="P35" s="226" t="s">
        <v>6193</v>
      </c>
      <c r="Q35" s="75" t="s">
        <v>4828</v>
      </c>
      <c r="R35" s="69"/>
      <c r="S35" s="69"/>
      <c r="T35" s="69"/>
      <c r="U35" s="69"/>
      <c r="V35" s="116"/>
      <c r="W35" s="121"/>
      <c r="X35" s="637">
        <f t="shared" si="0"/>
        <v>2800.0000000000005</v>
      </c>
      <c r="Y35" s="74">
        <f t="shared" si="1"/>
        <v>42800</v>
      </c>
    </row>
    <row r="36" spans="1:25" ht="15.5" x14ac:dyDescent="0.35">
      <c r="A36" s="76"/>
      <c r="B36" s="76"/>
      <c r="C36" s="214"/>
      <c r="D36" s="76"/>
      <c r="E36" s="76"/>
      <c r="F36" s="69" t="s">
        <v>18347</v>
      </c>
      <c r="G36" s="69"/>
      <c r="H36" s="688">
        <v>500000</v>
      </c>
      <c r="I36" s="69"/>
      <c r="J36" s="69" t="s">
        <v>6184</v>
      </c>
      <c r="K36" s="75">
        <v>1988</v>
      </c>
      <c r="L36" s="75" t="s">
        <v>18332</v>
      </c>
      <c r="M36" s="75">
        <v>1981003</v>
      </c>
      <c r="N36" s="75"/>
      <c r="O36" s="69" t="s">
        <v>1811</v>
      </c>
      <c r="P36" s="226" t="s">
        <v>1784</v>
      </c>
      <c r="Q36" s="75" t="s">
        <v>6106</v>
      </c>
      <c r="R36" s="69"/>
      <c r="S36" s="69"/>
      <c r="T36" s="69"/>
      <c r="U36" s="69"/>
      <c r="V36" s="116"/>
      <c r="W36" s="121"/>
      <c r="X36" s="637">
        <f t="shared" si="0"/>
        <v>35000</v>
      </c>
      <c r="Y36" s="688">
        <f t="shared" si="1"/>
        <v>535000</v>
      </c>
    </row>
    <row r="37" spans="1:25" ht="15.5" x14ac:dyDescent="0.35">
      <c r="A37" s="76"/>
      <c r="B37" s="76"/>
      <c r="C37" s="214"/>
      <c r="D37" s="76"/>
      <c r="E37" s="76"/>
      <c r="F37" s="69" t="s">
        <v>18348</v>
      </c>
      <c r="G37" s="69"/>
      <c r="H37" s="689"/>
      <c r="I37" s="69"/>
      <c r="J37" s="69" t="s">
        <v>6184</v>
      </c>
      <c r="K37" s="75">
        <v>1988</v>
      </c>
      <c r="L37" s="75" t="s">
        <v>18332</v>
      </c>
      <c r="M37" s="75">
        <v>1981003</v>
      </c>
      <c r="N37" s="75"/>
      <c r="O37" s="69" t="s">
        <v>1811</v>
      </c>
      <c r="P37" s="226" t="s">
        <v>1784</v>
      </c>
      <c r="Q37" s="75" t="s">
        <v>6106</v>
      </c>
      <c r="R37" s="69"/>
      <c r="S37" s="69"/>
      <c r="T37" s="69"/>
      <c r="U37" s="69"/>
      <c r="V37" s="116"/>
      <c r="W37" s="121"/>
      <c r="X37" s="637">
        <f t="shared" si="0"/>
        <v>0</v>
      </c>
      <c r="Y37" s="689">
        <f t="shared" si="1"/>
        <v>0</v>
      </c>
    </row>
    <row r="38" spans="1:25" ht="15.5" x14ac:dyDescent="0.35">
      <c r="A38" s="76"/>
      <c r="B38" s="76"/>
      <c r="C38" s="214"/>
      <c r="D38" s="76"/>
      <c r="E38" s="76"/>
      <c r="F38" s="69" t="s">
        <v>18349</v>
      </c>
      <c r="G38" s="69"/>
      <c r="H38" s="690"/>
      <c r="I38" s="69"/>
      <c r="J38" s="69" t="s">
        <v>6184</v>
      </c>
      <c r="K38" s="75">
        <v>1988</v>
      </c>
      <c r="L38" s="75" t="s">
        <v>18332</v>
      </c>
      <c r="M38" s="75">
        <v>1981003</v>
      </c>
      <c r="N38" s="75"/>
      <c r="O38" s="69" t="s">
        <v>1811</v>
      </c>
      <c r="P38" s="226" t="s">
        <v>1784</v>
      </c>
      <c r="Q38" s="75" t="s">
        <v>6106</v>
      </c>
      <c r="R38" s="69"/>
      <c r="S38" s="69"/>
      <c r="T38" s="69"/>
      <c r="U38" s="69"/>
      <c r="V38" s="116"/>
      <c r="W38" s="121"/>
      <c r="X38" s="637">
        <f t="shared" si="0"/>
        <v>0</v>
      </c>
      <c r="Y38" s="690">
        <f t="shared" si="1"/>
        <v>0</v>
      </c>
    </row>
    <row r="39" spans="1:25" ht="15.5" x14ac:dyDescent="0.35">
      <c r="A39" s="76"/>
      <c r="B39" s="76"/>
      <c r="C39" s="214"/>
      <c r="D39" s="76"/>
      <c r="E39" s="76"/>
      <c r="F39" s="69" t="s">
        <v>18350</v>
      </c>
      <c r="G39" s="69"/>
      <c r="H39" s="74">
        <v>40000</v>
      </c>
      <c r="I39" s="69"/>
      <c r="J39" s="69" t="s">
        <v>18336</v>
      </c>
      <c r="K39" s="75">
        <v>1988</v>
      </c>
      <c r="L39" s="75" t="s">
        <v>18340</v>
      </c>
      <c r="M39" s="131" t="s">
        <v>18351</v>
      </c>
      <c r="N39" s="75"/>
      <c r="O39" s="69"/>
      <c r="P39" s="226" t="s">
        <v>2308</v>
      </c>
      <c r="Q39" s="75" t="s">
        <v>18342</v>
      </c>
      <c r="R39" s="69"/>
      <c r="S39" s="69"/>
      <c r="T39" s="69"/>
      <c r="U39" s="69"/>
      <c r="V39" s="116"/>
      <c r="W39" s="121"/>
      <c r="X39" s="637">
        <f t="shared" si="0"/>
        <v>2800.0000000000005</v>
      </c>
      <c r="Y39" s="74">
        <f t="shared" si="1"/>
        <v>42800</v>
      </c>
    </row>
    <row r="40" spans="1:25" ht="15.5" x14ac:dyDescent="0.35">
      <c r="A40" s="76"/>
      <c r="B40" s="76"/>
      <c r="C40" s="214"/>
      <c r="D40" s="76"/>
      <c r="E40" s="76"/>
      <c r="F40" s="69" t="s">
        <v>18352</v>
      </c>
      <c r="G40" s="69"/>
      <c r="H40" s="74">
        <v>40000</v>
      </c>
      <c r="I40" s="69"/>
      <c r="J40" s="69" t="s">
        <v>18336</v>
      </c>
      <c r="K40" s="75">
        <v>1988</v>
      </c>
      <c r="L40" s="75" t="s">
        <v>18337</v>
      </c>
      <c r="M40" s="203" t="s">
        <v>18353</v>
      </c>
      <c r="N40" s="75"/>
      <c r="O40" s="69"/>
      <c r="P40" s="226" t="s">
        <v>6193</v>
      </c>
      <c r="Q40" s="75" t="s">
        <v>4828</v>
      </c>
      <c r="R40" s="69"/>
      <c r="S40" s="69"/>
      <c r="T40" s="69"/>
      <c r="U40" s="69"/>
      <c r="V40" s="116"/>
      <c r="W40" s="121"/>
      <c r="X40" s="637">
        <f t="shared" si="0"/>
        <v>2800.0000000000005</v>
      </c>
      <c r="Y40" s="74">
        <f t="shared" si="1"/>
        <v>42800</v>
      </c>
    </row>
    <row r="41" spans="1:25" ht="15.5" x14ac:dyDescent="0.35">
      <c r="A41" s="76"/>
      <c r="B41" s="76"/>
      <c r="C41" s="214"/>
      <c r="D41" s="76"/>
      <c r="E41" s="76"/>
      <c r="F41" s="69" t="s">
        <v>18354</v>
      </c>
      <c r="G41" s="69"/>
      <c r="H41" s="74">
        <v>40000</v>
      </c>
      <c r="I41" s="69"/>
      <c r="J41" s="69" t="s">
        <v>18336</v>
      </c>
      <c r="K41" s="75">
        <v>1988</v>
      </c>
      <c r="L41" s="75" t="s">
        <v>18340</v>
      </c>
      <c r="M41" s="131" t="s">
        <v>18355</v>
      </c>
      <c r="N41" s="75"/>
      <c r="O41" s="69"/>
      <c r="P41" s="226" t="s">
        <v>2308</v>
      </c>
      <c r="Q41" s="75" t="s">
        <v>18342</v>
      </c>
      <c r="R41" s="69"/>
      <c r="S41" s="69"/>
      <c r="T41" s="69"/>
      <c r="U41" s="69"/>
      <c r="V41" s="116"/>
      <c r="W41" s="121"/>
      <c r="X41" s="637">
        <f t="shared" si="0"/>
        <v>2800.0000000000005</v>
      </c>
      <c r="Y41" s="74">
        <f t="shared" si="1"/>
        <v>42800</v>
      </c>
    </row>
    <row r="42" spans="1:25" ht="15.5" x14ac:dyDescent="0.35">
      <c r="A42" s="76"/>
      <c r="B42" s="76"/>
      <c r="C42" s="214"/>
      <c r="D42" s="76"/>
      <c r="E42" s="76"/>
      <c r="F42" s="69" t="s">
        <v>18356</v>
      </c>
      <c r="G42" s="69"/>
      <c r="H42" s="74">
        <v>40000</v>
      </c>
      <c r="I42" s="69"/>
      <c r="J42" s="69" t="s">
        <v>18336</v>
      </c>
      <c r="K42" s="75">
        <v>1988</v>
      </c>
      <c r="L42" s="75" t="s">
        <v>18337</v>
      </c>
      <c r="M42" s="203" t="s">
        <v>18344</v>
      </c>
      <c r="N42" s="75"/>
      <c r="O42" s="69"/>
      <c r="P42" s="226" t="s">
        <v>6193</v>
      </c>
      <c r="Q42" s="75" t="s">
        <v>4828</v>
      </c>
      <c r="R42" s="69"/>
      <c r="S42" s="69"/>
      <c r="T42" s="69"/>
      <c r="U42" s="69"/>
      <c r="V42" s="116"/>
      <c r="W42" s="121"/>
      <c r="X42" s="637">
        <f t="shared" si="0"/>
        <v>2800.0000000000005</v>
      </c>
      <c r="Y42" s="74">
        <f t="shared" si="1"/>
        <v>42800</v>
      </c>
    </row>
    <row r="43" spans="1:25" ht="15.5" x14ac:dyDescent="0.35">
      <c r="A43" s="76"/>
      <c r="B43" s="76"/>
      <c r="C43" s="214"/>
      <c r="D43" s="76"/>
      <c r="E43" s="76"/>
      <c r="F43" s="69" t="s">
        <v>18357</v>
      </c>
      <c r="G43" s="69"/>
      <c r="H43" s="688">
        <v>500000</v>
      </c>
      <c r="I43" s="69"/>
      <c r="J43" s="69" t="s">
        <v>6184</v>
      </c>
      <c r="K43" s="75">
        <v>1988</v>
      </c>
      <c r="L43" s="75" t="s">
        <v>18332</v>
      </c>
      <c r="M43" s="75">
        <v>1981004</v>
      </c>
      <c r="N43" s="75"/>
      <c r="O43" s="69" t="s">
        <v>1811</v>
      </c>
      <c r="P43" s="226" t="s">
        <v>1784</v>
      </c>
      <c r="Q43" s="75" t="s">
        <v>6106</v>
      </c>
      <c r="R43" s="69"/>
      <c r="S43" s="69"/>
      <c r="T43" s="69"/>
      <c r="U43" s="69"/>
      <c r="V43" s="116"/>
      <c r="W43" s="121"/>
      <c r="X43" s="637">
        <f t="shared" si="0"/>
        <v>35000</v>
      </c>
      <c r="Y43" s="688">
        <f t="shared" si="1"/>
        <v>535000</v>
      </c>
    </row>
    <row r="44" spans="1:25" ht="15.5" x14ac:dyDescent="0.35">
      <c r="A44" s="76"/>
      <c r="B44" s="76"/>
      <c r="C44" s="214"/>
      <c r="D44" s="76"/>
      <c r="E44" s="76"/>
      <c r="F44" s="69" t="s">
        <v>18358</v>
      </c>
      <c r="G44" s="69"/>
      <c r="H44" s="689"/>
      <c r="I44" s="69"/>
      <c r="J44" s="69" t="s">
        <v>6184</v>
      </c>
      <c r="K44" s="75">
        <v>1988</v>
      </c>
      <c r="L44" s="75" t="s">
        <v>18332</v>
      </c>
      <c r="M44" s="75">
        <v>1981004</v>
      </c>
      <c r="N44" s="75"/>
      <c r="O44" s="69" t="s">
        <v>1811</v>
      </c>
      <c r="P44" s="226" t="s">
        <v>1784</v>
      </c>
      <c r="Q44" s="75" t="s">
        <v>6106</v>
      </c>
      <c r="R44" s="69"/>
      <c r="S44" s="69"/>
      <c r="T44" s="69"/>
      <c r="U44" s="69"/>
      <c r="V44" s="116"/>
      <c r="W44" s="121"/>
      <c r="X44" s="637">
        <f t="shared" si="0"/>
        <v>0</v>
      </c>
      <c r="Y44" s="689">
        <f t="shared" si="1"/>
        <v>0</v>
      </c>
    </row>
    <row r="45" spans="1:25" ht="15.5" x14ac:dyDescent="0.35">
      <c r="A45" s="76"/>
      <c r="B45" s="76"/>
      <c r="C45" s="214"/>
      <c r="D45" s="76"/>
      <c r="E45" s="76"/>
      <c r="F45" s="69" t="s">
        <v>18359</v>
      </c>
      <c r="G45" s="69"/>
      <c r="H45" s="690"/>
      <c r="I45" s="69"/>
      <c r="J45" s="69" t="s">
        <v>6184</v>
      </c>
      <c r="K45" s="75">
        <v>1988</v>
      </c>
      <c r="L45" s="75" t="s">
        <v>18332</v>
      </c>
      <c r="M45" s="75">
        <v>1981004</v>
      </c>
      <c r="N45" s="75"/>
      <c r="O45" s="69" t="s">
        <v>1811</v>
      </c>
      <c r="P45" s="226" t="s">
        <v>1784</v>
      </c>
      <c r="Q45" s="75" t="s">
        <v>6106</v>
      </c>
      <c r="R45" s="69"/>
      <c r="S45" s="69"/>
      <c r="T45" s="69"/>
      <c r="U45" s="69"/>
      <c r="V45" s="116"/>
      <c r="W45" s="121"/>
      <c r="X45" s="637">
        <f t="shared" si="0"/>
        <v>0</v>
      </c>
      <c r="Y45" s="690">
        <f t="shared" si="1"/>
        <v>0</v>
      </c>
    </row>
    <row r="46" spans="1:25" ht="15.5" x14ac:dyDescent="0.35">
      <c r="A46" s="76"/>
      <c r="B46" s="76"/>
      <c r="C46" s="214"/>
      <c r="D46" s="76"/>
      <c r="E46" s="76"/>
      <c r="F46" s="69" t="s">
        <v>18360</v>
      </c>
      <c r="G46" s="69"/>
      <c r="H46" s="74">
        <v>40000</v>
      </c>
      <c r="I46" s="69"/>
      <c r="J46" s="69" t="s">
        <v>18336</v>
      </c>
      <c r="K46" s="75">
        <v>1988</v>
      </c>
      <c r="L46" s="75" t="s">
        <v>18340</v>
      </c>
      <c r="M46" s="131" t="s">
        <v>18353</v>
      </c>
      <c r="N46" s="75"/>
      <c r="O46" s="69"/>
      <c r="P46" s="226" t="s">
        <v>2308</v>
      </c>
      <c r="Q46" s="75" t="s">
        <v>18342</v>
      </c>
      <c r="R46" s="69"/>
      <c r="S46" s="69"/>
      <c r="T46" s="69"/>
      <c r="U46" s="69"/>
      <c r="V46" s="116"/>
      <c r="W46" s="121"/>
      <c r="X46" s="637">
        <f t="shared" si="0"/>
        <v>2800.0000000000005</v>
      </c>
      <c r="Y46" s="74">
        <f t="shared" si="1"/>
        <v>42800</v>
      </c>
    </row>
    <row r="47" spans="1:25" ht="15.5" x14ac:dyDescent="0.35">
      <c r="A47" s="76"/>
      <c r="B47" s="76"/>
      <c r="C47" s="214"/>
      <c r="D47" s="76"/>
      <c r="E47" s="76"/>
      <c r="F47" s="69" t="s">
        <v>18361</v>
      </c>
      <c r="G47" s="69"/>
      <c r="H47" s="74">
        <v>40000</v>
      </c>
      <c r="I47" s="69"/>
      <c r="J47" s="69" t="s">
        <v>18336</v>
      </c>
      <c r="K47" s="75">
        <v>1988</v>
      </c>
      <c r="L47" s="75" t="s">
        <v>18337</v>
      </c>
      <c r="M47" s="203" t="s">
        <v>18355</v>
      </c>
      <c r="N47" s="75"/>
      <c r="O47" s="69"/>
      <c r="P47" s="226" t="s">
        <v>6193</v>
      </c>
      <c r="Q47" s="75" t="s">
        <v>4828</v>
      </c>
      <c r="R47" s="69"/>
      <c r="S47" s="69"/>
      <c r="T47" s="69"/>
      <c r="U47" s="69"/>
      <c r="V47" s="116"/>
      <c r="W47" s="121"/>
      <c r="X47" s="637">
        <f t="shared" si="0"/>
        <v>2800.0000000000005</v>
      </c>
      <c r="Y47" s="74">
        <f t="shared" si="1"/>
        <v>42800</v>
      </c>
    </row>
    <row r="48" spans="1:25" ht="15.5" x14ac:dyDescent="0.35">
      <c r="A48" s="76"/>
      <c r="B48" s="76"/>
      <c r="C48" s="214"/>
      <c r="D48" s="76"/>
      <c r="E48" s="76"/>
      <c r="F48" s="69" t="s">
        <v>18362</v>
      </c>
      <c r="G48" s="69"/>
      <c r="H48" s="74">
        <v>40000</v>
      </c>
      <c r="I48" s="69"/>
      <c r="J48" s="69" t="s">
        <v>1765</v>
      </c>
      <c r="K48" s="75" t="s">
        <v>1765</v>
      </c>
      <c r="L48" s="69" t="s">
        <v>1765</v>
      </c>
      <c r="M48" s="69" t="s">
        <v>1765</v>
      </c>
      <c r="N48" s="75"/>
      <c r="O48" s="69"/>
      <c r="P48" s="226" t="s">
        <v>1765</v>
      </c>
      <c r="Q48" s="226" t="s">
        <v>1765</v>
      </c>
      <c r="R48" s="69"/>
      <c r="S48" s="69"/>
      <c r="T48" s="69"/>
      <c r="U48" s="69"/>
      <c r="V48" s="116"/>
      <c r="W48" s="121"/>
      <c r="X48" s="637">
        <f t="shared" si="0"/>
        <v>2800.0000000000005</v>
      </c>
      <c r="Y48" s="74">
        <f t="shared" si="1"/>
        <v>42800</v>
      </c>
    </row>
    <row r="49" spans="1:25" ht="15.5" x14ac:dyDescent="0.35">
      <c r="A49" s="76"/>
      <c r="B49" s="76"/>
      <c r="C49" s="214"/>
      <c r="D49" s="76"/>
      <c r="E49" s="76"/>
      <c r="F49" s="69" t="s">
        <v>18363</v>
      </c>
      <c r="G49" s="69"/>
      <c r="H49" s="74">
        <v>40000</v>
      </c>
      <c r="I49" s="69"/>
      <c r="J49" s="69" t="s">
        <v>1765</v>
      </c>
      <c r="K49" s="75" t="s">
        <v>1765</v>
      </c>
      <c r="L49" s="69" t="s">
        <v>1765</v>
      </c>
      <c r="M49" s="69" t="s">
        <v>1765</v>
      </c>
      <c r="N49" s="69"/>
      <c r="O49" s="69"/>
      <c r="P49" s="226" t="s">
        <v>1765</v>
      </c>
      <c r="Q49" s="69" t="s">
        <v>1765</v>
      </c>
      <c r="R49" s="69"/>
      <c r="S49" s="69"/>
      <c r="T49" s="69"/>
      <c r="U49" s="69"/>
      <c r="V49" s="116"/>
      <c r="W49" s="121" t="s">
        <v>1765</v>
      </c>
      <c r="X49" s="637">
        <f t="shared" si="0"/>
        <v>2800.0000000000005</v>
      </c>
      <c r="Y49" s="74">
        <f t="shared" si="1"/>
        <v>42800</v>
      </c>
    </row>
    <row r="50" spans="1:25" ht="15.5" x14ac:dyDescent="0.35">
      <c r="A50" s="76"/>
      <c r="B50" s="76"/>
      <c r="C50" s="214"/>
      <c r="D50" s="76"/>
      <c r="E50" s="76"/>
      <c r="F50" s="69" t="s">
        <v>18364</v>
      </c>
      <c r="G50" s="69"/>
      <c r="H50" s="688">
        <v>500000</v>
      </c>
      <c r="I50" s="69"/>
      <c r="J50" s="69" t="s">
        <v>5349</v>
      </c>
      <c r="K50" s="75">
        <v>1977</v>
      </c>
      <c r="L50" s="75" t="s">
        <v>18365</v>
      </c>
      <c r="M50" s="75" t="s">
        <v>18366</v>
      </c>
      <c r="N50" s="75"/>
      <c r="O50" s="69" t="s">
        <v>1811</v>
      </c>
      <c r="P50" s="226" t="s">
        <v>2308</v>
      </c>
      <c r="Q50" s="75" t="s">
        <v>4828</v>
      </c>
      <c r="R50" s="69"/>
      <c r="S50" s="69"/>
      <c r="T50" s="69"/>
      <c r="U50" s="69"/>
      <c r="V50" s="116"/>
      <c r="W50" s="121"/>
      <c r="X50" s="637">
        <f t="shared" si="0"/>
        <v>35000</v>
      </c>
      <c r="Y50" s="688">
        <f t="shared" si="1"/>
        <v>535000</v>
      </c>
    </row>
    <row r="51" spans="1:25" ht="15.5" x14ac:dyDescent="0.35">
      <c r="A51" s="76"/>
      <c r="B51" s="76"/>
      <c r="C51" s="214"/>
      <c r="D51" s="76"/>
      <c r="E51" s="76"/>
      <c r="F51" s="69" t="s">
        <v>18367</v>
      </c>
      <c r="G51" s="69"/>
      <c r="H51" s="689"/>
      <c r="I51" s="69"/>
      <c r="J51" s="69" t="s">
        <v>5349</v>
      </c>
      <c r="K51" s="75">
        <v>1977</v>
      </c>
      <c r="L51" s="75" t="s">
        <v>18365</v>
      </c>
      <c r="M51" s="75" t="s">
        <v>18366</v>
      </c>
      <c r="N51" s="75"/>
      <c r="O51" s="69" t="s">
        <v>1811</v>
      </c>
      <c r="P51" s="226" t="s">
        <v>2308</v>
      </c>
      <c r="Q51" s="75" t="s">
        <v>4828</v>
      </c>
      <c r="R51" s="69"/>
      <c r="S51" s="69"/>
      <c r="T51" s="69"/>
      <c r="U51" s="69"/>
      <c r="V51" s="116"/>
      <c r="W51" s="121"/>
      <c r="X51" s="637">
        <f t="shared" si="0"/>
        <v>0</v>
      </c>
      <c r="Y51" s="689">
        <f t="shared" si="1"/>
        <v>0</v>
      </c>
    </row>
    <row r="52" spans="1:25" ht="15.5" x14ac:dyDescent="0.35">
      <c r="A52" s="76"/>
      <c r="B52" s="76"/>
      <c r="C52" s="214"/>
      <c r="D52" s="76"/>
      <c r="E52" s="76"/>
      <c r="F52" s="69" t="s">
        <v>18368</v>
      </c>
      <c r="G52" s="69"/>
      <c r="H52" s="690"/>
      <c r="I52" s="69"/>
      <c r="J52" s="69" t="s">
        <v>5349</v>
      </c>
      <c r="K52" s="75">
        <v>1977</v>
      </c>
      <c r="L52" s="75" t="s">
        <v>18365</v>
      </c>
      <c r="M52" s="75" t="s">
        <v>18366</v>
      </c>
      <c r="N52" s="75"/>
      <c r="O52" s="69" t="s">
        <v>1811</v>
      </c>
      <c r="P52" s="226" t="s">
        <v>2308</v>
      </c>
      <c r="Q52" s="75" t="s">
        <v>4828</v>
      </c>
      <c r="R52" s="69"/>
      <c r="S52" s="69"/>
      <c r="T52" s="69"/>
      <c r="U52" s="69"/>
      <c r="V52" s="116"/>
      <c r="W52" s="121"/>
      <c r="X52" s="637">
        <f t="shared" si="0"/>
        <v>0</v>
      </c>
      <c r="Y52" s="690">
        <f t="shared" si="1"/>
        <v>0</v>
      </c>
    </row>
    <row r="53" spans="1:25" ht="15.5" x14ac:dyDescent="0.35">
      <c r="A53" s="76"/>
      <c r="B53" s="76"/>
      <c r="C53" s="214"/>
      <c r="D53" s="76"/>
      <c r="E53" s="76"/>
      <c r="F53" s="69" t="s">
        <v>18369</v>
      </c>
      <c r="G53" s="69"/>
      <c r="H53" s="74">
        <v>40000</v>
      </c>
      <c r="I53" s="69"/>
      <c r="J53" s="69" t="s">
        <v>1765</v>
      </c>
      <c r="K53" s="75" t="s">
        <v>1765</v>
      </c>
      <c r="L53" s="69" t="s">
        <v>1765</v>
      </c>
      <c r="M53" s="69" t="s">
        <v>1765</v>
      </c>
      <c r="N53" s="69"/>
      <c r="O53" s="69"/>
      <c r="P53" s="69" t="s">
        <v>1765</v>
      </c>
      <c r="Q53" s="69" t="s">
        <v>1765</v>
      </c>
      <c r="R53" s="69"/>
      <c r="S53" s="69"/>
      <c r="T53" s="69"/>
      <c r="U53" s="69"/>
      <c r="V53" s="116"/>
      <c r="W53" s="121"/>
      <c r="X53" s="637">
        <f t="shared" si="0"/>
        <v>2800.0000000000005</v>
      </c>
      <c r="Y53" s="74">
        <f t="shared" si="1"/>
        <v>42800</v>
      </c>
    </row>
    <row r="54" spans="1:25" ht="15.5" x14ac:dyDescent="0.35">
      <c r="A54" s="76"/>
      <c r="B54" s="76"/>
      <c r="C54" s="214"/>
      <c r="D54" s="76"/>
      <c r="E54" s="76"/>
      <c r="F54" s="69" t="s">
        <v>18370</v>
      </c>
      <c r="G54" s="69"/>
      <c r="H54" s="74">
        <v>40000</v>
      </c>
      <c r="I54" s="69"/>
      <c r="J54" s="69" t="s">
        <v>1765</v>
      </c>
      <c r="K54" s="75" t="s">
        <v>1765</v>
      </c>
      <c r="L54" s="69" t="s">
        <v>1765</v>
      </c>
      <c r="M54" s="69" t="s">
        <v>1765</v>
      </c>
      <c r="N54" s="69"/>
      <c r="O54" s="69"/>
      <c r="P54" s="69" t="s">
        <v>1765</v>
      </c>
      <c r="Q54" s="69" t="s">
        <v>1765</v>
      </c>
      <c r="R54" s="69"/>
      <c r="S54" s="69"/>
      <c r="T54" s="69"/>
      <c r="U54" s="69"/>
      <c r="V54" s="116"/>
      <c r="W54" s="121"/>
      <c r="X54" s="637">
        <f t="shared" si="0"/>
        <v>2800.0000000000005</v>
      </c>
      <c r="Y54" s="74">
        <f t="shared" si="1"/>
        <v>42800</v>
      </c>
    </row>
    <row r="55" spans="1:25" ht="15.5" x14ac:dyDescent="0.35">
      <c r="A55" s="76"/>
      <c r="B55" s="76"/>
      <c r="C55" s="214"/>
      <c r="D55" s="76"/>
      <c r="E55" s="76"/>
      <c r="F55" s="69" t="s">
        <v>18371</v>
      </c>
      <c r="G55" s="69"/>
      <c r="H55" s="688">
        <v>500000</v>
      </c>
      <c r="I55" s="69"/>
      <c r="J55" s="69" t="s">
        <v>6184</v>
      </c>
      <c r="K55" s="75">
        <v>1988</v>
      </c>
      <c r="L55" s="75" t="s">
        <v>18332</v>
      </c>
      <c r="M55" s="75">
        <v>1981000</v>
      </c>
      <c r="N55" s="75"/>
      <c r="O55" s="69" t="s">
        <v>1811</v>
      </c>
      <c r="P55" s="226" t="s">
        <v>1784</v>
      </c>
      <c r="Q55" s="75" t="s">
        <v>6106</v>
      </c>
      <c r="R55" s="69"/>
      <c r="S55" s="69"/>
      <c r="T55" s="69"/>
      <c r="U55" s="69"/>
      <c r="V55" s="116"/>
      <c r="W55" s="121"/>
      <c r="X55" s="637">
        <f t="shared" si="0"/>
        <v>35000</v>
      </c>
      <c r="Y55" s="688">
        <f t="shared" si="1"/>
        <v>535000</v>
      </c>
    </row>
    <row r="56" spans="1:25" ht="15.5" x14ac:dyDescent="0.35">
      <c r="A56" s="76"/>
      <c r="B56" s="76"/>
      <c r="C56" s="214"/>
      <c r="D56" s="76"/>
      <c r="E56" s="76"/>
      <c r="F56" s="69" t="s">
        <v>18372</v>
      </c>
      <c r="G56" s="69"/>
      <c r="H56" s="689"/>
      <c r="I56" s="69"/>
      <c r="J56" s="69" t="s">
        <v>6184</v>
      </c>
      <c r="K56" s="75">
        <v>1988</v>
      </c>
      <c r="L56" s="75" t="s">
        <v>18332</v>
      </c>
      <c r="M56" s="75">
        <v>1981000</v>
      </c>
      <c r="N56" s="75"/>
      <c r="O56" s="69" t="s">
        <v>1811</v>
      </c>
      <c r="P56" s="226" t="s">
        <v>1784</v>
      </c>
      <c r="Q56" s="75" t="s">
        <v>6106</v>
      </c>
      <c r="R56" s="69"/>
      <c r="S56" s="69"/>
      <c r="T56" s="69"/>
      <c r="U56" s="69"/>
      <c r="V56" s="116"/>
      <c r="W56" s="121"/>
      <c r="X56" s="637">
        <f t="shared" si="0"/>
        <v>0</v>
      </c>
      <c r="Y56" s="689">
        <f t="shared" si="1"/>
        <v>0</v>
      </c>
    </row>
    <row r="57" spans="1:25" ht="15.5" x14ac:dyDescent="0.35">
      <c r="A57" s="76"/>
      <c r="B57" s="76"/>
      <c r="C57" s="214"/>
      <c r="D57" s="76"/>
      <c r="E57" s="76"/>
      <c r="F57" s="69" t="s">
        <v>18373</v>
      </c>
      <c r="G57" s="69"/>
      <c r="H57" s="690"/>
      <c r="I57" s="69"/>
      <c r="J57" s="69" t="s">
        <v>6184</v>
      </c>
      <c r="K57" s="75">
        <v>1988</v>
      </c>
      <c r="L57" s="75" t="s">
        <v>18332</v>
      </c>
      <c r="M57" s="75">
        <v>1981000</v>
      </c>
      <c r="N57" s="75"/>
      <c r="O57" s="69" t="s">
        <v>1811</v>
      </c>
      <c r="P57" s="226" t="s">
        <v>1784</v>
      </c>
      <c r="Q57" s="75" t="s">
        <v>6106</v>
      </c>
      <c r="R57" s="69"/>
      <c r="S57" s="69"/>
      <c r="T57" s="69"/>
      <c r="U57" s="69"/>
      <c r="V57" s="116"/>
      <c r="W57" s="121"/>
      <c r="X57" s="637">
        <f t="shared" si="0"/>
        <v>0</v>
      </c>
      <c r="Y57" s="690">
        <f t="shared" si="1"/>
        <v>0</v>
      </c>
    </row>
    <row r="58" spans="1:25" ht="15.5" x14ac:dyDescent="0.35">
      <c r="A58" s="76"/>
      <c r="B58" s="76"/>
      <c r="C58" s="214"/>
      <c r="D58" s="76"/>
      <c r="E58" s="76"/>
      <c r="F58" s="69" t="s">
        <v>18374</v>
      </c>
      <c r="G58" s="69"/>
      <c r="H58" s="74">
        <v>40000</v>
      </c>
      <c r="I58" s="69"/>
      <c r="J58" s="69" t="s">
        <v>2394</v>
      </c>
      <c r="K58" s="75">
        <v>2010</v>
      </c>
      <c r="L58" s="69" t="s">
        <v>18375</v>
      </c>
      <c r="M58" s="69" t="s">
        <v>18376</v>
      </c>
      <c r="N58" s="69"/>
      <c r="O58" s="69"/>
      <c r="P58" s="69" t="s">
        <v>5593</v>
      </c>
      <c r="Q58" s="69" t="s">
        <v>4308</v>
      </c>
      <c r="R58" s="69"/>
      <c r="S58" s="69"/>
      <c r="T58" s="69"/>
      <c r="U58" s="69"/>
      <c r="V58" s="116"/>
      <c r="W58" s="121"/>
      <c r="X58" s="637">
        <f t="shared" si="0"/>
        <v>2800.0000000000005</v>
      </c>
      <c r="Y58" s="74">
        <f t="shared" si="1"/>
        <v>42800</v>
      </c>
    </row>
    <row r="59" spans="1:25" ht="15.5" x14ac:dyDescent="0.35">
      <c r="A59" s="76"/>
      <c r="B59" s="76"/>
      <c r="C59" s="214"/>
      <c r="D59" s="76"/>
      <c r="E59" s="76"/>
      <c r="F59" s="69" t="s">
        <v>18377</v>
      </c>
      <c r="G59" s="69"/>
      <c r="H59" s="74">
        <v>40000</v>
      </c>
      <c r="I59" s="69"/>
      <c r="J59" s="69" t="s">
        <v>2394</v>
      </c>
      <c r="K59" s="75">
        <v>2010</v>
      </c>
      <c r="L59" s="69" t="s">
        <v>18041</v>
      </c>
      <c r="M59" s="69" t="s">
        <v>18376</v>
      </c>
      <c r="N59" s="69"/>
      <c r="O59" s="69"/>
      <c r="P59" s="69" t="s">
        <v>6193</v>
      </c>
      <c r="Q59" s="69" t="s">
        <v>4308</v>
      </c>
      <c r="R59" s="69"/>
      <c r="S59" s="69"/>
      <c r="T59" s="69"/>
      <c r="U59" s="69"/>
      <c r="V59" s="116"/>
      <c r="W59" s="121"/>
      <c r="X59" s="637">
        <f t="shared" si="0"/>
        <v>2800.0000000000005</v>
      </c>
      <c r="Y59" s="74">
        <f t="shared" si="1"/>
        <v>42800</v>
      </c>
    </row>
    <row r="60" spans="1:25" ht="15.5" x14ac:dyDescent="0.35">
      <c r="A60" s="76"/>
      <c r="B60" s="76"/>
      <c r="C60" s="214"/>
      <c r="D60" s="76"/>
      <c r="E60" s="76"/>
      <c r="F60" s="69" t="s">
        <v>18378</v>
      </c>
      <c r="G60" s="69"/>
      <c r="H60" s="688">
        <v>500000</v>
      </c>
      <c r="I60" s="69"/>
      <c r="J60" s="69" t="s">
        <v>1098</v>
      </c>
      <c r="K60" s="75">
        <v>2009</v>
      </c>
      <c r="L60" s="75" t="s">
        <v>18379</v>
      </c>
      <c r="M60" s="75" t="s">
        <v>18380</v>
      </c>
      <c r="N60" s="75"/>
      <c r="O60" s="69" t="s">
        <v>1811</v>
      </c>
      <c r="P60" s="226" t="s">
        <v>3925</v>
      </c>
      <c r="Q60" s="75" t="s">
        <v>3926</v>
      </c>
      <c r="R60" s="69"/>
      <c r="S60" s="69"/>
      <c r="T60" s="69"/>
      <c r="U60" s="69"/>
      <c r="V60" s="116"/>
      <c r="W60" s="121"/>
      <c r="X60" s="637">
        <f t="shared" si="0"/>
        <v>35000</v>
      </c>
      <c r="Y60" s="688">
        <f t="shared" si="1"/>
        <v>535000</v>
      </c>
    </row>
    <row r="61" spans="1:25" ht="15.5" x14ac:dyDescent="0.35">
      <c r="A61" s="76"/>
      <c r="B61" s="76"/>
      <c r="C61" s="214"/>
      <c r="D61" s="76"/>
      <c r="E61" s="76"/>
      <c r="F61" s="69" t="s">
        <v>18381</v>
      </c>
      <c r="G61" s="69"/>
      <c r="H61" s="689"/>
      <c r="I61" s="69"/>
      <c r="J61" s="69" t="s">
        <v>1098</v>
      </c>
      <c r="K61" s="75">
        <v>2009</v>
      </c>
      <c r="L61" s="75" t="s">
        <v>18379</v>
      </c>
      <c r="M61" s="75" t="s">
        <v>18380</v>
      </c>
      <c r="N61" s="75"/>
      <c r="O61" s="69" t="s">
        <v>1811</v>
      </c>
      <c r="P61" s="226" t="s">
        <v>3925</v>
      </c>
      <c r="Q61" s="75" t="s">
        <v>3926</v>
      </c>
      <c r="R61" s="69"/>
      <c r="S61" s="69"/>
      <c r="T61" s="69"/>
      <c r="U61" s="69"/>
      <c r="V61" s="116"/>
      <c r="W61" s="121"/>
      <c r="X61" s="637">
        <f t="shared" si="0"/>
        <v>0</v>
      </c>
      <c r="Y61" s="689">
        <f t="shared" si="1"/>
        <v>0</v>
      </c>
    </row>
    <row r="62" spans="1:25" ht="15.5" x14ac:dyDescent="0.35">
      <c r="A62" s="76"/>
      <c r="B62" s="76"/>
      <c r="C62" s="214"/>
      <c r="D62" s="76"/>
      <c r="E62" s="76"/>
      <c r="F62" s="69" t="s">
        <v>18382</v>
      </c>
      <c r="G62" s="69"/>
      <c r="H62" s="690"/>
      <c r="I62" s="69"/>
      <c r="J62" s="69" t="s">
        <v>1098</v>
      </c>
      <c r="K62" s="75">
        <v>2009</v>
      </c>
      <c r="L62" s="75" t="s">
        <v>18379</v>
      </c>
      <c r="M62" s="75" t="s">
        <v>18380</v>
      </c>
      <c r="N62" s="75"/>
      <c r="O62" s="69" t="s">
        <v>1811</v>
      </c>
      <c r="P62" s="226" t="s">
        <v>3925</v>
      </c>
      <c r="Q62" s="75" t="s">
        <v>3926</v>
      </c>
      <c r="R62" s="69"/>
      <c r="S62" s="69"/>
      <c r="T62" s="69"/>
      <c r="U62" s="69"/>
      <c r="V62" s="116"/>
      <c r="W62" s="121"/>
      <c r="X62" s="637">
        <f t="shared" si="0"/>
        <v>0</v>
      </c>
      <c r="Y62" s="690">
        <f t="shared" si="1"/>
        <v>0</v>
      </c>
    </row>
    <row r="63" spans="1:25" ht="15.5" x14ac:dyDescent="0.35">
      <c r="A63" s="76"/>
      <c r="B63" s="76"/>
      <c r="C63" s="214"/>
      <c r="D63" s="76"/>
      <c r="E63" s="76"/>
      <c r="F63" s="69" t="s">
        <v>18383</v>
      </c>
      <c r="G63" s="69"/>
      <c r="H63" s="74">
        <v>40000</v>
      </c>
      <c r="I63" s="69"/>
      <c r="J63" s="69" t="s">
        <v>2394</v>
      </c>
      <c r="K63" s="75">
        <v>2010</v>
      </c>
      <c r="L63" s="69" t="s">
        <v>18375</v>
      </c>
      <c r="M63" s="69" t="s">
        <v>18384</v>
      </c>
      <c r="N63" s="69"/>
      <c r="O63" s="69"/>
      <c r="P63" s="69" t="s">
        <v>5593</v>
      </c>
      <c r="Q63" s="69" t="s">
        <v>4308</v>
      </c>
      <c r="R63" s="69"/>
      <c r="S63" s="69"/>
      <c r="T63" s="69"/>
      <c r="U63" s="69"/>
      <c r="V63" s="116"/>
      <c r="W63" s="121"/>
      <c r="X63" s="637">
        <f t="shared" si="0"/>
        <v>2800.0000000000005</v>
      </c>
      <c r="Y63" s="74">
        <f t="shared" si="1"/>
        <v>42800</v>
      </c>
    </row>
    <row r="64" spans="1:25" ht="15.5" x14ac:dyDescent="0.35">
      <c r="A64" s="76"/>
      <c r="B64" s="76"/>
      <c r="C64" s="214"/>
      <c r="D64" s="76"/>
      <c r="E64" s="76"/>
      <c r="F64" s="69" t="s">
        <v>18385</v>
      </c>
      <c r="G64" s="69"/>
      <c r="H64" s="74">
        <v>40000</v>
      </c>
      <c r="I64" s="69"/>
      <c r="J64" s="69" t="s">
        <v>2394</v>
      </c>
      <c r="K64" s="75">
        <v>2010</v>
      </c>
      <c r="L64" s="69" t="s">
        <v>18041</v>
      </c>
      <c r="M64" s="69" t="s">
        <v>18384</v>
      </c>
      <c r="N64" s="69"/>
      <c r="O64" s="69"/>
      <c r="P64" s="69" t="s">
        <v>6193</v>
      </c>
      <c r="Q64" s="69" t="s">
        <v>4308</v>
      </c>
      <c r="R64" s="69"/>
      <c r="S64" s="69"/>
      <c r="T64" s="69"/>
      <c r="U64" s="69"/>
      <c r="V64" s="116"/>
      <c r="W64" s="121"/>
      <c r="X64" s="637">
        <f t="shared" si="0"/>
        <v>2800.0000000000005</v>
      </c>
      <c r="Y64" s="74">
        <f t="shared" si="1"/>
        <v>42800</v>
      </c>
    </row>
    <row r="65" spans="1:25" ht="15.5" x14ac:dyDescent="0.35">
      <c r="A65" s="76"/>
      <c r="B65" s="76"/>
      <c r="C65" s="214"/>
      <c r="D65" s="76"/>
      <c r="E65" s="76"/>
      <c r="F65" s="69" t="s">
        <v>18386</v>
      </c>
      <c r="G65" s="69"/>
      <c r="H65" s="688">
        <v>500000</v>
      </c>
      <c r="I65" s="69"/>
      <c r="J65" s="69" t="s">
        <v>1098</v>
      </c>
      <c r="K65" s="75">
        <v>2009</v>
      </c>
      <c r="L65" s="75" t="s">
        <v>18379</v>
      </c>
      <c r="M65" s="75" t="s">
        <v>18387</v>
      </c>
      <c r="N65" s="75"/>
      <c r="O65" s="69" t="s">
        <v>1811</v>
      </c>
      <c r="P65" s="226" t="s">
        <v>3925</v>
      </c>
      <c r="Q65" s="75" t="s">
        <v>3926</v>
      </c>
      <c r="R65" s="69"/>
      <c r="S65" s="69"/>
      <c r="T65" s="69"/>
      <c r="U65" s="69"/>
      <c r="V65" s="116"/>
      <c r="W65" s="121"/>
      <c r="X65" s="637">
        <f t="shared" si="0"/>
        <v>35000</v>
      </c>
      <c r="Y65" s="688">
        <f t="shared" si="1"/>
        <v>535000</v>
      </c>
    </row>
    <row r="66" spans="1:25" ht="15.5" x14ac:dyDescent="0.35">
      <c r="A66" s="76"/>
      <c r="B66" s="76"/>
      <c r="C66" s="214"/>
      <c r="D66" s="76"/>
      <c r="E66" s="76"/>
      <c r="F66" s="69" t="s">
        <v>18388</v>
      </c>
      <c r="G66" s="69"/>
      <c r="H66" s="689"/>
      <c r="I66" s="69"/>
      <c r="J66" s="69" t="s">
        <v>1098</v>
      </c>
      <c r="K66" s="75">
        <v>2009</v>
      </c>
      <c r="L66" s="75" t="s">
        <v>18379</v>
      </c>
      <c r="M66" s="75" t="s">
        <v>18387</v>
      </c>
      <c r="N66" s="75"/>
      <c r="O66" s="69" t="s">
        <v>1811</v>
      </c>
      <c r="P66" s="226" t="s">
        <v>3925</v>
      </c>
      <c r="Q66" s="75" t="s">
        <v>3926</v>
      </c>
      <c r="R66" s="69"/>
      <c r="S66" s="69"/>
      <c r="T66" s="69"/>
      <c r="U66" s="69"/>
      <c r="V66" s="116"/>
      <c r="W66" s="121"/>
      <c r="X66" s="637">
        <f t="shared" si="0"/>
        <v>0</v>
      </c>
      <c r="Y66" s="689">
        <f t="shared" si="1"/>
        <v>0</v>
      </c>
    </row>
    <row r="67" spans="1:25" ht="15.5" x14ac:dyDescent="0.35">
      <c r="A67" s="76"/>
      <c r="B67" s="76"/>
      <c r="C67" s="214"/>
      <c r="D67" s="76"/>
      <c r="E67" s="76"/>
      <c r="F67" s="69" t="s">
        <v>18389</v>
      </c>
      <c r="G67" s="69"/>
      <c r="H67" s="690"/>
      <c r="I67" s="69"/>
      <c r="J67" s="69" t="s">
        <v>1098</v>
      </c>
      <c r="K67" s="75">
        <v>2009</v>
      </c>
      <c r="L67" s="75" t="s">
        <v>18379</v>
      </c>
      <c r="M67" s="75" t="s">
        <v>18387</v>
      </c>
      <c r="N67" s="75"/>
      <c r="O67" s="69" t="s">
        <v>1811</v>
      </c>
      <c r="P67" s="226" t="s">
        <v>3925</v>
      </c>
      <c r="Q67" s="75" t="s">
        <v>3926</v>
      </c>
      <c r="R67" s="69"/>
      <c r="S67" s="69"/>
      <c r="T67" s="69"/>
      <c r="U67" s="69"/>
      <c r="V67" s="116"/>
      <c r="W67" s="121"/>
      <c r="X67" s="637">
        <f t="shared" si="0"/>
        <v>0</v>
      </c>
      <c r="Y67" s="690">
        <f t="shared" si="1"/>
        <v>0</v>
      </c>
    </row>
    <row r="68" spans="1:25" ht="15.5" x14ac:dyDescent="0.35">
      <c r="A68" s="76"/>
      <c r="B68" s="76"/>
      <c r="C68" s="214"/>
      <c r="D68" s="76"/>
      <c r="E68" s="76"/>
      <c r="F68" s="69"/>
      <c r="G68" s="69"/>
      <c r="H68" s="74"/>
      <c r="I68" s="69"/>
      <c r="J68" s="69"/>
      <c r="K68" s="75"/>
      <c r="L68" s="75"/>
      <c r="M68" s="75"/>
      <c r="N68" s="75"/>
      <c r="O68" s="69"/>
      <c r="P68" s="226"/>
      <c r="Q68" s="75"/>
      <c r="R68" s="69"/>
      <c r="S68" s="69"/>
      <c r="T68" s="69"/>
      <c r="U68" s="69"/>
      <c r="V68" s="116"/>
      <c r="W68" s="121"/>
      <c r="X68" s="637">
        <f t="shared" si="0"/>
        <v>0</v>
      </c>
      <c r="Y68" s="74">
        <f t="shared" si="1"/>
        <v>0</v>
      </c>
    </row>
    <row r="69" spans="1:25" ht="15.5" x14ac:dyDescent="0.35">
      <c r="A69" s="64"/>
      <c r="B69" s="64"/>
      <c r="C69" s="65"/>
      <c r="D69" s="64"/>
      <c r="E69" s="64"/>
      <c r="F69" s="66" t="s">
        <v>1842</v>
      </c>
      <c r="G69" s="64"/>
      <c r="H69" s="67"/>
      <c r="I69" s="64"/>
      <c r="J69" s="64"/>
      <c r="K69" s="68"/>
      <c r="L69" s="68"/>
      <c r="M69" s="68"/>
      <c r="N69" s="68"/>
      <c r="O69" s="64"/>
      <c r="P69" s="220"/>
      <c r="Q69" s="68"/>
      <c r="R69" s="64"/>
      <c r="S69" s="64"/>
      <c r="T69" s="64"/>
      <c r="U69" s="64"/>
      <c r="V69" s="115"/>
      <c r="W69" s="239"/>
      <c r="X69" s="637">
        <f t="shared" si="0"/>
        <v>0</v>
      </c>
      <c r="Y69" s="67">
        <f t="shared" si="1"/>
        <v>0</v>
      </c>
    </row>
    <row r="70" spans="1:25" ht="15.5" x14ac:dyDescent="0.35">
      <c r="A70" s="229"/>
      <c r="B70" s="229"/>
      <c r="C70" s="230"/>
      <c r="D70" s="229"/>
      <c r="E70" s="229"/>
      <c r="F70" s="117" t="s">
        <v>18390</v>
      </c>
      <c r="G70" s="231"/>
      <c r="H70" s="249">
        <v>18000000</v>
      </c>
      <c r="I70" s="231"/>
      <c r="J70" s="231" t="s">
        <v>1147</v>
      </c>
      <c r="K70" s="233">
        <v>2008</v>
      </c>
      <c r="L70" s="233" t="s">
        <v>3255</v>
      </c>
      <c r="M70" s="120">
        <v>30879</v>
      </c>
      <c r="N70" s="236"/>
      <c r="O70" s="229"/>
      <c r="P70" s="233"/>
      <c r="Q70" s="236"/>
      <c r="R70" s="229"/>
      <c r="S70" s="229"/>
      <c r="T70" s="229"/>
      <c r="U70" s="229"/>
      <c r="V70" s="232"/>
      <c r="W70" s="286"/>
      <c r="X70" s="637">
        <f t="shared" ref="X70:X133" si="2">H70*X$4</f>
        <v>1260000.0000000002</v>
      </c>
      <c r="Y70" s="249">
        <f t="shared" ref="Y70:Y133" si="3">H70+X70</f>
        <v>19260000</v>
      </c>
    </row>
    <row r="71" spans="1:25" ht="15.5" x14ac:dyDescent="0.35">
      <c r="A71" s="229"/>
      <c r="B71" s="229"/>
      <c r="C71" s="230"/>
      <c r="D71" s="229"/>
      <c r="E71" s="229"/>
      <c r="F71" s="117" t="s">
        <v>18391</v>
      </c>
      <c r="G71" s="231"/>
      <c r="H71" s="249">
        <v>18000000</v>
      </c>
      <c r="I71" s="231"/>
      <c r="J71" s="231" t="s">
        <v>1147</v>
      </c>
      <c r="K71" s="233">
        <v>2008</v>
      </c>
      <c r="L71" s="233" t="s">
        <v>3255</v>
      </c>
      <c r="M71" s="120">
        <v>30878</v>
      </c>
      <c r="N71" s="236"/>
      <c r="O71" s="229"/>
      <c r="P71" s="233"/>
      <c r="Q71" s="236"/>
      <c r="R71" s="229"/>
      <c r="S71" s="229"/>
      <c r="T71" s="229"/>
      <c r="U71" s="229"/>
      <c r="V71" s="232"/>
      <c r="W71" s="286"/>
      <c r="X71" s="637">
        <f t="shared" si="2"/>
        <v>1260000.0000000002</v>
      </c>
      <c r="Y71" s="249">
        <f t="shared" si="3"/>
        <v>19260000</v>
      </c>
    </row>
    <row r="72" spans="1:25" ht="15.5" x14ac:dyDescent="0.35">
      <c r="A72" s="229"/>
      <c r="B72" s="229"/>
      <c r="C72" s="230"/>
      <c r="D72" s="229"/>
      <c r="E72" s="229"/>
      <c r="F72" s="117"/>
      <c r="G72" s="231"/>
      <c r="H72" s="249"/>
      <c r="I72" s="231"/>
      <c r="J72" s="231"/>
      <c r="K72" s="233"/>
      <c r="L72" s="233"/>
      <c r="M72" s="120"/>
      <c r="N72" s="236"/>
      <c r="O72" s="229"/>
      <c r="P72" s="233"/>
      <c r="Q72" s="236"/>
      <c r="R72" s="229"/>
      <c r="S72" s="229"/>
      <c r="T72" s="229"/>
      <c r="U72" s="229"/>
      <c r="V72" s="232"/>
      <c r="W72" s="286"/>
      <c r="X72" s="637">
        <f t="shared" si="2"/>
        <v>0</v>
      </c>
      <c r="Y72" s="249">
        <f t="shared" si="3"/>
        <v>0</v>
      </c>
    </row>
    <row r="73" spans="1:25" ht="15.5" x14ac:dyDescent="0.35">
      <c r="A73" s="217"/>
      <c r="B73" s="217"/>
      <c r="C73" s="218"/>
      <c r="D73" s="217"/>
      <c r="E73" s="217"/>
      <c r="F73" s="96" t="s">
        <v>1161</v>
      </c>
      <c r="G73" s="215"/>
      <c r="H73" s="247"/>
      <c r="I73" s="215"/>
      <c r="J73" s="215"/>
      <c r="K73" s="220"/>
      <c r="L73" s="220"/>
      <c r="M73" s="127"/>
      <c r="N73" s="221"/>
      <c r="O73" s="217"/>
      <c r="P73" s="220"/>
      <c r="Q73" s="221"/>
      <c r="R73" s="217"/>
      <c r="S73" s="217"/>
      <c r="T73" s="217"/>
      <c r="U73" s="217"/>
      <c r="V73" s="222"/>
      <c r="W73" s="239"/>
      <c r="X73" s="637">
        <f t="shared" si="2"/>
        <v>0</v>
      </c>
      <c r="Y73" s="247">
        <f t="shared" si="3"/>
        <v>0</v>
      </c>
    </row>
    <row r="74" spans="1:25" ht="15.5" x14ac:dyDescent="0.35">
      <c r="A74" s="229"/>
      <c r="B74" s="229"/>
      <c r="C74" s="230"/>
      <c r="D74" s="229"/>
      <c r="E74" s="229"/>
      <c r="F74" s="117" t="s">
        <v>18392</v>
      </c>
      <c r="G74" s="231"/>
      <c r="H74" s="249">
        <v>155000</v>
      </c>
      <c r="I74" s="231"/>
      <c r="J74" s="231" t="s">
        <v>2683</v>
      </c>
      <c r="K74" s="233" t="s">
        <v>6190</v>
      </c>
      <c r="L74" s="233" t="s">
        <v>6190</v>
      </c>
      <c r="M74" s="233" t="s">
        <v>6190</v>
      </c>
      <c r="N74" s="236"/>
      <c r="O74" s="229"/>
      <c r="P74" s="233" t="s">
        <v>6190</v>
      </c>
      <c r="Q74" s="233" t="s">
        <v>6190</v>
      </c>
      <c r="R74" s="229"/>
      <c r="S74" s="229"/>
      <c r="T74" s="229"/>
      <c r="U74" s="229"/>
      <c r="V74" s="232"/>
      <c r="W74" s="286"/>
      <c r="X74" s="637">
        <f t="shared" si="2"/>
        <v>10850.000000000002</v>
      </c>
      <c r="Y74" s="249">
        <f t="shared" si="3"/>
        <v>165850</v>
      </c>
    </row>
    <row r="75" spans="1:25" ht="15.5" x14ac:dyDescent="0.35">
      <c r="A75" s="229"/>
      <c r="B75" s="229"/>
      <c r="C75" s="230"/>
      <c r="D75" s="229"/>
      <c r="E75" s="229"/>
      <c r="F75" s="117" t="s">
        <v>18393</v>
      </c>
      <c r="G75" s="231"/>
      <c r="H75" s="249">
        <v>155000</v>
      </c>
      <c r="I75" s="231"/>
      <c r="J75" s="231" t="s">
        <v>2683</v>
      </c>
      <c r="K75" s="233" t="s">
        <v>6190</v>
      </c>
      <c r="L75" s="233" t="s">
        <v>6190</v>
      </c>
      <c r="M75" s="233" t="s">
        <v>6190</v>
      </c>
      <c r="N75" s="236"/>
      <c r="O75" s="229"/>
      <c r="P75" s="233" t="s">
        <v>6190</v>
      </c>
      <c r="Q75" s="233" t="s">
        <v>6190</v>
      </c>
      <c r="R75" s="229"/>
      <c r="S75" s="229"/>
      <c r="T75" s="229"/>
      <c r="U75" s="229"/>
      <c r="V75" s="232"/>
      <c r="W75" s="286"/>
      <c r="X75" s="637">
        <f t="shared" si="2"/>
        <v>10850.000000000002</v>
      </c>
      <c r="Y75" s="249">
        <f t="shared" si="3"/>
        <v>165850</v>
      </c>
    </row>
    <row r="76" spans="1:25" ht="15.5" x14ac:dyDescent="0.35">
      <c r="A76" s="229"/>
      <c r="B76" s="229"/>
      <c r="C76" s="230"/>
      <c r="D76" s="229"/>
      <c r="E76" s="229"/>
      <c r="F76" s="117" t="s">
        <v>18394</v>
      </c>
      <c r="G76" s="231"/>
      <c r="H76" s="249">
        <v>155000</v>
      </c>
      <c r="I76" s="231"/>
      <c r="J76" s="231" t="s">
        <v>2683</v>
      </c>
      <c r="K76" s="233" t="s">
        <v>6190</v>
      </c>
      <c r="L76" s="233" t="s">
        <v>6190</v>
      </c>
      <c r="M76" s="233" t="s">
        <v>6190</v>
      </c>
      <c r="N76" s="236"/>
      <c r="O76" s="229"/>
      <c r="P76" s="233" t="s">
        <v>6190</v>
      </c>
      <c r="Q76" s="233" t="s">
        <v>6190</v>
      </c>
      <c r="R76" s="229"/>
      <c r="S76" s="229"/>
      <c r="T76" s="229"/>
      <c r="U76" s="229"/>
      <c r="V76" s="232"/>
      <c r="W76" s="286"/>
      <c r="X76" s="637">
        <f t="shared" si="2"/>
        <v>10850.000000000002</v>
      </c>
      <c r="Y76" s="249">
        <f t="shared" si="3"/>
        <v>165850</v>
      </c>
    </row>
    <row r="77" spans="1:25" ht="15.5" x14ac:dyDescent="0.35">
      <c r="A77" s="229"/>
      <c r="B77" s="229"/>
      <c r="C77" s="230"/>
      <c r="D77" s="229"/>
      <c r="E77" s="229"/>
      <c r="F77" s="117" t="s">
        <v>18395</v>
      </c>
      <c r="G77" s="231"/>
      <c r="H77" s="249">
        <v>155000</v>
      </c>
      <c r="I77" s="231"/>
      <c r="J77" s="231" t="s">
        <v>2683</v>
      </c>
      <c r="K77" s="233" t="s">
        <v>6190</v>
      </c>
      <c r="L77" s="233" t="s">
        <v>6190</v>
      </c>
      <c r="M77" s="233" t="s">
        <v>6190</v>
      </c>
      <c r="N77" s="236"/>
      <c r="O77" s="229"/>
      <c r="P77" s="233" t="s">
        <v>6190</v>
      </c>
      <c r="Q77" s="233" t="s">
        <v>6190</v>
      </c>
      <c r="R77" s="229"/>
      <c r="S77" s="229"/>
      <c r="T77" s="229"/>
      <c r="U77" s="229"/>
      <c r="V77" s="232"/>
      <c r="W77" s="286"/>
      <c r="X77" s="637">
        <f t="shared" si="2"/>
        <v>10850.000000000002</v>
      </c>
      <c r="Y77" s="249">
        <f t="shared" si="3"/>
        <v>165850</v>
      </c>
    </row>
    <row r="78" spans="1:25" ht="15.5" x14ac:dyDescent="0.35">
      <c r="A78" s="229"/>
      <c r="B78" s="229"/>
      <c r="C78" s="230"/>
      <c r="D78" s="229"/>
      <c r="E78" s="229"/>
      <c r="F78" s="117" t="s">
        <v>18396</v>
      </c>
      <c r="G78" s="231"/>
      <c r="H78" s="249">
        <v>155000</v>
      </c>
      <c r="I78" s="231"/>
      <c r="J78" s="231" t="s">
        <v>2683</v>
      </c>
      <c r="K78" s="233" t="s">
        <v>6190</v>
      </c>
      <c r="L78" s="233" t="s">
        <v>6190</v>
      </c>
      <c r="M78" s="233" t="s">
        <v>6190</v>
      </c>
      <c r="N78" s="236"/>
      <c r="O78" s="229"/>
      <c r="P78" s="233" t="s">
        <v>6190</v>
      </c>
      <c r="Q78" s="233" t="s">
        <v>6190</v>
      </c>
      <c r="R78" s="229"/>
      <c r="S78" s="229"/>
      <c r="T78" s="229"/>
      <c r="U78" s="229"/>
      <c r="V78" s="232"/>
      <c r="W78" s="286"/>
      <c r="X78" s="637">
        <f t="shared" si="2"/>
        <v>10850.000000000002</v>
      </c>
      <c r="Y78" s="249">
        <f t="shared" si="3"/>
        <v>165850</v>
      </c>
    </row>
    <row r="79" spans="1:25" ht="15.5" x14ac:dyDescent="0.35">
      <c r="A79" s="229"/>
      <c r="B79" s="229"/>
      <c r="C79" s="230"/>
      <c r="D79" s="229"/>
      <c r="E79" s="229"/>
      <c r="F79" s="117" t="s">
        <v>18397</v>
      </c>
      <c r="G79" s="231"/>
      <c r="H79" s="249">
        <v>155000</v>
      </c>
      <c r="I79" s="231"/>
      <c r="J79" s="231" t="s">
        <v>2683</v>
      </c>
      <c r="K79" s="233" t="s">
        <v>6190</v>
      </c>
      <c r="L79" s="233" t="s">
        <v>6190</v>
      </c>
      <c r="M79" s="233" t="s">
        <v>6190</v>
      </c>
      <c r="N79" s="236"/>
      <c r="O79" s="229"/>
      <c r="P79" s="233" t="s">
        <v>6190</v>
      </c>
      <c r="Q79" s="233" t="s">
        <v>6190</v>
      </c>
      <c r="R79" s="229"/>
      <c r="S79" s="229"/>
      <c r="T79" s="229"/>
      <c r="U79" s="229"/>
      <c r="V79" s="232"/>
      <c r="W79" s="286"/>
      <c r="X79" s="637">
        <f t="shared" si="2"/>
        <v>10850.000000000002</v>
      </c>
      <c r="Y79" s="249">
        <f t="shared" si="3"/>
        <v>165850</v>
      </c>
    </row>
    <row r="80" spans="1:25" ht="15.5" x14ac:dyDescent="0.35">
      <c r="A80" s="229"/>
      <c r="B80" s="229"/>
      <c r="C80" s="230"/>
      <c r="D80" s="229"/>
      <c r="E80" s="229"/>
      <c r="F80" s="117" t="s">
        <v>18398</v>
      </c>
      <c r="G80" s="231"/>
      <c r="H80" s="249">
        <v>155000</v>
      </c>
      <c r="I80" s="231"/>
      <c r="J80" s="231" t="s">
        <v>933</v>
      </c>
      <c r="K80" s="233" t="s">
        <v>6190</v>
      </c>
      <c r="L80" s="233" t="s">
        <v>6190</v>
      </c>
      <c r="M80" s="233" t="s">
        <v>6190</v>
      </c>
      <c r="N80" s="236"/>
      <c r="O80" s="229"/>
      <c r="P80" s="233" t="s">
        <v>6190</v>
      </c>
      <c r="Q80" s="233" t="s">
        <v>6190</v>
      </c>
      <c r="R80" s="229"/>
      <c r="S80" s="229"/>
      <c r="T80" s="229"/>
      <c r="U80" s="229"/>
      <c r="V80" s="232"/>
      <c r="W80" s="286"/>
      <c r="X80" s="637">
        <f t="shared" si="2"/>
        <v>10850.000000000002</v>
      </c>
      <c r="Y80" s="249">
        <f t="shared" si="3"/>
        <v>165850</v>
      </c>
    </row>
    <row r="81" spans="1:25" ht="15.5" x14ac:dyDescent="0.35">
      <c r="A81" s="229"/>
      <c r="B81" s="229"/>
      <c r="C81" s="230"/>
      <c r="D81" s="229"/>
      <c r="E81" s="229"/>
      <c r="F81" s="117" t="s">
        <v>18398</v>
      </c>
      <c r="G81" s="231"/>
      <c r="H81" s="249">
        <v>155000</v>
      </c>
      <c r="I81" s="231"/>
      <c r="J81" s="231" t="s">
        <v>933</v>
      </c>
      <c r="K81" s="233" t="s">
        <v>6190</v>
      </c>
      <c r="L81" s="233" t="s">
        <v>6190</v>
      </c>
      <c r="M81" s="233" t="s">
        <v>6190</v>
      </c>
      <c r="N81" s="236"/>
      <c r="O81" s="229"/>
      <c r="P81" s="233" t="s">
        <v>6190</v>
      </c>
      <c r="Q81" s="233" t="s">
        <v>6190</v>
      </c>
      <c r="R81" s="229"/>
      <c r="S81" s="229"/>
      <c r="T81" s="229"/>
      <c r="U81" s="229"/>
      <c r="V81" s="232"/>
      <c r="W81" s="286"/>
      <c r="X81" s="637">
        <f t="shared" si="2"/>
        <v>10850.000000000002</v>
      </c>
      <c r="Y81" s="249">
        <f t="shared" si="3"/>
        <v>165850</v>
      </c>
    </row>
    <row r="82" spans="1:25" ht="15.5" x14ac:dyDescent="0.35">
      <c r="A82" s="229"/>
      <c r="B82" s="229"/>
      <c r="C82" s="230"/>
      <c r="D82" s="229"/>
      <c r="E82" s="229"/>
      <c r="F82" s="69" t="s">
        <v>18314</v>
      </c>
      <c r="G82" s="231"/>
      <c r="H82" s="249">
        <v>155000</v>
      </c>
      <c r="I82" s="231"/>
      <c r="J82" s="231" t="s">
        <v>1765</v>
      </c>
      <c r="K82" s="231" t="s">
        <v>1765</v>
      </c>
      <c r="L82" s="231" t="s">
        <v>1765</v>
      </c>
      <c r="M82" s="231" t="s">
        <v>1765</v>
      </c>
      <c r="N82" s="231"/>
      <c r="O82" s="231"/>
      <c r="P82" s="231" t="s">
        <v>1765</v>
      </c>
      <c r="Q82" s="231" t="s">
        <v>1765</v>
      </c>
      <c r="R82" s="229"/>
      <c r="S82" s="229"/>
      <c r="T82" s="229"/>
      <c r="U82" s="229"/>
      <c r="V82" s="232"/>
      <c r="W82" s="286"/>
      <c r="X82" s="637">
        <f t="shared" si="2"/>
        <v>10850.000000000002</v>
      </c>
      <c r="Y82" s="249">
        <f t="shared" si="3"/>
        <v>165850</v>
      </c>
    </row>
    <row r="83" spans="1:25" ht="15.5" x14ac:dyDescent="0.35">
      <c r="A83" s="229"/>
      <c r="B83" s="229"/>
      <c r="C83" s="230"/>
      <c r="D83" s="229"/>
      <c r="E83" s="229"/>
      <c r="F83" s="69"/>
      <c r="G83" s="231"/>
      <c r="H83" s="249"/>
      <c r="I83" s="231"/>
      <c r="J83" s="231"/>
      <c r="K83" s="233"/>
      <c r="L83" s="233"/>
      <c r="M83" s="233"/>
      <c r="N83" s="236"/>
      <c r="O83" s="229"/>
      <c r="P83" s="233"/>
      <c r="Q83" s="233"/>
      <c r="R83" s="229"/>
      <c r="S83" s="229"/>
      <c r="T83" s="229"/>
      <c r="U83" s="229"/>
      <c r="V83" s="232"/>
      <c r="W83" s="286"/>
      <c r="X83" s="637">
        <f t="shared" si="2"/>
        <v>0</v>
      </c>
      <c r="Y83" s="249">
        <f t="shared" si="3"/>
        <v>0</v>
      </c>
    </row>
    <row r="84" spans="1:25" ht="15.5" x14ac:dyDescent="0.35">
      <c r="A84" s="217"/>
      <c r="B84" s="217"/>
      <c r="C84" s="218"/>
      <c r="D84" s="217"/>
      <c r="E84" s="217"/>
      <c r="F84" s="96" t="s">
        <v>2678</v>
      </c>
      <c r="G84" s="215"/>
      <c r="H84" s="247"/>
      <c r="I84" s="215"/>
      <c r="J84" s="215"/>
      <c r="K84" s="220"/>
      <c r="L84" s="220"/>
      <c r="M84" s="127"/>
      <c r="N84" s="221"/>
      <c r="O84" s="217"/>
      <c r="P84" s="220"/>
      <c r="Q84" s="221"/>
      <c r="R84" s="217"/>
      <c r="S84" s="217"/>
      <c r="T84" s="217"/>
      <c r="U84" s="217"/>
      <c r="V84" s="222"/>
      <c r="W84" s="239"/>
      <c r="X84" s="637">
        <f t="shared" si="2"/>
        <v>0</v>
      </c>
      <c r="Y84" s="247">
        <f t="shared" si="3"/>
        <v>0</v>
      </c>
    </row>
    <row r="85" spans="1:25" ht="15.5" x14ac:dyDescent="0.35">
      <c r="A85" s="229"/>
      <c r="B85" s="229"/>
      <c r="C85" s="230"/>
      <c r="D85" s="229"/>
      <c r="E85" s="229"/>
      <c r="F85" s="117" t="s">
        <v>18399</v>
      </c>
      <c r="G85" s="231"/>
      <c r="H85" s="249">
        <v>180000</v>
      </c>
      <c r="I85" s="231"/>
      <c r="J85" s="231" t="s">
        <v>2683</v>
      </c>
      <c r="K85" s="233" t="s">
        <v>6190</v>
      </c>
      <c r="L85" s="233" t="s">
        <v>6190</v>
      </c>
      <c r="M85" s="233" t="s">
        <v>6190</v>
      </c>
      <c r="N85" s="236"/>
      <c r="O85" s="229"/>
      <c r="P85" s="233" t="s">
        <v>6190</v>
      </c>
      <c r="Q85" s="233" t="s">
        <v>6190</v>
      </c>
      <c r="R85" s="229"/>
      <c r="S85" s="229"/>
      <c r="T85" s="229"/>
      <c r="U85" s="229"/>
      <c r="V85" s="232"/>
      <c r="W85" s="286"/>
      <c r="X85" s="637">
        <f t="shared" si="2"/>
        <v>12600.000000000002</v>
      </c>
      <c r="Y85" s="249">
        <f t="shared" si="3"/>
        <v>192600</v>
      </c>
    </row>
    <row r="86" spans="1:25" ht="15.5" x14ac:dyDescent="0.35">
      <c r="A86" s="229"/>
      <c r="B86" s="229"/>
      <c r="C86" s="230"/>
      <c r="D86" s="229"/>
      <c r="E86" s="229"/>
      <c r="F86" s="117" t="s">
        <v>18400</v>
      </c>
      <c r="G86" s="231"/>
      <c r="H86" s="249">
        <v>180000</v>
      </c>
      <c r="I86" s="231"/>
      <c r="J86" s="231" t="s">
        <v>2683</v>
      </c>
      <c r="K86" s="233" t="s">
        <v>6190</v>
      </c>
      <c r="L86" s="233" t="s">
        <v>6190</v>
      </c>
      <c r="M86" s="233" t="s">
        <v>6190</v>
      </c>
      <c r="N86" s="236"/>
      <c r="O86" s="229"/>
      <c r="P86" s="233" t="s">
        <v>6190</v>
      </c>
      <c r="Q86" s="233" t="s">
        <v>6190</v>
      </c>
      <c r="R86" s="229"/>
      <c r="S86" s="229"/>
      <c r="T86" s="229"/>
      <c r="U86" s="229"/>
      <c r="V86" s="232"/>
      <c r="W86" s="286"/>
      <c r="X86" s="637">
        <f t="shared" si="2"/>
        <v>12600.000000000002</v>
      </c>
      <c r="Y86" s="249">
        <f t="shared" si="3"/>
        <v>192600</v>
      </c>
    </row>
    <row r="87" spans="1:25" ht="15.5" x14ac:dyDescent="0.35">
      <c r="A87" s="229"/>
      <c r="B87" s="229"/>
      <c r="C87" s="230"/>
      <c r="D87" s="229"/>
      <c r="E87" s="229"/>
      <c r="F87" s="117" t="s">
        <v>18401</v>
      </c>
      <c r="G87" s="231"/>
      <c r="H87" s="249">
        <v>180000</v>
      </c>
      <c r="I87" s="231"/>
      <c r="J87" s="231" t="s">
        <v>2683</v>
      </c>
      <c r="K87" s="233" t="s">
        <v>6190</v>
      </c>
      <c r="L87" s="233" t="s">
        <v>6190</v>
      </c>
      <c r="M87" s="233" t="s">
        <v>6190</v>
      </c>
      <c r="N87" s="236"/>
      <c r="O87" s="229"/>
      <c r="P87" s="233" t="s">
        <v>6190</v>
      </c>
      <c r="Q87" s="233" t="s">
        <v>6190</v>
      </c>
      <c r="R87" s="229"/>
      <c r="S87" s="229"/>
      <c r="T87" s="229"/>
      <c r="U87" s="229"/>
      <c r="V87" s="232"/>
      <c r="W87" s="286"/>
      <c r="X87" s="637">
        <f t="shared" si="2"/>
        <v>12600.000000000002</v>
      </c>
      <c r="Y87" s="249">
        <f t="shared" si="3"/>
        <v>192600</v>
      </c>
    </row>
    <row r="88" spans="1:25" ht="15.5" x14ac:dyDescent="0.35">
      <c r="A88" s="229"/>
      <c r="B88" s="229"/>
      <c r="C88" s="230"/>
      <c r="D88" s="229"/>
      <c r="E88" s="229"/>
      <c r="F88" s="117" t="s">
        <v>18392</v>
      </c>
      <c r="G88" s="231"/>
      <c r="H88" s="249">
        <v>180000</v>
      </c>
      <c r="I88" s="231"/>
      <c r="J88" s="231" t="s">
        <v>2683</v>
      </c>
      <c r="K88" s="233" t="s">
        <v>6190</v>
      </c>
      <c r="L88" s="233" t="s">
        <v>6190</v>
      </c>
      <c r="M88" s="233" t="s">
        <v>6190</v>
      </c>
      <c r="N88" s="236"/>
      <c r="O88" s="229"/>
      <c r="P88" s="233" t="s">
        <v>6190</v>
      </c>
      <c r="Q88" s="233" t="s">
        <v>6190</v>
      </c>
      <c r="R88" s="229"/>
      <c r="S88" s="229"/>
      <c r="T88" s="229"/>
      <c r="U88" s="229"/>
      <c r="V88" s="232"/>
      <c r="W88" s="286"/>
      <c r="X88" s="637">
        <f t="shared" si="2"/>
        <v>12600.000000000002</v>
      </c>
      <c r="Y88" s="249">
        <f t="shared" si="3"/>
        <v>192600</v>
      </c>
    </row>
    <row r="89" spans="1:25" ht="15.5" x14ac:dyDescent="0.35">
      <c r="A89" s="229"/>
      <c r="B89" s="229"/>
      <c r="C89" s="230"/>
      <c r="D89" s="229"/>
      <c r="E89" s="229"/>
      <c r="F89" s="117" t="s">
        <v>18393</v>
      </c>
      <c r="G89" s="231"/>
      <c r="H89" s="249">
        <v>180000</v>
      </c>
      <c r="I89" s="231"/>
      <c r="J89" s="231" t="s">
        <v>2683</v>
      </c>
      <c r="K89" s="233" t="s">
        <v>6190</v>
      </c>
      <c r="L89" s="233" t="s">
        <v>6190</v>
      </c>
      <c r="M89" s="233" t="s">
        <v>6190</v>
      </c>
      <c r="N89" s="236"/>
      <c r="O89" s="229"/>
      <c r="P89" s="233" t="s">
        <v>6190</v>
      </c>
      <c r="Q89" s="233" t="s">
        <v>6190</v>
      </c>
      <c r="R89" s="229"/>
      <c r="S89" s="229"/>
      <c r="T89" s="229"/>
      <c r="U89" s="229"/>
      <c r="V89" s="232"/>
      <c r="W89" s="286"/>
      <c r="X89" s="637">
        <f t="shared" si="2"/>
        <v>12600.000000000002</v>
      </c>
      <c r="Y89" s="249">
        <f t="shared" si="3"/>
        <v>192600</v>
      </c>
    </row>
    <row r="90" spans="1:25" ht="15.5" x14ac:dyDescent="0.35">
      <c r="A90" s="229"/>
      <c r="B90" s="229"/>
      <c r="C90" s="230"/>
      <c r="D90" s="229"/>
      <c r="E90" s="229"/>
      <c r="F90" s="117" t="s">
        <v>18394</v>
      </c>
      <c r="G90" s="231"/>
      <c r="H90" s="249">
        <v>180000</v>
      </c>
      <c r="I90" s="231"/>
      <c r="J90" s="231" t="s">
        <v>2683</v>
      </c>
      <c r="K90" s="233" t="s">
        <v>6190</v>
      </c>
      <c r="L90" s="233" t="s">
        <v>6190</v>
      </c>
      <c r="M90" s="233" t="s">
        <v>6190</v>
      </c>
      <c r="N90" s="236"/>
      <c r="O90" s="229"/>
      <c r="P90" s="233" t="s">
        <v>6190</v>
      </c>
      <c r="Q90" s="233" t="s">
        <v>6190</v>
      </c>
      <c r="R90" s="229"/>
      <c r="S90" s="229"/>
      <c r="T90" s="229"/>
      <c r="U90" s="229"/>
      <c r="V90" s="232"/>
      <c r="W90" s="286"/>
      <c r="X90" s="637">
        <f t="shared" si="2"/>
        <v>12600.000000000002</v>
      </c>
      <c r="Y90" s="249">
        <f t="shared" si="3"/>
        <v>192600</v>
      </c>
    </row>
    <row r="91" spans="1:25" ht="15.5" x14ac:dyDescent="0.35">
      <c r="A91" s="229"/>
      <c r="B91" s="229"/>
      <c r="C91" s="230"/>
      <c r="D91" s="229"/>
      <c r="E91" s="229"/>
      <c r="F91" s="117" t="s">
        <v>18395</v>
      </c>
      <c r="G91" s="231"/>
      <c r="H91" s="249">
        <v>180000</v>
      </c>
      <c r="I91" s="231"/>
      <c r="J91" s="231" t="s">
        <v>2683</v>
      </c>
      <c r="K91" s="233" t="s">
        <v>6190</v>
      </c>
      <c r="L91" s="233" t="s">
        <v>6190</v>
      </c>
      <c r="M91" s="233" t="s">
        <v>6190</v>
      </c>
      <c r="N91" s="236"/>
      <c r="O91" s="229"/>
      <c r="P91" s="233" t="s">
        <v>6190</v>
      </c>
      <c r="Q91" s="233" t="s">
        <v>6190</v>
      </c>
      <c r="R91" s="229"/>
      <c r="S91" s="229"/>
      <c r="T91" s="229"/>
      <c r="U91" s="229"/>
      <c r="V91" s="232"/>
      <c r="W91" s="286"/>
      <c r="X91" s="637">
        <f t="shared" si="2"/>
        <v>12600.000000000002</v>
      </c>
      <c r="Y91" s="249">
        <f t="shared" si="3"/>
        <v>192600</v>
      </c>
    </row>
    <row r="92" spans="1:25" ht="15.5" x14ac:dyDescent="0.35">
      <c r="A92" s="229"/>
      <c r="B92" s="229"/>
      <c r="C92" s="230"/>
      <c r="D92" s="229"/>
      <c r="E92" s="229"/>
      <c r="F92" s="117" t="s">
        <v>18396</v>
      </c>
      <c r="G92" s="231"/>
      <c r="H92" s="249">
        <v>180000</v>
      </c>
      <c r="I92" s="231"/>
      <c r="J92" s="231" t="s">
        <v>2683</v>
      </c>
      <c r="K92" s="233" t="s">
        <v>6190</v>
      </c>
      <c r="L92" s="233" t="s">
        <v>6190</v>
      </c>
      <c r="M92" s="233" t="s">
        <v>6190</v>
      </c>
      <c r="N92" s="236"/>
      <c r="O92" s="229"/>
      <c r="P92" s="233" t="s">
        <v>6190</v>
      </c>
      <c r="Q92" s="233" t="s">
        <v>6190</v>
      </c>
      <c r="R92" s="229"/>
      <c r="S92" s="229"/>
      <c r="T92" s="229"/>
      <c r="U92" s="229"/>
      <c r="V92" s="232"/>
      <c r="W92" s="286"/>
      <c r="X92" s="637">
        <f t="shared" si="2"/>
        <v>12600.000000000002</v>
      </c>
      <c r="Y92" s="249">
        <f t="shared" si="3"/>
        <v>192600</v>
      </c>
    </row>
    <row r="93" spans="1:25" ht="15.5" x14ac:dyDescent="0.35">
      <c r="A93" s="229"/>
      <c r="B93" s="229"/>
      <c r="C93" s="230"/>
      <c r="D93" s="229"/>
      <c r="E93" s="229"/>
      <c r="F93" s="117" t="s">
        <v>18397</v>
      </c>
      <c r="G93" s="231"/>
      <c r="H93" s="249">
        <v>180000</v>
      </c>
      <c r="I93" s="231"/>
      <c r="J93" s="231" t="s">
        <v>2683</v>
      </c>
      <c r="K93" s="233" t="s">
        <v>6190</v>
      </c>
      <c r="L93" s="233" t="s">
        <v>6190</v>
      </c>
      <c r="M93" s="233" t="s">
        <v>6190</v>
      </c>
      <c r="N93" s="236"/>
      <c r="O93" s="229"/>
      <c r="P93" s="233" t="s">
        <v>6190</v>
      </c>
      <c r="Q93" s="233" t="s">
        <v>6190</v>
      </c>
      <c r="R93" s="229"/>
      <c r="S93" s="229"/>
      <c r="T93" s="229"/>
      <c r="U93" s="229"/>
      <c r="V93" s="232"/>
      <c r="W93" s="286"/>
      <c r="X93" s="637">
        <f t="shared" si="2"/>
        <v>12600.000000000002</v>
      </c>
      <c r="Y93" s="249">
        <f t="shared" si="3"/>
        <v>192600</v>
      </c>
    </row>
    <row r="94" spans="1:25" ht="15.5" x14ac:dyDescent="0.35">
      <c r="A94" s="229"/>
      <c r="B94" s="229"/>
      <c r="C94" s="230"/>
      <c r="D94" s="229"/>
      <c r="E94" s="229"/>
      <c r="F94" s="117" t="s">
        <v>18402</v>
      </c>
      <c r="G94" s="231"/>
      <c r="H94" s="249">
        <v>180000</v>
      </c>
      <c r="I94" s="231"/>
      <c r="J94" s="231" t="s">
        <v>2683</v>
      </c>
      <c r="K94" s="233" t="s">
        <v>6190</v>
      </c>
      <c r="L94" s="233" t="s">
        <v>6190</v>
      </c>
      <c r="M94" s="233" t="s">
        <v>6190</v>
      </c>
      <c r="N94" s="236"/>
      <c r="O94" s="229"/>
      <c r="P94" s="233" t="s">
        <v>6190</v>
      </c>
      <c r="Q94" s="233" t="s">
        <v>6190</v>
      </c>
      <c r="R94" s="229"/>
      <c r="S94" s="229"/>
      <c r="T94" s="229"/>
      <c r="U94" s="229"/>
      <c r="V94" s="232"/>
      <c r="W94" s="286"/>
      <c r="X94" s="637">
        <f t="shared" si="2"/>
        <v>12600.000000000002</v>
      </c>
      <c r="Y94" s="249">
        <f t="shared" si="3"/>
        <v>192600</v>
      </c>
    </row>
    <row r="95" spans="1:25" ht="15.5" x14ac:dyDescent="0.35">
      <c r="A95" s="229"/>
      <c r="B95" s="229"/>
      <c r="C95" s="230"/>
      <c r="D95" s="229"/>
      <c r="E95" s="229"/>
      <c r="F95" s="117" t="s">
        <v>18403</v>
      </c>
      <c r="G95" s="231"/>
      <c r="H95" s="249">
        <v>180000</v>
      </c>
      <c r="I95" s="231"/>
      <c r="J95" s="231" t="s">
        <v>2683</v>
      </c>
      <c r="K95" s="233" t="s">
        <v>6190</v>
      </c>
      <c r="L95" s="233" t="s">
        <v>6190</v>
      </c>
      <c r="M95" s="233" t="s">
        <v>6190</v>
      </c>
      <c r="N95" s="236"/>
      <c r="O95" s="229"/>
      <c r="P95" s="233" t="s">
        <v>6190</v>
      </c>
      <c r="Q95" s="233" t="s">
        <v>6190</v>
      </c>
      <c r="R95" s="229"/>
      <c r="S95" s="229"/>
      <c r="T95" s="229"/>
      <c r="U95" s="229"/>
      <c r="V95" s="232"/>
      <c r="W95" s="286"/>
      <c r="X95" s="637">
        <f t="shared" si="2"/>
        <v>12600.000000000002</v>
      </c>
      <c r="Y95" s="249">
        <f t="shared" si="3"/>
        <v>192600</v>
      </c>
    </row>
    <row r="96" spans="1:25" ht="15.5" x14ac:dyDescent="0.35">
      <c r="A96" s="229"/>
      <c r="B96" s="229"/>
      <c r="C96" s="230"/>
      <c r="D96" s="229"/>
      <c r="E96" s="229"/>
      <c r="F96" s="117" t="s">
        <v>18404</v>
      </c>
      <c r="G96" s="231"/>
      <c r="H96" s="249">
        <v>180000</v>
      </c>
      <c r="I96" s="231"/>
      <c r="J96" s="231" t="s">
        <v>2683</v>
      </c>
      <c r="K96" s="233" t="s">
        <v>6190</v>
      </c>
      <c r="L96" s="233" t="s">
        <v>6190</v>
      </c>
      <c r="M96" s="233" t="s">
        <v>6190</v>
      </c>
      <c r="N96" s="236"/>
      <c r="O96" s="229"/>
      <c r="P96" s="233" t="s">
        <v>6190</v>
      </c>
      <c r="Q96" s="233" t="s">
        <v>6190</v>
      </c>
      <c r="R96" s="229"/>
      <c r="S96" s="229"/>
      <c r="T96" s="229"/>
      <c r="U96" s="229"/>
      <c r="V96" s="232"/>
      <c r="W96" s="286"/>
      <c r="X96" s="637">
        <f t="shared" si="2"/>
        <v>12600.000000000002</v>
      </c>
      <c r="Y96" s="249">
        <f t="shared" si="3"/>
        <v>192600</v>
      </c>
    </row>
    <row r="97" spans="1:25" ht="15.5" x14ac:dyDescent="0.35">
      <c r="A97" s="229"/>
      <c r="B97" s="229"/>
      <c r="C97" s="230"/>
      <c r="D97" s="229"/>
      <c r="E97" s="229"/>
      <c r="F97" s="117" t="s">
        <v>18405</v>
      </c>
      <c r="G97" s="231"/>
      <c r="H97" s="249">
        <v>180000</v>
      </c>
      <c r="I97" s="231"/>
      <c r="J97" s="233" t="s">
        <v>6190</v>
      </c>
      <c r="K97" s="233" t="s">
        <v>6190</v>
      </c>
      <c r="L97" s="233" t="s">
        <v>6190</v>
      </c>
      <c r="M97" s="233" t="s">
        <v>6190</v>
      </c>
      <c r="N97" s="233"/>
      <c r="O97" s="233"/>
      <c r="P97" s="233" t="s">
        <v>6190</v>
      </c>
      <c r="Q97" s="233" t="s">
        <v>6190</v>
      </c>
      <c r="R97" s="229"/>
      <c r="S97" s="229"/>
      <c r="T97" s="229"/>
      <c r="U97" s="229"/>
      <c r="V97" s="232"/>
      <c r="W97" s="286"/>
      <c r="X97" s="637">
        <f t="shared" si="2"/>
        <v>12600.000000000002</v>
      </c>
      <c r="Y97" s="249">
        <f t="shared" si="3"/>
        <v>192600</v>
      </c>
    </row>
    <row r="98" spans="1:25" ht="15.5" x14ac:dyDescent="0.35">
      <c r="A98" s="229"/>
      <c r="B98" s="229"/>
      <c r="C98" s="230"/>
      <c r="D98" s="229"/>
      <c r="E98" s="229"/>
      <c r="F98" s="117" t="s">
        <v>18406</v>
      </c>
      <c r="G98" s="231"/>
      <c r="H98" s="249">
        <v>180000</v>
      </c>
      <c r="I98" s="231"/>
      <c r="J98" s="233" t="s">
        <v>6190</v>
      </c>
      <c r="K98" s="233" t="s">
        <v>6190</v>
      </c>
      <c r="L98" s="233" t="s">
        <v>6190</v>
      </c>
      <c r="M98" s="233" t="s">
        <v>6190</v>
      </c>
      <c r="N98" s="233"/>
      <c r="O98" s="233"/>
      <c r="P98" s="233" t="s">
        <v>6190</v>
      </c>
      <c r="Q98" s="233" t="s">
        <v>6190</v>
      </c>
      <c r="R98" s="229"/>
      <c r="S98" s="229"/>
      <c r="T98" s="229"/>
      <c r="U98" s="229"/>
      <c r="V98" s="232"/>
      <c r="W98" s="286"/>
      <c r="X98" s="637">
        <f t="shared" si="2"/>
        <v>12600.000000000002</v>
      </c>
      <c r="Y98" s="249">
        <f t="shared" si="3"/>
        <v>192600</v>
      </c>
    </row>
    <row r="99" spans="1:25" ht="15.5" x14ac:dyDescent="0.35">
      <c r="A99" s="229"/>
      <c r="B99" s="229"/>
      <c r="C99" s="230"/>
      <c r="D99" s="229"/>
      <c r="E99" s="229"/>
      <c r="F99" s="117" t="s">
        <v>18407</v>
      </c>
      <c r="G99" s="231"/>
      <c r="H99" s="249">
        <v>180000</v>
      </c>
      <c r="I99" s="231"/>
      <c r="J99" s="233" t="s">
        <v>6190</v>
      </c>
      <c r="K99" s="233" t="s">
        <v>6190</v>
      </c>
      <c r="L99" s="233" t="s">
        <v>6190</v>
      </c>
      <c r="M99" s="233" t="s">
        <v>6190</v>
      </c>
      <c r="N99" s="233"/>
      <c r="O99" s="233"/>
      <c r="P99" s="233" t="s">
        <v>6190</v>
      </c>
      <c r="Q99" s="233" t="s">
        <v>6190</v>
      </c>
      <c r="R99" s="229"/>
      <c r="S99" s="229"/>
      <c r="T99" s="229"/>
      <c r="U99" s="229"/>
      <c r="V99" s="232"/>
      <c r="W99" s="286"/>
      <c r="X99" s="637">
        <f t="shared" si="2"/>
        <v>12600.000000000002</v>
      </c>
      <c r="Y99" s="249">
        <f t="shared" si="3"/>
        <v>192600</v>
      </c>
    </row>
    <row r="100" spans="1:25" ht="15.5" x14ac:dyDescent="0.35">
      <c r="A100" s="229"/>
      <c r="B100" s="229"/>
      <c r="C100" s="230"/>
      <c r="D100" s="229"/>
      <c r="E100" s="229"/>
      <c r="F100" s="117" t="s">
        <v>18408</v>
      </c>
      <c r="G100" s="231"/>
      <c r="H100" s="249">
        <v>180000</v>
      </c>
      <c r="I100" s="231"/>
      <c r="J100" s="233" t="s">
        <v>933</v>
      </c>
      <c r="K100" s="233" t="s">
        <v>6190</v>
      </c>
      <c r="L100" s="233" t="s">
        <v>6190</v>
      </c>
      <c r="M100" s="233" t="s">
        <v>6190</v>
      </c>
      <c r="N100" s="233"/>
      <c r="O100" s="233"/>
      <c r="P100" s="233" t="s">
        <v>6190</v>
      </c>
      <c r="Q100" s="233" t="s">
        <v>6190</v>
      </c>
      <c r="R100" s="229"/>
      <c r="S100" s="229"/>
      <c r="T100" s="229"/>
      <c r="U100" s="229"/>
      <c r="V100" s="232"/>
      <c r="W100" s="286"/>
      <c r="X100" s="637">
        <f t="shared" si="2"/>
        <v>12600.000000000002</v>
      </c>
      <c r="Y100" s="249">
        <f t="shared" si="3"/>
        <v>192600</v>
      </c>
    </row>
    <row r="101" spans="1:25" ht="15.5" x14ac:dyDescent="0.35">
      <c r="A101" s="229"/>
      <c r="B101" s="229"/>
      <c r="C101" s="230"/>
      <c r="D101" s="229"/>
      <c r="E101" s="229"/>
      <c r="F101" s="117" t="s">
        <v>18409</v>
      </c>
      <c r="G101" s="231"/>
      <c r="H101" s="249">
        <v>180000</v>
      </c>
      <c r="I101" s="231"/>
      <c r="J101" s="233" t="s">
        <v>933</v>
      </c>
      <c r="K101" s="233" t="s">
        <v>6190</v>
      </c>
      <c r="L101" s="233" t="s">
        <v>6190</v>
      </c>
      <c r="M101" s="233" t="s">
        <v>6190</v>
      </c>
      <c r="N101" s="233"/>
      <c r="O101" s="233"/>
      <c r="P101" s="233" t="s">
        <v>6190</v>
      </c>
      <c r="Q101" s="233" t="s">
        <v>6190</v>
      </c>
      <c r="R101" s="229"/>
      <c r="S101" s="229"/>
      <c r="T101" s="229"/>
      <c r="U101" s="229"/>
      <c r="V101" s="232"/>
      <c r="W101" s="286"/>
      <c r="X101" s="637">
        <f t="shared" si="2"/>
        <v>12600.000000000002</v>
      </c>
      <c r="Y101" s="249">
        <f t="shared" si="3"/>
        <v>192600</v>
      </c>
    </row>
    <row r="102" spans="1:25" ht="15.5" x14ac:dyDescent="0.35">
      <c r="A102" s="229"/>
      <c r="B102" s="229"/>
      <c r="C102" s="230"/>
      <c r="D102" s="229"/>
      <c r="E102" s="229"/>
      <c r="F102" s="117" t="s">
        <v>18410</v>
      </c>
      <c r="G102" s="231"/>
      <c r="H102" s="249">
        <v>180000</v>
      </c>
      <c r="I102" s="231"/>
      <c r="J102" s="233" t="s">
        <v>933</v>
      </c>
      <c r="K102" s="233" t="s">
        <v>6190</v>
      </c>
      <c r="L102" s="233" t="s">
        <v>6190</v>
      </c>
      <c r="M102" s="233" t="s">
        <v>6190</v>
      </c>
      <c r="N102" s="233"/>
      <c r="O102" s="233"/>
      <c r="P102" s="233" t="s">
        <v>6190</v>
      </c>
      <c r="Q102" s="233" t="s">
        <v>6190</v>
      </c>
      <c r="R102" s="229"/>
      <c r="S102" s="229"/>
      <c r="T102" s="229"/>
      <c r="U102" s="229"/>
      <c r="V102" s="232"/>
      <c r="W102" s="286"/>
      <c r="X102" s="637">
        <f t="shared" si="2"/>
        <v>12600.000000000002</v>
      </c>
      <c r="Y102" s="249">
        <f t="shared" si="3"/>
        <v>192600</v>
      </c>
    </row>
    <row r="103" spans="1:25" ht="15.5" x14ac:dyDescent="0.35">
      <c r="A103" s="229"/>
      <c r="B103" s="229"/>
      <c r="C103" s="230"/>
      <c r="D103" s="229"/>
      <c r="E103" s="229"/>
      <c r="F103" s="117" t="s">
        <v>18411</v>
      </c>
      <c r="G103" s="231"/>
      <c r="H103" s="249">
        <v>180000</v>
      </c>
      <c r="I103" s="231"/>
      <c r="J103" s="233" t="s">
        <v>933</v>
      </c>
      <c r="K103" s="233" t="s">
        <v>6190</v>
      </c>
      <c r="L103" s="233" t="s">
        <v>6190</v>
      </c>
      <c r="M103" s="233" t="s">
        <v>6190</v>
      </c>
      <c r="N103" s="233"/>
      <c r="O103" s="233"/>
      <c r="P103" s="233" t="s">
        <v>6190</v>
      </c>
      <c r="Q103" s="233" t="s">
        <v>6190</v>
      </c>
      <c r="R103" s="229"/>
      <c r="S103" s="229"/>
      <c r="T103" s="229"/>
      <c r="U103" s="229"/>
      <c r="V103" s="232"/>
      <c r="W103" s="286"/>
      <c r="X103" s="637">
        <f t="shared" si="2"/>
        <v>12600.000000000002</v>
      </c>
      <c r="Y103" s="249">
        <f t="shared" si="3"/>
        <v>192600</v>
      </c>
    </row>
    <row r="104" spans="1:25" ht="15.5" x14ac:dyDescent="0.35">
      <c r="A104" s="229"/>
      <c r="B104" s="229"/>
      <c r="C104" s="230"/>
      <c r="D104" s="229"/>
      <c r="E104" s="229"/>
      <c r="F104" s="117" t="s">
        <v>18412</v>
      </c>
      <c r="G104" s="231"/>
      <c r="H104" s="249">
        <v>180000</v>
      </c>
      <c r="I104" s="231"/>
      <c r="J104" s="233" t="s">
        <v>933</v>
      </c>
      <c r="K104" s="233" t="s">
        <v>6190</v>
      </c>
      <c r="L104" s="233" t="s">
        <v>6190</v>
      </c>
      <c r="M104" s="233" t="s">
        <v>6190</v>
      </c>
      <c r="N104" s="233"/>
      <c r="O104" s="233"/>
      <c r="P104" s="233" t="s">
        <v>6190</v>
      </c>
      <c r="Q104" s="233" t="s">
        <v>6190</v>
      </c>
      <c r="R104" s="229"/>
      <c r="S104" s="229"/>
      <c r="T104" s="229"/>
      <c r="U104" s="229"/>
      <c r="V104" s="232"/>
      <c r="W104" s="286"/>
      <c r="X104" s="637">
        <f t="shared" si="2"/>
        <v>12600.000000000002</v>
      </c>
      <c r="Y104" s="249">
        <f t="shared" si="3"/>
        <v>192600</v>
      </c>
    </row>
    <row r="105" spans="1:25" ht="15.5" x14ac:dyDescent="0.35">
      <c r="A105" s="229"/>
      <c r="B105" s="229"/>
      <c r="C105" s="230"/>
      <c r="D105" s="229"/>
      <c r="E105" s="229"/>
      <c r="F105" s="117" t="s">
        <v>18413</v>
      </c>
      <c r="G105" s="231"/>
      <c r="H105" s="249">
        <v>180000</v>
      </c>
      <c r="I105" s="231"/>
      <c r="J105" s="233" t="s">
        <v>933</v>
      </c>
      <c r="K105" s="233" t="s">
        <v>6190</v>
      </c>
      <c r="L105" s="233" t="s">
        <v>6190</v>
      </c>
      <c r="M105" s="233" t="s">
        <v>6190</v>
      </c>
      <c r="N105" s="233"/>
      <c r="O105" s="233"/>
      <c r="P105" s="233" t="s">
        <v>6190</v>
      </c>
      <c r="Q105" s="233" t="s">
        <v>6190</v>
      </c>
      <c r="R105" s="229"/>
      <c r="S105" s="229"/>
      <c r="T105" s="229"/>
      <c r="U105" s="229"/>
      <c r="V105" s="232"/>
      <c r="W105" s="286"/>
      <c r="X105" s="637">
        <f t="shared" si="2"/>
        <v>12600.000000000002</v>
      </c>
      <c r="Y105" s="249">
        <f t="shared" si="3"/>
        <v>192600</v>
      </c>
    </row>
    <row r="106" spans="1:25" ht="15.5" x14ac:dyDescent="0.35">
      <c r="A106" s="229"/>
      <c r="B106" s="229"/>
      <c r="C106" s="230"/>
      <c r="D106" s="229"/>
      <c r="E106" s="229"/>
      <c r="F106" s="117"/>
      <c r="G106" s="231"/>
      <c r="H106" s="249"/>
      <c r="I106" s="231"/>
      <c r="J106" s="231"/>
      <c r="K106" s="233"/>
      <c r="L106" s="233"/>
      <c r="M106" s="120"/>
      <c r="N106" s="236"/>
      <c r="O106" s="229"/>
      <c r="P106" s="233"/>
      <c r="Q106" s="236"/>
      <c r="R106" s="229"/>
      <c r="S106" s="229"/>
      <c r="T106" s="229"/>
      <c r="U106" s="229"/>
      <c r="V106" s="232"/>
      <c r="W106" s="286"/>
      <c r="X106" s="637">
        <f t="shared" si="2"/>
        <v>0</v>
      </c>
      <c r="Y106" s="249">
        <f t="shared" si="3"/>
        <v>0</v>
      </c>
    </row>
    <row r="107" spans="1:25" ht="15.5" x14ac:dyDescent="0.35">
      <c r="A107" s="217"/>
      <c r="B107" s="217"/>
      <c r="C107" s="218"/>
      <c r="D107" s="217"/>
      <c r="E107" s="217"/>
      <c r="F107" s="96" t="s">
        <v>1829</v>
      </c>
      <c r="G107" s="215"/>
      <c r="H107" s="247"/>
      <c r="I107" s="215"/>
      <c r="J107" s="215"/>
      <c r="K107" s="220"/>
      <c r="L107" s="220"/>
      <c r="M107" s="127"/>
      <c r="N107" s="221"/>
      <c r="O107" s="217"/>
      <c r="P107" s="220"/>
      <c r="Q107" s="221"/>
      <c r="R107" s="217"/>
      <c r="S107" s="217"/>
      <c r="T107" s="217"/>
      <c r="U107" s="217"/>
      <c r="V107" s="222"/>
      <c r="W107" s="239"/>
      <c r="X107" s="637">
        <f t="shared" si="2"/>
        <v>0</v>
      </c>
      <c r="Y107" s="247">
        <f t="shared" si="3"/>
        <v>0</v>
      </c>
    </row>
    <row r="108" spans="1:25" ht="15.5" x14ac:dyDescent="0.35">
      <c r="A108" s="229"/>
      <c r="B108" s="229"/>
      <c r="C108" s="230"/>
      <c r="D108" s="229"/>
      <c r="E108" s="229"/>
      <c r="F108" s="117" t="s">
        <v>18414</v>
      </c>
      <c r="G108" s="231"/>
      <c r="H108" s="249">
        <v>24000</v>
      </c>
      <c r="I108" s="231"/>
      <c r="J108" s="231" t="s">
        <v>1765</v>
      </c>
      <c r="K108" s="231" t="s">
        <v>1765</v>
      </c>
      <c r="L108" s="231" t="s">
        <v>1765</v>
      </c>
      <c r="M108" s="231" t="s">
        <v>1765</v>
      </c>
      <c r="N108" s="231"/>
      <c r="O108" s="231"/>
      <c r="P108" s="231" t="s">
        <v>1765</v>
      </c>
      <c r="Q108" s="231" t="s">
        <v>1765</v>
      </c>
      <c r="R108" s="229"/>
      <c r="S108" s="229"/>
      <c r="T108" s="229"/>
      <c r="U108" s="229"/>
      <c r="V108" s="232"/>
      <c r="W108" s="286"/>
      <c r="X108" s="637">
        <f t="shared" si="2"/>
        <v>1680.0000000000002</v>
      </c>
      <c r="Y108" s="249">
        <f t="shared" si="3"/>
        <v>25680</v>
      </c>
    </row>
    <row r="109" spans="1:25" ht="15.5" x14ac:dyDescent="0.35">
      <c r="A109" s="229"/>
      <c r="B109" s="229"/>
      <c r="C109" s="230"/>
      <c r="D109" s="229"/>
      <c r="E109" s="229"/>
      <c r="F109" s="117" t="s">
        <v>18415</v>
      </c>
      <c r="G109" s="231"/>
      <c r="H109" s="249">
        <v>24000</v>
      </c>
      <c r="I109" s="231"/>
      <c r="J109" s="231" t="s">
        <v>1765</v>
      </c>
      <c r="K109" s="231" t="s">
        <v>1765</v>
      </c>
      <c r="L109" s="231" t="s">
        <v>1765</v>
      </c>
      <c r="M109" s="231" t="s">
        <v>1765</v>
      </c>
      <c r="N109" s="231"/>
      <c r="O109" s="231"/>
      <c r="P109" s="231" t="s">
        <v>1765</v>
      </c>
      <c r="Q109" s="231" t="s">
        <v>1765</v>
      </c>
      <c r="R109" s="229"/>
      <c r="S109" s="229"/>
      <c r="T109" s="229"/>
      <c r="U109" s="229"/>
      <c r="V109" s="232"/>
      <c r="W109" s="286"/>
      <c r="X109" s="637">
        <f t="shared" si="2"/>
        <v>1680.0000000000002</v>
      </c>
      <c r="Y109" s="249">
        <f t="shared" si="3"/>
        <v>25680</v>
      </c>
    </row>
    <row r="110" spans="1:25" ht="15.5" x14ac:dyDescent="0.35">
      <c r="A110" s="229"/>
      <c r="B110" s="229"/>
      <c r="C110" s="230"/>
      <c r="D110" s="229"/>
      <c r="E110" s="229"/>
      <c r="F110" s="117" t="s">
        <v>18416</v>
      </c>
      <c r="G110" s="231"/>
      <c r="H110" s="249">
        <f>8000*6</f>
        <v>48000</v>
      </c>
      <c r="I110" s="231"/>
      <c r="J110" s="231" t="s">
        <v>1765</v>
      </c>
      <c r="K110" s="231" t="s">
        <v>1765</v>
      </c>
      <c r="L110" s="231" t="s">
        <v>1765</v>
      </c>
      <c r="M110" s="231" t="s">
        <v>1765</v>
      </c>
      <c r="N110" s="231"/>
      <c r="O110" s="231"/>
      <c r="P110" s="231" t="s">
        <v>1765</v>
      </c>
      <c r="Q110" s="231" t="s">
        <v>1765</v>
      </c>
      <c r="R110" s="229"/>
      <c r="S110" s="229"/>
      <c r="T110" s="229"/>
      <c r="U110" s="229"/>
      <c r="V110" s="232"/>
      <c r="W110" s="286"/>
      <c r="X110" s="637">
        <f t="shared" si="2"/>
        <v>3360.0000000000005</v>
      </c>
      <c r="Y110" s="249">
        <f t="shared" si="3"/>
        <v>51360</v>
      </c>
    </row>
    <row r="111" spans="1:25" ht="15.5" x14ac:dyDescent="0.35">
      <c r="A111" s="229"/>
      <c r="B111" s="229"/>
      <c r="C111" s="230"/>
      <c r="D111" s="229"/>
      <c r="E111" s="229"/>
      <c r="F111" s="117" t="s">
        <v>18417</v>
      </c>
      <c r="G111" s="231"/>
      <c r="H111" s="249">
        <f>8000*6</f>
        <v>48000</v>
      </c>
      <c r="I111" s="231"/>
      <c r="J111" s="231" t="s">
        <v>1765</v>
      </c>
      <c r="K111" s="231" t="s">
        <v>1765</v>
      </c>
      <c r="L111" s="231" t="s">
        <v>1765</v>
      </c>
      <c r="M111" s="231" t="s">
        <v>1765</v>
      </c>
      <c r="N111" s="231"/>
      <c r="O111" s="231"/>
      <c r="P111" s="231" t="s">
        <v>1765</v>
      </c>
      <c r="Q111" s="231" t="s">
        <v>1765</v>
      </c>
      <c r="R111" s="229"/>
      <c r="S111" s="229"/>
      <c r="T111" s="229"/>
      <c r="U111" s="229"/>
      <c r="V111" s="232"/>
      <c r="W111" s="286"/>
      <c r="X111" s="637">
        <f t="shared" si="2"/>
        <v>3360.0000000000005</v>
      </c>
      <c r="Y111" s="249">
        <f t="shared" si="3"/>
        <v>51360</v>
      </c>
    </row>
    <row r="112" spans="1:25" ht="15.5" x14ac:dyDescent="0.35">
      <c r="A112" s="229"/>
      <c r="B112" s="229"/>
      <c r="C112" s="230"/>
      <c r="D112" s="229"/>
      <c r="E112" s="229"/>
      <c r="F112" s="117" t="s">
        <v>18418</v>
      </c>
      <c r="G112" s="231"/>
      <c r="H112" s="249">
        <v>40000</v>
      </c>
      <c r="I112" s="231"/>
      <c r="J112" s="231" t="s">
        <v>1765</v>
      </c>
      <c r="K112" s="231" t="s">
        <v>1765</v>
      </c>
      <c r="L112" s="231" t="s">
        <v>1765</v>
      </c>
      <c r="M112" s="231" t="s">
        <v>1765</v>
      </c>
      <c r="N112" s="231"/>
      <c r="O112" s="231"/>
      <c r="P112" s="231" t="s">
        <v>1765</v>
      </c>
      <c r="Q112" s="231" t="s">
        <v>1765</v>
      </c>
      <c r="R112" s="229"/>
      <c r="S112" s="229"/>
      <c r="T112" s="229"/>
      <c r="U112" s="229"/>
      <c r="V112" s="232"/>
      <c r="W112" s="286"/>
      <c r="X112" s="637">
        <f t="shared" si="2"/>
        <v>2800.0000000000005</v>
      </c>
      <c r="Y112" s="249">
        <f t="shared" si="3"/>
        <v>42800</v>
      </c>
    </row>
    <row r="113" spans="1:25" ht="15.5" x14ac:dyDescent="0.35">
      <c r="A113" s="229"/>
      <c r="B113" s="229"/>
      <c r="C113" s="230"/>
      <c r="D113" s="229"/>
      <c r="E113" s="229"/>
      <c r="F113" s="117" t="s">
        <v>18419</v>
      </c>
      <c r="G113" s="231"/>
      <c r="H113" s="249">
        <v>48000</v>
      </c>
      <c r="I113" s="231"/>
      <c r="J113" s="231" t="s">
        <v>1765</v>
      </c>
      <c r="K113" s="231" t="s">
        <v>1765</v>
      </c>
      <c r="L113" s="231" t="s">
        <v>1765</v>
      </c>
      <c r="M113" s="231" t="s">
        <v>1765</v>
      </c>
      <c r="N113" s="231"/>
      <c r="O113" s="231"/>
      <c r="P113" s="231" t="s">
        <v>1765</v>
      </c>
      <c r="Q113" s="231" t="s">
        <v>1765</v>
      </c>
      <c r="R113" s="229"/>
      <c r="S113" s="229"/>
      <c r="T113" s="229"/>
      <c r="U113" s="229"/>
      <c r="V113" s="232"/>
      <c r="W113" s="286"/>
      <c r="X113" s="637">
        <f t="shared" si="2"/>
        <v>3360.0000000000005</v>
      </c>
      <c r="Y113" s="249">
        <f t="shared" si="3"/>
        <v>51360</v>
      </c>
    </row>
    <row r="114" spans="1:25" ht="15.5" x14ac:dyDescent="0.35">
      <c r="A114" s="229"/>
      <c r="B114" s="229"/>
      <c r="C114" s="230"/>
      <c r="D114" s="229"/>
      <c r="E114" s="229"/>
      <c r="F114" s="117" t="s">
        <v>18420</v>
      </c>
      <c r="G114" s="231"/>
      <c r="H114" s="249">
        <v>40000</v>
      </c>
      <c r="I114" s="231"/>
      <c r="J114" s="231" t="s">
        <v>1765</v>
      </c>
      <c r="K114" s="231" t="s">
        <v>1765</v>
      </c>
      <c r="L114" s="231" t="s">
        <v>1765</v>
      </c>
      <c r="M114" s="231" t="s">
        <v>1765</v>
      </c>
      <c r="N114" s="231"/>
      <c r="O114" s="231"/>
      <c r="P114" s="231" t="s">
        <v>1765</v>
      </c>
      <c r="Q114" s="231" t="s">
        <v>1765</v>
      </c>
      <c r="R114" s="229"/>
      <c r="S114" s="229"/>
      <c r="T114" s="229"/>
      <c r="U114" s="229"/>
      <c r="V114" s="232"/>
      <c r="W114" s="286"/>
      <c r="X114" s="637">
        <f t="shared" si="2"/>
        <v>2800.0000000000005</v>
      </c>
      <c r="Y114" s="249">
        <f t="shared" si="3"/>
        <v>42800</v>
      </c>
    </row>
    <row r="115" spans="1:25" ht="15.5" x14ac:dyDescent="0.35">
      <c r="A115" s="229"/>
      <c r="B115" s="229"/>
      <c r="C115" s="230"/>
      <c r="D115" s="229"/>
      <c r="E115" s="229"/>
      <c r="F115" s="117"/>
      <c r="G115" s="231"/>
      <c r="H115" s="249"/>
      <c r="I115" s="231"/>
      <c r="J115" s="231"/>
      <c r="K115" s="233"/>
      <c r="L115" s="233"/>
      <c r="M115" s="120"/>
      <c r="N115" s="236"/>
      <c r="O115" s="229"/>
      <c r="P115" s="233"/>
      <c r="Q115" s="236"/>
      <c r="R115" s="229"/>
      <c r="S115" s="229"/>
      <c r="T115" s="229"/>
      <c r="U115" s="229"/>
      <c r="V115" s="232"/>
      <c r="W115" s="286"/>
      <c r="X115" s="637">
        <f t="shared" si="2"/>
        <v>0</v>
      </c>
      <c r="Y115" s="249">
        <f t="shared" si="3"/>
        <v>0</v>
      </c>
    </row>
    <row r="116" spans="1:25" ht="15.5" x14ac:dyDescent="0.35">
      <c r="A116" s="217"/>
      <c r="B116" s="217"/>
      <c r="C116" s="218"/>
      <c r="D116" s="217"/>
      <c r="E116" s="217"/>
      <c r="F116" s="96" t="s">
        <v>1833</v>
      </c>
      <c r="G116" s="215"/>
      <c r="H116" s="247"/>
      <c r="I116" s="215"/>
      <c r="J116" s="215"/>
      <c r="K116" s="220"/>
      <c r="L116" s="220"/>
      <c r="M116" s="127"/>
      <c r="N116" s="221"/>
      <c r="O116" s="217"/>
      <c r="P116" s="220"/>
      <c r="Q116" s="221"/>
      <c r="R116" s="217"/>
      <c r="S116" s="217"/>
      <c r="T116" s="217"/>
      <c r="U116" s="217"/>
      <c r="V116" s="222"/>
      <c r="W116" s="239"/>
      <c r="X116" s="637">
        <f t="shared" si="2"/>
        <v>0</v>
      </c>
      <c r="Y116" s="247">
        <f t="shared" si="3"/>
        <v>0</v>
      </c>
    </row>
    <row r="117" spans="1:25" ht="15.5" x14ac:dyDescent="0.35">
      <c r="A117" s="229"/>
      <c r="B117" s="229"/>
      <c r="C117" s="230"/>
      <c r="D117" s="229"/>
      <c r="E117" s="229"/>
      <c r="F117" s="117" t="s">
        <v>18421</v>
      </c>
      <c r="G117" s="231"/>
      <c r="H117" s="249">
        <v>24000</v>
      </c>
      <c r="I117" s="231"/>
      <c r="J117" s="231" t="s">
        <v>1765</v>
      </c>
      <c r="K117" s="233" t="s">
        <v>1765</v>
      </c>
      <c r="L117" s="231" t="s">
        <v>1765</v>
      </c>
      <c r="M117" s="231" t="s">
        <v>1765</v>
      </c>
      <c r="N117" s="236"/>
      <c r="O117" s="229"/>
      <c r="P117" s="233" t="s">
        <v>1765</v>
      </c>
      <c r="Q117" s="233" t="s">
        <v>1765</v>
      </c>
      <c r="R117" s="229"/>
      <c r="S117" s="229"/>
      <c r="T117" s="229"/>
      <c r="U117" s="229"/>
      <c r="V117" s="232"/>
      <c r="W117" s="286"/>
      <c r="X117" s="637">
        <f t="shared" si="2"/>
        <v>1680.0000000000002</v>
      </c>
      <c r="Y117" s="249">
        <f t="shared" si="3"/>
        <v>25680</v>
      </c>
    </row>
    <row r="118" spans="1:25" ht="15.5" x14ac:dyDescent="0.35">
      <c r="A118" s="229"/>
      <c r="B118" s="229"/>
      <c r="C118" s="230"/>
      <c r="D118" s="229"/>
      <c r="E118" s="229"/>
      <c r="F118" s="117" t="s">
        <v>18422</v>
      </c>
      <c r="G118" s="231"/>
      <c r="H118" s="249">
        <v>24000</v>
      </c>
      <c r="I118" s="231"/>
      <c r="J118" s="231" t="s">
        <v>1765</v>
      </c>
      <c r="K118" s="233" t="s">
        <v>1765</v>
      </c>
      <c r="L118" s="231" t="s">
        <v>1765</v>
      </c>
      <c r="M118" s="231" t="s">
        <v>1765</v>
      </c>
      <c r="N118" s="236"/>
      <c r="O118" s="229"/>
      <c r="P118" s="233" t="s">
        <v>1765</v>
      </c>
      <c r="Q118" s="233" t="s">
        <v>1765</v>
      </c>
      <c r="R118" s="229"/>
      <c r="S118" s="229"/>
      <c r="T118" s="229"/>
      <c r="U118" s="229"/>
      <c r="V118" s="232"/>
      <c r="W118" s="286"/>
      <c r="X118" s="637">
        <f t="shared" si="2"/>
        <v>1680.0000000000002</v>
      </c>
      <c r="Y118" s="249">
        <f t="shared" si="3"/>
        <v>25680</v>
      </c>
    </row>
    <row r="119" spans="1:25" ht="15.5" x14ac:dyDescent="0.35">
      <c r="A119" s="229"/>
      <c r="B119" s="229"/>
      <c r="C119" s="230"/>
      <c r="D119" s="229"/>
      <c r="E119" s="229"/>
      <c r="F119" s="117" t="s">
        <v>18423</v>
      </c>
      <c r="G119" s="231"/>
      <c r="H119" s="249">
        <v>12000</v>
      </c>
      <c r="I119" s="231"/>
      <c r="J119" s="231" t="s">
        <v>1765</v>
      </c>
      <c r="K119" s="233" t="s">
        <v>1765</v>
      </c>
      <c r="L119" s="231" t="s">
        <v>1765</v>
      </c>
      <c r="M119" s="231" t="s">
        <v>1765</v>
      </c>
      <c r="N119" s="236"/>
      <c r="O119" s="229"/>
      <c r="P119" s="233" t="s">
        <v>1765</v>
      </c>
      <c r="Q119" s="233" t="s">
        <v>1765</v>
      </c>
      <c r="R119" s="229"/>
      <c r="S119" s="229"/>
      <c r="T119" s="229"/>
      <c r="U119" s="229"/>
      <c r="V119" s="232"/>
      <c r="W119" s="286"/>
      <c r="X119" s="637">
        <f t="shared" si="2"/>
        <v>840.00000000000011</v>
      </c>
      <c r="Y119" s="249">
        <f t="shared" si="3"/>
        <v>12840</v>
      </c>
    </row>
    <row r="120" spans="1:25" ht="15.5" x14ac:dyDescent="0.35">
      <c r="A120" s="229"/>
      <c r="B120" s="229"/>
      <c r="C120" s="230"/>
      <c r="D120" s="229"/>
      <c r="E120" s="229"/>
      <c r="F120" s="69" t="s">
        <v>18424</v>
      </c>
      <c r="G120" s="231"/>
      <c r="H120" s="249">
        <v>24000</v>
      </c>
      <c r="I120" s="231"/>
      <c r="J120" s="231" t="s">
        <v>1765</v>
      </c>
      <c r="K120" s="233" t="s">
        <v>1765</v>
      </c>
      <c r="L120" s="231" t="s">
        <v>1765</v>
      </c>
      <c r="M120" s="231" t="s">
        <v>1765</v>
      </c>
      <c r="N120" s="236"/>
      <c r="O120" s="229"/>
      <c r="P120" s="233" t="s">
        <v>1765</v>
      </c>
      <c r="Q120" s="233" t="s">
        <v>1765</v>
      </c>
      <c r="R120" s="229"/>
      <c r="S120" s="229"/>
      <c r="T120" s="229"/>
      <c r="U120" s="229"/>
      <c r="V120" s="232"/>
      <c r="W120" s="286"/>
      <c r="X120" s="637">
        <f t="shared" si="2"/>
        <v>1680.0000000000002</v>
      </c>
      <c r="Y120" s="249">
        <f t="shared" si="3"/>
        <v>25680</v>
      </c>
    </row>
    <row r="121" spans="1:25" ht="15.5" x14ac:dyDescent="0.35">
      <c r="A121" s="229"/>
      <c r="B121" s="229"/>
      <c r="C121" s="230"/>
      <c r="D121" s="229"/>
      <c r="E121" s="229"/>
      <c r="F121" s="69" t="s">
        <v>18425</v>
      </c>
      <c r="G121" s="231"/>
      <c r="H121" s="249">
        <v>24000</v>
      </c>
      <c r="I121" s="231"/>
      <c r="J121" s="231" t="s">
        <v>1765</v>
      </c>
      <c r="K121" s="233" t="s">
        <v>1765</v>
      </c>
      <c r="L121" s="231" t="s">
        <v>1765</v>
      </c>
      <c r="M121" s="231" t="s">
        <v>1765</v>
      </c>
      <c r="N121" s="236"/>
      <c r="O121" s="229"/>
      <c r="P121" s="233" t="s">
        <v>1765</v>
      </c>
      <c r="Q121" s="233" t="s">
        <v>1765</v>
      </c>
      <c r="R121" s="229"/>
      <c r="S121" s="229"/>
      <c r="T121" s="229"/>
      <c r="U121" s="229"/>
      <c r="V121" s="232"/>
      <c r="W121" s="286"/>
      <c r="X121" s="637">
        <f t="shared" si="2"/>
        <v>1680.0000000000002</v>
      </c>
      <c r="Y121" s="249">
        <f t="shared" si="3"/>
        <v>25680</v>
      </c>
    </row>
    <row r="122" spans="1:25" ht="15.5" x14ac:dyDescent="0.35">
      <c r="A122" s="229"/>
      <c r="B122" s="229"/>
      <c r="C122" s="230"/>
      <c r="D122" s="229"/>
      <c r="E122" s="229"/>
      <c r="F122" s="69" t="s">
        <v>18426</v>
      </c>
      <c r="G122" s="231"/>
      <c r="H122" s="249">
        <v>24000</v>
      </c>
      <c r="I122" s="231"/>
      <c r="J122" s="231" t="s">
        <v>1765</v>
      </c>
      <c r="K122" s="233" t="s">
        <v>1765</v>
      </c>
      <c r="L122" s="231" t="s">
        <v>1765</v>
      </c>
      <c r="M122" s="231" t="s">
        <v>1765</v>
      </c>
      <c r="N122" s="236"/>
      <c r="O122" s="229"/>
      <c r="P122" s="233" t="s">
        <v>1765</v>
      </c>
      <c r="Q122" s="233" t="s">
        <v>1765</v>
      </c>
      <c r="R122" s="229"/>
      <c r="S122" s="229"/>
      <c r="T122" s="229"/>
      <c r="U122" s="229"/>
      <c r="V122" s="232"/>
      <c r="W122" s="286"/>
      <c r="X122" s="637">
        <f t="shared" si="2"/>
        <v>1680.0000000000002</v>
      </c>
      <c r="Y122" s="249">
        <f t="shared" si="3"/>
        <v>25680</v>
      </c>
    </row>
    <row r="123" spans="1:25" ht="15.5" x14ac:dyDescent="0.35">
      <c r="A123" s="229"/>
      <c r="B123" s="229"/>
      <c r="C123" s="230"/>
      <c r="D123" s="229"/>
      <c r="E123" s="229"/>
      <c r="F123" s="69" t="s">
        <v>18427</v>
      </c>
      <c r="G123" s="231"/>
      <c r="H123" s="249">
        <v>12000</v>
      </c>
      <c r="I123" s="231"/>
      <c r="J123" s="231" t="s">
        <v>1765</v>
      </c>
      <c r="K123" s="233" t="s">
        <v>1765</v>
      </c>
      <c r="L123" s="231" t="s">
        <v>1765</v>
      </c>
      <c r="M123" s="231" t="s">
        <v>1765</v>
      </c>
      <c r="N123" s="236"/>
      <c r="O123" s="229"/>
      <c r="P123" s="233" t="s">
        <v>1765</v>
      </c>
      <c r="Q123" s="233" t="s">
        <v>1765</v>
      </c>
      <c r="R123" s="229"/>
      <c r="S123" s="229"/>
      <c r="T123" s="229"/>
      <c r="U123" s="229"/>
      <c r="V123" s="232"/>
      <c r="W123" s="286"/>
      <c r="X123" s="637">
        <f t="shared" si="2"/>
        <v>840.00000000000011</v>
      </c>
      <c r="Y123" s="249">
        <f t="shared" si="3"/>
        <v>12840</v>
      </c>
    </row>
    <row r="124" spans="1:25" ht="15.5" x14ac:dyDescent="0.35">
      <c r="A124" s="229"/>
      <c r="B124" s="229"/>
      <c r="C124" s="230"/>
      <c r="D124" s="229"/>
      <c r="E124" s="229"/>
      <c r="F124" s="69" t="s">
        <v>18428</v>
      </c>
      <c r="G124" s="231"/>
      <c r="H124" s="249">
        <v>12000</v>
      </c>
      <c r="I124" s="231"/>
      <c r="J124" s="231" t="s">
        <v>1765</v>
      </c>
      <c r="K124" s="233" t="s">
        <v>1765</v>
      </c>
      <c r="L124" s="231" t="s">
        <v>1765</v>
      </c>
      <c r="M124" s="231" t="s">
        <v>1765</v>
      </c>
      <c r="N124" s="236"/>
      <c r="O124" s="229"/>
      <c r="P124" s="233" t="s">
        <v>1765</v>
      </c>
      <c r="Q124" s="233" t="s">
        <v>1765</v>
      </c>
      <c r="R124" s="229"/>
      <c r="S124" s="229"/>
      <c r="T124" s="229"/>
      <c r="U124" s="229"/>
      <c r="V124" s="232"/>
      <c r="W124" s="286"/>
      <c r="X124" s="637">
        <f t="shared" si="2"/>
        <v>840.00000000000011</v>
      </c>
      <c r="Y124" s="249">
        <f t="shared" si="3"/>
        <v>12840</v>
      </c>
    </row>
    <row r="125" spans="1:25" ht="15.5" x14ac:dyDescent="0.35">
      <c r="A125" s="229"/>
      <c r="B125" s="229"/>
      <c r="C125" s="230"/>
      <c r="D125" s="229"/>
      <c r="E125" s="229"/>
      <c r="F125" s="69" t="s">
        <v>18429</v>
      </c>
      <c r="G125" s="231"/>
      <c r="H125" s="249">
        <v>24000</v>
      </c>
      <c r="I125" s="231"/>
      <c r="J125" s="231" t="s">
        <v>1765</v>
      </c>
      <c r="K125" s="233" t="s">
        <v>1765</v>
      </c>
      <c r="L125" s="231" t="s">
        <v>1765</v>
      </c>
      <c r="M125" s="231" t="s">
        <v>1765</v>
      </c>
      <c r="N125" s="236"/>
      <c r="O125" s="229"/>
      <c r="P125" s="233" t="s">
        <v>1765</v>
      </c>
      <c r="Q125" s="233" t="s">
        <v>1765</v>
      </c>
      <c r="R125" s="229"/>
      <c r="S125" s="229"/>
      <c r="T125" s="229"/>
      <c r="U125" s="229"/>
      <c r="V125" s="232"/>
      <c r="W125" s="286"/>
      <c r="X125" s="637">
        <f t="shared" si="2"/>
        <v>1680.0000000000002</v>
      </c>
      <c r="Y125" s="249">
        <f t="shared" si="3"/>
        <v>25680</v>
      </c>
    </row>
    <row r="126" spans="1:25" ht="15.5" x14ac:dyDescent="0.35">
      <c r="A126" s="229"/>
      <c r="B126" s="229"/>
      <c r="C126" s="230"/>
      <c r="D126" s="229"/>
      <c r="E126" s="229"/>
      <c r="F126" s="69" t="s">
        <v>18430</v>
      </c>
      <c r="G126" s="231"/>
      <c r="H126" s="249">
        <v>24000</v>
      </c>
      <c r="I126" s="231"/>
      <c r="J126" s="231" t="s">
        <v>1765</v>
      </c>
      <c r="K126" s="233" t="s">
        <v>1765</v>
      </c>
      <c r="L126" s="231" t="s">
        <v>1765</v>
      </c>
      <c r="M126" s="231" t="s">
        <v>1765</v>
      </c>
      <c r="N126" s="236"/>
      <c r="O126" s="229"/>
      <c r="P126" s="233" t="s">
        <v>1765</v>
      </c>
      <c r="Q126" s="233" t="s">
        <v>1765</v>
      </c>
      <c r="R126" s="229"/>
      <c r="S126" s="229"/>
      <c r="T126" s="229"/>
      <c r="U126" s="229"/>
      <c r="V126" s="232"/>
      <c r="W126" s="286"/>
      <c r="X126" s="637">
        <f t="shared" si="2"/>
        <v>1680.0000000000002</v>
      </c>
      <c r="Y126" s="249">
        <f t="shared" si="3"/>
        <v>25680</v>
      </c>
    </row>
    <row r="127" spans="1:25" ht="15.5" x14ac:dyDescent="0.35">
      <c r="A127" s="229"/>
      <c r="B127" s="229"/>
      <c r="C127" s="230"/>
      <c r="D127" s="229"/>
      <c r="E127" s="229"/>
      <c r="F127" s="69" t="s">
        <v>18431</v>
      </c>
      <c r="G127" s="231"/>
      <c r="H127" s="249">
        <v>24000</v>
      </c>
      <c r="I127" s="231"/>
      <c r="J127" s="231" t="s">
        <v>1765</v>
      </c>
      <c r="K127" s="233" t="s">
        <v>1765</v>
      </c>
      <c r="L127" s="231" t="s">
        <v>1765</v>
      </c>
      <c r="M127" s="231" t="s">
        <v>1765</v>
      </c>
      <c r="N127" s="236"/>
      <c r="O127" s="229"/>
      <c r="P127" s="233" t="s">
        <v>1765</v>
      </c>
      <c r="Q127" s="233" t="s">
        <v>1765</v>
      </c>
      <c r="R127" s="229"/>
      <c r="S127" s="229"/>
      <c r="T127" s="229"/>
      <c r="U127" s="229"/>
      <c r="V127" s="232"/>
      <c r="W127" s="286"/>
      <c r="X127" s="637">
        <f t="shared" si="2"/>
        <v>1680.0000000000002</v>
      </c>
      <c r="Y127" s="249">
        <f t="shared" si="3"/>
        <v>25680</v>
      </c>
    </row>
    <row r="128" spans="1:25" ht="15.5" x14ac:dyDescent="0.35">
      <c r="A128" s="229"/>
      <c r="B128" s="229"/>
      <c r="C128" s="230"/>
      <c r="D128" s="229"/>
      <c r="E128" s="229"/>
      <c r="F128" s="69" t="s">
        <v>18432</v>
      </c>
      <c r="G128" s="231"/>
      <c r="H128" s="249">
        <v>12000</v>
      </c>
      <c r="I128" s="231"/>
      <c r="J128" s="231" t="s">
        <v>1765</v>
      </c>
      <c r="K128" s="233" t="s">
        <v>1765</v>
      </c>
      <c r="L128" s="231" t="s">
        <v>1765</v>
      </c>
      <c r="M128" s="231" t="s">
        <v>1765</v>
      </c>
      <c r="N128" s="236"/>
      <c r="O128" s="229"/>
      <c r="P128" s="233" t="s">
        <v>1765</v>
      </c>
      <c r="Q128" s="233" t="s">
        <v>1765</v>
      </c>
      <c r="R128" s="229"/>
      <c r="S128" s="229"/>
      <c r="T128" s="229"/>
      <c r="U128" s="229"/>
      <c r="V128" s="232"/>
      <c r="W128" s="286"/>
      <c r="X128" s="637">
        <f t="shared" si="2"/>
        <v>840.00000000000011</v>
      </c>
      <c r="Y128" s="249">
        <f t="shared" si="3"/>
        <v>12840</v>
      </c>
    </row>
    <row r="129" spans="1:25" ht="15.5" x14ac:dyDescent="0.35">
      <c r="A129" s="229"/>
      <c r="B129" s="229"/>
      <c r="C129" s="230"/>
      <c r="D129" s="229"/>
      <c r="E129" s="229"/>
      <c r="F129" s="69" t="s">
        <v>18433</v>
      </c>
      <c r="G129" s="231"/>
      <c r="H129" s="249">
        <v>12000</v>
      </c>
      <c r="I129" s="231"/>
      <c r="J129" s="231" t="s">
        <v>1765</v>
      </c>
      <c r="K129" s="233" t="s">
        <v>1765</v>
      </c>
      <c r="L129" s="231" t="s">
        <v>1765</v>
      </c>
      <c r="M129" s="231" t="s">
        <v>1765</v>
      </c>
      <c r="N129" s="236"/>
      <c r="O129" s="229"/>
      <c r="P129" s="233" t="s">
        <v>1765</v>
      </c>
      <c r="Q129" s="233" t="s">
        <v>1765</v>
      </c>
      <c r="R129" s="229"/>
      <c r="S129" s="229"/>
      <c r="T129" s="229"/>
      <c r="U129" s="229"/>
      <c r="V129" s="232"/>
      <c r="W129" s="286"/>
      <c r="X129" s="637">
        <f t="shared" si="2"/>
        <v>840.00000000000011</v>
      </c>
      <c r="Y129" s="249">
        <f t="shared" si="3"/>
        <v>12840</v>
      </c>
    </row>
    <row r="130" spans="1:25" ht="15.5" x14ac:dyDescent="0.35">
      <c r="A130" s="229"/>
      <c r="B130" s="229"/>
      <c r="C130" s="230"/>
      <c r="D130" s="229"/>
      <c r="E130" s="229"/>
      <c r="F130" s="69" t="s">
        <v>18434</v>
      </c>
      <c r="G130" s="231"/>
      <c r="H130" s="249">
        <v>24000</v>
      </c>
      <c r="I130" s="231"/>
      <c r="J130" s="231" t="s">
        <v>1765</v>
      </c>
      <c r="K130" s="233" t="s">
        <v>1765</v>
      </c>
      <c r="L130" s="231" t="s">
        <v>1765</v>
      </c>
      <c r="M130" s="231" t="s">
        <v>1765</v>
      </c>
      <c r="N130" s="236"/>
      <c r="O130" s="229"/>
      <c r="P130" s="233" t="s">
        <v>1765</v>
      </c>
      <c r="Q130" s="233" t="s">
        <v>1765</v>
      </c>
      <c r="R130" s="229"/>
      <c r="S130" s="229"/>
      <c r="T130" s="229"/>
      <c r="U130" s="229"/>
      <c r="V130" s="232"/>
      <c r="W130" s="286"/>
      <c r="X130" s="637">
        <f t="shared" si="2"/>
        <v>1680.0000000000002</v>
      </c>
      <c r="Y130" s="249">
        <f t="shared" si="3"/>
        <v>25680</v>
      </c>
    </row>
    <row r="131" spans="1:25" ht="15.5" x14ac:dyDescent="0.35">
      <c r="A131" s="229"/>
      <c r="B131" s="229"/>
      <c r="C131" s="230"/>
      <c r="D131" s="229"/>
      <c r="E131" s="229"/>
      <c r="F131" s="69" t="s">
        <v>18435</v>
      </c>
      <c r="G131" s="231"/>
      <c r="H131" s="249">
        <v>24000</v>
      </c>
      <c r="I131" s="231"/>
      <c r="J131" s="231" t="s">
        <v>1765</v>
      </c>
      <c r="K131" s="233" t="s">
        <v>1765</v>
      </c>
      <c r="L131" s="231" t="s">
        <v>1765</v>
      </c>
      <c r="M131" s="231" t="s">
        <v>1765</v>
      </c>
      <c r="N131" s="236"/>
      <c r="O131" s="229"/>
      <c r="P131" s="233" t="s">
        <v>1765</v>
      </c>
      <c r="Q131" s="233" t="s">
        <v>1765</v>
      </c>
      <c r="R131" s="229"/>
      <c r="S131" s="229"/>
      <c r="T131" s="229"/>
      <c r="U131" s="229"/>
      <c r="V131" s="232"/>
      <c r="W131" s="286"/>
      <c r="X131" s="637">
        <f t="shared" si="2"/>
        <v>1680.0000000000002</v>
      </c>
      <c r="Y131" s="249">
        <f t="shared" si="3"/>
        <v>25680</v>
      </c>
    </row>
    <row r="132" spans="1:25" ht="15.5" x14ac:dyDescent="0.35">
      <c r="A132" s="229"/>
      <c r="B132" s="229"/>
      <c r="C132" s="230"/>
      <c r="D132" s="229"/>
      <c r="E132" s="229"/>
      <c r="F132" s="117" t="s">
        <v>18436</v>
      </c>
      <c r="G132" s="231"/>
      <c r="H132" s="249">
        <v>24000</v>
      </c>
      <c r="I132" s="231"/>
      <c r="J132" s="231" t="s">
        <v>1765</v>
      </c>
      <c r="K132" s="233" t="s">
        <v>1765</v>
      </c>
      <c r="L132" s="231" t="s">
        <v>1765</v>
      </c>
      <c r="M132" s="231" t="s">
        <v>1765</v>
      </c>
      <c r="N132" s="236"/>
      <c r="O132" s="229"/>
      <c r="P132" s="233" t="s">
        <v>1765</v>
      </c>
      <c r="Q132" s="233" t="s">
        <v>1765</v>
      </c>
      <c r="R132" s="229"/>
      <c r="S132" s="229"/>
      <c r="T132" s="229"/>
      <c r="U132" s="229"/>
      <c r="V132" s="232"/>
      <c r="W132" s="286"/>
      <c r="X132" s="637">
        <f t="shared" si="2"/>
        <v>1680.0000000000002</v>
      </c>
      <c r="Y132" s="249">
        <f t="shared" si="3"/>
        <v>25680</v>
      </c>
    </row>
    <row r="133" spans="1:25" ht="15.5" x14ac:dyDescent="0.35">
      <c r="A133" s="229"/>
      <c r="B133" s="229"/>
      <c r="C133" s="230"/>
      <c r="D133" s="229"/>
      <c r="E133" s="229"/>
      <c r="F133" s="117" t="s">
        <v>18437</v>
      </c>
      <c r="G133" s="231"/>
      <c r="H133" s="249">
        <v>24000</v>
      </c>
      <c r="I133" s="231"/>
      <c r="J133" s="231" t="s">
        <v>1765</v>
      </c>
      <c r="K133" s="233" t="s">
        <v>1765</v>
      </c>
      <c r="L133" s="231" t="s">
        <v>1765</v>
      </c>
      <c r="M133" s="231" t="s">
        <v>1765</v>
      </c>
      <c r="N133" s="236"/>
      <c r="O133" s="229"/>
      <c r="P133" s="233" t="s">
        <v>1765</v>
      </c>
      <c r="Q133" s="233" t="s">
        <v>1765</v>
      </c>
      <c r="R133" s="229"/>
      <c r="S133" s="229"/>
      <c r="T133" s="229"/>
      <c r="U133" s="229"/>
      <c r="V133" s="232"/>
      <c r="W133" s="286"/>
      <c r="X133" s="637">
        <f t="shared" si="2"/>
        <v>1680.0000000000002</v>
      </c>
      <c r="Y133" s="249">
        <f t="shared" si="3"/>
        <v>25680</v>
      </c>
    </row>
    <row r="134" spans="1:25" ht="15.5" x14ac:dyDescent="0.35">
      <c r="A134" s="229"/>
      <c r="B134" s="229"/>
      <c r="C134" s="230"/>
      <c r="D134" s="229"/>
      <c r="E134" s="229"/>
      <c r="F134" s="117" t="s">
        <v>18438</v>
      </c>
      <c r="G134" s="231"/>
      <c r="H134" s="249">
        <v>12000</v>
      </c>
      <c r="I134" s="231"/>
      <c r="J134" s="231" t="s">
        <v>1765</v>
      </c>
      <c r="K134" s="233" t="s">
        <v>1765</v>
      </c>
      <c r="L134" s="231" t="s">
        <v>1765</v>
      </c>
      <c r="M134" s="231" t="s">
        <v>1765</v>
      </c>
      <c r="N134" s="236"/>
      <c r="O134" s="229"/>
      <c r="P134" s="233" t="s">
        <v>1765</v>
      </c>
      <c r="Q134" s="233" t="s">
        <v>1765</v>
      </c>
      <c r="R134" s="229"/>
      <c r="S134" s="229"/>
      <c r="T134" s="229"/>
      <c r="U134" s="229"/>
      <c r="V134" s="232"/>
      <c r="W134" s="286"/>
      <c r="X134" s="637">
        <f t="shared" ref="X134:X197" si="4">H134*X$4</f>
        <v>840.00000000000011</v>
      </c>
      <c r="Y134" s="249">
        <f t="shared" ref="Y134:Y197" si="5">H134+X134</f>
        <v>12840</v>
      </c>
    </row>
    <row r="135" spans="1:25" ht="15.5" x14ac:dyDescent="0.35">
      <c r="A135" s="229"/>
      <c r="B135" s="229"/>
      <c r="C135" s="230"/>
      <c r="D135" s="229"/>
      <c r="E135" s="229"/>
      <c r="F135" s="69" t="s">
        <v>18439</v>
      </c>
      <c r="G135" s="231"/>
      <c r="H135" s="249">
        <v>24000</v>
      </c>
      <c r="I135" s="231"/>
      <c r="J135" s="231" t="s">
        <v>1765</v>
      </c>
      <c r="K135" s="233" t="s">
        <v>1765</v>
      </c>
      <c r="L135" s="231" t="s">
        <v>1765</v>
      </c>
      <c r="M135" s="231" t="s">
        <v>1765</v>
      </c>
      <c r="N135" s="236"/>
      <c r="O135" s="229"/>
      <c r="P135" s="233" t="s">
        <v>1765</v>
      </c>
      <c r="Q135" s="233" t="s">
        <v>1765</v>
      </c>
      <c r="R135" s="229"/>
      <c r="S135" s="229"/>
      <c r="T135" s="229"/>
      <c r="U135" s="229"/>
      <c r="V135" s="232"/>
      <c r="W135" s="286"/>
      <c r="X135" s="637">
        <f t="shared" si="4"/>
        <v>1680.0000000000002</v>
      </c>
      <c r="Y135" s="249">
        <f t="shared" si="5"/>
        <v>25680</v>
      </c>
    </row>
    <row r="136" spans="1:25" ht="15.5" x14ac:dyDescent="0.35">
      <c r="A136" s="229"/>
      <c r="B136" s="229"/>
      <c r="C136" s="230"/>
      <c r="D136" s="229"/>
      <c r="E136" s="229"/>
      <c r="F136" s="69" t="s">
        <v>18440</v>
      </c>
      <c r="G136" s="231"/>
      <c r="H136" s="249">
        <v>24000</v>
      </c>
      <c r="I136" s="231"/>
      <c r="J136" s="231" t="s">
        <v>1765</v>
      </c>
      <c r="K136" s="233" t="s">
        <v>1765</v>
      </c>
      <c r="L136" s="231" t="s">
        <v>1765</v>
      </c>
      <c r="M136" s="231" t="s">
        <v>1765</v>
      </c>
      <c r="N136" s="236"/>
      <c r="O136" s="229"/>
      <c r="P136" s="233" t="s">
        <v>1765</v>
      </c>
      <c r="Q136" s="233" t="s">
        <v>1765</v>
      </c>
      <c r="R136" s="229"/>
      <c r="S136" s="229"/>
      <c r="T136" s="229"/>
      <c r="U136" s="229"/>
      <c r="V136" s="232"/>
      <c r="W136" s="286"/>
      <c r="X136" s="637">
        <f t="shared" si="4"/>
        <v>1680.0000000000002</v>
      </c>
      <c r="Y136" s="249">
        <f t="shared" si="5"/>
        <v>25680</v>
      </c>
    </row>
    <row r="137" spans="1:25" ht="15.5" x14ac:dyDescent="0.35">
      <c r="A137" s="229"/>
      <c r="B137" s="229"/>
      <c r="C137" s="230"/>
      <c r="D137" s="229"/>
      <c r="E137" s="229"/>
      <c r="F137" s="69" t="s">
        <v>18441</v>
      </c>
      <c r="G137" s="231"/>
      <c r="H137" s="249">
        <v>24000</v>
      </c>
      <c r="I137" s="231"/>
      <c r="J137" s="231" t="s">
        <v>1765</v>
      </c>
      <c r="K137" s="233" t="s">
        <v>1765</v>
      </c>
      <c r="L137" s="231" t="s">
        <v>1765</v>
      </c>
      <c r="M137" s="231" t="s">
        <v>1765</v>
      </c>
      <c r="N137" s="236"/>
      <c r="O137" s="229"/>
      <c r="P137" s="233" t="s">
        <v>1765</v>
      </c>
      <c r="Q137" s="233" t="s">
        <v>1765</v>
      </c>
      <c r="R137" s="229"/>
      <c r="S137" s="229"/>
      <c r="T137" s="229"/>
      <c r="U137" s="229"/>
      <c r="V137" s="232"/>
      <c r="W137" s="286"/>
      <c r="X137" s="637">
        <f t="shared" si="4"/>
        <v>1680.0000000000002</v>
      </c>
      <c r="Y137" s="249">
        <f t="shared" si="5"/>
        <v>25680</v>
      </c>
    </row>
    <row r="138" spans="1:25" ht="15.5" x14ac:dyDescent="0.35">
      <c r="A138" s="229"/>
      <c r="B138" s="229"/>
      <c r="C138" s="230"/>
      <c r="D138" s="229"/>
      <c r="E138" s="229"/>
      <c r="F138" s="69" t="s">
        <v>18442</v>
      </c>
      <c r="G138" s="231"/>
      <c r="H138" s="249">
        <v>12000</v>
      </c>
      <c r="I138" s="231"/>
      <c r="J138" s="231" t="s">
        <v>1765</v>
      </c>
      <c r="K138" s="233" t="s">
        <v>1765</v>
      </c>
      <c r="L138" s="231" t="s">
        <v>1765</v>
      </c>
      <c r="M138" s="231" t="s">
        <v>1765</v>
      </c>
      <c r="N138" s="236"/>
      <c r="O138" s="229"/>
      <c r="P138" s="233" t="s">
        <v>1765</v>
      </c>
      <c r="Q138" s="233" t="s">
        <v>1765</v>
      </c>
      <c r="R138" s="229"/>
      <c r="S138" s="229"/>
      <c r="T138" s="229"/>
      <c r="U138" s="229"/>
      <c r="V138" s="232"/>
      <c r="W138" s="286"/>
      <c r="X138" s="637">
        <f t="shared" si="4"/>
        <v>840.00000000000011</v>
      </c>
      <c r="Y138" s="249">
        <f t="shared" si="5"/>
        <v>12840</v>
      </c>
    </row>
    <row r="139" spans="1:25" ht="15.5" x14ac:dyDescent="0.35">
      <c r="A139" s="229"/>
      <c r="B139" s="229"/>
      <c r="C139" s="230"/>
      <c r="D139" s="229"/>
      <c r="E139" s="229"/>
      <c r="F139" s="69" t="s">
        <v>18443</v>
      </c>
      <c r="G139" s="231"/>
      <c r="H139" s="249">
        <v>36000</v>
      </c>
      <c r="I139" s="231"/>
      <c r="J139" s="231" t="s">
        <v>1765</v>
      </c>
      <c r="K139" s="233" t="s">
        <v>1765</v>
      </c>
      <c r="L139" s="231" t="s">
        <v>1765</v>
      </c>
      <c r="M139" s="231" t="s">
        <v>1765</v>
      </c>
      <c r="N139" s="236"/>
      <c r="O139" s="229"/>
      <c r="P139" s="233" t="s">
        <v>1765</v>
      </c>
      <c r="Q139" s="233" t="s">
        <v>1765</v>
      </c>
      <c r="R139" s="229"/>
      <c r="S139" s="229"/>
      <c r="T139" s="229"/>
      <c r="U139" s="229"/>
      <c r="V139" s="232"/>
      <c r="W139" s="286"/>
      <c r="X139" s="637">
        <f t="shared" si="4"/>
        <v>2520.0000000000005</v>
      </c>
      <c r="Y139" s="249">
        <f t="shared" si="5"/>
        <v>38520</v>
      </c>
    </row>
    <row r="140" spans="1:25" ht="15.5" x14ac:dyDescent="0.35">
      <c r="A140" s="229"/>
      <c r="B140" s="229"/>
      <c r="C140" s="230"/>
      <c r="D140" s="229"/>
      <c r="E140" s="229"/>
      <c r="F140" s="69" t="s">
        <v>18444</v>
      </c>
      <c r="G140" s="231"/>
      <c r="H140" s="249">
        <v>24000</v>
      </c>
      <c r="I140" s="231"/>
      <c r="J140" s="231" t="s">
        <v>1765</v>
      </c>
      <c r="K140" s="233" t="s">
        <v>1765</v>
      </c>
      <c r="L140" s="231" t="s">
        <v>1765</v>
      </c>
      <c r="M140" s="231" t="s">
        <v>1765</v>
      </c>
      <c r="N140" s="236"/>
      <c r="O140" s="229"/>
      <c r="P140" s="233" t="s">
        <v>1765</v>
      </c>
      <c r="Q140" s="233" t="s">
        <v>1765</v>
      </c>
      <c r="R140" s="229"/>
      <c r="S140" s="229"/>
      <c r="T140" s="229"/>
      <c r="U140" s="229"/>
      <c r="V140" s="232"/>
      <c r="W140" s="286"/>
      <c r="X140" s="637">
        <f t="shared" si="4"/>
        <v>1680.0000000000002</v>
      </c>
      <c r="Y140" s="249">
        <f t="shared" si="5"/>
        <v>25680</v>
      </c>
    </row>
    <row r="141" spans="1:25" ht="15.5" x14ac:dyDescent="0.35">
      <c r="A141" s="229"/>
      <c r="B141" s="229"/>
      <c r="C141" s="230"/>
      <c r="D141" s="229"/>
      <c r="E141" s="229"/>
      <c r="F141" s="69" t="s">
        <v>18445</v>
      </c>
      <c r="G141" s="231"/>
      <c r="H141" s="249">
        <v>12000</v>
      </c>
      <c r="I141" s="231"/>
      <c r="J141" s="231" t="s">
        <v>1765</v>
      </c>
      <c r="K141" s="233" t="s">
        <v>1765</v>
      </c>
      <c r="L141" s="231" t="s">
        <v>1765</v>
      </c>
      <c r="M141" s="231" t="s">
        <v>1765</v>
      </c>
      <c r="N141" s="236"/>
      <c r="O141" s="229"/>
      <c r="P141" s="233" t="s">
        <v>1765</v>
      </c>
      <c r="Q141" s="233" t="s">
        <v>1765</v>
      </c>
      <c r="R141" s="229"/>
      <c r="S141" s="229"/>
      <c r="T141" s="229"/>
      <c r="U141" s="229"/>
      <c r="V141" s="232"/>
      <c r="W141" s="286"/>
      <c r="X141" s="637">
        <f t="shared" si="4"/>
        <v>840.00000000000011</v>
      </c>
      <c r="Y141" s="249">
        <f t="shared" si="5"/>
        <v>12840</v>
      </c>
    </row>
    <row r="142" spans="1:25" ht="15.5" x14ac:dyDescent="0.35">
      <c r="A142" s="229"/>
      <c r="B142" s="229"/>
      <c r="C142" s="230"/>
      <c r="D142" s="229"/>
      <c r="E142" s="229"/>
      <c r="F142" s="69" t="s">
        <v>18446</v>
      </c>
      <c r="G142" s="231"/>
      <c r="H142" s="249">
        <v>12000</v>
      </c>
      <c r="I142" s="231"/>
      <c r="J142" s="231" t="s">
        <v>1765</v>
      </c>
      <c r="K142" s="233" t="s">
        <v>1765</v>
      </c>
      <c r="L142" s="231" t="s">
        <v>1765</v>
      </c>
      <c r="M142" s="231" t="s">
        <v>1765</v>
      </c>
      <c r="N142" s="236"/>
      <c r="O142" s="229"/>
      <c r="P142" s="233" t="s">
        <v>1765</v>
      </c>
      <c r="Q142" s="233" t="s">
        <v>1765</v>
      </c>
      <c r="R142" s="229"/>
      <c r="S142" s="229"/>
      <c r="T142" s="229"/>
      <c r="U142" s="229"/>
      <c r="V142" s="232"/>
      <c r="W142" s="286"/>
      <c r="X142" s="637">
        <f t="shared" si="4"/>
        <v>840.00000000000011</v>
      </c>
      <c r="Y142" s="249">
        <f t="shared" si="5"/>
        <v>12840</v>
      </c>
    </row>
    <row r="143" spans="1:25" ht="15.5" x14ac:dyDescent="0.35">
      <c r="A143" s="229"/>
      <c r="B143" s="229"/>
      <c r="C143" s="230"/>
      <c r="D143" s="229"/>
      <c r="E143" s="229"/>
      <c r="F143" s="69" t="s">
        <v>18447</v>
      </c>
      <c r="G143" s="231"/>
      <c r="H143" s="249">
        <v>40000</v>
      </c>
      <c r="I143" s="231"/>
      <c r="J143" s="231" t="s">
        <v>1765</v>
      </c>
      <c r="K143" s="233" t="s">
        <v>1765</v>
      </c>
      <c r="L143" s="231" t="s">
        <v>1765</v>
      </c>
      <c r="M143" s="231" t="s">
        <v>1765</v>
      </c>
      <c r="N143" s="236"/>
      <c r="O143" s="229"/>
      <c r="P143" s="233" t="s">
        <v>1765</v>
      </c>
      <c r="Q143" s="233" t="s">
        <v>1765</v>
      </c>
      <c r="R143" s="229"/>
      <c r="S143" s="229"/>
      <c r="T143" s="229"/>
      <c r="U143" s="229"/>
      <c r="V143" s="232"/>
      <c r="W143" s="286"/>
      <c r="X143" s="637">
        <f t="shared" si="4"/>
        <v>2800.0000000000005</v>
      </c>
      <c r="Y143" s="249">
        <f t="shared" si="5"/>
        <v>42800</v>
      </c>
    </row>
    <row r="144" spans="1:25" ht="15.5" x14ac:dyDescent="0.35">
      <c r="A144" s="229"/>
      <c r="B144" s="229"/>
      <c r="C144" s="230"/>
      <c r="D144" s="229"/>
      <c r="E144" s="229"/>
      <c r="F144" s="69" t="s">
        <v>18448</v>
      </c>
      <c r="G144" s="231"/>
      <c r="H144" s="249">
        <v>8000</v>
      </c>
      <c r="I144" s="231"/>
      <c r="J144" s="231" t="s">
        <v>1765</v>
      </c>
      <c r="K144" s="233" t="s">
        <v>1765</v>
      </c>
      <c r="L144" s="231" t="s">
        <v>1765</v>
      </c>
      <c r="M144" s="231" t="s">
        <v>1765</v>
      </c>
      <c r="N144" s="236"/>
      <c r="O144" s="229"/>
      <c r="P144" s="233" t="s">
        <v>1765</v>
      </c>
      <c r="Q144" s="233" t="s">
        <v>1765</v>
      </c>
      <c r="R144" s="229"/>
      <c r="S144" s="229"/>
      <c r="T144" s="229"/>
      <c r="U144" s="229"/>
      <c r="V144" s="232"/>
      <c r="W144" s="286"/>
      <c r="X144" s="637">
        <f t="shared" si="4"/>
        <v>560</v>
      </c>
      <c r="Y144" s="249">
        <f t="shared" si="5"/>
        <v>8560</v>
      </c>
    </row>
    <row r="145" spans="1:25" ht="15.5" x14ac:dyDescent="0.35">
      <c r="A145" s="229"/>
      <c r="B145" s="229"/>
      <c r="C145" s="230"/>
      <c r="D145" s="229"/>
      <c r="E145" s="229"/>
      <c r="F145" s="69" t="s">
        <v>18449</v>
      </c>
      <c r="G145" s="231"/>
      <c r="H145" s="249">
        <v>36000</v>
      </c>
      <c r="I145" s="231"/>
      <c r="J145" s="231" t="s">
        <v>1765</v>
      </c>
      <c r="K145" s="233" t="s">
        <v>1765</v>
      </c>
      <c r="L145" s="231" t="s">
        <v>1765</v>
      </c>
      <c r="M145" s="231" t="s">
        <v>1765</v>
      </c>
      <c r="N145" s="236"/>
      <c r="O145" s="229"/>
      <c r="P145" s="233" t="s">
        <v>1765</v>
      </c>
      <c r="Q145" s="233" t="s">
        <v>1765</v>
      </c>
      <c r="R145" s="229"/>
      <c r="S145" s="229"/>
      <c r="T145" s="229"/>
      <c r="U145" s="229"/>
      <c r="V145" s="232"/>
      <c r="W145" s="286"/>
      <c r="X145" s="637">
        <f t="shared" si="4"/>
        <v>2520.0000000000005</v>
      </c>
      <c r="Y145" s="249">
        <f t="shared" si="5"/>
        <v>38520</v>
      </c>
    </row>
    <row r="146" spans="1:25" ht="15.5" x14ac:dyDescent="0.35">
      <c r="A146" s="229"/>
      <c r="B146" s="229"/>
      <c r="C146" s="230"/>
      <c r="D146" s="229"/>
      <c r="E146" s="229"/>
      <c r="F146" s="69" t="s">
        <v>18450</v>
      </c>
      <c r="G146" s="231"/>
      <c r="H146" s="249">
        <v>24000</v>
      </c>
      <c r="I146" s="231"/>
      <c r="J146" s="231" t="s">
        <v>1765</v>
      </c>
      <c r="K146" s="233" t="s">
        <v>1765</v>
      </c>
      <c r="L146" s="231" t="s">
        <v>1765</v>
      </c>
      <c r="M146" s="231" t="s">
        <v>1765</v>
      </c>
      <c r="N146" s="236"/>
      <c r="O146" s="229"/>
      <c r="P146" s="233" t="s">
        <v>1765</v>
      </c>
      <c r="Q146" s="233" t="s">
        <v>1765</v>
      </c>
      <c r="R146" s="229"/>
      <c r="S146" s="229"/>
      <c r="T146" s="229"/>
      <c r="U146" s="229"/>
      <c r="V146" s="232"/>
      <c r="W146" s="286"/>
      <c r="X146" s="637">
        <f t="shared" si="4"/>
        <v>1680.0000000000002</v>
      </c>
      <c r="Y146" s="249">
        <f t="shared" si="5"/>
        <v>25680</v>
      </c>
    </row>
    <row r="147" spans="1:25" ht="15.5" x14ac:dyDescent="0.35">
      <c r="A147" s="229"/>
      <c r="B147" s="229"/>
      <c r="C147" s="230"/>
      <c r="D147" s="229"/>
      <c r="E147" s="229"/>
      <c r="F147" s="69" t="s">
        <v>18451</v>
      </c>
      <c r="G147" s="231"/>
      <c r="H147" s="249">
        <v>12000</v>
      </c>
      <c r="I147" s="231"/>
      <c r="J147" s="231" t="s">
        <v>1765</v>
      </c>
      <c r="K147" s="233" t="s">
        <v>1765</v>
      </c>
      <c r="L147" s="231" t="s">
        <v>1765</v>
      </c>
      <c r="M147" s="231" t="s">
        <v>1765</v>
      </c>
      <c r="N147" s="236"/>
      <c r="O147" s="229"/>
      <c r="P147" s="233" t="s">
        <v>1765</v>
      </c>
      <c r="Q147" s="233" t="s">
        <v>1765</v>
      </c>
      <c r="R147" s="229"/>
      <c r="S147" s="229"/>
      <c r="T147" s="229"/>
      <c r="U147" s="229"/>
      <c r="V147" s="232"/>
      <c r="W147" s="286"/>
      <c r="X147" s="637">
        <f t="shared" si="4"/>
        <v>840.00000000000011</v>
      </c>
      <c r="Y147" s="249">
        <f t="shared" si="5"/>
        <v>12840</v>
      </c>
    </row>
    <row r="148" spans="1:25" ht="15.5" x14ac:dyDescent="0.35">
      <c r="A148" s="229"/>
      <c r="B148" s="229"/>
      <c r="C148" s="230"/>
      <c r="D148" s="229"/>
      <c r="E148" s="229"/>
      <c r="F148" s="69" t="s">
        <v>18446</v>
      </c>
      <c r="G148" s="231"/>
      <c r="H148" s="249">
        <v>12000</v>
      </c>
      <c r="I148" s="231"/>
      <c r="J148" s="231" t="s">
        <v>1765</v>
      </c>
      <c r="K148" s="233" t="s">
        <v>1765</v>
      </c>
      <c r="L148" s="231" t="s">
        <v>1765</v>
      </c>
      <c r="M148" s="231" t="s">
        <v>1765</v>
      </c>
      <c r="N148" s="236"/>
      <c r="O148" s="229"/>
      <c r="P148" s="233" t="s">
        <v>1765</v>
      </c>
      <c r="Q148" s="233" t="s">
        <v>1765</v>
      </c>
      <c r="R148" s="229"/>
      <c r="S148" s="229"/>
      <c r="T148" s="229"/>
      <c r="U148" s="229"/>
      <c r="V148" s="232"/>
      <c r="W148" s="286"/>
      <c r="X148" s="637">
        <f t="shared" si="4"/>
        <v>840.00000000000011</v>
      </c>
      <c r="Y148" s="249">
        <f t="shared" si="5"/>
        <v>12840</v>
      </c>
    </row>
    <row r="149" spans="1:25" ht="15.5" x14ac:dyDescent="0.35">
      <c r="A149" s="229"/>
      <c r="B149" s="229"/>
      <c r="C149" s="230"/>
      <c r="D149" s="229"/>
      <c r="E149" s="229"/>
      <c r="F149" s="69" t="s">
        <v>18452</v>
      </c>
      <c r="G149" s="231"/>
      <c r="H149" s="249">
        <v>40000</v>
      </c>
      <c r="I149" s="231"/>
      <c r="J149" s="231" t="s">
        <v>1765</v>
      </c>
      <c r="K149" s="233" t="s">
        <v>1765</v>
      </c>
      <c r="L149" s="231" t="s">
        <v>1765</v>
      </c>
      <c r="M149" s="231" t="s">
        <v>1765</v>
      </c>
      <c r="N149" s="236"/>
      <c r="O149" s="229"/>
      <c r="P149" s="233" t="s">
        <v>1765</v>
      </c>
      <c r="Q149" s="233" t="s">
        <v>1765</v>
      </c>
      <c r="R149" s="229"/>
      <c r="S149" s="229"/>
      <c r="T149" s="229"/>
      <c r="U149" s="229"/>
      <c r="V149" s="232"/>
      <c r="W149" s="286"/>
      <c r="X149" s="637">
        <f t="shared" si="4"/>
        <v>2800.0000000000005</v>
      </c>
      <c r="Y149" s="249">
        <f t="shared" si="5"/>
        <v>42800</v>
      </c>
    </row>
    <row r="150" spans="1:25" ht="15.5" x14ac:dyDescent="0.35">
      <c r="A150" s="229"/>
      <c r="B150" s="229"/>
      <c r="C150" s="230"/>
      <c r="D150" s="229"/>
      <c r="E150" s="229"/>
      <c r="F150" s="69" t="s">
        <v>18453</v>
      </c>
      <c r="G150" s="231"/>
      <c r="H150" s="249">
        <v>8000</v>
      </c>
      <c r="I150" s="231"/>
      <c r="J150" s="231" t="s">
        <v>1765</v>
      </c>
      <c r="K150" s="233" t="s">
        <v>1765</v>
      </c>
      <c r="L150" s="231" t="s">
        <v>1765</v>
      </c>
      <c r="M150" s="231" t="s">
        <v>1765</v>
      </c>
      <c r="N150" s="236"/>
      <c r="O150" s="229"/>
      <c r="P150" s="233" t="s">
        <v>1765</v>
      </c>
      <c r="Q150" s="233" t="s">
        <v>1765</v>
      </c>
      <c r="R150" s="229"/>
      <c r="S150" s="229"/>
      <c r="T150" s="229"/>
      <c r="U150" s="229"/>
      <c r="V150" s="232"/>
      <c r="W150" s="286"/>
      <c r="X150" s="637">
        <f t="shared" si="4"/>
        <v>560</v>
      </c>
      <c r="Y150" s="249">
        <f t="shared" si="5"/>
        <v>8560</v>
      </c>
    </row>
    <row r="151" spans="1:25" ht="15.5" x14ac:dyDescent="0.35">
      <c r="A151" s="229"/>
      <c r="B151" s="229"/>
      <c r="C151" s="230"/>
      <c r="D151" s="229"/>
      <c r="E151" s="229"/>
      <c r="F151" s="117" t="s">
        <v>18454</v>
      </c>
      <c r="G151" s="231"/>
      <c r="H151" s="249">
        <v>8000</v>
      </c>
      <c r="I151" s="231"/>
      <c r="J151" s="231" t="s">
        <v>1765</v>
      </c>
      <c r="K151" s="233" t="s">
        <v>1765</v>
      </c>
      <c r="L151" s="231" t="s">
        <v>1765</v>
      </c>
      <c r="M151" s="231" t="s">
        <v>1765</v>
      </c>
      <c r="N151" s="236"/>
      <c r="O151" s="229"/>
      <c r="P151" s="233" t="s">
        <v>1765</v>
      </c>
      <c r="Q151" s="233" t="s">
        <v>1765</v>
      </c>
      <c r="R151" s="229"/>
      <c r="S151" s="229"/>
      <c r="T151" s="229"/>
      <c r="U151" s="229"/>
      <c r="V151" s="232"/>
      <c r="W151" s="286"/>
      <c r="X151" s="637">
        <f t="shared" si="4"/>
        <v>560</v>
      </c>
      <c r="Y151" s="249">
        <f t="shared" si="5"/>
        <v>8560</v>
      </c>
    </row>
    <row r="152" spans="1:25" ht="15.5" x14ac:dyDescent="0.35">
      <c r="A152" s="229"/>
      <c r="B152" s="229"/>
      <c r="C152" s="230"/>
      <c r="D152" s="229"/>
      <c r="E152" s="229"/>
      <c r="F152" s="117"/>
      <c r="G152" s="231"/>
      <c r="H152" s="249"/>
      <c r="I152" s="231"/>
      <c r="J152" s="231"/>
      <c r="K152" s="233"/>
      <c r="L152" s="231"/>
      <c r="M152" s="231"/>
      <c r="N152" s="236"/>
      <c r="O152" s="229"/>
      <c r="P152" s="233"/>
      <c r="Q152" s="233"/>
      <c r="R152" s="229"/>
      <c r="S152" s="229"/>
      <c r="T152" s="229"/>
      <c r="U152" s="229"/>
      <c r="V152" s="232"/>
      <c r="W152" s="286"/>
      <c r="X152" s="637">
        <f t="shared" si="4"/>
        <v>0</v>
      </c>
      <c r="Y152" s="249">
        <f t="shared" si="5"/>
        <v>0</v>
      </c>
    </row>
    <row r="153" spans="1:25" ht="15.5" x14ac:dyDescent="0.35">
      <c r="A153" s="64"/>
      <c r="B153" s="64"/>
      <c r="C153" s="65"/>
      <c r="D153" s="64"/>
      <c r="E153" s="64"/>
      <c r="F153" s="234" t="s">
        <v>1851</v>
      </c>
      <c r="G153" s="215"/>
      <c r="H153" s="247"/>
      <c r="I153" s="215"/>
      <c r="J153" s="215"/>
      <c r="K153" s="220"/>
      <c r="L153" s="220"/>
      <c r="M153" s="220"/>
      <c r="N153" s="68"/>
      <c r="O153" s="64"/>
      <c r="P153" s="220"/>
      <c r="Q153" s="68"/>
      <c r="R153" s="64"/>
      <c r="S153" s="64"/>
      <c r="T153" s="64"/>
      <c r="U153" s="64"/>
      <c r="V153" s="115"/>
      <c r="W153" s="239"/>
      <c r="X153" s="637">
        <f t="shared" si="4"/>
        <v>0</v>
      </c>
      <c r="Y153" s="247">
        <f t="shared" si="5"/>
        <v>0</v>
      </c>
    </row>
    <row r="154" spans="1:25" ht="15.5" x14ac:dyDescent="0.35">
      <c r="A154" s="229"/>
      <c r="B154" s="229"/>
      <c r="C154" s="230"/>
      <c r="D154" s="229"/>
      <c r="E154" s="229"/>
      <c r="F154" s="117" t="s">
        <v>18455</v>
      </c>
      <c r="G154" s="231"/>
      <c r="H154" s="249">
        <v>400000</v>
      </c>
      <c r="I154" s="231"/>
      <c r="J154" s="231" t="s">
        <v>1147</v>
      </c>
      <c r="K154" s="233">
        <v>2010</v>
      </c>
      <c r="L154" s="233" t="s">
        <v>6193</v>
      </c>
      <c r="M154" s="120" t="s">
        <v>18456</v>
      </c>
      <c r="N154" s="236"/>
      <c r="O154" s="229"/>
      <c r="P154" s="233"/>
      <c r="Q154" s="236"/>
      <c r="R154" s="229"/>
      <c r="S154" s="229"/>
      <c r="T154" s="229"/>
      <c r="U154" s="229"/>
      <c r="V154" s="232"/>
      <c r="W154" s="286"/>
      <c r="X154" s="637">
        <f t="shared" si="4"/>
        <v>28000.000000000004</v>
      </c>
      <c r="Y154" s="249">
        <f t="shared" si="5"/>
        <v>428000</v>
      </c>
    </row>
    <row r="155" spans="1:25" ht="15.5" x14ac:dyDescent="0.35">
      <c r="A155" s="76"/>
      <c r="B155" s="76"/>
      <c r="C155" s="214"/>
      <c r="D155" s="76"/>
      <c r="E155" s="76"/>
      <c r="F155" s="117" t="s">
        <v>18457</v>
      </c>
      <c r="G155" s="231"/>
      <c r="H155" s="249">
        <v>400000</v>
      </c>
      <c r="I155" s="231"/>
      <c r="J155" s="231" t="s">
        <v>1147</v>
      </c>
      <c r="K155" s="233">
        <v>2010</v>
      </c>
      <c r="L155" s="233" t="s">
        <v>6193</v>
      </c>
      <c r="M155" s="120" t="s">
        <v>18458</v>
      </c>
      <c r="N155" s="119"/>
      <c r="O155" s="76"/>
      <c r="P155" s="233"/>
      <c r="Q155" s="119"/>
      <c r="R155" s="76"/>
      <c r="S155" s="76"/>
      <c r="T155" s="76"/>
      <c r="U155" s="76"/>
      <c r="V155" s="121"/>
      <c r="W155" s="286"/>
      <c r="X155" s="637">
        <f t="shared" si="4"/>
        <v>28000.000000000004</v>
      </c>
      <c r="Y155" s="249">
        <f t="shared" si="5"/>
        <v>428000</v>
      </c>
    </row>
    <row r="156" spans="1:25" ht="15.5" x14ac:dyDescent="0.35">
      <c r="A156" s="76"/>
      <c r="B156" s="76"/>
      <c r="C156" s="214"/>
      <c r="D156" s="76"/>
      <c r="E156" s="76"/>
      <c r="F156" s="117"/>
      <c r="G156" s="231"/>
      <c r="H156" s="249"/>
      <c r="I156" s="231"/>
      <c r="J156" s="231"/>
      <c r="K156" s="233"/>
      <c r="L156" s="233"/>
      <c r="M156" s="233"/>
      <c r="N156" s="119"/>
      <c r="O156" s="76"/>
      <c r="P156" s="233"/>
      <c r="Q156" s="119"/>
      <c r="R156" s="76"/>
      <c r="S156" s="76"/>
      <c r="T156" s="76"/>
      <c r="U156" s="76"/>
      <c r="V156" s="121"/>
      <c r="W156" s="286"/>
      <c r="X156" s="637">
        <f t="shared" si="4"/>
        <v>0</v>
      </c>
      <c r="Y156" s="249">
        <f t="shared" si="5"/>
        <v>0</v>
      </c>
    </row>
    <row r="157" spans="1:25" ht="15.5" x14ac:dyDescent="0.35">
      <c r="A157" s="64"/>
      <c r="B157" s="64"/>
      <c r="C157" s="65"/>
      <c r="D157" s="64"/>
      <c r="E157" s="64"/>
      <c r="F157" s="234" t="s">
        <v>1853</v>
      </c>
      <c r="G157" s="215"/>
      <c r="H157" s="247"/>
      <c r="I157" s="215"/>
      <c r="J157" s="215"/>
      <c r="K157" s="220"/>
      <c r="L157" s="220"/>
      <c r="M157" s="220"/>
      <c r="N157" s="68"/>
      <c r="O157" s="64"/>
      <c r="P157" s="220"/>
      <c r="Q157" s="68"/>
      <c r="R157" s="64"/>
      <c r="S157" s="64"/>
      <c r="T157" s="64"/>
      <c r="U157" s="64"/>
      <c r="V157" s="115"/>
      <c r="W157" s="239"/>
      <c r="X157" s="637">
        <f t="shared" si="4"/>
        <v>0</v>
      </c>
      <c r="Y157" s="247">
        <f t="shared" si="5"/>
        <v>0</v>
      </c>
    </row>
    <row r="158" spans="1:25" ht="15.5" x14ac:dyDescent="0.35">
      <c r="A158" s="229"/>
      <c r="B158" s="229"/>
      <c r="C158" s="230"/>
      <c r="D158" s="229"/>
      <c r="E158" s="229"/>
      <c r="F158" s="117" t="s">
        <v>18390</v>
      </c>
      <c r="G158" s="231"/>
      <c r="H158" s="249">
        <v>2000000</v>
      </c>
      <c r="I158" s="231"/>
      <c r="J158" s="231" t="s">
        <v>4943</v>
      </c>
      <c r="K158" s="233">
        <v>2008</v>
      </c>
      <c r="L158" s="233" t="s">
        <v>18459</v>
      </c>
      <c r="M158" s="120">
        <v>1055874</v>
      </c>
      <c r="N158" s="236"/>
      <c r="O158" s="229"/>
      <c r="P158" s="233" t="s">
        <v>18460</v>
      </c>
      <c r="Q158" s="233" t="s">
        <v>18461</v>
      </c>
      <c r="R158" s="229"/>
      <c r="S158" s="229"/>
      <c r="T158" s="229"/>
      <c r="U158" s="229"/>
      <c r="V158" s="232"/>
      <c r="W158" s="286"/>
      <c r="X158" s="637">
        <f t="shared" si="4"/>
        <v>140000</v>
      </c>
      <c r="Y158" s="249">
        <f t="shared" si="5"/>
        <v>2140000</v>
      </c>
    </row>
    <row r="159" spans="1:25" ht="15.5" x14ac:dyDescent="0.35">
      <c r="A159" s="229"/>
      <c r="B159" s="229"/>
      <c r="C159" s="230"/>
      <c r="D159" s="229"/>
      <c r="E159" s="229"/>
      <c r="F159" s="117" t="s">
        <v>18391</v>
      </c>
      <c r="G159" s="231"/>
      <c r="H159" s="249">
        <v>2000000</v>
      </c>
      <c r="I159" s="231"/>
      <c r="J159" s="231" t="s">
        <v>4943</v>
      </c>
      <c r="K159" s="233">
        <v>2008</v>
      </c>
      <c r="L159" s="233" t="s">
        <v>18459</v>
      </c>
      <c r="M159" s="120">
        <v>1055873</v>
      </c>
      <c r="N159" s="236"/>
      <c r="O159" s="229"/>
      <c r="P159" s="233" t="s">
        <v>18460</v>
      </c>
      <c r="Q159" s="233" t="s">
        <v>18461</v>
      </c>
      <c r="R159" s="229"/>
      <c r="S159" s="229"/>
      <c r="T159" s="229"/>
      <c r="U159" s="229"/>
      <c r="V159" s="232"/>
      <c r="W159" s="286"/>
      <c r="X159" s="637">
        <f t="shared" si="4"/>
        <v>140000</v>
      </c>
      <c r="Y159" s="249">
        <f t="shared" si="5"/>
        <v>2140000</v>
      </c>
    </row>
    <row r="160" spans="1:25" ht="15.5" x14ac:dyDescent="0.35">
      <c r="A160" s="229"/>
      <c r="B160" s="229"/>
      <c r="C160" s="230"/>
      <c r="D160" s="229"/>
      <c r="E160" s="229"/>
      <c r="F160" s="117"/>
      <c r="G160" s="231"/>
      <c r="H160" s="249"/>
      <c r="I160" s="231"/>
      <c r="J160" s="231"/>
      <c r="K160" s="233"/>
      <c r="L160" s="233"/>
      <c r="M160" s="120"/>
      <c r="N160" s="236"/>
      <c r="O160" s="229"/>
      <c r="P160" s="233"/>
      <c r="Q160" s="233"/>
      <c r="R160" s="229"/>
      <c r="S160" s="229"/>
      <c r="T160" s="229"/>
      <c r="U160" s="229"/>
      <c r="V160" s="232"/>
      <c r="W160" s="286"/>
      <c r="X160" s="637">
        <f t="shared" si="4"/>
        <v>0</v>
      </c>
      <c r="Y160" s="249">
        <f t="shared" si="5"/>
        <v>0</v>
      </c>
    </row>
    <row r="161" spans="1:25" ht="15.5" x14ac:dyDescent="0.35">
      <c r="A161" s="64"/>
      <c r="B161" s="64"/>
      <c r="C161" s="65"/>
      <c r="D161" s="64"/>
      <c r="E161" s="64"/>
      <c r="F161" s="66" t="s">
        <v>1860</v>
      </c>
      <c r="G161" s="64"/>
      <c r="H161" s="67"/>
      <c r="I161" s="64"/>
      <c r="J161" s="64"/>
      <c r="K161" s="68"/>
      <c r="L161" s="68"/>
      <c r="M161" s="68"/>
      <c r="N161" s="68"/>
      <c r="O161" s="64"/>
      <c r="P161" s="220"/>
      <c r="Q161" s="68"/>
      <c r="R161" s="64"/>
      <c r="S161" s="64"/>
      <c r="T161" s="64"/>
      <c r="U161" s="64"/>
      <c r="V161" s="115"/>
      <c r="W161" s="239"/>
      <c r="X161" s="637">
        <f t="shared" si="4"/>
        <v>0</v>
      </c>
      <c r="Y161" s="67">
        <f t="shared" si="5"/>
        <v>0</v>
      </c>
    </row>
    <row r="162" spans="1:25" ht="15.5" x14ac:dyDescent="0.35">
      <c r="A162" s="76"/>
      <c r="B162" s="76"/>
      <c r="C162" s="214"/>
      <c r="D162" s="76"/>
      <c r="E162" s="76"/>
      <c r="F162" s="76" t="s">
        <v>1852</v>
      </c>
      <c r="G162" s="76"/>
      <c r="H162" s="290"/>
      <c r="I162" s="76"/>
      <c r="J162" s="76"/>
      <c r="K162" s="75"/>
      <c r="L162" s="119"/>
      <c r="M162" s="119"/>
      <c r="N162" s="119"/>
      <c r="O162" s="76"/>
      <c r="P162" s="233"/>
      <c r="Q162" s="119"/>
      <c r="R162" s="76"/>
      <c r="S162" s="76"/>
      <c r="T162" s="76"/>
      <c r="U162" s="76"/>
      <c r="V162" s="121"/>
      <c r="W162" s="286" t="s">
        <v>1852</v>
      </c>
      <c r="X162" s="637">
        <f t="shared" si="4"/>
        <v>0</v>
      </c>
      <c r="Y162" s="290">
        <f t="shared" si="5"/>
        <v>0</v>
      </c>
    </row>
    <row r="163" spans="1:25" ht="15.5" x14ac:dyDescent="0.35">
      <c r="A163" s="76"/>
      <c r="B163" s="76"/>
      <c r="C163" s="214"/>
      <c r="D163" s="76"/>
      <c r="E163" s="76"/>
      <c r="F163" s="76"/>
      <c r="G163" s="76"/>
      <c r="H163" s="118"/>
      <c r="I163" s="76"/>
      <c r="J163" s="76"/>
      <c r="K163" s="75"/>
      <c r="L163" s="119"/>
      <c r="M163" s="117"/>
      <c r="N163" s="119"/>
      <c r="O163" s="76"/>
      <c r="P163" s="233"/>
      <c r="Q163" s="119"/>
      <c r="R163" s="76"/>
      <c r="S163" s="76"/>
      <c r="T163" s="76"/>
      <c r="U163" s="76"/>
      <c r="V163" s="121"/>
      <c r="W163" s="286"/>
      <c r="X163" s="637">
        <f t="shared" si="4"/>
        <v>0</v>
      </c>
      <c r="Y163" s="118">
        <f t="shared" si="5"/>
        <v>0</v>
      </c>
    </row>
    <row r="164" spans="1:25" ht="15.5" x14ac:dyDescent="0.35">
      <c r="A164" s="64"/>
      <c r="B164" s="64"/>
      <c r="C164" s="65"/>
      <c r="D164" s="64"/>
      <c r="E164" s="64"/>
      <c r="F164" s="66" t="s">
        <v>3700</v>
      </c>
      <c r="G164" s="64"/>
      <c r="H164" s="67"/>
      <c r="I164" s="64"/>
      <c r="J164" s="64"/>
      <c r="K164" s="68"/>
      <c r="L164" s="68"/>
      <c r="M164" s="97"/>
      <c r="N164" s="68"/>
      <c r="O164" s="64"/>
      <c r="P164" s="220"/>
      <c r="Q164" s="68"/>
      <c r="R164" s="64"/>
      <c r="S164" s="64"/>
      <c r="T164" s="64"/>
      <c r="U164" s="64"/>
      <c r="V164" s="115"/>
      <c r="W164" s="239"/>
      <c r="X164" s="637">
        <f t="shared" si="4"/>
        <v>0</v>
      </c>
      <c r="Y164" s="67">
        <f t="shared" si="5"/>
        <v>0</v>
      </c>
    </row>
    <row r="165" spans="1:25" s="94" customFormat="1" ht="15.5" x14ac:dyDescent="0.35">
      <c r="A165" s="69"/>
      <c r="B165" s="69"/>
      <c r="C165" s="213"/>
      <c r="D165" s="69"/>
      <c r="E165" s="69"/>
      <c r="F165" s="69" t="s">
        <v>18462</v>
      </c>
      <c r="G165" s="69"/>
      <c r="H165" s="74">
        <v>170000</v>
      </c>
      <c r="I165" s="69"/>
      <c r="J165" s="69" t="s">
        <v>1765</v>
      </c>
      <c r="K165" s="69" t="s">
        <v>1765</v>
      </c>
      <c r="L165" s="69" t="s">
        <v>1765</v>
      </c>
      <c r="M165" s="69" t="s">
        <v>1765</v>
      </c>
      <c r="N165" s="75"/>
      <c r="O165" s="69"/>
      <c r="P165" s="226" t="s">
        <v>1765</v>
      </c>
      <c r="Q165" s="226" t="s">
        <v>1765</v>
      </c>
      <c r="R165" s="69"/>
      <c r="S165" s="69"/>
      <c r="T165" s="69"/>
      <c r="U165" s="69"/>
      <c r="V165" s="116"/>
      <c r="W165" s="490"/>
      <c r="X165" s="637">
        <f t="shared" si="4"/>
        <v>11900.000000000002</v>
      </c>
      <c r="Y165" s="74">
        <f t="shared" si="5"/>
        <v>181900</v>
      </c>
    </row>
    <row r="166" spans="1:25" s="94" customFormat="1" ht="15.5" x14ac:dyDescent="0.35">
      <c r="A166" s="69"/>
      <c r="B166" s="69"/>
      <c r="C166" s="213"/>
      <c r="D166" s="69"/>
      <c r="E166" s="69"/>
      <c r="F166" s="69" t="s">
        <v>18463</v>
      </c>
      <c r="G166" s="69"/>
      <c r="H166" s="74">
        <v>170000</v>
      </c>
      <c r="I166" s="69"/>
      <c r="J166" s="69" t="s">
        <v>1765</v>
      </c>
      <c r="K166" s="69" t="s">
        <v>1765</v>
      </c>
      <c r="L166" s="69" t="s">
        <v>1765</v>
      </c>
      <c r="M166" s="69" t="s">
        <v>1765</v>
      </c>
      <c r="N166" s="75"/>
      <c r="O166" s="69"/>
      <c r="P166" s="226" t="s">
        <v>1765</v>
      </c>
      <c r="Q166" s="226" t="s">
        <v>1765</v>
      </c>
      <c r="R166" s="69"/>
      <c r="S166" s="69"/>
      <c r="T166" s="69"/>
      <c r="U166" s="69"/>
      <c r="V166" s="116"/>
      <c r="W166" s="490"/>
      <c r="X166" s="637">
        <f t="shared" si="4"/>
        <v>11900.000000000002</v>
      </c>
      <c r="Y166" s="74">
        <f t="shared" si="5"/>
        <v>181900</v>
      </c>
    </row>
    <row r="167" spans="1:25" ht="15.5" x14ac:dyDescent="0.35">
      <c r="A167" s="76"/>
      <c r="B167" s="76"/>
      <c r="C167" s="214"/>
      <c r="D167" s="76"/>
      <c r="E167" s="76"/>
      <c r="F167" s="76"/>
      <c r="G167" s="76"/>
      <c r="H167" s="118"/>
      <c r="I167" s="76"/>
      <c r="J167" s="76"/>
      <c r="K167" s="75"/>
      <c r="L167" s="119"/>
      <c r="M167" s="117"/>
      <c r="N167" s="119"/>
      <c r="O167" s="76"/>
      <c r="P167" s="233"/>
      <c r="Q167" s="119"/>
      <c r="R167" s="76"/>
      <c r="S167" s="76"/>
      <c r="T167" s="76"/>
      <c r="U167" s="76"/>
      <c r="V167" s="121"/>
      <c r="W167" s="286"/>
      <c r="X167" s="637">
        <f t="shared" si="4"/>
        <v>0</v>
      </c>
      <c r="Y167" s="118">
        <f t="shared" si="5"/>
        <v>0</v>
      </c>
    </row>
    <row r="168" spans="1:25" ht="15.5" x14ac:dyDescent="0.35">
      <c r="A168" s="64"/>
      <c r="B168" s="64"/>
      <c r="C168" s="65"/>
      <c r="D168" s="64"/>
      <c r="E168" s="64"/>
      <c r="F168" s="89" t="s">
        <v>2961</v>
      </c>
      <c r="G168" s="64"/>
      <c r="H168" s="67"/>
      <c r="I168" s="64"/>
      <c r="J168" s="64"/>
      <c r="K168" s="68"/>
      <c r="L168" s="68"/>
      <c r="M168" s="68"/>
      <c r="N168" s="68"/>
      <c r="O168" s="64"/>
      <c r="P168" s="220"/>
      <c r="Q168" s="68"/>
      <c r="R168" s="64"/>
      <c r="S168" s="64"/>
      <c r="T168" s="64"/>
      <c r="U168" s="64"/>
      <c r="V168" s="115"/>
      <c r="W168" s="115"/>
      <c r="X168" s="637">
        <f t="shared" si="4"/>
        <v>0</v>
      </c>
      <c r="Y168" s="67">
        <f t="shared" si="5"/>
        <v>0</v>
      </c>
    </row>
    <row r="169" spans="1:25" ht="15.5" x14ac:dyDescent="0.35">
      <c r="A169" s="76"/>
      <c r="B169" s="76"/>
      <c r="C169" s="214"/>
      <c r="D169" s="76"/>
      <c r="E169" s="76"/>
      <c r="F169" s="76" t="s">
        <v>18464</v>
      </c>
      <c r="G169" s="76"/>
      <c r="H169" s="118">
        <v>75000</v>
      </c>
      <c r="I169" s="76"/>
      <c r="J169" s="76" t="s">
        <v>1062</v>
      </c>
      <c r="K169" s="119" t="s">
        <v>6193</v>
      </c>
      <c r="L169" s="76" t="s">
        <v>3301</v>
      </c>
      <c r="M169" s="119">
        <v>2009233460</v>
      </c>
      <c r="N169" s="119"/>
      <c r="O169" s="76"/>
      <c r="P169" s="233" t="s">
        <v>1226</v>
      </c>
      <c r="Q169" s="119" t="s">
        <v>3302</v>
      </c>
      <c r="R169" s="76"/>
      <c r="S169" s="76"/>
      <c r="T169" s="76"/>
      <c r="U169" s="76"/>
      <c r="V169" s="121"/>
      <c r="W169" s="121"/>
      <c r="X169" s="637">
        <f t="shared" si="4"/>
        <v>5250.0000000000009</v>
      </c>
      <c r="Y169" s="118">
        <f t="shared" si="5"/>
        <v>80250</v>
      </c>
    </row>
    <row r="170" spans="1:25" ht="15.5" x14ac:dyDescent="0.35">
      <c r="A170" s="76"/>
      <c r="B170" s="76"/>
      <c r="C170" s="214"/>
      <c r="D170" s="76"/>
      <c r="E170" s="76"/>
      <c r="F170" s="76" t="s">
        <v>18465</v>
      </c>
      <c r="G170" s="76"/>
      <c r="H170" s="118">
        <v>75000</v>
      </c>
      <c r="I170" s="76"/>
      <c r="J170" s="76" t="s">
        <v>1062</v>
      </c>
      <c r="K170" s="119" t="s">
        <v>6193</v>
      </c>
      <c r="L170" s="76" t="s">
        <v>3301</v>
      </c>
      <c r="M170" s="119">
        <v>2009233470</v>
      </c>
      <c r="N170" s="119"/>
      <c r="O170" s="76"/>
      <c r="P170" s="233" t="s">
        <v>1226</v>
      </c>
      <c r="Q170" s="119" t="s">
        <v>3302</v>
      </c>
      <c r="R170" s="76"/>
      <c r="S170" s="76"/>
      <c r="T170" s="76"/>
      <c r="U170" s="76"/>
      <c r="V170" s="121"/>
      <c r="W170" s="121"/>
      <c r="X170" s="637">
        <f t="shared" si="4"/>
        <v>5250.0000000000009</v>
      </c>
      <c r="Y170" s="118">
        <f t="shared" si="5"/>
        <v>80250</v>
      </c>
    </row>
    <row r="171" spans="1:25" ht="15.5" x14ac:dyDescent="0.35">
      <c r="A171" s="76"/>
      <c r="B171" s="76"/>
      <c r="C171" s="214"/>
      <c r="D171" s="76"/>
      <c r="E171" s="76"/>
      <c r="F171" s="76" t="s">
        <v>18466</v>
      </c>
      <c r="G171" s="76"/>
      <c r="H171" s="118">
        <v>75000</v>
      </c>
      <c r="I171" s="76"/>
      <c r="J171" s="76" t="s">
        <v>1062</v>
      </c>
      <c r="K171" s="119" t="s">
        <v>6193</v>
      </c>
      <c r="L171" s="76" t="s">
        <v>3301</v>
      </c>
      <c r="M171" s="119">
        <v>2009233466</v>
      </c>
      <c r="N171" s="119"/>
      <c r="O171" s="76"/>
      <c r="P171" s="233" t="s">
        <v>1226</v>
      </c>
      <c r="Q171" s="119" t="s">
        <v>3302</v>
      </c>
      <c r="R171" s="76"/>
      <c r="S171" s="76"/>
      <c r="T171" s="76"/>
      <c r="U171" s="76"/>
      <c r="V171" s="121"/>
      <c r="W171" s="121"/>
      <c r="X171" s="637">
        <f t="shared" si="4"/>
        <v>5250.0000000000009</v>
      </c>
      <c r="Y171" s="118">
        <f t="shared" si="5"/>
        <v>80250</v>
      </c>
    </row>
    <row r="172" spans="1:25" ht="15.5" x14ac:dyDescent="0.35">
      <c r="A172" s="76"/>
      <c r="B172" s="76"/>
      <c r="C172" s="214"/>
      <c r="D172" s="76"/>
      <c r="E172" s="76"/>
      <c r="F172" s="76" t="s">
        <v>18467</v>
      </c>
      <c r="G172" s="76"/>
      <c r="H172" s="118">
        <v>18000</v>
      </c>
      <c r="I172" s="76"/>
      <c r="J172" s="76" t="s">
        <v>1765</v>
      </c>
      <c r="K172" s="76" t="s">
        <v>1765</v>
      </c>
      <c r="L172" s="76" t="s">
        <v>1765</v>
      </c>
      <c r="M172" s="119" t="s">
        <v>1765</v>
      </c>
      <c r="N172" s="119"/>
      <c r="O172" s="76"/>
      <c r="P172" s="233" t="s">
        <v>1765</v>
      </c>
      <c r="Q172" s="233" t="s">
        <v>1765</v>
      </c>
      <c r="R172" s="76"/>
      <c r="S172" s="76"/>
      <c r="T172" s="76"/>
      <c r="U172" s="76"/>
      <c r="V172" s="121"/>
      <c r="W172" s="121"/>
      <c r="X172" s="637">
        <f t="shared" si="4"/>
        <v>1260.0000000000002</v>
      </c>
      <c r="Y172" s="118">
        <f t="shared" si="5"/>
        <v>19260</v>
      </c>
    </row>
    <row r="173" spans="1:25" ht="15.5" x14ac:dyDescent="0.35">
      <c r="A173" s="76"/>
      <c r="B173" s="76"/>
      <c r="C173" s="214"/>
      <c r="D173" s="76"/>
      <c r="E173" s="76"/>
      <c r="F173" s="76" t="s">
        <v>18468</v>
      </c>
      <c r="G173" s="76"/>
      <c r="H173" s="118">
        <v>75000</v>
      </c>
      <c r="I173" s="76"/>
      <c r="J173" s="76" t="s">
        <v>1062</v>
      </c>
      <c r="K173" s="119" t="s">
        <v>6193</v>
      </c>
      <c r="L173" s="76" t="s">
        <v>3301</v>
      </c>
      <c r="M173" s="119">
        <v>2009232459</v>
      </c>
      <c r="N173" s="119"/>
      <c r="O173" s="76"/>
      <c r="P173" s="233" t="s">
        <v>1226</v>
      </c>
      <c r="Q173" s="119" t="s">
        <v>3302</v>
      </c>
      <c r="R173" s="76"/>
      <c r="S173" s="76"/>
      <c r="T173" s="76"/>
      <c r="U173" s="76"/>
      <c r="V173" s="121"/>
      <c r="W173" s="121"/>
      <c r="X173" s="637">
        <f t="shared" si="4"/>
        <v>5250.0000000000009</v>
      </c>
      <c r="Y173" s="118">
        <f t="shared" si="5"/>
        <v>80250</v>
      </c>
    </row>
    <row r="174" spans="1:25" ht="15.5" x14ac:dyDescent="0.35">
      <c r="A174" s="76"/>
      <c r="B174" s="76"/>
      <c r="C174" s="214"/>
      <c r="D174" s="76"/>
      <c r="E174" s="76"/>
      <c r="F174" s="76" t="s">
        <v>18469</v>
      </c>
      <c r="G174" s="76"/>
      <c r="H174" s="118">
        <v>75000</v>
      </c>
      <c r="I174" s="76"/>
      <c r="J174" s="76" t="s">
        <v>1062</v>
      </c>
      <c r="K174" s="119" t="s">
        <v>6193</v>
      </c>
      <c r="L174" s="76" t="s">
        <v>1074</v>
      </c>
      <c r="M174" s="119">
        <v>2009233318</v>
      </c>
      <c r="N174" s="119"/>
      <c r="O174" s="76"/>
      <c r="P174" s="233" t="s">
        <v>6193</v>
      </c>
      <c r="Q174" s="119" t="s">
        <v>1066</v>
      </c>
      <c r="R174" s="76"/>
      <c r="S174" s="76"/>
      <c r="T174" s="76"/>
      <c r="U174" s="76"/>
      <c r="V174" s="121"/>
      <c r="W174" s="121"/>
      <c r="X174" s="637">
        <f t="shared" si="4"/>
        <v>5250.0000000000009</v>
      </c>
      <c r="Y174" s="118">
        <f t="shared" si="5"/>
        <v>80250</v>
      </c>
    </row>
    <row r="175" spans="1:25" ht="15.5" x14ac:dyDescent="0.35">
      <c r="A175" s="76"/>
      <c r="B175" s="76"/>
      <c r="C175" s="214"/>
      <c r="D175" s="76"/>
      <c r="E175" s="76"/>
      <c r="F175" s="76" t="s">
        <v>18470</v>
      </c>
      <c r="G175" s="76"/>
      <c r="H175" s="118">
        <v>75000</v>
      </c>
      <c r="I175" s="76"/>
      <c r="J175" s="76" t="s">
        <v>1062</v>
      </c>
      <c r="K175" s="119" t="s">
        <v>6193</v>
      </c>
      <c r="L175" s="76" t="s">
        <v>3301</v>
      </c>
      <c r="M175" s="119">
        <v>2009233467</v>
      </c>
      <c r="N175" s="119"/>
      <c r="O175" s="76"/>
      <c r="P175" s="233" t="s">
        <v>1226</v>
      </c>
      <c r="Q175" s="119" t="s">
        <v>3302</v>
      </c>
      <c r="R175" s="76"/>
      <c r="S175" s="76"/>
      <c r="T175" s="76"/>
      <c r="U175" s="76"/>
      <c r="V175" s="121"/>
      <c r="W175" s="121"/>
      <c r="X175" s="637">
        <f t="shared" si="4"/>
        <v>5250.0000000000009</v>
      </c>
      <c r="Y175" s="118">
        <f t="shared" si="5"/>
        <v>80250</v>
      </c>
    </row>
    <row r="176" spans="1:25" ht="15.5" x14ac:dyDescent="0.35">
      <c r="A176" s="76"/>
      <c r="B176" s="76"/>
      <c r="C176" s="214"/>
      <c r="D176" s="76"/>
      <c r="E176" s="76"/>
      <c r="F176" s="76" t="s">
        <v>18471</v>
      </c>
      <c r="G176" s="76"/>
      <c r="H176" s="118">
        <v>75000</v>
      </c>
      <c r="I176" s="76"/>
      <c r="J176" s="76" t="s">
        <v>1062</v>
      </c>
      <c r="K176" s="119" t="s">
        <v>6193</v>
      </c>
      <c r="L176" s="76" t="s">
        <v>3301</v>
      </c>
      <c r="M176" s="119">
        <v>2009232458</v>
      </c>
      <c r="N176" s="119"/>
      <c r="O176" s="76"/>
      <c r="P176" s="233" t="s">
        <v>1226</v>
      </c>
      <c r="Q176" s="119" t="s">
        <v>3302</v>
      </c>
      <c r="R176" s="76"/>
      <c r="S176" s="76"/>
      <c r="T176" s="76"/>
      <c r="U176" s="76"/>
      <c r="V176" s="121"/>
      <c r="W176" s="121"/>
      <c r="X176" s="637">
        <f t="shared" si="4"/>
        <v>5250.0000000000009</v>
      </c>
      <c r="Y176" s="118">
        <f t="shared" si="5"/>
        <v>80250</v>
      </c>
    </row>
    <row r="177" spans="1:25" ht="15.5" x14ac:dyDescent="0.35">
      <c r="A177" s="76"/>
      <c r="B177" s="76"/>
      <c r="C177" s="214"/>
      <c r="D177" s="76"/>
      <c r="E177" s="76"/>
      <c r="F177" s="76" t="s">
        <v>18472</v>
      </c>
      <c r="G177" s="76"/>
      <c r="H177" s="118">
        <v>14000</v>
      </c>
      <c r="I177" s="76"/>
      <c r="J177" s="76" t="s">
        <v>1765</v>
      </c>
      <c r="K177" s="76" t="s">
        <v>1765</v>
      </c>
      <c r="L177" s="76" t="s">
        <v>1765</v>
      </c>
      <c r="M177" s="119" t="s">
        <v>1765</v>
      </c>
      <c r="N177" s="119"/>
      <c r="O177" s="76"/>
      <c r="P177" s="233" t="s">
        <v>1765</v>
      </c>
      <c r="Q177" s="233" t="s">
        <v>1765</v>
      </c>
      <c r="R177" s="76"/>
      <c r="S177" s="76"/>
      <c r="T177" s="76"/>
      <c r="U177" s="76"/>
      <c r="V177" s="121"/>
      <c r="W177" s="121"/>
      <c r="X177" s="637">
        <f t="shared" si="4"/>
        <v>980.00000000000011</v>
      </c>
      <c r="Y177" s="118">
        <f t="shared" si="5"/>
        <v>14980</v>
      </c>
    </row>
    <row r="178" spans="1:25" ht="15.5" x14ac:dyDescent="0.35">
      <c r="A178" s="76"/>
      <c r="B178" s="76"/>
      <c r="C178" s="214"/>
      <c r="D178" s="76"/>
      <c r="E178" s="76"/>
      <c r="F178" s="76" t="s">
        <v>18473</v>
      </c>
      <c r="G178" s="76"/>
      <c r="H178" s="118">
        <v>75000</v>
      </c>
      <c r="I178" s="76"/>
      <c r="J178" s="76" t="s">
        <v>1062</v>
      </c>
      <c r="K178" s="119" t="s">
        <v>6193</v>
      </c>
      <c r="L178" s="76" t="s">
        <v>3301</v>
      </c>
      <c r="M178" s="119">
        <v>2009233459</v>
      </c>
      <c r="N178" s="119"/>
      <c r="O178" s="76"/>
      <c r="P178" s="233" t="s">
        <v>1226</v>
      </c>
      <c r="Q178" s="119" t="s">
        <v>3302</v>
      </c>
      <c r="R178" s="76"/>
      <c r="S178" s="76"/>
      <c r="T178" s="76"/>
      <c r="U178" s="76"/>
      <c r="V178" s="121"/>
      <c r="W178" s="121"/>
      <c r="X178" s="637">
        <f t="shared" si="4"/>
        <v>5250.0000000000009</v>
      </c>
      <c r="Y178" s="118">
        <f t="shared" si="5"/>
        <v>80250</v>
      </c>
    </row>
    <row r="179" spans="1:25" ht="15.5" x14ac:dyDescent="0.35">
      <c r="A179" s="76"/>
      <c r="B179" s="76"/>
      <c r="C179" s="214"/>
      <c r="D179" s="76"/>
      <c r="E179" s="76"/>
      <c r="F179" s="76" t="s">
        <v>18474</v>
      </c>
      <c r="G179" s="76"/>
      <c r="H179" s="118">
        <v>75000</v>
      </c>
      <c r="I179" s="76"/>
      <c r="J179" s="76" t="s">
        <v>1062</v>
      </c>
      <c r="K179" s="119" t="s">
        <v>6193</v>
      </c>
      <c r="L179" s="76" t="s">
        <v>3301</v>
      </c>
      <c r="M179" s="119">
        <v>2009233468</v>
      </c>
      <c r="N179" s="119"/>
      <c r="O179" s="76"/>
      <c r="P179" s="233" t="s">
        <v>1226</v>
      </c>
      <c r="Q179" s="119" t="s">
        <v>3302</v>
      </c>
      <c r="R179" s="76"/>
      <c r="S179" s="76"/>
      <c r="T179" s="76"/>
      <c r="U179" s="76"/>
      <c r="V179" s="121"/>
      <c r="W179" s="121"/>
      <c r="X179" s="637">
        <f t="shared" si="4"/>
        <v>5250.0000000000009</v>
      </c>
      <c r="Y179" s="118">
        <f t="shared" si="5"/>
        <v>80250</v>
      </c>
    </row>
    <row r="180" spans="1:25" ht="15.5" x14ac:dyDescent="0.35">
      <c r="A180" s="76"/>
      <c r="B180" s="76"/>
      <c r="C180" s="214"/>
      <c r="D180" s="76"/>
      <c r="E180" s="76"/>
      <c r="F180" s="76" t="s">
        <v>18475</v>
      </c>
      <c r="G180" s="76"/>
      <c r="H180" s="118">
        <v>75000</v>
      </c>
      <c r="I180" s="76"/>
      <c r="J180" s="76" t="s">
        <v>1062</v>
      </c>
      <c r="K180" s="119" t="s">
        <v>6193</v>
      </c>
      <c r="L180" s="76" t="s">
        <v>3301</v>
      </c>
      <c r="M180" s="119">
        <v>2009233464</v>
      </c>
      <c r="N180" s="119"/>
      <c r="O180" s="76"/>
      <c r="P180" s="233" t="s">
        <v>1226</v>
      </c>
      <c r="Q180" s="119" t="s">
        <v>3302</v>
      </c>
      <c r="R180" s="76"/>
      <c r="S180" s="76"/>
      <c r="T180" s="76"/>
      <c r="U180" s="76"/>
      <c r="V180" s="121"/>
      <c r="W180" s="121"/>
      <c r="X180" s="637">
        <f t="shared" si="4"/>
        <v>5250.0000000000009</v>
      </c>
      <c r="Y180" s="118">
        <f t="shared" si="5"/>
        <v>80250</v>
      </c>
    </row>
    <row r="181" spans="1:25" ht="15.5" x14ac:dyDescent="0.35">
      <c r="A181" s="76"/>
      <c r="B181" s="76"/>
      <c r="C181" s="214"/>
      <c r="D181" s="76"/>
      <c r="E181" s="76"/>
      <c r="F181" s="76" t="s">
        <v>18476</v>
      </c>
      <c r="G181" s="76"/>
      <c r="H181" s="118">
        <v>18000</v>
      </c>
      <c r="I181" s="76"/>
      <c r="J181" s="76" t="s">
        <v>1765</v>
      </c>
      <c r="K181" s="76" t="s">
        <v>1765</v>
      </c>
      <c r="L181" s="76" t="s">
        <v>1765</v>
      </c>
      <c r="M181" s="119" t="s">
        <v>1765</v>
      </c>
      <c r="N181" s="119"/>
      <c r="O181" s="76"/>
      <c r="P181" s="233" t="s">
        <v>1765</v>
      </c>
      <c r="Q181" s="233" t="s">
        <v>1765</v>
      </c>
      <c r="R181" s="76"/>
      <c r="S181" s="76"/>
      <c r="T181" s="76"/>
      <c r="U181" s="76"/>
      <c r="V181" s="121"/>
      <c r="W181" s="121"/>
      <c r="X181" s="637">
        <f t="shared" si="4"/>
        <v>1260.0000000000002</v>
      </c>
      <c r="Y181" s="118">
        <f t="shared" si="5"/>
        <v>19260</v>
      </c>
    </row>
    <row r="182" spans="1:25" ht="15.5" x14ac:dyDescent="0.35">
      <c r="A182" s="76"/>
      <c r="B182" s="76"/>
      <c r="C182" s="214"/>
      <c r="D182" s="76"/>
      <c r="E182" s="76"/>
      <c r="F182" s="76" t="s">
        <v>18477</v>
      </c>
      <c r="G182" s="76"/>
      <c r="H182" s="118">
        <v>75000</v>
      </c>
      <c r="I182" s="76"/>
      <c r="J182" s="76" t="s">
        <v>1062</v>
      </c>
      <c r="K182" s="119" t="s">
        <v>6193</v>
      </c>
      <c r="L182" s="76" t="s">
        <v>3301</v>
      </c>
      <c r="M182" s="119">
        <v>2009232455</v>
      </c>
      <c r="N182" s="119"/>
      <c r="O182" s="76"/>
      <c r="P182" s="233" t="s">
        <v>1226</v>
      </c>
      <c r="Q182" s="119" t="s">
        <v>3302</v>
      </c>
      <c r="R182" s="76"/>
      <c r="S182" s="76"/>
      <c r="T182" s="76"/>
      <c r="U182" s="76"/>
      <c r="V182" s="121"/>
      <c r="W182" s="121"/>
      <c r="X182" s="637">
        <f t="shared" si="4"/>
        <v>5250.0000000000009</v>
      </c>
      <c r="Y182" s="118">
        <f t="shared" si="5"/>
        <v>80250</v>
      </c>
    </row>
    <row r="183" spans="1:25" ht="15.5" x14ac:dyDescent="0.35">
      <c r="A183" s="76"/>
      <c r="B183" s="76"/>
      <c r="C183" s="214"/>
      <c r="D183" s="76"/>
      <c r="E183" s="76"/>
      <c r="F183" s="76" t="s">
        <v>18478</v>
      </c>
      <c r="G183" s="76"/>
      <c r="H183" s="118">
        <v>75000</v>
      </c>
      <c r="I183" s="76"/>
      <c r="J183" s="76" t="s">
        <v>1062</v>
      </c>
      <c r="K183" s="119" t="s">
        <v>6193</v>
      </c>
      <c r="L183" s="76" t="s">
        <v>3301</v>
      </c>
      <c r="M183" s="119">
        <v>2009233457</v>
      </c>
      <c r="N183" s="119"/>
      <c r="O183" s="76"/>
      <c r="P183" s="233" t="s">
        <v>1226</v>
      </c>
      <c r="Q183" s="119" t="s">
        <v>3302</v>
      </c>
      <c r="R183" s="76"/>
      <c r="S183" s="76"/>
      <c r="T183" s="76"/>
      <c r="U183" s="76"/>
      <c r="V183" s="121"/>
      <c r="W183" s="121"/>
      <c r="X183" s="637">
        <f t="shared" si="4"/>
        <v>5250.0000000000009</v>
      </c>
      <c r="Y183" s="118">
        <f t="shared" si="5"/>
        <v>80250</v>
      </c>
    </row>
    <row r="184" spans="1:25" ht="15.5" x14ac:dyDescent="0.35">
      <c r="A184" s="76"/>
      <c r="B184" s="76"/>
      <c r="C184" s="214"/>
      <c r="D184" s="76"/>
      <c r="E184" s="76"/>
      <c r="F184" s="76" t="s">
        <v>18479</v>
      </c>
      <c r="G184" s="76"/>
      <c r="H184" s="118">
        <v>75000</v>
      </c>
      <c r="I184" s="76"/>
      <c r="J184" s="76" t="s">
        <v>1062</v>
      </c>
      <c r="K184" s="119" t="s">
        <v>6193</v>
      </c>
      <c r="L184" s="76" t="s">
        <v>3301</v>
      </c>
      <c r="M184" s="119">
        <v>2009232456</v>
      </c>
      <c r="N184" s="119"/>
      <c r="O184" s="76"/>
      <c r="P184" s="233" t="s">
        <v>1226</v>
      </c>
      <c r="Q184" s="119" t="s">
        <v>3302</v>
      </c>
      <c r="R184" s="76"/>
      <c r="S184" s="76"/>
      <c r="T184" s="76"/>
      <c r="U184" s="76"/>
      <c r="V184" s="121"/>
      <c r="W184" s="121"/>
      <c r="X184" s="637">
        <f t="shared" si="4"/>
        <v>5250.0000000000009</v>
      </c>
      <c r="Y184" s="118">
        <f t="shared" si="5"/>
        <v>80250</v>
      </c>
    </row>
    <row r="185" spans="1:25" ht="15.5" x14ac:dyDescent="0.35">
      <c r="A185" s="76"/>
      <c r="B185" s="76"/>
      <c r="C185" s="214"/>
      <c r="D185" s="76"/>
      <c r="E185" s="76"/>
      <c r="F185" s="76" t="s">
        <v>18480</v>
      </c>
      <c r="G185" s="76"/>
      <c r="H185" s="118">
        <v>18000</v>
      </c>
      <c r="I185" s="76"/>
      <c r="J185" s="76" t="s">
        <v>1765</v>
      </c>
      <c r="K185" s="76" t="s">
        <v>1765</v>
      </c>
      <c r="L185" s="76" t="s">
        <v>1765</v>
      </c>
      <c r="M185" s="119" t="s">
        <v>1765</v>
      </c>
      <c r="N185" s="119"/>
      <c r="O185" s="76"/>
      <c r="P185" s="233" t="s">
        <v>1765</v>
      </c>
      <c r="Q185" s="233" t="s">
        <v>1765</v>
      </c>
      <c r="R185" s="76"/>
      <c r="S185" s="76"/>
      <c r="T185" s="76"/>
      <c r="U185" s="76"/>
      <c r="V185" s="121"/>
      <c r="W185" s="121"/>
      <c r="X185" s="637">
        <f t="shared" si="4"/>
        <v>1260.0000000000002</v>
      </c>
      <c r="Y185" s="118">
        <f t="shared" si="5"/>
        <v>19260</v>
      </c>
    </row>
    <row r="186" spans="1:25" ht="15.5" x14ac:dyDescent="0.35">
      <c r="A186" s="76"/>
      <c r="B186" s="76"/>
      <c r="C186" s="214"/>
      <c r="D186" s="76"/>
      <c r="E186" s="76"/>
      <c r="F186" s="76" t="s">
        <v>18481</v>
      </c>
      <c r="G186" s="76"/>
      <c r="H186" s="118">
        <v>75000</v>
      </c>
      <c r="I186" s="76"/>
      <c r="J186" s="76" t="s">
        <v>1062</v>
      </c>
      <c r="K186" s="119" t="s">
        <v>6193</v>
      </c>
      <c r="L186" s="76" t="s">
        <v>3301</v>
      </c>
      <c r="M186" s="119">
        <v>2009233455</v>
      </c>
      <c r="N186" s="119"/>
      <c r="O186" s="76"/>
      <c r="P186" s="233" t="s">
        <v>1226</v>
      </c>
      <c r="Q186" s="119" t="s">
        <v>3302</v>
      </c>
      <c r="R186" s="76"/>
      <c r="S186" s="76"/>
      <c r="T186" s="76"/>
      <c r="U186" s="76"/>
      <c r="V186" s="121"/>
      <c r="W186" s="121"/>
      <c r="X186" s="637">
        <f t="shared" si="4"/>
        <v>5250.0000000000009</v>
      </c>
      <c r="Y186" s="118">
        <f t="shared" si="5"/>
        <v>80250</v>
      </c>
    </row>
    <row r="187" spans="1:25" ht="15.5" x14ac:dyDescent="0.35">
      <c r="A187" s="76"/>
      <c r="B187" s="76"/>
      <c r="C187" s="214"/>
      <c r="D187" s="76"/>
      <c r="E187" s="76"/>
      <c r="F187" s="76" t="s">
        <v>18482</v>
      </c>
      <c r="G187" s="76"/>
      <c r="H187" s="118">
        <v>75000</v>
      </c>
      <c r="I187" s="76"/>
      <c r="J187" s="76" t="s">
        <v>1062</v>
      </c>
      <c r="K187" s="119" t="s">
        <v>6193</v>
      </c>
      <c r="L187" s="76" t="s">
        <v>3301</v>
      </c>
      <c r="M187" s="119">
        <v>2009233461</v>
      </c>
      <c r="N187" s="119"/>
      <c r="O187" s="76"/>
      <c r="P187" s="233" t="s">
        <v>1226</v>
      </c>
      <c r="Q187" s="119" t="s">
        <v>3302</v>
      </c>
      <c r="R187" s="76"/>
      <c r="S187" s="76"/>
      <c r="T187" s="76"/>
      <c r="U187" s="76"/>
      <c r="V187" s="121"/>
      <c r="W187" s="121"/>
      <c r="X187" s="637">
        <f t="shared" si="4"/>
        <v>5250.0000000000009</v>
      </c>
      <c r="Y187" s="118">
        <f t="shared" si="5"/>
        <v>80250</v>
      </c>
    </row>
    <row r="188" spans="1:25" ht="15.5" x14ac:dyDescent="0.35">
      <c r="A188" s="76"/>
      <c r="B188" s="76"/>
      <c r="C188" s="214"/>
      <c r="D188" s="76"/>
      <c r="E188" s="76"/>
      <c r="F188" s="76" t="s">
        <v>18483</v>
      </c>
      <c r="G188" s="76"/>
      <c r="H188" s="118">
        <v>10000</v>
      </c>
      <c r="I188" s="76"/>
      <c r="J188" s="76" t="s">
        <v>1765</v>
      </c>
      <c r="K188" s="76" t="s">
        <v>1765</v>
      </c>
      <c r="L188" s="76" t="s">
        <v>1765</v>
      </c>
      <c r="M188" s="119" t="s">
        <v>1765</v>
      </c>
      <c r="N188" s="119"/>
      <c r="O188" s="76"/>
      <c r="P188" s="233" t="s">
        <v>1765</v>
      </c>
      <c r="Q188" s="233" t="s">
        <v>1765</v>
      </c>
      <c r="R188" s="76"/>
      <c r="S188" s="76"/>
      <c r="T188" s="76"/>
      <c r="U188" s="76"/>
      <c r="V188" s="121"/>
      <c r="W188" s="121"/>
      <c r="X188" s="637">
        <f t="shared" si="4"/>
        <v>700.00000000000011</v>
      </c>
      <c r="Y188" s="118">
        <f t="shared" si="5"/>
        <v>10700</v>
      </c>
    </row>
    <row r="189" spans="1:25" ht="15.5" x14ac:dyDescent="0.35">
      <c r="A189" s="76"/>
      <c r="B189" s="76"/>
      <c r="C189" s="214"/>
      <c r="D189" s="76"/>
      <c r="E189" s="76"/>
      <c r="F189" s="76" t="s">
        <v>18484</v>
      </c>
      <c r="G189" s="76"/>
      <c r="H189" s="118">
        <v>75000</v>
      </c>
      <c r="I189" s="76"/>
      <c r="J189" s="76" t="s">
        <v>1062</v>
      </c>
      <c r="K189" s="119" t="s">
        <v>6193</v>
      </c>
      <c r="L189" s="76" t="s">
        <v>3301</v>
      </c>
      <c r="M189" s="119">
        <v>2009233456</v>
      </c>
      <c r="N189" s="119"/>
      <c r="O189" s="76"/>
      <c r="P189" s="233" t="s">
        <v>1226</v>
      </c>
      <c r="Q189" s="119" t="s">
        <v>3302</v>
      </c>
      <c r="R189" s="76"/>
      <c r="S189" s="76"/>
      <c r="T189" s="76"/>
      <c r="U189" s="76"/>
      <c r="V189" s="121"/>
      <c r="W189" s="121"/>
      <c r="X189" s="637">
        <f t="shared" si="4"/>
        <v>5250.0000000000009</v>
      </c>
      <c r="Y189" s="118">
        <f t="shared" si="5"/>
        <v>80250</v>
      </c>
    </row>
    <row r="190" spans="1:25" ht="15.5" x14ac:dyDescent="0.35">
      <c r="A190" s="76"/>
      <c r="B190" s="76"/>
      <c r="C190" s="214"/>
      <c r="D190" s="76"/>
      <c r="E190" s="76"/>
      <c r="F190" s="76" t="s">
        <v>18485</v>
      </c>
      <c r="G190" s="76"/>
      <c r="H190" s="118">
        <v>75000</v>
      </c>
      <c r="I190" s="76"/>
      <c r="J190" s="76" t="s">
        <v>1062</v>
      </c>
      <c r="K190" s="119" t="s">
        <v>6193</v>
      </c>
      <c r="L190" s="76" t="s">
        <v>3301</v>
      </c>
      <c r="M190" s="119">
        <v>2009232457</v>
      </c>
      <c r="N190" s="119"/>
      <c r="O190" s="76"/>
      <c r="P190" s="233" t="s">
        <v>1226</v>
      </c>
      <c r="Q190" s="119" t="s">
        <v>3302</v>
      </c>
      <c r="R190" s="76"/>
      <c r="S190" s="76"/>
      <c r="T190" s="76"/>
      <c r="U190" s="76"/>
      <c r="V190" s="121"/>
      <c r="W190" s="121"/>
      <c r="X190" s="637">
        <f t="shared" si="4"/>
        <v>5250.0000000000009</v>
      </c>
      <c r="Y190" s="118">
        <f t="shared" si="5"/>
        <v>80250</v>
      </c>
    </row>
    <row r="191" spans="1:25" ht="15.5" x14ac:dyDescent="0.35">
      <c r="A191" s="76"/>
      <c r="B191" s="76"/>
      <c r="C191" s="214"/>
      <c r="D191" s="76"/>
      <c r="E191" s="76"/>
      <c r="F191" s="76" t="s">
        <v>18486</v>
      </c>
      <c r="G191" s="76"/>
      <c r="H191" s="118">
        <v>75000</v>
      </c>
      <c r="I191" s="76"/>
      <c r="J191" s="76" t="s">
        <v>1062</v>
      </c>
      <c r="K191" s="119" t="s">
        <v>6193</v>
      </c>
      <c r="L191" s="76" t="s">
        <v>3301</v>
      </c>
      <c r="M191" s="119">
        <v>2009233462</v>
      </c>
      <c r="N191" s="119"/>
      <c r="O191" s="76"/>
      <c r="P191" s="233" t="s">
        <v>1226</v>
      </c>
      <c r="Q191" s="119" t="s">
        <v>3302</v>
      </c>
      <c r="R191" s="76"/>
      <c r="S191" s="76"/>
      <c r="T191" s="76"/>
      <c r="U191" s="76"/>
      <c r="V191" s="121"/>
      <c r="W191" s="121"/>
      <c r="X191" s="637">
        <f t="shared" si="4"/>
        <v>5250.0000000000009</v>
      </c>
      <c r="Y191" s="118">
        <f t="shared" si="5"/>
        <v>80250</v>
      </c>
    </row>
    <row r="192" spans="1:25" ht="15.5" x14ac:dyDescent="0.35">
      <c r="A192" s="76"/>
      <c r="B192" s="76"/>
      <c r="C192" s="214"/>
      <c r="D192" s="76"/>
      <c r="E192" s="76"/>
      <c r="F192" s="76" t="s">
        <v>18487</v>
      </c>
      <c r="G192" s="76"/>
      <c r="H192" s="118">
        <v>18000</v>
      </c>
      <c r="I192" s="76"/>
      <c r="J192" s="76" t="s">
        <v>1765</v>
      </c>
      <c r="K192" s="76" t="s">
        <v>1765</v>
      </c>
      <c r="L192" s="76" t="s">
        <v>1765</v>
      </c>
      <c r="M192" s="119" t="s">
        <v>1765</v>
      </c>
      <c r="N192" s="119"/>
      <c r="O192" s="76"/>
      <c r="P192" s="233" t="s">
        <v>1765</v>
      </c>
      <c r="Q192" s="233" t="s">
        <v>1765</v>
      </c>
      <c r="R192" s="76"/>
      <c r="S192" s="76"/>
      <c r="T192" s="76"/>
      <c r="U192" s="76"/>
      <c r="V192" s="121"/>
      <c r="W192" s="121"/>
      <c r="X192" s="637">
        <f t="shared" si="4"/>
        <v>1260.0000000000002</v>
      </c>
      <c r="Y192" s="118">
        <f t="shared" si="5"/>
        <v>19260</v>
      </c>
    </row>
    <row r="193" spans="1:25" ht="15.5" x14ac:dyDescent="0.35">
      <c r="A193" s="76"/>
      <c r="B193" s="76"/>
      <c r="C193" s="214"/>
      <c r="D193" s="76"/>
      <c r="E193" s="76"/>
      <c r="F193" s="76" t="s">
        <v>18488</v>
      </c>
      <c r="G193" s="76"/>
      <c r="H193" s="118">
        <v>75000</v>
      </c>
      <c r="I193" s="76"/>
      <c r="J193" s="76" t="s">
        <v>1062</v>
      </c>
      <c r="K193" s="119" t="s">
        <v>6193</v>
      </c>
      <c r="L193" s="76" t="s">
        <v>3301</v>
      </c>
      <c r="M193" s="119">
        <v>2009232460</v>
      </c>
      <c r="N193" s="119"/>
      <c r="O193" s="76"/>
      <c r="P193" s="233" t="s">
        <v>1226</v>
      </c>
      <c r="Q193" s="119" t="s">
        <v>3302</v>
      </c>
      <c r="R193" s="76"/>
      <c r="S193" s="76"/>
      <c r="T193" s="76"/>
      <c r="U193" s="76"/>
      <c r="V193" s="121"/>
      <c r="W193" s="121"/>
      <c r="X193" s="637">
        <f t="shared" si="4"/>
        <v>5250.0000000000009</v>
      </c>
      <c r="Y193" s="118">
        <f t="shared" si="5"/>
        <v>80250</v>
      </c>
    </row>
    <row r="194" spans="1:25" ht="15.5" x14ac:dyDescent="0.35">
      <c r="A194" s="76"/>
      <c r="B194" s="76"/>
      <c r="C194" s="214"/>
      <c r="D194" s="76"/>
      <c r="E194" s="76"/>
      <c r="F194" s="76" t="s">
        <v>18489</v>
      </c>
      <c r="G194" s="76"/>
      <c r="H194" s="118">
        <v>75000</v>
      </c>
      <c r="I194" s="76"/>
      <c r="J194" s="76" t="s">
        <v>1062</v>
      </c>
      <c r="K194" s="119" t="s">
        <v>6193</v>
      </c>
      <c r="L194" s="76" t="s">
        <v>3301</v>
      </c>
      <c r="M194" s="119">
        <v>2009233458</v>
      </c>
      <c r="N194" s="119"/>
      <c r="O194" s="76"/>
      <c r="P194" s="233" t="s">
        <v>1226</v>
      </c>
      <c r="Q194" s="119" t="s">
        <v>3302</v>
      </c>
      <c r="R194" s="76"/>
      <c r="S194" s="76"/>
      <c r="T194" s="76"/>
      <c r="U194" s="76"/>
      <c r="V194" s="121"/>
      <c r="W194" s="121"/>
      <c r="X194" s="637">
        <f t="shared" si="4"/>
        <v>5250.0000000000009</v>
      </c>
      <c r="Y194" s="118">
        <f t="shared" si="5"/>
        <v>80250</v>
      </c>
    </row>
    <row r="195" spans="1:25" ht="15.5" x14ac:dyDescent="0.35">
      <c r="A195" s="76"/>
      <c r="B195" s="76"/>
      <c r="C195" s="214"/>
      <c r="D195" s="76"/>
      <c r="E195" s="76"/>
      <c r="F195" s="76" t="s">
        <v>18490</v>
      </c>
      <c r="G195" s="76"/>
      <c r="H195" s="118">
        <v>75000</v>
      </c>
      <c r="I195" s="76"/>
      <c r="J195" s="76" t="s">
        <v>1062</v>
      </c>
      <c r="K195" s="119" t="s">
        <v>6193</v>
      </c>
      <c r="L195" s="76" t="s">
        <v>3301</v>
      </c>
      <c r="M195" s="119">
        <v>2009233469</v>
      </c>
      <c r="N195" s="119"/>
      <c r="O195" s="76"/>
      <c r="P195" s="233" t="s">
        <v>1226</v>
      </c>
      <c r="Q195" s="119" t="s">
        <v>3302</v>
      </c>
      <c r="R195" s="76"/>
      <c r="S195" s="76"/>
      <c r="T195" s="76"/>
      <c r="U195" s="76"/>
      <c r="V195" s="121"/>
      <c r="W195" s="121"/>
      <c r="X195" s="637">
        <f t="shared" si="4"/>
        <v>5250.0000000000009</v>
      </c>
      <c r="Y195" s="118">
        <f t="shared" si="5"/>
        <v>80250</v>
      </c>
    </row>
    <row r="196" spans="1:25" ht="15.5" x14ac:dyDescent="0.35">
      <c r="A196" s="76"/>
      <c r="B196" s="76"/>
      <c r="C196" s="214"/>
      <c r="D196" s="76"/>
      <c r="E196" s="76"/>
      <c r="F196" s="76" t="s">
        <v>18491</v>
      </c>
      <c r="G196" s="76"/>
      <c r="H196" s="118">
        <v>18000</v>
      </c>
      <c r="I196" s="76"/>
      <c r="J196" s="76" t="s">
        <v>1765</v>
      </c>
      <c r="K196" s="76" t="s">
        <v>1765</v>
      </c>
      <c r="L196" s="76" t="s">
        <v>1765</v>
      </c>
      <c r="M196" s="119" t="s">
        <v>1765</v>
      </c>
      <c r="N196" s="119"/>
      <c r="O196" s="76"/>
      <c r="P196" s="233" t="s">
        <v>1765</v>
      </c>
      <c r="Q196" s="233" t="s">
        <v>1765</v>
      </c>
      <c r="R196" s="76"/>
      <c r="S196" s="76"/>
      <c r="T196" s="76"/>
      <c r="U196" s="76"/>
      <c r="V196" s="121"/>
      <c r="W196" s="121"/>
      <c r="X196" s="637">
        <f t="shared" si="4"/>
        <v>1260.0000000000002</v>
      </c>
      <c r="Y196" s="118">
        <f t="shared" si="5"/>
        <v>19260</v>
      </c>
    </row>
    <row r="197" spans="1:25" ht="15.5" x14ac:dyDescent="0.35">
      <c r="A197" s="76"/>
      <c r="B197" s="76"/>
      <c r="C197" s="214"/>
      <c r="D197" s="76"/>
      <c r="E197" s="76"/>
      <c r="F197" s="76" t="s">
        <v>18492</v>
      </c>
      <c r="G197" s="76"/>
      <c r="H197" s="118">
        <v>75000</v>
      </c>
      <c r="I197" s="76"/>
      <c r="J197" s="76" t="s">
        <v>1062</v>
      </c>
      <c r="K197" s="119" t="s">
        <v>6193</v>
      </c>
      <c r="L197" s="76" t="s">
        <v>3301</v>
      </c>
      <c r="M197" s="119">
        <v>2009233463</v>
      </c>
      <c r="N197" s="119"/>
      <c r="O197" s="76"/>
      <c r="P197" s="233" t="s">
        <v>1226</v>
      </c>
      <c r="Q197" s="119" t="s">
        <v>3302</v>
      </c>
      <c r="R197" s="76"/>
      <c r="S197" s="76"/>
      <c r="T197" s="76"/>
      <c r="U197" s="76"/>
      <c r="V197" s="121"/>
      <c r="W197" s="121"/>
      <c r="X197" s="637">
        <f t="shared" si="4"/>
        <v>5250.0000000000009</v>
      </c>
      <c r="Y197" s="118">
        <f t="shared" si="5"/>
        <v>80250</v>
      </c>
    </row>
    <row r="198" spans="1:25" ht="15.5" x14ac:dyDescent="0.35">
      <c r="A198" s="76"/>
      <c r="B198" s="76"/>
      <c r="C198" s="214"/>
      <c r="D198" s="76"/>
      <c r="E198" s="76"/>
      <c r="F198" s="76" t="s">
        <v>18493</v>
      </c>
      <c r="G198" s="76"/>
      <c r="H198" s="118">
        <v>75000</v>
      </c>
      <c r="I198" s="76"/>
      <c r="J198" s="76" t="s">
        <v>1062</v>
      </c>
      <c r="K198" s="119" t="s">
        <v>6193</v>
      </c>
      <c r="L198" s="76" t="s">
        <v>1074</v>
      </c>
      <c r="M198" s="119">
        <v>2009233317</v>
      </c>
      <c r="N198" s="119"/>
      <c r="O198" s="76"/>
      <c r="P198" s="233" t="s">
        <v>6193</v>
      </c>
      <c r="Q198" s="119" t="s">
        <v>1066</v>
      </c>
      <c r="R198" s="76"/>
      <c r="S198" s="76"/>
      <c r="T198" s="76"/>
      <c r="U198" s="76"/>
      <c r="V198" s="121"/>
      <c r="W198" s="121"/>
      <c r="X198" s="637">
        <f t="shared" ref="X198:X261" si="6">H198*X$4</f>
        <v>5250.0000000000009</v>
      </c>
      <c r="Y198" s="118">
        <f t="shared" ref="Y198:Y261" si="7">H198+X198</f>
        <v>80250</v>
      </c>
    </row>
    <row r="199" spans="1:25" ht="15.5" x14ac:dyDescent="0.35">
      <c r="A199" s="76"/>
      <c r="B199" s="76"/>
      <c r="C199" s="214"/>
      <c r="D199" s="76"/>
      <c r="E199" s="76"/>
      <c r="F199" s="76" t="s">
        <v>18494</v>
      </c>
      <c r="G199" s="76"/>
      <c r="H199" s="118">
        <v>75000</v>
      </c>
      <c r="I199" s="76"/>
      <c r="J199" s="76" t="s">
        <v>1062</v>
      </c>
      <c r="K199" s="119" t="s">
        <v>6193</v>
      </c>
      <c r="L199" s="76" t="s">
        <v>3301</v>
      </c>
      <c r="M199" s="119">
        <v>2009233465</v>
      </c>
      <c r="N199" s="119"/>
      <c r="O199" s="76"/>
      <c r="P199" s="233" t="s">
        <v>1226</v>
      </c>
      <c r="Q199" s="119" t="s">
        <v>3302</v>
      </c>
      <c r="R199" s="76"/>
      <c r="S199" s="76"/>
      <c r="T199" s="76"/>
      <c r="U199" s="76"/>
      <c r="V199" s="121"/>
      <c r="W199" s="121"/>
      <c r="X199" s="637">
        <f t="shared" si="6"/>
        <v>5250.0000000000009</v>
      </c>
      <c r="Y199" s="118">
        <f t="shared" si="7"/>
        <v>80250</v>
      </c>
    </row>
    <row r="200" spans="1:25" ht="15.5" x14ac:dyDescent="0.35">
      <c r="A200" s="76"/>
      <c r="B200" s="76"/>
      <c r="C200" s="214"/>
      <c r="D200" s="76"/>
      <c r="E200" s="76"/>
      <c r="F200" s="76" t="s">
        <v>18495</v>
      </c>
      <c r="G200" s="76"/>
      <c r="H200" s="118">
        <v>6000</v>
      </c>
      <c r="I200" s="76"/>
      <c r="J200" s="76" t="s">
        <v>1765</v>
      </c>
      <c r="K200" s="76" t="s">
        <v>1765</v>
      </c>
      <c r="L200" s="76" t="s">
        <v>1765</v>
      </c>
      <c r="M200" s="119" t="s">
        <v>1765</v>
      </c>
      <c r="N200" s="119"/>
      <c r="O200" s="76"/>
      <c r="P200" s="233" t="s">
        <v>1765</v>
      </c>
      <c r="Q200" s="233" t="s">
        <v>1765</v>
      </c>
      <c r="R200" s="76"/>
      <c r="S200" s="76"/>
      <c r="T200" s="76"/>
      <c r="U200" s="76"/>
      <c r="V200" s="121"/>
      <c r="W200" s="121"/>
      <c r="X200" s="637">
        <f t="shared" si="6"/>
        <v>420.00000000000006</v>
      </c>
      <c r="Y200" s="118">
        <f t="shared" si="7"/>
        <v>6420</v>
      </c>
    </row>
    <row r="201" spans="1:25" ht="15.5" x14ac:dyDescent="0.35">
      <c r="A201" s="76"/>
      <c r="B201" s="76"/>
      <c r="C201" s="214"/>
      <c r="D201" s="76"/>
      <c r="E201" s="76"/>
      <c r="F201" s="76" t="s">
        <v>18496</v>
      </c>
      <c r="G201" s="76"/>
      <c r="H201" s="118">
        <v>75000</v>
      </c>
      <c r="I201" s="76"/>
      <c r="J201" s="76" t="s">
        <v>1062</v>
      </c>
      <c r="K201" s="119" t="s">
        <v>6193</v>
      </c>
      <c r="L201" s="76" t="s">
        <v>1074</v>
      </c>
      <c r="M201" s="119">
        <v>2007358252</v>
      </c>
      <c r="N201" s="119"/>
      <c r="O201" s="76"/>
      <c r="P201" s="233" t="s">
        <v>6193</v>
      </c>
      <c r="Q201" s="119" t="s">
        <v>1066</v>
      </c>
      <c r="R201" s="76"/>
      <c r="S201" s="76"/>
      <c r="T201" s="76"/>
      <c r="U201" s="76"/>
      <c r="V201" s="121"/>
      <c r="W201" s="121"/>
      <c r="X201" s="637">
        <f t="shared" si="6"/>
        <v>5250.0000000000009</v>
      </c>
      <c r="Y201" s="118">
        <f t="shared" si="7"/>
        <v>80250</v>
      </c>
    </row>
    <row r="202" spans="1:25" ht="15.5" x14ac:dyDescent="0.35">
      <c r="A202" s="76"/>
      <c r="B202" s="76"/>
      <c r="C202" s="214"/>
      <c r="D202" s="76"/>
      <c r="E202" s="76"/>
      <c r="F202" s="76" t="s">
        <v>18497</v>
      </c>
      <c r="G202" s="76"/>
      <c r="H202" s="118">
        <v>6000</v>
      </c>
      <c r="I202" s="76"/>
      <c r="J202" s="76" t="s">
        <v>1765</v>
      </c>
      <c r="K202" s="76" t="s">
        <v>1765</v>
      </c>
      <c r="L202" s="76" t="s">
        <v>1765</v>
      </c>
      <c r="M202" s="119" t="s">
        <v>1765</v>
      </c>
      <c r="N202" s="119"/>
      <c r="O202" s="76"/>
      <c r="P202" s="233" t="s">
        <v>1765</v>
      </c>
      <c r="Q202" s="233" t="s">
        <v>1765</v>
      </c>
      <c r="R202" s="76"/>
      <c r="S202" s="76"/>
      <c r="T202" s="76"/>
      <c r="U202" s="76"/>
      <c r="V202" s="121"/>
      <c r="W202" s="121"/>
      <c r="X202" s="637">
        <f t="shared" si="6"/>
        <v>420.00000000000006</v>
      </c>
      <c r="Y202" s="118">
        <f t="shared" si="7"/>
        <v>6420</v>
      </c>
    </row>
    <row r="203" spans="1:25" ht="15.5" x14ac:dyDescent="0.35">
      <c r="A203" s="76"/>
      <c r="B203" s="76"/>
      <c r="C203" s="214"/>
      <c r="D203" s="76"/>
      <c r="E203" s="76"/>
      <c r="F203" s="76" t="s">
        <v>18498</v>
      </c>
      <c r="G203" s="76"/>
      <c r="H203" s="118">
        <v>75000</v>
      </c>
      <c r="I203" s="76"/>
      <c r="J203" s="76" t="s">
        <v>1062</v>
      </c>
      <c r="K203" s="119" t="s">
        <v>6193</v>
      </c>
      <c r="L203" s="76" t="s">
        <v>1074</v>
      </c>
      <c r="M203" s="119">
        <v>1110180422</v>
      </c>
      <c r="N203" s="119"/>
      <c r="O203" s="76"/>
      <c r="P203" s="233" t="s">
        <v>6193</v>
      </c>
      <c r="Q203" s="119" t="s">
        <v>1066</v>
      </c>
      <c r="R203" s="76"/>
      <c r="S203" s="76"/>
      <c r="T203" s="76"/>
      <c r="U203" s="76"/>
      <c r="V203" s="121"/>
      <c r="W203" s="121"/>
      <c r="X203" s="637">
        <f t="shared" si="6"/>
        <v>5250.0000000000009</v>
      </c>
      <c r="Y203" s="118">
        <f t="shared" si="7"/>
        <v>80250</v>
      </c>
    </row>
    <row r="204" spans="1:25" ht="15.5" x14ac:dyDescent="0.35">
      <c r="A204" s="76"/>
      <c r="B204" s="76"/>
      <c r="C204" s="214"/>
      <c r="D204" s="76"/>
      <c r="E204" s="76"/>
      <c r="F204" s="76" t="s">
        <v>18499</v>
      </c>
      <c r="G204" s="76"/>
      <c r="H204" s="118">
        <v>6000</v>
      </c>
      <c r="I204" s="76"/>
      <c r="J204" s="76" t="s">
        <v>1765</v>
      </c>
      <c r="K204" s="76" t="s">
        <v>1765</v>
      </c>
      <c r="L204" s="76" t="s">
        <v>1765</v>
      </c>
      <c r="M204" s="119" t="s">
        <v>1765</v>
      </c>
      <c r="N204" s="119"/>
      <c r="O204" s="76"/>
      <c r="P204" s="233" t="s">
        <v>1765</v>
      </c>
      <c r="Q204" s="233" t="s">
        <v>1765</v>
      </c>
      <c r="R204" s="76"/>
      <c r="S204" s="76"/>
      <c r="T204" s="76"/>
      <c r="U204" s="76"/>
      <c r="V204" s="121"/>
      <c r="W204" s="121"/>
      <c r="X204" s="637">
        <f t="shared" si="6"/>
        <v>420.00000000000006</v>
      </c>
      <c r="Y204" s="118">
        <f t="shared" si="7"/>
        <v>6420</v>
      </c>
    </row>
    <row r="205" spans="1:25" ht="15.5" x14ac:dyDescent="0.35">
      <c r="A205" s="76"/>
      <c r="B205" s="76"/>
      <c r="C205" s="214"/>
      <c r="D205" s="76"/>
      <c r="E205" s="76"/>
      <c r="F205" s="76" t="s">
        <v>18500</v>
      </c>
      <c r="G205" s="76"/>
      <c r="H205" s="118">
        <v>75000</v>
      </c>
      <c r="I205" s="76"/>
      <c r="J205" s="76" t="s">
        <v>1062</v>
      </c>
      <c r="K205" s="119" t="s">
        <v>6193</v>
      </c>
      <c r="L205" s="76" t="s">
        <v>1074</v>
      </c>
      <c r="M205" s="119">
        <v>2009232386</v>
      </c>
      <c r="N205" s="119"/>
      <c r="O205" s="76"/>
      <c r="P205" s="233" t="s">
        <v>6193</v>
      </c>
      <c r="Q205" s="119" t="s">
        <v>1066</v>
      </c>
      <c r="R205" s="76"/>
      <c r="S205" s="76"/>
      <c r="T205" s="76"/>
      <c r="U205" s="76"/>
      <c r="V205" s="121"/>
      <c r="W205" s="121"/>
      <c r="X205" s="637">
        <f t="shared" si="6"/>
        <v>5250.0000000000009</v>
      </c>
      <c r="Y205" s="118">
        <f t="shared" si="7"/>
        <v>80250</v>
      </c>
    </row>
    <row r="206" spans="1:25" ht="15.5" x14ac:dyDescent="0.35">
      <c r="A206" s="76"/>
      <c r="B206" s="76"/>
      <c r="C206" s="214"/>
      <c r="D206" s="76"/>
      <c r="E206" s="76"/>
      <c r="F206" s="76" t="s">
        <v>18501</v>
      </c>
      <c r="G206" s="76"/>
      <c r="H206" s="118">
        <v>75000</v>
      </c>
      <c r="I206" s="76"/>
      <c r="J206" s="76" t="s">
        <v>1062</v>
      </c>
      <c r="K206" s="119" t="s">
        <v>6193</v>
      </c>
      <c r="L206" s="76" t="s">
        <v>18502</v>
      </c>
      <c r="M206" s="119">
        <v>2009232177</v>
      </c>
      <c r="N206" s="119"/>
      <c r="O206" s="76"/>
      <c r="P206" s="233" t="s">
        <v>6193</v>
      </c>
      <c r="Q206" s="119" t="s">
        <v>1066</v>
      </c>
      <c r="R206" s="76"/>
      <c r="S206" s="76"/>
      <c r="T206" s="76"/>
      <c r="U206" s="76"/>
      <c r="V206" s="121"/>
      <c r="W206" s="121"/>
      <c r="X206" s="637">
        <f t="shared" si="6"/>
        <v>5250.0000000000009</v>
      </c>
      <c r="Y206" s="118">
        <f t="shared" si="7"/>
        <v>80250</v>
      </c>
    </row>
    <row r="207" spans="1:25" ht="15.5" x14ac:dyDescent="0.35">
      <c r="A207" s="76"/>
      <c r="B207" s="76"/>
      <c r="C207" s="214"/>
      <c r="D207" s="76"/>
      <c r="E207" s="76"/>
      <c r="F207" s="76" t="s">
        <v>18503</v>
      </c>
      <c r="G207" s="76"/>
      <c r="H207" s="118">
        <v>10000</v>
      </c>
      <c r="I207" s="76"/>
      <c r="J207" s="76" t="s">
        <v>1765</v>
      </c>
      <c r="K207" s="76" t="s">
        <v>1765</v>
      </c>
      <c r="L207" s="76" t="s">
        <v>1765</v>
      </c>
      <c r="M207" s="119" t="s">
        <v>1765</v>
      </c>
      <c r="N207" s="119"/>
      <c r="O207" s="76"/>
      <c r="P207" s="233" t="s">
        <v>1765</v>
      </c>
      <c r="Q207" s="233" t="s">
        <v>1765</v>
      </c>
      <c r="R207" s="76"/>
      <c r="S207" s="76"/>
      <c r="T207" s="76"/>
      <c r="U207" s="76"/>
      <c r="V207" s="121"/>
      <c r="W207" s="121"/>
      <c r="X207" s="637">
        <f t="shared" si="6"/>
        <v>700.00000000000011</v>
      </c>
      <c r="Y207" s="118">
        <f t="shared" si="7"/>
        <v>10700</v>
      </c>
    </row>
    <row r="208" spans="1:25" ht="15.5" x14ac:dyDescent="0.35">
      <c r="A208" s="76"/>
      <c r="B208" s="76"/>
      <c r="C208" s="214"/>
      <c r="D208" s="76"/>
      <c r="E208" s="76"/>
      <c r="F208" s="76" t="s">
        <v>18504</v>
      </c>
      <c r="G208" s="76"/>
      <c r="H208" s="118">
        <v>75000</v>
      </c>
      <c r="I208" s="76"/>
      <c r="J208" s="76" t="s">
        <v>1062</v>
      </c>
      <c r="K208" s="119" t="s">
        <v>6193</v>
      </c>
      <c r="L208" s="76" t="s">
        <v>1074</v>
      </c>
      <c r="M208" s="119">
        <v>2009233321</v>
      </c>
      <c r="N208" s="119"/>
      <c r="O208" s="76"/>
      <c r="P208" s="233" t="s">
        <v>6193</v>
      </c>
      <c r="Q208" s="119" t="s">
        <v>1066</v>
      </c>
      <c r="R208" s="76"/>
      <c r="S208" s="76"/>
      <c r="T208" s="76"/>
      <c r="U208" s="76"/>
      <c r="V208" s="121"/>
      <c r="W208" s="121"/>
      <c r="X208" s="637">
        <f t="shared" si="6"/>
        <v>5250.0000000000009</v>
      </c>
      <c r="Y208" s="118">
        <f t="shared" si="7"/>
        <v>80250</v>
      </c>
    </row>
    <row r="209" spans="1:25" ht="15.5" x14ac:dyDescent="0.35">
      <c r="A209" s="76"/>
      <c r="B209" s="76"/>
      <c r="C209" s="214"/>
      <c r="D209" s="76"/>
      <c r="E209" s="76"/>
      <c r="F209" s="76" t="s">
        <v>18505</v>
      </c>
      <c r="G209" s="76"/>
      <c r="H209" s="118">
        <v>75000</v>
      </c>
      <c r="I209" s="76"/>
      <c r="J209" s="76" t="s">
        <v>1062</v>
      </c>
      <c r="K209" s="119" t="s">
        <v>6193</v>
      </c>
      <c r="L209" s="76" t="s">
        <v>18502</v>
      </c>
      <c r="M209" s="119">
        <v>2009232174</v>
      </c>
      <c r="N209" s="119"/>
      <c r="O209" s="76"/>
      <c r="P209" s="233" t="s">
        <v>6193</v>
      </c>
      <c r="Q209" s="119" t="s">
        <v>1066</v>
      </c>
      <c r="R209" s="76"/>
      <c r="S209" s="76"/>
      <c r="T209" s="76"/>
      <c r="U209" s="76"/>
      <c r="V209" s="121"/>
      <c r="W209" s="121"/>
      <c r="X209" s="637">
        <f t="shared" si="6"/>
        <v>5250.0000000000009</v>
      </c>
      <c r="Y209" s="118">
        <f t="shared" si="7"/>
        <v>80250</v>
      </c>
    </row>
    <row r="210" spans="1:25" ht="15.5" x14ac:dyDescent="0.35">
      <c r="A210" s="76"/>
      <c r="B210" s="76"/>
      <c r="C210" s="214"/>
      <c r="D210" s="76"/>
      <c r="E210" s="76"/>
      <c r="F210" s="76" t="s">
        <v>18506</v>
      </c>
      <c r="G210" s="76"/>
      <c r="H210" s="118">
        <v>10000</v>
      </c>
      <c r="I210" s="76"/>
      <c r="J210" s="76" t="s">
        <v>1765</v>
      </c>
      <c r="K210" s="76" t="s">
        <v>1765</v>
      </c>
      <c r="L210" s="76" t="s">
        <v>1765</v>
      </c>
      <c r="M210" s="119" t="s">
        <v>1765</v>
      </c>
      <c r="N210" s="119"/>
      <c r="O210" s="76"/>
      <c r="P210" s="233" t="s">
        <v>1765</v>
      </c>
      <c r="Q210" s="233" t="s">
        <v>1765</v>
      </c>
      <c r="R210" s="76"/>
      <c r="S210" s="76"/>
      <c r="T210" s="76"/>
      <c r="U210" s="76"/>
      <c r="V210" s="121"/>
      <c r="W210" s="121"/>
      <c r="X210" s="637">
        <f t="shared" si="6"/>
        <v>700.00000000000011</v>
      </c>
      <c r="Y210" s="118">
        <f t="shared" si="7"/>
        <v>10700</v>
      </c>
    </row>
    <row r="211" spans="1:25" ht="15.5" x14ac:dyDescent="0.35">
      <c r="A211" s="76"/>
      <c r="B211" s="76"/>
      <c r="C211" s="214"/>
      <c r="D211" s="76"/>
      <c r="E211" s="76"/>
      <c r="F211" s="76" t="s">
        <v>18507</v>
      </c>
      <c r="G211" s="76"/>
      <c r="H211" s="118">
        <v>75000</v>
      </c>
      <c r="I211" s="76"/>
      <c r="J211" s="76" t="s">
        <v>1062</v>
      </c>
      <c r="K211" s="119" t="s">
        <v>6193</v>
      </c>
      <c r="L211" s="76" t="s">
        <v>3297</v>
      </c>
      <c r="M211" s="119">
        <v>2009232395</v>
      </c>
      <c r="N211" s="119"/>
      <c r="O211" s="76"/>
      <c r="P211" s="233" t="s">
        <v>6193</v>
      </c>
      <c r="Q211" s="119" t="s">
        <v>1066</v>
      </c>
      <c r="R211" s="76"/>
      <c r="S211" s="76"/>
      <c r="T211" s="76"/>
      <c r="U211" s="76"/>
      <c r="V211" s="121"/>
      <c r="W211" s="121"/>
      <c r="X211" s="637">
        <f t="shared" si="6"/>
        <v>5250.0000000000009</v>
      </c>
      <c r="Y211" s="118">
        <f t="shared" si="7"/>
        <v>80250</v>
      </c>
    </row>
    <row r="212" spans="1:25" ht="15.5" x14ac:dyDescent="0.35">
      <c r="A212" s="76"/>
      <c r="B212" s="76"/>
      <c r="C212" s="214"/>
      <c r="D212" s="76"/>
      <c r="E212" s="76"/>
      <c r="F212" s="76" t="s">
        <v>18508</v>
      </c>
      <c r="G212" s="76"/>
      <c r="H212" s="118">
        <v>75000</v>
      </c>
      <c r="I212" s="76"/>
      <c r="J212" s="76" t="s">
        <v>1062</v>
      </c>
      <c r="K212" s="119" t="s">
        <v>6193</v>
      </c>
      <c r="L212" s="76" t="s">
        <v>3297</v>
      </c>
      <c r="M212" s="119">
        <v>2009232394</v>
      </c>
      <c r="N212" s="119"/>
      <c r="O212" s="76"/>
      <c r="P212" s="233" t="s">
        <v>6193</v>
      </c>
      <c r="Q212" s="119" t="s">
        <v>1066</v>
      </c>
      <c r="R212" s="76"/>
      <c r="S212" s="76"/>
      <c r="T212" s="76"/>
      <c r="U212" s="76"/>
      <c r="V212" s="121"/>
      <c r="W212" s="121"/>
      <c r="X212" s="637">
        <f t="shared" si="6"/>
        <v>5250.0000000000009</v>
      </c>
      <c r="Y212" s="118">
        <f t="shared" si="7"/>
        <v>80250</v>
      </c>
    </row>
    <row r="213" spans="1:25" ht="15.5" x14ac:dyDescent="0.35">
      <c r="A213" s="76"/>
      <c r="B213" s="76"/>
      <c r="C213" s="214"/>
      <c r="D213" s="76"/>
      <c r="E213" s="76"/>
      <c r="F213" s="76" t="s">
        <v>18509</v>
      </c>
      <c r="G213" s="76"/>
      <c r="H213" s="118">
        <v>75000</v>
      </c>
      <c r="I213" s="76"/>
      <c r="J213" s="76" t="s">
        <v>1062</v>
      </c>
      <c r="K213" s="119" t="s">
        <v>6193</v>
      </c>
      <c r="L213" s="76" t="s">
        <v>3297</v>
      </c>
      <c r="M213" s="119">
        <v>2009232393</v>
      </c>
      <c r="N213" s="119"/>
      <c r="O213" s="76"/>
      <c r="P213" s="233" t="s">
        <v>6193</v>
      </c>
      <c r="Q213" s="119" t="s">
        <v>1066</v>
      </c>
      <c r="R213" s="76"/>
      <c r="S213" s="76"/>
      <c r="T213" s="76"/>
      <c r="U213" s="76"/>
      <c r="V213" s="121"/>
      <c r="W213" s="121"/>
      <c r="X213" s="637">
        <f t="shared" si="6"/>
        <v>5250.0000000000009</v>
      </c>
      <c r="Y213" s="118">
        <f t="shared" si="7"/>
        <v>80250</v>
      </c>
    </row>
    <row r="214" spans="1:25" ht="15.5" x14ac:dyDescent="0.35">
      <c r="A214" s="76"/>
      <c r="B214" s="76"/>
      <c r="C214" s="214"/>
      <c r="D214" s="76"/>
      <c r="E214" s="76"/>
      <c r="F214" s="76" t="s">
        <v>18510</v>
      </c>
      <c r="G214" s="76"/>
      <c r="H214" s="118">
        <v>20000</v>
      </c>
      <c r="I214" s="76"/>
      <c r="J214" s="76" t="s">
        <v>1765</v>
      </c>
      <c r="K214" s="76" t="s">
        <v>1765</v>
      </c>
      <c r="L214" s="76" t="s">
        <v>1765</v>
      </c>
      <c r="M214" s="119" t="s">
        <v>1765</v>
      </c>
      <c r="N214" s="119"/>
      <c r="O214" s="76"/>
      <c r="P214" s="233" t="s">
        <v>1765</v>
      </c>
      <c r="Q214" s="233" t="s">
        <v>1765</v>
      </c>
      <c r="R214" s="76"/>
      <c r="S214" s="76"/>
      <c r="T214" s="76"/>
      <c r="U214" s="76"/>
      <c r="V214" s="121"/>
      <c r="W214" s="121"/>
      <c r="X214" s="637">
        <f t="shared" si="6"/>
        <v>1400.0000000000002</v>
      </c>
      <c r="Y214" s="118">
        <f t="shared" si="7"/>
        <v>21400</v>
      </c>
    </row>
    <row r="215" spans="1:25" ht="15.5" x14ac:dyDescent="0.35">
      <c r="A215" s="76"/>
      <c r="B215" s="76"/>
      <c r="C215" s="214"/>
      <c r="D215" s="76"/>
      <c r="E215" s="76"/>
      <c r="F215" s="76" t="s">
        <v>18511</v>
      </c>
      <c r="G215" s="76"/>
      <c r="H215" s="118">
        <v>75000</v>
      </c>
      <c r="I215" s="76"/>
      <c r="J215" s="76" t="s">
        <v>1062</v>
      </c>
      <c r="K215" s="119" t="s">
        <v>6193</v>
      </c>
      <c r="L215" s="76" t="s">
        <v>1074</v>
      </c>
      <c r="M215" s="119">
        <v>1110180424</v>
      </c>
      <c r="N215" s="119"/>
      <c r="O215" s="76"/>
      <c r="P215" s="233" t="s">
        <v>6193</v>
      </c>
      <c r="Q215" s="119" t="s">
        <v>1066</v>
      </c>
      <c r="R215" s="76"/>
      <c r="S215" s="76"/>
      <c r="T215" s="76"/>
      <c r="U215" s="76"/>
      <c r="V215" s="121"/>
      <c r="W215" s="121"/>
      <c r="X215" s="637">
        <f t="shared" si="6"/>
        <v>5250.0000000000009</v>
      </c>
      <c r="Y215" s="118">
        <f t="shared" si="7"/>
        <v>80250</v>
      </c>
    </row>
    <row r="216" spans="1:25" ht="15.5" x14ac:dyDescent="0.35">
      <c r="A216" s="76"/>
      <c r="B216" s="76"/>
      <c r="C216" s="214"/>
      <c r="D216" s="76"/>
      <c r="E216" s="76"/>
      <c r="F216" s="76" t="s">
        <v>18512</v>
      </c>
      <c r="G216" s="76"/>
      <c r="H216" s="118">
        <v>75000</v>
      </c>
      <c r="I216" s="76"/>
      <c r="J216" s="76" t="s">
        <v>1062</v>
      </c>
      <c r="K216" s="119" t="s">
        <v>6193</v>
      </c>
      <c r="L216" s="76" t="s">
        <v>3267</v>
      </c>
      <c r="M216" s="119">
        <v>2009232358</v>
      </c>
      <c r="N216" s="119"/>
      <c r="O216" s="76"/>
      <c r="P216" s="233" t="s">
        <v>6193</v>
      </c>
      <c r="Q216" s="119" t="s">
        <v>1066</v>
      </c>
      <c r="R216" s="76"/>
      <c r="S216" s="76"/>
      <c r="T216" s="76"/>
      <c r="U216" s="76"/>
      <c r="V216" s="121"/>
      <c r="W216" s="121"/>
      <c r="X216" s="637">
        <f t="shared" si="6"/>
        <v>5250.0000000000009</v>
      </c>
      <c r="Y216" s="118">
        <f t="shared" si="7"/>
        <v>80250</v>
      </c>
    </row>
    <row r="217" spans="1:25" ht="15.5" x14ac:dyDescent="0.35">
      <c r="A217" s="76"/>
      <c r="B217" s="76"/>
      <c r="C217" s="214"/>
      <c r="D217" s="76"/>
      <c r="E217" s="76"/>
      <c r="F217" s="76" t="s">
        <v>18513</v>
      </c>
      <c r="G217" s="76"/>
      <c r="H217" s="118">
        <v>75000</v>
      </c>
      <c r="I217" s="76"/>
      <c r="J217" s="76" t="s">
        <v>4110</v>
      </c>
      <c r="K217" s="119" t="s">
        <v>6193</v>
      </c>
      <c r="L217" s="76" t="s">
        <v>3270</v>
      </c>
      <c r="M217" s="119" t="s">
        <v>18514</v>
      </c>
      <c r="N217" s="119"/>
      <c r="O217" s="76"/>
      <c r="P217" s="233" t="s">
        <v>6193</v>
      </c>
      <c r="Q217" s="119" t="s">
        <v>1066</v>
      </c>
      <c r="R217" s="76"/>
      <c r="S217" s="76"/>
      <c r="T217" s="76"/>
      <c r="U217" s="76"/>
      <c r="V217" s="121"/>
      <c r="W217" s="121"/>
      <c r="X217" s="637">
        <f t="shared" si="6"/>
        <v>5250.0000000000009</v>
      </c>
      <c r="Y217" s="118">
        <f t="shared" si="7"/>
        <v>80250</v>
      </c>
    </row>
    <row r="218" spans="1:25" ht="15.5" x14ac:dyDescent="0.35">
      <c r="A218" s="76"/>
      <c r="B218" s="76"/>
      <c r="C218" s="214"/>
      <c r="D218" s="76"/>
      <c r="E218" s="76"/>
      <c r="F218" s="76" t="s">
        <v>18515</v>
      </c>
      <c r="G218" s="76"/>
      <c r="H218" s="118">
        <v>75000</v>
      </c>
      <c r="I218" s="76"/>
      <c r="J218" s="76" t="s">
        <v>3274</v>
      </c>
      <c r="K218" s="119" t="s">
        <v>6193</v>
      </c>
      <c r="L218" s="76" t="s">
        <v>1151</v>
      </c>
      <c r="M218" s="119" t="s">
        <v>18516</v>
      </c>
      <c r="N218" s="119"/>
      <c r="O218" s="76"/>
      <c r="P218" s="233" t="s">
        <v>6193</v>
      </c>
      <c r="Q218" s="119" t="s">
        <v>1066</v>
      </c>
      <c r="R218" s="76"/>
      <c r="S218" s="76"/>
      <c r="T218" s="76"/>
      <c r="U218" s="76"/>
      <c r="V218" s="121"/>
      <c r="W218" s="121"/>
      <c r="X218" s="637">
        <f t="shared" si="6"/>
        <v>5250.0000000000009</v>
      </c>
      <c r="Y218" s="118">
        <f t="shared" si="7"/>
        <v>80250</v>
      </c>
    </row>
    <row r="219" spans="1:25" ht="15.5" x14ac:dyDescent="0.35">
      <c r="A219" s="76"/>
      <c r="B219" s="76"/>
      <c r="C219" s="214"/>
      <c r="D219" s="76"/>
      <c r="E219" s="76"/>
      <c r="F219" s="76" t="s">
        <v>18517</v>
      </c>
      <c r="G219" s="76"/>
      <c r="H219" s="118">
        <v>14000</v>
      </c>
      <c r="I219" s="76"/>
      <c r="J219" s="76" t="s">
        <v>1765</v>
      </c>
      <c r="K219" s="76" t="s">
        <v>1765</v>
      </c>
      <c r="L219" s="76" t="s">
        <v>1765</v>
      </c>
      <c r="M219" s="119" t="s">
        <v>1765</v>
      </c>
      <c r="N219" s="119"/>
      <c r="O219" s="76"/>
      <c r="P219" s="233" t="s">
        <v>1765</v>
      </c>
      <c r="Q219" s="233" t="s">
        <v>1765</v>
      </c>
      <c r="R219" s="76"/>
      <c r="S219" s="76"/>
      <c r="T219" s="76"/>
      <c r="U219" s="76"/>
      <c r="V219" s="121"/>
      <c r="W219" s="121"/>
      <c r="X219" s="637">
        <f t="shared" si="6"/>
        <v>980.00000000000011</v>
      </c>
      <c r="Y219" s="118">
        <f t="shared" si="7"/>
        <v>14980</v>
      </c>
    </row>
    <row r="220" spans="1:25" ht="15.5" x14ac:dyDescent="0.35">
      <c r="A220" s="76"/>
      <c r="B220" s="76"/>
      <c r="C220" s="214"/>
      <c r="D220" s="76"/>
      <c r="E220" s="76"/>
      <c r="F220" s="76" t="s">
        <v>18518</v>
      </c>
      <c r="G220" s="76"/>
      <c r="H220" s="118">
        <v>75000</v>
      </c>
      <c r="I220" s="76"/>
      <c r="J220" s="76" t="s">
        <v>1062</v>
      </c>
      <c r="K220" s="119" t="s">
        <v>6193</v>
      </c>
      <c r="L220" s="76" t="s">
        <v>1074</v>
      </c>
      <c r="M220" s="119">
        <v>1110180423</v>
      </c>
      <c r="N220" s="119"/>
      <c r="O220" s="76"/>
      <c r="P220" s="233" t="s">
        <v>6193</v>
      </c>
      <c r="Q220" s="119" t="s">
        <v>1066</v>
      </c>
      <c r="R220" s="76"/>
      <c r="S220" s="76"/>
      <c r="T220" s="76"/>
      <c r="U220" s="76"/>
      <c r="V220" s="121"/>
      <c r="W220" s="121"/>
      <c r="X220" s="637">
        <f t="shared" si="6"/>
        <v>5250.0000000000009</v>
      </c>
      <c r="Y220" s="118">
        <f t="shared" si="7"/>
        <v>80250</v>
      </c>
    </row>
    <row r="221" spans="1:25" ht="15.5" x14ac:dyDescent="0.35">
      <c r="A221" s="76"/>
      <c r="B221" s="76"/>
      <c r="C221" s="214"/>
      <c r="D221" s="76"/>
      <c r="E221" s="76"/>
      <c r="F221" s="76" t="s">
        <v>18519</v>
      </c>
      <c r="G221" s="76"/>
      <c r="H221" s="118">
        <v>75000</v>
      </c>
      <c r="I221" s="76"/>
      <c r="J221" s="76" t="s">
        <v>1062</v>
      </c>
      <c r="K221" s="119" t="s">
        <v>6193</v>
      </c>
      <c r="L221" s="76" t="s">
        <v>3267</v>
      </c>
      <c r="M221" s="119">
        <v>2009232359</v>
      </c>
      <c r="N221" s="119"/>
      <c r="O221" s="76"/>
      <c r="P221" s="233" t="s">
        <v>6193</v>
      </c>
      <c r="Q221" s="119" t="s">
        <v>1066</v>
      </c>
      <c r="R221" s="76"/>
      <c r="S221" s="76"/>
      <c r="T221" s="76"/>
      <c r="U221" s="76"/>
      <c r="V221" s="121"/>
      <c r="W221" s="121"/>
      <c r="X221" s="637">
        <f t="shared" si="6"/>
        <v>5250.0000000000009</v>
      </c>
      <c r="Y221" s="118">
        <f t="shared" si="7"/>
        <v>80250</v>
      </c>
    </row>
    <row r="222" spans="1:25" ht="15.5" x14ac:dyDescent="0.35">
      <c r="A222" s="76"/>
      <c r="B222" s="76"/>
      <c r="C222" s="214"/>
      <c r="D222" s="76"/>
      <c r="E222" s="76"/>
      <c r="F222" s="76" t="s">
        <v>18520</v>
      </c>
      <c r="G222" s="76"/>
      <c r="H222" s="118">
        <v>75000</v>
      </c>
      <c r="I222" s="76"/>
      <c r="J222" s="76" t="s">
        <v>4110</v>
      </c>
      <c r="K222" s="119" t="s">
        <v>6193</v>
      </c>
      <c r="L222" s="76" t="s">
        <v>3270</v>
      </c>
      <c r="M222" s="119" t="s">
        <v>18521</v>
      </c>
      <c r="N222" s="119"/>
      <c r="O222" s="76"/>
      <c r="P222" s="233" t="s">
        <v>6193</v>
      </c>
      <c r="Q222" s="119" t="s">
        <v>1066</v>
      </c>
      <c r="R222" s="76"/>
      <c r="S222" s="76"/>
      <c r="T222" s="76"/>
      <c r="U222" s="76"/>
      <c r="V222" s="121"/>
      <c r="W222" s="121"/>
      <c r="X222" s="637">
        <f t="shared" si="6"/>
        <v>5250.0000000000009</v>
      </c>
      <c r="Y222" s="118">
        <f t="shared" si="7"/>
        <v>80250</v>
      </c>
    </row>
    <row r="223" spans="1:25" ht="15.5" x14ac:dyDescent="0.35">
      <c r="A223" s="76"/>
      <c r="B223" s="76"/>
      <c r="C223" s="214"/>
      <c r="D223" s="76"/>
      <c r="E223" s="76"/>
      <c r="F223" s="76" t="s">
        <v>18522</v>
      </c>
      <c r="G223" s="76"/>
      <c r="H223" s="118">
        <v>75000</v>
      </c>
      <c r="I223" s="76"/>
      <c r="J223" s="76" t="s">
        <v>3274</v>
      </c>
      <c r="K223" s="119" t="s">
        <v>6193</v>
      </c>
      <c r="L223" s="76" t="s">
        <v>1151</v>
      </c>
      <c r="M223" s="119" t="s">
        <v>18523</v>
      </c>
      <c r="N223" s="119"/>
      <c r="O223" s="76"/>
      <c r="P223" s="233" t="s">
        <v>6193</v>
      </c>
      <c r="Q223" s="119" t="s">
        <v>1066</v>
      </c>
      <c r="R223" s="76"/>
      <c r="S223" s="76"/>
      <c r="T223" s="76"/>
      <c r="U223" s="76"/>
      <c r="V223" s="121"/>
      <c r="W223" s="121"/>
      <c r="X223" s="637">
        <f t="shared" si="6"/>
        <v>5250.0000000000009</v>
      </c>
      <c r="Y223" s="118">
        <f t="shared" si="7"/>
        <v>80250</v>
      </c>
    </row>
    <row r="224" spans="1:25" ht="15.5" x14ac:dyDescent="0.35">
      <c r="A224" s="76"/>
      <c r="B224" s="76"/>
      <c r="C224" s="214"/>
      <c r="D224" s="76"/>
      <c r="E224" s="76"/>
      <c r="F224" s="76" t="s">
        <v>18524</v>
      </c>
      <c r="G224" s="76"/>
      <c r="H224" s="118">
        <v>14000</v>
      </c>
      <c r="I224" s="76"/>
      <c r="J224" s="76" t="s">
        <v>1765</v>
      </c>
      <c r="K224" s="76" t="s">
        <v>1765</v>
      </c>
      <c r="L224" s="76" t="s">
        <v>1765</v>
      </c>
      <c r="M224" s="119" t="s">
        <v>1765</v>
      </c>
      <c r="N224" s="119"/>
      <c r="O224" s="76"/>
      <c r="P224" s="233" t="s">
        <v>1765</v>
      </c>
      <c r="Q224" s="233" t="s">
        <v>1765</v>
      </c>
      <c r="R224" s="76"/>
      <c r="S224" s="76"/>
      <c r="T224" s="76"/>
      <c r="U224" s="76"/>
      <c r="V224" s="121"/>
      <c r="W224" s="121"/>
      <c r="X224" s="637">
        <f t="shared" si="6"/>
        <v>980.00000000000011</v>
      </c>
      <c r="Y224" s="118">
        <f t="shared" si="7"/>
        <v>14980</v>
      </c>
    </row>
    <row r="225" spans="1:25" ht="15.5" x14ac:dyDescent="0.35">
      <c r="A225" s="76"/>
      <c r="B225" s="76"/>
      <c r="C225" s="214"/>
      <c r="D225" s="76"/>
      <c r="E225" s="76"/>
      <c r="F225" s="69" t="s">
        <v>18525</v>
      </c>
      <c r="G225" s="76"/>
      <c r="H225" s="118">
        <v>8000</v>
      </c>
      <c r="I225" s="76"/>
      <c r="J225" s="76" t="s">
        <v>1765</v>
      </c>
      <c r="K225" s="76" t="s">
        <v>1765</v>
      </c>
      <c r="L225" s="76" t="s">
        <v>1765</v>
      </c>
      <c r="M225" s="119" t="s">
        <v>1765</v>
      </c>
      <c r="N225" s="119"/>
      <c r="O225" s="76"/>
      <c r="P225" s="233" t="s">
        <v>1765</v>
      </c>
      <c r="Q225" s="233" t="s">
        <v>1765</v>
      </c>
      <c r="R225" s="76"/>
      <c r="S225" s="76"/>
      <c r="T225" s="76"/>
      <c r="U225" s="76"/>
      <c r="V225" s="121"/>
      <c r="W225" s="121"/>
      <c r="X225" s="637">
        <f t="shared" si="6"/>
        <v>560</v>
      </c>
      <c r="Y225" s="118">
        <f t="shared" si="7"/>
        <v>8560</v>
      </c>
    </row>
    <row r="226" spans="1:25" ht="15.5" x14ac:dyDescent="0.35">
      <c r="A226" s="76"/>
      <c r="B226" s="76"/>
      <c r="C226" s="214"/>
      <c r="D226" s="76"/>
      <c r="E226" s="76"/>
      <c r="F226" s="69" t="s">
        <v>18526</v>
      </c>
      <c r="G226" s="76"/>
      <c r="H226" s="118">
        <v>75000</v>
      </c>
      <c r="I226" s="76"/>
      <c r="J226" s="76" t="s">
        <v>1147</v>
      </c>
      <c r="K226" s="119" t="s">
        <v>6193</v>
      </c>
      <c r="L226" s="76" t="s">
        <v>1695</v>
      </c>
      <c r="M226" s="119" t="s">
        <v>18527</v>
      </c>
      <c r="N226" s="119"/>
      <c r="O226" s="76"/>
      <c r="P226" s="233" t="s">
        <v>3033</v>
      </c>
      <c r="Q226" s="119" t="s">
        <v>3302</v>
      </c>
      <c r="R226" s="76"/>
      <c r="S226" s="76"/>
      <c r="T226" s="76"/>
      <c r="U226" s="76"/>
      <c r="V226" s="121"/>
      <c r="W226" s="121"/>
      <c r="X226" s="637">
        <f t="shared" si="6"/>
        <v>5250.0000000000009</v>
      </c>
      <c r="Y226" s="118">
        <f t="shared" si="7"/>
        <v>80250</v>
      </c>
    </row>
    <row r="227" spans="1:25" ht="15.5" x14ac:dyDescent="0.35">
      <c r="A227" s="76"/>
      <c r="B227" s="76"/>
      <c r="C227" s="214"/>
      <c r="D227" s="76"/>
      <c r="E227" s="76"/>
      <c r="F227" s="69" t="s">
        <v>18528</v>
      </c>
      <c r="G227" s="76"/>
      <c r="H227" s="118">
        <v>75000</v>
      </c>
      <c r="I227" s="76"/>
      <c r="J227" s="76" t="s">
        <v>3274</v>
      </c>
      <c r="K227" s="119" t="s">
        <v>6193</v>
      </c>
      <c r="L227" s="76" t="s">
        <v>1151</v>
      </c>
      <c r="M227" s="119" t="s">
        <v>18529</v>
      </c>
      <c r="N227" s="119"/>
      <c r="O227" s="76"/>
      <c r="P227" s="233" t="s">
        <v>6193</v>
      </c>
      <c r="Q227" s="119" t="s">
        <v>1066</v>
      </c>
      <c r="R227" s="76"/>
      <c r="S227" s="76"/>
      <c r="T227" s="76"/>
      <c r="U227" s="76"/>
      <c r="V227" s="121"/>
      <c r="W227" s="121"/>
      <c r="X227" s="637">
        <f t="shared" si="6"/>
        <v>5250.0000000000009</v>
      </c>
      <c r="Y227" s="118">
        <f t="shared" si="7"/>
        <v>80250</v>
      </c>
    </row>
    <row r="228" spans="1:25" ht="15.5" x14ac:dyDescent="0.35">
      <c r="A228" s="76"/>
      <c r="B228" s="76"/>
      <c r="C228" s="214"/>
      <c r="D228" s="76"/>
      <c r="E228" s="76"/>
      <c r="F228" s="69" t="s">
        <v>18530</v>
      </c>
      <c r="G228" s="76"/>
      <c r="H228" s="118">
        <v>2000</v>
      </c>
      <c r="I228" s="76"/>
      <c r="J228" s="76" t="s">
        <v>1765</v>
      </c>
      <c r="K228" s="76" t="s">
        <v>1765</v>
      </c>
      <c r="L228" s="76" t="s">
        <v>1765</v>
      </c>
      <c r="M228" s="119" t="s">
        <v>1765</v>
      </c>
      <c r="N228" s="119"/>
      <c r="O228" s="76"/>
      <c r="P228" s="233" t="s">
        <v>1765</v>
      </c>
      <c r="Q228" s="233" t="s">
        <v>1765</v>
      </c>
      <c r="R228" s="76"/>
      <c r="S228" s="76"/>
      <c r="T228" s="76"/>
      <c r="U228" s="76"/>
      <c r="V228" s="121"/>
      <c r="W228" s="121"/>
      <c r="X228" s="637">
        <f t="shared" si="6"/>
        <v>140</v>
      </c>
      <c r="Y228" s="118">
        <f t="shared" si="7"/>
        <v>2140</v>
      </c>
    </row>
    <row r="229" spans="1:25" ht="15.5" x14ac:dyDescent="0.35">
      <c r="A229" s="76"/>
      <c r="B229" s="76"/>
      <c r="C229" s="214"/>
      <c r="D229" s="76"/>
      <c r="E229" s="76"/>
      <c r="F229" s="69" t="s">
        <v>18531</v>
      </c>
      <c r="G229" s="76"/>
      <c r="H229" s="118">
        <v>75000</v>
      </c>
      <c r="I229" s="76"/>
      <c r="J229" s="76" t="s">
        <v>1147</v>
      </c>
      <c r="K229" s="119" t="s">
        <v>6193</v>
      </c>
      <c r="L229" s="76" t="s">
        <v>1695</v>
      </c>
      <c r="M229" s="119" t="s">
        <v>18532</v>
      </c>
      <c r="N229" s="119"/>
      <c r="O229" s="76"/>
      <c r="P229" s="233" t="s">
        <v>3033</v>
      </c>
      <c r="Q229" s="119" t="s">
        <v>3302</v>
      </c>
      <c r="R229" s="76"/>
      <c r="S229" s="76"/>
      <c r="T229" s="76"/>
      <c r="U229" s="76"/>
      <c r="V229" s="121"/>
      <c r="W229" s="121"/>
      <c r="X229" s="637">
        <f t="shared" si="6"/>
        <v>5250.0000000000009</v>
      </c>
      <c r="Y229" s="118">
        <f t="shared" si="7"/>
        <v>80250</v>
      </c>
    </row>
    <row r="230" spans="1:25" ht="15.5" x14ac:dyDescent="0.35">
      <c r="A230" s="76"/>
      <c r="B230" s="76"/>
      <c r="C230" s="214"/>
      <c r="D230" s="76"/>
      <c r="E230" s="76"/>
      <c r="F230" s="69" t="s">
        <v>18533</v>
      </c>
      <c r="G230" s="76"/>
      <c r="H230" s="118">
        <v>75000</v>
      </c>
      <c r="I230" s="76"/>
      <c r="J230" s="76" t="s">
        <v>3274</v>
      </c>
      <c r="K230" s="119" t="s">
        <v>6193</v>
      </c>
      <c r="L230" s="76" t="s">
        <v>1151</v>
      </c>
      <c r="M230" s="119" t="s">
        <v>18534</v>
      </c>
      <c r="N230" s="119"/>
      <c r="O230" s="76"/>
      <c r="P230" s="233" t="s">
        <v>6193</v>
      </c>
      <c r="Q230" s="119" t="s">
        <v>1066</v>
      </c>
      <c r="R230" s="76"/>
      <c r="S230" s="76"/>
      <c r="T230" s="76"/>
      <c r="U230" s="76"/>
      <c r="V230" s="121"/>
      <c r="W230" s="121"/>
      <c r="X230" s="637">
        <f t="shared" si="6"/>
        <v>5250.0000000000009</v>
      </c>
      <c r="Y230" s="118">
        <f t="shared" si="7"/>
        <v>80250</v>
      </c>
    </row>
    <row r="231" spans="1:25" ht="15.5" x14ac:dyDescent="0.35">
      <c r="A231" s="76"/>
      <c r="B231" s="76"/>
      <c r="C231" s="214"/>
      <c r="D231" s="76"/>
      <c r="E231" s="76"/>
      <c r="F231" s="69" t="s">
        <v>18535</v>
      </c>
      <c r="G231" s="76"/>
      <c r="H231" s="118">
        <v>2000</v>
      </c>
      <c r="I231" s="76"/>
      <c r="J231" s="76" t="s">
        <v>1765</v>
      </c>
      <c r="K231" s="76" t="s">
        <v>1765</v>
      </c>
      <c r="L231" s="76" t="s">
        <v>1765</v>
      </c>
      <c r="M231" s="119" t="s">
        <v>1765</v>
      </c>
      <c r="N231" s="119"/>
      <c r="O231" s="76"/>
      <c r="P231" s="233" t="s">
        <v>1765</v>
      </c>
      <c r="Q231" s="233" t="s">
        <v>1765</v>
      </c>
      <c r="R231" s="76"/>
      <c r="S231" s="76"/>
      <c r="T231" s="76"/>
      <c r="U231" s="76"/>
      <c r="V231" s="121"/>
      <c r="W231" s="121"/>
      <c r="X231" s="637">
        <f t="shared" si="6"/>
        <v>140</v>
      </c>
      <c r="Y231" s="118">
        <f t="shared" si="7"/>
        <v>2140</v>
      </c>
    </row>
    <row r="232" spans="1:25" ht="15.5" x14ac:dyDescent="0.35">
      <c r="A232" s="76"/>
      <c r="B232" s="76"/>
      <c r="C232" s="214"/>
      <c r="D232" s="76"/>
      <c r="E232" s="76"/>
      <c r="F232" s="69" t="s">
        <v>18536</v>
      </c>
      <c r="G232" s="76"/>
      <c r="H232" s="118">
        <v>75000</v>
      </c>
      <c r="I232" s="76"/>
      <c r="J232" s="76" t="s">
        <v>1147</v>
      </c>
      <c r="K232" s="119" t="s">
        <v>6193</v>
      </c>
      <c r="L232" s="76" t="s">
        <v>1695</v>
      </c>
      <c r="M232" s="119" t="s">
        <v>18537</v>
      </c>
      <c r="N232" s="119"/>
      <c r="O232" s="76"/>
      <c r="P232" s="233" t="s">
        <v>3033</v>
      </c>
      <c r="Q232" s="119" t="s">
        <v>3302</v>
      </c>
      <c r="R232" s="76"/>
      <c r="S232" s="76"/>
      <c r="T232" s="76"/>
      <c r="U232" s="76"/>
      <c r="V232" s="121"/>
      <c r="W232" s="121"/>
      <c r="X232" s="637">
        <f t="shared" si="6"/>
        <v>5250.0000000000009</v>
      </c>
      <c r="Y232" s="118">
        <f t="shared" si="7"/>
        <v>80250</v>
      </c>
    </row>
    <row r="233" spans="1:25" ht="15.5" x14ac:dyDescent="0.35">
      <c r="A233" s="76"/>
      <c r="B233" s="76"/>
      <c r="C233" s="214"/>
      <c r="D233" s="76"/>
      <c r="E233" s="76"/>
      <c r="F233" s="69" t="s">
        <v>18538</v>
      </c>
      <c r="G233" s="76"/>
      <c r="H233" s="118">
        <v>75000</v>
      </c>
      <c r="I233" s="76"/>
      <c r="J233" s="76" t="s">
        <v>3274</v>
      </c>
      <c r="K233" s="119" t="s">
        <v>6193</v>
      </c>
      <c r="L233" s="76" t="s">
        <v>1151</v>
      </c>
      <c r="M233" s="119" t="s">
        <v>18539</v>
      </c>
      <c r="N233" s="119"/>
      <c r="O233" s="76"/>
      <c r="P233" s="233" t="s">
        <v>6193</v>
      </c>
      <c r="Q233" s="119" t="s">
        <v>1066</v>
      </c>
      <c r="R233" s="76"/>
      <c r="S233" s="76"/>
      <c r="T233" s="76"/>
      <c r="U233" s="76"/>
      <c r="V233" s="121"/>
      <c r="W233" s="121"/>
      <c r="X233" s="637">
        <f t="shared" si="6"/>
        <v>5250.0000000000009</v>
      </c>
      <c r="Y233" s="118">
        <f t="shared" si="7"/>
        <v>80250</v>
      </c>
    </row>
    <row r="234" spans="1:25" ht="15.5" x14ac:dyDescent="0.35">
      <c r="A234" s="76"/>
      <c r="B234" s="76"/>
      <c r="C234" s="214"/>
      <c r="D234" s="76"/>
      <c r="E234" s="76"/>
      <c r="F234" s="69" t="s">
        <v>18535</v>
      </c>
      <c r="G234" s="76"/>
      <c r="H234" s="118">
        <v>2000</v>
      </c>
      <c r="I234" s="76"/>
      <c r="J234" s="76" t="s">
        <v>1765</v>
      </c>
      <c r="K234" s="76" t="s">
        <v>1765</v>
      </c>
      <c r="L234" s="76" t="s">
        <v>1765</v>
      </c>
      <c r="M234" s="119" t="s">
        <v>1765</v>
      </c>
      <c r="N234" s="119"/>
      <c r="O234" s="76"/>
      <c r="P234" s="233" t="s">
        <v>1765</v>
      </c>
      <c r="Q234" s="233" t="s">
        <v>1765</v>
      </c>
      <c r="R234" s="76"/>
      <c r="S234" s="76"/>
      <c r="T234" s="76"/>
      <c r="U234" s="76"/>
      <c r="V234" s="121"/>
      <c r="W234" s="121"/>
      <c r="X234" s="637">
        <f t="shared" si="6"/>
        <v>140</v>
      </c>
      <c r="Y234" s="118">
        <f t="shared" si="7"/>
        <v>2140</v>
      </c>
    </row>
    <row r="235" spans="1:25" ht="15.5" x14ac:dyDescent="0.35">
      <c r="A235" s="76"/>
      <c r="B235" s="76"/>
      <c r="C235" s="214"/>
      <c r="D235" s="76"/>
      <c r="E235" s="76"/>
      <c r="F235" s="69" t="s">
        <v>18540</v>
      </c>
      <c r="G235" s="76"/>
      <c r="H235" s="118">
        <v>75000</v>
      </c>
      <c r="I235" s="76"/>
      <c r="J235" s="76" t="s">
        <v>1147</v>
      </c>
      <c r="K235" s="119" t="s">
        <v>6193</v>
      </c>
      <c r="L235" s="76" t="s">
        <v>1695</v>
      </c>
      <c r="M235" s="119" t="s">
        <v>18541</v>
      </c>
      <c r="N235" s="119"/>
      <c r="O235" s="76"/>
      <c r="P235" s="233" t="s">
        <v>3033</v>
      </c>
      <c r="Q235" s="119" t="s">
        <v>3302</v>
      </c>
      <c r="R235" s="76"/>
      <c r="S235" s="76"/>
      <c r="T235" s="76"/>
      <c r="U235" s="76"/>
      <c r="V235" s="121"/>
      <c r="W235" s="121"/>
      <c r="X235" s="637">
        <f t="shared" si="6"/>
        <v>5250.0000000000009</v>
      </c>
      <c r="Y235" s="118">
        <f t="shared" si="7"/>
        <v>80250</v>
      </c>
    </row>
    <row r="236" spans="1:25" ht="15.5" x14ac:dyDescent="0.35">
      <c r="A236" s="76"/>
      <c r="B236" s="76"/>
      <c r="C236" s="214"/>
      <c r="D236" s="76"/>
      <c r="E236" s="76"/>
      <c r="F236" s="69" t="s">
        <v>18542</v>
      </c>
      <c r="G236" s="76"/>
      <c r="H236" s="118">
        <v>75000</v>
      </c>
      <c r="I236" s="76"/>
      <c r="J236" s="76" t="s">
        <v>3274</v>
      </c>
      <c r="K236" s="119" t="s">
        <v>6193</v>
      </c>
      <c r="L236" s="76" t="s">
        <v>1151</v>
      </c>
      <c r="M236" s="119" t="s">
        <v>18543</v>
      </c>
      <c r="N236" s="119"/>
      <c r="O236" s="76"/>
      <c r="P236" s="233" t="s">
        <v>6193</v>
      </c>
      <c r="Q236" s="119" t="s">
        <v>1066</v>
      </c>
      <c r="R236" s="76"/>
      <c r="S236" s="76"/>
      <c r="T236" s="76"/>
      <c r="U236" s="76"/>
      <c r="V236" s="121"/>
      <c r="W236" s="121"/>
      <c r="X236" s="637">
        <f t="shared" si="6"/>
        <v>5250.0000000000009</v>
      </c>
      <c r="Y236" s="118">
        <f t="shared" si="7"/>
        <v>80250</v>
      </c>
    </row>
    <row r="237" spans="1:25" ht="15.5" x14ac:dyDescent="0.35">
      <c r="A237" s="76"/>
      <c r="B237" s="76"/>
      <c r="C237" s="214"/>
      <c r="D237" s="76"/>
      <c r="E237" s="76"/>
      <c r="F237" s="69" t="s">
        <v>18535</v>
      </c>
      <c r="G237" s="76"/>
      <c r="H237" s="118">
        <v>2000</v>
      </c>
      <c r="I237" s="76"/>
      <c r="J237" s="76" t="s">
        <v>1765</v>
      </c>
      <c r="K237" s="76" t="s">
        <v>1765</v>
      </c>
      <c r="L237" s="76" t="s">
        <v>1765</v>
      </c>
      <c r="M237" s="119" t="s">
        <v>1765</v>
      </c>
      <c r="N237" s="119"/>
      <c r="O237" s="76"/>
      <c r="P237" s="233" t="s">
        <v>1765</v>
      </c>
      <c r="Q237" s="233" t="s">
        <v>1765</v>
      </c>
      <c r="R237" s="76"/>
      <c r="S237" s="76"/>
      <c r="T237" s="76"/>
      <c r="U237" s="76"/>
      <c r="V237" s="121"/>
      <c r="W237" s="121"/>
      <c r="X237" s="637">
        <f t="shared" si="6"/>
        <v>140</v>
      </c>
      <c r="Y237" s="118">
        <f t="shared" si="7"/>
        <v>2140</v>
      </c>
    </row>
    <row r="238" spans="1:25" ht="15.5" x14ac:dyDescent="0.35">
      <c r="A238" s="76"/>
      <c r="B238" s="76"/>
      <c r="C238" s="214"/>
      <c r="D238" s="76"/>
      <c r="E238" s="76"/>
      <c r="F238" s="76"/>
      <c r="G238" s="76"/>
      <c r="H238" s="118"/>
      <c r="I238" s="76"/>
      <c r="J238" s="76"/>
      <c r="K238" s="119"/>
      <c r="L238" s="76"/>
      <c r="M238" s="119"/>
      <c r="N238" s="119"/>
      <c r="O238" s="76"/>
      <c r="P238" s="233"/>
      <c r="Q238" s="119"/>
      <c r="R238" s="76"/>
      <c r="S238" s="76"/>
      <c r="T238" s="76"/>
      <c r="U238" s="76"/>
      <c r="V238" s="121"/>
      <c r="W238" s="121"/>
      <c r="X238" s="637">
        <f t="shared" si="6"/>
        <v>0</v>
      </c>
      <c r="Y238" s="118">
        <f t="shared" si="7"/>
        <v>0</v>
      </c>
    </row>
    <row r="239" spans="1:25" ht="15.5" x14ac:dyDescent="0.35">
      <c r="A239" s="64"/>
      <c r="B239" s="64"/>
      <c r="C239" s="65"/>
      <c r="D239" s="64"/>
      <c r="E239" s="64"/>
      <c r="F239" s="66" t="s">
        <v>1931</v>
      </c>
      <c r="G239" s="64"/>
      <c r="H239" s="67"/>
      <c r="I239" s="64"/>
      <c r="J239" s="64"/>
      <c r="K239" s="68"/>
      <c r="L239" s="64"/>
      <c r="M239" s="68"/>
      <c r="N239" s="68"/>
      <c r="O239" s="64"/>
      <c r="P239" s="220"/>
      <c r="Q239" s="68"/>
      <c r="R239" s="64"/>
      <c r="S239" s="64"/>
      <c r="T239" s="64"/>
      <c r="U239" s="64"/>
      <c r="V239" s="115"/>
      <c r="W239" s="121"/>
      <c r="X239" s="637">
        <f t="shared" si="6"/>
        <v>0</v>
      </c>
      <c r="Y239" s="67">
        <f t="shared" si="7"/>
        <v>0</v>
      </c>
    </row>
    <row r="240" spans="1:25" ht="15.5" x14ac:dyDescent="0.35">
      <c r="A240" s="76"/>
      <c r="B240" s="76"/>
      <c r="C240" s="214"/>
      <c r="D240" s="76"/>
      <c r="E240" s="76"/>
      <c r="F240" s="76" t="s">
        <v>8061</v>
      </c>
      <c r="G240" s="76"/>
      <c r="H240" s="118"/>
      <c r="I240" s="76"/>
      <c r="J240" s="76"/>
      <c r="K240" s="119"/>
      <c r="L240" s="76"/>
      <c r="M240" s="119"/>
      <c r="N240" s="119"/>
      <c r="O240" s="76"/>
      <c r="P240" s="233"/>
      <c r="Q240" s="119"/>
      <c r="R240" s="76"/>
      <c r="S240" s="76"/>
      <c r="T240" s="76"/>
      <c r="U240" s="76"/>
      <c r="V240" s="121"/>
      <c r="W240" s="121" t="s">
        <v>1852</v>
      </c>
      <c r="X240" s="637">
        <f t="shared" si="6"/>
        <v>0</v>
      </c>
      <c r="Y240" s="118">
        <f t="shared" si="7"/>
        <v>0</v>
      </c>
    </row>
    <row r="241" spans="1:25" ht="15.5" x14ac:dyDescent="0.35">
      <c r="A241" s="76"/>
      <c r="B241" s="76"/>
      <c r="C241" s="214"/>
      <c r="D241" s="76"/>
      <c r="E241" s="76"/>
      <c r="F241" s="76"/>
      <c r="G241" s="76"/>
      <c r="H241" s="118"/>
      <c r="I241" s="76"/>
      <c r="J241" s="76"/>
      <c r="K241" s="119"/>
      <c r="L241" s="76"/>
      <c r="M241" s="119"/>
      <c r="N241" s="119"/>
      <c r="O241" s="76"/>
      <c r="P241" s="233"/>
      <c r="Q241" s="119"/>
      <c r="R241" s="76"/>
      <c r="S241" s="76"/>
      <c r="T241" s="76"/>
      <c r="U241" s="76"/>
      <c r="V241" s="121"/>
      <c r="W241" s="121"/>
      <c r="X241" s="637">
        <f t="shared" si="6"/>
        <v>0</v>
      </c>
      <c r="Y241" s="118">
        <f t="shared" si="7"/>
        <v>0</v>
      </c>
    </row>
    <row r="242" spans="1:25" ht="15.5" x14ac:dyDescent="0.35">
      <c r="A242" s="215"/>
      <c r="B242" s="215"/>
      <c r="C242" s="238"/>
      <c r="D242" s="215"/>
      <c r="E242" s="215"/>
      <c r="F242" s="234" t="s">
        <v>1932</v>
      </c>
      <c r="G242" s="215"/>
      <c r="H242" s="247"/>
      <c r="I242" s="215"/>
      <c r="J242" s="215"/>
      <c r="K242" s="220"/>
      <c r="L242" s="215"/>
      <c r="M242" s="220"/>
      <c r="N242" s="220"/>
      <c r="O242" s="215"/>
      <c r="P242" s="220"/>
      <c r="Q242" s="220"/>
      <c r="R242" s="215"/>
      <c r="S242" s="215"/>
      <c r="T242" s="215"/>
      <c r="U242" s="215"/>
      <c r="V242" s="239"/>
      <c r="W242" s="239"/>
      <c r="X242" s="637">
        <f t="shared" si="6"/>
        <v>0</v>
      </c>
      <c r="Y242" s="247">
        <f t="shared" si="7"/>
        <v>0</v>
      </c>
    </row>
    <row r="243" spans="1:25" ht="15.5" x14ac:dyDescent="0.35">
      <c r="A243" s="76"/>
      <c r="B243" s="76"/>
      <c r="C243" s="214"/>
      <c r="D243" s="76"/>
      <c r="E243" s="76"/>
      <c r="F243" s="76" t="s">
        <v>1852</v>
      </c>
      <c r="G243" s="76"/>
      <c r="H243" s="118"/>
      <c r="I243" s="76"/>
      <c r="J243" s="76"/>
      <c r="K243" s="119"/>
      <c r="L243" s="76"/>
      <c r="M243" s="119"/>
      <c r="N243" s="119"/>
      <c r="O243" s="76"/>
      <c r="P243" s="233"/>
      <c r="Q243" s="119"/>
      <c r="R243" s="76"/>
      <c r="S243" s="76"/>
      <c r="T243" s="76"/>
      <c r="U243" s="76"/>
      <c r="V243" s="121"/>
      <c r="W243" s="121" t="s">
        <v>3666</v>
      </c>
      <c r="X243" s="637">
        <f t="shared" si="6"/>
        <v>0</v>
      </c>
      <c r="Y243" s="118">
        <f t="shared" si="7"/>
        <v>0</v>
      </c>
    </row>
    <row r="244" spans="1:25" ht="15.5" x14ac:dyDescent="0.35">
      <c r="A244" s="76"/>
      <c r="B244" s="76"/>
      <c r="C244" s="214"/>
      <c r="D244" s="76"/>
      <c r="E244" s="76"/>
      <c r="F244" s="76"/>
      <c r="G244" s="76"/>
      <c r="H244" s="118"/>
      <c r="I244" s="76"/>
      <c r="J244" s="76"/>
      <c r="K244" s="119"/>
      <c r="L244" s="76"/>
      <c r="M244" s="119"/>
      <c r="N244" s="119"/>
      <c r="O244" s="76"/>
      <c r="P244" s="233"/>
      <c r="Q244" s="119"/>
      <c r="R244" s="76"/>
      <c r="S244" s="76"/>
      <c r="T244" s="76"/>
      <c r="U244" s="76"/>
      <c r="V244" s="121"/>
      <c r="W244" s="121"/>
      <c r="X244" s="637">
        <f t="shared" si="6"/>
        <v>0</v>
      </c>
      <c r="Y244" s="118">
        <f t="shared" si="7"/>
        <v>0</v>
      </c>
    </row>
    <row r="245" spans="1:25" ht="15.5" x14ac:dyDescent="0.35">
      <c r="A245" s="64"/>
      <c r="B245" s="64"/>
      <c r="C245" s="65"/>
      <c r="D245" s="64"/>
      <c r="E245" s="64"/>
      <c r="F245" s="66" t="s">
        <v>1168</v>
      </c>
      <c r="G245" s="64"/>
      <c r="H245" s="67"/>
      <c r="I245" s="64"/>
      <c r="J245" s="64"/>
      <c r="K245" s="68"/>
      <c r="L245" s="68"/>
      <c r="M245" s="68"/>
      <c r="N245" s="68"/>
      <c r="O245" s="64"/>
      <c r="P245" s="220"/>
      <c r="Q245" s="68"/>
      <c r="R245" s="64"/>
      <c r="S245" s="64"/>
      <c r="T245" s="64"/>
      <c r="U245" s="64"/>
      <c r="V245" s="115"/>
      <c r="W245" s="115"/>
      <c r="X245" s="637">
        <f t="shared" si="6"/>
        <v>0</v>
      </c>
      <c r="Y245" s="67">
        <f t="shared" si="7"/>
        <v>0</v>
      </c>
    </row>
    <row r="246" spans="1:25" ht="15.5" x14ac:dyDescent="0.35">
      <c r="A246" s="76"/>
      <c r="B246" s="76"/>
      <c r="C246" s="214"/>
      <c r="D246" s="76"/>
      <c r="E246" s="76"/>
      <c r="F246" s="76" t="s">
        <v>18544</v>
      </c>
      <c r="G246" s="76"/>
      <c r="H246" s="118">
        <v>70000</v>
      </c>
      <c r="I246" s="76"/>
      <c r="J246" s="76" t="s">
        <v>1170</v>
      </c>
      <c r="K246" s="119">
        <v>2014</v>
      </c>
      <c r="L246" s="76" t="s">
        <v>1939</v>
      </c>
      <c r="M246" s="119">
        <v>73004278</v>
      </c>
      <c r="N246" s="119"/>
      <c r="O246" s="76"/>
      <c r="P246" s="233" t="s">
        <v>1071</v>
      </c>
      <c r="Q246" s="119" t="s">
        <v>3830</v>
      </c>
      <c r="R246" s="76"/>
      <c r="S246" s="76"/>
      <c r="T246" s="76"/>
      <c r="U246" s="76"/>
      <c r="V246" s="121"/>
      <c r="W246" s="121"/>
      <c r="X246" s="637">
        <f t="shared" si="6"/>
        <v>4900.0000000000009</v>
      </c>
      <c r="Y246" s="118">
        <f t="shared" si="7"/>
        <v>74900</v>
      </c>
    </row>
    <row r="247" spans="1:25" ht="15.5" x14ac:dyDescent="0.35">
      <c r="A247" s="76"/>
      <c r="B247" s="76"/>
      <c r="C247" s="214"/>
      <c r="D247" s="76"/>
      <c r="E247" s="76"/>
      <c r="F247" s="76" t="s">
        <v>18545</v>
      </c>
      <c r="G247" s="76"/>
      <c r="H247" s="118">
        <v>70000</v>
      </c>
      <c r="I247" s="76"/>
      <c r="J247" s="76" t="s">
        <v>1170</v>
      </c>
      <c r="K247" s="119">
        <v>2014</v>
      </c>
      <c r="L247" s="76" t="s">
        <v>1939</v>
      </c>
      <c r="M247" s="119">
        <v>73004283</v>
      </c>
      <c r="N247" s="119"/>
      <c r="O247" s="76"/>
      <c r="P247" s="233" t="s">
        <v>1071</v>
      </c>
      <c r="Q247" s="119" t="s">
        <v>3830</v>
      </c>
      <c r="R247" s="76"/>
      <c r="S247" s="76"/>
      <c r="T247" s="76"/>
      <c r="U247" s="76"/>
      <c r="V247" s="121"/>
      <c r="W247" s="121"/>
      <c r="X247" s="637">
        <f t="shared" si="6"/>
        <v>4900.0000000000009</v>
      </c>
      <c r="Y247" s="118">
        <f t="shared" si="7"/>
        <v>74900</v>
      </c>
    </row>
    <row r="248" spans="1:25" ht="15.5" x14ac:dyDescent="0.35">
      <c r="A248" s="76"/>
      <c r="B248" s="76"/>
      <c r="C248" s="214"/>
      <c r="D248" s="76"/>
      <c r="E248" s="76"/>
      <c r="F248" s="76"/>
      <c r="G248" s="76"/>
      <c r="H248" s="118"/>
      <c r="I248" s="76"/>
      <c r="J248" s="76"/>
      <c r="K248" s="119"/>
      <c r="L248" s="76"/>
      <c r="M248" s="119"/>
      <c r="N248" s="119"/>
      <c r="O248" s="76"/>
      <c r="P248" s="233"/>
      <c r="Q248" s="119"/>
      <c r="R248" s="76"/>
      <c r="S248" s="76"/>
      <c r="T248" s="76"/>
      <c r="U248" s="76"/>
      <c r="V248" s="121"/>
      <c r="W248" s="121"/>
      <c r="X248" s="637">
        <f t="shared" si="6"/>
        <v>0</v>
      </c>
      <c r="Y248" s="118">
        <f t="shared" si="7"/>
        <v>0</v>
      </c>
    </row>
    <row r="249" spans="1:25" ht="15.5" x14ac:dyDescent="0.35">
      <c r="A249" s="64"/>
      <c r="B249" s="64"/>
      <c r="C249" s="65"/>
      <c r="D249" s="64"/>
      <c r="E249" s="64"/>
      <c r="F249" s="66" t="s">
        <v>1748</v>
      </c>
      <c r="G249" s="64"/>
      <c r="H249" s="67"/>
      <c r="I249" s="64"/>
      <c r="J249" s="64"/>
      <c r="K249" s="68"/>
      <c r="L249" s="68"/>
      <c r="M249" s="68"/>
      <c r="N249" s="68"/>
      <c r="O249" s="64"/>
      <c r="P249" s="220"/>
      <c r="Q249" s="68"/>
      <c r="R249" s="64"/>
      <c r="S249" s="64"/>
      <c r="T249" s="64"/>
      <c r="U249" s="64"/>
      <c r="V249" s="115"/>
      <c r="W249" s="115"/>
      <c r="X249" s="637">
        <f t="shared" si="6"/>
        <v>0</v>
      </c>
      <c r="Y249" s="67">
        <f t="shared" si="7"/>
        <v>0</v>
      </c>
    </row>
    <row r="250" spans="1:25" ht="15.5" x14ac:dyDescent="0.35">
      <c r="A250" s="76"/>
      <c r="B250" s="76"/>
      <c r="C250" s="214"/>
      <c r="D250" s="76"/>
      <c r="E250" s="76"/>
      <c r="F250" s="76" t="s">
        <v>18546</v>
      </c>
      <c r="G250" s="76"/>
      <c r="H250" s="118"/>
      <c r="I250" s="76"/>
      <c r="J250" s="76" t="s">
        <v>1062</v>
      </c>
      <c r="K250" s="119" t="s">
        <v>6193</v>
      </c>
      <c r="L250" s="130" t="s">
        <v>1081</v>
      </c>
      <c r="M250" s="119">
        <v>2009233160</v>
      </c>
      <c r="N250" s="119"/>
      <c r="O250" s="76"/>
      <c r="P250" s="233" t="s">
        <v>6193</v>
      </c>
      <c r="Q250" s="119" t="s">
        <v>1066</v>
      </c>
      <c r="R250" s="76"/>
      <c r="S250" s="76"/>
      <c r="T250" s="76"/>
      <c r="U250" s="76"/>
      <c r="V250" s="121"/>
      <c r="W250" s="121"/>
      <c r="X250" s="637">
        <f t="shared" si="6"/>
        <v>0</v>
      </c>
      <c r="Y250" s="118">
        <f t="shared" si="7"/>
        <v>0</v>
      </c>
    </row>
    <row r="251" spans="1:25" ht="15.5" x14ac:dyDescent="0.35">
      <c r="A251" s="76"/>
      <c r="B251" s="76"/>
      <c r="C251" s="214"/>
      <c r="D251" s="76"/>
      <c r="E251" s="76"/>
      <c r="F251" s="76" t="s">
        <v>18546</v>
      </c>
      <c r="G251" s="76"/>
      <c r="H251" s="118"/>
      <c r="I251" s="76"/>
      <c r="J251" s="76" t="s">
        <v>1062</v>
      </c>
      <c r="K251" s="119" t="s">
        <v>6193</v>
      </c>
      <c r="L251" s="130" t="s">
        <v>1081</v>
      </c>
      <c r="M251" s="119">
        <v>2009233149</v>
      </c>
      <c r="N251" s="119"/>
      <c r="O251" s="76"/>
      <c r="P251" s="233" t="s">
        <v>6193</v>
      </c>
      <c r="Q251" s="119" t="s">
        <v>1066</v>
      </c>
      <c r="R251" s="76"/>
      <c r="S251" s="76"/>
      <c r="T251" s="76"/>
      <c r="U251" s="76"/>
      <c r="V251" s="121"/>
      <c r="W251" s="121"/>
      <c r="X251" s="637">
        <f t="shared" si="6"/>
        <v>0</v>
      </c>
      <c r="Y251" s="118">
        <f t="shared" si="7"/>
        <v>0</v>
      </c>
    </row>
    <row r="252" spans="1:25" ht="15.5" x14ac:dyDescent="0.35">
      <c r="A252" s="76"/>
      <c r="B252" s="76"/>
      <c r="C252" s="214"/>
      <c r="D252" s="76"/>
      <c r="E252" s="76"/>
      <c r="F252" s="76" t="s">
        <v>18546</v>
      </c>
      <c r="G252" s="76"/>
      <c r="H252" s="118"/>
      <c r="I252" s="76"/>
      <c r="J252" s="76" t="s">
        <v>1062</v>
      </c>
      <c r="K252" s="119" t="s">
        <v>6193</v>
      </c>
      <c r="L252" s="130" t="s">
        <v>1081</v>
      </c>
      <c r="M252" s="119">
        <v>2009233159</v>
      </c>
      <c r="N252" s="119"/>
      <c r="O252" s="76"/>
      <c r="P252" s="233" t="s">
        <v>6193</v>
      </c>
      <c r="Q252" s="119" t="s">
        <v>1066</v>
      </c>
      <c r="R252" s="76"/>
      <c r="S252" s="76"/>
      <c r="T252" s="76"/>
      <c r="U252" s="76"/>
      <c r="V252" s="121"/>
      <c r="W252" s="121"/>
      <c r="X252" s="637">
        <f t="shared" si="6"/>
        <v>0</v>
      </c>
      <c r="Y252" s="118">
        <f t="shared" si="7"/>
        <v>0</v>
      </c>
    </row>
    <row r="253" spans="1:25" ht="15.5" x14ac:dyDescent="0.35">
      <c r="A253" s="76"/>
      <c r="B253" s="76"/>
      <c r="C253" s="214"/>
      <c r="D253" s="76"/>
      <c r="E253" s="76"/>
      <c r="F253" s="76" t="s">
        <v>18547</v>
      </c>
      <c r="G253" s="76"/>
      <c r="H253" s="118"/>
      <c r="I253" s="76"/>
      <c r="J253" s="76" t="s">
        <v>1062</v>
      </c>
      <c r="K253" s="119" t="s">
        <v>6193</v>
      </c>
      <c r="L253" s="130" t="s">
        <v>1081</v>
      </c>
      <c r="M253" s="119">
        <v>2009233153</v>
      </c>
      <c r="N253" s="119"/>
      <c r="O253" s="76"/>
      <c r="P253" s="233" t="s">
        <v>6193</v>
      </c>
      <c r="Q253" s="119" t="s">
        <v>1066</v>
      </c>
      <c r="R253" s="76"/>
      <c r="S253" s="76"/>
      <c r="T253" s="76"/>
      <c r="U253" s="76"/>
      <c r="V253" s="121"/>
      <c r="W253" s="121"/>
      <c r="X253" s="637">
        <f t="shared" si="6"/>
        <v>0</v>
      </c>
      <c r="Y253" s="118">
        <f t="shared" si="7"/>
        <v>0</v>
      </c>
    </row>
    <row r="254" spans="1:25" ht="15.5" x14ac:dyDescent="0.35">
      <c r="A254" s="76"/>
      <c r="B254" s="76"/>
      <c r="C254" s="214"/>
      <c r="D254" s="76"/>
      <c r="E254" s="76"/>
      <c r="F254" s="76" t="s">
        <v>18547</v>
      </c>
      <c r="G254" s="76"/>
      <c r="H254" s="118"/>
      <c r="I254" s="76"/>
      <c r="J254" s="76" t="s">
        <v>1062</v>
      </c>
      <c r="K254" s="119" t="s">
        <v>6193</v>
      </c>
      <c r="L254" s="130" t="s">
        <v>1081</v>
      </c>
      <c r="M254" s="119">
        <v>2009233154</v>
      </c>
      <c r="N254" s="119"/>
      <c r="O254" s="76"/>
      <c r="P254" s="233" t="s">
        <v>6193</v>
      </c>
      <c r="Q254" s="119" t="s">
        <v>1066</v>
      </c>
      <c r="R254" s="76"/>
      <c r="S254" s="76"/>
      <c r="T254" s="76"/>
      <c r="U254" s="76"/>
      <c r="V254" s="121"/>
      <c r="W254" s="121"/>
      <c r="X254" s="637">
        <f t="shared" si="6"/>
        <v>0</v>
      </c>
      <c r="Y254" s="118">
        <f t="shared" si="7"/>
        <v>0</v>
      </c>
    </row>
    <row r="255" spans="1:25" ht="15.5" x14ac:dyDescent="0.35">
      <c r="A255" s="76"/>
      <c r="B255" s="76"/>
      <c r="C255" s="214"/>
      <c r="D255" s="76"/>
      <c r="E255" s="76"/>
      <c r="F255" s="76" t="s">
        <v>18548</v>
      </c>
      <c r="G255" s="76"/>
      <c r="H255" s="118"/>
      <c r="I255" s="76"/>
      <c r="J255" s="76" t="s">
        <v>1062</v>
      </c>
      <c r="K255" s="119" t="s">
        <v>6193</v>
      </c>
      <c r="L255" s="130" t="s">
        <v>1081</v>
      </c>
      <c r="M255" s="119">
        <v>2009233157</v>
      </c>
      <c r="N255" s="119"/>
      <c r="O255" s="76"/>
      <c r="P255" s="233" t="s">
        <v>6193</v>
      </c>
      <c r="Q255" s="119" t="s">
        <v>1066</v>
      </c>
      <c r="R255" s="76"/>
      <c r="S255" s="76"/>
      <c r="T255" s="76"/>
      <c r="U255" s="76"/>
      <c r="V255" s="121"/>
      <c r="W255" s="121"/>
      <c r="X255" s="637">
        <f t="shared" si="6"/>
        <v>0</v>
      </c>
      <c r="Y255" s="118">
        <f t="shared" si="7"/>
        <v>0</v>
      </c>
    </row>
    <row r="256" spans="1:25" ht="15.5" x14ac:dyDescent="0.35">
      <c r="A256" s="76"/>
      <c r="B256" s="76"/>
      <c r="C256" s="214"/>
      <c r="D256" s="76"/>
      <c r="E256" s="76"/>
      <c r="F256" s="76" t="s">
        <v>18548</v>
      </c>
      <c r="G256" s="76"/>
      <c r="H256" s="118"/>
      <c r="I256" s="76"/>
      <c r="J256" s="76" t="s">
        <v>1062</v>
      </c>
      <c r="K256" s="119" t="s">
        <v>6193</v>
      </c>
      <c r="L256" s="130" t="s">
        <v>1081</v>
      </c>
      <c r="M256" s="119">
        <v>2009233146</v>
      </c>
      <c r="N256" s="119"/>
      <c r="O256" s="76"/>
      <c r="P256" s="233" t="s">
        <v>6193</v>
      </c>
      <c r="Q256" s="119" t="s">
        <v>1066</v>
      </c>
      <c r="R256" s="76"/>
      <c r="S256" s="76"/>
      <c r="T256" s="76"/>
      <c r="U256" s="76"/>
      <c r="V256" s="121"/>
      <c r="W256" s="121"/>
      <c r="X256" s="637">
        <f t="shared" si="6"/>
        <v>0</v>
      </c>
      <c r="Y256" s="118">
        <f t="shared" si="7"/>
        <v>0</v>
      </c>
    </row>
    <row r="257" spans="1:25" ht="15.5" x14ac:dyDescent="0.35">
      <c r="A257" s="76"/>
      <c r="B257" s="76"/>
      <c r="C257" s="214"/>
      <c r="D257" s="76"/>
      <c r="E257" s="76"/>
      <c r="F257" s="76" t="s">
        <v>18548</v>
      </c>
      <c r="G257" s="76"/>
      <c r="H257" s="118"/>
      <c r="I257" s="76"/>
      <c r="J257" s="76" t="s">
        <v>1062</v>
      </c>
      <c r="K257" s="119" t="s">
        <v>6193</v>
      </c>
      <c r="L257" s="130" t="s">
        <v>1081</v>
      </c>
      <c r="M257" s="119">
        <v>2009233152</v>
      </c>
      <c r="N257" s="119"/>
      <c r="O257" s="76"/>
      <c r="P257" s="233" t="s">
        <v>6193</v>
      </c>
      <c r="Q257" s="119" t="s">
        <v>1066</v>
      </c>
      <c r="R257" s="76"/>
      <c r="S257" s="76"/>
      <c r="T257" s="76"/>
      <c r="U257" s="76"/>
      <c r="V257" s="121"/>
      <c r="W257" s="121"/>
      <c r="X257" s="637">
        <f t="shared" si="6"/>
        <v>0</v>
      </c>
      <c r="Y257" s="118">
        <f t="shared" si="7"/>
        <v>0</v>
      </c>
    </row>
    <row r="258" spans="1:25" ht="15.5" x14ac:dyDescent="0.35">
      <c r="A258" s="76"/>
      <c r="B258" s="76"/>
      <c r="C258" s="214"/>
      <c r="D258" s="76"/>
      <c r="E258" s="76"/>
      <c r="F258" s="76" t="s">
        <v>18549</v>
      </c>
      <c r="G258" s="76"/>
      <c r="H258" s="118"/>
      <c r="I258" s="76"/>
      <c r="J258" s="76" t="s">
        <v>1062</v>
      </c>
      <c r="K258" s="119" t="s">
        <v>6193</v>
      </c>
      <c r="L258" s="130" t="s">
        <v>1081</v>
      </c>
      <c r="M258" s="119">
        <v>2009233156</v>
      </c>
      <c r="N258" s="119"/>
      <c r="O258" s="76"/>
      <c r="P258" s="233" t="s">
        <v>6193</v>
      </c>
      <c r="Q258" s="119" t="s">
        <v>1066</v>
      </c>
      <c r="R258" s="76"/>
      <c r="S258" s="76"/>
      <c r="T258" s="76"/>
      <c r="U258" s="76"/>
      <c r="V258" s="121"/>
      <c r="W258" s="121"/>
      <c r="X258" s="637">
        <f t="shared" si="6"/>
        <v>0</v>
      </c>
      <c r="Y258" s="118">
        <f t="shared" si="7"/>
        <v>0</v>
      </c>
    </row>
    <row r="259" spans="1:25" ht="15.5" x14ac:dyDescent="0.35">
      <c r="A259" s="76"/>
      <c r="B259" s="76"/>
      <c r="C259" s="214"/>
      <c r="D259" s="76"/>
      <c r="E259" s="76"/>
      <c r="F259" s="76" t="s">
        <v>18549</v>
      </c>
      <c r="G259" s="76"/>
      <c r="H259" s="118"/>
      <c r="I259" s="76"/>
      <c r="J259" s="76" t="s">
        <v>1062</v>
      </c>
      <c r="K259" s="119" t="s">
        <v>6193</v>
      </c>
      <c r="L259" s="130" t="s">
        <v>1081</v>
      </c>
      <c r="M259" s="119">
        <v>2009233162</v>
      </c>
      <c r="N259" s="119"/>
      <c r="O259" s="76"/>
      <c r="P259" s="233" t="s">
        <v>6193</v>
      </c>
      <c r="Q259" s="119" t="s">
        <v>1066</v>
      </c>
      <c r="R259" s="76"/>
      <c r="S259" s="76"/>
      <c r="T259" s="76"/>
      <c r="U259" s="76"/>
      <c r="V259" s="121"/>
      <c r="W259" s="121"/>
      <c r="X259" s="637">
        <f t="shared" si="6"/>
        <v>0</v>
      </c>
      <c r="Y259" s="118">
        <f t="shared" si="7"/>
        <v>0</v>
      </c>
    </row>
    <row r="260" spans="1:25" ht="15.5" x14ac:dyDescent="0.35">
      <c r="A260" s="76"/>
      <c r="B260" s="76"/>
      <c r="C260" s="214"/>
      <c r="D260" s="76"/>
      <c r="E260" s="76"/>
      <c r="F260" s="76" t="s">
        <v>18549</v>
      </c>
      <c r="G260" s="76"/>
      <c r="H260" s="118"/>
      <c r="I260" s="76"/>
      <c r="J260" s="76" t="s">
        <v>1062</v>
      </c>
      <c r="K260" s="119" t="s">
        <v>6193</v>
      </c>
      <c r="L260" s="130" t="s">
        <v>1081</v>
      </c>
      <c r="M260" s="119">
        <v>2009233151</v>
      </c>
      <c r="N260" s="119"/>
      <c r="O260" s="76"/>
      <c r="P260" s="233" t="s">
        <v>6193</v>
      </c>
      <c r="Q260" s="119" t="s">
        <v>1066</v>
      </c>
      <c r="R260" s="76"/>
      <c r="S260" s="76"/>
      <c r="T260" s="76"/>
      <c r="U260" s="76"/>
      <c r="V260" s="121"/>
      <c r="W260" s="121"/>
      <c r="X260" s="637">
        <f t="shared" si="6"/>
        <v>0</v>
      </c>
      <c r="Y260" s="118">
        <f t="shared" si="7"/>
        <v>0</v>
      </c>
    </row>
    <row r="261" spans="1:25" ht="15.5" x14ac:dyDescent="0.35">
      <c r="A261" s="76" t="s">
        <v>1071</v>
      </c>
      <c r="B261" s="76"/>
      <c r="C261" s="214"/>
      <c r="D261" s="76"/>
      <c r="E261" s="76"/>
      <c r="F261" s="76" t="s">
        <v>18550</v>
      </c>
      <c r="G261" s="76"/>
      <c r="H261" s="118"/>
      <c r="I261" s="76"/>
      <c r="J261" s="76" t="s">
        <v>18551</v>
      </c>
      <c r="K261" s="119" t="s">
        <v>6193</v>
      </c>
      <c r="L261" s="130" t="s">
        <v>3381</v>
      </c>
      <c r="M261" s="119" t="s">
        <v>3382</v>
      </c>
      <c r="N261" s="119"/>
      <c r="O261" s="76"/>
      <c r="P261" s="233" t="s">
        <v>6193</v>
      </c>
      <c r="Q261" s="119" t="s">
        <v>3383</v>
      </c>
      <c r="R261" s="76"/>
      <c r="S261" s="76"/>
      <c r="T261" s="76"/>
      <c r="U261" s="76"/>
      <c r="V261" s="121"/>
      <c r="W261" s="121"/>
      <c r="X261" s="637">
        <f t="shared" si="6"/>
        <v>0</v>
      </c>
      <c r="Y261" s="118">
        <f t="shared" si="7"/>
        <v>0</v>
      </c>
    </row>
    <row r="262" spans="1:25" ht="15.5" x14ac:dyDescent="0.35">
      <c r="A262" s="76"/>
      <c r="B262" s="76"/>
      <c r="C262" s="214"/>
      <c r="D262" s="76"/>
      <c r="E262" s="76"/>
      <c r="F262" s="76" t="s">
        <v>18552</v>
      </c>
      <c r="G262" s="76"/>
      <c r="H262" s="118"/>
      <c r="I262" s="76"/>
      <c r="J262" s="76" t="s">
        <v>1062</v>
      </c>
      <c r="K262" s="119" t="s">
        <v>6193</v>
      </c>
      <c r="L262" s="130" t="s">
        <v>1081</v>
      </c>
      <c r="M262" s="119">
        <v>2009233145</v>
      </c>
      <c r="N262" s="119"/>
      <c r="O262" s="76"/>
      <c r="P262" s="233" t="s">
        <v>6193</v>
      </c>
      <c r="Q262" s="119" t="s">
        <v>1066</v>
      </c>
      <c r="R262" s="76"/>
      <c r="S262" s="76"/>
      <c r="T262" s="76"/>
      <c r="U262" s="76"/>
      <c r="V262" s="121"/>
      <c r="W262" s="121"/>
      <c r="X262" s="637">
        <f t="shared" ref="X262:X288" si="8">H262*X$4</f>
        <v>0</v>
      </c>
      <c r="Y262" s="118">
        <f t="shared" ref="Y262:Y288" si="9">H262+X262</f>
        <v>0</v>
      </c>
    </row>
    <row r="263" spans="1:25" ht="15.5" x14ac:dyDescent="0.35">
      <c r="A263" s="76"/>
      <c r="B263" s="76"/>
      <c r="C263" s="214"/>
      <c r="D263" s="76"/>
      <c r="E263" s="76"/>
      <c r="F263" s="76" t="s">
        <v>18552</v>
      </c>
      <c r="G263" s="76"/>
      <c r="H263" s="118"/>
      <c r="I263" s="76"/>
      <c r="J263" s="76" t="s">
        <v>1062</v>
      </c>
      <c r="K263" s="119" t="s">
        <v>6193</v>
      </c>
      <c r="L263" s="130" t="s">
        <v>1081</v>
      </c>
      <c r="M263" s="119">
        <v>2009233148</v>
      </c>
      <c r="N263" s="119"/>
      <c r="O263" s="76"/>
      <c r="P263" s="233" t="s">
        <v>6193</v>
      </c>
      <c r="Q263" s="119" t="s">
        <v>1066</v>
      </c>
      <c r="R263" s="76"/>
      <c r="S263" s="76"/>
      <c r="T263" s="76"/>
      <c r="U263" s="76"/>
      <c r="V263" s="121"/>
      <c r="W263" s="121"/>
      <c r="X263" s="637">
        <f t="shared" si="8"/>
        <v>0</v>
      </c>
      <c r="Y263" s="118">
        <f t="shared" si="9"/>
        <v>0</v>
      </c>
    </row>
    <row r="264" spans="1:25" ht="15.5" x14ac:dyDescent="0.35">
      <c r="A264" s="76"/>
      <c r="B264" s="76"/>
      <c r="C264" s="214"/>
      <c r="D264" s="76"/>
      <c r="E264" s="76"/>
      <c r="F264" s="76" t="s">
        <v>18553</v>
      </c>
      <c r="G264" s="76"/>
      <c r="H264" s="118"/>
      <c r="I264" s="76"/>
      <c r="J264" s="76" t="s">
        <v>1062</v>
      </c>
      <c r="K264" s="119" t="s">
        <v>6193</v>
      </c>
      <c r="L264" s="130" t="s">
        <v>1081</v>
      </c>
      <c r="M264" s="119">
        <v>2009233163</v>
      </c>
      <c r="N264" s="119"/>
      <c r="O264" s="76"/>
      <c r="P264" s="233" t="s">
        <v>6193</v>
      </c>
      <c r="Q264" s="119" t="s">
        <v>1066</v>
      </c>
      <c r="R264" s="76"/>
      <c r="S264" s="76"/>
      <c r="T264" s="76"/>
      <c r="U264" s="76"/>
      <c r="V264" s="121"/>
      <c r="W264" s="121"/>
      <c r="X264" s="637">
        <f t="shared" si="8"/>
        <v>0</v>
      </c>
      <c r="Y264" s="118">
        <f t="shared" si="9"/>
        <v>0</v>
      </c>
    </row>
    <row r="265" spans="1:25" ht="15.5" x14ac:dyDescent="0.35">
      <c r="A265" s="76"/>
      <c r="B265" s="76"/>
      <c r="C265" s="214"/>
      <c r="D265" s="76"/>
      <c r="E265" s="76"/>
      <c r="F265" s="76" t="s">
        <v>18553</v>
      </c>
      <c r="G265" s="76"/>
      <c r="H265" s="118"/>
      <c r="I265" s="76"/>
      <c r="J265" s="76" t="s">
        <v>1062</v>
      </c>
      <c r="K265" s="119" t="s">
        <v>6193</v>
      </c>
      <c r="L265" s="130" t="s">
        <v>1081</v>
      </c>
      <c r="M265" s="119">
        <v>2009233147</v>
      </c>
      <c r="N265" s="119"/>
      <c r="O265" s="76"/>
      <c r="P265" s="233" t="s">
        <v>6193</v>
      </c>
      <c r="Q265" s="119" t="s">
        <v>1066</v>
      </c>
      <c r="R265" s="76"/>
      <c r="S265" s="76"/>
      <c r="T265" s="76"/>
      <c r="U265" s="76"/>
      <c r="V265" s="121"/>
      <c r="W265" s="121"/>
      <c r="X265" s="637">
        <f t="shared" si="8"/>
        <v>0</v>
      </c>
      <c r="Y265" s="118">
        <f t="shared" si="9"/>
        <v>0</v>
      </c>
    </row>
    <row r="266" spans="1:25" ht="15.5" x14ac:dyDescent="0.35">
      <c r="A266" s="76"/>
      <c r="B266" s="76"/>
      <c r="C266" s="214"/>
      <c r="D266" s="76"/>
      <c r="E266" s="76"/>
      <c r="F266" s="76" t="s">
        <v>18553</v>
      </c>
      <c r="G266" s="76"/>
      <c r="H266" s="118"/>
      <c r="I266" s="76"/>
      <c r="J266" s="76" t="s">
        <v>1062</v>
      </c>
      <c r="K266" s="119" t="s">
        <v>6193</v>
      </c>
      <c r="L266" s="130" t="s">
        <v>1081</v>
      </c>
      <c r="M266" s="119">
        <v>2009233144</v>
      </c>
      <c r="N266" s="119"/>
      <c r="O266" s="76"/>
      <c r="P266" s="233" t="s">
        <v>6193</v>
      </c>
      <c r="Q266" s="119" t="s">
        <v>1066</v>
      </c>
      <c r="R266" s="76"/>
      <c r="S266" s="76"/>
      <c r="T266" s="76"/>
      <c r="U266" s="76"/>
      <c r="V266" s="121"/>
      <c r="W266" s="121"/>
      <c r="X266" s="637">
        <f t="shared" si="8"/>
        <v>0</v>
      </c>
      <c r="Y266" s="118">
        <f t="shared" si="9"/>
        <v>0</v>
      </c>
    </row>
    <row r="267" spans="1:25" ht="15.5" x14ac:dyDescent="0.35">
      <c r="A267" s="76"/>
      <c r="B267" s="76"/>
      <c r="C267" s="214"/>
      <c r="D267" s="76"/>
      <c r="E267" s="76"/>
      <c r="F267" s="76" t="s">
        <v>18554</v>
      </c>
      <c r="G267" s="76"/>
      <c r="H267" s="118"/>
      <c r="I267" s="76"/>
      <c r="J267" s="76" t="s">
        <v>1062</v>
      </c>
      <c r="K267" s="119" t="s">
        <v>6193</v>
      </c>
      <c r="L267" s="130" t="s">
        <v>1081</v>
      </c>
      <c r="M267" s="119">
        <v>2009233161</v>
      </c>
      <c r="N267" s="119"/>
      <c r="O267" s="76"/>
      <c r="P267" s="233" t="s">
        <v>6193</v>
      </c>
      <c r="Q267" s="119" t="s">
        <v>1066</v>
      </c>
      <c r="R267" s="76"/>
      <c r="S267" s="76"/>
      <c r="T267" s="76"/>
      <c r="U267" s="76"/>
      <c r="V267" s="121"/>
      <c r="W267" s="121"/>
      <c r="X267" s="637">
        <f t="shared" si="8"/>
        <v>0</v>
      </c>
      <c r="Y267" s="118">
        <f t="shared" si="9"/>
        <v>0</v>
      </c>
    </row>
    <row r="268" spans="1:25" ht="15.5" x14ac:dyDescent="0.35">
      <c r="A268" s="76"/>
      <c r="B268" s="76"/>
      <c r="C268" s="214"/>
      <c r="D268" s="76"/>
      <c r="E268" s="76"/>
      <c r="F268" s="76" t="s">
        <v>18554</v>
      </c>
      <c r="G268" s="76"/>
      <c r="H268" s="118"/>
      <c r="I268" s="76"/>
      <c r="J268" s="76" t="s">
        <v>1062</v>
      </c>
      <c r="K268" s="119" t="s">
        <v>6193</v>
      </c>
      <c r="L268" s="130" t="s">
        <v>1081</v>
      </c>
      <c r="M268" s="119">
        <v>2009233155</v>
      </c>
      <c r="N268" s="119"/>
      <c r="O268" s="76"/>
      <c r="P268" s="233" t="s">
        <v>6193</v>
      </c>
      <c r="Q268" s="119" t="s">
        <v>1066</v>
      </c>
      <c r="R268" s="76"/>
      <c r="S268" s="76"/>
      <c r="T268" s="76"/>
      <c r="U268" s="76"/>
      <c r="V268" s="121"/>
      <c r="W268" s="121"/>
      <c r="X268" s="637">
        <f t="shared" si="8"/>
        <v>0</v>
      </c>
      <c r="Y268" s="118">
        <f t="shared" si="9"/>
        <v>0</v>
      </c>
    </row>
    <row r="269" spans="1:25" ht="15.5" x14ac:dyDescent="0.35">
      <c r="A269" s="76"/>
      <c r="B269" s="76"/>
      <c r="C269" s="214"/>
      <c r="D269" s="76"/>
      <c r="E269" s="76"/>
      <c r="F269" s="76" t="s">
        <v>18554</v>
      </c>
      <c r="G269" s="76"/>
      <c r="H269" s="118"/>
      <c r="I269" s="76"/>
      <c r="J269" s="76" t="s">
        <v>1062</v>
      </c>
      <c r="K269" s="119" t="s">
        <v>6193</v>
      </c>
      <c r="L269" s="130" t="s">
        <v>1081</v>
      </c>
      <c r="M269" s="119">
        <v>2009233158</v>
      </c>
      <c r="N269" s="119"/>
      <c r="O269" s="76"/>
      <c r="P269" s="233" t="s">
        <v>6193</v>
      </c>
      <c r="Q269" s="119" t="s">
        <v>1066</v>
      </c>
      <c r="R269" s="76"/>
      <c r="S269" s="76"/>
      <c r="T269" s="76"/>
      <c r="U269" s="76"/>
      <c r="V269" s="121"/>
      <c r="W269" s="121"/>
      <c r="X269" s="637">
        <f t="shared" si="8"/>
        <v>0</v>
      </c>
      <c r="Y269" s="118">
        <f t="shared" si="9"/>
        <v>0</v>
      </c>
    </row>
    <row r="270" spans="1:25" ht="15.5" x14ac:dyDescent="0.35">
      <c r="A270" s="76"/>
      <c r="B270" s="76"/>
      <c r="C270" s="214"/>
      <c r="D270" s="76"/>
      <c r="E270" s="76"/>
      <c r="F270" s="76" t="s">
        <v>18555</v>
      </c>
      <c r="G270" s="76"/>
      <c r="H270" s="118"/>
      <c r="I270" s="76"/>
      <c r="J270" s="76" t="s">
        <v>1062</v>
      </c>
      <c r="K270" s="119" t="s">
        <v>6193</v>
      </c>
      <c r="L270" s="130" t="s">
        <v>1081</v>
      </c>
      <c r="M270" s="119">
        <v>2009233150</v>
      </c>
      <c r="N270" s="119"/>
      <c r="O270" s="76"/>
      <c r="P270" s="233" t="s">
        <v>6193</v>
      </c>
      <c r="Q270" s="119" t="s">
        <v>1066</v>
      </c>
      <c r="R270" s="76"/>
      <c r="S270" s="76"/>
      <c r="T270" s="76"/>
      <c r="U270" s="76"/>
      <c r="V270" s="121"/>
      <c r="W270" s="121"/>
      <c r="X270" s="637">
        <f t="shared" si="8"/>
        <v>0</v>
      </c>
      <c r="Y270" s="118">
        <f t="shared" si="9"/>
        <v>0</v>
      </c>
    </row>
    <row r="271" spans="1:25" ht="15.5" x14ac:dyDescent="0.35">
      <c r="A271" s="69"/>
      <c r="B271" s="69"/>
      <c r="C271" s="213"/>
      <c r="D271" s="69"/>
      <c r="E271" s="69"/>
      <c r="F271" s="69" t="s">
        <v>18556</v>
      </c>
      <c r="G271" s="69"/>
      <c r="H271" s="74"/>
      <c r="I271" s="69"/>
      <c r="J271" s="76" t="s">
        <v>18551</v>
      </c>
      <c r="K271" s="119" t="s">
        <v>6193</v>
      </c>
      <c r="L271" s="130" t="s">
        <v>3381</v>
      </c>
      <c r="M271" s="119" t="s">
        <v>18557</v>
      </c>
      <c r="N271" s="119"/>
      <c r="O271" s="76"/>
      <c r="P271" s="233" t="s">
        <v>6193</v>
      </c>
      <c r="Q271" s="119" t="s">
        <v>3383</v>
      </c>
      <c r="R271" s="69"/>
      <c r="S271" s="69"/>
      <c r="T271" s="69"/>
      <c r="U271" s="69"/>
      <c r="V271" s="121"/>
      <c r="W271" s="121"/>
      <c r="X271" s="637">
        <f t="shared" si="8"/>
        <v>0</v>
      </c>
      <c r="Y271" s="74">
        <f t="shared" si="9"/>
        <v>0</v>
      </c>
    </row>
    <row r="272" spans="1:25" ht="15.5" x14ac:dyDescent="0.35">
      <c r="A272" s="69"/>
      <c r="B272" s="69"/>
      <c r="C272" s="213"/>
      <c r="D272" s="69"/>
      <c r="E272" s="69"/>
      <c r="F272" s="69" t="s">
        <v>18558</v>
      </c>
      <c r="G272" s="69"/>
      <c r="H272" s="74"/>
      <c r="I272" s="69"/>
      <c r="J272" s="76" t="s">
        <v>18551</v>
      </c>
      <c r="K272" s="119" t="s">
        <v>6193</v>
      </c>
      <c r="L272" s="130" t="s">
        <v>3381</v>
      </c>
      <c r="M272" s="119" t="s">
        <v>18557</v>
      </c>
      <c r="N272" s="119"/>
      <c r="O272" s="76"/>
      <c r="P272" s="233" t="s">
        <v>6193</v>
      </c>
      <c r="Q272" s="119" t="s">
        <v>3383</v>
      </c>
      <c r="R272" s="69"/>
      <c r="S272" s="69"/>
      <c r="T272" s="69"/>
      <c r="U272" s="69"/>
      <c r="V272" s="121"/>
      <c r="W272" s="121"/>
      <c r="X272" s="637">
        <f t="shared" si="8"/>
        <v>0</v>
      </c>
      <c r="Y272" s="74">
        <f t="shared" si="9"/>
        <v>0</v>
      </c>
    </row>
    <row r="273" spans="1:25" ht="15.5" x14ac:dyDescent="0.35">
      <c r="A273" s="69"/>
      <c r="B273" s="69"/>
      <c r="C273" s="213"/>
      <c r="D273" s="69"/>
      <c r="E273" s="69"/>
      <c r="F273" s="69"/>
      <c r="G273" s="69"/>
      <c r="H273" s="74">
        <v>4000000</v>
      </c>
      <c r="I273" s="69"/>
      <c r="J273" s="76"/>
      <c r="K273" s="75"/>
      <c r="L273" s="130"/>
      <c r="M273" s="119"/>
      <c r="N273" s="75"/>
      <c r="O273" s="69"/>
      <c r="P273" s="226"/>
      <c r="Q273" s="75"/>
      <c r="R273" s="69"/>
      <c r="S273" s="69"/>
      <c r="T273" s="69"/>
      <c r="U273" s="69"/>
      <c r="V273" s="121"/>
      <c r="W273" s="121"/>
      <c r="X273" s="637">
        <f t="shared" si="8"/>
        <v>280000</v>
      </c>
      <c r="Y273" s="74">
        <f t="shared" si="9"/>
        <v>4280000</v>
      </c>
    </row>
    <row r="274" spans="1:25" ht="15.5" x14ac:dyDescent="0.35">
      <c r="A274" s="64"/>
      <c r="B274" s="64"/>
      <c r="C274" s="65"/>
      <c r="D274" s="64"/>
      <c r="E274" s="64"/>
      <c r="F274" s="66" t="s">
        <v>1572</v>
      </c>
      <c r="G274" s="64"/>
      <c r="H274" s="67"/>
      <c r="I274" s="64"/>
      <c r="J274" s="64"/>
      <c r="K274" s="68"/>
      <c r="L274" s="68"/>
      <c r="M274" s="68"/>
      <c r="N274" s="68"/>
      <c r="O274" s="64"/>
      <c r="P274" s="220"/>
      <c r="Q274" s="68"/>
      <c r="R274" s="64"/>
      <c r="S274" s="64"/>
      <c r="T274" s="64"/>
      <c r="U274" s="64"/>
      <c r="V274" s="115"/>
      <c r="W274" s="115"/>
      <c r="X274" s="637">
        <f t="shared" si="8"/>
        <v>0</v>
      </c>
      <c r="Y274" s="67">
        <f t="shared" si="9"/>
        <v>0</v>
      </c>
    </row>
    <row r="275" spans="1:25" ht="15.5" x14ac:dyDescent="0.35">
      <c r="A275" s="76"/>
      <c r="B275" s="76"/>
      <c r="C275" s="214"/>
      <c r="D275" s="76"/>
      <c r="E275" s="76"/>
      <c r="F275" s="76" t="s">
        <v>18559</v>
      </c>
      <c r="G275" s="76"/>
      <c r="H275" s="118"/>
      <c r="I275" s="76"/>
      <c r="J275" s="76" t="s">
        <v>1062</v>
      </c>
      <c r="K275" s="119" t="s">
        <v>6193</v>
      </c>
      <c r="L275" s="76" t="s">
        <v>8023</v>
      </c>
      <c r="M275" s="119">
        <v>2010314146</v>
      </c>
      <c r="N275" s="119"/>
      <c r="O275" s="76"/>
      <c r="P275" s="233" t="s">
        <v>6193</v>
      </c>
      <c r="Q275" s="119" t="s">
        <v>18560</v>
      </c>
      <c r="R275" s="76"/>
      <c r="S275" s="76"/>
      <c r="T275" s="76"/>
      <c r="U275" s="76"/>
      <c r="V275" s="121"/>
      <c r="W275" s="121"/>
      <c r="X275" s="637">
        <f t="shared" si="8"/>
        <v>0</v>
      </c>
      <c r="Y275" s="118">
        <f t="shared" si="9"/>
        <v>0</v>
      </c>
    </row>
    <row r="276" spans="1:25" ht="15.5" x14ac:dyDescent="0.35">
      <c r="A276" s="76"/>
      <c r="B276" s="76"/>
      <c r="C276" s="214"/>
      <c r="D276" s="76"/>
      <c r="E276" s="76"/>
      <c r="F276" s="79" t="s">
        <v>18561</v>
      </c>
      <c r="G276" s="76"/>
      <c r="H276" s="118"/>
      <c r="I276" s="76"/>
      <c r="J276" s="76" t="s">
        <v>1062</v>
      </c>
      <c r="K276" s="119" t="s">
        <v>6193</v>
      </c>
      <c r="L276" s="76" t="s">
        <v>1198</v>
      </c>
      <c r="M276" s="119">
        <v>2010301055</v>
      </c>
      <c r="N276" s="119"/>
      <c r="O276" s="76"/>
      <c r="P276" s="233" t="s">
        <v>1226</v>
      </c>
      <c r="Q276" s="119" t="s">
        <v>3302</v>
      </c>
      <c r="R276" s="76"/>
      <c r="S276" s="76"/>
      <c r="T276" s="76"/>
      <c r="U276" s="76"/>
      <c r="V276" s="121"/>
      <c r="W276" s="121"/>
      <c r="X276" s="637">
        <f t="shared" si="8"/>
        <v>0</v>
      </c>
      <c r="Y276" s="118">
        <f t="shared" si="9"/>
        <v>0</v>
      </c>
    </row>
    <row r="277" spans="1:25" ht="15.5" x14ac:dyDescent="0.35">
      <c r="A277" s="76"/>
      <c r="B277" s="76"/>
      <c r="C277" s="214"/>
      <c r="D277" s="76"/>
      <c r="E277" s="76"/>
      <c r="F277" s="79" t="s">
        <v>18562</v>
      </c>
      <c r="G277" s="76"/>
      <c r="H277" s="118"/>
      <c r="I277" s="76"/>
      <c r="J277" s="76" t="s">
        <v>1062</v>
      </c>
      <c r="K277" s="119" t="s">
        <v>6193</v>
      </c>
      <c r="L277" s="76" t="s">
        <v>1198</v>
      </c>
      <c r="M277" s="119">
        <v>2010301056</v>
      </c>
      <c r="N277" s="119"/>
      <c r="O277" s="76"/>
      <c r="P277" s="233" t="s">
        <v>1226</v>
      </c>
      <c r="Q277" s="119" t="s">
        <v>3302</v>
      </c>
      <c r="R277" s="76"/>
      <c r="S277" s="76"/>
      <c r="T277" s="76"/>
      <c r="U277" s="76"/>
      <c r="V277" s="121"/>
      <c r="W277" s="121"/>
      <c r="X277" s="637">
        <f t="shared" si="8"/>
        <v>0</v>
      </c>
      <c r="Y277" s="118">
        <f t="shared" si="9"/>
        <v>0</v>
      </c>
    </row>
    <row r="278" spans="1:25" s="100" customFormat="1" ht="15.5" x14ac:dyDescent="0.35">
      <c r="A278" s="76"/>
      <c r="B278" s="76"/>
      <c r="C278" s="76"/>
      <c r="D278" s="76"/>
      <c r="E278" s="76"/>
      <c r="F278" s="79" t="s">
        <v>18563</v>
      </c>
      <c r="G278" s="76"/>
      <c r="H278" s="118"/>
      <c r="I278" s="76"/>
      <c r="J278" s="42" t="s">
        <v>7787</v>
      </c>
      <c r="K278" s="119"/>
      <c r="L278" s="42"/>
      <c r="M278" s="381"/>
      <c r="N278" s="242"/>
      <c r="O278" s="42"/>
      <c r="P278" s="372"/>
      <c r="Q278" s="242"/>
      <c r="R278" s="42"/>
      <c r="S278" s="42"/>
      <c r="T278" s="42"/>
      <c r="U278" s="42"/>
      <c r="V278" s="243"/>
      <c r="W278" s="243"/>
      <c r="X278" s="637">
        <f t="shared" si="8"/>
        <v>0</v>
      </c>
      <c r="Y278" s="118">
        <f t="shared" si="9"/>
        <v>0</v>
      </c>
    </row>
    <row r="279" spans="1:25" s="100" customFormat="1" ht="15.5" x14ac:dyDescent="0.35">
      <c r="A279" s="76"/>
      <c r="B279" s="76"/>
      <c r="C279" s="214"/>
      <c r="D279" s="76"/>
      <c r="E279" s="76"/>
      <c r="F279" s="79"/>
      <c r="G279" s="76"/>
      <c r="H279" s="118">
        <v>4000000</v>
      </c>
      <c r="I279" s="76"/>
      <c r="J279" s="42"/>
      <c r="K279" s="241"/>
      <c r="L279" s="42"/>
      <c r="M279" s="381"/>
      <c r="N279" s="242"/>
      <c r="O279" s="42"/>
      <c r="P279" s="372"/>
      <c r="Q279" s="242"/>
      <c r="R279" s="42"/>
      <c r="S279" s="42"/>
      <c r="T279" s="42"/>
      <c r="U279" s="42"/>
      <c r="V279" s="243"/>
      <c r="W279" s="243"/>
      <c r="X279" s="637">
        <f t="shared" si="8"/>
        <v>280000</v>
      </c>
      <c r="Y279" s="118">
        <f t="shared" si="9"/>
        <v>4280000</v>
      </c>
    </row>
    <row r="280" spans="1:25" ht="15.5" x14ac:dyDescent="0.35">
      <c r="A280" s="64"/>
      <c r="B280" s="64"/>
      <c r="C280" s="65"/>
      <c r="D280" s="64"/>
      <c r="E280" s="64"/>
      <c r="F280" s="96" t="s">
        <v>1582</v>
      </c>
      <c r="G280" s="64"/>
      <c r="H280" s="67"/>
      <c r="I280" s="64"/>
      <c r="J280" s="64"/>
      <c r="K280" s="68"/>
      <c r="L280" s="68"/>
      <c r="M280" s="68"/>
      <c r="N280" s="68"/>
      <c r="O280" s="64"/>
      <c r="P280" s="220"/>
      <c r="Q280" s="68"/>
      <c r="R280" s="64"/>
      <c r="S280" s="64"/>
      <c r="T280" s="64"/>
      <c r="U280" s="64"/>
      <c r="V280" s="115"/>
      <c r="W280" s="115"/>
      <c r="X280" s="637">
        <f t="shared" si="8"/>
        <v>0</v>
      </c>
      <c r="Y280" s="67">
        <f t="shared" si="9"/>
        <v>0</v>
      </c>
    </row>
    <row r="281" spans="1:25" ht="15.5" x14ac:dyDescent="0.35">
      <c r="A281" s="69"/>
      <c r="B281" s="69"/>
      <c r="C281" s="213"/>
      <c r="D281" s="69"/>
      <c r="E281" s="69"/>
      <c r="F281" s="79" t="s">
        <v>18564</v>
      </c>
      <c r="G281" s="69"/>
      <c r="H281" s="74"/>
      <c r="I281" s="69"/>
      <c r="J281" s="69" t="s">
        <v>1765</v>
      </c>
      <c r="K281" s="69" t="s">
        <v>1765</v>
      </c>
      <c r="L281" s="69" t="s">
        <v>1765</v>
      </c>
      <c r="M281" s="69" t="s">
        <v>1765</v>
      </c>
      <c r="N281" s="69"/>
      <c r="O281" s="69"/>
      <c r="P281" s="69" t="s">
        <v>1765</v>
      </c>
      <c r="Q281" s="69" t="s">
        <v>1765</v>
      </c>
      <c r="R281" s="69"/>
      <c r="S281" s="69"/>
      <c r="T281" s="69"/>
      <c r="U281" s="69"/>
      <c r="V281" s="116"/>
      <c r="W281" s="121"/>
      <c r="X281" s="637">
        <f t="shared" si="8"/>
        <v>0</v>
      </c>
      <c r="Y281" s="74">
        <f t="shared" si="9"/>
        <v>0</v>
      </c>
    </row>
    <row r="282" spans="1:25" ht="15.5" x14ac:dyDescent="0.35">
      <c r="A282" s="69"/>
      <c r="B282" s="69"/>
      <c r="C282" s="213"/>
      <c r="D282" s="69"/>
      <c r="E282" s="69"/>
      <c r="F282" s="79" t="s">
        <v>18565</v>
      </c>
      <c r="G282" s="69"/>
      <c r="H282" s="74"/>
      <c r="I282" s="69"/>
      <c r="J282" s="69" t="s">
        <v>1214</v>
      </c>
      <c r="K282" s="75">
        <v>2009</v>
      </c>
      <c r="L282" s="75" t="s">
        <v>18566</v>
      </c>
      <c r="M282" s="131" t="s">
        <v>18567</v>
      </c>
      <c r="N282" s="75"/>
      <c r="O282" s="69"/>
      <c r="P282" s="226" t="s">
        <v>2386</v>
      </c>
      <c r="Q282" s="75" t="s">
        <v>16254</v>
      </c>
      <c r="R282" s="69"/>
      <c r="S282" s="69"/>
      <c r="T282" s="69"/>
      <c r="U282" s="69"/>
      <c r="V282" s="116"/>
      <c r="W282" s="121"/>
      <c r="X282" s="637">
        <f t="shared" si="8"/>
        <v>0</v>
      </c>
      <c r="Y282" s="74">
        <f t="shared" si="9"/>
        <v>0</v>
      </c>
    </row>
    <row r="283" spans="1:25" ht="15.5" x14ac:dyDescent="0.35">
      <c r="A283" s="69"/>
      <c r="B283" s="69"/>
      <c r="C283" s="213"/>
      <c r="D283" s="69"/>
      <c r="E283" s="69"/>
      <c r="F283" s="79" t="s">
        <v>18568</v>
      </c>
      <c r="G283" s="69"/>
      <c r="H283" s="74"/>
      <c r="I283" s="69"/>
      <c r="J283" s="69" t="s">
        <v>1214</v>
      </c>
      <c r="K283" s="75">
        <v>2009</v>
      </c>
      <c r="L283" s="75" t="s">
        <v>18569</v>
      </c>
      <c r="M283" s="131" t="s">
        <v>18570</v>
      </c>
      <c r="N283" s="75"/>
      <c r="O283" s="69"/>
      <c r="P283" s="226" t="s">
        <v>2386</v>
      </c>
      <c r="Q283" s="75" t="s">
        <v>16254</v>
      </c>
      <c r="R283" s="69"/>
      <c r="S283" s="69"/>
      <c r="T283" s="69"/>
      <c r="U283" s="69"/>
      <c r="V283" s="116"/>
      <c r="W283" s="121"/>
      <c r="X283" s="637">
        <f t="shared" si="8"/>
        <v>0</v>
      </c>
      <c r="Y283" s="74">
        <f t="shared" si="9"/>
        <v>0</v>
      </c>
    </row>
    <row r="284" spans="1:25" ht="15.5" x14ac:dyDescent="0.35">
      <c r="A284" s="69"/>
      <c r="B284" s="69"/>
      <c r="C284" s="213"/>
      <c r="D284" s="69"/>
      <c r="E284" s="69"/>
      <c r="F284" s="79"/>
      <c r="G284" s="69"/>
      <c r="H284" s="74">
        <v>2000000</v>
      </c>
      <c r="I284" s="69"/>
      <c r="J284" s="69"/>
      <c r="K284" s="75"/>
      <c r="L284" s="75"/>
      <c r="M284" s="131"/>
      <c r="N284" s="75"/>
      <c r="O284" s="69"/>
      <c r="P284" s="226"/>
      <c r="Q284" s="75"/>
      <c r="R284" s="69"/>
      <c r="S284" s="69"/>
      <c r="T284" s="69"/>
      <c r="U284" s="69"/>
      <c r="V284" s="116"/>
      <c r="W284" s="121"/>
      <c r="X284" s="637">
        <f t="shared" si="8"/>
        <v>140000</v>
      </c>
      <c r="Y284" s="74">
        <f t="shared" si="9"/>
        <v>2140000</v>
      </c>
    </row>
    <row r="285" spans="1:25" ht="15.5" x14ac:dyDescent="0.35">
      <c r="A285" s="64"/>
      <c r="B285" s="64"/>
      <c r="C285" s="65"/>
      <c r="D285" s="64"/>
      <c r="E285" s="64"/>
      <c r="F285" s="96" t="s">
        <v>1590</v>
      </c>
      <c r="G285" s="64"/>
      <c r="H285" s="67"/>
      <c r="I285" s="64"/>
      <c r="J285" s="64"/>
      <c r="K285" s="68"/>
      <c r="L285" s="68"/>
      <c r="M285" s="68"/>
      <c r="N285" s="68"/>
      <c r="O285" s="64"/>
      <c r="P285" s="220"/>
      <c r="Q285" s="68"/>
      <c r="R285" s="64"/>
      <c r="S285" s="64"/>
      <c r="T285" s="64"/>
      <c r="U285" s="64"/>
      <c r="V285" s="115"/>
      <c r="W285" s="115"/>
      <c r="X285" s="637">
        <f t="shared" si="8"/>
        <v>0</v>
      </c>
      <c r="Y285" s="67">
        <f t="shared" si="9"/>
        <v>0</v>
      </c>
    </row>
    <row r="286" spans="1:25" ht="15.5" x14ac:dyDescent="0.35">
      <c r="A286" s="76"/>
      <c r="B286" s="76"/>
      <c r="C286" s="214"/>
      <c r="D286" s="76"/>
      <c r="E286" s="76"/>
      <c r="F286" s="117" t="s">
        <v>18571</v>
      </c>
      <c r="G286" s="76"/>
      <c r="H286" s="118">
        <v>360000</v>
      </c>
      <c r="I286" s="76"/>
      <c r="J286" s="76" t="s">
        <v>1230</v>
      </c>
      <c r="K286" s="119" t="s">
        <v>6193</v>
      </c>
      <c r="L286" s="119" t="s">
        <v>18572</v>
      </c>
      <c r="M286" s="119" t="s">
        <v>18573</v>
      </c>
      <c r="N286" s="119"/>
      <c r="O286" s="76"/>
      <c r="P286" s="233" t="s">
        <v>6193</v>
      </c>
      <c r="Q286" s="119" t="s">
        <v>1066</v>
      </c>
      <c r="R286" s="76"/>
      <c r="S286" s="76"/>
      <c r="T286" s="76"/>
      <c r="U286" s="76"/>
      <c r="V286" s="121"/>
      <c r="W286" s="121" t="s">
        <v>5636</v>
      </c>
      <c r="X286" s="637">
        <f t="shared" si="8"/>
        <v>25200.000000000004</v>
      </c>
      <c r="Y286" s="118">
        <f t="shared" si="9"/>
        <v>385200</v>
      </c>
    </row>
    <row r="287" spans="1:25" ht="15.5" x14ac:dyDescent="0.35">
      <c r="A287" s="76"/>
      <c r="B287" s="76"/>
      <c r="C287" s="214"/>
      <c r="D287" s="76"/>
      <c r="E287" s="76"/>
      <c r="F287" s="117" t="s">
        <v>18574</v>
      </c>
      <c r="G287" s="76"/>
      <c r="H287" s="118">
        <v>360000</v>
      </c>
      <c r="I287" s="76"/>
      <c r="J287" s="76" t="s">
        <v>1230</v>
      </c>
      <c r="K287" s="119" t="s">
        <v>6193</v>
      </c>
      <c r="L287" s="119" t="s">
        <v>18572</v>
      </c>
      <c r="M287" s="119" t="s">
        <v>18573</v>
      </c>
      <c r="N287" s="119"/>
      <c r="O287" s="76"/>
      <c r="P287" s="233" t="s">
        <v>6193</v>
      </c>
      <c r="Q287" s="119" t="s">
        <v>1066</v>
      </c>
      <c r="R287" s="76"/>
      <c r="S287" s="76"/>
      <c r="T287" s="76"/>
      <c r="U287" s="76"/>
      <c r="V287" s="121"/>
      <c r="W287" s="121" t="s">
        <v>5636</v>
      </c>
      <c r="X287" s="637">
        <f t="shared" si="8"/>
        <v>25200.000000000004</v>
      </c>
      <c r="Y287" s="118">
        <f t="shared" si="9"/>
        <v>385200</v>
      </c>
    </row>
    <row r="288" spans="1:25" x14ac:dyDescent="0.35">
      <c r="F288" s="20" t="s">
        <v>894</v>
      </c>
      <c r="G288" s="20"/>
      <c r="H288" s="103">
        <f>SUM(H5:H287)</f>
        <v>79514000</v>
      </c>
      <c r="X288" s="637">
        <f t="shared" si="8"/>
        <v>5565980.0000000009</v>
      </c>
      <c r="Y288" s="103">
        <f t="shared" si="9"/>
        <v>85079980</v>
      </c>
    </row>
  </sheetData>
  <mergeCells count="21">
    <mergeCell ref="A1:E1"/>
    <mergeCell ref="F1:G1"/>
    <mergeCell ref="J1:N1"/>
    <mergeCell ref="O1:Q1"/>
    <mergeCell ref="R1:S1"/>
    <mergeCell ref="H60:H62"/>
    <mergeCell ref="H65:H67"/>
    <mergeCell ref="W1:W2"/>
    <mergeCell ref="H29:H31"/>
    <mergeCell ref="H36:H38"/>
    <mergeCell ref="H43:H45"/>
    <mergeCell ref="H50:H52"/>
    <mergeCell ref="H55:H57"/>
    <mergeCell ref="T1:V1"/>
    <mergeCell ref="Y60:Y62"/>
    <mergeCell ref="Y65:Y67"/>
    <mergeCell ref="Y29:Y31"/>
    <mergeCell ref="Y36:Y38"/>
    <mergeCell ref="Y43:Y45"/>
    <mergeCell ref="Y50:Y52"/>
    <mergeCell ref="Y55:Y57"/>
  </mergeCells>
  <pageMargins left="0.7" right="0.7" top="0.75" bottom="0.75" header="0.3" footer="0.3"/>
  <legacy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rgb="FF00B050"/>
  </sheetPr>
  <dimension ref="A1:AA404"/>
  <sheetViews>
    <sheetView topLeftCell="F1" zoomScale="60" zoomScaleNormal="60" workbookViewId="0">
      <selection activeCell="AA2" sqref="AA2"/>
    </sheetView>
  </sheetViews>
  <sheetFormatPr defaultColWidth="9.08984375" defaultRowHeight="14.5" x14ac:dyDescent="0.35"/>
  <cols>
    <col min="1" max="1" width="16.1796875" hidden="1" customWidth="1"/>
    <col min="2" max="2" width="37" hidden="1" customWidth="1"/>
    <col min="3" max="3" width="20.453125" hidden="1" customWidth="1"/>
    <col min="4" max="4" width="23" hidden="1" customWidth="1"/>
    <col min="5" max="5" width="22.453125" hidden="1" customWidth="1"/>
    <col min="6" max="6" width="77.54296875" customWidth="1"/>
    <col min="7" max="7" width="29.08984375" hidden="1" customWidth="1"/>
    <col min="8" max="8" width="29.08984375" style="104" hidden="1" customWidth="1"/>
    <col min="9" max="9" width="15.81640625" hidden="1" customWidth="1"/>
    <col min="10" max="10" width="23.7265625" hidden="1" customWidth="1"/>
    <col min="11" max="11" width="17.453125" style="245" hidden="1" customWidth="1"/>
    <col min="12" max="12" width="24.81640625" hidden="1" customWidth="1"/>
    <col min="13" max="13" width="19.08984375" style="245" hidden="1" customWidth="1"/>
    <col min="14" max="14" width="19.08984375" hidden="1" customWidth="1"/>
    <col min="15" max="15" width="24.453125" hidden="1" customWidth="1"/>
    <col min="16" max="16" width="21.453125" hidden="1" customWidth="1"/>
    <col min="17" max="17" width="20.08984375" hidden="1" customWidth="1"/>
    <col min="18" max="18" width="12.453125" hidden="1" customWidth="1"/>
    <col min="19" max="19" width="14.81640625" hidden="1" customWidth="1"/>
    <col min="20" max="20" width="26.81640625" hidden="1" customWidth="1"/>
    <col min="21" max="21" width="44.7265625" hidden="1" customWidth="1"/>
    <col min="22" max="22" width="24.453125" hidden="1" customWidth="1"/>
    <col min="23" max="23" width="33" hidden="1" customWidth="1"/>
    <col min="24" max="24" width="19.81640625" hidden="1" customWidth="1"/>
    <col min="25" max="25" width="0" hidden="1" customWidth="1"/>
    <col min="26" max="26" width="11.1796875" hidden="1" customWidth="1"/>
    <col min="27" max="27" width="29.0898437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AA1" s="47"/>
    </row>
    <row r="2" spans="1:27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206" t="s">
        <v>913</v>
      </c>
      <c r="L2" s="49" t="s">
        <v>914</v>
      </c>
      <c r="M2" s="206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 t="s">
        <v>18575</v>
      </c>
      <c r="G3" s="55"/>
      <c r="H3" s="58"/>
      <c r="I3" s="59"/>
      <c r="J3" s="55"/>
      <c r="K3" s="525"/>
      <c r="L3" s="55"/>
      <c r="M3" s="526"/>
      <c r="N3" s="55"/>
      <c r="O3" s="56"/>
      <c r="P3" s="59"/>
      <c r="Q3" s="59"/>
      <c r="R3" s="59"/>
      <c r="S3" s="62"/>
      <c r="T3" s="59"/>
      <c r="U3" s="59"/>
      <c r="V3" s="59"/>
      <c r="W3" s="63"/>
      <c r="X3" s="63"/>
      <c r="AA3" s="58"/>
    </row>
    <row r="4" spans="1:27" s="100" customFormat="1" ht="15.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Z4" s="638">
        <v>7.0000000000000007E-2</v>
      </c>
      <c r="AA4" s="67"/>
    </row>
    <row r="5" spans="1:27" s="100" customFormat="1" ht="15.5" x14ac:dyDescent="0.35">
      <c r="A5" s="76"/>
      <c r="B5" s="77" t="s">
        <v>18576</v>
      </c>
      <c r="C5" s="77" t="s">
        <v>18577</v>
      </c>
      <c r="D5" s="77" t="s">
        <v>18578</v>
      </c>
      <c r="E5" s="77" t="s">
        <v>18579</v>
      </c>
      <c r="F5" s="79" t="s">
        <v>18580</v>
      </c>
      <c r="G5" s="69" t="s">
        <v>2249</v>
      </c>
      <c r="H5" s="74">
        <v>600000</v>
      </c>
      <c r="I5" s="69" t="s">
        <v>2249</v>
      </c>
      <c r="J5" s="69" t="s">
        <v>2394</v>
      </c>
      <c r="K5" s="75">
        <v>2016</v>
      </c>
      <c r="L5" s="79" t="s">
        <v>2876</v>
      </c>
      <c r="M5" s="80" t="s">
        <v>18581</v>
      </c>
      <c r="N5" s="75" t="s">
        <v>2249</v>
      </c>
      <c r="O5" s="69" t="s">
        <v>937</v>
      </c>
      <c r="P5" s="69" t="s">
        <v>938</v>
      </c>
      <c r="Q5" s="69" t="s">
        <v>1011</v>
      </c>
      <c r="R5" s="69" t="s">
        <v>2249</v>
      </c>
      <c r="S5" s="69" t="s">
        <v>2879</v>
      </c>
      <c r="T5" s="69" t="s">
        <v>2249</v>
      </c>
      <c r="U5" s="69" t="s">
        <v>2249</v>
      </c>
      <c r="V5" s="69" t="s">
        <v>2249</v>
      </c>
      <c r="W5" s="69" t="s">
        <v>940</v>
      </c>
      <c r="X5" s="76"/>
      <c r="Z5" s="639">
        <f>H5*Z$4</f>
        <v>42000.000000000007</v>
      </c>
      <c r="AA5" s="74">
        <f>H5+Z5</f>
        <v>642000</v>
      </c>
    </row>
    <row r="6" spans="1:27" s="100" customFormat="1" ht="15.5" x14ac:dyDescent="0.35">
      <c r="A6" s="76"/>
      <c r="B6" s="76"/>
      <c r="C6" s="76"/>
      <c r="D6" s="76"/>
      <c r="E6" s="76"/>
      <c r="F6" s="79" t="s">
        <v>18582</v>
      </c>
      <c r="G6" s="69" t="s">
        <v>2249</v>
      </c>
      <c r="H6" s="74">
        <v>600000</v>
      </c>
      <c r="I6" s="69" t="s">
        <v>2249</v>
      </c>
      <c r="J6" s="69" t="s">
        <v>2394</v>
      </c>
      <c r="K6" s="75">
        <v>2016</v>
      </c>
      <c r="L6" s="79" t="s">
        <v>2876</v>
      </c>
      <c r="M6" s="80" t="s">
        <v>18583</v>
      </c>
      <c r="N6" s="75" t="s">
        <v>2249</v>
      </c>
      <c r="O6" s="69" t="s">
        <v>937</v>
      </c>
      <c r="P6" s="69" t="s">
        <v>938</v>
      </c>
      <c r="Q6" s="69" t="s">
        <v>1011</v>
      </c>
      <c r="R6" s="69" t="s">
        <v>2249</v>
      </c>
      <c r="S6" s="69" t="s">
        <v>2879</v>
      </c>
      <c r="T6" s="69" t="s">
        <v>2249</v>
      </c>
      <c r="U6" s="69" t="s">
        <v>2249</v>
      </c>
      <c r="V6" s="69" t="s">
        <v>2249</v>
      </c>
      <c r="W6" s="69" t="s">
        <v>940</v>
      </c>
      <c r="X6" s="76"/>
      <c r="Z6" s="639">
        <f t="shared" ref="Z6:Z69" si="0">H6*Z$4</f>
        <v>42000.000000000007</v>
      </c>
      <c r="AA6" s="74">
        <f t="shared" ref="AA6:AA69" si="1">H6+Z6</f>
        <v>642000</v>
      </c>
    </row>
    <row r="7" spans="1:27" s="100" customFormat="1" ht="15.5" x14ac:dyDescent="0.35">
      <c r="A7" s="76"/>
      <c r="B7" s="76"/>
      <c r="C7" s="76"/>
      <c r="D7" s="76"/>
      <c r="E7" s="76"/>
      <c r="F7" s="79" t="s">
        <v>18584</v>
      </c>
      <c r="G7" s="69" t="s">
        <v>2249</v>
      </c>
      <c r="H7" s="74">
        <v>600000</v>
      </c>
      <c r="I7" s="69" t="s">
        <v>2249</v>
      </c>
      <c r="J7" s="69" t="s">
        <v>2394</v>
      </c>
      <c r="K7" s="75">
        <v>2016</v>
      </c>
      <c r="L7" s="79" t="s">
        <v>2876</v>
      </c>
      <c r="M7" s="80" t="s">
        <v>18585</v>
      </c>
      <c r="N7" s="75" t="s">
        <v>2249</v>
      </c>
      <c r="O7" s="69" t="s">
        <v>937</v>
      </c>
      <c r="P7" s="69" t="s">
        <v>938</v>
      </c>
      <c r="Q7" s="69" t="s">
        <v>1011</v>
      </c>
      <c r="R7" s="69" t="s">
        <v>2249</v>
      </c>
      <c r="S7" s="69" t="s">
        <v>2879</v>
      </c>
      <c r="T7" s="69" t="s">
        <v>2249</v>
      </c>
      <c r="U7" s="69" t="s">
        <v>2249</v>
      </c>
      <c r="V7" s="69" t="s">
        <v>2249</v>
      </c>
      <c r="W7" s="69" t="s">
        <v>940</v>
      </c>
      <c r="X7" s="76"/>
      <c r="Z7" s="639">
        <f t="shared" si="0"/>
        <v>42000.000000000007</v>
      </c>
      <c r="AA7" s="74">
        <f t="shared" si="1"/>
        <v>642000</v>
      </c>
    </row>
    <row r="8" spans="1:27" s="100" customFormat="1" ht="15.5" x14ac:dyDescent="0.35">
      <c r="A8" s="76"/>
      <c r="B8" s="76"/>
      <c r="C8" s="76"/>
      <c r="D8" s="76"/>
      <c r="E8" s="76"/>
      <c r="F8" s="79" t="s">
        <v>18586</v>
      </c>
      <c r="G8" s="69" t="s">
        <v>2249</v>
      </c>
      <c r="H8" s="74">
        <v>600000</v>
      </c>
      <c r="I8" s="69" t="s">
        <v>2249</v>
      </c>
      <c r="J8" s="69" t="s">
        <v>2394</v>
      </c>
      <c r="K8" s="75">
        <v>2016</v>
      </c>
      <c r="L8" s="79" t="s">
        <v>2876</v>
      </c>
      <c r="M8" s="80" t="s">
        <v>18587</v>
      </c>
      <c r="N8" s="75" t="s">
        <v>2249</v>
      </c>
      <c r="O8" s="69" t="s">
        <v>937</v>
      </c>
      <c r="P8" s="69" t="s">
        <v>938</v>
      </c>
      <c r="Q8" s="69" t="s">
        <v>1011</v>
      </c>
      <c r="R8" s="69" t="s">
        <v>2249</v>
      </c>
      <c r="S8" s="69" t="s">
        <v>2879</v>
      </c>
      <c r="T8" s="69" t="s">
        <v>2249</v>
      </c>
      <c r="U8" s="69" t="s">
        <v>2249</v>
      </c>
      <c r="V8" s="69" t="s">
        <v>2249</v>
      </c>
      <c r="W8" s="69" t="s">
        <v>940</v>
      </c>
      <c r="X8" s="76"/>
      <c r="Z8" s="639">
        <f t="shared" si="0"/>
        <v>42000.000000000007</v>
      </c>
      <c r="AA8" s="74">
        <f t="shared" si="1"/>
        <v>642000</v>
      </c>
    </row>
    <row r="9" spans="1:27" s="100" customFormat="1" ht="15.5" x14ac:dyDescent="0.35">
      <c r="A9" s="76"/>
      <c r="B9" s="76"/>
      <c r="C9" s="76"/>
      <c r="D9" s="76"/>
      <c r="E9" s="76"/>
      <c r="F9" s="79" t="s">
        <v>18588</v>
      </c>
      <c r="G9" s="69" t="s">
        <v>2249</v>
      </c>
      <c r="H9" s="74">
        <v>600000</v>
      </c>
      <c r="I9" s="69" t="s">
        <v>2249</v>
      </c>
      <c r="J9" s="69" t="s">
        <v>2394</v>
      </c>
      <c r="K9" s="75">
        <v>2016</v>
      </c>
      <c r="L9" s="79" t="s">
        <v>2876</v>
      </c>
      <c r="M9" s="80" t="s">
        <v>18589</v>
      </c>
      <c r="N9" s="75" t="s">
        <v>2249</v>
      </c>
      <c r="O9" s="69" t="s">
        <v>937</v>
      </c>
      <c r="P9" s="69" t="s">
        <v>938</v>
      </c>
      <c r="Q9" s="69" t="s">
        <v>1011</v>
      </c>
      <c r="R9" s="69" t="s">
        <v>2249</v>
      </c>
      <c r="S9" s="69" t="s">
        <v>2879</v>
      </c>
      <c r="T9" s="69" t="s">
        <v>2249</v>
      </c>
      <c r="U9" s="69" t="s">
        <v>2249</v>
      </c>
      <c r="V9" s="69" t="s">
        <v>2249</v>
      </c>
      <c r="W9" s="69" t="s">
        <v>940</v>
      </c>
      <c r="X9" s="76"/>
      <c r="Z9" s="639">
        <f t="shared" si="0"/>
        <v>42000.000000000007</v>
      </c>
      <c r="AA9" s="74">
        <f t="shared" si="1"/>
        <v>642000</v>
      </c>
    </row>
    <row r="10" spans="1:27" s="100" customFormat="1" ht="15.5" x14ac:dyDescent="0.35">
      <c r="A10" s="76"/>
      <c r="B10" s="76"/>
      <c r="C10" s="76"/>
      <c r="D10" s="76"/>
      <c r="E10" s="76"/>
      <c r="F10" s="79" t="s">
        <v>18590</v>
      </c>
      <c r="G10" s="69" t="s">
        <v>2249</v>
      </c>
      <c r="H10" s="74">
        <v>600000</v>
      </c>
      <c r="I10" s="69" t="s">
        <v>2249</v>
      </c>
      <c r="J10" s="69" t="s">
        <v>2394</v>
      </c>
      <c r="K10" s="75">
        <v>2016</v>
      </c>
      <c r="L10" s="79" t="s">
        <v>2876</v>
      </c>
      <c r="M10" s="80" t="s">
        <v>18591</v>
      </c>
      <c r="N10" s="75" t="s">
        <v>2249</v>
      </c>
      <c r="O10" s="69" t="s">
        <v>937</v>
      </c>
      <c r="P10" s="69" t="s">
        <v>938</v>
      </c>
      <c r="Q10" s="69" t="s">
        <v>1011</v>
      </c>
      <c r="R10" s="69" t="s">
        <v>2249</v>
      </c>
      <c r="S10" s="69" t="s">
        <v>2879</v>
      </c>
      <c r="T10" s="69" t="s">
        <v>2249</v>
      </c>
      <c r="U10" s="69" t="s">
        <v>2249</v>
      </c>
      <c r="V10" s="69" t="s">
        <v>2249</v>
      </c>
      <c r="W10" s="69" t="s">
        <v>940</v>
      </c>
      <c r="X10" s="76"/>
      <c r="Z10" s="639">
        <f t="shared" si="0"/>
        <v>42000.000000000007</v>
      </c>
      <c r="AA10" s="74">
        <f t="shared" si="1"/>
        <v>642000</v>
      </c>
    </row>
    <row r="11" spans="1:27" s="100" customFormat="1" ht="15.5" x14ac:dyDescent="0.35">
      <c r="A11" s="76"/>
      <c r="B11" s="76"/>
      <c r="C11" s="76"/>
      <c r="D11" s="76"/>
      <c r="E11" s="76"/>
      <c r="F11" s="79" t="s">
        <v>18592</v>
      </c>
      <c r="G11" s="69" t="s">
        <v>2249</v>
      </c>
      <c r="H11" s="74">
        <v>600000</v>
      </c>
      <c r="I11" s="69" t="s">
        <v>2249</v>
      </c>
      <c r="J11" s="69" t="s">
        <v>2394</v>
      </c>
      <c r="K11" s="75">
        <v>2016</v>
      </c>
      <c r="L11" s="79" t="s">
        <v>2876</v>
      </c>
      <c r="M11" s="80" t="s">
        <v>18593</v>
      </c>
      <c r="N11" s="75" t="s">
        <v>2249</v>
      </c>
      <c r="O11" s="69" t="s">
        <v>937</v>
      </c>
      <c r="P11" s="69" t="s">
        <v>938</v>
      </c>
      <c r="Q11" s="69" t="s">
        <v>1011</v>
      </c>
      <c r="R11" s="69" t="s">
        <v>2249</v>
      </c>
      <c r="S11" s="69" t="s">
        <v>2879</v>
      </c>
      <c r="T11" s="69" t="s">
        <v>2249</v>
      </c>
      <c r="U11" s="69" t="s">
        <v>2249</v>
      </c>
      <c r="V11" s="69" t="s">
        <v>2249</v>
      </c>
      <c r="W11" s="69" t="s">
        <v>940</v>
      </c>
      <c r="X11" s="76"/>
      <c r="Z11" s="639">
        <f t="shared" si="0"/>
        <v>42000.000000000007</v>
      </c>
      <c r="AA11" s="74">
        <f t="shared" si="1"/>
        <v>642000</v>
      </c>
    </row>
    <row r="12" spans="1:27" s="100" customFormat="1" ht="15.5" x14ac:dyDescent="0.35">
      <c r="A12" s="76"/>
      <c r="B12" s="76"/>
      <c r="C12" s="76"/>
      <c r="D12" s="76"/>
      <c r="E12" s="76"/>
      <c r="F12" s="79" t="s">
        <v>18594</v>
      </c>
      <c r="G12" s="69" t="s">
        <v>2249</v>
      </c>
      <c r="H12" s="74">
        <v>600000</v>
      </c>
      <c r="I12" s="69" t="s">
        <v>2249</v>
      </c>
      <c r="J12" s="69" t="s">
        <v>2394</v>
      </c>
      <c r="K12" s="75">
        <v>2016</v>
      </c>
      <c r="L12" s="79" t="s">
        <v>2876</v>
      </c>
      <c r="M12" s="80" t="s">
        <v>18595</v>
      </c>
      <c r="N12" s="75" t="s">
        <v>2249</v>
      </c>
      <c r="O12" s="69" t="s">
        <v>937</v>
      </c>
      <c r="P12" s="69" t="s">
        <v>938</v>
      </c>
      <c r="Q12" s="69" t="s">
        <v>1011</v>
      </c>
      <c r="R12" s="69" t="s">
        <v>2249</v>
      </c>
      <c r="S12" s="69" t="s">
        <v>2879</v>
      </c>
      <c r="T12" s="69" t="s">
        <v>2249</v>
      </c>
      <c r="U12" s="69" t="s">
        <v>2249</v>
      </c>
      <c r="V12" s="69" t="s">
        <v>2249</v>
      </c>
      <c r="W12" s="69" t="s">
        <v>940</v>
      </c>
      <c r="X12" s="76"/>
      <c r="Z12" s="639">
        <f t="shared" si="0"/>
        <v>42000.000000000007</v>
      </c>
      <c r="AA12" s="74">
        <f t="shared" si="1"/>
        <v>642000</v>
      </c>
    </row>
    <row r="13" spans="1:27" s="100" customFormat="1" ht="15.5" x14ac:dyDescent="0.35">
      <c r="A13" s="76"/>
      <c r="B13" s="76"/>
      <c r="C13" s="76"/>
      <c r="D13" s="76"/>
      <c r="E13" s="76"/>
      <c r="F13" s="79" t="s">
        <v>18596</v>
      </c>
      <c r="G13" s="69" t="s">
        <v>2249</v>
      </c>
      <c r="H13" s="74">
        <v>600000</v>
      </c>
      <c r="I13" s="69" t="s">
        <v>2249</v>
      </c>
      <c r="J13" s="69" t="s">
        <v>2394</v>
      </c>
      <c r="K13" s="75">
        <v>2016</v>
      </c>
      <c r="L13" s="79" t="s">
        <v>2876</v>
      </c>
      <c r="M13" s="80" t="s">
        <v>18597</v>
      </c>
      <c r="N13" s="75" t="s">
        <v>2249</v>
      </c>
      <c r="O13" s="69" t="s">
        <v>937</v>
      </c>
      <c r="P13" s="69" t="s">
        <v>938</v>
      </c>
      <c r="Q13" s="69" t="s">
        <v>1011</v>
      </c>
      <c r="R13" s="69" t="s">
        <v>2249</v>
      </c>
      <c r="S13" s="69" t="s">
        <v>2879</v>
      </c>
      <c r="T13" s="69" t="s">
        <v>2249</v>
      </c>
      <c r="U13" s="69" t="s">
        <v>2249</v>
      </c>
      <c r="V13" s="69" t="s">
        <v>2249</v>
      </c>
      <c r="W13" s="69" t="s">
        <v>940</v>
      </c>
      <c r="X13" s="76"/>
      <c r="Z13" s="639">
        <f t="shared" si="0"/>
        <v>42000.000000000007</v>
      </c>
      <c r="AA13" s="74">
        <f t="shared" si="1"/>
        <v>642000</v>
      </c>
    </row>
    <row r="14" spans="1:27" s="100" customFormat="1" ht="15.5" x14ac:dyDescent="0.35">
      <c r="A14" s="76"/>
      <c r="B14" s="76"/>
      <c r="C14" s="76"/>
      <c r="D14" s="76"/>
      <c r="E14" s="76"/>
      <c r="F14" s="79" t="s">
        <v>18598</v>
      </c>
      <c r="G14" s="69" t="s">
        <v>2249</v>
      </c>
      <c r="H14" s="74">
        <v>600000</v>
      </c>
      <c r="I14" s="69" t="s">
        <v>2249</v>
      </c>
      <c r="J14" s="69" t="s">
        <v>2394</v>
      </c>
      <c r="K14" s="75">
        <v>2016</v>
      </c>
      <c r="L14" s="79" t="s">
        <v>2876</v>
      </c>
      <c r="M14" s="80" t="s">
        <v>18599</v>
      </c>
      <c r="N14" s="75" t="s">
        <v>2249</v>
      </c>
      <c r="O14" s="69" t="s">
        <v>937</v>
      </c>
      <c r="P14" s="69" t="s">
        <v>938</v>
      </c>
      <c r="Q14" s="69" t="s">
        <v>1011</v>
      </c>
      <c r="R14" s="69" t="s">
        <v>2249</v>
      </c>
      <c r="S14" s="69" t="s">
        <v>2879</v>
      </c>
      <c r="T14" s="69" t="s">
        <v>2249</v>
      </c>
      <c r="U14" s="69" t="s">
        <v>2249</v>
      </c>
      <c r="V14" s="69" t="s">
        <v>2249</v>
      </c>
      <c r="W14" s="69" t="s">
        <v>940</v>
      </c>
      <c r="X14" s="76"/>
      <c r="Z14" s="639">
        <f t="shared" si="0"/>
        <v>42000.000000000007</v>
      </c>
      <c r="AA14" s="74">
        <f t="shared" si="1"/>
        <v>642000</v>
      </c>
    </row>
    <row r="15" spans="1:27" s="100" customFormat="1" ht="15.5" x14ac:dyDescent="0.35">
      <c r="A15" s="76"/>
      <c r="B15" s="76"/>
      <c r="C15" s="76"/>
      <c r="D15" s="76"/>
      <c r="E15" s="76"/>
      <c r="F15" s="79" t="s">
        <v>18600</v>
      </c>
      <c r="G15" s="69" t="s">
        <v>2249</v>
      </c>
      <c r="H15" s="74">
        <v>600000</v>
      </c>
      <c r="I15" s="69" t="s">
        <v>2249</v>
      </c>
      <c r="J15" s="69" t="s">
        <v>2394</v>
      </c>
      <c r="K15" s="75">
        <v>2016</v>
      </c>
      <c r="L15" s="79" t="s">
        <v>2876</v>
      </c>
      <c r="M15" s="80" t="s">
        <v>18601</v>
      </c>
      <c r="N15" s="75" t="s">
        <v>2249</v>
      </c>
      <c r="O15" s="69" t="s">
        <v>937</v>
      </c>
      <c r="P15" s="69" t="s">
        <v>938</v>
      </c>
      <c r="Q15" s="69" t="s">
        <v>1011</v>
      </c>
      <c r="R15" s="69" t="s">
        <v>2249</v>
      </c>
      <c r="S15" s="69" t="s">
        <v>2879</v>
      </c>
      <c r="T15" s="69" t="s">
        <v>2249</v>
      </c>
      <c r="U15" s="69" t="s">
        <v>2249</v>
      </c>
      <c r="V15" s="69" t="s">
        <v>2249</v>
      </c>
      <c r="W15" s="69" t="s">
        <v>940</v>
      </c>
      <c r="X15" s="76"/>
      <c r="Z15" s="639">
        <f t="shared" si="0"/>
        <v>42000.000000000007</v>
      </c>
      <c r="AA15" s="74">
        <f t="shared" si="1"/>
        <v>642000</v>
      </c>
    </row>
    <row r="16" spans="1:27" s="100" customFormat="1" ht="15.5" x14ac:dyDescent="0.35">
      <c r="A16" s="76"/>
      <c r="B16" s="76"/>
      <c r="C16" s="76"/>
      <c r="D16" s="76"/>
      <c r="E16" s="76"/>
      <c r="F16" s="79" t="s">
        <v>18602</v>
      </c>
      <c r="G16" s="69" t="s">
        <v>2249</v>
      </c>
      <c r="H16" s="74">
        <v>600000</v>
      </c>
      <c r="I16" s="69" t="s">
        <v>2249</v>
      </c>
      <c r="J16" s="69" t="s">
        <v>2394</v>
      </c>
      <c r="K16" s="75">
        <v>2016</v>
      </c>
      <c r="L16" s="79" t="s">
        <v>2876</v>
      </c>
      <c r="M16" s="80" t="s">
        <v>18603</v>
      </c>
      <c r="N16" s="75" t="s">
        <v>2249</v>
      </c>
      <c r="O16" s="69" t="s">
        <v>937</v>
      </c>
      <c r="P16" s="69" t="s">
        <v>938</v>
      </c>
      <c r="Q16" s="69" t="s">
        <v>1011</v>
      </c>
      <c r="R16" s="69" t="s">
        <v>2249</v>
      </c>
      <c r="S16" s="69" t="s">
        <v>2879</v>
      </c>
      <c r="T16" s="69" t="s">
        <v>2249</v>
      </c>
      <c r="U16" s="69" t="s">
        <v>2249</v>
      </c>
      <c r="V16" s="69" t="s">
        <v>2249</v>
      </c>
      <c r="W16" s="69" t="s">
        <v>940</v>
      </c>
      <c r="X16" s="76"/>
      <c r="Z16" s="639">
        <f t="shared" si="0"/>
        <v>42000.000000000007</v>
      </c>
      <c r="AA16" s="74">
        <f t="shared" si="1"/>
        <v>642000</v>
      </c>
    </row>
    <row r="17" spans="1:27" s="100" customFormat="1" ht="15.5" x14ac:dyDescent="0.35">
      <c r="A17" s="76"/>
      <c r="B17" s="76"/>
      <c r="C17" s="76"/>
      <c r="D17" s="76"/>
      <c r="E17" s="76"/>
      <c r="F17" s="79" t="s">
        <v>18604</v>
      </c>
      <c r="G17" s="69" t="s">
        <v>2249</v>
      </c>
      <c r="H17" s="74">
        <v>600000</v>
      </c>
      <c r="I17" s="69" t="s">
        <v>2249</v>
      </c>
      <c r="J17" s="69" t="s">
        <v>2394</v>
      </c>
      <c r="K17" s="75">
        <v>2016</v>
      </c>
      <c r="L17" s="79" t="s">
        <v>2876</v>
      </c>
      <c r="M17" s="80" t="s">
        <v>18605</v>
      </c>
      <c r="N17" s="75" t="s">
        <v>2249</v>
      </c>
      <c r="O17" s="69" t="s">
        <v>937</v>
      </c>
      <c r="P17" s="69" t="s">
        <v>938</v>
      </c>
      <c r="Q17" s="69" t="s">
        <v>1011</v>
      </c>
      <c r="R17" s="69" t="s">
        <v>2249</v>
      </c>
      <c r="S17" s="69" t="s">
        <v>2879</v>
      </c>
      <c r="T17" s="69" t="s">
        <v>2249</v>
      </c>
      <c r="U17" s="69" t="s">
        <v>2249</v>
      </c>
      <c r="V17" s="69" t="s">
        <v>2249</v>
      </c>
      <c r="W17" s="69" t="s">
        <v>940</v>
      </c>
      <c r="X17" s="76"/>
      <c r="Z17" s="639">
        <f t="shared" si="0"/>
        <v>42000.000000000007</v>
      </c>
      <c r="AA17" s="74">
        <f t="shared" si="1"/>
        <v>642000</v>
      </c>
    </row>
    <row r="18" spans="1:27" s="100" customFormat="1" ht="15.5" x14ac:dyDescent="0.35">
      <c r="A18" s="76"/>
      <c r="B18" s="76"/>
      <c r="C18" s="76"/>
      <c r="D18" s="76"/>
      <c r="E18" s="76"/>
      <c r="F18" s="79" t="s">
        <v>18606</v>
      </c>
      <c r="G18" s="69" t="s">
        <v>2249</v>
      </c>
      <c r="H18" s="74">
        <v>600000</v>
      </c>
      <c r="I18" s="69" t="s">
        <v>2249</v>
      </c>
      <c r="J18" s="69" t="s">
        <v>2394</v>
      </c>
      <c r="K18" s="75">
        <v>2016</v>
      </c>
      <c r="L18" s="79" t="s">
        <v>2876</v>
      </c>
      <c r="M18" s="80" t="s">
        <v>18607</v>
      </c>
      <c r="N18" s="75" t="s">
        <v>2249</v>
      </c>
      <c r="O18" s="69" t="s">
        <v>937</v>
      </c>
      <c r="P18" s="69" t="s">
        <v>938</v>
      </c>
      <c r="Q18" s="69" t="s">
        <v>1011</v>
      </c>
      <c r="R18" s="69" t="s">
        <v>2249</v>
      </c>
      <c r="S18" s="69" t="s">
        <v>2879</v>
      </c>
      <c r="T18" s="69" t="s">
        <v>2249</v>
      </c>
      <c r="U18" s="69" t="s">
        <v>2249</v>
      </c>
      <c r="V18" s="69" t="s">
        <v>2249</v>
      </c>
      <c r="W18" s="69" t="s">
        <v>940</v>
      </c>
      <c r="X18" s="76"/>
      <c r="Z18" s="639">
        <f t="shared" si="0"/>
        <v>42000.000000000007</v>
      </c>
      <c r="AA18" s="74">
        <f t="shared" si="1"/>
        <v>642000</v>
      </c>
    </row>
    <row r="19" spans="1:27" s="100" customFormat="1" ht="15.5" x14ac:dyDescent="0.35">
      <c r="A19" s="76"/>
      <c r="B19" s="76"/>
      <c r="C19" s="76"/>
      <c r="D19" s="76"/>
      <c r="E19" s="76"/>
      <c r="F19" s="79" t="s">
        <v>18608</v>
      </c>
      <c r="G19" s="69" t="s">
        <v>2249</v>
      </c>
      <c r="H19" s="74">
        <v>600000</v>
      </c>
      <c r="I19" s="69" t="s">
        <v>2249</v>
      </c>
      <c r="J19" s="69" t="s">
        <v>2394</v>
      </c>
      <c r="K19" s="75">
        <v>2016</v>
      </c>
      <c r="L19" s="79" t="s">
        <v>2876</v>
      </c>
      <c r="M19" s="80" t="s">
        <v>18609</v>
      </c>
      <c r="N19" s="75" t="s">
        <v>2249</v>
      </c>
      <c r="O19" s="69" t="s">
        <v>937</v>
      </c>
      <c r="P19" s="69" t="s">
        <v>938</v>
      </c>
      <c r="Q19" s="69" t="s">
        <v>1011</v>
      </c>
      <c r="R19" s="69" t="s">
        <v>2249</v>
      </c>
      <c r="S19" s="69" t="s">
        <v>2879</v>
      </c>
      <c r="T19" s="69" t="s">
        <v>2249</v>
      </c>
      <c r="U19" s="69" t="s">
        <v>2249</v>
      </c>
      <c r="V19" s="69" t="s">
        <v>2249</v>
      </c>
      <c r="W19" s="69" t="s">
        <v>940</v>
      </c>
      <c r="X19" s="76"/>
      <c r="Z19" s="639">
        <f t="shared" si="0"/>
        <v>42000.000000000007</v>
      </c>
      <c r="AA19" s="74">
        <f t="shared" si="1"/>
        <v>642000</v>
      </c>
    </row>
    <row r="20" spans="1:27" s="100" customFormat="1" ht="15.5" x14ac:dyDescent="0.35">
      <c r="A20" s="76"/>
      <c r="B20" s="76"/>
      <c r="C20" s="76"/>
      <c r="D20" s="76"/>
      <c r="E20" s="76"/>
      <c r="F20" s="79" t="s">
        <v>18610</v>
      </c>
      <c r="G20" s="69" t="s">
        <v>2249</v>
      </c>
      <c r="H20" s="74">
        <v>600000</v>
      </c>
      <c r="I20" s="69" t="s">
        <v>2249</v>
      </c>
      <c r="J20" s="69" t="s">
        <v>2394</v>
      </c>
      <c r="K20" s="75">
        <v>2016</v>
      </c>
      <c r="L20" s="79" t="s">
        <v>18611</v>
      </c>
      <c r="M20" s="80" t="s">
        <v>18612</v>
      </c>
      <c r="N20" s="75" t="s">
        <v>2249</v>
      </c>
      <c r="O20" s="69" t="s">
        <v>937</v>
      </c>
      <c r="P20" s="69" t="s">
        <v>967</v>
      </c>
      <c r="Q20" s="69" t="s">
        <v>1011</v>
      </c>
      <c r="R20" s="69" t="s">
        <v>2249</v>
      </c>
      <c r="S20" s="69" t="s">
        <v>2879</v>
      </c>
      <c r="T20" s="69" t="s">
        <v>2249</v>
      </c>
      <c r="U20" s="69" t="s">
        <v>2249</v>
      </c>
      <c r="V20" s="69" t="s">
        <v>2249</v>
      </c>
      <c r="W20" s="69" t="s">
        <v>940</v>
      </c>
      <c r="X20" s="76"/>
      <c r="Z20" s="639">
        <f t="shared" si="0"/>
        <v>42000.000000000007</v>
      </c>
      <c r="AA20" s="74">
        <f t="shared" si="1"/>
        <v>642000</v>
      </c>
    </row>
    <row r="21" spans="1:27" s="100" customFormat="1" ht="15.5" x14ac:dyDescent="0.35">
      <c r="A21" s="76"/>
      <c r="B21" s="76"/>
      <c r="C21" s="76"/>
      <c r="D21" s="76"/>
      <c r="E21" s="76"/>
      <c r="F21" s="79" t="s">
        <v>18613</v>
      </c>
      <c r="G21" s="69" t="s">
        <v>2249</v>
      </c>
      <c r="H21" s="74">
        <v>600000</v>
      </c>
      <c r="I21" s="69" t="s">
        <v>2249</v>
      </c>
      <c r="J21" s="69" t="s">
        <v>2394</v>
      </c>
      <c r="K21" s="75">
        <v>2016</v>
      </c>
      <c r="L21" s="79" t="s">
        <v>18611</v>
      </c>
      <c r="M21" s="75" t="s">
        <v>18614</v>
      </c>
      <c r="N21" s="75" t="s">
        <v>2249</v>
      </c>
      <c r="O21" s="69" t="s">
        <v>937</v>
      </c>
      <c r="P21" s="69" t="s">
        <v>967</v>
      </c>
      <c r="Q21" s="69" t="s">
        <v>1011</v>
      </c>
      <c r="R21" s="69" t="s">
        <v>2249</v>
      </c>
      <c r="S21" s="69" t="s">
        <v>2879</v>
      </c>
      <c r="T21" s="69" t="s">
        <v>2249</v>
      </c>
      <c r="U21" s="69" t="s">
        <v>2249</v>
      </c>
      <c r="V21" s="69" t="s">
        <v>2249</v>
      </c>
      <c r="W21" s="69" t="s">
        <v>940</v>
      </c>
      <c r="X21" s="76"/>
      <c r="Z21" s="639">
        <f t="shared" si="0"/>
        <v>42000.000000000007</v>
      </c>
      <c r="AA21" s="74">
        <f t="shared" si="1"/>
        <v>642000</v>
      </c>
    </row>
    <row r="22" spans="1:27" s="100" customFormat="1" ht="15.5" x14ac:dyDescent="0.35">
      <c r="A22" s="76"/>
      <c r="B22" s="76"/>
      <c r="C22" s="76"/>
      <c r="D22" s="76"/>
      <c r="E22" s="76"/>
      <c r="F22" s="79" t="s">
        <v>18615</v>
      </c>
      <c r="G22" s="69" t="s">
        <v>2249</v>
      </c>
      <c r="H22" s="74">
        <v>600000</v>
      </c>
      <c r="I22" s="69" t="s">
        <v>2249</v>
      </c>
      <c r="J22" s="69" t="s">
        <v>2394</v>
      </c>
      <c r="K22" s="75">
        <v>2016</v>
      </c>
      <c r="L22" s="79" t="s">
        <v>18616</v>
      </c>
      <c r="M22" s="75" t="s">
        <v>18617</v>
      </c>
      <c r="N22" s="75" t="s">
        <v>2249</v>
      </c>
      <c r="O22" s="69" t="s">
        <v>937</v>
      </c>
      <c r="P22" s="69" t="s">
        <v>938</v>
      </c>
      <c r="Q22" s="69" t="s">
        <v>1011</v>
      </c>
      <c r="R22" s="69" t="s">
        <v>2249</v>
      </c>
      <c r="S22" s="69" t="s">
        <v>2879</v>
      </c>
      <c r="T22" s="69" t="s">
        <v>2249</v>
      </c>
      <c r="U22" s="69" t="s">
        <v>2249</v>
      </c>
      <c r="V22" s="69" t="s">
        <v>2249</v>
      </c>
      <c r="W22" s="69" t="s">
        <v>940</v>
      </c>
      <c r="X22" s="76"/>
      <c r="Z22" s="639">
        <f t="shared" si="0"/>
        <v>42000.000000000007</v>
      </c>
      <c r="AA22" s="74">
        <f t="shared" si="1"/>
        <v>642000</v>
      </c>
    </row>
    <row r="23" spans="1:27" s="100" customFormat="1" ht="15.5" x14ac:dyDescent="0.35">
      <c r="A23" s="76"/>
      <c r="B23" s="76"/>
      <c r="C23" s="76"/>
      <c r="D23" s="76"/>
      <c r="E23" s="76"/>
      <c r="F23" s="79" t="s">
        <v>18618</v>
      </c>
      <c r="G23" s="69" t="s">
        <v>2249</v>
      </c>
      <c r="H23" s="74">
        <v>600000</v>
      </c>
      <c r="I23" s="69" t="s">
        <v>2249</v>
      </c>
      <c r="J23" s="69" t="s">
        <v>2394</v>
      </c>
      <c r="K23" s="75">
        <v>2016</v>
      </c>
      <c r="L23" s="79" t="s">
        <v>18616</v>
      </c>
      <c r="M23" s="75" t="s">
        <v>18619</v>
      </c>
      <c r="N23" s="75" t="s">
        <v>2249</v>
      </c>
      <c r="O23" s="69" t="s">
        <v>937</v>
      </c>
      <c r="P23" s="69" t="s">
        <v>938</v>
      </c>
      <c r="Q23" s="69" t="s">
        <v>1011</v>
      </c>
      <c r="R23" s="69" t="s">
        <v>2249</v>
      </c>
      <c r="S23" s="69" t="s">
        <v>2879</v>
      </c>
      <c r="T23" s="69" t="s">
        <v>2249</v>
      </c>
      <c r="U23" s="69" t="s">
        <v>2249</v>
      </c>
      <c r="V23" s="69" t="s">
        <v>2249</v>
      </c>
      <c r="W23" s="69" t="s">
        <v>940</v>
      </c>
      <c r="X23" s="76"/>
      <c r="Z23" s="639">
        <f t="shared" si="0"/>
        <v>42000.000000000007</v>
      </c>
      <c r="AA23" s="74">
        <f t="shared" si="1"/>
        <v>642000</v>
      </c>
    </row>
    <row r="24" spans="1:27" s="100" customFormat="1" ht="15.5" x14ac:dyDescent="0.35">
      <c r="A24" s="76"/>
      <c r="B24" s="76"/>
      <c r="C24" s="76"/>
      <c r="D24" s="76"/>
      <c r="E24" s="76"/>
      <c r="F24" s="79" t="s">
        <v>18620</v>
      </c>
      <c r="G24" s="69" t="s">
        <v>2249</v>
      </c>
      <c r="H24" s="74">
        <v>600000</v>
      </c>
      <c r="I24" s="69" t="s">
        <v>2249</v>
      </c>
      <c r="J24" s="69" t="s">
        <v>2394</v>
      </c>
      <c r="K24" s="75">
        <v>2016</v>
      </c>
      <c r="L24" s="79" t="s">
        <v>18616</v>
      </c>
      <c r="M24" s="75" t="s">
        <v>18621</v>
      </c>
      <c r="N24" s="75" t="s">
        <v>2249</v>
      </c>
      <c r="O24" s="69" t="s">
        <v>937</v>
      </c>
      <c r="P24" s="69" t="s">
        <v>938</v>
      </c>
      <c r="Q24" s="69" t="s">
        <v>1011</v>
      </c>
      <c r="R24" s="69" t="s">
        <v>2249</v>
      </c>
      <c r="S24" s="69" t="s">
        <v>2879</v>
      </c>
      <c r="T24" s="69" t="s">
        <v>2249</v>
      </c>
      <c r="U24" s="69" t="s">
        <v>2249</v>
      </c>
      <c r="V24" s="69" t="s">
        <v>2249</v>
      </c>
      <c r="W24" s="69" t="s">
        <v>940</v>
      </c>
      <c r="X24" s="76"/>
      <c r="Z24" s="639">
        <f t="shared" si="0"/>
        <v>42000.000000000007</v>
      </c>
      <c r="AA24" s="74">
        <f t="shared" si="1"/>
        <v>642000</v>
      </c>
    </row>
    <row r="25" spans="1:27" s="100" customFormat="1" ht="15.5" x14ac:dyDescent="0.35">
      <c r="A25" s="76"/>
      <c r="B25" s="76"/>
      <c r="C25" s="76"/>
      <c r="D25" s="76"/>
      <c r="E25" s="76"/>
      <c r="F25" s="79" t="s">
        <v>18622</v>
      </c>
      <c r="G25" s="69" t="s">
        <v>2249</v>
      </c>
      <c r="H25" s="74">
        <v>600000</v>
      </c>
      <c r="I25" s="69" t="s">
        <v>2249</v>
      </c>
      <c r="J25" s="69" t="s">
        <v>2394</v>
      </c>
      <c r="K25" s="75">
        <v>2016</v>
      </c>
      <c r="L25" s="79" t="s">
        <v>18616</v>
      </c>
      <c r="M25" s="75" t="s">
        <v>18623</v>
      </c>
      <c r="N25" s="75" t="s">
        <v>2249</v>
      </c>
      <c r="O25" s="69" t="s">
        <v>937</v>
      </c>
      <c r="P25" s="69" t="s">
        <v>938</v>
      </c>
      <c r="Q25" s="69" t="s">
        <v>1011</v>
      </c>
      <c r="R25" s="69" t="s">
        <v>2249</v>
      </c>
      <c r="S25" s="69" t="s">
        <v>2879</v>
      </c>
      <c r="T25" s="69" t="s">
        <v>2249</v>
      </c>
      <c r="U25" s="69" t="s">
        <v>2249</v>
      </c>
      <c r="V25" s="69" t="s">
        <v>2249</v>
      </c>
      <c r="W25" s="69" t="s">
        <v>940</v>
      </c>
      <c r="X25" s="76"/>
      <c r="Z25" s="639">
        <f t="shared" si="0"/>
        <v>42000.000000000007</v>
      </c>
      <c r="AA25" s="74">
        <f t="shared" si="1"/>
        <v>642000</v>
      </c>
    </row>
    <row r="26" spans="1:27" s="100" customFormat="1" ht="15.5" x14ac:dyDescent="0.35">
      <c r="A26" s="76"/>
      <c r="B26" s="76"/>
      <c r="C26" s="76"/>
      <c r="D26" s="76"/>
      <c r="E26" s="76"/>
      <c r="F26" s="79" t="s">
        <v>18624</v>
      </c>
      <c r="G26" s="69" t="s">
        <v>2249</v>
      </c>
      <c r="H26" s="74">
        <v>600000</v>
      </c>
      <c r="I26" s="69" t="s">
        <v>2249</v>
      </c>
      <c r="J26" s="69" t="s">
        <v>2394</v>
      </c>
      <c r="K26" s="75">
        <v>2016</v>
      </c>
      <c r="L26" s="79" t="s">
        <v>18616</v>
      </c>
      <c r="M26" s="75" t="s">
        <v>18625</v>
      </c>
      <c r="N26" s="75" t="s">
        <v>2249</v>
      </c>
      <c r="O26" s="69" t="s">
        <v>937</v>
      </c>
      <c r="P26" s="69" t="s">
        <v>938</v>
      </c>
      <c r="Q26" s="69" t="s">
        <v>1011</v>
      </c>
      <c r="R26" s="69" t="s">
        <v>2249</v>
      </c>
      <c r="S26" s="69" t="s">
        <v>2879</v>
      </c>
      <c r="T26" s="69" t="s">
        <v>2249</v>
      </c>
      <c r="U26" s="69" t="s">
        <v>2249</v>
      </c>
      <c r="V26" s="69" t="s">
        <v>2249</v>
      </c>
      <c r="W26" s="69" t="s">
        <v>940</v>
      </c>
      <c r="X26" s="76"/>
      <c r="Z26" s="639">
        <f t="shared" si="0"/>
        <v>42000.000000000007</v>
      </c>
      <c r="AA26" s="74">
        <f t="shared" si="1"/>
        <v>642000</v>
      </c>
    </row>
    <row r="27" spans="1:27" s="100" customFormat="1" ht="15.5" x14ac:dyDescent="0.35">
      <c r="A27" s="76"/>
      <c r="B27" s="76"/>
      <c r="C27" s="76"/>
      <c r="D27" s="76"/>
      <c r="E27" s="76"/>
      <c r="F27" s="79" t="s">
        <v>18626</v>
      </c>
      <c r="G27" s="69" t="s">
        <v>2249</v>
      </c>
      <c r="H27" s="74">
        <v>600000</v>
      </c>
      <c r="I27" s="69" t="s">
        <v>2249</v>
      </c>
      <c r="J27" s="69" t="s">
        <v>2394</v>
      </c>
      <c r="K27" s="75">
        <v>2016</v>
      </c>
      <c r="L27" s="79" t="s">
        <v>18616</v>
      </c>
      <c r="M27" s="75" t="s">
        <v>18627</v>
      </c>
      <c r="N27" s="75" t="s">
        <v>2249</v>
      </c>
      <c r="O27" s="69" t="s">
        <v>937</v>
      </c>
      <c r="P27" s="69" t="s">
        <v>938</v>
      </c>
      <c r="Q27" s="69" t="s">
        <v>1011</v>
      </c>
      <c r="R27" s="69" t="s">
        <v>2249</v>
      </c>
      <c r="S27" s="69" t="s">
        <v>2879</v>
      </c>
      <c r="T27" s="69" t="s">
        <v>2249</v>
      </c>
      <c r="U27" s="69" t="s">
        <v>2249</v>
      </c>
      <c r="V27" s="69" t="s">
        <v>2249</v>
      </c>
      <c r="W27" s="69" t="s">
        <v>940</v>
      </c>
      <c r="X27" s="76"/>
      <c r="Z27" s="639">
        <f t="shared" si="0"/>
        <v>42000.000000000007</v>
      </c>
      <c r="AA27" s="74">
        <f t="shared" si="1"/>
        <v>642000</v>
      </c>
    </row>
    <row r="28" spans="1:27" s="100" customFormat="1" ht="15.5" x14ac:dyDescent="0.35">
      <c r="A28" s="76"/>
      <c r="B28" s="76"/>
      <c r="C28" s="76"/>
      <c r="D28" s="76"/>
      <c r="E28" s="76"/>
      <c r="F28" s="79" t="s">
        <v>18628</v>
      </c>
      <c r="G28" s="69" t="s">
        <v>2249</v>
      </c>
      <c r="H28" s="74">
        <v>600000</v>
      </c>
      <c r="I28" s="69" t="s">
        <v>2249</v>
      </c>
      <c r="J28" s="69" t="s">
        <v>2394</v>
      </c>
      <c r="K28" s="75">
        <v>2016</v>
      </c>
      <c r="L28" s="79" t="s">
        <v>18616</v>
      </c>
      <c r="M28" s="75" t="s">
        <v>18629</v>
      </c>
      <c r="N28" s="75" t="s">
        <v>2249</v>
      </c>
      <c r="O28" s="69" t="s">
        <v>937</v>
      </c>
      <c r="P28" s="69" t="s">
        <v>938</v>
      </c>
      <c r="Q28" s="69" t="s">
        <v>1011</v>
      </c>
      <c r="R28" s="69" t="s">
        <v>2249</v>
      </c>
      <c r="S28" s="69" t="s">
        <v>2879</v>
      </c>
      <c r="T28" s="69" t="s">
        <v>2249</v>
      </c>
      <c r="U28" s="69" t="s">
        <v>2249</v>
      </c>
      <c r="V28" s="69" t="s">
        <v>2249</v>
      </c>
      <c r="W28" s="69" t="s">
        <v>940</v>
      </c>
      <c r="X28" s="76"/>
      <c r="Z28" s="639">
        <f t="shared" si="0"/>
        <v>42000.000000000007</v>
      </c>
      <c r="AA28" s="74">
        <f t="shared" si="1"/>
        <v>642000</v>
      </c>
    </row>
    <row r="29" spans="1:27" s="100" customFormat="1" ht="15.5" x14ac:dyDescent="0.35">
      <c r="A29" s="76"/>
      <c r="B29" s="76"/>
      <c r="C29" s="76"/>
      <c r="D29" s="76"/>
      <c r="E29" s="76"/>
      <c r="F29" s="79" t="s">
        <v>18630</v>
      </c>
      <c r="G29" s="69" t="s">
        <v>2249</v>
      </c>
      <c r="H29" s="74">
        <v>600000</v>
      </c>
      <c r="I29" s="69" t="s">
        <v>2249</v>
      </c>
      <c r="J29" s="69" t="s">
        <v>2394</v>
      </c>
      <c r="K29" s="75">
        <v>2016</v>
      </c>
      <c r="L29" s="79" t="s">
        <v>18611</v>
      </c>
      <c r="M29" s="75" t="s">
        <v>18631</v>
      </c>
      <c r="N29" s="75" t="s">
        <v>2249</v>
      </c>
      <c r="O29" s="69" t="s">
        <v>937</v>
      </c>
      <c r="P29" s="69" t="s">
        <v>967</v>
      </c>
      <c r="Q29" s="69" t="s">
        <v>1011</v>
      </c>
      <c r="R29" s="69" t="s">
        <v>2249</v>
      </c>
      <c r="S29" s="69" t="s">
        <v>2879</v>
      </c>
      <c r="T29" s="69" t="s">
        <v>2249</v>
      </c>
      <c r="U29" s="69" t="s">
        <v>2249</v>
      </c>
      <c r="V29" s="69" t="s">
        <v>2249</v>
      </c>
      <c r="W29" s="69" t="s">
        <v>940</v>
      </c>
      <c r="X29" s="76"/>
      <c r="Z29" s="639">
        <f t="shared" si="0"/>
        <v>42000.000000000007</v>
      </c>
      <c r="AA29" s="74">
        <f t="shared" si="1"/>
        <v>642000</v>
      </c>
    </row>
    <row r="30" spans="1:27" s="100" customFormat="1" ht="15.5" x14ac:dyDescent="0.35">
      <c r="A30" s="76"/>
      <c r="B30" s="76"/>
      <c r="C30" s="76"/>
      <c r="D30" s="76"/>
      <c r="E30" s="76"/>
      <c r="F30" s="79" t="s">
        <v>18632</v>
      </c>
      <c r="G30" s="69" t="s">
        <v>2249</v>
      </c>
      <c r="H30" s="74">
        <v>600000</v>
      </c>
      <c r="I30" s="69" t="s">
        <v>2249</v>
      </c>
      <c r="J30" s="69" t="s">
        <v>2394</v>
      </c>
      <c r="K30" s="75">
        <v>2016</v>
      </c>
      <c r="L30" s="79" t="s">
        <v>18616</v>
      </c>
      <c r="M30" s="75" t="s">
        <v>18633</v>
      </c>
      <c r="N30" s="75" t="s">
        <v>2249</v>
      </c>
      <c r="O30" s="69" t="s">
        <v>937</v>
      </c>
      <c r="P30" s="69" t="s">
        <v>938</v>
      </c>
      <c r="Q30" s="69" t="s">
        <v>1011</v>
      </c>
      <c r="R30" s="69" t="s">
        <v>2249</v>
      </c>
      <c r="S30" s="69" t="s">
        <v>2879</v>
      </c>
      <c r="T30" s="69" t="s">
        <v>2249</v>
      </c>
      <c r="U30" s="69" t="s">
        <v>2249</v>
      </c>
      <c r="V30" s="69" t="s">
        <v>2249</v>
      </c>
      <c r="W30" s="69" t="s">
        <v>940</v>
      </c>
      <c r="X30" s="76"/>
      <c r="Z30" s="639">
        <f t="shared" si="0"/>
        <v>42000.000000000007</v>
      </c>
      <c r="AA30" s="74">
        <f t="shared" si="1"/>
        <v>642000</v>
      </c>
    </row>
    <row r="31" spans="1:27" s="100" customFormat="1" ht="15.5" x14ac:dyDescent="0.35">
      <c r="A31" s="76"/>
      <c r="B31" s="76"/>
      <c r="C31" s="76"/>
      <c r="D31" s="76"/>
      <c r="E31" s="76"/>
      <c r="F31" s="79" t="s">
        <v>18634</v>
      </c>
      <c r="G31" s="69" t="s">
        <v>2249</v>
      </c>
      <c r="H31" s="74">
        <v>600000</v>
      </c>
      <c r="I31" s="69" t="s">
        <v>2249</v>
      </c>
      <c r="J31" s="69" t="s">
        <v>2394</v>
      </c>
      <c r="K31" s="75">
        <v>2016</v>
      </c>
      <c r="L31" s="79" t="s">
        <v>18616</v>
      </c>
      <c r="M31" s="80" t="s">
        <v>18635</v>
      </c>
      <c r="N31" s="75" t="s">
        <v>2249</v>
      </c>
      <c r="O31" s="69" t="s">
        <v>937</v>
      </c>
      <c r="P31" s="69" t="s">
        <v>938</v>
      </c>
      <c r="Q31" s="69" t="s">
        <v>1011</v>
      </c>
      <c r="R31" s="69" t="s">
        <v>2249</v>
      </c>
      <c r="S31" s="69" t="s">
        <v>2879</v>
      </c>
      <c r="T31" s="69" t="s">
        <v>2249</v>
      </c>
      <c r="U31" s="69" t="s">
        <v>2249</v>
      </c>
      <c r="V31" s="69" t="s">
        <v>2249</v>
      </c>
      <c r="W31" s="69" t="s">
        <v>940</v>
      </c>
      <c r="X31" s="76"/>
      <c r="Z31" s="639">
        <f t="shared" si="0"/>
        <v>42000.000000000007</v>
      </c>
      <c r="AA31" s="74">
        <f t="shared" si="1"/>
        <v>642000</v>
      </c>
    </row>
    <row r="32" spans="1:27" s="100" customFormat="1" ht="15.5" x14ac:dyDescent="0.35">
      <c r="A32" s="76"/>
      <c r="B32" s="76"/>
      <c r="C32" s="76"/>
      <c r="D32" s="76"/>
      <c r="E32" s="76"/>
      <c r="F32" s="79" t="s">
        <v>18636</v>
      </c>
      <c r="G32" s="69" t="s">
        <v>2249</v>
      </c>
      <c r="H32" s="74">
        <v>600000</v>
      </c>
      <c r="I32" s="69" t="s">
        <v>2249</v>
      </c>
      <c r="J32" s="69" t="s">
        <v>2394</v>
      </c>
      <c r="K32" s="75">
        <v>2016</v>
      </c>
      <c r="L32" s="79" t="s">
        <v>18616</v>
      </c>
      <c r="M32" s="75" t="s">
        <v>18637</v>
      </c>
      <c r="N32" s="75" t="s">
        <v>2249</v>
      </c>
      <c r="O32" s="69" t="s">
        <v>937</v>
      </c>
      <c r="P32" s="69" t="s">
        <v>938</v>
      </c>
      <c r="Q32" s="69" t="s">
        <v>1011</v>
      </c>
      <c r="R32" s="69" t="s">
        <v>2249</v>
      </c>
      <c r="S32" s="69" t="s">
        <v>2879</v>
      </c>
      <c r="T32" s="69" t="s">
        <v>2249</v>
      </c>
      <c r="U32" s="69" t="s">
        <v>2249</v>
      </c>
      <c r="V32" s="69" t="s">
        <v>2249</v>
      </c>
      <c r="W32" s="69" t="s">
        <v>940</v>
      </c>
      <c r="X32" s="76"/>
      <c r="Z32" s="639">
        <f t="shared" si="0"/>
        <v>42000.000000000007</v>
      </c>
      <c r="AA32" s="74">
        <f t="shared" si="1"/>
        <v>642000</v>
      </c>
    </row>
    <row r="33" spans="1:27" s="100" customFormat="1" ht="15.5" x14ac:dyDescent="0.35">
      <c r="A33" s="76"/>
      <c r="B33" s="76"/>
      <c r="C33" s="76"/>
      <c r="D33" s="76"/>
      <c r="E33" s="76"/>
      <c r="F33" s="79" t="s">
        <v>18638</v>
      </c>
      <c r="G33" s="69" t="s">
        <v>2249</v>
      </c>
      <c r="H33" s="74">
        <v>600000</v>
      </c>
      <c r="I33" s="69" t="s">
        <v>2249</v>
      </c>
      <c r="J33" s="69" t="s">
        <v>2394</v>
      </c>
      <c r="K33" s="75">
        <v>2016</v>
      </c>
      <c r="L33" s="79" t="s">
        <v>18616</v>
      </c>
      <c r="M33" s="80" t="s">
        <v>18639</v>
      </c>
      <c r="N33" s="75" t="s">
        <v>2249</v>
      </c>
      <c r="O33" s="69" t="s">
        <v>937</v>
      </c>
      <c r="P33" s="69" t="s">
        <v>938</v>
      </c>
      <c r="Q33" s="69" t="s">
        <v>1011</v>
      </c>
      <c r="R33" s="69" t="s">
        <v>2249</v>
      </c>
      <c r="S33" s="69" t="s">
        <v>2879</v>
      </c>
      <c r="T33" s="69" t="s">
        <v>2249</v>
      </c>
      <c r="U33" s="69" t="s">
        <v>2249</v>
      </c>
      <c r="V33" s="69" t="s">
        <v>2249</v>
      </c>
      <c r="W33" s="69" t="s">
        <v>940</v>
      </c>
      <c r="X33" s="76"/>
      <c r="Z33" s="639">
        <f t="shared" si="0"/>
        <v>42000.000000000007</v>
      </c>
      <c r="AA33" s="74">
        <f t="shared" si="1"/>
        <v>642000</v>
      </c>
    </row>
    <row r="34" spans="1:27" s="100" customFormat="1" ht="15.5" x14ac:dyDescent="0.35">
      <c r="A34" s="76"/>
      <c r="B34" s="76"/>
      <c r="C34" s="76"/>
      <c r="D34" s="76"/>
      <c r="E34" s="76"/>
      <c r="F34" s="79" t="s">
        <v>18640</v>
      </c>
      <c r="G34" s="69" t="s">
        <v>2249</v>
      </c>
      <c r="H34" s="74">
        <v>600000</v>
      </c>
      <c r="I34" s="69" t="s">
        <v>2249</v>
      </c>
      <c r="J34" s="69" t="s">
        <v>2394</v>
      </c>
      <c r="K34" s="75">
        <v>2016</v>
      </c>
      <c r="L34" s="79" t="s">
        <v>18616</v>
      </c>
      <c r="M34" s="75" t="s">
        <v>18641</v>
      </c>
      <c r="N34" s="75" t="s">
        <v>2249</v>
      </c>
      <c r="O34" s="69" t="s">
        <v>937</v>
      </c>
      <c r="P34" s="69" t="s">
        <v>938</v>
      </c>
      <c r="Q34" s="69" t="s">
        <v>1011</v>
      </c>
      <c r="R34" s="69" t="s">
        <v>2249</v>
      </c>
      <c r="S34" s="69" t="s">
        <v>2879</v>
      </c>
      <c r="T34" s="69" t="s">
        <v>2249</v>
      </c>
      <c r="U34" s="69" t="s">
        <v>2249</v>
      </c>
      <c r="V34" s="69" t="s">
        <v>2249</v>
      </c>
      <c r="W34" s="69" t="s">
        <v>940</v>
      </c>
      <c r="X34" s="76"/>
      <c r="Z34" s="639">
        <f t="shared" si="0"/>
        <v>42000.000000000007</v>
      </c>
      <c r="AA34" s="74">
        <f t="shared" si="1"/>
        <v>642000</v>
      </c>
    </row>
    <row r="35" spans="1:27" s="100" customFormat="1" ht="15.5" x14ac:dyDescent="0.35">
      <c r="A35" s="76"/>
      <c r="B35" s="76"/>
      <c r="C35" s="76"/>
      <c r="D35" s="76"/>
      <c r="E35" s="76"/>
      <c r="F35" s="79" t="s">
        <v>18642</v>
      </c>
      <c r="G35" s="69" t="s">
        <v>2249</v>
      </c>
      <c r="H35" s="74">
        <v>600000</v>
      </c>
      <c r="I35" s="69" t="s">
        <v>2249</v>
      </c>
      <c r="J35" s="69" t="s">
        <v>2394</v>
      </c>
      <c r="K35" s="75">
        <v>2016</v>
      </c>
      <c r="L35" s="79" t="s">
        <v>18616</v>
      </c>
      <c r="M35" s="75" t="s">
        <v>18643</v>
      </c>
      <c r="N35" s="75" t="s">
        <v>2249</v>
      </c>
      <c r="O35" s="69" t="s">
        <v>937</v>
      </c>
      <c r="P35" s="69" t="s">
        <v>938</v>
      </c>
      <c r="Q35" s="69" t="s">
        <v>1011</v>
      </c>
      <c r="R35" s="69" t="s">
        <v>2249</v>
      </c>
      <c r="S35" s="69" t="s">
        <v>2879</v>
      </c>
      <c r="T35" s="69" t="s">
        <v>2249</v>
      </c>
      <c r="U35" s="69" t="s">
        <v>2249</v>
      </c>
      <c r="V35" s="69" t="s">
        <v>2249</v>
      </c>
      <c r="W35" s="69" t="s">
        <v>940</v>
      </c>
      <c r="X35" s="76"/>
      <c r="Z35" s="639">
        <f t="shared" si="0"/>
        <v>42000.000000000007</v>
      </c>
      <c r="AA35" s="74">
        <f t="shared" si="1"/>
        <v>642000</v>
      </c>
    </row>
    <row r="36" spans="1:27" s="100" customFormat="1" ht="15.5" x14ac:dyDescent="0.35">
      <c r="A36" s="76"/>
      <c r="B36" s="76"/>
      <c r="C36" s="76"/>
      <c r="D36" s="76"/>
      <c r="E36" s="76"/>
      <c r="F36" s="79" t="s">
        <v>18644</v>
      </c>
      <c r="G36" s="69" t="s">
        <v>2249</v>
      </c>
      <c r="H36" s="74">
        <v>600000</v>
      </c>
      <c r="I36" s="69" t="s">
        <v>2249</v>
      </c>
      <c r="J36" s="69" t="s">
        <v>2394</v>
      </c>
      <c r="K36" s="75">
        <v>2016</v>
      </c>
      <c r="L36" s="79" t="s">
        <v>18616</v>
      </c>
      <c r="M36" s="75" t="s">
        <v>18645</v>
      </c>
      <c r="N36" s="75" t="s">
        <v>2249</v>
      </c>
      <c r="O36" s="69" t="s">
        <v>937</v>
      </c>
      <c r="P36" s="69" t="s">
        <v>938</v>
      </c>
      <c r="Q36" s="69" t="s">
        <v>1011</v>
      </c>
      <c r="R36" s="69" t="s">
        <v>2249</v>
      </c>
      <c r="S36" s="69" t="s">
        <v>2879</v>
      </c>
      <c r="T36" s="69" t="s">
        <v>2249</v>
      </c>
      <c r="U36" s="69" t="s">
        <v>2249</v>
      </c>
      <c r="V36" s="69" t="s">
        <v>2249</v>
      </c>
      <c r="W36" s="69" t="s">
        <v>940</v>
      </c>
      <c r="X36" s="76"/>
      <c r="Z36" s="639">
        <f t="shared" si="0"/>
        <v>42000.000000000007</v>
      </c>
      <c r="AA36" s="74">
        <f t="shared" si="1"/>
        <v>642000</v>
      </c>
    </row>
    <row r="37" spans="1:27" s="100" customFormat="1" ht="15.5" x14ac:dyDescent="0.35">
      <c r="A37" s="76"/>
      <c r="B37" s="76"/>
      <c r="C37" s="76"/>
      <c r="D37" s="76"/>
      <c r="E37" s="76"/>
      <c r="F37" s="79" t="s">
        <v>18646</v>
      </c>
      <c r="G37" s="69" t="s">
        <v>2249</v>
      </c>
      <c r="H37" s="74">
        <v>600000</v>
      </c>
      <c r="I37" s="69" t="s">
        <v>2249</v>
      </c>
      <c r="J37" s="69" t="s">
        <v>2394</v>
      </c>
      <c r="K37" s="75">
        <v>2016</v>
      </c>
      <c r="L37" s="79" t="s">
        <v>18611</v>
      </c>
      <c r="M37" s="75" t="s">
        <v>18647</v>
      </c>
      <c r="N37" s="75" t="s">
        <v>2249</v>
      </c>
      <c r="O37" s="69" t="s">
        <v>937</v>
      </c>
      <c r="P37" s="69" t="s">
        <v>967</v>
      </c>
      <c r="Q37" s="69" t="s">
        <v>1011</v>
      </c>
      <c r="R37" s="69" t="s">
        <v>2249</v>
      </c>
      <c r="S37" s="69" t="s">
        <v>2879</v>
      </c>
      <c r="T37" s="69" t="s">
        <v>2249</v>
      </c>
      <c r="U37" s="69" t="s">
        <v>2249</v>
      </c>
      <c r="V37" s="69" t="s">
        <v>2249</v>
      </c>
      <c r="W37" s="69" t="s">
        <v>940</v>
      </c>
      <c r="X37" s="76"/>
      <c r="Z37" s="639">
        <f t="shared" si="0"/>
        <v>42000.000000000007</v>
      </c>
      <c r="AA37" s="74">
        <f t="shared" si="1"/>
        <v>642000</v>
      </c>
    </row>
    <row r="38" spans="1:27" s="100" customFormat="1" ht="15.5" x14ac:dyDescent="0.35">
      <c r="A38" s="76"/>
      <c r="B38" s="76"/>
      <c r="C38" s="76"/>
      <c r="D38" s="76"/>
      <c r="E38" s="76"/>
      <c r="F38" s="79"/>
      <c r="G38" s="69"/>
      <c r="H38" s="74"/>
      <c r="I38" s="69"/>
      <c r="J38" s="69"/>
      <c r="K38" s="75"/>
      <c r="L38" s="79"/>
      <c r="M38" s="75"/>
      <c r="N38" s="75"/>
      <c r="O38" s="69"/>
      <c r="P38" s="69"/>
      <c r="Q38" s="69"/>
      <c r="R38" s="69"/>
      <c r="S38" s="69"/>
      <c r="T38" s="69"/>
      <c r="U38" s="69"/>
      <c r="V38" s="69"/>
      <c r="W38" s="69"/>
      <c r="X38" s="76"/>
      <c r="Z38" s="639">
        <f t="shared" si="0"/>
        <v>0</v>
      </c>
      <c r="AA38" s="74">
        <f t="shared" si="1"/>
        <v>0</v>
      </c>
    </row>
    <row r="39" spans="1:27" s="100" customFormat="1" ht="15.5" x14ac:dyDescent="0.35">
      <c r="A39" s="64"/>
      <c r="B39" s="64"/>
      <c r="C39" s="64"/>
      <c r="D39" s="64"/>
      <c r="E39" s="64"/>
      <c r="F39" s="66" t="s">
        <v>1842</v>
      </c>
      <c r="G39" s="64"/>
      <c r="H39" s="67"/>
      <c r="I39" s="64"/>
      <c r="J39" s="64"/>
      <c r="K39" s="68"/>
      <c r="L39" s="68"/>
      <c r="M39" s="68"/>
      <c r="N39" s="68"/>
      <c r="O39" s="64"/>
      <c r="P39" s="64"/>
      <c r="Q39" s="68"/>
      <c r="R39" s="64"/>
      <c r="S39" s="64"/>
      <c r="T39" s="64"/>
      <c r="U39" s="64"/>
      <c r="V39" s="64"/>
      <c r="W39" s="64"/>
      <c r="X39" s="64"/>
      <c r="Z39" s="639">
        <f t="shared" si="0"/>
        <v>0</v>
      </c>
      <c r="AA39" s="67">
        <f t="shared" si="1"/>
        <v>0</v>
      </c>
    </row>
    <row r="40" spans="1:27" s="100" customFormat="1" ht="15.5" x14ac:dyDescent="0.35">
      <c r="A40" s="69"/>
      <c r="B40" s="69"/>
      <c r="C40" s="69"/>
      <c r="D40" s="69"/>
      <c r="E40" s="69"/>
      <c r="F40" s="69" t="s">
        <v>18648</v>
      </c>
      <c r="G40" s="69"/>
      <c r="H40" s="74">
        <v>18000000</v>
      </c>
      <c r="I40" s="69"/>
      <c r="J40" s="69" t="s">
        <v>2394</v>
      </c>
      <c r="K40" s="75">
        <v>2016</v>
      </c>
      <c r="L40" s="75" t="s">
        <v>1063</v>
      </c>
      <c r="M40" s="75">
        <v>303400.03000000003</v>
      </c>
      <c r="N40" s="75"/>
      <c r="O40" s="69"/>
      <c r="P40" s="69"/>
      <c r="Q40" s="75"/>
      <c r="R40" s="69"/>
      <c r="S40" s="69"/>
      <c r="T40" s="69"/>
      <c r="U40" s="69"/>
      <c r="V40" s="69"/>
      <c r="W40" s="69"/>
      <c r="X40" s="76"/>
      <c r="Z40" s="639">
        <f t="shared" si="0"/>
        <v>1260000.0000000002</v>
      </c>
      <c r="AA40" s="74">
        <f t="shared" si="1"/>
        <v>19260000</v>
      </c>
    </row>
    <row r="41" spans="1:27" s="100" customFormat="1" ht="15.5" x14ac:dyDescent="0.35">
      <c r="A41" s="76"/>
      <c r="B41" s="76"/>
      <c r="C41" s="76"/>
      <c r="D41" s="76"/>
      <c r="E41" s="76"/>
      <c r="F41" s="117" t="s">
        <v>18649</v>
      </c>
      <c r="G41" s="76"/>
      <c r="H41" s="74">
        <v>18000000</v>
      </c>
      <c r="I41" s="76"/>
      <c r="J41" s="76" t="s">
        <v>9730</v>
      </c>
      <c r="K41" s="75">
        <v>2006</v>
      </c>
      <c r="L41" s="75" t="s">
        <v>1063</v>
      </c>
      <c r="M41" s="117" t="s">
        <v>18650</v>
      </c>
      <c r="N41" s="119"/>
      <c r="O41" s="76"/>
      <c r="P41" s="122"/>
      <c r="Q41" s="119"/>
      <c r="R41" s="76"/>
      <c r="S41" s="76"/>
      <c r="T41" s="76"/>
      <c r="U41" s="76"/>
      <c r="V41" s="76"/>
      <c r="W41" s="76"/>
      <c r="X41" s="76"/>
      <c r="Z41" s="639">
        <f t="shared" si="0"/>
        <v>1260000.0000000002</v>
      </c>
      <c r="AA41" s="74">
        <f t="shared" si="1"/>
        <v>19260000</v>
      </c>
    </row>
    <row r="42" spans="1:27" s="100" customFormat="1" ht="15.5" x14ac:dyDescent="0.35">
      <c r="A42" s="76"/>
      <c r="B42" s="76"/>
      <c r="C42" s="76"/>
      <c r="D42" s="76"/>
      <c r="E42" s="76"/>
      <c r="F42" s="117" t="s">
        <v>18648</v>
      </c>
      <c r="G42" s="76"/>
      <c r="H42" s="74">
        <v>18000000</v>
      </c>
      <c r="I42" s="76"/>
      <c r="J42" s="76" t="s">
        <v>2394</v>
      </c>
      <c r="K42" s="75">
        <v>2016</v>
      </c>
      <c r="L42" s="75" t="s">
        <v>1063</v>
      </c>
      <c r="M42" s="117" t="s">
        <v>18651</v>
      </c>
      <c r="N42" s="119"/>
      <c r="O42" s="76"/>
      <c r="P42" s="122"/>
      <c r="Q42" s="119"/>
      <c r="R42" s="76"/>
      <c r="S42" s="76"/>
      <c r="T42" s="76"/>
      <c r="U42" s="76"/>
      <c r="V42" s="76"/>
      <c r="W42" s="76"/>
      <c r="X42" s="76"/>
      <c r="Z42" s="639">
        <f t="shared" si="0"/>
        <v>1260000.0000000002</v>
      </c>
      <c r="AA42" s="74">
        <f t="shared" si="1"/>
        <v>19260000</v>
      </c>
    </row>
    <row r="43" spans="1:27" s="100" customFormat="1" ht="15.5" x14ac:dyDescent="0.35">
      <c r="A43" s="76"/>
      <c r="B43" s="76"/>
      <c r="C43" s="76"/>
      <c r="D43" s="76"/>
      <c r="E43" s="76"/>
      <c r="F43" s="117" t="s">
        <v>18652</v>
      </c>
      <c r="G43" s="76"/>
      <c r="H43" s="118" t="s">
        <v>18653</v>
      </c>
      <c r="I43" s="76"/>
      <c r="J43" s="76" t="s">
        <v>5537</v>
      </c>
      <c r="K43" s="75">
        <v>1936</v>
      </c>
      <c r="L43" s="75" t="s">
        <v>1063</v>
      </c>
      <c r="M43" s="120" t="s">
        <v>756</v>
      </c>
      <c r="N43" s="119"/>
      <c r="O43" s="76"/>
      <c r="P43" s="122"/>
      <c r="Q43" s="119"/>
      <c r="R43" s="76"/>
      <c r="S43" s="76"/>
      <c r="T43" s="76"/>
      <c r="U43" s="76"/>
      <c r="V43" s="76"/>
      <c r="W43" s="76"/>
      <c r="X43" s="76"/>
      <c r="Z43" s="639" t="e">
        <f t="shared" si="0"/>
        <v>#VALUE!</v>
      </c>
      <c r="AA43" s="118" t="e">
        <f t="shared" si="1"/>
        <v>#VALUE!</v>
      </c>
    </row>
    <row r="44" spans="1:27" s="100" customFormat="1" ht="15.5" x14ac:dyDescent="0.35">
      <c r="A44" s="76"/>
      <c r="B44" s="76"/>
      <c r="C44" s="76"/>
      <c r="D44" s="76"/>
      <c r="E44" s="76"/>
      <c r="F44" s="117" t="s">
        <v>18654</v>
      </c>
      <c r="G44" s="76"/>
      <c r="H44" s="74">
        <v>18000000</v>
      </c>
      <c r="I44" s="76"/>
      <c r="J44" s="76" t="s">
        <v>9022</v>
      </c>
      <c r="K44" s="75">
        <v>1988</v>
      </c>
      <c r="L44" s="75" t="s">
        <v>1063</v>
      </c>
      <c r="M44" s="120">
        <v>28942</v>
      </c>
      <c r="N44" s="119"/>
      <c r="O44" s="76"/>
      <c r="P44" s="122"/>
      <c r="Q44" s="119"/>
      <c r="R44" s="76"/>
      <c r="S44" s="76"/>
      <c r="T44" s="76"/>
      <c r="U44" s="76"/>
      <c r="V44" s="76"/>
      <c r="W44" s="76"/>
      <c r="X44" s="76"/>
      <c r="Z44" s="639">
        <f t="shared" si="0"/>
        <v>1260000.0000000002</v>
      </c>
      <c r="AA44" s="74">
        <f t="shared" si="1"/>
        <v>19260000</v>
      </c>
    </row>
    <row r="45" spans="1:27" s="100" customFormat="1" ht="15.5" x14ac:dyDescent="0.35">
      <c r="A45" s="76"/>
      <c r="B45" s="76"/>
      <c r="C45" s="76"/>
      <c r="D45" s="76"/>
      <c r="E45" s="76"/>
      <c r="F45" s="117" t="s">
        <v>18655</v>
      </c>
      <c r="G45" s="76"/>
      <c r="H45" s="74">
        <v>18000000</v>
      </c>
      <c r="I45" s="76"/>
      <c r="J45" s="76" t="s">
        <v>18656</v>
      </c>
      <c r="K45" s="75">
        <v>1967</v>
      </c>
      <c r="L45" s="75" t="s">
        <v>1063</v>
      </c>
      <c r="M45" s="119">
        <v>14450</v>
      </c>
      <c r="N45" s="119"/>
      <c r="O45" s="76"/>
      <c r="P45" s="122"/>
      <c r="Q45" s="119"/>
      <c r="R45" s="76"/>
      <c r="S45" s="76"/>
      <c r="T45" s="76"/>
      <c r="U45" s="76"/>
      <c r="V45" s="76"/>
      <c r="W45" s="76"/>
      <c r="X45" s="76"/>
      <c r="Z45" s="639">
        <f t="shared" si="0"/>
        <v>1260000.0000000002</v>
      </c>
      <c r="AA45" s="74">
        <f t="shared" si="1"/>
        <v>19260000</v>
      </c>
    </row>
    <row r="46" spans="1:27" s="100" customFormat="1" ht="15.5" x14ac:dyDescent="0.35">
      <c r="A46" s="76"/>
      <c r="B46" s="76"/>
      <c r="C46" s="76"/>
      <c r="D46" s="76"/>
      <c r="E46" s="76"/>
      <c r="F46" s="117"/>
      <c r="G46" s="76"/>
      <c r="H46" s="118"/>
      <c r="I46" s="76"/>
      <c r="J46" s="76"/>
      <c r="K46" s="119"/>
      <c r="L46" s="119"/>
      <c r="M46" s="119"/>
      <c r="N46" s="119"/>
      <c r="O46" s="76"/>
      <c r="P46" s="122"/>
      <c r="Q46" s="119"/>
      <c r="R46" s="76"/>
      <c r="S46" s="76"/>
      <c r="T46" s="76"/>
      <c r="U46" s="76"/>
      <c r="V46" s="76"/>
      <c r="W46" s="76"/>
      <c r="X46" s="76"/>
      <c r="Z46" s="639">
        <f t="shared" si="0"/>
        <v>0</v>
      </c>
      <c r="AA46" s="118">
        <f t="shared" si="1"/>
        <v>0</v>
      </c>
    </row>
    <row r="47" spans="1:27" s="100" customFormat="1" ht="15.5" x14ac:dyDescent="0.35">
      <c r="A47" s="64"/>
      <c r="B47" s="64"/>
      <c r="C47" s="64"/>
      <c r="D47" s="64"/>
      <c r="E47" s="64"/>
      <c r="F47" s="66" t="s">
        <v>1851</v>
      </c>
      <c r="G47" s="64"/>
      <c r="H47" s="67"/>
      <c r="I47" s="64"/>
      <c r="J47" s="64"/>
      <c r="K47" s="68"/>
      <c r="L47" s="68"/>
      <c r="M47" s="68"/>
      <c r="N47" s="68"/>
      <c r="O47" s="64"/>
      <c r="P47" s="125"/>
      <c r="Q47" s="68"/>
      <c r="R47" s="64"/>
      <c r="S47" s="64"/>
      <c r="T47" s="64"/>
      <c r="U47" s="64"/>
      <c r="V47" s="64"/>
      <c r="W47" s="64"/>
      <c r="X47" s="64"/>
      <c r="Z47" s="639">
        <f t="shared" si="0"/>
        <v>0</v>
      </c>
      <c r="AA47" s="67">
        <f t="shared" si="1"/>
        <v>0</v>
      </c>
    </row>
    <row r="48" spans="1:27" s="100" customFormat="1" ht="15.5" x14ac:dyDescent="0.35">
      <c r="A48" s="69"/>
      <c r="B48" s="69"/>
      <c r="C48" s="69"/>
      <c r="D48" s="69"/>
      <c r="E48" s="69"/>
      <c r="F48" s="186" t="s">
        <v>7882</v>
      </c>
      <c r="G48" s="69"/>
      <c r="H48" s="74">
        <v>400000</v>
      </c>
      <c r="I48" s="69"/>
      <c r="J48" s="185" t="s">
        <v>2659</v>
      </c>
      <c r="K48" s="187" t="s">
        <v>6466</v>
      </c>
      <c r="L48" s="75" t="s">
        <v>1063</v>
      </c>
      <c r="M48" s="472" t="s">
        <v>7883</v>
      </c>
      <c r="N48" s="75"/>
      <c r="O48" s="69"/>
      <c r="P48" s="126"/>
      <c r="Q48" s="75"/>
      <c r="R48" s="69"/>
      <c r="S48" s="69"/>
      <c r="T48" s="69"/>
      <c r="U48" s="69"/>
      <c r="V48" s="69"/>
      <c r="W48" s="69"/>
      <c r="X48" s="69" t="s">
        <v>1852</v>
      </c>
      <c r="Z48" s="639">
        <f t="shared" si="0"/>
        <v>28000.000000000004</v>
      </c>
      <c r="AA48" s="74">
        <f t="shared" si="1"/>
        <v>428000</v>
      </c>
    </row>
    <row r="49" spans="1:27" s="100" customFormat="1" ht="15.5" x14ac:dyDescent="0.35">
      <c r="A49" s="76"/>
      <c r="B49" s="76"/>
      <c r="C49" s="76"/>
      <c r="D49" s="76"/>
      <c r="E49" s="76"/>
      <c r="F49" s="186" t="s">
        <v>7884</v>
      </c>
      <c r="G49" s="76"/>
      <c r="H49" s="74">
        <v>400000</v>
      </c>
      <c r="I49" s="76"/>
      <c r="J49" s="185" t="s">
        <v>2659</v>
      </c>
      <c r="K49" s="187" t="s">
        <v>6466</v>
      </c>
      <c r="L49" s="75" t="s">
        <v>1063</v>
      </c>
      <c r="M49" s="472" t="s">
        <v>7885</v>
      </c>
      <c r="N49" s="119"/>
      <c r="O49" s="76"/>
      <c r="P49" s="122"/>
      <c r="Q49" s="119"/>
      <c r="R49" s="76"/>
      <c r="S49" s="76"/>
      <c r="T49" s="76"/>
      <c r="U49" s="76"/>
      <c r="V49" s="76"/>
      <c r="W49" s="76"/>
      <c r="X49" s="76"/>
      <c r="Z49" s="639">
        <f t="shared" si="0"/>
        <v>28000.000000000004</v>
      </c>
      <c r="AA49" s="74">
        <f t="shared" si="1"/>
        <v>428000</v>
      </c>
    </row>
    <row r="50" spans="1:27" s="100" customFormat="1" ht="15.5" x14ac:dyDescent="0.35">
      <c r="A50" s="76"/>
      <c r="B50" s="76"/>
      <c r="C50" s="76"/>
      <c r="D50" s="76"/>
      <c r="E50" s="76"/>
      <c r="F50" s="186"/>
      <c r="G50" s="76"/>
      <c r="H50" s="118"/>
      <c r="I50" s="76"/>
      <c r="J50" s="186"/>
      <c r="K50" s="472"/>
      <c r="L50" s="119"/>
      <c r="M50" s="472"/>
      <c r="N50" s="119"/>
      <c r="O50" s="76"/>
      <c r="P50" s="122"/>
      <c r="Q50" s="119"/>
      <c r="R50" s="76"/>
      <c r="S50" s="76"/>
      <c r="T50" s="76"/>
      <c r="U50" s="76"/>
      <c r="V50" s="76"/>
      <c r="W50" s="76"/>
      <c r="X50" s="76"/>
      <c r="Z50" s="639">
        <f t="shared" si="0"/>
        <v>0</v>
      </c>
      <c r="AA50" s="118">
        <f t="shared" si="1"/>
        <v>0</v>
      </c>
    </row>
    <row r="51" spans="1:27" s="100" customFormat="1" ht="15.5" x14ac:dyDescent="0.35">
      <c r="A51" s="64"/>
      <c r="B51" s="64"/>
      <c r="C51" s="64"/>
      <c r="D51" s="64"/>
      <c r="E51" s="64"/>
      <c r="F51" s="66" t="s">
        <v>1853</v>
      </c>
      <c r="G51" s="64"/>
      <c r="H51" s="67"/>
      <c r="I51" s="64"/>
      <c r="J51" s="64"/>
      <c r="K51" s="68"/>
      <c r="L51" s="68"/>
      <c r="M51" s="68"/>
      <c r="N51" s="68"/>
      <c r="O51" s="64"/>
      <c r="P51" s="125"/>
      <c r="Q51" s="68"/>
      <c r="R51" s="64"/>
      <c r="S51" s="64"/>
      <c r="T51" s="64"/>
      <c r="U51" s="64"/>
      <c r="V51" s="64"/>
      <c r="W51" s="64"/>
      <c r="X51" s="64"/>
      <c r="Z51" s="639">
        <f t="shared" si="0"/>
        <v>0</v>
      </c>
      <c r="AA51" s="67">
        <f t="shared" si="1"/>
        <v>0</v>
      </c>
    </row>
    <row r="52" spans="1:27" s="100" customFormat="1" ht="15.5" x14ac:dyDescent="0.35">
      <c r="A52" s="76"/>
      <c r="B52" s="76"/>
      <c r="C52" s="76"/>
      <c r="D52" s="76"/>
      <c r="E52" s="76"/>
      <c r="F52" s="117" t="s">
        <v>18649</v>
      </c>
      <c r="G52" s="76"/>
      <c r="H52" s="118">
        <v>2000000</v>
      </c>
      <c r="I52" s="76"/>
      <c r="J52" s="76" t="s">
        <v>1147</v>
      </c>
      <c r="K52" s="119" t="s">
        <v>1510</v>
      </c>
      <c r="L52" s="119" t="s">
        <v>1510</v>
      </c>
      <c r="M52" s="120">
        <v>8675296</v>
      </c>
      <c r="N52" s="119"/>
      <c r="O52" s="76"/>
      <c r="P52" s="122"/>
      <c r="Q52" s="119"/>
      <c r="R52" s="76"/>
      <c r="S52" s="76"/>
      <c r="T52" s="76"/>
      <c r="U52" s="76"/>
      <c r="V52" s="76"/>
      <c r="W52" s="76"/>
      <c r="X52" s="76"/>
      <c r="Z52" s="639">
        <f t="shared" si="0"/>
        <v>140000</v>
      </c>
      <c r="AA52" s="118">
        <f t="shared" si="1"/>
        <v>2140000</v>
      </c>
    </row>
    <row r="53" spans="1:27" s="100" customFormat="1" ht="15.5" x14ac:dyDescent="0.35">
      <c r="A53" s="76"/>
      <c r="B53" s="76"/>
      <c r="C53" s="76"/>
      <c r="D53" s="76"/>
      <c r="E53" s="76"/>
      <c r="F53" s="117" t="s">
        <v>18654</v>
      </c>
      <c r="G53" s="76"/>
      <c r="H53" s="118">
        <v>2000000</v>
      </c>
      <c r="I53" s="76"/>
      <c r="J53" s="76" t="s">
        <v>4943</v>
      </c>
      <c r="K53" s="119" t="s">
        <v>1510</v>
      </c>
      <c r="L53" s="119" t="s">
        <v>1510</v>
      </c>
      <c r="M53" s="120">
        <v>136593</v>
      </c>
      <c r="N53" s="119"/>
      <c r="O53" s="76"/>
      <c r="P53" s="122"/>
      <c r="Q53" s="119"/>
      <c r="R53" s="76"/>
      <c r="S53" s="76"/>
      <c r="T53" s="76"/>
      <c r="U53" s="76"/>
      <c r="V53" s="76"/>
      <c r="W53" s="76"/>
      <c r="X53" s="76"/>
      <c r="Z53" s="639">
        <f t="shared" si="0"/>
        <v>140000</v>
      </c>
      <c r="AA53" s="118">
        <f t="shared" si="1"/>
        <v>2140000</v>
      </c>
    </row>
    <row r="54" spans="1:27" s="100" customFormat="1" ht="15.5" x14ac:dyDescent="0.35">
      <c r="A54" s="76"/>
      <c r="B54" s="76"/>
      <c r="C54" s="76"/>
      <c r="D54" s="76"/>
      <c r="E54" s="76"/>
      <c r="F54" s="117" t="s">
        <v>18655</v>
      </c>
      <c r="G54" s="76"/>
      <c r="H54" s="118">
        <v>2000000</v>
      </c>
      <c r="I54" s="76"/>
      <c r="J54" s="76" t="s">
        <v>4943</v>
      </c>
      <c r="K54" s="119" t="s">
        <v>1510</v>
      </c>
      <c r="L54" s="119" t="s">
        <v>1510</v>
      </c>
      <c r="M54" s="119">
        <v>44490</v>
      </c>
      <c r="N54" s="119"/>
      <c r="O54" s="76"/>
      <c r="P54" s="122"/>
      <c r="Q54" s="119"/>
      <c r="R54" s="76"/>
      <c r="S54" s="76"/>
      <c r="T54" s="76"/>
      <c r="U54" s="76"/>
      <c r="V54" s="76"/>
      <c r="W54" s="76"/>
      <c r="X54" s="76"/>
      <c r="Z54" s="639">
        <f t="shared" si="0"/>
        <v>140000</v>
      </c>
      <c r="AA54" s="118">
        <f t="shared" si="1"/>
        <v>2140000</v>
      </c>
    </row>
    <row r="55" spans="1:27" s="100" customFormat="1" ht="15.5" x14ac:dyDescent="0.35">
      <c r="A55" s="76"/>
      <c r="B55" s="76"/>
      <c r="C55" s="76"/>
      <c r="D55" s="76"/>
      <c r="E55" s="76"/>
      <c r="F55" s="117"/>
      <c r="G55" s="76"/>
      <c r="H55" s="118"/>
      <c r="I55" s="76"/>
      <c r="J55" s="76"/>
      <c r="K55" s="119"/>
      <c r="L55" s="119"/>
      <c r="M55" s="119"/>
      <c r="N55" s="119"/>
      <c r="O55" s="76"/>
      <c r="P55" s="122"/>
      <c r="Q55" s="119"/>
      <c r="R55" s="76"/>
      <c r="S55" s="76"/>
      <c r="T55" s="76"/>
      <c r="U55" s="76"/>
      <c r="V55" s="76"/>
      <c r="W55" s="76"/>
      <c r="X55" s="76"/>
      <c r="Z55" s="639">
        <f t="shared" si="0"/>
        <v>0</v>
      </c>
      <c r="AA55" s="118">
        <f t="shared" si="1"/>
        <v>0</v>
      </c>
    </row>
    <row r="56" spans="1:27" s="100" customFormat="1" ht="15.5" x14ac:dyDescent="0.35">
      <c r="A56" s="64"/>
      <c r="B56" s="64"/>
      <c r="C56" s="64"/>
      <c r="D56" s="64"/>
      <c r="E56" s="64"/>
      <c r="F56" s="66" t="s">
        <v>1860</v>
      </c>
      <c r="G56" s="64"/>
      <c r="H56" s="67"/>
      <c r="I56" s="64"/>
      <c r="J56" s="64"/>
      <c r="K56" s="68"/>
      <c r="L56" s="68"/>
      <c r="M56" s="68"/>
      <c r="N56" s="68"/>
      <c r="O56" s="64"/>
      <c r="P56" s="125"/>
      <c r="Q56" s="68"/>
      <c r="R56" s="64"/>
      <c r="S56" s="64"/>
      <c r="T56" s="64"/>
      <c r="U56" s="64"/>
      <c r="V56" s="64"/>
      <c r="W56" s="64"/>
      <c r="X56" s="64"/>
      <c r="Z56" s="639">
        <f t="shared" si="0"/>
        <v>0</v>
      </c>
      <c r="AA56" s="67">
        <f t="shared" si="1"/>
        <v>0</v>
      </c>
    </row>
    <row r="57" spans="1:27" s="100" customFormat="1" ht="15.5" x14ac:dyDescent="0.35">
      <c r="A57" s="76"/>
      <c r="B57" s="76"/>
      <c r="C57" s="76"/>
      <c r="D57" s="76"/>
      <c r="E57" s="76"/>
      <c r="F57" s="76" t="s">
        <v>18657</v>
      </c>
      <c r="G57" s="76"/>
      <c r="H57" s="118">
        <v>700000</v>
      </c>
      <c r="I57" s="527"/>
      <c r="J57" s="76" t="s">
        <v>5168</v>
      </c>
      <c r="K57" s="119">
        <v>2006</v>
      </c>
      <c r="L57" s="119" t="s">
        <v>1063</v>
      </c>
      <c r="M57" s="528" t="s">
        <v>18658</v>
      </c>
      <c r="N57" s="119"/>
      <c r="O57" s="76"/>
      <c r="P57" s="122"/>
      <c r="Q57" s="119"/>
      <c r="R57" s="76"/>
      <c r="S57" s="76"/>
      <c r="T57" s="76"/>
      <c r="U57" s="76"/>
      <c r="V57" s="76"/>
      <c r="W57" s="76"/>
      <c r="X57" s="76"/>
      <c r="Z57" s="639">
        <f t="shared" si="0"/>
        <v>49000.000000000007</v>
      </c>
      <c r="AA57" s="118">
        <f t="shared" si="1"/>
        <v>749000</v>
      </c>
    </row>
    <row r="58" spans="1:27" s="100" customFormat="1" ht="15.5" x14ac:dyDescent="0.35">
      <c r="A58" s="69"/>
      <c r="B58" s="69"/>
      <c r="C58" s="69"/>
      <c r="D58" s="69"/>
      <c r="E58" s="69"/>
      <c r="F58" s="69"/>
      <c r="G58" s="69"/>
      <c r="H58" s="74"/>
      <c r="I58" s="69"/>
      <c r="J58" s="69"/>
      <c r="K58" s="75"/>
      <c r="L58" s="75"/>
      <c r="M58" s="75"/>
      <c r="N58" s="75"/>
      <c r="O58" s="69"/>
      <c r="P58" s="69"/>
      <c r="Q58" s="75"/>
      <c r="R58" s="69"/>
      <c r="S58" s="69"/>
      <c r="T58" s="69"/>
      <c r="U58" s="69"/>
      <c r="V58" s="69"/>
      <c r="W58" s="76"/>
      <c r="X58" s="76"/>
      <c r="Z58" s="639">
        <f t="shared" si="0"/>
        <v>0</v>
      </c>
      <c r="AA58" s="74">
        <f t="shared" si="1"/>
        <v>0</v>
      </c>
    </row>
    <row r="59" spans="1:27" s="100" customFormat="1" ht="15.5" x14ac:dyDescent="0.35">
      <c r="A59" s="64"/>
      <c r="B59" s="64"/>
      <c r="C59" s="64"/>
      <c r="D59" s="64"/>
      <c r="E59" s="64"/>
      <c r="F59" s="89" t="s">
        <v>2961</v>
      </c>
      <c r="G59" s="64"/>
      <c r="H59" s="67"/>
      <c r="I59" s="64"/>
      <c r="J59" s="64"/>
      <c r="K59" s="68"/>
      <c r="L59" s="68"/>
      <c r="M59" s="68"/>
      <c r="N59" s="68"/>
      <c r="O59" s="64"/>
      <c r="P59" s="64"/>
      <c r="Q59" s="68"/>
      <c r="R59" s="64"/>
      <c r="S59" s="64"/>
      <c r="T59" s="64"/>
      <c r="U59" s="64"/>
      <c r="V59" s="64"/>
      <c r="W59" s="64"/>
      <c r="X59" s="64"/>
      <c r="Z59" s="639">
        <f t="shared" si="0"/>
        <v>0</v>
      </c>
      <c r="AA59" s="67">
        <f t="shared" si="1"/>
        <v>0</v>
      </c>
    </row>
    <row r="60" spans="1:27" s="100" customFormat="1" ht="15.5" x14ac:dyDescent="0.35">
      <c r="A60" s="76"/>
      <c r="B60" s="76"/>
      <c r="C60" s="76"/>
      <c r="D60" s="76"/>
      <c r="E60" s="76"/>
      <c r="F60" s="79" t="s">
        <v>18659</v>
      </c>
      <c r="G60" s="76"/>
      <c r="H60" s="118">
        <v>75000</v>
      </c>
      <c r="I60" s="76"/>
      <c r="J60" s="76" t="s">
        <v>5537</v>
      </c>
      <c r="K60" s="130" t="s">
        <v>1063</v>
      </c>
      <c r="L60" s="119" t="s">
        <v>18660</v>
      </c>
      <c r="M60" s="119" t="s">
        <v>18661</v>
      </c>
      <c r="N60" s="119"/>
      <c r="O60" s="76"/>
      <c r="P60" s="76" t="s">
        <v>8797</v>
      </c>
      <c r="Q60" s="119"/>
      <c r="R60" s="76"/>
      <c r="S60" s="76"/>
      <c r="T60" s="76"/>
      <c r="U60" s="76"/>
      <c r="V60" s="76"/>
      <c r="W60" s="76"/>
      <c r="X60" s="76"/>
      <c r="Z60" s="639">
        <f t="shared" si="0"/>
        <v>5250.0000000000009</v>
      </c>
      <c r="AA60" s="118">
        <f t="shared" si="1"/>
        <v>80250</v>
      </c>
    </row>
    <row r="61" spans="1:27" s="100" customFormat="1" ht="15.5" x14ac:dyDescent="0.35">
      <c r="A61" s="69"/>
      <c r="B61" s="69"/>
      <c r="C61" s="69"/>
      <c r="D61" s="69"/>
      <c r="E61" s="69"/>
      <c r="F61" s="79" t="s">
        <v>18662</v>
      </c>
      <c r="G61" s="69"/>
      <c r="H61" s="118">
        <v>75000</v>
      </c>
      <c r="I61" s="69"/>
      <c r="J61" s="76" t="s">
        <v>5537</v>
      </c>
      <c r="K61" s="130" t="s">
        <v>1063</v>
      </c>
      <c r="L61" s="119" t="s">
        <v>13973</v>
      </c>
      <c r="M61" s="75">
        <v>123456</v>
      </c>
      <c r="N61" s="75"/>
      <c r="O61" s="69"/>
      <c r="P61" s="76"/>
      <c r="Q61" s="75"/>
      <c r="R61" s="69"/>
      <c r="S61" s="69"/>
      <c r="T61" s="69"/>
      <c r="U61" s="69"/>
      <c r="V61" s="69"/>
      <c r="W61" s="69"/>
      <c r="X61" s="69"/>
      <c r="Z61" s="639">
        <f t="shared" si="0"/>
        <v>5250.0000000000009</v>
      </c>
      <c r="AA61" s="118">
        <f t="shared" si="1"/>
        <v>80250</v>
      </c>
    </row>
    <row r="62" spans="1:27" s="100" customFormat="1" ht="15.5" x14ac:dyDescent="0.35">
      <c r="A62" s="76"/>
      <c r="B62" s="76"/>
      <c r="C62" s="76"/>
      <c r="D62" s="76"/>
      <c r="E62" s="76"/>
      <c r="F62" s="79" t="s">
        <v>18663</v>
      </c>
      <c r="G62" s="76"/>
      <c r="H62" s="118">
        <v>75000</v>
      </c>
      <c r="I62" s="76"/>
      <c r="J62" s="76" t="s">
        <v>5537</v>
      </c>
      <c r="K62" s="130" t="s">
        <v>1063</v>
      </c>
      <c r="L62" s="119" t="s">
        <v>10076</v>
      </c>
      <c r="M62" s="119">
        <v>999990</v>
      </c>
      <c r="N62" s="119"/>
      <c r="O62" s="76"/>
      <c r="P62" s="76"/>
      <c r="Q62" s="119"/>
      <c r="R62" s="76"/>
      <c r="S62" s="76"/>
      <c r="T62" s="76"/>
      <c r="U62" s="76"/>
      <c r="V62" s="76"/>
      <c r="W62" s="76"/>
      <c r="X62" s="76"/>
      <c r="Z62" s="639">
        <f t="shared" si="0"/>
        <v>5250.0000000000009</v>
      </c>
      <c r="AA62" s="118">
        <f t="shared" si="1"/>
        <v>80250</v>
      </c>
    </row>
    <row r="63" spans="1:27" s="100" customFormat="1" ht="15.5" x14ac:dyDescent="0.35">
      <c r="A63" s="76"/>
      <c r="B63" s="76"/>
      <c r="C63" s="76"/>
      <c r="D63" s="76"/>
      <c r="E63" s="76"/>
      <c r="F63" s="79" t="s">
        <v>18664</v>
      </c>
      <c r="G63" s="76"/>
      <c r="H63" s="118">
        <v>75000</v>
      </c>
      <c r="I63" s="76"/>
      <c r="J63" s="76" t="s">
        <v>5537</v>
      </c>
      <c r="K63" s="130" t="s">
        <v>1063</v>
      </c>
      <c r="L63" s="119" t="s">
        <v>12859</v>
      </c>
      <c r="M63" s="119">
        <v>123456</v>
      </c>
      <c r="N63" s="119"/>
      <c r="O63" s="76"/>
      <c r="P63" s="76"/>
      <c r="Q63" s="119"/>
      <c r="R63" s="76"/>
      <c r="S63" s="76"/>
      <c r="T63" s="76"/>
      <c r="U63" s="76"/>
      <c r="V63" s="76"/>
      <c r="W63" s="76"/>
      <c r="X63" s="76"/>
      <c r="Z63" s="639">
        <f t="shared" si="0"/>
        <v>5250.0000000000009</v>
      </c>
      <c r="AA63" s="118">
        <f t="shared" si="1"/>
        <v>80250</v>
      </c>
    </row>
    <row r="64" spans="1:27" s="100" customFormat="1" ht="15.5" x14ac:dyDescent="0.35">
      <c r="A64" s="76"/>
      <c r="B64" s="76"/>
      <c r="C64" s="76"/>
      <c r="D64" s="76"/>
      <c r="E64" s="76"/>
      <c r="F64" s="79" t="s">
        <v>18665</v>
      </c>
      <c r="G64" s="76"/>
      <c r="H64" s="118">
        <v>75000</v>
      </c>
      <c r="I64" s="76"/>
      <c r="J64" s="76" t="s">
        <v>5537</v>
      </c>
      <c r="K64" s="130" t="s">
        <v>1063</v>
      </c>
      <c r="L64" s="119" t="s">
        <v>8332</v>
      </c>
      <c r="M64" s="119">
        <v>322231</v>
      </c>
      <c r="N64" s="119"/>
      <c r="O64" s="76"/>
      <c r="P64" s="76"/>
      <c r="Q64" s="119"/>
      <c r="R64" s="76"/>
      <c r="S64" s="76"/>
      <c r="T64" s="76"/>
      <c r="U64" s="76"/>
      <c r="V64" s="76"/>
      <c r="W64" s="76"/>
      <c r="X64" s="76"/>
      <c r="Z64" s="639">
        <f t="shared" si="0"/>
        <v>5250.0000000000009</v>
      </c>
      <c r="AA64" s="118">
        <f t="shared" si="1"/>
        <v>80250</v>
      </c>
    </row>
    <row r="65" spans="1:27" s="100" customFormat="1" ht="15.5" x14ac:dyDescent="0.35">
      <c r="A65" s="76"/>
      <c r="B65" s="76"/>
      <c r="C65" s="76"/>
      <c r="D65" s="76"/>
      <c r="E65" s="76"/>
      <c r="F65" s="79" t="s">
        <v>18666</v>
      </c>
      <c r="G65" s="76"/>
      <c r="H65" s="118">
        <v>75000</v>
      </c>
      <c r="I65" s="76"/>
      <c r="J65" s="76" t="s">
        <v>5537</v>
      </c>
      <c r="K65" s="130" t="s">
        <v>1063</v>
      </c>
      <c r="L65" s="119" t="s">
        <v>18667</v>
      </c>
      <c r="M65" s="119" t="s">
        <v>18668</v>
      </c>
      <c r="N65" s="119"/>
      <c r="O65" s="76"/>
      <c r="P65" s="76"/>
      <c r="Q65" s="119"/>
      <c r="R65" s="76"/>
      <c r="S65" s="76"/>
      <c r="T65" s="76"/>
      <c r="U65" s="76"/>
      <c r="V65" s="76"/>
      <c r="W65" s="69"/>
      <c r="X65" s="69"/>
      <c r="Z65" s="639">
        <f t="shared" si="0"/>
        <v>5250.0000000000009</v>
      </c>
      <c r="AA65" s="118">
        <f t="shared" si="1"/>
        <v>80250</v>
      </c>
    </row>
    <row r="66" spans="1:27" s="100" customFormat="1" ht="15.5" x14ac:dyDescent="0.35">
      <c r="A66" s="69"/>
      <c r="B66" s="69"/>
      <c r="C66" s="69"/>
      <c r="D66" s="69"/>
      <c r="E66" s="69"/>
      <c r="F66" s="79" t="s">
        <v>18666</v>
      </c>
      <c r="G66" s="69"/>
      <c r="H66" s="118">
        <v>75000</v>
      </c>
      <c r="I66" s="69"/>
      <c r="J66" s="76" t="s">
        <v>5537</v>
      </c>
      <c r="K66" s="130" t="s">
        <v>1063</v>
      </c>
      <c r="L66" s="119" t="s">
        <v>5739</v>
      </c>
      <c r="M66" s="75">
        <v>111111</v>
      </c>
      <c r="N66" s="75"/>
      <c r="O66" s="69"/>
      <c r="P66" s="76"/>
      <c r="Q66" s="75"/>
      <c r="R66" s="69"/>
      <c r="S66" s="69"/>
      <c r="T66" s="69"/>
      <c r="U66" s="69"/>
      <c r="V66" s="69"/>
      <c r="W66" s="69"/>
      <c r="X66" s="69"/>
      <c r="Z66" s="639">
        <f t="shared" si="0"/>
        <v>5250.0000000000009</v>
      </c>
      <c r="AA66" s="118">
        <f t="shared" si="1"/>
        <v>80250</v>
      </c>
    </row>
    <row r="67" spans="1:27" s="100" customFormat="1" ht="15.5" x14ac:dyDescent="0.35">
      <c r="A67" s="76"/>
      <c r="B67" s="76"/>
      <c r="C67" s="76"/>
      <c r="D67" s="76"/>
      <c r="E67" s="76"/>
      <c r="F67" s="79" t="s">
        <v>18669</v>
      </c>
      <c r="G67" s="76"/>
      <c r="H67" s="118">
        <v>75000</v>
      </c>
      <c r="I67" s="76"/>
      <c r="J67" s="76" t="s">
        <v>12823</v>
      </c>
      <c r="K67" s="130" t="s">
        <v>1063</v>
      </c>
      <c r="L67" s="119" t="s">
        <v>8334</v>
      </c>
      <c r="M67" s="119" t="s">
        <v>18670</v>
      </c>
      <c r="N67" s="119"/>
      <c r="O67" s="76"/>
      <c r="P67" s="76" t="s">
        <v>1065</v>
      </c>
      <c r="Q67" s="119" t="s">
        <v>3302</v>
      </c>
      <c r="R67" s="76"/>
      <c r="S67" s="76"/>
      <c r="T67" s="76"/>
      <c r="U67" s="76"/>
      <c r="V67" s="76"/>
      <c r="W67" s="76"/>
      <c r="X67" s="76"/>
      <c r="Z67" s="639">
        <f t="shared" si="0"/>
        <v>5250.0000000000009</v>
      </c>
      <c r="AA67" s="118">
        <f t="shared" si="1"/>
        <v>80250</v>
      </c>
    </row>
    <row r="68" spans="1:27" s="100" customFormat="1" ht="15.5" x14ac:dyDescent="0.35">
      <c r="A68" s="76"/>
      <c r="B68" s="76"/>
      <c r="C68" s="76"/>
      <c r="D68" s="76"/>
      <c r="E68" s="76"/>
      <c r="F68" s="79" t="s">
        <v>18671</v>
      </c>
      <c r="G68" s="76"/>
      <c r="H68" s="118">
        <v>75000</v>
      </c>
      <c r="I68" s="76"/>
      <c r="J68" s="76" t="s">
        <v>8753</v>
      </c>
      <c r="K68" s="130" t="s">
        <v>1063</v>
      </c>
      <c r="L68" s="119" t="s">
        <v>8816</v>
      </c>
      <c r="M68" s="119" t="s">
        <v>18672</v>
      </c>
      <c r="N68" s="119"/>
      <c r="O68" s="76"/>
      <c r="P68" s="76"/>
      <c r="Q68" s="119"/>
      <c r="R68" s="76"/>
      <c r="S68" s="76"/>
      <c r="T68" s="76"/>
      <c r="U68" s="76"/>
      <c r="V68" s="76"/>
      <c r="W68" s="76"/>
      <c r="X68" s="76"/>
      <c r="Z68" s="639">
        <f t="shared" si="0"/>
        <v>5250.0000000000009</v>
      </c>
      <c r="AA68" s="118">
        <f t="shared" si="1"/>
        <v>80250</v>
      </c>
    </row>
    <row r="69" spans="1:27" s="100" customFormat="1" ht="15.5" x14ac:dyDescent="0.35">
      <c r="A69" s="76"/>
      <c r="B69" s="76"/>
      <c r="C69" s="76"/>
      <c r="D69" s="76"/>
      <c r="E69" s="76"/>
      <c r="F69" s="79" t="s">
        <v>18673</v>
      </c>
      <c r="G69" s="76"/>
      <c r="H69" s="118">
        <v>75000</v>
      </c>
      <c r="I69" s="76"/>
      <c r="J69" s="76" t="s">
        <v>8753</v>
      </c>
      <c r="K69" s="130" t="s">
        <v>1063</v>
      </c>
      <c r="L69" s="119" t="s">
        <v>8702</v>
      </c>
      <c r="M69" s="119" t="s">
        <v>18674</v>
      </c>
      <c r="N69" s="119"/>
      <c r="O69" s="76"/>
      <c r="P69" s="76"/>
      <c r="Q69" s="119"/>
      <c r="R69" s="76"/>
      <c r="S69" s="76"/>
      <c r="T69" s="76"/>
      <c r="U69" s="76"/>
      <c r="V69" s="76"/>
      <c r="W69" s="76"/>
      <c r="X69" s="76"/>
      <c r="Z69" s="639">
        <f t="shared" si="0"/>
        <v>5250.0000000000009</v>
      </c>
      <c r="AA69" s="118">
        <f t="shared" si="1"/>
        <v>80250</v>
      </c>
    </row>
    <row r="70" spans="1:27" s="100" customFormat="1" ht="15.5" x14ac:dyDescent="0.35">
      <c r="A70" s="76"/>
      <c r="B70" s="76"/>
      <c r="C70" s="76"/>
      <c r="D70" s="76"/>
      <c r="E70" s="76"/>
      <c r="F70" s="79" t="s">
        <v>18675</v>
      </c>
      <c r="G70" s="76"/>
      <c r="H70" s="118">
        <v>75000</v>
      </c>
      <c r="I70" s="76"/>
      <c r="J70" s="76" t="s">
        <v>5537</v>
      </c>
      <c r="K70" s="130" t="s">
        <v>1063</v>
      </c>
      <c r="L70" s="119" t="s">
        <v>9065</v>
      </c>
      <c r="M70" s="119" t="s">
        <v>18676</v>
      </c>
      <c r="N70" s="119"/>
      <c r="O70" s="76"/>
      <c r="P70" s="76"/>
      <c r="Q70" s="119"/>
      <c r="R70" s="76"/>
      <c r="S70" s="76"/>
      <c r="T70" s="76"/>
      <c r="U70" s="76"/>
      <c r="V70" s="76"/>
      <c r="W70" s="76"/>
      <c r="X70" s="76"/>
      <c r="Z70" s="639">
        <f t="shared" ref="Z70:Z133" si="2">H70*Z$4</f>
        <v>5250.0000000000009</v>
      </c>
      <c r="AA70" s="118">
        <f t="shared" ref="AA70:AA133" si="3">H70+Z70</f>
        <v>80250</v>
      </c>
    </row>
    <row r="71" spans="1:27" s="100" customFormat="1" ht="15.5" x14ac:dyDescent="0.35">
      <c r="A71" s="69"/>
      <c r="B71" s="69"/>
      <c r="C71" s="69"/>
      <c r="D71" s="69"/>
      <c r="E71" s="69"/>
      <c r="F71" s="79" t="s">
        <v>18677</v>
      </c>
      <c r="G71" s="69"/>
      <c r="H71" s="118">
        <v>75000</v>
      </c>
      <c r="I71" s="69"/>
      <c r="J71" s="76" t="s">
        <v>5537</v>
      </c>
      <c r="K71" s="130" t="s">
        <v>1063</v>
      </c>
      <c r="L71" s="119" t="s">
        <v>13873</v>
      </c>
      <c r="M71" s="75">
        <v>123453</v>
      </c>
      <c r="N71" s="75"/>
      <c r="O71" s="69"/>
      <c r="P71" s="76"/>
      <c r="Q71" s="119"/>
      <c r="R71" s="69"/>
      <c r="S71" s="69"/>
      <c r="T71" s="69"/>
      <c r="U71" s="69"/>
      <c r="V71" s="69"/>
      <c r="W71" s="69"/>
      <c r="X71" s="69"/>
      <c r="Z71" s="639">
        <f t="shared" si="2"/>
        <v>5250.0000000000009</v>
      </c>
      <c r="AA71" s="118">
        <f t="shared" si="3"/>
        <v>80250</v>
      </c>
    </row>
    <row r="72" spans="1:27" s="100" customFormat="1" ht="15.5" x14ac:dyDescent="0.35">
      <c r="A72" s="76"/>
      <c r="B72" s="76"/>
      <c r="C72" s="76"/>
      <c r="D72" s="76"/>
      <c r="E72" s="76"/>
      <c r="F72" s="79" t="s">
        <v>18678</v>
      </c>
      <c r="G72" s="76"/>
      <c r="H72" s="118">
        <v>75000</v>
      </c>
      <c r="I72" s="76"/>
      <c r="J72" s="76" t="s">
        <v>5537</v>
      </c>
      <c r="K72" s="130" t="s">
        <v>1063</v>
      </c>
      <c r="L72" s="119" t="s">
        <v>13870</v>
      </c>
      <c r="M72" s="119" t="s">
        <v>18679</v>
      </c>
      <c r="N72" s="119"/>
      <c r="O72" s="76"/>
      <c r="P72" s="76"/>
      <c r="Q72" s="119"/>
      <c r="R72" s="76"/>
      <c r="S72" s="76"/>
      <c r="T72" s="76"/>
      <c r="U72" s="76"/>
      <c r="V72" s="76"/>
      <c r="W72" s="76"/>
      <c r="X72" s="76"/>
      <c r="Z72" s="639">
        <f t="shared" si="2"/>
        <v>5250.0000000000009</v>
      </c>
      <c r="AA72" s="118">
        <f t="shared" si="3"/>
        <v>80250</v>
      </c>
    </row>
    <row r="73" spans="1:27" s="100" customFormat="1" ht="15.5" x14ac:dyDescent="0.35">
      <c r="A73" s="76"/>
      <c r="B73" s="76"/>
      <c r="C73" s="76"/>
      <c r="D73" s="76"/>
      <c r="E73" s="76"/>
      <c r="F73" s="79" t="s">
        <v>18680</v>
      </c>
      <c r="G73" s="76"/>
      <c r="H73" s="118">
        <v>75000</v>
      </c>
      <c r="I73" s="76"/>
      <c r="J73" s="76" t="s">
        <v>5537</v>
      </c>
      <c r="K73" s="130" t="s">
        <v>1063</v>
      </c>
      <c r="L73" s="119" t="s">
        <v>18681</v>
      </c>
      <c r="M73" s="119" t="s">
        <v>18682</v>
      </c>
      <c r="N73" s="119"/>
      <c r="O73" s="76"/>
      <c r="P73" s="76"/>
      <c r="Q73" s="119"/>
      <c r="R73" s="76"/>
      <c r="S73" s="76"/>
      <c r="T73" s="76"/>
      <c r="U73" s="76"/>
      <c r="V73" s="76"/>
      <c r="W73" s="76"/>
      <c r="X73" s="76"/>
      <c r="Z73" s="639">
        <f t="shared" si="2"/>
        <v>5250.0000000000009</v>
      </c>
      <c r="AA73" s="118">
        <f t="shared" si="3"/>
        <v>80250</v>
      </c>
    </row>
    <row r="74" spans="1:27" s="100" customFormat="1" ht="15.5" x14ac:dyDescent="0.35">
      <c r="A74" s="76"/>
      <c r="B74" s="76"/>
      <c r="C74" s="76"/>
      <c r="D74" s="76"/>
      <c r="E74" s="76"/>
      <c r="F74" s="79" t="s">
        <v>18683</v>
      </c>
      <c r="G74" s="76"/>
      <c r="H74" s="118">
        <v>75000</v>
      </c>
      <c r="I74" s="76"/>
      <c r="J74" s="76" t="s">
        <v>5537</v>
      </c>
      <c r="K74" s="130" t="s">
        <v>1063</v>
      </c>
      <c r="L74" s="119" t="s">
        <v>16802</v>
      </c>
      <c r="M74" s="119">
        <v>123450</v>
      </c>
      <c r="N74" s="119"/>
      <c r="O74" s="76"/>
      <c r="P74" s="76"/>
      <c r="Q74" s="119"/>
      <c r="R74" s="76"/>
      <c r="S74" s="76"/>
      <c r="T74" s="76"/>
      <c r="U74" s="76"/>
      <c r="V74" s="76"/>
      <c r="W74" s="76"/>
      <c r="X74" s="76"/>
      <c r="Z74" s="639">
        <f t="shared" si="2"/>
        <v>5250.0000000000009</v>
      </c>
      <c r="AA74" s="118">
        <f t="shared" si="3"/>
        <v>80250</v>
      </c>
    </row>
    <row r="75" spans="1:27" s="100" customFormat="1" ht="15.5" x14ac:dyDescent="0.35">
      <c r="A75" s="76"/>
      <c r="B75" s="76"/>
      <c r="C75" s="76"/>
      <c r="D75" s="76"/>
      <c r="E75" s="76"/>
      <c r="F75" s="79" t="s">
        <v>18684</v>
      </c>
      <c r="G75" s="76"/>
      <c r="H75" s="118">
        <v>75000</v>
      </c>
      <c r="I75" s="76"/>
      <c r="J75" s="76" t="s">
        <v>5537</v>
      </c>
      <c r="K75" s="130" t="s">
        <v>1063</v>
      </c>
      <c r="L75" s="119" t="s">
        <v>18681</v>
      </c>
      <c r="M75" s="119" t="s">
        <v>18685</v>
      </c>
      <c r="N75" s="119"/>
      <c r="O75" s="76"/>
      <c r="P75" s="76"/>
      <c r="Q75" s="119"/>
      <c r="R75" s="76"/>
      <c r="S75" s="76"/>
      <c r="T75" s="76"/>
      <c r="U75" s="76"/>
      <c r="V75" s="76"/>
      <c r="W75" s="76"/>
      <c r="X75" s="76"/>
      <c r="Z75" s="639">
        <f t="shared" si="2"/>
        <v>5250.0000000000009</v>
      </c>
      <c r="AA75" s="118">
        <f t="shared" si="3"/>
        <v>80250</v>
      </c>
    </row>
    <row r="76" spans="1:27" s="100" customFormat="1" ht="15.5" x14ac:dyDescent="0.35">
      <c r="A76" s="69"/>
      <c r="B76" s="69"/>
      <c r="C76" s="69"/>
      <c r="D76" s="69"/>
      <c r="E76" s="69"/>
      <c r="F76" s="79" t="s">
        <v>18686</v>
      </c>
      <c r="G76" s="69"/>
      <c r="H76" s="118">
        <v>75000</v>
      </c>
      <c r="I76" s="69"/>
      <c r="J76" s="76" t="s">
        <v>5537</v>
      </c>
      <c r="K76" s="130" t="s">
        <v>1063</v>
      </c>
      <c r="L76" s="75" t="s">
        <v>12843</v>
      </c>
      <c r="M76" s="75" t="s">
        <v>18687</v>
      </c>
      <c r="N76" s="75"/>
      <c r="O76" s="69"/>
      <c r="P76" s="76"/>
      <c r="Q76" s="75"/>
      <c r="R76" s="69"/>
      <c r="S76" s="69"/>
      <c r="T76" s="69"/>
      <c r="U76" s="69"/>
      <c r="V76" s="69"/>
      <c r="W76" s="69"/>
      <c r="X76" s="69"/>
      <c r="Z76" s="639">
        <f t="shared" si="2"/>
        <v>5250.0000000000009</v>
      </c>
      <c r="AA76" s="118">
        <f t="shared" si="3"/>
        <v>80250</v>
      </c>
    </row>
    <row r="77" spans="1:27" s="100" customFormat="1" ht="15.5" x14ac:dyDescent="0.35">
      <c r="A77" s="76"/>
      <c r="B77" s="76"/>
      <c r="C77" s="76"/>
      <c r="D77" s="76"/>
      <c r="E77" s="76"/>
      <c r="F77" s="76" t="s">
        <v>18688</v>
      </c>
      <c r="G77" s="76"/>
      <c r="H77" s="118">
        <v>75000</v>
      </c>
      <c r="I77" s="76"/>
      <c r="J77" s="76" t="s">
        <v>5537</v>
      </c>
      <c r="K77" s="130" t="s">
        <v>1063</v>
      </c>
      <c r="L77" s="119" t="s">
        <v>8716</v>
      </c>
      <c r="M77" s="119">
        <v>860177</v>
      </c>
      <c r="N77" s="119"/>
      <c r="O77" s="76"/>
      <c r="P77" s="76"/>
      <c r="Q77" s="119"/>
      <c r="R77" s="76"/>
      <c r="S77" s="76"/>
      <c r="T77" s="76"/>
      <c r="U77" s="76"/>
      <c r="V77" s="76"/>
      <c r="W77" s="76"/>
      <c r="X77" s="76"/>
      <c r="Z77" s="639">
        <f t="shared" si="2"/>
        <v>5250.0000000000009</v>
      </c>
      <c r="AA77" s="118">
        <f t="shared" si="3"/>
        <v>80250</v>
      </c>
    </row>
    <row r="78" spans="1:27" s="100" customFormat="1" ht="15.5" x14ac:dyDescent="0.35">
      <c r="A78" s="76"/>
      <c r="B78" s="76"/>
      <c r="C78" s="76"/>
      <c r="D78" s="76"/>
      <c r="E78" s="76"/>
      <c r="F78" s="76" t="s">
        <v>18689</v>
      </c>
      <c r="G78" s="76"/>
      <c r="H78" s="118">
        <v>75000</v>
      </c>
      <c r="I78" s="76"/>
      <c r="J78" s="76" t="s">
        <v>5537</v>
      </c>
      <c r="K78" s="130" t="s">
        <v>1063</v>
      </c>
      <c r="L78" s="119" t="s">
        <v>13954</v>
      </c>
      <c r="M78" s="119" t="s">
        <v>18690</v>
      </c>
      <c r="N78" s="119"/>
      <c r="O78" s="76"/>
      <c r="P78" s="76"/>
      <c r="Q78" s="119"/>
      <c r="R78" s="76"/>
      <c r="S78" s="76"/>
      <c r="T78" s="76"/>
      <c r="U78" s="76"/>
      <c r="V78" s="76"/>
      <c r="W78" s="76"/>
      <c r="X78" s="76"/>
      <c r="Z78" s="639">
        <f t="shared" si="2"/>
        <v>5250.0000000000009</v>
      </c>
      <c r="AA78" s="118">
        <f t="shared" si="3"/>
        <v>80250</v>
      </c>
    </row>
    <row r="79" spans="1:27" s="100" customFormat="1" ht="15.5" x14ac:dyDescent="0.35">
      <c r="A79" s="76"/>
      <c r="B79" s="76"/>
      <c r="C79" s="76"/>
      <c r="D79" s="76"/>
      <c r="E79" s="76"/>
      <c r="F79" s="76" t="s">
        <v>18691</v>
      </c>
      <c r="G79" s="76"/>
      <c r="H79" s="118">
        <v>75000</v>
      </c>
      <c r="I79" s="76"/>
      <c r="J79" s="76" t="s">
        <v>8753</v>
      </c>
      <c r="K79" s="130" t="s">
        <v>1063</v>
      </c>
      <c r="L79" s="119" t="s">
        <v>8816</v>
      </c>
      <c r="M79" s="119" t="s">
        <v>18692</v>
      </c>
      <c r="N79" s="119"/>
      <c r="O79" s="76"/>
      <c r="P79" s="76"/>
      <c r="Q79" s="119"/>
      <c r="R79" s="76"/>
      <c r="S79" s="76"/>
      <c r="T79" s="76"/>
      <c r="U79" s="76"/>
      <c r="V79" s="76"/>
      <c r="W79" s="76"/>
      <c r="X79" s="76"/>
      <c r="Z79" s="639">
        <f t="shared" si="2"/>
        <v>5250.0000000000009</v>
      </c>
      <c r="AA79" s="118">
        <f t="shared" si="3"/>
        <v>80250</v>
      </c>
    </row>
    <row r="80" spans="1:27" s="100" customFormat="1" ht="15.5" x14ac:dyDescent="0.35">
      <c r="A80" s="76"/>
      <c r="B80" s="76"/>
      <c r="C80" s="76"/>
      <c r="D80" s="76"/>
      <c r="E80" s="76"/>
      <c r="F80" s="76" t="s">
        <v>18693</v>
      </c>
      <c r="G80" s="76"/>
      <c r="H80" s="118">
        <v>75000</v>
      </c>
      <c r="I80" s="76"/>
      <c r="J80" s="76" t="s">
        <v>5537</v>
      </c>
      <c r="K80" s="130" t="s">
        <v>1063</v>
      </c>
      <c r="L80" s="119" t="s">
        <v>13954</v>
      </c>
      <c r="M80" s="119" t="s">
        <v>18694</v>
      </c>
      <c r="N80" s="119"/>
      <c r="O80" s="76"/>
      <c r="P80" s="76"/>
      <c r="Q80" s="119"/>
      <c r="R80" s="76"/>
      <c r="S80" s="76"/>
      <c r="T80" s="76"/>
      <c r="U80" s="76"/>
      <c r="V80" s="76"/>
      <c r="W80" s="76"/>
      <c r="X80" s="76"/>
      <c r="Z80" s="639">
        <f t="shared" si="2"/>
        <v>5250.0000000000009</v>
      </c>
      <c r="AA80" s="118">
        <f t="shared" si="3"/>
        <v>80250</v>
      </c>
    </row>
    <row r="81" spans="1:27" s="100" customFormat="1" ht="15.5" x14ac:dyDescent="0.35">
      <c r="A81" s="69"/>
      <c r="B81" s="69"/>
      <c r="C81" s="69"/>
      <c r="D81" s="69"/>
      <c r="E81" s="69"/>
      <c r="F81" s="76" t="s">
        <v>18695</v>
      </c>
      <c r="G81" s="69"/>
      <c r="H81" s="118">
        <v>75000</v>
      </c>
      <c r="I81" s="69"/>
      <c r="J81" s="76" t="s">
        <v>5537</v>
      </c>
      <c r="K81" s="130" t="s">
        <v>1063</v>
      </c>
      <c r="L81" s="119" t="s">
        <v>9065</v>
      </c>
      <c r="M81" s="75" t="s">
        <v>18696</v>
      </c>
      <c r="N81" s="75"/>
      <c r="O81" s="69"/>
      <c r="P81" s="76"/>
      <c r="Q81" s="75"/>
      <c r="R81" s="69"/>
      <c r="S81" s="69"/>
      <c r="T81" s="69"/>
      <c r="U81" s="69"/>
      <c r="V81" s="69"/>
      <c r="W81" s="69"/>
      <c r="X81" s="69"/>
      <c r="Z81" s="639">
        <f t="shared" si="2"/>
        <v>5250.0000000000009</v>
      </c>
      <c r="AA81" s="118">
        <f t="shared" si="3"/>
        <v>80250</v>
      </c>
    </row>
    <row r="82" spans="1:27" s="100" customFormat="1" ht="15.5" x14ac:dyDescent="0.35">
      <c r="A82" s="76"/>
      <c r="B82" s="76"/>
      <c r="C82" s="76"/>
      <c r="D82" s="76"/>
      <c r="E82" s="76"/>
      <c r="F82" s="76" t="s">
        <v>18691</v>
      </c>
      <c r="G82" s="76"/>
      <c r="H82" s="118">
        <v>75000</v>
      </c>
      <c r="I82" s="76"/>
      <c r="J82" s="76" t="s">
        <v>8753</v>
      </c>
      <c r="K82" s="130" t="s">
        <v>1063</v>
      </c>
      <c r="L82" s="119" t="s">
        <v>8816</v>
      </c>
      <c r="M82" s="119" t="s">
        <v>18697</v>
      </c>
      <c r="N82" s="119"/>
      <c r="O82" s="76"/>
      <c r="P82" s="76"/>
      <c r="Q82" s="119"/>
      <c r="R82" s="76"/>
      <c r="S82" s="76"/>
      <c r="T82" s="76"/>
      <c r="U82" s="76"/>
      <c r="V82" s="76"/>
      <c r="W82" s="76"/>
      <c r="X82" s="76"/>
      <c r="Z82" s="639">
        <f t="shared" si="2"/>
        <v>5250.0000000000009</v>
      </c>
      <c r="AA82" s="118">
        <f t="shared" si="3"/>
        <v>80250</v>
      </c>
    </row>
    <row r="83" spans="1:27" s="100" customFormat="1" ht="15.5" x14ac:dyDescent="0.35">
      <c r="A83" s="76"/>
      <c r="B83" s="76"/>
      <c r="C83" s="76"/>
      <c r="D83" s="76"/>
      <c r="E83" s="76"/>
      <c r="F83" s="76" t="s">
        <v>18698</v>
      </c>
      <c r="G83" s="76"/>
      <c r="H83" s="118">
        <v>75000</v>
      </c>
      <c r="I83" s="76"/>
      <c r="J83" s="76" t="s">
        <v>5537</v>
      </c>
      <c r="K83" s="130" t="s">
        <v>1063</v>
      </c>
      <c r="L83" s="119" t="s">
        <v>13870</v>
      </c>
      <c r="M83" s="119" t="s">
        <v>18699</v>
      </c>
      <c r="N83" s="119"/>
      <c r="O83" s="76"/>
      <c r="P83" s="76"/>
      <c r="Q83" s="119"/>
      <c r="R83" s="76"/>
      <c r="S83" s="76"/>
      <c r="T83" s="76"/>
      <c r="U83" s="76"/>
      <c r="V83" s="76"/>
      <c r="W83" s="76"/>
      <c r="X83" s="76"/>
      <c r="Z83" s="639">
        <f t="shared" si="2"/>
        <v>5250.0000000000009</v>
      </c>
      <c r="AA83" s="118">
        <f t="shared" si="3"/>
        <v>80250</v>
      </c>
    </row>
    <row r="84" spans="1:27" s="100" customFormat="1" ht="15.5" x14ac:dyDescent="0.35">
      <c r="A84" s="76"/>
      <c r="B84" s="76"/>
      <c r="C84" s="76"/>
      <c r="D84" s="76"/>
      <c r="E84" s="76"/>
      <c r="F84" s="76" t="s">
        <v>18700</v>
      </c>
      <c r="G84" s="76"/>
      <c r="H84" s="118">
        <v>75000</v>
      </c>
      <c r="I84" s="76"/>
      <c r="J84" s="76" t="s">
        <v>5537</v>
      </c>
      <c r="K84" s="130" t="s">
        <v>1063</v>
      </c>
      <c r="L84" s="119" t="s">
        <v>9073</v>
      </c>
      <c r="M84" s="119" t="s">
        <v>18701</v>
      </c>
      <c r="N84" s="119"/>
      <c r="O84" s="76"/>
      <c r="P84" s="76"/>
      <c r="Q84" s="119"/>
      <c r="R84" s="76"/>
      <c r="S84" s="76"/>
      <c r="T84" s="76"/>
      <c r="U84" s="76"/>
      <c r="V84" s="76"/>
      <c r="W84" s="76"/>
      <c r="X84" s="76"/>
      <c r="Z84" s="639">
        <f t="shared" si="2"/>
        <v>5250.0000000000009</v>
      </c>
      <c r="AA84" s="118">
        <f t="shared" si="3"/>
        <v>80250</v>
      </c>
    </row>
    <row r="85" spans="1:27" s="100" customFormat="1" ht="15.5" x14ac:dyDescent="0.35">
      <c r="A85" s="76"/>
      <c r="B85" s="76"/>
      <c r="C85" s="76"/>
      <c r="D85" s="76"/>
      <c r="E85" s="76"/>
      <c r="F85" s="76" t="s">
        <v>18702</v>
      </c>
      <c r="G85" s="76"/>
      <c r="H85" s="118">
        <v>75000</v>
      </c>
      <c r="I85" s="76"/>
      <c r="J85" s="76" t="s">
        <v>5537</v>
      </c>
      <c r="K85" s="130" t="s">
        <v>1063</v>
      </c>
      <c r="L85" s="119" t="s">
        <v>13873</v>
      </c>
      <c r="M85" s="119">
        <v>123455</v>
      </c>
      <c r="N85" s="119"/>
      <c r="O85" s="76"/>
      <c r="P85" s="76"/>
      <c r="Q85" s="119"/>
      <c r="R85" s="76"/>
      <c r="S85" s="76"/>
      <c r="T85" s="76"/>
      <c r="U85" s="76"/>
      <c r="V85" s="76"/>
      <c r="W85" s="76"/>
      <c r="X85" s="76"/>
      <c r="Z85" s="639">
        <f t="shared" si="2"/>
        <v>5250.0000000000009</v>
      </c>
      <c r="AA85" s="118">
        <f t="shared" si="3"/>
        <v>80250</v>
      </c>
    </row>
    <row r="86" spans="1:27" s="100" customFormat="1" ht="15.5" x14ac:dyDescent="0.35">
      <c r="A86" s="76"/>
      <c r="B86" s="76"/>
      <c r="C86" s="76"/>
      <c r="D86" s="76"/>
      <c r="E86" s="76"/>
      <c r="F86" s="76" t="s">
        <v>18703</v>
      </c>
      <c r="G86" s="76"/>
      <c r="H86" s="118">
        <v>75000</v>
      </c>
      <c r="I86" s="76"/>
      <c r="J86" s="76" t="s">
        <v>5775</v>
      </c>
      <c r="K86" s="130" t="s">
        <v>1063</v>
      </c>
      <c r="L86" s="119" t="s">
        <v>8759</v>
      </c>
      <c r="M86" s="119">
        <v>3362877</v>
      </c>
      <c r="N86" s="119"/>
      <c r="O86" s="76"/>
      <c r="P86" s="76"/>
      <c r="Q86" s="119"/>
      <c r="R86" s="76"/>
      <c r="S86" s="76"/>
      <c r="T86" s="76"/>
      <c r="U86" s="76"/>
      <c r="V86" s="76"/>
      <c r="W86" s="76"/>
      <c r="X86" s="76"/>
      <c r="Z86" s="639">
        <f t="shared" si="2"/>
        <v>5250.0000000000009</v>
      </c>
      <c r="AA86" s="118">
        <f t="shared" si="3"/>
        <v>80250</v>
      </c>
    </row>
    <row r="87" spans="1:27" s="100" customFormat="1" ht="15.5" x14ac:dyDescent="0.35">
      <c r="A87" s="69"/>
      <c r="B87" s="69"/>
      <c r="C87" s="69"/>
      <c r="D87" s="69"/>
      <c r="E87" s="69"/>
      <c r="F87" s="76" t="s">
        <v>18704</v>
      </c>
      <c r="G87" s="69"/>
      <c r="H87" s="118">
        <v>75000</v>
      </c>
      <c r="I87" s="69"/>
      <c r="J87" s="76" t="s">
        <v>5775</v>
      </c>
      <c r="K87" s="130" t="s">
        <v>1063</v>
      </c>
      <c r="L87" s="119" t="s">
        <v>8508</v>
      </c>
      <c r="M87" s="75">
        <v>3362816</v>
      </c>
      <c r="N87" s="75"/>
      <c r="O87" s="69"/>
      <c r="P87" s="76"/>
      <c r="Q87" s="75"/>
      <c r="R87" s="69"/>
      <c r="S87" s="69"/>
      <c r="T87" s="69"/>
      <c r="U87" s="69"/>
      <c r="V87" s="69"/>
      <c r="W87" s="69"/>
      <c r="X87" s="69"/>
      <c r="Z87" s="639">
        <f t="shared" si="2"/>
        <v>5250.0000000000009</v>
      </c>
      <c r="AA87" s="118">
        <f t="shared" si="3"/>
        <v>80250</v>
      </c>
    </row>
    <row r="88" spans="1:27" s="100" customFormat="1" ht="15.5" x14ac:dyDescent="0.35">
      <c r="A88" s="76"/>
      <c r="B88" s="76"/>
      <c r="C88" s="76"/>
      <c r="D88" s="76"/>
      <c r="E88" s="76"/>
      <c r="F88" s="76" t="s">
        <v>18705</v>
      </c>
      <c r="G88" s="76"/>
      <c r="H88" s="118">
        <v>75000</v>
      </c>
      <c r="I88" s="76"/>
      <c r="J88" s="76" t="s">
        <v>4438</v>
      </c>
      <c r="K88" s="130" t="s">
        <v>1063</v>
      </c>
      <c r="L88" s="119" t="s">
        <v>8692</v>
      </c>
      <c r="M88" s="119">
        <v>2565</v>
      </c>
      <c r="N88" s="119"/>
      <c r="O88" s="76"/>
      <c r="P88" s="76"/>
      <c r="Q88" s="119"/>
      <c r="R88" s="76"/>
      <c r="S88" s="76"/>
      <c r="T88" s="76"/>
      <c r="U88" s="76"/>
      <c r="V88" s="76"/>
      <c r="W88" s="76"/>
      <c r="X88" s="76"/>
      <c r="Z88" s="639">
        <f t="shared" si="2"/>
        <v>5250.0000000000009</v>
      </c>
      <c r="AA88" s="118">
        <f t="shared" si="3"/>
        <v>80250</v>
      </c>
    </row>
    <row r="89" spans="1:27" s="100" customFormat="1" ht="15.5" x14ac:dyDescent="0.35">
      <c r="A89" s="76"/>
      <c r="B89" s="76"/>
      <c r="C89" s="76"/>
      <c r="D89" s="76"/>
      <c r="E89" s="76"/>
      <c r="F89" s="76" t="s">
        <v>18706</v>
      </c>
      <c r="G89" s="76"/>
      <c r="H89" s="118">
        <v>75000</v>
      </c>
      <c r="I89" s="76"/>
      <c r="J89" s="76" t="s">
        <v>5537</v>
      </c>
      <c r="K89" s="130" t="s">
        <v>1063</v>
      </c>
      <c r="L89" s="119" t="s">
        <v>18707</v>
      </c>
      <c r="M89" s="119">
        <v>909078</v>
      </c>
      <c r="N89" s="119"/>
      <c r="O89" s="76"/>
      <c r="P89" s="76"/>
      <c r="Q89" s="119"/>
      <c r="R89" s="76"/>
      <c r="S89" s="76"/>
      <c r="T89" s="76"/>
      <c r="U89" s="76"/>
      <c r="V89" s="76"/>
      <c r="W89" s="76"/>
      <c r="X89" s="76"/>
      <c r="Z89" s="639">
        <f t="shared" si="2"/>
        <v>5250.0000000000009</v>
      </c>
      <c r="AA89" s="118">
        <f t="shared" si="3"/>
        <v>80250</v>
      </c>
    </row>
    <row r="90" spans="1:27" s="100" customFormat="1" ht="15.5" x14ac:dyDescent="0.35">
      <c r="A90" s="76"/>
      <c r="B90" s="76"/>
      <c r="C90" s="76"/>
      <c r="D90" s="76"/>
      <c r="E90" s="76"/>
      <c r="F90" s="76" t="s">
        <v>18708</v>
      </c>
      <c r="G90" s="76"/>
      <c r="H90" s="118">
        <v>75000</v>
      </c>
      <c r="I90" s="76"/>
      <c r="J90" s="76" t="s">
        <v>5775</v>
      </c>
      <c r="K90" s="130" t="s">
        <v>1063</v>
      </c>
      <c r="L90" s="119" t="s">
        <v>8694</v>
      </c>
      <c r="M90" s="119">
        <v>3335114</v>
      </c>
      <c r="N90" s="119"/>
      <c r="O90" s="76"/>
      <c r="P90" s="76"/>
      <c r="Q90" s="119"/>
      <c r="R90" s="76"/>
      <c r="S90" s="76"/>
      <c r="T90" s="76"/>
      <c r="U90" s="76"/>
      <c r="V90" s="76"/>
      <c r="W90" s="76"/>
      <c r="X90" s="76"/>
      <c r="Z90" s="639">
        <f t="shared" si="2"/>
        <v>5250.0000000000009</v>
      </c>
      <c r="AA90" s="118">
        <f t="shared" si="3"/>
        <v>80250</v>
      </c>
    </row>
    <row r="91" spans="1:27" s="100" customFormat="1" ht="15.5" x14ac:dyDescent="0.35">
      <c r="A91" s="76"/>
      <c r="B91" s="76"/>
      <c r="C91" s="76"/>
      <c r="D91" s="76"/>
      <c r="E91" s="76"/>
      <c r="F91" s="76" t="s">
        <v>18709</v>
      </c>
      <c r="G91" s="76"/>
      <c r="H91" s="118">
        <v>75000</v>
      </c>
      <c r="I91" s="76"/>
      <c r="J91" s="76" t="s">
        <v>5775</v>
      </c>
      <c r="K91" s="130" t="s">
        <v>1063</v>
      </c>
      <c r="L91" s="119" t="s">
        <v>8694</v>
      </c>
      <c r="M91" s="119">
        <v>3377567</v>
      </c>
      <c r="N91" s="119"/>
      <c r="O91" s="76"/>
      <c r="P91" s="76"/>
      <c r="Q91" s="119" t="s">
        <v>8695</v>
      </c>
      <c r="R91" s="76"/>
      <c r="S91" s="76"/>
      <c r="T91" s="76"/>
      <c r="U91" s="76"/>
      <c r="V91" s="76"/>
      <c r="W91" s="76"/>
      <c r="X91" s="76"/>
      <c r="Z91" s="639">
        <f t="shared" si="2"/>
        <v>5250.0000000000009</v>
      </c>
      <c r="AA91" s="118">
        <f t="shared" si="3"/>
        <v>80250</v>
      </c>
    </row>
    <row r="92" spans="1:27" s="100" customFormat="1" ht="15.5" x14ac:dyDescent="0.35">
      <c r="A92" s="76"/>
      <c r="B92" s="76"/>
      <c r="C92" s="76"/>
      <c r="D92" s="76"/>
      <c r="E92" s="76"/>
      <c r="F92" s="76" t="s">
        <v>18710</v>
      </c>
      <c r="G92" s="76"/>
      <c r="H92" s="118">
        <v>75000</v>
      </c>
      <c r="I92" s="76"/>
      <c r="J92" s="76" t="s">
        <v>12823</v>
      </c>
      <c r="K92" s="130" t="s">
        <v>1063</v>
      </c>
      <c r="L92" s="119" t="s">
        <v>9491</v>
      </c>
      <c r="M92" s="119" t="s">
        <v>18711</v>
      </c>
      <c r="N92" s="119"/>
      <c r="O92" s="76"/>
      <c r="P92" s="76" t="s">
        <v>1065</v>
      </c>
      <c r="Q92" s="119" t="s">
        <v>3302</v>
      </c>
      <c r="R92" s="76"/>
      <c r="S92" s="76"/>
      <c r="T92" s="76"/>
      <c r="U92" s="76"/>
      <c r="V92" s="76"/>
      <c r="W92" s="76"/>
      <c r="X92" s="76"/>
      <c r="Z92" s="639">
        <f t="shared" si="2"/>
        <v>5250.0000000000009</v>
      </c>
      <c r="AA92" s="118">
        <f t="shared" si="3"/>
        <v>80250</v>
      </c>
    </row>
    <row r="93" spans="1:27" s="100" customFormat="1" ht="15.5" x14ac:dyDescent="0.35">
      <c r="A93" s="69"/>
      <c r="B93" s="69"/>
      <c r="C93" s="69"/>
      <c r="D93" s="69"/>
      <c r="E93" s="69"/>
      <c r="F93" s="76" t="s">
        <v>18712</v>
      </c>
      <c r="G93" s="69"/>
      <c r="H93" s="118">
        <v>75000</v>
      </c>
      <c r="I93" s="69"/>
      <c r="J93" s="76" t="s">
        <v>5537</v>
      </c>
      <c r="K93" s="130" t="s">
        <v>1063</v>
      </c>
      <c r="L93" s="119" t="s">
        <v>18713</v>
      </c>
      <c r="M93" s="75" t="s">
        <v>18714</v>
      </c>
      <c r="N93" s="75"/>
      <c r="O93" s="69"/>
      <c r="P93" s="76"/>
      <c r="Q93" s="75"/>
      <c r="R93" s="69"/>
      <c r="S93" s="69"/>
      <c r="T93" s="69"/>
      <c r="U93" s="69"/>
      <c r="V93" s="69"/>
      <c r="W93" s="69"/>
      <c r="X93" s="69"/>
      <c r="Z93" s="639">
        <f t="shared" si="2"/>
        <v>5250.0000000000009</v>
      </c>
      <c r="AA93" s="118">
        <f t="shared" si="3"/>
        <v>80250</v>
      </c>
    </row>
    <row r="94" spans="1:27" s="100" customFormat="1" ht="15.5" x14ac:dyDescent="0.35">
      <c r="A94" s="76"/>
      <c r="B94" s="76"/>
      <c r="C94" s="76"/>
      <c r="D94" s="76"/>
      <c r="E94" s="76"/>
      <c r="F94" s="79" t="s">
        <v>18715</v>
      </c>
      <c r="G94" s="76"/>
      <c r="H94" s="118">
        <v>75000</v>
      </c>
      <c r="I94" s="76"/>
      <c r="J94" s="76" t="s">
        <v>5775</v>
      </c>
      <c r="K94" s="130" t="s">
        <v>1063</v>
      </c>
      <c r="L94" s="119" t="s">
        <v>8702</v>
      </c>
      <c r="M94" s="119" t="s">
        <v>18716</v>
      </c>
      <c r="N94" s="119"/>
      <c r="O94" s="76"/>
      <c r="P94" s="76"/>
      <c r="Q94" s="119"/>
      <c r="R94" s="76"/>
      <c r="S94" s="76"/>
      <c r="T94" s="76"/>
      <c r="U94" s="76"/>
      <c r="V94" s="76"/>
      <c r="W94" s="76"/>
      <c r="X94" s="76"/>
      <c r="Z94" s="639">
        <f t="shared" si="2"/>
        <v>5250.0000000000009</v>
      </c>
      <c r="AA94" s="118">
        <f t="shared" si="3"/>
        <v>80250</v>
      </c>
    </row>
    <row r="95" spans="1:27" s="100" customFormat="1" ht="15.5" x14ac:dyDescent="0.35">
      <c r="A95" s="76"/>
      <c r="B95" s="76"/>
      <c r="C95" s="76"/>
      <c r="D95" s="76"/>
      <c r="E95" s="76"/>
      <c r="F95" s="79" t="s">
        <v>18717</v>
      </c>
      <c r="G95" s="76"/>
      <c r="H95" s="118">
        <v>75000</v>
      </c>
      <c r="I95" s="76"/>
      <c r="J95" s="76" t="s">
        <v>5537</v>
      </c>
      <c r="K95" s="130" t="s">
        <v>1063</v>
      </c>
      <c r="L95" s="119" t="s">
        <v>9065</v>
      </c>
      <c r="M95" s="119" t="s">
        <v>18718</v>
      </c>
      <c r="N95" s="119"/>
      <c r="O95" s="76"/>
      <c r="P95" s="76"/>
      <c r="Q95" s="119"/>
      <c r="R95" s="76"/>
      <c r="S95" s="76"/>
      <c r="T95" s="76"/>
      <c r="U95" s="76"/>
      <c r="V95" s="76"/>
      <c r="W95" s="76"/>
      <c r="X95" s="76"/>
      <c r="Z95" s="639">
        <f t="shared" si="2"/>
        <v>5250.0000000000009</v>
      </c>
      <c r="AA95" s="118">
        <f t="shared" si="3"/>
        <v>80250</v>
      </c>
    </row>
    <row r="96" spans="1:27" s="100" customFormat="1" ht="15.5" x14ac:dyDescent="0.35">
      <c r="A96" s="69"/>
      <c r="B96" s="69"/>
      <c r="C96" s="69"/>
      <c r="D96" s="69"/>
      <c r="E96" s="69"/>
      <c r="F96" s="79" t="s">
        <v>18719</v>
      </c>
      <c r="G96" s="69"/>
      <c r="H96" s="118">
        <v>75000</v>
      </c>
      <c r="I96" s="69"/>
      <c r="J96" s="76" t="s">
        <v>5537</v>
      </c>
      <c r="K96" s="130" t="s">
        <v>1063</v>
      </c>
      <c r="L96" s="119" t="s">
        <v>18713</v>
      </c>
      <c r="M96" s="75" t="s">
        <v>18720</v>
      </c>
      <c r="N96" s="75"/>
      <c r="O96" s="69"/>
      <c r="P96" s="76"/>
      <c r="Q96" s="119"/>
      <c r="R96" s="69"/>
      <c r="S96" s="69"/>
      <c r="T96" s="69"/>
      <c r="U96" s="69"/>
      <c r="V96" s="69"/>
      <c r="W96" s="69"/>
      <c r="X96" s="69"/>
      <c r="Z96" s="639">
        <f t="shared" si="2"/>
        <v>5250.0000000000009</v>
      </c>
      <c r="AA96" s="118">
        <f t="shared" si="3"/>
        <v>80250</v>
      </c>
    </row>
    <row r="97" spans="1:27" s="100" customFormat="1" ht="15.5" x14ac:dyDescent="0.35">
      <c r="A97" s="76"/>
      <c r="B97" s="76"/>
      <c r="C97" s="76"/>
      <c r="D97" s="76"/>
      <c r="E97" s="76"/>
      <c r="F97" s="79" t="s">
        <v>18721</v>
      </c>
      <c r="G97" s="76"/>
      <c r="H97" s="118">
        <v>75000</v>
      </c>
      <c r="I97" s="76"/>
      <c r="J97" s="76" t="s">
        <v>5537</v>
      </c>
      <c r="K97" s="130" t="s">
        <v>1063</v>
      </c>
      <c r="L97" s="119" t="s">
        <v>13870</v>
      </c>
      <c r="M97" s="119" t="s">
        <v>18722</v>
      </c>
      <c r="N97" s="119"/>
      <c r="O97" s="76"/>
      <c r="P97" s="76"/>
      <c r="Q97" s="119"/>
      <c r="R97" s="76"/>
      <c r="S97" s="76"/>
      <c r="T97" s="76"/>
      <c r="U97" s="76"/>
      <c r="V97" s="76"/>
      <c r="W97" s="76"/>
      <c r="X97" s="76"/>
      <c r="Z97" s="639">
        <f t="shared" si="2"/>
        <v>5250.0000000000009</v>
      </c>
      <c r="AA97" s="118">
        <f t="shared" si="3"/>
        <v>80250</v>
      </c>
    </row>
    <row r="98" spans="1:27" s="100" customFormat="1" ht="15.5" x14ac:dyDescent="0.35">
      <c r="A98" s="76"/>
      <c r="B98" s="76"/>
      <c r="C98" s="76"/>
      <c r="D98" s="76"/>
      <c r="E98" s="76"/>
      <c r="F98" s="79" t="s">
        <v>18723</v>
      </c>
      <c r="G98" s="76"/>
      <c r="H98" s="118">
        <v>75000</v>
      </c>
      <c r="I98" s="76"/>
      <c r="J98" s="76" t="s">
        <v>5537</v>
      </c>
      <c r="K98" s="130" t="s">
        <v>1063</v>
      </c>
      <c r="L98" s="119" t="s">
        <v>16802</v>
      </c>
      <c r="M98" s="119">
        <v>123456</v>
      </c>
      <c r="N98" s="119"/>
      <c r="O98" s="76"/>
      <c r="P98" s="76"/>
      <c r="Q98" s="119"/>
      <c r="R98" s="76"/>
      <c r="S98" s="76"/>
      <c r="T98" s="76"/>
      <c r="U98" s="76"/>
      <c r="V98" s="76"/>
      <c r="W98" s="76"/>
      <c r="X98" s="76"/>
      <c r="Z98" s="639">
        <f t="shared" si="2"/>
        <v>5250.0000000000009</v>
      </c>
      <c r="AA98" s="118">
        <f t="shared" si="3"/>
        <v>80250</v>
      </c>
    </row>
    <row r="99" spans="1:27" s="100" customFormat="1" ht="15.5" x14ac:dyDescent="0.35">
      <c r="A99" s="76"/>
      <c r="B99" s="76"/>
      <c r="C99" s="76"/>
      <c r="D99" s="76"/>
      <c r="E99" s="76"/>
      <c r="F99" s="79" t="s">
        <v>18724</v>
      </c>
      <c r="G99" s="76"/>
      <c r="H99" s="118">
        <v>75000</v>
      </c>
      <c r="I99" s="76"/>
      <c r="J99" s="76" t="s">
        <v>5537</v>
      </c>
      <c r="K99" s="130" t="s">
        <v>1063</v>
      </c>
      <c r="L99" s="119" t="s">
        <v>18725</v>
      </c>
      <c r="M99" s="119">
        <v>776754</v>
      </c>
      <c r="N99" s="119"/>
      <c r="O99" s="76"/>
      <c r="P99" s="76"/>
      <c r="Q99" s="119"/>
      <c r="R99" s="76"/>
      <c r="S99" s="76"/>
      <c r="T99" s="76"/>
      <c r="U99" s="76"/>
      <c r="V99" s="76"/>
      <c r="W99" s="69"/>
      <c r="X99" s="69"/>
      <c r="Z99" s="639">
        <f t="shared" si="2"/>
        <v>5250.0000000000009</v>
      </c>
      <c r="AA99" s="118">
        <f t="shared" si="3"/>
        <v>80250</v>
      </c>
    </row>
    <row r="100" spans="1:27" s="100" customFormat="1" ht="15.5" x14ac:dyDescent="0.35">
      <c r="A100" s="69"/>
      <c r="B100" s="69"/>
      <c r="C100" s="69"/>
      <c r="D100" s="69"/>
      <c r="E100" s="69"/>
      <c r="F100" s="79" t="s">
        <v>18724</v>
      </c>
      <c r="G100" s="69"/>
      <c r="H100" s="118">
        <v>75000</v>
      </c>
      <c r="I100" s="69"/>
      <c r="J100" s="76" t="s">
        <v>5537</v>
      </c>
      <c r="K100" s="130" t="s">
        <v>1063</v>
      </c>
      <c r="L100" s="119" t="s">
        <v>18726</v>
      </c>
      <c r="M100" s="75">
        <v>345675</v>
      </c>
      <c r="N100" s="75"/>
      <c r="O100" s="69"/>
      <c r="P100" s="76"/>
      <c r="Q100" s="75"/>
      <c r="R100" s="69"/>
      <c r="S100" s="69"/>
      <c r="T100" s="69"/>
      <c r="U100" s="69"/>
      <c r="V100" s="69"/>
      <c r="W100" s="69"/>
      <c r="X100" s="69"/>
      <c r="Z100" s="639">
        <f t="shared" si="2"/>
        <v>5250.0000000000009</v>
      </c>
      <c r="AA100" s="118">
        <f t="shared" si="3"/>
        <v>80250</v>
      </c>
    </row>
    <row r="101" spans="1:27" s="100" customFormat="1" ht="15.5" x14ac:dyDescent="0.35">
      <c r="A101" s="76"/>
      <c r="B101" s="76"/>
      <c r="C101" s="76"/>
      <c r="D101" s="76"/>
      <c r="E101" s="76"/>
      <c r="F101" s="79" t="s">
        <v>18724</v>
      </c>
      <c r="G101" s="76"/>
      <c r="H101" s="118">
        <v>75000</v>
      </c>
      <c r="I101" s="76"/>
      <c r="J101" s="76" t="s">
        <v>5537</v>
      </c>
      <c r="K101" s="130" t="s">
        <v>1063</v>
      </c>
      <c r="L101" s="119" t="s">
        <v>12859</v>
      </c>
      <c r="M101" s="119">
        <v>345434</v>
      </c>
      <c r="N101" s="119"/>
      <c r="O101" s="76"/>
      <c r="P101" s="76"/>
      <c r="Q101" s="119"/>
      <c r="R101" s="76"/>
      <c r="S101" s="76"/>
      <c r="T101" s="76"/>
      <c r="U101" s="76"/>
      <c r="V101" s="76"/>
      <c r="W101" s="76"/>
      <c r="X101" s="76"/>
      <c r="Z101" s="639">
        <f t="shared" si="2"/>
        <v>5250.0000000000009</v>
      </c>
      <c r="AA101" s="118">
        <f t="shared" si="3"/>
        <v>80250</v>
      </c>
    </row>
    <row r="102" spans="1:27" s="100" customFormat="1" ht="15.5" x14ac:dyDescent="0.35">
      <c r="A102" s="76"/>
      <c r="B102" s="76"/>
      <c r="C102" s="76"/>
      <c r="D102" s="76"/>
      <c r="E102" s="76"/>
      <c r="F102" s="79" t="s">
        <v>18727</v>
      </c>
      <c r="G102" s="76"/>
      <c r="H102" s="118">
        <v>75000</v>
      </c>
      <c r="I102" s="76"/>
      <c r="J102" s="76" t="s">
        <v>5537</v>
      </c>
      <c r="K102" s="130" t="s">
        <v>1063</v>
      </c>
      <c r="L102" s="119" t="s">
        <v>18728</v>
      </c>
      <c r="M102" s="119">
        <v>858267</v>
      </c>
      <c r="N102" s="119"/>
      <c r="O102" s="76"/>
      <c r="P102" s="76"/>
      <c r="Q102" s="119"/>
      <c r="R102" s="76"/>
      <c r="S102" s="76"/>
      <c r="T102" s="76"/>
      <c r="U102" s="76"/>
      <c r="V102" s="76"/>
      <c r="W102" s="76"/>
      <c r="X102" s="76"/>
      <c r="Z102" s="639">
        <f t="shared" si="2"/>
        <v>5250.0000000000009</v>
      </c>
      <c r="AA102" s="118">
        <f t="shared" si="3"/>
        <v>80250</v>
      </c>
    </row>
    <row r="103" spans="1:27" s="100" customFormat="1" ht="15.5" x14ac:dyDescent="0.35">
      <c r="A103" s="76"/>
      <c r="B103" s="76"/>
      <c r="C103" s="76"/>
      <c r="D103" s="76"/>
      <c r="E103" s="76"/>
      <c r="F103" s="79" t="s">
        <v>18721</v>
      </c>
      <c r="G103" s="76"/>
      <c r="H103" s="118">
        <v>75000</v>
      </c>
      <c r="I103" s="76"/>
      <c r="J103" s="76" t="s">
        <v>5537</v>
      </c>
      <c r="K103" s="130" t="s">
        <v>1063</v>
      </c>
      <c r="L103" s="119" t="s">
        <v>13870</v>
      </c>
      <c r="M103" s="119" t="s">
        <v>18729</v>
      </c>
      <c r="N103" s="119"/>
      <c r="O103" s="76"/>
      <c r="P103" s="76"/>
      <c r="Q103" s="119"/>
      <c r="R103" s="76"/>
      <c r="S103" s="76"/>
      <c r="T103" s="76"/>
      <c r="U103" s="76"/>
      <c r="V103" s="76"/>
      <c r="W103" s="76"/>
      <c r="X103" s="76"/>
      <c r="Z103" s="639">
        <f t="shared" si="2"/>
        <v>5250.0000000000009</v>
      </c>
      <c r="AA103" s="118">
        <f t="shared" si="3"/>
        <v>80250</v>
      </c>
    </row>
    <row r="104" spans="1:27" s="100" customFormat="1" ht="15.5" x14ac:dyDescent="0.35">
      <c r="A104" s="76"/>
      <c r="B104" s="76"/>
      <c r="C104" s="76"/>
      <c r="D104" s="76"/>
      <c r="E104" s="76"/>
      <c r="F104" s="79" t="s">
        <v>18730</v>
      </c>
      <c r="G104" s="76"/>
      <c r="H104" s="118">
        <v>75000</v>
      </c>
      <c r="I104" s="76"/>
      <c r="J104" s="76" t="s">
        <v>5537</v>
      </c>
      <c r="K104" s="130" t="s">
        <v>1063</v>
      </c>
      <c r="L104" s="119" t="s">
        <v>13954</v>
      </c>
      <c r="M104" s="119" t="s">
        <v>18731</v>
      </c>
      <c r="N104" s="119"/>
      <c r="O104" s="76"/>
      <c r="P104" s="76"/>
      <c r="Q104" s="119"/>
      <c r="R104" s="76"/>
      <c r="S104" s="76"/>
      <c r="T104" s="76"/>
      <c r="U104" s="76"/>
      <c r="V104" s="76"/>
      <c r="W104" s="76"/>
      <c r="X104" s="76"/>
      <c r="Z104" s="639">
        <f t="shared" si="2"/>
        <v>5250.0000000000009</v>
      </c>
      <c r="AA104" s="118">
        <f t="shared" si="3"/>
        <v>80250</v>
      </c>
    </row>
    <row r="105" spans="1:27" s="100" customFormat="1" ht="15.5" x14ac:dyDescent="0.35">
      <c r="A105" s="69"/>
      <c r="B105" s="69"/>
      <c r="C105" s="69"/>
      <c r="D105" s="69"/>
      <c r="E105" s="69"/>
      <c r="F105" s="79" t="s">
        <v>18732</v>
      </c>
      <c r="G105" s="69"/>
      <c r="H105" s="118">
        <v>75000</v>
      </c>
      <c r="I105" s="69"/>
      <c r="J105" s="76" t="s">
        <v>5775</v>
      </c>
      <c r="K105" s="130" t="s">
        <v>1063</v>
      </c>
      <c r="L105" s="119" t="s">
        <v>8759</v>
      </c>
      <c r="M105" s="75">
        <v>3348148</v>
      </c>
      <c r="N105" s="75"/>
      <c r="O105" s="69"/>
      <c r="P105" s="76"/>
      <c r="Q105" s="119"/>
      <c r="R105" s="69"/>
      <c r="S105" s="69"/>
      <c r="T105" s="69"/>
      <c r="U105" s="69"/>
      <c r="V105" s="69"/>
      <c r="W105" s="69"/>
      <c r="X105" s="69"/>
      <c r="Z105" s="639">
        <f t="shared" si="2"/>
        <v>5250.0000000000009</v>
      </c>
      <c r="AA105" s="118">
        <f t="shared" si="3"/>
        <v>80250</v>
      </c>
    </row>
    <row r="106" spans="1:27" s="100" customFormat="1" ht="15.5" x14ac:dyDescent="0.35">
      <c r="A106" s="76"/>
      <c r="B106" s="76"/>
      <c r="C106" s="76"/>
      <c r="D106" s="76"/>
      <c r="E106" s="76"/>
      <c r="F106" s="79" t="s">
        <v>18733</v>
      </c>
      <c r="G106" s="76"/>
      <c r="H106" s="118">
        <v>75000</v>
      </c>
      <c r="I106" s="76"/>
      <c r="J106" s="76" t="s">
        <v>5775</v>
      </c>
      <c r="K106" s="130" t="s">
        <v>1063</v>
      </c>
      <c r="L106" s="119" t="s">
        <v>8508</v>
      </c>
      <c r="M106" s="119">
        <v>3347924</v>
      </c>
      <c r="N106" s="119"/>
      <c r="O106" s="76"/>
      <c r="P106" s="76"/>
      <c r="Q106" s="119"/>
      <c r="R106" s="76"/>
      <c r="S106" s="76"/>
      <c r="T106" s="76"/>
      <c r="U106" s="76"/>
      <c r="V106" s="76"/>
      <c r="W106" s="76"/>
      <c r="X106" s="76"/>
      <c r="Z106" s="639">
        <f t="shared" si="2"/>
        <v>5250.0000000000009</v>
      </c>
      <c r="AA106" s="118">
        <f t="shared" si="3"/>
        <v>80250</v>
      </c>
    </row>
    <row r="107" spans="1:27" s="100" customFormat="1" ht="15.5" x14ac:dyDescent="0.35">
      <c r="A107" s="76"/>
      <c r="B107" s="76"/>
      <c r="C107" s="76"/>
      <c r="D107" s="76"/>
      <c r="E107" s="76"/>
      <c r="F107" s="76" t="s">
        <v>18734</v>
      </c>
      <c r="G107" s="76"/>
      <c r="H107" s="118">
        <v>75000</v>
      </c>
      <c r="I107" s="76"/>
      <c r="J107" s="76" t="s">
        <v>4438</v>
      </c>
      <c r="K107" s="130" t="s">
        <v>1063</v>
      </c>
      <c r="L107" s="119" t="s">
        <v>8692</v>
      </c>
      <c r="M107" s="119">
        <v>2565</v>
      </c>
      <c r="N107" s="119"/>
      <c r="O107" s="76"/>
      <c r="P107" s="76"/>
      <c r="Q107" s="119"/>
      <c r="R107" s="76"/>
      <c r="S107" s="76"/>
      <c r="T107" s="76"/>
      <c r="U107" s="76"/>
      <c r="V107" s="76"/>
      <c r="W107" s="76"/>
      <c r="X107" s="76"/>
      <c r="Z107" s="639">
        <f t="shared" si="2"/>
        <v>5250.0000000000009</v>
      </c>
      <c r="AA107" s="118">
        <f t="shared" si="3"/>
        <v>80250</v>
      </c>
    </row>
    <row r="108" spans="1:27" s="100" customFormat="1" ht="15.5" x14ac:dyDescent="0.35">
      <c r="A108" s="76"/>
      <c r="B108" s="76"/>
      <c r="C108" s="76"/>
      <c r="D108" s="76"/>
      <c r="E108" s="76"/>
      <c r="F108" s="76" t="s">
        <v>18735</v>
      </c>
      <c r="G108" s="76"/>
      <c r="H108" s="118">
        <v>75000</v>
      </c>
      <c r="I108" s="76"/>
      <c r="J108" s="76" t="s">
        <v>1575</v>
      </c>
      <c r="K108" s="130" t="s">
        <v>1063</v>
      </c>
      <c r="L108" s="119" t="s">
        <v>18736</v>
      </c>
      <c r="M108" s="119">
        <v>2667586</v>
      </c>
      <c r="N108" s="119"/>
      <c r="O108" s="76"/>
      <c r="P108" s="76"/>
      <c r="Q108" s="119"/>
      <c r="R108" s="76"/>
      <c r="S108" s="76"/>
      <c r="T108" s="76"/>
      <c r="U108" s="76"/>
      <c r="V108" s="76"/>
      <c r="W108" s="76"/>
      <c r="X108" s="76"/>
      <c r="Z108" s="639">
        <f t="shared" si="2"/>
        <v>5250.0000000000009</v>
      </c>
      <c r="AA108" s="118">
        <f t="shared" si="3"/>
        <v>80250</v>
      </c>
    </row>
    <row r="109" spans="1:27" s="100" customFormat="1" ht="15.5" x14ac:dyDescent="0.35">
      <c r="A109" s="76"/>
      <c r="B109" s="76"/>
      <c r="C109" s="76"/>
      <c r="D109" s="76"/>
      <c r="E109" s="76"/>
      <c r="F109" s="76" t="s">
        <v>18737</v>
      </c>
      <c r="G109" s="69"/>
      <c r="H109" s="118">
        <v>75000</v>
      </c>
      <c r="I109" s="76"/>
      <c r="J109" s="76" t="s">
        <v>5775</v>
      </c>
      <c r="K109" s="130" t="s">
        <v>1063</v>
      </c>
      <c r="L109" s="119" t="s">
        <v>8338</v>
      </c>
      <c r="M109" s="119">
        <v>3335014</v>
      </c>
      <c r="N109" s="119"/>
      <c r="O109" s="76"/>
      <c r="P109" s="76"/>
      <c r="Q109" s="119"/>
      <c r="R109" s="76"/>
      <c r="S109" s="76"/>
      <c r="T109" s="76"/>
      <c r="U109" s="76"/>
      <c r="V109" s="76"/>
      <c r="W109" s="76"/>
      <c r="X109" s="76"/>
      <c r="Z109" s="639">
        <f t="shared" si="2"/>
        <v>5250.0000000000009</v>
      </c>
      <c r="AA109" s="118">
        <f t="shared" si="3"/>
        <v>80250</v>
      </c>
    </row>
    <row r="110" spans="1:27" s="100" customFormat="1" ht="15.5" x14ac:dyDescent="0.35">
      <c r="A110" s="76"/>
      <c r="B110" s="76"/>
      <c r="C110" s="76"/>
      <c r="D110" s="76"/>
      <c r="E110" s="76"/>
      <c r="F110" s="76" t="s">
        <v>18737</v>
      </c>
      <c r="G110" s="76"/>
      <c r="H110" s="118">
        <v>75000</v>
      </c>
      <c r="I110" s="76"/>
      <c r="J110" s="76" t="s">
        <v>5775</v>
      </c>
      <c r="K110" s="130" t="s">
        <v>1063</v>
      </c>
      <c r="L110" s="119" t="s">
        <v>8338</v>
      </c>
      <c r="M110" s="119">
        <v>3335009</v>
      </c>
      <c r="N110" s="119"/>
      <c r="O110" s="76"/>
      <c r="P110" s="76"/>
      <c r="Q110" s="119"/>
      <c r="R110" s="76"/>
      <c r="S110" s="76"/>
      <c r="T110" s="76"/>
      <c r="U110" s="76"/>
      <c r="V110" s="76"/>
      <c r="W110" s="76"/>
      <c r="X110" s="76"/>
      <c r="Z110" s="639">
        <f t="shared" si="2"/>
        <v>5250.0000000000009</v>
      </c>
      <c r="AA110" s="118">
        <f t="shared" si="3"/>
        <v>80250</v>
      </c>
    </row>
    <row r="111" spans="1:27" s="100" customFormat="1" ht="15.5" x14ac:dyDescent="0.35">
      <c r="A111" s="69"/>
      <c r="B111" s="69"/>
      <c r="C111" s="69"/>
      <c r="D111" s="69"/>
      <c r="E111" s="69"/>
      <c r="F111" s="76" t="s">
        <v>18737</v>
      </c>
      <c r="G111" s="69"/>
      <c r="H111" s="118">
        <v>75000</v>
      </c>
      <c r="I111" s="69"/>
      <c r="J111" s="76" t="s">
        <v>5775</v>
      </c>
      <c r="K111" s="130" t="s">
        <v>1063</v>
      </c>
      <c r="L111" s="119" t="s">
        <v>8338</v>
      </c>
      <c r="M111" s="75">
        <v>3335011</v>
      </c>
      <c r="N111" s="75"/>
      <c r="O111" s="69"/>
      <c r="P111" s="76"/>
      <c r="Q111" s="75"/>
      <c r="R111" s="69"/>
      <c r="S111" s="69"/>
      <c r="T111" s="69"/>
      <c r="U111" s="69"/>
      <c r="V111" s="69"/>
      <c r="W111" s="69"/>
      <c r="X111" s="69"/>
      <c r="Z111" s="639">
        <f t="shared" si="2"/>
        <v>5250.0000000000009</v>
      </c>
      <c r="AA111" s="118">
        <f t="shared" si="3"/>
        <v>80250</v>
      </c>
    </row>
    <row r="112" spans="1:27" s="100" customFormat="1" ht="15.5" x14ac:dyDescent="0.35">
      <c r="A112" s="76"/>
      <c r="B112" s="76"/>
      <c r="C112" s="76"/>
      <c r="D112" s="76"/>
      <c r="E112" s="76"/>
      <c r="F112" s="76" t="s">
        <v>18738</v>
      </c>
      <c r="G112" s="76"/>
      <c r="H112" s="118">
        <v>75000</v>
      </c>
      <c r="I112" s="76"/>
      <c r="J112" s="76" t="s">
        <v>5775</v>
      </c>
      <c r="K112" s="130" t="s">
        <v>1063</v>
      </c>
      <c r="L112" s="119" t="s">
        <v>8707</v>
      </c>
      <c r="M112" s="119">
        <v>3362856</v>
      </c>
      <c r="N112" s="119"/>
      <c r="O112" s="76"/>
      <c r="P112" s="76"/>
      <c r="Q112" s="119"/>
      <c r="R112" s="76"/>
      <c r="S112" s="76"/>
      <c r="T112" s="76"/>
      <c r="U112" s="76"/>
      <c r="V112" s="76"/>
      <c r="W112" s="76"/>
      <c r="X112" s="76"/>
      <c r="Z112" s="639">
        <f t="shared" si="2"/>
        <v>5250.0000000000009</v>
      </c>
      <c r="AA112" s="118">
        <f t="shared" si="3"/>
        <v>80250</v>
      </c>
    </row>
    <row r="113" spans="1:27" s="100" customFormat="1" ht="15.5" x14ac:dyDescent="0.35">
      <c r="A113" s="76"/>
      <c r="B113" s="76"/>
      <c r="C113" s="76"/>
      <c r="D113" s="76"/>
      <c r="E113" s="76"/>
      <c r="F113" s="76" t="s">
        <v>18738</v>
      </c>
      <c r="G113" s="76"/>
      <c r="H113" s="118">
        <v>75000</v>
      </c>
      <c r="I113" s="76"/>
      <c r="J113" s="76" t="s">
        <v>5775</v>
      </c>
      <c r="K113" s="130" t="s">
        <v>1063</v>
      </c>
      <c r="L113" s="119" t="s">
        <v>8707</v>
      </c>
      <c r="M113" s="119">
        <v>3362852</v>
      </c>
      <c r="N113" s="119"/>
      <c r="O113" s="76"/>
      <c r="P113" s="76"/>
      <c r="Q113" s="119"/>
      <c r="R113" s="76"/>
      <c r="S113" s="76"/>
      <c r="T113" s="76"/>
      <c r="U113" s="76"/>
      <c r="V113" s="76"/>
      <c r="W113" s="76"/>
      <c r="X113" s="76"/>
      <c r="Z113" s="639">
        <f t="shared" si="2"/>
        <v>5250.0000000000009</v>
      </c>
      <c r="AA113" s="118">
        <f t="shared" si="3"/>
        <v>80250</v>
      </c>
    </row>
    <row r="114" spans="1:27" s="100" customFormat="1" ht="15.5" x14ac:dyDescent="0.35">
      <c r="A114" s="76"/>
      <c r="B114" s="76"/>
      <c r="C114" s="76"/>
      <c r="D114" s="76"/>
      <c r="E114" s="76"/>
      <c r="F114" s="76" t="s">
        <v>18739</v>
      </c>
      <c r="G114" s="69"/>
      <c r="H114" s="118">
        <v>75000</v>
      </c>
      <c r="I114" s="76"/>
      <c r="J114" s="76" t="s">
        <v>5775</v>
      </c>
      <c r="K114" s="130" t="s">
        <v>1063</v>
      </c>
      <c r="L114" s="119" t="s">
        <v>8346</v>
      </c>
      <c r="M114" s="119">
        <v>3245499</v>
      </c>
      <c r="N114" s="119"/>
      <c r="O114" s="76"/>
      <c r="P114" s="76"/>
      <c r="Q114" s="119"/>
      <c r="R114" s="76"/>
      <c r="S114" s="76"/>
      <c r="T114" s="76"/>
      <c r="U114" s="69"/>
      <c r="V114" s="76"/>
      <c r="W114" s="76"/>
      <c r="X114" s="76"/>
      <c r="Z114" s="639">
        <f t="shared" si="2"/>
        <v>5250.0000000000009</v>
      </c>
      <c r="AA114" s="118">
        <f t="shared" si="3"/>
        <v>80250</v>
      </c>
    </row>
    <row r="115" spans="1:27" s="100" customFormat="1" ht="15.5" x14ac:dyDescent="0.35">
      <c r="A115" s="76"/>
      <c r="B115" s="76"/>
      <c r="C115" s="76"/>
      <c r="D115" s="76"/>
      <c r="E115" s="76"/>
      <c r="F115" s="76" t="s">
        <v>18739</v>
      </c>
      <c r="G115" s="69"/>
      <c r="H115" s="118">
        <v>75000</v>
      </c>
      <c r="I115" s="76"/>
      <c r="J115" s="76" t="s">
        <v>5775</v>
      </c>
      <c r="K115" s="130" t="s">
        <v>1063</v>
      </c>
      <c r="L115" s="119" t="s">
        <v>8346</v>
      </c>
      <c r="M115" s="119">
        <v>3335314</v>
      </c>
      <c r="N115" s="119"/>
      <c r="O115" s="76"/>
      <c r="P115" s="76"/>
      <c r="Q115" s="119"/>
      <c r="R115" s="76"/>
      <c r="S115" s="76"/>
      <c r="T115" s="76"/>
      <c r="U115" s="69"/>
      <c r="V115" s="76"/>
      <c r="W115" s="76"/>
      <c r="X115" s="76"/>
      <c r="Z115" s="639">
        <f t="shared" si="2"/>
        <v>5250.0000000000009</v>
      </c>
      <c r="AA115" s="118">
        <f t="shared" si="3"/>
        <v>80250</v>
      </c>
    </row>
    <row r="116" spans="1:27" s="100" customFormat="1" ht="15.5" x14ac:dyDescent="0.35">
      <c r="A116" s="76"/>
      <c r="B116" s="76"/>
      <c r="C116" s="76"/>
      <c r="D116" s="76"/>
      <c r="E116" s="76"/>
      <c r="F116" s="76" t="s">
        <v>18739</v>
      </c>
      <c r="G116" s="69"/>
      <c r="H116" s="118">
        <v>75000</v>
      </c>
      <c r="I116" s="76"/>
      <c r="J116" s="76" t="s">
        <v>5775</v>
      </c>
      <c r="K116" s="130" t="s">
        <v>1063</v>
      </c>
      <c r="L116" s="119" t="s">
        <v>18740</v>
      </c>
      <c r="M116" s="119">
        <v>3335318</v>
      </c>
      <c r="N116" s="119"/>
      <c r="O116" s="76"/>
      <c r="P116" s="76"/>
      <c r="Q116" s="119"/>
      <c r="R116" s="76"/>
      <c r="S116" s="76"/>
      <c r="T116" s="76"/>
      <c r="U116" s="76"/>
      <c r="V116" s="76"/>
      <c r="W116" s="76"/>
      <c r="X116" s="76"/>
      <c r="Z116" s="639">
        <f t="shared" si="2"/>
        <v>5250.0000000000009</v>
      </c>
      <c r="AA116" s="118">
        <f t="shared" si="3"/>
        <v>80250</v>
      </c>
    </row>
    <row r="117" spans="1:27" s="100" customFormat="1" ht="15.5" x14ac:dyDescent="0.35">
      <c r="A117" s="76"/>
      <c r="B117" s="76"/>
      <c r="C117" s="76"/>
      <c r="D117" s="76"/>
      <c r="E117" s="76"/>
      <c r="F117" s="76" t="s">
        <v>18741</v>
      </c>
      <c r="G117" s="69"/>
      <c r="H117" s="118">
        <v>75000</v>
      </c>
      <c r="I117" s="76"/>
      <c r="J117" s="76" t="s">
        <v>5775</v>
      </c>
      <c r="K117" s="130" t="s">
        <v>1063</v>
      </c>
      <c r="L117" s="119" t="s">
        <v>8338</v>
      </c>
      <c r="M117" s="119">
        <v>3335013</v>
      </c>
      <c r="N117" s="119"/>
      <c r="O117" s="76"/>
      <c r="P117" s="76"/>
      <c r="Q117" s="119"/>
      <c r="R117" s="76"/>
      <c r="S117" s="76"/>
      <c r="T117" s="76"/>
      <c r="U117" s="76"/>
      <c r="V117" s="76"/>
      <c r="W117" s="76"/>
      <c r="X117" s="76"/>
      <c r="Z117" s="639">
        <f t="shared" si="2"/>
        <v>5250.0000000000009</v>
      </c>
      <c r="AA117" s="118">
        <f t="shared" si="3"/>
        <v>80250</v>
      </c>
    </row>
    <row r="118" spans="1:27" s="100" customFormat="1" ht="15.5" x14ac:dyDescent="0.35">
      <c r="A118" s="76"/>
      <c r="B118" s="76"/>
      <c r="C118" s="76"/>
      <c r="D118" s="76"/>
      <c r="E118" s="76"/>
      <c r="F118" s="76" t="s">
        <v>18741</v>
      </c>
      <c r="G118" s="69"/>
      <c r="H118" s="118">
        <v>75000</v>
      </c>
      <c r="I118" s="76"/>
      <c r="J118" s="76" t="s">
        <v>5775</v>
      </c>
      <c r="K118" s="130" t="s">
        <v>1063</v>
      </c>
      <c r="L118" s="119" t="s">
        <v>8338</v>
      </c>
      <c r="M118" s="119">
        <v>3335017</v>
      </c>
      <c r="N118" s="119"/>
      <c r="O118" s="76"/>
      <c r="P118" s="76"/>
      <c r="Q118" s="119"/>
      <c r="R118" s="76"/>
      <c r="S118" s="76"/>
      <c r="T118" s="76"/>
      <c r="U118" s="76"/>
      <c r="V118" s="76"/>
      <c r="W118" s="76"/>
      <c r="X118" s="76"/>
      <c r="Z118" s="639">
        <f t="shared" si="2"/>
        <v>5250.0000000000009</v>
      </c>
      <c r="AA118" s="118">
        <f t="shared" si="3"/>
        <v>80250</v>
      </c>
    </row>
    <row r="119" spans="1:27" s="100" customFormat="1" ht="15.5" x14ac:dyDescent="0.35">
      <c r="A119" s="69"/>
      <c r="B119" s="69"/>
      <c r="C119" s="69"/>
      <c r="D119" s="69"/>
      <c r="E119" s="69"/>
      <c r="F119" s="76" t="s">
        <v>18741</v>
      </c>
      <c r="G119" s="69"/>
      <c r="H119" s="118">
        <v>75000</v>
      </c>
      <c r="I119" s="69"/>
      <c r="J119" s="76" t="s">
        <v>5775</v>
      </c>
      <c r="K119" s="130" t="s">
        <v>1063</v>
      </c>
      <c r="L119" s="119" t="s">
        <v>8338</v>
      </c>
      <c r="M119" s="75">
        <v>3335010</v>
      </c>
      <c r="N119" s="75"/>
      <c r="O119" s="69"/>
      <c r="P119" s="76"/>
      <c r="Q119" s="75"/>
      <c r="R119" s="69"/>
      <c r="S119" s="69"/>
      <c r="T119" s="69"/>
      <c r="U119" s="69"/>
      <c r="V119" s="69"/>
      <c r="W119" s="69"/>
      <c r="X119" s="69"/>
      <c r="Z119" s="639">
        <f t="shared" si="2"/>
        <v>5250.0000000000009</v>
      </c>
      <c r="AA119" s="118">
        <f t="shared" si="3"/>
        <v>80250</v>
      </c>
    </row>
    <row r="120" spans="1:27" s="100" customFormat="1" ht="15.5" x14ac:dyDescent="0.35">
      <c r="A120" s="76"/>
      <c r="B120" s="76"/>
      <c r="C120" s="76"/>
      <c r="D120" s="76"/>
      <c r="E120" s="76"/>
      <c r="F120" s="76" t="s">
        <v>18742</v>
      </c>
      <c r="G120" s="76"/>
      <c r="H120" s="118">
        <v>75000</v>
      </c>
      <c r="I120" s="76"/>
      <c r="J120" s="76" t="s">
        <v>5775</v>
      </c>
      <c r="K120" s="130" t="s">
        <v>1063</v>
      </c>
      <c r="L120" s="119" t="s">
        <v>8707</v>
      </c>
      <c r="M120" s="119">
        <v>3348118</v>
      </c>
      <c r="N120" s="119"/>
      <c r="O120" s="76"/>
      <c r="P120" s="76"/>
      <c r="Q120" s="119"/>
      <c r="R120" s="76"/>
      <c r="S120" s="76"/>
      <c r="T120" s="76"/>
      <c r="U120" s="76"/>
      <c r="V120" s="76"/>
      <c r="W120" s="76"/>
      <c r="X120" s="76"/>
      <c r="Z120" s="639">
        <f t="shared" si="2"/>
        <v>5250.0000000000009</v>
      </c>
      <c r="AA120" s="118">
        <f t="shared" si="3"/>
        <v>80250</v>
      </c>
    </row>
    <row r="121" spans="1:27" s="100" customFormat="1" ht="15.5" x14ac:dyDescent="0.35">
      <c r="A121" s="76"/>
      <c r="B121" s="76"/>
      <c r="C121" s="76"/>
      <c r="D121" s="76"/>
      <c r="E121" s="76"/>
      <c r="F121" s="76" t="s">
        <v>18743</v>
      </c>
      <c r="G121" s="76"/>
      <c r="H121" s="118">
        <v>75000</v>
      </c>
      <c r="I121" s="76"/>
      <c r="J121" s="76" t="s">
        <v>5775</v>
      </c>
      <c r="K121" s="130" t="s">
        <v>1063</v>
      </c>
      <c r="L121" s="119" t="s">
        <v>8346</v>
      </c>
      <c r="M121" s="119">
        <v>3335316</v>
      </c>
      <c r="N121" s="119"/>
      <c r="O121" s="76"/>
      <c r="P121" s="76"/>
      <c r="Q121" s="119"/>
      <c r="R121" s="76"/>
      <c r="S121" s="76"/>
      <c r="T121" s="76"/>
      <c r="U121" s="76"/>
      <c r="V121" s="76"/>
      <c r="W121" s="76"/>
      <c r="X121" s="76"/>
      <c r="Z121" s="639">
        <f t="shared" si="2"/>
        <v>5250.0000000000009</v>
      </c>
      <c r="AA121" s="118">
        <f t="shared" si="3"/>
        <v>80250</v>
      </c>
    </row>
    <row r="122" spans="1:27" s="100" customFormat="1" ht="15.5" x14ac:dyDescent="0.35">
      <c r="A122" s="76"/>
      <c r="B122" s="76"/>
      <c r="C122" s="76"/>
      <c r="D122" s="76"/>
      <c r="E122" s="76"/>
      <c r="F122" s="76" t="s">
        <v>18743</v>
      </c>
      <c r="G122" s="69"/>
      <c r="H122" s="118">
        <v>75000</v>
      </c>
      <c r="I122" s="76"/>
      <c r="J122" s="76" t="s">
        <v>5775</v>
      </c>
      <c r="K122" s="130" t="s">
        <v>1063</v>
      </c>
      <c r="L122" s="119" t="s">
        <v>8346</v>
      </c>
      <c r="M122" s="119">
        <v>3335313</v>
      </c>
      <c r="N122" s="119"/>
      <c r="O122" s="76"/>
      <c r="P122" s="76"/>
      <c r="Q122" s="119"/>
      <c r="R122" s="76"/>
      <c r="S122" s="76"/>
      <c r="T122" s="76"/>
      <c r="U122" s="69"/>
      <c r="V122" s="76"/>
      <c r="W122" s="76"/>
      <c r="X122" s="76"/>
      <c r="Z122" s="639">
        <f t="shared" si="2"/>
        <v>5250.0000000000009</v>
      </c>
      <c r="AA122" s="118">
        <f t="shared" si="3"/>
        <v>80250</v>
      </c>
    </row>
    <row r="123" spans="1:27" s="100" customFormat="1" ht="15.5" x14ac:dyDescent="0.35">
      <c r="A123" s="76"/>
      <c r="B123" s="76"/>
      <c r="C123" s="76"/>
      <c r="D123" s="76"/>
      <c r="E123" s="76"/>
      <c r="F123" s="76" t="s">
        <v>18743</v>
      </c>
      <c r="G123" s="69"/>
      <c r="H123" s="118">
        <v>75000</v>
      </c>
      <c r="I123" s="76"/>
      <c r="J123" s="76" t="s">
        <v>5775</v>
      </c>
      <c r="K123" s="130" t="s">
        <v>1063</v>
      </c>
      <c r="L123" s="119" t="s">
        <v>18740</v>
      </c>
      <c r="M123" s="119">
        <v>3335320</v>
      </c>
      <c r="N123" s="119"/>
      <c r="O123" s="76"/>
      <c r="P123" s="76"/>
      <c r="Q123" s="119"/>
      <c r="R123" s="76"/>
      <c r="S123" s="76"/>
      <c r="T123" s="76"/>
      <c r="U123" s="69"/>
      <c r="V123" s="76"/>
      <c r="W123" s="76"/>
      <c r="X123" s="76"/>
      <c r="Z123" s="639">
        <f t="shared" si="2"/>
        <v>5250.0000000000009</v>
      </c>
      <c r="AA123" s="118">
        <f t="shared" si="3"/>
        <v>80250</v>
      </c>
    </row>
    <row r="124" spans="1:27" s="100" customFormat="1" ht="15.5" x14ac:dyDescent="0.35">
      <c r="A124" s="76"/>
      <c r="B124" s="76"/>
      <c r="C124" s="76"/>
      <c r="D124" s="76"/>
      <c r="E124" s="76"/>
      <c r="F124" s="76" t="s">
        <v>18744</v>
      </c>
      <c r="G124" s="69"/>
      <c r="H124" s="118">
        <v>75000</v>
      </c>
      <c r="I124" s="76"/>
      <c r="J124" s="76" t="s">
        <v>2558</v>
      </c>
      <c r="K124" s="130" t="s">
        <v>1063</v>
      </c>
      <c r="L124" s="119" t="s">
        <v>18745</v>
      </c>
      <c r="M124" s="119"/>
      <c r="N124" s="119"/>
      <c r="O124" s="76"/>
      <c r="P124" s="76"/>
      <c r="Q124" s="119"/>
      <c r="R124" s="76"/>
      <c r="S124" s="76"/>
      <c r="T124" s="76"/>
      <c r="U124" s="69"/>
      <c r="V124" s="76"/>
      <c r="W124" s="76"/>
      <c r="X124" s="76"/>
      <c r="Z124" s="639">
        <f t="shared" si="2"/>
        <v>5250.0000000000009</v>
      </c>
      <c r="AA124" s="118">
        <f t="shared" si="3"/>
        <v>80250</v>
      </c>
    </row>
    <row r="125" spans="1:27" s="100" customFormat="1" ht="15.5" x14ac:dyDescent="0.35">
      <c r="A125" s="76"/>
      <c r="B125" s="76"/>
      <c r="C125" s="76"/>
      <c r="D125" s="76"/>
      <c r="E125" s="76"/>
      <c r="F125" s="76" t="s">
        <v>18744</v>
      </c>
      <c r="G125" s="69"/>
      <c r="H125" s="118">
        <v>75000</v>
      </c>
      <c r="I125" s="76"/>
      <c r="J125" s="76" t="s">
        <v>2558</v>
      </c>
      <c r="K125" s="130" t="s">
        <v>1063</v>
      </c>
      <c r="L125" s="119" t="s">
        <v>18745</v>
      </c>
      <c r="M125" s="119"/>
      <c r="N125" s="119"/>
      <c r="O125" s="76"/>
      <c r="P125" s="76"/>
      <c r="Q125" s="119"/>
      <c r="R125" s="76"/>
      <c r="S125" s="76"/>
      <c r="T125" s="76"/>
      <c r="U125" s="69"/>
      <c r="V125" s="76"/>
      <c r="W125" s="76"/>
      <c r="X125" s="76"/>
      <c r="Z125" s="639">
        <f t="shared" si="2"/>
        <v>5250.0000000000009</v>
      </c>
      <c r="AA125" s="118">
        <f t="shared" si="3"/>
        <v>80250</v>
      </c>
    </row>
    <row r="126" spans="1:27" s="100" customFormat="1" ht="15.5" x14ac:dyDescent="0.35">
      <c r="A126" s="76"/>
      <c r="B126" s="76"/>
      <c r="C126" s="76"/>
      <c r="D126" s="76"/>
      <c r="E126" s="76"/>
      <c r="F126" s="76" t="s">
        <v>18746</v>
      </c>
      <c r="G126" s="69"/>
      <c r="H126" s="118">
        <v>75000</v>
      </c>
      <c r="I126" s="76"/>
      <c r="J126" s="76" t="s">
        <v>8753</v>
      </c>
      <c r="K126" s="130" t="s">
        <v>1063</v>
      </c>
      <c r="L126" s="119" t="s">
        <v>8356</v>
      </c>
      <c r="M126" s="119" t="s">
        <v>18747</v>
      </c>
      <c r="N126" s="119"/>
      <c r="O126" s="76"/>
      <c r="P126" s="76"/>
      <c r="Q126" s="119"/>
      <c r="R126" s="76"/>
      <c r="S126" s="76"/>
      <c r="T126" s="76"/>
      <c r="U126" s="76"/>
      <c r="V126" s="76"/>
      <c r="W126" s="76"/>
      <c r="X126" s="76"/>
      <c r="Z126" s="639">
        <f t="shared" si="2"/>
        <v>5250.0000000000009</v>
      </c>
      <c r="AA126" s="118">
        <f t="shared" si="3"/>
        <v>80250</v>
      </c>
    </row>
    <row r="127" spans="1:27" s="100" customFormat="1" ht="15.5" x14ac:dyDescent="0.35">
      <c r="A127" s="76"/>
      <c r="B127" s="76"/>
      <c r="C127" s="76"/>
      <c r="D127" s="76"/>
      <c r="E127" s="76"/>
      <c r="F127" s="76" t="s">
        <v>18748</v>
      </c>
      <c r="G127" s="69"/>
      <c r="H127" s="118">
        <v>75000</v>
      </c>
      <c r="I127" s="76"/>
      <c r="J127" s="76" t="s">
        <v>8753</v>
      </c>
      <c r="K127" s="130" t="s">
        <v>1063</v>
      </c>
      <c r="L127" s="119" t="s">
        <v>8543</v>
      </c>
      <c r="M127" s="119">
        <v>7969276</v>
      </c>
      <c r="N127" s="119"/>
      <c r="O127" s="76"/>
      <c r="P127" s="76" t="s">
        <v>18749</v>
      </c>
      <c r="Q127" s="119" t="s">
        <v>3620</v>
      </c>
      <c r="R127" s="76"/>
      <c r="S127" s="76"/>
      <c r="T127" s="76"/>
      <c r="U127" s="76"/>
      <c r="V127" s="76"/>
      <c r="W127" s="76"/>
      <c r="X127" s="76"/>
      <c r="Z127" s="639">
        <f t="shared" si="2"/>
        <v>5250.0000000000009</v>
      </c>
      <c r="AA127" s="118">
        <f t="shared" si="3"/>
        <v>80250</v>
      </c>
    </row>
    <row r="128" spans="1:27" s="100" customFormat="1" ht="15.5" x14ac:dyDescent="0.35">
      <c r="A128" s="76"/>
      <c r="B128" s="76"/>
      <c r="C128" s="76"/>
      <c r="D128" s="76"/>
      <c r="E128" s="76"/>
      <c r="F128" s="76" t="s">
        <v>18750</v>
      </c>
      <c r="G128" s="69"/>
      <c r="H128" s="118">
        <v>75000</v>
      </c>
      <c r="I128" s="76"/>
      <c r="J128" s="76" t="s">
        <v>1098</v>
      </c>
      <c r="K128" s="130" t="s">
        <v>1063</v>
      </c>
      <c r="L128" s="119" t="s">
        <v>8719</v>
      </c>
      <c r="M128" s="119">
        <v>1008598</v>
      </c>
      <c r="N128" s="119"/>
      <c r="O128" s="76"/>
      <c r="P128" s="76" t="s">
        <v>18751</v>
      </c>
      <c r="Q128" s="119" t="s">
        <v>18752</v>
      </c>
      <c r="R128" s="76"/>
      <c r="S128" s="76"/>
      <c r="T128" s="76"/>
      <c r="U128" s="76"/>
      <c r="V128" s="76"/>
      <c r="W128" s="76"/>
      <c r="X128" s="76"/>
      <c r="Z128" s="639">
        <f t="shared" si="2"/>
        <v>5250.0000000000009</v>
      </c>
      <c r="AA128" s="118">
        <f t="shared" si="3"/>
        <v>80250</v>
      </c>
    </row>
    <row r="129" spans="1:27" s="100" customFormat="1" ht="15.5" x14ac:dyDescent="0.35">
      <c r="A129" s="69"/>
      <c r="B129" s="69"/>
      <c r="C129" s="69"/>
      <c r="D129" s="69"/>
      <c r="E129" s="69"/>
      <c r="F129" s="76" t="s">
        <v>18750</v>
      </c>
      <c r="G129" s="69"/>
      <c r="H129" s="118">
        <v>75000</v>
      </c>
      <c r="I129" s="69"/>
      <c r="J129" s="76" t="s">
        <v>1098</v>
      </c>
      <c r="K129" s="130" t="s">
        <v>1063</v>
      </c>
      <c r="L129" s="119" t="s">
        <v>8719</v>
      </c>
      <c r="M129" s="75">
        <v>1008699</v>
      </c>
      <c r="N129" s="75"/>
      <c r="O129" s="69"/>
      <c r="P129" s="76" t="s">
        <v>18751</v>
      </c>
      <c r="Q129" s="119" t="s">
        <v>18752</v>
      </c>
      <c r="R129" s="69"/>
      <c r="S129" s="69"/>
      <c r="T129" s="69"/>
      <c r="U129" s="69"/>
      <c r="V129" s="69"/>
      <c r="W129" s="69"/>
      <c r="X129" s="69"/>
      <c r="Z129" s="639">
        <f t="shared" si="2"/>
        <v>5250.0000000000009</v>
      </c>
      <c r="AA129" s="118">
        <f t="shared" si="3"/>
        <v>80250</v>
      </c>
    </row>
    <row r="130" spans="1:27" s="100" customFormat="1" ht="15.5" x14ac:dyDescent="0.35">
      <c r="A130" s="76"/>
      <c r="B130" s="76"/>
      <c r="C130" s="76"/>
      <c r="D130" s="76"/>
      <c r="E130" s="76"/>
      <c r="F130" s="76" t="s">
        <v>18753</v>
      </c>
      <c r="G130" s="76"/>
      <c r="H130" s="118">
        <v>75000</v>
      </c>
      <c r="I130" s="76"/>
      <c r="J130" s="76" t="s">
        <v>8427</v>
      </c>
      <c r="K130" s="130" t="s">
        <v>1063</v>
      </c>
      <c r="L130" s="119" t="s">
        <v>8428</v>
      </c>
      <c r="M130" s="119">
        <v>837390</v>
      </c>
      <c r="N130" s="119"/>
      <c r="O130" s="76"/>
      <c r="P130" s="76"/>
      <c r="Q130" s="119"/>
      <c r="R130" s="76"/>
      <c r="S130" s="76"/>
      <c r="T130" s="76"/>
      <c r="U130" s="76"/>
      <c r="V130" s="76"/>
      <c r="W130" s="76"/>
      <c r="X130" s="76"/>
      <c r="Z130" s="639">
        <f t="shared" si="2"/>
        <v>5250.0000000000009</v>
      </c>
      <c r="AA130" s="118">
        <f t="shared" si="3"/>
        <v>80250</v>
      </c>
    </row>
    <row r="131" spans="1:27" s="100" customFormat="1" ht="15.5" x14ac:dyDescent="0.35">
      <c r="A131" s="76"/>
      <c r="B131" s="76"/>
      <c r="C131" s="76"/>
      <c r="D131" s="76"/>
      <c r="E131" s="76"/>
      <c r="F131" s="76" t="s">
        <v>18753</v>
      </c>
      <c r="G131" s="76"/>
      <c r="H131" s="118">
        <v>75000</v>
      </c>
      <c r="I131" s="76"/>
      <c r="J131" s="76" t="s">
        <v>8427</v>
      </c>
      <c r="K131" s="130" t="s">
        <v>1063</v>
      </c>
      <c r="L131" s="119" t="s">
        <v>8428</v>
      </c>
      <c r="M131" s="119">
        <v>837393</v>
      </c>
      <c r="N131" s="119"/>
      <c r="O131" s="76"/>
      <c r="P131" s="76"/>
      <c r="Q131" s="119"/>
      <c r="R131" s="76"/>
      <c r="S131" s="76"/>
      <c r="T131" s="76"/>
      <c r="U131" s="76"/>
      <c r="V131" s="76"/>
      <c r="W131" s="76"/>
      <c r="X131" s="76"/>
      <c r="Z131" s="639">
        <f t="shared" si="2"/>
        <v>5250.0000000000009</v>
      </c>
      <c r="AA131" s="118">
        <f t="shared" si="3"/>
        <v>80250</v>
      </c>
    </row>
    <row r="132" spans="1:27" s="100" customFormat="1" ht="15.5" x14ac:dyDescent="0.35">
      <c r="A132" s="76"/>
      <c r="B132" s="76"/>
      <c r="C132" s="76"/>
      <c r="D132" s="76"/>
      <c r="E132" s="76"/>
      <c r="F132" s="76" t="s">
        <v>18753</v>
      </c>
      <c r="G132" s="69"/>
      <c r="H132" s="118">
        <v>75000</v>
      </c>
      <c r="I132" s="76"/>
      <c r="J132" s="76" t="s">
        <v>8427</v>
      </c>
      <c r="K132" s="130" t="s">
        <v>1063</v>
      </c>
      <c r="L132" s="119" t="s">
        <v>8428</v>
      </c>
      <c r="M132" s="119">
        <v>837399</v>
      </c>
      <c r="N132" s="119"/>
      <c r="O132" s="76"/>
      <c r="P132" s="76"/>
      <c r="Q132" s="119"/>
      <c r="R132" s="76"/>
      <c r="S132" s="76"/>
      <c r="T132" s="76"/>
      <c r="U132" s="69"/>
      <c r="V132" s="76"/>
      <c r="W132" s="76"/>
      <c r="X132" s="76"/>
      <c r="Z132" s="639">
        <f t="shared" si="2"/>
        <v>5250.0000000000009</v>
      </c>
      <c r="AA132" s="118">
        <f t="shared" si="3"/>
        <v>80250</v>
      </c>
    </row>
    <row r="133" spans="1:27" s="100" customFormat="1" ht="15.5" x14ac:dyDescent="0.35">
      <c r="A133" s="76"/>
      <c r="B133" s="76"/>
      <c r="C133" s="76"/>
      <c r="D133" s="76"/>
      <c r="E133" s="76"/>
      <c r="F133" s="76" t="s">
        <v>18753</v>
      </c>
      <c r="G133" s="69"/>
      <c r="H133" s="118">
        <v>75000</v>
      </c>
      <c r="I133" s="76"/>
      <c r="J133" s="76" t="s">
        <v>8427</v>
      </c>
      <c r="K133" s="130" t="s">
        <v>1063</v>
      </c>
      <c r="L133" s="119" t="s">
        <v>8428</v>
      </c>
      <c r="M133" s="119">
        <v>837396</v>
      </c>
      <c r="N133" s="119"/>
      <c r="O133" s="76"/>
      <c r="P133" s="76"/>
      <c r="Q133" s="119"/>
      <c r="R133" s="76"/>
      <c r="S133" s="76"/>
      <c r="T133" s="76"/>
      <c r="U133" s="69"/>
      <c r="V133" s="76"/>
      <c r="W133" s="76"/>
      <c r="X133" s="76"/>
      <c r="Z133" s="639">
        <f t="shared" si="2"/>
        <v>5250.0000000000009</v>
      </c>
      <c r="AA133" s="118">
        <f t="shared" si="3"/>
        <v>80250</v>
      </c>
    </row>
    <row r="134" spans="1:27" s="100" customFormat="1" ht="15.5" x14ac:dyDescent="0.35">
      <c r="A134" s="76"/>
      <c r="B134" s="76"/>
      <c r="C134" s="76"/>
      <c r="D134" s="76"/>
      <c r="E134" s="76"/>
      <c r="F134" s="76" t="s">
        <v>18753</v>
      </c>
      <c r="G134" s="69"/>
      <c r="H134" s="118">
        <v>75000</v>
      </c>
      <c r="I134" s="76"/>
      <c r="J134" s="76" t="s">
        <v>8427</v>
      </c>
      <c r="K134" s="130" t="s">
        <v>1063</v>
      </c>
      <c r="L134" s="119" t="s">
        <v>8428</v>
      </c>
      <c r="M134" s="119">
        <v>2334343</v>
      </c>
      <c r="N134" s="119"/>
      <c r="O134" s="76"/>
      <c r="P134" s="76"/>
      <c r="Q134" s="119"/>
      <c r="R134" s="76"/>
      <c r="S134" s="76"/>
      <c r="T134" s="76"/>
      <c r="U134" s="76"/>
      <c r="V134" s="76"/>
      <c r="W134" s="76"/>
      <c r="X134" s="76"/>
      <c r="Z134" s="639">
        <f t="shared" ref="Z134:Z197" si="4">H134*Z$4</f>
        <v>5250.0000000000009</v>
      </c>
      <c r="AA134" s="118">
        <f t="shared" ref="AA134:AA197" si="5">H134+Z134</f>
        <v>80250</v>
      </c>
    </row>
    <row r="135" spans="1:27" s="100" customFormat="1" ht="15.5" x14ac:dyDescent="0.35">
      <c r="A135" s="76"/>
      <c r="B135" s="76"/>
      <c r="C135" s="76"/>
      <c r="D135" s="76"/>
      <c r="E135" s="76"/>
      <c r="F135" s="76" t="s">
        <v>18753</v>
      </c>
      <c r="G135" s="69"/>
      <c r="H135" s="118">
        <v>75000</v>
      </c>
      <c r="I135" s="76"/>
      <c r="J135" s="76" t="s">
        <v>8427</v>
      </c>
      <c r="K135" s="130" t="s">
        <v>1063</v>
      </c>
      <c r="L135" s="119" t="s">
        <v>8428</v>
      </c>
      <c r="M135" s="119">
        <v>837391</v>
      </c>
      <c r="N135" s="119"/>
      <c r="O135" s="76"/>
      <c r="P135" s="76"/>
      <c r="Q135" s="119"/>
      <c r="R135" s="76"/>
      <c r="S135" s="76"/>
      <c r="T135" s="76"/>
      <c r="U135" s="76"/>
      <c r="V135" s="76"/>
      <c r="W135" s="76"/>
      <c r="X135" s="76"/>
      <c r="Z135" s="639">
        <f t="shared" si="4"/>
        <v>5250.0000000000009</v>
      </c>
      <c r="AA135" s="118">
        <f t="shared" si="5"/>
        <v>80250</v>
      </c>
    </row>
    <row r="136" spans="1:27" s="100" customFormat="1" ht="15.5" x14ac:dyDescent="0.35">
      <c r="A136" s="69"/>
      <c r="B136" s="69"/>
      <c r="C136" s="69"/>
      <c r="D136" s="69"/>
      <c r="E136" s="69"/>
      <c r="F136" s="76" t="s">
        <v>18753</v>
      </c>
      <c r="G136" s="69"/>
      <c r="H136" s="118">
        <v>75000</v>
      </c>
      <c r="I136" s="69"/>
      <c r="J136" s="76" t="s">
        <v>8427</v>
      </c>
      <c r="K136" s="130" t="s">
        <v>1063</v>
      </c>
      <c r="L136" s="119" t="s">
        <v>8428</v>
      </c>
      <c r="M136" s="75">
        <v>837394</v>
      </c>
      <c r="N136" s="75"/>
      <c r="O136" s="69"/>
      <c r="P136" s="76"/>
      <c r="Q136" s="75"/>
      <c r="R136" s="69"/>
      <c r="S136" s="69"/>
      <c r="T136" s="69"/>
      <c r="U136" s="69"/>
      <c r="V136" s="69"/>
      <c r="W136" s="69"/>
      <c r="X136" s="69"/>
      <c r="Z136" s="639">
        <f t="shared" si="4"/>
        <v>5250.0000000000009</v>
      </c>
      <c r="AA136" s="118">
        <f t="shared" si="5"/>
        <v>80250</v>
      </c>
    </row>
    <row r="137" spans="1:27" s="100" customFormat="1" ht="15.5" x14ac:dyDescent="0.35">
      <c r="A137" s="76"/>
      <c r="B137" s="76"/>
      <c r="C137" s="76"/>
      <c r="D137" s="76"/>
      <c r="E137" s="76"/>
      <c r="F137" s="76" t="s">
        <v>18753</v>
      </c>
      <c r="G137" s="76"/>
      <c r="H137" s="118">
        <v>75000</v>
      </c>
      <c r="I137" s="76"/>
      <c r="J137" s="76" t="s">
        <v>8427</v>
      </c>
      <c r="K137" s="130" t="s">
        <v>1063</v>
      </c>
      <c r="L137" s="119" t="s">
        <v>8428</v>
      </c>
      <c r="M137" s="119">
        <v>837400</v>
      </c>
      <c r="N137" s="119"/>
      <c r="O137" s="76"/>
      <c r="P137" s="76"/>
      <c r="Q137" s="119"/>
      <c r="R137" s="76"/>
      <c r="S137" s="76"/>
      <c r="T137" s="76"/>
      <c r="U137" s="76"/>
      <c r="V137" s="76"/>
      <c r="W137" s="76"/>
      <c r="X137" s="76"/>
      <c r="Z137" s="639">
        <f t="shared" si="4"/>
        <v>5250.0000000000009</v>
      </c>
      <c r="AA137" s="118">
        <f t="shared" si="5"/>
        <v>80250</v>
      </c>
    </row>
    <row r="138" spans="1:27" s="100" customFormat="1" ht="15.5" x14ac:dyDescent="0.35">
      <c r="A138" s="76"/>
      <c r="B138" s="76"/>
      <c r="C138" s="76"/>
      <c r="D138" s="76"/>
      <c r="E138" s="76"/>
      <c r="F138" s="76" t="s">
        <v>18753</v>
      </c>
      <c r="G138" s="76"/>
      <c r="H138" s="118">
        <v>75000</v>
      </c>
      <c r="I138" s="76"/>
      <c r="J138" s="76" t="s">
        <v>8427</v>
      </c>
      <c r="K138" s="130" t="s">
        <v>1063</v>
      </c>
      <c r="L138" s="119" t="s">
        <v>8428</v>
      </c>
      <c r="M138" s="119">
        <v>837397</v>
      </c>
      <c r="N138" s="119"/>
      <c r="O138" s="76"/>
      <c r="P138" s="76"/>
      <c r="Q138" s="119"/>
      <c r="R138" s="76"/>
      <c r="S138" s="76"/>
      <c r="T138" s="76"/>
      <c r="U138" s="76"/>
      <c r="V138" s="76"/>
      <c r="W138" s="76"/>
      <c r="X138" s="76"/>
      <c r="Z138" s="639">
        <f t="shared" si="4"/>
        <v>5250.0000000000009</v>
      </c>
      <c r="AA138" s="118">
        <f t="shared" si="5"/>
        <v>80250</v>
      </c>
    </row>
    <row r="139" spans="1:27" s="100" customFormat="1" ht="15.5" x14ac:dyDescent="0.35">
      <c r="A139" s="76"/>
      <c r="B139" s="76"/>
      <c r="C139" s="76"/>
      <c r="D139" s="76"/>
      <c r="E139" s="76"/>
      <c r="F139" s="76" t="s">
        <v>18753</v>
      </c>
      <c r="G139" s="69"/>
      <c r="H139" s="118">
        <v>75000</v>
      </c>
      <c r="I139" s="76"/>
      <c r="J139" s="76" t="s">
        <v>8427</v>
      </c>
      <c r="K139" s="130" t="s">
        <v>1063</v>
      </c>
      <c r="L139" s="119" t="s">
        <v>8428</v>
      </c>
      <c r="M139" s="119">
        <v>837403</v>
      </c>
      <c r="N139" s="119"/>
      <c r="O139" s="76"/>
      <c r="P139" s="76"/>
      <c r="Q139" s="119"/>
      <c r="R139" s="76"/>
      <c r="S139" s="76"/>
      <c r="T139" s="76"/>
      <c r="U139" s="69"/>
      <c r="V139" s="76"/>
      <c r="W139" s="76"/>
      <c r="X139" s="76"/>
      <c r="Z139" s="639">
        <f t="shared" si="4"/>
        <v>5250.0000000000009</v>
      </c>
      <c r="AA139" s="118">
        <f t="shared" si="5"/>
        <v>80250</v>
      </c>
    </row>
    <row r="140" spans="1:27" s="100" customFormat="1" ht="15.5" x14ac:dyDescent="0.35">
      <c r="A140" s="76"/>
      <c r="B140" s="76"/>
      <c r="C140" s="76"/>
      <c r="D140" s="76"/>
      <c r="E140" s="76"/>
      <c r="F140" s="76" t="s">
        <v>18753</v>
      </c>
      <c r="G140" s="69"/>
      <c r="H140" s="118">
        <v>75000</v>
      </c>
      <c r="I140" s="76"/>
      <c r="J140" s="76" t="s">
        <v>8427</v>
      </c>
      <c r="K140" s="130" t="s">
        <v>1063</v>
      </c>
      <c r="L140" s="119" t="s">
        <v>8428</v>
      </c>
      <c r="M140" s="119">
        <v>837392</v>
      </c>
      <c r="N140" s="119"/>
      <c r="O140" s="76"/>
      <c r="P140" s="76"/>
      <c r="Q140" s="119"/>
      <c r="R140" s="76"/>
      <c r="S140" s="76"/>
      <c r="T140" s="76"/>
      <c r="U140" s="69"/>
      <c r="V140" s="76"/>
      <c r="W140" s="76"/>
      <c r="X140" s="76"/>
      <c r="Z140" s="639">
        <f t="shared" si="4"/>
        <v>5250.0000000000009</v>
      </c>
      <c r="AA140" s="118">
        <f t="shared" si="5"/>
        <v>80250</v>
      </c>
    </row>
    <row r="141" spans="1:27" s="100" customFormat="1" ht="15.5" x14ac:dyDescent="0.35">
      <c r="A141" s="76"/>
      <c r="B141" s="76"/>
      <c r="C141" s="76"/>
      <c r="D141" s="76"/>
      <c r="E141" s="76"/>
      <c r="F141" s="76" t="s">
        <v>18753</v>
      </c>
      <c r="G141" s="69"/>
      <c r="H141" s="118">
        <v>75000</v>
      </c>
      <c r="I141" s="76"/>
      <c r="J141" s="76" t="s">
        <v>8427</v>
      </c>
      <c r="K141" s="130" t="s">
        <v>1063</v>
      </c>
      <c r="L141" s="119" t="s">
        <v>8428</v>
      </c>
      <c r="M141" s="119">
        <v>837395</v>
      </c>
      <c r="N141" s="119"/>
      <c r="O141" s="76"/>
      <c r="P141" s="76"/>
      <c r="Q141" s="119"/>
      <c r="R141" s="76"/>
      <c r="S141" s="76"/>
      <c r="T141" s="76"/>
      <c r="U141" s="76"/>
      <c r="V141" s="76"/>
      <c r="W141" s="76"/>
      <c r="X141" s="76"/>
      <c r="Z141" s="639">
        <f t="shared" si="4"/>
        <v>5250.0000000000009</v>
      </c>
      <c r="AA141" s="118">
        <f t="shared" si="5"/>
        <v>80250</v>
      </c>
    </row>
    <row r="142" spans="1:27" s="100" customFormat="1" ht="15.5" x14ac:dyDescent="0.35">
      <c r="A142" s="76"/>
      <c r="B142" s="76"/>
      <c r="C142" s="76"/>
      <c r="D142" s="76"/>
      <c r="E142" s="76"/>
      <c r="F142" s="76" t="s">
        <v>18753</v>
      </c>
      <c r="G142" s="69"/>
      <c r="H142" s="118">
        <v>75000</v>
      </c>
      <c r="I142" s="76"/>
      <c r="J142" s="76" t="s">
        <v>8427</v>
      </c>
      <c r="K142" s="130" t="s">
        <v>1063</v>
      </c>
      <c r="L142" s="119" t="s">
        <v>8428</v>
      </c>
      <c r="M142" s="119">
        <v>837401</v>
      </c>
      <c r="N142" s="119"/>
      <c r="O142" s="76"/>
      <c r="P142" s="76"/>
      <c r="Q142" s="119"/>
      <c r="R142" s="76"/>
      <c r="S142" s="76"/>
      <c r="T142" s="76"/>
      <c r="U142" s="76"/>
      <c r="V142" s="76"/>
      <c r="W142" s="76"/>
      <c r="X142" s="76"/>
      <c r="Z142" s="639">
        <f t="shared" si="4"/>
        <v>5250.0000000000009</v>
      </c>
      <c r="AA142" s="118">
        <f t="shared" si="5"/>
        <v>80250</v>
      </c>
    </row>
    <row r="143" spans="1:27" s="100" customFormat="1" ht="15.5" x14ac:dyDescent="0.35">
      <c r="A143" s="76"/>
      <c r="B143" s="76"/>
      <c r="C143" s="76"/>
      <c r="D143" s="76"/>
      <c r="E143" s="76"/>
      <c r="F143" s="76" t="s">
        <v>18753</v>
      </c>
      <c r="G143" s="69"/>
      <c r="H143" s="118">
        <v>75000</v>
      </c>
      <c r="I143" s="76"/>
      <c r="J143" s="76" t="s">
        <v>8427</v>
      </c>
      <c r="K143" s="130" t="s">
        <v>1063</v>
      </c>
      <c r="L143" s="119" t="s">
        <v>8428</v>
      </c>
      <c r="M143" s="119">
        <v>837398</v>
      </c>
      <c r="N143" s="119"/>
      <c r="O143" s="76"/>
      <c r="P143" s="76"/>
      <c r="Q143" s="119"/>
      <c r="R143" s="76"/>
      <c r="S143" s="76"/>
      <c r="T143" s="76"/>
      <c r="U143" s="76"/>
      <c r="V143" s="76"/>
      <c r="W143" s="76"/>
      <c r="X143" s="76"/>
      <c r="Z143" s="639">
        <f t="shared" si="4"/>
        <v>5250.0000000000009</v>
      </c>
      <c r="AA143" s="118">
        <f t="shared" si="5"/>
        <v>80250</v>
      </c>
    </row>
    <row r="144" spans="1:27" s="100" customFormat="1" ht="15.5" x14ac:dyDescent="0.35">
      <c r="A144" s="76"/>
      <c r="B144" s="76"/>
      <c r="C144" s="76"/>
      <c r="D144" s="76"/>
      <c r="E144" s="76"/>
      <c r="F144" s="76" t="s">
        <v>18753</v>
      </c>
      <c r="G144" s="69"/>
      <c r="H144" s="118">
        <v>75000</v>
      </c>
      <c r="I144" s="76"/>
      <c r="J144" s="76" t="s">
        <v>8427</v>
      </c>
      <c r="K144" s="130" t="s">
        <v>1063</v>
      </c>
      <c r="L144" s="119" t="s">
        <v>8428</v>
      </c>
      <c r="M144" s="119">
        <v>837404</v>
      </c>
      <c r="N144" s="119"/>
      <c r="O144" s="76"/>
      <c r="P144" s="76"/>
      <c r="Q144" s="119"/>
      <c r="R144" s="76"/>
      <c r="S144" s="76"/>
      <c r="T144" s="76"/>
      <c r="U144" s="76"/>
      <c r="V144" s="76"/>
      <c r="W144" s="76"/>
      <c r="X144" s="76"/>
      <c r="Z144" s="639">
        <f t="shared" si="4"/>
        <v>5250.0000000000009</v>
      </c>
      <c r="AA144" s="118">
        <f t="shared" si="5"/>
        <v>80250</v>
      </c>
    </row>
    <row r="145" spans="1:27" s="100" customFormat="1" ht="15.5" x14ac:dyDescent="0.35">
      <c r="A145" s="76"/>
      <c r="B145" s="76"/>
      <c r="C145" s="76"/>
      <c r="D145" s="76"/>
      <c r="E145" s="76"/>
      <c r="F145" s="76" t="s">
        <v>18754</v>
      </c>
      <c r="G145" s="69"/>
      <c r="H145" s="118">
        <v>75000</v>
      </c>
      <c r="I145" s="76"/>
      <c r="J145" s="76" t="s">
        <v>1671</v>
      </c>
      <c r="K145" s="130" t="s">
        <v>1063</v>
      </c>
      <c r="L145" s="119" t="s">
        <v>18755</v>
      </c>
      <c r="M145" s="119" t="s">
        <v>18756</v>
      </c>
      <c r="N145" s="119"/>
      <c r="O145" s="76"/>
      <c r="P145" s="76"/>
      <c r="Q145" s="119" t="s">
        <v>1697</v>
      </c>
      <c r="R145" s="76"/>
      <c r="S145" s="76"/>
      <c r="T145" s="76"/>
      <c r="U145" s="76"/>
      <c r="V145" s="76"/>
      <c r="W145" s="76"/>
      <c r="X145" s="76"/>
      <c r="Z145" s="639">
        <f t="shared" si="4"/>
        <v>5250.0000000000009</v>
      </c>
      <c r="AA145" s="118">
        <f t="shared" si="5"/>
        <v>80250</v>
      </c>
    </row>
    <row r="146" spans="1:27" s="100" customFormat="1" ht="15.5" x14ac:dyDescent="0.35">
      <c r="A146" s="76"/>
      <c r="B146" s="76"/>
      <c r="C146" s="76"/>
      <c r="D146" s="76"/>
      <c r="E146" s="76"/>
      <c r="F146" s="76" t="s">
        <v>18757</v>
      </c>
      <c r="G146" s="69"/>
      <c r="H146" s="118">
        <v>75000</v>
      </c>
      <c r="I146" s="76"/>
      <c r="J146" s="76" t="s">
        <v>8427</v>
      </c>
      <c r="K146" s="130" t="s">
        <v>1063</v>
      </c>
      <c r="L146" s="119" t="s">
        <v>8428</v>
      </c>
      <c r="M146" s="119">
        <v>837365</v>
      </c>
      <c r="N146" s="119"/>
      <c r="O146" s="76"/>
      <c r="P146" s="76"/>
      <c r="Q146" s="119"/>
      <c r="R146" s="76"/>
      <c r="S146" s="76"/>
      <c r="T146" s="76"/>
      <c r="U146" s="76"/>
      <c r="V146" s="76"/>
      <c r="W146" s="76"/>
      <c r="X146" s="76"/>
      <c r="Z146" s="639">
        <f t="shared" si="4"/>
        <v>5250.0000000000009</v>
      </c>
      <c r="AA146" s="118">
        <f t="shared" si="5"/>
        <v>80250</v>
      </c>
    </row>
    <row r="147" spans="1:27" s="100" customFormat="1" ht="15.5" x14ac:dyDescent="0.35">
      <c r="A147" s="76"/>
      <c r="B147" s="76"/>
      <c r="C147" s="76"/>
      <c r="D147" s="76"/>
      <c r="E147" s="76"/>
      <c r="F147" s="76" t="s">
        <v>18758</v>
      </c>
      <c r="G147" s="69"/>
      <c r="H147" s="118">
        <v>75000</v>
      </c>
      <c r="I147" s="76"/>
      <c r="J147" s="76" t="s">
        <v>8427</v>
      </c>
      <c r="K147" s="130" t="s">
        <v>1063</v>
      </c>
      <c r="L147" s="119" t="s">
        <v>18759</v>
      </c>
      <c r="M147" s="119">
        <v>756444</v>
      </c>
      <c r="N147" s="119"/>
      <c r="O147" s="76"/>
      <c r="P147" s="76"/>
      <c r="Q147" s="119"/>
      <c r="R147" s="76"/>
      <c r="S147" s="76"/>
      <c r="T147" s="76"/>
      <c r="U147" s="76"/>
      <c r="V147" s="76"/>
      <c r="W147" s="76"/>
      <c r="X147" s="76"/>
      <c r="Z147" s="639">
        <f t="shared" si="4"/>
        <v>5250.0000000000009</v>
      </c>
      <c r="AA147" s="118">
        <f t="shared" si="5"/>
        <v>80250</v>
      </c>
    </row>
    <row r="148" spans="1:27" s="100" customFormat="1" ht="15.5" x14ac:dyDescent="0.35">
      <c r="A148" s="76"/>
      <c r="B148" s="76"/>
      <c r="C148" s="76"/>
      <c r="D148" s="76"/>
      <c r="E148" s="76"/>
      <c r="F148" s="76" t="s">
        <v>18757</v>
      </c>
      <c r="G148" s="69"/>
      <c r="H148" s="118">
        <v>75000</v>
      </c>
      <c r="I148" s="76"/>
      <c r="J148" s="76" t="s">
        <v>8427</v>
      </c>
      <c r="K148" s="130" t="s">
        <v>1063</v>
      </c>
      <c r="L148" s="119" t="s">
        <v>8428</v>
      </c>
      <c r="M148" s="119">
        <v>873366</v>
      </c>
      <c r="N148" s="119"/>
      <c r="O148" s="76"/>
      <c r="P148" s="76"/>
      <c r="Q148" s="119"/>
      <c r="R148" s="76"/>
      <c r="S148" s="76"/>
      <c r="T148" s="76"/>
      <c r="U148" s="76"/>
      <c r="V148" s="76"/>
      <c r="W148" s="76"/>
      <c r="X148" s="76"/>
      <c r="Z148" s="639">
        <f t="shared" si="4"/>
        <v>5250.0000000000009</v>
      </c>
      <c r="AA148" s="118">
        <f t="shared" si="5"/>
        <v>80250</v>
      </c>
    </row>
    <row r="149" spans="1:27" s="100" customFormat="1" ht="15.5" x14ac:dyDescent="0.35">
      <c r="A149" s="76"/>
      <c r="B149" s="76"/>
      <c r="C149" s="76"/>
      <c r="D149" s="76"/>
      <c r="E149" s="76"/>
      <c r="F149" s="76" t="s">
        <v>18760</v>
      </c>
      <c r="G149" s="69"/>
      <c r="H149" s="118">
        <v>75000</v>
      </c>
      <c r="I149" s="76"/>
      <c r="J149" s="76" t="s">
        <v>8427</v>
      </c>
      <c r="K149" s="130" t="s">
        <v>1063</v>
      </c>
      <c r="L149" s="119" t="s">
        <v>8431</v>
      </c>
      <c r="M149" s="119">
        <v>892423</v>
      </c>
      <c r="N149" s="119"/>
      <c r="O149" s="76"/>
      <c r="P149" s="76"/>
      <c r="Q149" s="119"/>
      <c r="R149" s="76"/>
      <c r="S149" s="76"/>
      <c r="T149" s="76"/>
      <c r="U149" s="76"/>
      <c r="V149" s="76"/>
      <c r="W149" s="76"/>
      <c r="X149" s="76"/>
      <c r="Z149" s="639">
        <f t="shared" si="4"/>
        <v>5250.0000000000009</v>
      </c>
      <c r="AA149" s="118">
        <f t="shared" si="5"/>
        <v>80250</v>
      </c>
    </row>
    <row r="150" spans="1:27" s="100" customFormat="1" ht="15.5" x14ac:dyDescent="0.35">
      <c r="A150" s="76"/>
      <c r="B150" s="76"/>
      <c r="C150" s="76"/>
      <c r="D150" s="76"/>
      <c r="E150" s="76"/>
      <c r="F150" s="76" t="s">
        <v>18760</v>
      </c>
      <c r="G150" s="69"/>
      <c r="H150" s="118">
        <v>75000</v>
      </c>
      <c r="I150" s="76"/>
      <c r="J150" s="76" t="s">
        <v>8484</v>
      </c>
      <c r="K150" s="130" t="s">
        <v>1063</v>
      </c>
      <c r="L150" s="119" t="s">
        <v>8431</v>
      </c>
      <c r="M150" s="119">
        <v>2049862</v>
      </c>
      <c r="N150" s="119"/>
      <c r="O150" s="76"/>
      <c r="P150" s="76"/>
      <c r="Q150" s="119"/>
      <c r="R150" s="76"/>
      <c r="S150" s="76"/>
      <c r="T150" s="76"/>
      <c r="U150" s="76"/>
      <c r="V150" s="76"/>
      <c r="W150" s="76"/>
      <c r="X150" s="76"/>
      <c r="Z150" s="639">
        <f t="shared" si="4"/>
        <v>5250.0000000000009</v>
      </c>
      <c r="AA150" s="118">
        <f t="shared" si="5"/>
        <v>80250</v>
      </c>
    </row>
    <row r="151" spans="1:27" s="100" customFormat="1" ht="15.5" x14ac:dyDescent="0.35">
      <c r="A151" s="76"/>
      <c r="B151" s="76"/>
      <c r="C151" s="76"/>
      <c r="D151" s="76"/>
      <c r="E151" s="76"/>
      <c r="F151" s="76" t="s">
        <v>18760</v>
      </c>
      <c r="G151" s="69"/>
      <c r="H151" s="118">
        <v>75000</v>
      </c>
      <c r="I151" s="76"/>
      <c r="J151" s="76" t="s">
        <v>8427</v>
      </c>
      <c r="K151" s="130" t="s">
        <v>1063</v>
      </c>
      <c r="L151" s="119" t="s">
        <v>8431</v>
      </c>
      <c r="M151" s="119">
        <v>844415</v>
      </c>
      <c r="N151" s="119"/>
      <c r="O151" s="76"/>
      <c r="P151" s="76"/>
      <c r="Q151" s="119"/>
      <c r="R151" s="76"/>
      <c r="S151" s="76"/>
      <c r="T151" s="76"/>
      <c r="U151" s="76"/>
      <c r="V151" s="76"/>
      <c r="W151" s="76"/>
      <c r="X151" s="76"/>
      <c r="Z151" s="639">
        <f t="shared" si="4"/>
        <v>5250.0000000000009</v>
      </c>
      <c r="AA151" s="118">
        <f t="shared" si="5"/>
        <v>80250</v>
      </c>
    </row>
    <row r="152" spans="1:27" s="100" customFormat="1" ht="15.5" x14ac:dyDescent="0.35">
      <c r="A152" s="76"/>
      <c r="B152" s="76"/>
      <c r="C152" s="76"/>
      <c r="D152" s="76"/>
      <c r="E152" s="76"/>
      <c r="F152" s="76" t="s">
        <v>18761</v>
      </c>
      <c r="G152" s="69"/>
      <c r="H152" s="118">
        <v>75000</v>
      </c>
      <c r="I152" s="76"/>
      <c r="J152" s="76" t="s">
        <v>8427</v>
      </c>
      <c r="K152" s="130" t="s">
        <v>1063</v>
      </c>
      <c r="L152" s="119" t="s">
        <v>8433</v>
      </c>
      <c r="M152" s="119">
        <v>904274</v>
      </c>
      <c r="N152" s="119"/>
      <c r="O152" s="76"/>
      <c r="P152" s="76"/>
      <c r="Q152" s="119"/>
      <c r="R152" s="76"/>
      <c r="S152" s="76"/>
      <c r="T152" s="76"/>
      <c r="U152" s="76"/>
      <c r="V152" s="76"/>
      <c r="W152" s="76"/>
      <c r="X152" s="76"/>
      <c r="Z152" s="639">
        <f t="shared" si="4"/>
        <v>5250.0000000000009</v>
      </c>
      <c r="AA152" s="118">
        <f t="shared" si="5"/>
        <v>80250</v>
      </c>
    </row>
    <row r="153" spans="1:27" s="100" customFormat="1" ht="15.5" x14ac:dyDescent="0.35">
      <c r="A153" s="76"/>
      <c r="B153" s="76"/>
      <c r="C153" s="76"/>
      <c r="D153" s="76"/>
      <c r="E153" s="76"/>
      <c r="F153" s="76" t="s">
        <v>18761</v>
      </c>
      <c r="G153" s="69"/>
      <c r="H153" s="118">
        <v>75000</v>
      </c>
      <c r="I153" s="76"/>
      <c r="J153" s="76" t="s">
        <v>8427</v>
      </c>
      <c r="K153" s="130" t="s">
        <v>1063</v>
      </c>
      <c r="L153" s="119" t="s">
        <v>8433</v>
      </c>
      <c r="M153" s="119">
        <v>839999</v>
      </c>
      <c r="N153" s="119"/>
      <c r="O153" s="76"/>
      <c r="P153" s="76"/>
      <c r="Q153" s="119"/>
      <c r="R153" s="76"/>
      <c r="S153" s="76"/>
      <c r="T153" s="76"/>
      <c r="U153" s="76"/>
      <c r="V153" s="76"/>
      <c r="W153" s="76"/>
      <c r="X153" s="76"/>
      <c r="Z153" s="639">
        <f t="shared" si="4"/>
        <v>5250.0000000000009</v>
      </c>
      <c r="AA153" s="118">
        <f t="shared" si="5"/>
        <v>80250</v>
      </c>
    </row>
    <row r="154" spans="1:27" s="100" customFormat="1" ht="15.5" x14ac:dyDescent="0.35">
      <c r="A154" s="76"/>
      <c r="B154" s="76"/>
      <c r="C154" s="76"/>
      <c r="D154" s="76"/>
      <c r="E154" s="76"/>
      <c r="F154" s="76" t="s">
        <v>18761</v>
      </c>
      <c r="G154" s="69"/>
      <c r="H154" s="118">
        <v>75000</v>
      </c>
      <c r="I154" s="76"/>
      <c r="J154" s="76" t="s">
        <v>8427</v>
      </c>
      <c r="K154" s="130" t="s">
        <v>1063</v>
      </c>
      <c r="L154" s="119" t="s">
        <v>8433</v>
      </c>
      <c r="M154" s="119">
        <v>898701</v>
      </c>
      <c r="N154" s="119"/>
      <c r="O154" s="76"/>
      <c r="P154" s="76"/>
      <c r="Q154" s="119"/>
      <c r="R154" s="76"/>
      <c r="S154" s="76"/>
      <c r="T154" s="76"/>
      <c r="U154" s="76"/>
      <c r="V154" s="76"/>
      <c r="W154" s="76"/>
      <c r="X154" s="76"/>
      <c r="Z154" s="639">
        <f t="shared" si="4"/>
        <v>5250.0000000000009</v>
      </c>
      <c r="AA154" s="118">
        <f t="shared" si="5"/>
        <v>80250</v>
      </c>
    </row>
    <row r="155" spans="1:27" s="100" customFormat="1" ht="15.5" x14ac:dyDescent="0.35">
      <c r="A155" s="76"/>
      <c r="B155" s="76"/>
      <c r="C155" s="76"/>
      <c r="D155" s="76"/>
      <c r="E155" s="76"/>
      <c r="F155" s="76" t="s">
        <v>18762</v>
      </c>
      <c r="G155" s="69"/>
      <c r="H155" s="118">
        <v>75000</v>
      </c>
      <c r="I155" s="76"/>
      <c r="J155" s="76" t="s">
        <v>5775</v>
      </c>
      <c r="K155" s="130" t="s">
        <v>1063</v>
      </c>
      <c r="L155" s="119" t="s">
        <v>8694</v>
      </c>
      <c r="M155" s="119">
        <v>3335109</v>
      </c>
      <c r="N155" s="119"/>
      <c r="O155" s="76"/>
      <c r="P155" s="76"/>
      <c r="Q155" s="119"/>
      <c r="R155" s="76"/>
      <c r="S155" s="76"/>
      <c r="T155" s="76"/>
      <c r="U155" s="76"/>
      <c r="V155" s="76"/>
      <c r="W155" s="76"/>
      <c r="X155" s="76"/>
      <c r="Z155" s="639">
        <f t="shared" si="4"/>
        <v>5250.0000000000009</v>
      </c>
      <c r="AA155" s="118">
        <f t="shared" si="5"/>
        <v>80250</v>
      </c>
    </row>
    <row r="156" spans="1:27" s="100" customFormat="1" ht="15.5" x14ac:dyDescent="0.35">
      <c r="A156" s="76"/>
      <c r="B156" s="76"/>
      <c r="C156" s="76"/>
      <c r="D156" s="76"/>
      <c r="E156" s="76"/>
      <c r="F156" s="76" t="s">
        <v>18763</v>
      </c>
      <c r="G156" s="69"/>
      <c r="H156" s="118">
        <v>75000</v>
      </c>
      <c r="I156" s="76"/>
      <c r="J156" s="76" t="s">
        <v>5775</v>
      </c>
      <c r="K156" s="130" t="s">
        <v>1063</v>
      </c>
      <c r="L156" s="119" t="s">
        <v>8694</v>
      </c>
      <c r="M156" s="119">
        <v>3303593</v>
      </c>
      <c r="N156" s="119"/>
      <c r="O156" s="76"/>
      <c r="P156" s="76"/>
      <c r="Q156" s="119"/>
      <c r="R156" s="76"/>
      <c r="S156" s="76"/>
      <c r="T156" s="76"/>
      <c r="U156" s="76"/>
      <c r="V156" s="76"/>
      <c r="W156" s="76"/>
      <c r="X156" s="76"/>
      <c r="Z156" s="639">
        <f t="shared" si="4"/>
        <v>5250.0000000000009</v>
      </c>
      <c r="AA156" s="118">
        <f t="shared" si="5"/>
        <v>80250</v>
      </c>
    </row>
    <row r="157" spans="1:27" s="100" customFormat="1" ht="15.5" x14ac:dyDescent="0.35">
      <c r="A157" s="76"/>
      <c r="B157" s="76"/>
      <c r="C157" s="76"/>
      <c r="D157" s="76"/>
      <c r="E157" s="76"/>
      <c r="F157" s="76" t="s">
        <v>18764</v>
      </c>
      <c r="G157" s="69"/>
      <c r="H157" s="118">
        <v>75000</v>
      </c>
      <c r="I157" s="76"/>
      <c r="J157" s="76" t="s">
        <v>8753</v>
      </c>
      <c r="K157" s="130" t="s">
        <v>1063</v>
      </c>
      <c r="L157" s="119" t="s">
        <v>18765</v>
      </c>
      <c r="M157" s="119" t="s">
        <v>18766</v>
      </c>
      <c r="N157" s="119"/>
      <c r="O157" s="76"/>
      <c r="P157" s="76"/>
      <c r="Q157" s="119"/>
      <c r="R157" s="76"/>
      <c r="S157" s="76"/>
      <c r="T157" s="76"/>
      <c r="U157" s="76"/>
      <c r="V157" s="76"/>
      <c r="W157" s="76"/>
      <c r="X157" s="76"/>
      <c r="Z157" s="639">
        <f t="shared" si="4"/>
        <v>5250.0000000000009</v>
      </c>
      <c r="AA157" s="118">
        <f t="shared" si="5"/>
        <v>80250</v>
      </c>
    </row>
    <row r="158" spans="1:27" s="100" customFormat="1" ht="15.5" x14ac:dyDescent="0.35">
      <c r="A158" s="76"/>
      <c r="B158" s="76"/>
      <c r="C158" s="76"/>
      <c r="D158" s="76"/>
      <c r="E158" s="76"/>
      <c r="F158" s="76" t="s">
        <v>18767</v>
      </c>
      <c r="G158" s="69"/>
      <c r="H158" s="118">
        <v>75000</v>
      </c>
      <c r="I158" s="76"/>
      <c r="J158" s="76" t="s">
        <v>8427</v>
      </c>
      <c r="K158" s="130" t="s">
        <v>1063</v>
      </c>
      <c r="L158" s="119" t="s">
        <v>8435</v>
      </c>
      <c r="M158" s="119">
        <v>917470</v>
      </c>
      <c r="N158" s="119"/>
      <c r="O158" s="76"/>
      <c r="P158" s="76"/>
      <c r="Q158" s="119"/>
      <c r="R158" s="76"/>
      <c r="S158" s="76"/>
      <c r="T158" s="76"/>
      <c r="U158" s="76"/>
      <c r="V158" s="76"/>
      <c r="W158" s="76"/>
      <c r="X158" s="76"/>
      <c r="Z158" s="639">
        <f t="shared" si="4"/>
        <v>5250.0000000000009</v>
      </c>
      <c r="AA158" s="118">
        <f t="shared" si="5"/>
        <v>80250</v>
      </c>
    </row>
    <row r="159" spans="1:27" s="100" customFormat="1" ht="15.5" x14ac:dyDescent="0.35">
      <c r="A159" s="76"/>
      <c r="B159" s="76"/>
      <c r="C159" s="76"/>
      <c r="D159" s="76"/>
      <c r="E159" s="76"/>
      <c r="F159" s="76" t="s">
        <v>18768</v>
      </c>
      <c r="G159" s="69"/>
      <c r="H159" s="118">
        <v>75000</v>
      </c>
      <c r="I159" s="76"/>
      <c r="J159" s="76" t="s">
        <v>8427</v>
      </c>
      <c r="K159" s="130" t="s">
        <v>1063</v>
      </c>
      <c r="L159" s="119" t="s">
        <v>8435</v>
      </c>
      <c r="M159" s="119">
        <v>917470</v>
      </c>
      <c r="N159" s="119"/>
      <c r="O159" s="76"/>
      <c r="P159" s="76"/>
      <c r="Q159" s="119"/>
      <c r="R159" s="76"/>
      <c r="S159" s="76"/>
      <c r="T159" s="76"/>
      <c r="U159" s="76"/>
      <c r="V159" s="76"/>
      <c r="W159" s="76"/>
      <c r="X159" s="76"/>
      <c r="Z159" s="639">
        <f t="shared" si="4"/>
        <v>5250.0000000000009</v>
      </c>
      <c r="AA159" s="118">
        <f t="shared" si="5"/>
        <v>80250</v>
      </c>
    </row>
    <row r="160" spans="1:27" s="100" customFormat="1" ht="15.5" x14ac:dyDescent="0.35">
      <c r="A160" s="76"/>
      <c r="B160" s="76"/>
      <c r="C160" s="76"/>
      <c r="D160" s="76"/>
      <c r="E160" s="76"/>
      <c r="F160" s="76" t="s">
        <v>18767</v>
      </c>
      <c r="G160" s="69"/>
      <c r="H160" s="118">
        <v>75000</v>
      </c>
      <c r="I160" s="76"/>
      <c r="J160" s="76" t="s">
        <v>8427</v>
      </c>
      <c r="K160" s="130" t="s">
        <v>1063</v>
      </c>
      <c r="L160" s="119" t="s">
        <v>8435</v>
      </c>
      <c r="M160" s="119">
        <v>917470</v>
      </c>
      <c r="N160" s="119"/>
      <c r="O160" s="76"/>
      <c r="P160" s="76"/>
      <c r="Q160" s="119"/>
      <c r="R160" s="76"/>
      <c r="S160" s="76"/>
      <c r="T160" s="76"/>
      <c r="U160" s="76"/>
      <c r="V160" s="76"/>
      <c r="W160" s="76"/>
      <c r="X160" s="76"/>
      <c r="Z160" s="639">
        <f t="shared" si="4"/>
        <v>5250.0000000000009</v>
      </c>
      <c r="AA160" s="118">
        <f t="shared" si="5"/>
        <v>80250</v>
      </c>
    </row>
    <row r="161" spans="1:27" s="100" customFormat="1" ht="15.5" x14ac:dyDescent="0.35">
      <c r="A161" s="76"/>
      <c r="B161" s="76"/>
      <c r="C161" s="76"/>
      <c r="D161" s="76"/>
      <c r="E161" s="76"/>
      <c r="F161" s="76" t="s">
        <v>18769</v>
      </c>
      <c r="G161" s="69"/>
      <c r="H161" s="118">
        <v>75000</v>
      </c>
      <c r="I161" s="76"/>
      <c r="J161" s="76" t="s">
        <v>8427</v>
      </c>
      <c r="K161" s="130" t="s">
        <v>1063</v>
      </c>
      <c r="L161" s="119" t="s">
        <v>18125</v>
      </c>
      <c r="M161" s="119">
        <v>922034</v>
      </c>
      <c r="N161" s="119"/>
      <c r="O161" s="76"/>
      <c r="P161" s="76"/>
      <c r="Q161" s="119"/>
      <c r="R161" s="76"/>
      <c r="S161" s="76"/>
      <c r="T161" s="76"/>
      <c r="U161" s="76"/>
      <c r="V161" s="76"/>
      <c r="W161" s="76"/>
      <c r="X161" s="76"/>
      <c r="Z161" s="639">
        <f t="shared" si="4"/>
        <v>5250.0000000000009</v>
      </c>
      <c r="AA161" s="118">
        <f t="shared" si="5"/>
        <v>80250</v>
      </c>
    </row>
    <row r="162" spans="1:27" s="100" customFormat="1" ht="15.5" x14ac:dyDescent="0.35">
      <c r="A162" s="76"/>
      <c r="B162" s="76"/>
      <c r="C162" s="76"/>
      <c r="D162" s="76"/>
      <c r="E162" s="76"/>
      <c r="F162" s="76" t="s">
        <v>18767</v>
      </c>
      <c r="G162" s="69"/>
      <c r="H162" s="118">
        <v>75000</v>
      </c>
      <c r="I162" s="76"/>
      <c r="J162" s="76" t="s">
        <v>5537</v>
      </c>
      <c r="K162" s="130" t="s">
        <v>1063</v>
      </c>
      <c r="L162" s="119" t="s">
        <v>8439</v>
      </c>
      <c r="M162" s="119" t="s">
        <v>18770</v>
      </c>
      <c r="N162" s="119"/>
      <c r="O162" s="76"/>
      <c r="P162" s="76"/>
      <c r="Q162" s="119"/>
      <c r="R162" s="76"/>
      <c r="S162" s="76"/>
      <c r="T162" s="76"/>
      <c r="U162" s="76"/>
      <c r="V162" s="76"/>
      <c r="W162" s="76"/>
      <c r="X162" s="76"/>
      <c r="Z162" s="639">
        <f t="shared" si="4"/>
        <v>5250.0000000000009</v>
      </c>
      <c r="AA162" s="118">
        <f t="shared" si="5"/>
        <v>80250</v>
      </c>
    </row>
    <row r="163" spans="1:27" s="100" customFormat="1" ht="15.5" x14ac:dyDescent="0.35">
      <c r="A163" s="76"/>
      <c r="B163" s="76"/>
      <c r="C163" s="76"/>
      <c r="D163" s="76"/>
      <c r="E163" s="76"/>
      <c r="F163" s="76" t="s">
        <v>18771</v>
      </c>
      <c r="G163" s="69"/>
      <c r="H163" s="118">
        <v>75000</v>
      </c>
      <c r="I163" s="76"/>
      <c r="J163" s="76" t="s">
        <v>8427</v>
      </c>
      <c r="K163" s="130" t="s">
        <v>1063</v>
      </c>
      <c r="L163" s="119" t="s">
        <v>8428</v>
      </c>
      <c r="M163" s="119">
        <v>837380</v>
      </c>
      <c r="N163" s="119"/>
      <c r="O163" s="76"/>
      <c r="P163" s="76"/>
      <c r="Q163" s="119"/>
      <c r="R163" s="76"/>
      <c r="S163" s="76"/>
      <c r="T163" s="76"/>
      <c r="U163" s="76"/>
      <c r="V163" s="76"/>
      <c r="W163" s="76"/>
      <c r="X163" s="76"/>
      <c r="Z163" s="639">
        <f t="shared" si="4"/>
        <v>5250.0000000000009</v>
      </c>
      <c r="AA163" s="118">
        <f t="shared" si="5"/>
        <v>80250</v>
      </c>
    </row>
    <row r="164" spans="1:27" s="100" customFormat="1" ht="15.5" x14ac:dyDescent="0.35">
      <c r="A164" s="76"/>
      <c r="B164" s="76"/>
      <c r="C164" s="76"/>
      <c r="D164" s="76"/>
      <c r="E164" s="76"/>
      <c r="F164" s="76" t="s">
        <v>18771</v>
      </c>
      <c r="G164" s="69"/>
      <c r="H164" s="118">
        <v>75000</v>
      </c>
      <c r="I164" s="76"/>
      <c r="J164" s="76" t="s">
        <v>8427</v>
      </c>
      <c r="K164" s="130" t="s">
        <v>1063</v>
      </c>
      <c r="L164" s="119" t="s">
        <v>8428</v>
      </c>
      <c r="M164" s="119">
        <v>837381</v>
      </c>
      <c r="N164" s="119"/>
      <c r="O164" s="76"/>
      <c r="P164" s="76"/>
      <c r="Q164" s="119"/>
      <c r="R164" s="76"/>
      <c r="S164" s="76"/>
      <c r="T164" s="76"/>
      <c r="U164" s="76"/>
      <c r="V164" s="76"/>
      <c r="W164" s="76"/>
      <c r="X164" s="76"/>
      <c r="Z164" s="639">
        <f t="shared" si="4"/>
        <v>5250.0000000000009</v>
      </c>
      <c r="AA164" s="118">
        <f t="shared" si="5"/>
        <v>80250</v>
      </c>
    </row>
    <row r="165" spans="1:27" s="100" customFormat="1" ht="15.5" x14ac:dyDescent="0.35">
      <c r="A165" s="76"/>
      <c r="B165" s="76"/>
      <c r="C165" s="76"/>
      <c r="D165" s="76"/>
      <c r="E165" s="76"/>
      <c r="F165" s="76" t="s">
        <v>18771</v>
      </c>
      <c r="G165" s="69"/>
      <c r="H165" s="118">
        <v>75000</v>
      </c>
      <c r="I165" s="76"/>
      <c r="J165" s="76" t="s">
        <v>8427</v>
      </c>
      <c r="K165" s="130" t="s">
        <v>1063</v>
      </c>
      <c r="L165" s="119" t="s">
        <v>8428</v>
      </c>
      <c r="M165" s="119">
        <v>837382</v>
      </c>
      <c r="N165" s="119"/>
      <c r="O165" s="76"/>
      <c r="P165" s="76"/>
      <c r="Q165" s="119"/>
      <c r="R165" s="76"/>
      <c r="S165" s="76"/>
      <c r="T165" s="76"/>
      <c r="U165" s="76"/>
      <c r="V165" s="76"/>
      <c r="W165" s="76"/>
      <c r="X165" s="76"/>
      <c r="Z165" s="639">
        <f t="shared" si="4"/>
        <v>5250.0000000000009</v>
      </c>
      <c r="AA165" s="118">
        <f t="shared" si="5"/>
        <v>80250</v>
      </c>
    </row>
    <row r="166" spans="1:27" s="100" customFormat="1" ht="15.5" x14ac:dyDescent="0.35">
      <c r="A166" s="76"/>
      <c r="B166" s="76"/>
      <c r="C166" s="76"/>
      <c r="D166" s="76"/>
      <c r="E166" s="76"/>
      <c r="F166" s="76" t="s">
        <v>18772</v>
      </c>
      <c r="G166" s="69"/>
      <c r="H166" s="118">
        <v>75000</v>
      </c>
      <c r="I166" s="76"/>
      <c r="J166" s="76" t="s">
        <v>8408</v>
      </c>
      <c r="K166" s="130" t="s">
        <v>1063</v>
      </c>
      <c r="L166" s="119" t="s">
        <v>8443</v>
      </c>
      <c r="M166" s="119">
        <v>12898</v>
      </c>
      <c r="N166" s="119"/>
      <c r="O166" s="76"/>
      <c r="P166" s="76"/>
      <c r="Q166" s="119"/>
      <c r="R166" s="76"/>
      <c r="S166" s="76"/>
      <c r="T166" s="76"/>
      <c r="U166" s="76"/>
      <c r="V166" s="76"/>
      <c r="W166" s="76"/>
      <c r="X166" s="76"/>
      <c r="Z166" s="639">
        <f t="shared" si="4"/>
        <v>5250.0000000000009</v>
      </c>
      <c r="AA166" s="118">
        <f t="shared" si="5"/>
        <v>80250</v>
      </c>
    </row>
    <row r="167" spans="1:27" s="100" customFormat="1" ht="15.5" x14ac:dyDescent="0.35">
      <c r="A167" s="76"/>
      <c r="B167" s="76"/>
      <c r="C167" s="76"/>
      <c r="D167" s="76"/>
      <c r="E167" s="76"/>
      <c r="F167" s="76" t="s">
        <v>18773</v>
      </c>
      <c r="G167" s="69"/>
      <c r="H167" s="118">
        <v>75000</v>
      </c>
      <c r="I167" s="76"/>
      <c r="J167" s="76" t="s">
        <v>8427</v>
      </c>
      <c r="K167" s="130" t="s">
        <v>1063</v>
      </c>
      <c r="L167" s="119" t="s">
        <v>8433</v>
      </c>
      <c r="M167" s="119">
        <v>898375</v>
      </c>
      <c r="N167" s="119"/>
      <c r="O167" s="76"/>
      <c r="P167" s="76"/>
      <c r="Q167" s="119"/>
      <c r="R167" s="76"/>
      <c r="S167" s="76"/>
      <c r="T167" s="76"/>
      <c r="U167" s="76"/>
      <c r="V167" s="76"/>
      <c r="W167" s="76"/>
      <c r="X167" s="76"/>
      <c r="Z167" s="639">
        <f t="shared" si="4"/>
        <v>5250.0000000000009</v>
      </c>
      <c r="AA167" s="118">
        <f t="shared" si="5"/>
        <v>80250</v>
      </c>
    </row>
    <row r="168" spans="1:27" s="100" customFormat="1" ht="15.5" x14ac:dyDescent="0.35">
      <c r="A168" s="76"/>
      <c r="B168" s="76"/>
      <c r="C168" s="76"/>
      <c r="D168" s="76"/>
      <c r="E168" s="76"/>
      <c r="F168" s="76" t="s">
        <v>18774</v>
      </c>
      <c r="G168" s="69"/>
      <c r="H168" s="118">
        <v>75000</v>
      </c>
      <c r="I168" s="76"/>
      <c r="J168" s="76" t="s">
        <v>8427</v>
      </c>
      <c r="K168" s="130" t="s">
        <v>1063</v>
      </c>
      <c r="L168" s="119" t="s">
        <v>8428</v>
      </c>
      <c r="M168" s="119">
        <v>837372</v>
      </c>
      <c r="N168" s="119"/>
      <c r="O168" s="76"/>
      <c r="P168" s="76"/>
      <c r="Q168" s="119"/>
      <c r="R168" s="76"/>
      <c r="S168" s="76"/>
      <c r="T168" s="76"/>
      <c r="U168" s="76"/>
      <c r="V168" s="76"/>
      <c r="W168" s="76"/>
      <c r="X168" s="76"/>
      <c r="Z168" s="639">
        <f t="shared" si="4"/>
        <v>5250.0000000000009</v>
      </c>
      <c r="AA168" s="118">
        <f t="shared" si="5"/>
        <v>80250</v>
      </c>
    </row>
    <row r="169" spans="1:27" s="100" customFormat="1" ht="15.5" x14ac:dyDescent="0.35">
      <c r="A169" s="76"/>
      <c r="B169" s="76"/>
      <c r="C169" s="76"/>
      <c r="D169" s="76"/>
      <c r="E169" s="76"/>
      <c r="F169" s="76" t="s">
        <v>18774</v>
      </c>
      <c r="G169" s="69"/>
      <c r="H169" s="118">
        <v>75000</v>
      </c>
      <c r="I169" s="76"/>
      <c r="J169" s="76" t="s">
        <v>8427</v>
      </c>
      <c r="K169" s="130" t="s">
        <v>1063</v>
      </c>
      <c r="L169" s="119" t="s">
        <v>8428</v>
      </c>
      <c r="M169" s="119">
        <v>837378</v>
      </c>
      <c r="N169" s="119"/>
      <c r="O169" s="76"/>
      <c r="P169" s="76"/>
      <c r="Q169" s="119"/>
      <c r="R169" s="76"/>
      <c r="S169" s="76"/>
      <c r="T169" s="76"/>
      <c r="U169" s="76"/>
      <c r="V169" s="76"/>
      <c r="W169" s="76"/>
      <c r="X169" s="76"/>
      <c r="Z169" s="639">
        <f t="shared" si="4"/>
        <v>5250.0000000000009</v>
      </c>
      <c r="AA169" s="118">
        <f t="shared" si="5"/>
        <v>80250</v>
      </c>
    </row>
    <row r="170" spans="1:27" s="100" customFormat="1" ht="15.5" x14ac:dyDescent="0.35">
      <c r="A170" s="76"/>
      <c r="B170" s="76"/>
      <c r="C170" s="76"/>
      <c r="D170" s="76"/>
      <c r="E170" s="76"/>
      <c r="F170" s="76" t="s">
        <v>18773</v>
      </c>
      <c r="G170" s="69"/>
      <c r="H170" s="118">
        <v>75000</v>
      </c>
      <c r="I170" s="76"/>
      <c r="J170" s="76" t="s">
        <v>8427</v>
      </c>
      <c r="K170" s="130" t="s">
        <v>1063</v>
      </c>
      <c r="L170" s="119" t="s">
        <v>8536</v>
      </c>
      <c r="M170" s="119" t="s">
        <v>18775</v>
      </c>
      <c r="N170" s="119"/>
      <c r="O170" s="76"/>
      <c r="P170" s="76"/>
      <c r="Q170" s="119"/>
      <c r="R170" s="76"/>
      <c r="S170" s="76"/>
      <c r="T170" s="76"/>
      <c r="U170" s="76"/>
      <c r="V170" s="76"/>
      <c r="W170" s="76"/>
      <c r="X170" s="76"/>
      <c r="Z170" s="639">
        <f t="shared" si="4"/>
        <v>5250.0000000000009</v>
      </c>
      <c r="AA170" s="118">
        <f t="shared" si="5"/>
        <v>80250</v>
      </c>
    </row>
    <row r="171" spans="1:27" s="100" customFormat="1" ht="15.5" x14ac:dyDescent="0.35">
      <c r="A171" s="76"/>
      <c r="B171" s="76"/>
      <c r="C171" s="76"/>
      <c r="D171" s="76"/>
      <c r="E171" s="76"/>
      <c r="F171" s="76" t="s">
        <v>18776</v>
      </c>
      <c r="G171" s="69"/>
      <c r="H171" s="118">
        <v>75000</v>
      </c>
      <c r="I171" s="76"/>
      <c r="J171" s="76" t="s">
        <v>5537</v>
      </c>
      <c r="K171" s="130" t="s">
        <v>1063</v>
      </c>
      <c r="L171" s="119" t="s">
        <v>9044</v>
      </c>
      <c r="M171" s="119">
        <v>190091</v>
      </c>
      <c r="N171" s="119"/>
      <c r="O171" s="76"/>
      <c r="P171" s="76"/>
      <c r="Q171" s="119"/>
      <c r="R171" s="76"/>
      <c r="S171" s="76"/>
      <c r="T171" s="76"/>
      <c r="U171" s="76"/>
      <c r="V171" s="76"/>
      <c r="W171" s="76"/>
      <c r="X171" s="76"/>
      <c r="Z171" s="639">
        <f t="shared" si="4"/>
        <v>5250.0000000000009</v>
      </c>
      <c r="AA171" s="118">
        <f t="shared" si="5"/>
        <v>80250</v>
      </c>
    </row>
    <row r="172" spans="1:27" s="100" customFormat="1" ht="15.5" x14ac:dyDescent="0.35">
      <c r="A172" s="76"/>
      <c r="B172" s="76"/>
      <c r="C172" s="76"/>
      <c r="D172" s="76"/>
      <c r="E172" s="76"/>
      <c r="F172" s="76" t="s">
        <v>18777</v>
      </c>
      <c r="G172" s="69"/>
      <c r="H172" s="118">
        <v>75000</v>
      </c>
      <c r="I172" s="76"/>
      <c r="J172" s="76" t="s">
        <v>8427</v>
      </c>
      <c r="K172" s="130" t="s">
        <v>1063</v>
      </c>
      <c r="L172" s="119" t="s">
        <v>8428</v>
      </c>
      <c r="M172" s="119">
        <v>837405</v>
      </c>
      <c r="N172" s="119"/>
      <c r="O172" s="76"/>
      <c r="P172" s="76"/>
      <c r="Q172" s="119"/>
      <c r="R172" s="76"/>
      <c r="S172" s="76"/>
      <c r="T172" s="76"/>
      <c r="U172" s="76"/>
      <c r="V172" s="76"/>
      <c r="W172" s="76"/>
      <c r="X172" s="76"/>
      <c r="Z172" s="639">
        <f t="shared" si="4"/>
        <v>5250.0000000000009</v>
      </c>
      <c r="AA172" s="118">
        <f t="shared" si="5"/>
        <v>80250</v>
      </c>
    </row>
    <row r="173" spans="1:27" s="100" customFormat="1" ht="15.5" x14ac:dyDescent="0.35">
      <c r="A173" s="76"/>
      <c r="B173" s="76"/>
      <c r="C173" s="76"/>
      <c r="D173" s="76"/>
      <c r="E173" s="76"/>
      <c r="F173" s="76" t="s">
        <v>18777</v>
      </c>
      <c r="G173" s="69"/>
      <c r="H173" s="118">
        <v>75000</v>
      </c>
      <c r="I173" s="76"/>
      <c r="J173" s="76" t="s">
        <v>8427</v>
      </c>
      <c r="K173" s="130" t="s">
        <v>1063</v>
      </c>
      <c r="L173" s="119" t="s">
        <v>8428</v>
      </c>
      <c r="M173" s="119">
        <v>837408</v>
      </c>
      <c r="N173" s="119"/>
      <c r="O173" s="76"/>
      <c r="P173" s="76"/>
      <c r="Q173" s="119"/>
      <c r="R173" s="76"/>
      <c r="S173" s="76"/>
      <c r="T173" s="76"/>
      <c r="U173" s="76"/>
      <c r="V173" s="76"/>
      <c r="W173" s="76"/>
      <c r="X173" s="76"/>
      <c r="Z173" s="639">
        <f t="shared" si="4"/>
        <v>5250.0000000000009</v>
      </c>
      <c r="AA173" s="118">
        <f t="shared" si="5"/>
        <v>80250</v>
      </c>
    </row>
    <row r="174" spans="1:27" s="100" customFormat="1" ht="15.5" x14ac:dyDescent="0.35">
      <c r="A174" s="76"/>
      <c r="B174" s="76"/>
      <c r="C174" s="76"/>
      <c r="D174" s="76"/>
      <c r="E174" s="76"/>
      <c r="F174" s="76" t="s">
        <v>18777</v>
      </c>
      <c r="G174" s="69"/>
      <c r="H174" s="118">
        <v>75000</v>
      </c>
      <c r="I174" s="76"/>
      <c r="J174" s="76" t="s">
        <v>8427</v>
      </c>
      <c r="K174" s="130" t="s">
        <v>1063</v>
      </c>
      <c r="L174" s="119" t="s">
        <v>8428</v>
      </c>
      <c r="M174" s="119">
        <v>892453</v>
      </c>
      <c r="N174" s="119"/>
      <c r="O174" s="76"/>
      <c r="P174" s="76"/>
      <c r="Q174" s="119"/>
      <c r="R174" s="76"/>
      <c r="S174" s="76"/>
      <c r="T174" s="76"/>
      <c r="U174" s="76"/>
      <c r="V174" s="76"/>
      <c r="W174" s="76"/>
      <c r="X174" s="76"/>
      <c r="Z174" s="639">
        <f t="shared" si="4"/>
        <v>5250.0000000000009</v>
      </c>
      <c r="AA174" s="118">
        <f t="shared" si="5"/>
        <v>80250</v>
      </c>
    </row>
    <row r="175" spans="1:27" s="100" customFormat="1" ht="15.5" x14ac:dyDescent="0.35">
      <c r="A175" s="76"/>
      <c r="B175" s="76"/>
      <c r="C175" s="76"/>
      <c r="D175" s="76"/>
      <c r="E175" s="76"/>
      <c r="F175" s="76" t="s">
        <v>18777</v>
      </c>
      <c r="G175" s="69"/>
      <c r="H175" s="118">
        <v>75000</v>
      </c>
      <c r="I175" s="76"/>
      <c r="J175" s="76" t="s">
        <v>8427</v>
      </c>
      <c r="K175" s="130" t="s">
        <v>1063</v>
      </c>
      <c r="L175" s="119" t="s">
        <v>8428</v>
      </c>
      <c r="M175" s="119">
        <v>892458</v>
      </c>
      <c r="N175" s="119"/>
      <c r="O175" s="76"/>
      <c r="P175" s="76"/>
      <c r="Q175" s="119"/>
      <c r="R175" s="76"/>
      <c r="S175" s="76"/>
      <c r="T175" s="76"/>
      <c r="U175" s="76"/>
      <c r="V175" s="76"/>
      <c r="W175" s="76"/>
      <c r="X175" s="76"/>
      <c r="Z175" s="639">
        <f t="shared" si="4"/>
        <v>5250.0000000000009</v>
      </c>
      <c r="AA175" s="118">
        <f t="shared" si="5"/>
        <v>80250</v>
      </c>
    </row>
    <row r="176" spans="1:27" s="100" customFormat="1" ht="15.5" x14ac:dyDescent="0.35">
      <c r="A176" s="76"/>
      <c r="B176" s="76"/>
      <c r="C176" s="76"/>
      <c r="D176" s="76"/>
      <c r="E176" s="76"/>
      <c r="F176" s="76" t="s">
        <v>18777</v>
      </c>
      <c r="G176" s="69"/>
      <c r="H176" s="118">
        <v>75000</v>
      </c>
      <c r="I176" s="76"/>
      <c r="J176" s="76" t="s">
        <v>8427</v>
      </c>
      <c r="K176" s="130" t="s">
        <v>1063</v>
      </c>
      <c r="L176" s="119" t="s">
        <v>8428</v>
      </c>
      <c r="M176" s="119">
        <v>837411</v>
      </c>
      <c r="N176" s="119"/>
      <c r="O176" s="76"/>
      <c r="P176" s="76"/>
      <c r="Q176" s="119"/>
      <c r="R176" s="76"/>
      <c r="S176" s="76"/>
      <c r="T176" s="76"/>
      <c r="U176" s="76"/>
      <c r="V176" s="76"/>
      <c r="W176" s="76"/>
      <c r="X176" s="76"/>
      <c r="Z176" s="639">
        <f t="shared" si="4"/>
        <v>5250.0000000000009</v>
      </c>
      <c r="AA176" s="118">
        <f t="shared" si="5"/>
        <v>80250</v>
      </c>
    </row>
    <row r="177" spans="1:27" s="100" customFormat="1" ht="15.5" x14ac:dyDescent="0.35">
      <c r="A177" s="76"/>
      <c r="B177" s="76"/>
      <c r="C177" s="76"/>
      <c r="D177" s="76"/>
      <c r="E177" s="76"/>
      <c r="F177" s="76" t="s">
        <v>18777</v>
      </c>
      <c r="G177" s="69"/>
      <c r="H177" s="118">
        <v>75000</v>
      </c>
      <c r="I177" s="76"/>
      <c r="J177" s="76" t="s">
        <v>8427</v>
      </c>
      <c r="K177" s="130" t="s">
        <v>1063</v>
      </c>
      <c r="L177" s="119" t="s">
        <v>8428</v>
      </c>
      <c r="M177" s="119">
        <v>837416</v>
      </c>
      <c r="N177" s="119"/>
      <c r="O177" s="76"/>
      <c r="P177" s="76"/>
      <c r="Q177" s="119"/>
      <c r="R177" s="76"/>
      <c r="S177" s="76"/>
      <c r="T177" s="76"/>
      <c r="U177" s="76"/>
      <c r="V177" s="76"/>
      <c r="W177" s="76"/>
      <c r="X177" s="76"/>
      <c r="Z177" s="639">
        <f t="shared" si="4"/>
        <v>5250.0000000000009</v>
      </c>
      <c r="AA177" s="118">
        <f t="shared" si="5"/>
        <v>80250</v>
      </c>
    </row>
    <row r="178" spans="1:27" s="100" customFormat="1" ht="15.5" x14ac:dyDescent="0.35">
      <c r="A178" s="76"/>
      <c r="B178" s="76"/>
      <c r="C178" s="76"/>
      <c r="D178" s="76"/>
      <c r="E178" s="76"/>
      <c r="F178" s="76" t="s">
        <v>18777</v>
      </c>
      <c r="G178" s="69"/>
      <c r="H178" s="118">
        <v>75000</v>
      </c>
      <c r="I178" s="76"/>
      <c r="J178" s="76" t="s">
        <v>8427</v>
      </c>
      <c r="K178" s="130" t="s">
        <v>1063</v>
      </c>
      <c r="L178" s="119" t="s">
        <v>8428</v>
      </c>
      <c r="M178" s="119">
        <v>837417</v>
      </c>
      <c r="N178" s="119"/>
      <c r="O178" s="76"/>
      <c r="P178" s="76"/>
      <c r="Q178" s="119"/>
      <c r="R178" s="76"/>
      <c r="S178" s="76"/>
      <c r="T178" s="76"/>
      <c r="U178" s="76"/>
      <c r="V178" s="76"/>
      <c r="W178" s="76"/>
      <c r="X178" s="76"/>
      <c r="Z178" s="639">
        <f t="shared" si="4"/>
        <v>5250.0000000000009</v>
      </c>
      <c r="AA178" s="118">
        <f t="shared" si="5"/>
        <v>80250</v>
      </c>
    </row>
    <row r="179" spans="1:27" s="100" customFormat="1" ht="15.5" x14ac:dyDescent="0.35">
      <c r="A179" s="76"/>
      <c r="B179" s="76"/>
      <c r="C179" s="76"/>
      <c r="D179" s="76"/>
      <c r="E179" s="76"/>
      <c r="F179" s="76" t="s">
        <v>18777</v>
      </c>
      <c r="G179" s="69"/>
      <c r="H179" s="118">
        <v>75000</v>
      </c>
      <c r="I179" s="76"/>
      <c r="J179" s="76" t="s">
        <v>8427</v>
      </c>
      <c r="K179" s="130" t="s">
        <v>1063</v>
      </c>
      <c r="L179" s="119" t="s">
        <v>8428</v>
      </c>
      <c r="M179" s="119">
        <v>837420</v>
      </c>
      <c r="N179" s="119"/>
      <c r="O179" s="76"/>
      <c r="P179" s="76"/>
      <c r="Q179" s="119"/>
      <c r="R179" s="76"/>
      <c r="S179" s="76"/>
      <c r="T179" s="76"/>
      <c r="U179" s="76"/>
      <c r="V179" s="76"/>
      <c r="W179" s="76"/>
      <c r="X179" s="76"/>
      <c r="Z179" s="639">
        <f t="shared" si="4"/>
        <v>5250.0000000000009</v>
      </c>
      <c r="AA179" s="118">
        <f t="shared" si="5"/>
        <v>80250</v>
      </c>
    </row>
    <row r="180" spans="1:27" s="100" customFormat="1" ht="15.5" x14ac:dyDescent="0.35">
      <c r="A180" s="76"/>
      <c r="B180" s="76"/>
      <c r="C180" s="76"/>
      <c r="D180" s="76"/>
      <c r="E180" s="76"/>
      <c r="F180" s="76" t="s">
        <v>18777</v>
      </c>
      <c r="G180" s="69"/>
      <c r="H180" s="118">
        <v>75000</v>
      </c>
      <c r="I180" s="76"/>
      <c r="J180" s="76" t="s">
        <v>8427</v>
      </c>
      <c r="K180" s="130" t="s">
        <v>1063</v>
      </c>
      <c r="L180" s="119" t="s">
        <v>8428</v>
      </c>
      <c r="M180" s="119">
        <v>837406</v>
      </c>
      <c r="N180" s="119"/>
      <c r="O180" s="76"/>
      <c r="P180" s="76"/>
      <c r="Q180" s="119"/>
      <c r="R180" s="76"/>
      <c r="S180" s="76"/>
      <c r="T180" s="76"/>
      <c r="U180" s="76"/>
      <c r="V180" s="76"/>
      <c r="W180" s="76"/>
      <c r="X180" s="76"/>
      <c r="Z180" s="639">
        <f t="shared" si="4"/>
        <v>5250.0000000000009</v>
      </c>
      <c r="AA180" s="118">
        <f t="shared" si="5"/>
        <v>80250</v>
      </c>
    </row>
    <row r="181" spans="1:27" s="100" customFormat="1" ht="15.5" x14ac:dyDescent="0.35">
      <c r="A181" s="76"/>
      <c r="B181" s="76"/>
      <c r="C181" s="76"/>
      <c r="D181" s="76"/>
      <c r="E181" s="76"/>
      <c r="F181" s="76" t="s">
        <v>18777</v>
      </c>
      <c r="G181" s="69"/>
      <c r="H181" s="118">
        <v>75000</v>
      </c>
      <c r="I181" s="76"/>
      <c r="J181" s="76" t="s">
        <v>8427</v>
      </c>
      <c r="K181" s="130" t="s">
        <v>1063</v>
      </c>
      <c r="L181" s="119" t="s">
        <v>8428</v>
      </c>
      <c r="M181" s="119">
        <v>837409</v>
      </c>
      <c r="N181" s="119"/>
      <c r="O181" s="76"/>
      <c r="P181" s="76"/>
      <c r="Q181" s="119"/>
      <c r="R181" s="76"/>
      <c r="S181" s="76"/>
      <c r="T181" s="76"/>
      <c r="U181" s="76"/>
      <c r="V181" s="76"/>
      <c r="W181" s="76"/>
      <c r="X181" s="76"/>
      <c r="Z181" s="639">
        <f t="shared" si="4"/>
        <v>5250.0000000000009</v>
      </c>
      <c r="AA181" s="118">
        <f t="shared" si="5"/>
        <v>80250</v>
      </c>
    </row>
    <row r="182" spans="1:27" s="100" customFormat="1" ht="15.5" x14ac:dyDescent="0.35">
      <c r="A182" s="76"/>
      <c r="B182" s="76"/>
      <c r="C182" s="76"/>
      <c r="D182" s="76"/>
      <c r="E182" s="76"/>
      <c r="F182" s="76" t="s">
        <v>18777</v>
      </c>
      <c r="G182" s="69"/>
      <c r="H182" s="118">
        <v>75000</v>
      </c>
      <c r="I182" s="76"/>
      <c r="J182" s="76" t="s">
        <v>8427</v>
      </c>
      <c r="K182" s="130" t="s">
        <v>1063</v>
      </c>
      <c r="L182" s="119" t="s">
        <v>8428</v>
      </c>
      <c r="M182" s="119">
        <v>892454</v>
      </c>
      <c r="N182" s="119"/>
      <c r="O182" s="76"/>
      <c r="P182" s="76"/>
      <c r="Q182" s="119"/>
      <c r="R182" s="76"/>
      <c r="S182" s="76"/>
      <c r="T182" s="76"/>
      <c r="U182" s="76"/>
      <c r="V182" s="76"/>
      <c r="W182" s="76"/>
      <c r="X182" s="76"/>
      <c r="Z182" s="639">
        <f t="shared" si="4"/>
        <v>5250.0000000000009</v>
      </c>
      <c r="AA182" s="118">
        <f t="shared" si="5"/>
        <v>80250</v>
      </c>
    </row>
    <row r="183" spans="1:27" s="100" customFormat="1" ht="15.5" x14ac:dyDescent="0.35">
      <c r="A183" s="76"/>
      <c r="B183" s="76"/>
      <c r="C183" s="76"/>
      <c r="D183" s="76"/>
      <c r="E183" s="76"/>
      <c r="F183" s="76" t="s">
        <v>18777</v>
      </c>
      <c r="G183" s="69"/>
      <c r="H183" s="118">
        <v>75000</v>
      </c>
      <c r="I183" s="76"/>
      <c r="J183" s="76" t="s">
        <v>8427</v>
      </c>
      <c r="K183" s="130" t="s">
        <v>1063</v>
      </c>
      <c r="L183" s="119" t="s">
        <v>8428</v>
      </c>
      <c r="M183" s="119">
        <v>892459</v>
      </c>
      <c r="N183" s="119"/>
      <c r="O183" s="76"/>
      <c r="P183" s="76"/>
      <c r="Q183" s="119"/>
      <c r="R183" s="76"/>
      <c r="S183" s="76"/>
      <c r="T183" s="76"/>
      <c r="U183" s="76"/>
      <c r="V183" s="76"/>
      <c r="W183" s="76"/>
      <c r="X183" s="76"/>
      <c r="Z183" s="639">
        <f t="shared" si="4"/>
        <v>5250.0000000000009</v>
      </c>
      <c r="AA183" s="118">
        <f t="shared" si="5"/>
        <v>80250</v>
      </c>
    </row>
    <row r="184" spans="1:27" s="100" customFormat="1" ht="15.5" x14ac:dyDescent="0.35">
      <c r="A184" s="76"/>
      <c r="B184" s="76"/>
      <c r="C184" s="76"/>
      <c r="D184" s="76"/>
      <c r="E184" s="76"/>
      <c r="F184" s="76" t="s">
        <v>18777</v>
      </c>
      <c r="G184" s="69"/>
      <c r="H184" s="118">
        <v>75000</v>
      </c>
      <c r="I184" s="76"/>
      <c r="J184" s="76" t="s">
        <v>8427</v>
      </c>
      <c r="K184" s="130" t="s">
        <v>1063</v>
      </c>
      <c r="L184" s="119" t="s">
        <v>8428</v>
      </c>
      <c r="M184" s="119">
        <v>837412</v>
      </c>
      <c r="N184" s="119"/>
      <c r="O184" s="76"/>
      <c r="P184" s="76"/>
      <c r="Q184" s="119"/>
      <c r="R184" s="76"/>
      <c r="S184" s="76"/>
      <c r="T184" s="76"/>
      <c r="U184" s="76"/>
      <c r="V184" s="76"/>
      <c r="W184" s="76"/>
      <c r="X184" s="76"/>
      <c r="Z184" s="639">
        <f t="shared" si="4"/>
        <v>5250.0000000000009</v>
      </c>
      <c r="AA184" s="118">
        <f t="shared" si="5"/>
        <v>80250</v>
      </c>
    </row>
    <row r="185" spans="1:27" s="100" customFormat="1" ht="15.5" x14ac:dyDescent="0.35">
      <c r="A185" s="76"/>
      <c r="B185" s="76"/>
      <c r="C185" s="76"/>
      <c r="D185" s="76"/>
      <c r="E185" s="76"/>
      <c r="F185" s="76" t="s">
        <v>18777</v>
      </c>
      <c r="G185" s="69"/>
      <c r="H185" s="118">
        <v>75000</v>
      </c>
      <c r="I185" s="76"/>
      <c r="J185" s="76" t="s">
        <v>8427</v>
      </c>
      <c r="K185" s="130" t="s">
        <v>1063</v>
      </c>
      <c r="L185" s="119" t="s">
        <v>8428</v>
      </c>
      <c r="M185" s="119">
        <v>837415</v>
      </c>
      <c r="N185" s="119"/>
      <c r="O185" s="76"/>
      <c r="P185" s="76"/>
      <c r="Q185" s="119"/>
      <c r="R185" s="76"/>
      <c r="S185" s="76"/>
      <c r="T185" s="76"/>
      <c r="U185" s="76"/>
      <c r="V185" s="76"/>
      <c r="W185" s="76"/>
      <c r="X185" s="76"/>
      <c r="Z185" s="639">
        <f t="shared" si="4"/>
        <v>5250.0000000000009</v>
      </c>
      <c r="AA185" s="118">
        <f t="shared" si="5"/>
        <v>80250</v>
      </c>
    </row>
    <row r="186" spans="1:27" s="100" customFormat="1" ht="15.5" x14ac:dyDescent="0.35">
      <c r="A186" s="76"/>
      <c r="B186" s="76"/>
      <c r="C186" s="76"/>
      <c r="D186" s="76"/>
      <c r="E186" s="76"/>
      <c r="F186" s="76" t="s">
        <v>18777</v>
      </c>
      <c r="G186" s="69"/>
      <c r="H186" s="118">
        <v>75000</v>
      </c>
      <c r="I186" s="76"/>
      <c r="J186" s="76" t="s">
        <v>8427</v>
      </c>
      <c r="K186" s="130" t="s">
        <v>1063</v>
      </c>
      <c r="L186" s="119" t="s">
        <v>8428</v>
      </c>
      <c r="M186" s="119">
        <v>837418</v>
      </c>
      <c r="N186" s="119"/>
      <c r="O186" s="76"/>
      <c r="P186" s="76"/>
      <c r="Q186" s="119"/>
      <c r="R186" s="76"/>
      <c r="S186" s="76"/>
      <c r="T186" s="76"/>
      <c r="U186" s="76"/>
      <c r="V186" s="76"/>
      <c r="W186" s="76"/>
      <c r="X186" s="76"/>
      <c r="Z186" s="639">
        <f t="shared" si="4"/>
        <v>5250.0000000000009</v>
      </c>
      <c r="AA186" s="118">
        <f t="shared" si="5"/>
        <v>80250</v>
      </c>
    </row>
    <row r="187" spans="1:27" s="100" customFormat="1" ht="15.5" x14ac:dyDescent="0.35">
      <c r="A187" s="76"/>
      <c r="B187" s="76"/>
      <c r="C187" s="76"/>
      <c r="D187" s="76"/>
      <c r="E187" s="76"/>
      <c r="F187" s="76" t="s">
        <v>18777</v>
      </c>
      <c r="G187" s="69"/>
      <c r="H187" s="118">
        <v>75000</v>
      </c>
      <c r="I187" s="76"/>
      <c r="J187" s="76" t="s">
        <v>8427</v>
      </c>
      <c r="K187" s="130" t="s">
        <v>1063</v>
      </c>
      <c r="L187" s="119" t="s">
        <v>8428</v>
      </c>
      <c r="M187" s="119">
        <v>837421</v>
      </c>
      <c r="N187" s="119"/>
      <c r="O187" s="76"/>
      <c r="P187" s="76"/>
      <c r="Q187" s="119"/>
      <c r="R187" s="76"/>
      <c r="S187" s="76"/>
      <c r="T187" s="76"/>
      <c r="U187" s="76"/>
      <c r="V187" s="76"/>
      <c r="W187" s="76"/>
      <c r="X187" s="76"/>
      <c r="Z187" s="639">
        <f t="shared" si="4"/>
        <v>5250.0000000000009</v>
      </c>
      <c r="AA187" s="118">
        <f t="shared" si="5"/>
        <v>80250</v>
      </c>
    </row>
    <row r="188" spans="1:27" s="100" customFormat="1" ht="15.5" x14ac:dyDescent="0.35">
      <c r="A188" s="76"/>
      <c r="B188" s="76"/>
      <c r="C188" s="76"/>
      <c r="D188" s="76"/>
      <c r="E188" s="76"/>
      <c r="F188" s="76" t="s">
        <v>18777</v>
      </c>
      <c r="G188" s="69"/>
      <c r="H188" s="118">
        <v>75000</v>
      </c>
      <c r="I188" s="76"/>
      <c r="J188" s="76" t="s">
        <v>8427</v>
      </c>
      <c r="K188" s="130" t="s">
        <v>1063</v>
      </c>
      <c r="L188" s="119" t="s">
        <v>8428</v>
      </c>
      <c r="M188" s="119">
        <v>837410</v>
      </c>
      <c r="N188" s="119"/>
      <c r="O188" s="76"/>
      <c r="P188" s="76"/>
      <c r="Q188" s="119"/>
      <c r="R188" s="76"/>
      <c r="S188" s="76"/>
      <c r="T188" s="76"/>
      <c r="U188" s="76"/>
      <c r="V188" s="76"/>
      <c r="W188" s="76"/>
      <c r="X188" s="76"/>
      <c r="Z188" s="639">
        <f t="shared" si="4"/>
        <v>5250.0000000000009</v>
      </c>
      <c r="AA188" s="118">
        <f t="shared" si="5"/>
        <v>80250</v>
      </c>
    </row>
    <row r="189" spans="1:27" s="100" customFormat="1" ht="15.5" x14ac:dyDescent="0.35">
      <c r="A189" s="76"/>
      <c r="B189" s="76"/>
      <c r="C189" s="76"/>
      <c r="D189" s="76"/>
      <c r="E189" s="76"/>
      <c r="F189" s="76" t="s">
        <v>18777</v>
      </c>
      <c r="G189" s="69"/>
      <c r="H189" s="118">
        <v>75000</v>
      </c>
      <c r="I189" s="76"/>
      <c r="J189" s="76" t="s">
        <v>8427</v>
      </c>
      <c r="K189" s="130" t="s">
        <v>1063</v>
      </c>
      <c r="L189" s="119" t="s">
        <v>8428</v>
      </c>
      <c r="M189" s="119">
        <v>837414</v>
      </c>
      <c r="N189" s="119"/>
      <c r="O189" s="76"/>
      <c r="P189" s="76"/>
      <c r="Q189" s="119"/>
      <c r="R189" s="76"/>
      <c r="S189" s="76"/>
      <c r="T189" s="76"/>
      <c r="U189" s="76"/>
      <c r="V189" s="76"/>
      <c r="W189" s="76"/>
      <c r="X189" s="76"/>
      <c r="Z189" s="639">
        <f t="shared" si="4"/>
        <v>5250.0000000000009</v>
      </c>
      <c r="AA189" s="118">
        <f t="shared" si="5"/>
        <v>80250</v>
      </c>
    </row>
    <row r="190" spans="1:27" s="100" customFormat="1" ht="15.5" x14ac:dyDescent="0.35">
      <c r="A190" s="76"/>
      <c r="B190" s="76"/>
      <c r="C190" s="76"/>
      <c r="D190" s="76"/>
      <c r="E190" s="76"/>
      <c r="F190" s="76" t="s">
        <v>18777</v>
      </c>
      <c r="G190" s="69"/>
      <c r="H190" s="118">
        <v>75000</v>
      </c>
      <c r="I190" s="76"/>
      <c r="J190" s="76" t="s">
        <v>8427</v>
      </c>
      <c r="K190" s="130" t="s">
        <v>1063</v>
      </c>
      <c r="L190" s="119" t="s">
        <v>8428</v>
      </c>
      <c r="M190" s="119">
        <v>892455</v>
      </c>
      <c r="N190" s="119"/>
      <c r="O190" s="76"/>
      <c r="P190" s="76"/>
      <c r="Q190" s="119"/>
      <c r="R190" s="76"/>
      <c r="S190" s="76"/>
      <c r="T190" s="76"/>
      <c r="U190" s="76"/>
      <c r="V190" s="76"/>
      <c r="W190" s="76"/>
      <c r="X190" s="76"/>
      <c r="Z190" s="639">
        <f t="shared" si="4"/>
        <v>5250.0000000000009</v>
      </c>
      <c r="AA190" s="118">
        <f t="shared" si="5"/>
        <v>80250</v>
      </c>
    </row>
    <row r="191" spans="1:27" s="100" customFormat="1" ht="15.5" x14ac:dyDescent="0.35">
      <c r="A191" s="76"/>
      <c r="B191" s="76"/>
      <c r="C191" s="76"/>
      <c r="D191" s="76"/>
      <c r="E191" s="76"/>
      <c r="F191" s="76" t="s">
        <v>18777</v>
      </c>
      <c r="G191" s="69"/>
      <c r="H191" s="118">
        <v>75000</v>
      </c>
      <c r="I191" s="76"/>
      <c r="J191" s="76" t="s">
        <v>8427</v>
      </c>
      <c r="K191" s="130" t="s">
        <v>1063</v>
      </c>
      <c r="L191" s="119" t="s">
        <v>8428</v>
      </c>
      <c r="M191" s="119">
        <v>892460</v>
      </c>
      <c r="N191" s="119"/>
      <c r="O191" s="76"/>
      <c r="P191" s="76"/>
      <c r="Q191" s="119"/>
      <c r="R191" s="76"/>
      <c r="S191" s="76"/>
      <c r="T191" s="76"/>
      <c r="U191" s="76"/>
      <c r="V191" s="76"/>
      <c r="W191" s="76"/>
      <c r="X191" s="76"/>
      <c r="Z191" s="639">
        <f t="shared" si="4"/>
        <v>5250.0000000000009</v>
      </c>
      <c r="AA191" s="118">
        <f t="shared" si="5"/>
        <v>80250</v>
      </c>
    </row>
    <row r="192" spans="1:27" s="100" customFormat="1" ht="15.5" x14ac:dyDescent="0.35">
      <c r="A192" s="76"/>
      <c r="B192" s="76"/>
      <c r="C192" s="76"/>
      <c r="D192" s="76"/>
      <c r="E192" s="76"/>
      <c r="F192" s="76" t="s">
        <v>18777</v>
      </c>
      <c r="G192" s="69"/>
      <c r="H192" s="118">
        <v>75000</v>
      </c>
      <c r="I192" s="76"/>
      <c r="J192" s="76" t="s">
        <v>8427</v>
      </c>
      <c r="K192" s="130" t="s">
        <v>1063</v>
      </c>
      <c r="L192" s="119" t="s">
        <v>8428</v>
      </c>
      <c r="M192" s="119">
        <v>837413</v>
      </c>
      <c r="N192" s="119"/>
      <c r="O192" s="76"/>
      <c r="P192" s="76"/>
      <c r="Q192" s="119"/>
      <c r="R192" s="76"/>
      <c r="S192" s="76"/>
      <c r="T192" s="76"/>
      <c r="U192" s="76"/>
      <c r="V192" s="76"/>
      <c r="W192" s="76"/>
      <c r="X192" s="76"/>
      <c r="Z192" s="639">
        <f t="shared" si="4"/>
        <v>5250.0000000000009</v>
      </c>
      <c r="AA192" s="118">
        <f t="shared" si="5"/>
        <v>80250</v>
      </c>
    </row>
    <row r="193" spans="1:27" s="100" customFormat="1" ht="15.5" x14ac:dyDescent="0.35">
      <c r="A193" s="76"/>
      <c r="B193" s="76"/>
      <c r="C193" s="76"/>
      <c r="D193" s="76"/>
      <c r="E193" s="76"/>
      <c r="F193" s="76" t="s">
        <v>18777</v>
      </c>
      <c r="G193" s="69"/>
      <c r="H193" s="118">
        <v>75000</v>
      </c>
      <c r="I193" s="76"/>
      <c r="J193" s="76" t="s">
        <v>8427</v>
      </c>
      <c r="K193" s="130" t="s">
        <v>1063</v>
      </c>
      <c r="L193" s="119" t="s">
        <v>8428</v>
      </c>
      <c r="M193" s="119">
        <v>837419</v>
      </c>
      <c r="N193" s="119"/>
      <c r="O193" s="76"/>
      <c r="P193" s="76"/>
      <c r="Q193" s="119"/>
      <c r="R193" s="76"/>
      <c r="S193" s="76"/>
      <c r="T193" s="76"/>
      <c r="U193" s="76"/>
      <c r="V193" s="76"/>
      <c r="W193" s="76"/>
      <c r="X193" s="76"/>
      <c r="Z193" s="639">
        <f t="shared" si="4"/>
        <v>5250.0000000000009</v>
      </c>
      <c r="AA193" s="118">
        <f t="shared" si="5"/>
        <v>80250</v>
      </c>
    </row>
    <row r="194" spans="1:27" s="100" customFormat="1" ht="15.5" x14ac:dyDescent="0.35">
      <c r="A194" s="76"/>
      <c r="B194" s="76"/>
      <c r="C194" s="76"/>
      <c r="D194" s="76"/>
      <c r="E194" s="76"/>
      <c r="F194" s="76" t="s">
        <v>18777</v>
      </c>
      <c r="G194" s="69"/>
      <c r="H194" s="118">
        <v>75000</v>
      </c>
      <c r="I194" s="76"/>
      <c r="J194" s="76" t="s">
        <v>8427</v>
      </c>
      <c r="K194" s="130" t="s">
        <v>1063</v>
      </c>
      <c r="L194" s="119" t="s">
        <v>8428</v>
      </c>
      <c r="M194" s="119">
        <v>837422</v>
      </c>
      <c r="N194" s="119"/>
      <c r="O194" s="76"/>
      <c r="P194" s="76"/>
      <c r="Q194" s="119"/>
      <c r="R194" s="76"/>
      <c r="S194" s="76"/>
      <c r="T194" s="76"/>
      <c r="U194" s="76"/>
      <c r="V194" s="76"/>
      <c r="W194" s="76"/>
      <c r="X194" s="76"/>
      <c r="Z194" s="639">
        <f t="shared" si="4"/>
        <v>5250.0000000000009</v>
      </c>
      <c r="AA194" s="118">
        <f t="shared" si="5"/>
        <v>80250</v>
      </c>
    </row>
    <row r="195" spans="1:27" s="100" customFormat="1" ht="15.5" x14ac:dyDescent="0.35">
      <c r="A195" s="76"/>
      <c r="B195" s="76"/>
      <c r="C195" s="76"/>
      <c r="D195" s="76"/>
      <c r="E195" s="76"/>
      <c r="F195" s="76" t="s">
        <v>18778</v>
      </c>
      <c r="G195" s="69"/>
      <c r="H195" s="118">
        <v>75000</v>
      </c>
      <c r="I195" s="76"/>
      <c r="J195" s="76" t="s">
        <v>8427</v>
      </c>
      <c r="K195" s="130" t="s">
        <v>1063</v>
      </c>
      <c r="L195" s="119" t="s">
        <v>18759</v>
      </c>
      <c r="M195" s="119">
        <v>699096</v>
      </c>
      <c r="N195" s="119"/>
      <c r="O195" s="76"/>
      <c r="P195" s="76"/>
      <c r="Q195" s="119"/>
      <c r="R195" s="76"/>
      <c r="S195" s="76"/>
      <c r="T195" s="76"/>
      <c r="U195" s="76"/>
      <c r="V195" s="76"/>
      <c r="W195" s="76"/>
      <c r="X195" s="76"/>
      <c r="Z195" s="639">
        <f t="shared" si="4"/>
        <v>5250.0000000000009</v>
      </c>
      <c r="AA195" s="118">
        <f t="shared" si="5"/>
        <v>80250</v>
      </c>
    </row>
    <row r="196" spans="1:27" s="100" customFormat="1" ht="15.5" x14ac:dyDescent="0.35">
      <c r="A196" s="76"/>
      <c r="B196" s="76"/>
      <c r="C196" s="76"/>
      <c r="D196" s="76"/>
      <c r="E196" s="76"/>
      <c r="F196" s="76" t="s">
        <v>18778</v>
      </c>
      <c r="G196" s="69"/>
      <c r="H196" s="118">
        <v>75000</v>
      </c>
      <c r="I196" s="76"/>
      <c r="J196" s="76" t="s">
        <v>8427</v>
      </c>
      <c r="K196" s="130" t="s">
        <v>1063</v>
      </c>
      <c r="L196" s="119" t="s">
        <v>18759</v>
      </c>
      <c r="M196" s="119">
        <v>2056079</v>
      </c>
      <c r="N196" s="119"/>
      <c r="O196" s="76"/>
      <c r="P196" s="76"/>
      <c r="Q196" s="119"/>
      <c r="R196" s="76"/>
      <c r="S196" s="76"/>
      <c r="T196" s="76"/>
      <c r="U196" s="76"/>
      <c r="V196" s="76"/>
      <c r="W196" s="76"/>
      <c r="X196" s="76"/>
      <c r="Z196" s="639">
        <f t="shared" si="4"/>
        <v>5250.0000000000009</v>
      </c>
      <c r="AA196" s="118">
        <f t="shared" si="5"/>
        <v>80250</v>
      </c>
    </row>
    <row r="197" spans="1:27" s="100" customFormat="1" ht="15.5" x14ac:dyDescent="0.35">
      <c r="A197" s="76"/>
      <c r="B197" s="76"/>
      <c r="C197" s="76"/>
      <c r="D197" s="76"/>
      <c r="E197" s="76"/>
      <c r="F197" s="76" t="s">
        <v>18779</v>
      </c>
      <c r="G197" s="69"/>
      <c r="H197" s="118">
        <v>75000</v>
      </c>
      <c r="I197" s="76"/>
      <c r="J197" s="76" t="s">
        <v>8427</v>
      </c>
      <c r="K197" s="130" t="s">
        <v>1063</v>
      </c>
      <c r="L197" s="119" t="s">
        <v>8428</v>
      </c>
      <c r="M197" s="119">
        <v>892456</v>
      </c>
      <c r="N197" s="119"/>
      <c r="O197" s="76"/>
      <c r="P197" s="76"/>
      <c r="Q197" s="119"/>
      <c r="R197" s="76"/>
      <c r="S197" s="76"/>
      <c r="T197" s="76"/>
      <c r="U197" s="76"/>
      <c r="V197" s="76"/>
      <c r="W197" s="76"/>
      <c r="X197" s="76"/>
      <c r="Z197" s="639">
        <f t="shared" si="4"/>
        <v>5250.0000000000009</v>
      </c>
      <c r="AA197" s="118">
        <f t="shared" si="5"/>
        <v>80250</v>
      </c>
    </row>
    <row r="198" spans="1:27" s="100" customFormat="1" ht="15.5" x14ac:dyDescent="0.35">
      <c r="A198" s="76"/>
      <c r="B198" s="76"/>
      <c r="C198" s="76"/>
      <c r="D198" s="76"/>
      <c r="E198" s="76"/>
      <c r="F198" s="76" t="s">
        <v>18779</v>
      </c>
      <c r="G198" s="69"/>
      <c r="H198" s="118">
        <v>75000</v>
      </c>
      <c r="I198" s="76"/>
      <c r="J198" s="76" t="s">
        <v>8427</v>
      </c>
      <c r="K198" s="130" t="s">
        <v>1063</v>
      </c>
      <c r="L198" s="119" t="s">
        <v>8428</v>
      </c>
      <c r="M198" s="119">
        <v>892457</v>
      </c>
      <c r="N198" s="119"/>
      <c r="O198" s="76"/>
      <c r="P198" s="76"/>
      <c r="Q198" s="119"/>
      <c r="R198" s="76"/>
      <c r="S198" s="76"/>
      <c r="T198" s="76"/>
      <c r="U198" s="76"/>
      <c r="V198" s="76"/>
      <c r="W198" s="76"/>
      <c r="X198" s="76"/>
      <c r="Z198" s="639">
        <f t="shared" ref="Z198:Z261" si="6">H198*Z$4</f>
        <v>5250.0000000000009</v>
      </c>
      <c r="AA198" s="118">
        <f t="shared" ref="AA198:AA261" si="7">H198+Z198</f>
        <v>80250</v>
      </c>
    </row>
    <row r="199" spans="1:27" s="100" customFormat="1" ht="15.5" x14ac:dyDescent="0.35">
      <c r="A199" s="76"/>
      <c r="B199" s="76"/>
      <c r="C199" s="76"/>
      <c r="D199" s="76"/>
      <c r="E199" s="76"/>
      <c r="F199" s="76" t="s">
        <v>18779</v>
      </c>
      <c r="G199" s="69"/>
      <c r="H199" s="118">
        <v>75000</v>
      </c>
      <c r="I199" s="76"/>
      <c r="J199" s="76" t="s">
        <v>8427</v>
      </c>
      <c r="K199" s="130" t="s">
        <v>1063</v>
      </c>
      <c r="L199" s="119" t="s">
        <v>8337</v>
      </c>
      <c r="M199" s="119">
        <v>2199048</v>
      </c>
      <c r="N199" s="119"/>
      <c r="O199" s="76"/>
      <c r="P199" s="76"/>
      <c r="Q199" s="119"/>
      <c r="R199" s="76"/>
      <c r="S199" s="76"/>
      <c r="T199" s="76"/>
      <c r="U199" s="76"/>
      <c r="V199" s="76"/>
      <c r="W199" s="76"/>
      <c r="X199" s="76"/>
      <c r="Z199" s="639">
        <f t="shared" si="6"/>
        <v>5250.0000000000009</v>
      </c>
      <c r="AA199" s="118">
        <f t="shared" si="7"/>
        <v>80250</v>
      </c>
    </row>
    <row r="200" spans="1:27" s="100" customFormat="1" ht="15.5" x14ac:dyDescent="0.35">
      <c r="A200" s="76"/>
      <c r="B200" s="76"/>
      <c r="C200" s="76"/>
      <c r="D200" s="76"/>
      <c r="E200" s="76"/>
      <c r="F200" s="76" t="s">
        <v>18779</v>
      </c>
      <c r="G200" s="69"/>
      <c r="H200" s="118">
        <v>75000</v>
      </c>
      <c r="I200" s="76"/>
      <c r="J200" s="76" t="s">
        <v>8427</v>
      </c>
      <c r="K200" s="130" t="s">
        <v>1063</v>
      </c>
      <c r="L200" s="119" t="s">
        <v>8337</v>
      </c>
      <c r="M200" s="119">
        <v>2101389</v>
      </c>
      <c r="N200" s="119"/>
      <c r="O200" s="76"/>
      <c r="P200" s="76"/>
      <c r="Q200" s="119"/>
      <c r="R200" s="76"/>
      <c r="S200" s="76"/>
      <c r="T200" s="76"/>
      <c r="U200" s="76"/>
      <c r="V200" s="76"/>
      <c r="W200" s="76"/>
      <c r="X200" s="76"/>
      <c r="Z200" s="639">
        <f t="shared" si="6"/>
        <v>5250.0000000000009</v>
      </c>
      <c r="AA200" s="118">
        <f t="shared" si="7"/>
        <v>80250</v>
      </c>
    </row>
    <row r="201" spans="1:27" s="100" customFormat="1" ht="15.5" x14ac:dyDescent="0.35">
      <c r="A201" s="76"/>
      <c r="B201" s="76"/>
      <c r="C201" s="76"/>
      <c r="D201" s="76"/>
      <c r="E201" s="76"/>
      <c r="F201" s="76" t="s">
        <v>18780</v>
      </c>
      <c r="G201" s="69"/>
      <c r="H201" s="118">
        <v>75000</v>
      </c>
      <c r="I201" s="76"/>
      <c r="J201" s="76" t="s">
        <v>8427</v>
      </c>
      <c r="K201" s="130" t="s">
        <v>1063</v>
      </c>
      <c r="L201" s="119" t="s">
        <v>8431</v>
      </c>
      <c r="M201" s="119">
        <v>2294427</v>
      </c>
      <c r="N201" s="119"/>
      <c r="O201" s="76"/>
      <c r="P201" s="76"/>
      <c r="Q201" s="119"/>
      <c r="R201" s="76"/>
      <c r="S201" s="76"/>
      <c r="T201" s="76"/>
      <c r="U201" s="76"/>
      <c r="V201" s="76"/>
      <c r="W201" s="76"/>
      <c r="X201" s="76"/>
      <c r="Z201" s="639">
        <f t="shared" si="6"/>
        <v>5250.0000000000009</v>
      </c>
      <c r="AA201" s="118">
        <f t="shared" si="7"/>
        <v>80250</v>
      </c>
    </row>
    <row r="202" spans="1:27" s="100" customFormat="1" ht="15.5" x14ac:dyDescent="0.35">
      <c r="A202" s="76"/>
      <c r="B202" s="76"/>
      <c r="C202" s="76"/>
      <c r="D202" s="76"/>
      <c r="E202" s="76"/>
      <c r="F202" s="76" t="s">
        <v>18781</v>
      </c>
      <c r="G202" s="69"/>
      <c r="H202" s="118">
        <v>75000</v>
      </c>
      <c r="I202" s="76"/>
      <c r="J202" s="76" t="s">
        <v>5775</v>
      </c>
      <c r="K202" s="130" t="s">
        <v>1063</v>
      </c>
      <c r="L202" s="529" t="s">
        <v>8340</v>
      </c>
      <c r="M202" s="119">
        <v>3362874</v>
      </c>
      <c r="N202" s="119"/>
      <c r="O202" s="76"/>
      <c r="P202" s="76"/>
      <c r="Q202" s="119"/>
      <c r="R202" s="76"/>
      <c r="S202" s="76"/>
      <c r="T202" s="76"/>
      <c r="U202" s="76"/>
      <c r="V202" s="76"/>
      <c r="W202" s="76"/>
      <c r="X202" s="76"/>
      <c r="Z202" s="639">
        <f t="shared" si="6"/>
        <v>5250.0000000000009</v>
      </c>
      <c r="AA202" s="118">
        <f t="shared" si="7"/>
        <v>80250</v>
      </c>
    </row>
    <row r="203" spans="1:27" s="100" customFormat="1" ht="15.5" x14ac:dyDescent="0.35">
      <c r="A203" s="76"/>
      <c r="B203" s="76"/>
      <c r="C203" s="76"/>
      <c r="D203" s="76"/>
      <c r="E203" s="76"/>
      <c r="F203" s="76" t="s">
        <v>18782</v>
      </c>
      <c r="G203" s="69"/>
      <c r="H203" s="118">
        <v>75000</v>
      </c>
      <c r="I203" s="76"/>
      <c r="J203" s="76" t="s">
        <v>8427</v>
      </c>
      <c r="K203" s="130" t="s">
        <v>1063</v>
      </c>
      <c r="L203" s="119" t="s">
        <v>8433</v>
      </c>
      <c r="M203" s="119">
        <v>898712</v>
      </c>
      <c r="N203" s="119"/>
      <c r="O203" s="76"/>
      <c r="P203" s="76"/>
      <c r="Q203" s="119"/>
      <c r="R203" s="76"/>
      <c r="S203" s="76"/>
      <c r="T203" s="76"/>
      <c r="U203" s="76"/>
      <c r="V203" s="76"/>
      <c r="W203" s="76"/>
      <c r="X203" s="76"/>
      <c r="Z203" s="639">
        <f t="shared" si="6"/>
        <v>5250.0000000000009</v>
      </c>
      <c r="AA203" s="118">
        <f t="shared" si="7"/>
        <v>80250</v>
      </c>
    </row>
    <row r="204" spans="1:27" s="100" customFormat="1" ht="15.5" x14ac:dyDescent="0.35">
      <c r="A204" s="76"/>
      <c r="B204" s="76"/>
      <c r="C204" s="76"/>
      <c r="D204" s="76"/>
      <c r="E204" s="76"/>
      <c r="F204" s="76" t="s">
        <v>18783</v>
      </c>
      <c r="G204" s="69"/>
      <c r="H204" s="118">
        <v>75000</v>
      </c>
      <c r="I204" s="76"/>
      <c r="J204" s="76" t="s">
        <v>8753</v>
      </c>
      <c r="K204" s="130" t="s">
        <v>1063</v>
      </c>
      <c r="L204" s="119" t="s">
        <v>10084</v>
      </c>
      <c r="M204" s="119" t="s">
        <v>18784</v>
      </c>
      <c r="N204" s="119"/>
      <c r="O204" s="76"/>
      <c r="P204" s="76"/>
      <c r="Q204" s="119"/>
      <c r="R204" s="76"/>
      <c r="S204" s="76"/>
      <c r="T204" s="76"/>
      <c r="U204" s="76"/>
      <c r="V204" s="76"/>
      <c r="W204" s="76"/>
      <c r="X204" s="76"/>
      <c r="Z204" s="639">
        <f t="shared" si="6"/>
        <v>5250.0000000000009</v>
      </c>
      <c r="AA204" s="118">
        <f t="shared" si="7"/>
        <v>80250</v>
      </c>
    </row>
    <row r="205" spans="1:27" s="100" customFormat="1" ht="15.5" x14ac:dyDescent="0.35">
      <c r="A205" s="76"/>
      <c r="B205" s="76"/>
      <c r="C205" s="76"/>
      <c r="D205" s="76"/>
      <c r="E205" s="76"/>
      <c r="F205" s="76" t="s">
        <v>18785</v>
      </c>
      <c r="G205" s="69"/>
      <c r="H205" s="118">
        <v>75000</v>
      </c>
      <c r="I205" s="76"/>
      <c r="J205" s="76" t="s">
        <v>8427</v>
      </c>
      <c r="K205" s="130" t="s">
        <v>1063</v>
      </c>
      <c r="L205" s="119" t="s">
        <v>8337</v>
      </c>
      <c r="M205" s="119">
        <v>2334344</v>
      </c>
      <c r="N205" s="119"/>
      <c r="O205" s="76"/>
      <c r="P205" s="76"/>
      <c r="Q205" s="119"/>
      <c r="R205" s="76"/>
      <c r="S205" s="76"/>
      <c r="T205" s="76"/>
      <c r="U205" s="76"/>
      <c r="V205" s="76"/>
      <c r="W205" s="76"/>
      <c r="X205" s="76"/>
      <c r="Z205" s="639">
        <f t="shared" si="6"/>
        <v>5250.0000000000009</v>
      </c>
      <c r="AA205" s="118">
        <f t="shared" si="7"/>
        <v>80250</v>
      </c>
    </row>
    <row r="206" spans="1:27" s="100" customFormat="1" ht="15.5" x14ac:dyDescent="0.35">
      <c r="A206" s="76"/>
      <c r="B206" s="76"/>
      <c r="C206" s="76"/>
      <c r="D206" s="76"/>
      <c r="E206" s="76"/>
      <c r="F206" s="76" t="s">
        <v>18785</v>
      </c>
      <c r="G206" s="69"/>
      <c r="H206" s="118">
        <v>75000</v>
      </c>
      <c r="I206" s="76"/>
      <c r="J206" s="76" t="s">
        <v>8427</v>
      </c>
      <c r="K206" s="130" t="s">
        <v>1063</v>
      </c>
      <c r="L206" s="119" t="s">
        <v>8428</v>
      </c>
      <c r="M206" s="119">
        <v>837384</v>
      </c>
      <c r="N206" s="119"/>
      <c r="O206" s="76"/>
      <c r="P206" s="76"/>
      <c r="Q206" s="119"/>
      <c r="R206" s="76"/>
      <c r="S206" s="76"/>
      <c r="T206" s="76"/>
      <c r="U206" s="76"/>
      <c r="V206" s="76"/>
      <c r="W206" s="76"/>
      <c r="X206" s="76"/>
      <c r="Z206" s="639">
        <f t="shared" si="6"/>
        <v>5250.0000000000009</v>
      </c>
      <c r="AA206" s="118">
        <f t="shared" si="7"/>
        <v>80250</v>
      </c>
    </row>
    <row r="207" spans="1:27" s="100" customFormat="1" ht="15.5" x14ac:dyDescent="0.35">
      <c r="A207" s="76"/>
      <c r="B207" s="76"/>
      <c r="C207" s="76"/>
      <c r="D207" s="76"/>
      <c r="E207" s="76"/>
      <c r="F207" s="76" t="s">
        <v>18785</v>
      </c>
      <c r="G207" s="69"/>
      <c r="H207" s="118">
        <v>75000</v>
      </c>
      <c r="I207" s="76"/>
      <c r="J207" s="76" t="s">
        <v>8427</v>
      </c>
      <c r="K207" s="130" t="s">
        <v>1063</v>
      </c>
      <c r="L207" s="119" t="s">
        <v>8428</v>
      </c>
      <c r="M207" s="119">
        <v>837385</v>
      </c>
      <c r="N207" s="119"/>
      <c r="O207" s="76"/>
      <c r="P207" s="76"/>
      <c r="Q207" s="119"/>
      <c r="R207" s="76"/>
      <c r="S207" s="76"/>
      <c r="T207" s="76"/>
      <c r="U207" s="76"/>
      <c r="V207" s="76"/>
      <c r="W207" s="76"/>
      <c r="X207" s="76"/>
      <c r="Z207" s="639">
        <f t="shared" si="6"/>
        <v>5250.0000000000009</v>
      </c>
      <c r="AA207" s="118">
        <f t="shared" si="7"/>
        <v>80250</v>
      </c>
    </row>
    <row r="208" spans="1:27" s="100" customFormat="1" ht="15.5" x14ac:dyDescent="0.35">
      <c r="A208" s="76"/>
      <c r="B208" s="76"/>
      <c r="C208" s="76"/>
      <c r="D208" s="76"/>
      <c r="E208" s="76"/>
      <c r="F208" s="76" t="s">
        <v>18786</v>
      </c>
      <c r="G208" s="69"/>
      <c r="H208" s="118">
        <v>75000</v>
      </c>
      <c r="I208" s="76"/>
      <c r="J208" s="76" t="s">
        <v>8427</v>
      </c>
      <c r="K208" s="130" t="s">
        <v>1063</v>
      </c>
      <c r="L208" s="119" t="s">
        <v>8428</v>
      </c>
      <c r="M208" s="119">
        <v>837373</v>
      </c>
      <c r="N208" s="119"/>
      <c r="O208" s="76"/>
      <c r="P208" s="76"/>
      <c r="Q208" s="119"/>
      <c r="R208" s="76"/>
      <c r="S208" s="76"/>
      <c r="T208" s="76"/>
      <c r="U208" s="76"/>
      <c r="V208" s="76"/>
      <c r="W208" s="76"/>
      <c r="X208" s="76"/>
      <c r="Z208" s="639">
        <f t="shared" si="6"/>
        <v>5250.0000000000009</v>
      </c>
      <c r="AA208" s="118">
        <f t="shared" si="7"/>
        <v>80250</v>
      </c>
    </row>
    <row r="209" spans="1:27" s="100" customFormat="1" ht="15.5" x14ac:dyDescent="0.35">
      <c r="A209" s="76"/>
      <c r="B209" s="76"/>
      <c r="C209" s="76"/>
      <c r="D209" s="76"/>
      <c r="E209" s="76"/>
      <c r="F209" s="76" t="s">
        <v>18786</v>
      </c>
      <c r="G209" s="69"/>
      <c r="H209" s="118">
        <v>75000</v>
      </c>
      <c r="I209" s="76"/>
      <c r="J209" s="76" t="s">
        <v>8427</v>
      </c>
      <c r="K209" s="130" t="s">
        <v>1063</v>
      </c>
      <c r="L209" s="119" t="s">
        <v>8428</v>
      </c>
      <c r="M209" s="119">
        <v>837379</v>
      </c>
      <c r="N209" s="119"/>
      <c r="O209" s="76"/>
      <c r="P209" s="76"/>
      <c r="Q209" s="119"/>
      <c r="R209" s="76"/>
      <c r="S209" s="76"/>
      <c r="T209" s="76"/>
      <c r="U209" s="76"/>
      <c r="V209" s="76"/>
      <c r="W209" s="76"/>
      <c r="X209" s="76"/>
      <c r="Z209" s="639">
        <f t="shared" si="6"/>
        <v>5250.0000000000009</v>
      </c>
      <c r="AA209" s="118">
        <f t="shared" si="7"/>
        <v>80250</v>
      </c>
    </row>
    <row r="210" spans="1:27" s="100" customFormat="1" ht="15.5" x14ac:dyDescent="0.35">
      <c r="A210" s="76"/>
      <c r="B210" s="76"/>
      <c r="C210" s="76"/>
      <c r="D210" s="76"/>
      <c r="E210" s="76"/>
      <c r="F210" s="76" t="s">
        <v>18787</v>
      </c>
      <c r="G210" s="69"/>
      <c r="H210" s="118">
        <v>75000</v>
      </c>
      <c r="I210" s="76"/>
      <c r="J210" s="76" t="s">
        <v>8427</v>
      </c>
      <c r="K210" s="130" t="s">
        <v>1063</v>
      </c>
      <c r="L210" s="119" t="s">
        <v>18122</v>
      </c>
      <c r="M210" s="119">
        <v>2295058</v>
      </c>
      <c r="N210" s="119"/>
      <c r="O210" s="76"/>
      <c r="P210" s="76"/>
      <c r="Q210" s="119"/>
      <c r="R210" s="76"/>
      <c r="S210" s="76"/>
      <c r="T210" s="76"/>
      <c r="U210" s="76"/>
      <c r="V210" s="76"/>
      <c r="W210" s="76"/>
      <c r="X210" s="76"/>
      <c r="Z210" s="639">
        <f t="shared" si="6"/>
        <v>5250.0000000000009</v>
      </c>
      <c r="AA210" s="118">
        <f t="shared" si="7"/>
        <v>80250</v>
      </c>
    </row>
    <row r="211" spans="1:27" s="100" customFormat="1" ht="15.5" x14ac:dyDescent="0.35">
      <c r="A211" s="76"/>
      <c r="B211" s="76"/>
      <c r="C211" s="76"/>
      <c r="D211" s="76"/>
      <c r="E211" s="76"/>
      <c r="F211" s="76" t="s">
        <v>18788</v>
      </c>
      <c r="G211" s="69"/>
      <c r="H211" s="118">
        <v>75000</v>
      </c>
      <c r="I211" s="76"/>
      <c r="J211" s="76" t="s">
        <v>8427</v>
      </c>
      <c r="K211" s="130" t="s">
        <v>1063</v>
      </c>
      <c r="L211" s="119" t="s">
        <v>8438</v>
      </c>
      <c r="M211" s="119">
        <v>922035</v>
      </c>
      <c r="N211" s="119"/>
      <c r="O211" s="76"/>
      <c r="P211" s="76"/>
      <c r="Q211" s="119"/>
      <c r="R211" s="76"/>
      <c r="S211" s="76"/>
      <c r="T211" s="76"/>
      <c r="U211" s="76"/>
      <c r="V211" s="76"/>
      <c r="W211" s="76"/>
      <c r="X211" s="76"/>
      <c r="Z211" s="639">
        <f t="shared" si="6"/>
        <v>5250.0000000000009</v>
      </c>
      <c r="AA211" s="118">
        <f t="shared" si="7"/>
        <v>80250</v>
      </c>
    </row>
    <row r="212" spans="1:27" s="100" customFormat="1" ht="15.5" x14ac:dyDescent="0.35">
      <c r="A212" s="76"/>
      <c r="B212" s="76"/>
      <c r="C212" s="76"/>
      <c r="D212" s="76"/>
      <c r="E212" s="76"/>
      <c r="F212" s="76" t="s">
        <v>18789</v>
      </c>
      <c r="G212" s="69"/>
      <c r="H212" s="118">
        <v>75000</v>
      </c>
      <c r="I212" s="76"/>
      <c r="J212" s="76" t="s">
        <v>5537</v>
      </c>
      <c r="K212" s="130" t="s">
        <v>1063</v>
      </c>
      <c r="L212" s="119" t="s">
        <v>8439</v>
      </c>
      <c r="M212" s="119" t="s">
        <v>18790</v>
      </c>
      <c r="N212" s="119"/>
      <c r="O212" s="76"/>
      <c r="P212" s="76"/>
      <c r="Q212" s="119"/>
      <c r="R212" s="76"/>
      <c r="S212" s="76"/>
      <c r="T212" s="76"/>
      <c r="U212" s="76"/>
      <c r="V212" s="76"/>
      <c r="W212" s="76"/>
      <c r="X212" s="76"/>
      <c r="Z212" s="639">
        <f t="shared" si="6"/>
        <v>5250.0000000000009</v>
      </c>
      <c r="AA212" s="118">
        <f t="shared" si="7"/>
        <v>80250</v>
      </c>
    </row>
    <row r="213" spans="1:27" s="100" customFormat="1" ht="15.5" x14ac:dyDescent="0.35">
      <c r="A213" s="76"/>
      <c r="B213" s="76"/>
      <c r="C213" s="76"/>
      <c r="D213" s="76"/>
      <c r="E213" s="76"/>
      <c r="F213" s="76" t="s">
        <v>18791</v>
      </c>
      <c r="G213" s="69"/>
      <c r="H213" s="118">
        <v>75000</v>
      </c>
      <c r="I213" s="76"/>
      <c r="J213" s="76" t="s">
        <v>5775</v>
      </c>
      <c r="K213" s="130" t="s">
        <v>1063</v>
      </c>
      <c r="L213" s="119" t="s">
        <v>18792</v>
      </c>
      <c r="M213" s="119">
        <v>2939300</v>
      </c>
      <c r="N213" s="119"/>
      <c r="O213" s="76"/>
      <c r="P213" s="76"/>
      <c r="Q213" s="119"/>
      <c r="R213" s="76"/>
      <c r="S213" s="76"/>
      <c r="T213" s="76"/>
      <c r="U213" s="76"/>
      <c r="V213" s="76"/>
      <c r="W213" s="76"/>
      <c r="X213" s="76"/>
      <c r="Z213" s="639">
        <f t="shared" si="6"/>
        <v>5250.0000000000009</v>
      </c>
      <c r="AA213" s="118">
        <f t="shared" si="7"/>
        <v>80250</v>
      </c>
    </row>
    <row r="214" spans="1:27" s="100" customFormat="1" ht="15.5" x14ac:dyDescent="0.35">
      <c r="A214" s="76"/>
      <c r="B214" s="76"/>
      <c r="C214" s="76"/>
      <c r="D214" s="76"/>
      <c r="E214" s="76"/>
      <c r="F214" s="76" t="s">
        <v>18791</v>
      </c>
      <c r="G214" s="69"/>
      <c r="H214" s="118">
        <v>75000</v>
      </c>
      <c r="I214" s="76"/>
      <c r="J214" s="76" t="s">
        <v>5775</v>
      </c>
      <c r="K214" s="130" t="s">
        <v>1063</v>
      </c>
      <c r="L214" s="119" t="s">
        <v>18792</v>
      </c>
      <c r="M214" s="119">
        <v>2939310</v>
      </c>
      <c r="N214" s="119"/>
      <c r="O214" s="76"/>
      <c r="P214" s="76"/>
      <c r="Q214" s="119"/>
      <c r="R214" s="76"/>
      <c r="S214" s="76"/>
      <c r="T214" s="76"/>
      <c r="U214" s="76"/>
      <c r="V214" s="76"/>
      <c r="W214" s="76"/>
      <c r="X214" s="76"/>
      <c r="Z214" s="639">
        <f t="shared" si="6"/>
        <v>5250.0000000000009</v>
      </c>
      <c r="AA214" s="118">
        <f t="shared" si="7"/>
        <v>80250</v>
      </c>
    </row>
    <row r="215" spans="1:27" s="100" customFormat="1" ht="15.5" x14ac:dyDescent="0.35">
      <c r="A215" s="76"/>
      <c r="B215" s="76"/>
      <c r="C215" s="76"/>
      <c r="D215" s="76"/>
      <c r="E215" s="76"/>
      <c r="F215" s="76" t="s">
        <v>18791</v>
      </c>
      <c r="G215" s="69"/>
      <c r="H215" s="118">
        <v>75000</v>
      </c>
      <c r="I215" s="76"/>
      <c r="J215" s="76" t="s">
        <v>5775</v>
      </c>
      <c r="K215" s="130" t="s">
        <v>1063</v>
      </c>
      <c r="L215" s="119" t="s">
        <v>18792</v>
      </c>
      <c r="M215" s="119">
        <v>2939307</v>
      </c>
      <c r="N215" s="119"/>
      <c r="O215" s="76"/>
      <c r="P215" s="76"/>
      <c r="Q215" s="119"/>
      <c r="R215" s="76"/>
      <c r="S215" s="76"/>
      <c r="T215" s="76"/>
      <c r="U215" s="76"/>
      <c r="V215" s="76"/>
      <c r="W215" s="76"/>
      <c r="X215" s="76"/>
      <c r="Z215" s="639">
        <f t="shared" si="6"/>
        <v>5250.0000000000009</v>
      </c>
      <c r="AA215" s="118">
        <f t="shared" si="7"/>
        <v>80250</v>
      </c>
    </row>
    <row r="216" spans="1:27" s="100" customFormat="1" ht="15.5" x14ac:dyDescent="0.35">
      <c r="A216" s="76"/>
      <c r="B216" s="76"/>
      <c r="C216" s="76"/>
      <c r="D216" s="76"/>
      <c r="E216" s="76"/>
      <c r="F216" s="76" t="s">
        <v>18791</v>
      </c>
      <c r="G216" s="69"/>
      <c r="H216" s="118">
        <v>75000</v>
      </c>
      <c r="I216" s="76"/>
      <c r="J216" s="76" t="s">
        <v>5775</v>
      </c>
      <c r="K216" s="130" t="s">
        <v>1063</v>
      </c>
      <c r="L216" s="119" t="s">
        <v>18792</v>
      </c>
      <c r="M216" s="119">
        <v>2939311</v>
      </c>
      <c r="N216" s="119"/>
      <c r="O216" s="76"/>
      <c r="P216" s="76"/>
      <c r="Q216" s="119"/>
      <c r="R216" s="76"/>
      <c r="S216" s="76"/>
      <c r="T216" s="76"/>
      <c r="U216" s="76"/>
      <c r="V216" s="76"/>
      <c r="W216" s="76"/>
      <c r="X216" s="76"/>
      <c r="Z216" s="639">
        <f t="shared" si="6"/>
        <v>5250.0000000000009</v>
      </c>
      <c r="AA216" s="118">
        <f t="shared" si="7"/>
        <v>80250</v>
      </c>
    </row>
    <row r="217" spans="1:27" s="100" customFormat="1" ht="15.5" x14ac:dyDescent="0.35">
      <c r="A217" s="76"/>
      <c r="B217" s="76"/>
      <c r="C217" s="76"/>
      <c r="D217" s="76"/>
      <c r="E217" s="76"/>
      <c r="F217" s="76" t="s">
        <v>18791</v>
      </c>
      <c r="G217" s="69"/>
      <c r="H217" s="118">
        <v>75000</v>
      </c>
      <c r="I217" s="76"/>
      <c r="J217" s="76" t="s">
        <v>5775</v>
      </c>
      <c r="K217" s="130" t="s">
        <v>1063</v>
      </c>
      <c r="L217" s="119" t="s">
        <v>18792</v>
      </c>
      <c r="M217" s="119">
        <v>2939308</v>
      </c>
      <c r="N217" s="119"/>
      <c r="O217" s="76"/>
      <c r="P217" s="76"/>
      <c r="Q217" s="119"/>
      <c r="R217" s="76"/>
      <c r="S217" s="76"/>
      <c r="T217" s="76"/>
      <c r="U217" s="76"/>
      <c r="V217" s="76"/>
      <c r="W217" s="76"/>
      <c r="X217" s="76"/>
      <c r="Z217" s="639">
        <f t="shared" si="6"/>
        <v>5250.0000000000009</v>
      </c>
      <c r="AA217" s="118">
        <f t="shared" si="7"/>
        <v>80250</v>
      </c>
    </row>
    <row r="218" spans="1:27" s="100" customFormat="1" ht="15.5" x14ac:dyDescent="0.35">
      <c r="A218" s="76"/>
      <c r="B218" s="76"/>
      <c r="C218" s="76"/>
      <c r="D218" s="76"/>
      <c r="E218" s="76"/>
      <c r="F218" s="76" t="s">
        <v>18791</v>
      </c>
      <c r="G218" s="69"/>
      <c r="H218" s="118">
        <v>75000</v>
      </c>
      <c r="I218" s="76"/>
      <c r="J218" s="76" t="s">
        <v>5775</v>
      </c>
      <c r="K218" s="130" t="s">
        <v>1063</v>
      </c>
      <c r="L218" s="119" t="s">
        <v>18792</v>
      </c>
      <c r="M218" s="119">
        <v>2939314</v>
      </c>
      <c r="N218" s="119"/>
      <c r="O218" s="76"/>
      <c r="P218" s="76"/>
      <c r="Q218" s="119"/>
      <c r="R218" s="76"/>
      <c r="S218" s="76"/>
      <c r="T218" s="76"/>
      <c r="U218" s="76"/>
      <c r="V218" s="76"/>
      <c r="W218" s="76"/>
      <c r="X218" s="76"/>
      <c r="Z218" s="639">
        <f t="shared" si="6"/>
        <v>5250.0000000000009</v>
      </c>
      <c r="AA218" s="118">
        <f t="shared" si="7"/>
        <v>80250</v>
      </c>
    </row>
    <row r="219" spans="1:27" s="100" customFormat="1" ht="15.5" x14ac:dyDescent="0.35">
      <c r="A219" s="76"/>
      <c r="B219" s="76"/>
      <c r="C219" s="76"/>
      <c r="D219" s="76"/>
      <c r="E219" s="76"/>
      <c r="F219" s="76" t="s">
        <v>18793</v>
      </c>
      <c r="G219" s="69"/>
      <c r="H219" s="118">
        <v>75000</v>
      </c>
      <c r="I219" s="76"/>
      <c r="J219" s="76" t="s">
        <v>5537</v>
      </c>
      <c r="K219" s="130" t="s">
        <v>1063</v>
      </c>
      <c r="L219" s="119" t="s">
        <v>8425</v>
      </c>
      <c r="M219" s="119">
        <v>285095</v>
      </c>
      <c r="N219" s="119"/>
      <c r="O219" s="76"/>
      <c r="P219" s="76"/>
      <c r="Q219" s="119"/>
      <c r="R219" s="76"/>
      <c r="S219" s="76"/>
      <c r="T219" s="76"/>
      <c r="U219" s="76"/>
      <c r="V219" s="76"/>
      <c r="W219" s="76"/>
      <c r="X219" s="76"/>
      <c r="Z219" s="639">
        <f t="shared" si="6"/>
        <v>5250.0000000000009</v>
      </c>
      <c r="AA219" s="118">
        <f t="shared" si="7"/>
        <v>80250</v>
      </c>
    </row>
    <row r="220" spans="1:27" s="100" customFormat="1" ht="15.5" x14ac:dyDescent="0.35">
      <c r="A220" s="76"/>
      <c r="B220" s="76"/>
      <c r="C220" s="76"/>
      <c r="D220" s="76"/>
      <c r="E220" s="76"/>
      <c r="F220" s="76" t="s">
        <v>18794</v>
      </c>
      <c r="G220" s="69"/>
      <c r="H220" s="118">
        <v>75000</v>
      </c>
      <c r="I220" s="76"/>
      <c r="J220" s="76" t="s">
        <v>8427</v>
      </c>
      <c r="K220" s="130" t="s">
        <v>1063</v>
      </c>
      <c r="L220" s="119" t="s">
        <v>8428</v>
      </c>
      <c r="M220" s="119">
        <v>837423</v>
      </c>
      <c r="N220" s="119"/>
      <c r="O220" s="76"/>
      <c r="P220" s="76"/>
      <c r="Q220" s="119"/>
      <c r="R220" s="76"/>
      <c r="S220" s="76"/>
      <c r="T220" s="76"/>
      <c r="U220" s="76"/>
      <c r="V220" s="76"/>
      <c r="W220" s="76"/>
      <c r="X220" s="76"/>
      <c r="Z220" s="639">
        <f t="shared" si="6"/>
        <v>5250.0000000000009</v>
      </c>
      <c r="AA220" s="118">
        <f t="shared" si="7"/>
        <v>80250</v>
      </c>
    </row>
    <row r="221" spans="1:27" s="100" customFormat="1" ht="15.5" x14ac:dyDescent="0.35">
      <c r="A221" s="76"/>
      <c r="B221" s="76"/>
      <c r="C221" s="76"/>
      <c r="D221" s="76"/>
      <c r="E221" s="76"/>
      <c r="F221" s="76" t="s">
        <v>18794</v>
      </c>
      <c r="G221" s="69"/>
      <c r="H221" s="118">
        <v>75000</v>
      </c>
      <c r="I221" s="76"/>
      <c r="J221" s="76" t="s">
        <v>8427</v>
      </c>
      <c r="K221" s="130" t="s">
        <v>1063</v>
      </c>
      <c r="L221" s="119" t="s">
        <v>8428</v>
      </c>
      <c r="M221" s="119">
        <v>837407</v>
      </c>
      <c r="N221" s="119"/>
      <c r="O221" s="76"/>
      <c r="P221" s="76"/>
      <c r="Q221" s="119"/>
      <c r="R221" s="76"/>
      <c r="S221" s="76"/>
      <c r="T221" s="76"/>
      <c r="U221" s="76"/>
      <c r="V221" s="76"/>
      <c r="W221" s="76"/>
      <c r="X221" s="76"/>
      <c r="Z221" s="639">
        <f t="shared" si="6"/>
        <v>5250.0000000000009</v>
      </c>
      <c r="AA221" s="118">
        <f t="shared" si="7"/>
        <v>80250</v>
      </c>
    </row>
    <row r="222" spans="1:27" s="100" customFormat="1" ht="15.5" x14ac:dyDescent="0.35">
      <c r="A222" s="76"/>
      <c r="B222" s="76"/>
      <c r="C222" s="76"/>
      <c r="D222" s="76"/>
      <c r="E222" s="76"/>
      <c r="F222" s="76" t="s">
        <v>18794</v>
      </c>
      <c r="G222" s="69"/>
      <c r="H222" s="118">
        <v>75000</v>
      </c>
      <c r="I222" s="76"/>
      <c r="J222" s="76" t="s">
        <v>8427</v>
      </c>
      <c r="K222" s="130" t="s">
        <v>1063</v>
      </c>
      <c r="L222" s="119" t="s">
        <v>8428</v>
      </c>
      <c r="M222" s="119">
        <v>837424</v>
      </c>
      <c r="N222" s="119"/>
      <c r="O222" s="76"/>
      <c r="P222" s="76"/>
      <c r="Q222" s="119"/>
      <c r="R222" s="76"/>
      <c r="S222" s="76"/>
      <c r="T222" s="76"/>
      <c r="U222" s="76"/>
      <c r="V222" s="76"/>
      <c r="W222" s="76"/>
      <c r="X222" s="76"/>
      <c r="Z222" s="639">
        <f t="shared" si="6"/>
        <v>5250.0000000000009</v>
      </c>
      <c r="AA222" s="118">
        <f t="shared" si="7"/>
        <v>80250</v>
      </c>
    </row>
    <row r="223" spans="1:27" s="100" customFormat="1" ht="15.5" x14ac:dyDescent="0.35">
      <c r="A223" s="76"/>
      <c r="B223" s="76"/>
      <c r="C223" s="76"/>
      <c r="D223" s="76"/>
      <c r="E223" s="76"/>
      <c r="F223" s="76" t="s">
        <v>18794</v>
      </c>
      <c r="G223" s="69"/>
      <c r="H223" s="118">
        <v>75000</v>
      </c>
      <c r="I223" s="76"/>
      <c r="J223" s="76" t="s">
        <v>8427</v>
      </c>
      <c r="K223" s="130" t="s">
        <v>1063</v>
      </c>
      <c r="L223" s="119" t="s">
        <v>8428</v>
      </c>
      <c r="M223" s="119">
        <v>837428</v>
      </c>
      <c r="N223" s="119"/>
      <c r="O223" s="76"/>
      <c r="P223" s="76"/>
      <c r="Q223" s="119"/>
      <c r="R223" s="76"/>
      <c r="S223" s="76"/>
      <c r="T223" s="76"/>
      <c r="U223" s="76"/>
      <c r="V223" s="76"/>
      <c r="W223" s="76"/>
      <c r="X223" s="76"/>
      <c r="Z223" s="639">
        <f t="shared" si="6"/>
        <v>5250.0000000000009</v>
      </c>
      <c r="AA223" s="118">
        <f t="shared" si="7"/>
        <v>80250</v>
      </c>
    </row>
    <row r="224" spans="1:27" s="100" customFormat="1" ht="15.5" x14ac:dyDescent="0.35">
      <c r="A224" s="76"/>
      <c r="B224" s="76"/>
      <c r="C224" s="76"/>
      <c r="D224" s="76"/>
      <c r="E224" s="76"/>
      <c r="F224" s="76" t="s">
        <v>18794</v>
      </c>
      <c r="G224" s="69"/>
      <c r="H224" s="118">
        <v>75000</v>
      </c>
      <c r="I224" s="76"/>
      <c r="J224" s="76" t="s">
        <v>8427</v>
      </c>
      <c r="K224" s="130" t="s">
        <v>1063</v>
      </c>
      <c r="L224" s="119" t="s">
        <v>8428</v>
      </c>
      <c r="M224" s="119">
        <v>836898</v>
      </c>
      <c r="N224" s="119"/>
      <c r="O224" s="76"/>
      <c r="P224" s="76"/>
      <c r="Q224" s="119"/>
      <c r="R224" s="76"/>
      <c r="S224" s="76"/>
      <c r="T224" s="76"/>
      <c r="U224" s="76"/>
      <c r="V224" s="76"/>
      <c r="W224" s="76"/>
      <c r="X224" s="76"/>
      <c r="Z224" s="639">
        <f t="shared" si="6"/>
        <v>5250.0000000000009</v>
      </c>
      <c r="AA224" s="118">
        <f t="shared" si="7"/>
        <v>80250</v>
      </c>
    </row>
    <row r="225" spans="1:27" s="100" customFormat="1" ht="15.5" x14ac:dyDescent="0.35">
      <c r="A225" s="76"/>
      <c r="B225" s="76"/>
      <c r="C225" s="76"/>
      <c r="D225" s="76"/>
      <c r="E225" s="76"/>
      <c r="F225" s="76" t="s">
        <v>18794</v>
      </c>
      <c r="G225" s="69"/>
      <c r="H225" s="118">
        <v>75000</v>
      </c>
      <c r="I225" s="76"/>
      <c r="J225" s="76" t="s">
        <v>8427</v>
      </c>
      <c r="K225" s="130" t="s">
        <v>1063</v>
      </c>
      <c r="L225" s="119" t="s">
        <v>8428</v>
      </c>
      <c r="M225" s="119">
        <v>837427</v>
      </c>
      <c r="N225" s="119"/>
      <c r="O225" s="76"/>
      <c r="P225" s="76"/>
      <c r="Q225" s="119"/>
      <c r="R225" s="76"/>
      <c r="S225" s="76"/>
      <c r="T225" s="76"/>
      <c r="U225" s="76"/>
      <c r="V225" s="76"/>
      <c r="W225" s="76"/>
      <c r="X225" s="76"/>
      <c r="Z225" s="639">
        <f t="shared" si="6"/>
        <v>5250.0000000000009</v>
      </c>
      <c r="AA225" s="118">
        <f t="shared" si="7"/>
        <v>80250</v>
      </c>
    </row>
    <row r="226" spans="1:27" s="100" customFormat="1" ht="15.5" x14ac:dyDescent="0.35">
      <c r="A226" s="76"/>
      <c r="B226" s="76"/>
      <c r="C226" s="76"/>
      <c r="D226" s="76"/>
      <c r="E226" s="76"/>
      <c r="F226" s="76" t="s">
        <v>18795</v>
      </c>
      <c r="G226" s="69"/>
      <c r="H226" s="118">
        <v>75000</v>
      </c>
      <c r="I226" s="76"/>
      <c r="J226" s="76" t="s">
        <v>8427</v>
      </c>
      <c r="K226" s="130" t="s">
        <v>1063</v>
      </c>
      <c r="L226" s="119" t="s">
        <v>18759</v>
      </c>
      <c r="M226" s="119">
        <v>739204</v>
      </c>
      <c r="N226" s="119"/>
      <c r="O226" s="76"/>
      <c r="P226" s="76"/>
      <c r="Q226" s="119"/>
      <c r="R226" s="76"/>
      <c r="S226" s="76"/>
      <c r="T226" s="76"/>
      <c r="U226" s="76"/>
      <c r="V226" s="76"/>
      <c r="W226" s="76"/>
      <c r="X226" s="76"/>
      <c r="Z226" s="639">
        <f t="shared" si="6"/>
        <v>5250.0000000000009</v>
      </c>
      <c r="AA226" s="118">
        <f t="shared" si="7"/>
        <v>80250</v>
      </c>
    </row>
    <row r="227" spans="1:27" s="100" customFormat="1" ht="15.5" x14ac:dyDescent="0.35">
      <c r="A227" s="76"/>
      <c r="B227" s="76"/>
      <c r="C227" s="76"/>
      <c r="D227" s="76"/>
      <c r="E227" s="76"/>
      <c r="F227" s="76" t="s">
        <v>18796</v>
      </c>
      <c r="G227" s="69"/>
      <c r="H227" s="118">
        <v>75000</v>
      </c>
      <c r="I227" s="76"/>
      <c r="J227" s="76" t="s">
        <v>8427</v>
      </c>
      <c r="K227" s="130" t="s">
        <v>1063</v>
      </c>
      <c r="L227" s="119" t="s">
        <v>8337</v>
      </c>
      <c r="M227" s="119">
        <v>2194421</v>
      </c>
      <c r="N227" s="119"/>
      <c r="O227" s="76"/>
      <c r="P227" s="76"/>
      <c r="Q227" s="119"/>
      <c r="R227" s="76"/>
      <c r="S227" s="76"/>
      <c r="T227" s="76"/>
      <c r="U227" s="76"/>
      <c r="V227" s="76"/>
      <c r="W227" s="76"/>
      <c r="X227" s="76"/>
      <c r="Z227" s="639">
        <f t="shared" si="6"/>
        <v>5250.0000000000009</v>
      </c>
      <c r="AA227" s="118">
        <f t="shared" si="7"/>
        <v>80250</v>
      </c>
    </row>
    <row r="228" spans="1:27" s="100" customFormat="1" ht="15.5" x14ac:dyDescent="0.35">
      <c r="A228" s="76"/>
      <c r="B228" s="76"/>
      <c r="C228" s="76"/>
      <c r="D228" s="76"/>
      <c r="E228" s="76"/>
      <c r="F228" s="76" t="s">
        <v>18797</v>
      </c>
      <c r="G228" s="69"/>
      <c r="H228" s="118">
        <v>75000</v>
      </c>
      <c r="I228" s="76"/>
      <c r="J228" s="76" t="s">
        <v>8427</v>
      </c>
      <c r="K228" s="130" t="s">
        <v>1063</v>
      </c>
      <c r="L228" s="119" t="s">
        <v>8431</v>
      </c>
      <c r="M228" s="119">
        <v>892424</v>
      </c>
      <c r="N228" s="119"/>
      <c r="O228" s="76"/>
      <c r="P228" s="76"/>
      <c r="Q228" s="119"/>
      <c r="R228" s="76"/>
      <c r="S228" s="76"/>
      <c r="T228" s="76"/>
      <c r="U228" s="76"/>
      <c r="V228" s="76"/>
      <c r="W228" s="76"/>
      <c r="X228" s="76"/>
      <c r="Z228" s="639">
        <f t="shared" si="6"/>
        <v>5250.0000000000009</v>
      </c>
      <c r="AA228" s="118">
        <f t="shared" si="7"/>
        <v>80250</v>
      </c>
    </row>
    <row r="229" spans="1:27" s="100" customFormat="1" ht="15.5" x14ac:dyDescent="0.35">
      <c r="A229" s="76"/>
      <c r="B229" s="76"/>
      <c r="C229" s="76"/>
      <c r="D229" s="76"/>
      <c r="E229" s="76"/>
      <c r="F229" s="76" t="s">
        <v>18798</v>
      </c>
      <c r="G229" s="69"/>
      <c r="H229" s="118">
        <v>75000</v>
      </c>
      <c r="I229" s="76"/>
      <c r="J229" s="76" t="s">
        <v>8427</v>
      </c>
      <c r="K229" s="130" t="s">
        <v>1063</v>
      </c>
      <c r="L229" s="119" t="s">
        <v>8433</v>
      </c>
      <c r="M229" s="119">
        <v>904275</v>
      </c>
      <c r="N229" s="119"/>
      <c r="O229" s="76"/>
      <c r="P229" s="76"/>
      <c r="Q229" s="119"/>
      <c r="R229" s="76"/>
      <c r="S229" s="76"/>
      <c r="T229" s="76"/>
      <c r="U229" s="76"/>
      <c r="V229" s="76"/>
      <c r="W229" s="76"/>
      <c r="X229" s="76"/>
      <c r="Z229" s="639">
        <f t="shared" si="6"/>
        <v>5250.0000000000009</v>
      </c>
      <c r="AA229" s="118">
        <f t="shared" si="7"/>
        <v>80250</v>
      </c>
    </row>
    <row r="230" spans="1:27" s="100" customFormat="1" ht="15.5" x14ac:dyDescent="0.35">
      <c r="A230" s="76"/>
      <c r="B230" s="76"/>
      <c r="C230" s="76"/>
      <c r="D230" s="76"/>
      <c r="E230" s="76"/>
      <c r="F230" s="76" t="s">
        <v>18799</v>
      </c>
      <c r="G230" s="69"/>
      <c r="H230" s="118">
        <v>75000</v>
      </c>
      <c r="I230" s="76"/>
      <c r="J230" s="76" t="s">
        <v>1765</v>
      </c>
      <c r="K230" s="130" t="s">
        <v>1063</v>
      </c>
      <c r="L230" s="119" t="s">
        <v>1765</v>
      </c>
      <c r="M230" s="119" t="s">
        <v>1765</v>
      </c>
      <c r="N230" s="119"/>
      <c r="O230" s="76"/>
      <c r="P230" s="76"/>
      <c r="Q230" s="119"/>
      <c r="R230" s="76"/>
      <c r="S230" s="76"/>
      <c r="T230" s="76"/>
      <c r="U230" s="76"/>
      <c r="V230" s="76"/>
      <c r="W230" s="76"/>
      <c r="X230" s="76"/>
      <c r="Z230" s="639">
        <f t="shared" si="6"/>
        <v>5250.0000000000009</v>
      </c>
      <c r="AA230" s="118">
        <f t="shared" si="7"/>
        <v>80250</v>
      </c>
    </row>
    <row r="231" spans="1:27" s="100" customFormat="1" ht="15.5" x14ac:dyDescent="0.35">
      <c r="A231" s="76"/>
      <c r="B231" s="76"/>
      <c r="C231" s="76"/>
      <c r="D231" s="76"/>
      <c r="E231" s="76"/>
      <c r="F231" s="76" t="s">
        <v>18800</v>
      </c>
      <c r="G231" s="69"/>
      <c r="H231" s="118">
        <v>75000</v>
      </c>
      <c r="I231" s="76"/>
      <c r="J231" s="76" t="s">
        <v>1765</v>
      </c>
      <c r="K231" s="130" t="s">
        <v>1063</v>
      </c>
      <c r="L231" s="119" t="s">
        <v>1765</v>
      </c>
      <c r="M231" s="119" t="s">
        <v>1765</v>
      </c>
      <c r="N231" s="119"/>
      <c r="O231" s="76"/>
      <c r="P231" s="76"/>
      <c r="Q231" s="119"/>
      <c r="R231" s="76"/>
      <c r="S231" s="76"/>
      <c r="T231" s="76"/>
      <c r="U231" s="76"/>
      <c r="V231" s="76"/>
      <c r="W231" s="76"/>
      <c r="X231" s="76"/>
      <c r="Z231" s="639">
        <f t="shared" si="6"/>
        <v>5250.0000000000009</v>
      </c>
      <c r="AA231" s="118">
        <f t="shared" si="7"/>
        <v>80250</v>
      </c>
    </row>
    <row r="232" spans="1:27" s="100" customFormat="1" ht="15.5" x14ac:dyDescent="0.35">
      <c r="A232" s="76"/>
      <c r="B232" s="76"/>
      <c r="C232" s="76"/>
      <c r="D232" s="76"/>
      <c r="E232" s="76"/>
      <c r="F232" s="76" t="s">
        <v>18801</v>
      </c>
      <c r="G232" s="69"/>
      <c r="H232" s="118">
        <v>75000</v>
      </c>
      <c r="I232" s="76"/>
      <c r="J232" s="76" t="s">
        <v>1062</v>
      </c>
      <c r="K232" s="130" t="s">
        <v>1063</v>
      </c>
      <c r="L232" s="119" t="s">
        <v>1064</v>
      </c>
      <c r="M232" s="119">
        <v>3160070185</v>
      </c>
      <c r="N232" s="119"/>
      <c r="O232" s="76"/>
      <c r="P232" s="76"/>
      <c r="Q232" s="119"/>
      <c r="R232" s="76"/>
      <c r="S232" s="76"/>
      <c r="T232" s="76"/>
      <c r="U232" s="76"/>
      <c r="V232" s="76"/>
      <c r="W232" s="76"/>
      <c r="X232" s="76"/>
      <c r="Z232" s="639">
        <f t="shared" si="6"/>
        <v>5250.0000000000009</v>
      </c>
      <c r="AA232" s="118">
        <f t="shared" si="7"/>
        <v>80250</v>
      </c>
    </row>
    <row r="233" spans="1:27" s="100" customFormat="1" ht="15.5" x14ac:dyDescent="0.35">
      <c r="A233" s="76"/>
      <c r="B233" s="76"/>
      <c r="C233" s="76"/>
      <c r="D233" s="76"/>
      <c r="E233" s="76"/>
      <c r="F233" s="76" t="s">
        <v>18802</v>
      </c>
      <c r="G233" s="69"/>
      <c r="H233" s="118">
        <v>75000</v>
      </c>
      <c r="I233" s="76"/>
      <c r="J233" s="76" t="s">
        <v>1062</v>
      </c>
      <c r="K233" s="130" t="s">
        <v>1063</v>
      </c>
      <c r="L233" s="119" t="s">
        <v>1120</v>
      </c>
      <c r="M233" s="119">
        <v>3160060086</v>
      </c>
      <c r="N233" s="119"/>
      <c r="O233" s="76"/>
      <c r="P233" s="76"/>
      <c r="Q233" s="119"/>
      <c r="R233" s="76"/>
      <c r="S233" s="76"/>
      <c r="T233" s="76"/>
      <c r="U233" s="76"/>
      <c r="V233" s="76"/>
      <c r="W233" s="76"/>
      <c r="X233" s="76"/>
      <c r="Z233" s="639">
        <f t="shared" si="6"/>
        <v>5250.0000000000009</v>
      </c>
      <c r="AA233" s="118">
        <f t="shared" si="7"/>
        <v>80250</v>
      </c>
    </row>
    <row r="234" spans="1:27" s="100" customFormat="1" ht="15.5" x14ac:dyDescent="0.35">
      <c r="A234" s="76"/>
      <c r="B234" s="76"/>
      <c r="C234" s="76"/>
      <c r="D234" s="76"/>
      <c r="E234" s="76"/>
      <c r="F234" s="76" t="s">
        <v>18803</v>
      </c>
      <c r="G234" s="69"/>
      <c r="H234" s="118">
        <v>75000</v>
      </c>
      <c r="I234" s="76"/>
      <c r="J234" s="76" t="s">
        <v>1062</v>
      </c>
      <c r="K234" s="130" t="s">
        <v>1063</v>
      </c>
      <c r="L234" s="119" t="s">
        <v>1120</v>
      </c>
      <c r="M234" s="119">
        <v>3160060081</v>
      </c>
      <c r="N234" s="119"/>
      <c r="O234" s="76"/>
      <c r="P234" s="76"/>
      <c r="Q234" s="119"/>
      <c r="R234" s="76"/>
      <c r="S234" s="76"/>
      <c r="T234" s="76"/>
      <c r="U234" s="76"/>
      <c r="V234" s="76"/>
      <c r="W234" s="76"/>
      <c r="X234" s="76"/>
      <c r="Z234" s="639">
        <f t="shared" si="6"/>
        <v>5250.0000000000009</v>
      </c>
      <c r="AA234" s="118">
        <f t="shared" si="7"/>
        <v>80250</v>
      </c>
    </row>
    <row r="235" spans="1:27" s="100" customFormat="1" ht="15.5" x14ac:dyDescent="0.35">
      <c r="A235" s="76"/>
      <c r="B235" s="76"/>
      <c r="C235" s="76"/>
      <c r="D235" s="76"/>
      <c r="E235" s="76"/>
      <c r="F235" s="76" t="s">
        <v>18804</v>
      </c>
      <c r="G235" s="69"/>
      <c r="H235" s="118">
        <v>75000</v>
      </c>
      <c r="I235" s="76"/>
      <c r="J235" s="76" t="s">
        <v>1062</v>
      </c>
      <c r="K235" s="130" t="s">
        <v>1063</v>
      </c>
      <c r="L235" s="119" t="s">
        <v>1120</v>
      </c>
      <c r="M235" s="119">
        <v>3160060097</v>
      </c>
      <c r="N235" s="119"/>
      <c r="O235" s="76"/>
      <c r="P235" s="76"/>
      <c r="Q235" s="119"/>
      <c r="R235" s="76"/>
      <c r="S235" s="76"/>
      <c r="T235" s="76"/>
      <c r="U235" s="76"/>
      <c r="V235" s="76"/>
      <c r="W235" s="76"/>
      <c r="X235" s="76"/>
      <c r="Z235" s="639">
        <f t="shared" si="6"/>
        <v>5250.0000000000009</v>
      </c>
      <c r="AA235" s="118">
        <f t="shared" si="7"/>
        <v>80250</v>
      </c>
    </row>
    <row r="236" spans="1:27" s="100" customFormat="1" ht="15.5" x14ac:dyDescent="0.35">
      <c r="A236" s="76"/>
      <c r="B236" s="76"/>
      <c r="C236" s="76"/>
      <c r="D236" s="76"/>
      <c r="E236" s="76"/>
      <c r="F236" s="76" t="s">
        <v>18805</v>
      </c>
      <c r="G236" s="69"/>
      <c r="H236" s="118">
        <v>75000</v>
      </c>
      <c r="I236" s="76"/>
      <c r="J236" s="76" t="s">
        <v>1062</v>
      </c>
      <c r="K236" s="130" t="s">
        <v>1063</v>
      </c>
      <c r="L236" s="119" t="s">
        <v>1120</v>
      </c>
      <c r="M236" s="119">
        <v>3160060082</v>
      </c>
      <c r="N236" s="119"/>
      <c r="O236" s="76"/>
      <c r="P236" s="76"/>
      <c r="Q236" s="119"/>
      <c r="R236" s="76"/>
      <c r="S236" s="76"/>
      <c r="T236" s="76"/>
      <c r="U236" s="76"/>
      <c r="V236" s="76"/>
      <c r="W236" s="76"/>
      <c r="X236" s="76"/>
      <c r="Z236" s="639">
        <f t="shared" si="6"/>
        <v>5250.0000000000009</v>
      </c>
      <c r="AA236" s="118">
        <f t="shared" si="7"/>
        <v>80250</v>
      </c>
    </row>
    <row r="237" spans="1:27" s="100" customFormat="1" ht="15.5" x14ac:dyDescent="0.35">
      <c r="A237" s="76"/>
      <c r="B237" s="76"/>
      <c r="C237" s="76"/>
      <c r="D237" s="76"/>
      <c r="E237" s="76"/>
      <c r="F237" s="76" t="s">
        <v>18806</v>
      </c>
      <c r="G237" s="69"/>
      <c r="H237" s="118">
        <v>75000</v>
      </c>
      <c r="I237" s="76"/>
      <c r="J237" s="76" t="s">
        <v>1062</v>
      </c>
      <c r="K237" s="130" t="s">
        <v>1063</v>
      </c>
      <c r="L237" s="119" t="s">
        <v>1120</v>
      </c>
      <c r="M237" s="119">
        <v>3160070069</v>
      </c>
      <c r="N237" s="119"/>
      <c r="O237" s="76"/>
      <c r="P237" s="76"/>
      <c r="Q237" s="119"/>
      <c r="R237" s="76"/>
      <c r="S237" s="76"/>
      <c r="T237" s="76"/>
      <c r="U237" s="76"/>
      <c r="V237" s="76"/>
      <c r="W237" s="76"/>
      <c r="X237" s="76"/>
      <c r="Z237" s="639">
        <f t="shared" si="6"/>
        <v>5250.0000000000009</v>
      </c>
      <c r="AA237" s="118">
        <f t="shared" si="7"/>
        <v>80250</v>
      </c>
    </row>
    <row r="238" spans="1:27" s="100" customFormat="1" ht="15.5" x14ac:dyDescent="0.35">
      <c r="A238" s="76"/>
      <c r="B238" s="76"/>
      <c r="C238" s="76"/>
      <c r="D238" s="76"/>
      <c r="E238" s="76"/>
      <c r="F238" s="76" t="s">
        <v>18807</v>
      </c>
      <c r="G238" s="69"/>
      <c r="H238" s="118">
        <v>75000</v>
      </c>
      <c r="I238" s="76"/>
      <c r="J238" s="76" t="s">
        <v>1062</v>
      </c>
      <c r="K238" s="130" t="s">
        <v>1063</v>
      </c>
      <c r="L238" s="119" t="s">
        <v>1120</v>
      </c>
      <c r="M238" s="119">
        <v>3160060091</v>
      </c>
      <c r="N238" s="119"/>
      <c r="O238" s="76"/>
      <c r="P238" s="76"/>
      <c r="Q238" s="119"/>
      <c r="R238" s="76"/>
      <c r="S238" s="76"/>
      <c r="T238" s="76"/>
      <c r="U238" s="76"/>
      <c r="V238" s="76"/>
      <c r="W238" s="76"/>
      <c r="X238" s="76"/>
      <c r="Z238" s="639">
        <f t="shared" si="6"/>
        <v>5250.0000000000009</v>
      </c>
      <c r="AA238" s="118">
        <f t="shared" si="7"/>
        <v>80250</v>
      </c>
    </row>
    <row r="239" spans="1:27" s="100" customFormat="1" ht="15.5" x14ac:dyDescent="0.35">
      <c r="A239" s="76"/>
      <c r="B239" s="76"/>
      <c r="C239" s="76"/>
      <c r="D239" s="76"/>
      <c r="E239" s="76"/>
      <c r="F239" s="76" t="s">
        <v>18808</v>
      </c>
      <c r="G239" s="69"/>
      <c r="H239" s="118">
        <v>75000</v>
      </c>
      <c r="I239" s="76"/>
      <c r="J239" s="76" t="s">
        <v>1062</v>
      </c>
      <c r="K239" s="130" t="s">
        <v>1063</v>
      </c>
      <c r="L239" s="119" t="s">
        <v>1120</v>
      </c>
      <c r="M239" s="119">
        <v>3160060083</v>
      </c>
      <c r="N239" s="119"/>
      <c r="O239" s="76"/>
      <c r="P239" s="76"/>
      <c r="Q239" s="119"/>
      <c r="R239" s="76"/>
      <c r="S239" s="76"/>
      <c r="T239" s="76"/>
      <c r="U239" s="76"/>
      <c r="V239" s="76"/>
      <c r="W239" s="76"/>
      <c r="X239" s="76"/>
      <c r="Z239" s="639">
        <f t="shared" si="6"/>
        <v>5250.0000000000009</v>
      </c>
      <c r="AA239" s="118">
        <f t="shared" si="7"/>
        <v>80250</v>
      </c>
    </row>
    <row r="240" spans="1:27" s="100" customFormat="1" ht="15.5" x14ac:dyDescent="0.35">
      <c r="A240" s="76"/>
      <c r="B240" s="76"/>
      <c r="C240" s="76"/>
      <c r="D240" s="76"/>
      <c r="E240" s="76"/>
      <c r="F240" s="76" t="s">
        <v>18809</v>
      </c>
      <c r="G240" s="69"/>
      <c r="H240" s="118">
        <v>75000</v>
      </c>
      <c r="I240" s="76"/>
      <c r="J240" s="76" t="s">
        <v>1062</v>
      </c>
      <c r="K240" s="130" t="s">
        <v>1063</v>
      </c>
      <c r="L240" s="119" t="s">
        <v>1120</v>
      </c>
      <c r="M240" s="119">
        <v>3160060108</v>
      </c>
      <c r="N240" s="119"/>
      <c r="O240" s="76"/>
      <c r="P240" s="76"/>
      <c r="Q240" s="119"/>
      <c r="R240" s="76"/>
      <c r="S240" s="76"/>
      <c r="T240" s="76"/>
      <c r="U240" s="76"/>
      <c r="V240" s="76"/>
      <c r="W240" s="76"/>
      <c r="X240" s="76"/>
      <c r="Z240" s="639">
        <f t="shared" si="6"/>
        <v>5250.0000000000009</v>
      </c>
      <c r="AA240" s="118">
        <f t="shared" si="7"/>
        <v>80250</v>
      </c>
    </row>
    <row r="241" spans="1:27" s="100" customFormat="1" ht="15.5" x14ac:dyDescent="0.35">
      <c r="A241" s="76"/>
      <c r="B241" s="76"/>
      <c r="C241" s="76"/>
      <c r="D241" s="76"/>
      <c r="E241" s="76"/>
      <c r="F241" s="76" t="s">
        <v>18810</v>
      </c>
      <c r="G241" s="69"/>
      <c r="H241" s="118">
        <v>75000</v>
      </c>
      <c r="I241" s="76"/>
      <c r="J241" s="76" t="s">
        <v>1062</v>
      </c>
      <c r="K241" s="130" t="s">
        <v>1063</v>
      </c>
      <c r="L241" s="119" t="s">
        <v>1120</v>
      </c>
      <c r="M241" s="119">
        <v>3160060088</v>
      </c>
      <c r="N241" s="119"/>
      <c r="O241" s="76"/>
      <c r="P241" s="76"/>
      <c r="Q241" s="119"/>
      <c r="R241" s="76"/>
      <c r="S241" s="76"/>
      <c r="T241" s="76"/>
      <c r="U241" s="76"/>
      <c r="V241" s="76"/>
      <c r="W241" s="76"/>
      <c r="X241" s="76"/>
      <c r="Z241" s="639">
        <f t="shared" si="6"/>
        <v>5250.0000000000009</v>
      </c>
      <c r="AA241" s="118">
        <f t="shared" si="7"/>
        <v>80250</v>
      </c>
    </row>
    <row r="242" spans="1:27" s="100" customFormat="1" ht="15.5" x14ac:dyDescent="0.35">
      <c r="A242" s="76"/>
      <c r="B242" s="76"/>
      <c r="C242" s="76"/>
      <c r="D242" s="76"/>
      <c r="E242" s="76"/>
      <c r="F242" s="76" t="s">
        <v>18811</v>
      </c>
      <c r="G242" s="69"/>
      <c r="H242" s="118">
        <v>75000</v>
      </c>
      <c r="I242" s="76"/>
      <c r="J242" s="76" t="s">
        <v>1062</v>
      </c>
      <c r="K242" s="130" t="s">
        <v>1063</v>
      </c>
      <c r="L242" s="119" t="s">
        <v>1120</v>
      </c>
      <c r="M242" s="119">
        <v>3160070077</v>
      </c>
      <c r="N242" s="119"/>
      <c r="O242" s="76"/>
      <c r="P242" s="76"/>
      <c r="Q242" s="119"/>
      <c r="R242" s="76"/>
      <c r="S242" s="76"/>
      <c r="T242" s="76"/>
      <c r="U242" s="76"/>
      <c r="V242" s="76"/>
      <c r="W242" s="76"/>
      <c r="X242" s="76"/>
      <c r="Z242" s="639">
        <f t="shared" si="6"/>
        <v>5250.0000000000009</v>
      </c>
      <c r="AA242" s="118">
        <f t="shared" si="7"/>
        <v>80250</v>
      </c>
    </row>
    <row r="243" spans="1:27" s="100" customFormat="1" ht="15.5" x14ac:dyDescent="0.35">
      <c r="A243" s="76"/>
      <c r="B243" s="76"/>
      <c r="C243" s="76"/>
      <c r="D243" s="76"/>
      <c r="E243" s="76"/>
      <c r="F243" s="76" t="s">
        <v>18812</v>
      </c>
      <c r="G243" s="69"/>
      <c r="H243" s="118">
        <v>75000</v>
      </c>
      <c r="I243" s="76"/>
      <c r="J243" s="76" t="s">
        <v>1062</v>
      </c>
      <c r="K243" s="130" t="s">
        <v>1063</v>
      </c>
      <c r="L243" s="119" t="s">
        <v>1120</v>
      </c>
      <c r="M243" s="119">
        <v>3160060090</v>
      </c>
      <c r="N243" s="119"/>
      <c r="O243" s="76"/>
      <c r="P243" s="76"/>
      <c r="Q243" s="119"/>
      <c r="R243" s="76"/>
      <c r="S243" s="76"/>
      <c r="T243" s="76"/>
      <c r="U243" s="76"/>
      <c r="V243" s="76"/>
      <c r="W243" s="76"/>
      <c r="X243" s="76"/>
      <c r="Z243" s="639">
        <f t="shared" si="6"/>
        <v>5250.0000000000009</v>
      </c>
      <c r="AA243" s="118">
        <f t="shared" si="7"/>
        <v>80250</v>
      </c>
    </row>
    <row r="244" spans="1:27" s="100" customFormat="1" ht="15.5" x14ac:dyDescent="0.35">
      <c r="A244" s="76"/>
      <c r="B244" s="76"/>
      <c r="C244" s="76"/>
      <c r="D244" s="76"/>
      <c r="E244" s="76"/>
      <c r="F244" s="76" t="s">
        <v>18813</v>
      </c>
      <c r="G244" s="69"/>
      <c r="H244" s="118">
        <v>75000</v>
      </c>
      <c r="I244" s="76"/>
      <c r="J244" s="76" t="s">
        <v>1062</v>
      </c>
      <c r="K244" s="130" t="s">
        <v>1063</v>
      </c>
      <c r="L244" s="119" t="s">
        <v>1120</v>
      </c>
      <c r="M244" s="119">
        <v>3160060105</v>
      </c>
      <c r="N244" s="119"/>
      <c r="O244" s="76"/>
      <c r="P244" s="76"/>
      <c r="Q244" s="119"/>
      <c r="R244" s="76"/>
      <c r="S244" s="76"/>
      <c r="T244" s="76"/>
      <c r="U244" s="76"/>
      <c r="V244" s="76"/>
      <c r="W244" s="76"/>
      <c r="X244" s="76"/>
      <c r="Z244" s="639">
        <f t="shared" si="6"/>
        <v>5250.0000000000009</v>
      </c>
      <c r="AA244" s="118">
        <f t="shared" si="7"/>
        <v>80250</v>
      </c>
    </row>
    <row r="245" spans="1:27" s="100" customFormat="1" ht="15.5" x14ac:dyDescent="0.35">
      <c r="A245" s="76"/>
      <c r="B245" s="76"/>
      <c r="C245" s="76"/>
      <c r="D245" s="76"/>
      <c r="E245" s="76"/>
      <c r="F245" s="76" t="s">
        <v>18814</v>
      </c>
      <c r="G245" s="69"/>
      <c r="H245" s="118">
        <v>75000</v>
      </c>
      <c r="I245" s="76"/>
      <c r="J245" s="76" t="s">
        <v>1062</v>
      </c>
      <c r="K245" s="130" t="s">
        <v>1063</v>
      </c>
      <c r="L245" s="119" t="s">
        <v>1120</v>
      </c>
      <c r="M245" s="119">
        <v>3160060103</v>
      </c>
      <c r="N245" s="119"/>
      <c r="O245" s="76"/>
      <c r="P245" s="76"/>
      <c r="Q245" s="119"/>
      <c r="R245" s="76"/>
      <c r="S245" s="76"/>
      <c r="T245" s="76"/>
      <c r="U245" s="76"/>
      <c r="V245" s="76"/>
      <c r="W245" s="76"/>
      <c r="X245" s="76"/>
      <c r="Z245" s="639">
        <f t="shared" si="6"/>
        <v>5250.0000000000009</v>
      </c>
      <c r="AA245" s="118">
        <f t="shared" si="7"/>
        <v>80250</v>
      </c>
    </row>
    <row r="246" spans="1:27" s="100" customFormat="1" ht="15.5" x14ac:dyDescent="0.35">
      <c r="A246" s="76"/>
      <c r="B246" s="76"/>
      <c r="C246" s="76"/>
      <c r="D246" s="76"/>
      <c r="E246" s="76"/>
      <c r="F246" s="76" t="s">
        <v>18815</v>
      </c>
      <c r="G246" s="69"/>
      <c r="H246" s="118">
        <v>75000</v>
      </c>
      <c r="I246" s="76"/>
      <c r="J246" s="76" t="s">
        <v>1062</v>
      </c>
      <c r="K246" s="130" t="s">
        <v>1063</v>
      </c>
      <c r="L246" s="119" t="s">
        <v>1120</v>
      </c>
      <c r="M246" s="119">
        <v>3160060110</v>
      </c>
      <c r="N246" s="119"/>
      <c r="O246" s="76"/>
      <c r="P246" s="76"/>
      <c r="Q246" s="119"/>
      <c r="R246" s="76"/>
      <c r="S246" s="76"/>
      <c r="T246" s="76"/>
      <c r="U246" s="76"/>
      <c r="V246" s="76"/>
      <c r="W246" s="76"/>
      <c r="X246" s="76"/>
      <c r="Z246" s="639">
        <f t="shared" si="6"/>
        <v>5250.0000000000009</v>
      </c>
      <c r="AA246" s="118">
        <f t="shared" si="7"/>
        <v>80250</v>
      </c>
    </row>
    <row r="247" spans="1:27" s="100" customFormat="1" ht="15.5" x14ac:dyDescent="0.35">
      <c r="A247" s="76"/>
      <c r="B247" s="76"/>
      <c r="C247" s="76"/>
      <c r="D247" s="76"/>
      <c r="E247" s="76"/>
      <c r="F247" s="76" t="s">
        <v>18816</v>
      </c>
      <c r="G247" s="69"/>
      <c r="H247" s="118">
        <v>75000</v>
      </c>
      <c r="I247" s="76"/>
      <c r="J247" s="76" t="s">
        <v>1062</v>
      </c>
      <c r="K247" s="130" t="s">
        <v>1063</v>
      </c>
      <c r="L247" s="119" t="s">
        <v>1120</v>
      </c>
      <c r="M247" s="119">
        <v>3160070076</v>
      </c>
      <c r="N247" s="119"/>
      <c r="O247" s="76"/>
      <c r="P247" s="76"/>
      <c r="Q247" s="119"/>
      <c r="R247" s="76"/>
      <c r="S247" s="76"/>
      <c r="T247" s="76"/>
      <c r="U247" s="76"/>
      <c r="V247" s="76"/>
      <c r="W247" s="76"/>
      <c r="X247" s="76"/>
      <c r="Z247" s="639">
        <f t="shared" si="6"/>
        <v>5250.0000000000009</v>
      </c>
      <c r="AA247" s="118">
        <f t="shared" si="7"/>
        <v>80250</v>
      </c>
    </row>
    <row r="248" spans="1:27" s="100" customFormat="1" ht="15.5" x14ac:dyDescent="0.35">
      <c r="A248" s="76"/>
      <c r="B248" s="76"/>
      <c r="C248" s="76"/>
      <c r="D248" s="76"/>
      <c r="E248" s="76"/>
      <c r="F248" s="76" t="s">
        <v>18817</v>
      </c>
      <c r="G248" s="69"/>
      <c r="H248" s="118">
        <v>75000</v>
      </c>
      <c r="I248" s="76"/>
      <c r="J248" s="76" t="s">
        <v>1062</v>
      </c>
      <c r="K248" s="130" t="s">
        <v>1063</v>
      </c>
      <c r="L248" s="119" t="s">
        <v>1120</v>
      </c>
      <c r="M248" s="119">
        <v>3160070063</v>
      </c>
      <c r="N248" s="119"/>
      <c r="O248" s="76"/>
      <c r="P248" s="76"/>
      <c r="Q248" s="119"/>
      <c r="R248" s="76"/>
      <c r="S248" s="76"/>
      <c r="T248" s="76"/>
      <c r="U248" s="76"/>
      <c r="V248" s="76"/>
      <c r="W248" s="76"/>
      <c r="X248" s="76"/>
      <c r="Z248" s="639">
        <f t="shared" si="6"/>
        <v>5250.0000000000009</v>
      </c>
      <c r="AA248" s="118">
        <f t="shared" si="7"/>
        <v>80250</v>
      </c>
    </row>
    <row r="249" spans="1:27" s="100" customFormat="1" ht="15.5" x14ac:dyDescent="0.35">
      <c r="A249" s="76"/>
      <c r="B249" s="76"/>
      <c r="C249" s="76"/>
      <c r="D249" s="76"/>
      <c r="E249" s="76"/>
      <c r="F249" s="76" t="s">
        <v>18818</v>
      </c>
      <c r="G249" s="69"/>
      <c r="H249" s="118">
        <v>75000</v>
      </c>
      <c r="I249" s="76"/>
      <c r="J249" s="76" t="s">
        <v>1062</v>
      </c>
      <c r="K249" s="130" t="s">
        <v>1063</v>
      </c>
      <c r="L249" s="119" t="s">
        <v>1120</v>
      </c>
      <c r="M249" s="119">
        <v>3160060093</v>
      </c>
      <c r="N249" s="119"/>
      <c r="O249" s="76"/>
      <c r="P249" s="76"/>
      <c r="Q249" s="119"/>
      <c r="R249" s="76"/>
      <c r="S249" s="76"/>
      <c r="T249" s="76"/>
      <c r="U249" s="76"/>
      <c r="V249" s="76"/>
      <c r="W249" s="76"/>
      <c r="X249" s="76"/>
      <c r="Z249" s="639">
        <f t="shared" si="6"/>
        <v>5250.0000000000009</v>
      </c>
      <c r="AA249" s="118">
        <f t="shared" si="7"/>
        <v>80250</v>
      </c>
    </row>
    <row r="250" spans="1:27" s="100" customFormat="1" ht="15.5" x14ac:dyDescent="0.35">
      <c r="A250" s="76"/>
      <c r="B250" s="76"/>
      <c r="C250" s="76"/>
      <c r="D250" s="76"/>
      <c r="E250" s="76"/>
      <c r="F250" s="76" t="s">
        <v>18819</v>
      </c>
      <c r="G250" s="69"/>
      <c r="H250" s="118">
        <v>75000</v>
      </c>
      <c r="I250" s="76"/>
      <c r="J250" s="76" t="s">
        <v>1062</v>
      </c>
      <c r="K250" s="130" t="s">
        <v>1063</v>
      </c>
      <c r="L250" s="119" t="s">
        <v>1064</v>
      </c>
      <c r="M250" s="119">
        <v>3160070183</v>
      </c>
      <c r="N250" s="119"/>
      <c r="O250" s="76"/>
      <c r="P250" s="76"/>
      <c r="Q250" s="119"/>
      <c r="R250" s="76"/>
      <c r="S250" s="76"/>
      <c r="T250" s="76"/>
      <c r="U250" s="76"/>
      <c r="V250" s="76"/>
      <c r="W250" s="76"/>
      <c r="X250" s="76"/>
      <c r="Z250" s="639">
        <f t="shared" si="6"/>
        <v>5250.0000000000009</v>
      </c>
      <c r="AA250" s="118">
        <f t="shared" si="7"/>
        <v>80250</v>
      </c>
    </row>
    <row r="251" spans="1:27" s="100" customFormat="1" ht="15.5" x14ac:dyDescent="0.35">
      <c r="A251" s="76"/>
      <c r="B251" s="76"/>
      <c r="C251" s="76"/>
      <c r="D251" s="76"/>
      <c r="E251" s="76"/>
      <c r="F251" s="76" t="s">
        <v>18820</v>
      </c>
      <c r="G251" s="69"/>
      <c r="H251" s="118">
        <v>75000</v>
      </c>
      <c r="I251" s="76"/>
      <c r="J251" s="76" t="s">
        <v>1062</v>
      </c>
      <c r="K251" s="130" t="s">
        <v>1063</v>
      </c>
      <c r="L251" s="119" t="s">
        <v>1120</v>
      </c>
      <c r="M251" s="119">
        <v>3160070070</v>
      </c>
      <c r="N251" s="119"/>
      <c r="O251" s="76"/>
      <c r="P251" s="76"/>
      <c r="Q251" s="119"/>
      <c r="R251" s="76"/>
      <c r="S251" s="76"/>
      <c r="T251" s="76"/>
      <c r="U251" s="76"/>
      <c r="V251" s="76"/>
      <c r="W251" s="76"/>
      <c r="X251" s="76"/>
      <c r="Z251" s="639">
        <f t="shared" si="6"/>
        <v>5250.0000000000009</v>
      </c>
      <c r="AA251" s="118">
        <f t="shared" si="7"/>
        <v>80250</v>
      </c>
    </row>
    <row r="252" spans="1:27" s="100" customFormat="1" ht="15.5" x14ac:dyDescent="0.35">
      <c r="A252" s="76"/>
      <c r="B252" s="76"/>
      <c r="C252" s="76"/>
      <c r="D252" s="76"/>
      <c r="E252" s="76"/>
      <c r="F252" s="76" t="s">
        <v>18821</v>
      </c>
      <c r="G252" s="69"/>
      <c r="H252" s="118">
        <v>75000</v>
      </c>
      <c r="I252" s="76"/>
      <c r="J252" s="76" t="s">
        <v>1062</v>
      </c>
      <c r="K252" s="130" t="s">
        <v>1063</v>
      </c>
      <c r="L252" s="119" t="s">
        <v>1120</v>
      </c>
      <c r="M252" s="119">
        <v>3160070075</v>
      </c>
      <c r="N252" s="119"/>
      <c r="O252" s="76"/>
      <c r="P252" s="76"/>
      <c r="Q252" s="119"/>
      <c r="R252" s="76"/>
      <c r="S252" s="76"/>
      <c r="T252" s="76"/>
      <c r="U252" s="76"/>
      <c r="V252" s="76"/>
      <c r="W252" s="76"/>
      <c r="X252" s="76"/>
      <c r="Z252" s="639">
        <f t="shared" si="6"/>
        <v>5250.0000000000009</v>
      </c>
      <c r="AA252" s="118">
        <f t="shared" si="7"/>
        <v>80250</v>
      </c>
    </row>
    <row r="253" spans="1:27" s="100" customFormat="1" ht="15.5" x14ac:dyDescent="0.35">
      <c r="A253" s="76"/>
      <c r="B253" s="76"/>
      <c r="C253" s="76"/>
      <c r="D253" s="76"/>
      <c r="E253" s="76"/>
      <c r="F253" s="76" t="s">
        <v>18822</v>
      </c>
      <c r="G253" s="69"/>
      <c r="H253" s="118">
        <v>75000</v>
      </c>
      <c r="I253" s="76"/>
      <c r="J253" s="76" t="s">
        <v>1062</v>
      </c>
      <c r="K253" s="130" t="s">
        <v>1063</v>
      </c>
      <c r="L253" s="119" t="s">
        <v>4151</v>
      </c>
      <c r="M253" s="119">
        <v>1160080255</v>
      </c>
      <c r="N253" s="119"/>
      <c r="O253" s="76"/>
      <c r="P253" s="76"/>
      <c r="Q253" s="119"/>
      <c r="R253" s="76"/>
      <c r="S253" s="76"/>
      <c r="T253" s="76"/>
      <c r="U253" s="76"/>
      <c r="V253" s="76"/>
      <c r="W253" s="76"/>
      <c r="X253" s="76"/>
      <c r="Z253" s="639">
        <f t="shared" si="6"/>
        <v>5250.0000000000009</v>
      </c>
      <c r="AA253" s="118">
        <f t="shared" si="7"/>
        <v>80250</v>
      </c>
    </row>
    <row r="254" spans="1:27" s="100" customFormat="1" ht="15.5" x14ac:dyDescent="0.35">
      <c r="A254" s="76"/>
      <c r="B254" s="76"/>
      <c r="C254" s="76"/>
      <c r="D254" s="76"/>
      <c r="E254" s="76"/>
      <c r="F254" s="76" t="s">
        <v>18823</v>
      </c>
      <c r="G254" s="69"/>
      <c r="H254" s="118">
        <v>75000</v>
      </c>
      <c r="I254" s="76"/>
      <c r="J254" s="76" t="s">
        <v>1062</v>
      </c>
      <c r="K254" s="130" t="s">
        <v>1063</v>
      </c>
      <c r="L254" s="119" t="s">
        <v>1120</v>
      </c>
      <c r="M254" s="119">
        <v>3160060085</v>
      </c>
      <c r="N254" s="119"/>
      <c r="O254" s="76"/>
      <c r="P254" s="76"/>
      <c r="Q254" s="119"/>
      <c r="R254" s="76"/>
      <c r="S254" s="76"/>
      <c r="T254" s="76"/>
      <c r="U254" s="76"/>
      <c r="V254" s="76"/>
      <c r="W254" s="76"/>
      <c r="X254" s="76"/>
      <c r="Z254" s="639">
        <f t="shared" si="6"/>
        <v>5250.0000000000009</v>
      </c>
      <c r="AA254" s="118">
        <f t="shared" si="7"/>
        <v>80250</v>
      </c>
    </row>
    <row r="255" spans="1:27" s="100" customFormat="1" ht="15.5" x14ac:dyDescent="0.35">
      <c r="A255" s="76"/>
      <c r="B255" s="76"/>
      <c r="C255" s="76"/>
      <c r="D255" s="76"/>
      <c r="E255" s="76"/>
      <c r="F255" s="76" t="s">
        <v>18824</v>
      </c>
      <c r="G255" s="69"/>
      <c r="H255" s="118">
        <v>75000</v>
      </c>
      <c r="I255" s="76"/>
      <c r="J255" s="76" t="s">
        <v>1062</v>
      </c>
      <c r="K255" s="130" t="s">
        <v>1063</v>
      </c>
      <c r="L255" s="119" t="s">
        <v>1120</v>
      </c>
      <c r="M255" s="119">
        <v>3160070068</v>
      </c>
      <c r="N255" s="119"/>
      <c r="O255" s="76"/>
      <c r="P255" s="76"/>
      <c r="Q255" s="119"/>
      <c r="R255" s="76"/>
      <c r="S255" s="76"/>
      <c r="T255" s="76"/>
      <c r="U255" s="76"/>
      <c r="V255" s="76"/>
      <c r="W255" s="76"/>
      <c r="X255" s="76"/>
      <c r="Z255" s="639">
        <f t="shared" si="6"/>
        <v>5250.0000000000009</v>
      </c>
      <c r="AA255" s="118">
        <f t="shared" si="7"/>
        <v>80250</v>
      </c>
    </row>
    <row r="256" spans="1:27" s="100" customFormat="1" ht="15.5" x14ac:dyDescent="0.35">
      <c r="A256" s="76"/>
      <c r="B256" s="76"/>
      <c r="C256" s="76"/>
      <c r="D256" s="76"/>
      <c r="E256" s="76"/>
      <c r="F256" s="76" t="s">
        <v>18825</v>
      </c>
      <c r="G256" s="69"/>
      <c r="H256" s="118">
        <v>75000</v>
      </c>
      <c r="I256" s="76"/>
      <c r="J256" s="76" t="s">
        <v>1062</v>
      </c>
      <c r="K256" s="130" t="s">
        <v>1063</v>
      </c>
      <c r="L256" s="119" t="s">
        <v>1120</v>
      </c>
      <c r="M256" s="119">
        <v>3160070067</v>
      </c>
      <c r="N256" s="119"/>
      <c r="O256" s="76"/>
      <c r="P256" s="76"/>
      <c r="Q256" s="119"/>
      <c r="R256" s="76"/>
      <c r="S256" s="76"/>
      <c r="T256" s="76"/>
      <c r="U256" s="76"/>
      <c r="V256" s="76"/>
      <c r="W256" s="76"/>
      <c r="X256" s="76"/>
      <c r="Z256" s="639">
        <f t="shared" si="6"/>
        <v>5250.0000000000009</v>
      </c>
      <c r="AA256" s="118">
        <f t="shared" si="7"/>
        <v>80250</v>
      </c>
    </row>
    <row r="257" spans="1:27" s="100" customFormat="1" ht="15.5" x14ac:dyDescent="0.35">
      <c r="A257" s="76"/>
      <c r="B257" s="76"/>
      <c r="C257" s="76"/>
      <c r="D257" s="76"/>
      <c r="E257" s="76"/>
      <c r="F257" s="76" t="s">
        <v>18826</v>
      </c>
      <c r="G257" s="69"/>
      <c r="H257" s="118">
        <v>75000</v>
      </c>
      <c r="I257" s="76"/>
      <c r="J257" s="76" t="s">
        <v>1062</v>
      </c>
      <c r="K257" s="130" t="s">
        <v>1063</v>
      </c>
      <c r="L257" s="119" t="s">
        <v>1120</v>
      </c>
      <c r="M257" s="119">
        <v>3160070082</v>
      </c>
      <c r="N257" s="119"/>
      <c r="O257" s="76"/>
      <c r="P257" s="76"/>
      <c r="Q257" s="119"/>
      <c r="R257" s="76"/>
      <c r="S257" s="76"/>
      <c r="T257" s="76"/>
      <c r="U257" s="76"/>
      <c r="V257" s="76"/>
      <c r="W257" s="76"/>
      <c r="X257" s="76"/>
      <c r="Z257" s="639">
        <f t="shared" si="6"/>
        <v>5250.0000000000009</v>
      </c>
      <c r="AA257" s="118">
        <f t="shared" si="7"/>
        <v>80250</v>
      </c>
    </row>
    <row r="258" spans="1:27" s="100" customFormat="1" ht="15.5" x14ac:dyDescent="0.35">
      <c r="A258" s="76"/>
      <c r="B258" s="76"/>
      <c r="C258" s="76"/>
      <c r="D258" s="76"/>
      <c r="E258" s="76"/>
      <c r="F258" s="76" t="s">
        <v>18827</v>
      </c>
      <c r="G258" s="69"/>
      <c r="H258" s="118">
        <v>75000</v>
      </c>
      <c r="I258" s="76"/>
      <c r="J258" s="76" t="s">
        <v>1062</v>
      </c>
      <c r="K258" s="130" t="s">
        <v>1063</v>
      </c>
      <c r="L258" s="119" t="s">
        <v>1120</v>
      </c>
      <c r="M258" s="119">
        <v>3160060100</v>
      </c>
      <c r="N258" s="119"/>
      <c r="O258" s="76"/>
      <c r="P258" s="76"/>
      <c r="Q258" s="119"/>
      <c r="R258" s="76"/>
      <c r="S258" s="76"/>
      <c r="T258" s="76"/>
      <c r="U258" s="76"/>
      <c r="V258" s="76"/>
      <c r="W258" s="76"/>
      <c r="X258" s="76"/>
      <c r="Z258" s="639">
        <f t="shared" si="6"/>
        <v>5250.0000000000009</v>
      </c>
      <c r="AA258" s="118">
        <f t="shared" si="7"/>
        <v>80250</v>
      </c>
    </row>
    <row r="259" spans="1:27" s="100" customFormat="1" ht="15.5" x14ac:dyDescent="0.35">
      <c r="A259" s="76"/>
      <c r="B259" s="76"/>
      <c r="C259" s="76"/>
      <c r="D259" s="76"/>
      <c r="E259" s="76"/>
      <c r="F259" s="76" t="s">
        <v>18828</v>
      </c>
      <c r="G259" s="69"/>
      <c r="H259" s="118">
        <v>75000</v>
      </c>
      <c r="I259" s="76"/>
      <c r="J259" s="76" t="s">
        <v>1062</v>
      </c>
      <c r="K259" s="130" t="s">
        <v>1063</v>
      </c>
      <c r="L259" s="119" t="s">
        <v>1120</v>
      </c>
      <c r="M259" s="119">
        <v>3160070079</v>
      </c>
      <c r="N259" s="119"/>
      <c r="O259" s="76"/>
      <c r="P259" s="76"/>
      <c r="Q259" s="119"/>
      <c r="R259" s="76"/>
      <c r="S259" s="76"/>
      <c r="T259" s="76"/>
      <c r="U259" s="76"/>
      <c r="V259" s="76"/>
      <c r="W259" s="76"/>
      <c r="X259" s="76"/>
      <c r="Z259" s="639">
        <f t="shared" si="6"/>
        <v>5250.0000000000009</v>
      </c>
      <c r="AA259" s="118">
        <f t="shared" si="7"/>
        <v>80250</v>
      </c>
    </row>
    <row r="260" spans="1:27" s="100" customFormat="1" ht="15.5" x14ac:dyDescent="0.35">
      <c r="A260" s="76"/>
      <c r="B260" s="76"/>
      <c r="C260" s="76"/>
      <c r="D260" s="76"/>
      <c r="E260" s="76"/>
      <c r="F260" s="76" t="s">
        <v>18829</v>
      </c>
      <c r="G260" s="69"/>
      <c r="H260" s="118">
        <v>75000</v>
      </c>
      <c r="I260" s="76"/>
      <c r="J260" s="76" t="s">
        <v>1062</v>
      </c>
      <c r="K260" s="130" t="s">
        <v>1063</v>
      </c>
      <c r="L260" s="119" t="s">
        <v>1120</v>
      </c>
      <c r="M260" s="119">
        <v>3160060099</v>
      </c>
      <c r="N260" s="119"/>
      <c r="O260" s="76"/>
      <c r="P260" s="76"/>
      <c r="Q260" s="119"/>
      <c r="R260" s="76"/>
      <c r="S260" s="76"/>
      <c r="T260" s="76"/>
      <c r="U260" s="76"/>
      <c r="V260" s="76"/>
      <c r="W260" s="76"/>
      <c r="X260" s="76"/>
      <c r="Z260" s="639">
        <f t="shared" si="6"/>
        <v>5250.0000000000009</v>
      </c>
      <c r="AA260" s="118">
        <f t="shared" si="7"/>
        <v>80250</v>
      </c>
    </row>
    <row r="261" spans="1:27" s="100" customFormat="1" ht="15.5" x14ac:dyDescent="0.35">
      <c r="A261" s="76"/>
      <c r="B261" s="76"/>
      <c r="C261" s="76"/>
      <c r="D261" s="76"/>
      <c r="E261" s="76"/>
      <c r="F261" s="76" t="s">
        <v>18830</v>
      </c>
      <c r="G261" s="69"/>
      <c r="H261" s="118">
        <v>75000</v>
      </c>
      <c r="I261" s="76"/>
      <c r="J261" s="76" t="s">
        <v>1062</v>
      </c>
      <c r="K261" s="130" t="s">
        <v>1063</v>
      </c>
      <c r="L261" s="119" t="s">
        <v>1120</v>
      </c>
      <c r="M261" s="119">
        <v>3160060092</v>
      </c>
      <c r="N261" s="119"/>
      <c r="O261" s="76"/>
      <c r="P261" s="76"/>
      <c r="Q261" s="119"/>
      <c r="R261" s="76"/>
      <c r="S261" s="76"/>
      <c r="T261" s="76"/>
      <c r="U261" s="76"/>
      <c r="V261" s="76"/>
      <c r="W261" s="76"/>
      <c r="X261" s="76"/>
      <c r="Z261" s="639">
        <f t="shared" si="6"/>
        <v>5250.0000000000009</v>
      </c>
      <c r="AA261" s="118">
        <f t="shared" si="7"/>
        <v>80250</v>
      </c>
    </row>
    <row r="262" spans="1:27" s="100" customFormat="1" ht="15.5" x14ac:dyDescent="0.35">
      <c r="A262" s="76"/>
      <c r="B262" s="76"/>
      <c r="C262" s="76"/>
      <c r="D262" s="76"/>
      <c r="E262" s="76"/>
      <c r="F262" s="76" t="s">
        <v>18831</v>
      </c>
      <c r="G262" s="69"/>
      <c r="H262" s="118">
        <v>75000</v>
      </c>
      <c r="I262" s="76"/>
      <c r="J262" s="76" t="s">
        <v>1062</v>
      </c>
      <c r="K262" s="130" t="s">
        <v>1063</v>
      </c>
      <c r="L262" s="119" t="s">
        <v>1120</v>
      </c>
      <c r="M262" s="119">
        <v>3160060104</v>
      </c>
      <c r="N262" s="119"/>
      <c r="O262" s="76"/>
      <c r="P262" s="76"/>
      <c r="Q262" s="119"/>
      <c r="R262" s="76"/>
      <c r="S262" s="76"/>
      <c r="T262" s="76"/>
      <c r="U262" s="76"/>
      <c r="V262" s="76"/>
      <c r="W262" s="76"/>
      <c r="X262" s="76"/>
      <c r="Z262" s="639">
        <f t="shared" ref="Z262:Z325" si="8">H262*Z$4</f>
        <v>5250.0000000000009</v>
      </c>
      <c r="AA262" s="118">
        <f t="shared" ref="AA262:AA325" si="9">H262+Z262</f>
        <v>80250</v>
      </c>
    </row>
    <row r="263" spans="1:27" s="100" customFormat="1" ht="15.5" x14ac:dyDescent="0.35">
      <c r="A263" s="76"/>
      <c r="B263" s="76"/>
      <c r="C263" s="76"/>
      <c r="D263" s="76"/>
      <c r="E263" s="76"/>
      <c r="F263" s="76" t="s">
        <v>18832</v>
      </c>
      <c r="G263" s="69"/>
      <c r="H263" s="118">
        <v>75000</v>
      </c>
      <c r="I263" s="76"/>
      <c r="J263" s="76" t="s">
        <v>1062</v>
      </c>
      <c r="K263" s="130" t="s">
        <v>1063</v>
      </c>
      <c r="L263" s="119" t="s">
        <v>1120</v>
      </c>
      <c r="M263" s="119">
        <v>3160060101</v>
      </c>
      <c r="N263" s="119"/>
      <c r="O263" s="76"/>
      <c r="P263" s="76"/>
      <c r="Q263" s="119"/>
      <c r="R263" s="76"/>
      <c r="S263" s="76"/>
      <c r="T263" s="76"/>
      <c r="U263" s="76"/>
      <c r="V263" s="76"/>
      <c r="W263" s="76"/>
      <c r="X263" s="76"/>
      <c r="Z263" s="639">
        <f t="shared" si="8"/>
        <v>5250.0000000000009</v>
      </c>
      <c r="AA263" s="118">
        <f t="shared" si="9"/>
        <v>80250</v>
      </c>
    </row>
    <row r="264" spans="1:27" s="100" customFormat="1" ht="15.5" x14ac:dyDescent="0.35">
      <c r="A264" s="76"/>
      <c r="B264" s="76"/>
      <c r="C264" s="76"/>
      <c r="D264" s="76"/>
      <c r="E264" s="76"/>
      <c r="F264" s="76" t="s">
        <v>18833</v>
      </c>
      <c r="G264" s="69"/>
      <c r="H264" s="118">
        <v>75000</v>
      </c>
      <c r="I264" s="76"/>
      <c r="J264" s="76" t="s">
        <v>1062</v>
      </c>
      <c r="K264" s="130" t="s">
        <v>1063</v>
      </c>
      <c r="L264" s="119" t="s">
        <v>1120</v>
      </c>
      <c r="M264" s="119">
        <v>3160060084</v>
      </c>
      <c r="N264" s="119"/>
      <c r="O264" s="76"/>
      <c r="P264" s="76"/>
      <c r="Q264" s="119"/>
      <c r="R264" s="76"/>
      <c r="S264" s="76"/>
      <c r="T264" s="76"/>
      <c r="U264" s="76"/>
      <c r="V264" s="76"/>
      <c r="W264" s="76"/>
      <c r="X264" s="76"/>
      <c r="Z264" s="639">
        <f t="shared" si="8"/>
        <v>5250.0000000000009</v>
      </c>
      <c r="AA264" s="118">
        <f t="shared" si="9"/>
        <v>80250</v>
      </c>
    </row>
    <row r="265" spans="1:27" s="100" customFormat="1" ht="15.5" x14ac:dyDescent="0.35">
      <c r="A265" s="76"/>
      <c r="B265" s="76"/>
      <c r="C265" s="76"/>
      <c r="D265" s="76"/>
      <c r="E265" s="76"/>
      <c r="F265" s="76" t="s">
        <v>18834</v>
      </c>
      <c r="G265" s="69"/>
      <c r="H265" s="118">
        <v>75000</v>
      </c>
      <c r="I265" s="76"/>
      <c r="J265" s="76" t="s">
        <v>1062</v>
      </c>
      <c r="K265" s="130" t="s">
        <v>1063</v>
      </c>
      <c r="L265" s="119" t="s">
        <v>1120</v>
      </c>
      <c r="M265" s="119">
        <v>3160070072</v>
      </c>
      <c r="N265" s="119"/>
      <c r="O265" s="76"/>
      <c r="P265" s="76"/>
      <c r="Q265" s="119"/>
      <c r="R265" s="76"/>
      <c r="S265" s="76"/>
      <c r="T265" s="76"/>
      <c r="U265" s="76"/>
      <c r="V265" s="76"/>
      <c r="W265" s="76"/>
      <c r="X265" s="76"/>
      <c r="Z265" s="639">
        <f t="shared" si="8"/>
        <v>5250.0000000000009</v>
      </c>
      <c r="AA265" s="118">
        <f t="shared" si="9"/>
        <v>80250</v>
      </c>
    </row>
    <row r="266" spans="1:27" s="100" customFormat="1" ht="15.5" x14ac:dyDescent="0.35">
      <c r="A266" s="76"/>
      <c r="B266" s="76"/>
      <c r="C266" s="76"/>
      <c r="D266" s="76"/>
      <c r="E266" s="76"/>
      <c r="F266" s="76" t="s">
        <v>18835</v>
      </c>
      <c r="G266" s="69"/>
      <c r="H266" s="118">
        <v>75000</v>
      </c>
      <c r="I266" s="76"/>
      <c r="J266" s="76" t="s">
        <v>1062</v>
      </c>
      <c r="K266" s="130" t="s">
        <v>1063</v>
      </c>
      <c r="L266" s="119" t="s">
        <v>1120</v>
      </c>
      <c r="M266" s="119">
        <v>3160060094</v>
      </c>
      <c r="N266" s="119"/>
      <c r="O266" s="76"/>
      <c r="P266" s="76"/>
      <c r="Q266" s="119"/>
      <c r="R266" s="76"/>
      <c r="S266" s="76"/>
      <c r="T266" s="76"/>
      <c r="U266" s="76"/>
      <c r="V266" s="76"/>
      <c r="W266" s="76"/>
      <c r="X266" s="76"/>
      <c r="Z266" s="639">
        <f t="shared" si="8"/>
        <v>5250.0000000000009</v>
      </c>
      <c r="AA266" s="118">
        <f t="shared" si="9"/>
        <v>80250</v>
      </c>
    </row>
    <row r="267" spans="1:27" s="100" customFormat="1" ht="15.5" x14ac:dyDescent="0.35">
      <c r="A267" s="76"/>
      <c r="B267" s="76"/>
      <c r="C267" s="76"/>
      <c r="D267" s="76"/>
      <c r="E267" s="76"/>
      <c r="F267" s="76" t="s">
        <v>18836</v>
      </c>
      <c r="G267" s="69"/>
      <c r="H267" s="118">
        <v>75000</v>
      </c>
      <c r="I267" s="76"/>
      <c r="J267" s="76" t="s">
        <v>1062</v>
      </c>
      <c r="K267" s="130" t="s">
        <v>1063</v>
      </c>
      <c r="L267" s="119" t="s">
        <v>1120</v>
      </c>
      <c r="M267" s="119">
        <v>3160070071</v>
      </c>
      <c r="N267" s="119"/>
      <c r="O267" s="76"/>
      <c r="P267" s="76"/>
      <c r="Q267" s="119"/>
      <c r="R267" s="76"/>
      <c r="S267" s="76"/>
      <c r="T267" s="76"/>
      <c r="U267" s="76"/>
      <c r="V267" s="76"/>
      <c r="W267" s="76"/>
      <c r="X267" s="76"/>
      <c r="Z267" s="639">
        <f t="shared" si="8"/>
        <v>5250.0000000000009</v>
      </c>
      <c r="AA267" s="118">
        <f t="shared" si="9"/>
        <v>80250</v>
      </c>
    </row>
    <row r="268" spans="1:27" s="100" customFormat="1" ht="15.5" x14ac:dyDescent="0.35">
      <c r="A268" s="76"/>
      <c r="B268" s="76"/>
      <c r="C268" s="76"/>
      <c r="D268" s="76"/>
      <c r="E268" s="76"/>
      <c r="F268" s="76" t="s">
        <v>18837</v>
      </c>
      <c r="G268" s="69"/>
      <c r="H268" s="118">
        <v>75000</v>
      </c>
      <c r="I268" s="76"/>
      <c r="J268" s="76" t="s">
        <v>1062</v>
      </c>
      <c r="K268" s="130" t="s">
        <v>1063</v>
      </c>
      <c r="L268" s="119" t="s">
        <v>1120</v>
      </c>
      <c r="M268" s="119">
        <v>3160070073</v>
      </c>
      <c r="N268" s="119"/>
      <c r="O268" s="76"/>
      <c r="P268" s="76"/>
      <c r="Q268" s="119"/>
      <c r="R268" s="76"/>
      <c r="S268" s="76"/>
      <c r="T268" s="76"/>
      <c r="U268" s="76"/>
      <c r="V268" s="76"/>
      <c r="W268" s="76"/>
      <c r="X268" s="76"/>
      <c r="Z268" s="639">
        <f t="shared" si="8"/>
        <v>5250.0000000000009</v>
      </c>
      <c r="AA268" s="118">
        <f t="shared" si="9"/>
        <v>80250</v>
      </c>
    </row>
    <row r="269" spans="1:27" s="100" customFormat="1" ht="15.5" x14ac:dyDescent="0.35">
      <c r="A269" s="76"/>
      <c r="B269" s="76"/>
      <c r="C269" s="76"/>
      <c r="D269" s="76"/>
      <c r="E269" s="76"/>
      <c r="F269" s="76" t="s">
        <v>18838</v>
      </c>
      <c r="G269" s="69"/>
      <c r="H269" s="118">
        <v>75000</v>
      </c>
      <c r="I269" s="76"/>
      <c r="J269" s="76" t="s">
        <v>1062</v>
      </c>
      <c r="K269" s="130" t="s">
        <v>1063</v>
      </c>
      <c r="L269" s="119" t="s">
        <v>1120</v>
      </c>
      <c r="M269" s="119">
        <v>3160070062</v>
      </c>
      <c r="N269" s="119"/>
      <c r="O269" s="76"/>
      <c r="P269" s="76"/>
      <c r="Q269" s="119"/>
      <c r="R269" s="76"/>
      <c r="S269" s="76"/>
      <c r="T269" s="76"/>
      <c r="U269" s="76"/>
      <c r="V269" s="76"/>
      <c r="W269" s="76"/>
      <c r="X269" s="76"/>
      <c r="Z269" s="639">
        <f t="shared" si="8"/>
        <v>5250.0000000000009</v>
      </c>
      <c r="AA269" s="118">
        <f t="shared" si="9"/>
        <v>80250</v>
      </c>
    </row>
    <row r="270" spans="1:27" s="100" customFormat="1" ht="15.5" x14ac:dyDescent="0.35">
      <c r="A270" s="76"/>
      <c r="B270" s="76"/>
      <c r="C270" s="76"/>
      <c r="D270" s="76"/>
      <c r="E270" s="76"/>
      <c r="F270" s="76" t="s">
        <v>18839</v>
      </c>
      <c r="G270" s="69"/>
      <c r="H270" s="118">
        <v>75000</v>
      </c>
      <c r="I270" s="76"/>
      <c r="J270" s="76" t="s">
        <v>1062</v>
      </c>
      <c r="K270" s="130" t="s">
        <v>1063</v>
      </c>
      <c r="L270" s="119" t="s">
        <v>1120</v>
      </c>
      <c r="M270" s="119">
        <v>3160070066</v>
      </c>
      <c r="N270" s="119"/>
      <c r="O270" s="76"/>
      <c r="P270" s="76"/>
      <c r="Q270" s="119"/>
      <c r="R270" s="76"/>
      <c r="S270" s="76"/>
      <c r="T270" s="76"/>
      <c r="U270" s="76"/>
      <c r="V270" s="76"/>
      <c r="W270" s="76"/>
      <c r="X270" s="76"/>
      <c r="Z270" s="639">
        <f t="shared" si="8"/>
        <v>5250.0000000000009</v>
      </c>
      <c r="AA270" s="118">
        <f t="shared" si="9"/>
        <v>80250</v>
      </c>
    </row>
    <row r="271" spans="1:27" s="100" customFormat="1" ht="15.5" x14ac:dyDescent="0.35">
      <c r="A271" s="76"/>
      <c r="B271" s="76"/>
      <c r="C271" s="76"/>
      <c r="D271" s="76"/>
      <c r="E271" s="76"/>
      <c r="F271" s="76" t="s">
        <v>18840</v>
      </c>
      <c r="G271" s="69"/>
      <c r="H271" s="118">
        <v>75000</v>
      </c>
      <c r="I271" s="76"/>
      <c r="J271" s="76" t="s">
        <v>1062</v>
      </c>
      <c r="K271" s="130" t="s">
        <v>1063</v>
      </c>
      <c r="L271" s="119" t="s">
        <v>1064</v>
      </c>
      <c r="M271" s="119">
        <v>3160070186</v>
      </c>
      <c r="N271" s="119"/>
      <c r="O271" s="76"/>
      <c r="P271" s="76"/>
      <c r="Q271" s="119"/>
      <c r="R271" s="76"/>
      <c r="S271" s="76"/>
      <c r="T271" s="76"/>
      <c r="U271" s="76"/>
      <c r="V271" s="76"/>
      <c r="W271" s="76"/>
      <c r="X271" s="76"/>
      <c r="Z271" s="639">
        <f t="shared" si="8"/>
        <v>5250.0000000000009</v>
      </c>
      <c r="AA271" s="118">
        <f t="shared" si="9"/>
        <v>80250</v>
      </c>
    </row>
    <row r="272" spans="1:27" s="100" customFormat="1" ht="15.5" x14ac:dyDescent="0.35">
      <c r="A272" s="76"/>
      <c r="B272" s="76"/>
      <c r="C272" s="76"/>
      <c r="D272" s="76"/>
      <c r="E272" s="76"/>
      <c r="F272" s="76" t="s">
        <v>18841</v>
      </c>
      <c r="G272" s="69"/>
      <c r="H272" s="118">
        <v>75000</v>
      </c>
      <c r="I272" s="76"/>
      <c r="J272" s="76" t="s">
        <v>1062</v>
      </c>
      <c r="K272" s="130" t="s">
        <v>1063</v>
      </c>
      <c r="L272" s="119" t="s">
        <v>1120</v>
      </c>
      <c r="M272" s="119">
        <v>3160070078</v>
      </c>
      <c r="N272" s="119"/>
      <c r="O272" s="76"/>
      <c r="P272" s="76"/>
      <c r="Q272" s="119"/>
      <c r="R272" s="76"/>
      <c r="S272" s="76"/>
      <c r="T272" s="76"/>
      <c r="U272" s="76"/>
      <c r="V272" s="76"/>
      <c r="W272" s="76"/>
      <c r="X272" s="76"/>
      <c r="Z272" s="639">
        <f t="shared" si="8"/>
        <v>5250.0000000000009</v>
      </c>
      <c r="AA272" s="118">
        <f t="shared" si="9"/>
        <v>80250</v>
      </c>
    </row>
    <row r="273" spans="1:27" s="100" customFormat="1" ht="15.5" x14ac:dyDescent="0.35">
      <c r="A273" s="76"/>
      <c r="B273" s="76"/>
      <c r="C273" s="76"/>
      <c r="D273" s="76"/>
      <c r="E273" s="76"/>
      <c r="F273" s="76" t="s">
        <v>18842</v>
      </c>
      <c r="G273" s="69"/>
      <c r="H273" s="118">
        <v>75000</v>
      </c>
      <c r="I273" s="76"/>
      <c r="J273" s="76" t="s">
        <v>1062</v>
      </c>
      <c r="K273" s="130" t="s">
        <v>1063</v>
      </c>
      <c r="L273" s="119" t="s">
        <v>1120</v>
      </c>
      <c r="M273" s="119">
        <v>3160070064</v>
      </c>
      <c r="N273" s="119"/>
      <c r="O273" s="76"/>
      <c r="P273" s="76"/>
      <c r="Q273" s="119"/>
      <c r="R273" s="76"/>
      <c r="S273" s="76"/>
      <c r="T273" s="76"/>
      <c r="U273" s="76"/>
      <c r="V273" s="76"/>
      <c r="W273" s="76"/>
      <c r="X273" s="76"/>
      <c r="Z273" s="639">
        <f t="shared" si="8"/>
        <v>5250.0000000000009</v>
      </c>
      <c r="AA273" s="118">
        <f t="shared" si="9"/>
        <v>80250</v>
      </c>
    </row>
    <row r="274" spans="1:27" s="100" customFormat="1" ht="15.5" x14ac:dyDescent="0.35">
      <c r="A274" s="76"/>
      <c r="B274" s="76"/>
      <c r="C274" s="76"/>
      <c r="D274" s="76"/>
      <c r="E274" s="76"/>
      <c r="F274" s="76" t="s">
        <v>18843</v>
      </c>
      <c r="G274" s="69"/>
      <c r="H274" s="118">
        <v>75000</v>
      </c>
      <c r="I274" s="76"/>
      <c r="J274" s="76" t="s">
        <v>1062</v>
      </c>
      <c r="K274" s="130" t="s">
        <v>1063</v>
      </c>
      <c r="L274" s="119" t="s">
        <v>1120</v>
      </c>
      <c r="M274" s="119">
        <v>3160070065</v>
      </c>
      <c r="N274" s="119"/>
      <c r="O274" s="76"/>
      <c r="P274" s="76"/>
      <c r="Q274" s="119"/>
      <c r="R274" s="76"/>
      <c r="S274" s="76"/>
      <c r="T274" s="76"/>
      <c r="U274" s="76"/>
      <c r="V274" s="76"/>
      <c r="W274" s="76"/>
      <c r="X274" s="76"/>
      <c r="Z274" s="639">
        <f t="shared" si="8"/>
        <v>5250.0000000000009</v>
      </c>
      <c r="AA274" s="118">
        <f t="shared" si="9"/>
        <v>80250</v>
      </c>
    </row>
    <row r="275" spans="1:27" s="100" customFormat="1" ht="15.5" x14ac:dyDescent="0.35">
      <c r="A275" s="76"/>
      <c r="B275" s="76"/>
      <c r="C275" s="76"/>
      <c r="D275" s="76"/>
      <c r="E275" s="76"/>
      <c r="F275" s="76" t="s">
        <v>18844</v>
      </c>
      <c r="G275" s="69"/>
      <c r="H275" s="118">
        <v>75000</v>
      </c>
      <c r="I275" s="76"/>
      <c r="J275" s="76" t="s">
        <v>1062</v>
      </c>
      <c r="K275" s="130" t="s">
        <v>1063</v>
      </c>
      <c r="L275" s="119" t="s">
        <v>4151</v>
      </c>
      <c r="M275" s="119">
        <v>1160080256</v>
      </c>
      <c r="N275" s="119"/>
      <c r="O275" s="76"/>
      <c r="P275" s="76"/>
      <c r="Q275" s="119"/>
      <c r="R275" s="76"/>
      <c r="S275" s="76"/>
      <c r="T275" s="76"/>
      <c r="U275" s="76"/>
      <c r="V275" s="76"/>
      <c r="W275" s="76"/>
      <c r="X275" s="76"/>
      <c r="Z275" s="639">
        <f t="shared" si="8"/>
        <v>5250.0000000000009</v>
      </c>
      <c r="AA275" s="118">
        <f t="shared" si="9"/>
        <v>80250</v>
      </c>
    </row>
    <row r="276" spans="1:27" s="100" customFormat="1" ht="15.5" x14ac:dyDescent="0.35">
      <c r="A276" s="76"/>
      <c r="B276" s="76"/>
      <c r="C276" s="76"/>
      <c r="D276" s="76"/>
      <c r="E276" s="76"/>
      <c r="F276" s="76" t="s">
        <v>18845</v>
      </c>
      <c r="G276" s="69"/>
      <c r="H276" s="118">
        <v>75000</v>
      </c>
      <c r="I276" s="76"/>
      <c r="J276" s="76" t="s">
        <v>1062</v>
      </c>
      <c r="K276" s="130" t="s">
        <v>1063</v>
      </c>
      <c r="L276" s="119" t="s">
        <v>1120</v>
      </c>
      <c r="M276" s="119">
        <v>3160060098</v>
      </c>
      <c r="N276" s="119"/>
      <c r="O276" s="76"/>
      <c r="P276" s="76"/>
      <c r="Q276" s="119"/>
      <c r="R276" s="76"/>
      <c r="S276" s="76"/>
      <c r="T276" s="76"/>
      <c r="U276" s="76"/>
      <c r="V276" s="76"/>
      <c r="W276" s="76"/>
      <c r="X276" s="76"/>
      <c r="Z276" s="639">
        <f t="shared" si="8"/>
        <v>5250.0000000000009</v>
      </c>
      <c r="AA276" s="118">
        <f t="shared" si="9"/>
        <v>80250</v>
      </c>
    </row>
    <row r="277" spans="1:27" s="100" customFormat="1" ht="15.5" x14ac:dyDescent="0.35">
      <c r="A277" s="76"/>
      <c r="B277" s="76"/>
      <c r="C277" s="76"/>
      <c r="D277" s="76"/>
      <c r="E277" s="76"/>
      <c r="F277" s="76" t="s">
        <v>18846</v>
      </c>
      <c r="G277" s="69"/>
      <c r="H277" s="118">
        <v>75000</v>
      </c>
      <c r="I277" s="76"/>
      <c r="J277" s="76" t="s">
        <v>1062</v>
      </c>
      <c r="K277" s="130" t="s">
        <v>1063</v>
      </c>
      <c r="L277" s="119" t="s">
        <v>1120</v>
      </c>
      <c r="M277" s="119">
        <v>3160060096</v>
      </c>
      <c r="N277" s="119"/>
      <c r="O277" s="76"/>
      <c r="P277" s="76"/>
      <c r="Q277" s="119"/>
      <c r="R277" s="76"/>
      <c r="S277" s="76"/>
      <c r="T277" s="76"/>
      <c r="U277" s="76"/>
      <c r="V277" s="76"/>
      <c r="W277" s="76"/>
      <c r="X277" s="76"/>
      <c r="Z277" s="639">
        <f t="shared" si="8"/>
        <v>5250.0000000000009</v>
      </c>
      <c r="AA277" s="118">
        <f t="shared" si="9"/>
        <v>80250</v>
      </c>
    </row>
    <row r="278" spans="1:27" s="100" customFormat="1" ht="15.5" x14ac:dyDescent="0.35">
      <c r="A278" s="76"/>
      <c r="B278" s="76"/>
      <c r="C278" s="76"/>
      <c r="D278" s="76"/>
      <c r="E278" s="76"/>
      <c r="F278" s="76" t="s">
        <v>18847</v>
      </c>
      <c r="G278" s="69"/>
      <c r="H278" s="118">
        <v>75000</v>
      </c>
      <c r="I278" s="76"/>
      <c r="J278" s="76" t="s">
        <v>1062</v>
      </c>
      <c r="K278" s="130" t="s">
        <v>1063</v>
      </c>
      <c r="L278" s="119" t="s">
        <v>1120</v>
      </c>
      <c r="M278" s="119">
        <v>3160060106</v>
      </c>
      <c r="N278" s="119"/>
      <c r="O278" s="76"/>
      <c r="P278" s="76"/>
      <c r="Q278" s="119"/>
      <c r="R278" s="76"/>
      <c r="S278" s="76"/>
      <c r="T278" s="76"/>
      <c r="U278" s="76"/>
      <c r="V278" s="76"/>
      <c r="W278" s="76"/>
      <c r="X278" s="76"/>
      <c r="Z278" s="639">
        <f t="shared" si="8"/>
        <v>5250.0000000000009</v>
      </c>
      <c r="AA278" s="118">
        <f t="shared" si="9"/>
        <v>80250</v>
      </c>
    </row>
    <row r="279" spans="1:27" s="100" customFormat="1" ht="15.5" x14ac:dyDescent="0.35">
      <c r="A279" s="76"/>
      <c r="B279" s="76"/>
      <c r="C279" s="76"/>
      <c r="D279" s="76"/>
      <c r="E279" s="76"/>
      <c r="F279" s="76" t="s">
        <v>18848</v>
      </c>
      <c r="G279" s="69"/>
      <c r="H279" s="118">
        <v>75000</v>
      </c>
      <c r="I279" s="76"/>
      <c r="J279" s="76" t="s">
        <v>1062</v>
      </c>
      <c r="K279" s="130" t="s">
        <v>1063</v>
      </c>
      <c r="L279" s="119" t="s">
        <v>1120</v>
      </c>
      <c r="M279" s="119">
        <v>3160070061</v>
      </c>
      <c r="N279" s="119"/>
      <c r="O279" s="76"/>
      <c r="P279" s="76"/>
      <c r="Q279" s="119"/>
      <c r="R279" s="76"/>
      <c r="S279" s="76"/>
      <c r="T279" s="76"/>
      <c r="U279" s="76"/>
      <c r="V279" s="76"/>
      <c r="W279" s="76"/>
      <c r="X279" s="76"/>
      <c r="Z279" s="639">
        <f t="shared" si="8"/>
        <v>5250.0000000000009</v>
      </c>
      <c r="AA279" s="118">
        <f t="shared" si="9"/>
        <v>80250</v>
      </c>
    </row>
    <row r="280" spans="1:27" s="100" customFormat="1" ht="15.5" x14ac:dyDescent="0.35">
      <c r="A280" s="76"/>
      <c r="B280" s="76"/>
      <c r="C280" s="76"/>
      <c r="D280" s="76"/>
      <c r="E280" s="76"/>
      <c r="F280" s="76" t="s">
        <v>18849</v>
      </c>
      <c r="G280" s="69"/>
      <c r="H280" s="118">
        <v>75000</v>
      </c>
      <c r="I280" s="76"/>
      <c r="J280" s="76" t="s">
        <v>1062</v>
      </c>
      <c r="K280" s="130" t="s">
        <v>1063</v>
      </c>
      <c r="L280" s="119" t="s">
        <v>1120</v>
      </c>
      <c r="M280" s="119">
        <v>3160070081</v>
      </c>
      <c r="N280" s="119"/>
      <c r="O280" s="76"/>
      <c r="P280" s="76"/>
      <c r="Q280" s="119"/>
      <c r="R280" s="76"/>
      <c r="S280" s="76"/>
      <c r="T280" s="76"/>
      <c r="U280" s="76"/>
      <c r="V280" s="76"/>
      <c r="W280" s="76"/>
      <c r="X280" s="76"/>
      <c r="Z280" s="639">
        <f t="shared" si="8"/>
        <v>5250.0000000000009</v>
      </c>
      <c r="AA280" s="118">
        <f t="shared" si="9"/>
        <v>80250</v>
      </c>
    </row>
    <row r="281" spans="1:27" s="100" customFormat="1" ht="15.5" x14ac:dyDescent="0.35">
      <c r="A281" s="76"/>
      <c r="B281" s="76"/>
      <c r="C281" s="76"/>
      <c r="D281" s="76"/>
      <c r="E281" s="76"/>
      <c r="F281" s="76" t="s">
        <v>18850</v>
      </c>
      <c r="G281" s="69"/>
      <c r="H281" s="118">
        <v>75000</v>
      </c>
      <c r="I281" s="76"/>
      <c r="J281" s="76" t="s">
        <v>1062</v>
      </c>
      <c r="K281" s="130" t="s">
        <v>1063</v>
      </c>
      <c r="L281" s="119" t="s">
        <v>1120</v>
      </c>
      <c r="M281" s="119">
        <v>3160060107</v>
      </c>
      <c r="N281" s="119"/>
      <c r="O281" s="76"/>
      <c r="P281" s="76"/>
      <c r="Q281" s="119"/>
      <c r="R281" s="76"/>
      <c r="S281" s="76"/>
      <c r="T281" s="76"/>
      <c r="U281" s="76"/>
      <c r="V281" s="76"/>
      <c r="W281" s="76"/>
      <c r="X281" s="76"/>
      <c r="Z281" s="639">
        <f t="shared" si="8"/>
        <v>5250.0000000000009</v>
      </c>
      <c r="AA281" s="118">
        <f t="shared" si="9"/>
        <v>80250</v>
      </c>
    </row>
    <row r="282" spans="1:27" s="100" customFormat="1" ht="15.5" x14ac:dyDescent="0.35">
      <c r="A282" s="76"/>
      <c r="B282" s="76"/>
      <c r="C282" s="76"/>
      <c r="D282" s="76"/>
      <c r="E282" s="76"/>
      <c r="F282" s="76" t="s">
        <v>18851</v>
      </c>
      <c r="G282" s="69"/>
      <c r="H282" s="118">
        <v>75000</v>
      </c>
      <c r="I282" s="76"/>
      <c r="J282" s="76" t="s">
        <v>18852</v>
      </c>
      <c r="K282" s="130" t="s">
        <v>1063</v>
      </c>
      <c r="L282" s="119" t="s">
        <v>18853</v>
      </c>
      <c r="M282" s="119" t="s">
        <v>18854</v>
      </c>
      <c r="N282" s="119"/>
      <c r="O282" s="76"/>
      <c r="P282" s="76"/>
      <c r="Q282" s="119"/>
      <c r="R282" s="76"/>
      <c r="S282" s="76"/>
      <c r="T282" s="76"/>
      <c r="U282" s="76"/>
      <c r="V282" s="76"/>
      <c r="W282" s="76"/>
      <c r="X282" s="76"/>
      <c r="Z282" s="639">
        <f t="shared" si="8"/>
        <v>5250.0000000000009</v>
      </c>
      <c r="AA282" s="118">
        <f t="shared" si="9"/>
        <v>80250</v>
      </c>
    </row>
    <row r="283" spans="1:27" s="100" customFormat="1" ht="15.5" x14ac:dyDescent="0.35">
      <c r="A283" s="76"/>
      <c r="B283" s="76"/>
      <c r="C283" s="76"/>
      <c r="D283" s="76"/>
      <c r="E283" s="76"/>
      <c r="F283" s="76" t="s">
        <v>18855</v>
      </c>
      <c r="G283" s="69"/>
      <c r="H283" s="118">
        <v>75000</v>
      </c>
      <c r="I283" s="76"/>
      <c r="J283" s="76" t="s">
        <v>1062</v>
      </c>
      <c r="K283" s="130" t="s">
        <v>1063</v>
      </c>
      <c r="L283" s="119" t="s">
        <v>1120</v>
      </c>
      <c r="M283" s="119">
        <v>3160070080</v>
      </c>
      <c r="N283" s="119"/>
      <c r="O283" s="76"/>
      <c r="P283" s="76"/>
      <c r="Q283" s="119"/>
      <c r="R283" s="76"/>
      <c r="S283" s="76"/>
      <c r="T283" s="76"/>
      <c r="U283" s="76"/>
      <c r="V283" s="76"/>
      <c r="W283" s="76"/>
      <c r="X283" s="76"/>
      <c r="Z283" s="639">
        <f t="shared" si="8"/>
        <v>5250.0000000000009</v>
      </c>
      <c r="AA283" s="118">
        <f t="shared" si="9"/>
        <v>80250</v>
      </c>
    </row>
    <row r="284" spans="1:27" s="100" customFormat="1" ht="15.5" x14ac:dyDescent="0.35">
      <c r="A284" s="76"/>
      <c r="B284" s="76"/>
      <c r="C284" s="76"/>
      <c r="D284" s="76"/>
      <c r="E284" s="76"/>
      <c r="F284" s="76" t="s">
        <v>18856</v>
      </c>
      <c r="G284" s="69"/>
      <c r="H284" s="118">
        <v>75000</v>
      </c>
      <c r="I284" s="76"/>
      <c r="J284" s="76" t="s">
        <v>1062</v>
      </c>
      <c r="K284" s="130" t="s">
        <v>1063</v>
      </c>
      <c r="L284" s="119" t="s">
        <v>1120</v>
      </c>
      <c r="M284" s="119">
        <v>3160060095</v>
      </c>
      <c r="N284" s="119"/>
      <c r="O284" s="76"/>
      <c r="P284" s="76"/>
      <c r="Q284" s="119"/>
      <c r="R284" s="76"/>
      <c r="S284" s="76"/>
      <c r="T284" s="76"/>
      <c r="U284" s="76"/>
      <c r="V284" s="76"/>
      <c r="W284" s="76"/>
      <c r="X284" s="76"/>
      <c r="Z284" s="639">
        <f t="shared" si="8"/>
        <v>5250.0000000000009</v>
      </c>
      <c r="AA284" s="118">
        <f t="shared" si="9"/>
        <v>80250</v>
      </c>
    </row>
    <row r="285" spans="1:27" s="100" customFormat="1" ht="15.5" x14ac:dyDescent="0.35">
      <c r="A285" s="76"/>
      <c r="B285" s="76"/>
      <c r="C285" s="76"/>
      <c r="D285" s="76"/>
      <c r="E285" s="76"/>
      <c r="F285" s="76" t="s">
        <v>18857</v>
      </c>
      <c r="G285" s="69"/>
      <c r="H285" s="118">
        <v>75000</v>
      </c>
      <c r="I285" s="76"/>
      <c r="J285" s="76" t="s">
        <v>1062</v>
      </c>
      <c r="K285" s="130" t="s">
        <v>1063</v>
      </c>
      <c r="L285" s="119" t="s">
        <v>1120</v>
      </c>
      <c r="M285" s="119">
        <v>3160060109</v>
      </c>
      <c r="N285" s="119"/>
      <c r="O285" s="76"/>
      <c r="P285" s="76"/>
      <c r="Q285" s="119"/>
      <c r="R285" s="76"/>
      <c r="S285" s="76"/>
      <c r="T285" s="76"/>
      <c r="U285" s="76"/>
      <c r="V285" s="76"/>
      <c r="W285" s="76"/>
      <c r="X285" s="76"/>
      <c r="Z285" s="639">
        <f t="shared" si="8"/>
        <v>5250.0000000000009</v>
      </c>
      <c r="AA285" s="118">
        <f t="shared" si="9"/>
        <v>80250</v>
      </c>
    </row>
    <row r="286" spans="1:27" s="100" customFormat="1" ht="15.5" x14ac:dyDescent="0.35">
      <c r="A286" s="76"/>
      <c r="B286" s="76"/>
      <c r="C286" s="76"/>
      <c r="D286" s="76"/>
      <c r="E286" s="76"/>
      <c r="F286" s="76" t="s">
        <v>18858</v>
      </c>
      <c r="G286" s="69"/>
      <c r="H286" s="118">
        <v>75000</v>
      </c>
      <c r="I286" s="76"/>
      <c r="J286" s="76" t="s">
        <v>1062</v>
      </c>
      <c r="K286" s="130" t="s">
        <v>1063</v>
      </c>
      <c r="L286" s="119" t="s">
        <v>1120</v>
      </c>
      <c r="M286" s="119">
        <v>3160070060</v>
      </c>
      <c r="N286" s="119"/>
      <c r="O286" s="76"/>
      <c r="P286" s="76"/>
      <c r="Q286" s="119"/>
      <c r="R286" s="76"/>
      <c r="S286" s="76"/>
      <c r="T286" s="76"/>
      <c r="U286" s="76"/>
      <c r="V286" s="76"/>
      <c r="W286" s="76"/>
      <c r="X286" s="76"/>
      <c r="Z286" s="639">
        <f t="shared" si="8"/>
        <v>5250.0000000000009</v>
      </c>
      <c r="AA286" s="118">
        <f t="shared" si="9"/>
        <v>80250</v>
      </c>
    </row>
    <row r="287" spans="1:27" s="100" customFormat="1" ht="15.5" x14ac:dyDescent="0.35">
      <c r="A287" s="76"/>
      <c r="B287" s="76"/>
      <c r="C287" s="76"/>
      <c r="D287" s="76"/>
      <c r="E287" s="76"/>
      <c r="F287" s="76" t="s">
        <v>18859</v>
      </c>
      <c r="G287" s="69"/>
      <c r="H287" s="118">
        <v>75000</v>
      </c>
      <c r="I287" s="76"/>
      <c r="J287" s="76" t="s">
        <v>1062</v>
      </c>
      <c r="K287" s="130" t="s">
        <v>1063</v>
      </c>
      <c r="L287" s="119" t="s">
        <v>1120</v>
      </c>
      <c r="M287" s="119">
        <v>3160060089</v>
      </c>
      <c r="N287" s="119"/>
      <c r="O287" s="76"/>
      <c r="P287" s="76"/>
      <c r="Q287" s="119"/>
      <c r="R287" s="76"/>
      <c r="S287" s="76"/>
      <c r="T287" s="76"/>
      <c r="U287" s="76"/>
      <c r="V287" s="76"/>
      <c r="W287" s="76"/>
      <c r="X287" s="76"/>
      <c r="Z287" s="639">
        <f t="shared" si="8"/>
        <v>5250.0000000000009</v>
      </c>
      <c r="AA287" s="118">
        <f t="shared" si="9"/>
        <v>80250</v>
      </c>
    </row>
    <row r="288" spans="1:27" s="100" customFormat="1" ht="15.5" x14ac:dyDescent="0.35">
      <c r="A288" s="76"/>
      <c r="B288" s="76"/>
      <c r="C288" s="76"/>
      <c r="D288" s="76"/>
      <c r="E288" s="76"/>
      <c r="F288" s="76" t="s">
        <v>18860</v>
      </c>
      <c r="G288" s="69"/>
      <c r="H288" s="118">
        <v>75000</v>
      </c>
      <c r="I288" s="76"/>
      <c r="J288" s="76" t="s">
        <v>1062</v>
      </c>
      <c r="K288" s="130" t="s">
        <v>1063</v>
      </c>
      <c r="L288" s="119" t="s">
        <v>1120</v>
      </c>
      <c r="M288" s="119">
        <v>3160060102</v>
      </c>
      <c r="N288" s="119"/>
      <c r="O288" s="76"/>
      <c r="P288" s="76"/>
      <c r="Q288" s="119"/>
      <c r="R288" s="76"/>
      <c r="S288" s="76"/>
      <c r="T288" s="76"/>
      <c r="U288" s="76"/>
      <c r="V288" s="76"/>
      <c r="W288" s="76"/>
      <c r="X288" s="76"/>
      <c r="Z288" s="639">
        <f t="shared" si="8"/>
        <v>5250.0000000000009</v>
      </c>
      <c r="AA288" s="118">
        <f t="shared" si="9"/>
        <v>80250</v>
      </c>
    </row>
    <row r="289" spans="1:27" s="100" customFormat="1" ht="15.5" x14ac:dyDescent="0.35">
      <c r="A289" s="76"/>
      <c r="B289" s="76"/>
      <c r="C289" s="76"/>
      <c r="D289" s="76"/>
      <c r="E289" s="76"/>
      <c r="F289" s="76" t="s">
        <v>18861</v>
      </c>
      <c r="G289" s="69"/>
      <c r="H289" s="118">
        <v>75000</v>
      </c>
      <c r="I289" s="76"/>
      <c r="J289" s="76" t="s">
        <v>1062</v>
      </c>
      <c r="K289" s="130" t="s">
        <v>1063</v>
      </c>
      <c r="L289" s="119" t="s">
        <v>1120</v>
      </c>
      <c r="M289" s="119">
        <v>3160060087</v>
      </c>
      <c r="N289" s="119"/>
      <c r="O289" s="76"/>
      <c r="P289" s="76"/>
      <c r="Q289" s="119"/>
      <c r="R289" s="76"/>
      <c r="S289" s="76"/>
      <c r="T289" s="76"/>
      <c r="U289" s="76"/>
      <c r="V289" s="76"/>
      <c r="W289" s="76"/>
      <c r="X289" s="76"/>
      <c r="Z289" s="639">
        <f t="shared" si="8"/>
        <v>5250.0000000000009</v>
      </c>
      <c r="AA289" s="118">
        <f t="shared" si="9"/>
        <v>80250</v>
      </c>
    </row>
    <row r="290" spans="1:27" s="100" customFormat="1" ht="15.5" x14ac:dyDescent="0.35">
      <c r="A290" s="76"/>
      <c r="B290" s="76"/>
      <c r="C290" s="76"/>
      <c r="D290" s="76"/>
      <c r="E290" s="76"/>
      <c r="F290" s="76" t="s">
        <v>18862</v>
      </c>
      <c r="G290" s="69"/>
      <c r="H290" s="118">
        <v>75000</v>
      </c>
      <c r="I290" s="76"/>
      <c r="J290" s="76" t="s">
        <v>1062</v>
      </c>
      <c r="K290" s="130" t="s">
        <v>1063</v>
      </c>
      <c r="L290" s="119" t="s">
        <v>1120</v>
      </c>
      <c r="M290" s="119">
        <v>3160070074</v>
      </c>
      <c r="N290" s="119"/>
      <c r="O290" s="76"/>
      <c r="P290" s="76"/>
      <c r="Q290" s="119"/>
      <c r="R290" s="76"/>
      <c r="S290" s="76"/>
      <c r="T290" s="76"/>
      <c r="U290" s="76"/>
      <c r="V290" s="76"/>
      <c r="W290" s="76"/>
      <c r="X290" s="76"/>
      <c r="Z290" s="639">
        <f t="shared" si="8"/>
        <v>5250.0000000000009</v>
      </c>
      <c r="AA290" s="118">
        <f t="shared" si="9"/>
        <v>80250</v>
      </c>
    </row>
    <row r="291" spans="1:27" s="100" customFormat="1" ht="15.5" x14ac:dyDescent="0.35">
      <c r="A291" s="76"/>
      <c r="B291" s="76"/>
      <c r="C291" s="76"/>
      <c r="D291" s="76"/>
      <c r="E291" s="76"/>
      <c r="F291" s="76" t="s">
        <v>18863</v>
      </c>
      <c r="G291" s="69"/>
      <c r="H291" s="118">
        <v>75000</v>
      </c>
      <c r="I291" s="76"/>
      <c r="J291" s="76" t="s">
        <v>1062</v>
      </c>
      <c r="K291" s="130" t="s">
        <v>1063</v>
      </c>
      <c r="L291" s="119" t="s">
        <v>1064</v>
      </c>
      <c r="M291" s="119">
        <v>3160070187</v>
      </c>
      <c r="N291" s="119"/>
      <c r="O291" s="76"/>
      <c r="P291" s="76"/>
      <c r="Q291" s="119"/>
      <c r="R291" s="76"/>
      <c r="S291" s="76"/>
      <c r="T291" s="76"/>
      <c r="U291" s="76"/>
      <c r="V291" s="76"/>
      <c r="W291" s="76"/>
      <c r="X291" s="76"/>
      <c r="Z291" s="639">
        <f t="shared" si="8"/>
        <v>5250.0000000000009</v>
      </c>
      <c r="AA291" s="118">
        <f t="shared" si="9"/>
        <v>80250</v>
      </c>
    </row>
    <row r="292" spans="1:27" s="100" customFormat="1" ht="15.5" x14ac:dyDescent="0.35">
      <c r="A292" s="76"/>
      <c r="B292" s="76"/>
      <c r="C292" s="76"/>
      <c r="D292" s="76"/>
      <c r="E292" s="76"/>
      <c r="F292" s="76" t="s">
        <v>18864</v>
      </c>
      <c r="G292" s="69"/>
      <c r="H292" s="118">
        <v>75000</v>
      </c>
      <c r="I292" s="76"/>
      <c r="J292" s="76" t="s">
        <v>1062</v>
      </c>
      <c r="K292" s="130" t="s">
        <v>1063</v>
      </c>
      <c r="L292" s="119" t="s">
        <v>3278</v>
      </c>
      <c r="M292" s="119">
        <v>1161771128</v>
      </c>
      <c r="N292" s="119"/>
      <c r="O292" s="76"/>
      <c r="P292" s="76"/>
      <c r="Q292" s="119"/>
      <c r="R292" s="76"/>
      <c r="S292" s="76"/>
      <c r="T292" s="76"/>
      <c r="U292" s="76"/>
      <c r="V292" s="76"/>
      <c r="W292" s="76"/>
      <c r="X292" s="76"/>
      <c r="Z292" s="639">
        <f t="shared" si="8"/>
        <v>5250.0000000000009</v>
      </c>
      <c r="AA292" s="118">
        <f t="shared" si="9"/>
        <v>80250</v>
      </c>
    </row>
    <row r="293" spans="1:27" s="100" customFormat="1" ht="15.5" x14ac:dyDescent="0.35">
      <c r="A293" s="76"/>
      <c r="B293" s="76"/>
      <c r="C293" s="76"/>
      <c r="D293" s="76"/>
      <c r="E293" s="76"/>
      <c r="F293" s="76" t="s">
        <v>18865</v>
      </c>
      <c r="G293" s="69"/>
      <c r="H293" s="118">
        <v>75000</v>
      </c>
      <c r="I293" s="76"/>
      <c r="J293" s="76" t="s">
        <v>1062</v>
      </c>
      <c r="K293" s="130" t="s">
        <v>1063</v>
      </c>
      <c r="L293" s="119" t="s">
        <v>1074</v>
      </c>
      <c r="M293" s="119">
        <v>1161742120</v>
      </c>
      <c r="N293" s="119"/>
      <c r="O293" s="76"/>
      <c r="P293" s="76"/>
      <c r="Q293" s="119"/>
      <c r="R293" s="76"/>
      <c r="S293" s="76"/>
      <c r="T293" s="76"/>
      <c r="U293" s="76"/>
      <c r="V293" s="76"/>
      <c r="W293" s="76"/>
      <c r="X293" s="76"/>
      <c r="Z293" s="639">
        <f t="shared" si="8"/>
        <v>5250.0000000000009</v>
      </c>
      <c r="AA293" s="118">
        <f t="shared" si="9"/>
        <v>80250</v>
      </c>
    </row>
    <row r="294" spans="1:27" s="100" customFormat="1" ht="15.5" x14ac:dyDescent="0.35">
      <c r="A294" s="76"/>
      <c r="B294" s="76"/>
      <c r="C294" s="76"/>
      <c r="D294" s="76"/>
      <c r="E294" s="76"/>
      <c r="F294" s="76" t="s">
        <v>18866</v>
      </c>
      <c r="G294" s="69"/>
      <c r="H294" s="118">
        <v>75000</v>
      </c>
      <c r="I294" s="76"/>
      <c r="J294" s="76" t="s">
        <v>933</v>
      </c>
      <c r="K294" s="130" t="s">
        <v>1063</v>
      </c>
      <c r="L294" s="119" t="s">
        <v>18867</v>
      </c>
      <c r="M294" s="119">
        <v>1600892</v>
      </c>
      <c r="N294" s="119"/>
      <c r="O294" s="76"/>
      <c r="P294" s="76"/>
      <c r="Q294" s="119"/>
      <c r="R294" s="76"/>
      <c r="S294" s="76"/>
      <c r="T294" s="76"/>
      <c r="U294" s="76"/>
      <c r="V294" s="76"/>
      <c r="W294" s="76"/>
      <c r="X294" s="76"/>
      <c r="Z294" s="639">
        <f t="shared" si="8"/>
        <v>5250.0000000000009</v>
      </c>
      <c r="AA294" s="118">
        <f t="shared" si="9"/>
        <v>80250</v>
      </c>
    </row>
    <row r="295" spans="1:27" s="100" customFormat="1" ht="15.5" x14ac:dyDescent="0.35">
      <c r="A295" s="76"/>
      <c r="B295" s="76"/>
      <c r="C295" s="76"/>
      <c r="D295" s="76"/>
      <c r="E295" s="76"/>
      <c r="F295" s="76" t="s">
        <v>18868</v>
      </c>
      <c r="G295" s="69"/>
      <c r="H295" s="118">
        <v>75000</v>
      </c>
      <c r="I295" s="76"/>
      <c r="J295" s="76" t="s">
        <v>933</v>
      </c>
      <c r="K295" s="130" t="s">
        <v>1063</v>
      </c>
      <c r="L295" s="119" t="s">
        <v>18867</v>
      </c>
      <c r="M295" s="119">
        <v>1600891</v>
      </c>
      <c r="N295" s="119"/>
      <c r="O295" s="76"/>
      <c r="P295" s="76"/>
      <c r="Q295" s="119"/>
      <c r="R295" s="76"/>
      <c r="S295" s="76"/>
      <c r="T295" s="76"/>
      <c r="U295" s="76"/>
      <c r="V295" s="76"/>
      <c r="W295" s="76"/>
      <c r="X295" s="76"/>
      <c r="Z295" s="639">
        <f t="shared" si="8"/>
        <v>5250.0000000000009</v>
      </c>
      <c r="AA295" s="118">
        <f t="shared" si="9"/>
        <v>80250</v>
      </c>
    </row>
    <row r="296" spans="1:27" s="100" customFormat="1" ht="15.5" x14ac:dyDescent="0.35">
      <c r="A296" s="76"/>
      <c r="B296" s="76"/>
      <c r="C296" s="76"/>
      <c r="D296" s="76"/>
      <c r="E296" s="76"/>
      <c r="F296" s="76" t="s">
        <v>18869</v>
      </c>
      <c r="G296" s="69"/>
      <c r="H296" s="118">
        <v>75000</v>
      </c>
      <c r="I296" s="76"/>
      <c r="J296" s="76" t="s">
        <v>1062</v>
      </c>
      <c r="K296" s="130" t="s">
        <v>1063</v>
      </c>
      <c r="L296" s="119" t="s">
        <v>4108</v>
      </c>
      <c r="M296" s="119">
        <v>1161742147</v>
      </c>
      <c r="N296" s="119"/>
      <c r="O296" s="76"/>
      <c r="P296" s="76"/>
      <c r="Q296" s="119"/>
      <c r="R296" s="76"/>
      <c r="S296" s="76"/>
      <c r="T296" s="76"/>
      <c r="U296" s="76"/>
      <c r="V296" s="76"/>
      <c r="W296" s="76"/>
      <c r="X296" s="76"/>
      <c r="Z296" s="639">
        <f t="shared" si="8"/>
        <v>5250.0000000000009</v>
      </c>
      <c r="AA296" s="118">
        <f t="shared" si="9"/>
        <v>80250</v>
      </c>
    </row>
    <row r="297" spans="1:27" s="100" customFormat="1" ht="15.5" x14ac:dyDescent="0.35">
      <c r="A297" s="76"/>
      <c r="B297" s="76"/>
      <c r="C297" s="76"/>
      <c r="D297" s="76"/>
      <c r="E297" s="76"/>
      <c r="F297" s="76" t="s">
        <v>18870</v>
      </c>
      <c r="G297" s="69"/>
      <c r="H297" s="118">
        <v>75000</v>
      </c>
      <c r="I297" s="76"/>
      <c r="J297" s="76" t="s">
        <v>1062</v>
      </c>
      <c r="K297" s="130" t="s">
        <v>1063</v>
      </c>
      <c r="L297" s="119" t="s">
        <v>1074</v>
      </c>
      <c r="M297" s="119">
        <v>1161742127</v>
      </c>
      <c r="N297" s="119"/>
      <c r="O297" s="76"/>
      <c r="P297" s="76"/>
      <c r="Q297" s="119"/>
      <c r="R297" s="76"/>
      <c r="S297" s="76"/>
      <c r="T297" s="76"/>
      <c r="U297" s="76"/>
      <c r="V297" s="76"/>
      <c r="W297" s="76"/>
      <c r="X297" s="76"/>
      <c r="Z297" s="639">
        <f t="shared" si="8"/>
        <v>5250.0000000000009</v>
      </c>
      <c r="AA297" s="118">
        <f t="shared" si="9"/>
        <v>80250</v>
      </c>
    </row>
    <row r="298" spans="1:27" s="100" customFormat="1" ht="15.5" x14ac:dyDescent="0.35">
      <c r="A298" s="76"/>
      <c r="B298" s="76"/>
      <c r="C298" s="76"/>
      <c r="D298" s="76"/>
      <c r="E298" s="76"/>
      <c r="F298" s="76" t="s">
        <v>18871</v>
      </c>
      <c r="G298" s="69"/>
      <c r="H298" s="118">
        <v>75000</v>
      </c>
      <c r="I298" s="76"/>
      <c r="J298" s="76" t="s">
        <v>933</v>
      </c>
      <c r="K298" s="130" t="s">
        <v>1063</v>
      </c>
      <c r="L298" s="119" t="s">
        <v>18867</v>
      </c>
      <c r="M298" s="119">
        <v>1600881</v>
      </c>
      <c r="N298" s="119"/>
      <c r="O298" s="76"/>
      <c r="P298" s="76"/>
      <c r="Q298" s="119"/>
      <c r="R298" s="76"/>
      <c r="S298" s="76"/>
      <c r="T298" s="76"/>
      <c r="U298" s="76"/>
      <c r="V298" s="76"/>
      <c r="W298" s="76"/>
      <c r="X298" s="76"/>
      <c r="Z298" s="639">
        <f t="shared" si="8"/>
        <v>5250.0000000000009</v>
      </c>
      <c r="AA298" s="118">
        <f t="shared" si="9"/>
        <v>80250</v>
      </c>
    </row>
    <row r="299" spans="1:27" s="100" customFormat="1" ht="15.5" x14ac:dyDescent="0.35">
      <c r="A299" s="76"/>
      <c r="B299" s="76"/>
      <c r="C299" s="76"/>
      <c r="D299" s="76"/>
      <c r="E299" s="76"/>
      <c r="F299" s="76" t="s">
        <v>18872</v>
      </c>
      <c r="G299" s="69"/>
      <c r="H299" s="118">
        <v>75000</v>
      </c>
      <c r="I299" s="76"/>
      <c r="J299" s="76" t="s">
        <v>933</v>
      </c>
      <c r="K299" s="130" t="s">
        <v>1063</v>
      </c>
      <c r="L299" s="119" t="s">
        <v>18867</v>
      </c>
      <c r="M299" s="119">
        <v>1600885</v>
      </c>
      <c r="N299" s="119"/>
      <c r="O299" s="76"/>
      <c r="P299" s="76"/>
      <c r="Q299" s="119"/>
      <c r="R299" s="76"/>
      <c r="S299" s="76"/>
      <c r="T299" s="76"/>
      <c r="U299" s="76"/>
      <c r="V299" s="76"/>
      <c r="W299" s="76"/>
      <c r="X299" s="76"/>
      <c r="Z299" s="639">
        <f t="shared" si="8"/>
        <v>5250.0000000000009</v>
      </c>
      <c r="AA299" s="118">
        <f t="shared" si="9"/>
        <v>80250</v>
      </c>
    </row>
    <row r="300" spans="1:27" s="100" customFormat="1" ht="15.5" x14ac:dyDescent="0.35">
      <c r="A300" s="76"/>
      <c r="B300" s="76"/>
      <c r="C300" s="76"/>
      <c r="D300" s="76"/>
      <c r="E300" s="76"/>
      <c r="F300" s="76" t="s">
        <v>18873</v>
      </c>
      <c r="G300" s="69"/>
      <c r="H300" s="118">
        <v>75000</v>
      </c>
      <c r="I300" s="76"/>
      <c r="J300" s="76" t="s">
        <v>5411</v>
      </c>
      <c r="K300" s="130" t="s">
        <v>1063</v>
      </c>
      <c r="L300" s="119" t="s">
        <v>3270</v>
      </c>
      <c r="M300" s="119" t="s">
        <v>18874</v>
      </c>
      <c r="N300" s="119"/>
      <c r="O300" s="76"/>
      <c r="P300" s="76"/>
      <c r="Q300" s="119"/>
      <c r="R300" s="76"/>
      <c r="S300" s="76"/>
      <c r="T300" s="76"/>
      <c r="U300" s="76"/>
      <c r="V300" s="76"/>
      <c r="W300" s="76"/>
      <c r="X300" s="76"/>
      <c r="Z300" s="639">
        <f t="shared" si="8"/>
        <v>5250.0000000000009</v>
      </c>
      <c r="AA300" s="118">
        <f t="shared" si="9"/>
        <v>80250</v>
      </c>
    </row>
    <row r="301" spans="1:27" s="100" customFormat="1" ht="15.5" x14ac:dyDescent="0.35">
      <c r="A301" s="76"/>
      <c r="B301" s="76"/>
      <c r="C301" s="76"/>
      <c r="D301" s="76"/>
      <c r="E301" s="76"/>
      <c r="F301" s="76" t="s">
        <v>18875</v>
      </c>
      <c r="G301" s="69"/>
      <c r="H301" s="118">
        <v>75000</v>
      </c>
      <c r="I301" s="76"/>
      <c r="J301" s="76" t="s">
        <v>1062</v>
      </c>
      <c r="K301" s="130" t="s">
        <v>1063</v>
      </c>
      <c r="L301" s="119" t="s">
        <v>1656</v>
      </c>
      <c r="M301" s="119">
        <v>1660080135</v>
      </c>
      <c r="N301" s="119"/>
      <c r="O301" s="76"/>
      <c r="P301" s="76"/>
      <c r="Q301" s="119"/>
      <c r="R301" s="76"/>
      <c r="S301" s="76"/>
      <c r="T301" s="76"/>
      <c r="U301" s="76"/>
      <c r="V301" s="76"/>
      <c r="W301" s="76"/>
      <c r="X301" s="76"/>
      <c r="Z301" s="639">
        <f t="shared" si="8"/>
        <v>5250.0000000000009</v>
      </c>
      <c r="AA301" s="118">
        <f t="shared" si="9"/>
        <v>80250</v>
      </c>
    </row>
    <row r="302" spans="1:27" s="100" customFormat="1" ht="15.5" x14ac:dyDescent="0.35">
      <c r="A302" s="76"/>
      <c r="B302" s="76"/>
      <c r="C302" s="76"/>
      <c r="D302" s="76"/>
      <c r="E302" s="76"/>
      <c r="F302" s="76" t="s">
        <v>18876</v>
      </c>
      <c r="G302" s="69"/>
      <c r="H302" s="118">
        <v>75000</v>
      </c>
      <c r="I302" s="76"/>
      <c r="J302" s="76" t="s">
        <v>1062</v>
      </c>
      <c r="K302" s="130" t="s">
        <v>1063</v>
      </c>
      <c r="L302" s="119" t="s">
        <v>1064</v>
      </c>
      <c r="M302" s="119">
        <v>3160070184</v>
      </c>
      <c r="N302" s="119"/>
      <c r="O302" s="76"/>
      <c r="P302" s="76"/>
      <c r="Q302" s="119"/>
      <c r="R302" s="76"/>
      <c r="S302" s="76"/>
      <c r="T302" s="76"/>
      <c r="U302" s="76"/>
      <c r="V302" s="76"/>
      <c r="W302" s="76"/>
      <c r="X302" s="76"/>
      <c r="Z302" s="639">
        <f t="shared" si="8"/>
        <v>5250.0000000000009</v>
      </c>
      <c r="AA302" s="118">
        <f t="shared" si="9"/>
        <v>80250</v>
      </c>
    </row>
    <row r="303" spans="1:27" s="100" customFormat="1" ht="15.5" x14ac:dyDescent="0.35">
      <c r="A303" s="76"/>
      <c r="B303" s="76"/>
      <c r="C303" s="76"/>
      <c r="D303" s="76"/>
      <c r="E303" s="76"/>
      <c r="F303" s="76" t="s">
        <v>18877</v>
      </c>
      <c r="G303" s="69"/>
      <c r="H303" s="118">
        <v>75000</v>
      </c>
      <c r="I303" s="76"/>
      <c r="J303" s="76" t="s">
        <v>1062</v>
      </c>
      <c r="K303" s="130" t="s">
        <v>1063</v>
      </c>
      <c r="L303" s="119" t="s">
        <v>1074</v>
      </c>
      <c r="M303" s="119">
        <v>1161742121</v>
      </c>
      <c r="N303" s="119"/>
      <c r="O303" s="76"/>
      <c r="P303" s="76"/>
      <c r="Q303" s="119"/>
      <c r="R303" s="76"/>
      <c r="S303" s="76"/>
      <c r="T303" s="76"/>
      <c r="U303" s="76"/>
      <c r="V303" s="76"/>
      <c r="W303" s="76"/>
      <c r="X303" s="76"/>
      <c r="Z303" s="639">
        <f t="shared" si="8"/>
        <v>5250.0000000000009</v>
      </c>
      <c r="AA303" s="118">
        <f t="shared" si="9"/>
        <v>80250</v>
      </c>
    </row>
    <row r="304" spans="1:27" s="100" customFormat="1" ht="15.5" x14ac:dyDescent="0.35">
      <c r="A304" s="76"/>
      <c r="B304" s="76"/>
      <c r="C304" s="76"/>
      <c r="D304" s="76"/>
      <c r="E304" s="76"/>
      <c r="F304" s="76" t="s">
        <v>18878</v>
      </c>
      <c r="G304" s="69"/>
      <c r="H304" s="118">
        <v>75000</v>
      </c>
      <c r="I304" s="76"/>
      <c r="J304" s="76" t="s">
        <v>933</v>
      </c>
      <c r="K304" s="130" t="s">
        <v>1063</v>
      </c>
      <c r="L304" s="119" t="s">
        <v>18867</v>
      </c>
      <c r="M304" s="119">
        <v>1600886</v>
      </c>
      <c r="N304" s="119"/>
      <c r="O304" s="76"/>
      <c r="P304" s="76"/>
      <c r="Q304" s="119"/>
      <c r="R304" s="76"/>
      <c r="S304" s="76"/>
      <c r="T304" s="76"/>
      <c r="U304" s="76"/>
      <c r="V304" s="76"/>
      <c r="W304" s="76"/>
      <c r="X304" s="76"/>
      <c r="Z304" s="639">
        <f t="shared" si="8"/>
        <v>5250.0000000000009</v>
      </c>
      <c r="AA304" s="118">
        <f t="shared" si="9"/>
        <v>80250</v>
      </c>
    </row>
    <row r="305" spans="1:27" s="100" customFormat="1" ht="15.5" x14ac:dyDescent="0.35">
      <c r="A305" s="76"/>
      <c r="B305" s="76"/>
      <c r="C305" s="76"/>
      <c r="D305" s="76"/>
      <c r="E305" s="76"/>
      <c r="F305" s="76" t="s">
        <v>18879</v>
      </c>
      <c r="G305" s="69"/>
      <c r="H305" s="118">
        <v>75000</v>
      </c>
      <c r="I305" s="76"/>
      <c r="J305" s="76" t="s">
        <v>933</v>
      </c>
      <c r="K305" s="130" t="s">
        <v>1063</v>
      </c>
      <c r="L305" s="119" t="s">
        <v>18867</v>
      </c>
      <c r="M305" s="119">
        <v>1600888</v>
      </c>
      <c r="N305" s="119"/>
      <c r="O305" s="76"/>
      <c r="P305" s="76"/>
      <c r="Q305" s="119"/>
      <c r="R305" s="76"/>
      <c r="S305" s="76"/>
      <c r="T305" s="76"/>
      <c r="U305" s="76"/>
      <c r="V305" s="76"/>
      <c r="W305" s="76"/>
      <c r="X305" s="76"/>
      <c r="Z305" s="639">
        <f t="shared" si="8"/>
        <v>5250.0000000000009</v>
      </c>
      <c r="AA305" s="118">
        <f t="shared" si="9"/>
        <v>80250</v>
      </c>
    </row>
    <row r="306" spans="1:27" s="100" customFormat="1" ht="15.5" x14ac:dyDescent="0.35">
      <c r="A306" s="76"/>
      <c r="B306" s="76"/>
      <c r="C306" s="76"/>
      <c r="D306" s="76"/>
      <c r="E306" s="76"/>
      <c r="F306" s="76" t="s">
        <v>18880</v>
      </c>
      <c r="G306" s="69"/>
      <c r="H306" s="118">
        <v>75000</v>
      </c>
      <c r="I306" s="76"/>
      <c r="J306" s="76" t="s">
        <v>1062</v>
      </c>
      <c r="K306" s="130" t="s">
        <v>1063</v>
      </c>
      <c r="L306" s="119" t="s">
        <v>5022</v>
      </c>
      <c r="M306" s="119">
        <v>1161742077</v>
      </c>
      <c r="N306" s="119"/>
      <c r="O306" s="76"/>
      <c r="P306" s="76"/>
      <c r="Q306" s="119"/>
      <c r="R306" s="76"/>
      <c r="S306" s="76"/>
      <c r="T306" s="76"/>
      <c r="U306" s="76"/>
      <c r="V306" s="76"/>
      <c r="W306" s="76"/>
      <c r="X306" s="76"/>
      <c r="Z306" s="639">
        <f t="shared" si="8"/>
        <v>5250.0000000000009</v>
      </c>
      <c r="AA306" s="118">
        <f t="shared" si="9"/>
        <v>80250</v>
      </c>
    </row>
    <row r="307" spans="1:27" s="100" customFormat="1" ht="15.5" x14ac:dyDescent="0.35">
      <c r="A307" s="76"/>
      <c r="B307" s="76"/>
      <c r="C307" s="76"/>
      <c r="D307" s="76"/>
      <c r="E307" s="76"/>
      <c r="F307" s="76" t="s">
        <v>18881</v>
      </c>
      <c r="G307" s="69"/>
      <c r="H307" s="118">
        <v>75000</v>
      </c>
      <c r="I307" s="76"/>
      <c r="J307" s="76" t="s">
        <v>1062</v>
      </c>
      <c r="K307" s="130" t="s">
        <v>1063</v>
      </c>
      <c r="L307" s="119" t="s">
        <v>1074</v>
      </c>
      <c r="M307" s="119">
        <v>1161742118</v>
      </c>
      <c r="N307" s="119"/>
      <c r="O307" s="76"/>
      <c r="P307" s="76"/>
      <c r="Q307" s="119"/>
      <c r="R307" s="76"/>
      <c r="S307" s="76"/>
      <c r="T307" s="76"/>
      <c r="U307" s="76"/>
      <c r="V307" s="76"/>
      <c r="W307" s="76"/>
      <c r="X307" s="76"/>
      <c r="Z307" s="639">
        <f t="shared" si="8"/>
        <v>5250.0000000000009</v>
      </c>
      <c r="AA307" s="118">
        <f t="shared" si="9"/>
        <v>80250</v>
      </c>
    </row>
    <row r="308" spans="1:27" s="100" customFormat="1" ht="15.5" x14ac:dyDescent="0.35">
      <c r="A308" s="76"/>
      <c r="B308" s="76"/>
      <c r="C308" s="76"/>
      <c r="D308" s="76"/>
      <c r="E308" s="76"/>
      <c r="F308" s="76" t="s">
        <v>18882</v>
      </c>
      <c r="G308" s="69"/>
      <c r="H308" s="118">
        <v>75000</v>
      </c>
      <c r="I308" s="76"/>
      <c r="J308" s="76" t="s">
        <v>933</v>
      </c>
      <c r="K308" s="130" t="s">
        <v>1063</v>
      </c>
      <c r="L308" s="119" t="s">
        <v>18867</v>
      </c>
      <c r="M308" s="119">
        <v>1600890</v>
      </c>
      <c r="N308" s="119"/>
      <c r="O308" s="76"/>
      <c r="P308" s="76"/>
      <c r="Q308" s="119"/>
      <c r="R308" s="76"/>
      <c r="S308" s="76"/>
      <c r="T308" s="76"/>
      <c r="U308" s="76"/>
      <c r="V308" s="76"/>
      <c r="W308" s="76"/>
      <c r="X308" s="76"/>
      <c r="Z308" s="639">
        <f t="shared" si="8"/>
        <v>5250.0000000000009</v>
      </c>
      <c r="AA308" s="118">
        <f t="shared" si="9"/>
        <v>80250</v>
      </c>
    </row>
    <row r="309" spans="1:27" s="100" customFormat="1" ht="15.5" x14ac:dyDescent="0.35">
      <c r="A309" s="76"/>
      <c r="B309" s="76"/>
      <c r="C309" s="76"/>
      <c r="D309" s="76"/>
      <c r="E309" s="76"/>
      <c r="F309" s="76" t="s">
        <v>18883</v>
      </c>
      <c r="G309" s="69"/>
      <c r="H309" s="118">
        <v>75000</v>
      </c>
      <c r="I309" s="76"/>
      <c r="J309" s="76" t="s">
        <v>933</v>
      </c>
      <c r="K309" s="130" t="s">
        <v>1063</v>
      </c>
      <c r="L309" s="119" t="s">
        <v>18867</v>
      </c>
      <c r="M309" s="119">
        <v>1600889</v>
      </c>
      <c r="N309" s="119"/>
      <c r="O309" s="76"/>
      <c r="P309" s="76"/>
      <c r="Q309" s="119"/>
      <c r="R309" s="76"/>
      <c r="S309" s="76"/>
      <c r="T309" s="76"/>
      <c r="U309" s="76"/>
      <c r="V309" s="76"/>
      <c r="W309" s="76"/>
      <c r="X309" s="76"/>
      <c r="Z309" s="639">
        <f t="shared" si="8"/>
        <v>5250.0000000000009</v>
      </c>
      <c r="AA309" s="118">
        <f t="shared" si="9"/>
        <v>80250</v>
      </c>
    </row>
    <row r="310" spans="1:27" s="100" customFormat="1" ht="15.5" x14ac:dyDescent="0.35">
      <c r="A310" s="76"/>
      <c r="B310" s="76"/>
      <c r="C310" s="76"/>
      <c r="D310" s="76"/>
      <c r="E310" s="76"/>
      <c r="F310" s="76" t="s">
        <v>18884</v>
      </c>
      <c r="G310" s="69"/>
      <c r="H310" s="118">
        <v>75000</v>
      </c>
      <c r="I310" s="76"/>
      <c r="J310" s="76" t="s">
        <v>1147</v>
      </c>
      <c r="K310" s="130" t="s">
        <v>1063</v>
      </c>
      <c r="L310" s="119" t="s">
        <v>6528</v>
      </c>
      <c r="M310" s="119" t="s">
        <v>18885</v>
      </c>
      <c r="N310" s="119"/>
      <c r="O310" s="76"/>
      <c r="P310" s="76"/>
      <c r="Q310" s="119"/>
      <c r="R310" s="76"/>
      <c r="S310" s="76"/>
      <c r="T310" s="76"/>
      <c r="U310" s="76"/>
      <c r="V310" s="76"/>
      <c r="W310" s="76"/>
      <c r="X310" s="76"/>
      <c r="Z310" s="639">
        <f t="shared" si="8"/>
        <v>5250.0000000000009</v>
      </c>
      <c r="AA310" s="118">
        <f t="shared" si="9"/>
        <v>80250</v>
      </c>
    </row>
    <row r="311" spans="1:27" s="100" customFormat="1" ht="15.5" x14ac:dyDescent="0.35">
      <c r="A311" s="76"/>
      <c r="B311" s="76"/>
      <c r="C311" s="76"/>
      <c r="D311" s="76"/>
      <c r="E311" s="76"/>
      <c r="F311" s="76" t="s">
        <v>18886</v>
      </c>
      <c r="G311" s="69"/>
      <c r="H311" s="118">
        <v>75000</v>
      </c>
      <c r="I311" s="76"/>
      <c r="J311" s="76" t="s">
        <v>1062</v>
      </c>
      <c r="K311" s="130" t="s">
        <v>1063</v>
      </c>
      <c r="L311" s="119" t="s">
        <v>4108</v>
      </c>
      <c r="M311" s="119">
        <v>1161742146</v>
      </c>
      <c r="N311" s="119"/>
      <c r="O311" s="76"/>
      <c r="P311" s="76"/>
      <c r="Q311" s="119"/>
      <c r="R311" s="76"/>
      <c r="S311" s="76"/>
      <c r="T311" s="76"/>
      <c r="U311" s="76"/>
      <c r="V311" s="76"/>
      <c r="W311" s="76"/>
      <c r="X311" s="76"/>
      <c r="Z311" s="639">
        <f t="shared" si="8"/>
        <v>5250.0000000000009</v>
      </c>
      <c r="AA311" s="118">
        <f t="shared" si="9"/>
        <v>80250</v>
      </c>
    </row>
    <row r="312" spans="1:27" s="100" customFormat="1" ht="15.5" x14ac:dyDescent="0.35">
      <c r="A312" s="76"/>
      <c r="B312" s="76"/>
      <c r="C312" s="76"/>
      <c r="D312" s="76"/>
      <c r="E312" s="76"/>
      <c r="F312" s="76" t="s">
        <v>18887</v>
      </c>
      <c r="G312" s="69"/>
      <c r="H312" s="118">
        <v>75000</v>
      </c>
      <c r="I312" s="76"/>
      <c r="J312" s="76" t="s">
        <v>1062</v>
      </c>
      <c r="K312" s="130" t="s">
        <v>1063</v>
      </c>
      <c r="L312" s="119" t="s">
        <v>1074</v>
      </c>
      <c r="M312" s="119">
        <v>1161742126</v>
      </c>
      <c r="N312" s="119"/>
      <c r="O312" s="76"/>
      <c r="P312" s="76"/>
      <c r="Q312" s="119"/>
      <c r="R312" s="76"/>
      <c r="S312" s="76"/>
      <c r="T312" s="76"/>
      <c r="U312" s="76"/>
      <c r="V312" s="76"/>
      <c r="W312" s="76"/>
      <c r="X312" s="76"/>
      <c r="Z312" s="639">
        <f t="shared" si="8"/>
        <v>5250.0000000000009</v>
      </c>
      <c r="AA312" s="118">
        <f t="shared" si="9"/>
        <v>80250</v>
      </c>
    </row>
    <row r="313" spans="1:27" s="100" customFormat="1" ht="15.5" x14ac:dyDescent="0.35">
      <c r="A313" s="76"/>
      <c r="B313" s="76"/>
      <c r="C313" s="76"/>
      <c r="D313" s="76"/>
      <c r="E313" s="76"/>
      <c r="F313" s="76" t="s">
        <v>18888</v>
      </c>
      <c r="G313" s="69"/>
      <c r="H313" s="118">
        <v>75000</v>
      </c>
      <c r="I313" s="76"/>
      <c r="J313" s="76" t="s">
        <v>933</v>
      </c>
      <c r="K313" s="130" t="s">
        <v>1063</v>
      </c>
      <c r="L313" s="119" t="s">
        <v>18867</v>
      </c>
      <c r="M313" s="119">
        <v>1600899</v>
      </c>
      <c r="N313" s="119"/>
      <c r="O313" s="76"/>
      <c r="P313" s="76"/>
      <c r="Q313" s="119"/>
      <c r="R313" s="76"/>
      <c r="S313" s="76"/>
      <c r="T313" s="76"/>
      <c r="U313" s="76"/>
      <c r="V313" s="76"/>
      <c r="W313" s="76"/>
      <c r="X313" s="76"/>
      <c r="Z313" s="639">
        <f t="shared" si="8"/>
        <v>5250.0000000000009</v>
      </c>
      <c r="AA313" s="118">
        <f t="shared" si="9"/>
        <v>80250</v>
      </c>
    </row>
    <row r="314" spans="1:27" s="100" customFormat="1" ht="15.5" x14ac:dyDescent="0.35">
      <c r="A314" s="76"/>
      <c r="B314" s="76"/>
      <c r="C314" s="76"/>
      <c r="D314" s="76"/>
      <c r="E314" s="76"/>
      <c r="F314" s="76" t="s">
        <v>18889</v>
      </c>
      <c r="G314" s="69"/>
      <c r="H314" s="118">
        <v>75000</v>
      </c>
      <c r="I314" s="76"/>
      <c r="J314" s="76" t="s">
        <v>933</v>
      </c>
      <c r="K314" s="130" t="s">
        <v>1063</v>
      </c>
      <c r="L314" s="119" t="s">
        <v>18867</v>
      </c>
      <c r="M314" s="119">
        <v>1600879</v>
      </c>
      <c r="N314" s="119"/>
      <c r="O314" s="76"/>
      <c r="P314" s="76"/>
      <c r="Q314" s="119"/>
      <c r="R314" s="76"/>
      <c r="S314" s="76"/>
      <c r="T314" s="76"/>
      <c r="U314" s="76"/>
      <c r="V314" s="76"/>
      <c r="W314" s="76"/>
      <c r="X314" s="76"/>
      <c r="Z314" s="639">
        <f t="shared" si="8"/>
        <v>5250.0000000000009</v>
      </c>
      <c r="AA314" s="118">
        <f t="shared" si="9"/>
        <v>80250</v>
      </c>
    </row>
    <row r="315" spans="1:27" s="100" customFormat="1" ht="15.5" x14ac:dyDescent="0.35">
      <c r="A315" s="76"/>
      <c r="B315" s="76"/>
      <c r="C315" s="76"/>
      <c r="D315" s="76"/>
      <c r="E315" s="76"/>
      <c r="F315" s="76" t="s">
        <v>18890</v>
      </c>
      <c r="G315" s="69"/>
      <c r="H315" s="118">
        <v>75000</v>
      </c>
      <c r="I315" s="76"/>
      <c r="J315" s="76" t="s">
        <v>5411</v>
      </c>
      <c r="K315" s="130" t="s">
        <v>1063</v>
      </c>
      <c r="L315" s="119" t="s">
        <v>3270</v>
      </c>
      <c r="M315" s="119" t="s">
        <v>18891</v>
      </c>
      <c r="N315" s="119"/>
      <c r="O315" s="76"/>
      <c r="P315" s="76"/>
      <c r="Q315" s="119"/>
      <c r="R315" s="76"/>
      <c r="S315" s="76"/>
      <c r="T315" s="76"/>
      <c r="U315" s="76"/>
      <c r="V315" s="76"/>
      <c r="W315" s="76"/>
      <c r="X315" s="76"/>
      <c r="Z315" s="639">
        <f t="shared" si="8"/>
        <v>5250.0000000000009</v>
      </c>
      <c r="AA315" s="118">
        <f t="shared" si="9"/>
        <v>80250</v>
      </c>
    </row>
    <row r="316" spans="1:27" s="100" customFormat="1" ht="15.5" x14ac:dyDescent="0.35">
      <c r="A316" s="76"/>
      <c r="B316" s="76"/>
      <c r="C316" s="76"/>
      <c r="D316" s="76"/>
      <c r="E316" s="76"/>
      <c r="F316" s="76" t="s">
        <v>18892</v>
      </c>
      <c r="G316" s="69"/>
      <c r="H316" s="118">
        <v>75000</v>
      </c>
      <c r="I316" s="76"/>
      <c r="J316" s="76" t="s">
        <v>1062</v>
      </c>
      <c r="K316" s="130" t="s">
        <v>1063</v>
      </c>
      <c r="L316" s="119" t="s">
        <v>1656</v>
      </c>
      <c r="M316" s="119">
        <v>1160080136</v>
      </c>
      <c r="N316" s="119"/>
      <c r="O316" s="76"/>
      <c r="P316" s="76"/>
      <c r="Q316" s="119"/>
      <c r="R316" s="76"/>
      <c r="S316" s="76"/>
      <c r="T316" s="76"/>
      <c r="U316" s="76"/>
      <c r="V316" s="76"/>
      <c r="W316" s="76"/>
      <c r="X316" s="76"/>
      <c r="Z316" s="639">
        <f t="shared" si="8"/>
        <v>5250.0000000000009</v>
      </c>
      <c r="AA316" s="118">
        <f t="shared" si="9"/>
        <v>80250</v>
      </c>
    </row>
    <row r="317" spans="1:27" s="100" customFormat="1" ht="15.5" x14ac:dyDescent="0.35">
      <c r="A317" s="76"/>
      <c r="B317" s="76"/>
      <c r="C317" s="76"/>
      <c r="D317" s="76"/>
      <c r="E317" s="76"/>
      <c r="F317" s="76" t="s">
        <v>18893</v>
      </c>
      <c r="G317" s="69"/>
      <c r="H317" s="118">
        <v>75000</v>
      </c>
      <c r="I317" s="76"/>
      <c r="J317" s="76" t="s">
        <v>1062</v>
      </c>
      <c r="K317" s="130" t="s">
        <v>1063</v>
      </c>
      <c r="L317" s="119" t="s">
        <v>1064</v>
      </c>
      <c r="M317" s="119">
        <v>3160070188</v>
      </c>
      <c r="N317" s="119"/>
      <c r="O317" s="76"/>
      <c r="P317" s="76"/>
      <c r="Q317" s="119"/>
      <c r="R317" s="76"/>
      <c r="S317" s="76"/>
      <c r="T317" s="76"/>
      <c r="U317" s="76"/>
      <c r="V317" s="76"/>
      <c r="W317" s="76"/>
      <c r="X317" s="76"/>
      <c r="Z317" s="639">
        <f t="shared" si="8"/>
        <v>5250.0000000000009</v>
      </c>
      <c r="AA317" s="118">
        <f t="shared" si="9"/>
        <v>80250</v>
      </c>
    </row>
    <row r="318" spans="1:27" s="100" customFormat="1" ht="15.5" x14ac:dyDescent="0.35">
      <c r="A318" s="76"/>
      <c r="B318" s="76"/>
      <c r="C318" s="76"/>
      <c r="D318" s="76"/>
      <c r="E318" s="76"/>
      <c r="F318" s="76" t="s">
        <v>18894</v>
      </c>
      <c r="G318" s="69"/>
      <c r="H318" s="118">
        <v>75000</v>
      </c>
      <c r="I318" s="76"/>
      <c r="J318" s="76" t="s">
        <v>1062</v>
      </c>
      <c r="K318" s="130" t="s">
        <v>1063</v>
      </c>
      <c r="L318" s="119" t="s">
        <v>1074</v>
      </c>
      <c r="M318" s="119">
        <v>1161742122</v>
      </c>
      <c r="N318" s="119"/>
      <c r="O318" s="76"/>
      <c r="P318" s="76"/>
      <c r="Q318" s="119"/>
      <c r="R318" s="76"/>
      <c r="S318" s="76"/>
      <c r="T318" s="76"/>
      <c r="U318" s="76"/>
      <c r="V318" s="76"/>
      <c r="W318" s="76"/>
      <c r="X318" s="76"/>
      <c r="Z318" s="639">
        <f t="shared" si="8"/>
        <v>5250.0000000000009</v>
      </c>
      <c r="AA318" s="118">
        <f t="shared" si="9"/>
        <v>80250</v>
      </c>
    </row>
    <row r="319" spans="1:27" s="100" customFormat="1" ht="15.5" x14ac:dyDescent="0.35">
      <c r="A319" s="76"/>
      <c r="B319" s="76"/>
      <c r="C319" s="76"/>
      <c r="D319" s="76"/>
      <c r="E319" s="76"/>
      <c r="F319" s="76" t="s">
        <v>18895</v>
      </c>
      <c r="G319" s="69"/>
      <c r="H319" s="118">
        <v>75000</v>
      </c>
      <c r="I319" s="76"/>
      <c r="J319" s="76" t="s">
        <v>933</v>
      </c>
      <c r="K319" s="130" t="s">
        <v>1063</v>
      </c>
      <c r="L319" s="119" t="s">
        <v>18867</v>
      </c>
      <c r="M319" s="119">
        <v>1600887</v>
      </c>
      <c r="N319" s="119"/>
      <c r="O319" s="76"/>
      <c r="P319" s="76"/>
      <c r="Q319" s="119"/>
      <c r="R319" s="76"/>
      <c r="S319" s="76"/>
      <c r="T319" s="76"/>
      <c r="U319" s="76"/>
      <c r="V319" s="76"/>
      <c r="W319" s="76"/>
      <c r="X319" s="76"/>
      <c r="Z319" s="639">
        <f t="shared" si="8"/>
        <v>5250.0000000000009</v>
      </c>
      <c r="AA319" s="118">
        <f t="shared" si="9"/>
        <v>80250</v>
      </c>
    </row>
    <row r="320" spans="1:27" s="100" customFormat="1" ht="15.5" x14ac:dyDescent="0.35">
      <c r="A320" s="76"/>
      <c r="B320" s="76"/>
      <c r="C320" s="76"/>
      <c r="D320" s="76"/>
      <c r="E320" s="76"/>
      <c r="F320" s="76" t="s">
        <v>18896</v>
      </c>
      <c r="G320" s="69"/>
      <c r="H320" s="118">
        <v>75000</v>
      </c>
      <c r="I320" s="76"/>
      <c r="J320" s="76" t="s">
        <v>933</v>
      </c>
      <c r="K320" s="130" t="s">
        <v>1063</v>
      </c>
      <c r="L320" s="119" t="s">
        <v>18867</v>
      </c>
      <c r="M320" s="119">
        <v>1600893</v>
      </c>
      <c r="N320" s="119"/>
      <c r="O320" s="76"/>
      <c r="P320" s="76"/>
      <c r="Q320" s="119"/>
      <c r="R320" s="76"/>
      <c r="S320" s="76"/>
      <c r="T320" s="76"/>
      <c r="U320" s="76"/>
      <c r="V320" s="76"/>
      <c r="W320" s="76"/>
      <c r="X320" s="76"/>
      <c r="Z320" s="639">
        <f t="shared" si="8"/>
        <v>5250.0000000000009</v>
      </c>
      <c r="AA320" s="118">
        <f t="shared" si="9"/>
        <v>80250</v>
      </c>
    </row>
    <row r="321" spans="1:27" s="100" customFormat="1" ht="15.5" x14ac:dyDescent="0.35">
      <c r="A321" s="76"/>
      <c r="B321" s="76"/>
      <c r="C321" s="76"/>
      <c r="D321" s="76"/>
      <c r="E321" s="76"/>
      <c r="F321" s="76" t="s">
        <v>18897</v>
      </c>
      <c r="G321" s="69"/>
      <c r="H321" s="118">
        <v>75000</v>
      </c>
      <c r="I321" s="76"/>
      <c r="J321" s="76" t="s">
        <v>1062</v>
      </c>
      <c r="K321" s="130" t="s">
        <v>1063</v>
      </c>
      <c r="L321" s="119" t="s">
        <v>5022</v>
      </c>
      <c r="M321" s="119">
        <v>1161742085</v>
      </c>
      <c r="N321" s="119"/>
      <c r="O321" s="76"/>
      <c r="P321" s="76"/>
      <c r="Q321" s="119"/>
      <c r="R321" s="76"/>
      <c r="S321" s="76"/>
      <c r="T321" s="76"/>
      <c r="U321" s="76"/>
      <c r="V321" s="76"/>
      <c r="W321" s="76"/>
      <c r="X321" s="76"/>
      <c r="Z321" s="639">
        <f t="shared" si="8"/>
        <v>5250.0000000000009</v>
      </c>
      <c r="AA321" s="118">
        <f t="shared" si="9"/>
        <v>80250</v>
      </c>
    </row>
    <row r="322" spans="1:27" s="100" customFormat="1" ht="15.5" x14ac:dyDescent="0.35">
      <c r="A322" s="76"/>
      <c r="B322" s="76"/>
      <c r="C322" s="76"/>
      <c r="D322" s="76"/>
      <c r="E322" s="76"/>
      <c r="F322" s="76" t="s">
        <v>18898</v>
      </c>
      <c r="G322" s="69"/>
      <c r="H322" s="118">
        <v>75000</v>
      </c>
      <c r="I322" s="76"/>
      <c r="J322" s="76" t="s">
        <v>1062</v>
      </c>
      <c r="K322" s="130" t="s">
        <v>1063</v>
      </c>
      <c r="L322" s="119" t="s">
        <v>1074</v>
      </c>
      <c r="M322" s="119">
        <v>1161742124</v>
      </c>
      <c r="N322" s="119"/>
      <c r="O322" s="76"/>
      <c r="P322" s="76"/>
      <c r="Q322" s="119"/>
      <c r="R322" s="76"/>
      <c r="S322" s="76"/>
      <c r="T322" s="76"/>
      <c r="U322" s="76"/>
      <c r="V322" s="76"/>
      <c r="W322" s="76"/>
      <c r="X322" s="76"/>
      <c r="Z322" s="639">
        <f t="shared" si="8"/>
        <v>5250.0000000000009</v>
      </c>
      <c r="AA322" s="118">
        <f t="shared" si="9"/>
        <v>80250</v>
      </c>
    </row>
    <row r="323" spans="1:27" s="100" customFormat="1" ht="15.5" x14ac:dyDescent="0.35">
      <c r="A323" s="76"/>
      <c r="B323" s="76"/>
      <c r="C323" s="76"/>
      <c r="D323" s="76"/>
      <c r="E323" s="76"/>
      <c r="F323" s="76" t="s">
        <v>18899</v>
      </c>
      <c r="G323" s="69"/>
      <c r="H323" s="118">
        <v>75000</v>
      </c>
      <c r="I323" s="76"/>
      <c r="J323" s="76" t="s">
        <v>933</v>
      </c>
      <c r="K323" s="130" t="s">
        <v>1063</v>
      </c>
      <c r="L323" s="119" t="s">
        <v>18867</v>
      </c>
      <c r="M323" s="119">
        <v>1600897</v>
      </c>
      <c r="N323" s="119"/>
      <c r="O323" s="76"/>
      <c r="P323" s="76"/>
      <c r="Q323" s="119"/>
      <c r="R323" s="76"/>
      <c r="S323" s="76"/>
      <c r="T323" s="76"/>
      <c r="U323" s="76"/>
      <c r="V323" s="76"/>
      <c r="W323" s="76"/>
      <c r="X323" s="76"/>
      <c r="Z323" s="639">
        <f t="shared" si="8"/>
        <v>5250.0000000000009</v>
      </c>
      <c r="AA323" s="118">
        <f t="shared" si="9"/>
        <v>80250</v>
      </c>
    </row>
    <row r="324" spans="1:27" s="100" customFormat="1" ht="15.5" x14ac:dyDescent="0.35">
      <c r="A324" s="76"/>
      <c r="B324" s="76"/>
      <c r="C324" s="76"/>
      <c r="D324" s="76"/>
      <c r="E324" s="76"/>
      <c r="F324" s="76" t="s">
        <v>18900</v>
      </c>
      <c r="G324" s="69"/>
      <c r="H324" s="118">
        <v>75000</v>
      </c>
      <c r="I324" s="76"/>
      <c r="J324" s="76" t="s">
        <v>933</v>
      </c>
      <c r="K324" s="130" t="s">
        <v>1063</v>
      </c>
      <c r="L324" s="119" t="s">
        <v>18867</v>
      </c>
      <c r="M324" s="119">
        <v>1600878</v>
      </c>
      <c r="N324" s="119"/>
      <c r="O324" s="76"/>
      <c r="P324" s="76"/>
      <c r="Q324" s="119"/>
      <c r="R324" s="76"/>
      <c r="S324" s="76"/>
      <c r="T324" s="76"/>
      <c r="U324" s="76"/>
      <c r="V324" s="76"/>
      <c r="W324" s="76"/>
      <c r="X324" s="76"/>
      <c r="Z324" s="639">
        <f t="shared" si="8"/>
        <v>5250.0000000000009</v>
      </c>
      <c r="AA324" s="118">
        <f t="shared" si="9"/>
        <v>80250</v>
      </c>
    </row>
    <row r="325" spans="1:27" s="100" customFormat="1" ht="15.5" x14ac:dyDescent="0.35">
      <c r="A325" s="76"/>
      <c r="B325" s="76"/>
      <c r="C325" s="76"/>
      <c r="D325" s="76"/>
      <c r="E325" s="76"/>
      <c r="F325" s="76" t="s">
        <v>18901</v>
      </c>
      <c r="G325" s="69"/>
      <c r="H325" s="118">
        <v>75000</v>
      </c>
      <c r="I325" s="76"/>
      <c r="J325" s="76" t="s">
        <v>1147</v>
      </c>
      <c r="K325" s="130" t="s">
        <v>1063</v>
      </c>
      <c r="L325" s="119" t="s">
        <v>6528</v>
      </c>
      <c r="M325" s="119" t="s">
        <v>18902</v>
      </c>
      <c r="N325" s="119"/>
      <c r="O325" s="76"/>
      <c r="P325" s="76"/>
      <c r="Q325" s="119"/>
      <c r="R325" s="76"/>
      <c r="S325" s="76"/>
      <c r="T325" s="76"/>
      <c r="U325" s="76"/>
      <c r="V325" s="76"/>
      <c r="W325" s="76"/>
      <c r="X325" s="76"/>
      <c r="Z325" s="639">
        <f t="shared" si="8"/>
        <v>5250.0000000000009</v>
      </c>
      <c r="AA325" s="118">
        <f t="shared" si="9"/>
        <v>80250</v>
      </c>
    </row>
    <row r="326" spans="1:27" s="100" customFormat="1" ht="15.5" x14ac:dyDescent="0.35">
      <c r="A326" s="76"/>
      <c r="B326" s="76"/>
      <c r="C326" s="76"/>
      <c r="D326" s="76"/>
      <c r="E326" s="76"/>
      <c r="F326" s="76" t="s">
        <v>18903</v>
      </c>
      <c r="G326" s="69"/>
      <c r="H326" s="118">
        <v>75000</v>
      </c>
      <c r="I326" s="76"/>
      <c r="J326" s="76" t="s">
        <v>1062</v>
      </c>
      <c r="K326" s="130" t="s">
        <v>1063</v>
      </c>
      <c r="L326" s="119" t="s">
        <v>4108</v>
      </c>
      <c r="M326" s="119">
        <v>1161742145</v>
      </c>
      <c r="N326" s="119"/>
      <c r="O326" s="76"/>
      <c r="P326" s="76"/>
      <c r="Q326" s="119"/>
      <c r="R326" s="76"/>
      <c r="S326" s="76"/>
      <c r="T326" s="76"/>
      <c r="U326" s="76"/>
      <c r="V326" s="76"/>
      <c r="W326" s="76"/>
      <c r="X326" s="76"/>
      <c r="Z326" s="639">
        <f t="shared" ref="Z326:Z389" si="10">H326*Z$4</f>
        <v>5250.0000000000009</v>
      </c>
      <c r="AA326" s="118">
        <f t="shared" ref="AA326:AA389" si="11">H326+Z326</f>
        <v>80250</v>
      </c>
    </row>
    <row r="327" spans="1:27" s="100" customFormat="1" ht="15.5" x14ac:dyDescent="0.35">
      <c r="A327" s="76"/>
      <c r="B327" s="76"/>
      <c r="C327" s="76"/>
      <c r="D327" s="76"/>
      <c r="E327" s="76"/>
      <c r="F327" s="76" t="s">
        <v>18904</v>
      </c>
      <c r="G327" s="69"/>
      <c r="H327" s="118">
        <v>75000</v>
      </c>
      <c r="I327" s="76"/>
      <c r="J327" s="76" t="s">
        <v>1062</v>
      </c>
      <c r="K327" s="130" t="s">
        <v>1063</v>
      </c>
      <c r="L327" s="119" t="s">
        <v>1074</v>
      </c>
      <c r="M327" s="119">
        <v>1161742128</v>
      </c>
      <c r="N327" s="119"/>
      <c r="O327" s="76"/>
      <c r="P327" s="76"/>
      <c r="Q327" s="119"/>
      <c r="R327" s="76"/>
      <c r="S327" s="76"/>
      <c r="T327" s="76"/>
      <c r="U327" s="76"/>
      <c r="V327" s="76"/>
      <c r="W327" s="76"/>
      <c r="X327" s="76"/>
      <c r="Z327" s="639">
        <f t="shared" si="10"/>
        <v>5250.0000000000009</v>
      </c>
      <c r="AA327" s="118">
        <f t="shared" si="11"/>
        <v>80250</v>
      </c>
    </row>
    <row r="328" spans="1:27" s="100" customFormat="1" ht="15.5" x14ac:dyDescent="0.35">
      <c r="A328" s="76"/>
      <c r="B328" s="76"/>
      <c r="C328" s="76"/>
      <c r="D328" s="76"/>
      <c r="E328" s="76"/>
      <c r="F328" s="76" t="s">
        <v>18905</v>
      </c>
      <c r="G328" s="69"/>
      <c r="H328" s="118">
        <v>75000</v>
      </c>
      <c r="I328" s="76"/>
      <c r="J328" s="76" t="s">
        <v>933</v>
      </c>
      <c r="K328" s="130" t="s">
        <v>1063</v>
      </c>
      <c r="L328" s="119" t="s">
        <v>18867</v>
      </c>
      <c r="M328" s="119">
        <v>1600884</v>
      </c>
      <c r="N328" s="119"/>
      <c r="O328" s="76"/>
      <c r="P328" s="76"/>
      <c r="Q328" s="119"/>
      <c r="R328" s="76"/>
      <c r="S328" s="76"/>
      <c r="T328" s="76"/>
      <c r="U328" s="76"/>
      <c r="V328" s="76"/>
      <c r="W328" s="76"/>
      <c r="X328" s="76"/>
      <c r="Z328" s="639">
        <f t="shared" si="10"/>
        <v>5250.0000000000009</v>
      </c>
      <c r="AA328" s="118">
        <f t="shared" si="11"/>
        <v>80250</v>
      </c>
    </row>
    <row r="329" spans="1:27" s="100" customFormat="1" ht="15.5" x14ac:dyDescent="0.35">
      <c r="A329" s="76"/>
      <c r="B329" s="76"/>
      <c r="C329" s="76"/>
      <c r="D329" s="76"/>
      <c r="E329" s="76"/>
      <c r="F329" s="76" t="s">
        <v>18906</v>
      </c>
      <c r="G329" s="69"/>
      <c r="H329" s="118">
        <v>75000</v>
      </c>
      <c r="I329" s="76"/>
      <c r="J329" s="76" t="s">
        <v>933</v>
      </c>
      <c r="K329" s="130" t="s">
        <v>1063</v>
      </c>
      <c r="L329" s="119" t="s">
        <v>18867</v>
      </c>
      <c r="M329" s="119">
        <v>1600882</v>
      </c>
      <c r="N329" s="119"/>
      <c r="O329" s="76"/>
      <c r="P329" s="76"/>
      <c r="Q329" s="119"/>
      <c r="R329" s="76"/>
      <c r="S329" s="76"/>
      <c r="T329" s="76"/>
      <c r="U329" s="76"/>
      <c r="V329" s="76"/>
      <c r="W329" s="76"/>
      <c r="X329" s="76"/>
      <c r="Z329" s="639">
        <f t="shared" si="10"/>
        <v>5250.0000000000009</v>
      </c>
      <c r="AA329" s="118">
        <f t="shared" si="11"/>
        <v>80250</v>
      </c>
    </row>
    <row r="330" spans="1:27" s="100" customFormat="1" ht="15.5" x14ac:dyDescent="0.35">
      <c r="A330" s="76"/>
      <c r="B330" s="76"/>
      <c r="C330" s="76"/>
      <c r="D330" s="76"/>
      <c r="E330" s="76"/>
      <c r="F330" s="76" t="s">
        <v>18907</v>
      </c>
      <c r="G330" s="69"/>
      <c r="H330" s="118">
        <v>75000</v>
      </c>
      <c r="I330" s="76"/>
      <c r="J330" s="76" t="s">
        <v>5411</v>
      </c>
      <c r="K330" s="130" t="s">
        <v>1063</v>
      </c>
      <c r="L330" s="119" t="s">
        <v>3270</v>
      </c>
      <c r="M330" s="119" t="s">
        <v>18908</v>
      </c>
      <c r="N330" s="119"/>
      <c r="O330" s="76"/>
      <c r="P330" s="76"/>
      <c r="Q330" s="119"/>
      <c r="R330" s="76"/>
      <c r="S330" s="76"/>
      <c r="T330" s="76"/>
      <c r="U330" s="76"/>
      <c r="V330" s="76"/>
      <c r="W330" s="76"/>
      <c r="X330" s="76"/>
      <c r="Z330" s="639">
        <f t="shared" si="10"/>
        <v>5250.0000000000009</v>
      </c>
      <c r="AA330" s="118">
        <f t="shared" si="11"/>
        <v>80250</v>
      </c>
    </row>
    <row r="331" spans="1:27" s="100" customFormat="1" ht="15.5" x14ac:dyDescent="0.35">
      <c r="A331" s="76"/>
      <c r="B331" s="76"/>
      <c r="C331" s="76"/>
      <c r="D331" s="76"/>
      <c r="E331" s="76"/>
      <c r="F331" s="76" t="s">
        <v>18909</v>
      </c>
      <c r="G331" s="69"/>
      <c r="H331" s="118">
        <v>75000</v>
      </c>
      <c r="I331" s="76"/>
      <c r="J331" s="76" t="s">
        <v>1062</v>
      </c>
      <c r="K331" s="130" t="s">
        <v>1063</v>
      </c>
      <c r="L331" s="119" t="s">
        <v>1656</v>
      </c>
      <c r="M331" s="119">
        <v>1160080134</v>
      </c>
      <c r="N331" s="119"/>
      <c r="O331" s="76"/>
      <c r="P331" s="76"/>
      <c r="Q331" s="119"/>
      <c r="R331" s="76"/>
      <c r="S331" s="76"/>
      <c r="T331" s="76"/>
      <c r="U331" s="76"/>
      <c r="V331" s="76"/>
      <c r="W331" s="76"/>
      <c r="X331" s="76"/>
      <c r="Z331" s="639">
        <f t="shared" si="10"/>
        <v>5250.0000000000009</v>
      </c>
      <c r="AA331" s="118">
        <f t="shared" si="11"/>
        <v>80250</v>
      </c>
    </row>
    <row r="332" spans="1:27" s="100" customFormat="1" ht="15.5" x14ac:dyDescent="0.35">
      <c r="A332" s="76"/>
      <c r="B332" s="76"/>
      <c r="C332" s="76"/>
      <c r="D332" s="76"/>
      <c r="E332" s="76"/>
      <c r="F332" s="76" t="s">
        <v>18910</v>
      </c>
      <c r="G332" s="69"/>
      <c r="H332" s="118">
        <v>75000</v>
      </c>
      <c r="I332" s="76"/>
      <c r="J332" s="76" t="s">
        <v>1062</v>
      </c>
      <c r="K332" s="130" t="s">
        <v>1063</v>
      </c>
      <c r="L332" s="119" t="s">
        <v>1064</v>
      </c>
      <c r="M332" s="119">
        <v>3160070189</v>
      </c>
      <c r="N332" s="119"/>
      <c r="O332" s="76"/>
      <c r="P332" s="76"/>
      <c r="Q332" s="119"/>
      <c r="R332" s="76"/>
      <c r="S332" s="76"/>
      <c r="T332" s="76"/>
      <c r="U332" s="76"/>
      <c r="V332" s="76"/>
      <c r="W332" s="76"/>
      <c r="X332" s="76"/>
      <c r="Z332" s="639">
        <f t="shared" si="10"/>
        <v>5250.0000000000009</v>
      </c>
      <c r="AA332" s="118">
        <f t="shared" si="11"/>
        <v>80250</v>
      </c>
    </row>
    <row r="333" spans="1:27" s="100" customFormat="1" ht="15.5" x14ac:dyDescent="0.35">
      <c r="A333" s="76"/>
      <c r="B333" s="76"/>
      <c r="C333" s="76"/>
      <c r="D333" s="76"/>
      <c r="E333" s="76"/>
      <c r="F333" s="76" t="s">
        <v>18911</v>
      </c>
      <c r="G333" s="69"/>
      <c r="H333" s="118">
        <v>75000</v>
      </c>
      <c r="I333" s="76"/>
      <c r="J333" s="76" t="s">
        <v>1062</v>
      </c>
      <c r="K333" s="130" t="s">
        <v>1063</v>
      </c>
      <c r="L333" s="119" t="s">
        <v>1074</v>
      </c>
      <c r="M333" s="119">
        <v>1161742119</v>
      </c>
      <c r="N333" s="119"/>
      <c r="O333" s="76"/>
      <c r="P333" s="76"/>
      <c r="Q333" s="119"/>
      <c r="R333" s="76"/>
      <c r="S333" s="76"/>
      <c r="T333" s="76"/>
      <c r="U333" s="76"/>
      <c r="V333" s="76"/>
      <c r="W333" s="76"/>
      <c r="X333" s="76"/>
      <c r="Z333" s="639">
        <f t="shared" si="10"/>
        <v>5250.0000000000009</v>
      </c>
      <c r="AA333" s="118">
        <f t="shared" si="11"/>
        <v>80250</v>
      </c>
    </row>
    <row r="334" spans="1:27" s="100" customFormat="1" ht="15.5" x14ac:dyDescent="0.35">
      <c r="A334" s="76"/>
      <c r="B334" s="76"/>
      <c r="C334" s="76"/>
      <c r="D334" s="76"/>
      <c r="E334" s="76"/>
      <c r="F334" s="76" t="s">
        <v>18912</v>
      </c>
      <c r="G334" s="69"/>
      <c r="H334" s="118">
        <v>75000</v>
      </c>
      <c r="I334" s="76"/>
      <c r="J334" s="76" t="s">
        <v>933</v>
      </c>
      <c r="K334" s="130" t="s">
        <v>1063</v>
      </c>
      <c r="L334" s="119" t="s">
        <v>18867</v>
      </c>
      <c r="M334" s="119">
        <v>1600883</v>
      </c>
      <c r="N334" s="119"/>
      <c r="O334" s="76"/>
      <c r="P334" s="76"/>
      <c r="Q334" s="119"/>
      <c r="R334" s="76"/>
      <c r="S334" s="76"/>
      <c r="T334" s="76"/>
      <c r="U334" s="76"/>
      <c r="V334" s="76"/>
      <c r="W334" s="76"/>
      <c r="X334" s="76"/>
      <c r="Z334" s="639">
        <f t="shared" si="10"/>
        <v>5250.0000000000009</v>
      </c>
      <c r="AA334" s="118">
        <f t="shared" si="11"/>
        <v>80250</v>
      </c>
    </row>
    <row r="335" spans="1:27" s="100" customFormat="1" ht="15.5" x14ac:dyDescent="0.35">
      <c r="A335" s="76"/>
      <c r="B335" s="76"/>
      <c r="C335" s="76"/>
      <c r="D335" s="76"/>
      <c r="E335" s="76"/>
      <c r="F335" s="76" t="s">
        <v>18913</v>
      </c>
      <c r="G335" s="69"/>
      <c r="H335" s="118">
        <v>75000</v>
      </c>
      <c r="I335" s="76"/>
      <c r="J335" s="76" t="s">
        <v>933</v>
      </c>
      <c r="K335" s="130" t="s">
        <v>1063</v>
      </c>
      <c r="L335" s="119" t="s">
        <v>18867</v>
      </c>
      <c r="M335" s="119">
        <v>1600880</v>
      </c>
      <c r="N335" s="119"/>
      <c r="O335" s="76"/>
      <c r="P335" s="76"/>
      <c r="Q335" s="119"/>
      <c r="R335" s="76"/>
      <c r="S335" s="76"/>
      <c r="T335" s="76"/>
      <c r="U335" s="76"/>
      <c r="V335" s="76"/>
      <c r="W335" s="76"/>
      <c r="X335" s="76"/>
      <c r="Z335" s="639">
        <f t="shared" si="10"/>
        <v>5250.0000000000009</v>
      </c>
      <c r="AA335" s="118">
        <f t="shared" si="11"/>
        <v>80250</v>
      </c>
    </row>
    <row r="336" spans="1:27" s="100" customFormat="1" ht="15.5" x14ac:dyDescent="0.35">
      <c r="A336" s="76"/>
      <c r="B336" s="76"/>
      <c r="C336" s="76"/>
      <c r="D336" s="76"/>
      <c r="E336" s="76"/>
      <c r="F336" s="76" t="s">
        <v>18914</v>
      </c>
      <c r="G336" s="69"/>
      <c r="H336" s="118">
        <v>75000</v>
      </c>
      <c r="I336" s="76"/>
      <c r="J336" s="76" t="s">
        <v>1062</v>
      </c>
      <c r="K336" s="130" t="s">
        <v>1063</v>
      </c>
      <c r="L336" s="119" t="s">
        <v>3278</v>
      </c>
      <c r="M336" s="119">
        <v>1161771129</v>
      </c>
      <c r="N336" s="119"/>
      <c r="O336" s="76"/>
      <c r="P336" s="76"/>
      <c r="Q336" s="119"/>
      <c r="R336" s="76"/>
      <c r="S336" s="76"/>
      <c r="T336" s="76"/>
      <c r="U336" s="76"/>
      <c r="V336" s="76"/>
      <c r="W336" s="76"/>
      <c r="X336" s="76"/>
      <c r="Z336" s="639">
        <f t="shared" si="10"/>
        <v>5250.0000000000009</v>
      </c>
      <c r="AA336" s="118">
        <f t="shared" si="11"/>
        <v>80250</v>
      </c>
    </row>
    <row r="337" spans="1:27" s="100" customFormat="1" ht="15.5" x14ac:dyDescent="0.35">
      <c r="A337" s="76"/>
      <c r="B337" s="76"/>
      <c r="C337" s="76"/>
      <c r="D337" s="76"/>
      <c r="E337" s="76"/>
      <c r="F337" s="76" t="s">
        <v>18915</v>
      </c>
      <c r="G337" s="69"/>
      <c r="H337" s="118">
        <v>75000</v>
      </c>
      <c r="I337" s="76"/>
      <c r="J337" s="76" t="s">
        <v>1062</v>
      </c>
      <c r="K337" s="130" t="s">
        <v>1063</v>
      </c>
      <c r="L337" s="119" t="s">
        <v>1074</v>
      </c>
      <c r="M337" s="119">
        <v>1161742123</v>
      </c>
      <c r="N337" s="119"/>
      <c r="O337" s="76"/>
      <c r="P337" s="76"/>
      <c r="Q337" s="119"/>
      <c r="R337" s="76"/>
      <c r="S337" s="76"/>
      <c r="T337" s="76"/>
      <c r="U337" s="76"/>
      <c r="V337" s="76"/>
      <c r="W337" s="76"/>
      <c r="X337" s="76"/>
      <c r="Z337" s="639">
        <f t="shared" si="10"/>
        <v>5250.0000000000009</v>
      </c>
      <c r="AA337" s="118">
        <f t="shared" si="11"/>
        <v>80250</v>
      </c>
    </row>
    <row r="338" spans="1:27" s="100" customFormat="1" ht="15.5" x14ac:dyDescent="0.35">
      <c r="A338" s="76"/>
      <c r="B338" s="76"/>
      <c r="C338" s="76"/>
      <c r="D338" s="76"/>
      <c r="E338" s="76"/>
      <c r="F338" s="76" t="s">
        <v>18916</v>
      </c>
      <c r="G338" s="69"/>
      <c r="H338" s="118">
        <v>75000</v>
      </c>
      <c r="I338" s="76"/>
      <c r="J338" s="76" t="s">
        <v>933</v>
      </c>
      <c r="K338" s="130" t="s">
        <v>1063</v>
      </c>
      <c r="L338" s="119" t="s">
        <v>18867</v>
      </c>
      <c r="M338" s="119">
        <v>1600896</v>
      </c>
      <c r="N338" s="119"/>
      <c r="O338" s="76"/>
      <c r="P338" s="76"/>
      <c r="Q338" s="119"/>
      <c r="R338" s="76"/>
      <c r="S338" s="76"/>
      <c r="T338" s="76"/>
      <c r="U338" s="76"/>
      <c r="V338" s="76"/>
      <c r="W338" s="76"/>
      <c r="X338" s="76"/>
      <c r="Z338" s="639">
        <f t="shared" si="10"/>
        <v>5250.0000000000009</v>
      </c>
      <c r="AA338" s="118">
        <f t="shared" si="11"/>
        <v>80250</v>
      </c>
    </row>
    <row r="339" spans="1:27" s="100" customFormat="1" ht="15.5" x14ac:dyDescent="0.35">
      <c r="A339" s="76"/>
      <c r="B339" s="76"/>
      <c r="C339" s="76"/>
      <c r="D339" s="76"/>
      <c r="E339" s="76"/>
      <c r="F339" s="76" t="s">
        <v>18917</v>
      </c>
      <c r="G339" s="69"/>
      <c r="H339" s="118">
        <v>75000</v>
      </c>
      <c r="I339" s="76"/>
      <c r="J339" s="76" t="s">
        <v>933</v>
      </c>
      <c r="K339" s="130" t="s">
        <v>1063</v>
      </c>
      <c r="L339" s="119" t="s">
        <v>18867</v>
      </c>
      <c r="M339" s="119">
        <v>1600898</v>
      </c>
      <c r="N339" s="119"/>
      <c r="O339" s="76"/>
      <c r="P339" s="76"/>
      <c r="Q339" s="119"/>
      <c r="R339" s="76"/>
      <c r="S339" s="76"/>
      <c r="T339" s="76"/>
      <c r="U339" s="76"/>
      <c r="V339" s="76"/>
      <c r="W339" s="76"/>
      <c r="X339" s="76"/>
      <c r="Z339" s="639">
        <f t="shared" si="10"/>
        <v>5250.0000000000009</v>
      </c>
      <c r="AA339" s="118">
        <f t="shared" si="11"/>
        <v>80250</v>
      </c>
    </row>
    <row r="340" spans="1:27" s="100" customFormat="1" ht="15.5" x14ac:dyDescent="0.35">
      <c r="A340" s="76"/>
      <c r="B340" s="76"/>
      <c r="C340" s="76"/>
      <c r="D340" s="76"/>
      <c r="E340" s="76"/>
      <c r="F340" s="76" t="s">
        <v>18918</v>
      </c>
      <c r="G340" s="69"/>
      <c r="H340" s="118">
        <v>75000</v>
      </c>
      <c r="I340" s="76"/>
      <c r="J340" s="76" t="s">
        <v>1062</v>
      </c>
      <c r="K340" s="130" t="s">
        <v>1063</v>
      </c>
      <c r="L340" s="119" t="s">
        <v>4108</v>
      </c>
      <c r="M340" s="119">
        <v>1161742148</v>
      </c>
      <c r="N340" s="119"/>
      <c r="O340" s="76"/>
      <c r="P340" s="76"/>
      <c r="Q340" s="119"/>
      <c r="R340" s="76"/>
      <c r="S340" s="76"/>
      <c r="T340" s="76"/>
      <c r="U340" s="76"/>
      <c r="V340" s="76"/>
      <c r="W340" s="76"/>
      <c r="X340" s="76"/>
      <c r="Z340" s="639">
        <f t="shared" si="10"/>
        <v>5250.0000000000009</v>
      </c>
      <c r="AA340" s="118">
        <f t="shared" si="11"/>
        <v>80250</v>
      </c>
    </row>
    <row r="341" spans="1:27" s="100" customFormat="1" ht="15.5" x14ac:dyDescent="0.35">
      <c r="A341" s="76"/>
      <c r="B341" s="76"/>
      <c r="C341" s="76"/>
      <c r="D341" s="76"/>
      <c r="E341" s="76"/>
      <c r="F341" s="76" t="s">
        <v>18919</v>
      </c>
      <c r="G341" s="69"/>
      <c r="H341" s="118">
        <v>75000</v>
      </c>
      <c r="I341" s="76"/>
      <c r="J341" s="76" t="s">
        <v>1062</v>
      </c>
      <c r="K341" s="130" t="s">
        <v>1063</v>
      </c>
      <c r="L341" s="119" t="s">
        <v>1074</v>
      </c>
      <c r="M341" s="119">
        <v>1161742125</v>
      </c>
      <c r="N341" s="119"/>
      <c r="O341" s="76"/>
      <c r="P341" s="76"/>
      <c r="Q341" s="119"/>
      <c r="R341" s="76"/>
      <c r="S341" s="76"/>
      <c r="T341" s="76"/>
      <c r="U341" s="76"/>
      <c r="V341" s="76"/>
      <c r="W341" s="76"/>
      <c r="X341" s="76"/>
      <c r="Z341" s="639">
        <f t="shared" si="10"/>
        <v>5250.0000000000009</v>
      </c>
      <c r="AA341" s="118">
        <f t="shared" si="11"/>
        <v>80250</v>
      </c>
    </row>
    <row r="342" spans="1:27" s="100" customFormat="1" ht="15.5" x14ac:dyDescent="0.35">
      <c r="A342" s="76"/>
      <c r="B342" s="76"/>
      <c r="C342" s="76"/>
      <c r="D342" s="76"/>
      <c r="E342" s="76"/>
      <c r="F342" s="76" t="s">
        <v>18920</v>
      </c>
      <c r="G342" s="69"/>
      <c r="H342" s="118">
        <v>75000</v>
      </c>
      <c r="I342" s="76"/>
      <c r="J342" s="76" t="s">
        <v>933</v>
      </c>
      <c r="K342" s="130" t="s">
        <v>1063</v>
      </c>
      <c r="L342" s="119" t="s">
        <v>18867</v>
      </c>
      <c r="M342" s="119">
        <v>1600894</v>
      </c>
      <c r="N342" s="119"/>
      <c r="O342" s="76"/>
      <c r="P342" s="76"/>
      <c r="Q342" s="119"/>
      <c r="R342" s="76"/>
      <c r="S342" s="76"/>
      <c r="T342" s="76"/>
      <c r="U342" s="76"/>
      <c r="V342" s="76"/>
      <c r="W342" s="76"/>
      <c r="X342" s="76"/>
      <c r="Z342" s="639">
        <f t="shared" si="10"/>
        <v>5250.0000000000009</v>
      </c>
      <c r="AA342" s="118">
        <f t="shared" si="11"/>
        <v>80250</v>
      </c>
    </row>
    <row r="343" spans="1:27" s="100" customFormat="1" ht="15.5" x14ac:dyDescent="0.35">
      <c r="A343" s="76"/>
      <c r="B343" s="76"/>
      <c r="C343" s="76"/>
      <c r="D343" s="76"/>
      <c r="E343" s="76"/>
      <c r="F343" s="76" t="s">
        <v>18921</v>
      </c>
      <c r="G343" s="69"/>
      <c r="H343" s="118">
        <v>75000</v>
      </c>
      <c r="I343" s="76"/>
      <c r="J343" s="76" t="s">
        <v>933</v>
      </c>
      <c r="K343" s="130" t="s">
        <v>1063</v>
      </c>
      <c r="L343" s="119" t="s">
        <v>18867</v>
      </c>
      <c r="M343" s="119">
        <v>1600895</v>
      </c>
      <c r="N343" s="119"/>
      <c r="O343" s="76"/>
      <c r="P343" s="76"/>
      <c r="Q343" s="119"/>
      <c r="R343" s="76"/>
      <c r="S343" s="76"/>
      <c r="T343" s="76"/>
      <c r="U343" s="76"/>
      <c r="V343" s="76"/>
      <c r="W343" s="76"/>
      <c r="X343" s="76"/>
      <c r="Z343" s="639">
        <f t="shared" si="10"/>
        <v>5250.0000000000009</v>
      </c>
      <c r="AA343" s="118">
        <f t="shared" si="11"/>
        <v>80250</v>
      </c>
    </row>
    <row r="344" spans="1:27" s="100" customFormat="1" ht="15.5" x14ac:dyDescent="0.35">
      <c r="A344" s="76"/>
      <c r="B344" s="76"/>
      <c r="C344" s="76"/>
      <c r="D344" s="76"/>
      <c r="E344" s="76"/>
      <c r="F344" s="76" t="s">
        <v>18922</v>
      </c>
      <c r="G344" s="69"/>
      <c r="H344" s="118">
        <v>75000</v>
      </c>
      <c r="I344" s="76"/>
      <c r="J344" s="76" t="s">
        <v>5411</v>
      </c>
      <c r="K344" s="130" t="s">
        <v>1063</v>
      </c>
      <c r="L344" s="119" t="s">
        <v>3270</v>
      </c>
      <c r="M344" s="119" t="s">
        <v>18923</v>
      </c>
      <c r="N344" s="119"/>
      <c r="O344" s="76"/>
      <c r="P344" s="76"/>
      <c r="Q344" s="119"/>
      <c r="R344" s="76"/>
      <c r="S344" s="76"/>
      <c r="T344" s="76"/>
      <c r="U344" s="76"/>
      <c r="V344" s="76"/>
      <c r="W344" s="76"/>
      <c r="X344" s="76"/>
      <c r="Z344" s="639">
        <f t="shared" si="10"/>
        <v>5250.0000000000009</v>
      </c>
      <c r="AA344" s="118">
        <f t="shared" si="11"/>
        <v>80250</v>
      </c>
    </row>
    <row r="345" spans="1:27" s="100" customFormat="1" ht="15.5" x14ac:dyDescent="0.35">
      <c r="A345" s="76"/>
      <c r="B345" s="76"/>
      <c r="C345" s="76"/>
      <c r="D345" s="76"/>
      <c r="E345" s="76"/>
      <c r="F345" s="76" t="s">
        <v>18924</v>
      </c>
      <c r="G345" s="69"/>
      <c r="H345" s="118">
        <v>75000</v>
      </c>
      <c r="I345" s="76"/>
      <c r="J345" s="76" t="s">
        <v>1062</v>
      </c>
      <c r="K345" s="130" t="s">
        <v>1063</v>
      </c>
      <c r="L345" s="119" t="s">
        <v>1656</v>
      </c>
      <c r="M345" s="119">
        <v>1160080137</v>
      </c>
      <c r="N345" s="119"/>
      <c r="O345" s="76"/>
      <c r="P345" s="76"/>
      <c r="Q345" s="119"/>
      <c r="R345" s="76"/>
      <c r="S345" s="76"/>
      <c r="T345" s="76"/>
      <c r="U345" s="76"/>
      <c r="V345" s="76"/>
      <c r="W345" s="76"/>
      <c r="X345" s="76"/>
      <c r="Z345" s="639">
        <f t="shared" si="10"/>
        <v>5250.0000000000009</v>
      </c>
      <c r="AA345" s="118">
        <f t="shared" si="11"/>
        <v>80250</v>
      </c>
    </row>
    <row r="346" spans="1:27" s="100" customFormat="1" ht="15.5" x14ac:dyDescent="0.35">
      <c r="A346" s="76"/>
      <c r="B346" s="76"/>
      <c r="C346" s="76"/>
      <c r="D346" s="76"/>
      <c r="E346" s="76"/>
      <c r="F346" s="76" t="s">
        <v>18925</v>
      </c>
      <c r="G346" s="69"/>
      <c r="H346" s="118">
        <v>75000</v>
      </c>
      <c r="I346" s="76"/>
      <c r="J346" s="76" t="s">
        <v>1062</v>
      </c>
      <c r="K346" s="130" t="s">
        <v>1063</v>
      </c>
      <c r="L346" s="119" t="s">
        <v>3297</v>
      </c>
      <c r="M346" s="119">
        <v>1160060064</v>
      </c>
      <c r="N346" s="119"/>
      <c r="O346" s="76"/>
      <c r="P346" s="76"/>
      <c r="Q346" s="119"/>
      <c r="R346" s="76"/>
      <c r="S346" s="76"/>
      <c r="T346" s="76"/>
      <c r="U346" s="76"/>
      <c r="V346" s="76"/>
      <c r="W346" s="76"/>
      <c r="X346" s="76"/>
      <c r="Z346" s="639">
        <f t="shared" si="10"/>
        <v>5250.0000000000009</v>
      </c>
      <c r="AA346" s="118">
        <f t="shared" si="11"/>
        <v>80250</v>
      </c>
    </row>
    <row r="347" spans="1:27" s="100" customFormat="1" ht="15.5" x14ac:dyDescent="0.35">
      <c r="A347" s="76"/>
      <c r="B347" s="76"/>
      <c r="C347" s="76"/>
      <c r="D347" s="76"/>
      <c r="E347" s="76"/>
      <c r="F347" s="76" t="s">
        <v>18926</v>
      </c>
      <c r="G347" s="69"/>
      <c r="H347" s="118">
        <v>75000</v>
      </c>
      <c r="I347" s="76"/>
      <c r="J347" s="76" t="s">
        <v>1062</v>
      </c>
      <c r="K347" s="130" t="s">
        <v>1063</v>
      </c>
      <c r="L347" s="119" t="s">
        <v>3297</v>
      </c>
      <c r="M347" s="119">
        <v>1160060063</v>
      </c>
      <c r="N347" s="119"/>
      <c r="O347" s="76"/>
      <c r="P347" s="76"/>
      <c r="Q347" s="119"/>
      <c r="R347" s="76"/>
      <c r="S347" s="76"/>
      <c r="T347" s="76"/>
      <c r="U347" s="76"/>
      <c r="V347" s="76"/>
      <c r="W347" s="76"/>
      <c r="X347" s="76"/>
      <c r="Z347" s="639">
        <f t="shared" si="10"/>
        <v>5250.0000000000009</v>
      </c>
      <c r="AA347" s="118">
        <f t="shared" si="11"/>
        <v>80250</v>
      </c>
    </row>
    <row r="348" spans="1:27" s="100" customFormat="1" ht="15.5" x14ac:dyDescent="0.35">
      <c r="A348" s="76"/>
      <c r="B348" s="76"/>
      <c r="C348" s="76"/>
      <c r="D348" s="76"/>
      <c r="E348" s="76"/>
      <c r="F348" s="76" t="s">
        <v>18927</v>
      </c>
      <c r="G348" s="69"/>
      <c r="H348" s="118">
        <v>75000</v>
      </c>
      <c r="I348" s="76"/>
      <c r="J348" s="76"/>
      <c r="K348" s="119"/>
      <c r="L348" s="119"/>
      <c r="M348" s="119"/>
      <c r="N348" s="119"/>
      <c r="O348" s="76"/>
      <c r="P348" s="76"/>
      <c r="Q348" s="119"/>
      <c r="R348" s="76"/>
      <c r="S348" s="76"/>
      <c r="T348" s="76"/>
      <c r="U348" s="76"/>
      <c r="V348" s="76"/>
      <c r="W348" s="76"/>
      <c r="X348" s="76"/>
      <c r="Z348" s="639">
        <f t="shared" si="10"/>
        <v>5250.0000000000009</v>
      </c>
      <c r="AA348" s="118">
        <f t="shared" si="11"/>
        <v>80250</v>
      </c>
    </row>
    <row r="349" spans="1:27" s="100" customFormat="1" ht="15.5" x14ac:dyDescent="0.35">
      <c r="A349" s="76"/>
      <c r="B349" s="76"/>
      <c r="C349" s="76"/>
      <c r="D349" s="76"/>
      <c r="E349" s="76"/>
      <c r="F349" s="76"/>
      <c r="G349" s="69"/>
      <c r="H349" s="74"/>
      <c r="I349" s="76"/>
      <c r="J349" s="76"/>
      <c r="K349" s="119"/>
      <c r="L349" s="119"/>
      <c r="M349" s="119"/>
      <c r="N349" s="119"/>
      <c r="O349" s="76"/>
      <c r="P349" s="76"/>
      <c r="Q349" s="119"/>
      <c r="R349" s="76"/>
      <c r="S349" s="76"/>
      <c r="T349" s="76"/>
      <c r="U349" s="76"/>
      <c r="V349" s="76"/>
      <c r="W349" s="76"/>
      <c r="X349" s="76"/>
      <c r="Z349" s="639">
        <f t="shared" si="10"/>
        <v>0</v>
      </c>
      <c r="AA349" s="74">
        <f t="shared" si="11"/>
        <v>0</v>
      </c>
    </row>
    <row r="350" spans="1:27" s="100" customFormat="1" ht="15.5" x14ac:dyDescent="0.35">
      <c r="A350" s="64"/>
      <c r="B350" s="64"/>
      <c r="C350" s="64"/>
      <c r="D350" s="64"/>
      <c r="E350" s="64"/>
      <c r="F350" s="66" t="s">
        <v>18928</v>
      </c>
      <c r="G350" s="64"/>
      <c r="H350" s="67"/>
      <c r="I350" s="64"/>
      <c r="J350" s="64"/>
      <c r="K350" s="68"/>
      <c r="L350" s="68"/>
      <c r="M350" s="68"/>
      <c r="N350" s="68"/>
      <c r="O350" s="64"/>
      <c r="P350" s="64"/>
      <c r="Q350" s="68"/>
      <c r="R350" s="64"/>
      <c r="S350" s="64"/>
      <c r="T350" s="64"/>
      <c r="U350" s="64"/>
      <c r="V350" s="64"/>
      <c r="W350" s="64"/>
      <c r="X350" s="64"/>
      <c r="Z350" s="639">
        <f t="shared" si="10"/>
        <v>0</v>
      </c>
      <c r="AA350" s="67">
        <f t="shared" si="11"/>
        <v>0</v>
      </c>
    </row>
    <row r="351" spans="1:27" s="100" customFormat="1" ht="15.5" x14ac:dyDescent="0.35">
      <c r="A351" s="76"/>
      <c r="B351" s="76"/>
      <c r="C351" s="76"/>
      <c r="D351" s="76"/>
      <c r="E351" s="76"/>
      <c r="F351" s="76" t="s">
        <v>18929</v>
      </c>
      <c r="G351" s="69"/>
      <c r="H351" s="74"/>
      <c r="I351" s="76"/>
      <c r="J351" s="76"/>
      <c r="K351" s="130" t="s">
        <v>1063</v>
      </c>
      <c r="L351" s="119"/>
      <c r="M351" s="119"/>
      <c r="N351" s="119"/>
      <c r="O351" s="76"/>
      <c r="P351" s="76"/>
      <c r="Q351" s="119"/>
      <c r="R351" s="76"/>
      <c r="S351" s="76"/>
      <c r="T351" s="76"/>
      <c r="U351" s="76"/>
      <c r="V351" s="76"/>
      <c r="W351" s="76"/>
      <c r="X351" s="76"/>
      <c r="Z351" s="639">
        <f t="shared" si="10"/>
        <v>0</v>
      </c>
      <c r="AA351" s="74">
        <f t="shared" si="11"/>
        <v>0</v>
      </c>
    </row>
    <row r="352" spans="1:27" s="100" customFormat="1" ht="15.5" x14ac:dyDescent="0.35">
      <c r="A352" s="76"/>
      <c r="B352" s="76"/>
      <c r="C352" s="76"/>
      <c r="D352" s="76"/>
      <c r="E352" s="76"/>
      <c r="F352" s="76" t="s">
        <v>18930</v>
      </c>
      <c r="G352" s="69"/>
      <c r="H352" s="74"/>
      <c r="I352" s="76"/>
      <c r="J352" s="76"/>
      <c r="K352" s="130" t="s">
        <v>1063</v>
      </c>
      <c r="L352" s="119"/>
      <c r="M352" s="119"/>
      <c r="N352" s="119"/>
      <c r="O352" s="76"/>
      <c r="P352" s="76"/>
      <c r="Q352" s="119"/>
      <c r="R352" s="76"/>
      <c r="S352" s="76"/>
      <c r="T352" s="76"/>
      <c r="U352" s="76"/>
      <c r="V352" s="76"/>
      <c r="W352" s="76"/>
      <c r="X352" s="76"/>
      <c r="Z352" s="639">
        <f t="shared" si="10"/>
        <v>0</v>
      </c>
      <c r="AA352" s="74">
        <f t="shared" si="11"/>
        <v>0</v>
      </c>
    </row>
    <row r="353" spans="1:27" s="100" customFormat="1" ht="15.5" x14ac:dyDescent="0.35">
      <c r="A353" s="76"/>
      <c r="B353" s="76"/>
      <c r="C353" s="76"/>
      <c r="D353" s="76"/>
      <c r="E353" s="76"/>
      <c r="F353" s="76" t="s">
        <v>18931</v>
      </c>
      <c r="G353" s="69"/>
      <c r="H353" s="74"/>
      <c r="I353" s="76"/>
      <c r="J353" s="76"/>
      <c r="K353" s="130" t="s">
        <v>1063</v>
      </c>
      <c r="L353" s="119"/>
      <c r="M353" s="119"/>
      <c r="N353" s="119"/>
      <c r="O353" s="76"/>
      <c r="P353" s="76"/>
      <c r="Q353" s="119"/>
      <c r="R353" s="76"/>
      <c r="S353" s="76"/>
      <c r="T353" s="76"/>
      <c r="U353" s="76"/>
      <c r="V353" s="76"/>
      <c r="W353" s="76"/>
      <c r="X353" s="76"/>
      <c r="Z353" s="639">
        <f t="shared" si="10"/>
        <v>0</v>
      </c>
      <c r="AA353" s="74">
        <f t="shared" si="11"/>
        <v>0</v>
      </c>
    </row>
    <row r="354" spans="1:27" s="100" customFormat="1" ht="15.5" x14ac:dyDescent="0.35">
      <c r="A354" s="76"/>
      <c r="B354" s="76"/>
      <c r="C354" s="76"/>
      <c r="D354" s="76"/>
      <c r="E354" s="76"/>
      <c r="F354" s="76" t="s">
        <v>18932</v>
      </c>
      <c r="G354" s="69"/>
      <c r="H354" s="74"/>
      <c r="I354" s="76"/>
      <c r="J354" s="76"/>
      <c r="K354" s="130" t="s">
        <v>1063</v>
      </c>
      <c r="L354" s="119"/>
      <c r="M354" s="119"/>
      <c r="N354" s="119"/>
      <c r="O354" s="76"/>
      <c r="P354" s="76"/>
      <c r="Q354" s="119"/>
      <c r="R354" s="76"/>
      <c r="S354" s="76"/>
      <c r="T354" s="76"/>
      <c r="U354" s="76"/>
      <c r="V354" s="76"/>
      <c r="W354" s="76"/>
      <c r="X354" s="76"/>
      <c r="Z354" s="639">
        <f t="shared" si="10"/>
        <v>0</v>
      </c>
      <c r="AA354" s="74">
        <f t="shared" si="11"/>
        <v>0</v>
      </c>
    </row>
    <row r="355" spans="1:27" s="100" customFormat="1" ht="15.5" x14ac:dyDescent="0.35">
      <c r="A355" s="76"/>
      <c r="B355" s="76"/>
      <c r="C355" s="76"/>
      <c r="D355" s="76"/>
      <c r="E355" s="76"/>
      <c r="F355" s="76" t="s">
        <v>18933</v>
      </c>
      <c r="G355" s="69"/>
      <c r="H355" s="74"/>
      <c r="I355" s="76"/>
      <c r="J355" s="76"/>
      <c r="K355" s="130" t="s">
        <v>1063</v>
      </c>
      <c r="L355" s="119"/>
      <c r="M355" s="119"/>
      <c r="N355" s="119"/>
      <c r="O355" s="76"/>
      <c r="P355" s="76"/>
      <c r="Q355" s="119"/>
      <c r="R355" s="76"/>
      <c r="S355" s="76"/>
      <c r="T355" s="76"/>
      <c r="U355" s="76"/>
      <c r="V355" s="76"/>
      <c r="W355" s="76"/>
      <c r="X355" s="76"/>
      <c r="Z355" s="639">
        <f t="shared" si="10"/>
        <v>0</v>
      </c>
      <c r="AA355" s="74">
        <f t="shared" si="11"/>
        <v>0</v>
      </c>
    </row>
    <row r="356" spans="1:27" s="100" customFormat="1" ht="15.5" x14ac:dyDescent="0.35">
      <c r="A356" s="76"/>
      <c r="B356" s="76"/>
      <c r="C356" s="76"/>
      <c r="D356" s="76"/>
      <c r="E356" s="76"/>
      <c r="F356" s="76" t="s">
        <v>18934</v>
      </c>
      <c r="G356" s="69"/>
      <c r="H356" s="74"/>
      <c r="I356" s="76"/>
      <c r="J356" s="76"/>
      <c r="K356" s="130" t="s">
        <v>1063</v>
      </c>
      <c r="L356" s="119"/>
      <c r="M356" s="119"/>
      <c r="N356" s="119"/>
      <c r="O356" s="76"/>
      <c r="P356" s="76"/>
      <c r="Q356" s="119"/>
      <c r="R356" s="76"/>
      <c r="S356" s="76"/>
      <c r="T356" s="76"/>
      <c r="U356" s="76"/>
      <c r="V356" s="76"/>
      <c r="W356" s="76"/>
      <c r="X356" s="76"/>
      <c r="Z356" s="639">
        <f t="shared" si="10"/>
        <v>0</v>
      </c>
      <c r="AA356" s="74">
        <f t="shared" si="11"/>
        <v>0</v>
      </c>
    </row>
    <row r="357" spans="1:27" s="100" customFormat="1" ht="15.5" x14ac:dyDescent="0.35">
      <c r="A357" s="69"/>
      <c r="B357" s="69"/>
      <c r="C357" s="69"/>
      <c r="D357" s="69"/>
      <c r="E357" s="69"/>
      <c r="F357" s="76" t="s">
        <v>18935</v>
      </c>
      <c r="G357" s="69"/>
      <c r="H357" s="74"/>
      <c r="I357" s="69"/>
      <c r="J357" s="76"/>
      <c r="K357" s="130" t="s">
        <v>1063</v>
      </c>
      <c r="L357" s="119"/>
      <c r="M357" s="75"/>
      <c r="N357" s="75"/>
      <c r="O357" s="69"/>
      <c r="P357" s="76"/>
      <c r="Q357" s="75"/>
      <c r="R357" s="69"/>
      <c r="S357" s="69"/>
      <c r="T357" s="69"/>
      <c r="U357" s="69"/>
      <c r="V357" s="69"/>
      <c r="W357" s="488"/>
      <c r="X357" s="488"/>
      <c r="Z357" s="639">
        <f t="shared" si="10"/>
        <v>0</v>
      </c>
      <c r="AA357" s="74">
        <f t="shared" si="11"/>
        <v>0</v>
      </c>
    </row>
    <row r="358" spans="1:27" s="100" customFormat="1" ht="15.5" x14ac:dyDescent="0.35">
      <c r="A358" s="69"/>
      <c r="B358" s="69"/>
      <c r="C358" s="69"/>
      <c r="D358" s="69"/>
      <c r="E358" s="69"/>
      <c r="F358" s="76"/>
      <c r="G358" s="69"/>
      <c r="H358" s="74">
        <v>2000000</v>
      </c>
      <c r="I358" s="69"/>
      <c r="J358" s="76"/>
      <c r="K358" s="130"/>
      <c r="L358" s="119"/>
      <c r="M358" s="75"/>
      <c r="N358" s="75"/>
      <c r="O358" s="69"/>
      <c r="P358" s="76"/>
      <c r="Q358" s="75"/>
      <c r="R358" s="69"/>
      <c r="S358" s="69"/>
      <c r="T358" s="69"/>
      <c r="U358" s="69"/>
      <c r="V358" s="69"/>
      <c r="W358" s="488"/>
      <c r="X358" s="488"/>
      <c r="Z358" s="639">
        <f t="shared" si="10"/>
        <v>140000</v>
      </c>
      <c r="AA358" s="74">
        <f t="shared" si="11"/>
        <v>2140000</v>
      </c>
    </row>
    <row r="359" spans="1:27" s="100" customFormat="1" ht="15.5" x14ac:dyDescent="0.35">
      <c r="A359" s="69"/>
      <c r="B359" s="69"/>
      <c r="C359" s="69"/>
      <c r="D359" s="69"/>
      <c r="E359" s="69"/>
      <c r="F359" s="76"/>
      <c r="G359" s="69"/>
      <c r="H359" s="74"/>
      <c r="I359" s="69"/>
      <c r="J359" s="76"/>
      <c r="K359" s="130"/>
      <c r="L359" s="119"/>
      <c r="M359" s="75"/>
      <c r="N359" s="75"/>
      <c r="O359" s="69"/>
      <c r="P359" s="76"/>
      <c r="Q359" s="75"/>
      <c r="R359" s="69"/>
      <c r="S359" s="69"/>
      <c r="T359" s="69"/>
      <c r="U359" s="69"/>
      <c r="V359" s="69"/>
      <c r="W359" s="488"/>
      <c r="X359" s="488"/>
      <c r="Z359" s="639">
        <f t="shared" si="10"/>
        <v>0</v>
      </c>
      <c r="AA359" s="74">
        <f t="shared" si="11"/>
        <v>0</v>
      </c>
    </row>
    <row r="360" spans="1:27" s="100" customFormat="1" ht="15.5" x14ac:dyDescent="0.35">
      <c r="A360" s="64"/>
      <c r="B360" s="64"/>
      <c r="C360" s="64"/>
      <c r="D360" s="64"/>
      <c r="E360" s="64"/>
      <c r="F360" s="66" t="s">
        <v>18936</v>
      </c>
      <c r="G360" s="64"/>
      <c r="H360" s="67"/>
      <c r="I360" s="64"/>
      <c r="J360" s="64"/>
      <c r="K360" s="68"/>
      <c r="L360" s="68"/>
      <c r="M360" s="68"/>
      <c r="N360" s="68"/>
      <c r="O360" s="64"/>
      <c r="P360" s="64"/>
      <c r="Q360" s="68"/>
      <c r="R360" s="64"/>
      <c r="S360" s="64"/>
      <c r="T360" s="64"/>
      <c r="U360" s="64"/>
      <c r="V360" s="64"/>
      <c r="W360" s="64"/>
      <c r="X360" s="64"/>
      <c r="Z360" s="639">
        <f t="shared" si="10"/>
        <v>0</v>
      </c>
      <c r="AA360" s="67">
        <f t="shared" si="11"/>
        <v>0</v>
      </c>
    </row>
    <row r="361" spans="1:27" s="100" customFormat="1" ht="15.5" x14ac:dyDescent="0.35">
      <c r="A361" s="76"/>
      <c r="B361" s="76"/>
      <c r="C361" s="76"/>
      <c r="D361" s="76"/>
      <c r="E361" s="76"/>
      <c r="F361" s="76" t="s">
        <v>18937</v>
      </c>
      <c r="G361" s="69"/>
      <c r="H361" s="74">
        <v>1000000</v>
      </c>
      <c r="I361" s="76"/>
      <c r="J361" s="76"/>
      <c r="K361" s="119"/>
      <c r="L361" s="119"/>
      <c r="M361" s="119"/>
      <c r="N361" s="119"/>
      <c r="O361" s="76"/>
      <c r="P361" s="76"/>
      <c r="Q361" s="119"/>
      <c r="R361" s="76"/>
      <c r="S361" s="76"/>
      <c r="T361" s="76"/>
      <c r="U361" s="76"/>
      <c r="V361" s="76"/>
      <c r="W361" s="76"/>
      <c r="X361" s="76"/>
      <c r="Z361" s="639">
        <f t="shared" si="10"/>
        <v>70000</v>
      </c>
      <c r="AA361" s="74">
        <f t="shared" si="11"/>
        <v>1070000</v>
      </c>
    </row>
    <row r="362" spans="1:27" s="100" customFormat="1" ht="15.5" x14ac:dyDescent="0.35">
      <c r="A362" s="76"/>
      <c r="B362" s="76"/>
      <c r="C362" s="76"/>
      <c r="D362" s="76"/>
      <c r="E362" s="76"/>
      <c r="F362" s="76"/>
      <c r="G362" s="76"/>
      <c r="H362" s="118"/>
      <c r="I362" s="76"/>
      <c r="J362" s="76"/>
      <c r="K362" s="119"/>
      <c r="L362" s="119"/>
      <c r="M362" s="119"/>
      <c r="N362" s="119"/>
      <c r="O362" s="76"/>
      <c r="P362" s="76"/>
      <c r="Q362" s="119"/>
      <c r="R362" s="76"/>
      <c r="S362" s="76"/>
      <c r="T362" s="76"/>
      <c r="U362" s="76"/>
      <c r="V362" s="76"/>
      <c r="W362" s="76"/>
      <c r="X362" s="76"/>
      <c r="Z362" s="639">
        <f t="shared" si="10"/>
        <v>0</v>
      </c>
      <c r="AA362" s="118">
        <f t="shared" si="11"/>
        <v>0</v>
      </c>
    </row>
    <row r="363" spans="1:27" s="100" customFormat="1" ht="15.5" x14ac:dyDescent="0.35">
      <c r="A363" s="64"/>
      <c r="B363" s="64"/>
      <c r="C363" s="64"/>
      <c r="D363" s="64"/>
      <c r="E363" s="64"/>
      <c r="F363" s="66" t="s">
        <v>1168</v>
      </c>
      <c r="G363" s="64"/>
      <c r="H363" s="67"/>
      <c r="I363" s="64"/>
      <c r="J363" s="64"/>
      <c r="K363" s="68"/>
      <c r="L363" s="68"/>
      <c r="M363" s="68"/>
      <c r="N363" s="68"/>
      <c r="O363" s="64"/>
      <c r="P363" s="64"/>
      <c r="Q363" s="68"/>
      <c r="R363" s="64"/>
      <c r="S363" s="64"/>
      <c r="T363" s="64"/>
      <c r="U363" s="64"/>
      <c r="V363" s="64"/>
      <c r="W363" s="64"/>
      <c r="X363" s="64"/>
      <c r="Z363" s="639">
        <f t="shared" si="10"/>
        <v>0</v>
      </c>
      <c r="AA363" s="67">
        <f t="shared" si="11"/>
        <v>0</v>
      </c>
    </row>
    <row r="364" spans="1:27" s="100" customFormat="1" ht="15.5" x14ac:dyDescent="0.35">
      <c r="A364" s="76"/>
      <c r="B364" s="76"/>
      <c r="C364" s="76"/>
      <c r="D364" s="76"/>
      <c r="E364" s="76"/>
      <c r="F364" s="76" t="s">
        <v>18938</v>
      </c>
      <c r="G364" s="69"/>
      <c r="H364" s="74">
        <v>70000</v>
      </c>
      <c r="I364" s="76"/>
      <c r="J364" s="76" t="s">
        <v>18939</v>
      </c>
      <c r="K364" s="119"/>
      <c r="L364" s="119" t="s">
        <v>3624</v>
      </c>
      <c r="M364" s="119">
        <v>3507374774280</v>
      </c>
      <c r="N364" s="119"/>
      <c r="O364" s="76"/>
      <c r="P364" s="76"/>
      <c r="Q364" s="119"/>
      <c r="R364" s="76"/>
      <c r="S364" s="76"/>
      <c r="T364" s="76"/>
      <c r="U364" s="76"/>
      <c r="V364" s="76"/>
      <c r="W364" s="76"/>
      <c r="X364" s="76"/>
      <c r="Z364" s="639">
        <f t="shared" si="10"/>
        <v>4900.0000000000009</v>
      </c>
      <c r="AA364" s="74">
        <f t="shared" si="11"/>
        <v>74900</v>
      </c>
    </row>
    <row r="365" spans="1:27" s="100" customFormat="1" ht="15.5" x14ac:dyDescent="0.35">
      <c r="A365" s="76"/>
      <c r="B365" s="76"/>
      <c r="C365" s="76"/>
      <c r="D365" s="76"/>
      <c r="E365" s="76"/>
      <c r="F365" s="76" t="s">
        <v>18940</v>
      </c>
      <c r="G365" s="69"/>
      <c r="H365" s="74">
        <v>70000</v>
      </c>
      <c r="I365" s="76"/>
      <c r="J365" s="76" t="s">
        <v>18939</v>
      </c>
      <c r="K365" s="119"/>
      <c r="L365" s="119" t="s">
        <v>3624</v>
      </c>
      <c r="M365" s="119">
        <v>3507374774330</v>
      </c>
      <c r="N365" s="119"/>
      <c r="O365" s="76"/>
      <c r="P365" s="76"/>
      <c r="Q365" s="119"/>
      <c r="R365" s="76"/>
      <c r="S365" s="76"/>
      <c r="T365" s="76"/>
      <c r="U365" s="76"/>
      <c r="V365" s="76"/>
      <c r="W365" s="76"/>
      <c r="X365" s="76"/>
      <c r="Z365" s="639">
        <f t="shared" si="10"/>
        <v>4900.0000000000009</v>
      </c>
      <c r="AA365" s="74">
        <f t="shared" si="11"/>
        <v>74900</v>
      </c>
    </row>
    <row r="366" spans="1:27" s="100" customFormat="1" ht="15.5" x14ac:dyDescent="0.35">
      <c r="A366" s="76"/>
      <c r="B366" s="76"/>
      <c r="C366" s="76"/>
      <c r="D366" s="76"/>
      <c r="E366" s="76"/>
      <c r="F366" s="76" t="s">
        <v>18941</v>
      </c>
      <c r="G366" s="69"/>
      <c r="H366" s="74">
        <v>70000</v>
      </c>
      <c r="I366" s="76"/>
      <c r="J366" s="76" t="s">
        <v>18939</v>
      </c>
      <c r="K366" s="119"/>
      <c r="L366" s="119" t="s">
        <v>3624</v>
      </c>
      <c r="M366" s="119">
        <v>3507374459106</v>
      </c>
      <c r="N366" s="119"/>
      <c r="O366" s="76"/>
      <c r="P366" s="76"/>
      <c r="Q366" s="119"/>
      <c r="R366" s="76"/>
      <c r="S366" s="76"/>
      <c r="T366" s="76"/>
      <c r="U366" s="76"/>
      <c r="V366" s="76"/>
      <c r="W366" s="76"/>
      <c r="X366" s="76"/>
      <c r="Z366" s="639">
        <f t="shared" si="10"/>
        <v>4900.0000000000009</v>
      </c>
      <c r="AA366" s="74">
        <f t="shared" si="11"/>
        <v>74900</v>
      </c>
    </row>
    <row r="367" spans="1:27" s="100" customFormat="1" ht="15.5" x14ac:dyDescent="0.35">
      <c r="A367" s="76"/>
      <c r="B367" s="76"/>
      <c r="C367" s="76"/>
      <c r="D367" s="76"/>
      <c r="E367" s="76"/>
      <c r="F367" s="76" t="s">
        <v>18942</v>
      </c>
      <c r="G367" s="69"/>
      <c r="H367" s="74">
        <v>70000</v>
      </c>
      <c r="I367" s="76"/>
      <c r="J367" s="76" t="s">
        <v>18939</v>
      </c>
      <c r="K367" s="119"/>
      <c r="L367" s="119" t="s">
        <v>3624</v>
      </c>
      <c r="M367" s="119">
        <v>3507374774314</v>
      </c>
      <c r="N367" s="119"/>
      <c r="O367" s="76"/>
      <c r="P367" s="76"/>
      <c r="Q367" s="119"/>
      <c r="R367" s="76"/>
      <c r="S367" s="76"/>
      <c r="T367" s="76"/>
      <c r="U367" s="76"/>
      <c r="V367" s="76"/>
      <c r="W367" s="76"/>
      <c r="X367" s="76"/>
      <c r="Z367" s="639">
        <f t="shared" si="10"/>
        <v>4900.0000000000009</v>
      </c>
      <c r="AA367" s="74">
        <f t="shared" si="11"/>
        <v>74900</v>
      </c>
    </row>
    <row r="368" spans="1:27" s="100" customFormat="1" ht="15.5" x14ac:dyDescent="0.35">
      <c r="A368" s="76"/>
      <c r="B368" s="76"/>
      <c r="C368" s="76"/>
      <c r="D368" s="76"/>
      <c r="E368" s="76"/>
      <c r="F368" s="76" t="s">
        <v>18943</v>
      </c>
      <c r="G368" s="69"/>
      <c r="H368" s="74">
        <v>70000</v>
      </c>
      <c r="I368" s="76"/>
      <c r="J368" s="76" t="s">
        <v>18939</v>
      </c>
      <c r="K368" s="119"/>
      <c r="L368" s="119" t="s">
        <v>3624</v>
      </c>
      <c r="M368" s="119">
        <v>3507374774322</v>
      </c>
      <c r="N368" s="119"/>
      <c r="O368" s="76"/>
      <c r="P368" s="76"/>
      <c r="Q368" s="119"/>
      <c r="R368" s="76"/>
      <c r="S368" s="76"/>
      <c r="T368" s="76"/>
      <c r="U368" s="76"/>
      <c r="V368" s="76"/>
      <c r="W368" s="76"/>
      <c r="X368" s="76"/>
      <c r="Z368" s="639">
        <f t="shared" si="10"/>
        <v>4900.0000000000009</v>
      </c>
      <c r="AA368" s="74">
        <f t="shared" si="11"/>
        <v>74900</v>
      </c>
    </row>
    <row r="369" spans="1:27" s="100" customFormat="1" ht="15.5" x14ac:dyDescent="0.35">
      <c r="A369" s="76"/>
      <c r="B369" s="76"/>
      <c r="C369" s="76"/>
      <c r="D369" s="76"/>
      <c r="E369" s="76"/>
      <c r="F369" s="76" t="s">
        <v>18944</v>
      </c>
      <c r="G369" s="69"/>
      <c r="H369" s="74">
        <v>70000</v>
      </c>
      <c r="I369" s="76"/>
      <c r="J369" s="76" t="s">
        <v>18939</v>
      </c>
      <c r="K369" s="119"/>
      <c r="L369" s="119" t="s">
        <v>3624</v>
      </c>
      <c r="M369" s="119">
        <v>3507374459098</v>
      </c>
      <c r="N369" s="119"/>
      <c r="O369" s="76"/>
      <c r="P369" s="76"/>
      <c r="Q369" s="119"/>
      <c r="R369" s="76"/>
      <c r="S369" s="76"/>
      <c r="T369" s="76"/>
      <c r="U369" s="76"/>
      <c r="V369" s="76"/>
      <c r="W369" s="76"/>
      <c r="X369" s="76"/>
      <c r="Z369" s="639">
        <f t="shared" si="10"/>
        <v>4900.0000000000009</v>
      </c>
      <c r="AA369" s="74">
        <f t="shared" si="11"/>
        <v>74900</v>
      </c>
    </row>
    <row r="370" spans="1:27" s="100" customFormat="1" ht="15.5" x14ac:dyDescent="0.35">
      <c r="A370" s="76"/>
      <c r="B370" s="76"/>
      <c r="C370" s="76"/>
      <c r="D370" s="76"/>
      <c r="E370" s="76"/>
      <c r="F370" s="76" t="s">
        <v>18945</v>
      </c>
      <c r="G370" s="69"/>
      <c r="H370" s="74">
        <v>70000</v>
      </c>
      <c r="I370" s="76"/>
      <c r="J370" s="76" t="s">
        <v>18939</v>
      </c>
      <c r="K370" s="119"/>
      <c r="L370" s="119" t="s">
        <v>3624</v>
      </c>
      <c r="M370" s="119">
        <v>3507374774298</v>
      </c>
      <c r="N370" s="119"/>
      <c r="O370" s="76"/>
      <c r="P370" s="76"/>
      <c r="Q370" s="119"/>
      <c r="R370" s="76"/>
      <c r="S370" s="76"/>
      <c r="T370" s="76"/>
      <c r="U370" s="76"/>
      <c r="V370" s="76"/>
      <c r="W370" s="76"/>
      <c r="X370" s="76"/>
      <c r="Z370" s="639">
        <f t="shared" si="10"/>
        <v>4900.0000000000009</v>
      </c>
      <c r="AA370" s="74">
        <f t="shared" si="11"/>
        <v>74900</v>
      </c>
    </row>
    <row r="371" spans="1:27" s="100" customFormat="1" ht="15.5" x14ac:dyDescent="0.35">
      <c r="A371" s="76"/>
      <c r="B371" s="76"/>
      <c r="C371" s="76"/>
      <c r="D371" s="76"/>
      <c r="E371" s="76"/>
      <c r="F371" s="76" t="s">
        <v>18946</v>
      </c>
      <c r="G371" s="69"/>
      <c r="H371" s="74">
        <v>70000</v>
      </c>
      <c r="I371" s="76"/>
      <c r="J371" s="76" t="s">
        <v>18939</v>
      </c>
      <c r="K371" s="119"/>
      <c r="L371" s="119" t="s">
        <v>3624</v>
      </c>
      <c r="M371" s="119">
        <v>3507374774355</v>
      </c>
      <c r="N371" s="119"/>
      <c r="O371" s="76"/>
      <c r="P371" s="76"/>
      <c r="Q371" s="119"/>
      <c r="R371" s="76"/>
      <c r="S371" s="76"/>
      <c r="T371" s="76"/>
      <c r="U371" s="76"/>
      <c r="V371" s="76"/>
      <c r="W371" s="76"/>
      <c r="X371" s="76"/>
      <c r="Z371" s="639">
        <f t="shared" si="10"/>
        <v>4900.0000000000009</v>
      </c>
      <c r="AA371" s="74">
        <f t="shared" si="11"/>
        <v>74900</v>
      </c>
    </row>
    <row r="372" spans="1:27" s="100" customFormat="1" ht="15.5" x14ac:dyDescent="0.35">
      <c r="A372" s="76"/>
      <c r="B372" s="76"/>
      <c r="C372" s="76"/>
      <c r="D372" s="76"/>
      <c r="E372" s="76"/>
      <c r="F372" s="76" t="s">
        <v>18947</v>
      </c>
      <c r="G372" s="69"/>
      <c r="H372" s="74">
        <v>70000</v>
      </c>
      <c r="I372" s="76"/>
      <c r="J372" s="76" t="s">
        <v>18939</v>
      </c>
      <c r="K372" s="119"/>
      <c r="L372" s="119" t="s">
        <v>3624</v>
      </c>
      <c r="M372" s="119">
        <v>3507374774371</v>
      </c>
      <c r="N372" s="119"/>
      <c r="O372" s="76"/>
      <c r="P372" s="76"/>
      <c r="Q372" s="119"/>
      <c r="R372" s="76"/>
      <c r="S372" s="76"/>
      <c r="T372" s="76"/>
      <c r="U372" s="76"/>
      <c r="V372" s="76"/>
      <c r="W372" s="76"/>
      <c r="X372" s="76"/>
      <c r="Z372" s="639">
        <f t="shared" si="10"/>
        <v>4900.0000000000009</v>
      </c>
      <c r="AA372" s="74">
        <f t="shared" si="11"/>
        <v>74900</v>
      </c>
    </row>
    <row r="373" spans="1:27" s="100" customFormat="1" ht="15.5" x14ac:dyDescent="0.35">
      <c r="A373" s="76"/>
      <c r="B373" s="76"/>
      <c r="C373" s="76"/>
      <c r="D373" s="76"/>
      <c r="E373" s="76"/>
      <c r="F373" s="76" t="s">
        <v>18948</v>
      </c>
      <c r="G373" s="69"/>
      <c r="H373" s="74">
        <v>70000</v>
      </c>
      <c r="I373" s="76"/>
      <c r="J373" s="76" t="s">
        <v>18939</v>
      </c>
      <c r="K373" s="119"/>
      <c r="L373" s="119" t="s">
        <v>3624</v>
      </c>
      <c r="M373" s="119">
        <v>3507374774306</v>
      </c>
      <c r="N373" s="119"/>
      <c r="O373" s="76"/>
      <c r="P373" s="76"/>
      <c r="Q373" s="119"/>
      <c r="R373" s="76"/>
      <c r="S373" s="76"/>
      <c r="T373" s="76"/>
      <c r="U373" s="76"/>
      <c r="V373" s="76"/>
      <c r="W373" s="76"/>
      <c r="X373" s="76"/>
      <c r="Z373" s="639">
        <f t="shared" si="10"/>
        <v>4900.0000000000009</v>
      </c>
      <c r="AA373" s="74">
        <f t="shared" si="11"/>
        <v>74900</v>
      </c>
    </row>
    <row r="374" spans="1:27" s="100" customFormat="1" ht="15.5" x14ac:dyDescent="0.35">
      <c r="A374" s="76"/>
      <c r="B374" s="76"/>
      <c r="C374" s="76"/>
      <c r="D374" s="76"/>
      <c r="E374" s="76"/>
      <c r="F374" s="76" t="s">
        <v>18949</v>
      </c>
      <c r="G374" s="69"/>
      <c r="H374" s="74">
        <v>70000</v>
      </c>
      <c r="I374" s="76"/>
      <c r="J374" s="76" t="s">
        <v>18939</v>
      </c>
      <c r="K374" s="119"/>
      <c r="L374" s="119" t="s">
        <v>3624</v>
      </c>
      <c r="M374" s="119">
        <v>3507374774348</v>
      </c>
      <c r="N374" s="119"/>
      <c r="O374" s="76"/>
      <c r="P374" s="76"/>
      <c r="Q374" s="119"/>
      <c r="R374" s="76"/>
      <c r="S374" s="76"/>
      <c r="T374" s="76"/>
      <c r="U374" s="76"/>
      <c r="V374" s="76"/>
      <c r="W374" s="76"/>
      <c r="X374" s="76"/>
      <c r="Z374" s="639">
        <f t="shared" si="10"/>
        <v>4900.0000000000009</v>
      </c>
      <c r="AA374" s="74">
        <f t="shared" si="11"/>
        <v>74900</v>
      </c>
    </row>
    <row r="375" spans="1:27" s="100" customFormat="1" ht="15.5" x14ac:dyDescent="0.35">
      <c r="A375" s="76"/>
      <c r="B375" s="76"/>
      <c r="C375" s="76"/>
      <c r="D375" s="76"/>
      <c r="E375" s="76"/>
      <c r="F375" s="76" t="s">
        <v>18950</v>
      </c>
      <c r="G375" s="69"/>
      <c r="H375" s="74">
        <v>70000</v>
      </c>
      <c r="I375" s="76"/>
      <c r="J375" s="76" t="s">
        <v>18939</v>
      </c>
      <c r="K375" s="119"/>
      <c r="L375" s="119" t="s">
        <v>3624</v>
      </c>
      <c r="M375" s="119">
        <v>3507374774363</v>
      </c>
      <c r="N375" s="119"/>
      <c r="O375" s="76"/>
      <c r="P375" s="76"/>
      <c r="Q375" s="119"/>
      <c r="R375" s="76"/>
      <c r="S375" s="76"/>
      <c r="T375" s="76"/>
      <c r="U375" s="76"/>
      <c r="V375" s="76"/>
      <c r="W375" s="76"/>
      <c r="X375" s="76"/>
      <c r="Z375" s="639">
        <f t="shared" si="10"/>
        <v>4900.0000000000009</v>
      </c>
      <c r="AA375" s="74">
        <f t="shared" si="11"/>
        <v>74900</v>
      </c>
    </row>
    <row r="376" spans="1:27" s="100" customFormat="1" ht="15.5" x14ac:dyDescent="0.35">
      <c r="A376" s="69"/>
      <c r="B376" s="69"/>
      <c r="C376" s="69"/>
      <c r="D376" s="69"/>
      <c r="E376" s="69"/>
      <c r="F376" s="69"/>
      <c r="G376" s="69"/>
      <c r="H376" s="74"/>
      <c r="I376" s="69"/>
      <c r="J376" s="69"/>
      <c r="K376" s="75"/>
      <c r="L376" s="75"/>
      <c r="M376" s="75"/>
      <c r="N376" s="75"/>
      <c r="O376" s="69"/>
      <c r="P376" s="69"/>
      <c r="Q376" s="75"/>
      <c r="R376" s="69"/>
      <c r="S376" s="69"/>
      <c r="T376" s="69"/>
      <c r="U376" s="69"/>
      <c r="V376" s="69"/>
      <c r="W376" s="76"/>
      <c r="X376" s="76"/>
      <c r="Z376" s="639">
        <f t="shared" si="10"/>
        <v>0</v>
      </c>
      <c r="AA376" s="74">
        <f t="shared" si="11"/>
        <v>0</v>
      </c>
    </row>
    <row r="377" spans="1:27" s="100" customFormat="1" ht="15.5" x14ac:dyDescent="0.35">
      <c r="A377" s="69"/>
      <c r="B377" s="69"/>
      <c r="C377" s="69"/>
      <c r="D377" s="69"/>
      <c r="E377" s="69"/>
      <c r="F377" s="69"/>
      <c r="G377" s="69"/>
      <c r="H377" s="74"/>
      <c r="I377" s="69"/>
      <c r="J377" s="69"/>
      <c r="K377" s="75"/>
      <c r="L377" s="75"/>
      <c r="M377" s="75"/>
      <c r="N377" s="75"/>
      <c r="O377" s="69"/>
      <c r="P377" s="69"/>
      <c r="Q377" s="75"/>
      <c r="R377" s="69"/>
      <c r="S377" s="69"/>
      <c r="T377" s="69"/>
      <c r="U377" s="69"/>
      <c r="V377" s="69"/>
      <c r="W377" s="76"/>
      <c r="X377" s="76"/>
      <c r="Z377" s="639">
        <f t="shared" si="10"/>
        <v>0</v>
      </c>
      <c r="AA377" s="74">
        <f t="shared" si="11"/>
        <v>0</v>
      </c>
    </row>
    <row r="378" spans="1:27" s="100" customFormat="1" ht="15.5" x14ac:dyDescent="0.35">
      <c r="A378" s="64"/>
      <c r="B378" s="64"/>
      <c r="C378" s="64"/>
      <c r="D378" s="64"/>
      <c r="E378" s="64"/>
      <c r="F378" s="66" t="s">
        <v>1748</v>
      </c>
      <c r="G378" s="64"/>
      <c r="H378" s="67"/>
      <c r="I378" s="64"/>
      <c r="J378" s="64"/>
      <c r="K378" s="68"/>
      <c r="L378" s="68"/>
      <c r="M378" s="68"/>
      <c r="N378" s="68"/>
      <c r="O378" s="64"/>
      <c r="P378" s="64"/>
      <c r="Q378" s="68"/>
      <c r="R378" s="64"/>
      <c r="S378" s="64"/>
      <c r="T378" s="64"/>
      <c r="U378" s="64"/>
      <c r="V378" s="64"/>
      <c r="W378" s="64"/>
      <c r="X378" s="64"/>
      <c r="Z378" s="639">
        <f t="shared" si="10"/>
        <v>0</v>
      </c>
      <c r="AA378" s="67">
        <f t="shared" si="11"/>
        <v>0</v>
      </c>
    </row>
    <row r="379" spans="1:27" s="100" customFormat="1" ht="15.5" x14ac:dyDescent="0.35">
      <c r="A379" s="76"/>
      <c r="B379" s="76"/>
      <c r="C379" s="76"/>
      <c r="D379" s="76"/>
      <c r="E379" s="76"/>
      <c r="F379" s="76" t="s">
        <v>18951</v>
      </c>
      <c r="G379" s="69"/>
      <c r="H379" s="74"/>
      <c r="I379" s="76"/>
      <c r="J379" s="76"/>
      <c r="K379" s="119"/>
      <c r="L379" s="119"/>
      <c r="M379" s="119"/>
      <c r="N379" s="119"/>
      <c r="O379" s="76"/>
      <c r="P379" s="76"/>
      <c r="Q379" s="119"/>
      <c r="R379" s="76"/>
      <c r="S379" s="76"/>
      <c r="T379" s="76"/>
      <c r="U379" s="76"/>
      <c r="V379" s="76"/>
      <c r="W379" s="76"/>
      <c r="X379" s="76"/>
      <c r="Z379" s="639">
        <f t="shared" si="10"/>
        <v>0</v>
      </c>
      <c r="AA379" s="74">
        <f t="shared" si="11"/>
        <v>0</v>
      </c>
    </row>
    <row r="380" spans="1:27" s="100" customFormat="1" ht="15.5" x14ac:dyDescent="0.35">
      <c r="A380" s="76"/>
      <c r="B380" s="76"/>
      <c r="C380" s="76"/>
      <c r="D380" s="76"/>
      <c r="E380" s="76"/>
      <c r="F380" s="76" t="s">
        <v>18952</v>
      </c>
      <c r="G380" s="69"/>
      <c r="H380" s="74"/>
      <c r="I380" s="76"/>
      <c r="J380" s="76"/>
      <c r="K380" s="119"/>
      <c r="L380" s="119"/>
      <c r="M380" s="119"/>
      <c r="N380" s="119"/>
      <c r="O380" s="76"/>
      <c r="P380" s="76"/>
      <c r="Q380" s="119"/>
      <c r="R380" s="76"/>
      <c r="S380" s="76"/>
      <c r="T380" s="76"/>
      <c r="U380" s="76"/>
      <c r="V380" s="76"/>
      <c r="W380" s="76"/>
      <c r="X380" s="76"/>
      <c r="Z380" s="639">
        <f t="shared" si="10"/>
        <v>0</v>
      </c>
      <c r="AA380" s="74">
        <f t="shared" si="11"/>
        <v>0</v>
      </c>
    </row>
    <row r="381" spans="1:27" s="100" customFormat="1" ht="15.5" x14ac:dyDescent="0.35">
      <c r="A381" s="76"/>
      <c r="B381" s="76"/>
      <c r="C381" s="76"/>
      <c r="D381" s="76"/>
      <c r="E381" s="76"/>
      <c r="F381" s="76" t="s">
        <v>18953</v>
      </c>
      <c r="G381" s="69"/>
      <c r="H381" s="74"/>
      <c r="I381" s="76"/>
      <c r="J381" s="76" t="s">
        <v>18852</v>
      </c>
      <c r="K381" s="119"/>
      <c r="L381" s="119" t="s">
        <v>18853</v>
      </c>
      <c r="M381" s="119" t="s">
        <v>18954</v>
      </c>
      <c r="N381" s="119"/>
      <c r="O381" s="76"/>
      <c r="P381" s="76"/>
      <c r="Q381" s="119"/>
      <c r="R381" s="76"/>
      <c r="S381" s="76"/>
      <c r="T381" s="76"/>
      <c r="U381" s="76"/>
      <c r="V381" s="76"/>
      <c r="W381" s="76"/>
      <c r="X381" s="76"/>
      <c r="Z381" s="639">
        <f t="shared" si="10"/>
        <v>0</v>
      </c>
      <c r="AA381" s="74">
        <f t="shared" si="11"/>
        <v>0</v>
      </c>
    </row>
    <row r="382" spans="1:27" s="100" customFormat="1" ht="15.5" x14ac:dyDescent="0.35">
      <c r="A382" s="76"/>
      <c r="B382" s="76"/>
      <c r="C382" s="76"/>
      <c r="D382" s="76"/>
      <c r="E382" s="76"/>
      <c r="F382" s="76" t="s">
        <v>18955</v>
      </c>
      <c r="G382" s="69"/>
      <c r="H382" s="74"/>
      <c r="I382" s="76"/>
      <c r="J382" s="76" t="s">
        <v>18852</v>
      </c>
      <c r="K382" s="119"/>
      <c r="L382" s="119" t="s">
        <v>18853</v>
      </c>
      <c r="M382" s="119" t="s">
        <v>18956</v>
      </c>
      <c r="N382" s="119"/>
      <c r="O382" s="76"/>
      <c r="P382" s="76"/>
      <c r="Q382" s="119"/>
      <c r="R382" s="76"/>
      <c r="S382" s="76"/>
      <c r="T382" s="76"/>
      <c r="U382" s="76"/>
      <c r="V382" s="76"/>
      <c r="W382" s="76"/>
      <c r="X382" s="76"/>
      <c r="Z382" s="639">
        <f t="shared" si="10"/>
        <v>0</v>
      </c>
      <c r="AA382" s="74">
        <f t="shared" si="11"/>
        <v>0</v>
      </c>
    </row>
    <row r="383" spans="1:27" s="100" customFormat="1" ht="15.5" x14ac:dyDescent="0.35">
      <c r="A383" s="76"/>
      <c r="B383" s="76"/>
      <c r="C383" s="76"/>
      <c r="D383" s="76"/>
      <c r="E383" s="76"/>
      <c r="F383" s="76" t="s">
        <v>18957</v>
      </c>
      <c r="G383" s="69"/>
      <c r="H383" s="74"/>
      <c r="I383" s="76"/>
      <c r="J383" s="76" t="s">
        <v>18852</v>
      </c>
      <c r="K383" s="119"/>
      <c r="L383" s="119" t="s">
        <v>18853</v>
      </c>
      <c r="M383" s="119" t="s">
        <v>18958</v>
      </c>
      <c r="N383" s="119"/>
      <c r="O383" s="76"/>
      <c r="P383" s="76"/>
      <c r="Q383" s="119"/>
      <c r="R383" s="76"/>
      <c r="S383" s="76"/>
      <c r="T383" s="76"/>
      <c r="U383" s="76"/>
      <c r="V383" s="76"/>
      <c r="W383" s="76"/>
      <c r="X383" s="76"/>
      <c r="Z383" s="639">
        <f t="shared" si="10"/>
        <v>0</v>
      </c>
      <c r="AA383" s="74">
        <f t="shared" si="11"/>
        <v>0</v>
      </c>
    </row>
    <row r="384" spans="1:27" s="100" customFormat="1" ht="15.5" x14ac:dyDescent="0.35">
      <c r="A384" s="76"/>
      <c r="B384" s="76"/>
      <c r="C384" s="76"/>
      <c r="D384" s="76"/>
      <c r="E384" s="76"/>
      <c r="F384" s="76" t="s">
        <v>18959</v>
      </c>
      <c r="G384" s="69"/>
      <c r="H384" s="74"/>
      <c r="I384" s="76"/>
      <c r="J384" s="76" t="s">
        <v>1147</v>
      </c>
      <c r="K384" s="119"/>
      <c r="L384" s="119"/>
      <c r="M384" s="119"/>
      <c r="N384" s="119"/>
      <c r="O384" s="76"/>
      <c r="P384" s="76"/>
      <c r="Q384" s="119"/>
      <c r="R384" s="76"/>
      <c r="S384" s="76"/>
      <c r="T384" s="76"/>
      <c r="U384" s="76"/>
      <c r="V384" s="76"/>
      <c r="W384" s="76"/>
      <c r="X384" s="76"/>
      <c r="Z384" s="639">
        <f t="shared" si="10"/>
        <v>0</v>
      </c>
      <c r="AA384" s="74">
        <f t="shared" si="11"/>
        <v>0</v>
      </c>
    </row>
    <row r="385" spans="1:27" s="100" customFormat="1" ht="15.5" x14ac:dyDescent="0.35">
      <c r="A385" s="76"/>
      <c r="B385" s="76"/>
      <c r="C385" s="76"/>
      <c r="D385" s="76"/>
      <c r="E385" s="76"/>
      <c r="F385" s="76" t="s">
        <v>18960</v>
      </c>
      <c r="G385" s="69"/>
      <c r="H385" s="74"/>
      <c r="I385" s="76"/>
      <c r="J385" s="76" t="s">
        <v>18852</v>
      </c>
      <c r="K385" s="119"/>
      <c r="L385" s="119" t="s">
        <v>18853</v>
      </c>
      <c r="M385" s="119" t="s">
        <v>18961</v>
      </c>
      <c r="N385" s="119"/>
      <c r="O385" s="76"/>
      <c r="P385" s="76"/>
      <c r="Q385" s="119"/>
      <c r="R385" s="76"/>
      <c r="S385" s="76"/>
      <c r="T385" s="76"/>
      <c r="U385" s="76"/>
      <c r="V385" s="76"/>
      <c r="W385" s="76"/>
      <c r="X385" s="76"/>
      <c r="Z385" s="639">
        <f t="shared" si="10"/>
        <v>0</v>
      </c>
      <c r="AA385" s="74">
        <f t="shared" si="11"/>
        <v>0</v>
      </c>
    </row>
    <row r="386" spans="1:27" s="100" customFormat="1" ht="15.5" x14ac:dyDescent="0.35">
      <c r="A386" s="76"/>
      <c r="B386" s="76"/>
      <c r="C386" s="76"/>
      <c r="D386" s="76"/>
      <c r="E386" s="76"/>
      <c r="F386" s="76" t="s">
        <v>18962</v>
      </c>
      <c r="G386" s="69"/>
      <c r="H386" s="74"/>
      <c r="I386" s="76"/>
      <c r="J386" s="76" t="s">
        <v>18852</v>
      </c>
      <c r="K386" s="119"/>
      <c r="L386" s="119" t="s">
        <v>18853</v>
      </c>
      <c r="M386" s="119" t="s">
        <v>18963</v>
      </c>
      <c r="N386" s="119"/>
      <c r="O386" s="76"/>
      <c r="P386" s="76"/>
      <c r="Q386" s="119"/>
      <c r="R386" s="76"/>
      <c r="S386" s="76"/>
      <c r="T386" s="76"/>
      <c r="U386" s="76"/>
      <c r="V386" s="76"/>
      <c r="W386" s="76"/>
      <c r="X386" s="76"/>
      <c r="Z386" s="639">
        <f t="shared" si="10"/>
        <v>0</v>
      </c>
      <c r="AA386" s="74">
        <f t="shared" si="11"/>
        <v>0</v>
      </c>
    </row>
    <row r="387" spans="1:27" s="100" customFormat="1" ht="15.5" x14ac:dyDescent="0.35">
      <c r="A387" s="69"/>
      <c r="B387" s="69"/>
      <c r="C387" s="69"/>
      <c r="D387" s="69"/>
      <c r="E387" s="69"/>
      <c r="F387" s="69"/>
      <c r="G387" s="69"/>
      <c r="H387" s="74">
        <v>600000</v>
      </c>
      <c r="I387" s="69"/>
      <c r="J387" s="69"/>
      <c r="K387" s="75"/>
      <c r="L387" s="75"/>
      <c r="M387" s="75"/>
      <c r="N387" s="75"/>
      <c r="O387" s="69"/>
      <c r="P387" s="69"/>
      <c r="Q387" s="75"/>
      <c r="R387" s="69"/>
      <c r="S387" s="69"/>
      <c r="T387" s="69"/>
      <c r="U387" s="69"/>
      <c r="V387" s="69"/>
      <c r="W387" s="76"/>
      <c r="X387" s="76"/>
      <c r="Z387" s="639">
        <f t="shared" si="10"/>
        <v>42000.000000000007</v>
      </c>
      <c r="AA387" s="74">
        <f t="shared" si="11"/>
        <v>642000</v>
      </c>
    </row>
    <row r="388" spans="1:27" s="100" customFormat="1" ht="15.5" x14ac:dyDescent="0.35">
      <c r="A388" s="64"/>
      <c r="B388" s="64"/>
      <c r="C388" s="64"/>
      <c r="D388" s="64"/>
      <c r="E388" s="64"/>
      <c r="F388" s="66" t="s">
        <v>1944</v>
      </c>
      <c r="G388" s="64"/>
      <c r="H388" s="67"/>
      <c r="I388" s="64"/>
      <c r="J388" s="64"/>
      <c r="K388" s="68"/>
      <c r="L388" s="68"/>
      <c r="M388" s="68"/>
      <c r="N388" s="68"/>
      <c r="O388" s="64"/>
      <c r="P388" s="64"/>
      <c r="Q388" s="68"/>
      <c r="R388" s="64"/>
      <c r="S388" s="64"/>
      <c r="T388" s="64"/>
      <c r="U388" s="64"/>
      <c r="V388" s="64"/>
      <c r="W388" s="64"/>
      <c r="X388" s="64"/>
      <c r="Z388" s="639">
        <f t="shared" si="10"/>
        <v>0</v>
      </c>
      <c r="AA388" s="67">
        <f t="shared" si="11"/>
        <v>0</v>
      </c>
    </row>
    <row r="389" spans="1:27" s="100" customFormat="1" ht="15.5" x14ac:dyDescent="0.35">
      <c r="A389" s="76"/>
      <c r="B389" s="76"/>
      <c r="C389" s="76"/>
      <c r="D389" s="76"/>
      <c r="E389" s="76"/>
      <c r="F389" s="76" t="s">
        <v>18964</v>
      </c>
      <c r="G389" s="69"/>
      <c r="H389" s="74"/>
      <c r="I389" s="76"/>
      <c r="J389" s="76" t="s">
        <v>1062</v>
      </c>
      <c r="K389" s="119"/>
      <c r="L389" s="119" t="s">
        <v>18965</v>
      </c>
      <c r="M389" s="119"/>
      <c r="N389" s="119"/>
      <c r="O389" s="76"/>
      <c r="P389" s="76"/>
      <c r="Q389" s="119"/>
      <c r="R389" s="76"/>
      <c r="S389" s="76"/>
      <c r="T389" s="76"/>
      <c r="U389" s="76"/>
      <c r="V389" s="76"/>
      <c r="W389" s="76"/>
      <c r="X389" s="76"/>
      <c r="Z389" s="639">
        <f t="shared" si="10"/>
        <v>0</v>
      </c>
      <c r="AA389" s="74">
        <f t="shared" si="11"/>
        <v>0</v>
      </c>
    </row>
    <row r="390" spans="1:27" s="100" customFormat="1" ht="15.5" x14ac:dyDescent="0.35">
      <c r="A390" s="76"/>
      <c r="B390" s="76"/>
      <c r="C390" s="76"/>
      <c r="D390" s="76"/>
      <c r="E390" s="76"/>
      <c r="F390" s="76" t="s">
        <v>18966</v>
      </c>
      <c r="G390" s="69"/>
      <c r="H390" s="74"/>
      <c r="I390" s="76"/>
      <c r="J390" s="76" t="s">
        <v>1062</v>
      </c>
      <c r="K390" s="119"/>
      <c r="L390" s="119" t="s">
        <v>1577</v>
      </c>
      <c r="M390" s="119">
        <v>1160060385</v>
      </c>
      <c r="N390" s="119"/>
      <c r="O390" s="76"/>
      <c r="P390" s="76"/>
      <c r="Q390" s="119"/>
      <c r="R390" s="76"/>
      <c r="S390" s="76"/>
      <c r="T390" s="76"/>
      <c r="U390" s="76"/>
      <c r="V390" s="76"/>
      <c r="W390" s="76"/>
      <c r="X390" s="76"/>
      <c r="Z390" s="639">
        <f t="shared" ref="Z390:Z404" si="12">H390*Z$4</f>
        <v>0</v>
      </c>
      <c r="AA390" s="74">
        <f t="shared" ref="AA390:AA404" si="13">H390+Z390</f>
        <v>0</v>
      </c>
    </row>
    <row r="391" spans="1:27" s="100" customFormat="1" ht="15.5" x14ac:dyDescent="0.35">
      <c r="A391" s="69"/>
      <c r="B391" s="69"/>
      <c r="C391" s="69"/>
      <c r="D391" s="69"/>
      <c r="E391" s="69"/>
      <c r="F391" s="69"/>
      <c r="G391" s="69"/>
      <c r="H391" s="74">
        <v>4000000</v>
      </c>
      <c r="I391" s="69"/>
      <c r="J391" s="69"/>
      <c r="K391" s="193"/>
      <c r="L391" s="75"/>
      <c r="M391" s="75"/>
      <c r="N391" s="75"/>
      <c r="O391" s="69"/>
      <c r="P391" s="69"/>
      <c r="Q391" s="75"/>
      <c r="R391" s="69"/>
      <c r="S391" s="69"/>
      <c r="T391" s="69"/>
      <c r="U391" s="69"/>
      <c r="V391" s="76"/>
      <c r="W391" s="76"/>
      <c r="X391" s="76"/>
      <c r="Z391" s="639">
        <f t="shared" si="12"/>
        <v>280000</v>
      </c>
      <c r="AA391" s="74">
        <f t="shared" si="13"/>
        <v>4280000</v>
      </c>
    </row>
    <row r="392" spans="1:27" s="100" customFormat="1" ht="15.5" x14ac:dyDescent="0.35">
      <c r="A392" s="64"/>
      <c r="B392" s="64"/>
      <c r="C392" s="64"/>
      <c r="D392" s="64"/>
      <c r="E392" s="64"/>
      <c r="F392" s="96" t="s">
        <v>1582</v>
      </c>
      <c r="G392" s="64"/>
      <c r="H392" s="67"/>
      <c r="I392" s="64"/>
      <c r="J392" s="64"/>
      <c r="K392" s="68"/>
      <c r="L392" s="68"/>
      <c r="M392" s="68"/>
      <c r="N392" s="68"/>
      <c r="O392" s="64"/>
      <c r="P392" s="64"/>
      <c r="Q392" s="68"/>
      <c r="R392" s="64"/>
      <c r="S392" s="64"/>
      <c r="T392" s="64"/>
      <c r="U392" s="64"/>
      <c r="V392" s="64"/>
      <c r="W392" s="64"/>
      <c r="X392" s="64"/>
      <c r="Z392" s="639">
        <f t="shared" si="12"/>
        <v>0</v>
      </c>
      <c r="AA392" s="67">
        <f t="shared" si="13"/>
        <v>0</v>
      </c>
    </row>
    <row r="393" spans="1:27" s="100" customFormat="1" ht="15.5" x14ac:dyDescent="0.35">
      <c r="A393" s="69"/>
      <c r="B393" s="69"/>
      <c r="C393" s="69"/>
      <c r="D393" s="69"/>
      <c r="E393" s="69"/>
      <c r="F393" s="79" t="s">
        <v>18967</v>
      </c>
      <c r="G393" s="69"/>
      <c r="H393" s="74"/>
      <c r="I393" s="69"/>
      <c r="J393" s="69" t="s">
        <v>1214</v>
      </c>
      <c r="K393" s="75"/>
      <c r="L393" s="75" t="s">
        <v>4228</v>
      </c>
      <c r="M393" s="131" t="s">
        <v>18968</v>
      </c>
      <c r="N393" s="75"/>
      <c r="O393" s="69"/>
      <c r="P393" s="69" t="s">
        <v>1761</v>
      </c>
      <c r="Q393" s="75" t="s">
        <v>1697</v>
      </c>
      <c r="R393" s="69"/>
      <c r="S393" s="69"/>
      <c r="T393" s="69"/>
      <c r="U393" s="69"/>
      <c r="V393" s="69"/>
      <c r="W393" s="69"/>
      <c r="X393" s="69"/>
      <c r="Z393" s="639">
        <f t="shared" si="12"/>
        <v>0</v>
      </c>
      <c r="AA393" s="74">
        <f t="shared" si="13"/>
        <v>0</v>
      </c>
    </row>
    <row r="394" spans="1:27" s="100" customFormat="1" ht="15.5" x14ac:dyDescent="0.35">
      <c r="A394" s="69"/>
      <c r="B394" s="69"/>
      <c r="C394" s="69"/>
      <c r="D394" s="69"/>
      <c r="E394" s="69"/>
      <c r="F394" s="79" t="s">
        <v>18967</v>
      </c>
      <c r="G394" s="69"/>
      <c r="H394" s="74"/>
      <c r="I394" s="69"/>
      <c r="J394" s="69" t="s">
        <v>1214</v>
      </c>
      <c r="K394" s="75"/>
      <c r="L394" s="75" t="s">
        <v>4228</v>
      </c>
      <c r="M394" s="75" t="s">
        <v>18969</v>
      </c>
      <c r="N394" s="75"/>
      <c r="O394" s="69"/>
      <c r="P394" s="69" t="s">
        <v>1761</v>
      </c>
      <c r="Q394" s="75" t="s">
        <v>1697</v>
      </c>
      <c r="R394" s="69"/>
      <c r="S394" s="69"/>
      <c r="T394" s="69"/>
      <c r="U394" s="69"/>
      <c r="V394" s="69"/>
      <c r="W394" s="69"/>
      <c r="X394" s="69"/>
      <c r="Z394" s="639">
        <f t="shared" si="12"/>
        <v>0</v>
      </c>
      <c r="AA394" s="74">
        <f t="shared" si="13"/>
        <v>0</v>
      </c>
    </row>
    <row r="395" spans="1:27" s="100" customFormat="1" ht="15.5" x14ac:dyDescent="0.35">
      <c r="A395" s="76"/>
      <c r="B395" s="76"/>
      <c r="C395" s="76"/>
      <c r="D395" s="76"/>
      <c r="E395" s="76"/>
      <c r="F395" s="76" t="s">
        <v>18970</v>
      </c>
      <c r="G395" s="69"/>
      <c r="H395" s="74"/>
      <c r="I395" s="76"/>
      <c r="J395" s="76"/>
      <c r="K395" s="119"/>
      <c r="L395" s="119"/>
      <c r="M395" s="119"/>
      <c r="N395" s="119"/>
      <c r="O395" s="76"/>
      <c r="P395" s="76"/>
      <c r="Q395" s="119"/>
      <c r="R395" s="76"/>
      <c r="S395" s="76"/>
      <c r="T395" s="76"/>
      <c r="U395" s="76"/>
      <c r="V395" s="76"/>
      <c r="W395" s="76"/>
      <c r="X395" s="76"/>
      <c r="Z395" s="639">
        <f t="shared" si="12"/>
        <v>0</v>
      </c>
      <c r="AA395" s="74">
        <f t="shared" si="13"/>
        <v>0</v>
      </c>
    </row>
    <row r="396" spans="1:27" s="100" customFormat="1" ht="15.5" x14ac:dyDescent="0.35">
      <c r="A396" s="76"/>
      <c r="B396" s="76"/>
      <c r="C396" s="76"/>
      <c r="D396" s="76"/>
      <c r="E396" s="76"/>
      <c r="F396" s="76" t="s">
        <v>18971</v>
      </c>
      <c r="G396" s="69"/>
      <c r="H396" s="74"/>
      <c r="I396" s="76"/>
      <c r="J396" s="76"/>
      <c r="K396" s="119"/>
      <c r="L396" s="119"/>
      <c r="M396" s="119"/>
      <c r="N396" s="119"/>
      <c r="O396" s="76"/>
      <c r="P396" s="76"/>
      <c r="Q396" s="119"/>
      <c r="R396" s="76"/>
      <c r="S396" s="76"/>
      <c r="T396" s="76"/>
      <c r="U396" s="76"/>
      <c r="V396" s="76"/>
      <c r="W396" s="76"/>
      <c r="X396" s="76"/>
      <c r="Z396" s="639">
        <f t="shared" si="12"/>
        <v>0</v>
      </c>
      <c r="AA396" s="74">
        <f t="shared" si="13"/>
        <v>0</v>
      </c>
    </row>
    <row r="397" spans="1:27" s="100" customFormat="1" ht="15.5" x14ac:dyDescent="0.35">
      <c r="A397" s="76"/>
      <c r="B397" s="76"/>
      <c r="C397" s="76"/>
      <c r="D397" s="76"/>
      <c r="E397" s="76"/>
      <c r="F397" s="76" t="s">
        <v>18972</v>
      </c>
      <c r="G397" s="69"/>
      <c r="H397" s="74"/>
      <c r="I397" s="76"/>
      <c r="J397" s="76" t="s">
        <v>1214</v>
      </c>
      <c r="K397" s="119"/>
      <c r="L397" s="119" t="s">
        <v>18973</v>
      </c>
      <c r="M397" s="119" t="s">
        <v>18974</v>
      </c>
      <c r="N397" s="119"/>
      <c r="O397" s="76"/>
      <c r="P397" s="76"/>
      <c r="Q397" s="119"/>
      <c r="R397" s="76"/>
      <c r="S397" s="76"/>
      <c r="T397" s="76"/>
      <c r="U397" s="76"/>
      <c r="V397" s="76"/>
      <c r="W397" s="76"/>
      <c r="X397" s="76"/>
      <c r="Z397" s="639">
        <f t="shared" si="12"/>
        <v>0</v>
      </c>
      <c r="AA397" s="74">
        <f t="shared" si="13"/>
        <v>0</v>
      </c>
    </row>
    <row r="398" spans="1:27" s="100" customFormat="1" ht="15.5" x14ac:dyDescent="0.35">
      <c r="A398" s="69"/>
      <c r="B398" s="69"/>
      <c r="C398" s="69"/>
      <c r="D398" s="69"/>
      <c r="E398" s="69"/>
      <c r="F398" s="79"/>
      <c r="G398" s="69"/>
      <c r="H398" s="74">
        <v>2000000</v>
      </c>
      <c r="I398" s="69"/>
      <c r="J398" s="69"/>
      <c r="K398" s="75"/>
      <c r="L398" s="75"/>
      <c r="M398" s="75"/>
      <c r="N398" s="75"/>
      <c r="O398" s="69"/>
      <c r="P398" s="69"/>
      <c r="Q398" s="75"/>
      <c r="R398" s="69"/>
      <c r="S398" s="69"/>
      <c r="T398" s="69"/>
      <c r="U398" s="69"/>
      <c r="V398" s="69"/>
      <c r="W398" s="69"/>
      <c r="X398" s="69"/>
      <c r="Z398" s="639">
        <f t="shared" si="12"/>
        <v>140000</v>
      </c>
      <c r="AA398" s="74">
        <f t="shared" si="13"/>
        <v>2140000</v>
      </c>
    </row>
    <row r="399" spans="1:27" s="100" customFormat="1" ht="15.5" x14ac:dyDescent="0.35">
      <c r="A399" s="64"/>
      <c r="B399" s="64"/>
      <c r="C399" s="64"/>
      <c r="D399" s="64"/>
      <c r="E399" s="64"/>
      <c r="F399" s="96" t="s">
        <v>1590</v>
      </c>
      <c r="G399" s="64"/>
      <c r="H399" s="67"/>
      <c r="I399" s="64"/>
      <c r="J399" s="64"/>
      <c r="K399" s="68"/>
      <c r="L399" s="68"/>
      <c r="M399" s="68"/>
      <c r="N399" s="68"/>
      <c r="O399" s="64"/>
      <c r="P399" s="64"/>
      <c r="Q399" s="68"/>
      <c r="R399" s="64"/>
      <c r="S399" s="64"/>
      <c r="T399" s="64"/>
      <c r="U399" s="64"/>
      <c r="V399" s="64"/>
      <c r="W399" s="64"/>
      <c r="X399" s="64"/>
      <c r="Z399" s="639">
        <f t="shared" si="12"/>
        <v>0</v>
      </c>
      <c r="AA399" s="67">
        <f t="shared" si="13"/>
        <v>0</v>
      </c>
    </row>
    <row r="400" spans="1:27" s="100" customFormat="1" ht="15.5" x14ac:dyDescent="0.35">
      <c r="A400" s="69"/>
      <c r="B400" s="69"/>
      <c r="C400" s="69"/>
      <c r="D400" s="69"/>
      <c r="E400" s="69"/>
      <c r="F400" s="79" t="s">
        <v>18975</v>
      </c>
      <c r="G400" s="69"/>
      <c r="H400" s="74">
        <v>180000</v>
      </c>
      <c r="I400" s="69"/>
      <c r="J400" s="69" t="s">
        <v>1230</v>
      </c>
      <c r="K400" s="75">
        <v>2016</v>
      </c>
      <c r="L400" s="75" t="s">
        <v>4235</v>
      </c>
      <c r="M400" s="75"/>
      <c r="N400" s="75"/>
      <c r="O400" s="69"/>
      <c r="P400" s="69"/>
      <c r="Q400" s="75"/>
      <c r="R400" s="69"/>
      <c r="S400" s="69"/>
      <c r="T400" s="69"/>
      <c r="U400" s="69"/>
      <c r="V400" s="69"/>
      <c r="W400" s="69"/>
      <c r="X400" s="69"/>
      <c r="Z400" s="639">
        <f t="shared" si="12"/>
        <v>12600.000000000002</v>
      </c>
      <c r="AA400" s="74">
        <f t="shared" si="13"/>
        <v>192600</v>
      </c>
    </row>
    <row r="401" spans="1:27" s="100" customFormat="1" ht="15.5" x14ac:dyDescent="0.35">
      <c r="A401" s="76"/>
      <c r="B401" s="76"/>
      <c r="C401" s="76"/>
      <c r="D401" s="76"/>
      <c r="E401" s="76"/>
      <c r="F401" s="76" t="s">
        <v>18976</v>
      </c>
      <c r="G401" s="69"/>
      <c r="H401" s="74">
        <v>180000</v>
      </c>
      <c r="I401" s="76"/>
      <c r="J401" s="76"/>
      <c r="K401" s="119"/>
      <c r="L401" s="119"/>
      <c r="M401" s="119"/>
      <c r="N401" s="119"/>
      <c r="O401" s="76"/>
      <c r="P401" s="76"/>
      <c r="Q401" s="119"/>
      <c r="R401" s="76"/>
      <c r="S401" s="76"/>
      <c r="T401" s="76"/>
      <c r="U401" s="76"/>
      <c r="V401" s="76"/>
      <c r="W401" s="76"/>
      <c r="X401" s="76"/>
      <c r="Z401" s="639">
        <f t="shared" si="12"/>
        <v>12600.000000000002</v>
      </c>
      <c r="AA401" s="74">
        <f t="shared" si="13"/>
        <v>192600</v>
      </c>
    </row>
    <row r="402" spans="1:27" s="100" customFormat="1" ht="15.5" x14ac:dyDescent="0.35">
      <c r="A402" s="76"/>
      <c r="B402" s="76"/>
      <c r="C402" s="76"/>
      <c r="D402" s="76"/>
      <c r="E402" s="76"/>
      <c r="F402" s="76" t="s">
        <v>18977</v>
      </c>
      <c r="G402" s="69"/>
      <c r="H402" s="74">
        <v>180000</v>
      </c>
      <c r="I402" s="76"/>
      <c r="J402" s="76"/>
      <c r="K402" s="119"/>
      <c r="L402" s="119"/>
      <c r="M402" s="119"/>
      <c r="N402" s="119"/>
      <c r="O402" s="76"/>
      <c r="P402" s="76"/>
      <c r="Q402" s="119"/>
      <c r="R402" s="76"/>
      <c r="S402" s="76"/>
      <c r="T402" s="76"/>
      <c r="U402" s="76"/>
      <c r="V402" s="76"/>
      <c r="W402" s="76"/>
      <c r="X402" s="76"/>
      <c r="Z402" s="639">
        <f t="shared" si="12"/>
        <v>12600.000000000002</v>
      </c>
      <c r="AA402" s="74">
        <f t="shared" si="13"/>
        <v>192600</v>
      </c>
    </row>
    <row r="403" spans="1:27" s="100" customFormat="1" ht="15.5" x14ac:dyDescent="0.35">
      <c r="A403" s="76"/>
      <c r="B403" s="76"/>
      <c r="C403" s="76"/>
      <c r="D403" s="76"/>
      <c r="E403" s="76"/>
      <c r="F403" s="117" t="s">
        <v>18978</v>
      </c>
      <c r="G403" s="76"/>
      <c r="H403" s="74">
        <v>180000</v>
      </c>
      <c r="I403" s="76"/>
      <c r="J403" s="76" t="s">
        <v>3653</v>
      </c>
      <c r="K403" s="119"/>
      <c r="L403" s="119" t="s">
        <v>18979</v>
      </c>
      <c r="M403" s="119"/>
      <c r="N403" s="119"/>
      <c r="O403" s="76"/>
      <c r="P403" s="76" t="s">
        <v>18980</v>
      </c>
      <c r="Q403" s="119" t="s">
        <v>1066</v>
      </c>
      <c r="R403" s="76"/>
      <c r="S403" s="76"/>
      <c r="T403" s="76"/>
      <c r="U403" s="76"/>
      <c r="V403" s="76"/>
      <c r="W403" s="76"/>
      <c r="X403" s="76"/>
      <c r="Z403" s="639">
        <f t="shared" si="12"/>
        <v>12600.000000000002</v>
      </c>
      <c r="AA403" s="74">
        <f t="shared" si="13"/>
        <v>192600</v>
      </c>
    </row>
    <row r="404" spans="1:27" ht="15.5" x14ac:dyDescent="0.35">
      <c r="F404" s="20" t="s">
        <v>894</v>
      </c>
      <c r="G404" s="20"/>
      <c r="H404" s="103">
        <f>SUM(H5:H403)</f>
        <v>150135000</v>
      </c>
      <c r="Z404" s="639">
        <f t="shared" si="12"/>
        <v>10509450.000000002</v>
      </c>
      <c r="AA404" s="103">
        <f t="shared" si="13"/>
        <v>160644450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hyperlinks>
    <hyperlink ref="L202" r:id="rId1" display="FV@" xr:uid="{00000000-0004-0000-5600-000000000000}"/>
  </hyperlinks>
  <pageMargins left="0.7" right="0.7" top="0.75" bottom="0.75" header="0.3" footer="0.3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rgb="FF00B050"/>
  </sheetPr>
  <dimension ref="A1:Y250"/>
  <sheetViews>
    <sheetView topLeftCell="Y1" zoomScale="80" zoomScaleNormal="80" workbookViewId="0">
      <selection activeCell="AA15" sqref="AA15"/>
    </sheetView>
  </sheetViews>
  <sheetFormatPr defaultRowHeight="14.5" x14ac:dyDescent="0.35"/>
  <cols>
    <col min="1" max="1" width="20.7265625" hidden="1" customWidth="1"/>
    <col min="2" max="2" width="17.1796875" hidden="1" customWidth="1"/>
    <col min="3" max="3" width="18.1796875" hidden="1" customWidth="1"/>
    <col min="4" max="4" width="26.08984375" hidden="1" customWidth="1"/>
    <col min="5" max="5" width="119" customWidth="1"/>
    <col min="6" max="6" width="42.453125" hidden="1" customWidth="1"/>
    <col min="7" max="7" width="40.1796875" hidden="1" customWidth="1"/>
    <col min="8" max="8" width="40.1796875" style="104" hidden="1" customWidth="1"/>
    <col min="9" max="9" width="18.1796875" hidden="1" customWidth="1"/>
    <col min="10" max="10" width="25" hidden="1" customWidth="1"/>
    <col min="11" max="11" width="24.81640625" hidden="1" customWidth="1"/>
    <col min="12" max="12" width="24.453125" hidden="1" customWidth="1"/>
    <col min="13" max="13" width="32" hidden="1" customWidth="1"/>
    <col min="14" max="14" width="17.453125" hidden="1" customWidth="1"/>
    <col min="15" max="15" width="18" hidden="1" customWidth="1"/>
    <col min="16" max="16" width="18.08984375" hidden="1" customWidth="1"/>
    <col min="17" max="17" width="16" hidden="1" customWidth="1"/>
    <col min="18" max="18" width="12.453125" hidden="1" customWidth="1"/>
    <col min="19" max="19" width="15" hidden="1" customWidth="1"/>
    <col min="20" max="20" width="20.453125" hidden="1" customWidth="1"/>
    <col min="21" max="21" width="36" hidden="1" customWidth="1"/>
    <col min="22" max="22" width="25.7265625" hidden="1" customWidth="1"/>
    <col min="23" max="23" width="78.453125" hidden="1" customWidth="1"/>
    <col min="24" max="24" width="10.08984375" hidden="1" customWidth="1"/>
    <col min="25" max="25" width="40.1796875" style="104" customWidth="1"/>
  </cols>
  <sheetData>
    <row r="1" spans="1:25" ht="12" customHeight="1" x14ac:dyDescent="0.35">
      <c r="A1" s="665" t="s">
        <v>895</v>
      </c>
      <c r="B1" s="665"/>
      <c r="C1" s="665"/>
      <c r="D1" s="666"/>
      <c r="E1" s="667" t="s">
        <v>896</v>
      </c>
      <c r="F1" s="667"/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Y1" s="47"/>
    </row>
    <row r="2" spans="1:25" ht="27" customHeight="1" x14ac:dyDescent="0.35">
      <c r="A2" s="49" t="s">
        <v>903</v>
      </c>
      <c r="B2" s="49" t="s">
        <v>904</v>
      </c>
      <c r="C2" s="204" t="s">
        <v>905</v>
      </c>
      <c r="D2" s="50" t="s">
        <v>2388</v>
      </c>
      <c r="E2" s="51" t="s">
        <v>908</v>
      </c>
      <c r="F2" s="51" t="s">
        <v>907</v>
      </c>
      <c r="G2" s="49" t="s">
        <v>909</v>
      </c>
      <c r="H2" s="52" t="s">
        <v>910</v>
      </c>
      <c r="I2" s="51" t="s">
        <v>911</v>
      </c>
      <c r="J2" s="49" t="s">
        <v>912</v>
      </c>
      <c r="K2" s="49" t="s">
        <v>2389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18981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2390</v>
      </c>
      <c r="V2" s="51" t="s">
        <v>925</v>
      </c>
      <c r="W2" s="674"/>
      <c r="Y2" s="634" t="s">
        <v>24303</v>
      </c>
    </row>
    <row r="3" spans="1:25" ht="15.5" x14ac:dyDescent="0.35">
      <c r="A3" s="98"/>
      <c r="B3" s="530" t="s">
        <v>18982</v>
      </c>
      <c r="C3" s="439" t="s">
        <v>18983</v>
      </c>
      <c r="D3" s="257" t="s">
        <v>18984</v>
      </c>
      <c r="E3" s="66" t="s">
        <v>18985</v>
      </c>
      <c r="F3" s="66"/>
      <c r="G3" s="98"/>
      <c r="H3" s="140"/>
      <c r="I3" s="98"/>
      <c r="J3" s="98"/>
      <c r="K3" s="141"/>
      <c r="L3" s="98"/>
      <c r="M3" s="142"/>
      <c r="N3" s="142"/>
      <c r="O3" s="98"/>
      <c r="P3" s="98"/>
      <c r="Q3" s="98"/>
      <c r="R3" s="98"/>
      <c r="S3" s="98"/>
      <c r="T3" s="98"/>
      <c r="U3" s="98"/>
      <c r="V3" s="98"/>
      <c r="W3" s="143"/>
      <c r="X3" s="631">
        <v>7.0000000000000007E-2</v>
      </c>
      <c r="Y3" s="140"/>
    </row>
    <row r="4" spans="1:25" ht="15" customHeight="1" x14ac:dyDescent="0.35">
      <c r="A4" s="531"/>
      <c r="B4" s="532"/>
      <c r="C4" s="532"/>
      <c r="D4" s="532"/>
      <c r="E4" s="533" t="s">
        <v>18986</v>
      </c>
      <c r="F4" s="534"/>
      <c r="G4" s="532"/>
      <c r="H4" s="535"/>
      <c r="I4" s="532"/>
      <c r="J4" s="532"/>
      <c r="K4" s="536"/>
      <c r="L4" s="537"/>
      <c r="M4" s="538"/>
      <c r="N4" s="538"/>
      <c r="O4" s="532"/>
      <c r="P4" s="532"/>
      <c r="Q4" s="536"/>
      <c r="R4" s="532"/>
      <c r="S4" s="532"/>
      <c r="T4" s="532"/>
      <c r="U4" s="532"/>
      <c r="V4" s="532"/>
      <c r="W4" s="539"/>
      <c r="Y4" s="535"/>
    </row>
    <row r="5" spans="1:25" ht="15.5" x14ac:dyDescent="0.35">
      <c r="A5" s="42"/>
      <c r="B5" s="76"/>
      <c r="C5" s="76"/>
      <c r="D5" s="76"/>
      <c r="E5" s="540" t="s">
        <v>18987</v>
      </c>
      <c r="F5" s="540"/>
      <c r="G5" s="76"/>
      <c r="H5" s="118">
        <v>650000</v>
      </c>
      <c r="I5" s="76"/>
      <c r="J5" s="76" t="s">
        <v>933</v>
      </c>
      <c r="K5" s="145">
        <v>2009</v>
      </c>
      <c r="L5" s="174" t="s">
        <v>18988</v>
      </c>
      <c r="M5" s="155" t="s">
        <v>18989</v>
      </c>
      <c r="N5" s="155" t="s">
        <v>18989</v>
      </c>
      <c r="O5" s="76" t="s">
        <v>937</v>
      </c>
      <c r="P5" s="76" t="s">
        <v>967</v>
      </c>
      <c r="Q5" s="145" t="s">
        <v>1011</v>
      </c>
      <c r="R5" s="76"/>
      <c r="S5" s="76"/>
      <c r="T5" s="76"/>
      <c r="U5" s="76"/>
      <c r="V5" s="76" t="s">
        <v>940</v>
      </c>
      <c r="W5" s="243" t="s">
        <v>993</v>
      </c>
      <c r="X5" s="637">
        <f>H5*X$3</f>
        <v>45500.000000000007</v>
      </c>
      <c r="Y5" s="118">
        <f>H5+X5</f>
        <v>695500</v>
      </c>
    </row>
    <row r="6" spans="1:25" ht="15.5" x14ac:dyDescent="0.35">
      <c r="A6" s="42"/>
      <c r="B6" s="76"/>
      <c r="C6" s="76"/>
      <c r="D6" s="76"/>
      <c r="E6" s="540" t="s">
        <v>18990</v>
      </c>
      <c r="F6" s="540"/>
      <c r="G6" s="76"/>
      <c r="H6" s="118">
        <v>600000</v>
      </c>
      <c r="I6" s="76"/>
      <c r="J6" s="76" t="s">
        <v>933</v>
      </c>
      <c r="K6" s="145">
        <v>2009</v>
      </c>
      <c r="L6" s="174" t="s">
        <v>942</v>
      </c>
      <c r="M6" s="45" t="s">
        <v>18991</v>
      </c>
      <c r="N6" s="155" t="s">
        <v>18992</v>
      </c>
      <c r="O6" s="76" t="s">
        <v>937</v>
      </c>
      <c r="P6" s="76" t="s">
        <v>938</v>
      </c>
      <c r="Q6" s="145" t="s">
        <v>1011</v>
      </c>
      <c r="R6" s="76"/>
      <c r="S6" s="76"/>
      <c r="T6" s="76"/>
      <c r="U6" s="76"/>
      <c r="V6" s="76" t="s">
        <v>940</v>
      </c>
      <c r="W6" s="243"/>
      <c r="X6" s="637">
        <f t="shared" ref="X6:X69" si="0">H6*X$3</f>
        <v>42000.000000000007</v>
      </c>
      <c r="Y6" s="118">
        <f t="shared" ref="Y6:Y69" si="1">H6+X6</f>
        <v>642000</v>
      </c>
    </row>
    <row r="7" spans="1:25" ht="15.5" x14ac:dyDescent="0.35">
      <c r="A7" s="42"/>
      <c r="B7" s="76"/>
      <c r="C7" s="76"/>
      <c r="D7" s="76"/>
      <c r="E7" s="540" t="s">
        <v>18993</v>
      </c>
      <c r="F7" s="540"/>
      <c r="G7" s="76"/>
      <c r="H7" s="118">
        <v>600000</v>
      </c>
      <c r="I7" s="76"/>
      <c r="J7" s="76" t="s">
        <v>933</v>
      </c>
      <c r="K7" s="145">
        <v>2009</v>
      </c>
      <c r="L7" s="174" t="s">
        <v>942</v>
      </c>
      <c r="M7" s="155" t="s">
        <v>18994</v>
      </c>
      <c r="N7" s="155" t="s">
        <v>18994</v>
      </c>
      <c r="O7" s="76" t="s">
        <v>937</v>
      </c>
      <c r="P7" s="76" t="s">
        <v>938</v>
      </c>
      <c r="Q7" s="145" t="s">
        <v>1011</v>
      </c>
      <c r="R7" s="76"/>
      <c r="S7" s="76"/>
      <c r="T7" s="76"/>
      <c r="U7" s="76"/>
      <c r="V7" s="76" t="s">
        <v>940</v>
      </c>
      <c r="W7" s="655"/>
      <c r="X7" s="637">
        <f t="shared" si="0"/>
        <v>42000.000000000007</v>
      </c>
      <c r="Y7" s="118">
        <f t="shared" si="1"/>
        <v>642000</v>
      </c>
    </row>
    <row r="8" spans="1:25" ht="15.5" x14ac:dyDescent="0.35">
      <c r="A8" s="42"/>
      <c r="B8" s="76"/>
      <c r="C8" s="76"/>
      <c r="D8" s="76"/>
      <c r="E8" s="540" t="s">
        <v>18995</v>
      </c>
      <c r="F8" s="540"/>
      <c r="G8" s="76"/>
      <c r="H8" s="118">
        <v>600000</v>
      </c>
      <c r="I8" s="76"/>
      <c r="J8" s="76" t="s">
        <v>933</v>
      </c>
      <c r="K8" s="145">
        <v>2009</v>
      </c>
      <c r="L8" s="174" t="s">
        <v>942</v>
      </c>
      <c r="M8" s="145" t="s">
        <v>18996</v>
      </c>
      <c r="N8" s="145" t="s">
        <v>18996</v>
      </c>
      <c r="O8" s="76" t="s">
        <v>937</v>
      </c>
      <c r="P8" s="76" t="s">
        <v>938</v>
      </c>
      <c r="Q8" s="145" t="s">
        <v>1011</v>
      </c>
      <c r="R8" s="76"/>
      <c r="S8" s="76"/>
      <c r="T8" s="76"/>
      <c r="U8" s="76"/>
      <c r="V8" s="76" t="s">
        <v>940</v>
      </c>
      <c r="W8" s="655"/>
      <c r="X8" s="637">
        <f t="shared" si="0"/>
        <v>42000.000000000007</v>
      </c>
      <c r="Y8" s="118">
        <f t="shared" si="1"/>
        <v>642000</v>
      </c>
    </row>
    <row r="9" spans="1:25" ht="31" x14ac:dyDescent="0.35">
      <c r="A9" s="42"/>
      <c r="B9" s="76"/>
      <c r="C9" s="76"/>
      <c r="D9" s="76"/>
      <c r="E9" s="540" t="s">
        <v>18997</v>
      </c>
      <c r="F9" s="540"/>
      <c r="G9" s="76"/>
      <c r="H9" s="118">
        <v>600000</v>
      </c>
      <c r="I9" s="76"/>
      <c r="J9" s="76" t="s">
        <v>933</v>
      </c>
      <c r="K9" s="145">
        <v>2009</v>
      </c>
      <c r="L9" s="174" t="s">
        <v>942</v>
      </c>
      <c r="M9" s="145" t="s">
        <v>18992</v>
      </c>
      <c r="N9" s="145" t="s">
        <v>18992</v>
      </c>
      <c r="O9" s="76" t="s">
        <v>937</v>
      </c>
      <c r="P9" s="76" t="s">
        <v>938</v>
      </c>
      <c r="Q9" s="145" t="s">
        <v>1011</v>
      </c>
      <c r="R9" s="76"/>
      <c r="S9" s="76"/>
      <c r="T9" s="76"/>
      <c r="U9" s="76"/>
      <c r="V9" s="76" t="s">
        <v>940</v>
      </c>
      <c r="W9" s="655"/>
      <c r="X9" s="637">
        <f t="shared" si="0"/>
        <v>42000.000000000007</v>
      </c>
      <c r="Y9" s="118">
        <f t="shared" si="1"/>
        <v>642000</v>
      </c>
    </row>
    <row r="10" spans="1:25" ht="19.5" customHeight="1" x14ac:dyDescent="0.35">
      <c r="A10" s="42"/>
      <c r="B10" s="76"/>
      <c r="C10" s="76"/>
      <c r="D10" s="76"/>
      <c r="E10" s="540" t="s">
        <v>18998</v>
      </c>
      <c r="F10" s="540"/>
      <c r="G10" s="76"/>
      <c r="H10" s="118">
        <v>600000</v>
      </c>
      <c r="I10" s="76"/>
      <c r="J10" s="76" t="s">
        <v>933</v>
      </c>
      <c r="K10" s="145">
        <v>2009</v>
      </c>
      <c r="L10" s="174" t="s">
        <v>942</v>
      </c>
      <c r="M10" s="145" t="s">
        <v>18999</v>
      </c>
      <c r="N10" s="145" t="s">
        <v>18999</v>
      </c>
      <c r="O10" s="76" t="s">
        <v>937</v>
      </c>
      <c r="P10" s="76" t="s">
        <v>938</v>
      </c>
      <c r="Q10" s="145" t="s">
        <v>1011</v>
      </c>
      <c r="R10" s="76"/>
      <c r="S10" s="76"/>
      <c r="T10" s="76"/>
      <c r="U10" s="150"/>
      <c r="V10" s="76" t="s">
        <v>940</v>
      </c>
      <c r="W10" s="655"/>
      <c r="X10" s="637">
        <f t="shared" si="0"/>
        <v>42000.000000000007</v>
      </c>
      <c r="Y10" s="118">
        <f t="shared" si="1"/>
        <v>642000</v>
      </c>
    </row>
    <row r="11" spans="1:25" ht="19.5" customHeight="1" x14ac:dyDescent="0.35">
      <c r="A11" s="42"/>
      <c r="B11" s="76"/>
      <c r="C11" s="76"/>
      <c r="D11" s="76"/>
      <c r="E11" s="540" t="s">
        <v>19000</v>
      </c>
      <c r="F11" s="540"/>
      <c r="G11" s="76"/>
      <c r="H11" s="118">
        <v>600000</v>
      </c>
      <c r="I11" s="76"/>
      <c r="J11" s="76" t="s">
        <v>933</v>
      </c>
      <c r="K11" s="145">
        <v>2009</v>
      </c>
      <c r="L11" s="174" t="s">
        <v>942</v>
      </c>
      <c r="M11" s="155" t="s">
        <v>19001</v>
      </c>
      <c r="N11" s="155" t="s">
        <v>19001</v>
      </c>
      <c r="O11" s="76" t="s">
        <v>937</v>
      </c>
      <c r="P11" s="76" t="s">
        <v>938</v>
      </c>
      <c r="Q11" s="145" t="s">
        <v>1011</v>
      </c>
      <c r="R11" s="76"/>
      <c r="S11" s="76"/>
      <c r="T11" s="76"/>
      <c r="U11" s="150"/>
      <c r="V11" s="76" t="s">
        <v>940</v>
      </c>
      <c r="W11" s="655"/>
      <c r="X11" s="637">
        <f t="shared" si="0"/>
        <v>42000.000000000007</v>
      </c>
      <c r="Y11" s="118">
        <f t="shared" si="1"/>
        <v>642000</v>
      </c>
    </row>
    <row r="12" spans="1:25" ht="15.5" x14ac:dyDescent="0.35">
      <c r="A12" s="42"/>
      <c r="B12" s="76"/>
      <c r="C12" s="76"/>
      <c r="D12" s="76"/>
      <c r="E12" s="540" t="s">
        <v>19002</v>
      </c>
      <c r="F12" s="540"/>
      <c r="G12" s="76"/>
      <c r="H12" s="118">
        <v>600000</v>
      </c>
      <c r="I12" s="76"/>
      <c r="J12" s="76" t="s">
        <v>933</v>
      </c>
      <c r="K12" s="145">
        <v>2009</v>
      </c>
      <c r="L12" s="174" t="s">
        <v>942</v>
      </c>
      <c r="M12" s="155" t="s">
        <v>19003</v>
      </c>
      <c r="N12" s="155" t="s">
        <v>19003</v>
      </c>
      <c r="O12" s="76" t="s">
        <v>937</v>
      </c>
      <c r="P12" s="76" t="s">
        <v>938</v>
      </c>
      <c r="Q12" s="145" t="s">
        <v>1011</v>
      </c>
      <c r="R12" s="76"/>
      <c r="S12" s="76"/>
      <c r="T12" s="76"/>
      <c r="U12" s="76"/>
      <c r="V12" s="76" t="s">
        <v>940</v>
      </c>
      <c r="W12" s="655"/>
      <c r="X12" s="637">
        <f t="shared" si="0"/>
        <v>42000.000000000007</v>
      </c>
      <c r="Y12" s="118">
        <f t="shared" si="1"/>
        <v>642000</v>
      </c>
    </row>
    <row r="13" spans="1:25" ht="15.5" x14ac:dyDescent="0.35">
      <c r="A13" s="42"/>
      <c r="B13" s="76"/>
      <c r="C13" s="76"/>
      <c r="D13" s="76"/>
      <c r="E13" s="117" t="s">
        <v>19004</v>
      </c>
      <c r="F13" s="117"/>
      <c r="G13" s="76"/>
      <c r="H13" s="118">
        <v>650000</v>
      </c>
      <c r="I13" s="76"/>
      <c r="J13" s="76" t="s">
        <v>933</v>
      </c>
      <c r="K13" s="145">
        <v>2009</v>
      </c>
      <c r="L13" s="76" t="s">
        <v>18988</v>
      </c>
      <c r="M13" s="145" t="s">
        <v>19005</v>
      </c>
      <c r="N13" s="145" t="s">
        <v>19005</v>
      </c>
      <c r="O13" s="76" t="s">
        <v>937</v>
      </c>
      <c r="P13" s="76" t="s">
        <v>967</v>
      </c>
      <c r="Q13" s="145" t="s">
        <v>1011</v>
      </c>
      <c r="R13" s="76"/>
      <c r="S13" s="76"/>
      <c r="T13" s="76"/>
      <c r="U13" s="76"/>
      <c r="V13" s="76" t="s">
        <v>940</v>
      </c>
      <c r="W13" s="655"/>
      <c r="X13" s="637">
        <f t="shared" si="0"/>
        <v>45500.000000000007</v>
      </c>
      <c r="Y13" s="118">
        <f t="shared" si="1"/>
        <v>695500</v>
      </c>
    </row>
    <row r="14" spans="1:25" ht="15.5" x14ac:dyDescent="0.35">
      <c r="A14" s="42"/>
      <c r="B14" s="76"/>
      <c r="C14" s="76"/>
      <c r="D14" s="76"/>
      <c r="E14" s="117" t="s">
        <v>19006</v>
      </c>
      <c r="F14" s="117"/>
      <c r="G14" s="76"/>
      <c r="H14" s="118">
        <v>650000</v>
      </c>
      <c r="I14" s="76"/>
      <c r="J14" s="76" t="s">
        <v>933</v>
      </c>
      <c r="K14" s="145">
        <v>2009</v>
      </c>
      <c r="L14" s="76" t="s">
        <v>18988</v>
      </c>
      <c r="M14" s="145" t="s">
        <v>19007</v>
      </c>
      <c r="N14" s="145" t="s">
        <v>19007</v>
      </c>
      <c r="O14" s="76" t="s">
        <v>937</v>
      </c>
      <c r="P14" s="76" t="s">
        <v>967</v>
      </c>
      <c r="Q14" s="145" t="s">
        <v>1011</v>
      </c>
      <c r="R14" s="76"/>
      <c r="S14" s="76"/>
      <c r="T14" s="76"/>
      <c r="U14" s="76"/>
      <c r="V14" s="76" t="s">
        <v>940</v>
      </c>
      <c r="W14" s="655"/>
      <c r="X14" s="637">
        <f t="shared" si="0"/>
        <v>45500.000000000007</v>
      </c>
      <c r="Y14" s="118">
        <f t="shared" si="1"/>
        <v>695500</v>
      </c>
    </row>
    <row r="15" spans="1:25" ht="15.5" x14ac:dyDescent="0.35">
      <c r="A15" s="42"/>
      <c r="B15" s="76"/>
      <c r="C15" s="76"/>
      <c r="D15" s="76"/>
      <c r="E15" s="117" t="s">
        <v>19008</v>
      </c>
      <c r="F15" s="117"/>
      <c r="G15" s="76"/>
      <c r="H15" s="118">
        <v>600000</v>
      </c>
      <c r="I15" s="76"/>
      <c r="J15" s="76" t="s">
        <v>933</v>
      </c>
      <c r="K15" s="145">
        <v>2009</v>
      </c>
      <c r="L15" s="76" t="s">
        <v>942</v>
      </c>
      <c r="M15" s="145" t="s">
        <v>19009</v>
      </c>
      <c r="N15" s="145" t="s">
        <v>19009</v>
      </c>
      <c r="O15" s="76" t="s">
        <v>937</v>
      </c>
      <c r="P15" s="76" t="s">
        <v>938</v>
      </c>
      <c r="Q15" s="145" t="s">
        <v>1011</v>
      </c>
      <c r="R15" s="76"/>
      <c r="S15" s="76"/>
      <c r="T15" s="76"/>
      <c r="U15" s="76"/>
      <c r="V15" s="76" t="s">
        <v>940</v>
      </c>
      <c r="W15" s="655"/>
      <c r="X15" s="637">
        <f t="shared" si="0"/>
        <v>42000.000000000007</v>
      </c>
      <c r="Y15" s="118">
        <f t="shared" si="1"/>
        <v>642000</v>
      </c>
    </row>
    <row r="16" spans="1:25" ht="15.5" x14ac:dyDescent="0.35">
      <c r="A16" s="42"/>
      <c r="B16" s="76"/>
      <c r="C16" s="76"/>
      <c r="D16" s="76"/>
      <c r="E16" s="117" t="s">
        <v>19010</v>
      </c>
      <c r="F16" s="117"/>
      <c r="G16" s="76"/>
      <c r="H16" s="118">
        <v>600000</v>
      </c>
      <c r="I16" s="76"/>
      <c r="J16" s="76" t="s">
        <v>933</v>
      </c>
      <c r="K16" s="145">
        <v>2009</v>
      </c>
      <c r="L16" s="76" t="s">
        <v>942</v>
      </c>
      <c r="M16" s="145" t="s">
        <v>19011</v>
      </c>
      <c r="N16" s="145" t="s">
        <v>19011</v>
      </c>
      <c r="O16" s="76" t="s">
        <v>937</v>
      </c>
      <c r="P16" s="76" t="s">
        <v>938</v>
      </c>
      <c r="Q16" s="145" t="s">
        <v>1011</v>
      </c>
      <c r="R16" s="76"/>
      <c r="S16" s="76"/>
      <c r="T16" s="76"/>
      <c r="U16" s="76"/>
      <c r="V16" s="76" t="s">
        <v>940</v>
      </c>
      <c r="W16" s="655"/>
      <c r="X16" s="637">
        <f t="shared" si="0"/>
        <v>42000.000000000007</v>
      </c>
      <c r="Y16" s="118">
        <f t="shared" si="1"/>
        <v>642000</v>
      </c>
    </row>
    <row r="17" spans="1:25" ht="15.5" x14ac:dyDescent="0.35">
      <c r="A17" s="42"/>
      <c r="B17" s="76"/>
      <c r="C17" s="76"/>
      <c r="D17" s="76"/>
      <c r="E17" s="117" t="s">
        <v>19012</v>
      </c>
      <c r="F17" s="117"/>
      <c r="G17" s="76"/>
      <c r="H17" s="118">
        <v>600000</v>
      </c>
      <c r="I17" s="76"/>
      <c r="J17" s="76" t="s">
        <v>933</v>
      </c>
      <c r="K17" s="145">
        <v>2009</v>
      </c>
      <c r="L17" s="76" t="s">
        <v>942</v>
      </c>
      <c r="M17" s="145" t="s">
        <v>19013</v>
      </c>
      <c r="N17" s="145" t="s">
        <v>19013</v>
      </c>
      <c r="O17" s="76" t="s">
        <v>937</v>
      </c>
      <c r="P17" s="76" t="s">
        <v>938</v>
      </c>
      <c r="Q17" s="145" t="s">
        <v>1011</v>
      </c>
      <c r="R17" s="76"/>
      <c r="S17" s="76"/>
      <c r="T17" s="76"/>
      <c r="U17" s="76"/>
      <c r="V17" s="76" t="s">
        <v>940</v>
      </c>
      <c r="W17" s="655"/>
      <c r="X17" s="637">
        <f t="shared" si="0"/>
        <v>42000.000000000007</v>
      </c>
      <c r="Y17" s="118">
        <f t="shared" si="1"/>
        <v>642000</v>
      </c>
    </row>
    <row r="18" spans="1:25" ht="15.5" x14ac:dyDescent="0.35">
      <c r="A18" s="42"/>
      <c r="B18" s="76"/>
      <c r="C18" s="76"/>
      <c r="D18" s="76"/>
      <c r="E18" s="117" t="s">
        <v>19014</v>
      </c>
      <c r="F18" s="117"/>
      <c r="G18" s="76"/>
      <c r="H18" s="118">
        <v>600000</v>
      </c>
      <c r="I18" s="76"/>
      <c r="J18" s="76" t="s">
        <v>933</v>
      </c>
      <c r="K18" s="145">
        <v>2009</v>
      </c>
      <c r="L18" s="76" t="s">
        <v>942</v>
      </c>
      <c r="M18" s="145" t="s">
        <v>19015</v>
      </c>
      <c r="N18" s="145" t="s">
        <v>19015</v>
      </c>
      <c r="O18" s="76" t="s">
        <v>937</v>
      </c>
      <c r="P18" s="76" t="s">
        <v>938</v>
      </c>
      <c r="Q18" s="145" t="s">
        <v>1011</v>
      </c>
      <c r="R18" s="76"/>
      <c r="S18" s="76"/>
      <c r="T18" s="76"/>
      <c r="U18" s="76"/>
      <c r="V18" s="76" t="s">
        <v>940</v>
      </c>
      <c r="W18" s="655"/>
      <c r="X18" s="637">
        <f t="shared" si="0"/>
        <v>42000.000000000007</v>
      </c>
      <c r="Y18" s="118">
        <f t="shared" si="1"/>
        <v>642000</v>
      </c>
    </row>
    <row r="19" spans="1:25" ht="15.5" x14ac:dyDescent="0.35">
      <c r="A19" s="42"/>
      <c r="B19" s="76"/>
      <c r="C19" s="76"/>
      <c r="D19" s="76"/>
      <c r="E19" s="117" t="s">
        <v>19016</v>
      </c>
      <c r="F19" s="117"/>
      <c r="G19" s="76"/>
      <c r="H19" s="118">
        <v>600000</v>
      </c>
      <c r="I19" s="76"/>
      <c r="J19" s="76" t="s">
        <v>933</v>
      </c>
      <c r="K19" s="145">
        <v>2009</v>
      </c>
      <c r="L19" s="76" t="s">
        <v>942</v>
      </c>
      <c r="M19" s="145" t="s">
        <v>19017</v>
      </c>
      <c r="N19" s="145" t="s">
        <v>19017</v>
      </c>
      <c r="O19" s="76" t="s">
        <v>937</v>
      </c>
      <c r="P19" s="76" t="s">
        <v>938</v>
      </c>
      <c r="Q19" s="145" t="s">
        <v>1011</v>
      </c>
      <c r="R19" s="76"/>
      <c r="S19" s="76"/>
      <c r="T19" s="76"/>
      <c r="U19" s="76"/>
      <c r="V19" s="76" t="s">
        <v>940</v>
      </c>
      <c r="W19" s="655"/>
      <c r="X19" s="637">
        <f t="shared" si="0"/>
        <v>42000.000000000007</v>
      </c>
      <c r="Y19" s="118">
        <f t="shared" si="1"/>
        <v>642000</v>
      </c>
    </row>
    <row r="20" spans="1:25" ht="15.5" x14ac:dyDescent="0.35">
      <c r="A20" s="42"/>
      <c r="B20" s="76"/>
      <c r="C20" s="76"/>
      <c r="D20" s="76"/>
      <c r="E20" s="117" t="s">
        <v>19018</v>
      </c>
      <c r="F20" s="117"/>
      <c r="G20" s="76"/>
      <c r="H20" s="118">
        <v>600000</v>
      </c>
      <c r="I20" s="76"/>
      <c r="J20" s="76" t="s">
        <v>933</v>
      </c>
      <c r="K20" s="145">
        <v>2009</v>
      </c>
      <c r="L20" s="76" t="s">
        <v>942</v>
      </c>
      <c r="M20" s="145" t="s">
        <v>19019</v>
      </c>
      <c r="N20" s="145" t="s">
        <v>19019</v>
      </c>
      <c r="O20" s="76" t="s">
        <v>937</v>
      </c>
      <c r="P20" s="76" t="s">
        <v>938</v>
      </c>
      <c r="Q20" s="145" t="s">
        <v>1011</v>
      </c>
      <c r="R20" s="76"/>
      <c r="S20" s="76"/>
      <c r="T20" s="76"/>
      <c r="U20" s="76"/>
      <c r="V20" s="76" t="s">
        <v>940</v>
      </c>
      <c r="W20" s="655"/>
      <c r="X20" s="637">
        <f t="shared" si="0"/>
        <v>42000.000000000007</v>
      </c>
      <c r="Y20" s="118">
        <f t="shared" si="1"/>
        <v>642000</v>
      </c>
    </row>
    <row r="21" spans="1:25" ht="15.5" x14ac:dyDescent="0.35">
      <c r="A21" s="42"/>
      <c r="B21" s="76"/>
      <c r="C21" s="76"/>
      <c r="D21" s="76"/>
      <c r="E21" s="117" t="s">
        <v>19020</v>
      </c>
      <c r="F21" s="117"/>
      <c r="G21" s="76"/>
      <c r="H21" s="118">
        <v>600000</v>
      </c>
      <c r="I21" s="76"/>
      <c r="J21" s="76" t="s">
        <v>933</v>
      </c>
      <c r="K21" s="145">
        <v>2009</v>
      </c>
      <c r="L21" s="76" t="s">
        <v>942</v>
      </c>
      <c r="M21" s="145" t="s">
        <v>18992</v>
      </c>
      <c r="N21" s="145" t="s">
        <v>18991</v>
      </c>
      <c r="O21" s="76" t="s">
        <v>937</v>
      </c>
      <c r="P21" s="76" t="s">
        <v>938</v>
      </c>
      <c r="Q21" s="145" t="s">
        <v>1011</v>
      </c>
      <c r="R21" s="76"/>
      <c r="S21" s="76"/>
      <c r="T21" s="76"/>
      <c r="U21" s="76"/>
      <c r="V21" s="76" t="s">
        <v>940</v>
      </c>
      <c r="W21" s="243" t="s">
        <v>19021</v>
      </c>
      <c r="X21" s="637">
        <f t="shared" si="0"/>
        <v>42000.000000000007</v>
      </c>
      <c r="Y21" s="118">
        <f t="shared" si="1"/>
        <v>642000</v>
      </c>
    </row>
    <row r="22" spans="1:25" ht="15.5" x14ac:dyDescent="0.35">
      <c r="A22" s="42"/>
      <c r="B22" s="76"/>
      <c r="C22" s="76"/>
      <c r="D22" s="76"/>
      <c r="E22" s="117" t="s">
        <v>19022</v>
      </c>
      <c r="F22" s="117"/>
      <c r="G22" s="76"/>
      <c r="H22" s="118">
        <v>650000</v>
      </c>
      <c r="I22" s="76"/>
      <c r="J22" s="76" t="s">
        <v>933</v>
      </c>
      <c r="K22" s="145">
        <v>2009</v>
      </c>
      <c r="L22" s="76" t="s">
        <v>18988</v>
      </c>
      <c r="M22" s="145" t="s">
        <v>19023</v>
      </c>
      <c r="N22" s="145" t="s">
        <v>19023</v>
      </c>
      <c r="O22" s="76" t="s">
        <v>937</v>
      </c>
      <c r="P22" s="76" t="s">
        <v>967</v>
      </c>
      <c r="Q22" s="145" t="s">
        <v>1011</v>
      </c>
      <c r="R22" s="76"/>
      <c r="S22" s="76"/>
      <c r="T22" s="76"/>
      <c r="U22" s="76"/>
      <c r="V22" s="76" t="s">
        <v>940</v>
      </c>
      <c r="W22" s="655"/>
      <c r="X22" s="637">
        <f t="shared" si="0"/>
        <v>45500.000000000007</v>
      </c>
      <c r="Y22" s="118">
        <f t="shared" si="1"/>
        <v>695500</v>
      </c>
    </row>
    <row r="23" spans="1:25" ht="15.5" x14ac:dyDescent="0.35">
      <c r="A23" s="539"/>
      <c r="B23" s="532"/>
      <c r="C23" s="532"/>
      <c r="D23" s="532"/>
      <c r="E23" s="541" t="s">
        <v>19024</v>
      </c>
      <c r="F23" s="541"/>
      <c r="G23" s="532"/>
      <c r="H23" s="535"/>
      <c r="I23" s="532"/>
      <c r="J23" s="532"/>
      <c r="K23" s="536"/>
      <c r="L23" s="532"/>
      <c r="M23" s="536"/>
      <c r="N23" s="536"/>
      <c r="O23" s="532"/>
      <c r="P23" s="532"/>
      <c r="Q23" s="536"/>
      <c r="R23" s="532"/>
      <c r="S23" s="532"/>
      <c r="T23" s="532"/>
      <c r="U23" s="532"/>
      <c r="V23" s="532"/>
      <c r="W23" s="656"/>
      <c r="X23" s="637">
        <f t="shared" si="0"/>
        <v>0</v>
      </c>
      <c r="Y23" s="535">
        <f t="shared" si="1"/>
        <v>0</v>
      </c>
    </row>
    <row r="24" spans="1:25" ht="15.5" x14ac:dyDescent="0.35">
      <c r="A24" s="42"/>
      <c r="B24" s="76"/>
      <c r="C24" s="76"/>
      <c r="D24" s="76"/>
      <c r="E24" s="117" t="s">
        <v>19025</v>
      </c>
      <c r="F24" s="117"/>
      <c r="G24" s="76"/>
      <c r="H24" s="118">
        <v>650000</v>
      </c>
      <c r="I24" s="76"/>
      <c r="J24" s="76" t="s">
        <v>933</v>
      </c>
      <c r="K24" s="145">
        <v>2009</v>
      </c>
      <c r="L24" s="76" t="s">
        <v>18988</v>
      </c>
      <c r="M24" s="145" t="s">
        <v>19026</v>
      </c>
      <c r="N24" s="145" t="s">
        <v>19026</v>
      </c>
      <c r="O24" s="76" t="s">
        <v>937</v>
      </c>
      <c r="P24" s="76" t="s">
        <v>967</v>
      </c>
      <c r="Q24" s="145" t="s">
        <v>1011</v>
      </c>
      <c r="R24" s="76"/>
      <c r="S24" s="76"/>
      <c r="T24" s="76"/>
      <c r="U24" s="76"/>
      <c r="V24" s="76" t="s">
        <v>940</v>
      </c>
      <c r="W24" s="655"/>
      <c r="X24" s="637">
        <f t="shared" si="0"/>
        <v>45500.000000000007</v>
      </c>
      <c r="Y24" s="118">
        <f t="shared" si="1"/>
        <v>695500</v>
      </c>
    </row>
    <row r="25" spans="1:25" ht="15.5" x14ac:dyDescent="0.35">
      <c r="A25" s="42"/>
      <c r="B25" s="76"/>
      <c r="C25" s="76"/>
      <c r="D25" s="76"/>
      <c r="E25" s="117" t="s">
        <v>19027</v>
      </c>
      <c r="F25" s="117"/>
      <c r="G25" s="76"/>
      <c r="H25" s="118">
        <v>650000</v>
      </c>
      <c r="I25" s="76"/>
      <c r="J25" s="76" t="s">
        <v>933</v>
      </c>
      <c r="K25" s="145">
        <v>2009</v>
      </c>
      <c r="L25" s="76" t="s">
        <v>18988</v>
      </c>
      <c r="M25" s="145" t="s">
        <v>19028</v>
      </c>
      <c r="N25" s="145" t="s">
        <v>19028</v>
      </c>
      <c r="O25" s="76" t="s">
        <v>937</v>
      </c>
      <c r="P25" s="76" t="s">
        <v>967</v>
      </c>
      <c r="Q25" s="145" t="s">
        <v>1011</v>
      </c>
      <c r="R25" s="76"/>
      <c r="S25" s="76"/>
      <c r="T25" s="76"/>
      <c r="U25" s="76"/>
      <c r="V25" s="76" t="s">
        <v>940</v>
      </c>
      <c r="W25" s="655"/>
      <c r="X25" s="637">
        <f t="shared" si="0"/>
        <v>45500.000000000007</v>
      </c>
      <c r="Y25" s="118">
        <f t="shared" si="1"/>
        <v>695500</v>
      </c>
    </row>
    <row r="26" spans="1:25" ht="15.5" x14ac:dyDescent="0.35">
      <c r="A26" s="42"/>
      <c r="B26" s="76"/>
      <c r="C26" s="76"/>
      <c r="D26" s="76"/>
      <c r="E26" s="117" t="s">
        <v>19029</v>
      </c>
      <c r="F26" s="117"/>
      <c r="G26" s="76"/>
      <c r="H26" s="118">
        <v>650000</v>
      </c>
      <c r="I26" s="76"/>
      <c r="J26" s="76" t="s">
        <v>933</v>
      </c>
      <c r="K26" s="145">
        <v>2009</v>
      </c>
      <c r="L26" s="76" t="s">
        <v>18988</v>
      </c>
      <c r="M26" s="145" t="s">
        <v>1082</v>
      </c>
      <c r="N26" s="145" t="s">
        <v>19030</v>
      </c>
      <c r="O26" s="76" t="s">
        <v>937</v>
      </c>
      <c r="P26" s="76" t="s">
        <v>967</v>
      </c>
      <c r="Q26" s="145" t="s">
        <v>1011</v>
      </c>
      <c r="R26" s="76"/>
      <c r="S26" s="76"/>
      <c r="T26" s="76"/>
      <c r="U26" s="76"/>
      <c r="V26" s="76" t="s">
        <v>940</v>
      </c>
      <c r="W26" s="655"/>
      <c r="X26" s="637">
        <f t="shared" si="0"/>
        <v>45500.000000000007</v>
      </c>
      <c r="Y26" s="118">
        <f t="shared" si="1"/>
        <v>695500</v>
      </c>
    </row>
    <row r="27" spans="1:25" ht="15.5" x14ac:dyDescent="0.35">
      <c r="A27" s="539"/>
      <c r="B27" s="532"/>
      <c r="C27" s="532"/>
      <c r="D27" s="532"/>
      <c r="E27" s="541" t="s">
        <v>19031</v>
      </c>
      <c r="F27" s="541"/>
      <c r="G27" s="532"/>
      <c r="H27" s="535"/>
      <c r="I27" s="532"/>
      <c r="J27" s="532"/>
      <c r="K27" s="536"/>
      <c r="L27" s="532"/>
      <c r="M27" s="536"/>
      <c r="N27" s="536"/>
      <c r="O27" s="532"/>
      <c r="P27" s="532"/>
      <c r="Q27" s="536"/>
      <c r="R27" s="532"/>
      <c r="S27" s="532"/>
      <c r="T27" s="532"/>
      <c r="U27" s="532"/>
      <c r="V27" s="532"/>
      <c r="W27" s="656"/>
      <c r="X27" s="637">
        <f t="shared" si="0"/>
        <v>0</v>
      </c>
      <c r="Y27" s="535">
        <f t="shared" si="1"/>
        <v>0</v>
      </c>
    </row>
    <row r="28" spans="1:25" ht="15.5" x14ac:dyDescent="0.35">
      <c r="A28" s="42"/>
      <c r="B28" s="76"/>
      <c r="C28" s="76"/>
      <c r="D28" s="76"/>
      <c r="E28" s="117" t="s">
        <v>19032</v>
      </c>
      <c r="F28" s="117"/>
      <c r="G28" s="76"/>
      <c r="H28" s="118">
        <v>650000</v>
      </c>
      <c r="I28" s="76"/>
      <c r="J28" s="76" t="s">
        <v>1562</v>
      </c>
      <c r="K28" s="145">
        <v>1978</v>
      </c>
      <c r="L28" s="76" t="s">
        <v>8986</v>
      </c>
      <c r="M28" s="145">
        <v>30893386</v>
      </c>
      <c r="N28" s="145" t="s">
        <v>980</v>
      </c>
      <c r="O28" s="76" t="s">
        <v>937</v>
      </c>
      <c r="P28" s="76" t="s">
        <v>967</v>
      </c>
      <c r="Q28" s="145" t="s">
        <v>1011</v>
      </c>
      <c r="R28" s="76"/>
      <c r="S28" s="76"/>
      <c r="T28" s="76"/>
      <c r="U28" s="76"/>
      <c r="V28" s="76" t="s">
        <v>940</v>
      </c>
      <c r="W28" s="657"/>
      <c r="X28" s="637">
        <f t="shared" si="0"/>
        <v>45500.000000000007</v>
      </c>
      <c r="Y28" s="118">
        <f t="shared" si="1"/>
        <v>695500</v>
      </c>
    </row>
    <row r="29" spans="1:25" ht="15.5" x14ac:dyDescent="0.35">
      <c r="A29" s="42"/>
      <c r="B29" s="76"/>
      <c r="C29" s="76"/>
      <c r="D29" s="76"/>
      <c r="E29" s="117" t="s">
        <v>19033</v>
      </c>
      <c r="F29" s="117"/>
      <c r="G29" s="76"/>
      <c r="H29" s="118">
        <v>650000</v>
      </c>
      <c r="I29" s="76"/>
      <c r="J29" s="76" t="s">
        <v>1562</v>
      </c>
      <c r="K29" s="145">
        <v>1978</v>
      </c>
      <c r="L29" s="76" t="s">
        <v>19034</v>
      </c>
      <c r="M29" s="145">
        <v>31083587</v>
      </c>
      <c r="N29" s="145" t="s">
        <v>980</v>
      </c>
      <c r="O29" s="76" t="s">
        <v>937</v>
      </c>
      <c r="P29" s="76" t="s">
        <v>967</v>
      </c>
      <c r="Q29" s="145" t="s">
        <v>1011</v>
      </c>
      <c r="R29" s="76"/>
      <c r="S29" s="76"/>
      <c r="T29" s="76"/>
      <c r="U29" s="76"/>
      <c r="V29" s="76" t="s">
        <v>940</v>
      </c>
      <c r="W29" s="243" t="s">
        <v>993</v>
      </c>
      <c r="X29" s="637">
        <f t="shared" si="0"/>
        <v>45500.000000000007</v>
      </c>
      <c r="Y29" s="118">
        <f t="shared" si="1"/>
        <v>695500</v>
      </c>
    </row>
    <row r="30" spans="1:25" ht="15.5" x14ac:dyDescent="0.35">
      <c r="A30" s="42"/>
      <c r="B30" s="76"/>
      <c r="C30" s="76"/>
      <c r="D30" s="76"/>
      <c r="E30" s="117" t="s">
        <v>19035</v>
      </c>
      <c r="F30" s="117"/>
      <c r="G30" s="76"/>
      <c r="H30" s="118">
        <v>600000</v>
      </c>
      <c r="I30" s="76"/>
      <c r="J30" s="76" t="s">
        <v>1562</v>
      </c>
      <c r="K30" s="145">
        <v>1978</v>
      </c>
      <c r="L30" s="76" t="s">
        <v>8986</v>
      </c>
      <c r="M30" s="145">
        <v>30893389</v>
      </c>
      <c r="N30" s="145" t="s">
        <v>980</v>
      </c>
      <c r="O30" s="76" t="s">
        <v>937</v>
      </c>
      <c r="P30" s="76" t="s">
        <v>967</v>
      </c>
      <c r="Q30" s="145" t="s">
        <v>1011</v>
      </c>
      <c r="R30" s="76"/>
      <c r="S30" s="76"/>
      <c r="T30" s="76"/>
      <c r="U30" s="76"/>
      <c r="V30" s="76" t="s">
        <v>940</v>
      </c>
      <c r="W30" s="243" t="s">
        <v>1745</v>
      </c>
      <c r="X30" s="637">
        <f t="shared" si="0"/>
        <v>42000.000000000007</v>
      </c>
      <c r="Y30" s="118">
        <f t="shared" si="1"/>
        <v>642000</v>
      </c>
    </row>
    <row r="31" spans="1:25" ht="15.5" x14ac:dyDescent="0.35">
      <c r="A31" s="42"/>
      <c r="B31" s="76"/>
      <c r="C31" s="76"/>
      <c r="D31" s="76"/>
      <c r="E31" s="117" t="s">
        <v>19036</v>
      </c>
      <c r="F31" s="117"/>
      <c r="G31" s="76"/>
      <c r="H31" s="118">
        <v>600000</v>
      </c>
      <c r="I31" s="76"/>
      <c r="J31" s="76" t="s">
        <v>1562</v>
      </c>
      <c r="K31" s="145">
        <v>1991</v>
      </c>
      <c r="L31" s="76" t="s">
        <v>19037</v>
      </c>
      <c r="M31" s="145">
        <v>31552823</v>
      </c>
      <c r="N31" s="145" t="s">
        <v>980</v>
      </c>
      <c r="O31" s="76" t="s">
        <v>937</v>
      </c>
      <c r="P31" s="76" t="s">
        <v>938</v>
      </c>
      <c r="Q31" s="145" t="s">
        <v>1011</v>
      </c>
      <c r="R31" s="76"/>
      <c r="S31" s="76"/>
      <c r="T31" s="76"/>
      <c r="U31" s="76"/>
      <c r="V31" s="76" t="s">
        <v>940</v>
      </c>
      <c r="W31" s="243" t="s">
        <v>1745</v>
      </c>
      <c r="X31" s="637">
        <f t="shared" si="0"/>
        <v>42000.000000000007</v>
      </c>
      <c r="Y31" s="118">
        <f t="shared" si="1"/>
        <v>642000</v>
      </c>
    </row>
    <row r="32" spans="1:25" ht="15.5" x14ac:dyDescent="0.35">
      <c r="A32" s="42"/>
      <c r="B32" s="76"/>
      <c r="C32" s="76"/>
      <c r="D32" s="76"/>
      <c r="E32" s="117" t="s">
        <v>19038</v>
      </c>
      <c r="F32" s="117"/>
      <c r="G32" s="76"/>
      <c r="H32" s="118">
        <v>600000</v>
      </c>
      <c r="I32" s="76"/>
      <c r="J32" s="76" t="s">
        <v>1562</v>
      </c>
      <c r="K32" s="145">
        <v>1987</v>
      </c>
      <c r="L32" s="76" t="s">
        <v>8126</v>
      </c>
      <c r="M32" s="145">
        <v>31388462</v>
      </c>
      <c r="N32" s="145" t="s">
        <v>980</v>
      </c>
      <c r="O32" s="76" t="s">
        <v>937</v>
      </c>
      <c r="P32" s="76" t="s">
        <v>938</v>
      </c>
      <c r="Q32" s="145" t="s">
        <v>1011</v>
      </c>
      <c r="R32" s="76"/>
      <c r="S32" s="76"/>
      <c r="T32" s="76"/>
      <c r="U32" s="76"/>
      <c r="V32" s="76" t="s">
        <v>940</v>
      </c>
      <c r="W32" s="243" t="s">
        <v>1745</v>
      </c>
      <c r="X32" s="637">
        <f t="shared" si="0"/>
        <v>42000.000000000007</v>
      </c>
      <c r="Y32" s="118">
        <f t="shared" si="1"/>
        <v>642000</v>
      </c>
    </row>
    <row r="33" spans="1:25" ht="15.5" x14ac:dyDescent="0.35">
      <c r="A33" s="42"/>
      <c r="B33" s="76"/>
      <c r="C33" s="76"/>
      <c r="D33" s="76"/>
      <c r="E33" s="117" t="s">
        <v>19039</v>
      </c>
      <c r="F33" s="117"/>
      <c r="G33" s="76"/>
      <c r="H33" s="118">
        <v>600000</v>
      </c>
      <c r="I33" s="76"/>
      <c r="J33" s="76" t="s">
        <v>1562</v>
      </c>
      <c r="K33" s="145">
        <v>1991</v>
      </c>
      <c r="L33" s="76" t="s">
        <v>8126</v>
      </c>
      <c r="M33" s="145">
        <v>31552841</v>
      </c>
      <c r="N33" s="145" t="s">
        <v>980</v>
      </c>
      <c r="O33" s="76" t="s">
        <v>937</v>
      </c>
      <c r="P33" s="76" t="s">
        <v>938</v>
      </c>
      <c r="Q33" s="145" t="s">
        <v>1011</v>
      </c>
      <c r="R33" s="76"/>
      <c r="S33" s="76"/>
      <c r="T33" s="76"/>
      <c r="U33" s="76"/>
      <c r="V33" s="76" t="s">
        <v>940</v>
      </c>
      <c r="W33" s="243" t="s">
        <v>1745</v>
      </c>
      <c r="X33" s="637">
        <f t="shared" si="0"/>
        <v>42000.000000000007</v>
      </c>
      <c r="Y33" s="118">
        <f t="shared" si="1"/>
        <v>642000</v>
      </c>
    </row>
    <row r="34" spans="1:25" ht="15.5" x14ac:dyDescent="0.35">
      <c r="A34" s="42"/>
      <c r="B34" s="76"/>
      <c r="C34" s="76"/>
      <c r="D34" s="76"/>
      <c r="E34" s="540" t="s">
        <v>19040</v>
      </c>
      <c r="F34" s="540"/>
      <c r="G34" s="76"/>
      <c r="H34" s="118">
        <v>600000</v>
      </c>
      <c r="I34" s="76"/>
      <c r="J34" s="76" t="s">
        <v>1562</v>
      </c>
      <c r="K34" s="145">
        <v>1991</v>
      </c>
      <c r="L34" s="76" t="s">
        <v>8126</v>
      </c>
      <c r="M34" s="145">
        <v>31552819</v>
      </c>
      <c r="N34" s="145" t="s">
        <v>980</v>
      </c>
      <c r="O34" s="76" t="s">
        <v>937</v>
      </c>
      <c r="P34" s="76" t="s">
        <v>938</v>
      </c>
      <c r="Q34" s="145" t="s">
        <v>1011</v>
      </c>
      <c r="R34" s="76"/>
      <c r="S34" s="76"/>
      <c r="T34" s="76"/>
      <c r="U34" s="76"/>
      <c r="V34" s="76" t="s">
        <v>940</v>
      </c>
      <c r="W34" s="243" t="s">
        <v>1745</v>
      </c>
      <c r="X34" s="637">
        <f t="shared" si="0"/>
        <v>42000.000000000007</v>
      </c>
      <c r="Y34" s="118">
        <f t="shared" si="1"/>
        <v>642000</v>
      </c>
    </row>
    <row r="35" spans="1:25" ht="15.5" x14ac:dyDescent="0.35">
      <c r="A35" s="42"/>
      <c r="B35" s="76"/>
      <c r="C35" s="76"/>
      <c r="D35" s="76"/>
      <c r="E35" s="117" t="s">
        <v>19041</v>
      </c>
      <c r="F35" s="117"/>
      <c r="G35" s="76"/>
      <c r="H35" s="118">
        <v>600000</v>
      </c>
      <c r="I35" s="76"/>
      <c r="J35" s="76" t="s">
        <v>1562</v>
      </c>
      <c r="K35" s="145">
        <v>1988</v>
      </c>
      <c r="L35" s="76" t="s">
        <v>8126</v>
      </c>
      <c r="M35" s="145">
        <v>31412874</v>
      </c>
      <c r="N35" s="145" t="s">
        <v>980</v>
      </c>
      <c r="O35" s="76" t="s">
        <v>937</v>
      </c>
      <c r="P35" s="76" t="s">
        <v>938</v>
      </c>
      <c r="Q35" s="145" t="s">
        <v>1011</v>
      </c>
      <c r="R35" s="76"/>
      <c r="S35" s="76"/>
      <c r="T35" s="76"/>
      <c r="U35" s="76"/>
      <c r="V35" s="76" t="s">
        <v>940</v>
      </c>
      <c r="W35" s="243" t="s">
        <v>1745</v>
      </c>
      <c r="X35" s="637">
        <f t="shared" si="0"/>
        <v>42000.000000000007</v>
      </c>
      <c r="Y35" s="118">
        <f t="shared" si="1"/>
        <v>642000</v>
      </c>
    </row>
    <row r="36" spans="1:25" ht="15.5" x14ac:dyDescent="0.35">
      <c r="A36" s="42"/>
      <c r="B36" s="76"/>
      <c r="C36" s="76"/>
      <c r="D36" s="76"/>
      <c r="E36" s="117" t="s">
        <v>19042</v>
      </c>
      <c r="F36" s="117"/>
      <c r="G36" s="76"/>
      <c r="H36" s="118">
        <v>650000</v>
      </c>
      <c r="I36" s="76"/>
      <c r="J36" s="76" t="s">
        <v>980</v>
      </c>
      <c r="K36" s="76" t="s">
        <v>980</v>
      </c>
      <c r="L36" s="76" t="s">
        <v>980</v>
      </c>
      <c r="M36" s="145" t="s">
        <v>980</v>
      </c>
      <c r="N36" s="145" t="s">
        <v>980</v>
      </c>
      <c r="O36" s="145" t="s">
        <v>980</v>
      </c>
      <c r="P36" s="119" t="s">
        <v>980</v>
      </c>
      <c r="Q36" s="145" t="s">
        <v>1011</v>
      </c>
      <c r="R36" s="76"/>
      <c r="S36" s="76"/>
      <c r="T36" s="76"/>
      <c r="U36" s="76"/>
      <c r="V36" s="76" t="s">
        <v>940</v>
      </c>
      <c r="W36" s="657"/>
      <c r="X36" s="637">
        <f t="shared" si="0"/>
        <v>45500.000000000007</v>
      </c>
      <c r="Y36" s="118">
        <f t="shared" si="1"/>
        <v>695500</v>
      </c>
    </row>
    <row r="37" spans="1:25" ht="15.5" x14ac:dyDescent="0.35">
      <c r="A37" s="42"/>
      <c r="B37" s="76"/>
      <c r="C37" s="76"/>
      <c r="D37" s="76"/>
      <c r="E37" s="117" t="s">
        <v>19043</v>
      </c>
      <c r="F37" s="117"/>
      <c r="G37" s="76"/>
      <c r="H37" s="118">
        <v>650000</v>
      </c>
      <c r="I37" s="76"/>
      <c r="J37" s="76" t="s">
        <v>980</v>
      </c>
      <c r="K37" s="76" t="s">
        <v>980</v>
      </c>
      <c r="L37" s="76" t="s">
        <v>980</v>
      </c>
      <c r="M37" s="145" t="s">
        <v>980</v>
      </c>
      <c r="N37" s="145" t="s">
        <v>980</v>
      </c>
      <c r="O37" s="145" t="s">
        <v>980</v>
      </c>
      <c r="P37" s="119" t="s">
        <v>980</v>
      </c>
      <c r="Q37" s="145" t="s">
        <v>1011</v>
      </c>
      <c r="R37" s="76"/>
      <c r="S37" s="76"/>
      <c r="T37" s="76"/>
      <c r="U37" s="76"/>
      <c r="V37" s="76" t="s">
        <v>940</v>
      </c>
      <c r="W37" s="657"/>
      <c r="X37" s="637">
        <f t="shared" si="0"/>
        <v>45500.000000000007</v>
      </c>
      <c r="Y37" s="118">
        <f t="shared" si="1"/>
        <v>695500</v>
      </c>
    </row>
    <row r="38" spans="1:25" ht="15.5" x14ac:dyDescent="0.35">
      <c r="A38" s="42"/>
      <c r="B38" s="76"/>
      <c r="C38" s="76"/>
      <c r="D38" s="76"/>
      <c r="E38" s="117" t="s">
        <v>19044</v>
      </c>
      <c r="F38" s="117"/>
      <c r="G38" s="76"/>
      <c r="H38" s="118">
        <v>600000</v>
      </c>
      <c r="I38" s="76"/>
      <c r="J38" s="76" t="s">
        <v>980</v>
      </c>
      <c r="K38" s="76" t="s">
        <v>980</v>
      </c>
      <c r="L38" s="76" t="s">
        <v>980</v>
      </c>
      <c r="M38" s="145" t="s">
        <v>980</v>
      </c>
      <c r="N38" s="145" t="s">
        <v>980</v>
      </c>
      <c r="O38" s="145" t="s">
        <v>980</v>
      </c>
      <c r="P38" s="119" t="s">
        <v>980</v>
      </c>
      <c r="Q38" s="145" t="s">
        <v>1011</v>
      </c>
      <c r="R38" s="76"/>
      <c r="S38" s="76"/>
      <c r="T38" s="76"/>
      <c r="U38" s="76"/>
      <c r="V38" s="76" t="s">
        <v>940</v>
      </c>
      <c r="W38" s="657"/>
      <c r="X38" s="637">
        <f t="shared" si="0"/>
        <v>42000.000000000007</v>
      </c>
      <c r="Y38" s="118">
        <f t="shared" si="1"/>
        <v>642000</v>
      </c>
    </row>
    <row r="39" spans="1:25" ht="15.5" x14ac:dyDescent="0.35">
      <c r="A39" s="42"/>
      <c r="B39" s="76"/>
      <c r="C39" s="76"/>
      <c r="D39" s="76"/>
      <c r="E39" s="117" t="s">
        <v>19045</v>
      </c>
      <c r="F39" s="117"/>
      <c r="G39" s="76"/>
      <c r="H39" s="118">
        <v>600000</v>
      </c>
      <c r="I39" s="76"/>
      <c r="J39" s="76" t="s">
        <v>1562</v>
      </c>
      <c r="K39" s="145">
        <v>1991</v>
      </c>
      <c r="L39" s="76" t="s">
        <v>8126</v>
      </c>
      <c r="M39" s="145">
        <v>31552824</v>
      </c>
      <c r="N39" s="145" t="s">
        <v>980</v>
      </c>
      <c r="O39" s="76" t="s">
        <v>937</v>
      </c>
      <c r="P39" s="76" t="s">
        <v>938</v>
      </c>
      <c r="Q39" s="145" t="s">
        <v>1011</v>
      </c>
      <c r="R39" s="76"/>
      <c r="S39" s="76"/>
      <c r="T39" s="76"/>
      <c r="U39" s="76"/>
      <c r="V39" s="76" t="s">
        <v>940</v>
      </c>
      <c r="W39" s="243" t="s">
        <v>1745</v>
      </c>
      <c r="X39" s="637">
        <f t="shared" si="0"/>
        <v>42000.000000000007</v>
      </c>
      <c r="Y39" s="118">
        <f t="shared" si="1"/>
        <v>642000</v>
      </c>
    </row>
    <row r="40" spans="1:25" ht="15.5" x14ac:dyDescent="0.35">
      <c r="A40" s="42"/>
      <c r="B40" s="76"/>
      <c r="C40" s="76"/>
      <c r="D40" s="76"/>
      <c r="E40" s="117" t="s">
        <v>19046</v>
      </c>
      <c r="F40" s="117"/>
      <c r="G40" s="76"/>
      <c r="H40" s="118">
        <v>600000</v>
      </c>
      <c r="I40" s="76"/>
      <c r="J40" s="76" t="s">
        <v>2018</v>
      </c>
      <c r="K40" s="76" t="s">
        <v>2018</v>
      </c>
      <c r="L40" s="76" t="s">
        <v>2018</v>
      </c>
      <c r="M40" s="76" t="s">
        <v>2018</v>
      </c>
      <c r="N40" s="76" t="s">
        <v>2018</v>
      </c>
      <c r="O40" s="76" t="s">
        <v>2018</v>
      </c>
      <c r="P40" s="76" t="s">
        <v>2018</v>
      </c>
      <c r="Q40" s="145" t="s">
        <v>1011</v>
      </c>
      <c r="R40" s="76"/>
      <c r="S40" s="76"/>
      <c r="T40" s="76"/>
      <c r="U40" s="76"/>
      <c r="V40" s="76" t="s">
        <v>940</v>
      </c>
      <c r="W40" s="243" t="s">
        <v>1745</v>
      </c>
      <c r="X40" s="637">
        <f t="shared" si="0"/>
        <v>42000.000000000007</v>
      </c>
      <c r="Y40" s="118">
        <f t="shared" si="1"/>
        <v>642000</v>
      </c>
    </row>
    <row r="41" spans="1:25" ht="15.5" x14ac:dyDescent="0.35">
      <c r="A41" s="42"/>
      <c r="B41" s="76"/>
      <c r="C41" s="76"/>
      <c r="D41" s="76"/>
      <c r="E41" s="117" t="s">
        <v>19047</v>
      </c>
      <c r="F41" s="117"/>
      <c r="G41" s="76"/>
      <c r="H41" s="118">
        <v>600000</v>
      </c>
      <c r="I41" s="76"/>
      <c r="J41" s="76" t="s">
        <v>2018</v>
      </c>
      <c r="K41" s="76" t="s">
        <v>2018</v>
      </c>
      <c r="L41" s="76" t="s">
        <v>2018</v>
      </c>
      <c r="M41" s="76" t="s">
        <v>2018</v>
      </c>
      <c r="N41" s="76" t="s">
        <v>2018</v>
      </c>
      <c r="O41" s="76" t="s">
        <v>2018</v>
      </c>
      <c r="P41" s="76" t="s">
        <v>2018</v>
      </c>
      <c r="Q41" s="145" t="s">
        <v>1011</v>
      </c>
      <c r="R41" s="76"/>
      <c r="S41" s="76"/>
      <c r="T41" s="76"/>
      <c r="U41" s="76"/>
      <c r="V41" s="76" t="s">
        <v>940</v>
      </c>
      <c r="W41" s="243" t="s">
        <v>1745</v>
      </c>
      <c r="X41" s="637">
        <f t="shared" si="0"/>
        <v>42000.000000000007</v>
      </c>
      <c r="Y41" s="118">
        <f t="shared" si="1"/>
        <v>642000</v>
      </c>
    </row>
    <row r="42" spans="1:25" ht="15.5" x14ac:dyDescent="0.35">
      <c r="A42" s="42"/>
      <c r="B42" s="76"/>
      <c r="C42" s="76"/>
      <c r="D42" s="76"/>
      <c r="E42" s="117" t="s">
        <v>19048</v>
      </c>
      <c r="F42" s="117"/>
      <c r="G42" s="76"/>
      <c r="H42" s="118">
        <v>600000</v>
      </c>
      <c r="I42" s="76"/>
      <c r="J42" s="76" t="s">
        <v>2018</v>
      </c>
      <c r="K42" s="76" t="s">
        <v>2018</v>
      </c>
      <c r="L42" s="76" t="s">
        <v>2018</v>
      </c>
      <c r="M42" s="76" t="s">
        <v>2018</v>
      </c>
      <c r="N42" s="76" t="s">
        <v>2018</v>
      </c>
      <c r="O42" s="76" t="s">
        <v>2018</v>
      </c>
      <c r="P42" s="76" t="s">
        <v>2018</v>
      </c>
      <c r="Q42" s="145" t="s">
        <v>1011</v>
      </c>
      <c r="R42" s="76"/>
      <c r="S42" s="76"/>
      <c r="T42" s="76"/>
      <c r="U42" s="76"/>
      <c r="V42" s="76" t="s">
        <v>940</v>
      </c>
      <c r="W42" s="243" t="s">
        <v>1745</v>
      </c>
      <c r="X42" s="637">
        <f t="shared" si="0"/>
        <v>42000.000000000007</v>
      </c>
      <c r="Y42" s="118">
        <f t="shared" si="1"/>
        <v>642000</v>
      </c>
    </row>
    <row r="43" spans="1:25" ht="15.5" x14ac:dyDescent="0.35">
      <c r="A43" s="42"/>
      <c r="B43" s="76"/>
      <c r="C43" s="76"/>
      <c r="D43" s="76"/>
      <c r="E43" s="117" t="s">
        <v>19049</v>
      </c>
      <c r="F43" s="117"/>
      <c r="G43" s="76"/>
      <c r="H43" s="118">
        <v>600000</v>
      </c>
      <c r="I43" s="76"/>
      <c r="J43" s="76" t="s">
        <v>1562</v>
      </c>
      <c r="K43" s="145">
        <v>1991</v>
      </c>
      <c r="L43" s="76" t="s">
        <v>8126</v>
      </c>
      <c r="M43" s="145">
        <v>31552834</v>
      </c>
      <c r="N43" s="145" t="s">
        <v>980</v>
      </c>
      <c r="O43" s="76" t="s">
        <v>937</v>
      </c>
      <c r="P43" s="76" t="s">
        <v>938</v>
      </c>
      <c r="Q43" s="145" t="s">
        <v>1011</v>
      </c>
      <c r="R43" s="76"/>
      <c r="S43" s="76"/>
      <c r="T43" s="76"/>
      <c r="U43" s="76"/>
      <c r="V43" s="76" t="s">
        <v>940</v>
      </c>
      <c r="W43" s="243" t="s">
        <v>1745</v>
      </c>
      <c r="X43" s="637">
        <f t="shared" si="0"/>
        <v>42000.000000000007</v>
      </c>
      <c r="Y43" s="118">
        <f t="shared" si="1"/>
        <v>642000</v>
      </c>
    </row>
    <row r="44" spans="1:25" ht="15.5" x14ac:dyDescent="0.35">
      <c r="A44" s="42"/>
      <c r="B44" s="76"/>
      <c r="C44" s="76"/>
      <c r="D44" s="76"/>
      <c r="E44" s="117" t="s">
        <v>19050</v>
      </c>
      <c r="F44" s="117"/>
      <c r="G44" s="76"/>
      <c r="H44" s="118">
        <v>600000</v>
      </c>
      <c r="I44" s="76"/>
      <c r="J44" s="76" t="s">
        <v>2018</v>
      </c>
      <c r="K44" s="76" t="s">
        <v>2018</v>
      </c>
      <c r="L44" s="76" t="s">
        <v>2018</v>
      </c>
      <c r="M44" s="76" t="s">
        <v>2018</v>
      </c>
      <c r="N44" s="76" t="s">
        <v>2018</v>
      </c>
      <c r="O44" s="76" t="s">
        <v>2018</v>
      </c>
      <c r="P44" s="76" t="s">
        <v>2018</v>
      </c>
      <c r="Q44" s="145" t="s">
        <v>1011</v>
      </c>
      <c r="R44" s="76"/>
      <c r="S44" s="76"/>
      <c r="T44" s="76"/>
      <c r="U44" s="76"/>
      <c r="V44" s="76" t="s">
        <v>940</v>
      </c>
      <c r="W44" s="657"/>
      <c r="X44" s="637">
        <f t="shared" si="0"/>
        <v>42000.000000000007</v>
      </c>
      <c r="Y44" s="118">
        <f t="shared" si="1"/>
        <v>642000</v>
      </c>
    </row>
    <row r="45" spans="1:25" ht="15.5" x14ac:dyDescent="0.35">
      <c r="A45" s="42"/>
      <c r="B45" s="76"/>
      <c r="C45" s="76"/>
      <c r="D45" s="76"/>
      <c r="E45" s="117" t="s">
        <v>19051</v>
      </c>
      <c r="F45" s="117"/>
      <c r="G45" s="76"/>
      <c r="H45" s="118">
        <v>650000</v>
      </c>
      <c r="I45" s="76"/>
      <c r="J45" s="76" t="s">
        <v>2018</v>
      </c>
      <c r="K45" s="76" t="s">
        <v>2018</v>
      </c>
      <c r="L45" s="76" t="s">
        <v>2018</v>
      </c>
      <c r="M45" s="76" t="s">
        <v>2018</v>
      </c>
      <c r="N45" s="76" t="s">
        <v>2018</v>
      </c>
      <c r="O45" s="76" t="s">
        <v>2018</v>
      </c>
      <c r="P45" s="76" t="s">
        <v>2018</v>
      </c>
      <c r="Q45" s="145" t="s">
        <v>1011</v>
      </c>
      <c r="R45" s="76"/>
      <c r="S45" s="76"/>
      <c r="T45" s="76"/>
      <c r="U45" s="76"/>
      <c r="V45" s="76" t="s">
        <v>940</v>
      </c>
      <c r="W45" s="657"/>
      <c r="X45" s="637">
        <f t="shared" si="0"/>
        <v>45500.000000000007</v>
      </c>
      <c r="Y45" s="118">
        <f t="shared" si="1"/>
        <v>695500</v>
      </c>
    </row>
    <row r="46" spans="1:25" ht="15.5" x14ac:dyDescent="0.35">
      <c r="A46" s="42"/>
      <c r="B46" s="76"/>
      <c r="C46" s="76"/>
      <c r="D46" s="76"/>
      <c r="E46" s="117" t="s">
        <v>19052</v>
      </c>
      <c r="F46" s="117"/>
      <c r="G46" s="76"/>
      <c r="H46" s="118">
        <v>650000</v>
      </c>
      <c r="I46" s="76"/>
      <c r="J46" s="76" t="s">
        <v>2018</v>
      </c>
      <c r="K46" s="76" t="s">
        <v>2018</v>
      </c>
      <c r="L46" s="76" t="s">
        <v>2018</v>
      </c>
      <c r="M46" s="76" t="s">
        <v>2018</v>
      </c>
      <c r="N46" s="76" t="s">
        <v>2018</v>
      </c>
      <c r="O46" s="76" t="s">
        <v>2018</v>
      </c>
      <c r="P46" s="76" t="s">
        <v>2018</v>
      </c>
      <c r="Q46" s="145" t="s">
        <v>1011</v>
      </c>
      <c r="R46" s="76"/>
      <c r="S46" s="76"/>
      <c r="T46" s="76"/>
      <c r="U46" s="76"/>
      <c r="V46" s="76" t="s">
        <v>940</v>
      </c>
      <c r="W46" s="243" t="s">
        <v>993</v>
      </c>
      <c r="X46" s="637">
        <f t="shared" si="0"/>
        <v>45500.000000000007</v>
      </c>
      <c r="Y46" s="118">
        <f t="shared" si="1"/>
        <v>695500</v>
      </c>
    </row>
    <row r="47" spans="1:25" s="139" customFormat="1" ht="15.5" x14ac:dyDescent="0.35">
      <c r="A47" s="98"/>
      <c r="B47" s="64"/>
      <c r="C47" s="64"/>
      <c r="D47" s="64"/>
      <c r="E47" s="66" t="s">
        <v>19053</v>
      </c>
      <c r="F47" s="66"/>
      <c r="G47" s="64"/>
      <c r="H47" s="67"/>
      <c r="I47" s="64"/>
      <c r="J47" s="64"/>
      <c r="K47" s="159"/>
      <c r="L47" s="64"/>
      <c r="M47" s="159"/>
      <c r="N47" s="159"/>
      <c r="O47" s="64"/>
      <c r="P47" s="64"/>
      <c r="Q47" s="159"/>
      <c r="R47" s="64"/>
      <c r="S47" s="64"/>
      <c r="T47" s="64"/>
      <c r="U47" s="64"/>
      <c r="V47" s="64"/>
      <c r="W47" s="658"/>
      <c r="X47" s="637">
        <f t="shared" si="0"/>
        <v>0</v>
      </c>
      <c r="Y47" s="67">
        <f t="shared" si="1"/>
        <v>0</v>
      </c>
    </row>
    <row r="48" spans="1:25" ht="15.5" x14ac:dyDescent="0.35">
      <c r="A48" s="42"/>
      <c r="B48" s="76"/>
      <c r="C48" s="76"/>
      <c r="D48" s="76"/>
      <c r="E48" s="117" t="s">
        <v>19054</v>
      </c>
      <c r="F48" s="117"/>
      <c r="G48" s="76"/>
      <c r="H48" s="118">
        <v>2000000</v>
      </c>
      <c r="I48" s="76"/>
      <c r="J48" s="76" t="s">
        <v>1147</v>
      </c>
      <c r="K48" s="145">
        <v>2009</v>
      </c>
      <c r="L48" s="76" t="s">
        <v>19055</v>
      </c>
      <c r="M48" s="145">
        <v>93564</v>
      </c>
      <c r="N48" s="145"/>
      <c r="O48" s="76" t="s">
        <v>1811</v>
      </c>
      <c r="P48" s="76" t="s">
        <v>2227</v>
      </c>
      <c r="Q48" s="145" t="s">
        <v>13276</v>
      </c>
      <c r="R48" s="76"/>
      <c r="S48" s="76"/>
      <c r="T48" s="76"/>
      <c r="U48" s="76"/>
      <c r="V48" s="76" t="s">
        <v>940</v>
      </c>
      <c r="W48" s="655"/>
      <c r="X48" s="637">
        <f t="shared" si="0"/>
        <v>140000</v>
      </c>
      <c r="Y48" s="118">
        <f t="shared" si="1"/>
        <v>2140000</v>
      </c>
    </row>
    <row r="49" spans="1:25" ht="15.5" x14ac:dyDescent="0.35">
      <c r="A49" s="42"/>
      <c r="B49" s="76"/>
      <c r="C49" s="76"/>
      <c r="D49" s="76"/>
      <c r="E49" s="117" t="s">
        <v>19056</v>
      </c>
      <c r="F49" s="117"/>
      <c r="G49" s="76"/>
      <c r="H49" s="118">
        <v>2000000</v>
      </c>
      <c r="I49" s="76"/>
      <c r="J49" s="76" t="s">
        <v>1147</v>
      </c>
      <c r="K49" s="145">
        <v>2009</v>
      </c>
      <c r="L49" s="76" t="s">
        <v>19055</v>
      </c>
      <c r="M49" s="145">
        <v>93567</v>
      </c>
      <c r="N49" s="145"/>
      <c r="O49" s="76" t="s">
        <v>1811</v>
      </c>
      <c r="P49" s="76" t="s">
        <v>2227</v>
      </c>
      <c r="Q49" s="145" t="s">
        <v>13276</v>
      </c>
      <c r="R49" s="76"/>
      <c r="S49" s="76"/>
      <c r="T49" s="76"/>
      <c r="U49" s="76"/>
      <c r="V49" s="76" t="s">
        <v>940</v>
      </c>
      <c r="W49" s="655"/>
      <c r="X49" s="637">
        <f t="shared" si="0"/>
        <v>140000</v>
      </c>
      <c r="Y49" s="118">
        <f t="shared" si="1"/>
        <v>2140000</v>
      </c>
    </row>
    <row r="50" spans="1:25" ht="15.5" x14ac:dyDescent="0.35">
      <c r="A50" s="42"/>
      <c r="B50" s="42"/>
      <c r="C50" s="42"/>
      <c r="D50" s="42"/>
      <c r="E50" s="117" t="s">
        <v>19057</v>
      </c>
      <c r="F50" s="117"/>
      <c r="G50" s="153"/>
      <c r="H50" s="118">
        <v>2000000</v>
      </c>
      <c r="I50" s="76"/>
      <c r="J50" s="76" t="s">
        <v>1147</v>
      </c>
      <c r="K50" s="145">
        <v>2009</v>
      </c>
      <c r="L50" s="76" t="s">
        <v>19055</v>
      </c>
      <c r="M50" s="145">
        <v>93566</v>
      </c>
      <c r="N50" s="145"/>
      <c r="O50" s="76" t="s">
        <v>1811</v>
      </c>
      <c r="P50" s="76" t="s">
        <v>2227</v>
      </c>
      <c r="Q50" s="145" t="s">
        <v>13276</v>
      </c>
      <c r="R50" s="76"/>
      <c r="S50" s="76"/>
      <c r="T50" s="76"/>
      <c r="U50" s="542"/>
      <c r="V50" s="76" t="s">
        <v>940</v>
      </c>
      <c r="W50" s="655"/>
      <c r="X50" s="637">
        <f t="shared" si="0"/>
        <v>140000</v>
      </c>
      <c r="Y50" s="118">
        <f t="shared" si="1"/>
        <v>2140000</v>
      </c>
    </row>
    <row r="51" spans="1:25" ht="15.5" x14ac:dyDescent="0.35">
      <c r="A51" s="42"/>
      <c r="B51" s="42"/>
      <c r="C51" s="42"/>
      <c r="D51" s="42"/>
      <c r="E51" s="117" t="s">
        <v>19058</v>
      </c>
      <c r="F51" s="117"/>
      <c r="G51" s="153"/>
      <c r="H51" s="118">
        <v>2000000</v>
      </c>
      <c r="I51" s="76"/>
      <c r="J51" s="76" t="s">
        <v>1147</v>
      </c>
      <c r="K51" s="145">
        <v>2009</v>
      </c>
      <c r="L51" s="76" t="s">
        <v>19055</v>
      </c>
      <c r="M51" s="145">
        <v>93569</v>
      </c>
      <c r="N51" s="145"/>
      <c r="O51" s="76" t="s">
        <v>1811</v>
      </c>
      <c r="P51" s="76" t="s">
        <v>2227</v>
      </c>
      <c r="Q51" s="145" t="s">
        <v>13276</v>
      </c>
      <c r="R51" s="76"/>
      <c r="S51" s="76"/>
      <c r="T51" s="76"/>
      <c r="U51" s="76"/>
      <c r="V51" s="76" t="s">
        <v>940</v>
      </c>
      <c r="W51" s="655"/>
      <c r="X51" s="637">
        <f t="shared" si="0"/>
        <v>140000</v>
      </c>
      <c r="Y51" s="118">
        <f t="shared" si="1"/>
        <v>2140000</v>
      </c>
    </row>
    <row r="52" spans="1:25" ht="15.5" x14ac:dyDescent="0.35">
      <c r="A52" s="42"/>
      <c r="B52" s="42"/>
      <c r="C52" s="42"/>
      <c r="D52" s="42"/>
      <c r="E52" s="117" t="s">
        <v>19059</v>
      </c>
      <c r="F52" s="117"/>
      <c r="G52" s="153"/>
      <c r="H52" s="118">
        <v>2000000</v>
      </c>
      <c r="I52" s="76"/>
      <c r="J52" s="76" t="s">
        <v>1147</v>
      </c>
      <c r="K52" s="145">
        <v>2009</v>
      </c>
      <c r="L52" s="76" t="s">
        <v>19055</v>
      </c>
      <c r="M52" s="543">
        <v>93565</v>
      </c>
      <c r="N52" s="145"/>
      <c r="O52" s="76" t="s">
        <v>1811</v>
      </c>
      <c r="P52" s="76" t="s">
        <v>2227</v>
      </c>
      <c r="Q52" s="145" t="s">
        <v>13276</v>
      </c>
      <c r="R52" s="76"/>
      <c r="S52" s="76"/>
      <c r="T52" s="76"/>
      <c r="U52" s="76"/>
      <c r="V52" s="76" t="s">
        <v>940</v>
      </c>
      <c r="W52" s="655"/>
      <c r="X52" s="637">
        <f t="shared" si="0"/>
        <v>140000</v>
      </c>
      <c r="Y52" s="118">
        <f t="shared" si="1"/>
        <v>2140000</v>
      </c>
    </row>
    <row r="53" spans="1:25" ht="15.5" x14ac:dyDescent="0.35">
      <c r="A53" s="42"/>
      <c r="B53" s="42"/>
      <c r="C53" s="42"/>
      <c r="D53" s="42"/>
      <c r="E53" s="117" t="s">
        <v>19060</v>
      </c>
      <c r="F53" s="117"/>
      <c r="G53" s="153"/>
      <c r="H53" s="118">
        <v>2000000</v>
      </c>
      <c r="I53" s="76"/>
      <c r="J53" s="76" t="s">
        <v>1147</v>
      </c>
      <c r="K53" s="145">
        <v>2009</v>
      </c>
      <c r="L53" s="76" t="s">
        <v>19055</v>
      </c>
      <c r="M53" s="145">
        <v>93568</v>
      </c>
      <c r="N53" s="145"/>
      <c r="O53" s="76" t="s">
        <v>1811</v>
      </c>
      <c r="P53" s="76" t="s">
        <v>2227</v>
      </c>
      <c r="Q53" s="145" t="s">
        <v>13276</v>
      </c>
      <c r="R53" s="76"/>
      <c r="S53" s="76"/>
      <c r="T53" s="76"/>
      <c r="U53" s="76"/>
      <c r="V53" s="76" t="s">
        <v>940</v>
      </c>
      <c r="W53" s="655"/>
      <c r="X53" s="637">
        <f t="shared" si="0"/>
        <v>140000</v>
      </c>
      <c r="Y53" s="118">
        <f t="shared" si="1"/>
        <v>2140000</v>
      </c>
    </row>
    <row r="54" spans="1:25" ht="15.5" x14ac:dyDescent="0.35">
      <c r="A54" s="42"/>
      <c r="B54" s="42"/>
      <c r="C54" s="42"/>
      <c r="D54" s="42"/>
      <c r="E54" s="117" t="s">
        <v>19061</v>
      </c>
      <c r="F54" s="117"/>
      <c r="G54" s="153"/>
      <c r="H54" s="118">
        <v>2000000</v>
      </c>
      <c r="I54" s="76"/>
      <c r="J54" s="76" t="s">
        <v>1147</v>
      </c>
      <c r="K54" s="145">
        <v>2009</v>
      </c>
      <c r="L54" s="76" t="s">
        <v>19055</v>
      </c>
      <c r="M54" s="145">
        <v>93563</v>
      </c>
      <c r="N54" s="145"/>
      <c r="O54" s="76" t="s">
        <v>1811</v>
      </c>
      <c r="P54" s="76" t="s">
        <v>2227</v>
      </c>
      <c r="Q54" s="145" t="s">
        <v>13276</v>
      </c>
      <c r="R54" s="76"/>
      <c r="S54" s="76"/>
      <c r="T54" s="76"/>
      <c r="U54" s="76"/>
      <c r="V54" s="76" t="s">
        <v>940</v>
      </c>
      <c r="W54" s="655"/>
      <c r="X54" s="637">
        <f t="shared" si="0"/>
        <v>140000</v>
      </c>
      <c r="Y54" s="118">
        <f t="shared" si="1"/>
        <v>2140000</v>
      </c>
    </row>
    <row r="55" spans="1:25" ht="15.5" x14ac:dyDescent="0.35">
      <c r="A55" s="98"/>
      <c r="B55" s="98"/>
      <c r="C55" s="98"/>
      <c r="D55" s="98"/>
      <c r="E55" s="66" t="s">
        <v>1829</v>
      </c>
      <c r="F55" s="66"/>
      <c r="G55" s="157"/>
      <c r="H55" s="158"/>
      <c r="I55" s="64"/>
      <c r="J55" s="64"/>
      <c r="K55" s="159"/>
      <c r="L55" s="64"/>
      <c r="M55" s="159"/>
      <c r="N55" s="159"/>
      <c r="O55" s="64"/>
      <c r="P55" s="64"/>
      <c r="Q55" s="159"/>
      <c r="R55" s="64"/>
      <c r="S55" s="64"/>
      <c r="T55" s="64"/>
      <c r="U55" s="64"/>
      <c r="V55" s="64"/>
      <c r="W55" s="658"/>
      <c r="X55" s="637">
        <f t="shared" si="0"/>
        <v>0</v>
      </c>
      <c r="Y55" s="158">
        <f t="shared" si="1"/>
        <v>0</v>
      </c>
    </row>
    <row r="56" spans="1:25" ht="15.5" x14ac:dyDescent="0.35">
      <c r="A56" s="42"/>
      <c r="B56" s="42"/>
      <c r="C56" s="42"/>
      <c r="D56" s="42"/>
      <c r="E56" s="76" t="s">
        <v>19062</v>
      </c>
      <c r="F56" s="76"/>
      <c r="G56" s="153"/>
      <c r="H56" s="154">
        <v>24000</v>
      </c>
      <c r="I56" s="76"/>
      <c r="J56" s="76"/>
      <c r="K56" s="145"/>
      <c r="L56" s="76"/>
      <c r="M56" s="145"/>
      <c r="N56" s="145"/>
      <c r="O56" s="76"/>
      <c r="P56" s="76"/>
      <c r="Q56" s="145"/>
      <c r="R56" s="76"/>
      <c r="S56" s="76"/>
      <c r="T56" s="76"/>
      <c r="U56" s="76"/>
      <c r="V56" s="76" t="s">
        <v>940</v>
      </c>
      <c r="W56" s="655"/>
      <c r="X56" s="637">
        <f t="shared" si="0"/>
        <v>1680.0000000000002</v>
      </c>
      <c r="Y56" s="154">
        <f t="shared" si="1"/>
        <v>25680</v>
      </c>
    </row>
    <row r="57" spans="1:25" ht="15.5" x14ac:dyDescent="0.35">
      <c r="A57" s="42"/>
      <c r="B57" s="42"/>
      <c r="C57" s="42"/>
      <c r="D57" s="42"/>
      <c r="E57" s="76" t="s">
        <v>19063</v>
      </c>
      <c r="F57" s="76"/>
      <c r="G57" s="153"/>
      <c r="H57" s="154">
        <v>24000</v>
      </c>
      <c r="I57" s="76"/>
      <c r="J57" s="76"/>
      <c r="K57" s="145"/>
      <c r="L57" s="76"/>
      <c r="M57" s="145"/>
      <c r="N57" s="145"/>
      <c r="O57" s="76"/>
      <c r="P57" s="76"/>
      <c r="Q57" s="145"/>
      <c r="R57" s="76"/>
      <c r="S57" s="76"/>
      <c r="T57" s="76"/>
      <c r="U57" s="76"/>
      <c r="V57" s="76" t="s">
        <v>940</v>
      </c>
      <c r="W57" s="655"/>
      <c r="X57" s="637">
        <f t="shared" si="0"/>
        <v>1680.0000000000002</v>
      </c>
      <c r="Y57" s="154">
        <f t="shared" si="1"/>
        <v>25680</v>
      </c>
    </row>
    <row r="58" spans="1:25" ht="15.5" x14ac:dyDescent="0.35">
      <c r="A58" s="42"/>
      <c r="B58" s="42"/>
      <c r="C58" s="42"/>
      <c r="D58" s="42"/>
      <c r="E58" s="76" t="s">
        <v>19064</v>
      </c>
      <c r="F58" s="76"/>
      <c r="G58" s="153"/>
      <c r="H58" s="154">
        <v>24000</v>
      </c>
      <c r="I58" s="76"/>
      <c r="J58" s="76"/>
      <c r="K58" s="145"/>
      <c r="L58" s="76"/>
      <c r="M58" s="145"/>
      <c r="N58" s="145"/>
      <c r="O58" s="76"/>
      <c r="P58" s="76"/>
      <c r="Q58" s="145"/>
      <c r="R58" s="76"/>
      <c r="S58" s="76"/>
      <c r="T58" s="76"/>
      <c r="U58" s="76"/>
      <c r="V58" s="76" t="s">
        <v>940</v>
      </c>
      <c r="W58" s="655"/>
      <c r="X58" s="637">
        <f t="shared" si="0"/>
        <v>1680.0000000000002</v>
      </c>
      <c r="Y58" s="154">
        <f t="shared" si="1"/>
        <v>25680</v>
      </c>
    </row>
    <row r="59" spans="1:25" ht="15.5" x14ac:dyDescent="0.35">
      <c r="A59" s="98"/>
      <c r="B59" s="98"/>
      <c r="C59" s="98"/>
      <c r="D59" s="98"/>
      <c r="E59" s="66" t="s">
        <v>1833</v>
      </c>
      <c r="F59" s="66"/>
      <c r="G59" s="157"/>
      <c r="H59" s="158"/>
      <c r="I59" s="64"/>
      <c r="J59" s="64"/>
      <c r="K59" s="159"/>
      <c r="L59" s="64"/>
      <c r="M59" s="159"/>
      <c r="N59" s="159"/>
      <c r="O59" s="64"/>
      <c r="P59" s="64"/>
      <c r="Q59" s="159"/>
      <c r="R59" s="64"/>
      <c r="S59" s="64"/>
      <c r="T59" s="64"/>
      <c r="U59" s="64"/>
      <c r="V59" s="64"/>
      <c r="W59" s="658"/>
      <c r="X59" s="637">
        <f t="shared" si="0"/>
        <v>0</v>
      </c>
      <c r="Y59" s="158">
        <f t="shared" si="1"/>
        <v>0</v>
      </c>
    </row>
    <row r="60" spans="1:25" ht="15.5" x14ac:dyDescent="0.35">
      <c r="A60" s="42"/>
      <c r="B60" s="42"/>
      <c r="C60" s="42"/>
      <c r="D60" s="42"/>
      <c r="E60" s="76" t="s">
        <v>19065</v>
      </c>
      <c r="F60" s="76"/>
      <c r="G60" s="153"/>
      <c r="H60" s="154">
        <v>12000</v>
      </c>
      <c r="I60" s="76"/>
      <c r="J60" s="76"/>
      <c r="K60" s="145"/>
      <c r="L60" s="76"/>
      <c r="M60" s="145"/>
      <c r="N60" s="145"/>
      <c r="O60" s="76"/>
      <c r="P60" s="76"/>
      <c r="Q60" s="145"/>
      <c r="R60" s="76"/>
      <c r="S60" s="76"/>
      <c r="T60" s="76"/>
      <c r="U60" s="76"/>
      <c r="V60" s="76"/>
      <c r="W60" s="655"/>
      <c r="X60" s="637">
        <f t="shared" si="0"/>
        <v>840.00000000000011</v>
      </c>
      <c r="Y60" s="154">
        <f t="shared" si="1"/>
        <v>12840</v>
      </c>
    </row>
    <row r="61" spans="1:25" ht="15.5" x14ac:dyDescent="0.35">
      <c r="A61" s="42"/>
      <c r="B61" s="42"/>
      <c r="C61" s="42"/>
      <c r="D61" s="42"/>
      <c r="E61" s="76" t="s">
        <v>19066</v>
      </c>
      <c r="F61" s="76"/>
      <c r="G61" s="153"/>
      <c r="H61" s="154">
        <v>60000</v>
      </c>
      <c r="I61" s="76"/>
      <c r="J61" s="76"/>
      <c r="K61" s="145"/>
      <c r="L61" s="76"/>
      <c r="M61" s="145"/>
      <c r="N61" s="145"/>
      <c r="O61" s="76"/>
      <c r="P61" s="76"/>
      <c r="Q61" s="145"/>
      <c r="R61" s="76"/>
      <c r="S61" s="76"/>
      <c r="T61" s="76"/>
      <c r="U61" s="76"/>
      <c r="V61" s="76"/>
      <c r="W61" s="655"/>
      <c r="X61" s="637">
        <f t="shared" si="0"/>
        <v>4200</v>
      </c>
      <c r="Y61" s="154">
        <f t="shared" si="1"/>
        <v>64200</v>
      </c>
    </row>
    <row r="62" spans="1:25" ht="15.5" x14ac:dyDescent="0.35">
      <c r="A62" s="42"/>
      <c r="B62" s="42"/>
      <c r="C62" s="42"/>
      <c r="D62" s="42"/>
      <c r="E62" s="117" t="s">
        <v>19067</v>
      </c>
      <c r="F62" s="117"/>
      <c r="G62" s="153"/>
      <c r="H62" s="154">
        <v>24000</v>
      </c>
      <c r="I62" s="76"/>
      <c r="J62" s="76"/>
      <c r="K62" s="145"/>
      <c r="L62" s="76"/>
      <c r="M62" s="145"/>
      <c r="N62" s="145"/>
      <c r="O62" s="76"/>
      <c r="P62" s="76"/>
      <c r="Q62" s="145"/>
      <c r="R62" s="76"/>
      <c r="S62" s="76"/>
      <c r="T62" s="76"/>
      <c r="U62" s="76"/>
      <c r="V62" s="76"/>
      <c r="W62" s="655"/>
      <c r="X62" s="637">
        <f t="shared" si="0"/>
        <v>1680.0000000000002</v>
      </c>
      <c r="Y62" s="154">
        <f t="shared" si="1"/>
        <v>25680</v>
      </c>
    </row>
    <row r="63" spans="1:25" ht="15.5" x14ac:dyDescent="0.35">
      <c r="A63" s="42"/>
      <c r="B63" s="42"/>
      <c r="C63" s="42"/>
      <c r="D63" s="42"/>
      <c r="E63" s="117" t="s">
        <v>19068</v>
      </c>
      <c r="F63" s="117"/>
      <c r="G63" s="153"/>
      <c r="H63" s="154">
        <v>24000</v>
      </c>
      <c r="I63" s="76"/>
      <c r="J63" s="76"/>
      <c r="K63" s="145"/>
      <c r="L63" s="76"/>
      <c r="M63" s="145"/>
      <c r="N63" s="145"/>
      <c r="O63" s="76"/>
      <c r="P63" s="76"/>
      <c r="Q63" s="145"/>
      <c r="R63" s="76"/>
      <c r="S63" s="76"/>
      <c r="T63" s="76"/>
      <c r="U63" s="76"/>
      <c r="V63" s="76"/>
      <c r="W63" s="655"/>
      <c r="X63" s="637">
        <f t="shared" si="0"/>
        <v>1680.0000000000002</v>
      </c>
      <c r="Y63" s="154">
        <f t="shared" si="1"/>
        <v>25680</v>
      </c>
    </row>
    <row r="64" spans="1:25" ht="15.5" x14ac:dyDescent="0.35">
      <c r="A64" s="42"/>
      <c r="B64" s="42"/>
      <c r="C64" s="42"/>
      <c r="D64" s="42"/>
      <c r="E64" s="117" t="s">
        <v>19069</v>
      </c>
      <c r="F64" s="117"/>
      <c r="G64" s="153"/>
      <c r="H64" s="154">
        <v>24000</v>
      </c>
      <c r="I64" s="76"/>
      <c r="J64" s="76"/>
      <c r="K64" s="145"/>
      <c r="L64" s="76"/>
      <c r="M64" s="145"/>
      <c r="N64" s="145"/>
      <c r="O64" s="76"/>
      <c r="P64" s="76"/>
      <c r="Q64" s="145"/>
      <c r="R64" s="76"/>
      <c r="S64" s="76"/>
      <c r="T64" s="76"/>
      <c r="U64" s="76"/>
      <c r="V64" s="76"/>
      <c r="W64" s="655"/>
      <c r="X64" s="637">
        <f t="shared" si="0"/>
        <v>1680.0000000000002</v>
      </c>
      <c r="Y64" s="154">
        <f t="shared" si="1"/>
        <v>25680</v>
      </c>
    </row>
    <row r="65" spans="1:25" ht="15.5" x14ac:dyDescent="0.35">
      <c r="A65" s="42"/>
      <c r="B65" s="42"/>
      <c r="C65" s="42"/>
      <c r="D65" s="42"/>
      <c r="E65" s="117" t="s">
        <v>19070</v>
      </c>
      <c r="F65" s="117"/>
      <c r="G65" s="153"/>
      <c r="H65" s="154">
        <v>24000</v>
      </c>
      <c r="I65" s="76"/>
      <c r="J65" s="76"/>
      <c r="K65" s="145"/>
      <c r="L65" s="76"/>
      <c r="M65" s="145"/>
      <c r="N65" s="145"/>
      <c r="O65" s="76"/>
      <c r="P65" s="76"/>
      <c r="Q65" s="145"/>
      <c r="R65" s="76"/>
      <c r="S65" s="76"/>
      <c r="T65" s="76"/>
      <c r="U65" s="76"/>
      <c r="V65" s="76"/>
      <c r="W65" s="655"/>
      <c r="X65" s="637">
        <f t="shared" si="0"/>
        <v>1680.0000000000002</v>
      </c>
      <c r="Y65" s="154">
        <f t="shared" si="1"/>
        <v>25680</v>
      </c>
    </row>
    <row r="66" spans="1:25" ht="15.5" x14ac:dyDescent="0.35">
      <c r="A66" s="42"/>
      <c r="B66" s="42"/>
      <c r="C66" s="42"/>
      <c r="D66" s="42"/>
      <c r="E66" s="117" t="s">
        <v>19071</v>
      </c>
      <c r="F66" s="117"/>
      <c r="G66" s="153"/>
      <c r="H66" s="154">
        <v>24000</v>
      </c>
      <c r="I66" s="76"/>
      <c r="J66" s="76"/>
      <c r="K66" s="145"/>
      <c r="L66" s="76"/>
      <c r="M66" s="145"/>
      <c r="N66" s="145"/>
      <c r="O66" s="76"/>
      <c r="P66" s="76"/>
      <c r="Q66" s="145"/>
      <c r="R66" s="76"/>
      <c r="S66" s="76"/>
      <c r="T66" s="76"/>
      <c r="U66" s="76"/>
      <c r="V66" s="76"/>
      <c r="W66" s="655"/>
      <c r="X66" s="637">
        <f t="shared" si="0"/>
        <v>1680.0000000000002</v>
      </c>
      <c r="Y66" s="154">
        <f t="shared" si="1"/>
        <v>25680</v>
      </c>
    </row>
    <row r="67" spans="1:25" ht="15.5" x14ac:dyDescent="0.35">
      <c r="A67" s="42"/>
      <c r="B67" s="42"/>
      <c r="C67" s="42"/>
      <c r="D67" s="42"/>
      <c r="E67" s="117" t="s">
        <v>19072</v>
      </c>
      <c r="F67" s="117"/>
      <c r="G67" s="153"/>
      <c r="H67" s="154">
        <v>24000</v>
      </c>
      <c r="I67" s="76"/>
      <c r="J67" s="76"/>
      <c r="K67" s="145"/>
      <c r="L67" s="145"/>
      <c r="M67" s="145"/>
      <c r="N67" s="145"/>
      <c r="O67" s="153"/>
      <c r="P67" s="153"/>
      <c r="Q67" s="544"/>
      <c r="R67" s="153"/>
      <c r="S67" s="153"/>
      <c r="T67" s="153"/>
      <c r="U67" s="153"/>
      <c r="V67" s="153"/>
      <c r="W67" s="655"/>
      <c r="X67" s="637">
        <f t="shared" si="0"/>
        <v>1680.0000000000002</v>
      </c>
      <c r="Y67" s="154">
        <f t="shared" si="1"/>
        <v>25680</v>
      </c>
    </row>
    <row r="68" spans="1:25" ht="15.5" x14ac:dyDescent="0.35">
      <c r="A68" s="42"/>
      <c r="B68" s="42"/>
      <c r="C68" s="42"/>
      <c r="D68" s="42"/>
      <c r="E68" s="117" t="s">
        <v>19073</v>
      </c>
      <c r="F68" s="117"/>
      <c r="G68" s="153"/>
      <c r="H68" s="154">
        <v>24000</v>
      </c>
      <c r="I68" s="76"/>
      <c r="J68" s="76"/>
      <c r="K68" s="145"/>
      <c r="L68" s="145"/>
      <c r="M68" s="145"/>
      <c r="N68" s="145"/>
      <c r="O68" s="153"/>
      <c r="P68" s="153"/>
      <c r="Q68" s="544"/>
      <c r="R68" s="153"/>
      <c r="S68" s="153"/>
      <c r="T68" s="153"/>
      <c r="U68" s="153"/>
      <c r="V68" s="153"/>
      <c r="W68" s="655"/>
      <c r="X68" s="637">
        <f t="shared" si="0"/>
        <v>1680.0000000000002</v>
      </c>
      <c r="Y68" s="154">
        <f t="shared" si="1"/>
        <v>25680</v>
      </c>
    </row>
    <row r="69" spans="1:25" ht="15.5" x14ac:dyDescent="0.35">
      <c r="A69" s="42"/>
      <c r="B69" s="42"/>
      <c r="C69" s="42"/>
      <c r="D69" s="42"/>
      <c r="E69" s="76" t="s">
        <v>19074</v>
      </c>
      <c r="F69" s="76"/>
      <c r="G69" s="153"/>
      <c r="H69" s="154">
        <v>12000</v>
      </c>
      <c r="I69" s="76"/>
      <c r="J69" s="76"/>
      <c r="K69" s="145"/>
      <c r="L69" s="145"/>
      <c r="M69" s="145"/>
      <c r="N69" s="145"/>
      <c r="O69" s="153"/>
      <c r="P69" s="153"/>
      <c r="Q69" s="544"/>
      <c r="R69" s="153"/>
      <c r="S69" s="153"/>
      <c r="T69" s="153"/>
      <c r="U69" s="153"/>
      <c r="V69" s="153"/>
      <c r="W69" s="655"/>
      <c r="X69" s="637">
        <f t="shared" si="0"/>
        <v>840.00000000000011</v>
      </c>
      <c r="Y69" s="154">
        <f t="shared" si="1"/>
        <v>12840</v>
      </c>
    </row>
    <row r="70" spans="1:25" ht="15.5" x14ac:dyDescent="0.35">
      <c r="A70" s="42"/>
      <c r="B70" s="42"/>
      <c r="C70" s="42"/>
      <c r="D70" s="42"/>
      <c r="E70" s="117" t="s">
        <v>19075</v>
      </c>
      <c r="F70" s="117"/>
      <c r="G70" s="153"/>
      <c r="H70" s="154">
        <f>4000*18</f>
        <v>72000</v>
      </c>
      <c r="I70" s="76"/>
      <c r="J70" s="76"/>
      <c r="K70" s="145"/>
      <c r="L70" s="145"/>
      <c r="M70" s="145"/>
      <c r="N70" s="145"/>
      <c r="O70" s="153"/>
      <c r="P70" s="153"/>
      <c r="Q70" s="544"/>
      <c r="R70" s="153"/>
      <c r="S70" s="153"/>
      <c r="T70" s="153"/>
      <c r="U70" s="153"/>
      <c r="V70" s="153"/>
      <c r="W70" s="655"/>
      <c r="X70" s="637">
        <f t="shared" ref="X70:X133" si="2">H70*X$3</f>
        <v>5040.0000000000009</v>
      </c>
      <c r="Y70" s="154">
        <f t="shared" ref="Y70:Y133" si="3">H70+X70</f>
        <v>77040</v>
      </c>
    </row>
    <row r="71" spans="1:25" ht="15.5" x14ac:dyDescent="0.35">
      <c r="A71" s="42"/>
      <c r="B71" s="42"/>
      <c r="C71" s="42"/>
      <c r="D71" s="42"/>
      <c r="E71" s="76" t="s">
        <v>19076</v>
      </c>
      <c r="F71" s="76"/>
      <c r="G71" s="153"/>
      <c r="H71" s="154">
        <v>16000</v>
      </c>
      <c r="I71" s="76"/>
      <c r="J71" s="76"/>
      <c r="K71" s="145"/>
      <c r="L71" s="145"/>
      <c r="M71" s="145"/>
      <c r="N71" s="145"/>
      <c r="O71" s="153"/>
      <c r="P71" s="153"/>
      <c r="Q71" s="544"/>
      <c r="R71" s="153"/>
      <c r="S71" s="153"/>
      <c r="T71" s="153"/>
      <c r="U71" s="153"/>
      <c r="V71" s="153"/>
      <c r="W71" s="655"/>
      <c r="X71" s="637">
        <f t="shared" si="2"/>
        <v>1120</v>
      </c>
      <c r="Y71" s="154">
        <f t="shared" si="3"/>
        <v>17120</v>
      </c>
    </row>
    <row r="72" spans="1:25" ht="15.5" x14ac:dyDescent="0.35">
      <c r="A72" s="42"/>
      <c r="B72" s="42"/>
      <c r="C72" s="42"/>
      <c r="D72" s="42"/>
      <c r="E72" s="76" t="s">
        <v>19077</v>
      </c>
      <c r="F72" s="76"/>
      <c r="G72" s="153"/>
      <c r="H72" s="154">
        <v>12000</v>
      </c>
      <c r="I72" s="76"/>
      <c r="J72" s="76"/>
      <c r="K72" s="145"/>
      <c r="L72" s="145"/>
      <c r="M72" s="145"/>
      <c r="N72" s="145"/>
      <c r="O72" s="153"/>
      <c r="P72" s="153"/>
      <c r="Q72" s="544"/>
      <c r="R72" s="153"/>
      <c r="S72" s="153"/>
      <c r="T72" s="153"/>
      <c r="U72" s="153"/>
      <c r="V72" s="153"/>
      <c r="W72" s="655"/>
      <c r="X72" s="637">
        <f t="shared" si="2"/>
        <v>840.00000000000011</v>
      </c>
      <c r="Y72" s="154">
        <f t="shared" si="3"/>
        <v>12840</v>
      </c>
    </row>
    <row r="73" spans="1:25" ht="15.5" x14ac:dyDescent="0.35">
      <c r="A73" s="42"/>
      <c r="B73" s="42"/>
      <c r="C73" s="42"/>
      <c r="D73" s="42"/>
      <c r="E73" s="76" t="s">
        <v>19078</v>
      </c>
      <c r="F73" s="76"/>
      <c r="G73" s="153"/>
      <c r="H73" s="154">
        <v>16000</v>
      </c>
      <c r="I73" s="76"/>
      <c r="J73" s="76"/>
      <c r="K73" s="145"/>
      <c r="L73" s="145"/>
      <c r="M73" s="145"/>
      <c r="N73" s="145"/>
      <c r="O73" s="153"/>
      <c r="P73" s="153"/>
      <c r="Q73" s="544"/>
      <c r="R73" s="153"/>
      <c r="S73" s="153"/>
      <c r="T73" s="153"/>
      <c r="U73" s="153"/>
      <c r="V73" s="153"/>
      <c r="W73" s="655"/>
      <c r="X73" s="637">
        <f t="shared" si="2"/>
        <v>1120</v>
      </c>
      <c r="Y73" s="154">
        <f t="shared" si="3"/>
        <v>17120</v>
      </c>
    </row>
    <row r="74" spans="1:25" ht="15.5" x14ac:dyDescent="0.35">
      <c r="A74" s="42"/>
      <c r="B74" s="42"/>
      <c r="C74" s="42"/>
      <c r="D74" s="42"/>
      <c r="E74" s="76" t="s">
        <v>19079</v>
      </c>
      <c r="F74" s="76"/>
      <c r="G74" s="153"/>
      <c r="H74" s="154">
        <v>16000</v>
      </c>
      <c r="I74" s="76"/>
      <c r="J74" s="76"/>
      <c r="K74" s="145"/>
      <c r="L74" s="145"/>
      <c r="M74" s="145"/>
      <c r="N74" s="145"/>
      <c r="O74" s="153"/>
      <c r="P74" s="153"/>
      <c r="Q74" s="544"/>
      <c r="R74" s="153"/>
      <c r="S74" s="153"/>
      <c r="T74" s="153"/>
      <c r="U74" s="153"/>
      <c r="V74" s="153"/>
      <c r="W74" s="655"/>
      <c r="X74" s="637">
        <f t="shared" si="2"/>
        <v>1120</v>
      </c>
      <c r="Y74" s="154">
        <f t="shared" si="3"/>
        <v>17120</v>
      </c>
    </row>
    <row r="75" spans="1:25" ht="15.5" x14ac:dyDescent="0.35">
      <c r="A75" s="42"/>
      <c r="B75" s="42"/>
      <c r="C75" s="42"/>
      <c r="D75" s="42"/>
      <c r="E75" s="76" t="s">
        <v>19080</v>
      </c>
      <c r="F75" s="76"/>
      <c r="G75" s="153"/>
      <c r="H75" s="154">
        <v>16000</v>
      </c>
      <c r="I75" s="76"/>
      <c r="J75" s="76"/>
      <c r="K75" s="145"/>
      <c r="L75" s="145"/>
      <c r="M75" s="145"/>
      <c r="N75" s="145"/>
      <c r="O75" s="153"/>
      <c r="P75" s="153"/>
      <c r="Q75" s="544"/>
      <c r="R75" s="153"/>
      <c r="S75" s="153"/>
      <c r="T75" s="153"/>
      <c r="U75" s="153"/>
      <c r="V75" s="153"/>
      <c r="W75" s="655"/>
      <c r="X75" s="637">
        <f t="shared" si="2"/>
        <v>1120</v>
      </c>
      <c r="Y75" s="154">
        <f t="shared" si="3"/>
        <v>17120</v>
      </c>
    </row>
    <row r="76" spans="1:25" ht="15.5" x14ac:dyDescent="0.35">
      <c r="A76" s="42"/>
      <c r="B76" s="42"/>
      <c r="C76" s="42"/>
      <c r="D76" s="42"/>
      <c r="E76" s="76" t="s">
        <v>19081</v>
      </c>
      <c r="F76" s="76"/>
      <c r="G76" s="153"/>
      <c r="H76" s="154">
        <v>16000</v>
      </c>
      <c r="I76" s="76"/>
      <c r="J76" s="76"/>
      <c r="K76" s="145"/>
      <c r="L76" s="145"/>
      <c r="M76" s="145"/>
      <c r="N76" s="145"/>
      <c r="O76" s="153"/>
      <c r="P76" s="153"/>
      <c r="Q76" s="544"/>
      <c r="R76" s="153"/>
      <c r="S76" s="153"/>
      <c r="T76" s="153"/>
      <c r="U76" s="153"/>
      <c r="V76" s="153"/>
      <c r="W76" s="655"/>
      <c r="X76" s="637">
        <f t="shared" si="2"/>
        <v>1120</v>
      </c>
      <c r="Y76" s="154">
        <f t="shared" si="3"/>
        <v>17120</v>
      </c>
    </row>
    <row r="77" spans="1:25" ht="15.5" x14ac:dyDescent="0.35">
      <c r="A77" s="42"/>
      <c r="B77" s="42"/>
      <c r="C77" s="42"/>
      <c r="D77" s="42"/>
      <c r="E77" s="76" t="s">
        <v>19082</v>
      </c>
      <c r="F77" s="76"/>
      <c r="G77" s="153"/>
      <c r="H77" s="154">
        <v>16000</v>
      </c>
      <c r="I77" s="76"/>
      <c r="J77" s="76"/>
      <c r="K77" s="145"/>
      <c r="L77" s="145"/>
      <c r="M77" s="145"/>
      <c r="N77" s="145"/>
      <c r="O77" s="153"/>
      <c r="P77" s="153"/>
      <c r="Q77" s="544"/>
      <c r="R77" s="153"/>
      <c r="S77" s="153"/>
      <c r="T77" s="153"/>
      <c r="U77" s="153"/>
      <c r="V77" s="153"/>
      <c r="W77" s="655"/>
      <c r="X77" s="637">
        <f t="shared" si="2"/>
        <v>1120</v>
      </c>
      <c r="Y77" s="154">
        <f t="shared" si="3"/>
        <v>17120</v>
      </c>
    </row>
    <row r="78" spans="1:25" ht="15.5" x14ac:dyDescent="0.35">
      <c r="A78" s="98"/>
      <c r="B78" s="98"/>
      <c r="C78" s="98"/>
      <c r="D78" s="98"/>
      <c r="E78" s="66" t="s">
        <v>1842</v>
      </c>
      <c r="F78" s="66"/>
      <c r="G78" s="157"/>
      <c r="H78" s="158"/>
      <c r="I78" s="157"/>
      <c r="J78" s="64"/>
      <c r="K78" s="545"/>
      <c r="L78" s="157"/>
      <c r="M78" s="157"/>
      <c r="N78" s="157"/>
      <c r="O78" s="157"/>
      <c r="P78" s="157"/>
      <c r="Q78" s="545"/>
      <c r="R78" s="157"/>
      <c r="S78" s="157"/>
      <c r="T78" s="157"/>
      <c r="U78" s="157"/>
      <c r="V78" s="157"/>
      <c r="W78" s="655"/>
      <c r="X78" s="637">
        <f t="shared" si="2"/>
        <v>0</v>
      </c>
      <c r="Y78" s="158">
        <f t="shared" si="3"/>
        <v>0</v>
      </c>
    </row>
    <row r="79" spans="1:25" ht="15.5" x14ac:dyDescent="0.35">
      <c r="A79" s="42"/>
      <c r="B79" s="42"/>
      <c r="C79" s="42"/>
      <c r="D79" s="42"/>
      <c r="E79" s="117" t="s">
        <v>19083</v>
      </c>
      <c r="F79" s="117"/>
      <c r="G79" s="153"/>
      <c r="H79" s="154">
        <v>18000000</v>
      </c>
      <c r="I79" s="153"/>
      <c r="J79" s="117" t="s">
        <v>4438</v>
      </c>
      <c r="K79" s="145">
        <v>1979</v>
      </c>
      <c r="L79" s="155" t="s">
        <v>9020</v>
      </c>
      <c r="M79" s="155" t="s">
        <v>19084</v>
      </c>
      <c r="N79" s="76"/>
      <c r="O79" s="76"/>
      <c r="P79" s="122"/>
      <c r="Q79" s="145"/>
      <c r="R79" s="76"/>
      <c r="S79" s="76"/>
      <c r="T79" s="153"/>
      <c r="U79" s="153"/>
      <c r="V79" s="153"/>
      <c r="W79" s="655"/>
      <c r="X79" s="637">
        <f t="shared" si="2"/>
        <v>1260000.0000000002</v>
      </c>
      <c r="Y79" s="154">
        <f t="shared" si="3"/>
        <v>19260000</v>
      </c>
    </row>
    <row r="80" spans="1:25" ht="15.5" x14ac:dyDescent="0.35">
      <c r="A80" s="42"/>
      <c r="B80" s="42"/>
      <c r="C80" s="42"/>
      <c r="D80" s="42"/>
      <c r="E80" s="117" t="s">
        <v>19085</v>
      </c>
      <c r="F80" s="117"/>
      <c r="G80" s="153"/>
      <c r="H80" s="154">
        <v>18000000</v>
      </c>
      <c r="I80" s="153"/>
      <c r="J80" s="76" t="s">
        <v>9022</v>
      </c>
      <c r="K80" s="145">
        <v>1992</v>
      </c>
      <c r="L80" s="76" t="s">
        <v>4439</v>
      </c>
      <c r="M80" s="155" t="s">
        <v>740</v>
      </c>
      <c r="N80" s="76"/>
      <c r="O80" s="76"/>
      <c r="P80" s="122"/>
      <c r="Q80" s="145"/>
      <c r="R80" s="76"/>
      <c r="S80" s="76"/>
      <c r="T80" s="153"/>
      <c r="U80" s="153"/>
      <c r="V80" s="153"/>
      <c r="W80" s="655"/>
      <c r="X80" s="637">
        <f t="shared" si="2"/>
        <v>1260000.0000000002</v>
      </c>
      <c r="Y80" s="154">
        <f t="shared" si="3"/>
        <v>19260000</v>
      </c>
    </row>
    <row r="81" spans="1:25" ht="15.5" x14ac:dyDescent="0.35">
      <c r="A81" s="42"/>
      <c r="B81" s="42"/>
      <c r="C81" s="42"/>
      <c r="D81" s="42"/>
      <c r="E81" s="117" t="s">
        <v>19086</v>
      </c>
      <c r="F81" s="117"/>
      <c r="G81" s="153"/>
      <c r="H81" s="154">
        <v>18000000</v>
      </c>
      <c r="I81" s="153"/>
      <c r="J81" s="76" t="s">
        <v>9466</v>
      </c>
      <c r="K81" s="145">
        <v>1994</v>
      </c>
      <c r="L81" s="76" t="s">
        <v>4439</v>
      </c>
      <c r="M81" s="155" t="s">
        <v>19087</v>
      </c>
      <c r="N81" s="76"/>
      <c r="O81" s="76"/>
      <c r="P81" s="122"/>
      <c r="Q81" s="145"/>
      <c r="R81" s="76"/>
      <c r="S81" s="76"/>
      <c r="T81" s="153"/>
      <c r="U81" s="153"/>
      <c r="V81" s="153"/>
      <c r="W81" s="655"/>
      <c r="X81" s="637">
        <f t="shared" si="2"/>
        <v>1260000.0000000002</v>
      </c>
      <c r="Y81" s="154">
        <f t="shared" si="3"/>
        <v>19260000</v>
      </c>
    </row>
    <row r="82" spans="1:25" ht="15.5" x14ac:dyDescent="0.35">
      <c r="A82" s="98"/>
      <c r="B82" s="98"/>
      <c r="C82" s="98"/>
      <c r="D82" s="98"/>
      <c r="E82" s="66" t="s">
        <v>1853</v>
      </c>
      <c r="F82" s="66"/>
      <c r="G82" s="157"/>
      <c r="H82" s="158"/>
      <c r="I82" s="157"/>
      <c r="J82" s="64"/>
      <c r="K82" s="159"/>
      <c r="L82" s="64"/>
      <c r="M82" s="159"/>
      <c r="N82" s="64"/>
      <c r="O82" s="64"/>
      <c r="P82" s="125"/>
      <c r="Q82" s="159"/>
      <c r="R82" s="64"/>
      <c r="S82" s="64"/>
      <c r="T82" s="157"/>
      <c r="U82" s="157"/>
      <c r="V82" s="157"/>
      <c r="W82" s="655"/>
      <c r="X82" s="637">
        <f t="shared" si="2"/>
        <v>0</v>
      </c>
      <c r="Y82" s="158">
        <f t="shared" si="3"/>
        <v>0</v>
      </c>
    </row>
    <row r="83" spans="1:25" ht="15.5" x14ac:dyDescent="0.35">
      <c r="A83" s="42"/>
      <c r="B83" s="42"/>
      <c r="C83" s="42"/>
      <c r="D83" s="42"/>
      <c r="E83" s="117" t="s">
        <v>19083</v>
      </c>
      <c r="F83" s="117"/>
      <c r="G83" s="153"/>
      <c r="H83" s="154">
        <v>2000000</v>
      </c>
      <c r="I83" s="153"/>
      <c r="J83" s="76" t="s">
        <v>4438</v>
      </c>
      <c r="K83" s="145" t="s">
        <v>1063</v>
      </c>
      <c r="L83" s="76" t="s">
        <v>12376</v>
      </c>
      <c r="M83" s="161">
        <v>2224589</v>
      </c>
      <c r="N83" s="76"/>
      <c r="O83" s="76"/>
      <c r="P83" s="122"/>
      <c r="Q83" s="145"/>
      <c r="R83" s="76"/>
      <c r="S83" s="76"/>
      <c r="T83" s="153"/>
      <c r="U83" s="153"/>
      <c r="V83" s="76" t="s">
        <v>940</v>
      </c>
      <c r="W83" s="655"/>
      <c r="X83" s="637">
        <f t="shared" si="2"/>
        <v>140000</v>
      </c>
      <c r="Y83" s="154">
        <f t="shared" si="3"/>
        <v>2140000</v>
      </c>
    </row>
    <row r="84" spans="1:25" ht="15.5" x14ac:dyDescent="0.35">
      <c r="A84" s="42"/>
      <c r="B84" s="42"/>
      <c r="C84" s="42"/>
      <c r="D84" s="42"/>
      <c r="E84" s="117" t="s">
        <v>19085</v>
      </c>
      <c r="F84" s="117"/>
      <c r="G84" s="153"/>
      <c r="H84" s="154">
        <v>2000000</v>
      </c>
      <c r="I84" s="153"/>
      <c r="J84" s="76" t="s">
        <v>4943</v>
      </c>
      <c r="K84" s="145">
        <v>1992</v>
      </c>
      <c r="L84" s="76" t="s">
        <v>19088</v>
      </c>
      <c r="M84" s="161">
        <v>139724</v>
      </c>
      <c r="N84" s="76"/>
      <c r="O84" s="76"/>
      <c r="P84" s="122"/>
      <c r="Q84" s="145"/>
      <c r="R84" s="76"/>
      <c r="S84" s="76"/>
      <c r="T84" s="153"/>
      <c r="U84" s="153"/>
      <c r="V84" s="76" t="s">
        <v>940</v>
      </c>
      <c r="W84" s="655"/>
      <c r="X84" s="637">
        <f t="shared" si="2"/>
        <v>140000</v>
      </c>
      <c r="Y84" s="154">
        <f t="shared" si="3"/>
        <v>2140000</v>
      </c>
    </row>
    <row r="85" spans="1:25" ht="15.5" x14ac:dyDescent="0.35">
      <c r="A85" s="42"/>
      <c r="B85" s="42"/>
      <c r="C85" s="42"/>
      <c r="D85" s="42"/>
      <c r="E85" s="117" t="s">
        <v>19086</v>
      </c>
      <c r="F85" s="117"/>
      <c r="G85" s="153"/>
      <c r="H85" s="154">
        <v>2000000</v>
      </c>
      <c r="I85" s="153"/>
      <c r="J85" s="76" t="s">
        <v>4943</v>
      </c>
      <c r="K85" s="145">
        <v>1994</v>
      </c>
      <c r="L85" s="76" t="s">
        <v>19089</v>
      </c>
      <c r="M85" s="161">
        <v>141652</v>
      </c>
      <c r="N85" s="76"/>
      <c r="O85" s="76"/>
      <c r="P85" s="122"/>
      <c r="Q85" s="145"/>
      <c r="R85" s="76"/>
      <c r="S85" s="76"/>
      <c r="T85" s="153"/>
      <c r="U85" s="153"/>
      <c r="V85" s="76" t="s">
        <v>940</v>
      </c>
      <c r="W85" s="655"/>
      <c r="X85" s="637">
        <f t="shared" si="2"/>
        <v>140000</v>
      </c>
      <c r="Y85" s="154">
        <f t="shared" si="3"/>
        <v>2140000</v>
      </c>
    </row>
    <row r="86" spans="1:25" ht="15.5" x14ac:dyDescent="0.35">
      <c r="A86" s="98"/>
      <c r="B86" s="98"/>
      <c r="C86" s="98"/>
      <c r="D86" s="98"/>
      <c r="E86" s="66" t="s">
        <v>1161</v>
      </c>
      <c r="F86" s="66"/>
      <c r="G86" s="157"/>
      <c r="H86" s="158"/>
      <c r="I86" s="157"/>
      <c r="J86" s="64"/>
      <c r="K86" s="159"/>
      <c r="L86" s="64"/>
      <c r="M86" s="475"/>
      <c r="N86" s="64"/>
      <c r="O86" s="64"/>
      <c r="P86" s="125"/>
      <c r="Q86" s="159"/>
      <c r="R86" s="64"/>
      <c r="S86" s="64"/>
      <c r="T86" s="157"/>
      <c r="U86" s="157"/>
      <c r="V86" s="157"/>
      <c r="W86" s="658"/>
      <c r="X86" s="637">
        <f t="shared" si="2"/>
        <v>0</v>
      </c>
      <c r="Y86" s="158">
        <f t="shared" si="3"/>
        <v>0</v>
      </c>
    </row>
    <row r="87" spans="1:25" ht="15.5" x14ac:dyDescent="0.35">
      <c r="A87" s="42"/>
      <c r="B87" s="42"/>
      <c r="C87" s="42"/>
      <c r="D87" s="42"/>
      <c r="E87" s="76" t="s">
        <v>19090</v>
      </c>
      <c r="F87" s="76"/>
      <c r="G87" s="153"/>
      <c r="H87" s="154">
        <v>155000</v>
      </c>
      <c r="I87" s="153"/>
      <c r="J87" s="76" t="s">
        <v>1147</v>
      </c>
      <c r="K87" s="145" t="s">
        <v>1082</v>
      </c>
      <c r="L87" s="145" t="s">
        <v>1082</v>
      </c>
      <c r="M87" s="145" t="s">
        <v>1082</v>
      </c>
      <c r="N87" s="76"/>
      <c r="O87" s="76"/>
      <c r="P87" s="122"/>
      <c r="Q87" s="145"/>
      <c r="R87" s="76"/>
      <c r="S87" s="76"/>
      <c r="T87" s="153"/>
      <c r="U87" s="153"/>
      <c r="V87" s="42" t="s">
        <v>940</v>
      </c>
      <c r="W87" s="655"/>
      <c r="X87" s="637">
        <f t="shared" si="2"/>
        <v>10850.000000000002</v>
      </c>
      <c r="Y87" s="154">
        <f t="shared" si="3"/>
        <v>165850</v>
      </c>
    </row>
    <row r="88" spans="1:25" ht="15.5" x14ac:dyDescent="0.35">
      <c r="A88" s="42"/>
      <c r="B88" s="42"/>
      <c r="C88" s="42"/>
      <c r="D88" s="42"/>
      <c r="E88" s="76" t="s">
        <v>19091</v>
      </c>
      <c r="F88" s="76"/>
      <c r="G88" s="153"/>
      <c r="H88" s="154">
        <v>155000</v>
      </c>
      <c r="I88" s="153"/>
      <c r="J88" s="76" t="s">
        <v>1147</v>
      </c>
      <c r="K88" s="145" t="s">
        <v>1082</v>
      </c>
      <c r="L88" s="145" t="s">
        <v>1082</v>
      </c>
      <c r="M88" s="145" t="s">
        <v>1082</v>
      </c>
      <c r="N88" s="76"/>
      <c r="O88" s="76"/>
      <c r="P88" s="122"/>
      <c r="Q88" s="145"/>
      <c r="R88" s="76"/>
      <c r="S88" s="76"/>
      <c r="T88" s="153"/>
      <c r="U88" s="153"/>
      <c r="V88" s="42" t="s">
        <v>940</v>
      </c>
      <c r="W88" s="655"/>
      <c r="X88" s="637">
        <f t="shared" si="2"/>
        <v>10850.000000000002</v>
      </c>
      <c r="Y88" s="154">
        <f t="shared" si="3"/>
        <v>165850</v>
      </c>
    </row>
    <row r="89" spans="1:25" ht="15.5" x14ac:dyDescent="0.35">
      <c r="A89" s="42"/>
      <c r="B89" s="42"/>
      <c r="C89" s="42"/>
      <c r="D89" s="42"/>
      <c r="E89" s="76" t="s">
        <v>19092</v>
      </c>
      <c r="F89" s="76"/>
      <c r="G89" s="153"/>
      <c r="H89" s="154">
        <v>155000</v>
      </c>
      <c r="I89" s="153"/>
      <c r="J89" s="76" t="s">
        <v>1147</v>
      </c>
      <c r="K89" s="145" t="s">
        <v>1082</v>
      </c>
      <c r="L89" s="145" t="s">
        <v>1082</v>
      </c>
      <c r="M89" s="145" t="s">
        <v>1082</v>
      </c>
      <c r="N89" s="76"/>
      <c r="O89" s="76"/>
      <c r="P89" s="122"/>
      <c r="Q89" s="145"/>
      <c r="R89" s="76"/>
      <c r="S89" s="76"/>
      <c r="T89" s="153"/>
      <c r="U89" s="153"/>
      <c r="V89" s="42" t="s">
        <v>940</v>
      </c>
      <c r="W89" s="655"/>
      <c r="X89" s="637">
        <f t="shared" si="2"/>
        <v>10850.000000000002</v>
      </c>
      <c r="Y89" s="154">
        <f t="shared" si="3"/>
        <v>165850</v>
      </c>
    </row>
    <row r="90" spans="1:25" ht="15.5" x14ac:dyDescent="0.35">
      <c r="A90" s="42"/>
      <c r="B90" s="42"/>
      <c r="C90" s="42"/>
      <c r="D90" s="42"/>
      <c r="E90" s="76" t="s">
        <v>19093</v>
      </c>
      <c r="F90" s="76"/>
      <c r="G90" s="153"/>
      <c r="H90" s="154">
        <v>155000</v>
      </c>
      <c r="I90" s="153"/>
      <c r="J90" s="76" t="s">
        <v>1147</v>
      </c>
      <c r="K90" s="145" t="s">
        <v>1082</v>
      </c>
      <c r="L90" s="145" t="s">
        <v>1082</v>
      </c>
      <c r="M90" s="145" t="s">
        <v>1082</v>
      </c>
      <c r="N90" s="76"/>
      <c r="O90" s="76"/>
      <c r="P90" s="122"/>
      <c r="Q90" s="145"/>
      <c r="R90" s="76"/>
      <c r="S90" s="76"/>
      <c r="T90" s="153"/>
      <c r="U90" s="153"/>
      <c r="V90" s="42" t="s">
        <v>940</v>
      </c>
      <c r="W90" s="655"/>
      <c r="X90" s="637">
        <f t="shared" si="2"/>
        <v>10850.000000000002</v>
      </c>
      <c r="Y90" s="154">
        <f t="shared" si="3"/>
        <v>165850</v>
      </c>
    </row>
    <row r="91" spans="1:25" ht="15.5" x14ac:dyDescent="0.35">
      <c r="A91" s="42"/>
      <c r="B91" s="42"/>
      <c r="C91" s="42"/>
      <c r="D91" s="42"/>
      <c r="E91" s="76" t="s">
        <v>19094</v>
      </c>
      <c r="F91" s="76"/>
      <c r="G91" s="153"/>
      <c r="H91" s="154">
        <v>155000</v>
      </c>
      <c r="I91" s="153"/>
      <c r="J91" s="76" t="s">
        <v>1147</v>
      </c>
      <c r="K91" s="145" t="s">
        <v>1082</v>
      </c>
      <c r="L91" s="145" t="s">
        <v>1082</v>
      </c>
      <c r="M91" s="145" t="s">
        <v>1082</v>
      </c>
      <c r="N91" s="76"/>
      <c r="O91" s="76"/>
      <c r="P91" s="122"/>
      <c r="Q91" s="145"/>
      <c r="R91" s="76"/>
      <c r="S91" s="76"/>
      <c r="T91" s="153"/>
      <c r="U91" s="153"/>
      <c r="V91" s="42" t="s">
        <v>940</v>
      </c>
      <c r="W91" s="655"/>
      <c r="X91" s="637">
        <f t="shared" si="2"/>
        <v>10850.000000000002</v>
      </c>
      <c r="Y91" s="154">
        <f t="shared" si="3"/>
        <v>165850</v>
      </c>
    </row>
    <row r="92" spans="1:25" ht="15.5" x14ac:dyDescent="0.35">
      <c r="A92" s="42"/>
      <c r="B92" s="42"/>
      <c r="C92" s="42"/>
      <c r="D92" s="42"/>
      <c r="E92" s="76" t="s">
        <v>19095</v>
      </c>
      <c r="F92" s="76"/>
      <c r="G92" s="153"/>
      <c r="H92" s="154">
        <v>155000</v>
      </c>
      <c r="I92" s="153"/>
      <c r="J92" s="76" t="s">
        <v>1147</v>
      </c>
      <c r="K92" s="145" t="s">
        <v>1082</v>
      </c>
      <c r="L92" s="145" t="s">
        <v>1082</v>
      </c>
      <c r="M92" s="145" t="s">
        <v>1082</v>
      </c>
      <c r="N92" s="76"/>
      <c r="O92" s="76"/>
      <c r="P92" s="122"/>
      <c r="Q92" s="145"/>
      <c r="R92" s="76"/>
      <c r="S92" s="76"/>
      <c r="T92" s="153"/>
      <c r="U92" s="153"/>
      <c r="V92" s="42" t="s">
        <v>940</v>
      </c>
      <c r="W92" s="655"/>
      <c r="X92" s="637">
        <f t="shared" si="2"/>
        <v>10850.000000000002</v>
      </c>
      <c r="Y92" s="154">
        <f t="shared" si="3"/>
        <v>165850</v>
      </c>
    </row>
    <row r="93" spans="1:25" ht="15.5" x14ac:dyDescent="0.35">
      <c r="A93" s="42"/>
      <c r="B93" s="42"/>
      <c r="C93" s="42"/>
      <c r="D93" s="42"/>
      <c r="E93" s="540" t="s">
        <v>19096</v>
      </c>
      <c r="F93" s="540"/>
      <c r="G93" s="153"/>
      <c r="H93" s="154">
        <v>155000</v>
      </c>
      <c r="I93" s="153"/>
      <c r="J93" s="76" t="s">
        <v>1082</v>
      </c>
      <c r="K93" s="76" t="s">
        <v>1082</v>
      </c>
      <c r="L93" s="76" t="s">
        <v>1082</v>
      </c>
      <c r="M93" s="76" t="s">
        <v>1082</v>
      </c>
      <c r="N93" s="76"/>
      <c r="O93" s="76"/>
      <c r="P93" s="122"/>
      <c r="Q93" s="145"/>
      <c r="R93" s="76"/>
      <c r="S93" s="76"/>
      <c r="T93" s="153"/>
      <c r="U93" s="153"/>
      <c r="V93" s="42" t="s">
        <v>940</v>
      </c>
      <c r="W93" s="655"/>
      <c r="X93" s="637">
        <f t="shared" si="2"/>
        <v>10850.000000000002</v>
      </c>
      <c r="Y93" s="154">
        <f t="shared" si="3"/>
        <v>165850</v>
      </c>
    </row>
    <row r="94" spans="1:25" ht="15.5" x14ac:dyDescent="0.35">
      <c r="A94" s="42"/>
      <c r="B94" s="42"/>
      <c r="C94" s="42"/>
      <c r="D94" s="42"/>
      <c r="E94" s="540" t="s">
        <v>19097</v>
      </c>
      <c r="F94" s="540"/>
      <c r="G94" s="153"/>
      <c r="H94" s="154">
        <v>155000</v>
      </c>
      <c r="I94" s="153"/>
      <c r="J94" s="76" t="s">
        <v>1082</v>
      </c>
      <c r="K94" s="76" t="s">
        <v>1082</v>
      </c>
      <c r="L94" s="76" t="s">
        <v>1082</v>
      </c>
      <c r="M94" s="76" t="s">
        <v>1082</v>
      </c>
      <c r="N94" s="76"/>
      <c r="O94" s="76"/>
      <c r="P94" s="122"/>
      <c r="Q94" s="145"/>
      <c r="R94" s="76"/>
      <c r="S94" s="76"/>
      <c r="T94" s="153"/>
      <c r="U94" s="153"/>
      <c r="V94" s="42" t="s">
        <v>940</v>
      </c>
      <c r="W94" s="655"/>
      <c r="X94" s="637">
        <f t="shared" si="2"/>
        <v>10850.000000000002</v>
      </c>
      <c r="Y94" s="154">
        <f t="shared" si="3"/>
        <v>165850</v>
      </c>
    </row>
    <row r="95" spans="1:25" ht="15.5" x14ac:dyDescent="0.35">
      <c r="A95" s="42"/>
      <c r="B95" s="42"/>
      <c r="C95" s="42"/>
      <c r="D95" s="42"/>
      <c r="E95" s="540" t="s">
        <v>19098</v>
      </c>
      <c r="F95" s="540"/>
      <c r="G95" s="153"/>
      <c r="H95" s="154">
        <v>155000</v>
      </c>
      <c r="I95" s="153"/>
      <c r="J95" s="76" t="s">
        <v>1082</v>
      </c>
      <c r="K95" s="76" t="s">
        <v>1082</v>
      </c>
      <c r="L95" s="76" t="s">
        <v>1082</v>
      </c>
      <c r="M95" s="76" t="s">
        <v>1082</v>
      </c>
      <c r="N95" s="76"/>
      <c r="O95" s="76"/>
      <c r="P95" s="122"/>
      <c r="Q95" s="145"/>
      <c r="R95" s="76"/>
      <c r="S95" s="76"/>
      <c r="T95" s="153"/>
      <c r="U95" s="153"/>
      <c r="V95" s="42" t="s">
        <v>940</v>
      </c>
      <c r="W95" s="655"/>
      <c r="X95" s="637">
        <f t="shared" si="2"/>
        <v>10850.000000000002</v>
      </c>
      <c r="Y95" s="154">
        <f t="shared" si="3"/>
        <v>165850</v>
      </c>
    </row>
    <row r="96" spans="1:25" ht="15.5" x14ac:dyDescent="0.35">
      <c r="A96" s="98"/>
      <c r="B96" s="98"/>
      <c r="C96" s="98"/>
      <c r="D96" s="98"/>
      <c r="E96" s="66" t="s">
        <v>3700</v>
      </c>
      <c r="F96" s="66"/>
      <c r="G96" s="157"/>
      <c r="H96" s="158"/>
      <c r="I96" s="157"/>
      <c r="J96" s="64"/>
      <c r="K96" s="159"/>
      <c r="L96" s="64"/>
      <c r="M96" s="475"/>
      <c r="N96" s="64"/>
      <c r="O96" s="64"/>
      <c r="P96" s="125"/>
      <c r="Q96" s="159"/>
      <c r="R96" s="64"/>
      <c r="S96" s="64"/>
      <c r="T96" s="157"/>
      <c r="U96" s="157"/>
      <c r="V96" s="157"/>
      <c r="W96" s="658"/>
      <c r="X96" s="637">
        <f t="shared" si="2"/>
        <v>0</v>
      </c>
      <c r="Y96" s="158">
        <f t="shared" si="3"/>
        <v>0</v>
      </c>
    </row>
    <row r="97" spans="1:25" ht="15.5" x14ac:dyDescent="0.35">
      <c r="A97" s="42"/>
      <c r="B97" s="42"/>
      <c r="C97" s="42"/>
      <c r="D97" s="42"/>
      <c r="E97" s="76" t="s">
        <v>19099</v>
      </c>
      <c r="F97" s="76"/>
      <c r="G97" s="153"/>
      <c r="H97" s="154">
        <v>170000</v>
      </c>
      <c r="I97" s="153"/>
      <c r="J97" s="76"/>
      <c r="K97" s="145"/>
      <c r="L97" s="76"/>
      <c r="M97" s="161"/>
      <c r="N97" s="76"/>
      <c r="O97" s="76"/>
      <c r="P97" s="122"/>
      <c r="Q97" s="145"/>
      <c r="R97" s="76"/>
      <c r="S97" s="76"/>
      <c r="T97" s="153"/>
      <c r="U97" s="153"/>
      <c r="V97" s="153"/>
      <c r="W97" s="655"/>
      <c r="X97" s="637">
        <f t="shared" si="2"/>
        <v>11900.000000000002</v>
      </c>
      <c r="Y97" s="154">
        <f t="shared" si="3"/>
        <v>181900</v>
      </c>
    </row>
    <row r="98" spans="1:25" ht="15.5" x14ac:dyDescent="0.35">
      <c r="A98" s="42"/>
      <c r="B98" s="42"/>
      <c r="C98" s="42"/>
      <c r="D98" s="42"/>
      <c r="E98" s="76" t="s">
        <v>19100</v>
      </c>
      <c r="F98" s="76"/>
      <c r="G98" s="153"/>
      <c r="H98" s="154">
        <v>170000</v>
      </c>
      <c r="I98" s="153"/>
      <c r="J98" s="76"/>
      <c r="K98" s="145"/>
      <c r="L98" s="76"/>
      <c r="M98" s="161"/>
      <c r="N98" s="76"/>
      <c r="O98" s="76"/>
      <c r="P98" s="122"/>
      <c r="Q98" s="145"/>
      <c r="R98" s="76"/>
      <c r="S98" s="76"/>
      <c r="T98" s="153"/>
      <c r="U98" s="153"/>
      <c r="V98" s="153"/>
      <c r="W98" s="655"/>
      <c r="X98" s="637">
        <f t="shared" si="2"/>
        <v>11900.000000000002</v>
      </c>
      <c r="Y98" s="154">
        <f t="shared" si="3"/>
        <v>181900</v>
      </c>
    </row>
    <row r="99" spans="1:25" ht="15.5" x14ac:dyDescent="0.35">
      <c r="A99" s="42"/>
      <c r="B99" s="42"/>
      <c r="C99" s="42"/>
      <c r="D99" s="42"/>
      <c r="E99" s="76" t="s">
        <v>19101</v>
      </c>
      <c r="F99" s="76"/>
      <c r="G99" s="153"/>
      <c r="H99" s="154">
        <v>170000</v>
      </c>
      <c r="I99" s="153"/>
      <c r="J99" s="76"/>
      <c r="K99" s="145"/>
      <c r="L99" s="76"/>
      <c r="M99" s="161"/>
      <c r="N99" s="76"/>
      <c r="O99" s="76"/>
      <c r="P99" s="122"/>
      <c r="Q99" s="145"/>
      <c r="R99" s="76"/>
      <c r="S99" s="76"/>
      <c r="T99" s="153"/>
      <c r="U99" s="153"/>
      <c r="V99" s="153"/>
      <c r="W99" s="655"/>
      <c r="X99" s="637">
        <f t="shared" si="2"/>
        <v>11900.000000000002</v>
      </c>
      <c r="Y99" s="154">
        <f t="shared" si="3"/>
        <v>181900</v>
      </c>
    </row>
    <row r="100" spans="1:25" ht="15.5" x14ac:dyDescent="0.35">
      <c r="A100" s="98"/>
      <c r="B100" s="98"/>
      <c r="C100" s="98"/>
      <c r="D100" s="98"/>
      <c r="E100" s="66" t="s">
        <v>2678</v>
      </c>
      <c r="F100" s="66"/>
      <c r="G100" s="157"/>
      <c r="H100" s="158"/>
      <c r="I100" s="157"/>
      <c r="J100" s="64"/>
      <c r="K100" s="159"/>
      <c r="L100" s="64"/>
      <c r="M100" s="475"/>
      <c r="N100" s="64"/>
      <c r="O100" s="64"/>
      <c r="P100" s="125"/>
      <c r="Q100" s="159"/>
      <c r="R100" s="64"/>
      <c r="S100" s="64"/>
      <c r="T100" s="157"/>
      <c r="U100" s="157"/>
      <c r="V100" s="157"/>
      <c r="W100" s="658"/>
      <c r="X100" s="637">
        <f t="shared" si="2"/>
        <v>0</v>
      </c>
      <c r="Y100" s="158">
        <f t="shared" si="3"/>
        <v>0</v>
      </c>
    </row>
    <row r="101" spans="1:25" s="94" customFormat="1" ht="15.5" x14ac:dyDescent="0.35">
      <c r="A101" s="143"/>
      <c r="B101" s="143"/>
      <c r="C101" s="143"/>
      <c r="D101" s="143"/>
      <c r="E101" s="69" t="s">
        <v>19102</v>
      </c>
      <c r="F101" s="69"/>
      <c r="G101" s="546"/>
      <c r="H101" s="547">
        <v>180000</v>
      </c>
      <c r="I101" s="546"/>
      <c r="J101" s="69" t="s">
        <v>1147</v>
      </c>
      <c r="K101" s="94" t="s">
        <v>1063</v>
      </c>
      <c r="L101" s="167" t="s">
        <v>19103</v>
      </c>
      <c r="M101" s="474" t="s">
        <v>19104</v>
      </c>
      <c r="N101" s="69"/>
      <c r="O101" s="69"/>
      <c r="P101" s="126" t="s">
        <v>19105</v>
      </c>
      <c r="Q101" s="167" t="s">
        <v>1063</v>
      </c>
      <c r="R101" s="69"/>
      <c r="S101" s="69"/>
      <c r="T101" s="546"/>
      <c r="U101" s="546"/>
      <c r="V101" s="546"/>
      <c r="W101" s="659"/>
      <c r="X101" s="637">
        <f t="shared" si="2"/>
        <v>12600.000000000002</v>
      </c>
      <c r="Y101" s="547">
        <f t="shared" si="3"/>
        <v>192600</v>
      </c>
    </row>
    <row r="102" spans="1:25" s="94" customFormat="1" ht="15.5" x14ac:dyDescent="0.35">
      <c r="A102" s="143"/>
      <c r="B102" s="143"/>
      <c r="C102" s="143"/>
      <c r="D102" s="143"/>
      <c r="E102" s="69" t="s">
        <v>19106</v>
      </c>
      <c r="F102" s="69"/>
      <c r="G102" s="546"/>
      <c r="H102" s="547">
        <v>180000</v>
      </c>
      <c r="I102" s="546"/>
      <c r="J102" s="69" t="s">
        <v>1147</v>
      </c>
      <c r="K102" s="143" t="s">
        <v>1063</v>
      </c>
      <c r="L102" s="167" t="s">
        <v>19103</v>
      </c>
      <c r="M102" s="474" t="s">
        <v>19107</v>
      </c>
      <c r="N102" s="69"/>
      <c r="O102" s="69"/>
      <c r="P102" s="126" t="s">
        <v>19105</v>
      </c>
      <c r="Q102" s="167" t="s">
        <v>1063</v>
      </c>
      <c r="R102" s="69"/>
      <c r="S102" s="69"/>
      <c r="T102" s="546"/>
      <c r="U102" s="546"/>
      <c r="V102" s="546"/>
      <c r="W102" s="659"/>
      <c r="X102" s="637">
        <f t="shared" si="2"/>
        <v>12600.000000000002</v>
      </c>
      <c r="Y102" s="547">
        <f t="shared" si="3"/>
        <v>192600</v>
      </c>
    </row>
    <row r="103" spans="1:25" s="94" customFormat="1" ht="15.5" x14ac:dyDescent="0.35">
      <c r="A103" s="143"/>
      <c r="B103" s="143"/>
      <c r="C103" s="143"/>
      <c r="D103" s="143"/>
      <c r="E103" s="69" t="s">
        <v>19108</v>
      </c>
      <c r="F103" s="69"/>
      <c r="G103" s="546"/>
      <c r="H103" s="547">
        <v>180000</v>
      </c>
      <c r="I103" s="546"/>
      <c r="J103" s="69" t="s">
        <v>1147</v>
      </c>
      <c r="K103" s="143" t="s">
        <v>1063</v>
      </c>
      <c r="L103" s="167" t="s">
        <v>19103</v>
      </c>
      <c r="M103" s="474" t="s">
        <v>2272</v>
      </c>
      <c r="N103" s="69"/>
      <c r="O103" s="69"/>
      <c r="P103" s="126" t="s">
        <v>19105</v>
      </c>
      <c r="Q103" s="167" t="s">
        <v>1063</v>
      </c>
      <c r="R103" s="69"/>
      <c r="S103" s="69"/>
      <c r="T103" s="546"/>
      <c r="U103" s="546"/>
      <c r="V103" s="546"/>
      <c r="W103" s="659"/>
      <c r="X103" s="637">
        <f t="shared" si="2"/>
        <v>12600.000000000002</v>
      </c>
      <c r="Y103" s="547">
        <f t="shared" si="3"/>
        <v>192600</v>
      </c>
    </row>
    <row r="104" spans="1:25" s="94" customFormat="1" ht="15.5" x14ac:dyDescent="0.35">
      <c r="A104" s="143"/>
      <c r="B104" s="143"/>
      <c r="C104" s="143"/>
      <c r="D104" s="143"/>
      <c r="E104" s="69" t="s">
        <v>19109</v>
      </c>
      <c r="F104" s="69"/>
      <c r="G104" s="546"/>
      <c r="H104" s="547">
        <v>180000</v>
      </c>
      <c r="I104" s="546"/>
      <c r="J104" s="69" t="s">
        <v>1147</v>
      </c>
      <c r="K104" s="143" t="s">
        <v>1063</v>
      </c>
      <c r="L104" s="167" t="s">
        <v>19103</v>
      </c>
      <c r="M104" s="474" t="s">
        <v>19110</v>
      </c>
      <c r="N104" s="69"/>
      <c r="O104" s="69"/>
      <c r="P104" s="126" t="s">
        <v>19105</v>
      </c>
      <c r="Q104" s="167" t="s">
        <v>1063</v>
      </c>
      <c r="R104" s="69"/>
      <c r="S104" s="69"/>
      <c r="T104" s="546"/>
      <c r="U104" s="546"/>
      <c r="V104" s="546"/>
      <c r="W104" s="659"/>
      <c r="X104" s="637">
        <f t="shared" si="2"/>
        <v>12600.000000000002</v>
      </c>
      <c r="Y104" s="547">
        <f t="shared" si="3"/>
        <v>192600</v>
      </c>
    </row>
    <row r="105" spans="1:25" s="94" customFormat="1" ht="15.5" x14ac:dyDescent="0.35">
      <c r="A105" s="143"/>
      <c r="B105" s="143"/>
      <c r="C105" s="143"/>
      <c r="D105" s="143"/>
      <c r="E105" s="69" t="s">
        <v>19111</v>
      </c>
      <c r="F105" s="69"/>
      <c r="G105" s="546"/>
      <c r="H105" s="547">
        <v>180000</v>
      </c>
      <c r="I105" s="546"/>
      <c r="J105" s="69" t="s">
        <v>1147</v>
      </c>
      <c r="K105" s="143" t="s">
        <v>1063</v>
      </c>
      <c r="L105" s="167" t="s">
        <v>19103</v>
      </c>
      <c r="M105" s="474" t="s">
        <v>19112</v>
      </c>
      <c r="N105" s="69"/>
      <c r="O105" s="69"/>
      <c r="P105" s="126" t="s">
        <v>19105</v>
      </c>
      <c r="Q105" s="167" t="s">
        <v>1063</v>
      </c>
      <c r="R105" s="69"/>
      <c r="S105" s="69"/>
      <c r="T105" s="546"/>
      <c r="U105" s="546"/>
      <c r="V105" s="546"/>
      <c r="W105" s="659"/>
      <c r="X105" s="637">
        <f t="shared" si="2"/>
        <v>12600.000000000002</v>
      </c>
      <c r="Y105" s="547">
        <f t="shared" si="3"/>
        <v>192600</v>
      </c>
    </row>
    <row r="106" spans="1:25" s="94" customFormat="1" ht="15.5" x14ac:dyDescent="0.35">
      <c r="A106" s="143"/>
      <c r="B106" s="143"/>
      <c r="C106" s="143"/>
      <c r="D106" s="143"/>
      <c r="E106" s="69" t="s">
        <v>19113</v>
      </c>
      <c r="F106" s="69"/>
      <c r="G106" s="546"/>
      <c r="H106" s="547">
        <v>180000</v>
      </c>
      <c r="I106" s="546"/>
      <c r="J106" s="69" t="s">
        <v>1147</v>
      </c>
      <c r="K106" s="143" t="s">
        <v>1063</v>
      </c>
      <c r="L106" s="167" t="s">
        <v>19103</v>
      </c>
      <c r="M106" s="474" t="s">
        <v>19114</v>
      </c>
      <c r="N106" s="69"/>
      <c r="O106" s="69"/>
      <c r="P106" s="126" t="s">
        <v>19105</v>
      </c>
      <c r="Q106" s="167" t="s">
        <v>1063</v>
      </c>
      <c r="R106" s="69"/>
      <c r="S106" s="69"/>
      <c r="T106" s="546"/>
      <c r="U106" s="546"/>
      <c r="V106" s="546"/>
      <c r="W106" s="659"/>
      <c r="X106" s="637">
        <f t="shared" si="2"/>
        <v>12600.000000000002</v>
      </c>
      <c r="Y106" s="547">
        <f t="shared" si="3"/>
        <v>192600</v>
      </c>
    </row>
    <row r="107" spans="1:25" s="94" customFormat="1" ht="15.5" x14ac:dyDescent="0.35">
      <c r="A107" s="143"/>
      <c r="B107" s="143"/>
      <c r="C107" s="143"/>
      <c r="D107" s="143"/>
      <c r="E107" s="117" t="s">
        <v>19115</v>
      </c>
      <c r="F107" s="117"/>
      <c r="G107" s="546"/>
      <c r="H107" s="547">
        <v>180000</v>
      </c>
      <c r="I107" s="546"/>
      <c r="J107" s="69" t="s">
        <v>1147</v>
      </c>
      <c r="K107" s="143" t="s">
        <v>1063</v>
      </c>
      <c r="L107" s="167" t="s">
        <v>19103</v>
      </c>
      <c r="M107" s="474" t="s">
        <v>19116</v>
      </c>
      <c r="N107" s="69"/>
      <c r="O107" s="69"/>
      <c r="P107" s="126" t="s">
        <v>19105</v>
      </c>
      <c r="Q107" s="167" t="s">
        <v>1063</v>
      </c>
      <c r="R107" s="69"/>
      <c r="S107" s="69"/>
      <c r="T107" s="546"/>
      <c r="U107" s="546"/>
      <c r="V107" s="546"/>
      <c r="W107" s="659"/>
      <c r="X107" s="637">
        <f t="shared" si="2"/>
        <v>12600.000000000002</v>
      </c>
      <c r="Y107" s="547">
        <f t="shared" si="3"/>
        <v>192600</v>
      </c>
    </row>
    <row r="108" spans="1:25" s="94" customFormat="1" ht="15.5" x14ac:dyDescent="0.35">
      <c r="A108" s="143"/>
      <c r="B108" s="143"/>
      <c r="C108" s="143"/>
      <c r="D108" s="143"/>
      <c r="E108" s="117" t="s">
        <v>19117</v>
      </c>
      <c r="F108" s="117"/>
      <c r="G108" s="546"/>
      <c r="H108" s="547">
        <v>180000</v>
      </c>
      <c r="I108" s="546"/>
      <c r="J108" s="69" t="s">
        <v>1147</v>
      </c>
      <c r="K108" s="143" t="s">
        <v>1063</v>
      </c>
      <c r="L108" s="167" t="s">
        <v>19103</v>
      </c>
      <c r="M108" s="474" t="s">
        <v>19118</v>
      </c>
      <c r="N108" s="69"/>
      <c r="O108" s="69"/>
      <c r="P108" s="126" t="s">
        <v>19105</v>
      </c>
      <c r="Q108" s="167" t="s">
        <v>1063</v>
      </c>
      <c r="R108" s="69"/>
      <c r="S108" s="69"/>
      <c r="T108" s="546"/>
      <c r="U108" s="546"/>
      <c r="V108" s="546"/>
      <c r="W108" s="659"/>
      <c r="X108" s="637">
        <f t="shared" si="2"/>
        <v>12600.000000000002</v>
      </c>
      <c r="Y108" s="547">
        <f t="shared" si="3"/>
        <v>192600</v>
      </c>
    </row>
    <row r="109" spans="1:25" s="94" customFormat="1" ht="15.5" x14ac:dyDescent="0.35">
      <c r="A109" s="143"/>
      <c r="B109" s="143"/>
      <c r="C109" s="143"/>
      <c r="D109" s="143"/>
      <c r="E109" s="117" t="s">
        <v>19119</v>
      </c>
      <c r="F109" s="117"/>
      <c r="G109" s="546"/>
      <c r="H109" s="547">
        <v>180000</v>
      </c>
      <c r="I109" s="546"/>
      <c r="J109" s="69" t="s">
        <v>1147</v>
      </c>
      <c r="K109" s="143" t="s">
        <v>1063</v>
      </c>
      <c r="L109" s="167" t="s">
        <v>19103</v>
      </c>
      <c r="M109" s="474" t="s">
        <v>19120</v>
      </c>
      <c r="N109" s="69"/>
      <c r="O109" s="69"/>
      <c r="P109" s="126" t="s">
        <v>19105</v>
      </c>
      <c r="Q109" s="167" t="s">
        <v>1063</v>
      </c>
      <c r="R109" s="69"/>
      <c r="S109" s="69"/>
      <c r="T109" s="546"/>
      <c r="U109" s="546"/>
      <c r="V109" s="546"/>
      <c r="W109" s="659"/>
      <c r="X109" s="637">
        <f t="shared" si="2"/>
        <v>12600.000000000002</v>
      </c>
      <c r="Y109" s="547">
        <f t="shared" si="3"/>
        <v>192600</v>
      </c>
    </row>
    <row r="110" spans="1:25" ht="15.5" x14ac:dyDescent="0.35">
      <c r="A110" s="42"/>
      <c r="B110" s="42"/>
      <c r="C110" s="42"/>
      <c r="D110" s="42"/>
      <c r="E110" s="117" t="s">
        <v>19121</v>
      </c>
      <c r="F110" s="117"/>
      <c r="G110" s="153"/>
      <c r="H110" s="547">
        <v>180000</v>
      </c>
      <c r="I110" s="153"/>
      <c r="J110" s="69" t="s">
        <v>1147</v>
      </c>
      <c r="K110" s="143" t="s">
        <v>1063</v>
      </c>
      <c r="L110" s="167" t="s">
        <v>19103</v>
      </c>
      <c r="M110" s="161" t="s">
        <v>19122</v>
      </c>
      <c r="N110" s="76"/>
      <c r="O110" s="76"/>
      <c r="P110" s="126" t="s">
        <v>19105</v>
      </c>
      <c r="Q110" s="167" t="s">
        <v>1063</v>
      </c>
      <c r="R110" s="76"/>
      <c r="S110" s="76"/>
      <c r="T110" s="153"/>
      <c r="U110" s="153"/>
      <c r="V110" s="153"/>
      <c r="W110" s="655"/>
      <c r="X110" s="637">
        <f t="shared" si="2"/>
        <v>12600.000000000002</v>
      </c>
      <c r="Y110" s="547">
        <f t="shared" si="3"/>
        <v>192600</v>
      </c>
    </row>
    <row r="111" spans="1:25" ht="15.5" x14ac:dyDescent="0.35">
      <c r="A111" s="42"/>
      <c r="B111" s="42"/>
      <c r="C111" s="42"/>
      <c r="D111" s="42"/>
      <c r="E111" s="117" t="s">
        <v>19123</v>
      </c>
      <c r="F111" s="117"/>
      <c r="G111" s="153"/>
      <c r="H111" s="547">
        <v>180000</v>
      </c>
      <c r="I111" s="153"/>
      <c r="J111" s="69" t="s">
        <v>1147</v>
      </c>
      <c r="K111" s="143" t="s">
        <v>1063</v>
      </c>
      <c r="L111" s="167" t="s">
        <v>19103</v>
      </c>
      <c r="M111" s="161" t="s">
        <v>19124</v>
      </c>
      <c r="N111" s="76"/>
      <c r="O111" s="76"/>
      <c r="P111" s="126" t="s">
        <v>19105</v>
      </c>
      <c r="Q111" s="167" t="s">
        <v>1063</v>
      </c>
      <c r="R111" s="76"/>
      <c r="S111" s="76"/>
      <c r="T111" s="153"/>
      <c r="U111" s="153"/>
      <c r="V111" s="153"/>
      <c r="W111" s="655"/>
      <c r="X111" s="637">
        <f t="shared" si="2"/>
        <v>12600.000000000002</v>
      </c>
      <c r="Y111" s="547">
        <f t="shared" si="3"/>
        <v>192600</v>
      </c>
    </row>
    <row r="112" spans="1:25" ht="15.5" x14ac:dyDescent="0.35">
      <c r="A112" s="42"/>
      <c r="B112" s="42"/>
      <c r="C112" s="42"/>
      <c r="D112" s="42"/>
      <c r="E112" s="117" t="s">
        <v>19125</v>
      </c>
      <c r="F112" s="117"/>
      <c r="G112" s="153"/>
      <c r="H112" s="547">
        <v>180000</v>
      </c>
      <c r="I112" s="153"/>
      <c r="J112" s="69" t="s">
        <v>1147</v>
      </c>
      <c r="K112" s="143" t="s">
        <v>1063</v>
      </c>
      <c r="L112" s="167" t="s">
        <v>19103</v>
      </c>
      <c r="M112" s="161" t="s">
        <v>19126</v>
      </c>
      <c r="N112" s="76"/>
      <c r="O112" s="76"/>
      <c r="P112" s="126" t="s">
        <v>19105</v>
      </c>
      <c r="Q112" s="167" t="s">
        <v>1063</v>
      </c>
      <c r="R112" s="76"/>
      <c r="S112" s="76"/>
      <c r="T112" s="153"/>
      <c r="U112" s="153"/>
      <c r="V112" s="153"/>
      <c r="W112" s="655"/>
      <c r="X112" s="637">
        <f t="shared" si="2"/>
        <v>12600.000000000002</v>
      </c>
      <c r="Y112" s="547">
        <f t="shared" si="3"/>
        <v>192600</v>
      </c>
    </row>
    <row r="113" spans="1:25" ht="15.5" x14ac:dyDescent="0.35">
      <c r="A113" s="42"/>
      <c r="B113" s="42"/>
      <c r="C113" s="42"/>
      <c r="D113" s="42"/>
      <c r="E113" s="117" t="s">
        <v>19127</v>
      </c>
      <c r="F113" s="117"/>
      <c r="G113" s="153"/>
      <c r="H113" s="547">
        <v>180000</v>
      </c>
      <c r="I113" s="153"/>
      <c r="J113" s="69" t="s">
        <v>1147</v>
      </c>
      <c r="K113" s="143" t="s">
        <v>1063</v>
      </c>
      <c r="L113" s="167" t="s">
        <v>19103</v>
      </c>
      <c r="M113" s="161" t="s">
        <v>19128</v>
      </c>
      <c r="N113" s="76"/>
      <c r="O113" s="76"/>
      <c r="P113" s="126" t="s">
        <v>19105</v>
      </c>
      <c r="Q113" s="167" t="s">
        <v>1063</v>
      </c>
      <c r="R113" s="76"/>
      <c r="S113" s="76"/>
      <c r="T113" s="153"/>
      <c r="U113" s="153"/>
      <c r="V113" s="153"/>
      <c r="W113" s="655"/>
      <c r="X113" s="637">
        <f t="shared" si="2"/>
        <v>12600.000000000002</v>
      </c>
      <c r="Y113" s="547">
        <f t="shared" si="3"/>
        <v>192600</v>
      </c>
    </row>
    <row r="114" spans="1:25" ht="15.5" x14ac:dyDescent="0.35">
      <c r="A114" s="42"/>
      <c r="B114" s="42"/>
      <c r="C114" s="42"/>
      <c r="D114" s="42"/>
      <c r="E114" s="117" t="s">
        <v>19129</v>
      </c>
      <c r="F114" s="117"/>
      <c r="G114" s="153"/>
      <c r="H114" s="547">
        <v>180000</v>
      </c>
      <c r="I114" s="153"/>
      <c r="J114" s="69" t="s">
        <v>1147</v>
      </c>
      <c r="K114" s="143" t="s">
        <v>1063</v>
      </c>
      <c r="L114" s="167" t="s">
        <v>19103</v>
      </c>
      <c r="M114" s="161" t="s">
        <v>19130</v>
      </c>
      <c r="N114" s="76"/>
      <c r="O114" s="76"/>
      <c r="P114" s="126" t="s">
        <v>19105</v>
      </c>
      <c r="Q114" s="167" t="s">
        <v>1063</v>
      </c>
      <c r="R114" s="76"/>
      <c r="S114" s="76"/>
      <c r="T114" s="153"/>
      <c r="U114" s="153"/>
      <c r="V114" s="153"/>
      <c r="W114" s="655"/>
      <c r="X114" s="637">
        <f t="shared" si="2"/>
        <v>12600.000000000002</v>
      </c>
      <c r="Y114" s="547">
        <f t="shared" si="3"/>
        <v>192600</v>
      </c>
    </row>
    <row r="115" spans="1:25" ht="15.5" x14ac:dyDescent="0.35">
      <c r="A115" s="42"/>
      <c r="B115" s="42"/>
      <c r="C115" s="42"/>
      <c r="D115" s="42"/>
      <c r="E115" s="117" t="s">
        <v>19131</v>
      </c>
      <c r="F115" s="117"/>
      <c r="G115" s="153"/>
      <c r="H115" s="547">
        <v>180000</v>
      </c>
      <c r="I115" s="153"/>
      <c r="J115" s="69" t="s">
        <v>1147</v>
      </c>
      <c r="K115" s="143" t="s">
        <v>1063</v>
      </c>
      <c r="L115" s="167" t="s">
        <v>19103</v>
      </c>
      <c r="M115" s="161" t="s">
        <v>19132</v>
      </c>
      <c r="N115" s="76"/>
      <c r="O115" s="76"/>
      <c r="P115" s="126" t="s">
        <v>19105</v>
      </c>
      <c r="Q115" s="167" t="s">
        <v>1063</v>
      </c>
      <c r="R115" s="76"/>
      <c r="S115" s="76"/>
      <c r="T115" s="153"/>
      <c r="U115" s="153"/>
      <c r="V115" s="153"/>
      <c r="W115" s="655"/>
      <c r="X115" s="637">
        <f t="shared" si="2"/>
        <v>12600.000000000002</v>
      </c>
      <c r="Y115" s="547">
        <f t="shared" si="3"/>
        <v>192600</v>
      </c>
    </row>
    <row r="116" spans="1:25" ht="15.5" x14ac:dyDescent="0.35">
      <c r="A116" s="42"/>
      <c r="B116" s="42"/>
      <c r="C116" s="42"/>
      <c r="D116" s="42"/>
      <c r="E116" s="117" t="s">
        <v>19133</v>
      </c>
      <c r="F116" s="117"/>
      <c r="G116" s="153"/>
      <c r="H116" s="547">
        <v>180000</v>
      </c>
      <c r="I116" s="153"/>
      <c r="J116" s="69" t="s">
        <v>1147</v>
      </c>
      <c r="K116" s="143" t="s">
        <v>1063</v>
      </c>
      <c r="L116" s="167" t="s">
        <v>19103</v>
      </c>
      <c r="M116" s="161" t="s">
        <v>19134</v>
      </c>
      <c r="N116" s="76"/>
      <c r="O116" s="76"/>
      <c r="P116" s="126" t="s">
        <v>19105</v>
      </c>
      <c r="Q116" s="167" t="s">
        <v>1063</v>
      </c>
      <c r="R116" s="76"/>
      <c r="S116" s="76"/>
      <c r="T116" s="153"/>
      <c r="U116" s="153"/>
      <c r="V116" s="153"/>
      <c r="W116" s="655"/>
      <c r="X116" s="637">
        <f t="shared" si="2"/>
        <v>12600.000000000002</v>
      </c>
      <c r="Y116" s="547">
        <f t="shared" si="3"/>
        <v>192600</v>
      </c>
    </row>
    <row r="117" spans="1:25" ht="15.5" x14ac:dyDescent="0.35">
      <c r="A117" s="42"/>
      <c r="B117" s="42"/>
      <c r="C117" s="42"/>
      <c r="D117" s="42"/>
      <c r="E117" s="117" t="s">
        <v>19135</v>
      </c>
      <c r="F117" s="117"/>
      <c r="G117" s="153"/>
      <c r="H117" s="547">
        <v>180000</v>
      </c>
      <c r="I117" s="153"/>
      <c r="J117" s="69" t="s">
        <v>1147</v>
      </c>
      <c r="K117" s="143" t="s">
        <v>1063</v>
      </c>
      <c r="L117" s="167" t="s">
        <v>19103</v>
      </c>
      <c r="M117" s="161" t="s">
        <v>19136</v>
      </c>
      <c r="N117" s="76"/>
      <c r="O117" s="76"/>
      <c r="P117" s="126" t="s">
        <v>19105</v>
      </c>
      <c r="Q117" s="167" t="s">
        <v>1063</v>
      </c>
      <c r="R117" s="76"/>
      <c r="S117" s="76"/>
      <c r="T117" s="153"/>
      <c r="U117" s="153"/>
      <c r="V117" s="153"/>
      <c r="W117" s="655"/>
      <c r="X117" s="637">
        <f t="shared" si="2"/>
        <v>12600.000000000002</v>
      </c>
      <c r="Y117" s="547">
        <f t="shared" si="3"/>
        <v>192600</v>
      </c>
    </row>
    <row r="118" spans="1:25" ht="15.5" x14ac:dyDescent="0.35">
      <c r="A118" s="42"/>
      <c r="B118" s="42"/>
      <c r="C118" s="42"/>
      <c r="D118" s="42"/>
      <c r="E118" s="117" t="s">
        <v>19127</v>
      </c>
      <c r="F118" s="117"/>
      <c r="G118" s="153"/>
      <c r="H118" s="547">
        <v>180000</v>
      </c>
      <c r="I118" s="153"/>
      <c r="J118" s="69" t="s">
        <v>1147</v>
      </c>
      <c r="K118" s="143" t="s">
        <v>1063</v>
      </c>
      <c r="L118" s="167" t="s">
        <v>19103</v>
      </c>
      <c r="M118" s="161" t="s">
        <v>19137</v>
      </c>
      <c r="N118" s="76"/>
      <c r="O118" s="76"/>
      <c r="P118" s="126" t="s">
        <v>19105</v>
      </c>
      <c r="Q118" s="167" t="s">
        <v>1063</v>
      </c>
      <c r="R118" s="76"/>
      <c r="S118" s="76"/>
      <c r="T118" s="153"/>
      <c r="U118" s="153"/>
      <c r="V118" s="153"/>
      <c r="W118" s="655"/>
      <c r="X118" s="637">
        <f t="shared" si="2"/>
        <v>12600.000000000002</v>
      </c>
      <c r="Y118" s="547">
        <f t="shared" si="3"/>
        <v>192600</v>
      </c>
    </row>
    <row r="119" spans="1:25" ht="15.5" x14ac:dyDescent="0.35">
      <c r="A119" s="42"/>
      <c r="B119" s="42"/>
      <c r="C119" s="42"/>
      <c r="D119" s="42"/>
      <c r="E119" s="117" t="s">
        <v>19138</v>
      </c>
      <c r="F119" s="117"/>
      <c r="G119" s="153"/>
      <c r="H119" s="547">
        <v>180000</v>
      </c>
      <c r="I119" s="153"/>
      <c r="J119" s="69" t="s">
        <v>1147</v>
      </c>
      <c r="K119" s="143" t="s">
        <v>1063</v>
      </c>
      <c r="L119" s="167" t="s">
        <v>19103</v>
      </c>
      <c r="M119" s="161" t="s">
        <v>19139</v>
      </c>
      <c r="N119" s="76"/>
      <c r="O119" s="76"/>
      <c r="P119" s="126" t="s">
        <v>19105</v>
      </c>
      <c r="Q119" s="167" t="s">
        <v>1063</v>
      </c>
      <c r="R119" s="76"/>
      <c r="S119" s="76"/>
      <c r="T119" s="153"/>
      <c r="U119" s="153"/>
      <c r="V119" s="153"/>
      <c r="W119" s="655"/>
      <c r="X119" s="637">
        <f t="shared" si="2"/>
        <v>12600.000000000002</v>
      </c>
      <c r="Y119" s="547">
        <f t="shared" si="3"/>
        <v>192600</v>
      </c>
    </row>
    <row r="120" spans="1:25" ht="15.5" x14ac:dyDescent="0.35">
      <c r="A120" s="42"/>
      <c r="B120" s="42"/>
      <c r="C120" s="42"/>
      <c r="D120" s="42"/>
      <c r="E120" s="117" t="s">
        <v>19140</v>
      </c>
      <c r="F120" s="117"/>
      <c r="G120" s="153"/>
      <c r="H120" s="547">
        <v>180000</v>
      </c>
      <c r="I120" s="153"/>
      <c r="J120" s="69" t="s">
        <v>1147</v>
      </c>
      <c r="K120" s="143" t="s">
        <v>1063</v>
      </c>
      <c r="L120" s="167" t="s">
        <v>19103</v>
      </c>
      <c r="M120" s="161" t="s">
        <v>19141</v>
      </c>
      <c r="N120" s="76"/>
      <c r="O120" s="76"/>
      <c r="P120" s="126" t="s">
        <v>19105</v>
      </c>
      <c r="Q120" s="167" t="s">
        <v>1063</v>
      </c>
      <c r="R120" s="76"/>
      <c r="S120" s="76"/>
      <c r="T120" s="153"/>
      <c r="U120" s="153"/>
      <c r="V120" s="153"/>
      <c r="W120" s="655"/>
      <c r="X120" s="637">
        <f t="shared" si="2"/>
        <v>12600.000000000002</v>
      </c>
      <c r="Y120" s="547">
        <f t="shared" si="3"/>
        <v>192600</v>
      </c>
    </row>
    <row r="121" spans="1:25" ht="15.5" x14ac:dyDescent="0.35">
      <c r="A121" s="42"/>
      <c r="B121" s="42"/>
      <c r="C121" s="42"/>
      <c r="D121" s="42"/>
      <c r="E121" s="117" t="s">
        <v>19142</v>
      </c>
      <c r="F121" s="117"/>
      <c r="G121" s="153"/>
      <c r="H121" s="547">
        <v>180000</v>
      </c>
      <c r="I121" s="153"/>
      <c r="J121" s="69" t="s">
        <v>1147</v>
      </c>
      <c r="K121" s="143" t="s">
        <v>1063</v>
      </c>
      <c r="L121" s="167" t="s">
        <v>19103</v>
      </c>
      <c r="M121" s="161" t="s">
        <v>19143</v>
      </c>
      <c r="N121" s="76"/>
      <c r="O121" s="76"/>
      <c r="P121" s="126" t="s">
        <v>19105</v>
      </c>
      <c r="Q121" s="167" t="s">
        <v>1063</v>
      </c>
      <c r="R121" s="76"/>
      <c r="S121" s="76"/>
      <c r="T121" s="153"/>
      <c r="U121" s="153"/>
      <c r="V121" s="153"/>
      <c r="W121" s="655"/>
      <c r="X121" s="637">
        <f t="shared" si="2"/>
        <v>12600.000000000002</v>
      </c>
      <c r="Y121" s="547">
        <f t="shared" si="3"/>
        <v>192600</v>
      </c>
    </row>
    <row r="122" spans="1:25" ht="15.5" x14ac:dyDescent="0.35">
      <c r="A122" s="42"/>
      <c r="B122" s="42"/>
      <c r="C122" s="42"/>
      <c r="D122" s="42"/>
      <c r="E122" s="117" t="s">
        <v>19144</v>
      </c>
      <c r="F122" s="117"/>
      <c r="G122" s="153"/>
      <c r="H122" s="547">
        <v>180000</v>
      </c>
      <c r="I122" s="153"/>
      <c r="J122" s="69" t="s">
        <v>1147</v>
      </c>
      <c r="K122" s="143" t="s">
        <v>1063</v>
      </c>
      <c r="L122" s="167" t="s">
        <v>19103</v>
      </c>
      <c r="M122" s="161" t="s">
        <v>1510</v>
      </c>
      <c r="N122" s="76"/>
      <c r="O122" s="76"/>
      <c r="P122" s="126" t="s">
        <v>19105</v>
      </c>
      <c r="Q122" s="167" t="s">
        <v>1063</v>
      </c>
      <c r="R122" s="76"/>
      <c r="S122" s="76"/>
      <c r="T122" s="153"/>
      <c r="U122" s="153"/>
      <c r="V122" s="153"/>
      <c r="W122" s="655"/>
      <c r="X122" s="637">
        <f t="shared" si="2"/>
        <v>12600.000000000002</v>
      </c>
      <c r="Y122" s="547">
        <f t="shared" si="3"/>
        <v>192600</v>
      </c>
    </row>
    <row r="123" spans="1:25" ht="15.5" x14ac:dyDescent="0.35">
      <c r="A123" s="42"/>
      <c r="B123" s="42"/>
      <c r="C123" s="42"/>
      <c r="D123" s="42"/>
      <c r="E123" s="117" t="s">
        <v>19145</v>
      </c>
      <c r="F123" s="117"/>
      <c r="G123" s="153"/>
      <c r="H123" s="547">
        <v>180000</v>
      </c>
      <c r="I123" s="153"/>
      <c r="J123" s="69" t="s">
        <v>1147</v>
      </c>
      <c r="K123" s="143" t="s">
        <v>1063</v>
      </c>
      <c r="L123" s="167" t="s">
        <v>19103</v>
      </c>
      <c r="M123" s="145" t="s">
        <v>19146</v>
      </c>
      <c r="N123" s="76"/>
      <c r="O123" s="76"/>
      <c r="P123" s="126" t="s">
        <v>19105</v>
      </c>
      <c r="Q123" s="167" t="s">
        <v>1063</v>
      </c>
      <c r="R123" s="76"/>
      <c r="S123" s="76"/>
      <c r="T123" s="153"/>
      <c r="U123" s="153"/>
      <c r="V123" s="153"/>
      <c r="W123" s="655"/>
      <c r="X123" s="637">
        <f t="shared" si="2"/>
        <v>12600.000000000002</v>
      </c>
      <c r="Y123" s="547">
        <f t="shared" si="3"/>
        <v>192600</v>
      </c>
    </row>
    <row r="124" spans="1:25" ht="15.5" x14ac:dyDescent="0.35">
      <c r="A124" s="42"/>
      <c r="B124" s="42"/>
      <c r="C124" s="42"/>
      <c r="D124" s="42"/>
      <c r="E124" s="117" t="s">
        <v>19147</v>
      </c>
      <c r="F124" s="117"/>
      <c r="G124" s="153"/>
      <c r="H124" s="547">
        <v>180000</v>
      </c>
      <c r="I124" s="153"/>
      <c r="J124" s="69" t="s">
        <v>1147</v>
      </c>
      <c r="K124" s="143" t="s">
        <v>1063</v>
      </c>
      <c r="L124" s="167" t="s">
        <v>19103</v>
      </c>
      <c r="M124" s="145" t="s">
        <v>19148</v>
      </c>
      <c r="N124" s="76"/>
      <c r="O124" s="76"/>
      <c r="P124" s="126" t="s">
        <v>19105</v>
      </c>
      <c r="Q124" s="167" t="s">
        <v>1063</v>
      </c>
      <c r="R124" s="76"/>
      <c r="S124" s="76"/>
      <c r="T124" s="153"/>
      <c r="U124" s="153"/>
      <c r="V124" s="153"/>
      <c r="W124" s="655"/>
      <c r="X124" s="637">
        <f t="shared" si="2"/>
        <v>12600.000000000002</v>
      </c>
      <c r="Y124" s="547">
        <f t="shared" si="3"/>
        <v>192600</v>
      </c>
    </row>
    <row r="125" spans="1:25" ht="15.5" x14ac:dyDescent="0.35">
      <c r="A125" s="42"/>
      <c r="B125" s="42"/>
      <c r="C125" s="42"/>
      <c r="D125" s="42"/>
      <c r="E125" s="117" t="s">
        <v>19149</v>
      </c>
      <c r="F125" s="117"/>
      <c r="G125" s="153"/>
      <c r="H125" s="547">
        <v>180000</v>
      </c>
      <c r="I125" s="153"/>
      <c r="J125" s="69" t="s">
        <v>1147</v>
      </c>
      <c r="K125" s="143" t="s">
        <v>1063</v>
      </c>
      <c r="L125" s="167" t="s">
        <v>19103</v>
      </c>
      <c r="M125" s="145" t="s">
        <v>19150</v>
      </c>
      <c r="N125" s="76"/>
      <c r="O125" s="76"/>
      <c r="P125" s="126" t="s">
        <v>19105</v>
      </c>
      <c r="Q125" s="167" t="s">
        <v>1063</v>
      </c>
      <c r="R125" s="76"/>
      <c r="S125" s="76"/>
      <c r="T125" s="153"/>
      <c r="U125" s="153"/>
      <c r="V125" s="153"/>
      <c r="W125" s="655"/>
      <c r="X125" s="637">
        <f t="shared" si="2"/>
        <v>12600.000000000002</v>
      </c>
      <c r="Y125" s="547">
        <f t="shared" si="3"/>
        <v>192600</v>
      </c>
    </row>
    <row r="126" spans="1:25" ht="15.5" x14ac:dyDescent="0.35">
      <c r="A126" s="42"/>
      <c r="B126" s="42"/>
      <c r="C126" s="42"/>
      <c r="D126" s="42"/>
      <c r="E126" s="117" t="s">
        <v>19151</v>
      </c>
      <c r="F126" s="117"/>
      <c r="G126" s="153"/>
      <c r="H126" s="547">
        <v>180000</v>
      </c>
      <c r="I126" s="153"/>
      <c r="J126" s="69" t="s">
        <v>1147</v>
      </c>
      <c r="K126" s="143" t="s">
        <v>1063</v>
      </c>
      <c r="L126" s="167" t="s">
        <v>19103</v>
      </c>
      <c r="M126" s="145" t="s">
        <v>19152</v>
      </c>
      <c r="N126" s="76"/>
      <c r="O126" s="76"/>
      <c r="P126" s="126" t="s">
        <v>19105</v>
      </c>
      <c r="Q126" s="167" t="s">
        <v>1063</v>
      </c>
      <c r="R126" s="76"/>
      <c r="S126" s="76"/>
      <c r="T126" s="153"/>
      <c r="U126" s="153"/>
      <c r="V126" s="153"/>
      <c r="W126" s="655"/>
      <c r="X126" s="637">
        <f t="shared" si="2"/>
        <v>12600.000000000002</v>
      </c>
      <c r="Y126" s="547">
        <f t="shared" si="3"/>
        <v>192600</v>
      </c>
    </row>
    <row r="127" spans="1:25" ht="15.5" x14ac:dyDescent="0.35">
      <c r="A127" s="42"/>
      <c r="B127" s="42"/>
      <c r="C127" s="42"/>
      <c r="D127" s="42"/>
      <c r="E127" s="117" t="s">
        <v>19153</v>
      </c>
      <c r="F127" s="117"/>
      <c r="G127" s="153"/>
      <c r="H127" s="547">
        <v>180000</v>
      </c>
      <c r="I127" s="153"/>
      <c r="J127" s="69" t="s">
        <v>1147</v>
      </c>
      <c r="K127" s="143" t="s">
        <v>1063</v>
      </c>
      <c r="L127" s="167" t="s">
        <v>19103</v>
      </c>
      <c r="M127" s="145" t="s">
        <v>19154</v>
      </c>
      <c r="N127" s="76"/>
      <c r="O127" s="76"/>
      <c r="P127" s="126" t="s">
        <v>19105</v>
      </c>
      <c r="Q127" s="167" t="s">
        <v>1063</v>
      </c>
      <c r="R127" s="76"/>
      <c r="S127" s="76"/>
      <c r="T127" s="153"/>
      <c r="U127" s="153"/>
      <c r="V127" s="153"/>
      <c r="W127" s="655"/>
      <c r="X127" s="637">
        <f t="shared" si="2"/>
        <v>12600.000000000002</v>
      </c>
      <c r="Y127" s="547">
        <f t="shared" si="3"/>
        <v>192600</v>
      </c>
    </row>
    <row r="128" spans="1:25" ht="15.5" x14ac:dyDescent="0.35">
      <c r="A128" s="42"/>
      <c r="B128" s="42"/>
      <c r="C128" s="42"/>
      <c r="D128" s="42"/>
      <c r="E128" s="117" t="s">
        <v>19155</v>
      </c>
      <c r="F128" s="117"/>
      <c r="G128" s="153"/>
      <c r="H128" s="547">
        <v>180000</v>
      </c>
      <c r="I128" s="153"/>
      <c r="J128" s="69" t="s">
        <v>1147</v>
      </c>
      <c r="K128" s="143" t="s">
        <v>1063</v>
      </c>
      <c r="L128" s="167" t="s">
        <v>19103</v>
      </c>
      <c r="M128" s="145" t="s">
        <v>19156</v>
      </c>
      <c r="N128" s="76"/>
      <c r="O128" s="76"/>
      <c r="P128" s="126" t="s">
        <v>19105</v>
      </c>
      <c r="Q128" s="167" t="s">
        <v>1063</v>
      </c>
      <c r="R128" s="76"/>
      <c r="S128" s="76"/>
      <c r="T128" s="153"/>
      <c r="U128" s="153"/>
      <c r="V128" s="153"/>
      <c r="W128" s="655"/>
      <c r="X128" s="637">
        <f t="shared" si="2"/>
        <v>12600.000000000002</v>
      </c>
      <c r="Y128" s="547">
        <f t="shared" si="3"/>
        <v>192600</v>
      </c>
    </row>
    <row r="129" spans="1:25" ht="15.5" x14ac:dyDescent="0.35">
      <c r="A129" s="42"/>
      <c r="B129" s="42"/>
      <c r="C129" s="42"/>
      <c r="D129" s="42"/>
      <c r="E129" s="117" t="s">
        <v>19157</v>
      </c>
      <c r="F129" s="117"/>
      <c r="G129" s="153"/>
      <c r="H129" s="547">
        <v>180000</v>
      </c>
      <c r="I129" s="153"/>
      <c r="J129" s="69" t="s">
        <v>1147</v>
      </c>
      <c r="K129" s="143" t="s">
        <v>1063</v>
      </c>
      <c r="L129" s="167" t="s">
        <v>19103</v>
      </c>
      <c r="M129" s="145" t="s">
        <v>19158</v>
      </c>
      <c r="N129" s="76"/>
      <c r="O129" s="76"/>
      <c r="P129" s="126" t="s">
        <v>19105</v>
      </c>
      <c r="Q129" s="167" t="s">
        <v>1063</v>
      </c>
      <c r="R129" s="76"/>
      <c r="S129" s="76"/>
      <c r="T129" s="153"/>
      <c r="U129" s="153"/>
      <c r="V129" s="153"/>
      <c r="W129" s="655"/>
      <c r="X129" s="637">
        <f t="shared" si="2"/>
        <v>12600.000000000002</v>
      </c>
      <c r="Y129" s="547">
        <f t="shared" si="3"/>
        <v>192600</v>
      </c>
    </row>
    <row r="130" spans="1:25" ht="15.5" x14ac:dyDescent="0.35">
      <c r="A130" s="42"/>
      <c r="B130" s="42"/>
      <c r="C130" s="42"/>
      <c r="D130" s="42"/>
      <c r="E130" s="117" t="s">
        <v>19149</v>
      </c>
      <c r="F130" s="117"/>
      <c r="G130" s="153"/>
      <c r="H130" s="547">
        <v>180000</v>
      </c>
      <c r="I130" s="153"/>
      <c r="J130" s="69" t="s">
        <v>1147</v>
      </c>
      <c r="K130" s="143" t="s">
        <v>1063</v>
      </c>
      <c r="L130" s="167" t="s">
        <v>19103</v>
      </c>
      <c r="M130" s="145" t="s">
        <v>19159</v>
      </c>
      <c r="N130" s="76"/>
      <c r="O130" s="76"/>
      <c r="P130" s="126" t="s">
        <v>19105</v>
      </c>
      <c r="Q130" s="167" t="s">
        <v>1063</v>
      </c>
      <c r="R130" s="76"/>
      <c r="S130" s="76"/>
      <c r="T130" s="153"/>
      <c r="U130" s="153"/>
      <c r="V130" s="153"/>
      <c r="W130" s="655"/>
      <c r="X130" s="637">
        <f t="shared" si="2"/>
        <v>12600.000000000002</v>
      </c>
      <c r="Y130" s="547">
        <f t="shared" si="3"/>
        <v>192600</v>
      </c>
    </row>
    <row r="131" spans="1:25" ht="15.5" x14ac:dyDescent="0.35">
      <c r="A131" s="42"/>
      <c r="B131" s="42"/>
      <c r="C131" s="42"/>
      <c r="D131" s="42"/>
      <c r="E131" s="117" t="s">
        <v>19160</v>
      </c>
      <c r="F131" s="117"/>
      <c r="G131" s="153"/>
      <c r="H131" s="547">
        <v>180000</v>
      </c>
      <c r="I131" s="153"/>
      <c r="J131" s="69" t="s">
        <v>1147</v>
      </c>
      <c r="K131" s="143" t="s">
        <v>1063</v>
      </c>
      <c r="L131" s="167" t="s">
        <v>19103</v>
      </c>
      <c r="M131" s="145" t="s">
        <v>19161</v>
      </c>
      <c r="N131" s="76"/>
      <c r="O131" s="76"/>
      <c r="P131" s="126" t="s">
        <v>19105</v>
      </c>
      <c r="Q131" s="167" t="s">
        <v>1063</v>
      </c>
      <c r="R131" s="76"/>
      <c r="S131" s="76"/>
      <c r="T131" s="153"/>
      <c r="U131" s="153"/>
      <c r="V131" s="153"/>
      <c r="W131" s="655"/>
      <c r="X131" s="637">
        <f t="shared" si="2"/>
        <v>12600.000000000002</v>
      </c>
      <c r="Y131" s="547">
        <f t="shared" si="3"/>
        <v>192600</v>
      </c>
    </row>
    <row r="132" spans="1:25" ht="15.5" x14ac:dyDescent="0.35">
      <c r="A132" s="42"/>
      <c r="B132" s="42"/>
      <c r="C132" s="42"/>
      <c r="D132" s="42"/>
      <c r="E132" s="117" t="s">
        <v>19162</v>
      </c>
      <c r="F132" s="117"/>
      <c r="G132" s="153"/>
      <c r="H132" s="547">
        <v>180000</v>
      </c>
      <c r="I132" s="153"/>
      <c r="J132" s="69" t="s">
        <v>1147</v>
      </c>
      <c r="K132" s="143" t="s">
        <v>1063</v>
      </c>
      <c r="L132" s="167" t="s">
        <v>19103</v>
      </c>
      <c r="M132" s="145" t="s">
        <v>19163</v>
      </c>
      <c r="N132" s="76"/>
      <c r="O132" s="76"/>
      <c r="P132" s="126" t="s">
        <v>19105</v>
      </c>
      <c r="Q132" s="167" t="s">
        <v>1063</v>
      </c>
      <c r="R132" s="76"/>
      <c r="S132" s="76"/>
      <c r="T132" s="153"/>
      <c r="U132" s="153"/>
      <c r="V132" s="153"/>
      <c r="W132" s="655"/>
      <c r="X132" s="637">
        <f t="shared" si="2"/>
        <v>12600.000000000002</v>
      </c>
      <c r="Y132" s="547">
        <f t="shared" si="3"/>
        <v>192600</v>
      </c>
    </row>
    <row r="133" spans="1:25" ht="15.5" x14ac:dyDescent="0.35">
      <c r="A133" s="42"/>
      <c r="B133" s="42"/>
      <c r="C133" s="42"/>
      <c r="D133" s="42"/>
      <c r="E133" s="117" t="s">
        <v>19164</v>
      </c>
      <c r="F133" s="117"/>
      <c r="G133" s="153"/>
      <c r="H133" s="547">
        <v>180000</v>
      </c>
      <c r="I133" s="153"/>
      <c r="J133" s="69" t="s">
        <v>1147</v>
      </c>
      <c r="K133" s="143" t="s">
        <v>1063</v>
      </c>
      <c r="L133" s="167" t="s">
        <v>19103</v>
      </c>
      <c r="M133" s="145" t="s">
        <v>19165</v>
      </c>
      <c r="N133" s="76"/>
      <c r="O133" s="76"/>
      <c r="P133" s="126" t="s">
        <v>19105</v>
      </c>
      <c r="Q133" s="167" t="s">
        <v>1063</v>
      </c>
      <c r="R133" s="76"/>
      <c r="S133" s="76"/>
      <c r="T133" s="153"/>
      <c r="U133" s="153"/>
      <c r="V133" s="153"/>
      <c r="W133" s="655"/>
      <c r="X133" s="637">
        <f t="shared" si="2"/>
        <v>12600.000000000002</v>
      </c>
      <c r="Y133" s="547">
        <f t="shared" si="3"/>
        <v>192600</v>
      </c>
    </row>
    <row r="134" spans="1:25" ht="15.5" x14ac:dyDescent="0.35">
      <c r="A134" s="42"/>
      <c r="B134" s="42"/>
      <c r="C134" s="42"/>
      <c r="D134" s="42"/>
      <c r="E134" s="117" t="s">
        <v>19166</v>
      </c>
      <c r="F134" s="117"/>
      <c r="G134" s="153"/>
      <c r="H134" s="547">
        <v>180000</v>
      </c>
      <c r="I134" s="153"/>
      <c r="J134" s="69" t="s">
        <v>1147</v>
      </c>
      <c r="K134" s="143" t="s">
        <v>1063</v>
      </c>
      <c r="L134" s="167" t="s">
        <v>19103</v>
      </c>
      <c r="M134" s="145" t="s">
        <v>19167</v>
      </c>
      <c r="N134" s="76"/>
      <c r="O134" s="76"/>
      <c r="P134" s="126" t="s">
        <v>19105</v>
      </c>
      <c r="Q134" s="167" t="s">
        <v>1063</v>
      </c>
      <c r="R134" s="76"/>
      <c r="S134" s="76"/>
      <c r="T134" s="153"/>
      <c r="U134" s="153"/>
      <c r="V134" s="153"/>
      <c r="W134" s="655"/>
      <c r="X134" s="637">
        <f t="shared" ref="X134:X197" si="4">H134*X$3</f>
        <v>12600.000000000002</v>
      </c>
      <c r="Y134" s="547">
        <f t="shared" ref="Y134:Y197" si="5">H134+X134</f>
        <v>192600</v>
      </c>
    </row>
    <row r="135" spans="1:25" ht="15.5" x14ac:dyDescent="0.35">
      <c r="A135" s="42"/>
      <c r="B135" s="42"/>
      <c r="C135" s="42"/>
      <c r="D135" s="42"/>
      <c r="E135" s="117" t="s">
        <v>19168</v>
      </c>
      <c r="F135" s="117"/>
      <c r="G135" s="153"/>
      <c r="H135" s="547">
        <v>180000</v>
      </c>
      <c r="I135" s="153"/>
      <c r="J135" s="69" t="s">
        <v>1147</v>
      </c>
      <c r="K135" s="143" t="s">
        <v>1063</v>
      </c>
      <c r="L135" s="167" t="s">
        <v>19103</v>
      </c>
      <c r="M135" s="145" t="s">
        <v>19169</v>
      </c>
      <c r="N135" s="76"/>
      <c r="O135" s="76"/>
      <c r="P135" s="126" t="s">
        <v>19105</v>
      </c>
      <c r="Q135" s="167" t="s">
        <v>1063</v>
      </c>
      <c r="R135" s="76"/>
      <c r="S135" s="76"/>
      <c r="T135" s="153"/>
      <c r="U135" s="153"/>
      <c r="V135" s="153"/>
      <c r="W135" s="655"/>
      <c r="X135" s="637">
        <f t="shared" si="4"/>
        <v>12600.000000000002</v>
      </c>
      <c r="Y135" s="547">
        <f t="shared" si="5"/>
        <v>192600</v>
      </c>
    </row>
    <row r="136" spans="1:25" ht="15.5" x14ac:dyDescent="0.35">
      <c r="A136" s="42"/>
      <c r="B136" s="42"/>
      <c r="C136" s="42"/>
      <c r="D136" s="42"/>
      <c r="E136" s="117" t="s">
        <v>19170</v>
      </c>
      <c r="F136" s="117"/>
      <c r="G136" s="153"/>
      <c r="H136" s="547">
        <v>180000</v>
      </c>
      <c r="I136" s="153"/>
      <c r="J136" s="69" t="s">
        <v>1147</v>
      </c>
      <c r="K136" s="143" t="s">
        <v>1063</v>
      </c>
      <c r="L136" s="167" t="s">
        <v>19103</v>
      </c>
      <c r="M136" s="145" t="s">
        <v>19171</v>
      </c>
      <c r="N136" s="76"/>
      <c r="O136" s="76"/>
      <c r="P136" s="126" t="s">
        <v>19105</v>
      </c>
      <c r="Q136" s="167" t="s">
        <v>1063</v>
      </c>
      <c r="R136" s="76"/>
      <c r="S136" s="76"/>
      <c r="T136" s="153"/>
      <c r="U136" s="153"/>
      <c r="V136" s="153"/>
      <c r="W136" s="655"/>
      <c r="X136" s="637">
        <f t="shared" si="4"/>
        <v>12600.000000000002</v>
      </c>
      <c r="Y136" s="547">
        <f t="shared" si="5"/>
        <v>192600</v>
      </c>
    </row>
    <row r="137" spans="1:25" ht="15.5" x14ac:dyDescent="0.35">
      <c r="A137" s="42"/>
      <c r="B137" s="42"/>
      <c r="C137" s="42"/>
      <c r="D137" s="42"/>
      <c r="E137" s="117" t="s">
        <v>19172</v>
      </c>
      <c r="F137" s="117"/>
      <c r="G137" s="153"/>
      <c r="H137" s="547">
        <v>180000</v>
      </c>
      <c r="I137" s="153"/>
      <c r="J137" s="69" t="s">
        <v>1147</v>
      </c>
      <c r="K137" s="143" t="s">
        <v>1063</v>
      </c>
      <c r="L137" s="167" t="s">
        <v>19103</v>
      </c>
      <c r="M137" s="145" t="s">
        <v>19114</v>
      </c>
      <c r="N137" s="76"/>
      <c r="O137" s="76"/>
      <c r="P137" s="126" t="s">
        <v>19105</v>
      </c>
      <c r="Q137" s="167" t="s">
        <v>1063</v>
      </c>
      <c r="R137" s="76"/>
      <c r="S137" s="76"/>
      <c r="T137" s="153"/>
      <c r="U137" s="153"/>
      <c r="V137" s="153"/>
      <c r="W137" s="655"/>
      <c r="X137" s="637">
        <f t="shared" si="4"/>
        <v>12600.000000000002</v>
      </c>
      <c r="Y137" s="547">
        <f t="shared" si="5"/>
        <v>192600</v>
      </c>
    </row>
    <row r="138" spans="1:25" ht="15.5" x14ac:dyDescent="0.35">
      <c r="A138" s="42"/>
      <c r="B138" s="42"/>
      <c r="C138" s="42"/>
      <c r="D138" s="42"/>
      <c r="E138" s="117" t="s">
        <v>19173</v>
      </c>
      <c r="F138" s="117"/>
      <c r="G138" s="153"/>
      <c r="H138" s="547">
        <v>180000</v>
      </c>
      <c r="I138" s="153"/>
      <c r="J138" s="69" t="s">
        <v>1147</v>
      </c>
      <c r="K138" s="143" t="s">
        <v>1063</v>
      </c>
      <c r="L138" s="167" t="s">
        <v>19103</v>
      </c>
      <c r="M138" s="145" t="s">
        <v>19174</v>
      </c>
      <c r="N138" s="76"/>
      <c r="O138" s="76"/>
      <c r="P138" s="126" t="s">
        <v>19105</v>
      </c>
      <c r="Q138" s="167" t="s">
        <v>1063</v>
      </c>
      <c r="R138" s="76"/>
      <c r="S138" s="76"/>
      <c r="T138" s="153"/>
      <c r="U138" s="153"/>
      <c r="V138" s="153"/>
      <c r="W138" s="655"/>
      <c r="X138" s="637">
        <f t="shared" si="4"/>
        <v>12600.000000000002</v>
      </c>
      <c r="Y138" s="547">
        <f t="shared" si="5"/>
        <v>192600</v>
      </c>
    </row>
    <row r="139" spans="1:25" ht="15.5" x14ac:dyDescent="0.35">
      <c r="A139" s="42"/>
      <c r="B139" s="42"/>
      <c r="C139" s="42"/>
      <c r="D139" s="42"/>
      <c r="E139" s="117" t="s">
        <v>19175</v>
      </c>
      <c r="F139" s="117"/>
      <c r="G139" s="153"/>
      <c r="H139" s="547">
        <v>180000</v>
      </c>
      <c r="I139" s="153"/>
      <c r="J139" s="69" t="s">
        <v>1147</v>
      </c>
      <c r="K139" s="143" t="s">
        <v>1063</v>
      </c>
      <c r="L139" s="167" t="s">
        <v>19103</v>
      </c>
      <c r="M139" s="145" t="s">
        <v>19176</v>
      </c>
      <c r="N139" s="76"/>
      <c r="O139" s="76"/>
      <c r="P139" s="126" t="s">
        <v>19105</v>
      </c>
      <c r="Q139" s="167" t="s">
        <v>1063</v>
      </c>
      <c r="R139" s="76"/>
      <c r="S139" s="76"/>
      <c r="T139" s="153"/>
      <c r="U139" s="153"/>
      <c r="V139" s="153"/>
      <c r="W139" s="655"/>
      <c r="X139" s="637">
        <f t="shared" si="4"/>
        <v>12600.000000000002</v>
      </c>
      <c r="Y139" s="547">
        <f t="shared" si="5"/>
        <v>192600</v>
      </c>
    </row>
    <row r="140" spans="1:25" ht="15.5" x14ac:dyDescent="0.35">
      <c r="A140" s="42"/>
      <c r="B140" s="42"/>
      <c r="C140" s="42"/>
      <c r="D140" s="42"/>
      <c r="E140" s="117" t="s">
        <v>19177</v>
      </c>
      <c r="F140" s="117"/>
      <c r="G140" s="153"/>
      <c r="H140" s="547">
        <v>180000</v>
      </c>
      <c r="I140" s="153"/>
      <c r="J140" s="69" t="s">
        <v>1147</v>
      </c>
      <c r="K140" s="143" t="s">
        <v>1063</v>
      </c>
      <c r="L140" s="167" t="s">
        <v>19103</v>
      </c>
      <c r="M140" s="145" t="s">
        <v>19178</v>
      </c>
      <c r="N140" s="76"/>
      <c r="O140" s="76"/>
      <c r="P140" s="126" t="s">
        <v>19105</v>
      </c>
      <c r="Q140" s="167" t="s">
        <v>1063</v>
      </c>
      <c r="R140" s="76"/>
      <c r="S140" s="76"/>
      <c r="T140" s="153"/>
      <c r="U140" s="153"/>
      <c r="V140" s="153"/>
      <c r="W140" s="655"/>
      <c r="X140" s="637">
        <f t="shared" si="4"/>
        <v>12600.000000000002</v>
      </c>
      <c r="Y140" s="547">
        <f t="shared" si="5"/>
        <v>192600</v>
      </c>
    </row>
    <row r="141" spans="1:25" ht="15.5" x14ac:dyDescent="0.35">
      <c r="A141" s="42"/>
      <c r="B141" s="42"/>
      <c r="C141" s="42"/>
      <c r="D141" s="42"/>
      <c r="E141" s="117" t="s">
        <v>19179</v>
      </c>
      <c r="F141" s="117"/>
      <c r="G141" s="153"/>
      <c r="H141" s="547">
        <v>180000</v>
      </c>
      <c r="I141" s="153"/>
      <c r="J141" s="69" t="s">
        <v>1147</v>
      </c>
      <c r="K141" s="143" t="s">
        <v>1063</v>
      </c>
      <c r="L141" s="167" t="s">
        <v>19103</v>
      </c>
      <c r="M141" s="145" t="s">
        <v>19180</v>
      </c>
      <c r="N141" s="76"/>
      <c r="O141" s="76"/>
      <c r="P141" s="126" t="s">
        <v>19105</v>
      </c>
      <c r="Q141" s="167" t="s">
        <v>1063</v>
      </c>
      <c r="R141" s="76"/>
      <c r="S141" s="76"/>
      <c r="T141" s="153"/>
      <c r="U141" s="153"/>
      <c r="V141" s="153"/>
      <c r="W141" s="655"/>
      <c r="X141" s="637">
        <f t="shared" si="4"/>
        <v>12600.000000000002</v>
      </c>
      <c r="Y141" s="547">
        <f t="shared" si="5"/>
        <v>192600</v>
      </c>
    </row>
    <row r="142" spans="1:25" ht="15.5" x14ac:dyDescent="0.35">
      <c r="A142" s="42"/>
      <c r="B142" s="42"/>
      <c r="C142" s="42"/>
      <c r="D142" s="42"/>
      <c r="E142" s="117" t="s">
        <v>19181</v>
      </c>
      <c r="F142" s="117"/>
      <c r="G142" s="153"/>
      <c r="H142" s="547">
        <v>180000</v>
      </c>
      <c r="I142" s="153"/>
      <c r="J142" s="69" t="s">
        <v>1147</v>
      </c>
      <c r="K142" s="94" t="s">
        <v>1063</v>
      </c>
      <c r="L142" s="167" t="s">
        <v>19103</v>
      </c>
      <c r="M142" s="145" t="s">
        <v>19182</v>
      </c>
      <c r="N142" s="76"/>
      <c r="O142" s="76"/>
      <c r="P142" s="126" t="s">
        <v>19105</v>
      </c>
      <c r="Q142" s="167" t="s">
        <v>1063</v>
      </c>
      <c r="R142" s="76"/>
      <c r="S142" s="76"/>
      <c r="T142" s="153"/>
      <c r="U142" s="153"/>
      <c r="V142" s="153"/>
      <c r="W142" s="655"/>
      <c r="X142" s="637">
        <f t="shared" si="4"/>
        <v>12600.000000000002</v>
      </c>
      <c r="Y142" s="547">
        <f t="shared" si="5"/>
        <v>192600</v>
      </c>
    </row>
    <row r="143" spans="1:25" ht="15.5" x14ac:dyDescent="0.35">
      <c r="A143" s="98"/>
      <c r="B143" s="64"/>
      <c r="C143" s="64"/>
      <c r="D143" s="64"/>
      <c r="E143" s="89" t="s">
        <v>1347</v>
      </c>
      <c r="F143" s="89"/>
      <c r="G143" s="64"/>
      <c r="H143" s="67"/>
      <c r="I143" s="64"/>
      <c r="J143" s="64"/>
      <c r="K143" s="159"/>
      <c r="L143" s="64"/>
      <c r="M143" s="159"/>
      <c r="N143" s="159"/>
      <c r="O143" s="64"/>
      <c r="P143" s="64"/>
      <c r="Q143" s="159"/>
      <c r="R143" s="64"/>
      <c r="S143" s="64"/>
      <c r="T143" s="64"/>
      <c r="U143" s="64"/>
      <c r="V143" s="64"/>
      <c r="W143" s="658"/>
      <c r="X143" s="637">
        <f t="shared" si="4"/>
        <v>0</v>
      </c>
      <c r="Y143" s="67">
        <f t="shared" si="5"/>
        <v>0</v>
      </c>
    </row>
    <row r="144" spans="1:25" ht="15.5" x14ac:dyDescent="0.35">
      <c r="A144" s="143"/>
      <c r="B144" s="69"/>
      <c r="C144" s="69"/>
      <c r="D144" s="69"/>
      <c r="E144" s="75" t="s">
        <v>19183</v>
      </c>
      <c r="F144" s="75"/>
      <c r="G144" s="69"/>
      <c r="H144" s="74"/>
      <c r="I144" s="69"/>
      <c r="J144" s="69" t="s">
        <v>1147</v>
      </c>
      <c r="K144" s="167" t="s">
        <v>1063</v>
      </c>
      <c r="L144" s="69" t="s">
        <v>19184</v>
      </c>
      <c r="M144" s="167" t="s">
        <v>1063</v>
      </c>
      <c r="N144" s="167"/>
      <c r="O144" s="69"/>
      <c r="P144" s="69"/>
      <c r="Q144" s="167"/>
      <c r="R144" s="69"/>
      <c r="S144" s="69"/>
      <c r="T144" s="69"/>
      <c r="U144" s="69"/>
      <c r="V144" s="69"/>
      <c r="W144" s="243" t="s">
        <v>2501</v>
      </c>
      <c r="X144" s="637">
        <f t="shared" si="4"/>
        <v>0</v>
      </c>
      <c r="Y144" s="74">
        <f t="shared" si="5"/>
        <v>0</v>
      </c>
    </row>
    <row r="145" spans="1:25" ht="15.5" x14ac:dyDescent="0.35">
      <c r="A145" s="143"/>
      <c r="B145" s="69"/>
      <c r="C145" s="69"/>
      <c r="D145" s="69"/>
      <c r="E145" s="75" t="s">
        <v>19185</v>
      </c>
      <c r="F145" s="75"/>
      <c r="G145" s="69"/>
      <c r="H145" s="74">
        <v>75000</v>
      </c>
      <c r="I145" s="69"/>
      <c r="J145" s="69" t="s">
        <v>1147</v>
      </c>
      <c r="K145" s="167" t="s">
        <v>1063</v>
      </c>
      <c r="L145" s="69" t="s">
        <v>7631</v>
      </c>
      <c r="M145" s="167">
        <v>319063</v>
      </c>
      <c r="N145" s="167"/>
      <c r="O145" s="69"/>
      <c r="P145" s="69" t="s">
        <v>1065</v>
      </c>
      <c r="Q145" s="167" t="s">
        <v>1066</v>
      </c>
      <c r="R145" s="69"/>
      <c r="S145" s="69"/>
      <c r="T145" s="69"/>
      <c r="U145" s="69"/>
      <c r="V145" s="69"/>
      <c r="W145" s="658"/>
      <c r="X145" s="637">
        <f t="shared" si="4"/>
        <v>5250.0000000000009</v>
      </c>
      <c r="Y145" s="74">
        <f t="shared" si="5"/>
        <v>80250</v>
      </c>
    </row>
    <row r="146" spans="1:25" ht="15.5" x14ac:dyDescent="0.35">
      <c r="A146" s="143"/>
      <c r="B146" s="69"/>
      <c r="C146" s="69"/>
      <c r="D146" s="69"/>
      <c r="E146" s="75" t="s">
        <v>19186</v>
      </c>
      <c r="F146" s="75"/>
      <c r="G146" s="69"/>
      <c r="H146" s="74">
        <v>75000</v>
      </c>
      <c r="I146" s="69"/>
      <c r="J146" s="69" t="s">
        <v>1147</v>
      </c>
      <c r="K146" s="167" t="s">
        <v>1063</v>
      </c>
      <c r="L146" s="69" t="s">
        <v>19187</v>
      </c>
      <c r="M146" s="167">
        <v>303252</v>
      </c>
      <c r="N146" s="167"/>
      <c r="O146" s="69"/>
      <c r="P146" s="69" t="s">
        <v>1065</v>
      </c>
      <c r="Q146" s="167" t="s">
        <v>1066</v>
      </c>
      <c r="R146" s="69"/>
      <c r="S146" s="69"/>
      <c r="T146" s="69"/>
      <c r="U146" s="69"/>
      <c r="V146" s="69"/>
      <c r="W146" s="658"/>
      <c r="X146" s="637">
        <f t="shared" si="4"/>
        <v>5250.0000000000009</v>
      </c>
      <c r="Y146" s="74">
        <f t="shared" si="5"/>
        <v>80250</v>
      </c>
    </row>
    <row r="147" spans="1:25" ht="15.5" x14ac:dyDescent="0.35">
      <c r="A147" s="143"/>
      <c r="B147" s="69"/>
      <c r="C147" s="69"/>
      <c r="D147" s="69"/>
      <c r="E147" s="95" t="s">
        <v>19188</v>
      </c>
      <c r="F147" s="95"/>
      <c r="G147" s="69"/>
      <c r="H147" s="74">
        <v>75000</v>
      </c>
      <c r="I147" s="69"/>
      <c r="J147" s="69" t="s">
        <v>1147</v>
      </c>
      <c r="K147" s="167" t="s">
        <v>1063</v>
      </c>
      <c r="L147" s="69" t="s">
        <v>19187</v>
      </c>
      <c r="M147" s="167">
        <v>303254</v>
      </c>
      <c r="N147" s="167"/>
      <c r="O147" s="69"/>
      <c r="P147" s="69" t="s">
        <v>1065</v>
      </c>
      <c r="Q147" s="167" t="s">
        <v>1066</v>
      </c>
      <c r="R147" s="69"/>
      <c r="S147" s="69"/>
      <c r="T147" s="69"/>
      <c r="U147" s="69"/>
      <c r="V147" s="69"/>
      <c r="W147" s="243" t="s">
        <v>1094</v>
      </c>
      <c r="X147" s="637">
        <f t="shared" si="4"/>
        <v>5250.0000000000009</v>
      </c>
      <c r="Y147" s="74">
        <f t="shared" si="5"/>
        <v>80250</v>
      </c>
    </row>
    <row r="148" spans="1:25" ht="15.5" x14ac:dyDescent="0.35">
      <c r="A148" s="42"/>
      <c r="B148" s="76"/>
      <c r="C148" s="76"/>
      <c r="D148" s="76"/>
      <c r="E148" s="119" t="s">
        <v>19189</v>
      </c>
      <c r="F148" s="119"/>
      <c r="G148" s="76"/>
      <c r="H148" s="74">
        <v>75000</v>
      </c>
      <c r="I148" s="76"/>
      <c r="J148" s="76" t="s">
        <v>1147</v>
      </c>
      <c r="K148" s="145" t="s">
        <v>1063</v>
      </c>
      <c r="L148" s="76" t="s">
        <v>19187</v>
      </c>
      <c r="M148" s="145">
        <v>303256</v>
      </c>
      <c r="N148" s="145"/>
      <c r="O148" s="76"/>
      <c r="P148" s="76" t="s">
        <v>1065</v>
      </c>
      <c r="Q148" s="145" t="s">
        <v>1066</v>
      </c>
      <c r="R148" s="76"/>
      <c r="S148" s="76"/>
      <c r="T148" s="76"/>
      <c r="U148" s="76"/>
      <c r="V148" s="76"/>
      <c r="W148" s="658"/>
      <c r="X148" s="637">
        <f t="shared" si="4"/>
        <v>5250.0000000000009</v>
      </c>
      <c r="Y148" s="74">
        <f t="shared" si="5"/>
        <v>80250</v>
      </c>
    </row>
    <row r="149" spans="1:25" ht="15.5" x14ac:dyDescent="0.35">
      <c r="A149" s="42"/>
      <c r="B149" s="76"/>
      <c r="C149" s="76"/>
      <c r="D149" s="76"/>
      <c r="E149" s="117" t="s">
        <v>19190</v>
      </c>
      <c r="F149" s="117"/>
      <c r="G149" s="76"/>
      <c r="H149" s="74">
        <v>75000</v>
      </c>
      <c r="I149" s="76"/>
      <c r="J149" s="76" t="s">
        <v>1147</v>
      </c>
      <c r="K149" s="163" t="s">
        <v>1063</v>
      </c>
      <c r="L149" s="76" t="s">
        <v>19187</v>
      </c>
      <c r="M149" s="145">
        <v>303257</v>
      </c>
      <c r="N149" s="145"/>
      <c r="O149" s="76"/>
      <c r="P149" s="76" t="s">
        <v>1065</v>
      </c>
      <c r="Q149" s="145" t="s">
        <v>1066</v>
      </c>
      <c r="R149" s="76"/>
      <c r="S149" s="76"/>
      <c r="T149" s="76"/>
      <c r="U149" s="76"/>
      <c r="V149" s="76"/>
      <c r="W149" s="658"/>
      <c r="X149" s="637">
        <f t="shared" si="4"/>
        <v>5250.0000000000009</v>
      </c>
      <c r="Y149" s="74">
        <f t="shared" si="5"/>
        <v>80250</v>
      </c>
    </row>
    <row r="150" spans="1:25" ht="15.5" x14ac:dyDescent="0.35">
      <c r="A150" s="42"/>
      <c r="B150" s="76"/>
      <c r="C150" s="76"/>
      <c r="D150" s="76"/>
      <c r="E150" s="117" t="s">
        <v>19191</v>
      </c>
      <c r="F150" s="117"/>
      <c r="G150" s="76"/>
      <c r="H150" s="74">
        <v>75000</v>
      </c>
      <c r="I150" s="76"/>
      <c r="J150" s="76" t="s">
        <v>1098</v>
      </c>
      <c r="K150" s="163" t="s">
        <v>1063</v>
      </c>
      <c r="L150" s="76" t="s">
        <v>19192</v>
      </c>
      <c r="M150" s="145" t="s">
        <v>19193</v>
      </c>
      <c r="N150" s="145"/>
      <c r="O150" s="76"/>
      <c r="P150" s="76" t="s">
        <v>1071</v>
      </c>
      <c r="Q150" s="145" t="s">
        <v>1066</v>
      </c>
      <c r="R150" s="76"/>
      <c r="S150" s="76"/>
      <c r="T150" s="76"/>
      <c r="U150" s="76"/>
      <c r="V150" s="76"/>
      <c r="W150" s="658"/>
      <c r="X150" s="637">
        <f t="shared" si="4"/>
        <v>5250.0000000000009</v>
      </c>
      <c r="Y150" s="74">
        <f t="shared" si="5"/>
        <v>80250</v>
      </c>
    </row>
    <row r="151" spans="1:25" ht="15.5" x14ac:dyDescent="0.35">
      <c r="A151" s="42"/>
      <c r="B151" s="76"/>
      <c r="C151" s="76"/>
      <c r="D151" s="76"/>
      <c r="E151" s="117" t="s">
        <v>19194</v>
      </c>
      <c r="F151" s="117"/>
      <c r="G151" s="76"/>
      <c r="H151" s="74">
        <v>75000</v>
      </c>
      <c r="I151" s="76"/>
      <c r="J151" s="76" t="s">
        <v>1147</v>
      </c>
      <c r="K151" s="163" t="s">
        <v>1063</v>
      </c>
      <c r="L151" s="76" t="s">
        <v>19187</v>
      </c>
      <c r="M151" s="145">
        <v>303251</v>
      </c>
      <c r="N151" s="145"/>
      <c r="O151" s="76"/>
      <c r="P151" s="76" t="s">
        <v>1065</v>
      </c>
      <c r="Q151" s="145" t="s">
        <v>1066</v>
      </c>
      <c r="R151" s="76"/>
      <c r="S151" s="76"/>
      <c r="T151" s="76"/>
      <c r="U151" s="76"/>
      <c r="V151" s="76"/>
      <c r="W151" s="243" t="s">
        <v>1094</v>
      </c>
      <c r="X151" s="637">
        <f t="shared" si="4"/>
        <v>5250.0000000000009</v>
      </c>
      <c r="Y151" s="74">
        <f t="shared" si="5"/>
        <v>80250</v>
      </c>
    </row>
    <row r="152" spans="1:25" ht="15.5" x14ac:dyDescent="0.35">
      <c r="A152" s="42"/>
      <c r="B152" s="76"/>
      <c r="C152" s="76"/>
      <c r="D152" s="76"/>
      <c r="E152" s="117" t="s">
        <v>19195</v>
      </c>
      <c r="F152" s="117"/>
      <c r="G152" s="76"/>
      <c r="H152" s="74">
        <v>75000</v>
      </c>
      <c r="I152" s="76"/>
      <c r="J152" s="76" t="s">
        <v>1147</v>
      </c>
      <c r="K152" s="163" t="s">
        <v>1063</v>
      </c>
      <c r="L152" s="76" t="s">
        <v>19187</v>
      </c>
      <c r="M152" s="145">
        <v>303253</v>
      </c>
      <c r="N152" s="145"/>
      <c r="O152" s="76"/>
      <c r="P152" s="76" t="s">
        <v>1065</v>
      </c>
      <c r="Q152" s="145" t="s">
        <v>1066</v>
      </c>
      <c r="R152" s="76"/>
      <c r="S152" s="76"/>
      <c r="T152" s="76"/>
      <c r="U152" s="76"/>
      <c r="V152" s="76"/>
      <c r="W152" s="658"/>
      <c r="X152" s="637">
        <f t="shared" si="4"/>
        <v>5250.0000000000009</v>
      </c>
      <c r="Y152" s="74">
        <f t="shared" si="5"/>
        <v>80250</v>
      </c>
    </row>
    <row r="153" spans="1:25" ht="15.5" x14ac:dyDescent="0.35">
      <c r="A153" s="42"/>
      <c r="B153" s="76"/>
      <c r="C153" s="76"/>
      <c r="D153" s="76"/>
      <c r="E153" s="117" t="s">
        <v>19196</v>
      </c>
      <c r="F153" s="117"/>
      <c r="G153" s="76"/>
      <c r="H153" s="74">
        <v>75000</v>
      </c>
      <c r="I153" s="76"/>
      <c r="J153" s="76" t="s">
        <v>1147</v>
      </c>
      <c r="K153" s="163" t="s">
        <v>1063</v>
      </c>
      <c r="L153" s="76" t="s">
        <v>19187</v>
      </c>
      <c r="M153" s="145">
        <v>303255</v>
      </c>
      <c r="N153" s="145"/>
      <c r="O153" s="76"/>
      <c r="P153" s="76" t="s">
        <v>1065</v>
      </c>
      <c r="Q153" s="145" t="s">
        <v>1066</v>
      </c>
      <c r="R153" s="76"/>
      <c r="S153" s="76"/>
      <c r="T153" s="76"/>
      <c r="U153" s="76"/>
      <c r="V153" s="76"/>
      <c r="W153" s="658"/>
      <c r="X153" s="637">
        <f t="shared" si="4"/>
        <v>5250.0000000000009</v>
      </c>
      <c r="Y153" s="74">
        <f t="shared" si="5"/>
        <v>80250</v>
      </c>
    </row>
    <row r="154" spans="1:25" ht="15.5" x14ac:dyDescent="0.35">
      <c r="A154" s="42"/>
      <c r="B154" s="76"/>
      <c r="C154" s="76"/>
      <c r="D154" s="76"/>
      <c r="E154" s="117" t="s">
        <v>19197</v>
      </c>
      <c r="F154" s="117"/>
      <c r="G154" s="76"/>
      <c r="H154" s="74">
        <v>75000</v>
      </c>
      <c r="I154" s="76"/>
      <c r="J154" s="76" t="s">
        <v>1147</v>
      </c>
      <c r="K154" s="163" t="s">
        <v>1063</v>
      </c>
      <c r="L154" s="76" t="s">
        <v>19187</v>
      </c>
      <c r="M154" s="145">
        <v>303270</v>
      </c>
      <c r="N154" s="145"/>
      <c r="O154" s="76"/>
      <c r="P154" s="76" t="s">
        <v>1065</v>
      </c>
      <c r="Q154" s="145" t="s">
        <v>1066</v>
      </c>
      <c r="R154" s="76"/>
      <c r="S154" s="76"/>
      <c r="T154" s="76"/>
      <c r="U154" s="76"/>
      <c r="V154" s="76"/>
      <c r="W154" s="243" t="s">
        <v>1654</v>
      </c>
      <c r="X154" s="637">
        <f t="shared" si="4"/>
        <v>5250.0000000000009</v>
      </c>
      <c r="Y154" s="74">
        <f t="shared" si="5"/>
        <v>80250</v>
      </c>
    </row>
    <row r="155" spans="1:25" ht="15.5" x14ac:dyDescent="0.35">
      <c r="A155" s="42"/>
      <c r="B155" s="76"/>
      <c r="C155" s="76"/>
      <c r="D155" s="76"/>
      <c r="E155" s="117" t="s">
        <v>19198</v>
      </c>
      <c r="F155" s="117"/>
      <c r="G155" s="76"/>
      <c r="H155" s="74">
        <v>75000</v>
      </c>
      <c r="I155" s="76"/>
      <c r="J155" s="76" t="s">
        <v>1147</v>
      </c>
      <c r="K155" s="163" t="s">
        <v>1063</v>
      </c>
      <c r="L155" s="76" t="s">
        <v>19187</v>
      </c>
      <c r="M155" s="145">
        <v>303267</v>
      </c>
      <c r="N155" s="145"/>
      <c r="O155" s="76"/>
      <c r="P155" s="76" t="s">
        <v>1065</v>
      </c>
      <c r="Q155" s="145" t="s">
        <v>1066</v>
      </c>
      <c r="R155" s="76"/>
      <c r="S155" s="76"/>
      <c r="T155" s="76"/>
      <c r="U155" s="76"/>
      <c r="V155" s="76"/>
      <c r="W155" s="370"/>
      <c r="X155" s="637">
        <f t="shared" si="4"/>
        <v>5250.0000000000009</v>
      </c>
      <c r="Y155" s="74">
        <f t="shared" si="5"/>
        <v>80250</v>
      </c>
    </row>
    <row r="156" spans="1:25" ht="15.5" x14ac:dyDescent="0.35">
      <c r="A156" s="42"/>
      <c r="B156" s="76"/>
      <c r="C156" s="76"/>
      <c r="D156" s="76"/>
      <c r="E156" s="117" t="s">
        <v>19199</v>
      </c>
      <c r="F156" s="117"/>
      <c r="G156" s="76"/>
      <c r="H156" s="74">
        <v>75000</v>
      </c>
      <c r="I156" s="76"/>
      <c r="J156" s="76" t="s">
        <v>1147</v>
      </c>
      <c r="K156" s="163" t="s">
        <v>1063</v>
      </c>
      <c r="L156" s="76" t="s">
        <v>19187</v>
      </c>
      <c r="M156" s="145">
        <v>303264</v>
      </c>
      <c r="N156" s="145"/>
      <c r="O156" s="76"/>
      <c r="P156" s="76" t="s">
        <v>1065</v>
      </c>
      <c r="Q156" s="145" t="s">
        <v>1066</v>
      </c>
      <c r="R156" s="76"/>
      <c r="S156" s="76"/>
      <c r="T156" s="76"/>
      <c r="U156" s="76"/>
      <c r="V156" s="76"/>
      <c r="W156" s="368" t="s">
        <v>1094</v>
      </c>
      <c r="X156" s="637">
        <f t="shared" si="4"/>
        <v>5250.0000000000009</v>
      </c>
      <c r="Y156" s="74">
        <f t="shared" si="5"/>
        <v>80250</v>
      </c>
    </row>
    <row r="157" spans="1:25" ht="15.5" x14ac:dyDescent="0.35">
      <c r="A157" s="42"/>
      <c r="B157" s="76"/>
      <c r="C157" s="76"/>
      <c r="D157" s="76"/>
      <c r="E157" s="117" t="s">
        <v>19200</v>
      </c>
      <c r="F157" s="117"/>
      <c r="G157" s="76"/>
      <c r="H157" s="74">
        <v>75000</v>
      </c>
      <c r="I157" s="76"/>
      <c r="J157" s="76" t="s">
        <v>1147</v>
      </c>
      <c r="K157" s="163" t="s">
        <v>1063</v>
      </c>
      <c r="L157" s="76" t="s">
        <v>19187</v>
      </c>
      <c r="M157" s="145">
        <v>303260</v>
      </c>
      <c r="N157" s="145"/>
      <c r="O157" s="76"/>
      <c r="P157" s="76" t="s">
        <v>1065</v>
      </c>
      <c r="Q157" s="145" t="s">
        <v>1066</v>
      </c>
      <c r="R157" s="76"/>
      <c r="S157" s="76"/>
      <c r="T157" s="76"/>
      <c r="U157" s="76"/>
      <c r="V157" s="76"/>
      <c r="W157" s="370"/>
      <c r="X157" s="637">
        <f t="shared" si="4"/>
        <v>5250.0000000000009</v>
      </c>
      <c r="Y157" s="74">
        <f t="shared" si="5"/>
        <v>80250</v>
      </c>
    </row>
    <row r="158" spans="1:25" ht="15.5" x14ac:dyDescent="0.35">
      <c r="A158" s="42"/>
      <c r="B158" s="76"/>
      <c r="C158" s="76"/>
      <c r="D158" s="76"/>
      <c r="E158" s="117" t="s">
        <v>19201</v>
      </c>
      <c r="F158" s="117"/>
      <c r="G158" s="76"/>
      <c r="H158" s="74">
        <v>75000</v>
      </c>
      <c r="I158" s="76"/>
      <c r="J158" s="76" t="s">
        <v>1147</v>
      </c>
      <c r="K158" s="163" t="s">
        <v>1063</v>
      </c>
      <c r="L158" s="76" t="s">
        <v>19187</v>
      </c>
      <c r="M158" s="145">
        <v>303261</v>
      </c>
      <c r="N158" s="145"/>
      <c r="O158" s="76"/>
      <c r="P158" s="76" t="s">
        <v>1065</v>
      </c>
      <c r="Q158" s="145" t="s">
        <v>1066</v>
      </c>
      <c r="R158" s="76"/>
      <c r="S158" s="76"/>
      <c r="T158" s="76"/>
      <c r="U158" s="76"/>
      <c r="V158" s="76"/>
      <c r="W158" s="370"/>
      <c r="X158" s="637">
        <f t="shared" si="4"/>
        <v>5250.0000000000009</v>
      </c>
      <c r="Y158" s="74">
        <f t="shared" si="5"/>
        <v>80250</v>
      </c>
    </row>
    <row r="159" spans="1:25" ht="15.5" x14ac:dyDescent="0.35">
      <c r="A159" s="42"/>
      <c r="B159" s="76"/>
      <c r="C159" s="76"/>
      <c r="D159" s="76"/>
      <c r="E159" s="117" t="s">
        <v>19202</v>
      </c>
      <c r="F159" s="117"/>
      <c r="G159" s="76"/>
      <c r="H159" s="74">
        <v>75000</v>
      </c>
      <c r="I159" s="76"/>
      <c r="J159" s="76" t="s">
        <v>1098</v>
      </c>
      <c r="K159" s="163" t="s">
        <v>1063</v>
      </c>
      <c r="L159" s="76" t="s">
        <v>19192</v>
      </c>
      <c r="M159" s="145" t="s">
        <v>19203</v>
      </c>
      <c r="N159" s="145"/>
      <c r="O159" s="76"/>
      <c r="P159" s="76" t="s">
        <v>1071</v>
      </c>
      <c r="Q159" s="145" t="s">
        <v>1066</v>
      </c>
      <c r="R159" s="76"/>
      <c r="S159" s="76"/>
      <c r="T159" s="76"/>
      <c r="U159" s="76"/>
      <c r="V159" s="76"/>
      <c r="W159" s="658"/>
      <c r="X159" s="637">
        <f t="shared" si="4"/>
        <v>5250.0000000000009</v>
      </c>
      <c r="Y159" s="74">
        <f t="shared" si="5"/>
        <v>80250</v>
      </c>
    </row>
    <row r="160" spans="1:25" ht="15.5" x14ac:dyDescent="0.35">
      <c r="A160" s="42"/>
      <c r="B160" s="76"/>
      <c r="C160" s="76"/>
      <c r="D160" s="76"/>
      <c r="E160" s="117" t="s">
        <v>19204</v>
      </c>
      <c r="F160" s="117"/>
      <c r="G160" s="76"/>
      <c r="H160" s="74">
        <v>75000</v>
      </c>
      <c r="I160" s="76"/>
      <c r="J160" s="76" t="s">
        <v>1147</v>
      </c>
      <c r="K160" s="163" t="s">
        <v>1063</v>
      </c>
      <c r="L160" s="76" t="s">
        <v>19187</v>
      </c>
      <c r="M160" s="145">
        <v>303268</v>
      </c>
      <c r="N160" s="145"/>
      <c r="O160" s="76"/>
      <c r="P160" s="76" t="s">
        <v>1065</v>
      </c>
      <c r="Q160" s="145" t="s">
        <v>1066</v>
      </c>
      <c r="R160" s="76"/>
      <c r="S160" s="76"/>
      <c r="T160" s="76"/>
      <c r="U160" s="76"/>
      <c r="V160" s="76"/>
      <c r="W160" s="243" t="s">
        <v>1654</v>
      </c>
      <c r="X160" s="637">
        <f t="shared" si="4"/>
        <v>5250.0000000000009</v>
      </c>
      <c r="Y160" s="74">
        <f t="shared" si="5"/>
        <v>80250</v>
      </c>
    </row>
    <row r="161" spans="1:25" ht="15.5" x14ac:dyDescent="0.35">
      <c r="A161" s="42"/>
      <c r="B161" s="76"/>
      <c r="C161" s="76"/>
      <c r="D161" s="76"/>
      <c r="E161" s="117" t="s">
        <v>19205</v>
      </c>
      <c r="F161" s="117"/>
      <c r="G161" s="76"/>
      <c r="H161" s="74">
        <v>75000</v>
      </c>
      <c r="I161" s="76"/>
      <c r="J161" s="76" t="s">
        <v>1147</v>
      </c>
      <c r="K161" s="163" t="s">
        <v>1063</v>
      </c>
      <c r="L161" s="76" t="s">
        <v>19206</v>
      </c>
      <c r="M161" s="145">
        <v>319064</v>
      </c>
      <c r="N161" s="145"/>
      <c r="O161" s="76"/>
      <c r="P161" s="76" t="s">
        <v>1065</v>
      </c>
      <c r="Q161" s="145" t="s">
        <v>1066</v>
      </c>
      <c r="R161" s="76"/>
      <c r="S161" s="76"/>
      <c r="T161" s="76"/>
      <c r="U161" s="76"/>
      <c r="V161" s="76"/>
      <c r="W161" s="658"/>
      <c r="X161" s="637">
        <f t="shared" si="4"/>
        <v>5250.0000000000009</v>
      </c>
      <c r="Y161" s="74">
        <f t="shared" si="5"/>
        <v>80250</v>
      </c>
    </row>
    <row r="162" spans="1:25" ht="15.5" x14ac:dyDescent="0.35">
      <c r="A162" s="42"/>
      <c r="B162" s="76"/>
      <c r="C162" s="76"/>
      <c r="D162" s="76"/>
      <c r="E162" s="117" t="s">
        <v>19207</v>
      </c>
      <c r="F162" s="117"/>
      <c r="G162" s="76"/>
      <c r="H162" s="74">
        <v>75000</v>
      </c>
      <c r="I162" s="76"/>
      <c r="J162" s="76" t="s">
        <v>1098</v>
      </c>
      <c r="K162" s="163" t="s">
        <v>1063</v>
      </c>
      <c r="L162" s="76" t="s">
        <v>19192</v>
      </c>
      <c r="M162" s="145" t="s">
        <v>19208</v>
      </c>
      <c r="N162" s="145"/>
      <c r="O162" s="76"/>
      <c r="P162" s="76" t="s">
        <v>1071</v>
      </c>
      <c r="Q162" s="145" t="s">
        <v>1066</v>
      </c>
      <c r="R162" s="76"/>
      <c r="S162" s="76"/>
      <c r="T162" s="76"/>
      <c r="U162" s="76"/>
      <c r="V162" s="76"/>
      <c r="W162" s="658"/>
      <c r="X162" s="637">
        <f t="shared" si="4"/>
        <v>5250.0000000000009</v>
      </c>
      <c r="Y162" s="74">
        <f t="shared" si="5"/>
        <v>80250</v>
      </c>
    </row>
    <row r="163" spans="1:25" ht="15.5" x14ac:dyDescent="0.35">
      <c r="A163" s="42"/>
      <c r="B163" s="42"/>
      <c r="C163" s="42"/>
      <c r="D163" s="42"/>
      <c r="E163" s="76" t="s">
        <v>19209</v>
      </c>
      <c r="F163" s="76"/>
      <c r="G163" s="153"/>
      <c r="H163" s="74">
        <v>75000</v>
      </c>
      <c r="I163" s="153"/>
      <c r="J163" s="42" t="s">
        <v>1147</v>
      </c>
      <c r="K163" s="163" t="s">
        <v>1063</v>
      </c>
      <c r="L163" s="76" t="s">
        <v>19184</v>
      </c>
      <c r="M163" s="145" t="s">
        <v>1063</v>
      </c>
      <c r="N163" s="153"/>
      <c r="O163" s="548"/>
      <c r="P163" s="42" t="s">
        <v>1063</v>
      </c>
      <c r="Q163" s="43" t="s">
        <v>1066</v>
      </c>
      <c r="R163" s="153"/>
      <c r="S163" s="153"/>
      <c r="T163" s="153"/>
      <c r="U163" s="153"/>
      <c r="V163" s="153"/>
      <c r="W163" s="243" t="s">
        <v>1094</v>
      </c>
      <c r="X163" s="637">
        <f t="shared" si="4"/>
        <v>5250.0000000000009</v>
      </c>
      <c r="Y163" s="74">
        <f t="shared" si="5"/>
        <v>80250</v>
      </c>
    </row>
    <row r="164" spans="1:25" ht="15.5" x14ac:dyDescent="0.35">
      <c r="A164" s="42"/>
      <c r="B164" s="42"/>
      <c r="C164" s="42"/>
      <c r="D164" s="42"/>
      <c r="E164" s="76" t="s">
        <v>19210</v>
      </c>
      <c r="F164" s="76"/>
      <c r="G164" s="153"/>
      <c r="H164" s="74">
        <v>75000</v>
      </c>
      <c r="I164" s="153"/>
      <c r="J164" s="42" t="s">
        <v>1147</v>
      </c>
      <c r="K164" s="163" t="s">
        <v>1063</v>
      </c>
      <c r="L164" s="76" t="s">
        <v>19187</v>
      </c>
      <c r="M164" s="145">
        <v>302904</v>
      </c>
      <c r="N164" s="153"/>
      <c r="O164" s="153"/>
      <c r="P164" s="42" t="s">
        <v>1065</v>
      </c>
      <c r="Q164" s="43" t="s">
        <v>1066</v>
      </c>
      <c r="R164" s="153"/>
      <c r="S164" s="153"/>
      <c r="T164" s="153"/>
      <c r="U164" s="153"/>
      <c r="V164" s="153"/>
      <c r="W164" s="658"/>
      <c r="X164" s="637">
        <f t="shared" si="4"/>
        <v>5250.0000000000009</v>
      </c>
      <c r="Y164" s="74">
        <f t="shared" si="5"/>
        <v>80250</v>
      </c>
    </row>
    <row r="165" spans="1:25" ht="15.5" x14ac:dyDescent="0.35">
      <c r="A165" s="42"/>
      <c r="B165" s="42"/>
      <c r="C165" s="42"/>
      <c r="D165" s="42"/>
      <c r="E165" s="76" t="s">
        <v>19211</v>
      </c>
      <c r="F165" s="76"/>
      <c r="G165" s="153"/>
      <c r="H165" s="74">
        <v>75000</v>
      </c>
      <c r="I165" s="153"/>
      <c r="J165" s="42" t="s">
        <v>1098</v>
      </c>
      <c r="K165" s="163" t="s">
        <v>1063</v>
      </c>
      <c r="L165" s="76" t="s">
        <v>19192</v>
      </c>
      <c r="M165" s="145" t="s">
        <v>19212</v>
      </c>
      <c r="N165" s="153"/>
      <c r="O165" s="153"/>
      <c r="P165" s="42" t="s">
        <v>1071</v>
      </c>
      <c r="Q165" s="43" t="s">
        <v>1066</v>
      </c>
      <c r="R165" s="153"/>
      <c r="S165" s="153"/>
      <c r="T165" s="153"/>
      <c r="U165" s="153"/>
      <c r="V165" s="153"/>
      <c r="W165" s="658"/>
      <c r="X165" s="637">
        <f t="shared" si="4"/>
        <v>5250.0000000000009</v>
      </c>
      <c r="Y165" s="74">
        <f t="shared" si="5"/>
        <v>80250</v>
      </c>
    </row>
    <row r="166" spans="1:25" ht="15.5" x14ac:dyDescent="0.35">
      <c r="A166" s="42"/>
      <c r="B166" s="42"/>
      <c r="C166" s="42"/>
      <c r="D166" s="42"/>
      <c r="E166" s="76" t="s">
        <v>19213</v>
      </c>
      <c r="F166" s="76"/>
      <c r="G166" s="153"/>
      <c r="H166" s="74">
        <v>75000</v>
      </c>
      <c r="I166" s="153"/>
      <c r="J166" s="42" t="s">
        <v>1147</v>
      </c>
      <c r="K166" s="163" t="s">
        <v>1063</v>
      </c>
      <c r="L166" s="76" t="s">
        <v>19187</v>
      </c>
      <c r="M166" s="145">
        <v>302903</v>
      </c>
      <c r="N166" s="153"/>
      <c r="O166" s="153"/>
      <c r="P166" s="42" t="s">
        <v>1065</v>
      </c>
      <c r="Q166" s="43" t="s">
        <v>1066</v>
      </c>
      <c r="R166" s="153"/>
      <c r="S166" s="153"/>
      <c r="T166" s="153"/>
      <c r="U166" s="153"/>
      <c r="V166" s="153"/>
      <c r="W166" s="658"/>
      <c r="X166" s="637">
        <f t="shared" si="4"/>
        <v>5250.0000000000009</v>
      </c>
      <c r="Y166" s="74">
        <f t="shared" si="5"/>
        <v>80250</v>
      </c>
    </row>
    <row r="167" spans="1:25" ht="15.5" x14ac:dyDescent="0.35">
      <c r="A167" s="42"/>
      <c r="B167" s="42"/>
      <c r="C167" s="42"/>
      <c r="D167" s="42"/>
      <c r="E167" s="76" t="s">
        <v>19214</v>
      </c>
      <c r="F167" s="76"/>
      <c r="G167" s="153"/>
      <c r="H167" s="74">
        <v>75000</v>
      </c>
      <c r="I167" s="153"/>
      <c r="J167" s="42" t="s">
        <v>1098</v>
      </c>
      <c r="K167" s="163" t="s">
        <v>1063</v>
      </c>
      <c r="L167" s="76" t="s">
        <v>19192</v>
      </c>
      <c r="M167" s="145" t="s">
        <v>19215</v>
      </c>
      <c r="N167" s="153"/>
      <c r="O167" s="153"/>
      <c r="P167" s="42" t="s">
        <v>1071</v>
      </c>
      <c r="Q167" s="43" t="s">
        <v>1066</v>
      </c>
      <c r="R167" s="153"/>
      <c r="S167" s="153"/>
      <c r="T167" s="153"/>
      <c r="U167" s="153"/>
      <c r="V167" s="153"/>
      <c r="W167" s="658"/>
      <c r="X167" s="637">
        <f t="shared" si="4"/>
        <v>5250.0000000000009</v>
      </c>
      <c r="Y167" s="74">
        <f t="shared" si="5"/>
        <v>80250</v>
      </c>
    </row>
    <row r="168" spans="1:25" ht="15.5" x14ac:dyDescent="0.35">
      <c r="A168" s="42"/>
      <c r="B168" s="42"/>
      <c r="C168" s="42"/>
      <c r="D168" s="42"/>
      <c r="E168" s="76" t="s">
        <v>19216</v>
      </c>
      <c r="F168" s="76"/>
      <c r="G168" s="153"/>
      <c r="H168" s="74">
        <v>75000</v>
      </c>
      <c r="I168" s="153"/>
      <c r="J168" s="42" t="s">
        <v>1147</v>
      </c>
      <c r="K168" s="163" t="s">
        <v>1063</v>
      </c>
      <c r="L168" s="76" t="s">
        <v>19187</v>
      </c>
      <c r="M168" s="145">
        <v>302905</v>
      </c>
      <c r="N168" s="153"/>
      <c r="O168" s="153"/>
      <c r="P168" s="42" t="s">
        <v>1065</v>
      </c>
      <c r="Q168" s="43" t="s">
        <v>1066</v>
      </c>
      <c r="R168" s="153"/>
      <c r="S168" s="153"/>
      <c r="T168" s="153"/>
      <c r="U168" s="153"/>
      <c r="V168" s="153"/>
      <c r="W168" s="658"/>
      <c r="X168" s="637">
        <f t="shared" si="4"/>
        <v>5250.0000000000009</v>
      </c>
      <c r="Y168" s="74">
        <f t="shared" si="5"/>
        <v>80250</v>
      </c>
    </row>
    <row r="169" spans="1:25" ht="15.5" x14ac:dyDescent="0.35">
      <c r="A169" s="42"/>
      <c r="B169" s="42"/>
      <c r="C169" s="42"/>
      <c r="D169" s="42"/>
      <c r="E169" s="76" t="s">
        <v>19217</v>
      </c>
      <c r="F169" s="76"/>
      <c r="G169" s="153"/>
      <c r="H169" s="74">
        <v>75000</v>
      </c>
      <c r="I169" s="153"/>
      <c r="J169" s="42" t="s">
        <v>1147</v>
      </c>
      <c r="K169" s="163" t="s">
        <v>1063</v>
      </c>
      <c r="L169" s="76" t="s">
        <v>19184</v>
      </c>
      <c r="M169" s="145" t="s">
        <v>1063</v>
      </c>
      <c r="N169" s="153"/>
      <c r="O169" s="153"/>
      <c r="P169" s="42" t="s">
        <v>1063</v>
      </c>
      <c r="Q169" s="43" t="s">
        <v>1066</v>
      </c>
      <c r="R169" s="153"/>
      <c r="S169" s="153"/>
      <c r="T169" s="153"/>
      <c r="U169" s="153"/>
      <c r="V169" s="153"/>
      <c r="W169" s="243" t="s">
        <v>1094</v>
      </c>
      <c r="X169" s="637">
        <f t="shared" si="4"/>
        <v>5250.0000000000009</v>
      </c>
      <c r="Y169" s="74">
        <f t="shared" si="5"/>
        <v>80250</v>
      </c>
    </row>
    <row r="170" spans="1:25" ht="15.5" x14ac:dyDescent="0.35">
      <c r="A170" s="42"/>
      <c r="B170" s="42"/>
      <c r="C170" s="42"/>
      <c r="D170" s="42"/>
      <c r="E170" s="76" t="s">
        <v>19218</v>
      </c>
      <c r="F170" s="76"/>
      <c r="G170" s="153"/>
      <c r="H170" s="74">
        <v>75000</v>
      </c>
      <c r="I170" s="153"/>
      <c r="J170" s="42" t="s">
        <v>1147</v>
      </c>
      <c r="K170" s="163" t="s">
        <v>1063</v>
      </c>
      <c r="L170" s="76" t="s">
        <v>19187</v>
      </c>
      <c r="M170" s="145">
        <v>303242</v>
      </c>
      <c r="N170" s="153"/>
      <c r="O170" s="153"/>
      <c r="P170" s="42" t="s">
        <v>1065</v>
      </c>
      <c r="Q170" s="43" t="s">
        <v>1066</v>
      </c>
      <c r="R170" s="153"/>
      <c r="S170" s="153"/>
      <c r="T170" s="153"/>
      <c r="U170" s="153"/>
      <c r="V170" s="153"/>
      <c r="W170" s="658"/>
      <c r="X170" s="637">
        <f t="shared" si="4"/>
        <v>5250.0000000000009</v>
      </c>
      <c r="Y170" s="74">
        <f t="shared" si="5"/>
        <v>80250</v>
      </c>
    </row>
    <row r="171" spans="1:25" ht="15.5" x14ac:dyDescent="0.35">
      <c r="A171" s="42"/>
      <c r="B171" s="42"/>
      <c r="C171" s="42"/>
      <c r="D171" s="42"/>
      <c r="E171" s="76" t="s">
        <v>19219</v>
      </c>
      <c r="F171" s="76"/>
      <c r="G171" s="153"/>
      <c r="H171" s="74">
        <v>75000</v>
      </c>
      <c r="I171" s="153"/>
      <c r="J171" s="42" t="s">
        <v>1147</v>
      </c>
      <c r="K171" s="163" t="s">
        <v>1063</v>
      </c>
      <c r="L171" s="76" t="s">
        <v>19187</v>
      </c>
      <c r="M171" s="145">
        <v>283076</v>
      </c>
      <c r="N171" s="153"/>
      <c r="O171" s="153"/>
      <c r="P171" s="42" t="s">
        <v>1065</v>
      </c>
      <c r="Q171" s="43" t="s">
        <v>1066</v>
      </c>
      <c r="R171" s="153"/>
      <c r="S171" s="153"/>
      <c r="T171" s="153"/>
      <c r="U171" s="153"/>
      <c r="V171" s="153"/>
      <c r="W171" s="658"/>
      <c r="X171" s="637">
        <f t="shared" si="4"/>
        <v>5250.0000000000009</v>
      </c>
      <c r="Y171" s="74">
        <f t="shared" si="5"/>
        <v>80250</v>
      </c>
    </row>
    <row r="172" spans="1:25" ht="15.5" x14ac:dyDescent="0.35">
      <c r="A172" s="42"/>
      <c r="B172" s="42"/>
      <c r="C172" s="42"/>
      <c r="D172" s="42"/>
      <c r="E172" s="76" t="s">
        <v>19220</v>
      </c>
      <c r="F172" s="76"/>
      <c r="G172" s="153"/>
      <c r="H172" s="74">
        <v>75000</v>
      </c>
      <c r="I172" s="153"/>
      <c r="J172" s="42" t="s">
        <v>1147</v>
      </c>
      <c r="K172" s="163" t="s">
        <v>1063</v>
      </c>
      <c r="L172" s="76" t="s">
        <v>19187</v>
      </c>
      <c r="M172" s="145">
        <v>283077</v>
      </c>
      <c r="N172" s="153"/>
      <c r="O172" s="153"/>
      <c r="P172" s="42" t="s">
        <v>1065</v>
      </c>
      <c r="Q172" s="43" t="s">
        <v>1066</v>
      </c>
      <c r="R172" s="153"/>
      <c r="S172" s="153"/>
      <c r="T172" s="153"/>
      <c r="U172" s="153"/>
      <c r="V172" s="153"/>
      <c r="W172" s="658"/>
      <c r="X172" s="637">
        <f t="shared" si="4"/>
        <v>5250.0000000000009</v>
      </c>
      <c r="Y172" s="74">
        <f t="shared" si="5"/>
        <v>80250</v>
      </c>
    </row>
    <row r="173" spans="1:25" ht="15.5" x14ac:dyDescent="0.35">
      <c r="A173" s="42"/>
      <c r="B173" s="42"/>
      <c r="C173" s="42"/>
      <c r="D173" s="42"/>
      <c r="E173" s="76" t="s">
        <v>19221</v>
      </c>
      <c r="F173" s="76"/>
      <c r="G173" s="153"/>
      <c r="H173" s="74">
        <v>75000</v>
      </c>
      <c r="I173" s="153"/>
      <c r="J173" s="42" t="s">
        <v>1147</v>
      </c>
      <c r="K173" s="163" t="s">
        <v>1063</v>
      </c>
      <c r="L173" s="76" t="s">
        <v>19187</v>
      </c>
      <c r="M173" s="145">
        <v>283078</v>
      </c>
      <c r="N173" s="153"/>
      <c r="O173" s="153"/>
      <c r="P173" s="42" t="s">
        <v>1065</v>
      </c>
      <c r="Q173" s="43" t="s">
        <v>1066</v>
      </c>
      <c r="R173" s="153"/>
      <c r="S173" s="153"/>
      <c r="T173" s="153"/>
      <c r="U173" s="153"/>
      <c r="V173" s="153"/>
      <c r="W173" s="243" t="s">
        <v>1094</v>
      </c>
      <c r="X173" s="637">
        <f t="shared" si="4"/>
        <v>5250.0000000000009</v>
      </c>
      <c r="Y173" s="74">
        <f t="shared" si="5"/>
        <v>80250</v>
      </c>
    </row>
    <row r="174" spans="1:25" ht="15.5" x14ac:dyDescent="0.35">
      <c r="A174" s="42"/>
      <c r="B174" s="42"/>
      <c r="C174" s="42"/>
      <c r="D174" s="42"/>
      <c r="E174" s="76" t="s">
        <v>19222</v>
      </c>
      <c r="F174" s="76"/>
      <c r="G174" s="153"/>
      <c r="H174" s="74">
        <v>75000</v>
      </c>
      <c r="I174" s="153"/>
      <c r="J174" s="42" t="s">
        <v>1147</v>
      </c>
      <c r="K174" s="163" t="s">
        <v>1063</v>
      </c>
      <c r="L174" s="76" t="s">
        <v>19187</v>
      </c>
      <c r="M174" s="145">
        <v>283073</v>
      </c>
      <c r="N174" s="153"/>
      <c r="O174" s="153"/>
      <c r="P174" s="42" t="s">
        <v>1065</v>
      </c>
      <c r="Q174" s="43" t="s">
        <v>1066</v>
      </c>
      <c r="R174" s="153"/>
      <c r="S174" s="153"/>
      <c r="T174" s="153"/>
      <c r="U174" s="153"/>
      <c r="V174" s="153"/>
      <c r="W174" s="658"/>
      <c r="X174" s="637">
        <f t="shared" si="4"/>
        <v>5250.0000000000009</v>
      </c>
      <c r="Y174" s="74">
        <f t="shared" si="5"/>
        <v>80250</v>
      </c>
    </row>
    <row r="175" spans="1:25" ht="15.5" x14ac:dyDescent="0.35">
      <c r="A175" s="42"/>
      <c r="B175" s="42"/>
      <c r="C175" s="42"/>
      <c r="D175" s="42"/>
      <c r="E175" s="76" t="s">
        <v>19223</v>
      </c>
      <c r="F175" s="76"/>
      <c r="G175" s="153"/>
      <c r="H175" s="74">
        <v>75000</v>
      </c>
      <c r="I175" s="153"/>
      <c r="J175" s="42" t="s">
        <v>1147</v>
      </c>
      <c r="K175" s="163" t="s">
        <v>1063</v>
      </c>
      <c r="L175" s="76" t="s">
        <v>19187</v>
      </c>
      <c r="M175" s="145">
        <v>283075</v>
      </c>
      <c r="N175" s="153"/>
      <c r="O175" s="153"/>
      <c r="P175" s="42" t="s">
        <v>1065</v>
      </c>
      <c r="Q175" s="43" t="s">
        <v>1066</v>
      </c>
      <c r="R175" s="153"/>
      <c r="S175" s="153"/>
      <c r="T175" s="153"/>
      <c r="U175" s="153"/>
      <c r="V175" s="153"/>
      <c r="W175" s="658"/>
      <c r="X175" s="637">
        <f t="shared" si="4"/>
        <v>5250.0000000000009</v>
      </c>
      <c r="Y175" s="74">
        <f t="shared" si="5"/>
        <v>80250</v>
      </c>
    </row>
    <row r="176" spans="1:25" ht="15.5" x14ac:dyDescent="0.35">
      <c r="A176" s="42"/>
      <c r="B176" s="42"/>
      <c r="C176" s="42"/>
      <c r="D176" s="42"/>
      <c r="E176" s="76" t="s">
        <v>19224</v>
      </c>
      <c r="F176" s="76"/>
      <c r="G176" s="153"/>
      <c r="H176" s="74">
        <v>75000</v>
      </c>
      <c r="I176" s="153"/>
      <c r="J176" s="42" t="s">
        <v>1098</v>
      </c>
      <c r="K176" s="163" t="s">
        <v>1063</v>
      </c>
      <c r="L176" s="76" t="s">
        <v>19192</v>
      </c>
      <c r="M176" s="145" t="s">
        <v>19225</v>
      </c>
      <c r="N176" s="153"/>
      <c r="O176" s="153"/>
      <c r="P176" s="42" t="s">
        <v>1071</v>
      </c>
      <c r="Q176" s="43" t="s">
        <v>1066</v>
      </c>
      <c r="R176" s="153"/>
      <c r="S176" s="153"/>
      <c r="T176" s="153"/>
      <c r="U176" s="153"/>
      <c r="V176" s="153"/>
      <c r="W176" s="243" t="s">
        <v>1094</v>
      </c>
      <c r="X176" s="637">
        <f t="shared" si="4"/>
        <v>5250.0000000000009</v>
      </c>
      <c r="Y176" s="74">
        <f t="shared" si="5"/>
        <v>80250</v>
      </c>
    </row>
    <row r="177" spans="1:25" ht="15.5" x14ac:dyDescent="0.35">
      <c r="A177" s="42"/>
      <c r="B177" s="42"/>
      <c r="C177" s="42"/>
      <c r="D177" s="42"/>
      <c r="E177" s="76" t="s">
        <v>19226</v>
      </c>
      <c r="F177" s="76"/>
      <c r="G177" s="153"/>
      <c r="H177" s="74">
        <v>75000</v>
      </c>
      <c r="I177" s="153"/>
      <c r="J177" s="42" t="s">
        <v>1147</v>
      </c>
      <c r="K177" s="163" t="s">
        <v>1063</v>
      </c>
      <c r="L177" s="76" t="s">
        <v>19187</v>
      </c>
      <c r="M177" s="145">
        <v>283074</v>
      </c>
      <c r="N177" s="153"/>
      <c r="O177" s="153"/>
      <c r="P177" s="42" t="s">
        <v>1065</v>
      </c>
      <c r="Q177" s="43" t="s">
        <v>1066</v>
      </c>
      <c r="R177" s="153"/>
      <c r="S177" s="153"/>
      <c r="T177" s="153"/>
      <c r="U177" s="153"/>
      <c r="V177" s="153"/>
      <c r="W177" s="658"/>
      <c r="X177" s="637">
        <f t="shared" si="4"/>
        <v>5250.0000000000009</v>
      </c>
      <c r="Y177" s="74">
        <f t="shared" si="5"/>
        <v>80250</v>
      </c>
    </row>
    <row r="178" spans="1:25" ht="15.5" x14ac:dyDescent="0.35">
      <c r="A178" s="42"/>
      <c r="B178" s="42"/>
      <c r="C178" s="42"/>
      <c r="D178" s="42"/>
      <c r="E178" s="76" t="s">
        <v>19227</v>
      </c>
      <c r="F178" s="76"/>
      <c r="G178" s="153"/>
      <c r="H178" s="74">
        <v>75000</v>
      </c>
      <c r="I178" s="153"/>
      <c r="J178" s="42" t="s">
        <v>1098</v>
      </c>
      <c r="K178" s="163" t="s">
        <v>1063</v>
      </c>
      <c r="L178" s="76" t="s">
        <v>19192</v>
      </c>
      <c r="M178" s="145" t="s">
        <v>19228</v>
      </c>
      <c r="N178" s="153"/>
      <c r="O178" s="153"/>
      <c r="P178" s="42" t="s">
        <v>1071</v>
      </c>
      <c r="Q178" s="43" t="s">
        <v>1066</v>
      </c>
      <c r="R178" s="153"/>
      <c r="S178" s="153"/>
      <c r="T178" s="153"/>
      <c r="U178" s="153"/>
      <c r="V178" s="153"/>
      <c r="W178" s="658"/>
      <c r="X178" s="637">
        <f t="shared" si="4"/>
        <v>5250.0000000000009</v>
      </c>
      <c r="Y178" s="74">
        <f t="shared" si="5"/>
        <v>80250</v>
      </c>
    </row>
    <row r="179" spans="1:25" ht="15.5" x14ac:dyDescent="0.35">
      <c r="A179" s="42"/>
      <c r="B179" s="42"/>
      <c r="C179" s="42"/>
      <c r="D179" s="42"/>
      <c r="E179" s="76" t="s">
        <v>19229</v>
      </c>
      <c r="F179" s="76"/>
      <c r="G179" s="153"/>
      <c r="H179" s="74">
        <v>75000</v>
      </c>
      <c r="I179" s="153"/>
      <c r="J179" s="42" t="s">
        <v>1147</v>
      </c>
      <c r="K179" s="163" t="s">
        <v>1063</v>
      </c>
      <c r="L179" s="76" t="s">
        <v>19187</v>
      </c>
      <c r="M179" s="145">
        <v>283072</v>
      </c>
      <c r="N179" s="153"/>
      <c r="O179" s="153"/>
      <c r="P179" s="42" t="s">
        <v>1065</v>
      </c>
      <c r="Q179" s="43" t="s">
        <v>1066</v>
      </c>
      <c r="R179" s="153"/>
      <c r="S179" s="153"/>
      <c r="T179" s="153"/>
      <c r="U179" s="153"/>
      <c r="V179" s="153"/>
      <c r="W179" s="658"/>
      <c r="X179" s="637">
        <f t="shared" si="4"/>
        <v>5250.0000000000009</v>
      </c>
      <c r="Y179" s="74">
        <f t="shared" si="5"/>
        <v>80250</v>
      </c>
    </row>
    <row r="180" spans="1:25" ht="15.5" x14ac:dyDescent="0.35">
      <c r="A180" s="42"/>
      <c r="B180" s="42"/>
      <c r="C180" s="42"/>
      <c r="D180" s="42"/>
      <c r="E180" s="76" t="s">
        <v>19230</v>
      </c>
      <c r="F180" s="76"/>
      <c r="G180" s="153"/>
      <c r="H180" s="74">
        <v>75000</v>
      </c>
      <c r="I180" s="153"/>
      <c r="J180" s="42" t="s">
        <v>1098</v>
      </c>
      <c r="K180" s="163" t="s">
        <v>1063</v>
      </c>
      <c r="L180" s="76" t="s">
        <v>19192</v>
      </c>
      <c r="M180" s="145" t="s">
        <v>19231</v>
      </c>
      <c r="N180" s="153"/>
      <c r="O180" s="153"/>
      <c r="P180" s="42" t="s">
        <v>1071</v>
      </c>
      <c r="Q180" s="43" t="s">
        <v>1066</v>
      </c>
      <c r="R180" s="153"/>
      <c r="S180" s="153"/>
      <c r="T180" s="153"/>
      <c r="U180" s="153"/>
      <c r="V180" s="153"/>
      <c r="W180" s="658"/>
      <c r="X180" s="637">
        <f t="shared" si="4"/>
        <v>5250.0000000000009</v>
      </c>
      <c r="Y180" s="74">
        <f t="shared" si="5"/>
        <v>80250</v>
      </c>
    </row>
    <row r="181" spans="1:25" ht="15.5" x14ac:dyDescent="0.35">
      <c r="A181" s="42"/>
      <c r="B181" s="42"/>
      <c r="C181" s="42"/>
      <c r="D181" s="42"/>
      <c r="E181" s="76" t="s">
        <v>19232</v>
      </c>
      <c r="F181" s="76"/>
      <c r="G181" s="153"/>
      <c r="H181" s="74">
        <v>75000</v>
      </c>
      <c r="I181" s="153"/>
      <c r="J181" s="42" t="s">
        <v>1147</v>
      </c>
      <c r="K181" s="163" t="s">
        <v>1063</v>
      </c>
      <c r="L181" s="76" t="s">
        <v>19187</v>
      </c>
      <c r="M181" s="145">
        <v>302907</v>
      </c>
      <c r="N181" s="153"/>
      <c r="O181" s="153"/>
      <c r="P181" s="42" t="s">
        <v>1065</v>
      </c>
      <c r="Q181" s="43" t="s">
        <v>1066</v>
      </c>
      <c r="R181" s="153"/>
      <c r="S181" s="153"/>
      <c r="T181" s="153"/>
      <c r="U181" s="153"/>
      <c r="V181" s="153"/>
      <c r="W181" s="658"/>
      <c r="X181" s="637">
        <f t="shared" si="4"/>
        <v>5250.0000000000009</v>
      </c>
      <c r="Y181" s="74">
        <f t="shared" si="5"/>
        <v>80250</v>
      </c>
    </row>
    <row r="182" spans="1:25" ht="15.5" x14ac:dyDescent="0.35">
      <c r="A182" s="42"/>
      <c r="B182" s="42"/>
      <c r="C182" s="42"/>
      <c r="D182" s="42"/>
      <c r="E182" s="76" t="s">
        <v>19233</v>
      </c>
      <c r="F182" s="76"/>
      <c r="G182" s="153"/>
      <c r="H182" s="74">
        <v>75000</v>
      </c>
      <c r="I182" s="153"/>
      <c r="J182" s="42" t="s">
        <v>1098</v>
      </c>
      <c r="K182" s="163" t="s">
        <v>1063</v>
      </c>
      <c r="L182" s="76" t="s">
        <v>19192</v>
      </c>
      <c r="M182" s="145" t="s">
        <v>19234</v>
      </c>
      <c r="N182" s="153"/>
      <c r="O182" s="153"/>
      <c r="P182" s="42" t="s">
        <v>1071</v>
      </c>
      <c r="Q182" s="43" t="s">
        <v>1066</v>
      </c>
      <c r="R182" s="153"/>
      <c r="S182" s="153"/>
      <c r="T182" s="153"/>
      <c r="U182" s="153"/>
      <c r="V182" s="153"/>
      <c r="W182" s="243" t="s">
        <v>1094</v>
      </c>
      <c r="X182" s="637">
        <f t="shared" si="4"/>
        <v>5250.0000000000009</v>
      </c>
      <c r="Y182" s="74">
        <f t="shared" si="5"/>
        <v>80250</v>
      </c>
    </row>
    <row r="183" spans="1:25" ht="15.5" x14ac:dyDescent="0.35">
      <c r="A183" s="42"/>
      <c r="B183" s="42"/>
      <c r="C183" s="42"/>
      <c r="D183" s="42"/>
      <c r="E183" s="76" t="s">
        <v>19235</v>
      </c>
      <c r="F183" s="76"/>
      <c r="G183" s="153"/>
      <c r="H183" s="74">
        <v>75000</v>
      </c>
      <c r="I183" s="153"/>
      <c r="J183" s="42" t="s">
        <v>1147</v>
      </c>
      <c r="K183" s="163" t="s">
        <v>1063</v>
      </c>
      <c r="L183" s="76" t="s">
        <v>19187</v>
      </c>
      <c r="M183" s="145">
        <v>303243</v>
      </c>
      <c r="N183" s="153"/>
      <c r="O183" s="153"/>
      <c r="P183" s="42" t="s">
        <v>1065</v>
      </c>
      <c r="Q183" s="43" t="s">
        <v>1066</v>
      </c>
      <c r="R183" s="153"/>
      <c r="S183" s="153"/>
      <c r="T183" s="153"/>
      <c r="U183" s="153"/>
      <c r="V183" s="153"/>
      <c r="W183" s="658"/>
      <c r="X183" s="637">
        <f t="shared" si="4"/>
        <v>5250.0000000000009</v>
      </c>
      <c r="Y183" s="74">
        <f t="shared" si="5"/>
        <v>80250</v>
      </c>
    </row>
    <row r="184" spans="1:25" ht="15.5" x14ac:dyDescent="0.35">
      <c r="A184" s="42"/>
      <c r="B184" s="42"/>
      <c r="C184" s="42"/>
      <c r="D184" s="42"/>
      <c r="E184" s="76" t="s">
        <v>19236</v>
      </c>
      <c r="F184" s="76"/>
      <c r="G184" s="153"/>
      <c r="H184" s="74">
        <v>75000</v>
      </c>
      <c r="I184" s="153"/>
      <c r="J184" s="42" t="s">
        <v>1098</v>
      </c>
      <c r="K184" s="163" t="s">
        <v>1063</v>
      </c>
      <c r="L184" s="76" t="s">
        <v>19192</v>
      </c>
      <c r="M184" s="145" t="s">
        <v>19237</v>
      </c>
      <c r="N184" s="153"/>
      <c r="O184" s="153"/>
      <c r="P184" s="42" t="s">
        <v>1071</v>
      </c>
      <c r="Q184" s="43" t="s">
        <v>1066</v>
      </c>
      <c r="R184" s="153"/>
      <c r="S184" s="153"/>
      <c r="T184" s="153"/>
      <c r="U184" s="153"/>
      <c r="V184" s="153"/>
      <c r="W184" s="658"/>
      <c r="X184" s="637">
        <f t="shared" si="4"/>
        <v>5250.0000000000009</v>
      </c>
      <c r="Y184" s="74">
        <f t="shared" si="5"/>
        <v>80250</v>
      </c>
    </row>
    <row r="185" spans="1:25" ht="15.5" x14ac:dyDescent="0.35">
      <c r="A185" s="42"/>
      <c r="B185" s="42"/>
      <c r="C185" s="42"/>
      <c r="D185" s="42"/>
      <c r="E185" s="76" t="s">
        <v>19238</v>
      </c>
      <c r="F185" s="76"/>
      <c r="G185" s="153"/>
      <c r="H185" s="74">
        <v>75000</v>
      </c>
      <c r="I185" s="153"/>
      <c r="J185" s="42" t="s">
        <v>1147</v>
      </c>
      <c r="K185" s="163" t="s">
        <v>1063</v>
      </c>
      <c r="L185" s="76" t="s">
        <v>19187</v>
      </c>
      <c r="M185" s="145">
        <v>283071</v>
      </c>
      <c r="N185" s="153"/>
      <c r="O185" s="153"/>
      <c r="P185" s="42" t="s">
        <v>1065</v>
      </c>
      <c r="Q185" s="43" t="s">
        <v>1066</v>
      </c>
      <c r="R185" s="153"/>
      <c r="S185" s="153"/>
      <c r="T185" s="153"/>
      <c r="U185" s="153"/>
      <c r="V185" s="153"/>
      <c r="W185" s="658"/>
      <c r="X185" s="637">
        <f t="shared" si="4"/>
        <v>5250.0000000000009</v>
      </c>
      <c r="Y185" s="74">
        <f t="shared" si="5"/>
        <v>80250</v>
      </c>
    </row>
    <row r="186" spans="1:25" ht="15.5" x14ac:dyDescent="0.35">
      <c r="A186" s="42"/>
      <c r="B186" s="42"/>
      <c r="C186" s="42"/>
      <c r="D186" s="42"/>
      <c r="E186" s="76" t="s">
        <v>19239</v>
      </c>
      <c r="F186" s="76"/>
      <c r="G186" s="153"/>
      <c r="H186" s="74">
        <v>75000</v>
      </c>
      <c r="I186" s="153"/>
      <c r="J186" s="42" t="s">
        <v>1098</v>
      </c>
      <c r="K186" s="163" t="s">
        <v>1063</v>
      </c>
      <c r="L186" s="76" t="s">
        <v>19192</v>
      </c>
      <c r="M186" s="145" t="s">
        <v>19240</v>
      </c>
      <c r="N186" s="153"/>
      <c r="O186" s="153"/>
      <c r="P186" s="42" t="s">
        <v>1071</v>
      </c>
      <c r="Q186" s="43" t="s">
        <v>1066</v>
      </c>
      <c r="R186" s="153"/>
      <c r="S186" s="153"/>
      <c r="T186" s="153"/>
      <c r="U186" s="153"/>
      <c r="V186" s="153"/>
      <c r="W186" s="658"/>
      <c r="X186" s="637">
        <f t="shared" si="4"/>
        <v>5250.0000000000009</v>
      </c>
      <c r="Y186" s="74">
        <f t="shared" si="5"/>
        <v>80250</v>
      </c>
    </row>
    <row r="187" spans="1:25" ht="15.5" x14ac:dyDescent="0.35">
      <c r="A187" s="42"/>
      <c r="B187" s="42"/>
      <c r="C187" s="42"/>
      <c r="D187" s="42"/>
      <c r="E187" s="76" t="s">
        <v>19241</v>
      </c>
      <c r="F187" s="76"/>
      <c r="G187" s="153"/>
      <c r="H187" s="74">
        <v>75000</v>
      </c>
      <c r="I187" s="153"/>
      <c r="J187" s="42" t="s">
        <v>1147</v>
      </c>
      <c r="K187" s="163" t="s">
        <v>1063</v>
      </c>
      <c r="L187" s="76" t="s">
        <v>19187</v>
      </c>
      <c r="M187" s="145">
        <v>283070</v>
      </c>
      <c r="N187" s="153"/>
      <c r="O187" s="153"/>
      <c r="P187" s="42" t="s">
        <v>1065</v>
      </c>
      <c r="Q187" s="43" t="s">
        <v>1066</v>
      </c>
      <c r="R187" s="153"/>
      <c r="S187" s="153"/>
      <c r="T187" s="153"/>
      <c r="U187" s="153"/>
      <c r="V187" s="153"/>
      <c r="W187" s="658"/>
      <c r="X187" s="637">
        <f t="shared" si="4"/>
        <v>5250.0000000000009</v>
      </c>
      <c r="Y187" s="74">
        <f t="shared" si="5"/>
        <v>80250</v>
      </c>
    </row>
    <row r="188" spans="1:25" ht="15.5" x14ac:dyDescent="0.35">
      <c r="A188" s="42"/>
      <c r="B188" s="42"/>
      <c r="C188" s="42"/>
      <c r="D188" s="42"/>
      <c r="E188" s="76" t="s">
        <v>19242</v>
      </c>
      <c r="F188" s="76"/>
      <c r="G188" s="153"/>
      <c r="H188" s="74">
        <v>75000</v>
      </c>
      <c r="I188" s="153"/>
      <c r="J188" s="42" t="s">
        <v>1147</v>
      </c>
      <c r="K188" s="163" t="s">
        <v>1063</v>
      </c>
      <c r="L188" s="76" t="s">
        <v>19187</v>
      </c>
      <c r="M188" s="145">
        <v>302906</v>
      </c>
      <c r="N188" s="153"/>
      <c r="O188" s="153"/>
      <c r="P188" s="42" t="s">
        <v>1065</v>
      </c>
      <c r="Q188" s="43" t="s">
        <v>1066</v>
      </c>
      <c r="R188" s="153"/>
      <c r="S188" s="153"/>
      <c r="T188" s="153"/>
      <c r="U188" s="153"/>
      <c r="V188" s="153"/>
      <c r="W188" s="243" t="s">
        <v>1094</v>
      </c>
      <c r="X188" s="637">
        <f t="shared" si="4"/>
        <v>5250.0000000000009</v>
      </c>
      <c r="Y188" s="74">
        <f t="shared" si="5"/>
        <v>80250</v>
      </c>
    </row>
    <row r="189" spans="1:25" ht="15.5" x14ac:dyDescent="0.35">
      <c r="A189" s="42"/>
      <c r="B189" s="42"/>
      <c r="C189" s="42"/>
      <c r="D189" s="42"/>
      <c r="E189" s="76" t="s">
        <v>19243</v>
      </c>
      <c r="F189" s="76"/>
      <c r="G189" s="153"/>
      <c r="H189" s="74">
        <v>75000</v>
      </c>
      <c r="I189" s="153"/>
      <c r="J189" s="42" t="s">
        <v>1147</v>
      </c>
      <c r="K189" s="163" t="s">
        <v>1063</v>
      </c>
      <c r="L189" s="76" t="s">
        <v>19187</v>
      </c>
      <c r="M189" s="145">
        <v>302909</v>
      </c>
      <c r="N189" s="153"/>
      <c r="O189" s="153"/>
      <c r="P189" s="42" t="s">
        <v>1065</v>
      </c>
      <c r="Q189" s="43" t="s">
        <v>1066</v>
      </c>
      <c r="R189" s="153"/>
      <c r="S189" s="153"/>
      <c r="T189" s="153"/>
      <c r="U189" s="153"/>
      <c r="V189" s="153"/>
      <c r="W189" s="658"/>
      <c r="X189" s="637">
        <f t="shared" si="4"/>
        <v>5250.0000000000009</v>
      </c>
      <c r="Y189" s="74">
        <f t="shared" si="5"/>
        <v>80250</v>
      </c>
    </row>
    <row r="190" spans="1:25" ht="15.5" x14ac:dyDescent="0.35">
      <c r="A190" s="42"/>
      <c r="B190" s="42"/>
      <c r="C190" s="42"/>
      <c r="D190" s="42"/>
      <c r="E190" s="76" t="s">
        <v>19244</v>
      </c>
      <c r="F190" s="76"/>
      <c r="G190" s="153"/>
      <c r="H190" s="74">
        <v>75000</v>
      </c>
      <c r="I190" s="153"/>
      <c r="J190" s="42" t="s">
        <v>1147</v>
      </c>
      <c r="K190" s="163" t="s">
        <v>1063</v>
      </c>
      <c r="L190" s="76" t="s">
        <v>19187</v>
      </c>
      <c r="M190" s="145">
        <v>302911</v>
      </c>
      <c r="N190" s="153"/>
      <c r="O190" s="153"/>
      <c r="P190" s="42" t="s">
        <v>1065</v>
      </c>
      <c r="Q190" s="43" t="s">
        <v>1066</v>
      </c>
      <c r="R190" s="153"/>
      <c r="S190" s="153"/>
      <c r="T190" s="153"/>
      <c r="U190" s="153"/>
      <c r="V190" s="153"/>
      <c r="W190" s="658"/>
      <c r="X190" s="637">
        <f t="shared" si="4"/>
        <v>5250.0000000000009</v>
      </c>
      <c r="Y190" s="74">
        <f t="shared" si="5"/>
        <v>80250</v>
      </c>
    </row>
    <row r="191" spans="1:25" ht="15.5" x14ac:dyDescent="0.35">
      <c r="A191" s="42"/>
      <c r="B191" s="42"/>
      <c r="C191" s="42"/>
      <c r="D191" s="42"/>
      <c r="E191" s="76" t="s">
        <v>19245</v>
      </c>
      <c r="F191" s="76"/>
      <c r="G191" s="153"/>
      <c r="H191" s="74">
        <v>75000</v>
      </c>
      <c r="I191" s="153"/>
      <c r="J191" s="42" t="s">
        <v>1098</v>
      </c>
      <c r="K191" s="163" t="s">
        <v>1063</v>
      </c>
      <c r="L191" s="76" t="s">
        <v>19192</v>
      </c>
      <c r="M191" s="145" t="s">
        <v>19246</v>
      </c>
      <c r="N191" s="153"/>
      <c r="O191" s="153"/>
      <c r="P191" s="42" t="s">
        <v>1071</v>
      </c>
      <c r="Q191" s="43" t="s">
        <v>1066</v>
      </c>
      <c r="R191" s="153"/>
      <c r="S191" s="153"/>
      <c r="T191" s="153"/>
      <c r="U191" s="153"/>
      <c r="V191" s="153"/>
      <c r="W191" s="243" t="s">
        <v>1094</v>
      </c>
      <c r="X191" s="637">
        <f t="shared" si="4"/>
        <v>5250.0000000000009</v>
      </c>
      <c r="Y191" s="74">
        <f t="shared" si="5"/>
        <v>80250</v>
      </c>
    </row>
    <row r="192" spans="1:25" ht="15.5" x14ac:dyDescent="0.35">
      <c r="A192" s="42"/>
      <c r="B192" s="42"/>
      <c r="C192" s="42"/>
      <c r="D192" s="42"/>
      <c r="E192" s="76" t="s">
        <v>19247</v>
      </c>
      <c r="F192" s="76"/>
      <c r="G192" s="153"/>
      <c r="H192" s="74">
        <v>75000</v>
      </c>
      <c r="I192" s="153"/>
      <c r="J192" s="42" t="s">
        <v>1147</v>
      </c>
      <c r="K192" s="163" t="s">
        <v>1063</v>
      </c>
      <c r="L192" s="76" t="s">
        <v>19187</v>
      </c>
      <c r="M192" s="145">
        <v>302910</v>
      </c>
      <c r="N192" s="153"/>
      <c r="O192" s="153"/>
      <c r="P192" s="42" t="s">
        <v>1065</v>
      </c>
      <c r="Q192" s="43" t="s">
        <v>1066</v>
      </c>
      <c r="R192" s="153"/>
      <c r="S192" s="153"/>
      <c r="T192" s="153"/>
      <c r="U192" s="153"/>
      <c r="V192" s="153"/>
      <c r="W192" s="658"/>
      <c r="X192" s="637">
        <f t="shared" si="4"/>
        <v>5250.0000000000009</v>
      </c>
      <c r="Y192" s="74">
        <f t="shared" si="5"/>
        <v>80250</v>
      </c>
    </row>
    <row r="193" spans="1:25" ht="15.5" x14ac:dyDescent="0.35">
      <c r="A193" s="42"/>
      <c r="B193" s="42"/>
      <c r="C193" s="42"/>
      <c r="D193" s="42"/>
      <c r="E193" s="76" t="s">
        <v>19248</v>
      </c>
      <c r="F193" s="76"/>
      <c r="G193" s="153"/>
      <c r="H193" s="74">
        <v>75000</v>
      </c>
      <c r="I193" s="153"/>
      <c r="J193" s="42" t="s">
        <v>1147</v>
      </c>
      <c r="K193" s="163" t="s">
        <v>1063</v>
      </c>
      <c r="L193" s="76" t="s">
        <v>19187</v>
      </c>
      <c r="M193" s="145" t="s">
        <v>1063</v>
      </c>
      <c r="N193" s="153"/>
      <c r="O193" s="153"/>
      <c r="P193" s="42" t="s">
        <v>1065</v>
      </c>
      <c r="Q193" s="43" t="s">
        <v>1066</v>
      </c>
      <c r="R193" s="153"/>
      <c r="S193" s="153"/>
      <c r="T193" s="153"/>
      <c r="U193" s="153"/>
      <c r="V193" s="153"/>
      <c r="W193" s="658"/>
      <c r="X193" s="637">
        <f t="shared" si="4"/>
        <v>5250.0000000000009</v>
      </c>
      <c r="Y193" s="74">
        <f t="shared" si="5"/>
        <v>80250</v>
      </c>
    </row>
    <row r="194" spans="1:25" ht="15.5" x14ac:dyDescent="0.35">
      <c r="A194" s="42"/>
      <c r="B194" s="42"/>
      <c r="C194" s="42"/>
      <c r="D194" s="42"/>
      <c r="E194" s="76" t="s">
        <v>19249</v>
      </c>
      <c r="F194" s="76"/>
      <c r="G194" s="153"/>
      <c r="H194" s="74">
        <v>75000</v>
      </c>
      <c r="I194" s="153"/>
      <c r="J194" s="42" t="s">
        <v>1147</v>
      </c>
      <c r="K194" s="163" t="s">
        <v>1063</v>
      </c>
      <c r="L194" s="76" t="s">
        <v>19187</v>
      </c>
      <c r="M194" s="145">
        <v>303241</v>
      </c>
      <c r="N194" s="153"/>
      <c r="O194" s="153"/>
      <c r="P194" s="42" t="s">
        <v>1065</v>
      </c>
      <c r="Q194" s="43" t="s">
        <v>1066</v>
      </c>
      <c r="R194" s="153"/>
      <c r="S194" s="153"/>
      <c r="T194" s="153"/>
      <c r="U194" s="153"/>
      <c r="V194" s="153"/>
      <c r="W194" s="658"/>
      <c r="X194" s="637">
        <f t="shared" si="4"/>
        <v>5250.0000000000009</v>
      </c>
      <c r="Y194" s="74">
        <f t="shared" si="5"/>
        <v>80250</v>
      </c>
    </row>
    <row r="195" spans="1:25" ht="15.5" x14ac:dyDescent="0.35">
      <c r="A195" s="42"/>
      <c r="B195" s="42"/>
      <c r="C195" s="42"/>
      <c r="D195" s="42"/>
      <c r="E195" s="76" t="s">
        <v>19250</v>
      </c>
      <c r="F195" s="76"/>
      <c r="G195" s="153"/>
      <c r="H195" s="74">
        <v>75000</v>
      </c>
      <c r="I195" s="153"/>
      <c r="J195" s="42" t="s">
        <v>1147</v>
      </c>
      <c r="K195" s="163" t="s">
        <v>1063</v>
      </c>
      <c r="L195" s="76" t="s">
        <v>6528</v>
      </c>
      <c r="M195" s="145" t="s">
        <v>19251</v>
      </c>
      <c r="N195" s="153"/>
      <c r="O195" s="153"/>
      <c r="P195" s="42" t="s">
        <v>1063</v>
      </c>
      <c r="Q195" s="43" t="s">
        <v>1066</v>
      </c>
      <c r="R195" s="153"/>
      <c r="S195" s="153"/>
      <c r="T195" s="153"/>
      <c r="U195" s="153"/>
      <c r="V195" s="153"/>
      <c r="W195" s="243" t="s">
        <v>19252</v>
      </c>
      <c r="X195" s="637">
        <f t="shared" si="4"/>
        <v>5250.0000000000009</v>
      </c>
      <c r="Y195" s="74">
        <f t="shared" si="5"/>
        <v>80250</v>
      </c>
    </row>
    <row r="196" spans="1:25" ht="15.5" x14ac:dyDescent="0.35">
      <c r="A196" s="42"/>
      <c r="B196" s="42"/>
      <c r="C196" s="42"/>
      <c r="D196" s="42"/>
      <c r="E196" s="76" t="s">
        <v>19253</v>
      </c>
      <c r="F196" s="76"/>
      <c r="G196" s="153"/>
      <c r="H196" s="74">
        <v>75000</v>
      </c>
      <c r="I196" s="153"/>
      <c r="J196" s="42" t="s">
        <v>1147</v>
      </c>
      <c r="K196" s="163" t="s">
        <v>1063</v>
      </c>
      <c r="L196" s="76" t="s">
        <v>19187</v>
      </c>
      <c r="M196" s="145">
        <v>376200</v>
      </c>
      <c r="N196" s="153"/>
      <c r="O196" s="153"/>
      <c r="P196" s="42" t="s">
        <v>1065</v>
      </c>
      <c r="Q196" s="43" t="s">
        <v>1066</v>
      </c>
      <c r="R196" s="153"/>
      <c r="S196" s="153"/>
      <c r="T196" s="153"/>
      <c r="U196" s="153"/>
      <c r="V196" s="153"/>
      <c r="W196" s="658"/>
      <c r="X196" s="637">
        <f t="shared" si="4"/>
        <v>5250.0000000000009</v>
      </c>
      <c r="Y196" s="74">
        <f t="shared" si="5"/>
        <v>80250</v>
      </c>
    </row>
    <row r="197" spans="1:25" ht="15.5" x14ac:dyDescent="0.35">
      <c r="A197" s="42"/>
      <c r="B197" s="42"/>
      <c r="C197" s="42"/>
      <c r="D197" s="42"/>
      <c r="E197" s="76" t="s">
        <v>19254</v>
      </c>
      <c r="F197" s="76"/>
      <c r="G197" s="153"/>
      <c r="H197" s="74">
        <v>75000</v>
      </c>
      <c r="I197" s="153"/>
      <c r="J197" s="42" t="s">
        <v>1147</v>
      </c>
      <c r="K197" s="163" t="s">
        <v>1063</v>
      </c>
      <c r="L197" s="76" t="s">
        <v>7086</v>
      </c>
      <c r="M197" s="145" t="s">
        <v>19255</v>
      </c>
      <c r="N197" s="153"/>
      <c r="O197" s="153"/>
      <c r="P197" s="42" t="s">
        <v>1063</v>
      </c>
      <c r="Q197" s="43" t="s">
        <v>1066</v>
      </c>
      <c r="R197" s="153"/>
      <c r="S197" s="153"/>
      <c r="T197" s="153"/>
      <c r="U197" s="153"/>
      <c r="V197" s="153"/>
      <c r="W197" s="243" t="s">
        <v>6904</v>
      </c>
      <c r="X197" s="637">
        <f t="shared" si="4"/>
        <v>5250.0000000000009</v>
      </c>
      <c r="Y197" s="74">
        <f t="shared" si="5"/>
        <v>80250</v>
      </c>
    </row>
    <row r="198" spans="1:25" ht="15.5" x14ac:dyDescent="0.35">
      <c r="A198" s="42"/>
      <c r="B198" s="42"/>
      <c r="C198" s="42"/>
      <c r="D198" s="42"/>
      <c r="E198" s="76" t="s">
        <v>19256</v>
      </c>
      <c r="F198" s="76"/>
      <c r="G198" s="153"/>
      <c r="H198" s="74">
        <v>75000</v>
      </c>
      <c r="I198" s="153"/>
      <c r="J198" s="42" t="s">
        <v>1147</v>
      </c>
      <c r="K198" s="163" t="s">
        <v>1063</v>
      </c>
      <c r="L198" s="76" t="s">
        <v>19187</v>
      </c>
      <c r="M198" s="145">
        <v>303246</v>
      </c>
      <c r="N198" s="153"/>
      <c r="O198" s="153"/>
      <c r="P198" s="42" t="s">
        <v>1065</v>
      </c>
      <c r="Q198" s="43" t="s">
        <v>1066</v>
      </c>
      <c r="R198" s="153"/>
      <c r="S198" s="153"/>
      <c r="T198" s="153"/>
      <c r="U198" s="153"/>
      <c r="V198" s="153"/>
      <c r="W198" s="658"/>
      <c r="X198" s="637">
        <f t="shared" ref="X198:X249" si="6">H198*X$3</f>
        <v>5250.0000000000009</v>
      </c>
      <c r="Y198" s="74">
        <f t="shared" ref="Y198:Y249" si="7">H198+X198</f>
        <v>80250</v>
      </c>
    </row>
    <row r="199" spans="1:25" ht="15.5" x14ac:dyDescent="0.35">
      <c r="A199" s="42"/>
      <c r="B199" s="42"/>
      <c r="C199" s="42"/>
      <c r="D199" s="42"/>
      <c r="E199" s="76" t="s">
        <v>19257</v>
      </c>
      <c r="F199" s="76"/>
      <c r="G199" s="153"/>
      <c r="H199" s="74">
        <v>75000</v>
      </c>
      <c r="I199" s="153"/>
      <c r="J199" s="42" t="s">
        <v>4110</v>
      </c>
      <c r="K199" s="163" t="s">
        <v>1063</v>
      </c>
      <c r="L199" s="76" t="s">
        <v>19258</v>
      </c>
      <c r="M199" s="145" t="s">
        <v>1063</v>
      </c>
      <c r="N199" s="153"/>
      <c r="O199" s="153"/>
      <c r="P199" s="42" t="s">
        <v>1063</v>
      </c>
      <c r="Q199" s="43" t="s">
        <v>1066</v>
      </c>
      <c r="R199" s="153"/>
      <c r="S199" s="153"/>
      <c r="T199" s="153"/>
      <c r="U199" s="153"/>
      <c r="V199" s="153"/>
      <c r="W199" s="658"/>
      <c r="X199" s="637">
        <f t="shared" si="6"/>
        <v>5250.0000000000009</v>
      </c>
      <c r="Y199" s="74">
        <f t="shared" si="7"/>
        <v>80250</v>
      </c>
    </row>
    <row r="200" spans="1:25" ht="15.5" x14ac:dyDescent="0.35">
      <c r="A200" s="42"/>
      <c r="B200" s="42"/>
      <c r="C200" s="42"/>
      <c r="D200" s="42"/>
      <c r="E200" s="76" t="s">
        <v>19259</v>
      </c>
      <c r="F200" s="76"/>
      <c r="G200" s="153"/>
      <c r="H200" s="74">
        <v>75000</v>
      </c>
      <c r="I200" s="153"/>
      <c r="J200" s="42" t="s">
        <v>1147</v>
      </c>
      <c r="K200" s="163" t="s">
        <v>1063</v>
      </c>
      <c r="L200" s="76" t="s">
        <v>19187</v>
      </c>
      <c r="M200" s="145">
        <v>303266</v>
      </c>
      <c r="N200" s="153"/>
      <c r="O200" s="153"/>
      <c r="P200" s="42" t="s">
        <v>1065</v>
      </c>
      <c r="Q200" s="43" t="s">
        <v>1066</v>
      </c>
      <c r="R200" s="153"/>
      <c r="S200" s="153"/>
      <c r="T200" s="153"/>
      <c r="U200" s="153"/>
      <c r="V200" s="153"/>
      <c r="W200" s="243" t="s">
        <v>1745</v>
      </c>
      <c r="X200" s="637">
        <f t="shared" si="6"/>
        <v>5250.0000000000009</v>
      </c>
      <c r="Y200" s="74">
        <f t="shared" si="7"/>
        <v>80250</v>
      </c>
    </row>
    <row r="201" spans="1:25" ht="15.5" x14ac:dyDescent="0.35">
      <c r="A201" s="42"/>
      <c r="B201" s="42"/>
      <c r="C201" s="42"/>
      <c r="D201" s="42"/>
      <c r="E201" s="76" t="s">
        <v>19260</v>
      </c>
      <c r="F201" s="76"/>
      <c r="G201" s="153"/>
      <c r="H201" s="74">
        <v>75000</v>
      </c>
      <c r="I201" s="153"/>
      <c r="J201" s="42" t="s">
        <v>1147</v>
      </c>
      <c r="K201" s="163" t="s">
        <v>1063</v>
      </c>
      <c r="L201" s="76" t="s">
        <v>7086</v>
      </c>
      <c r="M201" s="145" t="s">
        <v>19261</v>
      </c>
      <c r="N201" s="153"/>
      <c r="O201" s="153"/>
      <c r="P201" s="42" t="s">
        <v>1063</v>
      </c>
      <c r="Q201" s="43" t="s">
        <v>1066</v>
      </c>
      <c r="R201" s="153"/>
      <c r="S201" s="153"/>
      <c r="T201" s="153"/>
      <c r="U201" s="153"/>
      <c r="V201" s="153"/>
      <c r="W201" s="243" t="s">
        <v>6904</v>
      </c>
      <c r="X201" s="637">
        <f t="shared" si="6"/>
        <v>5250.0000000000009</v>
      </c>
      <c r="Y201" s="74">
        <f t="shared" si="7"/>
        <v>80250</v>
      </c>
    </row>
    <row r="202" spans="1:25" ht="15.5" x14ac:dyDescent="0.35">
      <c r="A202" s="42"/>
      <c r="B202" s="42"/>
      <c r="C202" s="42"/>
      <c r="D202" s="42"/>
      <c r="E202" s="76" t="s">
        <v>19262</v>
      </c>
      <c r="F202" s="76"/>
      <c r="G202" s="153"/>
      <c r="H202" s="74">
        <v>75000</v>
      </c>
      <c r="I202" s="153"/>
      <c r="J202" s="42" t="s">
        <v>1147</v>
      </c>
      <c r="K202" s="163" t="s">
        <v>1063</v>
      </c>
      <c r="L202" s="76" t="s">
        <v>19187</v>
      </c>
      <c r="M202" s="145">
        <v>302908</v>
      </c>
      <c r="N202" s="153"/>
      <c r="O202" s="153"/>
      <c r="P202" s="42" t="s">
        <v>1065</v>
      </c>
      <c r="Q202" s="43" t="s">
        <v>1066</v>
      </c>
      <c r="R202" s="153"/>
      <c r="S202" s="153"/>
      <c r="T202" s="153"/>
      <c r="U202" s="153"/>
      <c r="V202" s="153"/>
      <c r="W202" s="658"/>
      <c r="X202" s="637">
        <f t="shared" si="6"/>
        <v>5250.0000000000009</v>
      </c>
      <c r="Y202" s="74">
        <f t="shared" si="7"/>
        <v>80250</v>
      </c>
    </row>
    <row r="203" spans="1:25" ht="15.5" x14ac:dyDescent="0.35">
      <c r="A203" s="42"/>
      <c r="B203" s="42"/>
      <c r="C203" s="42"/>
      <c r="D203" s="42"/>
      <c r="E203" s="76" t="s">
        <v>19263</v>
      </c>
      <c r="F203" s="76"/>
      <c r="G203" s="153"/>
      <c r="H203" s="74">
        <v>75000</v>
      </c>
      <c r="I203" s="153"/>
      <c r="J203" s="42" t="s">
        <v>4110</v>
      </c>
      <c r="K203" s="163" t="s">
        <v>1063</v>
      </c>
      <c r="L203" s="76" t="s">
        <v>19258</v>
      </c>
      <c r="M203" s="145" t="s">
        <v>1063</v>
      </c>
      <c r="N203" s="153"/>
      <c r="O203" s="153"/>
      <c r="P203" s="42" t="s">
        <v>1063</v>
      </c>
      <c r="Q203" s="43" t="s">
        <v>1066</v>
      </c>
      <c r="R203" s="153"/>
      <c r="S203" s="153"/>
      <c r="T203" s="153"/>
      <c r="U203" s="153"/>
      <c r="V203" s="153"/>
      <c r="W203" s="658"/>
      <c r="X203" s="637">
        <f t="shared" si="6"/>
        <v>5250.0000000000009</v>
      </c>
      <c r="Y203" s="74">
        <f t="shared" si="7"/>
        <v>80250</v>
      </c>
    </row>
    <row r="204" spans="1:25" ht="15.5" x14ac:dyDescent="0.35">
      <c r="A204" s="42"/>
      <c r="B204" s="42"/>
      <c r="C204" s="42"/>
      <c r="D204" s="42"/>
      <c r="E204" s="76" t="s">
        <v>19264</v>
      </c>
      <c r="F204" s="76"/>
      <c r="G204" s="153"/>
      <c r="H204" s="74">
        <v>75000</v>
      </c>
      <c r="I204" s="153"/>
      <c r="J204" s="42" t="s">
        <v>1147</v>
      </c>
      <c r="K204" s="163" t="s">
        <v>1063</v>
      </c>
      <c r="L204" s="76" t="s">
        <v>19187</v>
      </c>
      <c r="M204" s="145">
        <v>303269</v>
      </c>
      <c r="N204" s="153"/>
      <c r="O204" s="153"/>
      <c r="P204" s="42" t="s">
        <v>1065</v>
      </c>
      <c r="Q204" s="43" t="s">
        <v>1066</v>
      </c>
      <c r="R204" s="153"/>
      <c r="S204" s="153"/>
      <c r="T204" s="153"/>
      <c r="U204" s="153"/>
      <c r="V204" s="153"/>
      <c r="W204" s="243" t="s">
        <v>1745</v>
      </c>
      <c r="X204" s="637">
        <f t="shared" si="6"/>
        <v>5250.0000000000009</v>
      </c>
      <c r="Y204" s="74">
        <f t="shared" si="7"/>
        <v>80250</v>
      </c>
    </row>
    <row r="205" spans="1:25" ht="15.5" x14ac:dyDescent="0.35">
      <c r="A205" s="143"/>
      <c r="B205" s="143"/>
      <c r="C205" s="143"/>
      <c r="D205" s="143"/>
      <c r="E205" s="76" t="s">
        <v>19265</v>
      </c>
      <c r="F205" s="76"/>
      <c r="G205" s="153"/>
      <c r="H205" s="74">
        <v>75000</v>
      </c>
      <c r="I205" s="153"/>
      <c r="J205" s="42" t="s">
        <v>1147</v>
      </c>
      <c r="K205" s="163" t="s">
        <v>1063</v>
      </c>
      <c r="L205" s="76" t="s">
        <v>7086</v>
      </c>
      <c r="M205" s="167" t="s">
        <v>19266</v>
      </c>
      <c r="N205" s="546"/>
      <c r="O205" s="546"/>
      <c r="P205" s="42" t="s">
        <v>1063</v>
      </c>
      <c r="Q205" s="43" t="s">
        <v>1066</v>
      </c>
      <c r="R205" s="546"/>
      <c r="S205" s="546"/>
      <c r="T205" s="546"/>
      <c r="U205" s="546"/>
      <c r="V205" s="546"/>
      <c r="W205" s="243" t="s">
        <v>6904</v>
      </c>
      <c r="X205" s="637">
        <f t="shared" si="6"/>
        <v>5250.0000000000009</v>
      </c>
      <c r="Y205" s="74">
        <f t="shared" si="7"/>
        <v>80250</v>
      </c>
    </row>
    <row r="206" spans="1:25" ht="15.5" x14ac:dyDescent="0.35">
      <c r="A206" s="143"/>
      <c r="B206" s="143"/>
      <c r="C206" s="143"/>
      <c r="D206" s="143"/>
      <c r="E206" s="76" t="s">
        <v>19267</v>
      </c>
      <c r="F206" s="76"/>
      <c r="G206" s="153"/>
      <c r="H206" s="74">
        <v>75000</v>
      </c>
      <c r="I206" s="153"/>
      <c r="J206" s="42" t="s">
        <v>1147</v>
      </c>
      <c r="K206" s="163" t="s">
        <v>1063</v>
      </c>
      <c r="L206" s="76" t="s">
        <v>19187</v>
      </c>
      <c r="M206" s="167">
        <v>302912</v>
      </c>
      <c r="N206" s="546"/>
      <c r="O206" s="546"/>
      <c r="P206" s="42" t="s">
        <v>1065</v>
      </c>
      <c r="Q206" s="43" t="s">
        <v>1066</v>
      </c>
      <c r="R206" s="546"/>
      <c r="S206" s="546"/>
      <c r="T206" s="546"/>
      <c r="U206" s="546"/>
      <c r="V206" s="546"/>
      <c r="W206" s="370"/>
      <c r="X206" s="637">
        <f t="shared" si="6"/>
        <v>5250.0000000000009</v>
      </c>
      <c r="Y206" s="74">
        <f t="shared" si="7"/>
        <v>80250</v>
      </c>
    </row>
    <row r="207" spans="1:25" ht="15.5" x14ac:dyDescent="0.35">
      <c r="A207" s="143"/>
      <c r="B207" s="143"/>
      <c r="C207" s="143"/>
      <c r="D207" s="143"/>
      <c r="E207" s="76" t="s">
        <v>19268</v>
      </c>
      <c r="F207" s="76"/>
      <c r="G207" s="153"/>
      <c r="H207" s="74">
        <v>75000</v>
      </c>
      <c r="I207" s="153"/>
      <c r="J207" s="42" t="s">
        <v>4110</v>
      </c>
      <c r="K207" s="163" t="s">
        <v>1063</v>
      </c>
      <c r="L207" s="76" t="s">
        <v>19258</v>
      </c>
      <c r="M207" s="145" t="s">
        <v>1063</v>
      </c>
      <c r="N207" s="546"/>
      <c r="O207" s="546"/>
      <c r="P207" s="42" t="s">
        <v>1063</v>
      </c>
      <c r="Q207" s="43" t="s">
        <v>1066</v>
      </c>
      <c r="R207" s="546"/>
      <c r="S207" s="546"/>
      <c r="T207" s="546"/>
      <c r="U207" s="546"/>
      <c r="V207" s="546"/>
      <c r="W207" s="370"/>
      <c r="X207" s="637">
        <f t="shared" si="6"/>
        <v>5250.0000000000009</v>
      </c>
      <c r="Y207" s="74">
        <f t="shared" si="7"/>
        <v>80250</v>
      </c>
    </row>
    <row r="208" spans="1:25" ht="15.5" x14ac:dyDescent="0.35">
      <c r="A208" s="143"/>
      <c r="B208" s="143"/>
      <c r="C208" s="143"/>
      <c r="D208" s="143"/>
      <c r="E208" s="69" t="s">
        <v>19269</v>
      </c>
      <c r="F208" s="69"/>
      <c r="G208" s="546"/>
      <c r="H208" s="74">
        <v>75000</v>
      </c>
      <c r="I208" s="546"/>
      <c r="J208" s="143" t="s">
        <v>1147</v>
      </c>
      <c r="K208" s="163" t="s">
        <v>1063</v>
      </c>
      <c r="L208" s="76" t="s">
        <v>7086</v>
      </c>
      <c r="M208" s="167" t="s">
        <v>19270</v>
      </c>
      <c r="N208" s="546"/>
      <c r="O208" s="546"/>
      <c r="P208" s="143" t="s">
        <v>1063</v>
      </c>
      <c r="Q208" s="43" t="s">
        <v>1066</v>
      </c>
      <c r="R208" s="546"/>
      <c r="S208" s="546"/>
      <c r="T208" s="546"/>
      <c r="U208" s="546"/>
      <c r="V208" s="546"/>
      <c r="W208" s="243" t="s">
        <v>2333</v>
      </c>
      <c r="X208" s="637">
        <f t="shared" si="6"/>
        <v>5250.0000000000009</v>
      </c>
      <c r="Y208" s="74">
        <f t="shared" si="7"/>
        <v>80250</v>
      </c>
    </row>
    <row r="209" spans="1:25" ht="15.5" x14ac:dyDescent="0.35">
      <c r="A209" s="143"/>
      <c r="B209" s="143"/>
      <c r="C209" s="143"/>
      <c r="D209" s="143"/>
      <c r="E209" s="69" t="s">
        <v>19271</v>
      </c>
      <c r="F209" s="69"/>
      <c r="G209" s="546"/>
      <c r="H209" s="74">
        <v>75000</v>
      </c>
      <c r="I209" s="546"/>
      <c r="J209" s="143" t="s">
        <v>1147</v>
      </c>
      <c r="K209" s="549" t="s">
        <v>1063</v>
      </c>
      <c r="L209" s="69" t="s">
        <v>19187</v>
      </c>
      <c r="M209" s="167">
        <v>303258</v>
      </c>
      <c r="N209" s="546"/>
      <c r="O209" s="546"/>
      <c r="P209" s="143" t="s">
        <v>1065</v>
      </c>
      <c r="Q209" s="43" t="s">
        <v>1066</v>
      </c>
      <c r="R209" s="546"/>
      <c r="S209" s="546"/>
      <c r="T209" s="546"/>
      <c r="U209" s="546"/>
      <c r="V209" s="546"/>
      <c r="W209" s="370"/>
      <c r="X209" s="637">
        <f t="shared" si="6"/>
        <v>5250.0000000000009</v>
      </c>
      <c r="Y209" s="74">
        <f t="shared" si="7"/>
        <v>80250</v>
      </c>
    </row>
    <row r="210" spans="1:25" ht="15.5" x14ac:dyDescent="0.35">
      <c r="A210" s="143"/>
      <c r="B210" s="143"/>
      <c r="C210" s="143"/>
      <c r="D210" s="143"/>
      <c r="E210" s="69" t="s">
        <v>19272</v>
      </c>
      <c r="F210" s="69"/>
      <c r="G210" s="546"/>
      <c r="H210" s="74">
        <v>75000</v>
      </c>
      <c r="I210" s="546"/>
      <c r="J210" s="143" t="s">
        <v>1147</v>
      </c>
      <c r="K210" s="549" t="s">
        <v>1063</v>
      </c>
      <c r="L210" s="76" t="s">
        <v>7055</v>
      </c>
      <c r="M210" s="167" t="s">
        <v>19273</v>
      </c>
      <c r="N210" s="546"/>
      <c r="O210" s="546"/>
      <c r="P210" s="143" t="s">
        <v>1063</v>
      </c>
      <c r="Q210" s="43" t="s">
        <v>1066</v>
      </c>
      <c r="R210" s="546"/>
      <c r="S210" s="546"/>
      <c r="T210" s="546"/>
      <c r="U210" s="546"/>
      <c r="V210" s="546"/>
      <c r="W210" s="243" t="s">
        <v>19274</v>
      </c>
      <c r="X210" s="637">
        <f t="shared" si="6"/>
        <v>5250.0000000000009</v>
      </c>
      <c r="Y210" s="74">
        <f t="shared" si="7"/>
        <v>80250</v>
      </c>
    </row>
    <row r="211" spans="1:25" ht="15.5" x14ac:dyDescent="0.35">
      <c r="A211" s="143"/>
      <c r="B211" s="143"/>
      <c r="C211" s="143"/>
      <c r="D211" s="143"/>
      <c r="E211" s="69" t="s">
        <v>19275</v>
      </c>
      <c r="F211" s="69"/>
      <c r="G211" s="546"/>
      <c r="H211" s="74">
        <v>75000</v>
      </c>
      <c r="I211" s="546"/>
      <c r="J211" s="143" t="s">
        <v>1147</v>
      </c>
      <c r="K211" s="549" t="s">
        <v>1063</v>
      </c>
      <c r="L211" s="76" t="s">
        <v>7055</v>
      </c>
      <c r="M211" s="167" t="s">
        <v>19276</v>
      </c>
      <c r="N211" s="546"/>
      <c r="O211" s="546"/>
      <c r="P211" s="143" t="s">
        <v>1063</v>
      </c>
      <c r="Q211" s="43" t="s">
        <v>1066</v>
      </c>
      <c r="R211" s="546"/>
      <c r="S211" s="546"/>
      <c r="T211" s="546"/>
      <c r="U211" s="546"/>
      <c r="V211" s="546"/>
      <c r="W211" s="370"/>
      <c r="X211" s="637">
        <f t="shared" si="6"/>
        <v>5250.0000000000009</v>
      </c>
      <c r="Y211" s="74">
        <f t="shared" si="7"/>
        <v>80250</v>
      </c>
    </row>
    <row r="212" spans="1:25" ht="15.5" x14ac:dyDescent="0.35">
      <c r="A212" s="98"/>
      <c r="B212" s="98"/>
      <c r="C212" s="98"/>
      <c r="D212" s="98"/>
      <c r="E212" s="66" t="s">
        <v>2697</v>
      </c>
      <c r="F212" s="66"/>
      <c r="G212" s="157"/>
      <c r="H212" s="158"/>
      <c r="I212" s="157"/>
      <c r="J212" s="157"/>
      <c r="K212" s="188"/>
      <c r="L212" s="64"/>
      <c r="M212" s="159"/>
      <c r="N212" s="157"/>
      <c r="O212" s="157"/>
      <c r="P212" s="157"/>
      <c r="Q212" s="545"/>
      <c r="R212" s="157"/>
      <c r="S212" s="157"/>
      <c r="T212" s="157"/>
      <c r="U212" s="157"/>
      <c r="V212" s="157"/>
      <c r="W212" s="370"/>
      <c r="X212" s="637">
        <f t="shared" si="6"/>
        <v>0</v>
      </c>
      <c r="Y212" s="158">
        <f t="shared" si="7"/>
        <v>0</v>
      </c>
    </row>
    <row r="213" spans="1:25" ht="15.5" x14ac:dyDescent="0.35">
      <c r="A213" s="143"/>
      <c r="B213" s="143"/>
      <c r="C213" s="143"/>
      <c r="D213" s="143"/>
      <c r="E213" s="540" t="s">
        <v>19277</v>
      </c>
      <c r="F213" s="540"/>
      <c r="G213" s="546"/>
      <c r="H213" s="547">
        <v>75000</v>
      </c>
      <c r="I213" s="546"/>
      <c r="J213" s="143" t="s">
        <v>1147</v>
      </c>
      <c r="K213" s="550" t="s">
        <v>1063</v>
      </c>
      <c r="L213" s="69" t="s">
        <v>1695</v>
      </c>
      <c r="M213" s="167" t="s">
        <v>19278</v>
      </c>
      <c r="N213" s="546"/>
      <c r="O213" s="546"/>
      <c r="P213" s="143" t="s">
        <v>1065</v>
      </c>
      <c r="Q213" s="168" t="s">
        <v>1066</v>
      </c>
      <c r="R213" s="546"/>
      <c r="S213" s="546"/>
      <c r="T213" s="546"/>
      <c r="U213" s="546"/>
      <c r="V213" s="546"/>
      <c r="W213" s="243"/>
      <c r="X213" s="637">
        <f t="shared" si="6"/>
        <v>5250.0000000000009</v>
      </c>
      <c r="Y213" s="547">
        <f t="shared" si="7"/>
        <v>80250</v>
      </c>
    </row>
    <row r="214" spans="1:25" ht="15.5" x14ac:dyDescent="0.35">
      <c r="A214" s="143"/>
      <c r="B214" s="143"/>
      <c r="C214" s="143"/>
      <c r="D214" s="143"/>
      <c r="E214" s="540" t="s">
        <v>19279</v>
      </c>
      <c r="F214" s="540"/>
      <c r="G214" s="546"/>
      <c r="H214" s="547">
        <v>75000</v>
      </c>
      <c r="I214" s="546"/>
      <c r="J214" s="143" t="s">
        <v>1147</v>
      </c>
      <c r="K214" s="550" t="s">
        <v>1063</v>
      </c>
      <c r="L214" s="69" t="s">
        <v>1695</v>
      </c>
      <c r="M214" s="167" t="s">
        <v>19280</v>
      </c>
      <c r="N214" s="546"/>
      <c r="O214" s="546"/>
      <c r="P214" s="143" t="s">
        <v>1065</v>
      </c>
      <c r="Q214" s="168" t="s">
        <v>1066</v>
      </c>
      <c r="R214" s="546"/>
      <c r="S214" s="546"/>
      <c r="T214" s="546"/>
      <c r="U214" s="546"/>
      <c r="V214" s="546"/>
      <c r="W214" s="243"/>
      <c r="X214" s="637">
        <f t="shared" si="6"/>
        <v>5250.0000000000009</v>
      </c>
      <c r="Y214" s="547">
        <f t="shared" si="7"/>
        <v>80250</v>
      </c>
    </row>
    <row r="215" spans="1:25" ht="15.5" x14ac:dyDescent="0.35">
      <c r="A215" s="143"/>
      <c r="B215" s="143"/>
      <c r="C215" s="143"/>
      <c r="D215" s="143"/>
      <c r="E215" s="540" t="s">
        <v>19281</v>
      </c>
      <c r="F215" s="540"/>
      <c r="G215" s="546"/>
      <c r="H215" s="547">
        <v>75000</v>
      </c>
      <c r="I215" s="546"/>
      <c r="J215" s="143" t="s">
        <v>1147</v>
      </c>
      <c r="K215" s="550" t="s">
        <v>1063</v>
      </c>
      <c r="L215" s="69" t="s">
        <v>1695</v>
      </c>
      <c r="M215" s="167" t="s">
        <v>19282</v>
      </c>
      <c r="N215" s="546"/>
      <c r="O215" s="546"/>
      <c r="P215" s="143" t="s">
        <v>1065</v>
      </c>
      <c r="Q215" s="168" t="s">
        <v>1066</v>
      </c>
      <c r="R215" s="546"/>
      <c r="S215" s="546"/>
      <c r="T215" s="546"/>
      <c r="U215" s="546"/>
      <c r="V215" s="546"/>
      <c r="W215" s="243"/>
      <c r="X215" s="637">
        <f t="shared" si="6"/>
        <v>5250.0000000000009</v>
      </c>
      <c r="Y215" s="547">
        <f t="shared" si="7"/>
        <v>80250</v>
      </c>
    </row>
    <row r="216" spans="1:25" ht="15.5" x14ac:dyDescent="0.35">
      <c r="A216" s="143"/>
      <c r="B216" s="143"/>
      <c r="C216" s="143"/>
      <c r="D216" s="143"/>
      <c r="E216" s="540" t="s">
        <v>19283</v>
      </c>
      <c r="F216" s="540"/>
      <c r="G216" s="546"/>
      <c r="H216" s="547">
        <v>75000</v>
      </c>
      <c r="I216" s="546"/>
      <c r="J216" s="143" t="s">
        <v>1147</v>
      </c>
      <c r="K216" s="550" t="s">
        <v>1063</v>
      </c>
      <c r="L216" s="69" t="s">
        <v>1695</v>
      </c>
      <c r="M216" s="167" t="s">
        <v>19284</v>
      </c>
      <c r="N216" s="546"/>
      <c r="O216" s="546"/>
      <c r="P216" s="143" t="s">
        <v>1065</v>
      </c>
      <c r="Q216" s="168" t="s">
        <v>1066</v>
      </c>
      <c r="R216" s="546"/>
      <c r="S216" s="546"/>
      <c r="T216" s="546"/>
      <c r="U216" s="546"/>
      <c r="V216" s="546"/>
      <c r="W216" s="243"/>
      <c r="X216" s="637">
        <f t="shared" si="6"/>
        <v>5250.0000000000009</v>
      </c>
      <c r="Y216" s="547">
        <f t="shared" si="7"/>
        <v>80250</v>
      </c>
    </row>
    <row r="217" spans="1:25" ht="15.5" x14ac:dyDescent="0.35">
      <c r="A217" s="143"/>
      <c r="B217" s="143"/>
      <c r="C217" s="143"/>
      <c r="D217" s="143"/>
      <c r="E217" s="540" t="s">
        <v>19285</v>
      </c>
      <c r="F217" s="540"/>
      <c r="G217" s="546"/>
      <c r="H217" s="547">
        <v>75000</v>
      </c>
      <c r="I217" s="546"/>
      <c r="J217" s="143" t="s">
        <v>1147</v>
      </c>
      <c r="K217" s="550" t="s">
        <v>1063</v>
      </c>
      <c r="L217" s="69" t="s">
        <v>1695</v>
      </c>
      <c r="M217" s="167" t="s">
        <v>19286</v>
      </c>
      <c r="N217" s="546"/>
      <c r="O217" s="546"/>
      <c r="P217" s="143" t="s">
        <v>1065</v>
      </c>
      <c r="Q217" s="168" t="s">
        <v>1066</v>
      </c>
      <c r="R217" s="546"/>
      <c r="S217" s="546"/>
      <c r="T217" s="546"/>
      <c r="U217" s="546"/>
      <c r="V217" s="546"/>
      <c r="W217" s="243"/>
      <c r="X217" s="637">
        <f t="shared" si="6"/>
        <v>5250.0000000000009</v>
      </c>
      <c r="Y217" s="547">
        <f t="shared" si="7"/>
        <v>80250</v>
      </c>
    </row>
    <row r="218" spans="1:25" ht="15.5" x14ac:dyDescent="0.35">
      <c r="A218" s="143"/>
      <c r="B218" s="143"/>
      <c r="C218" s="143"/>
      <c r="D218" s="143"/>
      <c r="E218" s="540" t="s">
        <v>19287</v>
      </c>
      <c r="F218" s="540"/>
      <c r="G218" s="546"/>
      <c r="H218" s="547">
        <v>75000</v>
      </c>
      <c r="I218" s="546"/>
      <c r="J218" s="143" t="s">
        <v>1147</v>
      </c>
      <c r="K218" s="550" t="s">
        <v>1063</v>
      </c>
      <c r="L218" s="69" t="s">
        <v>1695</v>
      </c>
      <c r="M218" s="167" t="s">
        <v>19288</v>
      </c>
      <c r="N218" s="546"/>
      <c r="O218" s="546"/>
      <c r="P218" s="143" t="s">
        <v>1065</v>
      </c>
      <c r="Q218" s="168" t="s">
        <v>1066</v>
      </c>
      <c r="R218" s="546"/>
      <c r="S218" s="546"/>
      <c r="T218" s="546"/>
      <c r="U218" s="546"/>
      <c r="V218" s="546"/>
      <c r="W218" s="243"/>
      <c r="X218" s="637">
        <f t="shared" si="6"/>
        <v>5250.0000000000009</v>
      </c>
      <c r="Y218" s="547">
        <f t="shared" si="7"/>
        <v>80250</v>
      </c>
    </row>
    <row r="219" spans="1:25" ht="15.5" x14ac:dyDescent="0.35">
      <c r="A219" s="143"/>
      <c r="B219" s="143"/>
      <c r="C219" s="143"/>
      <c r="D219" s="143"/>
      <c r="E219" s="540" t="s">
        <v>19289</v>
      </c>
      <c r="F219" s="540"/>
      <c r="G219" s="546"/>
      <c r="H219" s="547">
        <v>75000</v>
      </c>
      <c r="I219" s="546"/>
      <c r="J219" s="143" t="s">
        <v>1123</v>
      </c>
      <c r="K219" s="550" t="s">
        <v>1063</v>
      </c>
      <c r="L219" s="69" t="s">
        <v>12636</v>
      </c>
      <c r="M219" s="167" t="s">
        <v>19290</v>
      </c>
      <c r="N219" s="546"/>
      <c r="O219" s="546"/>
      <c r="P219" s="143" t="s">
        <v>1065</v>
      </c>
      <c r="Q219" s="168" t="s">
        <v>1066</v>
      </c>
      <c r="R219" s="546"/>
      <c r="S219" s="546"/>
      <c r="T219" s="546"/>
      <c r="U219" s="546"/>
      <c r="V219" s="546"/>
      <c r="W219" s="243"/>
      <c r="X219" s="637">
        <f t="shared" si="6"/>
        <v>5250.0000000000009</v>
      </c>
      <c r="Y219" s="547">
        <f t="shared" si="7"/>
        <v>80250</v>
      </c>
    </row>
    <row r="220" spans="1:25" ht="15.5" x14ac:dyDescent="0.35">
      <c r="A220" s="143"/>
      <c r="B220" s="143"/>
      <c r="C220" s="143"/>
      <c r="D220" s="143"/>
      <c r="E220" s="117" t="s">
        <v>19291</v>
      </c>
      <c r="F220" s="117"/>
      <c r="G220" s="546"/>
      <c r="H220" s="547">
        <v>75000</v>
      </c>
      <c r="I220" s="546"/>
      <c r="J220" s="143" t="s">
        <v>1562</v>
      </c>
      <c r="K220" s="550" t="s">
        <v>1063</v>
      </c>
      <c r="L220" s="69" t="s">
        <v>8526</v>
      </c>
      <c r="M220" s="167" t="s">
        <v>1063</v>
      </c>
      <c r="N220" s="546"/>
      <c r="O220" s="546"/>
      <c r="P220" s="167" t="s">
        <v>1063</v>
      </c>
      <c r="Q220" s="168" t="s">
        <v>1066</v>
      </c>
      <c r="R220" s="546"/>
      <c r="S220" s="546"/>
      <c r="T220" s="546"/>
      <c r="U220" s="546"/>
      <c r="V220" s="546"/>
      <c r="W220" s="243"/>
      <c r="X220" s="637">
        <f t="shared" si="6"/>
        <v>5250.0000000000009</v>
      </c>
      <c r="Y220" s="547">
        <f t="shared" si="7"/>
        <v>80250</v>
      </c>
    </row>
    <row r="221" spans="1:25" ht="15.5" x14ac:dyDescent="0.35">
      <c r="A221" s="143"/>
      <c r="B221" s="143"/>
      <c r="C221" s="143"/>
      <c r="D221" s="143"/>
      <c r="E221" s="540" t="s">
        <v>19292</v>
      </c>
      <c r="F221" s="540"/>
      <c r="G221" s="546"/>
      <c r="H221" s="547">
        <v>75000</v>
      </c>
      <c r="I221" s="546"/>
      <c r="J221" s="143" t="s">
        <v>1562</v>
      </c>
      <c r="K221" s="550" t="s">
        <v>1063</v>
      </c>
      <c r="L221" s="69" t="s">
        <v>8526</v>
      </c>
      <c r="M221" s="167" t="s">
        <v>1063</v>
      </c>
      <c r="N221" s="546"/>
      <c r="O221" s="546"/>
      <c r="P221" s="167" t="s">
        <v>1063</v>
      </c>
      <c r="Q221" s="168" t="s">
        <v>1066</v>
      </c>
      <c r="R221" s="546"/>
      <c r="S221" s="546"/>
      <c r="T221" s="546"/>
      <c r="U221" s="546"/>
      <c r="V221" s="546"/>
      <c r="W221" s="243"/>
      <c r="X221" s="637">
        <f t="shared" si="6"/>
        <v>5250.0000000000009</v>
      </c>
      <c r="Y221" s="547">
        <f t="shared" si="7"/>
        <v>80250</v>
      </c>
    </row>
    <row r="222" spans="1:25" ht="15.5" x14ac:dyDescent="0.35">
      <c r="A222" s="143"/>
      <c r="B222" s="143"/>
      <c r="C222" s="143"/>
      <c r="D222" s="143"/>
      <c r="E222" s="117" t="s">
        <v>19293</v>
      </c>
      <c r="F222" s="117"/>
      <c r="G222" s="546"/>
      <c r="H222" s="547">
        <v>75000</v>
      </c>
      <c r="I222" s="546"/>
      <c r="J222" s="143" t="s">
        <v>1562</v>
      </c>
      <c r="K222" s="550" t="s">
        <v>1063</v>
      </c>
      <c r="L222" s="69" t="s">
        <v>8526</v>
      </c>
      <c r="M222" s="167" t="s">
        <v>1063</v>
      </c>
      <c r="N222" s="546"/>
      <c r="O222" s="546"/>
      <c r="P222" s="167" t="s">
        <v>1063</v>
      </c>
      <c r="Q222" s="168" t="s">
        <v>1066</v>
      </c>
      <c r="R222" s="546"/>
      <c r="S222" s="546"/>
      <c r="T222" s="546"/>
      <c r="U222" s="546"/>
      <c r="V222" s="546"/>
      <c r="W222" s="243"/>
      <c r="X222" s="637">
        <f t="shared" si="6"/>
        <v>5250.0000000000009</v>
      </c>
      <c r="Y222" s="547">
        <f t="shared" si="7"/>
        <v>80250</v>
      </c>
    </row>
    <row r="223" spans="1:25" ht="15.5" x14ac:dyDescent="0.35">
      <c r="A223" s="143"/>
      <c r="B223" s="143"/>
      <c r="C223" s="143"/>
      <c r="D223" s="143"/>
      <c r="E223" s="117" t="s">
        <v>19294</v>
      </c>
      <c r="F223" s="117"/>
      <c r="G223" s="546"/>
      <c r="H223" s="547">
        <v>75000</v>
      </c>
      <c r="I223" s="546"/>
      <c r="J223" s="143" t="s">
        <v>1562</v>
      </c>
      <c r="K223" s="550" t="s">
        <v>1063</v>
      </c>
      <c r="L223" s="69" t="s">
        <v>8526</v>
      </c>
      <c r="M223" s="167" t="s">
        <v>1063</v>
      </c>
      <c r="N223" s="546"/>
      <c r="O223" s="546"/>
      <c r="P223" s="143" t="s">
        <v>1063</v>
      </c>
      <c r="Q223" s="168" t="s">
        <v>1066</v>
      </c>
      <c r="R223" s="546"/>
      <c r="S223" s="546"/>
      <c r="T223" s="546"/>
      <c r="U223" s="546"/>
      <c r="V223" s="546"/>
      <c r="W223" s="243"/>
      <c r="X223" s="637">
        <f t="shared" si="6"/>
        <v>5250.0000000000009</v>
      </c>
      <c r="Y223" s="547">
        <f t="shared" si="7"/>
        <v>80250</v>
      </c>
    </row>
    <row r="224" spans="1:25" ht="15.5" x14ac:dyDescent="0.35">
      <c r="A224" s="143"/>
      <c r="B224" s="143"/>
      <c r="C224" s="143"/>
      <c r="D224" s="143"/>
      <c r="E224" s="117" t="s">
        <v>19295</v>
      </c>
      <c r="F224" s="117"/>
      <c r="G224" s="546"/>
      <c r="H224" s="547">
        <v>75000</v>
      </c>
      <c r="I224" s="546"/>
      <c r="J224" s="143" t="s">
        <v>1562</v>
      </c>
      <c r="K224" s="550" t="s">
        <v>1063</v>
      </c>
      <c r="L224" s="69" t="s">
        <v>8526</v>
      </c>
      <c r="M224" s="167" t="s">
        <v>1063</v>
      </c>
      <c r="N224" s="546"/>
      <c r="O224" s="546"/>
      <c r="P224" s="143" t="s">
        <v>1063</v>
      </c>
      <c r="Q224" s="168" t="s">
        <v>1066</v>
      </c>
      <c r="R224" s="546"/>
      <c r="S224" s="546"/>
      <c r="T224" s="546"/>
      <c r="U224" s="546"/>
      <c r="V224" s="546"/>
      <c r="W224" s="243"/>
      <c r="X224" s="637">
        <f t="shared" si="6"/>
        <v>5250.0000000000009</v>
      </c>
      <c r="Y224" s="547">
        <f t="shared" si="7"/>
        <v>80250</v>
      </c>
    </row>
    <row r="225" spans="1:25" ht="15.5" x14ac:dyDescent="0.35">
      <c r="A225" s="143"/>
      <c r="B225" s="143"/>
      <c r="C225" s="143"/>
      <c r="D225" s="143"/>
      <c r="E225" s="117" t="s">
        <v>19296</v>
      </c>
      <c r="F225" s="117"/>
      <c r="G225" s="546"/>
      <c r="H225" s="547">
        <v>75000</v>
      </c>
      <c r="I225" s="546"/>
      <c r="J225" s="143" t="s">
        <v>1562</v>
      </c>
      <c r="K225" s="550" t="s">
        <v>1063</v>
      </c>
      <c r="L225" s="69" t="s">
        <v>8526</v>
      </c>
      <c r="M225" s="167" t="s">
        <v>1063</v>
      </c>
      <c r="N225" s="546"/>
      <c r="O225" s="546"/>
      <c r="P225" s="143" t="s">
        <v>1063</v>
      </c>
      <c r="Q225" s="168" t="s">
        <v>1066</v>
      </c>
      <c r="R225" s="546"/>
      <c r="S225" s="546"/>
      <c r="T225" s="546"/>
      <c r="U225" s="546"/>
      <c r="V225" s="546"/>
      <c r="W225" s="243"/>
      <c r="X225" s="637">
        <f t="shared" si="6"/>
        <v>5250.0000000000009</v>
      </c>
      <c r="Y225" s="547">
        <f t="shared" si="7"/>
        <v>80250</v>
      </c>
    </row>
    <row r="226" spans="1:25" ht="15.5" x14ac:dyDescent="0.35">
      <c r="A226" s="143"/>
      <c r="B226" s="143"/>
      <c r="C226" s="143"/>
      <c r="D226" s="143"/>
      <c r="E226" s="117" t="s">
        <v>19297</v>
      </c>
      <c r="F226" s="117"/>
      <c r="G226" s="546"/>
      <c r="H226" s="547">
        <v>75000</v>
      </c>
      <c r="I226" s="546"/>
      <c r="J226" s="143" t="s">
        <v>1562</v>
      </c>
      <c r="K226" s="550" t="s">
        <v>1063</v>
      </c>
      <c r="L226" s="69" t="s">
        <v>8526</v>
      </c>
      <c r="M226" s="167" t="s">
        <v>1063</v>
      </c>
      <c r="N226" s="546"/>
      <c r="O226" s="546"/>
      <c r="P226" s="143" t="s">
        <v>1063</v>
      </c>
      <c r="Q226" s="168" t="s">
        <v>1066</v>
      </c>
      <c r="R226" s="546"/>
      <c r="S226" s="546"/>
      <c r="T226" s="546"/>
      <c r="U226" s="546"/>
      <c r="V226" s="546"/>
      <c r="W226" s="243"/>
      <c r="X226" s="637">
        <f t="shared" si="6"/>
        <v>5250.0000000000009</v>
      </c>
      <c r="Y226" s="547">
        <f t="shared" si="7"/>
        <v>80250</v>
      </c>
    </row>
    <row r="227" spans="1:25" ht="15.5" x14ac:dyDescent="0.35">
      <c r="A227" s="143"/>
      <c r="B227" s="143"/>
      <c r="C227" s="143"/>
      <c r="D227" s="143"/>
      <c r="E227" s="117" t="s">
        <v>19298</v>
      </c>
      <c r="F227" s="117"/>
      <c r="G227" s="546"/>
      <c r="H227" s="547">
        <v>75000</v>
      </c>
      <c r="I227" s="546"/>
      <c r="J227" s="143" t="s">
        <v>1562</v>
      </c>
      <c r="K227" s="550" t="s">
        <v>1063</v>
      </c>
      <c r="L227" s="69" t="s">
        <v>8526</v>
      </c>
      <c r="M227" s="167" t="s">
        <v>1063</v>
      </c>
      <c r="N227" s="546"/>
      <c r="O227" s="546"/>
      <c r="P227" s="143" t="s">
        <v>1063</v>
      </c>
      <c r="Q227" s="168" t="s">
        <v>1066</v>
      </c>
      <c r="R227" s="546"/>
      <c r="S227" s="546"/>
      <c r="T227" s="546"/>
      <c r="U227" s="546"/>
      <c r="V227" s="546"/>
      <c r="W227" s="243"/>
      <c r="X227" s="637">
        <f t="shared" si="6"/>
        <v>5250.0000000000009</v>
      </c>
      <c r="Y227" s="547">
        <f t="shared" si="7"/>
        <v>80250</v>
      </c>
    </row>
    <row r="228" spans="1:25" ht="15.5" x14ac:dyDescent="0.35">
      <c r="A228" s="143"/>
      <c r="B228" s="143"/>
      <c r="C228" s="143"/>
      <c r="D228" s="143"/>
      <c r="E228" s="117" t="s">
        <v>19299</v>
      </c>
      <c r="F228" s="117"/>
      <c r="G228" s="546"/>
      <c r="H228" s="547">
        <v>75000</v>
      </c>
      <c r="I228" s="546"/>
      <c r="J228" s="143" t="s">
        <v>1562</v>
      </c>
      <c r="K228" s="550" t="s">
        <v>1063</v>
      </c>
      <c r="L228" s="69" t="s">
        <v>8526</v>
      </c>
      <c r="M228" s="167" t="s">
        <v>1063</v>
      </c>
      <c r="N228" s="546"/>
      <c r="O228" s="546"/>
      <c r="P228" s="143" t="s">
        <v>1063</v>
      </c>
      <c r="Q228" s="168" t="s">
        <v>1066</v>
      </c>
      <c r="R228" s="546"/>
      <c r="S228" s="546"/>
      <c r="T228" s="546"/>
      <c r="U228" s="546"/>
      <c r="V228" s="546"/>
      <c r="W228" s="243"/>
      <c r="X228" s="637">
        <f t="shared" si="6"/>
        <v>5250.0000000000009</v>
      </c>
      <c r="Y228" s="547">
        <f t="shared" si="7"/>
        <v>80250</v>
      </c>
    </row>
    <row r="229" spans="1:25" ht="15.5" x14ac:dyDescent="0.35">
      <c r="A229" s="143"/>
      <c r="B229" s="143"/>
      <c r="C229" s="143"/>
      <c r="D229" s="143"/>
      <c r="E229" s="117" t="s">
        <v>19300</v>
      </c>
      <c r="F229" s="117"/>
      <c r="G229" s="546"/>
      <c r="H229" s="547">
        <v>75000</v>
      </c>
      <c r="I229" s="546"/>
      <c r="J229" s="143" t="s">
        <v>1147</v>
      </c>
      <c r="K229" s="550" t="s">
        <v>1063</v>
      </c>
      <c r="L229" s="69" t="s">
        <v>1695</v>
      </c>
      <c r="M229" s="167" t="s">
        <v>19301</v>
      </c>
      <c r="N229" s="546"/>
      <c r="O229" s="546"/>
      <c r="P229" s="143" t="s">
        <v>1065</v>
      </c>
      <c r="Q229" s="168" t="s">
        <v>1066</v>
      </c>
      <c r="R229" s="546"/>
      <c r="S229" s="546"/>
      <c r="T229" s="546"/>
      <c r="U229" s="546"/>
      <c r="V229" s="546"/>
      <c r="W229" s="243"/>
      <c r="X229" s="637">
        <f t="shared" si="6"/>
        <v>5250.0000000000009</v>
      </c>
      <c r="Y229" s="547">
        <f t="shared" si="7"/>
        <v>80250</v>
      </c>
    </row>
    <row r="230" spans="1:25" ht="15.5" x14ac:dyDescent="0.35">
      <c r="A230" s="98"/>
      <c r="B230" s="98"/>
      <c r="C230" s="98"/>
      <c r="D230" s="98"/>
      <c r="E230" s="66" t="s">
        <v>1944</v>
      </c>
      <c r="F230" s="66"/>
      <c r="G230" s="157"/>
      <c r="H230" s="158"/>
      <c r="I230" s="157"/>
      <c r="J230" s="157"/>
      <c r="K230" s="64"/>
      <c r="L230" s="64"/>
      <c r="M230" s="159"/>
      <c r="N230" s="157"/>
      <c r="O230" s="157"/>
      <c r="P230" s="157"/>
      <c r="Q230" s="545"/>
      <c r="R230" s="157"/>
      <c r="S230" s="157"/>
      <c r="T230" s="157"/>
      <c r="U230" s="157"/>
      <c r="V230" s="64"/>
      <c r="W230" s="655"/>
      <c r="X230" s="637">
        <f t="shared" si="6"/>
        <v>0</v>
      </c>
      <c r="Y230" s="158">
        <f t="shared" si="7"/>
        <v>0</v>
      </c>
    </row>
    <row r="231" spans="1:25" ht="15.5" x14ac:dyDescent="0.35">
      <c r="A231" s="42"/>
      <c r="B231" s="42"/>
      <c r="C231" s="42"/>
      <c r="D231" s="42"/>
      <c r="E231" s="76" t="s">
        <v>19302</v>
      </c>
      <c r="F231" s="76"/>
      <c r="G231" s="153"/>
      <c r="H231" s="154"/>
      <c r="I231" s="153"/>
      <c r="J231" s="42" t="s">
        <v>19303</v>
      </c>
      <c r="K231" s="76" t="s">
        <v>1063</v>
      </c>
      <c r="L231" s="76" t="s">
        <v>19304</v>
      </c>
      <c r="M231" s="145" t="s">
        <v>1063</v>
      </c>
      <c r="N231" s="153"/>
      <c r="O231" s="153"/>
      <c r="P231" s="153"/>
      <c r="Q231" s="544"/>
      <c r="R231" s="153"/>
      <c r="S231" s="153"/>
      <c r="T231" s="153"/>
      <c r="U231" s="153"/>
      <c r="V231" s="76"/>
      <c r="W231" s="655"/>
      <c r="X231" s="637">
        <f t="shared" si="6"/>
        <v>0</v>
      </c>
      <c r="Y231" s="154">
        <f t="shared" si="7"/>
        <v>0</v>
      </c>
    </row>
    <row r="232" spans="1:25" ht="15.5" x14ac:dyDescent="0.35">
      <c r="A232" s="42"/>
      <c r="B232" s="42"/>
      <c r="C232" s="42"/>
      <c r="D232" s="42"/>
      <c r="E232" s="76" t="s">
        <v>19305</v>
      </c>
      <c r="F232" s="76"/>
      <c r="G232" s="153"/>
      <c r="H232" s="154"/>
      <c r="I232" s="153"/>
      <c r="J232" s="42" t="s">
        <v>1147</v>
      </c>
      <c r="K232" s="76" t="s">
        <v>980</v>
      </c>
      <c r="L232" s="76" t="s">
        <v>980</v>
      </c>
      <c r="M232" s="76" t="s">
        <v>980</v>
      </c>
      <c r="N232" s="153"/>
      <c r="O232" s="153"/>
      <c r="P232" s="153"/>
      <c r="Q232" s="544"/>
      <c r="R232" s="153"/>
      <c r="S232" s="153"/>
      <c r="T232" s="153"/>
      <c r="U232" s="153"/>
      <c r="V232" s="76"/>
      <c r="W232" s="655"/>
      <c r="X232" s="637">
        <f t="shared" si="6"/>
        <v>0</v>
      </c>
      <c r="Y232" s="154">
        <f t="shared" si="7"/>
        <v>0</v>
      </c>
    </row>
    <row r="233" spans="1:25" ht="15.5" x14ac:dyDescent="0.35">
      <c r="A233" s="42"/>
      <c r="B233" s="42"/>
      <c r="C233" s="42"/>
      <c r="D233" s="42"/>
      <c r="E233" s="76"/>
      <c r="F233" s="76"/>
      <c r="G233" s="153"/>
      <c r="H233" s="154">
        <v>4000000</v>
      </c>
      <c r="I233" s="153"/>
      <c r="J233" s="42"/>
      <c r="K233" s="76"/>
      <c r="L233" s="76"/>
      <c r="M233" s="76"/>
      <c r="N233" s="153"/>
      <c r="O233" s="153"/>
      <c r="P233" s="153"/>
      <c r="Q233" s="544"/>
      <c r="R233" s="153"/>
      <c r="S233" s="153"/>
      <c r="T233" s="153"/>
      <c r="U233" s="153"/>
      <c r="V233" s="76"/>
      <c r="W233" s="655"/>
      <c r="X233" s="637">
        <f t="shared" si="6"/>
        <v>280000</v>
      </c>
      <c r="Y233" s="154">
        <f t="shared" si="7"/>
        <v>4280000</v>
      </c>
    </row>
    <row r="234" spans="1:25" ht="15.5" x14ac:dyDescent="0.35">
      <c r="A234" s="98"/>
      <c r="B234" s="98"/>
      <c r="C234" s="98"/>
      <c r="D234" s="98"/>
      <c r="E234" s="66" t="s">
        <v>1748</v>
      </c>
      <c r="F234" s="66"/>
      <c r="G234" s="157"/>
      <c r="H234" s="158"/>
      <c r="I234" s="157"/>
      <c r="J234" s="157"/>
      <c r="K234" s="64"/>
      <c r="L234" s="64"/>
      <c r="M234" s="159"/>
      <c r="N234" s="157"/>
      <c r="O234" s="157"/>
      <c r="P234" s="157"/>
      <c r="Q234" s="545"/>
      <c r="R234" s="157"/>
      <c r="S234" s="157"/>
      <c r="T234" s="157"/>
      <c r="U234" s="157"/>
      <c r="V234" s="64"/>
      <c r="W234" s="658"/>
      <c r="X234" s="637">
        <f t="shared" si="6"/>
        <v>0</v>
      </c>
      <c r="Y234" s="158">
        <f t="shared" si="7"/>
        <v>0</v>
      </c>
    </row>
    <row r="235" spans="1:25" ht="15.5" x14ac:dyDescent="0.35">
      <c r="A235" s="42"/>
      <c r="B235" s="42"/>
      <c r="C235" s="42"/>
      <c r="D235" s="42"/>
      <c r="E235" s="76" t="s">
        <v>19306</v>
      </c>
      <c r="F235" s="76"/>
      <c r="G235" s="153"/>
      <c r="H235" s="154"/>
      <c r="I235" s="153"/>
      <c r="J235" s="42" t="s">
        <v>1147</v>
      </c>
      <c r="K235" s="100" t="s">
        <v>980</v>
      </c>
      <c r="L235" s="100" t="s">
        <v>980</v>
      </c>
      <c r="M235" s="100" t="s">
        <v>980</v>
      </c>
      <c r="N235" s="153"/>
      <c r="O235" s="153"/>
      <c r="P235" s="153"/>
      <c r="Q235" s="544"/>
      <c r="R235" s="153"/>
      <c r="S235" s="153"/>
      <c r="T235" s="153"/>
      <c r="U235" s="153"/>
      <c r="V235" s="76"/>
      <c r="W235" s="655"/>
      <c r="X235" s="637">
        <f t="shared" si="6"/>
        <v>0</v>
      </c>
      <c r="Y235" s="154">
        <f t="shared" si="7"/>
        <v>0</v>
      </c>
    </row>
    <row r="236" spans="1:25" ht="15.5" x14ac:dyDescent="0.35">
      <c r="A236" s="42"/>
      <c r="B236" s="42"/>
      <c r="C236" s="42"/>
      <c r="D236" s="42"/>
      <c r="E236" s="76" t="s">
        <v>19307</v>
      </c>
      <c r="F236" s="76"/>
      <c r="G236" s="153"/>
      <c r="H236" s="154"/>
      <c r="I236" s="153"/>
      <c r="J236" s="42" t="s">
        <v>1147</v>
      </c>
      <c r="K236" s="100" t="s">
        <v>980</v>
      </c>
      <c r="L236" s="100" t="s">
        <v>980</v>
      </c>
      <c r="M236" s="100" t="s">
        <v>980</v>
      </c>
      <c r="N236" s="153"/>
      <c r="O236" s="153"/>
      <c r="P236" s="153"/>
      <c r="Q236" s="544"/>
      <c r="R236" s="153"/>
      <c r="S236" s="153"/>
      <c r="T236" s="153"/>
      <c r="U236" s="153"/>
      <c r="V236" s="153"/>
      <c r="W236" s="655"/>
      <c r="X236" s="637">
        <f t="shared" si="6"/>
        <v>0</v>
      </c>
      <c r="Y236" s="154">
        <f t="shared" si="7"/>
        <v>0</v>
      </c>
    </row>
    <row r="237" spans="1:25" ht="15.5" x14ac:dyDescent="0.35">
      <c r="A237" s="42"/>
      <c r="B237" s="42"/>
      <c r="C237" s="42"/>
      <c r="D237" s="42"/>
      <c r="E237" s="76" t="s">
        <v>19308</v>
      </c>
      <c r="F237" s="76"/>
      <c r="G237" s="153"/>
      <c r="H237" s="154"/>
      <c r="I237" s="153"/>
      <c r="J237" s="42" t="s">
        <v>19309</v>
      </c>
      <c r="K237" s="42" t="s">
        <v>19309</v>
      </c>
      <c r="L237" s="42" t="s">
        <v>19309</v>
      </c>
      <c r="M237" s="145">
        <v>1404010635</v>
      </c>
      <c r="N237" s="153"/>
      <c r="O237" s="153"/>
      <c r="P237" s="153"/>
      <c r="Q237" s="544"/>
      <c r="R237" s="153"/>
      <c r="S237" s="153"/>
      <c r="T237" s="153"/>
      <c r="U237" s="153"/>
      <c r="V237" s="153"/>
      <c r="W237" s="655"/>
      <c r="X237" s="637">
        <f t="shared" si="6"/>
        <v>0</v>
      </c>
      <c r="Y237" s="154">
        <f t="shared" si="7"/>
        <v>0</v>
      </c>
    </row>
    <row r="238" spans="1:25" ht="15.5" x14ac:dyDescent="0.35">
      <c r="A238" s="42"/>
      <c r="B238" s="42"/>
      <c r="C238" s="42"/>
      <c r="D238" s="42"/>
      <c r="E238" s="76" t="s">
        <v>19310</v>
      </c>
      <c r="F238" s="76"/>
      <c r="G238" s="153"/>
      <c r="H238" s="154"/>
      <c r="I238" s="153"/>
      <c r="J238" s="42"/>
      <c r="K238" s="42"/>
      <c r="L238" s="42"/>
      <c r="M238" s="145"/>
      <c r="N238" s="153"/>
      <c r="O238" s="153"/>
      <c r="P238" s="153"/>
      <c r="Q238" s="544"/>
      <c r="R238" s="153"/>
      <c r="S238" s="153"/>
      <c r="T238" s="153"/>
      <c r="U238" s="153"/>
      <c r="V238" s="153"/>
      <c r="W238" s="655"/>
      <c r="X238" s="637">
        <f t="shared" si="6"/>
        <v>0</v>
      </c>
      <c r="Y238" s="154">
        <f t="shared" si="7"/>
        <v>0</v>
      </c>
    </row>
    <row r="239" spans="1:25" ht="15.5" x14ac:dyDescent="0.35">
      <c r="A239" s="42"/>
      <c r="B239" s="42"/>
      <c r="C239" s="42"/>
      <c r="D239" s="42"/>
      <c r="E239" s="76" t="s">
        <v>19311</v>
      </c>
      <c r="F239" s="76"/>
      <c r="G239" s="153"/>
      <c r="H239" s="154"/>
      <c r="I239" s="153"/>
      <c r="J239" s="42" t="s">
        <v>19312</v>
      </c>
      <c r="K239" s="76" t="s">
        <v>1063</v>
      </c>
      <c r="L239" s="76" t="s">
        <v>19313</v>
      </c>
      <c r="M239" s="145" t="s">
        <v>1063</v>
      </c>
      <c r="N239" s="153"/>
      <c r="O239" s="153"/>
      <c r="P239" s="153"/>
      <c r="Q239" s="544"/>
      <c r="R239" s="153"/>
      <c r="S239" s="153"/>
      <c r="T239" s="153"/>
      <c r="U239" s="153"/>
      <c r="V239" s="153"/>
      <c r="W239" s="655"/>
      <c r="X239" s="637">
        <f t="shared" si="6"/>
        <v>0</v>
      </c>
      <c r="Y239" s="154">
        <f t="shared" si="7"/>
        <v>0</v>
      </c>
    </row>
    <row r="240" spans="1:25" ht="15.5" x14ac:dyDescent="0.35">
      <c r="A240" s="42"/>
      <c r="B240" s="42"/>
      <c r="C240" s="42"/>
      <c r="D240" s="42"/>
      <c r="E240" s="76"/>
      <c r="F240" s="76"/>
      <c r="G240" s="153"/>
      <c r="H240" s="154">
        <v>600000</v>
      </c>
      <c r="I240" s="153"/>
      <c r="J240" s="42"/>
      <c r="K240" s="76"/>
      <c r="L240" s="76"/>
      <c r="M240" s="145"/>
      <c r="N240" s="153"/>
      <c r="O240" s="153"/>
      <c r="P240" s="153"/>
      <c r="Q240" s="544"/>
      <c r="R240" s="153"/>
      <c r="S240" s="153"/>
      <c r="T240" s="153"/>
      <c r="U240" s="153"/>
      <c r="V240" s="153"/>
      <c r="W240" s="655"/>
      <c r="X240" s="637">
        <f t="shared" si="6"/>
        <v>42000.000000000007</v>
      </c>
      <c r="Y240" s="154">
        <f t="shared" si="7"/>
        <v>642000</v>
      </c>
    </row>
    <row r="241" spans="1:25" ht="15.5" x14ac:dyDescent="0.35">
      <c r="A241" s="98"/>
      <c r="B241" s="64"/>
      <c r="C241" s="64"/>
      <c r="D241" s="64"/>
      <c r="E241" s="96" t="s">
        <v>1945</v>
      </c>
      <c r="F241" s="96"/>
      <c r="G241" s="64"/>
      <c r="H241" s="67"/>
      <c r="I241" s="64"/>
      <c r="J241" s="64"/>
      <c r="K241" s="159"/>
      <c r="L241" s="64"/>
      <c r="M241" s="159"/>
      <c r="N241" s="159"/>
      <c r="O241" s="64"/>
      <c r="P241" s="64"/>
      <c r="Q241" s="159"/>
      <c r="R241" s="64"/>
      <c r="S241" s="64"/>
      <c r="T241" s="64"/>
      <c r="U241" s="64"/>
      <c r="V241" s="157"/>
      <c r="W241" s="655"/>
      <c r="X241" s="637">
        <f t="shared" si="6"/>
        <v>0</v>
      </c>
      <c r="Y241" s="67">
        <f t="shared" si="7"/>
        <v>0</v>
      </c>
    </row>
    <row r="242" spans="1:25" ht="15.5" x14ac:dyDescent="0.35">
      <c r="A242" s="42"/>
      <c r="B242" s="76"/>
      <c r="C242" s="76"/>
      <c r="D242" s="76"/>
      <c r="E242" s="117" t="s">
        <v>19314</v>
      </c>
      <c r="F242" s="117"/>
      <c r="G242" s="76"/>
      <c r="H242" s="118"/>
      <c r="I242" s="76"/>
      <c r="J242" s="76" t="s">
        <v>2488</v>
      </c>
      <c r="K242" s="145">
        <v>2009</v>
      </c>
      <c r="L242" s="76" t="s">
        <v>19315</v>
      </c>
      <c r="M242" s="145" t="s">
        <v>19316</v>
      </c>
      <c r="N242" s="145"/>
      <c r="O242" s="76"/>
      <c r="P242" s="76" t="s">
        <v>19317</v>
      </c>
      <c r="Q242" s="145" t="s">
        <v>1066</v>
      </c>
      <c r="R242" s="76"/>
      <c r="S242" s="76"/>
      <c r="T242" s="76"/>
      <c r="U242" s="76"/>
      <c r="V242" s="153"/>
      <c r="W242" s="655"/>
      <c r="X242" s="637">
        <f t="shared" si="6"/>
        <v>0</v>
      </c>
      <c r="Y242" s="118">
        <f t="shared" si="7"/>
        <v>0</v>
      </c>
    </row>
    <row r="243" spans="1:25" ht="15.5" x14ac:dyDescent="0.35">
      <c r="A243" s="42"/>
      <c r="B243" s="76"/>
      <c r="C243" s="76"/>
      <c r="D243" s="76"/>
      <c r="E243" s="117" t="s">
        <v>19318</v>
      </c>
      <c r="F243" s="117"/>
      <c r="G243" s="76"/>
      <c r="H243" s="118"/>
      <c r="I243" s="76"/>
      <c r="J243" s="76" t="s">
        <v>2488</v>
      </c>
      <c r="K243" s="145">
        <v>2009</v>
      </c>
      <c r="L243" s="76" t="s">
        <v>19315</v>
      </c>
      <c r="M243" s="145" t="s">
        <v>19319</v>
      </c>
      <c r="N243" s="145"/>
      <c r="O243" s="76"/>
      <c r="P243" s="76" t="s">
        <v>19317</v>
      </c>
      <c r="Q243" s="145" t="s">
        <v>1066</v>
      </c>
      <c r="R243" s="76"/>
      <c r="S243" s="76"/>
      <c r="T243" s="76"/>
      <c r="U243" s="76"/>
      <c r="V243" s="153"/>
      <c r="W243" s="655"/>
      <c r="X243" s="637">
        <f t="shared" si="6"/>
        <v>0</v>
      </c>
      <c r="Y243" s="118">
        <f t="shared" si="7"/>
        <v>0</v>
      </c>
    </row>
    <row r="244" spans="1:25" ht="15.5" x14ac:dyDescent="0.35">
      <c r="A244" s="42"/>
      <c r="B244" s="76"/>
      <c r="C244" s="76"/>
      <c r="D244" s="76"/>
      <c r="E244" s="117"/>
      <c r="F244" s="117"/>
      <c r="G244" s="76"/>
      <c r="H244" s="118">
        <v>2000000</v>
      </c>
      <c r="I244" s="76"/>
      <c r="J244" s="76"/>
      <c r="K244" s="145"/>
      <c r="L244" s="76"/>
      <c r="M244" s="145"/>
      <c r="N244" s="145"/>
      <c r="O244" s="76"/>
      <c r="P244" s="76"/>
      <c r="Q244" s="145"/>
      <c r="R244" s="76"/>
      <c r="S244" s="76"/>
      <c r="T244" s="76"/>
      <c r="U244" s="76"/>
      <c r="V244" s="153"/>
      <c r="W244" s="655"/>
      <c r="X244" s="637">
        <f t="shared" si="6"/>
        <v>140000</v>
      </c>
      <c r="Y244" s="118">
        <f t="shared" si="7"/>
        <v>2140000</v>
      </c>
    </row>
    <row r="245" spans="1:25" ht="15.5" x14ac:dyDescent="0.35">
      <c r="A245" s="98"/>
      <c r="B245" s="64"/>
      <c r="C245" s="64"/>
      <c r="D245" s="64"/>
      <c r="E245" s="96" t="s">
        <v>1590</v>
      </c>
      <c r="F245" s="96"/>
      <c r="G245" s="64"/>
      <c r="H245" s="67"/>
      <c r="I245" s="64"/>
      <c r="J245" s="64"/>
      <c r="K245" s="159"/>
      <c r="L245" s="64"/>
      <c r="M245" s="159"/>
      <c r="N245" s="159"/>
      <c r="O245" s="64"/>
      <c r="P245" s="64"/>
      <c r="Q245" s="159"/>
      <c r="R245" s="64"/>
      <c r="S245" s="64"/>
      <c r="T245" s="64"/>
      <c r="U245" s="64"/>
      <c r="V245" s="157"/>
      <c r="W245" s="655"/>
      <c r="X245" s="637">
        <f t="shared" si="6"/>
        <v>0</v>
      </c>
      <c r="Y245" s="67">
        <f t="shared" si="7"/>
        <v>0</v>
      </c>
    </row>
    <row r="246" spans="1:25" ht="15.5" x14ac:dyDescent="0.35">
      <c r="A246" s="42"/>
      <c r="B246" s="76"/>
      <c r="C246" s="76"/>
      <c r="D246" s="76"/>
      <c r="E246" s="117" t="s">
        <v>19320</v>
      </c>
      <c r="F246" s="117"/>
      <c r="G246" s="76"/>
      <c r="H246" s="118">
        <v>720000</v>
      </c>
      <c r="I246" s="76"/>
      <c r="J246" s="76"/>
      <c r="K246" s="145"/>
      <c r="L246" s="76"/>
      <c r="M246" s="145"/>
      <c r="N246" s="145"/>
      <c r="O246" s="76"/>
      <c r="P246" s="76"/>
      <c r="Q246" s="145"/>
      <c r="R246" s="76"/>
      <c r="S246" s="76"/>
      <c r="T246" s="76"/>
      <c r="U246" s="76"/>
      <c r="V246" s="153"/>
      <c r="W246" s="655"/>
      <c r="X246" s="637">
        <f t="shared" si="6"/>
        <v>50400.000000000007</v>
      </c>
      <c r="Y246" s="118">
        <f t="shared" si="7"/>
        <v>770400</v>
      </c>
    </row>
    <row r="247" spans="1:25" ht="15.5" x14ac:dyDescent="0.35">
      <c r="A247" s="98"/>
      <c r="B247" s="64"/>
      <c r="C247" s="64"/>
      <c r="D247" s="64"/>
      <c r="E247" s="97" t="s">
        <v>19321</v>
      </c>
      <c r="F247" s="97"/>
      <c r="G247" s="64"/>
      <c r="H247" s="67"/>
      <c r="I247" s="64"/>
      <c r="J247" s="64"/>
      <c r="K247" s="159"/>
      <c r="L247" s="64"/>
      <c r="M247" s="159"/>
      <c r="N247" s="159"/>
      <c r="O247" s="64"/>
      <c r="P247" s="64"/>
      <c r="Q247" s="159"/>
      <c r="R247" s="64"/>
      <c r="S247" s="64"/>
      <c r="T247" s="64"/>
      <c r="U247" s="64"/>
      <c r="V247" s="157"/>
      <c r="W247" s="658"/>
      <c r="X247" s="637">
        <f t="shared" si="6"/>
        <v>0</v>
      </c>
      <c r="Y247" s="67">
        <f t="shared" si="7"/>
        <v>0</v>
      </c>
    </row>
    <row r="248" spans="1:25" ht="15.5" x14ac:dyDescent="0.35">
      <c r="A248" s="42"/>
      <c r="B248" s="76"/>
      <c r="C248" s="76"/>
      <c r="D248" s="76"/>
      <c r="E248" s="117" t="s">
        <v>19322</v>
      </c>
      <c r="F248" s="117"/>
      <c r="G248" s="76"/>
      <c r="H248" s="118">
        <v>100000</v>
      </c>
      <c r="I248" s="76"/>
      <c r="J248" s="76"/>
      <c r="K248" s="145"/>
      <c r="L248" s="76"/>
      <c r="M248" s="145"/>
      <c r="N248" s="145"/>
      <c r="O248" s="76"/>
      <c r="P248" s="76"/>
      <c r="Q248" s="145"/>
      <c r="R248" s="76"/>
      <c r="S248" s="76"/>
      <c r="T248" s="76"/>
      <c r="U248" s="76"/>
      <c r="V248" s="153"/>
      <c r="W248" s="655"/>
      <c r="X248" s="637">
        <f t="shared" si="6"/>
        <v>7000.0000000000009</v>
      </c>
      <c r="Y248" s="118">
        <f t="shared" si="7"/>
        <v>107000</v>
      </c>
    </row>
    <row r="249" spans="1:25" ht="15.5" x14ac:dyDescent="0.35">
      <c r="E249" s="176" t="s">
        <v>894</v>
      </c>
      <c r="F249" s="20"/>
      <c r="G249" s="20"/>
      <c r="H249" s="103">
        <f>SUM(H5:H248)</f>
        <v>122339000</v>
      </c>
      <c r="I249" s="551"/>
      <c r="J249" s="551"/>
      <c r="K249" s="551"/>
      <c r="L249" s="551"/>
      <c r="M249" s="551"/>
      <c r="N249" s="551"/>
      <c r="O249" s="551"/>
      <c r="P249" s="551"/>
      <c r="Q249" s="551"/>
      <c r="R249" s="551"/>
      <c r="S249" s="551"/>
      <c r="T249" s="551"/>
      <c r="U249" s="551"/>
      <c r="V249" s="551"/>
      <c r="W249" s="551"/>
      <c r="X249" s="637">
        <f t="shared" si="6"/>
        <v>8563730</v>
      </c>
      <c r="Y249" s="103">
        <f t="shared" si="7"/>
        <v>130902730</v>
      </c>
    </row>
    <row r="250" spans="1:25" x14ac:dyDescent="0.35">
      <c r="E250" s="551"/>
      <c r="F250" s="551"/>
      <c r="G250" s="551"/>
      <c r="H250" s="552"/>
      <c r="I250" s="551"/>
      <c r="J250" s="551"/>
      <c r="K250" s="551"/>
      <c r="L250" s="551"/>
      <c r="M250" s="551"/>
      <c r="N250" s="551"/>
      <c r="O250" s="551"/>
      <c r="P250" s="551"/>
      <c r="Q250" s="551"/>
      <c r="R250" s="551"/>
      <c r="S250" s="551"/>
      <c r="T250" s="551"/>
      <c r="U250" s="551"/>
      <c r="V250" s="551"/>
      <c r="W250" s="551"/>
      <c r="Y250" s="552"/>
    </row>
  </sheetData>
  <mergeCells count="7">
    <mergeCell ref="W1:W2"/>
    <mergeCell ref="A1:D1"/>
    <mergeCell ref="E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rgb="FF00B050"/>
  </sheetPr>
  <dimension ref="A1:Z225"/>
  <sheetViews>
    <sheetView topLeftCell="F1" workbookViewId="0">
      <selection activeCell="F12" sqref="F12"/>
    </sheetView>
  </sheetViews>
  <sheetFormatPr defaultColWidth="11" defaultRowHeight="15.5" x14ac:dyDescent="0.35"/>
  <cols>
    <col min="1" max="1" width="16.1796875" style="100" hidden="1" customWidth="1"/>
    <col min="2" max="2" width="26.81640625" style="100" hidden="1" customWidth="1"/>
    <col min="3" max="3" width="21.453125" style="100" hidden="1" customWidth="1"/>
    <col min="4" max="4" width="26.1796875" style="100" hidden="1" customWidth="1"/>
    <col min="5" max="5" width="26.08984375" style="100" hidden="1" customWidth="1"/>
    <col min="6" max="6" width="72.90625" style="100" customWidth="1"/>
    <col min="7" max="7" width="28.1796875" style="100" hidden="1" customWidth="1"/>
    <col min="8" max="8" width="28.1796875" style="135" hidden="1" customWidth="1"/>
    <col min="9" max="9" width="14.453125" style="100" hidden="1" customWidth="1"/>
    <col min="10" max="10" width="20.1796875" style="100" hidden="1" customWidth="1"/>
    <col min="11" max="11" width="17.453125" style="100" hidden="1" customWidth="1"/>
    <col min="12" max="12" width="20.7265625" style="100" hidden="1" customWidth="1"/>
    <col min="13" max="14" width="19.08984375" style="100" hidden="1" customWidth="1"/>
    <col min="15" max="15" width="24.453125" style="100" hidden="1" customWidth="1"/>
    <col min="16" max="16" width="21.453125" style="100" hidden="1" customWidth="1"/>
    <col min="17" max="17" width="20.08984375" style="100" hidden="1" customWidth="1"/>
    <col min="18" max="18" width="12.4531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35.7265625" style="100" hidden="1" customWidth="1"/>
    <col min="24" max="24" width="24.1796875" style="100" hidden="1" customWidth="1"/>
    <col min="25" max="25" width="0" style="100" hidden="1" customWidth="1"/>
    <col min="26" max="26" width="28.1796875" style="135" customWidth="1"/>
    <col min="27" max="16384" width="11" style="100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x14ac:dyDescent="0.35">
      <c r="A3" s="106"/>
      <c r="B3" s="106"/>
      <c r="C3" s="106"/>
      <c r="D3" s="106"/>
      <c r="E3" s="107"/>
      <c r="F3" s="57" t="s">
        <v>19323</v>
      </c>
      <c r="G3" s="106"/>
      <c r="H3" s="172"/>
      <c r="I3" s="57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1"/>
      <c r="Z3" s="172"/>
    </row>
    <row r="4" spans="1:26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4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Y4" s="638">
        <v>7.0000000000000007E-2</v>
      </c>
      <c r="Z4" s="67"/>
    </row>
    <row r="5" spans="1:26" x14ac:dyDescent="0.35">
      <c r="A5" s="76"/>
      <c r="B5" s="77" t="s">
        <v>253</v>
      </c>
      <c r="C5" s="77" t="s">
        <v>18983</v>
      </c>
      <c r="D5" s="77" t="s">
        <v>19324</v>
      </c>
      <c r="E5" s="77" t="s">
        <v>19325</v>
      </c>
      <c r="F5" s="79" t="s">
        <v>19326</v>
      </c>
      <c r="G5" s="69"/>
      <c r="H5" s="74">
        <v>600000</v>
      </c>
      <c r="I5" s="69"/>
      <c r="J5" s="69" t="s">
        <v>19327</v>
      </c>
      <c r="K5" s="75"/>
      <c r="L5" s="364" t="s">
        <v>19328</v>
      </c>
      <c r="M5" s="364" t="s">
        <v>19329</v>
      </c>
      <c r="N5" s="75"/>
      <c r="O5" s="69"/>
      <c r="P5" s="69" t="s">
        <v>1780</v>
      </c>
      <c r="Q5" s="69" t="s">
        <v>8163</v>
      </c>
      <c r="R5" s="69"/>
      <c r="S5" s="69"/>
      <c r="T5" s="69"/>
      <c r="U5" s="69"/>
      <c r="V5" s="69"/>
      <c r="W5" s="69" t="s">
        <v>940</v>
      </c>
      <c r="X5" s="76"/>
      <c r="Y5" s="639">
        <f>H5*Y$4</f>
        <v>42000.000000000007</v>
      </c>
      <c r="Z5" s="74">
        <f>H5+Y5</f>
        <v>642000</v>
      </c>
    </row>
    <row r="6" spans="1:26" x14ac:dyDescent="0.35">
      <c r="A6" s="76"/>
      <c r="B6" s="76"/>
      <c r="C6" s="76"/>
      <c r="D6" s="76"/>
      <c r="E6" s="76"/>
      <c r="F6" s="79" t="s">
        <v>19330</v>
      </c>
      <c r="G6" s="69"/>
      <c r="H6" s="74">
        <v>600000</v>
      </c>
      <c r="I6" s="69"/>
      <c r="J6" s="69" t="s">
        <v>19327</v>
      </c>
      <c r="K6" s="75"/>
      <c r="L6" s="364" t="s">
        <v>19328</v>
      </c>
      <c r="M6" s="364" t="s">
        <v>19331</v>
      </c>
      <c r="N6" s="75"/>
      <c r="O6" s="69"/>
      <c r="P6" s="69" t="s">
        <v>1780</v>
      </c>
      <c r="Q6" s="69" t="s">
        <v>8163</v>
      </c>
      <c r="R6" s="69"/>
      <c r="S6" s="69"/>
      <c r="T6" s="69"/>
      <c r="U6" s="69"/>
      <c r="V6" s="69"/>
      <c r="W6" s="69" t="s">
        <v>940</v>
      </c>
      <c r="X6" s="76"/>
      <c r="Y6" s="639">
        <f t="shared" ref="Y6:Y69" si="0">H6*Y$4</f>
        <v>42000.000000000007</v>
      </c>
      <c r="Z6" s="74">
        <f t="shared" ref="Z6:Z69" si="1">H6+Y6</f>
        <v>642000</v>
      </c>
    </row>
    <row r="7" spans="1:26" x14ac:dyDescent="0.35">
      <c r="A7" s="76"/>
      <c r="B7" s="76"/>
      <c r="C7" s="76"/>
      <c r="D7" s="76"/>
      <c r="E7" s="76"/>
      <c r="F7" s="79" t="s">
        <v>19332</v>
      </c>
      <c r="G7" s="69"/>
      <c r="H7" s="74">
        <v>600000</v>
      </c>
      <c r="I7" s="69"/>
      <c r="J7" s="69" t="s">
        <v>19327</v>
      </c>
      <c r="K7" s="75"/>
      <c r="L7" s="364" t="s">
        <v>19328</v>
      </c>
      <c r="M7" s="364" t="s">
        <v>19333</v>
      </c>
      <c r="N7" s="75"/>
      <c r="O7" s="69"/>
      <c r="P7" s="69" t="s">
        <v>1780</v>
      </c>
      <c r="Q7" s="69" t="s">
        <v>8163</v>
      </c>
      <c r="R7" s="69"/>
      <c r="S7" s="69"/>
      <c r="T7" s="69"/>
      <c r="U7" s="69"/>
      <c r="V7" s="69"/>
      <c r="W7" s="69" t="s">
        <v>940</v>
      </c>
      <c r="X7" s="76"/>
      <c r="Y7" s="639">
        <f t="shared" si="0"/>
        <v>42000.000000000007</v>
      </c>
      <c r="Z7" s="74">
        <f t="shared" si="1"/>
        <v>642000</v>
      </c>
    </row>
    <row r="8" spans="1:26" x14ac:dyDescent="0.35">
      <c r="A8" s="76"/>
      <c r="B8" s="76"/>
      <c r="C8" s="76"/>
      <c r="D8" s="76"/>
      <c r="E8" s="76"/>
      <c r="F8" s="79" t="s">
        <v>19334</v>
      </c>
      <c r="G8" s="69"/>
      <c r="H8" s="74">
        <v>650000</v>
      </c>
      <c r="I8" s="69"/>
      <c r="J8" s="69" t="s">
        <v>19327</v>
      </c>
      <c r="K8" s="75"/>
      <c r="L8" s="364" t="s">
        <v>19335</v>
      </c>
      <c r="M8" s="364" t="s">
        <v>19336</v>
      </c>
      <c r="N8" s="75"/>
      <c r="O8" s="69"/>
      <c r="P8" s="69" t="s">
        <v>19337</v>
      </c>
      <c r="Q8" s="69" t="s">
        <v>8163</v>
      </c>
      <c r="R8" s="69"/>
      <c r="S8" s="69"/>
      <c r="T8" s="69"/>
      <c r="U8" s="69"/>
      <c r="V8" s="69"/>
      <c r="W8" s="69" t="s">
        <v>940</v>
      </c>
      <c r="X8" s="76"/>
      <c r="Y8" s="639">
        <f t="shared" si="0"/>
        <v>45500.000000000007</v>
      </c>
      <c r="Z8" s="74">
        <f t="shared" si="1"/>
        <v>695500</v>
      </c>
    </row>
    <row r="9" spans="1:26" x14ac:dyDescent="0.35">
      <c r="A9" s="76"/>
      <c r="B9" s="76"/>
      <c r="C9" s="76"/>
      <c r="D9" s="76"/>
      <c r="E9" s="76"/>
      <c r="F9" s="79" t="s">
        <v>19338</v>
      </c>
      <c r="G9" s="69"/>
      <c r="H9" s="74">
        <v>650000</v>
      </c>
      <c r="I9" s="69"/>
      <c r="J9" s="69" t="s">
        <v>19327</v>
      </c>
      <c r="K9" s="75"/>
      <c r="L9" s="364" t="s">
        <v>19335</v>
      </c>
      <c r="M9" s="364" t="s">
        <v>19339</v>
      </c>
      <c r="N9" s="75"/>
      <c r="O9" s="69"/>
      <c r="P9" s="69" t="s">
        <v>19337</v>
      </c>
      <c r="Q9" s="69" t="s">
        <v>8163</v>
      </c>
      <c r="R9" s="69"/>
      <c r="S9" s="69"/>
      <c r="T9" s="69"/>
      <c r="U9" s="69"/>
      <c r="V9" s="69"/>
      <c r="W9" s="69" t="s">
        <v>940</v>
      </c>
      <c r="X9" s="76"/>
      <c r="Y9" s="639">
        <f t="shared" si="0"/>
        <v>45500.000000000007</v>
      </c>
      <c r="Z9" s="74">
        <f t="shared" si="1"/>
        <v>695500</v>
      </c>
    </row>
    <row r="10" spans="1:26" x14ac:dyDescent="0.35">
      <c r="A10" s="76"/>
      <c r="B10" s="76"/>
      <c r="C10" s="76"/>
      <c r="D10" s="76"/>
      <c r="E10" s="76"/>
      <c r="F10" s="79" t="s">
        <v>19340</v>
      </c>
      <c r="G10" s="69"/>
      <c r="H10" s="74">
        <v>600000</v>
      </c>
      <c r="I10" s="69"/>
      <c r="J10" s="69" t="s">
        <v>19327</v>
      </c>
      <c r="K10" s="75"/>
      <c r="L10" s="364" t="s">
        <v>19328</v>
      </c>
      <c r="M10" s="364" t="s">
        <v>19341</v>
      </c>
      <c r="N10" s="75"/>
      <c r="O10" s="69"/>
      <c r="P10" s="69" t="s">
        <v>1780</v>
      </c>
      <c r="Q10" s="69" t="s">
        <v>8163</v>
      </c>
      <c r="R10" s="69"/>
      <c r="S10" s="69"/>
      <c r="T10" s="69"/>
      <c r="U10" s="69"/>
      <c r="V10" s="69"/>
      <c r="W10" s="69" t="s">
        <v>940</v>
      </c>
      <c r="X10" s="76"/>
      <c r="Y10" s="639">
        <f t="shared" si="0"/>
        <v>42000.000000000007</v>
      </c>
      <c r="Z10" s="74">
        <f t="shared" si="1"/>
        <v>642000</v>
      </c>
    </row>
    <row r="11" spans="1:26" x14ac:dyDescent="0.35">
      <c r="A11" s="76"/>
      <c r="B11" s="76"/>
      <c r="C11" s="76"/>
      <c r="D11" s="76"/>
      <c r="E11" s="76"/>
      <c r="F11" s="79" t="s">
        <v>19342</v>
      </c>
      <c r="G11" s="69"/>
      <c r="H11" s="74">
        <v>600000</v>
      </c>
      <c r="I11" s="69"/>
      <c r="J11" s="69" t="s">
        <v>19327</v>
      </c>
      <c r="K11" s="75"/>
      <c r="L11" s="364" t="s">
        <v>19328</v>
      </c>
      <c r="M11" s="364" t="s">
        <v>19343</v>
      </c>
      <c r="N11" s="75"/>
      <c r="O11" s="69"/>
      <c r="P11" s="69" t="s">
        <v>1780</v>
      </c>
      <c r="Q11" s="69" t="s">
        <v>8163</v>
      </c>
      <c r="R11" s="69"/>
      <c r="S11" s="69"/>
      <c r="T11" s="69"/>
      <c r="U11" s="69"/>
      <c r="V11" s="69"/>
      <c r="W11" s="69" t="s">
        <v>940</v>
      </c>
      <c r="X11" s="76"/>
      <c r="Y11" s="639">
        <f t="shared" si="0"/>
        <v>42000.000000000007</v>
      </c>
      <c r="Z11" s="74">
        <f t="shared" si="1"/>
        <v>642000</v>
      </c>
    </row>
    <row r="12" spans="1:26" x14ac:dyDescent="0.35">
      <c r="A12" s="76"/>
      <c r="B12" s="76"/>
      <c r="C12" s="76"/>
      <c r="D12" s="76"/>
      <c r="E12" s="76"/>
      <c r="F12" s="79" t="s">
        <v>19344</v>
      </c>
      <c r="G12" s="69"/>
      <c r="H12" s="74">
        <v>600000</v>
      </c>
      <c r="I12" s="69"/>
      <c r="J12" s="69" t="s">
        <v>19327</v>
      </c>
      <c r="K12" s="75"/>
      <c r="L12" s="364" t="s">
        <v>19328</v>
      </c>
      <c r="M12" s="364" t="s">
        <v>19345</v>
      </c>
      <c r="N12" s="75"/>
      <c r="O12" s="69"/>
      <c r="P12" s="69" t="s">
        <v>1780</v>
      </c>
      <c r="Q12" s="69" t="s">
        <v>8163</v>
      </c>
      <c r="R12" s="69"/>
      <c r="S12" s="69"/>
      <c r="T12" s="69"/>
      <c r="U12" s="69"/>
      <c r="V12" s="69"/>
      <c r="W12" s="69" t="s">
        <v>940</v>
      </c>
      <c r="X12" s="76"/>
      <c r="Y12" s="639">
        <f t="shared" si="0"/>
        <v>42000.000000000007</v>
      </c>
      <c r="Z12" s="74">
        <f t="shared" si="1"/>
        <v>642000</v>
      </c>
    </row>
    <row r="13" spans="1:26" x14ac:dyDescent="0.35">
      <c r="A13" s="76"/>
      <c r="B13" s="76"/>
      <c r="C13" s="76"/>
      <c r="D13" s="76"/>
      <c r="E13" s="76"/>
      <c r="F13" s="79" t="s">
        <v>19346</v>
      </c>
      <c r="G13" s="69"/>
      <c r="H13" s="74">
        <v>600000</v>
      </c>
      <c r="I13" s="69"/>
      <c r="J13" s="69" t="s">
        <v>19327</v>
      </c>
      <c r="K13" s="75"/>
      <c r="L13" s="364" t="s">
        <v>19328</v>
      </c>
      <c r="M13" s="75" t="s">
        <v>19347</v>
      </c>
      <c r="N13" s="75"/>
      <c r="O13" s="69"/>
      <c r="P13" s="69" t="s">
        <v>1780</v>
      </c>
      <c r="Q13" s="69" t="s">
        <v>8163</v>
      </c>
      <c r="R13" s="69"/>
      <c r="S13" s="69"/>
      <c r="T13" s="69"/>
      <c r="U13" s="69"/>
      <c r="V13" s="69"/>
      <c r="W13" s="69" t="s">
        <v>940</v>
      </c>
      <c r="X13" s="76"/>
      <c r="Y13" s="639">
        <f t="shared" si="0"/>
        <v>42000.000000000007</v>
      </c>
      <c r="Z13" s="74">
        <f t="shared" si="1"/>
        <v>642000</v>
      </c>
    </row>
    <row r="14" spans="1:26" x14ac:dyDescent="0.35">
      <c r="A14" s="64"/>
      <c r="B14" s="64"/>
      <c r="C14" s="64"/>
      <c r="D14" s="64"/>
      <c r="E14" s="64"/>
      <c r="F14" s="66" t="s">
        <v>1842</v>
      </c>
      <c r="G14" s="64"/>
      <c r="H14" s="67"/>
      <c r="I14" s="64"/>
      <c r="J14" s="64"/>
      <c r="K14" s="68"/>
      <c r="L14" s="64"/>
      <c r="M14" s="68"/>
      <c r="N14" s="68"/>
      <c r="O14" s="64"/>
      <c r="P14" s="64"/>
      <c r="Q14" s="68"/>
      <c r="R14" s="64"/>
      <c r="S14" s="64"/>
      <c r="T14" s="64"/>
      <c r="U14" s="64"/>
      <c r="V14" s="64"/>
      <c r="W14" s="64"/>
      <c r="X14" s="64"/>
      <c r="Y14" s="639">
        <f t="shared" si="0"/>
        <v>0</v>
      </c>
      <c r="Z14" s="67">
        <f t="shared" si="1"/>
        <v>0</v>
      </c>
    </row>
    <row r="15" spans="1:26" x14ac:dyDescent="0.35">
      <c r="A15" s="76"/>
      <c r="B15" s="76"/>
      <c r="C15" s="76"/>
      <c r="D15" s="76"/>
      <c r="E15" s="76"/>
      <c r="F15" s="117" t="s">
        <v>19348</v>
      </c>
      <c r="G15" s="76"/>
      <c r="H15" s="118" t="s">
        <v>18653</v>
      </c>
      <c r="I15" s="76"/>
      <c r="J15" s="76" t="s">
        <v>5537</v>
      </c>
      <c r="K15" s="119"/>
      <c r="L15" s="76"/>
      <c r="M15" s="117" t="s">
        <v>19349</v>
      </c>
      <c r="N15" s="119"/>
      <c r="O15" s="76"/>
      <c r="P15" s="122"/>
      <c r="Q15" s="119"/>
      <c r="R15" s="76"/>
      <c r="S15" s="76"/>
      <c r="T15" s="76"/>
      <c r="U15" s="76"/>
      <c r="V15" s="76"/>
      <c r="W15" s="76"/>
      <c r="X15" s="76"/>
      <c r="Y15" s="639"/>
      <c r="Z15" s="118" t="e">
        <f t="shared" si="1"/>
        <v>#VALUE!</v>
      </c>
    </row>
    <row r="16" spans="1:26" x14ac:dyDescent="0.35">
      <c r="A16" s="76"/>
      <c r="B16" s="76"/>
      <c r="C16" s="76"/>
      <c r="D16" s="76"/>
      <c r="E16" s="76"/>
      <c r="F16" s="117" t="s">
        <v>19350</v>
      </c>
      <c r="G16" s="76"/>
      <c r="H16" s="118" t="s">
        <v>18653</v>
      </c>
      <c r="I16" s="76"/>
      <c r="J16" s="76" t="s">
        <v>8273</v>
      </c>
      <c r="K16" s="119"/>
      <c r="L16" s="76"/>
      <c r="M16" s="120">
        <v>128847</v>
      </c>
      <c r="N16" s="119"/>
      <c r="O16" s="76"/>
      <c r="P16" s="122"/>
      <c r="Q16" s="119"/>
      <c r="R16" s="76"/>
      <c r="S16" s="76"/>
      <c r="T16" s="76"/>
      <c r="U16" s="76"/>
      <c r="V16" s="76"/>
      <c r="W16" s="76"/>
      <c r="X16" s="76"/>
      <c r="Y16" s="639"/>
      <c r="Z16" s="118" t="e">
        <f t="shared" si="1"/>
        <v>#VALUE!</v>
      </c>
    </row>
    <row r="17" spans="1:26" x14ac:dyDescent="0.35">
      <c r="A17" s="76"/>
      <c r="B17" s="76"/>
      <c r="C17" s="76"/>
      <c r="D17" s="76"/>
      <c r="E17" s="76"/>
      <c r="F17" s="117" t="s">
        <v>19351</v>
      </c>
      <c r="G17" s="76"/>
      <c r="H17" s="118" t="s">
        <v>18653</v>
      </c>
      <c r="I17" s="76"/>
      <c r="J17" s="76" t="s">
        <v>8273</v>
      </c>
      <c r="K17" s="119">
        <v>1936</v>
      </c>
      <c r="L17" s="76"/>
      <c r="M17" s="120">
        <v>128848</v>
      </c>
      <c r="N17" s="119"/>
      <c r="O17" s="76"/>
      <c r="P17" s="122"/>
      <c r="Q17" s="119"/>
      <c r="R17" s="76"/>
      <c r="S17" s="76"/>
      <c r="T17" s="76"/>
      <c r="U17" s="76"/>
      <c r="V17" s="76"/>
      <c r="W17" s="76"/>
      <c r="X17" s="76"/>
      <c r="Y17" s="639"/>
      <c r="Z17" s="118" t="e">
        <f t="shared" si="1"/>
        <v>#VALUE!</v>
      </c>
    </row>
    <row r="18" spans="1:26" x14ac:dyDescent="0.35">
      <c r="A18" s="64"/>
      <c r="B18" s="64"/>
      <c r="C18" s="64"/>
      <c r="D18" s="64"/>
      <c r="E18" s="64"/>
      <c r="F18" s="66" t="s">
        <v>1851</v>
      </c>
      <c r="G18" s="64"/>
      <c r="H18" s="67"/>
      <c r="I18" s="64"/>
      <c r="J18" s="64"/>
      <c r="K18" s="68"/>
      <c r="L18" s="64"/>
      <c r="M18" s="68"/>
      <c r="N18" s="68"/>
      <c r="O18" s="64"/>
      <c r="P18" s="125"/>
      <c r="Q18" s="68"/>
      <c r="R18" s="64"/>
      <c r="S18" s="64"/>
      <c r="T18" s="64"/>
      <c r="U18" s="64"/>
      <c r="V18" s="64"/>
      <c r="W18" s="64"/>
      <c r="X18" s="64"/>
      <c r="Y18" s="639">
        <f t="shared" si="0"/>
        <v>0</v>
      </c>
      <c r="Z18" s="67">
        <f t="shared" si="1"/>
        <v>0</v>
      </c>
    </row>
    <row r="19" spans="1:26" x14ac:dyDescent="0.35">
      <c r="A19" s="69"/>
      <c r="B19" s="69"/>
      <c r="C19" s="69"/>
      <c r="D19" s="69"/>
      <c r="E19" s="69"/>
      <c r="F19" s="186" t="s">
        <v>19352</v>
      </c>
      <c r="G19" s="69"/>
      <c r="H19" s="74">
        <v>350000</v>
      </c>
      <c r="I19" s="69"/>
      <c r="J19" s="186" t="s">
        <v>5537</v>
      </c>
      <c r="K19" s="75"/>
      <c r="L19" s="186" t="s">
        <v>19353</v>
      </c>
      <c r="M19" s="75"/>
      <c r="N19" s="75"/>
      <c r="O19" s="69"/>
      <c r="P19" s="126"/>
      <c r="Q19" s="75"/>
      <c r="R19" s="69"/>
      <c r="S19" s="69"/>
      <c r="T19" s="69"/>
      <c r="U19" s="69"/>
      <c r="V19" s="69"/>
      <c r="W19" s="69"/>
      <c r="X19" s="69" t="s">
        <v>1852</v>
      </c>
      <c r="Y19" s="639">
        <f t="shared" si="0"/>
        <v>24500.000000000004</v>
      </c>
      <c r="Z19" s="74">
        <f t="shared" si="1"/>
        <v>374500</v>
      </c>
    </row>
    <row r="20" spans="1:26" x14ac:dyDescent="0.35">
      <c r="A20" s="76"/>
      <c r="B20" s="76"/>
      <c r="C20" s="76"/>
      <c r="D20" s="76"/>
      <c r="E20" s="76"/>
      <c r="F20" s="186" t="s">
        <v>19354</v>
      </c>
      <c r="G20" s="76"/>
      <c r="H20" s="74">
        <v>350000</v>
      </c>
      <c r="I20" s="76"/>
      <c r="J20" s="186" t="s">
        <v>5537</v>
      </c>
      <c r="K20" s="119"/>
      <c r="L20" s="186" t="s">
        <v>19355</v>
      </c>
      <c r="M20" s="119"/>
      <c r="N20" s="119"/>
      <c r="O20" s="76"/>
      <c r="P20" s="122"/>
      <c r="Q20" s="119"/>
      <c r="R20" s="76"/>
      <c r="S20" s="76"/>
      <c r="T20" s="76"/>
      <c r="U20" s="76"/>
      <c r="V20" s="76"/>
      <c r="W20" s="76"/>
      <c r="X20" s="76"/>
      <c r="Y20" s="639">
        <f t="shared" si="0"/>
        <v>24500.000000000004</v>
      </c>
      <c r="Z20" s="74">
        <f t="shared" si="1"/>
        <v>374500</v>
      </c>
    </row>
    <row r="21" spans="1:26" x14ac:dyDescent="0.35">
      <c r="A21" s="76"/>
      <c r="B21" s="76"/>
      <c r="C21" s="76"/>
      <c r="D21" s="76"/>
      <c r="E21" s="76"/>
      <c r="F21" s="186"/>
      <c r="G21" s="76"/>
      <c r="H21" s="118"/>
      <c r="I21" s="76"/>
      <c r="J21" s="186"/>
      <c r="K21" s="119"/>
      <c r="L21" s="186"/>
      <c r="M21" s="119"/>
      <c r="N21" s="119"/>
      <c r="O21" s="76"/>
      <c r="P21" s="122"/>
      <c r="Q21" s="119"/>
      <c r="R21" s="76"/>
      <c r="S21" s="76"/>
      <c r="T21" s="76"/>
      <c r="U21" s="76"/>
      <c r="V21" s="76"/>
      <c r="W21" s="76"/>
      <c r="X21" s="76"/>
      <c r="Y21" s="639">
        <f t="shared" si="0"/>
        <v>0</v>
      </c>
      <c r="Z21" s="118">
        <f t="shared" si="1"/>
        <v>0</v>
      </c>
    </row>
    <row r="22" spans="1:26" x14ac:dyDescent="0.35">
      <c r="A22" s="64"/>
      <c r="B22" s="64"/>
      <c r="C22" s="64"/>
      <c r="D22" s="64"/>
      <c r="E22" s="64"/>
      <c r="F22" s="66" t="s">
        <v>1853</v>
      </c>
      <c r="G22" s="64"/>
      <c r="H22" s="67"/>
      <c r="I22" s="64"/>
      <c r="J22" s="64"/>
      <c r="K22" s="68"/>
      <c r="L22" s="64"/>
      <c r="M22" s="68"/>
      <c r="N22" s="68"/>
      <c r="O22" s="64"/>
      <c r="P22" s="125"/>
      <c r="Q22" s="68"/>
      <c r="R22" s="64"/>
      <c r="S22" s="64"/>
      <c r="T22" s="64"/>
      <c r="U22" s="64"/>
      <c r="V22" s="64"/>
      <c r="W22" s="64"/>
      <c r="X22" s="64"/>
      <c r="Y22" s="639">
        <f t="shared" si="0"/>
        <v>0</v>
      </c>
      <c r="Z22" s="67">
        <f t="shared" si="1"/>
        <v>0</v>
      </c>
    </row>
    <row r="23" spans="1:26" x14ac:dyDescent="0.35">
      <c r="A23" s="76"/>
      <c r="B23" s="76"/>
      <c r="C23" s="76"/>
      <c r="D23" s="76"/>
      <c r="E23" s="76"/>
      <c r="F23" s="76" t="s">
        <v>19356</v>
      </c>
      <c r="G23" s="76"/>
      <c r="H23" s="118" t="s">
        <v>18653</v>
      </c>
      <c r="I23" s="76"/>
      <c r="J23" s="76" t="s">
        <v>5537</v>
      </c>
      <c r="K23" s="119"/>
      <c r="L23" s="76"/>
      <c r="M23" s="120" t="s">
        <v>19357</v>
      </c>
      <c r="N23" s="119"/>
      <c r="O23" s="76"/>
      <c r="P23" s="122"/>
      <c r="Q23" s="119"/>
      <c r="R23" s="76"/>
      <c r="S23" s="76"/>
      <c r="T23" s="76"/>
      <c r="U23" s="76"/>
      <c r="V23" s="76"/>
      <c r="W23" s="76"/>
      <c r="X23" s="76"/>
      <c r="Y23" s="639" t="e">
        <f t="shared" si="0"/>
        <v>#VALUE!</v>
      </c>
      <c r="Z23" s="118" t="e">
        <f t="shared" si="1"/>
        <v>#VALUE!</v>
      </c>
    </row>
    <row r="24" spans="1:26" x14ac:dyDescent="0.35">
      <c r="A24" s="76"/>
      <c r="B24" s="76"/>
      <c r="C24" s="76"/>
      <c r="D24" s="76"/>
      <c r="E24" s="76"/>
      <c r="F24" s="76"/>
      <c r="G24" s="76"/>
      <c r="H24" s="118"/>
      <c r="I24" s="76"/>
      <c r="J24" s="76"/>
      <c r="K24" s="119"/>
      <c r="L24" s="76"/>
      <c r="M24" s="120"/>
      <c r="N24" s="119"/>
      <c r="O24" s="76"/>
      <c r="P24" s="122"/>
      <c r="Q24" s="119"/>
      <c r="R24" s="76"/>
      <c r="S24" s="76"/>
      <c r="T24" s="76"/>
      <c r="U24" s="76"/>
      <c r="V24" s="76"/>
      <c r="W24" s="76"/>
      <c r="X24" s="76"/>
      <c r="Y24" s="639">
        <f t="shared" si="0"/>
        <v>0</v>
      </c>
      <c r="Z24" s="118">
        <f t="shared" si="1"/>
        <v>0</v>
      </c>
    </row>
    <row r="25" spans="1:26" x14ac:dyDescent="0.35">
      <c r="A25" s="64"/>
      <c r="B25" s="64"/>
      <c r="C25" s="64"/>
      <c r="D25" s="64"/>
      <c r="E25" s="64"/>
      <c r="F25" s="66" t="s">
        <v>1860</v>
      </c>
      <c r="G25" s="64"/>
      <c r="H25" s="67"/>
      <c r="I25" s="64"/>
      <c r="J25" s="64"/>
      <c r="K25" s="68"/>
      <c r="L25" s="64"/>
      <c r="M25" s="68"/>
      <c r="N25" s="68"/>
      <c r="O25" s="64"/>
      <c r="P25" s="125"/>
      <c r="Q25" s="68"/>
      <c r="R25" s="64"/>
      <c r="S25" s="64"/>
      <c r="T25" s="64"/>
      <c r="U25" s="64"/>
      <c r="V25" s="64"/>
      <c r="W25" s="64"/>
      <c r="X25" s="64"/>
      <c r="Y25" s="639">
        <f t="shared" si="0"/>
        <v>0</v>
      </c>
      <c r="Z25" s="67">
        <f t="shared" si="1"/>
        <v>0</v>
      </c>
    </row>
    <row r="26" spans="1:26" x14ac:dyDescent="0.35">
      <c r="A26" s="76"/>
      <c r="B26" s="76"/>
      <c r="C26" s="76"/>
      <c r="D26" s="76"/>
      <c r="E26" s="76"/>
      <c r="F26" s="76"/>
      <c r="G26" s="76"/>
      <c r="H26" s="118"/>
      <c r="I26" s="76"/>
      <c r="J26" s="76"/>
      <c r="K26" s="117"/>
      <c r="L26" s="76"/>
      <c r="M26" s="117"/>
      <c r="N26" s="119"/>
      <c r="O26" s="76"/>
      <c r="P26" s="122"/>
      <c r="Q26" s="119"/>
      <c r="R26" s="76"/>
      <c r="S26" s="76"/>
      <c r="T26" s="76"/>
      <c r="U26" s="76"/>
      <c r="V26" s="76"/>
      <c r="W26" s="76"/>
      <c r="X26" s="76" t="s">
        <v>1852</v>
      </c>
      <c r="Y26" s="639">
        <f t="shared" si="0"/>
        <v>0</v>
      </c>
      <c r="Z26" s="118">
        <f t="shared" si="1"/>
        <v>0</v>
      </c>
    </row>
    <row r="27" spans="1:26" x14ac:dyDescent="0.35">
      <c r="A27" s="69"/>
      <c r="B27" s="69"/>
      <c r="C27" s="69"/>
      <c r="D27" s="69"/>
      <c r="E27" s="69"/>
      <c r="F27" s="69"/>
      <c r="G27" s="69"/>
      <c r="H27" s="74"/>
      <c r="I27" s="69"/>
      <c r="J27" s="69"/>
      <c r="K27" s="75"/>
      <c r="L27" s="69"/>
      <c r="M27" s="75"/>
      <c r="N27" s="75"/>
      <c r="O27" s="69"/>
      <c r="P27" s="69"/>
      <c r="Q27" s="75"/>
      <c r="R27" s="69"/>
      <c r="S27" s="69"/>
      <c r="T27" s="69"/>
      <c r="U27" s="69"/>
      <c r="V27" s="69"/>
      <c r="W27" s="76"/>
      <c r="X27" s="76"/>
      <c r="Y27" s="639">
        <f t="shared" si="0"/>
        <v>0</v>
      </c>
      <c r="Z27" s="74">
        <f t="shared" si="1"/>
        <v>0</v>
      </c>
    </row>
    <row r="28" spans="1:26" x14ac:dyDescent="0.35">
      <c r="A28" s="64"/>
      <c r="B28" s="64"/>
      <c r="C28" s="64"/>
      <c r="D28" s="64"/>
      <c r="E28" s="64"/>
      <c r="F28" s="89" t="s">
        <v>2245</v>
      </c>
      <c r="G28" s="64"/>
      <c r="H28" s="67"/>
      <c r="I28" s="64"/>
      <c r="J28" s="64"/>
      <c r="K28" s="68"/>
      <c r="L28" s="64"/>
      <c r="M28" s="68"/>
      <c r="N28" s="68"/>
      <c r="O28" s="64"/>
      <c r="P28" s="64"/>
      <c r="Q28" s="68"/>
      <c r="R28" s="64"/>
      <c r="S28" s="64"/>
      <c r="T28" s="64"/>
      <c r="U28" s="64"/>
      <c r="V28" s="64"/>
      <c r="W28" s="64"/>
      <c r="X28" s="64"/>
      <c r="Y28" s="639">
        <f t="shared" si="0"/>
        <v>0</v>
      </c>
      <c r="Z28" s="67">
        <f t="shared" si="1"/>
        <v>0</v>
      </c>
    </row>
    <row r="29" spans="1:26" x14ac:dyDescent="0.35">
      <c r="A29" s="76"/>
      <c r="B29" s="76"/>
      <c r="C29" s="76"/>
      <c r="D29" s="76"/>
      <c r="E29" s="76"/>
      <c r="F29" s="79" t="s">
        <v>19358</v>
      </c>
      <c r="G29" s="76"/>
      <c r="H29" s="118">
        <v>75000</v>
      </c>
      <c r="I29" s="76"/>
      <c r="J29" s="76" t="s">
        <v>5537</v>
      </c>
      <c r="K29" s="130"/>
      <c r="L29" s="76" t="s">
        <v>16773</v>
      </c>
      <c r="M29" s="119" t="s">
        <v>19359</v>
      </c>
      <c r="N29" s="119"/>
      <c r="O29" s="76"/>
      <c r="P29" s="76" t="s">
        <v>3593</v>
      </c>
      <c r="Q29" s="119"/>
      <c r="R29" s="76"/>
      <c r="S29" s="76"/>
      <c r="T29" s="76"/>
      <c r="U29" s="76"/>
      <c r="V29" s="76"/>
      <c r="W29" s="76"/>
      <c r="X29" s="76"/>
      <c r="Y29" s="639">
        <f t="shared" si="0"/>
        <v>5250.0000000000009</v>
      </c>
      <c r="Z29" s="118">
        <f t="shared" si="1"/>
        <v>80250</v>
      </c>
    </row>
    <row r="30" spans="1:26" x14ac:dyDescent="0.35">
      <c r="A30" s="76"/>
      <c r="B30" s="76"/>
      <c r="C30" s="76"/>
      <c r="D30" s="76"/>
      <c r="E30" s="76"/>
      <c r="F30" s="79" t="s">
        <v>19358</v>
      </c>
      <c r="G30" s="76"/>
      <c r="H30" s="118">
        <v>75000</v>
      </c>
      <c r="I30" s="76"/>
      <c r="J30" s="76" t="s">
        <v>5537</v>
      </c>
      <c r="K30" s="130"/>
      <c r="L30" s="76" t="s">
        <v>16773</v>
      </c>
      <c r="M30" s="119" t="s">
        <v>19360</v>
      </c>
      <c r="N30" s="119"/>
      <c r="O30" s="76"/>
      <c r="P30" s="76" t="s">
        <v>3593</v>
      </c>
      <c r="Q30" s="119"/>
      <c r="R30" s="76"/>
      <c r="S30" s="76"/>
      <c r="T30" s="76"/>
      <c r="U30" s="76"/>
      <c r="V30" s="76"/>
      <c r="W30" s="76"/>
      <c r="X30" s="76"/>
      <c r="Y30" s="639">
        <f t="shared" si="0"/>
        <v>5250.0000000000009</v>
      </c>
      <c r="Z30" s="118">
        <f t="shared" si="1"/>
        <v>80250</v>
      </c>
    </row>
    <row r="31" spans="1:26" x14ac:dyDescent="0.35">
      <c r="A31" s="69"/>
      <c r="B31" s="76"/>
      <c r="C31" s="76"/>
      <c r="D31" s="76"/>
      <c r="E31" s="76"/>
      <c r="F31" s="79" t="s">
        <v>19358</v>
      </c>
      <c r="G31" s="76"/>
      <c r="H31" s="118">
        <v>75000</v>
      </c>
      <c r="I31" s="76"/>
      <c r="J31" s="76" t="s">
        <v>5537</v>
      </c>
      <c r="K31" s="130"/>
      <c r="L31" s="76" t="s">
        <v>16773</v>
      </c>
      <c r="M31" s="119" t="s">
        <v>19361</v>
      </c>
      <c r="N31" s="119"/>
      <c r="O31" s="76"/>
      <c r="P31" s="76" t="s">
        <v>3593</v>
      </c>
      <c r="Q31" s="119"/>
      <c r="R31" s="76"/>
      <c r="S31" s="76"/>
      <c r="T31" s="76"/>
      <c r="U31" s="76"/>
      <c r="V31" s="76"/>
      <c r="W31" s="76"/>
      <c r="X31" s="76"/>
      <c r="Y31" s="639">
        <f t="shared" si="0"/>
        <v>5250.0000000000009</v>
      </c>
      <c r="Z31" s="118">
        <f t="shared" si="1"/>
        <v>80250</v>
      </c>
    </row>
    <row r="32" spans="1:26" x14ac:dyDescent="0.35">
      <c r="A32" s="76"/>
      <c r="B32" s="76"/>
      <c r="C32" s="76"/>
      <c r="D32" s="76"/>
      <c r="E32" s="76"/>
      <c r="F32" s="79" t="s">
        <v>19358</v>
      </c>
      <c r="G32" s="76"/>
      <c r="H32" s="118">
        <v>75000</v>
      </c>
      <c r="I32" s="76"/>
      <c r="J32" s="76" t="s">
        <v>5537</v>
      </c>
      <c r="K32" s="130"/>
      <c r="L32" s="76" t="s">
        <v>16773</v>
      </c>
      <c r="M32" s="119" t="s">
        <v>19362</v>
      </c>
      <c r="N32" s="119"/>
      <c r="O32" s="76"/>
      <c r="P32" s="76" t="s">
        <v>3593</v>
      </c>
      <c r="Q32" s="119"/>
      <c r="R32" s="76"/>
      <c r="S32" s="76"/>
      <c r="T32" s="76"/>
      <c r="U32" s="76"/>
      <c r="V32" s="76"/>
      <c r="W32" s="76"/>
      <c r="X32" s="76"/>
      <c r="Y32" s="639">
        <f t="shared" si="0"/>
        <v>5250.0000000000009</v>
      </c>
      <c r="Z32" s="118">
        <f t="shared" si="1"/>
        <v>80250</v>
      </c>
    </row>
    <row r="33" spans="1:26" x14ac:dyDescent="0.35">
      <c r="A33" s="76"/>
      <c r="B33" s="76"/>
      <c r="C33" s="76"/>
      <c r="D33" s="76"/>
      <c r="E33" s="76"/>
      <c r="F33" s="79" t="s">
        <v>19358</v>
      </c>
      <c r="G33" s="76"/>
      <c r="H33" s="118">
        <v>75000</v>
      </c>
      <c r="I33" s="76"/>
      <c r="J33" s="76" t="s">
        <v>5537</v>
      </c>
      <c r="K33" s="130"/>
      <c r="L33" s="76" t="s">
        <v>16773</v>
      </c>
      <c r="M33" s="119" t="s">
        <v>19363</v>
      </c>
      <c r="N33" s="119"/>
      <c r="O33" s="76"/>
      <c r="P33" s="76" t="s">
        <v>3593</v>
      </c>
      <c r="Q33" s="119"/>
      <c r="R33" s="76"/>
      <c r="S33" s="76"/>
      <c r="T33" s="76"/>
      <c r="U33" s="76"/>
      <c r="V33" s="76"/>
      <c r="W33" s="76"/>
      <c r="X33" s="76"/>
      <c r="Y33" s="639">
        <f t="shared" si="0"/>
        <v>5250.0000000000009</v>
      </c>
      <c r="Z33" s="118">
        <f t="shared" si="1"/>
        <v>80250</v>
      </c>
    </row>
    <row r="34" spans="1:26" x14ac:dyDescent="0.35">
      <c r="A34" s="69"/>
      <c r="B34" s="69"/>
      <c r="C34" s="69"/>
      <c r="D34" s="69"/>
      <c r="E34" s="69"/>
      <c r="F34" s="79" t="s">
        <v>19358</v>
      </c>
      <c r="G34" s="69"/>
      <c r="H34" s="118">
        <v>75000</v>
      </c>
      <c r="I34" s="69"/>
      <c r="J34" s="76" t="s">
        <v>5537</v>
      </c>
      <c r="K34" s="193"/>
      <c r="L34" s="76" t="s">
        <v>16773</v>
      </c>
      <c r="M34" s="75" t="s">
        <v>19364</v>
      </c>
      <c r="N34" s="75"/>
      <c r="O34" s="69"/>
      <c r="P34" s="76" t="s">
        <v>3593</v>
      </c>
      <c r="Q34" s="75"/>
      <c r="R34" s="69"/>
      <c r="S34" s="69"/>
      <c r="T34" s="69"/>
      <c r="U34" s="69"/>
      <c r="V34" s="69"/>
      <c r="W34" s="69"/>
      <c r="X34" s="69"/>
      <c r="Y34" s="639">
        <f t="shared" si="0"/>
        <v>5250.0000000000009</v>
      </c>
      <c r="Z34" s="118">
        <f t="shared" si="1"/>
        <v>80250</v>
      </c>
    </row>
    <row r="35" spans="1:26" x14ac:dyDescent="0.35">
      <c r="A35" s="76"/>
      <c r="B35" s="76"/>
      <c r="C35" s="76"/>
      <c r="D35" s="76"/>
      <c r="E35" s="76"/>
      <c r="F35" s="79" t="s">
        <v>19365</v>
      </c>
      <c r="G35" s="76"/>
      <c r="H35" s="118">
        <v>75000</v>
      </c>
      <c r="I35" s="76"/>
      <c r="J35" s="76" t="s">
        <v>5537</v>
      </c>
      <c r="K35" s="130"/>
      <c r="L35" s="76" t="s">
        <v>19366</v>
      </c>
      <c r="M35" s="119" t="s">
        <v>19367</v>
      </c>
      <c r="N35" s="119"/>
      <c r="O35" s="76"/>
      <c r="P35" s="76" t="s">
        <v>8797</v>
      </c>
      <c r="Q35" s="119"/>
      <c r="R35" s="76"/>
      <c r="S35" s="76"/>
      <c r="T35" s="76"/>
      <c r="U35" s="76"/>
      <c r="V35" s="76"/>
      <c r="W35" s="76"/>
      <c r="X35" s="76"/>
      <c r="Y35" s="639">
        <f t="shared" si="0"/>
        <v>5250.0000000000009</v>
      </c>
      <c r="Z35" s="118">
        <f t="shared" si="1"/>
        <v>80250</v>
      </c>
    </row>
    <row r="36" spans="1:26" x14ac:dyDescent="0.35">
      <c r="A36" s="76"/>
      <c r="B36" s="76"/>
      <c r="C36" s="76"/>
      <c r="D36" s="76"/>
      <c r="E36" s="76"/>
      <c r="F36" s="79" t="s">
        <v>19368</v>
      </c>
      <c r="G36" s="76"/>
      <c r="H36" s="118">
        <v>75000</v>
      </c>
      <c r="I36" s="76"/>
      <c r="J36" s="76" t="s">
        <v>5537</v>
      </c>
      <c r="K36" s="119"/>
      <c r="L36" s="76" t="s">
        <v>16773</v>
      </c>
      <c r="M36" s="119" t="s">
        <v>19369</v>
      </c>
      <c r="N36" s="119"/>
      <c r="O36" s="76"/>
      <c r="P36" s="76" t="s">
        <v>3593</v>
      </c>
      <c r="Q36" s="119"/>
      <c r="R36" s="76"/>
      <c r="S36" s="76"/>
      <c r="T36" s="76"/>
      <c r="U36" s="76"/>
      <c r="V36" s="76"/>
      <c r="W36" s="76"/>
      <c r="X36" s="76"/>
      <c r="Y36" s="639">
        <f t="shared" si="0"/>
        <v>5250.0000000000009</v>
      </c>
      <c r="Z36" s="118">
        <f t="shared" si="1"/>
        <v>80250</v>
      </c>
    </row>
    <row r="37" spans="1:26" x14ac:dyDescent="0.35">
      <c r="A37" s="76"/>
      <c r="B37" s="76"/>
      <c r="C37" s="76"/>
      <c r="D37" s="76"/>
      <c r="E37" s="76"/>
      <c r="F37" s="79" t="s">
        <v>19368</v>
      </c>
      <c r="G37" s="76"/>
      <c r="H37" s="118">
        <v>75000</v>
      </c>
      <c r="I37" s="76"/>
      <c r="J37" s="76" t="s">
        <v>5537</v>
      </c>
      <c r="K37" s="130"/>
      <c r="L37" s="76" t="s">
        <v>16773</v>
      </c>
      <c r="M37" s="119" t="s">
        <v>19370</v>
      </c>
      <c r="N37" s="119"/>
      <c r="O37" s="76"/>
      <c r="P37" s="76" t="s">
        <v>3593</v>
      </c>
      <c r="Q37" s="119"/>
      <c r="R37" s="76"/>
      <c r="S37" s="76"/>
      <c r="T37" s="76"/>
      <c r="U37" s="76"/>
      <c r="V37" s="76"/>
      <c r="W37" s="76"/>
      <c r="X37" s="76"/>
      <c r="Y37" s="639">
        <f t="shared" si="0"/>
        <v>5250.0000000000009</v>
      </c>
      <c r="Z37" s="118">
        <f t="shared" si="1"/>
        <v>80250</v>
      </c>
    </row>
    <row r="38" spans="1:26" x14ac:dyDescent="0.35">
      <c r="A38" s="76"/>
      <c r="B38" s="76"/>
      <c r="C38" s="76"/>
      <c r="D38" s="76"/>
      <c r="E38" s="76"/>
      <c r="F38" s="79" t="s">
        <v>19368</v>
      </c>
      <c r="G38" s="76"/>
      <c r="H38" s="118">
        <v>75000</v>
      </c>
      <c r="I38" s="76"/>
      <c r="J38" s="76" t="s">
        <v>5537</v>
      </c>
      <c r="K38" s="130"/>
      <c r="L38" s="76" t="s">
        <v>16773</v>
      </c>
      <c r="M38" s="119" t="s">
        <v>19371</v>
      </c>
      <c r="N38" s="119"/>
      <c r="O38" s="76"/>
      <c r="P38" s="76" t="s">
        <v>3593</v>
      </c>
      <c r="Q38" s="119"/>
      <c r="R38" s="76"/>
      <c r="S38" s="76"/>
      <c r="T38" s="76"/>
      <c r="U38" s="76"/>
      <c r="V38" s="76"/>
      <c r="W38" s="69"/>
      <c r="X38" s="69"/>
      <c r="Y38" s="639">
        <f t="shared" si="0"/>
        <v>5250.0000000000009</v>
      </c>
      <c r="Z38" s="118">
        <f t="shared" si="1"/>
        <v>80250</v>
      </c>
    </row>
    <row r="39" spans="1:26" x14ac:dyDescent="0.35">
      <c r="A39" s="69"/>
      <c r="B39" s="69"/>
      <c r="C39" s="69"/>
      <c r="D39" s="69"/>
      <c r="E39" s="69"/>
      <c r="F39" s="79" t="s">
        <v>19368</v>
      </c>
      <c r="G39" s="69"/>
      <c r="H39" s="118">
        <v>75000</v>
      </c>
      <c r="I39" s="69"/>
      <c r="J39" s="76" t="s">
        <v>5537</v>
      </c>
      <c r="K39" s="193"/>
      <c r="L39" s="76" t="s">
        <v>16773</v>
      </c>
      <c r="M39" s="75" t="s">
        <v>19372</v>
      </c>
      <c r="N39" s="75"/>
      <c r="O39" s="69"/>
      <c r="P39" s="76" t="s">
        <v>3593</v>
      </c>
      <c r="Q39" s="75"/>
      <c r="R39" s="69"/>
      <c r="S39" s="69"/>
      <c r="T39" s="69"/>
      <c r="U39" s="69"/>
      <c r="V39" s="69"/>
      <c r="W39" s="69"/>
      <c r="X39" s="69"/>
      <c r="Y39" s="639">
        <f t="shared" si="0"/>
        <v>5250.0000000000009</v>
      </c>
      <c r="Z39" s="118">
        <f t="shared" si="1"/>
        <v>80250</v>
      </c>
    </row>
    <row r="40" spans="1:26" x14ac:dyDescent="0.35">
      <c r="A40" s="76"/>
      <c r="B40" s="76"/>
      <c r="C40" s="76"/>
      <c r="D40" s="76"/>
      <c r="E40" s="76"/>
      <c r="F40" s="79" t="s">
        <v>19368</v>
      </c>
      <c r="G40" s="76"/>
      <c r="H40" s="118">
        <v>75000</v>
      </c>
      <c r="I40" s="76"/>
      <c r="J40" s="76" t="s">
        <v>5537</v>
      </c>
      <c r="K40" s="130"/>
      <c r="L40" s="76" t="s">
        <v>16773</v>
      </c>
      <c r="M40" s="119" t="s">
        <v>19373</v>
      </c>
      <c r="N40" s="119"/>
      <c r="O40" s="76"/>
      <c r="P40" s="76" t="s">
        <v>3593</v>
      </c>
      <c r="Q40" s="119"/>
      <c r="R40" s="76"/>
      <c r="S40" s="76"/>
      <c r="T40" s="76"/>
      <c r="U40" s="76"/>
      <c r="V40" s="76"/>
      <c r="W40" s="76"/>
      <c r="X40" s="76"/>
      <c r="Y40" s="639">
        <f t="shared" si="0"/>
        <v>5250.0000000000009</v>
      </c>
      <c r="Z40" s="118">
        <f t="shared" si="1"/>
        <v>80250</v>
      </c>
    </row>
    <row r="41" spans="1:26" x14ac:dyDescent="0.35">
      <c r="A41" s="76"/>
      <c r="B41" s="76"/>
      <c r="C41" s="76"/>
      <c r="D41" s="76"/>
      <c r="E41" s="76"/>
      <c r="F41" s="79" t="s">
        <v>19368</v>
      </c>
      <c r="G41" s="76"/>
      <c r="H41" s="118">
        <v>75000</v>
      </c>
      <c r="I41" s="76"/>
      <c r="J41" s="76" t="s">
        <v>5537</v>
      </c>
      <c r="K41" s="130"/>
      <c r="L41" s="76" t="s">
        <v>16773</v>
      </c>
      <c r="M41" s="119" t="s">
        <v>19374</v>
      </c>
      <c r="N41" s="119"/>
      <c r="O41" s="76"/>
      <c r="P41" s="76" t="s">
        <v>3593</v>
      </c>
      <c r="Q41" s="119"/>
      <c r="R41" s="76"/>
      <c r="S41" s="76"/>
      <c r="T41" s="76"/>
      <c r="U41" s="76"/>
      <c r="V41" s="76"/>
      <c r="W41" s="76"/>
      <c r="X41" s="76"/>
      <c r="Y41" s="639">
        <f t="shared" si="0"/>
        <v>5250.0000000000009</v>
      </c>
      <c r="Z41" s="118">
        <f t="shared" si="1"/>
        <v>80250</v>
      </c>
    </row>
    <row r="42" spans="1:26" x14ac:dyDescent="0.35">
      <c r="A42" s="76"/>
      <c r="B42" s="76"/>
      <c r="C42" s="76"/>
      <c r="D42" s="76"/>
      <c r="E42" s="76"/>
      <c r="F42" s="76" t="s">
        <v>19375</v>
      </c>
      <c r="G42" s="76"/>
      <c r="H42" s="118">
        <v>75000</v>
      </c>
      <c r="I42" s="76"/>
      <c r="J42" s="76" t="s">
        <v>5537</v>
      </c>
      <c r="K42" s="130"/>
      <c r="L42" s="76" t="s">
        <v>19366</v>
      </c>
      <c r="M42" s="119" t="s">
        <v>19376</v>
      </c>
      <c r="N42" s="119"/>
      <c r="O42" s="76"/>
      <c r="P42" s="76" t="s">
        <v>8797</v>
      </c>
      <c r="Q42" s="119"/>
      <c r="R42" s="76"/>
      <c r="S42" s="76"/>
      <c r="T42" s="76"/>
      <c r="U42" s="76"/>
      <c r="V42" s="76"/>
      <c r="W42" s="76"/>
      <c r="X42" s="76"/>
      <c r="Y42" s="639">
        <f t="shared" si="0"/>
        <v>5250.0000000000009</v>
      </c>
      <c r="Z42" s="118">
        <f t="shared" si="1"/>
        <v>80250</v>
      </c>
    </row>
    <row r="43" spans="1:26" x14ac:dyDescent="0.35">
      <c r="A43" s="76"/>
      <c r="B43" s="76"/>
      <c r="C43" s="76"/>
      <c r="D43" s="76"/>
      <c r="E43" s="76"/>
      <c r="F43" s="76" t="s">
        <v>19375</v>
      </c>
      <c r="G43" s="76"/>
      <c r="H43" s="118">
        <v>75000</v>
      </c>
      <c r="I43" s="76"/>
      <c r="J43" s="76" t="s">
        <v>5537</v>
      </c>
      <c r="K43" s="130"/>
      <c r="L43" s="76" t="s">
        <v>19366</v>
      </c>
      <c r="M43" s="119" t="s">
        <v>19377</v>
      </c>
      <c r="N43" s="119"/>
      <c r="O43" s="76"/>
      <c r="P43" s="76" t="s">
        <v>8797</v>
      </c>
      <c r="Q43" s="119"/>
      <c r="R43" s="76"/>
      <c r="S43" s="76"/>
      <c r="T43" s="76"/>
      <c r="U43" s="76"/>
      <c r="V43" s="76"/>
      <c r="W43" s="76"/>
      <c r="X43" s="76"/>
      <c r="Y43" s="639">
        <f t="shared" si="0"/>
        <v>5250.0000000000009</v>
      </c>
      <c r="Z43" s="118">
        <f t="shared" si="1"/>
        <v>80250</v>
      </c>
    </row>
    <row r="44" spans="1:26" x14ac:dyDescent="0.35">
      <c r="A44" s="69"/>
      <c r="B44" s="69"/>
      <c r="C44" s="69"/>
      <c r="D44" s="69"/>
      <c r="E44" s="69"/>
      <c r="F44" s="79" t="s">
        <v>19378</v>
      </c>
      <c r="G44" s="69"/>
      <c r="H44" s="118">
        <v>75000</v>
      </c>
      <c r="I44" s="69"/>
      <c r="J44" s="76" t="s">
        <v>5537</v>
      </c>
      <c r="K44" s="193"/>
      <c r="L44" s="69" t="s">
        <v>16773</v>
      </c>
      <c r="M44" s="75" t="s">
        <v>19379</v>
      </c>
      <c r="N44" s="75"/>
      <c r="O44" s="69"/>
      <c r="P44" s="69" t="s">
        <v>3593</v>
      </c>
      <c r="Q44" s="75"/>
      <c r="R44" s="69"/>
      <c r="S44" s="69"/>
      <c r="T44" s="69"/>
      <c r="U44" s="69"/>
      <c r="V44" s="69"/>
      <c r="W44" s="69"/>
      <c r="X44" s="69"/>
      <c r="Y44" s="639">
        <f t="shared" si="0"/>
        <v>5250.0000000000009</v>
      </c>
      <c r="Z44" s="118">
        <f t="shared" si="1"/>
        <v>80250</v>
      </c>
    </row>
    <row r="45" spans="1:26" x14ac:dyDescent="0.35">
      <c r="A45" s="76"/>
      <c r="B45" s="76"/>
      <c r="C45" s="76"/>
      <c r="D45" s="76"/>
      <c r="E45" s="76"/>
      <c r="F45" s="79" t="s">
        <v>19378</v>
      </c>
      <c r="G45" s="76"/>
      <c r="H45" s="118">
        <v>75000</v>
      </c>
      <c r="I45" s="76"/>
      <c r="J45" s="76" t="s">
        <v>5537</v>
      </c>
      <c r="K45" s="130"/>
      <c r="L45" s="69" t="s">
        <v>16773</v>
      </c>
      <c r="M45" s="119" t="s">
        <v>19380</v>
      </c>
      <c r="N45" s="119"/>
      <c r="O45" s="76"/>
      <c r="P45" s="69" t="s">
        <v>3593</v>
      </c>
      <c r="Q45" s="119"/>
      <c r="R45" s="76"/>
      <c r="S45" s="76"/>
      <c r="T45" s="76"/>
      <c r="U45" s="76"/>
      <c r="V45" s="76"/>
      <c r="W45" s="76"/>
      <c r="X45" s="76"/>
      <c r="Y45" s="639">
        <f t="shared" si="0"/>
        <v>5250.0000000000009</v>
      </c>
      <c r="Z45" s="118">
        <f t="shared" si="1"/>
        <v>80250</v>
      </c>
    </row>
    <row r="46" spans="1:26" x14ac:dyDescent="0.35">
      <c r="A46" s="76"/>
      <c r="B46" s="76"/>
      <c r="C46" s="76"/>
      <c r="D46" s="76"/>
      <c r="E46" s="76"/>
      <c r="F46" s="79" t="s">
        <v>19378</v>
      </c>
      <c r="G46" s="76"/>
      <c r="H46" s="118">
        <v>75000</v>
      </c>
      <c r="I46" s="76"/>
      <c r="J46" s="76" t="s">
        <v>5537</v>
      </c>
      <c r="K46" s="130"/>
      <c r="L46" s="69" t="s">
        <v>16773</v>
      </c>
      <c r="M46" s="119" t="s">
        <v>19381</v>
      </c>
      <c r="N46" s="119"/>
      <c r="O46" s="76"/>
      <c r="P46" s="69" t="s">
        <v>3593</v>
      </c>
      <c r="Q46" s="119"/>
      <c r="R46" s="76"/>
      <c r="S46" s="76"/>
      <c r="T46" s="76"/>
      <c r="U46" s="76"/>
      <c r="V46" s="76"/>
      <c r="W46" s="76"/>
      <c r="X46" s="76"/>
      <c r="Y46" s="639">
        <f t="shared" si="0"/>
        <v>5250.0000000000009</v>
      </c>
      <c r="Z46" s="118">
        <f t="shared" si="1"/>
        <v>80250</v>
      </c>
    </row>
    <row r="47" spans="1:26" x14ac:dyDescent="0.35">
      <c r="A47" s="76"/>
      <c r="B47" s="76"/>
      <c r="C47" s="76"/>
      <c r="D47" s="76"/>
      <c r="E47" s="76"/>
      <c r="F47" s="79" t="s">
        <v>19382</v>
      </c>
      <c r="G47" s="76"/>
      <c r="H47" s="118">
        <v>75000</v>
      </c>
      <c r="I47" s="76"/>
      <c r="J47" s="76" t="s">
        <v>5537</v>
      </c>
      <c r="K47" s="130"/>
      <c r="L47" s="76" t="s">
        <v>19383</v>
      </c>
      <c r="M47" s="119" t="s">
        <v>19384</v>
      </c>
      <c r="N47" s="119"/>
      <c r="O47" s="76"/>
      <c r="P47" s="76" t="s">
        <v>5175</v>
      </c>
      <c r="Q47" s="119"/>
      <c r="R47" s="76"/>
      <c r="S47" s="76"/>
      <c r="T47" s="76"/>
      <c r="U47" s="76"/>
      <c r="V47" s="76"/>
      <c r="W47" s="76"/>
      <c r="X47" s="76"/>
      <c r="Y47" s="639">
        <f t="shared" si="0"/>
        <v>5250.0000000000009</v>
      </c>
      <c r="Z47" s="118">
        <f t="shared" si="1"/>
        <v>80250</v>
      </c>
    </row>
    <row r="48" spans="1:26" x14ac:dyDescent="0.35">
      <c r="A48" s="76"/>
      <c r="B48" s="76"/>
      <c r="C48" s="76"/>
      <c r="D48" s="76"/>
      <c r="E48" s="76"/>
      <c r="F48" s="79" t="s">
        <v>19385</v>
      </c>
      <c r="G48" s="76"/>
      <c r="H48" s="118">
        <v>75000</v>
      </c>
      <c r="I48" s="76"/>
      <c r="J48" s="76" t="s">
        <v>8427</v>
      </c>
      <c r="K48" s="130"/>
      <c r="L48" s="76" t="s">
        <v>8431</v>
      </c>
      <c r="M48" s="119">
        <v>2370488</v>
      </c>
      <c r="N48" s="119"/>
      <c r="O48" s="76"/>
      <c r="P48" s="76" t="s">
        <v>12607</v>
      </c>
      <c r="Q48" s="119" t="s">
        <v>1066</v>
      </c>
      <c r="R48" s="76"/>
      <c r="S48" s="76"/>
      <c r="T48" s="76"/>
      <c r="U48" s="76"/>
      <c r="V48" s="76"/>
      <c r="W48" s="76"/>
      <c r="X48" s="76"/>
      <c r="Y48" s="639">
        <f t="shared" si="0"/>
        <v>5250.0000000000009</v>
      </c>
      <c r="Z48" s="118">
        <f t="shared" si="1"/>
        <v>80250</v>
      </c>
    </row>
    <row r="49" spans="1:26" x14ac:dyDescent="0.35">
      <c r="A49" s="69"/>
      <c r="B49" s="69"/>
      <c r="C49" s="69"/>
      <c r="D49" s="69"/>
      <c r="E49" s="69"/>
      <c r="F49" s="79" t="s">
        <v>19386</v>
      </c>
      <c r="G49" s="69"/>
      <c r="H49" s="118">
        <v>75000</v>
      </c>
      <c r="I49" s="69"/>
      <c r="J49" s="76" t="s">
        <v>3716</v>
      </c>
      <c r="K49" s="193"/>
      <c r="L49" s="69" t="s">
        <v>19387</v>
      </c>
      <c r="M49" s="75">
        <v>9402623</v>
      </c>
      <c r="N49" s="75"/>
      <c r="O49" s="69"/>
      <c r="P49" s="69"/>
      <c r="Q49" s="75" t="s">
        <v>3023</v>
      </c>
      <c r="R49" s="69"/>
      <c r="S49" s="69"/>
      <c r="T49" s="69"/>
      <c r="U49" s="69"/>
      <c r="V49" s="69"/>
      <c r="W49" s="69"/>
      <c r="X49" s="69"/>
      <c r="Y49" s="639">
        <f t="shared" si="0"/>
        <v>5250.0000000000009</v>
      </c>
      <c r="Z49" s="118">
        <f t="shared" si="1"/>
        <v>80250</v>
      </c>
    </row>
    <row r="50" spans="1:26" x14ac:dyDescent="0.35">
      <c r="A50" s="76"/>
      <c r="B50" s="76"/>
      <c r="C50" s="76"/>
      <c r="D50" s="76"/>
      <c r="E50" s="76"/>
      <c r="F50" s="76" t="s">
        <v>19388</v>
      </c>
      <c r="G50" s="76"/>
      <c r="H50" s="118">
        <v>75000</v>
      </c>
      <c r="I50" s="76"/>
      <c r="J50" s="76" t="s">
        <v>5537</v>
      </c>
      <c r="K50" s="130"/>
      <c r="L50" s="76" t="s">
        <v>16773</v>
      </c>
      <c r="M50" s="119" t="s">
        <v>19389</v>
      </c>
      <c r="N50" s="119"/>
      <c r="O50" s="76"/>
      <c r="P50" s="76" t="s">
        <v>3593</v>
      </c>
      <c r="Q50" s="119"/>
      <c r="R50" s="76"/>
      <c r="S50" s="76"/>
      <c r="T50" s="76"/>
      <c r="U50" s="76"/>
      <c r="V50" s="76"/>
      <c r="W50" s="76"/>
      <c r="X50" s="76"/>
      <c r="Y50" s="639">
        <f t="shared" si="0"/>
        <v>5250.0000000000009</v>
      </c>
      <c r="Z50" s="118">
        <f t="shared" si="1"/>
        <v>80250</v>
      </c>
    </row>
    <row r="51" spans="1:26" x14ac:dyDescent="0.35">
      <c r="A51" s="76"/>
      <c r="B51" s="76"/>
      <c r="C51" s="76"/>
      <c r="D51" s="76"/>
      <c r="E51" s="76"/>
      <c r="F51" s="76" t="s">
        <v>19388</v>
      </c>
      <c r="G51" s="76"/>
      <c r="H51" s="118">
        <v>75000</v>
      </c>
      <c r="I51" s="76"/>
      <c r="J51" s="76" t="s">
        <v>5537</v>
      </c>
      <c r="K51" s="130"/>
      <c r="L51" s="76" t="s">
        <v>16773</v>
      </c>
      <c r="M51" s="119" t="s">
        <v>19390</v>
      </c>
      <c r="N51" s="119"/>
      <c r="O51" s="76"/>
      <c r="P51" s="76" t="s">
        <v>3593</v>
      </c>
      <c r="Q51" s="119"/>
      <c r="R51" s="76"/>
      <c r="S51" s="76"/>
      <c r="T51" s="76"/>
      <c r="U51" s="76"/>
      <c r="V51" s="76"/>
      <c r="W51" s="76"/>
      <c r="X51" s="76"/>
      <c r="Y51" s="639">
        <f t="shared" si="0"/>
        <v>5250.0000000000009</v>
      </c>
      <c r="Z51" s="118">
        <f t="shared" si="1"/>
        <v>80250</v>
      </c>
    </row>
    <row r="52" spans="1:26" x14ac:dyDescent="0.35">
      <c r="A52" s="76"/>
      <c r="B52" s="76"/>
      <c r="C52" s="76"/>
      <c r="D52" s="76"/>
      <c r="E52" s="76"/>
      <c r="F52" s="76" t="s">
        <v>19388</v>
      </c>
      <c r="G52" s="76"/>
      <c r="H52" s="118">
        <v>75000</v>
      </c>
      <c r="I52" s="76"/>
      <c r="J52" s="76" t="s">
        <v>5537</v>
      </c>
      <c r="K52" s="130"/>
      <c r="L52" s="76" t="s">
        <v>16773</v>
      </c>
      <c r="M52" s="119" t="s">
        <v>19391</v>
      </c>
      <c r="N52" s="119"/>
      <c r="O52" s="76"/>
      <c r="P52" s="76" t="s">
        <v>3593</v>
      </c>
      <c r="Q52" s="119"/>
      <c r="R52" s="76"/>
      <c r="S52" s="76"/>
      <c r="T52" s="76"/>
      <c r="U52" s="76"/>
      <c r="V52" s="76"/>
      <c r="W52" s="76"/>
      <c r="X52" s="76"/>
      <c r="Y52" s="639">
        <f t="shared" si="0"/>
        <v>5250.0000000000009</v>
      </c>
      <c r="Z52" s="118">
        <f t="shared" si="1"/>
        <v>80250</v>
      </c>
    </row>
    <row r="53" spans="1:26" x14ac:dyDescent="0.35">
      <c r="A53" s="76"/>
      <c r="B53" s="76"/>
      <c r="C53" s="76"/>
      <c r="D53" s="76"/>
      <c r="E53" s="76"/>
      <c r="F53" s="76" t="s">
        <v>19388</v>
      </c>
      <c r="G53" s="76"/>
      <c r="H53" s="118">
        <v>75000</v>
      </c>
      <c r="I53" s="76"/>
      <c r="J53" s="76" t="s">
        <v>5537</v>
      </c>
      <c r="K53" s="130"/>
      <c r="L53" s="76" t="s">
        <v>16773</v>
      </c>
      <c r="M53" s="119" t="s">
        <v>19392</v>
      </c>
      <c r="N53" s="119"/>
      <c r="O53" s="76"/>
      <c r="P53" s="76" t="s">
        <v>3593</v>
      </c>
      <c r="Q53" s="119"/>
      <c r="R53" s="76"/>
      <c r="S53" s="76"/>
      <c r="T53" s="76"/>
      <c r="U53" s="76"/>
      <c r="V53" s="76"/>
      <c r="W53" s="76"/>
      <c r="X53" s="76"/>
      <c r="Y53" s="639">
        <f t="shared" si="0"/>
        <v>5250.0000000000009</v>
      </c>
      <c r="Z53" s="118">
        <f t="shared" si="1"/>
        <v>80250</v>
      </c>
    </row>
    <row r="54" spans="1:26" x14ac:dyDescent="0.35">
      <c r="A54" s="69"/>
      <c r="B54" s="69"/>
      <c r="C54" s="69"/>
      <c r="D54" s="69"/>
      <c r="E54" s="69"/>
      <c r="F54" s="76" t="s">
        <v>19388</v>
      </c>
      <c r="G54" s="69"/>
      <c r="H54" s="118">
        <v>75000</v>
      </c>
      <c r="I54" s="69"/>
      <c r="J54" s="76" t="s">
        <v>5537</v>
      </c>
      <c r="K54" s="193"/>
      <c r="L54" s="76" t="s">
        <v>16773</v>
      </c>
      <c r="M54" s="75" t="s">
        <v>19393</v>
      </c>
      <c r="N54" s="75"/>
      <c r="O54" s="69"/>
      <c r="P54" s="76" t="s">
        <v>3593</v>
      </c>
      <c r="Q54" s="75"/>
      <c r="R54" s="69"/>
      <c r="S54" s="69"/>
      <c r="T54" s="69"/>
      <c r="U54" s="69"/>
      <c r="V54" s="69"/>
      <c r="W54" s="69"/>
      <c r="X54" s="69"/>
      <c r="Y54" s="639">
        <f t="shared" si="0"/>
        <v>5250.0000000000009</v>
      </c>
      <c r="Z54" s="118">
        <f t="shared" si="1"/>
        <v>80250</v>
      </c>
    </row>
    <row r="55" spans="1:26" x14ac:dyDescent="0.35">
      <c r="A55" s="76"/>
      <c r="B55" s="76"/>
      <c r="C55" s="76"/>
      <c r="D55" s="76"/>
      <c r="E55" s="76"/>
      <c r="F55" s="76" t="s">
        <v>19388</v>
      </c>
      <c r="G55" s="76"/>
      <c r="H55" s="118">
        <v>75000</v>
      </c>
      <c r="I55" s="76"/>
      <c r="J55" s="76" t="s">
        <v>5537</v>
      </c>
      <c r="K55" s="130"/>
      <c r="L55" s="76" t="s">
        <v>16773</v>
      </c>
      <c r="M55" s="119" t="s">
        <v>19394</v>
      </c>
      <c r="N55" s="119"/>
      <c r="O55" s="76"/>
      <c r="P55" s="76" t="s">
        <v>3593</v>
      </c>
      <c r="Q55" s="119"/>
      <c r="R55" s="76"/>
      <c r="S55" s="76"/>
      <c r="T55" s="76"/>
      <c r="U55" s="76"/>
      <c r="V55" s="76"/>
      <c r="W55" s="76"/>
      <c r="X55" s="76"/>
      <c r="Y55" s="639">
        <f t="shared" si="0"/>
        <v>5250.0000000000009</v>
      </c>
      <c r="Z55" s="118">
        <f t="shared" si="1"/>
        <v>80250</v>
      </c>
    </row>
    <row r="56" spans="1:26" x14ac:dyDescent="0.35">
      <c r="A56" s="76"/>
      <c r="B56" s="76"/>
      <c r="C56" s="76"/>
      <c r="D56" s="76"/>
      <c r="E56" s="76"/>
      <c r="F56" s="76" t="s">
        <v>19395</v>
      </c>
      <c r="G56" s="76"/>
      <c r="H56" s="118">
        <v>75000</v>
      </c>
      <c r="I56" s="76"/>
      <c r="J56" s="76" t="s">
        <v>5537</v>
      </c>
      <c r="K56" s="130"/>
      <c r="L56" s="119" t="s">
        <v>19366</v>
      </c>
      <c r="M56" s="119" t="s">
        <v>19396</v>
      </c>
      <c r="N56" s="119"/>
      <c r="O56" s="76"/>
      <c r="P56" s="76" t="s">
        <v>8797</v>
      </c>
      <c r="Q56" s="119"/>
      <c r="R56" s="76"/>
      <c r="S56" s="76"/>
      <c r="T56" s="76"/>
      <c r="U56" s="76"/>
      <c r="V56" s="76"/>
      <c r="W56" s="76"/>
      <c r="X56" s="76"/>
      <c r="Y56" s="639">
        <f t="shared" si="0"/>
        <v>5250.0000000000009</v>
      </c>
      <c r="Z56" s="118">
        <f t="shared" si="1"/>
        <v>80250</v>
      </c>
    </row>
    <row r="57" spans="1:26" x14ac:dyDescent="0.35">
      <c r="A57" s="76"/>
      <c r="B57" s="76"/>
      <c r="C57" s="76"/>
      <c r="D57" s="76"/>
      <c r="E57" s="76"/>
      <c r="F57" s="76" t="s">
        <v>19397</v>
      </c>
      <c r="G57" s="76"/>
      <c r="H57" s="118">
        <v>75000</v>
      </c>
      <c r="I57" s="76"/>
      <c r="J57" s="76" t="s">
        <v>5537</v>
      </c>
      <c r="K57" s="130"/>
      <c r="L57" s="119" t="s">
        <v>16773</v>
      </c>
      <c r="M57" s="119" t="s">
        <v>19398</v>
      </c>
      <c r="N57" s="119"/>
      <c r="O57" s="76"/>
      <c r="P57" s="76" t="s">
        <v>3593</v>
      </c>
      <c r="Q57" s="119"/>
      <c r="R57" s="76"/>
      <c r="S57" s="76"/>
      <c r="T57" s="76"/>
      <c r="U57" s="76"/>
      <c r="V57" s="76"/>
      <c r="W57" s="76"/>
      <c r="X57" s="76"/>
      <c r="Y57" s="639">
        <f t="shared" si="0"/>
        <v>5250.0000000000009</v>
      </c>
      <c r="Z57" s="118">
        <f t="shared" si="1"/>
        <v>80250</v>
      </c>
    </row>
    <row r="58" spans="1:26" x14ac:dyDescent="0.35">
      <c r="A58" s="76"/>
      <c r="B58" s="76"/>
      <c r="C58" s="76"/>
      <c r="D58" s="76"/>
      <c r="E58" s="76"/>
      <c r="F58" s="76" t="s">
        <v>19397</v>
      </c>
      <c r="G58" s="76"/>
      <c r="H58" s="118">
        <v>75000</v>
      </c>
      <c r="I58" s="76"/>
      <c r="J58" s="76" t="s">
        <v>5537</v>
      </c>
      <c r="K58" s="130"/>
      <c r="L58" s="119" t="s">
        <v>16773</v>
      </c>
      <c r="M58" s="119" t="s">
        <v>19399</v>
      </c>
      <c r="N58" s="119"/>
      <c r="O58" s="76"/>
      <c r="P58" s="76" t="s">
        <v>3593</v>
      </c>
      <c r="Q58" s="119"/>
      <c r="R58" s="76"/>
      <c r="S58" s="76"/>
      <c r="T58" s="76"/>
      <c r="U58" s="76"/>
      <c r="V58" s="76"/>
      <c r="W58" s="76"/>
      <c r="X58" s="76"/>
      <c r="Y58" s="639">
        <f t="shared" si="0"/>
        <v>5250.0000000000009</v>
      </c>
      <c r="Z58" s="118">
        <f t="shared" si="1"/>
        <v>80250</v>
      </c>
    </row>
    <row r="59" spans="1:26" x14ac:dyDescent="0.35">
      <c r="A59" s="76"/>
      <c r="B59" s="76"/>
      <c r="C59" s="76"/>
      <c r="D59" s="76"/>
      <c r="E59" s="76"/>
      <c r="F59" s="76" t="s">
        <v>19397</v>
      </c>
      <c r="G59" s="76"/>
      <c r="H59" s="118">
        <v>75000</v>
      </c>
      <c r="I59" s="76"/>
      <c r="J59" s="76" t="s">
        <v>5537</v>
      </c>
      <c r="K59" s="130"/>
      <c r="L59" s="119" t="s">
        <v>16773</v>
      </c>
      <c r="M59" s="119" t="s">
        <v>19400</v>
      </c>
      <c r="N59" s="119"/>
      <c r="O59" s="76"/>
      <c r="P59" s="76" t="s">
        <v>3593</v>
      </c>
      <c r="Q59" s="119"/>
      <c r="R59" s="76"/>
      <c r="S59" s="76"/>
      <c r="T59" s="76"/>
      <c r="U59" s="76"/>
      <c r="V59" s="76"/>
      <c r="W59" s="76"/>
      <c r="X59" s="76"/>
      <c r="Y59" s="639">
        <f t="shared" si="0"/>
        <v>5250.0000000000009</v>
      </c>
      <c r="Z59" s="118">
        <f t="shared" si="1"/>
        <v>80250</v>
      </c>
    </row>
    <row r="60" spans="1:26" x14ac:dyDescent="0.35">
      <c r="A60" s="69"/>
      <c r="B60" s="69"/>
      <c r="C60" s="69"/>
      <c r="D60" s="69"/>
      <c r="E60" s="69"/>
      <c r="F60" s="79" t="s">
        <v>19401</v>
      </c>
      <c r="G60" s="69"/>
      <c r="H60" s="118">
        <v>75000</v>
      </c>
      <c r="I60" s="69"/>
      <c r="J60" s="76" t="s">
        <v>5537</v>
      </c>
      <c r="K60" s="193"/>
      <c r="L60" s="119" t="s">
        <v>19366</v>
      </c>
      <c r="M60" s="75" t="s">
        <v>19402</v>
      </c>
      <c r="N60" s="75"/>
      <c r="O60" s="69"/>
      <c r="P60" s="69" t="s">
        <v>8797</v>
      </c>
      <c r="Q60" s="75"/>
      <c r="R60" s="69"/>
      <c r="S60" s="69"/>
      <c r="T60" s="69"/>
      <c r="U60" s="69"/>
      <c r="V60" s="69"/>
      <c r="W60" s="69"/>
      <c r="X60" s="69"/>
      <c r="Y60" s="639">
        <f t="shared" si="0"/>
        <v>5250.0000000000009</v>
      </c>
      <c r="Z60" s="118">
        <f t="shared" si="1"/>
        <v>80250</v>
      </c>
    </row>
    <row r="61" spans="1:26" x14ac:dyDescent="0.35">
      <c r="A61" s="76"/>
      <c r="B61" s="76"/>
      <c r="C61" s="76"/>
      <c r="D61" s="76"/>
      <c r="E61" s="76"/>
      <c r="F61" s="76" t="s">
        <v>19403</v>
      </c>
      <c r="G61" s="76"/>
      <c r="H61" s="118">
        <v>75000</v>
      </c>
      <c r="I61" s="76"/>
      <c r="J61" s="76" t="s">
        <v>8273</v>
      </c>
      <c r="K61" s="130"/>
      <c r="L61" s="119">
        <v>1171</v>
      </c>
      <c r="M61" s="119">
        <v>128847</v>
      </c>
      <c r="N61" s="119"/>
      <c r="O61" s="76"/>
      <c r="P61" s="76"/>
      <c r="Q61" s="119"/>
      <c r="R61" s="76"/>
      <c r="S61" s="76"/>
      <c r="T61" s="76"/>
      <c r="U61" s="76"/>
      <c r="V61" s="76"/>
      <c r="W61" s="76"/>
      <c r="X61" s="76"/>
      <c r="Y61" s="639">
        <f t="shared" si="0"/>
        <v>5250.0000000000009</v>
      </c>
      <c r="Z61" s="118">
        <f t="shared" si="1"/>
        <v>80250</v>
      </c>
    </row>
    <row r="62" spans="1:26" x14ac:dyDescent="0.35">
      <c r="A62" s="76"/>
      <c r="B62" s="76"/>
      <c r="C62" s="76"/>
      <c r="D62" s="76"/>
      <c r="E62" s="76"/>
      <c r="F62" s="76" t="s">
        <v>19404</v>
      </c>
      <c r="G62" s="76"/>
      <c r="H62" s="118">
        <v>75000</v>
      </c>
      <c r="I62" s="76"/>
      <c r="J62" s="76" t="s">
        <v>8427</v>
      </c>
      <c r="K62" s="130"/>
      <c r="L62" s="76" t="s">
        <v>8888</v>
      </c>
      <c r="M62" s="119">
        <v>2233990</v>
      </c>
      <c r="N62" s="119"/>
      <c r="O62" s="76"/>
      <c r="P62" s="76" t="s">
        <v>12456</v>
      </c>
      <c r="Q62" s="119" t="s">
        <v>1066</v>
      </c>
      <c r="R62" s="76"/>
      <c r="S62" s="76"/>
      <c r="T62" s="76"/>
      <c r="U62" s="76"/>
      <c r="V62" s="76"/>
      <c r="W62" s="76"/>
      <c r="X62" s="76"/>
      <c r="Y62" s="639">
        <f t="shared" si="0"/>
        <v>5250.0000000000009</v>
      </c>
      <c r="Z62" s="118">
        <f t="shared" si="1"/>
        <v>80250</v>
      </c>
    </row>
    <row r="63" spans="1:26" x14ac:dyDescent="0.35">
      <c r="A63" s="76"/>
      <c r="B63" s="76"/>
      <c r="C63" s="76"/>
      <c r="D63" s="76"/>
      <c r="E63" s="76"/>
      <c r="F63" s="76" t="s">
        <v>19405</v>
      </c>
      <c r="G63" s="76"/>
      <c r="H63" s="118">
        <v>75000</v>
      </c>
      <c r="I63" s="76"/>
      <c r="J63" s="76"/>
      <c r="K63" s="130"/>
      <c r="L63" s="76"/>
      <c r="M63" s="119"/>
      <c r="N63" s="119"/>
      <c r="O63" s="76"/>
      <c r="P63" s="76"/>
      <c r="Q63" s="119"/>
      <c r="R63" s="76"/>
      <c r="S63" s="76"/>
      <c r="T63" s="76"/>
      <c r="U63" s="76"/>
      <c r="V63" s="76"/>
      <c r="W63" s="76"/>
      <c r="X63" s="76"/>
      <c r="Y63" s="639">
        <f t="shared" si="0"/>
        <v>5250.0000000000009</v>
      </c>
      <c r="Z63" s="118">
        <f t="shared" si="1"/>
        <v>80250</v>
      </c>
    </row>
    <row r="64" spans="1:26" x14ac:dyDescent="0.35">
      <c r="A64" s="76"/>
      <c r="B64" s="76"/>
      <c r="C64" s="76"/>
      <c r="D64" s="76"/>
      <c r="E64" s="76"/>
      <c r="F64" s="79" t="s">
        <v>19406</v>
      </c>
      <c r="G64" s="76"/>
      <c r="H64" s="118">
        <v>75000</v>
      </c>
      <c r="I64" s="76"/>
      <c r="J64" s="76" t="s">
        <v>5775</v>
      </c>
      <c r="K64" s="130"/>
      <c r="L64" s="76" t="s">
        <v>8423</v>
      </c>
      <c r="M64" s="119">
        <v>2939292</v>
      </c>
      <c r="N64" s="119"/>
      <c r="O64" s="76"/>
      <c r="P64" s="76" t="s">
        <v>1226</v>
      </c>
      <c r="Q64" s="119" t="s">
        <v>1066</v>
      </c>
      <c r="R64" s="76"/>
      <c r="S64" s="76"/>
      <c r="T64" s="76"/>
      <c r="U64" s="76"/>
      <c r="V64" s="76"/>
      <c r="W64" s="76"/>
      <c r="X64" s="76"/>
      <c r="Y64" s="639">
        <f t="shared" si="0"/>
        <v>5250.0000000000009</v>
      </c>
      <c r="Z64" s="118">
        <f t="shared" si="1"/>
        <v>80250</v>
      </c>
    </row>
    <row r="65" spans="1:26" x14ac:dyDescent="0.35">
      <c r="A65" s="69"/>
      <c r="B65" s="69"/>
      <c r="C65" s="69"/>
      <c r="D65" s="69"/>
      <c r="E65" s="69"/>
      <c r="F65" s="79" t="s">
        <v>19406</v>
      </c>
      <c r="G65" s="69"/>
      <c r="H65" s="118">
        <v>75000</v>
      </c>
      <c r="I65" s="69"/>
      <c r="J65" s="76" t="s">
        <v>5775</v>
      </c>
      <c r="K65" s="193"/>
      <c r="L65" s="76" t="s">
        <v>8423</v>
      </c>
      <c r="M65" s="75">
        <v>2939286</v>
      </c>
      <c r="N65" s="75"/>
      <c r="O65" s="69"/>
      <c r="P65" s="76" t="s">
        <v>1226</v>
      </c>
      <c r="Q65" s="119" t="s">
        <v>1066</v>
      </c>
      <c r="R65" s="69"/>
      <c r="S65" s="69"/>
      <c r="T65" s="69"/>
      <c r="U65" s="69"/>
      <c r="V65" s="69"/>
      <c r="W65" s="69"/>
      <c r="X65" s="69"/>
      <c r="Y65" s="639">
        <f t="shared" si="0"/>
        <v>5250.0000000000009</v>
      </c>
      <c r="Z65" s="118">
        <f t="shared" si="1"/>
        <v>80250</v>
      </c>
    </row>
    <row r="66" spans="1:26" x14ac:dyDescent="0.35">
      <c r="A66" s="76"/>
      <c r="B66" s="76"/>
      <c r="C66" s="76"/>
      <c r="D66" s="76"/>
      <c r="E66" s="76"/>
      <c r="F66" s="79" t="s">
        <v>19406</v>
      </c>
      <c r="G66" s="76"/>
      <c r="H66" s="118">
        <v>75000</v>
      </c>
      <c r="I66" s="76"/>
      <c r="J66" s="76" t="s">
        <v>5775</v>
      </c>
      <c r="K66" s="130"/>
      <c r="L66" s="76" t="s">
        <v>8423</v>
      </c>
      <c r="M66" s="119">
        <v>2939280</v>
      </c>
      <c r="N66" s="119"/>
      <c r="O66" s="76"/>
      <c r="P66" s="76" t="s">
        <v>1226</v>
      </c>
      <c r="Q66" s="119" t="s">
        <v>1066</v>
      </c>
      <c r="R66" s="76"/>
      <c r="S66" s="76"/>
      <c r="T66" s="76"/>
      <c r="U66" s="76"/>
      <c r="V66" s="76"/>
      <c r="W66" s="76"/>
      <c r="X66" s="76"/>
      <c r="Y66" s="639">
        <f t="shared" si="0"/>
        <v>5250.0000000000009</v>
      </c>
      <c r="Z66" s="118">
        <f t="shared" si="1"/>
        <v>80250</v>
      </c>
    </row>
    <row r="67" spans="1:26" x14ac:dyDescent="0.35">
      <c r="A67" s="76"/>
      <c r="B67" s="76"/>
      <c r="C67" s="76"/>
      <c r="D67" s="76"/>
      <c r="E67" s="76"/>
      <c r="F67" s="79" t="s">
        <v>19406</v>
      </c>
      <c r="G67" s="76"/>
      <c r="H67" s="118">
        <v>75000</v>
      </c>
      <c r="I67" s="76"/>
      <c r="J67" s="76" t="s">
        <v>5775</v>
      </c>
      <c r="K67" s="130"/>
      <c r="L67" s="76" t="s">
        <v>8423</v>
      </c>
      <c r="M67" s="119">
        <v>2939301</v>
      </c>
      <c r="N67" s="119"/>
      <c r="O67" s="76"/>
      <c r="P67" s="76" t="s">
        <v>1226</v>
      </c>
      <c r="Q67" s="119" t="s">
        <v>1066</v>
      </c>
      <c r="R67" s="76"/>
      <c r="S67" s="76"/>
      <c r="T67" s="76"/>
      <c r="U67" s="76"/>
      <c r="V67" s="76"/>
      <c r="W67" s="76"/>
      <c r="X67" s="76"/>
      <c r="Y67" s="639">
        <f t="shared" si="0"/>
        <v>5250.0000000000009</v>
      </c>
      <c r="Z67" s="118">
        <f t="shared" si="1"/>
        <v>80250</v>
      </c>
    </row>
    <row r="68" spans="1:26" x14ac:dyDescent="0.35">
      <c r="A68" s="76"/>
      <c r="B68" s="76"/>
      <c r="C68" s="76"/>
      <c r="D68" s="76"/>
      <c r="E68" s="76"/>
      <c r="F68" s="79" t="s">
        <v>19406</v>
      </c>
      <c r="G68" s="76"/>
      <c r="H68" s="118">
        <v>75000</v>
      </c>
      <c r="I68" s="76"/>
      <c r="J68" s="76" t="s">
        <v>5775</v>
      </c>
      <c r="K68" s="130"/>
      <c r="L68" s="76" t="s">
        <v>8423</v>
      </c>
      <c r="M68" s="119">
        <v>2939291</v>
      </c>
      <c r="N68" s="119"/>
      <c r="O68" s="76"/>
      <c r="P68" s="76" t="s">
        <v>1226</v>
      </c>
      <c r="Q68" s="119" t="s">
        <v>1066</v>
      </c>
      <c r="R68" s="76"/>
      <c r="S68" s="76"/>
      <c r="T68" s="76"/>
      <c r="U68" s="76"/>
      <c r="V68" s="76"/>
      <c r="W68" s="76"/>
      <c r="X68" s="76"/>
      <c r="Y68" s="639">
        <f t="shared" si="0"/>
        <v>5250.0000000000009</v>
      </c>
      <c r="Z68" s="118">
        <f t="shared" si="1"/>
        <v>80250</v>
      </c>
    </row>
    <row r="69" spans="1:26" x14ac:dyDescent="0.35">
      <c r="A69" s="76"/>
      <c r="B69" s="76"/>
      <c r="C69" s="76"/>
      <c r="D69" s="76"/>
      <c r="E69" s="76"/>
      <c r="F69" s="79" t="s">
        <v>19406</v>
      </c>
      <c r="G69" s="76"/>
      <c r="H69" s="118">
        <v>75000</v>
      </c>
      <c r="I69" s="76"/>
      <c r="J69" s="76" t="s">
        <v>5775</v>
      </c>
      <c r="K69" s="130"/>
      <c r="L69" s="76" t="s">
        <v>8423</v>
      </c>
      <c r="M69" s="119">
        <v>2939293</v>
      </c>
      <c r="N69" s="119"/>
      <c r="O69" s="76"/>
      <c r="P69" s="76" t="s">
        <v>1226</v>
      </c>
      <c r="Q69" s="119" t="s">
        <v>1066</v>
      </c>
      <c r="R69" s="76"/>
      <c r="S69" s="76"/>
      <c r="T69" s="76"/>
      <c r="U69" s="76"/>
      <c r="V69" s="76"/>
      <c r="W69" s="76"/>
      <c r="X69" s="76"/>
      <c r="Y69" s="639">
        <f t="shared" si="0"/>
        <v>5250.0000000000009</v>
      </c>
      <c r="Z69" s="118">
        <f t="shared" si="1"/>
        <v>80250</v>
      </c>
    </row>
    <row r="70" spans="1:26" x14ac:dyDescent="0.35">
      <c r="A70" s="69"/>
      <c r="B70" s="69"/>
      <c r="C70" s="69"/>
      <c r="D70" s="69"/>
      <c r="E70" s="69"/>
      <c r="F70" s="79" t="s">
        <v>19407</v>
      </c>
      <c r="G70" s="69"/>
      <c r="H70" s="118">
        <v>75000</v>
      </c>
      <c r="I70" s="69"/>
      <c r="J70" s="69" t="s">
        <v>5537</v>
      </c>
      <c r="K70" s="193"/>
      <c r="L70" s="69" t="s">
        <v>8425</v>
      </c>
      <c r="M70" s="75">
        <v>285088</v>
      </c>
      <c r="N70" s="75"/>
      <c r="O70" s="69"/>
      <c r="P70" s="69"/>
      <c r="Q70" s="119" t="s">
        <v>1066</v>
      </c>
      <c r="R70" s="69"/>
      <c r="S70" s="69"/>
      <c r="T70" s="69"/>
      <c r="U70" s="69"/>
      <c r="V70" s="69"/>
      <c r="W70" s="69"/>
      <c r="X70" s="69"/>
      <c r="Y70" s="639">
        <f t="shared" ref="Y70:Y133" si="2">H70*Y$4</f>
        <v>5250.0000000000009</v>
      </c>
      <c r="Z70" s="118">
        <f t="shared" ref="Z70:Z133" si="3">H70+Y70</f>
        <v>80250</v>
      </c>
    </row>
    <row r="71" spans="1:26" x14ac:dyDescent="0.35">
      <c r="A71" s="76"/>
      <c r="B71" s="76"/>
      <c r="C71" s="76"/>
      <c r="D71" s="76"/>
      <c r="E71" s="76"/>
      <c r="F71" s="79" t="s">
        <v>19407</v>
      </c>
      <c r="G71" s="76"/>
      <c r="H71" s="118">
        <v>75000</v>
      </c>
      <c r="I71" s="76"/>
      <c r="J71" s="76" t="s">
        <v>5537</v>
      </c>
      <c r="K71" s="130"/>
      <c r="L71" s="69" t="s">
        <v>8425</v>
      </c>
      <c r="M71" s="119">
        <v>285087</v>
      </c>
      <c r="N71" s="119"/>
      <c r="O71" s="76"/>
      <c r="P71" s="76"/>
      <c r="Q71" s="119" t="s">
        <v>1066</v>
      </c>
      <c r="R71" s="76"/>
      <c r="S71" s="76"/>
      <c r="T71" s="76"/>
      <c r="U71" s="76"/>
      <c r="V71" s="76"/>
      <c r="W71" s="76"/>
      <c r="X71" s="76"/>
      <c r="Y71" s="639">
        <f t="shared" si="2"/>
        <v>5250.0000000000009</v>
      </c>
      <c r="Z71" s="118">
        <f t="shared" si="3"/>
        <v>80250</v>
      </c>
    </row>
    <row r="72" spans="1:26" x14ac:dyDescent="0.35">
      <c r="A72" s="76"/>
      <c r="B72" s="76"/>
      <c r="C72" s="76"/>
      <c r="D72" s="76"/>
      <c r="E72" s="76"/>
      <c r="F72" s="76" t="s">
        <v>19408</v>
      </c>
      <c r="G72" s="76"/>
      <c r="H72" s="118">
        <v>75000</v>
      </c>
      <c r="I72" s="76"/>
      <c r="J72" s="76" t="s">
        <v>5537</v>
      </c>
      <c r="K72" s="130"/>
      <c r="L72" s="76" t="s">
        <v>16773</v>
      </c>
      <c r="M72" s="119" t="s">
        <v>19409</v>
      </c>
      <c r="N72" s="119"/>
      <c r="O72" s="76"/>
      <c r="P72" s="76" t="s">
        <v>3593</v>
      </c>
      <c r="Q72" s="119"/>
      <c r="R72" s="76"/>
      <c r="S72" s="76"/>
      <c r="T72" s="76"/>
      <c r="U72" s="76"/>
      <c r="V72" s="76"/>
      <c r="W72" s="76"/>
      <c r="X72" s="76"/>
      <c r="Y72" s="639">
        <f t="shared" si="2"/>
        <v>5250.0000000000009</v>
      </c>
      <c r="Z72" s="118">
        <f t="shared" si="3"/>
        <v>80250</v>
      </c>
    </row>
    <row r="73" spans="1:26" x14ac:dyDescent="0.35">
      <c r="A73" s="76"/>
      <c r="B73" s="76"/>
      <c r="C73" s="76"/>
      <c r="D73" s="76"/>
      <c r="E73" s="76"/>
      <c r="F73" s="76" t="s">
        <v>19408</v>
      </c>
      <c r="G73" s="76"/>
      <c r="H73" s="118">
        <v>75000</v>
      </c>
      <c r="I73" s="76"/>
      <c r="J73" s="76" t="s">
        <v>5537</v>
      </c>
      <c r="K73" s="130"/>
      <c r="L73" s="76" t="s">
        <v>16773</v>
      </c>
      <c r="M73" s="119" t="s">
        <v>19410</v>
      </c>
      <c r="N73" s="119"/>
      <c r="O73" s="76"/>
      <c r="P73" s="76" t="s">
        <v>3593</v>
      </c>
      <c r="Q73" s="119"/>
      <c r="R73" s="76"/>
      <c r="S73" s="76"/>
      <c r="T73" s="76"/>
      <c r="U73" s="76"/>
      <c r="V73" s="76"/>
      <c r="W73" s="76"/>
      <c r="X73" s="76"/>
      <c r="Y73" s="639">
        <f t="shared" si="2"/>
        <v>5250.0000000000009</v>
      </c>
      <c r="Z73" s="118">
        <f t="shared" si="3"/>
        <v>80250</v>
      </c>
    </row>
    <row r="74" spans="1:26" x14ac:dyDescent="0.35">
      <c r="A74" s="76"/>
      <c r="B74" s="76"/>
      <c r="C74" s="76"/>
      <c r="D74" s="76"/>
      <c r="E74" s="76"/>
      <c r="F74" s="76" t="s">
        <v>19408</v>
      </c>
      <c r="G74" s="76"/>
      <c r="H74" s="118">
        <v>75000</v>
      </c>
      <c r="I74" s="76"/>
      <c r="J74" s="76" t="s">
        <v>5537</v>
      </c>
      <c r="K74" s="130"/>
      <c r="L74" s="76" t="s">
        <v>16773</v>
      </c>
      <c r="M74" s="119" t="s">
        <v>19411</v>
      </c>
      <c r="N74" s="119"/>
      <c r="O74" s="76"/>
      <c r="P74" s="76" t="s">
        <v>3593</v>
      </c>
      <c r="Q74" s="119"/>
      <c r="R74" s="76"/>
      <c r="S74" s="76"/>
      <c r="T74" s="76"/>
      <c r="U74" s="76"/>
      <c r="V74" s="76"/>
      <c r="W74" s="76"/>
      <c r="X74" s="76"/>
      <c r="Y74" s="639">
        <f t="shared" si="2"/>
        <v>5250.0000000000009</v>
      </c>
      <c r="Z74" s="118">
        <f t="shared" si="3"/>
        <v>80250</v>
      </c>
    </row>
    <row r="75" spans="1:26" x14ac:dyDescent="0.35">
      <c r="A75" s="69"/>
      <c r="B75" s="69"/>
      <c r="C75" s="69"/>
      <c r="D75" s="69"/>
      <c r="E75" s="69"/>
      <c r="F75" s="79" t="s">
        <v>19412</v>
      </c>
      <c r="G75" s="69"/>
      <c r="H75" s="118">
        <v>75000</v>
      </c>
      <c r="I75" s="69"/>
      <c r="J75" s="69" t="s">
        <v>8427</v>
      </c>
      <c r="K75" s="193"/>
      <c r="L75" s="69" t="s">
        <v>11521</v>
      </c>
      <c r="M75" s="75">
        <v>2374372</v>
      </c>
      <c r="N75" s="75"/>
      <c r="O75" s="69"/>
      <c r="P75" s="69"/>
      <c r="Q75" s="75"/>
      <c r="R75" s="69"/>
      <c r="S75" s="69"/>
      <c r="T75" s="69"/>
      <c r="U75" s="69"/>
      <c r="V75" s="69"/>
      <c r="W75" s="69"/>
      <c r="X75" s="69"/>
      <c r="Y75" s="639">
        <f t="shared" si="2"/>
        <v>5250.0000000000009</v>
      </c>
      <c r="Z75" s="118">
        <f t="shared" si="3"/>
        <v>80250</v>
      </c>
    </row>
    <row r="76" spans="1:26" x14ac:dyDescent="0.35">
      <c r="A76" s="76"/>
      <c r="B76" s="76"/>
      <c r="C76" s="76"/>
      <c r="D76" s="76"/>
      <c r="E76" s="76"/>
      <c r="F76" s="76" t="s">
        <v>19413</v>
      </c>
      <c r="G76" s="76"/>
      <c r="H76" s="118">
        <v>75000</v>
      </c>
      <c r="I76" s="76"/>
      <c r="J76" s="69" t="s">
        <v>8427</v>
      </c>
      <c r="K76" s="130"/>
      <c r="L76" s="76" t="s">
        <v>18119</v>
      </c>
      <c r="M76" s="119">
        <v>2374299</v>
      </c>
      <c r="N76" s="119"/>
      <c r="O76" s="76"/>
      <c r="P76" s="76" t="s">
        <v>12607</v>
      </c>
      <c r="Q76" s="119" t="s">
        <v>1066</v>
      </c>
      <c r="R76" s="76"/>
      <c r="S76" s="76"/>
      <c r="T76" s="76"/>
      <c r="U76" s="76"/>
      <c r="V76" s="76"/>
      <c r="W76" s="76"/>
      <c r="X76" s="76"/>
      <c r="Y76" s="639">
        <f t="shared" si="2"/>
        <v>5250.0000000000009</v>
      </c>
      <c r="Z76" s="118">
        <f t="shared" si="3"/>
        <v>80250</v>
      </c>
    </row>
    <row r="77" spans="1:26" x14ac:dyDescent="0.35">
      <c r="A77" s="76"/>
      <c r="B77" s="76"/>
      <c r="C77" s="76"/>
      <c r="D77" s="76"/>
      <c r="E77" s="76"/>
      <c r="F77" s="76" t="s">
        <v>19414</v>
      </c>
      <c r="G77" s="76"/>
      <c r="H77" s="118">
        <v>75000</v>
      </c>
      <c r="I77" s="76"/>
      <c r="J77" s="76" t="s">
        <v>5537</v>
      </c>
      <c r="K77" s="130"/>
      <c r="L77" s="76" t="s">
        <v>16773</v>
      </c>
      <c r="M77" s="119" t="s">
        <v>19415</v>
      </c>
      <c r="N77" s="119"/>
      <c r="O77" s="76"/>
      <c r="P77" s="76" t="s">
        <v>3593</v>
      </c>
      <c r="Q77" s="119"/>
      <c r="R77" s="76"/>
      <c r="S77" s="76"/>
      <c r="T77" s="76"/>
      <c r="U77" s="76"/>
      <c r="V77" s="76"/>
      <c r="W77" s="76"/>
      <c r="X77" s="76"/>
      <c r="Y77" s="639">
        <f t="shared" si="2"/>
        <v>5250.0000000000009</v>
      </c>
      <c r="Z77" s="118">
        <f t="shared" si="3"/>
        <v>80250</v>
      </c>
    </row>
    <row r="78" spans="1:26" x14ac:dyDescent="0.35">
      <c r="A78" s="76"/>
      <c r="B78" s="76"/>
      <c r="C78" s="76"/>
      <c r="D78" s="76"/>
      <c r="E78" s="76"/>
      <c r="F78" s="76" t="s">
        <v>19414</v>
      </c>
      <c r="G78" s="69"/>
      <c r="H78" s="118">
        <v>75000</v>
      </c>
      <c r="I78" s="76"/>
      <c r="J78" s="76" t="s">
        <v>5537</v>
      </c>
      <c r="K78" s="130"/>
      <c r="L78" s="76" t="s">
        <v>16773</v>
      </c>
      <c r="M78" s="119" t="s">
        <v>19416</v>
      </c>
      <c r="N78" s="119"/>
      <c r="O78" s="76"/>
      <c r="P78" s="76" t="s">
        <v>3593</v>
      </c>
      <c r="Q78" s="119"/>
      <c r="R78" s="76"/>
      <c r="S78" s="76"/>
      <c r="T78" s="76"/>
      <c r="U78" s="76"/>
      <c r="V78" s="76"/>
      <c r="W78" s="76"/>
      <c r="X78" s="76"/>
      <c r="Y78" s="639">
        <f t="shared" si="2"/>
        <v>5250.0000000000009</v>
      </c>
      <c r="Z78" s="118">
        <f t="shared" si="3"/>
        <v>80250</v>
      </c>
    </row>
    <row r="79" spans="1:26" x14ac:dyDescent="0.35">
      <c r="A79" s="76"/>
      <c r="B79" s="76"/>
      <c r="C79" s="76"/>
      <c r="D79" s="76"/>
      <c r="E79" s="76"/>
      <c r="F79" s="76" t="s">
        <v>19414</v>
      </c>
      <c r="G79" s="76"/>
      <c r="H79" s="118">
        <v>75000</v>
      </c>
      <c r="I79" s="76"/>
      <c r="J79" s="76" t="s">
        <v>5537</v>
      </c>
      <c r="K79" s="119"/>
      <c r="L79" s="76" t="s">
        <v>16773</v>
      </c>
      <c r="M79" s="119" t="s">
        <v>19417</v>
      </c>
      <c r="N79" s="119"/>
      <c r="O79" s="76"/>
      <c r="P79" s="76" t="s">
        <v>3593</v>
      </c>
      <c r="Q79" s="119"/>
      <c r="R79" s="76"/>
      <c r="S79" s="76"/>
      <c r="T79" s="76"/>
      <c r="U79" s="76"/>
      <c r="V79" s="76"/>
      <c r="W79" s="76"/>
      <c r="X79" s="76"/>
      <c r="Y79" s="639">
        <f t="shared" si="2"/>
        <v>5250.0000000000009</v>
      </c>
      <c r="Z79" s="118">
        <f t="shared" si="3"/>
        <v>80250</v>
      </c>
    </row>
    <row r="80" spans="1:26" x14ac:dyDescent="0.35">
      <c r="A80" s="69"/>
      <c r="B80" s="69"/>
      <c r="C80" s="69"/>
      <c r="D80" s="69"/>
      <c r="E80" s="69"/>
      <c r="F80" s="76" t="s">
        <v>19418</v>
      </c>
      <c r="G80" s="69"/>
      <c r="H80" s="118">
        <v>75000</v>
      </c>
      <c r="I80" s="69"/>
      <c r="J80" s="76" t="s">
        <v>5537</v>
      </c>
      <c r="K80" s="193"/>
      <c r="L80" s="69" t="s">
        <v>19366</v>
      </c>
      <c r="M80" s="75" t="s">
        <v>19419</v>
      </c>
      <c r="N80" s="75"/>
      <c r="O80" s="69"/>
      <c r="P80" s="69" t="s">
        <v>8797</v>
      </c>
      <c r="Q80" s="75"/>
      <c r="R80" s="69"/>
      <c r="S80" s="69"/>
      <c r="T80" s="69"/>
      <c r="U80" s="69"/>
      <c r="V80" s="69"/>
      <c r="W80" s="69"/>
      <c r="X80" s="69"/>
      <c r="Y80" s="639">
        <f t="shared" si="2"/>
        <v>5250.0000000000009</v>
      </c>
      <c r="Z80" s="118">
        <f t="shared" si="3"/>
        <v>80250</v>
      </c>
    </row>
    <row r="81" spans="1:26" x14ac:dyDescent="0.35">
      <c r="A81" s="76"/>
      <c r="B81" s="76"/>
      <c r="C81" s="76"/>
      <c r="D81" s="76"/>
      <c r="E81" s="76"/>
      <c r="F81" s="76" t="s">
        <v>19420</v>
      </c>
      <c r="G81" s="76"/>
      <c r="H81" s="118">
        <v>75000</v>
      </c>
      <c r="I81" s="76"/>
      <c r="J81" s="76" t="s">
        <v>8427</v>
      </c>
      <c r="K81" s="119"/>
      <c r="L81" s="76" t="s">
        <v>8433</v>
      </c>
      <c r="M81" s="119">
        <v>2374367</v>
      </c>
      <c r="N81" s="119"/>
      <c r="O81" s="76"/>
      <c r="P81" s="76"/>
      <c r="Q81" s="119" t="s">
        <v>1066</v>
      </c>
      <c r="R81" s="76"/>
      <c r="S81" s="76"/>
      <c r="T81" s="76"/>
      <c r="U81" s="76"/>
      <c r="V81" s="76"/>
      <c r="W81" s="76"/>
      <c r="X81" s="76"/>
      <c r="Y81" s="639">
        <f t="shared" si="2"/>
        <v>5250.0000000000009</v>
      </c>
      <c r="Z81" s="118">
        <f t="shared" si="3"/>
        <v>80250</v>
      </c>
    </row>
    <row r="82" spans="1:26" x14ac:dyDescent="0.35">
      <c r="A82" s="76"/>
      <c r="B82" s="76"/>
      <c r="C82" s="76"/>
      <c r="D82" s="76"/>
      <c r="E82" s="76"/>
      <c r="F82" s="76" t="s">
        <v>19421</v>
      </c>
      <c r="G82" s="76"/>
      <c r="H82" s="118">
        <v>75000</v>
      </c>
      <c r="I82" s="76"/>
      <c r="J82" s="76" t="s">
        <v>8427</v>
      </c>
      <c r="K82" s="119"/>
      <c r="L82" s="76" t="s">
        <v>8431</v>
      </c>
      <c r="M82" s="119">
        <v>2374382</v>
      </c>
      <c r="N82" s="119"/>
      <c r="O82" s="76"/>
      <c r="P82" s="76" t="s">
        <v>12607</v>
      </c>
      <c r="Q82" s="119" t="s">
        <v>1066</v>
      </c>
      <c r="R82" s="76"/>
      <c r="S82" s="76"/>
      <c r="T82" s="76"/>
      <c r="U82" s="76"/>
      <c r="V82" s="76"/>
      <c r="W82" s="76"/>
      <c r="X82" s="76"/>
      <c r="Y82" s="639">
        <f t="shared" si="2"/>
        <v>5250.0000000000009</v>
      </c>
      <c r="Z82" s="118">
        <f t="shared" si="3"/>
        <v>80250</v>
      </c>
    </row>
    <row r="83" spans="1:26" x14ac:dyDescent="0.35">
      <c r="A83" s="76"/>
      <c r="B83" s="76"/>
      <c r="C83" s="76"/>
      <c r="D83" s="76"/>
      <c r="E83" s="76"/>
      <c r="F83" s="76" t="s">
        <v>19422</v>
      </c>
      <c r="G83" s="69"/>
      <c r="H83" s="118">
        <v>75000</v>
      </c>
      <c r="I83" s="76"/>
      <c r="J83" s="76" t="s">
        <v>5537</v>
      </c>
      <c r="K83" s="119"/>
      <c r="L83" s="76" t="s">
        <v>16773</v>
      </c>
      <c r="M83" s="119" t="s">
        <v>19423</v>
      </c>
      <c r="N83" s="119"/>
      <c r="O83" s="76"/>
      <c r="P83" s="76" t="s">
        <v>3593</v>
      </c>
      <c r="Q83" s="119"/>
      <c r="R83" s="76"/>
      <c r="S83" s="76"/>
      <c r="T83" s="76"/>
      <c r="U83" s="76"/>
      <c r="V83" s="76"/>
      <c r="W83" s="76"/>
      <c r="X83" s="76"/>
      <c r="Y83" s="639">
        <f t="shared" si="2"/>
        <v>5250.0000000000009</v>
      </c>
      <c r="Z83" s="118">
        <f t="shared" si="3"/>
        <v>80250</v>
      </c>
    </row>
    <row r="84" spans="1:26" x14ac:dyDescent="0.35">
      <c r="A84" s="76"/>
      <c r="B84" s="76"/>
      <c r="C84" s="76"/>
      <c r="D84" s="76"/>
      <c r="E84" s="76"/>
      <c r="F84" s="76" t="s">
        <v>19422</v>
      </c>
      <c r="G84" s="76"/>
      <c r="H84" s="118">
        <v>75000</v>
      </c>
      <c r="I84" s="76"/>
      <c r="J84" s="76" t="s">
        <v>5537</v>
      </c>
      <c r="K84" s="119"/>
      <c r="L84" s="76" t="s">
        <v>16773</v>
      </c>
      <c r="M84" s="119" t="s">
        <v>19424</v>
      </c>
      <c r="N84" s="119"/>
      <c r="O84" s="76"/>
      <c r="P84" s="76" t="s">
        <v>3593</v>
      </c>
      <c r="Q84" s="119"/>
      <c r="R84" s="76"/>
      <c r="S84" s="76"/>
      <c r="T84" s="76"/>
      <c r="U84" s="76"/>
      <c r="V84" s="76"/>
      <c r="W84" s="76"/>
      <c r="X84" s="76"/>
      <c r="Y84" s="639">
        <f t="shared" si="2"/>
        <v>5250.0000000000009</v>
      </c>
      <c r="Z84" s="118">
        <f t="shared" si="3"/>
        <v>80250</v>
      </c>
    </row>
    <row r="85" spans="1:26" x14ac:dyDescent="0.35">
      <c r="A85" s="69"/>
      <c r="B85" s="69"/>
      <c r="C85" s="69"/>
      <c r="D85" s="69"/>
      <c r="E85" s="69"/>
      <c r="F85" s="76" t="s">
        <v>19422</v>
      </c>
      <c r="G85" s="69"/>
      <c r="H85" s="118">
        <v>75000</v>
      </c>
      <c r="I85" s="69"/>
      <c r="J85" s="76" t="s">
        <v>5537</v>
      </c>
      <c r="K85" s="193"/>
      <c r="L85" s="76" t="s">
        <v>16773</v>
      </c>
      <c r="M85" s="75" t="s">
        <v>19425</v>
      </c>
      <c r="N85" s="75"/>
      <c r="O85" s="69"/>
      <c r="P85" s="76" t="s">
        <v>3593</v>
      </c>
      <c r="Q85" s="75"/>
      <c r="R85" s="69"/>
      <c r="S85" s="69"/>
      <c r="T85" s="69"/>
      <c r="U85" s="69"/>
      <c r="V85" s="69"/>
      <c r="W85" s="69"/>
      <c r="X85" s="69"/>
      <c r="Y85" s="639">
        <f t="shared" si="2"/>
        <v>5250.0000000000009</v>
      </c>
      <c r="Z85" s="118">
        <f t="shared" si="3"/>
        <v>80250</v>
      </c>
    </row>
    <row r="86" spans="1:26" x14ac:dyDescent="0.35">
      <c r="A86" s="76"/>
      <c r="B86" s="76"/>
      <c r="C86" s="76"/>
      <c r="D86" s="76"/>
      <c r="E86" s="76"/>
      <c r="F86" s="76" t="s">
        <v>19426</v>
      </c>
      <c r="G86" s="76"/>
      <c r="H86" s="118">
        <v>75000</v>
      </c>
      <c r="I86" s="76"/>
      <c r="J86" s="76"/>
      <c r="K86" s="119"/>
      <c r="L86" s="76"/>
      <c r="M86" s="119"/>
      <c r="N86" s="119"/>
      <c r="O86" s="76"/>
      <c r="P86" s="76"/>
      <c r="Q86" s="119"/>
      <c r="R86" s="76"/>
      <c r="S86" s="76"/>
      <c r="T86" s="76"/>
      <c r="U86" s="76"/>
      <c r="V86" s="76"/>
      <c r="W86" s="76"/>
      <c r="X86" s="76"/>
      <c r="Y86" s="639">
        <f t="shared" si="2"/>
        <v>5250.0000000000009</v>
      </c>
      <c r="Z86" s="118">
        <f t="shared" si="3"/>
        <v>80250</v>
      </c>
    </row>
    <row r="87" spans="1:26" x14ac:dyDescent="0.35">
      <c r="A87" s="76"/>
      <c r="B87" s="76"/>
      <c r="C87" s="76"/>
      <c r="D87" s="76"/>
      <c r="E87" s="76"/>
      <c r="F87" s="76" t="s">
        <v>19427</v>
      </c>
      <c r="G87" s="76"/>
      <c r="H87" s="118">
        <v>75000</v>
      </c>
      <c r="I87" s="76"/>
      <c r="J87" s="76" t="s">
        <v>5537</v>
      </c>
      <c r="K87" s="119"/>
      <c r="L87" s="76" t="s">
        <v>19428</v>
      </c>
      <c r="M87" s="119" t="s">
        <v>19429</v>
      </c>
      <c r="N87" s="119"/>
      <c r="O87" s="76"/>
      <c r="P87" s="76"/>
      <c r="Q87" s="119" t="s">
        <v>1066</v>
      </c>
      <c r="R87" s="76"/>
      <c r="S87" s="76"/>
      <c r="T87" s="76"/>
      <c r="U87" s="76"/>
      <c r="V87" s="76"/>
      <c r="W87" s="76"/>
      <c r="X87" s="76"/>
      <c r="Y87" s="639">
        <f t="shared" si="2"/>
        <v>5250.0000000000009</v>
      </c>
      <c r="Z87" s="118">
        <f t="shared" si="3"/>
        <v>80250</v>
      </c>
    </row>
    <row r="88" spans="1:26" x14ac:dyDescent="0.35">
      <c r="A88" s="76"/>
      <c r="B88" s="76"/>
      <c r="C88" s="76"/>
      <c r="D88" s="76"/>
      <c r="E88" s="76"/>
      <c r="F88" s="76" t="s">
        <v>19430</v>
      </c>
      <c r="G88" s="69"/>
      <c r="H88" s="118">
        <v>75000</v>
      </c>
      <c r="I88" s="76"/>
      <c r="J88" s="76"/>
      <c r="K88" s="119"/>
      <c r="L88" s="76"/>
      <c r="M88" s="119"/>
      <c r="N88" s="119"/>
      <c r="O88" s="76"/>
      <c r="P88" s="76"/>
      <c r="Q88" s="119"/>
      <c r="R88" s="76"/>
      <c r="S88" s="76"/>
      <c r="T88" s="76"/>
      <c r="U88" s="69"/>
      <c r="V88" s="76"/>
      <c r="W88" s="76"/>
      <c r="X88" s="76"/>
      <c r="Y88" s="639">
        <f t="shared" si="2"/>
        <v>5250.0000000000009</v>
      </c>
      <c r="Z88" s="118">
        <f t="shared" si="3"/>
        <v>80250</v>
      </c>
    </row>
    <row r="89" spans="1:26" x14ac:dyDescent="0.35">
      <c r="A89" s="76"/>
      <c r="B89" s="76"/>
      <c r="C89" s="76"/>
      <c r="D89" s="76"/>
      <c r="E89" s="76"/>
      <c r="F89" s="76" t="s">
        <v>19431</v>
      </c>
      <c r="G89" s="69"/>
      <c r="H89" s="118">
        <v>75000</v>
      </c>
      <c r="I89" s="76"/>
      <c r="J89" s="76" t="s">
        <v>8427</v>
      </c>
      <c r="K89" s="119"/>
      <c r="L89" s="76" t="s">
        <v>18117</v>
      </c>
      <c r="M89" s="119">
        <v>2376172</v>
      </c>
      <c r="N89" s="119"/>
      <c r="O89" s="76"/>
      <c r="P89" s="76" t="s">
        <v>1226</v>
      </c>
      <c r="Q89" s="119"/>
      <c r="R89" s="76"/>
      <c r="S89" s="76"/>
      <c r="T89" s="76"/>
      <c r="U89" s="69"/>
      <c r="V89" s="76"/>
      <c r="W89" s="76"/>
      <c r="X89" s="76"/>
      <c r="Y89" s="639">
        <f t="shared" si="2"/>
        <v>5250.0000000000009</v>
      </c>
      <c r="Z89" s="118">
        <f t="shared" si="3"/>
        <v>80250</v>
      </c>
    </row>
    <row r="90" spans="1:26" x14ac:dyDescent="0.35">
      <c r="A90" s="76"/>
      <c r="B90" s="76"/>
      <c r="C90" s="76"/>
      <c r="D90" s="76"/>
      <c r="E90" s="76"/>
      <c r="F90" s="76" t="s">
        <v>19432</v>
      </c>
      <c r="G90" s="69"/>
      <c r="H90" s="118">
        <v>75000</v>
      </c>
      <c r="I90" s="76"/>
      <c r="J90" s="76" t="s">
        <v>8427</v>
      </c>
      <c r="K90" s="119"/>
      <c r="L90" s="76" t="s">
        <v>8433</v>
      </c>
      <c r="M90" s="119">
        <v>2374354</v>
      </c>
      <c r="N90" s="119"/>
      <c r="O90" s="76"/>
      <c r="P90" s="76"/>
      <c r="Q90" s="119" t="s">
        <v>1066</v>
      </c>
      <c r="R90" s="76"/>
      <c r="S90" s="76"/>
      <c r="T90" s="76"/>
      <c r="U90" s="76"/>
      <c r="V90" s="76"/>
      <c r="W90" s="76"/>
      <c r="X90" s="76"/>
      <c r="Y90" s="639">
        <f t="shared" si="2"/>
        <v>5250.0000000000009</v>
      </c>
      <c r="Z90" s="118">
        <f t="shared" si="3"/>
        <v>80250</v>
      </c>
    </row>
    <row r="91" spans="1:26" x14ac:dyDescent="0.35">
      <c r="A91" s="76"/>
      <c r="B91" s="76"/>
      <c r="C91" s="76"/>
      <c r="D91" s="76"/>
      <c r="E91" s="76"/>
      <c r="F91" s="76" t="s">
        <v>19433</v>
      </c>
      <c r="G91" s="69"/>
      <c r="H91" s="118">
        <v>75000</v>
      </c>
      <c r="I91" s="76"/>
      <c r="J91" s="76" t="s">
        <v>8427</v>
      </c>
      <c r="K91" s="119"/>
      <c r="L91" s="76" t="s">
        <v>8508</v>
      </c>
      <c r="M91" s="119">
        <v>2374380</v>
      </c>
      <c r="N91" s="119"/>
      <c r="O91" s="76"/>
      <c r="P91" s="76" t="s">
        <v>1226</v>
      </c>
      <c r="Q91" s="119"/>
      <c r="R91" s="76"/>
      <c r="S91" s="76"/>
      <c r="T91" s="76"/>
      <c r="U91" s="76"/>
      <c r="V91" s="76"/>
      <c r="W91" s="76"/>
      <c r="X91" s="76"/>
      <c r="Y91" s="639">
        <f t="shared" si="2"/>
        <v>5250.0000000000009</v>
      </c>
      <c r="Z91" s="118">
        <f t="shared" si="3"/>
        <v>80250</v>
      </c>
    </row>
    <row r="92" spans="1:26" x14ac:dyDescent="0.35">
      <c r="A92" s="76"/>
      <c r="B92" s="76"/>
      <c r="C92" s="76"/>
      <c r="D92" s="76"/>
      <c r="E92" s="76"/>
      <c r="F92" s="76" t="s">
        <v>19434</v>
      </c>
      <c r="G92" s="69"/>
      <c r="H92" s="118">
        <v>75000</v>
      </c>
      <c r="I92" s="76"/>
      <c r="J92" s="76" t="s">
        <v>8427</v>
      </c>
      <c r="K92" s="119"/>
      <c r="L92" s="76" t="s">
        <v>8485</v>
      </c>
      <c r="M92" s="119">
        <v>2375234</v>
      </c>
      <c r="N92" s="119"/>
      <c r="O92" s="76"/>
      <c r="P92" s="76"/>
      <c r="Q92" s="119" t="s">
        <v>1066</v>
      </c>
      <c r="R92" s="76"/>
      <c r="S92" s="76"/>
      <c r="T92" s="76"/>
      <c r="U92" s="76"/>
      <c r="V92" s="76"/>
      <c r="W92" s="76"/>
      <c r="X92" s="76"/>
      <c r="Y92" s="639">
        <f t="shared" si="2"/>
        <v>5250.0000000000009</v>
      </c>
      <c r="Z92" s="118">
        <f t="shared" si="3"/>
        <v>80250</v>
      </c>
    </row>
    <row r="93" spans="1:26" x14ac:dyDescent="0.35">
      <c r="A93" s="76"/>
      <c r="B93" s="76"/>
      <c r="C93" s="76"/>
      <c r="D93" s="76"/>
      <c r="E93" s="76"/>
      <c r="F93" s="76" t="s">
        <v>19435</v>
      </c>
      <c r="G93" s="69"/>
      <c r="H93" s="118">
        <v>75000</v>
      </c>
      <c r="I93" s="76"/>
      <c r="J93" s="76" t="s">
        <v>8427</v>
      </c>
      <c r="K93" s="119"/>
      <c r="L93" s="76" t="s">
        <v>18125</v>
      </c>
      <c r="M93" s="119">
        <v>2375242</v>
      </c>
      <c r="N93" s="119"/>
      <c r="O93" s="76"/>
      <c r="P93" s="76"/>
      <c r="Q93" s="119" t="s">
        <v>1066</v>
      </c>
      <c r="R93" s="76"/>
      <c r="S93" s="76"/>
      <c r="T93" s="76"/>
      <c r="U93" s="76"/>
      <c r="V93" s="76"/>
      <c r="W93" s="76"/>
      <c r="X93" s="76"/>
      <c r="Y93" s="639">
        <f t="shared" si="2"/>
        <v>5250.0000000000009</v>
      </c>
      <c r="Z93" s="118">
        <f t="shared" si="3"/>
        <v>80250</v>
      </c>
    </row>
    <row r="94" spans="1:26" x14ac:dyDescent="0.35">
      <c r="A94" s="69"/>
      <c r="B94" s="69"/>
      <c r="C94" s="69"/>
      <c r="D94" s="69"/>
      <c r="E94" s="69"/>
      <c r="F94" s="79" t="s">
        <v>19436</v>
      </c>
      <c r="G94" s="69"/>
      <c r="H94" s="118">
        <v>75000</v>
      </c>
      <c r="I94" s="69"/>
      <c r="J94" s="69" t="s">
        <v>8427</v>
      </c>
      <c r="K94" s="193"/>
      <c r="L94" s="69" t="s">
        <v>8431</v>
      </c>
      <c r="M94" s="75">
        <v>2374383</v>
      </c>
      <c r="N94" s="75"/>
      <c r="O94" s="69"/>
      <c r="P94" s="69"/>
      <c r="Q94" s="75" t="s">
        <v>19437</v>
      </c>
      <c r="R94" s="69"/>
      <c r="S94" s="69"/>
      <c r="T94" s="69"/>
      <c r="U94" s="69"/>
      <c r="V94" s="69"/>
      <c r="W94" s="488"/>
      <c r="X94" s="488"/>
      <c r="Y94" s="639">
        <f t="shared" si="2"/>
        <v>5250.0000000000009</v>
      </c>
      <c r="Z94" s="118">
        <f t="shared" si="3"/>
        <v>80250</v>
      </c>
    </row>
    <row r="95" spans="1:26" x14ac:dyDescent="0.35">
      <c r="A95" s="69"/>
      <c r="B95" s="69"/>
      <c r="C95" s="69"/>
      <c r="D95" s="69"/>
      <c r="E95" s="69"/>
      <c r="F95" s="79" t="s">
        <v>19438</v>
      </c>
      <c r="G95" s="69"/>
      <c r="H95" s="118">
        <v>75000</v>
      </c>
      <c r="I95" s="69"/>
      <c r="J95" s="69" t="s">
        <v>8427</v>
      </c>
      <c r="K95" s="193"/>
      <c r="L95" s="69" t="s">
        <v>8417</v>
      </c>
      <c r="M95" s="75">
        <v>2375368</v>
      </c>
      <c r="N95" s="75"/>
      <c r="O95" s="69"/>
      <c r="P95" s="69"/>
      <c r="Q95" s="75" t="s">
        <v>1066</v>
      </c>
      <c r="R95" s="69"/>
      <c r="S95" s="69"/>
      <c r="T95" s="69"/>
      <c r="U95" s="69"/>
      <c r="V95" s="69"/>
      <c r="W95" s="488"/>
      <c r="X95" s="488"/>
      <c r="Y95" s="639">
        <f t="shared" si="2"/>
        <v>5250.0000000000009</v>
      </c>
      <c r="Z95" s="118">
        <f t="shared" si="3"/>
        <v>80250</v>
      </c>
    </row>
    <row r="96" spans="1:26" x14ac:dyDescent="0.35">
      <c r="A96" s="69"/>
      <c r="B96" s="69"/>
      <c r="C96" s="69"/>
      <c r="D96" s="69"/>
      <c r="E96" s="69"/>
      <c r="F96" s="79" t="s">
        <v>19438</v>
      </c>
      <c r="G96" s="69"/>
      <c r="H96" s="118">
        <v>75000</v>
      </c>
      <c r="I96" s="69"/>
      <c r="J96" s="69" t="s">
        <v>8427</v>
      </c>
      <c r="K96" s="193"/>
      <c r="L96" s="69" t="s">
        <v>8417</v>
      </c>
      <c r="M96" s="75">
        <v>2375373</v>
      </c>
      <c r="N96" s="75"/>
      <c r="O96" s="69"/>
      <c r="P96" s="69"/>
      <c r="Q96" s="75" t="s">
        <v>1066</v>
      </c>
      <c r="R96" s="69"/>
      <c r="S96" s="69"/>
      <c r="T96" s="69"/>
      <c r="U96" s="69"/>
      <c r="V96" s="69"/>
      <c r="W96" s="488"/>
      <c r="X96" s="488"/>
      <c r="Y96" s="639">
        <f t="shared" si="2"/>
        <v>5250.0000000000009</v>
      </c>
      <c r="Z96" s="118">
        <f t="shared" si="3"/>
        <v>80250</v>
      </c>
    </row>
    <row r="97" spans="1:26" x14ac:dyDescent="0.35">
      <c r="A97" s="69"/>
      <c r="B97" s="69"/>
      <c r="C97" s="69"/>
      <c r="D97" s="69"/>
      <c r="E97" s="69"/>
      <c r="F97" s="79" t="s">
        <v>19432</v>
      </c>
      <c r="G97" s="69"/>
      <c r="H97" s="118">
        <v>75000</v>
      </c>
      <c r="I97" s="69"/>
      <c r="J97" s="69" t="s">
        <v>8427</v>
      </c>
      <c r="K97" s="193"/>
      <c r="L97" s="69" t="s">
        <v>8433</v>
      </c>
      <c r="M97" s="75">
        <v>2374351</v>
      </c>
      <c r="N97" s="75"/>
      <c r="O97" s="69"/>
      <c r="P97" s="69"/>
      <c r="Q97" s="75" t="s">
        <v>1066</v>
      </c>
      <c r="R97" s="69"/>
      <c r="S97" s="69"/>
      <c r="T97" s="69"/>
      <c r="U97" s="69"/>
      <c r="V97" s="69"/>
      <c r="W97" s="488"/>
      <c r="X97" s="488"/>
      <c r="Y97" s="639">
        <f t="shared" si="2"/>
        <v>5250.0000000000009</v>
      </c>
      <c r="Z97" s="118">
        <f t="shared" si="3"/>
        <v>80250</v>
      </c>
    </row>
    <row r="98" spans="1:26" x14ac:dyDescent="0.35">
      <c r="A98" s="69"/>
      <c r="B98" s="69"/>
      <c r="C98" s="69"/>
      <c r="D98" s="69"/>
      <c r="E98" s="69"/>
      <c r="F98" s="76" t="s">
        <v>19439</v>
      </c>
      <c r="G98" s="69"/>
      <c r="H98" s="118">
        <v>75000</v>
      </c>
      <c r="I98" s="69"/>
      <c r="J98" s="76" t="s">
        <v>5537</v>
      </c>
      <c r="K98" s="193"/>
      <c r="L98" s="76" t="s">
        <v>16773</v>
      </c>
      <c r="M98" s="75" t="s">
        <v>19440</v>
      </c>
      <c r="N98" s="75"/>
      <c r="O98" s="69"/>
      <c r="P98" s="76" t="s">
        <v>3593</v>
      </c>
      <c r="Q98" s="119"/>
      <c r="R98" s="69"/>
      <c r="S98" s="69"/>
      <c r="T98" s="69"/>
      <c r="U98" s="69"/>
      <c r="V98" s="69"/>
      <c r="W98" s="488"/>
      <c r="X98" s="488"/>
      <c r="Y98" s="639">
        <f t="shared" si="2"/>
        <v>5250.0000000000009</v>
      </c>
      <c r="Z98" s="118">
        <f t="shared" si="3"/>
        <v>80250</v>
      </c>
    </row>
    <row r="99" spans="1:26" x14ac:dyDescent="0.35">
      <c r="A99" s="69"/>
      <c r="B99" s="69"/>
      <c r="C99" s="69"/>
      <c r="D99" s="69"/>
      <c r="E99" s="69"/>
      <c r="F99" s="76" t="s">
        <v>19439</v>
      </c>
      <c r="G99" s="69"/>
      <c r="H99" s="118">
        <v>75000</v>
      </c>
      <c r="I99" s="69"/>
      <c r="J99" s="76" t="s">
        <v>5537</v>
      </c>
      <c r="K99" s="193"/>
      <c r="L99" s="76" t="s">
        <v>16773</v>
      </c>
      <c r="M99" s="75" t="s">
        <v>19441</v>
      </c>
      <c r="N99" s="75"/>
      <c r="O99" s="69"/>
      <c r="P99" s="76" t="s">
        <v>3593</v>
      </c>
      <c r="Q99" s="119"/>
      <c r="R99" s="69"/>
      <c r="S99" s="69"/>
      <c r="T99" s="69"/>
      <c r="U99" s="69"/>
      <c r="V99" s="69"/>
      <c r="W99" s="488"/>
      <c r="X99" s="488"/>
      <c r="Y99" s="639">
        <f t="shared" si="2"/>
        <v>5250.0000000000009</v>
      </c>
      <c r="Z99" s="118">
        <f t="shared" si="3"/>
        <v>80250</v>
      </c>
    </row>
    <row r="100" spans="1:26" x14ac:dyDescent="0.35">
      <c r="A100" s="69"/>
      <c r="B100" s="69"/>
      <c r="C100" s="69"/>
      <c r="D100" s="69"/>
      <c r="E100" s="69"/>
      <c r="F100" s="76" t="s">
        <v>19439</v>
      </c>
      <c r="G100" s="69"/>
      <c r="H100" s="118">
        <v>75000</v>
      </c>
      <c r="I100" s="69"/>
      <c r="J100" s="76" t="s">
        <v>5537</v>
      </c>
      <c r="K100" s="75"/>
      <c r="L100" s="76" t="s">
        <v>16773</v>
      </c>
      <c r="M100" s="75" t="s">
        <v>19442</v>
      </c>
      <c r="N100" s="75"/>
      <c r="O100" s="69"/>
      <c r="P100" s="76" t="s">
        <v>3593</v>
      </c>
      <c r="Q100" s="75"/>
      <c r="R100" s="69"/>
      <c r="S100" s="69"/>
      <c r="T100" s="69"/>
      <c r="U100" s="69"/>
      <c r="V100" s="69"/>
      <c r="W100" s="69"/>
      <c r="X100" s="69"/>
      <c r="Y100" s="639">
        <f t="shared" si="2"/>
        <v>5250.0000000000009</v>
      </c>
      <c r="Z100" s="118">
        <f t="shared" si="3"/>
        <v>80250</v>
      </c>
    </row>
    <row r="101" spans="1:26" x14ac:dyDescent="0.35">
      <c r="A101" s="69"/>
      <c r="B101" s="69"/>
      <c r="C101" s="69"/>
      <c r="D101" s="69"/>
      <c r="E101" s="69"/>
      <c r="F101" s="76" t="s">
        <v>19443</v>
      </c>
      <c r="G101" s="69"/>
      <c r="H101" s="118">
        <v>75000</v>
      </c>
      <c r="I101" s="69"/>
      <c r="J101" s="76"/>
      <c r="K101" s="193"/>
      <c r="L101" s="76"/>
      <c r="M101" s="88"/>
      <c r="N101" s="75"/>
      <c r="O101" s="69"/>
      <c r="P101" s="76"/>
      <c r="Q101" s="119"/>
      <c r="R101" s="69"/>
      <c r="S101" s="69"/>
      <c r="T101" s="69"/>
      <c r="U101" s="69"/>
      <c r="V101" s="69"/>
      <c r="W101" s="488"/>
      <c r="X101" s="488"/>
      <c r="Y101" s="639">
        <f t="shared" si="2"/>
        <v>5250.0000000000009</v>
      </c>
      <c r="Z101" s="118">
        <f t="shared" si="3"/>
        <v>80250</v>
      </c>
    </row>
    <row r="102" spans="1:26" x14ac:dyDescent="0.35">
      <c r="A102" s="69"/>
      <c r="B102" s="69"/>
      <c r="C102" s="69"/>
      <c r="D102" s="69"/>
      <c r="E102" s="69"/>
      <c r="F102" s="76" t="s">
        <v>19444</v>
      </c>
      <c r="G102" s="69"/>
      <c r="H102" s="118">
        <v>75000</v>
      </c>
      <c r="I102" s="69"/>
      <c r="J102" s="76" t="s">
        <v>5537</v>
      </c>
      <c r="K102" s="75"/>
      <c r="L102" s="76" t="s">
        <v>19428</v>
      </c>
      <c r="M102" s="75" t="s">
        <v>19445</v>
      </c>
      <c r="N102" s="75"/>
      <c r="O102" s="69"/>
      <c r="P102" s="76"/>
      <c r="Q102" s="119" t="s">
        <v>1066</v>
      </c>
      <c r="R102" s="69"/>
      <c r="S102" s="69"/>
      <c r="T102" s="69"/>
      <c r="U102" s="69"/>
      <c r="V102" s="69"/>
      <c r="W102" s="69"/>
      <c r="X102" s="69"/>
      <c r="Y102" s="639">
        <f t="shared" si="2"/>
        <v>5250.0000000000009</v>
      </c>
      <c r="Z102" s="118">
        <f t="shared" si="3"/>
        <v>80250</v>
      </c>
    </row>
    <row r="103" spans="1:26" x14ac:dyDescent="0.35">
      <c r="A103" s="69"/>
      <c r="B103" s="69"/>
      <c r="C103" s="69"/>
      <c r="D103" s="69"/>
      <c r="E103" s="69"/>
      <c r="F103" s="76" t="s">
        <v>19446</v>
      </c>
      <c r="G103" s="69"/>
      <c r="H103" s="118">
        <v>75000</v>
      </c>
      <c r="I103" s="69"/>
      <c r="J103" s="76"/>
      <c r="K103" s="75"/>
      <c r="L103" s="76"/>
      <c r="M103" s="75"/>
      <c r="N103" s="75"/>
      <c r="O103" s="69"/>
      <c r="P103" s="76"/>
      <c r="Q103" s="119"/>
      <c r="R103" s="69"/>
      <c r="S103" s="69"/>
      <c r="T103" s="69"/>
      <c r="U103" s="69"/>
      <c r="V103" s="69"/>
      <c r="W103" s="69"/>
      <c r="X103" s="69"/>
      <c r="Y103" s="639">
        <f t="shared" si="2"/>
        <v>5250.0000000000009</v>
      </c>
      <c r="Z103" s="118">
        <f t="shared" si="3"/>
        <v>80250</v>
      </c>
    </row>
    <row r="104" spans="1:26" x14ac:dyDescent="0.35">
      <c r="A104" s="69"/>
      <c r="B104" s="69"/>
      <c r="C104" s="69"/>
      <c r="D104" s="69"/>
      <c r="E104" s="69"/>
      <c r="F104" s="76" t="s">
        <v>19447</v>
      </c>
      <c r="G104" s="69"/>
      <c r="H104" s="118">
        <v>75000</v>
      </c>
      <c r="I104" s="69"/>
      <c r="J104" s="76" t="s">
        <v>8427</v>
      </c>
      <c r="K104" s="75"/>
      <c r="L104" s="76" t="s">
        <v>18117</v>
      </c>
      <c r="M104" s="75">
        <v>2376173</v>
      </c>
      <c r="N104" s="75"/>
      <c r="O104" s="69"/>
      <c r="P104" s="76" t="s">
        <v>1226</v>
      </c>
      <c r="Q104" s="119"/>
      <c r="R104" s="69"/>
      <c r="S104" s="69"/>
      <c r="T104" s="69"/>
      <c r="U104" s="69"/>
      <c r="V104" s="69"/>
      <c r="W104" s="69"/>
      <c r="X104" s="69"/>
      <c r="Y104" s="639">
        <f t="shared" si="2"/>
        <v>5250.0000000000009</v>
      </c>
      <c r="Z104" s="118">
        <f t="shared" si="3"/>
        <v>80250</v>
      </c>
    </row>
    <row r="105" spans="1:26" x14ac:dyDescent="0.35">
      <c r="A105" s="69"/>
      <c r="B105" s="69"/>
      <c r="C105" s="69"/>
      <c r="D105" s="69"/>
      <c r="E105" s="69"/>
      <c r="F105" s="76" t="s">
        <v>19448</v>
      </c>
      <c r="G105" s="69"/>
      <c r="H105" s="118">
        <v>75000</v>
      </c>
      <c r="I105" s="69"/>
      <c r="J105" s="76" t="s">
        <v>8427</v>
      </c>
      <c r="K105" s="75"/>
      <c r="L105" s="76" t="s">
        <v>8433</v>
      </c>
      <c r="M105" s="75">
        <v>2374361</v>
      </c>
      <c r="N105" s="75"/>
      <c r="O105" s="69"/>
      <c r="P105" s="76"/>
      <c r="Q105" s="119" t="s">
        <v>1066</v>
      </c>
      <c r="R105" s="69"/>
      <c r="S105" s="69"/>
      <c r="T105" s="69"/>
      <c r="U105" s="69"/>
      <c r="V105" s="69"/>
      <c r="W105" s="69"/>
      <c r="X105" s="69"/>
      <c r="Y105" s="639">
        <f t="shared" si="2"/>
        <v>5250.0000000000009</v>
      </c>
      <c r="Z105" s="118">
        <f t="shared" si="3"/>
        <v>80250</v>
      </c>
    </row>
    <row r="106" spans="1:26" x14ac:dyDescent="0.35">
      <c r="A106" s="69"/>
      <c r="B106" s="69"/>
      <c r="C106" s="69"/>
      <c r="D106" s="69"/>
      <c r="E106" s="69"/>
      <c r="F106" s="76" t="s">
        <v>19449</v>
      </c>
      <c r="G106" s="69"/>
      <c r="H106" s="118">
        <v>75000</v>
      </c>
      <c r="I106" s="69"/>
      <c r="J106" s="76" t="s">
        <v>8427</v>
      </c>
      <c r="K106" s="193"/>
      <c r="L106" s="76" t="s">
        <v>8508</v>
      </c>
      <c r="M106" s="88">
        <v>2374381</v>
      </c>
      <c r="N106" s="75"/>
      <c r="O106" s="69"/>
      <c r="P106" s="76" t="s">
        <v>1226</v>
      </c>
      <c r="Q106" s="119"/>
      <c r="R106" s="69"/>
      <c r="S106" s="69"/>
      <c r="T106" s="69"/>
      <c r="U106" s="69"/>
      <c r="V106" s="69"/>
      <c r="W106" s="488"/>
      <c r="X106" s="488"/>
      <c r="Y106" s="639">
        <f t="shared" si="2"/>
        <v>5250.0000000000009</v>
      </c>
      <c r="Z106" s="118">
        <f t="shared" si="3"/>
        <v>80250</v>
      </c>
    </row>
    <row r="107" spans="1:26" x14ac:dyDescent="0.35">
      <c r="A107" s="76"/>
      <c r="B107" s="76"/>
      <c r="C107" s="76"/>
      <c r="D107" s="76"/>
      <c r="E107" s="76"/>
      <c r="F107" s="76" t="s">
        <v>19450</v>
      </c>
      <c r="G107" s="69"/>
      <c r="H107" s="118">
        <v>75000</v>
      </c>
      <c r="I107" s="76"/>
      <c r="J107" s="76" t="s">
        <v>8427</v>
      </c>
      <c r="K107" s="119"/>
      <c r="L107" s="76" t="s">
        <v>8485</v>
      </c>
      <c r="M107" s="119">
        <v>2375232</v>
      </c>
      <c r="N107" s="119"/>
      <c r="O107" s="76"/>
      <c r="P107" s="76"/>
      <c r="Q107" s="119" t="s">
        <v>1066</v>
      </c>
      <c r="R107" s="76"/>
      <c r="S107" s="76"/>
      <c r="T107" s="76"/>
      <c r="U107" s="76"/>
      <c r="V107" s="76"/>
      <c r="W107" s="76"/>
      <c r="X107" s="76"/>
      <c r="Y107" s="639">
        <f t="shared" si="2"/>
        <v>5250.0000000000009</v>
      </c>
      <c r="Z107" s="118">
        <f t="shared" si="3"/>
        <v>80250</v>
      </c>
    </row>
    <row r="108" spans="1:26" x14ac:dyDescent="0.35">
      <c r="A108" s="76"/>
      <c r="B108" s="76"/>
      <c r="C108" s="76"/>
      <c r="D108" s="76"/>
      <c r="E108" s="76"/>
      <c r="F108" s="76" t="s">
        <v>19451</v>
      </c>
      <c r="G108" s="69"/>
      <c r="H108" s="118">
        <v>75000</v>
      </c>
      <c r="I108" s="76"/>
      <c r="J108" s="76" t="s">
        <v>8427</v>
      </c>
      <c r="K108" s="119"/>
      <c r="L108" s="76" t="s">
        <v>18125</v>
      </c>
      <c r="M108" s="119">
        <v>2375239</v>
      </c>
      <c r="N108" s="119"/>
      <c r="O108" s="76"/>
      <c r="P108" s="76"/>
      <c r="Q108" s="119" t="s">
        <v>1066</v>
      </c>
      <c r="R108" s="76"/>
      <c r="S108" s="76"/>
      <c r="T108" s="76"/>
      <c r="U108" s="76"/>
      <c r="V108" s="76"/>
      <c r="W108" s="76"/>
      <c r="X108" s="76"/>
      <c r="Y108" s="639">
        <f t="shared" si="2"/>
        <v>5250.0000000000009</v>
      </c>
      <c r="Z108" s="118">
        <f t="shared" si="3"/>
        <v>80250</v>
      </c>
    </row>
    <row r="109" spans="1:26" x14ac:dyDescent="0.35">
      <c r="A109" s="76"/>
      <c r="B109" s="76"/>
      <c r="C109" s="76"/>
      <c r="D109" s="76"/>
      <c r="E109" s="76"/>
      <c r="F109" s="79" t="s">
        <v>19452</v>
      </c>
      <c r="G109" s="69"/>
      <c r="H109" s="118">
        <v>75000</v>
      </c>
      <c r="I109" s="76"/>
      <c r="J109" s="69" t="s">
        <v>8427</v>
      </c>
      <c r="K109" s="119"/>
      <c r="L109" s="69" t="s">
        <v>8431</v>
      </c>
      <c r="M109" s="119">
        <v>2374396</v>
      </c>
      <c r="N109" s="119"/>
      <c r="O109" s="76"/>
      <c r="P109" s="69"/>
      <c r="Q109" s="75" t="s">
        <v>1066</v>
      </c>
      <c r="R109" s="76"/>
      <c r="S109" s="76"/>
      <c r="T109" s="76"/>
      <c r="U109" s="76"/>
      <c r="V109" s="76"/>
      <c r="W109" s="76"/>
      <c r="X109" s="76"/>
      <c r="Y109" s="639">
        <f t="shared" si="2"/>
        <v>5250.0000000000009</v>
      </c>
      <c r="Z109" s="118">
        <f t="shared" si="3"/>
        <v>80250</v>
      </c>
    </row>
    <row r="110" spans="1:26" x14ac:dyDescent="0.35">
      <c r="A110" s="76"/>
      <c r="B110" s="76"/>
      <c r="C110" s="76"/>
      <c r="D110" s="76"/>
      <c r="E110" s="76"/>
      <c r="F110" s="79" t="s">
        <v>19453</v>
      </c>
      <c r="G110" s="69"/>
      <c r="H110" s="118">
        <v>75000</v>
      </c>
      <c r="I110" s="76"/>
      <c r="J110" s="69" t="s">
        <v>8427</v>
      </c>
      <c r="K110" s="119"/>
      <c r="L110" s="69" t="s">
        <v>8417</v>
      </c>
      <c r="M110" s="119">
        <v>2375370</v>
      </c>
      <c r="N110" s="119"/>
      <c r="O110" s="76"/>
      <c r="P110" s="69"/>
      <c r="Q110" s="75" t="s">
        <v>1066</v>
      </c>
      <c r="R110" s="76"/>
      <c r="S110" s="76"/>
      <c r="T110" s="76"/>
      <c r="U110" s="76"/>
      <c r="V110" s="76"/>
      <c r="W110" s="76"/>
      <c r="X110" s="76"/>
      <c r="Y110" s="639">
        <f t="shared" si="2"/>
        <v>5250.0000000000009</v>
      </c>
      <c r="Z110" s="118">
        <f t="shared" si="3"/>
        <v>80250</v>
      </c>
    </row>
    <row r="111" spans="1:26" x14ac:dyDescent="0.35">
      <c r="A111" s="69"/>
      <c r="B111" s="69"/>
      <c r="C111" s="69"/>
      <c r="D111" s="69"/>
      <c r="E111" s="69"/>
      <c r="F111" s="79" t="s">
        <v>19453</v>
      </c>
      <c r="G111" s="69"/>
      <c r="H111" s="118">
        <v>75000</v>
      </c>
      <c r="I111" s="69"/>
      <c r="J111" s="69" t="s">
        <v>8427</v>
      </c>
      <c r="K111" s="193"/>
      <c r="L111" s="69" t="s">
        <v>8417</v>
      </c>
      <c r="M111" s="75">
        <v>2375374</v>
      </c>
      <c r="N111" s="75"/>
      <c r="O111" s="69"/>
      <c r="P111" s="69"/>
      <c r="Q111" s="75" t="s">
        <v>1066</v>
      </c>
      <c r="R111" s="69"/>
      <c r="S111" s="69"/>
      <c r="T111" s="69"/>
      <c r="U111" s="69"/>
      <c r="V111" s="69"/>
      <c r="W111" s="488"/>
      <c r="X111" s="488"/>
      <c r="Y111" s="639">
        <f t="shared" si="2"/>
        <v>5250.0000000000009</v>
      </c>
      <c r="Z111" s="118">
        <f t="shared" si="3"/>
        <v>80250</v>
      </c>
    </row>
    <row r="112" spans="1:26" x14ac:dyDescent="0.35">
      <c r="A112" s="76"/>
      <c r="B112" s="76"/>
      <c r="C112" s="76"/>
      <c r="D112" s="76"/>
      <c r="E112" s="76"/>
      <c r="F112" s="79" t="s">
        <v>19448</v>
      </c>
      <c r="G112" s="69"/>
      <c r="H112" s="118">
        <v>75000</v>
      </c>
      <c r="I112" s="76"/>
      <c r="J112" s="69" t="s">
        <v>8427</v>
      </c>
      <c r="K112" s="119"/>
      <c r="L112" s="69" t="s">
        <v>8433</v>
      </c>
      <c r="M112" s="119">
        <v>2374358</v>
      </c>
      <c r="N112" s="119"/>
      <c r="O112" s="76"/>
      <c r="P112" s="69"/>
      <c r="Q112" s="75" t="s">
        <v>1066</v>
      </c>
      <c r="R112" s="76"/>
      <c r="S112" s="76"/>
      <c r="T112" s="76"/>
      <c r="U112" s="76"/>
      <c r="V112" s="76"/>
      <c r="W112" s="76"/>
      <c r="X112" s="76"/>
      <c r="Y112" s="639">
        <f t="shared" si="2"/>
        <v>5250.0000000000009</v>
      </c>
      <c r="Z112" s="118">
        <f t="shared" si="3"/>
        <v>80250</v>
      </c>
    </row>
    <row r="113" spans="1:26" x14ac:dyDescent="0.35">
      <c r="A113" s="76"/>
      <c r="B113" s="76"/>
      <c r="C113" s="76"/>
      <c r="D113" s="76"/>
      <c r="E113" s="76"/>
      <c r="F113" s="76" t="s">
        <v>19454</v>
      </c>
      <c r="G113" s="69"/>
      <c r="H113" s="118">
        <v>75000</v>
      </c>
      <c r="I113" s="76"/>
      <c r="J113" s="76" t="s">
        <v>5537</v>
      </c>
      <c r="K113" s="119"/>
      <c r="L113" s="76" t="s">
        <v>16773</v>
      </c>
      <c r="M113" s="119" t="s">
        <v>19455</v>
      </c>
      <c r="N113" s="119"/>
      <c r="O113" s="76"/>
      <c r="P113" s="76" t="s">
        <v>3593</v>
      </c>
      <c r="Q113" s="119"/>
      <c r="R113" s="76"/>
      <c r="S113" s="76"/>
      <c r="T113" s="76"/>
      <c r="U113" s="76"/>
      <c r="V113" s="76"/>
      <c r="W113" s="76"/>
      <c r="X113" s="76"/>
      <c r="Y113" s="639">
        <f t="shared" si="2"/>
        <v>5250.0000000000009</v>
      </c>
      <c r="Z113" s="118">
        <f t="shared" si="3"/>
        <v>80250</v>
      </c>
    </row>
    <row r="114" spans="1:26" x14ac:dyDescent="0.35">
      <c r="A114" s="76"/>
      <c r="B114" s="76"/>
      <c r="C114" s="76"/>
      <c r="D114" s="76"/>
      <c r="E114" s="76"/>
      <c r="F114" s="76" t="s">
        <v>19454</v>
      </c>
      <c r="G114" s="69"/>
      <c r="H114" s="118">
        <v>75000</v>
      </c>
      <c r="I114" s="76"/>
      <c r="J114" s="76" t="s">
        <v>5537</v>
      </c>
      <c r="K114" s="119"/>
      <c r="L114" s="76" t="s">
        <v>16773</v>
      </c>
      <c r="M114" s="119" t="s">
        <v>19456</v>
      </c>
      <c r="N114" s="119"/>
      <c r="O114" s="76"/>
      <c r="P114" s="76" t="s">
        <v>3593</v>
      </c>
      <c r="Q114" s="119"/>
      <c r="R114" s="76"/>
      <c r="S114" s="76"/>
      <c r="T114" s="76"/>
      <c r="U114" s="76"/>
      <c r="V114" s="76"/>
      <c r="W114" s="76"/>
      <c r="X114" s="76"/>
      <c r="Y114" s="639">
        <f t="shared" si="2"/>
        <v>5250.0000000000009</v>
      </c>
      <c r="Z114" s="118">
        <f t="shared" si="3"/>
        <v>80250</v>
      </c>
    </row>
    <row r="115" spans="1:26" x14ac:dyDescent="0.35">
      <c r="A115" s="76"/>
      <c r="B115" s="76"/>
      <c r="C115" s="76"/>
      <c r="D115" s="76"/>
      <c r="E115" s="76"/>
      <c r="F115" s="76" t="s">
        <v>19454</v>
      </c>
      <c r="G115" s="69"/>
      <c r="H115" s="118">
        <v>75000</v>
      </c>
      <c r="I115" s="76"/>
      <c r="J115" s="76" t="s">
        <v>5537</v>
      </c>
      <c r="K115" s="119"/>
      <c r="L115" s="76" t="s">
        <v>16773</v>
      </c>
      <c r="M115" s="119" t="s">
        <v>19457</v>
      </c>
      <c r="N115" s="119"/>
      <c r="O115" s="76"/>
      <c r="P115" s="76" t="s">
        <v>3593</v>
      </c>
      <c r="Q115" s="119"/>
      <c r="R115" s="76"/>
      <c r="S115" s="76"/>
      <c r="T115" s="76"/>
      <c r="U115" s="76"/>
      <c r="V115" s="76"/>
      <c r="W115" s="76"/>
      <c r="X115" s="76"/>
      <c r="Y115" s="639">
        <f t="shared" si="2"/>
        <v>5250.0000000000009</v>
      </c>
      <c r="Z115" s="118">
        <f t="shared" si="3"/>
        <v>80250</v>
      </c>
    </row>
    <row r="116" spans="1:26" x14ac:dyDescent="0.35">
      <c r="A116" s="69"/>
      <c r="B116" s="69"/>
      <c r="C116" s="69"/>
      <c r="D116" s="69"/>
      <c r="E116" s="69"/>
      <c r="F116" s="76" t="s">
        <v>19454</v>
      </c>
      <c r="G116" s="69"/>
      <c r="H116" s="118">
        <v>75000</v>
      </c>
      <c r="I116" s="69"/>
      <c r="J116" s="76" t="s">
        <v>5537</v>
      </c>
      <c r="K116" s="193"/>
      <c r="L116" s="76" t="s">
        <v>16773</v>
      </c>
      <c r="M116" s="88" t="s">
        <v>19458</v>
      </c>
      <c r="N116" s="75"/>
      <c r="O116" s="69"/>
      <c r="P116" s="76" t="s">
        <v>3593</v>
      </c>
      <c r="Q116" s="75"/>
      <c r="R116" s="69"/>
      <c r="S116" s="69"/>
      <c r="T116" s="69"/>
      <c r="U116" s="69"/>
      <c r="V116" s="69"/>
      <c r="W116" s="488"/>
      <c r="X116" s="488"/>
      <c r="Y116" s="639">
        <f t="shared" si="2"/>
        <v>5250.0000000000009</v>
      </c>
      <c r="Z116" s="118">
        <f t="shared" si="3"/>
        <v>80250</v>
      </c>
    </row>
    <row r="117" spans="1:26" x14ac:dyDescent="0.35">
      <c r="A117" s="76"/>
      <c r="B117" s="76"/>
      <c r="C117" s="76"/>
      <c r="D117" s="76"/>
      <c r="E117" s="76"/>
      <c r="F117" s="76" t="s">
        <v>19454</v>
      </c>
      <c r="G117" s="69"/>
      <c r="H117" s="118">
        <v>75000</v>
      </c>
      <c r="I117" s="76"/>
      <c r="J117" s="76" t="s">
        <v>5537</v>
      </c>
      <c r="K117" s="119"/>
      <c r="L117" s="76" t="s">
        <v>16773</v>
      </c>
      <c r="M117" s="119" t="s">
        <v>19459</v>
      </c>
      <c r="N117" s="119"/>
      <c r="O117" s="76"/>
      <c r="P117" s="76" t="s">
        <v>3593</v>
      </c>
      <c r="Q117" s="119"/>
      <c r="R117" s="76"/>
      <c r="S117" s="76"/>
      <c r="T117" s="76"/>
      <c r="U117" s="76"/>
      <c r="V117" s="76"/>
      <c r="W117" s="76"/>
      <c r="X117" s="76"/>
      <c r="Y117" s="639">
        <f t="shared" si="2"/>
        <v>5250.0000000000009</v>
      </c>
      <c r="Z117" s="118">
        <f t="shared" si="3"/>
        <v>80250</v>
      </c>
    </row>
    <row r="118" spans="1:26" x14ac:dyDescent="0.35">
      <c r="A118" s="76"/>
      <c r="B118" s="76"/>
      <c r="C118" s="76"/>
      <c r="D118" s="76"/>
      <c r="E118" s="76"/>
      <c r="F118" s="76" t="s">
        <v>19454</v>
      </c>
      <c r="G118" s="69"/>
      <c r="H118" s="118">
        <v>75000</v>
      </c>
      <c r="I118" s="76"/>
      <c r="J118" s="76" t="s">
        <v>5537</v>
      </c>
      <c r="K118" s="119"/>
      <c r="L118" s="76" t="s">
        <v>16773</v>
      </c>
      <c r="M118" s="119" t="s">
        <v>19460</v>
      </c>
      <c r="N118" s="119"/>
      <c r="O118" s="76"/>
      <c r="P118" s="76" t="s">
        <v>3593</v>
      </c>
      <c r="Q118" s="119"/>
      <c r="R118" s="76"/>
      <c r="S118" s="76"/>
      <c r="T118" s="76"/>
      <c r="U118" s="76"/>
      <c r="V118" s="76"/>
      <c r="W118" s="76"/>
      <c r="X118" s="76"/>
      <c r="Y118" s="639">
        <f t="shared" si="2"/>
        <v>5250.0000000000009</v>
      </c>
      <c r="Z118" s="118">
        <f t="shared" si="3"/>
        <v>80250</v>
      </c>
    </row>
    <row r="119" spans="1:26" x14ac:dyDescent="0.35">
      <c r="A119" s="76"/>
      <c r="B119" s="76"/>
      <c r="C119" s="76"/>
      <c r="D119" s="76"/>
      <c r="E119" s="76"/>
      <c r="F119" s="76" t="s">
        <v>19461</v>
      </c>
      <c r="G119" s="69"/>
      <c r="H119" s="118">
        <v>75000</v>
      </c>
      <c r="I119" s="76"/>
      <c r="J119" s="76" t="s">
        <v>5537</v>
      </c>
      <c r="K119" s="119"/>
      <c r="L119" s="76" t="s">
        <v>19366</v>
      </c>
      <c r="M119" s="119" t="s">
        <v>19462</v>
      </c>
      <c r="N119" s="119"/>
      <c r="O119" s="76"/>
      <c r="P119" s="76" t="s">
        <v>8797</v>
      </c>
      <c r="Q119" s="119"/>
      <c r="R119" s="76"/>
      <c r="S119" s="76"/>
      <c r="T119" s="76"/>
      <c r="U119" s="76"/>
      <c r="V119" s="76"/>
      <c r="W119" s="76"/>
      <c r="X119" s="76"/>
      <c r="Y119" s="639">
        <f t="shared" si="2"/>
        <v>5250.0000000000009</v>
      </c>
      <c r="Z119" s="118">
        <f t="shared" si="3"/>
        <v>80250</v>
      </c>
    </row>
    <row r="120" spans="1:26" x14ac:dyDescent="0.35">
      <c r="A120" s="76"/>
      <c r="B120" s="76"/>
      <c r="C120" s="76"/>
      <c r="D120" s="76"/>
      <c r="E120" s="76"/>
      <c r="F120" s="76" t="s">
        <v>19461</v>
      </c>
      <c r="G120" s="69"/>
      <c r="H120" s="118">
        <v>75000</v>
      </c>
      <c r="I120" s="76"/>
      <c r="J120" s="76" t="s">
        <v>5537</v>
      </c>
      <c r="K120" s="119"/>
      <c r="L120" s="76" t="s">
        <v>19366</v>
      </c>
      <c r="M120" s="119" t="s">
        <v>19463</v>
      </c>
      <c r="N120" s="119"/>
      <c r="O120" s="76"/>
      <c r="P120" s="76" t="s">
        <v>8797</v>
      </c>
      <c r="Q120" s="119"/>
      <c r="R120" s="76"/>
      <c r="S120" s="76"/>
      <c r="T120" s="76"/>
      <c r="U120" s="76"/>
      <c r="V120" s="76"/>
      <c r="W120" s="76"/>
      <c r="X120" s="76"/>
      <c r="Y120" s="639">
        <f t="shared" si="2"/>
        <v>5250.0000000000009</v>
      </c>
      <c r="Z120" s="118">
        <f t="shared" si="3"/>
        <v>80250</v>
      </c>
    </row>
    <row r="121" spans="1:26" x14ac:dyDescent="0.35">
      <c r="A121" s="69"/>
      <c r="B121" s="69"/>
      <c r="C121" s="69"/>
      <c r="D121" s="69"/>
      <c r="E121" s="69"/>
      <c r="F121" s="79" t="s">
        <v>19464</v>
      </c>
      <c r="G121" s="69"/>
      <c r="H121" s="118">
        <v>75000</v>
      </c>
      <c r="I121" s="69"/>
      <c r="J121" s="69" t="s">
        <v>8427</v>
      </c>
      <c r="K121" s="193"/>
      <c r="L121" s="69" t="s">
        <v>8433</v>
      </c>
      <c r="M121" s="88">
        <v>2374364</v>
      </c>
      <c r="N121" s="75"/>
      <c r="O121" s="69"/>
      <c r="P121" s="69"/>
      <c r="Q121" s="75" t="s">
        <v>1066</v>
      </c>
      <c r="R121" s="69"/>
      <c r="S121" s="69"/>
      <c r="T121" s="69"/>
      <c r="U121" s="69"/>
      <c r="V121" s="69"/>
      <c r="W121" s="488"/>
      <c r="X121" s="488" t="s">
        <v>19465</v>
      </c>
      <c r="Y121" s="639">
        <f t="shared" si="2"/>
        <v>5250.0000000000009</v>
      </c>
      <c r="Z121" s="118">
        <f t="shared" si="3"/>
        <v>80250</v>
      </c>
    </row>
    <row r="122" spans="1:26" x14ac:dyDescent="0.35">
      <c r="A122" s="69"/>
      <c r="B122" s="69"/>
      <c r="C122" s="69"/>
      <c r="D122" s="69"/>
      <c r="E122" s="69"/>
      <c r="F122" s="79" t="s">
        <v>19464</v>
      </c>
      <c r="G122" s="69"/>
      <c r="H122" s="118">
        <v>75000</v>
      </c>
      <c r="I122" s="69"/>
      <c r="J122" s="69" t="s">
        <v>8427</v>
      </c>
      <c r="K122" s="193"/>
      <c r="L122" s="69" t="s">
        <v>8433</v>
      </c>
      <c r="M122" s="75">
        <v>2374368</v>
      </c>
      <c r="N122" s="75"/>
      <c r="O122" s="69"/>
      <c r="P122" s="69"/>
      <c r="Q122" s="75" t="s">
        <v>1066</v>
      </c>
      <c r="R122" s="69"/>
      <c r="S122" s="69"/>
      <c r="T122" s="69"/>
      <c r="U122" s="69"/>
      <c r="V122" s="69"/>
      <c r="W122" s="69"/>
      <c r="X122" s="69"/>
      <c r="Y122" s="639">
        <f t="shared" si="2"/>
        <v>5250.0000000000009</v>
      </c>
      <c r="Z122" s="118">
        <f t="shared" si="3"/>
        <v>80250</v>
      </c>
    </row>
    <row r="123" spans="1:26" x14ac:dyDescent="0.35">
      <c r="A123" s="69"/>
      <c r="B123" s="69"/>
      <c r="C123" s="69"/>
      <c r="D123" s="69"/>
      <c r="E123" s="69"/>
      <c r="F123" s="69" t="s">
        <v>19466</v>
      </c>
      <c r="G123" s="69"/>
      <c r="H123" s="118">
        <v>75000</v>
      </c>
      <c r="I123" s="69"/>
      <c r="J123" s="69" t="s">
        <v>8427</v>
      </c>
      <c r="K123" s="75"/>
      <c r="L123" s="69" t="s">
        <v>8431</v>
      </c>
      <c r="M123" s="75">
        <v>2374390</v>
      </c>
      <c r="N123" s="75"/>
      <c r="O123" s="69"/>
      <c r="P123" s="69"/>
      <c r="Q123" s="75" t="s">
        <v>1066</v>
      </c>
      <c r="R123" s="69"/>
      <c r="S123" s="69"/>
      <c r="T123" s="69"/>
      <c r="U123" s="69"/>
      <c r="V123" s="69"/>
      <c r="W123" s="69"/>
      <c r="X123" s="69"/>
      <c r="Y123" s="639">
        <f t="shared" si="2"/>
        <v>5250.0000000000009</v>
      </c>
      <c r="Z123" s="118">
        <f t="shared" si="3"/>
        <v>80250</v>
      </c>
    </row>
    <row r="124" spans="1:26" x14ac:dyDescent="0.35">
      <c r="A124" s="69"/>
      <c r="B124" s="69"/>
      <c r="C124" s="69"/>
      <c r="D124" s="69"/>
      <c r="E124" s="69"/>
      <c r="F124" s="69" t="s">
        <v>19466</v>
      </c>
      <c r="G124" s="69"/>
      <c r="H124" s="118">
        <v>75000</v>
      </c>
      <c r="I124" s="69"/>
      <c r="J124" s="69" t="s">
        <v>8427</v>
      </c>
      <c r="K124" s="75"/>
      <c r="L124" s="69" t="s">
        <v>8431</v>
      </c>
      <c r="M124" s="75">
        <v>2374389</v>
      </c>
      <c r="N124" s="75"/>
      <c r="O124" s="69"/>
      <c r="P124" s="69"/>
      <c r="Q124" s="75" t="s">
        <v>1066</v>
      </c>
      <c r="R124" s="69"/>
      <c r="S124" s="69"/>
      <c r="T124" s="69"/>
      <c r="U124" s="69"/>
      <c r="V124" s="69"/>
      <c r="W124" s="69"/>
      <c r="X124" s="69"/>
      <c r="Y124" s="639">
        <f t="shared" si="2"/>
        <v>5250.0000000000009</v>
      </c>
      <c r="Z124" s="118">
        <f t="shared" si="3"/>
        <v>80250</v>
      </c>
    </row>
    <row r="125" spans="1:26" x14ac:dyDescent="0.35">
      <c r="A125" s="69"/>
      <c r="B125" s="69"/>
      <c r="C125" s="69"/>
      <c r="D125" s="69"/>
      <c r="E125" s="69"/>
      <c r="F125" s="69" t="s">
        <v>19467</v>
      </c>
      <c r="G125" s="69"/>
      <c r="H125" s="118">
        <v>75000</v>
      </c>
      <c r="I125" s="69"/>
      <c r="J125" s="76" t="s">
        <v>5537</v>
      </c>
      <c r="K125" s="75"/>
      <c r="L125" s="76" t="s">
        <v>16773</v>
      </c>
      <c r="M125" s="75" t="s">
        <v>19468</v>
      </c>
      <c r="N125" s="75"/>
      <c r="O125" s="69"/>
      <c r="P125" s="76" t="s">
        <v>3593</v>
      </c>
      <c r="Q125" s="119"/>
      <c r="R125" s="69"/>
      <c r="S125" s="69"/>
      <c r="T125" s="69"/>
      <c r="U125" s="69"/>
      <c r="V125" s="69"/>
      <c r="W125" s="69"/>
      <c r="X125" s="69"/>
      <c r="Y125" s="639">
        <f t="shared" si="2"/>
        <v>5250.0000000000009</v>
      </c>
      <c r="Z125" s="118">
        <f t="shared" si="3"/>
        <v>80250</v>
      </c>
    </row>
    <row r="126" spans="1:26" x14ac:dyDescent="0.35">
      <c r="A126" s="69"/>
      <c r="B126" s="69"/>
      <c r="C126" s="69"/>
      <c r="D126" s="69"/>
      <c r="E126" s="69"/>
      <c r="F126" s="69" t="s">
        <v>19467</v>
      </c>
      <c r="G126" s="69"/>
      <c r="H126" s="118">
        <v>75000</v>
      </c>
      <c r="I126" s="69"/>
      <c r="J126" s="76" t="s">
        <v>5537</v>
      </c>
      <c r="K126" s="193"/>
      <c r="L126" s="76" t="s">
        <v>16773</v>
      </c>
      <c r="M126" s="75" t="s">
        <v>19469</v>
      </c>
      <c r="N126" s="75"/>
      <c r="O126" s="69"/>
      <c r="P126" s="76" t="s">
        <v>3593</v>
      </c>
      <c r="Q126" s="119"/>
      <c r="R126" s="69"/>
      <c r="S126" s="69"/>
      <c r="T126" s="69"/>
      <c r="U126" s="69"/>
      <c r="V126" s="69"/>
      <c r="W126" s="488"/>
      <c r="X126" s="488" t="s">
        <v>19465</v>
      </c>
      <c r="Y126" s="639">
        <f t="shared" si="2"/>
        <v>5250.0000000000009</v>
      </c>
      <c r="Z126" s="118">
        <f t="shared" si="3"/>
        <v>80250</v>
      </c>
    </row>
    <row r="127" spans="1:26" x14ac:dyDescent="0.35">
      <c r="A127" s="69"/>
      <c r="B127" s="69"/>
      <c r="C127" s="69"/>
      <c r="D127" s="69"/>
      <c r="E127" s="69"/>
      <c r="F127" s="69" t="s">
        <v>19467</v>
      </c>
      <c r="G127" s="69"/>
      <c r="H127" s="118">
        <v>75000</v>
      </c>
      <c r="I127" s="69"/>
      <c r="J127" s="76" t="s">
        <v>5537</v>
      </c>
      <c r="K127" s="75"/>
      <c r="L127" s="76" t="s">
        <v>16773</v>
      </c>
      <c r="M127" s="75" t="s">
        <v>19470</v>
      </c>
      <c r="N127" s="75"/>
      <c r="O127" s="69"/>
      <c r="P127" s="76" t="s">
        <v>3593</v>
      </c>
      <c r="Q127" s="119"/>
      <c r="R127" s="69"/>
      <c r="S127" s="69"/>
      <c r="T127" s="69"/>
      <c r="U127" s="69"/>
      <c r="V127" s="69"/>
      <c r="W127" s="69"/>
      <c r="X127" s="69"/>
      <c r="Y127" s="639">
        <f t="shared" si="2"/>
        <v>5250.0000000000009</v>
      </c>
      <c r="Z127" s="118">
        <f t="shared" si="3"/>
        <v>80250</v>
      </c>
    </row>
    <row r="128" spans="1:26" x14ac:dyDescent="0.35">
      <c r="A128" s="69"/>
      <c r="B128" s="69"/>
      <c r="C128" s="69"/>
      <c r="D128" s="69"/>
      <c r="E128" s="69"/>
      <c r="F128" s="69" t="s">
        <v>19467</v>
      </c>
      <c r="G128" s="69"/>
      <c r="H128" s="118">
        <v>75000</v>
      </c>
      <c r="I128" s="69"/>
      <c r="J128" s="76" t="s">
        <v>5537</v>
      </c>
      <c r="K128" s="75"/>
      <c r="L128" s="76" t="s">
        <v>16773</v>
      </c>
      <c r="M128" s="75" t="s">
        <v>19471</v>
      </c>
      <c r="N128" s="75"/>
      <c r="O128" s="69"/>
      <c r="P128" s="76" t="s">
        <v>3593</v>
      </c>
      <c r="Q128" s="75"/>
      <c r="R128" s="69"/>
      <c r="S128" s="69"/>
      <c r="T128" s="69"/>
      <c r="U128" s="69"/>
      <c r="V128" s="69"/>
      <c r="W128" s="69"/>
      <c r="X128" s="69"/>
      <c r="Y128" s="639">
        <f t="shared" si="2"/>
        <v>5250.0000000000009</v>
      </c>
      <c r="Z128" s="118">
        <f t="shared" si="3"/>
        <v>80250</v>
      </c>
    </row>
    <row r="129" spans="1:26" x14ac:dyDescent="0.35">
      <c r="A129" s="69"/>
      <c r="B129" s="69"/>
      <c r="C129" s="69"/>
      <c r="D129" s="69"/>
      <c r="E129" s="69"/>
      <c r="F129" s="69" t="s">
        <v>19467</v>
      </c>
      <c r="G129" s="69"/>
      <c r="H129" s="118">
        <v>75000</v>
      </c>
      <c r="I129" s="69"/>
      <c r="J129" s="76" t="s">
        <v>5537</v>
      </c>
      <c r="K129" s="75"/>
      <c r="L129" s="76" t="s">
        <v>16773</v>
      </c>
      <c r="M129" s="75" t="s">
        <v>19472</v>
      </c>
      <c r="N129" s="75"/>
      <c r="O129" s="69"/>
      <c r="P129" s="76" t="s">
        <v>3593</v>
      </c>
      <c r="Q129" s="119"/>
      <c r="R129" s="69"/>
      <c r="S129" s="69"/>
      <c r="T129" s="69"/>
      <c r="U129" s="69"/>
      <c r="V129" s="69"/>
      <c r="W129" s="69"/>
      <c r="X129" s="69"/>
      <c r="Y129" s="639">
        <f t="shared" si="2"/>
        <v>5250.0000000000009</v>
      </c>
      <c r="Z129" s="118">
        <f t="shared" si="3"/>
        <v>80250</v>
      </c>
    </row>
    <row r="130" spans="1:26" x14ac:dyDescent="0.35">
      <c r="A130" s="69"/>
      <c r="B130" s="69"/>
      <c r="C130" s="69"/>
      <c r="D130" s="69"/>
      <c r="E130" s="69"/>
      <c r="F130" s="69" t="s">
        <v>19467</v>
      </c>
      <c r="G130" s="69"/>
      <c r="H130" s="118">
        <v>75000</v>
      </c>
      <c r="I130" s="69"/>
      <c r="J130" s="76" t="s">
        <v>5537</v>
      </c>
      <c r="K130" s="75"/>
      <c r="L130" s="76" t="s">
        <v>16773</v>
      </c>
      <c r="M130" s="75" t="s">
        <v>19473</v>
      </c>
      <c r="N130" s="75"/>
      <c r="O130" s="69"/>
      <c r="P130" s="76" t="s">
        <v>3593</v>
      </c>
      <c r="Q130" s="119"/>
      <c r="R130" s="69"/>
      <c r="S130" s="69"/>
      <c r="T130" s="69"/>
      <c r="U130" s="69"/>
      <c r="V130" s="69"/>
      <c r="W130" s="69"/>
      <c r="X130" s="69"/>
      <c r="Y130" s="639">
        <f t="shared" si="2"/>
        <v>5250.0000000000009</v>
      </c>
      <c r="Z130" s="118">
        <f t="shared" si="3"/>
        <v>80250</v>
      </c>
    </row>
    <row r="131" spans="1:26" x14ac:dyDescent="0.35">
      <c r="A131" s="69"/>
      <c r="B131" s="69"/>
      <c r="C131" s="69"/>
      <c r="D131" s="69"/>
      <c r="E131" s="69"/>
      <c r="F131" s="79" t="s">
        <v>19474</v>
      </c>
      <c r="G131" s="69"/>
      <c r="H131" s="118">
        <v>75000</v>
      </c>
      <c r="I131" s="69"/>
      <c r="J131" s="76" t="s">
        <v>5537</v>
      </c>
      <c r="K131" s="193"/>
      <c r="L131" s="76" t="s">
        <v>19366</v>
      </c>
      <c r="M131" s="75" t="s">
        <v>19475</v>
      </c>
      <c r="N131" s="75"/>
      <c r="O131" s="69"/>
      <c r="P131" s="76" t="s">
        <v>8797</v>
      </c>
      <c r="Q131" s="119"/>
      <c r="R131" s="69"/>
      <c r="S131" s="69"/>
      <c r="T131" s="69"/>
      <c r="U131" s="69"/>
      <c r="V131" s="69"/>
      <c r="W131" s="69"/>
      <c r="X131" s="69"/>
      <c r="Y131" s="639">
        <f t="shared" si="2"/>
        <v>5250.0000000000009</v>
      </c>
      <c r="Z131" s="118">
        <f t="shared" si="3"/>
        <v>80250</v>
      </c>
    </row>
    <row r="132" spans="1:26" x14ac:dyDescent="0.35">
      <c r="A132" s="69"/>
      <c r="B132" s="69"/>
      <c r="C132" s="69"/>
      <c r="D132" s="69"/>
      <c r="E132" s="69"/>
      <c r="F132" s="79" t="s">
        <v>19474</v>
      </c>
      <c r="G132" s="69"/>
      <c r="H132" s="118">
        <v>75000</v>
      </c>
      <c r="I132" s="69"/>
      <c r="J132" s="76" t="s">
        <v>5537</v>
      </c>
      <c r="K132" s="193"/>
      <c r="L132" s="76" t="s">
        <v>19366</v>
      </c>
      <c r="M132" s="75" t="s">
        <v>19476</v>
      </c>
      <c r="N132" s="75"/>
      <c r="O132" s="69"/>
      <c r="P132" s="76" t="s">
        <v>8797</v>
      </c>
      <c r="Q132" s="119"/>
      <c r="R132" s="69"/>
      <c r="S132" s="69"/>
      <c r="T132" s="69"/>
      <c r="U132" s="69"/>
      <c r="V132" s="69"/>
      <c r="W132" s="69"/>
      <c r="X132" s="69"/>
      <c r="Y132" s="639">
        <f t="shared" si="2"/>
        <v>5250.0000000000009</v>
      </c>
      <c r="Z132" s="118">
        <f t="shared" si="3"/>
        <v>80250</v>
      </c>
    </row>
    <row r="133" spans="1:26" x14ac:dyDescent="0.35">
      <c r="A133" s="69"/>
      <c r="B133" s="69"/>
      <c r="C133" s="69"/>
      <c r="D133" s="69"/>
      <c r="E133" s="69"/>
      <c r="F133" s="69" t="s">
        <v>19477</v>
      </c>
      <c r="G133" s="69"/>
      <c r="H133" s="118">
        <v>75000</v>
      </c>
      <c r="I133" s="69"/>
      <c r="J133" s="69" t="s">
        <v>8427</v>
      </c>
      <c r="K133" s="75"/>
      <c r="L133" s="69" t="s">
        <v>8433</v>
      </c>
      <c r="M133" s="75">
        <v>2374365</v>
      </c>
      <c r="N133" s="75"/>
      <c r="O133" s="69"/>
      <c r="P133" s="69"/>
      <c r="Q133" s="75" t="s">
        <v>1066</v>
      </c>
      <c r="R133" s="69"/>
      <c r="S133" s="69"/>
      <c r="T133" s="69"/>
      <c r="U133" s="69"/>
      <c r="V133" s="69"/>
      <c r="W133" s="69"/>
      <c r="X133" s="69"/>
      <c r="Y133" s="639">
        <f t="shared" si="2"/>
        <v>5250.0000000000009</v>
      </c>
      <c r="Z133" s="118">
        <f t="shared" si="3"/>
        <v>80250</v>
      </c>
    </row>
    <row r="134" spans="1:26" x14ac:dyDescent="0.35">
      <c r="A134" s="69"/>
      <c r="B134" s="69"/>
      <c r="C134" s="69"/>
      <c r="D134" s="69"/>
      <c r="E134" s="69"/>
      <c r="F134" s="69" t="s">
        <v>19477</v>
      </c>
      <c r="G134" s="69"/>
      <c r="H134" s="118">
        <v>75000</v>
      </c>
      <c r="I134" s="69"/>
      <c r="J134" s="69" t="s">
        <v>8427</v>
      </c>
      <c r="K134" s="75"/>
      <c r="L134" s="69" t="s">
        <v>8433</v>
      </c>
      <c r="M134" s="75">
        <v>2374360</v>
      </c>
      <c r="N134" s="75"/>
      <c r="O134" s="69"/>
      <c r="P134" s="69"/>
      <c r="Q134" s="75" t="s">
        <v>1066</v>
      </c>
      <c r="R134" s="69"/>
      <c r="S134" s="69"/>
      <c r="T134" s="69"/>
      <c r="U134" s="69"/>
      <c r="V134" s="69"/>
      <c r="W134" s="69"/>
      <c r="X134" s="69"/>
      <c r="Y134" s="639">
        <f t="shared" ref="Y134:Y197" si="4">H134*Y$4</f>
        <v>5250.0000000000009</v>
      </c>
      <c r="Z134" s="118">
        <f t="shared" ref="Z134:Z197" si="5">H134+Y134</f>
        <v>80250</v>
      </c>
    </row>
    <row r="135" spans="1:26" x14ac:dyDescent="0.35">
      <c r="A135" s="69"/>
      <c r="B135" s="69"/>
      <c r="C135" s="69"/>
      <c r="D135" s="69"/>
      <c r="E135" s="69"/>
      <c r="F135" s="69" t="s">
        <v>19478</v>
      </c>
      <c r="G135" s="69"/>
      <c r="H135" s="118">
        <v>75000</v>
      </c>
      <c r="I135" s="69"/>
      <c r="J135" s="69" t="s">
        <v>8427</v>
      </c>
      <c r="K135" s="75"/>
      <c r="L135" s="69" t="s">
        <v>8431</v>
      </c>
      <c r="M135" s="75">
        <v>2374392</v>
      </c>
      <c r="N135" s="75"/>
      <c r="O135" s="69"/>
      <c r="P135" s="69"/>
      <c r="Q135" s="75" t="s">
        <v>1066</v>
      </c>
      <c r="R135" s="69"/>
      <c r="S135" s="69"/>
      <c r="T135" s="69"/>
      <c r="U135" s="69"/>
      <c r="V135" s="69"/>
      <c r="W135" s="69"/>
      <c r="X135" s="69"/>
      <c r="Y135" s="639">
        <f t="shared" si="4"/>
        <v>5250.0000000000009</v>
      </c>
      <c r="Z135" s="118">
        <f t="shared" si="5"/>
        <v>80250</v>
      </c>
    </row>
    <row r="136" spans="1:26" x14ac:dyDescent="0.35">
      <c r="A136" s="69"/>
      <c r="B136" s="69"/>
      <c r="C136" s="69"/>
      <c r="D136" s="69"/>
      <c r="E136" s="69"/>
      <c r="F136" s="69" t="s">
        <v>19478</v>
      </c>
      <c r="G136" s="69"/>
      <c r="H136" s="118">
        <v>75000</v>
      </c>
      <c r="I136" s="69"/>
      <c r="J136" s="69" t="s">
        <v>8427</v>
      </c>
      <c r="K136" s="193"/>
      <c r="L136" s="69" t="s">
        <v>8431</v>
      </c>
      <c r="M136" s="75">
        <v>2374395</v>
      </c>
      <c r="N136" s="75"/>
      <c r="O136" s="69"/>
      <c r="P136" s="69"/>
      <c r="Q136" s="75" t="s">
        <v>1066</v>
      </c>
      <c r="R136" s="69"/>
      <c r="S136" s="69"/>
      <c r="T136" s="69"/>
      <c r="U136" s="69"/>
      <c r="V136" s="69"/>
      <c r="W136" s="69"/>
      <c r="X136" s="69"/>
      <c r="Y136" s="639">
        <f t="shared" si="4"/>
        <v>5250.0000000000009</v>
      </c>
      <c r="Z136" s="118">
        <f t="shared" si="5"/>
        <v>80250</v>
      </c>
    </row>
    <row r="137" spans="1:26" x14ac:dyDescent="0.35">
      <c r="A137" s="69"/>
      <c r="B137" s="69"/>
      <c r="C137" s="69"/>
      <c r="D137" s="69"/>
      <c r="E137" s="69"/>
      <c r="F137" s="69" t="s">
        <v>19479</v>
      </c>
      <c r="G137" s="69"/>
      <c r="H137" s="118">
        <v>75000</v>
      </c>
      <c r="I137" s="69"/>
      <c r="J137" s="69" t="s">
        <v>5537</v>
      </c>
      <c r="K137" s="75"/>
      <c r="L137" s="69" t="s">
        <v>16773</v>
      </c>
      <c r="M137" s="75" t="s">
        <v>19480</v>
      </c>
      <c r="N137" s="75"/>
      <c r="O137" s="69"/>
      <c r="P137" s="69" t="s">
        <v>3593</v>
      </c>
      <c r="Q137" s="75"/>
      <c r="R137" s="69"/>
      <c r="S137" s="69"/>
      <c r="T137" s="69"/>
      <c r="U137" s="69"/>
      <c r="V137" s="69"/>
      <c r="W137" s="69"/>
      <c r="X137" s="69"/>
      <c r="Y137" s="639">
        <f t="shared" si="4"/>
        <v>5250.0000000000009</v>
      </c>
      <c r="Z137" s="118">
        <f t="shared" si="5"/>
        <v>80250</v>
      </c>
    </row>
    <row r="138" spans="1:26" x14ac:dyDescent="0.35">
      <c r="A138" s="69"/>
      <c r="B138" s="69"/>
      <c r="C138" s="69"/>
      <c r="D138" s="69"/>
      <c r="E138" s="69"/>
      <c r="F138" s="69" t="s">
        <v>19479</v>
      </c>
      <c r="G138" s="69"/>
      <c r="H138" s="118">
        <v>75000</v>
      </c>
      <c r="I138" s="69"/>
      <c r="J138" s="69" t="s">
        <v>5537</v>
      </c>
      <c r="K138" s="75"/>
      <c r="L138" s="69" t="s">
        <v>16773</v>
      </c>
      <c r="M138" s="75" t="s">
        <v>19481</v>
      </c>
      <c r="N138" s="75"/>
      <c r="O138" s="69"/>
      <c r="P138" s="69" t="s">
        <v>3593</v>
      </c>
      <c r="Q138" s="75"/>
      <c r="R138" s="69"/>
      <c r="S138" s="69"/>
      <c r="T138" s="69"/>
      <c r="U138" s="69"/>
      <c r="V138" s="69"/>
      <c r="W138" s="69"/>
      <c r="X138" s="69"/>
      <c r="Y138" s="639">
        <f t="shared" si="4"/>
        <v>5250.0000000000009</v>
      </c>
      <c r="Z138" s="118">
        <f t="shared" si="5"/>
        <v>80250</v>
      </c>
    </row>
    <row r="139" spans="1:26" x14ac:dyDescent="0.35">
      <c r="A139" s="69"/>
      <c r="B139" s="69"/>
      <c r="C139" s="69"/>
      <c r="D139" s="69"/>
      <c r="E139" s="69"/>
      <c r="F139" s="69" t="s">
        <v>19479</v>
      </c>
      <c r="G139" s="69"/>
      <c r="H139" s="118">
        <v>75000</v>
      </c>
      <c r="I139" s="69"/>
      <c r="J139" s="69" t="s">
        <v>5537</v>
      </c>
      <c r="K139" s="75"/>
      <c r="L139" s="69" t="s">
        <v>16773</v>
      </c>
      <c r="M139" s="75" t="s">
        <v>19482</v>
      </c>
      <c r="N139" s="75"/>
      <c r="O139" s="69"/>
      <c r="P139" s="69" t="s">
        <v>3593</v>
      </c>
      <c r="Q139" s="75"/>
      <c r="R139" s="69"/>
      <c r="S139" s="69"/>
      <c r="T139" s="69"/>
      <c r="U139" s="69"/>
      <c r="V139" s="69"/>
      <c r="W139" s="69"/>
      <c r="X139" s="69"/>
      <c r="Y139" s="639">
        <f t="shared" si="4"/>
        <v>5250.0000000000009</v>
      </c>
      <c r="Z139" s="118">
        <f t="shared" si="5"/>
        <v>80250</v>
      </c>
    </row>
    <row r="140" spans="1:26" x14ac:dyDescent="0.35">
      <c r="A140" s="69"/>
      <c r="B140" s="69"/>
      <c r="C140" s="69"/>
      <c r="D140" s="69"/>
      <c r="E140" s="69"/>
      <c r="F140" s="69" t="s">
        <v>19479</v>
      </c>
      <c r="G140" s="69"/>
      <c r="H140" s="118">
        <v>75000</v>
      </c>
      <c r="I140" s="69"/>
      <c r="J140" s="69" t="s">
        <v>5537</v>
      </c>
      <c r="K140" s="193"/>
      <c r="L140" s="69" t="s">
        <v>16773</v>
      </c>
      <c r="M140" s="75" t="s">
        <v>19483</v>
      </c>
      <c r="N140" s="75"/>
      <c r="O140" s="69"/>
      <c r="P140" s="69" t="s">
        <v>3593</v>
      </c>
      <c r="Q140" s="75"/>
      <c r="R140" s="69"/>
      <c r="S140" s="69"/>
      <c r="T140" s="69"/>
      <c r="U140" s="69"/>
      <c r="V140" s="69"/>
      <c r="W140" s="69"/>
      <c r="X140" s="69"/>
      <c r="Y140" s="639">
        <f t="shared" si="4"/>
        <v>5250.0000000000009</v>
      </c>
      <c r="Z140" s="118">
        <f t="shared" si="5"/>
        <v>80250</v>
      </c>
    </row>
    <row r="141" spans="1:26" x14ac:dyDescent="0.35">
      <c r="A141" s="69"/>
      <c r="B141" s="69"/>
      <c r="C141" s="69"/>
      <c r="D141" s="69"/>
      <c r="E141" s="69"/>
      <c r="F141" s="69" t="s">
        <v>19479</v>
      </c>
      <c r="G141" s="69"/>
      <c r="H141" s="118">
        <v>75000</v>
      </c>
      <c r="I141" s="69"/>
      <c r="J141" s="69" t="s">
        <v>5537</v>
      </c>
      <c r="K141" s="193"/>
      <c r="L141" s="69" t="s">
        <v>16773</v>
      </c>
      <c r="M141" s="75" t="s">
        <v>19484</v>
      </c>
      <c r="N141" s="75"/>
      <c r="O141" s="69"/>
      <c r="P141" s="69" t="s">
        <v>3593</v>
      </c>
      <c r="Q141" s="75"/>
      <c r="R141" s="69"/>
      <c r="S141" s="69"/>
      <c r="T141" s="69"/>
      <c r="U141" s="69"/>
      <c r="V141" s="69"/>
      <c r="W141" s="69"/>
      <c r="X141" s="69"/>
      <c r="Y141" s="639">
        <f t="shared" si="4"/>
        <v>5250.0000000000009</v>
      </c>
      <c r="Z141" s="118">
        <f t="shared" si="5"/>
        <v>80250</v>
      </c>
    </row>
    <row r="142" spans="1:26" x14ac:dyDescent="0.35">
      <c r="A142" s="69"/>
      <c r="B142" s="69"/>
      <c r="C142" s="69"/>
      <c r="D142" s="69"/>
      <c r="E142" s="69"/>
      <c r="F142" s="69" t="s">
        <v>19479</v>
      </c>
      <c r="G142" s="69"/>
      <c r="H142" s="118">
        <v>75000</v>
      </c>
      <c r="I142" s="69"/>
      <c r="J142" s="69" t="s">
        <v>5537</v>
      </c>
      <c r="K142" s="75"/>
      <c r="L142" s="69" t="s">
        <v>16773</v>
      </c>
      <c r="M142" s="75" t="s">
        <v>19485</v>
      </c>
      <c r="N142" s="75"/>
      <c r="O142" s="69"/>
      <c r="P142" s="69" t="s">
        <v>3593</v>
      </c>
      <c r="Q142" s="75"/>
      <c r="R142" s="69"/>
      <c r="S142" s="69"/>
      <c r="T142" s="69"/>
      <c r="U142" s="69"/>
      <c r="V142" s="69"/>
      <c r="W142" s="69"/>
      <c r="X142" s="69"/>
      <c r="Y142" s="639">
        <f t="shared" si="4"/>
        <v>5250.0000000000009</v>
      </c>
      <c r="Z142" s="118">
        <f t="shared" si="5"/>
        <v>80250</v>
      </c>
    </row>
    <row r="143" spans="1:26" x14ac:dyDescent="0.35">
      <c r="A143" s="69"/>
      <c r="B143" s="69"/>
      <c r="C143" s="69"/>
      <c r="D143" s="69"/>
      <c r="E143" s="69"/>
      <c r="F143" s="69" t="s">
        <v>19486</v>
      </c>
      <c r="G143" s="69"/>
      <c r="H143" s="118">
        <v>75000</v>
      </c>
      <c r="I143" s="69"/>
      <c r="J143" s="69" t="s">
        <v>8427</v>
      </c>
      <c r="K143" s="75"/>
      <c r="L143" s="69" t="s">
        <v>11521</v>
      </c>
      <c r="M143" s="75">
        <v>2374373</v>
      </c>
      <c r="N143" s="75"/>
      <c r="O143" s="69"/>
      <c r="P143" s="69" t="s">
        <v>3593</v>
      </c>
      <c r="Q143" s="75"/>
      <c r="R143" s="69"/>
      <c r="S143" s="69"/>
      <c r="T143" s="69"/>
      <c r="U143" s="69"/>
      <c r="V143" s="69"/>
      <c r="W143" s="69"/>
      <c r="X143" s="69"/>
      <c r="Y143" s="639">
        <f t="shared" si="4"/>
        <v>5250.0000000000009</v>
      </c>
      <c r="Z143" s="118">
        <f t="shared" si="5"/>
        <v>80250</v>
      </c>
    </row>
    <row r="144" spans="1:26" x14ac:dyDescent="0.35">
      <c r="A144" s="69"/>
      <c r="B144" s="69"/>
      <c r="C144" s="69"/>
      <c r="D144" s="69"/>
      <c r="E144" s="69"/>
      <c r="F144" s="69" t="s">
        <v>19486</v>
      </c>
      <c r="G144" s="69"/>
      <c r="H144" s="118">
        <v>75000</v>
      </c>
      <c r="I144" s="69"/>
      <c r="J144" s="69" t="s">
        <v>8427</v>
      </c>
      <c r="K144" s="75"/>
      <c r="L144" s="69" t="s">
        <v>11521</v>
      </c>
      <c r="M144" s="75">
        <v>2374371</v>
      </c>
      <c r="N144" s="75"/>
      <c r="O144" s="69"/>
      <c r="P144" s="69" t="s">
        <v>1226</v>
      </c>
      <c r="Q144" s="75"/>
      <c r="R144" s="69"/>
      <c r="S144" s="69"/>
      <c r="T144" s="69"/>
      <c r="U144" s="69"/>
      <c r="V144" s="69"/>
      <c r="W144" s="69"/>
      <c r="X144" s="69"/>
      <c r="Y144" s="639">
        <f t="shared" si="4"/>
        <v>5250.0000000000009</v>
      </c>
      <c r="Z144" s="118">
        <f t="shared" si="5"/>
        <v>80250</v>
      </c>
    </row>
    <row r="145" spans="1:26" x14ac:dyDescent="0.35">
      <c r="A145" s="69"/>
      <c r="B145" s="69"/>
      <c r="C145" s="69"/>
      <c r="D145" s="69"/>
      <c r="E145" s="69"/>
      <c r="F145" s="79" t="s">
        <v>19487</v>
      </c>
      <c r="G145" s="69"/>
      <c r="H145" s="118">
        <v>75000</v>
      </c>
      <c r="I145" s="69"/>
      <c r="J145" s="69" t="s">
        <v>5537</v>
      </c>
      <c r="K145" s="193"/>
      <c r="L145" s="69" t="s">
        <v>16773</v>
      </c>
      <c r="M145" s="88" t="s">
        <v>19488</v>
      </c>
      <c r="N145" s="75"/>
      <c r="O145" s="69"/>
      <c r="P145" s="69" t="s">
        <v>1226</v>
      </c>
      <c r="Q145" s="75"/>
      <c r="R145" s="69"/>
      <c r="S145" s="69"/>
      <c r="T145" s="69"/>
      <c r="U145" s="69"/>
      <c r="V145" s="69"/>
      <c r="W145" s="69"/>
      <c r="X145" s="69"/>
      <c r="Y145" s="639">
        <f t="shared" si="4"/>
        <v>5250.0000000000009</v>
      </c>
      <c r="Z145" s="118">
        <f t="shared" si="5"/>
        <v>80250</v>
      </c>
    </row>
    <row r="146" spans="1:26" x14ac:dyDescent="0.35">
      <c r="A146" s="69"/>
      <c r="B146" s="69"/>
      <c r="C146" s="69"/>
      <c r="D146" s="69"/>
      <c r="E146" s="69"/>
      <c r="F146" s="79" t="s">
        <v>19487</v>
      </c>
      <c r="G146" s="69"/>
      <c r="H146" s="118">
        <v>75000</v>
      </c>
      <c r="I146" s="69"/>
      <c r="J146" s="69" t="s">
        <v>5537</v>
      </c>
      <c r="K146" s="193"/>
      <c r="L146" s="69" t="s">
        <v>16773</v>
      </c>
      <c r="M146" s="75" t="s">
        <v>19489</v>
      </c>
      <c r="N146" s="75"/>
      <c r="O146" s="69"/>
      <c r="P146" s="69" t="s">
        <v>3593</v>
      </c>
      <c r="Q146" s="75"/>
      <c r="R146" s="69"/>
      <c r="S146" s="69"/>
      <c r="T146" s="69"/>
      <c r="U146" s="69"/>
      <c r="V146" s="69"/>
      <c r="W146" s="69"/>
      <c r="X146" s="69"/>
      <c r="Y146" s="639">
        <f t="shared" si="4"/>
        <v>5250.0000000000009</v>
      </c>
      <c r="Z146" s="118">
        <f t="shared" si="5"/>
        <v>80250</v>
      </c>
    </row>
    <row r="147" spans="1:26" x14ac:dyDescent="0.35">
      <c r="A147" s="69"/>
      <c r="B147" s="69"/>
      <c r="C147" s="69"/>
      <c r="D147" s="69"/>
      <c r="E147" s="69"/>
      <c r="F147" s="79" t="s">
        <v>19487</v>
      </c>
      <c r="G147" s="69"/>
      <c r="H147" s="118">
        <v>75000</v>
      </c>
      <c r="I147" s="69"/>
      <c r="J147" s="69" t="s">
        <v>5537</v>
      </c>
      <c r="K147" s="75"/>
      <c r="L147" s="69" t="s">
        <v>16773</v>
      </c>
      <c r="M147" s="75" t="s">
        <v>19490</v>
      </c>
      <c r="N147" s="75"/>
      <c r="O147" s="69"/>
      <c r="P147" s="69" t="s">
        <v>3593</v>
      </c>
      <c r="Q147" s="75"/>
      <c r="R147" s="69"/>
      <c r="S147" s="69"/>
      <c r="T147" s="69"/>
      <c r="U147" s="69"/>
      <c r="V147" s="69"/>
      <c r="W147" s="69"/>
      <c r="X147" s="69"/>
      <c r="Y147" s="639">
        <f t="shared" si="4"/>
        <v>5250.0000000000009</v>
      </c>
      <c r="Z147" s="118">
        <f t="shared" si="5"/>
        <v>80250</v>
      </c>
    </row>
    <row r="148" spans="1:26" x14ac:dyDescent="0.35">
      <c r="A148" s="69"/>
      <c r="B148" s="69"/>
      <c r="C148" s="69"/>
      <c r="D148" s="69"/>
      <c r="E148" s="69"/>
      <c r="F148" s="79" t="s">
        <v>19487</v>
      </c>
      <c r="G148" s="69"/>
      <c r="H148" s="118">
        <v>75000</v>
      </c>
      <c r="I148" s="69"/>
      <c r="J148" s="69" t="s">
        <v>5537</v>
      </c>
      <c r="K148" s="75"/>
      <c r="L148" s="69" t="s">
        <v>16773</v>
      </c>
      <c r="M148" s="75" t="s">
        <v>19491</v>
      </c>
      <c r="N148" s="75"/>
      <c r="O148" s="69"/>
      <c r="P148" s="69" t="s">
        <v>3593</v>
      </c>
      <c r="Q148" s="75"/>
      <c r="R148" s="69"/>
      <c r="S148" s="69"/>
      <c r="T148" s="69"/>
      <c r="U148" s="69"/>
      <c r="V148" s="69"/>
      <c r="W148" s="69"/>
      <c r="X148" s="69"/>
      <c r="Y148" s="639">
        <f t="shared" si="4"/>
        <v>5250.0000000000009</v>
      </c>
      <c r="Z148" s="118">
        <f t="shared" si="5"/>
        <v>80250</v>
      </c>
    </row>
    <row r="149" spans="1:26" x14ac:dyDescent="0.35">
      <c r="A149" s="69"/>
      <c r="B149" s="69"/>
      <c r="C149" s="69"/>
      <c r="D149" s="69"/>
      <c r="E149" s="69"/>
      <c r="F149" s="79" t="s">
        <v>19487</v>
      </c>
      <c r="G149" s="69"/>
      <c r="H149" s="118">
        <v>75000</v>
      </c>
      <c r="I149" s="69"/>
      <c r="J149" s="69" t="s">
        <v>5537</v>
      </c>
      <c r="K149" s="75"/>
      <c r="L149" s="69" t="s">
        <v>16773</v>
      </c>
      <c r="M149" s="75" t="s">
        <v>19492</v>
      </c>
      <c r="N149" s="75"/>
      <c r="O149" s="69"/>
      <c r="P149" s="69" t="s">
        <v>3593</v>
      </c>
      <c r="Q149" s="75"/>
      <c r="R149" s="69"/>
      <c r="S149" s="69"/>
      <c r="T149" s="69"/>
      <c r="U149" s="69"/>
      <c r="V149" s="69"/>
      <c r="W149" s="69"/>
      <c r="X149" s="69"/>
      <c r="Y149" s="639">
        <f t="shared" si="4"/>
        <v>5250.0000000000009</v>
      </c>
      <c r="Z149" s="118">
        <f t="shared" si="5"/>
        <v>80250</v>
      </c>
    </row>
    <row r="150" spans="1:26" x14ac:dyDescent="0.35">
      <c r="A150" s="69"/>
      <c r="B150" s="69"/>
      <c r="C150" s="69"/>
      <c r="D150" s="69"/>
      <c r="E150" s="69"/>
      <c r="F150" s="79" t="s">
        <v>19487</v>
      </c>
      <c r="G150" s="69"/>
      <c r="H150" s="118">
        <v>75000</v>
      </c>
      <c r="I150" s="69"/>
      <c r="J150" s="69" t="s">
        <v>5537</v>
      </c>
      <c r="K150" s="193"/>
      <c r="L150" s="69" t="s">
        <v>16773</v>
      </c>
      <c r="M150" s="88" t="s">
        <v>19493</v>
      </c>
      <c r="N150" s="75"/>
      <c r="O150" s="69"/>
      <c r="P150" s="69" t="s">
        <v>3593</v>
      </c>
      <c r="Q150" s="75"/>
      <c r="R150" s="69"/>
      <c r="S150" s="69"/>
      <c r="T150" s="69"/>
      <c r="U150" s="69"/>
      <c r="V150" s="69"/>
      <c r="W150" s="69"/>
      <c r="X150" s="69"/>
      <c r="Y150" s="639">
        <f t="shared" si="4"/>
        <v>5250.0000000000009</v>
      </c>
      <c r="Z150" s="118">
        <f t="shared" si="5"/>
        <v>80250</v>
      </c>
    </row>
    <row r="151" spans="1:26" x14ac:dyDescent="0.35">
      <c r="A151" s="69"/>
      <c r="B151" s="69"/>
      <c r="C151" s="69"/>
      <c r="D151" s="69"/>
      <c r="E151" s="69"/>
      <c r="F151" s="69" t="s">
        <v>19494</v>
      </c>
      <c r="G151" s="69"/>
      <c r="H151" s="118">
        <v>75000</v>
      </c>
      <c r="I151" s="69"/>
      <c r="J151" s="69" t="s">
        <v>5537</v>
      </c>
      <c r="K151" s="75"/>
      <c r="L151" s="69" t="s">
        <v>19366</v>
      </c>
      <c r="M151" s="75" t="s">
        <v>19495</v>
      </c>
      <c r="N151" s="75"/>
      <c r="O151" s="69"/>
      <c r="P151" s="69" t="s">
        <v>8797</v>
      </c>
      <c r="Q151" s="75"/>
      <c r="R151" s="69"/>
      <c r="S151" s="69"/>
      <c r="T151" s="69"/>
      <c r="U151" s="69"/>
      <c r="V151" s="69"/>
      <c r="W151" s="69"/>
      <c r="X151" s="69"/>
      <c r="Y151" s="639">
        <f t="shared" si="4"/>
        <v>5250.0000000000009</v>
      </c>
      <c r="Z151" s="118">
        <f t="shared" si="5"/>
        <v>80250</v>
      </c>
    </row>
    <row r="152" spans="1:26" x14ac:dyDescent="0.35">
      <c r="A152" s="69"/>
      <c r="B152" s="69"/>
      <c r="C152" s="69"/>
      <c r="D152" s="69"/>
      <c r="E152" s="69"/>
      <c r="F152" s="69" t="s">
        <v>19496</v>
      </c>
      <c r="G152" s="69"/>
      <c r="H152" s="118">
        <v>75000</v>
      </c>
      <c r="I152" s="69"/>
      <c r="J152" s="69" t="s">
        <v>8427</v>
      </c>
      <c r="K152" s="75"/>
      <c r="L152" s="69" t="s">
        <v>11521</v>
      </c>
      <c r="M152" s="75">
        <v>2374362</v>
      </c>
      <c r="N152" s="75"/>
      <c r="O152" s="69"/>
      <c r="P152" s="69"/>
      <c r="Q152" s="75" t="s">
        <v>1066</v>
      </c>
      <c r="R152" s="69"/>
      <c r="S152" s="69"/>
      <c r="T152" s="69"/>
      <c r="U152" s="69"/>
      <c r="V152" s="69"/>
      <c r="W152" s="69"/>
      <c r="X152" s="69"/>
      <c r="Y152" s="639">
        <f t="shared" si="4"/>
        <v>5250.0000000000009</v>
      </c>
      <c r="Z152" s="118">
        <f t="shared" si="5"/>
        <v>80250</v>
      </c>
    </row>
    <row r="153" spans="1:26" x14ac:dyDescent="0.35">
      <c r="A153" s="69"/>
      <c r="B153" s="69"/>
      <c r="C153" s="69"/>
      <c r="D153" s="69"/>
      <c r="E153" s="69"/>
      <c r="F153" s="69" t="s">
        <v>19497</v>
      </c>
      <c r="G153" s="69"/>
      <c r="H153" s="118">
        <v>75000</v>
      </c>
      <c r="I153" s="69"/>
      <c r="J153" s="69" t="s">
        <v>8427</v>
      </c>
      <c r="K153" s="75"/>
      <c r="L153" s="69" t="s">
        <v>11521</v>
      </c>
      <c r="M153" s="75">
        <v>2374400</v>
      </c>
      <c r="N153" s="75"/>
      <c r="O153" s="69"/>
      <c r="P153" s="69"/>
      <c r="Q153" s="75" t="s">
        <v>1066</v>
      </c>
      <c r="R153" s="69"/>
      <c r="S153" s="69"/>
      <c r="T153" s="69"/>
      <c r="U153" s="69"/>
      <c r="V153" s="69"/>
      <c r="W153" s="69"/>
      <c r="X153" s="69"/>
      <c r="Y153" s="639">
        <f t="shared" si="4"/>
        <v>5250.0000000000009</v>
      </c>
      <c r="Z153" s="118">
        <f t="shared" si="5"/>
        <v>80250</v>
      </c>
    </row>
    <row r="154" spans="1:26" x14ac:dyDescent="0.35">
      <c r="A154" s="69"/>
      <c r="B154" s="69"/>
      <c r="C154" s="69"/>
      <c r="D154" s="69"/>
      <c r="E154" s="69"/>
      <c r="F154" s="76" t="s">
        <v>19498</v>
      </c>
      <c r="G154" s="76"/>
      <c r="H154" s="118">
        <v>75000</v>
      </c>
      <c r="I154" s="76"/>
      <c r="J154" s="76" t="s">
        <v>8273</v>
      </c>
      <c r="K154" s="130"/>
      <c r="L154" s="119">
        <v>1172</v>
      </c>
      <c r="M154" s="75">
        <v>128848</v>
      </c>
      <c r="N154" s="75"/>
      <c r="O154" s="69"/>
      <c r="P154" s="76"/>
      <c r="Q154" s="119"/>
      <c r="R154" s="69"/>
      <c r="S154" s="69"/>
      <c r="T154" s="69"/>
      <c r="U154" s="69"/>
      <c r="V154" s="69"/>
      <c r="W154" s="69"/>
      <c r="X154" s="69"/>
      <c r="Y154" s="639">
        <f t="shared" si="4"/>
        <v>5250.0000000000009</v>
      </c>
      <c r="Z154" s="118">
        <f t="shared" si="5"/>
        <v>80250</v>
      </c>
    </row>
    <row r="155" spans="1:26" x14ac:dyDescent="0.35">
      <c r="A155" s="69"/>
      <c r="B155" s="69"/>
      <c r="C155" s="69"/>
      <c r="D155" s="69"/>
      <c r="E155" s="69"/>
      <c r="F155" s="76" t="s">
        <v>19499</v>
      </c>
      <c r="G155" s="76"/>
      <c r="H155" s="118">
        <v>75000</v>
      </c>
      <c r="I155" s="76"/>
      <c r="J155" s="76" t="s">
        <v>8427</v>
      </c>
      <c r="K155" s="130"/>
      <c r="L155" s="76" t="s">
        <v>8888</v>
      </c>
      <c r="M155" s="75">
        <v>2286355</v>
      </c>
      <c r="N155" s="75"/>
      <c r="O155" s="69"/>
      <c r="P155" s="76" t="s">
        <v>12456</v>
      </c>
      <c r="Q155" s="119" t="s">
        <v>1066</v>
      </c>
      <c r="R155" s="69"/>
      <c r="S155" s="69"/>
      <c r="T155" s="69"/>
      <c r="U155" s="69"/>
      <c r="V155" s="69"/>
      <c r="W155" s="69"/>
      <c r="X155" s="69"/>
      <c r="Y155" s="639">
        <f t="shared" si="4"/>
        <v>5250.0000000000009</v>
      </c>
      <c r="Z155" s="118">
        <f t="shared" si="5"/>
        <v>80250</v>
      </c>
    </row>
    <row r="156" spans="1:26" x14ac:dyDescent="0.35">
      <c r="A156" s="69"/>
      <c r="B156" s="69"/>
      <c r="C156" s="69"/>
      <c r="D156" s="69"/>
      <c r="E156" s="69"/>
      <c r="F156" s="76" t="s">
        <v>19500</v>
      </c>
      <c r="G156" s="76"/>
      <c r="H156" s="118">
        <v>75000</v>
      </c>
      <c r="I156" s="76"/>
      <c r="J156" s="76" t="s">
        <v>8427</v>
      </c>
      <c r="K156" s="130"/>
      <c r="L156" s="76" t="s">
        <v>12465</v>
      </c>
      <c r="M156" s="75">
        <v>2233974</v>
      </c>
      <c r="N156" s="75"/>
      <c r="O156" s="69"/>
      <c r="P156" s="76"/>
      <c r="Q156" s="119" t="s">
        <v>1227</v>
      </c>
      <c r="R156" s="69"/>
      <c r="S156" s="69"/>
      <c r="T156" s="69"/>
      <c r="U156" s="69"/>
      <c r="V156" s="69"/>
      <c r="W156" s="69"/>
      <c r="X156" s="69"/>
      <c r="Y156" s="639">
        <f t="shared" si="4"/>
        <v>5250.0000000000009</v>
      </c>
      <c r="Z156" s="118">
        <f t="shared" si="5"/>
        <v>80250</v>
      </c>
    </row>
    <row r="157" spans="1:26" x14ac:dyDescent="0.35">
      <c r="A157" s="69"/>
      <c r="B157" s="69"/>
      <c r="C157" s="69"/>
      <c r="D157" s="69"/>
      <c r="E157" s="69"/>
      <c r="F157" s="76" t="s">
        <v>19501</v>
      </c>
      <c r="G157" s="76"/>
      <c r="H157" s="118">
        <v>75000</v>
      </c>
      <c r="I157" s="76"/>
      <c r="J157" s="76"/>
      <c r="K157" s="130"/>
      <c r="L157" s="76"/>
      <c r="M157" s="75"/>
      <c r="N157" s="75"/>
      <c r="O157" s="69"/>
      <c r="P157" s="76"/>
      <c r="Q157" s="119"/>
      <c r="R157" s="69"/>
      <c r="S157" s="69"/>
      <c r="T157" s="69"/>
      <c r="U157" s="69"/>
      <c r="V157" s="69"/>
      <c r="W157" s="69"/>
      <c r="X157" s="69"/>
      <c r="Y157" s="639">
        <f t="shared" si="4"/>
        <v>5250.0000000000009</v>
      </c>
      <c r="Z157" s="118">
        <f t="shared" si="5"/>
        <v>80250</v>
      </c>
    </row>
    <row r="158" spans="1:26" x14ac:dyDescent="0.35">
      <c r="A158" s="69"/>
      <c r="B158" s="69"/>
      <c r="C158" s="69"/>
      <c r="D158" s="69"/>
      <c r="E158" s="69"/>
      <c r="F158" s="76" t="s">
        <v>19502</v>
      </c>
      <c r="G158" s="69"/>
      <c r="H158" s="118">
        <v>75000</v>
      </c>
      <c r="I158" s="69"/>
      <c r="J158" s="69" t="s">
        <v>5537</v>
      </c>
      <c r="K158" s="193"/>
      <c r="L158" s="69" t="s">
        <v>16773</v>
      </c>
      <c r="M158" s="75" t="s">
        <v>19503</v>
      </c>
      <c r="N158" s="75"/>
      <c r="O158" s="69"/>
      <c r="P158" s="69" t="s">
        <v>3593</v>
      </c>
      <c r="Q158" s="75"/>
      <c r="R158" s="69"/>
      <c r="S158" s="69"/>
      <c r="T158" s="69"/>
      <c r="U158" s="69"/>
      <c r="V158" s="69"/>
      <c r="W158" s="69"/>
      <c r="X158" s="69"/>
      <c r="Y158" s="639">
        <f t="shared" si="4"/>
        <v>5250.0000000000009</v>
      </c>
      <c r="Z158" s="118">
        <f t="shared" si="5"/>
        <v>80250</v>
      </c>
    </row>
    <row r="159" spans="1:26" x14ac:dyDescent="0.35">
      <c r="A159" s="76"/>
      <c r="B159" s="76"/>
      <c r="C159" s="76"/>
      <c r="D159" s="76"/>
      <c r="E159" s="76"/>
      <c r="F159" s="76" t="s">
        <v>19502</v>
      </c>
      <c r="G159" s="76"/>
      <c r="H159" s="118">
        <v>75000</v>
      </c>
      <c r="I159" s="76"/>
      <c r="J159" s="69" t="s">
        <v>5537</v>
      </c>
      <c r="K159" s="119"/>
      <c r="L159" s="69" t="s">
        <v>16773</v>
      </c>
      <c r="M159" s="119" t="s">
        <v>19504</v>
      </c>
      <c r="N159" s="119"/>
      <c r="O159" s="76"/>
      <c r="P159" s="69" t="s">
        <v>3593</v>
      </c>
      <c r="Q159" s="119"/>
      <c r="R159" s="76"/>
      <c r="S159" s="76"/>
      <c r="T159" s="76"/>
      <c r="U159" s="76"/>
      <c r="V159" s="76"/>
      <c r="W159" s="76"/>
      <c r="X159" s="76"/>
      <c r="Y159" s="639">
        <f t="shared" si="4"/>
        <v>5250.0000000000009</v>
      </c>
      <c r="Z159" s="118">
        <f t="shared" si="5"/>
        <v>80250</v>
      </c>
    </row>
    <row r="160" spans="1:26" x14ac:dyDescent="0.35">
      <c r="A160" s="76"/>
      <c r="B160" s="76"/>
      <c r="C160" s="76"/>
      <c r="D160" s="76"/>
      <c r="E160" s="76"/>
      <c r="F160" s="76" t="s">
        <v>19502</v>
      </c>
      <c r="G160" s="76"/>
      <c r="H160" s="118">
        <v>75000</v>
      </c>
      <c r="I160" s="76"/>
      <c r="J160" s="69" t="s">
        <v>5537</v>
      </c>
      <c r="K160" s="119"/>
      <c r="L160" s="69" t="s">
        <v>16773</v>
      </c>
      <c r="M160" s="119" t="s">
        <v>19505</v>
      </c>
      <c r="N160" s="119"/>
      <c r="O160" s="76"/>
      <c r="P160" s="69" t="s">
        <v>3593</v>
      </c>
      <c r="Q160" s="119"/>
      <c r="R160" s="76"/>
      <c r="S160" s="76"/>
      <c r="T160" s="76"/>
      <c r="U160" s="76"/>
      <c r="V160" s="76"/>
      <c r="W160" s="76"/>
      <c r="X160" s="76"/>
      <c r="Y160" s="639">
        <f t="shared" si="4"/>
        <v>5250.0000000000009</v>
      </c>
      <c r="Z160" s="118">
        <f t="shared" si="5"/>
        <v>80250</v>
      </c>
    </row>
    <row r="161" spans="1:26" x14ac:dyDescent="0.35">
      <c r="A161" s="76"/>
      <c r="B161" s="76"/>
      <c r="C161" s="76"/>
      <c r="D161" s="76"/>
      <c r="E161" s="76"/>
      <c r="F161" s="76" t="s">
        <v>19502</v>
      </c>
      <c r="G161" s="76"/>
      <c r="H161" s="118">
        <v>75000</v>
      </c>
      <c r="I161" s="76"/>
      <c r="J161" s="69" t="s">
        <v>5537</v>
      </c>
      <c r="K161" s="119"/>
      <c r="L161" s="69" t="s">
        <v>16773</v>
      </c>
      <c r="M161" s="119" t="s">
        <v>19506</v>
      </c>
      <c r="N161" s="119"/>
      <c r="O161" s="76"/>
      <c r="P161" s="69" t="s">
        <v>3593</v>
      </c>
      <c r="Q161" s="119"/>
      <c r="R161" s="76"/>
      <c r="S161" s="76"/>
      <c r="T161" s="76"/>
      <c r="U161" s="76"/>
      <c r="V161" s="76"/>
      <c r="W161" s="76"/>
      <c r="X161" s="76"/>
      <c r="Y161" s="639">
        <f t="shared" si="4"/>
        <v>5250.0000000000009</v>
      </c>
      <c r="Z161" s="118">
        <f t="shared" si="5"/>
        <v>80250</v>
      </c>
    </row>
    <row r="162" spans="1:26" x14ac:dyDescent="0.35">
      <c r="A162" s="76"/>
      <c r="B162" s="76"/>
      <c r="C162" s="76"/>
      <c r="D162" s="76"/>
      <c r="E162" s="76"/>
      <c r="F162" s="76" t="s">
        <v>19502</v>
      </c>
      <c r="G162" s="76"/>
      <c r="H162" s="118">
        <v>75000</v>
      </c>
      <c r="I162" s="76"/>
      <c r="J162" s="69" t="s">
        <v>5537</v>
      </c>
      <c r="K162" s="119"/>
      <c r="L162" s="69" t="s">
        <v>16773</v>
      </c>
      <c r="M162" s="119" t="s">
        <v>19507</v>
      </c>
      <c r="N162" s="119"/>
      <c r="O162" s="76"/>
      <c r="P162" s="69" t="s">
        <v>3593</v>
      </c>
      <c r="Q162" s="119"/>
      <c r="R162" s="76"/>
      <c r="S162" s="76"/>
      <c r="T162" s="76"/>
      <c r="U162" s="76"/>
      <c r="V162" s="76"/>
      <c r="W162" s="76"/>
      <c r="X162" s="76"/>
      <c r="Y162" s="639">
        <f t="shared" si="4"/>
        <v>5250.0000000000009</v>
      </c>
      <c r="Z162" s="118">
        <f t="shared" si="5"/>
        <v>80250</v>
      </c>
    </row>
    <row r="163" spans="1:26" x14ac:dyDescent="0.35">
      <c r="A163" s="76"/>
      <c r="B163" s="76"/>
      <c r="C163" s="76"/>
      <c r="D163" s="76"/>
      <c r="E163" s="76"/>
      <c r="F163" s="76" t="s">
        <v>19502</v>
      </c>
      <c r="G163" s="76"/>
      <c r="H163" s="118">
        <v>75000</v>
      </c>
      <c r="I163" s="76"/>
      <c r="J163" s="69" t="s">
        <v>5537</v>
      </c>
      <c r="K163" s="119"/>
      <c r="L163" s="69" t="s">
        <v>16773</v>
      </c>
      <c r="M163" s="119" t="s">
        <v>19508</v>
      </c>
      <c r="N163" s="119"/>
      <c r="O163" s="76"/>
      <c r="P163" s="69" t="s">
        <v>3593</v>
      </c>
      <c r="Q163" s="119"/>
      <c r="R163" s="76"/>
      <c r="S163" s="76"/>
      <c r="T163" s="76"/>
      <c r="U163" s="76"/>
      <c r="V163" s="76"/>
      <c r="W163" s="76"/>
      <c r="X163" s="76"/>
      <c r="Y163" s="639">
        <f t="shared" si="4"/>
        <v>5250.0000000000009</v>
      </c>
      <c r="Z163" s="118">
        <f t="shared" si="5"/>
        <v>80250</v>
      </c>
    </row>
    <row r="164" spans="1:26" x14ac:dyDescent="0.35">
      <c r="A164" s="76"/>
      <c r="B164" s="76"/>
      <c r="C164" s="76"/>
      <c r="D164" s="76"/>
      <c r="E164" s="76"/>
      <c r="F164" s="76" t="s">
        <v>19509</v>
      </c>
      <c r="G164" s="76"/>
      <c r="H164" s="118">
        <v>75000</v>
      </c>
      <c r="I164" s="76"/>
      <c r="J164" s="69" t="s">
        <v>5537</v>
      </c>
      <c r="K164" s="119"/>
      <c r="L164" s="69" t="s">
        <v>19366</v>
      </c>
      <c r="M164" s="119" t="s">
        <v>19510</v>
      </c>
      <c r="N164" s="119"/>
      <c r="O164" s="76"/>
      <c r="P164" s="76" t="s">
        <v>8797</v>
      </c>
      <c r="Q164" s="119"/>
      <c r="R164" s="76"/>
      <c r="S164" s="76"/>
      <c r="T164" s="76"/>
      <c r="U164" s="76"/>
      <c r="V164" s="76"/>
      <c r="W164" s="76"/>
      <c r="X164" s="76"/>
      <c r="Y164" s="639">
        <f t="shared" si="4"/>
        <v>5250.0000000000009</v>
      </c>
      <c r="Z164" s="118">
        <f t="shared" si="5"/>
        <v>80250</v>
      </c>
    </row>
    <row r="165" spans="1:26" x14ac:dyDescent="0.35">
      <c r="A165" s="76"/>
      <c r="B165" s="76"/>
      <c r="C165" s="76"/>
      <c r="D165" s="76"/>
      <c r="E165" s="76"/>
      <c r="F165" s="76" t="s">
        <v>19511</v>
      </c>
      <c r="G165" s="76"/>
      <c r="H165" s="118">
        <v>75000</v>
      </c>
      <c r="I165" s="76"/>
      <c r="J165" s="69" t="s">
        <v>5537</v>
      </c>
      <c r="K165" s="119"/>
      <c r="L165" s="76" t="s">
        <v>16773</v>
      </c>
      <c r="M165" s="119" t="s">
        <v>19512</v>
      </c>
      <c r="N165" s="119"/>
      <c r="O165" s="76"/>
      <c r="P165" s="76" t="s">
        <v>3593</v>
      </c>
      <c r="Q165" s="119"/>
      <c r="R165" s="76"/>
      <c r="S165" s="76"/>
      <c r="T165" s="76"/>
      <c r="U165" s="76"/>
      <c r="V165" s="76"/>
      <c r="W165" s="76"/>
      <c r="X165" s="76"/>
      <c r="Y165" s="639">
        <f t="shared" si="4"/>
        <v>5250.0000000000009</v>
      </c>
      <c r="Z165" s="118">
        <f t="shared" si="5"/>
        <v>80250</v>
      </c>
    </row>
    <row r="166" spans="1:26" x14ac:dyDescent="0.35">
      <c r="A166" s="76"/>
      <c r="B166" s="76"/>
      <c r="C166" s="76"/>
      <c r="D166" s="76"/>
      <c r="E166" s="76"/>
      <c r="F166" s="76" t="s">
        <v>19511</v>
      </c>
      <c r="G166" s="76"/>
      <c r="H166" s="118">
        <v>75000</v>
      </c>
      <c r="I166" s="76"/>
      <c r="J166" s="69" t="s">
        <v>5537</v>
      </c>
      <c r="K166" s="119"/>
      <c r="L166" s="76" t="s">
        <v>16773</v>
      </c>
      <c r="M166" s="119" t="s">
        <v>19513</v>
      </c>
      <c r="N166" s="119"/>
      <c r="O166" s="76"/>
      <c r="P166" s="76" t="s">
        <v>3593</v>
      </c>
      <c r="Q166" s="119"/>
      <c r="R166" s="76"/>
      <c r="S166" s="76"/>
      <c r="T166" s="76"/>
      <c r="U166" s="76"/>
      <c r="V166" s="76"/>
      <c r="W166" s="76"/>
      <c r="X166" s="76"/>
      <c r="Y166" s="639">
        <f t="shared" si="4"/>
        <v>5250.0000000000009</v>
      </c>
      <c r="Z166" s="118">
        <f t="shared" si="5"/>
        <v>80250</v>
      </c>
    </row>
    <row r="167" spans="1:26" x14ac:dyDescent="0.35">
      <c r="A167" s="76"/>
      <c r="B167" s="76"/>
      <c r="C167" s="76"/>
      <c r="D167" s="76"/>
      <c r="E167" s="76"/>
      <c r="F167" s="76" t="s">
        <v>19511</v>
      </c>
      <c r="G167" s="76"/>
      <c r="H167" s="118">
        <v>75000</v>
      </c>
      <c r="I167" s="76"/>
      <c r="J167" s="69" t="s">
        <v>5537</v>
      </c>
      <c r="K167" s="119"/>
      <c r="L167" s="76" t="s">
        <v>16773</v>
      </c>
      <c r="M167" s="119" t="s">
        <v>19514</v>
      </c>
      <c r="N167" s="119"/>
      <c r="O167" s="76"/>
      <c r="P167" s="76" t="s">
        <v>3593</v>
      </c>
      <c r="Q167" s="119"/>
      <c r="R167" s="76"/>
      <c r="S167" s="76"/>
      <c r="T167" s="76"/>
      <c r="U167" s="76"/>
      <c r="V167" s="76"/>
      <c r="W167" s="76"/>
      <c r="X167" s="76"/>
      <c r="Y167" s="639">
        <f t="shared" si="4"/>
        <v>5250.0000000000009</v>
      </c>
      <c r="Z167" s="118">
        <f t="shared" si="5"/>
        <v>80250</v>
      </c>
    </row>
    <row r="168" spans="1:26" x14ac:dyDescent="0.35">
      <c r="A168" s="76"/>
      <c r="B168" s="76"/>
      <c r="C168" s="76"/>
      <c r="D168" s="76"/>
      <c r="E168" s="76"/>
      <c r="F168" s="76" t="s">
        <v>19511</v>
      </c>
      <c r="G168" s="76"/>
      <c r="H168" s="118">
        <v>75000</v>
      </c>
      <c r="I168" s="76"/>
      <c r="J168" s="69" t="s">
        <v>5537</v>
      </c>
      <c r="K168" s="119"/>
      <c r="L168" s="76" t="s">
        <v>16773</v>
      </c>
      <c r="M168" s="119" t="s">
        <v>19515</v>
      </c>
      <c r="N168" s="119"/>
      <c r="O168" s="76"/>
      <c r="P168" s="76" t="s">
        <v>3593</v>
      </c>
      <c r="Q168" s="119"/>
      <c r="R168" s="76"/>
      <c r="S168" s="76"/>
      <c r="T168" s="76"/>
      <c r="U168" s="76"/>
      <c r="V168" s="76"/>
      <c r="W168" s="76"/>
      <c r="X168" s="76"/>
      <c r="Y168" s="639">
        <f t="shared" si="4"/>
        <v>5250.0000000000009</v>
      </c>
      <c r="Z168" s="118">
        <f t="shared" si="5"/>
        <v>80250</v>
      </c>
    </row>
    <row r="169" spans="1:26" x14ac:dyDescent="0.35">
      <c r="A169" s="76"/>
      <c r="B169" s="76"/>
      <c r="C169" s="76"/>
      <c r="D169" s="76"/>
      <c r="E169" s="76"/>
      <c r="F169" s="76" t="s">
        <v>19511</v>
      </c>
      <c r="G169" s="76"/>
      <c r="H169" s="118">
        <v>75000</v>
      </c>
      <c r="I169" s="76"/>
      <c r="J169" s="69" t="s">
        <v>5537</v>
      </c>
      <c r="K169" s="119"/>
      <c r="L169" s="76" t="s">
        <v>16773</v>
      </c>
      <c r="M169" s="119" t="s">
        <v>19516</v>
      </c>
      <c r="N169" s="119"/>
      <c r="O169" s="76"/>
      <c r="P169" s="76" t="s">
        <v>3593</v>
      </c>
      <c r="Q169" s="119"/>
      <c r="R169" s="76"/>
      <c r="S169" s="76"/>
      <c r="T169" s="76"/>
      <c r="U169" s="76"/>
      <c r="V169" s="76"/>
      <c r="W169" s="76"/>
      <c r="X169" s="76"/>
      <c r="Y169" s="639">
        <f t="shared" si="4"/>
        <v>5250.0000000000009</v>
      </c>
      <c r="Z169" s="118">
        <f t="shared" si="5"/>
        <v>80250</v>
      </c>
    </row>
    <row r="170" spans="1:26" x14ac:dyDescent="0.35">
      <c r="A170" s="76"/>
      <c r="B170" s="76"/>
      <c r="C170" s="76"/>
      <c r="D170" s="76"/>
      <c r="E170" s="76"/>
      <c r="F170" s="76" t="s">
        <v>19511</v>
      </c>
      <c r="G170" s="76"/>
      <c r="H170" s="118">
        <v>75000</v>
      </c>
      <c r="I170" s="76"/>
      <c r="J170" s="69" t="s">
        <v>5537</v>
      </c>
      <c r="K170" s="119"/>
      <c r="L170" s="76" t="s">
        <v>16773</v>
      </c>
      <c r="M170" s="119" t="s">
        <v>19517</v>
      </c>
      <c r="N170" s="119"/>
      <c r="O170" s="76"/>
      <c r="P170" s="76" t="s">
        <v>3593</v>
      </c>
      <c r="Q170" s="119"/>
      <c r="R170" s="76"/>
      <c r="S170" s="76"/>
      <c r="T170" s="76"/>
      <c r="U170" s="76"/>
      <c r="V170" s="76"/>
      <c r="W170" s="76"/>
      <c r="X170" s="76"/>
      <c r="Y170" s="639">
        <f t="shared" si="4"/>
        <v>5250.0000000000009</v>
      </c>
      <c r="Z170" s="118">
        <f t="shared" si="5"/>
        <v>80250</v>
      </c>
    </row>
    <row r="171" spans="1:26" x14ac:dyDescent="0.35">
      <c r="A171" s="76"/>
      <c r="B171" s="76"/>
      <c r="C171" s="76"/>
      <c r="D171" s="76"/>
      <c r="E171" s="76"/>
      <c r="F171" s="76" t="s">
        <v>19518</v>
      </c>
      <c r="G171" s="76"/>
      <c r="H171" s="118">
        <v>75000</v>
      </c>
      <c r="I171" s="76"/>
      <c r="J171" s="69" t="s">
        <v>5537</v>
      </c>
      <c r="K171" s="119"/>
      <c r="L171" s="76" t="s">
        <v>19366</v>
      </c>
      <c r="M171" s="119" t="s">
        <v>19519</v>
      </c>
      <c r="N171" s="119"/>
      <c r="O171" s="76"/>
      <c r="P171" s="76" t="s">
        <v>8797</v>
      </c>
      <c r="Q171" s="119"/>
      <c r="R171" s="76"/>
      <c r="S171" s="76"/>
      <c r="T171" s="76"/>
      <c r="U171" s="76"/>
      <c r="V171" s="76"/>
      <c r="W171" s="76"/>
      <c r="X171" s="76"/>
      <c r="Y171" s="639">
        <f t="shared" si="4"/>
        <v>5250.0000000000009</v>
      </c>
      <c r="Z171" s="118">
        <f t="shared" si="5"/>
        <v>80250</v>
      </c>
    </row>
    <row r="172" spans="1:26" x14ac:dyDescent="0.35">
      <c r="A172" s="76"/>
      <c r="B172" s="76"/>
      <c r="C172" s="76"/>
      <c r="D172" s="76"/>
      <c r="E172" s="76"/>
      <c r="F172" s="76" t="s">
        <v>19518</v>
      </c>
      <c r="G172" s="76"/>
      <c r="H172" s="118">
        <v>75000</v>
      </c>
      <c r="I172" s="76"/>
      <c r="J172" s="69" t="s">
        <v>5537</v>
      </c>
      <c r="K172" s="119"/>
      <c r="L172" s="76" t="s">
        <v>19366</v>
      </c>
      <c r="M172" s="119" t="s">
        <v>19520</v>
      </c>
      <c r="N172" s="119"/>
      <c r="O172" s="76"/>
      <c r="P172" s="76" t="s">
        <v>8797</v>
      </c>
      <c r="Q172" s="119"/>
      <c r="R172" s="76"/>
      <c r="S172" s="76"/>
      <c r="T172" s="76"/>
      <c r="U172" s="76"/>
      <c r="V172" s="76"/>
      <c r="W172" s="76"/>
      <c r="X172" s="76"/>
      <c r="Y172" s="639">
        <f t="shared" si="4"/>
        <v>5250.0000000000009</v>
      </c>
      <c r="Z172" s="118">
        <f t="shared" si="5"/>
        <v>80250</v>
      </c>
    </row>
    <row r="173" spans="1:26" x14ac:dyDescent="0.35">
      <c r="A173" s="76"/>
      <c r="B173" s="76"/>
      <c r="C173" s="76"/>
      <c r="D173" s="76"/>
      <c r="E173" s="76"/>
      <c r="F173" s="76" t="s">
        <v>19521</v>
      </c>
      <c r="G173" s="76"/>
      <c r="H173" s="118">
        <v>75000</v>
      </c>
      <c r="I173" s="76"/>
      <c r="J173" s="69" t="s">
        <v>5537</v>
      </c>
      <c r="K173" s="119"/>
      <c r="L173" s="76" t="s">
        <v>16773</v>
      </c>
      <c r="M173" s="119" t="s">
        <v>19522</v>
      </c>
      <c r="N173" s="119"/>
      <c r="O173" s="76"/>
      <c r="P173" s="76" t="s">
        <v>3593</v>
      </c>
      <c r="Q173" s="119"/>
      <c r="R173" s="76"/>
      <c r="S173" s="76"/>
      <c r="T173" s="76"/>
      <c r="U173" s="76"/>
      <c r="V173" s="76"/>
      <c r="W173" s="76"/>
      <c r="X173" s="76"/>
      <c r="Y173" s="639">
        <f t="shared" si="4"/>
        <v>5250.0000000000009</v>
      </c>
      <c r="Z173" s="118">
        <f t="shared" si="5"/>
        <v>80250</v>
      </c>
    </row>
    <row r="174" spans="1:26" x14ac:dyDescent="0.35">
      <c r="A174" s="76"/>
      <c r="B174" s="76"/>
      <c r="C174" s="76"/>
      <c r="D174" s="76"/>
      <c r="E174" s="76"/>
      <c r="F174" s="76" t="s">
        <v>19521</v>
      </c>
      <c r="G174" s="76"/>
      <c r="H174" s="118">
        <v>75000</v>
      </c>
      <c r="I174" s="76"/>
      <c r="J174" s="69" t="s">
        <v>5537</v>
      </c>
      <c r="K174" s="119"/>
      <c r="L174" s="76" t="s">
        <v>16773</v>
      </c>
      <c r="M174" s="119" t="s">
        <v>19523</v>
      </c>
      <c r="N174" s="119"/>
      <c r="O174" s="76"/>
      <c r="P174" s="76" t="s">
        <v>3593</v>
      </c>
      <c r="Q174" s="119"/>
      <c r="R174" s="76"/>
      <c r="S174" s="76"/>
      <c r="T174" s="76"/>
      <c r="U174" s="76"/>
      <c r="V174" s="76"/>
      <c r="W174" s="76"/>
      <c r="X174" s="76"/>
      <c r="Y174" s="639">
        <f t="shared" si="4"/>
        <v>5250.0000000000009</v>
      </c>
      <c r="Z174" s="118">
        <f t="shared" si="5"/>
        <v>80250</v>
      </c>
    </row>
    <row r="175" spans="1:26" x14ac:dyDescent="0.35">
      <c r="A175" s="76"/>
      <c r="B175" s="76"/>
      <c r="C175" s="76"/>
      <c r="D175" s="76"/>
      <c r="E175" s="76"/>
      <c r="F175" s="76" t="s">
        <v>19521</v>
      </c>
      <c r="G175" s="76"/>
      <c r="H175" s="118">
        <v>75000</v>
      </c>
      <c r="I175" s="76"/>
      <c r="J175" s="69" t="s">
        <v>5537</v>
      </c>
      <c r="K175" s="119"/>
      <c r="L175" s="76" t="s">
        <v>16773</v>
      </c>
      <c r="M175" s="119" t="s">
        <v>19524</v>
      </c>
      <c r="N175" s="119"/>
      <c r="O175" s="76"/>
      <c r="P175" s="76" t="s">
        <v>3593</v>
      </c>
      <c r="Q175" s="119"/>
      <c r="R175" s="76"/>
      <c r="S175" s="76"/>
      <c r="T175" s="76"/>
      <c r="U175" s="76"/>
      <c r="V175" s="76"/>
      <c r="W175" s="76"/>
      <c r="X175" s="76"/>
      <c r="Y175" s="639">
        <f t="shared" si="4"/>
        <v>5250.0000000000009</v>
      </c>
      <c r="Z175" s="118">
        <f t="shared" si="5"/>
        <v>80250</v>
      </c>
    </row>
    <row r="176" spans="1:26" x14ac:dyDescent="0.35">
      <c r="A176" s="76"/>
      <c r="B176" s="76"/>
      <c r="C176" s="76"/>
      <c r="D176" s="76"/>
      <c r="E176" s="76"/>
      <c r="F176" s="76" t="s">
        <v>19521</v>
      </c>
      <c r="G176" s="76"/>
      <c r="H176" s="118">
        <v>75000</v>
      </c>
      <c r="I176" s="76"/>
      <c r="J176" s="69" t="s">
        <v>5537</v>
      </c>
      <c r="K176" s="119"/>
      <c r="L176" s="76" t="s">
        <v>16773</v>
      </c>
      <c r="M176" s="119" t="s">
        <v>19525</v>
      </c>
      <c r="N176" s="119"/>
      <c r="O176" s="76"/>
      <c r="P176" s="76" t="s">
        <v>3593</v>
      </c>
      <c r="Q176" s="119"/>
      <c r="R176" s="76"/>
      <c r="S176" s="76"/>
      <c r="T176" s="76"/>
      <c r="U176" s="76"/>
      <c r="V176" s="76"/>
      <c r="W176" s="76"/>
      <c r="X176" s="76"/>
      <c r="Y176" s="639">
        <f t="shared" si="4"/>
        <v>5250.0000000000009</v>
      </c>
      <c r="Z176" s="118">
        <f t="shared" si="5"/>
        <v>80250</v>
      </c>
    </row>
    <row r="177" spans="1:26" x14ac:dyDescent="0.35">
      <c r="A177" s="76"/>
      <c r="B177" s="76"/>
      <c r="C177" s="76"/>
      <c r="D177" s="76"/>
      <c r="E177" s="76"/>
      <c r="F177" s="76" t="s">
        <v>19521</v>
      </c>
      <c r="G177" s="76"/>
      <c r="H177" s="118">
        <v>75000</v>
      </c>
      <c r="I177" s="76"/>
      <c r="J177" s="69" t="s">
        <v>5537</v>
      </c>
      <c r="K177" s="119"/>
      <c r="L177" s="76" t="s">
        <v>16773</v>
      </c>
      <c r="M177" s="119" t="s">
        <v>19526</v>
      </c>
      <c r="N177" s="119"/>
      <c r="O177" s="76"/>
      <c r="P177" s="76" t="s">
        <v>3593</v>
      </c>
      <c r="Q177" s="119"/>
      <c r="R177" s="76"/>
      <c r="S177" s="76"/>
      <c r="T177" s="76"/>
      <c r="U177" s="76"/>
      <c r="V177" s="76"/>
      <c r="W177" s="76"/>
      <c r="X177" s="76"/>
      <c r="Y177" s="639">
        <f t="shared" si="4"/>
        <v>5250.0000000000009</v>
      </c>
      <c r="Z177" s="118">
        <f t="shared" si="5"/>
        <v>80250</v>
      </c>
    </row>
    <row r="178" spans="1:26" x14ac:dyDescent="0.35">
      <c r="A178" s="76"/>
      <c r="B178" s="76"/>
      <c r="C178" s="76"/>
      <c r="D178" s="76"/>
      <c r="E178" s="76"/>
      <c r="F178" s="76" t="s">
        <v>19521</v>
      </c>
      <c r="G178" s="76"/>
      <c r="H178" s="118">
        <v>75000</v>
      </c>
      <c r="I178" s="76"/>
      <c r="J178" s="69" t="s">
        <v>5537</v>
      </c>
      <c r="K178" s="119"/>
      <c r="L178" s="76" t="s">
        <v>16773</v>
      </c>
      <c r="M178" s="119" t="s">
        <v>19527</v>
      </c>
      <c r="N178" s="119"/>
      <c r="O178" s="76"/>
      <c r="P178" s="76" t="s">
        <v>3593</v>
      </c>
      <c r="Q178" s="119"/>
      <c r="R178" s="76"/>
      <c r="S178" s="76"/>
      <c r="T178" s="76"/>
      <c r="U178" s="76"/>
      <c r="V178" s="76"/>
      <c r="W178" s="76"/>
      <c r="X178" s="76"/>
      <c r="Y178" s="639">
        <f t="shared" si="4"/>
        <v>5250.0000000000009</v>
      </c>
      <c r="Z178" s="118">
        <f t="shared" si="5"/>
        <v>80250</v>
      </c>
    </row>
    <row r="179" spans="1:26" x14ac:dyDescent="0.35">
      <c r="A179" s="76"/>
      <c r="B179" s="76"/>
      <c r="C179" s="76"/>
      <c r="D179" s="76"/>
      <c r="E179" s="76"/>
      <c r="F179" s="76" t="s">
        <v>19528</v>
      </c>
      <c r="G179" s="76"/>
      <c r="H179" s="118">
        <v>75000</v>
      </c>
      <c r="I179" s="76"/>
      <c r="J179" s="69" t="s">
        <v>5537</v>
      </c>
      <c r="K179" s="119"/>
      <c r="L179" s="76" t="s">
        <v>19366</v>
      </c>
      <c r="M179" s="119" t="s">
        <v>19529</v>
      </c>
      <c r="N179" s="119"/>
      <c r="O179" s="76"/>
      <c r="P179" s="76" t="s">
        <v>8797</v>
      </c>
      <c r="Q179" s="119"/>
      <c r="R179" s="76"/>
      <c r="S179" s="76"/>
      <c r="T179" s="76"/>
      <c r="U179" s="76"/>
      <c r="V179" s="76"/>
      <c r="W179" s="76"/>
      <c r="X179" s="76"/>
      <c r="Y179" s="639">
        <f t="shared" si="4"/>
        <v>5250.0000000000009</v>
      </c>
      <c r="Z179" s="118">
        <f t="shared" si="5"/>
        <v>80250</v>
      </c>
    </row>
    <row r="180" spans="1:26" x14ac:dyDescent="0.35">
      <c r="A180" s="76"/>
      <c r="B180" s="76"/>
      <c r="C180" s="76"/>
      <c r="D180" s="76"/>
      <c r="E180" s="76"/>
      <c r="F180" s="76" t="s">
        <v>19528</v>
      </c>
      <c r="G180" s="76"/>
      <c r="H180" s="118">
        <v>75000</v>
      </c>
      <c r="I180" s="76"/>
      <c r="J180" s="69" t="s">
        <v>5537</v>
      </c>
      <c r="K180" s="119"/>
      <c r="L180" s="76" t="s">
        <v>19366</v>
      </c>
      <c r="M180" s="119" t="s">
        <v>19530</v>
      </c>
      <c r="N180" s="119"/>
      <c r="O180" s="76"/>
      <c r="P180" s="76" t="s">
        <v>8797</v>
      </c>
      <c r="Q180" s="119"/>
      <c r="R180" s="76"/>
      <c r="S180" s="76"/>
      <c r="T180" s="76"/>
      <c r="U180" s="76"/>
      <c r="V180" s="76"/>
      <c r="W180" s="76"/>
      <c r="X180" s="76"/>
      <c r="Y180" s="639">
        <f t="shared" si="4"/>
        <v>5250.0000000000009</v>
      </c>
      <c r="Z180" s="118">
        <f t="shared" si="5"/>
        <v>80250</v>
      </c>
    </row>
    <row r="181" spans="1:26" x14ac:dyDescent="0.35">
      <c r="A181" s="76"/>
      <c r="B181" s="76"/>
      <c r="C181" s="76"/>
      <c r="D181" s="76"/>
      <c r="E181" s="76"/>
      <c r="F181" s="76" t="s">
        <v>19531</v>
      </c>
      <c r="G181" s="76"/>
      <c r="H181" s="118">
        <v>75000</v>
      </c>
      <c r="I181" s="76"/>
      <c r="J181" s="69" t="s">
        <v>5537</v>
      </c>
      <c r="K181" s="119"/>
      <c r="L181" s="76" t="s">
        <v>16773</v>
      </c>
      <c r="M181" s="119" t="s">
        <v>19532</v>
      </c>
      <c r="N181" s="119"/>
      <c r="O181" s="76"/>
      <c r="P181" s="76" t="s">
        <v>3593</v>
      </c>
      <c r="Q181" s="119"/>
      <c r="R181" s="76"/>
      <c r="S181" s="76"/>
      <c r="T181" s="76"/>
      <c r="U181" s="76"/>
      <c r="V181" s="76"/>
      <c r="W181" s="76"/>
      <c r="X181" s="76"/>
      <c r="Y181" s="639">
        <f t="shared" si="4"/>
        <v>5250.0000000000009</v>
      </c>
      <c r="Z181" s="118">
        <f t="shared" si="5"/>
        <v>80250</v>
      </c>
    </row>
    <row r="182" spans="1:26" x14ac:dyDescent="0.35">
      <c r="A182" s="76"/>
      <c r="B182" s="76"/>
      <c r="C182" s="76"/>
      <c r="D182" s="76"/>
      <c r="E182" s="76"/>
      <c r="F182" s="76" t="s">
        <v>19531</v>
      </c>
      <c r="G182" s="76"/>
      <c r="H182" s="118">
        <v>75000</v>
      </c>
      <c r="I182" s="76"/>
      <c r="J182" s="69" t="s">
        <v>5537</v>
      </c>
      <c r="K182" s="119"/>
      <c r="L182" s="76" t="s">
        <v>16773</v>
      </c>
      <c r="M182" s="119" t="s">
        <v>19533</v>
      </c>
      <c r="N182" s="119"/>
      <c r="O182" s="76"/>
      <c r="P182" s="76" t="s">
        <v>3593</v>
      </c>
      <c r="Q182" s="119"/>
      <c r="R182" s="76"/>
      <c r="S182" s="76"/>
      <c r="T182" s="76"/>
      <c r="U182" s="76"/>
      <c r="V182" s="76"/>
      <c r="W182" s="76"/>
      <c r="X182" s="76"/>
      <c r="Y182" s="639">
        <f t="shared" si="4"/>
        <v>5250.0000000000009</v>
      </c>
      <c r="Z182" s="118">
        <f t="shared" si="5"/>
        <v>80250</v>
      </c>
    </row>
    <row r="183" spans="1:26" x14ac:dyDescent="0.35">
      <c r="A183" s="76"/>
      <c r="B183" s="76"/>
      <c r="C183" s="76"/>
      <c r="D183" s="76"/>
      <c r="E183" s="76"/>
      <c r="F183" s="76" t="s">
        <v>19531</v>
      </c>
      <c r="G183" s="76"/>
      <c r="H183" s="118">
        <v>75000</v>
      </c>
      <c r="I183" s="76"/>
      <c r="J183" s="69" t="s">
        <v>5537</v>
      </c>
      <c r="K183" s="119"/>
      <c r="L183" s="76" t="s">
        <v>16773</v>
      </c>
      <c r="M183" s="119" t="s">
        <v>19534</v>
      </c>
      <c r="N183" s="119"/>
      <c r="O183" s="76"/>
      <c r="P183" s="76" t="s">
        <v>3593</v>
      </c>
      <c r="Q183" s="119"/>
      <c r="R183" s="76"/>
      <c r="S183" s="76"/>
      <c r="T183" s="76"/>
      <c r="U183" s="76"/>
      <c r="V183" s="76"/>
      <c r="W183" s="76"/>
      <c r="X183" s="76"/>
      <c r="Y183" s="639">
        <f t="shared" si="4"/>
        <v>5250.0000000000009</v>
      </c>
      <c r="Z183" s="118">
        <f t="shared" si="5"/>
        <v>80250</v>
      </c>
    </row>
    <row r="184" spans="1:26" x14ac:dyDescent="0.35">
      <c r="A184" s="76"/>
      <c r="B184" s="76"/>
      <c r="C184" s="76"/>
      <c r="D184" s="76"/>
      <c r="E184" s="76"/>
      <c r="F184" s="76" t="s">
        <v>19535</v>
      </c>
      <c r="G184" s="76"/>
      <c r="H184" s="118">
        <v>75000</v>
      </c>
      <c r="I184" s="76"/>
      <c r="J184" s="69" t="s">
        <v>5537</v>
      </c>
      <c r="K184" s="119"/>
      <c r="L184" s="76" t="s">
        <v>19383</v>
      </c>
      <c r="M184" s="119" t="s">
        <v>19536</v>
      </c>
      <c r="N184" s="119"/>
      <c r="O184" s="76"/>
      <c r="P184" s="76" t="s">
        <v>5175</v>
      </c>
      <c r="Q184" s="119"/>
      <c r="R184" s="76"/>
      <c r="S184" s="76"/>
      <c r="T184" s="76"/>
      <c r="U184" s="76"/>
      <c r="V184" s="76"/>
      <c r="W184" s="76"/>
      <c r="X184" s="76"/>
      <c r="Y184" s="639">
        <f t="shared" si="4"/>
        <v>5250.0000000000009</v>
      </c>
      <c r="Z184" s="118">
        <f t="shared" si="5"/>
        <v>80250</v>
      </c>
    </row>
    <row r="185" spans="1:26" x14ac:dyDescent="0.35">
      <c r="A185" s="76"/>
      <c r="B185" s="76"/>
      <c r="C185" s="76"/>
      <c r="D185" s="76"/>
      <c r="E185" s="76"/>
      <c r="F185" s="76" t="s">
        <v>19537</v>
      </c>
      <c r="G185" s="76"/>
      <c r="H185" s="118">
        <v>75000</v>
      </c>
      <c r="I185" s="76"/>
      <c r="J185" s="69" t="s">
        <v>5537</v>
      </c>
      <c r="K185" s="119"/>
      <c r="L185" s="76" t="s">
        <v>19538</v>
      </c>
      <c r="M185" s="119" t="s">
        <v>19539</v>
      </c>
      <c r="N185" s="119"/>
      <c r="O185" s="76"/>
      <c r="P185" s="76"/>
      <c r="Q185" s="119" t="s">
        <v>1066</v>
      </c>
      <c r="R185" s="76"/>
      <c r="S185" s="76"/>
      <c r="T185" s="76"/>
      <c r="U185" s="76"/>
      <c r="V185" s="76"/>
      <c r="W185" s="76"/>
      <c r="X185" s="76"/>
      <c r="Y185" s="639">
        <f t="shared" si="4"/>
        <v>5250.0000000000009</v>
      </c>
      <c r="Z185" s="118">
        <f t="shared" si="5"/>
        <v>80250</v>
      </c>
    </row>
    <row r="186" spans="1:26" x14ac:dyDescent="0.35">
      <c r="A186" s="76"/>
      <c r="B186" s="76"/>
      <c r="C186" s="76"/>
      <c r="D186" s="76"/>
      <c r="E186" s="76"/>
      <c r="F186" s="76" t="s">
        <v>19540</v>
      </c>
      <c r="G186" s="76"/>
      <c r="H186" s="118">
        <v>75000</v>
      </c>
      <c r="I186" s="76"/>
      <c r="J186" s="76" t="s">
        <v>8427</v>
      </c>
      <c r="K186" s="119"/>
      <c r="L186" s="76" t="s">
        <v>8431</v>
      </c>
      <c r="M186" s="119">
        <v>2370485</v>
      </c>
      <c r="N186" s="119"/>
      <c r="O186" s="76"/>
      <c r="P186" s="76"/>
      <c r="Q186" s="119" t="s">
        <v>1066</v>
      </c>
      <c r="R186" s="76"/>
      <c r="S186" s="76"/>
      <c r="T186" s="76"/>
      <c r="U186" s="76"/>
      <c r="V186" s="76"/>
      <c r="W186" s="76"/>
      <c r="X186" s="76"/>
      <c r="Y186" s="639">
        <f t="shared" si="4"/>
        <v>5250.0000000000009</v>
      </c>
      <c r="Z186" s="118">
        <f t="shared" si="5"/>
        <v>80250</v>
      </c>
    </row>
    <row r="187" spans="1:26" x14ac:dyDescent="0.35">
      <c r="A187" s="76"/>
      <c r="B187" s="76"/>
      <c r="C187" s="76"/>
      <c r="D187" s="76"/>
      <c r="E187" s="76"/>
      <c r="F187" s="76" t="s">
        <v>19541</v>
      </c>
      <c r="G187" s="76"/>
      <c r="H187" s="118">
        <v>75000</v>
      </c>
      <c r="I187" s="76"/>
      <c r="J187" s="76"/>
      <c r="K187" s="119"/>
      <c r="L187" s="76"/>
      <c r="M187" s="119"/>
      <c r="N187" s="119"/>
      <c r="O187" s="76"/>
      <c r="P187" s="76"/>
      <c r="Q187" s="119"/>
      <c r="R187" s="76"/>
      <c r="S187" s="76"/>
      <c r="T187" s="76"/>
      <c r="U187" s="76"/>
      <c r="V187" s="76"/>
      <c r="W187" s="76"/>
      <c r="X187" s="76"/>
      <c r="Y187" s="639">
        <f t="shared" si="4"/>
        <v>5250.0000000000009</v>
      </c>
      <c r="Z187" s="118">
        <f t="shared" si="5"/>
        <v>80250</v>
      </c>
    </row>
    <row r="188" spans="1:26" x14ac:dyDescent="0.35">
      <c r="A188" s="76"/>
      <c r="B188" s="76"/>
      <c r="C188" s="76"/>
      <c r="D188" s="76"/>
      <c r="E188" s="76"/>
      <c r="F188" s="76" t="s">
        <v>19542</v>
      </c>
      <c r="G188" s="76"/>
      <c r="H188" s="118">
        <v>75000</v>
      </c>
      <c r="I188" s="76"/>
      <c r="J188" s="76"/>
      <c r="K188" s="119"/>
      <c r="L188" s="76"/>
      <c r="M188" s="119"/>
      <c r="N188" s="119"/>
      <c r="O188" s="76"/>
      <c r="P188" s="76"/>
      <c r="Q188" s="119"/>
      <c r="R188" s="76"/>
      <c r="S188" s="76"/>
      <c r="T188" s="76"/>
      <c r="U188" s="76"/>
      <c r="V188" s="76"/>
      <c r="W188" s="76"/>
      <c r="X188" s="76"/>
      <c r="Y188" s="639">
        <f t="shared" si="4"/>
        <v>5250.0000000000009</v>
      </c>
      <c r="Z188" s="118">
        <f t="shared" si="5"/>
        <v>80250</v>
      </c>
    </row>
    <row r="189" spans="1:26" x14ac:dyDescent="0.35">
      <c r="A189" s="76"/>
      <c r="B189" s="76"/>
      <c r="C189" s="76"/>
      <c r="D189" s="76"/>
      <c r="E189" s="76"/>
      <c r="F189" s="76" t="s">
        <v>19543</v>
      </c>
      <c r="G189" s="76"/>
      <c r="H189" s="118">
        <v>75000</v>
      </c>
      <c r="I189" s="76"/>
      <c r="J189" s="76" t="s">
        <v>5537</v>
      </c>
      <c r="K189" s="119"/>
      <c r="L189" s="76" t="s">
        <v>16773</v>
      </c>
      <c r="M189" s="119" t="s">
        <v>19544</v>
      </c>
      <c r="N189" s="119"/>
      <c r="O189" s="76"/>
      <c r="P189" s="76" t="s">
        <v>3593</v>
      </c>
      <c r="Q189" s="119"/>
      <c r="R189" s="76"/>
      <c r="S189" s="76"/>
      <c r="T189" s="76"/>
      <c r="U189" s="76"/>
      <c r="V189" s="76"/>
      <c r="W189" s="76"/>
      <c r="X189" s="76"/>
      <c r="Y189" s="639">
        <f t="shared" si="4"/>
        <v>5250.0000000000009</v>
      </c>
      <c r="Z189" s="118">
        <f t="shared" si="5"/>
        <v>80250</v>
      </c>
    </row>
    <row r="190" spans="1:26" x14ac:dyDescent="0.35">
      <c r="A190" s="76"/>
      <c r="B190" s="76"/>
      <c r="C190" s="76"/>
      <c r="D190" s="76"/>
      <c r="E190" s="76"/>
      <c r="F190" s="76" t="s">
        <v>19543</v>
      </c>
      <c r="G190" s="76"/>
      <c r="H190" s="118">
        <v>75000</v>
      </c>
      <c r="I190" s="76"/>
      <c r="J190" s="76" t="s">
        <v>5537</v>
      </c>
      <c r="K190" s="119"/>
      <c r="L190" s="76" t="s">
        <v>16773</v>
      </c>
      <c r="M190" s="119" t="s">
        <v>19545</v>
      </c>
      <c r="N190" s="119"/>
      <c r="O190" s="76"/>
      <c r="P190" s="76" t="s">
        <v>3593</v>
      </c>
      <c r="Q190" s="119"/>
      <c r="R190" s="76"/>
      <c r="S190" s="76"/>
      <c r="T190" s="76"/>
      <c r="U190" s="76"/>
      <c r="V190" s="76"/>
      <c r="W190" s="76"/>
      <c r="X190" s="76"/>
      <c r="Y190" s="639">
        <f t="shared" si="4"/>
        <v>5250.0000000000009</v>
      </c>
      <c r="Z190" s="118">
        <f t="shared" si="5"/>
        <v>80250</v>
      </c>
    </row>
    <row r="191" spans="1:26" x14ac:dyDescent="0.35">
      <c r="A191" s="76"/>
      <c r="B191" s="76"/>
      <c r="C191" s="76"/>
      <c r="D191" s="76"/>
      <c r="E191" s="76"/>
      <c r="F191" s="76" t="s">
        <v>19543</v>
      </c>
      <c r="G191" s="76"/>
      <c r="H191" s="118">
        <v>75000</v>
      </c>
      <c r="I191" s="76"/>
      <c r="J191" s="76" t="s">
        <v>5537</v>
      </c>
      <c r="K191" s="119"/>
      <c r="L191" s="76" t="s">
        <v>16773</v>
      </c>
      <c r="M191" s="119" t="s">
        <v>19546</v>
      </c>
      <c r="N191" s="119"/>
      <c r="O191" s="76"/>
      <c r="P191" s="76" t="s">
        <v>3593</v>
      </c>
      <c r="Q191" s="119"/>
      <c r="R191" s="76"/>
      <c r="S191" s="76"/>
      <c r="T191" s="76"/>
      <c r="U191" s="76"/>
      <c r="V191" s="76"/>
      <c r="W191" s="76"/>
      <c r="X191" s="76"/>
      <c r="Y191" s="639">
        <f t="shared" si="4"/>
        <v>5250.0000000000009</v>
      </c>
      <c r="Z191" s="118">
        <f t="shared" si="5"/>
        <v>80250</v>
      </c>
    </row>
    <row r="192" spans="1:26" x14ac:dyDescent="0.35">
      <c r="A192" s="76"/>
      <c r="B192" s="76"/>
      <c r="C192" s="76"/>
      <c r="D192" s="76"/>
      <c r="E192" s="76"/>
      <c r="F192" s="76" t="s">
        <v>19547</v>
      </c>
      <c r="G192" s="76"/>
      <c r="H192" s="118">
        <v>75000</v>
      </c>
      <c r="I192" s="76"/>
      <c r="J192" s="76" t="s">
        <v>5537</v>
      </c>
      <c r="K192" s="119"/>
      <c r="L192" s="76" t="s">
        <v>19366</v>
      </c>
      <c r="M192" s="119" t="s">
        <v>19548</v>
      </c>
      <c r="N192" s="119"/>
      <c r="O192" s="76"/>
      <c r="P192" s="76" t="s">
        <v>8797</v>
      </c>
      <c r="Q192" s="119"/>
      <c r="R192" s="76"/>
      <c r="S192" s="76"/>
      <c r="T192" s="76"/>
      <c r="U192" s="76"/>
      <c r="V192" s="76"/>
      <c r="W192" s="76"/>
      <c r="X192" s="76"/>
      <c r="Y192" s="639">
        <f t="shared" si="4"/>
        <v>5250.0000000000009</v>
      </c>
      <c r="Z192" s="118">
        <f t="shared" si="5"/>
        <v>80250</v>
      </c>
    </row>
    <row r="193" spans="1:26" x14ac:dyDescent="0.35">
      <c r="A193" s="76"/>
      <c r="B193" s="76"/>
      <c r="C193" s="76"/>
      <c r="D193" s="76"/>
      <c r="E193" s="76"/>
      <c r="F193" s="76" t="s">
        <v>19549</v>
      </c>
      <c r="G193" s="76"/>
      <c r="H193" s="118">
        <v>75000</v>
      </c>
      <c r="I193" s="76"/>
      <c r="J193" s="76" t="s">
        <v>19550</v>
      </c>
      <c r="K193" s="119"/>
      <c r="L193" s="76" t="s">
        <v>19551</v>
      </c>
      <c r="M193" s="119">
        <v>855698</v>
      </c>
      <c r="N193" s="119"/>
      <c r="O193" s="76"/>
      <c r="P193" s="76"/>
      <c r="Q193" s="119" t="s">
        <v>1066</v>
      </c>
      <c r="R193" s="76"/>
      <c r="S193" s="76"/>
      <c r="T193" s="76"/>
      <c r="U193" s="76"/>
      <c r="V193" s="76"/>
      <c r="W193" s="76"/>
      <c r="X193" s="76"/>
      <c r="Y193" s="639">
        <f t="shared" si="4"/>
        <v>5250.0000000000009</v>
      </c>
      <c r="Z193" s="118">
        <f t="shared" si="5"/>
        <v>80250</v>
      </c>
    </row>
    <row r="194" spans="1:26" x14ac:dyDescent="0.35">
      <c r="A194" s="76"/>
      <c r="B194" s="76"/>
      <c r="C194" s="76"/>
      <c r="D194" s="76"/>
      <c r="E194" s="76"/>
      <c r="F194" s="76" t="s">
        <v>19552</v>
      </c>
      <c r="G194" s="76"/>
      <c r="H194" s="118">
        <v>75000</v>
      </c>
      <c r="I194" s="76"/>
      <c r="J194" s="76" t="s">
        <v>3716</v>
      </c>
      <c r="K194" s="119"/>
      <c r="L194" s="76" t="s">
        <v>1692</v>
      </c>
      <c r="M194" s="119">
        <v>18322</v>
      </c>
      <c r="N194" s="119"/>
      <c r="O194" s="76"/>
      <c r="P194" s="76"/>
      <c r="Q194" s="119" t="s">
        <v>1066</v>
      </c>
      <c r="R194" s="76"/>
      <c r="S194" s="76"/>
      <c r="T194" s="76"/>
      <c r="U194" s="76"/>
      <c r="V194" s="76"/>
      <c r="W194" s="76"/>
      <c r="X194" s="76"/>
      <c r="Y194" s="639">
        <f t="shared" si="4"/>
        <v>5250.0000000000009</v>
      </c>
      <c r="Z194" s="118">
        <f t="shared" si="5"/>
        <v>80250</v>
      </c>
    </row>
    <row r="195" spans="1:26" x14ac:dyDescent="0.35">
      <c r="A195" s="76"/>
      <c r="B195" s="76"/>
      <c r="C195" s="76"/>
      <c r="D195" s="76"/>
      <c r="E195" s="76"/>
      <c r="F195" s="76"/>
      <c r="G195" s="76"/>
      <c r="H195" s="118"/>
      <c r="I195" s="76"/>
      <c r="J195" s="76"/>
      <c r="K195" s="119"/>
      <c r="L195" s="76"/>
      <c r="M195" s="119"/>
      <c r="N195" s="119"/>
      <c r="O195" s="76"/>
      <c r="P195" s="76"/>
      <c r="Q195" s="119"/>
      <c r="R195" s="76"/>
      <c r="S195" s="76"/>
      <c r="T195" s="76"/>
      <c r="U195" s="76"/>
      <c r="V195" s="76"/>
      <c r="W195" s="76"/>
      <c r="X195" s="76"/>
      <c r="Y195" s="639">
        <f t="shared" si="4"/>
        <v>0</v>
      </c>
      <c r="Z195" s="118">
        <f t="shared" si="5"/>
        <v>0</v>
      </c>
    </row>
    <row r="196" spans="1:26" x14ac:dyDescent="0.35">
      <c r="A196" s="64"/>
      <c r="B196" s="64"/>
      <c r="C196" s="64"/>
      <c r="D196" s="64"/>
      <c r="E196" s="64"/>
      <c r="F196" s="66" t="s">
        <v>1931</v>
      </c>
      <c r="G196" s="64"/>
      <c r="H196" s="67"/>
      <c r="I196" s="64"/>
      <c r="J196" s="64"/>
      <c r="K196" s="68"/>
      <c r="L196" s="64"/>
      <c r="M196" s="68"/>
      <c r="N196" s="68"/>
      <c r="O196" s="64"/>
      <c r="P196" s="64"/>
      <c r="Q196" s="68"/>
      <c r="R196" s="64"/>
      <c r="S196" s="64"/>
      <c r="T196" s="64"/>
      <c r="U196" s="64"/>
      <c r="V196" s="64"/>
      <c r="W196" s="64"/>
      <c r="X196" s="64"/>
      <c r="Y196" s="639">
        <f t="shared" si="4"/>
        <v>0</v>
      </c>
      <c r="Z196" s="67">
        <f t="shared" si="5"/>
        <v>0</v>
      </c>
    </row>
    <row r="197" spans="1:26" x14ac:dyDescent="0.35">
      <c r="A197" s="76"/>
      <c r="B197" s="76"/>
      <c r="C197" s="76"/>
      <c r="D197" s="76"/>
      <c r="E197" s="76"/>
      <c r="F197" s="76" t="s">
        <v>19553</v>
      </c>
      <c r="G197" s="76"/>
      <c r="H197" s="118">
        <v>200000</v>
      </c>
      <c r="I197" s="76"/>
      <c r="J197" s="76"/>
      <c r="K197" s="130"/>
      <c r="L197" s="76"/>
      <c r="M197" s="119"/>
      <c r="N197" s="119"/>
      <c r="O197" s="76"/>
      <c r="P197" s="76"/>
      <c r="Q197" s="119"/>
      <c r="R197" s="76"/>
      <c r="S197" s="76"/>
      <c r="T197" s="76"/>
      <c r="U197" s="76"/>
      <c r="V197" s="76"/>
      <c r="W197" s="76"/>
      <c r="X197" s="76"/>
      <c r="Y197" s="639">
        <f t="shared" si="4"/>
        <v>14000.000000000002</v>
      </c>
      <c r="Z197" s="118">
        <f t="shared" si="5"/>
        <v>214000</v>
      </c>
    </row>
    <row r="198" spans="1:26" x14ac:dyDescent="0.35">
      <c r="A198" s="76"/>
      <c r="B198" s="76"/>
      <c r="C198" s="76"/>
      <c r="D198" s="76"/>
      <c r="E198" s="76"/>
      <c r="F198" s="76"/>
      <c r="G198" s="76"/>
      <c r="H198" s="118"/>
      <c r="I198" s="76"/>
      <c r="J198" s="76"/>
      <c r="K198" s="119"/>
      <c r="L198" s="76"/>
      <c r="M198" s="119"/>
      <c r="N198" s="119"/>
      <c r="O198" s="76"/>
      <c r="P198" s="76"/>
      <c r="Q198" s="119"/>
      <c r="R198" s="76"/>
      <c r="S198" s="76"/>
      <c r="T198" s="76"/>
      <c r="U198" s="76"/>
      <c r="V198" s="76"/>
      <c r="W198" s="76"/>
      <c r="X198" s="76"/>
      <c r="Y198" s="639">
        <f t="shared" ref="Y198:Y225" si="6">H198*Y$4</f>
        <v>0</v>
      </c>
      <c r="Z198" s="118">
        <f t="shared" ref="Z198:Z225" si="7">H198+Y198</f>
        <v>0</v>
      </c>
    </row>
    <row r="199" spans="1:26" x14ac:dyDescent="0.35">
      <c r="A199" s="64"/>
      <c r="B199" s="64"/>
      <c r="C199" s="64"/>
      <c r="D199" s="64"/>
      <c r="E199" s="64"/>
      <c r="F199" s="66" t="s">
        <v>1932</v>
      </c>
      <c r="G199" s="64"/>
      <c r="H199" s="67"/>
      <c r="I199" s="64"/>
      <c r="J199" s="64"/>
      <c r="K199" s="68"/>
      <c r="L199" s="64"/>
      <c r="M199" s="68"/>
      <c r="N199" s="68"/>
      <c r="O199" s="64"/>
      <c r="P199" s="64"/>
      <c r="Q199" s="68"/>
      <c r="R199" s="64"/>
      <c r="S199" s="64"/>
      <c r="T199" s="64"/>
      <c r="U199" s="64"/>
      <c r="V199" s="64"/>
      <c r="W199" s="64"/>
      <c r="X199" s="64"/>
      <c r="Y199" s="639">
        <f t="shared" si="6"/>
        <v>0</v>
      </c>
      <c r="Z199" s="67">
        <f t="shared" si="7"/>
        <v>0</v>
      </c>
    </row>
    <row r="200" spans="1:26" x14ac:dyDescent="0.35">
      <c r="A200" s="76"/>
      <c r="B200" s="76"/>
      <c r="C200" s="76"/>
      <c r="D200" s="76"/>
      <c r="E200" s="76"/>
      <c r="F200" s="123"/>
      <c r="G200" s="76"/>
      <c r="H200" s="118"/>
      <c r="I200" s="76"/>
      <c r="J200" s="76"/>
      <c r="K200" s="119"/>
      <c r="L200" s="76"/>
      <c r="M200" s="119"/>
      <c r="N200" s="119"/>
      <c r="O200" s="76"/>
      <c r="P200" s="76"/>
      <c r="Q200" s="119"/>
      <c r="R200" s="76"/>
      <c r="S200" s="76"/>
      <c r="T200" s="76"/>
      <c r="U200" s="76"/>
      <c r="V200" s="76"/>
      <c r="W200" s="76"/>
      <c r="X200" s="76" t="s">
        <v>1852</v>
      </c>
      <c r="Y200" s="639">
        <f t="shared" si="6"/>
        <v>0</v>
      </c>
      <c r="Z200" s="118">
        <f t="shared" si="7"/>
        <v>0</v>
      </c>
    </row>
    <row r="201" spans="1:26" x14ac:dyDescent="0.35">
      <c r="A201" s="76"/>
      <c r="B201" s="76"/>
      <c r="C201" s="76"/>
      <c r="D201" s="76"/>
      <c r="E201" s="76"/>
      <c r="F201" s="76"/>
      <c r="G201" s="76"/>
      <c r="H201" s="118"/>
      <c r="I201" s="76"/>
      <c r="J201" s="76"/>
      <c r="K201" s="119"/>
      <c r="L201" s="76"/>
      <c r="M201" s="119"/>
      <c r="N201" s="119"/>
      <c r="O201" s="76"/>
      <c r="P201" s="76"/>
      <c r="Q201" s="119"/>
      <c r="R201" s="76"/>
      <c r="S201" s="76"/>
      <c r="T201" s="76"/>
      <c r="U201" s="76"/>
      <c r="V201" s="76"/>
      <c r="W201" s="76"/>
      <c r="X201" s="76"/>
      <c r="Y201" s="639">
        <f t="shared" si="6"/>
        <v>0</v>
      </c>
      <c r="Z201" s="118">
        <f t="shared" si="7"/>
        <v>0</v>
      </c>
    </row>
    <row r="202" spans="1:26" x14ac:dyDescent="0.35">
      <c r="A202" s="64"/>
      <c r="B202" s="64"/>
      <c r="C202" s="64"/>
      <c r="D202" s="64"/>
      <c r="E202" s="64"/>
      <c r="F202" s="66" t="s">
        <v>1168</v>
      </c>
      <c r="G202" s="64"/>
      <c r="H202" s="67"/>
      <c r="I202" s="64"/>
      <c r="J202" s="64"/>
      <c r="K202" s="68"/>
      <c r="L202" s="64"/>
      <c r="M202" s="68"/>
      <c r="N202" s="68"/>
      <c r="O202" s="64"/>
      <c r="P202" s="64"/>
      <c r="Q202" s="68"/>
      <c r="R202" s="64"/>
      <c r="S202" s="64"/>
      <c r="T202" s="64"/>
      <c r="U202" s="64"/>
      <c r="V202" s="64"/>
      <c r="W202" s="64"/>
      <c r="X202" s="64"/>
      <c r="Y202" s="639">
        <f t="shared" si="6"/>
        <v>0</v>
      </c>
      <c r="Z202" s="67">
        <f t="shared" si="7"/>
        <v>0</v>
      </c>
    </row>
    <row r="203" spans="1:26" x14ac:dyDescent="0.35">
      <c r="A203" s="69"/>
      <c r="B203" s="69"/>
      <c r="C203" s="69"/>
      <c r="D203" s="69"/>
      <c r="E203" s="69"/>
      <c r="F203" s="69" t="s">
        <v>19554</v>
      </c>
      <c r="G203" s="69"/>
      <c r="H203" s="74">
        <v>70000</v>
      </c>
      <c r="I203" s="69"/>
      <c r="J203" s="69"/>
      <c r="K203" s="75"/>
      <c r="L203" s="69" t="s">
        <v>8543</v>
      </c>
      <c r="M203" s="75">
        <v>7969278</v>
      </c>
      <c r="N203" s="75"/>
      <c r="O203" s="69"/>
      <c r="P203" s="69" t="s">
        <v>1226</v>
      </c>
      <c r="Q203" s="75" t="s">
        <v>1066</v>
      </c>
      <c r="R203" s="69"/>
      <c r="S203" s="69"/>
      <c r="T203" s="69"/>
      <c r="U203" s="69"/>
      <c r="V203" s="69"/>
      <c r="W203" s="69"/>
      <c r="X203" s="69"/>
      <c r="Y203" s="639">
        <f t="shared" si="6"/>
        <v>4900.0000000000009</v>
      </c>
      <c r="Z203" s="74">
        <f t="shared" si="7"/>
        <v>74900</v>
      </c>
    </row>
    <row r="204" spans="1:26" x14ac:dyDescent="0.35">
      <c r="A204" s="69"/>
      <c r="B204" s="69"/>
      <c r="C204" s="69"/>
      <c r="D204" s="69"/>
      <c r="E204" s="69"/>
      <c r="F204" s="69" t="s">
        <v>19554</v>
      </c>
      <c r="G204" s="69"/>
      <c r="H204" s="74">
        <v>70000</v>
      </c>
      <c r="I204" s="69"/>
      <c r="J204" s="69"/>
      <c r="K204" s="75"/>
      <c r="L204" s="69" t="s">
        <v>8543</v>
      </c>
      <c r="M204" s="75">
        <v>7969294</v>
      </c>
      <c r="N204" s="75"/>
      <c r="O204" s="69"/>
      <c r="P204" s="69" t="s">
        <v>1226</v>
      </c>
      <c r="Q204" s="75" t="s">
        <v>1066</v>
      </c>
      <c r="R204" s="69"/>
      <c r="S204" s="69"/>
      <c r="T204" s="69"/>
      <c r="U204" s="69"/>
      <c r="V204" s="69"/>
      <c r="W204" s="69"/>
      <c r="X204" s="69"/>
      <c r="Y204" s="639">
        <f t="shared" si="6"/>
        <v>4900.0000000000009</v>
      </c>
      <c r="Z204" s="74">
        <f t="shared" si="7"/>
        <v>74900</v>
      </c>
    </row>
    <row r="205" spans="1:26" x14ac:dyDescent="0.35">
      <c r="A205" s="69"/>
      <c r="B205" s="69"/>
      <c r="C205" s="69"/>
      <c r="D205" s="69"/>
      <c r="E205" s="69"/>
      <c r="F205" s="69" t="s">
        <v>19554</v>
      </c>
      <c r="G205" s="69"/>
      <c r="H205" s="74">
        <v>70000</v>
      </c>
      <c r="I205" s="69"/>
      <c r="J205" s="69"/>
      <c r="K205" s="75"/>
      <c r="L205" s="69" t="s">
        <v>8543</v>
      </c>
      <c r="M205" s="75">
        <v>7994798</v>
      </c>
      <c r="N205" s="75"/>
      <c r="O205" s="69"/>
      <c r="P205" s="69" t="s">
        <v>1226</v>
      </c>
      <c r="Q205" s="75" t="s">
        <v>1066</v>
      </c>
      <c r="R205" s="69"/>
      <c r="S205" s="69"/>
      <c r="T205" s="69"/>
      <c r="U205" s="69"/>
      <c r="V205" s="69"/>
      <c r="W205" s="69"/>
      <c r="X205" s="69"/>
      <c r="Y205" s="639">
        <f t="shared" si="6"/>
        <v>4900.0000000000009</v>
      </c>
      <c r="Z205" s="74">
        <f t="shared" si="7"/>
        <v>74900</v>
      </c>
    </row>
    <row r="206" spans="1:26" x14ac:dyDescent="0.35">
      <c r="A206" s="69"/>
      <c r="B206" s="69"/>
      <c r="C206" s="69"/>
      <c r="D206" s="69"/>
      <c r="E206" s="69"/>
      <c r="F206" s="79" t="s">
        <v>19555</v>
      </c>
      <c r="G206" s="69"/>
      <c r="H206" s="74">
        <v>70000</v>
      </c>
      <c r="I206" s="69"/>
      <c r="J206" s="69"/>
      <c r="K206" s="193"/>
      <c r="L206" s="69" t="s">
        <v>8543</v>
      </c>
      <c r="M206" s="75">
        <v>7994817</v>
      </c>
      <c r="N206" s="75"/>
      <c r="O206" s="69"/>
      <c r="P206" s="69" t="s">
        <v>1226</v>
      </c>
      <c r="Q206" s="75" t="s">
        <v>1066</v>
      </c>
      <c r="R206" s="69"/>
      <c r="S206" s="69"/>
      <c r="T206" s="69"/>
      <c r="U206" s="69"/>
      <c r="V206" s="69"/>
      <c r="W206" s="69"/>
      <c r="X206" s="69"/>
      <c r="Y206" s="639">
        <f t="shared" si="6"/>
        <v>4900.0000000000009</v>
      </c>
      <c r="Z206" s="74">
        <f t="shared" si="7"/>
        <v>74900</v>
      </c>
    </row>
    <row r="207" spans="1:26" x14ac:dyDescent="0.35">
      <c r="A207" s="69"/>
      <c r="B207" s="69"/>
      <c r="C207" s="69"/>
      <c r="D207" s="69"/>
      <c r="E207" s="69"/>
      <c r="F207" s="79" t="s">
        <v>19555</v>
      </c>
      <c r="G207" s="69"/>
      <c r="H207" s="74">
        <v>70000</v>
      </c>
      <c r="I207" s="69"/>
      <c r="J207" s="69"/>
      <c r="K207" s="75"/>
      <c r="L207" s="69" t="s">
        <v>8543</v>
      </c>
      <c r="M207" s="75">
        <v>7968764</v>
      </c>
      <c r="N207" s="75"/>
      <c r="O207" s="69"/>
      <c r="P207" s="69" t="s">
        <v>1226</v>
      </c>
      <c r="Q207" s="75" t="s">
        <v>1066</v>
      </c>
      <c r="R207" s="69"/>
      <c r="S207" s="69"/>
      <c r="T207" s="69"/>
      <c r="U207" s="69"/>
      <c r="V207" s="69"/>
      <c r="W207" s="69"/>
      <c r="X207" s="69"/>
      <c r="Y207" s="639">
        <f t="shared" si="6"/>
        <v>4900.0000000000009</v>
      </c>
      <c r="Z207" s="74">
        <f t="shared" si="7"/>
        <v>74900</v>
      </c>
    </row>
    <row r="208" spans="1:26" x14ac:dyDescent="0.35">
      <c r="A208" s="69"/>
      <c r="B208" s="69"/>
      <c r="C208" s="69"/>
      <c r="D208" s="69"/>
      <c r="E208" s="69"/>
      <c r="F208" s="79" t="s">
        <v>19555</v>
      </c>
      <c r="G208" s="69"/>
      <c r="H208" s="74">
        <v>70000</v>
      </c>
      <c r="I208" s="69"/>
      <c r="J208" s="69"/>
      <c r="K208" s="75"/>
      <c r="L208" s="69" t="s">
        <v>8543</v>
      </c>
      <c r="M208" s="75">
        <v>8045752</v>
      </c>
      <c r="N208" s="75"/>
      <c r="O208" s="69"/>
      <c r="P208" s="69" t="s">
        <v>1226</v>
      </c>
      <c r="Q208" s="75" t="s">
        <v>1066</v>
      </c>
      <c r="R208" s="69"/>
      <c r="S208" s="69"/>
      <c r="T208" s="69"/>
      <c r="U208" s="69"/>
      <c r="V208" s="69"/>
      <c r="W208" s="69"/>
      <c r="X208" s="69"/>
      <c r="Y208" s="639">
        <f t="shared" si="6"/>
        <v>4900.0000000000009</v>
      </c>
      <c r="Z208" s="74">
        <f t="shared" si="7"/>
        <v>74900</v>
      </c>
    </row>
    <row r="209" spans="1:26" x14ac:dyDescent="0.35">
      <c r="A209" s="69"/>
      <c r="B209" s="69"/>
      <c r="C209" s="69"/>
      <c r="D209" s="69"/>
      <c r="E209" s="69"/>
      <c r="F209" s="79"/>
      <c r="G209" s="69"/>
      <c r="H209" s="74"/>
      <c r="I209" s="69"/>
      <c r="J209" s="69"/>
      <c r="K209" s="75"/>
      <c r="L209" s="69"/>
      <c r="M209" s="75"/>
      <c r="N209" s="75"/>
      <c r="O209" s="69"/>
      <c r="P209" s="69"/>
      <c r="Q209" s="75"/>
      <c r="R209" s="69"/>
      <c r="S209" s="69"/>
      <c r="T209" s="69"/>
      <c r="U209" s="69"/>
      <c r="V209" s="69"/>
      <c r="W209" s="69"/>
      <c r="X209" s="69"/>
      <c r="Y209" s="639">
        <f t="shared" si="6"/>
        <v>0</v>
      </c>
      <c r="Z209" s="74">
        <f t="shared" si="7"/>
        <v>0</v>
      </c>
    </row>
    <row r="210" spans="1:26" x14ac:dyDescent="0.35">
      <c r="A210" s="64"/>
      <c r="B210" s="64"/>
      <c r="C210" s="64"/>
      <c r="D210" s="64"/>
      <c r="E210" s="64"/>
      <c r="F210" s="96" t="s">
        <v>1748</v>
      </c>
      <c r="G210" s="64"/>
      <c r="H210" s="67"/>
      <c r="I210" s="64"/>
      <c r="J210" s="64"/>
      <c r="K210" s="68"/>
      <c r="L210" s="64"/>
      <c r="M210" s="68"/>
      <c r="N210" s="68"/>
      <c r="O210" s="64"/>
      <c r="P210" s="64"/>
      <c r="Q210" s="68"/>
      <c r="R210" s="64"/>
      <c r="S210" s="64"/>
      <c r="T210" s="64"/>
      <c r="U210" s="64"/>
      <c r="V210" s="64"/>
      <c r="W210" s="64"/>
      <c r="X210" s="64"/>
      <c r="Y210" s="639">
        <f t="shared" si="6"/>
        <v>0</v>
      </c>
      <c r="Z210" s="67">
        <f t="shared" si="7"/>
        <v>0</v>
      </c>
    </row>
    <row r="211" spans="1:26" x14ac:dyDescent="0.35">
      <c r="A211" s="76"/>
      <c r="B211" s="76"/>
      <c r="C211" s="76"/>
      <c r="D211" s="76"/>
      <c r="E211" s="76"/>
      <c r="F211" s="76" t="s">
        <v>19556</v>
      </c>
      <c r="G211" s="76"/>
      <c r="H211" s="118"/>
      <c r="I211" s="76"/>
      <c r="J211" s="76"/>
      <c r="K211" s="119"/>
      <c r="L211" s="76"/>
      <c r="M211" s="119"/>
      <c r="N211" s="119"/>
      <c r="O211" s="76"/>
      <c r="P211" s="76"/>
      <c r="Q211" s="119"/>
      <c r="R211" s="76"/>
      <c r="S211" s="76"/>
      <c r="T211" s="76"/>
      <c r="U211" s="76"/>
      <c r="V211" s="76"/>
      <c r="W211" s="76"/>
      <c r="X211" s="76"/>
      <c r="Y211" s="639">
        <f t="shared" si="6"/>
        <v>0</v>
      </c>
      <c r="Z211" s="118">
        <f t="shared" si="7"/>
        <v>0</v>
      </c>
    </row>
    <row r="212" spans="1:26" x14ac:dyDescent="0.35">
      <c r="A212" s="76"/>
      <c r="B212" s="76"/>
      <c r="C212" s="76"/>
      <c r="D212" s="76"/>
      <c r="E212" s="76"/>
      <c r="F212" s="76" t="s">
        <v>19557</v>
      </c>
      <c r="G212" s="76"/>
      <c r="H212" s="118"/>
      <c r="I212" s="76"/>
      <c r="J212" s="76"/>
      <c r="K212" s="119"/>
      <c r="L212" s="76"/>
      <c r="M212" s="119"/>
      <c r="N212" s="119"/>
      <c r="O212" s="76"/>
      <c r="P212" s="76"/>
      <c r="Q212" s="119"/>
      <c r="R212" s="76"/>
      <c r="S212" s="76"/>
      <c r="T212" s="76"/>
      <c r="U212" s="76"/>
      <c r="V212" s="76"/>
      <c r="W212" s="76"/>
      <c r="X212" s="76"/>
      <c r="Y212" s="639">
        <f t="shared" si="6"/>
        <v>0</v>
      </c>
      <c r="Z212" s="118">
        <f t="shared" si="7"/>
        <v>0</v>
      </c>
    </row>
    <row r="213" spans="1:26" x14ac:dyDescent="0.35">
      <c r="A213" s="69"/>
      <c r="B213" s="69"/>
      <c r="C213" s="69"/>
      <c r="D213" s="69"/>
      <c r="E213" s="69"/>
      <c r="F213" s="79"/>
      <c r="G213" s="69"/>
      <c r="H213" s="74">
        <v>600000</v>
      </c>
      <c r="I213" s="69"/>
      <c r="J213" s="69"/>
      <c r="K213" s="75"/>
      <c r="L213" s="69"/>
      <c r="M213" s="75"/>
      <c r="N213" s="75"/>
      <c r="O213" s="69"/>
      <c r="P213" s="69"/>
      <c r="Q213" s="75"/>
      <c r="R213" s="69"/>
      <c r="S213" s="69"/>
      <c r="T213" s="69"/>
      <c r="U213" s="69"/>
      <c r="V213" s="69"/>
      <c r="W213" s="69"/>
      <c r="X213" s="69"/>
      <c r="Y213" s="639">
        <f t="shared" si="6"/>
        <v>42000.000000000007</v>
      </c>
      <c r="Z213" s="74">
        <f t="shared" si="7"/>
        <v>642000</v>
      </c>
    </row>
    <row r="214" spans="1:26" x14ac:dyDescent="0.35">
      <c r="A214" s="64"/>
      <c r="B214" s="64"/>
      <c r="C214" s="64"/>
      <c r="D214" s="64"/>
      <c r="E214" s="64"/>
      <c r="F214" s="66" t="s">
        <v>1572</v>
      </c>
      <c r="G214" s="64"/>
      <c r="H214" s="67"/>
      <c r="I214" s="64"/>
      <c r="J214" s="64"/>
      <c r="K214" s="68"/>
      <c r="L214" s="64"/>
      <c r="M214" s="68"/>
      <c r="N214" s="68"/>
      <c r="O214" s="64"/>
      <c r="P214" s="64"/>
      <c r="Q214" s="68"/>
      <c r="R214" s="64"/>
      <c r="S214" s="64"/>
      <c r="T214" s="64"/>
      <c r="U214" s="64"/>
      <c r="V214" s="64"/>
      <c r="W214" s="64"/>
      <c r="X214" s="64"/>
      <c r="Y214" s="639">
        <f t="shared" si="6"/>
        <v>0</v>
      </c>
      <c r="Z214" s="67">
        <f t="shared" si="7"/>
        <v>0</v>
      </c>
    </row>
    <row r="215" spans="1:26" x14ac:dyDescent="0.35">
      <c r="A215" s="76"/>
      <c r="B215" s="76"/>
      <c r="C215" s="76"/>
      <c r="D215" s="76"/>
      <c r="E215" s="76"/>
      <c r="F215" s="76" t="s">
        <v>19558</v>
      </c>
      <c r="G215" s="76"/>
      <c r="H215" s="118"/>
      <c r="I215" s="76"/>
      <c r="J215" s="76"/>
      <c r="K215" s="119"/>
      <c r="L215" s="76"/>
      <c r="M215" s="119"/>
      <c r="N215" s="119"/>
      <c r="O215" s="76"/>
      <c r="P215" s="76"/>
      <c r="Q215" s="119"/>
      <c r="R215" s="76"/>
      <c r="S215" s="76"/>
      <c r="T215" s="76"/>
      <c r="U215" s="76"/>
      <c r="V215" s="76"/>
      <c r="W215" s="76"/>
      <c r="X215" s="76"/>
      <c r="Y215" s="639">
        <f t="shared" si="6"/>
        <v>0</v>
      </c>
      <c r="Z215" s="118">
        <f t="shared" si="7"/>
        <v>0</v>
      </c>
    </row>
    <row r="216" spans="1:26" x14ac:dyDescent="0.35">
      <c r="A216" s="76"/>
      <c r="B216" s="76"/>
      <c r="C216" s="76"/>
      <c r="D216" s="76"/>
      <c r="E216" s="76"/>
      <c r="F216" s="76"/>
      <c r="G216" s="76"/>
      <c r="H216" s="118">
        <v>1000000</v>
      </c>
      <c r="I216" s="76"/>
      <c r="J216" s="76"/>
      <c r="K216" s="119"/>
      <c r="L216" s="76"/>
      <c r="M216" s="119"/>
      <c r="N216" s="119"/>
      <c r="O216" s="76"/>
      <c r="P216" s="76"/>
      <c r="Q216" s="119"/>
      <c r="R216" s="76"/>
      <c r="S216" s="76"/>
      <c r="T216" s="76"/>
      <c r="U216" s="76"/>
      <c r="V216" s="76"/>
      <c r="W216" s="76"/>
      <c r="X216" s="76"/>
      <c r="Y216" s="639">
        <f t="shared" si="6"/>
        <v>70000</v>
      </c>
      <c r="Z216" s="118">
        <f t="shared" si="7"/>
        <v>1070000</v>
      </c>
    </row>
    <row r="217" spans="1:26" x14ac:dyDescent="0.35">
      <c r="A217" s="64"/>
      <c r="B217" s="64"/>
      <c r="C217" s="64"/>
      <c r="D217" s="64"/>
      <c r="E217" s="64"/>
      <c r="F217" s="96" t="s">
        <v>1582</v>
      </c>
      <c r="G217" s="64"/>
      <c r="H217" s="67"/>
      <c r="I217" s="64"/>
      <c r="J217" s="64"/>
      <c r="K217" s="68"/>
      <c r="L217" s="64"/>
      <c r="M217" s="68"/>
      <c r="N217" s="68"/>
      <c r="O217" s="64"/>
      <c r="P217" s="64"/>
      <c r="Q217" s="68"/>
      <c r="R217" s="64"/>
      <c r="S217" s="64"/>
      <c r="T217" s="64"/>
      <c r="U217" s="64"/>
      <c r="V217" s="64"/>
      <c r="W217" s="64"/>
      <c r="X217" s="64"/>
      <c r="Y217" s="639">
        <f t="shared" si="6"/>
        <v>0</v>
      </c>
      <c r="Z217" s="67">
        <f t="shared" si="7"/>
        <v>0</v>
      </c>
    </row>
    <row r="218" spans="1:26" x14ac:dyDescent="0.35">
      <c r="A218" s="69"/>
      <c r="B218" s="69"/>
      <c r="C218" s="69"/>
      <c r="D218" s="69"/>
      <c r="E218" s="69"/>
      <c r="F218" s="79" t="s">
        <v>19559</v>
      </c>
      <c r="G218" s="69"/>
      <c r="H218" s="74"/>
      <c r="I218" s="69"/>
      <c r="J218" s="69" t="s">
        <v>1214</v>
      </c>
      <c r="K218" s="75"/>
      <c r="L218" s="69" t="s">
        <v>18274</v>
      </c>
      <c r="M218" s="131" t="s">
        <v>19560</v>
      </c>
      <c r="N218" s="75"/>
      <c r="O218" s="69"/>
      <c r="P218" s="69" t="s">
        <v>3902</v>
      </c>
      <c r="Q218" s="75" t="s">
        <v>1066</v>
      </c>
      <c r="R218" s="69"/>
      <c r="S218" s="69"/>
      <c r="T218" s="69"/>
      <c r="U218" s="69"/>
      <c r="V218" s="69"/>
      <c r="W218" s="69"/>
      <c r="X218" s="69"/>
      <c r="Y218" s="639">
        <f t="shared" si="6"/>
        <v>0</v>
      </c>
      <c r="Z218" s="74">
        <f t="shared" si="7"/>
        <v>0</v>
      </c>
    </row>
    <row r="219" spans="1:26" x14ac:dyDescent="0.35">
      <c r="A219" s="76"/>
      <c r="B219" s="76"/>
      <c r="C219" s="76"/>
      <c r="D219" s="76"/>
      <c r="E219" s="76"/>
      <c r="F219" s="76" t="s">
        <v>19561</v>
      </c>
      <c r="G219" s="76"/>
      <c r="H219" s="118"/>
      <c r="I219" s="76"/>
      <c r="J219" s="76" t="s">
        <v>2488</v>
      </c>
      <c r="K219" s="119">
        <v>2009</v>
      </c>
      <c r="L219" s="76" t="s">
        <v>8951</v>
      </c>
      <c r="M219" s="119" t="s">
        <v>19562</v>
      </c>
      <c r="N219" s="119"/>
      <c r="O219" s="76"/>
      <c r="P219" s="76" t="s">
        <v>8953</v>
      </c>
      <c r="Q219" s="119" t="s">
        <v>1066</v>
      </c>
      <c r="R219" s="76"/>
      <c r="S219" s="76"/>
      <c r="T219" s="76"/>
      <c r="U219" s="76"/>
      <c r="V219" s="76"/>
      <c r="W219" s="76"/>
      <c r="X219" s="76"/>
      <c r="Y219" s="639">
        <f t="shared" si="6"/>
        <v>0</v>
      </c>
      <c r="Z219" s="118">
        <f t="shared" si="7"/>
        <v>0</v>
      </c>
    </row>
    <row r="220" spans="1:26" x14ac:dyDescent="0.35">
      <c r="A220" s="76"/>
      <c r="B220" s="76"/>
      <c r="C220" s="76"/>
      <c r="D220" s="76"/>
      <c r="E220" s="76"/>
      <c r="F220" s="76" t="s">
        <v>19563</v>
      </c>
      <c r="G220" s="76"/>
      <c r="H220" s="118"/>
      <c r="I220" s="76"/>
      <c r="J220" s="76"/>
      <c r="K220" s="119"/>
      <c r="L220" s="76"/>
      <c r="M220" s="119"/>
      <c r="N220" s="119"/>
      <c r="O220" s="76"/>
      <c r="P220" s="76"/>
      <c r="Q220" s="119"/>
      <c r="R220" s="76"/>
      <c r="S220" s="76"/>
      <c r="T220" s="76"/>
      <c r="U220" s="76"/>
      <c r="V220" s="76"/>
      <c r="W220" s="76"/>
      <c r="X220" s="76"/>
      <c r="Y220" s="639">
        <f t="shared" si="6"/>
        <v>0</v>
      </c>
      <c r="Z220" s="118">
        <f t="shared" si="7"/>
        <v>0</v>
      </c>
    </row>
    <row r="221" spans="1:26" x14ac:dyDescent="0.35">
      <c r="A221" s="76"/>
      <c r="B221" s="76"/>
      <c r="C221" s="76"/>
      <c r="D221" s="76"/>
      <c r="E221" s="76"/>
      <c r="F221" s="76" t="s">
        <v>19564</v>
      </c>
      <c r="G221" s="76"/>
      <c r="H221" s="118"/>
      <c r="I221" s="76"/>
      <c r="J221" s="76"/>
      <c r="K221" s="119"/>
      <c r="L221" s="76"/>
      <c r="M221" s="119"/>
      <c r="N221" s="119"/>
      <c r="O221" s="76"/>
      <c r="P221" s="76"/>
      <c r="Q221" s="119"/>
      <c r="R221" s="76"/>
      <c r="S221" s="76"/>
      <c r="T221" s="76"/>
      <c r="U221" s="76"/>
      <c r="V221" s="76"/>
      <c r="W221" s="76"/>
      <c r="X221" s="76"/>
      <c r="Y221" s="639">
        <f t="shared" si="6"/>
        <v>0</v>
      </c>
      <c r="Z221" s="118">
        <f t="shared" si="7"/>
        <v>0</v>
      </c>
    </row>
    <row r="222" spans="1:26" x14ac:dyDescent="0.35">
      <c r="A222" s="69"/>
      <c r="B222" s="69"/>
      <c r="C222" s="69"/>
      <c r="D222" s="69"/>
      <c r="E222" s="69"/>
      <c r="F222" s="79"/>
      <c r="G222" s="69"/>
      <c r="H222" s="74">
        <v>1000000</v>
      </c>
      <c r="I222" s="69"/>
      <c r="J222" s="69"/>
      <c r="K222" s="75"/>
      <c r="L222" s="69"/>
      <c r="M222" s="75"/>
      <c r="N222" s="75"/>
      <c r="O222" s="69"/>
      <c r="P222" s="69"/>
      <c r="Q222" s="75"/>
      <c r="R222" s="69"/>
      <c r="S222" s="69"/>
      <c r="T222" s="69"/>
      <c r="U222" s="69"/>
      <c r="V222" s="69"/>
      <c r="W222" s="69"/>
      <c r="X222" s="69"/>
      <c r="Y222" s="639">
        <f t="shared" si="6"/>
        <v>70000</v>
      </c>
      <c r="Z222" s="74">
        <f t="shared" si="7"/>
        <v>1070000</v>
      </c>
    </row>
    <row r="223" spans="1:26" x14ac:dyDescent="0.35">
      <c r="A223" s="64"/>
      <c r="B223" s="64"/>
      <c r="C223" s="64"/>
      <c r="D223" s="64"/>
      <c r="E223" s="64"/>
      <c r="F223" s="96" t="s">
        <v>1590</v>
      </c>
      <c r="G223" s="64"/>
      <c r="H223" s="67"/>
      <c r="I223" s="64"/>
      <c r="J223" s="64"/>
      <c r="K223" s="68"/>
      <c r="L223" s="64"/>
      <c r="M223" s="68"/>
      <c r="N223" s="68"/>
      <c r="O223" s="64"/>
      <c r="P223" s="64"/>
      <c r="Q223" s="68"/>
      <c r="R223" s="64"/>
      <c r="S223" s="64"/>
      <c r="T223" s="64"/>
      <c r="U223" s="64"/>
      <c r="V223" s="64"/>
      <c r="W223" s="64"/>
      <c r="X223" s="64"/>
      <c r="Y223" s="639">
        <f t="shared" si="6"/>
        <v>0</v>
      </c>
      <c r="Z223" s="67">
        <f t="shared" si="7"/>
        <v>0</v>
      </c>
    </row>
    <row r="224" spans="1:26" x14ac:dyDescent="0.35">
      <c r="A224" s="76"/>
      <c r="B224" s="76"/>
      <c r="C224" s="76"/>
      <c r="D224" s="76"/>
      <c r="E224" s="76"/>
      <c r="F224" s="117" t="s">
        <v>19565</v>
      </c>
      <c r="G224" s="76"/>
      <c r="H224" s="118">
        <v>720000</v>
      </c>
      <c r="I224" s="76"/>
      <c r="J224" s="76" t="s">
        <v>3653</v>
      </c>
      <c r="K224" s="119"/>
      <c r="L224" s="76" t="s">
        <v>19566</v>
      </c>
      <c r="M224" s="119"/>
      <c r="N224" s="119"/>
      <c r="O224" s="76"/>
      <c r="P224" s="76" t="s">
        <v>19567</v>
      </c>
      <c r="Q224" s="119" t="s">
        <v>1066</v>
      </c>
      <c r="R224" s="76"/>
      <c r="S224" s="76"/>
      <c r="T224" s="76"/>
      <c r="U224" s="76"/>
      <c r="V224" s="76"/>
      <c r="W224" s="76"/>
      <c r="X224" s="76"/>
      <c r="Y224" s="639">
        <f t="shared" si="6"/>
        <v>50400.000000000007</v>
      </c>
      <c r="Z224" s="118">
        <f t="shared" si="7"/>
        <v>770400</v>
      </c>
    </row>
    <row r="225" spans="1:26" x14ac:dyDescent="0.35">
      <c r="A225" s="76"/>
      <c r="B225" s="76"/>
      <c r="C225" s="76"/>
      <c r="D225" s="76"/>
      <c r="E225" s="76"/>
      <c r="F225" s="176" t="s">
        <v>894</v>
      </c>
      <c r="G225" s="123"/>
      <c r="H225" s="124">
        <f>SUM(H5:H224)</f>
        <v>22590000</v>
      </c>
      <c r="I225" s="76"/>
      <c r="J225" s="76"/>
      <c r="K225" s="119"/>
      <c r="L225" s="76"/>
      <c r="M225" s="119"/>
      <c r="N225" s="119"/>
      <c r="O225" s="76"/>
      <c r="P225" s="76"/>
      <c r="Q225" s="119"/>
      <c r="R225" s="76"/>
      <c r="S225" s="76"/>
      <c r="T225" s="76"/>
      <c r="U225" s="76"/>
      <c r="V225" s="76"/>
      <c r="W225" s="76"/>
      <c r="X225" s="76"/>
      <c r="Y225" s="639">
        <f t="shared" si="6"/>
        <v>1581300.0000000002</v>
      </c>
      <c r="Z225" s="124">
        <f t="shared" si="7"/>
        <v>24171300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"/>
  <sheetViews>
    <sheetView workbookViewId="0">
      <selection activeCell="C1" sqref="B1:C1048576"/>
    </sheetView>
  </sheetViews>
  <sheetFormatPr defaultRowHeight="14.5" x14ac:dyDescent="0.35"/>
  <cols>
    <col min="1" max="1" width="25.81640625" bestFit="1" customWidth="1"/>
    <col min="2" max="2" width="26.36328125" hidden="1" customWidth="1"/>
    <col min="3" max="3" width="14.26953125" hidden="1" customWidth="1"/>
    <col min="4" max="4" width="15.7265625" bestFit="1" customWidth="1"/>
  </cols>
  <sheetData>
    <row r="1" spans="1:4" x14ac:dyDescent="0.35">
      <c r="B1" t="s">
        <v>799</v>
      </c>
      <c r="C1" s="631">
        <v>7.0000000000000007E-2</v>
      </c>
      <c r="D1" t="s">
        <v>24301</v>
      </c>
    </row>
    <row r="3" spans="1:4" x14ac:dyDescent="0.35">
      <c r="A3" s="1" t="s">
        <v>798</v>
      </c>
      <c r="B3" s="28">
        <v>1533901394.0813541</v>
      </c>
      <c r="C3" s="28">
        <f>B3*C1</f>
        <v>107373097.5856948</v>
      </c>
      <c r="D3" s="28">
        <f>B3+C3</f>
        <v>1641274491.6670489</v>
      </c>
    </row>
    <row r="6" spans="1:4" ht="15" thickBot="1" x14ac:dyDescent="0.4">
      <c r="B6" s="37">
        <f t="shared" ref="B6:D6" si="0">SUM(B3:B5)</f>
        <v>1533901394.0813541</v>
      </c>
      <c r="C6" s="37">
        <f t="shared" si="0"/>
        <v>107373097.5856948</v>
      </c>
      <c r="D6" s="37">
        <f t="shared" si="0"/>
        <v>1641274491.6670489</v>
      </c>
    </row>
    <row r="7" spans="1:4" ht="15" thickTop="1" x14ac:dyDescent="0.35"/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rgb="FF00B050"/>
  </sheetPr>
  <dimension ref="A1:Z148"/>
  <sheetViews>
    <sheetView topLeftCell="F1" workbookViewId="0">
      <selection activeCell="F19" sqref="F19"/>
    </sheetView>
  </sheetViews>
  <sheetFormatPr defaultColWidth="9.08984375" defaultRowHeight="15.5" x14ac:dyDescent="0.35"/>
  <cols>
    <col min="1" max="1" width="11.453125" style="100" hidden="1" customWidth="1"/>
    <col min="2" max="2" width="21" style="100" hidden="1" customWidth="1"/>
    <col min="3" max="3" width="14.81640625" style="100" hidden="1" customWidth="1"/>
    <col min="4" max="4" width="23.7265625" style="100" hidden="1" customWidth="1"/>
    <col min="5" max="5" width="22.7265625" style="100" hidden="1" customWidth="1"/>
    <col min="6" max="6" width="103" style="100" customWidth="1"/>
    <col min="7" max="7" width="28.453125" style="100" hidden="1" customWidth="1"/>
    <col min="8" max="8" width="28.453125" style="135" hidden="1" customWidth="1"/>
    <col min="9" max="9" width="15.81640625" style="100" hidden="1" customWidth="1"/>
    <col min="10" max="10" width="22" style="100" hidden="1" customWidth="1"/>
    <col min="11" max="11" width="17.453125" style="100" hidden="1" customWidth="1"/>
    <col min="12" max="12" width="14.81640625" style="100" hidden="1" customWidth="1"/>
    <col min="13" max="14" width="19.08984375" style="100" hidden="1" customWidth="1"/>
    <col min="15" max="15" width="24.453125" style="100" hidden="1" customWidth="1"/>
    <col min="16" max="16" width="21.453125" style="100" hidden="1" customWidth="1"/>
    <col min="17" max="17" width="20.08984375" style="100" hidden="1" customWidth="1"/>
    <col min="18" max="18" width="12.4531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24.453125" style="100" hidden="1" customWidth="1"/>
    <col min="24" max="24" width="20.453125" style="100" hidden="1" customWidth="1"/>
    <col min="25" max="25" width="10.7265625" style="100" hidden="1" customWidth="1"/>
    <col min="26" max="26" width="28.453125" style="135" customWidth="1"/>
    <col min="27" max="16384" width="9.08984375" style="100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x14ac:dyDescent="0.35">
      <c r="A3" s="106"/>
      <c r="B3" s="106"/>
      <c r="C3" s="106"/>
      <c r="D3" s="106"/>
      <c r="E3" s="107"/>
      <c r="F3" s="57" t="s">
        <v>19568</v>
      </c>
      <c r="G3" s="106"/>
      <c r="H3" s="172"/>
      <c r="I3" s="57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1"/>
      <c r="Z3" s="172"/>
    </row>
    <row r="4" spans="1:26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Y4" s="638">
        <v>7.0000000000000007E-2</v>
      </c>
      <c r="Z4" s="67"/>
    </row>
    <row r="5" spans="1:26" x14ac:dyDescent="0.35">
      <c r="A5" s="76"/>
      <c r="B5" s="77" t="s">
        <v>19569</v>
      </c>
      <c r="C5" s="77" t="s">
        <v>19570</v>
      </c>
      <c r="D5" s="77" t="s">
        <v>19571</v>
      </c>
      <c r="E5" s="77" t="s">
        <v>19572</v>
      </c>
      <c r="F5" s="79" t="s">
        <v>19573</v>
      </c>
      <c r="G5" s="69"/>
      <c r="H5" s="74">
        <v>600000</v>
      </c>
      <c r="I5" s="69"/>
      <c r="J5" s="69" t="s">
        <v>19574</v>
      </c>
      <c r="K5" s="75"/>
      <c r="L5" s="79"/>
      <c r="M5" s="79" t="s">
        <v>19575</v>
      </c>
      <c r="N5" s="75"/>
      <c r="O5" s="69" t="s">
        <v>1773</v>
      </c>
      <c r="P5" s="69" t="s">
        <v>1780</v>
      </c>
      <c r="Q5" s="69" t="s">
        <v>8163</v>
      </c>
      <c r="R5" s="69"/>
      <c r="S5" s="69"/>
      <c r="T5" s="69"/>
      <c r="U5" s="69"/>
      <c r="V5" s="69"/>
      <c r="W5" s="69" t="s">
        <v>940</v>
      </c>
      <c r="X5" s="76"/>
      <c r="Y5" s="639">
        <f>H5*Y$4</f>
        <v>42000.000000000007</v>
      </c>
      <c r="Z5" s="74">
        <f>H5+Y5</f>
        <v>642000</v>
      </c>
    </row>
    <row r="6" spans="1:26" x14ac:dyDescent="0.35">
      <c r="A6" s="76"/>
      <c r="B6" s="76"/>
      <c r="C6" s="76"/>
      <c r="D6" s="76"/>
      <c r="E6" s="76"/>
      <c r="F6" s="79" t="s">
        <v>19576</v>
      </c>
      <c r="G6" s="69"/>
      <c r="H6" s="74">
        <v>600000</v>
      </c>
      <c r="I6" s="69"/>
      <c r="J6" s="69" t="s">
        <v>19574</v>
      </c>
      <c r="K6" s="75"/>
      <c r="L6" s="79"/>
      <c r="M6" s="79" t="s">
        <v>19577</v>
      </c>
      <c r="N6" s="75"/>
      <c r="O6" s="69" t="s">
        <v>1773</v>
      </c>
      <c r="P6" s="69" t="s">
        <v>1780</v>
      </c>
      <c r="Q6" s="69" t="s">
        <v>8163</v>
      </c>
      <c r="R6" s="69"/>
      <c r="S6" s="69"/>
      <c r="T6" s="69"/>
      <c r="U6" s="69"/>
      <c r="V6" s="69"/>
      <c r="W6" s="69" t="s">
        <v>940</v>
      </c>
      <c r="X6" s="76"/>
      <c r="Y6" s="639">
        <f t="shared" ref="Y6:Y69" si="0">H6*Y$4</f>
        <v>42000.000000000007</v>
      </c>
      <c r="Z6" s="74">
        <f t="shared" ref="Z6:Z69" si="1">H6+Y6</f>
        <v>642000</v>
      </c>
    </row>
    <row r="7" spans="1:26" x14ac:dyDescent="0.35">
      <c r="A7" s="76"/>
      <c r="B7" s="76"/>
      <c r="C7" s="76"/>
      <c r="D7" s="76"/>
      <c r="E7" s="76"/>
      <c r="F7" s="79" t="s">
        <v>19578</v>
      </c>
      <c r="G7" s="69"/>
      <c r="H7" s="74">
        <v>600000</v>
      </c>
      <c r="I7" s="69"/>
      <c r="J7" s="69" t="s">
        <v>19579</v>
      </c>
      <c r="K7" s="75"/>
      <c r="L7" s="79" t="s">
        <v>19580</v>
      </c>
      <c r="M7" s="80">
        <v>4425</v>
      </c>
      <c r="N7" s="75"/>
      <c r="O7" s="69" t="s">
        <v>1773</v>
      </c>
      <c r="P7" s="69" t="s">
        <v>8162</v>
      </c>
      <c r="Q7" s="69" t="s">
        <v>8163</v>
      </c>
      <c r="R7" s="69"/>
      <c r="S7" s="69"/>
      <c r="T7" s="69"/>
      <c r="U7" s="69"/>
      <c r="V7" s="69"/>
      <c r="W7" s="69" t="s">
        <v>940</v>
      </c>
      <c r="X7" s="76"/>
      <c r="Y7" s="639">
        <f t="shared" si="0"/>
        <v>42000.000000000007</v>
      </c>
      <c r="Z7" s="74">
        <f t="shared" si="1"/>
        <v>642000</v>
      </c>
    </row>
    <row r="8" spans="1:26" x14ac:dyDescent="0.35">
      <c r="A8" s="76"/>
      <c r="B8" s="76"/>
      <c r="C8" s="76"/>
      <c r="D8" s="76"/>
      <c r="E8" s="76"/>
      <c r="F8" s="79" t="s">
        <v>19581</v>
      </c>
      <c r="G8" s="69"/>
      <c r="H8" s="74">
        <v>600000</v>
      </c>
      <c r="I8" s="69"/>
      <c r="J8" s="69" t="s">
        <v>19579</v>
      </c>
      <c r="K8" s="75"/>
      <c r="L8" s="79" t="s">
        <v>19580</v>
      </c>
      <c r="M8" s="80">
        <v>4426</v>
      </c>
      <c r="N8" s="75"/>
      <c r="O8" s="69" t="s">
        <v>1773</v>
      </c>
      <c r="P8" s="69" t="s">
        <v>8162</v>
      </c>
      <c r="Q8" s="69" t="s">
        <v>8163</v>
      </c>
      <c r="R8" s="69"/>
      <c r="S8" s="69"/>
      <c r="T8" s="69"/>
      <c r="U8" s="69"/>
      <c r="V8" s="69"/>
      <c r="W8" s="69" t="s">
        <v>940</v>
      </c>
      <c r="X8" s="76"/>
      <c r="Y8" s="639">
        <f t="shared" si="0"/>
        <v>42000.000000000007</v>
      </c>
      <c r="Z8" s="74">
        <f t="shared" si="1"/>
        <v>642000</v>
      </c>
    </row>
    <row r="9" spans="1:26" x14ac:dyDescent="0.35">
      <c r="A9" s="76"/>
      <c r="B9" s="76"/>
      <c r="C9" s="76"/>
      <c r="D9" s="76"/>
      <c r="E9" s="76"/>
      <c r="F9" s="79" t="s">
        <v>19582</v>
      </c>
      <c r="G9" s="69"/>
      <c r="H9" s="74">
        <v>600000</v>
      </c>
      <c r="I9" s="69"/>
      <c r="J9" s="69" t="s">
        <v>19579</v>
      </c>
      <c r="K9" s="75"/>
      <c r="L9" s="79" t="s">
        <v>19580</v>
      </c>
      <c r="M9" s="80">
        <v>4427</v>
      </c>
      <c r="N9" s="75"/>
      <c r="O9" s="69" t="s">
        <v>1773</v>
      </c>
      <c r="P9" s="69" t="s">
        <v>8162</v>
      </c>
      <c r="Q9" s="69" t="s">
        <v>8163</v>
      </c>
      <c r="R9" s="69"/>
      <c r="S9" s="69"/>
      <c r="T9" s="69"/>
      <c r="U9" s="69"/>
      <c r="V9" s="69"/>
      <c r="W9" s="69" t="s">
        <v>940</v>
      </c>
      <c r="X9" s="76"/>
      <c r="Y9" s="639">
        <f t="shared" si="0"/>
        <v>42000.000000000007</v>
      </c>
      <c r="Z9" s="74">
        <f t="shared" si="1"/>
        <v>642000</v>
      </c>
    </row>
    <row r="10" spans="1:26" x14ac:dyDescent="0.35">
      <c r="A10" s="76"/>
      <c r="B10" s="76"/>
      <c r="C10" s="76"/>
      <c r="D10" s="76"/>
      <c r="E10" s="76"/>
      <c r="F10" s="79" t="s">
        <v>19583</v>
      </c>
      <c r="G10" s="69"/>
      <c r="H10" s="74">
        <v>600000</v>
      </c>
      <c r="I10" s="69"/>
      <c r="J10" s="69" t="s">
        <v>19579</v>
      </c>
      <c r="K10" s="75"/>
      <c r="L10" s="79" t="s">
        <v>19580</v>
      </c>
      <c r="M10" s="80">
        <v>4428</v>
      </c>
      <c r="N10" s="75"/>
      <c r="O10" s="69" t="s">
        <v>1773</v>
      </c>
      <c r="P10" s="69" t="s">
        <v>8162</v>
      </c>
      <c r="Q10" s="69" t="s">
        <v>8163</v>
      </c>
      <c r="R10" s="69"/>
      <c r="S10" s="69"/>
      <c r="T10" s="69"/>
      <c r="U10" s="69"/>
      <c r="V10" s="69"/>
      <c r="W10" s="69" t="s">
        <v>940</v>
      </c>
      <c r="X10" s="76"/>
      <c r="Y10" s="639">
        <f t="shared" si="0"/>
        <v>42000.000000000007</v>
      </c>
      <c r="Z10" s="74">
        <f t="shared" si="1"/>
        <v>642000</v>
      </c>
    </row>
    <row r="11" spans="1:26" x14ac:dyDescent="0.35">
      <c r="A11" s="76"/>
      <c r="B11" s="76"/>
      <c r="C11" s="76"/>
      <c r="D11" s="76"/>
      <c r="E11" s="76"/>
      <c r="F11" s="79" t="s">
        <v>19584</v>
      </c>
      <c r="G11" s="69"/>
      <c r="H11" s="74">
        <v>600000</v>
      </c>
      <c r="I11" s="69"/>
      <c r="J11" s="69" t="s">
        <v>19579</v>
      </c>
      <c r="K11" s="75"/>
      <c r="L11" s="79" t="s">
        <v>19580</v>
      </c>
      <c r="M11" s="80">
        <v>4429</v>
      </c>
      <c r="N11" s="75"/>
      <c r="O11" s="69" t="s">
        <v>1773</v>
      </c>
      <c r="P11" s="69" t="s">
        <v>8162</v>
      </c>
      <c r="Q11" s="69" t="s">
        <v>8163</v>
      </c>
      <c r="R11" s="69"/>
      <c r="S11" s="69"/>
      <c r="T11" s="69"/>
      <c r="U11" s="69"/>
      <c r="V11" s="69"/>
      <c r="W11" s="69" t="s">
        <v>940</v>
      </c>
      <c r="X11" s="76"/>
      <c r="Y11" s="639">
        <f t="shared" si="0"/>
        <v>42000.000000000007</v>
      </c>
      <c r="Z11" s="74">
        <f t="shared" si="1"/>
        <v>642000</v>
      </c>
    </row>
    <row r="12" spans="1:26" x14ac:dyDescent="0.35">
      <c r="A12" s="76"/>
      <c r="B12" s="76"/>
      <c r="C12" s="76"/>
      <c r="D12" s="76"/>
      <c r="E12" s="76"/>
      <c r="F12" s="79" t="s">
        <v>19585</v>
      </c>
      <c r="G12" s="69"/>
      <c r="H12" s="74">
        <v>600000</v>
      </c>
      <c r="I12" s="69"/>
      <c r="J12" s="69" t="s">
        <v>19579</v>
      </c>
      <c r="K12" s="75"/>
      <c r="L12" s="79" t="s">
        <v>19580</v>
      </c>
      <c r="M12" s="75">
        <v>4430</v>
      </c>
      <c r="N12" s="75"/>
      <c r="O12" s="69" t="s">
        <v>1773</v>
      </c>
      <c r="P12" s="69" t="s">
        <v>8162</v>
      </c>
      <c r="Q12" s="69" t="s">
        <v>8163</v>
      </c>
      <c r="R12" s="69"/>
      <c r="S12" s="69"/>
      <c r="T12" s="69"/>
      <c r="U12" s="69"/>
      <c r="V12" s="69"/>
      <c r="W12" s="69" t="s">
        <v>940</v>
      </c>
      <c r="X12" s="76"/>
      <c r="Y12" s="639">
        <f t="shared" si="0"/>
        <v>42000.000000000007</v>
      </c>
      <c r="Z12" s="74">
        <f t="shared" si="1"/>
        <v>642000</v>
      </c>
    </row>
    <row r="13" spans="1:26" x14ac:dyDescent="0.35">
      <c r="A13" s="76"/>
      <c r="B13" s="76"/>
      <c r="C13" s="76"/>
      <c r="D13" s="76"/>
      <c r="E13" s="76"/>
      <c r="F13" s="79" t="s">
        <v>19586</v>
      </c>
      <c r="G13" s="69"/>
      <c r="H13" s="74">
        <v>600000</v>
      </c>
      <c r="I13" s="69"/>
      <c r="J13" s="69" t="s">
        <v>19579</v>
      </c>
      <c r="K13" s="75"/>
      <c r="L13" s="79" t="s">
        <v>19580</v>
      </c>
      <c r="M13" s="75">
        <v>4431</v>
      </c>
      <c r="N13" s="75"/>
      <c r="O13" s="69" t="s">
        <v>1773</v>
      </c>
      <c r="P13" s="69" t="s">
        <v>8162</v>
      </c>
      <c r="Q13" s="69" t="s">
        <v>8163</v>
      </c>
      <c r="R13" s="69"/>
      <c r="S13" s="69"/>
      <c r="T13" s="69"/>
      <c r="U13" s="69"/>
      <c r="V13" s="69"/>
      <c r="W13" s="69" t="s">
        <v>940</v>
      </c>
      <c r="X13" s="76"/>
      <c r="Y13" s="639">
        <f t="shared" si="0"/>
        <v>42000.000000000007</v>
      </c>
      <c r="Z13" s="74">
        <f t="shared" si="1"/>
        <v>642000</v>
      </c>
    </row>
    <row r="14" spans="1:26" x14ac:dyDescent="0.35">
      <c r="A14" s="76"/>
      <c r="B14" s="76"/>
      <c r="C14" s="76"/>
      <c r="D14" s="76"/>
      <c r="E14" s="76"/>
      <c r="F14" s="79" t="s">
        <v>19587</v>
      </c>
      <c r="G14" s="69"/>
      <c r="H14" s="74">
        <v>600000</v>
      </c>
      <c r="I14" s="69"/>
      <c r="J14" s="69" t="s">
        <v>19579</v>
      </c>
      <c r="K14" s="75"/>
      <c r="L14" s="79" t="s">
        <v>19580</v>
      </c>
      <c r="M14" s="75">
        <v>4432</v>
      </c>
      <c r="N14" s="75"/>
      <c r="O14" s="69" t="s">
        <v>1773</v>
      </c>
      <c r="P14" s="69" t="s">
        <v>1784</v>
      </c>
      <c r="Q14" s="69" t="s">
        <v>8163</v>
      </c>
      <c r="R14" s="69"/>
      <c r="S14" s="69"/>
      <c r="T14" s="69"/>
      <c r="U14" s="69"/>
      <c r="V14" s="69"/>
      <c r="W14" s="69" t="s">
        <v>940</v>
      </c>
      <c r="X14" s="76"/>
      <c r="Y14" s="639">
        <f t="shared" si="0"/>
        <v>42000.000000000007</v>
      </c>
      <c r="Z14" s="74">
        <f t="shared" si="1"/>
        <v>642000</v>
      </c>
    </row>
    <row r="15" spans="1:26" x14ac:dyDescent="0.35">
      <c r="A15" s="76"/>
      <c r="B15" s="76"/>
      <c r="C15" s="76"/>
      <c r="D15" s="76"/>
      <c r="E15" s="76"/>
      <c r="F15" s="79" t="s">
        <v>19588</v>
      </c>
      <c r="G15" s="69"/>
      <c r="H15" s="74">
        <v>600000</v>
      </c>
      <c r="I15" s="69"/>
      <c r="J15" s="69" t="s">
        <v>19579</v>
      </c>
      <c r="K15" s="75"/>
      <c r="L15" s="79" t="s">
        <v>19580</v>
      </c>
      <c r="M15" s="75">
        <v>4433</v>
      </c>
      <c r="N15" s="75"/>
      <c r="O15" s="69" t="s">
        <v>1773</v>
      </c>
      <c r="P15" s="69" t="s">
        <v>1784</v>
      </c>
      <c r="Q15" s="69" t="s">
        <v>8163</v>
      </c>
      <c r="R15" s="69"/>
      <c r="S15" s="69"/>
      <c r="T15" s="69"/>
      <c r="U15" s="69"/>
      <c r="V15" s="69"/>
      <c r="W15" s="69" t="s">
        <v>940</v>
      </c>
      <c r="X15" s="76"/>
      <c r="Y15" s="639">
        <f t="shared" si="0"/>
        <v>42000.000000000007</v>
      </c>
      <c r="Z15" s="74">
        <f t="shared" si="1"/>
        <v>642000</v>
      </c>
    </row>
    <row r="16" spans="1:26" x14ac:dyDescent="0.35">
      <c r="A16" s="76"/>
      <c r="B16" s="76"/>
      <c r="C16" s="76"/>
      <c r="D16" s="76"/>
      <c r="E16" s="76"/>
      <c r="F16" s="79" t="s">
        <v>19589</v>
      </c>
      <c r="G16" s="69"/>
      <c r="H16" s="74">
        <v>600000</v>
      </c>
      <c r="I16" s="69"/>
      <c r="J16" s="69" t="s">
        <v>19579</v>
      </c>
      <c r="K16" s="75"/>
      <c r="L16" s="79" t="s">
        <v>19580</v>
      </c>
      <c r="M16" s="75">
        <v>4434</v>
      </c>
      <c r="N16" s="75"/>
      <c r="O16" s="69" t="s">
        <v>1773</v>
      </c>
      <c r="P16" s="69" t="s">
        <v>8162</v>
      </c>
      <c r="Q16" s="69" t="s">
        <v>8163</v>
      </c>
      <c r="R16" s="69"/>
      <c r="S16" s="69"/>
      <c r="T16" s="69"/>
      <c r="U16" s="69"/>
      <c r="V16" s="69"/>
      <c r="W16" s="69" t="s">
        <v>940</v>
      </c>
      <c r="X16" s="76"/>
      <c r="Y16" s="639">
        <f t="shared" si="0"/>
        <v>42000.000000000007</v>
      </c>
      <c r="Z16" s="74">
        <f t="shared" si="1"/>
        <v>642000</v>
      </c>
    </row>
    <row r="17" spans="1:26" x14ac:dyDescent="0.35">
      <c r="A17" s="76"/>
      <c r="B17" s="76"/>
      <c r="C17" s="76"/>
      <c r="D17" s="76"/>
      <c r="E17" s="76"/>
      <c r="F17" s="79" t="s">
        <v>19590</v>
      </c>
      <c r="G17" s="69"/>
      <c r="H17" s="74">
        <v>600000</v>
      </c>
      <c r="I17" s="69"/>
      <c r="J17" s="69" t="s">
        <v>19579</v>
      </c>
      <c r="K17" s="75"/>
      <c r="L17" s="79" t="s">
        <v>19580</v>
      </c>
      <c r="M17" s="75">
        <v>4435</v>
      </c>
      <c r="N17" s="75"/>
      <c r="O17" s="69" t="s">
        <v>1773</v>
      </c>
      <c r="P17" s="69" t="s">
        <v>8162</v>
      </c>
      <c r="Q17" s="69" t="s">
        <v>8163</v>
      </c>
      <c r="R17" s="69"/>
      <c r="S17" s="69"/>
      <c r="T17" s="69"/>
      <c r="U17" s="69"/>
      <c r="V17" s="69"/>
      <c r="W17" s="69" t="s">
        <v>940</v>
      </c>
      <c r="X17" s="76"/>
      <c r="Y17" s="639">
        <f t="shared" si="0"/>
        <v>42000.000000000007</v>
      </c>
      <c r="Z17" s="74">
        <f t="shared" si="1"/>
        <v>642000</v>
      </c>
    </row>
    <row r="18" spans="1:26" x14ac:dyDescent="0.35">
      <c r="A18" s="76"/>
      <c r="B18" s="76"/>
      <c r="C18" s="76"/>
      <c r="D18" s="76"/>
      <c r="E18" s="76"/>
      <c r="F18" s="79" t="s">
        <v>19591</v>
      </c>
      <c r="G18" s="69"/>
      <c r="H18" s="74">
        <v>600000</v>
      </c>
      <c r="I18" s="69"/>
      <c r="J18" s="69" t="s">
        <v>19579</v>
      </c>
      <c r="K18" s="75"/>
      <c r="L18" s="79" t="s">
        <v>19580</v>
      </c>
      <c r="M18" s="75">
        <v>4436</v>
      </c>
      <c r="N18" s="75"/>
      <c r="O18" s="69" t="s">
        <v>1773</v>
      </c>
      <c r="P18" s="69" t="s">
        <v>8162</v>
      </c>
      <c r="Q18" s="69" t="s">
        <v>8163</v>
      </c>
      <c r="R18" s="69"/>
      <c r="S18" s="69"/>
      <c r="T18" s="69"/>
      <c r="U18" s="69"/>
      <c r="V18" s="69"/>
      <c r="W18" s="69" t="s">
        <v>940</v>
      </c>
      <c r="X18" s="76"/>
      <c r="Y18" s="639">
        <f t="shared" si="0"/>
        <v>42000.000000000007</v>
      </c>
      <c r="Z18" s="74">
        <f t="shared" si="1"/>
        <v>642000</v>
      </c>
    </row>
    <row r="19" spans="1:26" x14ac:dyDescent="0.35">
      <c r="A19" s="76"/>
      <c r="B19" s="76"/>
      <c r="C19" s="76"/>
      <c r="D19" s="76"/>
      <c r="E19" s="76"/>
      <c r="F19" s="79" t="s">
        <v>19592</v>
      </c>
      <c r="G19" s="69"/>
      <c r="H19" s="74">
        <v>600000</v>
      </c>
      <c r="I19" s="69"/>
      <c r="J19" s="69" t="s">
        <v>19579</v>
      </c>
      <c r="K19" s="75"/>
      <c r="L19" s="79" t="s">
        <v>19580</v>
      </c>
      <c r="M19" s="75">
        <v>4437</v>
      </c>
      <c r="N19" s="75"/>
      <c r="O19" s="69" t="s">
        <v>1773</v>
      </c>
      <c r="P19" s="69" t="s">
        <v>8162</v>
      </c>
      <c r="Q19" s="69" t="s">
        <v>8163</v>
      </c>
      <c r="R19" s="69"/>
      <c r="S19" s="69"/>
      <c r="T19" s="69"/>
      <c r="U19" s="69"/>
      <c r="V19" s="69"/>
      <c r="W19" s="69" t="s">
        <v>940</v>
      </c>
      <c r="X19" s="76"/>
      <c r="Y19" s="639">
        <f t="shared" si="0"/>
        <v>42000.000000000007</v>
      </c>
      <c r="Z19" s="74">
        <f t="shared" si="1"/>
        <v>642000</v>
      </c>
    </row>
    <row r="20" spans="1:26" x14ac:dyDescent="0.35">
      <c r="A20" s="76"/>
      <c r="B20" s="76"/>
      <c r="C20" s="76"/>
      <c r="D20" s="76"/>
      <c r="E20" s="76"/>
      <c r="F20" s="79" t="s">
        <v>19593</v>
      </c>
      <c r="G20" s="69"/>
      <c r="H20" s="74">
        <v>600000</v>
      </c>
      <c r="I20" s="69"/>
      <c r="J20" s="69" t="s">
        <v>19579</v>
      </c>
      <c r="K20" s="75"/>
      <c r="L20" s="79" t="s">
        <v>19580</v>
      </c>
      <c r="M20" s="75">
        <v>4438</v>
      </c>
      <c r="N20" s="75"/>
      <c r="O20" s="69" t="s">
        <v>1773</v>
      </c>
      <c r="P20" s="69" t="s">
        <v>8162</v>
      </c>
      <c r="Q20" s="69" t="s">
        <v>8163</v>
      </c>
      <c r="R20" s="69"/>
      <c r="S20" s="69"/>
      <c r="T20" s="69"/>
      <c r="U20" s="69"/>
      <c r="V20" s="69"/>
      <c r="W20" s="69" t="s">
        <v>940</v>
      </c>
      <c r="X20" s="76"/>
      <c r="Y20" s="639">
        <f t="shared" si="0"/>
        <v>42000.000000000007</v>
      </c>
      <c r="Z20" s="74">
        <f t="shared" si="1"/>
        <v>642000</v>
      </c>
    </row>
    <row r="21" spans="1:26" x14ac:dyDescent="0.35">
      <c r="A21" s="76"/>
      <c r="B21" s="76"/>
      <c r="C21" s="76"/>
      <c r="D21" s="76"/>
      <c r="E21" s="76"/>
      <c r="F21" s="79" t="s">
        <v>19594</v>
      </c>
      <c r="G21" s="69"/>
      <c r="H21" s="74">
        <v>600000</v>
      </c>
      <c r="I21" s="69"/>
      <c r="J21" s="69" t="s">
        <v>19579</v>
      </c>
      <c r="K21" s="75"/>
      <c r="L21" s="79" t="s">
        <v>19580</v>
      </c>
      <c r="M21" s="75">
        <v>4439</v>
      </c>
      <c r="N21" s="75"/>
      <c r="O21" s="69" t="s">
        <v>1773</v>
      </c>
      <c r="P21" s="69" t="s">
        <v>8162</v>
      </c>
      <c r="Q21" s="69" t="s">
        <v>8163</v>
      </c>
      <c r="R21" s="69"/>
      <c r="S21" s="69"/>
      <c r="T21" s="69"/>
      <c r="U21" s="69"/>
      <c r="V21" s="69"/>
      <c r="W21" s="69" t="s">
        <v>940</v>
      </c>
      <c r="X21" s="76"/>
      <c r="Y21" s="639">
        <f t="shared" si="0"/>
        <v>42000.000000000007</v>
      </c>
      <c r="Z21" s="74">
        <f t="shared" si="1"/>
        <v>642000</v>
      </c>
    </row>
    <row r="22" spans="1:26" x14ac:dyDescent="0.35">
      <c r="A22" s="76"/>
      <c r="B22" s="76"/>
      <c r="C22" s="76"/>
      <c r="D22" s="76"/>
      <c r="E22" s="76"/>
      <c r="F22" s="79" t="s">
        <v>19595</v>
      </c>
      <c r="G22" s="69"/>
      <c r="H22" s="74">
        <v>600000</v>
      </c>
      <c r="I22" s="69"/>
      <c r="J22" s="69" t="s">
        <v>19579</v>
      </c>
      <c r="K22" s="75"/>
      <c r="L22" s="79" t="s">
        <v>19580</v>
      </c>
      <c r="M22" s="75">
        <v>4440</v>
      </c>
      <c r="N22" s="75"/>
      <c r="O22" s="69" t="s">
        <v>1773</v>
      </c>
      <c r="P22" s="69" t="s">
        <v>8162</v>
      </c>
      <c r="Q22" s="69" t="s">
        <v>8163</v>
      </c>
      <c r="R22" s="69"/>
      <c r="S22" s="69"/>
      <c r="T22" s="69"/>
      <c r="U22" s="69"/>
      <c r="V22" s="69"/>
      <c r="W22" s="69" t="s">
        <v>940</v>
      </c>
      <c r="X22" s="76"/>
      <c r="Y22" s="639">
        <f t="shared" si="0"/>
        <v>42000.000000000007</v>
      </c>
      <c r="Z22" s="74">
        <f t="shared" si="1"/>
        <v>642000</v>
      </c>
    </row>
    <row r="23" spans="1:26" x14ac:dyDescent="0.35">
      <c r="A23" s="76"/>
      <c r="B23" s="76"/>
      <c r="C23" s="76"/>
      <c r="D23" s="76"/>
      <c r="E23" s="76"/>
      <c r="F23" s="79"/>
      <c r="G23" s="69"/>
      <c r="H23" s="74"/>
      <c r="I23" s="69"/>
      <c r="J23" s="69"/>
      <c r="K23" s="75"/>
      <c r="L23" s="79"/>
      <c r="M23" s="75"/>
      <c r="N23" s="75"/>
      <c r="O23" s="69"/>
      <c r="P23" s="69"/>
      <c r="Q23" s="69"/>
      <c r="R23" s="69"/>
      <c r="S23" s="69"/>
      <c r="T23" s="69"/>
      <c r="U23" s="69"/>
      <c r="V23" s="69"/>
      <c r="W23" s="69"/>
      <c r="X23" s="76"/>
      <c r="Y23" s="639">
        <f t="shared" si="0"/>
        <v>0</v>
      </c>
      <c r="Z23" s="74">
        <f t="shared" si="1"/>
        <v>0</v>
      </c>
    </row>
    <row r="24" spans="1:26" x14ac:dyDescent="0.35">
      <c r="A24" s="64"/>
      <c r="B24" s="64"/>
      <c r="C24" s="64"/>
      <c r="D24" s="64"/>
      <c r="E24" s="64"/>
      <c r="F24" s="66" t="s">
        <v>1842</v>
      </c>
      <c r="G24" s="64"/>
      <c r="H24" s="67"/>
      <c r="I24" s="64"/>
      <c r="J24" s="64"/>
      <c r="K24" s="68"/>
      <c r="L24" s="68"/>
      <c r="M24" s="68"/>
      <c r="N24" s="68"/>
      <c r="O24" s="64"/>
      <c r="P24" s="64"/>
      <c r="Q24" s="68"/>
      <c r="R24" s="64"/>
      <c r="S24" s="64"/>
      <c r="T24" s="64"/>
      <c r="U24" s="64"/>
      <c r="V24" s="64"/>
      <c r="W24" s="64"/>
      <c r="X24" s="64"/>
      <c r="Y24" s="639">
        <f t="shared" si="0"/>
        <v>0</v>
      </c>
      <c r="Z24" s="67">
        <f t="shared" si="1"/>
        <v>0</v>
      </c>
    </row>
    <row r="25" spans="1:26" x14ac:dyDescent="0.35">
      <c r="A25" s="76"/>
      <c r="B25" s="76"/>
      <c r="C25" s="76"/>
      <c r="D25" s="76"/>
      <c r="E25" s="76"/>
      <c r="F25" s="117" t="s">
        <v>19596</v>
      </c>
      <c r="G25" s="76"/>
      <c r="H25" s="118" t="s">
        <v>18653</v>
      </c>
      <c r="I25" s="76"/>
      <c r="J25" s="76" t="s">
        <v>8273</v>
      </c>
      <c r="K25" s="119"/>
      <c r="L25" s="119" t="s">
        <v>8677</v>
      </c>
      <c r="M25" s="120">
        <v>90925</v>
      </c>
      <c r="N25" s="119"/>
      <c r="O25" s="76"/>
      <c r="P25" s="122"/>
      <c r="Q25" s="119"/>
      <c r="R25" s="76"/>
      <c r="S25" s="76"/>
      <c r="T25" s="76"/>
      <c r="U25" s="76"/>
      <c r="V25" s="76"/>
      <c r="W25" s="76"/>
      <c r="X25" s="76"/>
      <c r="Y25" s="639" t="e">
        <f t="shared" si="0"/>
        <v>#VALUE!</v>
      </c>
      <c r="Z25" s="118" t="e">
        <f t="shared" si="1"/>
        <v>#VALUE!</v>
      </c>
    </row>
    <row r="26" spans="1:26" x14ac:dyDescent="0.35">
      <c r="A26" s="76"/>
      <c r="B26" s="76"/>
      <c r="C26" s="76"/>
      <c r="D26" s="76"/>
      <c r="E26" s="76"/>
      <c r="F26" s="117" t="s">
        <v>19597</v>
      </c>
      <c r="G26" s="76"/>
      <c r="H26" s="118" t="s">
        <v>18653</v>
      </c>
      <c r="I26" s="76"/>
      <c r="J26" s="76" t="s">
        <v>8273</v>
      </c>
      <c r="K26" s="119">
        <v>1927</v>
      </c>
      <c r="L26" s="119" t="s">
        <v>8677</v>
      </c>
      <c r="M26" s="120">
        <v>90924</v>
      </c>
      <c r="N26" s="119"/>
      <c r="O26" s="76"/>
      <c r="P26" s="122"/>
      <c r="Q26" s="119"/>
      <c r="R26" s="76"/>
      <c r="S26" s="76"/>
      <c r="T26" s="76"/>
      <c r="U26" s="76"/>
      <c r="V26" s="76"/>
      <c r="W26" s="76"/>
      <c r="X26" s="76"/>
      <c r="Y26" s="639" t="e">
        <f t="shared" si="0"/>
        <v>#VALUE!</v>
      </c>
      <c r="Z26" s="118" t="e">
        <f t="shared" si="1"/>
        <v>#VALUE!</v>
      </c>
    </row>
    <row r="27" spans="1:26" x14ac:dyDescent="0.35">
      <c r="A27" s="76"/>
      <c r="B27" s="76"/>
      <c r="C27" s="76"/>
      <c r="D27" s="76"/>
      <c r="E27" s="76"/>
      <c r="F27" s="117" t="s">
        <v>19598</v>
      </c>
      <c r="G27" s="76"/>
      <c r="H27" s="118" t="s">
        <v>18653</v>
      </c>
      <c r="I27" s="76"/>
      <c r="J27" s="76" t="s">
        <v>8273</v>
      </c>
      <c r="K27" s="119"/>
      <c r="L27" s="119" t="s">
        <v>8677</v>
      </c>
      <c r="M27" s="117" t="s">
        <v>19599</v>
      </c>
      <c r="N27" s="119"/>
      <c r="O27" s="76"/>
      <c r="P27" s="122"/>
      <c r="Q27" s="119"/>
      <c r="R27" s="76"/>
      <c r="S27" s="76"/>
      <c r="T27" s="76"/>
      <c r="U27" s="76"/>
      <c r="V27" s="76"/>
      <c r="W27" s="76"/>
      <c r="X27" s="76"/>
      <c r="Y27" s="639" t="e">
        <f t="shared" si="0"/>
        <v>#VALUE!</v>
      </c>
      <c r="Z27" s="118" t="e">
        <f t="shared" si="1"/>
        <v>#VALUE!</v>
      </c>
    </row>
    <row r="28" spans="1:26" x14ac:dyDescent="0.35">
      <c r="A28" s="76"/>
      <c r="B28" s="76"/>
      <c r="C28" s="76"/>
      <c r="D28" s="76"/>
      <c r="E28" s="76"/>
      <c r="F28" s="117" t="s">
        <v>19600</v>
      </c>
      <c r="G28" s="76"/>
      <c r="H28" s="118" t="s">
        <v>18653</v>
      </c>
      <c r="I28" s="76"/>
      <c r="J28" s="76" t="s">
        <v>8273</v>
      </c>
      <c r="K28" s="119"/>
      <c r="L28" s="119" t="s">
        <v>8677</v>
      </c>
      <c r="M28" s="120">
        <v>92666</v>
      </c>
      <c r="N28" s="119"/>
      <c r="O28" s="76"/>
      <c r="P28" s="122"/>
      <c r="Q28" s="119"/>
      <c r="R28" s="76"/>
      <c r="S28" s="76"/>
      <c r="T28" s="76"/>
      <c r="U28" s="76"/>
      <c r="V28" s="76"/>
      <c r="W28" s="76"/>
      <c r="X28" s="76"/>
      <c r="Y28" s="639" t="e">
        <f t="shared" si="0"/>
        <v>#VALUE!</v>
      </c>
      <c r="Z28" s="118" t="e">
        <f t="shared" si="1"/>
        <v>#VALUE!</v>
      </c>
    </row>
    <row r="29" spans="1:26" x14ac:dyDescent="0.35">
      <c r="A29" s="64"/>
      <c r="B29" s="64"/>
      <c r="C29" s="64"/>
      <c r="D29" s="64"/>
      <c r="E29" s="64"/>
      <c r="F29" s="89" t="s">
        <v>2245</v>
      </c>
      <c r="G29" s="64"/>
      <c r="H29" s="67"/>
      <c r="I29" s="64"/>
      <c r="J29" s="64"/>
      <c r="K29" s="68"/>
      <c r="L29" s="68"/>
      <c r="M29" s="68"/>
      <c r="N29" s="68"/>
      <c r="O29" s="64"/>
      <c r="P29" s="64"/>
      <c r="Q29" s="68"/>
      <c r="R29" s="64"/>
      <c r="S29" s="64"/>
      <c r="T29" s="64"/>
      <c r="U29" s="64"/>
      <c r="V29" s="64"/>
      <c r="W29" s="64"/>
      <c r="X29" s="64"/>
      <c r="Y29" s="639">
        <f t="shared" si="0"/>
        <v>0</v>
      </c>
      <c r="Z29" s="67">
        <f t="shared" si="1"/>
        <v>0</v>
      </c>
    </row>
    <row r="30" spans="1:26" x14ac:dyDescent="0.35">
      <c r="A30" s="76"/>
      <c r="B30" s="76"/>
      <c r="C30" s="76"/>
      <c r="D30" s="76"/>
      <c r="E30" s="76"/>
      <c r="F30" s="79" t="s">
        <v>19601</v>
      </c>
      <c r="G30" s="76"/>
      <c r="H30" s="118">
        <v>75000</v>
      </c>
      <c r="I30" s="76"/>
      <c r="J30" s="76" t="s">
        <v>8427</v>
      </c>
      <c r="K30" s="130"/>
      <c r="L30" s="119" t="s">
        <v>8337</v>
      </c>
      <c r="M30" s="119">
        <v>1901852</v>
      </c>
      <c r="N30" s="119"/>
      <c r="O30" s="76"/>
      <c r="P30" s="76" t="s">
        <v>1226</v>
      </c>
      <c r="Q30" s="119"/>
      <c r="R30" s="76"/>
      <c r="S30" s="76"/>
      <c r="T30" s="76"/>
      <c r="U30" s="76"/>
      <c r="V30" s="76"/>
      <c r="W30" s="76"/>
      <c r="X30" s="76"/>
      <c r="Y30" s="639">
        <f t="shared" si="0"/>
        <v>5250.0000000000009</v>
      </c>
      <c r="Z30" s="118">
        <f t="shared" si="1"/>
        <v>80250</v>
      </c>
    </row>
    <row r="31" spans="1:26" x14ac:dyDescent="0.35">
      <c r="A31" s="69"/>
      <c r="B31" s="76"/>
      <c r="C31" s="76"/>
      <c r="D31" s="76"/>
      <c r="E31" s="76"/>
      <c r="F31" s="79" t="s">
        <v>19601</v>
      </c>
      <c r="G31" s="76"/>
      <c r="H31" s="118">
        <v>75000</v>
      </c>
      <c r="I31" s="76"/>
      <c r="J31" s="76" t="s">
        <v>8427</v>
      </c>
      <c r="K31" s="130"/>
      <c r="L31" s="119" t="s">
        <v>8337</v>
      </c>
      <c r="M31" s="119">
        <v>2101262</v>
      </c>
      <c r="N31" s="119"/>
      <c r="O31" s="76"/>
      <c r="P31" s="76" t="s">
        <v>1226</v>
      </c>
      <c r="Q31" s="119"/>
      <c r="R31" s="76"/>
      <c r="S31" s="76"/>
      <c r="T31" s="76"/>
      <c r="U31" s="76"/>
      <c r="V31" s="76"/>
      <c r="W31" s="76"/>
      <c r="X31" s="76"/>
      <c r="Y31" s="639">
        <f t="shared" si="0"/>
        <v>5250.0000000000009</v>
      </c>
      <c r="Z31" s="118">
        <f t="shared" si="1"/>
        <v>80250</v>
      </c>
    </row>
    <row r="32" spans="1:26" x14ac:dyDescent="0.35">
      <c r="A32" s="76"/>
      <c r="B32" s="76"/>
      <c r="C32" s="76"/>
      <c r="D32" s="76"/>
      <c r="E32" s="76"/>
      <c r="F32" s="79" t="s">
        <v>19601</v>
      </c>
      <c r="G32" s="76"/>
      <c r="H32" s="118">
        <v>75000</v>
      </c>
      <c r="I32" s="76"/>
      <c r="J32" s="76" t="s">
        <v>8427</v>
      </c>
      <c r="K32" s="130"/>
      <c r="L32" s="119" t="s">
        <v>8337</v>
      </c>
      <c r="M32" s="119">
        <v>2255535</v>
      </c>
      <c r="N32" s="119"/>
      <c r="O32" s="76"/>
      <c r="P32" s="76" t="s">
        <v>1226</v>
      </c>
      <c r="Q32" s="119"/>
      <c r="R32" s="76"/>
      <c r="S32" s="76"/>
      <c r="T32" s="76"/>
      <c r="U32" s="76"/>
      <c r="V32" s="76"/>
      <c r="W32" s="76"/>
      <c r="X32" s="76"/>
      <c r="Y32" s="639">
        <f t="shared" si="0"/>
        <v>5250.0000000000009</v>
      </c>
      <c r="Z32" s="118">
        <f t="shared" si="1"/>
        <v>80250</v>
      </c>
    </row>
    <row r="33" spans="1:26" x14ac:dyDescent="0.35">
      <c r="A33" s="76"/>
      <c r="B33" s="76"/>
      <c r="C33" s="76"/>
      <c r="D33" s="76"/>
      <c r="E33" s="76"/>
      <c r="F33" s="79" t="s">
        <v>19601</v>
      </c>
      <c r="G33" s="76"/>
      <c r="H33" s="118">
        <v>75000</v>
      </c>
      <c r="I33" s="76"/>
      <c r="J33" s="76" t="s">
        <v>8427</v>
      </c>
      <c r="K33" s="130"/>
      <c r="L33" s="119" t="s">
        <v>8337</v>
      </c>
      <c r="M33" s="119">
        <v>2101267</v>
      </c>
      <c r="N33" s="119"/>
      <c r="O33" s="76"/>
      <c r="P33" s="76" t="s">
        <v>1226</v>
      </c>
      <c r="Q33" s="119"/>
      <c r="R33" s="76"/>
      <c r="S33" s="76"/>
      <c r="T33" s="76"/>
      <c r="U33" s="76"/>
      <c r="V33" s="76"/>
      <c r="W33" s="76"/>
      <c r="X33" s="76"/>
      <c r="Y33" s="639">
        <f t="shared" si="0"/>
        <v>5250.0000000000009</v>
      </c>
      <c r="Z33" s="118">
        <f t="shared" si="1"/>
        <v>80250</v>
      </c>
    </row>
    <row r="34" spans="1:26" x14ac:dyDescent="0.35">
      <c r="A34" s="69"/>
      <c r="B34" s="69"/>
      <c r="C34" s="69"/>
      <c r="D34" s="69"/>
      <c r="E34" s="69"/>
      <c r="F34" s="79" t="s">
        <v>19601</v>
      </c>
      <c r="G34" s="69"/>
      <c r="H34" s="118">
        <v>75000</v>
      </c>
      <c r="I34" s="69"/>
      <c r="J34" s="76" t="s">
        <v>8427</v>
      </c>
      <c r="K34" s="193"/>
      <c r="L34" s="119" t="s">
        <v>8337</v>
      </c>
      <c r="M34" s="75">
        <v>2255536</v>
      </c>
      <c r="N34" s="75"/>
      <c r="O34" s="69"/>
      <c r="P34" s="76" t="s">
        <v>1226</v>
      </c>
      <c r="Q34" s="75"/>
      <c r="R34" s="69"/>
      <c r="S34" s="69"/>
      <c r="T34" s="69"/>
      <c r="U34" s="69"/>
      <c r="V34" s="69"/>
      <c r="W34" s="69"/>
      <c r="X34" s="69"/>
      <c r="Y34" s="639">
        <f t="shared" si="0"/>
        <v>5250.0000000000009</v>
      </c>
      <c r="Z34" s="118">
        <f t="shared" si="1"/>
        <v>80250</v>
      </c>
    </row>
    <row r="35" spans="1:26" x14ac:dyDescent="0.35">
      <c r="A35" s="76"/>
      <c r="B35" s="76"/>
      <c r="C35" s="76"/>
      <c r="D35" s="76"/>
      <c r="E35" s="76"/>
      <c r="F35" s="79" t="s">
        <v>19601</v>
      </c>
      <c r="G35" s="76"/>
      <c r="H35" s="118">
        <v>75000</v>
      </c>
      <c r="I35" s="76"/>
      <c r="J35" s="76" t="s">
        <v>8427</v>
      </c>
      <c r="K35" s="130"/>
      <c r="L35" s="119" t="s">
        <v>8337</v>
      </c>
      <c r="M35" s="119">
        <v>2101271</v>
      </c>
      <c r="N35" s="119"/>
      <c r="O35" s="76"/>
      <c r="P35" s="76" t="s">
        <v>1226</v>
      </c>
      <c r="Q35" s="119"/>
      <c r="R35" s="76"/>
      <c r="S35" s="76"/>
      <c r="T35" s="76"/>
      <c r="U35" s="76"/>
      <c r="V35" s="76"/>
      <c r="W35" s="76"/>
      <c r="X35" s="76"/>
      <c r="Y35" s="639">
        <f t="shared" si="0"/>
        <v>5250.0000000000009</v>
      </c>
      <c r="Z35" s="118">
        <f t="shared" si="1"/>
        <v>80250</v>
      </c>
    </row>
    <row r="36" spans="1:26" x14ac:dyDescent="0.35">
      <c r="A36" s="76"/>
      <c r="B36" s="76"/>
      <c r="C36" s="76"/>
      <c r="D36" s="76"/>
      <c r="E36" s="76"/>
      <c r="F36" s="79" t="s">
        <v>19602</v>
      </c>
      <c r="G36" s="76"/>
      <c r="H36" s="118">
        <v>75000</v>
      </c>
      <c r="I36" s="76"/>
      <c r="J36" s="76" t="s">
        <v>8427</v>
      </c>
      <c r="K36" s="119"/>
      <c r="L36" s="119" t="s">
        <v>8337</v>
      </c>
      <c r="M36" s="119">
        <v>2199050</v>
      </c>
      <c r="N36" s="119"/>
      <c r="O36" s="76"/>
      <c r="P36" s="76" t="s">
        <v>1226</v>
      </c>
      <c r="Q36" s="119"/>
      <c r="R36" s="76"/>
      <c r="S36" s="76"/>
      <c r="T36" s="76"/>
      <c r="U36" s="76"/>
      <c r="V36" s="76"/>
      <c r="W36" s="76"/>
      <c r="X36" s="76"/>
      <c r="Y36" s="639">
        <f t="shared" si="0"/>
        <v>5250.0000000000009</v>
      </c>
      <c r="Z36" s="118">
        <f t="shared" si="1"/>
        <v>80250</v>
      </c>
    </row>
    <row r="37" spans="1:26" x14ac:dyDescent="0.35">
      <c r="A37" s="76"/>
      <c r="B37" s="76"/>
      <c r="C37" s="76"/>
      <c r="D37" s="76"/>
      <c r="E37" s="76"/>
      <c r="F37" s="79" t="s">
        <v>19603</v>
      </c>
      <c r="G37" s="76"/>
      <c r="H37" s="118">
        <v>75000</v>
      </c>
      <c r="I37" s="76"/>
      <c r="J37" s="76" t="s">
        <v>4037</v>
      </c>
      <c r="K37" s="130"/>
      <c r="L37" s="119"/>
      <c r="M37" s="119" t="s">
        <v>19604</v>
      </c>
      <c r="N37" s="119"/>
      <c r="O37" s="76"/>
      <c r="P37" s="76" t="s">
        <v>1226</v>
      </c>
      <c r="Q37" s="119"/>
      <c r="R37" s="76"/>
      <c r="S37" s="76"/>
      <c r="T37" s="76"/>
      <c r="U37" s="76"/>
      <c r="V37" s="76"/>
      <c r="W37" s="76"/>
      <c r="X37" s="76"/>
      <c r="Y37" s="639">
        <f t="shared" si="0"/>
        <v>5250.0000000000009</v>
      </c>
      <c r="Z37" s="118">
        <f t="shared" si="1"/>
        <v>80250</v>
      </c>
    </row>
    <row r="38" spans="1:26" x14ac:dyDescent="0.35">
      <c r="A38" s="76"/>
      <c r="B38" s="76"/>
      <c r="C38" s="76"/>
      <c r="D38" s="76"/>
      <c r="E38" s="76"/>
      <c r="F38" s="79" t="s">
        <v>19605</v>
      </c>
      <c r="G38" s="76"/>
      <c r="H38" s="118">
        <v>75000</v>
      </c>
      <c r="I38" s="76"/>
      <c r="J38" s="76"/>
      <c r="K38" s="130"/>
      <c r="L38" s="119"/>
      <c r="M38" s="119"/>
      <c r="N38" s="119"/>
      <c r="O38" s="76"/>
      <c r="P38" s="76"/>
      <c r="Q38" s="119"/>
      <c r="R38" s="76"/>
      <c r="S38" s="76"/>
      <c r="T38" s="76"/>
      <c r="U38" s="76"/>
      <c r="V38" s="76"/>
      <c r="W38" s="69"/>
      <c r="X38" s="69"/>
      <c r="Y38" s="639">
        <f t="shared" si="0"/>
        <v>5250.0000000000009</v>
      </c>
      <c r="Z38" s="118">
        <f t="shared" si="1"/>
        <v>80250</v>
      </c>
    </row>
    <row r="39" spans="1:26" x14ac:dyDescent="0.35">
      <c r="A39" s="69"/>
      <c r="B39" s="69"/>
      <c r="C39" s="69"/>
      <c r="D39" s="69"/>
      <c r="E39" s="69"/>
      <c r="F39" s="79" t="s">
        <v>19606</v>
      </c>
      <c r="G39" s="69"/>
      <c r="H39" s="118">
        <v>75000</v>
      </c>
      <c r="I39" s="69"/>
      <c r="J39" s="76"/>
      <c r="K39" s="193"/>
      <c r="L39" s="119"/>
      <c r="M39" s="75"/>
      <c r="N39" s="75"/>
      <c r="O39" s="69"/>
      <c r="P39" s="76"/>
      <c r="Q39" s="75"/>
      <c r="R39" s="69"/>
      <c r="S39" s="69"/>
      <c r="T39" s="69"/>
      <c r="U39" s="69"/>
      <c r="V39" s="69"/>
      <c r="W39" s="69"/>
      <c r="X39" s="69"/>
      <c r="Y39" s="639">
        <f t="shared" si="0"/>
        <v>5250.0000000000009</v>
      </c>
      <c r="Z39" s="118">
        <f t="shared" si="1"/>
        <v>80250</v>
      </c>
    </row>
    <row r="40" spans="1:26" x14ac:dyDescent="0.35">
      <c r="A40" s="76"/>
      <c r="B40" s="76"/>
      <c r="C40" s="76"/>
      <c r="D40" s="76"/>
      <c r="E40" s="76"/>
      <c r="F40" s="79" t="s">
        <v>19607</v>
      </c>
      <c r="G40" s="76"/>
      <c r="H40" s="118">
        <v>75000</v>
      </c>
      <c r="I40" s="76"/>
      <c r="J40" s="76"/>
      <c r="K40" s="130"/>
      <c r="L40" s="119"/>
      <c r="M40" s="119"/>
      <c r="N40" s="119"/>
      <c r="O40" s="76"/>
      <c r="P40" s="76" t="s">
        <v>1226</v>
      </c>
      <c r="Q40" s="119"/>
      <c r="R40" s="76"/>
      <c r="S40" s="76"/>
      <c r="T40" s="76"/>
      <c r="U40" s="76"/>
      <c r="V40" s="76"/>
      <c r="W40" s="76"/>
      <c r="X40" s="76"/>
      <c r="Y40" s="639">
        <f t="shared" si="0"/>
        <v>5250.0000000000009</v>
      </c>
      <c r="Z40" s="118">
        <f t="shared" si="1"/>
        <v>80250</v>
      </c>
    </row>
    <row r="41" spans="1:26" x14ac:dyDescent="0.35">
      <c r="A41" s="76"/>
      <c r="B41" s="76"/>
      <c r="C41" s="76"/>
      <c r="D41" s="76"/>
      <c r="E41" s="76"/>
      <c r="F41" s="79" t="s">
        <v>19608</v>
      </c>
      <c r="G41" s="76"/>
      <c r="H41" s="118">
        <v>75000</v>
      </c>
      <c r="I41" s="76"/>
      <c r="J41" s="76" t="s">
        <v>8427</v>
      </c>
      <c r="K41" s="130"/>
      <c r="L41" s="119" t="s">
        <v>8337</v>
      </c>
      <c r="M41" s="119">
        <v>2101272</v>
      </c>
      <c r="N41" s="119"/>
      <c r="O41" s="76"/>
      <c r="P41" s="76" t="s">
        <v>1226</v>
      </c>
      <c r="Q41" s="119"/>
      <c r="R41" s="76"/>
      <c r="S41" s="76"/>
      <c r="T41" s="76"/>
      <c r="U41" s="76"/>
      <c r="V41" s="76"/>
      <c r="W41" s="76"/>
      <c r="X41" s="76"/>
      <c r="Y41" s="639">
        <f t="shared" si="0"/>
        <v>5250.0000000000009</v>
      </c>
      <c r="Z41" s="118">
        <f t="shared" si="1"/>
        <v>80250</v>
      </c>
    </row>
    <row r="42" spans="1:26" x14ac:dyDescent="0.35">
      <c r="A42" s="76"/>
      <c r="B42" s="76"/>
      <c r="C42" s="76"/>
      <c r="D42" s="76"/>
      <c r="E42" s="76"/>
      <c r="F42" s="79" t="s">
        <v>19608</v>
      </c>
      <c r="G42" s="76"/>
      <c r="H42" s="118">
        <v>75000</v>
      </c>
      <c r="I42" s="76"/>
      <c r="J42" s="76" t="s">
        <v>8427</v>
      </c>
      <c r="K42" s="130"/>
      <c r="L42" s="119" t="s">
        <v>8337</v>
      </c>
      <c r="M42" s="119">
        <v>2101289</v>
      </c>
      <c r="N42" s="119"/>
      <c r="O42" s="76"/>
      <c r="P42" s="76" t="s">
        <v>1226</v>
      </c>
      <c r="Q42" s="119"/>
      <c r="R42" s="76"/>
      <c r="S42" s="76"/>
      <c r="T42" s="76"/>
      <c r="U42" s="76"/>
      <c r="V42" s="76"/>
      <c r="W42" s="76"/>
      <c r="X42" s="76"/>
      <c r="Y42" s="639">
        <f t="shared" si="0"/>
        <v>5250.0000000000009</v>
      </c>
      <c r="Z42" s="118">
        <f t="shared" si="1"/>
        <v>80250</v>
      </c>
    </row>
    <row r="43" spans="1:26" x14ac:dyDescent="0.35">
      <c r="A43" s="76"/>
      <c r="B43" s="76"/>
      <c r="C43" s="76"/>
      <c r="D43" s="76"/>
      <c r="E43" s="76"/>
      <c r="F43" s="79" t="s">
        <v>19608</v>
      </c>
      <c r="G43" s="76"/>
      <c r="H43" s="118">
        <v>75000</v>
      </c>
      <c r="I43" s="76"/>
      <c r="J43" s="76" t="s">
        <v>8427</v>
      </c>
      <c r="K43" s="130"/>
      <c r="L43" s="119" t="s">
        <v>8337</v>
      </c>
      <c r="M43" s="119">
        <v>2101278</v>
      </c>
      <c r="N43" s="119"/>
      <c r="O43" s="76"/>
      <c r="P43" s="76" t="s">
        <v>1226</v>
      </c>
      <c r="Q43" s="119"/>
      <c r="R43" s="76"/>
      <c r="S43" s="76"/>
      <c r="T43" s="76"/>
      <c r="U43" s="76"/>
      <c r="V43" s="76"/>
      <c r="W43" s="76"/>
      <c r="X43" s="76"/>
      <c r="Y43" s="639">
        <f t="shared" si="0"/>
        <v>5250.0000000000009</v>
      </c>
      <c r="Z43" s="118">
        <f t="shared" si="1"/>
        <v>80250</v>
      </c>
    </row>
    <row r="44" spans="1:26" x14ac:dyDescent="0.35">
      <c r="A44" s="69"/>
      <c r="B44" s="69"/>
      <c r="C44" s="69"/>
      <c r="D44" s="69"/>
      <c r="E44" s="69"/>
      <c r="F44" s="79" t="s">
        <v>19608</v>
      </c>
      <c r="G44" s="69"/>
      <c r="H44" s="118">
        <v>75000</v>
      </c>
      <c r="I44" s="69"/>
      <c r="J44" s="76" t="s">
        <v>8427</v>
      </c>
      <c r="K44" s="193"/>
      <c r="L44" s="119" t="s">
        <v>8337</v>
      </c>
      <c r="M44" s="75">
        <v>2101292</v>
      </c>
      <c r="N44" s="75"/>
      <c r="O44" s="69"/>
      <c r="P44" s="76" t="s">
        <v>1226</v>
      </c>
      <c r="Q44" s="75"/>
      <c r="R44" s="69"/>
      <c r="S44" s="69"/>
      <c r="T44" s="69"/>
      <c r="U44" s="69"/>
      <c r="V44" s="69"/>
      <c r="W44" s="69"/>
      <c r="X44" s="69"/>
      <c r="Y44" s="639">
        <f t="shared" si="0"/>
        <v>5250.0000000000009</v>
      </c>
      <c r="Z44" s="118">
        <f t="shared" si="1"/>
        <v>80250</v>
      </c>
    </row>
    <row r="45" spans="1:26" x14ac:dyDescent="0.35">
      <c r="A45" s="76"/>
      <c r="B45" s="76"/>
      <c r="C45" s="76"/>
      <c r="D45" s="76"/>
      <c r="E45" s="76"/>
      <c r="F45" s="79" t="s">
        <v>19608</v>
      </c>
      <c r="G45" s="76"/>
      <c r="H45" s="118">
        <v>75000</v>
      </c>
      <c r="I45" s="76"/>
      <c r="J45" s="76" t="s">
        <v>8427</v>
      </c>
      <c r="K45" s="130"/>
      <c r="L45" s="119" t="s">
        <v>8337</v>
      </c>
      <c r="M45" s="119">
        <v>2249735</v>
      </c>
      <c r="N45" s="119"/>
      <c r="O45" s="76"/>
      <c r="P45" s="76" t="s">
        <v>1226</v>
      </c>
      <c r="Q45" s="119"/>
      <c r="R45" s="76"/>
      <c r="S45" s="76"/>
      <c r="T45" s="76"/>
      <c r="U45" s="76"/>
      <c r="V45" s="76"/>
      <c r="W45" s="76"/>
      <c r="X45" s="76"/>
      <c r="Y45" s="639">
        <f t="shared" si="0"/>
        <v>5250.0000000000009</v>
      </c>
      <c r="Z45" s="118">
        <f t="shared" si="1"/>
        <v>80250</v>
      </c>
    </row>
    <row r="46" spans="1:26" x14ac:dyDescent="0.35">
      <c r="A46" s="76"/>
      <c r="B46" s="76"/>
      <c r="C46" s="76"/>
      <c r="D46" s="76"/>
      <c r="E46" s="76"/>
      <c r="F46" s="79" t="s">
        <v>19608</v>
      </c>
      <c r="G46" s="76"/>
      <c r="H46" s="118">
        <v>75000</v>
      </c>
      <c r="I46" s="76"/>
      <c r="J46" s="76" t="s">
        <v>8427</v>
      </c>
      <c r="K46" s="130"/>
      <c r="L46" s="119" t="s">
        <v>8337</v>
      </c>
      <c r="M46" s="119">
        <v>2101293</v>
      </c>
      <c r="N46" s="119"/>
      <c r="O46" s="76"/>
      <c r="P46" s="76" t="s">
        <v>1226</v>
      </c>
      <c r="Q46" s="119"/>
      <c r="R46" s="76"/>
      <c r="S46" s="76"/>
      <c r="T46" s="76"/>
      <c r="U46" s="76"/>
      <c r="V46" s="76"/>
      <c r="W46" s="76"/>
      <c r="X46" s="76"/>
      <c r="Y46" s="639">
        <f t="shared" si="0"/>
        <v>5250.0000000000009</v>
      </c>
      <c r="Z46" s="118">
        <f t="shared" si="1"/>
        <v>80250</v>
      </c>
    </row>
    <row r="47" spans="1:26" x14ac:dyDescent="0.35">
      <c r="A47" s="76"/>
      <c r="B47" s="76"/>
      <c r="C47" s="76"/>
      <c r="D47" s="76"/>
      <c r="E47" s="76"/>
      <c r="F47" s="79" t="s">
        <v>19609</v>
      </c>
      <c r="G47" s="76"/>
      <c r="H47" s="118">
        <v>75000</v>
      </c>
      <c r="I47" s="76"/>
      <c r="J47" s="76" t="s">
        <v>8427</v>
      </c>
      <c r="K47" s="130"/>
      <c r="L47" s="119" t="s">
        <v>8337</v>
      </c>
      <c r="M47" s="119">
        <v>2194432</v>
      </c>
      <c r="N47" s="119"/>
      <c r="O47" s="76"/>
      <c r="P47" s="76" t="s">
        <v>1226</v>
      </c>
      <c r="Q47" s="119"/>
      <c r="R47" s="76"/>
      <c r="S47" s="76"/>
      <c r="T47" s="76"/>
      <c r="U47" s="76"/>
      <c r="V47" s="76"/>
      <c r="W47" s="76"/>
      <c r="X47" s="76"/>
      <c r="Y47" s="639">
        <f t="shared" si="0"/>
        <v>5250.0000000000009</v>
      </c>
      <c r="Z47" s="118">
        <f t="shared" si="1"/>
        <v>80250</v>
      </c>
    </row>
    <row r="48" spans="1:26" x14ac:dyDescent="0.35">
      <c r="A48" s="76"/>
      <c r="B48" s="76"/>
      <c r="C48" s="76"/>
      <c r="D48" s="76"/>
      <c r="E48" s="76"/>
      <c r="F48" s="79" t="s">
        <v>19609</v>
      </c>
      <c r="G48" s="76"/>
      <c r="H48" s="118">
        <v>75000</v>
      </c>
      <c r="I48" s="76"/>
      <c r="J48" s="76" t="s">
        <v>8427</v>
      </c>
      <c r="K48" s="130"/>
      <c r="L48" s="119" t="s">
        <v>8428</v>
      </c>
      <c r="M48" s="119">
        <v>837085</v>
      </c>
      <c r="N48" s="119"/>
      <c r="O48" s="76"/>
      <c r="P48" s="76" t="s">
        <v>1226</v>
      </c>
      <c r="Q48" s="119"/>
      <c r="R48" s="76"/>
      <c r="S48" s="76"/>
      <c r="T48" s="76"/>
      <c r="U48" s="76"/>
      <c r="V48" s="76"/>
      <c r="W48" s="76"/>
      <c r="X48" s="76"/>
      <c r="Y48" s="639">
        <f t="shared" si="0"/>
        <v>5250.0000000000009</v>
      </c>
      <c r="Z48" s="118">
        <f t="shared" si="1"/>
        <v>80250</v>
      </c>
    </row>
    <row r="49" spans="1:26" x14ac:dyDescent="0.35">
      <c r="A49" s="69"/>
      <c r="B49" s="69"/>
      <c r="C49" s="69"/>
      <c r="D49" s="69"/>
      <c r="E49" s="69"/>
      <c r="F49" s="79" t="s">
        <v>19610</v>
      </c>
      <c r="G49" s="69"/>
      <c r="H49" s="118">
        <v>75000</v>
      </c>
      <c r="I49" s="69"/>
      <c r="J49" s="76"/>
      <c r="K49" s="193"/>
      <c r="L49" s="75"/>
      <c r="M49" s="75"/>
      <c r="N49" s="75"/>
      <c r="O49" s="69"/>
      <c r="P49" s="69"/>
      <c r="Q49" s="75"/>
      <c r="R49" s="69"/>
      <c r="S49" s="69"/>
      <c r="T49" s="69"/>
      <c r="U49" s="69"/>
      <c r="V49" s="69"/>
      <c r="W49" s="69"/>
      <c r="X49" s="69"/>
      <c r="Y49" s="639">
        <f t="shared" si="0"/>
        <v>5250.0000000000009</v>
      </c>
      <c r="Z49" s="118">
        <f t="shared" si="1"/>
        <v>80250</v>
      </c>
    </row>
    <row r="50" spans="1:26" x14ac:dyDescent="0.35">
      <c r="A50" s="76"/>
      <c r="B50" s="76"/>
      <c r="C50" s="76"/>
      <c r="D50" s="76"/>
      <c r="E50" s="76"/>
      <c r="F50" s="76" t="s">
        <v>19611</v>
      </c>
      <c r="G50" s="76"/>
      <c r="H50" s="118">
        <v>75000</v>
      </c>
      <c r="I50" s="76"/>
      <c r="J50" s="76" t="s">
        <v>8427</v>
      </c>
      <c r="K50" s="130"/>
      <c r="L50" s="119" t="s">
        <v>8337</v>
      </c>
      <c r="M50" s="119">
        <v>2101294</v>
      </c>
      <c r="N50" s="119"/>
      <c r="O50" s="76"/>
      <c r="P50" s="76" t="s">
        <v>1226</v>
      </c>
      <c r="Q50" s="119"/>
      <c r="R50" s="76"/>
      <c r="S50" s="76"/>
      <c r="T50" s="76"/>
      <c r="U50" s="76"/>
      <c r="V50" s="76"/>
      <c r="W50" s="76"/>
      <c r="X50" s="76"/>
      <c r="Y50" s="639">
        <f t="shared" si="0"/>
        <v>5250.0000000000009</v>
      </c>
      <c r="Z50" s="118">
        <f t="shared" si="1"/>
        <v>80250</v>
      </c>
    </row>
    <row r="51" spans="1:26" x14ac:dyDescent="0.35">
      <c r="A51" s="76"/>
      <c r="B51" s="76"/>
      <c r="C51" s="76"/>
      <c r="D51" s="76"/>
      <c r="E51" s="76"/>
      <c r="F51" s="76" t="s">
        <v>19611</v>
      </c>
      <c r="G51" s="76"/>
      <c r="H51" s="118">
        <v>75000</v>
      </c>
      <c r="I51" s="76"/>
      <c r="J51" s="76" t="s">
        <v>8427</v>
      </c>
      <c r="K51" s="130"/>
      <c r="L51" s="119" t="s">
        <v>8337</v>
      </c>
      <c r="M51" s="119">
        <v>2101313</v>
      </c>
      <c r="N51" s="119"/>
      <c r="O51" s="76"/>
      <c r="P51" s="76" t="s">
        <v>1226</v>
      </c>
      <c r="Q51" s="119"/>
      <c r="R51" s="76"/>
      <c r="S51" s="76"/>
      <c r="T51" s="76"/>
      <c r="U51" s="76"/>
      <c r="V51" s="76"/>
      <c r="W51" s="76"/>
      <c r="X51" s="76"/>
      <c r="Y51" s="639">
        <f t="shared" si="0"/>
        <v>5250.0000000000009</v>
      </c>
      <c r="Z51" s="118">
        <f t="shared" si="1"/>
        <v>80250</v>
      </c>
    </row>
    <row r="52" spans="1:26" x14ac:dyDescent="0.35">
      <c r="A52" s="76"/>
      <c r="B52" s="76"/>
      <c r="C52" s="76"/>
      <c r="D52" s="76"/>
      <c r="E52" s="76"/>
      <c r="F52" s="76" t="s">
        <v>19611</v>
      </c>
      <c r="G52" s="76"/>
      <c r="H52" s="118">
        <v>75000</v>
      </c>
      <c r="I52" s="76"/>
      <c r="J52" s="76" t="s">
        <v>8427</v>
      </c>
      <c r="K52" s="130"/>
      <c r="L52" s="119" t="s">
        <v>8337</v>
      </c>
      <c r="M52" s="119">
        <v>2101296</v>
      </c>
      <c r="N52" s="119"/>
      <c r="O52" s="76"/>
      <c r="P52" s="76" t="s">
        <v>1226</v>
      </c>
      <c r="Q52" s="119"/>
      <c r="R52" s="76"/>
      <c r="S52" s="76"/>
      <c r="T52" s="76"/>
      <c r="U52" s="76"/>
      <c r="V52" s="76"/>
      <c r="W52" s="76"/>
      <c r="X52" s="76"/>
      <c r="Y52" s="639">
        <f t="shared" si="0"/>
        <v>5250.0000000000009</v>
      </c>
      <c r="Z52" s="118">
        <f t="shared" si="1"/>
        <v>80250</v>
      </c>
    </row>
    <row r="53" spans="1:26" x14ac:dyDescent="0.35">
      <c r="A53" s="76"/>
      <c r="B53" s="76"/>
      <c r="C53" s="76"/>
      <c r="D53" s="76"/>
      <c r="E53" s="76"/>
      <c r="F53" s="76" t="s">
        <v>19611</v>
      </c>
      <c r="G53" s="76"/>
      <c r="H53" s="118">
        <v>75000</v>
      </c>
      <c r="I53" s="76"/>
      <c r="J53" s="76" t="s">
        <v>8427</v>
      </c>
      <c r="K53" s="130"/>
      <c r="L53" s="119" t="s">
        <v>8337</v>
      </c>
      <c r="M53" s="119">
        <v>2101302</v>
      </c>
      <c r="N53" s="119"/>
      <c r="O53" s="76"/>
      <c r="P53" s="76" t="s">
        <v>1226</v>
      </c>
      <c r="Q53" s="119"/>
      <c r="R53" s="76"/>
      <c r="S53" s="76"/>
      <c r="T53" s="76"/>
      <c r="U53" s="76"/>
      <c r="V53" s="76"/>
      <c r="W53" s="76"/>
      <c r="X53" s="76"/>
      <c r="Y53" s="639">
        <f t="shared" si="0"/>
        <v>5250.0000000000009</v>
      </c>
      <c r="Z53" s="118">
        <f t="shared" si="1"/>
        <v>80250</v>
      </c>
    </row>
    <row r="54" spans="1:26" x14ac:dyDescent="0.35">
      <c r="A54" s="69"/>
      <c r="B54" s="69"/>
      <c r="C54" s="69"/>
      <c r="D54" s="69"/>
      <c r="E54" s="69"/>
      <c r="F54" s="76" t="s">
        <v>19611</v>
      </c>
      <c r="G54" s="69"/>
      <c r="H54" s="118">
        <v>75000</v>
      </c>
      <c r="I54" s="69"/>
      <c r="J54" s="76" t="s">
        <v>8427</v>
      </c>
      <c r="K54" s="193"/>
      <c r="L54" s="119" t="s">
        <v>8337</v>
      </c>
      <c r="M54" s="75">
        <v>2101297</v>
      </c>
      <c r="N54" s="75"/>
      <c r="O54" s="69"/>
      <c r="P54" s="76" t="s">
        <v>1226</v>
      </c>
      <c r="Q54" s="75"/>
      <c r="R54" s="69"/>
      <c r="S54" s="69"/>
      <c r="T54" s="69"/>
      <c r="U54" s="69"/>
      <c r="V54" s="69"/>
      <c r="W54" s="69"/>
      <c r="X54" s="69"/>
      <c r="Y54" s="639">
        <f t="shared" si="0"/>
        <v>5250.0000000000009</v>
      </c>
      <c r="Z54" s="118">
        <f t="shared" si="1"/>
        <v>80250</v>
      </c>
    </row>
    <row r="55" spans="1:26" x14ac:dyDescent="0.35">
      <c r="A55" s="76"/>
      <c r="B55" s="76"/>
      <c r="C55" s="76"/>
      <c r="D55" s="76"/>
      <c r="E55" s="76"/>
      <c r="F55" s="76" t="s">
        <v>19611</v>
      </c>
      <c r="G55" s="76"/>
      <c r="H55" s="118">
        <v>75000</v>
      </c>
      <c r="I55" s="76"/>
      <c r="J55" s="76" t="s">
        <v>8427</v>
      </c>
      <c r="K55" s="130"/>
      <c r="L55" s="119" t="s">
        <v>8337</v>
      </c>
      <c r="M55" s="119">
        <v>2101306</v>
      </c>
      <c r="N55" s="119"/>
      <c r="O55" s="76"/>
      <c r="P55" s="76" t="s">
        <v>1226</v>
      </c>
      <c r="Q55" s="119"/>
      <c r="R55" s="76"/>
      <c r="S55" s="76"/>
      <c r="T55" s="76"/>
      <c r="U55" s="76"/>
      <c r="V55" s="76"/>
      <c r="W55" s="76"/>
      <c r="X55" s="76"/>
      <c r="Y55" s="639">
        <f t="shared" si="0"/>
        <v>5250.0000000000009</v>
      </c>
      <c r="Z55" s="118">
        <f t="shared" si="1"/>
        <v>80250</v>
      </c>
    </row>
    <row r="56" spans="1:26" x14ac:dyDescent="0.35">
      <c r="A56" s="76"/>
      <c r="B56" s="76"/>
      <c r="C56" s="76"/>
      <c r="D56" s="76"/>
      <c r="E56" s="76"/>
      <c r="F56" s="76" t="s">
        <v>19612</v>
      </c>
      <c r="G56" s="76"/>
      <c r="H56" s="118">
        <v>75000</v>
      </c>
      <c r="I56" s="76"/>
      <c r="J56" s="76" t="s">
        <v>8427</v>
      </c>
      <c r="K56" s="130"/>
      <c r="L56" s="119" t="s">
        <v>8337</v>
      </c>
      <c r="M56" s="119">
        <v>2194434</v>
      </c>
      <c r="N56" s="119"/>
      <c r="O56" s="76"/>
      <c r="P56" s="76" t="s">
        <v>1226</v>
      </c>
      <c r="Q56" s="119"/>
      <c r="R56" s="76"/>
      <c r="S56" s="76"/>
      <c r="T56" s="76"/>
      <c r="U56" s="76"/>
      <c r="V56" s="76"/>
      <c r="W56" s="76"/>
      <c r="X56" s="76"/>
      <c r="Y56" s="639">
        <f t="shared" si="0"/>
        <v>5250.0000000000009</v>
      </c>
      <c r="Z56" s="118">
        <f t="shared" si="1"/>
        <v>80250</v>
      </c>
    </row>
    <row r="57" spans="1:26" x14ac:dyDescent="0.35">
      <c r="A57" s="76"/>
      <c r="B57" s="76"/>
      <c r="C57" s="76"/>
      <c r="D57" s="76"/>
      <c r="E57" s="76"/>
      <c r="F57" s="76" t="s">
        <v>19612</v>
      </c>
      <c r="G57" s="76"/>
      <c r="H57" s="118">
        <v>75000</v>
      </c>
      <c r="I57" s="76"/>
      <c r="J57" s="76" t="s">
        <v>8427</v>
      </c>
      <c r="K57" s="130"/>
      <c r="L57" s="119" t="s">
        <v>8337</v>
      </c>
      <c r="M57" s="119">
        <v>2101372</v>
      </c>
      <c r="N57" s="119"/>
      <c r="O57" s="76"/>
      <c r="P57" s="76" t="s">
        <v>1226</v>
      </c>
      <c r="Q57" s="119"/>
      <c r="R57" s="76"/>
      <c r="S57" s="76"/>
      <c r="T57" s="76"/>
      <c r="U57" s="76"/>
      <c r="V57" s="76"/>
      <c r="W57" s="76"/>
      <c r="X57" s="76"/>
      <c r="Y57" s="639">
        <f t="shared" si="0"/>
        <v>5250.0000000000009</v>
      </c>
      <c r="Z57" s="118">
        <f t="shared" si="1"/>
        <v>80250</v>
      </c>
    </row>
    <row r="58" spans="1:26" x14ac:dyDescent="0.35">
      <c r="A58" s="76"/>
      <c r="B58" s="76"/>
      <c r="C58" s="76"/>
      <c r="D58" s="76"/>
      <c r="E58" s="76"/>
      <c r="F58" s="76" t="s">
        <v>19613</v>
      </c>
      <c r="G58" s="76"/>
      <c r="H58" s="118">
        <v>75000</v>
      </c>
      <c r="I58" s="76"/>
      <c r="J58" s="76"/>
      <c r="K58" s="130"/>
      <c r="L58" s="119"/>
      <c r="M58" s="119"/>
      <c r="N58" s="119"/>
      <c r="O58" s="76"/>
      <c r="P58" s="76"/>
      <c r="Q58" s="119"/>
      <c r="R58" s="76"/>
      <c r="S58" s="76"/>
      <c r="T58" s="76"/>
      <c r="U58" s="76"/>
      <c r="V58" s="76"/>
      <c r="W58" s="76"/>
      <c r="X58" s="76"/>
      <c r="Y58" s="639">
        <f t="shared" si="0"/>
        <v>5250.0000000000009</v>
      </c>
      <c r="Z58" s="118">
        <f t="shared" si="1"/>
        <v>80250</v>
      </c>
    </row>
    <row r="59" spans="1:26" x14ac:dyDescent="0.35">
      <c r="A59" s="76"/>
      <c r="B59" s="76"/>
      <c r="C59" s="76"/>
      <c r="D59" s="76"/>
      <c r="E59" s="76"/>
      <c r="F59" s="76" t="s">
        <v>19614</v>
      </c>
      <c r="G59" s="76"/>
      <c r="H59" s="118">
        <v>75000</v>
      </c>
      <c r="I59" s="76"/>
      <c r="J59" s="76" t="s">
        <v>8427</v>
      </c>
      <c r="K59" s="130"/>
      <c r="L59" s="119" t="s">
        <v>8337</v>
      </c>
      <c r="M59" s="119">
        <v>1929979</v>
      </c>
      <c r="N59" s="119"/>
      <c r="O59" s="76"/>
      <c r="P59" s="76" t="s">
        <v>1226</v>
      </c>
      <c r="Q59" s="119"/>
      <c r="R59" s="76"/>
      <c r="S59" s="76"/>
      <c r="T59" s="76"/>
      <c r="U59" s="76"/>
      <c r="V59" s="76"/>
      <c r="W59" s="76"/>
      <c r="X59" s="76"/>
      <c r="Y59" s="639">
        <f t="shared" si="0"/>
        <v>5250.0000000000009</v>
      </c>
      <c r="Z59" s="118">
        <f t="shared" si="1"/>
        <v>80250</v>
      </c>
    </row>
    <row r="60" spans="1:26" x14ac:dyDescent="0.35">
      <c r="A60" s="69"/>
      <c r="B60" s="69"/>
      <c r="C60" s="69"/>
      <c r="D60" s="69"/>
      <c r="E60" s="69"/>
      <c r="F60" s="76" t="s">
        <v>19614</v>
      </c>
      <c r="G60" s="69"/>
      <c r="H60" s="118">
        <v>75000</v>
      </c>
      <c r="I60" s="69"/>
      <c r="J60" s="76" t="s">
        <v>8427</v>
      </c>
      <c r="K60" s="193"/>
      <c r="L60" s="119" t="s">
        <v>8337</v>
      </c>
      <c r="M60" s="75">
        <v>2101213</v>
      </c>
      <c r="N60" s="75"/>
      <c r="O60" s="69"/>
      <c r="P60" s="76" t="s">
        <v>1226</v>
      </c>
      <c r="Q60" s="75"/>
      <c r="R60" s="69"/>
      <c r="S60" s="69"/>
      <c r="T60" s="69"/>
      <c r="U60" s="69"/>
      <c r="V60" s="69"/>
      <c r="W60" s="69"/>
      <c r="X60" s="69"/>
      <c r="Y60" s="639">
        <f t="shared" si="0"/>
        <v>5250.0000000000009</v>
      </c>
      <c r="Z60" s="118">
        <f t="shared" si="1"/>
        <v>80250</v>
      </c>
    </row>
    <row r="61" spans="1:26" x14ac:dyDescent="0.35">
      <c r="A61" s="76"/>
      <c r="B61" s="76"/>
      <c r="C61" s="76"/>
      <c r="D61" s="76"/>
      <c r="E61" s="76"/>
      <c r="F61" s="76" t="s">
        <v>19614</v>
      </c>
      <c r="G61" s="76"/>
      <c r="H61" s="118">
        <v>75000</v>
      </c>
      <c r="I61" s="76"/>
      <c r="J61" s="76" t="s">
        <v>8427</v>
      </c>
      <c r="K61" s="130"/>
      <c r="L61" s="119" t="s">
        <v>8337</v>
      </c>
      <c r="M61" s="119">
        <v>2101231</v>
      </c>
      <c r="N61" s="119"/>
      <c r="O61" s="76"/>
      <c r="P61" s="76" t="s">
        <v>1226</v>
      </c>
      <c r="Q61" s="119"/>
      <c r="R61" s="76"/>
      <c r="S61" s="76"/>
      <c r="T61" s="76"/>
      <c r="U61" s="76"/>
      <c r="V61" s="76"/>
      <c r="W61" s="76"/>
      <c r="X61" s="76"/>
      <c r="Y61" s="639">
        <f t="shared" si="0"/>
        <v>5250.0000000000009</v>
      </c>
      <c r="Z61" s="118">
        <f t="shared" si="1"/>
        <v>80250</v>
      </c>
    </row>
    <row r="62" spans="1:26" x14ac:dyDescent="0.35">
      <c r="A62" s="76"/>
      <c r="B62" s="76"/>
      <c r="C62" s="76"/>
      <c r="D62" s="76"/>
      <c r="E62" s="76"/>
      <c r="F62" s="76" t="s">
        <v>19615</v>
      </c>
      <c r="G62" s="76"/>
      <c r="H62" s="118">
        <v>75000</v>
      </c>
      <c r="I62" s="76"/>
      <c r="J62" s="76" t="s">
        <v>8427</v>
      </c>
      <c r="K62" s="130"/>
      <c r="L62" s="119" t="s">
        <v>8337</v>
      </c>
      <c r="M62" s="119">
        <v>2194430</v>
      </c>
      <c r="N62" s="119"/>
      <c r="O62" s="76"/>
      <c r="P62" s="76" t="s">
        <v>1226</v>
      </c>
      <c r="Q62" s="119"/>
      <c r="R62" s="76"/>
      <c r="S62" s="76"/>
      <c r="T62" s="76"/>
      <c r="U62" s="76"/>
      <c r="V62" s="76"/>
      <c r="W62" s="76"/>
      <c r="X62" s="76"/>
      <c r="Y62" s="639">
        <f t="shared" si="0"/>
        <v>5250.0000000000009</v>
      </c>
      <c r="Z62" s="118">
        <f t="shared" si="1"/>
        <v>80250</v>
      </c>
    </row>
    <row r="63" spans="1:26" x14ac:dyDescent="0.35">
      <c r="A63" s="76"/>
      <c r="B63" s="76"/>
      <c r="C63" s="76"/>
      <c r="D63" s="76"/>
      <c r="E63" s="76"/>
      <c r="F63" s="76" t="s">
        <v>19616</v>
      </c>
      <c r="G63" s="76"/>
      <c r="H63" s="118">
        <v>75000</v>
      </c>
      <c r="I63" s="76"/>
      <c r="J63" s="76" t="s">
        <v>8427</v>
      </c>
      <c r="K63" s="130"/>
      <c r="L63" s="119" t="s">
        <v>8433</v>
      </c>
      <c r="M63" s="119">
        <v>898713</v>
      </c>
      <c r="N63" s="119"/>
      <c r="O63" s="76"/>
      <c r="P63" s="76"/>
      <c r="Q63" s="119" t="s">
        <v>1066</v>
      </c>
      <c r="R63" s="76"/>
      <c r="S63" s="76"/>
      <c r="T63" s="76"/>
      <c r="U63" s="76"/>
      <c r="V63" s="76"/>
      <c r="W63" s="76"/>
      <c r="X63" s="76"/>
      <c r="Y63" s="639">
        <f t="shared" si="0"/>
        <v>5250.0000000000009</v>
      </c>
      <c r="Z63" s="118">
        <f t="shared" si="1"/>
        <v>80250</v>
      </c>
    </row>
    <row r="64" spans="1:26" x14ac:dyDescent="0.35">
      <c r="A64" s="76"/>
      <c r="B64" s="76"/>
      <c r="C64" s="76"/>
      <c r="D64" s="76"/>
      <c r="E64" s="76"/>
      <c r="F64" s="76" t="s">
        <v>19617</v>
      </c>
      <c r="G64" s="76"/>
      <c r="H64" s="118">
        <v>75000</v>
      </c>
      <c r="I64" s="76"/>
      <c r="J64" s="76" t="s">
        <v>8427</v>
      </c>
      <c r="K64" s="130"/>
      <c r="L64" s="119" t="s">
        <v>8431</v>
      </c>
      <c r="M64" s="119">
        <v>2148714</v>
      </c>
      <c r="N64" s="119"/>
      <c r="O64" s="76"/>
      <c r="P64" s="76"/>
      <c r="Q64" s="119" t="s">
        <v>1066</v>
      </c>
      <c r="R64" s="76"/>
      <c r="S64" s="76"/>
      <c r="T64" s="76"/>
      <c r="U64" s="76"/>
      <c r="V64" s="76"/>
      <c r="W64" s="76"/>
      <c r="X64" s="76"/>
      <c r="Y64" s="639">
        <f t="shared" si="0"/>
        <v>5250.0000000000009</v>
      </c>
      <c r="Z64" s="118">
        <f t="shared" si="1"/>
        <v>80250</v>
      </c>
    </row>
    <row r="65" spans="1:26" x14ac:dyDescent="0.35">
      <c r="A65" s="69"/>
      <c r="B65" s="69"/>
      <c r="C65" s="69"/>
      <c r="D65" s="69"/>
      <c r="E65" s="69"/>
      <c r="F65" s="79" t="s">
        <v>19618</v>
      </c>
      <c r="G65" s="69"/>
      <c r="H65" s="118">
        <v>75000</v>
      </c>
      <c r="I65" s="69"/>
      <c r="J65" s="76"/>
      <c r="K65" s="193"/>
      <c r="L65" s="119"/>
      <c r="M65" s="75"/>
      <c r="N65" s="75"/>
      <c r="O65" s="69"/>
      <c r="P65" s="76"/>
      <c r="Q65" s="119"/>
      <c r="R65" s="69"/>
      <c r="S65" s="69"/>
      <c r="T65" s="69"/>
      <c r="U65" s="69"/>
      <c r="V65" s="69"/>
      <c r="W65" s="69"/>
      <c r="X65" s="69"/>
      <c r="Y65" s="639">
        <f t="shared" si="0"/>
        <v>5250.0000000000009</v>
      </c>
      <c r="Z65" s="118">
        <f t="shared" si="1"/>
        <v>80250</v>
      </c>
    </row>
    <row r="66" spans="1:26" x14ac:dyDescent="0.35">
      <c r="A66" s="76"/>
      <c r="B66" s="76"/>
      <c r="C66" s="76"/>
      <c r="D66" s="76"/>
      <c r="E66" s="76"/>
      <c r="F66" s="79" t="s">
        <v>19619</v>
      </c>
      <c r="G66" s="76"/>
      <c r="H66" s="118">
        <v>75000</v>
      </c>
      <c r="I66" s="76"/>
      <c r="J66" s="76" t="s">
        <v>8427</v>
      </c>
      <c r="K66" s="130"/>
      <c r="L66" s="119" t="s">
        <v>8337</v>
      </c>
      <c r="M66" s="119">
        <v>798513</v>
      </c>
      <c r="N66" s="119"/>
      <c r="O66" s="76"/>
      <c r="P66" s="76" t="s">
        <v>1226</v>
      </c>
      <c r="Q66" s="119"/>
      <c r="R66" s="76"/>
      <c r="S66" s="76"/>
      <c r="T66" s="76"/>
      <c r="U66" s="76"/>
      <c r="V66" s="76"/>
      <c r="W66" s="76"/>
      <c r="X66" s="76"/>
      <c r="Y66" s="639">
        <f t="shared" si="0"/>
        <v>5250.0000000000009</v>
      </c>
      <c r="Z66" s="118">
        <f t="shared" si="1"/>
        <v>80250</v>
      </c>
    </row>
    <row r="67" spans="1:26" x14ac:dyDescent="0.35">
      <c r="A67" s="76"/>
      <c r="B67" s="76"/>
      <c r="C67" s="76"/>
      <c r="D67" s="76"/>
      <c r="E67" s="76"/>
      <c r="F67" s="79" t="s">
        <v>19619</v>
      </c>
      <c r="G67" s="76"/>
      <c r="H67" s="118">
        <v>75000</v>
      </c>
      <c r="I67" s="76"/>
      <c r="J67" s="76" t="s">
        <v>8427</v>
      </c>
      <c r="K67" s="130"/>
      <c r="L67" s="119" t="s">
        <v>8337</v>
      </c>
      <c r="M67" s="119">
        <v>2101319</v>
      </c>
      <c r="N67" s="119"/>
      <c r="O67" s="76"/>
      <c r="P67" s="76" t="s">
        <v>1226</v>
      </c>
      <c r="Q67" s="119"/>
      <c r="R67" s="76"/>
      <c r="S67" s="76"/>
      <c r="T67" s="76"/>
      <c r="U67" s="76"/>
      <c r="V67" s="76"/>
      <c r="W67" s="76"/>
      <c r="X67" s="76"/>
      <c r="Y67" s="639">
        <f t="shared" si="0"/>
        <v>5250.0000000000009</v>
      </c>
      <c r="Z67" s="118">
        <f t="shared" si="1"/>
        <v>80250</v>
      </c>
    </row>
    <row r="68" spans="1:26" x14ac:dyDescent="0.35">
      <c r="A68" s="76"/>
      <c r="B68" s="76"/>
      <c r="C68" s="76"/>
      <c r="D68" s="76"/>
      <c r="E68" s="76"/>
      <c r="F68" s="79" t="s">
        <v>19619</v>
      </c>
      <c r="G68" s="76"/>
      <c r="H68" s="118">
        <v>75000</v>
      </c>
      <c r="I68" s="76"/>
      <c r="J68" s="76" t="s">
        <v>8427</v>
      </c>
      <c r="K68" s="130"/>
      <c r="L68" s="119" t="s">
        <v>8337</v>
      </c>
      <c r="M68" s="119">
        <v>798514</v>
      </c>
      <c r="N68" s="119"/>
      <c r="O68" s="76"/>
      <c r="P68" s="76" t="s">
        <v>1226</v>
      </c>
      <c r="Q68" s="119"/>
      <c r="R68" s="76"/>
      <c r="S68" s="76"/>
      <c r="T68" s="76"/>
      <c r="U68" s="76"/>
      <c r="V68" s="76"/>
      <c r="W68" s="76"/>
      <c r="X68" s="76"/>
      <c r="Y68" s="639">
        <f t="shared" si="0"/>
        <v>5250.0000000000009</v>
      </c>
      <c r="Z68" s="118">
        <f t="shared" si="1"/>
        <v>80250</v>
      </c>
    </row>
    <row r="69" spans="1:26" x14ac:dyDescent="0.35">
      <c r="A69" s="76"/>
      <c r="B69" s="76"/>
      <c r="C69" s="76"/>
      <c r="D69" s="76"/>
      <c r="E69" s="76"/>
      <c r="F69" s="79" t="s">
        <v>19619</v>
      </c>
      <c r="G69" s="76"/>
      <c r="H69" s="118">
        <v>75000</v>
      </c>
      <c r="I69" s="76"/>
      <c r="J69" s="76" t="s">
        <v>8427</v>
      </c>
      <c r="K69" s="130"/>
      <c r="L69" s="119" t="s">
        <v>8337</v>
      </c>
      <c r="M69" s="119">
        <v>2101325</v>
      </c>
      <c r="N69" s="119"/>
      <c r="O69" s="76"/>
      <c r="P69" s="76" t="s">
        <v>1226</v>
      </c>
      <c r="Q69" s="119"/>
      <c r="R69" s="76"/>
      <c r="S69" s="76"/>
      <c r="T69" s="76"/>
      <c r="U69" s="76"/>
      <c r="V69" s="76"/>
      <c r="W69" s="76"/>
      <c r="X69" s="76"/>
      <c r="Y69" s="639">
        <f t="shared" si="0"/>
        <v>5250.0000000000009</v>
      </c>
      <c r="Z69" s="118">
        <f t="shared" si="1"/>
        <v>80250</v>
      </c>
    </row>
    <row r="70" spans="1:26" x14ac:dyDescent="0.35">
      <c r="A70" s="69"/>
      <c r="B70" s="69"/>
      <c r="C70" s="69"/>
      <c r="D70" s="69"/>
      <c r="E70" s="69"/>
      <c r="F70" s="79" t="s">
        <v>19619</v>
      </c>
      <c r="G70" s="69"/>
      <c r="H70" s="118">
        <v>75000</v>
      </c>
      <c r="I70" s="69"/>
      <c r="J70" s="76" t="s">
        <v>8427</v>
      </c>
      <c r="K70" s="193"/>
      <c r="L70" s="119" t="s">
        <v>8337</v>
      </c>
      <c r="M70" s="75">
        <v>798515</v>
      </c>
      <c r="N70" s="75"/>
      <c r="O70" s="69"/>
      <c r="P70" s="76" t="s">
        <v>1226</v>
      </c>
      <c r="Q70" s="119"/>
      <c r="R70" s="69"/>
      <c r="S70" s="69"/>
      <c r="T70" s="69"/>
      <c r="U70" s="69"/>
      <c r="V70" s="69"/>
      <c r="W70" s="69"/>
      <c r="X70" s="69"/>
      <c r="Y70" s="639">
        <f t="shared" ref="Y70:Y133" si="2">H70*Y$4</f>
        <v>5250.0000000000009</v>
      </c>
      <c r="Z70" s="118">
        <f t="shared" ref="Z70:Z133" si="3">H70+Y70</f>
        <v>80250</v>
      </c>
    </row>
    <row r="71" spans="1:26" x14ac:dyDescent="0.35">
      <c r="A71" s="76"/>
      <c r="B71" s="76"/>
      <c r="C71" s="76"/>
      <c r="D71" s="76"/>
      <c r="E71" s="76"/>
      <c r="F71" s="79" t="s">
        <v>19619</v>
      </c>
      <c r="G71" s="76"/>
      <c r="H71" s="118">
        <v>75000</v>
      </c>
      <c r="I71" s="76"/>
      <c r="J71" s="76" t="s">
        <v>8427</v>
      </c>
      <c r="K71" s="130"/>
      <c r="L71" s="119" t="s">
        <v>8337</v>
      </c>
      <c r="M71" s="119">
        <v>2101326</v>
      </c>
      <c r="N71" s="119"/>
      <c r="O71" s="76"/>
      <c r="P71" s="76" t="s">
        <v>1226</v>
      </c>
      <c r="Q71" s="119"/>
      <c r="R71" s="76"/>
      <c r="S71" s="76"/>
      <c r="T71" s="76"/>
      <c r="U71" s="76"/>
      <c r="V71" s="76"/>
      <c r="W71" s="76"/>
      <c r="X71" s="76"/>
      <c r="Y71" s="639">
        <f t="shared" si="2"/>
        <v>5250.0000000000009</v>
      </c>
      <c r="Z71" s="118">
        <f t="shared" si="3"/>
        <v>80250</v>
      </c>
    </row>
    <row r="72" spans="1:26" x14ac:dyDescent="0.35">
      <c r="A72" s="76"/>
      <c r="B72" s="76"/>
      <c r="C72" s="76"/>
      <c r="D72" s="76"/>
      <c r="E72" s="76"/>
      <c r="F72" s="76" t="s">
        <v>19620</v>
      </c>
      <c r="G72" s="76"/>
      <c r="H72" s="118">
        <v>75000</v>
      </c>
      <c r="I72" s="76"/>
      <c r="J72" s="76" t="s">
        <v>8427</v>
      </c>
      <c r="K72" s="130"/>
      <c r="L72" s="119" t="s">
        <v>8337</v>
      </c>
      <c r="M72" s="119">
        <v>2499386</v>
      </c>
      <c r="N72" s="119"/>
      <c r="O72" s="76"/>
      <c r="P72" s="76" t="s">
        <v>1226</v>
      </c>
      <c r="Q72" s="119"/>
      <c r="R72" s="76"/>
      <c r="S72" s="76"/>
      <c r="T72" s="76"/>
      <c r="U72" s="76"/>
      <c r="V72" s="76"/>
      <c r="W72" s="76"/>
      <c r="X72" s="76"/>
      <c r="Y72" s="639">
        <f t="shared" si="2"/>
        <v>5250.0000000000009</v>
      </c>
      <c r="Z72" s="118">
        <f t="shared" si="3"/>
        <v>80250</v>
      </c>
    </row>
    <row r="73" spans="1:26" x14ac:dyDescent="0.35">
      <c r="A73" s="76"/>
      <c r="B73" s="76"/>
      <c r="C73" s="76"/>
      <c r="D73" s="76"/>
      <c r="E73" s="76"/>
      <c r="F73" s="76" t="s">
        <v>19621</v>
      </c>
      <c r="G73" s="76"/>
      <c r="H73" s="118">
        <v>75000</v>
      </c>
      <c r="I73" s="76"/>
      <c r="J73" s="76"/>
      <c r="K73" s="130"/>
      <c r="L73" s="119"/>
      <c r="M73" s="119"/>
      <c r="N73" s="119"/>
      <c r="O73" s="76"/>
      <c r="P73" s="76"/>
      <c r="Q73" s="119"/>
      <c r="R73" s="76"/>
      <c r="S73" s="76"/>
      <c r="T73" s="76"/>
      <c r="U73" s="76"/>
      <c r="V73" s="76"/>
      <c r="W73" s="76"/>
      <c r="X73" s="76"/>
      <c r="Y73" s="639">
        <f t="shared" si="2"/>
        <v>5250.0000000000009</v>
      </c>
      <c r="Z73" s="118">
        <f t="shared" si="3"/>
        <v>80250</v>
      </c>
    </row>
    <row r="74" spans="1:26" x14ac:dyDescent="0.35">
      <c r="A74" s="76"/>
      <c r="B74" s="76"/>
      <c r="C74" s="76"/>
      <c r="D74" s="76"/>
      <c r="E74" s="76"/>
      <c r="F74" s="76" t="s">
        <v>19622</v>
      </c>
      <c r="G74" s="76"/>
      <c r="H74" s="118">
        <v>75000</v>
      </c>
      <c r="I74" s="76"/>
      <c r="J74" s="69" t="s">
        <v>8427</v>
      </c>
      <c r="K74" s="130"/>
      <c r="L74" s="119" t="s">
        <v>8888</v>
      </c>
      <c r="M74" s="119">
        <v>833402</v>
      </c>
      <c r="N74" s="119"/>
      <c r="O74" s="76"/>
      <c r="P74" s="76"/>
      <c r="Q74" s="119" t="s">
        <v>1066</v>
      </c>
      <c r="R74" s="76"/>
      <c r="S74" s="76"/>
      <c r="T74" s="76"/>
      <c r="U74" s="76"/>
      <c r="V74" s="76"/>
      <c r="W74" s="76"/>
      <c r="X74" s="76"/>
      <c r="Y74" s="639">
        <f t="shared" si="2"/>
        <v>5250.0000000000009</v>
      </c>
      <c r="Z74" s="118">
        <f t="shared" si="3"/>
        <v>80250</v>
      </c>
    </row>
    <row r="75" spans="1:26" x14ac:dyDescent="0.35">
      <c r="A75" s="76"/>
      <c r="B75" s="76"/>
      <c r="C75" s="76"/>
      <c r="D75" s="76"/>
      <c r="E75" s="76"/>
      <c r="F75" s="76" t="s">
        <v>19623</v>
      </c>
      <c r="G75" s="76"/>
      <c r="H75" s="118">
        <v>75000</v>
      </c>
      <c r="I75" s="76"/>
      <c r="J75" s="76"/>
      <c r="K75" s="130"/>
      <c r="L75" s="119"/>
      <c r="M75" s="119"/>
      <c r="N75" s="119"/>
      <c r="O75" s="76"/>
      <c r="P75" s="76"/>
      <c r="Q75" s="119"/>
      <c r="R75" s="76"/>
      <c r="S75" s="76"/>
      <c r="T75" s="76"/>
      <c r="U75" s="76"/>
      <c r="V75" s="76"/>
      <c r="W75" s="76"/>
      <c r="X75" s="76"/>
      <c r="Y75" s="639">
        <f t="shared" si="2"/>
        <v>5250.0000000000009</v>
      </c>
      <c r="Z75" s="118">
        <f t="shared" si="3"/>
        <v>80250</v>
      </c>
    </row>
    <row r="76" spans="1:26" x14ac:dyDescent="0.35">
      <c r="A76" s="69"/>
      <c r="B76" s="69"/>
      <c r="C76" s="69"/>
      <c r="D76" s="69"/>
      <c r="E76" s="69"/>
      <c r="F76" s="76" t="s">
        <v>19624</v>
      </c>
      <c r="G76" s="76"/>
      <c r="H76" s="118">
        <v>75000</v>
      </c>
      <c r="I76" s="76"/>
      <c r="J76" s="69" t="s">
        <v>8427</v>
      </c>
      <c r="K76" s="130"/>
      <c r="L76" s="119" t="s">
        <v>8888</v>
      </c>
      <c r="M76" s="75">
        <v>153939</v>
      </c>
      <c r="N76" s="75"/>
      <c r="O76" s="69"/>
      <c r="P76" s="69"/>
      <c r="Q76" s="75" t="s">
        <v>1066</v>
      </c>
      <c r="R76" s="69"/>
      <c r="S76" s="69"/>
      <c r="T76" s="69"/>
      <c r="U76" s="69"/>
      <c r="V76" s="69"/>
      <c r="W76" s="69"/>
      <c r="X76" s="69"/>
      <c r="Y76" s="639">
        <f t="shared" si="2"/>
        <v>5250.0000000000009</v>
      </c>
      <c r="Z76" s="118">
        <f t="shared" si="3"/>
        <v>80250</v>
      </c>
    </row>
    <row r="77" spans="1:26" x14ac:dyDescent="0.35">
      <c r="A77" s="76"/>
      <c r="B77" s="76"/>
      <c r="C77" s="76"/>
      <c r="D77" s="76"/>
      <c r="E77" s="76"/>
      <c r="F77" s="76" t="s">
        <v>19625</v>
      </c>
      <c r="G77" s="76"/>
      <c r="H77" s="118">
        <v>75000</v>
      </c>
      <c r="I77" s="76"/>
      <c r="J77" s="76"/>
      <c r="K77" s="130"/>
      <c r="L77" s="119"/>
      <c r="M77" s="119"/>
      <c r="N77" s="119"/>
      <c r="O77" s="76"/>
      <c r="P77" s="76"/>
      <c r="Q77" s="119"/>
      <c r="R77" s="76"/>
      <c r="S77" s="76"/>
      <c r="T77" s="76"/>
      <c r="U77" s="76"/>
      <c r="V77" s="76"/>
      <c r="W77" s="76"/>
      <c r="X77" s="76"/>
      <c r="Y77" s="639">
        <f t="shared" si="2"/>
        <v>5250.0000000000009</v>
      </c>
      <c r="Z77" s="118">
        <f t="shared" si="3"/>
        <v>80250</v>
      </c>
    </row>
    <row r="78" spans="1:26" x14ac:dyDescent="0.35">
      <c r="A78" s="76"/>
      <c r="B78" s="76"/>
      <c r="C78" s="76"/>
      <c r="D78" s="76"/>
      <c r="E78" s="76"/>
      <c r="F78" s="76" t="s">
        <v>19626</v>
      </c>
      <c r="G78" s="76"/>
      <c r="H78" s="118">
        <v>75000</v>
      </c>
      <c r="I78" s="76"/>
      <c r="J78" s="76" t="s">
        <v>8427</v>
      </c>
      <c r="K78" s="119"/>
      <c r="L78" s="119" t="s">
        <v>8337</v>
      </c>
      <c r="M78" s="119">
        <v>2101328</v>
      </c>
      <c r="N78" s="119"/>
      <c r="O78" s="76"/>
      <c r="P78" s="76" t="s">
        <v>1226</v>
      </c>
      <c r="Q78" s="119"/>
      <c r="R78" s="76"/>
      <c r="S78" s="76"/>
      <c r="T78" s="76"/>
      <c r="U78" s="76"/>
      <c r="V78" s="76"/>
      <c r="W78" s="76"/>
      <c r="X78" s="76"/>
      <c r="Y78" s="639">
        <f t="shared" si="2"/>
        <v>5250.0000000000009</v>
      </c>
      <c r="Z78" s="118">
        <f t="shared" si="3"/>
        <v>80250</v>
      </c>
    </row>
    <row r="79" spans="1:26" x14ac:dyDescent="0.35">
      <c r="A79" s="76"/>
      <c r="B79" s="76"/>
      <c r="C79" s="76"/>
      <c r="D79" s="76"/>
      <c r="E79" s="76"/>
      <c r="F79" s="76" t="s">
        <v>19626</v>
      </c>
      <c r="G79" s="69"/>
      <c r="H79" s="118">
        <v>75000</v>
      </c>
      <c r="I79" s="76"/>
      <c r="J79" s="76" t="s">
        <v>8427</v>
      </c>
      <c r="K79" s="119"/>
      <c r="L79" s="119" t="s">
        <v>8337</v>
      </c>
      <c r="M79" s="119">
        <v>2101335</v>
      </c>
      <c r="N79" s="119"/>
      <c r="O79" s="76"/>
      <c r="P79" s="76" t="s">
        <v>1226</v>
      </c>
      <c r="Q79" s="119"/>
      <c r="R79" s="76"/>
      <c r="S79" s="76"/>
      <c r="T79" s="76"/>
      <c r="U79" s="76"/>
      <c r="V79" s="76"/>
      <c r="W79" s="76"/>
      <c r="X79" s="76"/>
      <c r="Y79" s="639">
        <f t="shared" si="2"/>
        <v>5250.0000000000009</v>
      </c>
      <c r="Z79" s="118">
        <f t="shared" si="3"/>
        <v>80250</v>
      </c>
    </row>
    <row r="80" spans="1:26" x14ac:dyDescent="0.35">
      <c r="A80" s="76"/>
      <c r="B80" s="76"/>
      <c r="C80" s="76"/>
      <c r="D80" s="76"/>
      <c r="E80" s="76"/>
      <c r="F80" s="76" t="s">
        <v>19626</v>
      </c>
      <c r="G80" s="76"/>
      <c r="H80" s="118">
        <v>75000</v>
      </c>
      <c r="I80" s="76"/>
      <c r="J80" s="76" t="s">
        <v>8427</v>
      </c>
      <c r="K80" s="119"/>
      <c r="L80" s="119" t="s">
        <v>8337</v>
      </c>
      <c r="M80" s="119">
        <v>2101330</v>
      </c>
      <c r="N80" s="119"/>
      <c r="O80" s="76"/>
      <c r="P80" s="76" t="s">
        <v>1226</v>
      </c>
      <c r="Q80" s="119"/>
      <c r="R80" s="76"/>
      <c r="S80" s="76"/>
      <c r="T80" s="76"/>
      <c r="U80" s="76"/>
      <c r="V80" s="76"/>
      <c r="W80" s="76"/>
      <c r="X80" s="76"/>
      <c r="Y80" s="639">
        <f t="shared" si="2"/>
        <v>5250.0000000000009</v>
      </c>
      <c r="Z80" s="118">
        <f t="shared" si="3"/>
        <v>80250</v>
      </c>
    </row>
    <row r="81" spans="1:26" x14ac:dyDescent="0.35">
      <c r="A81" s="69"/>
      <c r="B81" s="69"/>
      <c r="C81" s="69"/>
      <c r="D81" s="69"/>
      <c r="E81" s="69"/>
      <c r="F81" s="76" t="s">
        <v>19626</v>
      </c>
      <c r="G81" s="69"/>
      <c r="H81" s="118">
        <v>75000</v>
      </c>
      <c r="I81" s="69"/>
      <c r="J81" s="76" t="s">
        <v>8427</v>
      </c>
      <c r="K81" s="193"/>
      <c r="L81" s="119" t="s">
        <v>8337</v>
      </c>
      <c r="M81" s="75">
        <v>2101337</v>
      </c>
      <c r="N81" s="75"/>
      <c r="O81" s="69"/>
      <c r="P81" s="76" t="s">
        <v>1226</v>
      </c>
      <c r="Q81" s="75"/>
      <c r="R81" s="69"/>
      <c r="S81" s="69"/>
      <c r="T81" s="69"/>
      <c r="U81" s="69"/>
      <c r="V81" s="69"/>
      <c r="W81" s="69"/>
      <c r="X81" s="69"/>
      <c r="Y81" s="639">
        <f t="shared" si="2"/>
        <v>5250.0000000000009</v>
      </c>
      <c r="Z81" s="118">
        <f t="shared" si="3"/>
        <v>80250</v>
      </c>
    </row>
    <row r="82" spans="1:26" x14ac:dyDescent="0.35">
      <c r="A82" s="76"/>
      <c r="B82" s="76"/>
      <c r="C82" s="76"/>
      <c r="D82" s="76"/>
      <c r="E82" s="76"/>
      <c r="F82" s="76" t="s">
        <v>19626</v>
      </c>
      <c r="G82" s="76"/>
      <c r="H82" s="118">
        <v>75000</v>
      </c>
      <c r="I82" s="76"/>
      <c r="J82" s="76" t="s">
        <v>8427</v>
      </c>
      <c r="K82" s="119"/>
      <c r="L82" s="119" t="s">
        <v>8337</v>
      </c>
      <c r="M82" s="119">
        <v>2101329</v>
      </c>
      <c r="N82" s="119"/>
      <c r="O82" s="76"/>
      <c r="P82" s="76" t="s">
        <v>1226</v>
      </c>
      <c r="Q82" s="119"/>
      <c r="R82" s="76"/>
      <c r="S82" s="76"/>
      <c r="T82" s="76"/>
      <c r="U82" s="76"/>
      <c r="V82" s="76"/>
      <c r="W82" s="76"/>
      <c r="X82" s="76"/>
      <c r="Y82" s="639">
        <f t="shared" si="2"/>
        <v>5250.0000000000009</v>
      </c>
      <c r="Z82" s="118">
        <f t="shared" si="3"/>
        <v>80250</v>
      </c>
    </row>
    <row r="83" spans="1:26" x14ac:dyDescent="0.35">
      <c r="A83" s="76"/>
      <c r="B83" s="76"/>
      <c r="C83" s="76"/>
      <c r="D83" s="76"/>
      <c r="E83" s="76"/>
      <c r="F83" s="76" t="s">
        <v>19626</v>
      </c>
      <c r="G83" s="76"/>
      <c r="H83" s="118">
        <v>75000</v>
      </c>
      <c r="I83" s="76"/>
      <c r="J83" s="76" t="s">
        <v>8427</v>
      </c>
      <c r="K83" s="119"/>
      <c r="L83" s="119" t="s">
        <v>8337</v>
      </c>
      <c r="M83" s="119">
        <v>2101340</v>
      </c>
      <c r="N83" s="119"/>
      <c r="O83" s="76"/>
      <c r="P83" s="76" t="s">
        <v>1226</v>
      </c>
      <c r="Q83" s="119"/>
      <c r="R83" s="76"/>
      <c r="S83" s="76"/>
      <c r="T83" s="76"/>
      <c r="U83" s="76"/>
      <c r="V83" s="76"/>
      <c r="W83" s="76"/>
      <c r="X83" s="76"/>
      <c r="Y83" s="639">
        <f t="shared" si="2"/>
        <v>5250.0000000000009</v>
      </c>
      <c r="Z83" s="118">
        <f t="shared" si="3"/>
        <v>80250</v>
      </c>
    </row>
    <row r="84" spans="1:26" x14ac:dyDescent="0.35">
      <c r="A84" s="76"/>
      <c r="B84" s="76"/>
      <c r="C84" s="76"/>
      <c r="D84" s="76"/>
      <c r="E84" s="76"/>
      <c r="F84" s="76" t="s">
        <v>19627</v>
      </c>
      <c r="G84" s="69"/>
      <c r="H84" s="118">
        <v>75000</v>
      </c>
      <c r="I84" s="76"/>
      <c r="J84" s="76" t="s">
        <v>8427</v>
      </c>
      <c r="K84" s="119"/>
      <c r="L84" s="119" t="s">
        <v>8337</v>
      </c>
      <c r="M84" s="119">
        <v>2199045</v>
      </c>
      <c r="N84" s="119"/>
      <c r="O84" s="76"/>
      <c r="P84" s="76" t="s">
        <v>1226</v>
      </c>
      <c r="Q84" s="119"/>
      <c r="R84" s="76"/>
      <c r="S84" s="76"/>
      <c r="T84" s="76"/>
      <c r="U84" s="69"/>
      <c r="V84" s="76"/>
      <c r="W84" s="76"/>
      <c r="X84" s="76"/>
      <c r="Y84" s="639">
        <f t="shared" si="2"/>
        <v>5250.0000000000009</v>
      </c>
      <c r="Z84" s="118">
        <f t="shared" si="3"/>
        <v>80250</v>
      </c>
    </row>
    <row r="85" spans="1:26" x14ac:dyDescent="0.35">
      <c r="A85" s="76"/>
      <c r="B85" s="76"/>
      <c r="C85" s="76"/>
      <c r="D85" s="76"/>
      <c r="E85" s="76"/>
      <c r="F85" s="76" t="s">
        <v>19628</v>
      </c>
      <c r="G85" s="69"/>
      <c r="H85" s="118">
        <v>75000</v>
      </c>
      <c r="I85" s="76"/>
      <c r="J85" s="76"/>
      <c r="K85" s="119"/>
      <c r="L85" s="119"/>
      <c r="M85" s="119"/>
      <c r="N85" s="119"/>
      <c r="O85" s="76"/>
      <c r="P85" s="76"/>
      <c r="Q85" s="119"/>
      <c r="R85" s="76"/>
      <c r="S85" s="76"/>
      <c r="T85" s="76"/>
      <c r="U85" s="69"/>
      <c r="V85" s="76"/>
      <c r="W85" s="76"/>
      <c r="X85" s="76"/>
      <c r="Y85" s="639">
        <f t="shared" si="2"/>
        <v>5250.0000000000009</v>
      </c>
      <c r="Z85" s="118">
        <f t="shared" si="3"/>
        <v>80250</v>
      </c>
    </row>
    <row r="86" spans="1:26" x14ac:dyDescent="0.35">
      <c r="A86" s="76"/>
      <c r="B86" s="76"/>
      <c r="C86" s="76"/>
      <c r="D86" s="76"/>
      <c r="E86" s="76"/>
      <c r="F86" s="76" t="s">
        <v>19629</v>
      </c>
      <c r="G86" s="69"/>
      <c r="H86" s="118">
        <v>75000</v>
      </c>
      <c r="I86" s="76"/>
      <c r="J86" s="76" t="s">
        <v>8427</v>
      </c>
      <c r="K86" s="119"/>
      <c r="L86" s="119" t="s">
        <v>8337</v>
      </c>
      <c r="M86" s="119">
        <v>2101346</v>
      </c>
      <c r="N86" s="119"/>
      <c r="O86" s="76"/>
      <c r="P86" s="76" t="s">
        <v>1226</v>
      </c>
      <c r="Q86" s="119"/>
      <c r="R86" s="76"/>
      <c r="S86" s="76"/>
      <c r="T86" s="76"/>
      <c r="U86" s="76"/>
      <c r="V86" s="76"/>
      <c r="W86" s="76"/>
      <c r="X86" s="76"/>
      <c r="Y86" s="639">
        <f t="shared" si="2"/>
        <v>5250.0000000000009</v>
      </c>
      <c r="Z86" s="118">
        <f t="shared" si="3"/>
        <v>80250</v>
      </c>
    </row>
    <row r="87" spans="1:26" x14ac:dyDescent="0.35">
      <c r="A87" s="76"/>
      <c r="B87" s="76"/>
      <c r="C87" s="76"/>
      <c r="D87" s="76"/>
      <c r="E87" s="76"/>
      <c r="F87" s="76" t="s">
        <v>19629</v>
      </c>
      <c r="G87" s="69"/>
      <c r="H87" s="118">
        <v>75000</v>
      </c>
      <c r="I87" s="76"/>
      <c r="J87" s="76" t="s">
        <v>8427</v>
      </c>
      <c r="K87" s="119"/>
      <c r="L87" s="119" t="s">
        <v>8337</v>
      </c>
      <c r="M87" s="119">
        <v>2101359</v>
      </c>
      <c r="N87" s="119"/>
      <c r="O87" s="76"/>
      <c r="P87" s="76" t="s">
        <v>1226</v>
      </c>
      <c r="Q87" s="119"/>
      <c r="R87" s="76"/>
      <c r="S87" s="76"/>
      <c r="T87" s="76"/>
      <c r="U87" s="76"/>
      <c r="V87" s="76"/>
      <c r="W87" s="76"/>
      <c r="X87" s="76"/>
      <c r="Y87" s="639">
        <f t="shared" si="2"/>
        <v>5250.0000000000009</v>
      </c>
      <c r="Z87" s="118">
        <f t="shared" si="3"/>
        <v>80250</v>
      </c>
    </row>
    <row r="88" spans="1:26" x14ac:dyDescent="0.35">
      <c r="A88" s="76"/>
      <c r="B88" s="76"/>
      <c r="C88" s="76"/>
      <c r="D88" s="76"/>
      <c r="E88" s="76"/>
      <c r="F88" s="76" t="s">
        <v>19629</v>
      </c>
      <c r="G88" s="69"/>
      <c r="H88" s="118">
        <v>75000</v>
      </c>
      <c r="I88" s="76"/>
      <c r="J88" s="76" t="s">
        <v>8427</v>
      </c>
      <c r="K88" s="119"/>
      <c r="L88" s="119" t="s">
        <v>8337</v>
      </c>
      <c r="M88" s="119">
        <v>2101350</v>
      </c>
      <c r="N88" s="119"/>
      <c r="O88" s="76"/>
      <c r="P88" s="76" t="s">
        <v>1226</v>
      </c>
      <c r="Q88" s="119"/>
      <c r="R88" s="76"/>
      <c r="S88" s="76"/>
      <c r="T88" s="76"/>
      <c r="U88" s="76"/>
      <c r="V88" s="76"/>
      <c r="W88" s="76"/>
      <c r="X88" s="76"/>
      <c r="Y88" s="639">
        <f t="shared" si="2"/>
        <v>5250.0000000000009</v>
      </c>
      <c r="Z88" s="118">
        <f t="shared" si="3"/>
        <v>80250</v>
      </c>
    </row>
    <row r="89" spans="1:26" x14ac:dyDescent="0.35">
      <c r="A89" s="76"/>
      <c r="B89" s="76"/>
      <c r="C89" s="76"/>
      <c r="D89" s="76"/>
      <c r="E89" s="76"/>
      <c r="F89" s="76" t="s">
        <v>19629</v>
      </c>
      <c r="G89" s="69"/>
      <c r="H89" s="118">
        <v>75000</v>
      </c>
      <c r="I89" s="76"/>
      <c r="J89" s="76" t="s">
        <v>8427</v>
      </c>
      <c r="K89" s="119"/>
      <c r="L89" s="119" t="s">
        <v>8337</v>
      </c>
      <c r="M89" s="119">
        <v>2249736</v>
      </c>
      <c r="N89" s="119"/>
      <c r="O89" s="76"/>
      <c r="P89" s="76" t="s">
        <v>1226</v>
      </c>
      <c r="Q89" s="119"/>
      <c r="R89" s="76"/>
      <c r="S89" s="76"/>
      <c r="T89" s="76"/>
      <c r="U89" s="76"/>
      <c r="V89" s="76"/>
      <c r="W89" s="76"/>
      <c r="X89" s="76"/>
      <c r="Y89" s="639">
        <f t="shared" si="2"/>
        <v>5250.0000000000009</v>
      </c>
      <c r="Z89" s="118">
        <f t="shared" si="3"/>
        <v>80250</v>
      </c>
    </row>
    <row r="90" spans="1:26" x14ac:dyDescent="0.35">
      <c r="A90" s="69"/>
      <c r="B90" s="69"/>
      <c r="C90" s="69"/>
      <c r="D90" s="69"/>
      <c r="E90" s="69"/>
      <c r="F90" s="76" t="s">
        <v>19629</v>
      </c>
      <c r="G90" s="69"/>
      <c r="H90" s="118">
        <v>75000</v>
      </c>
      <c r="I90" s="69"/>
      <c r="J90" s="76" t="s">
        <v>8427</v>
      </c>
      <c r="K90" s="193"/>
      <c r="L90" s="119" t="s">
        <v>8337</v>
      </c>
      <c r="M90" s="75">
        <v>2101352</v>
      </c>
      <c r="N90" s="75"/>
      <c r="O90" s="69"/>
      <c r="P90" s="76" t="s">
        <v>1226</v>
      </c>
      <c r="Q90" s="75"/>
      <c r="R90" s="69"/>
      <c r="S90" s="69"/>
      <c r="T90" s="69"/>
      <c r="U90" s="69"/>
      <c r="V90" s="69"/>
      <c r="W90" s="488"/>
      <c r="X90" s="488"/>
      <c r="Y90" s="639">
        <f t="shared" si="2"/>
        <v>5250.0000000000009</v>
      </c>
      <c r="Z90" s="118">
        <f t="shared" si="3"/>
        <v>80250</v>
      </c>
    </row>
    <row r="91" spans="1:26" x14ac:dyDescent="0.35">
      <c r="A91" s="69"/>
      <c r="B91" s="69"/>
      <c r="C91" s="69"/>
      <c r="D91" s="69"/>
      <c r="E91" s="69"/>
      <c r="F91" s="76" t="s">
        <v>19629</v>
      </c>
      <c r="G91" s="69"/>
      <c r="H91" s="118">
        <v>75000</v>
      </c>
      <c r="I91" s="69"/>
      <c r="J91" s="76" t="s">
        <v>8427</v>
      </c>
      <c r="K91" s="193"/>
      <c r="L91" s="119" t="s">
        <v>8337</v>
      </c>
      <c r="M91" s="75">
        <v>2250209</v>
      </c>
      <c r="N91" s="75"/>
      <c r="O91" s="69"/>
      <c r="P91" s="76" t="s">
        <v>1226</v>
      </c>
      <c r="Q91" s="75"/>
      <c r="R91" s="69"/>
      <c r="S91" s="69"/>
      <c r="T91" s="69"/>
      <c r="U91" s="69"/>
      <c r="V91" s="69"/>
      <c r="W91" s="488"/>
      <c r="X91" s="488"/>
      <c r="Y91" s="639">
        <f t="shared" si="2"/>
        <v>5250.0000000000009</v>
      </c>
      <c r="Z91" s="118">
        <f t="shared" si="3"/>
        <v>80250</v>
      </c>
    </row>
    <row r="92" spans="1:26" x14ac:dyDescent="0.35">
      <c r="A92" s="69"/>
      <c r="B92" s="69"/>
      <c r="C92" s="69"/>
      <c r="D92" s="69"/>
      <c r="E92" s="69"/>
      <c r="F92" s="79" t="s">
        <v>19630</v>
      </c>
      <c r="G92" s="69"/>
      <c r="H92" s="118">
        <v>75000</v>
      </c>
      <c r="I92" s="69"/>
      <c r="J92" s="76" t="s">
        <v>8427</v>
      </c>
      <c r="K92" s="193"/>
      <c r="L92" s="75" t="s">
        <v>8428</v>
      </c>
      <c r="M92" s="75">
        <v>713774</v>
      </c>
      <c r="N92" s="75"/>
      <c r="O92" s="69"/>
      <c r="P92" s="76" t="s">
        <v>1226</v>
      </c>
      <c r="Q92" s="75"/>
      <c r="R92" s="69"/>
      <c r="S92" s="69"/>
      <c r="T92" s="69"/>
      <c r="U92" s="69"/>
      <c r="V92" s="69"/>
      <c r="W92" s="488"/>
      <c r="X92" s="488"/>
      <c r="Y92" s="639">
        <f t="shared" si="2"/>
        <v>5250.0000000000009</v>
      </c>
      <c r="Z92" s="118">
        <f t="shared" si="3"/>
        <v>80250</v>
      </c>
    </row>
    <row r="93" spans="1:26" x14ac:dyDescent="0.35">
      <c r="A93" s="69"/>
      <c r="B93" s="69"/>
      <c r="C93" s="69"/>
      <c r="D93" s="69"/>
      <c r="E93" s="69"/>
      <c r="F93" s="79" t="s">
        <v>19630</v>
      </c>
      <c r="G93" s="69"/>
      <c r="H93" s="118">
        <v>75000</v>
      </c>
      <c r="I93" s="69"/>
      <c r="J93" s="76" t="s">
        <v>8427</v>
      </c>
      <c r="K93" s="193"/>
      <c r="L93" s="75" t="s">
        <v>8428</v>
      </c>
      <c r="M93" s="75">
        <v>761678</v>
      </c>
      <c r="N93" s="75"/>
      <c r="O93" s="69"/>
      <c r="P93" s="76" t="s">
        <v>1226</v>
      </c>
      <c r="Q93" s="75"/>
      <c r="R93" s="69"/>
      <c r="S93" s="69"/>
      <c r="T93" s="69"/>
      <c r="U93" s="69"/>
      <c r="V93" s="69"/>
      <c r="W93" s="488"/>
      <c r="X93" s="488"/>
      <c r="Y93" s="639">
        <f t="shared" si="2"/>
        <v>5250.0000000000009</v>
      </c>
      <c r="Z93" s="118">
        <f t="shared" si="3"/>
        <v>80250</v>
      </c>
    </row>
    <row r="94" spans="1:26" x14ac:dyDescent="0.35">
      <c r="A94" s="69"/>
      <c r="B94" s="69"/>
      <c r="C94" s="69"/>
      <c r="D94" s="69"/>
      <c r="E94" s="69"/>
      <c r="F94" s="76" t="s">
        <v>19631</v>
      </c>
      <c r="G94" s="69"/>
      <c r="H94" s="118">
        <v>75000</v>
      </c>
      <c r="I94" s="69"/>
      <c r="J94" s="76"/>
      <c r="K94" s="193"/>
      <c r="L94" s="119"/>
      <c r="M94" s="75"/>
      <c r="N94" s="75"/>
      <c r="O94" s="69"/>
      <c r="P94" s="76"/>
      <c r="Q94" s="119"/>
      <c r="R94" s="69"/>
      <c r="S94" s="69"/>
      <c r="T94" s="69"/>
      <c r="U94" s="69"/>
      <c r="V94" s="69"/>
      <c r="W94" s="488"/>
      <c r="X94" s="488"/>
      <c r="Y94" s="639">
        <f t="shared" si="2"/>
        <v>5250.0000000000009</v>
      </c>
      <c r="Z94" s="118">
        <f t="shared" si="3"/>
        <v>80250</v>
      </c>
    </row>
    <row r="95" spans="1:26" x14ac:dyDescent="0.35">
      <c r="A95" s="69"/>
      <c r="B95" s="69"/>
      <c r="C95" s="69"/>
      <c r="D95" s="69"/>
      <c r="E95" s="69"/>
      <c r="F95" s="76" t="s">
        <v>19632</v>
      </c>
      <c r="G95" s="69"/>
      <c r="H95" s="118">
        <v>75000</v>
      </c>
      <c r="I95" s="69"/>
      <c r="J95" s="76" t="s">
        <v>8427</v>
      </c>
      <c r="K95" s="193"/>
      <c r="L95" s="119" t="s">
        <v>8337</v>
      </c>
      <c r="M95" s="75">
        <v>1729154</v>
      </c>
      <c r="N95" s="75"/>
      <c r="O95" s="69"/>
      <c r="P95" s="76" t="s">
        <v>1226</v>
      </c>
      <c r="Q95" s="119"/>
      <c r="R95" s="69"/>
      <c r="S95" s="69"/>
      <c r="T95" s="69"/>
      <c r="U95" s="69"/>
      <c r="V95" s="69"/>
      <c r="W95" s="488"/>
      <c r="X95" s="488"/>
      <c r="Y95" s="639">
        <f t="shared" si="2"/>
        <v>5250.0000000000009</v>
      </c>
      <c r="Z95" s="118">
        <f t="shared" si="3"/>
        <v>80250</v>
      </c>
    </row>
    <row r="96" spans="1:26" x14ac:dyDescent="0.35">
      <c r="A96" s="69"/>
      <c r="B96" s="69"/>
      <c r="C96" s="69"/>
      <c r="D96" s="69"/>
      <c r="E96" s="69"/>
      <c r="F96" s="76" t="s">
        <v>19632</v>
      </c>
      <c r="G96" s="69"/>
      <c r="H96" s="118">
        <v>75000</v>
      </c>
      <c r="I96" s="69"/>
      <c r="J96" s="76" t="s">
        <v>8427</v>
      </c>
      <c r="K96" s="75"/>
      <c r="L96" s="119" t="s">
        <v>8337</v>
      </c>
      <c r="M96" s="75">
        <v>1929978</v>
      </c>
      <c r="N96" s="75"/>
      <c r="O96" s="69"/>
      <c r="P96" s="76" t="s">
        <v>1226</v>
      </c>
      <c r="Q96" s="75"/>
      <c r="R96" s="69"/>
      <c r="S96" s="69"/>
      <c r="T96" s="69"/>
      <c r="U96" s="69"/>
      <c r="V96" s="69"/>
      <c r="W96" s="69"/>
      <c r="X96" s="69"/>
      <c r="Y96" s="639">
        <f t="shared" si="2"/>
        <v>5250.0000000000009</v>
      </c>
      <c r="Z96" s="118">
        <f t="shared" si="3"/>
        <v>80250</v>
      </c>
    </row>
    <row r="97" spans="1:26" x14ac:dyDescent="0.35">
      <c r="A97" s="69"/>
      <c r="B97" s="69"/>
      <c r="C97" s="69"/>
      <c r="D97" s="69"/>
      <c r="E97" s="69"/>
      <c r="F97" s="76" t="s">
        <v>19632</v>
      </c>
      <c r="G97" s="69"/>
      <c r="H97" s="118">
        <v>75000</v>
      </c>
      <c r="I97" s="69"/>
      <c r="J97" s="76" t="s">
        <v>8427</v>
      </c>
      <c r="K97" s="193"/>
      <c r="L97" s="119" t="s">
        <v>8337</v>
      </c>
      <c r="M97" s="88">
        <v>1729157</v>
      </c>
      <c r="N97" s="75"/>
      <c r="O97" s="69"/>
      <c r="P97" s="76" t="s">
        <v>1226</v>
      </c>
      <c r="Q97" s="119"/>
      <c r="R97" s="69"/>
      <c r="S97" s="69"/>
      <c r="T97" s="69"/>
      <c r="U97" s="69"/>
      <c r="V97" s="69"/>
      <c r="W97" s="488"/>
      <c r="X97" s="488"/>
      <c r="Y97" s="639">
        <f t="shared" si="2"/>
        <v>5250.0000000000009</v>
      </c>
      <c r="Z97" s="118">
        <f t="shared" si="3"/>
        <v>80250</v>
      </c>
    </row>
    <row r="98" spans="1:26" x14ac:dyDescent="0.35">
      <c r="A98" s="69"/>
      <c r="B98" s="69"/>
      <c r="C98" s="69"/>
      <c r="D98" s="69"/>
      <c r="E98" s="69"/>
      <c r="F98" s="76" t="s">
        <v>19632</v>
      </c>
      <c r="G98" s="69"/>
      <c r="H98" s="118">
        <v>75000</v>
      </c>
      <c r="I98" s="69"/>
      <c r="J98" s="76" t="s">
        <v>8427</v>
      </c>
      <c r="K98" s="75"/>
      <c r="L98" s="119" t="s">
        <v>8337</v>
      </c>
      <c r="M98" s="75">
        <v>1929980</v>
      </c>
      <c r="N98" s="75"/>
      <c r="O98" s="69"/>
      <c r="P98" s="76" t="s">
        <v>1226</v>
      </c>
      <c r="Q98" s="119"/>
      <c r="R98" s="69"/>
      <c r="S98" s="69"/>
      <c r="T98" s="69"/>
      <c r="U98" s="69"/>
      <c r="V98" s="69"/>
      <c r="W98" s="69"/>
      <c r="X98" s="69"/>
      <c r="Y98" s="639">
        <f t="shared" si="2"/>
        <v>5250.0000000000009</v>
      </c>
      <c r="Z98" s="118">
        <f t="shared" si="3"/>
        <v>80250</v>
      </c>
    </row>
    <row r="99" spans="1:26" x14ac:dyDescent="0.35">
      <c r="A99" s="69"/>
      <c r="B99" s="69"/>
      <c r="C99" s="69"/>
      <c r="D99" s="69"/>
      <c r="E99" s="69"/>
      <c r="F99" s="76" t="s">
        <v>19632</v>
      </c>
      <c r="G99" s="69"/>
      <c r="H99" s="118">
        <v>75000</v>
      </c>
      <c r="I99" s="69"/>
      <c r="J99" s="76" t="s">
        <v>8427</v>
      </c>
      <c r="K99" s="75"/>
      <c r="L99" s="119" t="s">
        <v>8337</v>
      </c>
      <c r="M99" s="75">
        <v>1729159</v>
      </c>
      <c r="N99" s="75"/>
      <c r="O99" s="69"/>
      <c r="P99" s="76" t="s">
        <v>1226</v>
      </c>
      <c r="Q99" s="119"/>
      <c r="R99" s="69"/>
      <c r="S99" s="69"/>
      <c r="T99" s="69"/>
      <c r="U99" s="69"/>
      <c r="V99" s="69"/>
      <c r="W99" s="69"/>
      <c r="X99" s="69"/>
      <c r="Y99" s="639">
        <f t="shared" si="2"/>
        <v>5250.0000000000009</v>
      </c>
      <c r="Z99" s="118">
        <f t="shared" si="3"/>
        <v>80250</v>
      </c>
    </row>
    <row r="100" spans="1:26" x14ac:dyDescent="0.35">
      <c r="A100" s="69"/>
      <c r="B100" s="69"/>
      <c r="C100" s="69"/>
      <c r="D100" s="69"/>
      <c r="E100" s="69"/>
      <c r="F100" s="76" t="s">
        <v>19632</v>
      </c>
      <c r="G100" s="69"/>
      <c r="H100" s="118">
        <v>75000</v>
      </c>
      <c r="I100" s="69"/>
      <c r="J100" s="76" t="s">
        <v>8427</v>
      </c>
      <c r="K100" s="75"/>
      <c r="L100" s="119" t="s">
        <v>8337</v>
      </c>
      <c r="M100" s="75">
        <v>1929981</v>
      </c>
      <c r="N100" s="75"/>
      <c r="O100" s="69"/>
      <c r="P100" s="76" t="s">
        <v>1226</v>
      </c>
      <c r="Q100" s="119"/>
      <c r="R100" s="69"/>
      <c r="S100" s="69"/>
      <c r="T100" s="69"/>
      <c r="U100" s="69"/>
      <c r="V100" s="69"/>
      <c r="W100" s="69"/>
      <c r="X100" s="69"/>
      <c r="Y100" s="639">
        <f t="shared" si="2"/>
        <v>5250.0000000000009</v>
      </c>
      <c r="Z100" s="118">
        <f t="shared" si="3"/>
        <v>80250</v>
      </c>
    </row>
    <row r="101" spans="1:26" x14ac:dyDescent="0.35">
      <c r="A101" s="69"/>
      <c r="B101" s="69"/>
      <c r="C101" s="69"/>
      <c r="D101" s="69"/>
      <c r="E101" s="69"/>
      <c r="F101" s="76" t="s">
        <v>19633</v>
      </c>
      <c r="G101" s="69"/>
      <c r="H101" s="118">
        <v>75000</v>
      </c>
      <c r="I101" s="69"/>
      <c r="J101" s="76" t="s">
        <v>8427</v>
      </c>
      <c r="K101" s="75"/>
      <c r="L101" s="75" t="s">
        <v>8337</v>
      </c>
      <c r="M101" s="75">
        <v>1986831</v>
      </c>
      <c r="N101" s="75"/>
      <c r="O101" s="69"/>
      <c r="P101" s="76" t="s">
        <v>1226</v>
      </c>
      <c r="Q101" s="119"/>
      <c r="R101" s="69"/>
      <c r="S101" s="69"/>
      <c r="T101" s="69"/>
      <c r="U101" s="69"/>
      <c r="V101" s="69"/>
      <c r="W101" s="69"/>
      <c r="X101" s="69"/>
      <c r="Y101" s="639">
        <f t="shared" si="2"/>
        <v>5250.0000000000009</v>
      </c>
      <c r="Z101" s="118">
        <f t="shared" si="3"/>
        <v>80250</v>
      </c>
    </row>
    <row r="102" spans="1:26" x14ac:dyDescent="0.35">
      <c r="A102" s="69"/>
      <c r="B102" s="69"/>
      <c r="C102" s="69"/>
      <c r="D102" s="69"/>
      <c r="E102" s="69"/>
      <c r="F102" s="76" t="s">
        <v>19633</v>
      </c>
      <c r="G102" s="69"/>
      <c r="H102" s="118">
        <v>75000</v>
      </c>
      <c r="I102" s="69"/>
      <c r="J102" s="76" t="s">
        <v>8427</v>
      </c>
      <c r="K102" s="193"/>
      <c r="L102" s="75" t="s">
        <v>8428</v>
      </c>
      <c r="M102" s="88">
        <v>798502</v>
      </c>
      <c r="N102" s="75"/>
      <c r="O102" s="69"/>
      <c r="P102" s="76" t="s">
        <v>1226</v>
      </c>
      <c r="Q102" s="119"/>
      <c r="R102" s="69"/>
      <c r="S102" s="69"/>
      <c r="T102" s="69"/>
      <c r="U102" s="69"/>
      <c r="V102" s="69"/>
      <c r="W102" s="488"/>
      <c r="X102" s="488"/>
      <c r="Y102" s="639">
        <f t="shared" si="2"/>
        <v>5250.0000000000009</v>
      </c>
      <c r="Z102" s="118">
        <f t="shared" si="3"/>
        <v>80250</v>
      </c>
    </row>
    <row r="103" spans="1:26" x14ac:dyDescent="0.35">
      <c r="A103" s="76"/>
      <c r="B103" s="76"/>
      <c r="C103" s="76"/>
      <c r="D103" s="76"/>
      <c r="E103" s="76"/>
      <c r="F103" s="76" t="s">
        <v>19634</v>
      </c>
      <c r="G103" s="69"/>
      <c r="H103" s="118">
        <v>75000</v>
      </c>
      <c r="I103" s="76"/>
      <c r="J103" s="76"/>
      <c r="K103" s="119"/>
      <c r="L103" s="119"/>
      <c r="M103" s="119"/>
      <c r="N103" s="119"/>
      <c r="O103" s="76"/>
      <c r="P103" s="76"/>
      <c r="Q103" s="119"/>
      <c r="R103" s="76"/>
      <c r="S103" s="76"/>
      <c r="T103" s="76"/>
      <c r="U103" s="76"/>
      <c r="V103" s="76"/>
      <c r="W103" s="76"/>
      <c r="X103" s="76"/>
      <c r="Y103" s="639">
        <f t="shared" si="2"/>
        <v>5250.0000000000009</v>
      </c>
      <c r="Z103" s="118">
        <f t="shared" si="3"/>
        <v>80250</v>
      </c>
    </row>
    <row r="104" spans="1:26" x14ac:dyDescent="0.35">
      <c r="A104" s="76"/>
      <c r="B104" s="76"/>
      <c r="C104" s="76"/>
      <c r="D104" s="76"/>
      <c r="E104" s="76"/>
      <c r="F104" s="76" t="s">
        <v>19635</v>
      </c>
      <c r="G104" s="76"/>
      <c r="H104" s="118">
        <v>75000</v>
      </c>
      <c r="I104" s="76"/>
      <c r="J104" s="76" t="s">
        <v>8427</v>
      </c>
      <c r="K104" s="130"/>
      <c r="L104" s="119" t="s">
        <v>8337</v>
      </c>
      <c r="M104" s="119">
        <v>1929982</v>
      </c>
      <c r="N104" s="119"/>
      <c r="O104" s="76"/>
      <c r="P104" s="76" t="s">
        <v>1226</v>
      </c>
      <c r="Q104" s="119"/>
      <c r="R104" s="76"/>
      <c r="S104" s="76"/>
      <c r="T104" s="76"/>
      <c r="U104" s="76"/>
      <c r="V104" s="76"/>
      <c r="W104" s="76"/>
      <c r="X104" s="76"/>
      <c r="Y104" s="639">
        <f t="shared" si="2"/>
        <v>5250.0000000000009</v>
      </c>
      <c r="Z104" s="118">
        <f t="shared" si="3"/>
        <v>80250</v>
      </c>
    </row>
    <row r="105" spans="1:26" x14ac:dyDescent="0.35">
      <c r="A105" s="76"/>
      <c r="B105" s="76"/>
      <c r="C105" s="76"/>
      <c r="D105" s="76"/>
      <c r="E105" s="76"/>
      <c r="F105" s="76" t="s">
        <v>19635</v>
      </c>
      <c r="G105" s="69"/>
      <c r="H105" s="118">
        <v>75000</v>
      </c>
      <c r="I105" s="69"/>
      <c r="J105" s="76" t="s">
        <v>8427</v>
      </c>
      <c r="K105" s="193"/>
      <c r="L105" s="119" t="s">
        <v>8337</v>
      </c>
      <c r="M105" s="75">
        <v>1929983</v>
      </c>
      <c r="N105" s="75"/>
      <c r="O105" s="69"/>
      <c r="P105" s="76" t="s">
        <v>1226</v>
      </c>
      <c r="Q105" s="75"/>
      <c r="R105" s="76"/>
      <c r="S105" s="76"/>
      <c r="T105" s="76"/>
      <c r="U105" s="76"/>
      <c r="V105" s="76"/>
      <c r="W105" s="76"/>
      <c r="X105" s="76"/>
      <c r="Y105" s="639">
        <f t="shared" si="2"/>
        <v>5250.0000000000009</v>
      </c>
      <c r="Z105" s="118">
        <f t="shared" si="3"/>
        <v>80250</v>
      </c>
    </row>
    <row r="106" spans="1:26" x14ac:dyDescent="0.35">
      <c r="A106" s="76"/>
      <c r="B106" s="76"/>
      <c r="C106" s="76"/>
      <c r="D106" s="76"/>
      <c r="E106" s="76"/>
      <c r="F106" s="76" t="s">
        <v>19635</v>
      </c>
      <c r="G106" s="76"/>
      <c r="H106" s="118">
        <v>75000</v>
      </c>
      <c r="I106" s="76"/>
      <c r="J106" s="76" t="s">
        <v>8427</v>
      </c>
      <c r="K106" s="130"/>
      <c r="L106" s="119" t="s">
        <v>8337</v>
      </c>
      <c r="M106" s="119">
        <v>2249739</v>
      </c>
      <c r="N106" s="119"/>
      <c r="O106" s="76"/>
      <c r="P106" s="76" t="s">
        <v>1226</v>
      </c>
      <c r="Q106" s="119"/>
      <c r="R106" s="76"/>
      <c r="S106" s="76"/>
      <c r="T106" s="76"/>
      <c r="U106" s="76"/>
      <c r="V106" s="76"/>
      <c r="W106" s="76"/>
      <c r="X106" s="76"/>
      <c r="Y106" s="639">
        <f t="shared" si="2"/>
        <v>5250.0000000000009</v>
      </c>
      <c r="Z106" s="118">
        <f t="shared" si="3"/>
        <v>80250</v>
      </c>
    </row>
    <row r="107" spans="1:26" x14ac:dyDescent="0.35">
      <c r="A107" s="69"/>
      <c r="B107" s="69"/>
      <c r="C107" s="69"/>
      <c r="D107" s="69"/>
      <c r="E107" s="69"/>
      <c r="F107" s="76" t="s">
        <v>19636</v>
      </c>
      <c r="G107" s="76"/>
      <c r="H107" s="118">
        <v>75000</v>
      </c>
      <c r="I107" s="76"/>
      <c r="J107" s="76" t="s">
        <v>8427</v>
      </c>
      <c r="K107" s="130"/>
      <c r="L107" s="119" t="s">
        <v>8337</v>
      </c>
      <c r="M107" s="119">
        <v>2199042</v>
      </c>
      <c r="N107" s="119"/>
      <c r="O107" s="76"/>
      <c r="P107" s="76" t="s">
        <v>1226</v>
      </c>
      <c r="Q107" s="119"/>
      <c r="R107" s="69"/>
      <c r="S107" s="69"/>
      <c r="T107" s="69"/>
      <c r="U107" s="69"/>
      <c r="V107" s="69"/>
      <c r="W107" s="488"/>
      <c r="X107" s="488"/>
      <c r="Y107" s="639">
        <f t="shared" si="2"/>
        <v>5250.0000000000009</v>
      </c>
      <c r="Z107" s="118">
        <f t="shared" si="3"/>
        <v>80250</v>
      </c>
    </row>
    <row r="108" spans="1:26" x14ac:dyDescent="0.35">
      <c r="A108" s="76"/>
      <c r="B108" s="76"/>
      <c r="C108" s="76"/>
      <c r="D108" s="76"/>
      <c r="E108" s="76"/>
      <c r="F108" s="76" t="s">
        <v>19637</v>
      </c>
      <c r="G108" s="76"/>
      <c r="H108" s="118">
        <v>75000</v>
      </c>
      <c r="I108" s="76"/>
      <c r="J108" s="76" t="s">
        <v>8427</v>
      </c>
      <c r="K108" s="130"/>
      <c r="L108" s="119" t="s">
        <v>8433</v>
      </c>
      <c r="M108" s="119">
        <v>898703</v>
      </c>
      <c r="N108" s="119"/>
      <c r="O108" s="76"/>
      <c r="P108" s="76"/>
      <c r="Q108" s="119" t="s">
        <v>1066</v>
      </c>
      <c r="R108" s="76"/>
      <c r="S108" s="76"/>
      <c r="T108" s="76"/>
      <c r="U108" s="76"/>
      <c r="V108" s="76"/>
      <c r="W108" s="76"/>
      <c r="X108" s="76"/>
      <c r="Y108" s="639">
        <f t="shared" si="2"/>
        <v>5250.0000000000009</v>
      </c>
      <c r="Z108" s="118">
        <f t="shared" si="3"/>
        <v>80250</v>
      </c>
    </row>
    <row r="109" spans="1:26" x14ac:dyDescent="0.35">
      <c r="A109" s="76"/>
      <c r="B109" s="76"/>
      <c r="C109" s="76"/>
      <c r="D109" s="76"/>
      <c r="E109" s="76"/>
      <c r="F109" s="76" t="s">
        <v>19638</v>
      </c>
      <c r="G109" s="76"/>
      <c r="H109" s="118">
        <v>75000</v>
      </c>
      <c r="I109" s="76"/>
      <c r="J109" s="76" t="s">
        <v>8427</v>
      </c>
      <c r="K109" s="130"/>
      <c r="L109" s="119" t="s">
        <v>8431</v>
      </c>
      <c r="M109" s="119">
        <v>2148715</v>
      </c>
      <c r="N109" s="119"/>
      <c r="O109" s="76"/>
      <c r="P109" s="76"/>
      <c r="Q109" s="119" t="s">
        <v>1066</v>
      </c>
      <c r="R109" s="76"/>
      <c r="S109" s="76"/>
      <c r="T109" s="76"/>
      <c r="U109" s="76"/>
      <c r="V109" s="76"/>
      <c r="W109" s="76"/>
      <c r="X109" s="76"/>
      <c r="Y109" s="639">
        <f t="shared" si="2"/>
        <v>5250.0000000000009</v>
      </c>
      <c r="Z109" s="118">
        <f t="shared" si="3"/>
        <v>80250</v>
      </c>
    </row>
    <row r="110" spans="1:26" x14ac:dyDescent="0.35">
      <c r="A110" s="76"/>
      <c r="B110" s="76"/>
      <c r="C110" s="76"/>
      <c r="D110" s="76"/>
      <c r="E110" s="76"/>
      <c r="F110" s="79" t="s">
        <v>19639</v>
      </c>
      <c r="G110" s="69"/>
      <c r="H110" s="118">
        <v>75000</v>
      </c>
      <c r="I110" s="69"/>
      <c r="J110" s="76"/>
      <c r="K110" s="193"/>
      <c r="L110" s="119"/>
      <c r="M110" s="75"/>
      <c r="N110" s="75"/>
      <c r="O110" s="69"/>
      <c r="P110" s="76" t="s">
        <v>1226</v>
      </c>
      <c r="Q110" s="119"/>
      <c r="R110" s="76"/>
      <c r="S110" s="76"/>
      <c r="T110" s="76"/>
      <c r="U110" s="76"/>
      <c r="V110" s="76"/>
      <c r="W110" s="76"/>
      <c r="X110" s="76"/>
      <c r="Y110" s="639">
        <f t="shared" si="2"/>
        <v>5250.0000000000009</v>
      </c>
      <c r="Z110" s="118">
        <f t="shared" si="3"/>
        <v>80250</v>
      </c>
    </row>
    <row r="111" spans="1:26" x14ac:dyDescent="0.35">
      <c r="A111" s="69"/>
      <c r="B111" s="69"/>
      <c r="C111" s="69"/>
      <c r="D111" s="69"/>
      <c r="E111" s="69"/>
      <c r="F111" s="76" t="s">
        <v>19640</v>
      </c>
      <c r="G111" s="69"/>
      <c r="H111" s="118">
        <v>75000</v>
      </c>
      <c r="I111" s="69"/>
      <c r="J111" s="76" t="s">
        <v>8427</v>
      </c>
      <c r="K111" s="193"/>
      <c r="L111" s="119" t="s">
        <v>8337</v>
      </c>
      <c r="M111" s="88">
        <v>2101309</v>
      </c>
      <c r="N111" s="75"/>
      <c r="O111" s="69"/>
      <c r="P111" s="76" t="s">
        <v>1226</v>
      </c>
      <c r="Q111" s="75"/>
      <c r="R111" s="69"/>
      <c r="S111" s="69"/>
      <c r="T111" s="69"/>
      <c r="U111" s="69"/>
      <c r="V111" s="69"/>
      <c r="W111" s="488"/>
      <c r="X111" s="488"/>
      <c r="Y111" s="639">
        <f t="shared" si="2"/>
        <v>5250.0000000000009</v>
      </c>
      <c r="Z111" s="118">
        <f t="shared" si="3"/>
        <v>80250</v>
      </c>
    </row>
    <row r="112" spans="1:26" x14ac:dyDescent="0.35">
      <c r="A112" s="76"/>
      <c r="B112" s="76"/>
      <c r="C112" s="76"/>
      <c r="D112" s="76"/>
      <c r="E112" s="76"/>
      <c r="F112" s="76" t="s">
        <v>19640</v>
      </c>
      <c r="G112" s="69"/>
      <c r="H112" s="118">
        <v>75000</v>
      </c>
      <c r="I112" s="76"/>
      <c r="J112" s="76" t="s">
        <v>8427</v>
      </c>
      <c r="K112" s="119"/>
      <c r="L112" s="119" t="s">
        <v>8337</v>
      </c>
      <c r="M112" s="119">
        <v>2101310</v>
      </c>
      <c r="N112" s="119"/>
      <c r="O112" s="76"/>
      <c r="P112" s="76" t="s">
        <v>1226</v>
      </c>
      <c r="Q112" s="119"/>
      <c r="R112" s="76"/>
      <c r="S112" s="76"/>
      <c r="T112" s="76"/>
      <c r="U112" s="76"/>
      <c r="V112" s="76"/>
      <c r="W112" s="76"/>
      <c r="X112" s="76"/>
      <c r="Y112" s="639">
        <f t="shared" si="2"/>
        <v>5250.0000000000009</v>
      </c>
      <c r="Z112" s="118">
        <f t="shared" si="3"/>
        <v>80250</v>
      </c>
    </row>
    <row r="113" spans="1:26" x14ac:dyDescent="0.35">
      <c r="A113" s="76"/>
      <c r="B113" s="76"/>
      <c r="C113" s="76"/>
      <c r="D113" s="76"/>
      <c r="E113" s="76"/>
      <c r="F113" s="76" t="s">
        <v>19640</v>
      </c>
      <c r="G113" s="69"/>
      <c r="H113" s="118">
        <v>75000</v>
      </c>
      <c r="I113" s="76"/>
      <c r="J113" s="76" t="s">
        <v>8427</v>
      </c>
      <c r="K113" s="119"/>
      <c r="L113" s="119" t="s">
        <v>8337</v>
      </c>
      <c r="M113" s="119">
        <v>2101318</v>
      </c>
      <c r="N113" s="119"/>
      <c r="O113" s="76"/>
      <c r="P113" s="76" t="s">
        <v>1226</v>
      </c>
      <c r="Q113" s="119"/>
      <c r="R113" s="76"/>
      <c r="S113" s="76"/>
      <c r="T113" s="76"/>
      <c r="U113" s="76"/>
      <c r="V113" s="76"/>
      <c r="W113" s="76"/>
      <c r="X113" s="76"/>
      <c r="Y113" s="639">
        <f t="shared" si="2"/>
        <v>5250.0000000000009</v>
      </c>
      <c r="Z113" s="118">
        <f t="shared" si="3"/>
        <v>80250</v>
      </c>
    </row>
    <row r="114" spans="1:26" x14ac:dyDescent="0.35">
      <c r="A114" s="76"/>
      <c r="B114" s="76"/>
      <c r="C114" s="76"/>
      <c r="D114" s="76"/>
      <c r="E114" s="76"/>
      <c r="F114" s="76" t="s">
        <v>19641</v>
      </c>
      <c r="G114" s="69"/>
      <c r="H114" s="118">
        <v>75000</v>
      </c>
      <c r="I114" s="76"/>
      <c r="J114" s="76" t="s">
        <v>8427</v>
      </c>
      <c r="K114" s="119"/>
      <c r="L114" s="119" t="s">
        <v>8337</v>
      </c>
      <c r="M114" s="119">
        <v>2249732</v>
      </c>
      <c r="N114" s="119"/>
      <c r="O114" s="76"/>
      <c r="P114" s="76"/>
      <c r="Q114" s="119"/>
      <c r="R114" s="76"/>
      <c r="S114" s="76"/>
      <c r="T114" s="76"/>
      <c r="U114" s="76"/>
      <c r="V114" s="76"/>
      <c r="W114" s="76"/>
      <c r="X114" s="76"/>
      <c r="Y114" s="639">
        <f t="shared" si="2"/>
        <v>5250.0000000000009</v>
      </c>
      <c r="Z114" s="118">
        <f t="shared" si="3"/>
        <v>80250</v>
      </c>
    </row>
    <row r="115" spans="1:26" x14ac:dyDescent="0.35">
      <c r="A115" s="76"/>
      <c r="B115" s="76"/>
      <c r="C115" s="76"/>
      <c r="D115" s="76"/>
      <c r="E115" s="76"/>
      <c r="F115" s="76" t="s">
        <v>19642</v>
      </c>
      <c r="G115" s="69"/>
      <c r="H115" s="118">
        <v>75000</v>
      </c>
      <c r="I115" s="76"/>
      <c r="J115" s="76"/>
      <c r="K115" s="119"/>
      <c r="L115" s="119"/>
      <c r="M115" s="119"/>
      <c r="N115" s="119"/>
      <c r="O115" s="76"/>
      <c r="P115" s="76"/>
      <c r="Q115" s="119"/>
      <c r="R115" s="76"/>
      <c r="S115" s="76"/>
      <c r="T115" s="76"/>
      <c r="U115" s="76"/>
      <c r="V115" s="76"/>
      <c r="W115" s="76"/>
      <c r="X115" s="76"/>
      <c r="Y115" s="639">
        <f t="shared" si="2"/>
        <v>5250.0000000000009</v>
      </c>
      <c r="Z115" s="118">
        <f t="shared" si="3"/>
        <v>80250</v>
      </c>
    </row>
    <row r="116" spans="1:26" x14ac:dyDescent="0.35">
      <c r="A116" s="69"/>
      <c r="B116" s="69"/>
      <c r="C116" s="69"/>
      <c r="D116" s="69"/>
      <c r="E116" s="69"/>
      <c r="F116" s="79" t="s">
        <v>19643</v>
      </c>
      <c r="G116" s="69"/>
      <c r="H116" s="118">
        <v>75000</v>
      </c>
      <c r="I116" s="69"/>
      <c r="J116" s="69" t="s">
        <v>8427</v>
      </c>
      <c r="K116" s="193"/>
      <c r="L116" s="75"/>
      <c r="M116" s="88"/>
      <c r="N116" s="75"/>
      <c r="O116" s="69"/>
      <c r="P116" s="69"/>
      <c r="Q116" s="75"/>
      <c r="R116" s="69"/>
      <c r="S116" s="69"/>
      <c r="T116" s="69"/>
      <c r="U116" s="69"/>
      <c r="V116" s="69"/>
      <c r="W116" s="488"/>
      <c r="X116" s="488"/>
      <c r="Y116" s="639">
        <f t="shared" si="2"/>
        <v>5250.0000000000009</v>
      </c>
      <c r="Z116" s="118">
        <f t="shared" si="3"/>
        <v>80250</v>
      </c>
    </row>
    <row r="117" spans="1:26" x14ac:dyDescent="0.35">
      <c r="A117" s="69"/>
      <c r="B117" s="69"/>
      <c r="C117" s="69"/>
      <c r="D117" s="69"/>
      <c r="E117" s="69"/>
      <c r="F117" s="79" t="s">
        <v>19644</v>
      </c>
      <c r="G117" s="69"/>
      <c r="H117" s="118">
        <v>75000</v>
      </c>
      <c r="I117" s="69"/>
      <c r="J117" s="69" t="s">
        <v>8427</v>
      </c>
      <c r="K117" s="193"/>
      <c r="L117" s="75"/>
      <c r="M117" s="75"/>
      <c r="N117" s="75"/>
      <c r="O117" s="69"/>
      <c r="P117" s="69"/>
      <c r="Q117" s="75"/>
      <c r="R117" s="69"/>
      <c r="S117" s="69"/>
      <c r="T117" s="69"/>
      <c r="U117" s="69"/>
      <c r="V117" s="69"/>
      <c r="W117" s="69"/>
      <c r="X117" s="69"/>
      <c r="Y117" s="639">
        <f t="shared" si="2"/>
        <v>5250.0000000000009</v>
      </c>
      <c r="Z117" s="118">
        <f t="shared" si="3"/>
        <v>80250</v>
      </c>
    </row>
    <row r="118" spans="1:26" x14ac:dyDescent="0.35">
      <c r="A118" s="69"/>
      <c r="B118" s="69"/>
      <c r="C118" s="69"/>
      <c r="D118" s="69"/>
      <c r="E118" s="69"/>
      <c r="F118" s="69" t="s">
        <v>19645</v>
      </c>
      <c r="G118" s="69"/>
      <c r="H118" s="118">
        <v>75000</v>
      </c>
      <c r="I118" s="69"/>
      <c r="J118" s="69" t="s">
        <v>8427</v>
      </c>
      <c r="K118" s="75"/>
      <c r="L118" s="75"/>
      <c r="M118" s="75"/>
      <c r="N118" s="75"/>
      <c r="O118" s="69"/>
      <c r="P118" s="69"/>
      <c r="Q118" s="75"/>
      <c r="R118" s="69"/>
      <c r="S118" s="69"/>
      <c r="T118" s="69"/>
      <c r="U118" s="69"/>
      <c r="V118" s="69"/>
      <c r="W118" s="69"/>
      <c r="X118" s="69"/>
      <c r="Y118" s="639">
        <f t="shared" si="2"/>
        <v>5250.0000000000009</v>
      </c>
      <c r="Z118" s="118">
        <f t="shared" si="3"/>
        <v>80250</v>
      </c>
    </row>
    <row r="119" spans="1:26" x14ac:dyDescent="0.35">
      <c r="A119" s="69"/>
      <c r="B119" s="69"/>
      <c r="C119" s="69"/>
      <c r="D119" s="69"/>
      <c r="E119" s="69"/>
      <c r="F119" s="69" t="s">
        <v>19646</v>
      </c>
      <c r="G119" s="69"/>
      <c r="H119" s="118">
        <v>75000</v>
      </c>
      <c r="I119" s="69"/>
      <c r="J119" s="69" t="s">
        <v>8427</v>
      </c>
      <c r="K119" s="75"/>
      <c r="L119" s="75"/>
      <c r="M119" s="75"/>
      <c r="N119" s="75"/>
      <c r="O119" s="69"/>
      <c r="P119" s="69"/>
      <c r="Q119" s="75"/>
      <c r="R119" s="69"/>
      <c r="S119" s="69"/>
      <c r="T119" s="69"/>
      <c r="U119" s="69"/>
      <c r="V119" s="69"/>
      <c r="W119" s="69"/>
      <c r="X119" s="69"/>
      <c r="Y119" s="639">
        <f t="shared" si="2"/>
        <v>5250.0000000000009</v>
      </c>
      <c r="Z119" s="118">
        <f t="shared" si="3"/>
        <v>80250</v>
      </c>
    </row>
    <row r="120" spans="1:26" x14ac:dyDescent="0.35">
      <c r="A120" s="69"/>
      <c r="B120" s="69"/>
      <c r="C120" s="69"/>
      <c r="D120" s="69"/>
      <c r="E120" s="69"/>
      <c r="F120" s="69" t="s">
        <v>19647</v>
      </c>
      <c r="G120" s="69"/>
      <c r="H120" s="118">
        <v>75000</v>
      </c>
      <c r="I120" s="69"/>
      <c r="J120" s="69" t="s">
        <v>8427</v>
      </c>
      <c r="K120" s="75"/>
      <c r="L120" s="119"/>
      <c r="M120" s="75"/>
      <c r="N120" s="75"/>
      <c r="O120" s="69"/>
      <c r="P120" s="76"/>
      <c r="Q120" s="119"/>
      <c r="R120" s="69"/>
      <c r="S120" s="69"/>
      <c r="T120" s="69"/>
      <c r="U120" s="69"/>
      <c r="V120" s="69"/>
      <c r="W120" s="69"/>
      <c r="X120" s="69"/>
      <c r="Y120" s="639">
        <f t="shared" si="2"/>
        <v>5250.0000000000009</v>
      </c>
      <c r="Z120" s="118">
        <f t="shared" si="3"/>
        <v>80250</v>
      </c>
    </row>
    <row r="121" spans="1:26" x14ac:dyDescent="0.35">
      <c r="A121" s="69"/>
      <c r="B121" s="69"/>
      <c r="C121" s="69"/>
      <c r="D121" s="69"/>
      <c r="E121" s="69"/>
      <c r="F121" s="69" t="s">
        <v>19648</v>
      </c>
      <c r="G121" s="69"/>
      <c r="H121" s="118">
        <v>75000</v>
      </c>
      <c r="I121" s="69"/>
      <c r="J121" s="69" t="s">
        <v>8427</v>
      </c>
      <c r="K121" s="193"/>
      <c r="L121" s="119"/>
      <c r="M121" s="75"/>
      <c r="N121" s="75"/>
      <c r="O121" s="69"/>
      <c r="P121" s="76"/>
      <c r="Q121" s="119"/>
      <c r="R121" s="69"/>
      <c r="S121" s="69"/>
      <c r="T121" s="69"/>
      <c r="U121" s="69"/>
      <c r="V121" s="69"/>
      <c r="W121" s="488"/>
      <c r="X121" s="488"/>
      <c r="Y121" s="639">
        <f t="shared" si="2"/>
        <v>5250.0000000000009</v>
      </c>
      <c r="Z121" s="118">
        <f t="shared" si="3"/>
        <v>80250</v>
      </c>
    </row>
    <row r="122" spans="1:26" x14ac:dyDescent="0.35">
      <c r="A122" s="69"/>
      <c r="B122" s="69"/>
      <c r="C122" s="69"/>
      <c r="D122" s="69"/>
      <c r="E122" s="69"/>
      <c r="F122" s="69" t="s">
        <v>19649</v>
      </c>
      <c r="G122" s="69"/>
      <c r="H122" s="118">
        <v>75000</v>
      </c>
      <c r="I122" s="69"/>
      <c r="J122" s="76" t="s">
        <v>8427</v>
      </c>
      <c r="K122" s="75"/>
      <c r="L122" s="119" t="s">
        <v>8865</v>
      </c>
      <c r="M122" s="75">
        <v>2169457</v>
      </c>
      <c r="N122" s="75"/>
      <c r="O122" s="69"/>
      <c r="P122" s="76"/>
      <c r="Q122" s="119" t="s">
        <v>1066</v>
      </c>
      <c r="R122" s="69"/>
      <c r="S122" s="69"/>
      <c r="T122" s="69"/>
      <c r="U122" s="69"/>
      <c r="V122" s="69"/>
      <c r="W122" s="69"/>
      <c r="X122" s="69"/>
      <c r="Y122" s="639">
        <f t="shared" si="2"/>
        <v>5250.0000000000009</v>
      </c>
      <c r="Z122" s="118">
        <f t="shared" si="3"/>
        <v>80250</v>
      </c>
    </row>
    <row r="123" spans="1:26" x14ac:dyDescent="0.35">
      <c r="A123" s="69"/>
      <c r="B123" s="69"/>
      <c r="C123" s="69"/>
      <c r="D123" s="69"/>
      <c r="E123" s="69"/>
      <c r="F123" s="69" t="s">
        <v>19649</v>
      </c>
      <c r="G123" s="69"/>
      <c r="H123" s="118">
        <v>75000</v>
      </c>
      <c r="I123" s="69"/>
      <c r="J123" s="76" t="s">
        <v>8427</v>
      </c>
      <c r="K123" s="75"/>
      <c r="L123" s="119" t="s">
        <v>8865</v>
      </c>
      <c r="M123" s="75">
        <v>2169458</v>
      </c>
      <c r="N123" s="75"/>
      <c r="O123" s="69"/>
      <c r="P123" s="76"/>
      <c r="Q123" s="119" t="s">
        <v>1066</v>
      </c>
      <c r="R123" s="69"/>
      <c r="S123" s="69"/>
      <c r="T123" s="69"/>
      <c r="U123" s="69"/>
      <c r="V123" s="69"/>
      <c r="W123" s="69"/>
      <c r="X123" s="69"/>
      <c r="Y123" s="639">
        <f t="shared" si="2"/>
        <v>5250.0000000000009</v>
      </c>
      <c r="Z123" s="118">
        <f t="shared" si="3"/>
        <v>80250</v>
      </c>
    </row>
    <row r="124" spans="1:26" x14ac:dyDescent="0.35">
      <c r="A124" s="69"/>
      <c r="B124" s="69"/>
      <c r="C124" s="69"/>
      <c r="D124" s="69"/>
      <c r="E124" s="69"/>
      <c r="F124" s="69"/>
      <c r="G124" s="69"/>
      <c r="H124" s="74"/>
      <c r="I124" s="69"/>
      <c r="J124" s="76"/>
      <c r="K124" s="75"/>
      <c r="L124" s="119"/>
      <c r="M124" s="75"/>
      <c r="N124" s="75"/>
      <c r="O124" s="69"/>
      <c r="P124" s="76"/>
      <c r="Q124" s="119"/>
      <c r="R124" s="69"/>
      <c r="S124" s="69"/>
      <c r="T124" s="69"/>
      <c r="U124" s="69"/>
      <c r="V124" s="69"/>
      <c r="W124" s="69"/>
      <c r="X124" s="69"/>
      <c r="Y124" s="639">
        <f t="shared" si="2"/>
        <v>0</v>
      </c>
      <c r="Z124" s="74">
        <f t="shared" si="3"/>
        <v>0</v>
      </c>
    </row>
    <row r="125" spans="1:26" x14ac:dyDescent="0.35">
      <c r="A125" s="64"/>
      <c r="B125" s="64"/>
      <c r="C125" s="64"/>
      <c r="D125" s="64"/>
      <c r="E125" s="64"/>
      <c r="F125" s="96" t="s">
        <v>1931</v>
      </c>
      <c r="G125" s="64"/>
      <c r="H125" s="67"/>
      <c r="I125" s="64"/>
      <c r="J125" s="64"/>
      <c r="K125" s="456"/>
      <c r="L125" s="68"/>
      <c r="M125" s="68"/>
      <c r="N125" s="68"/>
      <c r="O125" s="64"/>
      <c r="P125" s="64"/>
      <c r="Q125" s="68"/>
      <c r="R125" s="64"/>
      <c r="S125" s="64"/>
      <c r="T125" s="64"/>
      <c r="U125" s="64"/>
      <c r="V125" s="64"/>
      <c r="W125" s="64"/>
      <c r="X125" s="64"/>
      <c r="Y125" s="639">
        <f t="shared" si="2"/>
        <v>0</v>
      </c>
      <c r="Z125" s="67">
        <f t="shared" si="3"/>
        <v>0</v>
      </c>
    </row>
    <row r="126" spans="1:26" x14ac:dyDescent="0.35">
      <c r="A126" s="69"/>
      <c r="B126" s="69"/>
      <c r="C126" s="69"/>
      <c r="D126" s="69"/>
      <c r="E126" s="69"/>
      <c r="F126" s="93"/>
      <c r="G126" s="69"/>
      <c r="H126" s="74"/>
      <c r="I126" s="69"/>
      <c r="J126" s="76"/>
      <c r="K126" s="193"/>
      <c r="L126" s="119"/>
      <c r="M126" s="75"/>
      <c r="N126" s="75"/>
      <c r="O126" s="69"/>
      <c r="P126" s="76"/>
      <c r="Q126" s="119"/>
      <c r="R126" s="69"/>
      <c r="S126" s="69"/>
      <c r="T126" s="69"/>
      <c r="U126" s="69"/>
      <c r="V126" s="69"/>
      <c r="W126" s="69"/>
      <c r="X126" s="69" t="s">
        <v>1852</v>
      </c>
      <c r="Y126" s="639">
        <f t="shared" si="2"/>
        <v>0</v>
      </c>
      <c r="Z126" s="74">
        <f t="shared" si="3"/>
        <v>0</v>
      </c>
    </row>
    <row r="127" spans="1:26" x14ac:dyDescent="0.35">
      <c r="A127" s="64"/>
      <c r="B127" s="64"/>
      <c r="C127" s="64"/>
      <c r="D127" s="64"/>
      <c r="E127" s="64"/>
      <c r="F127" s="66" t="s">
        <v>1932</v>
      </c>
      <c r="G127" s="64"/>
      <c r="H127" s="67"/>
      <c r="I127" s="64"/>
      <c r="J127" s="64"/>
      <c r="K127" s="68"/>
      <c r="L127" s="68"/>
      <c r="M127" s="68"/>
      <c r="N127" s="68"/>
      <c r="O127" s="64"/>
      <c r="P127" s="64"/>
      <c r="Q127" s="68"/>
      <c r="R127" s="64"/>
      <c r="S127" s="64"/>
      <c r="T127" s="64"/>
      <c r="U127" s="64"/>
      <c r="V127" s="64"/>
      <c r="W127" s="64"/>
      <c r="X127" s="64"/>
      <c r="Y127" s="639">
        <f t="shared" si="2"/>
        <v>0</v>
      </c>
      <c r="Z127" s="67">
        <f t="shared" si="3"/>
        <v>0</v>
      </c>
    </row>
    <row r="128" spans="1:26" x14ac:dyDescent="0.35">
      <c r="A128" s="76"/>
      <c r="B128" s="76"/>
      <c r="C128" s="76"/>
      <c r="D128" s="76"/>
      <c r="E128" s="76"/>
      <c r="F128" s="123"/>
      <c r="G128" s="76"/>
      <c r="H128" s="118"/>
      <c r="I128" s="76"/>
      <c r="J128" s="76"/>
      <c r="K128" s="119"/>
      <c r="L128" s="119"/>
      <c r="M128" s="119"/>
      <c r="N128" s="119"/>
      <c r="O128" s="76"/>
      <c r="P128" s="76"/>
      <c r="Q128" s="119"/>
      <c r="R128" s="76"/>
      <c r="S128" s="76"/>
      <c r="T128" s="76"/>
      <c r="U128" s="76"/>
      <c r="V128" s="76"/>
      <c r="W128" s="76"/>
      <c r="X128" s="76" t="s">
        <v>1852</v>
      </c>
      <c r="Y128" s="639">
        <f t="shared" si="2"/>
        <v>0</v>
      </c>
      <c r="Z128" s="118">
        <f t="shared" si="3"/>
        <v>0</v>
      </c>
    </row>
    <row r="129" spans="1:26" x14ac:dyDescent="0.35">
      <c r="A129" s="64"/>
      <c r="B129" s="64"/>
      <c r="C129" s="64"/>
      <c r="D129" s="64"/>
      <c r="E129" s="64"/>
      <c r="F129" s="66" t="s">
        <v>1168</v>
      </c>
      <c r="G129" s="64"/>
      <c r="H129" s="67"/>
      <c r="I129" s="64"/>
      <c r="J129" s="64"/>
      <c r="K129" s="68"/>
      <c r="L129" s="68"/>
      <c r="M129" s="68"/>
      <c r="N129" s="68"/>
      <c r="O129" s="64"/>
      <c r="P129" s="64"/>
      <c r="Q129" s="68"/>
      <c r="R129" s="64"/>
      <c r="S129" s="64"/>
      <c r="T129" s="64"/>
      <c r="U129" s="64"/>
      <c r="V129" s="64"/>
      <c r="W129" s="64"/>
      <c r="X129" s="64"/>
      <c r="Y129" s="639">
        <f t="shared" si="2"/>
        <v>0</v>
      </c>
      <c r="Z129" s="67">
        <f t="shared" si="3"/>
        <v>0</v>
      </c>
    </row>
    <row r="130" spans="1:26" x14ac:dyDescent="0.35">
      <c r="A130" s="76"/>
      <c r="B130" s="76"/>
      <c r="C130" s="76"/>
      <c r="D130" s="76"/>
      <c r="E130" s="76"/>
      <c r="F130" s="76" t="s">
        <v>19650</v>
      </c>
      <c r="G130" s="76"/>
      <c r="H130" s="118">
        <v>70000</v>
      </c>
      <c r="I130" s="76"/>
      <c r="J130" s="76" t="s">
        <v>8273</v>
      </c>
      <c r="K130" s="130"/>
      <c r="L130" s="119">
        <v>92663</v>
      </c>
      <c r="M130" s="119">
        <v>65716</v>
      </c>
      <c r="N130" s="119"/>
      <c r="O130" s="76"/>
      <c r="P130" s="76"/>
      <c r="Q130" s="119"/>
      <c r="R130" s="76"/>
      <c r="S130" s="76"/>
      <c r="T130" s="76"/>
      <c r="U130" s="76"/>
      <c r="V130" s="76"/>
      <c r="W130" s="76"/>
      <c r="X130" s="76"/>
      <c r="Y130" s="639">
        <f t="shared" si="2"/>
        <v>4900.0000000000009</v>
      </c>
      <c r="Z130" s="118">
        <f t="shared" si="3"/>
        <v>74900</v>
      </c>
    </row>
    <row r="131" spans="1:26" x14ac:dyDescent="0.35">
      <c r="A131" s="69"/>
      <c r="B131" s="69"/>
      <c r="C131" s="69"/>
      <c r="D131" s="69"/>
      <c r="E131" s="69"/>
      <c r="F131" s="76" t="s">
        <v>19650</v>
      </c>
      <c r="G131" s="69"/>
      <c r="H131" s="118">
        <v>70000</v>
      </c>
      <c r="I131" s="69"/>
      <c r="J131" s="76" t="s">
        <v>8273</v>
      </c>
      <c r="K131" s="193"/>
      <c r="L131" s="75">
        <v>90924</v>
      </c>
      <c r="M131" s="75">
        <v>413073</v>
      </c>
      <c r="N131" s="75"/>
      <c r="O131" s="69"/>
      <c r="P131" s="69"/>
      <c r="Q131" s="75"/>
      <c r="R131" s="69"/>
      <c r="S131" s="69"/>
      <c r="T131" s="69"/>
      <c r="U131" s="69"/>
      <c r="V131" s="69"/>
      <c r="W131" s="69"/>
      <c r="X131" s="69"/>
      <c r="Y131" s="639">
        <f t="shared" si="2"/>
        <v>4900.0000000000009</v>
      </c>
      <c r="Z131" s="118">
        <f t="shared" si="3"/>
        <v>74900</v>
      </c>
    </row>
    <row r="132" spans="1:26" x14ac:dyDescent="0.35">
      <c r="A132" s="76"/>
      <c r="B132" s="76"/>
      <c r="C132" s="76"/>
      <c r="D132" s="76"/>
      <c r="E132" s="76"/>
      <c r="F132" s="76" t="s">
        <v>19651</v>
      </c>
      <c r="G132" s="76"/>
      <c r="H132" s="118">
        <v>70000</v>
      </c>
      <c r="I132" s="76"/>
      <c r="J132" s="76" t="s">
        <v>8273</v>
      </c>
      <c r="K132" s="130"/>
      <c r="L132" s="119">
        <v>92664</v>
      </c>
      <c r="M132" s="119">
        <v>65710</v>
      </c>
      <c r="N132" s="119"/>
      <c r="O132" s="76"/>
      <c r="P132" s="76"/>
      <c r="Q132" s="119"/>
      <c r="R132" s="76"/>
      <c r="S132" s="76"/>
      <c r="T132" s="76"/>
      <c r="U132" s="76"/>
      <c r="V132" s="76"/>
      <c r="W132" s="76"/>
      <c r="X132" s="76"/>
      <c r="Y132" s="639">
        <f t="shared" si="2"/>
        <v>4900.0000000000009</v>
      </c>
      <c r="Z132" s="118">
        <f t="shared" si="3"/>
        <v>74900</v>
      </c>
    </row>
    <row r="133" spans="1:26" x14ac:dyDescent="0.35">
      <c r="A133" s="76"/>
      <c r="B133" s="76"/>
      <c r="C133" s="76"/>
      <c r="D133" s="76"/>
      <c r="E133" s="76"/>
      <c r="F133" s="76" t="s">
        <v>19651</v>
      </c>
      <c r="G133" s="69"/>
      <c r="H133" s="118">
        <v>70000</v>
      </c>
      <c r="I133" s="69"/>
      <c r="J133" s="76" t="s">
        <v>8273</v>
      </c>
      <c r="K133" s="193"/>
      <c r="L133" s="75"/>
      <c r="M133" s="119">
        <v>845318</v>
      </c>
      <c r="N133" s="119"/>
      <c r="O133" s="76"/>
      <c r="P133" s="76"/>
      <c r="Q133" s="119"/>
      <c r="R133" s="76"/>
      <c r="S133" s="76"/>
      <c r="T133" s="76"/>
      <c r="U133" s="76"/>
      <c r="V133" s="76"/>
      <c r="W133" s="76"/>
      <c r="X133" s="76"/>
      <c r="Y133" s="639">
        <f t="shared" si="2"/>
        <v>4900.0000000000009</v>
      </c>
      <c r="Z133" s="118">
        <f t="shared" si="3"/>
        <v>74900</v>
      </c>
    </row>
    <row r="134" spans="1:26" x14ac:dyDescent="0.35">
      <c r="A134" s="76"/>
      <c r="B134" s="76"/>
      <c r="C134" s="76"/>
      <c r="D134" s="76"/>
      <c r="E134" s="76"/>
      <c r="F134" s="79" t="s">
        <v>19652</v>
      </c>
      <c r="G134" s="76"/>
      <c r="H134" s="118">
        <v>70000</v>
      </c>
      <c r="I134" s="76"/>
      <c r="J134" s="76" t="s">
        <v>19653</v>
      </c>
      <c r="K134" s="130"/>
      <c r="L134" s="119"/>
      <c r="M134" s="119">
        <v>880294</v>
      </c>
      <c r="N134" s="119"/>
      <c r="O134" s="76"/>
      <c r="P134" s="76"/>
      <c r="Q134" s="119"/>
      <c r="R134" s="76"/>
      <c r="S134" s="76"/>
      <c r="T134" s="76"/>
      <c r="U134" s="76"/>
      <c r="V134" s="76"/>
      <c r="W134" s="76"/>
      <c r="X134" s="76"/>
      <c r="Y134" s="639">
        <f t="shared" ref="Y134:Y148" si="4">H134*Y$4</f>
        <v>4900.0000000000009</v>
      </c>
      <c r="Z134" s="118">
        <f t="shared" ref="Z134:Z148" si="5">H134+Y134</f>
        <v>74900</v>
      </c>
    </row>
    <row r="135" spans="1:26" x14ac:dyDescent="0.35">
      <c r="A135" s="76"/>
      <c r="B135" s="76"/>
      <c r="C135" s="76"/>
      <c r="D135" s="76"/>
      <c r="E135" s="76"/>
      <c r="F135" s="79" t="s">
        <v>19654</v>
      </c>
      <c r="G135" s="76"/>
      <c r="H135" s="118">
        <v>70000</v>
      </c>
      <c r="I135" s="76"/>
      <c r="J135" s="76" t="s">
        <v>19653</v>
      </c>
      <c r="K135" s="130"/>
      <c r="L135" s="119"/>
      <c r="M135" s="119">
        <v>880292</v>
      </c>
      <c r="N135" s="119"/>
      <c r="O135" s="76"/>
      <c r="P135" s="76"/>
      <c r="Q135" s="119"/>
      <c r="R135" s="76"/>
      <c r="S135" s="76"/>
      <c r="T135" s="76"/>
      <c r="U135" s="76"/>
      <c r="V135" s="76"/>
      <c r="W135" s="76"/>
      <c r="X135" s="76"/>
      <c r="Y135" s="639">
        <f t="shared" si="4"/>
        <v>4900.0000000000009</v>
      </c>
      <c r="Z135" s="118">
        <f t="shared" si="5"/>
        <v>74900</v>
      </c>
    </row>
    <row r="136" spans="1:26" x14ac:dyDescent="0.35">
      <c r="A136" s="76"/>
      <c r="B136" s="76"/>
      <c r="C136" s="76"/>
      <c r="D136" s="76"/>
      <c r="E136" s="76"/>
      <c r="F136" s="79"/>
      <c r="G136" s="76"/>
      <c r="H136" s="118"/>
      <c r="I136" s="76"/>
      <c r="J136" s="76"/>
      <c r="K136" s="130"/>
      <c r="L136" s="119"/>
      <c r="M136" s="119"/>
      <c r="N136" s="119"/>
      <c r="O136" s="76"/>
      <c r="P136" s="76"/>
      <c r="Q136" s="119"/>
      <c r="R136" s="76"/>
      <c r="S136" s="76"/>
      <c r="T136" s="76"/>
      <c r="U136" s="76"/>
      <c r="V136" s="76"/>
      <c r="W136" s="76"/>
      <c r="X136" s="76"/>
      <c r="Y136" s="639">
        <f t="shared" si="4"/>
        <v>0</v>
      </c>
      <c r="Z136" s="118">
        <f t="shared" si="5"/>
        <v>0</v>
      </c>
    </row>
    <row r="137" spans="1:26" x14ac:dyDescent="0.35">
      <c r="A137" s="64"/>
      <c r="B137" s="64"/>
      <c r="C137" s="64"/>
      <c r="D137" s="64"/>
      <c r="E137" s="64"/>
      <c r="F137" s="96" t="s">
        <v>1748</v>
      </c>
      <c r="G137" s="64"/>
      <c r="H137" s="67"/>
      <c r="I137" s="64"/>
      <c r="J137" s="64"/>
      <c r="K137" s="456"/>
      <c r="L137" s="68"/>
      <c r="M137" s="68"/>
      <c r="N137" s="68"/>
      <c r="O137" s="64"/>
      <c r="P137" s="64"/>
      <c r="Q137" s="68"/>
      <c r="R137" s="64"/>
      <c r="S137" s="64"/>
      <c r="T137" s="64"/>
      <c r="U137" s="64"/>
      <c r="V137" s="64"/>
      <c r="W137" s="64"/>
      <c r="X137" s="64"/>
      <c r="Y137" s="639">
        <f t="shared" si="4"/>
        <v>0</v>
      </c>
      <c r="Z137" s="67">
        <f t="shared" si="5"/>
        <v>0</v>
      </c>
    </row>
    <row r="138" spans="1:26" x14ac:dyDescent="0.35">
      <c r="A138" s="69"/>
      <c r="B138" s="69"/>
      <c r="C138" s="69"/>
      <c r="D138" s="69"/>
      <c r="E138" s="69"/>
      <c r="F138" s="79" t="s">
        <v>19655</v>
      </c>
      <c r="G138" s="69"/>
      <c r="H138" s="74"/>
      <c r="I138" s="69"/>
      <c r="J138" s="69"/>
      <c r="K138" s="75"/>
      <c r="L138" s="75"/>
      <c r="M138" s="131"/>
      <c r="N138" s="75"/>
      <c r="O138" s="69"/>
      <c r="P138" s="69"/>
      <c r="Q138" s="75"/>
      <c r="R138" s="69"/>
      <c r="S138" s="69"/>
      <c r="T138" s="69"/>
      <c r="U138" s="69"/>
      <c r="V138" s="69"/>
      <c r="W138" s="69"/>
      <c r="X138" s="69"/>
      <c r="Y138" s="639">
        <f t="shared" si="4"/>
        <v>0</v>
      </c>
      <c r="Z138" s="74">
        <f t="shared" si="5"/>
        <v>0</v>
      </c>
    </row>
    <row r="139" spans="1:26" x14ac:dyDescent="0.35">
      <c r="A139" s="69"/>
      <c r="B139" s="69"/>
      <c r="C139" s="69"/>
      <c r="D139" s="69"/>
      <c r="E139" s="69"/>
      <c r="F139" s="79" t="s">
        <v>19656</v>
      </c>
      <c r="G139" s="69"/>
      <c r="H139" s="74"/>
      <c r="I139" s="69"/>
      <c r="J139" s="69"/>
      <c r="K139" s="75"/>
      <c r="L139" s="75"/>
      <c r="M139" s="131"/>
      <c r="N139" s="75"/>
      <c r="O139" s="69"/>
      <c r="P139" s="69"/>
      <c r="Q139" s="75"/>
      <c r="R139" s="69"/>
      <c r="S139" s="69"/>
      <c r="T139" s="69"/>
      <c r="U139" s="69"/>
      <c r="V139" s="69"/>
      <c r="W139" s="69"/>
      <c r="X139" s="69"/>
      <c r="Y139" s="639">
        <f t="shared" si="4"/>
        <v>0</v>
      </c>
      <c r="Z139" s="74">
        <f t="shared" si="5"/>
        <v>0</v>
      </c>
    </row>
    <row r="140" spans="1:26" x14ac:dyDescent="0.35">
      <c r="A140" s="76"/>
      <c r="B140" s="76"/>
      <c r="C140" s="76"/>
      <c r="D140" s="76"/>
      <c r="E140" s="76"/>
      <c r="F140" s="79"/>
      <c r="G140" s="76"/>
      <c r="H140" s="118">
        <v>600000</v>
      </c>
      <c r="I140" s="76"/>
      <c r="J140" s="76"/>
      <c r="K140" s="130"/>
      <c r="L140" s="119"/>
      <c r="M140" s="119"/>
      <c r="N140" s="119"/>
      <c r="O140" s="76"/>
      <c r="P140" s="76"/>
      <c r="Q140" s="119"/>
      <c r="R140" s="76"/>
      <c r="S140" s="76"/>
      <c r="T140" s="76"/>
      <c r="U140" s="76"/>
      <c r="V140" s="76"/>
      <c r="W140" s="76"/>
      <c r="X140" s="76"/>
      <c r="Y140" s="639">
        <f t="shared" si="4"/>
        <v>42000.000000000007</v>
      </c>
      <c r="Z140" s="118">
        <f t="shared" si="5"/>
        <v>642000</v>
      </c>
    </row>
    <row r="141" spans="1:26" x14ac:dyDescent="0.35">
      <c r="A141" s="64"/>
      <c r="B141" s="64"/>
      <c r="C141" s="64"/>
      <c r="D141" s="64"/>
      <c r="E141" s="64"/>
      <c r="F141" s="66" t="s">
        <v>1572</v>
      </c>
      <c r="G141" s="64"/>
      <c r="H141" s="67"/>
      <c r="I141" s="64"/>
      <c r="J141" s="64"/>
      <c r="K141" s="68"/>
      <c r="L141" s="68"/>
      <c r="M141" s="68"/>
      <c r="N141" s="68"/>
      <c r="O141" s="64"/>
      <c r="P141" s="64"/>
      <c r="Q141" s="68"/>
      <c r="R141" s="64"/>
      <c r="S141" s="64"/>
      <c r="T141" s="64"/>
      <c r="U141" s="64"/>
      <c r="V141" s="64"/>
      <c r="W141" s="64"/>
      <c r="X141" s="64"/>
      <c r="Y141" s="639">
        <f t="shared" si="4"/>
        <v>0</v>
      </c>
      <c r="Z141" s="67">
        <f t="shared" si="5"/>
        <v>0</v>
      </c>
    </row>
    <row r="142" spans="1:26" x14ac:dyDescent="0.35">
      <c r="A142" s="76"/>
      <c r="B142" s="76"/>
      <c r="C142" s="76"/>
      <c r="D142" s="76"/>
      <c r="E142" s="76"/>
      <c r="F142" s="123"/>
      <c r="G142" s="76"/>
      <c r="H142" s="118"/>
      <c r="I142" s="76"/>
      <c r="J142" s="76"/>
      <c r="K142" s="134"/>
      <c r="L142" s="119"/>
      <c r="M142" s="119"/>
      <c r="N142" s="119"/>
      <c r="O142" s="76"/>
      <c r="P142" s="76"/>
      <c r="Q142" s="119"/>
      <c r="R142" s="76"/>
      <c r="S142" s="76"/>
      <c r="T142" s="76"/>
      <c r="U142" s="76"/>
      <c r="V142" s="76"/>
      <c r="W142" s="76"/>
      <c r="X142" s="76" t="s">
        <v>1852</v>
      </c>
      <c r="Y142" s="639">
        <f t="shared" si="4"/>
        <v>0</v>
      </c>
      <c r="Z142" s="118">
        <f t="shared" si="5"/>
        <v>0</v>
      </c>
    </row>
    <row r="143" spans="1:26" x14ac:dyDescent="0.35">
      <c r="A143" s="64"/>
      <c r="B143" s="64"/>
      <c r="C143" s="64"/>
      <c r="D143" s="64"/>
      <c r="E143" s="64"/>
      <c r="F143" s="96" t="s">
        <v>1582</v>
      </c>
      <c r="G143" s="64"/>
      <c r="H143" s="67"/>
      <c r="I143" s="64"/>
      <c r="J143" s="64"/>
      <c r="K143" s="68"/>
      <c r="L143" s="68"/>
      <c r="M143" s="68"/>
      <c r="N143" s="68"/>
      <c r="O143" s="64"/>
      <c r="P143" s="64"/>
      <c r="Q143" s="68"/>
      <c r="R143" s="64"/>
      <c r="S143" s="64"/>
      <c r="T143" s="64"/>
      <c r="U143" s="64"/>
      <c r="V143" s="64"/>
      <c r="W143" s="64"/>
      <c r="X143" s="64"/>
      <c r="Y143" s="639">
        <f t="shared" si="4"/>
        <v>0</v>
      </c>
      <c r="Z143" s="67">
        <f t="shared" si="5"/>
        <v>0</v>
      </c>
    </row>
    <row r="144" spans="1:26" x14ac:dyDescent="0.35">
      <c r="A144" s="69"/>
      <c r="B144" s="69"/>
      <c r="C144" s="69"/>
      <c r="D144" s="69"/>
      <c r="E144" s="69"/>
      <c r="F144" s="79" t="s">
        <v>19657</v>
      </c>
      <c r="G144" s="69"/>
      <c r="H144" s="74"/>
      <c r="I144" s="69"/>
      <c r="J144" s="69" t="s">
        <v>1214</v>
      </c>
      <c r="K144" s="75"/>
      <c r="L144" s="75" t="s">
        <v>19658</v>
      </c>
      <c r="M144" s="131" t="s">
        <v>19659</v>
      </c>
      <c r="N144" s="75"/>
      <c r="O144" s="69"/>
      <c r="P144" s="69" t="s">
        <v>1217</v>
      </c>
      <c r="Q144" s="75" t="s">
        <v>1066</v>
      </c>
      <c r="R144" s="69"/>
      <c r="S144" s="69"/>
      <c r="T144" s="69"/>
      <c r="U144" s="69"/>
      <c r="V144" s="69"/>
      <c r="W144" s="69"/>
      <c r="X144" s="69"/>
      <c r="Y144" s="639">
        <f t="shared" si="4"/>
        <v>0</v>
      </c>
      <c r="Z144" s="74">
        <f t="shared" si="5"/>
        <v>0</v>
      </c>
    </row>
    <row r="145" spans="1:26" x14ac:dyDescent="0.35">
      <c r="A145" s="69"/>
      <c r="B145" s="69"/>
      <c r="C145" s="69"/>
      <c r="D145" s="69"/>
      <c r="E145" s="69"/>
      <c r="F145" s="79"/>
      <c r="G145" s="69"/>
      <c r="H145" s="74">
        <v>200000</v>
      </c>
      <c r="I145" s="69"/>
      <c r="J145" s="69"/>
      <c r="K145" s="75"/>
      <c r="L145" s="75"/>
      <c r="M145" s="75"/>
      <c r="N145" s="75"/>
      <c r="O145" s="69"/>
      <c r="P145" s="69"/>
      <c r="Q145" s="75"/>
      <c r="R145" s="69"/>
      <c r="S145" s="69"/>
      <c r="T145" s="69"/>
      <c r="U145" s="69"/>
      <c r="V145" s="69"/>
      <c r="W145" s="69"/>
      <c r="X145" s="69"/>
      <c r="Y145" s="639">
        <f t="shared" si="4"/>
        <v>14000.000000000002</v>
      </c>
      <c r="Z145" s="74">
        <f t="shared" si="5"/>
        <v>214000</v>
      </c>
    </row>
    <row r="146" spans="1:26" x14ac:dyDescent="0.35">
      <c r="A146" s="64"/>
      <c r="B146" s="64"/>
      <c r="C146" s="64"/>
      <c r="D146" s="64"/>
      <c r="E146" s="64"/>
      <c r="F146" s="96" t="s">
        <v>1590</v>
      </c>
      <c r="G146" s="64"/>
      <c r="H146" s="67"/>
      <c r="I146" s="64"/>
      <c r="J146" s="64"/>
      <c r="K146" s="68"/>
      <c r="L146" s="68"/>
      <c r="M146" s="68"/>
      <c r="N146" s="68"/>
      <c r="O146" s="64"/>
      <c r="P146" s="64"/>
      <c r="Q146" s="68"/>
      <c r="R146" s="64"/>
      <c r="S146" s="64"/>
      <c r="T146" s="64"/>
      <c r="U146" s="64"/>
      <c r="V146" s="64"/>
      <c r="W146" s="64"/>
      <c r="X146" s="64"/>
      <c r="Y146" s="639">
        <f t="shared" si="4"/>
        <v>0</v>
      </c>
      <c r="Z146" s="67">
        <f t="shared" si="5"/>
        <v>0</v>
      </c>
    </row>
    <row r="147" spans="1:26" x14ac:dyDescent="0.35">
      <c r="A147" s="76"/>
      <c r="B147" s="76"/>
      <c r="C147" s="76"/>
      <c r="D147" s="76"/>
      <c r="E147" s="76"/>
      <c r="F147" s="117" t="s">
        <v>19660</v>
      </c>
      <c r="G147" s="76"/>
      <c r="H147" s="118">
        <v>720000</v>
      </c>
      <c r="I147" s="76"/>
      <c r="J147" s="76" t="s">
        <v>3653</v>
      </c>
      <c r="K147" s="119"/>
      <c r="L147" s="119" t="s">
        <v>19661</v>
      </c>
      <c r="M147" s="119"/>
      <c r="N147" s="119"/>
      <c r="O147" s="76"/>
      <c r="P147" s="76" t="s">
        <v>19662</v>
      </c>
      <c r="Q147" s="119" t="s">
        <v>1066</v>
      </c>
      <c r="R147" s="76"/>
      <c r="S147" s="76"/>
      <c r="T147" s="76"/>
      <c r="U147" s="76"/>
      <c r="V147" s="76"/>
      <c r="W147" s="76"/>
      <c r="X147" s="76"/>
      <c r="Y147" s="639">
        <f t="shared" si="4"/>
        <v>50400.000000000007</v>
      </c>
      <c r="Z147" s="118">
        <f t="shared" si="5"/>
        <v>770400</v>
      </c>
    </row>
    <row r="148" spans="1:26" x14ac:dyDescent="0.35">
      <c r="A148" s="76"/>
      <c r="B148" s="76"/>
      <c r="C148" s="76"/>
      <c r="D148" s="76"/>
      <c r="E148" s="76"/>
      <c r="F148" s="176" t="s">
        <v>894</v>
      </c>
      <c r="G148" s="123"/>
      <c r="H148" s="124">
        <f>SUM(H5:H147)</f>
        <v>19790000</v>
      </c>
      <c r="I148" s="76"/>
      <c r="J148" s="76"/>
      <c r="K148" s="119"/>
      <c r="L148" s="119"/>
      <c r="M148" s="119"/>
      <c r="N148" s="119"/>
      <c r="O148" s="76"/>
      <c r="P148" s="76"/>
      <c r="Q148" s="119"/>
      <c r="R148" s="76"/>
      <c r="S148" s="76"/>
      <c r="T148" s="76"/>
      <c r="U148" s="76"/>
      <c r="V148" s="76"/>
      <c r="W148" s="76"/>
      <c r="X148" s="76"/>
      <c r="Y148" s="639">
        <f t="shared" si="4"/>
        <v>1385300.0000000002</v>
      </c>
      <c r="Z148" s="124">
        <f t="shared" si="5"/>
        <v>21175300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tabColor rgb="FF00B050"/>
  </sheetPr>
  <dimension ref="A1:AA157"/>
  <sheetViews>
    <sheetView topLeftCell="F1" workbookViewId="0">
      <selection activeCell="AA10" sqref="AA10"/>
    </sheetView>
  </sheetViews>
  <sheetFormatPr defaultColWidth="9.08984375" defaultRowHeight="15.5" x14ac:dyDescent="0.35"/>
  <cols>
    <col min="1" max="1" width="16.1796875" style="100" hidden="1" customWidth="1"/>
    <col min="2" max="2" width="29.7265625" style="100" hidden="1" customWidth="1"/>
    <col min="3" max="3" width="16.453125" style="100" hidden="1" customWidth="1"/>
    <col min="4" max="4" width="23.453125" style="100" hidden="1" customWidth="1"/>
    <col min="5" max="5" width="23" style="100" hidden="1" customWidth="1"/>
    <col min="6" max="6" width="101.1796875" style="100" customWidth="1"/>
    <col min="7" max="7" width="29" style="100" hidden="1" customWidth="1"/>
    <col min="8" max="8" width="29" style="135" hidden="1" customWidth="1"/>
    <col min="9" max="9" width="15.81640625" style="100" hidden="1" customWidth="1"/>
    <col min="10" max="10" width="19.453125" style="100" hidden="1" customWidth="1"/>
    <col min="11" max="11" width="17.453125" style="100" hidden="1" customWidth="1"/>
    <col min="12" max="12" width="39.1796875" style="100" hidden="1" customWidth="1"/>
    <col min="13" max="13" width="19.81640625" style="100" hidden="1" customWidth="1"/>
    <col min="14" max="14" width="19.08984375" style="100" hidden="1" customWidth="1"/>
    <col min="15" max="15" width="24.453125" style="100" hidden="1" customWidth="1"/>
    <col min="16" max="16" width="21.453125" style="100" hidden="1" customWidth="1"/>
    <col min="17" max="17" width="20.08984375" style="100" hidden="1" customWidth="1"/>
    <col min="18" max="18" width="12.453125" style="100" hidden="1" customWidth="1"/>
    <col min="19" max="19" width="14.81640625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33" style="100" hidden="1" customWidth="1"/>
    <col min="24" max="24" width="32" style="100" hidden="1" customWidth="1"/>
    <col min="25" max="25" width="0" style="100" hidden="1" customWidth="1"/>
    <col min="26" max="26" width="18" style="100" hidden="1" customWidth="1"/>
    <col min="27" max="27" width="29" style="135" customWidth="1"/>
    <col min="28" max="16384" width="9.08984375" style="100"/>
  </cols>
  <sheetData>
    <row r="1" spans="1:27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AA2" s="634" t="s">
        <v>24303</v>
      </c>
    </row>
    <row r="3" spans="1:27" customFormat="1" x14ac:dyDescent="0.35">
      <c r="A3" s="55"/>
      <c r="B3" s="55"/>
      <c r="C3" s="55"/>
      <c r="D3" s="55"/>
      <c r="E3" s="56"/>
      <c r="F3" s="57" t="s">
        <v>19663</v>
      </c>
      <c r="G3" s="55"/>
      <c r="H3" s="58"/>
      <c r="I3" s="59"/>
      <c r="J3" s="55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59"/>
      <c r="W3" s="63"/>
      <c r="X3" s="63"/>
      <c r="AA3" s="58"/>
    </row>
    <row r="4" spans="1:27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Z4" s="638">
        <v>7.0000000000000007E-2</v>
      </c>
      <c r="AA4" s="67"/>
    </row>
    <row r="5" spans="1:27" x14ac:dyDescent="0.35">
      <c r="A5" s="76"/>
      <c r="B5" s="77" t="s">
        <v>19664</v>
      </c>
      <c r="C5" s="77" t="s">
        <v>262</v>
      </c>
      <c r="D5" s="77" t="s">
        <v>19665</v>
      </c>
      <c r="E5" s="77" t="s">
        <v>19666</v>
      </c>
      <c r="F5" s="79" t="s">
        <v>19667</v>
      </c>
      <c r="G5" s="69" t="s">
        <v>2249</v>
      </c>
      <c r="H5" s="74">
        <v>650000</v>
      </c>
      <c r="I5" s="69" t="s">
        <v>2249</v>
      </c>
      <c r="J5" s="69" t="s">
        <v>19668</v>
      </c>
      <c r="K5" s="69">
        <v>2009</v>
      </c>
      <c r="L5" s="69" t="s">
        <v>2249</v>
      </c>
      <c r="M5" s="69" t="s">
        <v>19669</v>
      </c>
      <c r="N5" s="69" t="s">
        <v>2249</v>
      </c>
      <c r="O5" s="69" t="s">
        <v>2249</v>
      </c>
      <c r="P5" s="75" t="s">
        <v>967</v>
      </c>
      <c r="Q5" s="69" t="s">
        <v>1011</v>
      </c>
      <c r="R5" s="69" t="s">
        <v>2249</v>
      </c>
      <c r="S5" s="69" t="s">
        <v>2879</v>
      </c>
      <c r="T5" s="69" t="s">
        <v>2249</v>
      </c>
      <c r="U5" s="69" t="s">
        <v>2249</v>
      </c>
      <c r="V5" s="69" t="s">
        <v>2249</v>
      </c>
      <c r="W5" s="69" t="s">
        <v>940</v>
      </c>
      <c r="X5" s="69" t="s">
        <v>3666</v>
      </c>
      <c r="Z5" s="639">
        <f>H5*Z$4</f>
        <v>45500.000000000007</v>
      </c>
      <c r="AA5" s="74">
        <f>H5+Z5</f>
        <v>695500</v>
      </c>
    </row>
    <row r="6" spans="1:27" x14ac:dyDescent="0.35">
      <c r="A6" s="76"/>
      <c r="B6" s="77"/>
      <c r="C6" s="77"/>
      <c r="D6" s="77"/>
      <c r="E6" s="77"/>
      <c r="F6" s="79" t="s">
        <v>19670</v>
      </c>
      <c r="G6" s="69" t="s">
        <v>2249</v>
      </c>
      <c r="H6" s="74">
        <v>650000</v>
      </c>
      <c r="I6" s="69" t="s">
        <v>2249</v>
      </c>
      <c r="J6" s="69" t="s">
        <v>19668</v>
      </c>
      <c r="K6" s="69">
        <v>2009</v>
      </c>
      <c r="L6" s="69" t="s">
        <v>2249</v>
      </c>
      <c r="M6" s="69" t="s">
        <v>2249</v>
      </c>
      <c r="N6" s="69" t="s">
        <v>2249</v>
      </c>
      <c r="O6" s="69" t="s">
        <v>2249</v>
      </c>
      <c r="P6" s="75" t="s">
        <v>967</v>
      </c>
      <c r="Q6" s="69" t="s">
        <v>2249</v>
      </c>
      <c r="R6" s="69" t="s">
        <v>2249</v>
      </c>
      <c r="S6" s="69" t="s">
        <v>2879</v>
      </c>
      <c r="T6" s="69" t="s">
        <v>2249</v>
      </c>
      <c r="U6" s="69" t="s">
        <v>2249</v>
      </c>
      <c r="V6" s="69" t="s">
        <v>2249</v>
      </c>
      <c r="W6" s="69" t="s">
        <v>940</v>
      </c>
      <c r="X6" s="69"/>
      <c r="Z6" s="639">
        <f t="shared" ref="Z6:Z69" si="0">H6*Z$4</f>
        <v>45500.000000000007</v>
      </c>
      <c r="AA6" s="74">
        <f t="shared" ref="AA6:AA69" si="1">H6+Z6</f>
        <v>695500</v>
      </c>
    </row>
    <row r="7" spans="1:27" x14ac:dyDescent="0.35">
      <c r="A7" s="76"/>
      <c r="B7" s="77"/>
      <c r="C7" s="77"/>
      <c r="D7" s="77"/>
      <c r="E7" s="77"/>
      <c r="F7" s="79" t="s">
        <v>19671</v>
      </c>
      <c r="G7" s="69" t="s">
        <v>2249</v>
      </c>
      <c r="H7" s="74">
        <v>600000</v>
      </c>
      <c r="I7" s="69" t="s">
        <v>2249</v>
      </c>
      <c r="J7" s="69" t="s">
        <v>19668</v>
      </c>
      <c r="K7" s="69">
        <v>2009</v>
      </c>
      <c r="L7" s="69" t="s">
        <v>2249</v>
      </c>
      <c r="M7" s="69" t="s">
        <v>2249</v>
      </c>
      <c r="N7" s="69" t="s">
        <v>2249</v>
      </c>
      <c r="O7" s="69" t="s">
        <v>2249</v>
      </c>
      <c r="P7" s="69" t="s">
        <v>2249</v>
      </c>
      <c r="Q7" s="69" t="s">
        <v>2249</v>
      </c>
      <c r="R7" s="69" t="s">
        <v>2249</v>
      </c>
      <c r="S7" s="69" t="s">
        <v>2879</v>
      </c>
      <c r="T7" s="69" t="s">
        <v>2249</v>
      </c>
      <c r="U7" s="69" t="s">
        <v>2249</v>
      </c>
      <c r="V7" s="69" t="s">
        <v>2249</v>
      </c>
      <c r="W7" s="69" t="s">
        <v>940</v>
      </c>
      <c r="X7" s="69"/>
      <c r="Z7" s="639">
        <f t="shared" si="0"/>
        <v>42000.000000000007</v>
      </c>
      <c r="AA7" s="74">
        <f t="shared" si="1"/>
        <v>642000</v>
      </c>
    </row>
    <row r="8" spans="1:27" x14ac:dyDescent="0.35">
      <c r="A8" s="76"/>
      <c r="B8" s="77"/>
      <c r="C8" s="77"/>
      <c r="D8" s="77"/>
      <c r="E8" s="77"/>
      <c r="F8" s="79" t="s">
        <v>19672</v>
      </c>
      <c r="G8" s="69" t="s">
        <v>2249</v>
      </c>
      <c r="H8" s="74">
        <v>600000</v>
      </c>
      <c r="I8" s="69" t="s">
        <v>2249</v>
      </c>
      <c r="J8" s="69" t="s">
        <v>19668</v>
      </c>
      <c r="K8" s="69">
        <v>2009</v>
      </c>
      <c r="L8" s="69" t="s">
        <v>2249</v>
      </c>
      <c r="M8" s="69" t="s">
        <v>19673</v>
      </c>
      <c r="N8" s="69" t="s">
        <v>2249</v>
      </c>
      <c r="O8" s="69" t="s">
        <v>2249</v>
      </c>
      <c r="P8" s="75" t="s">
        <v>967</v>
      </c>
      <c r="Q8" s="69" t="s">
        <v>1011</v>
      </c>
      <c r="R8" s="69" t="s">
        <v>2249</v>
      </c>
      <c r="S8" s="69" t="s">
        <v>2879</v>
      </c>
      <c r="T8" s="69" t="s">
        <v>2249</v>
      </c>
      <c r="U8" s="69" t="s">
        <v>2249</v>
      </c>
      <c r="V8" s="69" t="s">
        <v>2249</v>
      </c>
      <c r="W8" s="69" t="s">
        <v>940</v>
      </c>
      <c r="X8" s="69"/>
      <c r="Z8" s="639">
        <f t="shared" si="0"/>
        <v>42000.000000000007</v>
      </c>
      <c r="AA8" s="74">
        <f t="shared" si="1"/>
        <v>642000</v>
      </c>
    </row>
    <row r="9" spans="1:27" x14ac:dyDescent="0.35">
      <c r="A9" s="76"/>
      <c r="B9" s="77"/>
      <c r="C9" s="77"/>
      <c r="D9" s="77"/>
      <c r="E9" s="77"/>
      <c r="F9" s="79" t="s">
        <v>19674</v>
      </c>
      <c r="G9" s="69" t="s">
        <v>2249</v>
      </c>
      <c r="H9" s="74">
        <v>600000</v>
      </c>
      <c r="I9" s="69" t="s">
        <v>2249</v>
      </c>
      <c r="J9" s="69" t="s">
        <v>19668</v>
      </c>
      <c r="K9" s="69">
        <v>2009</v>
      </c>
      <c r="L9" s="69" t="s">
        <v>2249</v>
      </c>
      <c r="M9" s="69" t="s">
        <v>2249</v>
      </c>
      <c r="N9" s="69" t="s">
        <v>2249</v>
      </c>
      <c r="O9" s="69" t="s">
        <v>2249</v>
      </c>
      <c r="P9" s="69" t="s">
        <v>2249</v>
      </c>
      <c r="Q9" s="69" t="s">
        <v>2249</v>
      </c>
      <c r="R9" s="69" t="s">
        <v>2249</v>
      </c>
      <c r="S9" s="69" t="s">
        <v>2879</v>
      </c>
      <c r="T9" s="69" t="s">
        <v>2249</v>
      </c>
      <c r="U9" s="69" t="s">
        <v>2249</v>
      </c>
      <c r="V9" s="69" t="s">
        <v>2249</v>
      </c>
      <c r="W9" s="69" t="s">
        <v>940</v>
      </c>
      <c r="X9" s="69"/>
      <c r="Z9" s="639">
        <f t="shared" si="0"/>
        <v>42000.000000000007</v>
      </c>
      <c r="AA9" s="74">
        <f t="shared" si="1"/>
        <v>642000</v>
      </c>
    </row>
    <row r="10" spans="1:27" x14ac:dyDescent="0.35">
      <c r="A10" s="76"/>
      <c r="B10" s="77"/>
      <c r="C10" s="77"/>
      <c r="D10" s="77"/>
      <c r="E10" s="77"/>
      <c r="F10" s="79" t="s">
        <v>19675</v>
      </c>
      <c r="G10" s="69" t="s">
        <v>2249</v>
      </c>
      <c r="H10" s="74">
        <v>600000</v>
      </c>
      <c r="I10" s="69" t="s">
        <v>2249</v>
      </c>
      <c r="J10" s="69" t="s">
        <v>19668</v>
      </c>
      <c r="K10" s="69">
        <v>2009</v>
      </c>
      <c r="L10" s="69" t="s">
        <v>2249</v>
      </c>
      <c r="M10" s="69" t="s">
        <v>2249</v>
      </c>
      <c r="N10" s="69" t="s">
        <v>2249</v>
      </c>
      <c r="O10" s="69" t="s">
        <v>2249</v>
      </c>
      <c r="P10" s="69" t="s">
        <v>2249</v>
      </c>
      <c r="Q10" s="69" t="s">
        <v>2249</v>
      </c>
      <c r="R10" s="69" t="s">
        <v>2249</v>
      </c>
      <c r="S10" s="69" t="s">
        <v>2879</v>
      </c>
      <c r="T10" s="69" t="s">
        <v>2249</v>
      </c>
      <c r="U10" s="69" t="s">
        <v>2249</v>
      </c>
      <c r="V10" s="69" t="s">
        <v>2249</v>
      </c>
      <c r="W10" s="69" t="s">
        <v>940</v>
      </c>
      <c r="X10" s="69"/>
      <c r="Z10" s="639">
        <f t="shared" si="0"/>
        <v>42000.000000000007</v>
      </c>
      <c r="AA10" s="74">
        <f t="shared" si="1"/>
        <v>642000</v>
      </c>
    </row>
    <row r="11" spans="1:27" x14ac:dyDescent="0.35">
      <c r="A11" s="76"/>
      <c r="B11" s="77"/>
      <c r="C11" s="77"/>
      <c r="D11" s="77"/>
      <c r="E11" s="77"/>
      <c r="F11" s="79" t="s">
        <v>19676</v>
      </c>
      <c r="G11" s="69" t="s">
        <v>2249</v>
      </c>
      <c r="H11" s="74">
        <v>600000</v>
      </c>
      <c r="I11" s="69" t="s">
        <v>2249</v>
      </c>
      <c r="J11" s="69" t="s">
        <v>19668</v>
      </c>
      <c r="K11" s="69">
        <v>2009</v>
      </c>
      <c r="L11" s="69" t="s">
        <v>2249</v>
      </c>
      <c r="M11" s="69" t="s">
        <v>2249</v>
      </c>
      <c r="N11" s="69" t="s">
        <v>2249</v>
      </c>
      <c r="O11" s="69" t="s">
        <v>2249</v>
      </c>
      <c r="P11" s="69" t="s">
        <v>2249</v>
      </c>
      <c r="Q11" s="69" t="s">
        <v>2249</v>
      </c>
      <c r="R11" s="69" t="s">
        <v>2249</v>
      </c>
      <c r="S11" s="69" t="s">
        <v>2879</v>
      </c>
      <c r="T11" s="69" t="s">
        <v>2249</v>
      </c>
      <c r="U11" s="69" t="s">
        <v>2249</v>
      </c>
      <c r="V11" s="69" t="s">
        <v>2249</v>
      </c>
      <c r="W11" s="69" t="s">
        <v>940</v>
      </c>
      <c r="X11" s="69"/>
      <c r="Z11" s="639">
        <f t="shared" si="0"/>
        <v>42000.000000000007</v>
      </c>
      <c r="AA11" s="74">
        <f t="shared" si="1"/>
        <v>642000</v>
      </c>
    </row>
    <row r="12" spans="1:27" x14ac:dyDescent="0.35">
      <c r="A12" s="76"/>
      <c r="B12" s="77"/>
      <c r="C12" s="77"/>
      <c r="D12" s="77"/>
      <c r="E12" s="77"/>
      <c r="F12" s="79" t="s">
        <v>19677</v>
      </c>
      <c r="G12" s="69" t="s">
        <v>2249</v>
      </c>
      <c r="H12" s="74">
        <v>650000</v>
      </c>
      <c r="I12" s="69" t="s">
        <v>2249</v>
      </c>
      <c r="J12" s="69" t="s">
        <v>19668</v>
      </c>
      <c r="K12" s="69">
        <v>2009</v>
      </c>
      <c r="L12" s="69" t="s">
        <v>2249</v>
      </c>
      <c r="M12" s="69" t="s">
        <v>19678</v>
      </c>
      <c r="N12" s="69" t="s">
        <v>2249</v>
      </c>
      <c r="O12" s="69" t="s">
        <v>2249</v>
      </c>
      <c r="P12" s="75" t="s">
        <v>967</v>
      </c>
      <c r="Q12" s="69" t="s">
        <v>1011</v>
      </c>
      <c r="R12" s="69" t="s">
        <v>2249</v>
      </c>
      <c r="S12" s="69" t="s">
        <v>2879</v>
      </c>
      <c r="T12" s="69" t="s">
        <v>2249</v>
      </c>
      <c r="U12" s="69" t="s">
        <v>2249</v>
      </c>
      <c r="V12" s="69" t="s">
        <v>2249</v>
      </c>
      <c r="W12" s="69" t="s">
        <v>940</v>
      </c>
      <c r="X12" s="69"/>
      <c r="Z12" s="639">
        <f t="shared" si="0"/>
        <v>45500.000000000007</v>
      </c>
      <c r="AA12" s="74">
        <f t="shared" si="1"/>
        <v>695500</v>
      </c>
    </row>
    <row r="13" spans="1:27" x14ac:dyDescent="0.35">
      <c r="A13" s="76"/>
      <c r="B13" s="77"/>
      <c r="C13" s="77"/>
      <c r="D13" s="77"/>
      <c r="E13" s="77"/>
      <c r="F13" s="79" t="s">
        <v>19679</v>
      </c>
      <c r="G13" s="69" t="s">
        <v>2249</v>
      </c>
      <c r="H13" s="74">
        <v>600000</v>
      </c>
      <c r="I13" s="69" t="s">
        <v>2249</v>
      </c>
      <c r="J13" s="69" t="s">
        <v>19668</v>
      </c>
      <c r="K13" s="69">
        <v>2009</v>
      </c>
      <c r="L13" s="69" t="s">
        <v>2249</v>
      </c>
      <c r="M13" s="69" t="s">
        <v>2249</v>
      </c>
      <c r="N13" s="69" t="s">
        <v>2249</v>
      </c>
      <c r="O13" s="69" t="s">
        <v>2249</v>
      </c>
      <c r="P13" s="69" t="s">
        <v>2249</v>
      </c>
      <c r="Q13" s="69" t="s">
        <v>2249</v>
      </c>
      <c r="R13" s="69" t="s">
        <v>2249</v>
      </c>
      <c r="S13" s="69" t="s">
        <v>2879</v>
      </c>
      <c r="T13" s="69" t="s">
        <v>2249</v>
      </c>
      <c r="U13" s="69" t="s">
        <v>2249</v>
      </c>
      <c r="V13" s="69" t="s">
        <v>2249</v>
      </c>
      <c r="W13" s="69" t="s">
        <v>940</v>
      </c>
      <c r="X13" s="69"/>
      <c r="Z13" s="639">
        <f t="shared" si="0"/>
        <v>42000.000000000007</v>
      </c>
      <c r="AA13" s="74">
        <f t="shared" si="1"/>
        <v>642000</v>
      </c>
    </row>
    <row r="14" spans="1:27" x14ac:dyDescent="0.35">
      <c r="A14" s="76"/>
      <c r="B14" s="77"/>
      <c r="C14" s="77"/>
      <c r="D14" s="77"/>
      <c r="E14" s="77"/>
      <c r="F14" s="79" t="s">
        <v>19680</v>
      </c>
      <c r="G14" s="69" t="s">
        <v>2249</v>
      </c>
      <c r="H14" s="74">
        <v>600000</v>
      </c>
      <c r="I14" s="69" t="s">
        <v>2249</v>
      </c>
      <c r="J14" s="69" t="s">
        <v>19668</v>
      </c>
      <c r="K14" s="69">
        <v>2009</v>
      </c>
      <c r="L14" s="69" t="s">
        <v>2249</v>
      </c>
      <c r="M14" s="69" t="s">
        <v>2249</v>
      </c>
      <c r="N14" s="69" t="s">
        <v>2249</v>
      </c>
      <c r="O14" s="69" t="s">
        <v>2249</v>
      </c>
      <c r="P14" s="69" t="s">
        <v>2249</v>
      </c>
      <c r="Q14" s="69" t="s">
        <v>2249</v>
      </c>
      <c r="R14" s="69" t="s">
        <v>2249</v>
      </c>
      <c r="S14" s="69" t="s">
        <v>2879</v>
      </c>
      <c r="T14" s="69" t="s">
        <v>2249</v>
      </c>
      <c r="U14" s="69" t="s">
        <v>2249</v>
      </c>
      <c r="V14" s="69" t="s">
        <v>2249</v>
      </c>
      <c r="W14" s="69" t="s">
        <v>940</v>
      </c>
      <c r="X14" s="69"/>
      <c r="Z14" s="639">
        <f t="shared" si="0"/>
        <v>42000.000000000007</v>
      </c>
      <c r="AA14" s="74">
        <f t="shared" si="1"/>
        <v>642000</v>
      </c>
    </row>
    <row r="15" spans="1:27" x14ac:dyDescent="0.35">
      <c r="A15" s="76"/>
      <c r="B15" s="77"/>
      <c r="C15" s="77"/>
      <c r="D15" s="77"/>
      <c r="E15" s="77"/>
      <c r="F15" s="79" t="s">
        <v>19681</v>
      </c>
      <c r="G15" s="69" t="s">
        <v>2249</v>
      </c>
      <c r="H15" s="74">
        <v>600000</v>
      </c>
      <c r="I15" s="69" t="s">
        <v>2249</v>
      </c>
      <c r="J15" s="69" t="s">
        <v>19668</v>
      </c>
      <c r="K15" s="69">
        <v>2009</v>
      </c>
      <c r="L15" s="69" t="s">
        <v>2249</v>
      </c>
      <c r="M15" s="69" t="s">
        <v>2249</v>
      </c>
      <c r="N15" s="69" t="s">
        <v>2249</v>
      </c>
      <c r="O15" s="69" t="s">
        <v>2249</v>
      </c>
      <c r="P15" s="69" t="s">
        <v>2249</v>
      </c>
      <c r="Q15" s="69" t="s">
        <v>2249</v>
      </c>
      <c r="R15" s="69" t="s">
        <v>2249</v>
      </c>
      <c r="S15" s="69" t="s">
        <v>2879</v>
      </c>
      <c r="T15" s="69" t="s">
        <v>2249</v>
      </c>
      <c r="U15" s="69" t="s">
        <v>2249</v>
      </c>
      <c r="V15" s="69" t="s">
        <v>2249</v>
      </c>
      <c r="W15" s="69" t="s">
        <v>940</v>
      </c>
      <c r="X15" s="69"/>
      <c r="Z15" s="639">
        <f t="shared" si="0"/>
        <v>42000.000000000007</v>
      </c>
      <c r="AA15" s="74">
        <f t="shared" si="1"/>
        <v>642000</v>
      </c>
    </row>
    <row r="16" spans="1:27" x14ac:dyDescent="0.35">
      <c r="A16" s="76"/>
      <c r="B16" s="77"/>
      <c r="C16" s="77"/>
      <c r="D16" s="77"/>
      <c r="E16" s="77"/>
      <c r="F16" s="79" t="s">
        <v>19682</v>
      </c>
      <c r="G16" s="69" t="s">
        <v>2249</v>
      </c>
      <c r="H16" s="74">
        <v>600000</v>
      </c>
      <c r="I16" s="69" t="s">
        <v>2249</v>
      </c>
      <c r="J16" s="69" t="s">
        <v>19668</v>
      </c>
      <c r="K16" s="69">
        <v>2009</v>
      </c>
      <c r="L16" s="69" t="s">
        <v>2249</v>
      </c>
      <c r="M16" s="69" t="s">
        <v>2249</v>
      </c>
      <c r="N16" s="69" t="s">
        <v>2249</v>
      </c>
      <c r="O16" s="69" t="s">
        <v>2249</v>
      </c>
      <c r="P16" s="69" t="s">
        <v>2249</v>
      </c>
      <c r="Q16" s="69" t="s">
        <v>2249</v>
      </c>
      <c r="R16" s="69" t="s">
        <v>2249</v>
      </c>
      <c r="S16" s="69" t="s">
        <v>2879</v>
      </c>
      <c r="T16" s="69" t="s">
        <v>2249</v>
      </c>
      <c r="U16" s="69" t="s">
        <v>2249</v>
      </c>
      <c r="V16" s="69" t="s">
        <v>2249</v>
      </c>
      <c r="W16" s="69" t="s">
        <v>940</v>
      </c>
      <c r="X16" s="69"/>
      <c r="Z16" s="639">
        <f t="shared" si="0"/>
        <v>42000.000000000007</v>
      </c>
      <c r="AA16" s="74">
        <f t="shared" si="1"/>
        <v>642000</v>
      </c>
    </row>
    <row r="17" spans="1:27" x14ac:dyDescent="0.35">
      <c r="A17" s="76"/>
      <c r="B17" s="77"/>
      <c r="C17" s="77"/>
      <c r="D17" s="77"/>
      <c r="E17" s="77"/>
      <c r="F17" s="79" t="s">
        <v>19683</v>
      </c>
      <c r="G17" s="69" t="s">
        <v>2249</v>
      </c>
      <c r="H17" s="74">
        <v>600000</v>
      </c>
      <c r="I17" s="69" t="s">
        <v>2249</v>
      </c>
      <c r="J17" s="69" t="s">
        <v>19668</v>
      </c>
      <c r="K17" s="69">
        <v>2009</v>
      </c>
      <c r="L17" s="69" t="s">
        <v>2249</v>
      </c>
      <c r="M17" s="69" t="s">
        <v>2249</v>
      </c>
      <c r="N17" s="69" t="s">
        <v>2249</v>
      </c>
      <c r="O17" s="69" t="s">
        <v>2249</v>
      </c>
      <c r="P17" s="69" t="s">
        <v>2249</v>
      </c>
      <c r="Q17" s="69" t="s">
        <v>2249</v>
      </c>
      <c r="R17" s="69" t="s">
        <v>2249</v>
      </c>
      <c r="S17" s="69" t="s">
        <v>2879</v>
      </c>
      <c r="T17" s="69" t="s">
        <v>2249</v>
      </c>
      <c r="U17" s="69" t="s">
        <v>2249</v>
      </c>
      <c r="V17" s="69" t="s">
        <v>2249</v>
      </c>
      <c r="W17" s="69" t="s">
        <v>940</v>
      </c>
      <c r="X17" s="69"/>
      <c r="Z17" s="639">
        <f t="shared" si="0"/>
        <v>42000.000000000007</v>
      </c>
      <c r="AA17" s="74">
        <f t="shared" si="1"/>
        <v>642000</v>
      </c>
    </row>
    <row r="18" spans="1:27" x14ac:dyDescent="0.35">
      <c r="A18" s="76"/>
      <c r="B18" s="77"/>
      <c r="C18" s="77"/>
      <c r="D18" s="77"/>
      <c r="E18" s="77"/>
      <c r="F18" s="79" t="s">
        <v>19684</v>
      </c>
      <c r="G18" s="69" t="s">
        <v>2249</v>
      </c>
      <c r="H18" s="74">
        <v>600000</v>
      </c>
      <c r="I18" s="69" t="s">
        <v>2249</v>
      </c>
      <c r="J18" s="69" t="s">
        <v>19668</v>
      </c>
      <c r="K18" s="69">
        <v>2009</v>
      </c>
      <c r="L18" s="69" t="s">
        <v>2249</v>
      </c>
      <c r="M18" s="69" t="s">
        <v>2249</v>
      </c>
      <c r="N18" s="69" t="s">
        <v>2249</v>
      </c>
      <c r="O18" s="69" t="s">
        <v>2249</v>
      </c>
      <c r="P18" s="69" t="s">
        <v>2249</v>
      </c>
      <c r="Q18" s="69" t="s">
        <v>2249</v>
      </c>
      <c r="R18" s="69" t="s">
        <v>2249</v>
      </c>
      <c r="S18" s="69" t="s">
        <v>2879</v>
      </c>
      <c r="T18" s="69" t="s">
        <v>2249</v>
      </c>
      <c r="U18" s="69" t="s">
        <v>2249</v>
      </c>
      <c r="V18" s="69" t="s">
        <v>2249</v>
      </c>
      <c r="W18" s="69" t="s">
        <v>940</v>
      </c>
      <c r="X18" s="69"/>
      <c r="Z18" s="639">
        <f t="shared" si="0"/>
        <v>42000.000000000007</v>
      </c>
      <c r="AA18" s="74">
        <f t="shared" si="1"/>
        <v>642000</v>
      </c>
    </row>
    <row r="19" spans="1:27" x14ac:dyDescent="0.35">
      <c r="A19" s="76"/>
      <c r="B19" s="77"/>
      <c r="C19" s="77"/>
      <c r="D19" s="77"/>
      <c r="E19" s="77"/>
      <c r="F19" s="79" t="s">
        <v>19685</v>
      </c>
      <c r="G19" s="69" t="s">
        <v>2249</v>
      </c>
      <c r="H19" s="74">
        <v>600000</v>
      </c>
      <c r="I19" s="69" t="s">
        <v>2249</v>
      </c>
      <c r="J19" s="69" t="s">
        <v>19668</v>
      </c>
      <c r="K19" s="69">
        <v>2009</v>
      </c>
      <c r="L19" s="69" t="s">
        <v>2249</v>
      </c>
      <c r="M19" s="69" t="s">
        <v>2249</v>
      </c>
      <c r="N19" s="69" t="s">
        <v>2249</v>
      </c>
      <c r="O19" s="69" t="s">
        <v>2249</v>
      </c>
      <c r="P19" s="69" t="s">
        <v>2249</v>
      </c>
      <c r="Q19" s="69" t="s">
        <v>2249</v>
      </c>
      <c r="R19" s="69" t="s">
        <v>2249</v>
      </c>
      <c r="S19" s="69" t="s">
        <v>2879</v>
      </c>
      <c r="T19" s="69" t="s">
        <v>2249</v>
      </c>
      <c r="U19" s="69" t="s">
        <v>2249</v>
      </c>
      <c r="V19" s="69" t="s">
        <v>2249</v>
      </c>
      <c r="W19" s="69" t="s">
        <v>940</v>
      </c>
      <c r="X19" s="69"/>
      <c r="Z19" s="639">
        <f t="shared" si="0"/>
        <v>42000.000000000007</v>
      </c>
      <c r="AA19" s="74">
        <f t="shared" si="1"/>
        <v>642000</v>
      </c>
    </row>
    <row r="20" spans="1:27" x14ac:dyDescent="0.35">
      <c r="A20" s="76"/>
      <c r="B20" s="77"/>
      <c r="C20" s="77"/>
      <c r="D20" s="77"/>
      <c r="E20" s="77"/>
      <c r="F20" s="79" t="s">
        <v>19686</v>
      </c>
      <c r="G20" s="69" t="s">
        <v>2249</v>
      </c>
      <c r="H20" s="74">
        <v>600000</v>
      </c>
      <c r="I20" s="69" t="s">
        <v>2249</v>
      </c>
      <c r="J20" s="69" t="s">
        <v>19668</v>
      </c>
      <c r="K20" s="69">
        <v>2009</v>
      </c>
      <c r="L20" s="69" t="s">
        <v>2249</v>
      </c>
      <c r="M20" s="69" t="s">
        <v>19687</v>
      </c>
      <c r="N20" s="69" t="s">
        <v>2249</v>
      </c>
      <c r="O20" s="69" t="s">
        <v>2249</v>
      </c>
      <c r="P20" s="75" t="s">
        <v>967</v>
      </c>
      <c r="Q20" s="69" t="s">
        <v>1011</v>
      </c>
      <c r="R20" s="69" t="s">
        <v>2249</v>
      </c>
      <c r="S20" s="69" t="s">
        <v>2879</v>
      </c>
      <c r="T20" s="69" t="s">
        <v>2249</v>
      </c>
      <c r="U20" s="69" t="s">
        <v>2249</v>
      </c>
      <c r="V20" s="69" t="s">
        <v>2249</v>
      </c>
      <c r="W20" s="69" t="s">
        <v>940</v>
      </c>
      <c r="X20" s="69"/>
      <c r="Z20" s="639">
        <f t="shared" si="0"/>
        <v>42000.000000000007</v>
      </c>
      <c r="AA20" s="74">
        <f t="shared" si="1"/>
        <v>642000</v>
      </c>
    </row>
    <row r="21" spans="1:27" x14ac:dyDescent="0.35">
      <c r="A21" s="76"/>
      <c r="B21" s="77"/>
      <c r="C21" s="77"/>
      <c r="D21" s="77"/>
      <c r="E21" s="77"/>
      <c r="F21" s="79" t="s">
        <v>19688</v>
      </c>
      <c r="G21" s="69" t="s">
        <v>2249</v>
      </c>
      <c r="H21" s="74">
        <v>600000</v>
      </c>
      <c r="I21" s="69" t="s">
        <v>2249</v>
      </c>
      <c r="J21" s="69" t="s">
        <v>19668</v>
      </c>
      <c r="K21" s="69">
        <v>2009</v>
      </c>
      <c r="L21" s="69" t="s">
        <v>2249</v>
      </c>
      <c r="M21" s="69" t="s">
        <v>2249</v>
      </c>
      <c r="N21" s="69" t="s">
        <v>2249</v>
      </c>
      <c r="O21" s="69" t="s">
        <v>2249</v>
      </c>
      <c r="P21" s="69" t="s">
        <v>2249</v>
      </c>
      <c r="Q21" s="69" t="s">
        <v>2249</v>
      </c>
      <c r="R21" s="69" t="s">
        <v>2249</v>
      </c>
      <c r="S21" s="69" t="s">
        <v>2879</v>
      </c>
      <c r="T21" s="69" t="s">
        <v>2249</v>
      </c>
      <c r="U21" s="69" t="s">
        <v>2249</v>
      </c>
      <c r="V21" s="69" t="s">
        <v>2249</v>
      </c>
      <c r="W21" s="69" t="s">
        <v>940</v>
      </c>
      <c r="X21" s="69"/>
      <c r="Z21" s="639">
        <f t="shared" si="0"/>
        <v>42000.000000000007</v>
      </c>
      <c r="AA21" s="74">
        <f t="shared" si="1"/>
        <v>642000</v>
      </c>
    </row>
    <row r="22" spans="1:27" x14ac:dyDescent="0.35">
      <c r="A22" s="76"/>
      <c r="B22" s="77"/>
      <c r="C22" s="77"/>
      <c r="D22" s="77"/>
      <c r="E22" s="77"/>
      <c r="F22" s="79" t="s">
        <v>19689</v>
      </c>
      <c r="G22" s="69" t="s">
        <v>2249</v>
      </c>
      <c r="H22" s="74">
        <v>600000</v>
      </c>
      <c r="I22" s="69" t="s">
        <v>2249</v>
      </c>
      <c r="J22" s="69" t="s">
        <v>19668</v>
      </c>
      <c r="K22" s="69">
        <v>2009</v>
      </c>
      <c r="L22" s="69" t="s">
        <v>2249</v>
      </c>
      <c r="M22" s="69" t="s">
        <v>2249</v>
      </c>
      <c r="N22" s="69" t="s">
        <v>2249</v>
      </c>
      <c r="O22" s="69" t="s">
        <v>2249</v>
      </c>
      <c r="P22" s="69" t="s">
        <v>2249</v>
      </c>
      <c r="Q22" s="69" t="s">
        <v>2249</v>
      </c>
      <c r="R22" s="69" t="s">
        <v>2249</v>
      </c>
      <c r="S22" s="69" t="s">
        <v>2879</v>
      </c>
      <c r="T22" s="69" t="s">
        <v>2249</v>
      </c>
      <c r="U22" s="69" t="s">
        <v>2249</v>
      </c>
      <c r="V22" s="69" t="s">
        <v>2249</v>
      </c>
      <c r="W22" s="69" t="s">
        <v>940</v>
      </c>
      <c r="X22" s="69"/>
      <c r="Z22" s="639">
        <f t="shared" si="0"/>
        <v>42000.000000000007</v>
      </c>
      <c r="AA22" s="74">
        <f t="shared" si="1"/>
        <v>642000</v>
      </c>
    </row>
    <row r="23" spans="1:27" x14ac:dyDescent="0.35">
      <c r="A23" s="76"/>
      <c r="B23" s="77"/>
      <c r="C23" s="77"/>
      <c r="D23" s="77"/>
      <c r="E23" s="77"/>
      <c r="F23" s="79" t="s">
        <v>19690</v>
      </c>
      <c r="G23" s="69" t="s">
        <v>2249</v>
      </c>
      <c r="H23" s="74">
        <v>600000</v>
      </c>
      <c r="I23" s="69" t="s">
        <v>2249</v>
      </c>
      <c r="J23" s="69" t="s">
        <v>19668</v>
      </c>
      <c r="K23" s="69">
        <v>2009</v>
      </c>
      <c r="L23" s="69" t="s">
        <v>2249</v>
      </c>
      <c r="M23" s="69" t="s">
        <v>2249</v>
      </c>
      <c r="N23" s="69" t="s">
        <v>2249</v>
      </c>
      <c r="O23" s="69" t="s">
        <v>2249</v>
      </c>
      <c r="P23" s="69" t="s">
        <v>2249</v>
      </c>
      <c r="Q23" s="69" t="s">
        <v>2249</v>
      </c>
      <c r="R23" s="69" t="s">
        <v>2249</v>
      </c>
      <c r="S23" s="69" t="s">
        <v>2879</v>
      </c>
      <c r="T23" s="69" t="s">
        <v>2249</v>
      </c>
      <c r="U23" s="69" t="s">
        <v>2249</v>
      </c>
      <c r="V23" s="69" t="s">
        <v>2249</v>
      </c>
      <c r="W23" s="69" t="s">
        <v>940</v>
      </c>
      <c r="X23" s="69"/>
      <c r="Z23" s="639">
        <f t="shared" si="0"/>
        <v>42000.000000000007</v>
      </c>
      <c r="AA23" s="74">
        <f t="shared" si="1"/>
        <v>642000</v>
      </c>
    </row>
    <row r="24" spans="1:27" x14ac:dyDescent="0.35">
      <c r="A24" s="76"/>
      <c r="B24" s="77"/>
      <c r="C24" s="77"/>
      <c r="D24" s="77"/>
      <c r="E24" s="77"/>
      <c r="F24" s="79" t="s">
        <v>19691</v>
      </c>
      <c r="G24" s="69" t="s">
        <v>2249</v>
      </c>
      <c r="H24" s="74">
        <v>600000</v>
      </c>
      <c r="I24" s="69" t="s">
        <v>2249</v>
      </c>
      <c r="J24" s="69" t="s">
        <v>19668</v>
      </c>
      <c r="K24" s="69">
        <v>2009</v>
      </c>
      <c r="L24" s="69" t="s">
        <v>2249</v>
      </c>
      <c r="M24" s="69" t="s">
        <v>2249</v>
      </c>
      <c r="N24" s="69" t="s">
        <v>2249</v>
      </c>
      <c r="O24" s="69" t="s">
        <v>2249</v>
      </c>
      <c r="P24" s="69" t="s">
        <v>2249</v>
      </c>
      <c r="Q24" s="69" t="s">
        <v>2249</v>
      </c>
      <c r="R24" s="69" t="s">
        <v>2249</v>
      </c>
      <c r="S24" s="69" t="s">
        <v>2879</v>
      </c>
      <c r="T24" s="69" t="s">
        <v>2249</v>
      </c>
      <c r="U24" s="69" t="s">
        <v>2249</v>
      </c>
      <c r="V24" s="69" t="s">
        <v>2249</v>
      </c>
      <c r="W24" s="69" t="s">
        <v>940</v>
      </c>
      <c r="X24" s="69"/>
      <c r="Z24" s="639">
        <f t="shared" si="0"/>
        <v>42000.000000000007</v>
      </c>
      <c r="AA24" s="74">
        <f t="shared" si="1"/>
        <v>642000</v>
      </c>
    </row>
    <row r="25" spans="1:27" x14ac:dyDescent="0.35">
      <c r="A25" s="76"/>
      <c r="B25" s="77"/>
      <c r="C25" s="77"/>
      <c r="D25" s="77"/>
      <c r="E25" s="77"/>
      <c r="F25" s="79" t="s">
        <v>19692</v>
      </c>
      <c r="G25" s="69" t="s">
        <v>2249</v>
      </c>
      <c r="H25" s="74">
        <v>600000</v>
      </c>
      <c r="I25" s="69" t="s">
        <v>2249</v>
      </c>
      <c r="J25" s="69" t="s">
        <v>19668</v>
      </c>
      <c r="K25" s="69">
        <v>2009</v>
      </c>
      <c r="L25" s="69" t="s">
        <v>2249</v>
      </c>
      <c r="M25" s="69" t="s">
        <v>2249</v>
      </c>
      <c r="N25" s="69" t="s">
        <v>2249</v>
      </c>
      <c r="O25" s="69" t="s">
        <v>2249</v>
      </c>
      <c r="P25" s="69" t="s">
        <v>2249</v>
      </c>
      <c r="Q25" s="69" t="s">
        <v>2249</v>
      </c>
      <c r="R25" s="69" t="s">
        <v>2249</v>
      </c>
      <c r="S25" s="69" t="s">
        <v>2879</v>
      </c>
      <c r="T25" s="69" t="s">
        <v>2249</v>
      </c>
      <c r="U25" s="69" t="s">
        <v>2249</v>
      </c>
      <c r="V25" s="69" t="s">
        <v>2249</v>
      </c>
      <c r="W25" s="69" t="s">
        <v>940</v>
      </c>
      <c r="X25" s="69"/>
      <c r="Z25" s="639">
        <f t="shared" si="0"/>
        <v>42000.000000000007</v>
      </c>
      <c r="AA25" s="74">
        <f t="shared" si="1"/>
        <v>642000</v>
      </c>
    </row>
    <row r="26" spans="1:27" x14ac:dyDescent="0.35">
      <c r="A26" s="76"/>
      <c r="B26" s="77"/>
      <c r="C26" s="77"/>
      <c r="D26" s="77"/>
      <c r="E26" s="77"/>
      <c r="F26" s="79" t="s">
        <v>19693</v>
      </c>
      <c r="G26" s="69" t="s">
        <v>2249</v>
      </c>
      <c r="H26" s="74">
        <v>600000</v>
      </c>
      <c r="I26" s="69" t="s">
        <v>2249</v>
      </c>
      <c r="J26" s="69" t="s">
        <v>19668</v>
      </c>
      <c r="K26" s="69">
        <v>2009</v>
      </c>
      <c r="L26" s="69" t="s">
        <v>2249</v>
      </c>
      <c r="M26" s="69" t="s">
        <v>2249</v>
      </c>
      <c r="N26" s="69" t="s">
        <v>2249</v>
      </c>
      <c r="O26" s="69" t="s">
        <v>2249</v>
      </c>
      <c r="P26" s="69" t="s">
        <v>2249</v>
      </c>
      <c r="Q26" s="69" t="s">
        <v>2249</v>
      </c>
      <c r="R26" s="69" t="s">
        <v>2249</v>
      </c>
      <c r="S26" s="69" t="s">
        <v>2879</v>
      </c>
      <c r="T26" s="69" t="s">
        <v>2249</v>
      </c>
      <c r="U26" s="69" t="s">
        <v>2249</v>
      </c>
      <c r="V26" s="69" t="s">
        <v>2249</v>
      </c>
      <c r="W26" s="69" t="s">
        <v>940</v>
      </c>
      <c r="X26" s="69"/>
      <c r="Z26" s="639">
        <f t="shared" si="0"/>
        <v>42000.000000000007</v>
      </c>
      <c r="AA26" s="74">
        <f t="shared" si="1"/>
        <v>642000</v>
      </c>
    </row>
    <row r="27" spans="1:27" x14ac:dyDescent="0.35">
      <c r="A27" s="76"/>
      <c r="B27" s="77"/>
      <c r="C27" s="77"/>
      <c r="D27" s="77"/>
      <c r="E27" s="77"/>
      <c r="F27" s="79" t="s">
        <v>19694</v>
      </c>
      <c r="G27" s="69" t="s">
        <v>2249</v>
      </c>
      <c r="H27" s="74">
        <v>600000</v>
      </c>
      <c r="I27" s="69" t="s">
        <v>2249</v>
      </c>
      <c r="J27" s="69" t="s">
        <v>19668</v>
      </c>
      <c r="K27" s="69">
        <v>2009</v>
      </c>
      <c r="L27" s="69" t="s">
        <v>2249</v>
      </c>
      <c r="M27" s="69" t="s">
        <v>2249</v>
      </c>
      <c r="N27" s="69" t="s">
        <v>2249</v>
      </c>
      <c r="O27" s="69" t="s">
        <v>2249</v>
      </c>
      <c r="P27" s="69" t="s">
        <v>2249</v>
      </c>
      <c r="Q27" s="69" t="s">
        <v>2249</v>
      </c>
      <c r="R27" s="69" t="s">
        <v>2249</v>
      </c>
      <c r="S27" s="69" t="s">
        <v>2879</v>
      </c>
      <c r="T27" s="69" t="s">
        <v>2249</v>
      </c>
      <c r="U27" s="69" t="s">
        <v>2249</v>
      </c>
      <c r="V27" s="69" t="s">
        <v>2249</v>
      </c>
      <c r="W27" s="69" t="s">
        <v>940</v>
      </c>
      <c r="X27" s="69"/>
      <c r="Z27" s="639">
        <f t="shared" si="0"/>
        <v>42000.000000000007</v>
      </c>
      <c r="AA27" s="74">
        <f t="shared" si="1"/>
        <v>642000</v>
      </c>
    </row>
    <row r="28" spans="1:27" x14ac:dyDescent="0.35">
      <c r="A28" s="76"/>
      <c r="B28" s="77"/>
      <c r="C28" s="77"/>
      <c r="D28" s="77"/>
      <c r="E28" s="77"/>
      <c r="F28" s="79" t="s">
        <v>19695</v>
      </c>
      <c r="G28" s="69" t="s">
        <v>2249</v>
      </c>
      <c r="H28" s="74">
        <v>650000</v>
      </c>
      <c r="I28" s="69" t="s">
        <v>2249</v>
      </c>
      <c r="J28" s="69" t="s">
        <v>19668</v>
      </c>
      <c r="K28" s="69">
        <v>2009</v>
      </c>
      <c r="L28" s="69" t="s">
        <v>2249</v>
      </c>
      <c r="M28" s="69" t="s">
        <v>2249</v>
      </c>
      <c r="N28" s="69" t="s">
        <v>2249</v>
      </c>
      <c r="O28" s="69" t="s">
        <v>2249</v>
      </c>
      <c r="P28" s="69" t="s">
        <v>2249</v>
      </c>
      <c r="Q28" s="69" t="s">
        <v>2249</v>
      </c>
      <c r="R28" s="69" t="s">
        <v>2249</v>
      </c>
      <c r="S28" s="69" t="s">
        <v>2879</v>
      </c>
      <c r="T28" s="69" t="s">
        <v>2249</v>
      </c>
      <c r="U28" s="69" t="s">
        <v>2249</v>
      </c>
      <c r="V28" s="69" t="s">
        <v>2249</v>
      </c>
      <c r="W28" s="69" t="s">
        <v>940</v>
      </c>
      <c r="X28" s="69"/>
      <c r="Z28" s="639">
        <f t="shared" si="0"/>
        <v>45500.000000000007</v>
      </c>
      <c r="AA28" s="74">
        <f t="shared" si="1"/>
        <v>695500</v>
      </c>
    </row>
    <row r="29" spans="1:27" x14ac:dyDescent="0.35">
      <c r="A29" s="76"/>
      <c r="B29" s="77"/>
      <c r="C29" s="77"/>
      <c r="D29" s="77"/>
      <c r="E29" s="77"/>
      <c r="F29" s="79" t="s">
        <v>19696</v>
      </c>
      <c r="G29" s="69" t="s">
        <v>2249</v>
      </c>
      <c r="H29" s="74">
        <v>650000</v>
      </c>
      <c r="I29" s="69" t="s">
        <v>2249</v>
      </c>
      <c r="J29" s="69" t="s">
        <v>19668</v>
      </c>
      <c r="K29" s="69">
        <v>2009</v>
      </c>
      <c r="L29" s="69" t="s">
        <v>2249</v>
      </c>
      <c r="M29" s="69" t="s">
        <v>2249</v>
      </c>
      <c r="N29" s="69" t="s">
        <v>2249</v>
      </c>
      <c r="O29" s="69" t="s">
        <v>2249</v>
      </c>
      <c r="P29" s="69" t="s">
        <v>2249</v>
      </c>
      <c r="Q29" s="69" t="s">
        <v>2249</v>
      </c>
      <c r="R29" s="69" t="s">
        <v>2249</v>
      </c>
      <c r="S29" s="69" t="s">
        <v>2879</v>
      </c>
      <c r="T29" s="69" t="s">
        <v>2249</v>
      </c>
      <c r="U29" s="69" t="s">
        <v>2249</v>
      </c>
      <c r="V29" s="69" t="s">
        <v>2249</v>
      </c>
      <c r="W29" s="69" t="s">
        <v>940</v>
      </c>
      <c r="X29" s="69"/>
      <c r="Z29" s="639">
        <f t="shared" si="0"/>
        <v>45500.000000000007</v>
      </c>
      <c r="AA29" s="74">
        <f t="shared" si="1"/>
        <v>695500</v>
      </c>
    </row>
    <row r="30" spans="1:27" x14ac:dyDescent="0.35">
      <c r="A30" s="76"/>
      <c r="B30" s="77"/>
      <c r="C30" s="77"/>
      <c r="D30" s="77"/>
      <c r="E30" s="77"/>
      <c r="F30" s="79" t="s">
        <v>19697</v>
      </c>
      <c r="G30" s="69" t="s">
        <v>2249</v>
      </c>
      <c r="H30" s="74">
        <v>600000</v>
      </c>
      <c r="I30" s="69" t="s">
        <v>2249</v>
      </c>
      <c r="J30" s="69" t="s">
        <v>19668</v>
      </c>
      <c r="K30" s="69">
        <v>2009</v>
      </c>
      <c r="L30" s="69" t="s">
        <v>2249</v>
      </c>
      <c r="M30" s="69" t="s">
        <v>2249</v>
      </c>
      <c r="N30" s="69" t="s">
        <v>2249</v>
      </c>
      <c r="O30" s="69" t="s">
        <v>2249</v>
      </c>
      <c r="P30" s="69" t="s">
        <v>2249</v>
      </c>
      <c r="Q30" s="69" t="s">
        <v>2249</v>
      </c>
      <c r="R30" s="69" t="s">
        <v>2249</v>
      </c>
      <c r="S30" s="69" t="s">
        <v>2879</v>
      </c>
      <c r="T30" s="69" t="s">
        <v>2249</v>
      </c>
      <c r="U30" s="69" t="s">
        <v>2249</v>
      </c>
      <c r="V30" s="69" t="s">
        <v>2249</v>
      </c>
      <c r="W30" s="69" t="s">
        <v>940</v>
      </c>
      <c r="X30" s="69"/>
      <c r="Z30" s="639">
        <f t="shared" si="0"/>
        <v>42000.000000000007</v>
      </c>
      <c r="AA30" s="74">
        <f t="shared" si="1"/>
        <v>642000</v>
      </c>
    </row>
    <row r="31" spans="1:27" x14ac:dyDescent="0.35">
      <c r="A31" s="76"/>
      <c r="B31" s="77"/>
      <c r="C31" s="77"/>
      <c r="D31" s="77"/>
      <c r="E31" s="77"/>
      <c r="F31" s="79" t="s">
        <v>19698</v>
      </c>
      <c r="G31" s="69" t="s">
        <v>2249</v>
      </c>
      <c r="H31" s="74">
        <v>600000</v>
      </c>
      <c r="I31" s="69" t="s">
        <v>2249</v>
      </c>
      <c r="J31" s="69" t="s">
        <v>19668</v>
      </c>
      <c r="K31" s="69">
        <v>2009</v>
      </c>
      <c r="L31" s="69" t="s">
        <v>2249</v>
      </c>
      <c r="M31" s="69" t="s">
        <v>2249</v>
      </c>
      <c r="N31" s="69" t="s">
        <v>2249</v>
      </c>
      <c r="O31" s="69" t="s">
        <v>2249</v>
      </c>
      <c r="P31" s="69" t="s">
        <v>2249</v>
      </c>
      <c r="Q31" s="69" t="s">
        <v>2249</v>
      </c>
      <c r="R31" s="69" t="s">
        <v>2249</v>
      </c>
      <c r="S31" s="69" t="s">
        <v>2879</v>
      </c>
      <c r="T31" s="69" t="s">
        <v>2249</v>
      </c>
      <c r="U31" s="69" t="s">
        <v>2249</v>
      </c>
      <c r="V31" s="69" t="s">
        <v>2249</v>
      </c>
      <c r="W31" s="69" t="s">
        <v>940</v>
      </c>
      <c r="X31" s="69"/>
      <c r="Z31" s="639">
        <f t="shared" si="0"/>
        <v>42000.000000000007</v>
      </c>
      <c r="AA31" s="74">
        <f t="shared" si="1"/>
        <v>642000</v>
      </c>
    </row>
    <row r="32" spans="1:27" x14ac:dyDescent="0.35">
      <c r="A32" s="76"/>
      <c r="B32" s="77"/>
      <c r="C32" s="77"/>
      <c r="D32" s="77"/>
      <c r="E32" s="77"/>
      <c r="F32" s="79" t="s">
        <v>19699</v>
      </c>
      <c r="G32" s="69" t="s">
        <v>2249</v>
      </c>
      <c r="H32" s="74">
        <v>600000</v>
      </c>
      <c r="I32" s="69" t="s">
        <v>2249</v>
      </c>
      <c r="J32" s="69" t="s">
        <v>19668</v>
      </c>
      <c r="K32" s="69">
        <v>2009</v>
      </c>
      <c r="L32" s="69" t="s">
        <v>2249</v>
      </c>
      <c r="M32" s="69" t="s">
        <v>2249</v>
      </c>
      <c r="N32" s="69" t="s">
        <v>2249</v>
      </c>
      <c r="O32" s="69" t="s">
        <v>2249</v>
      </c>
      <c r="P32" s="69" t="s">
        <v>2249</v>
      </c>
      <c r="Q32" s="69" t="s">
        <v>2249</v>
      </c>
      <c r="R32" s="69" t="s">
        <v>2249</v>
      </c>
      <c r="S32" s="69" t="s">
        <v>2879</v>
      </c>
      <c r="T32" s="69" t="s">
        <v>2249</v>
      </c>
      <c r="U32" s="69" t="s">
        <v>2249</v>
      </c>
      <c r="V32" s="69" t="s">
        <v>2249</v>
      </c>
      <c r="W32" s="69" t="s">
        <v>940</v>
      </c>
      <c r="X32" s="69"/>
      <c r="Z32" s="639">
        <f t="shared" si="0"/>
        <v>42000.000000000007</v>
      </c>
      <c r="AA32" s="74">
        <f t="shared" si="1"/>
        <v>642000</v>
      </c>
    </row>
    <row r="33" spans="1:27" x14ac:dyDescent="0.35">
      <c r="A33" s="76"/>
      <c r="B33" s="77"/>
      <c r="C33" s="77"/>
      <c r="D33" s="77"/>
      <c r="E33" s="77"/>
      <c r="F33" s="79" t="s">
        <v>19700</v>
      </c>
      <c r="G33" s="69" t="s">
        <v>2249</v>
      </c>
      <c r="H33" s="74">
        <v>600000</v>
      </c>
      <c r="I33" s="69" t="s">
        <v>2249</v>
      </c>
      <c r="J33" s="69" t="s">
        <v>19668</v>
      </c>
      <c r="K33" s="69">
        <v>2009</v>
      </c>
      <c r="L33" s="69" t="s">
        <v>2249</v>
      </c>
      <c r="M33" s="69" t="s">
        <v>2249</v>
      </c>
      <c r="N33" s="69" t="s">
        <v>2249</v>
      </c>
      <c r="O33" s="69" t="s">
        <v>2249</v>
      </c>
      <c r="P33" s="69" t="s">
        <v>2249</v>
      </c>
      <c r="Q33" s="69" t="s">
        <v>2249</v>
      </c>
      <c r="R33" s="69" t="s">
        <v>2249</v>
      </c>
      <c r="S33" s="69" t="s">
        <v>2879</v>
      </c>
      <c r="T33" s="69" t="s">
        <v>2249</v>
      </c>
      <c r="U33" s="69" t="s">
        <v>2249</v>
      </c>
      <c r="V33" s="69" t="s">
        <v>2249</v>
      </c>
      <c r="W33" s="69" t="s">
        <v>940</v>
      </c>
      <c r="X33" s="69"/>
      <c r="Z33" s="639">
        <f t="shared" si="0"/>
        <v>42000.000000000007</v>
      </c>
      <c r="AA33" s="74">
        <f t="shared" si="1"/>
        <v>642000</v>
      </c>
    </row>
    <row r="34" spans="1:27" x14ac:dyDescent="0.35">
      <c r="A34" s="76"/>
      <c r="B34" s="77"/>
      <c r="C34" s="77"/>
      <c r="D34" s="77"/>
      <c r="E34" s="77"/>
      <c r="F34" s="79" t="s">
        <v>19701</v>
      </c>
      <c r="G34" s="69" t="s">
        <v>2249</v>
      </c>
      <c r="H34" s="74">
        <v>600000</v>
      </c>
      <c r="I34" s="69" t="s">
        <v>2249</v>
      </c>
      <c r="J34" s="69" t="s">
        <v>19668</v>
      </c>
      <c r="K34" s="69">
        <v>2009</v>
      </c>
      <c r="L34" s="69" t="s">
        <v>2249</v>
      </c>
      <c r="M34" s="69" t="s">
        <v>2249</v>
      </c>
      <c r="N34" s="69" t="s">
        <v>2249</v>
      </c>
      <c r="O34" s="69" t="s">
        <v>2249</v>
      </c>
      <c r="P34" s="69" t="s">
        <v>2249</v>
      </c>
      <c r="Q34" s="69" t="s">
        <v>2249</v>
      </c>
      <c r="R34" s="69" t="s">
        <v>2249</v>
      </c>
      <c r="S34" s="69" t="s">
        <v>2879</v>
      </c>
      <c r="T34" s="69" t="s">
        <v>2249</v>
      </c>
      <c r="U34" s="69" t="s">
        <v>2249</v>
      </c>
      <c r="V34" s="69" t="s">
        <v>2249</v>
      </c>
      <c r="W34" s="69" t="s">
        <v>940</v>
      </c>
      <c r="X34" s="69"/>
      <c r="Z34" s="639">
        <f t="shared" si="0"/>
        <v>42000.000000000007</v>
      </c>
      <c r="AA34" s="74">
        <f t="shared" si="1"/>
        <v>642000</v>
      </c>
    </row>
    <row r="35" spans="1:27" x14ac:dyDescent="0.35">
      <c r="A35" s="76"/>
      <c r="B35" s="77"/>
      <c r="C35" s="77"/>
      <c r="D35" s="77"/>
      <c r="E35" s="77"/>
      <c r="F35" s="79" t="s">
        <v>19702</v>
      </c>
      <c r="G35" s="69" t="s">
        <v>2249</v>
      </c>
      <c r="H35" s="74">
        <v>600000</v>
      </c>
      <c r="I35" s="69" t="s">
        <v>2249</v>
      </c>
      <c r="J35" s="69" t="s">
        <v>19668</v>
      </c>
      <c r="K35" s="69">
        <v>2009</v>
      </c>
      <c r="L35" s="69" t="s">
        <v>2249</v>
      </c>
      <c r="M35" s="69" t="s">
        <v>2249</v>
      </c>
      <c r="N35" s="69" t="s">
        <v>2249</v>
      </c>
      <c r="O35" s="69" t="s">
        <v>2249</v>
      </c>
      <c r="P35" s="69" t="s">
        <v>2249</v>
      </c>
      <c r="Q35" s="69" t="s">
        <v>2249</v>
      </c>
      <c r="R35" s="69" t="s">
        <v>2249</v>
      </c>
      <c r="S35" s="69" t="s">
        <v>2879</v>
      </c>
      <c r="T35" s="69" t="s">
        <v>2249</v>
      </c>
      <c r="U35" s="69" t="s">
        <v>2249</v>
      </c>
      <c r="V35" s="69" t="s">
        <v>2249</v>
      </c>
      <c r="W35" s="69" t="s">
        <v>940</v>
      </c>
      <c r="X35" s="69"/>
      <c r="Z35" s="639">
        <f t="shared" si="0"/>
        <v>42000.000000000007</v>
      </c>
      <c r="AA35" s="74">
        <f t="shared" si="1"/>
        <v>642000</v>
      </c>
    </row>
    <row r="36" spans="1:27" x14ac:dyDescent="0.35">
      <c r="A36" s="76"/>
      <c r="B36" s="77"/>
      <c r="C36" s="77"/>
      <c r="D36" s="77"/>
      <c r="E36" s="77"/>
      <c r="F36" s="79" t="s">
        <v>19703</v>
      </c>
      <c r="G36" s="69" t="s">
        <v>2249</v>
      </c>
      <c r="H36" s="74">
        <v>600000</v>
      </c>
      <c r="I36" s="69" t="s">
        <v>2249</v>
      </c>
      <c r="J36" s="69" t="s">
        <v>19668</v>
      </c>
      <c r="K36" s="69">
        <v>2009</v>
      </c>
      <c r="L36" s="69" t="s">
        <v>2249</v>
      </c>
      <c r="M36" s="69" t="s">
        <v>2249</v>
      </c>
      <c r="N36" s="69" t="s">
        <v>2249</v>
      </c>
      <c r="O36" s="69" t="s">
        <v>2249</v>
      </c>
      <c r="P36" s="69" t="s">
        <v>2249</v>
      </c>
      <c r="Q36" s="69" t="s">
        <v>2249</v>
      </c>
      <c r="R36" s="69" t="s">
        <v>2249</v>
      </c>
      <c r="S36" s="69" t="s">
        <v>2879</v>
      </c>
      <c r="T36" s="69" t="s">
        <v>2249</v>
      </c>
      <c r="U36" s="69" t="s">
        <v>2249</v>
      </c>
      <c r="V36" s="69" t="s">
        <v>2249</v>
      </c>
      <c r="W36" s="69" t="s">
        <v>940</v>
      </c>
      <c r="X36" s="69"/>
      <c r="Z36" s="639">
        <f t="shared" si="0"/>
        <v>42000.000000000007</v>
      </c>
      <c r="AA36" s="74">
        <f t="shared" si="1"/>
        <v>642000</v>
      </c>
    </row>
    <row r="37" spans="1:27" x14ac:dyDescent="0.35">
      <c r="A37" s="76"/>
      <c r="B37" s="77"/>
      <c r="C37" s="77"/>
      <c r="D37" s="77"/>
      <c r="E37" s="77"/>
      <c r="F37" s="79" t="s">
        <v>19704</v>
      </c>
      <c r="G37" s="69" t="s">
        <v>2249</v>
      </c>
      <c r="H37" s="74">
        <v>600000</v>
      </c>
      <c r="I37" s="69" t="s">
        <v>2249</v>
      </c>
      <c r="J37" s="69" t="s">
        <v>19668</v>
      </c>
      <c r="K37" s="69">
        <v>2009</v>
      </c>
      <c r="L37" s="69" t="s">
        <v>2249</v>
      </c>
      <c r="M37" s="69" t="s">
        <v>19705</v>
      </c>
      <c r="N37" s="69" t="s">
        <v>2249</v>
      </c>
      <c r="O37" s="69" t="s">
        <v>2249</v>
      </c>
      <c r="P37" s="75" t="s">
        <v>967</v>
      </c>
      <c r="Q37" s="69" t="s">
        <v>1011</v>
      </c>
      <c r="R37" s="69" t="s">
        <v>2249</v>
      </c>
      <c r="S37" s="69" t="s">
        <v>2879</v>
      </c>
      <c r="T37" s="69" t="s">
        <v>2249</v>
      </c>
      <c r="U37" s="69" t="s">
        <v>2249</v>
      </c>
      <c r="V37" s="69" t="s">
        <v>2249</v>
      </c>
      <c r="W37" s="69" t="s">
        <v>940</v>
      </c>
      <c r="X37" s="69"/>
      <c r="Z37" s="639">
        <f t="shared" si="0"/>
        <v>42000.000000000007</v>
      </c>
      <c r="AA37" s="74">
        <f t="shared" si="1"/>
        <v>642000</v>
      </c>
    </row>
    <row r="38" spans="1:27" x14ac:dyDescent="0.35">
      <c r="A38" s="76"/>
      <c r="B38" s="77"/>
      <c r="C38" s="77"/>
      <c r="D38" s="77"/>
      <c r="E38" s="77"/>
      <c r="F38" s="79" t="s">
        <v>19706</v>
      </c>
      <c r="G38" s="69" t="s">
        <v>2249</v>
      </c>
      <c r="H38" s="74">
        <v>600000</v>
      </c>
      <c r="I38" s="69" t="s">
        <v>2249</v>
      </c>
      <c r="J38" s="69" t="s">
        <v>19668</v>
      </c>
      <c r="K38" s="69">
        <v>2009</v>
      </c>
      <c r="L38" s="69" t="s">
        <v>2249</v>
      </c>
      <c r="M38" s="69" t="s">
        <v>2249</v>
      </c>
      <c r="N38" s="69" t="s">
        <v>2249</v>
      </c>
      <c r="O38" s="69" t="s">
        <v>2249</v>
      </c>
      <c r="P38" s="69" t="s">
        <v>2249</v>
      </c>
      <c r="Q38" s="69" t="s">
        <v>2249</v>
      </c>
      <c r="R38" s="69" t="s">
        <v>2249</v>
      </c>
      <c r="S38" s="69" t="s">
        <v>2879</v>
      </c>
      <c r="T38" s="69" t="s">
        <v>2249</v>
      </c>
      <c r="U38" s="69" t="s">
        <v>2249</v>
      </c>
      <c r="V38" s="69" t="s">
        <v>2249</v>
      </c>
      <c r="W38" s="69" t="s">
        <v>940</v>
      </c>
      <c r="X38" s="69"/>
      <c r="Z38" s="639">
        <f t="shared" si="0"/>
        <v>42000.000000000007</v>
      </c>
      <c r="AA38" s="74">
        <f t="shared" si="1"/>
        <v>642000</v>
      </c>
    </row>
    <row r="39" spans="1:27" x14ac:dyDescent="0.35">
      <c r="A39" s="76"/>
      <c r="B39" s="77"/>
      <c r="C39" s="77"/>
      <c r="D39" s="77"/>
      <c r="E39" s="77"/>
      <c r="F39" s="79" t="s">
        <v>19707</v>
      </c>
      <c r="G39" s="69" t="s">
        <v>2249</v>
      </c>
      <c r="H39" s="74">
        <v>600000</v>
      </c>
      <c r="I39" s="69" t="s">
        <v>2249</v>
      </c>
      <c r="J39" s="69" t="s">
        <v>19668</v>
      </c>
      <c r="K39" s="69">
        <v>2009</v>
      </c>
      <c r="L39" s="69" t="s">
        <v>2249</v>
      </c>
      <c r="M39" s="69" t="s">
        <v>2249</v>
      </c>
      <c r="N39" s="69" t="s">
        <v>2249</v>
      </c>
      <c r="O39" s="69" t="s">
        <v>2249</v>
      </c>
      <c r="P39" s="69" t="s">
        <v>2249</v>
      </c>
      <c r="Q39" s="69" t="s">
        <v>2249</v>
      </c>
      <c r="R39" s="69" t="s">
        <v>2249</v>
      </c>
      <c r="S39" s="69" t="s">
        <v>2879</v>
      </c>
      <c r="T39" s="69" t="s">
        <v>2249</v>
      </c>
      <c r="U39" s="69" t="s">
        <v>2249</v>
      </c>
      <c r="V39" s="69" t="s">
        <v>2249</v>
      </c>
      <c r="W39" s="69" t="s">
        <v>940</v>
      </c>
      <c r="X39" s="69"/>
      <c r="Z39" s="639">
        <f t="shared" si="0"/>
        <v>42000.000000000007</v>
      </c>
      <c r="AA39" s="74">
        <f t="shared" si="1"/>
        <v>642000</v>
      </c>
    </row>
    <row r="40" spans="1:27" x14ac:dyDescent="0.35">
      <c r="A40" s="76"/>
      <c r="B40" s="77"/>
      <c r="C40" s="77"/>
      <c r="D40" s="77"/>
      <c r="E40" s="77"/>
      <c r="F40" s="79" t="s">
        <v>19708</v>
      </c>
      <c r="G40" s="69" t="s">
        <v>2249</v>
      </c>
      <c r="H40" s="74">
        <v>600000</v>
      </c>
      <c r="I40" s="69" t="s">
        <v>2249</v>
      </c>
      <c r="J40" s="69" t="s">
        <v>19668</v>
      </c>
      <c r="K40" s="69">
        <v>2009</v>
      </c>
      <c r="L40" s="69" t="s">
        <v>2249</v>
      </c>
      <c r="M40" s="69" t="s">
        <v>2249</v>
      </c>
      <c r="N40" s="69" t="s">
        <v>2249</v>
      </c>
      <c r="O40" s="69" t="s">
        <v>2249</v>
      </c>
      <c r="P40" s="69" t="s">
        <v>2249</v>
      </c>
      <c r="Q40" s="69" t="s">
        <v>2249</v>
      </c>
      <c r="R40" s="69" t="s">
        <v>2249</v>
      </c>
      <c r="S40" s="69" t="s">
        <v>2879</v>
      </c>
      <c r="T40" s="69" t="s">
        <v>2249</v>
      </c>
      <c r="U40" s="69" t="s">
        <v>2249</v>
      </c>
      <c r="V40" s="69" t="s">
        <v>2249</v>
      </c>
      <c r="W40" s="69" t="s">
        <v>940</v>
      </c>
      <c r="X40" s="69"/>
      <c r="Z40" s="639">
        <f t="shared" si="0"/>
        <v>42000.000000000007</v>
      </c>
      <c r="AA40" s="74">
        <f t="shared" si="1"/>
        <v>642000</v>
      </c>
    </row>
    <row r="41" spans="1:27" x14ac:dyDescent="0.35">
      <c r="A41" s="76"/>
      <c r="B41" s="77"/>
      <c r="C41" s="77"/>
      <c r="D41" s="77"/>
      <c r="E41" s="77"/>
      <c r="F41" s="79" t="s">
        <v>19709</v>
      </c>
      <c r="G41" s="69" t="s">
        <v>2249</v>
      </c>
      <c r="H41" s="74">
        <v>600000</v>
      </c>
      <c r="I41" s="69" t="s">
        <v>2249</v>
      </c>
      <c r="J41" s="69" t="s">
        <v>19668</v>
      </c>
      <c r="K41" s="69">
        <v>2009</v>
      </c>
      <c r="L41" s="69" t="s">
        <v>2249</v>
      </c>
      <c r="M41" s="69" t="s">
        <v>2249</v>
      </c>
      <c r="N41" s="69" t="s">
        <v>2249</v>
      </c>
      <c r="O41" s="69" t="s">
        <v>2249</v>
      </c>
      <c r="P41" s="69" t="s">
        <v>2249</v>
      </c>
      <c r="Q41" s="69" t="s">
        <v>2249</v>
      </c>
      <c r="R41" s="69" t="s">
        <v>2249</v>
      </c>
      <c r="S41" s="69" t="s">
        <v>2879</v>
      </c>
      <c r="T41" s="69" t="s">
        <v>2249</v>
      </c>
      <c r="U41" s="69" t="s">
        <v>2249</v>
      </c>
      <c r="V41" s="69" t="s">
        <v>2249</v>
      </c>
      <c r="W41" s="69" t="s">
        <v>940</v>
      </c>
      <c r="X41" s="69"/>
      <c r="Z41" s="639">
        <f t="shared" si="0"/>
        <v>42000.000000000007</v>
      </c>
      <c r="AA41" s="74">
        <f t="shared" si="1"/>
        <v>642000</v>
      </c>
    </row>
    <row r="42" spans="1:27" x14ac:dyDescent="0.35">
      <c r="A42" s="76"/>
      <c r="B42" s="77"/>
      <c r="C42" s="77"/>
      <c r="D42" s="77"/>
      <c r="E42" s="77"/>
      <c r="F42" s="79" t="s">
        <v>19710</v>
      </c>
      <c r="G42" s="69" t="s">
        <v>2249</v>
      </c>
      <c r="H42" s="74">
        <v>600000</v>
      </c>
      <c r="I42" s="69" t="s">
        <v>2249</v>
      </c>
      <c r="J42" s="69" t="s">
        <v>19668</v>
      </c>
      <c r="K42" s="69">
        <v>2009</v>
      </c>
      <c r="L42" s="69" t="s">
        <v>2249</v>
      </c>
      <c r="M42" s="69" t="s">
        <v>2249</v>
      </c>
      <c r="N42" s="69" t="s">
        <v>2249</v>
      </c>
      <c r="O42" s="69" t="s">
        <v>2249</v>
      </c>
      <c r="P42" s="69" t="s">
        <v>2249</v>
      </c>
      <c r="Q42" s="69" t="s">
        <v>2249</v>
      </c>
      <c r="R42" s="69" t="s">
        <v>2249</v>
      </c>
      <c r="S42" s="69" t="s">
        <v>2879</v>
      </c>
      <c r="T42" s="69" t="s">
        <v>2249</v>
      </c>
      <c r="U42" s="69" t="s">
        <v>2249</v>
      </c>
      <c r="V42" s="69" t="s">
        <v>2249</v>
      </c>
      <c r="W42" s="69" t="s">
        <v>940</v>
      </c>
      <c r="X42" s="69"/>
      <c r="Z42" s="639">
        <f t="shared" si="0"/>
        <v>42000.000000000007</v>
      </c>
      <c r="AA42" s="74">
        <f t="shared" si="1"/>
        <v>642000</v>
      </c>
    </row>
    <row r="43" spans="1:27" x14ac:dyDescent="0.35">
      <c r="A43" s="76"/>
      <c r="B43" s="77"/>
      <c r="C43" s="77"/>
      <c r="D43" s="77"/>
      <c r="E43" s="77"/>
      <c r="F43" s="79" t="s">
        <v>19711</v>
      </c>
      <c r="G43" s="69" t="s">
        <v>2249</v>
      </c>
      <c r="H43" s="74">
        <v>600000</v>
      </c>
      <c r="I43" s="69" t="s">
        <v>2249</v>
      </c>
      <c r="J43" s="69" t="s">
        <v>19668</v>
      </c>
      <c r="K43" s="69">
        <v>2009</v>
      </c>
      <c r="L43" s="69" t="s">
        <v>2249</v>
      </c>
      <c r="M43" s="69" t="s">
        <v>2249</v>
      </c>
      <c r="N43" s="69" t="s">
        <v>2249</v>
      </c>
      <c r="O43" s="69" t="s">
        <v>2249</v>
      </c>
      <c r="P43" s="69" t="s">
        <v>2249</v>
      </c>
      <c r="Q43" s="69" t="s">
        <v>2249</v>
      </c>
      <c r="R43" s="69" t="s">
        <v>2249</v>
      </c>
      <c r="S43" s="69" t="s">
        <v>2879</v>
      </c>
      <c r="T43" s="69" t="s">
        <v>2249</v>
      </c>
      <c r="U43" s="69" t="s">
        <v>2249</v>
      </c>
      <c r="V43" s="69" t="s">
        <v>2249</v>
      </c>
      <c r="W43" s="69" t="s">
        <v>940</v>
      </c>
      <c r="X43" s="69"/>
      <c r="Z43" s="639">
        <f t="shared" si="0"/>
        <v>42000.000000000007</v>
      </c>
      <c r="AA43" s="74">
        <f t="shared" si="1"/>
        <v>642000</v>
      </c>
    </row>
    <row r="44" spans="1:27" x14ac:dyDescent="0.35">
      <c r="A44" s="76"/>
      <c r="B44" s="77"/>
      <c r="C44" s="77"/>
      <c r="D44" s="77"/>
      <c r="E44" s="77"/>
      <c r="F44" s="79" t="s">
        <v>19712</v>
      </c>
      <c r="G44" s="69" t="s">
        <v>2249</v>
      </c>
      <c r="H44" s="74">
        <v>600000</v>
      </c>
      <c r="I44" s="69" t="s">
        <v>2249</v>
      </c>
      <c r="J44" s="69" t="s">
        <v>19668</v>
      </c>
      <c r="K44" s="69">
        <v>2009</v>
      </c>
      <c r="L44" s="69" t="s">
        <v>2249</v>
      </c>
      <c r="M44" s="69" t="s">
        <v>2249</v>
      </c>
      <c r="N44" s="69" t="s">
        <v>2249</v>
      </c>
      <c r="O44" s="69" t="s">
        <v>2249</v>
      </c>
      <c r="P44" s="69" t="s">
        <v>2249</v>
      </c>
      <c r="Q44" s="69" t="s">
        <v>2249</v>
      </c>
      <c r="R44" s="69" t="s">
        <v>2249</v>
      </c>
      <c r="S44" s="69" t="s">
        <v>2879</v>
      </c>
      <c r="T44" s="69" t="s">
        <v>2249</v>
      </c>
      <c r="U44" s="69" t="s">
        <v>2249</v>
      </c>
      <c r="V44" s="69" t="s">
        <v>2249</v>
      </c>
      <c r="W44" s="69" t="s">
        <v>940</v>
      </c>
      <c r="X44" s="69"/>
      <c r="Z44" s="639">
        <f t="shared" si="0"/>
        <v>42000.000000000007</v>
      </c>
      <c r="AA44" s="74">
        <f t="shared" si="1"/>
        <v>642000</v>
      </c>
    </row>
    <row r="45" spans="1:27" x14ac:dyDescent="0.35">
      <c r="A45" s="76"/>
      <c r="B45" s="77"/>
      <c r="C45" s="77"/>
      <c r="D45" s="77"/>
      <c r="E45" s="77"/>
      <c r="F45" s="79" t="s">
        <v>19713</v>
      </c>
      <c r="G45" s="69" t="s">
        <v>2249</v>
      </c>
      <c r="H45" s="74">
        <v>650000</v>
      </c>
      <c r="I45" s="69" t="s">
        <v>2249</v>
      </c>
      <c r="J45" s="69" t="s">
        <v>19668</v>
      </c>
      <c r="K45" s="69">
        <v>2009</v>
      </c>
      <c r="L45" s="69" t="s">
        <v>2249</v>
      </c>
      <c r="M45" s="69" t="s">
        <v>2249</v>
      </c>
      <c r="N45" s="69" t="s">
        <v>2249</v>
      </c>
      <c r="O45" s="69" t="s">
        <v>2249</v>
      </c>
      <c r="P45" s="69" t="s">
        <v>2249</v>
      </c>
      <c r="Q45" s="69" t="s">
        <v>2249</v>
      </c>
      <c r="R45" s="69" t="s">
        <v>2249</v>
      </c>
      <c r="S45" s="69" t="s">
        <v>2879</v>
      </c>
      <c r="T45" s="69" t="s">
        <v>2249</v>
      </c>
      <c r="U45" s="69" t="s">
        <v>2249</v>
      </c>
      <c r="V45" s="69" t="s">
        <v>2249</v>
      </c>
      <c r="W45" s="69" t="s">
        <v>940</v>
      </c>
      <c r="X45" s="69"/>
      <c r="Z45" s="639">
        <f t="shared" si="0"/>
        <v>45500.000000000007</v>
      </c>
      <c r="AA45" s="74">
        <f t="shared" si="1"/>
        <v>695500</v>
      </c>
    </row>
    <row r="46" spans="1:27" x14ac:dyDescent="0.35">
      <c r="A46" s="64"/>
      <c r="B46" s="64"/>
      <c r="C46" s="64"/>
      <c r="D46" s="64"/>
      <c r="E46" s="64"/>
      <c r="F46" s="66" t="s">
        <v>1842</v>
      </c>
      <c r="G46" s="64"/>
      <c r="H46" s="67"/>
      <c r="I46" s="64"/>
      <c r="J46" s="64"/>
      <c r="K46" s="68"/>
      <c r="L46" s="68"/>
      <c r="M46" s="68"/>
      <c r="N46" s="68"/>
      <c r="O46" s="64"/>
      <c r="P46" s="64"/>
      <c r="Q46" s="68"/>
      <c r="R46" s="64"/>
      <c r="S46" s="64"/>
      <c r="T46" s="64"/>
      <c r="U46" s="64"/>
      <c r="V46" s="64"/>
      <c r="W46" s="64"/>
      <c r="X46" s="64"/>
      <c r="Z46" s="639">
        <f t="shared" si="0"/>
        <v>0</v>
      </c>
      <c r="AA46" s="67">
        <f t="shared" si="1"/>
        <v>0</v>
      </c>
    </row>
    <row r="47" spans="1:27" x14ac:dyDescent="0.35">
      <c r="A47" s="76"/>
      <c r="B47" s="76"/>
      <c r="C47" s="76"/>
      <c r="D47" s="76"/>
      <c r="E47" s="76"/>
      <c r="F47" s="117" t="s">
        <v>19714</v>
      </c>
      <c r="G47" s="76"/>
      <c r="H47" s="118">
        <v>18000000</v>
      </c>
      <c r="I47" s="76"/>
      <c r="J47" s="76" t="s">
        <v>2659</v>
      </c>
      <c r="K47" s="119"/>
      <c r="L47" s="119" t="s">
        <v>9020</v>
      </c>
      <c r="M47" s="120">
        <v>26221</v>
      </c>
      <c r="N47" s="119"/>
      <c r="O47" s="76"/>
      <c r="P47" s="122"/>
      <c r="Q47" s="119"/>
      <c r="R47" s="76"/>
      <c r="S47" s="76"/>
      <c r="T47" s="76"/>
      <c r="U47" s="76"/>
      <c r="V47" s="76"/>
      <c r="W47" s="76"/>
      <c r="X47" s="76"/>
      <c r="Z47" s="639">
        <f t="shared" si="0"/>
        <v>1260000.0000000002</v>
      </c>
      <c r="AA47" s="118">
        <f t="shared" si="1"/>
        <v>19260000</v>
      </c>
    </row>
    <row r="48" spans="1:27" x14ac:dyDescent="0.35">
      <c r="A48" s="76"/>
      <c r="B48" s="76"/>
      <c r="C48" s="76"/>
      <c r="D48" s="76"/>
      <c r="E48" s="76"/>
      <c r="F48" s="117" t="s">
        <v>19715</v>
      </c>
      <c r="G48" s="76"/>
      <c r="H48" s="118">
        <v>18000000</v>
      </c>
      <c r="I48" s="76"/>
      <c r="J48" s="76" t="s">
        <v>2659</v>
      </c>
      <c r="K48" s="119"/>
      <c r="L48" s="119" t="s">
        <v>9020</v>
      </c>
      <c r="M48" s="120">
        <v>26222</v>
      </c>
      <c r="N48" s="119"/>
      <c r="O48" s="76"/>
      <c r="P48" s="122"/>
      <c r="Q48" s="119"/>
      <c r="R48" s="76"/>
      <c r="S48" s="76"/>
      <c r="T48" s="76"/>
      <c r="U48" s="76"/>
      <c r="V48" s="76"/>
      <c r="W48" s="76"/>
      <c r="X48" s="76"/>
      <c r="Z48" s="639">
        <f t="shared" si="0"/>
        <v>1260000.0000000002</v>
      </c>
      <c r="AA48" s="118">
        <f t="shared" si="1"/>
        <v>19260000</v>
      </c>
    </row>
    <row r="49" spans="1:27" x14ac:dyDescent="0.35">
      <c r="A49" s="76"/>
      <c r="B49" s="76"/>
      <c r="C49" s="76"/>
      <c r="D49" s="76"/>
      <c r="E49" s="76"/>
      <c r="F49" s="117" t="s">
        <v>19716</v>
      </c>
      <c r="G49" s="76"/>
      <c r="H49" s="118">
        <v>18000000</v>
      </c>
      <c r="I49" s="76"/>
      <c r="J49" s="76" t="s">
        <v>2659</v>
      </c>
      <c r="K49" s="119"/>
      <c r="L49" s="119" t="s">
        <v>9020</v>
      </c>
      <c r="M49" s="120">
        <v>26824</v>
      </c>
      <c r="N49" s="119"/>
      <c r="O49" s="76"/>
      <c r="P49" s="122"/>
      <c r="Q49" s="119"/>
      <c r="R49" s="76"/>
      <c r="S49" s="76"/>
      <c r="T49" s="76"/>
      <c r="U49" s="76"/>
      <c r="V49" s="76"/>
      <c r="W49" s="76"/>
      <c r="X49" s="76"/>
      <c r="Z49" s="639">
        <f t="shared" si="0"/>
        <v>1260000.0000000002</v>
      </c>
      <c r="AA49" s="118">
        <f t="shared" si="1"/>
        <v>19260000</v>
      </c>
    </row>
    <row r="50" spans="1:27" x14ac:dyDescent="0.35">
      <c r="A50" s="64"/>
      <c r="B50" s="64"/>
      <c r="C50" s="64"/>
      <c r="D50" s="64"/>
      <c r="E50" s="64"/>
      <c r="F50" s="66" t="s">
        <v>1851</v>
      </c>
      <c r="G50" s="64"/>
      <c r="H50" s="67"/>
      <c r="I50" s="64"/>
      <c r="J50" s="64"/>
      <c r="K50" s="68"/>
      <c r="L50" s="68"/>
      <c r="M50" s="68"/>
      <c r="N50" s="68"/>
      <c r="O50" s="64"/>
      <c r="P50" s="125"/>
      <c r="Q50" s="68"/>
      <c r="R50" s="64"/>
      <c r="S50" s="64"/>
      <c r="T50" s="64"/>
      <c r="U50" s="64"/>
      <c r="V50" s="64"/>
      <c r="W50" s="64"/>
      <c r="X50" s="64"/>
      <c r="Z50" s="639">
        <f t="shared" si="0"/>
        <v>0</v>
      </c>
      <c r="AA50" s="67">
        <f t="shared" si="1"/>
        <v>0</v>
      </c>
    </row>
    <row r="51" spans="1:27" x14ac:dyDescent="0.35">
      <c r="A51" s="69"/>
      <c r="B51" s="69"/>
      <c r="C51" s="69"/>
      <c r="D51" s="69"/>
      <c r="E51" s="69"/>
      <c r="F51" s="185" t="s">
        <v>19717</v>
      </c>
      <c r="G51" s="69"/>
      <c r="H51" s="74">
        <v>400000</v>
      </c>
      <c r="I51" s="69"/>
      <c r="J51" s="186" t="s">
        <v>2659</v>
      </c>
      <c r="K51" s="75"/>
      <c r="L51" s="186" t="s">
        <v>19718</v>
      </c>
      <c r="M51" s="75"/>
      <c r="N51" s="75"/>
      <c r="O51" s="69"/>
      <c r="P51" s="126"/>
      <c r="Q51" s="75"/>
      <c r="R51" s="69"/>
      <c r="S51" s="69"/>
      <c r="T51" s="69"/>
      <c r="U51" s="69"/>
      <c r="V51" s="69"/>
      <c r="W51" s="69"/>
      <c r="X51" s="69" t="s">
        <v>1852</v>
      </c>
      <c r="Z51" s="639">
        <f t="shared" si="0"/>
        <v>28000.000000000004</v>
      </c>
      <c r="AA51" s="74">
        <f t="shared" si="1"/>
        <v>428000</v>
      </c>
    </row>
    <row r="52" spans="1:27" x14ac:dyDescent="0.35">
      <c r="A52" s="76"/>
      <c r="B52" s="76"/>
      <c r="C52" s="76"/>
      <c r="D52" s="76"/>
      <c r="E52" s="76"/>
      <c r="F52" s="185" t="s">
        <v>19719</v>
      </c>
      <c r="G52" s="76"/>
      <c r="H52" s="74">
        <v>400000</v>
      </c>
      <c r="I52" s="76"/>
      <c r="J52" s="186" t="s">
        <v>2659</v>
      </c>
      <c r="K52" s="119"/>
      <c r="L52" s="186" t="s">
        <v>19720</v>
      </c>
      <c r="M52" s="119"/>
      <c r="N52" s="119"/>
      <c r="O52" s="76"/>
      <c r="P52" s="122"/>
      <c r="Q52" s="119"/>
      <c r="R52" s="76"/>
      <c r="S52" s="76"/>
      <c r="T52" s="76"/>
      <c r="U52" s="76"/>
      <c r="V52" s="76"/>
      <c r="W52" s="76"/>
      <c r="X52" s="76"/>
      <c r="Z52" s="639">
        <f t="shared" si="0"/>
        <v>28000.000000000004</v>
      </c>
      <c r="AA52" s="74">
        <f t="shared" si="1"/>
        <v>428000</v>
      </c>
    </row>
    <row r="53" spans="1:27" x14ac:dyDescent="0.35">
      <c r="A53" s="64"/>
      <c r="B53" s="64"/>
      <c r="C53" s="64"/>
      <c r="D53" s="64"/>
      <c r="E53" s="64"/>
      <c r="F53" s="66" t="s">
        <v>1853</v>
      </c>
      <c r="G53" s="64"/>
      <c r="H53" s="67"/>
      <c r="I53" s="64"/>
      <c r="J53" s="64"/>
      <c r="K53" s="68"/>
      <c r="L53" s="68"/>
      <c r="M53" s="68"/>
      <c r="N53" s="68"/>
      <c r="O53" s="64"/>
      <c r="P53" s="125"/>
      <c r="Q53" s="68"/>
      <c r="R53" s="64"/>
      <c r="S53" s="64"/>
      <c r="T53" s="64"/>
      <c r="U53" s="64"/>
      <c r="V53" s="64"/>
      <c r="W53" s="64"/>
      <c r="X53" s="64"/>
      <c r="Z53" s="639">
        <f t="shared" si="0"/>
        <v>0</v>
      </c>
      <c r="AA53" s="67">
        <f t="shared" si="1"/>
        <v>0</v>
      </c>
    </row>
    <row r="54" spans="1:27" x14ac:dyDescent="0.35">
      <c r="A54" s="76"/>
      <c r="B54" s="76"/>
      <c r="C54" s="76"/>
      <c r="D54" s="76"/>
      <c r="E54" s="76"/>
      <c r="F54" s="117" t="s">
        <v>19714</v>
      </c>
      <c r="G54" s="76"/>
      <c r="H54" s="118">
        <v>2000000</v>
      </c>
      <c r="I54" s="76"/>
      <c r="J54" s="76" t="s">
        <v>2659</v>
      </c>
      <c r="K54" s="119"/>
      <c r="L54" s="119" t="s">
        <v>16763</v>
      </c>
      <c r="M54" s="120">
        <v>2191293</v>
      </c>
      <c r="N54" s="119"/>
      <c r="O54" s="76"/>
      <c r="P54" s="122"/>
      <c r="Q54" s="119"/>
      <c r="R54" s="76"/>
      <c r="S54" s="76"/>
      <c r="T54" s="76"/>
      <c r="U54" s="76"/>
      <c r="V54" s="76"/>
      <c r="W54" s="76"/>
      <c r="X54" s="76"/>
      <c r="Z54" s="639">
        <f t="shared" si="0"/>
        <v>140000</v>
      </c>
      <c r="AA54" s="118">
        <f t="shared" si="1"/>
        <v>2140000</v>
      </c>
    </row>
    <row r="55" spans="1:27" x14ac:dyDescent="0.35">
      <c r="A55" s="76"/>
      <c r="B55" s="76"/>
      <c r="C55" s="76"/>
      <c r="D55" s="76"/>
      <c r="E55" s="76"/>
      <c r="F55" s="117" t="s">
        <v>19715</v>
      </c>
      <c r="G55" s="76"/>
      <c r="H55" s="118">
        <v>2000000</v>
      </c>
      <c r="I55" s="76"/>
      <c r="J55" s="76" t="s">
        <v>2659</v>
      </c>
      <c r="K55" s="119"/>
      <c r="L55" s="119" t="s">
        <v>16763</v>
      </c>
      <c r="M55" s="120">
        <v>2191294</v>
      </c>
      <c r="N55" s="119"/>
      <c r="O55" s="76"/>
      <c r="P55" s="122"/>
      <c r="Q55" s="119"/>
      <c r="R55" s="76"/>
      <c r="S55" s="76"/>
      <c r="T55" s="76"/>
      <c r="U55" s="76"/>
      <c r="V55" s="76"/>
      <c r="W55" s="76"/>
      <c r="X55" s="76"/>
      <c r="Z55" s="639">
        <f t="shared" si="0"/>
        <v>140000</v>
      </c>
      <c r="AA55" s="118">
        <f t="shared" si="1"/>
        <v>2140000</v>
      </c>
    </row>
    <row r="56" spans="1:27" x14ac:dyDescent="0.35">
      <c r="A56" s="76"/>
      <c r="B56" s="76"/>
      <c r="C56" s="76"/>
      <c r="D56" s="76"/>
      <c r="E56" s="76"/>
      <c r="F56" s="117" t="s">
        <v>19716</v>
      </c>
      <c r="G56" s="76"/>
      <c r="H56" s="118">
        <v>2000000</v>
      </c>
      <c r="I56" s="76"/>
      <c r="J56" s="76" t="s">
        <v>2659</v>
      </c>
      <c r="K56" s="119"/>
      <c r="L56" s="119" t="s">
        <v>16763</v>
      </c>
      <c r="M56" s="120">
        <v>2215</v>
      </c>
      <c r="N56" s="119"/>
      <c r="O56" s="76"/>
      <c r="P56" s="122"/>
      <c r="Q56" s="119"/>
      <c r="R56" s="76"/>
      <c r="S56" s="76"/>
      <c r="T56" s="76"/>
      <c r="U56" s="76"/>
      <c r="V56" s="76"/>
      <c r="W56" s="76"/>
      <c r="X56" s="76"/>
      <c r="Z56" s="639">
        <f t="shared" si="0"/>
        <v>140000</v>
      </c>
      <c r="AA56" s="118">
        <f t="shared" si="1"/>
        <v>2140000</v>
      </c>
    </row>
    <row r="57" spans="1:27" x14ac:dyDescent="0.35">
      <c r="A57" s="64"/>
      <c r="B57" s="64"/>
      <c r="C57" s="64"/>
      <c r="D57" s="64"/>
      <c r="E57" s="64"/>
      <c r="F57" s="89" t="s">
        <v>2245</v>
      </c>
      <c r="G57" s="64"/>
      <c r="H57" s="67"/>
      <c r="I57" s="64"/>
      <c r="J57" s="64"/>
      <c r="K57" s="68"/>
      <c r="L57" s="68"/>
      <c r="M57" s="68"/>
      <c r="N57" s="68"/>
      <c r="O57" s="64"/>
      <c r="P57" s="64"/>
      <c r="Q57" s="68"/>
      <c r="R57" s="64"/>
      <c r="S57" s="64"/>
      <c r="T57" s="64"/>
      <c r="U57" s="64"/>
      <c r="V57" s="64"/>
      <c r="W57" s="64"/>
      <c r="X57" s="64"/>
      <c r="Z57" s="639">
        <f t="shared" si="0"/>
        <v>0</v>
      </c>
      <c r="AA57" s="67">
        <f t="shared" si="1"/>
        <v>0</v>
      </c>
    </row>
    <row r="58" spans="1:27" x14ac:dyDescent="0.35">
      <c r="A58" s="69"/>
      <c r="B58" s="76"/>
      <c r="C58" s="76"/>
      <c r="D58" s="76"/>
      <c r="E58" s="76"/>
      <c r="F58" s="79" t="s">
        <v>19721</v>
      </c>
      <c r="G58" s="76"/>
      <c r="H58" s="118">
        <v>75000</v>
      </c>
      <c r="I58" s="76"/>
      <c r="J58" s="76" t="s">
        <v>19722</v>
      </c>
      <c r="K58" s="130"/>
      <c r="L58" s="119"/>
      <c r="M58" s="119"/>
      <c r="N58" s="119" t="s">
        <v>19723</v>
      </c>
      <c r="O58" s="76"/>
      <c r="P58" s="76"/>
      <c r="Q58" s="119"/>
      <c r="R58" s="76"/>
      <c r="S58" s="76"/>
      <c r="T58" s="76"/>
      <c r="U58" s="76"/>
      <c r="V58" s="76"/>
      <c r="W58" s="69"/>
      <c r="X58" s="69" t="s">
        <v>19724</v>
      </c>
      <c r="Z58" s="639">
        <f t="shared" si="0"/>
        <v>5250.0000000000009</v>
      </c>
      <c r="AA58" s="118">
        <f t="shared" si="1"/>
        <v>80250</v>
      </c>
    </row>
    <row r="59" spans="1:27" x14ac:dyDescent="0.35">
      <c r="A59" s="76"/>
      <c r="B59" s="76"/>
      <c r="C59" s="76"/>
      <c r="D59" s="76"/>
      <c r="E59" s="76"/>
      <c r="F59" s="79" t="s">
        <v>19725</v>
      </c>
      <c r="G59" s="76"/>
      <c r="H59" s="118">
        <v>75000</v>
      </c>
      <c r="I59" s="76"/>
      <c r="J59" s="76"/>
      <c r="K59" s="130"/>
      <c r="L59" s="119"/>
      <c r="M59" s="119"/>
      <c r="N59" s="119"/>
      <c r="O59" s="76"/>
      <c r="P59" s="76"/>
      <c r="Q59" s="119"/>
      <c r="R59" s="76"/>
      <c r="S59" s="76"/>
      <c r="T59" s="76"/>
      <c r="U59" s="76"/>
      <c r="V59" s="76"/>
      <c r="W59" s="76"/>
      <c r="X59" s="76"/>
      <c r="Z59" s="639">
        <f t="shared" si="0"/>
        <v>5250.0000000000009</v>
      </c>
      <c r="AA59" s="118">
        <f t="shared" si="1"/>
        <v>80250</v>
      </c>
    </row>
    <row r="60" spans="1:27" x14ac:dyDescent="0.35">
      <c r="A60" s="76"/>
      <c r="B60" s="76"/>
      <c r="C60" s="76"/>
      <c r="D60" s="76"/>
      <c r="E60" s="76"/>
      <c r="F60" s="79" t="s">
        <v>19726</v>
      </c>
      <c r="G60" s="76"/>
      <c r="H60" s="118">
        <v>75000</v>
      </c>
      <c r="I60" s="76"/>
      <c r="J60" s="76" t="s">
        <v>3274</v>
      </c>
      <c r="K60" s="130"/>
      <c r="L60" s="119" t="s">
        <v>18246</v>
      </c>
      <c r="M60" s="119" t="s">
        <v>19727</v>
      </c>
      <c r="N60" s="119"/>
      <c r="O60" s="76"/>
      <c r="P60" s="76"/>
      <c r="Q60" s="119" t="s">
        <v>1697</v>
      </c>
      <c r="R60" s="76"/>
      <c r="S60" s="76"/>
      <c r="T60" s="76"/>
      <c r="U60" s="76"/>
      <c r="V60" s="76"/>
      <c r="W60" s="76"/>
      <c r="X60" s="76"/>
      <c r="Z60" s="639">
        <f t="shared" si="0"/>
        <v>5250.0000000000009</v>
      </c>
      <c r="AA60" s="118">
        <f t="shared" si="1"/>
        <v>80250</v>
      </c>
    </row>
    <row r="61" spans="1:27" x14ac:dyDescent="0.35">
      <c r="A61" s="69"/>
      <c r="B61" s="69"/>
      <c r="C61" s="69"/>
      <c r="D61" s="69"/>
      <c r="E61" s="69"/>
      <c r="F61" s="79" t="s">
        <v>19728</v>
      </c>
      <c r="G61" s="69"/>
      <c r="H61" s="118">
        <v>75000</v>
      </c>
      <c r="I61" s="69"/>
      <c r="J61" s="76" t="s">
        <v>3269</v>
      </c>
      <c r="K61" s="193"/>
      <c r="L61" s="119" t="s">
        <v>3270</v>
      </c>
      <c r="M61" s="75" t="s">
        <v>19729</v>
      </c>
      <c r="N61" s="75"/>
      <c r="O61" s="69"/>
      <c r="P61" s="76"/>
      <c r="Q61" s="75"/>
      <c r="R61" s="69"/>
      <c r="S61" s="69"/>
      <c r="T61" s="69"/>
      <c r="U61" s="69"/>
      <c r="V61" s="69"/>
      <c r="W61" s="69"/>
      <c r="X61" s="69"/>
      <c r="Z61" s="639">
        <f t="shared" si="0"/>
        <v>5250.0000000000009</v>
      </c>
      <c r="AA61" s="118">
        <f t="shared" si="1"/>
        <v>80250</v>
      </c>
    </row>
    <row r="62" spans="1:27" x14ac:dyDescent="0.35">
      <c r="A62" s="76"/>
      <c r="B62" s="76"/>
      <c r="C62" s="76"/>
      <c r="D62" s="76"/>
      <c r="E62" s="76"/>
      <c r="F62" s="79" t="s">
        <v>19730</v>
      </c>
      <c r="G62" s="76"/>
      <c r="H62" s="118">
        <v>75000</v>
      </c>
      <c r="I62" s="76"/>
      <c r="J62" s="76" t="s">
        <v>4037</v>
      </c>
      <c r="K62" s="130"/>
      <c r="L62" s="119" t="s">
        <v>19731</v>
      </c>
      <c r="M62" s="119" t="s">
        <v>19732</v>
      </c>
      <c r="N62" s="119"/>
      <c r="O62" s="76"/>
      <c r="P62" s="76"/>
      <c r="Q62" s="119" t="s">
        <v>19733</v>
      </c>
      <c r="R62" s="76"/>
      <c r="S62" s="76"/>
      <c r="T62" s="76"/>
      <c r="U62" s="76"/>
      <c r="V62" s="76"/>
      <c r="W62" s="76"/>
      <c r="X62" s="76"/>
      <c r="Z62" s="639">
        <f t="shared" si="0"/>
        <v>5250.0000000000009</v>
      </c>
      <c r="AA62" s="118">
        <f t="shared" si="1"/>
        <v>80250</v>
      </c>
    </row>
    <row r="63" spans="1:27" x14ac:dyDescent="0.35">
      <c r="A63" s="76"/>
      <c r="B63" s="76"/>
      <c r="C63" s="76"/>
      <c r="D63" s="76"/>
      <c r="E63" s="76"/>
      <c r="F63" s="79" t="s">
        <v>19734</v>
      </c>
      <c r="G63" s="76"/>
      <c r="H63" s="118">
        <v>75000</v>
      </c>
      <c r="I63" s="76"/>
      <c r="J63" s="76" t="s">
        <v>9389</v>
      </c>
      <c r="K63" s="119"/>
      <c r="L63" s="119" t="s">
        <v>1349</v>
      </c>
      <c r="M63" s="119">
        <v>600826</v>
      </c>
      <c r="N63" s="119"/>
      <c r="O63" s="76"/>
      <c r="P63" s="76"/>
      <c r="Q63" s="119"/>
      <c r="R63" s="76"/>
      <c r="S63" s="76"/>
      <c r="T63" s="76"/>
      <c r="U63" s="76"/>
      <c r="V63" s="76"/>
      <c r="W63" s="76"/>
      <c r="X63" s="76"/>
      <c r="Z63" s="639">
        <f t="shared" si="0"/>
        <v>5250.0000000000009</v>
      </c>
      <c r="AA63" s="118">
        <f t="shared" si="1"/>
        <v>80250</v>
      </c>
    </row>
    <row r="64" spans="1:27" x14ac:dyDescent="0.35">
      <c r="A64" s="76"/>
      <c r="B64" s="76"/>
      <c r="C64" s="76"/>
      <c r="D64" s="76"/>
      <c r="E64" s="76"/>
      <c r="F64" s="79" t="s">
        <v>19735</v>
      </c>
      <c r="G64" s="76"/>
      <c r="H64" s="118">
        <v>8000</v>
      </c>
      <c r="I64" s="76"/>
      <c r="J64" s="76"/>
      <c r="K64" s="119"/>
      <c r="L64" s="119"/>
      <c r="M64" s="119"/>
      <c r="N64" s="119"/>
      <c r="O64" s="76"/>
      <c r="P64" s="76"/>
      <c r="Q64" s="119"/>
      <c r="R64" s="76"/>
      <c r="S64" s="76"/>
      <c r="T64" s="76"/>
      <c r="U64" s="76"/>
      <c r="V64" s="76"/>
      <c r="W64" s="76"/>
      <c r="X64" s="76"/>
      <c r="Z64" s="639">
        <f t="shared" si="0"/>
        <v>560</v>
      </c>
      <c r="AA64" s="118">
        <f t="shared" si="1"/>
        <v>8560</v>
      </c>
    </row>
    <row r="65" spans="1:27" x14ac:dyDescent="0.35">
      <c r="A65" s="76"/>
      <c r="B65" s="76"/>
      <c r="C65" s="76"/>
      <c r="D65" s="76"/>
      <c r="E65" s="76"/>
      <c r="F65" s="79" t="s">
        <v>19736</v>
      </c>
      <c r="G65" s="76"/>
      <c r="H65" s="118">
        <v>75000</v>
      </c>
      <c r="I65" s="76"/>
      <c r="J65" s="76" t="s">
        <v>4037</v>
      </c>
      <c r="K65" s="130" t="s">
        <v>19737</v>
      </c>
      <c r="L65" s="119" t="s">
        <v>5956</v>
      </c>
      <c r="M65" s="119" t="s">
        <v>19738</v>
      </c>
      <c r="N65" s="119"/>
      <c r="O65" s="76"/>
      <c r="P65" s="76"/>
      <c r="Q65" s="119" t="s">
        <v>3302</v>
      </c>
      <c r="R65" s="76"/>
      <c r="S65" s="76"/>
      <c r="T65" s="76"/>
      <c r="U65" s="76"/>
      <c r="V65" s="76"/>
      <c r="W65" s="76"/>
      <c r="X65" s="76"/>
      <c r="Z65" s="639">
        <f t="shared" si="0"/>
        <v>5250.0000000000009</v>
      </c>
      <c r="AA65" s="118">
        <f t="shared" si="1"/>
        <v>80250</v>
      </c>
    </row>
    <row r="66" spans="1:27" x14ac:dyDescent="0.35">
      <c r="A66" s="76"/>
      <c r="B66" s="76"/>
      <c r="C66" s="76"/>
      <c r="D66" s="76"/>
      <c r="E66" s="76"/>
      <c r="F66" s="79" t="s">
        <v>19739</v>
      </c>
      <c r="G66" s="76"/>
      <c r="H66" s="118">
        <v>75000</v>
      </c>
      <c r="I66" s="76"/>
      <c r="J66" s="76" t="s">
        <v>4037</v>
      </c>
      <c r="K66" s="130" t="s">
        <v>12781</v>
      </c>
      <c r="L66" s="119" t="s">
        <v>5949</v>
      </c>
      <c r="M66" s="119" t="s">
        <v>19740</v>
      </c>
      <c r="N66" s="119"/>
      <c r="O66" s="76"/>
      <c r="P66" s="76"/>
      <c r="Q66" s="119" t="s">
        <v>3302</v>
      </c>
      <c r="R66" s="76"/>
      <c r="S66" s="76"/>
      <c r="T66" s="76"/>
      <c r="U66" s="76"/>
      <c r="V66" s="76"/>
      <c r="W66" s="69"/>
      <c r="X66" s="69"/>
      <c r="Z66" s="639">
        <f t="shared" si="0"/>
        <v>5250.0000000000009</v>
      </c>
      <c r="AA66" s="118">
        <f t="shared" si="1"/>
        <v>80250</v>
      </c>
    </row>
    <row r="67" spans="1:27" x14ac:dyDescent="0.35">
      <c r="A67" s="69"/>
      <c r="B67" s="69"/>
      <c r="C67" s="69"/>
      <c r="D67" s="69"/>
      <c r="E67" s="69"/>
      <c r="F67" s="79" t="s">
        <v>19741</v>
      </c>
      <c r="G67" s="69"/>
      <c r="H67" s="118">
        <v>75000</v>
      </c>
      <c r="I67" s="69"/>
      <c r="J67" s="76" t="s">
        <v>19742</v>
      </c>
      <c r="K67" s="193"/>
      <c r="L67" s="119" t="s">
        <v>3329</v>
      </c>
      <c r="M67" s="75"/>
      <c r="N67" s="75"/>
      <c r="O67" s="69"/>
      <c r="P67" s="76"/>
      <c r="Q67" s="75"/>
      <c r="R67" s="69"/>
      <c r="S67" s="69"/>
      <c r="T67" s="69"/>
      <c r="U67" s="69"/>
      <c r="V67" s="69"/>
      <c r="W67" s="69"/>
      <c r="X67" s="69"/>
      <c r="Z67" s="639">
        <f t="shared" si="0"/>
        <v>5250.0000000000009</v>
      </c>
      <c r="AA67" s="118">
        <f t="shared" si="1"/>
        <v>80250</v>
      </c>
    </row>
    <row r="68" spans="1:27" x14ac:dyDescent="0.35">
      <c r="A68" s="76"/>
      <c r="B68" s="76"/>
      <c r="C68" s="76"/>
      <c r="D68" s="76"/>
      <c r="E68" s="76"/>
      <c r="F68" s="79" t="s">
        <v>19743</v>
      </c>
      <c r="G68" s="76"/>
      <c r="H68" s="118">
        <v>75000</v>
      </c>
      <c r="I68" s="76"/>
      <c r="J68" s="76" t="s">
        <v>4037</v>
      </c>
      <c r="K68" s="130" t="s">
        <v>12781</v>
      </c>
      <c r="L68" s="119" t="s">
        <v>5949</v>
      </c>
      <c r="M68" s="119" t="s">
        <v>19744</v>
      </c>
      <c r="N68" s="119"/>
      <c r="O68" s="76"/>
      <c r="P68" s="76"/>
      <c r="Q68" s="119" t="s">
        <v>3302</v>
      </c>
      <c r="R68" s="76"/>
      <c r="S68" s="76"/>
      <c r="T68" s="76"/>
      <c r="U68" s="76"/>
      <c r="V68" s="76"/>
      <c r="W68" s="76"/>
      <c r="X68" s="76"/>
      <c r="Z68" s="639">
        <f t="shared" si="0"/>
        <v>5250.0000000000009</v>
      </c>
      <c r="AA68" s="118">
        <f t="shared" si="1"/>
        <v>80250</v>
      </c>
    </row>
    <row r="69" spans="1:27" x14ac:dyDescent="0.35">
      <c r="A69" s="69"/>
      <c r="B69" s="69"/>
      <c r="C69" s="69"/>
      <c r="D69" s="69"/>
      <c r="E69" s="69"/>
      <c r="F69" s="79" t="s">
        <v>19745</v>
      </c>
      <c r="G69" s="69"/>
      <c r="H69" s="118">
        <v>75000</v>
      </c>
      <c r="I69" s="69"/>
      <c r="J69" s="76" t="s">
        <v>19742</v>
      </c>
      <c r="K69" s="193"/>
      <c r="L69" s="119" t="s">
        <v>3329</v>
      </c>
      <c r="M69" s="75"/>
      <c r="N69" s="75"/>
      <c r="O69" s="69"/>
      <c r="P69" s="76"/>
      <c r="Q69" s="75"/>
      <c r="R69" s="69"/>
      <c r="S69" s="69"/>
      <c r="T69" s="69"/>
      <c r="U69" s="69"/>
      <c r="V69" s="69"/>
      <c r="W69" s="69"/>
      <c r="X69" s="69"/>
      <c r="Z69" s="639">
        <f t="shared" si="0"/>
        <v>5250.0000000000009</v>
      </c>
      <c r="AA69" s="118">
        <f t="shared" si="1"/>
        <v>80250</v>
      </c>
    </row>
    <row r="70" spans="1:27" x14ac:dyDescent="0.35">
      <c r="A70" s="76"/>
      <c r="B70" s="76"/>
      <c r="C70" s="76"/>
      <c r="D70" s="76"/>
      <c r="E70" s="76"/>
      <c r="F70" s="79" t="s">
        <v>19746</v>
      </c>
      <c r="G70" s="76"/>
      <c r="H70" s="118">
        <v>75000</v>
      </c>
      <c r="I70" s="76"/>
      <c r="J70" s="76" t="s">
        <v>4037</v>
      </c>
      <c r="K70" s="130" t="s">
        <v>12781</v>
      </c>
      <c r="L70" s="119" t="s">
        <v>5949</v>
      </c>
      <c r="M70" s="119" t="s">
        <v>19747</v>
      </c>
      <c r="N70" s="119"/>
      <c r="O70" s="76"/>
      <c r="P70" s="76"/>
      <c r="Q70" s="119" t="s">
        <v>3302</v>
      </c>
      <c r="R70" s="76"/>
      <c r="S70" s="76"/>
      <c r="T70" s="76"/>
      <c r="U70" s="76"/>
      <c r="V70" s="76"/>
      <c r="W70" s="76"/>
      <c r="X70" s="76"/>
      <c r="Z70" s="639">
        <f t="shared" ref="Z70:Z133" si="2">H70*Z$4</f>
        <v>5250.0000000000009</v>
      </c>
      <c r="AA70" s="118">
        <f t="shared" ref="AA70:AA133" si="3">H70+Z70</f>
        <v>80250</v>
      </c>
    </row>
    <row r="71" spans="1:27" x14ac:dyDescent="0.35">
      <c r="A71" s="76"/>
      <c r="B71" s="76"/>
      <c r="C71" s="76"/>
      <c r="D71" s="76"/>
      <c r="E71" s="76"/>
      <c r="F71" s="79" t="s">
        <v>19748</v>
      </c>
      <c r="G71" s="76"/>
      <c r="H71" s="118">
        <v>18000</v>
      </c>
      <c r="I71" s="76"/>
      <c r="J71" s="76"/>
      <c r="K71" s="130"/>
      <c r="L71" s="119"/>
      <c r="M71" s="119"/>
      <c r="N71" s="119"/>
      <c r="O71" s="76"/>
      <c r="P71" s="76"/>
      <c r="Q71" s="119"/>
      <c r="R71" s="76"/>
      <c r="S71" s="76"/>
      <c r="T71" s="76"/>
      <c r="U71" s="76"/>
      <c r="V71" s="76"/>
      <c r="W71" s="76"/>
      <c r="X71" s="76"/>
      <c r="Z71" s="639">
        <f t="shared" si="2"/>
        <v>1260.0000000000002</v>
      </c>
      <c r="AA71" s="118">
        <f t="shared" si="3"/>
        <v>19260</v>
      </c>
    </row>
    <row r="72" spans="1:27" x14ac:dyDescent="0.35">
      <c r="A72" s="69"/>
      <c r="B72" s="69"/>
      <c r="C72" s="69"/>
      <c r="D72" s="69"/>
      <c r="E72" s="69"/>
      <c r="F72" s="79" t="s">
        <v>19749</v>
      </c>
      <c r="G72" s="69"/>
      <c r="H72" s="118">
        <v>75000</v>
      </c>
      <c r="I72" s="69"/>
      <c r="J72" s="76" t="s">
        <v>4037</v>
      </c>
      <c r="K72" s="193" t="s">
        <v>12781</v>
      </c>
      <c r="L72" s="119" t="s">
        <v>5949</v>
      </c>
      <c r="M72" s="75" t="s">
        <v>19750</v>
      </c>
      <c r="N72" s="75"/>
      <c r="O72" s="69"/>
      <c r="P72" s="76"/>
      <c r="Q72" s="75" t="s">
        <v>3302</v>
      </c>
      <c r="R72" s="69"/>
      <c r="S72" s="69"/>
      <c r="T72" s="69"/>
      <c r="U72" s="69"/>
      <c r="V72" s="69"/>
      <c r="W72" s="69"/>
      <c r="X72" s="69"/>
      <c r="Z72" s="639">
        <f t="shared" si="2"/>
        <v>5250.0000000000009</v>
      </c>
      <c r="AA72" s="118">
        <f t="shared" si="3"/>
        <v>80250</v>
      </c>
    </row>
    <row r="73" spans="1:27" x14ac:dyDescent="0.35">
      <c r="A73" s="76"/>
      <c r="B73" s="76"/>
      <c r="C73" s="76"/>
      <c r="D73" s="76"/>
      <c r="E73" s="76"/>
      <c r="F73" s="79" t="s">
        <v>19751</v>
      </c>
      <c r="G73" s="76"/>
      <c r="H73" s="118">
        <v>75000</v>
      </c>
      <c r="I73" s="76"/>
      <c r="J73" s="76" t="s">
        <v>4037</v>
      </c>
      <c r="K73" s="130" t="s">
        <v>12781</v>
      </c>
      <c r="L73" s="119" t="s">
        <v>5949</v>
      </c>
      <c r="M73" s="119" t="s">
        <v>19752</v>
      </c>
      <c r="N73" s="119"/>
      <c r="O73" s="76"/>
      <c r="P73" s="76"/>
      <c r="Q73" s="75" t="s">
        <v>3302</v>
      </c>
      <c r="R73" s="76"/>
      <c r="S73" s="76"/>
      <c r="T73" s="76"/>
      <c r="U73" s="76"/>
      <c r="V73" s="76"/>
      <c r="W73" s="76"/>
      <c r="X73" s="76"/>
      <c r="Z73" s="639">
        <f t="shared" si="2"/>
        <v>5250.0000000000009</v>
      </c>
      <c r="AA73" s="118">
        <f t="shared" si="3"/>
        <v>80250</v>
      </c>
    </row>
    <row r="74" spans="1:27" x14ac:dyDescent="0.35">
      <c r="A74" s="76"/>
      <c r="B74" s="76"/>
      <c r="C74" s="76"/>
      <c r="D74" s="76"/>
      <c r="E74" s="76"/>
      <c r="F74" s="79" t="s">
        <v>19753</v>
      </c>
      <c r="G74" s="76"/>
      <c r="H74" s="118">
        <v>75000</v>
      </c>
      <c r="I74" s="76"/>
      <c r="J74" s="76" t="s">
        <v>4037</v>
      </c>
      <c r="K74" s="193" t="s">
        <v>12781</v>
      </c>
      <c r="L74" s="119" t="s">
        <v>5949</v>
      </c>
      <c r="M74" s="119" t="s">
        <v>19754</v>
      </c>
      <c r="N74" s="119"/>
      <c r="O74" s="76"/>
      <c r="P74" s="76"/>
      <c r="Q74" s="75" t="s">
        <v>3302</v>
      </c>
      <c r="R74" s="76"/>
      <c r="S74" s="76"/>
      <c r="T74" s="76"/>
      <c r="U74" s="76"/>
      <c r="V74" s="76"/>
      <c r="W74" s="76"/>
      <c r="X74" s="76"/>
      <c r="Z74" s="639">
        <f t="shared" si="2"/>
        <v>5250.0000000000009</v>
      </c>
      <c r="AA74" s="118">
        <f t="shared" si="3"/>
        <v>80250</v>
      </c>
    </row>
    <row r="75" spans="1:27" x14ac:dyDescent="0.35">
      <c r="A75" s="76"/>
      <c r="B75" s="76"/>
      <c r="C75" s="76"/>
      <c r="D75" s="76"/>
      <c r="E75" s="76"/>
      <c r="F75" s="79" t="s">
        <v>19748</v>
      </c>
      <c r="G75" s="76"/>
      <c r="H75" s="118">
        <v>18000</v>
      </c>
      <c r="I75" s="76"/>
      <c r="J75" s="76"/>
      <c r="K75" s="130"/>
      <c r="L75" s="119"/>
      <c r="M75" s="119"/>
      <c r="N75" s="119"/>
      <c r="O75" s="76"/>
      <c r="P75" s="76"/>
      <c r="Q75" s="119"/>
      <c r="R75" s="76"/>
      <c r="S75" s="76"/>
      <c r="T75" s="76"/>
      <c r="U75" s="76"/>
      <c r="V75" s="76"/>
      <c r="W75" s="76"/>
      <c r="X75" s="76"/>
      <c r="Z75" s="639">
        <f t="shared" si="2"/>
        <v>1260.0000000000002</v>
      </c>
      <c r="AA75" s="118">
        <f t="shared" si="3"/>
        <v>19260</v>
      </c>
    </row>
    <row r="76" spans="1:27" x14ac:dyDescent="0.35">
      <c r="A76" s="76"/>
      <c r="B76" s="76"/>
      <c r="C76" s="76"/>
      <c r="D76" s="76"/>
      <c r="E76" s="76"/>
      <c r="F76" s="79" t="s">
        <v>19755</v>
      </c>
      <c r="G76" s="76"/>
      <c r="H76" s="118">
        <v>75000</v>
      </c>
      <c r="I76" s="76"/>
      <c r="J76" s="76" t="s">
        <v>4037</v>
      </c>
      <c r="K76" s="130" t="s">
        <v>12781</v>
      </c>
      <c r="L76" s="119" t="s">
        <v>5949</v>
      </c>
      <c r="M76" s="119" t="s">
        <v>19756</v>
      </c>
      <c r="N76" s="119"/>
      <c r="O76" s="76"/>
      <c r="P76" s="76"/>
      <c r="Q76" s="119" t="s">
        <v>3302</v>
      </c>
      <c r="R76" s="76"/>
      <c r="S76" s="76"/>
      <c r="T76" s="76"/>
      <c r="U76" s="76"/>
      <c r="V76" s="76"/>
      <c r="W76" s="76"/>
      <c r="X76" s="76"/>
      <c r="Z76" s="639">
        <f t="shared" si="2"/>
        <v>5250.0000000000009</v>
      </c>
      <c r="AA76" s="118">
        <f t="shared" si="3"/>
        <v>80250</v>
      </c>
    </row>
    <row r="77" spans="1:27" x14ac:dyDescent="0.35">
      <c r="A77" s="69"/>
      <c r="B77" s="69"/>
      <c r="C77" s="69"/>
      <c r="D77" s="69"/>
      <c r="E77" s="69"/>
      <c r="F77" s="79" t="s">
        <v>19757</v>
      </c>
      <c r="G77" s="69"/>
      <c r="H77" s="118">
        <v>75000</v>
      </c>
      <c r="I77" s="69"/>
      <c r="J77" s="76" t="s">
        <v>4037</v>
      </c>
      <c r="K77" s="193" t="s">
        <v>12781</v>
      </c>
      <c r="L77" s="119" t="s">
        <v>5949</v>
      </c>
      <c r="M77" s="75" t="s">
        <v>19758</v>
      </c>
      <c r="N77" s="75"/>
      <c r="O77" s="69"/>
      <c r="P77" s="69"/>
      <c r="Q77" s="119" t="s">
        <v>3302</v>
      </c>
      <c r="R77" s="69"/>
      <c r="S77" s="69"/>
      <c r="T77" s="69"/>
      <c r="U77" s="69"/>
      <c r="V77" s="69"/>
      <c r="W77" s="69"/>
      <c r="X77" s="69"/>
      <c r="Z77" s="639">
        <f t="shared" si="2"/>
        <v>5250.0000000000009</v>
      </c>
      <c r="AA77" s="118">
        <f t="shared" si="3"/>
        <v>80250</v>
      </c>
    </row>
    <row r="78" spans="1:27" x14ac:dyDescent="0.35">
      <c r="A78" s="76"/>
      <c r="B78" s="76"/>
      <c r="C78" s="76"/>
      <c r="D78" s="76"/>
      <c r="E78" s="76"/>
      <c r="F78" s="79" t="s">
        <v>19759</v>
      </c>
      <c r="G78" s="76"/>
      <c r="H78" s="118">
        <v>75000</v>
      </c>
      <c r="I78" s="76"/>
      <c r="J78" s="76" t="s">
        <v>4037</v>
      </c>
      <c r="K78" s="130" t="s">
        <v>12781</v>
      </c>
      <c r="L78" s="119" t="s">
        <v>5949</v>
      </c>
      <c r="M78" s="119" t="s">
        <v>19760</v>
      </c>
      <c r="N78" s="119"/>
      <c r="O78" s="76"/>
      <c r="P78" s="76"/>
      <c r="Q78" s="119" t="s">
        <v>3302</v>
      </c>
      <c r="R78" s="76"/>
      <c r="S78" s="76"/>
      <c r="T78" s="76"/>
      <c r="U78" s="76"/>
      <c r="V78" s="76"/>
      <c r="W78" s="76"/>
      <c r="X78" s="76"/>
      <c r="Z78" s="639">
        <f t="shared" si="2"/>
        <v>5250.0000000000009</v>
      </c>
      <c r="AA78" s="118">
        <f t="shared" si="3"/>
        <v>80250</v>
      </c>
    </row>
    <row r="79" spans="1:27" x14ac:dyDescent="0.35">
      <c r="A79" s="76"/>
      <c r="B79" s="76"/>
      <c r="C79" s="76"/>
      <c r="D79" s="76"/>
      <c r="E79" s="76"/>
      <c r="F79" s="76" t="s">
        <v>19761</v>
      </c>
      <c r="G79" s="76"/>
      <c r="H79" s="118">
        <v>16000</v>
      </c>
      <c r="I79" s="76"/>
      <c r="J79" s="76"/>
      <c r="K79" s="130"/>
      <c r="L79" s="119"/>
      <c r="M79" s="119"/>
      <c r="N79" s="119"/>
      <c r="O79" s="76"/>
      <c r="P79" s="76"/>
      <c r="Q79" s="119"/>
      <c r="R79" s="76"/>
      <c r="S79" s="76"/>
      <c r="T79" s="76"/>
      <c r="U79" s="76"/>
      <c r="V79" s="76"/>
      <c r="W79" s="76"/>
      <c r="X79" s="76"/>
      <c r="Z79" s="639">
        <f t="shared" si="2"/>
        <v>1120</v>
      </c>
      <c r="AA79" s="118">
        <f t="shared" si="3"/>
        <v>17120</v>
      </c>
    </row>
    <row r="80" spans="1:27" x14ac:dyDescent="0.35">
      <c r="A80" s="76"/>
      <c r="B80" s="76"/>
      <c r="C80" s="76"/>
      <c r="D80" s="76"/>
      <c r="E80" s="76"/>
      <c r="F80" s="76" t="s">
        <v>19762</v>
      </c>
      <c r="G80" s="76"/>
      <c r="H80" s="118">
        <v>75000</v>
      </c>
      <c r="I80" s="76"/>
      <c r="J80" s="76" t="s">
        <v>4037</v>
      </c>
      <c r="K80" s="130" t="s">
        <v>12781</v>
      </c>
      <c r="L80" s="119" t="s">
        <v>5949</v>
      </c>
      <c r="M80" s="119" t="s">
        <v>19763</v>
      </c>
      <c r="N80" s="119"/>
      <c r="O80" s="76"/>
      <c r="P80" s="76"/>
      <c r="Q80" s="119" t="s">
        <v>3302</v>
      </c>
      <c r="R80" s="76"/>
      <c r="S80" s="76"/>
      <c r="T80" s="76"/>
      <c r="U80" s="76"/>
      <c r="V80" s="76"/>
      <c r="W80" s="76"/>
      <c r="X80" s="76"/>
      <c r="Z80" s="639">
        <f t="shared" si="2"/>
        <v>5250.0000000000009</v>
      </c>
      <c r="AA80" s="118">
        <f t="shared" si="3"/>
        <v>80250</v>
      </c>
    </row>
    <row r="81" spans="1:27" x14ac:dyDescent="0.35">
      <c r="A81" s="76"/>
      <c r="B81" s="76"/>
      <c r="C81" s="76"/>
      <c r="D81" s="76"/>
      <c r="E81" s="76"/>
      <c r="F81" s="76" t="s">
        <v>19764</v>
      </c>
      <c r="G81" s="76"/>
      <c r="H81" s="118">
        <v>75000</v>
      </c>
      <c r="I81" s="76"/>
      <c r="J81" s="76" t="s">
        <v>4037</v>
      </c>
      <c r="K81" s="130" t="s">
        <v>12781</v>
      </c>
      <c r="L81" s="119" t="s">
        <v>5949</v>
      </c>
      <c r="M81" s="119" t="s">
        <v>19765</v>
      </c>
      <c r="N81" s="119"/>
      <c r="O81" s="76"/>
      <c r="P81" s="76"/>
      <c r="Q81" s="119" t="s">
        <v>3302</v>
      </c>
      <c r="R81" s="76"/>
      <c r="S81" s="76"/>
      <c r="T81" s="76"/>
      <c r="U81" s="76"/>
      <c r="V81" s="76"/>
      <c r="W81" s="76"/>
      <c r="X81" s="76"/>
      <c r="Z81" s="639">
        <f t="shared" si="2"/>
        <v>5250.0000000000009</v>
      </c>
      <c r="AA81" s="118">
        <f t="shared" si="3"/>
        <v>80250</v>
      </c>
    </row>
    <row r="82" spans="1:27" x14ac:dyDescent="0.35">
      <c r="A82" s="69"/>
      <c r="B82" s="69"/>
      <c r="C82" s="69"/>
      <c r="D82" s="69"/>
      <c r="E82" s="69"/>
      <c r="F82" s="76" t="s">
        <v>19766</v>
      </c>
      <c r="G82" s="69"/>
      <c r="H82" s="118">
        <v>75000</v>
      </c>
      <c r="I82" s="69"/>
      <c r="J82" s="76" t="s">
        <v>4037</v>
      </c>
      <c r="K82" s="130" t="s">
        <v>12781</v>
      </c>
      <c r="L82" s="119" t="s">
        <v>5949</v>
      </c>
      <c r="M82" s="75" t="s">
        <v>19767</v>
      </c>
      <c r="N82" s="75"/>
      <c r="O82" s="69"/>
      <c r="P82" s="76"/>
      <c r="Q82" s="119" t="s">
        <v>3302</v>
      </c>
      <c r="R82" s="69"/>
      <c r="S82" s="69"/>
      <c r="T82" s="69"/>
      <c r="U82" s="69"/>
      <c r="V82" s="69"/>
      <c r="W82" s="69"/>
      <c r="X82" s="69"/>
      <c r="Z82" s="639">
        <f t="shared" si="2"/>
        <v>5250.0000000000009</v>
      </c>
      <c r="AA82" s="118">
        <f t="shared" si="3"/>
        <v>80250</v>
      </c>
    </row>
    <row r="83" spans="1:27" x14ac:dyDescent="0.35">
      <c r="A83" s="76"/>
      <c r="B83" s="76"/>
      <c r="C83" s="76"/>
      <c r="D83" s="76"/>
      <c r="E83" s="76"/>
      <c r="F83" s="76" t="s">
        <v>19748</v>
      </c>
      <c r="G83" s="76"/>
      <c r="H83" s="118">
        <v>18000</v>
      </c>
      <c r="I83" s="76"/>
      <c r="J83" s="76"/>
      <c r="K83" s="130"/>
      <c r="L83" s="119"/>
      <c r="M83" s="119"/>
      <c r="N83" s="119"/>
      <c r="O83" s="76"/>
      <c r="P83" s="76"/>
      <c r="Q83" s="119"/>
      <c r="R83" s="76"/>
      <c r="S83" s="76"/>
      <c r="T83" s="76"/>
      <c r="U83" s="76"/>
      <c r="V83" s="76"/>
      <c r="W83" s="76"/>
      <c r="X83" s="76"/>
      <c r="Z83" s="639">
        <f t="shared" si="2"/>
        <v>1260.0000000000002</v>
      </c>
      <c r="AA83" s="118">
        <f t="shared" si="3"/>
        <v>19260</v>
      </c>
    </row>
    <row r="84" spans="1:27" x14ac:dyDescent="0.35">
      <c r="A84" s="76"/>
      <c r="B84" s="76"/>
      <c r="C84" s="76"/>
      <c r="D84" s="76"/>
      <c r="E84" s="76"/>
      <c r="F84" s="76" t="s">
        <v>19768</v>
      </c>
      <c r="G84" s="76"/>
      <c r="H84" s="118">
        <v>75000</v>
      </c>
      <c r="I84" s="76"/>
      <c r="J84" s="76" t="s">
        <v>4037</v>
      </c>
      <c r="K84" s="130" t="s">
        <v>12781</v>
      </c>
      <c r="L84" s="119" t="s">
        <v>5949</v>
      </c>
      <c r="M84" s="119" t="s">
        <v>19769</v>
      </c>
      <c r="N84" s="119"/>
      <c r="O84" s="76"/>
      <c r="P84" s="76"/>
      <c r="Q84" s="119" t="s">
        <v>3302</v>
      </c>
      <c r="R84" s="76"/>
      <c r="S84" s="76"/>
      <c r="T84" s="76"/>
      <c r="U84" s="76"/>
      <c r="V84" s="76"/>
      <c r="W84" s="76"/>
      <c r="X84" s="76"/>
      <c r="Z84" s="639">
        <f t="shared" si="2"/>
        <v>5250.0000000000009</v>
      </c>
      <c r="AA84" s="118">
        <f t="shared" si="3"/>
        <v>80250</v>
      </c>
    </row>
    <row r="85" spans="1:27" x14ac:dyDescent="0.35">
      <c r="A85" s="76"/>
      <c r="B85" s="76"/>
      <c r="C85" s="76"/>
      <c r="D85" s="76"/>
      <c r="E85" s="76"/>
      <c r="F85" s="76" t="s">
        <v>19770</v>
      </c>
      <c r="G85" s="76"/>
      <c r="H85" s="118">
        <v>75000</v>
      </c>
      <c r="I85" s="76"/>
      <c r="J85" s="76" t="s">
        <v>4037</v>
      </c>
      <c r="K85" s="130" t="s">
        <v>12781</v>
      </c>
      <c r="L85" s="119" t="s">
        <v>5949</v>
      </c>
      <c r="M85" s="119" t="s">
        <v>19771</v>
      </c>
      <c r="N85" s="119"/>
      <c r="O85" s="76"/>
      <c r="P85" s="76"/>
      <c r="Q85" s="119" t="s">
        <v>3302</v>
      </c>
      <c r="R85" s="76"/>
      <c r="S85" s="76"/>
      <c r="T85" s="76"/>
      <c r="U85" s="76"/>
      <c r="V85" s="76"/>
      <c r="W85" s="76"/>
      <c r="X85" s="76"/>
      <c r="Z85" s="639">
        <f t="shared" si="2"/>
        <v>5250.0000000000009</v>
      </c>
      <c r="AA85" s="118">
        <f t="shared" si="3"/>
        <v>80250</v>
      </c>
    </row>
    <row r="86" spans="1:27" x14ac:dyDescent="0.35">
      <c r="A86" s="76"/>
      <c r="B86" s="76"/>
      <c r="C86" s="76"/>
      <c r="D86" s="76"/>
      <c r="E86" s="76"/>
      <c r="F86" s="76" t="s">
        <v>19772</v>
      </c>
      <c r="G86" s="76"/>
      <c r="H86" s="118">
        <v>75000</v>
      </c>
      <c r="I86" s="76"/>
      <c r="J86" s="76" t="s">
        <v>4037</v>
      </c>
      <c r="K86" s="130" t="s">
        <v>12781</v>
      </c>
      <c r="L86" s="119" t="s">
        <v>5949</v>
      </c>
      <c r="M86" s="119" t="s">
        <v>19773</v>
      </c>
      <c r="N86" s="119"/>
      <c r="O86" s="76"/>
      <c r="P86" s="76"/>
      <c r="Q86" s="119" t="s">
        <v>3302</v>
      </c>
      <c r="R86" s="76"/>
      <c r="S86" s="76"/>
      <c r="T86" s="76"/>
      <c r="U86" s="76"/>
      <c r="V86" s="76"/>
      <c r="W86" s="76"/>
      <c r="X86" s="76"/>
      <c r="Z86" s="639">
        <f t="shared" si="2"/>
        <v>5250.0000000000009</v>
      </c>
      <c r="AA86" s="118">
        <f t="shared" si="3"/>
        <v>80250</v>
      </c>
    </row>
    <row r="87" spans="1:27" x14ac:dyDescent="0.35">
      <c r="A87" s="76"/>
      <c r="B87" s="76"/>
      <c r="C87" s="76"/>
      <c r="D87" s="76"/>
      <c r="E87" s="76"/>
      <c r="F87" s="76" t="s">
        <v>19774</v>
      </c>
      <c r="G87" s="76"/>
      <c r="H87" s="118">
        <v>75000</v>
      </c>
      <c r="I87" s="76"/>
      <c r="J87" s="76" t="s">
        <v>19742</v>
      </c>
      <c r="K87" s="130"/>
      <c r="L87" s="119" t="s">
        <v>3329</v>
      </c>
      <c r="M87" s="119"/>
      <c r="N87" s="119"/>
      <c r="O87" s="76"/>
      <c r="P87" s="76"/>
      <c r="Q87" s="119"/>
      <c r="R87" s="76"/>
      <c r="S87" s="76"/>
      <c r="T87" s="76"/>
      <c r="U87" s="76"/>
      <c r="V87" s="76"/>
      <c r="W87" s="76"/>
      <c r="X87" s="76"/>
      <c r="Z87" s="639">
        <f t="shared" si="2"/>
        <v>5250.0000000000009</v>
      </c>
      <c r="AA87" s="118">
        <f t="shared" si="3"/>
        <v>80250</v>
      </c>
    </row>
    <row r="88" spans="1:27" x14ac:dyDescent="0.35">
      <c r="A88" s="69"/>
      <c r="B88" s="69"/>
      <c r="C88" s="69"/>
      <c r="D88" s="69"/>
      <c r="E88" s="69"/>
      <c r="F88" s="76" t="s">
        <v>19748</v>
      </c>
      <c r="G88" s="69"/>
      <c r="H88" s="118">
        <v>18000</v>
      </c>
      <c r="I88" s="69"/>
      <c r="J88" s="76"/>
      <c r="K88" s="193"/>
      <c r="L88" s="119"/>
      <c r="M88" s="75"/>
      <c r="N88" s="75"/>
      <c r="O88" s="69"/>
      <c r="P88" s="76"/>
      <c r="Q88" s="75"/>
      <c r="R88" s="69"/>
      <c r="S88" s="69"/>
      <c r="T88" s="69"/>
      <c r="U88" s="69"/>
      <c r="V88" s="69"/>
      <c r="W88" s="69"/>
      <c r="X88" s="69"/>
      <c r="Z88" s="639">
        <f t="shared" si="2"/>
        <v>1260.0000000000002</v>
      </c>
      <c r="AA88" s="118">
        <f t="shared" si="3"/>
        <v>19260</v>
      </c>
    </row>
    <row r="89" spans="1:27" x14ac:dyDescent="0.35">
      <c r="A89" s="76"/>
      <c r="B89" s="76"/>
      <c r="C89" s="76"/>
      <c r="D89" s="76"/>
      <c r="E89" s="76"/>
      <c r="F89" s="76" t="s">
        <v>19775</v>
      </c>
      <c r="G89" s="76"/>
      <c r="H89" s="118">
        <v>75000</v>
      </c>
      <c r="I89" s="76"/>
      <c r="J89" s="76" t="s">
        <v>4037</v>
      </c>
      <c r="K89" s="130" t="s">
        <v>12781</v>
      </c>
      <c r="L89" s="119" t="s">
        <v>5949</v>
      </c>
      <c r="M89" s="119" t="s">
        <v>19776</v>
      </c>
      <c r="N89" s="119"/>
      <c r="O89" s="76"/>
      <c r="P89" s="76"/>
      <c r="Q89" s="119" t="s">
        <v>3302</v>
      </c>
      <c r="R89" s="76"/>
      <c r="S89" s="76"/>
      <c r="T89" s="76"/>
      <c r="U89" s="76"/>
      <c r="V89" s="76"/>
      <c r="W89" s="76"/>
      <c r="X89" s="76"/>
      <c r="Z89" s="639">
        <f t="shared" si="2"/>
        <v>5250.0000000000009</v>
      </c>
      <c r="AA89" s="118">
        <f t="shared" si="3"/>
        <v>80250</v>
      </c>
    </row>
    <row r="90" spans="1:27" x14ac:dyDescent="0.35">
      <c r="A90" s="76"/>
      <c r="B90" s="76"/>
      <c r="C90" s="76"/>
      <c r="D90" s="76"/>
      <c r="E90" s="76"/>
      <c r="F90" s="76" t="s">
        <v>19777</v>
      </c>
      <c r="G90" s="76"/>
      <c r="H90" s="118">
        <v>75000</v>
      </c>
      <c r="I90" s="76"/>
      <c r="J90" s="76" t="s">
        <v>4037</v>
      </c>
      <c r="K90" s="130" t="s">
        <v>12781</v>
      </c>
      <c r="L90" s="119" t="s">
        <v>5949</v>
      </c>
      <c r="M90" s="119" t="s">
        <v>19778</v>
      </c>
      <c r="N90" s="119"/>
      <c r="O90" s="76"/>
      <c r="P90" s="76"/>
      <c r="Q90" s="119" t="s">
        <v>3302</v>
      </c>
      <c r="R90" s="76"/>
      <c r="S90" s="76"/>
      <c r="T90" s="76"/>
      <c r="U90" s="76"/>
      <c r="V90" s="76"/>
      <c r="W90" s="76"/>
      <c r="X90" s="76"/>
      <c r="Z90" s="639">
        <f t="shared" si="2"/>
        <v>5250.0000000000009</v>
      </c>
      <c r="AA90" s="118">
        <f t="shared" si="3"/>
        <v>80250</v>
      </c>
    </row>
    <row r="91" spans="1:27" x14ac:dyDescent="0.35">
      <c r="A91" s="76"/>
      <c r="B91" s="76"/>
      <c r="C91" s="76"/>
      <c r="D91" s="76"/>
      <c r="E91" s="76"/>
      <c r="F91" s="76" t="s">
        <v>19779</v>
      </c>
      <c r="G91" s="76"/>
      <c r="H91" s="118">
        <v>75000</v>
      </c>
      <c r="I91" s="76"/>
      <c r="J91" s="76" t="s">
        <v>4037</v>
      </c>
      <c r="K91" s="130" t="s">
        <v>12781</v>
      </c>
      <c r="L91" s="119" t="s">
        <v>19780</v>
      </c>
      <c r="M91" s="119" t="s">
        <v>19781</v>
      </c>
      <c r="N91" s="119"/>
      <c r="O91" s="76"/>
      <c r="P91" s="76"/>
      <c r="Q91" s="119" t="s">
        <v>19733</v>
      </c>
      <c r="R91" s="76"/>
      <c r="S91" s="76"/>
      <c r="T91" s="76"/>
      <c r="U91" s="76"/>
      <c r="V91" s="76"/>
      <c r="W91" s="76"/>
      <c r="X91" s="76"/>
      <c r="Z91" s="639">
        <f t="shared" si="2"/>
        <v>5250.0000000000009</v>
      </c>
      <c r="AA91" s="118">
        <f t="shared" si="3"/>
        <v>80250</v>
      </c>
    </row>
    <row r="92" spans="1:27" x14ac:dyDescent="0.35">
      <c r="A92" s="76"/>
      <c r="B92" s="76"/>
      <c r="C92" s="76"/>
      <c r="D92" s="76"/>
      <c r="E92" s="76"/>
      <c r="F92" s="76" t="s">
        <v>19782</v>
      </c>
      <c r="G92" s="76"/>
      <c r="H92" s="118">
        <v>12000</v>
      </c>
      <c r="I92" s="76"/>
      <c r="J92" s="76"/>
      <c r="K92" s="130"/>
      <c r="L92" s="119"/>
      <c r="M92" s="119"/>
      <c r="N92" s="119"/>
      <c r="O92" s="76"/>
      <c r="P92" s="76"/>
      <c r="Q92" s="119"/>
      <c r="R92" s="76"/>
      <c r="S92" s="76"/>
      <c r="T92" s="76"/>
      <c r="U92" s="76"/>
      <c r="V92" s="76"/>
      <c r="W92" s="76"/>
      <c r="X92" s="76"/>
      <c r="Z92" s="639">
        <f t="shared" si="2"/>
        <v>840.00000000000011</v>
      </c>
      <c r="AA92" s="118">
        <f t="shared" si="3"/>
        <v>12840</v>
      </c>
    </row>
    <row r="93" spans="1:27" x14ac:dyDescent="0.35">
      <c r="A93" s="76"/>
      <c r="B93" s="76"/>
      <c r="C93" s="76"/>
      <c r="D93" s="76"/>
      <c r="E93" s="76"/>
      <c r="F93" s="79" t="s">
        <v>19783</v>
      </c>
      <c r="G93" s="76"/>
      <c r="H93" s="118">
        <v>75000</v>
      </c>
      <c r="I93" s="76"/>
      <c r="J93" s="76" t="s">
        <v>3274</v>
      </c>
      <c r="K93" s="130"/>
      <c r="L93" s="119" t="s">
        <v>18246</v>
      </c>
      <c r="M93" s="119" t="s">
        <v>19784</v>
      </c>
      <c r="N93" s="119"/>
      <c r="O93" s="76"/>
      <c r="P93" s="76"/>
      <c r="Q93" s="119" t="s">
        <v>1697</v>
      </c>
      <c r="R93" s="76"/>
      <c r="S93" s="76"/>
      <c r="T93" s="76"/>
      <c r="U93" s="76"/>
      <c r="V93" s="76"/>
      <c r="W93" s="76"/>
      <c r="X93" s="76"/>
      <c r="Z93" s="639">
        <f t="shared" si="2"/>
        <v>5250.0000000000009</v>
      </c>
      <c r="AA93" s="118">
        <f t="shared" si="3"/>
        <v>80250</v>
      </c>
    </row>
    <row r="94" spans="1:27" x14ac:dyDescent="0.35">
      <c r="A94" s="69"/>
      <c r="B94" s="69"/>
      <c r="C94" s="69"/>
      <c r="D94" s="69"/>
      <c r="E94" s="69"/>
      <c r="F94" s="79" t="s">
        <v>19785</v>
      </c>
      <c r="G94" s="69"/>
      <c r="H94" s="118">
        <v>75000</v>
      </c>
      <c r="I94" s="69"/>
      <c r="J94" s="76" t="s">
        <v>3269</v>
      </c>
      <c r="K94" s="193"/>
      <c r="L94" s="119" t="s">
        <v>3270</v>
      </c>
      <c r="M94" s="75" t="s">
        <v>19786</v>
      </c>
      <c r="N94" s="75"/>
      <c r="O94" s="69"/>
      <c r="P94" s="76"/>
      <c r="Q94" s="75"/>
      <c r="R94" s="69"/>
      <c r="S94" s="69"/>
      <c r="T94" s="69"/>
      <c r="U94" s="69"/>
      <c r="V94" s="69"/>
      <c r="W94" s="69"/>
      <c r="X94" s="69"/>
      <c r="Z94" s="639">
        <f t="shared" si="2"/>
        <v>5250.0000000000009</v>
      </c>
      <c r="AA94" s="118">
        <f t="shared" si="3"/>
        <v>80250</v>
      </c>
    </row>
    <row r="95" spans="1:27" x14ac:dyDescent="0.35">
      <c r="A95" s="76"/>
      <c r="B95" s="76"/>
      <c r="C95" s="76"/>
      <c r="D95" s="76"/>
      <c r="E95" s="76"/>
      <c r="F95" s="79" t="s">
        <v>19787</v>
      </c>
      <c r="G95" s="76"/>
      <c r="H95" s="118">
        <v>75000</v>
      </c>
      <c r="I95" s="76"/>
      <c r="J95" s="76" t="s">
        <v>4037</v>
      </c>
      <c r="K95" s="130"/>
      <c r="L95" s="119" t="s">
        <v>19731</v>
      </c>
      <c r="M95" s="119" t="s">
        <v>19788</v>
      </c>
      <c r="N95" s="119"/>
      <c r="O95" s="76"/>
      <c r="P95" s="76"/>
      <c r="Q95" s="119" t="s">
        <v>19733</v>
      </c>
      <c r="R95" s="76"/>
      <c r="S95" s="76"/>
      <c r="T95" s="76"/>
      <c r="U95" s="76"/>
      <c r="V95" s="76"/>
      <c r="W95" s="76"/>
      <c r="X95" s="76"/>
      <c r="Z95" s="639">
        <f t="shared" si="2"/>
        <v>5250.0000000000009</v>
      </c>
      <c r="AA95" s="118">
        <f t="shared" si="3"/>
        <v>80250</v>
      </c>
    </row>
    <row r="96" spans="1:27" x14ac:dyDescent="0.35">
      <c r="A96" s="76"/>
      <c r="B96" s="76"/>
      <c r="C96" s="76"/>
      <c r="D96" s="76"/>
      <c r="E96" s="76"/>
      <c r="F96" s="79" t="s">
        <v>19789</v>
      </c>
      <c r="G96" s="76"/>
      <c r="H96" s="118">
        <v>75000</v>
      </c>
      <c r="I96" s="76"/>
      <c r="J96" s="76" t="s">
        <v>1098</v>
      </c>
      <c r="K96" s="119"/>
      <c r="L96" s="119" t="s">
        <v>1349</v>
      </c>
      <c r="M96" s="119">
        <v>801940</v>
      </c>
      <c r="N96" s="119"/>
      <c r="O96" s="76"/>
      <c r="P96" s="76"/>
      <c r="Q96" s="119"/>
      <c r="R96" s="76"/>
      <c r="S96" s="76"/>
      <c r="T96" s="76"/>
      <c r="U96" s="76"/>
      <c r="V96" s="76"/>
      <c r="W96" s="76"/>
      <c r="X96" s="76"/>
      <c r="Z96" s="639">
        <f t="shared" si="2"/>
        <v>5250.0000000000009</v>
      </c>
      <c r="AA96" s="118">
        <f t="shared" si="3"/>
        <v>80250</v>
      </c>
    </row>
    <row r="97" spans="1:27" x14ac:dyDescent="0.35">
      <c r="A97" s="76"/>
      <c r="B97" s="76"/>
      <c r="C97" s="76"/>
      <c r="D97" s="76"/>
      <c r="E97" s="76"/>
      <c r="F97" s="79" t="s">
        <v>19790</v>
      </c>
      <c r="G97" s="76"/>
      <c r="H97" s="118">
        <v>8000</v>
      </c>
      <c r="I97" s="76"/>
      <c r="J97" s="76"/>
      <c r="K97" s="119"/>
      <c r="L97" s="119"/>
      <c r="M97" s="119"/>
      <c r="N97" s="119"/>
      <c r="O97" s="76"/>
      <c r="P97" s="76"/>
      <c r="Q97" s="119"/>
      <c r="R97" s="76"/>
      <c r="S97" s="76"/>
      <c r="T97" s="76"/>
      <c r="U97" s="76"/>
      <c r="V97" s="76"/>
      <c r="W97" s="76"/>
      <c r="X97" s="76"/>
      <c r="Z97" s="639">
        <f t="shared" si="2"/>
        <v>560</v>
      </c>
      <c r="AA97" s="118">
        <f t="shared" si="3"/>
        <v>8560</v>
      </c>
    </row>
    <row r="98" spans="1:27" x14ac:dyDescent="0.35">
      <c r="A98" s="69"/>
      <c r="B98" s="69"/>
      <c r="C98" s="69"/>
      <c r="D98" s="69"/>
      <c r="E98" s="69"/>
      <c r="F98" s="79" t="s">
        <v>19791</v>
      </c>
      <c r="G98" s="69"/>
      <c r="H98" s="118">
        <v>75000</v>
      </c>
      <c r="I98" s="69"/>
      <c r="J98" s="76" t="s">
        <v>4037</v>
      </c>
      <c r="K98" s="193" t="s">
        <v>19737</v>
      </c>
      <c r="L98" s="119" t="s">
        <v>5956</v>
      </c>
      <c r="M98" s="75" t="s">
        <v>19792</v>
      </c>
      <c r="N98" s="75"/>
      <c r="O98" s="69"/>
      <c r="P98" s="76"/>
      <c r="Q98" s="119" t="s">
        <v>3302</v>
      </c>
      <c r="R98" s="69"/>
      <c r="S98" s="69"/>
      <c r="T98" s="69"/>
      <c r="U98" s="69"/>
      <c r="V98" s="69"/>
      <c r="W98" s="69"/>
      <c r="X98" s="69"/>
      <c r="Z98" s="639">
        <f t="shared" si="2"/>
        <v>5250.0000000000009</v>
      </c>
      <c r="AA98" s="118">
        <f t="shared" si="3"/>
        <v>80250</v>
      </c>
    </row>
    <row r="99" spans="1:27" x14ac:dyDescent="0.35">
      <c r="A99" s="76"/>
      <c r="B99" s="76"/>
      <c r="C99" s="76"/>
      <c r="D99" s="76"/>
      <c r="E99" s="76"/>
      <c r="F99" s="79" t="s">
        <v>19793</v>
      </c>
      <c r="G99" s="76"/>
      <c r="H99" s="118">
        <v>75000</v>
      </c>
      <c r="I99" s="76"/>
      <c r="J99" s="76" t="s">
        <v>4037</v>
      </c>
      <c r="K99" s="130" t="s">
        <v>12781</v>
      </c>
      <c r="L99" s="119" t="s">
        <v>5949</v>
      </c>
      <c r="M99" s="119" t="s">
        <v>19794</v>
      </c>
      <c r="N99" s="119"/>
      <c r="O99" s="76"/>
      <c r="P99" s="76"/>
      <c r="Q99" s="119" t="s">
        <v>3302</v>
      </c>
      <c r="R99" s="76"/>
      <c r="S99" s="76"/>
      <c r="T99" s="76"/>
      <c r="U99" s="76"/>
      <c r="V99" s="76"/>
      <c r="W99" s="76"/>
      <c r="X99" s="76"/>
      <c r="Z99" s="639">
        <f t="shared" si="2"/>
        <v>5250.0000000000009</v>
      </c>
      <c r="AA99" s="118">
        <f t="shared" si="3"/>
        <v>80250</v>
      </c>
    </row>
    <row r="100" spans="1:27" x14ac:dyDescent="0.35">
      <c r="A100" s="76"/>
      <c r="B100" s="76"/>
      <c r="C100" s="76"/>
      <c r="D100" s="76"/>
      <c r="E100" s="76"/>
      <c r="F100" s="76" t="s">
        <v>19795</v>
      </c>
      <c r="G100" s="76"/>
      <c r="H100" s="118">
        <v>75000</v>
      </c>
      <c r="I100" s="76"/>
      <c r="J100" s="76" t="s">
        <v>4037</v>
      </c>
      <c r="K100" s="130" t="s">
        <v>12781</v>
      </c>
      <c r="L100" s="119" t="s">
        <v>5949</v>
      </c>
      <c r="M100" s="119" t="s">
        <v>19796</v>
      </c>
      <c r="N100" s="119"/>
      <c r="O100" s="76"/>
      <c r="P100" s="76"/>
      <c r="Q100" s="119" t="s">
        <v>3302</v>
      </c>
      <c r="R100" s="76"/>
      <c r="S100" s="76"/>
      <c r="T100" s="76"/>
      <c r="U100" s="76"/>
      <c r="V100" s="76"/>
      <c r="W100" s="76"/>
      <c r="X100" s="76"/>
      <c r="Z100" s="639">
        <f t="shared" si="2"/>
        <v>5250.0000000000009</v>
      </c>
      <c r="AA100" s="118">
        <f t="shared" si="3"/>
        <v>80250</v>
      </c>
    </row>
    <row r="101" spans="1:27" x14ac:dyDescent="0.35">
      <c r="A101" s="76"/>
      <c r="B101" s="76"/>
      <c r="C101" s="76"/>
      <c r="D101" s="76"/>
      <c r="E101" s="76"/>
      <c r="F101" s="76" t="s">
        <v>19797</v>
      </c>
      <c r="G101" s="76"/>
      <c r="H101" s="118">
        <v>75000</v>
      </c>
      <c r="I101" s="76"/>
      <c r="J101" s="76" t="s">
        <v>4037</v>
      </c>
      <c r="K101" s="130" t="s">
        <v>12781</v>
      </c>
      <c r="L101" s="119" t="s">
        <v>19780</v>
      </c>
      <c r="M101" s="119" t="s">
        <v>19798</v>
      </c>
      <c r="N101" s="119"/>
      <c r="O101" s="76"/>
      <c r="P101" s="76"/>
      <c r="Q101" s="119" t="s">
        <v>19733</v>
      </c>
      <c r="R101" s="76"/>
      <c r="S101" s="76"/>
      <c r="T101" s="76"/>
      <c r="U101" s="76"/>
      <c r="V101" s="76"/>
      <c r="W101" s="76"/>
      <c r="X101" s="76"/>
      <c r="Z101" s="639">
        <f t="shared" si="2"/>
        <v>5250.0000000000009</v>
      </c>
      <c r="AA101" s="118">
        <f t="shared" si="3"/>
        <v>80250</v>
      </c>
    </row>
    <row r="102" spans="1:27" x14ac:dyDescent="0.35">
      <c r="A102" s="76"/>
      <c r="B102" s="76"/>
      <c r="C102" s="76"/>
      <c r="D102" s="76"/>
      <c r="E102" s="76"/>
      <c r="F102" s="76" t="s">
        <v>19799</v>
      </c>
      <c r="G102" s="76"/>
      <c r="H102" s="118">
        <v>10000</v>
      </c>
      <c r="I102" s="76"/>
      <c r="J102" s="76"/>
      <c r="K102" s="130"/>
      <c r="L102" s="119"/>
      <c r="M102" s="119"/>
      <c r="N102" s="119"/>
      <c r="O102" s="76"/>
      <c r="P102" s="76"/>
      <c r="Q102" s="119"/>
      <c r="R102" s="76"/>
      <c r="S102" s="76"/>
      <c r="T102" s="76"/>
      <c r="U102" s="76"/>
      <c r="V102" s="76"/>
      <c r="W102" s="76"/>
      <c r="X102" s="76"/>
      <c r="Z102" s="639">
        <f t="shared" si="2"/>
        <v>700.00000000000011</v>
      </c>
      <c r="AA102" s="118">
        <f t="shared" si="3"/>
        <v>10700</v>
      </c>
    </row>
    <row r="103" spans="1:27" x14ac:dyDescent="0.35">
      <c r="A103" s="69"/>
      <c r="B103" s="69"/>
      <c r="C103" s="69"/>
      <c r="D103" s="69"/>
      <c r="E103" s="69"/>
      <c r="F103" s="76" t="s">
        <v>19800</v>
      </c>
      <c r="G103" s="69"/>
      <c r="H103" s="118">
        <v>75000</v>
      </c>
      <c r="I103" s="69"/>
      <c r="J103" s="76" t="s">
        <v>4037</v>
      </c>
      <c r="K103" s="193" t="s">
        <v>12781</v>
      </c>
      <c r="L103" s="75" t="s">
        <v>5949</v>
      </c>
      <c r="M103" s="75" t="s">
        <v>19801</v>
      </c>
      <c r="N103" s="75"/>
      <c r="O103" s="69"/>
      <c r="P103" s="69"/>
      <c r="Q103" s="75" t="s">
        <v>3302</v>
      </c>
      <c r="R103" s="69"/>
      <c r="S103" s="69"/>
      <c r="T103" s="69"/>
      <c r="U103" s="69"/>
      <c r="V103" s="69"/>
      <c r="W103" s="69"/>
      <c r="X103" s="69"/>
      <c r="Z103" s="639">
        <f t="shared" si="2"/>
        <v>5250.0000000000009</v>
      </c>
      <c r="AA103" s="118">
        <f t="shared" si="3"/>
        <v>80250</v>
      </c>
    </row>
    <row r="104" spans="1:27" x14ac:dyDescent="0.35">
      <c r="A104" s="76"/>
      <c r="B104" s="76"/>
      <c r="C104" s="76"/>
      <c r="D104" s="76"/>
      <c r="E104" s="76"/>
      <c r="F104" s="76" t="s">
        <v>19802</v>
      </c>
      <c r="G104" s="76"/>
      <c r="H104" s="118">
        <v>75000</v>
      </c>
      <c r="I104" s="76"/>
      <c r="J104" s="76" t="s">
        <v>4037</v>
      </c>
      <c r="K104" s="130" t="s">
        <v>12781</v>
      </c>
      <c r="L104" s="75" t="s">
        <v>5949</v>
      </c>
      <c r="M104" s="75" t="s">
        <v>19803</v>
      </c>
      <c r="N104" s="119"/>
      <c r="O104" s="76"/>
      <c r="P104" s="76"/>
      <c r="Q104" s="75" t="s">
        <v>3302</v>
      </c>
      <c r="R104" s="76"/>
      <c r="S104" s="76"/>
      <c r="T104" s="76"/>
      <c r="U104" s="76"/>
      <c r="V104" s="76"/>
      <c r="W104" s="76"/>
      <c r="X104" s="76"/>
      <c r="Z104" s="639">
        <f t="shared" si="2"/>
        <v>5250.0000000000009</v>
      </c>
      <c r="AA104" s="118">
        <f t="shared" si="3"/>
        <v>80250</v>
      </c>
    </row>
    <row r="105" spans="1:27" x14ac:dyDescent="0.35">
      <c r="A105" s="76"/>
      <c r="B105" s="76"/>
      <c r="C105" s="76"/>
      <c r="D105" s="76"/>
      <c r="E105" s="76"/>
      <c r="F105" s="76" t="s">
        <v>19804</v>
      </c>
      <c r="G105" s="76"/>
      <c r="H105" s="118">
        <v>75000</v>
      </c>
      <c r="I105" s="76"/>
      <c r="J105" s="76" t="s">
        <v>4037</v>
      </c>
      <c r="K105" s="193" t="s">
        <v>12781</v>
      </c>
      <c r="L105" s="75" t="s">
        <v>5949</v>
      </c>
      <c r="M105" s="75" t="s">
        <v>19805</v>
      </c>
      <c r="N105" s="119"/>
      <c r="O105" s="76"/>
      <c r="P105" s="76"/>
      <c r="Q105" s="75" t="s">
        <v>3302</v>
      </c>
      <c r="R105" s="76"/>
      <c r="S105" s="76"/>
      <c r="T105" s="76"/>
      <c r="U105" s="76"/>
      <c r="V105" s="76"/>
      <c r="W105" s="76"/>
      <c r="X105" s="76"/>
      <c r="Z105" s="639">
        <f t="shared" si="2"/>
        <v>5250.0000000000009</v>
      </c>
      <c r="AA105" s="118">
        <f t="shared" si="3"/>
        <v>80250</v>
      </c>
    </row>
    <row r="106" spans="1:27" x14ac:dyDescent="0.35">
      <c r="A106" s="76"/>
      <c r="B106" s="76"/>
      <c r="C106" s="76"/>
      <c r="D106" s="76"/>
      <c r="E106" s="76"/>
      <c r="F106" s="76" t="s">
        <v>19806</v>
      </c>
      <c r="G106" s="76"/>
      <c r="H106" s="118">
        <v>75000</v>
      </c>
      <c r="I106" s="76"/>
      <c r="J106" s="76" t="s">
        <v>3274</v>
      </c>
      <c r="K106" s="130"/>
      <c r="L106" s="119" t="s">
        <v>18246</v>
      </c>
      <c r="M106" s="119" t="s">
        <v>19807</v>
      </c>
      <c r="N106" s="119"/>
      <c r="O106" s="76"/>
      <c r="P106" s="76"/>
      <c r="Q106" s="119" t="s">
        <v>1697</v>
      </c>
      <c r="R106" s="76"/>
      <c r="S106" s="76"/>
      <c r="T106" s="76"/>
      <c r="U106" s="76"/>
      <c r="V106" s="76"/>
      <c r="W106" s="76"/>
      <c r="X106" s="76"/>
      <c r="Z106" s="639">
        <f t="shared" si="2"/>
        <v>5250.0000000000009</v>
      </c>
      <c r="AA106" s="118">
        <f t="shared" si="3"/>
        <v>80250</v>
      </c>
    </row>
    <row r="107" spans="1:27" x14ac:dyDescent="0.35">
      <c r="A107" s="76"/>
      <c r="B107" s="76"/>
      <c r="C107" s="76"/>
      <c r="D107" s="76"/>
      <c r="E107" s="76"/>
      <c r="F107" s="76" t="s">
        <v>19808</v>
      </c>
      <c r="G107" s="69"/>
      <c r="H107" s="118">
        <v>12000</v>
      </c>
      <c r="I107" s="69"/>
      <c r="J107" s="76"/>
      <c r="K107" s="193"/>
      <c r="L107" s="75"/>
      <c r="M107" s="119"/>
      <c r="N107" s="119"/>
      <c r="O107" s="76"/>
      <c r="P107" s="76"/>
      <c r="Q107" s="119"/>
      <c r="R107" s="76"/>
      <c r="S107" s="76"/>
      <c r="T107" s="76"/>
      <c r="U107" s="76"/>
      <c r="V107" s="76"/>
      <c r="W107" s="76"/>
      <c r="X107" s="76"/>
      <c r="Z107" s="639">
        <f t="shared" si="2"/>
        <v>840.00000000000011</v>
      </c>
      <c r="AA107" s="118">
        <f t="shared" si="3"/>
        <v>12840</v>
      </c>
    </row>
    <row r="108" spans="1:27" x14ac:dyDescent="0.35">
      <c r="A108" s="69"/>
      <c r="B108" s="69"/>
      <c r="C108" s="69"/>
      <c r="D108" s="69"/>
      <c r="E108" s="69"/>
      <c r="F108" s="76" t="s">
        <v>19809</v>
      </c>
      <c r="G108" s="76"/>
      <c r="H108" s="118">
        <v>75000</v>
      </c>
      <c r="I108" s="76"/>
      <c r="J108" s="69" t="s">
        <v>4037</v>
      </c>
      <c r="K108" s="130" t="s">
        <v>12781</v>
      </c>
      <c r="L108" s="119" t="s">
        <v>5949</v>
      </c>
      <c r="M108" s="75" t="s">
        <v>19810</v>
      </c>
      <c r="N108" s="75"/>
      <c r="O108" s="69"/>
      <c r="P108" s="69"/>
      <c r="Q108" s="75" t="s">
        <v>3302</v>
      </c>
      <c r="R108" s="69"/>
      <c r="S108" s="69"/>
      <c r="T108" s="69"/>
      <c r="U108" s="69"/>
      <c r="V108" s="69"/>
      <c r="W108" s="69"/>
      <c r="X108" s="69"/>
      <c r="Z108" s="639">
        <f t="shared" si="2"/>
        <v>5250.0000000000009</v>
      </c>
      <c r="AA108" s="118">
        <f t="shared" si="3"/>
        <v>80250</v>
      </c>
    </row>
    <row r="109" spans="1:27" x14ac:dyDescent="0.35">
      <c r="A109" s="76"/>
      <c r="B109" s="76"/>
      <c r="C109" s="76"/>
      <c r="D109" s="76"/>
      <c r="E109" s="76"/>
      <c r="F109" s="76" t="s">
        <v>19811</v>
      </c>
      <c r="G109" s="76"/>
      <c r="H109" s="118">
        <v>75000</v>
      </c>
      <c r="I109" s="76"/>
      <c r="J109" s="69" t="s">
        <v>4037</v>
      </c>
      <c r="K109" s="130" t="s">
        <v>12781</v>
      </c>
      <c r="L109" s="119" t="s">
        <v>19780</v>
      </c>
      <c r="M109" s="119" t="s">
        <v>19812</v>
      </c>
      <c r="N109" s="119"/>
      <c r="O109" s="76"/>
      <c r="P109" s="76"/>
      <c r="Q109" s="119" t="s">
        <v>19733</v>
      </c>
      <c r="R109" s="76"/>
      <c r="S109" s="76"/>
      <c r="T109" s="76"/>
      <c r="U109" s="76"/>
      <c r="V109" s="76"/>
      <c r="W109" s="76"/>
      <c r="X109" s="76"/>
      <c r="Z109" s="639">
        <f t="shared" si="2"/>
        <v>5250.0000000000009</v>
      </c>
      <c r="AA109" s="118">
        <f t="shared" si="3"/>
        <v>80250</v>
      </c>
    </row>
    <row r="110" spans="1:27" x14ac:dyDescent="0.35">
      <c r="A110" s="76"/>
      <c r="B110" s="76"/>
      <c r="C110" s="76"/>
      <c r="D110" s="76"/>
      <c r="E110" s="76"/>
      <c r="F110" s="76" t="s">
        <v>19813</v>
      </c>
      <c r="G110" s="76"/>
      <c r="H110" s="118">
        <v>75000</v>
      </c>
      <c r="I110" s="76"/>
      <c r="J110" s="76" t="s">
        <v>1098</v>
      </c>
      <c r="K110" s="130" t="s">
        <v>12781</v>
      </c>
      <c r="L110" s="119" t="s">
        <v>19192</v>
      </c>
      <c r="M110" s="119" t="s">
        <v>19814</v>
      </c>
      <c r="N110" s="119"/>
      <c r="O110" s="76"/>
      <c r="P110" s="76" t="s">
        <v>1071</v>
      </c>
      <c r="Q110" s="119"/>
      <c r="R110" s="76"/>
      <c r="S110" s="76"/>
      <c r="T110" s="76"/>
      <c r="U110" s="76"/>
      <c r="V110" s="76"/>
      <c r="W110" s="76"/>
      <c r="X110" s="76"/>
      <c r="Z110" s="639">
        <f t="shared" si="2"/>
        <v>5250.0000000000009</v>
      </c>
      <c r="AA110" s="118">
        <f t="shared" si="3"/>
        <v>80250</v>
      </c>
    </row>
    <row r="111" spans="1:27" x14ac:dyDescent="0.35">
      <c r="A111" s="76"/>
      <c r="B111" s="76"/>
      <c r="C111" s="76"/>
      <c r="D111" s="76"/>
      <c r="E111" s="76"/>
      <c r="F111" s="76" t="s">
        <v>19815</v>
      </c>
      <c r="G111" s="69"/>
      <c r="H111" s="118">
        <v>75000</v>
      </c>
      <c r="I111" s="76"/>
      <c r="J111" s="76" t="s">
        <v>4037</v>
      </c>
      <c r="K111" s="130" t="s">
        <v>12781</v>
      </c>
      <c r="L111" s="119" t="s">
        <v>5949</v>
      </c>
      <c r="M111" s="119" t="s">
        <v>19816</v>
      </c>
      <c r="N111" s="119"/>
      <c r="O111" s="76"/>
      <c r="P111" s="76"/>
      <c r="Q111" s="119" t="s">
        <v>3302</v>
      </c>
      <c r="R111" s="76"/>
      <c r="S111" s="76"/>
      <c r="T111" s="76"/>
      <c r="U111" s="76"/>
      <c r="V111" s="76"/>
      <c r="W111" s="76"/>
      <c r="X111" s="76"/>
      <c r="Z111" s="639">
        <f t="shared" si="2"/>
        <v>5250.0000000000009</v>
      </c>
      <c r="AA111" s="118">
        <f t="shared" si="3"/>
        <v>80250</v>
      </c>
    </row>
    <row r="112" spans="1:27" x14ac:dyDescent="0.35">
      <c r="A112" s="76"/>
      <c r="B112" s="76"/>
      <c r="C112" s="76"/>
      <c r="D112" s="76"/>
      <c r="E112" s="76"/>
      <c r="F112" s="76" t="s">
        <v>19799</v>
      </c>
      <c r="G112" s="76"/>
      <c r="H112" s="118">
        <v>10000</v>
      </c>
      <c r="I112" s="76"/>
      <c r="J112" s="76"/>
      <c r="K112" s="119"/>
      <c r="L112" s="119"/>
      <c r="M112" s="119"/>
      <c r="N112" s="119"/>
      <c r="O112" s="76"/>
      <c r="P112" s="76"/>
      <c r="Q112" s="119"/>
      <c r="R112" s="76"/>
      <c r="S112" s="76"/>
      <c r="T112" s="76"/>
      <c r="U112" s="76"/>
      <c r="V112" s="76"/>
      <c r="W112" s="76"/>
      <c r="X112" s="76"/>
      <c r="Z112" s="639">
        <f t="shared" si="2"/>
        <v>700.00000000000011</v>
      </c>
      <c r="AA112" s="118">
        <f t="shared" si="3"/>
        <v>10700</v>
      </c>
    </row>
    <row r="113" spans="1:27" x14ac:dyDescent="0.35">
      <c r="A113" s="76"/>
      <c r="B113" s="76"/>
      <c r="C113" s="76"/>
      <c r="D113" s="76"/>
      <c r="E113" s="76"/>
      <c r="F113" s="79" t="s">
        <v>19817</v>
      </c>
      <c r="G113" s="76"/>
      <c r="H113" s="118">
        <v>75000</v>
      </c>
      <c r="I113" s="76"/>
      <c r="J113" s="76" t="s">
        <v>3274</v>
      </c>
      <c r="K113" s="130"/>
      <c r="L113" s="119" t="s">
        <v>18246</v>
      </c>
      <c r="M113" s="119" t="s">
        <v>19818</v>
      </c>
      <c r="N113" s="119"/>
      <c r="O113" s="76"/>
      <c r="P113" s="76"/>
      <c r="Q113" s="119" t="s">
        <v>1697</v>
      </c>
      <c r="R113" s="76"/>
      <c r="S113" s="76"/>
      <c r="T113" s="76"/>
      <c r="U113" s="76"/>
      <c r="V113" s="76"/>
      <c r="W113" s="76"/>
      <c r="X113" s="76"/>
      <c r="Z113" s="639">
        <f t="shared" si="2"/>
        <v>5250.0000000000009</v>
      </c>
      <c r="AA113" s="118">
        <f t="shared" si="3"/>
        <v>80250</v>
      </c>
    </row>
    <row r="114" spans="1:27" x14ac:dyDescent="0.35">
      <c r="A114" s="69"/>
      <c r="B114" s="69"/>
      <c r="C114" s="69"/>
      <c r="D114" s="69"/>
      <c r="E114" s="69"/>
      <c r="F114" s="79" t="s">
        <v>19819</v>
      </c>
      <c r="G114" s="69"/>
      <c r="H114" s="118">
        <v>75000</v>
      </c>
      <c r="I114" s="69"/>
      <c r="J114" s="76" t="s">
        <v>3269</v>
      </c>
      <c r="K114" s="193"/>
      <c r="L114" s="119" t="s">
        <v>3270</v>
      </c>
      <c r="M114" s="75" t="s">
        <v>19820</v>
      </c>
      <c r="N114" s="75"/>
      <c r="O114" s="69"/>
      <c r="P114" s="76"/>
      <c r="Q114" s="75"/>
      <c r="R114" s="69"/>
      <c r="S114" s="69"/>
      <c r="T114" s="69"/>
      <c r="U114" s="69"/>
      <c r="V114" s="69"/>
      <c r="W114" s="69"/>
      <c r="X114" s="69"/>
      <c r="Z114" s="639">
        <f t="shared" si="2"/>
        <v>5250.0000000000009</v>
      </c>
      <c r="AA114" s="118">
        <f t="shared" si="3"/>
        <v>80250</v>
      </c>
    </row>
    <row r="115" spans="1:27" x14ac:dyDescent="0.35">
      <c r="A115" s="76"/>
      <c r="B115" s="76"/>
      <c r="C115" s="76"/>
      <c r="D115" s="76"/>
      <c r="E115" s="76"/>
      <c r="F115" s="79" t="s">
        <v>19821</v>
      </c>
      <c r="G115" s="76"/>
      <c r="H115" s="118">
        <v>75000</v>
      </c>
      <c r="I115" s="76"/>
      <c r="J115" s="76" t="s">
        <v>4037</v>
      </c>
      <c r="K115" s="130"/>
      <c r="L115" s="119" t="s">
        <v>19731</v>
      </c>
      <c r="M115" s="119" t="s">
        <v>19822</v>
      </c>
      <c r="N115" s="119"/>
      <c r="O115" s="76"/>
      <c r="P115" s="76"/>
      <c r="Q115" s="119" t="s">
        <v>19733</v>
      </c>
      <c r="R115" s="76"/>
      <c r="S115" s="76"/>
      <c r="T115" s="76"/>
      <c r="U115" s="76"/>
      <c r="V115" s="76"/>
      <c r="W115" s="76"/>
      <c r="X115" s="76"/>
      <c r="Z115" s="639">
        <f t="shared" si="2"/>
        <v>5250.0000000000009</v>
      </c>
      <c r="AA115" s="118">
        <f t="shared" si="3"/>
        <v>80250</v>
      </c>
    </row>
    <row r="116" spans="1:27" x14ac:dyDescent="0.35">
      <c r="A116" s="76"/>
      <c r="B116" s="76"/>
      <c r="C116" s="76"/>
      <c r="D116" s="76"/>
      <c r="E116" s="76"/>
      <c r="F116" s="79" t="s">
        <v>19823</v>
      </c>
      <c r="G116" s="76"/>
      <c r="H116" s="118">
        <v>75000</v>
      </c>
      <c r="I116" s="76"/>
      <c r="J116" s="76" t="s">
        <v>1098</v>
      </c>
      <c r="K116" s="119"/>
      <c r="L116" s="119" t="s">
        <v>1349</v>
      </c>
      <c r="M116" s="119">
        <v>600830</v>
      </c>
      <c r="N116" s="119"/>
      <c r="O116" s="76"/>
      <c r="P116" s="76"/>
      <c r="Q116" s="119"/>
      <c r="R116" s="76"/>
      <c r="S116" s="76"/>
      <c r="T116" s="76"/>
      <c r="U116" s="76"/>
      <c r="V116" s="76"/>
      <c r="W116" s="76"/>
      <c r="X116" s="76"/>
      <c r="Z116" s="639">
        <f t="shared" si="2"/>
        <v>5250.0000000000009</v>
      </c>
      <c r="AA116" s="118">
        <f t="shared" si="3"/>
        <v>80250</v>
      </c>
    </row>
    <row r="117" spans="1:27" x14ac:dyDescent="0.35">
      <c r="A117" s="76"/>
      <c r="B117" s="76"/>
      <c r="C117" s="76"/>
      <c r="D117" s="76"/>
      <c r="E117" s="76"/>
      <c r="F117" s="79" t="s">
        <v>19824</v>
      </c>
      <c r="G117" s="76"/>
      <c r="H117" s="118">
        <v>8000</v>
      </c>
      <c r="I117" s="76"/>
      <c r="J117" s="76"/>
      <c r="K117" s="119"/>
      <c r="L117" s="119"/>
      <c r="M117" s="119"/>
      <c r="N117" s="119"/>
      <c r="O117" s="76"/>
      <c r="P117" s="76"/>
      <c r="Q117" s="119"/>
      <c r="R117" s="76"/>
      <c r="S117" s="76"/>
      <c r="T117" s="76"/>
      <c r="U117" s="76"/>
      <c r="V117" s="76"/>
      <c r="W117" s="76"/>
      <c r="X117" s="76"/>
      <c r="Z117" s="639">
        <f t="shared" si="2"/>
        <v>560</v>
      </c>
      <c r="AA117" s="118">
        <f t="shared" si="3"/>
        <v>8560</v>
      </c>
    </row>
    <row r="118" spans="1:27" x14ac:dyDescent="0.35">
      <c r="A118" s="76"/>
      <c r="B118" s="76"/>
      <c r="C118" s="76"/>
      <c r="D118" s="76"/>
      <c r="E118" s="76"/>
      <c r="F118" s="76" t="s">
        <v>19825</v>
      </c>
      <c r="G118" s="69"/>
      <c r="H118" s="118">
        <v>75000</v>
      </c>
      <c r="I118" s="76"/>
      <c r="J118" s="76" t="s">
        <v>4037</v>
      </c>
      <c r="K118" s="119" t="s">
        <v>19737</v>
      </c>
      <c r="L118" s="119" t="s">
        <v>5956</v>
      </c>
      <c r="M118" s="119" t="s">
        <v>19826</v>
      </c>
      <c r="N118" s="119"/>
      <c r="O118" s="76"/>
      <c r="P118" s="76"/>
      <c r="Q118" s="119" t="s">
        <v>3302</v>
      </c>
      <c r="R118" s="76"/>
      <c r="S118" s="76"/>
      <c r="T118" s="76"/>
      <c r="U118" s="76"/>
      <c r="V118" s="76"/>
      <c r="W118" s="76"/>
      <c r="X118" s="76"/>
      <c r="Z118" s="639">
        <f t="shared" si="2"/>
        <v>5250.0000000000009</v>
      </c>
      <c r="AA118" s="118">
        <f t="shared" si="3"/>
        <v>80250</v>
      </c>
    </row>
    <row r="119" spans="1:27" x14ac:dyDescent="0.35">
      <c r="A119" s="76"/>
      <c r="B119" s="76"/>
      <c r="C119" s="76"/>
      <c r="D119" s="76"/>
      <c r="E119" s="76"/>
      <c r="F119" s="76" t="s">
        <v>19827</v>
      </c>
      <c r="G119" s="69"/>
      <c r="H119" s="118">
        <v>75000</v>
      </c>
      <c r="I119" s="76"/>
      <c r="J119" s="76" t="s">
        <v>4037</v>
      </c>
      <c r="K119" s="119" t="s">
        <v>12781</v>
      </c>
      <c r="L119" s="119" t="s">
        <v>5949</v>
      </c>
      <c r="M119" s="119" t="s">
        <v>19828</v>
      </c>
      <c r="N119" s="119"/>
      <c r="O119" s="76"/>
      <c r="P119" s="76"/>
      <c r="Q119" s="119" t="s">
        <v>3302</v>
      </c>
      <c r="R119" s="76"/>
      <c r="S119" s="76"/>
      <c r="T119" s="76"/>
      <c r="U119" s="76"/>
      <c r="V119" s="76"/>
      <c r="W119" s="76"/>
      <c r="X119" s="76"/>
      <c r="Z119" s="639">
        <f t="shared" si="2"/>
        <v>5250.0000000000009</v>
      </c>
      <c r="AA119" s="118">
        <f t="shared" si="3"/>
        <v>80250</v>
      </c>
    </row>
    <row r="120" spans="1:27" x14ac:dyDescent="0.35">
      <c r="A120" s="76"/>
      <c r="B120" s="76"/>
      <c r="C120" s="76"/>
      <c r="D120" s="76"/>
      <c r="E120" s="76"/>
      <c r="F120" s="76" t="s">
        <v>19829</v>
      </c>
      <c r="G120" s="69"/>
      <c r="H120" s="118">
        <v>75000</v>
      </c>
      <c r="I120" s="76"/>
      <c r="J120" s="76" t="s">
        <v>4037</v>
      </c>
      <c r="K120" s="119" t="s">
        <v>12781</v>
      </c>
      <c r="L120" s="119" t="s">
        <v>5949</v>
      </c>
      <c r="M120" s="119" t="s">
        <v>19830</v>
      </c>
      <c r="N120" s="119"/>
      <c r="O120" s="76"/>
      <c r="P120" s="76"/>
      <c r="Q120" s="119" t="s">
        <v>3302</v>
      </c>
      <c r="R120" s="76"/>
      <c r="S120" s="76"/>
      <c r="T120" s="76"/>
      <c r="U120" s="76"/>
      <c r="V120" s="76"/>
      <c r="W120" s="76"/>
      <c r="X120" s="76"/>
      <c r="Z120" s="639">
        <f t="shared" si="2"/>
        <v>5250.0000000000009</v>
      </c>
      <c r="AA120" s="118">
        <f t="shared" si="3"/>
        <v>80250</v>
      </c>
    </row>
    <row r="121" spans="1:27" x14ac:dyDescent="0.35">
      <c r="A121" s="76"/>
      <c r="B121" s="76"/>
      <c r="C121" s="76"/>
      <c r="D121" s="76"/>
      <c r="E121" s="76"/>
      <c r="F121" s="76" t="s">
        <v>19831</v>
      </c>
      <c r="G121" s="69"/>
      <c r="H121" s="118">
        <v>75000</v>
      </c>
      <c r="I121" s="76"/>
      <c r="J121" s="76" t="s">
        <v>4037</v>
      </c>
      <c r="K121" s="119" t="s">
        <v>12781</v>
      </c>
      <c r="L121" s="119" t="s">
        <v>5949</v>
      </c>
      <c r="M121" s="119" t="s">
        <v>19832</v>
      </c>
      <c r="N121" s="119"/>
      <c r="O121" s="76"/>
      <c r="P121" s="76"/>
      <c r="Q121" s="119" t="s">
        <v>3302</v>
      </c>
      <c r="R121" s="76"/>
      <c r="S121" s="76"/>
      <c r="T121" s="76"/>
      <c r="U121" s="76"/>
      <c r="V121" s="76"/>
      <c r="W121" s="76"/>
      <c r="X121" s="76"/>
      <c r="Z121" s="639">
        <f t="shared" si="2"/>
        <v>5250.0000000000009</v>
      </c>
      <c r="AA121" s="118">
        <f t="shared" si="3"/>
        <v>80250</v>
      </c>
    </row>
    <row r="122" spans="1:27" x14ac:dyDescent="0.35">
      <c r="A122" s="69"/>
      <c r="B122" s="69"/>
      <c r="C122" s="69"/>
      <c r="D122" s="69"/>
      <c r="E122" s="69"/>
      <c r="F122" s="76" t="s">
        <v>19833</v>
      </c>
      <c r="G122" s="69"/>
      <c r="H122" s="118">
        <v>18000</v>
      </c>
      <c r="I122" s="69"/>
      <c r="J122" s="76"/>
      <c r="K122" s="193"/>
      <c r="L122" s="119"/>
      <c r="M122" s="75"/>
      <c r="N122" s="75"/>
      <c r="O122" s="69"/>
      <c r="P122" s="76"/>
      <c r="Q122" s="75"/>
      <c r="R122" s="69"/>
      <c r="S122" s="69"/>
      <c r="T122" s="69"/>
      <c r="U122" s="69"/>
      <c r="V122" s="69"/>
      <c r="W122" s="488"/>
      <c r="X122" s="488"/>
      <c r="Z122" s="639">
        <f t="shared" si="2"/>
        <v>1260.0000000000002</v>
      </c>
      <c r="AA122" s="118">
        <f t="shared" si="3"/>
        <v>19260</v>
      </c>
    </row>
    <row r="123" spans="1:27" x14ac:dyDescent="0.35">
      <c r="A123" s="69"/>
      <c r="B123" s="69"/>
      <c r="C123" s="69"/>
      <c r="D123" s="69"/>
      <c r="E123" s="69"/>
      <c r="F123" s="76" t="s">
        <v>19834</v>
      </c>
      <c r="G123" s="69"/>
      <c r="H123" s="118">
        <v>75000</v>
      </c>
      <c r="I123" s="69"/>
      <c r="J123" s="76" t="s">
        <v>4037</v>
      </c>
      <c r="K123" s="193" t="s">
        <v>12781</v>
      </c>
      <c r="L123" s="119" t="s">
        <v>5949</v>
      </c>
      <c r="M123" s="75" t="s">
        <v>19835</v>
      </c>
      <c r="N123" s="75"/>
      <c r="O123" s="69"/>
      <c r="P123" s="76"/>
      <c r="Q123" s="75" t="s">
        <v>3302</v>
      </c>
      <c r="R123" s="69"/>
      <c r="S123" s="69"/>
      <c r="T123" s="69"/>
      <c r="U123" s="69"/>
      <c r="V123" s="69"/>
      <c r="W123" s="488"/>
      <c r="X123" s="488"/>
      <c r="Z123" s="639">
        <f t="shared" si="2"/>
        <v>5250.0000000000009</v>
      </c>
      <c r="AA123" s="118">
        <f t="shared" si="3"/>
        <v>80250</v>
      </c>
    </row>
    <row r="124" spans="1:27" x14ac:dyDescent="0.35">
      <c r="A124" s="69"/>
      <c r="B124" s="69"/>
      <c r="C124" s="69"/>
      <c r="D124" s="69"/>
      <c r="E124" s="69"/>
      <c r="F124" s="76" t="s">
        <v>19836</v>
      </c>
      <c r="G124" s="69"/>
      <c r="H124" s="118">
        <v>75000</v>
      </c>
      <c r="I124" s="69"/>
      <c r="J124" s="76" t="s">
        <v>4037</v>
      </c>
      <c r="K124" s="193" t="s">
        <v>12781</v>
      </c>
      <c r="L124" s="119" t="s">
        <v>5949</v>
      </c>
      <c r="M124" s="75" t="s">
        <v>19837</v>
      </c>
      <c r="N124" s="75"/>
      <c r="O124" s="69"/>
      <c r="P124" s="76"/>
      <c r="Q124" s="75" t="s">
        <v>3302</v>
      </c>
      <c r="R124" s="69"/>
      <c r="S124" s="69"/>
      <c r="T124" s="69"/>
      <c r="U124" s="69"/>
      <c r="V124" s="69"/>
      <c r="W124" s="488"/>
      <c r="X124" s="488"/>
      <c r="Z124" s="639">
        <f t="shared" si="2"/>
        <v>5250.0000000000009</v>
      </c>
      <c r="AA124" s="118">
        <f t="shared" si="3"/>
        <v>80250</v>
      </c>
    </row>
    <row r="125" spans="1:27" x14ac:dyDescent="0.35">
      <c r="A125" s="69"/>
      <c r="B125" s="69"/>
      <c r="C125" s="69"/>
      <c r="D125" s="69"/>
      <c r="E125" s="69"/>
      <c r="F125" s="76" t="s">
        <v>19838</v>
      </c>
      <c r="G125" s="69"/>
      <c r="H125" s="118">
        <v>75000</v>
      </c>
      <c r="I125" s="69"/>
      <c r="J125" s="76" t="s">
        <v>4037</v>
      </c>
      <c r="K125" s="193" t="s">
        <v>12781</v>
      </c>
      <c r="L125" s="119" t="s">
        <v>5949</v>
      </c>
      <c r="M125" s="75" t="s">
        <v>19839</v>
      </c>
      <c r="N125" s="75"/>
      <c r="O125" s="69"/>
      <c r="P125" s="76"/>
      <c r="Q125" s="75" t="s">
        <v>3302</v>
      </c>
      <c r="R125" s="69"/>
      <c r="S125" s="69"/>
      <c r="T125" s="69"/>
      <c r="U125" s="69"/>
      <c r="V125" s="69"/>
      <c r="W125" s="488"/>
      <c r="X125" s="488"/>
      <c r="Z125" s="639">
        <f t="shared" si="2"/>
        <v>5250.0000000000009</v>
      </c>
      <c r="AA125" s="118">
        <f t="shared" si="3"/>
        <v>80250</v>
      </c>
    </row>
    <row r="126" spans="1:27" x14ac:dyDescent="0.35">
      <c r="A126" s="69"/>
      <c r="B126" s="69"/>
      <c r="C126" s="69"/>
      <c r="D126" s="69"/>
      <c r="E126" s="69"/>
      <c r="F126" s="76" t="s">
        <v>19833</v>
      </c>
      <c r="G126" s="69"/>
      <c r="H126" s="118">
        <v>18000</v>
      </c>
      <c r="I126" s="69"/>
      <c r="J126" s="76"/>
      <c r="K126" s="193"/>
      <c r="L126" s="119"/>
      <c r="M126" s="75"/>
      <c r="N126" s="75"/>
      <c r="O126" s="69"/>
      <c r="P126" s="76"/>
      <c r="Q126" s="119"/>
      <c r="R126" s="69"/>
      <c r="S126" s="69"/>
      <c r="T126" s="69"/>
      <c r="U126" s="69"/>
      <c r="V126" s="69"/>
      <c r="W126" s="488"/>
      <c r="X126" s="488"/>
      <c r="Z126" s="639">
        <f t="shared" si="2"/>
        <v>1260.0000000000002</v>
      </c>
      <c r="AA126" s="118">
        <f t="shared" si="3"/>
        <v>19260</v>
      </c>
    </row>
    <row r="127" spans="1:27" x14ac:dyDescent="0.35">
      <c r="A127" s="69"/>
      <c r="B127" s="69"/>
      <c r="C127" s="69"/>
      <c r="D127" s="69"/>
      <c r="E127" s="69"/>
      <c r="F127" s="76" t="s">
        <v>19840</v>
      </c>
      <c r="G127" s="69"/>
      <c r="H127" s="118">
        <v>75000</v>
      </c>
      <c r="I127" s="69"/>
      <c r="J127" s="76" t="s">
        <v>4037</v>
      </c>
      <c r="K127" s="193" t="s">
        <v>12781</v>
      </c>
      <c r="L127" s="119" t="s">
        <v>5949</v>
      </c>
      <c r="M127" s="75" t="s">
        <v>19841</v>
      </c>
      <c r="N127" s="75"/>
      <c r="O127" s="69"/>
      <c r="P127" s="76"/>
      <c r="Q127" s="119" t="s">
        <v>3302</v>
      </c>
      <c r="R127" s="69"/>
      <c r="S127" s="69"/>
      <c r="T127" s="69"/>
      <c r="U127" s="69"/>
      <c r="V127" s="69"/>
      <c r="W127" s="488"/>
      <c r="X127" s="488"/>
      <c r="Z127" s="639">
        <f t="shared" si="2"/>
        <v>5250.0000000000009</v>
      </c>
      <c r="AA127" s="118">
        <f t="shared" si="3"/>
        <v>80250</v>
      </c>
    </row>
    <row r="128" spans="1:27" x14ac:dyDescent="0.35">
      <c r="A128" s="69"/>
      <c r="B128" s="69"/>
      <c r="C128" s="69"/>
      <c r="D128" s="69"/>
      <c r="E128" s="69"/>
      <c r="F128" s="76" t="s">
        <v>19842</v>
      </c>
      <c r="G128" s="69"/>
      <c r="H128" s="118">
        <v>75000</v>
      </c>
      <c r="I128" s="69"/>
      <c r="J128" s="76" t="s">
        <v>1098</v>
      </c>
      <c r="K128" s="75" t="s">
        <v>12781</v>
      </c>
      <c r="L128" s="119" t="s">
        <v>19192</v>
      </c>
      <c r="M128" s="75" t="s">
        <v>19843</v>
      </c>
      <c r="N128" s="75"/>
      <c r="O128" s="69"/>
      <c r="P128" s="76"/>
      <c r="Q128" s="75" t="s">
        <v>1697</v>
      </c>
      <c r="R128" s="69"/>
      <c r="S128" s="69"/>
      <c r="T128" s="69"/>
      <c r="U128" s="69"/>
      <c r="V128" s="69"/>
      <c r="W128" s="69"/>
      <c r="X128" s="69"/>
      <c r="Z128" s="639">
        <f t="shared" si="2"/>
        <v>5250.0000000000009</v>
      </c>
      <c r="AA128" s="118">
        <f t="shared" si="3"/>
        <v>80250</v>
      </c>
    </row>
    <row r="129" spans="1:27" x14ac:dyDescent="0.35">
      <c r="A129" s="69"/>
      <c r="B129" s="69"/>
      <c r="C129" s="69"/>
      <c r="D129" s="69"/>
      <c r="E129" s="69"/>
      <c r="F129" s="76" t="s">
        <v>19844</v>
      </c>
      <c r="G129" s="69"/>
      <c r="H129" s="118">
        <v>75000</v>
      </c>
      <c r="I129" s="69"/>
      <c r="J129" s="76" t="s">
        <v>4037</v>
      </c>
      <c r="K129" s="193" t="s">
        <v>12781</v>
      </c>
      <c r="L129" s="119" t="s">
        <v>5949</v>
      </c>
      <c r="M129" s="88" t="s">
        <v>19845</v>
      </c>
      <c r="N129" s="75"/>
      <c r="O129" s="69"/>
      <c r="P129" s="76"/>
      <c r="Q129" s="119" t="s">
        <v>3302</v>
      </c>
      <c r="R129" s="69"/>
      <c r="S129" s="69"/>
      <c r="T129" s="69"/>
      <c r="U129" s="69"/>
      <c r="V129" s="69"/>
      <c r="W129" s="488"/>
      <c r="X129" s="488"/>
      <c r="Z129" s="639">
        <f t="shared" si="2"/>
        <v>5250.0000000000009</v>
      </c>
      <c r="AA129" s="118">
        <f t="shared" si="3"/>
        <v>80250</v>
      </c>
    </row>
    <row r="130" spans="1:27" x14ac:dyDescent="0.35">
      <c r="A130" s="69"/>
      <c r="B130" s="69"/>
      <c r="C130" s="69"/>
      <c r="D130" s="69"/>
      <c r="E130" s="69"/>
      <c r="F130" s="76" t="s">
        <v>19846</v>
      </c>
      <c r="G130" s="69"/>
      <c r="H130" s="118">
        <v>75000</v>
      </c>
      <c r="I130" s="69"/>
      <c r="J130" s="76" t="s">
        <v>4037</v>
      </c>
      <c r="K130" s="75" t="s">
        <v>12781</v>
      </c>
      <c r="L130" s="119" t="s">
        <v>5949</v>
      </c>
      <c r="M130" s="75" t="s">
        <v>19847</v>
      </c>
      <c r="N130" s="75"/>
      <c r="O130" s="69"/>
      <c r="P130" s="76"/>
      <c r="Q130" s="119" t="s">
        <v>3302</v>
      </c>
      <c r="R130" s="69"/>
      <c r="S130" s="69"/>
      <c r="T130" s="69"/>
      <c r="U130" s="69"/>
      <c r="V130" s="69"/>
      <c r="W130" s="69"/>
      <c r="X130" s="69"/>
      <c r="Z130" s="639">
        <f t="shared" si="2"/>
        <v>5250.0000000000009</v>
      </c>
      <c r="AA130" s="118">
        <f t="shared" si="3"/>
        <v>80250</v>
      </c>
    </row>
    <row r="131" spans="1:27" x14ac:dyDescent="0.35">
      <c r="A131" s="69"/>
      <c r="B131" s="69"/>
      <c r="C131" s="69"/>
      <c r="D131" s="69"/>
      <c r="E131" s="69"/>
      <c r="F131" s="76" t="s">
        <v>19848</v>
      </c>
      <c r="G131" s="69"/>
      <c r="H131" s="118">
        <v>16000</v>
      </c>
      <c r="I131" s="69"/>
      <c r="J131" s="76"/>
      <c r="K131" s="75"/>
      <c r="L131" s="119"/>
      <c r="M131" s="75"/>
      <c r="N131" s="75"/>
      <c r="O131" s="69"/>
      <c r="P131" s="76"/>
      <c r="Q131" s="119"/>
      <c r="R131" s="69"/>
      <c r="S131" s="69"/>
      <c r="T131" s="69"/>
      <c r="U131" s="69"/>
      <c r="V131" s="69"/>
      <c r="W131" s="69"/>
      <c r="X131" s="69"/>
      <c r="Z131" s="639">
        <f t="shared" si="2"/>
        <v>1120</v>
      </c>
      <c r="AA131" s="118">
        <f t="shared" si="3"/>
        <v>17120</v>
      </c>
    </row>
    <row r="132" spans="1:27" x14ac:dyDescent="0.35">
      <c r="A132" s="69"/>
      <c r="B132" s="69"/>
      <c r="C132" s="69"/>
      <c r="D132" s="69"/>
      <c r="E132" s="69"/>
      <c r="F132" s="76" t="s">
        <v>19849</v>
      </c>
      <c r="G132" s="69"/>
      <c r="H132" s="118">
        <v>75000</v>
      </c>
      <c r="I132" s="69"/>
      <c r="J132" s="76" t="s">
        <v>1098</v>
      </c>
      <c r="K132" s="75" t="s">
        <v>12781</v>
      </c>
      <c r="L132" s="119" t="s">
        <v>19192</v>
      </c>
      <c r="M132" s="75" t="s">
        <v>19850</v>
      </c>
      <c r="N132" s="75"/>
      <c r="O132" s="69"/>
      <c r="P132" s="76"/>
      <c r="Q132" s="75" t="s">
        <v>1697</v>
      </c>
      <c r="R132" s="69"/>
      <c r="S132" s="69"/>
      <c r="T132" s="69"/>
      <c r="U132" s="69"/>
      <c r="V132" s="69"/>
      <c r="W132" s="69"/>
      <c r="X132" s="69"/>
      <c r="Z132" s="639">
        <f t="shared" si="2"/>
        <v>5250.0000000000009</v>
      </c>
      <c r="AA132" s="118">
        <f t="shared" si="3"/>
        <v>80250</v>
      </c>
    </row>
    <row r="133" spans="1:27" x14ac:dyDescent="0.35">
      <c r="A133" s="69"/>
      <c r="B133" s="69"/>
      <c r="C133" s="69"/>
      <c r="D133" s="69"/>
      <c r="E133" s="69"/>
      <c r="F133" s="76" t="s">
        <v>19851</v>
      </c>
      <c r="G133" s="69"/>
      <c r="H133" s="118">
        <v>75000</v>
      </c>
      <c r="I133" s="69"/>
      <c r="J133" s="76" t="s">
        <v>4037</v>
      </c>
      <c r="K133" s="193" t="s">
        <v>12781</v>
      </c>
      <c r="L133" s="119" t="s">
        <v>5949</v>
      </c>
      <c r="M133" s="75" t="s">
        <v>19852</v>
      </c>
      <c r="N133" s="75"/>
      <c r="O133" s="69"/>
      <c r="P133" s="76"/>
      <c r="Q133" s="119" t="s">
        <v>3302</v>
      </c>
      <c r="R133" s="69"/>
      <c r="S133" s="69"/>
      <c r="T133" s="69"/>
      <c r="U133" s="69"/>
      <c r="V133" s="69"/>
      <c r="W133" s="488"/>
      <c r="X133" s="488"/>
      <c r="Z133" s="639">
        <f t="shared" si="2"/>
        <v>5250.0000000000009</v>
      </c>
      <c r="AA133" s="118">
        <f t="shared" si="3"/>
        <v>80250</v>
      </c>
    </row>
    <row r="134" spans="1:27" x14ac:dyDescent="0.35">
      <c r="A134" s="69"/>
      <c r="B134" s="69"/>
      <c r="C134" s="69"/>
      <c r="D134" s="69"/>
      <c r="E134" s="69"/>
      <c r="F134" s="76" t="s">
        <v>19853</v>
      </c>
      <c r="G134" s="69"/>
      <c r="H134" s="118">
        <v>75000</v>
      </c>
      <c r="I134" s="69"/>
      <c r="J134" s="76" t="s">
        <v>4037</v>
      </c>
      <c r="K134" s="193" t="s">
        <v>12781</v>
      </c>
      <c r="L134" s="119" t="s">
        <v>5949</v>
      </c>
      <c r="M134" s="75" t="s">
        <v>19854</v>
      </c>
      <c r="N134" s="75"/>
      <c r="O134" s="69"/>
      <c r="P134" s="76"/>
      <c r="Q134" s="119" t="s">
        <v>3302</v>
      </c>
      <c r="R134" s="69"/>
      <c r="S134" s="69"/>
      <c r="T134" s="69"/>
      <c r="U134" s="69"/>
      <c r="V134" s="69"/>
      <c r="W134" s="488"/>
      <c r="X134" s="488"/>
      <c r="Z134" s="639">
        <f t="shared" ref="Z134:Z157" si="4">H134*Z$4</f>
        <v>5250.0000000000009</v>
      </c>
      <c r="AA134" s="118">
        <f t="shared" ref="AA134:AA157" si="5">H134+Z134</f>
        <v>80250</v>
      </c>
    </row>
    <row r="135" spans="1:27" x14ac:dyDescent="0.35">
      <c r="A135" s="69"/>
      <c r="B135" s="69"/>
      <c r="C135" s="69"/>
      <c r="D135" s="69"/>
      <c r="E135" s="69"/>
      <c r="F135" s="76" t="s">
        <v>19855</v>
      </c>
      <c r="G135" s="69"/>
      <c r="H135" s="118">
        <v>75000</v>
      </c>
      <c r="I135" s="69"/>
      <c r="J135" s="76" t="s">
        <v>4037</v>
      </c>
      <c r="K135" s="75" t="s">
        <v>12781</v>
      </c>
      <c r="L135" s="119" t="s">
        <v>5949</v>
      </c>
      <c r="M135" s="75" t="s">
        <v>19856</v>
      </c>
      <c r="N135" s="75"/>
      <c r="O135" s="69"/>
      <c r="P135" s="76"/>
      <c r="Q135" s="119" t="s">
        <v>3302</v>
      </c>
      <c r="R135" s="69"/>
      <c r="S135" s="69"/>
      <c r="T135" s="69"/>
      <c r="U135" s="69"/>
      <c r="V135" s="69"/>
      <c r="W135" s="69"/>
      <c r="X135" s="69"/>
      <c r="Z135" s="639">
        <f t="shared" si="4"/>
        <v>5250.0000000000009</v>
      </c>
      <c r="AA135" s="118">
        <f t="shared" si="5"/>
        <v>80250</v>
      </c>
    </row>
    <row r="136" spans="1:27" x14ac:dyDescent="0.35">
      <c r="A136" s="69"/>
      <c r="B136" s="69"/>
      <c r="C136" s="69"/>
      <c r="D136" s="69"/>
      <c r="E136" s="69"/>
      <c r="F136" s="76" t="s">
        <v>19833</v>
      </c>
      <c r="G136" s="69"/>
      <c r="H136" s="118">
        <v>18000</v>
      </c>
      <c r="I136" s="69"/>
      <c r="J136" s="76"/>
      <c r="K136" s="75"/>
      <c r="L136" s="119"/>
      <c r="M136" s="75"/>
      <c r="N136" s="75"/>
      <c r="O136" s="69"/>
      <c r="P136" s="76"/>
      <c r="Q136" s="119"/>
      <c r="R136" s="69"/>
      <c r="S136" s="69"/>
      <c r="T136" s="69"/>
      <c r="U136" s="69"/>
      <c r="V136" s="69"/>
      <c r="W136" s="69"/>
      <c r="X136" s="69"/>
      <c r="Z136" s="639">
        <f t="shared" si="4"/>
        <v>1260.0000000000002</v>
      </c>
      <c r="AA136" s="118">
        <f t="shared" si="5"/>
        <v>19260</v>
      </c>
    </row>
    <row r="137" spans="1:27" x14ac:dyDescent="0.35">
      <c r="A137" s="76"/>
      <c r="B137" s="76"/>
      <c r="C137" s="76"/>
      <c r="D137" s="76"/>
      <c r="E137" s="76"/>
      <c r="F137" s="76" t="s">
        <v>19857</v>
      </c>
      <c r="G137" s="69"/>
      <c r="H137" s="118">
        <v>75000</v>
      </c>
      <c r="I137" s="69"/>
      <c r="J137" s="76" t="s">
        <v>4037</v>
      </c>
      <c r="K137" s="193" t="s">
        <v>12781</v>
      </c>
      <c r="L137" s="119" t="s">
        <v>5949</v>
      </c>
      <c r="M137" s="75" t="s">
        <v>19858</v>
      </c>
      <c r="N137" s="75"/>
      <c r="O137" s="69"/>
      <c r="P137" s="76"/>
      <c r="Q137" s="75" t="s">
        <v>3302</v>
      </c>
      <c r="R137" s="76"/>
      <c r="S137" s="76"/>
      <c r="T137" s="76"/>
      <c r="U137" s="76"/>
      <c r="V137" s="76"/>
      <c r="W137" s="76"/>
      <c r="X137" s="76"/>
      <c r="Z137" s="639">
        <f t="shared" si="4"/>
        <v>5250.0000000000009</v>
      </c>
      <c r="AA137" s="118">
        <f t="shared" si="5"/>
        <v>80250</v>
      </c>
    </row>
    <row r="138" spans="1:27" x14ac:dyDescent="0.35">
      <c r="A138" s="76"/>
      <c r="B138" s="76"/>
      <c r="C138" s="76"/>
      <c r="D138" s="76"/>
      <c r="E138" s="76"/>
      <c r="F138" s="76" t="s">
        <v>19859</v>
      </c>
      <c r="G138" s="76"/>
      <c r="H138" s="118">
        <v>75000</v>
      </c>
      <c r="I138" s="76"/>
      <c r="J138" s="76" t="s">
        <v>4037</v>
      </c>
      <c r="K138" s="130" t="s">
        <v>12781</v>
      </c>
      <c r="L138" s="119" t="s">
        <v>5949</v>
      </c>
      <c r="M138" s="75" t="s">
        <v>19860</v>
      </c>
      <c r="N138" s="119"/>
      <c r="O138" s="76"/>
      <c r="P138" s="76"/>
      <c r="Q138" s="75" t="s">
        <v>3302</v>
      </c>
      <c r="R138" s="76"/>
      <c r="S138" s="76"/>
      <c r="T138" s="76"/>
      <c r="U138" s="76"/>
      <c r="V138" s="76"/>
      <c r="W138" s="76"/>
      <c r="X138" s="76"/>
      <c r="Z138" s="639">
        <f t="shared" si="4"/>
        <v>5250.0000000000009</v>
      </c>
      <c r="AA138" s="118">
        <f t="shared" si="5"/>
        <v>80250</v>
      </c>
    </row>
    <row r="139" spans="1:27" x14ac:dyDescent="0.35">
      <c r="A139" s="69"/>
      <c r="B139" s="69"/>
      <c r="C139" s="69"/>
      <c r="D139" s="69"/>
      <c r="E139" s="69"/>
      <c r="F139" s="76" t="s">
        <v>19861</v>
      </c>
      <c r="G139" s="76"/>
      <c r="H139" s="118">
        <v>75000</v>
      </c>
      <c r="I139" s="76"/>
      <c r="J139" s="76" t="s">
        <v>4037</v>
      </c>
      <c r="K139" s="193" t="s">
        <v>12781</v>
      </c>
      <c r="L139" s="119" t="s">
        <v>5949</v>
      </c>
      <c r="M139" s="75" t="s">
        <v>19862</v>
      </c>
      <c r="N139" s="119"/>
      <c r="O139" s="76"/>
      <c r="P139" s="76"/>
      <c r="Q139" s="75" t="s">
        <v>3302</v>
      </c>
      <c r="R139" s="69"/>
      <c r="S139" s="69"/>
      <c r="T139" s="69"/>
      <c r="U139" s="69"/>
      <c r="V139" s="69"/>
      <c r="W139" s="488"/>
      <c r="X139" s="488"/>
      <c r="Z139" s="639">
        <f t="shared" si="4"/>
        <v>5250.0000000000009</v>
      </c>
      <c r="AA139" s="118">
        <f t="shared" si="5"/>
        <v>80250</v>
      </c>
    </row>
    <row r="140" spans="1:27" x14ac:dyDescent="0.35">
      <c r="A140" s="76"/>
      <c r="B140" s="76"/>
      <c r="C140" s="76"/>
      <c r="D140" s="76"/>
      <c r="E140" s="76"/>
      <c r="F140" s="76" t="s">
        <v>19833</v>
      </c>
      <c r="G140" s="76"/>
      <c r="H140" s="118">
        <v>18000</v>
      </c>
      <c r="I140" s="76"/>
      <c r="J140" s="76"/>
      <c r="K140" s="130"/>
      <c r="L140" s="119"/>
      <c r="M140" s="119"/>
      <c r="N140" s="119"/>
      <c r="O140" s="76"/>
      <c r="P140" s="76"/>
      <c r="Q140" s="119"/>
      <c r="R140" s="76"/>
      <c r="S140" s="76"/>
      <c r="T140" s="76"/>
      <c r="U140" s="76"/>
      <c r="V140" s="76"/>
      <c r="W140" s="76"/>
      <c r="X140" s="76"/>
      <c r="Z140" s="639">
        <f t="shared" si="4"/>
        <v>1260.0000000000002</v>
      </c>
      <c r="AA140" s="118">
        <f t="shared" si="5"/>
        <v>19260</v>
      </c>
    </row>
    <row r="141" spans="1:27" x14ac:dyDescent="0.35">
      <c r="A141" s="76"/>
      <c r="B141" s="76"/>
      <c r="C141" s="76"/>
      <c r="D141" s="76"/>
      <c r="E141" s="76"/>
      <c r="F141" s="76" t="s">
        <v>19863</v>
      </c>
      <c r="G141" s="76"/>
      <c r="H141" s="118">
        <v>75000</v>
      </c>
      <c r="I141" s="76"/>
      <c r="J141" s="76" t="s">
        <v>4037</v>
      </c>
      <c r="K141" s="130" t="s">
        <v>12781</v>
      </c>
      <c r="L141" s="119" t="s">
        <v>5949</v>
      </c>
      <c r="M141" s="119" t="s">
        <v>19864</v>
      </c>
      <c r="N141" s="119"/>
      <c r="O141" s="76"/>
      <c r="P141" s="76"/>
      <c r="Q141" s="119" t="s">
        <v>3302</v>
      </c>
      <c r="R141" s="76"/>
      <c r="S141" s="76"/>
      <c r="T141" s="76"/>
      <c r="U141" s="76"/>
      <c r="V141" s="76"/>
      <c r="W141" s="76"/>
      <c r="X141" s="76"/>
      <c r="Z141" s="639">
        <f t="shared" si="4"/>
        <v>5250.0000000000009</v>
      </c>
      <c r="AA141" s="118">
        <f t="shared" si="5"/>
        <v>80250</v>
      </c>
    </row>
    <row r="142" spans="1:27" x14ac:dyDescent="0.35">
      <c r="A142" s="76"/>
      <c r="B142" s="76"/>
      <c r="C142" s="76"/>
      <c r="D142" s="76"/>
      <c r="E142" s="76"/>
      <c r="F142" s="76" t="s">
        <v>19865</v>
      </c>
      <c r="G142" s="76"/>
      <c r="H142" s="118">
        <v>75000</v>
      </c>
      <c r="I142" s="76"/>
      <c r="J142" s="76" t="s">
        <v>4037</v>
      </c>
      <c r="K142" s="130" t="s">
        <v>12781</v>
      </c>
      <c r="L142" s="119" t="s">
        <v>5949</v>
      </c>
      <c r="M142" s="119" t="s">
        <v>19866</v>
      </c>
      <c r="N142" s="119"/>
      <c r="O142" s="76"/>
      <c r="P142" s="76"/>
      <c r="Q142" s="119" t="s">
        <v>3302</v>
      </c>
      <c r="R142" s="76"/>
      <c r="S142" s="76"/>
      <c r="T142" s="76"/>
      <c r="U142" s="76"/>
      <c r="V142" s="76"/>
      <c r="W142" s="76"/>
      <c r="X142" s="76"/>
      <c r="Z142" s="639">
        <f t="shared" si="4"/>
        <v>5250.0000000000009</v>
      </c>
      <c r="AA142" s="118">
        <f t="shared" si="5"/>
        <v>80250</v>
      </c>
    </row>
    <row r="143" spans="1:27" x14ac:dyDescent="0.35">
      <c r="A143" s="76"/>
      <c r="B143" s="76"/>
      <c r="C143" s="76"/>
      <c r="D143" s="76"/>
      <c r="E143" s="76"/>
      <c r="F143" s="76" t="s">
        <v>19867</v>
      </c>
      <c r="G143" s="76"/>
      <c r="H143" s="118">
        <v>75000</v>
      </c>
      <c r="I143" s="76"/>
      <c r="J143" s="76" t="s">
        <v>4037</v>
      </c>
      <c r="K143" s="130" t="s">
        <v>12781</v>
      </c>
      <c r="L143" s="119" t="s">
        <v>19780</v>
      </c>
      <c r="M143" s="119" t="s">
        <v>19868</v>
      </c>
      <c r="N143" s="119"/>
      <c r="O143" s="76"/>
      <c r="P143" s="76"/>
      <c r="Q143" s="119" t="s">
        <v>19733</v>
      </c>
      <c r="R143" s="76"/>
      <c r="S143" s="76"/>
      <c r="T143" s="76"/>
      <c r="U143" s="76"/>
      <c r="V143" s="76"/>
      <c r="W143" s="76"/>
      <c r="X143" s="76"/>
      <c r="Z143" s="639">
        <f t="shared" si="4"/>
        <v>5250.0000000000009</v>
      </c>
      <c r="AA143" s="118">
        <f t="shared" si="5"/>
        <v>80250</v>
      </c>
    </row>
    <row r="144" spans="1:27" x14ac:dyDescent="0.35">
      <c r="A144" s="76"/>
      <c r="B144" s="76"/>
      <c r="C144" s="76"/>
      <c r="D144" s="76"/>
      <c r="E144" s="76"/>
      <c r="F144" s="76" t="s">
        <v>19869</v>
      </c>
      <c r="G144" s="76"/>
      <c r="H144" s="118">
        <v>12000</v>
      </c>
      <c r="I144" s="76"/>
      <c r="J144" s="76"/>
      <c r="K144" s="130"/>
      <c r="L144" s="119"/>
      <c r="M144" s="119"/>
      <c r="N144" s="119"/>
      <c r="O144" s="76"/>
      <c r="P144" s="76"/>
      <c r="Q144" s="119"/>
      <c r="R144" s="76"/>
      <c r="S144" s="76"/>
      <c r="T144" s="76"/>
      <c r="U144" s="76"/>
      <c r="V144" s="76"/>
      <c r="W144" s="76"/>
      <c r="X144" s="76"/>
      <c r="Z144" s="639">
        <f t="shared" si="4"/>
        <v>840.00000000000011</v>
      </c>
      <c r="AA144" s="118">
        <f t="shared" si="5"/>
        <v>12840</v>
      </c>
    </row>
    <row r="145" spans="1:27" x14ac:dyDescent="0.35">
      <c r="A145" s="64"/>
      <c r="B145" s="64"/>
      <c r="C145" s="64"/>
      <c r="D145" s="64"/>
      <c r="E145" s="64"/>
      <c r="F145" s="66" t="s">
        <v>1748</v>
      </c>
      <c r="G145" s="64"/>
      <c r="H145" s="67"/>
      <c r="I145" s="64"/>
      <c r="J145" s="64"/>
      <c r="K145" s="68"/>
      <c r="L145" s="68"/>
      <c r="M145" s="68"/>
      <c r="N145" s="68"/>
      <c r="O145" s="64"/>
      <c r="P145" s="64"/>
      <c r="Q145" s="68"/>
      <c r="R145" s="64"/>
      <c r="S145" s="64"/>
      <c r="T145" s="64"/>
      <c r="U145" s="64"/>
      <c r="V145" s="64"/>
      <c r="W145" s="64"/>
      <c r="X145" s="64"/>
      <c r="Z145" s="639">
        <f t="shared" si="4"/>
        <v>0</v>
      </c>
      <c r="AA145" s="67">
        <f t="shared" si="5"/>
        <v>0</v>
      </c>
    </row>
    <row r="146" spans="1:27" x14ac:dyDescent="0.35">
      <c r="A146" s="76"/>
      <c r="B146" s="76"/>
      <c r="C146" s="76"/>
      <c r="D146" s="76"/>
      <c r="E146" s="76"/>
      <c r="F146" s="76" t="s">
        <v>19870</v>
      </c>
      <c r="G146" s="69"/>
      <c r="H146" s="74">
        <v>600000</v>
      </c>
      <c r="I146" s="76"/>
      <c r="J146" s="76"/>
      <c r="K146" s="119"/>
      <c r="L146" s="119"/>
      <c r="M146" s="119"/>
      <c r="N146" s="119"/>
      <c r="O146" s="76"/>
      <c r="P146" s="76"/>
      <c r="Q146" s="119"/>
      <c r="R146" s="76"/>
      <c r="S146" s="76"/>
      <c r="T146" s="76"/>
      <c r="U146" s="76"/>
      <c r="V146" s="76"/>
      <c r="W146" s="76"/>
      <c r="X146" s="76"/>
      <c r="Z146" s="639">
        <f t="shared" si="4"/>
        <v>42000.000000000007</v>
      </c>
      <c r="AA146" s="74">
        <f t="shared" si="5"/>
        <v>642000</v>
      </c>
    </row>
    <row r="147" spans="1:27" x14ac:dyDescent="0.35">
      <c r="A147" s="64"/>
      <c r="B147" s="64"/>
      <c r="C147" s="64"/>
      <c r="D147" s="64"/>
      <c r="E147" s="64"/>
      <c r="F147" s="66" t="s">
        <v>1572</v>
      </c>
      <c r="G147" s="64"/>
      <c r="H147" s="67"/>
      <c r="I147" s="64"/>
      <c r="J147" s="64"/>
      <c r="K147" s="68"/>
      <c r="L147" s="68"/>
      <c r="M147" s="68"/>
      <c r="N147" s="68"/>
      <c r="O147" s="64"/>
      <c r="P147" s="64"/>
      <c r="Q147" s="68"/>
      <c r="R147" s="64"/>
      <c r="S147" s="64"/>
      <c r="T147" s="64"/>
      <c r="U147" s="64"/>
      <c r="V147" s="64"/>
      <c r="W147" s="64"/>
      <c r="X147" s="64"/>
      <c r="Z147" s="639">
        <f t="shared" si="4"/>
        <v>0</v>
      </c>
      <c r="AA147" s="67">
        <f t="shared" si="5"/>
        <v>0</v>
      </c>
    </row>
    <row r="148" spans="1:27" x14ac:dyDescent="0.35">
      <c r="A148" s="76"/>
      <c r="B148" s="76"/>
      <c r="C148" s="76"/>
      <c r="D148" s="76"/>
      <c r="E148" s="76"/>
      <c r="F148" s="76" t="s">
        <v>19871</v>
      </c>
      <c r="G148" s="69"/>
      <c r="H148" s="74">
        <v>4000000</v>
      </c>
      <c r="I148" s="76"/>
      <c r="J148" s="76"/>
      <c r="K148" s="119"/>
      <c r="L148" s="119"/>
      <c r="M148" s="119"/>
      <c r="N148" s="119"/>
      <c r="O148" s="76"/>
      <c r="P148" s="76"/>
      <c r="Q148" s="119"/>
      <c r="R148" s="76"/>
      <c r="S148" s="76"/>
      <c r="T148" s="76"/>
      <c r="U148" s="76"/>
      <c r="V148" s="76"/>
      <c r="W148" s="76"/>
      <c r="X148" s="76"/>
      <c r="Z148" s="639">
        <f t="shared" si="4"/>
        <v>280000</v>
      </c>
      <c r="AA148" s="74">
        <f t="shared" si="5"/>
        <v>4280000</v>
      </c>
    </row>
    <row r="149" spans="1:27" x14ac:dyDescent="0.35">
      <c r="A149" s="64"/>
      <c r="B149" s="64"/>
      <c r="C149" s="64"/>
      <c r="D149" s="64"/>
      <c r="E149" s="64"/>
      <c r="F149" s="96" t="s">
        <v>1582</v>
      </c>
      <c r="G149" s="64"/>
      <c r="H149" s="67"/>
      <c r="I149" s="64"/>
      <c r="J149" s="64"/>
      <c r="K149" s="68"/>
      <c r="L149" s="68"/>
      <c r="M149" s="68"/>
      <c r="N149" s="68"/>
      <c r="O149" s="64"/>
      <c r="P149" s="64"/>
      <c r="Q149" s="68"/>
      <c r="R149" s="64"/>
      <c r="S149" s="64"/>
      <c r="T149" s="64"/>
      <c r="U149" s="64"/>
      <c r="V149" s="64"/>
      <c r="W149" s="64"/>
      <c r="X149" s="64"/>
      <c r="Z149" s="639">
        <f t="shared" si="4"/>
        <v>0</v>
      </c>
      <c r="AA149" s="67">
        <f t="shared" si="5"/>
        <v>0</v>
      </c>
    </row>
    <row r="150" spans="1:27" x14ac:dyDescent="0.35">
      <c r="A150" s="69"/>
      <c r="B150" s="69"/>
      <c r="C150" s="69"/>
      <c r="D150" s="69"/>
      <c r="E150" s="69"/>
      <c r="F150" s="79" t="s">
        <v>19872</v>
      </c>
      <c r="G150" s="69"/>
      <c r="H150" s="74"/>
      <c r="I150" s="69"/>
      <c r="J150" s="69" t="s">
        <v>11052</v>
      </c>
      <c r="K150" s="75"/>
      <c r="L150" s="75" t="s">
        <v>19873</v>
      </c>
      <c r="M150" s="131"/>
      <c r="N150" s="75"/>
      <c r="O150" s="69"/>
      <c r="P150" s="69"/>
      <c r="Q150" s="75" t="s">
        <v>19874</v>
      </c>
      <c r="R150" s="69"/>
      <c r="S150" s="69"/>
      <c r="T150" s="69"/>
      <c r="U150" s="69"/>
      <c r="V150" s="69"/>
      <c r="W150" s="69"/>
      <c r="X150" s="69"/>
      <c r="Z150" s="639">
        <f t="shared" si="4"/>
        <v>0</v>
      </c>
      <c r="AA150" s="74">
        <f t="shared" si="5"/>
        <v>0</v>
      </c>
    </row>
    <row r="151" spans="1:27" x14ac:dyDescent="0.35">
      <c r="A151" s="69"/>
      <c r="B151" s="69"/>
      <c r="C151" s="69"/>
      <c r="D151" s="69"/>
      <c r="E151" s="69"/>
      <c r="F151" s="79" t="s">
        <v>19875</v>
      </c>
      <c r="G151" s="69"/>
      <c r="H151" s="74"/>
      <c r="I151" s="69"/>
      <c r="J151" s="69" t="s">
        <v>11052</v>
      </c>
      <c r="K151" s="75"/>
      <c r="L151" s="75" t="s">
        <v>19873</v>
      </c>
      <c r="M151" s="131"/>
      <c r="N151" s="75"/>
      <c r="O151" s="69"/>
      <c r="P151" s="69"/>
      <c r="Q151" s="75" t="s">
        <v>19874</v>
      </c>
      <c r="R151" s="69"/>
      <c r="S151" s="69"/>
      <c r="T151" s="69"/>
      <c r="U151" s="69"/>
      <c r="V151" s="69"/>
      <c r="W151" s="69"/>
      <c r="X151" s="69"/>
      <c r="Z151" s="639">
        <f t="shared" si="4"/>
        <v>0</v>
      </c>
      <c r="AA151" s="74">
        <f t="shared" si="5"/>
        <v>0</v>
      </c>
    </row>
    <row r="152" spans="1:27" x14ac:dyDescent="0.35">
      <c r="A152" s="76"/>
      <c r="B152" s="76"/>
      <c r="C152" s="76"/>
      <c r="D152" s="76"/>
      <c r="E152" s="76"/>
      <c r="F152" s="76" t="s">
        <v>19876</v>
      </c>
      <c r="G152" s="69"/>
      <c r="H152" s="74"/>
      <c r="I152" s="76"/>
      <c r="J152" s="76"/>
      <c r="K152" s="119"/>
      <c r="L152" s="119"/>
      <c r="M152" s="119"/>
      <c r="N152" s="119"/>
      <c r="O152" s="76"/>
      <c r="P152" s="76"/>
      <c r="Q152" s="119"/>
      <c r="R152" s="76"/>
      <c r="S152" s="76"/>
      <c r="T152" s="76"/>
      <c r="U152" s="76"/>
      <c r="V152" s="76"/>
      <c r="W152" s="76"/>
      <c r="X152" s="76"/>
      <c r="Z152" s="639">
        <f t="shared" si="4"/>
        <v>0</v>
      </c>
      <c r="AA152" s="74">
        <f t="shared" si="5"/>
        <v>0</v>
      </c>
    </row>
    <row r="153" spans="1:27" x14ac:dyDescent="0.35">
      <c r="A153" s="76"/>
      <c r="B153" s="76"/>
      <c r="C153" s="76"/>
      <c r="D153" s="76"/>
      <c r="E153" s="76"/>
      <c r="F153" s="76" t="s">
        <v>19877</v>
      </c>
      <c r="G153" s="69"/>
      <c r="H153" s="74"/>
      <c r="I153" s="76"/>
      <c r="J153" s="76"/>
      <c r="K153" s="119"/>
      <c r="L153" s="119"/>
      <c r="M153" s="119"/>
      <c r="N153" s="119"/>
      <c r="O153" s="76"/>
      <c r="P153" s="76"/>
      <c r="Q153" s="119"/>
      <c r="R153" s="76"/>
      <c r="S153" s="76"/>
      <c r="T153" s="76"/>
      <c r="U153" s="76"/>
      <c r="V153" s="76"/>
      <c r="W153" s="76"/>
      <c r="X153" s="76"/>
      <c r="Z153" s="639">
        <f t="shared" si="4"/>
        <v>0</v>
      </c>
      <c r="AA153" s="74">
        <f t="shared" si="5"/>
        <v>0</v>
      </c>
    </row>
    <row r="154" spans="1:27" x14ac:dyDescent="0.35">
      <c r="A154" s="76"/>
      <c r="B154" s="76"/>
      <c r="C154" s="76"/>
      <c r="D154" s="76"/>
      <c r="E154" s="76"/>
      <c r="F154" s="76"/>
      <c r="G154" s="69"/>
      <c r="H154" s="74">
        <v>2000000</v>
      </c>
      <c r="I154" s="76"/>
      <c r="J154" s="76"/>
      <c r="K154" s="119"/>
      <c r="L154" s="119"/>
      <c r="M154" s="119"/>
      <c r="N154" s="119"/>
      <c r="O154" s="76"/>
      <c r="P154" s="76"/>
      <c r="Q154" s="119"/>
      <c r="R154" s="76"/>
      <c r="S154" s="76"/>
      <c r="T154" s="76"/>
      <c r="U154" s="76"/>
      <c r="V154" s="76"/>
      <c r="W154" s="76"/>
      <c r="X154" s="76"/>
      <c r="Z154" s="639">
        <f t="shared" si="4"/>
        <v>140000</v>
      </c>
      <c r="AA154" s="74">
        <f t="shared" si="5"/>
        <v>2140000</v>
      </c>
    </row>
    <row r="155" spans="1:27" x14ac:dyDescent="0.35">
      <c r="A155" s="64"/>
      <c r="B155" s="64"/>
      <c r="C155" s="64"/>
      <c r="D155" s="64"/>
      <c r="E155" s="64"/>
      <c r="F155" s="96" t="s">
        <v>1590</v>
      </c>
      <c r="G155" s="64"/>
      <c r="H155" s="67"/>
      <c r="I155" s="64"/>
      <c r="J155" s="64"/>
      <c r="K155" s="68"/>
      <c r="L155" s="68"/>
      <c r="M155" s="68"/>
      <c r="N155" s="68"/>
      <c r="O155" s="64"/>
      <c r="P155" s="64"/>
      <c r="Q155" s="68"/>
      <c r="R155" s="64"/>
      <c r="S155" s="64"/>
      <c r="T155" s="64"/>
      <c r="U155" s="64"/>
      <c r="V155" s="64"/>
      <c r="W155" s="64"/>
      <c r="X155" s="64"/>
      <c r="Z155" s="639">
        <f t="shared" si="4"/>
        <v>0</v>
      </c>
      <c r="AA155" s="67">
        <f t="shared" si="5"/>
        <v>0</v>
      </c>
    </row>
    <row r="156" spans="1:27" x14ac:dyDescent="0.35">
      <c r="A156" s="76"/>
      <c r="B156" s="76"/>
      <c r="C156" s="76"/>
      <c r="D156" s="76"/>
      <c r="E156" s="76"/>
      <c r="F156" s="117" t="s">
        <v>19878</v>
      </c>
      <c r="G156" s="76"/>
      <c r="H156" s="118">
        <v>1440000</v>
      </c>
      <c r="I156" s="76"/>
      <c r="J156" s="76" t="s">
        <v>19879</v>
      </c>
      <c r="K156" s="119"/>
      <c r="L156" s="119" t="s">
        <v>19880</v>
      </c>
      <c r="M156" s="119">
        <v>4112474205</v>
      </c>
      <c r="N156" s="119"/>
      <c r="O156" s="76"/>
      <c r="P156" s="76" t="s">
        <v>19881</v>
      </c>
      <c r="Q156" s="119"/>
      <c r="R156" s="76"/>
      <c r="S156" s="76"/>
      <c r="T156" s="76"/>
      <c r="U156" s="76"/>
      <c r="V156" s="76"/>
      <c r="W156" s="76"/>
      <c r="X156" s="76" t="s">
        <v>19882</v>
      </c>
      <c r="Z156" s="639">
        <f t="shared" si="4"/>
        <v>100800.00000000001</v>
      </c>
      <c r="AA156" s="118">
        <f t="shared" si="5"/>
        <v>1540800</v>
      </c>
    </row>
    <row r="157" spans="1:27" x14ac:dyDescent="0.35">
      <c r="F157" s="123" t="s">
        <v>894</v>
      </c>
      <c r="G157" s="123"/>
      <c r="H157" s="124">
        <f>SUM(H5:H156)</f>
        <v>99171000</v>
      </c>
      <c r="Z157" s="639">
        <f t="shared" si="4"/>
        <v>6941970.0000000009</v>
      </c>
      <c r="AA157" s="124">
        <f t="shared" si="5"/>
        <v>106112970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00B050"/>
  </sheetPr>
  <dimension ref="A1:AA204"/>
  <sheetViews>
    <sheetView topLeftCell="F2" workbookViewId="0">
      <selection activeCell="AA7" sqref="AA7"/>
    </sheetView>
  </sheetViews>
  <sheetFormatPr defaultColWidth="12" defaultRowHeight="14.5" x14ac:dyDescent="0.35"/>
  <cols>
    <col min="1" max="1" width="11.453125" hidden="1" customWidth="1"/>
    <col min="2" max="3" width="21.81640625" hidden="1" customWidth="1"/>
    <col min="4" max="4" width="16.453125" hidden="1" customWidth="1"/>
    <col min="5" max="5" width="15.81640625" hidden="1" customWidth="1"/>
    <col min="6" max="6" width="104" customWidth="1"/>
    <col min="7" max="7" width="22.7265625" hidden="1" customWidth="1"/>
    <col min="8" max="8" width="22.7265625" style="104" hidden="1" customWidth="1"/>
    <col min="9" max="9" width="11" hidden="1" customWidth="1"/>
    <col min="10" max="10" width="23" hidden="1" customWidth="1"/>
    <col min="11" max="11" width="15" hidden="1" customWidth="1"/>
    <col min="12" max="13" width="23.453125" hidden="1" customWidth="1"/>
    <col min="14" max="14" width="13.81640625" hidden="1" customWidth="1"/>
    <col min="15" max="15" width="18" hidden="1" customWidth="1"/>
    <col min="16" max="16" width="16.7265625" style="245" hidden="1" customWidth="1"/>
    <col min="17" max="17" width="15.453125" hidden="1" customWidth="1"/>
    <col min="18" max="18" width="9.1796875" hidden="1" customWidth="1"/>
    <col min="19" max="19" width="10.453125" hidden="1" customWidth="1"/>
    <col min="20" max="20" width="18.81640625" hidden="1" customWidth="1"/>
    <col min="21" max="21" width="31" hidden="1" customWidth="1"/>
    <col min="22" max="22" width="24.453125" hidden="1" customWidth="1"/>
    <col min="23" max="23" width="11.1796875" hidden="1" customWidth="1"/>
    <col min="24" max="26" width="0" hidden="1" customWidth="1"/>
    <col min="27" max="27" width="22.7265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2"/>
      <c r="W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207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 t="s">
        <v>19883</v>
      </c>
      <c r="G3" s="55"/>
      <c r="H3" s="58"/>
      <c r="I3" s="59"/>
      <c r="J3" s="55"/>
      <c r="K3" s="61"/>
      <c r="L3" s="55"/>
      <c r="M3" s="55"/>
      <c r="N3" s="55"/>
      <c r="O3" s="56"/>
      <c r="P3" s="553"/>
      <c r="Q3" s="59"/>
      <c r="R3" s="59"/>
      <c r="S3" s="62"/>
      <c r="T3" s="59"/>
      <c r="U3" s="59"/>
      <c r="V3" s="63"/>
      <c r="W3" s="63"/>
      <c r="AA3" s="58"/>
    </row>
    <row r="4" spans="1:27" s="100" customFormat="1" ht="15.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8"/>
      <c r="Q4" s="68"/>
      <c r="R4" s="64"/>
      <c r="S4" s="64"/>
      <c r="T4" s="64"/>
      <c r="U4" s="64"/>
      <c r="V4" s="64"/>
      <c r="W4" s="64"/>
      <c r="Z4" s="638">
        <v>7.0000000000000007E-2</v>
      </c>
      <c r="AA4" s="67"/>
    </row>
    <row r="5" spans="1:27" s="100" customFormat="1" ht="15.5" x14ac:dyDescent="0.35">
      <c r="A5" s="76"/>
      <c r="B5" s="77" t="s">
        <v>19884</v>
      </c>
      <c r="C5" s="77" t="s">
        <v>19885</v>
      </c>
      <c r="D5" s="77" t="s">
        <v>19886</v>
      </c>
      <c r="E5" s="77" t="s">
        <v>19887</v>
      </c>
      <c r="F5" s="79" t="s">
        <v>19888</v>
      </c>
      <c r="G5" s="69"/>
      <c r="H5" s="74">
        <v>650000</v>
      </c>
      <c r="I5" s="69"/>
      <c r="J5" s="69" t="s">
        <v>1562</v>
      </c>
      <c r="K5" s="75">
        <v>1988</v>
      </c>
      <c r="L5" s="79" t="s">
        <v>8121</v>
      </c>
      <c r="M5" s="79" t="s">
        <v>19889</v>
      </c>
      <c r="N5" s="75"/>
      <c r="O5" s="69" t="s">
        <v>937</v>
      </c>
      <c r="P5" s="75" t="s">
        <v>1010</v>
      </c>
      <c r="Q5" s="69" t="s">
        <v>8122</v>
      </c>
      <c r="R5" s="69"/>
      <c r="S5" s="69"/>
      <c r="T5" s="69"/>
      <c r="U5" s="69"/>
      <c r="V5" s="69" t="s">
        <v>940</v>
      </c>
      <c r="W5" s="76"/>
      <c r="Z5" s="639">
        <f>H5*Z$4</f>
        <v>45500.000000000007</v>
      </c>
      <c r="AA5" s="74">
        <f>H5+Z5</f>
        <v>695500</v>
      </c>
    </row>
    <row r="6" spans="1:27" s="100" customFormat="1" ht="15.5" x14ac:dyDescent="0.35">
      <c r="A6" s="76"/>
      <c r="B6" s="76"/>
      <c r="C6" s="76"/>
      <c r="D6" s="76"/>
      <c r="E6" s="76"/>
      <c r="F6" s="79" t="s">
        <v>19890</v>
      </c>
      <c r="G6" s="69"/>
      <c r="H6" s="74">
        <v>600000</v>
      </c>
      <c r="I6" s="69"/>
      <c r="J6" s="69" t="s">
        <v>1562</v>
      </c>
      <c r="K6" s="75">
        <v>1988</v>
      </c>
      <c r="L6" s="79" t="s">
        <v>8126</v>
      </c>
      <c r="M6" s="80">
        <v>31412686</v>
      </c>
      <c r="N6" s="75"/>
      <c r="O6" s="69" t="s">
        <v>937</v>
      </c>
      <c r="P6" s="75" t="s">
        <v>938</v>
      </c>
      <c r="Q6" s="69" t="s">
        <v>8122</v>
      </c>
      <c r="R6" s="69"/>
      <c r="S6" s="69"/>
      <c r="T6" s="69"/>
      <c r="U6" s="69"/>
      <c r="V6" s="69" t="s">
        <v>940</v>
      </c>
      <c r="W6" s="76"/>
      <c r="Z6" s="639">
        <f t="shared" ref="Z6:Z69" si="0">H6*Z$4</f>
        <v>42000.000000000007</v>
      </c>
      <c r="AA6" s="74">
        <f t="shared" ref="AA6:AA69" si="1">H6+Z6</f>
        <v>642000</v>
      </c>
    </row>
    <row r="7" spans="1:27" s="100" customFormat="1" ht="15.5" x14ac:dyDescent="0.35">
      <c r="A7" s="76"/>
      <c r="B7" s="76"/>
      <c r="C7" s="76"/>
      <c r="D7" s="76"/>
      <c r="E7" s="76"/>
      <c r="F7" s="79" t="s">
        <v>19891</v>
      </c>
      <c r="G7" s="69"/>
      <c r="H7" s="74">
        <v>600000</v>
      </c>
      <c r="I7" s="69"/>
      <c r="J7" s="69" t="s">
        <v>1562</v>
      </c>
      <c r="K7" s="75">
        <v>1988</v>
      </c>
      <c r="L7" s="79" t="s">
        <v>8126</v>
      </c>
      <c r="M7" s="80">
        <v>31412681</v>
      </c>
      <c r="N7" s="75"/>
      <c r="O7" s="69" t="s">
        <v>937</v>
      </c>
      <c r="P7" s="75" t="s">
        <v>938</v>
      </c>
      <c r="Q7" s="69" t="s">
        <v>8122</v>
      </c>
      <c r="R7" s="69"/>
      <c r="S7" s="69"/>
      <c r="T7" s="69"/>
      <c r="U7" s="69"/>
      <c r="V7" s="69" t="s">
        <v>940</v>
      </c>
      <c r="W7" s="76"/>
      <c r="Z7" s="639">
        <f t="shared" si="0"/>
        <v>42000.000000000007</v>
      </c>
      <c r="AA7" s="74">
        <f t="shared" si="1"/>
        <v>642000</v>
      </c>
    </row>
    <row r="8" spans="1:27" s="100" customFormat="1" ht="15.5" x14ac:dyDescent="0.35">
      <c r="A8" s="76"/>
      <c r="B8" s="76"/>
      <c r="C8" s="76"/>
      <c r="D8" s="76"/>
      <c r="E8" s="76"/>
      <c r="F8" s="79" t="s">
        <v>19892</v>
      </c>
      <c r="G8" s="69"/>
      <c r="H8" s="74">
        <v>600000</v>
      </c>
      <c r="I8" s="69"/>
      <c r="J8" s="69" t="s">
        <v>1562</v>
      </c>
      <c r="K8" s="75">
        <v>1988</v>
      </c>
      <c r="L8" s="79" t="s">
        <v>8126</v>
      </c>
      <c r="M8" s="80">
        <v>31366136</v>
      </c>
      <c r="N8" s="75"/>
      <c r="O8" s="69" t="s">
        <v>937</v>
      </c>
      <c r="P8" s="75" t="s">
        <v>938</v>
      </c>
      <c r="Q8" s="69" t="s">
        <v>8122</v>
      </c>
      <c r="R8" s="69"/>
      <c r="S8" s="69"/>
      <c r="T8" s="69"/>
      <c r="U8" s="69"/>
      <c r="V8" s="69" t="s">
        <v>940</v>
      </c>
      <c r="W8" s="76"/>
      <c r="Z8" s="639">
        <f t="shared" si="0"/>
        <v>42000.000000000007</v>
      </c>
      <c r="AA8" s="74">
        <f t="shared" si="1"/>
        <v>642000</v>
      </c>
    </row>
    <row r="9" spans="1:27" s="100" customFormat="1" ht="15.5" x14ac:dyDescent="0.35">
      <c r="A9" s="76"/>
      <c r="B9" s="76"/>
      <c r="C9" s="76"/>
      <c r="D9" s="76"/>
      <c r="E9" s="76"/>
      <c r="F9" s="79" t="s">
        <v>19893</v>
      </c>
      <c r="G9" s="69"/>
      <c r="H9" s="74">
        <v>600000</v>
      </c>
      <c r="I9" s="69"/>
      <c r="J9" s="69" t="s">
        <v>1562</v>
      </c>
      <c r="K9" s="75">
        <v>1988</v>
      </c>
      <c r="L9" s="79" t="s">
        <v>8126</v>
      </c>
      <c r="M9" s="75">
        <v>31412682</v>
      </c>
      <c r="N9" s="75"/>
      <c r="O9" s="69" t="s">
        <v>937</v>
      </c>
      <c r="P9" s="75" t="s">
        <v>938</v>
      </c>
      <c r="Q9" s="69" t="s">
        <v>8122</v>
      </c>
      <c r="R9" s="69"/>
      <c r="S9" s="69"/>
      <c r="T9" s="69"/>
      <c r="U9" s="69"/>
      <c r="V9" s="69" t="s">
        <v>940</v>
      </c>
      <c r="W9" s="76"/>
      <c r="Z9" s="639">
        <f t="shared" si="0"/>
        <v>42000.000000000007</v>
      </c>
      <c r="AA9" s="74">
        <f t="shared" si="1"/>
        <v>642000</v>
      </c>
    </row>
    <row r="10" spans="1:27" s="100" customFormat="1" ht="15.5" x14ac:dyDescent="0.35">
      <c r="A10" s="76"/>
      <c r="B10" s="76"/>
      <c r="C10" s="76"/>
      <c r="D10" s="76"/>
      <c r="E10" s="76"/>
      <c r="F10" s="79" t="s">
        <v>19894</v>
      </c>
      <c r="G10" s="69"/>
      <c r="H10" s="74">
        <v>600000</v>
      </c>
      <c r="I10" s="69"/>
      <c r="J10" s="69" t="s">
        <v>1562</v>
      </c>
      <c r="K10" s="75">
        <v>1988</v>
      </c>
      <c r="L10" s="79" t="s">
        <v>8126</v>
      </c>
      <c r="M10" s="75">
        <v>31412749</v>
      </c>
      <c r="N10" s="75"/>
      <c r="O10" s="69" t="s">
        <v>937</v>
      </c>
      <c r="P10" s="75" t="s">
        <v>938</v>
      </c>
      <c r="Q10" s="69" t="s">
        <v>8122</v>
      </c>
      <c r="R10" s="69"/>
      <c r="S10" s="69"/>
      <c r="T10" s="69"/>
      <c r="U10" s="69"/>
      <c r="V10" s="69" t="s">
        <v>940</v>
      </c>
      <c r="W10" s="76"/>
      <c r="Z10" s="639">
        <f t="shared" si="0"/>
        <v>42000.000000000007</v>
      </c>
      <c r="AA10" s="74">
        <f t="shared" si="1"/>
        <v>642000</v>
      </c>
    </row>
    <row r="11" spans="1:27" s="100" customFormat="1" ht="15.5" x14ac:dyDescent="0.35">
      <c r="A11" s="76"/>
      <c r="B11" s="76"/>
      <c r="C11" s="76"/>
      <c r="D11" s="76"/>
      <c r="E11" s="76"/>
      <c r="F11" s="79" t="s">
        <v>19895</v>
      </c>
      <c r="G11" s="69"/>
      <c r="H11" s="74">
        <v>600000</v>
      </c>
      <c r="I11" s="69"/>
      <c r="J11" s="69" t="s">
        <v>1562</v>
      </c>
      <c r="K11" s="75">
        <v>1988</v>
      </c>
      <c r="L11" s="79" t="s">
        <v>6190</v>
      </c>
      <c r="M11" s="79" t="s">
        <v>6190</v>
      </c>
      <c r="N11" s="75"/>
      <c r="O11" s="69" t="s">
        <v>937</v>
      </c>
      <c r="P11" s="75" t="s">
        <v>938</v>
      </c>
      <c r="Q11" s="69" t="s">
        <v>8122</v>
      </c>
      <c r="R11" s="69"/>
      <c r="S11" s="69"/>
      <c r="T11" s="69"/>
      <c r="U11" s="69"/>
      <c r="V11" s="69" t="s">
        <v>940</v>
      </c>
      <c r="W11" s="76"/>
      <c r="Z11" s="639">
        <f t="shared" si="0"/>
        <v>42000.000000000007</v>
      </c>
      <c r="AA11" s="74">
        <f t="shared" si="1"/>
        <v>642000</v>
      </c>
    </row>
    <row r="12" spans="1:27" s="100" customFormat="1" ht="15.5" x14ac:dyDescent="0.35">
      <c r="A12" s="76"/>
      <c r="B12" s="76"/>
      <c r="C12" s="76"/>
      <c r="D12" s="76"/>
      <c r="E12" s="76"/>
      <c r="F12" s="79" t="s">
        <v>19896</v>
      </c>
      <c r="G12" s="69"/>
      <c r="H12" s="74">
        <v>600000</v>
      </c>
      <c r="I12" s="69"/>
      <c r="J12" s="69" t="s">
        <v>1562</v>
      </c>
      <c r="K12" s="75">
        <v>1988</v>
      </c>
      <c r="L12" s="79" t="s">
        <v>8126</v>
      </c>
      <c r="M12" s="75">
        <v>31412751</v>
      </c>
      <c r="N12" s="75"/>
      <c r="O12" s="69" t="s">
        <v>937</v>
      </c>
      <c r="P12" s="75" t="s">
        <v>938</v>
      </c>
      <c r="Q12" s="69" t="s">
        <v>8122</v>
      </c>
      <c r="R12" s="69"/>
      <c r="S12" s="69"/>
      <c r="T12" s="69"/>
      <c r="U12" s="69"/>
      <c r="V12" s="69" t="s">
        <v>940</v>
      </c>
      <c r="W12" s="76"/>
      <c r="Z12" s="639">
        <f t="shared" si="0"/>
        <v>42000.000000000007</v>
      </c>
      <c r="AA12" s="74">
        <f t="shared" si="1"/>
        <v>642000</v>
      </c>
    </row>
    <row r="13" spans="1:27" s="100" customFormat="1" ht="15.5" x14ac:dyDescent="0.35">
      <c r="A13" s="76"/>
      <c r="B13" s="76"/>
      <c r="C13" s="76"/>
      <c r="D13" s="76"/>
      <c r="E13" s="76"/>
      <c r="F13" s="79" t="s">
        <v>19897</v>
      </c>
      <c r="G13" s="69"/>
      <c r="H13" s="74">
        <v>600000</v>
      </c>
      <c r="I13" s="69"/>
      <c r="J13" s="69" t="s">
        <v>1562</v>
      </c>
      <c r="K13" s="75">
        <v>1988</v>
      </c>
      <c r="L13" s="79" t="s">
        <v>8126</v>
      </c>
      <c r="M13" s="75">
        <v>31412684</v>
      </c>
      <c r="N13" s="75"/>
      <c r="O13" s="69" t="s">
        <v>937</v>
      </c>
      <c r="P13" s="75" t="s">
        <v>938</v>
      </c>
      <c r="Q13" s="69" t="s">
        <v>8122</v>
      </c>
      <c r="R13" s="69"/>
      <c r="S13" s="69"/>
      <c r="T13" s="69"/>
      <c r="U13" s="69"/>
      <c r="V13" s="69" t="s">
        <v>940</v>
      </c>
      <c r="W13" s="76"/>
      <c r="Z13" s="639">
        <f t="shared" si="0"/>
        <v>42000.000000000007</v>
      </c>
      <c r="AA13" s="74">
        <f t="shared" si="1"/>
        <v>642000</v>
      </c>
    </row>
    <row r="14" spans="1:27" s="100" customFormat="1" ht="15.5" x14ac:dyDescent="0.35">
      <c r="A14" s="76"/>
      <c r="B14" s="76"/>
      <c r="C14" s="76"/>
      <c r="D14" s="76"/>
      <c r="E14" s="76"/>
      <c r="F14" s="79" t="s">
        <v>19898</v>
      </c>
      <c r="G14" s="69"/>
      <c r="H14" s="74">
        <v>600000</v>
      </c>
      <c r="I14" s="69"/>
      <c r="J14" s="69" t="s">
        <v>1562</v>
      </c>
      <c r="K14" s="75">
        <v>1988</v>
      </c>
      <c r="L14" s="79" t="s">
        <v>8126</v>
      </c>
      <c r="M14" s="75">
        <v>31412753</v>
      </c>
      <c r="N14" s="75"/>
      <c r="O14" s="69" t="s">
        <v>937</v>
      </c>
      <c r="P14" s="75" t="s">
        <v>938</v>
      </c>
      <c r="Q14" s="69" t="s">
        <v>8122</v>
      </c>
      <c r="R14" s="69"/>
      <c r="S14" s="69"/>
      <c r="T14" s="69"/>
      <c r="U14" s="69"/>
      <c r="V14" s="69" t="s">
        <v>940</v>
      </c>
      <c r="W14" s="76"/>
      <c r="Z14" s="639">
        <f t="shared" si="0"/>
        <v>42000.000000000007</v>
      </c>
      <c r="AA14" s="74">
        <f t="shared" si="1"/>
        <v>642000</v>
      </c>
    </row>
    <row r="15" spans="1:27" s="100" customFormat="1" ht="15.5" x14ac:dyDescent="0.35">
      <c r="A15" s="76"/>
      <c r="B15" s="76"/>
      <c r="C15" s="76"/>
      <c r="D15" s="76"/>
      <c r="E15" s="76"/>
      <c r="F15" s="79" t="s">
        <v>19899</v>
      </c>
      <c r="G15" s="69"/>
      <c r="H15" s="74">
        <v>600000</v>
      </c>
      <c r="I15" s="69"/>
      <c r="J15" s="69" t="s">
        <v>1562</v>
      </c>
      <c r="K15" s="75">
        <v>1988</v>
      </c>
      <c r="L15" s="79" t="s">
        <v>8126</v>
      </c>
      <c r="M15" s="75">
        <v>31412691</v>
      </c>
      <c r="N15" s="75"/>
      <c r="O15" s="69" t="s">
        <v>937</v>
      </c>
      <c r="P15" s="75" t="s">
        <v>938</v>
      </c>
      <c r="Q15" s="69" t="s">
        <v>8122</v>
      </c>
      <c r="R15" s="69"/>
      <c r="S15" s="69"/>
      <c r="T15" s="69"/>
      <c r="U15" s="69"/>
      <c r="V15" s="69" t="s">
        <v>940</v>
      </c>
      <c r="W15" s="76"/>
      <c r="Z15" s="639">
        <f t="shared" si="0"/>
        <v>42000.000000000007</v>
      </c>
      <c r="AA15" s="74">
        <f t="shared" si="1"/>
        <v>642000</v>
      </c>
    </row>
    <row r="16" spans="1:27" s="100" customFormat="1" ht="15.5" x14ac:dyDescent="0.35">
      <c r="A16" s="76"/>
      <c r="B16" s="76"/>
      <c r="C16" s="76"/>
      <c r="D16" s="76"/>
      <c r="E16" s="76"/>
      <c r="F16" s="79" t="s">
        <v>19900</v>
      </c>
      <c r="G16" s="69"/>
      <c r="H16" s="74">
        <v>600000</v>
      </c>
      <c r="I16" s="69"/>
      <c r="J16" s="69" t="s">
        <v>1562</v>
      </c>
      <c r="K16" s="75">
        <v>1988</v>
      </c>
      <c r="L16" s="79" t="s">
        <v>8126</v>
      </c>
      <c r="M16" s="75">
        <v>31412690</v>
      </c>
      <c r="N16" s="75"/>
      <c r="O16" s="69" t="s">
        <v>937</v>
      </c>
      <c r="P16" s="75" t="s">
        <v>938</v>
      </c>
      <c r="Q16" s="69" t="s">
        <v>8122</v>
      </c>
      <c r="R16" s="69"/>
      <c r="S16" s="69"/>
      <c r="T16" s="69"/>
      <c r="U16" s="69"/>
      <c r="V16" s="69" t="s">
        <v>940</v>
      </c>
      <c r="W16" s="76"/>
      <c r="Z16" s="639">
        <f t="shared" si="0"/>
        <v>42000.000000000007</v>
      </c>
      <c r="AA16" s="74">
        <f t="shared" si="1"/>
        <v>642000</v>
      </c>
    </row>
    <row r="17" spans="1:27" s="100" customFormat="1" ht="15.5" x14ac:dyDescent="0.35">
      <c r="A17" s="76"/>
      <c r="B17" s="76"/>
      <c r="C17" s="76"/>
      <c r="D17" s="76"/>
      <c r="E17" s="76"/>
      <c r="F17" s="79" t="s">
        <v>19901</v>
      </c>
      <c r="G17" s="69"/>
      <c r="H17" s="74">
        <v>600000</v>
      </c>
      <c r="I17" s="69"/>
      <c r="J17" s="69" t="s">
        <v>1562</v>
      </c>
      <c r="K17" s="75">
        <v>1988</v>
      </c>
      <c r="L17" s="79" t="s">
        <v>8121</v>
      </c>
      <c r="M17" s="75">
        <v>31412658</v>
      </c>
      <c r="N17" s="75"/>
      <c r="O17" s="69" t="s">
        <v>937</v>
      </c>
      <c r="P17" s="75" t="s">
        <v>1010</v>
      </c>
      <c r="Q17" s="69" t="s">
        <v>8122</v>
      </c>
      <c r="R17" s="69"/>
      <c r="S17" s="69"/>
      <c r="T17" s="69"/>
      <c r="U17" s="69"/>
      <c r="V17" s="69" t="s">
        <v>940</v>
      </c>
      <c r="W17" s="76"/>
      <c r="Z17" s="639">
        <f t="shared" si="0"/>
        <v>42000.000000000007</v>
      </c>
      <c r="AA17" s="74">
        <f t="shared" si="1"/>
        <v>642000</v>
      </c>
    </row>
    <row r="18" spans="1:27" s="100" customFormat="1" ht="15.5" x14ac:dyDescent="0.35">
      <c r="A18" s="76"/>
      <c r="B18" s="76"/>
      <c r="C18" s="76"/>
      <c r="D18" s="76"/>
      <c r="E18" s="76"/>
      <c r="F18" s="79" t="s">
        <v>19902</v>
      </c>
      <c r="G18" s="69"/>
      <c r="H18" s="74">
        <v>600000</v>
      </c>
      <c r="I18" s="69"/>
      <c r="J18" s="69" t="s">
        <v>6193</v>
      </c>
      <c r="K18" s="75" t="s">
        <v>6193</v>
      </c>
      <c r="L18" s="79" t="s">
        <v>16710</v>
      </c>
      <c r="M18" s="75">
        <v>29127</v>
      </c>
      <c r="N18" s="75"/>
      <c r="O18" s="69" t="s">
        <v>1773</v>
      </c>
      <c r="P18" s="75" t="s">
        <v>5593</v>
      </c>
      <c r="Q18" s="69" t="s">
        <v>4819</v>
      </c>
      <c r="R18" s="69"/>
      <c r="S18" s="69"/>
      <c r="T18" s="69"/>
      <c r="U18" s="69"/>
      <c r="V18" s="69" t="s">
        <v>940</v>
      </c>
      <c r="W18" s="76"/>
      <c r="Z18" s="639">
        <f t="shared" si="0"/>
        <v>42000.000000000007</v>
      </c>
      <c r="AA18" s="74">
        <f t="shared" si="1"/>
        <v>642000</v>
      </c>
    </row>
    <row r="19" spans="1:27" s="100" customFormat="1" ht="15.5" x14ac:dyDescent="0.35">
      <c r="A19" s="76"/>
      <c r="B19" s="76"/>
      <c r="C19" s="76"/>
      <c r="D19" s="76"/>
      <c r="E19" s="76"/>
      <c r="F19" s="79" t="s">
        <v>19903</v>
      </c>
      <c r="G19" s="69"/>
      <c r="H19" s="74">
        <v>650000</v>
      </c>
      <c r="I19" s="69"/>
      <c r="J19" s="69" t="s">
        <v>6193</v>
      </c>
      <c r="K19" s="75" t="s">
        <v>6193</v>
      </c>
      <c r="L19" s="79" t="s">
        <v>16710</v>
      </c>
      <c r="M19" s="75">
        <v>29128</v>
      </c>
      <c r="N19" s="75"/>
      <c r="O19" s="69" t="s">
        <v>1773</v>
      </c>
      <c r="P19" s="75" t="s">
        <v>5593</v>
      </c>
      <c r="Q19" s="69" t="s">
        <v>4819</v>
      </c>
      <c r="R19" s="69"/>
      <c r="S19" s="69"/>
      <c r="T19" s="69"/>
      <c r="U19" s="69"/>
      <c r="V19" s="69" t="s">
        <v>940</v>
      </c>
      <c r="W19" s="76"/>
      <c r="Z19" s="639">
        <f t="shared" si="0"/>
        <v>45500.000000000007</v>
      </c>
      <c r="AA19" s="74">
        <f t="shared" si="1"/>
        <v>695500</v>
      </c>
    </row>
    <row r="20" spans="1:27" s="100" customFormat="1" ht="15.5" x14ac:dyDescent="0.35">
      <c r="A20" s="76"/>
      <c r="B20" s="76"/>
      <c r="C20" s="76"/>
      <c r="D20" s="76"/>
      <c r="E20" s="76"/>
      <c r="F20" s="79" t="s">
        <v>19904</v>
      </c>
      <c r="G20" s="69"/>
      <c r="H20" s="74">
        <v>650000</v>
      </c>
      <c r="I20" s="69"/>
      <c r="J20" s="69" t="s">
        <v>6193</v>
      </c>
      <c r="K20" s="75" t="s">
        <v>6193</v>
      </c>
      <c r="L20" s="79" t="s">
        <v>16710</v>
      </c>
      <c r="M20" s="75">
        <v>29129</v>
      </c>
      <c r="N20" s="75"/>
      <c r="O20" s="69" t="s">
        <v>1773</v>
      </c>
      <c r="P20" s="75" t="s">
        <v>5593</v>
      </c>
      <c r="Q20" s="69" t="s">
        <v>4819</v>
      </c>
      <c r="R20" s="69"/>
      <c r="S20" s="69"/>
      <c r="T20" s="69"/>
      <c r="U20" s="69"/>
      <c r="V20" s="69" t="s">
        <v>940</v>
      </c>
      <c r="W20" s="76"/>
      <c r="Z20" s="639">
        <f t="shared" si="0"/>
        <v>45500.000000000007</v>
      </c>
      <c r="AA20" s="74">
        <f t="shared" si="1"/>
        <v>695500</v>
      </c>
    </row>
    <row r="21" spans="1:27" s="100" customFormat="1" ht="15.5" x14ac:dyDescent="0.35">
      <c r="A21" s="76"/>
      <c r="B21" s="76"/>
      <c r="C21" s="76"/>
      <c r="D21" s="76"/>
      <c r="E21" s="76"/>
      <c r="F21" s="79" t="s">
        <v>19905</v>
      </c>
      <c r="G21" s="69"/>
      <c r="H21" s="74">
        <v>650000</v>
      </c>
      <c r="I21" s="69"/>
      <c r="J21" s="69" t="s">
        <v>6193</v>
      </c>
      <c r="K21" s="75" t="s">
        <v>6193</v>
      </c>
      <c r="L21" s="79" t="s">
        <v>19906</v>
      </c>
      <c r="M21" s="75">
        <v>3207</v>
      </c>
      <c r="N21" s="75"/>
      <c r="O21" s="69" t="s">
        <v>1773</v>
      </c>
      <c r="P21" s="75" t="s">
        <v>1010</v>
      </c>
      <c r="Q21" s="69" t="s">
        <v>4819</v>
      </c>
      <c r="R21" s="69"/>
      <c r="S21" s="69"/>
      <c r="T21" s="69"/>
      <c r="U21" s="69"/>
      <c r="V21" s="69" t="s">
        <v>940</v>
      </c>
      <c r="W21" s="76"/>
      <c r="Z21" s="639">
        <f t="shared" si="0"/>
        <v>45500.000000000007</v>
      </c>
      <c r="AA21" s="74">
        <f t="shared" si="1"/>
        <v>695500</v>
      </c>
    </row>
    <row r="22" spans="1:27" s="100" customFormat="1" ht="15.5" x14ac:dyDescent="0.35">
      <c r="A22" s="76"/>
      <c r="B22" s="76"/>
      <c r="C22" s="76"/>
      <c r="D22" s="76"/>
      <c r="E22" s="76"/>
      <c r="F22" s="79" t="s">
        <v>19907</v>
      </c>
      <c r="G22" s="69"/>
      <c r="H22" s="74">
        <v>650000</v>
      </c>
      <c r="I22" s="69"/>
      <c r="J22" s="69" t="s">
        <v>6193</v>
      </c>
      <c r="K22" s="75" t="s">
        <v>6193</v>
      </c>
      <c r="L22" s="79" t="s">
        <v>19906</v>
      </c>
      <c r="M22" s="75">
        <v>3208</v>
      </c>
      <c r="N22" s="75"/>
      <c r="O22" s="69" t="s">
        <v>1773</v>
      </c>
      <c r="P22" s="75" t="s">
        <v>1010</v>
      </c>
      <c r="Q22" s="69" t="s">
        <v>4819</v>
      </c>
      <c r="R22" s="69"/>
      <c r="S22" s="69"/>
      <c r="T22" s="69"/>
      <c r="U22" s="69"/>
      <c r="V22" s="69" t="s">
        <v>940</v>
      </c>
      <c r="W22" s="76"/>
      <c r="Z22" s="639">
        <f t="shared" si="0"/>
        <v>45500.000000000007</v>
      </c>
      <c r="AA22" s="74">
        <f t="shared" si="1"/>
        <v>695500</v>
      </c>
    </row>
    <row r="23" spans="1:27" s="100" customFormat="1" ht="15.5" x14ac:dyDescent="0.35">
      <c r="A23" s="76"/>
      <c r="B23" s="76"/>
      <c r="C23" s="76"/>
      <c r="D23" s="76"/>
      <c r="E23" s="76"/>
      <c r="F23" s="79" t="s">
        <v>19908</v>
      </c>
      <c r="G23" s="69"/>
      <c r="H23" s="74">
        <v>600000</v>
      </c>
      <c r="I23" s="69"/>
      <c r="J23" s="69" t="s">
        <v>6193</v>
      </c>
      <c r="K23" s="75" t="s">
        <v>6193</v>
      </c>
      <c r="L23" s="79" t="s">
        <v>19906</v>
      </c>
      <c r="M23" s="75">
        <v>2749</v>
      </c>
      <c r="N23" s="75"/>
      <c r="O23" s="69" t="s">
        <v>1773</v>
      </c>
      <c r="P23" s="75" t="s">
        <v>1010</v>
      </c>
      <c r="Q23" s="69" t="s">
        <v>4819</v>
      </c>
      <c r="R23" s="69"/>
      <c r="S23" s="69"/>
      <c r="T23" s="69"/>
      <c r="U23" s="69"/>
      <c r="V23" s="69" t="s">
        <v>940</v>
      </c>
      <c r="W23" s="76"/>
      <c r="Z23" s="639">
        <f t="shared" si="0"/>
        <v>42000.000000000007</v>
      </c>
      <c r="AA23" s="74">
        <f t="shared" si="1"/>
        <v>642000</v>
      </c>
    </row>
    <row r="24" spans="1:27" s="100" customFormat="1" ht="15.5" x14ac:dyDescent="0.35">
      <c r="A24" s="76"/>
      <c r="B24" s="76"/>
      <c r="C24" s="76"/>
      <c r="D24" s="76"/>
      <c r="E24" s="76"/>
      <c r="F24" s="79" t="s">
        <v>19909</v>
      </c>
      <c r="G24" s="69"/>
      <c r="H24" s="74">
        <v>600000</v>
      </c>
      <c r="I24" s="69"/>
      <c r="J24" s="69" t="s">
        <v>1765</v>
      </c>
      <c r="K24" s="69" t="s">
        <v>1765</v>
      </c>
      <c r="L24" s="69" t="s">
        <v>1765</v>
      </c>
      <c r="M24" s="69" t="s">
        <v>1765</v>
      </c>
      <c r="N24" s="69"/>
      <c r="O24" s="69" t="s">
        <v>19910</v>
      </c>
      <c r="P24" s="75" t="s">
        <v>1765</v>
      </c>
      <c r="Q24" s="69" t="s">
        <v>1765</v>
      </c>
      <c r="R24" s="69"/>
      <c r="S24" s="69"/>
      <c r="T24" s="69"/>
      <c r="U24" s="69"/>
      <c r="V24" s="69" t="s">
        <v>940</v>
      </c>
      <c r="W24" s="76"/>
      <c r="Z24" s="639">
        <f t="shared" si="0"/>
        <v>42000.000000000007</v>
      </c>
      <c r="AA24" s="74">
        <f t="shared" si="1"/>
        <v>642000</v>
      </c>
    </row>
    <row r="25" spans="1:27" s="100" customFormat="1" ht="15.5" x14ac:dyDescent="0.35">
      <c r="A25" s="76"/>
      <c r="B25" s="76"/>
      <c r="C25" s="76"/>
      <c r="D25" s="76"/>
      <c r="E25" s="76"/>
      <c r="F25" s="79" t="s">
        <v>19911</v>
      </c>
      <c r="G25" s="69"/>
      <c r="H25" s="74">
        <v>600000</v>
      </c>
      <c r="I25" s="69"/>
      <c r="J25" s="69" t="s">
        <v>5775</v>
      </c>
      <c r="K25" s="75" t="s">
        <v>6193</v>
      </c>
      <c r="L25" s="79" t="s">
        <v>5530</v>
      </c>
      <c r="M25" s="75" t="s">
        <v>19912</v>
      </c>
      <c r="N25" s="75"/>
      <c r="O25" s="69" t="s">
        <v>19910</v>
      </c>
      <c r="P25" s="75" t="s">
        <v>6193</v>
      </c>
      <c r="Q25" s="69" t="s">
        <v>6193</v>
      </c>
      <c r="R25" s="69"/>
      <c r="S25" s="69"/>
      <c r="T25" s="69"/>
      <c r="U25" s="69"/>
      <c r="V25" s="69" t="s">
        <v>940</v>
      </c>
      <c r="W25" s="76"/>
      <c r="Z25" s="639">
        <f t="shared" si="0"/>
        <v>42000.000000000007</v>
      </c>
      <c r="AA25" s="74">
        <f t="shared" si="1"/>
        <v>642000</v>
      </c>
    </row>
    <row r="26" spans="1:27" s="100" customFormat="1" ht="15.5" x14ac:dyDescent="0.35">
      <c r="A26" s="76"/>
      <c r="B26" s="76"/>
      <c r="C26" s="76"/>
      <c r="D26" s="76"/>
      <c r="E26" s="76"/>
      <c r="F26" s="79" t="s">
        <v>19913</v>
      </c>
      <c r="G26" s="69"/>
      <c r="H26" s="74">
        <v>600000</v>
      </c>
      <c r="I26" s="69"/>
      <c r="J26" s="69" t="s">
        <v>1765</v>
      </c>
      <c r="K26" s="69" t="s">
        <v>1765</v>
      </c>
      <c r="L26" s="69" t="s">
        <v>1765</v>
      </c>
      <c r="M26" s="69" t="s">
        <v>1765</v>
      </c>
      <c r="N26" s="69"/>
      <c r="O26" s="69" t="s">
        <v>19910</v>
      </c>
      <c r="P26" s="75" t="s">
        <v>1765</v>
      </c>
      <c r="Q26" s="69" t="s">
        <v>1765</v>
      </c>
      <c r="R26" s="69"/>
      <c r="S26" s="69"/>
      <c r="T26" s="69"/>
      <c r="U26" s="105"/>
      <c r="V26" s="69" t="s">
        <v>940</v>
      </c>
      <c r="W26" s="76"/>
      <c r="Z26" s="639">
        <f t="shared" si="0"/>
        <v>42000.000000000007</v>
      </c>
      <c r="AA26" s="74">
        <f t="shared" si="1"/>
        <v>642000</v>
      </c>
    </row>
    <row r="27" spans="1:27" s="100" customFormat="1" ht="15.5" x14ac:dyDescent="0.35">
      <c r="A27" s="76"/>
      <c r="B27" s="76"/>
      <c r="C27" s="76"/>
      <c r="D27" s="76"/>
      <c r="E27" s="76"/>
      <c r="F27" s="79" t="s">
        <v>19914</v>
      </c>
      <c r="G27" s="69"/>
      <c r="H27" s="74">
        <v>600000</v>
      </c>
      <c r="I27" s="69"/>
      <c r="J27" s="69" t="s">
        <v>1765</v>
      </c>
      <c r="K27" s="69" t="s">
        <v>1765</v>
      </c>
      <c r="L27" s="69" t="s">
        <v>1765</v>
      </c>
      <c r="M27" s="69" t="s">
        <v>1765</v>
      </c>
      <c r="N27" s="69"/>
      <c r="O27" s="69" t="s">
        <v>19910</v>
      </c>
      <c r="P27" s="75" t="s">
        <v>1765</v>
      </c>
      <c r="Q27" s="69" t="s">
        <v>1765</v>
      </c>
      <c r="R27" s="69"/>
      <c r="S27" s="69"/>
      <c r="T27" s="69"/>
      <c r="U27" s="69"/>
      <c r="V27" s="69" t="s">
        <v>940</v>
      </c>
      <c r="W27" s="76"/>
      <c r="Z27" s="639">
        <f t="shared" si="0"/>
        <v>42000.000000000007</v>
      </c>
      <c r="AA27" s="74">
        <f t="shared" si="1"/>
        <v>642000</v>
      </c>
    </row>
    <row r="28" spans="1:27" s="100" customFormat="1" ht="15.5" x14ac:dyDescent="0.35">
      <c r="A28" s="76"/>
      <c r="B28" s="76"/>
      <c r="C28" s="76"/>
      <c r="D28" s="76"/>
      <c r="E28" s="76"/>
      <c r="F28" s="79" t="s">
        <v>19915</v>
      </c>
      <c r="G28" s="69"/>
      <c r="H28" s="74">
        <v>600000</v>
      </c>
      <c r="I28" s="69"/>
      <c r="J28" s="69" t="s">
        <v>1765</v>
      </c>
      <c r="K28" s="69" t="s">
        <v>1765</v>
      </c>
      <c r="L28" s="69" t="s">
        <v>1765</v>
      </c>
      <c r="M28" s="69" t="s">
        <v>1765</v>
      </c>
      <c r="N28" s="69"/>
      <c r="O28" s="69" t="s">
        <v>19910</v>
      </c>
      <c r="P28" s="75" t="s">
        <v>1765</v>
      </c>
      <c r="Q28" s="69" t="s">
        <v>1765</v>
      </c>
      <c r="R28" s="69"/>
      <c r="S28" s="69"/>
      <c r="T28" s="69"/>
      <c r="U28" s="69"/>
      <c r="V28" s="69" t="s">
        <v>940</v>
      </c>
      <c r="W28" s="76"/>
      <c r="Z28" s="639">
        <f t="shared" si="0"/>
        <v>42000.000000000007</v>
      </c>
      <c r="AA28" s="74">
        <f t="shared" si="1"/>
        <v>642000</v>
      </c>
    </row>
    <row r="29" spans="1:27" s="100" customFormat="1" ht="15.5" x14ac:dyDescent="0.35">
      <c r="A29" s="76"/>
      <c r="B29" s="76"/>
      <c r="C29" s="76"/>
      <c r="D29" s="76"/>
      <c r="E29" s="76"/>
      <c r="F29" s="79" t="s">
        <v>19916</v>
      </c>
      <c r="G29" s="69"/>
      <c r="H29" s="74">
        <v>600000</v>
      </c>
      <c r="I29" s="69"/>
      <c r="J29" s="69" t="s">
        <v>1765</v>
      </c>
      <c r="K29" s="69" t="s">
        <v>1765</v>
      </c>
      <c r="L29" s="69" t="s">
        <v>1765</v>
      </c>
      <c r="M29" s="69" t="s">
        <v>1765</v>
      </c>
      <c r="N29" s="69"/>
      <c r="O29" s="69" t="s">
        <v>19910</v>
      </c>
      <c r="P29" s="75" t="s">
        <v>1765</v>
      </c>
      <c r="Q29" s="69" t="s">
        <v>1765</v>
      </c>
      <c r="R29" s="69"/>
      <c r="S29" s="69"/>
      <c r="T29" s="69"/>
      <c r="U29" s="69"/>
      <c r="V29" s="69" t="s">
        <v>940</v>
      </c>
      <c r="W29" s="76"/>
      <c r="Z29" s="639">
        <f t="shared" si="0"/>
        <v>42000.000000000007</v>
      </c>
      <c r="AA29" s="74">
        <f t="shared" si="1"/>
        <v>642000</v>
      </c>
    </row>
    <row r="30" spans="1:27" s="100" customFormat="1" ht="15.5" x14ac:dyDescent="0.35">
      <c r="A30" s="76"/>
      <c r="B30" s="76"/>
      <c r="C30" s="76"/>
      <c r="D30" s="76"/>
      <c r="E30" s="76"/>
      <c r="F30" s="79" t="s">
        <v>19917</v>
      </c>
      <c r="G30" s="69"/>
      <c r="H30" s="74">
        <v>600000</v>
      </c>
      <c r="I30" s="69"/>
      <c r="J30" s="69" t="s">
        <v>5444</v>
      </c>
      <c r="K30" s="75">
        <v>1988</v>
      </c>
      <c r="L30" s="79" t="s">
        <v>19918</v>
      </c>
      <c r="M30" s="75">
        <v>6057</v>
      </c>
      <c r="N30" s="75"/>
      <c r="O30" s="69" t="s">
        <v>6193</v>
      </c>
      <c r="P30" s="75" t="s">
        <v>1812</v>
      </c>
      <c r="Q30" s="69" t="s">
        <v>4819</v>
      </c>
      <c r="R30" s="69"/>
      <c r="S30" s="69"/>
      <c r="T30" s="69"/>
      <c r="U30" s="69"/>
      <c r="V30" s="69" t="s">
        <v>940</v>
      </c>
      <c r="W30" s="76"/>
      <c r="Z30" s="639">
        <f t="shared" si="0"/>
        <v>42000.000000000007</v>
      </c>
      <c r="AA30" s="74">
        <f t="shared" si="1"/>
        <v>642000</v>
      </c>
    </row>
    <row r="31" spans="1:27" s="100" customFormat="1" ht="15.5" x14ac:dyDescent="0.35">
      <c r="A31" s="76"/>
      <c r="B31" s="76"/>
      <c r="C31" s="76"/>
      <c r="D31" s="76"/>
      <c r="E31" s="76"/>
      <c r="F31" s="79" t="s">
        <v>19919</v>
      </c>
      <c r="G31" s="69"/>
      <c r="H31" s="74">
        <v>600000</v>
      </c>
      <c r="I31" s="69"/>
      <c r="J31" s="69" t="s">
        <v>5444</v>
      </c>
      <c r="K31" s="75">
        <v>1988</v>
      </c>
      <c r="L31" s="79" t="s">
        <v>19920</v>
      </c>
      <c r="M31" s="75" t="s">
        <v>19921</v>
      </c>
      <c r="N31" s="75"/>
      <c r="O31" s="69" t="s">
        <v>6193</v>
      </c>
      <c r="P31" s="75" t="s">
        <v>19922</v>
      </c>
      <c r="Q31" s="69" t="s">
        <v>4819</v>
      </c>
      <c r="R31" s="69"/>
      <c r="S31" s="69"/>
      <c r="T31" s="69"/>
      <c r="U31" s="69"/>
      <c r="V31" s="69" t="s">
        <v>940</v>
      </c>
      <c r="W31" s="76"/>
      <c r="Z31" s="639">
        <f t="shared" si="0"/>
        <v>42000.000000000007</v>
      </c>
      <c r="AA31" s="74">
        <f t="shared" si="1"/>
        <v>642000</v>
      </c>
    </row>
    <row r="32" spans="1:27" s="100" customFormat="1" ht="15.5" x14ac:dyDescent="0.35">
      <c r="A32" s="76"/>
      <c r="B32" s="76"/>
      <c r="C32" s="76"/>
      <c r="D32" s="76"/>
      <c r="E32" s="76"/>
      <c r="F32" s="79" t="s">
        <v>19923</v>
      </c>
      <c r="G32" s="69"/>
      <c r="H32" s="74">
        <v>600000</v>
      </c>
      <c r="I32" s="69"/>
      <c r="J32" s="69" t="s">
        <v>5444</v>
      </c>
      <c r="K32" s="75">
        <v>1988</v>
      </c>
      <c r="L32" s="79" t="s">
        <v>19918</v>
      </c>
      <c r="M32" s="75" t="s">
        <v>19924</v>
      </c>
      <c r="N32" s="75"/>
      <c r="O32" s="69" t="s">
        <v>6193</v>
      </c>
      <c r="P32" s="75" t="s">
        <v>1812</v>
      </c>
      <c r="Q32" s="69" t="s">
        <v>4819</v>
      </c>
      <c r="R32" s="69"/>
      <c r="S32" s="69"/>
      <c r="T32" s="69"/>
      <c r="U32" s="69"/>
      <c r="V32" s="69" t="s">
        <v>940</v>
      </c>
      <c r="W32" s="76"/>
      <c r="Z32" s="639">
        <f t="shared" si="0"/>
        <v>42000.000000000007</v>
      </c>
      <c r="AA32" s="74">
        <f t="shared" si="1"/>
        <v>642000</v>
      </c>
    </row>
    <row r="33" spans="1:27" s="100" customFormat="1" ht="15.5" x14ac:dyDescent="0.35">
      <c r="A33" s="76"/>
      <c r="B33" s="76"/>
      <c r="C33" s="76"/>
      <c r="D33" s="76"/>
      <c r="E33" s="76"/>
      <c r="F33" s="79" t="s">
        <v>19917</v>
      </c>
      <c r="G33" s="69"/>
      <c r="H33" s="74">
        <v>600000</v>
      </c>
      <c r="I33" s="69"/>
      <c r="J33" s="69" t="s">
        <v>5444</v>
      </c>
      <c r="K33" s="75">
        <v>1988</v>
      </c>
      <c r="L33" s="79" t="s">
        <v>19918</v>
      </c>
      <c r="M33" s="75" t="s">
        <v>19925</v>
      </c>
      <c r="N33" s="75"/>
      <c r="O33" s="69" t="s">
        <v>6193</v>
      </c>
      <c r="P33" s="75" t="s">
        <v>1812</v>
      </c>
      <c r="Q33" s="69" t="s">
        <v>4819</v>
      </c>
      <c r="R33" s="69"/>
      <c r="S33" s="69"/>
      <c r="T33" s="69"/>
      <c r="U33" s="69"/>
      <c r="V33" s="69" t="s">
        <v>940</v>
      </c>
      <c r="W33" s="76"/>
      <c r="Z33" s="639">
        <f t="shared" si="0"/>
        <v>42000.000000000007</v>
      </c>
      <c r="AA33" s="74">
        <f t="shared" si="1"/>
        <v>642000</v>
      </c>
    </row>
    <row r="34" spans="1:27" s="100" customFormat="1" ht="15.5" x14ac:dyDescent="0.35">
      <c r="A34" s="76"/>
      <c r="B34" s="76"/>
      <c r="C34" s="76"/>
      <c r="D34" s="76"/>
      <c r="E34" s="76"/>
      <c r="F34" s="79" t="s">
        <v>19923</v>
      </c>
      <c r="G34" s="69"/>
      <c r="H34" s="74">
        <v>600000</v>
      </c>
      <c r="I34" s="69"/>
      <c r="J34" s="69" t="s">
        <v>5444</v>
      </c>
      <c r="K34" s="75">
        <v>1988</v>
      </c>
      <c r="L34" s="79" t="s">
        <v>19918</v>
      </c>
      <c r="M34" s="75" t="s">
        <v>19926</v>
      </c>
      <c r="N34" s="75"/>
      <c r="O34" s="69" t="s">
        <v>6193</v>
      </c>
      <c r="P34" s="75" t="s">
        <v>1812</v>
      </c>
      <c r="Q34" s="69" t="s">
        <v>4819</v>
      </c>
      <c r="R34" s="69"/>
      <c r="S34" s="69"/>
      <c r="T34" s="69"/>
      <c r="U34" s="69"/>
      <c r="V34" s="69" t="s">
        <v>940</v>
      </c>
      <c r="W34" s="76"/>
      <c r="Z34" s="639">
        <f t="shared" si="0"/>
        <v>42000.000000000007</v>
      </c>
      <c r="AA34" s="74">
        <f t="shared" si="1"/>
        <v>642000</v>
      </c>
    </row>
    <row r="35" spans="1:27" s="100" customFormat="1" ht="15.5" x14ac:dyDescent="0.35">
      <c r="A35" s="76"/>
      <c r="B35" s="76"/>
      <c r="C35" s="76"/>
      <c r="D35" s="76"/>
      <c r="E35" s="76"/>
      <c r="F35" s="79"/>
      <c r="G35" s="69"/>
      <c r="H35" s="74"/>
      <c r="I35" s="69"/>
      <c r="J35" s="69"/>
      <c r="K35" s="75"/>
      <c r="L35" s="79"/>
      <c r="M35" s="75"/>
      <c r="N35" s="75"/>
      <c r="O35" s="69"/>
      <c r="P35" s="75"/>
      <c r="Q35" s="69"/>
      <c r="R35" s="69"/>
      <c r="S35" s="69"/>
      <c r="T35" s="69"/>
      <c r="U35" s="69"/>
      <c r="V35" s="69"/>
      <c r="W35" s="76"/>
      <c r="Z35" s="639">
        <f t="shared" si="0"/>
        <v>0</v>
      </c>
      <c r="AA35" s="74">
        <f t="shared" si="1"/>
        <v>0</v>
      </c>
    </row>
    <row r="36" spans="1:27" s="100" customFormat="1" ht="15.5" x14ac:dyDescent="0.35">
      <c r="A36" s="64"/>
      <c r="B36" s="64"/>
      <c r="C36" s="64"/>
      <c r="D36" s="64"/>
      <c r="E36" s="64"/>
      <c r="F36" s="96" t="s">
        <v>3699</v>
      </c>
      <c r="G36" s="64"/>
      <c r="H36" s="67"/>
      <c r="I36" s="64"/>
      <c r="J36" s="64"/>
      <c r="K36" s="68"/>
      <c r="L36" s="97"/>
      <c r="M36" s="68"/>
      <c r="N36" s="68"/>
      <c r="O36" s="64"/>
      <c r="P36" s="68"/>
      <c r="Q36" s="64"/>
      <c r="R36" s="64"/>
      <c r="S36" s="64"/>
      <c r="T36" s="64"/>
      <c r="U36" s="64"/>
      <c r="V36" s="64"/>
      <c r="W36" s="64"/>
      <c r="Z36" s="639">
        <f t="shared" si="0"/>
        <v>0</v>
      </c>
      <c r="AA36" s="67">
        <f t="shared" si="1"/>
        <v>0</v>
      </c>
    </row>
    <row r="37" spans="1:27" s="100" customFormat="1" ht="15.5" x14ac:dyDescent="0.35">
      <c r="A37" s="76"/>
      <c r="B37" s="76"/>
      <c r="C37" s="76"/>
      <c r="D37" s="76"/>
      <c r="E37" s="76"/>
      <c r="F37" s="79" t="s">
        <v>19927</v>
      </c>
      <c r="G37" s="69"/>
      <c r="H37" s="74">
        <v>40000</v>
      </c>
      <c r="I37" s="69"/>
      <c r="J37" s="69" t="s">
        <v>1765</v>
      </c>
      <c r="K37" s="69" t="s">
        <v>1765</v>
      </c>
      <c r="L37" s="69" t="s">
        <v>1765</v>
      </c>
      <c r="M37" s="69" t="s">
        <v>1765</v>
      </c>
      <c r="N37" s="69"/>
      <c r="O37" s="69"/>
      <c r="P37" s="75" t="s">
        <v>1765</v>
      </c>
      <c r="Q37" s="69" t="s">
        <v>1765</v>
      </c>
      <c r="R37" s="69"/>
      <c r="S37" s="69"/>
      <c r="T37" s="69"/>
      <c r="U37" s="69"/>
      <c r="V37" s="69"/>
      <c r="W37" s="76"/>
      <c r="Z37" s="639">
        <f t="shared" si="0"/>
        <v>2800.0000000000005</v>
      </c>
      <c r="AA37" s="74">
        <f t="shared" si="1"/>
        <v>42800</v>
      </c>
    </row>
    <row r="38" spans="1:27" s="100" customFormat="1" ht="15.5" x14ac:dyDescent="0.35">
      <c r="A38" s="76"/>
      <c r="B38" s="76"/>
      <c r="C38" s="76"/>
      <c r="D38" s="76"/>
      <c r="E38" s="76"/>
      <c r="F38" s="79" t="s">
        <v>19928</v>
      </c>
      <c r="G38" s="69"/>
      <c r="H38" s="74">
        <v>40000</v>
      </c>
      <c r="I38" s="69"/>
      <c r="J38" s="69" t="s">
        <v>1765</v>
      </c>
      <c r="K38" s="69" t="s">
        <v>1765</v>
      </c>
      <c r="L38" s="69" t="s">
        <v>1765</v>
      </c>
      <c r="M38" s="69" t="s">
        <v>1765</v>
      </c>
      <c r="N38" s="69"/>
      <c r="O38" s="69"/>
      <c r="P38" s="75" t="s">
        <v>1765</v>
      </c>
      <c r="Q38" s="69" t="s">
        <v>1765</v>
      </c>
      <c r="R38" s="69"/>
      <c r="S38" s="69"/>
      <c r="T38" s="69"/>
      <c r="U38" s="69"/>
      <c r="V38" s="69"/>
      <c r="W38" s="76"/>
      <c r="Z38" s="639">
        <f t="shared" si="0"/>
        <v>2800.0000000000005</v>
      </c>
      <c r="AA38" s="74">
        <f t="shared" si="1"/>
        <v>42800</v>
      </c>
    </row>
    <row r="39" spans="1:27" s="100" customFormat="1" ht="15.5" x14ac:dyDescent="0.35">
      <c r="A39" s="76"/>
      <c r="B39" s="76"/>
      <c r="C39" s="76"/>
      <c r="D39" s="76"/>
      <c r="E39" s="76"/>
      <c r="F39" s="79" t="s">
        <v>19929</v>
      </c>
      <c r="G39" s="69"/>
      <c r="H39" s="74">
        <v>40000</v>
      </c>
      <c r="I39" s="69"/>
      <c r="J39" s="69" t="s">
        <v>1765</v>
      </c>
      <c r="K39" s="69" t="s">
        <v>1765</v>
      </c>
      <c r="L39" s="69" t="s">
        <v>1765</v>
      </c>
      <c r="M39" s="69" t="s">
        <v>1765</v>
      </c>
      <c r="N39" s="69"/>
      <c r="O39" s="69"/>
      <c r="P39" s="75" t="s">
        <v>1765</v>
      </c>
      <c r="Q39" s="69" t="s">
        <v>1765</v>
      </c>
      <c r="R39" s="69"/>
      <c r="S39" s="69"/>
      <c r="T39" s="69"/>
      <c r="U39" s="69"/>
      <c r="V39" s="69"/>
      <c r="W39" s="76"/>
      <c r="Z39" s="639">
        <f t="shared" si="0"/>
        <v>2800.0000000000005</v>
      </c>
      <c r="AA39" s="74">
        <f t="shared" si="1"/>
        <v>42800</v>
      </c>
    </row>
    <row r="40" spans="1:27" s="100" customFormat="1" ht="15.5" x14ac:dyDescent="0.35">
      <c r="A40" s="76"/>
      <c r="B40" s="76"/>
      <c r="C40" s="76"/>
      <c r="D40" s="76"/>
      <c r="E40" s="76"/>
      <c r="F40" s="79" t="s">
        <v>16769</v>
      </c>
      <c r="G40" s="69"/>
      <c r="H40" s="74">
        <v>170000</v>
      </c>
      <c r="I40" s="69"/>
      <c r="J40" s="69" t="s">
        <v>1765</v>
      </c>
      <c r="K40" s="69" t="s">
        <v>1765</v>
      </c>
      <c r="L40" s="69" t="s">
        <v>1765</v>
      </c>
      <c r="M40" s="69" t="s">
        <v>1765</v>
      </c>
      <c r="N40" s="69"/>
      <c r="O40" s="69"/>
      <c r="P40" s="75" t="s">
        <v>1765</v>
      </c>
      <c r="Q40" s="69" t="s">
        <v>1765</v>
      </c>
      <c r="R40" s="69"/>
      <c r="S40" s="69"/>
      <c r="T40" s="69"/>
      <c r="U40" s="69"/>
      <c r="V40" s="69"/>
      <c r="W40" s="76"/>
      <c r="Z40" s="639">
        <f t="shared" si="0"/>
        <v>11900.000000000002</v>
      </c>
      <c r="AA40" s="74">
        <f t="shared" si="1"/>
        <v>181900</v>
      </c>
    </row>
    <row r="41" spans="1:27" s="100" customFormat="1" ht="15.5" x14ac:dyDescent="0.35">
      <c r="A41" s="76"/>
      <c r="B41" s="76"/>
      <c r="C41" s="76"/>
      <c r="D41" s="76"/>
      <c r="E41" s="76"/>
      <c r="F41" s="79" t="s">
        <v>19930</v>
      </c>
      <c r="G41" s="69"/>
      <c r="H41" s="74">
        <v>170000</v>
      </c>
      <c r="I41" s="69"/>
      <c r="J41" s="69" t="s">
        <v>1765</v>
      </c>
      <c r="K41" s="69" t="s">
        <v>1765</v>
      </c>
      <c r="L41" s="69" t="s">
        <v>1765</v>
      </c>
      <c r="M41" s="69" t="s">
        <v>1765</v>
      </c>
      <c r="N41" s="69"/>
      <c r="O41" s="69"/>
      <c r="P41" s="75" t="s">
        <v>1765</v>
      </c>
      <c r="Q41" s="69" t="s">
        <v>1765</v>
      </c>
      <c r="R41" s="69"/>
      <c r="S41" s="69"/>
      <c r="T41" s="69"/>
      <c r="U41" s="69"/>
      <c r="V41" s="69"/>
      <c r="W41" s="116" t="s">
        <v>9753</v>
      </c>
      <c r="Z41" s="639">
        <f t="shared" si="0"/>
        <v>11900.000000000002</v>
      </c>
      <c r="AA41" s="74">
        <f t="shared" si="1"/>
        <v>181900</v>
      </c>
    </row>
    <row r="42" spans="1:27" s="100" customFormat="1" ht="15.5" x14ac:dyDescent="0.35">
      <c r="A42" s="76"/>
      <c r="B42" s="76"/>
      <c r="C42" s="76"/>
      <c r="D42" s="76"/>
      <c r="E42" s="76"/>
      <c r="F42" s="79" t="s">
        <v>19931</v>
      </c>
      <c r="G42" s="69"/>
      <c r="H42" s="74">
        <v>40000</v>
      </c>
      <c r="I42" s="69"/>
      <c r="J42" s="69" t="s">
        <v>1765</v>
      </c>
      <c r="K42" s="69" t="s">
        <v>1765</v>
      </c>
      <c r="L42" s="69" t="s">
        <v>1765</v>
      </c>
      <c r="M42" s="69" t="s">
        <v>1765</v>
      </c>
      <c r="N42" s="69"/>
      <c r="O42" s="69"/>
      <c r="P42" s="75" t="s">
        <v>1765</v>
      </c>
      <c r="Q42" s="69" t="s">
        <v>1765</v>
      </c>
      <c r="R42" s="69"/>
      <c r="S42" s="69"/>
      <c r="T42" s="69"/>
      <c r="U42" s="69"/>
      <c r="V42" s="69"/>
      <c r="W42" s="76"/>
      <c r="Z42" s="639">
        <f t="shared" si="0"/>
        <v>2800.0000000000005</v>
      </c>
      <c r="AA42" s="74">
        <f t="shared" si="1"/>
        <v>42800</v>
      </c>
    </row>
    <row r="43" spans="1:27" s="100" customFormat="1" ht="15.5" x14ac:dyDescent="0.35">
      <c r="A43" s="76"/>
      <c r="B43" s="76"/>
      <c r="C43" s="76"/>
      <c r="D43" s="76"/>
      <c r="E43" s="76"/>
      <c r="F43" s="79" t="s">
        <v>19932</v>
      </c>
      <c r="G43" s="69"/>
      <c r="H43" s="74">
        <v>40000</v>
      </c>
      <c r="I43" s="69"/>
      <c r="J43" s="69" t="s">
        <v>1765</v>
      </c>
      <c r="K43" s="69" t="s">
        <v>1765</v>
      </c>
      <c r="L43" s="69" t="s">
        <v>1765</v>
      </c>
      <c r="M43" s="69" t="s">
        <v>1765</v>
      </c>
      <c r="N43" s="69"/>
      <c r="O43" s="69"/>
      <c r="P43" s="75" t="s">
        <v>1765</v>
      </c>
      <c r="Q43" s="69" t="s">
        <v>1765</v>
      </c>
      <c r="R43" s="69"/>
      <c r="S43" s="69"/>
      <c r="T43" s="69"/>
      <c r="U43" s="69"/>
      <c r="V43" s="69"/>
      <c r="W43" s="76"/>
      <c r="Z43" s="639">
        <f t="shared" si="0"/>
        <v>2800.0000000000005</v>
      </c>
      <c r="AA43" s="74">
        <f t="shared" si="1"/>
        <v>42800</v>
      </c>
    </row>
    <row r="44" spans="1:27" s="100" customFormat="1" ht="15.5" x14ac:dyDescent="0.35">
      <c r="A44" s="76"/>
      <c r="B44" s="76"/>
      <c r="C44" s="76"/>
      <c r="D44" s="76"/>
      <c r="E44" s="76"/>
      <c r="F44" s="79" t="s">
        <v>19933</v>
      </c>
      <c r="G44" s="69"/>
      <c r="H44" s="74">
        <v>40000</v>
      </c>
      <c r="I44" s="69"/>
      <c r="J44" s="69" t="s">
        <v>1765</v>
      </c>
      <c r="K44" s="69" t="s">
        <v>1765</v>
      </c>
      <c r="L44" s="69" t="s">
        <v>1765</v>
      </c>
      <c r="M44" s="69" t="s">
        <v>1765</v>
      </c>
      <c r="N44" s="69"/>
      <c r="O44" s="69"/>
      <c r="P44" s="75" t="s">
        <v>1765</v>
      </c>
      <c r="Q44" s="69" t="s">
        <v>1765</v>
      </c>
      <c r="R44" s="69"/>
      <c r="S44" s="69"/>
      <c r="T44" s="69"/>
      <c r="U44" s="69"/>
      <c r="V44" s="69"/>
      <c r="W44" s="76"/>
      <c r="Z44" s="639">
        <f t="shared" si="0"/>
        <v>2800.0000000000005</v>
      </c>
      <c r="AA44" s="74">
        <f t="shared" si="1"/>
        <v>42800</v>
      </c>
    </row>
    <row r="45" spans="1:27" s="100" customFormat="1" ht="15.5" x14ac:dyDescent="0.35">
      <c r="A45" s="76"/>
      <c r="B45" s="76"/>
      <c r="C45" s="76"/>
      <c r="D45" s="76"/>
      <c r="E45" s="76"/>
      <c r="F45" s="79" t="s">
        <v>19934</v>
      </c>
      <c r="G45" s="69"/>
      <c r="H45" s="74">
        <v>40000</v>
      </c>
      <c r="I45" s="69"/>
      <c r="J45" s="69" t="s">
        <v>1765</v>
      </c>
      <c r="K45" s="69" t="s">
        <v>1765</v>
      </c>
      <c r="L45" s="69" t="s">
        <v>1765</v>
      </c>
      <c r="M45" s="69" t="s">
        <v>1765</v>
      </c>
      <c r="N45" s="69"/>
      <c r="O45" s="69"/>
      <c r="P45" s="75" t="s">
        <v>1765</v>
      </c>
      <c r="Q45" s="69" t="s">
        <v>1765</v>
      </c>
      <c r="R45" s="69"/>
      <c r="S45" s="69"/>
      <c r="T45" s="69"/>
      <c r="U45" s="69"/>
      <c r="V45" s="69"/>
      <c r="W45" s="76"/>
      <c r="Z45" s="639">
        <f t="shared" si="0"/>
        <v>2800.0000000000005</v>
      </c>
      <c r="AA45" s="74">
        <f t="shared" si="1"/>
        <v>42800</v>
      </c>
    </row>
    <row r="46" spans="1:27" s="100" customFormat="1" ht="15.5" x14ac:dyDescent="0.35">
      <c r="A46" s="76"/>
      <c r="B46" s="76"/>
      <c r="C46" s="76"/>
      <c r="D46" s="76"/>
      <c r="E46" s="76"/>
      <c r="F46" s="79"/>
      <c r="G46" s="69"/>
      <c r="H46" s="74"/>
      <c r="I46" s="69"/>
      <c r="J46" s="69"/>
      <c r="K46" s="75"/>
      <c r="L46" s="79"/>
      <c r="M46" s="75"/>
      <c r="N46" s="75"/>
      <c r="O46" s="69"/>
      <c r="P46" s="75"/>
      <c r="Q46" s="69"/>
      <c r="R46" s="69"/>
      <c r="S46" s="69"/>
      <c r="T46" s="69"/>
      <c r="U46" s="69"/>
      <c r="V46" s="69"/>
      <c r="W46" s="76"/>
      <c r="Z46" s="639">
        <f t="shared" si="0"/>
        <v>0</v>
      </c>
      <c r="AA46" s="74">
        <f t="shared" si="1"/>
        <v>0</v>
      </c>
    </row>
    <row r="47" spans="1:27" s="100" customFormat="1" ht="15.5" x14ac:dyDescent="0.35">
      <c r="A47" s="64"/>
      <c r="B47" s="64"/>
      <c r="C47" s="64"/>
      <c r="D47" s="64"/>
      <c r="E47" s="64"/>
      <c r="F47" s="66" t="s">
        <v>1842</v>
      </c>
      <c r="G47" s="64"/>
      <c r="H47" s="67"/>
      <c r="I47" s="64"/>
      <c r="J47" s="64"/>
      <c r="K47" s="68"/>
      <c r="L47" s="68"/>
      <c r="M47" s="68"/>
      <c r="N47" s="68"/>
      <c r="O47" s="64"/>
      <c r="P47" s="68"/>
      <c r="Q47" s="68"/>
      <c r="R47" s="64"/>
      <c r="S47" s="64"/>
      <c r="T47" s="64"/>
      <c r="U47" s="64"/>
      <c r="V47" s="64"/>
      <c r="W47" s="64"/>
      <c r="Z47" s="639">
        <f t="shared" si="0"/>
        <v>0</v>
      </c>
      <c r="AA47" s="67">
        <f t="shared" si="1"/>
        <v>0</v>
      </c>
    </row>
    <row r="48" spans="1:27" s="100" customFormat="1" ht="15.5" x14ac:dyDescent="0.35">
      <c r="A48" s="76"/>
      <c r="B48" s="76"/>
      <c r="C48" s="76"/>
      <c r="D48" s="76"/>
      <c r="E48" s="76"/>
      <c r="F48" s="117" t="s">
        <v>19935</v>
      </c>
      <c r="G48" s="76"/>
      <c r="H48" s="118">
        <v>18000000</v>
      </c>
      <c r="I48" s="76"/>
      <c r="J48" s="76" t="s">
        <v>4438</v>
      </c>
      <c r="K48" s="119" t="s">
        <v>6193</v>
      </c>
      <c r="L48" s="119" t="s">
        <v>6193</v>
      </c>
      <c r="M48" s="120">
        <v>3716050</v>
      </c>
      <c r="N48" s="119"/>
      <c r="O48" s="76"/>
      <c r="P48" s="119"/>
      <c r="Q48" s="119"/>
      <c r="R48" s="76"/>
      <c r="S48" s="76"/>
      <c r="T48" s="76"/>
      <c r="U48" s="76"/>
      <c r="V48" s="76"/>
      <c r="W48" s="76"/>
      <c r="Z48" s="639">
        <f t="shared" si="0"/>
        <v>1260000.0000000002</v>
      </c>
      <c r="AA48" s="118">
        <f t="shared" si="1"/>
        <v>19260000</v>
      </c>
    </row>
    <row r="49" spans="1:27" s="100" customFormat="1" ht="15.5" x14ac:dyDescent="0.35">
      <c r="A49" s="76"/>
      <c r="B49" s="76"/>
      <c r="C49" s="76"/>
      <c r="D49" s="76"/>
      <c r="E49" s="76"/>
      <c r="F49" s="117" t="s">
        <v>19936</v>
      </c>
      <c r="G49" s="76"/>
      <c r="H49" s="118">
        <v>18000000</v>
      </c>
      <c r="I49" s="76"/>
      <c r="J49" s="76" t="s">
        <v>4438</v>
      </c>
      <c r="K49" s="119">
        <v>1959</v>
      </c>
      <c r="L49" s="119" t="s">
        <v>19937</v>
      </c>
      <c r="M49" s="120">
        <v>3716049</v>
      </c>
      <c r="N49" s="119"/>
      <c r="O49" s="76"/>
      <c r="P49" s="119"/>
      <c r="Q49" s="119"/>
      <c r="R49" s="76"/>
      <c r="S49" s="76"/>
      <c r="T49" s="76"/>
      <c r="U49" s="76"/>
      <c r="V49" s="76"/>
      <c r="W49" s="76"/>
      <c r="Z49" s="639">
        <f t="shared" si="0"/>
        <v>1260000.0000000002</v>
      </c>
      <c r="AA49" s="118">
        <f t="shared" si="1"/>
        <v>19260000</v>
      </c>
    </row>
    <row r="50" spans="1:27" s="100" customFormat="1" ht="15.5" x14ac:dyDescent="0.35">
      <c r="A50" s="76"/>
      <c r="B50" s="76"/>
      <c r="C50" s="76"/>
      <c r="D50" s="76"/>
      <c r="E50" s="76"/>
      <c r="F50" s="117" t="s">
        <v>19938</v>
      </c>
      <c r="G50" s="76"/>
      <c r="H50" s="118">
        <v>18000000</v>
      </c>
      <c r="I50" s="76"/>
      <c r="J50" s="76" t="s">
        <v>4438</v>
      </c>
      <c r="K50" s="119">
        <v>1965</v>
      </c>
      <c r="L50" s="119" t="s">
        <v>6193</v>
      </c>
      <c r="M50" s="120">
        <v>15633</v>
      </c>
      <c r="N50" s="119"/>
      <c r="O50" s="76"/>
      <c r="P50" s="119"/>
      <c r="Q50" s="119"/>
      <c r="R50" s="76"/>
      <c r="S50" s="76"/>
      <c r="T50" s="76"/>
      <c r="U50" s="76"/>
      <c r="V50" s="76"/>
      <c r="W50" s="76"/>
      <c r="Z50" s="639">
        <f t="shared" si="0"/>
        <v>1260000.0000000002</v>
      </c>
      <c r="AA50" s="118">
        <f t="shared" si="1"/>
        <v>19260000</v>
      </c>
    </row>
    <row r="51" spans="1:27" s="100" customFormat="1" ht="15.5" x14ac:dyDescent="0.35">
      <c r="A51" s="76"/>
      <c r="B51" s="76"/>
      <c r="C51" s="76"/>
      <c r="D51" s="76"/>
      <c r="E51" s="76"/>
      <c r="F51" s="117"/>
      <c r="G51" s="76"/>
      <c r="H51" s="118"/>
      <c r="I51" s="76"/>
      <c r="J51" s="76"/>
      <c r="K51" s="119"/>
      <c r="L51" s="119"/>
      <c r="M51" s="120"/>
      <c r="N51" s="119"/>
      <c r="O51" s="76"/>
      <c r="P51" s="119"/>
      <c r="Q51" s="119"/>
      <c r="R51" s="76"/>
      <c r="S51" s="76"/>
      <c r="T51" s="76"/>
      <c r="U51" s="76"/>
      <c r="V51" s="76"/>
      <c r="W51" s="76"/>
      <c r="Z51" s="639">
        <f t="shared" si="0"/>
        <v>0</v>
      </c>
      <c r="AA51" s="118">
        <f t="shared" si="1"/>
        <v>0</v>
      </c>
    </row>
    <row r="52" spans="1:27" s="100" customFormat="1" ht="15.5" x14ac:dyDescent="0.35">
      <c r="A52" s="64"/>
      <c r="B52" s="64"/>
      <c r="C52" s="64"/>
      <c r="D52" s="64"/>
      <c r="E52" s="64"/>
      <c r="F52" s="96" t="s">
        <v>1161</v>
      </c>
      <c r="G52" s="64"/>
      <c r="H52" s="67"/>
      <c r="I52" s="64"/>
      <c r="J52" s="64"/>
      <c r="K52" s="68"/>
      <c r="L52" s="68"/>
      <c r="M52" s="127"/>
      <c r="N52" s="68"/>
      <c r="O52" s="64"/>
      <c r="P52" s="68"/>
      <c r="Q52" s="68"/>
      <c r="R52" s="64"/>
      <c r="S52" s="64"/>
      <c r="T52" s="64"/>
      <c r="U52" s="64"/>
      <c r="V52" s="64"/>
      <c r="W52" s="64"/>
      <c r="Z52" s="639">
        <f t="shared" si="0"/>
        <v>0</v>
      </c>
      <c r="AA52" s="67">
        <f t="shared" si="1"/>
        <v>0</v>
      </c>
    </row>
    <row r="53" spans="1:27" s="100" customFormat="1" ht="15.5" x14ac:dyDescent="0.35">
      <c r="A53" s="76"/>
      <c r="B53" s="76"/>
      <c r="C53" s="76"/>
      <c r="D53" s="76"/>
      <c r="E53" s="76"/>
      <c r="F53" s="117" t="s">
        <v>1852</v>
      </c>
      <c r="G53" s="76"/>
      <c r="H53" s="118"/>
      <c r="I53" s="76"/>
      <c r="J53" s="76"/>
      <c r="K53" s="119"/>
      <c r="L53" s="119"/>
      <c r="M53" s="120"/>
      <c r="N53" s="119"/>
      <c r="O53" s="76"/>
      <c r="P53" s="119"/>
      <c r="Q53" s="119"/>
      <c r="R53" s="76"/>
      <c r="S53" s="76"/>
      <c r="T53" s="76"/>
      <c r="U53" s="76"/>
      <c r="V53" s="76"/>
      <c r="W53" s="76"/>
      <c r="Z53" s="639">
        <f t="shared" si="0"/>
        <v>0</v>
      </c>
      <c r="AA53" s="118">
        <f t="shared" si="1"/>
        <v>0</v>
      </c>
    </row>
    <row r="54" spans="1:27" s="100" customFormat="1" ht="15.5" x14ac:dyDescent="0.35">
      <c r="A54" s="76"/>
      <c r="B54" s="76"/>
      <c r="C54" s="76"/>
      <c r="D54" s="76"/>
      <c r="E54" s="76"/>
      <c r="F54" s="117"/>
      <c r="G54" s="76"/>
      <c r="H54" s="118"/>
      <c r="I54" s="76"/>
      <c r="J54" s="76"/>
      <c r="K54" s="119"/>
      <c r="L54" s="119"/>
      <c r="M54" s="120"/>
      <c r="N54" s="119"/>
      <c r="O54" s="76"/>
      <c r="P54" s="119"/>
      <c r="Q54" s="119"/>
      <c r="R54" s="76"/>
      <c r="S54" s="76"/>
      <c r="T54" s="76"/>
      <c r="U54" s="76"/>
      <c r="V54" s="76"/>
      <c r="W54" s="76"/>
      <c r="Z54" s="639">
        <f t="shared" si="0"/>
        <v>0</v>
      </c>
      <c r="AA54" s="118">
        <f t="shared" si="1"/>
        <v>0</v>
      </c>
    </row>
    <row r="55" spans="1:27" s="100" customFormat="1" ht="15.5" x14ac:dyDescent="0.35">
      <c r="A55" s="64"/>
      <c r="B55" s="64"/>
      <c r="C55" s="64"/>
      <c r="D55" s="64"/>
      <c r="E55" s="64"/>
      <c r="F55" s="96" t="s">
        <v>2678</v>
      </c>
      <c r="G55" s="64"/>
      <c r="H55" s="67"/>
      <c r="I55" s="64"/>
      <c r="J55" s="64"/>
      <c r="K55" s="68"/>
      <c r="L55" s="68"/>
      <c r="M55" s="127"/>
      <c r="N55" s="68"/>
      <c r="O55" s="64"/>
      <c r="P55" s="68"/>
      <c r="Q55" s="68"/>
      <c r="R55" s="64"/>
      <c r="S55" s="64"/>
      <c r="T55" s="64"/>
      <c r="U55" s="64"/>
      <c r="V55" s="64"/>
      <c r="W55" s="64"/>
      <c r="Z55" s="639">
        <f t="shared" si="0"/>
        <v>0</v>
      </c>
      <c r="AA55" s="67">
        <f t="shared" si="1"/>
        <v>0</v>
      </c>
    </row>
    <row r="56" spans="1:27" s="100" customFormat="1" ht="15.5" x14ac:dyDescent="0.35">
      <c r="A56" s="76"/>
      <c r="B56" s="76"/>
      <c r="C56" s="76"/>
      <c r="D56" s="76"/>
      <c r="E56" s="76"/>
      <c r="F56" s="76" t="s">
        <v>1852</v>
      </c>
      <c r="G56" s="76"/>
      <c r="H56" s="118"/>
      <c r="I56" s="76"/>
      <c r="J56" s="76"/>
      <c r="K56" s="119"/>
      <c r="L56" s="119"/>
      <c r="M56" s="119"/>
      <c r="N56" s="119"/>
      <c r="O56" s="76"/>
      <c r="P56" s="119"/>
      <c r="Q56" s="119"/>
      <c r="R56" s="76"/>
      <c r="S56" s="76"/>
      <c r="T56" s="76"/>
      <c r="U56" s="76"/>
      <c r="V56" s="76"/>
      <c r="W56" s="76"/>
      <c r="Z56" s="639">
        <f t="shared" si="0"/>
        <v>0</v>
      </c>
      <c r="AA56" s="118">
        <f t="shared" si="1"/>
        <v>0</v>
      </c>
    </row>
    <row r="57" spans="1:27" s="100" customFormat="1" ht="15.5" x14ac:dyDescent="0.35">
      <c r="A57" s="76"/>
      <c r="B57" s="76"/>
      <c r="C57" s="76"/>
      <c r="D57" s="76"/>
      <c r="E57" s="76"/>
      <c r="F57" s="123"/>
      <c r="G57" s="76"/>
      <c r="H57" s="118"/>
      <c r="I57" s="76"/>
      <c r="J57" s="76"/>
      <c r="K57" s="119"/>
      <c r="L57" s="119"/>
      <c r="M57" s="119"/>
      <c r="N57" s="119"/>
      <c r="O57" s="76"/>
      <c r="P57" s="119"/>
      <c r="Q57" s="119"/>
      <c r="R57" s="76"/>
      <c r="S57" s="76"/>
      <c r="T57" s="76"/>
      <c r="U57" s="76"/>
      <c r="V57" s="76"/>
      <c r="W57" s="76"/>
      <c r="Z57" s="639">
        <f t="shared" si="0"/>
        <v>0</v>
      </c>
      <c r="AA57" s="118">
        <f t="shared" si="1"/>
        <v>0</v>
      </c>
    </row>
    <row r="58" spans="1:27" s="100" customFormat="1" ht="15.5" x14ac:dyDescent="0.35">
      <c r="A58" s="64"/>
      <c r="B58" s="64"/>
      <c r="C58" s="64"/>
      <c r="D58" s="64"/>
      <c r="E58" s="64"/>
      <c r="F58" s="66" t="s">
        <v>1829</v>
      </c>
      <c r="G58" s="64"/>
      <c r="H58" s="67"/>
      <c r="I58" s="64"/>
      <c r="J58" s="64"/>
      <c r="K58" s="68"/>
      <c r="L58" s="68"/>
      <c r="M58" s="68"/>
      <c r="N58" s="68"/>
      <c r="O58" s="64"/>
      <c r="P58" s="68"/>
      <c r="Q58" s="68"/>
      <c r="R58" s="64"/>
      <c r="S58" s="64"/>
      <c r="T58" s="64"/>
      <c r="U58" s="64"/>
      <c r="V58" s="64"/>
      <c r="W58" s="64"/>
      <c r="Z58" s="639">
        <f t="shared" si="0"/>
        <v>0</v>
      </c>
      <c r="AA58" s="67">
        <f t="shared" si="1"/>
        <v>0</v>
      </c>
    </row>
    <row r="59" spans="1:27" s="100" customFormat="1" ht="15.5" x14ac:dyDescent="0.35">
      <c r="A59" s="76"/>
      <c r="B59" s="76"/>
      <c r="C59" s="76"/>
      <c r="D59" s="76"/>
      <c r="E59" s="76"/>
      <c r="F59" s="76" t="s">
        <v>1852</v>
      </c>
      <c r="G59" s="76"/>
      <c r="H59" s="118"/>
      <c r="I59" s="76"/>
      <c r="J59" s="76"/>
      <c r="K59" s="119"/>
      <c r="L59" s="119"/>
      <c r="M59" s="119"/>
      <c r="N59" s="119"/>
      <c r="O59" s="76"/>
      <c r="P59" s="119"/>
      <c r="Q59" s="119"/>
      <c r="R59" s="76"/>
      <c r="S59" s="76"/>
      <c r="T59" s="76"/>
      <c r="U59" s="76"/>
      <c r="V59" s="76"/>
      <c r="W59" s="76"/>
      <c r="Z59" s="639">
        <f t="shared" si="0"/>
        <v>0</v>
      </c>
      <c r="AA59" s="118">
        <f t="shared" si="1"/>
        <v>0</v>
      </c>
    </row>
    <row r="60" spans="1:27" s="100" customFormat="1" ht="15.5" x14ac:dyDescent="0.35">
      <c r="A60" s="76"/>
      <c r="B60" s="76"/>
      <c r="C60" s="76"/>
      <c r="D60" s="76"/>
      <c r="E60" s="76"/>
      <c r="F60" s="123"/>
      <c r="G60" s="76"/>
      <c r="H60" s="118"/>
      <c r="I60" s="76"/>
      <c r="J60" s="76"/>
      <c r="K60" s="119"/>
      <c r="L60" s="119"/>
      <c r="M60" s="119"/>
      <c r="N60" s="119"/>
      <c r="O60" s="76"/>
      <c r="P60" s="119"/>
      <c r="Q60" s="119"/>
      <c r="R60" s="76"/>
      <c r="S60" s="76"/>
      <c r="T60" s="76"/>
      <c r="U60" s="76"/>
      <c r="V60" s="76"/>
      <c r="W60" s="76"/>
      <c r="Z60" s="639">
        <f t="shared" si="0"/>
        <v>0</v>
      </c>
      <c r="AA60" s="118">
        <f t="shared" si="1"/>
        <v>0</v>
      </c>
    </row>
    <row r="61" spans="1:27" s="100" customFormat="1" ht="15.5" x14ac:dyDescent="0.35">
      <c r="A61" s="64"/>
      <c r="B61" s="64"/>
      <c r="C61" s="64"/>
      <c r="D61" s="64"/>
      <c r="E61" s="64"/>
      <c r="F61" s="66" t="s">
        <v>1833</v>
      </c>
      <c r="G61" s="64"/>
      <c r="H61" s="67"/>
      <c r="I61" s="64"/>
      <c r="J61" s="64"/>
      <c r="K61" s="68"/>
      <c r="L61" s="68"/>
      <c r="M61" s="68"/>
      <c r="N61" s="68"/>
      <c r="O61" s="64"/>
      <c r="P61" s="68"/>
      <c r="Q61" s="68"/>
      <c r="R61" s="64"/>
      <c r="S61" s="64"/>
      <c r="T61" s="64"/>
      <c r="U61" s="64"/>
      <c r="V61" s="64"/>
      <c r="W61" s="64"/>
      <c r="Z61" s="639">
        <f t="shared" si="0"/>
        <v>0</v>
      </c>
      <c r="AA61" s="67">
        <f t="shared" si="1"/>
        <v>0</v>
      </c>
    </row>
    <row r="62" spans="1:27" s="100" customFormat="1" ht="15.5" x14ac:dyDescent="0.35">
      <c r="A62" s="76"/>
      <c r="B62" s="76"/>
      <c r="C62" s="76"/>
      <c r="D62" s="76"/>
      <c r="E62" s="76"/>
      <c r="F62" s="76" t="s">
        <v>19939</v>
      </c>
      <c r="G62" s="76"/>
      <c r="H62" s="118">
        <v>16000</v>
      </c>
      <c r="I62" s="76"/>
      <c r="J62" s="76" t="s">
        <v>1765</v>
      </c>
      <c r="K62" s="76" t="s">
        <v>1765</v>
      </c>
      <c r="L62" s="76" t="s">
        <v>1765</v>
      </c>
      <c r="M62" s="76" t="s">
        <v>1765</v>
      </c>
      <c r="N62" s="76"/>
      <c r="O62" s="76"/>
      <c r="P62" s="119" t="s">
        <v>1765</v>
      </c>
      <c r="Q62" s="76" t="s">
        <v>1765</v>
      </c>
      <c r="R62" s="76"/>
      <c r="S62" s="76"/>
      <c r="T62" s="76"/>
      <c r="U62" s="76"/>
      <c r="V62" s="76"/>
      <c r="W62" s="76"/>
      <c r="Z62" s="639">
        <f t="shared" si="0"/>
        <v>1120</v>
      </c>
      <c r="AA62" s="118">
        <f t="shared" si="1"/>
        <v>17120</v>
      </c>
    </row>
    <row r="63" spans="1:27" s="100" customFormat="1" ht="15.5" x14ac:dyDescent="0.35">
      <c r="A63" s="76"/>
      <c r="B63" s="76"/>
      <c r="C63" s="76"/>
      <c r="D63" s="76"/>
      <c r="E63" s="76"/>
      <c r="F63" s="76" t="s">
        <v>19940</v>
      </c>
      <c r="G63" s="76"/>
      <c r="H63" s="118">
        <v>12000</v>
      </c>
      <c r="I63" s="76"/>
      <c r="J63" s="76" t="s">
        <v>1765</v>
      </c>
      <c r="K63" s="76" t="s">
        <v>1765</v>
      </c>
      <c r="L63" s="76" t="s">
        <v>1765</v>
      </c>
      <c r="M63" s="76" t="s">
        <v>1765</v>
      </c>
      <c r="N63" s="76"/>
      <c r="O63" s="76"/>
      <c r="P63" s="119" t="s">
        <v>1765</v>
      </c>
      <c r="Q63" s="76" t="s">
        <v>1765</v>
      </c>
      <c r="R63" s="76"/>
      <c r="S63" s="76"/>
      <c r="T63" s="76"/>
      <c r="U63" s="76"/>
      <c r="V63" s="76"/>
      <c r="W63" s="76"/>
      <c r="Z63" s="639">
        <f t="shared" si="0"/>
        <v>840.00000000000011</v>
      </c>
      <c r="AA63" s="118">
        <f t="shared" si="1"/>
        <v>12840</v>
      </c>
    </row>
    <row r="64" spans="1:27" s="100" customFormat="1" ht="15.5" x14ac:dyDescent="0.35">
      <c r="A64" s="76"/>
      <c r="B64" s="76"/>
      <c r="C64" s="76"/>
      <c r="D64" s="76"/>
      <c r="E64" s="76"/>
      <c r="F64" s="76" t="s">
        <v>17426</v>
      </c>
      <c r="G64" s="76"/>
      <c r="H64" s="118">
        <v>12000</v>
      </c>
      <c r="I64" s="76"/>
      <c r="J64" s="76" t="s">
        <v>1765</v>
      </c>
      <c r="K64" s="76" t="s">
        <v>1765</v>
      </c>
      <c r="L64" s="76" t="s">
        <v>1765</v>
      </c>
      <c r="M64" s="76" t="s">
        <v>1765</v>
      </c>
      <c r="N64" s="76"/>
      <c r="O64" s="76"/>
      <c r="P64" s="119" t="s">
        <v>1765</v>
      </c>
      <c r="Q64" s="76" t="s">
        <v>1765</v>
      </c>
      <c r="R64" s="76"/>
      <c r="S64" s="76"/>
      <c r="T64" s="76"/>
      <c r="U64" s="76"/>
      <c r="V64" s="76"/>
      <c r="W64" s="76"/>
      <c r="Z64" s="639">
        <f t="shared" si="0"/>
        <v>840.00000000000011</v>
      </c>
      <c r="AA64" s="118">
        <f t="shared" si="1"/>
        <v>12840</v>
      </c>
    </row>
    <row r="65" spans="1:27" s="100" customFormat="1" ht="15.5" x14ac:dyDescent="0.35">
      <c r="A65" s="76"/>
      <c r="B65" s="76"/>
      <c r="C65" s="76"/>
      <c r="D65" s="76"/>
      <c r="E65" s="76"/>
      <c r="F65" s="76" t="s">
        <v>19941</v>
      </c>
      <c r="G65" s="76"/>
      <c r="H65" s="118">
        <v>16000</v>
      </c>
      <c r="I65" s="76"/>
      <c r="J65" s="76" t="s">
        <v>1765</v>
      </c>
      <c r="K65" s="76" t="s">
        <v>1765</v>
      </c>
      <c r="L65" s="76" t="s">
        <v>1765</v>
      </c>
      <c r="M65" s="76" t="s">
        <v>1765</v>
      </c>
      <c r="N65" s="76"/>
      <c r="O65" s="76"/>
      <c r="P65" s="119" t="s">
        <v>1765</v>
      </c>
      <c r="Q65" s="76" t="s">
        <v>1765</v>
      </c>
      <c r="R65" s="76"/>
      <c r="S65" s="76"/>
      <c r="T65" s="76"/>
      <c r="U65" s="76"/>
      <c r="V65" s="76"/>
      <c r="W65" s="76"/>
      <c r="Z65" s="639">
        <f t="shared" si="0"/>
        <v>1120</v>
      </c>
      <c r="AA65" s="118">
        <f t="shared" si="1"/>
        <v>17120</v>
      </c>
    </row>
    <row r="66" spans="1:27" s="100" customFormat="1" ht="15.5" x14ac:dyDescent="0.35">
      <c r="A66" s="76"/>
      <c r="B66" s="76"/>
      <c r="C66" s="76"/>
      <c r="D66" s="76"/>
      <c r="E66" s="76"/>
      <c r="F66" s="76" t="s">
        <v>19942</v>
      </c>
      <c r="G66" s="76"/>
      <c r="H66" s="118">
        <v>12000</v>
      </c>
      <c r="I66" s="76"/>
      <c r="J66" s="76" t="s">
        <v>1765</v>
      </c>
      <c r="K66" s="76" t="s">
        <v>1765</v>
      </c>
      <c r="L66" s="76" t="s">
        <v>1765</v>
      </c>
      <c r="M66" s="76" t="s">
        <v>1765</v>
      </c>
      <c r="N66" s="76"/>
      <c r="O66" s="76"/>
      <c r="P66" s="119" t="s">
        <v>1765</v>
      </c>
      <c r="Q66" s="76" t="s">
        <v>1765</v>
      </c>
      <c r="R66" s="76"/>
      <c r="S66" s="76"/>
      <c r="T66" s="76"/>
      <c r="U66" s="76"/>
      <c r="V66" s="76"/>
      <c r="W66" s="76"/>
      <c r="Z66" s="639">
        <f t="shared" si="0"/>
        <v>840.00000000000011</v>
      </c>
      <c r="AA66" s="118">
        <f t="shared" si="1"/>
        <v>12840</v>
      </c>
    </row>
    <row r="67" spans="1:27" s="100" customFormat="1" ht="15.5" x14ac:dyDescent="0.35">
      <c r="A67" s="76"/>
      <c r="B67" s="76"/>
      <c r="C67" s="76"/>
      <c r="D67" s="76"/>
      <c r="E67" s="76"/>
      <c r="F67" s="76" t="s">
        <v>19943</v>
      </c>
      <c r="G67" s="76"/>
      <c r="H67" s="118">
        <v>24000</v>
      </c>
      <c r="I67" s="76"/>
      <c r="J67" s="76" t="s">
        <v>1765</v>
      </c>
      <c r="K67" s="76" t="s">
        <v>1765</v>
      </c>
      <c r="L67" s="76" t="s">
        <v>1765</v>
      </c>
      <c r="M67" s="76" t="s">
        <v>1765</v>
      </c>
      <c r="N67" s="76"/>
      <c r="O67" s="76"/>
      <c r="P67" s="119" t="s">
        <v>1765</v>
      </c>
      <c r="Q67" s="76" t="s">
        <v>1765</v>
      </c>
      <c r="R67" s="76"/>
      <c r="S67" s="76"/>
      <c r="T67" s="76"/>
      <c r="U67" s="76"/>
      <c r="V67" s="76"/>
      <c r="W67" s="76"/>
      <c r="Z67" s="639">
        <f t="shared" si="0"/>
        <v>1680.0000000000002</v>
      </c>
      <c r="AA67" s="118">
        <f t="shared" si="1"/>
        <v>25680</v>
      </c>
    </row>
    <row r="68" spans="1:27" s="100" customFormat="1" ht="15.5" x14ac:dyDescent="0.35">
      <c r="A68" s="76"/>
      <c r="B68" s="76"/>
      <c r="C68" s="76"/>
      <c r="D68" s="76"/>
      <c r="E68" s="76"/>
      <c r="F68" s="76" t="s">
        <v>19944</v>
      </c>
      <c r="G68" s="76"/>
      <c r="H68" s="118">
        <v>16000</v>
      </c>
      <c r="I68" s="76"/>
      <c r="J68" s="76" t="s">
        <v>1765</v>
      </c>
      <c r="K68" s="76" t="s">
        <v>1765</v>
      </c>
      <c r="L68" s="76" t="s">
        <v>1765</v>
      </c>
      <c r="M68" s="76" t="s">
        <v>1765</v>
      </c>
      <c r="N68" s="76"/>
      <c r="O68" s="76"/>
      <c r="P68" s="119" t="s">
        <v>1765</v>
      </c>
      <c r="Q68" s="76" t="s">
        <v>1765</v>
      </c>
      <c r="R68" s="76"/>
      <c r="S68" s="76"/>
      <c r="T68" s="76"/>
      <c r="U68" s="76"/>
      <c r="V68" s="76"/>
      <c r="W68" s="76"/>
      <c r="Z68" s="639">
        <f t="shared" si="0"/>
        <v>1120</v>
      </c>
      <c r="AA68" s="118">
        <f t="shared" si="1"/>
        <v>17120</v>
      </c>
    </row>
    <row r="69" spans="1:27" s="100" customFormat="1" ht="15.5" x14ac:dyDescent="0.35">
      <c r="A69" s="76"/>
      <c r="B69" s="76"/>
      <c r="C69" s="76"/>
      <c r="D69" s="76"/>
      <c r="E69" s="76"/>
      <c r="F69" s="76" t="s">
        <v>19945</v>
      </c>
      <c r="G69" s="76"/>
      <c r="H69" s="118">
        <v>12000</v>
      </c>
      <c r="I69" s="76"/>
      <c r="J69" s="76" t="s">
        <v>1765</v>
      </c>
      <c r="K69" s="76" t="s">
        <v>1765</v>
      </c>
      <c r="L69" s="76" t="s">
        <v>1765</v>
      </c>
      <c r="M69" s="76" t="s">
        <v>1765</v>
      </c>
      <c r="N69" s="76"/>
      <c r="O69" s="76"/>
      <c r="P69" s="119" t="s">
        <v>1765</v>
      </c>
      <c r="Q69" s="76" t="s">
        <v>1765</v>
      </c>
      <c r="R69" s="76"/>
      <c r="S69" s="76"/>
      <c r="T69" s="76"/>
      <c r="U69" s="76"/>
      <c r="V69" s="76"/>
      <c r="W69" s="76"/>
      <c r="Z69" s="639">
        <f t="shared" si="0"/>
        <v>840.00000000000011</v>
      </c>
      <c r="AA69" s="118">
        <f t="shared" si="1"/>
        <v>12840</v>
      </c>
    </row>
    <row r="70" spans="1:27" s="100" customFormat="1" ht="15.5" x14ac:dyDescent="0.35">
      <c r="A70" s="76"/>
      <c r="B70" s="76"/>
      <c r="C70" s="76"/>
      <c r="D70" s="76"/>
      <c r="E70" s="76"/>
      <c r="F70" s="76" t="s">
        <v>19946</v>
      </c>
      <c r="G70" s="76"/>
      <c r="H70" s="118">
        <v>12000</v>
      </c>
      <c r="I70" s="76"/>
      <c r="J70" s="76" t="s">
        <v>1765</v>
      </c>
      <c r="K70" s="76" t="s">
        <v>1765</v>
      </c>
      <c r="L70" s="76" t="s">
        <v>1765</v>
      </c>
      <c r="M70" s="76" t="s">
        <v>1765</v>
      </c>
      <c r="N70" s="76"/>
      <c r="O70" s="76"/>
      <c r="P70" s="119" t="s">
        <v>1765</v>
      </c>
      <c r="Q70" s="76" t="s">
        <v>1765</v>
      </c>
      <c r="R70" s="76"/>
      <c r="S70" s="76"/>
      <c r="T70" s="76"/>
      <c r="U70" s="76"/>
      <c r="V70" s="76"/>
      <c r="W70" s="76"/>
      <c r="Z70" s="639">
        <f t="shared" ref="Z70:Z133" si="2">H70*Z$4</f>
        <v>840.00000000000011</v>
      </c>
      <c r="AA70" s="118">
        <f t="shared" ref="AA70:AA133" si="3">H70+Z70</f>
        <v>12840</v>
      </c>
    </row>
    <row r="71" spans="1:27" s="100" customFormat="1" ht="15.5" x14ac:dyDescent="0.35">
      <c r="A71" s="76"/>
      <c r="B71" s="76"/>
      <c r="C71" s="76"/>
      <c r="D71" s="76"/>
      <c r="E71" s="76"/>
      <c r="F71" s="76"/>
      <c r="G71" s="76"/>
      <c r="H71" s="118"/>
      <c r="I71" s="76"/>
      <c r="J71" s="76"/>
      <c r="K71" s="119"/>
      <c r="L71" s="119"/>
      <c r="M71" s="119"/>
      <c r="N71" s="119"/>
      <c r="O71" s="76"/>
      <c r="P71" s="119"/>
      <c r="Q71" s="119"/>
      <c r="R71" s="76"/>
      <c r="S71" s="76"/>
      <c r="T71" s="76"/>
      <c r="U71" s="76"/>
      <c r="V71" s="76"/>
      <c r="W71" s="76"/>
      <c r="Z71" s="639">
        <f t="shared" si="2"/>
        <v>0</v>
      </c>
      <c r="AA71" s="118">
        <f t="shared" si="3"/>
        <v>0</v>
      </c>
    </row>
    <row r="72" spans="1:27" s="100" customFormat="1" ht="15.5" x14ac:dyDescent="0.35">
      <c r="A72" s="64"/>
      <c r="B72" s="64"/>
      <c r="C72" s="64"/>
      <c r="D72" s="64"/>
      <c r="E72" s="64"/>
      <c r="F72" s="66" t="s">
        <v>1851</v>
      </c>
      <c r="G72" s="64"/>
      <c r="H72" s="67"/>
      <c r="I72" s="64"/>
      <c r="J72" s="64"/>
      <c r="K72" s="68"/>
      <c r="L72" s="68"/>
      <c r="M72" s="68"/>
      <c r="N72" s="68"/>
      <c r="O72" s="64"/>
      <c r="P72" s="68"/>
      <c r="Q72" s="68"/>
      <c r="R72" s="64"/>
      <c r="S72" s="64"/>
      <c r="T72" s="64"/>
      <c r="U72" s="64"/>
      <c r="V72" s="64"/>
      <c r="W72" s="64"/>
      <c r="Z72" s="639">
        <f t="shared" si="2"/>
        <v>0</v>
      </c>
      <c r="AA72" s="67">
        <f t="shared" si="3"/>
        <v>0</v>
      </c>
    </row>
    <row r="73" spans="1:27" s="100" customFormat="1" ht="15.5" x14ac:dyDescent="0.35">
      <c r="A73" s="69"/>
      <c r="B73" s="69"/>
      <c r="C73" s="69"/>
      <c r="D73" s="69"/>
      <c r="E73" s="69"/>
      <c r="F73" s="69" t="s">
        <v>19947</v>
      </c>
      <c r="G73" s="69"/>
      <c r="H73" s="74">
        <v>400000</v>
      </c>
      <c r="I73" s="69"/>
      <c r="J73" s="69" t="s">
        <v>5711</v>
      </c>
      <c r="K73" s="75" t="s">
        <v>6193</v>
      </c>
      <c r="L73" s="75" t="s">
        <v>6193</v>
      </c>
      <c r="M73" s="75" t="s">
        <v>1575</v>
      </c>
      <c r="N73" s="75"/>
      <c r="O73" s="69"/>
      <c r="P73" s="75"/>
      <c r="Q73" s="75"/>
      <c r="R73" s="69"/>
      <c r="S73" s="69"/>
      <c r="T73" s="69"/>
      <c r="U73" s="69"/>
      <c r="V73" s="69"/>
      <c r="W73" s="76" t="s">
        <v>19948</v>
      </c>
      <c r="Z73" s="639">
        <f t="shared" si="2"/>
        <v>28000.000000000004</v>
      </c>
      <c r="AA73" s="74">
        <f t="shared" si="3"/>
        <v>428000</v>
      </c>
    </row>
    <row r="74" spans="1:27" s="100" customFormat="1" ht="15.5" x14ac:dyDescent="0.35">
      <c r="A74" s="69"/>
      <c r="B74" s="69"/>
      <c r="C74" s="69"/>
      <c r="D74" s="69"/>
      <c r="E74" s="69"/>
      <c r="F74" s="69" t="s">
        <v>19949</v>
      </c>
      <c r="G74" s="69"/>
      <c r="H74" s="74">
        <v>400000</v>
      </c>
      <c r="I74" s="69"/>
      <c r="J74" s="69" t="s">
        <v>5711</v>
      </c>
      <c r="K74" s="75">
        <v>2006</v>
      </c>
      <c r="L74" s="75" t="s">
        <v>6193</v>
      </c>
      <c r="M74" s="75" t="s">
        <v>19950</v>
      </c>
      <c r="N74" s="75"/>
      <c r="O74" s="69"/>
      <c r="P74" s="75"/>
      <c r="Q74" s="75"/>
      <c r="R74" s="69"/>
      <c r="S74" s="69"/>
      <c r="T74" s="69"/>
      <c r="U74" s="69"/>
      <c r="V74" s="69"/>
      <c r="W74" s="76"/>
      <c r="Z74" s="639">
        <f t="shared" si="2"/>
        <v>28000.000000000004</v>
      </c>
      <c r="AA74" s="74">
        <f t="shared" si="3"/>
        <v>428000</v>
      </c>
    </row>
    <row r="75" spans="1:27" s="100" customFormat="1" ht="15.5" x14ac:dyDescent="0.35">
      <c r="A75" s="69"/>
      <c r="B75" s="69"/>
      <c r="C75" s="69"/>
      <c r="D75" s="69"/>
      <c r="E75" s="69"/>
      <c r="F75" s="86"/>
      <c r="G75" s="69"/>
      <c r="H75" s="74"/>
      <c r="I75" s="69"/>
      <c r="J75" s="69"/>
      <c r="K75" s="75"/>
      <c r="L75" s="75"/>
      <c r="M75" s="75"/>
      <c r="N75" s="75"/>
      <c r="O75" s="69"/>
      <c r="P75" s="75"/>
      <c r="Q75" s="75"/>
      <c r="R75" s="69"/>
      <c r="S75" s="69"/>
      <c r="T75" s="69"/>
      <c r="U75" s="69"/>
      <c r="V75" s="69"/>
      <c r="W75" s="76"/>
      <c r="Z75" s="639">
        <f t="shared" si="2"/>
        <v>0</v>
      </c>
      <c r="AA75" s="74">
        <f t="shared" si="3"/>
        <v>0</v>
      </c>
    </row>
    <row r="76" spans="1:27" s="100" customFormat="1" ht="15.5" x14ac:dyDescent="0.35">
      <c r="A76" s="64"/>
      <c r="B76" s="64"/>
      <c r="C76" s="64"/>
      <c r="D76" s="64"/>
      <c r="E76" s="64"/>
      <c r="F76" s="66" t="s">
        <v>1853</v>
      </c>
      <c r="G76" s="64"/>
      <c r="H76" s="67"/>
      <c r="I76" s="64"/>
      <c r="J76" s="64"/>
      <c r="K76" s="68"/>
      <c r="L76" s="68"/>
      <c r="M76" s="68"/>
      <c r="N76" s="68"/>
      <c r="O76" s="64"/>
      <c r="P76" s="68"/>
      <c r="Q76" s="68"/>
      <c r="R76" s="64"/>
      <c r="S76" s="64"/>
      <c r="T76" s="64"/>
      <c r="U76" s="64"/>
      <c r="V76" s="64"/>
      <c r="W76" s="64"/>
      <c r="Z76" s="639">
        <f t="shared" si="2"/>
        <v>0</v>
      </c>
      <c r="AA76" s="67">
        <f t="shared" si="3"/>
        <v>0</v>
      </c>
    </row>
    <row r="77" spans="1:27" s="100" customFormat="1" ht="15.5" x14ac:dyDescent="0.35">
      <c r="A77" s="76"/>
      <c r="B77" s="76"/>
      <c r="C77" s="76"/>
      <c r="D77" s="76"/>
      <c r="E77" s="76"/>
      <c r="F77" s="117" t="s">
        <v>19951</v>
      </c>
      <c r="G77" s="76"/>
      <c r="H77" s="118">
        <v>2000000</v>
      </c>
      <c r="I77" s="76"/>
      <c r="J77" s="76" t="s">
        <v>4438</v>
      </c>
      <c r="K77" s="119" t="s">
        <v>6193</v>
      </c>
      <c r="L77" s="119" t="s">
        <v>6193</v>
      </c>
      <c r="M77" s="120">
        <v>2072662</v>
      </c>
      <c r="N77" s="119"/>
      <c r="O77" s="76"/>
      <c r="P77" s="119" t="s">
        <v>6193</v>
      </c>
      <c r="Q77" s="119" t="s">
        <v>6193</v>
      </c>
      <c r="R77" s="76"/>
      <c r="S77" s="76"/>
      <c r="T77" s="76"/>
      <c r="U77" s="76"/>
      <c r="V77" s="76"/>
      <c r="W77" s="76"/>
      <c r="Z77" s="639">
        <f t="shared" si="2"/>
        <v>140000</v>
      </c>
      <c r="AA77" s="118">
        <f t="shared" si="3"/>
        <v>2140000</v>
      </c>
    </row>
    <row r="78" spans="1:27" s="100" customFormat="1" ht="15.5" x14ac:dyDescent="0.35">
      <c r="A78" s="76"/>
      <c r="B78" s="76"/>
      <c r="C78" s="76"/>
      <c r="D78" s="76"/>
      <c r="E78" s="76"/>
      <c r="F78" s="117" t="s">
        <v>19936</v>
      </c>
      <c r="G78" s="76"/>
      <c r="H78" s="118">
        <v>2000000</v>
      </c>
      <c r="I78" s="76"/>
      <c r="J78" s="76" t="s">
        <v>4438</v>
      </c>
      <c r="K78" s="119" t="s">
        <v>6193</v>
      </c>
      <c r="L78" s="119" t="s">
        <v>6193</v>
      </c>
      <c r="M78" s="120">
        <v>2072661</v>
      </c>
      <c r="N78" s="119"/>
      <c r="O78" s="76"/>
      <c r="P78" s="119" t="s">
        <v>6193</v>
      </c>
      <c r="Q78" s="119" t="s">
        <v>6193</v>
      </c>
      <c r="R78" s="76"/>
      <c r="S78" s="76"/>
      <c r="T78" s="76"/>
      <c r="U78" s="76"/>
      <c r="V78" s="76"/>
      <c r="W78" s="116" t="s">
        <v>9753</v>
      </c>
      <c r="Z78" s="639">
        <f t="shared" si="2"/>
        <v>140000</v>
      </c>
      <c r="AA78" s="118">
        <f t="shared" si="3"/>
        <v>2140000</v>
      </c>
    </row>
    <row r="79" spans="1:27" s="100" customFormat="1" ht="15.5" x14ac:dyDescent="0.35">
      <c r="A79" s="76"/>
      <c r="B79" s="76"/>
      <c r="C79" s="76"/>
      <c r="D79" s="76"/>
      <c r="E79" s="76"/>
      <c r="F79" s="117" t="s">
        <v>19952</v>
      </c>
      <c r="G79" s="76"/>
      <c r="H79" s="118">
        <v>2000000</v>
      </c>
      <c r="I79" s="76"/>
      <c r="J79" s="76" t="s">
        <v>4438</v>
      </c>
      <c r="K79" s="119" t="s">
        <v>6193</v>
      </c>
      <c r="L79" s="119" t="s">
        <v>6193</v>
      </c>
      <c r="M79" s="119">
        <v>2153390</v>
      </c>
      <c r="N79" s="119"/>
      <c r="O79" s="76"/>
      <c r="P79" s="119" t="s">
        <v>6193</v>
      </c>
      <c r="Q79" s="119" t="s">
        <v>6193</v>
      </c>
      <c r="R79" s="76"/>
      <c r="S79" s="76"/>
      <c r="T79" s="76"/>
      <c r="U79" s="76"/>
      <c r="V79" s="76"/>
      <c r="W79" s="76"/>
      <c r="Z79" s="639">
        <f t="shared" si="2"/>
        <v>140000</v>
      </c>
      <c r="AA79" s="118">
        <f t="shared" si="3"/>
        <v>2140000</v>
      </c>
    </row>
    <row r="80" spans="1:27" s="100" customFormat="1" ht="15.5" x14ac:dyDescent="0.35">
      <c r="A80" s="76"/>
      <c r="B80" s="76"/>
      <c r="C80" s="76"/>
      <c r="D80" s="76"/>
      <c r="E80" s="76"/>
      <c r="F80" s="117"/>
      <c r="G80" s="76"/>
      <c r="H80" s="118"/>
      <c r="I80" s="76"/>
      <c r="J80" s="76"/>
      <c r="K80" s="119"/>
      <c r="L80" s="119"/>
      <c r="M80" s="119"/>
      <c r="N80" s="119"/>
      <c r="O80" s="76"/>
      <c r="P80" s="119"/>
      <c r="Q80" s="119"/>
      <c r="R80" s="76"/>
      <c r="S80" s="76"/>
      <c r="T80" s="76"/>
      <c r="U80" s="76"/>
      <c r="V80" s="76"/>
      <c r="W80" s="76"/>
      <c r="Z80" s="639">
        <f t="shared" si="2"/>
        <v>0</v>
      </c>
      <c r="AA80" s="118">
        <f t="shared" si="3"/>
        <v>0</v>
      </c>
    </row>
    <row r="81" spans="1:27" s="100" customFormat="1" ht="15.5" x14ac:dyDescent="0.35">
      <c r="A81" s="64"/>
      <c r="B81" s="64"/>
      <c r="C81" s="64"/>
      <c r="D81" s="64"/>
      <c r="E81" s="64"/>
      <c r="F81" s="66" t="s">
        <v>1860</v>
      </c>
      <c r="G81" s="64"/>
      <c r="H81" s="67"/>
      <c r="I81" s="64"/>
      <c r="J81" s="64"/>
      <c r="K81" s="68"/>
      <c r="L81" s="68"/>
      <c r="M81" s="68"/>
      <c r="N81" s="68"/>
      <c r="O81" s="64"/>
      <c r="P81" s="68"/>
      <c r="Q81" s="68"/>
      <c r="R81" s="64"/>
      <c r="S81" s="64"/>
      <c r="T81" s="64"/>
      <c r="U81" s="64"/>
      <c r="V81" s="64"/>
      <c r="W81" s="64"/>
      <c r="Z81" s="639">
        <f t="shared" si="2"/>
        <v>0</v>
      </c>
      <c r="AA81" s="67">
        <f t="shared" si="3"/>
        <v>0</v>
      </c>
    </row>
    <row r="82" spans="1:27" s="100" customFormat="1" ht="15.5" x14ac:dyDescent="0.35">
      <c r="A82" s="76"/>
      <c r="B82" s="76"/>
      <c r="C82" s="76"/>
      <c r="D82" s="76"/>
      <c r="E82" s="76"/>
      <c r="F82" s="76" t="s">
        <v>1852</v>
      </c>
      <c r="G82" s="76"/>
      <c r="H82" s="118"/>
      <c r="I82" s="76"/>
      <c r="J82" s="76"/>
      <c r="K82" s="117"/>
      <c r="L82" s="119"/>
      <c r="M82" s="117"/>
      <c r="N82" s="119"/>
      <c r="O82" s="76"/>
      <c r="P82" s="119"/>
      <c r="Q82" s="119"/>
      <c r="R82" s="76"/>
      <c r="S82" s="76"/>
      <c r="T82" s="76"/>
      <c r="U82" s="76"/>
      <c r="V82" s="76"/>
      <c r="W82" s="76" t="s">
        <v>1852</v>
      </c>
      <c r="Z82" s="639">
        <f t="shared" si="2"/>
        <v>0</v>
      </c>
      <c r="AA82" s="118">
        <f t="shared" si="3"/>
        <v>0</v>
      </c>
    </row>
    <row r="83" spans="1:27" s="100" customFormat="1" ht="15.5" x14ac:dyDescent="0.35">
      <c r="A83" s="69"/>
      <c r="B83" s="69"/>
      <c r="C83" s="69"/>
      <c r="D83" s="69"/>
      <c r="E83" s="69"/>
      <c r="F83" s="69"/>
      <c r="G83" s="69"/>
      <c r="H83" s="74"/>
      <c r="I83" s="69"/>
      <c r="J83" s="69"/>
      <c r="K83" s="75"/>
      <c r="L83" s="75"/>
      <c r="M83" s="75"/>
      <c r="N83" s="75"/>
      <c r="O83" s="69"/>
      <c r="P83" s="75"/>
      <c r="Q83" s="75"/>
      <c r="R83" s="69"/>
      <c r="S83" s="69"/>
      <c r="T83" s="69"/>
      <c r="U83" s="69"/>
      <c r="V83" s="76"/>
      <c r="W83" s="76"/>
      <c r="Z83" s="639">
        <f t="shared" si="2"/>
        <v>0</v>
      </c>
      <c r="AA83" s="74">
        <f t="shared" si="3"/>
        <v>0</v>
      </c>
    </row>
    <row r="84" spans="1:27" s="100" customFormat="1" ht="15.5" x14ac:dyDescent="0.35">
      <c r="A84" s="64"/>
      <c r="B84" s="64"/>
      <c r="C84" s="64"/>
      <c r="D84" s="64"/>
      <c r="E84" s="64"/>
      <c r="F84" s="89" t="s">
        <v>2961</v>
      </c>
      <c r="G84" s="64"/>
      <c r="H84" s="67"/>
      <c r="I84" s="64"/>
      <c r="J84" s="64"/>
      <c r="K84" s="68"/>
      <c r="L84" s="68"/>
      <c r="M84" s="68"/>
      <c r="N84" s="68"/>
      <c r="O84" s="64"/>
      <c r="P84" s="68"/>
      <c r="Q84" s="68"/>
      <c r="R84" s="64"/>
      <c r="S84" s="64"/>
      <c r="T84" s="64"/>
      <c r="U84" s="64"/>
      <c r="V84" s="64"/>
      <c r="W84" s="64"/>
      <c r="Z84" s="639">
        <f t="shared" si="2"/>
        <v>0</v>
      </c>
      <c r="AA84" s="67">
        <f t="shared" si="3"/>
        <v>0</v>
      </c>
    </row>
    <row r="85" spans="1:27" s="100" customFormat="1" ht="15.5" x14ac:dyDescent="0.35">
      <c r="A85" s="69"/>
      <c r="B85" s="76"/>
      <c r="C85" s="76"/>
      <c r="D85" s="76"/>
      <c r="E85" s="76"/>
      <c r="F85" s="79" t="s">
        <v>19953</v>
      </c>
      <c r="G85" s="76"/>
      <c r="H85" s="118">
        <v>75000</v>
      </c>
      <c r="I85" s="76"/>
      <c r="J85" s="76" t="s">
        <v>5775</v>
      </c>
      <c r="K85" s="130" t="s">
        <v>6193</v>
      </c>
      <c r="L85" s="119" t="s">
        <v>8337</v>
      </c>
      <c r="M85" s="119">
        <v>3081940</v>
      </c>
      <c r="N85" s="119"/>
      <c r="O85" s="76"/>
      <c r="P85" s="119" t="s">
        <v>1226</v>
      </c>
      <c r="Q85" s="119" t="s">
        <v>6193</v>
      </c>
      <c r="R85" s="76"/>
      <c r="S85" s="76"/>
      <c r="T85" s="76"/>
      <c r="U85" s="76"/>
      <c r="V85" s="76"/>
      <c r="W85" s="76"/>
      <c r="Z85" s="639">
        <f t="shared" si="2"/>
        <v>5250.0000000000009</v>
      </c>
      <c r="AA85" s="118">
        <f t="shared" si="3"/>
        <v>80250</v>
      </c>
    </row>
    <row r="86" spans="1:27" s="100" customFormat="1" ht="15.5" x14ac:dyDescent="0.35">
      <c r="A86" s="76"/>
      <c r="B86" s="76"/>
      <c r="C86" s="76"/>
      <c r="D86" s="76"/>
      <c r="E86" s="76"/>
      <c r="F86" s="79" t="s">
        <v>19954</v>
      </c>
      <c r="G86" s="76"/>
      <c r="H86" s="118">
        <v>75000</v>
      </c>
      <c r="I86" s="76"/>
      <c r="J86" s="76" t="s">
        <v>5775</v>
      </c>
      <c r="K86" s="130" t="s">
        <v>6193</v>
      </c>
      <c r="L86" s="119" t="s">
        <v>8337</v>
      </c>
      <c r="M86" s="119">
        <v>3081946</v>
      </c>
      <c r="N86" s="119"/>
      <c r="O86" s="76"/>
      <c r="P86" s="119" t="s">
        <v>1226</v>
      </c>
      <c r="Q86" s="119" t="s">
        <v>6193</v>
      </c>
      <c r="R86" s="76"/>
      <c r="S86" s="76"/>
      <c r="T86" s="76"/>
      <c r="U86" s="76"/>
      <c r="V86" s="76"/>
      <c r="W86" s="76"/>
      <c r="Z86" s="639">
        <f t="shared" si="2"/>
        <v>5250.0000000000009</v>
      </c>
      <c r="AA86" s="118">
        <f t="shared" si="3"/>
        <v>80250</v>
      </c>
    </row>
    <row r="87" spans="1:27" s="100" customFormat="1" ht="15.5" x14ac:dyDescent="0.35">
      <c r="A87" s="76"/>
      <c r="B87" s="76"/>
      <c r="C87" s="76"/>
      <c r="D87" s="76"/>
      <c r="E87" s="76"/>
      <c r="F87" s="79" t="s">
        <v>19954</v>
      </c>
      <c r="G87" s="76"/>
      <c r="H87" s="118">
        <v>75000</v>
      </c>
      <c r="I87" s="76"/>
      <c r="J87" s="76" t="s">
        <v>5775</v>
      </c>
      <c r="K87" s="130" t="s">
        <v>6193</v>
      </c>
      <c r="L87" s="119" t="s">
        <v>8337</v>
      </c>
      <c r="M87" s="119">
        <v>3081948</v>
      </c>
      <c r="N87" s="119"/>
      <c r="O87" s="76"/>
      <c r="P87" s="119" t="s">
        <v>1226</v>
      </c>
      <c r="Q87" s="119" t="s">
        <v>6193</v>
      </c>
      <c r="R87" s="76"/>
      <c r="S87" s="76"/>
      <c r="T87" s="76"/>
      <c r="U87" s="76"/>
      <c r="V87" s="76"/>
      <c r="W87" s="76"/>
      <c r="Z87" s="639">
        <f t="shared" si="2"/>
        <v>5250.0000000000009</v>
      </c>
      <c r="AA87" s="118">
        <f t="shared" si="3"/>
        <v>80250</v>
      </c>
    </row>
    <row r="88" spans="1:27" s="100" customFormat="1" ht="15.5" x14ac:dyDescent="0.35">
      <c r="A88" s="69"/>
      <c r="B88" s="69"/>
      <c r="C88" s="69"/>
      <c r="D88" s="69"/>
      <c r="E88" s="69"/>
      <c r="F88" s="79" t="s">
        <v>19954</v>
      </c>
      <c r="G88" s="69"/>
      <c r="H88" s="118">
        <v>75000</v>
      </c>
      <c r="I88" s="69"/>
      <c r="J88" s="76" t="s">
        <v>5775</v>
      </c>
      <c r="K88" s="130" t="s">
        <v>6193</v>
      </c>
      <c r="L88" s="119" t="s">
        <v>8337</v>
      </c>
      <c r="M88" s="75">
        <v>3081970</v>
      </c>
      <c r="N88" s="75"/>
      <c r="O88" s="69"/>
      <c r="P88" s="119" t="s">
        <v>1226</v>
      </c>
      <c r="Q88" s="119" t="s">
        <v>6193</v>
      </c>
      <c r="R88" s="69"/>
      <c r="S88" s="69"/>
      <c r="T88" s="69"/>
      <c r="U88" s="69"/>
      <c r="V88" s="69"/>
      <c r="W88" s="69"/>
      <c r="Z88" s="639">
        <f t="shared" si="2"/>
        <v>5250.0000000000009</v>
      </c>
      <c r="AA88" s="118">
        <f t="shared" si="3"/>
        <v>80250</v>
      </c>
    </row>
    <row r="89" spans="1:27" s="100" customFormat="1" ht="15.5" x14ac:dyDescent="0.35">
      <c r="A89" s="76"/>
      <c r="B89" s="76"/>
      <c r="C89" s="76"/>
      <c r="D89" s="76"/>
      <c r="E89" s="76"/>
      <c r="F89" s="79" t="s">
        <v>19954</v>
      </c>
      <c r="G89" s="76"/>
      <c r="H89" s="118">
        <v>75000</v>
      </c>
      <c r="I89" s="76"/>
      <c r="J89" s="76" t="s">
        <v>5775</v>
      </c>
      <c r="K89" s="130" t="s">
        <v>6193</v>
      </c>
      <c r="L89" s="119" t="s">
        <v>8337</v>
      </c>
      <c r="M89" s="119">
        <v>3081961</v>
      </c>
      <c r="N89" s="119"/>
      <c r="O89" s="76"/>
      <c r="P89" s="119" t="s">
        <v>1226</v>
      </c>
      <c r="Q89" s="119" t="s">
        <v>6193</v>
      </c>
      <c r="R89" s="76"/>
      <c r="S89" s="76"/>
      <c r="T89" s="76"/>
      <c r="U89" s="76"/>
      <c r="V89" s="76"/>
      <c r="W89" s="76"/>
      <c r="Z89" s="639">
        <f t="shared" si="2"/>
        <v>5250.0000000000009</v>
      </c>
      <c r="AA89" s="118">
        <f t="shared" si="3"/>
        <v>80250</v>
      </c>
    </row>
    <row r="90" spans="1:27" s="100" customFormat="1" ht="15.5" x14ac:dyDescent="0.35">
      <c r="A90" s="76"/>
      <c r="B90" s="76"/>
      <c r="C90" s="76"/>
      <c r="D90" s="76"/>
      <c r="E90" s="76"/>
      <c r="F90" s="79" t="s">
        <v>19954</v>
      </c>
      <c r="G90" s="76"/>
      <c r="H90" s="118">
        <v>75000</v>
      </c>
      <c r="I90" s="76"/>
      <c r="J90" s="76" t="s">
        <v>5775</v>
      </c>
      <c r="K90" s="130" t="s">
        <v>6193</v>
      </c>
      <c r="L90" s="119" t="s">
        <v>8337</v>
      </c>
      <c r="M90" s="119">
        <v>3144015</v>
      </c>
      <c r="N90" s="119"/>
      <c r="O90" s="76"/>
      <c r="P90" s="119" t="s">
        <v>1226</v>
      </c>
      <c r="Q90" s="119" t="s">
        <v>6193</v>
      </c>
      <c r="R90" s="76"/>
      <c r="S90" s="76"/>
      <c r="T90" s="76"/>
      <c r="U90" s="76"/>
      <c r="V90" s="76"/>
      <c r="W90" s="76"/>
      <c r="Z90" s="639">
        <f t="shared" si="2"/>
        <v>5250.0000000000009</v>
      </c>
      <c r="AA90" s="118">
        <f t="shared" si="3"/>
        <v>80250</v>
      </c>
    </row>
    <row r="91" spans="1:27" s="100" customFormat="1" ht="15.5" x14ac:dyDescent="0.35">
      <c r="A91" s="76"/>
      <c r="B91" s="76"/>
      <c r="C91" s="76"/>
      <c r="D91" s="76"/>
      <c r="E91" s="76"/>
      <c r="F91" s="79" t="s">
        <v>19954</v>
      </c>
      <c r="G91" s="76"/>
      <c r="H91" s="118">
        <v>75000</v>
      </c>
      <c r="I91" s="76"/>
      <c r="J91" s="76" t="s">
        <v>5775</v>
      </c>
      <c r="K91" s="130" t="s">
        <v>6193</v>
      </c>
      <c r="L91" s="119" t="s">
        <v>8337</v>
      </c>
      <c r="M91" s="119">
        <v>3104012</v>
      </c>
      <c r="N91" s="119"/>
      <c r="O91" s="76"/>
      <c r="P91" s="119" t="s">
        <v>1226</v>
      </c>
      <c r="Q91" s="119" t="s">
        <v>6193</v>
      </c>
      <c r="R91" s="76"/>
      <c r="S91" s="76"/>
      <c r="T91" s="76"/>
      <c r="U91" s="76"/>
      <c r="V91" s="76"/>
      <c r="W91" s="76"/>
      <c r="Z91" s="639">
        <f t="shared" si="2"/>
        <v>5250.0000000000009</v>
      </c>
      <c r="AA91" s="118">
        <f t="shared" si="3"/>
        <v>80250</v>
      </c>
    </row>
    <row r="92" spans="1:27" s="100" customFormat="1" ht="15.5" x14ac:dyDescent="0.35">
      <c r="A92" s="76"/>
      <c r="B92" s="76"/>
      <c r="C92" s="76"/>
      <c r="D92" s="76"/>
      <c r="E92" s="76"/>
      <c r="F92" s="79" t="s">
        <v>19954</v>
      </c>
      <c r="G92" s="76"/>
      <c r="H92" s="118">
        <v>75000</v>
      </c>
      <c r="I92" s="76"/>
      <c r="J92" s="76" t="s">
        <v>5775</v>
      </c>
      <c r="K92" s="130" t="s">
        <v>6193</v>
      </c>
      <c r="L92" s="119" t="s">
        <v>8337</v>
      </c>
      <c r="M92" s="119">
        <v>3081952</v>
      </c>
      <c r="N92" s="119"/>
      <c r="O92" s="76"/>
      <c r="P92" s="119" t="s">
        <v>1226</v>
      </c>
      <c r="Q92" s="119" t="s">
        <v>6193</v>
      </c>
      <c r="R92" s="76"/>
      <c r="S92" s="76"/>
      <c r="T92" s="76"/>
      <c r="U92" s="76"/>
      <c r="V92" s="69"/>
      <c r="W92" s="69"/>
      <c r="Z92" s="639">
        <f t="shared" si="2"/>
        <v>5250.0000000000009</v>
      </c>
      <c r="AA92" s="118">
        <f t="shared" si="3"/>
        <v>80250</v>
      </c>
    </row>
    <row r="93" spans="1:27" s="100" customFormat="1" ht="15.5" x14ac:dyDescent="0.35">
      <c r="A93" s="69"/>
      <c r="B93" s="69"/>
      <c r="C93" s="69"/>
      <c r="D93" s="69"/>
      <c r="E93" s="69"/>
      <c r="F93" s="79" t="s">
        <v>19954</v>
      </c>
      <c r="G93" s="69"/>
      <c r="H93" s="118">
        <v>75000</v>
      </c>
      <c r="I93" s="69"/>
      <c r="J93" s="76" t="s">
        <v>5775</v>
      </c>
      <c r="K93" s="130" t="s">
        <v>6193</v>
      </c>
      <c r="L93" s="119" t="s">
        <v>8337</v>
      </c>
      <c r="M93" s="75">
        <v>3104013</v>
      </c>
      <c r="N93" s="75"/>
      <c r="O93" s="69"/>
      <c r="P93" s="119" t="s">
        <v>1226</v>
      </c>
      <c r="Q93" s="119" t="s">
        <v>6193</v>
      </c>
      <c r="R93" s="69"/>
      <c r="S93" s="69"/>
      <c r="T93" s="69"/>
      <c r="U93" s="69"/>
      <c r="V93" s="69"/>
      <c r="W93" s="69"/>
      <c r="Z93" s="639">
        <f t="shared" si="2"/>
        <v>5250.0000000000009</v>
      </c>
      <c r="AA93" s="118">
        <f t="shared" si="3"/>
        <v>80250</v>
      </c>
    </row>
    <row r="94" spans="1:27" s="100" customFormat="1" ht="15.5" x14ac:dyDescent="0.35">
      <c r="A94" s="76"/>
      <c r="B94" s="76"/>
      <c r="C94" s="76"/>
      <c r="D94" s="76"/>
      <c r="E94" s="76"/>
      <c r="F94" s="79" t="s">
        <v>19955</v>
      </c>
      <c r="G94" s="76"/>
      <c r="H94" s="118">
        <v>75000</v>
      </c>
      <c r="I94" s="76"/>
      <c r="J94" s="76" t="s">
        <v>5775</v>
      </c>
      <c r="K94" s="130" t="s">
        <v>6193</v>
      </c>
      <c r="L94" s="119" t="s">
        <v>11521</v>
      </c>
      <c r="M94" s="119">
        <v>2858013</v>
      </c>
      <c r="N94" s="119"/>
      <c r="O94" s="76"/>
      <c r="P94" s="119" t="s">
        <v>1226</v>
      </c>
      <c r="Q94" s="119" t="s">
        <v>6193</v>
      </c>
      <c r="R94" s="76"/>
      <c r="S94" s="76"/>
      <c r="T94" s="76"/>
      <c r="U94" s="76"/>
      <c r="V94" s="76"/>
      <c r="W94" s="76"/>
      <c r="Z94" s="639">
        <f t="shared" si="2"/>
        <v>5250.0000000000009</v>
      </c>
      <c r="AA94" s="118">
        <f t="shared" si="3"/>
        <v>80250</v>
      </c>
    </row>
    <row r="95" spans="1:27" s="100" customFormat="1" ht="15.5" x14ac:dyDescent="0.35">
      <c r="A95" s="76"/>
      <c r="B95" s="76"/>
      <c r="C95" s="76"/>
      <c r="D95" s="76"/>
      <c r="E95" s="76"/>
      <c r="F95" s="79" t="s">
        <v>19955</v>
      </c>
      <c r="G95" s="76"/>
      <c r="H95" s="118">
        <v>75000</v>
      </c>
      <c r="I95" s="76"/>
      <c r="J95" s="76" t="s">
        <v>5775</v>
      </c>
      <c r="K95" s="130" t="s">
        <v>6193</v>
      </c>
      <c r="L95" s="119" t="s">
        <v>11521</v>
      </c>
      <c r="M95" s="119">
        <v>3222051</v>
      </c>
      <c r="N95" s="119"/>
      <c r="O95" s="76"/>
      <c r="P95" s="119" t="s">
        <v>1226</v>
      </c>
      <c r="Q95" s="119" t="s">
        <v>6193</v>
      </c>
      <c r="R95" s="76"/>
      <c r="S95" s="76"/>
      <c r="T95" s="76"/>
      <c r="U95" s="76"/>
      <c r="V95" s="76"/>
      <c r="W95" s="76"/>
      <c r="Z95" s="639">
        <f t="shared" si="2"/>
        <v>5250.0000000000009</v>
      </c>
      <c r="AA95" s="118">
        <f t="shared" si="3"/>
        <v>80250</v>
      </c>
    </row>
    <row r="96" spans="1:27" s="100" customFormat="1" ht="15.5" x14ac:dyDescent="0.35">
      <c r="A96" s="76"/>
      <c r="B96" s="76"/>
      <c r="C96" s="76"/>
      <c r="D96" s="76"/>
      <c r="E96" s="76"/>
      <c r="F96" s="79" t="s">
        <v>19956</v>
      </c>
      <c r="G96" s="76"/>
      <c r="H96" s="118">
        <v>75000</v>
      </c>
      <c r="I96" s="76"/>
      <c r="J96" s="76" t="s">
        <v>5537</v>
      </c>
      <c r="K96" s="130" t="s">
        <v>6193</v>
      </c>
      <c r="L96" s="119" t="s">
        <v>16772</v>
      </c>
      <c r="M96" s="119">
        <v>759315</v>
      </c>
      <c r="N96" s="119"/>
      <c r="O96" s="76"/>
      <c r="P96" s="119" t="s">
        <v>3593</v>
      </c>
      <c r="Q96" s="119" t="s">
        <v>6193</v>
      </c>
      <c r="R96" s="76"/>
      <c r="S96" s="76"/>
      <c r="T96" s="76"/>
      <c r="U96" s="76"/>
      <c r="V96" s="76"/>
      <c r="W96" s="76"/>
      <c r="Z96" s="639">
        <f t="shared" si="2"/>
        <v>5250.0000000000009</v>
      </c>
      <c r="AA96" s="118">
        <f t="shared" si="3"/>
        <v>80250</v>
      </c>
    </row>
    <row r="97" spans="1:27" s="100" customFormat="1" ht="15.5" x14ac:dyDescent="0.35">
      <c r="A97" s="76"/>
      <c r="B97" s="76"/>
      <c r="C97" s="76"/>
      <c r="D97" s="76"/>
      <c r="E97" s="76"/>
      <c r="F97" s="79" t="s">
        <v>19956</v>
      </c>
      <c r="G97" s="76"/>
      <c r="H97" s="118">
        <v>75000</v>
      </c>
      <c r="I97" s="76"/>
      <c r="J97" s="76" t="s">
        <v>5537</v>
      </c>
      <c r="K97" s="130" t="s">
        <v>6193</v>
      </c>
      <c r="L97" s="119" t="s">
        <v>16772</v>
      </c>
      <c r="M97" s="119">
        <v>759405</v>
      </c>
      <c r="N97" s="119"/>
      <c r="O97" s="76"/>
      <c r="P97" s="119" t="s">
        <v>3593</v>
      </c>
      <c r="Q97" s="119" t="s">
        <v>6193</v>
      </c>
      <c r="R97" s="76"/>
      <c r="S97" s="76"/>
      <c r="T97" s="76"/>
      <c r="U97" s="76"/>
      <c r="V97" s="76"/>
      <c r="W97" s="76"/>
      <c r="Z97" s="639">
        <f t="shared" si="2"/>
        <v>5250.0000000000009</v>
      </c>
      <c r="AA97" s="118">
        <f t="shared" si="3"/>
        <v>80250</v>
      </c>
    </row>
    <row r="98" spans="1:27" s="100" customFormat="1" ht="15.5" x14ac:dyDescent="0.35">
      <c r="A98" s="69"/>
      <c r="B98" s="69"/>
      <c r="C98" s="69"/>
      <c r="D98" s="69"/>
      <c r="E98" s="69"/>
      <c r="F98" s="79" t="s">
        <v>19956</v>
      </c>
      <c r="G98" s="69"/>
      <c r="H98" s="118">
        <v>75000</v>
      </c>
      <c r="I98" s="69"/>
      <c r="J98" s="76" t="s">
        <v>5537</v>
      </c>
      <c r="K98" s="130" t="s">
        <v>6193</v>
      </c>
      <c r="L98" s="119" t="s">
        <v>16772</v>
      </c>
      <c r="M98" s="75">
        <v>758075</v>
      </c>
      <c r="N98" s="75"/>
      <c r="O98" s="69"/>
      <c r="P98" s="119" t="s">
        <v>3593</v>
      </c>
      <c r="Q98" s="119" t="s">
        <v>6193</v>
      </c>
      <c r="R98" s="69"/>
      <c r="S98" s="69"/>
      <c r="T98" s="69"/>
      <c r="U98" s="69"/>
      <c r="V98" s="69"/>
      <c r="W98" s="69"/>
      <c r="Z98" s="639">
        <f t="shared" si="2"/>
        <v>5250.0000000000009</v>
      </c>
      <c r="AA98" s="118">
        <f t="shared" si="3"/>
        <v>80250</v>
      </c>
    </row>
    <row r="99" spans="1:27" s="100" customFormat="1" ht="15.5" x14ac:dyDescent="0.35">
      <c r="A99" s="76"/>
      <c r="B99" s="76"/>
      <c r="C99" s="76"/>
      <c r="D99" s="76"/>
      <c r="E99" s="76"/>
      <c r="F99" s="79" t="s">
        <v>19957</v>
      </c>
      <c r="G99" s="76"/>
      <c r="H99" s="118">
        <v>75000</v>
      </c>
      <c r="I99" s="76"/>
      <c r="J99" s="76" t="s">
        <v>8427</v>
      </c>
      <c r="K99" s="130" t="s">
        <v>6193</v>
      </c>
      <c r="L99" s="119" t="s">
        <v>11521</v>
      </c>
      <c r="M99" s="119">
        <v>2694409</v>
      </c>
      <c r="N99" s="119"/>
      <c r="O99" s="76"/>
      <c r="P99" s="119" t="s">
        <v>1226</v>
      </c>
      <c r="Q99" s="119" t="s">
        <v>6193</v>
      </c>
      <c r="R99" s="76"/>
      <c r="S99" s="76"/>
      <c r="T99" s="76"/>
      <c r="U99" s="76"/>
      <c r="V99" s="76"/>
      <c r="W99" s="76"/>
      <c r="Z99" s="639">
        <f t="shared" si="2"/>
        <v>5250.0000000000009</v>
      </c>
      <c r="AA99" s="118">
        <f t="shared" si="3"/>
        <v>80250</v>
      </c>
    </row>
    <row r="100" spans="1:27" s="100" customFormat="1" ht="15.5" x14ac:dyDescent="0.35">
      <c r="A100" s="76"/>
      <c r="B100" s="76"/>
      <c r="C100" s="76"/>
      <c r="D100" s="76"/>
      <c r="E100" s="76"/>
      <c r="F100" s="79" t="s">
        <v>19958</v>
      </c>
      <c r="G100" s="76"/>
      <c r="H100" s="118">
        <v>75000</v>
      </c>
      <c r="I100" s="76"/>
      <c r="J100" s="76" t="s">
        <v>5537</v>
      </c>
      <c r="K100" s="130" t="s">
        <v>6193</v>
      </c>
      <c r="L100" s="119" t="s">
        <v>19959</v>
      </c>
      <c r="M100" s="119">
        <v>626702</v>
      </c>
      <c r="N100" s="119"/>
      <c r="O100" s="76"/>
      <c r="P100" s="119" t="s">
        <v>6193</v>
      </c>
      <c r="Q100" s="119" t="s">
        <v>6193</v>
      </c>
      <c r="R100" s="76"/>
      <c r="S100" s="76"/>
      <c r="T100" s="76"/>
      <c r="U100" s="76"/>
      <c r="V100" s="76"/>
      <c r="W100" s="76"/>
      <c r="Z100" s="639">
        <f t="shared" si="2"/>
        <v>5250.0000000000009</v>
      </c>
      <c r="AA100" s="118">
        <f t="shared" si="3"/>
        <v>80250</v>
      </c>
    </row>
    <row r="101" spans="1:27" s="100" customFormat="1" ht="15.5" x14ac:dyDescent="0.35">
      <c r="A101" s="76"/>
      <c r="B101" s="76"/>
      <c r="C101" s="76"/>
      <c r="D101" s="76"/>
      <c r="E101" s="76"/>
      <c r="F101" s="79" t="s">
        <v>19960</v>
      </c>
      <c r="G101" s="76"/>
      <c r="H101" s="118">
        <v>75000</v>
      </c>
      <c r="I101" s="76"/>
      <c r="J101" s="76" t="s">
        <v>5537</v>
      </c>
      <c r="K101" s="130" t="s">
        <v>6193</v>
      </c>
      <c r="L101" s="119" t="s">
        <v>16772</v>
      </c>
      <c r="M101" s="119">
        <v>75887</v>
      </c>
      <c r="N101" s="119"/>
      <c r="O101" s="76"/>
      <c r="P101" s="119" t="s">
        <v>3593</v>
      </c>
      <c r="Q101" s="119" t="s">
        <v>6193</v>
      </c>
      <c r="R101" s="76"/>
      <c r="S101" s="76"/>
      <c r="T101" s="76"/>
      <c r="U101" s="76"/>
      <c r="V101" s="76"/>
      <c r="W101" s="76"/>
      <c r="Z101" s="639">
        <f t="shared" si="2"/>
        <v>5250.0000000000009</v>
      </c>
      <c r="AA101" s="118">
        <f t="shared" si="3"/>
        <v>80250</v>
      </c>
    </row>
    <row r="102" spans="1:27" s="100" customFormat="1" ht="15.5" x14ac:dyDescent="0.35">
      <c r="A102" s="76"/>
      <c r="B102" s="76"/>
      <c r="C102" s="76"/>
      <c r="D102" s="76"/>
      <c r="E102" s="76"/>
      <c r="F102" s="79" t="s">
        <v>19960</v>
      </c>
      <c r="G102" s="76"/>
      <c r="H102" s="118">
        <v>75000</v>
      </c>
      <c r="I102" s="76"/>
      <c r="J102" s="76" t="s">
        <v>5537</v>
      </c>
      <c r="K102" s="130" t="s">
        <v>6193</v>
      </c>
      <c r="L102" s="119" t="s">
        <v>16772</v>
      </c>
      <c r="M102" s="119">
        <v>75888</v>
      </c>
      <c r="N102" s="119"/>
      <c r="O102" s="76"/>
      <c r="P102" s="119" t="s">
        <v>3593</v>
      </c>
      <c r="Q102" s="119" t="s">
        <v>6193</v>
      </c>
      <c r="R102" s="76"/>
      <c r="S102" s="76"/>
      <c r="T102" s="76"/>
      <c r="U102" s="76"/>
      <c r="V102" s="76"/>
      <c r="W102" s="76"/>
      <c r="Z102" s="639">
        <f t="shared" si="2"/>
        <v>5250.0000000000009</v>
      </c>
      <c r="AA102" s="118">
        <f t="shared" si="3"/>
        <v>80250</v>
      </c>
    </row>
    <row r="103" spans="1:27" s="100" customFormat="1" ht="15.5" x14ac:dyDescent="0.35">
      <c r="A103" s="69"/>
      <c r="B103" s="69"/>
      <c r="C103" s="69"/>
      <c r="D103" s="69"/>
      <c r="E103" s="69"/>
      <c r="F103" s="79" t="s">
        <v>19960</v>
      </c>
      <c r="G103" s="69"/>
      <c r="H103" s="118">
        <v>75000</v>
      </c>
      <c r="I103" s="69"/>
      <c r="J103" s="76" t="s">
        <v>5537</v>
      </c>
      <c r="K103" s="130" t="s">
        <v>6193</v>
      </c>
      <c r="L103" s="75" t="s">
        <v>16772</v>
      </c>
      <c r="M103" s="75">
        <v>75895</v>
      </c>
      <c r="N103" s="75"/>
      <c r="O103" s="69"/>
      <c r="P103" s="119" t="s">
        <v>3593</v>
      </c>
      <c r="Q103" s="119" t="s">
        <v>6193</v>
      </c>
      <c r="R103" s="69"/>
      <c r="S103" s="69"/>
      <c r="T103" s="69"/>
      <c r="U103" s="69"/>
      <c r="V103" s="69"/>
      <c r="W103" s="69"/>
      <c r="Z103" s="639">
        <f t="shared" si="2"/>
        <v>5250.0000000000009</v>
      </c>
      <c r="AA103" s="118">
        <f t="shared" si="3"/>
        <v>80250</v>
      </c>
    </row>
    <row r="104" spans="1:27" s="100" customFormat="1" ht="15.5" x14ac:dyDescent="0.35">
      <c r="A104" s="76"/>
      <c r="B104" s="76"/>
      <c r="C104" s="76"/>
      <c r="D104" s="76"/>
      <c r="E104" s="76"/>
      <c r="F104" s="76" t="s">
        <v>19961</v>
      </c>
      <c r="G104" s="76"/>
      <c r="H104" s="118">
        <v>75000</v>
      </c>
      <c r="I104" s="76"/>
      <c r="J104" s="76" t="s">
        <v>5775</v>
      </c>
      <c r="K104" s="130" t="s">
        <v>6193</v>
      </c>
      <c r="L104" s="119" t="s">
        <v>8344</v>
      </c>
      <c r="M104" s="119">
        <v>2770654</v>
      </c>
      <c r="N104" s="119"/>
      <c r="O104" s="76"/>
      <c r="P104" s="119" t="s">
        <v>6193</v>
      </c>
      <c r="Q104" s="119" t="s">
        <v>1697</v>
      </c>
      <c r="R104" s="76"/>
      <c r="S104" s="76"/>
      <c r="T104" s="76"/>
      <c r="U104" s="76"/>
      <c r="V104" s="76"/>
      <c r="W104" s="76"/>
      <c r="Z104" s="639">
        <f t="shared" si="2"/>
        <v>5250.0000000000009</v>
      </c>
      <c r="AA104" s="118">
        <f t="shared" si="3"/>
        <v>80250</v>
      </c>
    </row>
    <row r="105" spans="1:27" s="100" customFormat="1" ht="15.5" x14ac:dyDescent="0.35">
      <c r="A105" s="76"/>
      <c r="B105" s="76"/>
      <c r="C105" s="76"/>
      <c r="D105" s="76"/>
      <c r="E105" s="76"/>
      <c r="F105" s="76" t="s">
        <v>19962</v>
      </c>
      <c r="G105" s="76"/>
      <c r="H105" s="118">
        <v>75000</v>
      </c>
      <c r="I105" s="76"/>
      <c r="J105" s="76" t="s">
        <v>8427</v>
      </c>
      <c r="K105" s="130" t="s">
        <v>6193</v>
      </c>
      <c r="L105" s="119" t="s">
        <v>8536</v>
      </c>
      <c r="M105" s="119">
        <v>2711862</v>
      </c>
      <c r="N105" s="119"/>
      <c r="O105" s="76"/>
      <c r="P105" s="119" t="s">
        <v>6193</v>
      </c>
      <c r="Q105" s="119" t="s">
        <v>1697</v>
      </c>
      <c r="R105" s="76"/>
      <c r="S105" s="76"/>
      <c r="T105" s="76"/>
      <c r="U105" s="76"/>
      <c r="V105" s="76"/>
      <c r="W105" s="76"/>
      <c r="Z105" s="639">
        <f t="shared" si="2"/>
        <v>5250.0000000000009</v>
      </c>
      <c r="AA105" s="118">
        <f t="shared" si="3"/>
        <v>80250</v>
      </c>
    </row>
    <row r="106" spans="1:27" s="100" customFormat="1" ht="15.5" x14ac:dyDescent="0.35">
      <c r="A106" s="76"/>
      <c r="B106" s="76"/>
      <c r="C106" s="76"/>
      <c r="D106" s="76"/>
      <c r="E106" s="76"/>
      <c r="F106" s="76" t="s">
        <v>19963</v>
      </c>
      <c r="G106" s="76"/>
      <c r="H106" s="118">
        <v>75000</v>
      </c>
      <c r="I106" s="76"/>
      <c r="J106" s="76" t="s">
        <v>5775</v>
      </c>
      <c r="K106" s="130" t="s">
        <v>6193</v>
      </c>
      <c r="L106" s="119" t="s">
        <v>8536</v>
      </c>
      <c r="M106" s="119">
        <v>2718409</v>
      </c>
      <c r="N106" s="119"/>
      <c r="O106" s="76"/>
      <c r="P106" s="119" t="s">
        <v>6193</v>
      </c>
      <c r="Q106" s="119" t="s">
        <v>1697</v>
      </c>
      <c r="R106" s="76"/>
      <c r="S106" s="76"/>
      <c r="T106" s="76"/>
      <c r="U106" s="76"/>
      <c r="V106" s="76"/>
      <c r="W106" s="76"/>
      <c r="Z106" s="639">
        <f t="shared" si="2"/>
        <v>5250.0000000000009</v>
      </c>
      <c r="AA106" s="118">
        <f t="shared" si="3"/>
        <v>80250</v>
      </c>
    </row>
    <row r="107" spans="1:27" s="100" customFormat="1" ht="15.5" x14ac:dyDescent="0.35">
      <c r="A107" s="76"/>
      <c r="B107" s="76"/>
      <c r="C107" s="76"/>
      <c r="D107" s="76"/>
      <c r="E107" s="76"/>
      <c r="F107" s="76" t="s">
        <v>19964</v>
      </c>
      <c r="G107" s="76"/>
      <c r="H107" s="118">
        <v>75000</v>
      </c>
      <c r="I107" s="76"/>
      <c r="J107" s="76" t="s">
        <v>5537</v>
      </c>
      <c r="K107" s="130" t="s">
        <v>6193</v>
      </c>
      <c r="L107" s="119" t="s">
        <v>8439</v>
      </c>
      <c r="M107" s="119" t="s">
        <v>19965</v>
      </c>
      <c r="N107" s="119"/>
      <c r="O107" s="76"/>
      <c r="P107" s="119" t="s">
        <v>6193</v>
      </c>
      <c r="Q107" s="119" t="s">
        <v>6193</v>
      </c>
      <c r="R107" s="76"/>
      <c r="S107" s="76"/>
      <c r="T107" s="76"/>
      <c r="U107" s="76"/>
      <c r="V107" s="76"/>
      <c r="W107" s="76"/>
      <c r="Z107" s="639">
        <f t="shared" si="2"/>
        <v>5250.0000000000009</v>
      </c>
      <c r="AA107" s="118">
        <f t="shared" si="3"/>
        <v>80250</v>
      </c>
    </row>
    <row r="108" spans="1:27" s="100" customFormat="1" ht="15.5" x14ac:dyDescent="0.35">
      <c r="A108" s="69"/>
      <c r="B108" s="69"/>
      <c r="C108" s="69"/>
      <c r="D108" s="69"/>
      <c r="E108" s="69"/>
      <c r="F108" s="76" t="s">
        <v>19966</v>
      </c>
      <c r="G108" s="69"/>
      <c r="H108" s="118">
        <v>75000</v>
      </c>
      <c r="I108" s="69"/>
      <c r="J108" s="76" t="s">
        <v>5537</v>
      </c>
      <c r="K108" s="130" t="s">
        <v>6193</v>
      </c>
      <c r="L108" s="119" t="s">
        <v>16772</v>
      </c>
      <c r="M108" s="75">
        <v>75882</v>
      </c>
      <c r="N108" s="75"/>
      <c r="O108" s="69"/>
      <c r="P108" s="119" t="s">
        <v>3593</v>
      </c>
      <c r="Q108" s="119" t="s">
        <v>6193</v>
      </c>
      <c r="R108" s="69"/>
      <c r="S108" s="69"/>
      <c r="T108" s="69"/>
      <c r="U108" s="69"/>
      <c r="V108" s="69"/>
      <c r="W108" s="69"/>
      <c r="Z108" s="639">
        <f t="shared" si="2"/>
        <v>5250.0000000000009</v>
      </c>
      <c r="AA108" s="118">
        <f t="shared" si="3"/>
        <v>80250</v>
      </c>
    </row>
    <row r="109" spans="1:27" s="100" customFormat="1" ht="15.5" x14ac:dyDescent="0.35">
      <c r="A109" s="76"/>
      <c r="B109" s="76"/>
      <c r="C109" s="76"/>
      <c r="D109" s="76"/>
      <c r="E109" s="76"/>
      <c r="F109" s="76" t="s">
        <v>19966</v>
      </c>
      <c r="G109" s="76"/>
      <c r="H109" s="118">
        <v>75000</v>
      </c>
      <c r="I109" s="76"/>
      <c r="J109" s="76" t="s">
        <v>5537</v>
      </c>
      <c r="K109" s="130" t="s">
        <v>6193</v>
      </c>
      <c r="L109" s="119" t="s">
        <v>16772</v>
      </c>
      <c r="M109" s="119">
        <v>75884</v>
      </c>
      <c r="N109" s="119"/>
      <c r="O109" s="76"/>
      <c r="P109" s="119" t="s">
        <v>3593</v>
      </c>
      <c r="Q109" s="119" t="s">
        <v>6193</v>
      </c>
      <c r="R109" s="76"/>
      <c r="S109" s="76"/>
      <c r="T109" s="76"/>
      <c r="U109" s="76"/>
      <c r="V109" s="76"/>
      <c r="W109" s="76"/>
      <c r="Z109" s="639">
        <f t="shared" si="2"/>
        <v>5250.0000000000009</v>
      </c>
      <c r="AA109" s="118">
        <f t="shared" si="3"/>
        <v>80250</v>
      </c>
    </row>
    <row r="110" spans="1:27" s="100" customFormat="1" ht="15.5" x14ac:dyDescent="0.35">
      <c r="A110" s="76"/>
      <c r="B110" s="76"/>
      <c r="C110" s="76"/>
      <c r="D110" s="76"/>
      <c r="E110" s="76"/>
      <c r="F110" s="76" t="s">
        <v>19966</v>
      </c>
      <c r="G110" s="76"/>
      <c r="H110" s="118">
        <v>75000</v>
      </c>
      <c r="I110" s="76"/>
      <c r="J110" s="76" t="s">
        <v>5537</v>
      </c>
      <c r="K110" s="130" t="s">
        <v>6193</v>
      </c>
      <c r="L110" s="119" t="s">
        <v>16772</v>
      </c>
      <c r="M110" s="119">
        <v>75885</v>
      </c>
      <c r="N110" s="119"/>
      <c r="O110" s="76"/>
      <c r="P110" s="119" t="s">
        <v>3593</v>
      </c>
      <c r="Q110" s="119" t="s">
        <v>6193</v>
      </c>
      <c r="R110" s="76"/>
      <c r="S110" s="76"/>
      <c r="T110" s="76"/>
      <c r="U110" s="76"/>
      <c r="V110" s="76"/>
      <c r="W110" s="76"/>
      <c r="Z110" s="639">
        <f t="shared" si="2"/>
        <v>5250.0000000000009</v>
      </c>
      <c r="AA110" s="118">
        <f t="shared" si="3"/>
        <v>80250</v>
      </c>
    </row>
    <row r="111" spans="1:27" s="100" customFormat="1" ht="15.5" x14ac:dyDescent="0.35">
      <c r="A111" s="76"/>
      <c r="B111" s="76"/>
      <c r="C111" s="76"/>
      <c r="D111" s="76"/>
      <c r="E111" s="76"/>
      <c r="F111" s="76" t="s">
        <v>19967</v>
      </c>
      <c r="G111" s="76"/>
      <c r="H111" s="118">
        <v>75000</v>
      </c>
      <c r="I111" s="76"/>
      <c r="J111" s="76" t="s">
        <v>8427</v>
      </c>
      <c r="K111" s="130" t="s">
        <v>6193</v>
      </c>
      <c r="L111" s="119" t="s">
        <v>8536</v>
      </c>
      <c r="M111" s="119">
        <v>2711865</v>
      </c>
      <c r="N111" s="119"/>
      <c r="O111" s="76"/>
      <c r="P111" s="119" t="s">
        <v>6193</v>
      </c>
      <c r="Q111" s="119" t="s">
        <v>6193</v>
      </c>
      <c r="R111" s="76"/>
      <c r="S111" s="76"/>
      <c r="T111" s="76"/>
      <c r="U111" s="76"/>
      <c r="V111" s="76"/>
      <c r="W111" s="76"/>
      <c r="Z111" s="639">
        <f t="shared" si="2"/>
        <v>5250.0000000000009</v>
      </c>
      <c r="AA111" s="118">
        <f t="shared" si="3"/>
        <v>80250</v>
      </c>
    </row>
    <row r="112" spans="1:27" s="100" customFormat="1" ht="15.5" x14ac:dyDescent="0.35">
      <c r="A112" s="76"/>
      <c r="B112" s="76"/>
      <c r="C112" s="76"/>
      <c r="D112" s="76"/>
      <c r="E112" s="76"/>
      <c r="F112" s="76" t="s">
        <v>19968</v>
      </c>
      <c r="G112" s="76"/>
      <c r="H112" s="118">
        <v>75000</v>
      </c>
      <c r="I112" s="76"/>
      <c r="J112" s="76" t="s">
        <v>5537</v>
      </c>
      <c r="K112" s="130" t="s">
        <v>6193</v>
      </c>
      <c r="L112" s="119" t="s">
        <v>5542</v>
      </c>
      <c r="M112" s="119">
        <v>75944</v>
      </c>
      <c r="N112" s="119"/>
      <c r="O112" s="76"/>
      <c r="P112" s="119" t="s">
        <v>5175</v>
      </c>
      <c r="Q112" s="119" t="s">
        <v>6193</v>
      </c>
      <c r="R112" s="76"/>
      <c r="S112" s="76"/>
      <c r="T112" s="76"/>
      <c r="U112" s="76"/>
      <c r="V112" s="76"/>
      <c r="W112" s="76"/>
      <c r="Z112" s="639">
        <f t="shared" si="2"/>
        <v>5250.0000000000009</v>
      </c>
      <c r="AA112" s="118">
        <f t="shared" si="3"/>
        <v>80250</v>
      </c>
    </row>
    <row r="113" spans="1:27" s="100" customFormat="1" ht="15.5" x14ac:dyDescent="0.35">
      <c r="A113" s="76"/>
      <c r="B113" s="76"/>
      <c r="C113" s="76"/>
      <c r="D113" s="76"/>
      <c r="E113" s="76"/>
      <c r="F113" s="76" t="s">
        <v>19967</v>
      </c>
      <c r="G113" s="76"/>
      <c r="H113" s="118">
        <v>75000</v>
      </c>
      <c r="I113" s="76"/>
      <c r="J113" s="76" t="s">
        <v>8427</v>
      </c>
      <c r="K113" s="130" t="s">
        <v>6193</v>
      </c>
      <c r="L113" s="119" t="s">
        <v>8536</v>
      </c>
      <c r="M113" s="119">
        <v>2711864</v>
      </c>
      <c r="N113" s="119"/>
      <c r="O113" s="76"/>
      <c r="P113" s="119" t="s">
        <v>6193</v>
      </c>
      <c r="Q113" s="119" t="s">
        <v>6193</v>
      </c>
      <c r="R113" s="76"/>
      <c r="S113" s="76"/>
      <c r="T113" s="76"/>
      <c r="U113" s="76"/>
      <c r="V113" s="76"/>
      <c r="W113" s="76"/>
      <c r="Z113" s="639">
        <f t="shared" si="2"/>
        <v>5250.0000000000009</v>
      </c>
      <c r="AA113" s="118">
        <f t="shared" si="3"/>
        <v>80250</v>
      </c>
    </row>
    <row r="114" spans="1:27" s="100" customFormat="1" ht="15.5" x14ac:dyDescent="0.35">
      <c r="A114" s="69"/>
      <c r="B114" s="69"/>
      <c r="C114" s="69"/>
      <c r="D114" s="69"/>
      <c r="E114" s="69"/>
      <c r="F114" s="76" t="s">
        <v>19969</v>
      </c>
      <c r="G114" s="69"/>
      <c r="H114" s="118">
        <v>75000</v>
      </c>
      <c r="I114" s="69"/>
      <c r="J114" s="76" t="s">
        <v>3716</v>
      </c>
      <c r="K114" s="130" t="s">
        <v>6193</v>
      </c>
      <c r="L114" s="119" t="s">
        <v>8356</v>
      </c>
      <c r="M114" s="75" t="s">
        <v>19970</v>
      </c>
      <c r="N114" s="75"/>
      <c r="O114" s="69"/>
      <c r="P114" s="119" t="s">
        <v>6193</v>
      </c>
      <c r="Q114" s="119" t="s">
        <v>6193</v>
      </c>
      <c r="R114" s="69"/>
      <c r="S114" s="69"/>
      <c r="T114" s="69"/>
      <c r="U114" s="69"/>
      <c r="V114" s="69"/>
      <c r="W114" s="69"/>
      <c r="Z114" s="639">
        <f t="shared" si="2"/>
        <v>5250.0000000000009</v>
      </c>
      <c r="AA114" s="118">
        <f t="shared" si="3"/>
        <v>80250</v>
      </c>
    </row>
    <row r="115" spans="1:27" s="100" customFormat="1" ht="15.5" x14ac:dyDescent="0.35">
      <c r="A115" s="76"/>
      <c r="B115" s="76"/>
      <c r="C115" s="76"/>
      <c r="D115" s="76"/>
      <c r="E115" s="76"/>
      <c r="F115" s="76" t="s">
        <v>19971</v>
      </c>
      <c r="G115" s="76"/>
      <c r="H115" s="118">
        <v>75000</v>
      </c>
      <c r="I115" s="76"/>
      <c r="J115" s="76" t="s">
        <v>8427</v>
      </c>
      <c r="K115" s="130" t="s">
        <v>6193</v>
      </c>
      <c r="L115" s="119" t="s">
        <v>8433</v>
      </c>
      <c r="M115" s="119">
        <v>2664519</v>
      </c>
      <c r="N115" s="119"/>
      <c r="O115" s="76"/>
      <c r="P115" s="119" t="s">
        <v>6193</v>
      </c>
      <c r="Q115" s="119" t="s">
        <v>1066</v>
      </c>
      <c r="R115" s="76"/>
      <c r="S115" s="76"/>
      <c r="T115" s="76"/>
      <c r="U115" s="76"/>
      <c r="V115" s="76"/>
      <c r="W115" s="76"/>
      <c r="Z115" s="639">
        <f t="shared" si="2"/>
        <v>5250.0000000000009</v>
      </c>
      <c r="AA115" s="118">
        <f t="shared" si="3"/>
        <v>80250</v>
      </c>
    </row>
    <row r="116" spans="1:27" s="100" customFormat="1" ht="15.5" x14ac:dyDescent="0.35">
      <c r="A116" s="76"/>
      <c r="B116" s="76"/>
      <c r="C116" s="76"/>
      <c r="D116" s="76"/>
      <c r="E116" s="76"/>
      <c r="F116" s="76" t="s">
        <v>19972</v>
      </c>
      <c r="G116" s="76"/>
      <c r="H116" s="118">
        <v>75000</v>
      </c>
      <c r="I116" s="76"/>
      <c r="J116" s="76" t="s">
        <v>1765</v>
      </c>
      <c r="K116" s="76" t="s">
        <v>1765</v>
      </c>
      <c r="L116" s="76" t="s">
        <v>1765</v>
      </c>
      <c r="M116" s="76" t="s">
        <v>1765</v>
      </c>
      <c r="N116" s="76"/>
      <c r="O116" s="76"/>
      <c r="P116" s="76" t="s">
        <v>1765</v>
      </c>
      <c r="Q116" s="76" t="s">
        <v>1765</v>
      </c>
      <c r="R116" s="76"/>
      <c r="S116" s="76"/>
      <c r="T116" s="76"/>
      <c r="U116" s="76"/>
      <c r="V116" s="76"/>
      <c r="W116" s="76"/>
      <c r="Z116" s="639">
        <f t="shared" si="2"/>
        <v>5250.0000000000009</v>
      </c>
      <c r="AA116" s="118">
        <f t="shared" si="3"/>
        <v>80250</v>
      </c>
    </row>
    <row r="117" spans="1:27" s="100" customFormat="1" ht="15.5" x14ac:dyDescent="0.35">
      <c r="A117" s="76"/>
      <c r="B117" s="76"/>
      <c r="C117" s="76"/>
      <c r="D117" s="76"/>
      <c r="E117" s="76"/>
      <c r="F117" s="76" t="s">
        <v>19973</v>
      </c>
      <c r="G117" s="76"/>
      <c r="H117" s="118">
        <v>75000</v>
      </c>
      <c r="I117" s="76"/>
      <c r="J117" s="76" t="s">
        <v>8427</v>
      </c>
      <c r="K117" s="130" t="s">
        <v>6193</v>
      </c>
      <c r="L117" s="119" t="s">
        <v>8694</v>
      </c>
      <c r="M117" s="119">
        <v>2683763</v>
      </c>
      <c r="N117" s="119"/>
      <c r="O117" s="76"/>
      <c r="P117" s="119" t="s">
        <v>6193</v>
      </c>
      <c r="Q117" s="119" t="s">
        <v>6193</v>
      </c>
      <c r="R117" s="76"/>
      <c r="S117" s="76"/>
      <c r="T117" s="76"/>
      <c r="U117" s="76"/>
      <c r="V117" s="76"/>
      <c r="W117" s="76"/>
      <c r="Z117" s="639">
        <f t="shared" si="2"/>
        <v>5250.0000000000009</v>
      </c>
      <c r="AA117" s="118">
        <f t="shared" si="3"/>
        <v>80250</v>
      </c>
    </row>
    <row r="118" spans="1:27" s="100" customFormat="1" ht="15.5" x14ac:dyDescent="0.35">
      <c r="A118" s="76"/>
      <c r="B118" s="76"/>
      <c r="C118" s="76"/>
      <c r="D118" s="76"/>
      <c r="E118" s="76"/>
      <c r="F118" s="76" t="s">
        <v>19973</v>
      </c>
      <c r="G118" s="76"/>
      <c r="H118" s="118">
        <v>75000</v>
      </c>
      <c r="I118" s="76"/>
      <c r="J118" s="76" t="s">
        <v>8427</v>
      </c>
      <c r="K118" s="130" t="s">
        <v>6193</v>
      </c>
      <c r="L118" s="119" t="s">
        <v>8694</v>
      </c>
      <c r="M118" s="119">
        <v>2683764</v>
      </c>
      <c r="N118" s="119"/>
      <c r="O118" s="76"/>
      <c r="P118" s="119" t="s">
        <v>6193</v>
      </c>
      <c r="Q118" s="119" t="s">
        <v>6193</v>
      </c>
      <c r="R118" s="76"/>
      <c r="S118" s="76"/>
      <c r="T118" s="76"/>
      <c r="U118" s="76"/>
      <c r="V118" s="76"/>
      <c r="W118" s="76"/>
      <c r="Z118" s="639">
        <f t="shared" si="2"/>
        <v>5250.0000000000009</v>
      </c>
      <c r="AA118" s="118">
        <f t="shared" si="3"/>
        <v>80250</v>
      </c>
    </row>
    <row r="119" spans="1:27" s="100" customFormat="1" ht="15.5" x14ac:dyDescent="0.35">
      <c r="A119" s="76"/>
      <c r="B119" s="76"/>
      <c r="C119" s="76"/>
      <c r="D119" s="76"/>
      <c r="E119" s="76"/>
      <c r="F119" s="79" t="s">
        <v>19974</v>
      </c>
      <c r="G119" s="76"/>
      <c r="H119" s="118">
        <v>75000</v>
      </c>
      <c r="I119" s="76"/>
      <c r="J119" s="76" t="s">
        <v>5775</v>
      </c>
      <c r="K119" s="130" t="s">
        <v>6193</v>
      </c>
      <c r="L119" s="119" t="s">
        <v>8508</v>
      </c>
      <c r="M119" s="119">
        <v>2731597</v>
      </c>
      <c r="N119" s="119"/>
      <c r="O119" s="76"/>
      <c r="P119" s="119" t="s">
        <v>1226</v>
      </c>
      <c r="Q119" s="119" t="s">
        <v>6193</v>
      </c>
      <c r="R119" s="76"/>
      <c r="S119" s="76"/>
      <c r="T119" s="76"/>
      <c r="U119" s="76"/>
      <c r="V119" s="76"/>
      <c r="W119" s="76"/>
      <c r="Z119" s="639">
        <f t="shared" si="2"/>
        <v>5250.0000000000009</v>
      </c>
      <c r="AA119" s="118">
        <f t="shared" si="3"/>
        <v>80250</v>
      </c>
    </row>
    <row r="120" spans="1:27" s="100" customFormat="1" ht="15.5" x14ac:dyDescent="0.35">
      <c r="A120" s="69"/>
      <c r="B120" s="69"/>
      <c r="C120" s="69"/>
      <c r="D120" s="69"/>
      <c r="E120" s="69"/>
      <c r="F120" s="79" t="s">
        <v>19975</v>
      </c>
      <c r="G120" s="69"/>
      <c r="H120" s="118">
        <v>75000</v>
      </c>
      <c r="I120" s="69"/>
      <c r="J120" s="76" t="s">
        <v>5775</v>
      </c>
      <c r="K120" s="130" t="s">
        <v>6193</v>
      </c>
      <c r="L120" s="119" t="s">
        <v>8759</v>
      </c>
      <c r="M120" s="75">
        <v>2730406</v>
      </c>
      <c r="N120" s="75"/>
      <c r="O120" s="69"/>
      <c r="P120" s="119" t="s">
        <v>1226</v>
      </c>
      <c r="Q120" s="119" t="s">
        <v>6193</v>
      </c>
      <c r="R120" s="69"/>
      <c r="S120" s="69"/>
      <c r="T120" s="69"/>
      <c r="U120" s="69"/>
      <c r="V120" s="69"/>
      <c r="W120" s="69"/>
      <c r="Z120" s="639">
        <f t="shared" si="2"/>
        <v>5250.0000000000009</v>
      </c>
      <c r="AA120" s="118">
        <f t="shared" si="3"/>
        <v>80250</v>
      </c>
    </row>
    <row r="121" spans="1:27" s="100" customFormat="1" ht="15.5" x14ac:dyDescent="0.35">
      <c r="A121" s="76"/>
      <c r="B121" s="76"/>
      <c r="C121" s="76"/>
      <c r="D121" s="76"/>
      <c r="E121" s="76"/>
      <c r="F121" s="79" t="s">
        <v>19976</v>
      </c>
      <c r="G121" s="76"/>
      <c r="H121" s="118">
        <v>75000</v>
      </c>
      <c r="I121" s="76"/>
      <c r="J121" s="76" t="s">
        <v>3716</v>
      </c>
      <c r="K121" s="130" t="s">
        <v>6193</v>
      </c>
      <c r="L121" s="119" t="s">
        <v>8334</v>
      </c>
      <c r="M121" s="119" t="s">
        <v>19977</v>
      </c>
      <c r="N121" s="119"/>
      <c r="O121" s="76"/>
      <c r="P121" s="119" t="s">
        <v>6193</v>
      </c>
      <c r="Q121" s="119" t="s">
        <v>3302</v>
      </c>
      <c r="R121" s="76"/>
      <c r="S121" s="76"/>
      <c r="T121" s="76"/>
      <c r="U121" s="76"/>
      <c r="V121" s="76"/>
      <c r="W121" s="76"/>
      <c r="Z121" s="639">
        <f t="shared" si="2"/>
        <v>5250.0000000000009</v>
      </c>
      <c r="AA121" s="118">
        <f t="shared" si="3"/>
        <v>80250</v>
      </c>
    </row>
    <row r="122" spans="1:27" s="100" customFormat="1" ht="15.5" x14ac:dyDescent="0.35">
      <c r="A122" s="76"/>
      <c r="B122" s="76"/>
      <c r="C122" s="76"/>
      <c r="D122" s="76"/>
      <c r="E122" s="76"/>
      <c r="F122" s="79" t="s">
        <v>19978</v>
      </c>
      <c r="G122" s="76"/>
      <c r="H122" s="118">
        <v>75000</v>
      </c>
      <c r="I122" s="76"/>
      <c r="J122" s="76" t="s">
        <v>5775</v>
      </c>
      <c r="K122" s="130" t="s">
        <v>6193</v>
      </c>
      <c r="L122" s="119" t="s">
        <v>5530</v>
      </c>
      <c r="M122" s="119" t="s">
        <v>19979</v>
      </c>
      <c r="N122" s="119"/>
      <c r="O122" s="76"/>
      <c r="P122" s="119" t="s">
        <v>6193</v>
      </c>
      <c r="Q122" s="119" t="s">
        <v>6193</v>
      </c>
      <c r="R122" s="76"/>
      <c r="S122" s="76"/>
      <c r="T122" s="76"/>
      <c r="U122" s="76"/>
      <c r="V122" s="76"/>
      <c r="W122" s="76"/>
      <c r="Z122" s="639">
        <f t="shared" si="2"/>
        <v>5250.0000000000009</v>
      </c>
      <c r="AA122" s="118">
        <f t="shared" si="3"/>
        <v>80250</v>
      </c>
    </row>
    <row r="123" spans="1:27" s="100" customFormat="1" ht="15.5" x14ac:dyDescent="0.35">
      <c r="A123" s="76"/>
      <c r="B123" s="76"/>
      <c r="C123" s="76"/>
      <c r="D123" s="76"/>
      <c r="E123" s="76"/>
      <c r="F123" s="79" t="s">
        <v>19980</v>
      </c>
      <c r="G123" s="76"/>
      <c r="H123" s="118">
        <v>75000</v>
      </c>
      <c r="I123" s="76"/>
      <c r="J123" s="76" t="s">
        <v>3716</v>
      </c>
      <c r="K123" s="130" t="s">
        <v>6193</v>
      </c>
      <c r="L123" s="119" t="s">
        <v>19981</v>
      </c>
      <c r="M123" s="119" t="s">
        <v>19982</v>
      </c>
      <c r="N123" s="119"/>
      <c r="O123" s="76"/>
      <c r="P123" s="119" t="s">
        <v>6193</v>
      </c>
      <c r="Q123" s="119" t="s">
        <v>6193</v>
      </c>
      <c r="R123" s="76"/>
      <c r="S123" s="76"/>
      <c r="T123" s="76"/>
      <c r="U123" s="76"/>
      <c r="V123" s="76"/>
      <c r="W123" s="76"/>
      <c r="Z123" s="639">
        <f t="shared" si="2"/>
        <v>5250.0000000000009</v>
      </c>
      <c r="AA123" s="118">
        <f t="shared" si="3"/>
        <v>80250</v>
      </c>
    </row>
    <row r="124" spans="1:27" s="100" customFormat="1" ht="15.5" x14ac:dyDescent="0.35">
      <c r="A124" s="69"/>
      <c r="B124" s="69"/>
      <c r="C124" s="69"/>
      <c r="D124" s="69"/>
      <c r="E124" s="69"/>
      <c r="F124" s="79" t="s">
        <v>19983</v>
      </c>
      <c r="G124" s="69"/>
      <c r="H124" s="118">
        <v>75000</v>
      </c>
      <c r="I124" s="69"/>
      <c r="J124" s="76" t="s">
        <v>1765</v>
      </c>
      <c r="K124" s="76" t="s">
        <v>1765</v>
      </c>
      <c r="L124" s="76" t="s">
        <v>1765</v>
      </c>
      <c r="M124" s="76" t="s">
        <v>1765</v>
      </c>
      <c r="N124" s="76"/>
      <c r="O124" s="76"/>
      <c r="P124" s="76" t="s">
        <v>1765</v>
      </c>
      <c r="Q124" s="76" t="s">
        <v>1765</v>
      </c>
      <c r="R124" s="69"/>
      <c r="S124" s="69"/>
      <c r="T124" s="69"/>
      <c r="U124" s="69"/>
      <c r="V124" s="69"/>
      <c r="W124" s="69"/>
      <c r="Z124" s="639">
        <f t="shared" si="2"/>
        <v>5250.0000000000009</v>
      </c>
      <c r="AA124" s="118">
        <f t="shared" si="3"/>
        <v>80250</v>
      </c>
    </row>
    <row r="125" spans="1:27" s="100" customFormat="1" ht="15.5" x14ac:dyDescent="0.35">
      <c r="A125" s="76"/>
      <c r="B125" s="76"/>
      <c r="C125" s="76"/>
      <c r="D125" s="76"/>
      <c r="E125" s="76"/>
      <c r="F125" s="79" t="s">
        <v>19984</v>
      </c>
      <c r="G125" s="76"/>
      <c r="H125" s="118">
        <v>75000</v>
      </c>
      <c r="I125" s="76"/>
      <c r="J125" s="76" t="s">
        <v>3716</v>
      </c>
      <c r="K125" s="130" t="s">
        <v>6193</v>
      </c>
      <c r="L125" s="119" t="s">
        <v>5562</v>
      </c>
      <c r="M125" s="119">
        <v>568903</v>
      </c>
      <c r="N125" s="119"/>
      <c r="O125" s="76"/>
      <c r="P125" s="119" t="s">
        <v>6193</v>
      </c>
      <c r="Q125" s="119" t="s">
        <v>6193</v>
      </c>
      <c r="R125" s="76"/>
      <c r="S125" s="76"/>
      <c r="T125" s="76"/>
      <c r="U125" s="76"/>
      <c r="V125" s="76"/>
      <c r="W125" s="76"/>
      <c r="Z125" s="639">
        <f t="shared" si="2"/>
        <v>5250.0000000000009</v>
      </c>
      <c r="AA125" s="118">
        <f t="shared" si="3"/>
        <v>80250</v>
      </c>
    </row>
    <row r="126" spans="1:27" s="100" customFormat="1" ht="15.5" x14ac:dyDescent="0.35">
      <c r="A126" s="76"/>
      <c r="B126" s="76"/>
      <c r="C126" s="76"/>
      <c r="D126" s="76"/>
      <c r="E126" s="76"/>
      <c r="F126" s="76" t="s">
        <v>19985</v>
      </c>
      <c r="G126" s="76"/>
      <c r="H126" s="118">
        <v>75000</v>
      </c>
      <c r="I126" s="76"/>
      <c r="J126" s="76" t="s">
        <v>1098</v>
      </c>
      <c r="K126" s="130" t="s">
        <v>6193</v>
      </c>
      <c r="L126" s="119" t="s">
        <v>8719</v>
      </c>
      <c r="M126" s="119"/>
      <c r="N126" s="119"/>
      <c r="O126" s="76"/>
      <c r="P126" s="119" t="s">
        <v>6193</v>
      </c>
      <c r="Q126" s="119" t="s">
        <v>6193</v>
      </c>
      <c r="R126" s="76"/>
      <c r="S126" s="76"/>
      <c r="T126" s="76"/>
      <c r="U126" s="76"/>
      <c r="V126" s="76"/>
      <c r="W126" s="76"/>
      <c r="Z126" s="639">
        <f t="shared" si="2"/>
        <v>5250.0000000000009</v>
      </c>
      <c r="AA126" s="118">
        <f t="shared" si="3"/>
        <v>80250</v>
      </c>
    </row>
    <row r="127" spans="1:27" s="100" customFormat="1" ht="15.5" x14ac:dyDescent="0.35">
      <c r="A127" s="76"/>
      <c r="B127" s="76"/>
      <c r="C127" s="76"/>
      <c r="D127" s="76"/>
      <c r="E127" s="76"/>
      <c r="F127" s="76" t="s">
        <v>19986</v>
      </c>
      <c r="G127" s="76"/>
      <c r="H127" s="118">
        <v>75000</v>
      </c>
      <c r="I127" s="76"/>
      <c r="J127" s="76" t="s">
        <v>3716</v>
      </c>
      <c r="K127" s="130" t="s">
        <v>6193</v>
      </c>
      <c r="L127" s="119" t="s">
        <v>19981</v>
      </c>
      <c r="M127" s="119" t="s">
        <v>19987</v>
      </c>
      <c r="N127" s="119"/>
      <c r="O127" s="76"/>
      <c r="P127" s="119" t="s">
        <v>6193</v>
      </c>
      <c r="Q127" s="119" t="s">
        <v>6193</v>
      </c>
      <c r="R127" s="76"/>
      <c r="S127" s="76"/>
      <c r="T127" s="76"/>
      <c r="U127" s="76"/>
      <c r="V127" s="76"/>
      <c r="W127" s="76"/>
      <c r="Z127" s="639">
        <f t="shared" si="2"/>
        <v>5250.0000000000009</v>
      </c>
      <c r="AA127" s="118">
        <f t="shared" si="3"/>
        <v>80250</v>
      </c>
    </row>
    <row r="128" spans="1:27" s="100" customFormat="1" ht="15.5" x14ac:dyDescent="0.35">
      <c r="A128" s="76"/>
      <c r="B128" s="76"/>
      <c r="C128" s="76"/>
      <c r="D128" s="76"/>
      <c r="E128" s="76"/>
      <c r="F128" s="76" t="s">
        <v>19988</v>
      </c>
      <c r="G128" s="76"/>
      <c r="H128" s="118">
        <v>75000</v>
      </c>
      <c r="I128" s="76"/>
      <c r="J128" s="76" t="s">
        <v>3716</v>
      </c>
      <c r="K128" s="130" t="s">
        <v>6193</v>
      </c>
      <c r="L128" s="119" t="s">
        <v>8804</v>
      </c>
      <c r="M128" s="119" t="s">
        <v>19989</v>
      </c>
      <c r="N128" s="119"/>
      <c r="O128" s="76"/>
      <c r="P128" s="119" t="s">
        <v>6193</v>
      </c>
      <c r="Q128" s="119" t="s">
        <v>6193</v>
      </c>
      <c r="R128" s="76"/>
      <c r="S128" s="76"/>
      <c r="T128" s="76"/>
      <c r="U128" s="76"/>
      <c r="V128" s="76"/>
      <c r="W128" s="76"/>
      <c r="Z128" s="639">
        <f t="shared" si="2"/>
        <v>5250.0000000000009</v>
      </c>
      <c r="AA128" s="118">
        <f t="shared" si="3"/>
        <v>80250</v>
      </c>
    </row>
    <row r="129" spans="1:27" s="100" customFormat="1" ht="15.5" x14ac:dyDescent="0.35">
      <c r="A129" s="69"/>
      <c r="B129" s="69"/>
      <c r="C129" s="69"/>
      <c r="D129" s="69"/>
      <c r="E129" s="69"/>
      <c r="F129" s="76" t="s">
        <v>19990</v>
      </c>
      <c r="G129" s="69"/>
      <c r="H129" s="118">
        <v>75000</v>
      </c>
      <c r="I129" s="69"/>
      <c r="J129" s="76" t="s">
        <v>3716</v>
      </c>
      <c r="K129" s="130" t="s">
        <v>6193</v>
      </c>
      <c r="L129" s="75" t="s">
        <v>19981</v>
      </c>
      <c r="M129" s="75" t="s">
        <v>19991</v>
      </c>
      <c r="N129" s="75"/>
      <c r="O129" s="69"/>
      <c r="P129" s="119" t="s">
        <v>6193</v>
      </c>
      <c r="Q129" s="119" t="s">
        <v>6193</v>
      </c>
      <c r="R129" s="69"/>
      <c r="S129" s="69"/>
      <c r="T129" s="69"/>
      <c r="U129" s="69"/>
      <c r="V129" s="69"/>
      <c r="W129" s="69"/>
      <c r="Z129" s="639">
        <f t="shared" si="2"/>
        <v>5250.0000000000009</v>
      </c>
      <c r="AA129" s="118">
        <f t="shared" si="3"/>
        <v>80250</v>
      </c>
    </row>
    <row r="130" spans="1:27" s="100" customFormat="1" ht="15.5" x14ac:dyDescent="0.35">
      <c r="A130" s="76"/>
      <c r="B130" s="76"/>
      <c r="C130" s="76"/>
      <c r="D130" s="76"/>
      <c r="E130" s="76"/>
      <c r="F130" s="76" t="s">
        <v>19988</v>
      </c>
      <c r="G130" s="76"/>
      <c r="H130" s="118">
        <v>75000</v>
      </c>
      <c r="I130" s="76"/>
      <c r="J130" s="69" t="s">
        <v>3716</v>
      </c>
      <c r="K130" s="130" t="s">
        <v>6193</v>
      </c>
      <c r="L130" s="119" t="s">
        <v>8356</v>
      </c>
      <c r="M130" s="119" t="s">
        <v>19992</v>
      </c>
      <c r="N130" s="119"/>
      <c r="O130" s="76"/>
      <c r="P130" s="119" t="s">
        <v>6193</v>
      </c>
      <c r="Q130" s="119" t="s">
        <v>6193</v>
      </c>
      <c r="R130" s="76"/>
      <c r="S130" s="76"/>
      <c r="T130" s="76"/>
      <c r="U130" s="76"/>
      <c r="V130" s="76"/>
      <c r="W130" s="76"/>
      <c r="Z130" s="639">
        <f t="shared" si="2"/>
        <v>5250.0000000000009</v>
      </c>
      <c r="AA130" s="118">
        <f t="shared" si="3"/>
        <v>80250</v>
      </c>
    </row>
    <row r="131" spans="1:27" s="100" customFormat="1" ht="15.5" x14ac:dyDescent="0.35">
      <c r="A131" s="76"/>
      <c r="B131" s="76"/>
      <c r="C131" s="76"/>
      <c r="D131" s="76"/>
      <c r="E131" s="76"/>
      <c r="F131" s="76" t="s">
        <v>19993</v>
      </c>
      <c r="G131" s="76"/>
      <c r="H131" s="118">
        <v>75000</v>
      </c>
      <c r="I131" s="76"/>
      <c r="J131" s="76" t="s">
        <v>5537</v>
      </c>
      <c r="K131" s="130" t="s">
        <v>6193</v>
      </c>
      <c r="L131" s="119" t="s">
        <v>19959</v>
      </c>
      <c r="M131" s="119">
        <v>626701</v>
      </c>
      <c r="N131" s="119"/>
      <c r="O131" s="76"/>
      <c r="P131" s="119" t="s">
        <v>6193</v>
      </c>
      <c r="Q131" s="119" t="s">
        <v>6193</v>
      </c>
      <c r="R131" s="76"/>
      <c r="S131" s="76"/>
      <c r="T131" s="76"/>
      <c r="U131" s="76"/>
      <c r="V131" s="76"/>
      <c r="W131" s="76"/>
      <c r="Z131" s="639">
        <f t="shared" si="2"/>
        <v>5250.0000000000009</v>
      </c>
      <c r="AA131" s="118">
        <f t="shared" si="3"/>
        <v>80250</v>
      </c>
    </row>
    <row r="132" spans="1:27" s="100" customFormat="1" ht="15.5" x14ac:dyDescent="0.35">
      <c r="A132" s="76"/>
      <c r="B132" s="76"/>
      <c r="C132" s="76"/>
      <c r="D132" s="76"/>
      <c r="E132" s="76"/>
      <c r="F132" s="76" t="s">
        <v>19994</v>
      </c>
      <c r="G132" s="76"/>
      <c r="H132" s="118">
        <v>75000</v>
      </c>
      <c r="I132" s="76"/>
      <c r="J132" s="76" t="s">
        <v>3716</v>
      </c>
      <c r="K132" s="130" t="s">
        <v>6193</v>
      </c>
      <c r="L132" s="119" t="s">
        <v>8816</v>
      </c>
      <c r="M132" s="119" t="s">
        <v>19995</v>
      </c>
      <c r="N132" s="119"/>
      <c r="O132" s="76"/>
      <c r="P132" s="119" t="s">
        <v>6193</v>
      </c>
      <c r="Q132" s="119" t="s">
        <v>3484</v>
      </c>
      <c r="R132" s="76"/>
      <c r="S132" s="76"/>
      <c r="T132" s="76"/>
      <c r="U132" s="76"/>
      <c r="V132" s="76"/>
      <c r="W132" s="76"/>
      <c r="Z132" s="639">
        <f t="shared" si="2"/>
        <v>5250.0000000000009</v>
      </c>
      <c r="AA132" s="118">
        <f t="shared" si="3"/>
        <v>80250</v>
      </c>
    </row>
    <row r="133" spans="1:27" s="100" customFormat="1" ht="15.5" x14ac:dyDescent="0.35">
      <c r="A133" s="76"/>
      <c r="B133" s="76"/>
      <c r="C133" s="76"/>
      <c r="D133" s="76"/>
      <c r="E133" s="76"/>
      <c r="F133" s="76" t="s">
        <v>19996</v>
      </c>
      <c r="G133" s="69"/>
      <c r="H133" s="118">
        <v>75000</v>
      </c>
      <c r="I133" s="69"/>
      <c r="J133" s="76" t="s">
        <v>1765</v>
      </c>
      <c r="K133" s="76" t="s">
        <v>1765</v>
      </c>
      <c r="L133" s="76" t="s">
        <v>1765</v>
      </c>
      <c r="M133" s="76" t="s">
        <v>1765</v>
      </c>
      <c r="N133" s="76"/>
      <c r="O133" s="76"/>
      <c r="P133" s="76" t="s">
        <v>1765</v>
      </c>
      <c r="Q133" s="76" t="s">
        <v>1765</v>
      </c>
      <c r="R133" s="76"/>
      <c r="S133" s="76"/>
      <c r="T133" s="76"/>
      <c r="U133" s="76"/>
      <c r="V133" s="76"/>
      <c r="W133" s="76"/>
      <c r="Z133" s="639">
        <f t="shared" si="2"/>
        <v>5250.0000000000009</v>
      </c>
      <c r="AA133" s="118">
        <f t="shared" si="3"/>
        <v>80250</v>
      </c>
    </row>
    <row r="134" spans="1:27" s="100" customFormat="1" ht="15.5" x14ac:dyDescent="0.35">
      <c r="A134" s="69"/>
      <c r="B134" s="69"/>
      <c r="C134" s="69"/>
      <c r="D134" s="69"/>
      <c r="E134" s="69"/>
      <c r="F134" s="76" t="s">
        <v>19997</v>
      </c>
      <c r="G134" s="76"/>
      <c r="H134" s="118">
        <v>75000</v>
      </c>
      <c r="I134" s="76"/>
      <c r="J134" s="69" t="s">
        <v>1123</v>
      </c>
      <c r="K134" s="130" t="s">
        <v>6193</v>
      </c>
      <c r="L134" s="119" t="s">
        <v>8334</v>
      </c>
      <c r="M134" s="75" t="s">
        <v>19998</v>
      </c>
      <c r="N134" s="75"/>
      <c r="O134" s="69"/>
      <c r="P134" s="75" t="s">
        <v>1226</v>
      </c>
      <c r="Q134" s="75" t="s">
        <v>3023</v>
      </c>
      <c r="R134" s="69"/>
      <c r="S134" s="69"/>
      <c r="T134" s="69"/>
      <c r="U134" s="69"/>
      <c r="V134" s="69"/>
      <c r="W134" s="69"/>
      <c r="Z134" s="639">
        <f t="shared" ref="Z134:Z197" si="4">H134*Z$4</f>
        <v>5250.0000000000009</v>
      </c>
      <c r="AA134" s="118">
        <f t="shared" ref="AA134:AA197" si="5">H134+Z134</f>
        <v>80250</v>
      </c>
    </row>
    <row r="135" spans="1:27" s="100" customFormat="1" ht="15.5" x14ac:dyDescent="0.35">
      <c r="A135" s="76"/>
      <c r="B135" s="76"/>
      <c r="C135" s="76"/>
      <c r="D135" s="76"/>
      <c r="E135" s="76"/>
      <c r="F135" s="76" t="s">
        <v>19999</v>
      </c>
      <c r="G135" s="76"/>
      <c r="H135" s="118">
        <v>75000</v>
      </c>
      <c r="I135" s="76"/>
      <c r="J135" s="76" t="s">
        <v>3716</v>
      </c>
      <c r="K135" s="130" t="s">
        <v>6193</v>
      </c>
      <c r="L135" s="119" t="s">
        <v>20000</v>
      </c>
      <c r="M135" s="119">
        <v>456706</v>
      </c>
      <c r="N135" s="119"/>
      <c r="O135" s="76"/>
      <c r="P135" s="119" t="s">
        <v>6193</v>
      </c>
      <c r="Q135" s="119" t="s">
        <v>6193</v>
      </c>
      <c r="R135" s="76"/>
      <c r="S135" s="76"/>
      <c r="T135" s="76"/>
      <c r="U135" s="76"/>
      <c r="V135" s="76"/>
      <c r="W135" s="76"/>
      <c r="Z135" s="639">
        <f t="shared" si="4"/>
        <v>5250.0000000000009</v>
      </c>
      <c r="AA135" s="118">
        <f t="shared" si="5"/>
        <v>80250</v>
      </c>
    </row>
    <row r="136" spans="1:27" s="100" customFormat="1" ht="15.5" x14ac:dyDescent="0.35">
      <c r="A136" s="76"/>
      <c r="B136" s="76"/>
      <c r="C136" s="76"/>
      <c r="D136" s="76"/>
      <c r="E136" s="76"/>
      <c r="F136" s="76" t="s">
        <v>20001</v>
      </c>
      <c r="G136" s="76"/>
      <c r="H136" s="118">
        <v>75000</v>
      </c>
      <c r="I136" s="76"/>
      <c r="J136" s="76" t="s">
        <v>3716</v>
      </c>
      <c r="K136" s="130" t="s">
        <v>6193</v>
      </c>
      <c r="L136" s="119" t="s">
        <v>20002</v>
      </c>
      <c r="M136" s="119">
        <v>931506</v>
      </c>
      <c r="N136" s="119"/>
      <c r="O136" s="76"/>
      <c r="P136" s="119" t="s">
        <v>6193</v>
      </c>
      <c r="Q136" s="119" t="s">
        <v>6193</v>
      </c>
      <c r="R136" s="76"/>
      <c r="S136" s="76"/>
      <c r="T136" s="76"/>
      <c r="U136" s="76"/>
      <c r="V136" s="76"/>
      <c r="W136" s="76"/>
      <c r="Z136" s="639">
        <f t="shared" si="4"/>
        <v>5250.0000000000009</v>
      </c>
      <c r="AA136" s="118">
        <f t="shared" si="5"/>
        <v>80250</v>
      </c>
    </row>
    <row r="137" spans="1:27" s="100" customFormat="1" ht="15.5" x14ac:dyDescent="0.35">
      <c r="A137" s="76"/>
      <c r="B137" s="76"/>
      <c r="C137" s="76"/>
      <c r="D137" s="76"/>
      <c r="E137" s="76"/>
      <c r="F137" s="76" t="s">
        <v>20003</v>
      </c>
      <c r="G137" s="69"/>
      <c r="H137" s="118">
        <v>75000</v>
      </c>
      <c r="I137" s="76"/>
      <c r="J137" s="76" t="s">
        <v>1765</v>
      </c>
      <c r="K137" s="76" t="s">
        <v>1765</v>
      </c>
      <c r="L137" s="76" t="s">
        <v>1765</v>
      </c>
      <c r="M137" s="76" t="s">
        <v>1765</v>
      </c>
      <c r="N137" s="76"/>
      <c r="O137" s="76"/>
      <c r="P137" s="76" t="s">
        <v>1765</v>
      </c>
      <c r="Q137" s="76" t="s">
        <v>1765</v>
      </c>
      <c r="R137" s="76"/>
      <c r="S137" s="76"/>
      <c r="T137" s="76"/>
      <c r="U137" s="76"/>
      <c r="V137" s="76"/>
      <c r="W137" s="76"/>
      <c r="Z137" s="639">
        <f t="shared" si="4"/>
        <v>5250.0000000000009</v>
      </c>
      <c r="AA137" s="118">
        <f t="shared" si="5"/>
        <v>80250</v>
      </c>
    </row>
    <row r="138" spans="1:27" s="100" customFormat="1" ht="15.5" x14ac:dyDescent="0.35">
      <c r="A138" s="76"/>
      <c r="B138" s="76"/>
      <c r="C138" s="76"/>
      <c r="D138" s="76"/>
      <c r="E138" s="76"/>
      <c r="F138" s="76" t="s">
        <v>20004</v>
      </c>
      <c r="G138" s="76"/>
      <c r="H138" s="118">
        <v>75000</v>
      </c>
      <c r="I138" s="76"/>
      <c r="J138" s="76" t="s">
        <v>1765</v>
      </c>
      <c r="K138" s="76" t="s">
        <v>1765</v>
      </c>
      <c r="L138" s="76" t="s">
        <v>1765</v>
      </c>
      <c r="M138" s="76" t="s">
        <v>1765</v>
      </c>
      <c r="N138" s="76"/>
      <c r="O138" s="76"/>
      <c r="P138" s="76" t="s">
        <v>1765</v>
      </c>
      <c r="Q138" s="76" t="s">
        <v>1765</v>
      </c>
      <c r="R138" s="76"/>
      <c r="S138" s="76"/>
      <c r="T138" s="76"/>
      <c r="U138" s="76"/>
      <c r="V138" s="76"/>
      <c r="W138" s="76"/>
      <c r="Z138" s="639">
        <f t="shared" si="4"/>
        <v>5250.0000000000009</v>
      </c>
      <c r="AA138" s="118">
        <f t="shared" si="5"/>
        <v>80250</v>
      </c>
    </row>
    <row r="139" spans="1:27" s="100" customFormat="1" ht="15.5" x14ac:dyDescent="0.35">
      <c r="A139" s="69"/>
      <c r="B139" s="69"/>
      <c r="C139" s="69"/>
      <c r="D139" s="69"/>
      <c r="E139" s="69"/>
      <c r="F139" s="76" t="s">
        <v>20005</v>
      </c>
      <c r="G139" s="69"/>
      <c r="H139" s="118">
        <v>75000</v>
      </c>
      <c r="I139" s="69"/>
      <c r="J139" s="76" t="s">
        <v>3716</v>
      </c>
      <c r="K139" s="130" t="s">
        <v>6193</v>
      </c>
      <c r="L139" s="119" t="s">
        <v>8356</v>
      </c>
      <c r="M139" s="75" t="s">
        <v>20006</v>
      </c>
      <c r="N139" s="75"/>
      <c r="O139" s="69"/>
      <c r="P139" s="119" t="s">
        <v>6193</v>
      </c>
      <c r="Q139" s="119" t="s">
        <v>6193</v>
      </c>
      <c r="R139" s="69"/>
      <c r="S139" s="69"/>
      <c r="T139" s="69"/>
      <c r="U139" s="69"/>
      <c r="V139" s="69"/>
      <c r="W139" s="69"/>
      <c r="Z139" s="639">
        <f t="shared" si="4"/>
        <v>5250.0000000000009</v>
      </c>
      <c r="AA139" s="118">
        <f t="shared" si="5"/>
        <v>80250</v>
      </c>
    </row>
    <row r="140" spans="1:27" s="100" customFormat="1" ht="15.5" x14ac:dyDescent="0.35">
      <c r="A140" s="76"/>
      <c r="B140" s="76"/>
      <c r="C140" s="76"/>
      <c r="D140" s="76"/>
      <c r="E140" s="76"/>
      <c r="F140" s="76" t="s">
        <v>20007</v>
      </c>
      <c r="G140" s="76"/>
      <c r="H140" s="118">
        <v>75000</v>
      </c>
      <c r="I140" s="76"/>
      <c r="J140" s="76" t="s">
        <v>1765</v>
      </c>
      <c r="K140" s="76" t="s">
        <v>1765</v>
      </c>
      <c r="L140" s="76" t="s">
        <v>1765</v>
      </c>
      <c r="M140" s="76" t="s">
        <v>1765</v>
      </c>
      <c r="N140" s="76"/>
      <c r="O140" s="76"/>
      <c r="P140" s="76" t="s">
        <v>1765</v>
      </c>
      <c r="Q140" s="76" t="s">
        <v>1765</v>
      </c>
      <c r="R140" s="76"/>
      <c r="S140" s="76"/>
      <c r="T140" s="76"/>
      <c r="U140" s="76"/>
      <c r="V140" s="76"/>
      <c r="W140" s="76"/>
      <c r="Z140" s="639">
        <f t="shared" si="4"/>
        <v>5250.0000000000009</v>
      </c>
      <c r="AA140" s="118">
        <f t="shared" si="5"/>
        <v>80250</v>
      </c>
    </row>
    <row r="141" spans="1:27" s="100" customFormat="1" ht="15.5" x14ac:dyDescent="0.35">
      <c r="A141" s="76"/>
      <c r="B141" s="76"/>
      <c r="C141" s="76"/>
      <c r="D141" s="76"/>
      <c r="E141" s="76"/>
      <c r="F141" s="79" t="s">
        <v>20008</v>
      </c>
      <c r="G141" s="69"/>
      <c r="H141" s="118">
        <v>75000</v>
      </c>
      <c r="I141" s="69"/>
      <c r="J141" s="69" t="s">
        <v>3716</v>
      </c>
      <c r="K141" s="130" t="s">
        <v>6193</v>
      </c>
      <c r="L141" s="79" t="s">
        <v>5761</v>
      </c>
      <c r="M141" s="80" t="s">
        <v>20009</v>
      </c>
      <c r="N141" s="75"/>
      <c r="O141" s="69"/>
      <c r="P141" s="75" t="s">
        <v>6193</v>
      </c>
      <c r="Q141" s="75" t="s">
        <v>6193</v>
      </c>
      <c r="R141" s="69"/>
      <c r="S141" s="69"/>
      <c r="T141" s="69"/>
      <c r="U141" s="69"/>
      <c r="V141" s="69"/>
      <c r="W141" s="69"/>
      <c r="Z141" s="639">
        <f t="shared" si="4"/>
        <v>5250.0000000000009</v>
      </c>
      <c r="AA141" s="118">
        <f t="shared" si="5"/>
        <v>80250</v>
      </c>
    </row>
    <row r="142" spans="1:27" s="100" customFormat="1" ht="15.5" x14ac:dyDescent="0.35">
      <c r="A142" s="76"/>
      <c r="B142" s="76"/>
      <c r="C142" s="76"/>
      <c r="D142" s="76"/>
      <c r="E142" s="76"/>
      <c r="F142" s="79" t="s">
        <v>20010</v>
      </c>
      <c r="G142" s="69"/>
      <c r="H142" s="118">
        <v>75000</v>
      </c>
      <c r="I142" s="69"/>
      <c r="J142" s="69" t="s">
        <v>2468</v>
      </c>
      <c r="K142" s="130" t="s">
        <v>6193</v>
      </c>
      <c r="L142" s="79" t="s">
        <v>9875</v>
      </c>
      <c r="M142" s="80">
        <v>19190087</v>
      </c>
      <c r="N142" s="75"/>
      <c r="O142" s="69"/>
      <c r="P142" s="75" t="s">
        <v>6193</v>
      </c>
      <c r="Q142" s="75" t="s">
        <v>6193</v>
      </c>
      <c r="R142" s="69"/>
      <c r="S142" s="69"/>
      <c r="T142" s="69"/>
      <c r="U142" s="69"/>
      <c r="V142" s="69"/>
      <c r="W142" s="69"/>
      <c r="Z142" s="639">
        <f t="shared" si="4"/>
        <v>5250.0000000000009</v>
      </c>
      <c r="AA142" s="118">
        <f t="shared" si="5"/>
        <v>80250</v>
      </c>
    </row>
    <row r="143" spans="1:27" s="100" customFormat="1" ht="15.5" x14ac:dyDescent="0.35">
      <c r="A143" s="76"/>
      <c r="B143" s="76"/>
      <c r="C143" s="76"/>
      <c r="D143" s="76"/>
      <c r="E143" s="76"/>
      <c r="F143" s="79" t="s">
        <v>20008</v>
      </c>
      <c r="G143" s="69"/>
      <c r="H143" s="118">
        <v>75000</v>
      </c>
      <c r="I143" s="69"/>
      <c r="J143" s="69" t="s">
        <v>3716</v>
      </c>
      <c r="K143" s="130" t="s">
        <v>6193</v>
      </c>
      <c r="L143" s="79" t="s">
        <v>5761</v>
      </c>
      <c r="M143" s="80" t="s">
        <v>20009</v>
      </c>
      <c r="N143" s="75"/>
      <c r="O143" s="69"/>
      <c r="P143" s="75" t="s">
        <v>6193</v>
      </c>
      <c r="Q143" s="75" t="s">
        <v>6193</v>
      </c>
      <c r="R143" s="69"/>
      <c r="S143" s="69"/>
      <c r="T143" s="69"/>
      <c r="U143" s="69"/>
      <c r="V143" s="69"/>
      <c r="W143" s="69"/>
      <c r="Z143" s="639">
        <f t="shared" si="4"/>
        <v>5250.0000000000009</v>
      </c>
      <c r="AA143" s="118">
        <f t="shared" si="5"/>
        <v>80250</v>
      </c>
    </row>
    <row r="144" spans="1:27" s="100" customFormat="1" ht="15.5" x14ac:dyDescent="0.35">
      <c r="A144" s="76"/>
      <c r="B144" s="76"/>
      <c r="C144" s="76"/>
      <c r="D144" s="76"/>
      <c r="E144" s="76"/>
      <c r="F144" s="79" t="s">
        <v>20010</v>
      </c>
      <c r="G144" s="69"/>
      <c r="H144" s="118">
        <v>75000</v>
      </c>
      <c r="I144" s="69"/>
      <c r="J144" s="69" t="s">
        <v>2468</v>
      </c>
      <c r="K144" s="130" t="s">
        <v>6193</v>
      </c>
      <c r="L144" s="79" t="s">
        <v>9875</v>
      </c>
      <c r="M144" s="80">
        <v>19190087</v>
      </c>
      <c r="N144" s="75"/>
      <c r="O144" s="69"/>
      <c r="P144" s="75" t="s">
        <v>6193</v>
      </c>
      <c r="Q144" s="75" t="s">
        <v>6193</v>
      </c>
      <c r="R144" s="69"/>
      <c r="S144" s="69"/>
      <c r="T144" s="69"/>
      <c r="U144" s="69"/>
      <c r="V144" s="69"/>
      <c r="W144" s="69"/>
      <c r="Z144" s="639">
        <f t="shared" si="4"/>
        <v>5250.0000000000009</v>
      </c>
      <c r="AA144" s="118">
        <f t="shared" si="5"/>
        <v>80250</v>
      </c>
    </row>
    <row r="145" spans="1:27" s="100" customFormat="1" ht="15.5" x14ac:dyDescent="0.35">
      <c r="A145" s="76"/>
      <c r="B145" s="76"/>
      <c r="C145" s="76"/>
      <c r="D145" s="76"/>
      <c r="E145" s="76"/>
      <c r="F145" s="79" t="s">
        <v>20011</v>
      </c>
      <c r="G145" s="69"/>
      <c r="H145" s="118">
        <v>75000</v>
      </c>
      <c r="I145" s="69"/>
      <c r="J145" s="69" t="s">
        <v>2468</v>
      </c>
      <c r="K145" s="130" t="s">
        <v>6193</v>
      </c>
      <c r="L145" s="79" t="s">
        <v>9875</v>
      </c>
      <c r="M145" s="80">
        <v>19190030</v>
      </c>
      <c r="N145" s="75"/>
      <c r="O145" s="69"/>
      <c r="P145" s="75" t="s">
        <v>6193</v>
      </c>
      <c r="Q145" s="75" t="s">
        <v>6193</v>
      </c>
      <c r="R145" s="69"/>
      <c r="S145" s="69"/>
      <c r="T145" s="69"/>
      <c r="U145" s="69"/>
      <c r="V145" s="69"/>
      <c r="W145" s="69"/>
      <c r="Z145" s="639">
        <f t="shared" si="4"/>
        <v>5250.0000000000009</v>
      </c>
      <c r="AA145" s="118">
        <f t="shared" si="5"/>
        <v>80250</v>
      </c>
    </row>
    <row r="146" spans="1:27" s="100" customFormat="1" ht="15.5" x14ac:dyDescent="0.35">
      <c r="A146" s="76"/>
      <c r="B146" s="76"/>
      <c r="C146" s="76"/>
      <c r="D146" s="76"/>
      <c r="E146" s="76"/>
      <c r="F146" s="79" t="s">
        <v>20012</v>
      </c>
      <c r="G146" s="69"/>
      <c r="H146" s="118">
        <v>75000</v>
      </c>
      <c r="I146" s="69"/>
      <c r="J146" s="69" t="s">
        <v>2468</v>
      </c>
      <c r="K146" s="130" t="s">
        <v>6193</v>
      </c>
      <c r="L146" s="79" t="s">
        <v>9875</v>
      </c>
      <c r="M146" s="80">
        <v>19190119</v>
      </c>
      <c r="N146" s="75"/>
      <c r="O146" s="69"/>
      <c r="P146" s="75" t="s">
        <v>6193</v>
      </c>
      <c r="Q146" s="75" t="s">
        <v>6193</v>
      </c>
      <c r="R146" s="69"/>
      <c r="S146" s="69"/>
      <c r="T146" s="69"/>
      <c r="U146" s="69"/>
      <c r="V146" s="69"/>
      <c r="W146" s="69"/>
      <c r="Z146" s="639">
        <f t="shared" si="4"/>
        <v>5250.0000000000009</v>
      </c>
      <c r="AA146" s="118">
        <f t="shared" si="5"/>
        <v>80250</v>
      </c>
    </row>
    <row r="147" spans="1:27" s="100" customFormat="1" ht="15.5" x14ac:dyDescent="0.35">
      <c r="A147" s="76"/>
      <c r="B147" s="76"/>
      <c r="C147" s="76"/>
      <c r="D147" s="76"/>
      <c r="E147" s="76"/>
      <c r="F147" s="79" t="s">
        <v>20013</v>
      </c>
      <c r="G147" s="69"/>
      <c r="H147" s="118">
        <v>75000</v>
      </c>
      <c r="I147" s="69"/>
      <c r="J147" s="69" t="s">
        <v>2468</v>
      </c>
      <c r="K147" s="130" t="s">
        <v>6193</v>
      </c>
      <c r="L147" s="79" t="s">
        <v>9875</v>
      </c>
      <c r="M147" s="80">
        <v>19190034</v>
      </c>
      <c r="N147" s="75"/>
      <c r="O147" s="69"/>
      <c r="P147" s="75" t="s">
        <v>6193</v>
      </c>
      <c r="Q147" s="75" t="s">
        <v>6193</v>
      </c>
      <c r="R147" s="69"/>
      <c r="S147" s="69"/>
      <c r="T147" s="69"/>
      <c r="U147" s="69"/>
      <c r="V147" s="69"/>
      <c r="W147" s="69"/>
      <c r="Z147" s="639">
        <f t="shared" si="4"/>
        <v>5250.0000000000009</v>
      </c>
      <c r="AA147" s="118">
        <f t="shared" si="5"/>
        <v>80250</v>
      </c>
    </row>
    <row r="148" spans="1:27" s="100" customFormat="1" ht="15.5" x14ac:dyDescent="0.35">
      <c r="A148" s="76"/>
      <c r="B148" s="76"/>
      <c r="C148" s="76"/>
      <c r="D148" s="76"/>
      <c r="E148" s="76"/>
      <c r="F148" s="79" t="s">
        <v>20014</v>
      </c>
      <c r="G148" s="69"/>
      <c r="H148" s="118">
        <v>75000</v>
      </c>
      <c r="I148" s="69"/>
      <c r="J148" s="69" t="s">
        <v>1765</v>
      </c>
      <c r="K148" s="69" t="s">
        <v>1765</v>
      </c>
      <c r="L148" s="69" t="s">
        <v>1765</v>
      </c>
      <c r="M148" s="69" t="s">
        <v>1765</v>
      </c>
      <c r="N148" s="69"/>
      <c r="O148" s="69"/>
      <c r="P148" s="69" t="s">
        <v>1765</v>
      </c>
      <c r="Q148" s="69" t="s">
        <v>1765</v>
      </c>
      <c r="R148" s="69"/>
      <c r="S148" s="69"/>
      <c r="T148" s="69"/>
      <c r="U148" s="69"/>
      <c r="V148" s="69"/>
      <c r="W148" s="69"/>
      <c r="Z148" s="639">
        <f t="shared" si="4"/>
        <v>5250.0000000000009</v>
      </c>
      <c r="AA148" s="118">
        <f t="shared" si="5"/>
        <v>80250</v>
      </c>
    </row>
    <row r="149" spans="1:27" s="100" customFormat="1" ht="15.5" x14ac:dyDescent="0.35">
      <c r="A149" s="76"/>
      <c r="B149" s="76"/>
      <c r="C149" s="76"/>
      <c r="D149" s="76"/>
      <c r="E149" s="76"/>
      <c r="F149" s="79" t="s">
        <v>20015</v>
      </c>
      <c r="G149" s="69"/>
      <c r="H149" s="118">
        <v>75000</v>
      </c>
      <c r="I149" s="69"/>
      <c r="J149" s="69" t="s">
        <v>2468</v>
      </c>
      <c r="K149" s="130" t="s">
        <v>6193</v>
      </c>
      <c r="L149" s="79" t="s">
        <v>9875</v>
      </c>
      <c r="M149" s="80">
        <v>19190075</v>
      </c>
      <c r="N149" s="75"/>
      <c r="O149" s="69"/>
      <c r="P149" s="75" t="s">
        <v>6193</v>
      </c>
      <c r="Q149" s="75" t="s">
        <v>6193</v>
      </c>
      <c r="R149" s="69"/>
      <c r="S149" s="69"/>
      <c r="T149" s="69"/>
      <c r="U149" s="69"/>
      <c r="V149" s="69"/>
      <c r="W149" s="69"/>
      <c r="Z149" s="639">
        <f t="shared" si="4"/>
        <v>5250.0000000000009</v>
      </c>
      <c r="AA149" s="118">
        <f t="shared" si="5"/>
        <v>80250</v>
      </c>
    </row>
    <row r="150" spans="1:27" s="100" customFormat="1" ht="15.5" x14ac:dyDescent="0.35">
      <c r="A150" s="76"/>
      <c r="B150" s="76"/>
      <c r="C150" s="76"/>
      <c r="D150" s="76"/>
      <c r="E150" s="76"/>
      <c r="F150" s="79" t="s">
        <v>20016</v>
      </c>
      <c r="G150" s="69"/>
      <c r="H150" s="118">
        <v>75000</v>
      </c>
      <c r="I150" s="69"/>
      <c r="J150" s="69" t="s">
        <v>3716</v>
      </c>
      <c r="K150" s="130" t="s">
        <v>6193</v>
      </c>
      <c r="L150" s="79" t="s">
        <v>20017</v>
      </c>
      <c r="M150" s="75" t="s">
        <v>6193</v>
      </c>
      <c r="N150" s="75"/>
      <c r="O150" s="69"/>
      <c r="P150" s="75" t="s">
        <v>6193</v>
      </c>
      <c r="Q150" s="75" t="s">
        <v>6193</v>
      </c>
      <c r="R150" s="69"/>
      <c r="S150" s="69"/>
      <c r="T150" s="69"/>
      <c r="U150" s="69"/>
      <c r="V150" s="69"/>
      <c r="W150" s="69"/>
      <c r="Z150" s="639">
        <f t="shared" si="4"/>
        <v>5250.0000000000009</v>
      </c>
      <c r="AA150" s="118">
        <f t="shared" si="5"/>
        <v>80250</v>
      </c>
    </row>
    <row r="151" spans="1:27" s="100" customFormat="1" ht="15.5" x14ac:dyDescent="0.35">
      <c r="A151" s="76"/>
      <c r="B151" s="76"/>
      <c r="C151" s="76"/>
      <c r="D151" s="76"/>
      <c r="E151" s="76"/>
      <c r="F151" s="79" t="s">
        <v>20018</v>
      </c>
      <c r="G151" s="69"/>
      <c r="H151" s="118">
        <v>75000</v>
      </c>
      <c r="I151" s="69"/>
      <c r="J151" s="69" t="s">
        <v>2468</v>
      </c>
      <c r="K151" s="130" t="s">
        <v>6193</v>
      </c>
      <c r="L151" s="79" t="s">
        <v>9875</v>
      </c>
      <c r="M151" s="80">
        <v>19190115</v>
      </c>
      <c r="N151" s="75"/>
      <c r="O151" s="69"/>
      <c r="P151" s="75" t="s">
        <v>6193</v>
      </c>
      <c r="Q151" s="75" t="s">
        <v>6193</v>
      </c>
      <c r="R151" s="69"/>
      <c r="S151" s="69"/>
      <c r="T151" s="69"/>
      <c r="U151" s="69"/>
      <c r="V151" s="69"/>
      <c r="W151" s="69"/>
      <c r="Z151" s="639">
        <f t="shared" si="4"/>
        <v>5250.0000000000009</v>
      </c>
      <c r="AA151" s="118">
        <f t="shared" si="5"/>
        <v>80250</v>
      </c>
    </row>
    <row r="152" spans="1:27" s="100" customFormat="1" ht="15.5" x14ac:dyDescent="0.35">
      <c r="A152" s="76"/>
      <c r="B152" s="76"/>
      <c r="C152" s="76"/>
      <c r="D152" s="76"/>
      <c r="E152" s="76"/>
      <c r="F152" s="79" t="s">
        <v>20019</v>
      </c>
      <c r="G152" s="69"/>
      <c r="H152" s="118">
        <v>75000</v>
      </c>
      <c r="I152" s="69"/>
      <c r="J152" s="69" t="s">
        <v>1123</v>
      </c>
      <c r="K152" s="130" t="s">
        <v>6193</v>
      </c>
      <c r="L152" s="79" t="s">
        <v>8463</v>
      </c>
      <c r="M152" s="75" t="s">
        <v>20020</v>
      </c>
      <c r="N152" s="75"/>
      <c r="O152" s="69"/>
      <c r="P152" s="75" t="s">
        <v>6193</v>
      </c>
      <c r="Q152" s="75" t="s">
        <v>6193</v>
      </c>
      <c r="R152" s="69"/>
      <c r="S152" s="69"/>
      <c r="T152" s="69"/>
      <c r="U152" s="69"/>
      <c r="V152" s="69"/>
      <c r="W152" s="69"/>
      <c r="Z152" s="639">
        <f t="shared" si="4"/>
        <v>5250.0000000000009</v>
      </c>
      <c r="AA152" s="118">
        <f t="shared" si="5"/>
        <v>80250</v>
      </c>
    </row>
    <row r="153" spans="1:27" s="100" customFormat="1" ht="15.5" x14ac:dyDescent="0.35">
      <c r="A153" s="76"/>
      <c r="B153" s="76"/>
      <c r="C153" s="76"/>
      <c r="D153" s="76"/>
      <c r="E153" s="76"/>
      <c r="F153" s="79" t="s">
        <v>20021</v>
      </c>
      <c r="G153" s="69"/>
      <c r="H153" s="118">
        <v>75000</v>
      </c>
      <c r="I153" s="69"/>
      <c r="J153" s="69" t="s">
        <v>2468</v>
      </c>
      <c r="K153" s="130" t="s">
        <v>6193</v>
      </c>
      <c r="L153" s="79" t="s">
        <v>9875</v>
      </c>
      <c r="M153" s="80">
        <v>19190108</v>
      </c>
      <c r="N153" s="75"/>
      <c r="O153" s="69"/>
      <c r="P153" s="75" t="s">
        <v>6193</v>
      </c>
      <c r="Q153" s="75" t="s">
        <v>6193</v>
      </c>
      <c r="R153" s="69"/>
      <c r="S153" s="69"/>
      <c r="T153" s="69"/>
      <c r="U153" s="69"/>
      <c r="V153" s="69"/>
      <c r="W153" s="69"/>
      <c r="Z153" s="639">
        <f t="shared" si="4"/>
        <v>5250.0000000000009</v>
      </c>
      <c r="AA153" s="118">
        <f t="shared" si="5"/>
        <v>80250</v>
      </c>
    </row>
    <row r="154" spans="1:27" s="100" customFormat="1" ht="15.5" x14ac:dyDescent="0.35">
      <c r="A154" s="76"/>
      <c r="B154" s="76"/>
      <c r="C154" s="76"/>
      <c r="D154" s="76"/>
      <c r="E154" s="76"/>
      <c r="F154" s="79" t="s">
        <v>20022</v>
      </c>
      <c r="G154" s="69"/>
      <c r="H154" s="118">
        <v>75000</v>
      </c>
      <c r="I154" s="69"/>
      <c r="J154" s="69" t="s">
        <v>2468</v>
      </c>
      <c r="K154" s="130" t="s">
        <v>6193</v>
      </c>
      <c r="L154" s="79" t="s">
        <v>9875</v>
      </c>
      <c r="M154" s="80">
        <v>19190047</v>
      </c>
      <c r="N154" s="75"/>
      <c r="O154" s="69"/>
      <c r="P154" s="75" t="s">
        <v>6193</v>
      </c>
      <c r="Q154" s="75" t="s">
        <v>6193</v>
      </c>
      <c r="R154" s="69"/>
      <c r="S154" s="69"/>
      <c r="T154" s="69"/>
      <c r="U154" s="69"/>
      <c r="V154" s="69"/>
      <c r="W154" s="69"/>
      <c r="Z154" s="639">
        <f t="shared" si="4"/>
        <v>5250.0000000000009</v>
      </c>
      <c r="AA154" s="118">
        <f t="shared" si="5"/>
        <v>80250</v>
      </c>
    </row>
    <row r="155" spans="1:27" s="100" customFormat="1" ht="15.5" x14ac:dyDescent="0.35">
      <c r="A155" s="76"/>
      <c r="B155" s="76"/>
      <c r="C155" s="76"/>
      <c r="D155" s="76"/>
      <c r="E155" s="76"/>
      <c r="F155" s="79" t="s">
        <v>20023</v>
      </c>
      <c r="G155" s="69"/>
      <c r="H155" s="118">
        <v>75000</v>
      </c>
      <c r="I155" s="69"/>
      <c r="J155" s="69" t="s">
        <v>2468</v>
      </c>
      <c r="K155" s="130" t="s">
        <v>6193</v>
      </c>
      <c r="L155" s="79" t="s">
        <v>9875</v>
      </c>
      <c r="M155" s="80">
        <v>19190142</v>
      </c>
      <c r="N155" s="75"/>
      <c r="O155" s="69"/>
      <c r="P155" s="75" t="s">
        <v>6193</v>
      </c>
      <c r="Q155" s="75" t="s">
        <v>6193</v>
      </c>
      <c r="R155" s="69"/>
      <c r="S155" s="69"/>
      <c r="T155" s="69"/>
      <c r="U155" s="69"/>
      <c r="V155" s="69"/>
      <c r="W155" s="69"/>
      <c r="Z155" s="639">
        <f t="shared" si="4"/>
        <v>5250.0000000000009</v>
      </c>
      <c r="AA155" s="118">
        <f t="shared" si="5"/>
        <v>80250</v>
      </c>
    </row>
    <row r="156" spans="1:27" s="100" customFormat="1" ht="15.5" x14ac:dyDescent="0.35">
      <c r="A156" s="76"/>
      <c r="B156" s="76"/>
      <c r="C156" s="76"/>
      <c r="D156" s="76"/>
      <c r="E156" s="76"/>
      <c r="F156" s="79" t="s">
        <v>20024</v>
      </c>
      <c r="G156" s="69"/>
      <c r="H156" s="118">
        <v>75000</v>
      </c>
      <c r="I156" s="69"/>
      <c r="J156" s="69" t="s">
        <v>5775</v>
      </c>
      <c r="K156" s="130" t="s">
        <v>6193</v>
      </c>
      <c r="L156" s="79" t="s">
        <v>5530</v>
      </c>
      <c r="M156" s="75" t="s">
        <v>20025</v>
      </c>
      <c r="N156" s="75"/>
      <c r="O156" s="69"/>
      <c r="P156" s="75" t="s">
        <v>6193</v>
      </c>
      <c r="Q156" s="75" t="s">
        <v>6193</v>
      </c>
      <c r="R156" s="69"/>
      <c r="S156" s="69"/>
      <c r="T156" s="69"/>
      <c r="U156" s="69"/>
      <c r="V156" s="69"/>
      <c r="W156" s="69"/>
      <c r="Z156" s="639">
        <f t="shared" si="4"/>
        <v>5250.0000000000009</v>
      </c>
      <c r="AA156" s="118">
        <f t="shared" si="5"/>
        <v>80250</v>
      </c>
    </row>
    <row r="157" spans="1:27" s="100" customFormat="1" ht="15.5" x14ac:dyDescent="0.35">
      <c r="A157" s="76"/>
      <c r="B157" s="76"/>
      <c r="C157" s="76"/>
      <c r="D157" s="76"/>
      <c r="E157" s="76"/>
      <c r="F157" s="79" t="s">
        <v>20024</v>
      </c>
      <c r="G157" s="69"/>
      <c r="H157" s="118">
        <v>75000</v>
      </c>
      <c r="I157" s="69"/>
      <c r="J157" s="69" t="s">
        <v>1098</v>
      </c>
      <c r="K157" s="130" t="s">
        <v>6193</v>
      </c>
      <c r="L157" s="79" t="s">
        <v>8719</v>
      </c>
      <c r="M157" s="75">
        <v>49087713</v>
      </c>
      <c r="N157" s="75"/>
      <c r="O157" s="69"/>
      <c r="P157" s="75" t="s">
        <v>6193</v>
      </c>
      <c r="Q157" s="75" t="s">
        <v>6193</v>
      </c>
      <c r="R157" s="69"/>
      <c r="S157" s="69"/>
      <c r="T157" s="69"/>
      <c r="U157" s="69"/>
      <c r="V157" s="69"/>
      <c r="W157" s="69"/>
      <c r="Z157" s="639">
        <f t="shared" si="4"/>
        <v>5250.0000000000009</v>
      </c>
      <c r="AA157" s="118">
        <f t="shared" si="5"/>
        <v>80250</v>
      </c>
    </row>
    <row r="158" spans="1:27" s="100" customFormat="1" ht="15.5" x14ac:dyDescent="0.35">
      <c r="A158" s="76"/>
      <c r="B158" s="76"/>
      <c r="C158" s="76"/>
      <c r="D158" s="76"/>
      <c r="E158" s="76"/>
      <c r="F158" s="79" t="s">
        <v>20024</v>
      </c>
      <c r="G158" s="69"/>
      <c r="H158" s="118">
        <v>75000</v>
      </c>
      <c r="I158" s="69"/>
      <c r="J158" s="69" t="s">
        <v>5775</v>
      </c>
      <c r="K158" s="130" t="s">
        <v>6193</v>
      </c>
      <c r="L158" s="79" t="s">
        <v>5530</v>
      </c>
      <c r="M158" s="75" t="s">
        <v>20025</v>
      </c>
      <c r="N158" s="75"/>
      <c r="O158" s="69"/>
      <c r="P158" s="75" t="s">
        <v>6193</v>
      </c>
      <c r="Q158" s="75" t="s">
        <v>6193</v>
      </c>
      <c r="R158" s="69"/>
      <c r="S158" s="69"/>
      <c r="T158" s="69"/>
      <c r="U158" s="69"/>
      <c r="V158" s="69"/>
      <c r="W158" s="69"/>
      <c r="Z158" s="639">
        <f t="shared" si="4"/>
        <v>5250.0000000000009</v>
      </c>
      <c r="AA158" s="118">
        <f t="shared" si="5"/>
        <v>80250</v>
      </c>
    </row>
    <row r="159" spans="1:27" s="100" customFormat="1" ht="15.5" x14ac:dyDescent="0.35">
      <c r="A159" s="76"/>
      <c r="B159" s="76"/>
      <c r="C159" s="76"/>
      <c r="D159" s="76"/>
      <c r="E159" s="76"/>
      <c r="F159" s="79" t="s">
        <v>20024</v>
      </c>
      <c r="G159" s="69"/>
      <c r="H159" s="118">
        <v>75000</v>
      </c>
      <c r="I159" s="69"/>
      <c r="J159" s="69" t="s">
        <v>1098</v>
      </c>
      <c r="K159" s="130" t="s">
        <v>6193</v>
      </c>
      <c r="L159" s="79" t="s">
        <v>8719</v>
      </c>
      <c r="M159" s="75">
        <v>49087713</v>
      </c>
      <c r="N159" s="75"/>
      <c r="O159" s="69"/>
      <c r="P159" s="75" t="s">
        <v>6193</v>
      </c>
      <c r="Q159" s="75" t="s">
        <v>6193</v>
      </c>
      <c r="R159" s="69"/>
      <c r="S159" s="69"/>
      <c r="T159" s="69"/>
      <c r="U159" s="69"/>
      <c r="V159" s="69"/>
      <c r="W159" s="69"/>
      <c r="Z159" s="639">
        <f t="shared" si="4"/>
        <v>5250.0000000000009</v>
      </c>
      <c r="AA159" s="118">
        <f t="shared" si="5"/>
        <v>80250</v>
      </c>
    </row>
    <row r="160" spans="1:27" s="100" customFormat="1" ht="15.5" x14ac:dyDescent="0.35">
      <c r="A160" s="76"/>
      <c r="B160" s="76"/>
      <c r="C160" s="76"/>
      <c r="D160" s="76"/>
      <c r="E160" s="76"/>
      <c r="F160" s="79" t="s">
        <v>20026</v>
      </c>
      <c r="G160" s="69"/>
      <c r="H160" s="118">
        <v>75000</v>
      </c>
      <c r="I160" s="69"/>
      <c r="J160" s="69" t="s">
        <v>1098</v>
      </c>
      <c r="K160" s="130" t="s">
        <v>6193</v>
      </c>
      <c r="L160" s="79" t="s">
        <v>8719</v>
      </c>
      <c r="M160" s="75">
        <v>49087819</v>
      </c>
      <c r="N160" s="75"/>
      <c r="O160" s="69"/>
      <c r="P160" s="75" t="s">
        <v>6193</v>
      </c>
      <c r="Q160" s="75" t="s">
        <v>6193</v>
      </c>
      <c r="R160" s="69"/>
      <c r="S160" s="69"/>
      <c r="T160" s="69"/>
      <c r="U160" s="69"/>
      <c r="V160" s="69"/>
      <c r="W160" s="69"/>
      <c r="Z160" s="639">
        <f t="shared" si="4"/>
        <v>5250.0000000000009</v>
      </c>
      <c r="AA160" s="118">
        <f t="shared" si="5"/>
        <v>80250</v>
      </c>
    </row>
    <row r="161" spans="1:27" s="100" customFormat="1" ht="15.5" x14ac:dyDescent="0.35">
      <c r="A161" s="76"/>
      <c r="B161" s="76"/>
      <c r="C161" s="76"/>
      <c r="D161" s="76"/>
      <c r="E161" s="76"/>
      <c r="F161" s="79" t="s">
        <v>20026</v>
      </c>
      <c r="G161" s="69"/>
      <c r="H161" s="118">
        <v>75000</v>
      </c>
      <c r="I161" s="69"/>
      <c r="J161" s="69" t="s">
        <v>1765</v>
      </c>
      <c r="K161" s="69" t="s">
        <v>1765</v>
      </c>
      <c r="L161" s="69" t="s">
        <v>1765</v>
      </c>
      <c r="M161" s="69" t="s">
        <v>1765</v>
      </c>
      <c r="N161" s="69"/>
      <c r="O161" s="69"/>
      <c r="P161" s="69" t="s">
        <v>1765</v>
      </c>
      <c r="Q161" s="69" t="s">
        <v>1765</v>
      </c>
      <c r="R161" s="69"/>
      <c r="S161" s="69"/>
      <c r="T161" s="69"/>
      <c r="U161" s="69"/>
      <c r="V161" s="69"/>
      <c r="W161" s="69"/>
      <c r="Z161" s="639">
        <f t="shared" si="4"/>
        <v>5250.0000000000009</v>
      </c>
      <c r="AA161" s="118">
        <f t="shared" si="5"/>
        <v>80250</v>
      </c>
    </row>
    <row r="162" spans="1:27" s="100" customFormat="1" ht="15.5" x14ac:dyDescent="0.35">
      <c r="A162" s="76"/>
      <c r="B162" s="76"/>
      <c r="C162" s="76"/>
      <c r="D162" s="76"/>
      <c r="E162" s="76"/>
      <c r="F162" s="79" t="s">
        <v>20027</v>
      </c>
      <c r="G162" s="69"/>
      <c r="H162" s="118">
        <v>75000</v>
      </c>
      <c r="I162" s="69"/>
      <c r="J162" s="69" t="s">
        <v>1098</v>
      </c>
      <c r="K162" s="130" t="s">
        <v>6193</v>
      </c>
      <c r="L162" s="79" t="s">
        <v>8719</v>
      </c>
      <c r="M162" s="75">
        <v>1008600</v>
      </c>
      <c r="N162" s="75"/>
      <c r="O162" s="69"/>
      <c r="P162" s="75" t="s">
        <v>6193</v>
      </c>
      <c r="Q162" s="75" t="s">
        <v>6193</v>
      </c>
      <c r="R162" s="69"/>
      <c r="S162" s="69"/>
      <c r="T162" s="69"/>
      <c r="U162" s="105"/>
      <c r="V162" s="69"/>
      <c r="W162" s="69"/>
      <c r="Z162" s="639">
        <f t="shared" si="4"/>
        <v>5250.0000000000009</v>
      </c>
      <c r="AA162" s="118">
        <f t="shared" si="5"/>
        <v>80250</v>
      </c>
    </row>
    <row r="163" spans="1:27" s="100" customFormat="1" ht="15.5" x14ac:dyDescent="0.35">
      <c r="A163" s="76"/>
      <c r="B163" s="76"/>
      <c r="C163" s="76"/>
      <c r="D163" s="76"/>
      <c r="E163" s="76"/>
      <c r="F163" s="79" t="s">
        <v>20028</v>
      </c>
      <c r="G163" s="69"/>
      <c r="H163" s="118">
        <v>75000</v>
      </c>
      <c r="I163" s="69"/>
      <c r="J163" s="69" t="s">
        <v>1098</v>
      </c>
      <c r="K163" s="130" t="s">
        <v>6193</v>
      </c>
      <c r="L163" s="79" t="s">
        <v>8719</v>
      </c>
      <c r="M163" s="75">
        <v>1008587</v>
      </c>
      <c r="N163" s="75"/>
      <c r="O163" s="69"/>
      <c r="P163" s="75" t="s">
        <v>6193</v>
      </c>
      <c r="Q163" s="75" t="s">
        <v>6193</v>
      </c>
      <c r="R163" s="69"/>
      <c r="S163" s="69"/>
      <c r="T163" s="69"/>
      <c r="U163" s="69"/>
      <c r="V163" s="69"/>
      <c r="W163" s="69"/>
      <c r="Z163" s="639">
        <f t="shared" si="4"/>
        <v>5250.0000000000009</v>
      </c>
      <c r="AA163" s="118">
        <f t="shared" si="5"/>
        <v>80250</v>
      </c>
    </row>
    <row r="164" spans="1:27" s="100" customFormat="1" ht="15.5" x14ac:dyDescent="0.35">
      <c r="A164" s="76"/>
      <c r="B164" s="76"/>
      <c r="C164" s="76"/>
      <c r="D164" s="76"/>
      <c r="E164" s="76"/>
      <c r="F164" s="79" t="s">
        <v>20029</v>
      </c>
      <c r="G164" s="69"/>
      <c r="H164" s="118">
        <v>75000</v>
      </c>
      <c r="I164" s="69"/>
      <c r="J164" s="69" t="s">
        <v>1765</v>
      </c>
      <c r="K164" s="69" t="s">
        <v>1765</v>
      </c>
      <c r="L164" s="69" t="s">
        <v>1765</v>
      </c>
      <c r="M164" s="69" t="s">
        <v>1765</v>
      </c>
      <c r="N164" s="69"/>
      <c r="O164" s="69"/>
      <c r="P164" s="69" t="s">
        <v>1765</v>
      </c>
      <c r="Q164" s="69" t="s">
        <v>1765</v>
      </c>
      <c r="R164" s="69"/>
      <c r="S164" s="69"/>
      <c r="T164" s="69"/>
      <c r="U164" s="69"/>
      <c r="V164" s="69"/>
      <c r="W164" s="69"/>
      <c r="Z164" s="639">
        <f t="shared" si="4"/>
        <v>5250.0000000000009</v>
      </c>
      <c r="AA164" s="118">
        <f t="shared" si="5"/>
        <v>80250</v>
      </c>
    </row>
    <row r="165" spans="1:27" s="100" customFormat="1" ht="15.5" x14ac:dyDescent="0.35">
      <c r="A165" s="76"/>
      <c r="B165" s="76"/>
      <c r="C165" s="76"/>
      <c r="D165" s="76"/>
      <c r="E165" s="76"/>
      <c r="F165" s="79" t="s">
        <v>20030</v>
      </c>
      <c r="G165" s="69"/>
      <c r="H165" s="118">
        <v>75000</v>
      </c>
      <c r="I165" s="69"/>
      <c r="J165" s="69" t="s">
        <v>1765</v>
      </c>
      <c r="K165" s="69" t="s">
        <v>1765</v>
      </c>
      <c r="L165" s="69" t="s">
        <v>1765</v>
      </c>
      <c r="M165" s="69" t="s">
        <v>1765</v>
      </c>
      <c r="N165" s="69"/>
      <c r="O165" s="69"/>
      <c r="P165" s="69" t="s">
        <v>1765</v>
      </c>
      <c r="Q165" s="69" t="s">
        <v>1765</v>
      </c>
      <c r="R165" s="69"/>
      <c r="S165" s="69"/>
      <c r="T165" s="69"/>
      <c r="U165" s="69"/>
      <c r="V165" s="69"/>
      <c r="W165" s="69"/>
      <c r="Z165" s="639">
        <f t="shared" si="4"/>
        <v>5250.0000000000009</v>
      </c>
      <c r="AA165" s="118">
        <f t="shared" si="5"/>
        <v>80250</v>
      </c>
    </row>
    <row r="166" spans="1:27" s="100" customFormat="1" ht="15.5" x14ac:dyDescent="0.35">
      <c r="A166" s="76"/>
      <c r="B166" s="76"/>
      <c r="C166" s="76"/>
      <c r="D166" s="76"/>
      <c r="E166" s="76"/>
      <c r="F166" s="79" t="s">
        <v>20031</v>
      </c>
      <c r="G166" s="69"/>
      <c r="H166" s="118">
        <v>75000</v>
      </c>
      <c r="I166" s="69"/>
      <c r="J166" s="69" t="s">
        <v>1765</v>
      </c>
      <c r="K166" s="69" t="s">
        <v>1765</v>
      </c>
      <c r="L166" s="69" t="s">
        <v>1765</v>
      </c>
      <c r="M166" s="69" t="s">
        <v>1765</v>
      </c>
      <c r="N166" s="69"/>
      <c r="O166" s="69"/>
      <c r="P166" s="69" t="s">
        <v>1765</v>
      </c>
      <c r="Q166" s="69" t="s">
        <v>1765</v>
      </c>
      <c r="R166" s="69"/>
      <c r="S166" s="69"/>
      <c r="T166" s="69"/>
      <c r="U166" s="69"/>
      <c r="V166" s="69"/>
      <c r="W166" s="69"/>
      <c r="Z166" s="639">
        <f t="shared" si="4"/>
        <v>5250.0000000000009</v>
      </c>
      <c r="AA166" s="118">
        <f t="shared" si="5"/>
        <v>80250</v>
      </c>
    </row>
    <row r="167" spans="1:27" s="100" customFormat="1" ht="15.5" x14ac:dyDescent="0.35">
      <c r="A167" s="76"/>
      <c r="B167" s="76"/>
      <c r="C167" s="76"/>
      <c r="D167" s="76"/>
      <c r="E167" s="76"/>
      <c r="F167" s="79" t="s">
        <v>20032</v>
      </c>
      <c r="G167" s="69"/>
      <c r="H167" s="118">
        <v>75000</v>
      </c>
      <c r="I167" s="69"/>
      <c r="J167" s="69" t="s">
        <v>1765</v>
      </c>
      <c r="K167" s="69" t="s">
        <v>1765</v>
      </c>
      <c r="L167" s="69" t="s">
        <v>1765</v>
      </c>
      <c r="M167" s="69" t="s">
        <v>1765</v>
      </c>
      <c r="N167" s="69"/>
      <c r="O167" s="69"/>
      <c r="P167" s="69" t="s">
        <v>1765</v>
      </c>
      <c r="Q167" s="69" t="s">
        <v>1765</v>
      </c>
      <c r="R167" s="69"/>
      <c r="S167" s="69"/>
      <c r="T167" s="69"/>
      <c r="U167" s="69"/>
      <c r="V167" s="69"/>
      <c r="W167" s="69"/>
      <c r="Z167" s="639">
        <f t="shared" si="4"/>
        <v>5250.0000000000009</v>
      </c>
      <c r="AA167" s="118">
        <f t="shared" si="5"/>
        <v>80250</v>
      </c>
    </row>
    <row r="168" spans="1:27" s="100" customFormat="1" ht="15.5" x14ac:dyDescent="0.35">
      <c r="A168" s="76"/>
      <c r="B168" s="76"/>
      <c r="C168" s="76"/>
      <c r="D168" s="76"/>
      <c r="E168" s="76"/>
      <c r="F168" s="79" t="s">
        <v>20033</v>
      </c>
      <c r="G168" s="69"/>
      <c r="H168" s="118">
        <v>75000</v>
      </c>
      <c r="I168" s="69"/>
      <c r="J168" s="69" t="s">
        <v>1765</v>
      </c>
      <c r="K168" s="69" t="s">
        <v>1765</v>
      </c>
      <c r="L168" s="69" t="s">
        <v>1765</v>
      </c>
      <c r="M168" s="69" t="s">
        <v>1765</v>
      </c>
      <c r="N168" s="69"/>
      <c r="O168" s="69"/>
      <c r="P168" s="69" t="s">
        <v>1765</v>
      </c>
      <c r="Q168" s="69" t="s">
        <v>1765</v>
      </c>
      <c r="R168" s="69"/>
      <c r="S168" s="69"/>
      <c r="T168" s="69"/>
      <c r="U168" s="69"/>
      <c r="V168" s="69"/>
      <c r="W168" s="69"/>
      <c r="Z168" s="639">
        <f t="shared" si="4"/>
        <v>5250.0000000000009</v>
      </c>
      <c r="AA168" s="118">
        <f t="shared" si="5"/>
        <v>80250</v>
      </c>
    </row>
    <row r="169" spans="1:27" s="100" customFormat="1" ht="15.5" x14ac:dyDescent="0.35">
      <c r="A169" s="76"/>
      <c r="B169" s="76"/>
      <c r="C169" s="76"/>
      <c r="D169" s="76"/>
      <c r="E169" s="76"/>
      <c r="F169" s="79" t="s">
        <v>20034</v>
      </c>
      <c r="G169" s="69"/>
      <c r="H169" s="118">
        <v>75000</v>
      </c>
      <c r="I169" s="69"/>
      <c r="J169" s="69" t="s">
        <v>1765</v>
      </c>
      <c r="K169" s="69" t="s">
        <v>1765</v>
      </c>
      <c r="L169" s="69" t="s">
        <v>1765</v>
      </c>
      <c r="M169" s="69" t="s">
        <v>1765</v>
      </c>
      <c r="N169" s="69"/>
      <c r="O169" s="69"/>
      <c r="P169" s="69" t="s">
        <v>1765</v>
      </c>
      <c r="Q169" s="69" t="s">
        <v>1765</v>
      </c>
      <c r="R169" s="69"/>
      <c r="S169" s="69"/>
      <c r="T169" s="69"/>
      <c r="U169" s="69"/>
      <c r="V169" s="69"/>
      <c r="W169" s="69"/>
      <c r="Z169" s="639">
        <f t="shared" si="4"/>
        <v>5250.0000000000009</v>
      </c>
      <c r="AA169" s="118">
        <f t="shared" si="5"/>
        <v>80250</v>
      </c>
    </row>
    <row r="170" spans="1:27" s="100" customFormat="1" ht="15.5" x14ac:dyDescent="0.35">
      <c r="A170" s="76"/>
      <c r="B170" s="76"/>
      <c r="C170" s="76"/>
      <c r="D170" s="76"/>
      <c r="E170" s="76"/>
      <c r="F170" s="79" t="s">
        <v>20035</v>
      </c>
      <c r="G170" s="69"/>
      <c r="H170" s="118">
        <v>75000</v>
      </c>
      <c r="I170" s="69"/>
      <c r="J170" s="69" t="s">
        <v>1765</v>
      </c>
      <c r="K170" s="69" t="s">
        <v>1765</v>
      </c>
      <c r="L170" s="69" t="s">
        <v>1765</v>
      </c>
      <c r="M170" s="69" t="s">
        <v>1765</v>
      </c>
      <c r="N170" s="69"/>
      <c r="O170" s="69"/>
      <c r="P170" s="69" t="s">
        <v>1765</v>
      </c>
      <c r="Q170" s="69" t="s">
        <v>1765</v>
      </c>
      <c r="R170" s="69"/>
      <c r="S170" s="69"/>
      <c r="T170" s="69"/>
      <c r="U170" s="69"/>
      <c r="V170" s="69"/>
      <c r="W170" s="69"/>
      <c r="Z170" s="639">
        <f t="shared" si="4"/>
        <v>5250.0000000000009</v>
      </c>
      <c r="AA170" s="118">
        <f t="shared" si="5"/>
        <v>80250</v>
      </c>
    </row>
    <row r="171" spans="1:27" s="100" customFormat="1" ht="15.5" x14ac:dyDescent="0.35">
      <c r="A171" s="76"/>
      <c r="B171" s="76"/>
      <c r="C171" s="76"/>
      <c r="D171" s="76"/>
      <c r="E171" s="76"/>
      <c r="F171" s="79" t="s">
        <v>20036</v>
      </c>
      <c r="G171" s="69"/>
      <c r="H171" s="118">
        <v>75000</v>
      </c>
      <c r="I171" s="69"/>
      <c r="J171" s="69" t="s">
        <v>1765</v>
      </c>
      <c r="K171" s="69" t="s">
        <v>1765</v>
      </c>
      <c r="L171" s="69" t="s">
        <v>1765</v>
      </c>
      <c r="M171" s="69" t="s">
        <v>1765</v>
      </c>
      <c r="N171" s="69"/>
      <c r="O171" s="69"/>
      <c r="P171" s="69" t="s">
        <v>1765</v>
      </c>
      <c r="Q171" s="69" t="s">
        <v>1765</v>
      </c>
      <c r="R171" s="69"/>
      <c r="S171" s="69"/>
      <c r="T171" s="69"/>
      <c r="U171" s="69"/>
      <c r="V171" s="69"/>
      <c r="W171" s="69"/>
      <c r="Z171" s="639">
        <f t="shared" si="4"/>
        <v>5250.0000000000009</v>
      </c>
      <c r="AA171" s="118">
        <f t="shared" si="5"/>
        <v>80250</v>
      </c>
    </row>
    <row r="172" spans="1:27" s="100" customFormat="1" ht="15.5" x14ac:dyDescent="0.35">
      <c r="A172" s="76"/>
      <c r="B172" s="76"/>
      <c r="C172" s="76"/>
      <c r="D172" s="76"/>
      <c r="E172" s="76"/>
      <c r="F172" s="79" t="s">
        <v>20037</v>
      </c>
      <c r="G172" s="69"/>
      <c r="H172" s="118">
        <v>75000</v>
      </c>
      <c r="I172" s="69"/>
      <c r="J172" s="69" t="s">
        <v>1765</v>
      </c>
      <c r="K172" s="69" t="s">
        <v>1765</v>
      </c>
      <c r="L172" s="69" t="s">
        <v>1765</v>
      </c>
      <c r="M172" s="69" t="s">
        <v>1765</v>
      </c>
      <c r="N172" s="69"/>
      <c r="O172" s="69"/>
      <c r="P172" s="69" t="s">
        <v>1765</v>
      </c>
      <c r="Q172" s="69" t="s">
        <v>1765</v>
      </c>
      <c r="R172" s="69"/>
      <c r="S172" s="69"/>
      <c r="T172" s="69"/>
      <c r="U172" s="69"/>
      <c r="V172" s="69"/>
      <c r="W172" s="69"/>
      <c r="Z172" s="639">
        <f t="shared" si="4"/>
        <v>5250.0000000000009</v>
      </c>
      <c r="AA172" s="118">
        <f t="shared" si="5"/>
        <v>80250</v>
      </c>
    </row>
    <row r="173" spans="1:27" s="100" customFormat="1" ht="15.5" x14ac:dyDescent="0.35">
      <c r="A173" s="76"/>
      <c r="B173" s="76"/>
      <c r="C173" s="76"/>
      <c r="D173" s="76"/>
      <c r="E173" s="76"/>
      <c r="F173" s="79" t="s">
        <v>20038</v>
      </c>
      <c r="G173" s="69"/>
      <c r="H173" s="118">
        <v>75000</v>
      </c>
      <c r="I173" s="69"/>
      <c r="J173" s="69" t="s">
        <v>1765</v>
      </c>
      <c r="K173" s="69" t="s">
        <v>1765</v>
      </c>
      <c r="L173" s="69" t="s">
        <v>1765</v>
      </c>
      <c r="M173" s="69" t="s">
        <v>1765</v>
      </c>
      <c r="N173" s="69"/>
      <c r="O173" s="69"/>
      <c r="P173" s="69" t="s">
        <v>1765</v>
      </c>
      <c r="Q173" s="69" t="s">
        <v>1765</v>
      </c>
      <c r="R173" s="69"/>
      <c r="S173" s="69"/>
      <c r="T173" s="69"/>
      <c r="U173" s="69"/>
      <c r="V173" s="69"/>
      <c r="W173" s="69"/>
      <c r="Z173" s="639">
        <f t="shared" si="4"/>
        <v>5250.0000000000009</v>
      </c>
      <c r="AA173" s="118">
        <f t="shared" si="5"/>
        <v>80250</v>
      </c>
    </row>
    <row r="174" spans="1:27" s="100" customFormat="1" ht="15.5" x14ac:dyDescent="0.35">
      <c r="A174" s="76"/>
      <c r="B174" s="76"/>
      <c r="C174" s="76"/>
      <c r="D174" s="76"/>
      <c r="E174" s="76"/>
      <c r="F174" s="79" t="s">
        <v>20039</v>
      </c>
      <c r="G174" s="69"/>
      <c r="H174" s="118">
        <v>75000</v>
      </c>
      <c r="I174" s="69"/>
      <c r="J174" s="69" t="s">
        <v>1765</v>
      </c>
      <c r="K174" s="69" t="s">
        <v>1765</v>
      </c>
      <c r="L174" s="69" t="s">
        <v>1765</v>
      </c>
      <c r="M174" s="69" t="s">
        <v>1765</v>
      </c>
      <c r="N174" s="69"/>
      <c r="O174" s="69"/>
      <c r="P174" s="69" t="s">
        <v>1765</v>
      </c>
      <c r="Q174" s="69" t="s">
        <v>1765</v>
      </c>
      <c r="R174" s="69"/>
      <c r="S174" s="69"/>
      <c r="T174" s="69"/>
      <c r="U174" s="69"/>
      <c r="V174" s="69"/>
      <c r="W174" s="69"/>
      <c r="Z174" s="639">
        <f t="shared" si="4"/>
        <v>5250.0000000000009</v>
      </c>
      <c r="AA174" s="118">
        <f t="shared" si="5"/>
        <v>80250</v>
      </c>
    </row>
    <row r="175" spans="1:27" s="100" customFormat="1" ht="15.5" x14ac:dyDescent="0.35">
      <c r="A175" s="76"/>
      <c r="B175" s="76"/>
      <c r="C175" s="76"/>
      <c r="D175" s="76"/>
      <c r="E175" s="76"/>
      <c r="F175" s="79" t="s">
        <v>20040</v>
      </c>
      <c r="G175" s="69"/>
      <c r="H175" s="118">
        <v>75000</v>
      </c>
      <c r="I175" s="69"/>
      <c r="J175" s="69" t="s">
        <v>1765</v>
      </c>
      <c r="K175" s="69" t="s">
        <v>1765</v>
      </c>
      <c r="L175" s="69" t="s">
        <v>1765</v>
      </c>
      <c r="M175" s="69" t="s">
        <v>1765</v>
      </c>
      <c r="N175" s="69"/>
      <c r="O175" s="69"/>
      <c r="P175" s="69" t="s">
        <v>1765</v>
      </c>
      <c r="Q175" s="69" t="s">
        <v>1765</v>
      </c>
      <c r="R175" s="69"/>
      <c r="S175" s="69"/>
      <c r="T175" s="69"/>
      <c r="U175" s="69"/>
      <c r="V175" s="69"/>
      <c r="W175" s="69"/>
      <c r="Z175" s="639">
        <f t="shared" si="4"/>
        <v>5250.0000000000009</v>
      </c>
      <c r="AA175" s="118">
        <f t="shared" si="5"/>
        <v>80250</v>
      </c>
    </row>
    <row r="176" spans="1:27" s="100" customFormat="1" ht="15.5" x14ac:dyDescent="0.35">
      <c r="A176" s="76"/>
      <c r="B176" s="76"/>
      <c r="C176" s="76"/>
      <c r="D176" s="76"/>
      <c r="E176" s="76"/>
      <c r="F176" s="79" t="s">
        <v>20041</v>
      </c>
      <c r="G176" s="69"/>
      <c r="H176" s="118">
        <v>75000</v>
      </c>
      <c r="I176" s="69"/>
      <c r="J176" s="69" t="s">
        <v>1765</v>
      </c>
      <c r="K176" s="69" t="s">
        <v>1765</v>
      </c>
      <c r="L176" s="69" t="s">
        <v>1765</v>
      </c>
      <c r="M176" s="69" t="s">
        <v>1765</v>
      </c>
      <c r="N176" s="69"/>
      <c r="O176" s="69"/>
      <c r="P176" s="69" t="s">
        <v>1765</v>
      </c>
      <c r="Q176" s="69" t="s">
        <v>1765</v>
      </c>
      <c r="R176" s="69"/>
      <c r="S176" s="69"/>
      <c r="T176" s="69"/>
      <c r="U176" s="105"/>
      <c r="V176" s="69"/>
      <c r="W176" s="69"/>
      <c r="Z176" s="639">
        <f t="shared" si="4"/>
        <v>5250.0000000000009</v>
      </c>
      <c r="AA176" s="118">
        <f t="shared" si="5"/>
        <v>80250</v>
      </c>
    </row>
    <row r="177" spans="1:27" s="100" customFormat="1" ht="15.5" x14ac:dyDescent="0.35">
      <c r="A177" s="76"/>
      <c r="B177" s="76"/>
      <c r="C177" s="76"/>
      <c r="D177" s="76"/>
      <c r="E177" s="76"/>
      <c r="F177" s="79" t="s">
        <v>20042</v>
      </c>
      <c r="G177" s="69"/>
      <c r="H177" s="118">
        <v>75000</v>
      </c>
      <c r="I177" s="69"/>
      <c r="J177" s="69" t="s">
        <v>1098</v>
      </c>
      <c r="K177" s="75" t="s">
        <v>6193</v>
      </c>
      <c r="L177" s="79" t="s">
        <v>8719</v>
      </c>
      <c r="M177" s="75">
        <v>1108716</v>
      </c>
      <c r="N177" s="75"/>
      <c r="O177" s="69"/>
      <c r="P177" s="75" t="s">
        <v>6193</v>
      </c>
      <c r="Q177" s="69" t="s">
        <v>6193</v>
      </c>
      <c r="R177" s="69"/>
      <c r="S177" s="69"/>
      <c r="T177" s="69"/>
      <c r="U177" s="69"/>
      <c r="V177" s="69"/>
      <c r="W177" s="69"/>
      <c r="Z177" s="639">
        <f t="shared" si="4"/>
        <v>5250.0000000000009</v>
      </c>
      <c r="AA177" s="118">
        <f t="shared" si="5"/>
        <v>80250</v>
      </c>
    </row>
    <row r="178" spans="1:27" s="100" customFormat="1" ht="15.5" x14ac:dyDescent="0.35">
      <c r="A178" s="76"/>
      <c r="B178" s="76"/>
      <c r="C178" s="76"/>
      <c r="D178" s="76"/>
      <c r="E178" s="76"/>
      <c r="F178" s="79" t="s">
        <v>20043</v>
      </c>
      <c r="G178" s="69"/>
      <c r="H178" s="118">
        <v>75000</v>
      </c>
      <c r="I178" s="69"/>
      <c r="J178" s="69" t="s">
        <v>1765</v>
      </c>
      <c r="K178" s="69" t="s">
        <v>1765</v>
      </c>
      <c r="L178" s="69" t="s">
        <v>1765</v>
      </c>
      <c r="M178" s="69" t="s">
        <v>1765</v>
      </c>
      <c r="N178" s="69"/>
      <c r="O178" s="69"/>
      <c r="P178" s="69" t="s">
        <v>1765</v>
      </c>
      <c r="Q178" s="69" t="s">
        <v>1765</v>
      </c>
      <c r="R178" s="69"/>
      <c r="S178" s="69"/>
      <c r="T178" s="69"/>
      <c r="U178" s="69"/>
      <c r="V178" s="69"/>
      <c r="W178" s="69"/>
      <c r="Z178" s="639">
        <f t="shared" si="4"/>
        <v>5250.0000000000009</v>
      </c>
      <c r="AA178" s="118">
        <f t="shared" si="5"/>
        <v>80250</v>
      </c>
    </row>
    <row r="179" spans="1:27" s="100" customFormat="1" ht="15.5" x14ac:dyDescent="0.35">
      <c r="A179" s="76"/>
      <c r="B179" s="76"/>
      <c r="C179" s="76"/>
      <c r="D179" s="76"/>
      <c r="E179" s="76"/>
      <c r="F179" s="79" t="s">
        <v>20044</v>
      </c>
      <c r="G179" s="69"/>
      <c r="H179" s="118">
        <v>75000</v>
      </c>
      <c r="I179" s="69"/>
      <c r="J179" s="69" t="s">
        <v>1765</v>
      </c>
      <c r="K179" s="69" t="s">
        <v>1765</v>
      </c>
      <c r="L179" s="69" t="s">
        <v>1765</v>
      </c>
      <c r="M179" s="69" t="s">
        <v>1765</v>
      </c>
      <c r="N179" s="69"/>
      <c r="O179" s="69"/>
      <c r="P179" s="69" t="s">
        <v>1765</v>
      </c>
      <c r="Q179" s="69" t="s">
        <v>1765</v>
      </c>
      <c r="R179" s="69"/>
      <c r="S179" s="69"/>
      <c r="T179" s="69"/>
      <c r="U179" s="69"/>
      <c r="V179" s="69"/>
      <c r="W179" s="69"/>
      <c r="Z179" s="639">
        <f t="shared" si="4"/>
        <v>5250.0000000000009</v>
      </c>
      <c r="AA179" s="118">
        <f t="shared" si="5"/>
        <v>80250</v>
      </c>
    </row>
    <row r="180" spans="1:27" s="100" customFormat="1" ht="15.5" x14ac:dyDescent="0.35">
      <c r="A180" s="76"/>
      <c r="B180" s="76"/>
      <c r="C180" s="76"/>
      <c r="D180" s="76"/>
      <c r="E180" s="76"/>
      <c r="F180" s="79"/>
      <c r="G180" s="69"/>
      <c r="H180" s="74"/>
      <c r="I180" s="69"/>
      <c r="J180" s="69"/>
      <c r="K180" s="75"/>
      <c r="L180" s="79"/>
      <c r="M180" s="80"/>
      <c r="N180" s="75"/>
      <c r="O180" s="69"/>
      <c r="P180" s="75"/>
      <c r="Q180" s="69"/>
      <c r="R180" s="69"/>
      <c r="S180" s="69"/>
      <c r="T180" s="69"/>
      <c r="U180" s="69"/>
      <c r="V180" s="69"/>
      <c r="W180" s="69"/>
      <c r="Z180" s="639">
        <f t="shared" si="4"/>
        <v>0</v>
      </c>
      <c r="AA180" s="74">
        <f t="shared" si="5"/>
        <v>0</v>
      </c>
    </row>
    <row r="181" spans="1:27" s="100" customFormat="1" ht="15.5" x14ac:dyDescent="0.35">
      <c r="A181" s="64"/>
      <c r="B181" s="64"/>
      <c r="C181" s="64"/>
      <c r="D181" s="64"/>
      <c r="E181" s="64"/>
      <c r="F181" s="66" t="s">
        <v>6708</v>
      </c>
      <c r="G181" s="64"/>
      <c r="H181" s="67"/>
      <c r="I181" s="64"/>
      <c r="J181" s="64"/>
      <c r="K181" s="68"/>
      <c r="L181" s="68"/>
      <c r="M181" s="68"/>
      <c r="N181" s="68"/>
      <c r="O181" s="64"/>
      <c r="P181" s="68"/>
      <c r="Q181" s="68"/>
      <c r="R181" s="64"/>
      <c r="S181" s="64"/>
      <c r="T181" s="64"/>
      <c r="U181" s="64"/>
      <c r="V181" s="64"/>
      <c r="W181" s="64"/>
      <c r="Z181" s="639">
        <f t="shared" si="4"/>
        <v>0</v>
      </c>
      <c r="AA181" s="67">
        <f t="shared" si="5"/>
        <v>0</v>
      </c>
    </row>
    <row r="182" spans="1:27" s="100" customFormat="1" ht="15.5" x14ac:dyDescent="0.35">
      <c r="A182" s="76"/>
      <c r="B182" s="76"/>
      <c r="C182" s="76"/>
      <c r="D182" s="76"/>
      <c r="E182" s="76"/>
      <c r="F182" s="76" t="s">
        <v>20045</v>
      </c>
      <c r="G182" s="76"/>
      <c r="H182" s="118"/>
      <c r="I182" s="76"/>
      <c r="J182" s="76" t="s">
        <v>5444</v>
      </c>
      <c r="K182" s="119">
        <v>1985</v>
      </c>
      <c r="L182" s="119" t="s">
        <v>20046</v>
      </c>
      <c r="M182" s="119">
        <v>17653</v>
      </c>
      <c r="N182" s="119"/>
      <c r="O182" s="76"/>
      <c r="P182" s="119" t="s">
        <v>1812</v>
      </c>
      <c r="Q182" s="119" t="s">
        <v>6193</v>
      </c>
      <c r="R182" s="76"/>
      <c r="S182" s="76"/>
      <c r="T182" s="76"/>
      <c r="U182" s="76"/>
      <c r="V182" s="76"/>
      <c r="W182" s="76"/>
      <c r="Z182" s="639">
        <f t="shared" si="4"/>
        <v>0</v>
      </c>
      <c r="AA182" s="118">
        <f t="shared" si="5"/>
        <v>0</v>
      </c>
    </row>
    <row r="183" spans="1:27" s="100" customFormat="1" ht="15.5" x14ac:dyDescent="0.35">
      <c r="A183" s="76"/>
      <c r="B183" s="76"/>
      <c r="C183" s="76"/>
      <c r="D183" s="76"/>
      <c r="E183" s="76"/>
      <c r="F183" s="76"/>
      <c r="G183" s="76"/>
      <c r="H183" s="118">
        <v>1000000</v>
      </c>
      <c r="I183" s="76"/>
      <c r="J183" s="76"/>
      <c r="K183" s="119"/>
      <c r="L183" s="119"/>
      <c r="M183" s="119"/>
      <c r="N183" s="119"/>
      <c r="O183" s="76"/>
      <c r="P183" s="119"/>
      <c r="Q183" s="119"/>
      <c r="R183" s="76"/>
      <c r="S183" s="76"/>
      <c r="T183" s="76"/>
      <c r="U183" s="76"/>
      <c r="V183" s="76"/>
      <c r="W183" s="76"/>
      <c r="Z183" s="639">
        <f t="shared" si="4"/>
        <v>70000</v>
      </c>
      <c r="AA183" s="118">
        <f t="shared" si="5"/>
        <v>1070000</v>
      </c>
    </row>
    <row r="184" spans="1:27" s="100" customFormat="1" ht="15.5" x14ac:dyDescent="0.35">
      <c r="A184" s="64"/>
      <c r="B184" s="64"/>
      <c r="C184" s="64"/>
      <c r="D184" s="64"/>
      <c r="E184" s="64"/>
      <c r="F184" s="66" t="s">
        <v>1168</v>
      </c>
      <c r="G184" s="64"/>
      <c r="H184" s="67"/>
      <c r="I184" s="64"/>
      <c r="J184" s="64"/>
      <c r="K184" s="68"/>
      <c r="L184" s="68"/>
      <c r="M184" s="68"/>
      <c r="N184" s="68"/>
      <c r="O184" s="64"/>
      <c r="P184" s="68"/>
      <c r="Q184" s="68"/>
      <c r="R184" s="64"/>
      <c r="S184" s="64"/>
      <c r="T184" s="64"/>
      <c r="U184" s="64"/>
      <c r="V184" s="64"/>
      <c r="W184" s="64"/>
      <c r="Z184" s="639">
        <f t="shared" si="4"/>
        <v>0</v>
      </c>
      <c r="AA184" s="67">
        <f t="shared" si="5"/>
        <v>0</v>
      </c>
    </row>
    <row r="185" spans="1:27" s="100" customFormat="1" ht="15.5" x14ac:dyDescent="0.35">
      <c r="A185" s="76"/>
      <c r="B185" s="76"/>
      <c r="C185" s="76"/>
      <c r="D185" s="76"/>
      <c r="E185" s="76"/>
      <c r="F185" s="76" t="s">
        <v>20047</v>
      </c>
      <c r="G185" s="76"/>
      <c r="H185" s="118">
        <v>70000</v>
      </c>
      <c r="I185" s="76"/>
      <c r="J185" s="76" t="s">
        <v>3716</v>
      </c>
      <c r="K185" s="119" t="s">
        <v>6193</v>
      </c>
      <c r="L185" s="119" t="s">
        <v>8543</v>
      </c>
      <c r="M185" s="119" t="s">
        <v>20048</v>
      </c>
      <c r="N185" s="119"/>
      <c r="O185" s="76"/>
      <c r="P185" s="119" t="s">
        <v>1226</v>
      </c>
      <c r="Q185" s="119" t="s">
        <v>1066</v>
      </c>
      <c r="R185" s="76"/>
      <c r="S185" s="76"/>
      <c r="T185" s="76"/>
      <c r="U185" s="76"/>
      <c r="V185" s="76"/>
      <c r="W185" s="76"/>
      <c r="Z185" s="639">
        <f t="shared" si="4"/>
        <v>4900.0000000000009</v>
      </c>
      <c r="AA185" s="118">
        <f t="shared" si="5"/>
        <v>74900</v>
      </c>
    </row>
    <row r="186" spans="1:27" s="100" customFormat="1" ht="15.5" x14ac:dyDescent="0.35">
      <c r="A186" s="76"/>
      <c r="B186" s="76"/>
      <c r="C186" s="76"/>
      <c r="D186" s="76"/>
      <c r="E186" s="76"/>
      <c r="F186" s="79" t="s">
        <v>20049</v>
      </c>
      <c r="G186" s="76"/>
      <c r="H186" s="118"/>
      <c r="I186" s="76"/>
      <c r="J186" s="76" t="s">
        <v>6193</v>
      </c>
      <c r="K186" s="119" t="s">
        <v>6193</v>
      </c>
      <c r="L186" s="119" t="s">
        <v>20050</v>
      </c>
      <c r="M186" s="119">
        <v>5632122</v>
      </c>
      <c r="N186" s="119"/>
      <c r="O186" s="76"/>
      <c r="P186" s="119" t="s">
        <v>6193</v>
      </c>
      <c r="Q186" s="119" t="s">
        <v>1066</v>
      </c>
      <c r="R186" s="76"/>
      <c r="S186" s="76"/>
      <c r="T186" s="76"/>
      <c r="U186" s="76"/>
      <c r="V186" s="76"/>
      <c r="W186" s="76"/>
      <c r="Z186" s="639">
        <f t="shared" si="4"/>
        <v>0</v>
      </c>
      <c r="AA186" s="118">
        <f t="shared" si="5"/>
        <v>0</v>
      </c>
    </row>
    <row r="187" spans="1:27" s="100" customFormat="1" ht="15.5" x14ac:dyDescent="0.35">
      <c r="A187" s="76"/>
      <c r="B187" s="76"/>
      <c r="C187" s="76"/>
      <c r="D187" s="76"/>
      <c r="E187" s="76"/>
      <c r="F187" s="79"/>
      <c r="G187" s="76"/>
      <c r="H187" s="118"/>
      <c r="I187" s="76"/>
      <c r="J187" s="76"/>
      <c r="K187" s="130"/>
      <c r="L187" s="119"/>
      <c r="M187" s="119"/>
      <c r="N187" s="119"/>
      <c r="O187" s="76"/>
      <c r="P187" s="119"/>
      <c r="Q187" s="119"/>
      <c r="R187" s="76"/>
      <c r="S187" s="76"/>
      <c r="T187" s="76"/>
      <c r="U187" s="76"/>
      <c r="V187" s="76"/>
      <c r="W187" s="76"/>
      <c r="Z187" s="639">
        <f t="shared" si="4"/>
        <v>0</v>
      </c>
      <c r="AA187" s="118">
        <f t="shared" si="5"/>
        <v>0</v>
      </c>
    </row>
    <row r="188" spans="1:27" s="100" customFormat="1" ht="15.5" x14ac:dyDescent="0.35">
      <c r="A188" s="64"/>
      <c r="B188" s="64"/>
      <c r="C188" s="64"/>
      <c r="D188" s="64"/>
      <c r="E188" s="64"/>
      <c r="F188" s="96" t="s">
        <v>1748</v>
      </c>
      <c r="G188" s="64"/>
      <c r="H188" s="67"/>
      <c r="I188" s="64"/>
      <c r="J188" s="64"/>
      <c r="K188" s="456"/>
      <c r="L188" s="68"/>
      <c r="M188" s="68"/>
      <c r="N188" s="68"/>
      <c r="O188" s="64"/>
      <c r="P188" s="68"/>
      <c r="Q188" s="68"/>
      <c r="R188" s="64"/>
      <c r="S188" s="64"/>
      <c r="T188" s="64"/>
      <c r="U188" s="64"/>
      <c r="V188" s="64"/>
      <c r="W188" s="64"/>
      <c r="Z188" s="639">
        <f t="shared" si="4"/>
        <v>0</v>
      </c>
      <c r="AA188" s="67">
        <f t="shared" si="5"/>
        <v>0</v>
      </c>
    </row>
    <row r="189" spans="1:27" s="100" customFormat="1" ht="15.5" x14ac:dyDescent="0.35">
      <c r="A189" s="76"/>
      <c r="B189" s="76"/>
      <c r="C189" s="76"/>
      <c r="D189" s="76"/>
      <c r="E189" s="76"/>
      <c r="F189" s="76" t="s">
        <v>20051</v>
      </c>
      <c r="G189" s="69"/>
      <c r="H189" s="74"/>
      <c r="I189" s="76"/>
      <c r="J189" s="76" t="s">
        <v>1765</v>
      </c>
      <c r="K189" s="76" t="s">
        <v>1765</v>
      </c>
      <c r="L189" s="76" t="s">
        <v>1765</v>
      </c>
      <c r="M189" s="76" t="s">
        <v>1765</v>
      </c>
      <c r="N189" s="76"/>
      <c r="O189" s="76"/>
      <c r="P189" s="76" t="s">
        <v>1765</v>
      </c>
      <c r="Q189" s="76" t="s">
        <v>1765</v>
      </c>
      <c r="R189" s="76"/>
      <c r="S189" s="76"/>
      <c r="T189" s="76"/>
      <c r="U189" s="76"/>
      <c r="V189" s="76"/>
      <c r="W189" s="76"/>
      <c r="Z189" s="639">
        <f t="shared" si="4"/>
        <v>0</v>
      </c>
      <c r="AA189" s="74">
        <f t="shared" si="5"/>
        <v>0</v>
      </c>
    </row>
    <row r="190" spans="1:27" s="100" customFormat="1" ht="15.5" x14ac:dyDescent="0.35">
      <c r="A190" s="76"/>
      <c r="B190" s="76"/>
      <c r="C190" s="76"/>
      <c r="D190" s="76"/>
      <c r="E190" s="76"/>
      <c r="F190" s="76" t="s">
        <v>20052</v>
      </c>
      <c r="G190" s="69"/>
      <c r="H190" s="74"/>
      <c r="I190" s="76"/>
      <c r="J190" s="76" t="s">
        <v>1765</v>
      </c>
      <c r="K190" s="76" t="s">
        <v>1765</v>
      </c>
      <c r="L190" s="76" t="s">
        <v>1765</v>
      </c>
      <c r="M190" s="76" t="s">
        <v>1765</v>
      </c>
      <c r="N190" s="76"/>
      <c r="O190" s="76"/>
      <c r="P190" s="76" t="s">
        <v>1765</v>
      </c>
      <c r="Q190" s="76" t="s">
        <v>1765</v>
      </c>
      <c r="R190" s="76"/>
      <c r="S190" s="76"/>
      <c r="T190" s="76"/>
      <c r="U190" s="76"/>
      <c r="V190" s="76"/>
      <c r="W190" s="76"/>
      <c r="Z190" s="639">
        <f t="shared" si="4"/>
        <v>0</v>
      </c>
      <c r="AA190" s="74">
        <f t="shared" si="5"/>
        <v>0</v>
      </c>
    </row>
    <row r="191" spans="1:27" s="100" customFormat="1" ht="15.5" x14ac:dyDescent="0.35">
      <c r="A191" s="76"/>
      <c r="B191" s="76"/>
      <c r="C191" s="76"/>
      <c r="D191" s="76"/>
      <c r="E191" s="76"/>
      <c r="F191" s="76" t="s">
        <v>20053</v>
      </c>
      <c r="G191" s="69"/>
      <c r="H191" s="74"/>
      <c r="I191" s="76"/>
      <c r="J191" s="76" t="s">
        <v>1765</v>
      </c>
      <c r="K191" s="76" t="s">
        <v>1765</v>
      </c>
      <c r="L191" s="76" t="s">
        <v>1765</v>
      </c>
      <c r="M191" s="76" t="s">
        <v>1765</v>
      </c>
      <c r="N191" s="76"/>
      <c r="O191" s="76"/>
      <c r="P191" s="76" t="s">
        <v>1765</v>
      </c>
      <c r="Q191" s="76" t="s">
        <v>1765</v>
      </c>
      <c r="R191" s="76"/>
      <c r="S191" s="76"/>
      <c r="T191" s="76"/>
      <c r="U191" s="76"/>
      <c r="V191" s="76"/>
      <c r="W191" s="76"/>
      <c r="Z191" s="639">
        <f t="shared" si="4"/>
        <v>0</v>
      </c>
      <c r="AA191" s="74">
        <f t="shared" si="5"/>
        <v>0</v>
      </c>
    </row>
    <row r="192" spans="1:27" s="100" customFormat="1" ht="15.5" x14ac:dyDescent="0.35">
      <c r="A192" s="76"/>
      <c r="B192" s="76"/>
      <c r="C192" s="76"/>
      <c r="D192" s="76"/>
      <c r="E192" s="76"/>
      <c r="F192" s="79"/>
      <c r="G192" s="76"/>
      <c r="H192" s="118">
        <v>600000</v>
      </c>
      <c r="I192" s="76"/>
      <c r="J192" s="76"/>
      <c r="K192" s="130"/>
      <c r="L192" s="119"/>
      <c r="M192" s="119"/>
      <c r="N192" s="119"/>
      <c r="O192" s="76"/>
      <c r="P192" s="119"/>
      <c r="Q192" s="119"/>
      <c r="R192" s="76"/>
      <c r="S192" s="76"/>
      <c r="T192" s="76"/>
      <c r="U192" s="76"/>
      <c r="V192" s="76"/>
      <c r="W192" s="76"/>
      <c r="Z192" s="639">
        <f t="shared" si="4"/>
        <v>42000.000000000007</v>
      </c>
      <c r="AA192" s="118">
        <f t="shared" si="5"/>
        <v>642000</v>
      </c>
    </row>
    <row r="193" spans="1:27" s="100" customFormat="1" ht="15.5" x14ac:dyDescent="0.35">
      <c r="A193" s="64"/>
      <c r="B193" s="64"/>
      <c r="C193" s="64"/>
      <c r="D193" s="64"/>
      <c r="E193" s="64"/>
      <c r="F193" s="66" t="s">
        <v>1572</v>
      </c>
      <c r="G193" s="64"/>
      <c r="H193" s="67"/>
      <c r="I193" s="64"/>
      <c r="J193" s="64"/>
      <c r="K193" s="68"/>
      <c r="L193" s="68"/>
      <c r="M193" s="68"/>
      <c r="N193" s="68"/>
      <c r="O193" s="64"/>
      <c r="P193" s="68"/>
      <c r="Q193" s="68"/>
      <c r="R193" s="64"/>
      <c r="S193" s="64"/>
      <c r="T193" s="64"/>
      <c r="U193" s="64"/>
      <c r="V193" s="64"/>
      <c r="W193" s="64"/>
      <c r="Z193" s="639">
        <f t="shared" si="4"/>
        <v>0</v>
      </c>
      <c r="AA193" s="67">
        <f t="shared" si="5"/>
        <v>0</v>
      </c>
    </row>
    <row r="194" spans="1:27" s="100" customFormat="1" ht="15.5" x14ac:dyDescent="0.35">
      <c r="A194" s="76"/>
      <c r="B194" s="76"/>
      <c r="C194" s="76"/>
      <c r="D194" s="76"/>
      <c r="E194" s="76"/>
      <c r="F194" s="76" t="s">
        <v>20054</v>
      </c>
      <c r="G194" s="69"/>
      <c r="H194" s="74"/>
      <c r="I194" s="76"/>
      <c r="J194" s="76"/>
      <c r="K194" s="119"/>
      <c r="L194" s="119"/>
      <c r="M194" s="119"/>
      <c r="N194" s="119"/>
      <c r="O194" s="76"/>
      <c r="P194" s="119"/>
      <c r="Q194" s="119"/>
      <c r="R194" s="76"/>
      <c r="S194" s="76"/>
      <c r="T194" s="76"/>
      <c r="U194" s="69"/>
      <c r="V194" s="76"/>
      <c r="W194" s="76"/>
      <c r="Z194" s="639">
        <f t="shared" si="4"/>
        <v>0</v>
      </c>
      <c r="AA194" s="74">
        <f t="shared" si="5"/>
        <v>0</v>
      </c>
    </row>
    <row r="195" spans="1:27" s="100" customFormat="1" ht="15.5" x14ac:dyDescent="0.35">
      <c r="A195" s="76"/>
      <c r="B195" s="76"/>
      <c r="C195" s="76"/>
      <c r="D195" s="76"/>
      <c r="E195" s="76"/>
      <c r="F195" s="76"/>
      <c r="G195" s="69"/>
      <c r="H195" s="74">
        <v>4000000</v>
      </c>
      <c r="I195" s="76"/>
      <c r="J195" s="76"/>
      <c r="K195" s="119"/>
      <c r="L195" s="119"/>
      <c r="M195" s="119"/>
      <c r="N195" s="119"/>
      <c r="O195" s="76"/>
      <c r="P195" s="119"/>
      <c r="Q195" s="119"/>
      <c r="R195" s="76"/>
      <c r="S195" s="76"/>
      <c r="T195" s="76"/>
      <c r="U195" s="76"/>
      <c r="V195" s="76"/>
      <c r="W195" s="76"/>
      <c r="Z195" s="639">
        <f t="shared" si="4"/>
        <v>280000</v>
      </c>
      <c r="AA195" s="74">
        <f t="shared" si="5"/>
        <v>4280000</v>
      </c>
    </row>
    <row r="196" spans="1:27" s="100" customFormat="1" ht="15.5" x14ac:dyDescent="0.35">
      <c r="A196" s="64"/>
      <c r="B196" s="64"/>
      <c r="C196" s="64"/>
      <c r="D196" s="64"/>
      <c r="E196" s="64"/>
      <c r="F196" s="96" t="s">
        <v>1945</v>
      </c>
      <c r="G196" s="64"/>
      <c r="H196" s="67"/>
      <c r="I196" s="64"/>
      <c r="J196" s="64"/>
      <c r="K196" s="68"/>
      <c r="L196" s="68"/>
      <c r="M196" s="68"/>
      <c r="N196" s="68"/>
      <c r="O196" s="64"/>
      <c r="P196" s="68"/>
      <c r="Q196" s="68"/>
      <c r="R196" s="64"/>
      <c r="S196" s="64"/>
      <c r="T196" s="64"/>
      <c r="U196" s="64"/>
      <c r="V196" s="64"/>
      <c r="W196" s="64"/>
      <c r="Z196" s="639">
        <f t="shared" si="4"/>
        <v>0</v>
      </c>
      <c r="AA196" s="67">
        <f t="shared" si="5"/>
        <v>0</v>
      </c>
    </row>
    <row r="197" spans="1:27" s="100" customFormat="1" ht="15.5" x14ac:dyDescent="0.35">
      <c r="A197" s="69"/>
      <c r="B197" s="69"/>
      <c r="C197" s="69"/>
      <c r="D197" s="69"/>
      <c r="E197" s="69"/>
      <c r="F197" s="79" t="s">
        <v>20055</v>
      </c>
      <c r="G197" s="69"/>
      <c r="H197" s="74"/>
      <c r="I197" s="69"/>
      <c r="J197" s="69" t="s">
        <v>1214</v>
      </c>
      <c r="K197" s="75" t="s">
        <v>6193</v>
      </c>
      <c r="L197" s="75" t="s">
        <v>20056</v>
      </c>
      <c r="M197" s="131" t="s">
        <v>20057</v>
      </c>
      <c r="N197" s="75"/>
      <c r="O197" s="69"/>
      <c r="P197" s="75" t="s">
        <v>8953</v>
      </c>
      <c r="Q197" s="75" t="s">
        <v>1066</v>
      </c>
      <c r="R197" s="69"/>
      <c r="S197" s="69"/>
      <c r="T197" s="69"/>
      <c r="U197" s="69"/>
      <c r="V197" s="69"/>
      <c r="W197" s="69"/>
      <c r="Z197" s="639">
        <f t="shared" si="4"/>
        <v>0</v>
      </c>
      <c r="AA197" s="74">
        <f t="shared" si="5"/>
        <v>0</v>
      </c>
    </row>
    <row r="198" spans="1:27" s="100" customFormat="1" ht="15.5" x14ac:dyDescent="0.35">
      <c r="A198" s="76"/>
      <c r="B198" s="76"/>
      <c r="C198" s="76"/>
      <c r="D198" s="76"/>
      <c r="E198" s="76"/>
      <c r="F198" s="76" t="s">
        <v>20058</v>
      </c>
      <c r="G198" s="69"/>
      <c r="H198" s="74"/>
      <c r="I198" s="76"/>
      <c r="J198" s="76" t="s">
        <v>1765</v>
      </c>
      <c r="K198" s="76" t="s">
        <v>1765</v>
      </c>
      <c r="L198" s="76" t="s">
        <v>1765</v>
      </c>
      <c r="M198" s="76" t="s">
        <v>1765</v>
      </c>
      <c r="N198" s="76"/>
      <c r="O198" s="76"/>
      <c r="P198" s="76" t="s">
        <v>1765</v>
      </c>
      <c r="Q198" s="76" t="s">
        <v>1765</v>
      </c>
      <c r="R198" s="76"/>
      <c r="S198" s="76"/>
      <c r="T198" s="76"/>
      <c r="U198" s="69"/>
      <c r="V198" s="76"/>
      <c r="W198" s="76"/>
      <c r="Z198" s="639">
        <f t="shared" ref="Z198:Z204" si="6">H198*Z$4</f>
        <v>0</v>
      </c>
      <c r="AA198" s="74">
        <f t="shared" ref="AA198:AA204" si="7">H198+Z198</f>
        <v>0</v>
      </c>
    </row>
    <row r="199" spans="1:27" s="100" customFormat="1" ht="15.5" x14ac:dyDescent="0.35">
      <c r="A199" s="76"/>
      <c r="B199" s="76"/>
      <c r="C199" s="76"/>
      <c r="D199" s="76"/>
      <c r="E199" s="76"/>
      <c r="F199" s="76" t="s">
        <v>20059</v>
      </c>
      <c r="G199" s="69"/>
      <c r="H199" s="74"/>
      <c r="I199" s="76"/>
      <c r="J199" s="76" t="s">
        <v>1765</v>
      </c>
      <c r="K199" s="76" t="s">
        <v>1765</v>
      </c>
      <c r="L199" s="76" t="s">
        <v>1765</v>
      </c>
      <c r="M199" s="76" t="s">
        <v>1765</v>
      </c>
      <c r="N199" s="76"/>
      <c r="O199" s="76"/>
      <c r="P199" s="76" t="s">
        <v>1765</v>
      </c>
      <c r="Q199" s="76" t="s">
        <v>1765</v>
      </c>
      <c r="R199" s="76"/>
      <c r="S199" s="76"/>
      <c r="T199" s="76"/>
      <c r="U199" s="76"/>
      <c r="V199" s="76"/>
      <c r="W199" s="76"/>
      <c r="Z199" s="639">
        <f t="shared" si="6"/>
        <v>0</v>
      </c>
      <c r="AA199" s="74">
        <f t="shared" si="7"/>
        <v>0</v>
      </c>
    </row>
    <row r="200" spans="1:27" s="100" customFormat="1" ht="15.5" x14ac:dyDescent="0.35">
      <c r="A200" s="76"/>
      <c r="B200" s="76"/>
      <c r="C200" s="76"/>
      <c r="D200" s="76"/>
      <c r="E200" s="76"/>
      <c r="F200" s="76" t="s">
        <v>20060</v>
      </c>
      <c r="G200" s="69"/>
      <c r="H200" s="74"/>
      <c r="I200" s="76"/>
      <c r="J200" s="76" t="s">
        <v>1765</v>
      </c>
      <c r="K200" s="76" t="s">
        <v>1765</v>
      </c>
      <c r="L200" s="76" t="s">
        <v>1765</v>
      </c>
      <c r="M200" s="76" t="s">
        <v>1765</v>
      </c>
      <c r="N200" s="76"/>
      <c r="O200" s="76"/>
      <c r="P200" s="76" t="s">
        <v>1765</v>
      </c>
      <c r="Q200" s="76" t="s">
        <v>1765</v>
      </c>
      <c r="R200" s="76"/>
      <c r="S200" s="76"/>
      <c r="T200" s="76"/>
      <c r="U200" s="76"/>
      <c r="V200" s="76"/>
      <c r="W200" s="76"/>
      <c r="Z200" s="639">
        <f t="shared" si="6"/>
        <v>0</v>
      </c>
      <c r="AA200" s="74">
        <f t="shared" si="7"/>
        <v>0</v>
      </c>
    </row>
    <row r="201" spans="1:27" s="100" customFormat="1" ht="15.5" x14ac:dyDescent="0.35">
      <c r="A201" s="76"/>
      <c r="B201" s="76"/>
      <c r="C201" s="76"/>
      <c r="D201" s="76"/>
      <c r="E201" s="76"/>
      <c r="F201" s="76"/>
      <c r="G201" s="69"/>
      <c r="H201" s="74">
        <v>2000000</v>
      </c>
      <c r="I201" s="76"/>
      <c r="J201" s="76"/>
      <c r="K201" s="119"/>
      <c r="L201" s="119"/>
      <c r="M201" s="119"/>
      <c r="N201" s="119"/>
      <c r="O201" s="76"/>
      <c r="P201" s="119"/>
      <c r="Q201" s="119"/>
      <c r="R201" s="76"/>
      <c r="S201" s="76"/>
      <c r="T201" s="76"/>
      <c r="U201" s="76"/>
      <c r="V201" s="76"/>
      <c r="W201" s="76"/>
      <c r="Z201" s="639">
        <f t="shared" si="6"/>
        <v>140000</v>
      </c>
      <c r="AA201" s="74">
        <f t="shared" si="7"/>
        <v>2140000</v>
      </c>
    </row>
    <row r="202" spans="1:27" s="100" customFormat="1" ht="15.5" x14ac:dyDescent="0.35">
      <c r="A202" s="64"/>
      <c r="B202" s="64"/>
      <c r="C202" s="64"/>
      <c r="D202" s="64"/>
      <c r="E202" s="64"/>
      <c r="F202" s="96" t="s">
        <v>1590</v>
      </c>
      <c r="G202" s="64"/>
      <c r="H202" s="67"/>
      <c r="I202" s="64"/>
      <c r="J202" s="64"/>
      <c r="K202" s="68"/>
      <c r="L202" s="68"/>
      <c r="M202" s="68"/>
      <c r="N202" s="68"/>
      <c r="O202" s="64"/>
      <c r="P202" s="68"/>
      <c r="Q202" s="68"/>
      <c r="R202" s="64"/>
      <c r="S202" s="64"/>
      <c r="T202" s="64"/>
      <c r="U202" s="64"/>
      <c r="V202" s="76"/>
      <c r="W202" s="76"/>
      <c r="Z202" s="639">
        <f t="shared" si="6"/>
        <v>0</v>
      </c>
      <c r="AA202" s="67">
        <f t="shared" si="7"/>
        <v>0</v>
      </c>
    </row>
    <row r="203" spans="1:27" s="100" customFormat="1" ht="15.5" x14ac:dyDescent="0.35">
      <c r="A203" s="76"/>
      <c r="B203" s="76"/>
      <c r="C203" s="76"/>
      <c r="D203" s="76"/>
      <c r="E203" s="76"/>
      <c r="F203" s="117" t="s">
        <v>20061</v>
      </c>
      <c r="G203" s="76"/>
      <c r="H203" s="118">
        <v>720000</v>
      </c>
      <c r="I203" s="76"/>
      <c r="J203" s="76" t="s">
        <v>3653</v>
      </c>
      <c r="K203" s="119" t="s">
        <v>6193</v>
      </c>
      <c r="L203" s="119" t="s">
        <v>9428</v>
      </c>
      <c r="M203" s="119" t="s">
        <v>6193</v>
      </c>
      <c r="N203" s="119"/>
      <c r="O203" s="76"/>
      <c r="P203" s="119" t="s">
        <v>20062</v>
      </c>
      <c r="Q203" s="119" t="s">
        <v>1066</v>
      </c>
      <c r="R203" s="76"/>
      <c r="S203" s="76"/>
      <c r="T203" s="76"/>
      <c r="U203" s="76"/>
      <c r="V203" s="76"/>
      <c r="W203" s="76"/>
      <c r="Z203" s="639">
        <f t="shared" si="6"/>
        <v>50400.000000000007</v>
      </c>
      <c r="AA203" s="118">
        <f t="shared" si="7"/>
        <v>770400</v>
      </c>
    </row>
    <row r="204" spans="1:27" ht="15.5" x14ac:dyDescent="0.35">
      <c r="A204" s="42"/>
      <c r="B204" s="76"/>
      <c r="C204" s="76"/>
      <c r="D204" s="76"/>
      <c r="E204" s="76"/>
      <c r="F204" s="176" t="s">
        <v>894</v>
      </c>
      <c r="G204" s="123"/>
      <c r="H204" s="124">
        <f>SUM(H5:H203)</f>
        <v>95317000</v>
      </c>
      <c r="I204" s="76"/>
      <c r="J204" s="76"/>
      <c r="K204" s="119"/>
      <c r="L204" s="119"/>
      <c r="M204" s="119"/>
      <c r="N204" s="119"/>
      <c r="O204" s="76"/>
      <c r="P204" s="119"/>
      <c r="Q204" s="119"/>
      <c r="R204" s="76"/>
      <c r="S204" s="76"/>
      <c r="T204" s="76"/>
      <c r="U204" s="76"/>
      <c r="V204" s="42"/>
      <c r="W204" s="42"/>
      <c r="Z204" s="639">
        <f t="shared" si="6"/>
        <v>6672190.0000000009</v>
      </c>
      <c r="AA204" s="124">
        <f t="shared" si="7"/>
        <v>101989190</v>
      </c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tabColor rgb="FF00B050"/>
  </sheetPr>
  <dimension ref="A1:AA313"/>
  <sheetViews>
    <sheetView topLeftCell="F1" zoomScale="80" zoomScaleNormal="80" workbookViewId="0">
      <selection activeCell="AA16" sqref="AA16"/>
    </sheetView>
  </sheetViews>
  <sheetFormatPr defaultColWidth="9.08984375" defaultRowHeight="14.5" x14ac:dyDescent="0.35"/>
  <cols>
    <col min="1" max="1" width="16.1796875" hidden="1" customWidth="1"/>
    <col min="2" max="2" width="29.81640625" hidden="1" customWidth="1"/>
    <col min="3" max="3" width="33.7265625" hidden="1" customWidth="1"/>
    <col min="4" max="5" width="23.7265625" hidden="1" customWidth="1"/>
    <col min="6" max="6" width="79.90625" customWidth="1"/>
    <col min="7" max="7" width="31.7265625" hidden="1" customWidth="1"/>
    <col min="8" max="8" width="31.7265625" style="104" hidden="1" customWidth="1"/>
    <col min="9" max="9" width="15.08984375" hidden="1" customWidth="1"/>
    <col min="10" max="10" width="27.1796875" hidden="1" customWidth="1"/>
    <col min="11" max="11" width="17.453125" hidden="1" customWidth="1"/>
    <col min="12" max="12" width="25.453125" hidden="1" customWidth="1"/>
    <col min="13" max="13" width="32.453125" hidden="1" customWidth="1"/>
    <col min="14" max="14" width="19.08984375" hidden="1" customWidth="1"/>
    <col min="15" max="15" width="24.453125" hidden="1" customWidth="1"/>
    <col min="16" max="16" width="34.453125" hidden="1" customWidth="1"/>
    <col min="17" max="17" width="22" hidden="1" customWidth="1"/>
    <col min="18" max="18" width="12.453125" hidden="1" customWidth="1"/>
    <col min="19" max="19" width="18" hidden="1" customWidth="1"/>
    <col min="20" max="20" width="26.81640625" hidden="1" customWidth="1"/>
    <col min="21" max="21" width="44.7265625" hidden="1" customWidth="1"/>
    <col min="22" max="23" width="33" hidden="1" customWidth="1"/>
    <col min="24" max="24" width="24.453125" hidden="1" customWidth="1"/>
    <col min="25" max="25" width="0" hidden="1" customWidth="1"/>
    <col min="26" max="26" width="13.453125" hidden="1" customWidth="1"/>
    <col min="27" max="27" width="31.7265625" style="104" customWidth="1"/>
  </cols>
  <sheetData>
    <row r="1" spans="1:27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AA1" s="47"/>
    </row>
    <row r="2" spans="1:27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AA2" s="634" t="s">
        <v>24303</v>
      </c>
    </row>
    <row r="3" spans="1:27" ht="15.5" x14ac:dyDescent="0.35">
      <c r="A3" s="55"/>
      <c r="B3" s="55"/>
      <c r="C3" s="55"/>
      <c r="D3" s="55"/>
      <c r="E3" s="56"/>
      <c r="F3" s="57" t="s">
        <v>20063</v>
      </c>
      <c r="G3" s="55"/>
      <c r="H3" s="58"/>
      <c r="I3" s="59"/>
      <c r="J3" s="55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59"/>
      <c r="W3" s="63"/>
      <c r="X3" s="63"/>
      <c r="AA3" s="58"/>
    </row>
    <row r="4" spans="1:27" s="100" customFormat="1" ht="15.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Z4" s="638">
        <v>7.0000000000000007E-2</v>
      </c>
      <c r="AA4" s="67"/>
    </row>
    <row r="5" spans="1:27" s="100" customFormat="1" ht="15.5" x14ac:dyDescent="0.35">
      <c r="A5" s="64"/>
      <c r="B5" s="64"/>
      <c r="C5" s="64"/>
      <c r="D5" s="64"/>
      <c r="E5" s="64"/>
      <c r="F5" s="66" t="s">
        <v>20064</v>
      </c>
      <c r="G5" s="64"/>
      <c r="H5" s="67"/>
      <c r="I5" s="64"/>
      <c r="J5" s="64"/>
      <c r="K5" s="114"/>
      <c r="L5" s="68"/>
      <c r="M5" s="68"/>
      <c r="N5" s="68"/>
      <c r="O5" s="64"/>
      <c r="P5" s="64"/>
      <c r="Q5" s="68"/>
      <c r="R5" s="64"/>
      <c r="S5" s="64"/>
      <c r="T5" s="64"/>
      <c r="U5" s="64"/>
      <c r="V5" s="64"/>
      <c r="W5" s="64"/>
      <c r="X5" s="64"/>
      <c r="AA5" s="67"/>
    </row>
    <row r="6" spans="1:27" s="100" customFormat="1" ht="15.5" x14ac:dyDescent="0.35">
      <c r="A6" s="76"/>
      <c r="B6" s="77" t="s">
        <v>20065</v>
      </c>
      <c r="C6" s="77" t="s">
        <v>20066</v>
      </c>
      <c r="D6" s="77" t="s">
        <v>20067</v>
      </c>
      <c r="E6" s="77" t="s">
        <v>20068</v>
      </c>
      <c r="F6" s="79" t="s">
        <v>20069</v>
      </c>
      <c r="G6" s="69"/>
      <c r="H6" s="74">
        <v>650000</v>
      </c>
      <c r="I6" s="69"/>
      <c r="J6" s="69"/>
      <c r="K6" s="75">
        <v>1952</v>
      </c>
      <c r="L6" s="79" t="s">
        <v>16710</v>
      </c>
      <c r="M6" s="80">
        <v>28841</v>
      </c>
      <c r="N6" s="79" t="s">
        <v>1063</v>
      </c>
      <c r="O6" s="69" t="s">
        <v>1773</v>
      </c>
      <c r="P6" s="69" t="s">
        <v>5593</v>
      </c>
      <c r="Q6" s="69" t="s">
        <v>4819</v>
      </c>
      <c r="R6" s="69"/>
      <c r="S6" s="69"/>
      <c r="T6" s="69"/>
      <c r="U6" s="69"/>
      <c r="V6" s="69"/>
      <c r="W6" s="69" t="s">
        <v>940</v>
      </c>
      <c r="X6" s="76"/>
      <c r="Z6" s="639">
        <f>H6*Z$4</f>
        <v>45500.000000000007</v>
      </c>
      <c r="AA6" s="74">
        <f>H6+Z6</f>
        <v>695500</v>
      </c>
    </row>
    <row r="7" spans="1:27" s="100" customFormat="1" ht="15.5" x14ac:dyDescent="0.35">
      <c r="A7" s="76"/>
      <c r="B7" s="76"/>
      <c r="C7" s="76"/>
      <c r="D7" s="76"/>
      <c r="E7" s="76"/>
      <c r="F7" s="79" t="s">
        <v>20070</v>
      </c>
      <c r="G7" s="69"/>
      <c r="H7" s="74">
        <v>650000</v>
      </c>
      <c r="I7" s="69"/>
      <c r="J7" s="69"/>
      <c r="K7" s="75">
        <v>1952</v>
      </c>
      <c r="L7" s="79" t="s">
        <v>1063</v>
      </c>
      <c r="M7" s="79" t="s">
        <v>1063</v>
      </c>
      <c r="N7" s="79" t="s">
        <v>1063</v>
      </c>
      <c r="O7" s="69" t="s">
        <v>1773</v>
      </c>
      <c r="P7" s="79" t="s">
        <v>1063</v>
      </c>
      <c r="Q7" s="69" t="s">
        <v>4819</v>
      </c>
      <c r="R7" s="69"/>
      <c r="S7" s="69"/>
      <c r="T7" s="69"/>
      <c r="U7" s="69"/>
      <c r="V7" s="69"/>
      <c r="W7" s="69" t="s">
        <v>940</v>
      </c>
      <c r="X7" s="76"/>
      <c r="Z7" s="639">
        <f t="shared" ref="Z7:Z70" si="0">H7*Z$4</f>
        <v>45500.000000000007</v>
      </c>
      <c r="AA7" s="74">
        <f t="shared" ref="AA7:AA70" si="1">H7+Z7</f>
        <v>695500</v>
      </c>
    </row>
    <row r="8" spans="1:27" s="100" customFormat="1" ht="15.5" x14ac:dyDescent="0.35">
      <c r="A8" s="76"/>
      <c r="B8" s="76"/>
      <c r="C8" s="76"/>
      <c r="D8" s="76"/>
      <c r="E8" s="76"/>
      <c r="F8" s="79" t="s">
        <v>20071</v>
      </c>
      <c r="G8" s="69"/>
      <c r="H8" s="74">
        <v>600000</v>
      </c>
      <c r="I8" s="69"/>
      <c r="J8" s="69"/>
      <c r="K8" s="75">
        <v>1952</v>
      </c>
      <c r="L8" s="79" t="s">
        <v>16706</v>
      </c>
      <c r="M8" s="80">
        <v>30947</v>
      </c>
      <c r="N8" s="79" t="s">
        <v>1063</v>
      </c>
      <c r="O8" s="69" t="s">
        <v>1773</v>
      </c>
      <c r="P8" s="69" t="s">
        <v>8162</v>
      </c>
      <c r="Q8" s="69" t="s">
        <v>4819</v>
      </c>
      <c r="R8" s="69"/>
      <c r="S8" s="69"/>
      <c r="T8" s="69"/>
      <c r="U8" s="69"/>
      <c r="V8" s="69"/>
      <c r="W8" s="69" t="s">
        <v>940</v>
      </c>
      <c r="X8" s="76"/>
      <c r="Z8" s="639">
        <f t="shared" si="0"/>
        <v>42000.000000000007</v>
      </c>
      <c r="AA8" s="74">
        <f t="shared" si="1"/>
        <v>642000</v>
      </c>
    </row>
    <row r="9" spans="1:27" s="100" customFormat="1" ht="15.5" x14ac:dyDescent="0.35">
      <c r="A9" s="76"/>
      <c r="B9" s="76"/>
      <c r="C9" s="76"/>
      <c r="D9" s="76"/>
      <c r="E9" s="76"/>
      <c r="F9" s="79" t="s">
        <v>20072</v>
      </c>
      <c r="G9" s="69"/>
      <c r="H9" s="74">
        <v>600000</v>
      </c>
      <c r="I9" s="69"/>
      <c r="J9" s="69"/>
      <c r="K9" s="75">
        <v>1952</v>
      </c>
      <c r="L9" s="79" t="s">
        <v>16706</v>
      </c>
      <c r="M9" s="80">
        <v>28848</v>
      </c>
      <c r="N9" s="79" t="s">
        <v>1063</v>
      </c>
      <c r="O9" s="69" t="s">
        <v>1773</v>
      </c>
      <c r="P9" s="69" t="s">
        <v>8162</v>
      </c>
      <c r="Q9" s="69" t="s">
        <v>4819</v>
      </c>
      <c r="R9" s="69"/>
      <c r="S9" s="69"/>
      <c r="T9" s="69"/>
      <c r="U9" s="69"/>
      <c r="V9" s="69"/>
      <c r="W9" s="69" t="s">
        <v>940</v>
      </c>
      <c r="X9" s="76"/>
      <c r="Z9" s="639">
        <f t="shared" si="0"/>
        <v>42000.000000000007</v>
      </c>
      <c r="AA9" s="74">
        <f t="shared" si="1"/>
        <v>642000</v>
      </c>
    </row>
    <row r="10" spans="1:27" s="100" customFormat="1" ht="15.5" x14ac:dyDescent="0.35">
      <c r="A10" s="76"/>
      <c r="B10" s="76"/>
      <c r="C10" s="76"/>
      <c r="D10" s="76"/>
      <c r="E10" s="76"/>
      <c r="F10" s="79" t="s">
        <v>20073</v>
      </c>
      <c r="G10" s="69"/>
      <c r="H10" s="74">
        <v>600000</v>
      </c>
      <c r="I10" s="69"/>
      <c r="J10" s="69"/>
      <c r="K10" s="75">
        <v>1952</v>
      </c>
      <c r="L10" s="79" t="s">
        <v>16706</v>
      </c>
      <c r="M10" s="80">
        <v>28845</v>
      </c>
      <c r="N10" s="79" t="s">
        <v>1063</v>
      </c>
      <c r="O10" s="69" t="s">
        <v>1773</v>
      </c>
      <c r="P10" s="69" t="s">
        <v>8162</v>
      </c>
      <c r="Q10" s="69" t="s">
        <v>4819</v>
      </c>
      <c r="R10" s="69"/>
      <c r="S10" s="69"/>
      <c r="T10" s="69"/>
      <c r="U10" s="69"/>
      <c r="V10" s="69"/>
      <c r="W10" s="69" t="s">
        <v>940</v>
      </c>
      <c r="X10" s="76"/>
      <c r="Z10" s="639">
        <f t="shared" si="0"/>
        <v>42000.000000000007</v>
      </c>
      <c r="AA10" s="74">
        <f t="shared" si="1"/>
        <v>642000</v>
      </c>
    </row>
    <row r="11" spans="1:27" s="100" customFormat="1" ht="15.5" x14ac:dyDescent="0.35">
      <c r="A11" s="76"/>
      <c r="B11" s="76"/>
      <c r="C11" s="76"/>
      <c r="D11" s="76"/>
      <c r="E11" s="76"/>
      <c r="F11" s="79" t="s">
        <v>20074</v>
      </c>
      <c r="G11" s="69"/>
      <c r="H11" s="74">
        <v>600000</v>
      </c>
      <c r="I11" s="69"/>
      <c r="J11" s="69"/>
      <c r="K11" s="75">
        <v>1952</v>
      </c>
      <c r="L11" s="79" t="s">
        <v>16706</v>
      </c>
      <c r="M11" s="80">
        <v>28843</v>
      </c>
      <c r="N11" s="79" t="s">
        <v>1063</v>
      </c>
      <c r="O11" s="69" t="s">
        <v>1773</v>
      </c>
      <c r="P11" s="69" t="s">
        <v>8162</v>
      </c>
      <c r="Q11" s="69" t="s">
        <v>4819</v>
      </c>
      <c r="R11" s="69"/>
      <c r="S11" s="69"/>
      <c r="T11" s="69"/>
      <c r="U11" s="69"/>
      <c r="V11" s="69"/>
      <c r="W11" s="69" t="s">
        <v>940</v>
      </c>
      <c r="X11" s="76"/>
      <c r="Z11" s="639">
        <f t="shared" si="0"/>
        <v>42000.000000000007</v>
      </c>
      <c r="AA11" s="74">
        <f t="shared" si="1"/>
        <v>642000</v>
      </c>
    </row>
    <row r="12" spans="1:27" s="100" customFormat="1" ht="15.5" x14ac:dyDescent="0.35">
      <c r="A12" s="76"/>
      <c r="B12" s="76"/>
      <c r="C12" s="76"/>
      <c r="D12" s="76"/>
      <c r="E12" s="76"/>
      <c r="F12" s="79" t="s">
        <v>20075</v>
      </c>
      <c r="G12" s="69"/>
      <c r="H12" s="74">
        <v>600000</v>
      </c>
      <c r="I12" s="69"/>
      <c r="J12" s="69"/>
      <c r="K12" s="75">
        <v>1952</v>
      </c>
      <c r="L12" s="79" t="s">
        <v>16706</v>
      </c>
      <c r="M12" s="80">
        <v>28847</v>
      </c>
      <c r="N12" s="79" t="s">
        <v>1063</v>
      </c>
      <c r="O12" s="69" t="s">
        <v>1773</v>
      </c>
      <c r="P12" s="69" t="s">
        <v>8162</v>
      </c>
      <c r="Q12" s="69" t="s">
        <v>4819</v>
      </c>
      <c r="R12" s="69"/>
      <c r="S12" s="69"/>
      <c r="T12" s="69"/>
      <c r="U12" s="69"/>
      <c r="V12" s="69"/>
      <c r="W12" s="69" t="s">
        <v>940</v>
      </c>
      <c r="X12" s="76"/>
      <c r="Z12" s="639">
        <f t="shared" si="0"/>
        <v>42000.000000000007</v>
      </c>
      <c r="AA12" s="74">
        <f t="shared" si="1"/>
        <v>642000</v>
      </c>
    </row>
    <row r="13" spans="1:27" s="100" customFormat="1" ht="15.5" x14ac:dyDescent="0.35">
      <c r="A13" s="76"/>
      <c r="B13" s="76"/>
      <c r="C13" s="76"/>
      <c r="D13" s="76"/>
      <c r="E13" s="76"/>
      <c r="F13" s="79" t="s">
        <v>20076</v>
      </c>
      <c r="G13" s="69"/>
      <c r="H13" s="74">
        <v>600000</v>
      </c>
      <c r="I13" s="69"/>
      <c r="J13" s="69"/>
      <c r="K13" s="75">
        <v>1952</v>
      </c>
      <c r="L13" s="79" t="s">
        <v>16706</v>
      </c>
      <c r="M13" s="80">
        <v>30948</v>
      </c>
      <c r="N13" s="79" t="s">
        <v>1063</v>
      </c>
      <c r="O13" s="69" t="s">
        <v>1773</v>
      </c>
      <c r="P13" s="69" t="s">
        <v>8162</v>
      </c>
      <c r="Q13" s="69" t="s">
        <v>4819</v>
      </c>
      <c r="R13" s="69"/>
      <c r="S13" s="69"/>
      <c r="T13" s="69"/>
      <c r="U13" s="69"/>
      <c r="V13" s="69"/>
      <c r="W13" s="69" t="s">
        <v>940</v>
      </c>
      <c r="X13" s="76"/>
      <c r="Z13" s="639">
        <f t="shared" si="0"/>
        <v>42000.000000000007</v>
      </c>
      <c r="AA13" s="74">
        <f t="shared" si="1"/>
        <v>642000</v>
      </c>
    </row>
    <row r="14" spans="1:27" s="100" customFormat="1" ht="15.5" x14ac:dyDescent="0.35">
      <c r="A14" s="76"/>
      <c r="B14" s="76"/>
      <c r="C14" s="76"/>
      <c r="D14" s="76"/>
      <c r="E14" s="76"/>
      <c r="F14" s="79" t="s">
        <v>20077</v>
      </c>
      <c r="G14" s="69"/>
      <c r="H14" s="74">
        <v>600000</v>
      </c>
      <c r="I14" s="69"/>
      <c r="J14" s="69"/>
      <c r="K14" s="75">
        <v>1952</v>
      </c>
      <c r="L14" s="79" t="s">
        <v>16710</v>
      </c>
      <c r="M14" s="80">
        <v>28849</v>
      </c>
      <c r="N14" s="79" t="s">
        <v>1063</v>
      </c>
      <c r="O14" s="69" t="s">
        <v>1773</v>
      </c>
      <c r="P14" s="69" t="s">
        <v>5593</v>
      </c>
      <c r="Q14" s="69" t="s">
        <v>4819</v>
      </c>
      <c r="R14" s="69"/>
      <c r="S14" s="69"/>
      <c r="T14" s="69"/>
      <c r="U14" s="69"/>
      <c r="V14" s="69"/>
      <c r="W14" s="69" t="s">
        <v>940</v>
      </c>
      <c r="X14" s="76"/>
      <c r="Z14" s="639">
        <f t="shared" si="0"/>
        <v>42000.000000000007</v>
      </c>
      <c r="AA14" s="74">
        <f t="shared" si="1"/>
        <v>642000</v>
      </c>
    </row>
    <row r="15" spans="1:27" s="100" customFormat="1" ht="15.5" x14ac:dyDescent="0.35">
      <c r="A15" s="76"/>
      <c r="B15" s="76"/>
      <c r="C15" s="76"/>
      <c r="D15" s="76"/>
      <c r="E15" s="76"/>
      <c r="F15" s="79" t="s">
        <v>20078</v>
      </c>
      <c r="G15" s="69"/>
      <c r="H15" s="74">
        <v>600000</v>
      </c>
      <c r="I15" s="69"/>
      <c r="J15" s="69"/>
      <c r="K15" s="75">
        <v>1952</v>
      </c>
      <c r="L15" s="79" t="s">
        <v>16706</v>
      </c>
      <c r="M15" s="80">
        <v>28844</v>
      </c>
      <c r="N15" s="79" t="s">
        <v>1063</v>
      </c>
      <c r="O15" s="69" t="s">
        <v>1773</v>
      </c>
      <c r="P15" s="69" t="s">
        <v>8162</v>
      </c>
      <c r="Q15" s="69" t="s">
        <v>4819</v>
      </c>
      <c r="R15" s="69"/>
      <c r="S15" s="69"/>
      <c r="T15" s="69"/>
      <c r="U15" s="69"/>
      <c r="V15" s="69"/>
      <c r="W15" s="69" t="s">
        <v>940</v>
      </c>
      <c r="X15" s="76"/>
      <c r="Z15" s="639">
        <f t="shared" si="0"/>
        <v>42000.000000000007</v>
      </c>
      <c r="AA15" s="74">
        <f t="shared" si="1"/>
        <v>642000</v>
      </c>
    </row>
    <row r="16" spans="1:27" s="100" customFormat="1" ht="15.5" x14ac:dyDescent="0.35">
      <c r="A16" s="64"/>
      <c r="B16" s="64"/>
      <c r="C16" s="64"/>
      <c r="D16" s="64"/>
      <c r="E16" s="64"/>
      <c r="F16" s="96" t="s">
        <v>20079</v>
      </c>
      <c r="G16" s="64"/>
      <c r="H16" s="67"/>
      <c r="I16" s="64"/>
      <c r="J16" s="64"/>
      <c r="K16" s="68"/>
      <c r="L16" s="97"/>
      <c r="M16" s="127"/>
      <c r="N16" s="68"/>
      <c r="O16" s="64"/>
      <c r="P16" s="64"/>
      <c r="Q16" s="64"/>
      <c r="R16" s="64"/>
      <c r="S16" s="64"/>
      <c r="T16" s="64"/>
      <c r="U16" s="64"/>
      <c r="V16" s="64"/>
      <c r="W16" s="64"/>
      <c r="X16" s="64"/>
      <c r="Z16" s="639">
        <f t="shared" si="0"/>
        <v>0</v>
      </c>
      <c r="AA16" s="67">
        <f t="shared" si="1"/>
        <v>0</v>
      </c>
    </row>
    <row r="17" spans="1:27" s="100" customFormat="1" ht="15.5" x14ac:dyDescent="0.35">
      <c r="A17" s="76"/>
      <c r="B17" s="76"/>
      <c r="C17" s="76"/>
      <c r="D17" s="76"/>
      <c r="E17" s="76"/>
      <c r="F17" s="79" t="s">
        <v>20080</v>
      </c>
      <c r="G17" s="69"/>
      <c r="H17" s="74">
        <v>600000</v>
      </c>
      <c r="I17" s="69"/>
      <c r="J17" s="69"/>
      <c r="K17" s="75">
        <v>1952</v>
      </c>
      <c r="L17" s="79" t="s">
        <v>16706</v>
      </c>
      <c r="M17" s="75">
        <v>28846</v>
      </c>
      <c r="N17" s="79" t="s">
        <v>1063</v>
      </c>
      <c r="O17" s="69"/>
      <c r="P17" s="69" t="s">
        <v>8162</v>
      </c>
      <c r="Q17" s="69" t="s">
        <v>4819</v>
      </c>
      <c r="R17" s="69"/>
      <c r="S17" s="69"/>
      <c r="T17" s="69"/>
      <c r="U17" s="69"/>
      <c r="V17" s="69"/>
      <c r="W17" s="69" t="s">
        <v>940</v>
      </c>
      <c r="X17" s="76"/>
      <c r="Z17" s="639">
        <f t="shared" si="0"/>
        <v>42000.000000000007</v>
      </c>
      <c r="AA17" s="74">
        <f t="shared" si="1"/>
        <v>642000</v>
      </c>
    </row>
    <row r="18" spans="1:27" s="100" customFormat="1" ht="15.5" x14ac:dyDescent="0.35">
      <c r="A18" s="76"/>
      <c r="B18" s="76"/>
      <c r="C18" s="76"/>
      <c r="D18" s="76"/>
      <c r="E18" s="76"/>
      <c r="F18" s="79" t="s">
        <v>20081</v>
      </c>
      <c r="G18" s="69"/>
      <c r="H18" s="74">
        <v>650000</v>
      </c>
      <c r="I18" s="69"/>
      <c r="J18" s="69" t="s">
        <v>1562</v>
      </c>
      <c r="K18" s="75">
        <v>1986</v>
      </c>
      <c r="L18" s="79" t="s">
        <v>8121</v>
      </c>
      <c r="M18" s="75">
        <v>31366869</v>
      </c>
      <c r="N18" s="79" t="s">
        <v>1063</v>
      </c>
      <c r="O18" s="69"/>
      <c r="P18" s="69" t="s">
        <v>1010</v>
      </c>
      <c r="Q18" s="69" t="s">
        <v>4819</v>
      </c>
      <c r="R18" s="69"/>
      <c r="S18" s="69"/>
      <c r="T18" s="69"/>
      <c r="U18" s="69"/>
      <c r="V18" s="69"/>
      <c r="W18" s="69" t="s">
        <v>940</v>
      </c>
      <c r="X18" s="76"/>
      <c r="Z18" s="639">
        <f t="shared" si="0"/>
        <v>45500.000000000007</v>
      </c>
      <c r="AA18" s="74">
        <f t="shared" si="1"/>
        <v>695500</v>
      </c>
    </row>
    <row r="19" spans="1:27" s="100" customFormat="1" ht="15.5" x14ac:dyDescent="0.35">
      <c r="A19" s="76"/>
      <c r="B19" s="76"/>
      <c r="C19" s="76"/>
      <c r="D19" s="76"/>
      <c r="E19" s="76"/>
      <c r="F19" s="79" t="s">
        <v>20082</v>
      </c>
      <c r="G19" s="69"/>
      <c r="H19" s="74">
        <v>650000</v>
      </c>
      <c r="I19" s="69"/>
      <c r="J19" s="69" t="s">
        <v>1562</v>
      </c>
      <c r="K19" s="75">
        <v>1984</v>
      </c>
      <c r="L19" s="79" t="s">
        <v>8121</v>
      </c>
      <c r="M19" s="75">
        <v>31321289</v>
      </c>
      <c r="N19" s="79" t="s">
        <v>1063</v>
      </c>
      <c r="O19" s="69"/>
      <c r="P19" s="69" t="s">
        <v>1010</v>
      </c>
      <c r="Q19" s="69" t="s">
        <v>4819</v>
      </c>
      <c r="R19" s="69"/>
      <c r="S19" s="69"/>
      <c r="T19" s="69"/>
      <c r="U19" s="69"/>
      <c r="V19" s="69"/>
      <c r="W19" s="69" t="s">
        <v>940</v>
      </c>
      <c r="X19" s="76"/>
      <c r="Z19" s="639">
        <f t="shared" si="0"/>
        <v>45500.000000000007</v>
      </c>
      <c r="AA19" s="74">
        <f t="shared" si="1"/>
        <v>695500</v>
      </c>
    </row>
    <row r="20" spans="1:27" s="100" customFormat="1" ht="15.5" x14ac:dyDescent="0.35">
      <c r="A20" s="76"/>
      <c r="B20" s="76"/>
      <c r="C20" s="76"/>
      <c r="D20" s="76"/>
      <c r="E20" s="76"/>
      <c r="F20" s="79" t="s">
        <v>20083</v>
      </c>
      <c r="G20" s="69"/>
      <c r="H20" s="74">
        <v>600000</v>
      </c>
      <c r="I20" s="69"/>
      <c r="J20" s="69" t="s">
        <v>1562</v>
      </c>
      <c r="K20" s="75">
        <v>1986</v>
      </c>
      <c r="L20" s="79" t="s">
        <v>8126</v>
      </c>
      <c r="M20" s="75">
        <v>31369191</v>
      </c>
      <c r="N20" s="79" t="s">
        <v>1063</v>
      </c>
      <c r="O20" s="69"/>
      <c r="P20" s="69" t="s">
        <v>1010</v>
      </c>
      <c r="Q20" s="69" t="s">
        <v>4819</v>
      </c>
      <c r="R20" s="69"/>
      <c r="S20" s="69"/>
      <c r="T20" s="69"/>
      <c r="U20" s="69"/>
      <c r="V20" s="69"/>
      <c r="W20" s="69" t="s">
        <v>940</v>
      </c>
      <c r="X20" s="76"/>
      <c r="Z20" s="639">
        <f t="shared" si="0"/>
        <v>42000.000000000007</v>
      </c>
      <c r="AA20" s="74">
        <f t="shared" si="1"/>
        <v>642000</v>
      </c>
    </row>
    <row r="21" spans="1:27" s="100" customFormat="1" ht="15.5" x14ac:dyDescent="0.35">
      <c r="A21" s="76"/>
      <c r="B21" s="76"/>
      <c r="C21" s="76"/>
      <c r="D21" s="76"/>
      <c r="E21" s="76"/>
      <c r="F21" s="79" t="s">
        <v>20084</v>
      </c>
      <c r="G21" s="69"/>
      <c r="H21" s="74">
        <v>600000</v>
      </c>
      <c r="I21" s="69"/>
      <c r="J21" s="69" t="s">
        <v>1562</v>
      </c>
      <c r="K21" s="75">
        <v>1986</v>
      </c>
      <c r="L21" s="79" t="s">
        <v>8126</v>
      </c>
      <c r="M21" s="75">
        <v>31369190</v>
      </c>
      <c r="N21" s="79" t="s">
        <v>1063</v>
      </c>
      <c r="O21" s="69"/>
      <c r="P21" s="69" t="s">
        <v>1812</v>
      </c>
      <c r="Q21" s="69" t="s">
        <v>4819</v>
      </c>
      <c r="R21" s="69"/>
      <c r="S21" s="69"/>
      <c r="T21" s="69"/>
      <c r="U21" s="69"/>
      <c r="V21" s="69"/>
      <c r="W21" s="69" t="s">
        <v>940</v>
      </c>
      <c r="X21" s="76"/>
      <c r="Z21" s="639">
        <f t="shared" si="0"/>
        <v>42000.000000000007</v>
      </c>
      <c r="AA21" s="74">
        <f t="shared" si="1"/>
        <v>642000</v>
      </c>
    </row>
    <row r="22" spans="1:27" s="100" customFormat="1" ht="15.5" x14ac:dyDescent="0.35">
      <c r="A22" s="76"/>
      <c r="B22" s="76"/>
      <c r="C22" s="76"/>
      <c r="D22" s="76"/>
      <c r="E22" s="76"/>
      <c r="F22" s="79" t="s">
        <v>20085</v>
      </c>
      <c r="G22" s="69"/>
      <c r="H22" s="74">
        <v>600000</v>
      </c>
      <c r="I22" s="69"/>
      <c r="J22" s="69" t="s">
        <v>1562</v>
      </c>
      <c r="K22" s="75"/>
      <c r="L22" s="79" t="s">
        <v>20086</v>
      </c>
      <c r="M22" s="79" t="s">
        <v>1063</v>
      </c>
      <c r="N22" s="79" t="s">
        <v>1063</v>
      </c>
      <c r="O22" s="69"/>
      <c r="P22" s="69" t="s">
        <v>1812</v>
      </c>
      <c r="Q22" s="69" t="s">
        <v>4819</v>
      </c>
      <c r="R22" s="69"/>
      <c r="S22" s="69"/>
      <c r="T22" s="69"/>
      <c r="U22" s="69"/>
      <c r="V22" s="69"/>
      <c r="W22" s="69" t="s">
        <v>940</v>
      </c>
      <c r="X22" s="76"/>
      <c r="Z22" s="639">
        <f t="shared" si="0"/>
        <v>42000.000000000007</v>
      </c>
      <c r="AA22" s="74">
        <f t="shared" si="1"/>
        <v>642000</v>
      </c>
    </row>
    <row r="23" spans="1:27" s="100" customFormat="1" ht="15.5" x14ac:dyDescent="0.35">
      <c r="A23" s="76"/>
      <c r="B23" s="76"/>
      <c r="C23" s="76"/>
      <c r="D23" s="76"/>
      <c r="E23" s="76"/>
      <c r="F23" s="79" t="s">
        <v>20087</v>
      </c>
      <c r="G23" s="69"/>
      <c r="H23" s="74">
        <v>600000</v>
      </c>
      <c r="I23" s="69"/>
      <c r="J23" s="69" t="s">
        <v>1562</v>
      </c>
      <c r="K23" s="75">
        <v>1986</v>
      </c>
      <c r="L23" s="79" t="s">
        <v>8126</v>
      </c>
      <c r="M23" s="75">
        <v>31369184</v>
      </c>
      <c r="N23" s="79" t="s">
        <v>1063</v>
      </c>
      <c r="O23" s="69"/>
      <c r="P23" s="69" t="s">
        <v>1812</v>
      </c>
      <c r="Q23" s="69" t="s">
        <v>4819</v>
      </c>
      <c r="R23" s="69"/>
      <c r="S23" s="69"/>
      <c r="T23" s="69"/>
      <c r="U23" s="69"/>
      <c r="V23" s="69"/>
      <c r="W23" s="69" t="s">
        <v>940</v>
      </c>
      <c r="X23" s="76"/>
      <c r="Z23" s="639">
        <f t="shared" si="0"/>
        <v>42000.000000000007</v>
      </c>
      <c r="AA23" s="74">
        <f t="shared" si="1"/>
        <v>642000</v>
      </c>
    </row>
    <row r="24" spans="1:27" s="100" customFormat="1" ht="15.5" x14ac:dyDescent="0.35">
      <c r="A24" s="76"/>
      <c r="B24" s="76"/>
      <c r="C24" s="76"/>
      <c r="D24" s="76"/>
      <c r="E24" s="76"/>
      <c r="F24" s="79" t="s">
        <v>20088</v>
      </c>
      <c r="G24" s="69"/>
      <c r="H24" s="74">
        <v>600000</v>
      </c>
      <c r="I24" s="69"/>
      <c r="J24" s="69" t="s">
        <v>1562</v>
      </c>
      <c r="K24" s="75">
        <v>1986</v>
      </c>
      <c r="L24" s="79" t="s">
        <v>8126</v>
      </c>
      <c r="M24" s="80">
        <v>31373058</v>
      </c>
      <c r="N24" s="79" t="s">
        <v>1063</v>
      </c>
      <c r="O24" s="69"/>
      <c r="P24" s="69" t="s">
        <v>1812</v>
      </c>
      <c r="Q24" s="69" t="s">
        <v>4819</v>
      </c>
      <c r="R24" s="69"/>
      <c r="S24" s="69"/>
      <c r="T24" s="69"/>
      <c r="U24" s="69"/>
      <c r="V24" s="69"/>
      <c r="W24" s="69" t="s">
        <v>940</v>
      </c>
      <c r="X24" s="76"/>
      <c r="Z24" s="639">
        <f t="shared" si="0"/>
        <v>42000.000000000007</v>
      </c>
      <c r="AA24" s="74">
        <f t="shared" si="1"/>
        <v>642000</v>
      </c>
    </row>
    <row r="25" spans="1:27" s="100" customFormat="1" ht="15.5" x14ac:dyDescent="0.35">
      <c r="A25" s="76"/>
      <c r="B25" s="76"/>
      <c r="C25" s="76"/>
      <c r="D25" s="76"/>
      <c r="E25" s="76"/>
      <c r="F25" s="79" t="s">
        <v>20089</v>
      </c>
      <c r="G25" s="69"/>
      <c r="H25" s="74">
        <v>600000</v>
      </c>
      <c r="I25" s="69"/>
      <c r="J25" s="69" t="s">
        <v>1562</v>
      </c>
      <c r="K25" s="75">
        <v>1986</v>
      </c>
      <c r="L25" s="79" t="s">
        <v>20086</v>
      </c>
      <c r="M25" s="79" t="s">
        <v>1063</v>
      </c>
      <c r="N25" s="79" t="s">
        <v>1063</v>
      </c>
      <c r="O25" s="69"/>
      <c r="P25" s="69" t="s">
        <v>1812</v>
      </c>
      <c r="Q25" s="69" t="s">
        <v>4819</v>
      </c>
      <c r="R25" s="69"/>
      <c r="S25" s="69"/>
      <c r="T25" s="69"/>
      <c r="U25" s="69"/>
      <c r="V25" s="69"/>
      <c r="W25" s="69" t="s">
        <v>940</v>
      </c>
      <c r="X25" s="76"/>
      <c r="Z25" s="639">
        <f t="shared" si="0"/>
        <v>42000.000000000007</v>
      </c>
      <c r="AA25" s="74">
        <f t="shared" si="1"/>
        <v>642000</v>
      </c>
    </row>
    <row r="26" spans="1:27" s="100" customFormat="1" ht="15.5" x14ac:dyDescent="0.35">
      <c r="A26" s="76"/>
      <c r="B26" s="76"/>
      <c r="C26" s="76"/>
      <c r="D26" s="76"/>
      <c r="E26" s="76"/>
      <c r="F26" s="79" t="s">
        <v>20090</v>
      </c>
      <c r="G26" s="69"/>
      <c r="H26" s="74">
        <v>650000</v>
      </c>
      <c r="I26" s="69"/>
      <c r="J26" s="69" t="s">
        <v>1562</v>
      </c>
      <c r="K26" s="75">
        <v>1986</v>
      </c>
      <c r="L26" s="79" t="s">
        <v>20091</v>
      </c>
      <c r="M26" s="79" t="s">
        <v>1063</v>
      </c>
      <c r="N26" s="79" t="s">
        <v>1063</v>
      </c>
      <c r="O26" s="69"/>
      <c r="P26" s="69" t="s">
        <v>1812</v>
      </c>
      <c r="Q26" s="69" t="s">
        <v>4819</v>
      </c>
      <c r="R26" s="69"/>
      <c r="S26" s="69"/>
      <c r="T26" s="69"/>
      <c r="U26" s="69"/>
      <c r="V26" s="69"/>
      <c r="W26" s="69" t="s">
        <v>940</v>
      </c>
      <c r="X26" s="76"/>
      <c r="Z26" s="639">
        <f t="shared" si="0"/>
        <v>45500.000000000007</v>
      </c>
      <c r="AA26" s="74">
        <f t="shared" si="1"/>
        <v>695500</v>
      </c>
    </row>
    <row r="27" spans="1:27" s="100" customFormat="1" ht="15.5" x14ac:dyDescent="0.35">
      <c r="A27" s="76"/>
      <c r="B27" s="76"/>
      <c r="C27" s="76"/>
      <c r="D27" s="76"/>
      <c r="E27" s="76"/>
      <c r="F27" s="79" t="s">
        <v>20092</v>
      </c>
      <c r="G27" s="69"/>
      <c r="H27" s="74">
        <v>600000</v>
      </c>
      <c r="I27" s="69"/>
      <c r="J27" s="69" t="s">
        <v>1562</v>
      </c>
      <c r="K27" s="75">
        <v>1986</v>
      </c>
      <c r="L27" s="79" t="s">
        <v>8126</v>
      </c>
      <c r="M27" s="75">
        <v>31369189</v>
      </c>
      <c r="N27" s="79" t="s">
        <v>1063</v>
      </c>
      <c r="O27" s="69"/>
      <c r="P27" s="69" t="s">
        <v>1812</v>
      </c>
      <c r="Q27" s="69" t="s">
        <v>4819</v>
      </c>
      <c r="R27" s="69"/>
      <c r="S27" s="69"/>
      <c r="T27" s="69"/>
      <c r="U27" s="69"/>
      <c r="V27" s="69"/>
      <c r="W27" s="69" t="s">
        <v>940</v>
      </c>
      <c r="X27" s="76"/>
      <c r="Z27" s="639">
        <f t="shared" si="0"/>
        <v>42000.000000000007</v>
      </c>
      <c r="AA27" s="74">
        <f t="shared" si="1"/>
        <v>642000</v>
      </c>
    </row>
    <row r="28" spans="1:27" s="100" customFormat="1" ht="15.5" x14ac:dyDescent="0.35">
      <c r="A28" s="76"/>
      <c r="B28" s="76"/>
      <c r="C28" s="76"/>
      <c r="D28" s="76"/>
      <c r="E28" s="76"/>
      <c r="F28" s="79" t="s">
        <v>20093</v>
      </c>
      <c r="G28" s="69"/>
      <c r="H28" s="74">
        <v>600000</v>
      </c>
      <c r="I28" s="69"/>
      <c r="J28" s="69" t="s">
        <v>1562</v>
      </c>
      <c r="K28" s="75">
        <v>1986</v>
      </c>
      <c r="L28" s="79" t="s">
        <v>8126</v>
      </c>
      <c r="M28" s="80">
        <v>31369188</v>
      </c>
      <c r="N28" s="79" t="s">
        <v>1063</v>
      </c>
      <c r="O28" s="69"/>
      <c r="P28" s="69" t="s">
        <v>1812</v>
      </c>
      <c r="Q28" s="69" t="s">
        <v>4819</v>
      </c>
      <c r="R28" s="69"/>
      <c r="S28" s="69"/>
      <c r="T28" s="69"/>
      <c r="U28" s="69"/>
      <c r="V28" s="69"/>
      <c r="W28" s="69" t="s">
        <v>940</v>
      </c>
      <c r="X28" s="76"/>
      <c r="Z28" s="639">
        <f t="shared" si="0"/>
        <v>42000.000000000007</v>
      </c>
      <c r="AA28" s="74">
        <f t="shared" si="1"/>
        <v>642000</v>
      </c>
    </row>
    <row r="29" spans="1:27" s="100" customFormat="1" ht="15.5" x14ac:dyDescent="0.35">
      <c r="A29" s="76"/>
      <c r="B29" s="76"/>
      <c r="C29" s="76"/>
      <c r="D29" s="76"/>
      <c r="E29" s="76"/>
      <c r="F29" s="79" t="s">
        <v>20094</v>
      </c>
      <c r="G29" s="69"/>
      <c r="H29" s="74">
        <v>600000</v>
      </c>
      <c r="I29" s="69"/>
      <c r="J29" s="69" t="s">
        <v>1562</v>
      </c>
      <c r="K29" s="75">
        <v>1986</v>
      </c>
      <c r="L29" s="79" t="s">
        <v>8126</v>
      </c>
      <c r="M29" s="75">
        <v>31369089</v>
      </c>
      <c r="N29" s="79" t="s">
        <v>1063</v>
      </c>
      <c r="O29" s="69"/>
      <c r="P29" s="69" t="s">
        <v>1812</v>
      </c>
      <c r="Q29" s="69" t="s">
        <v>4819</v>
      </c>
      <c r="R29" s="69"/>
      <c r="S29" s="69"/>
      <c r="T29" s="69"/>
      <c r="U29" s="69"/>
      <c r="V29" s="69"/>
      <c r="W29" s="69" t="s">
        <v>940</v>
      </c>
      <c r="X29" s="76"/>
      <c r="Z29" s="639">
        <f t="shared" si="0"/>
        <v>42000.000000000007</v>
      </c>
      <c r="AA29" s="74">
        <f t="shared" si="1"/>
        <v>642000</v>
      </c>
    </row>
    <row r="30" spans="1:27" s="100" customFormat="1" ht="15.5" x14ac:dyDescent="0.35">
      <c r="A30" s="76"/>
      <c r="B30" s="76"/>
      <c r="C30" s="76"/>
      <c r="D30" s="76"/>
      <c r="E30" s="76"/>
      <c r="F30" s="79" t="s">
        <v>20095</v>
      </c>
      <c r="G30" s="69"/>
      <c r="H30" s="74">
        <v>600000</v>
      </c>
      <c r="I30" s="69"/>
      <c r="J30" s="69" t="s">
        <v>1562</v>
      </c>
      <c r="K30" s="75">
        <v>1988</v>
      </c>
      <c r="L30" s="79" t="s">
        <v>8126</v>
      </c>
      <c r="M30" s="75">
        <v>31412679</v>
      </c>
      <c r="N30" s="79" t="s">
        <v>1063</v>
      </c>
      <c r="O30" s="69"/>
      <c r="P30" s="69" t="s">
        <v>1812</v>
      </c>
      <c r="Q30" s="69" t="s">
        <v>4819</v>
      </c>
      <c r="R30" s="69"/>
      <c r="S30" s="69"/>
      <c r="T30" s="69"/>
      <c r="U30" s="69"/>
      <c r="V30" s="69"/>
      <c r="W30" s="69" t="s">
        <v>940</v>
      </c>
      <c r="X30" s="76"/>
      <c r="Z30" s="639">
        <f t="shared" si="0"/>
        <v>42000.000000000007</v>
      </c>
      <c r="AA30" s="74">
        <f t="shared" si="1"/>
        <v>642000</v>
      </c>
    </row>
    <row r="31" spans="1:27" s="100" customFormat="1" ht="15.5" x14ac:dyDescent="0.35">
      <c r="A31" s="76"/>
      <c r="B31" s="76"/>
      <c r="C31" s="76"/>
      <c r="D31" s="76"/>
      <c r="E31" s="76"/>
      <c r="F31" s="79" t="s">
        <v>20096</v>
      </c>
      <c r="G31" s="69"/>
      <c r="H31" s="74">
        <v>600000</v>
      </c>
      <c r="I31" s="69"/>
      <c r="J31" s="69" t="s">
        <v>1562</v>
      </c>
      <c r="K31" s="75">
        <v>1986</v>
      </c>
      <c r="L31" s="79" t="s">
        <v>8126</v>
      </c>
      <c r="M31" s="79" t="s">
        <v>1063</v>
      </c>
      <c r="N31" s="79" t="s">
        <v>1063</v>
      </c>
      <c r="O31" s="69"/>
      <c r="P31" s="69" t="s">
        <v>1812</v>
      </c>
      <c r="Q31" s="69" t="s">
        <v>4819</v>
      </c>
      <c r="R31" s="69"/>
      <c r="S31" s="69"/>
      <c r="T31" s="69"/>
      <c r="U31" s="69"/>
      <c r="V31" s="69"/>
      <c r="W31" s="69" t="s">
        <v>940</v>
      </c>
      <c r="X31" s="76"/>
      <c r="Z31" s="639">
        <f t="shared" si="0"/>
        <v>42000.000000000007</v>
      </c>
      <c r="AA31" s="74">
        <f t="shared" si="1"/>
        <v>642000</v>
      </c>
    </row>
    <row r="32" spans="1:27" s="100" customFormat="1" ht="15.5" x14ac:dyDescent="0.35">
      <c r="A32" s="76"/>
      <c r="B32" s="76"/>
      <c r="C32" s="76"/>
      <c r="D32" s="76"/>
      <c r="E32" s="76"/>
      <c r="F32" s="79" t="s">
        <v>20097</v>
      </c>
      <c r="G32" s="69"/>
      <c r="H32" s="74">
        <v>600000</v>
      </c>
      <c r="I32" s="69"/>
      <c r="J32" s="69" t="s">
        <v>1562</v>
      </c>
      <c r="K32" s="75">
        <v>1986</v>
      </c>
      <c r="L32" s="79" t="s">
        <v>8126</v>
      </c>
      <c r="M32" s="80">
        <v>31369192</v>
      </c>
      <c r="N32" s="79" t="s">
        <v>1063</v>
      </c>
      <c r="O32" s="69"/>
      <c r="P32" s="69" t="s">
        <v>1812</v>
      </c>
      <c r="Q32" s="69" t="s">
        <v>4819</v>
      </c>
      <c r="R32" s="69"/>
      <c r="S32" s="69"/>
      <c r="T32" s="69"/>
      <c r="U32" s="69"/>
      <c r="V32" s="69"/>
      <c r="W32" s="69" t="s">
        <v>940</v>
      </c>
      <c r="X32" s="76"/>
      <c r="Z32" s="639">
        <f t="shared" si="0"/>
        <v>42000.000000000007</v>
      </c>
      <c r="AA32" s="74">
        <f t="shared" si="1"/>
        <v>642000</v>
      </c>
    </row>
    <row r="33" spans="1:27" s="100" customFormat="1" ht="15.5" x14ac:dyDescent="0.35">
      <c r="A33" s="76"/>
      <c r="B33" s="76"/>
      <c r="C33" s="76"/>
      <c r="D33" s="76"/>
      <c r="E33" s="76"/>
      <c r="F33" s="79" t="s">
        <v>20098</v>
      </c>
      <c r="G33" s="69"/>
      <c r="H33" s="74">
        <v>650000</v>
      </c>
      <c r="I33" s="69"/>
      <c r="J33" s="69" t="s">
        <v>1562</v>
      </c>
      <c r="K33" s="75">
        <v>1986</v>
      </c>
      <c r="L33" s="79" t="s">
        <v>8121</v>
      </c>
      <c r="M33" s="75">
        <v>31372632</v>
      </c>
      <c r="N33" s="79" t="s">
        <v>1063</v>
      </c>
      <c r="O33" s="69"/>
      <c r="P33" s="69" t="s">
        <v>1812</v>
      </c>
      <c r="Q33" s="69" t="s">
        <v>4819</v>
      </c>
      <c r="R33" s="69"/>
      <c r="S33" s="69"/>
      <c r="T33" s="69"/>
      <c r="U33" s="69"/>
      <c r="V33" s="69"/>
      <c r="W33" s="69" t="s">
        <v>940</v>
      </c>
      <c r="X33" s="76"/>
      <c r="Z33" s="639">
        <f t="shared" si="0"/>
        <v>45500.000000000007</v>
      </c>
      <c r="AA33" s="74">
        <f t="shared" si="1"/>
        <v>695500</v>
      </c>
    </row>
    <row r="34" spans="1:27" s="100" customFormat="1" ht="15.5" x14ac:dyDescent="0.35">
      <c r="A34" s="76"/>
      <c r="B34" s="76"/>
      <c r="C34" s="76"/>
      <c r="D34" s="76"/>
      <c r="E34" s="76"/>
      <c r="F34" s="79" t="s">
        <v>20099</v>
      </c>
      <c r="G34" s="69"/>
      <c r="H34" s="74">
        <v>650000</v>
      </c>
      <c r="I34" s="69"/>
      <c r="J34" s="69" t="s">
        <v>1562</v>
      </c>
      <c r="K34" s="75">
        <v>1986</v>
      </c>
      <c r="L34" s="79" t="s">
        <v>8121</v>
      </c>
      <c r="M34" s="75">
        <v>31366870</v>
      </c>
      <c r="N34" s="79" t="s">
        <v>1063</v>
      </c>
      <c r="O34" s="69"/>
      <c r="P34" s="69" t="s">
        <v>1010</v>
      </c>
      <c r="Q34" s="69" t="s">
        <v>4819</v>
      </c>
      <c r="R34" s="69"/>
      <c r="S34" s="69"/>
      <c r="T34" s="69"/>
      <c r="U34" s="69"/>
      <c r="V34" s="69"/>
      <c r="W34" s="69" t="s">
        <v>940</v>
      </c>
      <c r="X34" s="76"/>
      <c r="Z34" s="639">
        <f t="shared" si="0"/>
        <v>45500.000000000007</v>
      </c>
      <c r="AA34" s="74">
        <f t="shared" si="1"/>
        <v>695500</v>
      </c>
    </row>
    <row r="35" spans="1:27" s="100" customFormat="1" ht="15.5" x14ac:dyDescent="0.35">
      <c r="A35" s="64"/>
      <c r="B35" s="64"/>
      <c r="C35" s="64"/>
      <c r="D35" s="64"/>
      <c r="E35" s="64"/>
      <c r="F35" s="96" t="s">
        <v>12263</v>
      </c>
      <c r="G35" s="64"/>
      <c r="H35" s="67"/>
      <c r="I35" s="64"/>
      <c r="J35" s="64"/>
      <c r="K35" s="68"/>
      <c r="L35" s="97"/>
      <c r="M35" s="68"/>
      <c r="N35" s="68"/>
      <c r="O35" s="64"/>
      <c r="P35" s="64"/>
      <c r="Q35" s="64"/>
      <c r="R35" s="64"/>
      <c r="S35" s="64"/>
      <c r="T35" s="64"/>
      <c r="U35" s="64"/>
      <c r="V35" s="64"/>
      <c r="W35" s="64"/>
      <c r="X35" s="64"/>
      <c r="Z35" s="639">
        <f t="shared" si="0"/>
        <v>0</v>
      </c>
      <c r="AA35" s="67">
        <f t="shared" si="1"/>
        <v>0</v>
      </c>
    </row>
    <row r="36" spans="1:27" s="100" customFormat="1" ht="15.5" x14ac:dyDescent="0.35">
      <c r="A36" s="76"/>
      <c r="B36" s="76"/>
      <c r="C36" s="76"/>
      <c r="D36" s="76"/>
      <c r="E36" s="76"/>
      <c r="F36" s="79" t="s">
        <v>20100</v>
      </c>
      <c r="G36" s="69"/>
      <c r="H36" s="74">
        <v>650000</v>
      </c>
      <c r="I36" s="69"/>
      <c r="J36" s="69"/>
      <c r="K36" s="75">
        <v>1952</v>
      </c>
      <c r="L36" s="79"/>
      <c r="M36" s="75"/>
      <c r="N36" s="75"/>
      <c r="O36" s="69"/>
      <c r="P36" s="69"/>
      <c r="Q36" s="69"/>
      <c r="R36" s="69"/>
      <c r="S36" s="69"/>
      <c r="T36" s="69"/>
      <c r="U36" s="69"/>
      <c r="V36" s="69"/>
      <c r="W36" s="69" t="s">
        <v>940</v>
      </c>
      <c r="X36" s="76"/>
      <c r="Z36" s="639">
        <f t="shared" si="0"/>
        <v>45500.000000000007</v>
      </c>
      <c r="AA36" s="74">
        <f t="shared" si="1"/>
        <v>695500</v>
      </c>
    </row>
    <row r="37" spans="1:27" s="100" customFormat="1" ht="15.5" x14ac:dyDescent="0.35">
      <c r="A37" s="76"/>
      <c r="B37" s="76"/>
      <c r="C37" s="76"/>
      <c r="D37" s="76"/>
      <c r="E37" s="76"/>
      <c r="F37" s="79" t="s">
        <v>20101</v>
      </c>
      <c r="G37" s="69"/>
      <c r="H37" s="74">
        <v>650000</v>
      </c>
      <c r="I37" s="69"/>
      <c r="J37" s="69"/>
      <c r="K37" s="75">
        <v>1952</v>
      </c>
      <c r="L37" s="79" t="s">
        <v>16710</v>
      </c>
      <c r="M37" s="75">
        <v>27255</v>
      </c>
      <c r="N37" s="75"/>
      <c r="O37" s="69"/>
      <c r="P37" s="69" t="s">
        <v>5593</v>
      </c>
      <c r="Q37" s="69" t="s">
        <v>4819</v>
      </c>
      <c r="R37" s="69"/>
      <c r="S37" s="69"/>
      <c r="T37" s="69"/>
      <c r="U37" s="69"/>
      <c r="V37" s="69"/>
      <c r="W37" s="69" t="s">
        <v>940</v>
      </c>
      <c r="X37" s="76"/>
      <c r="Z37" s="639">
        <f t="shared" si="0"/>
        <v>45500.000000000007</v>
      </c>
      <c r="AA37" s="74">
        <f t="shared" si="1"/>
        <v>695500</v>
      </c>
    </row>
    <row r="38" spans="1:27" s="100" customFormat="1" ht="15.5" x14ac:dyDescent="0.35">
      <c r="A38" s="76"/>
      <c r="B38" s="76"/>
      <c r="C38" s="76"/>
      <c r="D38" s="76"/>
      <c r="E38" s="76"/>
      <c r="F38" s="79" t="s">
        <v>20102</v>
      </c>
      <c r="G38" s="69"/>
      <c r="H38" s="74">
        <v>650000</v>
      </c>
      <c r="I38" s="69"/>
      <c r="J38" s="69"/>
      <c r="K38" s="75">
        <v>1952</v>
      </c>
      <c r="L38" s="79" t="s">
        <v>16710</v>
      </c>
      <c r="M38" s="80">
        <v>27256</v>
      </c>
      <c r="N38" s="75"/>
      <c r="O38" s="69"/>
      <c r="P38" s="69" t="s">
        <v>5593</v>
      </c>
      <c r="Q38" s="69" t="s">
        <v>4819</v>
      </c>
      <c r="R38" s="69"/>
      <c r="S38" s="69"/>
      <c r="T38" s="69"/>
      <c r="U38" s="69"/>
      <c r="V38" s="69"/>
      <c r="W38" s="69" t="s">
        <v>940</v>
      </c>
      <c r="X38" s="76"/>
      <c r="Z38" s="639">
        <f t="shared" si="0"/>
        <v>45500.000000000007</v>
      </c>
      <c r="AA38" s="74">
        <f t="shared" si="1"/>
        <v>695500</v>
      </c>
    </row>
    <row r="39" spans="1:27" s="100" customFormat="1" ht="15.5" x14ac:dyDescent="0.35">
      <c r="A39" s="76"/>
      <c r="B39" s="76"/>
      <c r="C39" s="76"/>
      <c r="D39" s="76"/>
      <c r="E39" s="76"/>
      <c r="F39" s="79" t="s">
        <v>20103</v>
      </c>
      <c r="G39" s="69"/>
      <c r="H39" s="74">
        <v>650000</v>
      </c>
      <c r="I39" s="69"/>
      <c r="J39" s="69"/>
      <c r="K39" s="75">
        <v>1952</v>
      </c>
      <c r="L39" s="79" t="s">
        <v>16710</v>
      </c>
      <c r="M39" s="75">
        <v>2907</v>
      </c>
      <c r="N39" s="75"/>
      <c r="O39" s="69"/>
      <c r="P39" s="69" t="s">
        <v>1010</v>
      </c>
      <c r="Q39" s="69" t="s">
        <v>4819</v>
      </c>
      <c r="R39" s="69"/>
      <c r="S39" s="69"/>
      <c r="T39" s="69"/>
      <c r="U39" s="69"/>
      <c r="V39" s="69"/>
      <c r="W39" s="69" t="s">
        <v>940</v>
      </c>
      <c r="X39" s="76"/>
      <c r="Z39" s="639">
        <f t="shared" si="0"/>
        <v>45500.000000000007</v>
      </c>
      <c r="AA39" s="74">
        <f t="shared" si="1"/>
        <v>695500</v>
      </c>
    </row>
    <row r="40" spans="1:27" s="100" customFormat="1" ht="15.5" x14ac:dyDescent="0.35">
      <c r="A40" s="76"/>
      <c r="B40" s="76"/>
      <c r="C40" s="76"/>
      <c r="D40" s="76"/>
      <c r="E40" s="76"/>
      <c r="F40" s="79" t="s">
        <v>20104</v>
      </c>
      <c r="G40" s="69"/>
      <c r="H40" s="74">
        <v>650000</v>
      </c>
      <c r="I40" s="69"/>
      <c r="J40" s="69"/>
      <c r="K40" s="75">
        <v>1952</v>
      </c>
      <c r="L40" s="79" t="s">
        <v>19906</v>
      </c>
      <c r="M40" s="75">
        <v>2908</v>
      </c>
      <c r="N40" s="75"/>
      <c r="O40" s="69"/>
      <c r="P40" s="69" t="s">
        <v>1010</v>
      </c>
      <c r="Q40" s="69" t="s">
        <v>4819</v>
      </c>
      <c r="R40" s="69"/>
      <c r="S40" s="69"/>
      <c r="T40" s="69"/>
      <c r="U40" s="69"/>
      <c r="V40" s="69"/>
      <c r="W40" s="69" t="s">
        <v>940</v>
      </c>
      <c r="X40" s="76"/>
      <c r="Z40" s="639">
        <f t="shared" si="0"/>
        <v>45500.000000000007</v>
      </c>
      <c r="AA40" s="74">
        <f t="shared" si="1"/>
        <v>695500</v>
      </c>
    </row>
    <row r="41" spans="1:27" s="100" customFormat="1" ht="15.5" x14ac:dyDescent="0.35">
      <c r="A41" s="76"/>
      <c r="B41" s="76"/>
      <c r="C41" s="76"/>
      <c r="D41" s="76"/>
      <c r="E41" s="76"/>
      <c r="F41" s="79" t="s">
        <v>20105</v>
      </c>
      <c r="G41" s="69"/>
      <c r="H41" s="74">
        <v>650000</v>
      </c>
      <c r="I41" s="69"/>
      <c r="J41" s="69"/>
      <c r="K41" s="75">
        <v>1952</v>
      </c>
      <c r="L41" s="79"/>
      <c r="M41" s="75"/>
      <c r="N41" s="75"/>
      <c r="O41" s="69"/>
      <c r="P41" s="69"/>
      <c r="Q41" s="69" t="s">
        <v>4819</v>
      </c>
      <c r="R41" s="69"/>
      <c r="S41" s="69"/>
      <c r="T41" s="69"/>
      <c r="U41" s="69"/>
      <c r="V41" s="69"/>
      <c r="W41" s="69" t="s">
        <v>940</v>
      </c>
      <c r="X41" s="76"/>
      <c r="Z41" s="639">
        <f t="shared" si="0"/>
        <v>45500.000000000007</v>
      </c>
      <c r="AA41" s="74">
        <f t="shared" si="1"/>
        <v>695500</v>
      </c>
    </row>
    <row r="42" spans="1:27" s="100" customFormat="1" ht="15.5" x14ac:dyDescent="0.35">
      <c r="A42" s="76"/>
      <c r="B42" s="76"/>
      <c r="C42" s="76"/>
      <c r="D42" s="76"/>
      <c r="E42" s="76"/>
      <c r="F42" s="79" t="s">
        <v>20106</v>
      </c>
      <c r="G42" s="69"/>
      <c r="H42" s="74">
        <v>650000</v>
      </c>
      <c r="I42" s="69"/>
      <c r="J42" s="69"/>
      <c r="K42" s="75">
        <v>1952</v>
      </c>
      <c r="L42" s="79" t="s">
        <v>19906</v>
      </c>
      <c r="M42" s="75">
        <v>3209</v>
      </c>
      <c r="N42" s="75"/>
      <c r="O42" s="69"/>
      <c r="P42" s="69" t="s">
        <v>1010</v>
      </c>
      <c r="Q42" s="69" t="s">
        <v>4819</v>
      </c>
      <c r="R42" s="69"/>
      <c r="S42" s="69"/>
      <c r="T42" s="69"/>
      <c r="U42" s="69"/>
      <c r="V42" s="69"/>
      <c r="W42" s="69" t="s">
        <v>940</v>
      </c>
      <c r="X42" s="76"/>
      <c r="Z42" s="639">
        <f t="shared" si="0"/>
        <v>45500.000000000007</v>
      </c>
      <c r="AA42" s="74">
        <f t="shared" si="1"/>
        <v>695500</v>
      </c>
    </row>
    <row r="43" spans="1:27" s="100" customFormat="1" ht="15.5" x14ac:dyDescent="0.35">
      <c r="A43" s="64"/>
      <c r="B43" s="64"/>
      <c r="C43" s="64"/>
      <c r="D43" s="64"/>
      <c r="E43" s="64"/>
      <c r="F43" s="96" t="s">
        <v>20107</v>
      </c>
      <c r="G43" s="64"/>
      <c r="H43" s="67"/>
      <c r="I43" s="64"/>
      <c r="J43" s="64"/>
      <c r="K43" s="68"/>
      <c r="L43" s="97"/>
      <c r="M43" s="68"/>
      <c r="N43" s="68"/>
      <c r="O43" s="64"/>
      <c r="P43" s="64"/>
      <c r="Q43" s="64"/>
      <c r="R43" s="64"/>
      <c r="S43" s="64"/>
      <c r="T43" s="64"/>
      <c r="U43" s="64"/>
      <c r="V43" s="64"/>
      <c r="W43" s="64"/>
      <c r="X43" s="64"/>
      <c r="Z43" s="639">
        <f t="shared" si="0"/>
        <v>0</v>
      </c>
      <c r="AA43" s="67">
        <f t="shared" si="1"/>
        <v>0</v>
      </c>
    </row>
    <row r="44" spans="1:27" s="100" customFormat="1" ht="15.5" x14ac:dyDescent="0.35">
      <c r="A44" s="76"/>
      <c r="B44" s="76"/>
      <c r="C44" s="76"/>
      <c r="D44" s="76"/>
      <c r="E44" s="76"/>
      <c r="F44" s="79" t="s">
        <v>20108</v>
      </c>
      <c r="G44" s="69"/>
      <c r="H44" s="74">
        <v>650000</v>
      </c>
      <c r="I44" s="69"/>
      <c r="J44" s="69"/>
      <c r="K44" s="75">
        <v>1952</v>
      </c>
      <c r="L44" s="79"/>
      <c r="M44" s="75"/>
      <c r="N44" s="75"/>
      <c r="O44" s="69"/>
      <c r="P44" s="69"/>
      <c r="Q44" s="69" t="s">
        <v>4819</v>
      </c>
      <c r="R44" s="69"/>
      <c r="S44" s="69"/>
      <c r="T44" s="69"/>
      <c r="U44" s="69"/>
      <c r="V44" s="69"/>
      <c r="W44" s="69" t="s">
        <v>940</v>
      </c>
      <c r="X44" s="76"/>
      <c r="Z44" s="639">
        <f t="shared" si="0"/>
        <v>45500.000000000007</v>
      </c>
      <c r="AA44" s="74">
        <f t="shared" si="1"/>
        <v>695500</v>
      </c>
    </row>
    <row r="45" spans="1:27" s="100" customFormat="1" ht="15.5" x14ac:dyDescent="0.35">
      <c r="A45" s="76"/>
      <c r="B45" s="76"/>
      <c r="C45" s="76"/>
      <c r="D45" s="76"/>
      <c r="E45" s="76"/>
      <c r="F45" s="79" t="s">
        <v>20109</v>
      </c>
      <c r="G45" s="69"/>
      <c r="H45" s="74">
        <v>650000</v>
      </c>
      <c r="I45" s="69"/>
      <c r="J45" s="69"/>
      <c r="K45" s="75">
        <v>1952</v>
      </c>
      <c r="L45" s="79"/>
      <c r="M45" s="75"/>
      <c r="N45" s="75"/>
      <c r="O45" s="69"/>
      <c r="P45" s="69"/>
      <c r="Q45" s="69" t="s">
        <v>4819</v>
      </c>
      <c r="R45" s="69"/>
      <c r="S45" s="69"/>
      <c r="T45" s="69"/>
      <c r="U45" s="69"/>
      <c r="V45" s="69"/>
      <c r="W45" s="69" t="s">
        <v>940</v>
      </c>
      <c r="X45" s="76"/>
      <c r="Z45" s="639">
        <f t="shared" si="0"/>
        <v>45500.000000000007</v>
      </c>
      <c r="AA45" s="74">
        <f t="shared" si="1"/>
        <v>695500</v>
      </c>
    </row>
    <row r="46" spans="1:27" s="100" customFormat="1" ht="15.5" x14ac:dyDescent="0.35">
      <c r="A46" s="76"/>
      <c r="B46" s="76"/>
      <c r="C46" s="76"/>
      <c r="D46" s="76"/>
      <c r="E46" s="76"/>
      <c r="F46" s="79" t="s">
        <v>20110</v>
      </c>
      <c r="G46" s="69"/>
      <c r="H46" s="74">
        <v>600000</v>
      </c>
      <c r="I46" s="69"/>
      <c r="J46" s="69"/>
      <c r="K46" s="75">
        <v>1952</v>
      </c>
      <c r="L46" s="79" t="s">
        <v>20111</v>
      </c>
      <c r="M46" s="75">
        <v>3307</v>
      </c>
      <c r="N46" s="75"/>
      <c r="O46" s="69"/>
      <c r="P46" s="69" t="s">
        <v>9701</v>
      </c>
      <c r="Q46" s="69" t="s">
        <v>4819</v>
      </c>
      <c r="R46" s="69"/>
      <c r="S46" s="69"/>
      <c r="T46" s="69"/>
      <c r="U46" s="69"/>
      <c r="V46" s="69"/>
      <c r="W46" s="69" t="s">
        <v>940</v>
      </c>
      <c r="X46" s="76"/>
      <c r="Z46" s="639">
        <f t="shared" si="0"/>
        <v>42000.000000000007</v>
      </c>
      <c r="AA46" s="74">
        <f t="shared" si="1"/>
        <v>642000</v>
      </c>
    </row>
    <row r="47" spans="1:27" s="100" customFormat="1" ht="15.5" x14ac:dyDescent="0.35">
      <c r="A47" s="76"/>
      <c r="B47" s="76"/>
      <c r="C47" s="76"/>
      <c r="D47" s="76"/>
      <c r="E47" s="76"/>
      <c r="F47" s="79" t="s">
        <v>20112</v>
      </c>
      <c r="G47" s="69"/>
      <c r="H47" s="74">
        <v>600000</v>
      </c>
      <c r="I47" s="69"/>
      <c r="J47" s="69"/>
      <c r="K47" s="75">
        <v>1952</v>
      </c>
      <c r="L47" s="79" t="s">
        <v>20111</v>
      </c>
      <c r="M47" s="75">
        <v>3306</v>
      </c>
      <c r="N47" s="75"/>
      <c r="O47" s="69"/>
      <c r="P47" s="69" t="s">
        <v>9701</v>
      </c>
      <c r="Q47" s="69" t="s">
        <v>4819</v>
      </c>
      <c r="R47" s="69"/>
      <c r="S47" s="69"/>
      <c r="T47" s="69"/>
      <c r="U47" s="69"/>
      <c r="V47" s="69"/>
      <c r="W47" s="69" t="s">
        <v>940</v>
      </c>
      <c r="X47" s="76"/>
      <c r="Z47" s="639">
        <f t="shared" si="0"/>
        <v>42000.000000000007</v>
      </c>
      <c r="AA47" s="74">
        <f t="shared" si="1"/>
        <v>642000</v>
      </c>
    </row>
    <row r="48" spans="1:27" s="100" customFormat="1" ht="15.5" x14ac:dyDescent="0.35">
      <c r="A48" s="76"/>
      <c r="B48" s="76"/>
      <c r="C48" s="76"/>
      <c r="D48" s="76"/>
      <c r="E48" s="76"/>
      <c r="F48" s="79" t="s">
        <v>20113</v>
      </c>
      <c r="G48" s="69"/>
      <c r="H48" s="74">
        <v>600000</v>
      </c>
      <c r="I48" s="69"/>
      <c r="J48" s="69"/>
      <c r="K48" s="75">
        <v>1952</v>
      </c>
      <c r="L48" s="79" t="s">
        <v>20111</v>
      </c>
      <c r="M48" s="75">
        <v>3308</v>
      </c>
      <c r="N48" s="75"/>
      <c r="O48" s="69"/>
      <c r="P48" s="69" t="s">
        <v>9701</v>
      </c>
      <c r="Q48" s="69" t="s">
        <v>4819</v>
      </c>
      <c r="R48" s="69"/>
      <c r="S48" s="69"/>
      <c r="T48" s="69"/>
      <c r="U48" s="69"/>
      <c r="V48" s="69"/>
      <c r="W48" s="69" t="s">
        <v>940</v>
      </c>
      <c r="X48" s="76"/>
      <c r="Z48" s="639">
        <f t="shared" si="0"/>
        <v>42000.000000000007</v>
      </c>
      <c r="AA48" s="74">
        <f t="shared" si="1"/>
        <v>642000</v>
      </c>
    </row>
    <row r="49" spans="1:27" s="100" customFormat="1" ht="15.5" x14ac:dyDescent="0.35">
      <c r="A49" s="76"/>
      <c r="B49" s="76"/>
      <c r="C49" s="76"/>
      <c r="D49" s="76"/>
      <c r="E49" s="76"/>
      <c r="F49" s="79" t="s">
        <v>20114</v>
      </c>
      <c r="G49" s="69"/>
      <c r="H49" s="74">
        <v>600000</v>
      </c>
      <c r="I49" s="69"/>
      <c r="J49" s="69"/>
      <c r="K49" s="75">
        <v>1952</v>
      </c>
      <c r="L49" s="79"/>
      <c r="M49" s="75"/>
      <c r="N49" s="75"/>
      <c r="O49" s="69"/>
      <c r="P49" s="69"/>
      <c r="Q49" s="69" t="s">
        <v>4819</v>
      </c>
      <c r="R49" s="69"/>
      <c r="S49" s="69"/>
      <c r="T49" s="69"/>
      <c r="U49" s="69"/>
      <c r="V49" s="69"/>
      <c r="W49" s="69" t="s">
        <v>940</v>
      </c>
      <c r="X49" s="76"/>
      <c r="Z49" s="639">
        <f t="shared" si="0"/>
        <v>42000.000000000007</v>
      </c>
      <c r="AA49" s="74">
        <f t="shared" si="1"/>
        <v>642000</v>
      </c>
    </row>
    <row r="50" spans="1:27" s="100" customFormat="1" ht="15.5" x14ac:dyDescent="0.35">
      <c r="A50" s="76"/>
      <c r="B50" s="76"/>
      <c r="C50" s="76"/>
      <c r="D50" s="76"/>
      <c r="E50" s="76"/>
      <c r="F50" s="79" t="s">
        <v>20115</v>
      </c>
      <c r="G50" s="69"/>
      <c r="H50" s="74">
        <v>600000</v>
      </c>
      <c r="I50" s="69"/>
      <c r="J50" s="69"/>
      <c r="K50" s="75">
        <v>1952</v>
      </c>
      <c r="L50" s="79" t="s">
        <v>20111</v>
      </c>
      <c r="M50" s="75">
        <v>3310</v>
      </c>
      <c r="N50" s="75"/>
      <c r="O50" s="69"/>
      <c r="P50" s="69" t="s">
        <v>9701</v>
      </c>
      <c r="Q50" s="69" t="s">
        <v>4819</v>
      </c>
      <c r="R50" s="69"/>
      <c r="S50" s="69"/>
      <c r="T50" s="69"/>
      <c r="U50" s="69"/>
      <c r="V50" s="69"/>
      <c r="W50" s="69" t="s">
        <v>940</v>
      </c>
      <c r="X50" s="76"/>
      <c r="Z50" s="639">
        <f t="shared" si="0"/>
        <v>42000.000000000007</v>
      </c>
      <c r="AA50" s="74">
        <f t="shared" si="1"/>
        <v>642000</v>
      </c>
    </row>
    <row r="51" spans="1:27" s="100" customFormat="1" ht="15.5" x14ac:dyDescent="0.35">
      <c r="A51" s="76"/>
      <c r="B51" s="76"/>
      <c r="C51" s="76"/>
      <c r="D51" s="76"/>
      <c r="E51" s="76"/>
      <c r="F51" s="79" t="s">
        <v>20116</v>
      </c>
      <c r="G51" s="69"/>
      <c r="H51" s="74">
        <v>600000</v>
      </c>
      <c r="I51" s="69"/>
      <c r="J51" s="69"/>
      <c r="K51" s="75">
        <v>1952</v>
      </c>
      <c r="L51" s="79" t="s">
        <v>20117</v>
      </c>
      <c r="M51" s="75">
        <v>7875</v>
      </c>
      <c r="N51" s="75"/>
      <c r="O51" s="69"/>
      <c r="P51" s="69" t="s">
        <v>8162</v>
      </c>
      <c r="Q51" s="69" t="s">
        <v>4819</v>
      </c>
      <c r="R51" s="69"/>
      <c r="S51" s="69"/>
      <c r="T51" s="69"/>
      <c r="U51" s="69"/>
      <c r="V51" s="69"/>
      <c r="W51" s="69" t="s">
        <v>940</v>
      </c>
      <c r="X51" s="76"/>
      <c r="Z51" s="639">
        <f t="shared" si="0"/>
        <v>42000.000000000007</v>
      </c>
      <c r="AA51" s="74">
        <f t="shared" si="1"/>
        <v>642000</v>
      </c>
    </row>
    <row r="52" spans="1:27" s="100" customFormat="1" ht="15.5" x14ac:dyDescent="0.35">
      <c r="A52" s="76"/>
      <c r="B52" s="76"/>
      <c r="C52" s="76"/>
      <c r="D52" s="76"/>
      <c r="E52" s="76"/>
      <c r="F52" s="79" t="s">
        <v>20118</v>
      </c>
      <c r="G52" s="69"/>
      <c r="H52" s="74">
        <v>650000</v>
      </c>
      <c r="I52" s="69"/>
      <c r="J52" s="69"/>
      <c r="K52" s="75">
        <v>1952</v>
      </c>
      <c r="L52" s="79" t="s">
        <v>19906</v>
      </c>
      <c r="M52" s="75">
        <v>3312</v>
      </c>
      <c r="N52" s="75"/>
      <c r="O52" s="69"/>
      <c r="P52" s="69" t="s">
        <v>1010</v>
      </c>
      <c r="Q52" s="69" t="s">
        <v>4819</v>
      </c>
      <c r="R52" s="69"/>
      <c r="S52" s="69"/>
      <c r="T52" s="69"/>
      <c r="U52" s="69"/>
      <c r="V52" s="69"/>
      <c r="W52" s="69" t="s">
        <v>940</v>
      </c>
      <c r="X52" s="76"/>
      <c r="Z52" s="639">
        <f t="shared" si="0"/>
        <v>45500.000000000007</v>
      </c>
      <c r="AA52" s="74">
        <f t="shared" si="1"/>
        <v>695500</v>
      </c>
    </row>
    <row r="53" spans="1:27" s="100" customFormat="1" ht="15.5" x14ac:dyDescent="0.35">
      <c r="A53" s="76"/>
      <c r="B53" s="76"/>
      <c r="C53" s="76"/>
      <c r="D53" s="76"/>
      <c r="E53" s="76"/>
      <c r="F53" s="79" t="s">
        <v>20119</v>
      </c>
      <c r="G53" s="69"/>
      <c r="H53" s="74">
        <v>600000</v>
      </c>
      <c r="I53" s="69"/>
      <c r="J53" s="69"/>
      <c r="K53" s="75">
        <v>1952</v>
      </c>
      <c r="L53" s="79" t="s">
        <v>20117</v>
      </c>
      <c r="M53" s="75">
        <v>7878</v>
      </c>
      <c r="N53" s="75"/>
      <c r="O53" s="69"/>
      <c r="P53" s="69" t="s">
        <v>8162</v>
      </c>
      <c r="Q53" s="69" t="s">
        <v>4819</v>
      </c>
      <c r="R53" s="69"/>
      <c r="S53" s="69"/>
      <c r="T53" s="69"/>
      <c r="U53" s="69"/>
      <c r="V53" s="69"/>
      <c r="W53" s="69" t="s">
        <v>940</v>
      </c>
      <c r="X53" s="76"/>
      <c r="Z53" s="639">
        <f t="shared" si="0"/>
        <v>42000.000000000007</v>
      </c>
      <c r="AA53" s="74">
        <f t="shared" si="1"/>
        <v>642000</v>
      </c>
    </row>
    <row r="54" spans="1:27" s="100" customFormat="1" ht="15.5" x14ac:dyDescent="0.35">
      <c r="A54" s="76"/>
      <c r="B54" s="76"/>
      <c r="C54" s="76"/>
      <c r="D54" s="76"/>
      <c r="E54" s="76"/>
      <c r="F54" s="79" t="s">
        <v>20120</v>
      </c>
      <c r="G54" s="69"/>
      <c r="H54" s="74">
        <v>600000</v>
      </c>
      <c r="I54" s="69"/>
      <c r="J54" s="69"/>
      <c r="K54" s="75">
        <v>1952</v>
      </c>
      <c r="L54" s="79" t="s">
        <v>20111</v>
      </c>
      <c r="M54" s="75">
        <v>3309</v>
      </c>
      <c r="N54" s="75"/>
      <c r="O54" s="69"/>
      <c r="P54" s="69" t="s">
        <v>9701</v>
      </c>
      <c r="Q54" s="69" t="s">
        <v>4819</v>
      </c>
      <c r="R54" s="69"/>
      <c r="S54" s="69"/>
      <c r="T54" s="69"/>
      <c r="U54" s="69"/>
      <c r="V54" s="69"/>
      <c r="W54" s="69" t="s">
        <v>940</v>
      </c>
      <c r="X54" s="76"/>
      <c r="Z54" s="639">
        <f t="shared" si="0"/>
        <v>42000.000000000007</v>
      </c>
      <c r="AA54" s="74">
        <f t="shared" si="1"/>
        <v>642000</v>
      </c>
    </row>
    <row r="55" spans="1:27" s="181" customFormat="1" ht="15.5" x14ac:dyDescent="0.35">
      <c r="A55" s="64"/>
      <c r="B55" s="64"/>
      <c r="C55" s="64"/>
      <c r="D55" s="64"/>
      <c r="E55" s="64"/>
      <c r="F55" s="96" t="s">
        <v>11227</v>
      </c>
      <c r="G55" s="64"/>
      <c r="H55" s="67"/>
      <c r="I55" s="64"/>
      <c r="J55" s="64"/>
      <c r="K55" s="68"/>
      <c r="L55" s="97"/>
      <c r="M55" s="68"/>
      <c r="N55" s="68"/>
      <c r="O55" s="64"/>
      <c r="P55" s="64"/>
      <c r="Q55" s="64"/>
      <c r="R55" s="64"/>
      <c r="S55" s="64"/>
      <c r="T55" s="64"/>
      <c r="U55" s="64"/>
      <c r="V55" s="64"/>
      <c r="W55" s="64"/>
      <c r="X55" s="64"/>
      <c r="Z55" s="639">
        <f t="shared" si="0"/>
        <v>0</v>
      </c>
      <c r="AA55" s="67">
        <f t="shared" si="1"/>
        <v>0</v>
      </c>
    </row>
    <row r="56" spans="1:27" s="100" customFormat="1" ht="15.5" x14ac:dyDescent="0.35">
      <c r="A56" s="76"/>
      <c r="B56" s="76"/>
      <c r="C56" s="76"/>
      <c r="D56" s="76"/>
      <c r="E56" s="76"/>
      <c r="F56" s="79" t="s">
        <v>20121</v>
      </c>
      <c r="G56" s="69"/>
      <c r="H56" s="74">
        <f>40000*6</f>
        <v>240000</v>
      </c>
      <c r="I56" s="69"/>
      <c r="J56" s="69"/>
      <c r="K56" s="75"/>
      <c r="L56" s="79"/>
      <c r="M56" s="75"/>
      <c r="N56" s="75"/>
      <c r="O56" s="69"/>
      <c r="P56" s="69"/>
      <c r="Q56" s="69"/>
      <c r="R56" s="69"/>
      <c r="S56" s="69"/>
      <c r="T56" s="69"/>
      <c r="U56" s="69"/>
      <c r="V56" s="69"/>
      <c r="W56" s="69"/>
      <c r="X56" s="76"/>
      <c r="Z56" s="639">
        <f t="shared" si="0"/>
        <v>16800</v>
      </c>
      <c r="AA56" s="74">
        <f t="shared" si="1"/>
        <v>256800</v>
      </c>
    </row>
    <row r="57" spans="1:27" s="100" customFormat="1" ht="15.5" x14ac:dyDescent="0.35">
      <c r="A57" s="76"/>
      <c r="B57" s="76"/>
      <c r="C57" s="76"/>
      <c r="D57" s="76"/>
      <c r="E57" s="76"/>
      <c r="F57" s="79" t="s">
        <v>20122</v>
      </c>
      <c r="G57" s="69"/>
      <c r="H57" s="74">
        <f>40000*11</f>
        <v>440000</v>
      </c>
      <c r="I57" s="69"/>
      <c r="J57" s="69"/>
      <c r="K57" s="75"/>
      <c r="L57" s="79"/>
      <c r="M57" s="75"/>
      <c r="N57" s="75"/>
      <c r="O57" s="69"/>
      <c r="P57" s="69"/>
      <c r="Q57" s="69"/>
      <c r="R57" s="69"/>
      <c r="S57" s="69"/>
      <c r="T57" s="69"/>
      <c r="U57" s="69"/>
      <c r="V57" s="69"/>
      <c r="W57" s="69"/>
      <c r="X57" s="76"/>
      <c r="Z57" s="639">
        <f t="shared" si="0"/>
        <v>30800.000000000004</v>
      </c>
      <c r="AA57" s="74">
        <f t="shared" si="1"/>
        <v>470800</v>
      </c>
    </row>
    <row r="58" spans="1:27" s="100" customFormat="1" ht="15.5" x14ac:dyDescent="0.35">
      <c r="A58" s="76"/>
      <c r="B58" s="76"/>
      <c r="C58" s="76"/>
      <c r="D58" s="76"/>
      <c r="E58" s="76"/>
      <c r="F58" s="79" t="s">
        <v>20123</v>
      </c>
      <c r="G58" s="69"/>
      <c r="H58" s="74">
        <f>40000*6</f>
        <v>240000</v>
      </c>
      <c r="I58" s="69"/>
      <c r="J58" s="69"/>
      <c r="K58" s="75"/>
      <c r="L58" s="79"/>
      <c r="M58" s="75"/>
      <c r="N58" s="75"/>
      <c r="O58" s="69"/>
      <c r="P58" s="69"/>
      <c r="Q58" s="69"/>
      <c r="R58" s="69"/>
      <c r="S58" s="69"/>
      <c r="T58" s="69"/>
      <c r="U58" s="69"/>
      <c r="V58" s="69"/>
      <c r="W58" s="69"/>
      <c r="X58" s="76"/>
      <c r="Z58" s="639">
        <f t="shared" si="0"/>
        <v>16800</v>
      </c>
      <c r="AA58" s="74">
        <f t="shared" si="1"/>
        <v>256800</v>
      </c>
    </row>
    <row r="59" spans="1:27" s="100" customFormat="1" ht="15.5" x14ac:dyDescent="0.35">
      <c r="A59" s="76"/>
      <c r="B59" s="76"/>
      <c r="C59" s="76"/>
      <c r="D59" s="76"/>
      <c r="E59" s="76"/>
      <c r="F59" s="79" t="s">
        <v>20124</v>
      </c>
      <c r="G59" s="69"/>
      <c r="H59" s="74">
        <f>40000*8</f>
        <v>320000</v>
      </c>
      <c r="I59" s="69"/>
      <c r="J59" s="69"/>
      <c r="K59" s="75"/>
      <c r="L59" s="79"/>
      <c r="M59" s="75"/>
      <c r="N59" s="75"/>
      <c r="O59" s="69"/>
      <c r="P59" s="69"/>
      <c r="Q59" s="69"/>
      <c r="R59" s="69"/>
      <c r="S59" s="69"/>
      <c r="T59" s="69"/>
      <c r="U59" s="69"/>
      <c r="V59" s="69"/>
      <c r="W59" s="69"/>
      <c r="X59" s="76"/>
      <c r="Z59" s="639">
        <f t="shared" si="0"/>
        <v>22400.000000000004</v>
      </c>
      <c r="AA59" s="74">
        <f t="shared" si="1"/>
        <v>342400</v>
      </c>
    </row>
    <row r="60" spans="1:27" s="100" customFormat="1" ht="15.5" x14ac:dyDescent="0.35">
      <c r="A60" s="76"/>
      <c r="B60" s="76"/>
      <c r="C60" s="76"/>
      <c r="D60" s="76"/>
      <c r="E60" s="76"/>
      <c r="F60" s="79" t="s">
        <v>20125</v>
      </c>
      <c r="G60" s="69"/>
      <c r="H60" s="74">
        <f t="shared" ref="H60:H62" si="2">40000*6</f>
        <v>240000</v>
      </c>
      <c r="I60" s="69"/>
      <c r="J60" s="69"/>
      <c r="K60" s="75"/>
      <c r="L60" s="79"/>
      <c r="M60" s="75"/>
      <c r="N60" s="75"/>
      <c r="O60" s="69"/>
      <c r="P60" s="69"/>
      <c r="Q60" s="69"/>
      <c r="R60" s="69"/>
      <c r="S60" s="69"/>
      <c r="T60" s="69"/>
      <c r="U60" s="69"/>
      <c r="V60" s="69"/>
      <c r="W60" s="69"/>
      <c r="X60" s="76"/>
      <c r="Z60" s="639">
        <f t="shared" si="0"/>
        <v>16800</v>
      </c>
      <c r="AA60" s="74">
        <f t="shared" si="1"/>
        <v>256800</v>
      </c>
    </row>
    <row r="61" spans="1:27" s="100" customFormat="1" ht="15.5" x14ac:dyDescent="0.35">
      <c r="A61" s="76"/>
      <c r="B61" s="76"/>
      <c r="C61" s="76"/>
      <c r="D61" s="76"/>
      <c r="E61" s="76"/>
      <c r="F61" s="79" t="s">
        <v>20126</v>
      </c>
      <c r="G61" s="69"/>
      <c r="H61" s="74">
        <f>40000*7</f>
        <v>280000</v>
      </c>
      <c r="I61" s="69"/>
      <c r="J61" s="69"/>
      <c r="K61" s="75"/>
      <c r="L61" s="79"/>
      <c r="M61" s="75"/>
      <c r="N61" s="75"/>
      <c r="O61" s="69"/>
      <c r="P61" s="69"/>
      <c r="Q61" s="69"/>
      <c r="R61" s="69"/>
      <c r="S61" s="69"/>
      <c r="T61" s="69"/>
      <c r="U61" s="69"/>
      <c r="V61" s="69"/>
      <c r="W61" s="69"/>
      <c r="X61" s="76"/>
      <c r="Z61" s="639">
        <f t="shared" si="0"/>
        <v>19600.000000000004</v>
      </c>
      <c r="AA61" s="74">
        <f t="shared" si="1"/>
        <v>299600</v>
      </c>
    </row>
    <row r="62" spans="1:27" s="100" customFormat="1" ht="15.5" x14ac:dyDescent="0.35">
      <c r="A62" s="76"/>
      <c r="B62" s="76"/>
      <c r="C62" s="76"/>
      <c r="D62" s="76"/>
      <c r="E62" s="76"/>
      <c r="F62" s="79" t="s">
        <v>20127</v>
      </c>
      <c r="G62" s="69"/>
      <c r="H62" s="74">
        <f t="shared" si="2"/>
        <v>240000</v>
      </c>
      <c r="I62" s="69"/>
      <c r="J62" s="69"/>
      <c r="K62" s="75"/>
      <c r="L62" s="79"/>
      <c r="M62" s="75"/>
      <c r="N62" s="75"/>
      <c r="O62" s="69"/>
      <c r="P62" s="69"/>
      <c r="Q62" s="69"/>
      <c r="R62" s="69"/>
      <c r="S62" s="69"/>
      <c r="T62" s="69"/>
      <c r="U62" s="69"/>
      <c r="V62" s="69"/>
      <c r="W62" s="69"/>
      <c r="X62" s="76"/>
      <c r="Z62" s="639">
        <f t="shared" si="0"/>
        <v>16800</v>
      </c>
      <c r="AA62" s="74">
        <f t="shared" si="1"/>
        <v>256800</v>
      </c>
    </row>
    <row r="63" spans="1:27" s="100" customFormat="1" ht="15.5" x14ac:dyDescent="0.35">
      <c r="A63" s="76"/>
      <c r="B63" s="76"/>
      <c r="C63" s="76"/>
      <c r="D63" s="76"/>
      <c r="E63" s="76"/>
      <c r="F63" s="79" t="s">
        <v>20128</v>
      </c>
      <c r="G63" s="69"/>
      <c r="H63" s="74">
        <f>40000*8</f>
        <v>320000</v>
      </c>
      <c r="I63" s="69"/>
      <c r="J63" s="69"/>
      <c r="K63" s="75"/>
      <c r="L63" s="79"/>
      <c r="M63" s="75"/>
      <c r="N63" s="75"/>
      <c r="O63" s="69"/>
      <c r="P63" s="69"/>
      <c r="Q63" s="69"/>
      <c r="R63" s="69"/>
      <c r="S63" s="69"/>
      <c r="T63" s="69"/>
      <c r="U63" s="69"/>
      <c r="V63" s="69"/>
      <c r="W63" s="69"/>
      <c r="X63" s="76"/>
      <c r="Z63" s="639">
        <f t="shared" si="0"/>
        <v>22400.000000000004</v>
      </c>
      <c r="AA63" s="74">
        <f t="shared" si="1"/>
        <v>342400</v>
      </c>
    </row>
    <row r="64" spans="1:27" s="100" customFormat="1" ht="15.5" x14ac:dyDescent="0.35">
      <c r="A64" s="76"/>
      <c r="B64" s="76"/>
      <c r="C64" s="76"/>
      <c r="D64" s="76"/>
      <c r="E64" s="76"/>
      <c r="F64" s="79"/>
      <c r="G64" s="69"/>
      <c r="H64" s="74"/>
      <c r="I64" s="69"/>
      <c r="J64" s="69"/>
      <c r="K64" s="75"/>
      <c r="L64" s="79"/>
      <c r="M64" s="75"/>
      <c r="N64" s="75"/>
      <c r="O64" s="69"/>
      <c r="P64" s="69"/>
      <c r="Q64" s="69"/>
      <c r="R64" s="69"/>
      <c r="S64" s="69"/>
      <c r="T64" s="69"/>
      <c r="U64" s="69"/>
      <c r="V64" s="69"/>
      <c r="W64" s="69"/>
      <c r="X64" s="76"/>
      <c r="Z64" s="639">
        <f t="shared" si="0"/>
        <v>0</v>
      </c>
      <c r="AA64" s="74">
        <f t="shared" si="1"/>
        <v>0</v>
      </c>
    </row>
    <row r="65" spans="1:27" s="100" customFormat="1" ht="15.5" x14ac:dyDescent="0.35">
      <c r="A65" s="64"/>
      <c r="B65" s="64"/>
      <c r="C65" s="64"/>
      <c r="D65" s="64"/>
      <c r="E65" s="64"/>
      <c r="F65" s="66" t="s">
        <v>1842</v>
      </c>
      <c r="G65" s="64"/>
      <c r="H65" s="67"/>
      <c r="I65" s="64"/>
      <c r="J65" s="64"/>
      <c r="K65" s="68"/>
      <c r="L65" s="68"/>
      <c r="M65" s="68"/>
      <c r="N65" s="68"/>
      <c r="O65" s="64"/>
      <c r="P65" s="64"/>
      <c r="Q65" s="68"/>
      <c r="R65" s="64"/>
      <c r="S65" s="64"/>
      <c r="T65" s="64"/>
      <c r="U65" s="64"/>
      <c r="V65" s="64"/>
      <c r="W65" s="64"/>
      <c r="X65" s="64"/>
      <c r="Z65" s="639">
        <f t="shared" si="0"/>
        <v>0</v>
      </c>
      <c r="AA65" s="67">
        <f t="shared" si="1"/>
        <v>0</v>
      </c>
    </row>
    <row r="66" spans="1:27" s="100" customFormat="1" ht="15.5" x14ac:dyDescent="0.35">
      <c r="A66" s="76"/>
      <c r="B66" s="76"/>
      <c r="C66" s="76"/>
      <c r="D66" s="76"/>
      <c r="E66" s="76"/>
      <c r="F66" s="117" t="s">
        <v>20129</v>
      </c>
      <c r="G66" s="76"/>
      <c r="H66" s="118">
        <v>18000000</v>
      </c>
      <c r="I66" s="76"/>
      <c r="J66" s="76" t="s">
        <v>20130</v>
      </c>
      <c r="K66" s="119"/>
      <c r="L66" s="119"/>
      <c r="M66" s="120" t="s">
        <v>20131</v>
      </c>
      <c r="N66" s="119"/>
      <c r="O66" s="76"/>
      <c r="P66" s="122"/>
      <c r="Q66" s="119"/>
      <c r="R66" s="76"/>
      <c r="S66" s="76"/>
      <c r="T66" s="76"/>
      <c r="U66" s="76"/>
      <c r="V66" s="76"/>
      <c r="W66" s="76"/>
      <c r="X66" s="76"/>
      <c r="Z66" s="639">
        <f t="shared" si="0"/>
        <v>1260000.0000000002</v>
      </c>
      <c r="AA66" s="118">
        <f t="shared" si="1"/>
        <v>19260000</v>
      </c>
    </row>
    <row r="67" spans="1:27" s="100" customFormat="1" ht="15.5" x14ac:dyDescent="0.35">
      <c r="A67" s="76"/>
      <c r="B67" s="76"/>
      <c r="C67" s="76"/>
      <c r="D67" s="76"/>
      <c r="E67" s="76"/>
      <c r="F67" s="117" t="s">
        <v>20132</v>
      </c>
      <c r="G67" s="76"/>
      <c r="H67" s="118">
        <v>18000000</v>
      </c>
      <c r="I67" s="76"/>
      <c r="J67" s="76" t="s">
        <v>20130</v>
      </c>
      <c r="K67" s="119"/>
      <c r="L67" s="119"/>
      <c r="M67" s="117" t="s">
        <v>471</v>
      </c>
      <c r="N67" s="119"/>
      <c r="O67" s="76"/>
      <c r="P67" s="122"/>
      <c r="Q67" s="119"/>
      <c r="R67" s="76"/>
      <c r="S67" s="76"/>
      <c r="T67" s="76"/>
      <c r="U67" s="76"/>
      <c r="V67" s="76"/>
      <c r="W67" s="76"/>
      <c r="X67" s="76"/>
      <c r="Z67" s="639">
        <f t="shared" si="0"/>
        <v>1260000.0000000002</v>
      </c>
      <c r="AA67" s="118">
        <f t="shared" si="1"/>
        <v>19260000</v>
      </c>
    </row>
    <row r="68" spans="1:27" s="100" customFormat="1" ht="15.5" x14ac:dyDescent="0.35">
      <c r="A68" s="76"/>
      <c r="B68" s="76"/>
      <c r="C68" s="76"/>
      <c r="D68" s="76"/>
      <c r="E68" s="76"/>
      <c r="F68" s="117" t="s">
        <v>20133</v>
      </c>
      <c r="G68" s="76"/>
      <c r="H68" s="118">
        <v>18000000</v>
      </c>
      <c r="I68" s="76"/>
      <c r="J68" s="76" t="s">
        <v>20130</v>
      </c>
      <c r="K68" s="119"/>
      <c r="L68" s="119"/>
      <c r="M68" s="120" t="s">
        <v>473</v>
      </c>
      <c r="N68" s="119"/>
      <c r="O68" s="76"/>
      <c r="P68" s="122"/>
      <c r="Q68" s="119"/>
      <c r="R68" s="76"/>
      <c r="S68" s="76"/>
      <c r="T68" s="76"/>
      <c r="U68" s="76"/>
      <c r="V68" s="76"/>
      <c r="W68" s="76"/>
      <c r="X68" s="76"/>
      <c r="Z68" s="639">
        <f t="shared" si="0"/>
        <v>1260000.0000000002</v>
      </c>
      <c r="AA68" s="118">
        <f t="shared" si="1"/>
        <v>19260000</v>
      </c>
    </row>
    <row r="69" spans="1:27" s="100" customFormat="1" ht="15.5" x14ac:dyDescent="0.35">
      <c r="A69" s="76"/>
      <c r="B69" s="76"/>
      <c r="C69" s="76"/>
      <c r="D69" s="76"/>
      <c r="E69" s="76"/>
      <c r="F69" s="117" t="s">
        <v>20134</v>
      </c>
      <c r="G69" s="76"/>
      <c r="H69" s="118">
        <v>18000000</v>
      </c>
      <c r="I69" s="76"/>
      <c r="J69" s="76" t="s">
        <v>9024</v>
      </c>
      <c r="K69" s="119"/>
      <c r="L69" s="119"/>
      <c r="M69" s="119">
        <v>247680</v>
      </c>
      <c r="N69" s="119"/>
      <c r="O69" s="76"/>
      <c r="P69" s="122"/>
      <c r="Q69" s="119"/>
      <c r="R69" s="76"/>
      <c r="S69" s="76"/>
      <c r="T69" s="76"/>
      <c r="U69" s="76"/>
      <c r="V69" s="76"/>
      <c r="W69" s="76"/>
      <c r="X69" s="76"/>
      <c r="Z69" s="639">
        <f t="shared" si="0"/>
        <v>1260000.0000000002</v>
      </c>
      <c r="AA69" s="118">
        <f t="shared" si="1"/>
        <v>19260000</v>
      </c>
    </row>
    <row r="70" spans="1:27" s="100" customFormat="1" ht="15.5" x14ac:dyDescent="0.35">
      <c r="A70" s="76"/>
      <c r="B70" s="76"/>
      <c r="C70" s="76"/>
      <c r="D70" s="76"/>
      <c r="E70" s="76"/>
      <c r="F70" s="117"/>
      <c r="G70" s="76"/>
      <c r="H70" s="118"/>
      <c r="I70" s="76"/>
      <c r="J70" s="76"/>
      <c r="K70" s="119"/>
      <c r="L70" s="119"/>
      <c r="M70" s="119"/>
      <c r="N70" s="119"/>
      <c r="O70" s="76"/>
      <c r="P70" s="122"/>
      <c r="Q70" s="119"/>
      <c r="R70" s="76"/>
      <c r="S70" s="76"/>
      <c r="T70" s="76"/>
      <c r="U70" s="76"/>
      <c r="V70" s="76"/>
      <c r="W70" s="76"/>
      <c r="X70" s="76"/>
      <c r="Z70" s="639">
        <f t="shared" si="0"/>
        <v>0</v>
      </c>
      <c r="AA70" s="118">
        <f t="shared" si="1"/>
        <v>0</v>
      </c>
    </row>
    <row r="71" spans="1:27" s="100" customFormat="1" ht="15.5" x14ac:dyDescent="0.35">
      <c r="A71" s="64"/>
      <c r="B71" s="64"/>
      <c r="C71" s="64"/>
      <c r="D71" s="64"/>
      <c r="E71" s="64"/>
      <c r="F71" s="66" t="s">
        <v>1851</v>
      </c>
      <c r="G71" s="64"/>
      <c r="H71" s="67"/>
      <c r="I71" s="64"/>
      <c r="J71" s="64"/>
      <c r="K71" s="68"/>
      <c r="L71" s="68"/>
      <c r="M71" s="68"/>
      <c r="N71" s="68"/>
      <c r="O71" s="64"/>
      <c r="P71" s="125"/>
      <c r="Q71" s="68"/>
      <c r="R71" s="64"/>
      <c r="S71" s="64"/>
      <c r="T71" s="64"/>
      <c r="U71" s="64"/>
      <c r="V71" s="64"/>
      <c r="W71" s="64"/>
      <c r="X71" s="64"/>
      <c r="Z71" s="639">
        <f t="shared" ref="Z71:Z134" si="3">H71*Z$4</f>
        <v>0</v>
      </c>
      <c r="AA71" s="67">
        <f t="shared" ref="AA71:AA134" si="4">H71+Z71</f>
        <v>0</v>
      </c>
    </row>
    <row r="72" spans="1:27" s="100" customFormat="1" ht="15.5" x14ac:dyDescent="0.35">
      <c r="A72" s="69"/>
      <c r="B72" s="69"/>
      <c r="C72" s="69"/>
      <c r="D72" s="69"/>
      <c r="E72" s="69"/>
      <c r="F72" s="186" t="s">
        <v>20135</v>
      </c>
      <c r="G72" s="69"/>
      <c r="H72" s="74">
        <v>400000</v>
      </c>
      <c r="I72" s="69"/>
      <c r="J72" s="186" t="s">
        <v>2659</v>
      </c>
      <c r="K72" s="186" t="s">
        <v>20136</v>
      </c>
      <c r="L72" s="75"/>
      <c r="M72" s="186" t="s">
        <v>20137</v>
      </c>
      <c r="N72" s="75"/>
      <c r="O72" s="69"/>
      <c r="P72" s="126"/>
      <c r="Q72" s="75"/>
      <c r="R72" s="69"/>
      <c r="S72" s="69"/>
      <c r="T72" s="69"/>
      <c r="U72" s="69"/>
      <c r="V72" s="69"/>
      <c r="W72" s="69"/>
      <c r="X72" s="69" t="s">
        <v>1852</v>
      </c>
      <c r="Z72" s="639">
        <f t="shared" si="3"/>
        <v>28000.000000000004</v>
      </c>
      <c r="AA72" s="74">
        <f t="shared" si="4"/>
        <v>428000</v>
      </c>
    </row>
    <row r="73" spans="1:27" s="100" customFormat="1" ht="15.5" x14ac:dyDescent="0.35">
      <c r="A73" s="76"/>
      <c r="B73" s="76"/>
      <c r="C73" s="76"/>
      <c r="D73" s="76"/>
      <c r="E73" s="76"/>
      <c r="F73" s="186" t="s">
        <v>20138</v>
      </c>
      <c r="G73" s="76"/>
      <c r="H73" s="74">
        <v>400000</v>
      </c>
      <c r="I73" s="76"/>
      <c r="J73" s="186" t="s">
        <v>2659</v>
      </c>
      <c r="K73" s="186" t="s">
        <v>20136</v>
      </c>
      <c r="L73" s="119"/>
      <c r="M73" s="186" t="s">
        <v>20139</v>
      </c>
      <c r="N73" s="119"/>
      <c r="O73" s="76"/>
      <c r="P73" s="122"/>
      <c r="Q73" s="119"/>
      <c r="R73" s="76"/>
      <c r="S73" s="76"/>
      <c r="T73" s="76"/>
      <c r="U73" s="76"/>
      <c r="V73" s="76"/>
      <c r="W73" s="76"/>
      <c r="X73" s="76"/>
      <c r="Z73" s="639">
        <f t="shared" si="3"/>
        <v>28000.000000000004</v>
      </c>
      <c r="AA73" s="74">
        <f t="shared" si="4"/>
        <v>428000</v>
      </c>
    </row>
    <row r="74" spans="1:27" s="100" customFormat="1" ht="15.5" x14ac:dyDescent="0.35">
      <c r="A74" s="64"/>
      <c r="B74" s="64"/>
      <c r="C74" s="64"/>
      <c r="D74" s="64"/>
      <c r="E74" s="64"/>
      <c r="F74" s="66" t="s">
        <v>1853</v>
      </c>
      <c r="G74" s="64"/>
      <c r="H74" s="67"/>
      <c r="I74" s="64"/>
      <c r="J74" s="64"/>
      <c r="K74" s="68"/>
      <c r="L74" s="68"/>
      <c r="M74" s="68"/>
      <c r="N74" s="68"/>
      <c r="O74" s="64"/>
      <c r="P74" s="125"/>
      <c r="Q74" s="68"/>
      <c r="R74" s="64"/>
      <c r="S74" s="64"/>
      <c r="T74" s="64"/>
      <c r="U74" s="64"/>
      <c r="V74" s="64"/>
      <c r="W74" s="64"/>
      <c r="X74" s="64"/>
      <c r="Z74" s="639">
        <f t="shared" si="3"/>
        <v>0</v>
      </c>
      <c r="AA74" s="67">
        <f t="shared" si="4"/>
        <v>0</v>
      </c>
    </row>
    <row r="75" spans="1:27" s="100" customFormat="1" ht="15.5" x14ac:dyDescent="0.35">
      <c r="A75" s="76"/>
      <c r="B75" s="76"/>
      <c r="C75" s="76"/>
      <c r="D75" s="76"/>
      <c r="E75" s="76"/>
      <c r="F75" s="117" t="s">
        <v>20129</v>
      </c>
      <c r="G75" s="76"/>
      <c r="H75" s="118">
        <v>2000000</v>
      </c>
      <c r="I75" s="76"/>
      <c r="J75" s="76" t="s">
        <v>1147</v>
      </c>
      <c r="K75" s="119"/>
      <c r="L75" s="119"/>
      <c r="M75" s="120" t="s">
        <v>20140</v>
      </c>
      <c r="N75" s="119"/>
      <c r="O75" s="76"/>
      <c r="P75" s="122"/>
      <c r="Q75" s="119"/>
      <c r="R75" s="76"/>
      <c r="S75" s="76"/>
      <c r="T75" s="76"/>
      <c r="U75" s="76"/>
      <c r="V75" s="76"/>
      <c r="W75" s="76"/>
      <c r="X75" s="76"/>
      <c r="Z75" s="639">
        <f t="shared" si="3"/>
        <v>140000</v>
      </c>
      <c r="AA75" s="118">
        <f t="shared" si="4"/>
        <v>2140000</v>
      </c>
    </row>
    <row r="76" spans="1:27" s="100" customFormat="1" ht="15.5" x14ac:dyDescent="0.35">
      <c r="A76" s="76"/>
      <c r="B76" s="76"/>
      <c r="C76" s="76"/>
      <c r="D76" s="76"/>
      <c r="E76" s="76"/>
      <c r="F76" s="117" t="s">
        <v>20132</v>
      </c>
      <c r="G76" s="76"/>
      <c r="H76" s="118">
        <v>2000000</v>
      </c>
      <c r="I76" s="76"/>
      <c r="J76" s="76" t="s">
        <v>1147</v>
      </c>
      <c r="K76" s="119"/>
      <c r="L76" s="119"/>
      <c r="M76" s="120" t="s">
        <v>20141</v>
      </c>
      <c r="N76" s="119"/>
      <c r="O76" s="76"/>
      <c r="P76" s="122"/>
      <c r="Q76" s="119"/>
      <c r="R76" s="76"/>
      <c r="S76" s="76"/>
      <c r="T76" s="76"/>
      <c r="U76" s="76"/>
      <c r="V76" s="76"/>
      <c r="W76" s="76"/>
      <c r="X76" s="76"/>
      <c r="Z76" s="639">
        <f t="shared" si="3"/>
        <v>140000</v>
      </c>
      <c r="AA76" s="118">
        <f t="shared" si="4"/>
        <v>2140000</v>
      </c>
    </row>
    <row r="77" spans="1:27" s="100" customFormat="1" ht="15.5" x14ac:dyDescent="0.35">
      <c r="A77" s="76"/>
      <c r="B77" s="76"/>
      <c r="C77" s="76"/>
      <c r="D77" s="76"/>
      <c r="E77" s="76"/>
      <c r="F77" s="117" t="s">
        <v>20133</v>
      </c>
      <c r="G77" s="76"/>
      <c r="H77" s="118">
        <v>2000000</v>
      </c>
      <c r="I77" s="76"/>
      <c r="J77" s="76" t="s">
        <v>1147</v>
      </c>
      <c r="K77" s="119"/>
      <c r="L77" s="119"/>
      <c r="M77" s="120" t="s">
        <v>20142</v>
      </c>
      <c r="N77" s="119"/>
      <c r="O77" s="76"/>
      <c r="P77" s="122"/>
      <c r="Q77" s="119"/>
      <c r="R77" s="76"/>
      <c r="S77" s="76"/>
      <c r="T77" s="76"/>
      <c r="U77" s="76"/>
      <c r="V77" s="76"/>
      <c r="W77" s="76"/>
      <c r="X77" s="76"/>
      <c r="Z77" s="639">
        <f t="shared" si="3"/>
        <v>140000</v>
      </c>
      <c r="AA77" s="118">
        <f t="shared" si="4"/>
        <v>2140000</v>
      </c>
    </row>
    <row r="78" spans="1:27" s="100" customFormat="1" ht="15.5" x14ac:dyDescent="0.35">
      <c r="A78" s="76"/>
      <c r="B78" s="76"/>
      <c r="C78" s="76"/>
      <c r="D78" s="76"/>
      <c r="E78" s="76"/>
      <c r="F78" s="117" t="s">
        <v>20134</v>
      </c>
      <c r="G78" s="76"/>
      <c r="H78" s="118">
        <v>2000000</v>
      </c>
      <c r="I78" s="76"/>
      <c r="J78" s="76" t="s">
        <v>1147</v>
      </c>
      <c r="K78" s="119"/>
      <c r="L78" s="119"/>
      <c r="M78" s="119" t="s">
        <v>20143</v>
      </c>
      <c r="N78" s="119"/>
      <c r="O78" s="76"/>
      <c r="P78" s="122"/>
      <c r="Q78" s="119"/>
      <c r="R78" s="76"/>
      <c r="S78" s="76"/>
      <c r="T78" s="76"/>
      <c r="U78" s="76"/>
      <c r="V78" s="76"/>
      <c r="W78" s="76"/>
      <c r="X78" s="76"/>
      <c r="Z78" s="639">
        <f t="shared" si="3"/>
        <v>140000</v>
      </c>
      <c r="AA78" s="118">
        <f t="shared" si="4"/>
        <v>2140000</v>
      </c>
    </row>
    <row r="79" spans="1:27" s="100" customFormat="1" ht="15.5" x14ac:dyDescent="0.35">
      <c r="A79" s="76"/>
      <c r="B79" s="76"/>
      <c r="C79" s="76"/>
      <c r="D79" s="76"/>
      <c r="E79" s="76"/>
      <c r="F79" s="117"/>
      <c r="G79" s="76"/>
      <c r="H79" s="118"/>
      <c r="I79" s="76"/>
      <c r="J79" s="76"/>
      <c r="K79" s="119"/>
      <c r="L79" s="119"/>
      <c r="M79" s="119"/>
      <c r="N79" s="119"/>
      <c r="O79" s="76"/>
      <c r="P79" s="122"/>
      <c r="Q79" s="119"/>
      <c r="R79" s="76"/>
      <c r="S79" s="76"/>
      <c r="T79" s="76"/>
      <c r="U79" s="76"/>
      <c r="V79" s="76"/>
      <c r="W79" s="76"/>
      <c r="X79" s="76"/>
      <c r="Z79" s="639">
        <f t="shared" si="3"/>
        <v>0</v>
      </c>
      <c r="AA79" s="118">
        <f t="shared" si="4"/>
        <v>0</v>
      </c>
    </row>
    <row r="80" spans="1:27" s="100" customFormat="1" ht="15.5" x14ac:dyDescent="0.35">
      <c r="A80" s="64"/>
      <c r="B80" s="64"/>
      <c r="C80" s="64"/>
      <c r="D80" s="64"/>
      <c r="E80" s="64"/>
      <c r="F80" s="66" t="s">
        <v>1860</v>
      </c>
      <c r="G80" s="64"/>
      <c r="H80" s="67"/>
      <c r="I80" s="64"/>
      <c r="J80" s="64"/>
      <c r="K80" s="68"/>
      <c r="L80" s="68"/>
      <c r="M80" s="68"/>
      <c r="N80" s="68"/>
      <c r="O80" s="64"/>
      <c r="P80" s="125"/>
      <c r="Q80" s="68"/>
      <c r="R80" s="64"/>
      <c r="S80" s="64"/>
      <c r="T80" s="64"/>
      <c r="U80" s="64"/>
      <c r="V80" s="64"/>
      <c r="W80" s="64"/>
      <c r="X80" s="64"/>
      <c r="Z80" s="639">
        <f t="shared" si="3"/>
        <v>0</v>
      </c>
      <c r="AA80" s="67">
        <f t="shared" si="4"/>
        <v>0</v>
      </c>
    </row>
    <row r="81" spans="1:27" s="100" customFormat="1" ht="15.5" x14ac:dyDescent="0.35">
      <c r="A81" s="76"/>
      <c r="B81" s="76"/>
      <c r="C81" s="76"/>
      <c r="D81" s="76"/>
      <c r="E81" s="76"/>
      <c r="F81" s="554" t="s">
        <v>20144</v>
      </c>
      <c r="G81" s="554"/>
      <c r="H81" s="555">
        <v>700000</v>
      </c>
      <c r="I81" s="556"/>
      <c r="J81" s="554" t="s">
        <v>20145</v>
      </c>
      <c r="K81" s="76" t="s">
        <v>20146</v>
      </c>
      <c r="L81" s="76" t="s">
        <v>20146</v>
      </c>
      <c r="M81" s="76" t="s">
        <v>20146</v>
      </c>
      <c r="N81" s="76" t="s">
        <v>1063</v>
      </c>
      <c r="O81" s="76" t="s">
        <v>1575</v>
      </c>
      <c r="P81" s="76" t="s">
        <v>20146</v>
      </c>
      <c r="Q81" s="119"/>
      <c r="R81" s="76"/>
      <c r="S81" s="76"/>
      <c r="T81" s="76"/>
      <c r="U81" s="76"/>
      <c r="V81" s="76"/>
      <c r="W81" s="76"/>
      <c r="X81" s="76"/>
      <c r="Z81" s="639">
        <f t="shared" si="3"/>
        <v>49000.000000000007</v>
      </c>
      <c r="AA81" s="555">
        <f t="shared" si="4"/>
        <v>749000</v>
      </c>
    </row>
    <row r="82" spans="1:27" s="100" customFormat="1" ht="15.5" x14ac:dyDescent="0.35">
      <c r="A82" s="76"/>
      <c r="B82" s="76"/>
      <c r="C82" s="76"/>
      <c r="D82" s="76"/>
      <c r="E82" s="76"/>
      <c r="F82" s="554" t="s">
        <v>20147</v>
      </c>
      <c r="G82" s="554"/>
      <c r="H82" s="555">
        <v>700000</v>
      </c>
      <c r="I82" s="556"/>
      <c r="J82" s="554" t="s">
        <v>20145</v>
      </c>
      <c r="K82" s="76" t="s">
        <v>20146</v>
      </c>
      <c r="L82" s="76" t="s">
        <v>20146</v>
      </c>
      <c r="M82" s="76" t="s">
        <v>20146</v>
      </c>
      <c r="N82" s="76" t="s">
        <v>1063</v>
      </c>
      <c r="O82" s="76" t="s">
        <v>1575</v>
      </c>
      <c r="P82" s="76" t="s">
        <v>20146</v>
      </c>
      <c r="Q82" s="119"/>
      <c r="R82" s="76"/>
      <c r="S82" s="76"/>
      <c r="T82" s="76"/>
      <c r="U82" s="76"/>
      <c r="V82" s="76"/>
      <c r="W82" s="76"/>
      <c r="X82" s="76"/>
      <c r="Z82" s="639">
        <f t="shared" si="3"/>
        <v>49000.000000000007</v>
      </c>
      <c r="AA82" s="555">
        <f t="shared" si="4"/>
        <v>749000</v>
      </c>
    </row>
    <row r="83" spans="1:27" s="100" customFormat="1" ht="15.5" x14ac:dyDescent="0.35">
      <c r="A83" s="76"/>
      <c r="B83" s="76"/>
      <c r="C83" s="76"/>
      <c r="D83" s="76"/>
      <c r="E83" s="76"/>
      <c r="F83" s="554" t="s">
        <v>20148</v>
      </c>
      <c r="G83" s="554"/>
      <c r="H83" s="555">
        <v>700000</v>
      </c>
      <c r="I83" s="556"/>
      <c r="J83" s="554" t="s">
        <v>20145</v>
      </c>
      <c r="K83" s="76" t="s">
        <v>20146</v>
      </c>
      <c r="L83" s="76" t="s">
        <v>20146</v>
      </c>
      <c r="M83" s="76" t="s">
        <v>20146</v>
      </c>
      <c r="N83" s="76" t="s">
        <v>1063</v>
      </c>
      <c r="O83" s="76" t="s">
        <v>1575</v>
      </c>
      <c r="P83" s="76" t="s">
        <v>20146</v>
      </c>
      <c r="Q83" s="119"/>
      <c r="R83" s="76"/>
      <c r="S83" s="76"/>
      <c r="T83" s="76"/>
      <c r="U83" s="76"/>
      <c r="V83" s="76"/>
      <c r="W83" s="76"/>
      <c r="X83" s="76"/>
      <c r="Z83" s="639">
        <f t="shared" si="3"/>
        <v>49000.000000000007</v>
      </c>
      <c r="AA83" s="555">
        <f t="shared" si="4"/>
        <v>749000</v>
      </c>
    </row>
    <row r="84" spans="1:27" s="100" customFormat="1" ht="15.5" x14ac:dyDescent="0.35">
      <c r="A84" s="69"/>
      <c r="B84" s="69"/>
      <c r="C84" s="69"/>
      <c r="D84" s="69"/>
      <c r="E84" s="69"/>
      <c r="F84" s="554" t="s">
        <v>20149</v>
      </c>
      <c r="G84" s="69"/>
      <c r="H84" s="555">
        <v>700000</v>
      </c>
      <c r="I84" s="69"/>
      <c r="J84" s="69" t="s">
        <v>5168</v>
      </c>
      <c r="K84" s="76" t="s">
        <v>20146</v>
      </c>
      <c r="L84" s="76" t="s">
        <v>20146</v>
      </c>
      <c r="M84" s="76" t="s">
        <v>20146</v>
      </c>
      <c r="N84" s="76" t="s">
        <v>1063</v>
      </c>
      <c r="O84" s="76" t="s">
        <v>1575</v>
      </c>
      <c r="P84" s="76" t="s">
        <v>20146</v>
      </c>
      <c r="Q84" s="75"/>
      <c r="R84" s="69"/>
      <c r="S84" s="69"/>
      <c r="T84" s="69"/>
      <c r="U84" s="69"/>
      <c r="V84" s="69"/>
      <c r="W84" s="76"/>
      <c r="X84" s="76"/>
      <c r="Z84" s="639">
        <f t="shared" si="3"/>
        <v>49000.000000000007</v>
      </c>
      <c r="AA84" s="555">
        <f t="shared" si="4"/>
        <v>749000</v>
      </c>
    </row>
    <row r="85" spans="1:27" s="100" customFormat="1" ht="15.5" x14ac:dyDescent="0.35">
      <c r="A85" s="69"/>
      <c r="B85" s="69"/>
      <c r="C85" s="69"/>
      <c r="D85" s="69"/>
      <c r="E85" s="69"/>
      <c r="F85" s="69"/>
      <c r="G85" s="69"/>
      <c r="H85" s="74"/>
      <c r="I85" s="69"/>
      <c r="J85" s="69"/>
      <c r="K85" s="75"/>
      <c r="L85" s="75"/>
      <c r="M85" s="75"/>
      <c r="N85" s="75"/>
      <c r="O85" s="69"/>
      <c r="P85" s="69"/>
      <c r="Q85" s="75"/>
      <c r="R85" s="69"/>
      <c r="S85" s="69"/>
      <c r="T85" s="69"/>
      <c r="U85" s="69"/>
      <c r="V85" s="69"/>
      <c r="W85" s="76"/>
      <c r="X85" s="76"/>
      <c r="Z85" s="639">
        <f t="shared" si="3"/>
        <v>0</v>
      </c>
      <c r="AA85" s="74">
        <f t="shared" si="4"/>
        <v>0</v>
      </c>
    </row>
    <row r="86" spans="1:27" s="100" customFormat="1" ht="15.5" x14ac:dyDescent="0.35">
      <c r="A86" s="64"/>
      <c r="B86" s="64"/>
      <c r="C86" s="64"/>
      <c r="D86" s="64"/>
      <c r="E86" s="64"/>
      <c r="F86" s="89" t="s">
        <v>2245</v>
      </c>
      <c r="G86" s="64"/>
      <c r="H86" s="67"/>
      <c r="I86" s="64"/>
      <c r="J86" s="64"/>
      <c r="K86" s="68"/>
      <c r="L86" s="68"/>
      <c r="M86" s="68"/>
      <c r="N86" s="68"/>
      <c r="O86" s="64"/>
      <c r="P86" s="64"/>
      <c r="Q86" s="68"/>
      <c r="R86" s="64"/>
      <c r="S86" s="64"/>
      <c r="T86" s="64"/>
      <c r="U86" s="64"/>
      <c r="V86" s="64"/>
      <c r="W86" s="64"/>
      <c r="X86" s="64"/>
      <c r="Z86" s="639">
        <f t="shared" si="3"/>
        <v>0</v>
      </c>
      <c r="AA86" s="67">
        <f t="shared" si="4"/>
        <v>0</v>
      </c>
    </row>
    <row r="87" spans="1:27" s="100" customFormat="1" ht="15.5" x14ac:dyDescent="0.35">
      <c r="A87" s="76"/>
      <c r="B87" s="76"/>
      <c r="C87" s="76"/>
      <c r="D87" s="76"/>
      <c r="E87" s="76"/>
      <c r="F87" s="79" t="s">
        <v>20150</v>
      </c>
      <c r="G87" s="76"/>
      <c r="H87" s="118">
        <v>75000</v>
      </c>
      <c r="I87" s="76"/>
      <c r="J87" s="76" t="s">
        <v>1123</v>
      </c>
      <c r="K87" s="130"/>
      <c r="L87" s="119" t="s">
        <v>8334</v>
      </c>
      <c r="M87" s="119" t="s">
        <v>20151</v>
      </c>
      <c r="N87" s="119"/>
      <c r="O87" s="76"/>
      <c r="P87" s="76"/>
      <c r="Q87" s="119" t="s">
        <v>3023</v>
      </c>
      <c r="R87" s="76"/>
      <c r="S87" s="76"/>
      <c r="T87" s="76"/>
      <c r="U87" s="76"/>
      <c r="V87" s="76"/>
      <c r="W87" s="76"/>
      <c r="X87" s="76"/>
      <c r="Z87" s="639">
        <f t="shared" si="3"/>
        <v>5250.0000000000009</v>
      </c>
      <c r="AA87" s="118">
        <f t="shared" si="4"/>
        <v>80250</v>
      </c>
    </row>
    <row r="88" spans="1:27" s="100" customFormat="1" ht="15.5" x14ac:dyDescent="0.35">
      <c r="A88" s="76"/>
      <c r="B88" s="76"/>
      <c r="C88" s="76"/>
      <c r="D88" s="76"/>
      <c r="E88" s="76"/>
      <c r="F88" s="79" t="s">
        <v>20152</v>
      </c>
      <c r="G88" s="76"/>
      <c r="H88" s="118">
        <v>75000</v>
      </c>
      <c r="I88" s="76"/>
      <c r="J88" s="76" t="s">
        <v>5775</v>
      </c>
      <c r="K88" s="130"/>
      <c r="L88" s="119" t="s">
        <v>8694</v>
      </c>
      <c r="M88" s="119">
        <v>2766067</v>
      </c>
      <c r="N88" s="119"/>
      <c r="O88" s="76"/>
      <c r="P88" s="76"/>
      <c r="Q88" s="119"/>
      <c r="R88" s="76"/>
      <c r="S88" s="76"/>
      <c r="T88" s="76"/>
      <c r="U88" s="76"/>
      <c r="V88" s="76"/>
      <c r="W88" s="76"/>
      <c r="X88" s="76"/>
      <c r="Z88" s="639">
        <f t="shared" si="3"/>
        <v>5250.0000000000009</v>
      </c>
      <c r="AA88" s="118">
        <f t="shared" si="4"/>
        <v>80250</v>
      </c>
    </row>
    <row r="89" spans="1:27" s="100" customFormat="1" ht="15.5" x14ac:dyDescent="0.35">
      <c r="A89" s="69"/>
      <c r="B89" s="69"/>
      <c r="C89" s="69"/>
      <c r="D89" s="69"/>
      <c r="E89" s="69"/>
      <c r="F89" s="79" t="s">
        <v>20153</v>
      </c>
      <c r="G89" s="69"/>
      <c r="H89" s="118">
        <v>75000</v>
      </c>
      <c r="I89" s="69"/>
      <c r="J89" s="76" t="s">
        <v>5775</v>
      </c>
      <c r="K89" s="193"/>
      <c r="L89" s="119" t="s">
        <v>8508</v>
      </c>
      <c r="M89" s="75">
        <v>2718321</v>
      </c>
      <c r="N89" s="75"/>
      <c r="O89" s="69"/>
      <c r="P89" s="76" t="s">
        <v>1226</v>
      </c>
      <c r="Q89" s="75"/>
      <c r="R89" s="69"/>
      <c r="S89" s="69"/>
      <c r="T89" s="69"/>
      <c r="U89" s="69"/>
      <c r="V89" s="69"/>
      <c r="W89" s="69"/>
      <c r="X89" s="76"/>
      <c r="Z89" s="639">
        <f t="shared" si="3"/>
        <v>5250.0000000000009</v>
      </c>
      <c r="AA89" s="118">
        <f t="shared" si="4"/>
        <v>80250</v>
      </c>
    </row>
    <row r="90" spans="1:27" s="100" customFormat="1" ht="15.5" x14ac:dyDescent="0.35">
      <c r="A90" s="76"/>
      <c r="B90" s="76"/>
      <c r="C90" s="76"/>
      <c r="D90" s="76"/>
      <c r="E90" s="76"/>
      <c r="F90" s="79" t="s">
        <v>20154</v>
      </c>
      <c r="G90" s="76"/>
      <c r="H90" s="118">
        <v>75000</v>
      </c>
      <c r="I90" s="76"/>
      <c r="J90" s="76" t="s">
        <v>5775</v>
      </c>
      <c r="K90" s="130"/>
      <c r="L90" s="119" t="s">
        <v>8689</v>
      </c>
      <c r="M90" s="119">
        <v>2778702</v>
      </c>
      <c r="N90" s="119"/>
      <c r="O90" s="76"/>
      <c r="P90" s="76"/>
      <c r="Q90" s="119"/>
      <c r="R90" s="76"/>
      <c r="S90" s="76"/>
      <c r="T90" s="76"/>
      <c r="U90" s="76"/>
      <c r="V90" s="76"/>
      <c r="W90" s="76"/>
      <c r="X90" s="76"/>
      <c r="Z90" s="639">
        <f t="shared" si="3"/>
        <v>5250.0000000000009</v>
      </c>
      <c r="AA90" s="118">
        <f t="shared" si="4"/>
        <v>80250</v>
      </c>
    </row>
    <row r="91" spans="1:27" s="100" customFormat="1" ht="15.5" x14ac:dyDescent="0.35">
      <c r="A91" s="76"/>
      <c r="B91" s="76"/>
      <c r="C91" s="76"/>
      <c r="D91" s="76"/>
      <c r="E91" s="76"/>
      <c r="F91" s="79" t="s">
        <v>20155</v>
      </c>
      <c r="G91" s="76"/>
      <c r="H91" s="118">
        <v>75000</v>
      </c>
      <c r="I91" s="76"/>
      <c r="J91" s="76" t="s">
        <v>5537</v>
      </c>
      <c r="K91" s="130"/>
      <c r="L91" s="119" t="s">
        <v>8439</v>
      </c>
      <c r="M91" s="119" t="s">
        <v>20156</v>
      </c>
      <c r="N91" s="119"/>
      <c r="O91" s="76"/>
      <c r="P91" s="76"/>
      <c r="Q91" s="119"/>
      <c r="R91" s="76"/>
      <c r="S91" s="76"/>
      <c r="T91" s="76"/>
      <c r="U91" s="76"/>
      <c r="V91" s="76"/>
      <c r="W91" s="76"/>
      <c r="X91" s="76"/>
      <c r="Z91" s="639">
        <f t="shared" si="3"/>
        <v>5250.0000000000009</v>
      </c>
      <c r="AA91" s="118">
        <f t="shared" si="4"/>
        <v>80250</v>
      </c>
    </row>
    <row r="92" spans="1:27" s="100" customFormat="1" ht="15.5" x14ac:dyDescent="0.35">
      <c r="A92" s="76"/>
      <c r="B92" s="76"/>
      <c r="C92" s="76"/>
      <c r="D92" s="76"/>
      <c r="E92" s="76"/>
      <c r="F92" s="79" t="s">
        <v>20157</v>
      </c>
      <c r="G92" s="76"/>
      <c r="H92" s="118">
        <v>75000</v>
      </c>
      <c r="I92" s="76"/>
      <c r="J92" s="76" t="s">
        <v>5537</v>
      </c>
      <c r="K92" s="130"/>
      <c r="L92" s="119" t="s">
        <v>16772</v>
      </c>
      <c r="M92" s="119" t="s">
        <v>20158</v>
      </c>
      <c r="N92" s="119"/>
      <c r="O92" s="76"/>
      <c r="P92" s="76" t="s">
        <v>3593</v>
      </c>
      <c r="Q92" s="119"/>
      <c r="R92" s="76"/>
      <c r="S92" s="76"/>
      <c r="T92" s="76"/>
      <c r="U92" s="76"/>
      <c r="V92" s="76"/>
      <c r="W92" s="69"/>
      <c r="X92" s="76"/>
      <c r="Z92" s="639">
        <f t="shared" si="3"/>
        <v>5250.0000000000009</v>
      </c>
      <c r="AA92" s="118">
        <f t="shared" si="4"/>
        <v>80250</v>
      </c>
    </row>
    <row r="93" spans="1:27" s="100" customFormat="1" ht="15.5" x14ac:dyDescent="0.35">
      <c r="A93" s="69"/>
      <c r="B93" s="69"/>
      <c r="C93" s="69"/>
      <c r="D93" s="69"/>
      <c r="E93" s="69"/>
      <c r="F93" s="79" t="s">
        <v>20157</v>
      </c>
      <c r="G93" s="69"/>
      <c r="H93" s="118">
        <v>75000</v>
      </c>
      <c r="I93" s="69"/>
      <c r="J93" s="76" t="s">
        <v>5537</v>
      </c>
      <c r="K93" s="193"/>
      <c r="L93" s="119" t="s">
        <v>16772</v>
      </c>
      <c r="M93" s="75" t="s">
        <v>20159</v>
      </c>
      <c r="N93" s="75"/>
      <c r="O93" s="69"/>
      <c r="P93" s="76" t="s">
        <v>3593</v>
      </c>
      <c r="Q93" s="75"/>
      <c r="R93" s="69"/>
      <c r="S93" s="69"/>
      <c r="T93" s="69"/>
      <c r="U93" s="69"/>
      <c r="V93" s="69"/>
      <c r="W93" s="69"/>
      <c r="X93" s="76"/>
      <c r="Z93" s="639">
        <f t="shared" si="3"/>
        <v>5250.0000000000009</v>
      </c>
      <c r="AA93" s="118">
        <f t="shared" si="4"/>
        <v>80250</v>
      </c>
    </row>
    <row r="94" spans="1:27" s="100" customFormat="1" ht="15.5" x14ac:dyDescent="0.35">
      <c r="A94" s="76"/>
      <c r="B94" s="76"/>
      <c r="C94" s="76"/>
      <c r="D94" s="76"/>
      <c r="E94" s="76"/>
      <c r="F94" s="79" t="s">
        <v>20157</v>
      </c>
      <c r="G94" s="76"/>
      <c r="H94" s="118">
        <v>75000</v>
      </c>
      <c r="I94" s="76"/>
      <c r="J94" s="76" t="s">
        <v>5537</v>
      </c>
      <c r="K94" s="130"/>
      <c r="L94" s="119" t="s">
        <v>16772</v>
      </c>
      <c r="M94" s="119" t="s">
        <v>20160</v>
      </c>
      <c r="N94" s="119"/>
      <c r="O94" s="76"/>
      <c r="P94" s="76" t="s">
        <v>3593</v>
      </c>
      <c r="Q94" s="119"/>
      <c r="R94" s="76"/>
      <c r="S94" s="76"/>
      <c r="T94" s="76"/>
      <c r="U94" s="76"/>
      <c r="V94" s="76"/>
      <c r="W94" s="76"/>
      <c r="X94" s="76"/>
      <c r="Z94" s="639">
        <f t="shared" si="3"/>
        <v>5250.0000000000009</v>
      </c>
      <c r="AA94" s="118">
        <f t="shared" si="4"/>
        <v>80250</v>
      </c>
    </row>
    <row r="95" spans="1:27" s="100" customFormat="1" ht="15.5" x14ac:dyDescent="0.35">
      <c r="A95" s="76"/>
      <c r="B95" s="76"/>
      <c r="C95" s="76"/>
      <c r="D95" s="76"/>
      <c r="E95" s="76"/>
      <c r="F95" s="79" t="s">
        <v>20161</v>
      </c>
      <c r="G95" s="76"/>
      <c r="H95" s="118">
        <v>75000</v>
      </c>
      <c r="I95" s="76"/>
      <c r="J95" s="76" t="s">
        <v>8427</v>
      </c>
      <c r="K95" s="130"/>
      <c r="L95" s="119" t="s">
        <v>8536</v>
      </c>
      <c r="M95" s="119">
        <v>2711868</v>
      </c>
      <c r="N95" s="119"/>
      <c r="O95" s="76"/>
      <c r="P95" s="76"/>
      <c r="Q95" s="119" t="s">
        <v>1697</v>
      </c>
      <c r="R95" s="76"/>
      <c r="S95" s="76"/>
      <c r="T95" s="76"/>
      <c r="U95" s="76"/>
      <c r="V95" s="76"/>
      <c r="W95" s="76"/>
      <c r="X95" s="76"/>
      <c r="Z95" s="639">
        <f t="shared" si="3"/>
        <v>5250.0000000000009</v>
      </c>
      <c r="AA95" s="118">
        <f t="shared" si="4"/>
        <v>80250</v>
      </c>
    </row>
    <row r="96" spans="1:27" s="100" customFormat="1" ht="15.5" x14ac:dyDescent="0.35">
      <c r="A96" s="76"/>
      <c r="B96" s="76"/>
      <c r="C96" s="76"/>
      <c r="D96" s="76"/>
      <c r="E96" s="76"/>
      <c r="F96" s="79" t="s">
        <v>20162</v>
      </c>
      <c r="G96" s="76"/>
      <c r="H96" s="118">
        <v>75000</v>
      </c>
      <c r="I96" s="76"/>
      <c r="J96" s="76" t="s">
        <v>5537</v>
      </c>
      <c r="K96" s="130"/>
      <c r="L96" s="119" t="s">
        <v>5542</v>
      </c>
      <c r="M96" s="119" t="s">
        <v>20163</v>
      </c>
      <c r="N96" s="119"/>
      <c r="O96" s="76"/>
      <c r="P96" s="76" t="s">
        <v>5175</v>
      </c>
      <c r="Q96" s="119"/>
      <c r="R96" s="76"/>
      <c r="S96" s="76"/>
      <c r="T96" s="76"/>
      <c r="U96" s="76"/>
      <c r="V96" s="76"/>
      <c r="W96" s="76"/>
      <c r="X96" s="76"/>
      <c r="Z96" s="639">
        <f t="shared" si="3"/>
        <v>5250.0000000000009</v>
      </c>
      <c r="AA96" s="118">
        <f t="shared" si="4"/>
        <v>80250</v>
      </c>
    </row>
    <row r="97" spans="1:27" s="100" customFormat="1" ht="15.5" x14ac:dyDescent="0.35">
      <c r="A97" s="76"/>
      <c r="B97" s="76"/>
      <c r="C97" s="76"/>
      <c r="D97" s="76"/>
      <c r="E97" s="76"/>
      <c r="F97" s="79" t="s">
        <v>20164</v>
      </c>
      <c r="G97" s="76"/>
      <c r="H97" s="118">
        <v>75000</v>
      </c>
      <c r="I97" s="76"/>
      <c r="J97" s="76" t="s">
        <v>8427</v>
      </c>
      <c r="K97" s="130"/>
      <c r="L97" s="119" t="s">
        <v>8344</v>
      </c>
      <c r="M97" s="119">
        <v>2664841</v>
      </c>
      <c r="N97" s="119"/>
      <c r="O97" s="76"/>
      <c r="P97" s="76"/>
      <c r="Q97" s="119" t="s">
        <v>1697</v>
      </c>
      <c r="R97" s="76"/>
      <c r="S97" s="76"/>
      <c r="T97" s="76"/>
      <c r="U97" s="76"/>
      <c r="V97" s="76"/>
      <c r="W97" s="76"/>
      <c r="X97" s="76"/>
      <c r="Z97" s="639">
        <f t="shared" si="3"/>
        <v>5250.0000000000009</v>
      </c>
      <c r="AA97" s="118">
        <f t="shared" si="4"/>
        <v>80250</v>
      </c>
    </row>
    <row r="98" spans="1:27" s="100" customFormat="1" ht="15.5" x14ac:dyDescent="0.35">
      <c r="A98" s="69"/>
      <c r="B98" s="69"/>
      <c r="C98" s="69"/>
      <c r="D98" s="69"/>
      <c r="E98" s="69"/>
      <c r="F98" s="79" t="s">
        <v>20165</v>
      </c>
      <c r="G98" s="69"/>
      <c r="H98" s="118">
        <v>75000</v>
      </c>
      <c r="I98" s="69"/>
      <c r="J98" s="76" t="s">
        <v>5775</v>
      </c>
      <c r="K98" s="193"/>
      <c r="L98" s="119" t="s">
        <v>8433</v>
      </c>
      <c r="M98" s="75">
        <v>2718396</v>
      </c>
      <c r="N98" s="75"/>
      <c r="O98" s="69"/>
      <c r="P98" s="76"/>
      <c r="Q98" s="119" t="s">
        <v>1697</v>
      </c>
      <c r="R98" s="69"/>
      <c r="S98" s="69"/>
      <c r="T98" s="69"/>
      <c r="U98" s="69"/>
      <c r="V98" s="69"/>
      <c r="W98" s="69"/>
      <c r="X98" s="76"/>
      <c r="Z98" s="639">
        <f t="shared" si="3"/>
        <v>5250.0000000000009</v>
      </c>
      <c r="AA98" s="118">
        <f t="shared" si="4"/>
        <v>80250</v>
      </c>
    </row>
    <row r="99" spans="1:27" s="100" customFormat="1" ht="15.5" x14ac:dyDescent="0.35">
      <c r="A99" s="76"/>
      <c r="B99" s="76"/>
      <c r="C99" s="76"/>
      <c r="D99" s="76"/>
      <c r="E99" s="76"/>
      <c r="F99" s="79" t="s">
        <v>20166</v>
      </c>
      <c r="G99" s="76"/>
      <c r="H99" s="118">
        <v>75000</v>
      </c>
      <c r="I99" s="76"/>
      <c r="J99" s="76"/>
      <c r="K99" s="130"/>
      <c r="L99" s="119"/>
      <c r="M99" s="119"/>
      <c r="N99" s="119"/>
      <c r="O99" s="76"/>
      <c r="P99" s="76"/>
      <c r="Q99" s="119"/>
      <c r="R99" s="76"/>
      <c r="S99" s="76"/>
      <c r="T99" s="76"/>
      <c r="U99" s="76"/>
      <c r="V99" s="76"/>
      <c r="W99" s="76"/>
      <c r="X99" s="76"/>
      <c r="Z99" s="639">
        <f t="shared" si="3"/>
        <v>5250.0000000000009</v>
      </c>
      <c r="AA99" s="118">
        <f t="shared" si="4"/>
        <v>80250</v>
      </c>
    </row>
    <row r="100" spans="1:27" s="100" customFormat="1" ht="15.5" x14ac:dyDescent="0.35">
      <c r="A100" s="76"/>
      <c r="B100" s="76"/>
      <c r="C100" s="76"/>
      <c r="D100" s="76"/>
      <c r="E100" s="76"/>
      <c r="F100" s="79" t="s">
        <v>20167</v>
      </c>
      <c r="G100" s="76"/>
      <c r="H100" s="118">
        <v>75000</v>
      </c>
      <c r="I100" s="76"/>
      <c r="J100" s="76" t="s">
        <v>5537</v>
      </c>
      <c r="K100" s="130"/>
      <c r="L100" s="119" t="s">
        <v>8439</v>
      </c>
      <c r="M100" s="119" t="s">
        <v>20168</v>
      </c>
      <c r="N100" s="119"/>
      <c r="O100" s="76"/>
      <c r="P100" s="76"/>
      <c r="Q100" s="119"/>
      <c r="R100" s="76"/>
      <c r="S100" s="76"/>
      <c r="T100" s="76"/>
      <c r="U100" s="76"/>
      <c r="V100" s="76"/>
      <c r="W100" s="76"/>
      <c r="X100" s="76"/>
      <c r="Z100" s="639">
        <f t="shared" si="3"/>
        <v>5250.0000000000009</v>
      </c>
      <c r="AA100" s="118">
        <f t="shared" si="4"/>
        <v>80250</v>
      </c>
    </row>
    <row r="101" spans="1:27" s="100" customFormat="1" ht="15.5" x14ac:dyDescent="0.35">
      <c r="A101" s="76"/>
      <c r="B101" s="76"/>
      <c r="C101" s="76"/>
      <c r="D101" s="76"/>
      <c r="E101" s="76"/>
      <c r="F101" s="79" t="s">
        <v>20169</v>
      </c>
      <c r="G101" s="76"/>
      <c r="H101" s="118">
        <v>75000</v>
      </c>
      <c r="I101" s="76"/>
      <c r="J101" s="76" t="s">
        <v>5537</v>
      </c>
      <c r="K101" s="130"/>
      <c r="L101" s="119" t="s">
        <v>16772</v>
      </c>
      <c r="M101" s="119" t="s">
        <v>20170</v>
      </c>
      <c r="N101" s="119"/>
      <c r="O101" s="76"/>
      <c r="P101" s="76" t="s">
        <v>3593</v>
      </c>
      <c r="Q101" s="119"/>
      <c r="R101" s="76"/>
      <c r="S101" s="76"/>
      <c r="T101" s="76"/>
      <c r="U101" s="76"/>
      <c r="V101" s="76"/>
      <c r="W101" s="76"/>
      <c r="X101" s="76"/>
      <c r="Z101" s="639">
        <f t="shared" si="3"/>
        <v>5250.0000000000009</v>
      </c>
      <c r="AA101" s="118">
        <f t="shared" si="4"/>
        <v>80250</v>
      </c>
    </row>
    <row r="102" spans="1:27" s="100" customFormat="1" ht="15.5" x14ac:dyDescent="0.35">
      <c r="A102" s="76"/>
      <c r="B102" s="76"/>
      <c r="C102" s="76"/>
      <c r="D102" s="76"/>
      <c r="E102" s="76"/>
      <c r="F102" s="79" t="s">
        <v>20169</v>
      </c>
      <c r="G102" s="76"/>
      <c r="H102" s="118">
        <v>75000</v>
      </c>
      <c r="I102" s="76"/>
      <c r="J102" s="76" t="s">
        <v>5537</v>
      </c>
      <c r="K102" s="130"/>
      <c r="L102" s="119" t="s">
        <v>16772</v>
      </c>
      <c r="M102" s="119" t="s">
        <v>20171</v>
      </c>
      <c r="N102" s="119"/>
      <c r="O102" s="76"/>
      <c r="P102" s="76" t="s">
        <v>3593</v>
      </c>
      <c r="Q102" s="119"/>
      <c r="R102" s="76"/>
      <c r="S102" s="76"/>
      <c r="T102" s="76"/>
      <c r="U102" s="76"/>
      <c r="V102" s="76"/>
      <c r="W102" s="76"/>
      <c r="X102" s="76"/>
      <c r="Z102" s="639">
        <f t="shared" si="3"/>
        <v>5250.0000000000009</v>
      </c>
      <c r="AA102" s="118">
        <f t="shared" si="4"/>
        <v>80250</v>
      </c>
    </row>
    <row r="103" spans="1:27" s="100" customFormat="1" ht="15.5" x14ac:dyDescent="0.35">
      <c r="A103" s="69"/>
      <c r="B103" s="69"/>
      <c r="C103" s="69"/>
      <c r="D103" s="69"/>
      <c r="E103" s="69"/>
      <c r="F103" s="79" t="s">
        <v>20169</v>
      </c>
      <c r="G103" s="69"/>
      <c r="H103" s="118">
        <v>75000</v>
      </c>
      <c r="I103" s="69"/>
      <c r="J103" s="76" t="s">
        <v>5537</v>
      </c>
      <c r="K103" s="193"/>
      <c r="L103" s="75" t="s">
        <v>16772</v>
      </c>
      <c r="M103" s="75">
        <v>75834</v>
      </c>
      <c r="N103" s="75"/>
      <c r="O103" s="69"/>
      <c r="P103" s="76" t="s">
        <v>3593</v>
      </c>
      <c r="Q103" s="75"/>
      <c r="R103" s="69"/>
      <c r="S103" s="69"/>
      <c r="T103" s="69"/>
      <c r="U103" s="69"/>
      <c r="V103" s="69"/>
      <c r="W103" s="69"/>
      <c r="X103" s="76"/>
      <c r="Z103" s="639">
        <f t="shared" si="3"/>
        <v>5250.0000000000009</v>
      </c>
      <c r="AA103" s="118">
        <f t="shared" si="4"/>
        <v>80250</v>
      </c>
    </row>
    <row r="104" spans="1:27" s="100" customFormat="1" ht="15.5" x14ac:dyDescent="0.35">
      <c r="A104" s="76"/>
      <c r="B104" s="76"/>
      <c r="C104" s="76"/>
      <c r="D104" s="76"/>
      <c r="E104" s="76"/>
      <c r="F104" s="76" t="s">
        <v>20172</v>
      </c>
      <c r="G104" s="76"/>
      <c r="H104" s="118">
        <v>75000</v>
      </c>
      <c r="I104" s="76"/>
      <c r="J104" s="76" t="s">
        <v>5775</v>
      </c>
      <c r="K104" s="130"/>
      <c r="L104" s="119" t="s">
        <v>8344</v>
      </c>
      <c r="M104" s="119">
        <v>2718702</v>
      </c>
      <c r="N104" s="119"/>
      <c r="O104" s="76"/>
      <c r="P104" s="76"/>
      <c r="Q104" s="119" t="s">
        <v>1697</v>
      </c>
      <c r="R104" s="76"/>
      <c r="S104" s="76"/>
      <c r="T104" s="76"/>
      <c r="U104" s="76"/>
      <c r="V104" s="76"/>
      <c r="W104" s="76"/>
      <c r="X104" s="76"/>
      <c r="Z104" s="639">
        <f t="shared" si="3"/>
        <v>5250.0000000000009</v>
      </c>
      <c r="AA104" s="118">
        <f t="shared" si="4"/>
        <v>80250</v>
      </c>
    </row>
    <row r="105" spans="1:27" s="100" customFormat="1" ht="15.5" x14ac:dyDescent="0.35">
      <c r="A105" s="76"/>
      <c r="B105" s="76"/>
      <c r="C105" s="76"/>
      <c r="D105" s="76"/>
      <c r="E105" s="76"/>
      <c r="F105" s="76" t="s">
        <v>20173</v>
      </c>
      <c r="G105" s="76"/>
      <c r="H105" s="118">
        <v>75000</v>
      </c>
      <c r="I105" s="76"/>
      <c r="J105" s="76" t="s">
        <v>8427</v>
      </c>
      <c r="K105" s="130"/>
      <c r="L105" s="119" t="s">
        <v>8536</v>
      </c>
      <c r="M105" s="119">
        <v>2711857</v>
      </c>
      <c r="N105" s="119"/>
      <c r="O105" s="76"/>
      <c r="P105" s="76"/>
      <c r="Q105" s="119" t="s">
        <v>1697</v>
      </c>
      <c r="R105" s="76"/>
      <c r="S105" s="76"/>
      <c r="T105" s="76"/>
      <c r="U105" s="76"/>
      <c r="V105" s="76"/>
      <c r="W105" s="76"/>
      <c r="X105" s="76"/>
      <c r="Z105" s="639">
        <f t="shared" si="3"/>
        <v>5250.0000000000009</v>
      </c>
      <c r="AA105" s="118">
        <f t="shared" si="4"/>
        <v>80250</v>
      </c>
    </row>
    <row r="106" spans="1:27" s="100" customFormat="1" ht="15.5" x14ac:dyDescent="0.35">
      <c r="A106" s="76"/>
      <c r="B106" s="76"/>
      <c r="C106" s="76"/>
      <c r="D106" s="76"/>
      <c r="E106" s="76"/>
      <c r="F106" s="76" t="s">
        <v>20174</v>
      </c>
      <c r="G106" s="76"/>
      <c r="H106" s="118">
        <v>75000</v>
      </c>
      <c r="I106" s="76"/>
      <c r="J106" s="76" t="s">
        <v>5775</v>
      </c>
      <c r="K106" s="130"/>
      <c r="L106" s="119" t="s">
        <v>8433</v>
      </c>
      <c r="M106" s="119">
        <v>2770583</v>
      </c>
      <c r="N106" s="119"/>
      <c r="O106" s="76"/>
      <c r="P106" s="76"/>
      <c r="Q106" s="119" t="s">
        <v>1697</v>
      </c>
      <c r="R106" s="76"/>
      <c r="S106" s="76"/>
      <c r="T106" s="76"/>
      <c r="U106" s="76"/>
      <c r="V106" s="76"/>
      <c r="W106" s="76"/>
      <c r="X106" s="76"/>
      <c r="Z106" s="639">
        <f t="shared" si="3"/>
        <v>5250.0000000000009</v>
      </c>
      <c r="AA106" s="118">
        <f t="shared" si="4"/>
        <v>80250</v>
      </c>
    </row>
    <row r="107" spans="1:27" s="100" customFormat="1" ht="15.5" x14ac:dyDescent="0.35">
      <c r="A107" s="76"/>
      <c r="B107" s="76"/>
      <c r="C107" s="76"/>
      <c r="D107" s="76"/>
      <c r="E107" s="76"/>
      <c r="F107" s="76" t="s">
        <v>20175</v>
      </c>
      <c r="G107" s="76"/>
      <c r="H107" s="118">
        <v>75000</v>
      </c>
      <c r="I107" s="76"/>
      <c r="J107" s="76" t="s">
        <v>5775</v>
      </c>
      <c r="K107" s="130"/>
      <c r="L107" s="119" t="s">
        <v>8337</v>
      </c>
      <c r="M107" s="119">
        <v>3010367</v>
      </c>
      <c r="N107" s="119"/>
      <c r="O107" s="76"/>
      <c r="P107" s="76" t="s">
        <v>1226</v>
      </c>
      <c r="Q107" s="119"/>
      <c r="R107" s="76"/>
      <c r="S107" s="76"/>
      <c r="T107" s="76"/>
      <c r="U107" s="76"/>
      <c r="V107" s="76"/>
      <c r="W107" s="76"/>
      <c r="X107" s="76"/>
      <c r="Z107" s="639">
        <f t="shared" si="3"/>
        <v>5250.0000000000009</v>
      </c>
      <c r="AA107" s="118">
        <f t="shared" si="4"/>
        <v>80250</v>
      </c>
    </row>
    <row r="108" spans="1:27" s="100" customFormat="1" ht="15.5" x14ac:dyDescent="0.35">
      <c r="A108" s="69"/>
      <c r="B108" s="69"/>
      <c r="C108" s="69"/>
      <c r="D108" s="69"/>
      <c r="E108" s="69"/>
      <c r="F108" s="76" t="s">
        <v>20175</v>
      </c>
      <c r="G108" s="69"/>
      <c r="H108" s="118">
        <v>75000</v>
      </c>
      <c r="I108" s="69"/>
      <c r="J108" s="76" t="s">
        <v>5775</v>
      </c>
      <c r="K108" s="193"/>
      <c r="L108" s="119" t="s">
        <v>8337</v>
      </c>
      <c r="M108" s="75">
        <v>3010360</v>
      </c>
      <c r="N108" s="75"/>
      <c r="O108" s="69"/>
      <c r="P108" s="76" t="s">
        <v>1226</v>
      </c>
      <c r="Q108" s="75"/>
      <c r="R108" s="69"/>
      <c r="S108" s="69"/>
      <c r="T108" s="69"/>
      <c r="U108" s="69"/>
      <c r="V108" s="69"/>
      <c r="W108" s="69"/>
      <c r="X108" s="76"/>
      <c r="Z108" s="639">
        <f t="shared" si="3"/>
        <v>5250.0000000000009</v>
      </c>
      <c r="AA108" s="118">
        <f t="shared" si="4"/>
        <v>80250</v>
      </c>
    </row>
    <row r="109" spans="1:27" s="100" customFormat="1" ht="15.5" x14ac:dyDescent="0.35">
      <c r="A109" s="76"/>
      <c r="B109" s="76"/>
      <c r="C109" s="76"/>
      <c r="D109" s="76"/>
      <c r="E109" s="76"/>
      <c r="F109" s="76" t="s">
        <v>20175</v>
      </c>
      <c r="G109" s="76"/>
      <c r="H109" s="118">
        <v>75000</v>
      </c>
      <c r="I109" s="76"/>
      <c r="J109" s="76" t="s">
        <v>5775</v>
      </c>
      <c r="K109" s="130"/>
      <c r="L109" s="119" t="s">
        <v>8337</v>
      </c>
      <c r="M109" s="119">
        <v>3010359</v>
      </c>
      <c r="N109" s="119"/>
      <c r="O109" s="76"/>
      <c r="P109" s="76" t="s">
        <v>1226</v>
      </c>
      <c r="Q109" s="119"/>
      <c r="R109" s="76"/>
      <c r="S109" s="76"/>
      <c r="T109" s="76"/>
      <c r="U109" s="76"/>
      <c r="V109" s="76"/>
      <c r="W109" s="76"/>
      <c r="X109" s="76"/>
      <c r="Z109" s="639">
        <f t="shared" si="3"/>
        <v>5250.0000000000009</v>
      </c>
      <c r="AA109" s="118">
        <f t="shared" si="4"/>
        <v>80250</v>
      </c>
    </row>
    <row r="110" spans="1:27" s="100" customFormat="1" ht="15.5" x14ac:dyDescent="0.35">
      <c r="A110" s="76"/>
      <c r="B110" s="76"/>
      <c r="C110" s="76"/>
      <c r="D110" s="76"/>
      <c r="E110" s="76"/>
      <c r="F110" s="76" t="s">
        <v>20175</v>
      </c>
      <c r="G110" s="76"/>
      <c r="H110" s="118">
        <v>75000</v>
      </c>
      <c r="I110" s="76"/>
      <c r="J110" s="76" t="s">
        <v>5775</v>
      </c>
      <c r="K110" s="130"/>
      <c r="L110" s="119" t="s">
        <v>8337</v>
      </c>
      <c r="M110" s="119">
        <v>3010373</v>
      </c>
      <c r="N110" s="119"/>
      <c r="O110" s="76"/>
      <c r="P110" s="76" t="s">
        <v>1226</v>
      </c>
      <c r="Q110" s="119"/>
      <c r="R110" s="76"/>
      <c r="S110" s="76"/>
      <c r="T110" s="76"/>
      <c r="U110" s="76"/>
      <c r="V110" s="76"/>
      <c r="W110" s="76"/>
      <c r="X110" s="76"/>
      <c r="Z110" s="639">
        <f t="shared" si="3"/>
        <v>5250.0000000000009</v>
      </c>
      <c r="AA110" s="118">
        <f t="shared" si="4"/>
        <v>80250</v>
      </c>
    </row>
    <row r="111" spans="1:27" s="100" customFormat="1" ht="15.5" x14ac:dyDescent="0.35">
      <c r="A111" s="76"/>
      <c r="B111" s="76"/>
      <c r="C111" s="76"/>
      <c r="D111" s="76"/>
      <c r="E111" s="76"/>
      <c r="F111" s="76" t="s">
        <v>20175</v>
      </c>
      <c r="G111" s="76"/>
      <c r="H111" s="118">
        <v>75000</v>
      </c>
      <c r="I111" s="76"/>
      <c r="J111" s="76" t="s">
        <v>5775</v>
      </c>
      <c r="K111" s="130"/>
      <c r="L111" s="119" t="s">
        <v>8337</v>
      </c>
      <c r="M111" s="119">
        <v>3010369</v>
      </c>
      <c r="N111" s="119"/>
      <c r="O111" s="76"/>
      <c r="P111" s="76" t="s">
        <v>1226</v>
      </c>
      <c r="Q111" s="119"/>
      <c r="R111" s="76"/>
      <c r="S111" s="76"/>
      <c r="T111" s="76"/>
      <c r="U111" s="76"/>
      <c r="V111" s="76"/>
      <c r="W111" s="76"/>
      <c r="X111" s="76"/>
      <c r="Z111" s="639">
        <f t="shared" si="3"/>
        <v>5250.0000000000009</v>
      </c>
      <c r="AA111" s="118">
        <f t="shared" si="4"/>
        <v>80250</v>
      </c>
    </row>
    <row r="112" spans="1:27" s="100" customFormat="1" ht="15.5" x14ac:dyDescent="0.35">
      <c r="A112" s="76"/>
      <c r="B112" s="76"/>
      <c r="C112" s="76"/>
      <c r="D112" s="76"/>
      <c r="E112" s="76"/>
      <c r="F112" s="76" t="s">
        <v>20175</v>
      </c>
      <c r="G112" s="76"/>
      <c r="H112" s="118">
        <v>75000</v>
      </c>
      <c r="I112" s="76"/>
      <c r="J112" s="76" t="s">
        <v>5775</v>
      </c>
      <c r="K112" s="130"/>
      <c r="L112" s="119" t="s">
        <v>8337</v>
      </c>
      <c r="M112" s="119">
        <v>3010377</v>
      </c>
      <c r="N112" s="119"/>
      <c r="O112" s="76"/>
      <c r="P112" s="76" t="s">
        <v>1226</v>
      </c>
      <c r="Q112" s="119"/>
      <c r="R112" s="76"/>
      <c r="S112" s="76"/>
      <c r="T112" s="76"/>
      <c r="U112" s="76"/>
      <c r="V112" s="76"/>
      <c r="W112" s="76"/>
      <c r="X112" s="76"/>
      <c r="Z112" s="639">
        <f t="shared" si="3"/>
        <v>5250.0000000000009</v>
      </c>
      <c r="AA112" s="118">
        <f t="shared" si="4"/>
        <v>80250</v>
      </c>
    </row>
    <row r="113" spans="1:27" s="100" customFormat="1" ht="15.5" x14ac:dyDescent="0.35">
      <c r="A113" s="76"/>
      <c r="B113" s="76"/>
      <c r="C113" s="76"/>
      <c r="D113" s="76"/>
      <c r="E113" s="76"/>
      <c r="F113" s="76" t="s">
        <v>20176</v>
      </c>
      <c r="G113" s="76"/>
      <c r="H113" s="118">
        <v>75000</v>
      </c>
      <c r="I113" s="76"/>
      <c r="J113" s="76" t="s">
        <v>8427</v>
      </c>
      <c r="K113" s="130"/>
      <c r="L113" s="119" t="s">
        <v>11521</v>
      </c>
      <c r="M113" s="119">
        <v>2617056</v>
      </c>
      <c r="N113" s="119"/>
      <c r="O113" s="76"/>
      <c r="P113" s="76" t="s">
        <v>1226</v>
      </c>
      <c r="Q113" s="119"/>
      <c r="R113" s="76"/>
      <c r="S113" s="76"/>
      <c r="T113" s="76"/>
      <c r="U113" s="76"/>
      <c r="V113" s="76"/>
      <c r="W113" s="76"/>
      <c r="X113" s="76"/>
      <c r="Z113" s="639">
        <f t="shared" si="3"/>
        <v>5250.0000000000009</v>
      </c>
      <c r="AA113" s="118">
        <f t="shared" si="4"/>
        <v>80250</v>
      </c>
    </row>
    <row r="114" spans="1:27" s="100" customFormat="1" ht="15.5" x14ac:dyDescent="0.35">
      <c r="A114" s="69"/>
      <c r="B114" s="69"/>
      <c r="C114" s="69"/>
      <c r="D114" s="69"/>
      <c r="E114" s="69"/>
      <c r="F114" s="76" t="s">
        <v>20176</v>
      </c>
      <c r="G114" s="69"/>
      <c r="H114" s="118">
        <v>75000</v>
      </c>
      <c r="I114" s="69"/>
      <c r="J114" s="76" t="s">
        <v>5775</v>
      </c>
      <c r="K114" s="193"/>
      <c r="L114" s="119" t="s">
        <v>11521</v>
      </c>
      <c r="M114" s="75">
        <v>3064538</v>
      </c>
      <c r="N114" s="75"/>
      <c r="O114" s="69"/>
      <c r="P114" s="76" t="s">
        <v>1226</v>
      </c>
      <c r="Q114" s="75"/>
      <c r="R114" s="69"/>
      <c r="S114" s="69"/>
      <c r="T114" s="69"/>
      <c r="U114" s="69"/>
      <c r="V114" s="69"/>
      <c r="W114" s="69"/>
      <c r="X114" s="76"/>
      <c r="Z114" s="639">
        <f t="shared" si="3"/>
        <v>5250.0000000000009</v>
      </c>
      <c r="AA114" s="118">
        <f t="shared" si="4"/>
        <v>80250</v>
      </c>
    </row>
    <row r="115" spans="1:27" s="100" customFormat="1" ht="15.5" x14ac:dyDescent="0.35">
      <c r="A115" s="76"/>
      <c r="B115" s="76"/>
      <c r="C115" s="76"/>
      <c r="D115" s="76"/>
      <c r="E115" s="76"/>
      <c r="F115" s="76" t="s">
        <v>20177</v>
      </c>
      <c r="G115" s="76"/>
      <c r="H115" s="118">
        <v>75000</v>
      </c>
      <c r="I115" s="76"/>
      <c r="J115" s="76" t="s">
        <v>5775</v>
      </c>
      <c r="K115" s="130"/>
      <c r="L115" s="119" t="s">
        <v>8337</v>
      </c>
      <c r="M115" s="119">
        <v>3010379</v>
      </c>
      <c r="N115" s="119"/>
      <c r="O115" s="76"/>
      <c r="P115" s="76" t="s">
        <v>1226</v>
      </c>
      <c r="Q115" s="119"/>
      <c r="R115" s="76"/>
      <c r="S115" s="76"/>
      <c r="T115" s="76"/>
      <c r="U115" s="76"/>
      <c r="V115" s="76"/>
      <c r="W115" s="76"/>
      <c r="X115" s="76"/>
      <c r="Z115" s="639">
        <f t="shared" si="3"/>
        <v>5250.0000000000009</v>
      </c>
      <c r="AA115" s="118">
        <f t="shared" si="4"/>
        <v>80250</v>
      </c>
    </row>
    <row r="116" spans="1:27" s="100" customFormat="1" ht="15.5" x14ac:dyDescent="0.35">
      <c r="A116" s="69"/>
      <c r="B116" s="69"/>
      <c r="C116" s="69"/>
      <c r="D116" s="69"/>
      <c r="E116" s="69"/>
      <c r="F116" s="76" t="s">
        <v>20177</v>
      </c>
      <c r="G116" s="69"/>
      <c r="H116" s="118">
        <v>75000</v>
      </c>
      <c r="I116" s="69"/>
      <c r="J116" s="76" t="s">
        <v>5775</v>
      </c>
      <c r="K116" s="193"/>
      <c r="L116" s="119" t="s">
        <v>8337</v>
      </c>
      <c r="M116" s="75">
        <v>3335008</v>
      </c>
      <c r="N116" s="75"/>
      <c r="O116" s="69"/>
      <c r="P116" s="76" t="s">
        <v>1226</v>
      </c>
      <c r="Q116" s="75"/>
      <c r="R116" s="69"/>
      <c r="S116" s="69"/>
      <c r="T116" s="69"/>
      <c r="U116" s="69"/>
      <c r="V116" s="69"/>
      <c r="W116" s="69"/>
      <c r="X116" s="76"/>
      <c r="Z116" s="639">
        <f t="shared" si="3"/>
        <v>5250.0000000000009</v>
      </c>
      <c r="AA116" s="118">
        <f t="shared" si="4"/>
        <v>80250</v>
      </c>
    </row>
    <row r="117" spans="1:27" s="100" customFormat="1" ht="15.5" x14ac:dyDescent="0.35">
      <c r="A117" s="76"/>
      <c r="B117" s="76"/>
      <c r="C117" s="76"/>
      <c r="D117" s="76"/>
      <c r="E117" s="76"/>
      <c r="F117" s="76" t="s">
        <v>20177</v>
      </c>
      <c r="G117" s="76"/>
      <c r="H117" s="118">
        <v>75000</v>
      </c>
      <c r="I117" s="76"/>
      <c r="J117" s="76" t="s">
        <v>5775</v>
      </c>
      <c r="K117" s="130"/>
      <c r="L117" s="119" t="s">
        <v>8337</v>
      </c>
      <c r="M117" s="119">
        <v>3010375</v>
      </c>
      <c r="N117" s="119"/>
      <c r="O117" s="76"/>
      <c r="P117" s="76" t="s">
        <v>1226</v>
      </c>
      <c r="Q117" s="119"/>
      <c r="R117" s="76"/>
      <c r="S117" s="76"/>
      <c r="T117" s="76"/>
      <c r="U117" s="76"/>
      <c r="V117" s="76"/>
      <c r="W117" s="76"/>
      <c r="X117" s="76"/>
      <c r="Z117" s="639">
        <f t="shared" si="3"/>
        <v>5250.0000000000009</v>
      </c>
      <c r="AA117" s="118">
        <f t="shared" si="4"/>
        <v>80250</v>
      </c>
    </row>
    <row r="118" spans="1:27" s="100" customFormat="1" ht="15.5" x14ac:dyDescent="0.35">
      <c r="A118" s="76"/>
      <c r="B118" s="76"/>
      <c r="C118" s="76"/>
      <c r="D118" s="76"/>
      <c r="E118" s="76"/>
      <c r="F118" s="76" t="s">
        <v>20177</v>
      </c>
      <c r="G118" s="76"/>
      <c r="H118" s="118">
        <v>75000</v>
      </c>
      <c r="I118" s="76"/>
      <c r="J118" s="76" t="s">
        <v>5775</v>
      </c>
      <c r="K118" s="130"/>
      <c r="L118" s="119" t="s">
        <v>8337</v>
      </c>
      <c r="M118" s="119">
        <v>2964317</v>
      </c>
      <c r="N118" s="119"/>
      <c r="O118" s="76"/>
      <c r="P118" s="76" t="s">
        <v>1226</v>
      </c>
      <c r="Q118" s="119"/>
      <c r="R118" s="76"/>
      <c r="S118" s="76"/>
      <c r="T118" s="76"/>
      <c r="U118" s="76"/>
      <c r="V118" s="76"/>
      <c r="W118" s="76"/>
      <c r="X118" s="76"/>
      <c r="Z118" s="639">
        <f t="shared" si="3"/>
        <v>5250.0000000000009</v>
      </c>
      <c r="AA118" s="118">
        <f t="shared" si="4"/>
        <v>80250</v>
      </c>
    </row>
    <row r="119" spans="1:27" s="100" customFormat="1" ht="15.5" x14ac:dyDescent="0.35">
      <c r="A119" s="76"/>
      <c r="B119" s="76"/>
      <c r="C119" s="76"/>
      <c r="D119" s="76"/>
      <c r="E119" s="76"/>
      <c r="F119" s="76" t="s">
        <v>20177</v>
      </c>
      <c r="G119" s="76"/>
      <c r="H119" s="118">
        <v>75000</v>
      </c>
      <c r="I119" s="76"/>
      <c r="J119" s="76" t="s">
        <v>5775</v>
      </c>
      <c r="K119" s="130"/>
      <c r="L119" s="119" t="s">
        <v>8337</v>
      </c>
      <c r="M119" s="119">
        <v>3010378</v>
      </c>
      <c r="N119" s="119"/>
      <c r="O119" s="76"/>
      <c r="P119" s="76" t="s">
        <v>1226</v>
      </c>
      <c r="Q119" s="119"/>
      <c r="R119" s="76"/>
      <c r="S119" s="76"/>
      <c r="T119" s="76"/>
      <c r="U119" s="76"/>
      <c r="V119" s="76"/>
      <c r="W119" s="76"/>
      <c r="X119" s="76"/>
      <c r="Z119" s="639">
        <f t="shared" si="3"/>
        <v>5250.0000000000009</v>
      </c>
      <c r="AA119" s="118">
        <f t="shared" si="4"/>
        <v>80250</v>
      </c>
    </row>
    <row r="120" spans="1:27" s="100" customFormat="1" ht="15.5" x14ac:dyDescent="0.35">
      <c r="A120" s="76"/>
      <c r="B120" s="76"/>
      <c r="C120" s="76"/>
      <c r="D120" s="76"/>
      <c r="E120" s="76"/>
      <c r="F120" s="76" t="s">
        <v>20177</v>
      </c>
      <c r="G120" s="76"/>
      <c r="H120" s="118">
        <v>75000</v>
      </c>
      <c r="I120" s="76"/>
      <c r="J120" s="76" t="s">
        <v>5775</v>
      </c>
      <c r="K120" s="130"/>
      <c r="L120" s="119" t="s">
        <v>8337</v>
      </c>
      <c r="M120" s="119">
        <v>2964354</v>
      </c>
      <c r="N120" s="119"/>
      <c r="O120" s="76"/>
      <c r="P120" s="76" t="s">
        <v>1226</v>
      </c>
      <c r="Q120" s="119"/>
      <c r="R120" s="76"/>
      <c r="S120" s="76"/>
      <c r="T120" s="76"/>
      <c r="U120" s="76"/>
      <c r="V120" s="76"/>
      <c r="W120" s="76"/>
      <c r="X120" s="76"/>
      <c r="Z120" s="639">
        <f t="shared" si="3"/>
        <v>5250.0000000000009</v>
      </c>
      <c r="AA120" s="118">
        <f t="shared" si="4"/>
        <v>80250</v>
      </c>
    </row>
    <row r="121" spans="1:27" s="100" customFormat="1" ht="15.5" x14ac:dyDescent="0.35">
      <c r="A121" s="76"/>
      <c r="B121" s="76"/>
      <c r="C121" s="76"/>
      <c r="D121" s="76"/>
      <c r="E121" s="76"/>
      <c r="F121" s="76" t="s">
        <v>20178</v>
      </c>
      <c r="G121" s="76"/>
      <c r="H121" s="118">
        <v>75000</v>
      </c>
      <c r="I121" s="76"/>
      <c r="J121" s="76" t="s">
        <v>8427</v>
      </c>
      <c r="K121" s="130"/>
      <c r="L121" s="119" t="s">
        <v>11521</v>
      </c>
      <c r="M121" s="119">
        <v>3064541</v>
      </c>
      <c r="N121" s="119"/>
      <c r="O121" s="76"/>
      <c r="P121" s="76" t="s">
        <v>1226</v>
      </c>
      <c r="Q121" s="119"/>
      <c r="R121" s="76"/>
      <c r="S121" s="76"/>
      <c r="T121" s="76"/>
      <c r="U121" s="76"/>
      <c r="V121" s="76"/>
      <c r="W121" s="76"/>
      <c r="X121" s="76"/>
      <c r="Z121" s="639">
        <f t="shared" si="3"/>
        <v>5250.0000000000009</v>
      </c>
      <c r="AA121" s="118">
        <f t="shared" si="4"/>
        <v>80250</v>
      </c>
    </row>
    <row r="122" spans="1:27" s="100" customFormat="1" ht="15.5" x14ac:dyDescent="0.35">
      <c r="A122" s="69"/>
      <c r="B122" s="69"/>
      <c r="C122" s="69"/>
      <c r="D122" s="69"/>
      <c r="E122" s="69"/>
      <c r="F122" s="76" t="s">
        <v>20178</v>
      </c>
      <c r="G122" s="69"/>
      <c r="H122" s="118">
        <v>75000</v>
      </c>
      <c r="I122" s="69"/>
      <c r="J122" s="76" t="s">
        <v>5775</v>
      </c>
      <c r="K122" s="193"/>
      <c r="L122" s="119" t="s">
        <v>11521</v>
      </c>
      <c r="M122" s="75">
        <v>3278375</v>
      </c>
      <c r="N122" s="75"/>
      <c r="O122" s="69"/>
      <c r="P122" s="76" t="s">
        <v>1226</v>
      </c>
      <c r="Q122" s="75"/>
      <c r="R122" s="69"/>
      <c r="S122" s="69"/>
      <c r="T122" s="69"/>
      <c r="U122" s="69"/>
      <c r="V122" s="69"/>
      <c r="W122" s="69"/>
      <c r="X122" s="76"/>
      <c r="Z122" s="639">
        <f t="shared" si="3"/>
        <v>5250.0000000000009</v>
      </c>
      <c r="AA122" s="118">
        <f t="shared" si="4"/>
        <v>80250</v>
      </c>
    </row>
    <row r="123" spans="1:27" s="100" customFormat="1" ht="15.5" x14ac:dyDescent="0.35">
      <c r="A123" s="76"/>
      <c r="B123" s="76"/>
      <c r="C123" s="76"/>
      <c r="D123" s="76"/>
      <c r="E123" s="76"/>
      <c r="F123" s="79" t="s">
        <v>20179</v>
      </c>
      <c r="G123" s="76"/>
      <c r="H123" s="118">
        <v>75000</v>
      </c>
      <c r="I123" s="76"/>
      <c r="J123" s="76" t="s">
        <v>5775</v>
      </c>
      <c r="K123" s="130"/>
      <c r="L123" s="119" t="s">
        <v>8337</v>
      </c>
      <c r="M123" s="119">
        <v>3010376</v>
      </c>
      <c r="N123" s="119"/>
      <c r="O123" s="76"/>
      <c r="P123" s="76" t="s">
        <v>1226</v>
      </c>
      <c r="Q123" s="119"/>
      <c r="R123" s="76"/>
      <c r="S123" s="76"/>
      <c r="T123" s="76"/>
      <c r="U123" s="76"/>
      <c r="V123" s="76"/>
      <c r="W123" s="76"/>
      <c r="X123" s="76"/>
      <c r="Z123" s="639">
        <f t="shared" si="3"/>
        <v>5250.0000000000009</v>
      </c>
      <c r="AA123" s="118">
        <f t="shared" si="4"/>
        <v>80250</v>
      </c>
    </row>
    <row r="124" spans="1:27" s="100" customFormat="1" ht="15.5" x14ac:dyDescent="0.35">
      <c r="A124" s="76"/>
      <c r="B124" s="76"/>
      <c r="C124" s="76"/>
      <c r="D124" s="76"/>
      <c r="E124" s="76"/>
      <c r="F124" s="79" t="s">
        <v>20179</v>
      </c>
      <c r="G124" s="76"/>
      <c r="H124" s="118">
        <v>75000</v>
      </c>
      <c r="I124" s="76"/>
      <c r="J124" s="76" t="s">
        <v>5775</v>
      </c>
      <c r="K124" s="130"/>
      <c r="L124" s="119" t="s">
        <v>8337</v>
      </c>
      <c r="M124" s="119">
        <v>3010380</v>
      </c>
      <c r="N124" s="119"/>
      <c r="O124" s="76"/>
      <c r="P124" s="76" t="s">
        <v>1226</v>
      </c>
      <c r="Q124" s="119"/>
      <c r="R124" s="76"/>
      <c r="S124" s="76"/>
      <c r="T124" s="76"/>
      <c r="U124" s="76"/>
      <c r="V124" s="76"/>
      <c r="W124" s="76"/>
      <c r="X124" s="76"/>
      <c r="Z124" s="639">
        <f t="shared" si="3"/>
        <v>5250.0000000000009</v>
      </c>
      <c r="AA124" s="118">
        <f t="shared" si="4"/>
        <v>80250</v>
      </c>
    </row>
    <row r="125" spans="1:27" s="100" customFormat="1" ht="15.5" x14ac:dyDescent="0.35">
      <c r="A125" s="69"/>
      <c r="B125" s="69"/>
      <c r="C125" s="69"/>
      <c r="D125" s="69"/>
      <c r="E125" s="69"/>
      <c r="F125" s="79" t="s">
        <v>20179</v>
      </c>
      <c r="G125" s="69"/>
      <c r="H125" s="118">
        <v>75000</v>
      </c>
      <c r="I125" s="69"/>
      <c r="J125" s="76" t="s">
        <v>5775</v>
      </c>
      <c r="K125" s="193"/>
      <c r="L125" s="119" t="s">
        <v>8337</v>
      </c>
      <c r="M125" s="75">
        <v>875906</v>
      </c>
      <c r="N125" s="75"/>
      <c r="O125" s="69"/>
      <c r="P125" s="76" t="s">
        <v>1226</v>
      </c>
      <c r="Q125" s="119"/>
      <c r="R125" s="69"/>
      <c r="S125" s="69"/>
      <c r="T125" s="69"/>
      <c r="U125" s="69"/>
      <c r="V125" s="69"/>
      <c r="W125" s="69"/>
      <c r="X125" s="76"/>
      <c r="Z125" s="639">
        <f t="shared" si="3"/>
        <v>5250.0000000000009</v>
      </c>
      <c r="AA125" s="118">
        <f t="shared" si="4"/>
        <v>80250</v>
      </c>
    </row>
    <row r="126" spans="1:27" s="100" customFormat="1" ht="15.5" x14ac:dyDescent="0.35">
      <c r="A126" s="76"/>
      <c r="B126" s="76"/>
      <c r="C126" s="76"/>
      <c r="D126" s="76"/>
      <c r="E126" s="76"/>
      <c r="F126" s="79" t="s">
        <v>20180</v>
      </c>
      <c r="G126" s="76"/>
      <c r="H126" s="118">
        <v>75000</v>
      </c>
      <c r="I126" s="76"/>
      <c r="J126" s="76" t="s">
        <v>5775</v>
      </c>
      <c r="K126" s="130"/>
      <c r="L126" s="119" t="s">
        <v>11521</v>
      </c>
      <c r="M126" s="119">
        <v>3096456</v>
      </c>
      <c r="N126" s="119"/>
      <c r="O126" s="76"/>
      <c r="P126" s="76" t="s">
        <v>1226</v>
      </c>
      <c r="Q126" s="119"/>
      <c r="R126" s="76"/>
      <c r="S126" s="76"/>
      <c r="T126" s="76"/>
      <c r="U126" s="76"/>
      <c r="V126" s="76"/>
      <c r="W126" s="76"/>
      <c r="X126" s="76"/>
      <c r="Z126" s="639">
        <f t="shared" si="3"/>
        <v>5250.0000000000009</v>
      </c>
      <c r="AA126" s="118">
        <f t="shared" si="4"/>
        <v>80250</v>
      </c>
    </row>
    <row r="127" spans="1:27" s="100" customFormat="1" ht="15.5" x14ac:dyDescent="0.35">
      <c r="A127" s="76"/>
      <c r="B127" s="76"/>
      <c r="C127" s="76"/>
      <c r="D127" s="76"/>
      <c r="E127" s="76"/>
      <c r="F127" s="79" t="s">
        <v>20181</v>
      </c>
      <c r="G127" s="76"/>
      <c r="H127" s="118">
        <v>75000</v>
      </c>
      <c r="I127" s="76"/>
      <c r="J127" s="76" t="s">
        <v>5537</v>
      </c>
      <c r="K127" s="130"/>
      <c r="L127" s="119" t="s">
        <v>8439</v>
      </c>
      <c r="M127" s="119" t="s">
        <v>20182</v>
      </c>
      <c r="N127" s="119"/>
      <c r="O127" s="76"/>
      <c r="P127" s="76"/>
      <c r="Q127" s="119"/>
      <c r="R127" s="76"/>
      <c r="S127" s="76"/>
      <c r="T127" s="76"/>
      <c r="U127" s="76"/>
      <c r="V127" s="76"/>
      <c r="W127" s="76"/>
      <c r="X127" s="76"/>
      <c r="Z127" s="639">
        <f t="shared" si="3"/>
        <v>5250.0000000000009</v>
      </c>
      <c r="AA127" s="118">
        <f t="shared" si="4"/>
        <v>80250</v>
      </c>
    </row>
    <row r="128" spans="1:27" s="100" customFormat="1" ht="15.5" x14ac:dyDescent="0.35">
      <c r="A128" s="76"/>
      <c r="B128" s="76"/>
      <c r="C128" s="76"/>
      <c r="D128" s="76"/>
      <c r="E128" s="76"/>
      <c r="F128" s="79" t="s">
        <v>20183</v>
      </c>
      <c r="G128" s="76"/>
      <c r="H128" s="118">
        <v>75000</v>
      </c>
      <c r="I128" s="76"/>
      <c r="J128" s="76" t="s">
        <v>5537</v>
      </c>
      <c r="K128" s="130"/>
      <c r="L128" s="119" t="s">
        <v>16772</v>
      </c>
      <c r="M128" s="119">
        <v>75894</v>
      </c>
      <c r="N128" s="119"/>
      <c r="O128" s="76"/>
      <c r="P128" s="76" t="s">
        <v>3593</v>
      </c>
      <c r="Q128" s="119"/>
      <c r="R128" s="76"/>
      <c r="S128" s="76"/>
      <c r="T128" s="76"/>
      <c r="U128" s="76"/>
      <c r="V128" s="76"/>
      <c r="W128" s="69"/>
      <c r="X128" s="76"/>
      <c r="Z128" s="639">
        <f t="shared" si="3"/>
        <v>5250.0000000000009</v>
      </c>
      <c r="AA128" s="118">
        <f t="shared" si="4"/>
        <v>80250</v>
      </c>
    </row>
    <row r="129" spans="1:27" s="100" customFormat="1" ht="15.5" x14ac:dyDescent="0.35">
      <c r="A129" s="69"/>
      <c r="B129" s="69"/>
      <c r="C129" s="69"/>
      <c r="D129" s="69"/>
      <c r="E129" s="69"/>
      <c r="F129" s="79" t="s">
        <v>20183</v>
      </c>
      <c r="G129" s="69"/>
      <c r="H129" s="118">
        <v>75000</v>
      </c>
      <c r="I129" s="69"/>
      <c r="J129" s="76" t="s">
        <v>5537</v>
      </c>
      <c r="K129" s="193"/>
      <c r="L129" s="119" t="s">
        <v>16772</v>
      </c>
      <c r="M129" s="75">
        <v>75809</v>
      </c>
      <c r="N129" s="75"/>
      <c r="O129" s="69"/>
      <c r="P129" s="76" t="s">
        <v>3593</v>
      </c>
      <c r="Q129" s="75"/>
      <c r="R129" s="69"/>
      <c r="S129" s="69"/>
      <c r="T129" s="69"/>
      <c r="U129" s="69"/>
      <c r="V129" s="69"/>
      <c r="W129" s="69"/>
      <c r="X129" s="76"/>
      <c r="Z129" s="639">
        <f t="shared" si="3"/>
        <v>5250.0000000000009</v>
      </c>
      <c r="AA129" s="118">
        <f t="shared" si="4"/>
        <v>80250</v>
      </c>
    </row>
    <row r="130" spans="1:27" s="100" customFormat="1" ht="15.5" x14ac:dyDescent="0.35">
      <c r="A130" s="76"/>
      <c r="B130" s="76"/>
      <c r="C130" s="76"/>
      <c r="D130" s="76"/>
      <c r="E130" s="76"/>
      <c r="F130" s="79" t="s">
        <v>20183</v>
      </c>
      <c r="G130" s="76"/>
      <c r="H130" s="118">
        <v>75000</v>
      </c>
      <c r="I130" s="76"/>
      <c r="J130" s="76" t="s">
        <v>5537</v>
      </c>
      <c r="K130" s="130"/>
      <c r="L130" s="119" t="s">
        <v>16772</v>
      </c>
      <c r="M130" s="119">
        <v>75870</v>
      </c>
      <c r="N130" s="119"/>
      <c r="O130" s="76"/>
      <c r="P130" s="76" t="s">
        <v>3593</v>
      </c>
      <c r="Q130" s="119"/>
      <c r="R130" s="76"/>
      <c r="S130" s="76"/>
      <c r="T130" s="76"/>
      <c r="U130" s="76"/>
      <c r="V130" s="76"/>
      <c r="W130" s="76"/>
      <c r="X130" s="76"/>
      <c r="Z130" s="639">
        <f t="shared" si="3"/>
        <v>5250.0000000000009</v>
      </c>
      <c r="AA130" s="118">
        <f t="shared" si="4"/>
        <v>80250</v>
      </c>
    </row>
    <row r="131" spans="1:27" s="100" customFormat="1" ht="15.5" x14ac:dyDescent="0.35">
      <c r="A131" s="76"/>
      <c r="B131" s="76"/>
      <c r="C131" s="76"/>
      <c r="D131" s="76"/>
      <c r="E131" s="76"/>
      <c r="F131" s="79" t="s">
        <v>20184</v>
      </c>
      <c r="G131" s="76"/>
      <c r="H131" s="118">
        <v>75000</v>
      </c>
      <c r="I131" s="76"/>
      <c r="J131" s="76" t="s">
        <v>8427</v>
      </c>
      <c r="K131" s="130"/>
      <c r="L131" s="119" t="s">
        <v>8536</v>
      </c>
      <c r="M131" s="119">
        <v>2711869</v>
      </c>
      <c r="N131" s="119"/>
      <c r="O131" s="76"/>
      <c r="P131" s="76"/>
      <c r="Q131" s="119" t="s">
        <v>1697</v>
      </c>
      <c r="R131" s="76"/>
      <c r="S131" s="76"/>
      <c r="T131" s="76"/>
      <c r="U131" s="76"/>
      <c r="V131" s="76"/>
      <c r="W131" s="76"/>
      <c r="X131" s="76"/>
      <c r="Z131" s="639">
        <f t="shared" si="3"/>
        <v>5250.0000000000009</v>
      </c>
      <c r="AA131" s="118">
        <f t="shared" si="4"/>
        <v>80250</v>
      </c>
    </row>
    <row r="132" spans="1:27" s="100" customFormat="1" ht="15.5" x14ac:dyDescent="0.35">
      <c r="A132" s="76"/>
      <c r="B132" s="76"/>
      <c r="C132" s="76"/>
      <c r="D132" s="76"/>
      <c r="E132" s="76"/>
      <c r="F132" s="79" t="s">
        <v>20185</v>
      </c>
      <c r="G132" s="76"/>
      <c r="H132" s="118">
        <v>75000</v>
      </c>
      <c r="I132" s="76"/>
      <c r="J132" s="76" t="s">
        <v>5537</v>
      </c>
      <c r="K132" s="130"/>
      <c r="L132" s="119" t="s">
        <v>5542</v>
      </c>
      <c r="M132" s="119">
        <v>75922</v>
      </c>
      <c r="N132" s="119"/>
      <c r="O132" s="76"/>
      <c r="P132" s="76" t="s">
        <v>5175</v>
      </c>
      <c r="Q132" s="119"/>
      <c r="R132" s="76"/>
      <c r="S132" s="76"/>
      <c r="T132" s="76"/>
      <c r="U132" s="76"/>
      <c r="V132" s="76"/>
      <c r="W132" s="76"/>
      <c r="X132" s="76"/>
      <c r="Z132" s="639">
        <f t="shared" si="3"/>
        <v>5250.0000000000009</v>
      </c>
      <c r="AA132" s="118">
        <f t="shared" si="4"/>
        <v>80250</v>
      </c>
    </row>
    <row r="133" spans="1:27" s="100" customFormat="1" ht="15.5" x14ac:dyDescent="0.35">
      <c r="A133" s="76"/>
      <c r="B133" s="76"/>
      <c r="C133" s="76"/>
      <c r="D133" s="76"/>
      <c r="E133" s="76"/>
      <c r="F133" s="79" t="s">
        <v>20186</v>
      </c>
      <c r="G133" s="76"/>
      <c r="H133" s="118">
        <v>75000</v>
      </c>
      <c r="I133" s="76"/>
      <c r="J133" s="76" t="s">
        <v>8427</v>
      </c>
      <c r="K133" s="130"/>
      <c r="L133" s="119" t="s">
        <v>8344</v>
      </c>
      <c r="M133" s="119">
        <v>2664768</v>
      </c>
      <c r="N133" s="119"/>
      <c r="O133" s="76"/>
      <c r="P133" s="76"/>
      <c r="Q133" s="119" t="s">
        <v>1697</v>
      </c>
      <c r="R133" s="76"/>
      <c r="S133" s="76"/>
      <c r="T133" s="76"/>
      <c r="U133" s="76"/>
      <c r="V133" s="76"/>
      <c r="W133" s="76"/>
      <c r="X133" s="76"/>
      <c r="Z133" s="639">
        <f t="shared" si="3"/>
        <v>5250.0000000000009</v>
      </c>
      <c r="AA133" s="118">
        <f t="shared" si="4"/>
        <v>80250</v>
      </c>
    </row>
    <row r="134" spans="1:27" s="100" customFormat="1" ht="15.5" x14ac:dyDescent="0.35">
      <c r="A134" s="69"/>
      <c r="B134" s="69"/>
      <c r="C134" s="69"/>
      <c r="D134" s="69"/>
      <c r="E134" s="69"/>
      <c r="F134" s="79" t="s">
        <v>20187</v>
      </c>
      <c r="G134" s="69"/>
      <c r="H134" s="118">
        <v>75000</v>
      </c>
      <c r="I134" s="69"/>
      <c r="J134" s="76" t="s">
        <v>5775</v>
      </c>
      <c r="K134" s="193"/>
      <c r="L134" s="119" t="s">
        <v>8433</v>
      </c>
      <c r="M134" s="75">
        <v>2664521</v>
      </c>
      <c r="N134" s="75"/>
      <c r="O134" s="69"/>
      <c r="P134" s="76"/>
      <c r="Q134" s="119" t="s">
        <v>1697</v>
      </c>
      <c r="R134" s="69"/>
      <c r="S134" s="69"/>
      <c r="T134" s="69"/>
      <c r="U134" s="69"/>
      <c r="V134" s="69"/>
      <c r="W134" s="69"/>
      <c r="X134" s="76"/>
      <c r="Z134" s="639">
        <f t="shared" si="3"/>
        <v>5250.0000000000009</v>
      </c>
      <c r="AA134" s="118">
        <f t="shared" si="4"/>
        <v>80250</v>
      </c>
    </row>
    <row r="135" spans="1:27" s="100" customFormat="1" ht="15.5" x14ac:dyDescent="0.35">
      <c r="A135" s="76"/>
      <c r="B135" s="76"/>
      <c r="C135" s="76"/>
      <c r="D135" s="76"/>
      <c r="E135" s="76"/>
      <c r="F135" s="79" t="s">
        <v>20188</v>
      </c>
      <c r="G135" s="76"/>
      <c r="H135" s="118">
        <v>75000</v>
      </c>
      <c r="I135" s="76"/>
      <c r="J135" s="76"/>
      <c r="K135" s="130"/>
      <c r="L135" s="119"/>
      <c r="M135" s="119"/>
      <c r="N135" s="119"/>
      <c r="O135" s="76"/>
      <c r="P135" s="76"/>
      <c r="Q135" s="119"/>
      <c r="R135" s="76"/>
      <c r="S135" s="76"/>
      <c r="T135" s="76"/>
      <c r="U135" s="76"/>
      <c r="V135" s="76"/>
      <c r="W135" s="76"/>
      <c r="X135" s="76"/>
      <c r="Z135" s="639">
        <f t="shared" ref="Z135:Z198" si="5">H135*Z$4</f>
        <v>5250.0000000000009</v>
      </c>
      <c r="AA135" s="118">
        <f t="shared" ref="AA135:AA198" si="6">H135+Z135</f>
        <v>80250</v>
      </c>
    </row>
    <row r="136" spans="1:27" s="100" customFormat="1" ht="15.5" x14ac:dyDescent="0.35">
      <c r="A136" s="76"/>
      <c r="B136" s="76"/>
      <c r="C136" s="76"/>
      <c r="D136" s="76"/>
      <c r="E136" s="76"/>
      <c r="F136" s="76" t="s">
        <v>20184</v>
      </c>
      <c r="G136" s="76"/>
      <c r="H136" s="118">
        <v>75000</v>
      </c>
      <c r="I136" s="76"/>
      <c r="J136" s="76" t="s">
        <v>8427</v>
      </c>
      <c r="K136" s="130"/>
      <c r="L136" s="119" t="s">
        <v>8536</v>
      </c>
      <c r="M136" s="119">
        <v>2711866</v>
      </c>
      <c r="N136" s="119"/>
      <c r="O136" s="76"/>
      <c r="P136" s="76"/>
      <c r="Q136" s="119" t="s">
        <v>1697</v>
      </c>
      <c r="R136" s="76"/>
      <c r="S136" s="76"/>
      <c r="T136" s="76"/>
      <c r="U136" s="76"/>
      <c r="V136" s="76"/>
      <c r="W136" s="76"/>
      <c r="X136" s="76"/>
      <c r="Z136" s="639">
        <f t="shared" si="5"/>
        <v>5250.0000000000009</v>
      </c>
      <c r="AA136" s="118">
        <f t="shared" si="6"/>
        <v>80250</v>
      </c>
    </row>
    <row r="137" spans="1:27" s="100" customFormat="1" ht="15.5" x14ac:dyDescent="0.35">
      <c r="A137" s="76"/>
      <c r="B137" s="76"/>
      <c r="C137" s="76"/>
      <c r="D137" s="76"/>
      <c r="E137" s="76"/>
      <c r="F137" s="76" t="s">
        <v>20169</v>
      </c>
      <c r="G137" s="76"/>
      <c r="H137" s="118">
        <v>75000</v>
      </c>
      <c r="I137" s="76"/>
      <c r="J137" s="76" t="s">
        <v>5537</v>
      </c>
      <c r="K137" s="119"/>
      <c r="L137" s="119" t="s">
        <v>16772</v>
      </c>
      <c r="M137" s="119">
        <v>75926</v>
      </c>
      <c r="N137" s="119"/>
      <c r="O137" s="76"/>
      <c r="P137" s="76" t="s">
        <v>3593</v>
      </c>
      <c r="Q137" s="119"/>
      <c r="R137" s="76"/>
      <c r="S137" s="76"/>
      <c r="T137" s="76"/>
      <c r="U137" s="76"/>
      <c r="V137" s="76"/>
      <c r="W137" s="76"/>
      <c r="X137" s="76"/>
      <c r="Z137" s="639">
        <f t="shared" si="5"/>
        <v>5250.0000000000009</v>
      </c>
      <c r="AA137" s="118">
        <f t="shared" si="6"/>
        <v>80250</v>
      </c>
    </row>
    <row r="138" spans="1:27" s="100" customFormat="1" ht="15.5" x14ac:dyDescent="0.35">
      <c r="A138" s="76"/>
      <c r="B138" s="76"/>
      <c r="C138" s="76"/>
      <c r="D138" s="76"/>
      <c r="E138" s="76"/>
      <c r="F138" s="76" t="s">
        <v>20169</v>
      </c>
      <c r="G138" s="69"/>
      <c r="H138" s="118">
        <v>75000</v>
      </c>
      <c r="I138" s="76"/>
      <c r="J138" s="76" t="s">
        <v>5537</v>
      </c>
      <c r="K138" s="119"/>
      <c r="L138" s="119" t="s">
        <v>16772</v>
      </c>
      <c r="M138" s="119" t="s">
        <v>20189</v>
      </c>
      <c r="N138" s="119"/>
      <c r="O138" s="76"/>
      <c r="P138" s="76" t="s">
        <v>3593</v>
      </c>
      <c r="Q138" s="119"/>
      <c r="R138" s="76"/>
      <c r="S138" s="76"/>
      <c r="T138" s="76"/>
      <c r="U138" s="76"/>
      <c r="V138" s="76"/>
      <c r="W138" s="76"/>
      <c r="X138" s="76"/>
      <c r="Z138" s="639">
        <f t="shared" si="5"/>
        <v>5250.0000000000009</v>
      </c>
      <c r="AA138" s="118">
        <f t="shared" si="6"/>
        <v>80250</v>
      </c>
    </row>
    <row r="139" spans="1:27" s="100" customFormat="1" ht="15.5" x14ac:dyDescent="0.35">
      <c r="A139" s="76"/>
      <c r="B139" s="76"/>
      <c r="C139" s="76"/>
      <c r="D139" s="76"/>
      <c r="E139" s="76"/>
      <c r="F139" s="76" t="s">
        <v>20169</v>
      </c>
      <c r="G139" s="76"/>
      <c r="H139" s="118">
        <v>75000</v>
      </c>
      <c r="I139" s="76"/>
      <c r="J139" s="76" t="s">
        <v>5537</v>
      </c>
      <c r="K139" s="119"/>
      <c r="L139" s="119" t="s">
        <v>16772</v>
      </c>
      <c r="M139" s="119" t="s">
        <v>20190</v>
      </c>
      <c r="N139" s="119"/>
      <c r="O139" s="76"/>
      <c r="P139" s="76" t="s">
        <v>3593</v>
      </c>
      <c r="Q139" s="119"/>
      <c r="R139" s="76"/>
      <c r="S139" s="76"/>
      <c r="T139" s="76"/>
      <c r="U139" s="76"/>
      <c r="V139" s="76"/>
      <c r="W139" s="76"/>
      <c r="X139" s="76"/>
      <c r="Z139" s="639">
        <f t="shared" si="5"/>
        <v>5250.0000000000009</v>
      </c>
      <c r="AA139" s="118">
        <f t="shared" si="6"/>
        <v>80250</v>
      </c>
    </row>
    <row r="140" spans="1:27" s="100" customFormat="1" ht="15.5" x14ac:dyDescent="0.35">
      <c r="A140" s="69"/>
      <c r="B140" s="69"/>
      <c r="C140" s="69"/>
      <c r="D140" s="69"/>
      <c r="E140" s="69"/>
      <c r="F140" s="76" t="s">
        <v>20191</v>
      </c>
      <c r="G140" s="69"/>
      <c r="H140" s="118">
        <v>75000</v>
      </c>
      <c r="I140" s="69"/>
      <c r="J140" s="76" t="s">
        <v>5537</v>
      </c>
      <c r="K140" s="193"/>
      <c r="L140" s="119" t="s">
        <v>16772</v>
      </c>
      <c r="M140" s="75">
        <v>75893</v>
      </c>
      <c r="N140" s="75"/>
      <c r="O140" s="69"/>
      <c r="P140" s="76" t="s">
        <v>3593</v>
      </c>
      <c r="Q140" s="75"/>
      <c r="R140" s="69"/>
      <c r="S140" s="69"/>
      <c r="T140" s="69"/>
      <c r="U140" s="69"/>
      <c r="V140" s="69"/>
      <c r="W140" s="69"/>
      <c r="X140" s="76"/>
      <c r="Z140" s="639">
        <f t="shared" si="5"/>
        <v>5250.0000000000009</v>
      </c>
      <c r="AA140" s="118">
        <f t="shared" si="6"/>
        <v>80250</v>
      </c>
    </row>
    <row r="141" spans="1:27" s="100" customFormat="1" ht="15.5" x14ac:dyDescent="0.35">
      <c r="A141" s="76"/>
      <c r="B141" s="76"/>
      <c r="C141" s="76"/>
      <c r="D141" s="76"/>
      <c r="E141" s="76"/>
      <c r="F141" s="76" t="s">
        <v>20191</v>
      </c>
      <c r="G141" s="76"/>
      <c r="H141" s="118">
        <v>75000</v>
      </c>
      <c r="I141" s="76"/>
      <c r="J141" s="76" t="s">
        <v>5537</v>
      </c>
      <c r="K141" s="119"/>
      <c r="L141" s="119" t="s">
        <v>16772</v>
      </c>
      <c r="M141" s="119">
        <v>759365</v>
      </c>
      <c r="N141" s="119"/>
      <c r="O141" s="76"/>
      <c r="P141" s="76" t="s">
        <v>3593</v>
      </c>
      <c r="Q141" s="119"/>
      <c r="R141" s="76"/>
      <c r="S141" s="76"/>
      <c r="T141" s="76"/>
      <c r="U141" s="76"/>
      <c r="V141" s="76"/>
      <c r="W141" s="76"/>
      <c r="X141" s="76"/>
      <c r="Z141" s="639">
        <f t="shared" si="5"/>
        <v>5250.0000000000009</v>
      </c>
      <c r="AA141" s="118">
        <f t="shared" si="6"/>
        <v>80250</v>
      </c>
    </row>
    <row r="142" spans="1:27" s="100" customFormat="1" ht="15.5" x14ac:dyDescent="0.35">
      <c r="A142" s="76"/>
      <c r="B142" s="76"/>
      <c r="C142" s="76"/>
      <c r="D142" s="76"/>
      <c r="E142" s="76"/>
      <c r="F142" s="76" t="s">
        <v>20191</v>
      </c>
      <c r="G142" s="76"/>
      <c r="H142" s="118">
        <v>75000</v>
      </c>
      <c r="I142" s="76"/>
      <c r="J142" s="76" t="s">
        <v>5537</v>
      </c>
      <c r="K142" s="119"/>
      <c r="L142" s="119" t="s">
        <v>16772</v>
      </c>
      <c r="M142" s="119">
        <v>757903</v>
      </c>
      <c r="N142" s="119"/>
      <c r="O142" s="76"/>
      <c r="P142" s="76" t="s">
        <v>3593</v>
      </c>
      <c r="Q142" s="119"/>
      <c r="R142" s="76"/>
      <c r="S142" s="76"/>
      <c r="T142" s="76"/>
      <c r="U142" s="76"/>
      <c r="V142" s="76"/>
      <c r="W142" s="76"/>
      <c r="X142" s="76"/>
      <c r="Z142" s="639">
        <f t="shared" si="5"/>
        <v>5250.0000000000009</v>
      </c>
      <c r="AA142" s="118">
        <f t="shared" si="6"/>
        <v>80250</v>
      </c>
    </row>
    <row r="143" spans="1:27" s="100" customFormat="1" ht="15.5" x14ac:dyDescent="0.35">
      <c r="A143" s="76"/>
      <c r="B143" s="76"/>
      <c r="C143" s="76"/>
      <c r="D143" s="76"/>
      <c r="E143" s="76"/>
      <c r="F143" s="76" t="s">
        <v>20191</v>
      </c>
      <c r="G143" s="69"/>
      <c r="H143" s="118">
        <v>75000</v>
      </c>
      <c r="I143" s="76"/>
      <c r="J143" s="76" t="s">
        <v>5537</v>
      </c>
      <c r="K143" s="119"/>
      <c r="L143" s="119" t="s">
        <v>16772</v>
      </c>
      <c r="M143" s="119">
        <v>75861</v>
      </c>
      <c r="N143" s="119"/>
      <c r="O143" s="76"/>
      <c r="P143" s="76" t="s">
        <v>3593</v>
      </c>
      <c r="Q143" s="119"/>
      <c r="R143" s="76"/>
      <c r="S143" s="76"/>
      <c r="T143" s="76"/>
      <c r="U143" s="69"/>
      <c r="V143" s="76"/>
      <c r="W143" s="76"/>
      <c r="X143" s="76"/>
      <c r="Z143" s="639">
        <f t="shared" si="5"/>
        <v>5250.0000000000009</v>
      </c>
      <c r="AA143" s="118">
        <f t="shared" si="6"/>
        <v>80250</v>
      </c>
    </row>
    <row r="144" spans="1:27" s="100" customFormat="1" ht="15.5" x14ac:dyDescent="0.35">
      <c r="A144" s="76"/>
      <c r="B144" s="76"/>
      <c r="C144" s="76"/>
      <c r="D144" s="76"/>
      <c r="E144" s="76"/>
      <c r="F144" s="76" t="s">
        <v>20191</v>
      </c>
      <c r="G144" s="69"/>
      <c r="H144" s="118">
        <v>75000</v>
      </c>
      <c r="I144" s="76"/>
      <c r="J144" s="76" t="s">
        <v>5537</v>
      </c>
      <c r="K144" s="119"/>
      <c r="L144" s="119" t="s">
        <v>16772</v>
      </c>
      <c r="M144" s="119">
        <v>75768</v>
      </c>
      <c r="N144" s="119"/>
      <c r="O144" s="76"/>
      <c r="P144" s="76" t="s">
        <v>3593</v>
      </c>
      <c r="Q144" s="119"/>
      <c r="R144" s="76"/>
      <c r="S144" s="76"/>
      <c r="T144" s="76"/>
      <c r="U144" s="69"/>
      <c r="V144" s="76"/>
      <c r="W144" s="76"/>
      <c r="X144" s="76"/>
      <c r="Z144" s="639">
        <f t="shared" si="5"/>
        <v>5250.0000000000009</v>
      </c>
      <c r="AA144" s="118">
        <f t="shared" si="6"/>
        <v>80250</v>
      </c>
    </row>
    <row r="145" spans="1:27" s="100" customFormat="1" ht="15.5" x14ac:dyDescent="0.35">
      <c r="A145" s="76"/>
      <c r="B145" s="76"/>
      <c r="C145" s="76"/>
      <c r="D145" s="76"/>
      <c r="E145" s="76"/>
      <c r="F145" s="76" t="s">
        <v>20191</v>
      </c>
      <c r="G145" s="69"/>
      <c r="H145" s="118">
        <v>75000</v>
      </c>
      <c r="I145" s="76"/>
      <c r="J145" s="76" t="s">
        <v>5537</v>
      </c>
      <c r="K145" s="119"/>
      <c r="L145" s="119" t="s">
        <v>16772</v>
      </c>
      <c r="M145" s="119">
        <v>75821</v>
      </c>
      <c r="N145" s="119"/>
      <c r="O145" s="76"/>
      <c r="P145" s="76" t="s">
        <v>3593</v>
      </c>
      <c r="Q145" s="119"/>
      <c r="R145" s="76"/>
      <c r="S145" s="76"/>
      <c r="T145" s="76"/>
      <c r="U145" s="76"/>
      <c r="V145" s="76"/>
      <c r="W145" s="76"/>
      <c r="X145" s="76"/>
      <c r="Z145" s="639">
        <f t="shared" si="5"/>
        <v>5250.0000000000009</v>
      </c>
      <c r="AA145" s="118">
        <f t="shared" si="6"/>
        <v>80250</v>
      </c>
    </row>
    <row r="146" spans="1:27" s="100" customFormat="1" ht="15.5" x14ac:dyDescent="0.35">
      <c r="A146" s="76"/>
      <c r="B146" s="76"/>
      <c r="C146" s="76"/>
      <c r="D146" s="76"/>
      <c r="E146" s="76"/>
      <c r="F146" s="76" t="s">
        <v>20192</v>
      </c>
      <c r="G146" s="69"/>
      <c r="H146" s="118">
        <v>75000</v>
      </c>
      <c r="I146" s="76"/>
      <c r="J146" s="76" t="s">
        <v>5537</v>
      </c>
      <c r="K146" s="119"/>
      <c r="L146" s="119" t="s">
        <v>20193</v>
      </c>
      <c r="M146" s="119">
        <v>759125</v>
      </c>
      <c r="N146" s="119"/>
      <c r="O146" s="76"/>
      <c r="P146" s="76" t="s">
        <v>8797</v>
      </c>
      <c r="Q146" s="119"/>
      <c r="R146" s="76"/>
      <c r="S146" s="76"/>
      <c r="T146" s="76"/>
      <c r="U146" s="76"/>
      <c r="V146" s="76"/>
      <c r="W146" s="76"/>
      <c r="X146" s="76"/>
      <c r="Z146" s="639">
        <f t="shared" si="5"/>
        <v>5250.0000000000009</v>
      </c>
      <c r="AA146" s="118">
        <f t="shared" si="6"/>
        <v>80250</v>
      </c>
    </row>
    <row r="147" spans="1:27" s="100" customFormat="1" ht="15.5" x14ac:dyDescent="0.35">
      <c r="A147" s="76"/>
      <c r="B147" s="76"/>
      <c r="C147" s="76"/>
      <c r="D147" s="76"/>
      <c r="E147" s="76"/>
      <c r="F147" s="76" t="s">
        <v>20192</v>
      </c>
      <c r="G147" s="69"/>
      <c r="H147" s="118">
        <v>75000</v>
      </c>
      <c r="I147" s="76"/>
      <c r="J147" s="76" t="s">
        <v>5537</v>
      </c>
      <c r="K147" s="119"/>
      <c r="L147" s="119" t="s">
        <v>20193</v>
      </c>
      <c r="M147" s="119">
        <v>759085</v>
      </c>
      <c r="N147" s="119"/>
      <c r="O147" s="76"/>
      <c r="P147" s="76" t="s">
        <v>8797</v>
      </c>
      <c r="Q147" s="119"/>
      <c r="R147" s="76"/>
      <c r="S147" s="76"/>
      <c r="T147" s="76"/>
      <c r="U147" s="76"/>
      <c r="V147" s="76"/>
      <c r="W147" s="76"/>
      <c r="X147" s="76"/>
      <c r="Z147" s="639">
        <f t="shared" si="5"/>
        <v>5250.0000000000009</v>
      </c>
      <c r="AA147" s="118">
        <f t="shared" si="6"/>
        <v>80250</v>
      </c>
    </row>
    <row r="148" spans="1:27" s="100" customFormat="1" ht="15.5" x14ac:dyDescent="0.35">
      <c r="A148" s="69"/>
      <c r="B148" s="69"/>
      <c r="C148" s="69"/>
      <c r="D148" s="69"/>
      <c r="E148" s="69"/>
      <c r="F148" s="76" t="s">
        <v>20194</v>
      </c>
      <c r="G148" s="69"/>
      <c r="H148" s="118">
        <v>75000</v>
      </c>
      <c r="I148" s="69"/>
      <c r="J148" s="76" t="s">
        <v>5537</v>
      </c>
      <c r="K148" s="193"/>
      <c r="L148" s="119" t="s">
        <v>16772</v>
      </c>
      <c r="M148" s="75">
        <v>75846</v>
      </c>
      <c r="N148" s="75"/>
      <c r="O148" s="69"/>
      <c r="P148" s="76" t="s">
        <v>3593</v>
      </c>
      <c r="Q148" s="75"/>
      <c r="R148" s="69"/>
      <c r="S148" s="69"/>
      <c r="T148" s="69"/>
      <c r="U148" s="69"/>
      <c r="V148" s="69"/>
      <c r="W148" s="69"/>
      <c r="X148" s="76"/>
      <c r="Z148" s="639">
        <f t="shared" si="5"/>
        <v>5250.0000000000009</v>
      </c>
      <c r="AA148" s="118">
        <f t="shared" si="6"/>
        <v>80250</v>
      </c>
    </row>
    <row r="149" spans="1:27" s="100" customFormat="1" ht="15.5" x14ac:dyDescent="0.35">
      <c r="A149" s="76"/>
      <c r="B149" s="76"/>
      <c r="C149" s="76"/>
      <c r="D149" s="76"/>
      <c r="E149" s="76"/>
      <c r="F149" s="76" t="s">
        <v>20194</v>
      </c>
      <c r="G149" s="76"/>
      <c r="H149" s="118">
        <v>75000</v>
      </c>
      <c r="I149" s="76"/>
      <c r="J149" s="76" t="s">
        <v>5537</v>
      </c>
      <c r="K149" s="119"/>
      <c r="L149" s="119" t="s">
        <v>16772</v>
      </c>
      <c r="M149" s="119">
        <v>75822</v>
      </c>
      <c r="N149" s="119"/>
      <c r="O149" s="76"/>
      <c r="P149" s="76" t="s">
        <v>3593</v>
      </c>
      <c r="Q149" s="119"/>
      <c r="R149" s="76"/>
      <c r="S149" s="76"/>
      <c r="T149" s="76"/>
      <c r="U149" s="76"/>
      <c r="V149" s="76"/>
      <c r="W149" s="76"/>
      <c r="X149" s="76"/>
      <c r="Z149" s="639">
        <f t="shared" si="5"/>
        <v>5250.0000000000009</v>
      </c>
      <c r="AA149" s="118">
        <f t="shared" si="6"/>
        <v>80250</v>
      </c>
    </row>
    <row r="150" spans="1:27" s="100" customFormat="1" ht="15.5" x14ac:dyDescent="0.35">
      <c r="A150" s="76"/>
      <c r="B150" s="76"/>
      <c r="C150" s="76"/>
      <c r="D150" s="76"/>
      <c r="E150" s="76"/>
      <c r="F150" s="76" t="s">
        <v>20194</v>
      </c>
      <c r="G150" s="76"/>
      <c r="H150" s="118">
        <v>75000</v>
      </c>
      <c r="I150" s="76"/>
      <c r="J150" s="76" t="s">
        <v>5537</v>
      </c>
      <c r="K150" s="119"/>
      <c r="L150" s="119" t="s">
        <v>16772</v>
      </c>
      <c r="M150" s="119" t="s">
        <v>20195</v>
      </c>
      <c r="N150" s="119"/>
      <c r="O150" s="76"/>
      <c r="P150" s="76" t="s">
        <v>3593</v>
      </c>
      <c r="Q150" s="119"/>
      <c r="R150" s="76"/>
      <c r="S150" s="76"/>
      <c r="T150" s="76"/>
      <c r="U150" s="76"/>
      <c r="V150" s="76"/>
      <c r="W150" s="76"/>
      <c r="X150" s="76"/>
      <c r="Z150" s="639">
        <f t="shared" si="5"/>
        <v>5250.0000000000009</v>
      </c>
      <c r="AA150" s="118">
        <f t="shared" si="6"/>
        <v>80250</v>
      </c>
    </row>
    <row r="151" spans="1:27" s="100" customFormat="1" ht="15.5" x14ac:dyDescent="0.35">
      <c r="A151" s="76"/>
      <c r="B151" s="76"/>
      <c r="C151" s="76"/>
      <c r="D151" s="76"/>
      <c r="E151" s="76"/>
      <c r="F151" s="76" t="s">
        <v>20194</v>
      </c>
      <c r="G151" s="69"/>
      <c r="H151" s="118">
        <v>75000</v>
      </c>
      <c r="I151" s="76"/>
      <c r="J151" s="76" t="s">
        <v>5537</v>
      </c>
      <c r="K151" s="119"/>
      <c r="L151" s="119" t="s">
        <v>16772</v>
      </c>
      <c r="M151" s="119" t="s">
        <v>20196</v>
      </c>
      <c r="N151" s="119"/>
      <c r="O151" s="76"/>
      <c r="P151" s="76" t="s">
        <v>3593</v>
      </c>
      <c r="Q151" s="119"/>
      <c r="R151" s="76"/>
      <c r="S151" s="76"/>
      <c r="T151" s="76"/>
      <c r="U151" s="69"/>
      <c r="V151" s="76"/>
      <c r="W151" s="76"/>
      <c r="X151" s="76"/>
      <c r="Z151" s="639">
        <f t="shared" si="5"/>
        <v>5250.0000000000009</v>
      </c>
      <c r="AA151" s="118">
        <f t="shared" si="6"/>
        <v>80250</v>
      </c>
    </row>
    <row r="152" spans="1:27" s="100" customFormat="1" ht="15.5" x14ac:dyDescent="0.35">
      <c r="A152" s="76"/>
      <c r="B152" s="76"/>
      <c r="C152" s="76"/>
      <c r="D152" s="76"/>
      <c r="E152" s="76"/>
      <c r="F152" s="76" t="s">
        <v>20194</v>
      </c>
      <c r="G152" s="69"/>
      <c r="H152" s="118">
        <v>75000</v>
      </c>
      <c r="I152" s="76"/>
      <c r="J152" s="76" t="s">
        <v>5537</v>
      </c>
      <c r="K152" s="119"/>
      <c r="L152" s="119" t="s">
        <v>16772</v>
      </c>
      <c r="M152" s="119" t="s">
        <v>20197</v>
      </c>
      <c r="N152" s="119"/>
      <c r="O152" s="76"/>
      <c r="P152" s="76" t="s">
        <v>3593</v>
      </c>
      <c r="Q152" s="119"/>
      <c r="R152" s="76"/>
      <c r="S152" s="76"/>
      <c r="T152" s="76"/>
      <c r="U152" s="69"/>
      <c r="V152" s="76"/>
      <c r="W152" s="76"/>
      <c r="X152" s="76"/>
      <c r="Z152" s="639">
        <f t="shared" si="5"/>
        <v>5250.0000000000009</v>
      </c>
      <c r="AA152" s="118">
        <f t="shared" si="6"/>
        <v>80250</v>
      </c>
    </row>
    <row r="153" spans="1:27" s="100" customFormat="1" ht="15.5" x14ac:dyDescent="0.35">
      <c r="A153" s="76"/>
      <c r="B153" s="76"/>
      <c r="C153" s="76"/>
      <c r="D153" s="76"/>
      <c r="E153" s="76"/>
      <c r="F153" s="76" t="s">
        <v>20194</v>
      </c>
      <c r="G153" s="69"/>
      <c r="H153" s="118">
        <v>75000</v>
      </c>
      <c r="I153" s="76"/>
      <c r="J153" s="76" t="s">
        <v>5537</v>
      </c>
      <c r="K153" s="119"/>
      <c r="L153" s="119" t="s">
        <v>16772</v>
      </c>
      <c r="M153" s="119" t="s">
        <v>20198</v>
      </c>
      <c r="N153" s="119"/>
      <c r="O153" s="76"/>
      <c r="P153" s="76" t="s">
        <v>3593</v>
      </c>
      <c r="Q153" s="119"/>
      <c r="R153" s="76"/>
      <c r="S153" s="76"/>
      <c r="T153" s="76"/>
      <c r="U153" s="76"/>
      <c r="V153" s="76"/>
      <c r="W153" s="76"/>
      <c r="X153" s="76"/>
      <c r="Z153" s="639">
        <f t="shared" si="5"/>
        <v>5250.0000000000009</v>
      </c>
      <c r="AA153" s="118">
        <f t="shared" si="6"/>
        <v>80250</v>
      </c>
    </row>
    <row r="154" spans="1:27" s="100" customFormat="1" ht="15.5" x14ac:dyDescent="0.35">
      <c r="A154" s="76"/>
      <c r="B154" s="76"/>
      <c r="C154" s="76"/>
      <c r="D154" s="76"/>
      <c r="E154" s="76"/>
      <c r="F154" s="76" t="s">
        <v>20199</v>
      </c>
      <c r="G154" s="69"/>
      <c r="H154" s="118">
        <v>75000</v>
      </c>
      <c r="I154" s="76"/>
      <c r="J154" s="76" t="s">
        <v>5537</v>
      </c>
      <c r="K154" s="119"/>
      <c r="L154" s="119" t="s">
        <v>20193</v>
      </c>
      <c r="M154" s="119" t="s">
        <v>20200</v>
      </c>
      <c r="N154" s="119"/>
      <c r="O154" s="76"/>
      <c r="P154" s="76" t="s">
        <v>8797</v>
      </c>
      <c r="Q154" s="119"/>
      <c r="R154" s="76"/>
      <c r="S154" s="76"/>
      <c r="T154" s="76"/>
      <c r="U154" s="76"/>
      <c r="V154" s="76"/>
      <c r="W154" s="76"/>
      <c r="X154" s="76"/>
      <c r="Z154" s="639">
        <f t="shared" si="5"/>
        <v>5250.0000000000009</v>
      </c>
      <c r="AA154" s="118">
        <f t="shared" si="6"/>
        <v>80250</v>
      </c>
    </row>
    <row r="155" spans="1:27" s="100" customFormat="1" ht="15.5" x14ac:dyDescent="0.35">
      <c r="A155" s="76"/>
      <c r="B155" s="76"/>
      <c r="C155" s="76"/>
      <c r="D155" s="76"/>
      <c r="E155" s="76"/>
      <c r="F155" s="76" t="s">
        <v>20199</v>
      </c>
      <c r="G155" s="69"/>
      <c r="H155" s="118">
        <v>75000</v>
      </c>
      <c r="I155" s="76"/>
      <c r="J155" s="76" t="s">
        <v>5537</v>
      </c>
      <c r="K155" s="119"/>
      <c r="L155" s="119" t="s">
        <v>20193</v>
      </c>
      <c r="M155" s="119" t="s">
        <v>20201</v>
      </c>
      <c r="N155" s="119"/>
      <c r="O155" s="76"/>
      <c r="P155" s="76" t="s">
        <v>8797</v>
      </c>
      <c r="Q155" s="119"/>
      <c r="R155" s="76"/>
      <c r="S155" s="76"/>
      <c r="T155" s="76"/>
      <c r="U155" s="76"/>
      <c r="V155" s="76"/>
      <c r="W155" s="76"/>
      <c r="X155" s="76"/>
      <c r="Z155" s="639">
        <f t="shared" si="5"/>
        <v>5250.0000000000009</v>
      </c>
      <c r="AA155" s="118">
        <f t="shared" si="6"/>
        <v>80250</v>
      </c>
    </row>
    <row r="156" spans="1:27" s="100" customFormat="1" ht="15.5" x14ac:dyDescent="0.35">
      <c r="A156" s="69"/>
      <c r="B156" s="69"/>
      <c r="C156" s="69"/>
      <c r="D156" s="69"/>
      <c r="E156" s="69"/>
      <c r="F156" s="76" t="s">
        <v>20202</v>
      </c>
      <c r="G156" s="69"/>
      <c r="H156" s="118">
        <v>75000</v>
      </c>
      <c r="I156" s="69"/>
      <c r="J156" s="76" t="s">
        <v>5537</v>
      </c>
      <c r="K156" s="193"/>
      <c r="L156" s="119" t="s">
        <v>16772</v>
      </c>
      <c r="M156" s="75">
        <v>75883</v>
      </c>
      <c r="N156" s="75"/>
      <c r="O156" s="69"/>
      <c r="P156" s="76" t="s">
        <v>3593</v>
      </c>
      <c r="Q156" s="75"/>
      <c r="R156" s="69"/>
      <c r="S156" s="69"/>
      <c r="T156" s="69"/>
      <c r="U156" s="69"/>
      <c r="V156" s="69"/>
      <c r="W156" s="69"/>
      <c r="X156" s="76"/>
      <c r="Z156" s="639">
        <f t="shared" si="5"/>
        <v>5250.0000000000009</v>
      </c>
      <c r="AA156" s="118">
        <f t="shared" si="6"/>
        <v>80250</v>
      </c>
    </row>
    <row r="157" spans="1:27" s="100" customFormat="1" ht="15.5" x14ac:dyDescent="0.35">
      <c r="A157" s="76"/>
      <c r="B157" s="76"/>
      <c r="C157" s="76"/>
      <c r="D157" s="76"/>
      <c r="E157" s="76"/>
      <c r="F157" s="76" t="s">
        <v>20202</v>
      </c>
      <c r="G157" s="76"/>
      <c r="H157" s="118">
        <v>75000</v>
      </c>
      <c r="I157" s="76"/>
      <c r="J157" s="76" t="s">
        <v>5537</v>
      </c>
      <c r="K157" s="119"/>
      <c r="L157" s="119" t="s">
        <v>20203</v>
      </c>
      <c r="M157" s="119">
        <v>836774</v>
      </c>
      <c r="N157" s="119"/>
      <c r="O157" s="76"/>
      <c r="P157" s="76" t="s">
        <v>3593</v>
      </c>
      <c r="Q157" s="119"/>
      <c r="R157" s="76"/>
      <c r="S157" s="76"/>
      <c r="T157" s="76"/>
      <c r="U157" s="76"/>
      <c r="V157" s="76"/>
      <c r="W157" s="76"/>
      <c r="X157" s="76"/>
      <c r="Z157" s="639">
        <f t="shared" si="5"/>
        <v>5250.0000000000009</v>
      </c>
      <c r="AA157" s="118">
        <f t="shared" si="6"/>
        <v>80250</v>
      </c>
    </row>
    <row r="158" spans="1:27" s="100" customFormat="1" ht="15.5" x14ac:dyDescent="0.35">
      <c r="A158" s="76"/>
      <c r="B158" s="76"/>
      <c r="C158" s="76"/>
      <c r="D158" s="76"/>
      <c r="E158" s="76"/>
      <c r="F158" s="76" t="s">
        <v>20202</v>
      </c>
      <c r="G158" s="76"/>
      <c r="H158" s="118">
        <v>75000</v>
      </c>
      <c r="I158" s="76"/>
      <c r="J158" s="76" t="s">
        <v>5537</v>
      </c>
      <c r="K158" s="119"/>
      <c r="L158" s="119" t="s">
        <v>16772</v>
      </c>
      <c r="M158" s="119">
        <v>75828</v>
      </c>
      <c r="N158" s="119"/>
      <c r="O158" s="76"/>
      <c r="P158" s="76" t="s">
        <v>3593</v>
      </c>
      <c r="Q158" s="119"/>
      <c r="R158" s="76"/>
      <c r="S158" s="76"/>
      <c r="T158" s="76"/>
      <c r="U158" s="76"/>
      <c r="V158" s="76"/>
      <c r="W158" s="76"/>
      <c r="X158" s="76"/>
      <c r="Z158" s="639">
        <f t="shared" si="5"/>
        <v>5250.0000000000009</v>
      </c>
      <c r="AA158" s="118">
        <f t="shared" si="6"/>
        <v>80250</v>
      </c>
    </row>
    <row r="159" spans="1:27" s="100" customFormat="1" ht="15.5" x14ac:dyDescent="0.35">
      <c r="A159" s="76"/>
      <c r="B159" s="76"/>
      <c r="C159" s="76"/>
      <c r="D159" s="76"/>
      <c r="E159" s="76"/>
      <c r="F159" s="76" t="s">
        <v>20202</v>
      </c>
      <c r="G159" s="69"/>
      <c r="H159" s="118">
        <v>75000</v>
      </c>
      <c r="I159" s="76"/>
      <c r="J159" s="76" t="s">
        <v>5537</v>
      </c>
      <c r="K159" s="119"/>
      <c r="L159" s="119" t="s">
        <v>16772</v>
      </c>
      <c r="M159" s="119">
        <v>75862</v>
      </c>
      <c r="N159" s="119"/>
      <c r="O159" s="76"/>
      <c r="P159" s="76" t="s">
        <v>3593</v>
      </c>
      <c r="Q159" s="119"/>
      <c r="R159" s="76"/>
      <c r="S159" s="76"/>
      <c r="T159" s="76"/>
      <c r="U159" s="69"/>
      <c r="V159" s="76"/>
      <c r="W159" s="76"/>
      <c r="X159" s="76"/>
      <c r="Z159" s="639">
        <f t="shared" si="5"/>
        <v>5250.0000000000009</v>
      </c>
      <c r="AA159" s="118">
        <f t="shared" si="6"/>
        <v>80250</v>
      </c>
    </row>
    <row r="160" spans="1:27" s="100" customFormat="1" ht="15.5" x14ac:dyDescent="0.35">
      <c r="A160" s="76"/>
      <c r="B160" s="76"/>
      <c r="C160" s="76"/>
      <c r="D160" s="76"/>
      <c r="E160" s="76"/>
      <c r="F160" s="76" t="s">
        <v>20202</v>
      </c>
      <c r="G160" s="69"/>
      <c r="H160" s="118">
        <v>75000</v>
      </c>
      <c r="I160" s="76"/>
      <c r="J160" s="76" t="s">
        <v>5537</v>
      </c>
      <c r="K160" s="119"/>
      <c r="L160" s="119" t="s">
        <v>16772</v>
      </c>
      <c r="M160" s="119" t="s">
        <v>20204</v>
      </c>
      <c r="N160" s="119"/>
      <c r="O160" s="76"/>
      <c r="P160" s="76" t="s">
        <v>3593</v>
      </c>
      <c r="Q160" s="119"/>
      <c r="R160" s="76"/>
      <c r="S160" s="76"/>
      <c r="T160" s="76"/>
      <c r="U160" s="69"/>
      <c r="V160" s="76"/>
      <c r="W160" s="76"/>
      <c r="X160" s="76"/>
      <c r="Z160" s="639">
        <f t="shared" si="5"/>
        <v>5250.0000000000009</v>
      </c>
      <c r="AA160" s="118">
        <f t="shared" si="6"/>
        <v>80250</v>
      </c>
    </row>
    <row r="161" spans="1:27" s="100" customFormat="1" ht="15.5" x14ac:dyDescent="0.35">
      <c r="A161" s="76"/>
      <c r="B161" s="76"/>
      <c r="C161" s="76"/>
      <c r="D161" s="76"/>
      <c r="E161" s="76"/>
      <c r="F161" s="76" t="s">
        <v>20202</v>
      </c>
      <c r="G161" s="69"/>
      <c r="H161" s="118">
        <v>75000</v>
      </c>
      <c r="I161" s="76"/>
      <c r="J161" s="76" t="s">
        <v>5537</v>
      </c>
      <c r="K161" s="119"/>
      <c r="L161" s="119" t="s">
        <v>16772</v>
      </c>
      <c r="M161" s="119">
        <v>75847</v>
      </c>
      <c r="N161" s="119"/>
      <c r="O161" s="76"/>
      <c r="P161" s="76" t="s">
        <v>3593</v>
      </c>
      <c r="Q161" s="119"/>
      <c r="R161" s="76"/>
      <c r="S161" s="76"/>
      <c r="T161" s="76"/>
      <c r="U161" s="76"/>
      <c r="V161" s="76"/>
      <c r="W161" s="76"/>
      <c r="X161" s="76"/>
      <c r="Z161" s="639">
        <f t="shared" si="5"/>
        <v>5250.0000000000009</v>
      </c>
      <c r="AA161" s="118">
        <f t="shared" si="6"/>
        <v>80250</v>
      </c>
    </row>
    <row r="162" spans="1:27" s="100" customFormat="1" ht="15.5" x14ac:dyDescent="0.35">
      <c r="A162" s="76"/>
      <c r="B162" s="76"/>
      <c r="C162" s="76"/>
      <c r="D162" s="76"/>
      <c r="E162" s="76"/>
      <c r="F162" s="76" t="s">
        <v>20205</v>
      </c>
      <c r="G162" s="69"/>
      <c r="H162" s="118">
        <v>75000</v>
      </c>
      <c r="I162" s="76"/>
      <c r="J162" s="76" t="s">
        <v>5537</v>
      </c>
      <c r="K162" s="119"/>
      <c r="L162" s="119" t="s">
        <v>20193</v>
      </c>
      <c r="M162" s="119" t="s">
        <v>20206</v>
      </c>
      <c r="N162" s="119"/>
      <c r="O162" s="76"/>
      <c r="P162" s="76" t="s">
        <v>8797</v>
      </c>
      <c r="Q162" s="119"/>
      <c r="R162" s="76"/>
      <c r="S162" s="76"/>
      <c r="T162" s="76"/>
      <c r="U162" s="76"/>
      <c r="V162" s="76"/>
      <c r="W162" s="76"/>
      <c r="X162" s="76"/>
      <c r="Z162" s="639">
        <f t="shared" si="5"/>
        <v>5250.0000000000009</v>
      </c>
      <c r="AA162" s="118">
        <f t="shared" si="6"/>
        <v>80250</v>
      </c>
    </row>
    <row r="163" spans="1:27" s="100" customFormat="1" ht="15.5" x14ac:dyDescent="0.35">
      <c r="A163" s="69"/>
      <c r="B163" s="69"/>
      <c r="C163" s="69"/>
      <c r="D163" s="69"/>
      <c r="E163" s="69"/>
      <c r="F163" s="76" t="s">
        <v>20207</v>
      </c>
      <c r="G163" s="69"/>
      <c r="H163" s="118">
        <v>75000</v>
      </c>
      <c r="I163" s="69"/>
      <c r="J163" s="76" t="s">
        <v>5537</v>
      </c>
      <c r="K163" s="193"/>
      <c r="L163" s="119" t="s">
        <v>16772</v>
      </c>
      <c r="M163" s="75">
        <v>148652</v>
      </c>
      <c r="N163" s="75"/>
      <c r="O163" s="69"/>
      <c r="P163" s="76" t="s">
        <v>3593</v>
      </c>
      <c r="Q163" s="75"/>
      <c r="R163" s="69"/>
      <c r="S163" s="69"/>
      <c r="T163" s="69"/>
      <c r="U163" s="69"/>
      <c r="V163" s="69"/>
      <c r="W163" s="69"/>
      <c r="X163" s="76"/>
      <c r="Z163" s="639">
        <f t="shared" si="5"/>
        <v>5250.0000000000009</v>
      </c>
      <c r="AA163" s="118">
        <f t="shared" si="6"/>
        <v>80250</v>
      </c>
    </row>
    <row r="164" spans="1:27" s="100" customFormat="1" ht="15.5" x14ac:dyDescent="0.35">
      <c r="A164" s="76"/>
      <c r="B164" s="76"/>
      <c r="C164" s="76"/>
      <c r="D164" s="76"/>
      <c r="E164" s="76"/>
      <c r="F164" s="76" t="s">
        <v>20207</v>
      </c>
      <c r="G164" s="76"/>
      <c r="H164" s="118">
        <v>75000</v>
      </c>
      <c r="I164" s="76"/>
      <c r="J164" s="76" t="s">
        <v>5537</v>
      </c>
      <c r="K164" s="119"/>
      <c r="L164" s="119" t="s">
        <v>16772</v>
      </c>
      <c r="M164" s="119">
        <v>148649</v>
      </c>
      <c r="N164" s="119"/>
      <c r="O164" s="76"/>
      <c r="P164" s="76" t="s">
        <v>3593</v>
      </c>
      <c r="Q164" s="119"/>
      <c r="R164" s="76"/>
      <c r="S164" s="76"/>
      <c r="T164" s="76"/>
      <c r="U164" s="76"/>
      <c r="V164" s="76"/>
      <c r="W164" s="76"/>
      <c r="X164" s="76"/>
      <c r="Z164" s="639">
        <f t="shared" si="5"/>
        <v>5250.0000000000009</v>
      </c>
      <c r="AA164" s="118">
        <f t="shared" si="6"/>
        <v>80250</v>
      </c>
    </row>
    <row r="165" spans="1:27" s="100" customFormat="1" ht="15.5" x14ac:dyDescent="0.35">
      <c r="A165" s="76"/>
      <c r="B165" s="76"/>
      <c r="C165" s="76"/>
      <c r="D165" s="76"/>
      <c r="E165" s="76"/>
      <c r="F165" s="76" t="s">
        <v>20207</v>
      </c>
      <c r="G165" s="76"/>
      <c r="H165" s="118">
        <v>75000</v>
      </c>
      <c r="I165" s="76"/>
      <c r="J165" s="76" t="s">
        <v>5537</v>
      </c>
      <c r="K165" s="119"/>
      <c r="L165" s="119" t="s">
        <v>16772</v>
      </c>
      <c r="M165" s="119">
        <v>148664</v>
      </c>
      <c r="N165" s="119"/>
      <c r="O165" s="76"/>
      <c r="P165" s="76" t="s">
        <v>3593</v>
      </c>
      <c r="Q165" s="119"/>
      <c r="R165" s="76"/>
      <c r="S165" s="76"/>
      <c r="T165" s="76"/>
      <c r="U165" s="76"/>
      <c r="V165" s="76"/>
      <c r="W165" s="76"/>
      <c r="X165" s="76"/>
      <c r="Z165" s="639">
        <f t="shared" si="5"/>
        <v>5250.0000000000009</v>
      </c>
      <c r="AA165" s="118">
        <f t="shared" si="6"/>
        <v>80250</v>
      </c>
    </row>
    <row r="166" spans="1:27" s="100" customFormat="1" ht="15.5" x14ac:dyDescent="0.35">
      <c r="A166" s="76"/>
      <c r="B166" s="76"/>
      <c r="C166" s="76"/>
      <c r="D166" s="76"/>
      <c r="E166" s="76"/>
      <c r="F166" s="76" t="s">
        <v>20207</v>
      </c>
      <c r="G166" s="69"/>
      <c r="H166" s="118">
        <v>75000</v>
      </c>
      <c r="I166" s="76"/>
      <c r="J166" s="76" t="s">
        <v>5537</v>
      </c>
      <c r="K166" s="119"/>
      <c r="L166" s="119" t="s">
        <v>16772</v>
      </c>
      <c r="M166" s="119">
        <v>148666</v>
      </c>
      <c r="N166" s="119"/>
      <c r="O166" s="76"/>
      <c r="P166" s="76" t="s">
        <v>3593</v>
      </c>
      <c r="Q166" s="119"/>
      <c r="R166" s="76"/>
      <c r="S166" s="76"/>
      <c r="T166" s="76"/>
      <c r="U166" s="69"/>
      <c r="V166" s="76"/>
      <c r="W166" s="76"/>
      <c r="X166" s="76"/>
      <c r="Z166" s="639">
        <f t="shared" si="5"/>
        <v>5250.0000000000009</v>
      </c>
      <c r="AA166" s="118">
        <f t="shared" si="6"/>
        <v>80250</v>
      </c>
    </row>
    <row r="167" spans="1:27" s="100" customFormat="1" ht="15.5" x14ac:dyDescent="0.35">
      <c r="A167" s="76"/>
      <c r="B167" s="76"/>
      <c r="C167" s="76"/>
      <c r="D167" s="76"/>
      <c r="E167" s="76"/>
      <c r="F167" s="76" t="s">
        <v>20207</v>
      </c>
      <c r="G167" s="69"/>
      <c r="H167" s="118">
        <v>75000</v>
      </c>
      <c r="I167" s="76"/>
      <c r="J167" s="76" t="s">
        <v>5537</v>
      </c>
      <c r="K167" s="119"/>
      <c r="L167" s="119" t="s">
        <v>16772</v>
      </c>
      <c r="M167" s="119">
        <v>148653</v>
      </c>
      <c r="N167" s="119"/>
      <c r="O167" s="76"/>
      <c r="P167" s="76" t="s">
        <v>3593</v>
      </c>
      <c r="Q167" s="119"/>
      <c r="R167" s="76"/>
      <c r="S167" s="76"/>
      <c r="T167" s="76"/>
      <c r="U167" s="69"/>
      <c r="V167" s="76"/>
      <c r="W167" s="76"/>
      <c r="X167" s="76"/>
      <c r="Z167" s="639">
        <f t="shared" si="5"/>
        <v>5250.0000000000009</v>
      </c>
      <c r="AA167" s="118">
        <f t="shared" si="6"/>
        <v>80250</v>
      </c>
    </row>
    <row r="168" spans="1:27" s="100" customFormat="1" ht="15.5" x14ac:dyDescent="0.35">
      <c r="A168" s="76"/>
      <c r="B168" s="76"/>
      <c r="C168" s="76"/>
      <c r="D168" s="76"/>
      <c r="E168" s="76"/>
      <c r="F168" s="76" t="s">
        <v>20207</v>
      </c>
      <c r="G168" s="69"/>
      <c r="H168" s="118">
        <v>75000</v>
      </c>
      <c r="I168" s="76"/>
      <c r="J168" s="76" t="s">
        <v>5537</v>
      </c>
      <c r="K168" s="119"/>
      <c r="L168" s="119" t="s">
        <v>16772</v>
      </c>
      <c r="M168" s="119">
        <v>148659</v>
      </c>
      <c r="N168" s="119"/>
      <c r="O168" s="76"/>
      <c r="P168" s="76" t="s">
        <v>3593</v>
      </c>
      <c r="Q168" s="119"/>
      <c r="R168" s="76"/>
      <c r="S168" s="76"/>
      <c r="T168" s="76"/>
      <c r="U168" s="76"/>
      <c r="V168" s="76"/>
      <c r="W168" s="76"/>
      <c r="X168" s="76"/>
      <c r="Z168" s="639">
        <f t="shared" si="5"/>
        <v>5250.0000000000009</v>
      </c>
      <c r="AA168" s="118">
        <f t="shared" si="6"/>
        <v>80250</v>
      </c>
    </row>
    <row r="169" spans="1:27" s="100" customFormat="1" ht="15.5" x14ac:dyDescent="0.35">
      <c r="A169" s="76"/>
      <c r="B169" s="76"/>
      <c r="C169" s="76"/>
      <c r="D169" s="76"/>
      <c r="E169" s="76"/>
      <c r="F169" s="76" t="s">
        <v>20208</v>
      </c>
      <c r="G169" s="69"/>
      <c r="H169" s="118">
        <v>75000</v>
      </c>
      <c r="I169" s="76"/>
      <c r="J169" s="76" t="s">
        <v>5537</v>
      </c>
      <c r="K169" s="119"/>
      <c r="L169" s="119" t="s">
        <v>20193</v>
      </c>
      <c r="M169" s="119" t="s">
        <v>20209</v>
      </c>
      <c r="N169" s="119"/>
      <c r="O169" s="76"/>
      <c r="P169" s="76" t="s">
        <v>8797</v>
      </c>
      <c r="Q169" s="119"/>
      <c r="R169" s="76"/>
      <c r="S169" s="76"/>
      <c r="T169" s="76"/>
      <c r="U169" s="76"/>
      <c r="V169" s="76"/>
      <c r="W169" s="76"/>
      <c r="X169" s="76"/>
      <c r="Z169" s="639">
        <f t="shared" si="5"/>
        <v>5250.0000000000009</v>
      </c>
      <c r="AA169" s="118">
        <f t="shared" si="6"/>
        <v>80250</v>
      </c>
    </row>
    <row r="170" spans="1:27" s="100" customFormat="1" ht="15.5" x14ac:dyDescent="0.35">
      <c r="A170" s="76"/>
      <c r="B170" s="76"/>
      <c r="C170" s="76"/>
      <c r="D170" s="76"/>
      <c r="E170" s="76"/>
      <c r="F170" s="76" t="s">
        <v>20210</v>
      </c>
      <c r="G170" s="69"/>
      <c r="H170" s="118">
        <v>75000</v>
      </c>
      <c r="I170" s="76"/>
      <c r="J170" s="76" t="s">
        <v>5537</v>
      </c>
      <c r="K170" s="119"/>
      <c r="L170" s="119" t="s">
        <v>8439</v>
      </c>
      <c r="M170" s="119" t="s">
        <v>20211</v>
      </c>
      <c r="N170" s="119"/>
      <c r="O170" s="76"/>
      <c r="P170" s="76"/>
      <c r="Q170" s="119"/>
      <c r="R170" s="76"/>
      <c r="S170" s="76"/>
      <c r="T170" s="76"/>
      <c r="U170" s="76"/>
      <c r="V170" s="76"/>
      <c r="W170" s="76"/>
      <c r="X170" s="76"/>
      <c r="Z170" s="639">
        <f t="shared" si="5"/>
        <v>5250.0000000000009</v>
      </c>
      <c r="AA170" s="118">
        <f t="shared" si="6"/>
        <v>80250</v>
      </c>
    </row>
    <row r="171" spans="1:27" s="100" customFormat="1" ht="15.5" x14ac:dyDescent="0.35">
      <c r="A171" s="69"/>
      <c r="B171" s="69"/>
      <c r="C171" s="69"/>
      <c r="D171" s="69"/>
      <c r="E171" s="69"/>
      <c r="F171" s="76" t="s">
        <v>20212</v>
      </c>
      <c r="G171" s="69"/>
      <c r="H171" s="118">
        <v>75000</v>
      </c>
      <c r="I171" s="69"/>
      <c r="J171" s="76" t="s">
        <v>5537</v>
      </c>
      <c r="K171" s="193"/>
      <c r="L171" s="119" t="s">
        <v>16772</v>
      </c>
      <c r="M171" s="75" t="s">
        <v>20213</v>
      </c>
      <c r="N171" s="75"/>
      <c r="O171" s="69"/>
      <c r="P171" s="76" t="s">
        <v>3593</v>
      </c>
      <c r="Q171" s="75"/>
      <c r="R171" s="69"/>
      <c r="S171" s="69"/>
      <c r="T171" s="69"/>
      <c r="U171" s="69"/>
      <c r="V171" s="69"/>
      <c r="W171" s="488"/>
      <c r="X171" s="76"/>
      <c r="Z171" s="639">
        <f t="shared" si="5"/>
        <v>5250.0000000000009</v>
      </c>
      <c r="AA171" s="118">
        <f t="shared" si="6"/>
        <v>80250</v>
      </c>
    </row>
    <row r="172" spans="1:27" s="100" customFormat="1" ht="15.5" x14ac:dyDescent="0.35">
      <c r="A172" s="76"/>
      <c r="B172" s="76"/>
      <c r="C172" s="76"/>
      <c r="D172" s="76"/>
      <c r="E172" s="76"/>
      <c r="F172" s="76" t="s">
        <v>20212</v>
      </c>
      <c r="G172" s="69"/>
      <c r="H172" s="118">
        <v>75000</v>
      </c>
      <c r="I172" s="76"/>
      <c r="J172" s="76" t="s">
        <v>5537</v>
      </c>
      <c r="K172" s="119"/>
      <c r="L172" s="119" t="s">
        <v>16772</v>
      </c>
      <c r="M172" s="119" t="s">
        <v>20214</v>
      </c>
      <c r="N172" s="119"/>
      <c r="O172" s="76"/>
      <c r="P172" s="76" t="s">
        <v>3593</v>
      </c>
      <c r="Q172" s="119"/>
      <c r="R172" s="76"/>
      <c r="S172" s="76"/>
      <c r="T172" s="76"/>
      <c r="U172" s="76"/>
      <c r="V172" s="76"/>
      <c r="W172" s="76"/>
      <c r="X172" s="76"/>
      <c r="Z172" s="639">
        <f t="shared" si="5"/>
        <v>5250.0000000000009</v>
      </c>
      <c r="AA172" s="118">
        <f t="shared" si="6"/>
        <v>80250</v>
      </c>
    </row>
    <row r="173" spans="1:27" s="100" customFormat="1" ht="15.5" x14ac:dyDescent="0.35">
      <c r="A173" s="76"/>
      <c r="B173" s="76"/>
      <c r="C173" s="76"/>
      <c r="D173" s="76"/>
      <c r="E173" s="76"/>
      <c r="F173" s="76" t="s">
        <v>20212</v>
      </c>
      <c r="G173" s="69"/>
      <c r="H173" s="118">
        <v>75000</v>
      </c>
      <c r="I173" s="76"/>
      <c r="J173" s="76" t="s">
        <v>5537</v>
      </c>
      <c r="K173" s="119"/>
      <c r="L173" s="119" t="s">
        <v>16772</v>
      </c>
      <c r="M173" s="119">
        <v>75877</v>
      </c>
      <c r="N173" s="119"/>
      <c r="O173" s="76"/>
      <c r="P173" s="76" t="s">
        <v>3593</v>
      </c>
      <c r="Q173" s="119"/>
      <c r="R173" s="76"/>
      <c r="S173" s="76"/>
      <c r="T173" s="76"/>
      <c r="U173" s="76"/>
      <c r="V173" s="76"/>
      <c r="W173" s="76"/>
      <c r="X173" s="76"/>
      <c r="Z173" s="639">
        <f t="shared" si="5"/>
        <v>5250.0000000000009</v>
      </c>
      <c r="AA173" s="118">
        <f t="shared" si="6"/>
        <v>80250</v>
      </c>
    </row>
    <row r="174" spans="1:27" s="100" customFormat="1" ht="15.5" x14ac:dyDescent="0.35">
      <c r="A174" s="76"/>
      <c r="B174" s="76"/>
      <c r="C174" s="76"/>
      <c r="D174" s="76"/>
      <c r="E174" s="76"/>
      <c r="F174" s="76" t="s">
        <v>20215</v>
      </c>
      <c r="G174" s="69"/>
      <c r="H174" s="118">
        <v>75000</v>
      </c>
      <c r="I174" s="76"/>
      <c r="J174" s="76" t="s">
        <v>8427</v>
      </c>
      <c r="K174" s="119"/>
      <c r="L174" s="119" t="s">
        <v>11521</v>
      </c>
      <c r="M174" s="119">
        <v>2694408</v>
      </c>
      <c r="N174" s="119"/>
      <c r="O174" s="76"/>
      <c r="P174" s="76" t="s">
        <v>1226</v>
      </c>
      <c r="Q174" s="119"/>
      <c r="R174" s="76"/>
      <c r="S174" s="76"/>
      <c r="T174" s="76"/>
      <c r="U174" s="76"/>
      <c r="V174" s="76"/>
      <c r="W174" s="76"/>
      <c r="X174" s="76"/>
      <c r="Z174" s="639">
        <f t="shared" si="5"/>
        <v>5250.0000000000009</v>
      </c>
      <c r="AA174" s="118">
        <f t="shared" si="6"/>
        <v>80250</v>
      </c>
    </row>
    <row r="175" spans="1:27" s="100" customFormat="1" ht="15.5" x14ac:dyDescent="0.35">
      <c r="A175" s="76"/>
      <c r="B175" s="76"/>
      <c r="C175" s="76"/>
      <c r="D175" s="76"/>
      <c r="E175" s="76"/>
      <c r="F175" s="76" t="s">
        <v>20216</v>
      </c>
      <c r="G175" s="69"/>
      <c r="H175" s="118">
        <v>75000</v>
      </c>
      <c r="I175" s="76"/>
      <c r="J175" s="76" t="s">
        <v>8427</v>
      </c>
      <c r="K175" s="119"/>
      <c r="L175" s="119" t="s">
        <v>8536</v>
      </c>
      <c r="M175" s="119">
        <v>2711867</v>
      </c>
      <c r="N175" s="119"/>
      <c r="O175" s="76"/>
      <c r="P175" s="76"/>
      <c r="Q175" s="119" t="s">
        <v>1697</v>
      </c>
      <c r="R175" s="76"/>
      <c r="S175" s="76"/>
      <c r="T175" s="76"/>
      <c r="U175" s="76"/>
      <c r="V175" s="76"/>
      <c r="W175" s="76"/>
      <c r="X175" s="76"/>
      <c r="Z175" s="639">
        <f t="shared" si="5"/>
        <v>5250.0000000000009</v>
      </c>
      <c r="AA175" s="118">
        <f t="shared" si="6"/>
        <v>80250</v>
      </c>
    </row>
    <row r="176" spans="1:27" s="100" customFormat="1" ht="15.5" x14ac:dyDescent="0.35">
      <c r="A176" s="76"/>
      <c r="B176" s="76"/>
      <c r="C176" s="76"/>
      <c r="D176" s="76"/>
      <c r="E176" s="76"/>
      <c r="F176" s="76" t="s">
        <v>20217</v>
      </c>
      <c r="G176" s="69"/>
      <c r="H176" s="118">
        <v>75000</v>
      </c>
      <c r="I176" s="76"/>
      <c r="J176" s="76" t="s">
        <v>3716</v>
      </c>
      <c r="K176" s="119"/>
      <c r="L176" s="119" t="s">
        <v>8334</v>
      </c>
      <c r="M176" s="119" t="s">
        <v>20218</v>
      </c>
      <c r="N176" s="119"/>
      <c r="O176" s="76"/>
      <c r="P176" s="76" t="s">
        <v>1226</v>
      </c>
      <c r="Q176" s="119" t="s">
        <v>3023</v>
      </c>
      <c r="R176" s="76"/>
      <c r="S176" s="76"/>
      <c r="T176" s="76"/>
      <c r="U176" s="76"/>
      <c r="V176" s="76"/>
      <c r="W176" s="76"/>
      <c r="X176" s="76"/>
      <c r="Z176" s="639">
        <f t="shared" si="5"/>
        <v>5250.0000000000009</v>
      </c>
      <c r="AA176" s="118">
        <f t="shared" si="6"/>
        <v>80250</v>
      </c>
    </row>
    <row r="177" spans="1:27" s="100" customFormat="1" ht="15.5" x14ac:dyDescent="0.35">
      <c r="A177" s="76"/>
      <c r="B177" s="76"/>
      <c r="C177" s="76"/>
      <c r="D177" s="76"/>
      <c r="E177" s="76"/>
      <c r="F177" s="76" t="s">
        <v>20219</v>
      </c>
      <c r="G177" s="69"/>
      <c r="H177" s="118">
        <v>75000</v>
      </c>
      <c r="I177" s="76"/>
      <c r="J177" s="76" t="s">
        <v>5775</v>
      </c>
      <c r="K177" s="119"/>
      <c r="L177" s="119" t="s">
        <v>8694</v>
      </c>
      <c r="M177" s="119">
        <v>3012046</v>
      </c>
      <c r="N177" s="119"/>
      <c r="O177" s="76"/>
      <c r="P177" s="76"/>
      <c r="Q177" s="119" t="s">
        <v>1697</v>
      </c>
      <c r="R177" s="76"/>
      <c r="S177" s="76"/>
      <c r="T177" s="76"/>
      <c r="U177" s="76"/>
      <c r="V177" s="76"/>
      <c r="W177" s="76"/>
      <c r="X177" s="76"/>
      <c r="Z177" s="639">
        <f t="shared" si="5"/>
        <v>5250.0000000000009</v>
      </c>
      <c r="AA177" s="118">
        <f t="shared" si="6"/>
        <v>80250</v>
      </c>
    </row>
    <row r="178" spans="1:27" s="100" customFormat="1" ht="15.5" x14ac:dyDescent="0.35">
      <c r="A178" s="76"/>
      <c r="B178" s="76"/>
      <c r="C178" s="76"/>
      <c r="D178" s="76"/>
      <c r="E178" s="76"/>
      <c r="F178" s="76" t="s">
        <v>20219</v>
      </c>
      <c r="G178" s="69"/>
      <c r="H178" s="118">
        <v>75000</v>
      </c>
      <c r="I178" s="76"/>
      <c r="J178" s="76" t="s">
        <v>5775</v>
      </c>
      <c r="K178" s="119"/>
      <c r="L178" s="119" t="s">
        <v>8694</v>
      </c>
      <c r="M178" s="119">
        <v>3059190</v>
      </c>
      <c r="N178" s="119"/>
      <c r="O178" s="76"/>
      <c r="P178" s="76"/>
      <c r="Q178" s="119" t="s">
        <v>1697</v>
      </c>
      <c r="R178" s="76"/>
      <c r="S178" s="76"/>
      <c r="T178" s="76"/>
      <c r="U178" s="76"/>
      <c r="V178" s="76"/>
      <c r="W178" s="76"/>
      <c r="X178" s="76"/>
      <c r="Z178" s="639">
        <f t="shared" si="5"/>
        <v>5250.0000000000009</v>
      </c>
      <c r="AA178" s="118">
        <f t="shared" si="6"/>
        <v>80250</v>
      </c>
    </row>
    <row r="179" spans="1:27" s="100" customFormat="1" ht="15.5" x14ac:dyDescent="0.35">
      <c r="A179" s="76"/>
      <c r="B179" s="76"/>
      <c r="C179" s="76"/>
      <c r="D179" s="76"/>
      <c r="E179" s="76"/>
      <c r="F179" s="76" t="s">
        <v>20220</v>
      </c>
      <c r="G179" s="69"/>
      <c r="H179" s="118">
        <v>75000</v>
      </c>
      <c r="I179" s="76"/>
      <c r="J179" s="76" t="s">
        <v>5775</v>
      </c>
      <c r="K179" s="119"/>
      <c r="L179" s="119" t="s">
        <v>8759</v>
      </c>
      <c r="M179" s="119">
        <v>3009726</v>
      </c>
      <c r="N179" s="119"/>
      <c r="O179" s="76"/>
      <c r="P179" s="76" t="s">
        <v>1226</v>
      </c>
      <c r="Q179" s="119"/>
      <c r="R179" s="76"/>
      <c r="S179" s="76"/>
      <c r="T179" s="76"/>
      <c r="U179" s="76"/>
      <c r="V179" s="76"/>
      <c r="W179" s="76"/>
      <c r="X179" s="76"/>
      <c r="Z179" s="639">
        <f t="shared" si="5"/>
        <v>5250.0000000000009</v>
      </c>
      <c r="AA179" s="118">
        <f t="shared" si="6"/>
        <v>80250</v>
      </c>
    </row>
    <row r="180" spans="1:27" s="100" customFormat="1" ht="15.5" x14ac:dyDescent="0.35">
      <c r="A180" s="76"/>
      <c r="B180" s="76"/>
      <c r="C180" s="76"/>
      <c r="D180" s="76"/>
      <c r="E180" s="76"/>
      <c r="F180" s="76" t="s">
        <v>20220</v>
      </c>
      <c r="G180" s="69"/>
      <c r="H180" s="118">
        <v>75000</v>
      </c>
      <c r="I180" s="76"/>
      <c r="J180" s="76" t="s">
        <v>5775</v>
      </c>
      <c r="K180" s="119"/>
      <c r="L180" s="119" t="s">
        <v>8508</v>
      </c>
      <c r="M180" s="119">
        <v>3001335</v>
      </c>
      <c r="N180" s="119"/>
      <c r="O180" s="76"/>
      <c r="P180" s="76" t="s">
        <v>1226</v>
      </c>
      <c r="Q180" s="119"/>
      <c r="R180" s="76"/>
      <c r="S180" s="76"/>
      <c r="T180" s="76"/>
      <c r="U180" s="76"/>
      <c r="V180" s="76"/>
      <c r="W180" s="76"/>
      <c r="X180" s="76"/>
      <c r="Z180" s="639">
        <f t="shared" si="5"/>
        <v>5250.0000000000009</v>
      </c>
      <c r="AA180" s="118">
        <f t="shared" si="6"/>
        <v>80250</v>
      </c>
    </row>
    <row r="181" spans="1:27" s="100" customFormat="1" ht="15.5" x14ac:dyDescent="0.35">
      <c r="A181" s="76"/>
      <c r="B181" s="76"/>
      <c r="C181" s="76"/>
      <c r="D181" s="76"/>
      <c r="E181" s="76"/>
      <c r="F181" s="76" t="s">
        <v>20221</v>
      </c>
      <c r="G181" s="69"/>
      <c r="H181" s="118">
        <v>75000</v>
      </c>
      <c r="I181" s="76"/>
      <c r="J181" s="76" t="s">
        <v>3716</v>
      </c>
      <c r="K181" s="119"/>
      <c r="L181" s="119" t="s">
        <v>9081</v>
      </c>
      <c r="M181" s="119" t="s">
        <v>20222</v>
      </c>
      <c r="N181" s="119"/>
      <c r="O181" s="76"/>
      <c r="P181" s="76"/>
      <c r="Q181" s="119"/>
      <c r="R181" s="76"/>
      <c r="S181" s="76"/>
      <c r="T181" s="76"/>
      <c r="U181" s="76"/>
      <c r="V181" s="76"/>
      <c r="W181" s="76"/>
      <c r="X181" s="76"/>
      <c r="Z181" s="639">
        <f t="shared" si="5"/>
        <v>5250.0000000000009</v>
      </c>
      <c r="AA181" s="118">
        <f t="shared" si="6"/>
        <v>80250</v>
      </c>
    </row>
    <row r="182" spans="1:27" s="100" customFormat="1" ht="15.5" x14ac:dyDescent="0.35">
      <c r="A182" s="76"/>
      <c r="B182" s="76"/>
      <c r="C182" s="76"/>
      <c r="D182" s="76"/>
      <c r="E182" s="76"/>
      <c r="F182" s="76" t="s">
        <v>20223</v>
      </c>
      <c r="G182" s="69"/>
      <c r="H182" s="118">
        <v>75000</v>
      </c>
      <c r="I182" s="76"/>
      <c r="J182" s="76" t="s">
        <v>5537</v>
      </c>
      <c r="K182" s="119"/>
      <c r="L182" s="119" t="s">
        <v>20224</v>
      </c>
      <c r="M182" s="119">
        <v>184467</v>
      </c>
      <c r="N182" s="119"/>
      <c r="O182" s="76"/>
      <c r="P182" s="76"/>
      <c r="Q182" s="119" t="s">
        <v>1697</v>
      </c>
      <c r="R182" s="76"/>
      <c r="S182" s="76"/>
      <c r="T182" s="76"/>
      <c r="U182" s="76"/>
      <c r="V182" s="76"/>
      <c r="W182" s="76"/>
      <c r="X182" s="76"/>
      <c r="Z182" s="639">
        <f t="shared" si="5"/>
        <v>5250.0000000000009</v>
      </c>
      <c r="AA182" s="118">
        <f t="shared" si="6"/>
        <v>80250</v>
      </c>
    </row>
    <row r="183" spans="1:27" s="100" customFormat="1" ht="15.5" x14ac:dyDescent="0.35">
      <c r="A183" s="76"/>
      <c r="B183" s="76"/>
      <c r="C183" s="76"/>
      <c r="D183" s="76"/>
      <c r="E183" s="76"/>
      <c r="F183" s="76" t="s">
        <v>20225</v>
      </c>
      <c r="G183" s="69"/>
      <c r="H183" s="118">
        <v>75000</v>
      </c>
      <c r="I183" s="76"/>
      <c r="J183" s="76" t="s">
        <v>5775</v>
      </c>
      <c r="K183" s="119"/>
      <c r="L183" s="119" t="s">
        <v>8694</v>
      </c>
      <c r="M183" s="119">
        <v>3013186</v>
      </c>
      <c r="N183" s="119"/>
      <c r="O183" s="76"/>
      <c r="P183" s="76"/>
      <c r="Q183" s="119" t="s">
        <v>1697</v>
      </c>
      <c r="R183" s="76"/>
      <c r="S183" s="76"/>
      <c r="T183" s="76"/>
      <c r="U183" s="76"/>
      <c r="V183" s="76"/>
      <c r="W183" s="76"/>
      <c r="X183" s="76"/>
      <c r="Z183" s="639">
        <f t="shared" si="5"/>
        <v>5250.0000000000009</v>
      </c>
      <c r="AA183" s="118">
        <f t="shared" si="6"/>
        <v>80250</v>
      </c>
    </row>
    <row r="184" spans="1:27" s="100" customFormat="1" ht="15.5" x14ac:dyDescent="0.35">
      <c r="A184" s="76"/>
      <c r="B184" s="76"/>
      <c r="C184" s="76"/>
      <c r="D184" s="76"/>
      <c r="E184" s="76"/>
      <c r="F184" s="76" t="s">
        <v>20226</v>
      </c>
      <c r="G184" s="69"/>
      <c r="H184" s="118">
        <v>75000</v>
      </c>
      <c r="I184" s="76"/>
      <c r="J184" s="76" t="s">
        <v>5775</v>
      </c>
      <c r="K184" s="119"/>
      <c r="L184" s="119" t="s">
        <v>8337</v>
      </c>
      <c r="M184" s="119">
        <v>2983807</v>
      </c>
      <c r="N184" s="119"/>
      <c r="O184" s="76"/>
      <c r="P184" s="76" t="s">
        <v>1226</v>
      </c>
      <c r="Q184" s="119"/>
      <c r="R184" s="76"/>
      <c r="S184" s="76"/>
      <c r="T184" s="76"/>
      <c r="U184" s="76"/>
      <c r="V184" s="76"/>
      <c r="W184" s="76"/>
      <c r="X184" s="76"/>
      <c r="Z184" s="639">
        <f t="shared" si="5"/>
        <v>5250.0000000000009</v>
      </c>
      <c r="AA184" s="118">
        <f t="shared" si="6"/>
        <v>80250</v>
      </c>
    </row>
    <row r="185" spans="1:27" s="100" customFormat="1" ht="15.5" x14ac:dyDescent="0.35">
      <c r="A185" s="76"/>
      <c r="B185" s="76"/>
      <c r="C185" s="76"/>
      <c r="D185" s="76"/>
      <c r="E185" s="76"/>
      <c r="F185" s="76" t="s">
        <v>20226</v>
      </c>
      <c r="G185" s="69"/>
      <c r="H185" s="118">
        <v>75000</v>
      </c>
      <c r="I185" s="76"/>
      <c r="J185" s="76" t="s">
        <v>5775</v>
      </c>
      <c r="K185" s="119"/>
      <c r="L185" s="119" t="s">
        <v>8337</v>
      </c>
      <c r="M185" s="119">
        <v>3010374</v>
      </c>
      <c r="N185" s="119"/>
      <c r="O185" s="76"/>
      <c r="P185" s="76" t="s">
        <v>1226</v>
      </c>
      <c r="Q185" s="119"/>
      <c r="R185" s="76"/>
      <c r="S185" s="76"/>
      <c r="T185" s="76"/>
      <c r="U185" s="76"/>
      <c r="V185" s="76"/>
      <c r="W185" s="76"/>
      <c r="X185" s="76"/>
      <c r="Z185" s="639">
        <f t="shared" si="5"/>
        <v>5250.0000000000009</v>
      </c>
      <c r="AA185" s="118">
        <f t="shared" si="6"/>
        <v>80250</v>
      </c>
    </row>
    <row r="186" spans="1:27" s="100" customFormat="1" ht="15.5" x14ac:dyDescent="0.35">
      <c r="A186" s="76"/>
      <c r="B186" s="76"/>
      <c r="C186" s="76"/>
      <c r="D186" s="76"/>
      <c r="E186" s="76"/>
      <c r="F186" s="76" t="s">
        <v>20226</v>
      </c>
      <c r="G186" s="69"/>
      <c r="H186" s="118">
        <v>75000</v>
      </c>
      <c r="I186" s="76"/>
      <c r="J186" s="76" t="s">
        <v>5775</v>
      </c>
      <c r="K186" s="119"/>
      <c r="L186" s="119" t="s">
        <v>8337</v>
      </c>
      <c r="M186" s="119">
        <v>2949402</v>
      </c>
      <c r="N186" s="119"/>
      <c r="O186" s="76"/>
      <c r="P186" s="76" t="s">
        <v>1226</v>
      </c>
      <c r="Q186" s="119"/>
      <c r="R186" s="76"/>
      <c r="S186" s="76"/>
      <c r="T186" s="76"/>
      <c r="U186" s="76"/>
      <c r="V186" s="76"/>
      <c r="W186" s="76"/>
      <c r="X186" s="76"/>
      <c r="Z186" s="639">
        <f t="shared" si="5"/>
        <v>5250.0000000000009</v>
      </c>
      <c r="AA186" s="118">
        <f t="shared" si="6"/>
        <v>80250</v>
      </c>
    </row>
    <row r="187" spans="1:27" s="100" customFormat="1" ht="15.5" x14ac:dyDescent="0.35">
      <c r="A187" s="76"/>
      <c r="B187" s="76"/>
      <c r="C187" s="76"/>
      <c r="D187" s="76"/>
      <c r="E187" s="76"/>
      <c r="F187" s="76" t="s">
        <v>20227</v>
      </c>
      <c r="G187" s="69"/>
      <c r="H187" s="118">
        <v>75000</v>
      </c>
      <c r="I187" s="76"/>
      <c r="J187" s="76" t="s">
        <v>5775</v>
      </c>
      <c r="K187" s="119"/>
      <c r="L187" s="119" t="s">
        <v>8340</v>
      </c>
      <c r="M187" s="119">
        <v>3009627</v>
      </c>
      <c r="N187" s="119"/>
      <c r="O187" s="76"/>
      <c r="P187" s="76"/>
      <c r="Q187" s="119" t="s">
        <v>3484</v>
      </c>
      <c r="R187" s="76"/>
      <c r="S187" s="76"/>
      <c r="T187" s="76"/>
      <c r="U187" s="76"/>
      <c r="V187" s="76"/>
      <c r="W187" s="76"/>
      <c r="X187" s="76"/>
      <c r="Z187" s="639">
        <f t="shared" si="5"/>
        <v>5250.0000000000009</v>
      </c>
      <c r="AA187" s="118">
        <f t="shared" si="6"/>
        <v>80250</v>
      </c>
    </row>
    <row r="188" spans="1:27" s="100" customFormat="1" ht="15.5" x14ac:dyDescent="0.35">
      <c r="A188" s="76"/>
      <c r="B188" s="76"/>
      <c r="C188" s="76"/>
      <c r="D188" s="76"/>
      <c r="E188" s="76"/>
      <c r="F188" s="76" t="s">
        <v>20228</v>
      </c>
      <c r="G188" s="69"/>
      <c r="H188" s="118">
        <v>75000</v>
      </c>
      <c r="I188" s="76"/>
      <c r="J188" s="76" t="s">
        <v>5775</v>
      </c>
      <c r="K188" s="119"/>
      <c r="L188" s="119" t="s">
        <v>8714</v>
      </c>
      <c r="M188" s="119">
        <v>2918223</v>
      </c>
      <c r="N188" s="119"/>
      <c r="O188" s="76"/>
      <c r="P188" s="76"/>
      <c r="Q188" s="119" t="s">
        <v>1697</v>
      </c>
      <c r="R188" s="76"/>
      <c r="S188" s="76"/>
      <c r="T188" s="76"/>
      <c r="U188" s="76"/>
      <c r="V188" s="76"/>
      <c r="W188" s="76"/>
      <c r="X188" s="76"/>
      <c r="Z188" s="639">
        <f t="shared" si="5"/>
        <v>5250.0000000000009</v>
      </c>
      <c r="AA188" s="118">
        <f t="shared" si="6"/>
        <v>80250</v>
      </c>
    </row>
    <row r="189" spans="1:27" s="100" customFormat="1" ht="15.5" x14ac:dyDescent="0.35">
      <c r="A189" s="76"/>
      <c r="B189" s="76"/>
      <c r="C189" s="76"/>
      <c r="D189" s="76"/>
      <c r="E189" s="76"/>
      <c r="F189" s="76" t="s">
        <v>20228</v>
      </c>
      <c r="G189" s="69"/>
      <c r="H189" s="118">
        <v>75000</v>
      </c>
      <c r="I189" s="76"/>
      <c r="J189" s="76" t="s">
        <v>5775</v>
      </c>
      <c r="K189" s="119"/>
      <c r="L189" s="119" t="s">
        <v>8714</v>
      </c>
      <c r="M189" s="119">
        <v>2198231</v>
      </c>
      <c r="N189" s="119"/>
      <c r="O189" s="76"/>
      <c r="P189" s="76"/>
      <c r="Q189" s="119" t="s">
        <v>1697</v>
      </c>
      <c r="R189" s="76"/>
      <c r="S189" s="76"/>
      <c r="T189" s="76"/>
      <c r="U189" s="76"/>
      <c r="V189" s="76"/>
      <c r="W189" s="76"/>
      <c r="X189" s="76"/>
      <c r="Z189" s="639">
        <f t="shared" si="5"/>
        <v>5250.0000000000009</v>
      </c>
      <c r="AA189" s="118">
        <f t="shared" si="6"/>
        <v>80250</v>
      </c>
    </row>
    <row r="190" spans="1:27" s="100" customFormat="1" ht="15.5" x14ac:dyDescent="0.35">
      <c r="A190" s="76"/>
      <c r="B190" s="76"/>
      <c r="C190" s="76"/>
      <c r="D190" s="76"/>
      <c r="E190" s="76"/>
      <c r="F190" s="76" t="s">
        <v>20229</v>
      </c>
      <c r="G190" s="69"/>
      <c r="H190" s="118">
        <v>75000</v>
      </c>
      <c r="I190" s="76"/>
      <c r="J190" s="76" t="s">
        <v>5775</v>
      </c>
      <c r="K190" s="119"/>
      <c r="L190" s="119" t="s">
        <v>8344</v>
      </c>
      <c r="M190" s="119">
        <v>2946984</v>
      </c>
      <c r="N190" s="119"/>
      <c r="O190" s="76"/>
      <c r="P190" s="76"/>
      <c r="Q190" s="119" t="s">
        <v>1697</v>
      </c>
      <c r="R190" s="76"/>
      <c r="S190" s="76"/>
      <c r="T190" s="76"/>
      <c r="U190" s="76"/>
      <c r="V190" s="76"/>
      <c r="W190" s="76"/>
      <c r="X190" s="76"/>
      <c r="Z190" s="639">
        <f t="shared" si="5"/>
        <v>5250.0000000000009</v>
      </c>
      <c r="AA190" s="118">
        <f t="shared" si="6"/>
        <v>80250</v>
      </c>
    </row>
    <row r="191" spans="1:27" s="100" customFormat="1" ht="15.5" x14ac:dyDescent="0.35">
      <c r="A191" s="76"/>
      <c r="B191" s="76"/>
      <c r="C191" s="76"/>
      <c r="D191" s="76"/>
      <c r="E191" s="76"/>
      <c r="F191" s="76" t="s">
        <v>20230</v>
      </c>
      <c r="G191" s="69"/>
      <c r="H191" s="118">
        <v>75000</v>
      </c>
      <c r="I191" s="76"/>
      <c r="J191" s="76" t="s">
        <v>5775</v>
      </c>
      <c r="K191" s="119"/>
      <c r="L191" s="119" t="s">
        <v>8337</v>
      </c>
      <c r="M191" s="119">
        <v>2936063</v>
      </c>
      <c r="N191" s="119"/>
      <c r="O191" s="76"/>
      <c r="P191" s="76" t="s">
        <v>1226</v>
      </c>
      <c r="Q191" s="119"/>
      <c r="R191" s="76"/>
      <c r="S191" s="76"/>
      <c r="T191" s="76"/>
      <c r="U191" s="76"/>
      <c r="V191" s="76"/>
      <c r="W191" s="76"/>
      <c r="X191" s="76"/>
      <c r="Z191" s="639">
        <f t="shared" si="5"/>
        <v>5250.0000000000009</v>
      </c>
      <c r="AA191" s="118">
        <f t="shared" si="6"/>
        <v>80250</v>
      </c>
    </row>
    <row r="192" spans="1:27" s="100" customFormat="1" ht="15.5" x14ac:dyDescent="0.35">
      <c r="A192" s="76"/>
      <c r="B192" s="76"/>
      <c r="C192" s="76"/>
      <c r="D192" s="76"/>
      <c r="E192" s="76"/>
      <c r="F192" s="76" t="s">
        <v>20230</v>
      </c>
      <c r="G192" s="69"/>
      <c r="H192" s="118">
        <v>75000</v>
      </c>
      <c r="I192" s="76"/>
      <c r="J192" s="76" t="s">
        <v>5775</v>
      </c>
      <c r="K192" s="119"/>
      <c r="L192" s="119" t="s">
        <v>8337</v>
      </c>
      <c r="M192" s="119">
        <v>3010372</v>
      </c>
      <c r="N192" s="119"/>
      <c r="O192" s="76"/>
      <c r="P192" s="76" t="s">
        <v>1226</v>
      </c>
      <c r="Q192" s="119"/>
      <c r="R192" s="76"/>
      <c r="S192" s="76"/>
      <c r="T192" s="76"/>
      <c r="U192" s="76"/>
      <c r="V192" s="76"/>
      <c r="W192" s="76"/>
      <c r="X192" s="76"/>
      <c r="Z192" s="639">
        <f t="shared" si="5"/>
        <v>5250.0000000000009</v>
      </c>
      <c r="AA192" s="118">
        <f t="shared" si="6"/>
        <v>80250</v>
      </c>
    </row>
    <row r="193" spans="1:27" s="100" customFormat="1" ht="15.5" x14ac:dyDescent="0.35">
      <c r="A193" s="76"/>
      <c r="B193" s="76"/>
      <c r="C193" s="76"/>
      <c r="D193" s="76"/>
      <c r="E193" s="76"/>
      <c r="F193" s="76" t="s">
        <v>20230</v>
      </c>
      <c r="G193" s="69"/>
      <c r="H193" s="118">
        <v>75000</v>
      </c>
      <c r="I193" s="76"/>
      <c r="J193" s="76" t="s">
        <v>5775</v>
      </c>
      <c r="K193" s="119"/>
      <c r="L193" s="119" t="s">
        <v>8337</v>
      </c>
      <c r="M193" s="119">
        <v>2983839</v>
      </c>
      <c r="N193" s="119"/>
      <c r="O193" s="76"/>
      <c r="P193" s="76" t="s">
        <v>1226</v>
      </c>
      <c r="Q193" s="119"/>
      <c r="R193" s="76"/>
      <c r="S193" s="76"/>
      <c r="T193" s="76"/>
      <c r="U193" s="76"/>
      <c r="V193" s="76"/>
      <c r="W193" s="76"/>
      <c r="X193" s="76"/>
      <c r="Z193" s="639">
        <f t="shared" si="5"/>
        <v>5250.0000000000009</v>
      </c>
      <c r="AA193" s="118">
        <f t="shared" si="6"/>
        <v>80250</v>
      </c>
    </row>
    <row r="194" spans="1:27" s="100" customFormat="1" ht="15.5" x14ac:dyDescent="0.35">
      <c r="A194" s="76"/>
      <c r="B194" s="76"/>
      <c r="C194" s="76"/>
      <c r="D194" s="76"/>
      <c r="E194" s="76"/>
      <c r="F194" s="76" t="s">
        <v>20231</v>
      </c>
      <c r="G194" s="69"/>
      <c r="H194" s="118">
        <v>75000</v>
      </c>
      <c r="I194" s="76"/>
      <c r="J194" s="76" t="s">
        <v>5775</v>
      </c>
      <c r="K194" s="119"/>
      <c r="L194" s="119" t="s">
        <v>8337</v>
      </c>
      <c r="M194" s="119">
        <v>2964355</v>
      </c>
      <c r="N194" s="119"/>
      <c r="O194" s="76"/>
      <c r="P194" s="76" t="s">
        <v>1226</v>
      </c>
      <c r="Q194" s="119"/>
      <c r="R194" s="76"/>
      <c r="S194" s="76"/>
      <c r="T194" s="76"/>
      <c r="U194" s="76"/>
      <c r="V194" s="76"/>
      <c r="W194" s="76"/>
      <c r="X194" s="76"/>
      <c r="Z194" s="639">
        <f t="shared" si="5"/>
        <v>5250.0000000000009</v>
      </c>
      <c r="AA194" s="118">
        <f t="shared" si="6"/>
        <v>80250</v>
      </c>
    </row>
    <row r="195" spans="1:27" s="100" customFormat="1" ht="15.5" x14ac:dyDescent="0.35">
      <c r="A195" s="76"/>
      <c r="B195" s="76"/>
      <c r="C195" s="76"/>
      <c r="D195" s="76"/>
      <c r="E195" s="76"/>
      <c r="F195" s="76" t="s">
        <v>20232</v>
      </c>
      <c r="G195" s="69"/>
      <c r="H195" s="118">
        <v>75000</v>
      </c>
      <c r="I195" s="76"/>
      <c r="J195" s="76" t="s">
        <v>5775</v>
      </c>
      <c r="K195" s="119"/>
      <c r="L195" s="119" t="s">
        <v>8337</v>
      </c>
      <c r="M195" s="119">
        <v>3010370</v>
      </c>
      <c r="N195" s="119"/>
      <c r="O195" s="76"/>
      <c r="P195" s="76" t="s">
        <v>1226</v>
      </c>
      <c r="Q195" s="119"/>
      <c r="R195" s="76"/>
      <c r="S195" s="76"/>
      <c r="T195" s="76"/>
      <c r="U195" s="76"/>
      <c r="V195" s="76"/>
      <c r="W195" s="76"/>
      <c r="X195" s="76"/>
      <c r="Z195" s="639">
        <f t="shared" si="5"/>
        <v>5250.0000000000009</v>
      </c>
      <c r="AA195" s="118">
        <f t="shared" si="6"/>
        <v>80250</v>
      </c>
    </row>
    <row r="196" spans="1:27" s="100" customFormat="1" ht="15.5" x14ac:dyDescent="0.35">
      <c r="A196" s="76"/>
      <c r="B196" s="76"/>
      <c r="C196" s="76"/>
      <c r="D196" s="76"/>
      <c r="E196" s="76"/>
      <c r="F196" s="76" t="s">
        <v>20232</v>
      </c>
      <c r="G196" s="69"/>
      <c r="H196" s="118">
        <v>75000</v>
      </c>
      <c r="I196" s="76"/>
      <c r="J196" s="76" t="s">
        <v>5775</v>
      </c>
      <c r="K196" s="119"/>
      <c r="L196" s="119" t="s">
        <v>8337</v>
      </c>
      <c r="M196" s="119">
        <v>2983836</v>
      </c>
      <c r="N196" s="119"/>
      <c r="O196" s="76"/>
      <c r="P196" s="76" t="s">
        <v>1226</v>
      </c>
      <c r="Q196" s="119"/>
      <c r="R196" s="76"/>
      <c r="S196" s="76"/>
      <c r="T196" s="76"/>
      <c r="U196" s="76"/>
      <c r="V196" s="76"/>
      <c r="W196" s="76"/>
      <c r="X196" s="76"/>
      <c r="Z196" s="639">
        <f t="shared" si="5"/>
        <v>5250.0000000000009</v>
      </c>
      <c r="AA196" s="118">
        <f t="shared" si="6"/>
        <v>80250</v>
      </c>
    </row>
    <row r="197" spans="1:27" s="100" customFormat="1" ht="15.5" x14ac:dyDescent="0.35">
      <c r="A197" s="76"/>
      <c r="B197" s="76"/>
      <c r="C197" s="76"/>
      <c r="D197" s="76"/>
      <c r="E197" s="76"/>
      <c r="F197" s="76" t="s">
        <v>20232</v>
      </c>
      <c r="G197" s="69"/>
      <c r="H197" s="118">
        <v>75000</v>
      </c>
      <c r="I197" s="76"/>
      <c r="J197" s="76" t="s">
        <v>5775</v>
      </c>
      <c r="K197" s="119"/>
      <c r="L197" s="119" t="s">
        <v>8337</v>
      </c>
      <c r="M197" s="119">
        <v>3010366</v>
      </c>
      <c r="N197" s="119"/>
      <c r="O197" s="76"/>
      <c r="P197" s="76" t="s">
        <v>1226</v>
      </c>
      <c r="Q197" s="119"/>
      <c r="R197" s="76"/>
      <c r="S197" s="76"/>
      <c r="T197" s="76"/>
      <c r="U197" s="76"/>
      <c r="V197" s="76"/>
      <c r="W197" s="76"/>
      <c r="X197" s="76"/>
      <c r="Z197" s="639">
        <f t="shared" si="5"/>
        <v>5250.0000000000009</v>
      </c>
      <c r="AA197" s="118">
        <f t="shared" si="6"/>
        <v>80250</v>
      </c>
    </row>
    <row r="198" spans="1:27" s="100" customFormat="1" ht="15.5" x14ac:dyDescent="0.35">
      <c r="A198" s="76"/>
      <c r="B198" s="76"/>
      <c r="C198" s="76"/>
      <c r="D198" s="76"/>
      <c r="E198" s="76"/>
      <c r="F198" s="76" t="s">
        <v>20231</v>
      </c>
      <c r="G198" s="69"/>
      <c r="H198" s="118">
        <v>75000</v>
      </c>
      <c r="I198" s="76"/>
      <c r="J198" s="76" t="s">
        <v>5775</v>
      </c>
      <c r="K198" s="119"/>
      <c r="L198" s="119" t="s">
        <v>8337</v>
      </c>
      <c r="M198" s="119">
        <v>2964416</v>
      </c>
      <c r="N198" s="119"/>
      <c r="O198" s="76"/>
      <c r="P198" s="76" t="s">
        <v>1226</v>
      </c>
      <c r="Q198" s="119"/>
      <c r="R198" s="76"/>
      <c r="S198" s="76"/>
      <c r="T198" s="76"/>
      <c r="U198" s="76"/>
      <c r="V198" s="76"/>
      <c r="W198" s="76"/>
      <c r="X198" s="76"/>
      <c r="Z198" s="639">
        <f t="shared" si="5"/>
        <v>5250.0000000000009</v>
      </c>
      <c r="AA198" s="118">
        <f t="shared" si="6"/>
        <v>80250</v>
      </c>
    </row>
    <row r="199" spans="1:27" s="100" customFormat="1" ht="15.5" x14ac:dyDescent="0.35">
      <c r="A199" s="76"/>
      <c r="B199" s="76"/>
      <c r="C199" s="76"/>
      <c r="D199" s="76"/>
      <c r="E199" s="76"/>
      <c r="F199" s="76" t="s">
        <v>20232</v>
      </c>
      <c r="G199" s="69"/>
      <c r="H199" s="118">
        <v>75000</v>
      </c>
      <c r="I199" s="76"/>
      <c r="J199" s="76" t="s">
        <v>5775</v>
      </c>
      <c r="K199" s="119"/>
      <c r="L199" s="119" t="s">
        <v>8337</v>
      </c>
      <c r="M199" s="119">
        <v>875905</v>
      </c>
      <c r="N199" s="119"/>
      <c r="O199" s="76"/>
      <c r="P199" s="76" t="s">
        <v>1226</v>
      </c>
      <c r="Q199" s="119"/>
      <c r="R199" s="76"/>
      <c r="S199" s="76"/>
      <c r="T199" s="76"/>
      <c r="U199" s="76"/>
      <c r="V199" s="76"/>
      <c r="W199" s="76"/>
      <c r="X199" s="76"/>
      <c r="Z199" s="639">
        <f t="shared" ref="Z199:Z262" si="7">H199*Z$4</f>
        <v>5250.0000000000009</v>
      </c>
      <c r="AA199" s="118">
        <f t="shared" ref="AA199:AA262" si="8">H199+Z199</f>
        <v>80250</v>
      </c>
    </row>
    <row r="200" spans="1:27" s="100" customFormat="1" ht="15.5" x14ac:dyDescent="0.35">
      <c r="A200" s="76"/>
      <c r="B200" s="76"/>
      <c r="C200" s="76"/>
      <c r="D200" s="76"/>
      <c r="E200" s="76"/>
      <c r="F200" s="76" t="s">
        <v>20233</v>
      </c>
      <c r="G200" s="69"/>
      <c r="H200" s="118">
        <v>75000</v>
      </c>
      <c r="I200" s="76"/>
      <c r="J200" s="76" t="s">
        <v>5775</v>
      </c>
      <c r="K200" s="119"/>
      <c r="L200" s="119" t="s">
        <v>8337</v>
      </c>
      <c r="M200" s="119">
        <v>2795820</v>
      </c>
      <c r="N200" s="119"/>
      <c r="O200" s="76"/>
      <c r="P200" s="76" t="s">
        <v>1226</v>
      </c>
      <c r="Q200" s="119"/>
      <c r="R200" s="76"/>
      <c r="S200" s="76"/>
      <c r="T200" s="76"/>
      <c r="U200" s="76"/>
      <c r="V200" s="76"/>
      <c r="W200" s="76"/>
      <c r="X200" s="76"/>
      <c r="Z200" s="639">
        <f t="shared" si="7"/>
        <v>5250.0000000000009</v>
      </c>
      <c r="AA200" s="118">
        <f t="shared" si="8"/>
        <v>80250</v>
      </c>
    </row>
    <row r="201" spans="1:27" s="100" customFormat="1" ht="15.5" x14ac:dyDescent="0.35">
      <c r="A201" s="69"/>
      <c r="B201" s="69"/>
      <c r="C201" s="69"/>
      <c r="D201" s="69"/>
      <c r="E201" s="69"/>
      <c r="F201" s="76" t="s">
        <v>20233</v>
      </c>
      <c r="G201" s="69"/>
      <c r="H201" s="118">
        <v>75000</v>
      </c>
      <c r="I201" s="69"/>
      <c r="J201" s="76" t="s">
        <v>5775</v>
      </c>
      <c r="K201" s="193"/>
      <c r="L201" s="119" t="s">
        <v>8337</v>
      </c>
      <c r="M201" s="75">
        <v>2905672</v>
      </c>
      <c r="N201" s="75"/>
      <c r="O201" s="69"/>
      <c r="P201" s="76" t="s">
        <v>1226</v>
      </c>
      <c r="Q201" s="75"/>
      <c r="R201" s="69"/>
      <c r="S201" s="69"/>
      <c r="T201" s="69"/>
      <c r="U201" s="69"/>
      <c r="V201" s="69"/>
      <c r="W201" s="488"/>
      <c r="X201" s="76"/>
      <c r="Z201" s="639">
        <f t="shared" si="7"/>
        <v>5250.0000000000009</v>
      </c>
      <c r="AA201" s="118">
        <f t="shared" si="8"/>
        <v>80250</v>
      </c>
    </row>
    <row r="202" spans="1:27" s="100" customFormat="1" ht="15.5" x14ac:dyDescent="0.35">
      <c r="A202" s="69"/>
      <c r="B202" s="69"/>
      <c r="C202" s="69"/>
      <c r="D202" s="69"/>
      <c r="E202" s="69"/>
      <c r="F202" s="79" t="s">
        <v>20234</v>
      </c>
      <c r="G202" s="69"/>
      <c r="H202" s="118">
        <v>75000</v>
      </c>
      <c r="I202" s="69"/>
      <c r="J202" s="76" t="s">
        <v>5775</v>
      </c>
      <c r="K202" s="119"/>
      <c r="L202" s="119" t="s">
        <v>8337</v>
      </c>
      <c r="M202" s="119">
        <v>2964527</v>
      </c>
      <c r="N202" s="119"/>
      <c r="O202" s="76"/>
      <c r="P202" s="76" t="s">
        <v>1226</v>
      </c>
      <c r="Q202" s="75"/>
      <c r="R202" s="69"/>
      <c r="S202" s="69"/>
      <c r="T202" s="69"/>
      <c r="U202" s="69"/>
      <c r="V202" s="69"/>
      <c r="W202" s="69"/>
      <c r="X202" s="76"/>
      <c r="Z202" s="639">
        <f t="shared" si="7"/>
        <v>5250.0000000000009</v>
      </c>
      <c r="AA202" s="118">
        <f t="shared" si="8"/>
        <v>80250</v>
      </c>
    </row>
    <row r="203" spans="1:27" s="100" customFormat="1" ht="15.5" x14ac:dyDescent="0.35">
      <c r="A203" s="69"/>
      <c r="B203" s="69"/>
      <c r="C203" s="69"/>
      <c r="D203" s="69"/>
      <c r="E203" s="69"/>
      <c r="F203" s="79" t="s">
        <v>20234</v>
      </c>
      <c r="G203" s="69"/>
      <c r="H203" s="118">
        <v>75000</v>
      </c>
      <c r="I203" s="69"/>
      <c r="J203" s="76" t="s">
        <v>5775</v>
      </c>
      <c r="K203" s="119"/>
      <c r="L203" s="119" t="s">
        <v>8337</v>
      </c>
      <c r="M203" s="119">
        <v>3253426</v>
      </c>
      <c r="N203" s="119"/>
      <c r="O203" s="76"/>
      <c r="P203" s="76" t="s">
        <v>1226</v>
      </c>
      <c r="Q203" s="75"/>
      <c r="R203" s="69"/>
      <c r="S203" s="69"/>
      <c r="T203" s="69"/>
      <c r="U203" s="69"/>
      <c r="V203" s="69"/>
      <c r="W203" s="69"/>
      <c r="X203" s="76"/>
      <c r="Z203" s="639">
        <f t="shared" si="7"/>
        <v>5250.0000000000009</v>
      </c>
      <c r="AA203" s="118">
        <f t="shared" si="8"/>
        <v>80250</v>
      </c>
    </row>
    <row r="204" spans="1:27" s="100" customFormat="1" ht="15.5" x14ac:dyDescent="0.35">
      <c r="A204" s="69"/>
      <c r="B204" s="69"/>
      <c r="C204" s="69"/>
      <c r="D204" s="69"/>
      <c r="E204" s="69"/>
      <c r="F204" s="79" t="s">
        <v>20234</v>
      </c>
      <c r="G204" s="69"/>
      <c r="H204" s="118">
        <v>75000</v>
      </c>
      <c r="I204" s="69"/>
      <c r="J204" s="76" t="s">
        <v>5775</v>
      </c>
      <c r="K204" s="119"/>
      <c r="L204" s="119" t="s">
        <v>8337</v>
      </c>
      <c r="M204" s="119">
        <v>3253424</v>
      </c>
      <c r="N204" s="119"/>
      <c r="O204" s="76"/>
      <c r="P204" s="76" t="s">
        <v>1226</v>
      </c>
      <c r="Q204" s="75"/>
      <c r="R204" s="69"/>
      <c r="S204" s="69"/>
      <c r="T204" s="69"/>
      <c r="U204" s="69"/>
      <c r="V204" s="69"/>
      <c r="W204" s="69"/>
      <c r="X204" s="76"/>
      <c r="Z204" s="639">
        <f t="shared" si="7"/>
        <v>5250.0000000000009</v>
      </c>
      <c r="AA204" s="118">
        <f t="shared" si="8"/>
        <v>80250</v>
      </c>
    </row>
    <row r="205" spans="1:27" s="100" customFormat="1" ht="15.5" x14ac:dyDescent="0.35">
      <c r="A205" s="69"/>
      <c r="B205" s="69"/>
      <c r="C205" s="69"/>
      <c r="D205" s="69"/>
      <c r="E205" s="69"/>
      <c r="F205" s="79" t="s">
        <v>20234</v>
      </c>
      <c r="G205" s="69"/>
      <c r="H205" s="118">
        <v>75000</v>
      </c>
      <c r="I205" s="69"/>
      <c r="J205" s="76" t="s">
        <v>5775</v>
      </c>
      <c r="K205" s="119"/>
      <c r="L205" s="119" t="s">
        <v>8337</v>
      </c>
      <c r="M205" s="119">
        <v>3253438</v>
      </c>
      <c r="N205" s="119"/>
      <c r="O205" s="76"/>
      <c r="P205" s="76" t="s">
        <v>1226</v>
      </c>
      <c r="Q205" s="75"/>
      <c r="R205" s="69"/>
      <c r="S205" s="69"/>
      <c r="T205" s="69"/>
      <c r="U205" s="69"/>
      <c r="V205" s="69"/>
      <c r="W205" s="69"/>
      <c r="X205" s="76"/>
      <c r="Z205" s="639">
        <f t="shared" si="7"/>
        <v>5250.0000000000009</v>
      </c>
      <c r="AA205" s="118">
        <f t="shared" si="8"/>
        <v>80250</v>
      </c>
    </row>
    <row r="206" spans="1:27" s="100" customFormat="1" ht="15.5" x14ac:dyDescent="0.35">
      <c r="A206" s="69"/>
      <c r="B206" s="69"/>
      <c r="C206" s="69"/>
      <c r="D206" s="69"/>
      <c r="E206" s="69"/>
      <c r="F206" s="79" t="s">
        <v>20234</v>
      </c>
      <c r="G206" s="69"/>
      <c r="H206" s="118">
        <v>75000</v>
      </c>
      <c r="I206" s="69"/>
      <c r="J206" s="76" t="s">
        <v>5775</v>
      </c>
      <c r="K206" s="119"/>
      <c r="L206" s="119" t="s">
        <v>8337</v>
      </c>
      <c r="M206" s="119">
        <v>3253425</v>
      </c>
      <c r="N206" s="119"/>
      <c r="O206" s="76"/>
      <c r="P206" s="76" t="s">
        <v>1226</v>
      </c>
      <c r="Q206" s="75"/>
      <c r="R206" s="69"/>
      <c r="S206" s="69"/>
      <c r="T206" s="69"/>
      <c r="U206" s="69"/>
      <c r="V206" s="69"/>
      <c r="W206" s="69"/>
      <c r="X206" s="76"/>
      <c r="Z206" s="639">
        <f t="shared" si="7"/>
        <v>5250.0000000000009</v>
      </c>
      <c r="AA206" s="118">
        <f t="shared" si="8"/>
        <v>80250</v>
      </c>
    </row>
    <row r="207" spans="1:27" s="100" customFormat="1" ht="15.5" x14ac:dyDescent="0.35">
      <c r="A207" s="69"/>
      <c r="B207" s="69"/>
      <c r="C207" s="69"/>
      <c r="D207" s="69"/>
      <c r="E207" s="69"/>
      <c r="F207" s="79" t="s">
        <v>20234</v>
      </c>
      <c r="G207" s="69"/>
      <c r="H207" s="118">
        <v>75000</v>
      </c>
      <c r="I207" s="69"/>
      <c r="J207" s="76" t="s">
        <v>5775</v>
      </c>
      <c r="K207" s="119"/>
      <c r="L207" s="119" t="s">
        <v>8337</v>
      </c>
      <c r="M207" s="119">
        <v>3253417</v>
      </c>
      <c r="N207" s="119"/>
      <c r="O207" s="76"/>
      <c r="P207" s="76" t="s">
        <v>1226</v>
      </c>
      <c r="Q207" s="75"/>
      <c r="R207" s="69"/>
      <c r="S207" s="69"/>
      <c r="T207" s="69"/>
      <c r="U207" s="69"/>
      <c r="V207" s="69"/>
      <c r="W207" s="69"/>
      <c r="X207" s="76"/>
      <c r="Z207" s="639">
        <f t="shared" si="7"/>
        <v>5250.0000000000009</v>
      </c>
      <c r="AA207" s="118">
        <f t="shared" si="8"/>
        <v>80250</v>
      </c>
    </row>
    <row r="208" spans="1:27" s="100" customFormat="1" ht="15.5" x14ac:dyDescent="0.35">
      <c r="A208" s="69"/>
      <c r="B208" s="69"/>
      <c r="C208" s="69"/>
      <c r="D208" s="69"/>
      <c r="E208" s="69"/>
      <c r="F208" s="79" t="s">
        <v>20235</v>
      </c>
      <c r="G208" s="69"/>
      <c r="H208" s="118">
        <v>75000</v>
      </c>
      <c r="I208" s="69"/>
      <c r="J208" s="69" t="s">
        <v>5775</v>
      </c>
      <c r="K208" s="193"/>
      <c r="L208" s="75" t="s">
        <v>5530</v>
      </c>
      <c r="M208" s="75" t="s">
        <v>20236</v>
      </c>
      <c r="N208" s="75"/>
      <c r="O208" s="69"/>
      <c r="P208" s="69"/>
      <c r="Q208" s="75"/>
      <c r="R208" s="69"/>
      <c r="S208" s="69"/>
      <c r="T208" s="69"/>
      <c r="U208" s="69"/>
      <c r="V208" s="69"/>
      <c r="W208" s="69"/>
      <c r="X208" s="76"/>
      <c r="Z208" s="639">
        <f t="shared" si="7"/>
        <v>5250.0000000000009</v>
      </c>
      <c r="AA208" s="118">
        <f t="shared" si="8"/>
        <v>80250</v>
      </c>
    </row>
    <row r="209" spans="1:27" s="100" customFormat="1" ht="15.5" x14ac:dyDescent="0.35">
      <c r="A209" s="69"/>
      <c r="B209" s="69"/>
      <c r="C209" s="69"/>
      <c r="D209" s="69"/>
      <c r="E209" s="69"/>
      <c r="F209" s="79" t="s">
        <v>20235</v>
      </c>
      <c r="G209" s="69"/>
      <c r="H209" s="118">
        <v>75000</v>
      </c>
      <c r="I209" s="69"/>
      <c r="J209" s="69" t="s">
        <v>1123</v>
      </c>
      <c r="K209" s="193"/>
      <c r="L209" s="75" t="s">
        <v>8463</v>
      </c>
      <c r="M209" s="75" t="s">
        <v>20237</v>
      </c>
      <c r="N209" s="75"/>
      <c r="O209" s="69"/>
      <c r="P209" s="69"/>
      <c r="Q209" s="75"/>
      <c r="R209" s="69"/>
      <c r="S209" s="69"/>
      <c r="T209" s="69"/>
      <c r="U209" s="69"/>
      <c r="V209" s="69"/>
      <c r="W209" s="69"/>
      <c r="X209" s="76"/>
      <c r="Z209" s="639">
        <f t="shared" si="7"/>
        <v>5250.0000000000009</v>
      </c>
      <c r="AA209" s="118">
        <f t="shared" si="8"/>
        <v>80250</v>
      </c>
    </row>
    <row r="210" spans="1:27" s="100" customFormat="1" ht="15.5" x14ac:dyDescent="0.35">
      <c r="A210" s="69"/>
      <c r="B210" s="69"/>
      <c r="C210" s="69"/>
      <c r="D210" s="69"/>
      <c r="E210" s="69"/>
      <c r="F210" s="79" t="s">
        <v>20238</v>
      </c>
      <c r="G210" s="69"/>
      <c r="H210" s="118">
        <v>75000</v>
      </c>
      <c r="I210" s="69"/>
      <c r="J210" s="69" t="s">
        <v>5775</v>
      </c>
      <c r="K210" s="193"/>
      <c r="L210" s="119" t="s">
        <v>8338</v>
      </c>
      <c r="M210" s="75">
        <v>3253439</v>
      </c>
      <c r="N210" s="75"/>
      <c r="O210" s="69"/>
      <c r="P210" s="69" t="s">
        <v>1226</v>
      </c>
      <c r="Q210" s="75"/>
      <c r="R210" s="69"/>
      <c r="S210" s="69"/>
      <c r="T210" s="69"/>
      <c r="U210" s="69"/>
      <c r="V210" s="69"/>
      <c r="W210" s="69"/>
      <c r="X210" s="76"/>
      <c r="Z210" s="639">
        <f t="shared" si="7"/>
        <v>5250.0000000000009</v>
      </c>
      <c r="AA210" s="118">
        <f t="shared" si="8"/>
        <v>80250</v>
      </c>
    </row>
    <row r="211" spans="1:27" s="100" customFormat="1" ht="15.5" x14ac:dyDescent="0.35">
      <c r="A211" s="69"/>
      <c r="B211" s="69"/>
      <c r="C211" s="69"/>
      <c r="D211" s="69"/>
      <c r="E211" s="69"/>
      <c r="F211" s="79" t="s">
        <v>20238</v>
      </c>
      <c r="G211" s="69"/>
      <c r="H211" s="118">
        <v>75000</v>
      </c>
      <c r="I211" s="69"/>
      <c r="J211" s="69" t="s">
        <v>5775</v>
      </c>
      <c r="K211" s="193"/>
      <c r="L211" s="119" t="s">
        <v>8338</v>
      </c>
      <c r="M211" s="75">
        <v>3253443</v>
      </c>
      <c r="N211" s="75"/>
      <c r="O211" s="69"/>
      <c r="P211" s="69" t="s">
        <v>1226</v>
      </c>
      <c r="Q211" s="75"/>
      <c r="R211" s="69"/>
      <c r="S211" s="69"/>
      <c r="T211" s="69"/>
      <c r="U211" s="69"/>
      <c r="V211" s="69"/>
      <c r="W211" s="69"/>
      <c r="X211" s="76"/>
      <c r="Z211" s="639">
        <f t="shared" si="7"/>
        <v>5250.0000000000009</v>
      </c>
      <c r="AA211" s="118">
        <f t="shared" si="8"/>
        <v>80250</v>
      </c>
    </row>
    <row r="212" spans="1:27" s="100" customFormat="1" ht="15.5" x14ac:dyDescent="0.35">
      <c r="A212" s="69"/>
      <c r="B212" s="69"/>
      <c r="C212" s="69"/>
      <c r="D212" s="69"/>
      <c r="E212" s="69"/>
      <c r="F212" s="79" t="s">
        <v>20238</v>
      </c>
      <c r="G212" s="69"/>
      <c r="H212" s="118">
        <v>75000</v>
      </c>
      <c r="I212" s="69"/>
      <c r="J212" s="69" t="s">
        <v>5775</v>
      </c>
      <c r="K212" s="193"/>
      <c r="L212" s="119" t="s">
        <v>8338</v>
      </c>
      <c r="M212" s="75">
        <v>3253442</v>
      </c>
      <c r="N212" s="75"/>
      <c r="O212" s="69"/>
      <c r="P212" s="69" t="s">
        <v>1226</v>
      </c>
      <c r="Q212" s="75"/>
      <c r="R212" s="69"/>
      <c r="S212" s="69"/>
      <c r="T212" s="69"/>
      <c r="U212" s="69"/>
      <c r="V212" s="69"/>
      <c r="W212" s="69"/>
      <c r="X212" s="76"/>
      <c r="Z212" s="639">
        <f t="shared" si="7"/>
        <v>5250.0000000000009</v>
      </c>
      <c r="AA212" s="118">
        <f t="shared" si="8"/>
        <v>80250</v>
      </c>
    </row>
    <row r="213" spans="1:27" s="100" customFormat="1" ht="15.5" x14ac:dyDescent="0.35">
      <c r="A213" s="69"/>
      <c r="B213" s="69"/>
      <c r="C213" s="69"/>
      <c r="D213" s="69"/>
      <c r="E213" s="69"/>
      <c r="F213" s="79" t="s">
        <v>20238</v>
      </c>
      <c r="G213" s="69"/>
      <c r="H213" s="118">
        <v>75000</v>
      </c>
      <c r="I213" s="69"/>
      <c r="J213" s="69" t="s">
        <v>5775</v>
      </c>
      <c r="K213" s="193"/>
      <c r="L213" s="119" t="s">
        <v>8338</v>
      </c>
      <c r="M213" s="75">
        <v>3303778</v>
      </c>
      <c r="N213" s="75"/>
      <c r="O213" s="69"/>
      <c r="P213" s="69" t="s">
        <v>1226</v>
      </c>
      <c r="Q213" s="75"/>
      <c r="R213" s="69"/>
      <c r="S213" s="69"/>
      <c r="T213" s="69"/>
      <c r="U213" s="69"/>
      <c r="V213" s="69"/>
      <c r="W213" s="69"/>
      <c r="X213" s="76"/>
      <c r="Z213" s="639">
        <f t="shared" si="7"/>
        <v>5250.0000000000009</v>
      </c>
      <c r="AA213" s="118">
        <f t="shared" si="8"/>
        <v>80250</v>
      </c>
    </row>
    <row r="214" spans="1:27" s="100" customFormat="1" ht="15.5" x14ac:dyDescent="0.35">
      <c r="A214" s="69"/>
      <c r="B214" s="69"/>
      <c r="C214" s="69"/>
      <c r="D214" s="69"/>
      <c r="E214" s="69"/>
      <c r="F214" s="79" t="s">
        <v>20238</v>
      </c>
      <c r="G214" s="69"/>
      <c r="H214" s="118">
        <v>75000</v>
      </c>
      <c r="I214" s="69"/>
      <c r="J214" s="69" t="s">
        <v>5775</v>
      </c>
      <c r="K214" s="193"/>
      <c r="L214" s="119" t="s">
        <v>8338</v>
      </c>
      <c r="M214" s="75">
        <v>2964529</v>
      </c>
      <c r="N214" s="75"/>
      <c r="O214" s="69"/>
      <c r="P214" s="69" t="s">
        <v>1226</v>
      </c>
      <c r="Q214" s="75"/>
      <c r="R214" s="69"/>
      <c r="S214" s="69"/>
      <c r="T214" s="69"/>
      <c r="U214" s="69"/>
      <c r="V214" s="69"/>
      <c r="W214" s="69"/>
      <c r="X214" s="76"/>
      <c r="Z214" s="639">
        <f t="shared" si="7"/>
        <v>5250.0000000000009</v>
      </c>
      <c r="AA214" s="118">
        <f t="shared" si="8"/>
        <v>80250</v>
      </c>
    </row>
    <row r="215" spans="1:27" s="100" customFormat="1" ht="15.5" x14ac:dyDescent="0.35">
      <c r="A215" s="69"/>
      <c r="B215" s="69"/>
      <c r="C215" s="69"/>
      <c r="D215" s="69"/>
      <c r="E215" s="69"/>
      <c r="F215" s="79" t="s">
        <v>20238</v>
      </c>
      <c r="G215" s="69"/>
      <c r="H215" s="118">
        <v>75000</v>
      </c>
      <c r="I215" s="69"/>
      <c r="J215" s="69" t="s">
        <v>5775</v>
      </c>
      <c r="K215" s="193"/>
      <c r="L215" s="119" t="s">
        <v>8338</v>
      </c>
      <c r="M215" s="75">
        <v>3253397</v>
      </c>
      <c r="N215" s="75"/>
      <c r="O215" s="69"/>
      <c r="P215" s="69" t="s">
        <v>1226</v>
      </c>
      <c r="Q215" s="75"/>
      <c r="R215" s="69"/>
      <c r="S215" s="69"/>
      <c r="T215" s="69"/>
      <c r="U215" s="69"/>
      <c r="V215" s="69"/>
      <c r="W215" s="69"/>
      <c r="X215" s="76"/>
      <c r="Z215" s="639">
        <f t="shared" si="7"/>
        <v>5250.0000000000009</v>
      </c>
      <c r="AA215" s="118">
        <f t="shared" si="8"/>
        <v>80250</v>
      </c>
    </row>
    <row r="216" spans="1:27" s="100" customFormat="1" ht="15.5" x14ac:dyDescent="0.35">
      <c r="A216" s="69"/>
      <c r="B216" s="69"/>
      <c r="C216" s="69"/>
      <c r="D216" s="69"/>
      <c r="E216" s="69"/>
      <c r="F216" s="79" t="s">
        <v>20239</v>
      </c>
      <c r="G216" s="69"/>
      <c r="H216" s="118">
        <v>75000</v>
      </c>
      <c r="I216" s="69"/>
      <c r="J216" s="69" t="s">
        <v>5775</v>
      </c>
      <c r="K216" s="193"/>
      <c r="L216" s="119" t="s">
        <v>5771</v>
      </c>
      <c r="M216" s="75" t="s">
        <v>20240</v>
      </c>
      <c r="N216" s="75"/>
      <c r="O216" s="69"/>
      <c r="P216" s="69"/>
      <c r="Q216" s="75"/>
      <c r="R216" s="69"/>
      <c r="S216" s="69"/>
      <c r="T216" s="69"/>
      <c r="U216" s="69"/>
      <c r="V216" s="69"/>
      <c r="W216" s="69"/>
      <c r="X216" s="76"/>
      <c r="Z216" s="639">
        <f t="shared" si="7"/>
        <v>5250.0000000000009</v>
      </c>
      <c r="AA216" s="118">
        <f t="shared" si="8"/>
        <v>80250</v>
      </c>
    </row>
    <row r="217" spans="1:27" s="100" customFormat="1" ht="15.5" x14ac:dyDescent="0.35">
      <c r="A217" s="69"/>
      <c r="B217" s="69"/>
      <c r="C217" s="69"/>
      <c r="D217" s="69"/>
      <c r="E217" s="69"/>
      <c r="F217" s="79" t="s">
        <v>20239</v>
      </c>
      <c r="G217" s="69"/>
      <c r="H217" s="118">
        <v>75000</v>
      </c>
      <c r="I217" s="69"/>
      <c r="J217" s="69" t="s">
        <v>5775</v>
      </c>
      <c r="K217" s="193"/>
      <c r="L217" s="75" t="s">
        <v>5771</v>
      </c>
      <c r="M217" s="75" t="s">
        <v>20241</v>
      </c>
      <c r="N217" s="75"/>
      <c r="O217" s="69"/>
      <c r="P217" s="69"/>
      <c r="Q217" s="75"/>
      <c r="R217" s="69"/>
      <c r="S217" s="69"/>
      <c r="T217" s="69"/>
      <c r="U217" s="69"/>
      <c r="V217" s="69"/>
      <c r="W217" s="69"/>
      <c r="X217" s="76"/>
      <c r="Z217" s="639">
        <f t="shared" si="7"/>
        <v>5250.0000000000009</v>
      </c>
      <c r="AA217" s="118">
        <f t="shared" si="8"/>
        <v>80250</v>
      </c>
    </row>
    <row r="218" spans="1:27" s="100" customFormat="1" ht="15.5" x14ac:dyDescent="0.35">
      <c r="A218" s="69"/>
      <c r="B218" s="69"/>
      <c r="C218" s="69"/>
      <c r="D218" s="69"/>
      <c r="E218" s="69"/>
      <c r="F218" s="79" t="s">
        <v>20242</v>
      </c>
      <c r="G218" s="69"/>
      <c r="H218" s="118">
        <v>75000</v>
      </c>
      <c r="I218" s="69"/>
      <c r="J218" s="69" t="s">
        <v>5775</v>
      </c>
      <c r="K218" s="193"/>
      <c r="L218" s="75" t="s">
        <v>8338</v>
      </c>
      <c r="M218" s="75">
        <v>3253415</v>
      </c>
      <c r="N218" s="75"/>
      <c r="O218" s="69"/>
      <c r="P218" s="69" t="s">
        <v>1226</v>
      </c>
      <c r="Q218" s="75"/>
      <c r="R218" s="69"/>
      <c r="S218" s="69"/>
      <c r="T218" s="69"/>
      <c r="U218" s="69"/>
      <c r="V218" s="69"/>
      <c r="W218" s="69"/>
      <c r="X218" s="76"/>
      <c r="Z218" s="639">
        <f t="shared" si="7"/>
        <v>5250.0000000000009</v>
      </c>
      <c r="AA218" s="118">
        <f t="shared" si="8"/>
        <v>80250</v>
      </c>
    </row>
    <row r="219" spans="1:27" s="100" customFormat="1" ht="15.5" x14ac:dyDescent="0.35">
      <c r="A219" s="69"/>
      <c r="B219" s="69"/>
      <c r="C219" s="69"/>
      <c r="D219" s="69"/>
      <c r="E219" s="69"/>
      <c r="F219" s="79" t="s">
        <v>20242</v>
      </c>
      <c r="G219" s="69"/>
      <c r="H219" s="118">
        <v>75000</v>
      </c>
      <c r="I219" s="69"/>
      <c r="J219" s="69" t="s">
        <v>5775</v>
      </c>
      <c r="K219" s="193"/>
      <c r="L219" s="75" t="s">
        <v>8338</v>
      </c>
      <c r="M219" s="75">
        <v>3253433</v>
      </c>
      <c r="N219" s="75"/>
      <c r="O219" s="69"/>
      <c r="P219" s="69" t="s">
        <v>1226</v>
      </c>
      <c r="Q219" s="75"/>
      <c r="R219" s="69"/>
      <c r="S219" s="69"/>
      <c r="T219" s="69"/>
      <c r="U219" s="69"/>
      <c r="V219" s="69"/>
      <c r="W219" s="69"/>
      <c r="X219" s="76"/>
      <c r="Z219" s="639">
        <f t="shared" si="7"/>
        <v>5250.0000000000009</v>
      </c>
      <c r="AA219" s="118">
        <f t="shared" si="8"/>
        <v>80250</v>
      </c>
    </row>
    <row r="220" spans="1:27" s="100" customFormat="1" ht="15.5" x14ac:dyDescent="0.35">
      <c r="A220" s="69"/>
      <c r="B220" s="69"/>
      <c r="C220" s="69"/>
      <c r="D220" s="69"/>
      <c r="E220" s="69"/>
      <c r="F220" s="79" t="s">
        <v>20242</v>
      </c>
      <c r="G220" s="69"/>
      <c r="H220" s="118">
        <v>75000</v>
      </c>
      <c r="I220" s="69"/>
      <c r="J220" s="69" t="s">
        <v>5775</v>
      </c>
      <c r="K220" s="193"/>
      <c r="L220" s="75" t="s">
        <v>8338</v>
      </c>
      <c r="M220" s="75">
        <v>3253441</v>
      </c>
      <c r="N220" s="75"/>
      <c r="O220" s="69"/>
      <c r="P220" s="69" t="s">
        <v>1226</v>
      </c>
      <c r="Q220" s="75"/>
      <c r="R220" s="69"/>
      <c r="S220" s="69"/>
      <c r="T220" s="69"/>
      <c r="U220" s="69"/>
      <c r="V220" s="69"/>
      <c r="W220" s="69"/>
      <c r="X220" s="76"/>
      <c r="Z220" s="639">
        <f t="shared" si="7"/>
        <v>5250.0000000000009</v>
      </c>
      <c r="AA220" s="118">
        <f t="shared" si="8"/>
        <v>80250</v>
      </c>
    </row>
    <row r="221" spans="1:27" s="100" customFormat="1" ht="15.5" x14ac:dyDescent="0.35">
      <c r="A221" s="69"/>
      <c r="B221" s="69"/>
      <c r="C221" s="69"/>
      <c r="D221" s="69"/>
      <c r="E221" s="69"/>
      <c r="F221" s="79" t="s">
        <v>20243</v>
      </c>
      <c r="G221" s="69"/>
      <c r="H221" s="118">
        <v>75000</v>
      </c>
      <c r="I221" s="69"/>
      <c r="J221" s="69" t="s">
        <v>5775</v>
      </c>
      <c r="K221" s="193"/>
      <c r="L221" s="75" t="s">
        <v>8346</v>
      </c>
      <c r="M221" s="75">
        <v>3198155</v>
      </c>
      <c r="N221" s="75"/>
      <c r="O221" s="69"/>
      <c r="P221" s="69"/>
      <c r="Q221" s="75" t="s">
        <v>8695</v>
      </c>
      <c r="R221" s="69"/>
      <c r="S221" s="69"/>
      <c r="T221" s="69"/>
      <c r="U221" s="69"/>
      <c r="V221" s="69"/>
      <c r="W221" s="69"/>
      <c r="X221" s="76"/>
      <c r="Z221" s="639">
        <f t="shared" si="7"/>
        <v>5250.0000000000009</v>
      </c>
      <c r="AA221" s="118">
        <f t="shared" si="8"/>
        <v>80250</v>
      </c>
    </row>
    <row r="222" spans="1:27" s="100" customFormat="1" ht="15.5" x14ac:dyDescent="0.35">
      <c r="A222" s="69"/>
      <c r="B222" s="69"/>
      <c r="C222" s="69"/>
      <c r="D222" s="69"/>
      <c r="E222" s="69"/>
      <c r="F222" s="79" t="s">
        <v>20244</v>
      </c>
      <c r="G222" s="69"/>
      <c r="H222" s="118">
        <v>75000</v>
      </c>
      <c r="I222" s="69"/>
      <c r="J222" s="69" t="s">
        <v>5775</v>
      </c>
      <c r="K222" s="193"/>
      <c r="L222" s="75" t="s">
        <v>11521</v>
      </c>
      <c r="M222" s="75">
        <v>3096457</v>
      </c>
      <c r="N222" s="75"/>
      <c r="O222" s="69"/>
      <c r="P222" s="69" t="s">
        <v>1226</v>
      </c>
      <c r="Q222" s="75"/>
      <c r="R222" s="69"/>
      <c r="S222" s="69"/>
      <c r="T222" s="69"/>
      <c r="U222" s="69"/>
      <c r="V222" s="69"/>
      <c r="W222" s="69"/>
      <c r="X222" s="76"/>
      <c r="Z222" s="639">
        <f t="shared" si="7"/>
        <v>5250.0000000000009</v>
      </c>
      <c r="AA222" s="118">
        <f t="shared" si="8"/>
        <v>80250</v>
      </c>
    </row>
    <row r="223" spans="1:27" s="100" customFormat="1" ht="15.5" x14ac:dyDescent="0.35">
      <c r="A223" s="69"/>
      <c r="B223" s="69"/>
      <c r="C223" s="69"/>
      <c r="D223" s="69"/>
      <c r="E223" s="69"/>
      <c r="F223" s="69" t="s">
        <v>20245</v>
      </c>
      <c r="G223" s="69"/>
      <c r="H223" s="118">
        <v>75000</v>
      </c>
      <c r="I223" s="69"/>
      <c r="J223" s="69" t="s">
        <v>5537</v>
      </c>
      <c r="K223" s="75"/>
      <c r="L223" s="75" t="s">
        <v>20246</v>
      </c>
      <c r="M223" s="75">
        <v>422422</v>
      </c>
      <c r="N223" s="75"/>
      <c r="O223" s="69"/>
      <c r="P223" s="69"/>
      <c r="Q223" s="75" t="s">
        <v>12192</v>
      </c>
      <c r="R223" s="69"/>
      <c r="S223" s="69"/>
      <c r="T223" s="69"/>
      <c r="U223" s="69"/>
      <c r="V223" s="69"/>
      <c r="W223" s="69"/>
      <c r="X223" s="76"/>
      <c r="Z223" s="639">
        <f t="shared" si="7"/>
        <v>5250.0000000000009</v>
      </c>
      <c r="AA223" s="118">
        <f t="shared" si="8"/>
        <v>80250</v>
      </c>
    </row>
    <row r="224" spans="1:27" s="100" customFormat="1" ht="15.5" x14ac:dyDescent="0.35">
      <c r="A224" s="69"/>
      <c r="B224" s="69"/>
      <c r="C224" s="69"/>
      <c r="D224" s="69"/>
      <c r="E224" s="69"/>
      <c r="F224" s="69" t="s">
        <v>20247</v>
      </c>
      <c r="G224" s="69"/>
      <c r="H224" s="118">
        <v>75000</v>
      </c>
      <c r="I224" s="69"/>
      <c r="J224" s="69" t="s">
        <v>5537</v>
      </c>
      <c r="K224" s="75"/>
      <c r="L224" s="119" t="s">
        <v>20248</v>
      </c>
      <c r="M224" s="75" t="s">
        <v>20249</v>
      </c>
      <c r="N224" s="75"/>
      <c r="O224" s="69"/>
      <c r="P224" s="69" t="s">
        <v>3593</v>
      </c>
      <c r="Q224" s="75"/>
      <c r="R224" s="69"/>
      <c r="S224" s="69"/>
      <c r="T224" s="69"/>
      <c r="U224" s="69"/>
      <c r="V224" s="69"/>
      <c r="W224" s="69"/>
      <c r="X224" s="76"/>
      <c r="Z224" s="639">
        <f t="shared" si="7"/>
        <v>5250.0000000000009</v>
      </c>
      <c r="AA224" s="118">
        <f t="shared" si="8"/>
        <v>80250</v>
      </c>
    </row>
    <row r="225" spans="1:27" s="100" customFormat="1" ht="15.5" x14ac:dyDescent="0.35">
      <c r="A225" s="69"/>
      <c r="B225" s="69"/>
      <c r="C225" s="69"/>
      <c r="D225" s="69"/>
      <c r="E225" s="69"/>
      <c r="F225" s="69" t="s">
        <v>20247</v>
      </c>
      <c r="G225" s="69"/>
      <c r="H225" s="118">
        <v>75000</v>
      </c>
      <c r="I225" s="69"/>
      <c r="J225" s="69" t="s">
        <v>5537</v>
      </c>
      <c r="K225" s="75"/>
      <c r="L225" s="119" t="s">
        <v>20248</v>
      </c>
      <c r="M225" s="75" t="s">
        <v>20250</v>
      </c>
      <c r="N225" s="75"/>
      <c r="O225" s="69"/>
      <c r="P225" s="69" t="s">
        <v>3593</v>
      </c>
      <c r="Q225" s="75"/>
      <c r="R225" s="69"/>
      <c r="S225" s="69"/>
      <c r="T225" s="69"/>
      <c r="U225" s="69"/>
      <c r="V225" s="69"/>
      <c r="W225" s="69"/>
      <c r="X225" s="76"/>
      <c r="Z225" s="639">
        <f t="shared" si="7"/>
        <v>5250.0000000000009</v>
      </c>
      <c r="AA225" s="118">
        <f t="shared" si="8"/>
        <v>80250</v>
      </c>
    </row>
    <row r="226" spans="1:27" s="100" customFormat="1" ht="15.5" x14ac:dyDescent="0.35">
      <c r="A226" s="69"/>
      <c r="B226" s="69"/>
      <c r="C226" s="69"/>
      <c r="D226" s="69"/>
      <c r="E226" s="69"/>
      <c r="F226" s="69" t="s">
        <v>20247</v>
      </c>
      <c r="G226" s="69"/>
      <c r="H226" s="118">
        <v>75000</v>
      </c>
      <c r="I226" s="69"/>
      <c r="J226" s="69" t="s">
        <v>5537</v>
      </c>
      <c r="K226" s="75"/>
      <c r="L226" s="119" t="s">
        <v>20248</v>
      </c>
      <c r="M226" s="75" t="s">
        <v>20251</v>
      </c>
      <c r="N226" s="75"/>
      <c r="O226" s="69"/>
      <c r="P226" s="69" t="s">
        <v>3593</v>
      </c>
      <c r="Q226" s="75"/>
      <c r="R226" s="69"/>
      <c r="S226" s="69"/>
      <c r="T226" s="69"/>
      <c r="U226" s="69"/>
      <c r="V226" s="69"/>
      <c r="W226" s="69"/>
      <c r="X226" s="76"/>
      <c r="Z226" s="639">
        <f t="shared" si="7"/>
        <v>5250.0000000000009</v>
      </c>
      <c r="AA226" s="118">
        <f t="shared" si="8"/>
        <v>80250</v>
      </c>
    </row>
    <row r="227" spans="1:27" s="100" customFormat="1" ht="15.5" x14ac:dyDescent="0.35">
      <c r="A227" s="69"/>
      <c r="B227" s="69"/>
      <c r="C227" s="69"/>
      <c r="D227" s="69"/>
      <c r="E227" s="69"/>
      <c r="F227" s="69" t="s">
        <v>20247</v>
      </c>
      <c r="G227" s="69"/>
      <c r="H227" s="118">
        <v>75000</v>
      </c>
      <c r="I227" s="69"/>
      <c r="J227" s="69" t="s">
        <v>5537</v>
      </c>
      <c r="K227" s="75"/>
      <c r="L227" s="119" t="s">
        <v>20248</v>
      </c>
      <c r="M227" s="75" t="s">
        <v>20252</v>
      </c>
      <c r="N227" s="75"/>
      <c r="O227" s="69"/>
      <c r="P227" s="69" t="s">
        <v>3593</v>
      </c>
      <c r="Q227" s="75"/>
      <c r="R227" s="69"/>
      <c r="S227" s="69"/>
      <c r="T227" s="69"/>
      <c r="U227" s="69"/>
      <c r="V227" s="69"/>
      <c r="W227" s="69"/>
      <c r="X227" s="76"/>
      <c r="Z227" s="639">
        <f t="shared" si="7"/>
        <v>5250.0000000000009</v>
      </c>
      <c r="AA227" s="118">
        <f t="shared" si="8"/>
        <v>80250</v>
      </c>
    </row>
    <row r="228" spans="1:27" s="100" customFormat="1" ht="15.5" x14ac:dyDescent="0.35">
      <c r="A228" s="69"/>
      <c r="B228" s="69"/>
      <c r="C228" s="69"/>
      <c r="D228" s="69"/>
      <c r="E228" s="69"/>
      <c r="F228" s="69" t="s">
        <v>20247</v>
      </c>
      <c r="G228" s="69"/>
      <c r="H228" s="118">
        <v>75000</v>
      </c>
      <c r="I228" s="69"/>
      <c r="J228" s="69" t="s">
        <v>5537</v>
      </c>
      <c r="K228" s="75"/>
      <c r="L228" s="119" t="s">
        <v>20248</v>
      </c>
      <c r="M228" s="75" t="s">
        <v>20253</v>
      </c>
      <c r="N228" s="75"/>
      <c r="O228" s="69"/>
      <c r="P228" s="69" t="s">
        <v>3593</v>
      </c>
      <c r="Q228" s="75"/>
      <c r="R228" s="69"/>
      <c r="S228" s="69"/>
      <c r="T228" s="69"/>
      <c r="U228" s="69"/>
      <c r="V228" s="69"/>
      <c r="W228" s="69"/>
      <c r="X228" s="76"/>
      <c r="Z228" s="639">
        <f t="shared" si="7"/>
        <v>5250.0000000000009</v>
      </c>
      <c r="AA228" s="118">
        <f t="shared" si="8"/>
        <v>80250</v>
      </c>
    </row>
    <row r="229" spans="1:27" s="100" customFormat="1" ht="15.5" x14ac:dyDescent="0.35">
      <c r="A229" s="69"/>
      <c r="B229" s="69"/>
      <c r="C229" s="69"/>
      <c r="D229" s="69"/>
      <c r="E229" s="69"/>
      <c r="F229" s="69" t="s">
        <v>20247</v>
      </c>
      <c r="G229" s="69"/>
      <c r="H229" s="118">
        <v>75000</v>
      </c>
      <c r="I229" s="69"/>
      <c r="J229" s="69" t="s">
        <v>5537</v>
      </c>
      <c r="K229" s="75"/>
      <c r="L229" s="119" t="s">
        <v>20248</v>
      </c>
      <c r="M229" s="75" t="s">
        <v>20254</v>
      </c>
      <c r="N229" s="75"/>
      <c r="O229" s="69"/>
      <c r="P229" s="69" t="s">
        <v>3593</v>
      </c>
      <c r="Q229" s="75"/>
      <c r="R229" s="69"/>
      <c r="S229" s="69"/>
      <c r="T229" s="69"/>
      <c r="U229" s="69"/>
      <c r="V229" s="69"/>
      <c r="W229" s="69"/>
      <c r="X229" s="76"/>
      <c r="Z229" s="639">
        <f t="shared" si="7"/>
        <v>5250.0000000000009</v>
      </c>
      <c r="AA229" s="118">
        <f t="shared" si="8"/>
        <v>80250</v>
      </c>
    </row>
    <row r="230" spans="1:27" s="100" customFormat="1" ht="15.5" x14ac:dyDescent="0.35">
      <c r="A230" s="69"/>
      <c r="B230" s="69"/>
      <c r="C230" s="69"/>
      <c r="D230" s="69"/>
      <c r="E230" s="69"/>
      <c r="F230" s="69" t="s">
        <v>20255</v>
      </c>
      <c r="G230" s="69"/>
      <c r="H230" s="118">
        <v>75000</v>
      </c>
      <c r="I230" s="69"/>
      <c r="J230" s="69" t="s">
        <v>5537</v>
      </c>
      <c r="K230" s="75"/>
      <c r="L230" s="119" t="s">
        <v>9227</v>
      </c>
      <c r="M230" s="75" t="s">
        <v>20256</v>
      </c>
      <c r="N230" s="75"/>
      <c r="O230" s="69"/>
      <c r="P230" s="69" t="s">
        <v>8797</v>
      </c>
      <c r="Q230" s="75"/>
      <c r="R230" s="69"/>
      <c r="S230" s="69"/>
      <c r="T230" s="69"/>
      <c r="U230" s="69"/>
      <c r="V230" s="69"/>
      <c r="W230" s="69"/>
      <c r="X230" s="76"/>
      <c r="Z230" s="639">
        <f t="shared" si="7"/>
        <v>5250.0000000000009</v>
      </c>
      <c r="AA230" s="118">
        <f t="shared" si="8"/>
        <v>80250</v>
      </c>
    </row>
    <row r="231" spans="1:27" s="100" customFormat="1" ht="15.5" x14ac:dyDescent="0.35">
      <c r="A231" s="69"/>
      <c r="B231" s="69"/>
      <c r="C231" s="69"/>
      <c r="D231" s="69"/>
      <c r="E231" s="69"/>
      <c r="F231" s="69" t="s">
        <v>20255</v>
      </c>
      <c r="G231" s="69"/>
      <c r="H231" s="118">
        <v>75000</v>
      </c>
      <c r="I231" s="69"/>
      <c r="J231" s="69" t="s">
        <v>5537</v>
      </c>
      <c r="K231" s="75"/>
      <c r="L231" s="119" t="s">
        <v>9227</v>
      </c>
      <c r="M231" s="75" t="s">
        <v>20257</v>
      </c>
      <c r="N231" s="75"/>
      <c r="O231" s="69"/>
      <c r="P231" s="69" t="s">
        <v>8797</v>
      </c>
      <c r="Q231" s="75"/>
      <c r="R231" s="69"/>
      <c r="S231" s="69"/>
      <c r="T231" s="69"/>
      <c r="U231" s="69"/>
      <c r="V231" s="69"/>
      <c r="W231" s="69"/>
      <c r="X231" s="76"/>
      <c r="Z231" s="639">
        <f t="shared" si="7"/>
        <v>5250.0000000000009</v>
      </c>
      <c r="AA231" s="118">
        <f t="shared" si="8"/>
        <v>80250</v>
      </c>
    </row>
    <row r="232" spans="1:27" s="100" customFormat="1" ht="15.5" x14ac:dyDescent="0.35">
      <c r="A232" s="69"/>
      <c r="B232" s="69"/>
      <c r="C232" s="69"/>
      <c r="D232" s="69"/>
      <c r="E232" s="69"/>
      <c r="F232" s="69" t="s">
        <v>20258</v>
      </c>
      <c r="G232" s="69"/>
      <c r="H232" s="118">
        <v>75000</v>
      </c>
      <c r="I232" s="69"/>
      <c r="J232" s="69" t="s">
        <v>5775</v>
      </c>
      <c r="K232" s="75"/>
      <c r="L232" s="119" t="s">
        <v>8694</v>
      </c>
      <c r="M232" s="75">
        <v>3252214</v>
      </c>
      <c r="N232" s="75"/>
      <c r="O232" s="69"/>
      <c r="P232" s="69"/>
      <c r="Q232" s="75" t="s">
        <v>8695</v>
      </c>
      <c r="R232" s="69"/>
      <c r="S232" s="69"/>
      <c r="T232" s="69"/>
      <c r="U232" s="69"/>
      <c r="V232" s="69"/>
      <c r="W232" s="69"/>
      <c r="X232" s="76"/>
      <c r="Z232" s="639">
        <f t="shared" si="7"/>
        <v>5250.0000000000009</v>
      </c>
      <c r="AA232" s="118">
        <f t="shared" si="8"/>
        <v>80250</v>
      </c>
    </row>
    <row r="233" spans="1:27" s="100" customFormat="1" ht="15.5" x14ac:dyDescent="0.35">
      <c r="A233" s="69"/>
      <c r="B233" s="69"/>
      <c r="C233" s="69"/>
      <c r="D233" s="69"/>
      <c r="E233" s="69"/>
      <c r="F233" s="69" t="s">
        <v>20258</v>
      </c>
      <c r="G233" s="69"/>
      <c r="H233" s="118">
        <v>75000</v>
      </c>
      <c r="I233" s="69"/>
      <c r="J233" s="69" t="s">
        <v>5775</v>
      </c>
      <c r="K233" s="75"/>
      <c r="L233" s="119" t="s">
        <v>8694</v>
      </c>
      <c r="M233" s="75">
        <v>3012045</v>
      </c>
      <c r="N233" s="75"/>
      <c r="O233" s="69"/>
      <c r="P233" s="69"/>
      <c r="Q233" s="75" t="s">
        <v>8695</v>
      </c>
      <c r="R233" s="69"/>
      <c r="S233" s="69"/>
      <c r="T233" s="69"/>
      <c r="U233" s="69"/>
      <c r="V233" s="69"/>
      <c r="W233" s="69"/>
      <c r="X233" s="76"/>
      <c r="Z233" s="639">
        <f t="shared" si="7"/>
        <v>5250.0000000000009</v>
      </c>
      <c r="AA233" s="118">
        <f t="shared" si="8"/>
        <v>80250</v>
      </c>
    </row>
    <row r="234" spans="1:27" s="100" customFormat="1" ht="15.5" x14ac:dyDescent="0.35">
      <c r="A234" s="69"/>
      <c r="B234" s="69"/>
      <c r="C234" s="69"/>
      <c r="D234" s="69"/>
      <c r="E234" s="69"/>
      <c r="F234" s="69" t="s">
        <v>20258</v>
      </c>
      <c r="G234" s="69"/>
      <c r="H234" s="118">
        <v>75000</v>
      </c>
      <c r="I234" s="69"/>
      <c r="J234" s="69" t="s">
        <v>5775</v>
      </c>
      <c r="K234" s="75"/>
      <c r="L234" s="119" t="s">
        <v>8694</v>
      </c>
      <c r="M234" s="75">
        <v>3059188</v>
      </c>
      <c r="N234" s="75"/>
      <c r="O234" s="69"/>
      <c r="P234" s="69"/>
      <c r="Q234" s="75" t="s">
        <v>8695</v>
      </c>
      <c r="R234" s="69"/>
      <c r="S234" s="69"/>
      <c r="T234" s="69"/>
      <c r="U234" s="69"/>
      <c r="V234" s="69"/>
      <c r="W234" s="69"/>
      <c r="X234" s="76"/>
      <c r="Z234" s="639">
        <f t="shared" si="7"/>
        <v>5250.0000000000009</v>
      </c>
      <c r="AA234" s="118">
        <f t="shared" si="8"/>
        <v>80250</v>
      </c>
    </row>
    <row r="235" spans="1:27" s="100" customFormat="1" ht="15.5" x14ac:dyDescent="0.35">
      <c r="A235" s="69"/>
      <c r="B235" s="69"/>
      <c r="C235" s="69"/>
      <c r="D235" s="69"/>
      <c r="E235" s="69"/>
      <c r="F235" s="69" t="s">
        <v>20259</v>
      </c>
      <c r="G235" s="69"/>
      <c r="H235" s="118">
        <v>75000</v>
      </c>
      <c r="I235" s="69"/>
      <c r="J235" s="69" t="s">
        <v>5775</v>
      </c>
      <c r="K235" s="75"/>
      <c r="L235" s="119" t="s">
        <v>8759</v>
      </c>
      <c r="M235" s="75">
        <v>3009725</v>
      </c>
      <c r="N235" s="75"/>
      <c r="O235" s="69"/>
      <c r="P235" s="69" t="s">
        <v>1226</v>
      </c>
      <c r="Q235" s="75"/>
      <c r="R235" s="69"/>
      <c r="S235" s="69"/>
      <c r="T235" s="69"/>
      <c r="U235" s="69"/>
      <c r="V235" s="69"/>
      <c r="W235" s="69"/>
      <c r="X235" s="76"/>
      <c r="Z235" s="639">
        <f t="shared" si="7"/>
        <v>5250.0000000000009</v>
      </c>
      <c r="AA235" s="118">
        <f t="shared" si="8"/>
        <v>80250</v>
      </c>
    </row>
    <row r="236" spans="1:27" s="100" customFormat="1" ht="15.5" x14ac:dyDescent="0.35">
      <c r="A236" s="69"/>
      <c r="B236" s="69"/>
      <c r="C236" s="69"/>
      <c r="D236" s="69"/>
      <c r="E236" s="69"/>
      <c r="F236" s="69" t="s">
        <v>20259</v>
      </c>
      <c r="G236" s="69"/>
      <c r="H236" s="118">
        <v>75000</v>
      </c>
      <c r="I236" s="69"/>
      <c r="J236" s="69" t="s">
        <v>5775</v>
      </c>
      <c r="K236" s="75"/>
      <c r="L236" s="119" t="s">
        <v>8508</v>
      </c>
      <c r="M236" s="75">
        <v>3001330</v>
      </c>
      <c r="N236" s="75"/>
      <c r="O236" s="69"/>
      <c r="P236" s="69" t="s">
        <v>1226</v>
      </c>
      <c r="Q236" s="75"/>
      <c r="R236" s="69"/>
      <c r="S236" s="69"/>
      <c r="T236" s="69"/>
      <c r="U236" s="69"/>
      <c r="V236" s="69"/>
      <c r="W236" s="69"/>
      <c r="X236" s="76"/>
      <c r="Z236" s="639">
        <f t="shared" si="7"/>
        <v>5250.0000000000009</v>
      </c>
      <c r="AA236" s="118">
        <f t="shared" si="8"/>
        <v>80250</v>
      </c>
    </row>
    <row r="237" spans="1:27" s="100" customFormat="1" ht="15.5" x14ac:dyDescent="0.35">
      <c r="A237" s="69"/>
      <c r="B237" s="69"/>
      <c r="C237" s="69"/>
      <c r="D237" s="69"/>
      <c r="E237" s="69"/>
      <c r="F237" s="69" t="s">
        <v>20260</v>
      </c>
      <c r="G237" s="69"/>
      <c r="H237" s="118">
        <v>75000</v>
      </c>
      <c r="I237" s="69"/>
      <c r="J237" s="69" t="s">
        <v>1123</v>
      </c>
      <c r="K237" s="75"/>
      <c r="L237" s="119" t="s">
        <v>20261</v>
      </c>
      <c r="M237" s="75" t="s">
        <v>20262</v>
      </c>
      <c r="N237" s="75"/>
      <c r="O237" s="69"/>
      <c r="P237" s="69" t="s">
        <v>1226</v>
      </c>
      <c r="Q237" s="75" t="s">
        <v>8695</v>
      </c>
      <c r="R237" s="69"/>
      <c r="S237" s="69"/>
      <c r="T237" s="69"/>
      <c r="U237" s="69"/>
      <c r="V237" s="69"/>
      <c r="W237" s="69"/>
      <c r="X237" s="76"/>
      <c r="Z237" s="639">
        <f t="shared" si="7"/>
        <v>5250.0000000000009</v>
      </c>
      <c r="AA237" s="118">
        <f t="shared" si="8"/>
        <v>80250</v>
      </c>
    </row>
    <row r="238" spans="1:27" s="100" customFormat="1" ht="15.5" x14ac:dyDescent="0.35">
      <c r="A238" s="69"/>
      <c r="B238" s="69"/>
      <c r="C238" s="69"/>
      <c r="D238" s="69"/>
      <c r="E238" s="69"/>
      <c r="F238" s="69" t="s">
        <v>20263</v>
      </c>
      <c r="G238" s="69"/>
      <c r="H238" s="118">
        <v>75000</v>
      </c>
      <c r="I238" s="69"/>
      <c r="J238" s="69" t="s">
        <v>3716</v>
      </c>
      <c r="K238" s="75"/>
      <c r="L238" s="119" t="s">
        <v>20264</v>
      </c>
      <c r="M238" s="75">
        <v>8600412</v>
      </c>
      <c r="N238" s="75"/>
      <c r="O238" s="69"/>
      <c r="P238" s="69"/>
      <c r="Q238" s="75"/>
      <c r="R238" s="69"/>
      <c r="S238" s="69"/>
      <c r="T238" s="69"/>
      <c r="U238" s="69"/>
      <c r="V238" s="69"/>
      <c r="W238" s="69"/>
      <c r="X238" s="76"/>
      <c r="Z238" s="639">
        <f t="shared" si="7"/>
        <v>5250.0000000000009</v>
      </c>
      <c r="AA238" s="118">
        <f t="shared" si="8"/>
        <v>80250</v>
      </c>
    </row>
    <row r="239" spans="1:27" s="100" customFormat="1" ht="15.5" x14ac:dyDescent="0.35">
      <c r="A239" s="69"/>
      <c r="B239" s="69"/>
      <c r="C239" s="69"/>
      <c r="D239" s="69"/>
      <c r="E239" s="69"/>
      <c r="F239" s="69" t="s">
        <v>20265</v>
      </c>
      <c r="G239" s="69"/>
      <c r="H239" s="118">
        <v>75000</v>
      </c>
      <c r="I239" s="69"/>
      <c r="J239" s="69" t="s">
        <v>3716</v>
      </c>
      <c r="K239" s="75"/>
      <c r="L239" s="119" t="s">
        <v>9768</v>
      </c>
      <c r="M239" s="75" t="s">
        <v>20266</v>
      </c>
      <c r="N239" s="75"/>
      <c r="O239" s="69"/>
      <c r="P239" s="69"/>
      <c r="Q239" s="75"/>
      <c r="R239" s="69"/>
      <c r="S239" s="69"/>
      <c r="T239" s="69"/>
      <c r="U239" s="69"/>
      <c r="V239" s="69"/>
      <c r="W239" s="69"/>
      <c r="X239" s="76"/>
      <c r="Z239" s="639">
        <f t="shared" si="7"/>
        <v>5250.0000000000009</v>
      </c>
      <c r="AA239" s="118">
        <f t="shared" si="8"/>
        <v>80250</v>
      </c>
    </row>
    <row r="240" spans="1:27" s="100" customFormat="1" ht="15.5" x14ac:dyDescent="0.35">
      <c r="A240" s="69"/>
      <c r="B240" s="69"/>
      <c r="C240" s="69"/>
      <c r="D240" s="69"/>
      <c r="E240" s="69"/>
      <c r="F240" s="69" t="s">
        <v>20267</v>
      </c>
      <c r="G240" s="69"/>
      <c r="H240" s="118">
        <v>75000</v>
      </c>
      <c r="I240" s="69"/>
      <c r="J240" s="69" t="s">
        <v>3716</v>
      </c>
      <c r="K240" s="75"/>
      <c r="L240" s="119" t="s">
        <v>20268</v>
      </c>
      <c r="M240" s="75" t="s">
        <v>20269</v>
      </c>
      <c r="N240" s="75"/>
      <c r="O240" s="69"/>
      <c r="P240" s="69"/>
      <c r="Q240" s="75"/>
      <c r="R240" s="69"/>
      <c r="S240" s="69"/>
      <c r="T240" s="69"/>
      <c r="U240" s="69"/>
      <c r="V240" s="69"/>
      <c r="W240" s="69"/>
      <c r="X240" s="76"/>
      <c r="Z240" s="639">
        <f t="shared" si="7"/>
        <v>5250.0000000000009</v>
      </c>
      <c r="AA240" s="118">
        <f t="shared" si="8"/>
        <v>80250</v>
      </c>
    </row>
    <row r="241" spans="1:27" s="100" customFormat="1" ht="15.5" x14ac:dyDescent="0.35">
      <c r="A241" s="69"/>
      <c r="B241" s="69"/>
      <c r="C241" s="69"/>
      <c r="D241" s="69"/>
      <c r="E241" s="69"/>
      <c r="F241" s="69" t="s">
        <v>20270</v>
      </c>
      <c r="G241" s="69"/>
      <c r="H241" s="118">
        <v>75000</v>
      </c>
      <c r="I241" s="69"/>
      <c r="J241" s="69" t="s">
        <v>3716</v>
      </c>
      <c r="K241" s="75"/>
      <c r="L241" s="119" t="s">
        <v>9768</v>
      </c>
      <c r="M241" s="75" t="s">
        <v>20271</v>
      </c>
      <c r="N241" s="75"/>
      <c r="O241" s="69"/>
      <c r="P241" s="69"/>
      <c r="Q241" s="75"/>
      <c r="R241" s="69"/>
      <c r="S241" s="69"/>
      <c r="T241" s="69"/>
      <c r="U241" s="69"/>
      <c r="V241" s="69"/>
      <c r="W241" s="69"/>
      <c r="X241" s="76"/>
      <c r="Z241" s="639">
        <f t="shared" si="7"/>
        <v>5250.0000000000009</v>
      </c>
      <c r="AA241" s="118">
        <f t="shared" si="8"/>
        <v>80250</v>
      </c>
    </row>
    <row r="242" spans="1:27" s="100" customFormat="1" ht="15.5" x14ac:dyDescent="0.35">
      <c r="A242" s="69"/>
      <c r="B242" s="69"/>
      <c r="C242" s="69"/>
      <c r="D242" s="69"/>
      <c r="E242" s="69"/>
      <c r="F242" s="69" t="s">
        <v>20272</v>
      </c>
      <c r="G242" s="69"/>
      <c r="H242" s="118">
        <v>75000</v>
      </c>
      <c r="I242" s="69"/>
      <c r="J242" s="69" t="s">
        <v>1123</v>
      </c>
      <c r="K242" s="75"/>
      <c r="L242" s="119" t="s">
        <v>9515</v>
      </c>
      <c r="M242" s="75" t="s">
        <v>20273</v>
      </c>
      <c r="N242" s="75"/>
      <c r="O242" s="69"/>
      <c r="P242" s="69"/>
      <c r="Q242" s="75"/>
      <c r="R242" s="69"/>
      <c r="S242" s="69"/>
      <c r="T242" s="69"/>
      <c r="U242" s="69"/>
      <c r="V242" s="69"/>
      <c r="W242" s="69"/>
      <c r="X242" s="76"/>
      <c r="Z242" s="639">
        <f t="shared" si="7"/>
        <v>5250.0000000000009</v>
      </c>
      <c r="AA242" s="118">
        <f t="shared" si="8"/>
        <v>80250</v>
      </c>
    </row>
    <row r="243" spans="1:27" s="100" customFormat="1" ht="15.5" x14ac:dyDescent="0.35">
      <c r="A243" s="69"/>
      <c r="B243" s="69"/>
      <c r="C243" s="69"/>
      <c r="D243" s="69"/>
      <c r="E243" s="69"/>
      <c r="F243" s="69" t="s">
        <v>20274</v>
      </c>
      <c r="G243" s="69"/>
      <c r="H243" s="118">
        <v>75000</v>
      </c>
      <c r="I243" s="69"/>
      <c r="J243" s="69" t="s">
        <v>5537</v>
      </c>
      <c r="K243" s="75"/>
      <c r="L243" s="119" t="s">
        <v>20224</v>
      </c>
      <c r="M243" s="75">
        <v>164855</v>
      </c>
      <c r="N243" s="75"/>
      <c r="O243" s="69"/>
      <c r="P243" s="69"/>
      <c r="Q243" s="75"/>
      <c r="R243" s="69"/>
      <c r="S243" s="69"/>
      <c r="T243" s="69"/>
      <c r="U243" s="69"/>
      <c r="V243" s="69"/>
      <c r="W243" s="69"/>
      <c r="X243" s="76"/>
      <c r="Z243" s="639">
        <f t="shared" si="7"/>
        <v>5250.0000000000009</v>
      </c>
      <c r="AA243" s="118">
        <f t="shared" si="8"/>
        <v>80250</v>
      </c>
    </row>
    <row r="244" spans="1:27" s="100" customFormat="1" ht="15.5" x14ac:dyDescent="0.35">
      <c r="A244" s="69"/>
      <c r="B244" s="69"/>
      <c r="C244" s="69"/>
      <c r="D244" s="69"/>
      <c r="E244" s="69"/>
      <c r="F244" s="69" t="s">
        <v>20275</v>
      </c>
      <c r="G244" s="69"/>
      <c r="H244" s="118">
        <v>75000</v>
      </c>
      <c r="I244" s="69"/>
      <c r="J244" s="69" t="s">
        <v>5775</v>
      </c>
      <c r="K244" s="75"/>
      <c r="L244" s="119" t="s">
        <v>8340</v>
      </c>
      <c r="M244" s="75">
        <v>3009626</v>
      </c>
      <c r="N244" s="75"/>
      <c r="O244" s="69"/>
      <c r="P244" s="69"/>
      <c r="Q244" s="75" t="s">
        <v>3484</v>
      </c>
      <c r="R244" s="69"/>
      <c r="S244" s="69"/>
      <c r="T244" s="69"/>
      <c r="U244" s="69"/>
      <c r="V244" s="69"/>
      <c r="W244" s="69"/>
      <c r="X244" s="76"/>
      <c r="Z244" s="639">
        <f t="shared" si="7"/>
        <v>5250.0000000000009</v>
      </c>
      <c r="AA244" s="118">
        <f t="shared" si="8"/>
        <v>80250</v>
      </c>
    </row>
    <row r="245" spans="1:27" s="100" customFormat="1" ht="15.5" x14ac:dyDescent="0.35">
      <c r="A245" s="69"/>
      <c r="B245" s="69"/>
      <c r="C245" s="69"/>
      <c r="D245" s="69"/>
      <c r="E245" s="69"/>
      <c r="F245" s="69" t="s">
        <v>20276</v>
      </c>
      <c r="G245" s="69"/>
      <c r="H245" s="118">
        <v>75000</v>
      </c>
      <c r="I245" s="69"/>
      <c r="J245" s="69" t="s">
        <v>1098</v>
      </c>
      <c r="K245" s="75"/>
      <c r="L245" s="119" t="s">
        <v>8719</v>
      </c>
      <c r="M245" s="75">
        <v>1008589</v>
      </c>
      <c r="N245" s="75"/>
      <c r="O245" s="69"/>
      <c r="P245" s="69"/>
      <c r="Q245" s="75"/>
      <c r="R245" s="69"/>
      <c r="S245" s="69"/>
      <c r="T245" s="69"/>
      <c r="U245" s="69"/>
      <c r="V245" s="69"/>
      <c r="W245" s="69"/>
      <c r="X245" s="76"/>
      <c r="Z245" s="639">
        <f t="shared" si="7"/>
        <v>5250.0000000000009</v>
      </c>
      <c r="AA245" s="118">
        <f t="shared" si="8"/>
        <v>80250</v>
      </c>
    </row>
    <row r="246" spans="1:27" s="100" customFormat="1" ht="15.5" x14ac:dyDescent="0.35">
      <c r="A246" s="69"/>
      <c r="B246" s="69"/>
      <c r="C246" s="69"/>
      <c r="D246" s="69"/>
      <c r="E246" s="69"/>
      <c r="F246" s="69" t="s">
        <v>20277</v>
      </c>
      <c r="G246" s="69"/>
      <c r="H246" s="118">
        <v>75000</v>
      </c>
      <c r="I246" s="69"/>
      <c r="J246" s="69"/>
      <c r="K246" s="75"/>
      <c r="L246" s="119"/>
      <c r="M246" s="75"/>
      <c r="N246" s="75"/>
      <c r="O246" s="69"/>
      <c r="P246" s="76"/>
      <c r="Q246" s="119"/>
      <c r="R246" s="69"/>
      <c r="S246" s="69"/>
      <c r="T246" s="69"/>
      <c r="U246" s="69"/>
      <c r="V246" s="69"/>
      <c r="W246" s="69"/>
      <c r="X246" s="76"/>
      <c r="Z246" s="639">
        <f t="shared" si="7"/>
        <v>5250.0000000000009</v>
      </c>
      <c r="AA246" s="118">
        <f t="shared" si="8"/>
        <v>80250</v>
      </c>
    </row>
    <row r="247" spans="1:27" s="100" customFormat="1" ht="15.5" x14ac:dyDescent="0.35">
      <c r="A247" s="69"/>
      <c r="B247" s="69"/>
      <c r="C247" s="69"/>
      <c r="D247" s="69"/>
      <c r="E247" s="69"/>
      <c r="F247" s="69" t="s">
        <v>20278</v>
      </c>
      <c r="G247" s="69"/>
      <c r="H247" s="118">
        <v>75000</v>
      </c>
      <c r="I247" s="69"/>
      <c r="J247" s="69" t="s">
        <v>1098</v>
      </c>
      <c r="K247" s="193"/>
      <c r="L247" s="119" t="s">
        <v>8719</v>
      </c>
      <c r="M247" s="75">
        <v>1008574</v>
      </c>
      <c r="N247" s="75"/>
      <c r="O247" s="69"/>
      <c r="P247" s="76"/>
      <c r="Q247" s="119"/>
      <c r="R247" s="69"/>
      <c r="S247" s="69"/>
      <c r="T247" s="69"/>
      <c r="U247" s="69"/>
      <c r="V247" s="69"/>
      <c r="W247" s="488"/>
      <c r="X247" s="76"/>
      <c r="Z247" s="639">
        <f t="shared" si="7"/>
        <v>5250.0000000000009</v>
      </c>
      <c r="AA247" s="118">
        <f t="shared" si="8"/>
        <v>80250</v>
      </c>
    </row>
    <row r="248" spans="1:27" s="100" customFormat="1" ht="15.5" x14ac:dyDescent="0.35">
      <c r="A248" s="69"/>
      <c r="B248" s="69"/>
      <c r="C248" s="69"/>
      <c r="D248" s="69"/>
      <c r="E248" s="69"/>
      <c r="F248" s="69" t="s">
        <v>20279</v>
      </c>
      <c r="G248" s="69"/>
      <c r="H248" s="118">
        <v>75000</v>
      </c>
      <c r="I248" s="69"/>
      <c r="J248" s="76" t="s">
        <v>5775</v>
      </c>
      <c r="K248" s="75"/>
      <c r="L248" s="119" t="s">
        <v>11521</v>
      </c>
      <c r="M248" s="75">
        <v>3096480</v>
      </c>
      <c r="N248" s="75"/>
      <c r="O248" s="69"/>
      <c r="P248" s="76" t="s">
        <v>1226</v>
      </c>
      <c r="Q248" s="119"/>
      <c r="R248" s="69"/>
      <c r="S248" s="69"/>
      <c r="T248" s="69"/>
      <c r="U248" s="69"/>
      <c r="V248" s="69"/>
      <c r="W248" s="69"/>
      <c r="X248" s="76"/>
      <c r="Z248" s="639">
        <f t="shared" si="7"/>
        <v>5250.0000000000009</v>
      </c>
      <c r="AA248" s="118">
        <f t="shared" si="8"/>
        <v>80250</v>
      </c>
    </row>
    <row r="249" spans="1:27" s="100" customFormat="1" ht="15.5" x14ac:dyDescent="0.35">
      <c r="A249" s="69"/>
      <c r="B249" s="69"/>
      <c r="C249" s="69"/>
      <c r="D249" s="69"/>
      <c r="E249" s="69"/>
      <c r="F249" s="69" t="s">
        <v>20280</v>
      </c>
      <c r="G249" s="69"/>
      <c r="H249" s="118">
        <v>75000</v>
      </c>
      <c r="I249" s="69"/>
      <c r="J249" s="76" t="s">
        <v>3716</v>
      </c>
      <c r="K249" s="75"/>
      <c r="L249" s="119" t="s">
        <v>9768</v>
      </c>
      <c r="M249" s="75" t="s">
        <v>20281</v>
      </c>
      <c r="N249" s="75"/>
      <c r="O249" s="69"/>
      <c r="P249" s="76"/>
      <c r="Q249" s="119"/>
      <c r="R249" s="69"/>
      <c r="S249" s="69"/>
      <c r="T249" s="69"/>
      <c r="U249" s="69"/>
      <c r="V249" s="69"/>
      <c r="W249" s="69"/>
      <c r="X249" s="76"/>
      <c r="Z249" s="639">
        <f t="shared" si="7"/>
        <v>5250.0000000000009</v>
      </c>
      <c r="AA249" s="118">
        <f t="shared" si="8"/>
        <v>80250</v>
      </c>
    </row>
    <row r="250" spans="1:27" s="100" customFormat="1" ht="15.5" x14ac:dyDescent="0.35">
      <c r="A250" s="69"/>
      <c r="B250" s="69"/>
      <c r="C250" s="69"/>
      <c r="D250" s="69"/>
      <c r="E250" s="69"/>
      <c r="F250" s="69" t="s">
        <v>20282</v>
      </c>
      <c r="G250" s="69"/>
      <c r="H250" s="118">
        <v>75000</v>
      </c>
      <c r="I250" s="69"/>
      <c r="J250" s="76" t="s">
        <v>5537</v>
      </c>
      <c r="K250" s="75"/>
      <c r="L250" s="119" t="s">
        <v>20246</v>
      </c>
      <c r="M250" s="75">
        <v>522332</v>
      </c>
      <c r="N250" s="75"/>
      <c r="O250" s="69"/>
      <c r="P250" s="76"/>
      <c r="Q250" s="119" t="s">
        <v>12192</v>
      </c>
      <c r="R250" s="69"/>
      <c r="S250" s="69"/>
      <c r="T250" s="69"/>
      <c r="U250" s="69"/>
      <c r="V250" s="69"/>
      <c r="W250" s="69"/>
      <c r="X250" s="76"/>
      <c r="Z250" s="639">
        <f t="shared" si="7"/>
        <v>5250.0000000000009</v>
      </c>
      <c r="AA250" s="118">
        <f t="shared" si="8"/>
        <v>80250</v>
      </c>
    </row>
    <row r="251" spans="1:27" s="100" customFormat="1" ht="15.5" x14ac:dyDescent="0.35">
      <c r="A251" s="69"/>
      <c r="B251" s="69"/>
      <c r="C251" s="69"/>
      <c r="D251" s="69"/>
      <c r="E251" s="69"/>
      <c r="F251" s="69" t="s">
        <v>20283</v>
      </c>
      <c r="G251" s="69"/>
      <c r="H251" s="118">
        <v>75000</v>
      </c>
      <c r="I251" s="69"/>
      <c r="J251" s="76"/>
      <c r="K251" s="75"/>
      <c r="L251" s="119"/>
      <c r="M251" s="75"/>
      <c r="N251" s="75"/>
      <c r="O251" s="69"/>
      <c r="P251" s="76"/>
      <c r="Q251" s="119"/>
      <c r="R251" s="69"/>
      <c r="S251" s="69"/>
      <c r="T251" s="69"/>
      <c r="U251" s="69"/>
      <c r="V251" s="69"/>
      <c r="W251" s="69"/>
      <c r="X251" s="76"/>
      <c r="Z251" s="639">
        <f t="shared" si="7"/>
        <v>5250.0000000000009</v>
      </c>
      <c r="AA251" s="118">
        <f t="shared" si="8"/>
        <v>80250</v>
      </c>
    </row>
    <row r="252" spans="1:27" s="100" customFormat="1" ht="15.5" x14ac:dyDescent="0.35">
      <c r="A252" s="76"/>
      <c r="B252" s="76"/>
      <c r="C252" s="76"/>
      <c r="D252" s="76"/>
      <c r="E252" s="76"/>
      <c r="F252" s="79" t="s">
        <v>20284</v>
      </c>
      <c r="G252" s="69"/>
      <c r="H252" s="118">
        <v>75000</v>
      </c>
      <c r="I252" s="69"/>
      <c r="J252" s="69" t="s">
        <v>1098</v>
      </c>
      <c r="K252" s="75"/>
      <c r="L252" s="79" t="s">
        <v>8719</v>
      </c>
      <c r="M252" s="75">
        <v>1008713</v>
      </c>
      <c r="N252" s="75"/>
      <c r="O252" s="69"/>
      <c r="P252" s="69"/>
      <c r="Q252" s="69"/>
      <c r="R252" s="69"/>
      <c r="S252" s="69"/>
      <c r="T252" s="69"/>
      <c r="U252" s="69"/>
      <c r="V252" s="69"/>
      <c r="W252" s="69"/>
      <c r="X252" s="76"/>
      <c r="Z252" s="639">
        <f t="shared" si="7"/>
        <v>5250.0000000000009</v>
      </c>
      <c r="AA252" s="118">
        <f t="shared" si="8"/>
        <v>80250</v>
      </c>
    </row>
    <row r="253" spans="1:27" s="100" customFormat="1" ht="15.5" x14ac:dyDescent="0.35">
      <c r="A253" s="76"/>
      <c r="B253" s="76"/>
      <c r="C253" s="76"/>
      <c r="D253" s="76"/>
      <c r="E253" s="76"/>
      <c r="F253" s="79" t="s">
        <v>20285</v>
      </c>
      <c r="G253" s="69"/>
      <c r="H253" s="118">
        <v>75000</v>
      </c>
      <c r="I253" s="69"/>
      <c r="J253" s="69" t="s">
        <v>3716</v>
      </c>
      <c r="K253" s="75"/>
      <c r="L253" s="79" t="s">
        <v>15345</v>
      </c>
      <c r="M253" s="75">
        <v>8603750</v>
      </c>
      <c r="N253" s="75"/>
      <c r="O253" s="69"/>
      <c r="P253" s="69"/>
      <c r="Q253" s="69"/>
      <c r="R253" s="69"/>
      <c r="S253" s="69"/>
      <c r="T253" s="69"/>
      <c r="U253" s="69"/>
      <c r="V253" s="69"/>
      <c r="W253" s="69"/>
      <c r="X253" s="76"/>
      <c r="Z253" s="639">
        <f t="shared" si="7"/>
        <v>5250.0000000000009</v>
      </c>
      <c r="AA253" s="118">
        <f t="shared" si="8"/>
        <v>80250</v>
      </c>
    </row>
    <row r="254" spans="1:27" s="100" customFormat="1" ht="15.5" x14ac:dyDescent="0.35">
      <c r="A254" s="76"/>
      <c r="B254" s="76"/>
      <c r="C254" s="76"/>
      <c r="D254" s="76"/>
      <c r="E254" s="76"/>
      <c r="F254" s="79" t="s">
        <v>20286</v>
      </c>
      <c r="G254" s="69"/>
      <c r="H254" s="118">
        <v>75000</v>
      </c>
      <c r="I254" s="69"/>
      <c r="J254" s="69" t="s">
        <v>1098</v>
      </c>
      <c r="K254" s="75"/>
      <c r="L254" s="79" t="s">
        <v>8719</v>
      </c>
      <c r="M254" s="75">
        <v>1008593</v>
      </c>
      <c r="N254" s="75"/>
      <c r="O254" s="69"/>
      <c r="P254" s="69"/>
      <c r="Q254" s="69"/>
      <c r="R254" s="69"/>
      <c r="S254" s="69"/>
      <c r="T254" s="69"/>
      <c r="U254" s="69"/>
      <c r="V254" s="69"/>
      <c r="W254" s="69"/>
      <c r="X254" s="76"/>
      <c r="Z254" s="639">
        <f t="shared" si="7"/>
        <v>5250.0000000000009</v>
      </c>
      <c r="AA254" s="118">
        <f t="shared" si="8"/>
        <v>80250</v>
      </c>
    </row>
    <row r="255" spans="1:27" s="100" customFormat="1" ht="15.5" x14ac:dyDescent="0.35">
      <c r="A255" s="76"/>
      <c r="B255" s="76"/>
      <c r="C255" s="76"/>
      <c r="D255" s="76"/>
      <c r="E255" s="76"/>
      <c r="F255" s="79" t="s">
        <v>20287</v>
      </c>
      <c r="G255" s="69"/>
      <c r="H255" s="118">
        <v>75000</v>
      </c>
      <c r="I255" s="69"/>
      <c r="J255" s="69" t="s">
        <v>3716</v>
      </c>
      <c r="K255" s="75"/>
      <c r="L255" s="79" t="s">
        <v>15345</v>
      </c>
      <c r="M255" s="75">
        <v>8603758</v>
      </c>
      <c r="N255" s="75"/>
      <c r="O255" s="69"/>
      <c r="P255" s="69"/>
      <c r="Q255" s="69"/>
      <c r="R255" s="69"/>
      <c r="S255" s="69"/>
      <c r="T255" s="69"/>
      <c r="U255" s="69"/>
      <c r="V255" s="69"/>
      <c r="W255" s="69"/>
      <c r="X255" s="76"/>
      <c r="Z255" s="639">
        <f t="shared" si="7"/>
        <v>5250.0000000000009</v>
      </c>
      <c r="AA255" s="118">
        <f t="shared" si="8"/>
        <v>80250</v>
      </c>
    </row>
    <row r="256" spans="1:27" s="100" customFormat="1" ht="15.5" x14ac:dyDescent="0.35">
      <c r="A256" s="76"/>
      <c r="B256" s="76"/>
      <c r="C256" s="76"/>
      <c r="D256" s="76"/>
      <c r="E256" s="76"/>
      <c r="F256" s="79" t="s">
        <v>20288</v>
      </c>
      <c r="G256" s="69"/>
      <c r="H256" s="118">
        <v>75000</v>
      </c>
      <c r="I256" s="69"/>
      <c r="J256" s="69" t="s">
        <v>1123</v>
      </c>
      <c r="K256" s="75"/>
      <c r="L256" s="79" t="s">
        <v>8463</v>
      </c>
      <c r="M256" s="75" t="s">
        <v>20289</v>
      </c>
      <c r="N256" s="75"/>
      <c r="O256" s="69"/>
      <c r="P256" s="69"/>
      <c r="Q256" s="69"/>
      <c r="R256" s="69"/>
      <c r="S256" s="69"/>
      <c r="T256" s="69"/>
      <c r="U256" s="69"/>
      <c r="V256" s="69"/>
      <c r="W256" s="69"/>
      <c r="X256" s="76"/>
      <c r="Z256" s="639">
        <f t="shared" si="7"/>
        <v>5250.0000000000009</v>
      </c>
      <c r="AA256" s="118">
        <f t="shared" si="8"/>
        <v>80250</v>
      </c>
    </row>
    <row r="257" spans="1:27" s="100" customFormat="1" ht="15.5" x14ac:dyDescent="0.35">
      <c r="A257" s="76"/>
      <c r="B257" s="76"/>
      <c r="C257" s="76"/>
      <c r="D257" s="76"/>
      <c r="E257" s="76"/>
      <c r="F257" s="79" t="s">
        <v>20290</v>
      </c>
      <c r="G257" s="69"/>
      <c r="H257" s="118">
        <v>75000</v>
      </c>
      <c r="I257" s="69"/>
      <c r="J257" s="69" t="s">
        <v>1098</v>
      </c>
      <c r="K257" s="75"/>
      <c r="L257" s="79" t="s">
        <v>8719</v>
      </c>
      <c r="M257" s="75">
        <v>1108696</v>
      </c>
      <c r="N257" s="75"/>
      <c r="O257" s="69"/>
      <c r="P257" s="69"/>
      <c r="Q257" s="69"/>
      <c r="R257" s="69"/>
      <c r="S257" s="69"/>
      <c r="T257" s="69"/>
      <c r="U257" s="69"/>
      <c r="V257" s="69"/>
      <c r="W257" s="69"/>
      <c r="X257" s="76"/>
      <c r="Z257" s="639">
        <f t="shared" si="7"/>
        <v>5250.0000000000009</v>
      </c>
      <c r="AA257" s="118">
        <f t="shared" si="8"/>
        <v>80250</v>
      </c>
    </row>
    <row r="258" spans="1:27" s="100" customFormat="1" ht="15.5" x14ac:dyDescent="0.35">
      <c r="A258" s="76"/>
      <c r="B258" s="76"/>
      <c r="C258" s="76"/>
      <c r="D258" s="76"/>
      <c r="E258" s="76"/>
      <c r="F258" s="79" t="s">
        <v>20291</v>
      </c>
      <c r="G258" s="69"/>
      <c r="H258" s="118">
        <v>75000</v>
      </c>
      <c r="I258" s="69"/>
      <c r="J258" s="69" t="s">
        <v>3716</v>
      </c>
      <c r="K258" s="75"/>
      <c r="L258" s="79" t="s">
        <v>15345</v>
      </c>
      <c r="M258" s="75">
        <v>8603753</v>
      </c>
      <c r="N258" s="75"/>
      <c r="O258" s="69"/>
      <c r="P258" s="69"/>
      <c r="Q258" s="69"/>
      <c r="R258" s="69"/>
      <c r="S258" s="69"/>
      <c r="T258" s="69"/>
      <c r="U258" s="69"/>
      <c r="V258" s="69"/>
      <c r="W258" s="69"/>
      <c r="X258" s="76"/>
      <c r="Z258" s="639">
        <f t="shared" si="7"/>
        <v>5250.0000000000009</v>
      </c>
      <c r="AA258" s="118">
        <f t="shared" si="8"/>
        <v>80250</v>
      </c>
    </row>
    <row r="259" spans="1:27" s="100" customFormat="1" ht="15.5" x14ac:dyDescent="0.35">
      <c r="A259" s="76"/>
      <c r="B259" s="76"/>
      <c r="C259" s="76"/>
      <c r="D259" s="76"/>
      <c r="E259" s="76"/>
      <c r="F259" s="79" t="s">
        <v>20292</v>
      </c>
      <c r="G259" s="69"/>
      <c r="H259" s="118">
        <v>75000</v>
      </c>
      <c r="I259" s="69"/>
      <c r="J259" s="69" t="s">
        <v>1098</v>
      </c>
      <c r="K259" s="75"/>
      <c r="L259" s="79" t="s">
        <v>8719</v>
      </c>
      <c r="M259" s="75">
        <v>1008741</v>
      </c>
      <c r="N259" s="75"/>
      <c r="O259" s="69"/>
      <c r="P259" s="69"/>
      <c r="Q259" s="69"/>
      <c r="R259" s="69"/>
      <c r="S259" s="69"/>
      <c r="T259" s="69"/>
      <c r="U259" s="69"/>
      <c r="V259" s="69"/>
      <c r="W259" s="69"/>
      <c r="X259" s="76"/>
      <c r="Z259" s="639">
        <f t="shared" si="7"/>
        <v>5250.0000000000009</v>
      </c>
      <c r="AA259" s="118">
        <f t="shared" si="8"/>
        <v>80250</v>
      </c>
    </row>
    <row r="260" spans="1:27" s="100" customFormat="1" ht="15.5" x14ac:dyDescent="0.35">
      <c r="A260" s="76"/>
      <c r="B260" s="76"/>
      <c r="C260" s="76"/>
      <c r="D260" s="76"/>
      <c r="E260" s="76"/>
      <c r="F260" s="79" t="s">
        <v>20293</v>
      </c>
      <c r="G260" s="69"/>
      <c r="H260" s="118">
        <v>75000</v>
      </c>
      <c r="I260" s="69"/>
      <c r="J260" s="69" t="s">
        <v>3716</v>
      </c>
      <c r="K260" s="75"/>
      <c r="L260" s="79" t="s">
        <v>15345</v>
      </c>
      <c r="M260" s="75">
        <v>8603760</v>
      </c>
      <c r="N260" s="75"/>
      <c r="O260" s="69"/>
      <c r="P260" s="69"/>
      <c r="Q260" s="69"/>
      <c r="R260" s="69"/>
      <c r="S260" s="69"/>
      <c r="T260" s="69"/>
      <c r="U260" s="69"/>
      <c r="V260" s="69"/>
      <c r="W260" s="69"/>
      <c r="X260" s="76"/>
      <c r="Z260" s="639">
        <f t="shared" si="7"/>
        <v>5250.0000000000009</v>
      </c>
      <c r="AA260" s="118">
        <f t="shared" si="8"/>
        <v>80250</v>
      </c>
    </row>
    <row r="261" spans="1:27" s="100" customFormat="1" ht="15.5" x14ac:dyDescent="0.35">
      <c r="A261" s="76"/>
      <c r="B261" s="76"/>
      <c r="C261" s="76"/>
      <c r="D261" s="76"/>
      <c r="E261" s="76"/>
      <c r="F261" s="79" t="s">
        <v>20294</v>
      </c>
      <c r="G261" s="69"/>
      <c r="H261" s="118">
        <v>75000</v>
      </c>
      <c r="I261" s="69"/>
      <c r="J261" s="69" t="s">
        <v>1098</v>
      </c>
      <c r="K261" s="75"/>
      <c r="L261" s="79" t="s">
        <v>8719</v>
      </c>
      <c r="M261" s="80">
        <v>1108708</v>
      </c>
      <c r="N261" s="75"/>
      <c r="O261" s="69"/>
      <c r="P261" s="69"/>
      <c r="Q261" s="69"/>
      <c r="R261" s="69"/>
      <c r="S261" s="69"/>
      <c r="T261" s="69"/>
      <c r="U261" s="69"/>
      <c r="V261" s="69"/>
      <c r="W261" s="69"/>
      <c r="X261" s="76"/>
      <c r="Z261" s="639">
        <f t="shared" si="7"/>
        <v>5250.0000000000009</v>
      </c>
      <c r="AA261" s="118">
        <f t="shared" si="8"/>
        <v>80250</v>
      </c>
    </row>
    <row r="262" spans="1:27" s="100" customFormat="1" ht="15.5" x14ac:dyDescent="0.35">
      <c r="A262" s="76"/>
      <c r="B262" s="76"/>
      <c r="C262" s="76"/>
      <c r="D262" s="76"/>
      <c r="E262" s="76"/>
      <c r="F262" s="79" t="s">
        <v>20295</v>
      </c>
      <c r="G262" s="69"/>
      <c r="H262" s="118">
        <v>75000</v>
      </c>
      <c r="I262" s="69"/>
      <c r="J262" s="69" t="s">
        <v>3716</v>
      </c>
      <c r="K262" s="75"/>
      <c r="L262" s="79" t="s">
        <v>15345</v>
      </c>
      <c r="M262" s="80">
        <v>8603761</v>
      </c>
      <c r="N262" s="75"/>
      <c r="O262" s="69"/>
      <c r="P262" s="69"/>
      <c r="Q262" s="69"/>
      <c r="R262" s="69"/>
      <c r="S262" s="69"/>
      <c r="T262" s="69"/>
      <c r="U262" s="69"/>
      <c r="V262" s="69"/>
      <c r="W262" s="69"/>
      <c r="X262" s="76"/>
      <c r="Z262" s="639">
        <f t="shared" si="7"/>
        <v>5250.0000000000009</v>
      </c>
      <c r="AA262" s="118">
        <f t="shared" si="8"/>
        <v>80250</v>
      </c>
    </row>
    <row r="263" spans="1:27" s="100" customFormat="1" ht="15.5" x14ac:dyDescent="0.35">
      <c r="A263" s="76"/>
      <c r="B263" s="76"/>
      <c r="C263" s="76"/>
      <c r="D263" s="76"/>
      <c r="E263" s="76"/>
      <c r="F263" s="79" t="s">
        <v>20296</v>
      </c>
      <c r="G263" s="69"/>
      <c r="H263" s="118">
        <v>75000</v>
      </c>
      <c r="I263" s="69"/>
      <c r="J263" s="69" t="s">
        <v>1098</v>
      </c>
      <c r="K263" s="75"/>
      <c r="L263" s="79" t="s">
        <v>8719</v>
      </c>
      <c r="M263" s="75">
        <v>49087786</v>
      </c>
      <c r="N263" s="75"/>
      <c r="O263" s="69"/>
      <c r="P263" s="69"/>
      <c r="Q263" s="69"/>
      <c r="R263" s="69"/>
      <c r="S263" s="69"/>
      <c r="T263" s="69"/>
      <c r="U263" s="69"/>
      <c r="V263" s="69"/>
      <c r="W263" s="69"/>
      <c r="X263" s="76"/>
      <c r="Z263" s="639">
        <f t="shared" ref="Z263:Z313" si="9">H263*Z$4</f>
        <v>5250.0000000000009</v>
      </c>
      <c r="AA263" s="118">
        <f t="shared" ref="AA263:AA313" si="10">H263+Z263</f>
        <v>80250</v>
      </c>
    </row>
    <row r="264" spans="1:27" s="100" customFormat="1" ht="15.5" x14ac:dyDescent="0.35">
      <c r="A264" s="76"/>
      <c r="B264" s="76"/>
      <c r="C264" s="76"/>
      <c r="D264" s="76"/>
      <c r="E264" s="76"/>
      <c r="F264" s="79" t="s">
        <v>20297</v>
      </c>
      <c r="G264" s="69"/>
      <c r="H264" s="118">
        <v>75000</v>
      </c>
      <c r="I264" s="69"/>
      <c r="J264" s="69" t="s">
        <v>3716</v>
      </c>
      <c r="K264" s="75"/>
      <c r="L264" s="79" t="s">
        <v>15345</v>
      </c>
      <c r="M264" s="75">
        <v>8603765</v>
      </c>
      <c r="N264" s="75"/>
      <c r="O264" s="69"/>
      <c r="P264" s="69"/>
      <c r="Q264" s="69"/>
      <c r="R264" s="69"/>
      <c r="S264" s="69"/>
      <c r="T264" s="69"/>
      <c r="U264" s="69"/>
      <c r="V264" s="69"/>
      <c r="W264" s="69"/>
      <c r="X264" s="76"/>
      <c r="Z264" s="639">
        <f t="shared" si="9"/>
        <v>5250.0000000000009</v>
      </c>
      <c r="AA264" s="118">
        <f t="shared" si="10"/>
        <v>80250</v>
      </c>
    </row>
    <row r="265" spans="1:27" s="100" customFormat="1" ht="15.5" x14ac:dyDescent="0.35">
      <c r="A265" s="76"/>
      <c r="B265" s="76"/>
      <c r="C265" s="76"/>
      <c r="D265" s="76"/>
      <c r="E265" s="76"/>
      <c r="F265" s="79" t="s">
        <v>20298</v>
      </c>
      <c r="G265" s="69"/>
      <c r="H265" s="118">
        <v>75000</v>
      </c>
      <c r="I265" s="69"/>
      <c r="J265" s="69" t="s">
        <v>1098</v>
      </c>
      <c r="K265" s="75"/>
      <c r="L265" s="79" t="s">
        <v>8719</v>
      </c>
      <c r="M265" s="75">
        <v>1108706</v>
      </c>
      <c r="N265" s="75"/>
      <c r="O265" s="69"/>
      <c r="P265" s="69"/>
      <c r="Q265" s="69"/>
      <c r="R265" s="69"/>
      <c r="S265" s="69"/>
      <c r="T265" s="69"/>
      <c r="U265" s="69"/>
      <c r="V265" s="69"/>
      <c r="W265" s="69"/>
      <c r="X265" s="76"/>
      <c r="Z265" s="639">
        <f t="shared" si="9"/>
        <v>5250.0000000000009</v>
      </c>
      <c r="AA265" s="118">
        <f t="shared" si="10"/>
        <v>80250</v>
      </c>
    </row>
    <row r="266" spans="1:27" s="100" customFormat="1" ht="15.5" x14ac:dyDescent="0.35">
      <c r="A266" s="76"/>
      <c r="B266" s="76"/>
      <c r="C266" s="76"/>
      <c r="D266" s="76"/>
      <c r="E266" s="76"/>
      <c r="F266" s="79" t="s">
        <v>20299</v>
      </c>
      <c r="G266" s="69"/>
      <c r="H266" s="118">
        <v>75000</v>
      </c>
      <c r="I266" s="69"/>
      <c r="J266" s="69" t="s">
        <v>3716</v>
      </c>
      <c r="K266" s="75"/>
      <c r="L266" s="79" t="s">
        <v>15345</v>
      </c>
      <c r="M266" s="75">
        <v>8603743</v>
      </c>
      <c r="N266" s="75"/>
      <c r="O266" s="69"/>
      <c r="P266" s="69"/>
      <c r="Q266" s="69"/>
      <c r="R266" s="69"/>
      <c r="S266" s="69"/>
      <c r="T266" s="69"/>
      <c r="U266" s="69"/>
      <c r="V266" s="69"/>
      <c r="W266" s="69"/>
      <c r="X266" s="76"/>
      <c r="Z266" s="639">
        <f t="shared" si="9"/>
        <v>5250.0000000000009</v>
      </c>
      <c r="AA266" s="118">
        <f t="shared" si="10"/>
        <v>80250</v>
      </c>
    </row>
    <row r="267" spans="1:27" s="100" customFormat="1" ht="15.5" x14ac:dyDescent="0.35">
      <c r="A267" s="76"/>
      <c r="B267" s="76"/>
      <c r="C267" s="76"/>
      <c r="D267" s="76"/>
      <c r="E267" s="76"/>
      <c r="F267" s="79" t="s">
        <v>20300</v>
      </c>
      <c r="G267" s="69"/>
      <c r="H267" s="118">
        <v>75000</v>
      </c>
      <c r="I267" s="69"/>
      <c r="J267" s="69" t="s">
        <v>1098</v>
      </c>
      <c r="K267" s="75"/>
      <c r="L267" s="79" t="s">
        <v>8719</v>
      </c>
      <c r="M267" s="80">
        <v>1008740</v>
      </c>
      <c r="N267" s="75"/>
      <c r="O267" s="69"/>
      <c r="P267" s="69"/>
      <c r="Q267" s="69"/>
      <c r="R267" s="69"/>
      <c r="S267" s="69"/>
      <c r="T267" s="69"/>
      <c r="U267" s="69"/>
      <c r="V267" s="69"/>
      <c r="W267" s="69"/>
      <c r="X267" s="76"/>
      <c r="Z267" s="639">
        <f t="shared" si="9"/>
        <v>5250.0000000000009</v>
      </c>
      <c r="AA267" s="118">
        <f t="shared" si="10"/>
        <v>80250</v>
      </c>
    </row>
    <row r="268" spans="1:27" s="100" customFormat="1" ht="15.5" x14ac:dyDescent="0.35">
      <c r="A268" s="76"/>
      <c r="B268" s="76"/>
      <c r="C268" s="76"/>
      <c r="D268" s="76"/>
      <c r="E268" s="76"/>
      <c r="F268" s="79" t="s">
        <v>20301</v>
      </c>
      <c r="G268" s="69"/>
      <c r="H268" s="118">
        <v>75000</v>
      </c>
      <c r="I268" s="69"/>
      <c r="J268" s="69" t="s">
        <v>3716</v>
      </c>
      <c r="K268" s="75"/>
      <c r="L268" s="79" t="s">
        <v>15345</v>
      </c>
      <c r="M268" s="80">
        <v>8603741</v>
      </c>
      <c r="N268" s="75"/>
      <c r="O268" s="69"/>
      <c r="P268" s="69"/>
      <c r="Q268" s="69"/>
      <c r="R268" s="69"/>
      <c r="S268" s="69"/>
      <c r="T268" s="69"/>
      <c r="U268" s="69"/>
      <c r="V268" s="69"/>
      <c r="W268" s="69"/>
      <c r="X268" s="76"/>
      <c r="Z268" s="639">
        <f t="shared" si="9"/>
        <v>5250.0000000000009</v>
      </c>
      <c r="AA268" s="118">
        <f t="shared" si="10"/>
        <v>80250</v>
      </c>
    </row>
    <row r="269" spans="1:27" s="100" customFormat="1" ht="15.5" x14ac:dyDescent="0.35">
      <c r="A269" s="76"/>
      <c r="B269" s="76"/>
      <c r="C269" s="76"/>
      <c r="D269" s="76"/>
      <c r="E269" s="76"/>
      <c r="F269" s="79" t="s">
        <v>20302</v>
      </c>
      <c r="G269" s="69"/>
      <c r="H269" s="118">
        <v>75000</v>
      </c>
      <c r="I269" s="69"/>
      <c r="J269" s="69" t="s">
        <v>1098</v>
      </c>
      <c r="K269" s="75"/>
      <c r="L269" s="79" t="s">
        <v>8719</v>
      </c>
      <c r="M269" s="75">
        <v>49087813</v>
      </c>
      <c r="N269" s="75"/>
      <c r="O269" s="69"/>
      <c r="P269" s="69"/>
      <c r="Q269" s="69"/>
      <c r="R269" s="69"/>
      <c r="S269" s="69"/>
      <c r="T269" s="69"/>
      <c r="U269" s="69"/>
      <c r="V269" s="69"/>
      <c r="W269" s="69"/>
      <c r="X269" s="76"/>
      <c r="Z269" s="639">
        <f t="shared" si="9"/>
        <v>5250.0000000000009</v>
      </c>
      <c r="AA269" s="118">
        <f t="shared" si="10"/>
        <v>80250</v>
      </c>
    </row>
    <row r="270" spans="1:27" s="100" customFormat="1" ht="15.5" x14ac:dyDescent="0.35">
      <c r="A270" s="76"/>
      <c r="B270" s="76"/>
      <c r="C270" s="76"/>
      <c r="D270" s="76"/>
      <c r="E270" s="76"/>
      <c r="F270" s="79" t="s">
        <v>20303</v>
      </c>
      <c r="G270" s="69"/>
      <c r="H270" s="118">
        <v>75000</v>
      </c>
      <c r="I270" s="69"/>
      <c r="J270" s="69" t="s">
        <v>3716</v>
      </c>
      <c r="K270" s="75"/>
      <c r="L270" s="79" t="s">
        <v>15345</v>
      </c>
      <c r="M270" s="75">
        <v>8603740</v>
      </c>
      <c r="N270" s="75"/>
      <c r="O270" s="69"/>
      <c r="P270" s="69"/>
      <c r="Q270" s="69"/>
      <c r="R270" s="69"/>
      <c r="S270" s="69"/>
      <c r="T270" s="69"/>
      <c r="U270" s="69"/>
      <c r="V270" s="69"/>
      <c r="W270" s="69"/>
      <c r="X270" s="76"/>
      <c r="Z270" s="639">
        <f t="shared" si="9"/>
        <v>5250.0000000000009</v>
      </c>
      <c r="AA270" s="118">
        <f t="shared" si="10"/>
        <v>80250</v>
      </c>
    </row>
    <row r="271" spans="1:27" s="100" customFormat="1" ht="15.5" x14ac:dyDescent="0.35">
      <c r="A271" s="76"/>
      <c r="B271" s="76"/>
      <c r="C271" s="76"/>
      <c r="D271" s="76"/>
      <c r="E271" s="76"/>
      <c r="F271" s="79" t="s">
        <v>20304</v>
      </c>
      <c r="G271" s="69"/>
      <c r="H271" s="118">
        <v>75000</v>
      </c>
      <c r="I271" s="69"/>
      <c r="J271" s="69" t="s">
        <v>1098</v>
      </c>
      <c r="K271" s="75"/>
      <c r="L271" s="79" t="s">
        <v>8719</v>
      </c>
      <c r="M271" s="75">
        <v>1108713</v>
      </c>
      <c r="N271" s="75"/>
      <c r="O271" s="69"/>
      <c r="P271" s="69"/>
      <c r="Q271" s="69"/>
      <c r="R271" s="69"/>
      <c r="S271" s="69"/>
      <c r="T271" s="69"/>
      <c r="U271" s="69"/>
      <c r="V271" s="69"/>
      <c r="W271" s="69"/>
      <c r="X271" s="76"/>
      <c r="Z271" s="639">
        <f t="shared" si="9"/>
        <v>5250.0000000000009</v>
      </c>
      <c r="AA271" s="118">
        <f t="shared" si="10"/>
        <v>80250</v>
      </c>
    </row>
    <row r="272" spans="1:27" s="100" customFormat="1" ht="15.5" x14ac:dyDescent="0.35">
      <c r="A272" s="76"/>
      <c r="B272" s="76"/>
      <c r="C272" s="76"/>
      <c r="D272" s="76"/>
      <c r="E272" s="76"/>
      <c r="F272" s="79" t="s">
        <v>20305</v>
      </c>
      <c r="G272" s="69"/>
      <c r="H272" s="118">
        <v>75000</v>
      </c>
      <c r="I272" s="69"/>
      <c r="J272" s="69" t="s">
        <v>3716</v>
      </c>
      <c r="K272" s="75"/>
      <c r="L272" s="79" t="s">
        <v>15345</v>
      </c>
      <c r="M272" s="75">
        <v>8603768</v>
      </c>
      <c r="N272" s="75"/>
      <c r="O272" s="69"/>
      <c r="P272" s="69"/>
      <c r="Q272" s="69"/>
      <c r="R272" s="69"/>
      <c r="S272" s="69"/>
      <c r="T272" s="69"/>
      <c r="U272" s="69"/>
      <c r="V272" s="69"/>
      <c r="W272" s="69"/>
      <c r="X272" s="76"/>
      <c r="Z272" s="639">
        <f t="shared" si="9"/>
        <v>5250.0000000000009</v>
      </c>
      <c r="AA272" s="118">
        <f t="shared" si="10"/>
        <v>80250</v>
      </c>
    </row>
    <row r="273" spans="1:27" s="100" customFormat="1" ht="15.5" x14ac:dyDescent="0.35">
      <c r="A273" s="76"/>
      <c r="B273" s="76"/>
      <c r="C273" s="76"/>
      <c r="D273" s="76"/>
      <c r="E273" s="76"/>
      <c r="F273" s="79" t="s">
        <v>20306</v>
      </c>
      <c r="G273" s="69"/>
      <c r="H273" s="118">
        <v>75000</v>
      </c>
      <c r="I273" s="69"/>
      <c r="J273" s="69" t="s">
        <v>1098</v>
      </c>
      <c r="K273" s="75"/>
      <c r="L273" s="79" t="s">
        <v>8719</v>
      </c>
      <c r="M273" s="75">
        <v>1008573</v>
      </c>
      <c r="N273" s="75"/>
      <c r="O273" s="69"/>
      <c r="P273" s="69"/>
      <c r="Q273" s="69"/>
      <c r="R273" s="69"/>
      <c r="S273" s="69"/>
      <c r="T273" s="69"/>
      <c r="U273" s="69"/>
      <c r="V273" s="69"/>
      <c r="W273" s="69"/>
      <c r="X273" s="76"/>
      <c r="Z273" s="639">
        <f t="shared" si="9"/>
        <v>5250.0000000000009</v>
      </c>
      <c r="AA273" s="118">
        <f t="shared" si="10"/>
        <v>80250</v>
      </c>
    </row>
    <row r="274" spans="1:27" s="100" customFormat="1" ht="15.5" x14ac:dyDescent="0.35">
      <c r="A274" s="76"/>
      <c r="B274" s="76"/>
      <c r="C274" s="76"/>
      <c r="D274" s="76"/>
      <c r="E274" s="76"/>
      <c r="F274" s="79" t="s">
        <v>20307</v>
      </c>
      <c r="G274" s="69"/>
      <c r="H274" s="118">
        <v>75000</v>
      </c>
      <c r="I274" s="69"/>
      <c r="J274" s="69" t="s">
        <v>3716</v>
      </c>
      <c r="K274" s="75"/>
      <c r="L274" s="79" t="s">
        <v>15345</v>
      </c>
      <c r="M274" s="75">
        <v>8603767</v>
      </c>
      <c r="N274" s="75"/>
      <c r="O274" s="69"/>
      <c r="P274" s="69"/>
      <c r="Q274" s="69"/>
      <c r="R274" s="69"/>
      <c r="S274" s="69"/>
      <c r="T274" s="69"/>
      <c r="U274" s="69"/>
      <c r="V274" s="69"/>
      <c r="W274" s="69"/>
      <c r="X274" s="76"/>
      <c r="Z274" s="639">
        <f t="shared" si="9"/>
        <v>5250.0000000000009</v>
      </c>
      <c r="AA274" s="118">
        <f t="shared" si="10"/>
        <v>80250</v>
      </c>
    </row>
    <row r="275" spans="1:27" s="100" customFormat="1" ht="15.5" x14ac:dyDescent="0.35">
      <c r="A275" s="76"/>
      <c r="B275" s="76"/>
      <c r="C275" s="76"/>
      <c r="D275" s="76"/>
      <c r="E275" s="76"/>
      <c r="F275" s="79" t="s">
        <v>20308</v>
      </c>
      <c r="G275" s="69"/>
      <c r="H275" s="118">
        <v>75000</v>
      </c>
      <c r="I275" s="69"/>
      <c r="J275" s="69" t="s">
        <v>1098</v>
      </c>
      <c r="K275" s="75"/>
      <c r="L275" s="79" t="s">
        <v>8719</v>
      </c>
      <c r="M275" s="80">
        <v>1108712</v>
      </c>
      <c r="N275" s="75"/>
      <c r="O275" s="69"/>
      <c r="P275" s="69"/>
      <c r="Q275" s="69"/>
      <c r="R275" s="69"/>
      <c r="S275" s="69"/>
      <c r="T275" s="69"/>
      <c r="U275" s="69"/>
      <c r="V275" s="69"/>
      <c r="W275" s="69"/>
      <c r="X275" s="76"/>
      <c r="Z275" s="639">
        <f t="shared" si="9"/>
        <v>5250.0000000000009</v>
      </c>
      <c r="AA275" s="118">
        <f t="shared" si="10"/>
        <v>80250</v>
      </c>
    </row>
    <row r="276" spans="1:27" s="100" customFormat="1" ht="15.5" x14ac:dyDescent="0.35">
      <c r="A276" s="76"/>
      <c r="B276" s="76"/>
      <c r="C276" s="76"/>
      <c r="D276" s="76"/>
      <c r="E276" s="76"/>
      <c r="F276" s="79" t="s">
        <v>20309</v>
      </c>
      <c r="G276" s="69"/>
      <c r="H276" s="118">
        <v>75000</v>
      </c>
      <c r="I276" s="69"/>
      <c r="J276" s="69" t="s">
        <v>3716</v>
      </c>
      <c r="K276" s="75"/>
      <c r="L276" s="79" t="s">
        <v>15345</v>
      </c>
      <c r="M276" s="80">
        <v>8603766</v>
      </c>
      <c r="N276" s="75"/>
      <c r="O276" s="69"/>
      <c r="P276" s="69"/>
      <c r="Q276" s="69"/>
      <c r="R276" s="69"/>
      <c r="S276" s="69"/>
      <c r="T276" s="69"/>
      <c r="U276" s="69"/>
      <c r="V276" s="69"/>
      <c r="W276" s="69"/>
      <c r="X276" s="76"/>
      <c r="Z276" s="639">
        <f t="shared" si="9"/>
        <v>5250.0000000000009</v>
      </c>
      <c r="AA276" s="118">
        <f t="shared" si="10"/>
        <v>80250</v>
      </c>
    </row>
    <row r="277" spans="1:27" s="100" customFormat="1" ht="15.5" x14ac:dyDescent="0.35">
      <c r="A277" s="76"/>
      <c r="B277" s="76"/>
      <c r="C277" s="76"/>
      <c r="D277" s="76"/>
      <c r="E277" s="76"/>
      <c r="F277" s="79" t="s">
        <v>20310</v>
      </c>
      <c r="G277" s="69"/>
      <c r="H277" s="118">
        <v>75000</v>
      </c>
      <c r="I277" s="69"/>
      <c r="J277" s="69" t="s">
        <v>5775</v>
      </c>
      <c r="K277" s="75"/>
      <c r="L277" s="79" t="s">
        <v>5530</v>
      </c>
      <c r="M277" s="75" t="s">
        <v>20311</v>
      </c>
      <c r="N277" s="75"/>
      <c r="O277" s="69"/>
      <c r="P277" s="69"/>
      <c r="Q277" s="69"/>
      <c r="R277" s="69"/>
      <c r="S277" s="69"/>
      <c r="T277" s="69"/>
      <c r="U277" s="69"/>
      <c r="V277" s="69"/>
      <c r="W277" s="69"/>
      <c r="X277" s="76"/>
      <c r="Z277" s="639">
        <f t="shared" si="9"/>
        <v>5250.0000000000009</v>
      </c>
      <c r="AA277" s="118">
        <f t="shared" si="10"/>
        <v>80250</v>
      </c>
    </row>
    <row r="278" spans="1:27" s="100" customFormat="1" ht="15.5" x14ac:dyDescent="0.35">
      <c r="A278" s="76"/>
      <c r="B278" s="76"/>
      <c r="C278" s="76"/>
      <c r="D278" s="76"/>
      <c r="E278" s="76"/>
      <c r="F278" s="79" t="s">
        <v>20312</v>
      </c>
      <c r="G278" s="69"/>
      <c r="H278" s="118">
        <v>75000</v>
      </c>
      <c r="I278" s="69"/>
      <c r="J278" s="69"/>
      <c r="K278" s="75"/>
      <c r="L278" s="79"/>
      <c r="M278" s="80"/>
      <c r="N278" s="75"/>
      <c r="O278" s="69"/>
      <c r="P278" s="69" t="s">
        <v>1010</v>
      </c>
      <c r="Q278" s="69" t="s">
        <v>4819</v>
      </c>
      <c r="R278" s="69"/>
      <c r="S278" s="69"/>
      <c r="T278" s="69"/>
      <c r="U278" s="69"/>
      <c r="V278" s="69"/>
      <c r="W278" s="69"/>
      <c r="X278" s="76"/>
      <c r="Z278" s="639">
        <f t="shared" si="9"/>
        <v>5250.0000000000009</v>
      </c>
      <c r="AA278" s="118">
        <f t="shared" si="10"/>
        <v>80250</v>
      </c>
    </row>
    <row r="279" spans="1:27" s="100" customFormat="1" ht="15.5" x14ac:dyDescent="0.35">
      <c r="A279" s="76"/>
      <c r="B279" s="76"/>
      <c r="C279" s="76"/>
      <c r="D279" s="76"/>
      <c r="E279" s="76"/>
      <c r="F279" s="79" t="s">
        <v>20313</v>
      </c>
      <c r="G279" s="69"/>
      <c r="H279" s="118">
        <v>75000</v>
      </c>
      <c r="I279" s="69"/>
      <c r="J279" s="69" t="s">
        <v>1147</v>
      </c>
      <c r="K279" s="75">
        <v>2006</v>
      </c>
      <c r="L279" s="79" t="s">
        <v>20314</v>
      </c>
      <c r="M279" s="75" t="s">
        <v>20315</v>
      </c>
      <c r="N279" s="75"/>
      <c r="O279" s="69"/>
      <c r="P279" s="69" t="s">
        <v>1812</v>
      </c>
      <c r="Q279" s="69" t="s">
        <v>1011</v>
      </c>
      <c r="R279" s="69"/>
      <c r="S279" s="69"/>
      <c r="T279" s="69"/>
      <c r="U279" s="69"/>
      <c r="V279" s="69"/>
      <c r="W279" s="69"/>
      <c r="X279" s="76"/>
      <c r="Z279" s="639">
        <f t="shared" si="9"/>
        <v>5250.0000000000009</v>
      </c>
      <c r="AA279" s="118">
        <f t="shared" si="10"/>
        <v>80250</v>
      </c>
    </row>
    <row r="280" spans="1:27" s="100" customFormat="1" ht="15.5" x14ac:dyDescent="0.35">
      <c r="A280" s="69"/>
      <c r="B280" s="69"/>
      <c r="C280" s="69"/>
      <c r="D280" s="69"/>
      <c r="E280" s="69"/>
      <c r="F280" s="79"/>
      <c r="G280" s="69"/>
      <c r="H280" s="74"/>
      <c r="I280" s="69"/>
      <c r="J280" s="76"/>
      <c r="K280" s="193"/>
      <c r="L280" s="119"/>
      <c r="M280" s="75"/>
      <c r="N280" s="75"/>
      <c r="O280" s="69"/>
      <c r="P280" s="76"/>
      <c r="Q280" s="119"/>
      <c r="R280" s="69"/>
      <c r="S280" s="69"/>
      <c r="T280" s="69"/>
      <c r="U280" s="69"/>
      <c r="V280" s="69"/>
      <c r="W280" s="69"/>
      <c r="X280" s="76"/>
      <c r="Z280" s="639">
        <f t="shared" si="9"/>
        <v>0</v>
      </c>
      <c r="AA280" s="74">
        <f t="shared" si="10"/>
        <v>0</v>
      </c>
    </row>
    <row r="281" spans="1:27" s="100" customFormat="1" ht="15.5" x14ac:dyDescent="0.35">
      <c r="A281" s="64"/>
      <c r="B281" s="64"/>
      <c r="C281" s="64"/>
      <c r="D281" s="64"/>
      <c r="E281" s="64"/>
      <c r="F281" s="66" t="s">
        <v>1931</v>
      </c>
      <c r="G281" s="64"/>
      <c r="H281" s="67"/>
      <c r="I281" s="64"/>
      <c r="J281" s="64"/>
      <c r="K281" s="68"/>
      <c r="L281" s="68"/>
      <c r="M281" s="68"/>
      <c r="N281" s="68"/>
      <c r="O281" s="64"/>
      <c r="P281" s="64"/>
      <c r="Q281" s="68"/>
      <c r="R281" s="64"/>
      <c r="S281" s="64"/>
      <c r="T281" s="64"/>
      <c r="U281" s="64"/>
      <c r="V281" s="64"/>
      <c r="W281" s="64"/>
      <c r="X281" s="64"/>
      <c r="Z281" s="639">
        <f t="shared" si="9"/>
        <v>0</v>
      </c>
      <c r="AA281" s="67">
        <f t="shared" si="10"/>
        <v>0</v>
      </c>
    </row>
    <row r="282" spans="1:27" s="100" customFormat="1" ht="15.5" x14ac:dyDescent="0.35">
      <c r="A282" s="69"/>
      <c r="B282" s="69"/>
      <c r="C282" s="69"/>
      <c r="D282" s="69"/>
      <c r="E282" s="69"/>
      <c r="F282" s="79" t="s">
        <v>20316</v>
      </c>
      <c r="G282" s="69"/>
      <c r="H282" s="74">
        <v>1000000</v>
      </c>
      <c r="I282" s="69"/>
      <c r="J282" s="76"/>
      <c r="K282" s="193"/>
      <c r="L282" s="119"/>
      <c r="M282" s="75"/>
      <c r="N282" s="75"/>
      <c r="O282" s="69"/>
      <c r="P282" s="76"/>
      <c r="Q282" s="119"/>
      <c r="R282" s="69"/>
      <c r="S282" s="69"/>
      <c r="T282" s="69"/>
      <c r="U282" s="69"/>
      <c r="V282" s="69"/>
      <c r="W282" s="69"/>
      <c r="X282" s="76"/>
      <c r="Z282" s="639">
        <f t="shared" si="9"/>
        <v>70000</v>
      </c>
      <c r="AA282" s="74">
        <f t="shared" si="10"/>
        <v>1070000</v>
      </c>
    </row>
    <row r="283" spans="1:27" s="100" customFormat="1" ht="15.5" x14ac:dyDescent="0.35">
      <c r="A283" s="69"/>
      <c r="B283" s="69"/>
      <c r="C283" s="69"/>
      <c r="D283" s="69"/>
      <c r="E283" s="69"/>
      <c r="F283" s="69"/>
      <c r="G283" s="69"/>
      <c r="H283" s="74"/>
      <c r="I283" s="69"/>
      <c r="J283" s="69"/>
      <c r="K283" s="75"/>
      <c r="L283" s="75"/>
      <c r="M283" s="75"/>
      <c r="N283" s="75"/>
      <c r="O283" s="69"/>
      <c r="P283" s="69"/>
      <c r="Q283" s="75"/>
      <c r="R283" s="69"/>
      <c r="S283" s="69"/>
      <c r="T283" s="69"/>
      <c r="U283" s="69"/>
      <c r="V283" s="69"/>
      <c r="W283" s="69"/>
      <c r="X283" s="76"/>
      <c r="Z283" s="639">
        <f t="shared" si="9"/>
        <v>0</v>
      </c>
      <c r="AA283" s="74">
        <f t="shared" si="10"/>
        <v>0</v>
      </c>
    </row>
    <row r="284" spans="1:27" s="100" customFormat="1" ht="15.5" x14ac:dyDescent="0.35">
      <c r="A284" s="64"/>
      <c r="B284" s="64"/>
      <c r="C284" s="64"/>
      <c r="D284" s="64"/>
      <c r="E284" s="64"/>
      <c r="F284" s="66" t="s">
        <v>6708</v>
      </c>
      <c r="G284" s="64"/>
      <c r="H284" s="67"/>
      <c r="I284" s="64"/>
      <c r="J284" s="64"/>
      <c r="K284" s="68"/>
      <c r="L284" s="68"/>
      <c r="M284" s="68"/>
      <c r="N284" s="68"/>
      <c r="O284" s="64"/>
      <c r="P284" s="64"/>
      <c r="Q284" s="68"/>
      <c r="R284" s="64"/>
      <c r="S284" s="64"/>
      <c r="T284" s="64"/>
      <c r="U284" s="64"/>
      <c r="V284" s="64"/>
      <c r="W284" s="64"/>
      <c r="X284" s="64"/>
      <c r="Z284" s="639">
        <f t="shared" si="9"/>
        <v>0</v>
      </c>
      <c r="AA284" s="67">
        <f t="shared" si="10"/>
        <v>0</v>
      </c>
    </row>
    <row r="285" spans="1:27" s="100" customFormat="1" ht="15.5" x14ac:dyDescent="0.35">
      <c r="A285" s="76"/>
      <c r="B285" s="76"/>
      <c r="C285" s="76"/>
      <c r="D285" s="76"/>
      <c r="E285" s="76"/>
      <c r="F285" s="76" t="s">
        <v>20317</v>
      </c>
      <c r="G285" s="76"/>
      <c r="H285" s="118"/>
      <c r="I285" s="76"/>
      <c r="J285" s="76" t="s">
        <v>5444</v>
      </c>
      <c r="K285" s="119"/>
      <c r="L285" s="119" t="s">
        <v>19920</v>
      </c>
      <c r="M285" s="119" t="s">
        <v>20318</v>
      </c>
      <c r="N285" s="119"/>
      <c r="O285" s="76"/>
      <c r="P285" s="76" t="s">
        <v>20319</v>
      </c>
      <c r="Q285" s="119" t="s">
        <v>4819</v>
      </c>
      <c r="R285" s="76"/>
      <c r="S285" s="76"/>
      <c r="T285" s="76"/>
      <c r="U285" s="76"/>
      <c r="V285" s="76"/>
      <c r="W285" s="76"/>
      <c r="X285" s="76"/>
      <c r="Z285" s="639">
        <f t="shared" si="9"/>
        <v>0</v>
      </c>
      <c r="AA285" s="118">
        <f t="shared" si="10"/>
        <v>0</v>
      </c>
    </row>
    <row r="286" spans="1:27" s="100" customFormat="1" ht="15.5" x14ac:dyDescent="0.35">
      <c r="A286" s="76"/>
      <c r="B286" s="76"/>
      <c r="C286" s="76"/>
      <c r="D286" s="76"/>
      <c r="E286" s="76"/>
      <c r="F286" s="76" t="s">
        <v>20320</v>
      </c>
      <c r="G286" s="76"/>
      <c r="H286" s="118"/>
      <c r="I286" s="76"/>
      <c r="J286" s="76" t="s">
        <v>5444</v>
      </c>
      <c r="K286" s="119"/>
      <c r="L286" s="119" t="s">
        <v>19920</v>
      </c>
      <c r="M286" s="119" t="s">
        <v>20321</v>
      </c>
      <c r="N286" s="119"/>
      <c r="O286" s="76"/>
      <c r="P286" s="76" t="s">
        <v>19922</v>
      </c>
      <c r="Q286" s="119" t="s">
        <v>4819</v>
      </c>
      <c r="R286" s="76"/>
      <c r="S286" s="76"/>
      <c r="T286" s="76"/>
      <c r="U286" s="76"/>
      <c r="V286" s="76"/>
      <c r="W286" s="76"/>
      <c r="X286" s="76"/>
      <c r="Z286" s="639">
        <f t="shared" si="9"/>
        <v>0</v>
      </c>
      <c r="AA286" s="118">
        <f t="shared" si="10"/>
        <v>0</v>
      </c>
    </row>
    <row r="287" spans="1:27" s="100" customFormat="1" ht="15.5" x14ac:dyDescent="0.35">
      <c r="A287" s="76"/>
      <c r="B287" s="76"/>
      <c r="C287" s="76"/>
      <c r="D287" s="76"/>
      <c r="E287" s="76"/>
      <c r="F287" s="76" t="s">
        <v>20322</v>
      </c>
      <c r="G287" s="76"/>
      <c r="H287" s="118"/>
      <c r="I287" s="76"/>
      <c r="J287" s="76" t="s">
        <v>5444</v>
      </c>
      <c r="K287" s="119"/>
      <c r="L287" s="119" t="s">
        <v>19918</v>
      </c>
      <c r="M287" s="119">
        <v>5398</v>
      </c>
      <c r="N287" s="119"/>
      <c r="O287" s="76"/>
      <c r="P287" s="76" t="s">
        <v>1812</v>
      </c>
      <c r="Q287" s="119" t="s">
        <v>4819</v>
      </c>
      <c r="R287" s="76"/>
      <c r="S287" s="76"/>
      <c r="T287" s="76"/>
      <c r="U287" s="76"/>
      <c r="V287" s="76"/>
      <c r="W287" s="76"/>
      <c r="X287" s="76"/>
      <c r="Z287" s="639">
        <f t="shared" si="9"/>
        <v>0</v>
      </c>
      <c r="AA287" s="118">
        <f t="shared" si="10"/>
        <v>0</v>
      </c>
    </row>
    <row r="288" spans="1:27" s="100" customFormat="1" ht="15.5" x14ac:dyDescent="0.35">
      <c r="A288" s="76"/>
      <c r="B288" s="76"/>
      <c r="C288" s="76"/>
      <c r="D288" s="76"/>
      <c r="E288" s="76"/>
      <c r="F288" s="76" t="s">
        <v>20323</v>
      </c>
      <c r="G288" s="76"/>
      <c r="H288" s="118"/>
      <c r="I288" s="76"/>
      <c r="J288" s="76" t="s">
        <v>5444</v>
      </c>
      <c r="K288" s="119"/>
      <c r="L288" s="119" t="s">
        <v>19918</v>
      </c>
      <c r="M288" s="119">
        <v>5400</v>
      </c>
      <c r="N288" s="119"/>
      <c r="O288" s="76"/>
      <c r="P288" s="76" t="s">
        <v>1812</v>
      </c>
      <c r="Q288" s="119" t="s">
        <v>4819</v>
      </c>
      <c r="R288" s="76"/>
      <c r="S288" s="76"/>
      <c r="T288" s="76"/>
      <c r="U288" s="76"/>
      <c r="V288" s="76"/>
      <c r="W288" s="76"/>
      <c r="X288" s="76"/>
      <c r="Z288" s="639">
        <f t="shared" si="9"/>
        <v>0</v>
      </c>
      <c r="AA288" s="118">
        <f t="shared" si="10"/>
        <v>0</v>
      </c>
    </row>
    <row r="289" spans="1:27" s="100" customFormat="1" ht="15.5" x14ac:dyDescent="0.35">
      <c r="A289" s="76"/>
      <c r="B289" s="76"/>
      <c r="C289" s="76"/>
      <c r="D289" s="76"/>
      <c r="E289" s="76"/>
      <c r="F289" s="79" t="s">
        <v>20324</v>
      </c>
      <c r="G289" s="69"/>
      <c r="H289" s="74"/>
      <c r="I289" s="69"/>
      <c r="J289" s="69" t="s">
        <v>5444</v>
      </c>
      <c r="K289" s="75">
        <v>1985</v>
      </c>
      <c r="L289" s="79" t="s">
        <v>5445</v>
      </c>
      <c r="M289" s="80">
        <v>18693</v>
      </c>
      <c r="N289" s="75"/>
      <c r="O289" s="69"/>
      <c r="P289" s="69" t="s">
        <v>1812</v>
      </c>
      <c r="Q289" s="69" t="s">
        <v>4819</v>
      </c>
      <c r="R289" s="69"/>
      <c r="S289" s="69"/>
      <c r="T289" s="69"/>
      <c r="U289" s="69"/>
      <c r="V289" s="69"/>
      <c r="W289" s="69"/>
      <c r="X289" s="76"/>
      <c r="Z289" s="639">
        <f t="shared" si="9"/>
        <v>0</v>
      </c>
      <c r="AA289" s="74">
        <f t="shared" si="10"/>
        <v>0</v>
      </c>
    </row>
    <row r="290" spans="1:27" s="100" customFormat="1" ht="15.5" x14ac:dyDescent="0.35">
      <c r="A290" s="76"/>
      <c r="B290" s="76"/>
      <c r="C290" s="76"/>
      <c r="D290" s="76"/>
      <c r="E290" s="76"/>
      <c r="F290" s="79" t="s">
        <v>20325</v>
      </c>
      <c r="G290" s="69"/>
      <c r="H290" s="74"/>
      <c r="I290" s="69"/>
      <c r="J290" s="69" t="s">
        <v>5444</v>
      </c>
      <c r="K290" s="75">
        <v>1984</v>
      </c>
      <c r="L290" s="79" t="s">
        <v>20326</v>
      </c>
      <c r="M290" s="80">
        <v>20024</v>
      </c>
      <c r="N290" s="75"/>
      <c r="O290" s="69"/>
      <c r="P290" s="69" t="s">
        <v>1812</v>
      </c>
      <c r="Q290" s="69" t="s">
        <v>4819</v>
      </c>
      <c r="R290" s="69"/>
      <c r="S290" s="69"/>
      <c r="T290" s="69"/>
      <c r="U290" s="69"/>
      <c r="V290" s="69"/>
      <c r="W290" s="69"/>
      <c r="X290" s="76"/>
      <c r="Z290" s="639">
        <f t="shared" si="9"/>
        <v>0</v>
      </c>
      <c r="AA290" s="74">
        <f t="shared" si="10"/>
        <v>0</v>
      </c>
    </row>
    <row r="291" spans="1:27" s="100" customFormat="1" ht="15.5" x14ac:dyDescent="0.35">
      <c r="A291" s="69"/>
      <c r="B291" s="69"/>
      <c r="C291" s="69"/>
      <c r="D291" s="69"/>
      <c r="E291" s="69"/>
      <c r="F291" s="79" t="s">
        <v>20327</v>
      </c>
      <c r="G291" s="69"/>
      <c r="H291" s="74"/>
      <c r="I291" s="69"/>
      <c r="J291" s="69" t="s">
        <v>3716</v>
      </c>
      <c r="K291" s="193"/>
      <c r="L291" s="75" t="s">
        <v>20328</v>
      </c>
      <c r="M291" s="75" t="s">
        <v>20329</v>
      </c>
      <c r="N291" s="75"/>
      <c r="O291" s="69"/>
      <c r="P291" s="69"/>
      <c r="Q291" s="75"/>
      <c r="R291" s="69"/>
      <c r="S291" s="69"/>
      <c r="T291" s="69"/>
      <c r="U291" s="69"/>
      <c r="V291" s="69"/>
      <c r="W291" s="69"/>
      <c r="X291" s="76"/>
      <c r="Z291" s="639">
        <f t="shared" si="9"/>
        <v>0</v>
      </c>
      <c r="AA291" s="74">
        <f t="shared" si="10"/>
        <v>0</v>
      </c>
    </row>
    <row r="292" spans="1:27" s="100" customFormat="1" ht="15.5" x14ac:dyDescent="0.35">
      <c r="A292" s="69"/>
      <c r="B292" s="69"/>
      <c r="C292" s="69"/>
      <c r="D292" s="69"/>
      <c r="E292" s="69"/>
      <c r="F292" s="79"/>
      <c r="G292" s="69"/>
      <c r="H292" s="74">
        <v>3500000</v>
      </c>
      <c r="I292" s="69"/>
      <c r="J292" s="69"/>
      <c r="K292" s="193"/>
      <c r="L292" s="75"/>
      <c r="M292" s="75"/>
      <c r="N292" s="75"/>
      <c r="O292" s="69"/>
      <c r="P292" s="69"/>
      <c r="Q292" s="75"/>
      <c r="R292" s="69"/>
      <c r="S292" s="69"/>
      <c r="T292" s="69"/>
      <c r="U292" s="69"/>
      <c r="V292" s="69"/>
      <c r="W292" s="69"/>
      <c r="X292" s="76"/>
      <c r="Z292" s="639">
        <f t="shared" si="9"/>
        <v>245000.00000000003</v>
      </c>
      <c r="AA292" s="74">
        <f t="shared" si="10"/>
        <v>3745000</v>
      </c>
    </row>
    <row r="293" spans="1:27" s="100" customFormat="1" ht="15.5" x14ac:dyDescent="0.35">
      <c r="A293" s="64"/>
      <c r="B293" s="64"/>
      <c r="C293" s="64"/>
      <c r="D293" s="64"/>
      <c r="E293" s="64"/>
      <c r="F293" s="66" t="s">
        <v>1168</v>
      </c>
      <c r="G293" s="64"/>
      <c r="H293" s="67"/>
      <c r="I293" s="64"/>
      <c r="J293" s="64"/>
      <c r="K293" s="68"/>
      <c r="L293" s="68"/>
      <c r="M293" s="68"/>
      <c r="N293" s="68"/>
      <c r="O293" s="64"/>
      <c r="P293" s="64"/>
      <c r="Q293" s="68"/>
      <c r="R293" s="64"/>
      <c r="S293" s="64"/>
      <c r="T293" s="64"/>
      <c r="U293" s="64"/>
      <c r="V293" s="64"/>
      <c r="W293" s="64"/>
      <c r="X293" s="64"/>
      <c r="Z293" s="639">
        <f t="shared" si="9"/>
        <v>0</v>
      </c>
      <c r="AA293" s="67">
        <f t="shared" si="10"/>
        <v>0</v>
      </c>
    </row>
    <row r="294" spans="1:27" s="100" customFormat="1" ht="15.5" x14ac:dyDescent="0.35">
      <c r="A294" s="76"/>
      <c r="B294" s="76"/>
      <c r="C294" s="76"/>
      <c r="D294" s="76"/>
      <c r="E294" s="76"/>
      <c r="F294" s="79" t="s">
        <v>20330</v>
      </c>
      <c r="G294" s="76"/>
      <c r="H294" s="118">
        <v>70000</v>
      </c>
      <c r="I294" s="76"/>
      <c r="J294" s="76"/>
      <c r="K294" s="119"/>
      <c r="L294" s="119" t="s">
        <v>20050</v>
      </c>
      <c r="M294" s="119">
        <v>6570376</v>
      </c>
      <c r="N294" s="119"/>
      <c r="O294" s="76"/>
      <c r="P294" s="76"/>
      <c r="Q294" s="119" t="s">
        <v>1066</v>
      </c>
      <c r="R294" s="76"/>
      <c r="S294" s="76"/>
      <c r="T294" s="76"/>
      <c r="U294" s="76"/>
      <c r="V294" s="76"/>
      <c r="W294" s="76"/>
      <c r="X294" s="76"/>
      <c r="Z294" s="639">
        <f t="shared" si="9"/>
        <v>4900.0000000000009</v>
      </c>
      <c r="AA294" s="118">
        <f t="shared" si="10"/>
        <v>74900</v>
      </c>
    </row>
    <row r="295" spans="1:27" s="100" customFormat="1" ht="15.5" x14ac:dyDescent="0.35">
      <c r="A295" s="76"/>
      <c r="B295" s="76"/>
      <c r="C295" s="76"/>
      <c r="D295" s="76"/>
      <c r="E295" s="76"/>
      <c r="F295" s="76" t="s">
        <v>20331</v>
      </c>
      <c r="G295" s="69"/>
      <c r="H295" s="118">
        <v>70000</v>
      </c>
      <c r="I295" s="76"/>
      <c r="J295" s="76"/>
      <c r="K295" s="119"/>
      <c r="L295" s="119" t="s">
        <v>20050</v>
      </c>
      <c r="M295" s="119">
        <v>5632122</v>
      </c>
      <c r="N295" s="119"/>
      <c r="O295" s="76"/>
      <c r="P295" s="76"/>
      <c r="Q295" s="119" t="s">
        <v>1697</v>
      </c>
      <c r="R295" s="76"/>
      <c r="S295" s="76"/>
      <c r="T295" s="76"/>
      <c r="U295" s="76"/>
      <c r="V295" s="76"/>
      <c r="W295" s="76"/>
      <c r="X295" s="76"/>
      <c r="Z295" s="639">
        <f t="shared" si="9"/>
        <v>4900.0000000000009</v>
      </c>
      <c r="AA295" s="118">
        <f t="shared" si="10"/>
        <v>74900</v>
      </c>
    </row>
    <row r="296" spans="1:27" s="100" customFormat="1" ht="15.5" x14ac:dyDescent="0.35">
      <c r="A296" s="69"/>
      <c r="B296" s="69"/>
      <c r="C296" s="69"/>
      <c r="D296" s="69"/>
      <c r="E296" s="69"/>
      <c r="F296" s="69" t="s">
        <v>20332</v>
      </c>
      <c r="G296" s="69"/>
      <c r="H296" s="118">
        <v>70000</v>
      </c>
      <c r="I296" s="69"/>
      <c r="J296" s="69"/>
      <c r="K296" s="75"/>
      <c r="L296" s="119" t="s">
        <v>20333</v>
      </c>
      <c r="M296" s="75">
        <v>5632122</v>
      </c>
      <c r="N296" s="75"/>
      <c r="O296" s="69"/>
      <c r="P296" s="69"/>
      <c r="Q296" s="75" t="s">
        <v>1066</v>
      </c>
      <c r="R296" s="69"/>
      <c r="S296" s="69"/>
      <c r="T296" s="69"/>
      <c r="U296" s="69"/>
      <c r="V296" s="69"/>
      <c r="W296" s="69"/>
      <c r="X296" s="76"/>
      <c r="Z296" s="639">
        <f t="shared" si="9"/>
        <v>4900.0000000000009</v>
      </c>
      <c r="AA296" s="118">
        <f t="shared" si="10"/>
        <v>74900</v>
      </c>
    </row>
    <row r="297" spans="1:27" s="100" customFormat="1" ht="15.5" x14ac:dyDescent="0.35">
      <c r="A297" s="69"/>
      <c r="B297" s="69"/>
      <c r="C297" s="69"/>
      <c r="D297" s="69"/>
      <c r="E297" s="69"/>
      <c r="F297" s="69" t="s">
        <v>20334</v>
      </c>
      <c r="G297" s="69"/>
      <c r="H297" s="118">
        <v>70000</v>
      </c>
      <c r="I297" s="69"/>
      <c r="J297" s="76" t="s">
        <v>3716</v>
      </c>
      <c r="K297" s="75"/>
      <c r="L297" s="119" t="s">
        <v>8543</v>
      </c>
      <c r="M297" s="75" t="s">
        <v>20335</v>
      </c>
      <c r="N297" s="75"/>
      <c r="O297" s="69"/>
      <c r="P297" s="76" t="s">
        <v>1226</v>
      </c>
      <c r="Q297" s="119" t="s">
        <v>1066</v>
      </c>
      <c r="R297" s="69"/>
      <c r="S297" s="69"/>
      <c r="T297" s="69"/>
      <c r="U297" s="69"/>
      <c r="V297" s="69"/>
      <c r="W297" s="69"/>
      <c r="X297" s="76"/>
      <c r="Z297" s="639">
        <f t="shared" si="9"/>
        <v>4900.0000000000009</v>
      </c>
      <c r="AA297" s="118">
        <f t="shared" si="10"/>
        <v>74900</v>
      </c>
    </row>
    <row r="298" spans="1:27" s="100" customFormat="1" ht="15.5" x14ac:dyDescent="0.35">
      <c r="A298" s="69"/>
      <c r="B298" s="69"/>
      <c r="C298" s="69"/>
      <c r="D298" s="69"/>
      <c r="E298" s="69"/>
      <c r="F298" s="69"/>
      <c r="G298" s="69"/>
      <c r="H298" s="74"/>
      <c r="I298" s="69"/>
      <c r="J298" s="69"/>
      <c r="K298" s="75"/>
      <c r="L298" s="75"/>
      <c r="M298" s="75"/>
      <c r="N298" s="75"/>
      <c r="O298" s="69"/>
      <c r="P298" s="69"/>
      <c r="Q298" s="75"/>
      <c r="R298" s="69"/>
      <c r="S298" s="69"/>
      <c r="T298" s="69"/>
      <c r="U298" s="69"/>
      <c r="V298" s="69"/>
      <c r="W298" s="76"/>
      <c r="X298" s="76"/>
      <c r="Z298" s="639">
        <f t="shared" si="9"/>
        <v>0</v>
      </c>
      <c r="AA298" s="74">
        <f t="shared" si="10"/>
        <v>0</v>
      </c>
    </row>
    <row r="299" spans="1:27" s="100" customFormat="1" ht="15.5" x14ac:dyDescent="0.35">
      <c r="A299" s="64"/>
      <c r="B299" s="64"/>
      <c r="C299" s="64"/>
      <c r="D299" s="64"/>
      <c r="E299" s="64"/>
      <c r="F299" s="66" t="s">
        <v>1748</v>
      </c>
      <c r="G299" s="64"/>
      <c r="H299" s="67"/>
      <c r="I299" s="64"/>
      <c r="J299" s="64"/>
      <c r="K299" s="68"/>
      <c r="L299" s="68"/>
      <c r="M299" s="68"/>
      <c r="N299" s="68"/>
      <c r="O299" s="64"/>
      <c r="P299" s="64"/>
      <c r="Q299" s="68"/>
      <c r="R299" s="64"/>
      <c r="S299" s="64"/>
      <c r="T299" s="64"/>
      <c r="U299" s="64"/>
      <c r="V299" s="64"/>
      <c r="W299" s="64"/>
      <c r="X299" s="64"/>
      <c r="Z299" s="639">
        <f t="shared" si="9"/>
        <v>0</v>
      </c>
      <c r="AA299" s="67">
        <f t="shared" si="10"/>
        <v>0</v>
      </c>
    </row>
    <row r="300" spans="1:27" s="100" customFormat="1" ht="15.5" x14ac:dyDescent="0.35">
      <c r="A300" s="69"/>
      <c r="B300" s="69"/>
      <c r="C300" s="69"/>
      <c r="D300" s="69"/>
      <c r="E300" s="69"/>
      <c r="F300" s="69" t="s">
        <v>20336</v>
      </c>
      <c r="G300" s="69"/>
      <c r="H300" s="74"/>
      <c r="I300" s="69"/>
      <c r="J300" s="76"/>
      <c r="K300" s="75"/>
      <c r="L300" s="119"/>
      <c r="M300" s="75"/>
      <c r="N300" s="75"/>
      <c r="O300" s="69"/>
      <c r="P300" s="76"/>
      <c r="Q300" s="119"/>
      <c r="R300" s="69"/>
      <c r="S300" s="69"/>
      <c r="T300" s="69"/>
      <c r="U300" s="69"/>
      <c r="V300" s="69"/>
      <c r="W300" s="69"/>
      <c r="X300" s="76"/>
      <c r="Z300" s="639">
        <f t="shared" si="9"/>
        <v>0</v>
      </c>
      <c r="AA300" s="74">
        <f t="shared" si="10"/>
        <v>0</v>
      </c>
    </row>
    <row r="301" spans="1:27" s="100" customFormat="1" ht="15.5" x14ac:dyDescent="0.35">
      <c r="A301" s="69"/>
      <c r="B301" s="69"/>
      <c r="C301" s="69"/>
      <c r="D301" s="69"/>
      <c r="E301" s="69"/>
      <c r="F301" s="69" t="s">
        <v>20337</v>
      </c>
      <c r="G301" s="69"/>
      <c r="H301" s="74"/>
      <c r="I301" s="69"/>
      <c r="J301" s="76"/>
      <c r="K301" s="75"/>
      <c r="L301" s="119"/>
      <c r="M301" s="75"/>
      <c r="N301" s="75"/>
      <c r="O301" s="69"/>
      <c r="P301" s="76"/>
      <c r="Q301" s="119"/>
      <c r="R301" s="69"/>
      <c r="S301" s="69"/>
      <c r="T301" s="69"/>
      <c r="U301" s="69"/>
      <c r="V301" s="69"/>
      <c r="W301" s="69"/>
      <c r="X301" s="76"/>
      <c r="Z301" s="639">
        <f t="shared" si="9"/>
        <v>0</v>
      </c>
      <c r="AA301" s="74">
        <f t="shared" si="10"/>
        <v>0</v>
      </c>
    </row>
    <row r="302" spans="1:27" s="100" customFormat="1" ht="15.5" x14ac:dyDescent="0.35">
      <c r="A302" s="69"/>
      <c r="B302" s="69"/>
      <c r="C302" s="69"/>
      <c r="D302" s="69"/>
      <c r="E302" s="69"/>
      <c r="F302" s="69" t="s">
        <v>20338</v>
      </c>
      <c r="G302" s="69"/>
      <c r="H302" s="74"/>
      <c r="I302" s="69"/>
      <c r="J302" s="76"/>
      <c r="K302" s="75"/>
      <c r="L302" s="119"/>
      <c r="M302" s="75"/>
      <c r="N302" s="75"/>
      <c r="O302" s="69"/>
      <c r="P302" s="76"/>
      <c r="Q302" s="119"/>
      <c r="R302" s="69"/>
      <c r="S302" s="69"/>
      <c r="T302" s="69"/>
      <c r="U302" s="69"/>
      <c r="V302" s="69"/>
      <c r="W302" s="69"/>
      <c r="X302" s="76"/>
      <c r="Z302" s="639">
        <f t="shared" si="9"/>
        <v>0</v>
      </c>
      <c r="AA302" s="74">
        <f t="shared" si="10"/>
        <v>0</v>
      </c>
    </row>
    <row r="303" spans="1:27" s="100" customFormat="1" ht="15.5" x14ac:dyDescent="0.35">
      <c r="A303" s="69"/>
      <c r="B303" s="69"/>
      <c r="C303" s="69"/>
      <c r="D303" s="69"/>
      <c r="E303" s="69"/>
      <c r="F303" s="69"/>
      <c r="G303" s="69"/>
      <c r="H303" s="74">
        <v>600000</v>
      </c>
      <c r="I303" s="69"/>
      <c r="J303" s="69"/>
      <c r="K303" s="75"/>
      <c r="L303" s="75"/>
      <c r="M303" s="75"/>
      <c r="N303" s="75"/>
      <c r="O303" s="69"/>
      <c r="P303" s="69"/>
      <c r="Q303" s="75"/>
      <c r="R303" s="69"/>
      <c r="S303" s="69"/>
      <c r="T303" s="69"/>
      <c r="U303" s="69"/>
      <c r="V303" s="69"/>
      <c r="W303" s="76"/>
      <c r="X303" s="76"/>
      <c r="Z303" s="639">
        <f t="shared" si="9"/>
        <v>42000.000000000007</v>
      </c>
      <c r="AA303" s="74">
        <f t="shared" si="10"/>
        <v>642000</v>
      </c>
    </row>
    <row r="304" spans="1:27" s="100" customFormat="1" ht="15.5" x14ac:dyDescent="0.35">
      <c r="A304" s="64"/>
      <c r="B304" s="64"/>
      <c r="C304" s="64"/>
      <c r="D304" s="64"/>
      <c r="E304" s="64"/>
      <c r="F304" s="66" t="s">
        <v>1572</v>
      </c>
      <c r="G304" s="64"/>
      <c r="H304" s="67"/>
      <c r="I304" s="64"/>
      <c r="J304" s="64"/>
      <c r="K304" s="68"/>
      <c r="L304" s="68"/>
      <c r="M304" s="68"/>
      <c r="N304" s="68"/>
      <c r="O304" s="64"/>
      <c r="P304" s="64"/>
      <c r="Q304" s="68"/>
      <c r="R304" s="64"/>
      <c r="S304" s="64"/>
      <c r="T304" s="64"/>
      <c r="U304" s="64"/>
      <c r="V304" s="64"/>
      <c r="W304" s="64"/>
      <c r="X304" s="64"/>
      <c r="Z304" s="639">
        <f t="shared" si="9"/>
        <v>0</v>
      </c>
      <c r="AA304" s="67">
        <f t="shared" si="10"/>
        <v>0</v>
      </c>
    </row>
    <row r="305" spans="1:27" s="100" customFormat="1" ht="15.5" x14ac:dyDescent="0.35">
      <c r="A305" s="69"/>
      <c r="B305" s="69"/>
      <c r="C305" s="69"/>
      <c r="D305" s="69"/>
      <c r="E305" s="69"/>
      <c r="F305" s="69" t="s">
        <v>20339</v>
      </c>
      <c r="G305" s="69"/>
      <c r="H305" s="74"/>
      <c r="I305" s="69"/>
      <c r="J305" s="76"/>
      <c r="K305" s="75"/>
      <c r="L305" s="119"/>
      <c r="M305" s="75"/>
      <c r="N305" s="75"/>
      <c r="O305" s="69"/>
      <c r="P305" s="76"/>
      <c r="Q305" s="119"/>
      <c r="R305" s="69"/>
      <c r="S305" s="69"/>
      <c r="T305" s="69"/>
      <c r="U305" s="69"/>
      <c r="V305" s="69"/>
      <c r="W305" s="69"/>
      <c r="X305" s="76"/>
      <c r="Z305" s="639">
        <f t="shared" si="9"/>
        <v>0</v>
      </c>
      <c r="AA305" s="74">
        <f t="shared" si="10"/>
        <v>0</v>
      </c>
    </row>
    <row r="306" spans="1:27" s="100" customFormat="1" ht="15.5" x14ac:dyDescent="0.35">
      <c r="A306" s="76"/>
      <c r="B306" s="76"/>
      <c r="C306" s="76"/>
      <c r="D306" s="76"/>
      <c r="E306" s="76"/>
      <c r="F306" s="76"/>
      <c r="G306" s="76"/>
      <c r="H306" s="118">
        <v>4000000</v>
      </c>
      <c r="I306" s="76"/>
      <c r="J306" s="76"/>
      <c r="K306" s="119"/>
      <c r="L306" s="119"/>
      <c r="M306" s="119"/>
      <c r="N306" s="119"/>
      <c r="O306" s="76"/>
      <c r="P306" s="76"/>
      <c r="Q306" s="119"/>
      <c r="R306" s="76"/>
      <c r="S306" s="76"/>
      <c r="T306" s="76"/>
      <c r="U306" s="76"/>
      <c r="V306" s="76"/>
      <c r="W306" s="76"/>
      <c r="X306" s="76"/>
      <c r="Z306" s="639">
        <f t="shared" si="9"/>
        <v>280000</v>
      </c>
      <c r="AA306" s="118">
        <f t="shared" si="10"/>
        <v>4280000</v>
      </c>
    </row>
    <row r="307" spans="1:27" s="100" customFormat="1" ht="15.5" x14ac:dyDescent="0.35">
      <c r="A307" s="64"/>
      <c r="B307" s="64"/>
      <c r="C307" s="64"/>
      <c r="D307" s="64"/>
      <c r="E307" s="64"/>
      <c r="F307" s="96" t="s">
        <v>1582</v>
      </c>
      <c r="G307" s="64"/>
      <c r="H307" s="67"/>
      <c r="I307" s="64"/>
      <c r="J307" s="64"/>
      <c r="K307" s="68"/>
      <c r="L307" s="68"/>
      <c r="M307" s="68"/>
      <c r="N307" s="68"/>
      <c r="O307" s="64"/>
      <c r="P307" s="64"/>
      <c r="Q307" s="68"/>
      <c r="R307" s="64"/>
      <c r="S307" s="64"/>
      <c r="T307" s="64"/>
      <c r="U307" s="64"/>
      <c r="V307" s="64"/>
      <c r="W307" s="64"/>
      <c r="X307" s="64"/>
      <c r="Z307" s="639">
        <f t="shared" si="9"/>
        <v>0</v>
      </c>
      <c r="AA307" s="67">
        <f t="shared" si="10"/>
        <v>0</v>
      </c>
    </row>
    <row r="308" spans="1:27" s="100" customFormat="1" ht="15.5" x14ac:dyDescent="0.35">
      <c r="A308" s="69"/>
      <c r="B308" s="69"/>
      <c r="C308" s="69"/>
      <c r="D308" s="69"/>
      <c r="E308" s="69"/>
      <c r="F308" s="79" t="s">
        <v>20340</v>
      </c>
      <c r="G308" s="69"/>
      <c r="H308" s="74"/>
      <c r="I308" s="69"/>
      <c r="J308" s="69" t="s">
        <v>20341</v>
      </c>
      <c r="K308" s="75"/>
      <c r="L308" s="75" t="s">
        <v>20342</v>
      </c>
      <c r="M308" s="131">
        <v>1799</v>
      </c>
      <c r="N308" s="75"/>
      <c r="O308" s="69"/>
      <c r="P308" s="69" t="s">
        <v>3152</v>
      </c>
      <c r="Q308" s="75" t="s">
        <v>20343</v>
      </c>
      <c r="R308" s="69"/>
      <c r="S308" s="69"/>
      <c r="T308" s="69"/>
      <c r="U308" s="69" t="s">
        <v>20344</v>
      </c>
      <c r="V308" s="69"/>
      <c r="W308" s="69"/>
      <c r="X308" s="76"/>
      <c r="Z308" s="639">
        <f t="shared" si="9"/>
        <v>0</v>
      </c>
      <c r="AA308" s="74">
        <f t="shared" si="10"/>
        <v>0</v>
      </c>
    </row>
    <row r="309" spans="1:27" s="100" customFormat="1" ht="15.5" x14ac:dyDescent="0.35">
      <c r="A309" s="69"/>
      <c r="B309" s="69"/>
      <c r="C309" s="69"/>
      <c r="D309" s="69"/>
      <c r="E309" s="69"/>
      <c r="F309" s="69" t="s">
        <v>20345</v>
      </c>
      <c r="G309" s="69"/>
      <c r="H309" s="74"/>
      <c r="I309" s="69"/>
      <c r="J309" s="76"/>
      <c r="K309" s="75"/>
      <c r="L309" s="119"/>
      <c r="M309" s="75"/>
      <c r="N309" s="75"/>
      <c r="O309" s="69"/>
      <c r="P309" s="76"/>
      <c r="Q309" s="119"/>
      <c r="R309" s="69"/>
      <c r="S309" s="69"/>
      <c r="T309" s="69"/>
      <c r="U309" s="69"/>
      <c r="V309" s="69"/>
      <c r="W309" s="69"/>
      <c r="X309" s="76"/>
      <c r="Z309" s="639">
        <f t="shared" si="9"/>
        <v>0</v>
      </c>
      <c r="AA309" s="74">
        <f t="shared" si="10"/>
        <v>0</v>
      </c>
    </row>
    <row r="310" spans="1:27" s="100" customFormat="1" ht="15.5" x14ac:dyDescent="0.35">
      <c r="A310" s="69"/>
      <c r="B310" s="69"/>
      <c r="C310" s="69"/>
      <c r="D310" s="69"/>
      <c r="E310" s="69"/>
      <c r="F310" s="79"/>
      <c r="G310" s="69"/>
      <c r="H310" s="74">
        <v>2000000</v>
      </c>
      <c r="I310" s="69"/>
      <c r="J310" s="69"/>
      <c r="K310" s="75"/>
      <c r="L310" s="75"/>
      <c r="M310" s="131"/>
      <c r="N310" s="75"/>
      <c r="O310" s="69"/>
      <c r="P310" s="69"/>
      <c r="Q310" s="75"/>
      <c r="R310" s="69"/>
      <c r="S310" s="69"/>
      <c r="T310" s="69"/>
      <c r="U310" s="69"/>
      <c r="V310" s="69"/>
      <c r="W310" s="69"/>
      <c r="X310" s="76"/>
      <c r="Z310" s="639">
        <f t="shared" si="9"/>
        <v>140000</v>
      </c>
      <c r="AA310" s="74">
        <f t="shared" si="10"/>
        <v>2140000</v>
      </c>
    </row>
    <row r="311" spans="1:27" s="100" customFormat="1" ht="15.5" x14ac:dyDescent="0.35">
      <c r="A311" s="64"/>
      <c r="B311" s="64"/>
      <c r="C311" s="64"/>
      <c r="D311" s="64"/>
      <c r="E311" s="64"/>
      <c r="F311" s="96" t="s">
        <v>1590</v>
      </c>
      <c r="G311" s="64"/>
      <c r="H311" s="67"/>
      <c r="I311" s="64"/>
      <c r="J311" s="64"/>
      <c r="K311" s="68"/>
      <c r="L311" s="68"/>
      <c r="M311" s="68"/>
      <c r="N311" s="68"/>
      <c r="O311" s="64"/>
      <c r="P311" s="64"/>
      <c r="Q311" s="68"/>
      <c r="R311" s="64"/>
      <c r="S311" s="64"/>
      <c r="T311" s="64"/>
      <c r="U311" s="64"/>
      <c r="V311" s="64"/>
      <c r="W311" s="64"/>
      <c r="X311" s="64"/>
      <c r="Z311" s="639">
        <f t="shared" si="9"/>
        <v>0</v>
      </c>
      <c r="AA311" s="67">
        <f t="shared" si="10"/>
        <v>0</v>
      </c>
    </row>
    <row r="312" spans="1:27" s="100" customFormat="1" ht="15.5" x14ac:dyDescent="0.35">
      <c r="A312" s="69"/>
      <c r="B312" s="69"/>
      <c r="C312" s="69"/>
      <c r="D312" s="69"/>
      <c r="E312" s="69"/>
      <c r="F312" s="79" t="s">
        <v>20346</v>
      </c>
      <c r="G312" s="69"/>
      <c r="H312" s="74">
        <v>360000</v>
      </c>
      <c r="I312" s="69"/>
      <c r="J312" s="69" t="s">
        <v>20347</v>
      </c>
      <c r="K312" s="75"/>
      <c r="L312" s="75" t="s">
        <v>20348</v>
      </c>
      <c r="M312" s="75"/>
      <c r="N312" s="75"/>
      <c r="O312" s="69"/>
      <c r="P312" s="69" t="s">
        <v>20349</v>
      </c>
      <c r="Q312" s="75" t="s">
        <v>1066</v>
      </c>
      <c r="R312" s="69"/>
      <c r="S312" s="69"/>
      <c r="T312" s="69"/>
      <c r="U312" s="69"/>
      <c r="V312" s="69"/>
      <c r="W312" s="69"/>
      <c r="X312" s="76"/>
      <c r="Z312" s="639">
        <f t="shared" si="9"/>
        <v>25200.000000000004</v>
      </c>
      <c r="AA312" s="74">
        <f t="shared" si="10"/>
        <v>385200</v>
      </c>
    </row>
    <row r="313" spans="1:27" ht="15.5" x14ac:dyDescent="0.35">
      <c r="A313" s="42"/>
      <c r="B313" s="76"/>
      <c r="C313" s="76"/>
      <c r="D313" s="76"/>
      <c r="E313" s="76"/>
      <c r="F313" s="176" t="s">
        <v>894</v>
      </c>
      <c r="G313" s="123"/>
      <c r="H313" s="124">
        <f>SUM(H5:H312)</f>
        <v>140585000</v>
      </c>
      <c r="I313" s="76"/>
      <c r="J313" s="76"/>
      <c r="K313" s="119"/>
      <c r="L313" s="119"/>
      <c r="M313" s="119"/>
      <c r="N313" s="119"/>
      <c r="O313" s="76"/>
      <c r="P313" s="76"/>
      <c r="Q313" s="119"/>
      <c r="R313" s="76"/>
      <c r="S313" s="76"/>
      <c r="T313" s="76"/>
      <c r="U313" s="76"/>
      <c r="V313" s="42"/>
      <c r="W313" s="42"/>
      <c r="X313" s="42"/>
      <c r="Z313" s="639">
        <f t="shared" si="9"/>
        <v>9840950.0000000019</v>
      </c>
      <c r="AA313" s="124">
        <f t="shared" si="10"/>
        <v>150425950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pageSetup paperSize="9" orientation="portrait" r:id="rId1"/>
  <legacy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00B050"/>
  </sheetPr>
  <dimension ref="A1:Z317"/>
  <sheetViews>
    <sheetView topLeftCell="F1" zoomScale="80" zoomScaleNormal="80" workbookViewId="0">
      <selection activeCell="Z2" sqref="Z2"/>
    </sheetView>
  </sheetViews>
  <sheetFormatPr defaultColWidth="9.08984375" defaultRowHeight="14.5" x14ac:dyDescent="0.35"/>
  <cols>
    <col min="1" max="1" width="24.08984375" hidden="1" customWidth="1"/>
    <col min="2" max="2" width="29.81640625" hidden="1" customWidth="1"/>
    <col min="3" max="3" width="24.7265625" hidden="1" customWidth="1"/>
    <col min="4" max="4" width="39" hidden="1" customWidth="1"/>
    <col min="5" max="5" width="37.7265625" hidden="1" customWidth="1"/>
    <col min="6" max="6" width="53.1796875" customWidth="1"/>
    <col min="7" max="7" width="36.1796875" hidden="1" customWidth="1"/>
    <col min="8" max="8" width="36.1796875" style="104" hidden="1" customWidth="1"/>
    <col min="9" max="9" width="15.08984375" hidden="1" customWidth="1"/>
    <col min="10" max="10" width="37" hidden="1" customWidth="1"/>
    <col min="11" max="11" width="17.453125" hidden="1" customWidth="1"/>
    <col min="12" max="12" width="31.1796875" hidden="1" customWidth="1"/>
    <col min="13" max="13" width="33.453125" hidden="1" customWidth="1"/>
    <col min="14" max="14" width="24.81640625" hidden="1" customWidth="1"/>
    <col min="15" max="15" width="26.81640625" hidden="1" customWidth="1"/>
    <col min="16" max="16" width="23" hidden="1" customWidth="1"/>
    <col min="17" max="17" width="37.1796875" hidden="1" customWidth="1"/>
    <col min="18" max="18" width="12.453125" hidden="1" customWidth="1"/>
    <col min="19" max="19" width="19.08984375" hidden="1" customWidth="1"/>
    <col min="20" max="20" width="26.81640625" hidden="1" customWidth="1"/>
    <col min="21" max="21" width="44.7265625" hidden="1" customWidth="1"/>
    <col min="22" max="23" width="33" hidden="1" customWidth="1"/>
    <col min="24" max="24" width="24.7265625" hidden="1" customWidth="1"/>
    <col min="25" max="25" width="13.1796875" hidden="1" customWidth="1"/>
    <col min="26" max="26" width="36.1796875" style="104" customWidth="1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/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4"/>
      <c r="Z2" s="634" t="s">
        <v>24303</v>
      </c>
    </row>
    <row r="3" spans="1:26" ht="15.5" x14ac:dyDescent="0.35">
      <c r="A3" s="55"/>
      <c r="B3" s="55"/>
      <c r="C3" s="55"/>
      <c r="D3" s="55"/>
      <c r="E3" s="56"/>
      <c r="F3" s="57" t="s">
        <v>20350</v>
      </c>
      <c r="G3" s="55"/>
      <c r="H3" s="58"/>
      <c r="I3" s="59"/>
      <c r="J3" s="55"/>
      <c r="K3" s="61"/>
      <c r="L3" s="55"/>
      <c r="M3" s="55"/>
      <c r="N3" s="55"/>
      <c r="O3" s="56"/>
      <c r="P3" s="59"/>
      <c r="Q3" s="59"/>
      <c r="R3" s="59"/>
      <c r="S3" s="62"/>
      <c r="T3" s="59"/>
      <c r="U3" s="59"/>
      <c r="V3" s="59"/>
      <c r="W3" s="63"/>
      <c r="X3" s="63"/>
      <c r="Z3" s="58"/>
    </row>
    <row r="4" spans="1:26" s="100" customFormat="1" ht="15.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X4" s="64"/>
      <c r="Y4" s="638">
        <v>7.0000000000000007E-2</v>
      </c>
      <c r="Z4" s="67"/>
    </row>
    <row r="5" spans="1:26" s="100" customFormat="1" ht="15.5" x14ac:dyDescent="0.35">
      <c r="A5" s="76"/>
      <c r="B5" s="77" t="s">
        <v>20351</v>
      </c>
      <c r="C5" s="77" t="s">
        <v>20352</v>
      </c>
      <c r="D5" s="77" t="s">
        <v>20353</v>
      </c>
      <c r="E5" s="77" t="s">
        <v>20354</v>
      </c>
      <c r="F5" s="79" t="s">
        <v>20355</v>
      </c>
      <c r="G5" s="69"/>
      <c r="H5" s="74">
        <v>600000</v>
      </c>
      <c r="I5" s="69"/>
      <c r="J5" s="69" t="s">
        <v>20356</v>
      </c>
      <c r="K5" s="75" t="s">
        <v>1063</v>
      </c>
      <c r="L5" s="79" t="s">
        <v>14921</v>
      </c>
      <c r="M5" s="69" t="s">
        <v>20357</v>
      </c>
      <c r="N5" s="69" t="s">
        <v>20357</v>
      </c>
      <c r="O5" s="69" t="s">
        <v>1773</v>
      </c>
      <c r="P5" s="69" t="s">
        <v>1010</v>
      </c>
      <c r="Q5" s="69" t="s">
        <v>4819</v>
      </c>
      <c r="R5" s="69" t="s">
        <v>2249</v>
      </c>
      <c r="S5" s="69" t="s">
        <v>2879</v>
      </c>
      <c r="T5" s="69" t="s">
        <v>2249</v>
      </c>
      <c r="U5" s="69" t="s">
        <v>2249</v>
      </c>
      <c r="V5" s="69" t="s">
        <v>2249</v>
      </c>
      <c r="W5" s="69" t="s">
        <v>940</v>
      </c>
      <c r="X5" s="76"/>
      <c r="Y5" s="182">
        <f>H5*Y$4</f>
        <v>42000.000000000007</v>
      </c>
      <c r="Z5" s="74">
        <f>H5+Y5</f>
        <v>642000</v>
      </c>
    </row>
    <row r="6" spans="1:26" s="100" customFormat="1" ht="15.5" x14ac:dyDescent="0.35">
      <c r="A6" s="76"/>
      <c r="B6" s="77" t="s">
        <v>20351</v>
      </c>
      <c r="C6" s="77" t="s">
        <v>20352</v>
      </c>
      <c r="D6" s="77" t="s">
        <v>20353</v>
      </c>
      <c r="E6" s="77" t="s">
        <v>20354</v>
      </c>
      <c r="F6" s="79" t="s">
        <v>20358</v>
      </c>
      <c r="G6" s="69"/>
      <c r="H6" s="74">
        <v>600000</v>
      </c>
      <c r="I6" s="69"/>
      <c r="J6" s="69" t="s">
        <v>20356</v>
      </c>
      <c r="K6" s="75" t="s">
        <v>1063</v>
      </c>
      <c r="L6" s="79" t="s">
        <v>14921</v>
      </c>
      <c r="M6" s="69" t="s">
        <v>20357</v>
      </c>
      <c r="N6" s="69" t="s">
        <v>20357</v>
      </c>
      <c r="O6" s="69" t="s">
        <v>1773</v>
      </c>
      <c r="P6" s="69" t="s">
        <v>1010</v>
      </c>
      <c r="Q6" s="69" t="s">
        <v>4819</v>
      </c>
      <c r="R6" s="69" t="s">
        <v>2249</v>
      </c>
      <c r="S6" s="69" t="s">
        <v>2879</v>
      </c>
      <c r="T6" s="69" t="s">
        <v>2249</v>
      </c>
      <c r="U6" s="69" t="s">
        <v>2249</v>
      </c>
      <c r="V6" s="69" t="s">
        <v>2249</v>
      </c>
      <c r="W6" s="69" t="s">
        <v>940</v>
      </c>
      <c r="X6" s="76"/>
      <c r="Y6" s="182">
        <f t="shared" ref="Y6:Y69" si="0">H6*Y$4</f>
        <v>42000.000000000007</v>
      </c>
      <c r="Z6" s="74">
        <f t="shared" ref="Z6:Z69" si="1">H6+Y6</f>
        <v>642000</v>
      </c>
    </row>
    <row r="7" spans="1:26" s="100" customFormat="1" ht="15.5" x14ac:dyDescent="0.35">
      <c r="A7" s="76"/>
      <c r="B7" s="77" t="s">
        <v>20351</v>
      </c>
      <c r="C7" s="77" t="s">
        <v>20352</v>
      </c>
      <c r="D7" s="77" t="s">
        <v>20353</v>
      </c>
      <c r="E7" s="77" t="s">
        <v>20354</v>
      </c>
      <c r="F7" s="79" t="s">
        <v>20359</v>
      </c>
      <c r="G7" s="69"/>
      <c r="H7" s="74">
        <v>600000</v>
      </c>
      <c r="I7" s="69"/>
      <c r="J7" s="69" t="s">
        <v>20356</v>
      </c>
      <c r="K7" s="75" t="s">
        <v>1063</v>
      </c>
      <c r="L7" s="79" t="s">
        <v>14921</v>
      </c>
      <c r="M7" s="69" t="s">
        <v>20357</v>
      </c>
      <c r="N7" s="69" t="s">
        <v>20357</v>
      </c>
      <c r="O7" s="69" t="s">
        <v>1773</v>
      </c>
      <c r="P7" s="69" t="s">
        <v>1010</v>
      </c>
      <c r="Q7" s="69" t="s">
        <v>4819</v>
      </c>
      <c r="R7" s="69" t="s">
        <v>2249</v>
      </c>
      <c r="S7" s="69" t="s">
        <v>2879</v>
      </c>
      <c r="T7" s="69" t="s">
        <v>2249</v>
      </c>
      <c r="U7" s="69" t="s">
        <v>2249</v>
      </c>
      <c r="V7" s="69" t="s">
        <v>2249</v>
      </c>
      <c r="W7" s="69" t="s">
        <v>940</v>
      </c>
      <c r="X7" s="76"/>
      <c r="Y7" s="182">
        <f t="shared" si="0"/>
        <v>42000.000000000007</v>
      </c>
      <c r="Z7" s="74">
        <f t="shared" si="1"/>
        <v>642000</v>
      </c>
    </row>
    <row r="8" spans="1:26" s="100" customFormat="1" ht="15.5" x14ac:dyDescent="0.35">
      <c r="A8" s="76"/>
      <c r="B8" s="77" t="s">
        <v>20351</v>
      </c>
      <c r="C8" s="77" t="s">
        <v>20352</v>
      </c>
      <c r="D8" s="77" t="s">
        <v>20353</v>
      </c>
      <c r="E8" s="77" t="s">
        <v>20354</v>
      </c>
      <c r="F8" s="79" t="s">
        <v>20360</v>
      </c>
      <c r="G8" s="69"/>
      <c r="H8" s="74">
        <v>600000</v>
      </c>
      <c r="I8" s="69"/>
      <c r="J8" s="69" t="s">
        <v>20356</v>
      </c>
      <c r="K8" s="75" t="s">
        <v>1063</v>
      </c>
      <c r="L8" s="79" t="s">
        <v>14921</v>
      </c>
      <c r="M8" s="69" t="s">
        <v>20357</v>
      </c>
      <c r="N8" s="69" t="s">
        <v>20357</v>
      </c>
      <c r="O8" s="69" t="s">
        <v>1773</v>
      </c>
      <c r="P8" s="69" t="s">
        <v>1010</v>
      </c>
      <c r="Q8" s="69" t="s">
        <v>4819</v>
      </c>
      <c r="R8" s="69" t="s">
        <v>2249</v>
      </c>
      <c r="S8" s="69" t="s">
        <v>2879</v>
      </c>
      <c r="T8" s="69" t="s">
        <v>2249</v>
      </c>
      <c r="U8" s="69" t="s">
        <v>2249</v>
      </c>
      <c r="V8" s="69" t="s">
        <v>2249</v>
      </c>
      <c r="W8" s="69" t="s">
        <v>940</v>
      </c>
      <c r="X8" s="76"/>
      <c r="Y8" s="182">
        <f t="shared" si="0"/>
        <v>42000.000000000007</v>
      </c>
      <c r="Z8" s="74">
        <f t="shared" si="1"/>
        <v>642000</v>
      </c>
    </row>
    <row r="9" spans="1:26" s="100" customFormat="1" ht="15.5" x14ac:dyDescent="0.35">
      <c r="A9" s="76"/>
      <c r="B9" s="77" t="s">
        <v>20351</v>
      </c>
      <c r="C9" s="77" t="s">
        <v>20352</v>
      </c>
      <c r="D9" s="77" t="s">
        <v>20353</v>
      </c>
      <c r="E9" s="77" t="s">
        <v>20354</v>
      </c>
      <c r="F9" s="79" t="s">
        <v>20361</v>
      </c>
      <c r="G9" s="69"/>
      <c r="H9" s="74">
        <v>600000</v>
      </c>
      <c r="I9" s="69"/>
      <c r="J9" s="69" t="s">
        <v>20356</v>
      </c>
      <c r="K9" s="75" t="s">
        <v>1063</v>
      </c>
      <c r="L9" s="79" t="s">
        <v>14921</v>
      </c>
      <c r="M9" s="69" t="s">
        <v>20357</v>
      </c>
      <c r="N9" s="69" t="s">
        <v>20357</v>
      </c>
      <c r="O9" s="69" t="s">
        <v>1773</v>
      </c>
      <c r="P9" s="69" t="s">
        <v>1010</v>
      </c>
      <c r="Q9" s="69" t="s">
        <v>4819</v>
      </c>
      <c r="R9" s="69" t="s">
        <v>2249</v>
      </c>
      <c r="S9" s="69" t="s">
        <v>2879</v>
      </c>
      <c r="T9" s="69" t="s">
        <v>2249</v>
      </c>
      <c r="U9" s="69" t="s">
        <v>2249</v>
      </c>
      <c r="V9" s="69" t="s">
        <v>2249</v>
      </c>
      <c r="W9" s="69" t="s">
        <v>940</v>
      </c>
      <c r="X9" s="76"/>
      <c r="Y9" s="182">
        <f t="shared" si="0"/>
        <v>42000.000000000007</v>
      </c>
      <c r="Z9" s="74">
        <f t="shared" si="1"/>
        <v>642000</v>
      </c>
    </row>
    <row r="10" spans="1:26" s="100" customFormat="1" ht="15.5" x14ac:dyDescent="0.35">
      <c r="A10" s="76"/>
      <c r="B10" s="77" t="s">
        <v>20351</v>
      </c>
      <c r="C10" s="77" t="s">
        <v>20352</v>
      </c>
      <c r="D10" s="77" t="s">
        <v>20353</v>
      </c>
      <c r="E10" s="77" t="s">
        <v>20354</v>
      </c>
      <c r="F10" s="79" t="s">
        <v>20362</v>
      </c>
      <c r="G10" s="69"/>
      <c r="H10" s="74">
        <v>650000</v>
      </c>
      <c r="I10" s="69"/>
      <c r="J10" s="69" t="s">
        <v>20356</v>
      </c>
      <c r="K10" s="75" t="s">
        <v>1063</v>
      </c>
      <c r="L10" s="79" t="s">
        <v>14921</v>
      </c>
      <c r="M10" s="69" t="s">
        <v>20357</v>
      </c>
      <c r="N10" s="69" t="s">
        <v>20357</v>
      </c>
      <c r="O10" s="69" t="s">
        <v>1773</v>
      </c>
      <c r="P10" s="69" t="s">
        <v>1010</v>
      </c>
      <c r="Q10" s="69" t="s">
        <v>4819</v>
      </c>
      <c r="R10" s="69" t="s">
        <v>2249</v>
      </c>
      <c r="S10" s="69" t="s">
        <v>2879</v>
      </c>
      <c r="T10" s="69" t="s">
        <v>2249</v>
      </c>
      <c r="U10" s="69" t="s">
        <v>2249</v>
      </c>
      <c r="V10" s="69" t="s">
        <v>2249</v>
      </c>
      <c r="W10" s="69" t="s">
        <v>940</v>
      </c>
      <c r="X10" s="76"/>
      <c r="Y10" s="182">
        <f t="shared" si="0"/>
        <v>45500.000000000007</v>
      </c>
      <c r="Z10" s="74">
        <f t="shared" si="1"/>
        <v>695500</v>
      </c>
    </row>
    <row r="11" spans="1:26" s="100" customFormat="1" ht="15.5" x14ac:dyDescent="0.35">
      <c r="A11" s="76"/>
      <c r="B11" s="77" t="s">
        <v>20351</v>
      </c>
      <c r="C11" s="77" t="s">
        <v>20352</v>
      </c>
      <c r="D11" s="77" t="s">
        <v>20353</v>
      </c>
      <c r="E11" s="77" t="s">
        <v>20354</v>
      </c>
      <c r="F11" s="79" t="s">
        <v>20363</v>
      </c>
      <c r="G11" s="69"/>
      <c r="H11" s="74">
        <v>650000</v>
      </c>
      <c r="I11" s="69"/>
      <c r="J11" s="69" t="s">
        <v>20356</v>
      </c>
      <c r="K11" s="75" t="s">
        <v>1063</v>
      </c>
      <c r="L11" s="79" t="s">
        <v>14921</v>
      </c>
      <c r="M11" s="69" t="s">
        <v>20357</v>
      </c>
      <c r="N11" s="69" t="s">
        <v>20357</v>
      </c>
      <c r="O11" s="69" t="s">
        <v>1773</v>
      </c>
      <c r="P11" s="69" t="s">
        <v>1010</v>
      </c>
      <c r="Q11" s="69" t="s">
        <v>4819</v>
      </c>
      <c r="R11" s="69" t="s">
        <v>2249</v>
      </c>
      <c r="S11" s="69" t="s">
        <v>2879</v>
      </c>
      <c r="T11" s="69" t="s">
        <v>2249</v>
      </c>
      <c r="U11" s="69" t="s">
        <v>2249</v>
      </c>
      <c r="V11" s="69" t="s">
        <v>2249</v>
      </c>
      <c r="W11" s="69" t="s">
        <v>940</v>
      </c>
      <c r="X11" s="76"/>
      <c r="Y11" s="182">
        <f t="shared" si="0"/>
        <v>45500.000000000007</v>
      </c>
      <c r="Z11" s="74">
        <f t="shared" si="1"/>
        <v>695500</v>
      </c>
    </row>
    <row r="12" spans="1:26" s="100" customFormat="1" ht="15.5" x14ac:dyDescent="0.35">
      <c r="A12" s="76"/>
      <c r="B12" s="77" t="s">
        <v>20351</v>
      </c>
      <c r="C12" s="77" t="s">
        <v>20352</v>
      </c>
      <c r="D12" s="77" t="s">
        <v>20353</v>
      </c>
      <c r="E12" s="77" t="s">
        <v>20354</v>
      </c>
      <c r="F12" s="79" t="s">
        <v>20364</v>
      </c>
      <c r="G12" s="69"/>
      <c r="H12" s="74">
        <v>650000</v>
      </c>
      <c r="I12" s="69"/>
      <c r="J12" s="69" t="s">
        <v>20356</v>
      </c>
      <c r="K12" s="75" t="s">
        <v>1063</v>
      </c>
      <c r="L12" s="79" t="s">
        <v>14921</v>
      </c>
      <c r="M12" s="69" t="s">
        <v>20357</v>
      </c>
      <c r="N12" s="69" t="s">
        <v>20357</v>
      </c>
      <c r="O12" s="69" t="s">
        <v>1773</v>
      </c>
      <c r="P12" s="69" t="s">
        <v>1010</v>
      </c>
      <c r="Q12" s="69" t="s">
        <v>4819</v>
      </c>
      <c r="R12" s="69" t="s">
        <v>2249</v>
      </c>
      <c r="S12" s="69" t="s">
        <v>2879</v>
      </c>
      <c r="T12" s="69" t="s">
        <v>2249</v>
      </c>
      <c r="U12" s="69" t="s">
        <v>2249</v>
      </c>
      <c r="V12" s="69" t="s">
        <v>2249</v>
      </c>
      <c r="W12" s="69" t="s">
        <v>940</v>
      </c>
      <c r="X12" s="76"/>
      <c r="Y12" s="182">
        <f t="shared" si="0"/>
        <v>45500.000000000007</v>
      </c>
      <c r="Z12" s="74">
        <f t="shared" si="1"/>
        <v>695500</v>
      </c>
    </row>
    <row r="13" spans="1:26" s="100" customFormat="1" ht="15.5" x14ac:dyDescent="0.35">
      <c r="A13" s="76"/>
      <c r="B13" s="77" t="s">
        <v>20351</v>
      </c>
      <c r="C13" s="77" t="s">
        <v>20352</v>
      </c>
      <c r="D13" s="77" t="s">
        <v>20353</v>
      </c>
      <c r="E13" s="77" t="s">
        <v>20354</v>
      </c>
      <c r="F13" s="79" t="s">
        <v>20365</v>
      </c>
      <c r="G13" s="69"/>
      <c r="H13" s="74">
        <v>650000</v>
      </c>
      <c r="I13" s="69"/>
      <c r="J13" s="69" t="s">
        <v>20356</v>
      </c>
      <c r="K13" s="75" t="s">
        <v>1063</v>
      </c>
      <c r="L13" s="79" t="s">
        <v>14921</v>
      </c>
      <c r="M13" s="69" t="s">
        <v>20357</v>
      </c>
      <c r="N13" s="69" t="s">
        <v>20357</v>
      </c>
      <c r="O13" s="69" t="s">
        <v>1773</v>
      </c>
      <c r="P13" s="69" t="s">
        <v>1010</v>
      </c>
      <c r="Q13" s="69" t="s">
        <v>4819</v>
      </c>
      <c r="R13" s="69" t="s">
        <v>2249</v>
      </c>
      <c r="S13" s="69" t="s">
        <v>2879</v>
      </c>
      <c r="T13" s="69" t="s">
        <v>2249</v>
      </c>
      <c r="U13" s="69" t="s">
        <v>2249</v>
      </c>
      <c r="V13" s="69" t="s">
        <v>2249</v>
      </c>
      <c r="W13" s="69" t="s">
        <v>940</v>
      </c>
      <c r="X13" s="76"/>
      <c r="Y13" s="182">
        <f t="shared" si="0"/>
        <v>45500.000000000007</v>
      </c>
      <c r="Z13" s="74">
        <f t="shared" si="1"/>
        <v>695500</v>
      </c>
    </row>
    <row r="14" spans="1:26" s="100" customFormat="1" ht="15.5" x14ac:dyDescent="0.35">
      <c r="A14" s="76"/>
      <c r="B14" s="77" t="s">
        <v>20351</v>
      </c>
      <c r="C14" s="77" t="s">
        <v>20352</v>
      </c>
      <c r="D14" s="77" t="s">
        <v>20353</v>
      </c>
      <c r="E14" s="77" t="s">
        <v>20354</v>
      </c>
      <c r="F14" s="79" t="s">
        <v>20366</v>
      </c>
      <c r="G14" s="69"/>
      <c r="H14" s="74">
        <v>600000</v>
      </c>
      <c r="I14" s="69"/>
      <c r="J14" s="69" t="s">
        <v>20356</v>
      </c>
      <c r="K14" s="75" t="s">
        <v>1063</v>
      </c>
      <c r="L14" s="79" t="s">
        <v>14921</v>
      </c>
      <c r="M14" s="69" t="s">
        <v>20357</v>
      </c>
      <c r="N14" s="69" t="s">
        <v>20357</v>
      </c>
      <c r="O14" s="69" t="s">
        <v>1773</v>
      </c>
      <c r="P14" s="69" t="s">
        <v>1010</v>
      </c>
      <c r="Q14" s="69" t="s">
        <v>4819</v>
      </c>
      <c r="R14" s="69" t="s">
        <v>2249</v>
      </c>
      <c r="S14" s="69" t="s">
        <v>2879</v>
      </c>
      <c r="T14" s="69" t="s">
        <v>2249</v>
      </c>
      <c r="U14" s="69" t="s">
        <v>2249</v>
      </c>
      <c r="V14" s="69" t="s">
        <v>2249</v>
      </c>
      <c r="W14" s="69" t="s">
        <v>940</v>
      </c>
      <c r="X14" s="76"/>
      <c r="Y14" s="182">
        <f t="shared" si="0"/>
        <v>42000.000000000007</v>
      </c>
      <c r="Z14" s="74">
        <f t="shared" si="1"/>
        <v>642000</v>
      </c>
    </row>
    <row r="15" spans="1:26" s="100" customFormat="1" ht="15.5" x14ac:dyDescent="0.35">
      <c r="A15" s="76"/>
      <c r="B15" s="77" t="s">
        <v>20351</v>
      </c>
      <c r="C15" s="77" t="s">
        <v>20352</v>
      </c>
      <c r="D15" s="77" t="s">
        <v>20353</v>
      </c>
      <c r="E15" s="77" t="s">
        <v>20354</v>
      </c>
      <c r="F15" s="79" t="s">
        <v>20367</v>
      </c>
      <c r="G15" s="69"/>
      <c r="H15" s="74">
        <v>600000</v>
      </c>
      <c r="I15" s="69"/>
      <c r="J15" s="69" t="s">
        <v>20356</v>
      </c>
      <c r="K15" s="75" t="s">
        <v>1063</v>
      </c>
      <c r="L15" s="79" t="s">
        <v>14921</v>
      </c>
      <c r="M15" s="69" t="s">
        <v>20357</v>
      </c>
      <c r="N15" s="69" t="s">
        <v>20357</v>
      </c>
      <c r="O15" s="69" t="s">
        <v>1773</v>
      </c>
      <c r="P15" s="69" t="s">
        <v>1010</v>
      </c>
      <c r="Q15" s="69" t="s">
        <v>4819</v>
      </c>
      <c r="R15" s="69" t="s">
        <v>2249</v>
      </c>
      <c r="S15" s="69" t="s">
        <v>2879</v>
      </c>
      <c r="T15" s="69" t="s">
        <v>2249</v>
      </c>
      <c r="U15" s="69" t="s">
        <v>2249</v>
      </c>
      <c r="V15" s="69" t="s">
        <v>2249</v>
      </c>
      <c r="W15" s="69" t="s">
        <v>940</v>
      </c>
      <c r="X15" s="76"/>
      <c r="Y15" s="182">
        <f t="shared" si="0"/>
        <v>42000.000000000007</v>
      </c>
      <c r="Z15" s="74">
        <f t="shared" si="1"/>
        <v>642000</v>
      </c>
    </row>
    <row r="16" spans="1:26" s="100" customFormat="1" ht="15.5" x14ac:dyDescent="0.35">
      <c r="A16" s="76"/>
      <c r="B16" s="77" t="s">
        <v>20351</v>
      </c>
      <c r="C16" s="77" t="s">
        <v>20352</v>
      </c>
      <c r="D16" s="77" t="s">
        <v>20353</v>
      </c>
      <c r="E16" s="77" t="s">
        <v>20354</v>
      </c>
      <c r="F16" s="79" t="s">
        <v>20368</v>
      </c>
      <c r="G16" s="69"/>
      <c r="H16" s="74">
        <v>600000</v>
      </c>
      <c r="I16" s="69"/>
      <c r="J16" s="69" t="s">
        <v>20356</v>
      </c>
      <c r="K16" s="75" t="s">
        <v>1063</v>
      </c>
      <c r="L16" s="79" t="s">
        <v>14921</v>
      </c>
      <c r="M16" s="69" t="s">
        <v>20357</v>
      </c>
      <c r="N16" s="69" t="s">
        <v>20357</v>
      </c>
      <c r="O16" s="69" t="s">
        <v>1773</v>
      </c>
      <c r="P16" s="69" t="s">
        <v>1010</v>
      </c>
      <c r="Q16" s="69" t="s">
        <v>4819</v>
      </c>
      <c r="R16" s="69" t="s">
        <v>2249</v>
      </c>
      <c r="S16" s="69" t="s">
        <v>2879</v>
      </c>
      <c r="T16" s="69" t="s">
        <v>2249</v>
      </c>
      <c r="U16" s="69" t="s">
        <v>2249</v>
      </c>
      <c r="V16" s="69" t="s">
        <v>2249</v>
      </c>
      <c r="W16" s="69" t="s">
        <v>940</v>
      </c>
      <c r="X16" s="76"/>
      <c r="Y16" s="182">
        <f t="shared" si="0"/>
        <v>42000.000000000007</v>
      </c>
      <c r="Z16" s="74">
        <f t="shared" si="1"/>
        <v>642000</v>
      </c>
    </row>
    <row r="17" spans="1:26" s="100" customFormat="1" ht="15.5" x14ac:dyDescent="0.35">
      <c r="A17" s="76"/>
      <c r="B17" s="77" t="s">
        <v>20351</v>
      </c>
      <c r="C17" s="77" t="s">
        <v>20352</v>
      </c>
      <c r="D17" s="77" t="s">
        <v>20353</v>
      </c>
      <c r="E17" s="77" t="s">
        <v>20354</v>
      </c>
      <c r="F17" s="79" t="s">
        <v>20369</v>
      </c>
      <c r="G17" s="69"/>
      <c r="H17" s="74">
        <v>600000</v>
      </c>
      <c r="I17" s="69"/>
      <c r="J17" s="69" t="s">
        <v>20356</v>
      </c>
      <c r="K17" s="75" t="s">
        <v>1063</v>
      </c>
      <c r="L17" s="79" t="s">
        <v>14921</v>
      </c>
      <c r="M17" s="69" t="s">
        <v>20357</v>
      </c>
      <c r="N17" s="69" t="s">
        <v>20357</v>
      </c>
      <c r="O17" s="69" t="s">
        <v>1773</v>
      </c>
      <c r="P17" s="69" t="s">
        <v>1010</v>
      </c>
      <c r="Q17" s="69" t="s">
        <v>4819</v>
      </c>
      <c r="R17" s="69" t="s">
        <v>2249</v>
      </c>
      <c r="S17" s="69" t="s">
        <v>2879</v>
      </c>
      <c r="T17" s="69" t="s">
        <v>2249</v>
      </c>
      <c r="U17" s="69" t="s">
        <v>2249</v>
      </c>
      <c r="V17" s="69" t="s">
        <v>2249</v>
      </c>
      <c r="W17" s="69" t="s">
        <v>940</v>
      </c>
      <c r="X17" s="76"/>
      <c r="Y17" s="182">
        <f t="shared" si="0"/>
        <v>42000.000000000007</v>
      </c>
      <c r="Z17" s="74">
        <f t="shared" si="1"/>
        <v>642000</v>
      </c>
    </row>
    <row r="18" spans="1:26" s="100" customFormat="1" ht="15.5" x14ac:dyDescent="0.35">
      <c r="A18" s="76"/>
      <c r="B18" s="77" t="s">
        <v>20351</v>
      </c>
      <c r="C18" s="77" t="s">
        <v>20352</v>
      </c>
      <c r="D18" s="77" t="s">
        <v>20353</v>
      </c>
      <c r="E18" s="77" t="s">
        <v>20354</v>
      </c>
      <c r="F18" s="79" t="s">
        <v>20370</v>
      </c>
      <c r="G18" s="69"/>
      <c r="H18" s="74">
        <v>600000</v>
      </c>
      <c r="I18" s="69"/>
      <c r="J18" s="69" t="s">
        <v>20356</v>
      </c>
      <c r="K18" s="75" t="s">
        <v>1063</v>
      </c>
      <c r="L18" s="79" t="s">
        <v>14921</v>
      </c>
      <c r="M18" s="69" t="s">
        <v>20357</v>
      </c>
      <c r="N18" s="69" t="s">
        <v>20357</v>
      </c>
      <c r="O18" s="69" t="s">
        <v>1773</v>
      </c>
      <c r="P18" s="69" t="s">
        <v>1010</v>
      </c>
      <c r="Q18" s="69" t="s">
        <v>4819</v>
      </c>
      <c r="R18" s="69" t="s">
        <v>2249</v>
      </c>
      <c r="S18" s="69" t="s">
        <v>2879</v>
      </c>
      <c r="T18" s="69" t="s">
        <v>2249</v>
      </c>
      <c r="U18" s="69" t="s">
        <v>2249</v>
      </c>
      <c r="V18" s="69" t="s">
        <v>2249</v>
      </c>
      <c r="W18" s="69" t="s">
        <v>940</v>
      </c>
      <c r="X18" s="76"/>
      <c r="Y18" s="182">
        <f t="shared" si="0"/>
        <v>42000.000000000007</v>
      </c>
      <c r="Z18" s="74">
        <f t="shared" si="1"/>
        <v>642000</v>
      </c>
    </row>
    <row r="19" spans="1:26" s="100" customFormat="1" ht="15.5" x14ac:dyDescent="0.35">
      <c r="A19" s="76"/>
      <c r="B19" s="77" t="s">
        <v>20351</v>
      </c>
      <c r="C19" s="77" t="s">
        <v>20352</v>
      </c>
      <c r="D19" s="77" t="s">
        <v>20353</v>
      </c>
      <c r="E19" s="77" t="s">
        <v>20354</v>
      </c>
      <c r="F19" s="79" t="s">
        <v>20371</v>
      </c>
      <c r="G19" s="69"/>
      <c r="H19" s="74">
        <v>650000</v>
      </c>
      <c r="I19" s="69"/>
      <c r="J19" s="69" t="s">
        <v>1562</v>
      </c>
      <c r="K19" s="75" t="s">
        <v>1063</v>
      </c>
      <c r="L19" s="69" t="s">
        <v>20357</v>
      </c>
      <c r="M19" s="69" t="s">
        <v>20357</v>
      </c>
      <c r="N19" s="69" t="s">
        <v>20357</v>
      </c>
      <c r="O19" s="69" t="s">
        <v>1773</v>
      </c>
      <c r="P19" s="69" t="s">
        <v>1010</v>
      </c>
      <c r="Q19" s="69" t="s">
        <v>4819</v>
      </c>
      <c r="R19" s="69" t="s">
        <v>2249</v>
      </c>
      <c r="S19" s="69" t="s">
        <v>2879</v>
      </c>
      <c r="T19" s="69" t="s">
        <v>2249</v>
      </c>
      <c r="U19" s="69" t="s">
        <v>2249</v>
      </c>
      <c r="V19" s="69" t="s">
        <v>2249</v>
      </c>
      <c r="W19" s="69" t="s">
        <v>940</v>
      </c>
      <c r="X19" s="76"/>
      <c r="Y19" s="182">
        <f t="shared" si="0"/>
        <v>45500.000000000007</v>
      </c>
      <c r="Z19" s="74">
        <f t="shared" si="1"/>
        <v>695500</v>
      </c>
    </row>
    <row r="20" spans="1:26" s="100" customFormat="1" ht="15.5" x14ac:dyDescent="0.35">
      <c r="A20" s="76"/>
      <c r="B20" s="77" t="s">
        <v>20351</v>
      </c>
      <c r="C20" s="77" t="s">
        <v>20352</v>
      </c>
      <c r="D20" s="77" t="s">
        <v>20353</v>
      </c>
      <c r="E20" s="77" t="s">
        <v>20354</v>
      </c>
      <c r="F20" s="79" t="s">
        <v>20372</v>
      </c>
      <c r="G20" s="69"/>
      <c r="H20" s="74">
        <v>650000</v>
      </c>
      <c r="I20" s="69"/>
      <c r="J20" s="69" t="s">
        <v>1562</v>
      </c>
      <c r="K20" s="75" t="s">
        <v>1063</v>
      </c>
      <c r="L20" s="69" t="s">
        <v>20357</v>
      </c>
      <c r="M20" s="69" t="s">
        <v>20357</v>
      </c>
      <c r="N20" s="69" t="s">
        <v>20357</v>
      </c>
      <c r="O20" s="69" t="s">
        <v>1773</v>
      </c>
      <c r="P20" s="69" t="s">
        <v>1010</v>
      </c>
      <c r="Q20" s="69" t="s">
        <v>4819</v>
      </c>
      <c r="R20" s="69" t="s">
        <v>2249</v>
      </c>
      <c r="S20" s="69" t="s">
        <v>2879</v>
      </c>
      <c r="T20" s="69" t="s">
        <v>2249</v>
      </c>
      <c r="U20" s="69" t="s">
        <v>2249</v>
      </c>
      <c r="V20" s="69" t="s">
        <v>2249</v>
      </c>
      <c r="W20" s="69" t="s">
        <v>940</v>
      </c>
      <c r="X20" s="76"/>
      <c r="Y20" s="182">
        <f t="shared" si="0"/>
        <v>45500.000000000007</v>
      </c>
      <c r="Z20" s="74">
        <f t="shared" si="1"/>
        <v>695500</v>
      </c>
    </row>
    <row r="21" spans="1:26" s="100" customFormat="1" ht="15.5" x14ac:dyDescent="0.35">
      <c r="A21" s="76"/>
      <c r="B21" s="77" t="s">
        <v>20351</v>
      </c>
      <c r="C21" s="77" t="s">
        <v>20352</v>
      </c>
      <c r="D21" s="77" t="s">
        <v>20353</v>
      </c>
      <c r="E21" s="77" t="s">
        <v>20354</v>
      </c>
      <c r="F21" s="79" t="s">
        <v>20373</v>
      </c>
      <c r="G21" s="69"/>
      <c r="H21" s="74">
        <v>600000</v>
      </c>
      <c r="I21" s="69"/>
      <c r="J21" s="69" t="s">
        <v>1562</v>
      </c>
      <c r="K21" s="75" t="s">
        <v>1063</v>
      </c>
      <c r="L21" s="69" t="s">
        <v>20357</v>
      </c>
      <c r="M21" s="69" t="s">
        <v>20357</v>
      </c>
      <c r="N21" s="69" t="s">
        <v>20357</v>
      </c>
      <c r="O21" s="69" t="s">
        <v>1773</v>
      </c>
      <c r="P21" s="69" t="s">
        <v>1010</v>
      </c>
      <c r="Q21" s="69" t="s">
        <v>4819</v>
      </c>
      <c r="R21" s="69" t="s">
        <v>2249</v>
      </c>
      <c r="S21" s="69" t="s">
        <v>2879</v>
      </c>
      <c r="T21" s="69" t="s">
        <v>2249</v>
      </c>
      <c r="U21" s="69" t="s">
        <v>2249</v>
      </c>
      <c r="V21" s="69" t="s">
        <v>2249</v>
      </c>
      <c r="W21" s="69" t="s">
        <v>940</v>
      </c>
      <c r="X21" s="76"/>
      <c r="Y21" s="182">
        <f t="shared" si="0"/>
        <v>42000.000000000007</v>
      </c>
      <c r="Z21" s="74">
        <f t="shared" si="1"/>
        <v>642000</v>
      </c>
    </row>
    <row r="22" spans="1:26" s="100" customFormat="1" ht="15.5" x14ac:dyDescent="0.35">
      <c r="A22" s="76"/>
      <c r="B22" s="77" t="s">
        <v>20351</v>
      </c>
      <c r="C22" s="77" t="s">
        <v>20352</v>
      </c>
      <c r="D22" s="77" t="s">
        <v>20353</v>
      </c>
      <c r="E22" s="77" t="s">
        <v>20354</v>
      </c>
      <c r="F22" s="79" t="s">
        <v>20374</v>
      </c>
      <c r="G22" s="69"/>
      <c r="H22" s="74">
        <v>600000</v>
      </c>
      <c r="I22" s="69"/>
      <c r="J22" s="69" t="s">
        <v>1562</v>
      </c>
      <c r="K22" s="75" t="s">
        <v>1063</v>
      </c>
      <c r="L22" s="69" t="s">
        <v>20357</v>
      </c>
      <c r="M22" s="69" t="s">
        <v>20357</v>
      </c>
      <c r="N22" s="69" t="s">
        <v>20357</v>
      </c>
      <c r="O22" s="69" t="s">
        <v>1773</v>
      </c>
      <c r="P22" s="69" t="s">
        <v>1010</v>
      </c>
      <c r="Q22" s="69" t="s">
        <v>4819</v>
      </c>
      <c r="R22" s="69" t="s">
        <v>2249</v>
      </c>
      <c r="S22" s="69" t="s">
        <v>2879</v>
      </c>
      <c r="T22" s="69" t="s">
        <v>2249</v>
      </c>
      <c r="U22" s="69" t="s">
        <v>2249</v>
      </c>
      <c r="V22" s="69" t="s">
        <v>2249</v>
      </c>
      <c r="W22" s="69" t="s">
        <v>940</v>
      </c>
      <c r="X22" s="76"/>
      <c r="Y22" s="182">
        <f t="shared" si="0"/>
        <v>42000.000000000007</v>
      </c>
      <c r="Z22" s="74">
        <f t="shared" si="1"/>
        <v>642000</v>
      </c>
    </row>
    <row r="23" spans="1:26" s="100" customFormat="1" ht="15.5" x14ac:dyDescent="0.35">
      <c r="A23" s="76"/>
      <c r="B23" s="77" t="s">
        <v>20351</v>
      </c>
      <c r="C23" s="77" t="s">
        <v>20352</v>
      </c>
      <c r="D23" s="77" t="s">
        <v>20353</v>
      </c>
      <c r="E23" s="77" t="s">
        <v>20354</v>
      </c>
      <c r="F23" s="79" t="s">
        <v>20375</v>
      </c>
      <c r="G23" s="69"/>
      <c r="H23" s="74">
        <v>650000</v>
      </c>
      <c r="I23" s="69"/>
      <c r="J23" s="69" t="s">
        <v>1562</v>
      </c>
      <c r="K23" s="75" t="s">
        <v>1063</v>
      </c>
      <c r="L23" s="69" t="s">
        <v>20357</v>
      </c>
      <c r="M23" s="69" t="s">
        <v>20357</v>
      </c>
      <c r="N23" s="69" t="s">
        <v>20357</v>
      </c>
      <c r="O23" s="69" t="s">
        <v>1773</v>
      </c>
      <c r="P23" s="69" t="s">
        <v>1010</v>
      </c>
      <c r="Q23" s="69" t="s">
        <v>4819</v>
      </c>
      <c r="R23" s="69" t="s">
        <v>2249</v>
      </c>
      <c r="S23" s="69" t="s">
        <v>2879</v>
      </c>
      <c r="T23" s="69" t="s">
        <v>2249</v>
      </c>
      <c r="U23" s="69" t="s">
        <v>2249</v>
      </c>
      <c r="V23" s="69" t="s">
        <v>2249</v>
      </c>
      <c r="W23" s="69" t="s">
        <v>940</v>
      </c>
      <c r="X23" s="76"/>
      <c r="Y23" s="182">
        <f t="shared" si="0"/>
        <v>45500.000000000007</v>
      </c>
      <c r="Z23" s="74">
        <f t="shared" si="1"/>
        <v>695500</v>
      </c>
    </row>
    <row r="24" spans="1:26" s="100" customFormat="1" ht="15.5" x14ac:dyDescent="0.35">
      <c r="A24" s="76"/>
      <c r="B24" s="77" t="s">
        <v>20351</v>
      </c>
      <c r="C24" s="77" t="s">
        <v>20352</v>
      </c>
      <c r="D24" s="77" t="s">
        <v>20353</v>
      </c>
      <c r="E24" s="77" t="s">
        <v>20354</v>
      </c>
      <c r="F24" s="79" t="s">
        <v>20376</v>
      </c>
      <c r="G24" s="69"/>
      <c r="H24" s="74">
        <v>650000</v>
      </c>
      <c r="I24" s="69"/>
      <c r="J24" s="69" t="s">
        <v>1562</v>
      </c>
      <c r="K24" s="75" t="s">
        <v>1063</v>
      </c>
      <c r="L24" s="69" t="s">
        <v>20357</v>
      </c>
      <c r="M24" s="69" t="s">
        <v>20357</v>
      </c>
      <c r="N24" s="69" t="s">
        <v>20357</v>
      </c>
      <c r="O24" s="69" t="s">
        <v>1773</v>
      </c>
      <c r="P24" s="69" t="s">
        <v>1010</v>
      </c>
      <c r="Q24" s="69" t="s">
        <v>4819</v>
      </c>
      <c r="R24" s="69" t="s">
        <v>2249</v>
      </c>
      <c r="S24" s="69" t="s">
        <v>2879</v>
      </c>
      <c r="T24" s="69" t="s">
        <v>2249</v>
      </c>
      <c r="U24" s="69" t="s">
        <v>2249</v>
      </c>
      <c r="V24" s="69" t="s">
        <v>2249</v>
      </c>
      <c r="W24" s="69" t="s">
        <v>940</v>
      </c>
      <c r="X24" s="76"/>
      <c r="Y24" s="182">
        <f t="shared" si="0"/>
        <v>45500.000000000007</v>
      </c>
      <c r="Z24" s="74">
        <f t="shared" si="1"/>
        <v>695500</v>
      </c>
    </row>
    <row r="25" spans="1:26" s="100" customFormat="1" ht="15.5" x14ac:dyDescent="0.35">
      <c r="A25" s="76"/>
      <c r="B25" s="77" t="s">
        <v>20351</v>
      </c>
      <c r="C25" s="77" t="s">
        <v>20352</v>
      </c>
      <c r="D25" s="77" t="s">
        <v>20353</v>
      </c>
      <c r="E25" s="77" t="s">
        <v>20354</v>
      </c>
      <c r="F25" s="79" t="s">
        <v>20377</v>
      </c>
      <c r="G25" s="69"/>
      <c r="H25" s="74">
        <v>600000</v>
      </c>
      <c r="I25" s="69"/>
      <c r="J25" s="69" t="s">
        <v>1562</v>
      </c>
      <c r="K25" s="75" t="s">
        <v>1063</v>
      </c>
      <c r="L25" s="69" t="s">
        <v>20357</v>
      </c>
      <c r="M25" s="69" t="s">
        <v>20357</v>
      </c>
      <c r="N25" s="69" t="s">
        <v>20357</v>
      </c>
      <c r="O25" s="69" t="s">
        <v>1773</v>
      </c>
      <c r="P25" s="69" t="s">
        <v>1010</v>
      </c>
      <c r="Q25" s="69" t="s">
        <v>4819</v>
      </c>
      <c r="R25" s="69" t="s">
        <v>2249</v>
      </c>
      <c r="S25" s="69" t="s">
        <v>2879</v>
      </c>
      <c r="T25" s="69" t="s">
        <v>2249</v>
      </c>
      <c r="U25" s="69" t="s">
        <v>2249</v>
      </c>
      <c r="V25" s="69" t="s">
        <v>2249</v>
      </c>
      <c r="W25" s="69" t="s">
        <v>940</v>
      </c>
      <c r="X25" s="76"/>
      <c r="Y25" s="182">
        <f t="shared" si="0"/>
        <v>42000.000000000007</v>
      </c>
      <c r="Z25" s="74">
        <f t="shared" si="1"/>
        <v>642000</v>
      </c>
    </row>
    <row r="26" spans="1:26" s="100" customFormat="1" ht="15.5" x14ac:dyDescent="0.35">
      <c r="A26" s="76"/>
      <c r="B26" s="77" t="s">
        <v>20351</v>
      </c>
      <c r="C26" s="77" t="s">
        <v>20352</v>
      </c>
      <c r="D26" s="77" t="s">
        <v>20353</v>
      </c>
      <c r="E26" s="77" t="s">
        <v>20354</v>
      </c>
      <c r="F26" s="79" t="s">
        <v>20378</v>
      </c>
      <c r="G26" s="69"/>
      <c r="H26" s="74">
        <v>600000</v>
      </c>
      <c r="I26" s="69"/>
      <c r="J26" s="69" t="s">
        <v>1562</v>
      </c>
      <c r="K26" s="75" t="s">
        <v>1063</v>
      </c>
      <c r="L26" s="69" t="s">
        <v>20357</v>
      </c>
      <c r="M26" s="69" t="s">
        <v>20357</v>
      </c>
      <c r="N26" s="69" t="s">
        <v>20357</v>
      </c>
      <c r="O26" s="69" t="s">
        <v>1773</v>
      </c>
      <c r="P26" s="69" t="s">
        <v>1010</v>
      </c>
      <c r="Q26" s="69" t="s">
        <v>4819</v>
      </c>
      <c r="R26" s="69" t="s">
        <v>2249</v>
      </c>
      <c r="S26" s="69" t="s">
        <v>2879</v>
      </c>
      <c r="T26" s="69" t="s">
        <v>2249</v>
      </c>
      <c r="U26" s="69" t="s">
        <v>2249</v>
      </c>
      <c r="V26" s="69" t="s">
        <v>2249</v>
      </c>
      <c r="W26" s="69" t="s">
        <v>940</v>
      </c>
      <c r="X26" s="76"/>
      <c r="Y26" s="182">
        <f t="shared" si="0"/>
        <v>42000.000000000007</v>
      </c>
      <c r="Z26" s="74">
        <f t="shared" si="1"/>
        <v>642000</v>
      </c>
    </row>
    <row r="27" spans="1:26" s="100" customFormat="1" ht="15.5" x14ac:dyDescent="0.35">
      <c r="A27" s="76"/>
      <c r="B27" s="77" t="s">
        <v>20351</v>
      </c>
      <c r="C27" s="77" t="s">
        <v>20352</v>
      </c>
      <c r="D27" s="77" t="s">
        <v>20353</v>
      </c>
      <c r="E27" s="77" t="s">
        <v>20354</v>
      </c>
      <c r="F27" s="79" t="s">
        <v>20379</v>
      </c>
      <c r="G27" s="69"/>
      <c r="H27" s="74">
        <v>600000</v>
      </c>
      <c r="I27" s="69"/>
      <c r="J27" s="69" t="s">
        <v>1562</v>
      </c>
      <c r="K27" s="75" t="s">
        <v>1063</v>
      </c>
      <c r="L27" s="69" t="s">
        <v>20357</v>
      </c>
      <c r="M27" s="69" t="s">
        <v>20357</v>
      </c>
      <c r="N27" s="69" t="s">
        <v>20357</v>
      </c>
      <c r="O27" s="69" t="s">
        <v>1773</v>
      </c>
      <c r="P27" s="69" t="s">
        <v>1010</v>
      </c>
      <c r="Q27" s="69" t="s">
        <v>4819</v>
      </c>
      <c r="R27" s="69" t="s">
        <v>2249</v>
      </c>
      <c r="S27" s="69" t="s">
        <v>2879</v>
      </c>
      <c r="T27" s="69" t="s">
        <v>2249</v>
      </c>
      <c r="U27" s="69" t="s">
        <v>2249</v>
      </c>
      <c r="V27" s="69" t="s">
        <v>2249</v>
      </c>
      <c r="W27" s="69" t="s">
        <v>940</v>
      </c>
      <c r="X27" s="76"/>
      <c r="Y27" s="182">
        <f t="shared" si="0"/>
        <v>42000.000000000007</v>
      </c>
      <c r="Z27" s="74">
        <f t="shared" si="1"/>
        <v>642000</v>
      </c>
    </row>
    <row r="28" spans="1:26" s="100" customFormat="1" ht="15.5" x14ac:dyDescent="0.35">
      <c r="A28" s="76"/>
      <c r="B28" s="77" t="s">
        <v>20351</v>
      </c>
      <c r="C28" s="77" t="s">
        <v>20352</v>
      </c>
      <c r="D28" s="77" t="s">
        <v>20353</v>
      </c>
      <c r="E28" s="77" t="s">
        <v>20354</v>
      </c>
      <c r="F28" s="79" t="s">
        <v>20380</v>
      </c>
      <c r="G28" s="69"/>
      <c r="H28" s="74">
        <v>650000</v>
      </c>
      <c r="I28" s="69"/>
      <c r="J28" s="69" t="s">
        <v>1562</v>
      </c>
      <c r="K28" s="75" t="s">
        <v>1063</v>
      </c>
      <c r="L28" s="69" t="s">
        <v>20357</v>
      </c>
      <c r="M28" s="69" t="s">
        <v>20357</v>
      </c>
      <c r="N28" s="69" t="s">
        <v>20357</v>
      </c>
      <c r="O28" s="69" t="s">
        <v>1773</v>
      </c>
      <c r="P28" s="69" t="s">
        <v>1010</v>
      </c>
      <c r="Q28" s="69" t="s">
        <v>4819</v>
      </c>
      <c r="R28" s="69" t="s">
        <v>2249</v>
      </c>
      <c r="S28" s="69" t="s">
        <v>2879</v>
      </c>
      <c r="T28" s="69" t="s">
        <v>2249</v>
      </c>
      <c r="U28" s="69" t="s">
        <v>2249</v>
      </c>
      <c r="V28" s="69" t="s">
        <v>2249</v>
      </c>
      <c r="W28" s="69" t="s">
        <v>940</v>
      </c>
      <c r="X28" s="76"/>
      <c r="Y28" s="182">
        <f t="shared" si="0"/>
        <v>45500.000000000007</v>
      </c>
      <c r="Z28" s="74">
        <f t="shared" si="1"/>
        <v>695500</v>
      </c>
    </row>
    <row r="29" spans="1:26" s="100" customFormat="1" ht="15.5" x14ac:dyDescent="0.35">
      <c r="A29" s="76"/>
      <c r="B29" s="77" t="s">
        <v>20351</v>
      </c>
      <c r="C29" s="77" t="s">
        <v>20352</v>
      </c>
      <c r="D29" s="77" t="s">
        <v>20353</v>
      </c>
      <c r="E29" s="77" t="s">
        <v>20354</v>
      </c>
      <c r="F29" s="79" t="s">
        <v>20381</v>
      </c>
      <c r="G29" s="69"/>
      <c r="H29" s="74">
        <v>650000</v>
      </c>
      <c r="I29" s="69"/>
      <c r="J29" s="69" t="s">
        <v>1562</v>
      </c>
      <c r="K29" s="75" t="s">
        <v>1063</v>
      </c>
      <c r="L29" s="69" t="s">
        <v>20357</v>
      </c>
      <c r="M29" s="69" t="s">
        <v>20357</v>
      </c>
      <c r="N29" s="69" t="s">
        <v>20357</v>
      </c>
      <c r="O29" s="69" t="s">
        <v>1773</v>
      </c>
      <c r="P29" s="69" t="s">
        <v>1010</v>
      </c>
      <c r="Q29" s="69" t="s">
        <v>4819</v>
      </c>
      <c r="R29" s="69" t="s">
        <v>2249</v>
      </c>
      <c r="S29" s="69" t="s">
        <v>2879</v>
      </c>
      <c r="T29" s="69" t="s">
        <v>2249</v>
      </c>
      <c r="U29" s="69" t="s">
        <v>2249</v>
      </c>
      <c r="V29" s="69" t="s">
        <v>2249</v>
      </c>
      <c r="W29" s="69" t="s">
        <v>940</v>
      </c>
      <c r="X29" s="76"/>
      <c r="Y29" s="182">
        <f t="shared" si="0"/>
        <v>45500.000000000007</v>
      </c>
      <c r="Z29" s="74">
        <f t="shared" si="1"/>
        <v>695500</v>
      </c>
    </row>
    <row r="30" spans="1:26" s="100" customFormat="1" ht="15.5" x14ac:dyDescent="0.35">
      <c r="A30" s="76"/>
      <c r="B30" s="77" t="s">
        <v>20351</v>
      </c>
      <c r="C30" s="77" t="s">
        <v>20352</v>
      </c>
      <c r="D30" s="77" t="s">
        <v>20353</v>
      </c>
      <c r="E30" s="77" t="s">
        <v>20354</v>
      </c>
      <c r="F30" s="79" t="s">
        <v>20382</v>
      </c>
      <c r="G30" s="69"/>
      <c r="H30" s="74">
        <v>600000</v>
      </c>
      <c r="I30" s="69"/>
      <c r="J30" s="69" t="s">
        <v>1562</v>
      </c>
      <c r="K30" s="75" t="s">
        <v>1063</v>
      </c>
      <c r="L30" s="69" t="s">
        <v>20357</v>
      </c>
      <c r="M30" s="69" t="s">
        <v>20357</v>
      </c>
      <c r="N30" s="69" t="s">
        <v>20357</v>
      </c>
      <c r="O30" s="69" t="s">
        <v>1773</v>
      </c>
      <c r="P30" s="69" t="s">
        <v>1010</v>
      </c>
      <c r="Q30" s="69" t="s">
        <v>4819</v>
      </c>
      <c r="R30" s="69" t="s">
        <v>2249</v>
      </c>
      <c r="S30" s="69" t="s">
        <v>2879</v>
      </c>
      <c r="T30" s="69" t="s">
        <v>2249</v>
      </c>
      <c r="U30" s="69" t="s">
        <v>2249</v>
      </c>
      <c r="V30" s="69" t="s">
        <v>2249</v>
      </c>
      <c r="W30" s="69" t="s">
        <v>940</v>
      </c>
      <c r="X30" s="76"/>
      <c r="Y30" s="182">
        <f t="shared" si="0"/>
        <v>42000.000000000007</v>
      </c>
      <c r="Z30" s="74">
        <f t="shared" si="1"/>
        <v>642000</v>
      </c>
    </row>
    <row r="31" spans="1:26" s="100" customFormat="1" ht="15.5" x14ac:dyDescent="0.35">
      <c r="A31" s="76"/>
      <c r="B31" s="77" t="s">
        <v>20351</v>
      </c>
      <c r="C31" s="77" t="s">
        <v>20352</v>
      </c>
      <c r="D31" s="77" t="s">
        <v>20353</v>
      </c>
      <c r="E31" s="77" t="s">
        <v>20354</v>
      </c>
      <c r="F31" s="79" t="s">
        <v>20383</v>
      </c>
      <c r="G31" s="69"/>
      <c r="H31" s="74">
        <v>600000</v>
      </c>
      <c r="I31" s="69"/>
      <c r="J31" s="69" t="s">
        <v>1562</v>
      </c>
      <c r="K31" s="75" t="s">
        <v>1063</v>
      </c>
      <c r="L31" s="69" t="s">
        <v>20357</v>
      </c>
      <c r="M31" s="69" t="s">
        <v>20357</v>
      </c>
      <c r="N31" s="69" t="s">
        <v>20357</v>
      </c>
      <c r="O31" s="69" t="s">
        <v>1773</v>
      </c>
      <c r="P31" s="69" t="s">
        <v>1010</v>
      </c>
      <c r="Q31" s="69" t="s">
        <v>4819</v>
      </c>
      <c r="R31" s="69" t="s">
        <v>2249</v>
      </c>
      <c r="S31" s="69" t="s">
        <v>2879</v>
      </c>
      <c r="T31" s="69" t="s">
        <v>2249</v>
      </c>
      <c r="U31" s="69" t="s">
        <v>2249</v>
      </c>
      <c r="V31" s="69" t="s">
        <v>2249</v>
      </c>
      <c r="W31" s="69" t="s">
        <v>940</v>
      </c>
      <c r="X31" s="76"/>
      <c r="Y31" s="182">
        <f t="shared" si="0"/>
        <v>42000.000000000007</v>
      </c>
      <c r="Z31" s="74">
        <f t="shared" si="1"/>
        <v>642000</v>
      </c>
    </row>
    <row r="32" spans="1:26" s="100" customFormat="1" ht="15.5" x14ac:dyDescent="0.35">
      <c r="A32" s="76"/>
      <c r="B32" s="77" t="s">
        <v>20351</v>
      </c>
      <c r="C32" s="77" t="s">
        <v>20352</v>
      </c>
      <c r="D32" s="77" t="s">
        <v>20353</v>
      </c>
      <c r="E32" s="77" t="s">
        <v>20354</v>
      </c>
      <c r="F32" s="79" t="s">
        <v>20384</v>
      </c>
      <c r="G32" s="69"/>
      <c r="H32" s="74">
        <v>650000</v>
      </c>
      <c r="I32" s="69"/>
      <c r="J32" s="69" t="s">
        <v>2394</v>
      </c>
      <c r="K32" s="75">
        <v>2014</v>
      </c>
      <c r="L32" s="79" t="s">
        <v>12067</v>
      </c>
      <c r="M32" s="75" t="s">
        <v>20385</v>
      </c>
      <c r="N32" s="69" t="s">
        <v>2249</v>
      </c>
      <c r="O32" s="69" t="s">
        <v>937</v>
      </c>
      <c r="P32" s="69" t="s">
        <v>967</v>
      </c>
      <c r="Q32" s="69" t="s">
        <v>1011</v>
      </c>
      <c r="R32" s="69" t="s">
        <v>2249</v>
      </c>
      <c r="S32" s="69" t="s">
        <v>2879</v>
      </c>
      <c r="T32" s="69" t="s">
        <v>2249</v>
      </c>
      <c r="U32" s="69" t="s">
        <v>2249</v>
      </c>
      <c r="V32" s="69" t="s">
        <v>2249</v>
      </c>
      <c r="W32" s="69" t="s">
        <v>940</v>
      </c>
      <c r="X32" s="76"/>
      <c r="Y32" s="182">
        <f t="shared" si="0"/>
        <v>45500.000000000007</v>
      </c>
      <c r="Z32" s="74">
        <f t="shared" si="1"/>
        <v>695500</v>
      </c>
    </row>
    <row r="33" spans="1:26" s="100" customFormat="1" ht="15.5" x14ac:dyDescent="0.35">
      <c r="A33" s="76"/>
      <c r="B33" s="76"/>
      <c r="C33" s="76"/>
      <c r="D33" s="76"/>
      <c r="E33" s="76"/>
      <c r="F33" s="79" t="s">
        <v>20386</v>
      </c>
      <c r="G33" s="69"/>
      <c r="H33" s="74">
        <v>600000</v>
      </c>
      <c r="I33" s="69"/>
      <c r="J33" s="69" t="s">
        <v>2394</v>
      </c>
      <c r="K33" s="75">
        <v>2014</v>
      </c>
      <c r="L33" s="79" t="s">
        <v>2876</v>
      </c>
      <c r="M33" s="75" t="s">
        <v>20387</v>
      </c>
      <c r="N33" s="69" t="s">
        <v>2249</v>
      </c>
      <c r="O33" s="69" t="s">
        <v>937</v>
      </c>
      <c r="P33" s="69" t="s">
        <v>938</v>
      </c>
      <c r="Q33" s="69" t="s">
        <v>1011</v>
      </c>
      <c r="R33" s="69" t="s">
        <v>2249</v>
      </c>
      <c r="S33" s="69" t="s">
        <v>2879</v>
      </c>
      <c r="T33" s="69" t="s">
        <v>2249</v>
      </c>
      <c r="U33" s="69" t="s">
        <v>2249</v>
      </c>
      <c r="V33" s="69" t="s">
        <v>2249</v>
      </c>
      <c r="W33" s="69" t="s">
        <v>940</v>
      </c>
      <c r="X33" s="76"/>
      <c r="Y33" s="182">
        <f t="shared" si="0"/>
        <v>42000.000000000007</v>
      </c>
      <c r="Z33" s="74">
        <f t="shared" si="1"/>
        <v>642000</v>
      </c>
    </row>
    <row r="34" spans="1:26" s="100" customFormat="1" ht="15.5" x14ac:dyDescent="0.35">
      <c r="A34" s="76"/>
      <c r="B34" s="76"/>
      <c r="C34" s="76"/>
      <c r="D34" s="76"/>
      <c r="E34" s="76"/>
      <c r="F34" s="79" t="s">
        <v>20388</v>
      </c>
      <c r="G34" s="69"/>
      <c r="H34" s="74">
        <v>600000</v>
      </c>
      <c r="I34" s="69"/>
      <c r="J34" s="69" t="s">
        <v>2394</v>
      </c>
      <c r="K34" s="75">
        <v>2014</v>
      </c>
      <c r="L34" s="79" t="s">
        <v>2876</v>
      </c>
      <c r="M34" s="75" t="s">
        <v>20389</v>
      </c>
      <c r="N34" s="69" t="s">
        <v>2249</v>
      </c>
      <c r="O34" s="69" t="s">
        <v>937</v>
      </c>
      <c r="P34" s="69" t="s">
        <v>938</v>
      </c>
      <c r="Q34" s="69" t="s">
        <v>1011</v>
      </c>
      <c r="R34" s="69" t="s">
        <v>2249</v>
      </c>
      <c r="S34" s="69" t="s">
        <v>2879</v>
      </c>
      <c r="T34" s="69" t="s">
        <v>2249</v>
      </c>
      <c r="U34" s="69" t="s">
        <v>2249</v>
      </c>
      <c r="V34" s="69" t="s">
        <v>2249</v>
      </c>
      <c r="W34" s="69" t="s">
        <v>940</v>
      </c>
      <c r="X34" s="76"/>
      <c r="Y34" s="182">
        <f t="shared" si="0"/>
        <v>42000.000000000007</v>
      </c>
      <c r="Z34" s="74">
        <f t="shared" si="1"/>
        <v>642000</v>
      </c>
    </row>
    <row r="35" spans="1:26" s="100" customFormat="1" ht="15.5" x14ac:dyDescent="0.35">
      <c r="A35" s="76"/>
      <c r="B35" s="76"/>
      <c r="C35" s="76"/>
      <c r="D35" s="76"/>
      <c r="E35" s="76"/>
      <c r="F35" s="79" t="s">
        <v>20390</v>
      </c>
      <c r="G35" s="69"/>
      <c r="H35" s="74">
        <v>600000</v>
      </c>
      <c r="I35" s="69"/>
      <c r="J35" s="69" t="s">
        <v>2394</v>
      </c>
      <c r="K35" s="75">
        <v>2014</v>
      </c>
      <c r="L35" s="79" t="s">
        <v>2876</v>
      </c>
      <c r="M35" s="75" t="s">
        <v>20391</v>
      </c>
      <c r="N35" s="69" t="s">
        <v>2249</v>
      </c>
      <c r="O35" s="69" t="s">
        <v>937</v>
      </c>
      <c r="P35" s="69" t="s">
        <v>938</v>
      </c>
      <c r="Q35" s="69" t="s">
        <v>1011</v>
      </c>
      <c r="R35" s="69" t="s">
        <v>2249</v>
      </c>
      <c r="S35" s="69" t="s">
        <v>2879</v>
      </c>
      <c r="T35" s="69" t="s">
        <v>2249</v>
      </c>
      <c r="U35" s="69" t="s">
        <v>2249</v>
      </c>
      <c r="V35" s="69" t="s">
        <v>2249</v>
      </c>
      <c r="W35" s="69" t="s">
        <v>940</v>
      </c>
      <c r="X35" s="76"/>
      <c r="Y35" s="182">
        <f t="shared" si="0"/>
        <v>42000.000000000007</v>
      </c>
      <c r="Z35" s="74">
        <f t="shared" si="1"/>
        <v>642000</v>
      </c>
    </row>
    <row r="36" spans="1:26" s="100" customFormat="1" ht="15.5" x14ac:dyDescent="0.35">
      <c r="A36" s="76"/>
      <c r="B36" s="76"/>
      <c r="C36" s="76"/>
      <c r="D36" s="76"/>
      <c r="E36" s="76"/>
      <c r="F36" s="79" t="s">
        <v>20392</v>
      </c>
      <c r="G36" s="69"/>
      <c r="H36" s="74">
        <v>600000</v>
      </c>
      <c r="I36" s="69"/>
      <c r="J36" s="69" t="s">
        <v>2394</v>
      </c>
      <c r="K36" s="75">
        <v>2014</v>
      </c>
      <c r="L36" s="79" t="s">
        <v>2876</v>
      </c>
      <c r="M36" s="75" t="s">
        <v>20393</v>
      </c>
      <c r="N36" s="69" t="s">
        <v>2249</v>
      </c>
      <c r="O36" s="69" t="s">
        <v>937</v>
      </c>
      <c r="P36" s="69" t="s">
        <v>938</v>
      </c>
      <c r="Q36" s="69" t="s">
        <v>1011</v>
      </c>
      <c r="R36" s="69" t="s">
        <v>2249</v>
      </c>
      <c r="S36" s="69" t="s">
        <v>2879</v>
      </c>
      <c r="T36" s="69" t="s">
        <v>2249</v>
      </c>
      <c r="U36" s="69" t="s">
        <v>2249</v>
      </c>
      <c r="V36" s="69" t="s">
        <v>2249</v>
      </c>
      <c r="W36" s="69" t="s">
        <v>940</v>
      </c>
      <c r="X36" s="76"/>
      <c r="Y36" s="182">
        <f t="shared" si="0"/>
        <v>42000.000000000007</v>
      </c>
      <c r="Z36" s="74">
        <f t="shared" si="1"/>
        <v>642000</v>
      </c>
    </row>
    <row r="37" spans="1:26" s="100" customFormat="1" ht="15.5" x14ac:dyDescent="0.35">
      <c r="A37" s="76"/>
      <c r="B37" s="76"/>
      <c r="C37" s="76"/>
      <c r="D37" s="76"/>
      <c r="E37" s="76"/>
      <c r="F37" s="79" t="s">
        <v>20394</v>
      </c>
      <c r="G37" s="69"/>
      <c r="H37" s="74">
        <v>600000</v>
      </c>
      <c r="I37" s="69"/>
      <c r="J37" s="69" t="s">
        <v>2394</v>
      </c>
      <c r="K37" s="75">
        <v>2014</v>
      </c>
      <c r="L37" s="79" t="s">
        <v>2876</v>
      </c>
      <c r="M37" s="75" t="s">
        <v>20395</v>
      </c>
      <c r="N37" s="69" t="s">
        <v>2249</v>
      </c>
      <c r="O37" s="69" t="s">
        <v>937</v>
      </c>
      <c r="P37" s="69" t="s">
        <v>938</v>
      </c>
      <c r="Q37" s="69" t="s">
        <v>1011</v>
      </c>
      <c r="R37" s="69" t="s">
        <v>2249</v>
      </c>
      <c r="S37" s="69" t="s">
        <v>2879</v>
      </c>
      <c r="T37" s="69" t="s">
        <v>2249</v>
      </c>
      <c r="U37" s="69" t="s">
        <v>2249</v>
      </c>
      <c r="V37" s="69" t="s">
        <v>2249</v>
      </c>
      <c r="W37" s="69" t="s">
        <v>940</v>
      </c>
      <c r="X37" s="76"/>
      <c r="Y37" s="182">
        <f t="shared" si="0"/>
        <v>42000.000000000007</v>
      </c>
      <c r="Z37" s="74">
        <f t="shared" si="1"/>
        <v>642000</v>
      </c>
    </row>
    <row r="38" spans="1:26" s="100" customFormat="1" ht="15.5" x14ac:dyDescent="0.35">
      <c r="A38" s="76"/>
      <c r="B38" s="76"/>
      <c r="C38" s="76"/>
      <c r="D38" s="76"/>
      <c r="E38" s="76"/>
      <c r="F38" s="79" t="s">
        <v>20396</v>
      </c>
      <c r="G38" s="69"/>
      <c r="H38" s="74">
        <v>600000</v>
      </c>
      <c r="I38" s="69"/>
      <c r="J38" s="69" t="s">
        <v>2394</v>
      </c>
      <c r="K38" s="75">
        <v>2014</v>
      </c>
      <c r="L38" s="79" t="s">
        <v>2876</v>
      </c>
      <c r="M38" s="75" t="s">
        <v>20397</v>
      </c>
      <c r="N38" s="69" t="s">
        <v>2249</v>
      </c>
      <c r="O38" s="69" t="s">
        <v>937</v>
      </c>
      <c r="P38" s="69" t="s">
        <v>938</v>
      </c>
      <c r="Q38" s="69" t="s">
        <v>1011</v>
      </c>
      <c r="R38" s="69" t="s">
        <v>2249</v>
      </c>
      <c r="S38" s="69" t="s">
        <v>2879</v>
      </c>
      <c r="T38" s="69" t="s">
        <v>2249</v>
      </c>
      <c r="U38" s="69" t="s">
        <v>2249</v>
      </c>
      <c r="V38" s="69" t="s">
        <v>2249</v>
      </c>
      <c r="W38" s="69" t="s">
        <v>940</v>
      </c>
      <c r="X38" s="76"/>
      <c r="Y38" s="182">
        <f t="shared" si="0"/>
        <v>42000.000000000007</v>
      </c>
      <c r="Z38" s="74">
        <f t="shared" si="1"/>
        <v>642000</v>
      </c>
    </row>
    <row r="39" spans="1:26" s="100" customFormat="1" ht="15.5" x14ac:dyDescent="0.35">
      <c r="A39" s="76"/>
      <c r="B39" s="76"/>
      <c r="C39" s="76"/>
      <c r="D39" s="76"/>
      <c r="E39" s="76"/>
      <c r="F39" s="79" t="s">
        <v>20398</v>
      </c>
      <c r="G39" s="69"/>
      <c r="H39" s="74">
        <v>600000</v>
      </c>
      <c r="I39" s="69"/>
      <c r="J39" s="69" t="s">
        <v>2394</v>
      </c>
      <c r="K39" s="75">
        <v>2014</v>
      </c>
      <c r="L39" s="79" t="s">
        <v>2876</v>
      </c>
      <c r="M39" s="75" t="s">
        <v>20399</v>
      </c>
      <c r="N39" s="69" t="s">
        <v>2249</v>
      </c>
      <c r="O39" s="69" t="s">
        <v>937</v>
      </c>
      <c r="P39" s="69" t="s">
        <v>938</v>
      </c>
      <c r="Q39" s="69" t="s">
        <v>1011</v>
      </c>
      <c r="R39" s="69" t="s">
        <v>2249</v>
      </c>
      <c r="S39" s="69" t="s">
        <v>2879</v>
      </c>
      <c r="T39" s="69" t="s">
        <v>2249</v>
      </c>
      <c r="U39" s="69" t="s">
        <v>2249</v>
      </c>
      <c r="V39" s="69" t="s">
        <v>2249</v>
      </c>
      <c r="W39" s="69" t="s">
        <v>940</v>
      </c>
      <c r="X39" s="76"/>
      <c r="Y39" s="182">
        <f t="shared" si="0"/>
        <v>42000.000000000007</v>
      </c>
      <c r="Z39" s="74">
        <f t="shared" si="1"/>
        <v>642000</v>
      </c>
    </row>
    <row r="40" spans="1:26" s="100" customFormat="1" ht="15.5" x14ac:dyDescent="0.35">
      <c r="A40" s="76"/>
      <c r="B40" s="76"/>
      <c r="C40" s="76"/>
      <c r="D40" s="76"/>
      <c r="E40" s="76"/>
      <c r="F40" s="79" t="s">
        <v>20400</v>
      </c>
      <c r="G40" s="69"/>
      <c r="H40" s="74">
        <v>650000</v>
      </c>
      <c r="I40" s="69"/>
      <c r="J40" s="69" t="s">
        <v>2394</v>
      </c>
      <c r="K40" s="75">
        <v>2014</v>
      </c>
      <c r="L40" s="79" t="s">
        <v>3989</v>
      </c>
      <c r="M40" s="75" t="s">
        <v>20401</v>
      </c>
      <c r="N40" s="69" t="s">
        <v>2249</v>
      </c>
      <c r="O40" s="69" t="s">
        <v>937</v>
      </c>
      <c r="P40" s="69" t="s">
        <v>967</v>
      </c>
      <c r="Q40" s="69" t="s">
        <v>1011</v>
      </c>
      <c r="R40" s="69" t="s">
        <v>2249</v>
      </c>
      <c r="S40" s="69" t="s">
        <v>2879</v>
      </c>
      <c r="T40" s="69" t="s">
        <v>2249</v>
      </c>
      <c r="U40" s="69" t="s">
        <v>2249</v>
      </c>
      <c r="V40" s="69" t="s">
        <v>2249</v>
      </c>
      <c r="W40" s="69" t="s">
        <v>940</v>
      </c>
      <c r="X40" s="76"/>
      <c r="Y40" s="182">
        <f t="shared" si="0"/>
        <v>45500.000000000007</v>
      </c>
      <c r="Z40" s="74">
        <f t="shared" si="1"/>
        <v>695500</v>
      </c>
    </row>
    <row r="41" spans="1:26" s="100" customFormat="1" ht="15.5" x14ac:dyDescent="0.35">
      <c r="A41" s="76"/>
      <c r="B41" s="76"/>
      <c r="C41" s="76"/>
      <c r="D41" s="76"/>
      <c r="E41" s="76"/>
      <c r="F41" s="79" t="s">
        <v>20402</v>
      </c>
      <c r="G41" s="69"/>
      <c r="H41" s="74">
        <v>600000</v>
      </c>
      <c r="I41" s="69"/>
      <c r="J41" s="69" t="s">
        <v>2394</v>
      </c>
      <c r="K41" s="75">
        <v>2014</v>
      </c>
      <c r="L41" s="79" t="s">
        <v>2876</v>
      </c>
      <c r="M41" s="75" t="s">
        <v>20403</v>
      </c>
      <c r="N41" s="69" t="s">
        <v>2249</v>
      </c>
      <c r="O41" s="69" t="s">
        <v>937</v>
      </c>
      <c r="P41" s="69" t="s">
        <v>938</v>
      </c>
      <c r="Q41" s="69" t="s">
        <v>1011</v>
      </c>
      <c r="R41" s="69" t="s">
        <v>2249</v>
      </c>
      <c r="S41" s="69" t="s">
        <v>2879</v>
      </c>
      <c r="T41" s="69" t="s">
        <v>2249</v>
      </c>
      <c r="U41" s="69" t="s">
        <v>2249</v>
      </c>
      <c r="V41" s="69" t="s">
        <v>2249</v>
      </c>
      <c r="W41" s="69" t="s">
        <v>940</v>
      </c>
      <c r="X41" s="76"/>
      <c r="Y41" s="182">
        <f t="shared" si="0"/>
        <v>42000.000000000007</v>
      </c>
      <c r="Z41" s="74">
        <f t="shared" si="1"/>
        <v>642000</v>
      </c>
    </row>
    <row r="42" spans="1:26" s="100" customFormat="1" ht="15.5" x14ac:dyDescent="0.35">
      <c r="A42" s="76"/>
      <c r="B42" s="76"/>
      <c r="C42" s="76"/>
      <c r="D42" s="76"/>
      <c r="E42" s="76"/>
      <c r="F42" s="79" t="s">
        <v>20404</v>
      </c>
      <c r="G42" s="69"/>
      <c r="H42" s="74">
        <v>600000</v>
      </c>
      <c r="I42" s="69"/>
      <c r="J42" s="69" t="s">
        <v>2394</v>
      </c>
      <c r="K42" s="75">
        <v>2014</v>
      </c>
      <c r="L42" s="79" t="s">
        <v>2876</v>
      </c>
      <c r="M42" s="75" t="s">
        <v>20405</v>
      </c>
      <c r="N42" s="69" t="s">
        <v>2249</v>
      </c>
      <c r="O42" s="69" t="s">
        <v>937</v>
      </c>
      <c r="P42" s="69" t="s">
        <v>938</v>
      </c>
      <c r="Q42" s="69" t="s">
        <v>1011</v>
      </c>
      <c r="R42" s="69" t="s">
        <v>2249</v>
      </c>
      <c r="S42" s="69" t="s">
        <v>2879</v>
      </c>
      <c r="T42" s="69" t="s">
        <v>2249</v>
      </c>
      <c r="U42" s="69" t="s">
        <v>2249</v>
      </c>
      <c r="V42" s="69" t="s">
        <v>2249</v>
      </c>
      <c r="W42" s="69" t="s">
        <v>940</v>
      </c>
      <c r="X42" s="76"/>
      <c r="Y42" s="182">
        <f t="shared" si="0"/>
        <v>42000.000000000007</v>
      </c>
      <c r="Z42" s="74">
        <f t="shared" si="1"/>
        <v>642000</v>
      </c>
    </row>
    <row r="43" spans="1:26" s="100" customFormat="1" ht="15.5" x14ac:dyDescent="0.35">
      <c r="A43" s="76"/>
      <c r="B43" s="76"/>
      <c r="C43" s="76"/>
      <c r="D43" s="76"/>
      <c r="E43" s="76"/>
      <c r="F43" s="79" t="s">
        <v>20406</v>
      </c>
      <c r="G43" s="69"/>
      <c r="H43" s="74">
        <v>600000</v>
      </c>
      <c r="I43" s="69"/>
      <c r="J43" s="69" t="s">
        <v>2394</v>
      </c>
      <c r="K43" s="75">
        <v>2014</v>
      </c>
      <c r="L43" s="79" t="s">
        <v>2876</v>
      </c>
      <c r="M43" s="75" t="s">
        <v>20407</v>
      </c>
      <c r="N43" s="69" t="s">
        <v>2249</v>
      </c>
      <c r="O43" s="69" t="s">
        <v>937</v>
      </c>
      <c r="P43" s="69" t="s">
        <v>938</v>
      </c>
      <c r="Q43" s="69" t="s">
        <v>1011</v>
      </c>
      <c r="R43" s="69" t="s">
        <v>2249</v>
      </c>
      <c r="S43" s="69" t="s">
        <v>2879</v>
      </c>
      <c r="T43" s="69" t="s">
        <v>2249</v>
      </c>
      <c r="U43" s="69" t="s">
        <v>2249</v>
      </c>
      <c r="V43" s="69" t="s">
        <v>2249</v>
      </c>
      <c r="W43" s="69" t="s">
        <v>940</v>
      </c>
      <c r="X43" s="76"/>
      <c r="Y43" s="182">
        <f t="shared" si="0"/>
        <v>42000.000000000007</v>
      </c>
      <c r="Z43" s="74">
        <f t="shared" si="1"/>
        <v>642000</v>
      </c>
    </row>
    <row r="44" spans="1:26" s="100" customFormat="1" ht="15.5" x14ac:dyDescent="0.35">
      <c r="A44" s="76"/>
      <c r="B44" s="76"/>
      <c r="C44" s="76"/>
      <c r="D44" s="76"/>
      <c r="E44" s="76"/>
      <c r="F44" s="79" t="s">
        <v>20408</v>
      </c>
      <c r="G44" s="69"/>
      <c r="H44" s="74">
        <v>600000</v>
      </c>
      <c r="I44" s="69"/>
      <c r="J44" s="69" t="s">
        <v>2394</v>
      </c>
      <c r="K44" s="75">
        <v>2014</v>
      </c>
      <c r="L44" s="79" t="s">
        <v>2876</v>
      </c>
      <c r="M44" s="75" t="s">
        <v>20409</v>
      </c>
      <c r="N44" s="69" t="s">
        <v>2249</v>
      </c>
      <c r="O44" s="69" t="s">
        <v>937</v>
      </c>
      <c r="P44" s="69" t="s">
        <v>938</v>
      </c>
      <c r="Q44" s="69" t="s">
        <v>1011</v>
      </c>
      <c r="R44" s="69" t="s">
        <v>2249</v>
      </c>
      <c r="S44" s="69" t="s">
        <v>2879</v>
      </c>
      <c r="T44" s="69" t="s">
        <v>2249</v>
      </c>
      <c r="U44" s="69" t="s">
        <v>2249</v>
      </c>
      <c r="V44" s="69" t="s">
        <v>2249</v>
      </c>
      <c r="W44" s="69" t="s">
        <v>940</v>
      </c>
      <c r="X44" s="76"/>
      <c r="Y44" s="182">
        <f t="shared" si="0"/>
        <v>42000.000000000007</v>
      </c>
      <c r="Z44" s="74">
        <f t="shared" si="1"/>
        <v>642000</v>
      </c>
    </row>
    <row r="45" spans="1:26" s="100" customFormat="1" ht="15.5" x14ac:dyDescent="0.35">
      <c r="A45" s="76"/>
      <c r="B45" s="76"/>
      <c r="C45" s="76"/>
      <c r="D45" s="76"/>
      <c r="E45" s="76"/>
      <c r="F45" s="79" t="s">
        <v>20410</v>
      </c>
      <c r="G45" s="69"/>
      <c r="H45" s="74">
        <v>600000</v>
      </c>
      <c r="I45" s="69"/>
      <c r="J45" s="69" t="s">
        <v>2394</v>
      </c>
      <c r="K45" s="75">
        <v>2014</v>
      </c>
      <c r="L45" s="79" t="s">
        <v>2876</v>
      </c>
      <c r="M45" s="75" t="s">
        <v>20411</v>
      </c>
      <c r="N45" s="69" t="s">
        <v>2249</v>
      </c>
      <c r="O45" s="69" t="s">
        <v>937</v>
      </c>
      <c r="P45" s="69" t="s">
        <v>938</v>
      </c>
      <c r="Q45" s="69" t="s">
        <v>1011</v>
      </c>
      <c r="R45" s="69" t="s">
        <v>2249</v>
      </c>
      <c r="S45" s="69" t="s">
        <v>2879</v>
      </c>
      <c r="T45" s="69" t="s">
        <v>2249</v>
      </c>
      <c r="U45" s="69" t="s">
        <v>2249</v>
      </c>
      <c r="V45" s="69" t="s">
        <v>2249</v>
      </c>
      <c r="W45" s="69" t="s">
        <v>940</v>
      </c>
      <c r="X45" s="76"/>
      <c r="Y45" s="182">
        <f t="shared" si="0"/>
        <v>42000.000000000007</v>
      </c>
      <c r="Z45" s="74">
        <f t="shared" si="1"/>
        <v>642000</v>
      </c>
    </row>
    <row r="46" spans="1:26" s="100" customFormat="1" ht="15.5" x14ac:dyDescent="0.35">
      <c r="A46" s="76"/>
      <c r="B46" s="76"/>
      <c r="C46" s="76"/>
      <c r="D46" s="76"/>
      <c r="E46" s="76"/>
      <c r="F46" s="79" t="s">
        <v>20412</v>
      </c>
      <c r="G46" s="69"/>
      <c r="H46" s="74">
        <v>600000</v>
      </c>
      <c r="I46" s="69"/>
      <c r="J46" s="69" t="s">
        <v>2394</v>
      </c>
      <c r="K46" s="75">
        <v>2014</v>
      </c>
      <c r="L46" s="79" t="s">
        <v>2876</v>
      </c>
      <c r="M46" s="75" t="s">
        <v>20413</v>
      </c>
      <c r="N46" s="69" t="s">
        <v>2249</v>
      </c>
      <c r="O46" s="69" t="s">
        <v>937</v>
      </c>
      <c r="P46" s="69" t="s">
        <v>938</v>
      </c>
      <c r="Q46" s="69" t="s">
        <v>1011</v>
      </c>
      <c r="R46" s="69" t="s">
        <v>2249</v>
      </c>
      <c r="S46" s="69" t="s">
        <v>2879</v>
      </c>
      <c r="T46" s="69" t="s">
        <v>2249</v>
      </c>
      <c r="U46" s="69" t="s">
        <v>2249</v>
      </c>
      <c r="V46" s="69" t="s">
        <v>2249</v>
      </c>
      <c r="W46" s="69" t="s">
        <v>940</v>
      </c>
      <c r="X46" s="76"/>
      <c r="Y46" s="182">
        <f t="shared" si="0"/>
        <v>42000.000000000007</v>
      </c>
      <c r="Z46" s="74">
        <f t="shared" si="1"/>
        <v>642000</v>
      </c>
    </row>
    <row r="47" spans="1:26" s="100" customFormat="1" ht="15.5" x14ac:dyDescent="0.35">
      <c r="A47" s="76"/>
      <c r="B47" s="76"/>
      <c r="C47" s="76"/>
      <c r="D47" s="76"/>
      <c r="E47" s="76"/>
      <c r="F47" s="79" t="s">
        <v>20414</v>
      </c>
      <c r="G47" s="69"/>
      <c r="H47" s="74">
        <v>600000</v>
      </c>
      <c r="I47" s="69"/>
      <c r="J47" s="69" t="s">
        <v>2394</v>
      </c>
      <c r="K47" s="75">
        <v>2014</v>
      </c>
      <c r="L47" s="79" t="s">
        <v>2876</v>
      </c>
      <c r="M47" s="75" t="s">
        <v>20415</v>
      </c>
      <c r="N47" s="69" t="s">
        <v>2249</v>
      </c>
      <c r="O47" s="69" t="s">
        <v>937</v>
      </c>
      <c r="P47" s="69" t="s">
        <v>938</v>
      </c>
      <c r="Q47" s="69" t="s">
        <v>1011</v>
      </c>
      <c r="R47" s="69" t="s">
        <v>2249</v>
      </c>
      <c r="S47" s="69" t="s">
        <v>2879</v>
      </c>
      <c r="T47" s="69" t="s">
        <v>2249</v>
      </c>
      <c r="U47" s="69" t="s">
        <v>2249</v>
      </c>
      <c r="V47" s="69" t="s">
        <v>2249</v>
      </c>
      <c r="W47" s="69" t="s">
        <v>940</v>
      </c>
      <c r="X47" s="76"/>
      <c r="Y47" s="182">
        <f t="shared" si="0"/>
        <v>42000.000000000007</v>
      </c>
      <c r="Z47" s="74">
        <f t="shared" si="1"/>
        <v>642000</v>
      </c>
    </row>
    <row r="48" spans="1:26" s="100" customFormat="1" ht="15.5" x14ac:dyDescent="0.35">
      <c r="A48" s="76"/>
      <c r="B48" s="76"/>
      <c r="C48" s="76"/>
      <c r="D48" s="76"/>
      <c r="E48" s="76"/>
      <c r="F48" s="79" t="s">
        <v>20416</v>
      </c>
      <c r="G48" s="76"/>
      <c r="H48" s="74">
        <v>650000</v>
      </c>
      <c r="I48" s="76"/>
      <c r="J48" s="69" t="s">
        <v>2394</v>
      </c>
      <c r="K48" s="75">
        <v>2014</v>
      </c>
      <c r="L48" s="117" t="s">
        <v>12067</v>
      </c>
      <c r="M48" s="119" t="s">
        <v>20417</v>
      </c>
      <c r="N48" s="69" t="s">
        <v>2249</v>
      </c>
      <c r="O48" s="69" t="s">
        <v>937</v>
      </c>
      <c r="P48" s="76" t="s">
        <v>967</v>
      </c>
      <c r="Q48" s="69" t="s">
        <v>1011</v>
      </c>
      <c r="R48" s="69" t="s">
        <v>2249</v>
      </c>
      <c r="S48" s="69" t="s">
        <v>2879</v>
      </c>
      <c r="T48" s="69" t="s">
        <v>2249</v>
      </c>
      <c r="U48" s="69" t="s">
        <v>2249</v>
      </c>
      <c r="V48" s="69" t="s">
        <v>2249</v>
      </c>
      <c r="W48" s="69" t="s">
        <v>940</v>
      </c>
      <c r="X48" s="76"/>
      <c r="Y48" s="182">
        <f t="shared" si="0"/>
        <v>45500.000000000007</v>
      </c>
      <c r="Z48" s="74">
        <f t="shared" si="1"/>
        <v>695500</v>
      </c>
    </row>
    <row r="49" spans="1:26" s="100" customFormat="1" ht="15.5" x14ac:dyDescent="0.35">
      <c r="A49" s="76"/>
      <c r="B49" s="76"/>
      <c r="C49" s="76"/>
      <c r="D49" s="76"/>
      <c r="E49" s="76"/>
      <c r="F49" s="79"/>
      <c r="G49" s="76"/>
      <c r="H49" s="118"/>
      <c r="I49" s="76"/>
      <c r="J49" s="69"/>
      <c r="K49" s="75"/>
      <c r="L49" s="117"/>
      <c r="M49" s="119"/>
      <c r="N49" s="119"/>
      <c r="O49" s="69"/>
      <c r="P49" s="76"/>
      <c r="Q49" s="76"/>
      <c r="R49" s="76"/>
      <c r="S49" s="76"/>
      <c r="T49" s="76"/>
      <c r="U49" s="69"/>
      <c r="V49" s="69"/>
      <c r="W49" s="69"/>
      <c r="X49" s="76"/>
      <c r="Y49" s="182">
        <f t="shared" si="0"/>
        <v>0</v>
      </c>
      <c r="Z49" s="118">
        <f t="shared" si="1"/>
        <v>0</v>
      </c>
    </row>
    <row r="50" spans="1:26" s="100" customFormat="1" ht="15.5" x14ac:dyDescent="0.35">
      <c r="A50" s="64"/>
      <c r="B50" s="64"/>
      <c r="C50" s="64"/>
      <c r="D50" s="64"/>
      <c r="E50" s="64"/>
      <c r="F50" s="96" t="s">
        <v>9454</v>
      </c>
      <c r="G50" s="64"/>
      <c r="H50" s="67"/>
      <c r="I50" s="64"/>
      <c r="J50" s="64"/>
      <c r="K50" s="68"/>
      <c r="L50" s="97"/>
      <c r="M50" s="68"/>
      <c r="N50" s="68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182">
        <f t="shared" si="0"/>
        <v>0</v>
      </c>
      <c r="Z50" s="67">
        <f t="shared" si="1"/>
        <v>0</v>
      </c>
    </row>
    <row r="51" spans="1:26" s="100" customFormat="1" ht="15.5" x14ac:dyDescent="0.35">
      <c r="A51" s="69"/>
      <c r="B51" s="69"/>
      <c r="C51" s="69"/>
      <c r="D51" s="69"/>
      <c r="E51" s="69"/>
      <c r="F51" s="79" t="s">
        <v>20418</v>
      </c>
      <c r="G51" s="69"/>
      <c r="H51" s="74">
        <v>40000</v>
      </c>
      <c r="I51" s="69"/>
      <c r="J51" s="69" t="s">
        <v>20419</v>
      </c>
      <c r="K51" s="75" t="s">
        <v>980</v>
      </c>
      <c r="L51" s="75" t="s">
        <v>980</v>
      </c>
      <c r="M51" s="75" t="s">
        <v>980</v>
      </c>
      <c r="N51" s="75"/>
      <c r="O51" s="69"/>
      <c r="P51" s="69"/>
      <c r="Q51" s="69"/>
      <c r="R51" s="69"/>
      <c r="S51" s="69"/>
      <c r="T51" s="69" t="s">
        <v>980</v>
      </c>
      <c r="U51" s="69" t="s">
        <v>4828</v>
      </c>
      <c r="V51" s="69"/>
      <c r="W51" s="69"/>
      <c r="X51" s="69"/>
      <c r="Y51" s="182">
        <f t="shared" si="0"/>
        <v>2800.0000000000005</v>
      </c>
      <c r="Z51" s="74">
        <f t="shared" si="1"/>
        <v>42800</v>
      </c>
    </row>
    <row r="52" spans="1:26" s="100" customFormat="1" ht="15.5" x14ac:dyDescent="0.35">
      <c r="A52" s="69"/>
      <c r="B52" s="69"/>
      <c r="C52" s="69"/>
      <c r="D52" s="69"/>
      <c r="E52" s="69"/>
      <c r="F52" s="79" t="s">
        <v>20420</v>
      </c>
      <c r="G52" s="69"/>
      <c r="H52" s="74">
        <v>40000</v>
      </c>
      <c r="I52" s="69"/>
      <c r="J52" s="69" t="s">
        <v>20419</v>
      </c>
      <c r="K52" s="75" t="s">
        <v>980</v>
      </c>
      <c r="L52" s="75" t="s">
        <v>980</v>
      </c>
      <c r="M52" s="75" t="s">
        <v>980</v>
      </c>
      <c r="N52" s="75"/>
      <c r="O52" s="69"/>
      <c r="P52" s="69"/>
      <c r="Q52" s="69"/>
      <c r="R52" s="69"/>
      <c r="S52" s="69"/>
      <c r="T52" s="69" t="s">
        <v>980</v>
      </c>
      <c r="U52" s="69" t="s">
        <v>4828</v>
      </c>
      <c r="V52" s="69"/>
      <c r="W52" s="69"/>
      <c r="X52" s="69"/>
      <c r="Y52" s="182">
        <f t="shared" si="0"/>
        <v>2800.0000000000005</v>
      </c>
      <c r="Z52" s="74">
        <f t="shared" si="1"/>
        <v>42800</v>
      </c>
    </row>
    <row r="53" spans="1:26" s="100" customFormat="1" ht="15.5" x14ac:dyDescent="0.35">
      <c r="A53" s="69"/>
      <c r="B53" s="69"/>
      <c r="C53" s="69"/>
      <c r="D53" s="69"/>
      <c r="E53" s="69"/>
      <c r="F53" s="79" t="s">
        <v>20421</v>
      </c>
      <c r="G53" s="69"/>
      <c r="H53" s="74">
        <v>40000</v>
      </c>
      <c r="I53" s="69"/>
      <c r="J53" s="69" t="s">
        <v>20419</v>
      </c>
      <c r="K53" s="75" t="s">
        <v>980</v>
      </c>
      <c r="L53" s="75" t="s">
        <v>980</v>
      </c>
      <c r="M53" s="75" t="s">
        <v>980</v>
      </c>
      <c r="N53" s="75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182">
        <f t="shared" si="0"/>
        <v>2800.0000000000005</v>
      </c>
      <c r="Z53" s="74">
        <f t="shared" si="1"/>
        <v>42800</v>
      </c>
    </row>
    <row r="54" spans="1:26" s="100" customFormat="1" ht="15.5" x14ac:dyDescent="0.35">
      <c r="A54" s="69"/>
      <c r="B54" s="69"/>
      <c r="C54" s="69"/>
      <c r="D54" s="69"/>
      <c r="E54" s="69"/>
      <c r="F54" s="79" t="s">
        <v>20422</v>
      </c>
      <c r="G54" s="69"/>
      <c r="H54" s="74">
        <v>40000</v>
      </c>
      <c r="I54" s="69"/>
      <c r="J54" s="69" t="s">
        <v>20423</v>
      </c>
      <c r="K54" s="75" t="s">
        <v>980</v>
      </c>
      <c r="L54" s="75" t="s">
        <v>980</v>
      </c>
      <c r="M54" s="75" t="s">
        <v>980</v>
      </c>
      <c r="N54" s="75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182">
        <f t="shared" si="0"/>
        <v>2800.0000000000005</v>
      </c>
      <c r="Z54" s="74">
        <f t="shared" si="1"/>
        <v>42800</v>
      </c>
    </row>
    <row r="55" spans="1:26" s="100" customFormat="1" ht="15.5" x14ac:dyDescent="0.35">
      <c r="A55" s="76"/>
      <c r="B55" s="76"/>
      <c r="C55" s="76"/>
      <c r="D55" s="76"/>
      <c r="E55" s="76"/>
      <c r="F55" s="79" t="s">
        <v>20424</v>
      </c>
      <c r="G55" s="76"/>
      <c r="H55" s="74">
        <v>40000</v>
      </c>
      <c r="I55" s="76"/>
      <c r="J55" s="69" t="s">
        <v>20419</v>
      </c>
      <c r="K55" s="75" t="s">
        <v>980</v>
      </c>
      <c r="L55" s="75" t="s">
        <v>980</v>
      </c>
      <c r="M55" s="75" t="s">
        <v>980</v>
      </c>
      <c r="N55" s="119"/>
      <c r="O55" s="69"/>
      <c r="P55" s="76"/>
      <c r="Q55" s="76"/>
      <c r="R55" s="76"/>
      <c r="S55" s="76"/>
      <c r="T55" s="76"/>
      <c r="U55" s="69"/>
      <c r="V55" s="69"/>
      <c r="W55" s="69"/>
      <c r="X55" s="76"/>
      <c r="Y55" s="182">
        <f t="shared" si="0"/>
        <v>2800.0000000000005</v>
      </c>
      <c r="Z55" s="74">
        <f t="shared" si="1"/>
        <v>42800</v>
      </c>
    </row>
    <row r="56" spans="1:26" s="100" customFormat="1" ht="15.5" x14ac:dyDescent="0.35">
      <c r="A56" s="76"/>
      <c r="B56" s="76"/>
      <c r="C56" s="76"/>
      <c r="D56" s="76"/>
      <c r="E56" s="76"/>
      <c r="F56" s="79" t="s">
        <v>20425</v>
      </c>
      <c r="G56" s="76"/>
      <c r="H56" s="74">
        <v>40000</v>
      </c>
      <c r="I56" s="76"/>
      <c r="J56" s="69" t="s">
        <v>20419</v>
      </c>
      <c r="K56" s="75" t="s">
        <v>980</v>
      </c>
      <c r="L56" s="75" t="s">
        <v>980</v>
      </c>
      <c r="M56" s="75" t="s">
        <v>980</v>
      </c>
      <c r="N56" s="119"/>
      <c r="O56" s="69"/>
      <c r="P56" s="76"/>
      <c r="Q56" s="76"/>
      <c r="R56" s="76"/>
      <c r="S56" s="76"/>
      <c r="T56" s="76"/>
      <c r="U56" s="69"/>
      <c r="V56" s="69"/>
      <c r="W56" s="69"/>
      <c r="X56" s="76"/>
      <c r="Y56" s="182">
        <f t="shared" si="0"/>
        <v>2800.0000000000005</v>
      </c>
      <c r="Z56" s="74">
        <f t="shared" si="1"/>
        <v>42800</v>
      </c>
    </row>
    <row r="57" spans="1:26" s="100" customFormat="1" ht="15.5" x14ac:dyDescent="0.35">
      <c r="A57" s="76"/>
      <c r="B57" s="76"/>
      <c r="C57" s="76"/>
      <c r="D57" s="76"/>
      <c r="E57" s="76"/>
      <c r="F57" s="79" t="s">
        <v>20426</v>
      </c>
      <c r="G57" s="76"/>
      <c r="H57" s="74">
        <v>40000</v>
      </c>
      <c r="I57" s="76"/>
      <c r="J57" s="75" t="s">
        <v>980</v>
      </c>
      <c r="K57" s="75" t="s">
        <v>980</v>
      </c>
      <c r="L57" s="75" t="s">
        <v>980</v>
      </c>
      <c r="M57" s="75" t="s">
        <v>980</v>
      </c>
      <c r="N57" s="119"/>
      <c r="O57" s="69"/>
      <c r="P57" s="76"/>
      <c r="Q57" s="76"/>
      <c r="R57" s="76"/>
      <c r="S57" s="76"/>
      <c r="T57" s="76"/>
      <c r="U57" s="69"/>
      <c r="V57" s="69"/>
      <c r="W57" s="69"/>
      <c r="X57" s="76"/>
      <c r="Y57" s="182">
        <f t="shared" si="0"/>
        <v>2800.0000000000005</v>
      </c>
      <c r="Z57" s="74">
        <f t="shared" si="1"/>
        <v>42800</v>
      </c>
    </row>
    <row r="58" spans="1:26" s="100" customFormat="1" ht="15.5" x14ac:dyDescent="0.35">
      <c r="A58" s="76"/>
      <c r="B58" s="76"/>
      <c r="C58" s="76"/>
      <c r="D58" s="76"/>
      <c r="E58" s="76"/>
      <c r="F58" s="79" t="s">
        <v>20427</v>
      </c>
      <c r="G58" s="76"/>
      <c r="H58" s="74">
        <v>40000</v>
      </c>
      <c r="I58" s="76"/>
      <c r="J58" s="75" t="s">
        <v>980</v>
      </c>
      <c r="K58" s="75" t="s">
        <v>980</v>
      </c>
      <c r="L58" s="75" t="s">
        <v>980</v>
      </c>
      <c r="M58" s="75" t="s">
        <v>980</v>
      </c>
      <c r="N58" s="119"/>
      <c r="O58" s="69"/>
      <c r="P58" s="76"/>
      <c r="Q58" s="76"/>
      <c r="R58" s="76"/>
      <c r="S58" s="76"/>
      <c r="T58" s="76"/>
      <c r="U58" s="69"/>
      <c r="V58" s="69"/>
      <c r="W58" s="69"/>
      <c r="X58" s="76"/>
      <c r="Y58" s="182">
        <f t="shared" si="0"/>
        <v>2800.0000000000005</v>
      </c>
      <c r="Z58" s="74">
        <f t="shared" si="1"/>
        <v>42800</v>
      </c>
    </row>
    <row r="59" spans="1:26" s="100" customFormat="1" ht="15.5" x14ac:dyDescent="0.35">
      <c r="A59" s="76"/>
      <c r="B59" s="76"/>
      <c r="C59" s="76"/>
      <c r="D59" s="76"/>
      <c r="E59" s="76"/>
      <c r="F59" s="79" t="s">
        <v>20428</v>
      </c>
      <c r="G59" s="76"/>
      <c r="H59" s="74">
        <v>40000</v>
      </c>
      <c r="I59" s="76"/>
      <c r="J59" s="69" t="s">
        <v>980</v>
      </c>
      <c r="K59" s="75" t="s">
        <v>980</v>
      </c>
      <c r="L59" s="117" t="s">
        <v>980</v>
      </c>
      <c r="M59" s="119" t="s">
        <v>980</v>
      </c>
      <c r="N59" s="119"/>
      <c r="O59" s="69"/>
      <c r="P59" s="76"/>
      <c r="Q59" s="76"/>
      <c r="R59" s="76"/>
      <c r="S59" s="76"/>
      <c r="T59" s="76"/>
      <c r="U59" s="69"/>
      <c r="V59" s="69"/>
      <c r="W59" s="69"/>
      <c r="X59" s="76"/>
      <c r="Y59" s="182">
        <f t="shared" si="0"/>
        <v>2800.0000000000005</v>
      </c>
      <c r="Z59" s="74">
        <f t="shared" si="1"/>
        <v>42800</v>
      </c>
    </row>
    <row r="60" spans="1:26" s="100" customFormat="1" ht="15.5" x14ac:dyDescent="0.35">
      <c r="A60" s="76"/>
      <c r="B60" s="76"/>
      <c r="C60" s="76"/>
      <c r="D60" s="76"/>
      <c r="E60" s="76"/>
      <c r="F60" s="79" t="s">
        <v>20429</v>
      </c>
      <c r="G60" s="76"/>
      <c r="H60" s="74">
        <v>40000</v>
      </c>
      <c r="I60" s="76"/>
      <c r="J60" s="69" t="s">
        <v>980</v>
      </c>
      <c r="K60" s="75" t="s">
        <v>980</v>
      </c>
      <c r="L60" s="117" t="s">
        <v>980</v>
      </c>
      <c r="M60" s="119" t="s">
        <v>980</v>
      </c>
      <c r="N60" s="119"/>
      <c r="O60" s="69"/>
      <c r="P60" s="76"/>
      <c r="Q60" s="76"/>
      <c r="R60" s="76"/>
      <c r="S60" s="76"/>
      <c r="T60" s="76"/>
      <c r="U60" s="69"/>
      <c r="V60" s="69"/>
      <c r="W60" s="69"/>
      <c r="X60" s="76"/>
      <c r="Y60" s="182">
        <f t="shared" si="0"/>
        <v>2800.0000000000005</v>
      </c>
      <c r="Z60" s="74">
        <f t="shared" si="1"/>
        <v>42800</v>
      </c>
    </row>
    <row r="61" spans="1:26" s="100" customFormat="1" ht="15.5" x14ac:dyDescent="0.35">
      <c r="A61" s="76"/>
      <c r="B61" s="76"/>
      <c r="C61" s="76"/>
      <c r="D61" s="76"/>
      <c r="E61" s="76"/>
      <c r="F61" s="79" t="s">
        <v>20430</v>
      </c>
      <c r="G61" s="76"/>
      <c r="H61" s="74">
        <v>40000</v>
      </c>
      <c r="I61" s="76"/>
      <c r="J61" s="69" t="s">
        <v>980</v>
      </c>
      <c r="K61" s="75" t="s">
        <v>980</v>
      </c>
      <c r="L61" s="117" t="s">
        <v>980</v>
      </c>
      <c r="M61" s="119" t="s">
        <v>980</v>
      </c>
      <c r="N61" s="119"/>
      <c r="O61" s="69"/>
      <c r="P61" s="76"/>
      <c r="Q61" s="76"/>
      <c r="R61" s="76"/>
      <c r="S61" s="76"/>
      <c r="T61" s="76"/>
      <c r="U61" s="69"/>
      <c r="V61" s="69"/>
      <c r="W61" s="69"/>
      <c r="X61" s="76"/>
      <c r="Y61" s="182">
        <f t="shared" si="0"/>
        <v>2800.0000000000005</v>
      </c>
      <c r="Z61" s="74">
        <f t="shared" si="1"/>
        <v>42800</v>
      </c>
    </row>
    <row r="62" spans="1:26" s="100" customFormat="1" ht="15.5" x14ac:dyDescent="0.35">
      <c r="A62" s="76"/>
      <c r="B62" s="76"/>
      <c r="C62" s="76"/>
      <c r="D62" s="76"/>
      <c r="E62" s="76"/>
      <c r="F62" s="79" t="s">
        <v>20431</v>
      </c>
      <c r="G62" s="76"/>
      <c r="H62" s="74">
        <v>40000</v>
      </c>
      <c r="I62" s="76"/>
      <c r="J62" s="69" t="s">
        <v>980</v>
      </c>
      <c r="K62" s="75" t="s">
        <v>980</v>
      </c>
      <c r="L62" s="117" t="s">
        <v>980</v>
      </c>
      <c r="M62" s="119" t="s">
        <v>980</v>
      </c>
      <c r="N62" s="119"/>
      <c r="O62" s="69"/>
      <c r="P62" s="76"/>
      <c r="Q62" s="76"/>
      <c r="R62" s="76"/>
      <c r="S62" s="76"/>
      <c r="T62" s="76"/>
      <c r="U62" s="69"/>
      <c r="V62" s="69"/>
      <c r="W62" s="69"/>
      <c r="X62" s="76"/>
      <c r="Y62" s="182">
        <f t="shared" si="0"/>
        <v>2800.0000000000005</v>
      </c>
      <c r="Z62" s="74">
        <f t="shared" si="1"/>
        <v>42800</v>
      </c>
    </row>
    <row r="63" spans="1:26" s="100" customFormat="1" ht="15.5" x14ac:dyDescent="0.35">
      <c r="A63" s="76"/>
      <c r="B63" s="76"/>
      <c r="C63" s="76"/>
      <c r="D63" s="76"/>
      <c r="E63" s="76"/>
      <c r="F63" s="79" t="s">
        <v>20427</v>
      </c>
      <c r="G63" s="76"/>
      <c r="H63" s="74">
        <v>40000</v>
      </c>
      <c r="I63" s="76"/>
      <c r="J63" s="69" t="s">
        <v>980</v>
      </c>
      <c r="K63" s="75" t="s">
        <v>980</v>
      </c>
      <c r="L63" s="117" t="s">
        <v>980</v>
      </c>
      <c r="M63" s="119" t="s">
        <v>980</v>
      </c>
      <c r="N63" s="119"/>
      <c r="O63" s="69"/>
      <c r="P63" s="76"/>
      <c r="Q63" s="76"/>
      <c r="R63" s="76"/>
      <c r="S63" s="76"/>
      <c r="T63" s="76"/>
      <c r="U63" s="69"/>
      <c r="V63" s="69"/>
      <c r="W63" s="69"/>
      <c r="X63" s="76"/>
      <c r="Y63" s="182">
        <f t="shared" si="0"/>
        <v>2800.0000000000005</v>
      </c>
      <c r="Z63" s="74">
        <f t="shared" si="1"/>
        <v>42800</v>
      </c>
    </row>
    <row r="64" spans="1:26" s="100" customFormat="1" ht="15.5" x14ac:dyDescent="0.35">
      <c r="A64" s="76"/>
      <c r="B64" s="76"/>
      <c r="C64" s="76"/>
      <c r="D64" s="76"/>
      <c r="E64" s="76"/>
      <c r="F64" s="79" t="s">
        <v>20432</v>
      </c>
      <c r="G64" s="76"/>
      <c r="H64" s="74">
        <v>40000</v>
      </c>
      <c r="I64" s="76"/>
      <c r="J64" s="69" t="s">
        <v>980</v>
      </c>
      <c r="K64" s="75" t="s">
        <v>980</v>
      </c>
      <c r="L64" s="117" t="s">
        <v>980</v>
      </c>
      <c r="M64" s="119" t="s">
        <v>980</v>
      </c>
      <c r="N64" s="119"/>
      <c r="O64" s="69"/>
      <c r="P64" s="76"/>
      <c r="Q64" s="76"/>
      <c r="R64" s="76"/>
      <c r="S64" s="76"/>
      <c r="T64" s="76"/>
      <c r="U64" s="69"/>
      <c r="V64" s="69"/>
      <c r="W64" s="69"/>
      <c r="X64" s="76"/>
      <c r="Y64" s="182">
        <f t="shared" si="0"/>
        <v>2800.0000000000005</v>
      </c>
      <c r="Z64" s="74">
        <f t="shared" si="1"/>
        <v>42800</v>
      </c>
    </row>
    <row r="65" spans="1:26" s="100" customFormat="1" ht="15.5" x14ac:dyDescent="0.35">
      <c r="A65" s="76"/>
      <c r="B65" s="76"/>
      <c r="C65" s="76"/>
      <c r="D65" s="76"/>
      <c r="E65" s="76"/>
      <c r="F65" s="79" t="s">
        <v>20433</v>
      </c>
      <c r="G65" s="76"/>
      <c r="H65" s="74">
        <v>40000</v>
      </c>
      <c r="I65" s="76"/>
      <c r="J65" s="69" t="s">
        <v>980</v>
      </c>
      <c r="K65" s="75" t="s">
        <v>980</v>
      </c>
      <c r="L65" s="117" t="s">
        <v>980</v>
      </c>
      <c r="M65" s="119" t="s">
        <v>980</v>
      </c>
      <c r="N65" s="119"/>
      <c r="O65" s="69"/>
      <c r="P65" s="76"/>
      <c r="Q65" s="76"/>
      <c r="R65" s="76"/>
      <c r="S65" s="76"/>
      <c r="T65" s="76"/>
      <c r="U65" s="69"/>
      <c r="V65" s="69"/>
      <c r="W65" s="69"/>
      <c r="X65" s="76"/>
      <c r="Y65" s="182">
        <f t="shared" si="0"/>
        <v>2800.0000000000005</v>
      </c>
      <c r="Z65" s="74">
        <f t="shared" si="1"/>
        <v>42800</v>
      </c>
    </row>
    <row r="66" spans="1:26" s="100" customFormat="1" ht="15.5" x14ac:dyDescent="0.35">
      <c r="A66" s="76"/>
      <c r="B66" s="76"/>
      <c r="C66" s="76"/>
      <c r="D66" s="76"/>
      <c r="E66" s="76"/>
      <c r="F66" s="79" t="s">
        <v>20434</v>
      </c>
      <c r="G66" s="76"/>
      <c r="H66" s="74">
        <v>40000</v>
      </c>
      <c r="I66" s="76"/>
      <c r="J66" s="69" t="s">
        <v>980</v>
      </c>
      <c r="K66" s="75" t="s">
        <v>980</v>
      </c>
      <c r="L66" s="117" t="s">
        <v>980</v>
      </c>
      <c r="M66" s="119" t="s">
        <v>980</v>
      </c>
      <c r="N66" s="119"/>
      <c r="O66" s="69"/>
      <c r="P66" s="76"/>
      <c r="Q66" s="76"/>
      <c r="R66" s="76"/>
      <c r="S66" s="76"/>
      <c r="T66" s="76"/>
      <c r="U66" s="69"/>
      <c r="V66" s="69"/>
      <c r="W66" s="69"/>
      <c r="X66" s="76"/>
      <c r="Y66" s="182">
        <f t="shared" si="0"/>
        <v>2800.0000000000005</v>
      </c>
      <c r="Z66" s="74">
        <f t="shared" si="1"/>
        <v>42800</v>
      </c>
    </row>
    <row r="67" spans="1:26" s="100" customFormat="1" ht="15.5" x14ac:dyDescent="0.35">
      <c r="A67" s="76"/>
      <c r="B67" s="76"/>
      <c r="C67" s="76"/>
      <c r="D67" s="76"/>
      <c r="E67" s="76"/>
      <c r="F67" s="79" t="s">
        <v>20435</v>
      </c>
      <c r="G67" s="76"/>
      <c r="H67" s="74">
        <v>40000</v>
      </c>
      <c r="I67" s="76"/>
      <c r="J67" s="69" t="s">
        <v>980</v>
      </c>
      <c r="K67" s="75" t="s">
        <v>980</v>
      </c>
      <c r="L67" s="117" t="s">
        <v>980</v>
      </c>
      <c r="M67" s="119" t="s">
        <v>980</v>
      </c>
      <c r="N67" s="119"/>
      <c r="O67" s="69"/>
      <c r="P67" s="76"/>
      <c r="Q67" s="76"/>
      <c r="R67" s="76"/>
      <c r="S67" s="76"/>
      <c r="T67" s="76"/>
      <c r="U67" s="69"/>
      <c r="V67" s="69"/>
      <c r="W67" s="69"/>
      <c r="X67" s="76"/>
      <c r="Y67" s="182">
        <f t="shared" si="0"/>
        <v>2800.0000000000005</v>
      </c>
      <c r="Z67" s="74">
        <f t="shared" si="1"/>
        <v>42800</v>
      </c>
    </row>
    <row r="68" spans="1:26" s="100" customFormat="1" ht="15.5" x14ac:dyDescent="0.35">
      <c r="A68" s="76"/>
      <c r="B68" s="76"/>
      <c r="C68" s="76"/>
      <c r="D68" s="76"/>
      <c r="E68" s="76"/>
      <c r="F68" s="117"/>
      <c r="G68" s="76"/>
      <c r="H68" s="118"/>
      <c r="I68" s="76"/>
      <c r="J68" s="76"/>
      <c r="K68" s="119"/>
      <c r="L68" s="117"/>
      <c r="M68" s="119"/>
      <c r="N68" s="119"/>
      <c r="O68" s="76"/>
      <c r="P68" s="76"/>
      <c r="Q68" s="76"/>
      <c r="R68" s="76"/>
      <c r="S68" s="76"/>
      <c r="T68" s="76"/>
      <c r="U68" s="76"/>
      <c r="V68" s="69"/>
      <c r="W68" s="76"/>
      <c r="X68" s="76"/>
      <c r="Y68" s="182">
        <f t="shared" si="0"/>
        <v>0</v>
      </c>
      <c r="Z68" s="118">
        <f t="shared" si="1"/>
        <v>0</v>
      </c>
    </row>
    <row r="69" spans="1:26" s="100" customFormat="1" ht="15.5" x14ac:dyDescent="0.35">
      <c r="A69" s="64"/>
      <c r="B69" s="64"/>
      <c r="C69" s="64"/>
      <c r="D69" s="64"/>
      <c r="E69" s="64"/>
      <c r="F69" s="66" t="s">
        <v>1842</v>
      </c>
      <c r="G69" s="64"/>
      <c r="H69" s="67"/>
      <c r="I69" s="64"/>
      <c r="J69" s="64"/>
      <c r="K69" s="68"/>
      <c r="L69" s="68"/>
      <c r="M69" s="68"/>
      <c r="N69" s="68"/>
      <c r="O69" s="64"/>
      <c r="P69" s="64"/>
      <c r="Q69" s="68"/>
      <c r="R69" s="64"/>
      <c r="S69" s="64"/>
      <c r="T69" s="64"/>
      <c r="U69" s="64"/>
      <c r="V69" s="64"/>
      <c r="W69" s="64"/>
      <c r="X69" s="64"/>
      <c r="Y69" s="182">
        <f t="shared" si="0"/>
        <v>0</v>
      </c>
      <c r="Z69" s="67">
        <f t="shared" si="1"/>
        <v>0</v>
      </c>
    </row>
    <row r="70" spans="1:26" s="100" customFormat="1" ht="15.5" x14ac:dyDescent="0.35">
      <c r="A70" s="76"/>
      <c r="B70" s="76"/>
      <c r="C70" s="76"/>
      <c r="D70" s="76"/>
      <c r="E70" s="76"/>
      <c r="F70" s="117" t="s">
        <v>20436</v>
      </c>
      <c r="G70" s="76"/>
      <c r="H70" s="118">
        <v>18000000</v>
      </c>
      <c r="I70" s="76"/>
      <c r="J70" s="76" t="s">
        <v>20437</v>
      </c>
      <c r="K70" s="119"/>
      <c r="L70" s="119"/>
      <c r="M70" s="120" t="s">
        <v>20438</v>
      </c>
      <c r="N70" s="119"/>
      <c r="O70" s="76"/>
      <c r="P70" s="122"/>
      <c r="Q70" s="119"/>
      <c r="R70" s="76"/>
      <c r="S70" s="76"/>
      <c r="T70" s="76"/>
      <c r="U70" s="76"/>
      <c r="V70" s="76"/>
      <c r="W70" s="76"/>
      <c r="X70" s="76"/>
      <c r="Y70" s="182">
        <f t="shared" ref="Y70:Y133" si="2">H70*Y$4</f>
        <v>1260000.0000000002</v>
      </c>
      <c r="Z70" s="118">
        <f t="shared" ref="Z70:Z133" si="3">H70+Y70</f>
        <v>19260000</v>
      </c>
    </row>
    <row r="71" spans="1:26" s="100" customFormat="1" ht="15.5" x14ac:dyDescent="0.35">
      <c r="A71" s="76"/>
      <c r="B71" s="76"/>
      <c r="C71" s="76"/>
      <c r="D71" s="76"/>
      <c r="E71" s="76"/>
      <c r="F71" s="117" t="s">
        <v>20439</v>
      </c>
      <c r="G71" s="76"/>
      <c r="H71" s="118">
        <v>18000000</v>
      </c>
      <c r="I71" s="76"/>
      <c r="J71" s="76" t="s">
        <v>20437</v>
      </c>
      <c r="K71" s="119"/>
      <c r="L71" s="119"/>
      <c r="M71" s="120" t="s">
        <v>20440</v>
      </c>
      <c r="N71" s="119"/>
      <c r="O71" s="76"/>
      <c r="P71" s="122"/>
      <c r="Q71" s="119"/>
      <c r="R71" s="76"/>
      <c r="S71" s="76"/>
      <c r="T71" s="76"/>
      <c r="U71" s="76"/>
      <c r="V71" s="76"/>
      <c r="W71" s="76"/>
      <c r="X71" s="76"/>
      <c r="Y71" s="182">
        <f t="shared" si="2"/>
        <v>1260000.0000000002</v>
      </c>
      <c r="Z71" s="118">
        <f t="shared" si="3"/>
        <v>19260000</v>
      </c>
    </row>
    <row r="72" spans="1:26" s="100" customFormat="1" ht="15.5" x14ac:dyDescent="0.35">
      <c r="A72" s="76"/>
      <c r="B72" s="76"/>
      <c r="C72" s="76"/>
      <c r="D72" s="76"/>
      <c r="E72" s="76"/>
      <c r="F72" s="117" t="s">
        <v>20436</v>
      </c>
      <c r="G72" s="76"/>
      <c r="H72" s="118">
        <v>18000000</v>
      </c>
      <c r="I72" s="76"/>
      <c r="J72" s="76" t="s">
        <v>4438</v>
      </c>
      <c r="K72" s="119"/>
      <c r="L72" s="119"/>
      <c r="M72" s="120" t="s">
        <v>20441</v>
      </c>
      <c r="N72" s="119"/>
      <c r="O72" s="76"/>
      <c r="P72" s="122"/>
      <c r="Q72" s="119"/>
      <c r="R72" s="76"/>
      <c r="S72" s="76"/>
      <c r="T72" s="76"/>
      <c r="U72" s="76"/>
      <c r="V72" s="76"/>
      <c r="W72" s="76"/>
      <c r="X72" s="76"/>
      <c r="Y72" s="182">
        <f t="shared" si="2"/>
        <v>1260000.0000000002</v>
      </c>
      <c r="Z72" s="118">
        <f t="shared" si="3"/>
        <v>19260000</v>
      </c>
    </row>
    <row r="73" spans="1:26" s="100" customFormat="1" ht="15.5" x14ac:dyDescent="0.35">
      <c r="A73" s="76"/>
      <c r="B73" s="76"/>
      <c r="C73" s="76"/>
      <c r="D73" s="76"/>
      <c r="E73" s="76"/>
      <c r="F73" s="117"/>
      <c r="G73" s="76"/>
      <c r="H73" s="118"/>
      <c r="I73" s="76"/>
      <c r="J73" s="76"/>
      <c r="K73" s="119"/>
      <c r="L73" s="119"/>
      <c r="M73" s="120"/>
      <c r="N73" s="119"/>
      <c r="O73" s="76"/>
      <c r="P73" s="122"/>
      <c r="Q73" s="119"/>
      <c r="R73" s="76"/>
      <c r="S73" s="76"/>
      <c r="T73" s="76"/>
      <c r="U73" s="76"/>
      <c r="V73" s="76"/>
      <c r="W73" s="76"/>
      <c r="X73" s="76"/>
      <c r="Y73" s="182">
        <f t="shared" si="2"/>
        <v>0</v>
      </c>
      <c r="Z73" s="118">
        <f t="shared" si="3"/>
        <v>0</v>
      </c>
    </row>
    <row r="74" spans="1:26" s="100" customFormat="1" ht="15.5" x14ac:dyDescent="0.35">
      <c r="A74" s="76"/>
      <c r="B74" s="76"/>
      <c r="C74" s="76"/>
      <c r="D74" s="76"/>
      <c r="E74" s="76"/>
      <c r="F74" s="123"/>
      <c r="G74" s="76"/>
      <c r="H74" s="118"/>
      <c r="I74" s="76"/>
      <c r="J74" s="76"/>
      <c r="K74" s="119"/>
      <c r="L74" s="119"/>
      <c r="M74" s="119"/>
      <c r="N74" s="119"/>
      <c r="O74" s="76"/>
      <c r="P74" s="122"/>
      <c r="Q74" s="119"/>
      <c r="R74" s="76"/>
      <c r="S74" s="76"/>
      <c r="T74" s="76"/>
      <c r="U74" s="76"/>
      <c r="V74" s="76"/>
      <c r="W74" s="76"/>
      <c r="X74" s="76"/>
      <c r="Y74" s="182">
        <f t="shared" si="2"/>
        <v>0</v>
      </c>
      <c r="Z74" s="118">
        <f t="shared" si="3"/>
        <v>0</v>
      </c>
    </row>
    <row r="75" spans="1:26" s="100" customFormat="1" ht="15.5" x14ac:dyDescent="0.35">
      <c r="A75" s="64"/>
      <c r="B75" s="64"/>
      <c r="C75" s="64"/>
      <c r="D75" s="64"/>
      <c r="E75" s="64"/>
      <c r="F75" s="66" t="s">
        <v>1851</v>
      </c>
      <c r="G75" s="64"/>
      <c r="H75" s="67"/>
      <c r="I75" s="64"/>
      <c r="J75" s="64"/>
      <c r="K75" s="68"/>
      <c r="L75" s="68"/>
      <c r="M75" s="68"/>
      <c r="N75" s="68"/>
      <c r="O75" s="64"/>
      <c r="P75" s="125"/>
      <c r="Q75" s="68"/>
      <c r="R75" s="64"/>
      <c r="S75" s="64"/>
      <c r="T75" s="64"/>
      <c r="U75" s="64"/>
      <c r="V75" s="64"/>
      <c r="W75" s="64"/>
      <c r="X75" s="64"/>
      <c r="Y75" s="182">
        <f t="shared" si="2"/>
        <v>0</v>
      </c>
      <c r="Z75" s="67">
        <f t="shared" si="3"/>
        <v>0</v>
      </c>
    </row>
    <row r="76" spans="1:26" s="100" customFormat="1" ht="15.5" x14ac:dyDescent="0.35">
      <c r="A76" s="69"/>
      <c r="B76" s="69"/>
      <c r="C76" s="69"/>
      <c r="D76" s="69"/>
      <c r="E76" s="69"/>
      <c r="F76" s="186" t="s">
        <v>20442</v>
      </c>
      <c r="G76" s="69"/>
      <c r="H76" s="74">
        <v>400000</v>
      </c>
      <c r="I76" s="69"/>
      <c r="J76" s="186" t="s">
        <v>11174</v>
      </c>
      <c r="K76" s="75"/>
      <c r="L76" s="75"/>
      <c r="M76" s="186" t="s">
        <v>20443</v>
      </c>
      <c r="N76" s="75"/>
      <c r="O76" s="69"/>
      <c r="P76" s="126"/>
      <c r="Q76" s="75"/>
      <c r="R76" s="69"/>
      <c r="S76" s="69"/>
      <c r="T76" s="69"/>
      <c r="U76" s="69"/>
      <c r="V76" s="69"/>
      <c r="W76" s="69"/>
      <c r="X76" s="69" t="s">
        <v>1852</v>
      </c>
      <c r="Y76" s="182">
        <f t="shared" si="2"/>
        <v>28000.000000000004</v>
      </c>
      <c r="Z76" s="74">
        <f t="shared" si="3"/>
        <v>428000</v>
      </c>
    </row>
    <row r="77" spans="1:26" s="100" customFormat="1" ht="15.5" x14ac:dyDescent="0.35">
      <c r="A77" s="76"/>
      <c r="B77" s="76"/>
      <c r="C77" s="76"/>
      <c r="D77" s="76"/>
      <c r="E77" s="76"/>
      <c r="F77" s="185" t="s">
        <v>20444</v>
      </c>
      <c r="G77" s="76"/>
      <c r="H77" s="74">
        <v>400000</v>
      </c>
      <c r="I77" s="76"/>
      <c r="J77" s="186" t="s">
        <v>5711</v>
      </c>
      <c r="K77" s="119">
        <v>1976</v>
      </c>
      <c r="L77" s="119"/>
      <c r="M77" s="186" t="s">
        <v>20445</v>
      </c>
      <c r="N77" s="119"/>
      <c r="O77" s="76"/>
      <c r="P77" s="122"/>
      <c r="Q77" s="119"/>
      <c r="R77" s="76"/>
      <c r="S77" s="76"/>
      <c r="T77" s="76"/>
      <c r="U77" s="76"/>
      <c r="V77" s="76"/>
      <c r="W77" s="76"/>
      <c r="X77" s="76"/>
      <c r="Y77" s="182">
        <f t="shared" si="2"/>
        <v>28000.000000000004</v>
      </c>
      <c r="Z77" s="74">
        <f t="shared" si="3"/>
        <v>428000</v>
      </c>
    </row>
    <row r="78" spans="1:26" s="100" customFormat="1" ht="15.5" x14ac:dyDescent="0.35">
      <c r="A78" s="76"/>
      <c r="B78" s="76"/>
      <c r="C78" s="76"/>
      <c r="D78" s="76"/>
      <c r="E78" s="76"/>
      <c r="F78" s="185"/>
      <c r="G78" s="76"/>
      <c r="H78" s="118"/>
      <c r="I78" s="76"/>
      <c r="J78" s="76"/>
      <c r="K78" s="119"/>
      <c r="L78" s="119"/>
      <c r="M78" s="119"/>
      <c r="N78" s="119"/>
      <c r="O78" s="76"/>
      <c r="P78" s="122"/>
      <c r="Q78" s="119"/>
      <c r="R78" s="76"/>
      <c r="S78" s="76"/>
      <c r="T78" s="76"/>
      <c r="U78" s="76"/>
      <c r="V78" s="76"/>
      <c r="W78" s="76"/>
      <c r="X78" s="76"/>
      <c r="Y78" s="182">
        <f t="shared" si="2"/>
        <v>0</v>
      </c>
      <c r="Z78" s="118">
        <f t="shared" si="3"/>
        <v>0</v>
      </c>
    </row>
    <row r="79" spans="1:26" s="100" customFormat="1" ht="15.5" x14ac:dyDescent="0.35">
      <c r="A79" s="64"/>
      <c r="B79" s="64"/>
      <c r="C79" s="64"/>
      <c r="D79" s="64"/>
      <c r="E79" s="64"/>
      <c r="F79" s="66" t="s">
        <v>1853</v>
      </c>
      <c r="G79" s="64"/>
      <c r="H79" s="67"/>
      <c r="I79" s="64"/>
      <c r="J79" s="64"/>
      <c r="K79" s="68"/>
      <c r="L79" s="68"/>
      <c r="M79" s="68"/>
      <c r="N79" s="68"/>
      <c r="O79" s="64"/>
      <c r="P79" s="125"/>
      <c r="Q79" s="68"/>
      <c r="R79" s="64"/>
      <c r="S79" s="64"/>
      <c r="T79" s="64"/>
      <c r="U79" s="64"/>
      <c r="V79" s="64"/>
      <c r="W79" s="64"/>
      <c r="X79" s="64"/>
      <c r="Y79" s="182">
        <f t="shared" si="2"/>
        <v>0</v>
      </c>
      <c r="Z79" s="67">
        <f t="shared" si="3"/>
        <v>0</v>
      </c>
    </row>
    <row r="80" spans="1:26" s="100" customFormat="1" ht="15.5" x14ac:dyDescent="0.35">
      <c r="A80" s="76"/>
      <c r="B80" s="76"/>
      <c r="C80" s="76"/>
      <c r="D80" s="76"/>
      <c r="E80" s="76"/>
      <c r="F80" s="117" t="s">
        <v>20446</v>
      </c>
      <c r="G80" s="76"/>
      <c r="H80" s="118">
        <v>2000000</v>
      </c>
      <c r="I80" s="76"/>
      <c r="J80" s="76" t="s">
        <v>4943</v>
      </c>
      <c r="K80" s="119"/>
      <c r="L80" s="119"/>
      <c r="M80" s="120">
        <v>138362</v>
      </c>
      <c r="N80" s="119"/>
      <c r="O80" s="76"/>
      <c r="P80" s="122"/>
      <c r="Q80" s="119"/>
      <c r="R80" s="76"/>
      <c r="S80" s="76"/>
      <c r="T80" s="76"/>
      <c r="U80" s="76"/>
      <c r="V80" s="76"/>
      <c r="W80" s="76"/>
      <c r="X80" s="76"/>
      <c r="Y80" s="182">
        <f t="shared" si="2"/>
        <v>140000</v>
      </c>
      <c r="Z80" s="118">
        <f t="shared" si="3"/>
        <v>2140000</v>
      </c>
    </row>
    <row r="81" spans="1:26" s="100" customFormat="1" ht="15.5" x14ac:dyDescent="0.35">
      <c r="A81" s="76"/>
      <c r="B81" s="76"/>
      <c r="C81" s="76"/>
      <c r="D81" s="76"/>
      <c r="E81" s="76"/>
      <c r="F81" s="117" t="s">
        <v>20447</v>
      </c>
      <c r="G81" s="76"/>
      <c r="H81" s="118">
        <v>2000000</v>
      </c>
      <c r="I81" s="76"/>
      <c r="J81" s="76" t="s">
        <v>4943</v>
      </c>
      <c r="K81" s="119">
        <v>1989</v>
      </c>
      <c r="L81" s="119"/>
      <c r="M81" s="120">
        <v>136596</v>
      </c>
      <c r="N81" s="119"/>
      <c r="O81" s="76"/>
      <c r="P81" s="122"/>
      <c r="Q81" s="119"/>
      <c r="R81" s="76"/>
      <c r="S81" s="76"/>
      <c r="T81" s="76"/>
      <c r="U81" s="76"/>
      <c r="V81" s="76"/>
      <c r="W81" s="76"/>
      <c r="X81" s="76"/>
      <c r="Y81" s="182">
        <f t="shared" si="2"/>
        <v>140000</v>
      </c>
      <c r="Z81" s="118">
        <f t="shared" si="3"/>
        <v>2140000</v>
      </c>
    </row>
    <row r="82" spans="1:26" s="100" customFormat="1" ht="15.5" x14ac:dyDescent="0.35">
      <c r="A82" s="76"/>
      <c r="B82" s="76"/>
      <c r="C82" s="76"/>
      <c r="D82" s="76"/>
      <c r="E82" s="76"/>
      <c r="F82" s="117" t="s">
        <v>20448</v>
      </c>
      <c r="G82" s="76"/>
      <c r="H82" s="118">
        <v>2000000</v>
      </c>
      <c r="I82" s="76"/>
      <c r="J82" s="76" t="s">
        <v>4438</v>
      </c>
      <c r="K82" s="119"/>
      <c r="L82" s="119"/>
      <c r="M82" s="120">
        <v>2191548</v>
      </c>
      <c r="N82" s="119"/>
      <c r="O82" s="76"/>
      <c r="P82" s="122"/>
      <c r="Q82" s="119"/>
      <c r="R82" s="76"/>
      <c r="S82" s="76"/>
      <c r="T82" s="76"/>
      <c r="U82" s="76"/>
      <c r="V82" s="76"/>
      <c r="W82" s="76"/>
      <c r="X82" s="76"/>
      <c r="Y82" s="182">
        <f t="shared" si="2"/>
        <v>140000</v>
      </c>
      <c r="Z82" s="118">
        <f t="shared" si="3"/>
        <v>2140000</v>
      </c>
    </row>
    <row r="83" spans="1:26" s="100" customFormat="1" ht="15.5" x14ac:dyDescent="0.35">
      <c r="A83" s="76"/>
      <c r="B83" s="76"/>
      <c r="C83" s="76"/>
      <c r="D83" s="76"/>
      <c r="E83" s="76"/>
      <c r="F83" s="76"/>
      <c r="G83" s="76"/>
      <c r="H83" s="118"/>
      <c r="I83" s="76"/>
      <c r="J83" s="76"/>
      <c r="K83" s="119"/>
      <c r="L83" s="119"/>
      <c r="M83" s="119"/>
      <c r="N83" s="119"/>
      <c r="O83" s="76"/>
      <c r="P83" s="122"/>
      <c r="Q83" s="119"/>
      <c r="R83" s="76"/>
      <c r="S83" s="76"/>
      <c r="T83" s="76"/>
      <c r="U83" s="76"/>
      <c r="V83" s="76"/>
      <c r="W83" s="76"/>
      <c r="X83" s="76"/>
      <c r="Y83" s="182">
        <f t="shared" si="2"/>
        <v>0</v>
      </c>
      <c r="Z83" s="118">
        <f t="shared" si="3"/>
        <v>0</v>
      </c>
    </row>
    <row r="84" spans="1:26" s="100" customFormat="1" ht="15.5" x14ac:dyDescent="0.35">
      <c r="A84" s="64"/>
      <c r="B84" s="64"/>
      <c r="C84" s="64"/>
      <c r="D84" s="64"/>
      <c r="E84" s="64"/>
      <c r="F84" s="66" t="s">
        <v>1860</v>
      </c>
      <c r="G84" s="64"/>
      <c r="H84" s="67"/>
      <c r="I84" s="64"/>
      <c r="J84" s="64"/>
      <c r="K84" s="68"/>
      <c r="L84" s="68"/>
      <c r="M84" s="68"/>
      <c r="N84" s="68"/>
      <c r="O84" s="64"/>
      <c r="P84" s="125"/>
      <c r="Q84" s="68"/>
      <c r="R84" s="64"/>
      <c r="S84" s="64"/>
      <c r="T84" s="64"/>
      <c r="U84" s="64"/>
      <c r="V84" s="64"/>
      <c r="W84" s="64"/>
      <c r="X84" s="64"/>
      <c r="Y84" s="182">
        <f t="shared" si="2"/>
        <v>0</v>
      </c>
      <c r="Z84" s="67">
        <f t="shared" si="3"/>
        <v>0</v>
      </c>
    </row>
    <row r="85" spans="1:26" s="100" customFormat="1" ht="15.5" x14ac:dyDescent="0.35">
      <c r="A85" s="76"/>
      <c r="B85" s="76"/>
      <c r="C85" s="76"/>
      <c r="D85" s="76"/>
      <c r="E85" s="76"/>
      <c r="F85" s="76" t="s">
        <v>9471</v>
      </c>
      <c r="G85" s="76"/>
      <c r="H85" s="118"/>
      <c r="I85" s="76"/>
      <c r="J85" s="76"/>
      <c r="K85" s="117"/>
      <c r="L85" s="119"/>
      <c r="M85" s="117"/>
      <c r="N85" s="119"/>
      <c r="O85" s="76"/>
      <c r="P85" s="122"/>
      <c r="Q85" s="119"/>
      <c r="R85" s="76"/>
      <c r="S85" s="76"/>
      <c r="T85" s="76"/>
      <c r="U85" s="76"/>
      <c r="V85" s="76"/>
      <c r="W85" s="76"/>
      <c r="X85" s="76"/>
      <c r="Y85" s="182">
        <f t="shared" si="2"/>
        <v>0</v>
      </c>
      <c r="Z85" s="118">
        <f t="shared" si="3"/>
        <v>0</v>
      </c>
    </row>
    <row r="86" spans="1:26" s="100" customFormat="1" ht="15.5" x14ac:dyDescent="0.35">
      <c r="A86" s="76"/>
      <c r="B86" s="76"/>
      <c r="C86" s="76"/>
      <c r="D86" s="76"/>
      <c r="E86" s="76"/>
      <c r="F86" s="76"/>
      <c r="G86" s="76"/>
      <c r="H86" s="118"/>
      <c r="I86" s="76"/>
      <c r="J86" s="76"/>
      <c r="K86" s="117"/>
      <c r="L86" s="119"/>
      <c r="M86" s="117"/>
      <c r="N86" s="119"/>
      <c r="O86" s="76"/>
      <c r="P86" s="122"/>
      <c r="Q86" s="119"/>
      <c r="R86" s="76"/>
      <c r="S86" s="76"/>
      <c r="T86" s="76"/>
      <c r="U86" s="76"/>
      <c r="V86" s="76"/>
      <c r="W86" s="76"/>
      <c r="X86" s="76"/>
      <c r="Y86" s="182">
        <f t="shared" si="2"/>
        <v>0</v>
      </c>
      <c r="Z86" s="118">
        <f t="shared" si="3"/>
        <v>0</v>
      </c>
    </row>
    <row r="87" spans="1:26" s="100" customFormat="1" ht="15.5" x14ac:dyDescent="0.35">
      <c r="A87" s="64"/>
      <c r="B87" s="64"/>
      <c r="C87" s="64"/>
      <c r="D87" s="64"/>
      <c r="E87" s="64"/>
      <c r="F87" s="66" t="s">
        <v>1161</v>
      </c>
      <c r="G87" s="64"/>
      <c r="H87" s="67"/>
      <c r="I87" s="64"/>
      <c r="J87" s="64"/>
      <c r="K87" s="97"/>
      <c r="L87" s="68"/>
      <c r="M87" s="97"/>
      <c r="N87" s="68"/>
      <c r="O87" s="64"/>
      <c r="P87" s="125"/>
      <c r="Q87" s="68"/>
      <c r="R87" s="64"/>
      <c r="S87" s="64"/>
      <c r="T87" s="64"/>
      <c r="U87" s="64"/>
      <c r="V87" s="64"/>
      <c r="W87" s="64"/>
      <c r="X87" s="64"/>
      <c r="Y87" s="182">
        <f t="shared" si="2"/>
        <v>0</v>
      </c>
      <c r="Z87" s="67">
        <f t="shared" si="3"/>
        <v>0</v>
      </c>
    </row>
    <row r="88" spans="1:26" s="100" customFormat="1" ht="15.5" x14ac:dyDescent="0.35">
      <c r="A88" s="76"/>
      <c r="B88" s="76"/>
      <c r="C88" s="76"/>
      <c r="D88" s="76"/>
      <c r="E88" s="76"/>
      <c r="F88" s="76" t="s">
        <v>20449</v>
      </c>
      <c r="G88" s="76"/>
      <c r="H88" s="118">
        <v>155000</v>
      </c>
      <c r="I88" s="76"/>
      <c r="J88" s="76"/>
      <c r="K88" s="117"/>
      <c r="L88" s="119"/>
      <c r="M88" s="117"/>
      <c r="N88" s="119"/>
      <c r="O88" s="76"/>
      <c r="P88" s="122"/>
      <c r="Q88" s="119"/>
      <c r="R88" s="76"/>
      <c r="S88" s="76"/>
      <c r="T88" s="76"/>
      <c r="U88" s="76"/>
      <c r="V88" s="76"/>
      <c r="W88" s="76"/>
      <c r="X88" s="76"/>
      <c r="Y88" s="182">
        <f t="shared" si="2"/>
        <v>10850.000000000002</v>
      </c>
      <c r="Z88" s="118">
        <f t="shared" si="3"/>
        <v>165850</v>
      </c>
    </row>
    <row r="89" spans="1:26" s="100" customFormat="1" ht="15.5" x14ac:dyDescent="0.35">
      <c r="A89" s="76"/>
      <c r="B89" s="76"/>
      <c r="C89" s="76"/>
      <c r="D89" s="76"/>
      <c r="E89" s="76"/>
      <c r="F89" s="79" t="s">
        <v>20450</v>
      </c>
      <c r="G89" s="76"/>
      <c r="H89" s="118">
        <v>155000</v>
      </c>
      <c r="I89" s="76"/>
      <c r="J89" s="76"/>
      <c r="K89" s="117"/>
      <c r="L89" s="119"/>
      <c r="M89" s="117"/>
      <c r="N89" s="119"/>
      <c r="O89" s="76"/>
      <c r="P89" s="122"/>
      <c r="Q89" s="119"/>
      <c r="R89" s="76"/>
      <c r="S89" s="76"/>
      <c r="T89" s="76"/>
      <c r="U89" s="76"/>
      <c r="V89" s="76"/>
      <c r="W89" s="76"/>
      <c r="X89" s="76"/>
      <c r="Y89" s="182">
        <f t="shared" si="2"/>
        <v>10850.000000000002</v>
      </c>
      <c r="Z89" s="118">
        <f t="shared" si="3"/>
        <v>165850</v>
      </c>
    </row>
    <row r="90" spans="1:26" s="100" customFormat="1" ht="15.5" x14ac:dyDescent="0.35">
      <c r="A90" s="76"/>
      <c r="B90" s="76"/>
      <c r="C90" s="76"/>
      <c r="D90" s="76"/>
      <c r="E90" s="76"/>
      <c r="F90" s="79" t="s">
        <v>20451</v>
      </c>
      <c r="G90" s="76"/>
      <c r="H90" s="118">
        <v>155000</v>
      </c>
      <c r="I90" s="76"/>
      <c r="J90" s="76"/>
      <c r="K90" s="117"/>
      <c r="L90" s="119"/>
      <c r="M90" s="117"/>
      <c r="N90" s="119"/>
      <c r="O90" s="76"/>
      <c r="P90" s="122"/>
      <c r="Q90" s="119"/>
      <c r="R90" s="76"/>
      <c r="S90" s="76"/>
      <c r="T90" s="76"/>
      <c r="U90" s="76"/>
      <c r="V90" s="76"/>
      <c r="W90" s="76"/>
      <c r="X90" s="76"/>
      <c r="Y90" s="182">
        <f t="shared" si="2"/>
        <v>10850.000000000002</v>
      </c>
      <c r="Z90" s="118">
        <f t="shared" si="3"/>
        <v>165850</v>
      </c>
    </row>
    <row r="91" spans="1:26" s="100" customFormat="1" ht="15.5" x14ac:dyDescent="0.35">
      <c r="A91" s="64"/>
      <c r="B91" s="64"/>
      <c r="C91" s="64"/>
      <c r="D91" s="64"/>
      <c r="E91" s="64"/>
      <c r="F91" s="66" t="s">
        <v>2678</v>
      </c>
      <c r="G91" s="64"/>
      <c r="H91" s="67"/>
      <c r="I91" s="64"/>
      <c r="J91" s="64"/>
      <c r="K91" s="97"/>
      <c r="L91" s="68"/>
      <c r="M91" s="97"/>
      <c r="N91" s="68"/>
      <c r="O91" s="64"/>
      <c r="P91" s="125"/>
      <c r="Q91" s="68"/>
      <c r="R91" s="64"/>
      <c r="S91" s="64"/>
      <c r="T91" s="64"/>
      <c r="U91" s="64"/>
      <c r="V91" s="64"/>
      <c r="W91" s="64"/>
      <c r="X91" s="64"/>
      <c r="Y91" s="182">
        <f t="shared" si="2"/>
        <v>0</v>
      </c>
      <c r="Z91" s="67">
        <f t="shared" si="3"/>
        <v>0</v>
      </c>
    </row>
    <row r="92" spans="1:26" s="100" customFormat="1" ht="15.5" x14ac:dyDescent="0.35">
      <c r="A92" s="76"/>
      <c r="B92" s="76"/>
      <c r="C92" s="76"/>
      <c r="D92" s="76"/>
      <c r="E92" s="76"/>
      <c r="F92" s="76" t="s">
        <v>2249</v>
      </c>
      <c r="G92" s="76"/>
      <c r="H92" s="118"/>
      <c r="I92" s="76"/>
      <c r="J92" s="76"/>
      <c r="K92" s="117"/>
      <c r="L92" s="119"/>
      <c r="M92" s="117"/>
      <c r="N92" s="119"/>
      <c r="O92" s="76"/>
      <c r="P92" s="122"/>
      <c r="Q92" s="119"/>
      <c r="R92" s="76"/>
      <c r="S92" s="76"/>
      <c r="T92" s="76"/>
      <c r="U92" s="76"/>
      <c r="V92" s="76"/>
      <c r="W92" s="76"/>
      <c r="X92" s="76"/>
      <c r="Y92" s="182">
        <f t="shared" si="2"/>
        <v>0</v>
      </c>
      <c r="Z92" s="118">
        <f t="shared" si="3"/>
        <v>0</v>
      </c>
    </row>
    <row r="93" spans="1:26" s="100" customFormat="1" ht="15.5" x14ac:dyDescent="0.35">
      <c r="A93" s="76"/>
      <c r="B93" s="76"/>
      <c r="C93" s="76"/>
      <c r="D93" s="76"/>
      <c r="E93" s="76"/>
      <c r="F93" s="76"/>
      <c r="G93" s="76"/>
      <c r="H93" s="118"/>
      <c r="I93" s="76"/>
      <c r="J93" s="76"/>
      <c r="K93" s="117"/>
      <c r="L93" s="119"/>
      <c r="M93" s="117"/>
      <c r="N93" s="119"/>
      <c r="O93" s="76"/>
      <c r="P93" s="122"/>
      <c r="Q93" s="119"/>
      <c r="R93" s="76"/>
      <c r="S93" s="76"/>
      <c r="T93" s="76"/>
      <c r="U93" s="76"/>
      <c r="V93" s="76"/>
      <c r="W93" s="76"/>
      <c r="X93" s="76"/>
      <c r="Y93" s="182">
        <f t="shared" si="2"/>
        <v>0</v>
      </c>
      <c r="Z93" s="118">
        <f t="shared" si="3"/>
        <v>0</v>
      </c>
    </row>
    <row r="94" spans="1:26" s="100" customFormat="1" ht="15.5" x14ac:dyDescent="0.35">
      <c r="A94" s="64"/>
      <c r="B94" s="64"/>
      <c r="C94" s="64"/>
      <c r="D94" s="64"/>
      <c r="E94" s="64"/>
      <c r="F94" s="66" t="s">
        <v>1829</v>
      </c>
      <c r="G94" s="64"/>
      <c r="H94" s="67"/>
      <c r="I94" s="64"/>
      <c r="J94" s="64"/>
      <c r="K94" s="97"/>
      <c r="L94" s="68"/>
      <c r="M94" s="97"/>
      <c r="N94" s="68"/>
      <c r="O94" s="64"/>
      <c r="P94" s="125"/>
      <c r="Q94" s="68"/>
      <c r="R94" s="64"/>
      <c r="S94" s="64"/>
      <c r="T94" s="64"/>
      <c r="U94" s="64"/>
      <c r="V94" s="64"/>
      <c r="W94" s="64"/>
      <c r="X94" s="64"/>
      <c r="Y94" s="182">
        <f t="shared" si="2"/>
        <v>0</v>
      </c>
      <c r="Z94" s="67">
        <f t="shared" si="3"/>
        <v>0</v>
      </c>
    </row>
    <row r="95" spans="1:26" s="100" customFormat="1" ht="15.5" x14ac:dyDescent="0.35">
      <c r="A95" s="69"/>
      <c r="B95" s="69"/>
      <c r="C95" s="69"/>
      <c r="D95" s="69"/>
      <c r="E95" s="69"/>
      <c r="F95" s="76" t="s">
        <v>20452</v>
      </c>
      <c r="G95" s="69"/>
      <c r="H95" s="74">
        <v>15000</v>
      </c>
      <c r="I95" s="69"/>
      <c r="J95" s="69"/>
      <c r="K95" s="79"/>
      <c r="L95" s="75"/>
      <c r="M95" s="79"/>
      <c r="N95" s="75"/>
      <c r="O95" s="69"/>
      <c r="P95" s="126"/>
      <c r="Q95" s="75"/>
      <c r="R95" s="69"/>
      <c r="S95" s="69"/>
      <c r="T95" s="69"/>
      <c r="U95" s="69"/>
      <c r="V95" s="69"/>
      <c r="W95" s="69"/>
      <c r="X95" s="69" t="s">
        <v>4899</v>
      </c>
      <c r="Y95" s="182">
        <f t="shared" si="2"/>
        <v>1050</v>
      </c>
      <c r="Z95" s="74">
        <f t="shared" si="3"/>
        <v>16050</v>
      </c>
    </row>
    <row r="96" spans="1:26" s="100" customFormat="1" ht="15.5" x14ac:dyDescent="0.35">
      <c r="A96" s="76"/>
      <c r="B96" s="76"/>
      <c r="C96" s="76"/>
      <c r="D96" s="76"/>
      <c r="E96" s="76"/>
      <c r="F96" s="76" t="s">
        <v>20453</v>
      </c>
      <c r="G96" s="76"/>
      <c r="H96" s="74">
        <v>15000</v>
      </c>
      <c r="I96" s="76"/>
      <c r="J96" s="76"/>
      <c r="K96" s="117"/>
      <c r="L96" s="119"/>
      <c r="M96" s="117"/>
      <c r="N96" s="119"/>
      <c r="O96" s="76"/>
      <c r="P96" s="122"/>
      <c r="Q96" s="119"/>
      <c r="R96" s="76"/>
      <c r="S96" s="76"/>
      <c r="T96" s="76"/>
      <c r="U96" s="76"/>
      <c r="V96" s="76"/>
      <c r="W96" s="76"/>
      <c r="X96" s="69" t="s">
        <v>4899</v>
      </c>
      <c r="Y96" s="182">
        <f t="shared" si="2"/>
        <v>1050</v>
      </c>
      <c r="Z96" s="74">
        <f t="shared" si="3"/>
        <v>16050</v>
      </c>
    </row>
    <row r="97" spans="1:26" s="100" customFormat="1" ht="15.5" x14ac:dyDescent="0.35">
      <c r="A97" s="76"/>
      <c r="B97" s="76"/>
      <c r="C97" s="76"/>
      <c r="D97" s="76"/>
      <c r="E97" s="76"/>
      <c r="F97" s="76" t="s">
        <v>20454</v>
      </c>
      <c r="G97" s="76"/>
      <c r="H97" s="74">
        <v>15000</v>
      </c>
      <c r="I97" s="76"/>
      <c r="J97" s="76"/>
      <c r="K97" s="117"/>
      <c r="L97" s="119"/>
      <c r="M97" s="117"/>
      <c r="N97" s="119"/>
      <c r="O97" s="76"/>
      <c r="P97" s="122"/>
      <c r="Q97" s="119"/>
      <c r="R97" s="76"/>
      <c r="S97" s="76"/>
      <c r="T97" s="76"/>
      <c r="U97" s="76"/>
      <c r="V97" s="76"/>
      <c r="W97" s="76"/>
      <c r="X97" s="69" t="s">
        <v>4899</v>
      </c>
      <c r="Y97" s="182">
        <f t="shared" si="2"/>
        <v>1050</v>
      </c>
      <c r="Z97" s="74">
        <f t="shared" si="3"/>
        <v>16050</v>
      </c>
    </row>
    <row r="98" spans="1:26" s="100" customFormat="1" ht="15.5" x14ac:dyDescent="0.35">
      <c r="A98" s="76"/>
      <c r="B98" s="76"/>
      <c r="C98" s="76"/>
      <c r="D98" s="76"/>
      <c r="E98" s="76"/>
      <c r="F98" s="76" t="s">
        <v>20455</v>
      </c>
      <c r="G98" s="76"/>
      <c r="H98" s="74">
        <v>15000</v>
      </c>
      <c r="I98" s="76"/>
      <c r="J98" s="76"/>
      <c r="K98" s="117"/>
      <c r="L98" s="119"/>
      <c r="M98" s="117"/>
      <c r="N98" s="119"/>
      <c r="O98" s="76"/>
      <c r="P98" s="122"/>
      <c r="Q98" s="119"/>
      <c r="R98" s="76"/>
      <c r="S98" s="76"/>
      <c r="T98" s="76"/>
      <c r="U98" s="76"/>
      <c r="V98" s="76"/>
      <c r="W98" s="76"/>
      <c r="X98" s="69" t="s">
        <v>4899</v>
      </c>
      <c r="Y98" s="182">
        <f t="shared" si="2"/>
        <v>1050</v>
      </c>
      <c r="Z98" s="74">
        <f t="shared" si="3"/>
        <v>16050</v>
      </c>
    </row>
    <row r="99" spans="1:26" s="100" customFormat="1" ht="15.5" x14ac:dyDescent="0.35">
      <c r="A99" s="76"/>
      <c r="B99" s="76"/>
      <c r="C99" s="76"/>
      <c r="D99" s="76"/>
      <c r="E99" s="76"/>
      <c r="G99" s="76"/>
      <c r="H99" s="118"/>
      <c r="I99" s="76"/>
      <c r="J99" s="76"/>
      <c r="K99" s="117"/>
      <c r="L99" s="119"/>
      <c r="M99" s="117"/>
      <c r="N99" s="119"/>
      <c r="O99" s="76"/>
      <c r="P99" s="122"/>
      <c r="Q99" s="119"/>
      <c r="R99" s="76"/>
      <c r="S99" s="76"/>
      <c r="T99" s="76"/>
      <c r="U99" s="76"/>
      <c r="V99" s="76"/>
      <c r="W99" s="76"/>
      <c r="X99" s="76"/>
      <c r="Y99" s="182">
        <f t="shared" si="2"/>
        <v>0</v>
      </c>
      <c r="Z99" s="118">
        <f t="shared" si="3"/>
        <v>0</v>
      </c>
    </row>
    <row r="100" spans="1:26" s="100" customFormat="1" ht="15.5" x14ac:dyDescent="0.35">
      <c r="A100" s="64"/>
      <c r="B100" s="64"/>
      <c r="C100" s="64"/>
      <c r="D100" s="64"/>
      <c r="E100" s="64"/>
      <c r="F100" s="66" t="s">
        <v>1833</v>
      </c>
      <c r="G100" s="64"/>
      <c r="H100" s="67"/>
      <c r="I100" s="64"/>
      <c r="J100" s="64"/>
      <c r="K100" s="97"/>
      <c r="L100" s="68"/>
      <c r="M100" s="97"/>
      <c r="N100" s="68"/>
      <c r="O100" s="64"/>
      <c r="P100" s="125"/>
      <c r="Q100" s="68"/>
      <c r="R100" s="64"/>
      <c r="S100" s="64"/>
      <c r="T100" s="64"/>
      <c r="U100" s="64"/>
      <c r="V100" s="64"/>
      <c r="W100" s="64"/>
      <c r="X100" s="64"/>
      <c r="Y100" s="182">
        <f t="shared" si="2"/>
        <v>0</v>
      </c>
      <c r="Z100" s="67">
        <f t="shared" si="3"/>
        <v>0</v>
      </c>
    </row>
    <row r="101" spans="1:26" s="100" customFormat="1" ht="15.5" x14ac:dyDescent="0.35">
      <c r="A101" s="69"/>
      <c r="B101" s="69"/>
      <c r="C101" s="69"/>
      <c r="D101" s="69"/>
      <c r="E101" s="69"/>
      <c r="F101" s="69" t="s">
        <v>20456</v>
      </c>
      <c r="G101" s="69"/>
      <c r="H101" s="74">
        <v>12000</v>
      </c>
      <c r="I101" s="69"/>
      <c r="J101" s="69"/>
      <c r="K101" s="79"/>
      <c r="L101" s="75"/>
      <c r="M101" s="79"/>
      <c r="N101" s="75"/>
      <c r="O101" s="69"/>
      <c r="P101" s="126"/>
      <c r="Q101" s="75"/>
      <c r="R101" s="69"/>
      <c r="S101" s="69"/>
      <c r="T101" s="69"/>
      <c r="U101" s="69"/>
      <c r="V101" s="69"/>
      <c r="W101" s="69"/>
      <c r="X101" s="69" t="s">
        <v>4891</v>
      </c>
      <c r="Y101" s="182">
        <f t="shared" si="2"/>
        <v>840.00000000000011</v>
      </c>
      <c r="Z101" s="74">
        <f t="shared" si="3"/>
        <v>12840</v>
      </c>
    </row>
    <row r="102" spans="1:26" s="100" customFormat="1" ht="15.5" x14ac:dyDescent="0.35">
      <c r="A102" s="69"/>
      <c r="B102" s="69"/>
      <c r="C102" s="69"/>
      <c r="D102" s="69"/>
      <c r="E102" s="69"/>
      <c r="F102" s="69" t="s">
        <v>20457</v>
      </c>
      <c r="G102" s="69"/>
      <c r="H102" s="74">
        <v>4000</v>
      </c>
      <c r="I102" s="69"/>
      <c r="J102" s="69"/>
      <c r="K102" s="79"/>
      <c r="L102" s="75"/>
      <c r="M102" s="79"/>
      <c r="N102" s="75"/>
      <c r="O102" s="69"/>
      <c r="P102" s="126"/>
      <c r="Q102" s="75"/>
      <c r="R102" s="69"/>
      <c r="S102" s="69"/>
      <c r="T102" s="69"/>
      <c r="U102" s="69"/>
      <c r="V102" s="69"/>
      <c r="W102" s="69"/>
      <c r="X102" s="69" t="s">
        <v>20458</v>
      </c>
      <c r="Y102" s="182">
        <f t="shared" si="2"/>
        <v>280</v>
      </c>
      <c r="Z102" s="74">
        <f t="shared" si="3"/>
        <v>4280</v>
      </c>
    </row>
    <row r="103" spans="1:26" s="100" customFormat="1" ht="15.5" x14ac:dyDescent="0.35">
      <c r="A103" s="69"/>
      <c r="B103" s="69"/>
      <c r="C103" s="69"/>
      <c r="D103" s="69"/>
      <c r="E103" s="69"/>
      <c r="F103" s="69" t="s">
        <v>20459</v>
      </c>
      <c r="G103" s="69"/>
      <c r="H103" s="74">
        <v>16000</v>
      </c>
      <c r="I103" s="69"/>
      <c r="J103" s="69"/>
      <c r="K103" s="79"/>
      <c r="L103" s="75"/>
      <c r="M103" s="79"/>
      <c r="N103" s="75"/>
      <c r="O103" s="69"/>
      <c r="P103" s="126"/>
      <c r="Q103" s="75"/>
      <c r="R103" s="69"/>
      <c r="S103" s="69"/>
      <c r="T103" s="69"/>
      <c r="U103" s="69"/>
      <c r="V103" s="69"/>
      <c r="W103" s="69"/>
      <c r="X103" s="69" t="s">
        <v>4931</v>
      </c>
      <c r="Y103" s="182">
        <f t="shared" si="2"/>
        <v>1120</v>
      </c>
      <c r="Z103" s="74">
        <f t="shared" si="3"/>
        <v>17120</v>
      </c>
    </row>
    <row r="104" spans="1:26" s="100" customFormat="1" ht="15.5" x14ac:dyDescent="0.35">
      <c r="A104" s="69"/>
      <c r="B104" s="69"/>
      <c r="C104" s="69"/>
      <c r="D104" s="69"/>
      <c r="E104" s="69"/>
      <c r="F104" s="69" t="s">
        <v>20460</v>
      </c>
      <c r="G104" s="69"/>
      <c r="H104" s="74">
        <v>16000</v>
      </c>
      <c r="I104" s="69"/>
      <c r="J104" s="69"/>
      <c r="K104" s="79"/>
      <c r="L104" s="75"/>
      <c r="M104" s="79"/>
      <c r="N104" s="75"/>
      <c r="O104" s="69"/>
      <c r="P104" s="126"/>
      <c r="Q104" s="75"/>
      <c r="R104" s="69"/>
      <c r="S104" s="69"/>
      <c r="T104" s="69"/>
      <c r="U104" s="69"/>
      <c r="V104" s="69"/>
      <c r="W104" s="69"/>
      <c r="X104" s="69" t="s">
        <v>4902</v>
      </c>
      <c r="Y104" s="182">
        <f t="shared" si="2"/>
        <v>1120</v>
      </c>
      <c r="Z104" s="74">
        <f t="shared" si="3"/>
        <v>17120</v>
      </c>
    </row>
    <row r="105" spans="1:26" s="100" customFormat="1" ht="15.5" x14ac:dyDescent="0.35">
      <c r="A105" s="69"/>
      <c r="B105" s="69"/>
      <c r="C105" s="69"/>
      <c r="D105" s="69"/>
      <c r="E105" s="69"/>
      <c r="F105" s="69" t="s">
        <v>20461</v>
      </c>
      <c r="G105" s="69"/>
      <c r="H105" s="74">
        <v>12000</v>
      </c>
      <c r="I105" s="69"/>
      <c r="J105" s="69"/>
      <c r="K105" s="79"/>
      <c r="L105" s="75"/>
      <c r="M105" s="79"/>
      <c r="N105" s="75"/>
      <c r="O105" s="69"/>
      <c r="P105" s="126"/>
      <c r="Q105" s="75"/>
      <c r="R105" s="69"/>
      <c r="S105" s="69"/>
      <c r="T105" s="69"/>
      <c r="U105" s="69"/>
      <c r="V105" s="69"/>
      <c r="W105" s="69"/>
      <c r="X105" s="69" t="s">
        <v>4905</v>
      </c>
      <c r="Y105" s="182">
        <f t="shared" si="2"/>
        <v>840.00000000000011</v>
      </c>
      <c r="Z105" s="74">
        <f t="shared" si="3"/>
        <v>12840</v>
      </c>
    </row>
    <row r="106" spans="1:26" s="100" customFormat="1" ht="15.5" x14ac:dyDescent="0.35">
      <c r="A106" s="69"/>
      <c r="B106" s="69"/>
      <c r="C106" s="69"/>
      <c r="D106" s="69"/>
      <c r="E106" s="69"/>
      <c r="F106" s="69" t="s">
        <v>20462</v>
      </c>
      <c r="G106" s="69"/>
      <c r="H106" s="74">
        <v>12000</v>
      </c>
      <c r="I106" s="69"/>
      <c r="J106" s="69"/>
      <c r="K106" s="79"/>
      <c r="L106" s="75"/>
      <c r="M106" s="79"/>
      <c r="N106" s="75"/>
      <c r="O106" s="69"/>
      <c r="P106" s="126"/>
      <c r="Q106" s="75"/>
      <c r="R106" s="69"/>
      <c r="S106" s="69"/>
      <c r="T106" s="69"/>
      <c r="U106" s="69"/>
      <c r="V106" s="69"/>
      <c r="W106" s="69"/>
      <c r="X106" s="69" t="s">
        <v>4905</v>
      </c>
      <c r="Y106" s="182">
        <f t="shared" si="2"/>
        <v>840.00000000000011</v>
      </c>
      <c r="Z106" s="74">
        <f t="shared" si="3"/>
        <v>12840</v>
      </c>
    </row>
    <row r="107" spans="1:26" s="100" customFormat="1" ht="15.5" x14ac:dyDescent="0.35">
      <c r="A107" s="69"/>
      <c r="B107" s="69"/>
      <c r="C107" s="69"/>
      <c r="D107" s="69"/>
      <c r="E107" s="69"/>
      <c r="F107" s="69" t="s">
        <v>20463</v>
      </c>
      <c r="G107" s="69"/>
      <c r="H107" s="74">
        <v>16000</v>
      </c>
      <c r="I107" s="69"/>
      <c r="J107" s="69"/>
      <c r="K107" s="79"/>
      <c r="L107" s="75"/>
      <c r="M107" s="79"/>
      <c r="N107" s="75"/>
      <c r="O107" s="69"/>
      <c r="P107" s="126"/>
      <c r="Q107" s="75"/>
      <c r="R107" s="69"/>
      <c r="S107" s="69"/>
      <c r="T107" s="69"/>
      <c r="U107" s="69"/>
      <c r="V107" s="69"/>
      <c r="W107" s="69"/>
      <c r="X107" s="69"/>
      <c r="Y107" s="182">
        <f t="shared" si="2"/>
        <v>1120</v>
      </c>
      <c r="Z107" s="74">
        <f t="shared" si="3"/>
        <v>17120</v>
      </c>
    </row>
    <row r="108" spans="1:26" s="100" customFormat="1" ht="15.5" x14ac:dyDescent="0.35">
      <c r="A108" s="69"/>
      <c r="B108" s="69"/>
      <c r="C108" s="69"/>
      <c r="D108" s="69"/>
      <c r="E108" s="69"/>
      <c r="F108" s="69" t="s">
        <v>20464</v>
      </c>
      <c r="G108" s="69"/>
      <c r="H108" s="74">
        <v>12000</v>
      </c>
      <c r="I108" s="69"/>
      <c r="J108" s="69"/>
      <c r="K108" s="79"/>
      <c r="L108" s="75"/>
      <c r="M108" s="79"/>
      <c r="N108" s="75"/>
      <c r="O108" s="69"/>
      <c r="P108" s="126"/>
      <c r="Q108" s="75"/>
      <c r="R108" s="69"/>
      <c r="S108" s="69"/>
      <c r="T108" s="69"/>
      <c r="U108" s="69"/>
      <c r="V108" s="69"/>
      <c r="W108" s="69"/>
      <c r="X108" s="69"/>
      <c r="Y108" s="182">
        <f t="shared" si="2"/>
        <v>840.00000000000011</v>
      </c>
      <c r="Z108" s="74">
        <f t="shared" si="3"/>
        <v>12840</v>
      </c>
    </row>
    <row r="109" spans="1:26" s="100" customFormat="1" ht="15.5" x14ac:dyDescent="0.35">
      <c r="A109" s="69"/>
      <c r="B109" s="69"/>
      <c r="C109" s="69"/>
      <c r="D109" s="69"/>
      <c r="E109" s="69"/>
      <c r="F109" s="69" t="s">
        <v>20465</v>
      </c>
      <c r="G109" s="69"/>
      <c r="H109" s="74">
        <v>16000</v>
      </c>
      <c r="I109" s="69"/>
      <c r="J109" s="69"/>
      <c r="K109" s="79"/>
      <c r="L109" s="75"/>
      <c r="M109" s="79"/>
      <c r="N109" s="75"/>
      <c r="O109" s="69"/>
      <c r="P109" s="126"/>
      <c r="Q109" s="75"/>
      <c r="R109" s="69"/>
      <c r="S109" s="69"/>
      <c r="T109" s="69"/>
      <c r="U109" s="69"/>
      <c r="V109" s="69"/>
      <c r="W109" s="69"/>
      <c r="X109" s="69"/>
      <c r="Y109" s="182">
        <f t="shared" si="2"/>
        <v>1120</v>
      </c>
      <c r="Z109" s="74">
        <f t="shared" si="3"/>
        <v>17120</v>
      </c>
    </row>
    <row r="110" spans="1:26" s="100" customFormat="1" ht="15.5" x14ac:dyDescent="0.35">
      <c r="A110" s="69"/>
      <c r="B110" s="69"/>
      <c r="C110" s="69"/>
      <c r="D110" s="69"/>
      <c r="E110" s="69"/>
      <c r="F110" s="69" t="s">
        <v>20466</v>
      </c>
      <c r="G110" s="69"/>
      <c r="H110" s="74">
        <v>16000</v>
      </c>
      <c r="I110" s="69"/>
      <c r="J110" s="69"/>
      <c r="K110" s="79"/>
      <c r="L110" s="75"/>
      <c r="M110" s="79"/>
      <c r="N110" s="75"/>
      <c r="O110" s="69"/>
      <c r="P110" s="126"/>
      <c r="Q110" s="75"/>
      <c r="R110" s="69"/>
      <c r="S110" s="69"/>
      <c r="T110" s="69"/>
      <c r="U110" s="69"/>
      <c r="V110" s="69"/>
      <c r="W110" s="69"/>
      <c r="X110" s="69"/>
      <c r="Y110" s="182">
        <f t="shared" si="2"/>
        <v>1120</v>
      </c>
      <c r="Z110" s="74">
        <f t="shared" si="3"/>
        <v>17120</v>
      </c>
    </row>
    <row r="111" spans="1:26" s="100" customFormat="1" ht="15.5" x14ac:dyDescent="0.35">
      <c r="A111" s="69"/>
      <c r="B111" s="69"/>
      <c r="C111" s="69"/>
      <c r="D111" s="69"/>
      <c r="E111" s="69"/>
      <c r="F111" s="69" t="s">
        <v>20467</v>
      </c>
      <c r="G111" s="69"/>
      <c r="H111" s="74">
        <v>12000</v>
      </c>
      <c r="I111" s="69"/>
      <c r="J111" s="69"/>
      <c r="K111" s="79"/>
      <c r="L111" s="75"/>
      <c r="M111" s="79"/>
      <c r="N111" s="75"/>
      <c r="O111" s="69"/>
      <c r="P111" s="126"/>
      <c r="Q111" s="75"/>
      <c r="R111" s="69"/>
      <c r="S111" s="69"/>
      <c r="T111" s="69"/>
      <c r="U111" s="69"/>
      <c r="V111" s="69"/>
      <c r="W111" s="69"/>
      <c r="X111" s="69"/>
      <c r="Y111" s="182">
        <f t="shared" si="2"/>
        <v>840.00000000000011</v>
      </c>
      <c r="Z111" s="74">
        <f t="shared" si="3"/>
        <v>12840</v>
      </c>
    </row>
    <row r="112" spans="1:26" s="100" customFormat="1" ht="15.5" x14ac:dyDescent="0.35">
      <c r="A112" s="69"/>
      <c r="B112" s="69"/>
      <c r="C112" s="69"/>
      <c r="D112" s="69"/>
      <c r="E112" s="69"/>
      <c r="F112" s="69" t="s">
        <v>20468</v>
      </c>
      <c r="G112" s="69"/>
      <c r="H112" s="74">
        <v>16000</v>
      </c>
      <c r="I112" s="69"/>
      <c r="J112" s="69"/>
      <c r="K112" s="79"/>
      <c r="L112" s="75"/>
      <c r="M112" s="79"/>
      <c r="N112" s="75"/>
      <c r="O112" s="69"/>
      <c r="P112" s="126"/>
      <c r="Q112" s="75"/>
      <c r="R112" s="69"/>
      <c r="S112" s="69"/>
      <c r="T112" s="69"/>
      <c r="U112" s="69"/>
      <c r="V112" s="69"/>
      <c r="W112" s="69"/>
      <c r="X112" s="69"/>
      <c r="Y112" s="182">
        <f t="shared" si="2"/>
        <v>1120</v>
      </c>
      <c r="Z112" s="74">
        <f t="shared" si="3"/>
        <v>17120</v>
      </c>
    </row>
    <row r="113" spans="1:26" s="100" customFormat="1" ht="15.5" x14ac:dyDescent="0.35">
      <c r="A113" s="69"/>
      <c r="B113" s="69"/>
      <c r="C113" s="69"/>
      <c r="D113" s="69"/>
      <c r="E113" s="69"/>
      <c r="F113" s="69" t="s">
        <v>20469</v>
      </c>
      <c r="G113" s="69"/>
      <c r="H113" s="74">
        <v>12000</v>
      </c>
      <c r="I113" s="69"/>
      <c r="J113" s="69"/>
      <c r="K113" s="79"/>
      <c r="L113" s="75"/>
      <c r="M113" s="79"/>
      <c r="N113" s="75"/>
      <c r="O113" s="69"/>
      <c r="P113" s="126"/>
      <c r="Q113" s="75"/>
      <c r="R113" s="69"/>
      <c r="S113" s="69"/>
      <c r="T113" s="69"/>
      <c r="U113" s="69"/>
      <c r="V113" s="69"/>
      <c r="W113" s="69"/>
      <c r="X113" s="69" t="s">
        <v>4902</v>
      </c>
      <c r="Y113" s="182">
        <f t="shared" si="2"/>
        <v>840.00000000000011</v>
      </c>
      <c r="Z113" s="74">
        <f t="shared" si="3"/>
        <v>12840</v>
      </c>
    </row>
    <row r="114" spans="1:26" s="100" customFormat="1" ht="15.5" x14ac:dyDescent="0.35">
      <c r="A114" s="69"/>
      <c r="B114" s="69"/>
      <c r="C114" s="69"/>
      <c r="D114" s="69"/>
      <c r="E114" s="69"/>
      <c r="F114" s="69" t="s">
        <v>20470</v>
      </c>
      <c r="G114" s="69"/>
      <c r="H114" s="74">
        <v>12000</v>
      </c>
      <c r="I114" s="69"/>
      <c r="J114" s="69"/>
      <c r="K114" s="79"/>
      <c r="L114" s="75"/>
      <c r="M114" s="79"/>
      <c r="N114" s="75"/>
      <c r="O114" s="69"/>
      <c r="P114" s="126"/>
      <c r="Q114" s="75"/>
      <c r="R114" s="69"/>
      <c r="S114" s="69"/>
      <c r="T114" s="69"/>
      <c r="U114" s="69"/>
      <c r="V114" s="69"/>
      <c r="W114" s="69"/>
      <c r="X114" s="69" t="s">
        <v>4905</v>
      </c>
      <c r="Y114" s="182">
        <f t="shared" si="2"/>
        <v>840.00000000000011</v>
      </c>
      <c r="Z114" s="74">
        <f t="shared" si="3"/>
        <v>12840</v>
      </c>
    </row>
    <row r="115" spans="1:26" s="100" customFormat="1" ht="15.5" x14ac:dyDescent="0.35">
      <c r="A115" s="69"/>
      <c r="B115" s="69"/>
      <c r="C115" s="69"/>
      <c r="D115" s="69"/>
      <c r="E115" s="69"/>
      <c r="F115" s="69" t="s">
        <v>20471</v>
      </c>
      <c r="G115" s="69"/>
      <c r="H115" s="74">
        <v>12000</v>
      </c>
      <c r="I115" s="69"/>
      <c r="J115" s="69"/>
      <c r="K115" s="79"/>
      <c r="L115" s="75"/>
      <c r="M115" s="79"/>
      <c r="N115" s="75"/>
      <c r="O115" s="69"/>
      <c r="P115" s="126"/>
      <c r="Q115" s="75"/>
      <c r="R115" s="69"/>
      <c r="S115" s="69"/>
      <c r="T115" s="69"/>
      <c r="U115" s="69"/>
      <c r="V115" s="69"/>
      <c r="W115" s="69"/>
      <c r="X115" s="69" t="s">
        <v>4905</v>
      </c>
      <c r="Y115" s="182">
        <f t="shared" si="2"/>
        <v>840.00000000000011</v>
      </c>
      <c r="Z115" s="74">
        <f t="shared" si="3"/>
        <v>12840</v>
      </c>
    </row>
    <row r="116" spans="1:26" s="100" customFormat="1" ht="15.5" x14ac:dyDescent="0.35">
      <c r="A116" s="69"/>
      <c r="B116" s="69"/>
      <c r="C116" s="69"/>
      <c r="D116" s="69"/>
      <c r="E116" s="69"/>
      <c r="F116" s="69" t="s">
        <v>20472</v>
      </c>
      <c r="G116" s="69"/>
      <c r="H116" s="74">
        <v>12000</v>
      </c>
      <c r="I116" s="69"/>
      <c r="J116" s="69"/>
      <c r="K116" s="79"/>
      <c r="L116" s="75"/>
      <c r="M116" s="79"/>
      <c r="N116" s="75"/>
      <c r="O116" s="69"/>
      <c r="P116" s="126"/>
      <c r="Q116" s="75"/>
      <c r="R116" s="69"/>
      <c r="S116" s="69"/>
      <c r="T116" s="69"/>
      <c r="U116" s="69"/>
      <c r="V116" s="69"/>
      <c r="W116" s="69"/>
      <c r="X116" s="69" t="s">
        <v>4899</v>
      </c>
      <c r="Y116" s="182">
        <f t="shared" si="2"/>
        <v>840.00000000000011</v>
      </c>
      <c r="Z116" s="74">
        <f t="shared" si="3"/>
        <v>12840</v>
      </c>
    </row>
    <row r="117" spans="1:26" s="100" customFormat="1" ht="15.5" x14ac:dyDescent="0.35">
      <c r="A117" s="69"/>
      <c r="B117" s="69"/>
      <c r="C117" s="69"/>
      <c r="D117" s="69"/>
      <c r="E117" s="69"/>
      <c r="F117" s="69" t="s">
        <v>20473</v>
      </c>
      <c r="G117" s="69"/>
      <c r="H117" s="74">
        <v>12000</v>
      </c>
      <c r="I117" s="69"/>
      <c r="J117" s="69"/>
      <c r="K117" s="79"/>
      <c r="L117" s="75"/>
      <c r="M117" s="79"/>
      <c r="N117" s="75"/>
      <c r="O117" s="69"/>
      <c r="P117" s="126"/>
      <c r="Q117" s="75"/>
      <c r="R117" s="69"/>
      <c r="S117" s="69"/>
      <c r="T117" s="69"/>
      <c r="U117" s="69"/>
      <c r="V117" s="69"/>
      <c r="W117" s="69"/>
      <c r="X117" s="69" t="s">
        <v>4931</v>
      </c>
      <c r="Y117" s="182">
        <f t="shared" si="2"/>
        <v>840.00000000000011</v>
      </c>
      <c r="Z117" s="74">
        <f t="shared" si="3"/>
        <v>12840</v>
      </c>
    </row>
    <row r="118" spans="1:26" s="100" customFormat="1" ht="15.5" x14ac:dyDescent="0.35">
      <c r="A118" s="69"/>
      <c r="B118" s="69"/>
      <c r="C118" s="69"/>
      <c r="D118" s="69"/>
      <c r="E118" s="69"/>
      <c r="F118" s="69" t="s">
        <v>20474</v>
      </c>
      <c r="G118" s="69"/>
      <c r="H118" s="74">
        <v>12000</v>
      </c>
      <c r="I118" s="69"/>
      <c r="J118" s="69"/>
      <c r="K118" s="79"/>
      <c r="L118" s="75"/>
      <c r="M118" s="79"/>
      <c r="N118" s="75"/>
      <c r="O118" s="69"/>
      <c r="P118" s="126"/>
      <c r="Q118" s="75"/>
      <c r="R118" s="69"/>
      <c r="S118" s="69"/>
      <c r="T118" s="69"/>
      <c r="U118" s="69"/>
      <c r="V118" s="69"/>
      <c r="W118" s="69"/>
      <c r="X118" s="69" t="s">
        <v>4905</v>
      </c>
      <c r="Y118" s="182">
        <f t="shared" si="2"/>
        <v>840.00000000000011</v>
      </c>
      <c r="Z118" s="74">
        <f t="shared" si="3"/>
        <v>12840</v>
      </c>
    </row>
    <row r="119" spans="1:26" s="100" customFormat="1" ht="15.5" x14ac:dyDescent="0.35">
      <c r="A119" s="69"/>
      <c r="B119" s="69"/>
      <c r="C119" s="69"/>
      <c r="D119" s="69"/>
      <c r="E119" s="69"/>
      <c r="F119" s="69" t="s">
        <v>20475</v>
      </c>
      <c r="G119" s="69"/>
      <c r="H119" s="74">
        <v>12000</v>
      </c>
      <c r="I119" s="69"/>
      <c r="J119" s="69"/>
      <c r="K119" s="79"/>
      <c r="L119" s="75"/>
      <c r="M119" s="79"/>
      <c r="N119" s="75"/>
      <c r="O119" s="69"/>
      <c r="P119" s="126"/>
      <c r="Q119" s="75"/>
      <c r="R119" s="69"/>
      <c r="S119" s="69"/>
      <c r="T119" s="69"/>
      <c r="U119" s="69"/>
      <c r="V119" s="69"/>
      <c r="W119" s="69"/>
      <c r="X119" s="69" t="s">
        <v>4905</v>
      </c>
      <c r="Y119" s="182">
        <f t="shared" si="2"/>
        <v>840.00000000000011</v>
      </c>
      <c r="Z119" s="74">
        <f t="shared" si="3"/>
        <v>12840</v>
      </c>
    </row>
    <row r="120" spans="1:26" s="100" customFormat="1" ht="15.5" x14ac:dyDescent="0.35">
      <c r="A120" s="69"/>
      <c r="B120" s="69"/>
      <c r="C120" s="69"/>
      <c r="D120" s="69"/>
      <c r="E120" s="69"/>
      <c r="F120" s="69" t="s">
        <v>20476</v>
      </c>
      <c r="G120" s="69"/>
      <c r="H120" s="74">
        <v>12000</v>
      </c>
      <c r="I120" s="69"/>
      <c r="J120" s="69"/>
      <c r="K120" s="79"/>
      <c r="L120" s="75"/>
      <c r="M120" s="79"/>
      <c r="N120" s="75"/>
      <c r="O120" s="69"/>
      <c r="P120" s="126"/>
      <c r="Q120" s="75"/>
      <c r="R120" s="69"/>
      <c r="S120" s="69"/>
      <c r="T120" s="69"/>
      <c r="U120" s="69"/>
      <c r="V120" s="69"/>
      <c r="W120" s="69"/>
      <c r="X120" s="69" t="s">
        <v>4899</v>
      </c>
      <c r="Y120" s="182">
        <f t="shared" si="2"/>
        <v>840.00000000000011</v>
      </c>
      <c r="Z120" s="74">
        <f t="shared" si="3"/>
        <v>12840</v>
      </c>
    </row>
    <row r="121" spans="1:26" s="100" customFormat="1" ht="15.5" x14ac:dyDescent="0.35">
      <c r="A121" s="69"/>
      <c r="B121" s="69"/>
      <c r="C121" s="69"/>
      <c r="D121" s="69"/>
      <c r="E121" s="69"/>
      <c r="F121" s="69"/>
      <c r="G121" s="69"/>
      <c r="H121" s="74"/>
      <c r="I121" s="69"/>
      <c r="J121" s="69"/>
      <c r="K121" s="79"/>
      <c r="L121" s="75"/>
      <c r="M121" s="79"/>
      <c r="N121" s="75"/>
      <c r="O121" s="69"/>
      <c r="P121" s="126"/>
      <c r="Q121" s="75"/>
      <c r="R121" s="69"/>
      <c r="S121" s="69"/>
      <c r="T121" s="69"/>
      <c r="U121" s="69"/>
      <c r="V121" s="69"/>
      <c r="W121" s="69"/>
      <c r="X121" s="69"/>
      <c r="Y121" s="182">
        <f t="shared" si="2"/>
        <v>0</v>
      </c>
      <c r="Z121" s="74">
        <f t="shared" si="3"/>
        <v>0</v>
      </c>
    </row>
    <row r="122" spans="1:26" s="100" customFormat="1" ht="15.5" x14ac:dyDescent="0.35">
      <c r="A122" s="64"/>
      <c r="B122" s="64"/>
      <c r="C122" s="64"/>
      <c r="D122" s="64"/>
      <c r="E122" s="64"/>
      <c r="F122" s="66" t="s">
        <v>9483</v>
      </c>
      <c r="G122" s="64"/>
      <c r="H122" s="67"/>
      <c r="I122" s="64"/>
      <c r="J122" s="64"/>
      <c r="K122" s="97"/>
      <c r="L122" s="68"/>
      <c r="M122" s="97"/>
      <c r="N122" s="68"/>
      <c r="O122" s="64"/>
      <c r="P122" s="125"/>
      <c r="Q122" s="68"/>
      <c r="R122" s="64"/>
      <c r="S122" s="64"/>
      <c r="T122" s="64"/>
      <c r="U122" s="64"/>
      <c r="V122" s="64"/>
      <c r="W122" s="64"/>
      <c r="X122" s="64"/>
      <c r="Y122" s="182">
        <f t="shared" si="2"/>
        <v>0</v>
      </c>
      <c r="Z122" s="67">
        <f t="shared" si="3"/>
        <v>0</v>
      </c>
    </row>
    <row r="123" spans="1:26" s="100" customFormat="1" ht="15.5" x14ac:dyDescent="0.35">
      <c r="A123" s="69"/>
      <c r="B123" s="69"/>
      <c r="C123" s="69"/>
      <c r="D123" s="69"/>
      <c r="E123" s="69"/>
      <c r="F123" s="76" t="s">
        <v>20477</v>
      </c>
      <c r="G123" s="69"/>
      <c r="H123" s="74">
        <v>170000</v>
      </c>
      <c r="I123" s="69"/>
      <c r="J123" s="69" t="s">
        <v>4438</v>
      </c>
      <c r="K123" s="79"/>
      <c r="L123" s="75"/>
      <c r="M123" s="79"/>
      <c r="N123" s="75"/>
      <c r="O123" s="69"/>
      <c r="P123" s="126"/>
      <c r="Q123" s="75"/>
      <c r="R123" s="69"/>
      <c r="S123" s="69"/>
      <c r="T123" s="69"/>
      <c r="U123" s="69"/>
      <c r="V123" s="69"/>
      <c r="W123" s="69"/>
      <c r="X123" s="69"/>
      <c r="Y123" s="182">
        <f t="shared" si="2"/>
        <v>11900.000000000002</v>
      </c>
      <c r="Z123" s="74">
        <f t="shared" si="3"/>
        <v>181900</v>
      </c>
    </row>
    <row r="124" spans="1:26" s="100" customFormat="1" ht="15.5" x14ac:dyDescent="0.35">
      <c r="A124" s="69"/>
      <c r="B124" s="69"/>
      <c r="C124" s="69"/>
      <c r="D124" s="69"/>
      <c r="E124" s="69"/>
      <c r="F124" s="76" t="s">
        <v>20478</v>
      </c>
      <c r="G124" s="69"/>
      <c r="H124" s="74">
        <v>170000</v>
      </c>
      <c r="I124" s="69"/>
      <c r="J124" s="69" t="s">
        <v>9022</v>
      </c>
      <c r="K124" s="79"/>
      <c r="L124" s="75"/>
      <c r="M124" s="79"/>
      <c r="N124" s="75"/>
      <c r="O124" s="69"/>
      <c r="P124" s="126"/>
      <c r="Q124" s="75"/>
      <c r="R124" s="69"/>
      <c r="S124" s="69"/>
      <c r="T124" s="69"/>
      <c r="U124" s="69"/>
      <c r="V124" s="69"/>
      <c r="W124" s="69"/>
      <c r="X124" s="69"/>
      <c r="Y124" s="182">
        <f t="shared" si="2"/>
        <v>11900.000000000002</v>
      </c>
      <c r="Z124" s="74">
        <f t="shared" si="3"/>
        <v>181900</v>
      </c>
    </row>
    <row r="125" spans="1:26" s="100" customFormat="1" ht="15.5" x14ac:dyDescent="0.35">
      <c r="A125" s="69"/>
      <c r="B125" s="69"/>
      <c r="C125" s="69"/>
      <c r="D125" s="69"/>
      <c r="E125" s="69"/>
      <c r="F125" s="76" t="s">
        <v>20479</v>
      </c>
      <c r="G125" s="69"/>
      <c r="H125" s="74">
        <v>170000</v>
      </c>
      <c r="I125" s="69"/>
      <c r="J125" s="69" t="s">
        <v>4438</v>
      </c>
      <c r="K125" s="75"/>
      <c r="L125" s="75"/>
      <c r="M125" s="75"/>
      <c r="N125" s="75"/>
      <c r="O125" s="69"/>
      <c r="P125" s="69"/>
      <c r="Q125" s="75"/>
      <c r="R125" s="69"/>
      <c r="S125" s="69"/>
      <c r="T125" s="69"/>
      <c r="U125" s="69"/>
      <c r="V125" s="69"/>
      <c r="W125" s="76"/>
      <c r="X125" s="76"/>
      <c r="Y125" s="182">
        <f t="shared" si="2"/>
        <v>11900.000000000002</v>
      </c>
      <c r="Z125" s="74">
        <f t="shared" si="3"/>
        <v>181900</v>
      </c>
    </row>
    <row r="126" spans="1:26" s="100" customFormat="1" ht="15.5" x14ac:dyDescent="0.35">
      <c r="A126" s="64"/>
      <c r="B126" s="64"/>
      <c r="C126" s="64"/>
      <c r="D126" s="64"/>
      <c r="E126" s="64"/>
      <c r="F126" s="89" t="s">
        <v>2245</v>
      </c>
      <c r="G126" s="64"/>
      <c r="H126" s="67"/>
      <c r="I126" s="64"/>
      <c r="J126" s="64"/>
      <c r="K126" s="68"/>
      <c r="L126" s="68"/>
      <c r="M126" s="68"/>
      <c r="N126" s="68"/>
      <c r="O126" s="64"/>
      <c r="P126" s="64"/>
      <c r="Q126" s="68"/>
      <c r="R126" s="64"/>
      <c r="S126" s="64"/>
      <c r="T126" s="64"/>
      <c r="U126" s="64"/>
      <c r="V126" s="64"/>
      <c r="W126" s="64"/>
      <c r="X126" s="64"/>
      <c r="Y126" s="182">
        <f t="shared" si="2"/>
        <v>0</v>
      </c>
      <c r="Z126" s="67">
        <f t="shared" si="3"/>
        <v>0</v>
      </c>
    </row>
    <row r="127" spans="1:26" s="100" customFormat="1" ht="15.5" x14ac:dyDescent="0.35">
      <c r="A127" s="69"/>
      <c r="B127" s="76"/>
      <c r="C127" s="76"/>
      <c r="D127" s="76"/>
      <c r="E127" s="76"/>
      <c r="F127" s="79" t="s">
        <v>20480</v>
      </c>
      <c r="G127" s="76"/>
      <c r="H127" s="118">
        <v>75000</v>
      </c>
      <c r="I127" s="76"/>
      <c r="J127" s="76" t="s">
        <v>1562</v>
      </c>
      <c r="K127" s="130"/>
      <c r="L127" s="119" t="s">
        <v>20481</v>
      </c>
      <c r="M127" s="119" t="s">
        <v>20482</v>
      </c>
      <c r="N127" s="119"/>
      <c r="O127" s="76"/>
      <c r="P127" s="76"/>
      <c r="Q127" s="119"/>
      <c r="R127" s="76"/>
      <c r="S127" s="76"/>
      <c r="T127" s="76"/>
      <c r="U127" s="76"/>
      <c r="V127" s="76"/>
      <c r="W127" s="76"/>
      <c r="X127" s="76"/>
      <c r="Y127" s="182">
        <f t="shared" si="2"/>
        <v>5250.0000000000009</v>
      </c>
      <c r="Z127" s="118">
        <f t="shared" si="3"/>
        <v>80250</v>
      </c>
    </row>
    <row r="128" spans="1:26" s="100" customFormat="1" ht="15.5" x14ac:dyDescent="0.35">
      <c r="A128" s="76"/>
      <c r="B128" s="76"/>
      <c r="C128" s="76"/>
      <c r="D128" s="76"/>
      <c r="E128" s="76"/>
      <c r="F128" s="79" t="s">
        <v>20483</v>
      </c>
      <c r="G128" s="76"/>
      <c r="H128" s="118">
        <v>75000</v>
      </c>
      <c r="I128" s="76"/>
      <c r="J128" s="76" t="s">
        <v>1562</v>
      </c>
      <c r="K128" s="130"/>
      <c r="L128" s="119" t="s">
        <v>20481</v>
      </c>
      <c r="M128" s="119" t="s">
        <v>20484</v>
      </c>
      <c r="N128" s="119"/>
      <c r="O128" s="76"/>
      <c r="P128" s="76"/>
      <c r="Q128" s="119"/>
      <c r="R128" s="76"/>
      <c r="S128" s="76"/>
      <c r="T128" s="76"/>
      <c r="U128" s="76"/>
      <c r="V128" s="76"/>
      <c r="W128" s="76"/>
      <c r="X128" s="76"/>
      <c r="Y128" s="182">
        <f t="shared" si="2"/>
        <v>5250.0000000000009</v>
      </c>
      <c r="Z128" s="118">
        <f t="shared" si="3"/>
        <v>80250</v>
      </c>
    </row>
    <row r="129" spans="1:26" s="100" customFormat="1" ht="15.5" x14ac:dyDescent="0.35">
      <c r="A129" s="76"/>
      <c r="B129" s="76"/>
      <c r="C129" s="76"/>
      <c r="D129" s="76"/>
      <c r="E129" s="76"/>
      <c r="F129" s="79" t="s">
        <v>20485</v>
      </c>
      <c r="G129" s="76"/>
      <c r="H129" s="118">
        <v>75000</v>
      </c>
      <c r="I129" s="76"/>
      <c r="J129" s="76" t="s">
        <v>1562</v>
      </c>
      <c r="K129" s="130"/>
      <c r="L129" s="119" t="s">
        <v>20481</v>
      </c>
      <c r="M129" s="119" t="s">
        <v>20486</v>
      </c>
      <c r="N129" s="119"/>
      <c r="O129" s="76"/>
      <c r="P129" s="76"/>
      <c r="Q129" s="119"/>
      <c r="R129" s="76"/>
      <c r="S129" s="76"/>
      <c r="T129" s="76"/>
      <c r="U129" s="76"/>
      <c r="V129" s="76"/>
      <c r="W129" s="76"/>
      <c r="X129" s="76"/>
      <c r="Y129" s="182">
        <f t="shared" si="2"/>
        <v>5250.0000000000009</v>
      </c>
      <c r="Z129" s="118">
        <f t="shared" si="3"/>
        <v>80250</v>
      </c>
    </row>
    <row r="130" spans="1:26" s="100" customFormat="1" ht="15.5" x14ac:dyDescent="0.35">
      <c r="A130" s="69"/>
      <c r="B130" s="69"/>
      <c r="C130" s="69"/>
      <c r="D130" s="69"/>
      <c r="E130" s="69"/>
      <c r="F130" s="79" t="s">
        <v>20487</v>
      </c>
      <c r="G130" s="69"/>
      <c r="H130" s="118">
        <v>75000</v>
      </c>
      <c r="I130" s="69"/>
      <c r="J130" s="76" t="s">
        <v>1562</v>
      </c>
      <c r="K130" s="193"/>
      <c r="L130" s="119" t="s">
        <v>20488</v>
      </c>
      <c r="M130" s="75" t="s">
        <v>20489</v>
      </c>
      <c r="N130" s="75"/>
      <c r="O130" s="69"/>
      <c r="P130" s="76"/>
      <c r="Q130" s="75"/>
      <c r="R130" s="69"/>
      <c r="S130" s="69"/>
      <c r="T130" s="69"/>
      <c r="U130" s="69"/>
      <c r="V130" s="69"/>
      <c r="W130" s="69"/>
      <c r="X130" s="69"/>
      <c r="Y130" s="182">
        <f t="shared" si="2"/>
        <v>5250.0000000000009</v>
      </c>
      <c r="Z130" s="118">
        <f t="shared" si="3"/>
        <v>80250</v>
      </c>
    </row>
    <row r="131" spans="1:26" s="100" customFormat="1" ht="15.5" x14ac:dyDescent="0.35">
      <c r="A131" s="76"/>
      <c r="B131" s="76"/>
      <c r="C131" s="76"/>
      <c r="D131" s="76"/>
      <c r="E131" s="76"/>
      <c r="F131" s="79" t="s">
        <v>20490</v>
      </c>
      <c r="G131" s="76"/>
      <c r="H131" s="118">
        <v>75000</v>
      </c>
      <c r="I131" s="76"/>
      <c r="J131" s="76" t="s">
        <v>1562</v>
      </c>
      <c r="K131" s="130"/>
      <c r="L131" s="119" t="s">
        <v>20491</v>
      </c>
      <c r="M131" s="119">
        <v>1402122902171400</v>
      </c>
      <c r="N131" s="119"/>
      <c r="O131" s="76"/>
      <c r="P131" s="76"/>
      <c r="Q131" s="119"/>
      <c r="R131" s="76"/>
      <c r="S131" s="76"/>
      <c r="T131" s="76"/>
      <c r="U131" s="76"/>
      <c r="V131" s="76"/>
      <c r="W131" s="76"/>
      <c r="X131" s="76"/>
      <c r="Y131" s="182">
        <f t="shared" si="2"/>
        <v>5250.0000000000009</v>
      </c>
      <c r="Z131" s="118">
        <f t="shared" si="3"/>
        <v>80250</v>
      </c>
    </row>
    <row r="132" spans="1:26" s="100" customFormat="1" ht="15.5" x14ac:dyDescent="0.35">
      <c r="A132" s="76"/>
      <c r="B132" s="76"/>
      <c r="C132" s="76"/>
      <c r="D132" s="76"/>
      <c r="E132" s="76"/>
      <c r="F132" s="79" t="s">
        <v>20492</v>
      </c>
      <c r="G132" s="76"/>
      <c r="H132" s="118">
        <v>75000</v>
      </c>
      <c r="I132" s="76"/>
      <c r="J132" s="76"/>
      <c r="K132" s="119"/>
      <c r="L132" s="119"/>
      <c r="M132" s="119"/>
      <c r="N132" s="119"/>
      <c r="O132" s="76"/>
      <c r="P132" s="76"/>
      <c r="Q132" s="119"/>
      <c r="R132" s="76"/>
      <c r="S132" s="76"/>
      <c r="T132" s="76"/>
      <c r="U132" s="76"/>
      <c r="V132" s="76"/>
      <c r="W132" s="76"/>
      <c r="X132" s="76"/>
      <c r="Y132" s="182">
        <f t="shared" si="2"/>
        <v>5250.0000000000009</v>
      </c>
      <c r="Z132" s="118">
        <f t="shared" si="3"/>
        <v>80250</v>
      </c>
    </row>
    <row r="133" spans="1:26" s="100" customFormat="1" ht="15.5" x14ac:dyDescent="0.35">
      <c r="A133" s="76"/>
      <c r="B133" s="76"/>
      <c r="C133" s="76"/>
      <c r="D133" s="76"/>
      <c r="E133" s="76"/>
      <c r="F133" s="79" t="s">
        <v>20493</v>
      </c>
      <c r="G133" s="76"/>
      <c r="H133" s="118">
        <v>75000</v>
      </c>
      <c r="I133" s="76"/>
      <c r="J133" s="76" t="s">
        <v>1562</v>
      </c>
      <c r="K133" s="130"/>
      <c r="L133" s="119" t="s">
        <v>20481</v>
      </c>
      <c r="M133" s="119" t="s">
        <v>20494</v>
      </c>
      <c r="N133" s="119"/>
      <c r="O133" s="76"/>
      <c r="P133" s="76"/>
      <c r="Q133" s="119"/>
      <c r="R133" s="76"/>
      <c r="S133" s="76"/>
      <c r="T133" s="76"/>
      <c r="U133" s="76"/>
      <c r="V133" s="76"/>
      <c r="W133" s="76"/>
      <c r="X133" s="76"/>
      <c r="Y133" s="182">
        <f t="shared" si="2"/>
        <v>5250.0000000000009</v>
      </c>
      <c r="Z133" s="118">
        <f t="shared" si="3"/>
        <v>80250</v>
      </c>
    </row>
    <row r="134" spans="1:26" s="100" customFormat="1" ht="15.5" x14ac:dyDescent="0.35">
      <c r="A134" s="76"/>
      <c r="B134" s="76"/>
      <c r="C134" s="76"/>
      <c r="D134" s="76"/>
      <c r="E134" s="76"/>
      <c r="F134" s="79" t="s">
        <v>20495</v>
      </c>
      <c r="G134" s="76"/>
      <c r="H134" s="118">
        <v>75000</v>
      </c>
      <c r="I134" s="76"/>
      <c r="J134" s="76" t="s">
        <v>1562</v>
      </c>
      <c r="K134" s="130"/>
      <c r="L134" s="119" t="s">
        <v>20481</v>
      </c>
      <c r="M134" s="119" t="s">
        <v>20496</v>
      </c>
      <c r="N134" s="119"/>
      <c r="O134" s="76"/>
      <c r="P134" s="76"/>
      <c r="Q134" s="119"/>
      <c r="R134" s="76"/>
      <c r="S134" s="76"/>
      <c r="T134" s="76"/>
      <c r="U134" s="76"/>
      <c r="V134" s="76"/>
      <c r="W134" s="69"/>
      <c r="X134" s="69"/>
      <c r="Y134" s="182">
        <f t="shared" ref="Y134:Y197" si="4">H134*Y$4</f>
        <v>5250.0000000000009</v>
      </c>
      <c r="Z134" s="118">
        <f t="shared" ref="Z134:Z197" si="5">H134+Y134</f>
        <v>80250</v>
      </c>
    </row>
    <row r="135" spans="1:26" s="100" customFormat="1" ht="15.5" x14ac:dyDescent="0.35">
      <c r="A135" s="69"/>
      <c r="B135" s="69"/>
      <c r="C135" s="69"/>
      <c r="D135" s="69"/>
      <c r="E135" s="69"/>
      <c r="F135" s="79" t="s">
        <v>20497</v>
      </c>
      <c r="G135" s="69"/>
      <c r="H135" s="118">
        <v>75000</v>
      </c>
      <c r="I135" s="69"/>
      <c r="J135" s="76" t="s">
        <v>1562</v>
      </c>
      <c r="K135" s="193"/>
      <c r="L135" s="119" t="s">
        <v>20481</v>
      </c>
      <c r="M135" s="75" t="s">
        <v>20498</v>
      </c>
      <c r="N135" s="75"/>
      <c r="O135" s="69"/>
      <c r="P135" s="76"/>
      <c r="Q135" s="75"/>
      <c r="R135" s="69"/>
      <c r="S135" s="69"/>
      <c r="T135" s="69"/>
      <c r="U135" s="69"/>
      <c r="V135" s="69"/>
      <c r="W135" s="69"/>
      <c r="X135" s="69"/>
      <c r="Y135" s="182">
        <f t="shared" si="4"/>
        <v>5250.0000000000009</v>
      </c>
      <c r="Z135" s="118">
        <f t="shared" si="5"/>
        <v>80250</v>
      </c>
    </row>
    <row r="136" spans="1:26" s="100" customFormat="1" ht="15.5" x14ac:dyDescent="0.35">
      <c r="A136" s="76"/>
      <c r="B136" s="76"/>
      <c r="C136" s="76"/>
      <c r="D136" s="76"/>
      <c r="E136" s="76"/>
      <c r="F136" s="79" t="s">
        <v>20499</v>
      </c>
      <c r="G136" s="76"/>
      <c r="H136" s="118">
        <v>75000</v>
      </c>
      <c r="I136" s="76"/>
      <c r="J136" s="76"/>
      <c r="K136" s="130"/>
      <c r="L136" s="119"/>
      <c r="M136" s="119"/>
      <c r="N136" s="119"/>
      <c r="O136" s="76"/>
      <c r="P136" s="76"/>
      <c r="Q136" s="119"/>
      <c r="R136" s="76"/>
      <c r="S136" s="76"/>
      <c r="T136" s="76"/>
      <c r="U136" s="76"/>
      <c r="V136" s="76"/>
      <c r="W136" s="76"/>
      <c r="X136" s="76"/>
      <c r="Y136" s="182">
        <f t="shared" si="4"/>
        <v>5250.0000000000009</v>
      </c>
      <c r="Z136" s="118">
        <f t="shared" si="5"/>
        <v>80250</v>
      </c>
    </row>
    <row r="137" spans="1:26" s="100" customFormat="1" ht="15.5" x14ac:dyDescent="0.35">
      <c r="A137" s="76"/>
      <c r="B137" s="76"/>
      <c r="C137" s="76"/>
      <c r="D137" s="76"/>
      <c r="E137" s="76"/>
      <c r="F137" s="79" t="s">
        <v>20500</v>
      </c>
      <c r="G137" s="76"/>
      <c r="H137" s="118">
        <v>75000</v>
      </c>
      <c r="I137" s="76"/>
      <c r="J137" s="76" t="s">
        <v>1562</v>
      </c>
      <c r="K137" s="130"/>
      <c r="L137" s="119" t="s">
        <v>20481</v>
      </c>
      <c r="M137" s="119" t="s">
        <v>20501</v>
      </c>
      <c r="N137" s="119"/>
      <c r="O137" s="76"/>
      <c r="P137" s="76"/>
      <c r="Q137" s="119"/>
      <c r="R137" s="76"/>
      <c r="S137" s="76"/>
      <c r="T137" s="76"/>
      <c r="U137" s="76"/>
      <c r="V137" s="76"/>
      <c r="W137" s="76"/>
      <c r="X137" s="76"/>
      <c r="Y137" s="182">
        <f t="shared" si="4"/>
        <v>5250.0000000000009</v>
      </c>
      <c r="Z137" s="118">
        <f t="shared" si="5"/>
        <v>80250</v>
      </c>
    </row>
    <row r="138" spans="1:26" s="100" customFormat="1" ht="15.5" x14ac:dyDescent="0.35">
      <c r="A138" s="76"/>
      <c r="B138" s="76"/>
      <c r="C138" s="76"/>
      <c r="D138" s="76"/>
      <c r="E138" s="76"/>
      <c r="F138" s="79" t="s">
        <v>20502</v>
      </c>
      <c r="G138" s="76"/>
      <c r="H138" s="118">
        <v>75000</v>
      </c>
      <c r="I138" s="76"/>
      <c r="J138" s="76" t="s">
        <v>1562</v>
      </c>
      <c r="K138" s="130"/>
      <c r="L138" s="119" t="s">
        <v>20481</v>
      </c>
      <c r="M138" s="119" t="s">
        <v>20503</v>
      </c>
      <c r="N138" s="119"/>
      <c r="O138" s="76"/>
      <c r="P138" s="76"/>
      <c r="Q138" s="119"/>
      <c r="R138" s="76"/>
      <c r="S138" s="76"/>
      <c r="T138" s="76"/>
      <c r="U138" s="76"/>
      <c r="V138" s="76"/>
      <c r="W138" s="76"/>
      <c r="X138" s="76"/>
      <c r="Y138" s="182">
        <f t="shared" si="4"/>
        <v>5250.0000000000009</v>
      </c>
      <c r="Z138" s="118">
        <f t="shared" si="5"/>
        <v>80250</v>
      </c>
    </row>
    <row r="139" spans="1:26" s="100" customFormat="1" ht="15.5" x14ac:dyDescent="0.35">
      <c r="A139" s="76"/>
      <c r="B139" s="76"/>
      <c r="C139" s="76"/>
      <c r="D139" s="76"/>
      <c r="E139" s="76"/>
      <c r="F139" s="79" t="s">
        <v>20504</v>
      </c>
      <c r="G139" s="76"/>
      <c r="H139" s="118">
        <v>75000</v>
      </c>
      <c r="I139" s="76"/>
      <c r="J139" s="76" t="s">
        <v>1562</v>
      </c>
      <c r="K139" s="130"/>
      <c r="L139" s="119" t="s">
        <v>20481</v>
      </c>
      <c r="M139" s="119" t="s">
        <v>20505</v>
      </c>
      <c r="N139" s="119"/>
      <c r="O139" s="76"/>
      <c r="P139" s="76"/>
      <c r="Q139" s="119"/>
      <c r="R139" s="76"/>
      <c r="S139" s="76"/>
      <c r="T139" s="76"/>
      <c r="U139" s="76"/>
      <c r="V139" s="76"/>
      <c r="W139" s="76"/>
      <c r="X139" s="76"/>
      <c r="Y139" s="182">
        <f t="shared" si="4"/>
        <v>5250.0000000000009</v>
      </c>
      <c r="Z139" s="118">
        <f t="shared" si="5"/>
        <v>80250</v>
      </c>
    </row>
    <row r="140" spans="1:26" s="100" customFormat="1" ht="15.5" x14ac:dyDescent="0.35">
      <c r="A140" s="69"/>
      <c r="B140" s="69"/>
      <c r="C140" s="69"/>
      <c r="D140" s="69"/>
      <c r="E140" s="69"/>
      <c r="F140" s="79" t="s">
        <v>20506</v>
      </c>
      <c r="G140" s="69"/>
      <c r="H140" s="118">
        <v>75000</v>
      </c>
      <c r="I140" s="69"/>
      <c r="J140" s="76"/>
      <c r="K140" s="193"/>
      <c r="L140" s="119"/>
      <c r="M140" s="75"/>
      <c r="N140" s="75"/>
      <c r="O140" s="69"/>
      <c r="P140" s="76"/>
      <c r="Q140" s="75"/>
      <c r="R140" s="69"/>
      <c r="S140" s="69"/>
      <c r="T140" s="69"/>
      <c r="U140" s="69"/>
      <c r="V140" s="69"/>
      <c r="W140" s="69"/>
      <c r="X140" s="69"/>
      <c r="Y140" s="182">
        <f t="shared" si="4"/>
        <v>5250.0000000000009</v>
      </c>
      <c r="Z140" s="118">
        <f t="shared" si="5"/>
        <v>80250</v>
      </c>
    </row>
    <row r="141" spans="1:26" s="100" customFormat="1" ht="15.5" x14ac:dyDescent="0.35">
      <c r="A141" s="76"/>
      <c r="B141" s="76"/>
      <c r="C141" s="76"/>
      <c r="D141" s="76"/>
      <c r="E141" s="76"/>
      <c r="F141" s="79" t="s">
        <v>20507</v>
      </c>
      <c r="G141" s="76"/>
      <c r="H141" s="118">
        <v>75000</v>
      </c>
      <c r="I141" s="76"/>
      <c r="J141" s="76" t="s">
        <v>1562</v>
      </c>
      <c r="K141" s="130"/>
      <c r="L141" s="119" t="s">
        <v>20481</v>
      </c>
      <c r="M141" s="119" t="s">
        <v>20508</v>
      </c>
      <c r="N141" s="119"/>
      <c r="O141" s="76"/>
      <c r="P141" s="76"/>
      <c r="Q141" s="119"/>
      <c r="R141" s="76"/>
      <c r="S141" s="76"/>
      <c r="T141" s="76"/>
      <c r="U141" s="76"/>
      <c r="V141" s="76"/>
      <c r="W141" s="76"/>
      <c r="X141" s="76"/>
      <c r="Y141" s="182">
        <f t="shared" si="4"/>
        <v>5250.0000000000009</v>
      </c>
      <c r="Z141" s="118">
        <f t="shared" si="5"/>
        <v>80250</v>
      </c>
    </row>
    <row r="142" spans="1:26" s="100" customFormat="1" ht="15.5" x14ac:dyDescent="0.35">
      <c r="A142" s="76"/>
      <c r="B142" s="76"/>
      <c r="C142" s="76"/>
      <c r="D142" s="76"/>
      <c r="E142" s="76"/>
      <c r="F142" s="79" t="s">
        <v>20509</v>
      </c>
      <c r="G142" s="76"/>
      <c r="H142" s="118">
        <v>75000</v>
      </c>
      <c r="I142" s="76"/>
      <c r="J142" s="76" t="s">
        <v>1562</v>
      </c>
      <c r="K142" s="130"/>
      <c r="L142" s="119" t="s">
        <v>20481</v>
      </c>
      <c r="M142" s="119" t="s">
        <v>20510</v>
      </c>
      <c r="N142" s="119"/>
      <c r="O142" s="76"/>
      <c r="P142" s="76"/>
      <c r="Q142" s="119"/>
      <c r="R142" s="76"/>
      <c r="S142" s="76"/>
      <c r="T142" s="76"/>
      <c r="U142" s="76"/>
      <c r="V142" s="76"/>
      <c r="W142" s="76"/>
      <c r="X142" s="76"/>
      <c r="Y142" s="182">
        <f t="shared" si="4"/>
        <v>5250.0000000000009</v>
      </c>
      <c r="Z142" s="118">
        <f t="shared" si="5"/>
        <v>80250</v>
      </c>
    </row>
    <row r="143" spans="1:26" s="100" customFormat="1" ht="15.5" x14ac:dyDescent="0.35">
      <c r="A143" s="76"/>
      <c r="B143" s="76"/>
      <c r="C143" s="76"/>
      <c r="D143" s="76"/>
      <c r="E143" s="76"/>
      <c r="F143" s="79" t="s">
        <v>20511</v>
      </c>
      <c r="G143" s="76"/>
      <c r="H143" s="118">
        <v>75000</v>
      </c>
      <c r="I143" s="76"/>
      <c r="J143" s="76" t="s">
        <v>1562</v>
      </c>
      <c r="K143" s="130"/>
      <c r="L143" s="119" t="s">
        <v>20481</v>
      </c>
      <c r="M143" s="119" t="s">
        <v>20512</v>
      </c>
      <c r="N143" s="119"/>
      <c r="O143" s="76"/>
      <c r="P143" s="76"/>
      <c r="Q143" s="119"/>
      <c r="R143" s="76"/>
      <c r="S143" s="76"/>
      <c r="T143" s="76"/>
      <c r="U143" s="76"/>
      <c r="V143" s="76"/>
      <c r="W143" s="76"/>
      <c r="X143" s="76"/>
      <c r="Y143" s="182">
        <f t="shared" si="4"/>
        <v>5250.0000000000009</v>
      </c>
      <c r="Z143" s="118">
        <f t="shared" si="5"/>
        <v>80250</v>
      </c>
    </row>
    <row r="144" spans="1:26" s="100" customFormat="1" ht="15.5" x14ac:dyDescent="0.35">
      <c r="A144" s="76"/>
      <c r="B144" s="76"/>
      <c r="C144" s="76"/>
      <c r="D144" s="76"/>
      <c r="E144" s="76"/>
      <c r="F144" s="79" t="s">
        <v>20513</v>
      </c>
      <c r="G144" s="76"/>
      <c r="H144" s="118">
        <v>75000</v>
      </c>
      <c r="I144" s="76"/>
      <c r="J144" s="76"/>
      <c r="K144" s="130"/>
      <c r="L144" s="119"/>
      <c r="M144" s="119"/>
      <c r="N144" s="119"/>
      <c r="O144" s="76"/>
      <c r="P144" s="76"/>
      <c r="Q144" s="119"/>
      <c r="R144" s="76"/>
      <c r="S144" s="76"/>
      <c r="T144" s="76"/>
      <c r="U144" s="76"/>
      <c r="V144" s="76"/>
      <c r="W144" s="76"/>
      <c r="X144" s="76"/>
      <c r="Y144" s="182">
        <f t="shared" si="4"/>
        <v>5250.0000000000009</v>
      </c>
      <c r="Z144" s="118">
        <f t="shared" si="5"/>
        <v>80250</v>
      </c>
    </row>
    <row r="145" spans="1:26" s="100" customFormat="1" ht="15.5" x14ac:dyDescent="0.35">
      <c r="A145" s="69"/>
      <c r="B145" s="69"/>
      <c r="C145" s="69"/>
      <c r="D145" s="69"/>
      <c r="E145" s="69"/>
      <c r="F145" s="79" t="s">
        <v>20514</v>
      </c>
      <c r="G145" s="69"/>
      <c r="H145" s="118">
        <v>75000</v>
      </c>
      <c r="I145" s="69"/>
      <c r="J145" s="76" t="s">
        <v>1562</v>
      </c>
      <c r="K145" s="193"/>
      <c r="L145" s="75" t="s">
        <v>20481</v>
      </c>
      <c r="M145" s="75" t="s">
        <v>20515</v>
      </c>
      <c r="N145" s="75"/>
      <c r="O145" s="69"/>
      <c r="P145" s="69"/>
      <c r="Q145" s="75"/>
      <c r="R145" s="69"/>
      <c r="S145" s="69"/>
      <c r="T145" s="69"/>
      <c r="U145" s="69"/>
      <c r="V145" s="69"/>
      <c r="W145" s="69"/>
      <c r="X145" s="69"/>
      <c r="Y145" s="182">
        <f t="shared" si="4"/>
        <v>5250.0000000000009</v>
      </c>
      <c r="Z145" s="118">
        <f t="shared" si="5"/>
        <v>80250</v>
      </c>
    </row>
    <row r="146" spans="1:26" s="100" customFormat="1" ht="15.5" x14ac:dyDescent="0.35">
      <c r="A146" s="76"/>
      <c r="B146" s="76"/>
      <c r="C146" s="76"/>
      <c r="D146" s="76"/>
      <c r="E146" s="76"/>
      <c r="F146" s="76" t="s">
        <v>20516</v>
      </c>
      <c r="G146" s="76"/>
      <c r="H146" s="118">
        <v>75000</v>
      </c>
      <c r="I146" s="76"/>
      <c r="J146" s="76" t="s">
        <v>1562</v>
      </c>
      <c r="K146" s="130"/>
      <c r="L146" s="119" t="s">
        <v>20481</v>
      </c>
      <c r="M146" s="119" t="s">
        <v>20517</v>
      </c>
      <c r="N146" s="119"/>
      <c r="O146" s="76"/>
      <c r="P146" s="76"/>
      <c r="Q146" s="119"/>
      <c r="R146" s="76"/>
      <c r="S146" s="76"/>
      <c r="T146" s="76"/>
      <c r="U146" s="76"/>
      <c r="V146" s="76"/>
      <c r="W146" s="76"/>
      <c r="X146" s="76"/>
      <c r="Y146" s="182">
        <f t="shared" si="4"/>
        <v>5250.0000000000009</v>
      </c>
      <c r="Z146" s="118">
        <f t="shared" si="5"/>
        <v>80250</v>
      </c>
    </row>
    <row r="147" spans="1:26" s="100" customFormat="1" ht="15.5" x14ac:dyDescent="0.35">
      <c r="A147" s="76"/>
      <c r="B147" s="76"/>
      <c r="C147" s="76"/>
      <c r="D147" s="76"/>
      <c r="E147" s="76"/>
      <c r="F147" s="76" t="s">
        <v>20518</v>
      </c>
      <c r="G147" s="76"/>
      <c r="H147" s="118">
        <v>75000</v>
      </c>
      <c r="I147" s="76"/>
      <c r="J147" s="76" t="s">
        <v>1562</v>
      </c>
      <c r="K147" s="130"/>
      <c r="L147" s="119" t="s">
        <v>20481</v>
      </c>
      <c r="M147" s="119" t="s">
        <v>20519</v>
      </c>
      <c r="N147" s="119"/>
      <c r="O147" s="76"/>
      <c r="P147" s="76"/>
      <c r="Q147" s="119"/>
      <c r="R147" s="76"/>
      <c r="S147" s="76"/>
      <c r="T147" s="76"/>
      <c r="U147" s="76"/>
      <c r="V147" s="76"/>
      <c r="W147" s="76"/>
      <c r="X147" s="76"/>
      <c r="Y147" s="182">
        <f t="shared" si="4"/>
        <v>5250.0000000000009</v>
      </c>
      <c r="Z147" s="118">
        <f t="shared" si="5"/>
        <v>80250</v>
      </c>
    </row>
    <row r="148" spans="1:26" s="100" customFormat="1" ht="15.5" x14ac:dyDescent="0.35">
      <c r="A148" s="76"/>
      <c r="B148" s="76"/>
      <c r="C148" s="76"/>
      <c r="D148" s="76"/>
      <c r="E148" s="76"/>
      <c r="F148" s="76" t="s">
        <v>20520</v>
      </c>
      <c r="G148" s="76"/>
      <c r="H148" s="118">
        <v>75000</v>
      </c>
      <c r="I148" s="76"/>
      <c r="J148" s="76"/>
      <c r="K148" s="130"/>
      <c r="L148" s="119"/>
      <c r="M148" s="119"/>
      <c r="N148" s="119"/>
      <c r="O148" s="76"/>
      <c r="P148" s="76"/>
      <c r="Q148" s="119"/>
      <c r="R148" s="76"/>
      <c r="S148" s="76"/>
      <c r="T148" s="76"/>
      <c r="U148" s="76"/>
      <c r="V148" s="76"/>
      <c r="W148" s="76"/>
      <c r="X148" s="76"/>
      <c r="Y148" s="182">
        <f t="shared" si="4"/>
        <v>5250.0000000000009</v>
      </c>
      <c r="Z148" s="118">
        <f t="shared" si="5"/>
        <v>80250</v>
      </c>
    </row>
    <row r="149" spans="1:26" s="100" customFormat="1" ht="15.5" x14ac:dyDescent="0.35">
      <c r="A149" s="76"/>
      <c r="B149" s="76"/>
      <c r="C149" s="76"/>
      <c r="D149" s="76"/>
      <c r="E149" s="76"/>
      <c r="F149" s="76" t="s">
        <v>20521</v>
      </c>
      <c r="G149" s="76"/>
      <c r="H149" s="118">
        <v>75000</v>
      </c>
      <c r="I149" s="76"/>
      <c r="J149" s="76" t="s">
        <v>1562</v>
      </c>
      <c r="K149" s="130"/>
      <c r="L149" s="119" t="s">
        <v>5370</v>
      </c>
      <c r="M149" s="119" t="s">
        <v>20522</v>
      </c>
      <c r="N149" s="119"/>
      <c r="O149" s="76"/>
      <c r="P149" s="76"/>
      <c r="Q149" s="119"/>
      <c r="R149" s="76"/>
      <c r="S149" s="76"/>
      <c r="T149" s="76"/>
      <c r="U149" s="76"/>
      <c r="V149" s="76"/>
      <c r="W149" s="76"/>
      <c r="X149" s="76"/>
      <c r="Y149" s="182">
        <f t="shared" si="4"/>
        <v>5250.0000000000009</v>
      </c>
      <c r="Z149" s="118">
        <f t="shared" si="5"/>
        <v>80250</v>
      </c>
    </row>
    <row r="150" spans="1:26" s="100" customFormat="1" ht="15.5" x14ac:dyDescent="0.35">
      <c r="A150" s="69"/>
      <c r="B150" s="69"/>
      <c r="C150" s="69"/>
      <c r="D150" s="69"/>
      <c r="E150" s="69"/>
      <c r="F150" s="76" t="s">
        <v>20523</v>
      </c>
      <c r="G150" s="69"/>
      <c r="H150" s="118">
        <v>75000</v>
      </c>
      <c r="I150" s="69"/>
      <c r="J150" s="76" t="s">
        <v>1562</v>
      </c>
      <c r="K150" s="193"/>
      <c r="L150" s="119" t="s">
        <v>20488</v>
      </c>
      <c r="M150" s="75" t="s">
        <v>20524</v>
      </c>
      <c r="N150" s="75"/>
      <c r="O150" s="69"/>
      <c r="P150" s="76"/>
      <c r="Q150" s="75"/>
      <c r="R150" s="69"/>
      <c r="S150" s="69"/>
      <c r="T150" s="69"/>
      <c r="U150" s="69"/>
      <c r="V150" s="69"/>
      <c r="W150" s="69"/>
      <c r="X150" s="69"/>
      <c r="Y150" s="182">
        <f t="shared" si="4"/>
        <v>5250.0000000000009</v>
      </c>
      <c r="Z150" s="118">
        <f t="shared" si="5"/>
        <v>80250</v>
      </c>
    </row>
    <row r="151" spans="1:26" s="100" customFormat="1" ht="15.5" x14ac:dyDescent="0.35">
      <c r="A151" s="76"/>
      <c r="B151" s="76"/>
      <c r="C151" s="76"/>
      <c r="D151" s="76"/>
      <c r="E151" s="76"/>
      <c r="F151" s="76" t="s">
        <v>20525</v>
      </c>
      <c r="G151" s="76"/>
      <c r="H151" s="118">
        <v>75000</v>
      </c>
      <c r="I151" s="76"/>
      <c r="J151" s="76" t="s">
        <v>1562</v>
      </c>
      <c r="K151" s="130"/>
      <c r="L151" s="119" t="s">
        <v>20491</v>
      </c>
      <c r="M151" s="119">
        <v>1402122902111400</v>
      </c>
      <c r="N151" s="119"/>
      <c r="O151" s="76"/>
      <c r="P151" s="76"/>
      <c r="Q151" s="119"/>
      <c r="R151" s="76"/>
      <c r="S151" s="76"/>
      <c r="T151" s="76"/>
      <c r="U151" s="76"/>
      <c r="V151" s="76"/>
      <c r="W151" s="76"/>
      <c r="X151" s="76"/>
      <c r="Y151" s="182">
        <f t="shared" si="4"/>
        <v>5250.0000000000009</v>
      </c>
      <c r="Z151" s="118">
        <f t="shared" si="5"/>
        <v>80250</v>
      </c>
    </row>
    <row r="152" spans="1:26" s="100" customFormat="1" ht="15.5" x14ac:dyDescent="0.35">
      <c r="A152" s="76"/>
      <c r="B152" s="76"/>
      <c r="C152" s="76"/>
      <c r="D152" s="76"/>
      <c r="E152" s="76"/>
      <c r="F152" s="76" t="s">
        <v>20526</v>
      </c>
      <c r="G152" s="76"/>
      <c r="H152" s="118">
        <v>75000</v>
      </c>
      <c r="I152" s="76"/>
      <c r="J152" s="76" t="s">
        <v>1562</v>
      </c>
      <c r="K152" s="130"/>
      <c r="L152" s="119" t="s">
        <v>20481</v>
      </c>
      <c r="M152" s="119" t="s">
        <v>20527</v>
      </c>
      <c r="N152" s="119"/>
      <c r="O152" s="76"/>
      <c r="P152" s="76"/>
      <c r="Q152" s="119"/>
      <c r="R152" s="76"/>
      <c r="S152" s="76"/>
      <c r="T152" s="76"/>
      <c r="U152" s="76"/>
      <c r="V152" s="76"/>
      <c r="W152" s="76"/>
      <c r="X152" s="76"/>
      <c r="Y152" s="182">
        <f t="shared" si="4"/>
        <v>5250.0000000000009</v>
      </c>
      <c r="Z152" s="118">
        <f t="shared" si="5"/>
        <v>80250</v>
      </c>
    </row>
    <row r="153" spans="1:26" s="100" customFormat="1" ht="15.5" x14ac:dyDescent="0.35">
      <c r="A153" s="76"/>
      <c r="B153" s="76"/>
      <c r="C153" s="76"/>
      <c r="D153" s="76"/>
      <c r="E153" s="76"/>
      <c r="F153" s="76" t="s">
        <v>20528</v>
      </c>
      <c r="G153" s="76"/>
      <c r="H153" s="118">
        <v>75000</v>
      </c>
      <c r="I153" s="76"/>
      <c r="J153" s="76"/>
      <c r="K153" s="130"/>
      <c r="L153" s="119"/>
      <c r="M153" s="119"/>
      <c r="N153" s="119"/>
      <c r="O153" s="76"/>
      <c r="P153" s="76"/>
      <c r="Q153" s="119"/>
      <c r="R153" s="76"/>
      <c r="S153" s="76"/>
      <c r="T153" s="76"/>
      <c r="U153" s="76"/>
      <c r="V153" s="76"/>
      <c r="W153" s="76"/>
      <c r="X153" s="76"/>
      <c r="Y153" s="182">
        <f t="shared" si="4"/>
        <v>5250.0000000000009</v>
      </c>
      <c r="Z153" s="118">
        <f t="shared" si="5"/>
        <v>80250</v>
      </c>
    </row>
    <row r="154" spans="1:26" s="100" customFormat="1" ht="15.5" x14ac:dyDescent="0.35">
      <c r="A154" s="76"/>
      <c r="B154" s="76"/>
      <c r="C154" s="76"/>
      <c r="D154" s="76"/>
      <c r="E154" s="76"/>
      <c r="F154" s="76" t="s">
        <v>20529</v>
      </c>
      <c r="G154" s="76"/>
      <c r="H154" s="118">
        <v>75000</v>
      </c>
      <c r="I154" s="76"/>
      <c r="J154" s="76" t="s">
        <v>1562</v>
      </c>
      <c r="K154" s="130"/>
      <c r="L154" s="119" t="s">
        <v>6562</v>
      </c>
      <c r="M154" s="119" t="s">
        <v>20530</v>
      </c>
      <c r="N154" s="119"/>
      <c r="O154" s="76"/>
      <c r="P154" s="76"/>
      <c r="Q154" s="119"/>
      <c r="R154" s="76"/>
      <c r="S154" s="76"/>
      <c r="T154" s="76"/>
      <c r="U154" s="76"/>
      <c r="V154" s="76"/>
      <c r="W154" s="76"/>
      <c r="X154" s="76"/>
      <c r="Y154" s="182">
        <f t="shared" si="4"/>
        <v>5250.0000000000009</v>
      </c>
      <c r="Z154" s="118">
        <f t="shared" si="5"/>
        <v>80250</v>
      </c>
    </row>
    <row r="155" spans="1:26" s="100" customFormat="1" ht="15.5" x14ac:dyDescent="0.35">
      <c r="A155" s="76"/>
      <c r="B155" s="76"/>
      <c r="C155" s="76"/>
      <c r="D155" s="76"/>
      <c r="E155" s="76"/>
      <c r="F155" s="76" t="s">
        <v>20531</v>
      </c>
      <c r="G155" s="76"/>
      <c r="H155" s="118">
        <v>75000</v>
      </c>
      <c r="I155" s="76"/>
      <c r="J155" s="76" t="s">
        <v>20532</v>
      </c>
      <c r="K155" s="130"/>
      <c r="L155" s="119" t="s">
        <v>3270</v>
      </c>
      <c r="M155" s="119" t="s">
        <v>20533</v>
      </c>
      <c r="N155" s="119"/>
      <c r="O155" s="76"/>
      <c r="P155" s="76"/>
      <c r="Q155" s="119"/>
      <c r="R155" s="76"/>
      <c r="S155" s="76"/>
      <c r="T155" s="76"/>
      <c r="U155" s="76"/>
      <c r="V155" s="76"/>
      <c r="W155" s="76"/>
      <c r="X155" s="76"/>
      <c r="Y155" s="182">
        <f t="shared" si="4"/>
        <v>5250.0000000000009</v>
      </c>
      <c r="Z155" s="118">
        <f t="shared" si="5"/>
        <v>80250</v>
      </c>
    </row>
    <row r="156" spans="1:26" s="100" customFormat="1" ht="15.5" x14ac:dyDescent="0.35">
      <c r="A156" s="69"/>
      <c r="B156" s="69"/>
      <c r="C156" s="69"/>
      <c r="D156" s="69"/>
      <c r="E156" s="69"/>
      <c r="F156" s="76" t="s">
        <v>20534</v>
      </c>
      <c r="G156" s="69"/>
      <c r="H156" s="118">
        <v>75000</v>
      </c>
      <c r="I156" s="69"/>
      <c r="J156" s="76" t="s">
        <v>1562</v>
      </c>
      <c r="K156" s="193"/>
      <c r="L156" s="119" t="s">
        <v>5010</v>
      </c>
      <c r="M156" s="75">
        <v>100080160221</v>
      </c>
      <c r="N156" s="75"/>
      <c r="O156" s="69"/>
      <c r="P156" s="76"/>
      <c r="Q156" s="75"/>
      <c r="R156" s="69"/>
      <c r="S156" s="69"/>
      <c r="T156" s="69"/>
      <c r="U156" s="69"/>
      <c r="V156" s="69"/>
      <c r="W156" s="69"/>
      <c r="X156" s="69"/>
      <c r="Y156" s="182">
        <f t="shared" si="4"/>
        <v>5250.0000000000009</v>
      </c>
      <c r="Z156" s="118">
        <f t="shared" si="5"/>
        <v>80250</v>
      </c>
    </row>
    <row r="157" spans="1:26" s="100" customFormat="1" ht="15.5" x14ac:dyDescent="0.35">
      <c r="A157" s="76"/>
      <c r="B157" s="76"/>
      <c r="C157" s="76"/>
      <c r="D157" s="76"/>
      <c r="E157" s="76"/>
      <c r="F157" s="76" t="s">
        <v>20535</v>
      </c>
      <c r="G157" s="76"/>
      <c r="H157" s="118">
        <v>75000</v>
      </c>
      <c r="I157" s="76"/>
      <c r="J157" s="76" t="s">
        <v>1562</v>
      </c>
      <c r="K157" s="130"/>
      <c r="L157" s="119" t="s">
        <v>20491</v>
      </c>
      <c r="M157" s="119">
        <v>1500103711281500</v>
      </c>
      <c r="N157" s="119"/>
      <c r="O157" s="76"/>
      <c r="P157" s="76"/>
      <c r="Q157" s="119"/>
      <c r="R157" s="76"/>
      <c r="S157" s="76"/>
      <c r="T157" s="76"/>
      <c r="U157" s="76"/>
      <c r="V157" s="76"/>
      <c r="W157" s="76"/>
      <c r="X157" s="76"/>
      <c r="Y157" s="182">
        <f t="shared" si="4"/>
        <v>5250.0000000000009</v>
      </c>
      <c r="Z157" s="118">
        <f t="shared" si="5"/>
        <v>80250</v>
      </c>
    </row>
    <row r="158" spans="1:26" s="100" customFormat="1" ht="15.5" x14ac:dyDescent="0.35">
      <c r="A158" s="76"/>
      <c r="B158" s="76"/>
      <c r="C158" s="76"/>
      <c r="D158" s="76"/>
      <c r="E158" s="76"/>
      <c r="F158" s="76" t="s">
        <v>20536</v>
      </c>
      <c r="G158" s="76"/>
      <c r="H158" s="118">
        <v>75000</v>
      </c>
      <c r="I158" s="76"/>
      <c r="J158" s="76" t="s">
        <v>1562</v>
      </c>
      <c r="K158" s="130"/>
      <c r="L158" s="119" t="s">
        <v>5010</v>
      </c>
      <c r="M158" s="119">
        <v>100074990104</v>
      </c>
      <c r="N158" s="119"/>
      <c r="O158" s="76"/>
      <c r="P158" s="76"/>
      <c r="Q158" s="119"/>
      <c r="R158" s="76"/>
      <c r="S158" s="76"/>
      <c r="T158" s="76"/>
      <c r="U158" s="76"/>
      <c r="V158" s="76"/>
      <c r="W158" s="76"/>
      <c r="X158" s="76"/>
      <c r="Y158" s="182">
        <f t="shared" si="4"/>
        <v>5250.0000000000009</v>
      </c>
      <c r="Z158" s="118">
        <f t="shared" si="5"/>
        <v>80250</v>
      </c>
    </row>
    <row r="159" spans="1:26" s="100" customFormat="1" ht="15.5" x14ac:dyDescent="0.35">
      <c r="A159" s="76"/>
      <c r="B159" s="76"/>
      <c r="C159" s="76"/>
      <c r="D159" s="76"/>
      <c r="E159" s="76"/>
      <c r="F159" s="76" t="s">
        <v>20537</v>
      </c>
      <c r="G159" s="76"/>
      <c r="H159" s="118">
        <v>75000</v>
      </c>
      <c r="I159" s="76"/>
      <c r="J159" s="76"/>
      <c r="K159" s="130"/>
      <c r="L159" s="119"/>
      <c r="M159" s="119"/>
      <c r="N159" s="119"/>
      <c r="O159" s="76"/>
      <c r="P159" s="76"/>
      <c r="Q159" s="119"/>
      <c r="R159" s="76"/>
      <c r="S159" s="76"/>
      <c r="T159" s="76"/>
      <c r="U159" s="76"/>
      <c r="V159" s="76"/>
      <c r="W159" s="76"/>
      <c r="X159" s="76"/>
      <c r="Y159" s="182">
        <f t="shared" si="4"/>
        <v>5250.0000000000009</v>
      </c>
      <c r="Z159" s="118">
        <f t="shared" si="5"/>
        <v>80250</v>
      </c>
    </row>
    <row r="160" spans="1:26" s="100" customFormat="1" ht="15.5" x14ac:dyDescent="0.35">
      <c r="A160" s="76"/>
      <c r="B160" s="76"/>
      <c r="C160" s="76"/>
      <c r="D160" s="76"/>
      <c r="E160" s="76"/>
      <c r="F160" s="76" t="s">
        <v>20538</v>
      </c>
      <c r="G160" s="76"/>
      <c r="H160" s="118">
        <v>75000</v>
      </c>
      <c r="I160" s="76"/>
      <c r="J160" s="76" t="s">
        <v>1562</v>
      </c>
      <c r="K160" s="130"/>
      <c r="L160" s="119" t="s">
        <v>5370</v>
      </c>
      <c r="M160" s="119" t="s">
        <v>20539</v>
      </c>
      <c r="N160" s="119"/>
      <c r="O160" s="76"/>
      <c r="P160" s="76"/>
      <c r="Q160" s="119"/>
      <c r="R160" s="76"/>
      <c r="S160" s="76"/>
      <c r="T160" s="76"/>
      <c r="U160" s="76"/>
      <c r="V160" s="76"/>
      <c r="W160" s="76"/>
      <c r="X160" s="76"/>
      <c r="Y160" s="182">
        <f t="shared" si="4"/>
        <v>5250.0000000000009</v>
      </c>
      <c r="Z160" s="118">
        <f t="shared" si="5"/>
        <v>80250</v>
      </c>
    </row>
    <row r="161" spans="1:26" s="100" customFormat="1" ht="15.5" x14ac:dyDescent="0.35">
      <c r="A161" s="76"/>
      <c r="B161" s="76"/>
      <c r="C161" s="76"/>
      <c r="D161" s="76"/>
      <c r="E161" s="76"/>
      <c r="F161" s="79" t="s">
        <v>20540</v>
      </c>
      <c r="G161" s="76"/>
      <c r="H161" s="118">
        <v>75000</v>
      </c>
      <c r="I161" s="76"/>
      <c r="J161" s="76" t="s">
        <v>1562</v>
      </c>
      <c r="K161" s="130"/>
      <c r="L161" s="119" t="s">
        <v>6562</v>
      </c>
      <c r="M161" s="119" t="s">
        <v>20541</v>
      </c>
      <c r="N161" s="119"/>
      <c r="O161" s="76"/>
      <c r="P161" s="76"/>
      <c r="Q161" s="119"/>
      <c r="R161" s="76"/>
      <c r="S161" s="76"/>
      <c r="T161" s="76"/>
      <c r="U161" s="76"/>
      <c r="V161" s="76"/>
      <c r="W161" s="76"/>
      <c r="X161" s="76"/>
      <c r="Y161" s="182">
        <f t="shared" si="4"/>
        <v>5250.0000000000009</v>
      </c>
      <c r="Z161" s="118">
        <f t="shared" si="5"/>
        <v>80250</v>
      </c>
    </row>
    <row r="162" spans="1:26" s="100" customFormat="1" ht="15.5" x14ac:dyDescent="0.35">
      <c r="A162" s="69"/>
      <c r="B162" s="69"/>
      <c r="C162" s="69"/>
      <c r="D162" s="69"/>
      <c r="E162" s="69"/>
      <c r="F162" s="79" t="s">
        <v>20542</v>
      </c>
      <c r="G162" s="69"/>
      <c r="H162" s="118">
        <v>75000</v>
      </c>
      <c r="I162" s="69"/>
      <c r="J162" s="76" t="s">
        <v>9320</v>
      </c>
      <c r="K162" s="193"/>
      <c r="L162" s="119" t="s">
        <v>3270</v>
      </c>
      <c r="M162" s="75" t="s">
        <v>20543</v>
      </c>
      <c r="N162" s="75"/>
      <c r="O162" s="69"/>
      <c r="P162" s="76"/>
      <c r="Q162" s="119"/>
      <c r="R162" s="69"/>
      <c r="S162" s="69"/>
      <c r="T162" s="69"/>
      <c r="U162" s="69"/>
      <c r="V162" s="69"/>
      <c r="W162" s="69"/>
      <c r="X162" s="69"/>
      <c r="Y162" s="182">
        <f t="shared" si="4"/>
        <v>5250.0000000000009</v>
      </c>
      <c r="Z162" s="118">
        <f t="shared" si="5"/>
        <v>80250</v>
      </c>
    </row>
    <row r="163" spans="1:26" s="100" customFormat="1" ht="15.5" x14ac:dyDescent="0.35">
      <c r="A163" s="76"/>
      <c r="B163" s="76"/>
      <c r="C163" s="76"/>
      <c r="D163" s="76"/>
      <c r="E163" s="76"/>
      <c r="F163" s="79" t="s">
        <v>20544</v>
      </c>
      <c r="G163" s="76"/>
      <c r="H163" s="118">
        <v>75000</v>
      </c>
      <c r="I163" s="76"/>
      <c r="J163" s="76" t="s">
        <v>1562</v>
      </c>
      <c r="K163" s="130"/>
      <c r="L163" s="119" t="s">
        <v>5010</v>
      </c>
      <c r="M163" s="119">
        <v>100074990301</v>
      </c>
      <c r="N163" s="119"/>
      <c r="O163" s="76"/>
      <c r="P163" s="76"/>
      <c r="Q163" s="119"/>
      <c r="R163" s="76"/>
      <c r="S163" s="76"/>
      <c r="T163" s="76"/>
      <c r="U163" s="76"/>
      <c r="V163" s="76"/>
      <c r="W163" s="76"/>
      <c r="X163" s="76"/>
      <c r="Y163" s="182">
        <f t="shared" si="4"/>
        <v>5250.0000000000009</v>
      </c>
      <c r="Z163" s="118">
        <f t="shared" si="5"/>
        <v>80250</v>
      </c>
    </row>
    <row r="164" spans="1:26" s="100" customFormat="1" ht="15.5" x14ac:dyDescent="0.35">
      <c r="A164" s="76"/>
      <c r="B164" s="76"/>
      <c r="C164" s="76"/>
      <c r="D164" s="76"/>
      <c r="E164" s="76"/>
      <c r="F164" s="79" t="s">
        <v>20545</v>
      </c>
      <c r="G164" s="76"/>
      <c r="H164" s="118">
        <v>75000</v>
      </c>
      <c r="I164" s="76"/>
      <c r="J164" s="76" t="s">
        <v>1562</v>
      </c>
      <c r="K164" s="130"/>
      <c r="L164" s="119" t="s">
        <v>20491</v>
      </c>
      <c r="M164" s="119">
        <v>1402122902061400</v>
      </c>
      <c r="N164" s="119"/>
      <c r="O164" s="76"/>
      <c r="P164" s="76"/>
      <c r="Q164" s="119"/>
      <c r="R164" s="76"/>
      <c r="S164" s="76"/>
      <c r="T164" s="76"/>
      <c r="U164" s="76"/>
      <c r="V164" s="76"/>
      <c r="W164" s="76"/>
      <c r="X164" s="76"/>
      <c r="Y164" s="182">
        <f t="shared" si="4"/>
        <v>5250.0000000000009</v>
      </c>
      <c r="Z164" s="118">
        <f t="shared" si="5"/>
        <v>80250</v>
      </c>
    </row>
    <row r="165" spans="1:26" s="100" customFormat="1" ht="15.5" x14ac:dyDescent="0.35">
      <c r="A165" s="76"/>
      <c r="B165" s="76"/>
      <c r="C165" s="76"/>
      <c r="D165" s="76"/>
      <c r="E165" s="76"/>
      <c r="F165" s="79" t="s">
        <v>20546</v>
      </c>
      <c r="G165" s="76"/>
      <c r="H165" s="118">
        <v>75000</v>
      </c>
      <c r="I165" s="76"/>
      <c r="J165" s="76" t="s">
        <v>1562</v>
      </c>
      <c r="K165" s="130"/>
      <c r="L165" s="119" t="s">
        <v>5010</v>
      </c>
      <c r="M165" s="119" t="s">
        <v>20547</v>
      </c>
      <c r="N165" s="119"/>
      <c r="O165" s="76"/>
      <c r="P165" s="76"/>
      <c r="Q165" s="119"/>
      <c r="R165" s="76"/>
      <c r="S165" s="76"/>
      <c r="T165" s="76"/>
      <c r="U165" s="76"/>
      <c r="V165" s="76"/>
      <c r="W165" s="76"/>
      <c r="X165" s="76"/>
      <c r="Y165" s="182">
        <f t="shared" si="4"/>
        <v>5250.0000000000009</v>
      </c>
      <c r="Z165" s="118">
        <f t="shared" si="5"/>
        <v>80250</v>
      </c>
    </row>
    <row r="166" spans="1:26" s="100" customFormat="1" ht="15.5" x14ac:dyDescent="0.35">
      <c r="A166" s="76"/>
      <c r="B166" s="76"/>
      <c r="C166" s="76"/>
      <c r="D166" s="76"/>
      <c r="E166" s="76"/>
      <c r="F166" s="79" t="s">
        <v>20548</v>
      </c>
      <c r="G166" s="76"/>
      <c r="H166" s="118">
        <v>75000</v>
      </c>
      <c r="I166" s="76"/>
      <c r="J166" s="76" t="s">
        <v>1562</v>
      </c>
      <c r="K166" s="130"/>
      <c r="L166" s="119" t="s">
        <v>5037</v>
      </c>
      <c r="M166" s="119"/>
      <c r="N166" s="119"/>
      <c r="O166" s="76"/>
      <c r="P166" s="76"/>
      <c r="Q166" s="119"/>
      <c r="R166" s="76"/>
      <c r="S166" s="76"/>
      <c r="T166" s="76"/>
      <c r="U166" s="76"/>
      <c r="V166" s="76"/>
      <c r="W166" s="76"/>
      <c r="X166" s="76"/>
      <c r="Y166" s="182">
        <f t="shared" si="4"/>
        <v>5250.0000000000009</v>
      </c>
      <c r="Z166" s="118">
        <f t="shared" si="5"/>
        <v>80250</v>
      </c>
    </row>
    <row r="167" spans="1:26" s="100" customFormat="1" ht="15.5" x14ac:dyDescent="0.35">
      <c r="A167" s="69"/>
      <c r="B167" s="69"/>
      <c r="C167" s="69"/>
      <c r="D167" s="69"/>
      <c r="E167" s="69"/>
      <c r="F167" s="79" t="s">
        <v>20549</v>
      </c>
      <c r="G167" s="69"/>
      <c r="H167" s="118">
        <v>75000</v>
      </c>
      <c r="I167" s="69"/>
      <c r="J167" s="76" t="s">
        <v>1562</v>
      </c>
      <c r="K167" s="193"/>
      <c r="L167" s="119" t="s">
        <v>5037</v>
      </c>
      <c r="M167" s="75"/>
      <c r="N167" s="75"/>
      <c r="O167" s="69"/>
      <c r="P167" s="76"/>
      <c r="Q167" s="119"/>
      <c r="R167" s="69"/>
      <c r="S167" s="69"/>
      <c r="T167" s="69"/>
      <c r="U167" s="69"/>
      <c r="V167" s="69"/>
      <c r="W167" s="69"/>
      <c r="X167" s="69"/>
      <c r="Y167" s="182">
        <f t="shared" si="4"/>
        <v>5250.0000000000009</v>
      </c>
      <c r="Z167" s="118">
        <f t="shared" si="5"/>
        <v>80250</v>
      </c>
    </row>
    <row r="168" spans="1:26" s="100" customFormat="1" ht="15.5" x14ac:dyDescent="0.35">
      <c r="A168" s="76"/>
      <c r="B168" s="76"/>
      <c r="C168" s="76"/>
      <c r="D168" s="76"/>
      <c r="E168" s="76"/>
      <c r="F168" s="79" t="s">
        <v>20550</v>
      </c>
      <c r="G168" s="76"/>
      <c r="H168" s="118">
        <v>75000</v>
      </c>
      <c r="I168" s="76"/>
      <c r="J168" s="76"/>
      <c r="K168" s="130"/>
      <c r="L168" s="119"/>
      <c r="M168" s="119"/>
      <c r="N168" s="119"/>
      <c r="O168" s="76"/>
      <c r="P168" s="76"/>
      <c r="Q168" s="119"/>
      <c r="R168" s="76"/>
      <c r="S168" s="76"/>
      <c r="T168" s="76"/>
      <c r="U168" s="76"/>
      <c r="V168" s="76"/>
      <c r="W168" s="76"/>
      <c r="X168" s="76"/>
      <c r="Y168" s="182">
        <f t="shared" si="4"/>
        <v>5250.0000000000009</v>
      </c>
      <c r="Z168" s="118">
        <f t="shared" si="5"/>
        <v>80250</v>
      </c>
    </row>
    <row r="169" spans="1:26" s="100" customFormat="1" ht="15.5" x14ac:dyDescent="0.35">
      <c r="A169" s="76"/>
      <c r="B169" s="76"/>
      <c r="C169" s="76"/>
      <c r="D169" s="76"/>
      <c r="E169" s="76"/>
      <c r="F169" s="76" t="s">
        <v>20551</v>
      </c>
      <c r="G169" s="76"/>
      <c r="H169" s="118">
        <v>75000</v>
      </c>
      <c r="I169" s="76"/>
      <c r="J169" s="76" t="s">
        <v>1062</v>
      </c>
      <c r="K169" s="130"/>
      <c r="L169" s="119" t="s">
        <v>3267</v>
      </c>
      <c r="M169" s="119"/>
      <c r="N169" s="119"/>
      <c r="O169" s="76"/>
      <c r="P169" s="76"/>
      <c r="Q169" s="119"/>
      <c r="R169" s="76"/>
      <c r="S169" s="76"/>
      <c r="T169" s="76"/>
      <c r="U169" s="76"/>
      <c r="V169" s="76"/>
      <c r="W169" s="76"/>
      <c r="X169" s="76"/>
      <c r="Y169" s="182">
        <f t="shared" si="4"/>
        <v>5250.0000000000009</v>
      </c>
      <c r="Z169" s="118">
        <f t="shared" si="5"/>
        <v>80250</v>
      </c>
    </row>
    <row r="170" spans="1:26" s="100" customFormat="1" ht="15.5" x14ac:dyDescent="0.35">
      <c r="A170" s="76"/>
      <c r="B170" s="76"/>
      <c r="C170" s="76"/>
      <c r="D170" s="76"/>
      <c r="E170" s="76"/>
      <c r="F170" s="76" t="s">
        <v>20552</v>
      </c>
      <c r="G170" s="76"/>
      <c r="H170" s="118">
        <v>75000</v>
      </c>
      <c r="I170" s="76"/>
      <c r="J170" s="76" t="s">
        <v>1062</v>
      </c>
      <c r="K170" s="130"/>
      <c r="L170" s="119" t="s">
        <v>3301</v>
      </c>
      <c r="M170" s="119"/>
      <c r="N170" s="119"/>
      <c r="O170" s="76"/>
      <c r="P170" s="76"/>
      <c r="Q170" s="119"/>
      <c r="R170" s="76"/>
      <c r="S170" s="76"/>
      <c r="T170" s="76"/>
      <c r="U170" s="76"/>
      <c r="V170" s="76"/>
      <c r="W170" s="76"/>
      <c r="X170" s="76"/>
      <c r="Y170" s="182">
        <f t="shared" si="4"/>
        <v>5250.0000000000009</v>
      </c>
      <c r="Z170" s="118">
        <f t="shared" si="5"/>
        <v>80250</v>
      </c>
    </row>
    <row r="171" spans="1:26" s="100" customFormat="1" ht="15.5" x14ac:dyDescent="0.35">
      <c r="A171" s="76"/>
      <c r="B171" s="76"/>
      <c r="C171" s="76"/>
      <c r="D171" s="76"/>
      <c r="E171" s="76"/>
      <c r="F171" s="76" t="s">
        <v>20553</v>
      </c>
      <c r="G171" s="76"/>
      <c r="H171" s="118">
        <v>75000</v>
      </c>
      <c r="I171" s="76"/>
      <c r="J171" s="76" t="s">
        <v>3274</v>
      </c>
      <c r="K171" s="130"/>
      <c r="L171" s="119" t="s">
        <v>20554</v>
      </c>
      <c r="M171" s="119" t="s">
        <v>20555</v>
      </c>
      <c r="N171" s="119"/>
      <c r="O171" s="76"/>
      <c r="P171" s="76"/>
      <c r="Q171" s="119"/>
      <c r="R171" s="76"/>
      <c r="S171" s="76"/>
      <c r="T171" s="76"/>
      <c r="U171" s="76"/>
      <c r="V171" s="76"/>
      <c r="W171" s="76"/>
      <c r="X171" s="76"/>
      <c r="Y171" s="182">
        <f t="shared" si="4"/>
        <v>5250.0000000000009</v>
      </c>
      <c r="Z171" s="118">
        <f t="shared" si="5"/>
        <v>80250</v>
      </c>
    </row>
    <row r="172" spans="1:26" s="100" customFormat="1" ht="15.5" x14ac:dyDescent="0.35">
      <c r="A172" s="69"/>
      <c r="B172" s="69"/>
      <c r="C172" s="69"/>
      <c r="D172" s="69"/>
      <c r="E172" s="69"/>
      <c r="F172" s="76" t="s">
        <v>20556</v>
      </c>
      <c r="G172" s="69"/>
      <c r="H172" s="118">
        <v>75000</v>
      </c>
      <c r="I172" s="69"/>
      <c r="J172" s="76" t="s">
        <v>3274</v>
      </c>
      <c r="K172" s="193"/>
      <c r="L172" s="75" t="s">
        <v>20554</v>
      </c>
      <c r="M172" s="75" t="s">
        <v>20557</v>
      </c>
      <c r="N172" s="75"/>
      <c r="O172" s="69"/>
      <c r="P172" s="69"/>
      <c r="Q172" s="75"/>
      <c r="R172" s="69"/>
      <c r="S172" s="69"/>
      <c r="T172" s="69"/>
      <c r="U172" s="69"/>
      <c r="V172" s="69"/>
      <c r="W172" s="69"/>
      <c r="X172" s="69"/>
      <c r="Y172" s="182">
        <f t="shared" si="4"/>
        <v>5250.0000000000009</v>
      </c>
      <c r="Z172" s="118">
        <f t="shared" si="5"/>
        <v>80250</v>
      </c>
    </row>
    <row r="173" spans="1:26" s="100" customFormat="1" ht="15.5" x14ac:dyDescent="0.35">
      <c r="A173" s="76"/>
      <c r="B173" s="76"/>
      <c r="C173" s="76"/>
      <c r="D173" s="76"/>
      <c r="E173" s="76"/>
      <c r="F173" s="76" t="s">
        <v>20558</v>
      </c>
      <c r="G173" s="76"/>
      <c r="H173" s="118">
        <v>75000</v>
      </c>
      <c r="I173" s="76"/>
      <c r="J173" s="76" t="s">
        <v>3274</v>
      </c>
      <c r="K173" s="130"/>
      <c r="L173" s="119" t="s">
        <v>20554</v>
      </c>
      <c r="M173" s="119" t="s">
        <v>20559</v>
      </c>
      <c r="N173" s="119"/>
      <c r="O173" s="76"/>
      <c r="P173" s="76"/>
      <c r="Q173" s="119"/>
      <c r="R173" s="76"/>
      <c r="S173" s="76"/>
      <c r="T173" s="76"/>
      <c r="U173" s="76"/>
      <c r="V173" s="76"/>
      <c r="W173" s="76"/>
      <c r="X173" s="76"/>
      <c r="Y173" s="182">
        <f t="shared" si="4"/>
        <v>5250.0000000000009</v>
      </c>
      <c r="Z173" s="118">
        <f t="shared" si="5"/>
        <v>80250</v>
      </c>
    </row>
    <row r="174" spans="1:26" s="100" customFormat="1" ht="15.5" x14ac:dyDescent="0.35">
      <c r="A174" s="76"/>
      <c r="B174" s="76"/>
      <c r="C174" s="76"/>
      <c r="D174" s="76"/>
      <c r="E174" s="76"/>
      <c r="F174" s="76" t="s">
        <v>20560</v>
      </c>
      <c r="G174" s="76"/>
      <c r="H174" s="118">
        <v>75000</v>
      </c>
      <c r="I174" s="76"/>
      <c r="J174" s="76" t="s">
        <v>1062</v>
      </c>
      <c r="K174" s="130"/>
      <c r="L174" s="119" t="s">
        <v>3301</v>
      </c>
      <c r="M174" s="119"/>
      <c r="N174" s="119"/>
      <c r="O174" s="76"/>
      <c r="P174" s="76"/>
      <c r="Q174" s="119"/>
      <c r="R174" s="76"/>
      <c r="S174" s="76"/>
      <c r="T174" s="76"/>
      <c r="U174" s="76"/>
      <c r="V174" s="76"/>
      <c r="W174" s="76"/>
      <c r="X174" s="76"/>
      <c r="Y174" s="182">
        <f t="shared" si="4"/>
        <v>5250.0000000000009</v>
      </c>
      <c r="Z174" s="118">
        <f t="shared" si="5"/>
        <v>80250</v>
      </c>
    </row>
    <row r="175" spans="1:26" s="100" customFormat="1" ht="15.5" x14ac:dyDescent="0.35">
      <c r="A175" s="76"/>
      <c r="B175" s="76"/>
      <c r="C175" s="76"/>
      <c r="D175" s="76"/>
      <c r="E175" s="76"/>
      <c r="F175" s="76" t="s">
        <v>20561</v>
      </c>
      <c r="G175" s="76"/>
      <c r="H175" s="118">
        <v>75000</v>
      </c>
      <c r="I175" s="76"/>
      <c r="J175" s="76" t="s">
        <v>1062</v>
      </c>
      <c r="K175" s="130"/>
      <c r="L175" s="119" t="s">
        <v>1656</v>
      </c>
      <c r="M175" s="119"/>
      <c r="N175" s="119"/>
      <c r="O175" s="76"/>
      <c r="P175" s="76"/>
      <c r="Q175" s="119"/>
      <c r="R175" s="76"/>
      <c r="S175" s="76"/>
      <c r="T175" s="76"/>
      <c r="U175" s="76"/>
      <c r="V175" s="76"/>
      <c r="W175" s="76"/>
      <c r="X175" s="76"/>
      <c r="Y175" s="182">
        <f t="shared" si="4"/>
        <v>5250.0000000000009</v>
      </c>
      <c r="Z175" s="118">
        <f t="shared" si="5"/>
        <v>80250</v>
      </c>
    </row>
    <row r="176" spans="1:26" s="100" customFormat="1" ht="15.5" x14ac:dyDescent="0.35">
      <c r="A176" s="76"/>
      <c r="B176" s="76"/>
      <c r="C176" s="76"/>
      <c r="D176" s="76"/>
      <c r="E176" s="76"/>
      <c r="F176" s="76" t="s">
        <v>20562</v>
      </c>
      <c r="G176" s="69"/>
      <c r="H176" s="118">
        <v>75000</v>
      </c>
      <c r="I176" s="69"/>
      <c r="J176" s="76" t="s">
        <v>3274</v>
      </c>
      <c r="K176" s="193"/>
      <c r="L176" s="75" t="s">
        <v>20554</v>
      </c>
      <c r="M176" s="119" t="s">
        <v>20563</v>
      </c>
      <c r="N176" s="119"/>
      <c r="O176" s="76"/>
      <c r="P176" s="76"/>
      <c r="Q176" s="119"/>
      <c r="R176" s="76"/>
      <c r="S176" s="76"/>
      <c r="T176" s="76"/>
      <c r="U176" s="76"/>
      <c r="V176" s="76"/>
      <c r="W176" s="76"/>
      <c r="X176" s="76"/>
      <c r="Y176" s="182">
        <f t="shared" si="4"/>
        <v>5250.0000000000009</v>
      </c>
      <c r="Z176" s="118">
        <f t="shared" si="5"/>
        <v>80250</v>
      </c>
    </row>
    <row r="177" spans="1:26" s="100" customFormat="1" ht="15.5" x14ac:dyDescent="0.35">
      <c r="A177" s="69"/>
      <c r="B177" s="69"/>
      <c r="C177" s="69"/>
      <c r="D177" s="69"/>
      <c r="E177" s="69"/>
      <c r="F177" s="76" t="s">
        <v>20564</v>
      </c>
      <c r="G177" s="76"/>
      <c r="H177" s="118">
        <v>75000</v>
      </c>
      <c r="I177" s="76"/>
      <c r="J177" s="76" t="s">
        <v>3274</v>
      </c>
      <c r="K177" s="130"/>
      <c r="L177" s="119" t="s">
        <v>20554</v>
      </c>
      <c r="M177" s="75" t="s">
        <v>20565</v>
      </c>
      <c r="N177" s="75"/>
      <c r="O177" s="69"/>
      <c r="P177" s="69"/>
      <c r="Q177" s="75"/>
      <c r="R177" s="69"/>
      <c r="S177" s="69"/>
      <c r="T177" s="69"/>
      <c r="U177" s="69"/>
      <c r="V177" s="69"/>
      <c r="W177" s="69"/>
      <c r="X177" s="69"/>
      <c r="Y177" s="182">
        <f t="shared" si="4"/>
        <v>5250.0000000000009</v>
      </c>
      <c r="Z177" s="118">
        <f t="shared" si="5"/>
        <v>80250</v>
      </c>
    </row>
    <row r="178" spans="1:26" s="100" customFormat="1" ht="15.5" x14ac:dyDescent="0.35">
      <c r="A178" s="76"/>
      <c r="B178" s="76"/>
      <c r="C178" s="76"/>
      <c r="D178" s="76"/>
      <c r="E178" s="76"/>
      <c r="F178" s="76" t="s">
        <v>20566</v>
      </c>
      <c r="G178" s="76"/>
      <c r="H178" s="118">
        <v>75000</v>
      </c>
      <c r="I178" s="76"/>
      <c r="J178" s="76" t="s">
        <v>1062</v>
      </c>
      <c r="K178" s="130"/>
      <c r="L178" s="119" t="s">
        <v>3301</v>
      </c>
      <c r="M178" s="119"/>
      <c r="N178" s="119"/>
      <c r="O178" s="76"/>
      <c r="P178" s="76"/>
      <c r="Q178" s="119"/>
      <c r="R178" s="76"/>
      <c r="S178" s="76"/>
      <c r="T178" s="76"/>
      <c r="U178" s="76"/>
      <c r="V178" s="76"/>
      <c r="W178" s="76"/>
      <c r="X178" s="76"/>
      <c r="Y178" s="182">
        <f t="shared" si="4"/>
        <v>5250.0000000000009</v>
      </c>
      <c r="Z178" s="118">
        <f t="shared" si="5"/>
        <v>80250</v>
      </c>
    </row>
    <row r="179" spans="1:26" s="100" customFormat="1" ht="15.5" x14ac:dyDescent="0.35">
      <c r="A179" s="76"/>
      <c r="B179" s="76"/>
      <c r="C179" s="76"/>
      <c r="D179" s="76"/>
      <c r="E179" s="76"/>
      <c r="F179" s="76" t="s">
        <v>20567</v>
      </c>
      <c r="G179" s="76"/>
      <c r="H179" s="118">
        <v>75000</v>
      </c>
      <c r="I179" s="76"/>
      <c r="J179" s="76" t="s">
        <v>1062</v>
      </c>
      <c r="K179" s="119"/>
      <c r="L179" s="119" t="s">
        <v>1656</v>
      </c>
      <c r="M179" s="119"/>
      <c r="N179" s="119"/>
      <c r="O179" s="76"/>
      <c r="P179" s="76"/>
      <c r="Q179" s="119"/>
      <c r="R179" s="76"/>
      <c r="S179" s="76"/>
      <c r="T179" s="76"/>
      <c r="U179" s="76"/>
      <c r="V179" s="76"/>
      <c r="W179" s="76"/>
      <c r="X179" s="76"/>
      <c r="Y179" s="182">
        <f t="shared" si="4"/>
        <v>5250.0000000000009</v>
      </c>
      <c r="Z179" s="118">
        <f t="shared" si="5"/>
        <v>80250</v>
      </c>
    </row>
    <row r="180" spans="1:26" s="100" customFormat="1" ht="15.5" x14ac:dyDescent="0.35">
      <c r="A180" s="76"/>
      <c r="B180" s="76"/>
      <c r="C180" s="76"/>
      <c r="D180" s="76"/>
      <c r="E180" s="76"/>
      <c r="F180" s="76" t="s">
        <v>20568</v>
      </c>
      <c r="G180" s="69"/>
      <c r="H180" s="118">
        <v>75000</v>
      </c>
      <c r="I180" s="76"/>
      <c r="J180" s="76" t="s">
        <v>3716</v>
      </c>
      <c r="K180" s="119"/>
      <c r="L180" s="119" t="s">
        <v>8356</v>
      </c>
      <c r="M180" s="119" t="s">
        <v>20569</v>
      </c>
      <c r="N180" s="119"/>
      <c r="O180" s="76"/>
      <c r="P180" s="76"/>
      <c r="Q180" s="119"/>
      <c r="R180" s="76"/>
      <c r="S180" s="76"/>
      <c r="T180" s="76"/>
      <c r="U180" s="76"/>
      <c r="V180" s="76"/>
      <c r="W180" s="76"/>
      <c r="X180" s="76"/>
      <c r="Y180" s="182">
        <f t="shared" si="4"/>
        <v>5250.0000000000009</v>
      </c>
      <c r="Z180" s="118">
        <f t="shared" si="5"/>
        <v>80250</v>
      </c>
    </row>
    <row r="181" spans="1:26" s="100" customFormat="1" ht="15.5" x14ac:dyDescent="0.35">
      <c r="A181" s="76"/>
      <c r="B181" s="76"/>
      <c r="C181" s="76"/>
      <c r="D181" s="76"/>
      <c r="E181" s="76"/>
      <c r="F181" s="76" t="s">
        <v>20570</v>
      </c>
      <c r="G181" s="76"/>
      <c r="H181" s="118">
        <v>75000</v>
      </c>
      <c r="I181" s="76"/>
      <c r="J181" s="76" t="s">
        <v>3716</v>
      </c>
      <c r="K181" s="119"/>
      <c r="L181" s="119" t="s">
        <v>8356</v>
      </c>
      <c r="M181" s="119" t="s">
        <v>20571</v>
      </c>
      <c r="N181" s="119"/>
      <c r="O181" s="76"/>
      <c r="P181" s="76"/>
      <c r="Q181" s="119"/>
      <c r="R181" s="76"/>
      <c r="S181" s="76"/>
      <c r="T181" s="76"/>
      <c r="U181" s="76"/>
      <c r="V181" s="76"/>
      <c r="W181" s="76"/>
      <c r="X181" s="76"/>
      <c r="Y181" s="182">
        <f t="shared" si="4"/>
        <v>5250.0000000000009</v>
      </c>
      <c r="Z181" s="118">
        <f t="shared" si="5"/>
        <v>80250</v>
      </c>
    </row>
    <row r="182" spans="1:26" s="100" customFormat="1" ht="15.5" x14ac:dyDescent="0.35">
      <c r="A182" s="69"/>
      <c r="B182" s="69"/>
      <c r="C182" s="69"/>
      <c r="D182" s="69"/>
      <c r="E182" s="69"/>
      <c r="F182" s="76" t="s">
        <v>20572</v>
      </c>
      <c r="G182" s="69"/>
      <c r="H182" s="118">
        <v>75000</v>
      </c>
      <c r="I182" s="69"/>
      <c r="J182" s="76" t="s">
        <v>1123</v>
      </c>
      <c r="K182" s="193"/>
      <c r="L182" s="119" t="s">
        <v>20573</v>
      </c>
      <c r="M182" s="75" t="s">
        <v>20574</v>
      </c>
      <c r="N182" s="75"/>
      <c r="O182" s="69"/>
      <c r="P182" s="76"/>
      <c r="Q182" s="75"/>
      <c r="R182" s="69"/>
      <c r="S182" s="69"/>
      <c r="T182" s="69"/>
      <c r="U182" s="69"/>
      <c r="V182" s="69"/>
      <c r="W182" s="69"/>
      <c r="X182" s="69"/>
      <c r="Y182" s="182">
        <f t="shared" si="4"/>
        <v>5250.0000000000009</v>
      </c>
      <c r="Z182" s="118">
        <f t="shared" si="5"/>
        <v>80250</v>
      </c>
    </row>
    <row r="183" spans="1:26" s="100" customFormat="1" ht="15.5" x14ac:dyDescent="0.35">
      <c r="A183" s="76"/>
      <c r="B183" s="76"/>
      <c r="C183" s="76"/>
      <c r="D183" s="76"/>
      <c r="E183" s="76"/>
      <c r="F183" s="76" t="s">
        <v>20575</v>
      </c>
      <c r="G183" s="76"/>
      <c r="H183" s="118">
        <v>75000</v>
      </c>
      <c r="I183" s="76"/>
      <c r="J183" s="76" t="s">
        <v>1123</v>
      </c>
      <c r="K183" s="119"/>
      <c r="L183" s="119" t="s">
        <v>20573</v>
      </c>
      <c r="M183" s="119" t="s">
        <v>20576</v>
      </c>
      <c r="N183" s="119"/>
      <c r="O183" s="76"/>
      <c r="P183" s="76"/>
      <c r="Q183" s="119"/>
      <c r="R183" s="76"/>
      <c r="S183" s="76"/>
      <c r="T183" s="76"/>
      <c r="U183" s="76"/>
      <c r="V183" s="76"/>
      <c r="W183" s="76"/>
      <c r="X183" s="76"/>
      <c r="Y183" s="182">
        <f t="shared" si="4"/>
        <v>5250.0000000000009</v>
      </c>
      <c r="Z183" s="118">
        <f t="shared" si="5"/>
        <v>80250</v>
      </c>
    </row>
    <row r="184" spans="1:26" s="100" customFormat="1" ht="15.5" x14ac:dyDescent="0.35">
      <c r="A184" s="76"/>
      <c r="B184" s="76"/>
      <c r="C184" s="76"/>
      <c r="D184" s="76"/>
      <c r="E184" s="76"/>
      <c r="F184" s="76" t="s">
        <v>20577</v>
      </c>
      <c r="G184" s="76"/>
      <c r="H184" s="118">
        <v>75000</v>
      </c>
      <c r="I184" s="76"/>
      <c r="J184" s="76"/>
      <c r="K184" s="119"/>
      <c r="L184" s="119"/>
      <c r="M184" s="119"/>
      <c r="N184" s="119"/>
      <c r="O184" s="76"/>
      <c r="P184" s="76"/>
      <c r="Q184" s="119"/>
      <c r="R184" s="76"/>
      <c r="S184" s="76"/>
      <c r="T184" s="76"/>
      <c r="U184" s="76"/>
      <c r="V184" s="76"/>
      <c r="W184" s="76"/>
      <c r="X184" s="76"/>
      <c r="Y184" s="182">
        <f t="shared" si="4"/>
        <v>5250.0000000000009</v>
      </c>
      <c r="Z184" s="118">
        <f t="shared" si="5"/>
        <v>80250</v>
      </c>
    </row>
    <row r="185" spans="1:26" s="100" customFormat="1" ht="15.5" x14ac:dyDescent="0.35">
      <c r="A185" s="76"/>
      <c r="B185" s="76"/>
      <c r="C185" s="76"/>
      <c r="D185" s="76"/>
      <c r="E185" s="76"/>
      <c r="F185" s="76" t="s">
        <v>20578</v>
      </c>
      <c r="G185" s="69"/>
      <c r="H185" s="118">
        <v>75000</v>
      </c>
      <c r="I185" s="76"/>
      <c r="J185" s="76" t="s">
        <v>3716</v>
      </c>
      <c r="K185" s="119"/>
      <c r="L185" s="119" t="s">
        <v>8791</v>
      </c>
      <c r="M185" s="119">
        <v>443214</v>
      </c>
      <c r="N185" s="119"/>
      <c r="O185" s="76"/>
      <c r="P185" s="76"/>
      <c r="Q185" s="119"/>
      <c r="R185" s="76"/>
      <c r="S185" s="76"/>
      <c r="T185" s="76"/>
      <c r="U185" s="69"/>
      <c r="V185" s="76"/>
      <c r="W185" s="76"/>
      <c r="X185" s="76"/>
      <c r="Y185" s="182">
        <f t="shared" si="4"/>
        <v>5250.0000000000009</v>
      </c>
      <c r="Z185" s="118">
        <f t="shared" si="5"/>
        <v>80250</v>
      </c>
    </row>
    <row r="186" spans="1:26" s="100" customFormat="1" ht="15.5" x14ac:dyDescent="0.35">
      <c r="A186" s="76"/>
      <c r="B186" s="76"/>
      <c r="C186" s="76"/>
      <c r="D186" s="76"/>
      <c r="E186" s="76"/>
      <c r="F186" s="76" t="s">
        <v>20579</v>
      </c>
      <c r="G186" s="69"/>
      <c r="H186" s="118">
        <v>75000</v>
      </c>
      <c r="I186" s="76"/>
      <c r="J186" s="76" t="s">
        <v>5537</v>
      </c>
      <c r="K186" s="119"/>
      <c r="L186" s="119" t="s">
        <v>8793</v>
      </c>
      <c r="M186" s="119">
        <v>123411</v>
      </c>
      <c r="N186" s="119"/>
      <c r="O186" s="76"/>
      <c r="P186" s="76"/>
      <c r="Q186" s="119"/>
      <c r="R186" s="76"/>
      <c r="S186" s="76"/>
      <c r="T186" s="76"/>
      <c r="U186" s="69"/>
      <c r="V186" s="76"/>
      <c r="W186" s="76"/>
      <c r="X186" s="76"/>
      <c r="Y186" s="182">
        <f t="shared" si="4"/>
        <v>5250.0000000000009</v>
      </c>
      <c r="Z186" s="118">
        <f t="shared" si="5"/>
        <v>80250</v>
      </c>
    </row>
    <row r="187" spans="1:26" s="100" customFormat="1" ht="15.5" x14ac:dyDescent="0.35">
      <c r="A187" s="76"/>
      <c r="B187" s="76"/>
      <c r="C187" s="76"/>
      <c r="D187" s="76"/>
      <c r="E187" s="76"/>
      <c r="F187" s="76" t="s">
        <v>20580</v>
      </c>
      <c r="G187" s="69"/>
      <c r="H187" s="118">
        <v>75000</v>
      </c>
      <c r="I187" s="76"/>
      <c r="J187" s="76" t="s">
        <v>1123</v>
      </c>
      <c r="K187" s="119"/>
      <c r="L187" s="119" t="s">
        <v>8334</v>
      </c>
      <c r="M187" s="119" t="s">
        <v>20581</v>
      </c>
      <c r="N187" s="119"/>
      <c r="O187" s="76"/>
      <c r="P187" s="76"/>
      <c r="Q187" s="119"/>
      <c r="R187" s="76"/>
      <c r="S187" s="76"/>
      <c r="T187" s="76"/>
      <c r="U187" s="76"/>
      <c r="V187" s="76"/>
      <c r="W187" s="76"/>
      <c r="X187" s="76"/>
      <c r="Y187" s="182">
        <f t="shared" si="4"/>
        <v>5250.0000000000009</v>
      </c>
      <c r="Z187" s="118">
        <f t="shared" si="5"/>
        <v>80250</v>
      </c>
    </row>
    <row r="188" spans="1:26" s="100" customFormat="1" ht="15.5" x14ac:dyDescent="0.35">
      <c r="A188" s="76"/>
      <c r="B188" s="76"/>
      <c r="C188" s="76"/>
      <c r="D188" s="76"/>
      <c r="E188" s="76"/>
      <c r="F188" s="76" t="s">
        <v>20582</v>
      </c>
      <c r="G188" s="69"/>
      <c r="H188" s="118">
        <v>75000</v>
      </c>
      <c r="I188" s="76"/>
      <c r="J188" s="76" t="s">
        <v>5537</v>
      </c>
      <c r="K188" s="119"/>
      <c r="L188" s="119" t="s">
        <v>9337</v>
      </c>
      <c r="M188" s="119" t="s">
        <v>20583</v>
      </c>
      <c r="N188" s="119"/>
      <c r="O188" s="76"/>
      <c r="P188" s="76" t="s">
        <v>8797</v>
      </c>
      <c r="Q188" s="119"/>
      <c r="R188" s="76"/>
      <c r="S188" s="76"/>
      <c r="T188" s="76"/>
      <c r="U188" s="76"/>
      <c r="V188" s="76"/>
      <c r="W188" s="76"/>
      <c r="X188" s="76"/>
      <c r="Y188" s="182">
        <f t="shared" si="4"/>
        <v>5250.0000000000009</v>
      </c>
      <c r="Z188" s="118">
        <f t="shared" si="5"/>
        <v>80250</v>
      </c>
    </row>
    <row r="189" spans="1:26" s="100" customFormat="1" ht="15.5" x14ac:dyDescent="0.35">
      <c r="A189" s="76"/>
      <c r="B189" s="76"/>
      <c r="C189" s="76"/>
      <c r="D189" s="76"/>
      <c r="E189" s="76"/>
      <c r="F189" s="76" t="s">
        <v>20584</v>
      </c>
      <c r="G189" s="69"/>
      <c r="H189" s="118">
        <v>75000</v>
      </c>
      <c r="I189" s="76"/>
      <c r="J189" s="76" t="s">
        <v>5537</v>
      </c>
      <c r="K189" s="119"/>
      <c r="L189" s="119" t="s">
        <v>20585</v>
      </c>
      <c r="M189" s="119" t="s">
        <v>20586</v>
      </c>
      <c r="N189" s="119"/>
      <c r="O189" s="76"/>
      <c r="P189" s="76" t="s">
        <v>3593</v>
      </c>
      <c r="Q189" s="119"/>
      <c r="R189" s="76"/>
      <c r="S189" s="76"/>
      <c r="T189" s="76"/>
      <c r="U189" s="76"/>
      <c r="V189" s="76"/>
      <c r="W189" s="76"/>
      <c r="X189" s="76"/>
      <c r="Y189" s="182">
        <f t="shared" si="4"/>
        <v>5250.0000000000009</v>
      </c>
      <c r="Z189" s="118">
        <f t="shared" si="5"/>
        <v>80250</v>
      </c>
    </row>
    <row r="190" spans="1:26" s="100" customFormat="1" ht="15.5" x14ac:dyDescent="0.35">
      <c r="A190" s="76"/>
      <c r="B190" s="76"/>
      <c r="C190" s="76"/>
      <c r="D190" s="76"/>
      <c r="E190" s="76"/>
      <c r="F190" s="76" t="s">
        <v>20587</v>
      </c>
      <c r="G190" s="69"/>
      <c r="H190" s="118">
        <v>75000</v>
      </c>
      <c r="I190" s="76"/>
      <c r="J190" s="76" t="s">
        <v>3716</v>
      </c>
      <c r="K190" s="119"/>
      <c r="L190" s="119" t="s">
        <v>5562</v>
      </c>
      <c r="M190" s="119">
        <v>690003</v>
      </c>
      <c r="N190" s="119"/>
      <c r="O190" s="76"/>
      <c r="P190" s="76"/>
      <c r="Q190" s="119"/>
      <c r="R190" s="76"/>
      <c r="S190" s="76"/>
      <c r="T190" s="76"/>
      <c r="U190" s="76"/>
      <c r="V190" s="76"/>
      <c r="W190" s="76"/>
      <c r="X190" s="76"/>
      <c r="Y190" s="182">
        <f t="shared" si="4"/>
        <v>5250.0000000000009</v>
      </c>
      <c r="Z190" s="118">
        <f t="shared" si="5"/>
        <v>80250</v>
      </c>
    </row>
    <row r="191" spans="1:26" s="100" customFormat="1" ht="15.5" x14ac:dyDescent="0.35">
      <c r="A191" s="69"/>
      <c r="B191" s="69"/>
      <c r="C191" s="69"/>
      <c r="D191" s="69"/>
      <c r="E191" s="69"/>
      <c r="F191" s="76" t="s">
        <v>20588</v>
      </c>
      <c r="G191" s="69"/>
      <c r="H191" s="118">
        <v>75000</v>
      </c>
      <c r="I191" s="69"/>
      <c r="J191" s="76" t="s">
        <v>3716</v>
      </c>
      <c r="K191" s="193"/>
      <c r="L191" s="119" t="s">
        <v>12035</v>
      </c>
      <c r="M191" s="75" t="s">
        <v>20589</v>
      </c>
      <c r="N191" s="75"/>
      <c r="O191" s="69"/>
      <c r="P191" s="76"/>
      <c r="Q191" s="75"/>
      <c r="R191" s="69"/>
      <c r="S191" s="69"/>
      <c r="T191" s="69"/>
      <c r="U191" s="69"/>
      <c r="V191" s="69"/>
      <c r="W191" s="488"/>
      <c r="X191" s="488"/>
      <c r="Y191" s="182">
        <f t="shared" si="4"/>
        <v>5250.0000000000009</v>
      </c>
      <c r="Z191" s="118">
        <f t="shared" si="5"/>
        <v>80250</v>
      </c>
    </row>
    <row r="192" spans="1:26" s="100" customFormat="1" ht="15.5" x14ac:dyDescent="0.35">
      <c r="A192" s="69"/>
      <c r="B192" s="69"/>
      <c r="C192" s="69"/>
      <c r="D192" s="69"/>
      <c r="E192" s="69"/>
      <c r="F192" s="76" t="s">
        <v>20590</v>
      </c>
      <c r="G192" s="69"/>
      <c r="H192" s="118">
        <v>75000</v>
      </c>
      <c r="I192" s="69"/>
      <c r="J192" s="76" t="s">
        <v>3716</v>
      </c>
      <c r="K192" s="193"/>
      <c r="L192" s="119" t="s">
        <v>9081</v>
      </c>
      <c r="M192" s="75" t="s">
        <v>20591</v>
      </c>
      <c r="N192" s="75"/>
      <c r="O192" s="69"/>
      <c r="P192" s="76"/>
      <c r="Q192" s="75"/>
      <c r="R192" s="69"/>
      <c r="S192" s="69"/>
      <c r="T192" s="69"/>
      <c r="U192" s="69"/>
      <c r="V192" s="69"/>
      <c r="W192" s="488"/>
      <c r="X192" s="488"/>
      <c r="Y192" s="182">
        <f t="shared" si="4"/>
        <v>5250.0000000000009</v>
      </c>
      <c r="Z192" s="118">
        <f t="shared" si="5"/>
        <v>80250</v>
      </c>
    </row>
    <row r="193" spans="1:26" s="100" customFormat="1" ht="15.5" x14ac:dyDescent="0.35">
      <c r="A193" s="69"/>
      <c r="B193" s="69"/>
      <c r="C193" s="69"/>
      <c r="D193" s="69"/>
      <c r="E193" s="69"/>
      <c r="F193" s="79" t="s">
        <v>20592</v>
      </c>
      <c r="G193" s="69"/>
      <c r="H193" s="118">
        <v>75000</v>
      </c>
      <c r="I193" s="69"/>
      <c r="J193" s="76" t="s">
        <v>3716</v>
      </c>
      <c r="K193" s="193"/>
      <c r="L193" s="119" t="s">
        <v>5551</v>
      </c>
      <c r="M193" s="75" t="s">
        <v>20593</v>
      </c>
      <c r="N193" s="75"/>
      <c r="O193" s="69"/>
      <c r="P193" s="76"/>
      <c r="Q193" s="75"/>
      <c r="R193" s="69"/>
      <c r="S193" s="69"/>
      <c r="T193" s="69"/>
      <c r="U193" s="69"/>
      <c r="V193" s="69"/>
      <c r="W193" s="488"/>
      <c r="X193" s="488"/>
      <c r="Y193" s="182">
        <f t="shared" si="4"/>
        <v>5250.0000000000009</v>
      </c>
      <c r="Z193" s="118">
        <f t="shared" si="5"/>
        <v>80250</v>
      </c>
    </row>
    <row r="194" spans="1:26" s="100" customFormat="1" ht="15.5" x14ac:dyDescent="0.35">
      <c r="A194" s="69"/>
      <c r="B194" s="69"/>
      <c r="C194" s="69"/>
      <c r="D194" s="69"/>
      <c r="E194" s="69"/>
      <c r="F194" s="79" t="s">
        <v>20590</v>
      </c>
      <c r="G194" s="69"/>
      <c r="H194" s="118">
        <v>75000</v>
      </c>
      <c r="I194" s="69"/>
      <c r="J194" s="76" t="s">
        <v>3716</v>
      </c>
      <c r="K194" s="193"/>
      <c r="L194" s="75" t="s">
        <v>8356</v>
      </c>
      <c r="M194" s="75" t="s">
        <v>20594</v>
      </c>
      <c r="N194" s="75"/>
      <c r="O194" s="69"/>
      <c r="P194" s="76"/>
      <c r="Q194" s="75"/>
      <c r="R194" s="69"/>
      <c r="S194" s="69"/>
      <c r="T194" s="69"/>
      <c r="U194" s="69"/>
      <c r="V194" s="69"/>
      <c r="W194" s="488"/>
      <c r="X194" s="488"/>
      <c r="Y194" s="182">
        <f t="shared" si="4"/>
        <v>5250.0000000000009</v>
      </c>
      <c r="Z194" s="118">
        <f t="shared" si="5"/>
        <v>80250</v>
      </c>
    </row>
    <row r="195" spans="1:26" s="100" customFormat="1" ht="15.5" x14ac:dyDescent="0.35">
      <c r="A195" s="69"/>
      <c r="B195" s="69"/>
      <c r="C195" s="69"/>
      <c r="D195" s="69"/>
      <c r="E195" s="69"/>
      <c r="F195" s="76" t="s">
        <v>20595</v>
      </c>
      <c r="G195" s="69"/>
      <c r="H195" s="118">
        <v>75000</v>
      </c>
      <c r="I195" s="69"/>
      <c r="J195" s="76" t="s">
        <v>3716</v>
      </c>
      <c r="K195" s="193"/>
      <c r="L195" s="119" t="s">
        <v>8813</v>
      </c>
      <c r="M195" s="75" t="s">
        <v>20596</v>
      </c>
      <c r="N195" s="75"/>
      <c r="O195" s="69"/>
      <c r="P195" s="76" t="s">
        <v>8797</v>
      </c>
      <c r="Q195" s="119"/>
      <c r="R195" s="69"/>
      <c r="S195" s="69"/>
      <c r="T195" s="69"/>
      <c r="U195" s="69"/>
      <c r="V195" s="69"/>
      <c r="W195" s="488"/>
      <c r="X195" s="488"/>
      <c r="Y195" s="182">
        <f t="shared" si="4"/>
        <v>5250.0000000000009</v>
      </c>
      <c r="Z195" s="118">
        <f t="shared" si="5"/>
        <v>80250</v>
      </c>
    </row>
    <row r="196" spans="1:26" s="100" customFormat="1" ht="15.5" x14ac:dyDescent="0.35">
      <c r="A196" s="69"/>
      <c r="B196" s="69"/>
      <c r="C196" s="69"/>
      <c r="D196" s="69"/>
      <c r="E196" s="69"/>
      <c r="F196" s="76" t="s">
        <v>20597</v>
      </c>
      <c r="G196" s="69"/>
      <c r="H196" s="118">
        <v>75000</v>
      </c>
      <c r="I196" s="69"/>
      <c r="J196" s="76" t="s">
        <v>5537</v>
      </c>
      <c r="K196" s="193"/>
      <c r="L196" s="119" t="s">
        <v>9065</v>
      </c>
      <c r="M196" s="75" t="s">
        <v>20598</v>
      </c>
      <c r="N196" s="75"/>
      <c r="O196" s="69"/>
      <c r="P196" s="76" t="s">
        <v>3593</v>
      </c>
      <c r="Q196" s="119"/>
      <c r="R196" s="69"/>
      <c r="S196" s="69"/>
      <c r="T196" s="69"/>
      <c r="U196" s="69"/>
      <c r="V196" s="69"/>
      <c r="W196" s="488"/>
      <c r="X196" s="488"/>
      <c r="Y196" s="182">
        <f t="shared" si="4"/>
        <v>5250.0000000000009</v>
      </c>
      <c r="Z196" s="118">
        <f t="shared" si="5"/>
        <v>80250</v>
      </c>
    </row>
    <row r="197" spans="1:26" s="100" customFormat="1" ht="15.5" x14ac:dyDescent="0.35">
      <c r="A197" s="69"/>
      <c r="B197" s="69"/>
      <c r="C197" s="69"/>
      <c r="D197" s="69"/>
      <c r="E197" s="69"/>
      <c r="F197" s="76" t="s">
        <v>20599</v>
      </c>
      <c r="G197" s="69"/>
      <c r="H197" s="118">
        <v>75000</v>
      </c>
      <c r="I197" s="69"/>
      <c r="J197" s="76" t="s">
        <v>3716</v>
      </c>
      <c r="K197" s="75"/>
      <c r="L197" s="119" t="s">
        <v>8821</v>
      </c>
      <c r="M197" s="75" t="s">
        <v>20600</v>
      </c>
      <c r="N197" s="75"/>
      <c r="O197" s="69"/>
      <c r="P197" s="76" t="s">
        <v>8797</v>
      </c>
      <c r="Q197" s="75"/>
      <c r="R197" s="69"/>
      <c r="S197" s="69"/>
      <c r="T197" s="69"/>
      <c r="U197" s="69"/>
      <c r="V197" s="69"/>
      <c r="W197" s="69"/>
      <c r="X197" s="69"/>
      <c r="Y197" s="182">
        <f t="shared" si="4"/>
        <v>5250.0000000000009</v>
      </c>
      <c r="Z197" s="118">
        <f t="shared" si="5"/>
        <v>80250</v>
      </c>
    </row>
    <row r="198" spans="1:26" s="100" customFormat="1" ht="15.5" x14ac:dyDescent="0.35">
      <c r="A198" s="69"/>
      <c r="B198" s="69"/>
      <c r="C198" s="69"/>
      <c r="D198" s="69"/>
      <c r="E198" s="69"/>
      <c r="F198" s="76" t="s">
        <v>20601</v>
      </c>
      <c r="G198" s="69"/>
      <c r="H198" s="118">
        <v>75000</v>
      </c>
      <c r="I198" s="69"/>
      <c r="J198" s="76" t="s">
        <v>3716</v>
      </c>
      <c r="K198" s="193"/>
      <c r="L198" s="119" t="s">
        <v>5551</v>
      </c>
      <c r="M198" s="88" t="s">
        <v>20602</v>
      </c>
      <c r="N198" s="75"/>
      <c r="O198" s="69"/>
      <c r="P198" s="76"/>
      <c r="Q198" s="119"/>
      <c r="R198" s="69"/>
      <c r="S198" s="69"/>
      <c r="T198" s="69"/>
      <c r="U198" s="69"/>
      <c r="V198" s="69"/>
      <c r="W198" s="488"/>
      <c r="X198" s="488"/>
      <c r="Y198" s="182">
        <f t="shared" ref="Y198:Y261" si="6">H198*Y$4</f>
        <v>5250.0000000000009</v>
      </c>
      <c r="Z198" s="118">
        <f t="shared" ref="Z198:Z261" si="7">H198+Y198</f>
        <v>80250</v>
      </c>
    </row>
    <row r="199" spans="1:26" s="100" customFormat="1" ht="15.5" x14ac:dyDescent="0.35">
      <c r="A199" s="69"/>
      <c r="B199" s="69"/>
      <c r="C199" s="69"/>
      <c r="D199" s="69"/>
      <c r="E199" s="69"/>
      <c r="F199" s="76" t="s">
        <v>20603</v>
      </c>
      <c r="G199" s="69"/>
      <c r="H199" s="118">
        <v>75000</v>
      </c>
      <c r="I199" s="69"/>
      <c r="J199" s="76" t="s">
        <v>3716</v>
      </c>
      <c r="K199" s="75"/>
      <c r="L199" s="119" t="s">
        <v>8813</v>
      </c>
      <c r="M199" s="75" t="s">
        <v>20604</v>
      </c>
      <c r="N199" s="75"/>
      <c r="O199" s="69"/>
      <c r="P199" s="76" t="s">
        <v>8797</v>
      </c>
      <c r="Q199" s="119"/>
      <c r="R199" s="69"/>
      <c r="S199" s="69"/>
      <c r="T199" s="69"/>
      <c r="U199" s="69"/>
      <c r="V199" s="69"/>
      <c r="W199" s="69"/>
      <c r="X199" s="69"/>
      <c r="Y199" s="182">
        <f t="shared" si="6"/>
        <v>5250.0000000000009</v>
      </c>
      <c r="Z199" s="118">
        <f t="shared" si="7"/>
        <v>80250</v>
      </c>
    </row>
    <row r="200" spans="1:26" s="100" customFormat="1" ht="15.5" x14ac:dyDescent="0.35">
      <c r="A200" s="69"/>
      <c r="B200" s="69"/>
      <c r="C200" s="69"/>
      <c r="D200" s="69"/>
      <c r="E200" s="69"/>
      <c r="F200" s="76" t="s">
        <v>20599</v>
      </c>
      <c r="G200" s="69"/>
      <c r="H200" s="118">
        <v>75000</v>
      </c>
      <c r="I200" s="69"/>
      <c r="J200" s="76" t="s">
        <v>3716</v>
      </c>
      <c r="K200" s="75"/>
      <c r="L200" s="119" t="s">
        <v>8821</v>
      </c>
      <c r="M200" s="75" t="s">
        <v>20605</v>
      </c>
      <c r="N200" s="75"/>
      <c r="O200" s="69"/>
      <c r="P200" s="76" t="s">
        <v>8797</v>
      </c>
      <c r="Q200" s="119"/>
      <c r="R200" s="69"/>
      <c r="S200" s="69"/>
      <c r="T200" s="69"/>
      <c r="U200" s="69"/>
      <c r="V200" s="69"/>
      <c r="W200" s="69"/>
      <c r="X200" s="69"/>
      <c r="Y200" s="182">
        <f t="shared" si="6"/>
        <v>5250.0000000000009</v>
      </c>
      <c r="Z200" s="118">
        <f t="shared" si="7"/>
        <v>80250</v>
      </c>
    </row>
    <row r="201" spans="1:26" s="100" customFormat="1" ht="15.5" x14ac:dyDescent="0.35">
      <c r="A201" s="69"/>
      <c r="B201" s="69"/>
      <c r="C201" s="69"/>
      <c r="D201" s="69"/>
      <c r="E201" s="69"/>
      <c r="F201" s="76" t="s">
        <v>20606</v>
      </c>
      <c r="G201" s="69"/>
      <c r="H201" s="118">
        <v>75000</v>
      </c>
      <c r="I201" s="69"/>
      <c r="J201" s="76" t="s">
        <v>5537</v>
      </c>
      <c r="K201" s="75"/>
      <c r="L201" s="75" t="s">
        <v>8321</v>
      </c>
      <c r="M201" s="75" t="s">
        <v>20607</v>
      </c>
      <c r="N201" s="75"/>
      <c r="O201" s="69"/>
      <c r="P201" s="76" t="s">
        <v>8797</v>
      </c>
      <c r="Q201" s="119"/>
      <c r="R201" s="69"/>
      <c r="S201" s="69"/>
      <c r="T201" s="69"/>
      <c r="U201" s="69"/>
      <c r="V201" s="69"/>
      <c r="W201" s="69"/>
      <c r="X201" s="69"/>
      <c r="Y201" s="182">
        <f t="shared" si="6"/>
        <v>5250.0000000000009</v>
      </c>
      <c r="Z201" s="118">
        <f t="shared" si="7"/>
        <v>80250</v>
      </c>
    </row>
    <row r="202" spans="1:26" s="100" customFormat="1" ht="15.5" x14ac:dyDescent="0.35">
      <c r="A202" s="69"/>
      <c r="B202" s="69"/>
      <c r="C202" s="69"/>
      <c r="D202" s="69"/>
      <c r="E202" s="69"/>
      <c r="F202" s="76" t="s">
        <v>20608</v>
      </c>
      <c r="G202" s="69"/>
      <c r="H202" s="118">
        <v>75000</v>
      </c>
      <c r="I202" s="69"/>
      <c r="J202" s="76" t="s">
        <v>5537</v>
      </c>
      <c r="K202" s="193"/>
      <c r="L202" s="75" t="s">
        <v>8324</v>
      </c>
      <c r="M202" s="88">
        <v>356789</v>
      </c>
      <c r="N202" s="75"/>
      <c r="O202" s="69"/>
      <c r="P202" s="76"/>
      <c r="Q202" s="119"/>
      <c r="R202" s="69"/>
      <c r="S202" s="69"/>
      <c r="T202" s="69"/>
      <c r="U202" s="69"/>
      <c r="V202" s="69"/>
      <c r="W202" s="488"/>
      <c r="X202" s="488"/>
      <c r="Y202" s="182">
        <f t="shared" si="6"/>
        <v>5250.0000000000009</v>
      </c>
      <c r="Z202" s="118">
        <f t="shared" si="7"/>
        <v>80250</v>
      </c>
    </row>
    <row r="203" spans="1:26" s="100" customFormat="1" ht="15.5" x14ac:dyDescent="0.35">
      <c r="A203" s="76"/>
      <c r="B203" s="76"/>
      <c r="C203" s="76"/>
      <c r="D203" s="76"/>
      <c r="E203" s="76"/>
      <c r="F203" s="76" t="s">
        <v>20609</v>
      </c>
      <c r="G203" s="69"/>
      <c r="H203" s="118">
        <v>75000</v>
      </c>
      <c r="I203" s="76"/>
      <c r="J203" s="76" t="s">
        <v>5537</v>
      </c>
      <c r="K203" s="119"/>
      <c r="L203" s="119" t="s">
        <v>20610</v>
      </c>
      <c r="M203" s="119">
        <v>112124</v>
      </c>
      <c r="N203" s="119"/>
      <c r="O203" s="76"/>
      <c r="P203" s="76"/>
      <c r="Q203" s="119"/>
      <c r="R203" s="76"/>
      <c r="S203" s="76"/>
      <c r="T203" s="76"/>
      <c r="U203" s="76"/>
      <c r="V203" s="76"/>
      <c r="W203" s="76"/>
      <c r="X203" s="76"/>
      <c r="Y203" s="182">
        <f t="shared" si="6"/>
        <v>5250.0000000000009</v>
      </c>
      <c r="Z203" s="118">
        <f t="shared" si="7"/>
        <v>80250</v>
      </c>
    </row>
    <row r="204" spans="1:26" s="100" customFormat="1" ht="15.5" x14ac:dyDescent="0.35">
      <c r="A204" s="76"/>
      <c r="B204" s="76"/>
      <c r="C204" s="76"/>
      <c r="D204" s="76"/>
      <c r="E204" s="76"/>
      <c r="F204" s="76" t="s">
        <v>20609</v>
      </c>
      <c r="G204" s="76"/>
      <c r="H204" s="118">
        <v>75000</v>
      </c>
      <c r="I204" s="76"/>
      <c r="J204" s="76" t="s">
        <v>5537</v>
      </c>
      <c r="K204" s="130"/>
      <c r="L204" s="119" t="s">
        <v>20611</v>
      </c>
      <c r="M204" s="119">
        <v>123456</v>
      </c>
      <c r="N204" s="119"/>
      <c r="O204" s="76"/>
      <c r="P204" s="76"/>
      <c r="Q204" s="119"/>
      <c r="R204" s="76"/>
      <c r="S204" s="76"/>
      <c r="T204" s="76"/>
      <c r="U204" s="76"/>
      <c r="V204" s="76"/>
      <c r="W204" s="76"/>
      <c r="X204" s="76"/>
      <c r="Y204" s="182">
        <f t="shared" si="6"/>
        <v>5250.0000000000009</v>
      </c>
      <c r="Z204" s="118">
        <f t="shared" si="7"/>
        <v>80250</v>
      </c>
    </row>
    <row r="205" spans="1:26" s="100" customFormat="1" ht="15.5" x14ac:dyDescent="0.35">
      <c r="A205" s="76"/>
      <c r="B205" s="76"/>
      <c r="C205" s="76"/>
      <c r="D205" s="76"/>
      <c r="E205" s="76"/>
      <c r="F205" s="76" t="s">
        <v>20612</v>
      </c>
      <c r="G205" s="69"/>
      <c r="H205" s="118">
        <v>75000</v>
      </c>
      <c r="I205" s="69"/>
      <c r="J205" s="76" t="s">
        <v>3716</v>
      </c>
      <c r="K205" s="193"/>
      <c r="L205" s="119" t="s">
        <v>13975</v>
      </c>
      <c r="M205" s="75">
        <v>545670</v>
      </c>
      <c r="N205" s="75"/>
      <c r="O205" s="69"/>
      <c r="P205" s="76"/>
      <c r="Q205" s="75"/>
      <c r="R205" s="76"/>
      <c r="S205" s="76"/>
      <c r="T205" s="76"/>
      <c r="U205" s="76"/>
      <c r="V205" s="76"/>
      <c r="W205" s="76"/>
      <c r="X205" s="76"/>
      <c r="Y205" s="182">
        <f t="shared" si="6"/>
        <v>5250.0000000000009</v>
      </c>
      <c r="Z205" s="118">
        <f t="shared" si="7"/>
        <v>80250</v>
      </c>
    </row>
    <row r="206" spans="1:26" s="100" customFormat="1" ht="15.5" x14ac:dyDescent="0.35">
      <c r="A206" s="76"/>
      <c r="B206" s="76"/>
      <c r="C206" s="76"/>
      <c r="D206" s="76"/>
      <c r="E206" s="76"/>
      <c r="F206" s="76" t="s">
        <v>20613</v>
      </c>
      <c r="G206" s="76"/>
      <c r="H206" s="118">
        <v>75000</v>
      </c>
      <c r="I206" s="76"/>
      <c r="J206" s="76" t="s">
        <v>5537</v>
      </c>
      <c r="K206" s="130"/>
      <c r="L206" s="119" t="s">
        <v>5739</v>
      </c>
      <c r="M206" s="119">
        <v>490004</v>
      </c>
      <c r="N206" s="119"/>
      <c r="O206" s="76"/>
      <c r="P206" s="76"/>
      <c r="Q206" s="119"/>
      <c r="R206" s="76"/>
      <c r="S206" s="76"/>
      <c r="T206" s="76"/>
      <c r="U206" s="76"/>
      <c r="V206" s="76"/>
      <c r="W206" s="76"/>
      <c r="X206" s="76"/>
      <c r="Y206" s="182">
        <f t="shared" si="6"/>
        <v>5250.0000000000009</v>
      </c>
      <c r="Z206" s="118">
        <f t="shared" si="7"/>
        <v>80250</v>
      </c>
    </row>
    <row r="207" spans="1:26" s="100" customFormat="1" ht="15.5" x14ac:dyDescent="0.35">
      <c r="A207" s="69"/>
      <c r="B207" s="69"/>
      <c r="C207" s="69"/>
      <c r="D207" s="69"/>
      <c r="E207" s="69"/>
      <c r="F207" s="76" t="s">
        <v>20613</v>
      </c>
      <c r="G207" s="76"/>
      <c r="H207" s="118">
        <v>75000</v>
      </c>
      <c r="I207" s="76"/>
      <c r="J207" s="76" t="s">
        <v>5537</v>
      </c>
      <c r="K207" s="130"/>
      <c r="L207" s="119" t="s">
        <v>5739</v>
      </c>
      <c r="M207" s="119">
        <v>398187</v>
      </c>
      <c r="N207" s="119"/>
      <c r="O207" s="76"/>
      <c r="P207" s="76"/>
      <c r="Q207" s="119"/>
      <c r="R207" s="69"/>
      <c r="S207" s="69"/>
      <c r="T207" s="69"/>
      <c r="U207" s="69"/>
      <c r="V207" s="69"/>
      <c r="W207" s="488"/>
      <c r="X207" s="488"/>
      <c r="Y207" s="182">
        <f t="shared" si="6"/>
        <v>5250.0000000000009</v>
      </c>
      <c r="Z207" s="118">
        <f t="shared" si="7"/>
        <v>80250</v>
      </c>
    </row>
    <row r="208" spans="1:26" s="100" customFormat="1" ht="15.5" x14ac:dyDescent="0.35">
      <c r="A208" s="76"/>
      <c r="B208" s="76"/>
      <c r="C208" s="76"/>
      <c r="D208" s="76"/>
      <c r="E208" s="76"/>
      <c r="F208" s="76" t="s">
        <v>20614</v>
      </c>
      <c r="G208" s="76"/>
      <c r="H208" s="118">
        <v>75000</v>
      </c>
      <c r="I208" s="76"/>
      <c r="J208" s="76" t="s">
        <v>3716</v>
      </c>
      <c r="K208" s="130"/>
      <c r="L208" s="119" t="s">
        <v>8816</v>
      </c>
      <c r="M208" s="119" t="s">
        <v>20615</v>
      </c>
      <c r="N208" s="119"/>
      <c r="O208" s="76"/>
      <c r="P208" s="76"/>
      <c r="Q208" s="119" t="s">
        <v>3484</v>
      </c>
      <c r="R208" s="76"/>
      <c r="S208" s="76"/>
      <c r="T208" s="76"/>
      <c r="U208" s="76"/>
      <c r="V208" s="76"/>
      <c r="W208" s="76"/>
      <c r="X208" s="76"/>
      <c r="Y208" s="182">
        <f t="shared" si="6"/>
        <v>5250.0000000000009</v>
      </c>
      <c r="Z208" s="118">
        <f t="shared" si="7"/>
        <v>80250</v>
      </c>
    </row>
    <row r="209" spans="1:26" s="100" customFormat="1" ht="15.5" x14ac:dyDescent="0.35">
      <c r="A209" s="76"/>
      <c r="B209" s="76"/>
      <c r="C209" s="76"/>
      <c r="D209" s="76"/>
      <c r="E209" s="76"/>
      <c r="F209" s="76" t="s">
        <v>20616</v>
      </c>
      <c r="G209" s="76"/>
      <c r="H209" s="118">
        <v>75000</v>
      </c>
      <c r="I209" s="76"/>
      <c r="J209" s="76" t="s">
        <v>3716</v>
      </c>
      <c r="K209" s="130"/>
      <c r="L209" s="119" t="s">
        <v>8702</v>
      </c>
      <c r="M209" s="119" t="s">
        <v>20617</v>
      </c>
      <c r="N209" s="119"/>
      <c r="O209" s="76"/>
      <c r="P209" s="76"/>
      <c r="Q209" s="119"/>
      <c r="R209" s="76"/>
      <c r="S209" s="76"/>
      <c r="T209" s="76"/>
      <c r="U209" s="76"/>
      <c r="V209" s="76"/>
      <c r="W209" s="76"/>
      <c r="X209" s="76"/>
      <c r="Y209" s="182">
        <f t="shared" si="6"/>
        <v>5250.0000000000009</v>
      </c>
      <c r="Z209" s="118">
        <f t="shared" si="7"/>
        <v>80250</v>
      </c>
    </row>
    <row r="210" spans="1:26" s="100" customFormat="1" ht="15.5" x14ac:dyDescent="0.35">
      <c r="A210" s="76"/>
      <c r="B210" s="76"/>
      <c r="C210" s="76"/>
      <c r="D210" s="76"/>
      <c r="E210" s="76"/>
      <c r="F210" s="79" t="s">
        <v>20618</v>
      </c>
      <c r="G210" s="76"/>
      <c r="H210" s="118">
        <v>75000</v>
      </c>
      <c r="I210" s="76"/>
      <c r="J210" s="76" t="s">
        <v>5537</v>
      </c>
      <c r="K210" s="130"/>
      <c r="L210" s="119" t="s">
        <v>9065</v>
      </c>
      <c r="M210" s="119" t="s">
        <v>20619</v>
      </c>
      <c r="N210" s="119"/>
      <c r="O210" s="76"/>
      <c r="P210" s="76"/>
      <c r="Q210" s="119" t="s">
        <v>3593</v>
      </c>
      <c r="R210" s="76"/>
      <c r="S210" s="76"/>
      <c r="T210" s="76"/>
      <c r="U210" s="76"/>
      <c r="V210" s="76"/>
      <c r="W210" s="76"/>
      <c r="X210" s="76"/>
      <c r="Y210" s="182">
        <f t="shared" si="6"/>
        <v>5250.0000000000009</v>
      </c>
      <c r="Z210" s="118">
        <f t="shared" si="7"/>
        <v>80250</v>
      </c>
    </row>
    <row r="211" spans="1:26" s="100" customFormat="1" ht="15.5" x14ac:dyDescent="0.35">
      <c r="A211" s="76"/>
      <c r="B211" s="76"/>
      <c r="C211" s="76"/>
      <c r="D211" s="76"/>
      <c r="E211" s="76"/>
      <c r="F211" s="79" t="s">
        <v>20620</v>
      </c>
      <c r="G211" s="69"/>
      <c r="H211" s="118">
        <v>75000</v>
      </c>
      <c r="I211" s="69"/>
      <c r="J211" s="76" t="s">
        <v>3716</v>
      </c>
      <c r="K211" s="193"/>
      <c r="L211" s="119" t="s">
        <v>13873</v>
      </c>
      <c r="M211" s="75">
        <v>679002</v>
      </c>
      <c r="N211" s="75"/>
      <c r="O211" s="69"/>
      <c r="P211" s="76"/>
      <c r="Q211" s="119"/>
      <c r="R211" s="76"/>
      <c r="S211" s="76"/>
      <c r="T211" s="76"/>
      <c r="U211" s="76"/>
      <c r="V211" s="76"/>
      <c r="W211" s="76"/>
      <c r="X211" s="76"/>
      <c r="Y211" s="182">
        <f t="shared" si="6"/>
        <v>5250.0000000000009</v>
      </c>
      <c r="Z211" s="118">
        <f t="shared" si="7"/>
        <v>80250</v>
      </c>
    </row>
    <row r="212" spans="1:26" s="100" customFormat="1" ht="15.5" x14ac:dyDescent="0.35">
      <c r="A212" s="69"/>
      <c r="B212" s="69"/>
      <c r="C212" s="69"/>
      <c r="D212" s="69"/>
      <c r="E212" s="69"/>
      <c r="F212" s="76" t="s">
        <v>20621</v>
      </c>
      <c r="G212" s="69"/>
      <c r="H212" s="118">
        <v>75000</v>
      </c>
      <c r="I212" s="69"/>
      <c r="J212" s="76" t="s">
        <v>5537</v>
      </c>
      <c r="K212" s="193"/>
      <c r="L212" s="119" t="s">
        <v>13870</v>
      </c>
      <c r="M212" s="88" t="s">
        <v>20622</v>
      </c>
      <c r="N212" s="75"/>
      <c r="O212" s="69"/>
      <c r="P212" s="76"/>
      <c r="Q212" s="75"/>
      <c r="R212" s="69"/>
      <c r="S212" s="69"/>
      <c r="T212" s="69"/>
      <c r="U212" s="69"/>
      <c r="V212" s="69"/>
      <c r="W212" s="488"/>
      <c r="X212" s="488"/>
      <c r="Y212" s="182">
        <f t="shared" si="6"/>
        <v>5250.0000000000009</v>
      </c>
      <c r="Z212" s="118">
        <f t="shared" si="7"/>
        <v>80250</v>
      </c>
    </row>
    <row r="213" spans="1:26" s="100" customFormat="1" ht="15.5" x14ac:dyDescent="0.35">
      <c r="A213" s="76"/>
      <c r="B213" s="76"/>
      <c r="C213" s="76"/>
      <c r="D213" s="76"/>
      <c r="E213" s="76"/>
      <c r="F213" s="76" t="s">
        <v>20623</v>
      </c>
      <c r="G213" s="69"/>
      <c r="H213" s="118">
        <v>75000</v>
      </c>
      <c r="I213" s="76"/>
      <c r="J213" s="76" t="s">
        <v>3716</v>
      </c>
      <c r="K213" s="119"/>
      <c r="L213" s="119" t="s">
        <v>5551</v>
      </c>
      <c r="M213" s="119" t="s">
        <v>20624</v>
      </c>
      <c r="N213" s="119"/>
      <c r="O213" s="76"/>
      <c r="P213" s="76"/>
      <c r="Q213" s="119"/>
      <c r="R213" s="76"/>
      <c r="S213" s="76"/>
      <c r="T213" s="76"/>
      <c r="U213" s="76"/>
      <c r="V213" s="76"/>
      <c r="W213" s="76"/>
      <c r="X213" s="76"/>
      <c r="Y213" s="182">
        <f t="shared" si="6"/>
        <v>5250.0000000000009</v>
      </c>
      <c r="Z213" s="118">
        <f t="shared" si="7"/>
        <v>80250</v>
      </c>
    </row>
    <row r="214" spans="1:26" s="100" customFormat="1" ht="15.5" x14ac:dyDescent="0.35">
      <c r="A214" s="76"/>
      <c r="B214" s="76"/>
      <c r="C214" s="76"/>
      <c r="D214" s="76"/>
      <c r="E214" s="76"/>
      <c r="F214" s="76" t="s">
        <v>20625</v>
      </c>
      <c r="G214" s="69"/>
      <c r="H214" s="118">
        <v>75000</v>
      </c>
      <c r="I214" s="76"/>
      <c r="J214" s="76" t="s">
        <v>3716</v>
      </c>
      <c r="K214" s="119"/>
      <c r="L214" s="119" t="s">
        <v>16802</v>
      </c>
      <c r="M214" s="119">
        <v>456700</v>
      </c>
      <c r="N214" s="119"/>
      <c r="O214" s="76"/>
      <c r="P214" s="76"/>
      <c r="Q214" s="119"/>
      <c r="R214" s="76"/>
      <c r="S214" s="76"/>
      <c r="T214" s="76"/>
      <c r="U214" s="76"/>
      <c r="V214" s="76"/>
      <c r="W214" s="76"/>
      <c r="X214" s="76"/>
      <c r="Y214" s="182">
        <f t="shared" si="6"/>
        <v>5250.0000000000009</v>
      </c>
      <c r="Z214" s="118">
        <f t="shared" si="7"/>
        <v>80250</v>
      </c>
    </row>
    <row r="215" spans="1:26" s="100" customFormat="1" ht="15.5" x14ac:dyDescent="0.35">
      <c r="A215" s="76"/>
      <c r="B215" s="76"/>
      <c r="C215" s="76"/>
      <c r="D215" s="76"/>
      <c r="E215" s="76"/>
      <c r="F215" s="76" t="s">
        <v>20626</v>
      </c>
      <c r="G215" s="69"/>
      <c r="H215" s="118">
        <v>75000</v>
      </c>
      <c r="I215" s="76"/>
      <c r="J215" s="76" t="s">
        <v>3716</v>
      </c>
      <c r="K215" s="119"/>
      <c r="L215" s="119" t="s">
        <v>5551</v>
      </c>
      <c r="M215" s="119" t="s">
        <v>20627</v>
      </c>
      <c r="N215" s="119"/>
      <c r="O215" s="76"/>
      <c r="P215" s="76"/>
      <c r="Q215" s="119"/>
      <c r="R215" s="76"/>
      <c r="S215" s="76"/>
      <c r="T215" s="76"/>
      <c r="U215" s="76"/>
      <c r="V215" s="76"/>
      <c r="W215" s="76"/>
      <c r="X215" s="76"/>
      <c r="Y215" s="182">
        <f t="shared" si="6"/>
        <v>5250.0000000000009</v>
      </c>
      <c r="Z215" s="118">
        <f t="shared" si="7"/>
        <v>80250</v>
      </c>
    </row>
    <row r="216" spans="1:26" s="100" customFormat="1" ht="15.5" x14ac:dyDescent="0.35">
      <c r="A216" s="76"/>
      <c r="B216" s="76"/>
      <c r="C216" s="76"/>
      <c r="D216" s="76"/>
      <c r="E216" s="76"/>
      <c r="F216" s="76" t="s">
        <v>20628</v>
      </c>
      <c r="G216" s="69"/>
      <c r="H216" s="118">
        <v>75000</v>
      </c>
      <c r="I216" s="76"/>
      <c r="J216" s="76" t="s">
        <v>5537</v>
      </c>
      <c r="K216" s="119"/>
      <c r="L216" s="119" t="s">
        <v>12843</v>
      </c>
      <c r="M216" s="119" t="s">
        <v>20629</v>
      </c>
      <c r="N216" s="119"/>
      <c r="O216" s="76"/>
      <c r="P216" s="76"/>
      <c r="Q216" s="119"/>
      <c r="R216" s="76"/>
      <c r="S216" s="76"/>
      <c r="T216" s="76"/>
      <c r="U216" s="76"/>
      <c r="V216" s="76"/>
      <c r="W216" s="76"/>
      <c r="X216" s="76"/>
      <c r="Y216" s="182">
        <f t="shared" si="6"/>
        <v>5250.0000000000009</v>
      </c>
      <c r="Z216" s="118">
        <f t="shared" si="7"/>
        <v>80250</v>
      </c>
    </row>
    <row r="217" spans="1:26" s="100" customFormat="1" ht="15.5" x14ac:dyDescent="0.35">
      <c r="A217" s="69"/>
      <c r="B217" s="69"/>
      <c r="C217" s="69"/>
      <c r="D217" s="69"/>
      <c r="E217" s="69"/>
      <c r="F217" s="79" t="s">
        <v>20630</v>
      </c>
      <c r="G217" s="69"/>
      <c r="H217" s="118">
        <v>75000</v>
      </c>
      <c r="I217" s="69"/>
      <c r="J217" s="69" t="s">
        <v>3716</v>
      </c>
      <c r="K217" s="193"/>
      <c r="L217" s="75" t="s">
        <v>8804</v>
      </c>
      <c r="M217" s="88" t="s">
        <v>20631</v>
      </c>
      <c r="N217" s="75"/>
      <c r="O217" s="69"/>
      <c r="P217" s="69"/>
      <c r="Q217" s="75"/>
      <c r="R217" s="69"/>
      <c r="S217" s="69"/>
      <c r="T217" s="69"/>
      <c r="U217" s="69"/>
      <c r="V217" s="69"/>
      <c r="W217" s="488"/>
      <c r="X217" s="488"/>
      <c r="Y217" s="182">
        <f t="shared" si="6"/>
        <v>5250.0000000000009</v>
      </c>
      <c r="Z217" s="118">
        <f t="shared" si="7"/>
        <v>80250</v>
      </c>
    </row>
    <row r="218" spans="1:26" s="100" customFormat="1" ht="15.5" x14ac:dyDescent="0.35">
      <c r="A218" s="69"/>
      <c r="B218" s="69"/>
      <c r="C218" s="69"/>
      <c r="D218" s="69"/>
      <c r="E218" s="69"/>
      <c r="F218" s="79" t="s">
        <v>20632</v>
      </c>
      <c r="G218" s="69"/>
      <c r="H218" s="118">
        <v>75000</v>
      </c>
      <c r="I218" s="69"/>
      <c r="J218" s="69" t="s">
        <v>3716</v>
      </c>
      <c r="K218" s="193"/>
      <c r="L218" s="75" t="s">
        <v>8821</v>
      </c>
      <c r="M218" s="75" t="s">
        <v>20633</v>
      </c>
      <c r="N218" s="75"/>
      <c r="O218" s="69"/>
      <c r="P218" s="69" t="s">
        <v>8797</v>
      </c>
      <c r="Q218" s="75"/>
      <c r="R218" s="69"/>
      <c r="S218" s="69"/>
      <c r="T218" s="69"/>
      <c r="U218" s="69"/>
      <c r="V218" s="69"/>
      <c r="W218" s="69"/>
      <c r="X218" s="69"/>
      <c r="Y218" s="182">
        <f t="shared" si="6"/>
        <v>5250.0000000000009</v>
      </c>
      <c r="Z218" s="118">
        <f t="shared" si="7"/>
        <v>80250</v>
      </c>
    </row>
    <row r="219" spans="1:26" s="100" customFormat="1" ht="15.5" x14ac:dyDescent="0.35">
      <c r="A219" s="69"/>
      <c r="B219" s="69"/>
      <c r="C219" s="69"/>
      <c r="D219" s="69"/>
      <c r="E219" s="69"/>
      <c r="F219" s="79" t="s">
        <v>20634</v>
      </c>
      <c r="G219" s="69"/>
      <c r="H219" s="118">
        <v>75000</v>
      </c>
      <c r="I219" s="69"/>
      <c r="J219" s="69" t="s">
        <v>3716</v>
      </c>
      <c r="K219" s="193"/>
      <c r="L219" s="75" t="s">
        <v>8702</v>
      </c>
      <c r="M219" s="75" t="s">
        <v>20635</v>
      </c>
      <c r="N219" s="75"/>
      <c r="O219" s="69"/>
      <c r="P219" s="69"/>
      <c r="Q219" s="75"/>
      <c r="R219" s="69"/>
      <c r="S219" s="69"/>
      <c r="T219" s="69"/>
      <c r="U219" s="69"/>
      <c r="V219" s="69"/>
      <c r="W219" s="69"/>
      <c r="X219" s="69"/>
      <c r="Y219" s="182">
        <f t="shared" si="6"/>
        <v>5250.0000000000009</v>
      </c>
      <c r="Z219" s="118">
        <f t="shared" si="7"/>
        <v>80250</v>
      </c>
    </row>
    <row r="220" spans="1:26" s="100" customFormat="1" ht="15.5" x14ac:dyDescent="0.35">
      <c r="A220" s="69"/>
      <c r="B220" s="69"/>
      <c r="C220" s="69"/>
      <c r="D220" s="69"/>
      <c r="E220" s="69"/>
      <c r="F220" s="69" t="s">
        <v>20636</v>
      </c>
      <c r="G220" s="69"/>
      <c r="H220" s="118">
        <v>75000</v>
      </c>
      <c r="I220" s="69"/>
      <c r="J220" s="69" t="s">
        <v>5537</v>
      </c>
      <c r="K220" s="75"/>
      <c r="L220" s="75" t="s">
        <v>9065</v>
      </c>
      <c r="M220" s="75" t="s">
        <v>20637</v>
      </c>
      <c r="N220" s="75"/>
      <c r="O220" s="69"/>
      <c r="P220" s="69" t="s">
        <v>3593</v>
      </c>
      <c r="Q220" s="75"/>
      <c r="R220" s="69"/>
      <c r="S220" s="69"/>
      <c r="T220" s="69"/>
      <c r="U220" s="69"/>
      <c r="V220" s="69"/>
      <c r="W220" s="69"/>
      <c r="X220" s="69"/>
      <c r="Y220" s="182">
        <f t="shared" si="6"/>
        <v>5250.0000000000009</v>
      </c>
      <c r="Z220" s="118">
        <f t="shared" si="7"/>
        <v>80250</v>
      </c>
    </row>
    <row r="221" spans="1:26" s="100" customFormat="1" ht="15.5" x14ac:dyDescent="0.35">
      <c r="A221" s="69"/>
      <c r="B221" s="69"/>
      <c r="C221" s="69"/>
      <c r="D221" s="69"/>
      <c r="E221" s="69"/>
      <c r="F221" s="69" t="s">
        <v>20638</v>
      </c>
      <c r="G221" s="69"/>
      <c r="H221" s="118">
        <v>75000</v>
      </c>
      <c r="I221" s="69"/>
      <c r="J221" s="69" t="s">
        <v>3716</v>
      </c>
      <c r="K221" s="75"/>
      <c r="L221" s="75" t="s">
        <v>8821</v>
      </c>
      <c r="M221" s="75" t="s">
        <v>20639</v>
      </c>
      <c r="N221" s="75"/>
      <c r="O221" s="69"/>
      <c r="P221" s="69" t="s">
        <v>8797</v>
      </c>
      <c r="Q221" s="75"/>
      <c r="R221" s="69"/>
      <c r="S221" s="69"/>
      <c r="T221" s="69"/>
      <c r="U221" s="69"/>
      <c r="V221" s="69"/>
      <c r="W221" s="69"/>
      <c r="X221" s="69"/>
      <c r="Y221" s="182">
        <f t="shared" si="6"/>
        <v>5250.0000000000009</v>
      </c>
      <c r="Z221" s="118">
        <f t="shared" si="7"/>
        <v>80250</v>
      </c>
    </row>
    <row r="222" spans="1:26" s="100" customFormat="1" ht="15.5" x14ac:dyDescent="0.35">
      <c r="A222" s="69"/>
      <c r="B222" s="69"/>
      <c r="C222" s="69"/>
      <c r="D222" s="69"/>
      <c r="E222" s="69"/>
      <c r="F222" s="69" t="s">
        <v>20640</v>
      </c>
      <c r="G222" s="69" t="s">
        <v>790</v>
      </c>
      <c r="H222" s="118">
        <v>75000</v>
      </c>
      <c r="I222" s="69"/>
      <c r="J222" s="69" t="s">
        <v>5537</v>
      </c>
      <c r="K222" s="75"/>
      <c r="L222" s="119" t="s">
        <v>13870</v>
      </c>
      <c r="M222" s="75" t="s">
        <v>20641</v>
      </c>
      <c r="N222" s="75"/>
      <c r="O222" s="69"/>
      <c r="P222" s="76"/>
      <c r="Q222" s="119"/>
      <c r="R222" s="69"/>
      <c r="S222" s="69"/>
      <c r="T222" s="69"/>
      <c r="U222" s="69"/>
      <c r="V222" s="69"/>
      <c r="W222" s="69"/>
      <c r="X222" s="69"/>
      <c r="Y222" s="182">
        <f t="shared" si="6"/>
        <v>5250.0000000000009</v>
      </c>
      <c r="Z222" s="118">
        <f t="shared" si="7"/>
        <v>80250</v>
      </c>
    </row>
    <row r="223" spans="1:26" s="100" customFormat="1" ht="15.5" x14ac:dyDescent="0.35">
      <c r="A223" s="69"/>
      <c r="B223" s="69"/>
      <c r="C223" s="69"/>
      <c r="D223" s="69"/>
      <c r="E223" s="69"/>
      <c r="F223" s="69" t="s">
        <v>20642</v>
      </c>
      <c r="G223" s="69"/>
      <c r="H223" s="118">
        <v>75000</v>
      </c>
      <c r="I223" s="69"/>
      <c r="J223" s="69"/>
      <c r="K223" s="193"/>
      <c r="L223" s="119" t="s">
        <v>5551</v>
      </c>
      <c r="M223" s="75" t="s">
        <v>20643</v>
      </c>
      <c r="N223" s="75"/>
      <c r="O223" s="69"/>
      <c r="P223" s="76"/>
      <c r="Q223" s="119"/>
      <c r="R223" s="69"/>
      <c r="S223" s="69"/>
      <c r="T223" s="69"/>
      <c r="U223" s="69"/>
      <c r="V223" s="69"/>
      <c r="W223" s="488"/>
      <c r="X223" s="488"/>
      <c r="Y223" s="182">
        <f t="shared" si="6"/>
        <v>5250.0000000000009</v>
      </c>
      <c r="Z223" s="118">
        <f t="shared" si="7"/>
        <v>80250</v>
      </c>
    </row>
    <row r="224" spans="1:26" s="100" customFormat="1" ht="15.5" x14ac:dyDescent="0.35">
      <c r="A224" s="69"/>
      <c r="B224" s="69"/>
      <c r="C224" s="69"/>
      <c r="D224" s="69"/>
      <c r="E224" s="69"/>
      <c r="F224" s="69" t="s">
        <v>20644</v>
      </c>
      <c r="G224" s="69"/>
      <c r="H224" s="118">
        <v>75000</v>
      </c>
      <c r="I224" s="69"/>
      <c r="J224" s="76"/>
      <c r="K224" s="75"/>
      <c r="L224" s="119" t="s">
        <v>13873</v>
      </c>
      <c r="M224" s="75">
        <v>670000</v>
      </c>
      <c r="N224" s="75"/>
      <c r="O224" s="69"/>
      <c r="P224" s="76"/>
      <c r="Q224" s="119"/>
      <c r="R224" s="69"/>
      <c r="S224" s="69"/>
      <c r="T224" s="69"/>
      <c r="U224" s="69"/>
      <c r="V224" s="69"/>
      <c r="W224" s="69"/>
      <c r="X224" s="69"/>
      <c r="Y224" s="182">
        <f t="shared" si="6"/>
        <v>5250.0000000000009</v>
      </c>
      <c r="Z224" s="118">
        <f t="shared" si="7"/>
        <v>80250</v>
      </c>
    </row>
    <row r="225" spans="1:26" s="100" customFormat="1" ht="15.5" x14ac:dyDescent="0.35">
      <c r="A225" s="69"/>
      <c r="B225" s="69"/>
      <c r="C225" s="69"/>
      <c r="D225" s="69"/>
      <c r="E225" s="69"/>
      <c r="F225" s="69" t="s">
        <v>20645</v>
      </c>
      <c r="G225" s="69"/>
      <c r="H225" s="118">
        <v>75000</v>
      </c>
      <c r="I225" s="69"/>
      <c r="J225" s="76"/>
      <c r="K225" s="75"/>
      <c r="L225" s="119" t="s">
        <v>12035</v>
      </c>
      <c r="M225" s="75" t="s">
        <v>20646</v>
      </c>
      <c r="N225" s="75"/>
      <c r="O225" s="69"/>
      <c r="P225" s="76"/>
      <c r="Q225" s="119"/>
      <c r="R225" s="69"/>
      <c r="S225" s="69"/>
      <c r="T225" s="69"/>
      <c r="U225" s="69"/>
      <c r="V225" s="69"/>
      <c r="W225" s="69"/>
      <c r="X225" s="69"/>
      <c r="Y225" s="182">
        <f t="shared" si="6"/>
        <v>5250.0000000000009</v>
      </c>
      <c r="Z225" s="118">
        <f t="shared" si="7"/>
        <v>80250</v>
      </c>
    </row>
    <row r="226" spans="1:26" s="100" customFormat="1" ht="15.5" x14ac:dyDescent="0.35">
      <c r="A226" s="69"/>
      <c r="B226" s="69"/>
      <c r="C226" s="69"/>
      <c r="D226" s="69"/>
      <c r="E226" s="69"/>
      <c r="F226" s="69" t="s">
        <v>20647</v>
      </c>
      <c r="G226" s="69"/>
      <c r="H226" s="118">
        <v>75000</v>
      </c>
      <c r="I226" s="69"/>
      <c r="J226" s="76"/>
      <c r="K226" s="75"/>
      <c r="L226" s="119" t="s">
        <v>20648</v>
      </c>
      <c r="M226" s="75" t="s">
        <v>20649</v>
      </c>
      <c r="N226" s="75"/>
      <c r="O226" s="69"/>
      <c r="P226" s="76"/>
      <c r="Q226" s="119"/>
      <c r="R226" s="69"/>
      <c r="S226" s="69"/>
      <c r="T226" s="69"/>
      <c r="U226" s="69"/>
      <c r="V226" s="69"/>
      <c r="W226" s="69"/>
      <c r="X226" s="69"/>
      <c r="Y226" s="182">
        <f t="shared" si="6"/>
        <v>5250.0000000000009</v>
      </c>
      <c r="Z226" s="118">
        <f t="shared" si="7"/>
        <v>80250</v>
      </c>
    </row>
    <row r="227" spans="1:26" s="100" customFormat="1" ht="15.5" x14ac:dyDescent="0.35">
      <c r="A227" s="69"/>
      <c r="B227" s="69"/>
      <c r="C227" s="69"/>
      <c r="D227" s="69"/>
      <c r="E227" s="69"/>
      <c r="F227" s="69" t="s">
        <v>20650</v>
      </c>
      <c r="G227" s="69"/>
      <c r="H227" s="118">
        <v>75000</v>
      </c>
      <c r="I227" s="69"/>
      <c r="J227" s="76"/>
      <c r="K227" s="75"/>
      <c r="L227" s="119"/>
      <c r="M227" s="75"/>
      <c r="N227" s="75"/>
      <c r="O227" s="69"/>
      <c r="P227" s="76"/>
      <c r="Q227" s="119"/>
      <c r="R227" s="69"/>
      <c r="S227" s="69"/>
      <c r="T227" s="69"/>
      <c r="U227" s="69"/>
      <c r="V227" s="69"/>
      <c r="W227" s="69"/>
      <c r="X227" s="69"/>
      <c r="Y227" s="182">
        <f t="shared" si="6"/>
        <v>5250.0000000000009</v>
      </c>
      <c r="Z227" s="118">
        <f t="shared" si="7"/>
        <v>80250</v>
      </c>
    </row>
    <row r="228" spans="1:26" s="100" customFormat="1" ht="15.5" x14ac:dyDescent="0.35">
      <c r="A228" s="69"/>
      <c r="B228" s="69"/>
      <c r="C228" s="69"/>
      <c r="D228" s="69"/>
      <c r="E228" s="69"/>
      <c r="F228" s="69" t="s">
        <v>20651</v>
      </c>
      <c r="G228" s="69"/>
      <c r="H228" s="118">
        <v>75000</v>
      </c>
      <c r="I228" s="69"/>
      <c r="J228" s="76" t="s">
        <v>5775</v>
      </c>
      <c r="K228" s="75"/>
      <c r="L228" s="119" t="s">
        <v>8340</v>
      </c>
      <c r="M228" s="75">
        <v>3290928</v>
      </c>
      <c r="N228" s="75"/>
      <c r="O228" s="69"/>
      <c r="P228" s="76"/>
      <c r="Q228" s="119"/>
      <c r="R228" s="69"/>
      <c r="S228" s="69"/>
      <c r="T228" s="69"/>
      <c r="U228" s="69"/>
      <c r="V228" s="69"/>
      <c r="W228" s="69"/>
      <c r="X228" s="69"/>
      <c r="Y228" s="182">
        <f t="shared" si="6"/>
        <v>5250.0000000000009</v>
      </c>
      <c r="Z228" s="118">
        <f t="shared" si="7"/>
        <v>80250</v>
      </c>
    </row>
    <row r="229" spans="1:26" s="100" customFormat="1" ht="15.5" x14ac:dyDescent="0.35">
      <c r="A229" s="69"/>
      <c r="B229" s="69"/>
      <c r="C229" s="69"/>
      <c r="D229" s="69"/>
      <c r="E229" s="69"/>
      <c r="F229" s="69" t="s">
        <v>20651</v>
      </c>
      <c r="G229" s="69"/>
      <c r="H229" s="118">
        <v>75000</v>
      </c>
      <c r="I229" s="69"/>
      <c r="J229" s="76" t="s">
        <v>5775</v>
      </c>
      <c r="K229" s="75"/>
      <c r="L229" s="119" t="s">
        <v>8340</v>
      </c>
      <c r="M229" s="75">
        <v>3290924</v>
      </c>
      <c r="N229" s="75"/>
      <c r="O229" s="69"/>
      <c r="P229" s="76"/>
      <c r="Q229" s="119"/>
      <c r="R229" s="69"/>
      <c r="S229" s="69"/>
      <c r="T229" s="69"/>
      <c r="U229" s="69"/>
      <c r="V229" s="69"/>
      <c r="W229" s="69"/>
      <c r="X229" s="69"/>
      <c r="Y229" s="182">
        <f t="shared" si="6"/>
        <v>5250.0000000000009</v>
      </c>
      <c r="Z229" s="118">
        <f t="shared" si="7"/>
        <v>80250</v>
      </c>
    </row>
    <row r="230" spans="1:26" s="100" customFormat="1" ht="15.5" x14ac:dyDescent="0.35">
      <c r="A230" s="76"/>
      <c r="B230" s="76"/>
      <c r="C230" s="76"/>
      <c r="D230" s="76"/>
      <c r="E230" s="76"/>
      <c r="F230" s="79" t="s">
        <v>20652</v>
      </c>
      <c r="G230" s="69"/>
      <c r="H230" s="118">
        <v>75000</v>
      </c>
      <c r="I230" s="69"/>
      <c r="J230" s="69" t="s">
        <v>5537</v>
      </c>
      <c r="K230" s="75"/>
      <c r="L230" s="79" t="s">
        <v>8748</v>
      </c>
      <c r="M230" s="79" t="s">
        <v>20653</v>
      </c>
      <c r="N230" s="75"/>
      <c r="O230" s="69" t="s">
        <v>1773</v>
      </c>
      <c r="P230" s="69"/>
      <c r="Q230" s="69"/>
      <c r="R230" s="69"/>
      <c r="S230" s="69"/>
      <c r="T230" s="69" t="s">
        <v>8797</v>
      </c>
      <c r="U230" s="69"/>
      <c r="V230" s="69"/>
      <c r="W230" s="69"/>
      <c r="X230" s="69"/>
      <c r="Y230" s="182">
        <f t="shared" si="6"/>
        <v>5250.0000000000009</v>
      </c>
      <c r="Z230" s="118">
        <f t="shared" si="7"/>
        <v>80250</v>
      </c>
    </row>
    <row r="231" spans="1:26" s="100" customFormat="1" ht="15.5" x14ac:dyDescent="0.35">
      <c r="A231" s="76"/>
      <c r="B231" s="76"/>
      <c r="C231" s="76"/>
      <c r="D231" s="76"/>
      <c r="E231" s="76"/>
      <c r="F231" s="79" t="s">
        <v>20652</v>
      </c>
      <c r="G231" s="69"/>
      <c r="H231" s="118">
        <v>75000</v>
      </c>
      <c r="I231" s="69"/>
      <c r="J231" s="69" t="s">
        <v>5537</v>
      </c>
      <c r="K231" s="75"/>
      <c r="L231" s="79" t="s">
        <v>9199</v>
      </c>
      <c r="M231" s="80" t="s">
        <v>20654</v>
      </c>
      <c r="N231" s="75"/>
      <c r="O231" s="69" t="s">
        <v>1773</v>
      </c>
      <c r="P231" s="69"/>
      <c r="Q231" s="69"/>
      <c r="R231" s="69"/>
      <c r="S231" s="69"/>
      <c r="T231" s="69" t="s">
        <v>3593</v>
      </c>
      <c r="U231" s="69"/>
      <c r="V231" s="69"/>
      <c r="W231" s="69"/>
      <c r="X231" s="69"/>
      <c r="Y231" s="182">
        <f t="shared" si="6"/>
        <v>5250.0000000000009</v>
      </c>
      <c r="Z231" s="118">
        <f t="shared" si="7"/>
        <v>80250</v>
      </c>
    </row>
    <row r="232" spans="1:26" s="100" customFormat="1" ht="15.5" x14ac:dyDescent="0.35">
      <c r="A232" s="76"/>
      <c r="B232" s="76"/>
      <c r="C232" s="76"/>
      <c r="D232" s="76"/>
      <c r="E232" s="76"/>
      <c r="F232" s="79" t="s">
        <v>20652</v>
      </c>
      <c r="G232" s="69"/>
      <c r="H232" s="118">
        <v>75000</v>
      </c>
      <c r="I232" s="69"/>
      <c r="J232" s="69" t="s">
        <v>5537</v>
      </c>
      <c r="K232" s="75"/>
      <c r="L232" s="79" t="s">
        <v>9199</v>
      </c>
      <c r="M232" s="80" t="s">
        <v>20654</v>
      </c>
      <c r="N232" s="75"/>
      <c r="O232" s="69" t="s">
        <v>1773</v>
      </c>
      <c r="P232" s="69"/>
      <c r="Q232" s="69"/>
      <c r="R232" s="69"/>
      <c r="S232" s="69"/>
      <c r="T232" s="69" t="s">
        <v>3593</v>
      </c>
      <c r="U232" s="69"/>
      <c r="V232" s="69"/>
      <c r="W232" s="69"/>
      <c r="X232" s="69"/>
      <c r="Y232" s="182">
        <f t="shared" si="6"/>
        <v>5250.0000000000009</v>
      </c>
      <c r="Z232" s="118">
        <f t="shared" si="7"/>
        <v>80250</v>
      </c>
    </row>
    <row r="233" spans="1:26" s="100" customFormat="1" ht="15.5" x14ac:dyDescent="0.35">
      <c r="A233" s="76"/>
      <c r="B233" s="76"/>
      <c r="C233" s="76"/>
      <c r="D233" s="76"/>
      <c r="E233" s="76"/>
      <c r="F233" s="79" t="s">
        <v>20652</v>
      </c>
      <c r="G233" s="69"/>
      <c r="H233" s="118">
        <v>75000</v>
      </c>
      <c r="I233" s="69"/>
      <c r="J233" s="69" t="s">
        <v>5537</v>
      </c>
      <c r="K233" s="75"/>
      <c r="L233" s="79" t="s">
        <v>9199</v>
      </c>
      <c r="M233" s="80" t="s">
        <v>20654</v>
      </c>
      <c r="N233" s="75"/>
      <c r="O233" s="69" t="s">
        <v>1773</v>
      </c>
      <c r="P233" s="69"/>
      <c r="Q233" s="69"/>
      <c r="R233" s="69"/>
      <c r="S233" s="69"/>
      <c r="T233" s="69" t="s">
        <v>3593</v>
      </c>
      <c r="U233" s="69"/>
      <c r="V233" s="69"/>
      <c r="W233" s="69"/>
      <c r="X233" s="69"/>
      <c r="Y233" s="182">
        <f t="shared" si="6"/>
        <v>5250.0000000000009</v>
      </c>
      <c r="Z233" s="118">
        <f t="shared" si="7"/>
        <v>80250</v>
      </c>
    </row>
    <row r="234" spans="1:26" s="100" customFormat="1" ht="15.5" x14ac:dyDescent="0.35">
      <c r="A234" s="76"/>
      <c r="B234" s="76"/>
      <c r="C234" s="76"/>
      <c r="D234" s="76"/>
      <c r="E234" s="76"/>
      <c r="F234" s="79" t="s">
        <v>20655</v>
      </c>
      <c r="G234" s="69"/>
      <c r="H234" s="118">
        <v>75000</v>
      </c>
      <c r="I234" s="69"/>
      <c r="J234" s="69"/>
      <c r="K234" s="75"/>
      <c r="L234" s="79"/>
      <c r="M234" s="80"/>
      <c r="N234" s="75"/>
      <c r="O234" s="69" t="s">
        <v>1773</v>
      </c>
      <c r="P234" s="69"/>
      <c r="Q234" s="69"/>
      <c r="R234" s="69"/>
      <c r="S234" s="69"/>
      <c r="T234" s="69"/>
      <c r="U234" s="69" t="s">
        <v>7960</v>
      </c>
      <c r="V234" s="69"/>
      <c r="W234" s="69"/>
      <c r="X234" s="69"/>
      <c r="Y234" s="182">
        <f t="shared" si="6"/>
        <v>5250.0000000000009</v>
      </c>
      <c r="Z234" s="118">
        <f t="shared" si="7"/>
        <v>80250</v>
      </c>
    </row>
    <row r="235" spans="1:26" s="100" customFormat="1" ht="15.5" x14ac:dyDescent="0.35">
      <c r="A235" s="76"/>
      <c r="B235" s="76"/>
      <c r="C235" s="76"/>
      <c r="D235" s="76"/>
      <c r="E235" s="76"/>
      <c r="F235" s="79" t="s">
        <v>20656</v>
      </c>
      <c r="G235" s="69"/>
      <c r="H235" s="118">
        <v>75000</v>
      </c>
      <c r="I235" s="69"/>
      <c r="J235" s="69" t="s">
        <v>5775</v>
      </c>
      <c r="K235" s="75"/>
      <c r="L235" s="79" t="s">
        <v>5530</v>
      </c>
      <c r="M235" s="80" t="s">
        <v>20657</v>
      </c>
      <c r="N235" s="75"/>
      <c r="O235" s="69" t="s">
        <v>1773</v>
      </c>
      <c r="P235" s="69"/>
      <c r="Q235" s="69"/>
      <c r="R235" s="69"/>
      <c r="S235" s="69"/>
      <c r="T235" s="69"/>
      <c r="U235" s="69"/>
      <c r="V235" s="69"/>
      <c r="W235" s="69"/>
      <c r="X235" s="69"/>
      <c r="Y235" s="182">
        <f t="shared" si="6"/>
        <v>5250.0000000000009</v>
      </c>
      <c r="Z235" s="118">
        <f t="shared" si="7"/>
        <v>80250</v>
      </c>
    </row>
    <row r="236" spans="1:26" s="100" customFormat="1" ht="15.5" x14ac:dyDescent="0.35">
      <c r="A236" s="76"/>
      <c r="B236" s="76"/>
      <c r="C236" s="76"/>
      <c r="D236" s="76"/>
      <c r="E236" s="76"/>
      <c r="F236" s="79" t="s">
        <v>20656</v>
      </c>
      <c r="G236" s="69"/>
      <c r="H236" s="118">
        <v>75000</v>
      </c>
      <c r="I236" s="69"/>
      <c r="J236" s="69" t="s">
        <v>20658</v>
      </c>
      <c r="K236" s="75"/>
      <c r="L236" s="79" t="s">
        <v>9199</v>
      </c>
      <c r="M236" s="75" t="s">
        <v>20659</v>
      </c>
      <c r="N236" s="75"/>
      <c r="O236" s="69" t="s">
        <v>1773</v>
      </c>
      <c r="P236" s="69"/>
      <c r="Q236" s="69"/>
      <c r="R236" s="69"/>
      <c r="S236" s="69"/>
      <c r="T236" s="69" t="s">
        <v>3593</v>
      </c>
      <c r="U236" s="69"/>
      <c r="V236" s="69"/>
      <c r="W236" s="69"/>
      <c r="X236" s="69"/>
      <c r="Y236" s="182">
        <f t="shared" si="6"/>
        <v>5250.0000000000009</v>
      </c>
      <c r="Z236" s="118">
        <f t="shared" si="7"/>
        <v>80250</v>
      </c>
    </row>
    <row r="237" spans="1:26" s="100" customFormat="1" ht="15.5" x14ac:dyDescent="0.35">
      <c r="A237" s="76"/>
      <c r="B237" s="76"/>
      <c r="C237" s="76"/>
      <c r="D237" s="76"/>
      <c r="E237" s="76"/>
      <c r="F237" s="79" t="s">
        <v>20656</v>
      </c>
      <c r="G237" s="69"/>
      <c r="H237" s="118">
        <v>75000</v>
      </c>
      <c r="I237" s="69"/>
      <c r="J237" s="69" t="s">
        <v>20658</v>
      </c>
      <c r="K237" s="75"/>
      <c r="L237" s="79" t="s">
        <v>9199</v>
      </c>
      <c r="M237" s="75" t="s">
        <v>20660</v>
      </c>
      <c r="N237" s="75"/>
      <c r="O237" s="69" t="s">
        <v>1773</v>
      </c>
      <c r="P237" s="69"/>
      <c r="Q237" s="69"/>
      <c r="R237" s="69"/>
      <c r="S237" s="69"/>
      <c r="T237" s="69" t="s">
        <v>3593</v>
      </c>
      <c r="U237" s="69"/>
      <c r="V237" s="69"/>
      <c r="W237" s="69"/>
      <c r="X237" s="69"/>
      <c r="Y237" s="182">
        <f t="shared" si="6"/>
        <v>5250.0000000000009</v>
      </c>
      <c r="Z237" s="118">
        <f t="shared" si="7"/>
        <v>80250</v>
      </c>
    </row>
    <row r="238" spans="1:26" s="100" customFormat="1" ht="15.5" x14ac:dyDescent="0.35">
      <c r="A238" s="76"/>
      <c r="B238" s="76"/>
      <c r="C238" s="76"/>
      <c r="D238" s="76"/>
      <c r="E238" s="76"/>
      <c r="F238" s="79" t="s">
        <v>20656</v>
      </c>
      <c r="G238" s="69"/>
      <c r="H238" s="118">
        <v>75000</v>
      </c>
      <c r="I238" s="69"/>
      <c r="J238" s="69" t="s">
        <v>20658</v>
      </c>
      <c r="K238" s="75"/>
      <c r="L238" s="79" t="s">
        <v>9199</v>
      </c>
      <c r="M238" s="75" t="s">
        <v>20659</v>
      </c>
      <c r="N238" s="75"/>
      <c r="O238" s="69" t="s">
        <v>1773</v>
      </c>
      <c r="P238" s="69"/>
      <c r="Q238" s="69"/>
      <c r="R238" s="69"/>
      <c r="S238" s="69"/>
      <c r="T238" s="69" t="s">
        <v>3593</v>
      </c>
      <c r="U238" s="69"/>
      <c r="V238" s="69"/>
      <c r="W238" s="69"/>
      <c r="X238" s="69"/>
      <c r="Y238" s="182">
        <f t="shared" si="6"/>
        <v>5250.0000000000009</v>
      </c>
      <c r="Z238" s="118">
        <f t="shared" si="7"/>
        <v>80250</v>
      </c>
    </row>
    <row r="239" spans="1:26" s="100" customFormat="1" ht="15.5" x14ac:dyDescent="0.35">
      <c r="A239" s="76"/>
      <c r="B239" s="76"/>
      <c r="C239" s="76"/>
      <c r="D239" s="76"/>
      <c r="E239" s="76"/>
      <c r="F239" s="79" t="s">
        <v>20661</v>
      </c>
      <c r="G239" s="69"/>
      <c r="H239" s="118">
        <v>75000</v>
      </c>
      <c r="I239" s="69"/>
      <c r="J239" s="69"/>
      <c r="K239" s="75"/>
      <c r="L239" s="79"/>
      <c r="M239" s="75"/>
      <c r="N239" s="75"/>
      <c r="O239" s="69" t="s">
        <v>1773</v>
      </c>
      <c r="P239" s="69"/>
      <c r="Q239" s="69"/>
      <c r="R239" s="69"/>
      <c r="S239" s="69"/>
      <c r="T239" s="69"/>
      <c r="U239" s="69" t="s">
        <v>20662</v>
      </c>
      <c r="V239" s="69"/>
      <c r="W239" s="69"/>
      <c r="X239" s="69"/>
      <c r="Y239" s="182">
        <f t="shared" si="6"/>
        <v>5250.0000000000009</v>
      </c>
      <c r="Z239" s="118">
        <f t="shared" si="7"/>
        <v>80250</v>
      </c>
    </row>
    <row r="240" spans="1:26" s="100" customFormat="1" ht="15.5" x14ac:dyDescent="0.35">
      <c r="A240" s="76"/>
      <c r="B240" s="76"/>
      <c r="C240" s="76"/>
      <c r="D240" s="76"/>
      <c r="E240" s="76"/>
      <c r="F240" s="79" t="s">
        <v>20663</v>
      </c>
      <c r="G240" s="69"/>
      <c r="H240" s="118">
        <v>75000</v>
      </c>
      <c r="I240" s="69"/>
      <c r="J240" s="69" t="s">
        <v>5775</v>
      </c>
      <c r="K240" s="75"/>
      <c r="L240" s="79" t="s">
        <v>5530</v>
      </c>
      <c r="M240" s="75" t="s">
        <v>20664</v>
      </c>
      <c r="N240" s="75"/>
      <c r="O240" s="69" t="s">
        <v>1773</v>
      </c>
      <c r="P240" s="69"/>
      <c r="Q240" s="69"/>
      <c r="R240" s="69"/>
      <c r="S240" s="69"/>
      <c r="T240" s="69"/>
      <c r="U240" s="69"/>
      <c r="V240" s="69"/>
      <c r="W240" s="69"/>
      <c r="X240" s="69"/>
      <c r="Y240" s="182">
        <f t="shared" si="6"/>
        <v>5250.0000000000009</v>
      </c>
      <c r="Z240" s="118">
        <f t="shared" si="7"/>
        <v>80250</v>
      </c>
    </row>
    <row r="241" spans="1:26" s="100" customFormat="1" ht="15.5" x14ac:dyDescent="0.35">
      <c r="A241" s="76"/>
      <c r="B241" s="76"/>
      <c r="C241" s="76"/>
      <c r="D241" s="76"/>
      <c r="E241" s="76"/>
      <c r="F241" s="79" t="s">
        <v>20663</v>
      </c>
      <c r="G241" s="69"/>
      <c r="H241" s="118">
        <v>75000</v>
      </c>
      <c r="I241" s="69"/>
      <c r="J241" s="69" t="s">
        <v>5537</v>
      </c>
      <c r="K241" s="75"/>
      <c r="L241" s="79" t="s">
        <v>9199</v>
      </c>
      <c r="M241" s="75" t="s">
        <v>20665</v>
      </c>
      <c r="N241" s="75"/>
      <c r="O241" s="69" t="s">
        <v>1773</v>
      </c>
      <c r="P241" s="69"/>
      <c r="Q241" s="69"/>
      <c r="R241" s="69"/>
      <c r="S241" s="69"/>
      <c r="T241" s="69" t="s">
        <v>3593</v>
      </c>
      <c r="U241" s="69"/>
      <c r="V241" s="69"/>
      <c r="W241" s="69"/>
      <c r="X241" s="69"/>
      <c r="Y241" s="182">
        <f t="shared" si="6"/>
        <v>5250.0000000000009</v>
      </c>
      <c r="Z241" s="118">
        <f t="shared" si="7"/>
        <v>80250</v>
      </c>
    </row>
    <row r="242" spans="1:26" s="100" customFormat="1" ht="15.5" x14ac:dyDescent="0.35">
      <c r="A242" s="76"/>
      <c r="B242" s="76"/>
      <c r="C242" s="76"/>
      <c r="D242" s="76"/>
      <c r="E242" s="76"/>
      <c r="F242" s="79" t="s">
        <v>20663</v>
      </c>
      <c r="G242" s="69"/>
      <c r="H242" s="118">
        <v>75000</v>
      </c>
      <c r="I242" s="69"/>
      <c r="J242" s="69" t="s">
        <v>5537</v>
      </c>
      <c r="K242" s="75"/>
      <c r="L242" s="79" t="s">
        <v>9199</v>
      </c>
      <c r="M242" s="75" t="s">
        <v>20665</v>
      </c>
      <c r="N242" s="75"/>
      <c r="O242" s="69" t="s">
        <v>1773</v>
      </c>
      <c r="P242" s="69"/>
      <c r="Q242" s="69"/>
      <c r="R242" s="69"/>
      <c r="S242" s="69"/>
      <c r="T242" s="69" t="s">
        <v>3593</v>
      </c>
      <c r="U242" s="69"/>
      <c r="V242" s="69"/>
      <c r="W242" s="69"/>
      <c r="X242" s="69"/>
      <c r="Y242" s="182">
        <f t="shared" si="6"/>
        <v>5250.0000000000009</v>
      </c>
      <c r="Z242" s="118">
        <f t="shared" si="7"/>
        <v>80250</v>
      </c>
    </row>
    <row r="243" spans="1:26" s="100" customFormat="1" ht="15.5" x14ac:dyDescent="0.35">
      <c r="A243" s="76"/>
      <c r="B243" s="76"/>
      <c r="C243" s="76"/>
      <c r="D243" s="76"/>
      <c r="E243" s="76"/>
      <c r="F243" s="79" t="s">
        <v>20663</v>
      </c>
      <c r="G243" s="69"/>
      <c r="H243" s="118">
        <v>75000</v>
      </c>
      <c r="I243" s="69"/>
      <c r="J243" s="69" t="s">
        <v>5537</v>
      </c>
      <c r="K243" s="75"/>
      <c r="L243" s="79" t="s">
        <v>9199</v>
      </c>
      <c r="M243" s="75" t="s">
        <v>20665</v>
      </c>
      <c r="N243" s="75"/>
      <c r="O243" s="69" t="s">
        <v>1773</v>
      </c>
      <c r="P243" s="69"/>
      <c r="Q243" s="69"/>
      <c r="R243" s="69"/>
      <c r="S243" s="69"/>
      <c r="T243" s="69" t="s">
        <v>3593</v>
      </c>
      <c r="U243" s="69"/>
      <c r="V243" s="69"/>
      <c r="W243" s="69"/>
      <c r="X243" s="69"/>
      <c r="Y243" s="182">
        <f t="shared" si="6"/>
        <v>5250.0000000000009</v>
      </c>
      <c r="Z243" s="118">
        <f t="shared" si="7"/>
        <v>80250</v>
      </c>
    </row>
    <row r="244" spans="1:26" s="100" customFormat="1" ht="15.5" x14ac:dyDescent="0.35">
      <c r="A244" s="76"/>
      <c r="B244" s="76"/>
      <c r="C244" s="76"/>
      <c r="D244" s="76"/>
      <c r="E244" s="76"/>
      <c r="F244" s="79" t="s">
        <v>20666</v>
      </c>
      <c r="G244" s="69"/>
      <c r="H244" s="118">
        <v>75000</v>
      </c>
      <c r="I244" s="69"/>
      <c r="J244" s="69"/>
      <c r="K244" s="75"/>
      <c r="L244" s="79"/>
      <c r="M244" s="75"/>
      <c r="N244" s="75"/>
      <c r="O244" s="69" t="s">
        <v>1773</v>
      </c>
      <c r="P244" s="69"/>
      <c r="Q244" s="69"/>
      <c r="R244" s="69"/>
      <c r="S244" s="69"/>
      <c r="T244" s="69"/>
      <c r="U244" s="69" t="s">
        <v>20662</v>
      </c>
      <c r="V244" s="69"/>
      <c r="W244" s="69"/>
      <c r="X244" s="69"/>
      <c r="Y244" s="182">
        <f t="shared" si="6"/>
        <v>5250.0000000000009</v>
      </c>
      <c r="Z244" s="118">
        <f t="shared" si="7"/>
        <v>80250</v>
      </c>
    </row>
    <row r="245" spans="1:26" s="100" customFormat="1" ht="15.5" x14ac:dyDescent="0.35">
      <c r="A245" s="76"/>
      <c r="B245" s="76"/>
      <c r="C245" s="76"/>
      <c r="D245" s="76"/>
      <c r="E245" s="76"/>
      <c r="F245" s="79" t="s">
        <v>20667</v>
      </c>
      <c r="G245" s="69"/>
      <c r="H245" s="118">
        <v>75000</v>
      </c>
      <c r="I245" s="69"/>
      <c r="J245" s="69" t="s">
        <v>5775</v>
      </c>
      <c r="K245" s="75"/>
      <c r="L245" s="79" t="s">
        <v>5530</v>
      </c>
      <c r="M245" s="75" t="s">
        <v>20668</v>
      </c>
      <c r="N245" s="75"/>
      <c r="O245" s="69" t="s">
        <v>1773</v>
      </c>
      <c r="P245" s="69"/>
      <c r="Q245" s="69"/>
      <c r="R245" s="69"/>
      <c r="S245" s="69"/>
      <c r="T245" s="69"/>
      <c r="U245" s="69"/>
      <c r="V245" s="69"/>
      <c r="W245" s="69"/>
      <c r="X245" s="69"/>
      <c r="Y245" s="182">
        <f t="shared" si="6"/>
        <v>5250.0000000000009</v>
      </c>
      <c r="Z245" s="118">
        <f t="shared" si="7"/>
        <v>80250</v>
      </c>
    </row>
    <row r="246" spans="1:26" s="100" customFormat="1" ht="15.5" x14ac:dyDescent="0.35">
      <c r="A246" s="76"/>
      <c r="B246" s="76"/>
      <c r="C246" s="76"/>
      <c r="D246" s="76"/>
      <c r="E246" s="76"/>
      <c r="F246" s="79" t="s">
        <v>20667</v>
      </c>
      <c r="G246" s="69"/>
      <c r="H246" s="118">
        <v>75000</v>
      </c>
      <c r="I246" s="69"/>
      <c r="J246" s="69" t="s">
        <v>5537</v>
      </c>
      <c r="K246" s="75"/>
      <c r="L246" s="79" t="s">
        <v>9199</v>
      </c>
      <c r="M246" s="75" t="s">
        <v>20669</v>
      </c>
      <c r="N246" s="75"/>
      <c r="O246" s="69" t="s">
        <v>1773</v>
      </c>
      <c r="P246" s="69"/>
      <c r="Q246" s="69"/>
      <c r="R246" s="69"/>
      <c r="S246" s="69"/>
      <c r="T246" s="69" t="s">
        <v>3593</v>
      </c>
      <c r="U246" s="69"/>
      <c r="V246" s="69"/>
      <c r="W246" s="69"/>
      <c r="X246" s="69"/>
      <c r="Y246" s="182">
        <f t="shared" si="6"/>
        <v>5250.0000000000009</v>
      </c>
      <c r="Z246" s="118">
        <f t="shared" si="7"/>
        <v>80250</v>
      </c>
    </row>
    <row r="247" spans="1:26" s="100" customFormat="1" ht="15.5" x14ac:dyDescent="0.35">
      <c r="A247" s="76"/>
      <c r="B247" s="76"/>
      <c r="C247" s="76"/>
      <c r="D247" s="76"/>
      <c r="E247" s="76"/>
      <c r="F247" s="79" t="s">
        <v>20667</v>
      </c>
      <c r="G247" s="69"/>
      <c r="H247" s="118">
        <v>75000</v>
      </c>
      <c r="I247" s="69"/>
      <c r="J247" s="69" t="s">
        <v>5537</v>
      </c>
      <c r="K247" s="75"/>
      <c r="L247" s="79" t="s">
        <v>9199</v>
      </c>
      <c r="M247" s="75" t="s">
        <v>20669</v>
      </c>
      <c r="N247" s="75"/>
      <c r="O247" s="69" t="s">
        <v>1773</v>
      </c>
      <c r="P247" s="69"/>
      <c r="Q247" s="69"/>
      <c r="R247" s="69"/>
      <c r="S247" s="69"/>
      <c r="T247" s="69" t="s">
        <v>3593</v>
      </c>
      <c r="U247" s="69"/>
      <c r="V247" s="69"/>
      <c r="W247" s="69"/>
      <c r="X247" s="69"/>
      <c r="Y247" s="182">
        <f t="shared" si="6"/>
        <v>5250.0000000000009</v>
      </c>
      <c r="Z247" s="118">
        <f t="shared" si="7"/>
        <v>80250</v>
      </c>
    </row>
    <row r="248" spans="1:26" s="100" customFormat="1" ht="15.5" x14ac:dyDescent="0.35">
      <c r="A248" s="76"/>
      <c r="B248" s="76"/>
      <c r="C248" s="76"/>
      <c r="D248" s="76"/>
      <c r="E248" s="76"/>
      <c r="F248" s="79" t="s">
        <v>20667</v>
      </c>
      <c r="G248" s="69"/>
      <c r="H248" s="118">
        <v>75000</v>
      </c>
      <c r="I248" s="69"/>
      <c r="J248" s="69" t="s">
        <v>5537</v>
      </c>
      <c r="K248" s="75"/>
      <c r="L248" s="79" t="s">
        <v>9199</v>
      </c>
      <c r="M248" s="75" t="s">
        <v>20669</v>
      </c>
      <c r="N248" s="75"/>
      <c r="O248" s="69" t="s">
        <v>1773</v>
      </c>
      <c r="P248" s="69"/>
      <c r="Q248" s="69"/>
      <c r="R248" s="69"/>
      <c r="S248" s="69"/>
      <c r="T248" s="69" t="s">
        <v>3593</v>
      </c>
      <c r="U248" s="69"/>
      <c r="V248" s="69"/>
      <c r="W248" s="69"/>
      <c r="X248" s="69"/>
      <c r="Y248" s="182">
        <f t="shared" si="6"/>
        <v>5250.0000000000009</v>
      </c>
      <c r="Z248" s="118">
        <f t="shared" si="7"/>
        <v>80250</v>
      </c>
    </row>
    <row r="249" spans="1:26" s="100" customFormat="1" ht="15.5" x14ac:dyDescent="0.35">
      <c r="A249" s="76"/>
      <c r="B249" s="76"/>
      <c r="C249" s="76"/>
      <c r="D249" s="76"/>
      <c r="E249" s="76"/>
      <c r="F249" s="79" t="s">
        <v>20670</v>
      </c>
      <c r="G249" s="69"/>
      <c r="H249" s="118">
        <v>75000</v>
      </c>
      <c r="I249" s="69"/>
      <c r="J249" s="69"/>
      <c r="K249" s="75"/>
      <c r="L249" s="79"/>
      <c r="M249" s="75"/>
      <c r="N249" s="75"/>
      <c r="O249" s="69" t="s">
        <v>1773</v>
      </c>
      <c r="P249" s="69"/>
      <c r="Q249" s="69"/>
      <c r="R249" s="69"/>
      <c r="S249" s="69"/>
      <c r="T249" s="69"/>
      <c r="U249" s="69" t="s">
        <v>20662</v>
      </c>
      <c r="V249" s="69"/>
      <c r="W249" s="69"/>
      <c r="X249" s="69"/>
      <c r="Y249" s="182">
        <f t="shared" si="6"/>
        <v>5250.0000000000009</v>
      </c>
      <c r="Z249" s="118">
        <f t="shared" si="7"/>
        <v>80250</v>
      </c>
    </row>
    <row r="250" spans="1:26" s="100" customFormat="1" ht="15.5" x14ac:dyDescent="0.35">
      <c r="A250" s="76"/>
      <c r="B250" s="76"/>
      <c r="C250" s="76"/>
      <c r="D250" s="76"/>
      <c r="E250" s="76"/>
      <c r="F250" s="79" t="s">
        <v>20671</v>
      </c>
      <c r="G250" s="69"/>
      <c r="H250" s="118">
        <v>75000</v>
      </c>
      <c r="I250" s="69"/>
      <c r="J250" s="69" t="s">
        <v>5775</v>
      </c>
      <c r="K250" s="75"/>
      <c r="L250" s="79" t="s">
        <v>5530</v>
      </c>
      <c r="M250" s="75" t="s">
        <v>20672</v>
      </c>
      <c r="N250" s="75"/>
      <c r="O250" s="69" t="s">
        <v>1773</v>
      </c>
      <c r="P250" s="69"/>
      <c r="Q250" s="69"/>
      <c r="R250" s="69"/>
      <c r="S250" s="69"/>
      <c r="T250" s="69"/>
      <c r="U250" s="69"/>
      <c r="V250" s="69"/>
      <c r="W250" s="69"/>
      <c r="X250" s="69"/>
      <c r="Y250" s="182">
        <f t="shared" si="6"/>
        <v>5250.0000000000009</v>
      </c>
      <c r="Z250" s="118">
        <f t="shared" si="7"/>
        <v>80250</v>
      </c>
    </row>
    <row r="251" spans="1:26" s="100" customFormat="1" ht="15.5" x14ac:dyDescent="0.35">
      <c r="A251" s="76"/>
      <c r="B251" s="76"/>
      <c r="C251" s="76"/>
      <c r="D251" s="76"/>
      <c r="E251" s="76"/>
      <c r="F251" s="79" t="s">
        <v>20671</v>
      </c>
      <c r="G251" s="69"/>
      <c r="H251" s="118">
        <v>75000</v>
      </c>
      <c r="I251" s="69"/>
      <c r="J251" s="69" t="s">
        <v>5537</v>
      </c>
      <c r="K251" s="75"/>
      <c r="L251" s="79" t="s">
        <v>9199</v>
      </c>
      <c r="M251" s="75" t="s">
        <v>20673</v>
      </c>
      <c r="N251" s="75"/>
      <c r="O251" s="69" t="s">
        <v>1773</v>
      </c>
      <c r="P251" s="69"/>
      <c r="Q251" s="69"/>
      <c r="R251" s="69"/>
      <c r="S251" s="69"/>
      <c r="T251" s="69" t="s">
        <v>3593</v>
      </c>
      <c r="U251" s="69"/>
      <c r="V251" s="69"/>
      <c r="W251" s="69"/>
      <c r="X251" s="69"/>
      <c r="Y251" s="182">
        <f t="shared" si="6"/>
        <v>5250.0000000000009</v>
      </c>
      <c r="Z251" s="118">
        <f t="shared" si="7"/>
        <v>80250</v>
      </c>
    </row>
    <row r="252" spans="1:26" s="100" customFormat="1" ht="15.5" x14ac:dyDescent="0.35">
      <c r="A252" s="76"/>
      <c r="B252" s="76"/>
      <c r="C252" s="76"/>
      <c r="D252" s="76"/>
      <c r="E252" s="76"/>
      <c r="F252" s="79" t="s">
        <v>20671</v>
      </c>
      <c r="G252" s="69"/>
      <c r="H252" s="118">
        <v>75000</v>
      </c>
      <c r="I252" s="69"/>
      <c r="J252" s="69" t="s">
        <v>5537</v>
      </c>
      <c r="K252" s="75"/>
      <c r="L252" s="79" t="s">
        <v>9199</v>
      </c>
      <c r="M252" s="75" t="s">
        <v>20673</v>
      </c>
      <c r="N252" s="75"/>
      <c r="O252" s="69" t="s">
        <v>1773</v>
      </c>
      <c r="P252" s="69"/>
      <c r="Q252" s="69"/>
      <c r="R252" s="69"/>
      <c r="S252" s="69"/>
      <c r="T252" s="69" t="s">
        <v>3593</v>
      </c>
      <c r="U252" s="69"/>
      <c r="V252" s="69"/>
      <c r="W252" s="69"/>
      <c r="X252" s="69"/>
      <c r="Y252" s="182">
        <f t="shared" si="6"/>
        <v>5250.0000000000009</v>
      </c>
      <c r="Z252" s="118">
        <f t="shared" si="7"/>
        <v>80250</v>
      </c>
    </row>
    <row r="253" spans="1:26" s="100" customFormat="1" ht="15.5" x14ac:dyDescent="0.35">
      <c r="A253" s="76"/>
      <c r="B253" s="76"/>
      <c r="C253" s="76"/>
      <c r="D253" s="76"/>
      <c r="E253" s="76"/>
      <c r="F253" s="79" t="s">
        <v>20671</v>
      </c>
      <c r="G253" s="69"/>
      <c r="H253" s="118">
        <v>75000</v>
      </c>
      <c r="I253" s="69"/>
      <c r="J253" s="69" t="s">
        <v>5537</v>
      </c>
      <c r="K253" s="75"/>
      <c r="L253" s="79" t="s">
        <v>9199</v>
      </c>
      <c r="M253" s="75" t="s">
        <v>20673</v>
      </c>
      <c r="N253" s="75"/>
      <c r="O253" s="69" t="s">
        <v>1773</v>
      </c>
      <c r="P253" s="69"/>
      <c r="Q253" s="69"/>
      <c r="R253" s="69"/>
      <c r="S253" s="69"/>
      <c r="T253" s="69" t="s">
        <v>3593</v>
      </c>
      <c r="U253" s="69"/>
      <c r="V253" s="69"/>
      <c r="W253" s="69"/>
      <c r="X253" s="69"/>
      <c r="Y253" s="182">
        <f t="shared" si="6"/>
        <v>5250.0000000000009</v>
      </c>
      <c r="Z253" s="118">
        <f t="shared" si="7"/>
        <v>80250</v>
      </c>
    </row>
    <row r="254" spans="1:26" s="100" customFormat="1" ht="15.5" x14ac:dyDescent="0.35">
      <c r="A254" s="76"/>
      <c r="B254" s="76"/>
      <c r="C254" s="76"/>
      <c r="D254" s="76"/>
      <c r="E254" s="76"/>
      <c r="F254" s="79" t="s">
        <v>20674</v>
      </c>
      <c r="G254" s="69"/>
      <c r="H254" s="118">
        <v>75000</v>
      </c>
      <c r="I254" s="69"/>
      <c r="J254" s="69"/>
      <c r="K254" s="75"/>
      <c r="L254" s="79"/>
      <c r="M254" s="75"/>
      <c r="N254" s="75"/>
      <c r="O254" s="69" t="s">
        <v>1773</v>
      </c>
      <c r="P254" s="69"/>
      <c r="Q254" s="69"/>
      <c r="R254" s="69"/>
      <c r="S254" s="69"/>
      <c r="T254" s="69"/>
      <c r="U254" s="69" t="s">
        <v>20662</v>
      </c>
      <c r="V254" s="69"/>
      <c r="W254" s="69"/>
      <c r="X254" s="69"/>
      <c r="Y254" s="182">
        <f t="shared" si="6"/>
        <v>5250.0000000000009</v>
      </c>
      <c r="Z254" s="118">
        <f t="shared" si="7"/>
        <v>80250</v>
      </c>
    </row>
    <row r="255" spans="1:26" s="100" customFormat="1" ht="15.5" x14ac:dyDescent="0.35">
      <c r="A255" s="76"/>
      <c r="B255" s="76"/>
      <c r="C255" s="76"/>
      <c r="D255" s="76"/>
      <c r="E255" s="76"/>
      <c r="F255" s="79" t="s">
        <v>20675</v>
      </c>
      <c r="G255" s="69"/>
      <c r="H255" s="118">
        <v>75000</v>
      </c>
      <c r="I255" s="69"/>
      <c r="J255" s="69" t="s">
        <v>5537</v>
      </c>
      <c r="K255" s="75"/>
      <c r="L255" s="79" t="s">
        <v>8748</v>
      </c>
      <c r="M255" s="75" t="s">
        <v>20676</v>
      </c>
      <c r="N255" s="75"/>
      <c r="O255" s="69" t="s">
        <v>1773</v>
      </c>
      <c r="P255" s="69"/>
      <c r="Q255" s="69"/>
      <c r="R255" s="69"/>
      <c r="S255" s="69"/>
      <c r="T255" s="69" t="s">
        <v>8797</v>
      </c>
      <c r="U255" s="69"/>
      <c r="V255" s="69"/>
      <c r="W255" s="69"/>
      <c r="X255" s="69"/>
      <c r="Y255" s="182">
        <f t="shared" si="6"/>
        <v>5250.0000000000009</v>
      </c>
      <c r="Z255" s="118">
        <f t="shared" si="7"/>
        <v>80250</v>
      </c>
    </row>
    <row r="256" spans="1:26" s="100" customFormat="1" ht="15.5" x14ac:dyDescent="0.35">
      <c r="A256" s="76"/>
      <c r="B256" s="76"/>
      <c r="C256" s="76"/>
      <c r="D256" s="76"/>
      <c r="E256" s="76"/>
      <c r="F256" s="79" t="s">
        <v>20677</v>
      </c>
      <c r="G256" s="69"/>
      <c r="H256" s="118">
        <v>75000</v>
      </c>
      <c r="I256" s="69"/>
      <c r="J256" s="69" t="s">
        <v>5537</v>
      </c>
      <c r="K256" s="75"/>
      <c r="L256" s="79" t="s">
        <v>9199</v>
      </c>
      <c r="M256" s="75" t="s">
        <v>20678</v>
      </c>
      <c r="N256" s="75"/>
      <c r="O256" s="69" t="s">
        <v>1773</v>
      </c>
      <c r="P256" s="69"/>
      <c r="Q256" s="69"/>
      <c r="R256" s="69"/>
      <c r="S256" s="69"/>
      <c r="T256" s="69" t="s">
        <v>3593</v>
      </c>
      <c r="U256" s="69"/>
      <c r="V256" s="69"/>
      <c r="W256" s="69"/>
      <c r="X256" s="69"/>
      <c r="Y256" s="182">
        <f t="shared" si="6"/>
        <v>5250.0000000000009</v>
      </c>
      <c r="Z256" s="118">
        <f t="shared" si="7"/>
        <v>80250</v>
      </c>
    </row>
    <row r="257" spans="1:26" s="100" customFormat="1" ht="15.5" x14ac:dyDescent="0.35">
      <c r="A257" s="76"/>
      <c r="B257" s="76"/>
      <c r="C257" s="76"/>
      <c r="D257" s="76"/>
      <c r="E257" s="76"/>
      <c r="F257" s="79" t="s">
        <v>20679</v>
      </c>
      <c r="G257" s="69"/>
      <c r="H257" s="118">
        <v>75000</v>
      </c>
      <c r="I257" s="69"/>
      <c r="J257" s="69" t="s">
        <v>5537</v>
      </c>
      <c r="K257" s="75"/>
      <c r="L257" s="79" t="s">
        <v>9199</v>
      </c>
      <c r="M257" s="75" t="s">
        <v>20678</v>
      </c>
      <c r="N257" s="75"/>
      <c r="O257" s="69" t="s">
        <v>1773</v>
      </c>
      <c r="P257" s="69"/>
      <c r="Q257" s="69"/>
      <c r="R257" s="69"/>
      <c r="S257" s="69"/>
      <c r="T257" s="69" t="s">
        <v>3593</v>
      </c>
      <c r="U257" s="69"/>
      <c r="V257" s="69"/>
      <c r="W257" s="69"/>
      <c r="X257" s="69"/>
      <c r="Y257" s="182">
        <f t="shared" si="6"/>
        <v>5250.0000000000009</v>
      </c>
      <c r="Z257" s="118">
        <f t="shared" si="7"/>
        <v>80250</v>
      </c>
    </row>
    <row r="258" spans="1:26" s="100" customFormat="1" ht="15.5" x14ac:dyDescent="0.35">
      <c r="A258" s="76"/>
      <c r="B258" s="76"/>
      <c r="C258" s="76"/>
      <c r="D258" s="76"/>
      <c r="E258" s="76"/>
      <c r="F258" s="79" t="s">
        <v>20677</v>
      </c>
      <c r="G258" s="69"/>
      <c r="H258" s="118">
        <v>75000</v>
      </c>
      <c r="I258" s="69"/>
      <c r="J258" s="69" t="s">
        <v>5537</v>
      </c>
      <c r="K258" s="75"/>
      <c r="L258" s="79" t="s">
        <v>9199</v>
      </c>
      <c r="M258" s="75" t="s">
        <v>20678</v>
      </c>
      <c r="N258" s="75"/>
      <c r="O258" s="69" t="s">
        <v>1773</v>
      </c>
      <c r="P258" s="69"/>
      <c r="Q258" s="69"/>
      <c r="R258" s="69"/>
      <c r="S258" s="69"/>
      <c r="T258" s="69" t="s">
        <v>3593</v>
      </c>
      <c r="U258" s="105"/>
      <c r="V258" s="69"/>
      <c r="W258" s="69"/>
      <c r="X258" s="69"/>
      <c r="Y258" s="182">
        <f t="shared" si="6"/>
        <v>5250.0000000000009</v>
      </c>
      <c r="Z258" s="118">
        <f t="shared" si="7"/>
        <v>80250</v>
      </c>
    </row>
    <row r="259" spans="1:26" s="100" customFormat="1" ht="15.5" x14ac:dyDescent="0.35">
      <c r="A259" s="76"/>
      <c r="B259" s="76"/>
      <c r="C259" s="76"/>
      <c r="D259" s="76"/>
      <c r="E259" s="76"/>
      <c r="F259" s="79" t="s">
        <v>20680</v>
      </c>
      <c r="G259" s="69"/>
      <c r="H259" s="118">
        <v>75000</v>
      </c>
      <c r="I259" s="69"/>
      <c r="J259" s="69"/>
      <c r="K259" s="75"/>
      <c r="L259" s="79"/>
      <c r="M259" s="75"/>
      <c r="N259" s="75"/>
      <c r="O259" s="69" t="s">
        <v>1773</v>
      </c>
      <c r="P259" s="69"/>
      <c r="Q259" s="69"/>
      <c r="R259" s="69"/>
      <c r="S259" s="69"/>
      <c r="T259" s="69"/>
      <c r="U259" s="69" t="s">
        <v>20662</v>
      </c>
      <c r="V259" s="69"/>
      <c r="W259" s="69"/>
      <c r="X259" s="69"/>
      <c r="Y259" s="182">
        <f t="shared" si="6"/>
        <v>5250.0000000000009</v>
      </c>
      <c r="Z259" s="118">
        <f t="shared" si="7"/>
        <v>80250</v>
      </c>
    </row>
    <row r="260" spans="1:26" s="100" customFormat="1" ht="15.5" x14ac:dyDescent="0.35">
      <c r="A260" s="76"/>
      <c r="B260" s="76"/>
      <c r="C260" s="76"/>
      <c r="D260" s="76"/>
      <c r="E260" s="76"/>
      <c r="F260" s="79" t="s">
        <v>20681</v>
      </c>
      <c r="G260" s="69"/>
      <c r="H260" s="118">
        <v>75000</v>
      </c>
      <c r="I260" s="69"/>
      <c r="J260" s="69" t="s">
        <v>20658</v>
      </c>
      <c r="K260" s="75"/>
      <c r="L260" s="79" t="s">
        <v>8748</v>
      </c>
      <c r="M260" s="75" t="s">
        <v>20682</v>
      </c>
      <c r="N260" s="75"/>
      <c r="O260" s="69" t="s">
        <v>1773</v>
      </c>
      <c r="P260" s="69"/>
      <c r="Q260" s="69"/>
      <c r="R260" s="69"/>
      <c r="S260" s="69"/>
      <c r="T260" s="69" t="s">
        <v>8797</v>
      </c>
      <c r="U260" s="69"/>
      <c r="V260" s="69"/>
      <c r="W260" s="69"/>
      <c r="X260" s="69"/>
      <c r="Y260" s="182">
        <f t="shared" si="6"/>
        <v>5250.0000000000009</v>
      </c>
      <c r="Z260" s="118">
        <f t="shared" si="7"/>
        <v>80250</v>
      </c>
    </row>
    <row r="261" spans="1:26" s="100" customFormat="1" ht="15.5" x14ac:dyDescent="0.35">
      <c r="A261" s="76"/>
      <c r="B261" s="76"/>
      <c r="C261" s="76"/>
      <c r="D261" s="76"/>
      <c r="E261" s="76"/>
      <c r="F261" s="79" t="s">
        <v>20681</v>
      </c>
      <c r="G261" s="69"/>
      <c r="H261" s="118">
        <v>75000</v>
      </c>
      <c r="I261" s="69"/>
      <c r="J261" s="69" t="s">
        <v>20658</v>
      </c>
      <c r="K261" s="75"/>
      <c r="L261" s="79" t="s">
        <v>9199</v>
      </c>
      <c r="M261" s="75" t="s">
        <v>20683</v>
      </c>
      <c r="N261" s="75"/>
      <c r="O261" s="69" t="s">
        <v>1773</v>
      </c>
      <c r="P261" s="69"/>
      <c r="Q261" s="69"/>
      <c r="R261" s="69"/>
      <c r="S261" s="69"/>
      <c r="T261" s="69" t="s">
        <v>3593</v>
      </c>
      <c r="U261" s="69"/>
      <c r="V261" s="69"/>
      <c r="W261" s="69"/>
      <c r="X261" s="69"/>
      <c r="Y261" s="182">
        <f t="shared" si="6"/>
        <v>5250.0000000000009</v>
      </c>
      <c r="Z261" s="118">
        <f t="shared" si="7"/>
        <v>80250</v>
      </c>
    </row>
    <row r="262" spans="1:26" s="100" customFormat="1" ht="15.5" x14ac:dyDescent="0.35">
      <c r="A262" s="76"/>
      <c r="B262" s="76"/>
      <c r="C262" s="76"/>
      <c r="D262" s="76"/>
      <c r="E262" s="76"/>
      <c r="F262" s="79" t="s">
        <v>20681</v>
      </c>
      <c r="G262" s="69"/>
      <c r="H262" s="118">
        <v>75000</v>
      </c>
      <c r="I262" s="69"/>
      <c r="J262" s="69" t="s">
        <v>20658</v>
      </c>
      <c r="K262" s="75"/>
      <c r="L262" s="79" t="s">
        <v>9199</v>
      </c>
      <c r="M262" s="75" t="s">
        <v>20683</v>
      </c>
      <c r="N262" s="75"/>
      <c r="O262" s="69" t="s">
        <v>1773</v>
      </c>
      <c r="P262" s="69"/>
      <c r="Q262" s="69"/>
      <c r="R262" s="69"/>
      <c r="S262" s="69"/>
      <c r="T262" s="69" t="s">
        <v>3593</v>
      </c>
      <c r="U262" s="69"/>
      <c r="V262" s="69"/>
      <c r="W262" s="69"/>
      <c r="X262" s="69"/>
      <c r="Y262" s="182">
        <f t="shared" ref="Y262:Y317" si="8">H262*Y$4</f>
        <v>5250.0000000000009</v>
      </c>
      <c r="Z262" s="118">
        <f t="shared" ref="Z262:Z317" si="9">H262+Y262</f>
        <v>80250</v>
      </c>
    </row>
    <row r="263" spans="1:26" s="100" customFormat="1" ht="15.5" x14ac:dyDescent="0.35">
      <c r="A263" s="76"/>
      <c r="B263" s="76"/>
      <c r="C263" s="76"/>
      <c r="D263" s="76"/>
      <c r="E263" s="76"/>
      <c r="F263" s="79" t="s">
        <v>20681</v>
      </c>
      <c r="G263" s="69"/>
      <c r="H263" s="118">
        <v>75000</v>
      </c>
      <c r="I263" s="69"/>
      <c r="J263" s="69" t="s">
        <v>20658</v>
      </c>
      <c r="K263" s="75"/>
      <c r="L263" s="79" t="s">
        <v>9199</v>
      </c>
      <c r="M263" s="75" t="s">
        <v>20683</v>
      </c>
      <c r="N263" s="75"/>
      <c r="O263" s="69" t="s">
        <v>1773</v>
      </c>
      <c r="P263" s="69"/>
      <c r="Q263" s="69"/>
      <c r="R263" s="69"/>
      <c r="S263" s="69"/>
      <c r="T263" s="69" t="s">
        <v>3593</v>
      </c>
      <c r="U263" s="69"/>
      <c r="V263" s="69"/>
      <c r="W263" s="69"/>
      <c r="X263" s="69"/>
      <c r="Y263" s="182">
        <f t="shared" si="8"/>
        <v>5250.0000000000009</v>
      </c>
      <c r="Z263" s="118">
        <f t="shared" si="9"/>
        <v>80250</v>
      </c>
    </row>
    <row r="264" spans="1:26" s="100" customFormat="1" ht="15.5" x14ac:dyDescent="0.35">
      <c r="A264" s="76"/>
      <c r="B264" s="76"/>
      <c r="C264" s="76"/>
      <c r="D264" s="76"/>
      <c r="E264" s="76"/>
      <c r="F264" s="79" t="s">
        <v>20684</v>
      </c>
      <c r="G264" s="69"/>
      <c r="H264" s="118">
        <v>75000</v>
      </c>
      <c r="I264" s="69"/>
      <c r="J264" s="69"/>
      <c r="K264" s="75"/>
      <c r="L264" s="79"/>
      <c r="M264" s="75"/>
      <c r="N264" s="75"/>
      <c r="O264" s="69" t="s">
        <v>1773</v>
      </c>
      <c r="P264" s="69"/>
      <c r="Q264" s="69"/>
      <c r="R264" s="69"/>
      <c r="S264" s="69"/>
      <c r="T264" s="69"/>
      <c r="U264" s="69" t="s">
        <v>20662</v>
      </c>
      <c r="V264" s="69"/>
      <c r="W264" s="69"/>
      <c r="X264" s="69"/>
      <c r="Y264" s="182">
        <f t="shared" si="8"/>
        <v>5250.0000000000009</v>
      </c>
      <c r="Z264" s="118">
        <f t="shared" si="9"/>
        <v>80250</v>
      </c>
    </row>
    <row r="265" spans="1:26" s="100" customFormat="1" ht="15.5" x14ac:dyDescent="0.35">
      <c r="A265" s="76"/>
      <c r="B265" s="76"/>
      <c r="C265" s="76"/>
      <c r="D265" s="76"/>
      <c r="E265" s="76"/>
      <c r="F265" s="79" t="s">
        <v>20685</v>
      </c>
      <c r="G265" s="69"/>
      <c r="H265" s="118">
        <v>75000</v>
      </c>
      <c r="I265" s="69"/>
      <c r="J265" s="69" t="s">
        <v>5537</v>
      </c>
      <c r="K265" s="75"/>
      <c r="L265" s="79" t="s">
        <v>8748</v>
      </c>
      <c r="M265" s="75" t="s">
        <v>20686</v>
      </c>
      <c r="N265" s="75"/>
      <c r="O265" s="69" t="s">
        <v>1773</v>
      </c>
      <c r="P265" s="69"/>
      <c r="Q265" s="69"/>
      <c r="R265" s="69"/>
      <c r="S265" s="69"/>
      <c r="T265" s="69" t="s">
        <v>8797</v>
      </c>
      <c r="U265" s="69"/>
      <c r="V265" s="69"/>
      <c r="W265" s="69"/>
      <c r="X265" s="69"/>
      <c r="Y265" s="182">
        <f t="shared" si="8"/>
        <v>5250.0000000000009</v>
      </c>
      <c r="Z265" s="118">
        <f t="shared" si="9"/>
        <v>80250</v>
      </c>
    </row>
    <row r="266" spans="1:26" s="100" customFormat="1" ht="15.5" x14ac:dyDescent="0.35">
      <c r="A266" s="76"/>
      <c r="B266" s="76"/>
      <c r="C266" s="76"/>
      <c r="D266" s="76"/>
      <c r="E266" s="76"/>
      <c r="F266" s="79" t="s">
        <v>20685</v>
      </c>
      <c r="G266" s="69"/>
      <c r="H266" s="118">
        <v>75000</v>
      </c>
      <c r="I266" s="69"/>
      <c r="J266" s="69" t="s">
        <v>5537</v>
      </c>
      <c r="K266" s="75"/>
      <c r="L266" s="79" t="s">
        <v>9199</v>
      </c>
      <c r="M266" s="75" t="s">
        <v>20687</v>
      </c>
      <c r="N266" s="75"/>
      <c r="O266" s="69" t="s">
        <v>1773</v>
      </c>
      <c r="P266" s="69"/>
      <c r="Q266" s="69"/>
      <c r="R266" s="69"/>
      <c r="S266" s="69"/>
      <c r="T266" s="69" t="s">
        <v>3593</v>
      </c>
      <c r="U266" s="69"/>
      <c r="V266" s="69"/>
      <c r="W266" s="69"/>
      <c r="X266" s="69"/>
      <c r="Y266" s="182">
        <f t="shared" si="8"/>
        <v>5250.0000000000009</v>
      </c>
      <c r="Z266" s="118">
        <f t="shared" si="9"/>
        <v>80250</v>
      </c>
    </row>
    <row r="267" spans="1:26" s="100" customFormat="1" ht="15.5" x14ac:dyDescent="0.35">
      <c r="A267" s="76"/>
      <c r="B267" s="76"/>
      <c r="C267" s="76"/>
      <c r="D267" s="76"/>
      <c r="E267" s="76"/>
      <c r="F267" s="79" t="s">
        <v>20688</v>
      </c>
      <c r="G267" s="69"/>
      <c r="H267" s="118">
        <v>75000</v>
      </c>
      <c r="I267" s="69"/>
      <c r="J267" s="69" t="s">
        <v>5537</v>
      </c>
      <c r="K267" s="75"/>
      <c r="L267" s="79" t="s">
        <v>9199</v>
      </c>
      <c r="M267" s="75" t="s">
        <v>20687</v>
      </c>
      <c r="N267" s="75"/>
      <c r="O267" s="69" t="s">
        <v>1773</v>
      </c>
      <c r="P267" s="69"/>
      <c r="Q267" s="69"/>
      <c r="R267" s="69"/>
      <c r="S267" s="69"/>
      <c r="T267" s="69" t="s">
        <v>3593</v>
      </c>
      <c r="U267" s="69"/>
      <c r="V267" s="69"/>
      <c r="W267" s="69"/>
      <c r="X267" s="69"/>
      <c r="Y267" s="182">
        <f t="shared" si="8"/>
        <v>5250.0000000000009</v>
      </c>
      <c r="Z267" s="118">
        <f t="shared" si="9"/>
        <v>80250</v>
      </c>
    </row>
    <row r="268" spans="1:26" s="100" customFormat="1" ht="15.5" x14ac:dyDescent="0.35">
      <c r="A268" s="76"/>
      <c r="B268" s="76"/>
      <c r="C268" s="76"/>
      <c r="D268" s="76"/>
      <c r="E268" s="76"/>
      <c r="F268" s="79" t="s">
        <v>20688</v>
      </c>
      <c r="G268" s="69"/>
      <c r="H268" s="118">
        <v>75000</v>
      </c>
      <c r="I268" s="69"/>
      <c r="J268" s="69" t="s">
        <v>5537</v>
      </c>
      <c r="K268" s="75"/>
      <c r="L268" s="79" t="s">
        <v>9199</v>
      </c>
      <c r="M268" s="75" t="s">
        <v>20687</v>
      </c>
      <c r="N268" s="75"/>
      <c r="O268" s="69" t="s">
        <v>1773</v>
      </c>
      <c r="P268" s="69"/>
      <c r="Q268" s="69"/>
      <c r="R268" s="69"/>
      <c r="S268" s="69"/>
      <c r="T268" s="69" t="s">
        <v>3593</v>
      </c>
      <c r="U268" s="69"/>
      <c r="V268" s="69"/>
      <c r="W268" s="69"/>
      <c r="X268" s="69"/>
      <c r="Y268" s="182">
        <f t="shared" si="8"/>
        <v>5250.0000000000009</v>
      </c>
      <c r="Z268" s="118">
        <f t="shared" si="9"/>
        <v>80250</v>
      </c>
    </row>
    <row r="269" spans="1:26" s="100" customFormat="1" ht="15.5" x14ac:dyDescent="0.35">
      <c r="A269" s="76"/>
      <c r="B269" s="76"/>
      <c r="C269" s="76"/>
      <c r="D269" s="76"/>
      <c r="E269" s="76"/>
      <c r="F269" s="79" t="s">
        <v>20689</v>
      </c>
      <c r="G269" s="69"/>
      <c r="H269" s="118">
        <v>75000</v>
      </c>
      <c r="I269" s="69"/>
      <c r="J269" s="69"/>
      <c r="K269" s="75"/>
      <c r="L269" s="79"/>
      <c r="M269" s="75"/>
      <c r="N269" s="75"/>
      <c r="O269" s="69" t="s">
        <v>1773</v>
      </c>
      <c r="P269" s="69"/>
      <c r="Q269" s="69"/>
      <c r="R269" s="69"/>
      <c r="S269" s="69"/>
      <c r="T269" s="69"/>
      <c r="U269" s="69" t="s">
        <v>7960</v>
      </c>
      <c r="V269" s="69"/>
      <c r="W269" s="69"/>
      <c r="X269" s="69"/>
      <c r="Y269" s="182">
        <f t="shared" si="8"/>
        <v>5250.0000000000009</v>
      </c>
      <c r="Z269" s="118">
        <f t="shared" si="9"/>
        <v>80250</v>
      </c>
    </row>
    <row r="270" spans="1:26" s="100" customFormat="1" ht="15.5" x14ac:dyDescent="0.35">
      <c r="A270" s="76"/>
      <c r="B270" s="76"/>
      <c r="C270" s="76"/>
      <c r="D270" s="76"/>
      <c r="E270" s="76"/>
      <c r="F270" s="79" t="s">
        <v>20690</v>
      </c>
      <c r="G270" s="69"/>
      <c r="H270" s="118">
        <v>75000</v>
      </c>
      <c r="I270" s="69"/>
      <c r="J270" s="69" t="s">
        <v>5537</v>
      </c>
      <c r="K270" s="75"/>
      <c r="L270" s="79" t="s">
        <v>8748</v>
      </c>
      <c r="M270" s="75" t="s">
        <v>20691</v>
      </c>
      <c r="N270" s="75"/>
      <c r="O270" s="69" t="s">
        <v>1773</v>
      </c>
      <c r="P270" s="69"/>
      <c r="Q270" s="69"/>
      <c r="R270" s="69"/>
      <c r="S270" s="69"/>
      <c r="T270" s="69" t="s">
        <v>8797</v>
      </c>
      <c r="U270" s="69"/>
      <c r="V270" s="69"/>
      <c r="W270" s="69"/>
      <c r="X270" s="69"/>
      <c r="Y270" s="182">
        <f t="shared" si="8"/>
        <v>5250.0000000000009</v>
      </c>
      <c r="Z270" s="118">
        <f t="shared" si="9"/>
        <v>80250</v>
      </c>
    </row>
    <row r="271" spans="1:26" s="100" customFormat="1" ht="15.5" x14ac:dyDescent="0.35">
      <c r="A271" s="76"/>
      <c r="B271" s="76"/>
      <c r="C271" s="76"/>
      <c r="D271" s="76"/>
      <c r="E271" s="76"/>
      <c r="F271" s="79" t="s">
        <v>20690</v>
      </c>
      <c r="G271" s="69"/>
      <c r="H271" s="118">
        <v>75000</v>
      </c>
      <c r="I271" s="69"/>
      <c r="J271" s="69" t="s">
        <v>5537</v>
      </c>
      <c r="K271" s="75"/>
      <c r="L271" s="79" t="s">
        <v>9199</v>
      </c>
      <c r="M271" s="75" t="s">
        <v>20692</v>
      </c>
      <c r="N271" s="75"/>
      <c r="O271" s="69" t="s">
        <v>1773</v>
      </c>
      <c r="P271" s="69"/>
      <c r="Q271" s="69"/>
      <c r="R271" s="69"/>
      <c r="S271" s="69"/>
      <c r="T271" s="69" t="s">
        <v>3593</v>
      </c>
      <c r="U271" s="69"/>
      <c r="V271" s="69"/>
      <c r="W271" s="69"/>
      <c r="X271" s="69"/>
      <c r="Y271" s="182">
        <f t="shared" si="8"/>
        <v>5250.0000000000009</v>
      </c>
      <c r="Z271" s="118">
        <f t="shared" si="9"/>
        <v>80250</v>
      </c>
    </row>
    <row r="272" spans="1:26" s="100" customFormat="1" ht="15.5" x14ac:dyDescent="0.35">
      <c r="A272" s="76"/>
      <c r="B272" s="76"/>
      <c r="C272" s="76"/>
      <c r="D272" s="76"/>
      <c r="E272" s="76"/>
      <c r="F272" s="79" t="s">
        <v>20690</v>
      </c>
      <c r="G272" s="69"/>
      <c r="H272" s="118">
        <v>75000</v>
      </c>
      <c r="I272" s="69"/>
      <c r="J272" s="69" t="s">
        <v>5537</v>
      </c>
      <c r="K272" s="75"/>
      <c r="L272" s="79" t="s">
        <v>9199</v>
      </c>
      <c r="M272" s="75" t="s">
        <v>20692</v>
      </c>
      <c r="N272" s="75"/>
      <c r="O272" s="69" t="s">
        <v>1773</v>
      </c>
      <c r="P272" s="69"/>
      <c r="Q272" s="69"/>
      <c r="R272" s="69"/>
      <c r="S272" s="69"/>
      <c r="T272" s="69" t="s">
        <v>3593</v>
      </c>
      <c r="U272" s="69"/>
      <c r="V272" s="69"/>
      <c r="W272" s="69"/>
      <c r="X272" s="69"/>
      <c r="Y272" s="182">
        <f t="shared" si="8"/>
        <v>5250.0000000000009</v>
      </c>
      <c r="Z272" s="118">
        <f t="shared" si="9"/>
        <v>80250</v>
      </c>
    </row>
    <row r="273" spans="1:26" s="100" customFormat="1" ht="15.5" x14ac:dyDescent="0.35">
      <c r="A273" s="76"/>
      <c r="B273" s="76"/>
      <c r="C273" s="76"/>
      <c r="D273" s="76"/>
      <c r="E273" s="76"/>
      <c r="F273" s="79" t="s">
        <v>20690</v>
      </c>
      <c r="G273" s="69"/>
      <c r="H273" s="118">
        <v>75000</v>
      </c>
      <c r="I273" s="69"/>
      <c r="J273" s="69" t="s">
        <v>5537</v>
      </c>
      <c r="K273" s="75"/>
      <c r="L273" s="79" t="s">
        <v>9199</v>
      </c>
      <c r="M273" s="75" t="s">
        <v>20692</v>
      </c>
      <c r="N273" s="75"/>
      <c r="O273" s="69" t="s">
        <v>1773</v>
      </c>
      <c r="P273" s="69"/>
      <c r="Q273" s="69"/>
      <c r="R273" s="69"/>
      <c r="S273" s="69"/>
      <c r="T273" s="69" t="s">
        <v>3593</v>
      </c>
      <c r="U273" s="69"/>
      <c r="V273" s="69"/>
      <c r="W273" s="69"/>
      <c r="X273" s="69"/>
      <c r="Y273" s="182">
        <f t="shared" si="8"/>
        <v>5250.0000000000009</v>
      </c>
      <c r="Z273" s="118">
        <f t="shared" si="9"/>
        <v>80250</v>
      </c>
    </row>
    <row r="274" spans="1:26" s="100" customFormat="1" ht="15.5" x14ac:dyDescent="0.35">
      <c r="A274" s="76"/>
      <c r="B274" s="76"/>
      <c r="C274" s="76"/>
      <c r="D274" s="76"/>
      <c r="E274" s="76"/>
      <c r="F274" s="79" t="s">
        <v>20693</v>
      </c>
      <c r="G274" s="69"/>
      <c r="H274" s="118">
        <v>75000</v>
      </c>
      <c r="I274" s="69"/>
      <c r="J274" s="69"/>
      <c r="K274" s="75"/>
      <c r="L274" s="79"/>
      <c r="M274" s="75"/>
      <c r="N274" s="75"/>
      <c r="O274" s="69" t="s">
        <v>1773</v>
      </c>
      <c r="P274" s="69"/>
      <c r="Q274" s="69"/>
      <c r="R274" s="69"/>
      <c r="S274" s="69"/>
      <c r="T274" s="69"/>
      <c r="U274" s="69" t="s">
        <v>7960</v>
      </c>
      <c r="V274" s="69"/>
      <c r="W274" s="69"/>
      <c r="X274" s="69"/>
      <c r="Y274" s="182">
        <f t="shared" si="8"/>
        <v>5250.0000000000009</v>
      </c>
      <c r="Z274" s="118">
        <f t="shared" si="9"/>
        <v>80250</v>
      </c>
    </row>
    <row r="275" spans="1:26" s="100" customFormat="1" ht="15.5" x14ac:dyDescent="0.35">
      <c r="A275" s="76"/>
      <c r="B275" s="76"/>
      <c r="C275" s="76"/>
      <c r="D275" s="76"/>
      <c r="E275" s="76"/>
      <c r="F275" s="79" t="s">
        <v>20694</v>
      </c>
      <c r="G275" s="69"/>
      <c r="H275" s="118">
        <v>75000</v>
      </c>
      <c r="I275" s="69"/>
      <c r="J275" s="69" t="s">
        <v>5537</v>
      </c>
      <c r="K275" s="75"/>
      <c r="L275" s="79" t="s">
        <v>8748</v>
      </c>
      <c r="M275" s="75" t="s">
        <v>20695</v>
      </c>
      <c r="N275" s="75"/>
      <c r="O275" s="69" t="s">
        <v>1773</v>
      </c>
      <c r="P275" s="69"/>
      <c r="Q275" s="69"/>
      <c r="R275" s="69"/>
      <c r="S275" s="69"/>
      <c r="T275" s="69" t="s">
        <v>8797</v>
      </c>
      <c r="U275" s="69"/>
      <c r="V275" s="69"/>
      <c r="W275" s="69"/>
      <c r="X275" s="69"/>
      <c r="Y275" s="182">
        <f t="shared" si="8"/>
        <v>5250.0000000000009</v>
      </c>
      <c r="Z275" s="118">
        <f t="shared" si="9"/>
        <v>80250</v>
      </c>
    </row>
    <row r="276" spans="1:26" s="100" customFormat="1" ht="15.5" x14ac:dyDescent="0.35">
      <c r="A276" s="76"/>
      <c r="B276" s="76"/>
      <c r="C276" s="76"/>
      <c r="D276" s="76"/>
      <c r="E276" s="76"/>
      <c r="F276" s="79" t="s">
        <v>20694</v>
      </c>
      <c r="G276" s="69"/>
      <c r="H276" s="118">
        <v>75000</v>
      </c>
      <c r="I276" s="69"/>
      <c r="J276" s="69" t="s">
        <v>5537</v>
      </c>
      <c r="K276" s="75"/>
      <c r="L276" s="79" t="s">
        <v>9199</v>
      </c>
      <c r="M276" s="75" t="s">
        <v>20660</v>
      </c>
      <c r="N276" s="75"/>
      <c r="O276" s="69" t="s">
        <v>1773</v>
      </c>
      <c r="P276" s="69"/>
      <c r="Q276" s="69"/>
      <c r="R276" s="69"/>
      <c r="S276" s="69"/>
      <c r="T276" s="69" t="s">
        <v>3593</v>
      </c>
      <c r="U276" s="69"/>
      <c r="V276" s="69"/>
      <c r="W276" s="69"/>
      <c r="X276" s="69"/>
      <c r="Y276" s="182">
        <f t="shared" si="8"/>
        <v>5250.0000000000009</v>
      </c>
      <c r="Z276" s="118">
        <f t="shared" si="9"/>
        <v>80250</v>
      </c>
    </row>
    <row r="277" spans="1:26" s="100" customFormat="1" ht="15.5" x14ac:dyDescent="0.35">
      <c r="A277" s="76"/>
      <c r="B277" s="76"/>
      <c r="C277" s="76"/>
      <c r="D277" s="76"/>
      <c r="E277" s="76"/>
      <c r="F277" s="79" t="s">
        <v>20694</v>
      </c>
      <c r="G277" s="69"/>
      <c r="H277" s="118">
        <v>75000</v>
      </c>
      <c r="I277" s="69"/>
      <c r="J277" s="69" t="s">
        <v>5537</v>
      </c>
      <c r="K277" s="75"/>
      <c r="L277" s="79" t="s">
        <v>9199</v>
      </c>
      <c r="M277" s="75" t="s">
        <v>20659</v>
      </c>
      <c r="N277" s="75"/>
      <c r="O277" s="69" t="s">
        <v>1773</v>
      </c>
      <c r="P277" s="69"/>
      <c r="Q277" s="69"/>
      <c r="R277" s="69"/>
      <c r="S277" s="69"/>
      <c r="T277" s="69" t="s">
        <v>3593</v>
      </c>
      <c r="U277" s="69"/>
      <c r="V277" s="69"/>
      <c r="W277" s="69"/>
      <c r="X277" s="69"/>
      <c r="Y277" s="182">
        <f t="shared" si="8"/>
        <v>5250.0000000000009</v>
      </c>
      <c r="Z277" s="118">
        <f t="shared" si="9"/>
        <v>80250</v>
      </c>
    </row>
    <row r="278" spans="1:26" s="100" customFormat="1" ht="15.5" x14ac:dyDescent="0.35">
      <c r="A278" s="76"/>
      <c r="B278" s="76"/>
      <c r="C278" s="76"/>
      <c r="D278" s="76"/>
      <c r="E278" s="76"/>
      <c r="F278" s="79" t="s">
        <v>20694</v>
      </c>
      <c r="G278" s="69"/>
      <c r="H278" s="118">
        <v>75000</v>
      </c>
      <c r="I278" s="69"/>
      <c r="J278" s="69" t="s">
        <v>5537</v>
      </c>
      <c r="K278" s="75"/>
      <c r="L278" s="79" t="s">
        <v>9199</v>
      </c>
      <c r="M278" s="75" t="s">
        <v>20660</v>
      </c>
      <c r="N278" s="75"/>
      <c r="O278" s="69" t="s">
        <v>1773</v>
      </c>
      <c r="P278" s="69"/>
      <c r="Q278" s="69"/>
      <c r="R278" s="69"/>
      <c r="S278" s="69"/>
      <c r="T278" s="69" t="s">
        <v>3593</v>
      </c>
      <c r="U278" s="69"/>
      <c r="V278" s="69"/>
      <c r="W278" s="69"/>
      <c r="X278" s="69"/>
      <c r="Y278" s="182">
        <f t="shared" si="8"/>
        <v>5250.0000000000009</v>
      </c>
      <c r="Z278" s="118">
        <f t="shared" si="9"/>
        <v>80250</v>
      </c>
    </row>
    <row r="279" spans="1:26" s="100" customFormat="1" ht="15.5" x14ac:dyDescent="0.35">
      <c r="A279" s="76"/>
      <c r="B279" s="76"/>
      <c r="C279" s="76"/>
      <c r="D279" s="76"/>
      <c r="E279" s="76"/>
      <c r="F279" s="79" t="s">
        <v>20696</v>
      </c>
      <c r="G279" s="69"/>
      <c r="H279" s="118">
        <v>75000</v>
      </c>
      <c r="I279" s="69"/>
      <c r="J279" s="69"/>
      <c r="K279" s="75"/>
      <c r="L279" s="79"/>
      <c r="M279" s="75"/>
      <c r="N279" s="75"/>
      <c r="O279" s="69" t="s">
        <v>1773</v>
      </c>
      <c r="P279" s="69"/>
      <c r="Q279" s="69"/>
      <c r="R279" s="69"/>
      <c r="S279" s="69"/>
      <c r="T279" s="69"/>
      <c r="U279" s="69" t="s">
        <v>7960</v>
      </c>
      <c r="V279" s="69"/>
      <c r="W279" s="69"/>
      <c r="X279" s="69"/>
      <c r="Y279" s="182">
        <f t="shared" si="8"/>
        <v>5250.0000000000009</v>
      </c>
      <c r="Z279" s="118">
        <f t="shared" si="9"/>
        <v>80250</v>
      </c>
    </row>
    <row r="280" spans="1:26" s="100" customFormat="1" ht="15.5" x14ac:dyDescent="0.35">
      <c r="A280" s="76"/>
      <c r="B280" s="76"/>
      <c r="C280" s="76"/>
      <c r="D280" s="76"/>
      <c r="E280" s="76"/>
      <c r="F280" s="79" t="s">
        <v>20697</v>
      </c>
      <c r="G280" s="69"/>
      <c r="H280" s="118">
        <v>75000</v>
      </c>
      <c r="I280" s="69"/>
      <c r="J280" s="69" t="s">
        <v>5537</v>
      </c>
      <c r="K280" s="75"/>
      <c r="L280" s="79" t="s">
        <v>20698</v>
      </c>
      <c r="M280" s="75" t="s">
        <v>20699</v>
      </c>
      <c r="N280" s="75"/>
      <c r="O280" s="69" t="s">
        <v>1773</v>
      </c>
      <c r="P280" s="69"/>
      <c r="Q280" s="69"/>
      <c r="R280" s="69"/>
      <c r="S280" s="69"/>
      <c r="T280" s="69"/>
      <c r="U280" s="69"/>
      <c r="V280" s="69"/>
      <c r="W280" s="69"/>
      <c r="X280" s="69"/>
      <c r="Y280" s="182">
        <f t="shared" si="8"/>
        <v>5250.0000000000009</v>
      </c>
      <c r="Z280" s="118">
        <f t="shared" si="9"/>
        <v>80250</v>
      </c>
    </row>
    <row r="281" spans="1:26" s="100" customFormat="1" ht="15.5" x14ac:dyDescent="0.35">
      <c r="A281" s="76"/>
      <c r="B281" s="76"/>
      <c r="C281" s="76"/>
      <c r="D281" s="76"/>
      <c r="E281" s="76"/>
      <c r="F281" s="79" t="s">
        <v>20700</v>
      </c>
      <c r="G281" s="69"/>
      <c r="H281" s="118">
        <v>75000</v>
      </c>
      <c r="I281" s="69"/>
      <c r="J281" s="69" t="s">
        <v>10124</v>
      </c>
      <c r="K281" s="75"/>
      <c r="L281" s="79" t="s">
        <v>4164</v>
      </c>
      <c r="M281" s="75"/>
      <c r="N281" s="75"/>
      <c r="O281" s="69" t="s">
        <v>1773</v>
      </c>
      <c r="P281" s="69"/>
      <c r="Q281" s="69"/>
      <c r="R281" s="69"/>
      <c r="S281" s="69"/>
      <c r="T281" s="69"/>
      <c r="U281" s="69"/>
      <c r="V281" s="69"/>
      <c r="W281" s="69"/>
      <c r="X281" s="69"/>
      <c r="Y281" s="182">
        <f t="shared" si="8"/>
        <v>5250.0000000000009</v>
      </c>
      <c r="Z281" s="118">
        <f t="shared" si="9"/>
        <v>80250</v>
      </c>
    </row>
    <row r="282" spans="1:26" s="100" customFormat="1" ht="15.5" x14ac:dyDescent="0.35">
      <c r="A282" s="76"/>
      <c r="B282" s="76"/>
      <c r="C282" s="76"/>
      <c r="D282" s="76"/>
      <c r="E282" s="76"/>
      <c r="F282" s="79" t="s">
        <v>20701</v>
      </c>
      <c r="G282" s="69"/>
      <c r="H282" s="118">
        <v>75000</v>
      </c>
      <c r="I282" s="69"/>
      <c r="J282" s="69"/>
      <c r="K282" s="75"/>
      <c r="L282" s="79"/>
      <c r="M282" s="75"/>
      <c r="N282" s="75"/>
      <c r="O282" s="69" t="s">
        <v>1773</v>
      </c>
      <c r="P282" s="69"/>
      <c r="Q282" s="69"/>
      <c r="R282" s="69"/>
      <c r="S282" s="69"/>
      <c r="T282" s="69"/>
      <c r="U282" s="69"/>
      <c r="V282" s="69" t="s">
        <v>940</v>
      </c>
      <c r="W282" s="69"/>
      <c r="X282" s="69"/>
      <c r="Y282" s="182">
        <f t="shared" si="8"/>
        <v>5250.0000000000009</v>
      </c>
      <c r="Z282" s="118">
        <f t="shared" si="9"/>
        <v>80250</v>
      </c>
    </row>
    <row r="283" spans="1:26" s="100" customFormat="1" ht="15.5" x14ac:dyDescent="0.35">
      <c r="A283" s="76"/>
      <c r="B283" s="76"/>
      <c r="C283" s="76"/>
      <c r="D283" s="76"/>
      <c r="E283" s="76"/>
      <c r="F283" s="79" t="s">
        <v>20700</v>
      </c>
      <c r="G283" s="69"/>
      <c r="H283" s="118">
        <v>75000</v>
      </c>
      <c r="I283" s="69"/>
      <c r="J283" s="69" t="s">
        <v>10124</v>
      </c>
      <c r="K283" s="75"/>
      <c r="L283" s="79" t="s">
        <v>4164</v>
      </c>
      <c r="M283" s="75"/>
      <c r="N283" s="75"/>
      <c r="O283" s="69" t="s">
        <v>1773</v>
      </c>
      <c r="P283" s="69"/>
      <c r="Q283" s="69"/>
      <c r="R283" s="69"/>
      <c r="S283" s="69"/>
      <c r="T283" s="69"/>
      <c r="U283" s="69"/>
      <c r="V283" s="69" t="s">
        <v>940</v>
      </c>
      <c r="W283" s="69"/>
      <c r="X283" s="69"/>
      <c r="Y283" s="182">
        <f t="shared" si="8"/>
        <v>5250.0000000000009</v>
      </c>
      <c r="Z283" s="118">
        <f t="shared" si="9"/>
        <v>80250</v>
      </c>
    </row>
    <row r="284" spans="1:26" s="100" customFormat="1" ht="15.5" x14ac:dyDescent="0.35">
      <c r="A284" s="76"/>
      <c r="B284" s="76"/>
      <c r="C284" s="76"/>
      <c r="D284" s="76"/>
      <c r="E284" s="76"/>
      <c r="F284" s="117" t="s">
        <v>20702</v>
      </c>
      <c r="G284" s="76"/>
      <c r="H284" s="118">
        <v>75000</v>
      </c>
      <c r="I284" s="76"/>
      <c r="J284" s="76"/>
      <c r="K284" s="119"/>
      <c r="L284" s="117"/>
      <c r="M284" s="119"/>
      <c r="N284" s="119"/>
      <c r="O284" s="69" t="s">
        <v>1773</v>
      </c>
      <c r="P284" s="76"/>
      <c r="Q284" s="76"/>
      <c r="R284" s="76"/>
      <c r="S284" s="76"/>
      <c r="T284" s="76" t="s">
        <v>967</v>
      </c>
      <c r="U284" s="69" t="s">
        <v>1011</v>
      </c>
      <c r="V284" s="69" t="s">
        <v>940</v>
      </c>
      <c r="W284" s="76"/>
      <c r="X284" s="76"/>
      <c r="Y284" s="182">
        <f t="shared" si="8"/>
        <v>5250.0000000000009</v>
      </c>
      <c r="Z284" s="118">
        <f t="shared" si="9"/>
        <v>80250</v>
      </c>
    </row>
    <row r="285" spans="1:26" s="100" customFormat="1" ht="15.5" x14ac:dyDescent="0.35">
      <c r="A285" s="76"/>
      <c r="B285" s="76"/>
      <c r="C285" s="76"/>
      <c r="D285" s="76"/>
      <c r="E285" s="76"/>
      <c r="F285" s="79"/>
      <c r="G285" s="69"/>
      <c r="H285" s="74"/>
      <c r="I285" s="69"/>
      <c r="J285" s="69"/>
      <c r="K285" s="75"/>
      <c r="L285" s="79"/>
      <c r="M285" s="75"/>
      <c r="N285" s="75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182">
        <f t="shared" si="8"/>
        <v>0</v>
      </c>
      <c r="Z285" s="74">
        <f t="shared" si="9"/>
        <v>0</v>
      </c>
    </row>
    <row r="286" spans="1:26" s="100" customFormat="1" ht="15.5" x14ac:dyDescent="0.35">
      <c r="A286" s="64"/>
      <c r="B286" s="64"/>
      <c r="C286" s="64"/>
      <c r="D286" s="64"/>
      <c r="E286" s="64"/>
      <c r="F286" s="66" t="s">
        <v>1931</v>
      </c>
      <c r="G286" s="64"/>
      <c r="H286" s="67"/>
      <c r="I286" s="64"/>
      <c r="J286" s="64"/>
      <c r="K286" s="68"/>
      <c r="L286" s="68"/>
      <c r="M286" s="68"/>
      <c r="N286" s="68"/>
      <c r="O286" s="64"/>
      <c r="P286" s="64"/>
      <c r="Q286" s="68"/>
      <c r="R286" s="64"/>
      <c r="S286" s="64"/>
      <c r="T286" s="64"/>
      <c r="U286" s="64"/>
      <c r="V286" s="64"/>
      <c r="W286" s="64"/>
      <c r="X286" s="64"/>
      <c r="Y286" s="182">
        <f t="shared" si="8"/>
        <v>0</v>
      </c>
      <c r="Z286" s="67">
        <f t="shared" si="9"/>
        <v>0</v>
      </c>
    </row>
    <row r="287" spans="1:26" s="100" customFormat="1" ht="15.5" x14ac:dyDescent="0.35">
      <c r="A287" s="76"/>
      <c r="B287" s="76"/>
      <c r="C287" s="76"/>
      <c r="D287" s="76"/>
      <c r="E287" s="76"/>
      <c r="F287" s="123"/>
      <c r="G287" s="76"/>
      <c r="H287" s="118"/>
      <c r="I287" s="76"/>
      <c r="J287" s="76"/>
      <c r="K287" s="134"/>
      <c r="L287" s="119"/>
      <c r="M287" s="119"/>
      <c r="N287" s="119"/>
      <c r="O287" s="76"/>
      <c r="P287" s="76"/>
      <c r="Q287" s="119"/>
      <c r="R287" s="76"/>
      <c r="S287" s="76"/>
      <c r="T287" s="76"/>
      <c r="U287" s="76"/>
      <c r="V287" s="76"/>
      <c r="W287" s="76"/>
      <c r="X287" s="76" t="s">
        <v>1852</v>
      </c>
      <c r="Y287" s="182">
        <f t="shared" si="8"/>
        <v>0</v>
      </c>
      <c r="Z287" s="118">
        <f t="shared" si="9"/>
        <v>0</v>
      </c>
    </row>
    <row r="288" spans="1:26" s="100" customFormat="1" ht="15.5" x14ac:dyDescent="0.35">
      <c r="A288" s="76"/>
      <c r="B288" s="76"/>
      <c r="C288" s="76"/>
      <c r="D288" s="76"/>
      <c r="E288" s="76"/>
      <c r="F288" s="76"/>
      <c r="G288" s="76"/>
      <c r="H288" s="118"/>
      <c r="I288" s="76"/>
      <c r="J288" s="76"/>
      <c r="K288" s="119"/>
      <c r="L288" s="119"/>
      <c r="M288" s="119"/>
      <c r="N288" s="119"/>
      <c r="O288" s="76"/>
      <c r="P288" s="76"/>
      <c r="Q288" s="119"/>
      <c r="R288" s="76"/>
      <c r="S288" s="76"/>
      <c r="T288" s="76"/>
      <c r="U288" s="76"/>
      <c r="V288" s="76"/>
      <c r="W288" s="76"/>
      <c r="X288" s="76"/>
      <c r="Y288" s="182">
        <f t="shared" si="8"/>
        <v>0</v>
      </c>
      <c r="Z288" s="118">
        <f t="shared" si="9"/>
        <v>0</v>
      </c>
    </row>
    <row r="289" spans="1:26" s="100" customFormat="1" ht="15.5" x14ac:dyDescent="0.35">
      <c r="A289" s="64"/>
      <c r="B289" s="64"/>
      <c r="C289" s="64"/>
      <c r="D289" s="64"/>
      <c r="E289" s="64"/>
      <c r="F289" s="66" t="s">
        <v>1168</v>
      </c>
      <c r="G289" s="64"/>
      <c r="H289" s="67"/>
      <c r="I289" s="64"/>
      <c r="J289" s="64"/>
      <c r="K289" s="68"/>
      <c r="L289" s="68"/>
      <c r="M289" s="68"/>
      <c r="N289" s="68"/>
      <c r="O289" s="64"/>
      <c r="P289" s="64"/>
      <c r="Q289" s="68"/>
      <c r="R289" s="64"/>
      <c r="S289" s="64"/>
      <c r="T289" s="64"/>
      <c r="U289" s="64"/>
      <c r="V289" s="64"/>
      <c r="W289" s="64"/>
      <c r="X289" s="64"/>
      <c r="Y289" s="182">
        <f t="shared" si="8"/>
        <v>0</v>
      </c>
      <c r="Z289" s="67">
        <f t="shared" si="9"/>
        <v>0</v>
      </c>
    </row>
    <row r="290" spans="1:26" s="100" customFormat="1" ht="15.5" x14ac:dyDescent="0.35">
      <c r="A290" s="69"/>
      <c r="B290" s="69"/>
      <c r="C290" s="69"/>
      <c r="D290" s="69"/>
      <c r="E290" s="69"/>
      <c r="F290" s="76" t="s">
        <v>20703</v>
      </c>
      <c r="G290" s="69"/>
      <c r="H290" s="74">
        <v>70000</v>
      </c>
      <c r="I290" s="69"/>
      <c r="J290" s="76" t="s">
        <v>20704</v>
      </c>
      <c r="K290" s="75"/>
      <c r="L290" s="119"/>
      <c r="M290" s="75" t="s">
        <v>20705</v>
      </c>
      <c r="N290" s="75"/>
      <c r="O290" s="69"/>
      <c r="P290" s="76"/>
      <c r="Q290" s="119" t="s">
        <v>3132</v>
      </c>
      <c r="R290" s="69"/>
      <c r="S290" s="69"/>
      <c r="T290" s="69"/>
      <c r="U290" s="69"/>
      <c r="V290" s="69"/>
      <c r="W290" s="69"/>
      <c r="X290" s="69"/>
      <c r="Y290" s="182">
        <f t="shared" si="8"/>
        <v>4900.0000000000009</v>
      </c>
      <c r="Z290" s="74">
        <f t="shared" si="9"/>
        <v>74900</v>
      </c>
    </row>
    <row r="291" spans="1:26" s="100" customFormat="1" ht="15.5" x14ac:dyDescent="0.35">
      <c r="A291" s="76"/>
      <c r="B291" s="76"/>
      <c r="C291" s="76"/>
      <c r="D291" s="76"/>
      <c r="E291" s="76"/>
      <c r="F291" s="76"/>
      <c r="G291" s="76"/>
      <c r="H291" s="118"/>
      <c r="I291" s="76"/>
      <c r="J291" s="76"/>
      <c r="K291" s="119"/>
      <c r="L291" s="119"/>
      <c r="M291" s="119"/>
      <c r="N291" s="119"/>
      <c r="O291" s="76"/>
      <c r="P291" s="76"/>
      <c r="Q291" s="119"/>
      <c r="R291" s="76"/>
      <c r="S291" s="76"/>
      <c r="T291" s="76"/>
      <c r="U291" s="76"/>
      <c r="V291" s="76"/>
      <c r="W291" s="76"/>
      <c r="X291" s="76"/>
      <c r="Y291" s="182">
        <f t="shared" si="8"/>
        <v>0</v>
      </c>
      <c r="Z291" s="118">
        <f t="shared" si="9"/>
        <v>0</v>
      </c>
    </row>
    <row r="292" spans="1:26" s="100" customFormat="1" ht="15.5" x14ac:dyDescent="0.35">
      <c r="A292" s="64"/>
      <c r="B292" s="64"/>
      <c r="C292" s="64"/>
      <c r="D292" s="64"/>
      <c r="E292" s="64"/>
      <c r="F292" s="66" t="s">
        <v>1748</v>
      </c>
      <c r="G292" s="64"/>
      <c r="H292" s="67"/>
      <c r="I292" s="64"/>
      <c r="J292" s="64"/>
      <c r="K292" s="68"/>
      <c r="L292" s="68"/>
      <c r="M292" s="68"/>
      <c r="N292" s="68"/>
      <c r="O292" s="64"/>
      <c r="P292" s="64"/>
      <c r="Q292" s="68"/>
      <c r="R292" s="64"/>
      <c r="S292" s="64"/>
      <c r="T292" s="64"/>
      <c r="U292" s="64"/>
      <c r="V292" s="64"/>
      <c r="W292" s="64"/>
      <c r="X292" s="64"/>
      <c r="Y292" s="182">
        <f t="shared" si="8"/>
        <v>0</v>
      </c>
      <c r="Z292" s="67">
        <f t="shared" si="9"/>
        <v>0</v>
      </c>
    </row>
    <row r="293" spans="1:26" s="100" customFormat="1" ht="15.5" x14ac:dyDescent="0.35">
      <c r="A293" s="69"/>
      <c r="B293" s="69"/>
      <c r="C293" s="69"/>
      <c r="D293" s="69"/>
      <c r="E293" s="69"/>
      <c r="F293" s="69" t="s">
        <v>20706</v>
      </c>
      <c r="G293" s="69"/>
      <c r="H293" s="74"/>
      <c r="I293" s="69"/>
      <c r="J293" s="76"/>
      <c r="K293" s="75"/>
      <c r="L293" s="119"/>
      <c r="M293" s="75"/>
      <c r="N293" s="75"/>
      <c r="O293" s="69"/>
      <c r="P293" s="76"/>
      <c r="Q293" s="119"/>
      <c r="R293" s="69"/>
      <c r="S293" s="69"/>
      <c r="T293" s="69"/>
      <c r="U293" s="69"/>
      <c r="V293" s="69"/>
      <c r="W293" s="69"/>
      <c r="X293" s="69"/>
      <c r="Y293" s="182">
        <f t="shared" si="8"/>
        <v>0</v>
      </c>
      <c r="Z293" s="74">
        <f t="shared" si="9"/>
        <v>0</v>
      </c>
    </row>
    <row r="294" spans="1:26" s="100" customFormat="1" ht="15.5" x14ac:dyDescent="0.35">
      <c r="A294" s="69"/>
      <c r="B294" s="69"/>
      <c r="C294" s="69"/>
      <c r="D294" s="69"/>
      <c r="E294" s="69"/>
      <c r="F294" s="69" t="s">
        <v>20707</v>
      </c>
      <c r="G294" s="69"/>
      <c r="H294" s="74"/>
      <c r="I294" s="69"/>
      <c r="J294" s="76"/>
      <c r="K294" s="75"/>
      <c r="L294" s="119"/>
      <c r="M294" s="75"/>
      <c r="N294" s="75"/>
      <c r="O294" s="69"/>
      <c r="P294" s="76"/>
      <c r="Q294" s="119"/>
      <c r="R294" s="69"/>
      <c r="S294" s="69"/>
      <c r="T294" s="69"/>
      <c r="U294" s="69"/>
      <c r="V294" s="69"/>
      <c r="W294" s="69"/>
      <c r="X294" s="69"/>
      <c r="Y294" s="182">
        <f t="shared" si="8"/>
        <v>0</v>
      </c>
      <c r="Z294" s="74">
        <f t="shared" si="9"/>
        <v>0</v>
      </c>
    </row>
    <row r="295" spans="1:26" s="100" customFormat="1" ht="15.5" x14ac:dyDescent="0.35">
      <c r="A295" s="69"/>
      <c r="B295" s="69"/>
      <c r="C295" s="69"/>
      <c r="D295" s="69"/>
      <c r="E295" s="69"/>
      <c r="F295" s="69" t="s">
        <v>20708</v>
      </c>
      <c r="G295" s="69"/>
      <c r="H295" s="74"/>
      <c r="I295" s="69"/>
      <c r="J295" s="76"/>
      <c r="K295" s="75"/>
      <c r="L295" s="119"/>
      <c r="M295" s="75"/>
      <c r="N295" s="75"/>
      <c r="O295" s="69"/>
      <c r="P295" s="76"/>
      <c r="Q295" s="119"/>
      <c r="R295" s="69"/>
      <c r="S295" s="69"/>
      <c r="T295" s="69"/>
      <c r="U295" s="69"/>
      <c r="V295" s="69"/>
      <c r="W295" s="69"/>
      <c r="X295" s="69"/>
      <c r="Y295" s="182">
        <f t="shared" si="8"/>
        <v>0</v>
      </c>
      <c r="Z295" s="74">
        <f t="shared" si="9"/>
        <v>0</v>
      </c>
    </row>
    <row r="296" spans="1:26" s="100" customFormat="1" ht="15.5" x14ac:dyDescent="0.35">
      <c r="A296" s="69"/>
      <c r="B296" s="69"/>
      <c r="C296" s="69"/>
      <c r="D296" s="69"/>
      <c r="E296" s="69"/>
      <c r="F296" s="69" t="s">
        <v>20707</v>
      </c>
      <c r="G296" s="69"/>
      <c r="H296" s="74"/>
      <c r="I296" s="69"/>
      <c r="J296" s="76"/>
      <c r="K296" s="75"/>
      <c r="L296" s="119"/>
      <c r="M296" s="75"/>
      <c r="N296" s="75"/>
      <c r="O296" s="69"/>
      <c r="P296" s="76"/>
      <c r="Q296" s="119"/>
      <c r="R296" s="69"/>
      <c r="S296" s="69"/>
      <c r="T296" s="69"/>
      <c r="U296" s="69"/>
      <c r="V296" s="69"/>
      <c r="W296" s="69"/>
      <c r="X296" s="69"/>
      <c r="Y296" s="182">
        <f t="shared" si="8"/>
        <v>0</v>
      </c>
      <c r="Z296" s="74">
        <f t="shared" si="9"/>
        <v>0</v>
      </c>
    </row>
    <row r="297" spans="1:26" s="100" customFormat="1" ht="15.5" x14ac:dyDescent="0.35">
      <c r="A297" s="69"/>
      <c r="B297" s="69"/>
      <c r="C297" s="69"/>
      <c r="D297" s="69"/>
      <c r="E297" s="69"/>
      <c r="F297" s="69" t="s">
        <v>20708</v>
      </c>
      <c r="G297" s="69"/>
      <c r="H297" s="74"/>
      <c r="I297" s="69"/>
      <c r="J297" s="76"/>
      <c r="K297" s="75"/>
      <c r="L297" s="119"/>
      <c r="M297" s="75"/>
      <c r="N297" s="75"/>
      <c r="O297" s="69"/>
      <c r="P297" s="76"/>
      <c r="Q297" s="119"/>
      <c r="R297" s="69"/>
      <c r="S297" s="69"/>
      <c r="T297" s="69"/>
      <c r="U297" s="69"/>
      <c r="V297" s="69"/>
      <c r="W297" s="69"/>
      <c r="X297" s="69"/>
      <c r="Y297" s="182">
        <f t="shared" si="8"/>
        <v>0</v>
      </c>
      <c r="Z297" s="74">
        <f t="shared" si="9"/>
        <v>0</v>
      </c>
    </row>
    <row r="298" spans="1:26" s="100" customFormat="1" ht="15.5" x14ac:dyDescent="0.35">
      <c r="A298" s="69"/>
      <c r="B298" s="69"/>
      <c r="C298" s="69"/>
      <c r="D298" s="69"/>
      <c r="E298" s="69"/>
      <c r="F298" s="69" t="s">
        <v>20709</v>
      </c>
      <c r="G298" s="69"/>
      <c r="H298" s="74"/>
      <c r="I298" s="69"/>
      <c r="J298" s="76"/>
      <c r="K298" s="75"/>
      <c r="L298" s="119"/>
      <c r="M298" s="75"/>
      <c r="N298" s="75"/>
      <c r="O298" s="69"/>
      <c r="P298" s="76"/>
      <c r="Q298" s="119"/>
      <c r="R298" s="69"/>
      <c r="S298" s="69"/>
      <c r="T298" s="69"/>
      <c r="U298" s="69"/>
      <c r="V298" s="69"/>
      <c r="W298" s="69"/>
      <c r="X298" s="69"/>
      <c r="Y298" s="182">
        <f t="shared" si="8"/>
        <v>0</v>
      </c>
      <c r="Z298" s="74">
        <f t="shared" si="9"/>
        <v>0</v>
      </c>
    </row>
    <row r="299" spans="1:26" s="100" customFormat="1" ht="15.5" x14ac:dyDescent="0.35">
      <c r="A299" s="76"/>
      <c r="B299" s="76"/>
      <c r="C299" s="76"/>
      <c r="D299" s="76"/>
      <c r="E299" s="76"/>
      <c r="F299" s="76"/>
      <c r="G299" s="76"/>
      <c r="H299" s="118">
        <v>600000</v>
      </c>
      <c r="I299" s="76"/>
      <c r="J299" s="76"/>
      <c r="K299" s="119"/>
      <c r="L299" s="119"/>
      <c r="M299" s="119"/>
      <c r="N299" s="119"/>
      <c r="O299" s="76"/>
      <c r="P299" s="76"/>
      <c r="Q299" s="119"/>
      <c r="R299" s="76"/>
      <c r="S299" s="76"/>
      <c r="T299" s="76"/>
      <c r="U299" s="76"/>
      <c r="V299" s="76"/>
      <c r="W299" s="76"/>
      <c r="X299" s="76"/>
      <c r="Y299" s="182">
        <f t="shared" si="8"/>
        <v>42000.000000000007</v>
      </c>
      <c r="Z299" s="118">
        <f t="shared" si="9"/>
        <v>642000</v>
      </c>
    </row>
    <row r="300" spans="1:26" s="100" customFormat="1" ht="15.5" x14ac:dyDescent="0.35">
      <c r="A300" s="64"/>
      <c r="B300" s="64"/>
      <c r="C300" s="64"/>
      <c r="D300" s="64"/>
      <c r="E300" s="64"/>
      <c r="F300" s="66" t="s">
        <v>1572</v>
      </c>
      <c r="G300" s="64"/>
      <c r="H300" s="67"/>
      <c r="I300" s="64"/>
      <c r="J300" s="64"/>
      <c r="K300" s="68"/>
      <c r="L300" s="68"/>
      <c r="M300" s="68"/>
      <c r="N300" s="68"/>
      <c r="O300" s="64"/>
      <c r="P300" s="64"/>
      <c r="Q300" s="68"/>
      <c r="R300" s="64"/>
      <c r="S300" s="64"/>
      <c r="T300" s="64"/>
      <c r="U300" s="64"/>
      <c r="V300" s="64"/>
      <c r="W300" s="64"/>
      <c r="X300" s="64"/>
      <c r="Y300" s="182">
        <f t="shared" si="8"/>
        <v>0</v>
      </c>
      <c r="Z300" s="67">
        <f t="shared" si="9"/>
        <v>0</v>
      </c>
    </row>
    <row r="301" spans="1:26" s="100" customFormat="1" ht="15.5" x14ac:dyDescent="0.35">
      <c r="A301" s="69"/>
      <c r="B301" s="69"/>
      <c r="C301" s="69"/>
      <c r="D301" s="69"/>
      <c r="E301" s="69"/>
      <c r="F301" s="69" t="s">
        <v>20710</v>
      </c>
      <c r="G301" s="69"/>
      <c r="H301" s="74"/>
      <c r="I301" s="69"/>
      <c r="J301" s="76"/>
      <c r="K301" s="75"/>
      <c r="L301" s="119"/>
      <c r="M301" s="75"/>
      <c r="N301" s="75"/>
      <c r="O301" s="69"/>
      <c r="P301" s="76"/>
      <c r="Q301" s="119"/>
      <c r="R301" s="69"/>
      <c r="S301" s="69"/>
      <c r="T301" s="69"/>
      <c r="U301" s="69"/>
      <c r="V301" s="69"/>
      <c r="W301" s="69"/>
      <c r="X301" s="69"/>
      <c r="Y301" s="182">
        <f t="shared" si="8"/>
        <v>0</v>
      </c>
      <c r="Z301" s="74">
        <f t="shared" si="9"/>
        <v>0</v>
      </c>
    </row>
    <row r="302" spans="1:26" s="100" customFormat="1" ht="15.5" x14ac:dyDescent="0.35">
      <c r="A302" s="69"/>
      <c r="B302" s="69"/>
      <c r="C302" s="69"/>
      <c r="D302" s="69"/>
      <c r="E302" s="69"/>
      <c r="F302" s="69" t="s">
        <v>20711</v>
      </c>
      <c r="G302" s="69"/>
      <c r="H302" s="74"/>
      <c r="I302" s="69"/>
      <c r="J302" s="76"/>
      <c r="K302" s="75"/>
      <c r="L302" s="119"/>
      <c r="M302" s="75"/>
      <c r="N302" s="75"/>
      <c r="O302" s="69"/>
      <c r="P302" s="76"/>
      <c r="Q302" s="119"/>
      <c r="R302" s="69"/>
      <c r="S302" s="69"/>
      <c r="T302" s="69"/>
      <c r="U302" s="69"/>
      <c r="V302" s="69"/>
      <c r="W302" s="69"/>
      <c r="X302" s="69" t="s">
        <v>20712</v>
      </c>
      <c r="Y302" s="182">
        <f t="shared" si="8"/>
        <v>0</v>
      </c>
      <c r="Z302" s="74">
        <f t="shared" si="9"/>
        <v>0</v>
      </c>
    </row>
    <row r="303" spans="1:26" s="100" customFormat="1" ht="15.5" x14ac:dyDescent="0.35">
      <c r="A303" s="69"/>
      <c r="B303" s="69"/>
      <c r="C303" s="69"/>
      <c r="D303" s="69"/>
      <c r="E303" s="69"/>
      <c r="F303" s="69"/>
      <c r="G303" s="69"/>
      <c r="H303" s="74">
        <v>4000000</v>
      </c>
      <c r="I303" s="69"/>
      <c r="J303" s="76"/>
      <c r="K303" s="75"/>
      <c r="L303" s="119"/>
      <c r="M303" s="75"/>
      <c r="N303" s="75"/>
      <c r="O303" s="69"/>
      <c r="P303" s="76"/>
      <c r="Q303" s="119"/>
      <c r="R303" s="69"/>
      <c r="S303" s="69"/>
      <c r="T303" s="69"/>
      <c r="U303" s="69"/>
      <c r="V303" s="69"/>
      <c r="W303" s="69"/>
      <c r="X303" s="69"/>
      <c r="Y303" s="182">
        <f t="shared" si="8"/>
        <v>280000</v>
      </c>
      <c r="Z303" s="74">
        <f t="shared" si="9"/>
        <v>4280000</v>
      </c>
    </row>
    <row r="304" spans="1:26" s="100" customFormat="1" ht="15.5" x14ac:dyDescent="0.35">
      <c r="A304" s="64"/>
      <c r="B304" s="64"/>
      <c r="C304" s="64"/>
      <c r="D304" s="64"/>
      <c r="E304" s="64"/>
      <c r="F304" s="96" t="s">
        <v>1582</v>
      </c>
      <c r="G304" s="64"/>
      <c r="H304" s="67"/>
      <c r="I304" s="64"/>
      <c r="J304" s="64"/>
      <c r="K304" s="68"/>
      <c r="L304" s="68"/>
      <c r="M304" s="68"/>
      <c r="N304" s="68"/>
      <c r="O304" s="64"/>
      <c r="P304" s="64"/>
      <c r="Q304" s="68"/>
      <c r="R304" s="64"/>
      <c r="S304" s="64"/>
      <c r="T304" s="64"/>
      <c r="U304" s="64"/>
      <c r="V304" s="64"/>
      <c r="W304" s="64"/>
      <c r="X304" s="64"/>
      <c r="Y304" s="182">
        <f t="shared" si="8"/>
        <v>0</v>
      </c>
      <c r="Z304" s="67">
        <f t="shared" si="9"/>
        <v>0</v>
      </c>
    </row>
    <row r="305" spans="1:26" s="100" customFormat="1" ht="15.5" x14ac:dyDescent="0.35">
      <c r="A305" s="69"/>
      <c r="B305" s="69"/>
      <c r="C305" s="69"/>
      <c r="D305" s="69"/>
      <c r="E305" s="69"/>
      <c r="F305" s="79" t="s">
        <v>20713</v>
      </c>
      <c r="G305" s="69"/>
      <c r="H305" s="74"/>
      <c r="I305" s="69"/>
      <c r="J305" s="69" t="s">
        <v>9423</v>
      </c>
      <c r="K305" s="75"/>
      <c r="L305" s="75"/>
      <c r="M305" s="131"/>
      <c r="N305" s="75"/>
      <c r="O305" s="69"/>
      <c r="P305" s="69"/>
      <c r="Q305" s="75"/>
      <c r="R305" s="69"/>
      <c r="S305" s="69"/>
      <c r="T305" s="69"/>
      <c r="U305" s="69"/>
      <c r="V305" s="69"/>
      <c r="W305" s="69"/>
      <c r="X305" s="69"/>
      <c r="Y305" s="182">
        <f t="shared" si="8"/>
        <v>0</v>
      </c>
      <c r="Z305" s="74">
        <f t="shared" si="9"/>
        <v>0</v>
      </c>
    </row>
    <row r="306" spans="1:26" s="100" customFormat="1" ht="15.5" x14ac:dyDescent="0.35">
      <c r="A306" s="69"/>
      <c r="B306" s="69"/>
      <c r="C306" s="69"/>
      <c r="D306" s="69"/>
      <c r="E306" s="69"/>
      <c r="F306" s="79" t="s">
        <v>20713</v>
      </c>
      <c r="G306" s="69"/>
      <c r="H306" s="74"/>
      <c r="I306" s="69"/>
      <c r="J306" s="69" t="s">
        <v>20714</v>
      </c>
      <c r="K306" s="75"/>
      <c r="L306" s="75"/>
      <c r="M306" s="131" t="s">
        <v>20715</v>
      </c>
      <c r="N306" s="75"/>
      <c r="O306" s="69"/>
      <c r="P306" s="69" t="s">
        <v>20716</v>
      </c>
      <c r="Q306" s="75" t="s">
        <v>20717</v>
      </c>
      <c r="R306" s="69"/>
      <c r="S306" s="69"/>
      <c r="T306" s="69"/>
      <c r="U306" s="69"/>
      <c r="V306" s="69"/>
      <c r="W306" s="69"/>
      <c r="X306" s="69"/>
      <c r="Y306" s="182">
        <f t="shared" si="8"/>
        <v>0</v>
      </c>
      <c r="Z306" s="74">
        <f t="shared" si="9"/>
        <v>0</v>
      </c>
    </row>
    <row r="307" spans="1:26" s="100" customFormat="1" ht="15.5" x14ac:dyDescent="0.35">
      <c r="A307" s="84"/>
      <c r="B307" s="84"/>
      <c r="C307" s="84"/>
      <c r="D307" s="84"/>
      <c r="E307" s="84"/>
      <c r="F307" s="84" t="s">
        <v>20718</v>
      </c>
      <c r="G307" s="84"/>
      <c r="H307" s="557"/>
      <c r="I307" s="84"/>
      <c r="J307" s="251" t="s">
        <v>20719</v>
      </c>
      <c r="K307" s="411"/>
      <c r="L307" s="361" t="s">
        <v>20720</v>
      </c>
      <c r="M307" s="411">
        <v>66483</v>
      </c>
      <c r="N307" s="411"/>
      <c r="O307" s="84" t="s">
        <v>20721</v>
      </c>
      <c r="P307" s="251"/>
      <c r="Q307" s="361"/>
      <c r="R307" s="84"/>
      <c r="S307" s="84"/>
      <c r="T307" s="84"/>
      <c r="U307" s="84"/>
      <c r="V307" s="84"/>
      <c r="W307" s="84"/>
      <c r="X307" s="84"/>
      <c r="Y307" s="182">
        <f t="shared" si="8"/>
        <v>0</v>
      </c>
      <c r="Z307" s="557">
        <f t="shared" si="9"/>
        <v>0</v>
      </c>
    </row>
    <row r="308" spans="1:26" s="100" customFormat="1" ht="15.5" x14ac:dyDescent="0.35">
      <c r="A308" s="84"/>
      <c r="B308" s="84"/>
      <c r="C308" s="84"/>
      <c r="D308" s="84"/>
      <c r="E308" s="84"/>
      <c r="F308" s="84" t="s">
        <v>20722</v>
      </c>
      <c r="G308" s="84"/>
      <c r="H308" s="557"/>
      <c r="I308" s="84"/>
      <c r="J308" s="251" t="s">
        <v>1214</v>
      </c>
      <c r="K308" s="411"/>
      <c r="L308" s="361" t="s">
        <v>20723</v>
      </c>
      <c r="M308" s="411" t="s">
        <v>20724</v>
      </c>
      <c r="N308" s="411"/>
      <c r="O308" s="84"/>
      <c r="P308" s="251" t="s">
        <v>8953</v>
      </c>
      <c r="Q308" s="361" t="s">
        <v>1697</v>
      </c>
      <c r="R308" s="84"/>
      <c r="S308" s="84"/>
      <c r="T308" s="84"/>
      <c r="U308" s="84"/>
      <c r="V308" s="84"/>
      <c r="W308" s="84"/>
      <c r="X308" s="84"/>
      <c r="Y308" s="182">
        <f t="shared" si="8"/>
        <v>0</v>
      </c>
      <c r="Z308" s="557">
        <f t="shared" si="9"/>
        <v>0</v>
      </c>
    </row>
    <row r="309" spans="1:26" s="100" customFormat="1" ht="15.5" x14ac:dyDescent="0.35">
      <c r="A309" s="84"/>
      <c r="B309" s="84"/>
      <c r="C309" s="84"/>
      <c r="D309" s="84"/>
      <c r="E309" s="84"/>
      <c r="F309" s="84" t="s">
        <v>20722</v>
      </c>
      <c r="G309" s="84"/>
      <c r="H309" s="557"/>
      <c r="I309" s="84"/>
      <c r="J309" s="251" t="s">
        <v>1214</v>
      </c>
      <c r="K309" s="411"/>
      <c r="L309" s="361" t="s">
        <v>20725</v>
      </c>
      <c r="M309" s="411" t="s">
        <v>20726</v>
      </c>
      <c r="N309" s="411"/>
      <c r="O309" s="84"/>
      <c r="P309" s="251" t="s">
        <v>8953</v>
      </c>
      <c r="Q309" s="361" t="s">
        <v>1697</v>
      </c>
      <c r="R309" s="84"/>
      <c r="S309" s="84"/>
      <c r="T309" s="84"/>
      <c r="U309" s="84"/>
      <c r="V309" s="84"/>
      <c r="W309" s="84"/>
      <c r="X309" s="84"/>
      <c r="Y309" s="182">
        <f t="shared" si="8"/>
        <v>0</v>
      </c>
      <c r="Z309" s="557">
        <f t="shared" si="9"/>
        <v>0</v>
      </c>
    </row>
    <row r="310" spans="1:26" s="100" customFormat="1" ht="15.5" x14ac:dyDescent="0.35">
      <c r="A310" s="84"/>
      <c r="B310" s="84"/>
      <c r="C310" s="84"/>
      <c r="D310" s="84"/>
      <c r="E310" s="84"/>
      <c r="F310" s="84" t="s">
        <v>20722</v>
      </c>
      <c r="G310" s="84"/>
      <c r="H310" s="557"/>
      <c r="I310" s="84"/>
      <c r="J310" s="251" t="s">
        <v>1214</v>
      </c>
      <c r="K310" s="411"/>
      <c r="L310" s="361" t="s">
        <v>20723</v>
      </c>
      <c r="M310" s="411" t="s">
        <v>20727</v>
      </c>
      <c r="N310" s="411"/>
      <c r="O310" s="84"/>
      <c r="P310" s="251" t="s">
        <v>8953</v>
      </c>
      <c r="Q310" s="361" t="s">
        <v>1697</v>
      </c>
      <c r="R310" s="84"/>
      <c r="S310" s="84"/>
      <c r="T310" s="84"/>
      <c r="U310" s="84"/>
      <c r="V310" s="84"/>
      <c r="W310" s="84"/>
      <c r="X310" s="84"/>
      <c r="Y310" s="182">
        <f t="shared" si="8"/>
        <v>0</v>
      </c>
      <c r="Z310" s="557">
        <f t="shared" si="9"/>
        <v>0</v>
      </c>
    </row>
    <row r="311" spans="1:26" s="100" customFormat="1" ht="15.5" x14ac:dyDescent="0.35">
      <c r="A311" s="69"/>
      <c r="B311" s="69"/>
      <c r="C311" s="69"/>
      <c r="D311" s="69"/>
      <c r="E311" s="69"/>
      <c r="F311" s="69" t="s">
        <v>20728</v>
      </c>
      <c r="G311" s="69"/>
      <c r="H311" s="74"/>
      <c r="I311" s="69"/>
      <c r="J311" s="76"/>
      <c r="K311" s="75"/>
      <c r="L311" s="119"/>
      <c r="M311" s="75"/>
      <c r="N311" s="75"/>
      <c r="O311" s="69"/>
      <c r="P311" s="76"/>
      <c r="Q311" s="119"/>
      <c r="R311" s="69"/>
      <c r="S311" s="69"/>
      <c r="T311" s="69"/>
      <c r="U311" s="69"/>
      <c r="V311" s="69"/>
      <c r="W311" s="69"/>
      <c r="X311" s="69"/>
      <c r="Y311" s="182">
        <f t="shared" si="8"/>
        <v>0</v>
      </c>
      <c r="Z311" s="74">
        <f t="shared" si="9"/>
        <v>0</v>
      </c>
    </row>
    <row r="312" spans="1:26" s="100" customFormat="1" ht="15.5" x14ac:dyDescent="0.35">
      <c r="A312" s="69"/>
      <c r="B312" s="69"/>
      <c r="C312" s="69"/>
      <c r="D312" s="69"/>
      <c r="E312" s="69"/>
      <c r="F312" s="69" t="s">
        <v>20729</v>
      </c>
      <c r="G312" s="69"/>
      <c r="H312" s="74"/>
      <c r="I312" s="69"/>
      <c r="J312" s="76"/>
      <c r="K312" s="75"/>
      <c r="L312" s="119"/>
      <c r="M312" s="75"/>
      <c r="N312" s="75"/>
      <c r="O312" s="69"/>
      <c r="P312" s="76"/>
      <c r="Q312" s="119"/>
      <c r="R312" s="69"/>
      <c r="S312" s="69"/>
      <c r="T312" s="69"/>
      <c r="U312" s="69"/>
      <c r="V312" s="69"/>
      <c r="W312" s="69"/>
      <c r="X312" s="69"/>
      <c r="Y312" s="182">
        <f t="shared" si="8"/>
        <v>0</v>
      </c>
      <c r="Z312" s="74">
        <f t="shared" si="9"/>
        <v>0</v>
      </c>
    </row>
    <row r="313" spans="1:26" s="100" customFormat="1" ht="15.5" x14ac:dyDescent="0.35">
      <c r="A313" s="69"/>
      <c r="B313" s="69"/>
      <c r="C313" s="69"/>
      <c r="D313" s="69"/>
      <c r="E313" s="69"/>
      <c r="F313" s="69" t="s">
        <v>20730</v>
      </c>
      <c r="G313" s="69"/>
      <c r="H313" s="74"/>
      <c r="I313" s="69"/>
      <c r="J313" s="76"/>
      <c r="K313" s="75"/>
      <c r="L313" s="119"/>
      <c r="M313" s="75"/>
      <c r="N313" s="75"/>
      <c r="O313" s="69"/>
      <c r="P313" s="76"/>
      <c r="Q313" s="119"/>
      <c r="R313" s="69"/>
      <c r="S313" s="69"/>
      <c r="T313" s="69"/>
      <c r="U313" s="69"/>
      <c r="V313" s="69"/>
      <c r="W313" s="69"/>
      <c r="X313" s="69"/>
      <c r="Y313" s="182">
        <f t="shared" si="8"/>
        <v>0</v>
      </c>
      <c r="Z313" s="74">
        <f t="shared" si="9"/>
        <v>0</v>
      </c>
    </row>
    <row r="314" spans="1:26" s="100" customFormat="1" ht="15.5" x14ac:dyDescent="0.35">
      <c r="A314" s="253"/>
      <c r="B314" s="253"/>
      <c r="C314" s="253"/>
      <c r="D314" s="253"/>
      <c r="E314" s="253"/>
      <c r="F314" s="253"/>
      <c r="G314" s="253"/>
      <c r="H314" s="558">
        <v>2000000</v>
      </c>
      <c r="I314" s="253"/>
      <c r="J314" s="253"/>
      <c r="K314" s="559"/>
      <c r="L314" s="559"/>
      <c r="M314" s="559"/>
      <c r="N314" s="559"/>
      <c r="O314" s="253"/>
      <c r="P314" s="253"/>
      <c r="Q314" s="559"/>
      <c r="R314" s="253"/>
      <c r="S314" s="253"/>
      <c r="T314" s="253"/>
      <c r="U314" s="253"/>
      <c r="V314" s="253"/>
      <c r="W314" s="253"/>
      <c r="X314" s="253"/>
      <c r="Y314" s="182">
        <f t="shared" si="8"/>
        <v>140000</v>
      </c>
      <c r="Z314" s="558">
        <f t="shared" si="9"/>
        <v>2140000</v>
      </c>
    </row>
    <row r="315" spans="1:26" s="100" customFormat="1" ht="15.5" x14ac:dyDescent="0.35">
      <c r="A315" s="560"/>
      <c r="B315" s="560"/>
      <c r="C315" s="560"/>
      <c r="D315" s="560"/>
      <c r="E315" s="560"/>
      <c r="F315" s="561" t="s">
        <v>1590</v>
      </c>
      <c r="G315" s="560"/>
      <c r="H315" s="562"/>
      <c r="I315" s="560"/>
      <c r="J315" s="560"/>
      <c r="K315" s="563"/>
      <c r="L315" s="563"/>
      <c r="M315" s="563"/>
      <c r="N315" s="563"/>
      <c r="O315" s="560"/>
      <c r="P315" s="560"/>
      <c r="Q315" s="563"/>
      <c r="R315" s="560"/>
      <c r="S315" s="560"/>
      <c r="T315" s="560"/>
      <c r="U315" s="560"/>
      <c r="V315" s="560"/>
      <c r="W315" s="560"/>
      <c r="X315" s="560"/>
      <c r="Y315" s="182">
        <f t="shared" si="8"/>
        <v>0</v>
      </c>
      <c r="Z315" s="562">
        <f t="shared" si="9"/>
        <v>0</v>
      </c>
    </row>
    <row r="316" spans="1:26" s="100" customFormat="1" ht="15.5" x14ac:dyDescent="0.35">
      <c r="A316" s="76"/>
      <c r="B316" s="76"/>
      <c r="C316" s="76"/>
      <c r="D316" s="76"/>
      <c r="E316" s="76"/>
      <c r="F316" s="117" t="s">
        <v>20731</v>
      </c>
      <c r="G316" s="76"/>
      <c r="H316" s="118">
        <v>720000</v>
      </c>
      <c r="I316" s="76"/>
      <c r="J316" s="76" t="s">
        <v>3653</v>
      </c>
      <c r="K316" s="119"/>
      <c r="L316" s="119" t="s">
        <v>8100</v>
      </c>
      <c r="M316" s="119"/>
      <c r="N316" s="119"/>
      <c r="O316" s="76"/>
      <c r="P316" s="76" t="s">
        <v>20732</v>
      </c>
      <c r="Q316" s="75" t="s">
        <v>20733</v>
      </c>
      <c r="R316" s="76" t="s">
        <v>1066</v>
      </c>
      <c r="S316" s="76"/>
      <c r="T316" s="76"/>
      <c r="U316" s="76"/>
      <c r="V316" s="76"/>
      <c r="W316" s="76"/>
      <c r="X316" s="76"/>
      <c r="Y316" s="182">
        <f t="shared" si="8"/>
        <v>50400.000000000007</v>
      </c>
      <c r="Z316" s="118">
        <f t="shared" si="9"/>
        <v>770400</v>
      </c>
    </row>
    <row r="317" spans="1:26" ht="15.5" x14ac:dyDescent="0.35">
      <c r="A317" s="42"/>
      <c r="B317" s="76"/>
      <c r="C317" s="76"/>
      <c r="D317" s="76"/>
      <c r="E317" s="76"/>
      <c r="F317" s="176" t="s">
        <v>894</v>
      </c>
      <c r="G317" s="123"/>
      <c r="H317" s="124">
        <f>SUM(H5:H316)</f>
        <v>109061000</v>
      </c>
      <c r="I317" s="76"/>
      <c r="J317" s="76"/>
      <c r="K317" s="119"/>
      <c r="L317" s="119"/>
      <c r="M317" s="119"/>
      <c r="N317" s="119"/>
      <c r="O317" s="76"/>
      <c r="P317" s="76"/>
      <c r="Q317" s="119"/>
      <c r="R317" s="76"/>
      <c r="S317" s="76"/>
      <c r="T317" s="76"/>
      <c r="U317" s="76"/>
      <c r="V317" s="42"/>
      <c r="W317" s="42"/>
      <c r="X317" s="42"/>
      <c r="Y317" s="182">
        <f t="shared" si="8"/>
        <v>7634270.0000000009</v>
      </c>
      <c r="Z317" s="124">
        <f t="shared" si="9"/>
        <v>116695270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rgb="FF00B050"/>
  </sheetPr>
  <dimension ref="A1:Z100"/>
  <sheetViews>
    <sheetView topLeftCell="F1" workbookViewId="0">
      <selection activeCell="Z11" sqref="Z11"/>
    </sheetView>
  </sheetViews>
  <sheetFormatPr defaultColWidth="9.08984375" defaultRowHeight="14.5" x14ac:dyDescent="0.35"/>
  <cols>
    <col min="1" max="1" width="16.1796875" style="42" hidden="1" customWidth="1"/>
    <col min="2" max="2" width="35.453125" style="42" hidden="1" customWidth="1"/>
    <col min="3" max="3" width="14.81640625" style="42" hidden="1" customWidth="1"/>
    <col min="4" max="4" width="27.1796875" style="42" hidden="1" customWidth="1"/>
    <col min="5" max="5" width="25.81640625" style="42" hidden="1" customWidth="1"/>
    <col min="6" max="6" width="89.453125" style="42" bestFit="1" customWidth="1"/>
    <col min="7" max="7" width="28.7265625" style="42" hidden="1" customWidth="1"/>
    <col min="8" max="8" width="28.7265625" style="169" hidden="1" customWidth="1"/>
    <col min="9" max="9" width="15.81640625" style="42" hidden="1" customWidth="1"/>
    <col min="10" max="10" width="19.453125" style="42" hidden="1" customWidth="1"/>
    <col min="11" max="11" width="17.453125" style="42" hidden="1" customWidth="1"/>
    <col min="12" max="12" width="20.1796875" style="42" hidden="1" customWidth="1"/>
    <col min="13" max="14" width="19.08984375" style="42" hidden="1" customWidth="1"/>
    <col min="15" max="15" width="24.453125" style="42" hidden="1" customWidth="1"/>
    <col min="16" max="16" width="21.81640625" style="42" hidden="1" customWidth="1"/>
    <col min="17" max="17" width="20.08984375" style="42" hidden="1" customWidth="1"/>
    <col min="18" max="18" width="12.453125" style="42" hidden="1" customWidth="1"/>
    <col min="19" max="19" width="14.81640625" style="42" hidden="1" customWidth="1"/>
    <col min="20" max="20" width="26.81640625" style="42" hidden="1" customWidth="1"/>
    <col min="21" max="21" width="44.7265625" style="42" hidden="1" customWidth="1"/>
    <col min="22" max="22" width="33" style="42" hidden="1" customWidth="1"/>
    <col min="23" max="23" width="19.7265625" style="42" hidden="1" customWidth="1"/>
    <col min="24" max="24" width="0" style="42" hidden="1" customWidth="1"/>
    <col min="25" max="25" width="10.7265625" style="42" hidden="1" customWidth="1"/>
    <col min="26" max="26" width="28.7265625" style="169" customWidth="1"/>
    <col min="27" max="16384" width="9.08984375" style="42"/>
  </cols>
  <sheetData>
    <row r="1" spans="1:26" x14ac:dyDescent="0.35">
      <c r="A1" s="667" t="s">
        <v>895</v>
      </c>
      <c r="B1" s="667"/>
      <c r="C1" s="667"/>
      <c r="D1" s="667"/>
      <c r="E1" s="667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7" t="s">
        <v>899</v>
      </c>
      <c r="P1" s="667"/>
      <c r="Q1" s="667"/>
      <c r="R1" s="667" t="s">
        <v>900</v>
      </c>
      <c r="S1" s="667"/>
      <c r="T1" s="675" t="s">
        <v>901</v>
      </c>
      <c r="U1" s="675"/>
      <c r="V1" s="675"/>
      <c r="W1" s="674" t="s">
        <v>902</v>
      </c>
      <c r="Z1" s="47"/>
    </row>
    <row r="2" spans="1:26" ht="39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1" t="s">
        <v>925</v>
      </c>
      <c r="W2" s="674"/>
      <c r="Z2" s="634" t="s">
        <v>24303</v>
      </c>
    </row>
    <row r="3" spans="1:26" ht="15.5" x14ac:dyDescent="0.35">
      <c r="A3" s="55"/>
      <c r="B3" s="55"/>
      <c r="C3" s="55"/>
      <c r="D3" s="55"/>
      <c r="E3" s="56"/>
      <c r="F3" s="57" t="s">
        <v>20734</v>
      </c>
      <c r="G3" s="55"/>
      <c r="H3" s="58"/>
      <c r="I3" s="59"/>
      <c r="J3" s="55"/>
      <c r="K3" s="55"/>
      <c r="L3" s="55"/>
      <c r="M3" s="55"/>
      <c r="N3" s="55"/>
      <c r="O3" s="56"/>
      <c r="P3" s="59"/>
      <c r="Q3" s="59"/>
      <c r="R3" s="59"/>
      <c r="S3" s="62"/>
      <c r="T3" s="59"/>
      <c r="U3" s="59"/>
      <c r="V3" s="63"/>
      <c r="W3" s="63"/>
      <c r="Z3" s="58"/>
    </row>
    <row r="4" spans="1:26" s="76" customFormat="1" ht="15.5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68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64"/>
      <c r="Y4" s="641">
        <v>7.0000000000000007E-2</v>
      </c>
      <c r="Z4" s="67"/>
    </row>
    <row r="5" spans="1:26" s="76" customFormat="1" ht="15.5" x14ac:dyDescent="0.35">
      <c r="B5" s="77" t="s">
        <v>20735</v>
      </c>
      <c r="C5" s="77" t="s">
        <v>245</v>
      </c>
      <c r="D5" s="77" t="s">
        <v>20736</v>
      </c>
      <c r="E5" s="77" t="s">
        <v>20737</v>
      </c>
      <c r="F5" s="79" t="s">
        <v>20738</v>
      </c>
      <c r="G5" s="69"/>
      <c r="H5" s="74">
        <v>650000</v>
      </c>
      <c r="I5" s="69"/>
      <c r="J5" s="69" t="s">
        <v>1562</v>
      </c>
      <c r="K5" s="75">
        <v>1986</v>
      </c>
      <c r="L5" s="79" t="s">
        <v>8121</v>
      </c>
      <c r="M5" s="80">
        <v>31366873</v>
      </c>
      <c r="N5" s="75"/>
      <c r="O5" s="69"/>
      <c r="P5" s="69" t="s">
        <v>1010</v>
      </c>
      <c r="Q5" s="69" t="s">
        <v>8122</v>
      </c>
      <c r="R5" s="69"/>
      <c r="S5" s="69"/>
      <c r="T5" s="69"/>
      <c r="U5" s="69"/>
      <c r="V5" s="69" t="s">
        <v>940</v>
      </c>
      <c r="Y5" s="639">
        <f>H5*Y$4</f>
        <v>45500.000000000007</v>
      </c>
      <c r="Z5" s="74">
        <f>H5+Y5</f>
        <v>695500</v>
      </c>
    </row>
    <row r="6" spans="1:26" s="76" customFormat="1" ht="15.5" x14ac:dyDescent="0.35">
      <c r="F6" s="79" t="s">
        <v>20739</v>
      </c>
      <c r="G6" s="69"/>
      <c r="H6" s="74">
        <v>650000</v>
      </c>
      <c r="I6" s="69"/>
      <c r="J6" s="69" t="s">
        <v>1562</v>
      </c>
      <c r="K6" s="75">
        <v>1986</v>
      </c>
      <c r="L6" s="79" t="s">
        <v>8121</v>
      </c>
      <c r="M6" s="80">
        <v>31366875</v>
      </c>
      <c r="N6" s="75"/>
      <c r="O6" s="69"/>
      <c r="P6" s="69" t="s">
        <v>1010</v>
      </c>
      <c r="Q6" s="69" t="s">
        <v>8122</v>
      </c>
      <c r="R6" s="69"/>
      <c r="S6" s="69"/>
      <c r="T6" s="69"/>
      <c r="U6" s="69"/>
      <c r="V6" s="69" t="s">
        <v>940</v>
      </c>
      <c r="Y6" s="639">
        <f t="shared" ref="Y6:Y69" si="0">H6*Y$4</f>
        <v>45500.000000000007</v>
      </c>
      <c r="Z6" s="74">
        <f t="shared" ref="Z6:Z69" si="1">H6+Y6</f>
        <v>695500</v>
      </c>
    </row>
    <row r="7" spans="1:26" s="76" customFormat="1" ht="15.5" x14ac:dyDescent="0.35">
      <c r="F7" s="79" t="s">
        <v>20740</v>
      </c>
      <c r="G7" s="69"/>
      <c r="H7" s="74">
        <v>600000</v>
      </c>
      <c r="I7" s="69"/>
      <c r="J7" s="69" t="s">
        <v>1562</v>
      </c>
      <c r="K7" s="75">
        <v>1986</v>
      </c>
      <c r="L7" s="79" t="s">
        <v>8126</v>
      </c>
      <c r="M7" s="80">
        <v>31369082</v>
      </c>
      <c r="N7" s="75"/>
      <c r="O7" s="69"/>
      <c r="P7" s="69" t="s">
        <v>1812</v>
      </c>
      <c r="Q7" s="69" t="s">
        <v>8122</v>
      </c>
      <c r="R7" s="69"/>
      <c r="S7" s="69"/>
      <c r="T7" s="69"/>
      <c r="U7" s="69"/>
      <c r="V7" s="69" t="s">
        <v>940</v>
      </c>
      <c r="Y7" s="639">
        <f t="shared" si="0"/>
        <v>42000.000000000007</v>
      </c>
      <c r="Z7" s="74">
        <f t="shared" si="1"/>
        <v>642000</v>
      </c>
    </row>
    <row r="8" spans="1:26" s="76" customFormat="1" ht="15.5" x14ac:dyDescent="0.35">
      <c r="F8" s="79" t="s">
        <v>20741</v>
      </c>
      <c r="G8" s="69"/>
      <c r="H8" s="74">
        <v>600000</v>
      </c>
      <c r="I8" s="69"/>
      <c r="J8" s="69" t="s">
        <v>1562</v>
      </c>
      <c r="K8" s="75">
        <v>1986</v>
      </c>
      <c r="L8" s="79" t="s">
        <v>8126</v>
      </c>
      <c r="M8" s="80">
        <v>31369080</v>
      </c>
      <c r="N8" s="75"/>
      <c r="O8" s="69"/>
      <c r="P8" s="69" t="s">
        <v>1812</v>
      </c>
      <c r="Q8" s="69" t="s">
        <v>8122</v>
      </c>
      <c r="R8" s="69"/>
      <c r="S8" s="69"/>
      <c r="T8" s="69"/>
      <c r="U8" s="69"/>
      <c r="V8" s="69" t="s">
        <v>940</v>
      </c>
      <c r="Y8" s="639">
        <f t="shared" si="0"/>
        <v>42000.000000000007</v>
      </c>
      <c r="Z8" s="74">
        <f t="shared" si="1"/>
        <v>642000</v>
      </c>
    </row>
    <row r="9" spans="1:26" s="76" customFormat="1" ht="15.5" x14ac:dyDescent="0.35">
      <c r="F9" s="79" t="s">
        <v>20742</v>
      </c>
      <c r="G9" s="69"/>
      <c r="H9" s="74">
        <v>600000</v>
      </c>
      <c r="I9" s="69"/>
      <c r="J9" s="69" t="s">
        <v>1562</v>
      </c>
      <c r="K9" s="75">
        <v>1986</v>
      </c>
      <c r="L9" s="79" t="s">
        <v>8126</v>
      </c>
      <c r="M9" s="80">
        <v>31369194</v>
      </c>
      <c r="N9" s="75"/>
      <c r="O9" s="69"/>
      <c r="P9" s="69" t="s">
        <v>1812</v>
      </c>
      <c r="Q9" s="69" t="s">
        <v>8122</v>
      </c>
      <c r="R9" s="69"/>
      <c r="S9" s="69"/>
      <c r="T9" s="69"/>
      <c r="U9" s="69"/>
      <c r="V9" s="69" t="s">
        <v>940</v>
      </c>
      <c r="Y9" s="639">
        <f t="shared" si="0"/>
        <v>42000.000000000007</v>
      </c>
      <c r="Z9" s="74">
        <f t="shared" si="1"/>
        <v>642000</v>
      </c>
    </row>
    <row r="10" spans="1:26" s="76" customFormat="1" ht="15.5" x14ac:dyDescent="0.35">
      <c r="F10" s="79" t="s">
        <v>20743</v>
      </c>
      <c r="G10" s="69"/>
      <c r="H10" s="74">
        <v>600000</v>
      </c>
      <c r="I10" s="69"/>
      <c r="J10" s="69" t="s">
        <v>1562</v>
      </c>
      <c r="K10" s="75">
        <v>1986</v>
      </c>
      <c r="L10" s="79" t="s">
        <v>8126</v>
      </c>
      <c r="M10" s="80">
        <v>31369088</v>
      </c>
      <c r="N10" s="75"/>
      <c r="O10" s="69"/>
      <c r="P10" s="69" t="s">
        <v>1812</v>
      </c>
      <c r="Q10" s="69" t="s">
        <v>8122</v>
      </c>
      <c r="R10" s="69"/>
      <c r="S10" s="69"/>
      <c r="T10" s="69"/>
      <c r="U10" s="69"/>
      <c r="V10" s="69" t="s">
        <v>940</v>
      </c>
      <c r="Y10" s="639">
        <f t="shared" si="0"/>
        <v>42000.000000000007</v>
      </c>
      <c r="Z10" s="74">
        <f t="shared" si="1"/>
        <v>642000</v>
      </c>
    </row>
    <row r="11" spans="1:26" s="76" customFormat="1" ht="15.5" x14ac:dyDescent="0.35">
      <c r="F11" s="79" t="s">
        <v>20744</v>
      </c>
      <c r="G11" s="69"/>
      <c r="H11" s="74">
        <v>600000</v>
      </c>
      <c r="I11" s="69"/>
      <c r="J11" s="69" t="s">
        <v>1562</v>
      </c>
      <c r="K11" s="75">
        <v>1986</v>
      </c>
      <c r="L11" s="79" t="s">
        <v>8126</v>
      </c>
      <c r="M11" s="80">
        <v>31369086</v>
      </c>
      <c r="N11" s="75"/>
      <c r="O11" s="69"/>
      <c r="P11" s="69" t="s">
        <v>1812</v>
      </c>
      <c r="Q11" s="69" t="s">
        <v>8122</v>
      </c>
      <c r="R11" s="69"/>
      <c r="S11" s="69"/>
      <c r="T11" s="69"/>
      <c r="U11" s="69"/>
      <c r="V11" s="69" t="s">
        <v>940</v>
      </c>
      <c r="Y11" s="639">
        <f t="shared" si="0"/>
        <v>42000.000000000007</v>
      </c>
      <c r="Z11" s="74">
        <f t="shared" si="1"/>
        <v>642000</v>
      </c>
    </row>
    <row r="12" spans="1:26" s="76" customFormat="1" ht="15.5" x14ac:dyDescent="0.35">
      <c r="F12" s="79" t="s">
        <v>20745</v>
      </c>
      <c r="G12" s="69"/>
      <c r="H12" s="74">
        <v>600000</v>
      </c>
      <c r="I12" s="69"/>
      <c r="J12" s="69" t="s">
        <v>1562</v>
      </c>
      <c r="K12" s="75">
        <v>1986</v>
      </c>
      <c r="L12" s="79" t="s">
        <v>8126</v>
      </c>
      <c r="M12" s="80">
        <v>31369087</v>
      </c>
      <c r="N12" s="75"/>
      <c r="O12" s="69"/>
      <c r="P12" s="69" t="s">
        <v>1812</v>
      </c>
      <c r="Q12" s="69" t="s">
        <v>8122</v>
      </c>
      <c r="R12" s="69"/>
      <c r="S12" s="69"/>
      <c r="T12" s="69"/>
      <c r="U12" s="69"/>
      <c r="V12" s="69" t="s">
        <v>940</v>
      </c>
      <c r="Y12" s="639">
        <f t="shared" si="0"/>
        <v>42000.000000000007</v>
      </c>
      <c r="Z12" s="74">
        <f t="shared" si="1"/>
        <v>642000</v>
      </c>
    </row>
    <row r="13" spans="1:26" s="76" customFormat="1" ht="15.5" x14ac:dyDescent="0.35">
      <c r="F13" s="79" t="s">
        <v>20746</v>
      </c>
      <c r="G13" s="69"/>
      <c r="H13" s="74">
        <v>650000</v>
      </c>
      <c r="I13" s="69"/>
      <c r="J13" s="69" t="s">
        <v>6193</v>
      </c>
      <c r="K13" s="69" t="s">
        <v>6193</v>
      </c>
      <c r="L13" s="69" t="s">
        <v>6193</v>
      </c>
      <c r="M13" s="69" t="s">
        <v>6193</v>
      </c>
      <c r="N13" s="75"/>
      <c r="O13" s="69"/>
      <c r="P13" s="69" t="s">
        <v>1812</v>
      </c>
      <c r="Q13" s="69" t="s">
        <v>8122</v>
      </c>
      <c r="R13" s="69"/>
      <c r="S13" s="69"/>
      <c r="T13" s="69"/>
      <c r="U13" s="69"/>
      <c r="V13" s="69" t="s">
        <v>940</v>
      </c>
      <c r="Y13" s="639">
        <f t="shared" si="0"/>
        <v>45500.000000000007</v>
      </c>
      <c r="Z13" s="74">
        <f t="shared" si="1"/>
        <v>695500</v>
      </c>
    </row>
    <row r="14" spans="1:26" s="76" customFormat="1" ht="15.5" x14ac:dyDescent="0.35">
      <c r="F14" s="79" t="s">
        <v>20747</v>
      </c>
      <c r="G14" s="69"/>
      <c r="H14" s="74">
        <v>600000</v>
      </c>
      <c r="I14" s="69"/>
      <c r="J14" s="69" t="s">
        <v>1562</v>
      </c>
      <c r="K14" s="75">
        <v>1986</v>
      </c>
      <c r="L14" s="79" t="s">
        <v>8126</v>
      </c>
      <c r="M14" s="80">
        <v>31369084</v>
      </c>
      <c r="N14" s="75"/>
      <c r="O14" s="69"/>
      <c r="P14" s="69" t="s">
        <v>1812</v>
      </c>
      <c r="Q14" s="69" t="s">
        <v>8122</v>
      </c>
      <c r="R14" s="69"/>
      <c r="S14" s="69"/>
      <c r="T14" s="69"/>
      <c r="U14" s="69"/>
      <c r="V14" s="69" t="s">
        <v>940</v>
      </c>
      <c r="Y14" s="639">
        <f t="shared" si="0"/>
        <v>42000.000000000007</v>
      </c>
      <c r="Z14" s="74">
        <f t="shared" si="1"/>
        <v>642000</v>
      </c>
    </row>
    <row r="15" spans="1:26" s="76" customFormat="1" ht="15.5" x14ac:dyDescent="0.35">
      <c r="F15" s="79" t="s">
        <v>20748</v>
      </c>
      <c r="G15" s="69"/>
      <c r="H15" s="74">
        <v>600000</v>
      </c>
      <c r="I15" s="69"/>
      <c r="J15" s="69" t="s">
        <v>1562</v>
      </c>
      <c r="K15" s="75">
        <v>1986</v>
      </c>
      <c r="L15" s="79" t="s">
        <v>8126</v>
      </c>
      <c r="M15" s="80">
        <v>31369196</v>
      </c>
      <c r="N15" s="75"/>
      <c r="O15" s="69"/>
      <c r="P15" s="69" t="s">
        <v>1812</v>
      </c>
      <c r="Q15" s="69" t="s">
        <v>8122</v>
      </c>
      <c r="R15" s="69"/>
      <c r="S15" s="69"/>
      <c r="T15" s="69"/>
      <c r="U15" s="69"/>
      <c r="V15" s="69" t="s">
        <v>940</v>
      </c>
      <c r="Y15" s="639">
        <f t="shared" si="0"/>
        <v>42000.000000000007</v>
      </c>
      <c r="Z15" s="74">
        <f t="shared" si="1"/>
        <v>642000</v>
      </c>
    </row>
    <row r="16" spans="1:26" s="76" customFormat="1" ht="15.5" x14ac:dyDescent="0.35">
      <c r="F16" s="79" t="s">
        <v>20749</v>
      </c>
      <c r="G16" s="69"/>
      <c r="H16" s="74">
        <v>600000</v>
      </c>
      <c r="I16" s="69"/>
      <c r="J16" s="69" t="s">
        <v>1562</v>
      </c>
      <c r="K16" s="75">
        <v>1986</v>
      </c>
      <c r="L16" s="79" t="s">
        <v>8126</v>
      </c>
      <c r="M16" s="80">
        <v>31369197</v>
      </c>
      <c r="N16" s="75"/>
      <c r="O16" s="69"/>
      <c r="P16" s="69" t="s">
        <v>1812</v>
      </c>
      <c r="Q16" s="69" t="s">
        <v>8122</v>
      </c>
      <c r="R16" s="69"/>
      <c r="S16" s="69"/>
      <c r="T16" s="69"/>
      <c r="U16" s="69"/>
      <c r="V16" s="69" t="s">
        <v>940</v>
      </c>
      <c r="Y16" s="639">
        <f t="shared" si="0"/>
        <v>42000.000000000007</v>
      </c>
      <c r="Z16" s="74">
        <f t="shared" si="1"/>
        <v>642000</v>
      </c>
    </row>
    <row r="17" spans="1:26" s="76" customFormat="1" ht="15.5" x14ac:dyDescent="0.35">
      <c r="F17" s="79" t="s">
        <v>20750</v>
      </c>
      <c r="G17" s="69"/>
      <c r="H17" s="74">
        <v>600000</v>
      </c>
      <c r="I17" s="69"/>
      <c r="J17" s="69" t="s">
        <v>1562</v>
      </c>
      <c r="K17" s="75">
        <v>1986</v>
      </c>
      <c r="L17" s="79" t="s">
        <v>8126</v>
      </c>
      <c r="M17" s="80">
        <v>31369081</v>
      </c>
      <c r="N17" s="75"/>
      <c r="O17" s="69"/>
      <c r="P17" s="69" t="s">
        <v>1812</v>
      </c>
      <c r="Q17" s="69" t="s">
        <v>8122</v>
      </c>
      <c r="R17" s="69"/>
      <c r="S17" s="69"/>
      <c r="T17" s="69"/>
      <c r="U17" s="69"/>
      <c r="V17" s="69" t="s">
        <v>940</v>
      </c>
      <c r="Y17" s="639">
        <f t="shared" si="0"/>
        <v>42000.000000000007</v>
      </c>
      <c r="Z17" s="74">
        <f t="shared" si="1"/>
        <v>642000</v>
      </c>
    </row>
    <row r="18" spans="1:26" s="76" customFormat="1" ht="15.5" x14ac:dyDescent="0.35">
      <c r="F18" s="79" t="s">
        <v>20751</v>
      </c>
      <c r="G18" s="69"/>
      <c r="H18" s="74">
        <v>600000</v>
      </c>
      <c r="I18" s="69"/>
      <c r="J18" s="69" t="s">
        <v>1562</v>
      </c>
      <c r="K18" s="75">
        <v>1986</v>
      </c>
      <c r="L18" s="79" t="s">
        <v>8126</v>
      </c>
      <c r="M18" s="80">
        <v>31369083</v>
      </c>
      <c r="N18" s="75"/>
      <c r="O18" s="69"/>
      <c r="P18" s="69" t="s">
        <v>1812</v>
      </c>
      <c r="Q18" s="69" t="s">
        <v>8122</v>
      </c>
      <c r="R18" s="69"/>
      <c r="S18" s="69"/>
      <c r="T18" s="69"/>
      <c r="U18" s="69"/>
      <c r="V18" s="69" t="s">
        <v>940</v>
      </c>
      <c r="Y18" s="639">
        <f t="shared" si="0"/>
        <v>42000.000000000007</v>
      </c>
      <c r="Z18" s="74">
        <f t="shared" si="1"/>
        <v>642000</v>
      </c>
    </row>
    <row r="19" spans="1:26" s="76" customFormat="1" ht="15.5" x14ac:dyDescent="0.35">
      <c r="F19" s="79" t="s">
        <v>20752</v>
      </c>
      <c r="G19" s="69"/>
      <c r="H19" s="74">
        <v>600000</v>
      </c>
      <c r="I19" s="69"/>
      <c r="J19" s="69" t="s">
        <v>1562</v>
      </c>
      <c r="K19" s="75">
        <v>1986</v>
      </c>
      <c r="L19" s="79" t="s">
        <v>8126</v>
      </c>
      <c r="M19" s="80">
        <v>31369195</v>
      </c>
      <c r="N19" s="75"/>
      <c r="O19" s="69"/>
      <c r="P19" s="69" t="s">
        <v>1812</v>
      </c>
      <c r="Q19" s="69" t="s">
        <v>8122</v>
      </c>
      <c r="R19" s="69"/>
      <c r="S19" s="69"/>
      <c r="T19" s="69"/>
      <c r="U19" s="69"/>
      <c r="V19" s="69" t="s">
        <v>940</v>
      </c>
      <c r="Y19" s="639">
        <f t="shared" si="0"/>
        <v>42000.000000000007</v>
      </c>
      <c r="Z19" s="74">
        <f t="shared" si="1"/>
        <v>642000</v>
      </c>
    </row>
    <row r="20" spans="1:26" s="76" customFormat="1" ht="15.5" x14ac:dyDescent="0.35">
      <c r="F20" s="79" t="s">
        <v>20753</v>
      </c>
      <c r="G20" s="69"/>
      <c r="H20" s="74">
        <v>650000</v>
      </c>
      <c r="I20" s="69"/>
      <c r="J20" s="69" t="s">
        <v>1562</v>
      </c>
      <c r="K20" s="75">
        <v>1986</v>
      </c>
      <c r="L20" s="79" t="s">
        <v>8126</v>
      </c>
      <c r="M20" s="80">
        <v>31366872</v>
      </c>
      <c r="N20" s="75"/>
      <c r="O20" s="69"/>
      <c r="P20" s="69" t="s">
        <v>1010</v>
      </c>
      <c r="Q20" s="69" t="s">
        <v>8122</v>
      </c>
      <c r="R20" s="69"/>
      <c r="S20" s="69"/>
      <c r="T20" s="69"/>
      <c r="U20" s="69"/>
      <c r="V20" s="69" t="s">
        <v>940</v>
      </c>
      <c r="Y20" s="639">
        <f t="shared" si="0"/>
        <v>45500.000000000007</v>
      </c>
      <c r="Z20" s="74">
        <f t="shared" si="1"/>
        <v>695500</v>
      </c>
    </row>
    <row r="21" spans="1:26" s="76" customFormat="1" ht="15.5" x14ac:dyDescent="0.35">
      <c r="F21" s="79" t="s">
        <v>20754</v>
      </c>
      <c r="G21" s="69"/>
      <c r="H21" s="74">
        <v>650000</v>
      </c>
      <c r="I21" s="69"/>
      <c r="J21" s="69" t="s">
        <v>1562</v>
      </c>
      <c r="K21" s="75">
        <v>1986</v>
      </c>
      <c r="L21" s="79" t="s">
        <v>8121</v>
      </c>
      <c r="M21" s="75">
        <v>31366874</v>
      </c>
      <c r="N21" s="75"/>
      <c r="O21" s="69"/>
      <c r="P21" s="69" t="s">
        <v>1010</v>
      </c>
      <c r="Q21" s="69" t="s">
        <v>8122</v>
      </c>
      <c r="R21" s="69"/>
      <c r="S21" s="69"/>
      <c r="T21" s="69"/>
      <c r="U21" s="69"/>
      <c r="V21" s="69" t="s">
        <v>940</v>
      </c>
      <c r="Y21" s="639">
        <f t="shared" si="0"/>
        <v>45500.000000000007</v>
      </c>
      <c r="Z21" s="74">
        <f t="shared" si="1"/>
        <v>695500</v>
      </c>
    </row>
    <row r="22" spans="1:26" s="76" customFormat="1" ht="15.5" x14ac:dyDescent="0.35">
      <c r="F22" s="79"/>
      <c r="G22" s="69"/>
      <c r="H22" s="74"/>
      <c r="I22" s="69"/>
      <c r="J22" s="69"/>
      <c r="K22" s="75"/>
      <c r="L22" s="79"/>
      <c r="M22" s="75"/>
      <c r="N22" s="75"/>
      <c r="O22" s="69"/>
      <c r="P22" s="69"/>
      <c r="Q22" s="69"/>
      <c r="R22" s="69"/>
      <c r="S22" s="69"/>
      <c r="T22" s="69"/>
      <c r="U22" s="69"/>
      <c r="V22" s="69"/>
      <c r="Y22" s="639">
        <f t="shared" si="0"/>
        <v>0</v>
      </c>
      <c r="Z22" s="74">
        <f t="shared" si="1"/>
        <v>0</v>
      </c>
    </row>
    <row r="23" spans="1:26" s="76" customFormat="1" ht="15.5" x14ac:dyDescent="0.35">
      <c r="A23" s="64"/>
      <c r="B23" s="64"/>
      <c r="C23" s="64"/>
      <c r="D23" s="64"/>
      <c r="E23" s="64"/>
      <c r="F23" s="66" t="s">
        <v>7870</v>
      </c>
      <c r="G23" s="64"/>
      <c r="H23" s="67"/>
      <c r="I23" s="64"/>
      <c r="J23" s="64"/>
      <c r="K23" s="68"/>
      <c r="L23" s="97"/>
      <c r="M23" s="68"/>
      <c r="N23" s="68"/>
      <c r="O23" s="64"/>
      <c r="P23" s="64"/>
      <c r="Q23" s="64"/>
      <c r="R23" s="64"/>
      <c r="S23" s="64"/>
      <c r="T23" s="64"/>
      <c r="U23" s="64"/>
      <c r="V23" s="64"/>
      <c r="W23" s="64"/>
      <c r="Y23" s="639">
        <f t="shared" si="0"/>
        <v>0</v>
      </c>
      <c r="Z23" s="67">
        <f t="shared" si="1"/>
        <v>0</v>
      </c>
    </row>
    <row r="24" spans="1:26" s="76" customFormat="1" ht="15.5" x14ac:dyDescent="0.35">
      <c r="F24" s="216" t="s">
        <v>20755</v>
      </c>
      <c r="G24" s="69"/>
      <c r="H24" s="74">
        <f>4000*13</f>
        <v>52000</v>
      </c>
      <c r="I24" s="69"/>
      <c r="J24" s="69" t="s">
        <v>980</v>
      </c>
      <c r="K24" s="69" t="s">
        <v>980</v>
      </c>
      <c r="L24" s="69" t="s">
        <v>980</v>
      </c>
      <c r="M24" s="69" t="s">
        <v>980</v>
      </c>
      <c r="N24" s="75"/>
      <c r="O24" s="69"/>
      <c r="P24" s="69"/>
      <c r="Q24" s="69"/>
      <c r="R24" s="69"/>
      <c r="S24" s="69"/>
      <c r="T24" s="69"/>
      <c r="U24" s="69"/>
      <c r="V24" s="69"/>
      <c r="Y24" s="639">
        <f t="shared" si="0"/>
        <v>3640.0000000000005</v>
      </c>
      <c r="Z24" s="74">
        <f t="shared" si="1"/>
        <v>55640</v>
      </c>
    </row>
    <row r="25" spans="1:26" s="76" customFormat="1" ht="15.5" x14ac:dyDescent="0.35">
      <c r="F25" s="216" t="s">
        <v>20756</v>
      </c>
      <c r="G25" s="69"/>
      <c r="H25" s="74">
        <f>4000*13</f>
        <v>52000</v>
      </c>
      <c r="I25" s="69"/>
      <c r="J25" s="69" t="s">
        <v>980</v>
      </c>
      <c r="K25" s="69" t="s">
        <v>980</v>
      </c>
      <c r="L25" s="69" t="s">
        <v>980</v>
      </c>
      <c r="M25" s="69" t="s">
        <v>980</v>
      </c>
      <c r="N25" s="75"/>
      <c r="O25" s="69"/>
      <c r="P25" s="69"/>
      <c r="Q25" s="69"/>
      <c r="R25" s="69"/>
      <c r="S25" s="69"/>
      <c r="T25" s="69"/>
      <c r="U25" s="69"/>
      <c r="V25" s="69"/>
      <c r="Y25" s="639">
        <f t="shared" si="0"/>
        <v>3640.0000000000005</v>
      </c>
      <c r="Z25" s="74">
        <f t="shared" si="1"/>
        <v>55640</v>
      </c>
    </row>
    <row r="26" spans="1:26" s="76" customFormat="1" ht="15.5" x14ac:dyDescent="0.35">
      <c r="F26" s="402"/>
      <c r="G26" s="69"/>
      <c r="H26" s="74"/>
      <c r="I26" s="69"/>
      <c r="J26" s="69"/>
      <c r="K26" s="75"/>
      <c r="L26" s="79"/>
      <c r="M26" s="75"/>
      <c r="N26" s="75"/>
      <c r="O26" s="69"/>
      <c r="P26" s="69"/>
      <c r="Q26" s="69"/>
      <c r="R26" s="69"/>
      <c r="S26" s="69"/>
      <c r="T26" s="69"/>
      <c r="U26" s="69"/>
      <c r="V26" s="69"/>
      <c r="Y26" s="639">
        <f t="shared" si="0"/>
        <v>0</v>
      </c>
      <c r="Z26" s="74">
        <f t="shared" si="1"/>
        <v>0</v>
      </c>
    </row>
    <row r="27" spans="1:26" s="76" customFormat="1" ht="15.5" x14ac:dyDescent="0.35">
      <c r="A27" s="64"/>
      <c r="B27" s="64"/>
      <c r="C27" s="64"/>
      <c r="D27" s="64"/>
      <c r="E27" s="64"/>
      <c r="F27" s="66" t="s">
        <v>1842</v>
      </c>
      <c r="G27" s="64"/>
      <c r="H27" s="67"/>
      <c r="I27" s="64"/>
      <c r="J27" s="64"/>
      <c r="K27" s="68"/>
      <c r="L27" s="68"/>
      <c r="M27" s="68"/>
      <c r="N27" s="68"/>
      <c r="O27" s="64"/>
      <c r="P27" s="64"/>
      <c r="Q27" s="68"/>
      <c r="R27" s="64"/>
      <c r="S27" s="64"/>
      <c r="T27" s="64"/>
      <c r="U27" s="64"/>
      <c r="V27" s="64"/>
      <c r="W27" s="64"/>
      <c r="Y27" s="639">
        <f t="shared" si="0"/>
        <v>0</v>
      </c>
      <c r="Z27" s="67">
        <f t="shared" si="1"/>
        <v>0</v>
      </c>
    </row>
    <row r="28" spans="1:26" s="76" customFormat="1" ht="15.5" x14ac:dyDescent="0.35">
      <c r="F28" s="117" t="s">
        <v>20757</v>
      </c>
      <c r="H28" s="118">
        <v>18000000</v>
      </c>
      <c r="J28" s="119" t="s">
        <v>4438</v>
      </c>
      <c r="K28" s="119"/>
      <c r="L28" s="119"/>
      <c r="M28" s="117" t="s">
        <v>347</v>
      </c>
      <c r="N28" s="119"/>
      <c r="P28" s="122"/>
      <c r="Q28" s="119"/>
      <c r="Y28" s="639">
        <f t="shared" si="0"/>
        <v>1260000.0000000002</v>
      </c>
      <c r="Z28" s="118">
        <f t="shared" si="1"/>
        <v>19260000</v>
      </c>
    </row>
    <row r="29" spans="1:26" s="76" customFormat="1" ht="15.5" x14ac:dyDescent="0.35">
      <c r="F29" s="117" t="s">
        <v>20758</v>
      </c>
      <c r="H29" s="118">
        <v>18000000</v>
      </c>
      <c r="J29" s="119" t="s">
        <v>4438</v>
      </c>
      <c r="K29" s="119"/>
      <c r="L29" s="119"/>
      <c r="M29" s="120">
        <v>21564</v>
      </c>
      <c r="N29" s="119"/>
      <c r="P29" s="122"/>
      <c r="Q29" s="119"/>
      <c r="Y29" s="639">
        <f t="shared" si="0"/>
        <v>1260000.0000000002</v>
      </c>
      <c r="Z29" s="118">
        <f t="shared" si="1"/>
        <v>19260000</v>
      </c>
    </row>
    <row r="30" spans="1:26" s="76" customFormat="1" ht="15.5" x14ac:dyDescent="0.35">
      <c r="F30" s="117"/>
      <c r="H30" s="118"/>
      <c r="K30" s="119"/>
      <c r="L30" s="119"/>
      <c r="M30" s="119"/>
      <c r="N30" s="119"/>
      <c r="P30" s="122"/>
      <c r="Q30" s="119"/>
      <c r="Y30" s="639">
        <f t="shared" si="0"/>
        <v>0</v>
      </c>
      <c r="Z30" s="118">
        <f t="shared" si="1"/>
        <v>0</v>
      </c>
    </row>
    <row r="31" spans="1:26" s="76" customFormat="1" ht="15.5" x14ac:dyDescent="0.35">
      <c r="A31" s="64"/>
      <c r="B31" s="64"/>
      <c r="C31" s="64"/>
      <c r="D31" s="64"/>
      <c r="E31" s="64"/>
      <c r="F31" s="66" t="s">
        <v>1851</v>
      </c>
      <c r="G31" s="64"/>
      <c r="H31" s="67"/>
      <c r="I31" s="64"/>
      <c r="J31" s="64"/>
      <c r="K31" s="68"/>
      <c r="L31" s="68"/>
      <c r="M31" s="68"/>
      <c r="N31" s="68"/>
      <c r="O31" s="64"/>
      <c r="P31" s="125"/>
      <c r="Q31" s="68"/>
      <c r="R31" s="64"/>
      <c r="S31" s="64"/>
      <c r="T31" s="64"/>
      <c r="U31" s="64"/>
      <c r="V31" s="64"/>
      <c r="W31" s="64"/>
      <c r="Y31" s="639">
        <f t="shared" si="0"/>
        <v>0</v>
      </c>
      <c r="Z31" s="67">
        <f t="shared" si="1"/>
        <v>0</v>
      </c>
    </row>
    <row r="32" spans="1:26" s="76" customFormat="1" ht="15.5" x14ac:dyDescent="0.35">
      <c r="A32" s="69"/>
      <c r="B32" s="69"/>
      <c r="C32" s="69"/>
      <c r="D32" s="69"/>
      <c r="E32" s="69"/>
      <c r="F32" s="185" t="s">
        <v>20759</v>
      </c>
      <c r="G32" s="69"/>
      <c r="H32" s="74">
        <v>400000</v>
      </c>
      <c r="I32" s="69"/>
      <c r="J32" s="185" t="s">
        <v>2659</v>
      </c>
      <c r="K32" s="185" t="s">
        <v>20760</v>
      </c>
      <c r="L32" s="75"/>
      <c r="M32" s="185" t="s">
        <v>20761</v>
      </c>
      <c r="N32" s="75"/>
      <c r="O32" s="69"/>
      <c r="P32" s="126"/>
      <c r="Q32" s="75"/>
      <c r="R32" s="69"/>
      <c r="S32" s="69"/>
      <c r="T32" s="69"/>
      <c r="U32" s="69"/>
      <c r="V32" s="69"/>
      <c r="W32" s="69" t="s">
        <v>1852</v>
      </c>
      <c r="Y32" s="639">
        <f t="shared" si="0"/>
        <v>28000.000000000004</v>
      </c>
      <c r="Z32" s="74">
        <f t="shared" si="1"/>
        <v>428000</v>
      </c>
    </row>
    <row r="33" spans="1:26" s="76" customFormat="1" ht="15.5" x14ac:dyDescent="0.35">
      <c r="F33" s="185" t="s">
        <v>20762</v>
      </c>
      <c r="H33" s="74">
        <v>400000</v>
      </c>
      <c r="J33" s="185" t="s">
        <v>2659</v>
      </c>
      <c r="K33" s="185" t="s">
        <v>20763</v>
      </c>
      <c r="L33" s="119"/>
      <c r="M33" s="185" t="s">
        <v>20764</v>
      </c>
      <c r="N33" s="119"/>
      <c r="P33" s="122"/>
      <c r="Q33" s="119"/>
      <c r="Y33" s="639">
        <f t="shared" si="0"/>
        <v>28000.000000000004</v>
      </c>
      <c r="Z33" s="74">
        <f t="shared" si="1"/>
        <v>428000</v>
      </c>
    </row>
    <row r="34" spans="1:26" s="76" customFormat="1" ht="15.5" x14ac:dyDescent="0.35">
      <c r="F34" s="185"/>
      <c r="H34" s="118"/>
      <c r="J34" s="185"/>
      <c r="K34" s="185"/>
      <c r="L34" s="119"/>
      <c r="M34" s="185"/>
      <c r="N34" s="119"/>
      <c r="P34" s="122"/>
      <c r="Q34" s="119"/>
      <c r="Y34" s="639">
        <f t="shared" si="0"/>
        <v>0</v>
      </c>
      <c r="Z34" s="118">
        <f t="shared" si="1"/>
        <v>0</v>
      </c>
    </row>
    <row r="35" spans="1:26" s="76" customFormat="1" ht="15.5" x14ac:dyDescent="0.35">
      <c r="A35" s="64"/>
      <c r="B35" s="64"/>
      <c r="C35" s="64"/>
      <c r="D35" s="64"/>
      <c r="E35" s="64"/>
      <c r="F35" s="66" t="s">
        <v>1853</v>
      </c>
      <c r="G35" s="64"/>
      <c r="H35" s="67"/>
      <c r="I35" s="64"/>
      <c r="J35" s="64"/>
      <c r="K35" s="68"/>
      <c r="L35" s="68"/>
      <c r="M35" s="68"/>
      <c r="N35" s="68"/>
      <c r="O35" s="64"/>
      <c r="P35" s="125"/>
      <c r="Q35" s="68"/>
      <c r="R35" s="64"/>
      <c r="S35" s="64"/>
      <c r="T35" s="64"/>
      <c r="U35" s="64"/>
      <c r="V35" s="64"/>
      <c r="W35" s="64"/>
      <c r="Y35" s="639">
        <f t="shared" si="0"/>
        <v>0</v>
      </c>
      <c r="Z35" s="67">
        <f t="shared" si="1"/>
        <v>0</v>
      </c>
    </row>
    <row r="36" spans="1:26" s="76" customFormat="1" ht="15.5" x14ac:dyDescent="0.35">
      <c r="F36" s="117" t="s">
        <v>20765</v>
      </c>
      <c r="H36" s="118">
        <v>2000000</v>
      </c>
      <c r="J36" s="564" t="s">
        <v>4943</v>
      </c>
      <c r="K36" s="565">
        <v>1967</v>
      </c>
      <c r="L36" s="119"/>
      <c r="M36" s="564">
        <v>44350</v>
      </c>
      <c r="N36" s="119"/>
      <c r="P36" s="122"/>
      <c r="Q36" s="119"/>
      <c r="W36" s="76" t="s">
        <v>1852</v>
      </c>
      <c r="Y36" s="639">
        <f t="shared" si="0"/>
        <v>140000</v>
      </c>
      <c r="Z36" s="118">
        <f t="shared" si="1"/>
        <v>2140000</v>
      </c>
    </row>
    <row r="37" spans="1:26" s="76" customFormat="1" ht="15.5" x14ac:dyDescent="0.35">
      <c r="F37" s="117" t="s">
        <v>20766</v>
      </c>
      <c r="H37" s="118">
        <v>2000000</v>
      </c>
      <c r="J37" s="564" t="s">
        <v>4943</v>
      </c>
      <c r="K37" s="565">
        <v>1967</v>
      </c>
      <c r="L37" s="75"/>
      <c r="M37" s="564">
        <v>44351</v>
      </c>
      <c r="N37" s="119"/>
      <c r="P37" s="122"/>
      <c r="Q37" s="119"/>
      <c r="Y37" s="639">
        <f t="shared" si="0"/>
        <v>140000</v>
      </c>
      <c r="Z37" s="118">
        <f t="shared" si="1"/>
        <v>2140000</v>
      </c>
    </row>
    <row r="38" spans="1:26" s="76" customFormat="1" ht="15.5" x14ac:dyDescent="0.35">
      <c r="F38" s="117"/>
      <c r="H38" s="118"/>
      <c r="K38" s="119"/>
      <c r="L38" s="119"/>
      <c r="M38" s="120"/>
      <c r="N38" s="119"/>
      <c r="P38" s="122"/>
      <c r="Q38" s="119"/>
      <c r="Y38" s="639">
        <f t="shared" si="0"/>
        <v>0</v>
      </c>
      <c r="Z38" s="118">
        <f t="shared" si="1"/>
        <v>0</v>
      </c>
    </row>
    <row r="39" spans="1:26" s="76" customFormat="1" ht="15.5" x14ac:dyDescent="0.35">
      <c r="A39" s="64"/>
      <c r="B39" s="64"/>
      <c r="C39" s="64"/>
      <c r="D39" s="64"/>
      <c r="E39" s="64"/>
      <c r="F39" s="66" t="s">
        <v>1860</v>
      </c>
      <c r="G39" s="64"/>
      <c r="H39" s="67"/>
      <c r="I39" s="64"/>
      <c r="J39" s="64"/>
      <c r="K39" s="68"/>
      <c r="L39" s="68"/>
      <c r="M39" s="68"/>
      <c r="N39" s="68"/>
      <c r="O39" s="64"/>
      <c r="P39" s="125"/>
      <c r="Q39" s="68"/>
      <c r="R39" s="64"/>
      <c r="S39" s="64"/>
      <c r="T39" s="64"/>
      <c r="U39" s="64"/>
      <c r="V39" s="64"/>
      <c r="W39" s="64"/>
      <c r="Y39" s="639">
        <f t="shared" si="0"/>
        <v>0</v>
      </c>
      <c r="Z39" s="67">
        <f t="shared" si="1"/>
        <v>0</v>
      </c>
    </row>
    <row r="40" spans="1:26" s="76" customFormat="1" ht="15.5" x14ac:dyDescent="0.35">
      <c r="F40" s="86"/>
      <c r="H40" s="118"/>
      <c r="J40" s="564"/>
      <c r="K40" s="565"/>
      <c r="L40" s="119"/>
      <c r="M40" s="564"/>
      <c r="N40" s="119"/>
      <c r="P40" s="122"/>
      <c r="Q40" s="119"/>
      <c r="W40" s="76" t="s">
        <v>1852</v>
      </c>
      <c r="Y40" s="639">
        <f t="shared" si="0"/>
        <v>0</v>
      </c>
      <c r="Z40" s="118">
        <f t="shared" si="1"/>
        <v>0</v>
      </c>
    </row>
    <row r="41" spans="1:26" s="76" customFormat="1" ht="15.5" x14ac:dyDescent="0.35">
      <c r="A41" s="69"/>
      <c r="B41" s="69"/>
      <c r="C41" s="69"/>
      <c r="D41" s="69"/>
      <c r="E41" s="69"/>
      <c r="G41" s="69"/>
      <c r="H41" s="74"/>
      <c r="I41" s="69"/>
      <c r="J41" s="564"/>
      <c r="K41" s="565"/>
      <c r="L41" s="75"/>
      <c r="M41" s="564"/>
      <c r="N41" s="75"/>
      <c r="O41" s="69"/>
      <c r="P41" s="69"/>
      <c r="Q41" s="75"/>
      <c r="R41" s="69"/>
      <c r="S41" s="69"/>
      <c r="T41" s="69"/>
      <c r="U41" s="69"/>
      <c r="Y41" s="639">
        <f t="shared" si="0"/>
        <v>0</v>
      </c>
      <c r="Z41" s="74">
        <f t="shared" si="1"/>
        <v>0</v>
      </c>
    </row>
    <row r="42" spans="1:26" s="76" customFormat="1" ht="15.5" x14ac:dyDescent="0.35">
      <c r="A42" s="64"/>
      <c r="B42" s="64"/>
      <c r="C42" s="64"/>
      <c r="D42" s="64"/>
      <c r="E42" s="64"/>
      <c r="F42" s="89" t="s">
        <v>2961</v>
      </c>
      <c r="G42" s="64"/>
      <c r="H42" s="67"/>
      <c r="I42" s="64"/>
      <c r="J42" s="64"/>
      <c r="K42" s="68"/>
      <c r="L42" s="68"/>
      <c r="M42" s="68"/>
      <c r="N42" s="68"/>
      <c r="O42" s="64"/>
      <c r="P42" s="64"/>
      <c r="Q42" s="68"/>
      <c r="R42" s="64"/>
      <c r="S42" s="64"/>
      <c r="T42" s="64"/>
      <c r="U42" s="64"/>
      <c r="V42" s="64"/>
      <c r="W42" s="64"/>
      <c r="Y42" s="639">
        <f t="shared" si="0"/>
        <v>0</v>
      </c>
      <c r="Z42" s="67">
        <f t="shared" si="1"/>
        <v>0</v>
      </c>
    </row>
    <row r="43" spans="1:26" s="76" customFormat="1" ht="15.5" x14ac:dyDescent="0.35">
      <c r="F43" s="79" t="s">
        <v>20767</v>
      </c>
      <c r="H43" s="118">
        <v>75000</v>
      </c>
      <c r="J43" s="76" t="s">
        <v>5775</v>
      </c>
      <c r="K43" s="130"/>
      <c r="L43" s="119" t="s">
        <v>8759</v>
      </c>
      <c r="M43" s="119">
        <v>3290699</v>
      </c>
      <c r="N43" s="119"/>
      <c r="P43" s="76" t="s">
        <v>1226</v>
      </c>
      <c r="Q43" s="119"/>
      <c r="Y43" s="639">
        <f t="shared" si="0"/>
        <v>5250.0000000000009</v>
      </c>
      <c r="Z43" s="118">
        <f t="shared" si="1"/>
        <v>80250</v>
      </c>
    </row>
    <row r="44" spans="1:26" s="76" customFormat="1" ht="15.5" x14ac:dyDescent="0.35">
      <c r="A44" s="69"/>
      <c r="B44" s="69"/>
      <c r="C44" s="69"/>
      <c r="D44" s="69"/>
      <c r="E44" s="69"/>
      <c r="F44" s="79" t="s">
        <v>20768</v>
      </c>
      <c r="G44" s="69"/>
      <c r="H44" s="118">
        <v>75000</v>
      </c>
      <c r="I44" s="69"/>
      <c r="J44" s="76" t="s">
        <v>5775</v>
      </c>
      <c r="K44" s="193"/>
      <c r="L44" s="119" t="s">
        <v>8508</v>
      </c>
      <c r="M44" s="75">
        <v>3290615</v>
      </c>
      <c r="N44" s="75"/>
      <c r="O44" s="69"/>
      <c r="Q44" s="75"/>
      <c r="R44" s="69"/>
      <c r="S44" s="69"/>
      <c r="T44" s="69"/>
      <c r="U44" s="69"/>
      <c r="V44" s="69"/>
      <c r="W44" s="69"/>
      <c r="Y44" s="639">
        <f t="shared" si="0"/>
        <v>5250.0000000000009</v>
      </c>
      <c r="Z44" s="118">
        <f t="shared" si="1"/>
        <v>80250</v>
      </c>
    </row>
    <row r="45" spans="1:26" s="76" customFormat="1" ht="15.5" x14ac:dyDescent="0.35">
      <c r="F45" s="79" t="s">
        <v>20769</v>
      </c>
      <c r="H45" s="118">
        <v>75000</v>
      </c>
      <c r="J45" s="76" t="s">
        <v>5775</v>
      </c>
      <c r="K45" s="130"/>
      <c r="L45" s="119" t="s">
        <v>8694</v>
      </c>
      <c r="M45" s="119">
        <v>3303602</v>
      </c>
      <c r="N45" s="119"/>
      <c r="P45" s="76" t="s">
        <v>1065</v>
      </c>
      <c r="Q45" s="76" t="s">
        <v>8695</v>
      </c>
      <c r="Y45" s="639">
        <f t="shared" si="0"/>
        <v>5250.0000000000009</v>
      </c>
      <c r="Z45" s="118">
        <f t="shared" si="1"/>
        <v>80250</v>
      </c>
    </row>
    <row r="46" spans="1:26" s="76" customFormat="1" ht="15.5" x14ac:dyDescent="0.35">
      <c r="F46" s="79" t="s">
        <v>20770</v>
      </c>
      <c r="H46" s="118">
        <v>75000</v>
      </c>
      <c r="J46" s="76" t="s">
        <v>5775</v>
      </c>
      <c r="K46" s="130"/>
      <c r="L46" s="119" t="s">
        <v>8694</v>
      </c>
      <c r="M46" s="119">
        <v>3302995</v>
      </c>
      <c r="N46" s="119"/>
      <c r="Q46" s="76" t="s">
        <v>8695</v>
      </c>
      <c r="Y46" s="639">
        <f t="shared" si="0"/>
        <v>5250.0000000000009</v>
      </c>
      <c r="Z46" s="118">
        <f t="shared" si="1"/>
        <v>80250</v>
      </c>
    </row>
    <row r="47" spans="1:26" s="76" customFormat="1" ht="15.5" x14ac:dyDescent="0.35">
      <c r="F47" s="79" t="s">
        <v>20771</v>
      </c>
      <c r="H47" s="118">
        <v>75000</v>
      </c>
      <c r="J47" s="76" t="s">
        <v>5775</v>
      </c>
      <c r="K47" s="130"/>
      <c r="L47" s="119" t="s">
        <v>8694</v>
      </c>
      <c r="M47" s="119">
        <v>3303589</v>
      </c>
      <c r="N47" s="119"/>
      <c r="Q47" s="76" t="s">
        <v>8695</v>
      </c>
      <c r="Y47" s="639">
        <f t="shared" si="0"/>
        <v>5250.0000000000009</v>
      </c>
      <c r="Z47" s="118">
        <f t="shared" si="1"/>
        <v>80250</v>
      </c>
    </row>
    <row r="48" spans="1:26" s="76" customFormat="1" ht="15.5" x14ac:dyDescent="0.35">
      <c r="F48" s="79" t="s">
        <v>20772</v>
      </c>
      <c r="H48" s="118">
        <v>75000</v>
      </c>
      <c r="J48" s="76" t="s">
        <v>1123</v>
      </c>
      <c r="K48" s="130"/>
      <c r="L48" s="119" t="s">
        <v>8334</v>
      </c>
      <c r="M48" s="119" t="s">
        <v>20773</v>
      </c>
      <c r="N48" s="119"/>
      <c r="Q48" s="76" t="s">
        <v>20774</v>
      </c>
      <c r="V48" s="69"/>
      <c r="W48" s="69"/>
      <c r="Y48" s="639">
        <f t="shared" si="0"/>
        <v>5250.0000000000009</v>
      </c>
      <c r="Z48" s="118">
        <f t="shared" si="1"/>
        <v>80250</v>
      </c>
    </row>
    <row r="49" spans="1:26" s="76" customFormat="1" ht="15.5" x14ac:dyDescent="0.35">
      <c r="A49" s="69"/>
      <c r="B49" s="69"/>
      <c r="C49" s="69"/>
      <c r="D49" s="69"/>
      <c r="E49" s="69"/>
      <c r="F49" s="79" t="s">
        <v>20775</v>
      </c>
      <c r="G49" s="69"/>
      <c r="H49" s="118">
        <v>75000</v>
      </c>
      <c r="I49" s="69"/>
      <c r="J49" s="76" t="s">
        <v>2659</v>
      </c>
      <c r="K49" s="193"/>
      <c r="L49" s="119" t="s">
        <v>8692</v>
      </c>
      <c r="M49" s="75">
        <v>2565</v>
      </c>
      <c r="N49" s="75"/>
      <c r="O49" s="69"/>
      <c r="Q49" s="75"/>
      <c r="R49" s="69"/>
      <c r="S49" s="69"/>
      <c r="T49" s="69"/>
      <c r="U49" s="69"/>
      <c r="V49" s="69"/>
      <c r="W49" s="69"/>
      <c r="Y49" s="639">
        <f t="shared" si="0"/>
        <v>5250.0000000000009</v>
      </c>
      <c r="Z49" s="118">
        <f t="shared" si="1"/>
        <v>80250</v>
      </c>
    </row>
    <row r="50" spans="1:26" s="76" customFormat="1" ht="15.5" x14ac:dyDescent="0.35">
      <c r="F50" s="79" t="s">
        <v>20776</v>
      </c>
      <c r="H50" s="118">
        <v>75000</v>
      </c>
      <c r="J50" s="76" t="s">
        <v>5775</v>
      </c>
      <c r="K50" s="130"/>
      <c r="L50" s="119" t="s">
        <v>9062</v>
      </c>
      <c r="M50" s="119" t="s">
        <v>20777</v>
      </c>
      <c r="N50" s="119"/>
      <c r="Q50" s="119"/>
      <c r="Y50" s="639">
        <f t="shared" si="0"/>
        <v>5250.0000000000009</v>
      </c>
      <c r="Z50" s="118">
        <f t="shared" si="1"/>
        <v>80250</v>
      </c>
    </row>
    <row r="51" spans="1:26" s="76" customFormat="1" ht="15.5" x14ac:dyDescent="0.35">
      <c r="F51" s="79" t="s">
        <v>20778</v>
      </c>
      <c r="H51" s="118">
        <v>75000</v>
      </c>
      <c r="J51" s="76" t="s">
        <v>3716</v>
      </c>
      <c r="K51" s="130"/>
      <c r="L51" s="119" t="s">
        <v>8356</v>
      </c>
      <c r="M51" s="119" t="s">
        <v>20779</v>
      </c>
      <c r="N51" s="119"/>
      <c r="Q51" s="119"/>
      <c r="Y51" s="639">
        <f t="shared" si="0"/>
        <v>5250.0000000000009</v>
      </c>
      <c r="Z51" s="118">
        <f t="shared" si="1"/>
        <v>80250</v>
      </c>
    </row>
    <row r="52" spans="1:26" s="76" customFormat="1" ht="15.5" x14ac:dyDescent="0.35">
      <c r="F52" s="79" t="s">
        <v>20780</v>
      </c>
      <c r="H52" s="118">
        <v>75000</v>
      </c>
      <c r="J52" s="76" t="s">
        <v>1098</v>
      </c>
      <c r="K52" s="130"/>
      <c r="L52" s="119" t="s">
        <v>8719</v>
      </c>
      <c r="M52" s="119">
        <v>1008578</v>
      </c>
      <c r="N52" s="119"/>
      <c r="P52" s="76" t="s">
        <v>1065</v>
      </c>
      <c r="Q52" s="119" t="s">
        <v>3283</v>
      </c>
      <c r="Y52" s="639">
        <f t="shared" si="0"/>
        <v>5250.0000000000009</v>
      </c>
      <c r="Z52" s="118">
        <f t="shared" si="1"/>
        <v>80250</v>
      </c>
    </row>
    <row r="53" spans="1:26" s="76" customFormat="1" ht="15.5" x14ac:dyDescent="0.35">
      <c r="F53" s="79" t="s">
        <v>20780</v>
      </c>
      <c r="H53" s="118">
        <v>75000</v>
      </c>
      <c r="J53" s="76" t="s">
        <v>1098</v>
      </c>
      <c r="K53" s="130"/>
      <c r="L53" s="119" t="s">
        <v>8719</v>
      </c>
      <c r="M53" s="119">
        <v>1108721</v>
      </c>
      <c r="N53" s="119"/>
      <c r="P53" s="76" t="s">
        <v>1065</v>
      </c>
      <c r="Q53" s="119" t="s">
        <v>3283</v>
      </c>
      <c r="Y53" s="639">
        <f t="shared" si="0"/>
        <v>5250.0000000000009</v>
      </c>
      <c r="Z53" s="118">
        <f t="shared" si="1"/>
        <v>80250</v>
      </c>
    </row>
    <row r="54" spans="1:26" s="76" customFormat="1" ht="15.5" x14ac:dyDescent="0.35">
      <c r="F54" s="79" t="s">
        <v>20781</v>
      </c>
      <c r="H54" s="118">
        <v>75000</v>
      </c>
      <c r="J54" s="76" t="s">
        <v>3716</v>
      </c>
      <c r="K54" s="130"/>
      <c r="L54" s="119" t="s">
        <v>20782</v>
      </c>
      <c r="M54" s="119" t="s">
        <v>20783</v>
      </c>
      <c r="N54" s="119"/>
      <c r="Q54" s="119"/>
      <c r="Y54" s="639">
        <f t="shared" si="0"/>
        <v>5250.0000000000009</v>
      </c>
      <c r="Z54" s="118">
        <f t="shared" si="1"/>
        <v>80250</v>
      </c>
    </row>
    <row r="55" spans="1:26" s="76" customFormat="1" ht="15.5" x14ac:dyDescent="0.35">
      <c r="F55" s="79" t="s">
        <v>20781</v>
      </c>
      <c r="H55" s="118">
        <v>75000</v>
      </c>
      <c r="J55" s="76" t="s">
        <v>3716</v>
      </c>
      <c r="K55" s="130"/>
      <c r="L55" s="119" t="s">
        <v>20782</v>
      </c>
      <c r="M55" s="119" t="s">
        <v>20784</v>
      </c>
      <c r="N55" s="119"/>
      <c r="Q55" s="119"/>
      <c r="Y55" s="639">
        <f t="shared" si="0"/>
        <v>5250.0000000000009</v>
      </c>
      <c r="Z55" s="118">
        <f t="shared" si="1"/>
        <v>80250</v>
      </c>
    </row>
    <row r="56" spans="1:26" s="76" customFormat="1" ht="15.5" x14ac:dyDescent="0.35">
      <c r="F56" s="79" t="s">
        <v>20785</v>
      </c>
      <c r="H56" s="118">
        <v>75000</v>
      </c>
      <c r="K56" s="130"/>
      <c r="L56" s="119"/>
      <c r="M56" s="119"/>
      <c r="N56" s="119"/>
      <c r="Q56" s="119"/>
      <c r="Y56" s="639">
        <f t="shared" si="0"/>
        <v>5250.0000000000009</v>
      </c>
      <c r="Z56" s="118">
        <f t="shared" si="1"/>
        <v>80250</v>
      </c>
    </row>
    <row r="57" spans="1:26" s="76" customFormat="1" ht="15.5" x14ac:dyDescent="0.35">
      <c r="F57" s="79" t="s">
        <v>20786</v>
      </c>
      <c r="G57" s="69"/>
      <c r="H57" s="118">
        <v>75000</v>
      </c>
      <c r="I57" s="69"/>
      <c r="J57" s="69" t="s">
        <v>1098</v>
      </c>
      <c r="K57" s="75"/>
      <c r="L57" s="79" t="s">
        <v>20787</v>
      </c>
      <c r="M57" s="75">
        <v>49087747</v>
      </c>
      <c r="N57" s="75"/>
      <c r="O57" s="69"/>
      <c r="P57" s="69" t="s">
        <v>1065</v>
      </c>
      <c r="Q57" s="69" t="s">
        <v>20788</v>
      </c>
      <c r="R57" s="69"/>
      <c r="S57" s="69"/>
      <c r="T57" s="69"/>
      <c r="U57" s="69"/>
      <c r="V57" s="69"/>
      <c r="W57" s="69"/>
      <c r="Y57" s="639">
        <f t="shared" si="0"/>
        <v>5250.0000000000009</v>
      </c>
      <c r="Z57" s="118">
        <f t="shared" si="1"/>
        <v>80250</v>
      </c>
    </row>
    <row r="58" spans="1:26" s="76" customFormat="1" ht="15.5" x14ac:dyDescent="0.35">
      <c r="F58" s="79" t="s">
        <v>20786</v>
      </c>
      <c r="G58" s="69"/>
      <c r="H58" s="118">
        <v>75000</v>
      </c>
      <c r="I58" s="69"/>
      <c r="J58" s="69" t="s">
        <v>1098</v>
      </c>
      <c r="K58" s="75"/>
      <c r="L58" s="79" t="s">
        <v>20787</v>
      </c>
      <c r="M58" s="75">
        <v>49087754</v>
      </c>
      <c r="N58" s="75"/>
      <c r="O58" s="69"/>
      <c r="P58" s="69" t="s">
        <v>1065</v>
      </c>
      <c r="Q58" s="69" t="s">
        <v>20788</v>
      </c>
      <c r="R58" s="69"/>
      <c r="S58" s="69"/>
      <c r="T58" s="69"/>
      <c r="U58" s="69"/>
      <c r="V58" s="69"/>
      <c r="W58" s="69"/>
      <c r="Y58" s="639">
        <f t="shared" si="0"/>
        <v>5250.0000000000009</v>
      </c>
      <c r="Z58" s="118">
        <f t="shared" si="1"/>
        <v>80250</v>
      </c>
    </row>
    <row r="59" spans="1:26" s="76" customFormat="1" ht="15.5" x14ac:dyDescent="0.35">
      <c r="F59" s="79" t="s">
        <v>20786</v>
      </c>
      <c r="G59" s="69"/>
      <c r="H59" s="118">
        <v>75000</v>
      </c>
      <c r="I59" s="69"/>
      <c r="J59" s="69" t="s">
        <v>1098</v>
      </c>
      <c r="K59" s="75"/>
      <c r="L59" s="79" t="s">
        <v>20787</v>
      </c>
      <c r="M59" s="75">
        <v>49087733</v>
      </c>
      <c r="N59" s="75"/>
      <c r="O59" s="69"/>
      <c r="P59" s="69" t="s">
        <v>1065</v>
      </c>
      <c r="Q59" s="69" t="s">
        <v>20788</v>
      </c>
      <c r="R59" s="69"/>
      <c r="S59" s="69"/>
      <c r="T59" s="69"/>
      <c r="U59" s="69"/>
      <c r="V59" s="69"/>
      <c r="W59" s="69"/>
      <c r="Y59" s="639">
        <f t="shared" si="0"/>
        <v>5250.0000000000009</v>
      </c>
      <c r="Z59" s="118">
        <f t="shared" si="1"/>
        <v>80250</v>
      </c>
    </row>
    <row r="60" spans="1:26" s="76" customFormat="1" ht="15.5" x14ac:dyDescent="0.35">
      <c r="F60" s="79" t="s">
        <v>20786</v>
      </c>
      <c r="G60" s="69"/>
      <c r="H60" s="118">
        <v>75000</v>
      </c>
      <c r="I60" s="69"/>
      <c r="J60" s="69" t="s">
        <v>1098</v>
      </c>
      <c r="K60" s="75"/>
      <c r="L60" s="79" t="s">
        <v>20787</v>
      </c>
      <c r="M60" s="75">
        <v>1108710</v>
      </c>
      <c r="N60" s="75"/>
      <c r="O60" s="69"/>
      <c r="P60" s="69" t="s">
        <v>1065</v>
      </c>
      <c r="Q60" s="69" t="s">
        <v>20788</v>
      </c>
      <c r="R60" s="69"/>
      <c r="S60" s="69"/>
      <c r="T60" s="69"/>
      <c r="U60" s="69"/>
      <c r="V60" s="69"/>
      <c r="W60" s="69"/>
      <c r="Y60" s="639">
        <f t="shared" si="0"/>
        <v>5250.0000000000009</v>
      </c>
      <c r="Z60" s="118">
        <f t="shared" si="1"/>
        <v>80250</v>
      </c>
    </row>
    <row r="61" spans="1:26" s="76" customFormat="1" ht="15.5" x14ac:dyDescent="0.35">
      <c r="F61" s="79" t="s">
        <v>20786</v>
      </c>
      <c r="G61" s="69"/>
      <c r="H61" s="118">
        <v>75000</v>
      </c>
      <c r="I61" s="69"/>
      <c r="J61" s="69" t="s">
        <v>1098</v>
      </c>
      <c r="K61" s="75"/>
      <c r="L61" s="79" t="s">
        <v>20787</v>
      </c>
      <c r="M61" s="75">
        <v>490887718</v>
      </c>
      <c r="N61" s="75"/>
      <c r="O61" s="69"/>
      <c r="P61" s="69" t="s">
        <v>1065</v>
      </c>
      <c r="Q61" s="69" t="s">
        <v>20788</v>
      </c>
      <c r="R61" s="69"/>
      <c r="S61" s="69"/>
      <c r="T61" s="69"/>
      <c r="U61" s="69"/>
      <c r="V61" s="69"/>
      <c r="W61" s="69"/>
      <c r="Y61" s="639">
        <f t="shared" si="0"/>
        <v>5250.0000000000009</v>
      </c>
      <c r="Z61" s="118">
        <f t="shared" si="1"/>
        <v>80250</v>
      </c>
    </row>
    <row r="62" spans="1:26" s="76" customFormat="1" ht="15.5" x14ac:dyDescent="0.35">
      <c r="F62" s="79" t="s">
        <v>20786</v>
      </c>
      <c r="G62" s="69"/>
      <c r="H62" s="118">
        <v>75000</v>
      </c>
      <c r="I62" s="69"/>
      <c r="J62" s="69" t="s">
        <v>1098</v>
      </c>
      <c r="K62" s="75"/>
      <c r="L62" s="79" t="s">
        <v>20787</v>
      </c>
      <c r="M62" s="75">
        <v>1008721</v>
      </c>
      <c r="N62" s="75"/>
      <c r="O62" s="69"/>
      <c r="P62" s="69" t="s">
        <v>1065</v>
      </c>
      <c r="Q62" s="69" t="s">
        <v>20788</v>
      </c>
      <c r="R62" s="69"/>
      <c r="S62" s="69"/>
      <c r="T62" s="69"/>
      <c r="U62" s="69"/>
      <c r="V62" s="69"/>
      <c r="W62" s="69"/>
      <c r="Y62" s="639">
        <f t="shared" si="0"/>
        <v>5250.0000000000009</v>
      </c>
      <c r="Z62" s="118">
        <f t="shared" si="1"/>
        <v>80250</v>
      </c>
    </row>
    <row r="63" spans="1:26" s="76" customFormat="1" ht="15.5" x14ac:dyDescent="0.35">
      <c r="F63" s="79" t="s">
        <v>20786</v>
      </c>
      <c r="G63" s="69"/>
      <c r="H63" s="118">
        <v>75000</v>
      </c>
      <c r="I63" s="69"/>
      <c r="J63" s="69" t="s">
        <v>1098</v>
      </c>
      <c r="K63" s="75"/>
      <c r="L63" s="79" t="s">
        <v>20787</v>
      </c>
      <c r="M63" s="75">
        <v>1008571</v>
      </c>
      <c r="N63" s="75"/>
      <c r="O63" s="69"/>
      <c r="P63" s="69" t="s">
        <v>1065</v>
      </c>
      <c r="Q63" s="69" t="s">
        <v>20788</v>
      </c>
      <c r="R63" s="69"/>
      <c r="S63" s="69"/>
      <c r="T63" s="69"/>
      <c r="U63" s="69"/>
      <c r="V63" s="69"/>
      <c r="W63" s="69"/>
      <c r="Y63" s="639">
        <f t="shared" si="0"/>
        <v>5250.0000000000009</v>
      </c>
      <c r="Z63" s="118">
        <f t="shared" si="1"/>
        <v>80250</v>
      </c>
    </row>
    <row r="64" spans="1:26" s="76" customFormat="1" ht="15.5" x14ac:dyDescent="0.35">
      <c r="F64" s="79" t="s">
        <v>20786</v>
      </c>
      <c r="G64" s="69"/>
      <c r="H64" s="118">
        <v>75000</v>
      </c>
      <c r="I64" s="69"/>
      <c r="J64" s="69" t="s">
        <v>1098</v>
      </c>
      <c r="K64" s="75"/>
      <c r="L64" s="79" t="s">
        <v>20787</v>
      </c>
      <c r="M64" s="75">
        <v>1108714</v>
      </c>
      <c r="N64" s="75"/>
      <c r="O64" s="69"/>
      <c r="P64" s="69" t="s">
        <v>1065</v>
      </c>
      <c r="Q64" s="69" t="s">
        <v>20788</v>
      </c>
      <c r="R64" s="69"/>
      <c r="S64" s="69"/>
      <c r="T64" s="69"/>
      <c r="U64" s="69"/>
      <c r="V64" s="69"/>
      <c r="W64" s="69"/>
      <c r="Y64" s="639">
        <f t="shared" si="0"/>
        <v>5250.0000000000009</v>
      </c>
      <c r="Z64" s="118">
        <f t="shared" si="1"/>
        <v>80250</v>
      </c>
    </row>
    <row r="65" spans="6:26" s="76" customFormat="1" ht="15.5" x14ac:dyDescent="0.35">
      <c r="F65" s="79" t="s">
        <v>20786</v>
      </c>
      <c r="G65" s="69"/>
      <c r="H65" s="118">
        <v>75000</v>
      </c>
      <c r="I65" s="69"/>
      <c r="J65" s="69" t="s">
        <v>1098</v>
      </c>
      <c r="K65" s="75"/>
      <c r="L65" s="79" t="s">
        <v>20787</v>
      </c>
      <c r="M65" s="75">
        <v>1008561</v>
      </c>
      <c r="N65" s="75"/>
      <c r="O65" s="69"/>
      <c r="P65" s="69" t="s">
        <v>1065</v>
      </c>
      <c r="Q65" s="69" t="s">
        <v>20788</v>
      </c>
      <c r="R65" s="69"/>
      <c r="S65" s="69"/>
      <c r="T65" s="69"/>
      <c r="U65" s="69"/>
      <c r="V65" s="69"/>
      <c r="W65" s="69"/>
      <c r="Y65" s="639">
        <f t="shared" si="0"/>
        <v>5250.0000000000009</v>
      </c>
      <c r="Z65" s="118">
        <f t="shared" si="1"/>
        <v>80250</v>
      </c>
    </row>
    <row r="66" spans="6:26" s="76" customFormat="1" ht="15.5" x14ac:dyDescent="0.35">
      <c r="F66" s="79" t="s">
        <v>20786</v>
      </c>
      <c r="G66" s="69"/>
      <c r="H66" s="118">
        <v>75000</v>
      </c>
      <c r="I66" s="69"/>
      <c r="J66" s="69" t="s">
        <v>1098</v>
      </c>
      <c r="K66" s="75"/>
      <c r="L66" s="79" t="s">
        <v>20787</v>
      </c>
      <c r="M66" s="80">
        <v>1008728</v>
      </c>
      <c r="N66" s="75"/>
      <c r="O66" s="69"/>
      <c r="P66" s="69" t="s">
        <v>1065</v>
      </c>
      <c r="Q66" s="69" t="s">
        <v>20788</v>
      </c>
      <c r="R66" s="69"/>
      <c r="S66" s="69"/>
      <c r="T66" s="69"/>
      <c r="U66" s="69"/>
      <c r="V66" s="69"/>
      <c r="W66" s="69"/>
      <c r="Y66" s="639">
        <f t="shared" si="0"/>
        <v>5250.0000000000009</v>
      </c>
      <c r="Z66" s="118">
        <f t="shared" si="1"/>
        <v>80250</v>
      </c>
    </row>
    <row r="67" spans="6:26" s="76" customFormat="1" ht="15.5" x14ac:dyDescent="0.35">
      <c r="F67" s="79" t="s">
        <v>20786</v>
      </c>
      <c r="G67" s="69"/>
      <c r="H67" s="118">
        <v>75000</v>
      </c>
      <c r="I67" s="69"/>
      <c r="J67" s="69" t="s">
        <v>1098</v>
      </c>
      <c r="K67" s="75"/>
      <c r="L67" s="79" t="s">
        <v>20787</v>
      </c>
      <c r="M67" s="75">
        <v>1108690</v>
      </c>
      <c r="N67" s="75"/>
      <c r="O67" s="69"/>
      <c r="P67" s="69" t="s">
        <v>1065</v>
      </c>
      <c r="Q67" s="69" t="s">
        <v>20788</v>
      </c>
      <c r="R67" s="69"/>
      <c r="S67" s="69"/>
      <c r="T67" s="69"/>
      <c r="U67" s="69"/>
      <c r="V67" s="69"/>
      <c r="W67" s="69"/>
      <c r="Y67" s="639">
        <f t="shared" si="0"/>
        <v>5250.0000000000009</v>
      </c>
      <c r="Z67" s="118">
        <f t="shared" si="1"/>
        <v>80250</v>
      </c>
    </row>
    <row r="68" spans="6:26" s="76" customFormat="1" ht="15.5" x14ac:dyDescent="0.35">
      <c r="F68" s="79" t="s">
        <v>20786</v>
      </c>
      <c r="G68" s="69"/>
      <c r="H68" s="118">
        <v>75000</v>
      </c>
      <c r="I68" s="69"/>
      <c r="J68" s="69" t="s">
        <v>1098</v>
      </c>
      <c r="K68" s="75"/>
      <c r="L68" s="79" t="s">
        <v>20787</v>
      </c>
      <c r="M68" s="80">
        <v>4908775</v>
      </c>
      <c r="N68" s="75"/>
      <c r="O68" s="69"/>
      <c r="P68" s="69" t="s">
        <v>1065</v>
      </c>
      <c r="Q68" s="69" t="s">
        <v>20788</v>
      </c>
      <c r="R68" s="69"/>
      <c r="S68" s="69"/>
      <c r="T68" s="69"/>
      <c r="U68" s="69"/>
      <c r="V68" s="69"/>
      <c r="W68" s="69"/>
      <c r="Y68" s="639">
        <f t="shared" si="0"/>
        <v>5250.0000000000009</v>
      </c>
      <c r="Z68" s="118">
        <f t="shared" si="1"/>
        <v>80250</v>
      </c>
    </row>
    <row r="69" spans="6:26" s="76" customFormat="1" ht="15.5" x14ac:dyDescent="0.35">
      <c r="F69" s="79" t="s">
        <v>20789</v>
      </c>
      <c r="G69" s="69"/>
      <c r="H69" s="118">
        <v>75000</v>
      </c>
      <c r="I69" s="69"/>
      <c r="J69" s="69" t="s">
        <v>3716</v>
      </c>
      <c r="K69" s="75"/>
      <c r="L69" s="79" t="s">
        <v>15345</v>
      </c>
      <c r="M69" s="75">
        <v>8603757</v>
      </c>
      <c r="N69" s="75"/>
      <c r="O69" s="69"/>
      <c r="P69" s="69"/>
      <c r="Q69" s="69"/>
      <c r="R69" s="69"/>
      <c r="S69" s="69"/>
      <c r="T69" s="69"/>
      <c r="U69" s="69"/>
      <c r="V69" s="69"/>
      <c r="W69" s="69"/>
      <c r="Y69" s="639">
        <f t="shared" si="0"/>
        <v>5250.0000000000009</v>
      </c>
      <c r="Z69" s="118">
        <f t="shared" si="1"/>
        <v>80250</v>
      </c>
    </row>
    <row r="70" spans="6:26" s="76" customFormat="1" ht="15.5" x14ac:dyDescent="0.35">
      <c r="F70" s="79" t="s">
        <v>20789</v>
      </c>
      <c r="G70" s="69"/>
      <c r="H70" s="118">
        <v>75000</v>
      </c>
      <c r="I70" s="69"/>
      <c r="J70" s="69" t="s">
        <v>3716</v>
      </c>
      <c r="K70" s="75"/>
      <c r="L70" s="79" t="s">
        <v>15345</v>
      </c>
      <c r="M70" s="75">
        <v>8603751</v>
      </c>
      <c r="N70" s="75"/>
      <c r="O70" s="69"/>
      <c r="P70" s="69"/>
      <c r="Q70" s="69"/>
      <c r="R70" s="69"/>
      <c r="S70" s="69"/>
      <c r="T70" s="69"/>
      <c r="U70" s="69"/>
      <c r="V70" s="69"/>
      <c r="W70" s="69"/>
      <c r="Y70" s="639">
        <f t="shared" ref="Y70:Y99" si="2">H70*Y$4</f>
        <v>5250.0000000000009</v>
      </c>
      <c r="Z70" s="118">
        <f t="shared" ref="Z70:Z99" si="3">H70+Y70</f>
        <v>80250</v>
      </c>
    </row>
    <row r="71" spans="6:26" s="76" customFormat="1" ht="15.5" x14ac:dyDescent="0.35">
      <c r="F71" s="79" t="s">
        <v>20789</v>
      </c>
      <c r="G71" s="69"/>
      <c r="H71" s="118">
        <v>75000</v>
      </c>
      <c r="I71" s="69"/>
      <c r="J71" s="69" t="s">
        <v>3716</v>
      </c>
      <c r="K71" s="75"/>
      <c r="L71" s="79" t="s">
        <v>15345</v>
      </c>
      <c r="M71" s="75">
        <v>8603748</v>
      </c>
      <c r="N71" s="75"/>
      <c r="O71" s="69"/>
      <c r="P71" s="69"/>
      <c r="Q71" s="69"/>
      <c r="R71" s="69"/>
      <c r="S71" s="69"/>
      <c r="T71" s="69"/>
      <c r="U71" s="69"/>
      <c r="V71" s="69"/>
      <c r="W71" s="69"/>
      <c r="Y71" s="639">
        <f t="shared" si="2"/>
        <v>5250.0000000000009</v>
      </c>
      <c r="Z71" s="118">
        <f t="shared" si="3"/>
        <v>80250</v>
      </c>
    </row>
    <row r="72" spans="6:26" s="76" customFormat="1" ht="15.5" x14ac:dyDescent="0.35">
      <c r="F72" s="79" t="s">
        <v>20789</v>
      </c>
      <c r="G72" s="69"/>
      <c r="H72" s="118">
        <v>75000</v>
      </c>
      <c r="I72" s="69"/>
      <c r="J72" s="69" t="s">
        <v>3716</v>
      </c>
      <c r="K72" s="75"/>
      <c r="L72" s="79" t="s">
        <v>15345</v>
      </c>
      <c r="M72" s="75">
        <v>8603752</v>
      </c>
      <c r="N72" s="75"/>
      <c r="O72" s="69"/>
      <c r="P72" s="69"/>
      <c r="Q72" s="69"/>
      <c r="R72" s="69"/>
      <c r="S72" s="69"/>
      <c r="T72" s="69"/>
      <c r="U72" s="69"/>
      <c r="V72" s="69"/>
      <c r="W72" s="69"/>
      <c r="Y72" s="639">
        <f t="shared" si="2"/>
        <v>5250.0000000000009</v>
      </c>
      <c r="Z72" s="118">
        <f t="shared" si="3"/>
        <v>80250</v>
      </c>
    </row>
    <row r="73" spans="6:26" s="76" customFormat="1" ht="15.5" x14ac:dyDescent="0.35">
      <c r="F73" s="79" t="s">
        <v>20789</v>
      </c>
      <c r="G73" s="69"/>
      <c r="H73" s="118">
        <v>75000</v>
      </c>
      <c r="I73" s="69"/>
      <c r="J73" s="69" t="s">
        <v>3716</v>
      </c>
      <c r="K73" s="75"/>
      <c r="L73" s="79" t="s">
        <v>15345</v>
      </c>
      <c r="M73" s="75">
        <v>8603759</v>
      </c>
      <c r="N73" s="75"/>
      <c r="O73" s="69"/>
      <c r="P73" s="69"/>
      <c r="Q73" s="69"/>
      <c r="R73" s="69"/>
      <c r="S73" s="69"/>
      <c r="T73" s="69"/>
      <c r="U73" s="69"/>
      <c r="V73" s="69"/>
      <c r="W73" s="69"/>
      <c r="Y73" s="639">
        <f t="shared" si="2"/>
        <v>5250.0000000000009</v>
      </c>
      <c r="Z73" s="118">
        <f t="shared" si="3"/>
        <v>80250</v>
      </c>
    </row>
    <row r="74" spans="6:26" s="76" customFormat="1" ht="15.5" x14ac:dyDescent="0.35">
      <c r="F74" s="79" t="s">
        <v>20789</v>
      </c>
      <c r="G74" s="69"/>
      <c r="H74" s="118">
        <v>75000</v>
      </c>
      <c r="I74" s="69"/>
      <c r="J74" s="69" t="s">
        <v>3716</v>
      </c>
      <c r="K74" s="75"/>
      <c r="L74" s="79" t="s">
        <v>15345</v>
      </c>
      <c r="M74" s="75" t="s">
        <v>20790</v>
      </c>
      <c r="N74" s="75"/>
      <c r="O74" s="69"/>
      <c r="P74" s="69"/>
      <c r="Q74" s="69"/>
      <c r="R74" s="69"/>
      <c r="S74" s="69"/>
      <c r="T74" s="69"/>
      <c r="U74" s="69"/>
      <c r="V74" s="69"/>
      <c r="W74" s="69"/>
      <c r="Y74" s="639">
        <f t="shared" si="2"/>
        <v>5250.0000000000009</v>
      </c>
      <c r="Z74" s="118">
        <f t="shared" si="3"/>
        <v>80250</v>
      </c>
    </row>
    <row r="75" spans="6:26" s="76" customFormat="1" ht="15.5" x14ac:dyDescent="0.35">
      <c r="F75" s="79" t="s">
        <v>20789</v>
      </c>
      <c r="G75" s="69"/>
      <c r="H75" s="118">
        <v>75000</v>
      </c>
      <c r="I75" s="69"/>
      <c r="J75" s="69" t="s">
        <v>3716</v>
      </c>
      <c r="K75" s="75"/>
      <c r="L75" s="79" t="s">
        <v>15345</v>
      </c>
      <c r="M75" s="75">
        <v>8603762</v>
      </c>
      <c r="N75" s="75"/>
      <c r="O75" s="69"/>
      <c r="P75" s="69"/>
      <c r="Q75" s="69"/>
      <c r="R75" s="69"/>
      <c r="S75" s="69"/>
      <c r="T75" s="69"/>
      <c r="U75" s="69"/>
      <c r="V75" s="69"/>
      <c r="W75" s="69"/>
      <c r="Y75" s="639">
        <f t="shared" si="2"/>
        <v>5250.0000000000009</v>
      </c>
      <c r="Z75" s="118">
        <f t="shared" si="3"/>
        <v>80250</v>
      </c>
    </row>
    <row r="76" spans="6:26" s="76" customFormat="1" ht="15.5" x14ac:dyDescent="0.35">
      <c r="F76" s="79" t="s">
        <v>20789</v>
      </c>
      <c r="G76" s="69"/>
      <c r="H76" s="118">
        <v>75000</v>
      </c>
      <c r="I76" s="69"/>
      <c r="J76" s="69" t="s">
        <v>3716</v>
      </c>
      <c r="K76" s="75"/>
      <c r="L76" s="79" t="s">
        <v>15345</v>
      </c>
      <c r="M76" s="80">
        <v>8603764</v>
      </c>
      <c r="N76" s="75"/>
      <c r="O76" s="69"/>
      <c r="P76" s="69"/>
      <c r="Q76" s="69"/>
      <c r="R76" s="69"/>
      <c r="S76" s="69"/>
      <c r="T76" s="69"/>
      <c r="U76" s="69"/>
      <c r="V76" s="69"/>
      <c r="W76" s="69"/>
      <c r="Y76" s="639">
        <f t="shared" si="2"/>
        <v>5250.0000000000009</v>
      </c>
      <c r="Z76" s="118">
        <f t="shared" si="3"/>
        <v>80250</v>
      </c>
    </row>
    <row r="77" spans="6:26" s="76" customFormat="1" ht="15.5" x14ac:dyDescent="0.35">
      <c r="F77" s="79" t="s">
        <v>20789</v>
      </c>
      <c r="G77" s="69"/>
      <c r="H77" s="118">
        <v>75000</v>
      </c>
      <c r="I77" s="69"/>
      <c r="J77" s="69" t="s">
        <v>3716</v>
      </c>
      <c r="K77" s="75"/>
      <c r="L77" s="79" t="s">
        <v>15345</v>
      </c>
      <c r="M77" s="80">
        <v>8603771</v>
      </c>
      <c r="N77" s="75"/>
      <c r="O77" s="69"/>
      <c r="P77" s="69"/>
      <c r="Q77" s="69"/>
      <c r="R77" s="69"/>
      <c r="S77" s="69"/>
      <c r="T77" s="69"/>
      <c r="U77" s="69"/>
      <c r="V77" s="69"/>
      <c r="W77" s="69"/>
      <c r="Y77" s="639">
        <f t="shared" si="2"/>
        <v>5250.0000000000009</v>
      </c>
      <c r="Z77" s="118">
        <f t="shared" si="3"/>
        <v>80250</v>
      </c>
    </row>
    <row r="78" spans="6:26" s="76" customFormat="1" ht="15.5" x14ac:dyDescent="0.35">
      <c r="F78" s="79" t="s">
        <v>20789</v>
      </c>
      <c r="G78" s="69"/>
      <c r="H78" s="118">
        <v>75000</v>
      </c>
      <c r="I78" s="69"/>
      <c r="J78" s="69" t="s">
        <v>3716</v>
      </c>
      <c r="K78" s="75"/>
      <c r="L78" s="79" t="s">
        <v>15345</v>
      </c>
      <c r="M78" s="80">
        <v>8603736</v>
      </c>
      <c r="N78" s="75"/>
      <c r="O78" s="69"/>
      <c r="P78" s="69"/>
      <c r="Q78" s="69"/>
      <c r="R78" s="69"/>
      <c r="S78" s="69"/>
      <c r="T78" s="69"/>
      <c r="U78" s="69"/>
      <c r="V78" s="69"/>
      <c r="W78" s="69"/>
      <c r="Y78" s="639">
        <f t="shared" si="2"/>
        <v>5250.0000000000009</v>
      </c>
      <c r="Z78" s="118">
        <f t="shared" si="3"/>
        <v>80250</v>
      </c>
    </row>
    <row r="79" spans="6:26" s="76" customFormat="1" ht="15.5" x14ac:dyDescent="0.35">
      <c r="F79" s="79" t="s">
        <v>20789</v>
      </c>
      <c r="G79" s="69"/>
      <c r="H79" s="118">
        <v>75000</v>
      </c>
      <c r="I79" s="69"/>
      <c r="J79" s="69" t="s">
        <v>3716</v>
      </c>
      <c r="K79" s="75"/>
      <c r="L79" s="79" t="s">
        <v>15345</v>
      </c>
      <c r="M79" s="75">
        <v>8603739</v>
      </c>
      <c r="N79" s="75"/>
      <c r="O79" s="69"/>
      <c r="P79" s="69"/>
      <c r="Q79" s="69"/>
      <c r="R79" s="69"/>
      <c r="S79" s="69"/>
      <c r="T79" s="69"/>
      <c r="U79" s="69"/>
      <c r="V79" s="69"/>
      <c r="W79" s="69"/>
      <c r="Y79" s="639">
        <f t="shared" si="2"/>
        <v>5250.0000000000009</v>
      </c>
      <c r="Z79" s="118">
        <f t="shared" si="3"/>
        <v>80250</v>
      </c>
    </row>
    <row r="80" spans="6:26" s="76" customFormat="1" ht="15.5" x14ac:dyDescent="0.35">
      <c r="F80" s="79" t="s">
        <v>20789</v>
      </c>
      <c r="G80" s="69"/>
      <c r="H80" s="118">
        <v>75000</v>
      </c>
      <c r="I80" s="69"/>
      <c r="J80" s="69" t="s">
        <v>3716</v>
      </c>
      <c r="K80" s="75"/>
      <c r="L80" s="79" t="s">
        <v>15345</v>
      </c>
      <c r="M80" s="75">
        <v>8603746</v>
      </c>
      <c r="N80" s="75"/>
      <c r="O80" s="69"/>
      <c r="P80" s="69"/>
      <c r="Q80" s="69"/>
      <c r="R80" s="69"/>
      <c r="S80" s="69"/>
      <c r="T80" s="69"/>
      <c r="U80" s="69"/>
      <c r="V80" s="69"/>
      <c r="W80" s="69"/>
      <c r="Y80" s="639">
        <f t="shared" si="2"/>
        <v>5250.0000000000009</v>
      </c>
      <c r="Z80" s="118">
        <f t="shared" si="3"/>
        <v>80250</v>
      </c>
    </row>
    <row r="81" spans="1:26" s="76" customFormat="1" ht="15.5" x14ac:dyDescent="0.35">
      <c r="F81" s="79" t="s">
        <v>20791</v>
      </c>
      <c r="G81" s="69"/>
      <c r="H81" s="118">
        <v>75000</v>
      </c>
      <c r="I81" s="69"/>
      <c r="J81" s="69"/>
      <c r="K81" s="75"/>
      <c r="L81" s="79"/>
      <c r="M81" s="75"/>
      <c r="N81" s="75"/>
      <c r="O81" s="69"/>
      <c r="P81" s="69"/>
      <c r="Q81" s="69"/>
      <c r="R81" s="69"/>
      <c r="S81" s="69"/>
      <c r="T81" s="69"/>
      <c r="U81" s="69"/>
      <c r="V81" s="69"/>
      <c r="W81" s="69"/>
      <c r="Y81" s="639">
        <f t="shared" si="2"/>
        <v>5250.0000000000009</v>
      </c>
      <c r="Z81" s="118">
        <f t="shared" si="3"/>
        <v>80250</v>
      </c>
    </row>
    <row r="82" spans="1:26" s="76" customFormat="1" ht="15.5" x14ac:dyDescent="0.35">
      <c r="F82" s="79"/>
      <c r="H82" s="118"/>
      <c r="K82" s="130"/>
      <c r="L82" s="119"/>
      <c r="M82" s="119"/>
      <c r="N82" s="119"/>
      <c r="Q82" s="119"/>
      <c r="Y82" s="639">
        <f t="shared" si="2"/>
        <v>0</v>
      </c>
      <c r="Z82" s="118">
        <f t="shared" si="3"/>
        <v>0</v>
      </c>
    </row>
    <row r="83" spans="1:26" s="76" customFormat="1" ht="15.5" x14ac:dyDescent="0.35">
      <c r="A83" s="64"/>
      <c r="B83" s="64"/>
      <c r="C83" s="64"/>
      <c r="D83" s="64"/>
      <c r="E83" s="64"/>
      <c r="F83" s="66" t="s">
        <v>6708</v>
      </c>
      <c r="G83" s="64"/>
      <c r="H83" s="67"/>
      <c r="I83" s="64"/>
      <c r="J83" s="64"/>
      <c r="K83" s="68"/>
      <c r="L83" s="68"/>
      <c r="M83" s="68"/>
      <c r="N83" s="68"/>
      <c r="O83" s="64"/>
      <c r="P83" s="64"/>
      <c r="Q83" s="68"/>
      <c r="R83" s="64"/>
      <c r="S83" s="64"/>
      <c r="T83" s="64"/>
      <c r="U83" s="64"/>
      <c r="V83" s="64"/>
      <c r="W83" s="64"/>
      <c r="Y83" s="639">
        <f t="shared" si="2"/>
        <v>0</v>
      </c>
      <c r="Z83" s="67">
        <f t="shared" si="3"/>
        <v>0</v>
      </c>
    </row>
    <row r="84" spans="1:26" s="76" customFormat="1" ht="15.5" x14ac:dyDescent="0.35">
      <c r="F84" s="86"/>
      <c r="H84" s="118"/>
      <c r="K84" s="119"/>
      <c r="L84" s="119"/>
      <c r="M84" s="119"/>
      <c r="N84" s="119"/>
      <c r="Q84" s="119"/>
      <c r="W84" s="76" t="s">
        <v>1852</v>
      </c>
      <c r="Y84" s="639">
        <f t="shared" si="2"/>
        <v>0</v>
      </c>
      <c r="Z84" s="118">
        <f t="shared" si="3"/>
        <v>0</v>
      </c>
    </row>
    <row r="85" spans="1:26" s="76" customFormat="1" ht="15.5" x14ac:dyDescent="0.35">
      <c r="H85" s="118"/>
      <c r="K85" s="119"/>
      <c r="L85" s="119"/>
      <c r="M85" s="119"/>
      <c r="N85" s="119"/>
      <c r="Q85" s="119"/>
      <c r="Y85" s="639">
        <f t="shared" si="2"/>
        <v>0</v>
      </c>
      <c r="Z85" s="118">
        <f t="shared" si="3"/>
        <v>0</v>
      </c>
    </row>
    <row r="86" spans="1:26" s="76" customFormat="1" ht="15.5" x14ac:dyDescent="0.35">
      <c r="A86" s="64"/>
      <c r="B86" s="64"/>
      <c r="C86" s="64"/>
      <c r="D86" s="64"/>
      <c r="E86" s="64"/>
      <c r="F86" s="66" t="s">
        <v>1168</v>
      </c>
      <c r="G86" s="64"/>
      <c r="H86" s="67"/>
      <c r="I86" s="64"/>
      <c r="J86" s="64"/>
      <c r="K86" s="68"/>
      <c r="L86" s="68"/>
      <c r="M86" s="68"/>
      <c r="N86" s="68"/>
      <c r="O86" s="64"/>
      <c r="P86" s="64"/>
      <c r="Q86" s="68"/>
      <c r="R86" s="64"/>
      <c r="S86" s="64"/>
      <c r="T86" s="64"/>
      <c r="U86" s="64"/>
      <c r="V86" s="64"/>
      <c r="W86" s="64"/>
      <c r="Y86" s="639">
        <f t="shared" si="2"/>
        <v>0</v>
      </c>
      <c r="Z86" s="67">
        <f t="shared" si="3"/>
        <v>0</v>
      </c>
    </row>
    <row r="87" spans="1:26" s="76" customFormat="1" ht="15.5" x14ac:dyDescent="0.35">
      <c r="F87" s="86"/>
      <c r="H87" s="118"/>
      <c r="K87" s="119"/>
      <c r="L87" s="119"/>
      <c r="M87" s="119"/>
      <c r="N87" s="119"/>
      <c r="Q87" s="119"/>
      <c r="W87" s="76" t="s">
        <v>1852</v>
      </c>
      <c r="Y87" s="639">
        <f t="shared" si="2"/>
        <v>0</v>
      </c>
      <c r="Z87" s="118">
        <f t="shared" si="3"/>
        <v>0</v>
      </c>
    </row>
    <row r="88" spans="1:26" s="76" customFormat="1" ht="15.5" x14ac:dyDescent="0.35">
      <c r="A88" s="69"/>
      <c r="B88" s="69"/>
      <c r="C88" s="69"/>
      <c r="D88" s="69"/>
      <c r="E88" s="69"/>
      <c r="G88" s="69"/>
      <c r="H88" s="74"/>
      <c r="I88" s="69"/>
      <c r="J88" s="69"/>
      <c r="K88" s="75"/>
      <c r="L88" s="75"/>
      <c r="M88" s="75"/>
      <c r="N88" s="75"/>
      <c r="O88" s="69"/>
      <c r="P88" s="69"/>
      <c r="Q88" s="75"/>
      <c r="R88" s="69"/>
      <c r="S88" s="69"/>
      <c r="T88" s="69"/>
      <c r="U88" s="69"/>
      <c r="Y88" s="639">
        <f t="shared" si="2"/>
        <v>0</v>
      </c>
      <c r="Z88" s="74">
        <f t="shared" si="3"/>
        <v>0</v>
      </c>
    </row>
    <row r="89" spans="1:26" s="76" customFormat="1" ht="15.5" x14ac:dyDescent="0.35">
      <c r="A89" s="64"/>
      <c r="B89" s="64"/>
      <c r="C89" s="64"/>
      <c r="D89" s="64"/>
      <c r="E89" s="64"/>
      <c r="F89" s="66" t="s">
        <v>5449</v>
      </c>
      <c r="G89" s="64"/>
      <c r="H89" s="67"/>
      <c r="I89" s="64"/>
      <c r="J89" s="64"/>
      <c r="K89" s="68"/>
      <c r="L89" s="68"/>
      <c r="M89" s="68"/>
      <c r="N89" s="68"/>
      <c r="O89" s="64"/>
      <c r="P89" s="64"/>
      <c r="Q89" s="68"/>
      <c r="R89" s="64"/>
      <c r="S89" s="64"/>
      <c r="T89" s="64"/>
      <c r="U89" s="64"/>
      <c r="V89" s="64"/>
      <c r="W89" s="64"/>
      <c r="Y89" s="639">
        <f t="shared" si="2"/>
        <v>0</v>
      </c>
      <c r="Z89" s="67">
        <f t="shared" si="3"/>
        <v>0</v>
      </c>
    </row>
    <row r="90" spans="1:26" s="76" customFormat="1" ht="15.5" x14ac:dyDescent="0.35">
      <c r="A90" s="69"/>
      <c r="B90" s="69"/>
      <c r="C90" s="69"/>
      <c r="D90" s="69"/>
      <c r="E90" s="69"/>
      <c r="F90" s="79" t="s">
        <v>20792</v>
      </c>
      <c r="G90" s="69"/>
      <c r="H90" s="74"/>
      <c r="I90" s="69"/>
      <c r="K90" s="193"/>
      <c r="L90" s="119"/>
      <c r="M90" s="75"/>
      <c r="N90" s="75"/>
      <c r="O90" s="69"/>
      <c r="Q90" s="119"/>
      <c r="R90" s="69"/>
      <c r="S90" s="69"/>
      <c r="T90" s="69"/>
      <c r="U90" s="69"/>
      <c r="V90" s="69"/>
      <c r="W90" s="69"/>
      <c r="Y90" s="639">
        <f t="shared" si="2"/>
        <v>0</v>
      </c>
      <c r="Z90" s="74">
        <f t="shared" si="3"/>
        <v>0</v>
      </c>
    </row>
    <row r="91" spans="1:26" s="76" customFormat="1" ht="15.5" x14ac:dyDescent="0.35">
      <c r="F91" s="79" t="s">
        <v>20793</v>
      </c>
      <c r="H91" s="118"/>
      <c r="K91" s="130"/>
      <c r="L91" s="119"/>
      <c r="M91" s="119"/>
      <c r="N91" s="119"/>
      <c r="Q91" s="119"/>
      <c r="Y91" s="639">
        <f t="shared" si="2"/>
        <v>0</v>
      </c>
      <c r="Z91" s="118">
        <f t="shared" si="3"/>
        <v>0</v>
      </c>
    </row>
    <row r="92" spans="1:26" s="76" customFormat="1" ht="15.5" x14ac:dyDescent="0.35">
      <c r="A92" s="69"/>
      <c r="B92" s="69"/>
      <c r="C92" s="69"/>
      <c r="D92" s="69"/>
      <c r="E92" s="69"/>
      <c r="F92" s="79"/>
      <c r="G92" s="69"/>
      <c r="H92" s="74">
        <v>600000</v>
      </c>
      <c r="I92" s="69"/>
      <c r="J92" s="69"/>
      <c r="K92" s="75"/>
      <c r="L92" s="75"/>
      <c r="M92" s="75"/>
      <c r="N92" s="75"/>
      <c r="O92" s="69"/>
      <c r="P92" s="69"/>
      <c r="Q92" s="75"/>
      <c r="R92" s="69"/>
      <c r="S92" s="69"/>
      <c r="T92" s="69"/>
      <c r="U92" s="69"/>
      <c r="Y92" s="639">
        <f t="shared" si="2"/>
        <v>42000.000000000007</v>
      </c>
      <c r="Z92" s="74">
        <f t="shared" si="3"/>
        <v>642000</v>
      </c>
    </row>
    <row r="93" spans="1:26" s="76" customFormat="1" ht="15.5" x14ac:dyDescent="0.35">
      <c r="A93" s="64"/>
      <c r="B93" s="64"/>
      <c r="C93" s="64"/>
      <c r="D93" s="64"/>
      <c r="E93" s="64"/>
      <c r="F93" s="66" t="s">
        <v>1572</v>
      </c>
      <c r="G93" s="64"/>
      <c r="H93" s="67"/>
      <c r="I93" s="64"/>
      <c r="J93" s="64"/>
      <c r="K93" s="68"/>
      <c r="L93" s="68"/>
      <c r="M93" s="68"/>
      <c r="N93" s="68"/>
      <c r="O93" s="64"/>
      <c r="P93" s="64"/>
      <c r="Q93" s="68"/>
      <c r="R93" s="64"/>
      <c r="S93" s="64"/>
      <c r="T93" s="64"/>
      <c r="U93" s="64"/>
      <c r="V93" s="64"/>
      <c r="W93" s="64"/>
      <c r="Y93" s="639">
        <f t="shared" si="2"/>
        <v>0</v>
      </c>
      <c r="Z93" s="67">
        <f t="shared" si="3"/>
        <v>0</v>
      </c>
    </row>
    <row r="94" spans="1:26" s="76" customFormat="1" ht="15.5" x14ac:dyDescent="0.35">
      <c r="F94" s="86"/>
      <c r="H94" s="118"/>
      <c r="K94" s="119"/>
      <c r="L94" s="119"/>
      <c r="M94" s="119"/>
      <c r="N94" s="119"/>
      <c r="Q94" s="119"/>
      <c r="W94" s="76" t="s">
        <v>1852</v>
      </c>
      <c r="Y94" s="639">
        <f t="shared" si="2"/>
        <v>0</v>
      </c>
      <c r="Z94" s="118">
        <f t="shared" si="3"/>
        <v>0</v>
      </c>
    </row>
    <row r="95" spans="1:26" s="76" customFormat="1" ht="15.5" x14ac:dyDescent="0.35">
      <c r="A95" s="64"/>
      <c r="B95" s="64"/>
      <c r="C95" s="64"/>
      <c r="D95" s="64"/>
      <c r="E95" s="64"/>
      <c r="F95" s="96" t="s">
        <v>1582</v>
      </c>
      <c r="G95" s="64"/>
      <c r="H95" s="67"/>
      <c r="I95" s="64"/>
      <c r="J95" s="64"/>
      <c r="K95" s="68"/>
      <c r="L95" s="68"/>
      <c r="M95" s="68"/>
      <c r="N95" s="68"/>
      <c r="O95" s="64"/>
      <c r="P95" s="64"/>
      <c r="Q95" s="68"/>
      <c r="R95" s="64"/>
      <c r="S95" s="64"/>
      <c r="T95" s="64"/>
      <c r="U95" s="64"/>
      <c r="V95" s="64"/>
      <c r="W95" s="64"/>
      <c r="Y95" s="639">
        <f t="shared" si="2"/>
        <v>0</v>
      </c>
      <c r="Z95" s="67">
        <f t="shared" si="3"/>
        <v>0</v>
      </c>
    </row>
    <row r="96" spans="1:26" s="76" customFormat="1" ht="15.5" x14ac:dyDescent="0.35">
      <c r="A96" s="69"/>
      <c r="B96" s="69"/>
      <c r="C96" s="69"/>
      <c r="D96" s="69"/>
      <c r="E96" s="69"/>
      <c r="F96" s="93"/>
      <c r="G96" s="69"/>
      <c r="H96" s="74"/>
      <c r="I96" s="69"/>
      <c r="J96" s="69"/>
      <c r="K96" s="75"/>
      <c r="L96" s="75"/>
      <c r="M96" s="131"/>
      <c r="N96" s="75"/>
      <c r="O96" s="69"/>
      <c r="P96" s="69"/>
      <c r="Q96" s="75"/>
      <c r="R96" s="69"/>
      <c r="S96" s="69"/>
      <c r="T96" s="69"/>
      <c r="U96" s="69"/>
      <c r="V96" s="69"/>
      <c r="W96" s="69" t="s">
        <v>1852</v>
      </c>
      <c r="Y96" s="639">
        <f t="shared" si="2"/>
        <v>0</v>
      </c>
      <c r="Z96" s="74">
        <f t="shared" si="3"/>
        <v>0</v>
      </c>
    </row>
    <row r="97" spans="1:26" s="76" customFormat="1" ht="15.5" x14ac:dyDescent="0.35">
      <c r="A97" s="64"/>
      <c r="B97" s="64"/>
      <c r="C97" s="64"/>
      <c r="D97" s="64"/>
      <c r="E97" s="64"/>
      <c r="F97" s="96" t="s">
        <v>1590</v>
      </c>
      <c r="G97" s="64"/>
      <c r="H97" s="67"/>
      <c r="I97" s="64"/>
      <c r="J97" s="64"/>
      <c r="K97" s="68"/>
      <c r="L97" s="68"/>
      <c r="M97" s="68"/>
      <c r="N97" s="68"/>
      <c r="O97" s="64"/>
      <c r="P97" s="64"/>
      <c r="Q97" s="68"/>
      <c r="R97" s="64"/>
      <c r="S97" s="64"/>
      <c r="T97" s="64"/>
      <c r="U97" s="64"/>
      <c r="V97" s="64"/>
      <c r="W97" s="64"/>
      <c r="Y97" s="639">
        <f t="shared" si="2"/>
        <v>0</v>
      </c>
      <c r="Z97" s="67">
        <f t="shared" si="3"/>
        <v>0</v>
      </c>
    </row>
    <row r="98" spans="1:26" s="76" customFormat="1" ht="15.5" x14ac:dyDescent="0.35">
      <c r="A98" s="69"/>
      <c r="B98" s="69"/>
      <c r="C98" s="69"/>
      <c r="D98" s="69"/>
      <c r="E98" s="69"/>
      <c r="F98" s="79" t="s">
        <v>20794</v>
      </c>
      <c r="G98" s="69"/>
      <c r="H98" s="74">
        <v>720000</v>
      </c>
      <c r="I98" s="69"/>
      <c r="J98" s="69" t="s">
        <v>3653</v>
      </c>
      <c r="K98" s="75"/>
      <c r="L98" s="75" t="s">
        <v>20795</v>
      </c>
      <c r="M98" s="75"/>
      <c r="N98" s="75"/>
      <c r="O98" s="69"/>
      <c r="P98" s="69" t="s">
        <v>20796</v>
      </c>
      <c r="Q98" s="75" t="s">
        <v>1066</v>
      </c>
      <c r="R98" s="69"/>
      <c r="S98" s="69"/>
      <c r="T98" s="69"/>
      <c r="U98" s="69"/>
      <c r="V98" s="69"/>
      <c r="W98" s="69"/>
      <c r="Y98" s="639">
        <f t="shared" si="2"/>
        <v>50400.000000000007</v>
      </c>
      <c r="Z98" s="74">
        <f t="shared" si="3"/>
        <v>770400</v>
      </c>
    </row>
    <row r="99" spans="1:26" ht="15.5" x14ac:dyDescent="0.35">
      <c r="B99" s="76"/>
      <c r="C99" s="76"/>
      <c r="D99" s="76"/>
      <c r="E99" s="76"/>
      <c r="F99" s="93" t="s">
        <v>894</v>
      </c>
      <c r="G99" s="123"/>
      <c r="H99" s="124">
        <f>SUM(H5:H98)</f>
        <v>55599000</v>
      </c>
      <c r="I99" s="76"/>
      <c r="J99" s="76"/>
      <c r="K99" s="119"/>
      <c r="L99" s="119"/>
      <c r="M99" s="119"/>
      <c r="N99" s="119"/>
      <c r="O99" s="76"/>
      <c r="P99" s="76"/>
      <c r="Q99" s="119"/>
      <c r="R99" s="76"/>
      <c r="S99" s="76"/>
      <c r="T99" s="76"/>
      <c r="U99" s="76"/>
      <c r="Y99" s="639">
        <f t="shared" si="2"/>
        <v>3891930.0000000005</v>
      </c>
      <c r="Z99" s="124">
        <f t="shared" si="3"/>
        <v>59490930</v>
      </c>
    </row>
    <row r="100" spans="1:26" ht="15.5" x14ac:dyDescent="0.35">
      <c r="F100" s="117"/>
    </row>
  </sheetData>
  <mergeCells count="7">
    <mergeCell ref="W1:W2"/>
    <mergeCell ref="A1:E1"/>
    <mergeCell ref="F1:G1"/>
    <mergeCell ref="J1:N1"/>
    <mergeCell ref="O1:Q1"/>
    <mergeCell ref="R1:S1"/>
    <mergeCell ref="T1:V1"/>
  </mergeCells>
  <pageMargins left="0.7" right="0.7" top="0.75" bottom="0.75" header="0.3" footer="0.3"/>
  <legacy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rgb="FF00B050"/>
  </sheetPr>
  <dimension ref="A1:Z119"/>
  <sheetViews>
    <sheetView topLeftCell="F1" workbookViewId="0">
      <selection activeCell="Z2" sqref="Z2"/>
    </sheetView>
  </sheetViews>
  <sheetFormatPr defaultColWidth="30.81640625" defaultRowHeight="15.5" x14ac:dyDescent="0.35"/>
  <cols>
    <col min="1" max="1" width="20.1796875" style="100" hidden="1" customWidth="1"/>
    <col min="2" max="2" width="27.453125" style="100" hidden="1" customWidth="1"/>
    <col min="3" max="3" width="20.1796875" style="100" hidden="1" customWidth="1"/>
    <col min="4" max="4" width="23.1796875" style="100" hidden="1" customWidth="1"/>
    <col min="5" max="5" width="24" style="100" hidden="1" customWidth="1"/>
    <col min="6" max="6" width="88.81640625" style="100" bestFit="1" customWidth="1"/>
    <col min="7" max="7" width="29.1796875" style="100" hidden="1" customWidth="1"/>
    <col min="8" max="8" width="29.1796875" style="135" hidden="1" customWidth="1"/>
    <col min="9" max="9" width="14.453125" style="100" hidden="1" customWidth="1"/>
    <col min="10" max="10" width="48.7265625" style="100" hidden="1" customWidth="1"/>
    <col min="11" max="11" width="17.453125" style="100" hidden="1" customWidth="1"/>
    <col min="12" max="12" width="20.7265625" style="100" hidden="1" customWidth="1"/>
    <col min="13" max="13" width="28.453125" style="100" hidden="1" customWidth="1"/>
    <col min="14" max="14" width="23.7265625" style="100" hidden="1" customWidth="1"/>
    <col min="15" max="15" width="24.453125" style="100" hidden="1" customWidth="1"/>
    <col min="16" max="16" width="21.453125" style="100" hidden="1" customWidth="1"/>
    <col min="17" max="17" width="20.08984375" style="100" hidden="1" customWidth="1"/>
    <col min="18" max="18" width="11.7265625" style="100" hidden="1" customWidth="1"/>
    <col min="19" max="19" width="18" style="100" hidden="1" customWidth="1"/>
    <col min="20" max="20" width="26.81640625" style="100" hidden="1" customWidth="1"/>
    <col min="21" max="21" width="44.7265625" style="100" hidden="1" customWidth="1"/>
    <col min="22" max="22" width="26.453125" style="100" hidden="1" customWidth="1"/>
    <col min="23" max="23" width="33" style="100" hidden="1" customWidth="1"/>
    <col min="24" max="24" width="22.453125" style="100" hidden="1" customWidth="1"/>
    <col min="25" max="25" width="0" style="76" hidden="1" customWidth="1"/>
    <col min="26" max="26" width="29.1796875" style="135" customWidth="1"/>
    <col min="27" max="16384" width="30.81640625" style="100"/>
  </cols>
  <sheetData>
    <row r="1" spans="1:26" x14ac:dyDescent="0.35">
      <c r="A1" s="665" t="s">
        <v>895</v>
      </c>
      <c r="B1" s="665"/>
      <c r="C1" s="665"/>
      <c r="D1" s="665"/>
      <c r="E1" s="666"/>
      <c r="F1" s="667" t="s">
        <v>896</v>
      </c>
      <c r="G1" s="667"/>
      <c r="H1" s="47"/>
      <c r="I1" s="48" t="s">
        <v>897</v>
      </c>
      <c r="J1" s="667" t="s">
        <v>898</v>
      </c>
      <c r="K1" s="667"/>
      <c r="L1" s="667"/>
      <c r="M1" s="667"/>
      <c r="N1" s="667"/>
      <c r="O1" s="668" t="s">
        <v>899</v>
      </c>
      <c r="P1" s="669"/>
      <c r="Q1" s="670"/>
      <c r="R1" s="667" t="s">
        <v>900</v>
      </c>
      <c r="S1" s="667"/>
      <c r="T1" s="671" t="s">
        <v>901</v>
      </c>
      <c r="U1" s="671"/>
      <c r="V1" s="671"/>
      <c r="W1" s="672"/>
      <c r="X1" s="673" t="s">
        <v>902</v>
      </c>
      <c r="Z1" s="281"/>
    </row>
    <row r="2" spans="1:26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50" t="s">
        <v>906</v>
      </c>
      <c r="F2" s="51" t="s">
        <v>908</v>
      </c>
      <c r="G2" s="49" t="s">
        <v>909</v>
      </c>
      <c r="H2" s="52" t="s">
        <v>2494</v>
      </c>
      <c r="I2" s="51" t="s">
        <v>911</v>
      </c>
      <c r="J2" s="49" t="s">
        <v>912</v>
      </c>
      <c r="K2" s="49" t="s">
        <v>913</v>
      </c>
      <c r="L2" s="49" t="s">
        <v>914</v>
      </c>
      <c r="M2" s="49" t="s">
        <v>915</v>
      </c>
      <c r="N2" s="49" t="s">
        <v>916</v>
      </c>
      <c r="O2" s="50" t="s">
        <v>917</v>
      </c>
      <c r="P2" s="51" t="s">
        <v>918</v>
      </c>
      <c r="Q2" s="51" t="s">
        <v>919</v>
      </c>
      <c r="R2" s="51" t="s">
        <v>920</v>
      </c>
      <c r="S2" s="53" t="s">
        <v>921</v>
      </c>
      <c r="T2" s="51" t="s">
        <v>922</v>
      </c>
      <c r="U2" s="51" t="s">
        <v>923</v>
      </c>
      <c r="V2" s="54" t="s">
        <v>924</v>
      </c>
      <c r="W2" s="51" t="s">
        <v>925</v>
      </c>
      <c r="X2" s="673"/>
      <c r="Z2" s="634" t="s">
        <v>24303</v>
      </c>
    </row>
    <row r="3" spans="1:26" x14ac:dyDescent="0.35">
      <c r="A3" s="106"/>
      <c r="B3" s="106"/>
      <c r="C3" s="106"/>
      <c r="D3" s="107"/>
      <c r="E3" s="57" t="s">
        <v>20797</v>
      </c>
      <c r="F3" s="106"/>
      <c r="G3" s="57"/>
      <c r="H3" s="108"/>
      <c r="I3" s="106"/>
      <c r="J3" s="109"/>
      <c r="K3" s="106"/>
      <c r="L3" s="106"/>
      <c r="M3" s="106"/>
      <c r="N3" s="107"/>
      <c r="O3" s="57"/>
      <c r="P3" s="57"/>
      <c r="Q3" s="57"/>
      <c r="R3" s="110"/>
      <c r="S3" s="57"/>
      <c r="T3" s="57"/>
      <c r="U3" s="57"/>
      <c r="V3" s="111"/>
      <c r="W3" s="112"/>
      <c r="X3" s="112"/>
      <c r="Z3" s="660"/>
    </row>
    <row r="4" spans="1:26" x14ac:dyDescent="0.35">
      <c r="A4" s="64"/>
      <c r="B4" s="64"/>
      <c r="C4" s="64"/>
      <c r="D4" s="64"/>
      <c r="E4" s="64"/>
      <c r="F4" s="66" t="s">
        <v>2392</v>
      </c>
      <c r="G4" s="64"/>
      <c r="H4" s="67"/>
      <c r="I4" s="64"/>
      <c r="J4" s="64"/>
      <c r="K4" s="114"/>
      <c r="L4" s="68"/>
      <c r="M4" s="68"/>
      <c r="N4" s="68"/>
      <c r="O4" s="64"/>
      <c r="P4" s="64"/>
      <c r="Q4" s="68"/>
      <c r="R4" s="64"/>
      <c r="S4" s="64"/>
      <c r="T4" s="64"/>
      <c r="U4" s="64"/>
      <c r="V4" s="64"/>
      <c r="W4" s="115"/>
      <c r="X4" s="115"/>
      <c r="Y4" s="641">
        <v>7.0000000000000007E-2</v>
      </c>
      <c r="Z4" s="297"/>
    </row>
    <row r="5" spans="1:26" x14ac:dyDescent="0.35">
      <c r="A5" s="76"/>
      <c r="B5" s="77" t="s">
        <v>20798</v>
      </c>
      <c r="C5" s="77" t="s">
        <v>216</v>
      </c>
      <c r="D5" s="77" t="s">
        <v>20353</v>
      </c>
      <c r="E5" s="77" t="s">
        <v>20354</v>
      </c>
      <c r="F5" s="79" t="s">
        <v>20799</v>
      </c>
      <c r="G5" s="69"/>
      <c r="H5" s="74">
        <v>650000</v>
      </c>
      <c r="I5" s="69"/>
      <c r="J5" s="69" t="s">
        <v>1562</v>
      </c>
      <c r="K5" s="75">
        <v>1991</v>
      </c>
      <c r="L5" s="79" t="s">
        <v>8121</v>
      </c>
      <c r="M5" s="80">
        <v>31552802</v>
      </c>
      <c r="N5" s="75"/>
      <c r="O5" s="69"/>
      <c r="P5" s="69" t="s">
        <v>1010</v>
      </c>
      <c r="Q5" s="69" t="s">
        <v>8122</v>
      </c>
      <c r="R5" s="69"/>
      <c r="S5" s="69"/>
      <c r="T5" s="69"/>
      <c r="U5" s="69"/>
      <c r="V5" s="69"/>
      <c r="W5" s="69" t="s">
        <v>940</v>
      </c>
      <c r="X5" s="121"/>
      <c r="Y5" s="639">
        <f>H5*Y$4</f>
        <v>45500.000000000007</v>
      </c>
      <c r="Z5" s="298">
        <f>H5+Y5</f>
        <v>695500</v>
      </c>
    </row>
    <row r="6" spans="1:26" x14ac:dyDescent="0.35">
      <c r="A6" s="76"/>
      <c r="B6" s="76"/>
      <c r="C6" s="76"/>
      <c r="D6" s="76"/>
      <c r="E6" s="76"/>
      <c r="F6" s="79" t="s">
        <v>20800</v>
      </c>
      <c r="G6" s="69"/>
      <c r="H6" s="74">
        <v>650000</v>
      </c>
      <c r="I6" s="69"/>
      <c r="J6" s="69" t="s">
        <v>1562</v>
      </c>
      <c r="K6" s="75">
        <v>1991</v>
      </c>
      <c r="L6" s="79" t="s">
        <v>8121</v>
      </c>
      <c r="M6" s="80">
        <v>31552805</v>
      </c>
      <c r="N6" s="75"/>
      <c r="O6" s="69"/>
      <c r="P6" s="69" t="s">
        <v>1010</v>
      </c>
      <c r="Q6" s="69" t="s">
        <v>8122</v>
      </c>
      <c r="R6" s="69"/>
      <c r="S6" s="69"/>
      <c r="T6" s="69"/>
      <c r="U6" s="69"/>
      <c r="V6" s="69"/>
      <c r="W6" s="69" t="s">
        <v>940</v>
      </c>
      <c r="X6" s="121"/>
      <c r="Y6" s="639">
        <f t="shared" ref="Y6:Y69" si="0">H6*Y$4</f>
        <v>45500.000000000007</v>
      </c>
      <c r="Z6" s="298">
        <f t="shared" ref="Z6:Z69" si="1">H6+Y6</f>
        <v>695500</v>
      </c>
    </row>
    <row r="7" spans="1:26" x14ac:dyDescent="0.35">
      <c r="A7" s="76"/>
      <c r="B7" s="76"/>
      <c r="C7" s="76"/>
      <c r="D7" s="76"/>
      <c r="E7" s="76"/>
      <c r="F7" s="79" t="s">
        <v>20801</v>
      </c>
      <c r="G7" s="69"/>
      <c r="H7" s="74">
        <v>600000</v>
      </c>
      <c r="I7" s="69"/>
      <c r="J7" s="69" t="s">
        <v>1562</v>
      </c>
      <c r="K7" s="75">
        <v>1992</v>
      </c>
      <c r="L7" s="79" t="s">
        <v>8126</v>
      </c>
      <c r="M7" s="80">
        <v>31578574</v>
      </c>
      <c r="N7" s="75"/>
      <c r="O7" s="69"/>
      <c r="P7" s="69" t="s">
        <v>938</v>
      </c>
      <c r="Q7" s="69" t="s">
        <v>8122</v>
      </c>
      <c r="R7" s="69"/>
      <c r="S7" s="69"/>
      <c r="T7" s="69"/>
      <c r="U7" s="69"/>
      <c r="V7" s="69"/>
      <c r="W7" s="69" t="s">
        <v>940</v>
      </c>
      <c r="X7" s="121"/>
      <c r="Y7" s="639">
        <f t="shared" si="0"/>
        <v>42000.000000000007</v>
      </c>
      <c r="Z7" s="298">
        <f t="shared" si="1"/>
        <v>642000</v>
      </c>
    </row>
    <row r="8" spans="1:26" x14ac:dyDescent="0.35">
      <c r="A8" s="76"/>
      <c r="B8" s="76"/>
      <c r="C8" s="76"/>
      <c r="D8" s="76"/>
      <c r="E8" s="76"/>
      <c r="F8" s="79" t="s">
        <v>20802</v>
      </c>
      <c r="G8" s="69"/>
      <c r="H8" s="74">
        <v>600000</v>
      </c>
      <c r="I8" s="69"/>
      <c r="J8" s="69" t="s">
        <v>1562</v>
      </c>
      <c r="K8" s="75">
        <v>1992</v>
      </c>
      <c r="L8" s="79" t="s">
        <v>8126</v>
      </c>
      <c r="M8" s="80">
        <v>31578575</v>
      </c>
      <c r="N8" s="75"/>
      <c r="O8" s="69"/>
      <c r="P8" s="69" t="s">
        <v>938</v>
      </c>
      <c r="Q8" s="69" t="s">
        <v>8122</v>
      </c>
      <c r="R8" s="69"/>
      <c r="S8" s="69"/>
      <c r="T8" s="69"/>
      <c r="U8" s="69"/>
      <c r="V8" s="69"/>
      <c r="W8" s="69" t="s">
        <v>940</v>
      </c>
      <c r="X8" s="121"/>
      <c r="Y8" s="639">
        <f t="shared" si="0"/>
        <v>42000.000000000007</v>
      </c>
      <c r="Z8" s="298">
        <f t="shared" si="1"/>
        <v>642000</v>
      </c>
    </row>
    <row r="9" spans="1:26" x14ac:dyDescent="0.35">
      <c r="A9" s="76"/>
      <c r="B9" s="76"/>
      <c r="C9" s="76"/>
      <c r="D9" s="76"/>
      <c r="E9" s="76"/>
      <c r="F9" s="79" t="s">
        <v>20803</v>
      </c>
      <c r="G9" s="69"/>
      <c r="H9" s="74">
        <v>600000</v>
      </c>
      <c r="I9" s="69"/>
      <c r="J9" s="69" t="s">
        <v>1562</v>
      </c>
      <c r="K9" s="75">
        <v>1992</v>
      </c>
      <c r="L9" s="79" t="s">
        <v>8126</v>
      </c>
      <c r="M9" s="80">
        <v>31578573</v>
      </c>
      <c r="N9" s="75"/>
      <c r="O9" s="69"/>
      <c r="P9" s="69" t="s">
        <v>938</v>
      </c>
      <c r="Q9" s="69" t="s">
        <v>8122</v>
      </c>
      <c r="R9" s="69"/>
      <c r="S9" s="69"/>
      <c r="T9" s="69"/>
      <c r="U9" s="69"/>
      <c r="V9" s="69"/>
      <c r="W9" s="69" t="s">
        <v>940</v>
      </c>
      <c r="X9" s="121"/>
      <c r="Y9" s="639">
        <f t="shared" si="0"/>
        <v>42000.000000000007</v>
      </c>
      <c r="Z9" s="298">
        <f t="shared" si="1"/>
        <v>642000</v>
      </c>
    </row>
    <row r="10" spans="1:26" x14ac:dyDescent="0.35">
      <c r="A10" s="76"/>
      <c r="B10" s="76"/>
      <c r="C10" s="76"/>
      <c r="D10" s="76"/>
      <c r="E10" s="76"/>
      <c r="F10" s="79" t="s">
        <v>20804</v>
      </c>
      <c r="G10" s="69"/>
      <c r="H10" s="74">
        <v>600000</v>
      </c>
      <c r="I10" s="69"/>
      <c r="J10" s="69" t="s">
        <v>1562</v>
      </c>
      <c r="K10" s="75">
        <v>1992</v>
      </c>
      <c r="L10" s="79" t="s">
        <v>8126</v>
      </c>
      <c r="M10" s="80">
        <v>31578567</v>
      </c>
      <c r="N10" s="75"/>
      <c r="O10" s="69"/>
      <c r="P10" s="69" t="s">
        <v>938</v>
      </c>
      <c r="Q10" s="69" t="s">
        <v>8122</v>
      </c>
      <c r="R10" s="69"/>
      <c r="S10" s="69"/>
      <c r="T10" s="69"/>
      <c r="U10" s="69"/>
      <c r="V10" s="69"/>
      <c r="W10" s="69" t="s">
        <v>940</v>
      </c>
      <c r="X10" s="121"/>
      <c r="Y10" s="639">
        <f t="shared" si="0"/>
        <v>42000.000000000007</v>
      </c>
      <c r="Z10" s="298">
        <f t="shared" si="1"/>
        <v>642000</v>
      </c>
    </row>
    <row r="11" spans="1:26" x14ac:dyDescent="0.35">
      <c r="A11" s="76"/>
      <c r="B11" s="76"/>
      <c r="C11" s="76"/>
      <c r="D11" s="76"/>
      <c r="E11" s="76"/>
      <c r="F11" s="79" t="s">
        <v>20805</v>
      </c>
      <c r="G11" s="69"/>
      <c r="H11" s="74">
        <v>600000</v>
      </c>
      <c r="I11" s="69"/>
      <c r="J11" s="69" t="s">
        <v>1562</v>
      </c>
      <c r="K11" s="75">
        <v>1992</v>
      </c>
      <c r="L11" s="79" t="s">
        <v>8126</v>
      </c>
      <c r="M11" s="80">
        <v>31578577</v>
      </c>
      <c r="N11" s="75"/>
      <c r="O11" s="69"/>
      <c r="P11" s="69" t="s">
        <v>938</v>
      </c>
      <c r="Q11" s="69" t="s">
        <v>8122</v>
      </c>
      <c r="R11" s="69"/>
      <c r="S11" s="69"/>
      <c r="T11" s="69"/>
      <c r="U11" s="69"/>
      <c r="V11" s="69"/>
      <c r="W11" s="69" t="s">
        <v>940</v>
      </c>
      <c r="X11" s="121"/>
      <c r="Y11" s="639">
        <f t="shared" si="0"/>
        <v>42000.000000000007</v>
      </c>
      <c r="Z11" s="298">
        <f t="shared" si="1"/>
        <v>642000</v>
      </c>
    </row>
    <row r="12" spans="1:26" x14ac:dyDescent="0.35">
      <c r="A12" s="76"/>
      <c r="B12" s="76"/>
      <c r="C12" s="76"/>
      <c r="D12" s="76"/>
      <c r="E12" s="76"/>
      <c r="F12" s="79" t="s">
        <v>20806</v>
      </c>
      <c r="G12" s="69"/>
      <c r="H12" s="74">
        <v>600000</v>
      </c>
      <c r="I12" s="69"/>
      <c r="J12" s="69" t="s">
        <v>1562</v>
      </c>
      <c r="K12" s="75">
        <v>1992</v>
      </c>
      <c r="L12" s="79" t="s">
        <v>8126</v>
      </c>
      <c r="M12" s="80">
        <v>31578569</v>
      </c>
      <c r="N12" s="75"/>
      <c r="O12" s="69"/>
      <c r="P12" s="69" t="s">
        <v>938</v>
      </c>
      <c r="Q12" s="69" t="s">
        <v>8122</v>
      </c>
      <c r="R12" s="69"/>
      <c r="S12" s="69"/>
      <c r="T12" s="69"/>
      <c r="U12" s="69"/>
      <c r="V12" s="69"/>
      <c r="W12" s="69" t="s">
        <v>940</v>
      </c>
      <c r="X12" s="121"/>
      <c r="Y12" s="639">
        <f t="shared" si="0"/>
        <v>42000.000000000007</v>
      </c>
      <c r="Z12" s="298">
        <f t="shared" si="1"/>
        <v>642000</v>
      </c>
    </row>
    <row r="13" spans="1:26" x14ac:dyDescent="0.35">
      <c r="A13" s="76"/>
      <c r="B13" s="76"/>
      <c r="C13" s="76"/>
      <c r="D13" s="76"/>
      <c r="E13" s="76"/>
      <c r="F13" s="79" t="s">
        <v>20807</v>
      </c>
      <c r="G13" s="69"/>
      <c r="H13" s="74">
        <v>650000</v>
      </c>
      <c r="I13" s="69"/>
      <c r="J13" s="69" t="s">
        <v>1562</v>
      </c>
      <c r="K13" s="75">
        <v>1991</v>
      </c>
      <c r="L13" s="79" t="s">
        <v>8121</v>
      </c>
      <c r="M13" s="80" t="s">
        <v>1063</v>
      </c>
      <c r="N13" s="75"/>
      <c r="O13" s="69"/>
      <c r="P13" s="69" t="s">
        <v>1010</v>
      </c>
      <c r="Q13" s="69" t="s">
        <v>8122</v>
      </c>
      <c r="R13" s="69"/>
      <c r="S13" s="69"/>
      <c r="T13" s="69"/>
      <c r="U13" s="69"/>
      <c r="V13" s="69"/>
      <c r="W13" s="69" t="s">
        <v>940</v>
      </c>
      <c r="X13" s="116" t="s">
        <v>20808</v>
      </c>
      <c r="Y13" s="639">
        <f t="shared" si="0"/>
        <v>45500.000000000007</v>
      </c>
      <c r="Z13" s="298">
        <f t="shared" si="1"/>
        <v>695500</v>
      </c>
    </row>
    <row r="14" spans="1:26" x14ac:dyDescent="0.35">
      <c r="A14" s="76"/>
      <c r="B14" s="76"/>
      <c r="C14" s="76"/>
      <c r="D14" s="76"/>
      <c r="E14" s="76"/>
      <c r="F14" s="79" t="s">
        <v>20809</v>
      </c>
      <c r="G14" s="69"/>
      <c r="H14" s="74">
        <v>600000</v>
      </c>
      <c r="I14" s="69"/>
      <c r="J14" s="69" t="s">
        <v>1562</v>
      </c>
      <c r="K14" s="75">
        <v>1992</v>
      </c>
      <c r="L14" s="79" t="s">
        <v>8126</v>
      </c>
      <c r="M14" s="80">
        <v>31578571</v>
      </c>
      <c r="N14" s="75"/>
      <c r="O14" s="69"/>
      <c r="P14" s="69" t="s">
        <v>938</v>
      </c>
      <c r="Q14" s="69" t="s">
        <v>8122</v>
      </c>
      <c r="R14" s="69"/>
      <c r="S14" s="69"/>
      <c r="T14" s="69"/>
      <c r="U14" s="69"/>
      <c r="V14" s="69"/>
      <c r="W14" s="69" t="s">
        <v>940</v>
      </c>
      <c r="X14" s="116"/>
      <c r="Y14" s="639">
        <f t="shared" si="0"/>
        <v>42000.000000000007</v>
      </c>
      <c r="Z14" s="298">
        <f t="shared" si="1"/>
        <v>642000</v>
      </c>
    </row>
    <row r="15" spans="1:26" x14ac:dyDescent="0.35">
      <c r="A15" s="76"/>
      <c r="B15" s="76"/>
      <c r="C15" s="76"/>
      <c r="D15" s="76"/>
      <c r="E15" s="76"/>
      <c r="F15" s="79" t="s">
        <v>20810</v>
      </c>
      <c r="G15" s="69"/>
      <c r="H15" s="74">
        <v>600000</v>
      </c>
      <c r="I15" s="69"/>
      <c r="J15" s="69" t="s">
        <v>1562</v>
      </c>
      <c r="K15" s="75">
        <v>1991</v>
      </c>
      <c r="L15" s="79" t="s">
        <v>8126</v>
      </c>
      <c r="M15" s="80">
        <v>31552821</v>
      </c>
      <c r="N15" s="75"/>
      <c r="O15" s="69"/>
      <c r="P15" s="69" t="s">
        <v>938</v>
      </c>
      <c r="Q15" s="69" t="s">
        <v>8122</v>
      </c>
      <c r="R15" s="69"/>
      <c r="S15" s="69"/>
      <c r="T15" s="69"/>
      <c r="U15" s="69"/>
      <c r="V15" s="69"/>
      <c r="W15" s="69" t="s">
        <v>940</v>
      </c>
      <c r="X15" s="116"/>
      <c r="Y15" s="639">
        <f t="shared" si="0"/>
        <v>42000.000000000007</v>
      </c>
      <c r="Z15" s="298">
        <f t="shared" si="1"/>
        <v>642000</v>
      </c>
    </row>
    <row r="16" spans="1:26" x14ac:dyDescent="0.35">
      <c r="A16" s="76"/>
      <c r="B16" s="76"/>
      <c r="C16" s="76"/>
      <c r="D16" s="76"/>
      <c r="E16" s="76"/>
      <c r="F16" s="79" t="s">
        <v>20811</v>
      </c>
      <c r="G16" s="69"/>
      <c r="H16" s="74">
        <v>600000</v>
      </c>
      <c r="I16" s="69"/>
      <c r="J16" s="69" t="s">
        <v>1562</v>
      </c>
      <c r="K16" s="75">
        <v>1992</v>
      </c>
      <c r="L16" s="79" t="s">
        <v>8126</v>
      </c>
      <c r="M16" s="80">
        <v>31578572</v>
      </c>
      <c r="N16" s="75"/>
      <c r="O16" s="69"/>
      <c r="P16" s="69" t="s">
        <v>938</v>
      </c>
      <c r="Q16" s="69" t="s">
        <v>8122</v>
      </c>
      <c r="R16" s="69"/>
      <c r="S16" s="69"/>
      <c r="T16" s="69"/>
      <c r="U16" s="69"/>
      <c r="V16" s="69"/>
      <c r="W16" s="69" t="s">
        <v>940</v>
      </c>
      <c r="X16" s="116"/>
      <c r="Y16" s="639">
        <f t="shared" si="0"/>
        <v>42000.000000000007</v>
      </c>
      <c r="Z16" s="298">
        <f t="shared" si="1"/>
        <v>642000</v>
      </c>
    </row>
    <row r="17" spans="1:26" x14ac:dyDescent="0.35">
      <c r="A17" s="76"/>
      <c r="B17" s="76"/>
      <c r="C17" s="76"/>
      <c r="D17" s="76"/>
      <c r="E17" s="76"/>
      <c r="F17" s="79" t="s">
        <v>20812</v>
      </c>
      <c r="G17" s="69"/>
      <c r="H17" s="74">
        <v>600000</v>
      </c>
      <c r="I17" s="69"/>
      <c r="J17" s="69" t="s">
        <v>1562</v>
      </c>
      <c r="K17" s="75">
        <v>1992</v>
      </c>
      <c r="L17" s="79" t="s">
        <v>8126</v>
      </c>
      <c r="M17" s="80">
        <v>31578570</v>
      </c>
      <c r="N17" s="75"/>
      <c r="O17" s="69"/>
      <c r="P17" s="69" t="s">
        <v>938</v>
      </c>
      <c r="Q17" s="69" t="s">
        <v>8122</v>
      </c>
      <c r="R17" s="69"/>
      <c r="S17" s="69"/>
      <c r="T17" s="69"/>
      <c r="U17" s="69"/>
      <c r="V17" s="69"/>
      <c r="W17" s="69" t="s">
        <v>940</v>
      </c>
      <c r="X17" s="116"/>
      <c r="Y17" s="639">
        <f t="shared" si="0"/>
        <v>42000.000000000007</v>
      </c>
      <c r="Z17" s="298">
        <f t="shared" si="1"/>
        <v>642000</v>
      </c>
    </row>
    <row r="18" spans="1:26" x14ac:dyDescent="0.35">
      <c r="A18" s="76"/>
      <c r="B18" s="76"/>
      <c r="C18" s="76"/>
      <c r="D18" s="76"/>
      <c r="E18" s="76"/>
      <c r="F18" s="79" t="s">
        <v>20813</v>
      </c>
      <c r="G18" s="69"/>
      <c r="H18" s="74">
        <v>600000</v>
      </c>
      <c r="I18" s="69"/>
      <c r="J18" s="69" t="s">
        <v>1562</v>
      </c>
      <c r="K18" s="75">
        <v>1992</v>
      </c>
      <c r="L18" s="79" t="s">
        <v>8126</v>
      </c>
      <c r="M18" s="80">
        <v>31578578</v>
      </c>
      <c r="N18" s="75"/>
      <c r="O18" s="69"/>
      <c r="P18" s="69" t="s">
        <v>938</v>
      </c>
      <c r="Q18" s="69" t="s">
        <v>8122</v>
      </c>
      <c r="R18" s="69"/>
      <c r="S18" s="69"/>
      <c r="T18" s="69"/>
      <c r="U18" s="69"/>
      <c r="V18" s="69"/>
      <c r="W18" s="69" t="s">
        <v>940</v>
      </c>
      <c r="X18" s="116"/>
      <c r="Y18" s="639">
        <f t="shared" si="0"/>
        <v>42000.000000000007</v>
      </c>
      <c r="Z18" s="298">
        <f t="shared" si="1"/>
        <v>642000</v>
      </c>
    </row>
    <row r="19" spans="1:26" x14ac:dyDescent="0.35">
      <c r="A19" s="76"/>
      <c r="B19" s="76"/>
      <c r="C19" s="76"/>
      <c r="D19" s="76"/>
      <c r="E19" s="76"/>
      <c r="F19" s="79" t="s">
        <v>20814</v>
      </c>
      <c r="G19" s="69"/>
      <c r="H19" s="74">
        <v>600000</v>
      </c>
      <c r="I19" s="69"/>
      <c r="J19" s="69" t="s">
        <v>1562</v>
      </c>
      <c r="K19" s="75">
        <v>1992</v>
      </c>
      <c r="L19" s="79" t="s">
        <v>8126</v>
      </c>
      <c r="M19" s="80">
        <v>31578568</v>
      </c>
      <c r="N19" s="75"/>
      <c r="O19" s="69"/>
      <c r="P19" s="69" t="s">
        <v>938</v>
      </c>
      <c r="Q19" s="69" t="s">
        <v>8122</v>
      </c>
      <c r="R19" s="69"/>
      <c r="S19" s="69"/>
      <c r="T19" s="69"/>
      <c r="U19" s="69"/>
      <c r="V19" s="69"/>
      <c r="W19" s="69" t="s">
        <v>940</v>
      </c>
      <c r="X19" s="116"/>
      <c r="Y19" s="639">
        <f t="shared" si="0"/>
        <v>42000.000000000007</v>
      </c>
      <c r="Z19" s="298">
        <f t="shared" si="1"/>
        <v>642000</v>
      </c>
    </row>
    <row r="20" spans="1:26" x14ac:dyDescent="0.35">
      <c r="A20" s="76"/>
      <c r="B20" s="76"/>
      <c r="C20" s="76"/>
      <c r="D20" s="76"/>
      <c r="E20" s="76"/>
      <c r="F20" s="79" t="s">
        <v>20815</v>
      </c>
      <c r="G20" s="69"/>
      <c r="H20" s="74">
        <v>650000</v>
      </c>
      <c r="I20" s="69"/>
      <c r="J20" s="69" t="s">
        <v>1562</v>
      </c>
      <c r="K20" s="75">
        <v>1992</v>
      </c>
      <c r="L20" s="79" t="s">
        <v>8121</v>
      </c>
      <c r="M20" s="80">
        <v>31578579</v>
      </c>
      <c r="N20" s="75"/>
      <c r="O20" s="69"/>
      <c r="P20" s="69" t="s">
        <v>1010</v>
      </c>
      <c r="Q20" s="69" t="s">
        <v>8122</v>
      </c>
      <c r="R20" s="69"/>
      <c r="S20" s="69"/>
      <c r="T20" s="69"/>
      <c r="U20" s="69"/>
      <c r="V20" s="69"/>
      <c r="W20" s="69" t="s">
        <v>940</v>
      </c>
      <c r="X20" s="116"/>
      <c r="Y20" s="639">
        <f t="shared" si="0"/>
        <v>45500.000000000007</v>
      </c>
      <c r="Z20" s="298">
        <f t="shared" si="1"/>
        <v>695500</v>
      </c>
    </row>
    <row r="21" spans="1:26" x14ac:dyDescent="0.35">
      <c r="A21" s="76"/>
      <c r="B21" s="76"/>
      <c r="C21" s="76"/>
      <c r="D21" s="76"/>
      <c r="E21" s="76"/>
      <c r="F21" s="79" t="s">
        <v>20816</v>
      </c>
      <c r="G21" s="69"/>
      <c r="H21" s="74">
        <v>650000</v>
      </c>
      <c r="I21" s="69"/>
      <c r="J21" s="69" t="s">
        <v>1562</v>
      </c>
      <c r="K21" s="75">
        <v>1992</v>
      </c>
      <c r="L21" s="79" t="s">
        <v>8121</v>
      </c>
      <c r="M21" s="80">
        <v>31578582</v>
      </c>
      <c r="N21" s="75"/>
      <c r="O21" s="69"/>
      <c r="P21" s="69" t="s">
        <v>1010</v>
      </c>
      <c r="Q21" s="69" t="s">
        <v>8122</v>
      </c>
      <c r="R21" s="69"/>
      <c r="S21" s="69"/>
      <c r="T21" s="69"/>
      <c r="U21" s="69"/>
      <c r="V21" s="69"/>
      <c r="W21" s="69" t="s">
        <v>940</v>
      </c>
      <c r="X21" s="116"/>
      <c r="Y21" s="639">
        <f t="shared" si="0"/>
        <v>45500.000000000007</v>
      </c>
      <c r="Z21" s="298">
        <f t="shared" si="1"/>
        <v>695500</v>
      </c>
    </row>
    <row r="22" spans="1:26" x14ac:dyDescent="0.35">
      <c r="A22" s="76"/>
      <c r="B22" s="76"/>
      <c r="C22" s="76"/>
      <c r="D22" s="76"/>
      <c r="E22" s="76"/>
      <c r="F22" s="79" t="s">
        <v>20817</v>
      </c>
      <c r="G22" s="69"/>
      <c r="H22" s="74">
        <v>600000</v>
      </c>
      <c r="I22" s="69"/>
      <c r="J22" s="69"/>
      <c r="K22" s="75"/>
      <c r="L22" s="79"/>
      <c r="M22" s="80"/>
      <c r="N22" s="75"/>
      <c r="O22" s="69"/>
      <c r="P22" s="69"/>
      <c r="Q22" s="69"/>
      <c r="R22" s="69"/>
      <c r="S22" s="69"/>
      <c r="T22" s="69"/>
      <c r="U22" s="69"/>
      <c r="V22" s="69"/>
      <c r="W22" s="69" t="s">
        <v>940</v>
      </c>
      <c r="X22" s="116"/>
      <c r="Y22" s="639">
        <f t="shared" si="0"/>
        <v>42000.000000000007</v>
      </c>
      <c r="Z22" s="298">
        <f t="shared" si="1"/>
        <v>642000</v>
      </c>
    </row>
    <row r="23" spans="1:26" x14ac:dyDescent="0.35">
      <c r="A23" s="76"/>
      <c r="B23" s="76"/>
      <c r="C23" s="76"/>
      <c r="D23" s="76"/>
      <c r="E23" s="76"/>
      <c r="F23" s="79" t="s">
        <v>20818</v>
      </c>
      <c r="G23" s="69"/>
      <c r="H23" s="74">
        <v>600000</v>
      </c>
      <c r="I23" s="69"/>
      <c r="J23" s="69" t="s">
        <v>1562</v>
      </c>
      <c r="K23" s="75">
        <v>1991</v>
      </c>
      <c r="L23" s="79" t="s">
        <v>8126</v>
      </c>
      <c r="M23" s="80">
        <v>31552829</v>
      </c>
      <c r="N23" s="75"/>
      <c r="O23" s="69"/>
      <c r="P23" s="69" t="s">
        <v>938</v>
      </c>
      <c r="Q23" s="69" t="s">
        <v>8122</v>
      </c>
      <c r="R23" s="69"/>
      <c r="S23" s="69"/>
      <c r="T23" s="69"/>
      <c r="U23" s="69"/>
      <c r="V23" s="69"/>
      <c r="W23" s="69" t="s">
        <v>940</v>
      </c>
      <c r="X23" s="116"/>
      <c r="Y23" s="639">
        <f t="shared" si="0"/>
        <v>42000.000000000007</v>
      </c>
      <c r="Z23" s="298">
        <f t="shared" si="1"/>
        <v>642000</v>
      </c>
    </row>
    <row r="24" spans="1:26" x14ac:dyDescent="0.35">
      <c r="A24" s="76"/>
      <c r="B24" s="76"/>
      <c r="C24" s="76"/>
      <c r="D24" s="76"/>
      <c r="E24" s="76"/>
      <c r="F24" s="79" t="s">
        <v>20819</v>
      </c>
      <c r="G24" s="69"/>
      <c r="H24" s="74">
        <v>600000</v>
      </c>
      <c r="I24" s="69"/>
      <c r="J24" s="69"/>
      <c r="K24" s="75"/>
      <c r="L24" s="79"/>
      <c r="M24" s="80"/>
      <c r="N24" s="75"/>
      <c r="O24" s="69"/>
      <c r="P24" s="69"/>
      <c r="Q24" s="69"/>
      <c r="R24" s="69"/>
      <c r="S24" s="69"/>
      <c r="T24" s="69"/>
      <c r="U24" s="69"/>
      <c r="V24" s="69"/>
      <c r="W24" s="69" t="s">
        <v>940</v>
      </c>
      <c r="X24" s="116"/>
      <c r="Y24" s="639">
        <f t="shared" si="0"/>
        <v>42000.000000000007</v>
      </c>
      <c r="Z24" s="298">
        <f t="shared" si="1"/>
        <v>642000</v>
      </c>
    </row>
    <row r="25" spans="1:26" x14ac:dyDescent="0.35">
      <c r="A25" s="64"/>
      <c r="B25" s="64"/>
      <c r="C25" s="64"/>
      <c r="D25" s="64"/>
      <c r="E25" s="64"/>
      <c r="F25" s="96" t="s">
        <v>3699</v>
      </c>
      <c r="G25" s="64"/>
      <c r="H25" s="67"/>
      <c r="I25" s="64"/>
      <c r="J25" s="64"/>
      <c r="K25" s="68"/>
      <c r="L25" s="97"/>
      <c r="M25" s="127"/>
      <c r="N25" s="68"/>
      <c r="O25" s="64"/>
      <c r="P25" s="64"/>
      <c r="Q25" s="64"/>
      <c r="R25" s="64"/>
      <c r="S25" s="64"/>
      <c r="T25" s="64"/>
      <c r="U25" s="64"/>
      <c r="V25" s="64"/>
      <c r="W25" s="115"/>
      <c r="X25" s="115"/>
      <c r="Y25" s="639">
        <f t="shared" si="0"/>
        <v>0</v>
      </c>
      <c r="Z25" s="297">
        <f t="shared" si="1"/>
        <v>0</v>
      </c>
    </row>
    <row r="26" spans="1:26" x14ac:dyDescent="0.35">
      <c r="A26" s="76"/>
      <c r="B26" s="76"/>
      <c r="C26" s="76"/>
      <c r="D26" s="76"/>
      <c r="E26" s="76"/>
      <c r="F26" s="79" t="s">
        <v>20820</v>
      </c>
      <c r="G26" s="69"/>
      <c r="H26" s="74">
        <v>1000000</v>
      </c>
      <c r="I26" s="69"/>
      <c r="J26" s="69" t="s">
        <v>20821</v>
      </c>
      <c r="K26" s="75">
        <v>1993</v>
      </c>
      <c r="L26" s="79" t="s">
        <v>20822</v>
      </c>
      <c r="M26" s="80"/>
      <c r="N26" s="75"/>
      <c r="O26" s="69"/>
      <c r="P26" s="69" t="s">
        <v>20823</v>
      </c>
      <c r="Q26" s="69" t="s">
        <v>4828</v>
      </c>
      <c r="R26" s="69"/>
      <c r="S26" s="69"/>
      <c r="T26" s="69"/>
      <c r="U26" s="69"/>
      <c r="V26" s="69"/>
      <c r="W26" s="116"/>
      <c r="X26" s="116" t="s">
        <v>20824</v>
      </c>
      <c r="Y26" s="639">
        <f t="shared" si="0"/>
        <v>70000</v>
      </c>
      <c r="Z26" s="298">
        <f t="shared" si="1"/>
        <v>1070000</v>
      </c>
    </row>
    <row r="27" spans="1:26" x14ac:dyDescent="0.35">
      <c r="A27" s="76"/>
      <c r="B27" s="76"/>
      <c r="C27" s="76"/>
      <c r="D27" s="76"/>
      <c r="E27" s="76"/>
      <c r="F27" s="79" t="s">
        <v>20825</v>
      </c>
      <c r="G27" s="69"/>
      <c r="H27" s="74">
        <v>40000</v>
      </c>
      <c r="I27" s="69"/>
      <c r="J27" s="69" t="s">
        <v>20821</v>
      </c>
      <c r="K27" s="75">
        <v>1993</v>
      </c>
      <c r="L27" s="79" t="s">
        <v>9456</v>
      </c>
      <c r="M27" s="80"/>
      <c r="N27" s="75"/>
      <c r="O27" s="69"/>
      <c r="P27" s="69"/>
      <c r="Q27" s="69"/>
      <c r="R27" s="69"/>
      <c r="S27" s="69"/>
      <c r="T27" s="69"/>
      <c r="U27" s="69"/>
      <c r="V27" s="69"/>
      <c r="W27" s="116"/>
      <c r="X27" s="116"/>
      <c r="Y27" s="639">
        <f t="shared" si="0"/>
        <v>2800.0000000000005</v>
      </c>
      <c r="Z27" s="298">
        <f t="shared" si="1"/>
        <v>42800</v>
      </c>
    </row>
    <row r="28" spans="1:26" x14ac:dyDescent="0.35">
      <c r="A28" s="76"/>
      <c r="B28" s="76"/>
      <c r="C28" s="76"/>
      <c r="D28" s="76"/>
      <c r="E28" s="76"/>
      <c r="F28" s="79" t="s">
        <v>20826</v>
      </c>
      <c r="G28" s="69"/>
      <c r="H28" s="74">
        <v>40000</v>
      </c>
      <c r="I28" s="69"/>
      <c r="J28" s="69" t="s">
        <v>20821</v>
      </c>
      <c r="K28" s="75">
        <v>1993</v>
      </c>
      <c r="L28" s="79" t="s">
        <v>20822</v>
      </c>
      <c r="M28" s="80"/>
      <c r="N28" s="75"/>
      <c r="O28" s="69"/>
      <c r="P28" s="69"/>
      <c r="Q28" s="69"/>
      <c r="R28" s="69"/>
      <c r="S28" s="69"/>
      <c r="T28" s="69"/>
      <c r="U28" s="69"/>
      <c r="V28" s="69"/>
      <c r="W28" s="116"/>
      <c r="X28" s="116"/>
      <c r="Y28" s="639">
        <f t="shared" si="0"/>
        <v>2800.0000000000005</v>
      </c>
      <c r="Z28" s="298">
        <f t="shared" si="1"/>
        <v>42800</v>
      </c>
    </row>
    <row r="29" spans="1:26" x14ac:dyDescent="0.35">
      <c r="A29" s="76"/>
      <c r="B29" s="76"/>
      <c r="C29" s="76"/>
      <c r="D29" s="76"/>
      <c r="E29" s="76"/>
      <c r="F29" s="79" t="s">
        <v>20827</v>
      </c>
      <c r="G29" s="69"/>
      <c r="H29" s="74">
        <v>40000</v>
      </c>
      <c r="I29" s="69"/>
      <c r="J29" s="69" t="s">
        <v>20821</v>
      </c>
      <c r="K29" s="75">
        <v>1993</v>
      </c>
      <c r="L29" s="79" t="s">
        <v>9456</v>
      </c>
      <c r="M29" s="80"/>
      <c r="N29" s="75"/>
      <c r="O29" s="69"/>
      <c r="P29" s="69"/>
      <c r="Q29" s="69"/>
      <c r="R29" s="69"/>
      <c r="S29" s="69"/>
      <c r="T29" s="69"/>
      <c r="U29" s="69"/>
      <c r="V29" s="69"/>
      <c r="W29" s="116"/>
      <c r="X29" s="116"/>
      <c r="Y29" s="639">
        <f t="shared" si="0"/>
        <v>2800.0000000000005</v>
      </c>
      <c r="Z29" s="298">
        <f t="shared" si="1"/>
        <v>42800</v>
      </c>
    </row>
    <row r="30" spans="1:26" x14ac:dyDescent="0.35">
      <c r="A30" s="64"/>
      <c r="B30" s="64"/>
      <c r="C30" s="64"/>
      <c r="D30" s="64"/>
      <c r="E30" s="64"/>
      <c r="F30" s="66" t="s">
        <v>1842</v>
      </c>
      <c r="G30" s="64"/>
      <c r="H30" s="67"/>
      <c r="I30" s="64"/>
      <c r="J30" s="64"/>
      <c r="K30" s="68"/>
      <c r="L30" s="68"/>
      <c r="M30" s="68"/>
      <c r="N30" s="68"/>
      <c r="O30" s="64"/>
      <c r="P30" s="64"/>
      <c r="Q30" s="68"/>
      <c r="R30" s="64"/>
      <c r="S30" s="64"/>
      <c r="T30" s="64"/>
      <c r="U30" s="64"/>
      <c r="V30" s="64"/>
      <c r="W30" s="115"/>
      <c r="X30" s="115"/>
      <c r="Y30" s="639">
        <f t="shared" si="0"/>
        <v>0</v>
      </c>
      <c r="Z30" s="297">
        <f t="shared" si="1"/>
        <v>0</v>
      </c>
    </row>
    <row r="31" spans="1:26" x14ac:dyDescent="0.35">
      <c r="A31" s="76"/>
      <c r="B31" s="76"/>
      <c r="C31" s="76"/>
      <c r="D31" s="76"/>
      <c r="E31" s="76"/>
      <c r="F31" s="117" t="s">
        <v>20828</v>
      </c>
      <c r="G31" s="76"/>
      <c r="H31" s="118">
        <v>18000000</v>
      </c>
      <c r="I31" s="76"/>
      <c r="J31" s="76" t="s">
        <v>9022</v>
      </c>
      <c r="K31" s="119"/>
      <c r="L31" s="119"/>
      <c r="M31" s="120">
        <v>29346</v>
      </c>
      <c r="N31" s="119"/>
      <c r="O31" s="76"/>
      <c r="P31" s="122"/>
      <c r="Q31" s="119"/>
      <c r="R31" s="76"/>
      <c r="S31" s="76"/>
      <c r="T31" s="76"/>
      <c r="U31" s="76"/>
      <c r="V31" s="76"/>
      <c r="W31" s="121"/>
      <c r="X31" s="121"/>
      <c r="Y31" s="639">
        <f t="shared" si="0"/>
        <v>1260000.0000000002</v>
      </c>
      <c r="Z31" s="309">
        <f t="shared" si="1"/>
        <v>19260000</v>
      </c>
    </row>
    <row r="32" spans="1:26" x14ac:dyDescent="0.35">
      <c r="A32" s="76"/>
      <c r="B32" s="76"/>
      <c r="C32" s="76"/>
      <c r="D32" s="76"/>
      <c r="E32" s="76"/>
      <c r="F32" s="117" t="s">
        <v>20829</v>
      </c>
      <c r="G32" s="76"/>
      <c r="H32" s="118">
        <v>18000000</v>
      </c>
      <c r="I32" s="76"/>
      <c r="J32" s="76" t="s">
        <v>9022</v>
      </c>
      <c r="K32" s="119"/>
      <c r="L32" s="119"/>
      <c r="M32" s="120">
        <v>29345</v>
      </c>
      <c r="N32" s="119"/>
      <c r="O32" s="76"/>
      <c r="P32" s="122"/>
      <c r="Q32" s="119"/>
      <c r="R32" s="76"/>
      <c r="S32" s="76"/>
      <c r="T32" s="76"/>
      <c r="U32" s="76"/>
      <c r="V32" s="76"/>
      <c r="W32" s="121"/>
      <c r="X32" s="121"/>
      <c r="Y32" s="639">
        <f t="shared" si="0"/>
        <v>1260000.0000000002</v>
      </c>
      <c r="Z32" s="309">
        <f t="shared" si="1"/>
        <v>19260000</v>
      </c>
    </row>
    <row r="33" spans="1:26" x14ac:dyDescent="0.35">
      <c r="A33" s="64"/>
      <c r="B33" s="64"/>
      <c r="C33" s="64"/>
      <c r="D33" s="64"/>
      <c r="E33" s="64"/>
      <c r="F33" s="66" t="s">
        <v>1851</v>
      </c>
      <c r="G33" s="64"/>
      <c r="H33" s="67"/>
      <c r="I33" s="64"/>
      <c r="J33" s="64"/>
      <c r="K33" s="68"/>
      <c r="L33" s="68"/>
      <c r="M33" s="68"/>
      <c r="N33" s="68"/>
      <c r="O33" s="64"/>
      <c r="P33" s="125"/>
      <c r="Q33" s="68"/>
      <c r="R33" s="64"/>
      <c r="S33" s="64"/>
      <c r="T33" s="64"/>
      <c r="U33" s="64"/>
      <c r="V33" s="64"/>
      <c r="W33" s="115"/>
      <c r="X33" s="115"/>
      <c r="Y33" s="639">
        <f t="shared" si="0"/>
        <v>0</v>
      </c>
      <c r="Z33" s="297">
        <f t="shared" si="1"/>
        <v>0</v>
      </c>
    </row>
    <row r="34" spans="1:26" x14ac:dyDescent="0.35">
      <c r="A34" s="69"/>
      <c r="B34" s="69"/>
      <c r="C34" s="69"/>
      <c r="D34" s="69"/>
      <c r="E34" s="69"/>
      <c r="F34" s="186" t="s">
        <v>20830</v>
      </c>
      <c r="G34" s="69"/>
      <c r="H34" s="74">
        <v>400000</v>
      </c>
      <c r="I34" s="69"/>
      <c r="J34" s="186" t="s">
        <v>9022</v>
      </c>
      <c r="K34" s="186" t="s">
        <v>20831</v>
      </c>
      <c r="L34" s="75"/>
      <c r="M34" s="186" t="s">
        <v>20832</v>
      </c>
      <c r="N34" s="75"/>
      <c r="O34" s="69"/>
      <c r="P34" s="126"/>
      <c r="Q34" s="75"/>
      <c r="R34" s="69"/>
      <c r="S34" s="69"/>
      <c r="T34" s="69"/>
      <c r="U34" s="69"/>
      <c r="V34" s="69"/>
      <c r="W34" s="116"/>
      <c r="X34" s="116"/>
      <c r="Y34" s="639">
        <f t="shared" si="0"/>
        <v>28000.000000000004</v>
      </c>
      <c r="Z34" s="298">
        <f t="shared" si="1"/>
        <v>428000</v>
      </c>
    </row>
    <row r="35" spans="1:26" x14ac:dyDescent="0.35">
      <c r="A35" s="76"/>
      <c r="B35" s="76"/>
      <c r="C35" s="76"/>
      <c r="D35" s="76"/>
      <c r="E35" s="76"/>
      <c r="F35" s="186" t="s">
        <v>20833</v>
      </c>
      <c r="G35" s="76"/>
      <c r="H35" s="74">
        <v>400000</v>
      </c>
      <c r="I35" s="76"/>
      <c r="J35" s="186" t="s">
        <v>9022</v>
      </c>
      <c r="K35" s="186" t="s">
        <v>20831</v>
      </c>
      <c r="L35" s="119"/>
      <c r="M35" s="186" t="s">
        <v>20834</v>
      </c>
      <c r="N35" s="119"/>
      <c r="O35" s="76"/>
      <c r="P35" s="122"/>
      <c r="Q35" s="119"/>
      <c r="R35" s="76"/>
      <c r="S35" s="76"/>
      <c r="T35" s="76"/>
      <c r="U35" s="76"/>
      <c r="V35" s="76"/>
      <c r="W35" s="121"/>
      <c r="X35" s="121"/>
      <c r="Y35" s="639">
        <f t="shared" si="0"/>
        <v>28000.000000000004</v>
      </c>
      <c r="Z35" s="298">
        <f t="shared" si="1"/>
        <v>428000</v>
      </c>
    </row>
    <row r="36" spans="1:26" x14ac:dyDescent="0.35">
      <c r="A36" s="64"/>
      <c r="B36" s="64"/>
      <c r="C36" s="64"/>
      <c r="D36" s="64"/>
      <c r="E36" s="64"/>
      <c r="F36" s="66" t="s">
        <v>1853</v>
      </c>
      <c r="G36" s="64"/>
      <c r="H36" s="67"/>
      <c r="I36" s="64"/>
      <c r="J36" s="64"/>
      <c r="K36" s="68"/>
      <c r="L36" s="68"/>
      <c r="M36" s="68"/>
      <c r="N36" s="68"/>
      <c r="O36" s="64"/>
      <c r="P36" s="125"/>
      <c r="Q36" s="68"/>
      <c r="R36" s="64"/>
      <c r="S36" s="64"/>
      <c r="T36" s="64"/>
      <c r="U36" s="64"/>
      <c r="V36" s="64"/>
      <c r="W36" s="115"/>
      <c r="X36" s="115"/>
      <c r="Y36" s="639">
        <f t="shared" si="0"/>
        <v>0</v>
      </c>
      <c r="Z36" s="297">
        <f t="shared" si="1"/>
        <v>0</v>
      </c>
    </row>
    <row r="37" spans="1:26" x14ac:dyDescent="0.35">
      <c r="A37" s="76"/>
      <c r="B37" s="76"/>
      <c r="C37" s="76"/>
      <c r="D37" s="76"/>
      <c r="E37" s="76"/>
      <c r="F37" s="76" t="s">
        <v>20835</v>
      </c>
      <c r="G37" s="76"/>
      <c r="H37" s="118">
        <v>2000000</v>
      </c>
      <c r="I37" s="76"/>
      <c r="J37" s="76" t="s">
        <v>4943</v>
      </c>
      <c r="K37" s="119"/>
      <c r="L37" s="119"/>
      <c r="M37" s="120">
        <v>139850</v>
      </c>
      <c r="N37" s="119"/>
      <c r="O37" s="76"/>
      <c r="P37" s="122"/>
      <c r="Q37" s="119"/>
      <c r="R37" s="76"/>
      <c r="S37" s="76"/>
      <c r="T37" s="76"/>
      <c r="U37" s="76"/>
      <c r="V37" s="76"/>
      <c r="W37" s="121"/>
      <c r="X37" s="121"/>
      <c r="Y37" s="639">
        <f t="shared" si="0"/>
        <v>140000</v>
      </c>
      <c r="Z37" s="309">
        <f t="shared" si="1"/>
        <v>2140000</v>
      </c>
    </row>
    <row r="38" spans="1:26" x14ac:dyDescent="0.35">
      <c r="A38" s="76"/>
      <c r="B38" s="76"/>
      <c r="C38" s="76"/>
      <c r="D38" s="76"/>
      <c r="E38" s="76"/>
      <c r="F38" s="76" t="s">
        <v>20836</v>
      </c>
      <c r="G38" s="76"/>
      <c r="H38" s="118">
        <v>2000000</v>
      </c>
      <c r="I38" s="76"/>
      <c r="J38" s="76" t="s">
        <v>4943</v>
      </c>
      <c r="K38" s="119"/>
      <c r="L38" s="119"/>
      <c r="M38" s="120">
        <v>139849</v>
      </c>
      <c r="N38" s="119"/>
      <c r="O38" s="76"/>
      <c r="P38" s="122"/>
      <c r="Q38" s="119"/>
      <c r="R38" s="76"/>
      <c r="S38" s="76"/>
      <c r="T38" s="76"/>
      <c r="U38" s="76"/>
      <c r="V38" s="76"/>
      <c r="W38" s="121"/>
      <c r="X38" s="121"/>
      <c r="Y38" s="639">
        <f t="shared" si="0"/>
        <v>140000</v>
      </c>
      <c r="Z38" s="309">
        <f t="shared" si="1"/>
        <v>2140000</v>
      </c>
    </row>
    <row r="39" spans="1:26" x14ac:dyDescent="0.35">
      <c r="A39" s="64"/>
      <c r="B39" s="64"/>
      <c r="C39" s="64"/>
      <c r="D39" s="64"/>
      <c r="E39" s="64"/>
      <c r="F39" s="66" t="s">
        <v>1860</v>
      </c>
      <c r="G39" s="64"/>
      <c r="H39" s="67"/>
      <c r="I39" s="64"/>
      <c r="J39" s="64"/>
      <c r="K39" s="68"/>
      <c r="L39" s="68"/>
      <c r="M39" s="68"/>
      <c r="N39" s="68"/>
      <c r="O39" s="64"/>
      <c r="P39" s="125"/>
      <c r="Q39" s="68"/>
      <c r="R39" s="64"/>
      <c r="S39" s="64"/>
      <c r="T39" s="64"/>
      <c r="U39" s="64"/>
      <c r="V39" s="64"/>
      <c r="W39" s="115"/>
      <c r="X39" s="115"/>
      <c r="Y39" s="639">
        <f t="shared" si="0"/>
        <v>0</v>
      </c>
      <c r="Z39" s="297">
        <f t="shared" si="1"/>
        <v>0</v>
      </c>
    </row>
    <row r="40" spans="1:26" x14ac:dyDescent="0.35">
      <c r="A40" s="76"/>
      <c r="B40" s="76"/>
      <c r="C40" s="76"/>
      <c r="D40" s="76"/>
      <c r="E40" s="76"/>
      <c r="F40" s="123" t="s">
        <v>9471</v>
      </c>
      <c r="G40" s="76"/>
      <c r="H40" s="118"/>
      <c r="I40" s="76"/>
      <c r="J40" s="76"/>
      <c r="K40" s="117"/>
      <c r="L40" s="119"/>
      <c r="M40" s="117"/>
      <c r="N40" s="119"/>
      <c r="O40" s="76"/>
      <c r="P40" s="122"/>
      <c r="Q40" s="119"/>
      <c r="R40" s="76"/>
      <c r="S40" s="76"/>
      <c r="T40" s="76"/>
      <c r="U40" s="76"/>
      <c r="V40" s="76"/>
      <c r="W40" s="121"/>
      <c r="X40" s="121"/>
      <c r="Y40" s="639">
        <f t="shared" si="0"/>
        <v>0</v>
      </c>
      <c r="Z40" s="309">
        <f t="shared" si="1"/>
        <v>0</v>
      </c>
    </row>
    <row r="41" spans="1:26" x14ac:dyDescent="0.35">
      <c r="A41" s="76"/>
      <c r="B41" s="76"/>
      <c r="C41" s="76"/>
      <c r="D41" s="76"/>
      <c r="E41" s="76"/>
      <c r="F41" s="123"/>
      <c r="G41" s="76"/>
      <c r="H41" s="118"/>
      <c r="I41" s="76"/>
      <c r="J41" s="76"/>
      <c r="K41" s="117"/>
      <c r="L41" s="119"/>
      <c r="M41" s="117"/>
      <c r="N41" s="119"/>
      <c r="O41" s="76"/>
      <c r="P41" s="122"/>
      <c r="Q41" s="119"/>
      <c r="R41" s="76"/>
      <c r="S41" s="76"/>
      <c r="T41" s="76"/>
      <c r="U41" s="76"/>
      <c r="V41" s="76"/>
      <c r="W41" s="121"/>
      <c r="X41" s="121"/>
      <c r="Y41" s="639">
        <f t="shared" si="0"/>
        <v>0</v>
      </c>
      <c r="Z41" s="309">
        <f t="shared" si="1"/>
        <v>0</v>
      </c>
    </row>
    <row r="42" spans="1:26" x14ac:dyDescent="0.35">
      <c r="A42" s="64"/>
      <c r="B42" s="64"/>
      <c r="C42" s="64"/>
      <c r="D42" s="64"/>
      <c r="E42" s="64"/>
      <c r="F42" s="66" t="s">
        <v>1161</v>
      </c>
      <c r="G42" s="64"/>
      <c r="H42" s="67"/>
      <c r="I42" s="64"/>
      <c r="J42" s="64"/>
      <c r="K42" s="97"/>
      <c r="L42" s="68"/>
      <c r="M42" s="97"/>
      <c r="N42" s="68"/>
      <c r="O42" s="64"/>
      <c r="P42" s="125"/>
      <c r="Q42" s="68"/>
      <c r="R42" s="64"/>
      <c r="S42" s="64"/>
      <c r="T42" s="64"/>
      <c r="U42" s="64"/>
      <c r="V42" s="64"/>
      <c r="W42" s="115"/>
      <c r="X42" s="115"/>
      <c r="Y42" s="639">
        <f t="shared" si="0"/>
        <v>0</v>
      </c>
      <c r="Z42" s="297">
        <f t="shared" si="1"/>
        <v>0</v>
      </c>
    </row>
    <row r="43" spans="1:26" x14ac:dyDescent="0.35">
      <c r="A43" s="76"/>
      <c r="B43" s="76"/>
      <c r="C43" s="76"/>
      <c r="D43" s="76"/>
      <c r="E43" s="76"/>
      <c r="F43" s="123"/>
      <c r="G43" s="76"/>
      <c r="H43" s="118"/>
      <c r="I43" s="76"/>
      <c r="J43" s="76"/>
      <c r="K43" s="117"/>
      <c r="L43" s="119"/>
      <c r="M43" s="117"/>
      <c r="N43" s="119"/>
      <c r="O43" s="76"/>
      <c r="P43" s="122"/>
      <c r="Q43" s="119"/>
      <c r="R43" s="76"/>
      <c r="S43" s="76"/>
      <c r="T43" s="76"/>
      <c r="U43" s="76"/>
      <c r="V43" s="76"/>
      <c r="W43" s="121"/>
      <c r="X43" s="121"/>
      <c r="Y43" s="639">
        <f t="shared" si="0"/>
        <v>0</v>
      </c>
      <c r="Z43" s="309">
        <f t="shared" si="1"/>
        <v>0</v>
      </c>
    </row>
    <row r="44" spans="1:26" x14ac:dyDescent="0.35">
      <c r="A44" s="76"/>
      <c r="B44" s="76"/>
      <c r="C44" s="76"/>
      <c r="D44" s="76"/>
      <c r="E44" s="76"/>
      <c r="F44" s="123"/>
      <c r="G44" s="76"/>
      <c r="H44" s="118"/>
      <c r="I44" s="76"/>
      <c r="J44" s="76"/>
      <c r="K44" s="117"/>
      <c r="L44" s="119"/>
      <c r="M44" s="117"/>
      <c r="N44" s="119"/>
      <c r="O44" s="76"/>
      <c r="P44" s="122"/>
      <c r="Q44" s="119"/>
      <c r="R44" s="76"/>
      <c r="S44" s="76"/>
      <c r="T44" s="76"/>
      <c r="U44" s="76"/>
      <c r="V44" s="76"/>
      <c r="W44" s="121"/>
      <c r="X44" s="121"/>
      <c r="Y44" s="639">
        <f t="shared" si="0"/>
        <v>0</v>
      </c>
      <c r="Z44" s="309">
        <f t="shared" si="1"/>
        <v>0</v>
      </c>
    </row>
    <row r="45" spans="1:26" x14ac:dyDescent="0.35">
      <c r="A45" s="64"/>
      <c r="B45" s="64"/>
      <c r="C45" s="64"/>
      <c r="D45" s="64"/>
      <c r="E45" s="64"/>
      <c r="F45" s="66" t="s">
        <v>2678</v>
      </c>
      <c r="G45" s="64"/>
      <c r="H45" s="67"/>
      <c r="I45" s="64"/>
      <c r="J45" s="64"/>
      <c r="K45" s="97"/>
      <c r="L45" s="68"/>
      <c r="M45" s="97"/>
      <c r="N45" s="68"/>
      <c r="O45" s="64"/>
      <c r="P45" s="125"/>
      <c r="Q45" s="68"/>
      <c r="R45" s="64"/>
      <c r="S45" s="64"/>
      <c r="T45" s="64"/>
      <c r="U45" s="64"/>
      <c r="V45" s="64"/>
      <c r="W45" s="115"/>
      <c r="X45" s="115"/>
      <c r="Y45" s="639">
        <f t="shared" si="0"/>
        <v>0</v>
      </c>
      <c r="Z45" s="297">
        <f t="shared" si="1"/>
        <v>0</v>
      </c>
    </row>
    <row r="46" spans="1:26" x14ac:dyDescent="0.35">
      <c r="A46" s="76"/>
      <c r="B46" s="76"/>
      <c r="C46" s="76"/>
      <c r="D46" s="76"/>
      <c r="E46" s="76"/>
      <c r="F46" s="76" t="s">
        <v>20837</v>
      </c>
      <c r="G46" s="76"/>
      <c r="H46" s="118">
        <v>180000</v>
      </c>
      <c r="I46" s="76"/>
      <c r="J46" s="76" t="s">
        <v>20838</v>
      </c>
      <c r="K46" s="117"/>
      <c r="L46" s="119" t="s">
        <v>20839</v>
      </c>
      <c r="M46" s="117" t="s">
        <v>20840</v>
      </c>
      <c r="N46" s="119"/>
      <c r="O46" s="76"/>
      <c r="P46" s="122"/>
      <c r="Q46" s="119"/>
      <c r="R46" s="76"/>
      <c r="S46" s="76"/>
      <c r="T46" s="76"/>
      <c r="U46" s="76"/>
      <c r="V46" s="76"/>
      <c r="W46" s="121"/>
      <c r="X46" s="121"/>
      <c r="Y46" s="639">
        <f t="shared" si="0"/>
        <v>12600.000000000002</v>
      </c>
      <c r="Z46" s="309">
        <f t="shared" si="1"/>
        <v>192600</v>
      </c>
    </row>
    <row r="47" spans="1:26" x14ac:dyDescent="0.35">
      <c r="A47" s="76"/>
      <c r="B47" s="76"/>
      <c r="C47" s="76"/>
      <c r="D47" s="76"/>
      <c r="E47" s="76"/>
      <c r="F47" s="76" t="s">
        <v>20841</v>
      </c>
      <c r="G47" s="76"/>
      <c r="H47" s="118">
        <v>180000</v>
      </c>
      <c r="I47" s="76"/>
      <c r="J47" s="76" t="s">
        <v>20838</v>
      </c>
      <c r="K47" s="117"/>
      <c r="L47" s="119" t="s">
        <v>20839</v>
      </c>
      <c r="M47" s="117" t="s">
        <v>20842</v>
      </c>
      <c r="N47" s="119"/>
      <c r="O47" s="76"/>
      <c r="P47" s="122"/>
      <c r="Q47" s="119"/>
      <c r="R47" s="76"/>
      <c r="S47" s="76"/>
      <c r="T47" s="76"/>
      <c r="U47" s="76"/>
      <c r="V47" s="76"/>
      <c r="W47" s="121"/>
      <c r="X47" s="121"/>
      <c r="Y47" s="639">
        <f t="shared" si="0"/>
        <v>12600.000000000002</v>
      </c>
      <c r="Z47" s="309">
        <f t="shared" si="1"/>
        <v>192600</v>
      </c>
    </row>
    <row r="48" spans="1:26" x14ac:dyDescent="0.35">
      <c r="A48" s="76"/>
      <c r="B48" s="76"/>
      <c r="C48" s="76"/>
      <c r="D48" s="76"/>
      <c r="E48" s="76"/>
      <c r="F48" s="76" t="s">
        <v>20843</v>
      </c>
      <c r="G48" s="76"/>
      <c r="H48" s="118">
        <v>180000</v>
      </c>
      <c r="I48" s="76"/>
      <c r="J48" s="76" t="s">
        <v>20838</v>
      </c>
      <c r="K48" s="117"/>
      <c r="L48" s="119" t="s">
        <v>20839</v>
      </c>
      <c r="M48" s="117" t="s">
        <v>20844</v>
      </c>
      <c r="N48" s="119"/>
      <c r="O48" s="76"/>
      <c r="P48" s="122"/>
      <c r="Q48" s="119"/>
      <c r="R48" s="76"/>
      <c r="S48" s="76"/>
      <c r="T48" s="76"/>
      <c r="U48" s="76"/>
      <c r="V48" s="76"/>
      <c r="W48" s="121"/>
      <c r="X48" s="121"/>
      <c r="Y48" s="639">
        <f t="shared" si="0"/>
        <v>12600.000000000002</v>
      </c>
      <c r="Z48" s="309">
        <f t="shared" si="1"/>
        <v>192600</v>
      </c>
    </row>
    <row r="49" spans="1:26" x14ac:dyDescent="0.35">
      <c r="A49" s="76"/>
      <c r="B49" s="76"/>
      <c r="C49" s="76"/>
      <c r="D49" s="76"/>
      <c r="E49" s="76"/>
      <c r="F49" s="76" t="s">
        <v>20845</v>
      </c>
      <c r="G49" s="76"/>
      <c r="H49" s="118">
        <v>180000</v>
      </c>
      <c r="I49" s="76"/>
      <c r="J49" s="76" t="s">
        <v>20838</v>
      </c>
      <c r="K49" s="117"/>
      <c r="L49" s="119" t="s">
        <v>20839</v>
      </c>
      <c r="M49" s="117" t="s">
        <v>20846</v>
      </c>
      <c r="N49" s="119"/>
      <c r="O49" s="76"/>
      <c r="P49" s="122"/>
      <c r="Q49" s="119"/>
      <c r="R49" s="76"/>
      <c r="S49" s="76"/>
      <c r="T49" s="76"/>
      <c r="U49" s="76"/>
      <c r="V49" s="76"/>
      <c r="W49" s="121"/>
      <c r="X49" s="121"/>
      <c r="Y49" s="639">
        <f t="shared" si="0"/>
        <v>12600.000000000002</v>
      </c>
      <c r="Z49" s="309">
        <f t="shared" si="1"/>
        <v>192600</v>
      </c>
    </row>
    <row r="50" spans="1:26" x14ac:dyDescent="0.35">
      <c r="A50" s="76"/>
      <c r="B50" s="76"/>
      <c r="C50" s="76"/>
      <c r="D50" s="76"/>
      <c r="E50" s="76"/>
      <c r="F50" s="76" t="s">
        <v>20847</v>
      </c>
      <c r="G50" s="76"/>
      <c r="H50" s="118">
        <v>180000</v>
      </c>
      <c r="I50" s="76"/>
      <c r="J50" s="76" t="s">
        <v>20838</v>
      </c>
      <c r="K50" s="117"/>
      <c r="L50" s="119" t="s">
        <v>20839</v>
      </c>
      <c r="M50" s="117" t="s">
        <v>20848</v>
      </c>
      <c r="N50" s="119"/>
      <c r="O50" s="76"/>
      <c r="P50" s="122"/>
      <c r="Q50" s="119"/>
      <c r="R50" s="76"/>
      <c r="S50" s="76"/>
      <c r="T50" s="76"/>
      <c r="U50" s="76"/>
      <c r="V50" s="76"/>
      <c r="W50" s="121"/>
      <c r="X50" s="121"/>
      <c r="Y50" s="639">
        <f t="shared" si="0"/>
        <v>12600.000000000002</v>
      </c>
      <c r="Z50" s="309">
        <f t="shared" si="1"/>
        <v>192600</v>
      </c>
    </row>
    <row r="51" spans="1:26" x14ac:dyDescent="0.35">
      <c r="A51" s="76"/>
      <c r="B51" s="76"/>
      <c r="C51" s="76"/>
      <c r="D51" s="76"/>
      <c r="E51" s="76"/>
      <c r="F51" s="76" t="s">
        <v>20849</v>
      </c>
      <c r="G51" s="76"/>
      <c r="H51" s="118">
        <v>180000</v>
      </c>
      <c r="I51" s="76"/>
      <c r="J51" s="76" t="s">
        <v>20838</v>
      </c>
      <c r="K51" s="117"/>
      <c r="L51" s="119" t="s">
        <v>20839</v>
      </c>
      <c r="M51" s="117" t="s">
        <v>20850</v>
      </c>
      <c r="N51" s="119"/>
      <c r="O51" s="76"/>
      <c r="P51" s="122"/>
      <c r="Q51" s="119"/>
      <c r="R51" s="76"/>
      <c r="S51" s="76"/>
      <c r="T51" s="76"/>
      <c r="U51" s="76"/>
      <c r="V51" s="76"/>
      <c r="W51" s="121"/>
      <c r="X51" s="121"/>
      <c r="Y51" s="639">
        <f t="shared" si="0"/>
        <v>12600.000000000002</v>
      </c>
      <c r="Z51" s="309">
        <f t="shared" si="1"/>
        <v>192600</v>
      </c>
    </row>
    <row r="52" spans="1:26" x14ac:dyDescent="0.35">
      <c r="A52" s="64"/>
      <c r="B52" s="64"/>
      <c r="C52" s="64"/>
      <c r="D52" s="64"/>
      <c r="E52" s="64"/>
      <c r="F52" s="66" t="s">
        <v>1829</v>
      </c>
      <c r="G52" s="64"/>
      <c r="H52" s="67"/>
      <c r="I52" s="64"/>
      <c r="J52" s="64"/>
      <c r="K52" s="97"/>
      <c r="L52" s="68"/>
      <c r="M52" s="97"/>
      <c r="N52" s="68"/>
      <c r="O52" s="64"/>
      <c r="P52" s="125"/>
      <c r="Q52" s="68"/>
      <c r="R52" s="64"/>
      <c r="S52" s="64"/>
      <c r="T52" s="64"/>
      <c r="U52" s="64"/>
      <c r="V52" s="64"/>
      <c r="W52" s="115"/>
      <c r="X52" s="115"/>
      <c r="Y52" s="639">
        <f t="shared" si="0"/>
        <v>0</v>
      </c>
      <c r="Z52" s="297">
        <f t="shared" si="1"/>
        <v>0</v>
      </c>
    </row>
    <row r="53" spans="1:26" x14ac:dyDescent="0.35">
      <c r="A53" s="76"/>
      <c r="B53" s="76"/>
      <c r="C53" s="76"/>
      <c r="D53" s="76"/>
      <c r="E53" s="76"/>
      <c r="F53" s="76" t="s">
        <v>20851</v>
      </c>
      <c r="G53" s="76"/>
      <c r="H53" s="118">
        <v>24000</v>
      </c>
      <c r="I53" s="76"/>
      <c r="J53" s="76"/>
      <c r="K53" s="117"/>
      <c r="L53" s="119"/>
      <c r="M53" s="117"/>
      <c r="N53" s="119"/>
      <c r="O53" s="76"/>
      <c r="P53" s="122"/>
      <c r="Q53" s="119"/>
      <c r="R53" s="76"/>
      <c r="S53" s="76"/>
      <c r="T53" s="76"/>
      <c r="U53" s="76"/>
      <c r="V53" s="76"/>
      <c r="W53" s="121"/>
      <c r="X53" s="121"/>
      <c r="Y53" s="639">
        <f t="shared" si="0"/>
        <v>1680.0000000000002</v>
      </c>
      <c r="Z53" s="309">
        <f t="shared" si="1"/>
        <v>25680</v>
      </c>
    </row>
    <row r="54" spans="1:26" x14ac:dyDescent="0.35">
      <c r="A54" s="76"/>
      <c r="B54" s="76"/>
      <c r="C54" s="76"/>
      <c r="D54" s="76"/>
      <c r="E54" s="76"/>
      <c r="F54" s="76" t="s">
        <v>20852</v>
      </c>
      <c r="G54" s="76"/>
      <c r="H54" s="118">
        <v>24000</v>
      </c>
      <c r="I54" s="76"/>
      <c r="J54" s="76"/>
      <c r="K54" s="117"/>
      <c r="L54" s="119"/>
      <c r="M54" s="117"/>
      <c r="N54" s="119"/>
      <c r="O54" s="76"/>
      <c r="P54" s="122"/>
      <c r="Q54" s="119"/>
      <c r="R54" s="76"/>
      <c r="S54" s="76"/>
      <c r="T54" s="76"/>
      <c r="U54" s="76"/>
      <c r="V54" s="76"/>
      <c r="W54" s="121"/>
      <c r="X54" s="121"/>
      <c r="Y54" s="639">
        <f t="shared" si="0"/>
        <v>1680.0000000000002</v>
      </c>
      <c r="Z54" s="309">
        <f t="shared" si="1"/>
        <v>25680</v>
      </c>
    </row>
    <row r="55" spans="1:26" x14ac:dyDescent="0.35">
      <c r="A55" s="64"/>
      <c r="B55" s="64"/>
      <c r="C55" s="64"/>
      <c r="D55" s="64"/>
      <c r="E55" s="64"/>
      <c r="F55" s="66" t="s">
        <v>1833</v>
      </c>
      <c r="G55" s="64"/>
      <c r="H55" s="67"/>
      <c r="I55" s="64"/>
      <c r="J55" s="64"/>
      <c r="K55" s="97"/>
      <c r="L55" s="68"/>
      <c r="M55" s="97"/>
      <c r="N55" s="68"/>
      <c r="O55" s="64"/>
      <c r="P55" s="125"/>
      <c r="Q55" s="68"/>
      <c r="R55" s="64"/>
      <c r="S55" s="64"/>
      <c r="T55" s="64"/>
      <c r="U55" s="64"/>
      <c r="V55" s="64"/>
      <c r="W55" s="115"/>
      <c r="X55" s="115"/>
      <c r="Y55" s="639">
        <f t="shared" si="0"/>
        <v>0</v>
      </c>
      <c r="Z55" s="297">
        <f t="shared" si="1"/>
        <v>0</v>
      </c>
    </row>
    <row r="56" spans="1:26" x14ac:dyDescent="0.35">
      <c r="A56" s="76"/>
      <c r="B56" s="76"/>
      <c r="C56" s="76"/>
      <c r="D56" s="76"/>
      <c r="E56" s="76"/>
      <c r="F56" s="76" t="s">
        <v>20853</v>
      </c>
      <c r="G56" s="76"/>
      <c r="H56" s="118">
        <v>12000</v>
      </c>
      <c r="I56" s="76"/>
      <c r="J56" s="76"/>
      <c r="K56" s="117"/>
      <c r="L56" s="119"/>
      <c r="M56" s="117"/>
      <c r="N56" s="119"/>
      <c r="O56" s="76"/>
      <c r="P56" s="122"/>
      <c r="Q56" s="119"/>
      <c r="R56" s="76"/>
      <c r="S56" s="76"/>
      <c r="T56" s="76"/>
      <c r="U56" s="76"/>
      <c r="V56" s="76"/>
      <c r="W56" s="121"/>
      <c r="X56" s="121" t="s">
        <v>4908</v>
      </c>
      <c r="Y56" s="639">
        <f t="shared" si="0"/>
        <v>840.00000000000011</v>
      </c>
      <c r="Z56" s="309">
        <f t="shared" si="1"/>
        <v>12840</v>
      </c>
    </row>
    <row r="57" spans="1:26" x14ac:dyDescent="0.35">
      <c r="A57" s="76"/>
      <c r="B57" s="76"/>
      <c r="C57" s="76"/>
      <c r="D57" s="76"/>
      <c r="E57" s="76"/>
      <c r="F57" s="76" t="s">
        <v>20854</v>
      </c>
      <c r="G57" s="76"/>
      <c r="H57" s="118">
        <v>12000</v>
      </c>
      <c r="I57" s="76"/>
      <c r="J57" s="76"/>
      <c r="K57" s="117"/>
      <c r="L57" s="119"/>
      <c r="M57" s="117"/>
      <c r="N57" s="119"/>
      <c r="O57" s="76"/>
      <c r="P57" s="122"/>
      <c r="Q57" s="119"/>
      <c r="R57" s="76"/>
      <c r="S57" s="76"/>
      <c r="T57" s="76"/>
      <c r="U57" s="76"/>
      <c r="V57" s="76"/>
      <c r="W57" s="121"/>
      <c r="X57" s="121" t="s">
        <v>20855</v>
      </c>
      <c r="Y57" s="639">
        <f t="shared" si="0"/>
        <v>840.00000000000011</v>
      </c>
      <c r="Z57" s="309">
        <f t="shared" si="1"/>
        <v>12840</v>
      </c>
    </row>
    <row r="58" spans="1:26" x14ac:dyDescent="0.35">
      <c r="A58" s="76"/>
      <c r="B58" s="76"/>
      <c r="C58" s="76"/>
      <c r="D58" s="76"/>
      <c r="E58" s="76"/>
      <c r="F58" s="76" t="s">
        <v>20856</v>
      </c>
      <c r="G58" s="76"/>
      <c r="H58" s="118">
        <v>12000</v>
      </c>
      <c r="I58" s="76"/>
      <c r="J58" s="76"/>
      <c r="K58" s="117"/>
      <c r="L58" s="119"/>
      <c r="M58" s="117"/>
      <c r="N58" s="119"/>
      <c r="O58" s="76"/>
      <c r="P58" s="122"/>
      <c r="Q58" s="119"/>
      <c r="R58" s="76"/>
      <c r="S58" s="76"/>
      <c r="T58" s="76"/>
      <c r="U58" s="76"/>
      <c r="V58" s="76"/>
      <c r="W58" s="121"/>
      <c r="X58" s="121" t="s">
        <v>4899</v>
      </c>
      <c r="Y58" s="639">
        <f t="shared" si="0"/>
        <v>840.00000000000011</v>
      </c>
      <c r="Z58" s="309">
        <f t="shared" si="1"/>
        <v>12840</v>
      </c>
    </row>
    <row r="59" spans="1:26" x14ac:dyDescent="0.35">
      <c r="A59" s="76"/>
      <c r="B59" s="76"/>
      <c r="C59" s="76"/>
      <c r="D59" s="76"/>
      <c r="E59" s="76"/>
      <c r="F59" s="76" t="s">
        <v>20857</v>
      </c>
      <c r="G59" s="76"/>
      <c r="H59" s="118">
        <v>12000</v>
      </c>
      <c r="I59" s="76"/>
      <c r="J59" s="76"/>
      <c r="K59" s="117"/>
      <c r="L59" s="119"/>
      <c r="M59" s="117"/>
      <c r="N59" s="119"/>
      <c r="O59" s="76"/>
      <c r="P59" s="122"/>
      <c r="Q59" s="119"/>
      <c r="R59" s="76"/>
      <c r="S59" s="76"/>
      <c r="T59" s="76"/>
      <c r="U59" s="76"/>
      <c r="V59" s="76"/>
      <c r="W59" s="121"/>
      <c r="X59" s="121" t="s">
        <v>4931</v>
      </c>
      <c r="Y59" s="639">
        <f t="shared" si="0"/>
        <v>840.00000000000011</v>
      </c>
      <c r="Z59" s="309">
        <f t="shared" si="1"/>
        <v>12840</v>
      </c>
    </row>
    <row r="60" spans="1:26" x14ac:dyDescent="0.35">
      <c r="A60" s="76"/>
      <c r="B60" s="76"/>
      <c r="C60" s="76"/>
      <c r="D60" s="76"/>
      <c r="E60" s="76"/>
      <c r="F60" s="76" t="s">
        <v>20858</v>
      </c>
      <c r="G60" s="76"/>
      <c r="H60" s="118">
        <v>12000</v>
      </c>
      <c r="I60" s="76"/>
      <c r="J60" s="76"/>
      <c r="K60" s="117"/>
      <c r="L60" s="119"/>
      <c r="M60" s="117"/>
      <c r="N60" s="119"/>
      <c r="O60" s="76"/>
      <c r="P60" s="122"/>
      <c r="Q60" s="119"/>
      <c r="R60" s="76"/>
      <c r="S60" s="76"/>
      <c r="T60" s="76"/>
      <c r="U60" s="76"/>
      <c r="V60" s="76"/>
      <c r="W60" s="121"/>
      <c r="X60" s="121" t="s">
        <v>4908</v>
      </c>
      <c r="Y60" s="639">
        <f t="shared" si="0"/>
        <v>840.00000000000011</v>
      </c>
      <c r="Z60" s="309">
        <f t="shared" si="1"/>
        <v>12840</v>
      </c>
    </row>
    <row r="61" spans="1:26" x14ac:dyDescent="0.35">
      <c r="A61" s="76"/>
      <c r="B61" s="76"/>
      <c r="C61" s="76"/>
      <c r="D61" s="76"/>
      <c r="E61" s="76"/>
      <c r="F61" s="76" t="s">
        <v>20859</v>
      </c>
      <c r="G61" s="76"/>
      <c r="H61" s="118">
        <v>12000</v>
      </c>
      <c r="I61" s="76"/>
      <c r="J61" s="76"/>
      <c r="K61" s="117"/>
      <c r="L61" s="119"/>
      <c r="M61" s="117"/>
      <c r="N61" s="119"/>
      <c r="O61" s="76"/>
      <c r="P61" s="122"/>
      <c r="Q61" s="119"/>
      <c r="R61" s="76"/>
      <c r="S61" s="76"/>
      <c r="T61" s="76"/>
      <c r="U61" s="76"/>
      <c r="V61" s="76"/>
      <c r="W61" s="121"/>
      <c r="X61" s="121" t="s">
        <v>20855</v>
      </c>
      <c r="Y61" s="639">
        <f t="shared" si="0"/>
        <v>840.00000000000011</v>
      </c>
      <c r="Z61" s="309">
        <f t="shared" si="1"/>
        <v>12840</v>
      </c>
    </row>
    <row r="62" spans="1:26" x14ac:dyDescent="0.35">
      <c r="A62" s="76"/>
      <c r="B62" s="76"/>
      <c r="C62" s="76"/>
      <c r="D62" s="76"/>
      <c r="E62" s="76"/>
      <c r="F62" s="76" t="s">
        <v>20860</v>
      </c>
      <c r="G62" s="76"/>
      <c r="H62" s="118">
        <v>12000</v>
      </c>
      <c r="I62" s="76"/>
      <c r="J62" s="76"/>
      <c r="K62" s="117"/>
      <c r="L62" s="119"/>
      <c r="M62" s="117"/>
      <c r="N62" s="119"/>
      <c r="O62" s="76"/>
      <c r="P62" s="122"/>
      <c r="Q62" s="119"/>
      <c r="R62" s="76"/>
      <c r="S62" s="76"/>
      <c r="T62" s="76"/>
      <c r="U62" s="76"/>
      <c r="V62" s="76"/>
      <c r="W62" s="121"/>
      <c r="X62" s="121" t="s">
        <v>4899</v>
      </c>
      <c r="Y62" s="639">
        <f t="shared" si="0"/>
        <v>840.00000000000011</v>
      </c>
      <c r="Z62" s="309">
        <f t="shared" si="1"/>
        <v>12840</v>
      </c>
    </row>
    <row r="63" spans="1:26" x14ac:dyDescent="0.35">
      <c r="A63" s="76"/>
      <c r="B63" s="76"/>
      <c r="C63" s="76"/>
      <c r="D63" s="76"/>
      <c r="E63" s="76"/>
      <c r="F63" s="76" t="s">
        <v>20861</v>
      </c>
      <c r="G63" s="76"/>
      <c r="H63" s="118">
        <v>12000</v>
      </c>
      <c r="I63" s="76"/>
      <c r="J63" s="76"/>
      <c r="K63" s="117"/>
      <c r="L63" s="119"/>
      <c r="M63" s="117"/>
      <c r="N63" s="119"/>
      <c r="O63" s="76"/>
      <c r="P63" s="122"/>
      <c r="Q63" s="119"/>
      <c r="R63" s="76"/>
      <c r="S63" s="76"/>
      <c r="T63" s="76"/>
      <c r="U63" s="76"/>
      <c r="V63" s="76"/>
      <c r="W63" s="121"/>
      <c r="X63" s="121" t="s">
        <v>4931</v>
      </c>
      <c r="Y63" s="639">
        <f t="shared" si="0"/>
        <v>840.00000000000011</v>
      </c>
      <c r="Z63" s="309">
        <f t="shared" si="1"/>
        <v>12840</v>
      </c>
    </row>
    <row r="64" spans="1:26" x14ac:dyDescent="0.35">
      <c r="A64" s="76"/>
      <c r="B64" s="76"/>
      <c r="C64" s="76"/>
      <c r="D64" s="76"/>
      <c r="E64" s="76"/>
      <c r="F64" s="123"/>
      <c r="G64" s="76"/>
      <c r="H64" s="118">
        <v>12000</v>
      </c>
      <c r="I64" s="76"/>
      <c r="J64" s="76"/>
      <c r="K64" s="117"/>
      <c r="L64" s="119"/>
      <c r="M64" s="117"/>
      <c r="N64" s="119"/>
      <c r="O64" s="76"/>
      <c r="P64" s="122"/>
      <c r="Q64" s="119"/>
      <c r="R64" s="76"/>
      <c r="S64" s="76"/>
      <c r="T64" s="76"/>
      <c r="U64" s="76"/>
      <c r="V64" s="76"/>
      <c r="W64" s="121"/>
      <c r="X64" s="121"/>
      <c r="Y64" s="639">
        <f t="shared" si="0"/>
        <v>840.00000000000011</v>
      </c>
      <c r="Z64" s="309">
        <f t="shared" si="1"/>
        <v>12840</v>
      </c>
    </row>
    <row r="65" spans="1:26" x14ac:dyDescent="0.35">
      <c r="A65" s="64"/>
      <c r="B65" s="64"/>
      <c r="C65" s="64"/>
      <c r="D65" s="64"/>
      <c r="E65" s="64"/>
      <c r="F65" s="66" t="s">
        <v>9483</v>
      </c>
      <c r="G65" s="64"/>
      <c r="H65" s="67"/>
      <c r="I65" s="64"/>
      <c r="J65" s="64"/>
      <c r="K65" s="97"/>
      <c r="L65" s="68"/>
      <c r="M65" s="97"/>
      <c r="N65" s="68"/>
      <c r="O65" s="64"/>
      <c r="P65" s="125"/>
      <c r="Q65" s="68"/>
      <c r="R65" s="64"/>
      <c r="S65" s="64"/>
      <c r="T65" s="64"/>
      <c r="U65" s="64"/>
      <c r="V65" s="64"/>
      <c r="W65" s="115"/>
      <c r="X65" s="115"/>
      <c r="Y65" s="639">
        <f t="shared" si="0"/>
        <v>0</v>
      </c>
      <c r="Z65" s="297">
        <f t="shared" si="1"/>
        <v>0</v>
      </c>
    </row>
    <row r="66" spans="1:26" x14ac:dyDescent="0.35">
      <c r="A66" s="76"/>
      <c r="B66" s="76"/>
      <c r="C66" s="76"/>
      <c r="D66" s="76"/>
      <c r="E66" s="76"/>
      <c r="F66" s="76" t="s">
        <v>20862</v>
      </c>
      <c r="G66" s="76"/>
      <c r="H66" s="118">
        <v>170000</v>
      </c>
      <c r="I66" s="76"/>
      <c r="J66" s="76" t="s">
        <v>9022</v>
      </c>
      <c r="K66" s="117" t="s">
        <v>980</v>
      </c>
      <c r="L66" s="119"/>
      <c r="M66" s="117"/>
      <c r="N66" s="119"/>
      <c r="O66" s="76"/>
      <c r="P66" s="122"/>
      <c r="Q66" s="119"/>
      <c r="R66" s="76"/>
      <c r="S66" s="76"/>
      <c r="T66" s="76"/>
      <c r="U66" s="76"/>
      <c r="V66" s="76"/>
      <c r="W66" s="121"/>
      <c r="X66" s="121"/>
      <c r="Y66" s="639">
        <f t="shared" si="0"/>
        <v>11900.000000000002</v>
      </c>
      <c r="Z66" s="309">
        <f t="shared" si="1"/>
        <v>181900</v>
      </c>
    </row>
    <row r="67" spans="1:26" x14ac:dyDescent="0.35">
      <c r="A67" s="76"/>
      <c r="B67" s="76"/>
      <c r="C67" s="76"/>
      <c r="D67" s="76"/>
      <c r="E67" s="76"/>
      <c r="F67" s="76" t="s">
        <v>20863</v>
      </c>
      <c r="G67" s="76"/>
      <c r="H67" s="118">
        <v>170000</v>
      </c>
      <c r="I67" s="76"/>
      <c r="J67" s="76" t="s">
        <v>9022</v>
      </c>
      <c r="K67" s="117" t="s">
        <v>980</v>
      </c>
      <c r="L67" s="119"/>
      <c r="M67" s="117"/>
      <c r="N67" s="119"/>
      <c r="O67" s="76"/>
      <c r="P67" s="122"/>
      <c r="Q67" s="119"/>
      <c r="R67" s="76"/>
      <c r="S67" s="76"/>
      <c r="T67" s="76"/>
      <c r="U67" s="76"/>
      <c r="V67" s="76"/>
      <c r="W67" s="121"/>
      <c r="X67" s="121"/>
      <c r="Y67" s="639">
        <f t="shared" si="0"/>
        <v>11900.000000000002</v>
      </c>
      <c r="Z67" s="309">
        <f t="shared" si="1"/>
        <v>181900</v>
      </c>
    </row>
    <row r="68" spans="1:26" x14ac:dyDescent="0.35">
      <c r="A68" s="69"/>
      <c r="B68" s="69"/>
      <c r="C68" s="69"/>
      <c r="D68" s="69"/>
      <c r="E68" s="69"/>
      <c r="F68" s="69"/>
      <c r="G68" s="69"/>
      <c r="H68" s="74"/>
      <c r="I68" s="69"/>
      <c r="J68" s="69"/>
      <c r="K68" s="75"/>
      <c r="L68" s="75"/>
      <c r="M68" s="75"/>
      <c r="N68" s="75"/>
      <c r="O68" s="69"/>
      <c r="P68" s="69"/>
      <c r="Q68" s="75"/>
      <c r="R68" s="69"/>
      <c r="S68" s="69"/>
      <c r="T68" s="69"/>
      <c r="U68" s="69"/>
      <c r="V68" s="69"/>
      <c r="W68" s="121"/>
      <c r="X68" s="121"/>
      <c r="Y68" s="639">
        <f t="shared" si="0"/>
        <v>0</v>
      </c>
      <c r="Z68" s="298">
        <f t="shared" si="1"/>
        <v>0</v>
      </c>
    </row>
    <row r="69" spans="1:26" x14ac:dyDescent="0.35">
      <c r="A69" s="64"/>
      <c r="B69" s="64"/>
      <c r="C69" s="64"/>
      <c r="D69" s="64"/>
      <c r="E69" s="64"/>
      <c r="F69" s="89" t="s">
        <v>2961</v>
      </c>
      <c r="G69" s="64"/>
      <c r="H69" s="67"/>
      <c r="I69" s="64"/>
      <c r="J69" s="64"/>
      <c r="K69" s="68"/>
      <c r="L69" s="68"/>
      <c r="M69" s="68"/>
      <c r="N69" s="68"/>
      <c r="O69" s="64"/>
      <c r="P69" s="64"/>
      <c r="Q69" s="68"/>
      <c r="R69" s="64"/>
      <c r="S69" s="64"/>
      <c r="T69" s="64"/>
      <c r="U69" s="64"/>
      <c r="V69" s="64"/>
      <c r="W69" s="115"/>
      <c r="X69" s="115"/>
      <c r="Y69" s="639">
        <f t="shared" si="0"/>
        <v>0</v>
      </c>
      <c r="Z69" s="297">
        <f t="shared" si="1"/>
        <v>0</v>
      </c>
    </row>
    <row r="70" spans="1:26" x14ac:dyDescent="0.35">
      <c r="A70" s="76"/>
      <c r="B70" s="76"/>
      <c r="C70" s="76"/>
      <c r="D70" s="76"/>
      <c r="E70" s="76"/>
      <c r="F70" s="79" t="s">
        <v>20864</v>
      </c>
      <c r="G70" s="76"/>
      <c r="H70" s="118">
        <v>75000</v>
      </c>
      <c r="I70" s="76"/>
      <c r="J70" s="76" t="s">
        <v>1123</v>
      </c>
      <c r="K70" s="130"/>
      <c r="L70" s="119" t="s">
        <v>8356</v>
      </c>
      <c r="M70" s="119" t="s">
        <v>20865</v>
      </c>
      <c r="N70" s="119"/>
      <c r="O70" s="76"/>
      <c r="P70" s="76"/>
      <c r="Q70" s="119"/>
      <c r="R70" s="76"/>
      <c r="S70" s="76"/>
      <c r="T70" s="76"/>
      <c r="U70" s="76"/>
      <c r="V70" s="76"/>
      <c r="W70" s="121"/>
      <c r="X70" s="121"/>
      <c r="Y70" s="639">
        <f t="shared" ref="Y70:Y119" si="2">H70*Y$4</f>
        <v>5250.0000000000009</v>
      </c>
      <c r="Z70" s="309">
        <f t="shared" ref="Z70:Z119" si="3">H70+Y70</f>
        <v>80250</v>
      </c>
    </row>
    <row r="71" spans="1:26" x14ac:dyDescent="0.35">
      <c r="A71" s="76"/>
      <c r="B71" s="76"/>
      <c r="C71" s="76"/>
      <c r="D71" s="76"/>
      <c r="E71" s="76"/>
      <c r="F71" s="79" t="s">
        <v>20866</v>
      </c>
      <c r="G71" s="76"/>
      <c r="H71" s="118">
        <v>75000</v>
      </c>
      <c r="I71" s="76"/>
      <c r="J71" s="76" t="s">
        <v>4943</v>
      </c>
      <c r="K71" s="130" t="s">
        <v>20867</v>
      </c>
      <c r="L71" s="119" t="s">
        <v>5797</v>
      </c>
      <c r="M71" s="119" t="s">
        <v>20868</v>
      </c>
      <c r="N71" s="119"/>
      <c r="O71" s="76"/>
      <c r="P71" s="76"/>
      <c r="Q71" s="119"/>
      <c r="R71" s="76"/>
      <c r="S71" s="76"/>
      <c r="T71" s="76"/>
      <c r="U71" s="76"/>
      <c r="V71" s="76"/>
      <c r="W71" s="121"/>
      <c r="X71" s="121"/>
      <c r="Y71" s="639">
        <f t="shared" si="2"/>
        <v>5250.0000000000009</v>
      </c>
      <c r="Z71" s="309">
        <f t="shared" si="3"/>
        <v>80250</v>
      </c>
    </row>
    <row r="72" spans="1:26" x14ac:dyDescent="0.35">
      <c r="A72" s="69"/>
      <c r="B72" s="69"/>
      <c r="C72" s="69"/>
      <c r="D72" s="69"/>
      <c r="E72" s="69"/>
      <c r="F72" s="79" t="s">
        <v>20869</v>
      </c>
      <c r="G72" s="69"/>
      <c r="H72" s="118">
        <v>75000</v>
      </c>
      <c r="I72" s="69"/>
      <c r="J72" s="76" t="s">
        <v>1147</v>
      </c>
      <c r="K72" s="193"/>
      <c r="L72" s="119" t="s">
        <v>3955</v>
      </c>
      <c r="M72" s="75">
        <v>9244</v>
      </c>
      <c r="N72" s="75"/>
      <c r="O72" s="69"/>
      <c r="P72" s="76"/>
      <c r="Q72" s="75" t="s">
        <v>3023</v>
      </c>
      <c r="R72" s="69"/>
      <c r="S72" s="69"/>
      <c r="T72" s="69"/>
      <c r="U72" s="69"/>
      <c r="V72" s="69"/>
      <c r="W72" s="116"/>
      <c r="X72" s="116"/>
      <c r="Y72" s="639">
        <f t="shared" si="2"/>
        <v>5250.0000000000009</v>
      </c>
      <c r="Z72" s="309">
        <f t="shared" si="3"/>
        <v>80250</v>
      </c>
    </row>
    <row r="73" spans="1:26" x14ac:dyDescent="0.35">
      <c r="A73" s="76"/>
      <c r="B73" s="76"/>
      <c r="C73" s="76"/>
      <c r="D73" s="76"/>
      <c r="E73" s="76"/>
      <c r="F73" s="79" t="s">
        <v>20870</v>
      </c>
      <c r="G73" s="76"/>
      <c r="H73" s="118">
        <v>75000</v>
      </c>
      <c r="I73" s="76"/>
      <c r="J73" s="76" t="s">
        <v>1147</v>
      </c>
      <c r="K73" s="130"/>
      <c r="L73" s="119" t="s">
        <v>12784</v>
      </c>
      <c r="M73" s="119">
        <v>9110</v>
      </c>
      <c r="N73" s="119"/>
      <c r="O73" s="76"/>
      <c r="P73" s="76"/>
      <c r="Q73" s="75" t="s">
        <v>3023</v>
      </c>
      <c r="R73" s="76"/>
      <c r="S73" s="76"/>
      <c r="T73" s="76"/>
      <c r="U73" s="76"/>
      <c r="V73" s="76"/>
      <c r="W73" s="121"/>
      <c r="X73" s="121"/>
      <c r="Y73" s="639">
        <f t="shared" si="2"/>
        <v>5250.0000000000009</v>
      </c>
      <c r="Z73" s="309">
        <f t="shared" si="3"/>
        <v>80250</v>
      </c>
    </row>
    <row r="74" spans="1:26" x14ac:dyDescent="0.35">
      <c r="A74" s="76"/>
      <c r="B74" s="76"/>
      <c r="C74" s="76"/>
      <c r="D74" s="76"/>
      <c r="E74" s="76"/>
      <c r="F74" s="79" t="s">
        <v>20871</v>
      </c>
      <c r="G74" s="76"/>
      <c r="H74" s="118">
        <v>75000</v>
      </c>
      <c r="I74" s="76"/>
      <c r="J74" s="76" t="s">
        <v>1147</v>
      </c>
      <c r="K74" s="119"/>
      <c r="L74" s="119" t="s">
        <v>12787</v>
      </c>
      <c r="M74" s="119">
        <v>9234</v>
      </c>
      <c r="N74" s="119"/>
      <c r="O74" s="76"/>
      <c r="P74" s="76"/>
      <c r="Q74" s="75" t="s">
        <v>3023</v>
      </c>
      <c r="R74" s="76"/>
      <c r="S74" s="76"/>
      <c r="T74" s="76"/>
      <c r="U74" s="76"/>
      <c r="V74" s="76"/>
      <c r="W74" s="121"/>
      <c r="X74" s="121"/>
      <c r="Y74" s="639">
        <f t="shared" si="2"/>
        <v>5250.0000000000009</v>
      </c>
      <c r="Z74" s="309">
        <f t="shared" si="3"/>
        <v>80250</v>
      </c>
    </row>
    <row r="75" spans="1:26" x14ac:dyDescent="0.35">
      <c r="A75" s="76"/>
      <c r="B75" s="76"/>
      <c r="C75" s="76"/>
      <c r="D75" s="76"/>
      <c r="E75" s="76"/>
      <c r="F75" s="79" t="s">
        <v>20872</v>
      </c>
      <c r="G75" s="76"/>
      <c r="H75" s="118">
        <v>75000</v>
      </c>
      <c r="I75" s="76"/>
      <c r="J75" s="76" t="s">
        <v>1147</v>
      </c>
      <c r="K75" s="130"/>
      <c r="L75" s="119" t="s">
        <v>20873</v>
      </c>
      <c r="M75" s="119" t="s">
        <v>20874</v>
      </c>
      <c r="N75" s="119"/>
      <c r="O75" s="76"/>
      <c r="P75" s="76"/>
      <c r="Q75" s="119" t="s">
        <v>3950</v>
      </c>
      <c r="R75" s="76"/>
      <c r="S75" s="76"/>
      <c r="T75" s="76"/>
      <c r="U75" s="76"/>
      <c r="V75" s="76"/>
      <c r="W75" s="121"/>
      <c r="X75" s="121"/>
      <c r="Y75" s="639">
        <f t="shared" si="2"/>
        <v>5250.0000000000009</v>
      </c>
      <c r="Z75" s="309">
        <f t="shared" si="3"/>
        <v>80250</v>
      </c>
    </row>
    <row r="76" spans="1:26" x14ac:dyDescent="0.35">
      <c r="A76" s="76"/>
      <c r="B76" s="76"/>
      <c r="C76" s="76"/>
      <c r="D76" s="76"/>
      <c r="E76" s="76"/>
      <c r="F76" s="79" t="s">
        <v>20875</v>
      </c>
      <c r="G76" s="76"/>
      <c r="H76" s="118">
        <v>75000</v>
      </c>
      <c r="I76" s="76"/>
      <c r="J76" s="76" t="s">
        <v>1147</v>
      </c>
      <c r="K76" s="130"/>
      <c r="L76" s="119" t="s">
        <v>12803</v>
      </c>
      <c r="M76" s="119">
        <v>1937</v>
      </c>
      <c r="N76" s="119"/>
      <c r="O76" s="76"/>
      <c r="P76" s="76" t="s">
        <v>9103</v>
      </c>
      <c r="Q76" s="119" t="s">
        <v>3023</v>
      </c>
      <c r="R76" s="76"/>
      <c r="S76" s="76"/>
      <c r="T76" s="76"/>
      <c r="U76" s="76"/>
      <c r="V76" s="76"/>
      <c r="W76" s="116"/>
      <c r="X76" s="116"/>
      <c r="Y76" s="639">
        <f t="shared" si="2"/>
        <v>5250.0000000000009</v>
      </c>
      <c r="Z76" s="309">
        <f t="shared" si="3"/>
        <v>80250</v>
      </c>
    </row>
    <row r="77" spans="1:26" x14ac:dyDescent="0.35">
      <c r="A77" s="69"/>
      <c r="B77" s="69"/>
      <c r="C77" s="69"/>
      <c r="D77" s="69"/>
      <c r="E77" s="69"/>
      <c r="F77" s="79" t="s">
        <v>20876</v>
      </c>
      <c r="G77" s="69"/>
      <c r="H77" s="118">
        <v>75000</v>
      </c>
      <c r="I77" s="69"/>
      <c r="J77" s="76" t="s">
        <v>1147</v>
      </c>
      <c r="K77" s="193"/>
      <c r="L77" s="119" t="s">
        <v>20877</v>
      </c>
      <c r="M77" s="75">
        <v>9115</v>
      </c>
      <c r="N77" s="75"/>
      <c r="O77" s="69"/>
      <c r="P77" s="76" t="s">
        <v>9103</v>
      </c>
      <c r="Q77" s="75" t="s">
        <v>3023</v>
      </c>
      <c r="R77" s="69"/>
      <c r="S77" s="69"/>
      <c r="T77" s="69"/>
      <c r="U77" s="69"/>
      <c r="V77" s="69"/>
      <c r="W77" s="116"/>
      <c r="X77" s="116"/>
      <c r="Y77" s="639">
        <f t="shared" si="2"/>
        <v>5250.0000000000009</v>
      </c>
      <c r="Z77" s="309">
        <f t="shared" si="3"/>
        <v>80250</v>
      </c>
    </row>
    <row r="78" spans="1:26" x14ac:dyDescent="0.35">
      <c r="A78" s="69"/>
      <c r="B78" s="69"/>
      <c r="C78" s="69"/>
      <c r="D78" s="69"/>
      <c r="E78" s="69"/>
      <c r="F78" s="79" t="s">
        <v>20878</v>
      </c>
      <c r="G78" s="76"/>
      <c r="H78" s="118">
        <v>75000</v>
      </c>
      <c r="I78" s="76"/>
      <c r="J78" s="76" t="s">
        <v>1147</v>
      </c>
      <c r="K78" s="130"/>
      <c r="L78" s="119" t="s">
        <v>12803</v>
      </c>
      <c r="M78" s="119">
        <v>9237</v>
      </c>
      <c r="N78" s="75"/>
      <c r="O78" s="69"/>
      <c r="P78" s="76" t="s">
        <v>9103</v>
      </c>
      <c r="Q78" s="75" t="s">
        <v>3023</v>
      </c>
      <c r="R78" s="69"/>
      <c r="S78" s="69"/>
      <c r="T78" s="69"/>
      <c r="U78" s="69"/>
      <c r="V78" s="69"/>
      <c r="W78" s="116"/>
      <c r="X78" s="116"/>
      <c r="Y78" s="639">
        <f t="shared" si="2"/>
        <v>5250.0000000000009</v>
      </c>
      <c r="Z78" s="309">
        <f t="shared" si="3"/>
        <v>80250</v>
      </c>
    </row>
    <row r="79" spans="1:26" x14ac:dyDescent="0.35">
      <c r="A79" s="76"/>
      <c r="B79" s="76"/>
      <c r="C79" s="76"/>
      <c r="D79" s="76"/>
      <c r="E79" s="76"/>
      <c r="F79" s="79" t="s">
        <v>20866</v>
      </c>
      <c r="G79" s="76"/>
      <c r="H79" s="118">
        <v>75000</v>
      </c>
      <c r="I79" s="76"/>
      <c r="J79" s="76" t="s">
        <v>12823</v>
      </c>
      <c r="K79" s="130"/>
      <c r="L79" s="119" t="s">
        <v>8334</v>
      </c>
      <c r="M79" s="119" t="s">
        <v>20879</v>
      </c>
      <c r="N79" s="119"/>
      <c r="O79" s="76"/>
      <c r="P79" s="76" t="s">
        <v>3033</v>
      </c>
      <c r="Q79" s="119" t="s">
        <v>3023</v>
      </c>
      <c r="R79" s="76"/>
      <c r="S79" s="76"/>
      <c r="T79" s="76"/>
      <c r="U79" s="76"/>
      <c r="V79" s="76"/>
      <c r="W79" s="121"/>
      <c r="X79" s="121"/>
      <c r="Y79" s="639">
        <f t="shared" si="2"/>
        <v>5250.0000000000009</v>
      </c>
      <c r="Z79" s="309">
        <f t="shared" si="3"/>
        <v>80250</v>
      </c>
    </row>
    <row r="80" spans="1:26" x14ac:dyDescent="0.35">
      <c r="A80" s="76"/>
      <c r="B80" s="76"/>
      <c r="C80" s="76"/>
      <c r="D80" s="76"/>
      <c r="E80" s="76"/>
      <c r="F80" s="79" t="s">
        <v>20880</v>
      </c>
      <c r="G80" s="69"/>
      <c r="H80" s="118">
        <v>75000</v>
      </c>
      <c r="I80" s="69"/>
      <c r="J80" s="76" t="s">
        <v>3716</v>
      </c>
      <c r="K80" s="193"/>
      <c r="L80" s="119" t="s">
        <v>8356</v>
      </c>
      <c r="M80" s="75" t="s">
        <v>20881</v>
      </c>
      <c r="N80" s="119"/>
      <c r="O80" s="76"/>
      <c r="P80" s="76"/>
      <c r="Q80" s="119"/>
      <c r="R80" s="76"/>
      <c r="S80" s="76"/>
      <c r="T80" s="76"/>
      <c r="U80" s="76"/>
      <c r="V80" s="76"/>
      <c r="W80" s="121"/>
      <c r="X80" s="121"/>
      <c r="Y80" s="639">
        <f t="shared" si="2"/>
        <v>5250.0000000000009</v>
      </c>
      <c r="Z80" s="309">
        <f t="shared" si="3"/>
        <v>80250</v>
      </c>
    </row>
    <row r="81" spans="1:26" x14ac:dyDescent="0.35">
      <c r="A81" s="76"/>
      <c r="B81" s="76"/>
      <c r="C81" s="76"/>
      <c r="D81" s="76"/>
      <c r="E81" s="76"/>
      <c r="F81" s="79" t="s">
        <v>20882</v>
      </c>
      <c r="G81" s="76"/>
      <c r="H81" s="118">
        <v>75000</v>
      </c>
      <c r="I81" s="76"/>
      <c r="J81" s="76" t="s">
        <v>1062</v>
      </c>
      <c r="K81" s="130"/>
      <c r="L81" s="119" t="s">
        <v>3301</v>
      </c>
      <c r="M81" s="119"/>
      <c r="N81" s="119"/>
      <c r="O81" s="76"/>
      <c r="P81" s="76"/>
      <c r="Q81" s="119"/>
      <c r="R81" s="76"/>
      <c r="S81" s="76"/>
      <c r="T81" s="76"/>
      <c r="U81" s="76"/>
      <c r="V81" s="76"/>
      <c r="W81" s="116"/>
      <c r="X81" s="116"/>
      <c r="Y81" s="639">
        <f t="shared" si="2"/>
        <v>5250.0000000000009</v>
      </c>
      <c r="Z81" s="309">
        <f t="shared" si="3"/>
        <v>80250</v>
      </c>
    </row>
    <row r="82" spans="1:26" x14ac:dyDescent="0.35">
      <c r="A82" s="76"/>
      <c r="B82" s="76"/>
      <c r="C82" s="76"/>
      <c r="D82" s="76"/>
      <c r="E82" s="76"/>
      <c r="F82" s="79" t="s">
        <v>20883</v>
      </c>
      <c r="G82" s="76"/>
      <c r="H82" s="118">
        <v>75000</v>
      </c>
      <c r="I82" s="76"/>
      <c r="J82" s="76"/>
      <c r="K82" s="119"/>
      <c r="L82" s="119"/>
      <c r="M82" s="119"/>
      <c r="N82" s="119"/>
      <c r="O82" s="76"/>
      <c r="P82" s="76"/>
      <c r="Q82" s="75"/>
      <c r="R82" s="76"/>
      <c r="S82" s="76"/>
      <c r="T82" s="76"/>
      <c r="U82" s="76"/>
      <c r="V82" s="76"/>
      <c r="W82" s="121"/>
      <c r="X82" s="121"/>
      <c r="Y82" s="639">
        <f t="shared" si="2"/>
        <v>5250.0000000000009</v>
      </c>
      <c r="Z82" s="309">
        <f t="shared" si="3"/>
        <v>80250</v>
      </c>
    </row>
    <row r="83" spans="1:26" x14ac:dyDescent="0.35">
      <c r="A83" s="76"/>
      <c r="B83" s="76"/>
      <c r="C83" s="76"/>
      <c r="D83" s="76"/>
      <c r="E83" s="76"/>
      <c r="F83" s="79" t="s">
        <v>20884</v>
      </c>
      <c r="G83" s="69"/>
      <c r="H83" s="118">
        <v>75000</v>
      </c>
      <c r="I83" s="69"/>
      <c r="J83" s="69"/>
      <c r="K83" s="75"/>
      <c r="L83" s="79" t="s">
        <v>11923</v>
      </c>
      <c r="M83" s="80"/>
      <c r="N83" s="75"/>
      <c r="O83" s="69"/>
      <c r="P83" s="69" t="s">
        <v>1226</v>
      </c>
      <c r="Q83" s="69" t="s">
        <v>3030</v>
      </c>
      <c r="R83" s="69"/>
      <c r="S83" s="69"/>
      <c r="T83" s="69"/>
      <c r="U83" s="69"/>
      <c r="V83" s="69"/>
      <c r="W83" s="116"/>
      <c r="X83" s="116"/>
      <c r="Y83" s="639">
        <f t="shared" si="2"/>
        <v>5250.0000000000009</v>
      </c>
      <c r="Z83" s="309">
        <f t="shared" si="3"/>
        <v>80250</v>
      </c>
    </row>
    <row r="84" spans="1:26" x14ac:dyDescent="0.35">
      <c r="A84" s="76"/>
      <c r="B84" s="76"/>
      <c r="C84" s="76"/>
      <c r="D84" s="76"/>
      <c r="E84" s="76"/>
      <c r="F84" s="79" t="s">
        <v>20884</v>
      </c>
      <c r="G84" s="69"/>
      <c r="H84" s="118">
        <v>75000</v>
      </c>
      <c r="I84" s="69"/>
      <c r="J84" s="69"/>
      <c r="K84" s="75"/>
      <c r="L84" s="79" t="s">
        <v>11923</v>
      </c>
      <c r="M84" s="80"/>
      <c r="N84" s="75"/>
      <c r="O84" s="69"/>
      <c r="P84" s="69" t="s">
        <v>1226</v>
      </c>
      <c r="Q84" s="69" t="s">
        <v>3030</v>
      </c>
      <c r="R84" s="69"/>
      <c r="S84" s="69"/>
      <c r="T84" s="69"/>
      <c r="U84" s="69"/>
      <c r="V84" s="69"/>
      <c r="W84" s="116"/>
      <c r="X84" s="116"/>
      <c r="Y84" s="639">
        <f t="shared" si="2"/>
        <v>5250.0000000000009</v>
      </c>
      <c r="Z84" s="309">
        <f t="shared" si="3"/>
        <v>80250</v>
      </c>
    </row>
    <row r="85" spans="1:26" x14ac:dyDescent="0.35">
      <c r="A85" s="76"/>
      <c r="B85" s="76"/>
      <c r="C85" s="76"/>
      <c r="D85" s="76"/>
      <c r="E85" s="76"/>
      <c r="F85" s="79" t="s">
        <v>20885</v>
      </c>
      <c r="G85" s="69"/>
      <c r="H85" s="118">
        <v>75000</v>
      </c>
      <c r="I85" s="69"/>
      <c r="J85" s="69" t="s">
        <v>1907</v>
      </c>
      <c r="K85" s="75"/>
      <c r="L85" s="79" t="s">
        <v>1908</v>
      </c>
      <c r="M85" s="80">
        <v>182667</v>
      </c>
      <c r="N85" s="75"/>
      <c r="O85" s="69"/>
      <c r="P85" s="69" t="s">
        <v>1065</v>
      </c>
      <c r="Q85" s="69" t="s">
        <v>1909</v>
      </c>
      <c r="R85" s="69"/>
      <c r="S85" s="69"/>
      <c r="T85" s="69"/>
      <c r="U85" s="69"/>
      <c r="V85" s="69"/>
      <c r="W85" s="116"/>
      <c r="X85" s="116"/>
      <c r="Y85" s="639">
        <f t="shared" si="2"/>
        <v>5250.0000000000009</v>
      </c>
      <c r="Z85" s="309">
        <f t="shared" si="3"/>
        <v>80250</v>
      </c>
    </row>
    <row r="86" spans="1:26" x14ac:dyDescent="0.35">
      <c r="A86" s="76"/>
      <c r="B86" s="76"/>
      <c r="C86" s="76"/>
      <c r="D86" s="76"/>
      <c r="E86" s="76"/>
      <c r="F86" s="79" t="s">
        <v>20886</v>
      </c>
      <c r="G86" s="69"/>
      <c r="H86" s="118">
        <v>75000</v>
      </c>
      <c r="I86" s="69"/>
      <c r="J86" s="69" t="s">
        <v>1907</v>
      </c>
      <c r="K86" s="75"/>
      <c r="L86" s="79" t="s">
        <v>20887</v>
      </c>
      <c r="M86" s="80">
        <v>182697</v>
      </c>
      <c r="N86" s="75"/>
      <c r="O86" s="69"/>
      <c r="P86" s="69" t="s">
        <v>1065</v>
      </c>
      <c r="Q86" s="69" t="s">
        <v>1909</v>
      </c>
      <c r="R86" s="69"/>
      <c r="S86" s="69"/>
      <c r="T86" s="69"/>
      <c r="U86" s="69"/>
      <c r="V86" s="69"/>
      <c r="W86" s="116"/>
      <c r="X86" s="116"/>
      <c r="Y86" s="639">
        <f t="shared" si="2"/>
        <v>5250.0000000000009</v>
      </c>
      <c r="Z86" s="309">
        <f t="shared" si="3"/>
        <v>80250</v>
      </c>
    </row>
    <row r="87" spans="1:26" x14ac:dyDescent="0.35">
      <c r="A87" s="76"/>
      <c r="B87" s="76"/>
      <c r="C87" s="76"/>
      <c r="D87" s="76"/>
      <c r="E87" s="76"/>
      <c r="F87" s="79" t="s">
        <v>20888</v>
      </c>
      <c r="G87" s="69"/>
      <c r="H87" s="118">
        <v>75000</v>
      </c>
      <c r="I87" s="69"/>
      <c r="J87" s="69" t="s">
        <v>1907</v>
      </c>
      <c r="K87" s="75"/>
      <c r="L87" s="79" t="s">
        <v>20889</v>
      </c>
      <c r="M87" s="80">
        <v>182665</v>
      </c>
      <c r="N87" s="75"/>
      <c r="O87" s="69"/>
      <c r="P87" s="69" t="s">
        <v>1065</v>
      </c>
      <c r="Q87" s="69" t="s">
        <v>1909</v>
      </c>
      <c r="R87" s="69"/>
      <c r="S87" s="69"/>
      <c r="T87" s="69"/>
      <c r="U87" s="69"/>
      <c r="V87" s="69"/>
      <c r="W87" s="116"/>
      <c r="X87" s="116"/>
      <c r="Y87" s="639">
        <f t="shared" si="2"/>
        <v>5250.0000000000009</v>
      </c>
      <c r="Z87" s="309">
        <f t="shared" si="3"/>
        <v>80250</v>
      </c>
    </row>
    <row r="88" spans="1:26" x14ac:dyDescent="0.35">
      <c r="A88" s="76"/>
      <c r="B88" s="76"/>
      <c r="C88" s="76"/>
      <c r="D88" s="76"/>
      <c r="E88" s="76"/>
      <c r="F88" s="79" t="s">
        <v>20890</v>
      </c>
      <c r="G88" s="69"/>
      <c r="H88" s="118">
        <v>75000</v>
      </c>
      <c r="I88" s="69"/>
      <c r="J88" s="69" t="s">
        <v>1907</v>
      </c>
      <c r="K88" s="75"/>
      <c r="L88" s="79" t="s">
        <v>20891</v>
      </c>
      <c r="M88" s="80">
        <v>182645</v>
      </c>
      <c r="N88" s="75"/>
      <c r="O88" s="69"/>
      <c r="P88" s="69" t="s">
        <v>1065</v>
      </c>
      <c r="Q88" s="69" t="s">
        <v>1909</v>
      </c>
      <c r="R88" s="69"/>
      <c r="S88" s="69"/>
      <c r="T88" s="69"/>
      <c r="U88" s="69"/>
      <c r="V88" s="69"/>
      <c r="W88" s="116"/>
      <c r="X88" s="116"/>
      <c r="Y88" s="639">
        <f t="shared" si="2"/>
        <v>5250.0000000000009</v>
      </c>
      <c r="Z88" s="309">
        <f t="shared" si="3"/>
        <v>80250</v>
      </c>
    </row>
    <row r="89" spans="1:26" x14ac:dyDescent="0.35">
      <c r="A89" s="76"/>
      <c r="B89" s="76"/>
      <c r="C89" s="76"/>
      <c r="D89" s="76"/>
      <c r="E89" s="76"/>
      <c r="F89" s="79" t="s">
        <v>20892</v>
      </c>
      <c r="G89" s="69"/>
      <c r="H89" s="118">
        <v>75000</v>
      </c>
      <c r="I89" s="69"/>
      <c r="J89" s="69" t="s">
        <v>1907</v>
      </c>
      <c r="K89" s="75"/>
      <c r="L89" s="79" t="s">
        <v>20893</v>
      </c>
      <c r="M89" s="80">
        <v>182662</v>
      </c>
      <c r="N89" s="75"/>
      <c r="O89" s="69"/>
      <c r="P89" s="69" t="s">
        <v>1065</v>
      </c>
      <c r="Q89" s="69" t="s">
        <v>1909</v>
      </c>
      <c r="R89" s="69"/>
      <c r="S89" s="69"/>
      <c r="T89" s="69"/>
      <c r="U89" s="69"/>
      <c r="V89" s="69"/>
      <c r="W89" s="116"/>
      <c r="X89" s="116"/>
      <c r="Y89" s="639">
        <f t="shared" si="2"/>
        <v>5250.0000000000009</v>
      </c>
      <c r="Z89" s="309">
        <f t="shared" si="3"/>
        <v>80250</v>
      </c>
    </row>
    <row r="90" spans="1:26" x14ac:dyDescent="0.35">
      <c r="A90" s="76"/>
      <c r="B90" s="76"/>
      <c r="C90" s="76"/>
      <c r="D90" s="76"/>
      <c r="E90" s="76"/>
      <c r="F90" s="79" t="s">
        <v>20894</v>
      </c>
      <c r="G90" s="69"/>
      <c r="H90" s="118">
        <v>75000</v>
      </c>
      <c r="I90" s="69"/>
      <c r="J90" s="69" t="s">
        <v>1907</v>
      </c>
      <c r="K90" s="75"/>
      <c r="L90" s="79" t="s">
        <v>20895</v>
      </c>
      <c r="M90" s="80">
        <v>182687</v>
      </c>
      <c r="N90" s="75"/>
      <c r="O90" s="69"/>
      <c r="P90" s="69" t="s">
        <v>1065</v>
      </c>
      <c r="Q90" s="69" t="s">
        <v>1909</v>
      </c>
      <c r="R90" s="69"/>
      <c r="S90" s="69"/>
      <c r="T90" s="69"/>
      <c r="U90" s="69"/>
      <c r="V90" s="69"/>
      <c r="W90" s="116"/>
      <c r="X90" s="116"/>
      <c r="Y90" s="639">
        <f t="shared" si="2"/>
        <v>5250.0000000000009</v>
      </c>
      <c r="Z90" s="309">
        <f t="shared" si="3"/>
        <v>80250</v>
      </c>
    </row>
    <row r="91" spans="1:26" x14ac:dyDescent="0.35">
      <c r="A91" s="76"/>
      <c r="B91" s="76"/>
      <c r="C91" s="76"/>
      <c r="D91" s="76"/>
      <c r="E91" s="76"/>
      <c r="F91" s="79" t="s">
        <v>20896</v>
      </c>
      <c r="G91" s="69"/>
      <c r="H91" s="118">
        <v>75000</v>
      </c>
      <c r="I91" s="69"/>
      <c r="J91" s="69" t="s">
        <v>1907</v>
      </c>
      <c r="K91" s="75"/>
      <c r="L91" s="79" t="s">
        <v>20897</v>
      </c>
      <c r="M91" s="80">
        <v>182655</v>
      </c>
      <c r="N91" s="75"/>
      <c r="O91" s="69"/>
      <c r="P91" s="69" t="s">
        <v>1065</v>
      </c>
      <c r="Q91" s="69" t="s">
        <v>1909</v>
      </c>
      <c r="R91" s="69"/>
      <c r="S91" s="69"/>
      <c r="T91" s="69"/>
      <c r="U91" s="69"/>
      <c r="V91" s="69"/>
      <c r="W91" s="116"/>
      <c r="X91" s="116"/>
      <c r="Y91" s="639">
        <f t="shared" si="2"/>
        <v>5250.0000000000009</v>
      </c>
      <c r="Z91" s="309">
        <f t="shared" si="3"/>
        <v>80250</v>
      </c>
    </row>
    <row r="92" spans="1:26" x14ac:dyDescent="0.35">
      <c r="A92" s="76"/>
      <c r="B92" s="76"/>
      <c r="C92" s="76"/>
      <c r="D92" s="76"/>
      <c r="E92" s="76"/>
      <c r="F92" s="79" t="s">
        <v>20898</v>
      </c>
      <c r="G92" s="69"/>
      <c r="H92" s="118">
        <v>75000</v>
      </c>
      <c r="I92" s="69"/>
      <c r="J92" s="69" t="s">
        <v>1907</v>
      </c>
      <c r="K92" s="75"/>
      <c r="L92" s="79" t="s">
        <v>20899</v>
      </c>
      <c r="M92" s="80">
        <v>182660</v>
      </c>
      <c r="N92" s="75"/>
      <c r="O92" s="69"/>
      <c r="P92" s="69" t="s">
        <v>1065</v>
      </c>
      <c r="Q92" s="69" t="s">
        <v>1909</v>
      </c>
      <c r="R92" s="69"/>
      <c r="S92" s="69"/>
      <c r="T92" s="69"/>
      <c r="U92" s="69"/>
      <c r="V92" s="69"/>
      <c r="W92" s="116"/>
      <c r="X92" s="116"/>
      <c r="Y92" s="639">
        <f t="shared" si="2"/>
        <v>5250.0000000000009</v>
      </c>
      <c r="Z92" s="309">
        <f t="shared" si="3"/>
        <v>80250</v>
      </c>
    </row>
    <row r="93" spans="1:26" x14ac:dyDescent="0.35">
      <c r="A93" s="76"/>
      <c r="B93" s="76"/>
      <c r="C93" s="76"/>
      <c r="D93" s="76"/>
      <c r="E93" s="76"/>
      <c r="F93" s="79" t="s">
        <v>20900</v>
      </c>
      <c r="G93" s="69"/>
      <c r="H93" s="118">
        <v>75000</v>
      </c>
      <c r="I93" s="69"/>
      <c r="J93" s="69" t="s">
        <v>1907</v>
      </c>
      <c r="K93" s="75"/>
      <c r="L93" s="79" t="s">
        <v>20901</v>
      </c>
      <c r="M93" s="80">
        <v>182694</v>
      </c>
      <c r="N93" s="75"/>
      <c r="O93" s="69"/>
      <c r="P93" s="69" t="s">
        <v>1065</v>
      </c>
      <c r="Q93" s="69" t="s">
        <v>1909</v>
      </c>
      <c r="R93" s="69"/>
      <c r="S93" s="69"/>
      <c r="T93" s="69"/>
      <c r="U93" s="69"/>
      <c r="V93" s="69"/>
      <c r="W93" s="116"/>
      <c r="X93" s="116"/>
      <c r="Y93" s="639">
        <f t="shared" si="2"/>
        <v>5250.0000000000009</v>
      </c>
      <c r="Z93" s="309">
        <f t="shared" si="3"/>
        <v>80250</v>
      </c>
    </row>
    <row r="94" spans="1:26" x14ac:dyDescent="0.35">
      <c r="A94" s="76"/>
      <c r="B94" s="76"/>
      <c r="C94" s="76"/>
      <c r="D94" s="76"/>
      <c r="E94" s="76"/>
      <c r="F94" s="79" t="s">
        <v>20902</v>
      </c>
      <c r="G94" s="69"/>
      <c r="H94" s="118">
        <v>75000</v>
      </c>
      <c r="I94" s="69"/>
      <c r="J94" s="69" t="s">
        <v>1907</v>
      </c>
      <c r="K94" s="75"/>
      <c r="L94" s="79" t="s">
        <v>20903</v>
      </c>
      <c r="M94" s="80">
        <v>182679</v>
      </c>
      <c r="N94" s="75"/>
      <c r="O94" s="69"/>
      <c r="P94" s="69" t="s">
        <v>1065</v>
      </c>
      <c r="Q94" s="69" t="s">
        <v>1909</v>
      </c>
      <c r="R94" s="69"/>
      <c r="S94" s="69"/>
      <c r="T94" s="69"/>
      <c r="U94" s="69"/>
      <c r="V94" s="69"/>
      <c r="W94" s="116"/>
      <c r="X94" s="116"/>
      <c r="Y94" s="639">
        <f t="shared" si="2"/>
        <v>5250.0000000000009</v>
      </c>
      <c r="Z94" s="309">
        <f t="shared" si="3"/>
        <v>80250</v>
      </c>
    </row>
    <row r="95" spans="1:26" x14ac:dyDescent="0.35">
      <c r="A95" s="76"/>
      <c r="B95" s="76"/>
      <c r="C95" s="76"/>
      <c r="D95" s="76"/>
      <c r="E95" s="76"/>
      <c r="F95" s="79" t="s">
        <v>20904</v>
      </c>
      <c r="G95" s="69"/>
      <c r="H95" s="118">
        <v>75000</v>
      </c>
      <c r="I95" s="69"/>
      <c r="J95" s="69" t="s">
        <v>1907</v>
      </c>
      <c r="K95" s="75"/>
      <c r="L95" s="79" t="s">
        <v>20905</v>
      </c>
      <c r="M95" s="80">
        <v>182674</v>
      </c>
      <c r="N95" s="75"/>
      <c r="O95" s="69"/>
      <c r="P95" s="69" t="s">
        <v>1065</v>
      </c>
      <c r="Q95" s="69" t="s">
        <v>1909</v>
      </c>
      <c r="R95" s="69"/>
      <c r="S95" s="69"/>
      <c r="T95" s="69"/>
      <c r="U95" s="69"/>
      <c r="V95" s="69"/>
      <c r="W95" s="116"/>
      <c r="X95" s="116"/>
      <c r="Y95" s="639">
        <f t="shared" si="2"/>
        <v>5250.0000000000009</v>
      </c>
      <c r="Z95" s="309">
        <f t="shared" si="3"/>
        <v>80250</v>
      </c>
    </row>
    <row r="96" spans="1:26" x14ac:dyDescent="0.35">
      <c r="A96" s="76"/>
      <c r="B96" s="76"/>
      <c r="C96" s="76"/>
      <c r="D96" s="76"/>
      <c r="E96" s="76"/>
      <c r="F96" s="79" t="s">
        <v>20906</v>
      </c>
      <c r="G96" s="69"/>
      <c r="H96" s="118">
        <v>75000</v>
      </c>
      <c r="I96" s="69"/>
      <c r="J96" s="69" t="s">
        <v>1907</v>
      </c>
      <c r="K96" s="75"/>
      <c r="L96" s="79" t="s">
        <v>20907</v>
      </c>
      <c r="M96" s="80">
        <v>182654</v>
      </c>
      <c r="N96" s="75"/>
      <c r="O96" s="69"/>
      <c r="P96" s="69" t="s">
        <v>1065</v>
      </c>
      <c r="Q96" s="69" t="s">
        <v>1909</v>
      </c>
      <c r="R96" s="69"/>
      <c r="S96" s="69"/>
      <c r="T96" s="69"/>
      <c r="U96" s="69"/>
      <c r="V96" s="69"/>
      <c r="W96" s="116"/>
      <c r="X96" s="116"/>
      <c r="Y96" s="639">
        <f t="shared" si="2"/>
        <v>5250.0000000000009</v>
      </c>
      <c r="Z96" s="309">
        <f t="shared" si="3"/>
        <v>80250</v>
      </c>
    </row>
    <row r="97" spans="1:26" x14ac:dyDescent="0.35">
      <c r="A97" s="76"/>
      <c r="B97" s="76"/>
      <c r="C97" s="76"/>
      <c r="D97" s="76"/>
      <c r="E97" s="76"/>
      <c r="F97" s="79" t="s">
        <v>20908</v>
      </c>
      <c r="G97" s="69"/>
      <c r="H97" s="118">
        <v>75000</v>
      </c>
      <c r="I97" s="69"/>
      <c r="J97" s="69" t="s">
        <v>20909</v>
      </c>
      <c r="K97" s="75"/>
      <c r="L97" s="79" t="s">
        <v>20017</v>
      </c>
      <c r="M97" s="80">
        <v>9401150</v>
      </c>
      <c r="N97" s="75"/>
      <c r="O97" s="69"/>
      <c r="P97" s="69"/>
      <c r="Q97" s="69" t="s">
        <v>3023</v>
      </c>
      <c r="R97" s="69"/>
      <c r="S97" s="69"/>
      <c r="T97" s="69"/>
      <c r="U97" s="69"/>
      <c r="V97" s="69"/>
      <c r="W97" s="116"/>
      <c r="X97" s="116"/>
      <c r="Y97" s="639">
        <f t="shared" si="2"/>
        <v>5250.0000000000009</v>
      </c>
      <c r="Z97" s="309">
        <f t="shared" si="3"/>
        <v>80250</v>
      </c>
    </row>
    <row r="98" spans="1:26" x14ac:dyDescent="0.35">
      <c r="A98" s="76"/>
      <c r="B98" s="76"/>
      <c r="C98" s="76"/>
      <c r="D98" s="76"/>
      <c r="E98" s="76"/>
      <c r="F98" s="79"/>
      <c r="G98" s="69"/>
      <c r="H98" s="74"/>
      <c r="I98" s="69"/>
      <c r="J98" s="69"/>
      <c r="K98" s="75"/>
      <c r="L98" s="79"/>
      <c r="M98" s="80"/>
      <c r="N98" s="75"/>
      <c r="O98" s="69"/>
      <c r="P98" s="69"/>
      <c r="Q98" s="69"/>
      <c r="R98" s="69"/>
      <c r="S98" s="69"/>
      <c r="T98" s="69"/>
      <c r="U98" s="69"/>
      <c r="V98" s="69"/>
      <c r="W98" s="116"/>
      <c r="X98" s="116"/>
      <c r="Y98" s="639">
        <f t="shared" si="2"/>
        <v>0</v>
      </c>
      <c r="Z98" s="298">
        <f t="shared" si="3"/>
        <v>0</v>
      </c>
    </row>
    <row r="99" spans="1:26" x14ac:dyDescent="0.35">
      <c r="A99" s="64"/>
      <c r="B99" s="64"/>
      <c r="C99" s="64"/>
      <c r="D99" s="64"/>
      <c r="E99" s="64"/>
      <c r="F99" s="66" t="s">
        <v>1168</v>
      </c>
      <c r="G99" s="64"/>
      <c r="H99" s="67"/>
      <c r="I99" s="64"/>
      <c r="J99" s="64"/>
      <c r="K99" s="68"/>
      <c r="L99" s="68"/>
      <c r="M99" s="68"/>
      <c r="N99" s="68"/>
      <c r="O99" s="64"/>
      <c r="P99" s="64"/>
      <c r="Q99" s="68"/>
      <c r="R99" s="64"/>
      <c r="S99" s="64"/>
      <c r="T99" s="64"/>
      <c r="U99" s="64"/>
      <c r="V99" s="64"/>
      <c r="W99" s="115"/>
      <c r="X99" s="115"/>
      <c r="Y99" s="639">
        <f t="shared" si="2"/>
        <v>0</v>
      </c>
      <c r="Z99" s="297">
        <f t="shared" si="3"/>
        <v>0</v>
      </c>
    </row>
    <row r="100" spans="1:26" x14ac:dyDescent="0.35">
      <c r="A100" s="76"/>
      <c r="B100" s="76"/>
      <c r="C100" s="76"/>
      <c r="D100" s="76"/>
      <c r="E100" s="76"/>
      <c r="F100" s="79" t="s">
        <v>20910</v>
      </c>
      <c r="G100" s="69"/>
      <c r="H100" s="74">
        <v>70000</v>
      </c>
      <c r="I100" s="69"/>
      <c r="J100" s="76" t="s">
        <v>2558</v>
      </c>
      <c r="K100" s="193"/>
      <c r="L100" s="119" t="s">
        <v>5832</v>
      </c>
      <c r="M100" s="75" t="s">
        <v>20911</v>
      </c>
      <c r="N100" s="119"/>
      <c r="O100" s="76"/>
      <c r="P100" s="76"/>
      <c r="Q100" s="119" t="s">
        <v>3132</v>
      </c>
      <c r="R100" s="76"/>
      <c r="S100" s="76"/>
      <c r="T100" s="76"/>
      <c r="U100" s="76"/>
      <c r="V100" s="76"/>
      <c r="W100" s="121"/>
      <c r="X100" s="121"/>
      <c r="Y100" s="639">
        <f t="shared" si="2"/>
        <v>4900.0000000000009</v>
      </c>
      <c r="Z100" s="298">
        <f t="shared" si="3"/>
        <v>74900</v>
      </c>
    </row>
    <row r="101" spans="1:26" x14ac:dyDescent="0.35">
      <c r="A101" s="76"/>
      <c r="B101" s="76"/>
      <c r="C101" s="76"/>
      <c r="D101" s="76"/>
      <c r="E101" s="76"/>
      <c r="F101" s="69"/>
      <c r="G101" s="76"/>
      <c r="H101" s="118"/>
      <c r="I101" s="76"/>
      <c r="J101" s="69"/>
      <c r="K101" s="119"/>
      <c r="L101" s="119"/>
      <c r="M101" s="119"/>
      <c r="N101" s="119"/>
      <c r="O101" s="76"/>
      <c r="P101" s="76"/>
      <c r="Q101" s="119"/>
      <c r="R101" s="76"/>
      <c r="S101" s="76"/>
      <c r="T101" s="76"/>
      <c r="U101" s="76"/>
      <c r="V101" s="76"/>
      <c r="W101" s="121"/>
      <c r="X101" s="121"/>
      <c r="Y101" s="639">
        <f t="shared" si="2"/>
        <v>0</v>
      </c>
      <c r="Z101" s="309">
        <f t="shared" si="3"/>
        <v>0</v>
      </c>
    </row>
    <row r="102" spans="1:26" x14ac:dyDescent="0.35">
      <c r="A102" s="64"/>
      <c r="B102" s="64"/>
      <c r="C102" s="64"/>
      <c r="D102" s="64"/>
      <c r="E102" s="64"/>
      <c r="F102" s="66" t="s">
        <v>1748</v>
      </c>
      <c r="G102" s="64"/>
      <c r="H102" s="67"/>
      <c r="I102" s="64"/>
      <c r="J102" s="64"/>
      <c r="K102" s="68"/>
      <c r="L102" s="68"/>
      <c r="M102" s="68"/>
      <c r="N102" s="68"/>
      <c r="O102" s="64"/>
      <c r="P102" s="64"/>
      <c r="Q102" s="68"/>
      <c r="R102" s="64"/>
      <c r="S102" s="64"/>
      <c r="T102" s="64"/>
      <c r="U102" s="64"/>
      <c r="V102" s="64"/>
      <c r="W102" s="115"/>
      <c r="X102" s="115"/>
      <c r="Y102" s="639">
        <f t="shared" si="2"/>
        <v>0</v>
      </c>
      <c r="Z102" s="297">
        <f t="shared" si="3"/>
        <v>0</v>
      </c>
    </row>
    <row r="103" spans="1:26" x14ac:dyDescent="0.35">
      <c r="A103" s="76"/>
      <c r="B103" s="76"/>
      <c r="C103" s="76"/>
      <c r="D103" s="76"/>
      <c r="E103" s="76"/>
      <c r="F103" s="79" t="s">
        <v>20912</v>
      </c>
      <c r="G103" s="76"/>
      <c r="H103" s="118"/>
      <c r="I103" s="76"/>
      <c r="J103" s="76"/>
      <c r="K103" s="130"/>
      <c r="L103" s="119"/>
      <c r="M103" s="119"/>
      <c r="N103" s="119"/>
      <c r="O103" s="76"/>
      <c r="P103" s="76"/>
      <c r="Q103" s="119"/>
      <c r="R103" s="76"/>
      <c r="S103" s="76"/>
      <c r="T103" s="76"/>
      <c r="U103" s="76"/>
      <c r="V103" s="76"/>
      <c r="W103" s="116"/>
      <c r="X103" s="116" t="s">
        <v>1765</v>
      </c>
      <c r="Y103" s="639">
        <f t="shared" si="2"/>
        <v>0</v>
      </c>
      <c r="Z103" s="309">
        <f t="shared" si="3"/>
        <v>0</v>
      </c>
    </row>
    <row r="104" spans="1:26" x14ac:dyDescent="0.35">
      <c r="A104" s="76"/>
      <c r="B104" s="76"/>
      <c r="C104" s="76"/>
      <c r="D104" s="76"/>
      <c r="E104" s="76"/>
      <c r="F104" s="79" t="s">
        <v>20913</v>
      </c>
      <c r="G104" s="69"/>
      <c r="H104" s="74"/>
      <c r="I104" s="69"/>
      <c r="J104" s="76"/>
      <c r="K104" s="193"/>
      <c r="L104" s="119"/>
      <c r="M104" s="119"/>
      <c r="N104" s="119"/>
      <c r="O104" s="76"/>
      <c r="P104" s="76"/>
      <c r="Q104" s="119"/>
      <c r="R104" s="76"/>
      <c r="S104" s="76"/>
      <c r="T104" s="76"/>
      <c r="U104" s="76"/>
      <c r="V104" s="76"/>
      <c r="W104" s="116"/>
      <c r="X104" s="116" t="s">
        <v>1765</v>
      </c>
      <c r="Y104" s="639">
        <f t="shared" si="2"/>
        <v>0</v>
      </c>
      <c r="Z104" s="298">
        <f t="shared" si="3"/>
        <v>0</v>
      </c>
    </row>
    <row r="105" spans="1:26" x14ac:dyDescent="0.35">
      <c r="A105" s="69"/>
      <c r="B105" s="69"/>
      <c r="C105" s="69"/>
      <c r="D105" s="69"/>
      <c r="E105" s="69"/>
      <c r="F105" s="79" t="s">
        <v>20914</v>
      </c>
      <c r="G105" s="76"/>
      <c r="H105" s="118"/>
      <c r="I105" s="76"/>
      <c r="J105" s="76" t="s">
        <v>3716</v>
      </c>
      <c r="K105" s="130"/>
      <c r="L105" s="119" t="s">
        <v>20915</v>
      </c>
      <c r="M105" s="75">
        <v>1911915</v>
      </c>
      <c r="N105" s="75"/>
      <c r="O105" s="69"/>
      <c r="P105" s="76"/>
      <c r="Q105" s="75"/>
      <c r="R105" s="69"/>
      <c r="S105" s="69"/>
      <c r="T105" s="69"/>
      <c r="U105" s="69"/>
      <c r="V105" s="69"/>
      <c r="W105" s="116"/>
      <c r="X105" s="116"/>
      <c r="Y105" s="639">
        <f t="shared" si="2"/>
        <v>0</v>
      </c>
      <c r="Z105" s="309">
        <f t="shared" si="3"/>
        <v>0</v>
      </c>
    </row>
    <row r="106" spans="1:26" x14ac:dyDescent="0.35">
      <c r="A106" s="76"/>
      <c r="B106" s="76"/>
      <c r="C106" s="76"/>
      <c r="D106" s="76"/>
      <c r="E106" s="76"/>
      <c r="F106" s="69"/>
      <c r="G106" s="76"/>
      <c r="H106" s="118">
        <v>600000</v>
      </c>
      <c r="I106" s="76"/>
      <c r="J106" s="69"/>
      <c r="K106" s="119"/>
      <c r="L106" s="119"/>
      <c r="M106" s="119"/>
      <c r="N106" s="119"/>
      <c r="O106" s="76"/>
      <c r="P106" s="76"/>
      <c r="Q106" s="119"/>
      <c r="R106" s="76"/>
      <c r="S106" s="76"/>
      <c r="T106" s="76"/>
      <c r="U106" s="76"/>
      <c r="V106" s="76"/>
      <c r="W106" s="121"/>
      <c r="X106" s="121"/>
      <c r="Y106" s="639">
        <f t="shared" si="2"/>
        <v>42000.000000000007</v>
      </c>
      <c r="Z106" s="309">
        <f t="shared" si="3"/>
        <v>642000</v>
      </c>
    </row>
    <row r="107" spans="1:26" x14ac:dyDescent="0.35">
      <c r="A107" s="64"/>
      <c r="B107" s="64"/>
      <c r="C107" s="64"/>
      <c r="D107" s="64"/>
      <c r="E107" s="64"/>
      <c r="F107" s="66" t="s">
        <v>1944</v>
      </c>
      <c r="G107" s="64"/>
      <c r="H107" s="67"/>
      <c r="I107" s="64"/>
      <c r="J107" s="64"/>
      <c r="K107" s="68"/>
      <c r="L107" s="68"/>
      <c r="M107" s="68"/>
      <c r="N107" s="68"/>
      <c r="O107" s="64"/>
      <c r="P107" s="64"/>
      <c r="Q107" s="68"/>
      <c r="R107" s="64"/>
      <c r="S107" s="64"/>
      <c r="T107" s="64"/>
      <c r="U107" s="64"/>
      <c r="V107" s="64"/>
      <c r="W107" s="115"/>
      <c r="X107" s="115"/>
      <c r="Y107" s="639">
        <f t="shared" si="2"/>
        <v>0</v>
      </c>
      <c r="Z107" s="297">
        <f t="shared" si="3"/>
        <v>0</v>
      </c>
    </row>
    <row r="108" spans="1:26" x14ac:dyDescent="0.35">
      <c r="A108" s="69"/>
      <c r="B108" s="69"/>
      <c r="C108" s="69"/>
      <c r="D108" s="69"/>
      <c r="E108" s="69"/>
      <c r="F108" s="79" t="s">
        <v>20916</v>
      </c>
      <c r="G108" s="69"/>
      <c r="H108" s="74"/>
      <c r="I108" s="69"/>
      <c r="J108" s="76"/>
      <c r="K108" s="193"/>
      <c r="L108" s="119"/>
      <c r="M108" s="75"/>
      <c r="N108" s="75"/>
      <c r="O108" s="69"/>
      <c r="P108" s="76"/>
      <c r="Q108" s="75"/>
      <c r="R108" s="69"/>
      <c r="S108" s="69"/>
      <c r="T108" s="69"/>
      <c r="U108" s="69"/>
      <c r="V108" s="69"/>
      <c r="W108" s="116"/>
      <c r="X108" s="116" t="s">
        <v>1765</v>
      </c>
      <c r="Y108" s="639">
        <f t="shared" si="2"/>
        <v>0</v>
      </c>
      <c r="Z108" s="298">
        <f t="shared" si="3"/>
        <v>0</v>
      </c>
    </row>
    <row r="109" spans="1:26" x14ac:dyDescent="0.35">
      <c r="A109" s="69"/>
      <c r="B109" s="69"/>
      <c r="C109" s="69"/>
      <c r="D109" s="69"/>
      <c r="E109" s="69"/>
      <c r="F109" s="79" t="s">
        <v>20917</v>
      </c>
      <c r="G109" s="69"/>
      <c r="H109" s="74"/>
      <c r="I109" s="69"/>
      <c r="J109" s="76"/>
      <c r="K109" s="193"/>
      <c r="L109" s="119"/>
      <c r="M109" s="75"/>
      <c r="N109" s="75"/>
      <c r="O109" s="69"/>
      <c r="P109" s="76"/>
      <c r="Q109" s="75"/>
      <c r="R109" s="69"/>
      <c r="S109" s="69"/>
      <c r="T109" s="69"/>
      <c r="U109" s="69"/>
      <c r="V109" s="69"/>
      <c r="W109" s="116"/>
      <c r="X109" s="116" t="s">
        <v>1765</v>
      </c>
      <c r="Y109" s="639">
        <f t="shared" si="2"/>
        <v>0</v>
      </c>
      <c r="Z109" s="298">
        <f t="shared" si="3"/>
        <v>0</v>
      </c>
    </row>
    <row r="110" spans="1:26" x14ac:dyDescent="0.35">
      <c r="A110" s="76"/>
      <c r="B110" s="76"/>
      <c r="C110" s="76"/>
      <c r="D110" s="76"/>
      <c r="E110" s="76"/>
      <c r="F110" s="79" t="s">
        <v>20918</v>
      </c>
      <c r="G110" s="76"/>
      <c r="H110" s="118"/>
      <c r="I110" s="76"/>
      <c r="J110" s="76" t="s">
        <v>3389</v>
      </c>
      <c r="K110" s="130"/>
      <c r="L110" s="119" t="s">
        <v>13575</v>
      </c>
      <c r="M110" s="119"/>
      <c r="N110" s="119"/>
      <c r="O110" s="76"/>
      <c r="P110" s="76"/>
      <c r="Q110" s="75"/>
      <c r="R110" s="76"/>
      <c r="S110" s="76"/>
      <c r="T110" s="76"/>
      <c r="U110" s="76"/>
      <c r="V110" s="76"/>
      <c r="W110" s="116"/>
      <c r="X110" s="116" t="s">
        <v>1765</v>
      </c>
      <c r="Y110" s="639">
        <f t="shared" si="2"/>
        <v>0</v>
      </c>
      <c r="Z110" s="309">
        <f t="shared" si="3"/>
        <v>0</v>
      </c>
    </row>
    <row r="111" spans="1:26" x14ac:dyDescent="0.35">
      <c r="A111" s="76"/>
      <c r="B111" s="76"/>
      <c r="C111" s="76"/>
      <c r="D111" s="76"/>
      <c r="E111" s="76"/>
      <c r="F111" s="76"/>
      <c r="G111" s="76"/>
      <c r="H111" s="118">
        <v>4000000</v>
      </c>
      <c r="I111" s="76"/>
      <c r="J111" s="76"/>
      <c r="K111" s="119"/>
      <c r="L111" s="119"/>
      <c r="M111" s="119"/>
      <c r="N111" s="119"/>
      <c r="O111" s="76"/>
      <c r="P111" s="76"/>
      <c r="Q111" s="119"/>
      <c r="R111" s="76"/>
      <c r="S111" s="76"/>
      <c r="T111" s="76"/>
      <c r="U111" s="76"/>
      <c r="V111" s="76"/>
      <c r="W111" s="121"/>
      <c r="X111" s="121" t="s">
        <v>20919</v>
      </c>
      <c r="Y111" s="639">
        <f t="shared" si="2"/>
        <v>280000</v>
      </c>
      <c r="Z111" s="309">
        <f t="shared" si="3"/>
        <v>4280000</v>
      </c>
    </row>
    <row r="112" spans="1:26" x14ac:dyDescent="0.35">
      <c r="A112" s="64"/>
      <c r="B112" s="64"/>
      <c r="C112" s="64"/>
      <c r="D112" s="64"/>
      <c r="E112" s="64"/>
      <c r="F112" s="96" t="s">
        <v>1945</v>
      </c>
      <c r="G112" s="64"/>
      <c r="H112" s="67"/>
      <c r="I112" s="64"/>
      <c r="J112" s="64"/>
      <c r="K112" s="68"/>
      <c r="L112" s="68"/>
      <c r="M112" s="68"/>
      <c r="N112" s="68"/>
      <c r="O112" s="64"/>
      <c r="P112" s="64"/>
      <c r="Q112" s="68"/>
      <c r="R112" s="64"/>
      <c r="S112" s="64"/>
      <c r="T112" s="64"/>
      <c r="U112" s="64"/>
      <c r="V112" s="64"/>
      <c r="W112" s="115"/>
      <c r="X112" s="115"/>
      <c r="Y112" s="639">
        <f t="shared" si="2"/>
        <v>0</v>
      </c>
      <c r="Z112" s="297">
        <f t="shared" si="3"/>
        <v>0</v>
      </c>
    </row>
    <row r="113" spans="1:26" x14ac:dyDescent="0.35">
      <c r="A113" s="69"/>
      <c r="B113" s="69"/>
      <c r="C113" s="69"/>
      <c r="D113" s="69"/>
      <c r="E113" s="69"/>
      <c r="F113" s="79" t="s">
        <v>20920</v>
      </c>
      <c r="G113" s="69"/>
      <c r="H113" s="74"/>
      <c r="I113" s="69"/>
      <c r="J113" s="69" t="s">
        <v>1214</v>
      </c>
      <c r="K113" s="75"/>
      <c r="L113" s="75" t="s">
        <v>20921</v>
      </c>
      <c r="M113" s="131" t="s">
        <v>20922</v>
      </c>
      <c r="N113" s="75"/>
      <c r="O113" s="69"/>
      <c r="P113" s="69" t="s">
        <v>1217</v>
      </c>
      <c r="Q113" s="75" t="s">
        <v>1066</v>
      </c>
      <c r="R113" s="69"/>
      <c r="S113" s="69"/>
      <c r="T113" s="69"/>
      <c r="U113" s="69"/>
      <c r="V113" s="69"/>
      <c r="W113" s="116"/>
      <c r="X113" s="116"/>
      <c r="Y113" s="639">
        <f t="shared" si="2"/>
        <v>0</v>
      </c>
      <c r="Z113" s="298">
        <f t="shared" si="3"/>
        <v>0</v>
      </c>
    </row>
    <row r="114" spans="1:26" x14ac:dyDescent="0.35">
      <c r="A114" s="69"/>
      <c r="B114" s="69"/>
      <c r="C114" s="69"/>
      <c r="D114" s="69"/>
      <c r="E114" s="69"/>
      <c r="F114" s="79" t="s">
        <v>20923</v>
      </c>
      <c r="G114" s="69"/>
      <c r="H114" s="74"/>
      <c r="I114" s="69"/>
      <c r="J114" s="76"/>
      <c r="K114" s="193"/>
      <c r="L114" s="119"/>
      <c r="M114" s="75"/>
      <c r="N114" s="75"/>
      <c r="O114" s="69"/>
      <c r="P114" s="76"/>
      <c r="Q114" s="75"/>
      <c r="R114" s="69"/>
      <c r="S114" s="69"/>
      <c r="T114" s="69"/>
      <c r="U114" s="69"/>
      <c r="V114" s="69"/>
      <c r="W114" s="116"/>
      <c r="X114" s="116"/>
      <c r="Y114" s="639">
        <f t="shared" si="2"/>
        <v>0</v>
      </c>
      <c r="Z114" s="298">
        <f t="shared" si="3"/>
        <v>0</v>
      </c>
    </row>
    <row r="115" spans="1:26" x14ac:dyDescent="0.35">
      <c r="A115" s="76"/>
      <c r="B115" s="76"/>
      <c r="C115" s="76"/>
      <c r="D115" s="76"/>
      <c r="E115" s="76"/>
      <c r="F115" s="79" t="s">
        <v>20924</v>
      </c>
      <c r="G115" s="76"/>
      <c r="H115" s="118"/>
      <c r="I115" s="76"/>
      <c r="J115" s="76"/>
      <c r="K115" s="130"/>
      <c r="L115" s="119"/>
      <c r="M115" s="119"/>
      <c r="N115" s="119"/>
      <c r="O115" s="76"/>
      <c r="P115" s="76"/>
      <c r="Q115" s="119"/>
      <c r="R115" s="76"/>
      <c r="S115" s="76"/>
      <c r="T115" s="76"/>
      <c r="U115" s="76"/>
      <c r="V115" s="76"/>
      <c r="W115" s="121"/>
      <c r="X115" s="121"/>
      <c r="Y115" s="639">
        <f t="shared" si="2"/>
        <v>0</v>
      </c>
      <c r="Z115" s="309">
        <f t="shared" si="3"/>
        <v>0</v>
      </c>
    </row>
    <row r="116" spans="1:26" x14ac:dyDescent="0.35">
      <c r="A116" s="69"/>
      <c r="B116" s="69"/>
      <c r="C116" s="69"/>
      <c r="D116" s="69"/>
      <c r="E116" s="69"/>
      <c r="F116" s="79"/>
      <c r="G116" s="69"/>
      <c r="H116" s="74">
        <v>2000000</v>
      </c>
      <c r="I116" s="69"/>
      <c r="J116" s="69"/>
      <c r="K116" s="75"/>
      <c r="L116" s="75"/>
      <c r="M116" s="131"/>
      <c r="N116" s="75"/>
      <c r="O116" s="69"/>
      <c r="P116" s="69"/>
      <c r="Q116" s="75"/>
      <c r="R116" s="69"/>
      <c r="S116" s="69"/>
      <c r="T116" s="69"/>
      <c r="U116" s="69"/>
      <c r="V116" s="69"/>
      <c r="W116" s="116"/>
      <c r="X116" s="116"/>
      <c r="Y116" s="639">
        <f t="shared" si="2"/>
        <v>140000</v>
      </c>
      <c r="Z116" s="298">
        <f t="shared" si="3"/>
        <v>2140000</v>
      </c>
    </row>
    <row r="117" spans="1:26" x14ac:dyDescent="0.35">
      <c r="A117" s="64"/>
      <c r="B117" s="64"/>
      <c r="C117" s="64"/>
      <c r="D117" s="64"/>
      <c r="E117" s="64"/>
      <c r="F117" s="96" t="s">
        <v>1590</v>
      </c>
      <c r="G117" s="64"/>
      <c r="H117" s="67"/>
      <c r="I117" s="64"/>
      <c r="J117" s="64"/>
      <c r="K117" s="68"/>
      <c r="L117" s="68"/>
      <c r="M117" s="68"/>
      <c r="N117" s="68"/>
      <c r="O117" s="64"/>
      <c r="P117" s="64"/>
      <c r="Q117" s="68"/>
      <c r="R117" s="64"/>
      <c r="S117" s="64"/>
      <c r="T117" s="64"/>
      <c r="U117" s="64"/>
      <c r="V117" s="64"/>
      <c r="W117" s="115"/>
      <c r="X117" s="115"/>
      <c r="Y117" s="639">
        <f t="shared" si="2"/>
        <v>0</v>
      </c>
      <c r="Z117" s="297">
        <f t="shared" si="3"/>
        <v>0</v>
      </c>
    </row>
    <row r="118" spans="1:26" x14ac:dyDescent="0.35">
      <c r="A118" s="76"/>
      <c r="B118" s="76"/>
      <c r="C118" s="76"/>
      <c r="D118" s="76"/>
      <c r="E118" s="76"/>
      <c r="F118" s="117" t="s">
        <v>20925</v>
      </c>
      <c r="G118" s="76"/>
      <c r="H118" s="118">
        <v>720000</v>
      </c>
      <c r="I118" s="76"/>
      <c r="J118" s="76" t="s">
        <v>3653</v>
      </c>
      <c r="K118" s="119"/>
      <c r="L118" s="119" t="s">
        <v>20926</v>
      </c>
      <c r="M118" s="119"/>
      <c r="N118" s="119"/>
      <c r="O118" s="76"/>
      <c r="P118" s="76" t="s">
        <v>6757</v>
      </c>
      <c r="Q118" s="119"/>
      <c r="R118" s="76"/>
      <c r="S118" s="76"/>
      <c r="T118" s="76"/>
      <c r="U118" s="76"/>
      <c r="V118" s="76"/>
      <c r="W118" s="121"/>
      <c r="X118" s="121"/>
      <c r="Y118" s="639">
        <f t="shared" si="2"/>
        <v>50400.000000000007</v>
      </c>
      <c r="Z118" s="309">
        <f t="shared" si="3"/>
        <v>770400</v>
      </c>
    </row>
    <row r="119" spans="1:26" x14ac:dyDescent="0.35">
      <c r="A119" s="76"/>
      <c r="B119" s="76"/>
      <c r="C119" s="76"/>
      <c r="D119" s="76"/>
      <c r="E119" s="76"/>
      <c r="F119" s="123" t="s">
        <v>894</v>
      </c>
      <c r="G119" s="123"/>
      <c r="H119" s="124">
        <f>SUM(H5:H118)</f>
        <v>65236000</v>
      </c>
      <c r="I119" s="76"/>
      <c r="J119" s="76"/>
      <c r="K119" s="119"/>
      <c r="L119" s="119"/>
      <c r="M119" s="119"/>
      <c r="N119" s="119"/>
      <c r="O119" s="76"/>
      <c r="P119" s="76"/>
      <c r="Q119" s="119"/>
      <c r="R119" s="76"/>
      <c r="S119" s="76"/>
      <c r="T119" s="76"/>
      <c r="U119" s="76"/>
      <c r="V119" s="76"/>
      <c r="W119" s="121"/>
      <c r="X119" s="121"/>
      <c r="Y119" s="639">
        <f t="shared" si="2"/>
        <v>4566520</v>
      </c>
      <c r="Z119" s="310">
        <f t="shared" si="3"/>
        <v>69802520</v>
      </c>
    </row>
  </sheetData>
  <mergeCells count="7">
    <mergeCell ref="X1:X2"/>
    <mergeCell ref="A1:E1"/>
    <mergeCell ref="F1:G1"/>
    <mergeCell ref="J1:N1"/>
    <mergeCell ref="O1:Q1"/>
    <mergeCell ref="R1:S1"/>
    <mergeCell ref="T1:W1"/>
  </mergeCells>
  <pageMargins left="0.7" right="0.7" top="0.75" bottom="0.75" header="0.3" footer="0.3"/>
  <legacy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rgb="FF00B050"/>
  </sheetPr>
  <dimension ref="A1:BC291"/>
  <sheetViews>
    <sheetView topLeftCell="G1" workbookViewId="0">
      <selection activeCell="BC8" sqref="BC8"/>
    </sheetView>
  </sheetViews>
  <sheetFormatPr defaultRowHeight="14.5" x14ac:dyDescent="0.35"/>
  <cols>
    <col min="1" max="1" width="11.7265625" hidden="1" customWidth="1"/>
    <col min="2" max="2" width="35.453125" hidden="1" customWidth="1"/>
    <col min="3" max="3" width="20.1796875" hidden="1" customWidth="1"/>
    <col min="4" max="4" width="15.7265625" hidden="1" customWidth="1"/>
    <col min="5" max="5" width="17.453125" hidden="1" customWidth="1"/>
    <col min="6" max="6" width="17.453125" style="42" hidden="1" customWidth="1"/>
    <col min="7" max="7" width="64.7265625" customWidth="1"/>
    <col min="8" max="8" width="21.81640625" hidden="1" customWidth="1"/>
    <col min="9" max="9" width="21.81640625" style="104" hidden="1" customWidth="1"/>
    <col min="10" max="10" width="11" hidden="1" customWidth="1"/>
    <col min="11" max="11" width="23.453125" hidden="1" customWidth="1"/>
    <col min="12" max="12" width="23.453125" style="245" hidden="1" customWidth="1"/>
    <col min="13" max="13" width="26.453125" hidden="1" customWidth="1"/>
    <col min="14" max="14" width="29" style="245" hidden="1" customWidth="1"/>
    <col min="15" max="15" width="16.453125" hidden="1" customWidth="1"/>
    <col min="16" max="16" width="18.453125" hidden="1" customWidth="1"/>
    <col min="17" max="17" width="23.453125" style="245" hidden="1" customWidth="1"/>
    <col min="18" max="18" width="23.453125" hidden="1" customWidth="1"/>
    <col min="19" max="19" width="0" hidden="1" customWidth="1"/>
    <col min="20" max="20" width="14" hidden="1" customWidth="1"/>
    <col min="21" max="21" width="18.81640625" hidden="1" customWidth="1"/>
    <col min="22" max="22" width="31" hidden="1" customWidth="1"/>
    <col min="23" max="23" width="10.08984375" hidden="1" customWidth="1"/>
    <col min="24" max="24" width="24" hidden="1" customWidth="1"/>
    <col min="25" max="25" width="41.81640625" hidden="1" customWidth="1"/>
    <col min="26" max="53" width="0" hidden="1" customWidth="1"/>
    <col min="54" max="54" width="9.81640625" hidden="1" customWidth="1"/>
    <col min="55" max="55" width="21.81640625" style="104" customWidth="1"/>
  </cols>
  <sheetData>
    <row r="1" spans="1:55" x14ac:dyDescent="0.35">
      <c r="A1" s="665" t="s">
        <v>895</v>
      </c>
      <c r="B1" s="665"/>
      <c r="C1" s="665"/>
      <c r="D1" s="665"/>
      <c r="E1" s="666"/>
      <c r="F1" s="48"/>
      <c r="G1" s="668" t="s">
        <v>896</v>
      </c>
      <c r="H1" s="670"/>
      <c r="I1" s="281"/>
      <c r="J1" s="48" t="s">
        <v>897</v>
      </c>
      <c r="K1" s="668" t="s">
        <v>898</v>
      </c>
      <c r="L1" s="669"/>
      <c r="M1" s="669"/>
      <c r="N1" s="669"/>
      <c r="O1" s="670"/>
      <c r="P1" s="668" t="s">
        <v>899</v>
      </c>
      <c r="Q1" s="669"/>
      <c r="R1" s="670"/>
      <c r="S1" s="668" t="s">
        <v>900</v>
      </c>
      <c r="T1" s="670"/>
      <c r="U1" s="676" t="s">
        <v>901</v>
      </c>
      <c r="V1" s="671"/>
      <c r="W1" s="671"/>
      <c r="X1" s="672"/>
      <c r="Y1" s="677" t="s">
        <v>902</v>
      </c>
      <c r="BC1" s="281"/>
    </row>
    <row r="2" spans="1:55" ht="39" customHeight="1" x14ac:dyDescent="0.35">
      <c r="A2" s="49" t="s">
        <v>903</v>
      </c>
      <c r="B2" s="49" t="s">
        <v>904</v>
      </c>
      <c r="C2" s="204" t="s">
        <v>905</v>
      </c>
      <c r="D2" s="49" t="s">
        <v>906</v>
      </c>
      <c r="E2" s="263" t="s">
        <v>906</v>
      </c>
      <c r="F2" s="50" t="s">
        <v>9913</v>
      </c>
      <c r="G2" s="264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206" t="s">
        <v>913</v>
      </c>
      <c r="M2" s="49" t="s">
        <v>914</v>
      </c>
      <c r="N2" s="206" t="s">
        <v>915</v>
      </c>
      <c r="O2" s="49" t="s">
        <v>916</v>
      </c>
      <c r="P2" s="50" t="s">
        <v>917</v>
      </c>
      <c r="Q2" s="207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8"/>
      <c r="BC2" s="634" t="s">
        <v>24303</v>
      </c>
    </row>
    <row r="3" spans="1:55" ht="15.5" x14ac:dyDescent="0.35">
      <c r="A3" s="106"/>
      <c r="B3" s="106"/>
      <c r="C3" s="208"/>
      <c r="D3" s="107"/>
      <c r="E3" s="265"/>
      <c r="F3" s="57"/>
      <c r="G3" s="266" t="s">
        <v>20927</v>
      </c>
      <c r="H3" s="57"/>
      <c r="I3" s="108"/>
      <c r="J3" s="106"/>
      <c r="K3" s="109"/>
      <c r="L3" s="209"/>
      <c r="M3" s="106"/>
      <c r="N3" s="209"/>
      <c r="O3" s="107"/>
      <c r="P3" s="57"/>
      <c r="Q3" s="210"/>
      <c r="R3" s="57"/>
      <c r="S3" s="110"/>
      <c r="T3" s="57"/>
      <c r="U3" s="57"/>
      <c r="V3" s="57"/>
      <c r="W3" s="111"/>
      <c r="X3" s="112"/>
      <c r="Y3" s="112"/>
      <c r="BC3" s="108"/>
    </row>
    <row r="4" spans="1:55" ht="15.5" x14ac:dyDescent="0.35">
      <c r="A4" s="64"/>
      <c r="B4" s="64"/>
      <c r="C4" s="65"/>
      <c r="D4" s="64"/>
      <c r="E4" s="115"/>
      <c r="F4" s="64"/>
      <c r="G4" s="267" t="s">
        <v>2392</v>
      </c>
      <c r="H4" s="64"/>
      <c r="I4" s="67"/>
      <c r="J4" s="64"/>
      <c r="K4" s="64"/>
      <c r="L4" s="68"/>
      <c r="M4" s="68"/>
      <c r="N4" s="68"/>
      <c r="O4" s="68"/>
      <c r="P4" s="64"/>
      <c r="Q4" s="68"/>
      <c r="R4" s="68"/>
      <c r="S4" s="64"/>
      <c r="T4" s="64"/>
      <c r="U4" s="64"/>
      <c r="V4" s="64"/>
      <c r="W4" s="64"/>
      <c r="X4" s="115"/>
      <c r="Y4" s="64"/>
      <c r="BB4" s="631">
        <v>7.0000000000000007E-2</v>
      </c>
      <c r="BC4" s="67"/>
    </row>
    <row r="5" spans="1:55" s="94" customFormat="1" ht="15.5" x14ac:dyDescent="0.35">
      <c r="A5" s="69"/>
      <c r="B5" s="399" t="s">
        <v>20928</v>
      </c>
      <c r="C5" s="399" t="s">
        <v>260</v>
      </c>
      <c r="D5" s="399" t="s">
        <v>20929</v>
      </c>
      <c r="E5" s="400" t="s">
        <v>20930</v>
      </c>
      <c r="F5" s="399"/>
      <c r="G5" s="213" t="s">
        <v>20931</v>
      </c>
      <c r="H5" s="69"/>
      <c r="I5" s="74">
        <v>650000</v>
      </c>
      <c r="J5" s="69"/>
      <c r="K5" s="69" t="s">
        <v>20932</v>
      </c>
      <c r="L5" s="75">
        <v>1952</v>
      </c>
      <c r="M5" s="75" t="s">
        <v>16710</v>
      </c>
      <c r="N5" s="75">
        <v>21125</v>
      </c>
      <c r="O5" s="75" t="s">
        <v>9922</v>
      </c>
      <c r="P5" s="69" t="s">
        <v>1773</v>
      </c>
      <c r="Q5" s="75" t="s">
        <v>5593</v>
      </c>
      <c r="R5" s="75" t="s">
        <v>4819</v>
      </c>
      <c r="S5" s="69"/>
      <c r="T5" s="69"/>
      <c r="U5" s="69"/>
      <c r="V5" s="69"/>
      <c r="W5" s="69"/>
      <c r="X5" s="116"/>
      <c r="Y5" s="69"/>
      <c r="BB5" s="642">
        <f>I5*BB$4</f>
        <v>45500.000000000007</v>
      </c>
      <c r="BC5" s="74">
        <f>I5+BB5</f>
        <v>695500</v>
      </c>
    </row>
    <row r="6" spans="1:55" s="94" customFormat="1" ht="15.5" x14ac:dyDescent="0.35">
      <c r="A6" s="69"/>
      <c r="B6" s="399" t="s">
        <v>20928</v>
      </c>
      <c r="C6" s="399" t="s">
        <v>260</v>
      </c>
      <c r="D6" s="399" t="s">
        <v>20929</v>
      </c>
      <c r="E6" s="400" t="s">
        <v>20930</v>
      </c>
      <c r="F6" s="81" t="s">
        <v>20933</v>
      </c>
      <c r="G6" s="213" t="s">
        <v>20934</v>
      </c>
      <c r="H6" s="69"/>
      <c r="I6" s="74">
        <v>650000</v>
      </c>
      <c r="J6" s="69"/>
      <c r="K6" s="69" t="s">
        <v>20932</v>
      </c>
      <c r="L6" s="75">
        <v>1952</v>
      </c>
      <c r="M6" s="75" t="s">
        <v>16710</v>
      </c>
      <c r="N6" s="75">
        <v>21127</v>
      </c>
      <c r="O6" s="75" t="s">
        <v>9922</v>
      </c>
      <c r="P6" s="69" t="s">
        <v>1773</v>
      </c>
      <c r="Q6" s="75" t="s">
        <v>5593</v>
      </c>
      <c r="R6" s="75" t="s">
        <v>4819</v>
      </c>
      <c r="S6" s="69"/>
      <c r="T6" s="69"/>
      <c r="U6" s="69"/>
      <c r="V6" s="69"/>
      <c r="W6" s="69"/>
      <c r="X6" s="116"/>
      <c r="Y6" s="69"/>
      <c r="BB6" s="642">
        <f t="shared" ref="BB6:BB69" si="0">I6*BB$4</f>
        <v>45500.000000000007</v>
      </c>
      <c r="BC6" s="74">
        <f t="shared" ref="BC6:BC69" si="1">I6+BB6</f>
        <v>695500</v>
      </c>
    </row>
    <row r="7" spans="1:55" s="94" customFormat="1" ht="15.5" x14ac:dyDescent="0.35">
      <c r="A7" s="69"/>
      <c r="B7" s="399" t="s">
        <v>20928</v>
      </c>
      <c r="C7" s="399" t="s">
        <v>260</v>
      </c>
      <c r="D7" s="399" t="s">
        <v>20929</v>
      </c>
      <c r="E7" s="400" t="s">
        <v>20930</v>
      </c>
      <c r="F7" s="69"/>
      <c r="G7" s="213" t="s">
        <v>20935</v>
      </c>
      <c r="H7" s="69"/>
      <c r="I7" s="74">
        <v>650000</v>
      </c>
      <c r="J7" s="69"/>
      <c r="K7" s="69" t="s">
        <v>20932</v>
      </c>
      <c r="L7" s="75">
        <v>1952</v>
      </c>
      <c r="M7" s="75" t="s">
        <v>16710</v>
      </c>
      <c r="N7" s="75">
        <v>21126</v>
      </c>
      <c r="O7" s="75" t="s">
        <v>9922</v>
      </c>
      <c r="P7" s="69" t="s">
        <v>1773</v>
      </c>
      <c r="Q7" s="75" t="s">
        <v>5593</v>
      </c>
      <c r="R7" s="75" t="s">
        <v>4819</v>
      </c>
      <c r="S7" s="69"/>
      <c r="T7" s="69"/>
      <c r="U7" s="69"/>
      <c r="V7" s="69"/>
      <c r="W7" s="69"/>
      <c r="X7" s="116"/>
      <c r="Y7" s="69"/>
      <c r="BB7" s="642">
        <f t="shared" si="0"/>
        <v>45500.000000000007</v>
      </c>
      <c r="BC7" s="74">
        <f t="shared" si="1"/>
        <v>695500</v>
      </c>
    </row>
    <row r="8" spans="1:55" s="94" customFormat="1" ht="15.5" x14ac:dyDescent="0.35">
      <c r="A8" s="69"/>
      <c r="B8" s="399" t="s">
        <v>20928</v>
      </c>
      <c r="C8" s="399" t="s">
        <v>260</v>
      </c>
      <c r="D8" s="399" t="s">
        <v>20929</v>
      </c>
      <c r="E8" s="400" t="s">
        <v>20930</v>
      </c>
      <c r="F8" s="69"/>
      <c r="G8" s="213" t="s">
        <v>20936</v>
      </c>
      <c r="H8" s="69"/>
      <c r="I8" s="74">
        <v>650000</v>
      </c>
      <c r="J8" s="69"/>
      <c r="K8" s="69" t="s">
        <v>20932</v>
      </c>
      <c r="L8" s="75">
        <v>1952</v>
      </c>
      <c r="M8" s="75" t="s">
        <v>16710</v>
      </c>
      <c r="N8" s="75">
        <v>21128</v>
      </c>
      <c r="O8" s="75" t="s">
        <v>9922</v>
      </c>
      <c r="P8" s="69" t="s">
        <v>1773</v>
      </c>
      <c r="Q8" s="75" t="s">
        <v>5593</v>
      </c>
      <c r="R8" s="75" t="s">
        <v>4819</v>
      </c>
      <c r="S8" s="69"/>
      <c r="T8" s="69"/>
      <c r="U8" s="69"/>
      <c r="V8" s="69"/>
      <c r="W8" s="69"/>
      <c r="X8" s="116"/>
      <c r="Y8" s="69"/>
      <c r="BB8" s="642">
        <f t="shared" si="0"/>
        <v>45500.000000000007</v>
      </c>
      <c r="BC8" s="74">
        <f t="shared" si="1"/>
        <v>695500</v>
      </c>
    </row>
    <row r="9" spans="1:55" s="94" customFormat="1" ht="15.5" x14ac:dyDescent="0.35">
      <c r="A9" s="69"/>
      <c r="B9" s="399" t="s">
        <v>20928</v>
      </c>
      <c r="C9" s="399" t="s">
        <v>260</v>
      </c>
      <c r="D9" s="399" t="s">
        <v>20929</v>
      </c>
      <c r="E9" s="400" t="s">
        <v>20930</v>
      </c>
      <c r="F9" s="69"/>
      <c r="G9" s="213" t="s">
        <v>20937</v>
      </c>
      <c r="H9" s="69"/>
      <c r="I9" s="74">
        <v>650000</v>
      </c>
      <c r="J9" s="69"/>
      <c r="K9" s="69" t="s">
        <v>20932</v>
      </c>
      <c r="L9" s="75">
        <v>1952</v>
      </c>
      <c r="M9" s="75" t="s">
        <v>16710</v>
      </c>
      <c r="N9" s="75">
        <v>21129</v>
      </c>
      <c r="O9" s="75" t="s">
        <v>9922</v>
      </c>
      <c r="P9" s="69" t="s">
        <v>1773</v>
      </c>
      <c r="Q9" s="75" t="s">
        <v>5593</v>
      </c>
      <c r="R9" s="75" t="s">
        <v>4819</v>
      </c>
      <c r="S9" s="69"/>
      <c r="T9" s="69"/>
      <c r="U9" s="69"/>
      <c r="V9" s="69"/>
      <c r="W9" s="69"/>
      <c r="X9" s="116"/>
      <c r="Y9" s="69"/>
      <c r="BB9" s="642">
        <f t="shared" si="0"/>
        <v>45500.000000000007</v>
      </c>
      <c r="BC9" s="74">
        <f t="shared" si="1"/>
        <v>695500</v>
      </c>
    </row>
    <row r="10" spans="1:55" s="94" customFormat="1" ht="15.5" x14ac:dyDescent="0.35">
      <c r="A10" s="69"/>
      <c r="B10" s="399" t="s">
        <v>20928</v>
      </c>
      <c r="C10" s="399" t="s">
        <v>260</v>
      </c>
      <c r="D10" s="399" t="s">
        <v>20929</v>
      </c>
      <c r="E10" s="400" t="s">
        <v>20930</v>
      </c>
      <c r="F10" s="69"/>
      <c r="G10" s="213" t="s">
        <v>20938</v>
      </c>
      <c r="H10" s="69"/>
      <c r="I10" s="74">
        <v>650000</v>
      </c>
      <c r="J10" s="69"/>
      <c r="K10" s="69" t="s">
        <v>20932</v>
      </c>
      <c r="L10" s="75">
        <v>1952</v>
      </c>
      <c r="M10" s="75" t="s">
        <v>16710</v>
      </c>
      <c r="N10" s="75">
        <v>22452</v>
      </c>
      <c r="O10" s="75" t="s">
        <v>9922</v>
      </c>
      <c r="P10" s="69" t="s">
        <v>1773</v>
      </c>
      <c r="Q10" s="75" t="s">
        <v>5593</v>
      </c>
      <c r="R10" s="75" t="s">
        <v>4819</v>
      </c>
      <c r="S10" s="69"/>
      <c r="T10" s="69"/>
      <c r="U10" s="69"/>
      <c r="V10" s="69"/>
      <c r="W10" s="69"/>
      <c r="X10" s="116"/>
      <c r="Y10" s="69"/>
      <c r="BB10" s="642">
        <f t="shared" si="0"/>
        <v>45500.000000000007</v>
      </c>
      <c r="BC10" s="74">
        <f t="shared" si="1"/>
        <v>695500</v>
      </c>
    </row>
    <row r="11" spans="1:55" s="94" customFormat="1" ht="15.5" x14ac:dyDescent="0.35">
      <c r="A11" s="69"/>
      <c r="B11" s="399" t="s">
        <v>20928</v>
      </c>
      <c r="C11" s="399" t="s">
        <v>260</v>
      </c>
      <c r="D11" s="399" t="s">
        <v>20929</v>
      </c>
      <c r="E11" s="400" t="s">
        <v>20930</v>
      </c>
      <c r="F11" s="69"/>
      <c r="G11" s="213" t="s">
        <v>20939</v>
      </c>
      <c r="H11" s="69"/>
      <c r="I11" s="74">
        <v>600000</v>
      </c>
      <c r="J11" s="69"/>
      <c r="K11" s="69" t="s">
        <v>20932</v>
      </c>
      <c r="L11" s="75">
        <v>1952</v>
      </c>
      <c r="M11" s="75" t="s">
        <v>16710</v>
      </c>
      <c r="N11" s="75">
        <v>22453</v>
      </c>
      <c r="O11" s="75" t="s">
        <v>9922</v>
      </c>
      <c r="P11" s="69" t="s">
        <v>1773</v>
      </c>
      <c r="Q11" s="75" t="s">
        <v>5593</v>
      </c>
      <c r="R11" s="75" t="s">
        <v>4819</v>
      </c>
      <c r="S11" s="69"/>
      <c r="T11" s="69"/>
      <c r="U11" s="69"/>
      <c r="V11" s="69"/>
      <c r="W11" s="69"/>
      <c r="X11" s="116"/>
      <c r="Y11" s="69"/>
      <c r="BB11" s="642">
        <f t="shared" si="0"/>
        <v>42000.000000000007</v>
      </c>
      <c r="BC11" s="74">
        <f t="shared" si="1"/>
        <v>642000</v>
      </c>
    </row>
    <row r="12" spans="1:55" s="94" customFormat="1" ht="15.5" x14ac:dyDescent="0.35">
      <c r="A12" s="69"/>
      <c r="B12" s="399" t="s">
        <v>20928</v>
      </c>
      <c r="C12" s="399" t="s">
        <v>260</v>
      </c>
      <c r="D12" s="399" t="s">
        <v>20929</v>
      </c>
      <c r="E12" s="400" t="s">
        <v>20930</v>
      </c>
      <c r="F12" s="81" t="s">
        <v>20940</v>
      </c>
      <c r="G12" s="213" t="s">
        <v>20941</v>
      </c>
      <c r="H12" s="69"/>
      <c r="I12" s="74">
        <v>600000</v>
      </c>
      <c r="J12" s="69"/>
      <c r="K12" s="69" t="s">
        <v>20932</v>
      </c>
      <c r="L12" s="75">
        <v>1952</v>
      </c>
      <c r="M12" s="75" t="s">
        <v>16706</v>
      </c>
      <c r="N12" s="75">
        <v>22454</v>
      </c>
      <c r="O12" s="75" t="s">
        <v>9922</v>
      </c>
      <c r="P12" s="69" t="s">
        <v>1773</v>
      </c>
      <c r="Q12" s="75" t="s">
        <v>8162</v>
      </c>
      <c r="R12" s="75" t="s">
        <v>4819</v>
      </c>
      <c r="S12" s="69"/>
      <c r="T12" s="69"/>
      <c r="U12" s="69"/>
      <c r="V12" s="69"/>
      <c r="W12" s="69"/>
      <c r="X12" s="116"/>
      <c r="Y12" s="69"/>
      <c r="BB12" s="642">
        <f t="shared" si="0"/>
        <v>42000.000000000007</v>
      </c>
      <c r="BC12" s="74">
        <f t="shared" si="1"/>
        <v>642000</v>
      </c>
    </row>
    <row r="13" spans="1:55" s="94" customFormat="1" ht="15.5" x14ac:dyDescent="0.35">
      <c r="A13" s="69"/>
      <c r="B13" s="399" t="s">
        <v>20928</v>
      </c>
      <c r="C13" s="399" t="s">
        <v>260</v>
      </c>
      <c r="D13" s="399" t="s">
        <v>20929</v>
      </c>
      <c r="E13" s="400" t="s">
        <v>20930</v>
      </c>
      <c r="F13" s="81" t="s">
        <v>20942</v>
      </c>
      <c r="G13" s="213" t="s">
        <v>20943</v>
      </c>
      <c r="H13" s="69"/>
      <c r="I13" s="74">
        <v>600000</v>
      </c>
      <c r="J13" s="69"/>
      <c r="K13" s="69" t="s">
        <v>20932</v>
      </c>
      <c r="L13" s="75">
        <v>1952</v>
      </c>
      <c r="M13" s="75" t="s">
        <v>16706</v>
      </c>
      <c r="N13" s="75">
        <v>22455</v>
      </c>
      <c r="O13" s="75" t="s">
        <v>9922</v>
      </c>
      <c r="P13" s="69" t="s">
        <v>1773</v>
      </c>
      <c r="Q13" s="75" t="s">
        <v>8162</v>
      </c>
      <c r="R13" s="75" t="s">
        <v>4819</v>
      </c>
      <c r="S13" s="69"/>
      <c r="T13" s="69"/>
      <c r="U13" s="69"/>
      <c r="V13" s="69"/>
      <c r="W13" s="69"/>
      <c r="X13" s="116"/>
      <c r="Y13" s="69"/>
      <c r="BB13" s="642">
        <f t="shared" si="0"/>
        <v>42000.000000000007</v>
      </c>
      <c r="BC13" s="74">
        <f t="shared" si="1"/>
        <v>642000</v>
      </c>
    </row>
    <row r="14" spans="1:55" s="94" customFormat="1" ht="15.5" x14ac:dyDescent="0.35">
      <c r="A14" s="69"/>
      <c r="B14" s="399" t="s">
        <v>20928</v>
      </c>
      <c r="C14" s="399" t="s">
        <v>260</v>
      </c>
      <c r="D14" s="399" t="s">
        <v>20929</v>
      </c>
      <c r="E14" s="400" t="s">
        <v>20930</v>
      </c>
      <c r="F14" s="81" t="s">
        <v>20944</v>
      </c>
      <c r="G14" s="213" t="s">
        <v>20945</v>
      </c>
      <c r="H14" s="69"/>
      <c r="I14" s="74">
        <v>600000</v>
      </c>
      <c r="J14" s="69"/>
      <c r="K14" s="69" t="s">
        <v>20932</v>
      </c>
      <c r="L14" s="75">
        <v>1952</v>
      </c>
      <c r="M14" s="75" t="s">
        <v>16706</v>
      </c>
      <c r="N14" s="75">
        <v>22581</v>
      </c>
      <c r="O14" s="75" t="s">
        <v>9922</v>
      </c>
      <c r="P14" s="69" t="s">
        <v>1773</v>
      </c>
      <c r="Q14" s="75" t="s">
        <v>8162</v>
      </c>
      <c r="R14" s="75" t="s">
        <v>4819</v>
      </c>
      <c r="S14" s="69"/>
      <c r="T14" s="69"/>
      <c r="U14" s="69"/>
      <c r="V14" s="69"/>
      <c r="W14" s="69"/>
      <c r="X14" s="116"/>
      <c r="Y14" s="69"/>
      <c r="BB14" s="642">
        <f t="shared" si="0"/>
        <v>42000.000000000007</v>
      </c>
      <c r="BC14" s="74">
        <f t="shared" si="1"/>
        <v>642000</v>
      </c>
    </row>
    <row r="15" spans="1:55" s="94" customFormat="1" ht="15.5" x14ac:dyDescent="0.35">
      <c r="A15" s="69"/>
      <c r="B15" s="399" t="s">
        <v>20928</v>
      </c>
      <c r="C15" s="399" t="s">
        <v>260</v>
      </c>
      <c r="D15" s="399" t="s">
        <v>20929</v>
      </c>
      <c r="E15" s="400" t="s">
        <v>20930</v>
      </c>
      <c r="F15" s="81" t="s">
        <v>20946</v>
      </c>
      <c r="G15" s="213" t="s">
        <v>20947</v>
      </c>
      <c r="H15" s="69"/>
      <c r="I15" s="74">
        <v>600000</v>
      </c>
      <c r="J15" s="69"/>
      <c r="K15" s="69" t="s">
        <v>20932</v>
      </c>
      <c r="L15" s="75">
        <v>1952</v>
      </c>
      <c r="M15" s="75" t="s">
        <v>16706</v>
      </c>
      <c r="N15" s="75">
        <v>22457</v>
      </c>
      <c r="O15" s="75" t="s">
        <v>9922</v>
      </c>
      <c r="P15" s="69" t="s">
        <v>1773</v>
      </c>
      <c r="Q15" s="75" t="s">
        <v>8162</v>
      </c>
      <c r="R15" s="75" t="s">
        <v>4819</v>
      </c>
      <c r="S15" s="69"/>
      <c r="T15" s="69"/>
      <c r="U15" s="69"/>
      <c r="V15" s="69"/>
      <c r="W15" s="69"/>
      <c r="X15" s="116"/>
      <c r="Y15" s="69"/>
      <c r="BB15" s="642">
        <f t="shared" si="0"/>
        <v>42000.000000000007</v>
      </c>
      <c r="BC15" s="74">
        <f t="shared" si="1"/>
        <v>642000</v>
      </c>
    </row>
    <row r="16" spans="1:55" s="94" customFormat="1" ht="15.5" x14ac:dyDescent="0.35">
      <c r="A16" s="69"/>
      <c r="B16" s="399" t="s">
        <v>20928</v>
      </c>
      <c r="C16" s="399" t="s">
        <v>260</v>
      </c>
      <c r="D16" s="399" t="s">
        <v>20929</v>
      </c>
      <c r="E16" s="400" t="s">
        <v>20930</v>
      </c>
      <c r="F16" s="81" t="s">
        <v>20948</v>
      </c>
      <c r="G16" s="213" t="s">
        <v>20949</v>
      </c>
      <c r="H16" s="69"/>
      <c r="I16" s="74">
        <v>600000</v>
      </c>
      <c r="J16" s="69"/>
      <c r="K16" s="69" t="s">
        <v>20932</v>
      </c>
      <c r="L16" s="75">
        <v>1952</v>
      </c>
      <c r="M16" s="75" t="s">
        <v>16706</v>
      </c>
      <c r="N16" s="75">
        <v>22458</v>
      </c>
      <c r="O16" s="75" t="s">
        <v>9922</v>
      </c>
      <c r="P16" s="69" t="s">
        <v>1773</v>
      </c>
      <c r="Q16" s="75" t="s">
        <v>8162</v>
      </c>
      <c r="R16" s="75" t="s">
        <v>4819</v>
      </c>
      <c r="S16" s="69"/>
      <c r="T16" s="69"/>
      <c r="U16" s="69"/>
      <c r="V16" s="69"/>
      <c r="W16" s="69"/>
      <c r="X16" s="116"/>
      <c r="Y16" s="69"/>
      <c r="BB16" s="642">
        <f t="shared" si="0"/>
        <v>42000.000000000007</v>
      </c>
      <c r="BC16" s="74">
        <f t="shared" si="1"/>
        <v>642000</v>
      </c>
    </row>
    <row r="17" spans="1:55" s="94" customFormat="1" ht="15.5" x14ac:dyDescent="0.35">
      <c r="A17" s="69"/>
      <c r="B17" s="399" t="s">
        <v>20928</v>
      </c>
      <c r="C17" s="399" t="s">
        <v>260</v>
      </c>
      <c r="D17" s="399" t="s">
        <v>20929</v>
      </c>
      <c r="E17" s="400" t="s">
        <v>20930</v>
      </c>
      <c r="F17" s="81" t="s">
        <v>20950</v>
      </c>
      <c r="G17" s="213" t="s">
        <v>20951</v>
      </c>
      <c r="H17" s="69"/>
      <c r="I17" s="74">
        <v>600000</v>
      </c>
      <c r="J17" s="69"/>
      <c r="K17" s="69" t="s">
        <v>20932</v>
      </c>
      <c r="L17" s="75">
        <v>1952</v>
      </c>
      <c r="M17" s="75" t="s">
        <v>20117</v>
      </c>
      <c r="N17" s="75">
        <v>7880</v>
      </c>
      <c r="O17" s="75" t="s">
        <v>9922</v>
      </c>
      <c r="P17" s="69" t="s">
        <v>1773</v>
      </c>
      <c r="Q17" s="75" t="s">
        <v>8162</v>
      </c>
      <c r="R17" s="75" t="s">
        <v>4819</v>
      </c>
      <c r="S17" s="69"/>
      <c r="T17" s="69"/>
      <c r="U17" s="69"/>
      <c r="V17" s="69"/>
      <c r="W17" s="69"/>
      <c r="X17" s="116"/>
      <c r="Y17" s="69"/>
      <c r="BB17" s="642">
        <f t="shared" si="0"/>
        <v>42000.000000000007</v>
      </c>
      <c r="BC17" s="74">
        <f t="shared" si="1"/>
        <v>642000</v>
      </c>
    </row>
    <row r="18" spans="1:55" s="94" customFormat="1" ht="15.5" x14ac:dyDescent="0.35">
      <c r="A18" s="69"/>
      <c r="B18" s="399" t="s">
        <v>20928</v>
      </c>
      <c r="C18" s="399" t="s">
        <v>260</v>
      </c>
      <c r="D18" s="399" t="s">
        <v>20929</v>
      </c>
      <c r="E18" s="400" t="s">
        <v>20930</v>
      </c>
      <c r="F18" s="81" t="s">
        <v>20952</v>
      </c>
      <c r="G18" s="213" t="s">
        <v>20953</v>
      </c>
      <c r="H18" s="69"/>
      <c r="I18" s="74">
        <v>600000</v>
      </c>
      <c r="J18" s="69"/>
      <c r="K18" s="69" t="s">
        <v>20932</v>
      </c>
      <c r="L18" s="75">
        <v>1952</v>
      </c>
      <c r="M18" s="75" t="s">
        <v>16710</v>
      </c>
      <c r="N18" s="75">
        <v>22460</v>
      </c>
      <c r="O18" s="75" t="s">
        <v>9922</v>
      </c>
      <c r="P18" s="69" t="s">
        <v>1773</v>
      </c>
      <c r="Q18" s="75" t="s">
        <v>5593</v>
      </c>
      <c r="R18" s="75" t="s">
        <v>4819</v>
      </c>
      <c r="S18" s="69"/>
      <c r="T18" s="69"/>
      <c r="U18" s="69"/>
      <c r="V18" s="69"/>
      <c r="W18" s="69"/>
      <c r="X18" s="116"/>
      <c r="Y18" s="69"/>
      <c r="BB18" s="642">
        <f t="shared" si="0"/>
        <v>42000.000000000007</v>
      </c>
      <c r="BC18" s="74">
        <f t="shared" si="1"/>
        <v>642000</v>
      </c>
    </row>
    <row r="19" spans="1:55" s="94" customFormat="1" ht="15.5" x14ac:dyDescent="0.35">
      <c r="A19" s="69"/>
      <c r="B19" s="399" t="s">
        <v>20928</v>
      </c>
      <c r="C19" s="399" t="s">
        <v>260</v>
      </c>
      <c r="D19" s="399" t="s">
        <v>20929</v>
      </c>
      <c r="E19" s="400" t="s">
        <v>20930</v>
      </c>
      <c r="F19" s="81" t="s">
        <v>20954</v>
      </c>
      <c r="G19" s="213" t="s">
        <v>20955</v>
      </c>
      <c r="H19" s="69"/>
      <c r="I19" s="74">
        <v>600000</v>
      </c>
      <c r="J19" s="69"/>
      <c r="K19" s="69" t="s">
        <v>20932</v>
      </c>
      <c r="L19" s="75">
        <v>1952</v>
      </c>
      <c r="M19" s="75" t="s">
        <v>16706</v>
      </c>
      <c r="N19" s="75">
        <v>7876</v>
      </c>
      <c r="O19" s="75" t="s">
        <v>9922</v>
      </c>
      <c r="P19" s="69" t="s">
        <v>1773</v>
      </c>
      <c r="Q19" s="94" t="s">
        <v>8162</v>
      </c>
      <c r="R19" s="75" t="s">
        <v>4819</v>
      </c>
      <c r="S19" s="69"/>
      <c r="T19" s="69"/>
      <c r="U19" s="69"/>
      <c r="V19" s="69"/>
      <c r="W19" s="69"/>
      <c r="X19" s="116"/>
      <c r="Y19" s="69"/>
      <c r="BB19" s="642">
        <f t="shared" si="0"/>
        <v>42000.000000000007</v>
      </c>
      <c r="BC19" s="74">
        <f t="shared" si="1"/>
        <v>642000</v>
      </c>
    </row>
    <row r="20" spans="1:55" s="94" customFormat="1" ht="15.5" x14ac:dyDescent="0.35">
      <c r="A20" s="69"/>
      <c r="B20" s="399" t="s">
        <v>20928</v>
      </c>
      <c r="C20" s="399" t="s">
        <v>260</v>
      </c>
      <c r="D20" s="399" t="s">
        <v>20929</v>
      </c>
      <c r="E20" s="400" t="s">
        <v>20930</v>
      </c>
      <c r="F20" s="81" t="s">
        <v>20956</v>
      </c>
      <c r="G20" s="213" t="s">
        <v>20957</v>
      </c>
      <c r="H20" s="69"/>
      <c r="I20" s="74">
        <v>600000</v>
      </c>
      <c r="J20" s="69"/>
      <c r="K20" s="69" t="s">
        <v>20932</v>
      </c>
      <c r="L20" s="75">
        <v>1952</v>
      </c>
      <c r="M20" s="75" t="s">
        <v>16706</v>
      </c>
      <c r="N20" s="566">
        <v>22456</v>
      </c>
      <c r="O20" s="75" t="s">
        <v>9922</v>
      </c>
      <c r="P20" s="69" t="s">
        <v>1773</v>
      </c>
      <c r="Q20" s="75" t="s">
        <v>8162</v>
      </c>
      <c r="R20" s="75" t="s">
        <v>4819</v>
      </c>
      <c r="S20" s="69"/>
      <c r="T20" s="69"/>
      <c r="U20" s="69"/>
      <c r="V20" s="69"/>
      <c r="W20" s="69"/>
      <c r="X20" s="116"/>
      <c r="Y20" s="69"/>
      <c r="BB20" s="642">
        <f t="shared" si="0"/>
        <v>42000.000000000007</v>
      </c>
      <c r="BC20" s="74">
        <f t="shared" si="1"/>
        <v>642000</v>
      </c>
    </row>
    <row r="21" spans="1:55" s="94" customFormat="1" ht="15.5" x14ac:dyDescent="0.35">
      <c r="A21" s="69"/>
      <c r="B21" s="399" t="s">
        <v>20928</v>
      </c>
      <c r="C21" s="399" t="s">
        <v>260</v>
      </c>
      <c r="D21" s="399" t="s">
        <v>20929</v>
      </c>
      <c r="E21" s="400" t="s">
        <v>20930</v>
      </c>
      <c r="F21" s="81" t="s">
        <v>20958</v>
      </c>
      <c r="G21" s="213" t="s">
        <v>20959</v>
      </c>
      <c r="H21" s="69"/>
      <c r="I21" s="74">
        <v>600000</v>
      </c>
      <c r="J21" s="69"/>
      <c r="K21" s="69" t="s">
        <v>20932</v>
      </c>
      <c r="L21" s="75">
        <v>1952</v>
      </c>
      <c r="M21" s="75" t="s">
        <v>16706</v>
      </c>
      <c r="N21" s="75" t="s">
        <v>20960</v>
      </c>
      <c r="O21" s="75" t="s">
        <v>9922</v>
      </c>
      <c r="P21" s="69" t="s">
        <v>1773</v>
      </c>
      <c r="Q21" s="75" t="s">
        <v>8162</v>
      </c>
      <c r="R21" s="75" t="s">
        <v>4819</v>
      </c>
      <c r="S21" s="69"/>
      <c r="T21" s="69"/>
      <c r="U21" s="69"/>
      <c r="V21" s="69"/>
      <c r="W21" s="69"/>
      <c r="X21" s="116"/>
      <c r="Y21" s="69"/>
      <c r="BB21" s="642">
        <f t="shared" si="0"/>
        <v>42000.000000000007</v>
      </c>
      <c r="BC21" s="74">
        <f t="shared" si="1"/>
        <v>642000</v>
      </c>
    </row>
    <row r="22" spans="1:55" s="94" customFormat="1" ht="15.5" x14ac:dyDescent="0.35">
      <c r="A22" s="69"/>
      <c r="B22" s="399" t="s">
        <v>20928</v>
      </c>
      <c r="C22" s="399" t="s">
        <v>260</v>
      </c>
      <c r="D22" s="399" t="s">
        <v>20929</v>
      </c>
      <c r="E22" s="400" t="s">
        <v>20930</v>
      </c>
      <c r="F22" s="81"/>
      <c r="G22" s="213" t="s">
        <v>20961</v>
      </c>
      <c r="H22" s="69"/>
      <c r="I22" s="74">
        <v>600000</v>
      </c>
      <c r="J22" s="69"/>
      <c r="K22" s="69" t="s">
        <v>20932</v>
      </c>
      <c r="L22" s="75">
        <v>1952</v>
      </c>
      <c r="M22" s="75" t="s">
        <v>16710</v>
      </c>
      <c r="N22" s="75">
        <v>22578</v>
      </c>
      <c r="O22" s="75" t="s">
        <v>9922</v>
      </c>
      <c r="P22" s="69" t="s">
        <v>1773</v>
      </c>
      <c r="Q22" s="75" t="s">
        <v>5593</v>
      </c>
      <c r="R22" s="75" t="s">
        <v>4819</v>
      </c>
      <c r="S22" s="69"/>
      <c r="T22" s="69"/>
      <c r="U22" s="69"/>
      <c r="V22" s="69"/>
      <c r="W22" s="69"/>
      <c r="X22" s="116"/>
      <c r="Y22" s="69"/>
      <c r="BB22" s="642">
        <f t="shared" si="0"/>
        <v>42000.000000000007</v>
      </c>
      <c r="BC22" s="74">
        <f t="shared" si="1"/>
        <v>642000</v>
      </c>
    </row>
    <row r="23" spans="1:55" s="94" customFormat="1" ht="15.5" x14ac:dyDescent="0.35">
      <c r="A23" s="69"/>
      <c r="B23" s="399" t="s">
        <v>20928</v>
      </c>
      <c r="C23" s="399" t="s">
        <v>260</v>
      </c>
      <c r="D23" s="399" t="s">
        <v>20929</v>
      </c>
      <c r="E23" s="400" t="s">
        <v>20930</v>
      </c>
      <c r="F23" s="81" t="s">
        <v>20962</v>
      </c>
      <c r="G23" s="213" t="s">
        <v>20963</v>
      </c>
      <c r="H23" s="69"/>
      <c r="I23" s="74">
        <v>600000</v>
      </c>
      <c r="J23" s="69"/>
      <c r="K23" s="69" t="s">
        <v>20932</v>
      </c>
      <c r="L23" s="75">
        <v>1952</v>
      </c>
      <c r="M23" s="75" t="s">
        <v>16706</v>
      </c>
      <c r="N23" s="75">
        <v>22588</v>
      </c>
      <c r="O23" s="75" t="s">
        <v>9922</v>
      </c>
      <c r="P23" s="69" t="s">
        <v>1773</v>
      </c>
      <c r="Q23" s="75" t="s">
        <v>8162</v>
      </c>
      <c r="R23" s="75" t="s">
        <v>4819</v>
      </c>
      <c r="S23" s="69"/>
      <c r="T23" s="69"/>
      <c r="U23" s="69"/>
      <c r="V23" s="69"/>
      <c r="W23" s="69"/>
      <c r="X23" s="116"/>
      <c r="Y23" s="69"/>
      <c r="BB23" s="642">
        <f t="shared" si="0"/>
        <v>42000.000000000007</v>
      </c>
      <c r="BC23" s="74">
        <f t="shared" si="1"/>
        <v>642000</v>
      </c>
    </row>
    <row r="24" spans="1:55" s="94" customFormat="1" ht="15.5" x14ac:dyDescent="0.35">
      <c r="A24" s="69"/>
      <c r="B24" s="399" t="s">
        <v>20928</v>
      </c>
      <c r="C24" s="399" t="s">
        <v>260</v>
      </c>
      <c r="D24" s="399" t="s">
        <v>20929</v>
      </c>
      <c r="E24" s="400" t="s">
        <v>20930</v>
      </c>
      <c r="F24" s="81" t="s">
        <v>20964</v>
      </c>
      <c r="G24" s="213" t="s">
        <v>20965</v>
      </c>
      <c r="H24" s="69"/>
      <c r="I24" s="74">
        <v>600000</v>
      </c>
      <c r="J24" s="69"/>
      <c r="K24" s="69" t="s">
        <v>20932</v>
      </c>
      <c r="L24" s="75">
        <v>1952</v>
      </c>
      <c r="M24" s="75" t="s">
        <v>16706</v>
      </c>
      <c r="N24" s="75">
        <v>22589</v>
      </c>
      <c r="O24" s="75" t="s">
        <v>9922</v>
      </c>
      <c r="P24" s="69" t="s">
        <v>1773</v>
      </c>
      <c r="Q24" s="75" t="s">
        <v>8162</v>
      </c>
      <c r="R24" s="75" t="s">
        <v>4819</v>
      </c>
      <c r="S24" s="69"/>
      <c r="T24" s="69"/>
      <c r="U24" s="69"/>
      <c r="V24" s="69"/>
      <c r="W24" s="69"/>
      <c r="X24" s="116"/>
      <c r="Y24" s="69"/>
      <c r="BB24" s="642">
        <f t="shared" si="0"/>
        <v>42000.000000000007</v>
      </c>
      <c r="BC24" s="74">
        <f t="shared" si="1"/>
        <v>642000</v>
      </c>
    </row>
    <row r="25" spans="1:55" s="94" customFormat="1" ht="15.5" x14ac:dyDescent="0.35">
      <c r="A25" s="69"/>
      <c r="B25" s="399" t="s">
        <v>20928</v>
      </c>
      <c r="C25" s="399" t="s">
        <v>260</v>
      </c>
      <c r="D25" s="399" t="s">
        <v>20929</v>
      </c>
      <c r="E25" s="400" t="s">
        <v>20930</v>
      </c>
      <c r="F25" s="81" t="s">
        <v>20966</v>
      </c>
      <c r="G25" s="213" t="s">
        <v>20967</v>
      </c>
      <c r="H25" s="69"/>
      <c r="I25" s="74">
        <v>600000</v>
      </c>
      <c r="J25" s="69"/>
      <c r="K25" s="69" t="s">
        <v>20932</v>
      </c>
      <c r="L25" s="75">
        <v>1952</v>
      </c>
      <c r="M25" s="75" t="s">
        <v>16706</v>
      </c>
      <c r="N25" s="75">
        <v>22586</v>
      </c>
      <c r="O25" s="75" t="s">
        <v>9922</v>
      </c>
      <c r="P25" s="69" t="s">
        <v>1773</v>
      </c>
      <c r="Q25" s="75" t="s">
        <v>8162</v>
      </c>
      <c r="R25" s="75" t="s">
        <v>4819</v>
      </c>
      <c r="S25" s="69"/>
      <c r="T25" s="69"/>
      <c r="U25" s="69"/>
      <c r="V25" s="69"/>
      <c r="W25" s="69"/>
      <c r="X25" s="116"/>
      <c r="Y25" s="69"/>
      <c r="BB25" s="642">
        <f t="shared" si="0"/>
        <v>42000.000000000007</v>
      </c>
      <c r="BC25" s="74">
        <f t="shared" si="1"/>
        <v>642000</v>
      </c>
    </row>
    <row r="26" spans="1:55" s="94" customFormat="1" ht="15.5" x14ac:dyDescent="0.35">
      <c r="A26" s="69"/>
      <c r="B26" s="399" t="s">
        <v>20928</v>
      </c>
      <c r="C26" s="399" t="s">
        <v>260</v>
      </c>
      <c r="D26" s="399" t="s">
        <v>20929</v>
      </c>
      <c r="E26" s="400" t="s">
        <v>20930</v>
      </c>
      <c r="F26" s="69"/>
      <c r="G26" s="213" t="s">
        <v>20968</v>
      </c>
      <c r="H26" s="69"/>
      <c r="I26" s="74">
        <v>600000</v>
      </c>
      <c r="J26" s="69"/>
      <c r="K26" s="69" t="s">
        <v>20932</v>
      </c>
      <c r="L26" s="75">
        <v>1952</v>
      </c>
      <c r="M26" s="75" t="s">
        <v>16706</v>
      </c>
      <c r="N26" s="75">
        <v>22590</v>
      </c>
      <c r="O26" s="75" t="s">
        <v>9922</v>
      </c>
      <c r="P26" s="69" t="s">
        <v>1773</v>
      </c>
      <c r="Q26" s="75" t="s">
        <v>8162</v>
      </c>
      <c r="R26" s="75" t="s">
        <v>4819</v>
      </c>
      <c r="S26" s="69"/>
      <c r="T26" s="69"/>
      <c r="U26" s="69"/>
      <c r="V26" s="69"/>
      <c r="W26" s="69"/>
      <c r="X26" s="116"/>
      <c r="Y26" s="69"/>
      <c r="BB26" s="642">
        <f t="shared" si="0"/>
        <v>42000.000000000007</v>
      </c>
      <c r="BC26" s="74">
        <f t="shared" si="1"/>
        <v>642000</v>
      </c>
    </row>
    <row r="27" spans="1:55" s="94" customFormat="1" ht="15.5" x14ac:dyDescent="0.35">
      <c r="A27" s="69"/>
      <c r="B27" s="399" t="s">
        <v>20928</v>
      </c>
      <c r="C27" s="399" t="s">
        <v>260</v>
      </c>
      <c r="D27" s="399" t="s">
        <v>20929</v>
      </c>
      <c r="E27" s="400" t="s">
        <v>20930</v>
      </c>
      <c r="F27" s="81" t="s">
        <v>20969</v>
      </c>
      <c r="G27" s="213" t="s">
        <v>20970</v>
      </c>
      <c r="H27" s="69"/>
      <c r="I27" s="74">
        <v>600000</v>
      </c>
      <c r="J27" s="69"/>
      <c r="K27" s="69" t="s">
        <v>20932</v>
      </c>
      <c r="L27" s="75">
        <v>1952</v>
      </c>
      <c r="M27" s="75" t="s">
        <v>16706</v>
      </c>
      <c r="N27" s="75">
        <v>22587</v>
      </c>
      <c r="O27" s="75" t="s">
        <v>9922</v>
      </c>
      <c r="P27" s="69" t="s">
        <v>1773</v>
      </c>
      <c r="Q27" s="75" t="s">
        <v>8162</v>
      </c>
      <c r="R27" s="75" t="s">
        <v>4819</v>
      </c>
      <c r="S27" s="69"/>
      <c r="T27" s="69"/>
      <c r="U27" s="69"/>
      <c r="V27" s="69"/>
      <c r="W27" s="69"/>
      <c r="X27" s="116"/>
      <c r="Y27" s="69"/>
      <c r="BB27" s="642">
        <f t="shared" si="0"/>
        <v>42000.000000000007</v>
      </c>
      <c r="BC27" s="74">
        <f t="shared" si="1"/>
        <v>642000</v>
      </c>
    </row>
    <row r="28" spans="1:55" s="94" customFormat="1" ht="15.5" x14ac:dyDescent="0.35">
      <c r="A28" s="69"/>
      <c r="B28" s="399" t="s">
        <v>20928</v>
      </c>
      <c r="C28" s="399" t="s">
        <v>260</v>
      </c>
      <c r="D28" s="399" t="s">
        <v>20929</v>
      </c>
      <c r="E28" s="400" t="s">
        <v>20930</v>
      </c>
      <c r="F28" s="81" t="s">
        <v>20971</v>
      </c>
      <c r="G28" s="213" t="s">
        <v>20972</v>
      </c>
      <c r="H28" s="69"/>
      <c r="I28" s="74">
        <v>600000</v>
      </c>
      <c r="J28" s="69"/>
      <c r="K28" s="69" t="s">
        <v>20932</v>
      </c>
      <c r="L28" s="75">
        <v>1952</v>
      </c>
      <c r="M28" s="75" t="s">
        <v>16706</v>
      </c>
      <c r="N28" s="75">
        <v>21116</v>
      </c>
      <c r="O28" s="75" t="s">
        <v>9922</v>
      </c>
      <c r="P28" s="69" t="s">
        <v>1773</v>
      </c>
      <c r="Q28" s="75" t="s">
        <v>8162</v>
      </c>
      <c r="R28" s="75" t="s">
        <v>4819</v>
      </c>
      <c r="S28" s="69"/>
      <c r="T28" s="69"/>
      <c r="U28" s="69"/>
      <c r="V28" s="69"/>
      <c r="W28" s="69"/>
      <c r="X28" s="116"/>
      <c r="Y28" s="69"/>
      <c r="BB28" s="642">
        <f t="shared" si="0"/>
        <v>42000.000000000007</v>
      </c>
      <c r="BC28" s="74">
        <f t="shared" si="1"/>
        <v>642000</v>
      </c>
    </row>
    <row r="29" spans="1:55" s="94" customFormat="1" ht="15.5" x14ac:dyDescent="0.35">
      <c r="A29" s="69"/>
      <c r="B29" s="399" t="s">
        <v>20928</v>
      </c>
      <c r="C29" s="399" t="s">
        <v>260</v>
      </c>
      <c r="D29" s="399" t="s">
        <v>20929</v>
      </c>
      <c r="E29" s="400" t="s">
        <v>20930</v>
      </c>
      <c r="F29" s="81" t="s">
        <v>20973</v>
      </c>
      <c r="G29" s="213" t="s">
        <v>20974</v>
      </c>
      <c r="H29" s="69"/>
      <c r="I29" s="74">
        <v>600000</v>
      </c>
      <c r="J29" s="69"/>
      <c r="K29" s="69" t="s">
        <v>20932</v>
      </c>
      <c r="L29" s="75">
        <v>1952</v>
      </c>
      <c r="M29" s="75" t="s">
        <v>16706</v>
      </c>
      <c r="N29" s="75">
        <v>22592</v>
      </c>
      <c r="O29" s="75" t="s">
        <v>9922</v>
      </c>
      <c r="P29" s="69" t="s">
        <v>1773</v>
      </c>
      <c r="Q29" s="75" t="s">
        <v>8162</v>
      </c>
      <c r="R29" s="75" t="s">
        <v>4819</v>
      </c>
      <c r="S29" s="69"/>
      <c r="T29" s="69"/>
      <c r="U29" s="69"/>
      <c r="V29" s="69"/>
      <c r="W29" s="69"/>
      <c r="X29" s="116"/>
      <c r="Y29" s="69"/>
      <c r="BB29" s="642">
        <f t="shared" si="0"/>
        <v>42000.000000000007</v>
      </c>
      <c r="BC29" s="74">
        <f t="shared" si="1"/>
        <v>642000</v>
      </c>
    </row>
    <row r="30" spans="1:55" s="94" customFormat="1" ht="15.5" x14ac:dyDescent="0.35">
      <c r="A30" s="69"/>
      <c r="B30" s="399" t="s">
        <v>20928</v>
      </c>
      <c r="C30" s="399" t="s">
        <v>260</v>
      </c>
      <c r="D30" s="399" t="s">
        <v>20929</v>
      </c>
      <c r="E30" s="400" t="s">
        <v>20930</v>
      </c>
      <c r="F30" s="81" t="s">
        <v>20954</v>
      </c>
      <c r="G30" s="213" t="s">
        <v>20975</v>
      </c>
      <c r="H30" s="69"/>
      <c r="I30" s="74">
        <v>650000</v>
      </c>
      <c r="J30" s="69"/>
      <c r="K30" s="69" t="s">
        <v>20932</v>
      </c>
      <c r="L30" s="75">
        <v>1952</v>
      </c>
      <c r="M30" s="143" t="s">
        <v>16706</v>
      </c>
      <c r="N30" s="75">
        <v>7877</v>
      </c>
      <c r="O30" s="75" t="s">
        <v>9922</v>
      </c>
      <c r="P30" s="69" t="s">
        <v>1773</v>
      </c>
      <c r="Q30" s="75" t="s">
        <v>8162</v>
      </c>
      <c r="R30" s="75" t="s">
        <v>4819</v>
      </c>
      <c r="S30" s="69"/>
      <c r="T30" s="69"/>
      <c r="U30" s="69"/>
      <c r="V30" s="69"/>
      <c r="W30" s="69"/>
      <c r="X30" s="116"/>
      <c r="Y30" s="69"/>
      <c r="BB30" s="642">
        <f t="shared" si="0"/>
        <v>45500.000000000007</v>
      </c>
      <c r="BC30" s="74">
        <f t="shared" si="1"/>
        <v>695500</v>
      </c>
    </row>
    <row r="31" spans="1:55" s="94" customFormat="1" ht="15.5" x14ac:dyDescent="0.35">
      <c r="A31" s="69"/>
      <c r="B31" s="399" t="s">
        <v>20928</v>
      </c>
      <c r="C31" s="399" t="s">
        <v>260</v>
      </c>
      <c r="D31" s="399" t="s">
        <v>20929</v>
      </c>
      <c r="E31" s="400" t="s">
        <v>20930</v>
      </c>
      <c r="F31" s="81" t="s">
        <v>20976</v>
      </c>
      <c r="G31" s="213" t="s">
        <v>20977</v>
      </c>
      <c r="H31" s="69"/>
      <c r="I31" s="74">
        <v>600000</v>
      </c>
      <c r="J31" s="69"/>
      <c r="K31" s="69" t="s">
        <v>20932</v>
      </c>
      <c r="L31" s="75">
        <v>1952</v>
      </c>
      <c r="M31" s="143" t="s">
        <v>16706</v>
      </c>
      <c r="N31" s="75">
        <v>22575</v>
      </c>
      <c r="O31" s="75" t="s">
        <v>9922</v>
      </c>
      <c r="P31" s="69" t="s">
        <v>1773</v>
      </c>
      <c r="Q31" s="75" t="s">
        <v>8162</v>
      </c>
      <c r="R31" s="75" t="s">
        <v>4819</v>
      </c>
      <c r="S31" s="69"/>
      <c r="T31" s="69"/>
      <c r="U31" s="69"/>
      <c r="V31" s="69"/>
      <c r="W31" s="69"/>
      <c r="X31" s="116"/>
      <c r="Y31" s="69"/>
      <c r="BB31" s="642">
        <f t="shared" si="0"/>
        <v>42000.000000000007</v>
      </c>
      <c r="BC31" s="74">
        <f t="shared" si="1"/>
        <v>642000</v>
      </c>
    </row>
    <row r="32" spans="1:55" s="94" customFormat="1" ht="15.5" x14ac:dyDescent="0.35">
      <c r="A32" s="69"/>
      <c r="B32" s="399" t="s">
        <v>20928</v>
      </c>
      <c r="C32" s="399" t="s">
        <v>260</v>
      </c>
      <c r="D32" s="399" t="s">
        <v>20929</v>
      </c>
      <c r="E32" s="400" t="s">
        <v>20930</v>
      </c>
      <c r="F32" s="81" t="s">
        <v>20978</v>
      </c>
      <c r="G32" s="213" t="s">
        <v>20979</v>
      </c>
      <c r="H32" s="69"/>
      <c r="I32" s="74">
        <v>600000</v>
      </c>
      <c r="J32" s="69"/>
      <c r="K32" s="69" t="s">
        <v>20932</v>
      </c>
      <c r="L32" s="75">
        <v>1952</v>
      </c>
      <c r="M32" s="75" t="s">
        <v>1063</v>
      </c>
      <c r="N32" s="366">
        <v>22579</v>
      </c>
      <c r="O32" s="75" t="s">
        <v>9922</v>
      </c>
      <c r="P32" s="69" t="s">
        <v>1773</v>
      </c>
      <c r="Q32" s="75" t="s">
        <v>1063</v>
      </c>
      <c r="R32" s="75" t="s">
        <v>20980</v>
      </c>
      <c r="S32" s="69"/>
      <c r="T32" s="69"/>
      <c r="U32" s="69"/>
      <c r="V32" s="69"/>
      <c r="W32" s="69"/>
      <c r="X32" s="116"/>
      <c r="Y32" s="69"/>
      <c r="BB32" s="642">
        <f t="shared" si="0"/>
        <v>42000.000000000007</v>
      </c>
      <c r="BC32" s="74">
        <f t="shared" si="1"/>
        <v>642000</v>
      </c>
    </row>
    <row r="33" spans="1:55" s="94" customFormat="1" ht="15.5" x14ac:dyDescent="0.35">
      <c r="A33" s="69"/>
      <c r="B33" s="399" t="s">
        <v>20928</v>
      </c>
      <c r="C33" s="399" t="s">
        <v>260</v>
      </c>
      <c r="D33" s="399" t="s">
        <v>20929</v>
      </c>
      <c r="E33" s="400" t="s">
        <v>20930</v>
      </c>
      <c r="F33" s="69"/>
      <c r="G33" s="213" t="s">
        <v>20981</v>
      </c>
      <c r="H33" s="69"/>
      <c r="I33" s="74">
        <v>650000</v>
      </c>
      <c r="J33" s="69"/>
      <c r="K33" s="69" t="s">
        <v>20932</v>
      </c>
      <c r="L33" s="75">
        <v>1952</v>
      </c>
      <c r="M33" s="75" t="s">
        <v>16710</v>
      </c>
      <c r="N33" s="94" t="s">
        <v>1063</v>
      </c>
      <c r="O33" s="75" t="s">
        <v>9922</v>
      </c>
      <c r="P33" s="69" t="s">
        <v>1773</v>
      </c>
      <c r="Q33" s="75" t="s">
        <v>5593</v>
      </c>
      <c r="R33" s="75" t="s">
        <v>4819</v>
      </c>
      <c r="S33" s="69"/>
      <c r="T33" s="69"/>
      <c r="U33" s="69"/>
      <c r="V33" s="69"/>
      <c r="W33" s="69"/>
      <c r="X33" s="116"/>
      <c r="Y33" s="69"/>
      <c r="BB33" s="642">
        <f t="shared" si="0"/>
        <v>45500.000000000007</v>
      </c>
      <c r="BC33" s="74">
        <f t="shared" si="1"/>
        <v>695500</v>
      </c>
    </row>
    <row r="34" spans="1:55" s="94" customFormat="1" ht="15.5" x14ac:dyDescent="0.35">
      <c r="A34" s="69"/>
      <c r="B34" s="399" t="s">
        <v>20928</v>
      </c>
      <c r="C34" s="399" t="s">
        <v>260</v>
      </c>
      <c r="D34" s="399" t="s">
        <v>20929</v>
      </c>
      <c r="E34" s="400" t="s">
        <v>20930</v>
      </c>
      <c r="F34" s="81" t="s">
        <v>20982</v>
      </c>
      <c r="G34" s="213" t="s">
        <v>20983</v>
      </c>
      <c r="H34" s="69"/>
      <c r="I34" s="74">
        <v>650000</v>
      </c>
      <c r="J34" s="69"/>
      <c r="K34" s="69" t="s">
        <v>20932</v>
      </c>
      <c r="L34" s="69" t="s">
        <v>20984</v>
      </c>
      <c r="M34" s="69" t="s">
        <v>20984</v>
      </c>
      <c r="N34" s="69" t="s">
        <v>20984</v>
      </c>
      <c r="O34" s="69" t="s">
        <v>20984</v>
      </c>
      <c r="P34" s="69" t="s">
        <v>20984</v>
      </c>
      <c r="Q34" s="69" t="s">
        <v>20984</v>
      </c>
      <c r="R34" s="75" t="s">
        <v>4819</v>
      </c>
      <c r="S34" s="69"/>
      <c r="T34" s="69"/>
      <c r="U34" s="69"/>
      <c r="V34" s="69"/>
      <c r="W34" s="69"/>
      <c r="X34" s="116"/>
      <c r="Y34" s="69"/>
      <c r="BB34" s="642">
        <f t="shared" si="0"/>
        <v>45500.000000000007</v>
      </c>
      <c r="BC34" s="74">
        <f t="shared" si="1"/>
        <v>695500</v>
      </c>
    </row>
    <row r="35" spans="1:55" s="94" customFormat="1" ht="15.5" x14ac:dyDescent="0.35">
      <c r="A35" s="69"/>
      <c r="B35" s="399" t="s">
        <v>20928</v>
      </c>
      <c r="C35" s="399" t="s">
        <v>260</v>
      </c>
      <c r="D35" s="399" t="s">
        <v>20929</v>
      </c>
      <c r="E35" s="400" t="s">
        <v>20930</v>
      </c>
      <c r="F35" s="81" t="s">
        <v>20985</v>
      </c>
      <c r="G35" s="213" t="s">
        <v>20986</v>
      </c>
      <c r="H35" s="69"/>
      <c r="I35" s="74">
        <v>600000</v>
      </c>
      <c r="J35" s="69"/>
      <c r="K35" s="69" t="s">
        <v>20932</v>
      </c>
      <c r="L35" s="75">
        <v>1952</v>
      </c>
      <c r="M35" s="75" t="s">
        <v>16706</v>
      </c>
      <c r="N35" s="75">
        <v>22582</v>
      </c>
      <c r="O35" s="75" t="s">
        <v>9922</v>
      </c>
      <c r="P35" s="69" t="s">
        <v>1773</v>
      </c>
      <c r="Q35" s="75" t="s">
        <v>8162</v>
      </c>
      <c r="R35" s="75" t="s">
        <v>4819</v>
      </c>
      <c r="S35" s="69"/>
      <c r="T35" s="69"/>
      <c r="U35" s="69"/>
      <c r="V35" s="69"/>
      <c r="W35" s="69"/>
      <c r="X35" s="116"/>
      <c r="Y35" s="69"/>
      <c r="BB35" s="642">
        <f t="shared" si="0"/>
        <v>42000.000000000007</v>
      </c>
      <c r="BC35" s="74">
        <f t="shared" si="1"/>
        <v>642000</v>
      </c>
    </row>
    <row r="36" spans="1:55" s="94" customFormat="1" ht="15.5" x14ac:dyDescent="0.35">
      <c r="A36" s="69"/>
      <c r="B36" s="399" t="s">
        <v>20928</v>
      </c>
      <c r="C36" s="399" t="s">
        <v>260</v>
      </c>
      <c r="D36" s="399" t="s">
        <v>20929</v>
      </c>
      <c r="E36" s="400" t="s">
        <v>20930</v>
      </c>
      <c r="F36" s="81" t="s">
        <v>20987</v>
      </c>
      <c r="G36" s="213" t="s">
        <v>20988</v>
      </c>
      <c r="H36" s="69"/>
      <c r="I36" s="74">
        <v>600000</v>
      </c>
      <c r="J36" s="69"/>
      <c r="K36" s="69" t="s">
        <v>20932</v>
      </c>
      <c r="L36" s="75">
        <v>1952</v>
      </c>
      <c r="M36" s="75" t="s">
        <v>16706</v>
      </c>
      <c r="N36" s="75">
        <v>22577</v>
      </c>
      <c r="O36" s="75" t="s">
        <v>9922</v>
      </c>
      <c r="P36" s="69" t="s">
        <v>1773</v>
      </c>
      <c r="Q36" s="75" t="s">
        <v>8162</v>
      </c>
      <c r="R36" s="75" t="s">
        <v>4819</v>
      </c>
      <c r="S36" s="69"/>
      <c r="T36" s="69"/>
      <c r="U36" s="69"/>
      <c r="V36" s="69"/>
      <c r="W36" s="69"/>
      <c r="X36" s="116"/>
      <c r="Y36" s="69"/>
      <c r="BB36" s="642">
        <f t="shared" si="0"/>
        <v>42000.000000000007</v>
      </c>
      <c r="BC36" s="74">
        <f t="shared" si="1"/>
        <v>642000</v>
      </c>
    </row>
    <row r="37" spans="1:55" s="94" customFormat="1" ht="15.5" x14ac:dyDescent="0.35">
      <c r="A37" s="69"/>
      <c r="B37" s="399" t="s">
        <v>20928</v>
      </c>
      <c r="C37" s="399" t="s">
        <v>260</v>
      </c>
      <c r="D37" s="399" t="s">
        <v>20929</v>
      </c>
      <c r="E37" s="400" t="s">
        <v>20930</v>
      </c>
      <c r="F37" s="81" t="s">
        <v>20989</v>
      </c>
      <c r="G37" s="213" t="s">
        <v>20990</v>
      </c>
      <c r="H37" s="69"/>
      <c r="I37" s="74">
        <v>600000</v>
      </c>
      <c r="J37" s="69"/>
      <c r="K37" s="69" t="s">
        <v>20932</v>
      </c>
      <c r="L37" s="69" t="s">
        <v>20984</v>
      </c>
      <c r="M37" s="69" t="s">
        <v>20984</v>
      </c>
      <c r="N37" s="69" t="s">
        <v>20984</v>
      </c>
      <c r="O37" s="69" t="s">
        <v>20984</v>
      </c>
      <c r="P37" s="69" t="s">
        <v>20984</v>
      </c>
      <c r="Q37" s="69" t="s">
        <v>20984</v>
      </c>
      <c r="R37" s="75" t="s">
        <v>4819</v>
      </c>
      <c r="S37" s="69"/>
      <c r="T37" s="69"/>
      <c r="U37" s="69"/>
      <c r="V37" s="69"/>
      <c r="W37" s="69"/>
      <c r="X37" s="116"/>
      <c r="Y37" s="69"/>
      <c r="BB37" s="642">
        <f t="shared" si="0"/>
        <v>42000.000000000007</v>
      </c>
      <c r="BC37" s="74">
        <f t="shared" si="1"/>
        <v>642000</v>
      </c>
    </row>
    <row r="38" spans="1:55" s="94" customFormat="1" ht="15.5" x14ac:dyDescent="0.35">
      <c r="A38" s="69"/>
      <c r="B38" s="399" t="s">
        <v>20928</v>
      </c>
      <c r="C38" s="399" t="s">
        <v>260</v>
      </c>
      <c r="D38" s="399" t="s">
        <v>20929</v>
      </c>
      <c r="E38" s="400" t="s">
        <v>20930</v>
      </c>
      <c r="F38" s="69"/>
      <c r="G38" s="213" t="s">
        <v>20991</v>
      </c>
      <c r="H38" s="69"/>
      <c r="I38" s="74">
        <v>600000</v>
      </c>
      <c r="J38" s="69"/>
      <c r="K38" s="69" t="s">
        <v>20932</v>
      </c>
      <c r="L38" s="69" t="s">
        <v>20984</v>
      </c>
      <c r="M38" s="69" t="s">
        <v>20984</v>
      </c>
      <c r="N38" s="69" t="s">
        <v>20984</v>
      </c>
      <c r="O38" s="69" t="s">
        <v>20984</v>
      </c>
      <c r="P38" s="69" t="s">
        <v>20984</v>
      </c>
      <c r="Q38" s="69" t="s">
        <v>20984</v>
      </c>
      <c r="R38" s="75" t="s">
        <v>4819</v>
      </c>
      <c r="S38" s="69"/>
      <c r="T38" s="69"/>
      <c r="U38" s="69"/>
      <c r="V38" s="69"/>
      <c r="W38" s="69"/>
      <c r="X38" s="116"/>
      <c r="Y38" s="69"/>
      <c r="BB38" s="642">
        <f t="shared" si="0"/>
        <v>42000.000000000007</v>
      </c>
      <c r="BC38" s="74">
        <f t="shared" si="1"/>
        <v>642000</v>
      </c>
    </row>
    <row r="39" spans="1:55" s="94" customFormat="1" ht="15.5" x14ac:dyDescent="0.35">
      <c r="A39" s="69"/>
      <c r="B39" s="399" t="s">
        <v>20928</v>
      </c>
      <c r="C39" s="399" t="s">
        <v>260</v>
      </c>
      <c r="D39" s="399" t="s">
        <v>20929</v>
      </c>
      <c r="E39" s="400" t="s">
        <v>20930</v>
      </c>
      <c r="F39" s="81" t="s">
        <v>20992</v>
      </c>
      <c r="G39" s="213" t="s">
        <v>20993</v>
      </c>
      <c r="H39" s="69"/>
      <c r="I39" s="74">
        <v>600000</v>
      </c>
      <c r="J39" s="69"/>
      <c r="K39" s="69" t="s">
        <v>20932</v>
      </c>
      <c r="L39" s="69" t="s">
        <v>20984</v>
      </c>
      <c r="M39" s="69" t="s">
        <v>20984</v>
      </c>
      <c r="N39" s="69" t="s">
        <v>20984</v>
      </c>
      <c r="O39" s="69" t="s">
        <v>20984</v>
      </c>
      <c r="P39" s="69" t="s">
        <v>20984</v>
      </c>
      <c r="Q39" s="69" t="s">
        <v>20984</v>
      </c>
      <c r="R39" s="75" t="s">
        <v>4819</v>
      </c>
      <c r="S39" s="69"/>
      <c r="T39" s="69"/>
      <c r="U39" s="69"/>
      <c r="V39" s="69"/>
      <c r="W39" s="69"/>
      <c r="X39" s="116"/>
      <c r="Y39" s="69"/>
      <c r="BB39" s="642">
        <f t="shared" si="0"/>
        <v>42000.000000000007</v>
      </c>
      <c r="BC39" s="74">
        <f t="shared" si="1"/>
        <v>642000</v>
      </c>
    </row>
    <row r="40" spans="1:55" s="94" customFormat="1" ht="15.5" x14ac:dyDescent="0.35">
      <c r="A40" s="69"/>
      <c r="B40" s="399" t="s">
        <v>20928</v>
      </c>
      <c r="C40" s="399" t="s">
        <v>260</v>
      </c>
      <c r="D40" s="399" t="s">
        <v>20929</v>
      </c>
      <c r="E40" s="400" t="s">
        <v>20930</v>
      </c>
      <c r="F40" s="81" t="s">
        <v>20994</v>
      </c>
      <c r="G40" s="213" t="s">
        <v>20995</v>
      </c>
      <c r="H40" s="69"/>
      <c r="I40" s="74">
        <v>600000</v>
      </c>
      <c r="J40" s="69"/>
      <c r="K40" s="69" t="s">
        <v>20932</v>
      </c>
      <c r="L40" s="69" t="s">
        <v>20984</v>
      </c>
      <c r="M40" s="69" t="s">
        <v>20984</v>
      </c>
      <c r="N40" s="69" t="s">
        <v>20984</v>
      </c>
      <c r="O40" s="69" t="s">
        <v>20984</v>
      </c>
      <c r="P40" s="69" t="s">
        <v>20984</v>
      </c>
      <c r="Q40" s="69" t="s">
        <v>20984</v>
      </c>
      <c r="R40" s="75" t="s">
        <v>4819</v>
      </c>
      <c r="S40" s="69"/>
      <c r="T40" s="69"/>
      <c r="U40" s="69"/>
      <c r="V40" s="69"/>
      <c r="W40" s="69"/>
      <c r="X40" s="116"/>
      <c r="Y40" s="69"/>
      <c r="BB40" s="642">
        <f t="shared" si="0"/>
        <v>42000.000000000007</v>
      </c>
      <c r="BC40" s="74">
        <f t="shared" si="1"/>
        <v>642000</v>
      </c>
    </row>
    <row r="41" spans="1:55" s="94" customFormat="1" ht="15.5" x14ac:dyDescent="0.35">
      <c r="A41" s="69"/>
      <c r="B41" s="399" t="s">
        <v>20928</v>
      </c>
      <c r="C41" s="399" t="s">
        <v>260</v>
      </c>
      <c r="D41" s="399" t="s">
        <v>20929</v>
      </c>
      <c r="E41" s="400" t="s">
        <v>20930</v>
      </c>
      <c r="F41" s="81" t="s">
        <v>20954</v>
      </c>
      <c r="G41" s="213" t="s">
        <v>20996</v>
      </c>
      <c r="H41" s="69"/>
      <c r="I41" s="74">
        <v>650000</v>
      </c>
      <c r="J41" s="69"/>
      <c r="K41" s="69" t="s">
        <v>20932</v>
      </c>
      <c r="L41" s="75">
        <v>1952</v>
      </c>
      <c r="M41" s="75" t="s">
        <v>16710</v>
      </c>
      <c r="N41" s="75">
        <v>22585</v>
      </c>
      <c r="O41" s="75" t="s">
        <v>9922</v>
      </c>
      <c r="P41" s="69" t="s">
        <v>1773</v>
      </c>
      <c r="Q41" s="75" t="s">
        <v>5593</v>
      </c>
      <c r="R41" s="75" t="s">
        <v>4819</v>
      </c>
      <c r="S41" s="69"/>
      <c r="T41" s="69"/>
      <c r="U41" s="69"/>
      <c r="V41" s="69"/>
      <c r="W41" s="69"/>
      <c r="X41" s="116"/>
      <c r="Y41" s="69"/>
      <c r="BB41" s="642">
        <f t="shared" si="0"/>
        <v>45500.000000000007</v>
      </c>
      <c r="BC41" s="74">
        <f t="shared" si="1"/>
        <v>695500</v>
      </c>
    </row>
    <row r="42" spans="1:55" s="94" customFormat="1" ht="15.5" x14ac:dyDescent="0.35">
      <c r="A42" s="69"/>
      <c r="B42" s="399" t="s">
        <v>20928</v>
      </c>
      <c r="C42" s="399" t="s">
        <v>260</v>
      </c>
      <c r="D42" s="399" t="s">
        <v>20929</v>
      </c>
      <c r="E42" s="400" t="s">
        <v>20930</v>
      </c>
      <c r="F42" s="81" t="s">
        <v>20997</v>
      </c>
      <c r="G42" s="213" t="s">
        <v>20998</v>
      </c>
      <c r="H42" s="69"/>
      <c r="I42" s="74">
        <v>600000</v>
      </c>
      <c r="J42" s="69"/>
      <c r="K42" s="69" t="s">
        <v>20932</v>
      </c>
      <c r="L42" s="69" t="s">
        <v>20984</v>
      </c>
      <c r="M42" s="69" t="s">
        <v>20984</v>
      </c>
      <c r="N42" s="69" t="s">
        <v>20984</v>
      </c>
      <c r="O42" s="69" t="s">
        <v>20984</v>
      </c>
      <c r="P42" s="69" t="s">
        <v>20984</v>
      </c>
      <c r="Q42" s="69" t="s">
        <v>20984</v>
      </c>
      <c r="R42" s="75" t="s">
        <v>4819</v>
      </c>
      <c r="S42" s="69"/>
      <c r="T42" s="69"/>
      <c r="U42" s="69"/>
      <c r="V42" s="69"/>
      <c r="W42" s="69"/>
      <c r="X42" s="116"/>
      <c r="Y42" s="69"/>
      <c r="BB42" s="642">
        <f t="shared" si="0"/>
        <v>42000.000000000007</v>
      </c>
      <c r="BC42" s="74">
        <f t="shared" si="1"/>
        <v>642000</v>
      </c>
    </row>
    <row r="43" spans="1:55" s="94" customFormat="1" ht="15.5" x14ac:dyDescent="0.35">
      <c r="A43" s="69"/>
      <c r="B43" s="399" t="s">
        <v>20928</v>
      </c>
      <c r="C43" s="399" t="s">
        <v>260</v>
      </c>
      <c r="D43" s="399" t="s">
        <v>20929</v>
      </c>
      <c r="E43" s="400" t="s">
        <v>20930</v>
      </c>
      <c r="F43" s="81" t="s">
        <v>20999</v>
      </c>
      <c r="G43" s="213" t="s">
        <v>21000</v>
      </c>
      <c r="H43" s="69"/>
      <c r="I43" s="74">
        <v>600000</v>
      </c>
      <c r="J43" s="69"/>
      <c r="K43" s="69" t="s">
        <v>20932</v>
      </c>
      <c r="L43" s="69" t="s">
        <v>20984</v>
      </c>
      <c r="M43" s="69" t="s">
        <v>20984</v>
      </c>
      <c r="N43" s="69" t="s">
        <v>20984</v>
      </c>
      <c r="O43" s="69" t="s">
        <v>20984</v>
      </c>
      <c r="P43" s="69" t="s">
        <v>20984</v>
      </c>
      <c r="Q43" s="69" t="s">
        <v>20984</v>
      </c>
      <c r="R43" s="75" t="s">
        <v>4819</v>
      </c>
      <c r="S43" s="69"/>
      <c r="T43" s="69"/>
      <c r="U43" s="69"/>
      <c r="V43" s="69"/>
      <c r="W43" s="69"/>
      <c r="X43" s="116"/>
      <c r="Y43" s="69"/>
      <c r="BB43" s="642">
        <f t="shared" si="0"/>
        <v>42000.000000000007</v>
      </c>
      <c r="BC43" s="74">
        <f t="shared" si="1"/>
        <v>642000</v>
      </c>
    </row>
    <row r="44" spans="1:55" ht="15.5" x14ac:dyDescent="0.35">
      <c r="A44" s="64"/>
      <c r="B44" s="399" t="s">
        <v>20928</v>
      </c>
      <c r="C44" s="65"/>
      <c r="D44" s="64"/>
      <c r="E44" s="115"/>
      <c r="F44" s="64"/>
      <c r="G44" s="267" t="s">
        <v>3699</v>
      </c>
      <c r="H44" s="64"/>
      <c r="I44" s="67"/>
      <c r="J44" s="64"/>
      <c r="K44" s="64"/>
      <c r="L44" s="68"/>
      <c r="M44" s="68"/>
      <c r="N44" s="68"/>
      <c r="O44" s="68"/>
      <c r="P44" s="64"/>
      <c r="Q44" s="68"/>
      <c r="R44" s="68"/>
      <c r="S44" s="64"/>
      <c r="T44" s="64"/>
      <c r="U44" s="64"/>
      <c r="V44" s="64"/>
      <c r="W44" s="64"/>
      <c r="X44" s="115"/>
      <c r="Y44" s="64"/>
      <c r="BB44" s="642">
        <f t="shared" si="0"/>
        <v>0</v>
      </c>
      <c r="BC44" s="67">
        <f t="shared" si="1"/>
        <v>0</v>
      </c>
    </row>
    <row r="45" spans="1:55" ht="15.5" x14ac:dyDescent="0.35">
      <c r="A45" s="76"/>
      <c r="B45" s="399" t="s">
        <v>20928</v>
      </c>
      <c r="C45" s="399" t="s">
        <v>260</v>
      </c>
      <c r="D45" s="399" t="s">
        <v>20929</v>
      </c>
      <c r="E45" s="400" t="s">
        <v>20930</v>
      </c>
      <c r="F45" s="76"/>
      <c r="G45" s="443" t="s">
        <v>21001</v>
      </c>
      <c r="H45" s="69"/>
      <c r="I45" s="74">
        <v>40000</v>
      </c>
      <c r="J45" s="69"/>
      <c r="K45" s="69" t="s">
        <v>1671</v>
      </c>
      <c r="L45" s="75" t="s">
        <v>1063</v>
      </c>
      <c r="M45" s="75" t="s">
        <v>21002</v>
      </c>
      <c r="N45" s="75" t="s">
        <v>21003</v>
      </c>
      <c r="O45" s="69" t="s">
        <v>1063</v>
      </c>
      <c r="P45" s="69" t="s">
        <v>21004</v>
      </c>
      <c r="Q45" s="69" t="s">
        <v>1063</v>
      </c>
      <c r="R45" s="75"/>
      <c r="S45" s="69"/>
      <c r="T45" s="69"/>
      <c r="U45" s="69"/>
      <c r="V45" s="69"/>
      <c r="W45" s="69"/>
      <c r="X45" s="116"/>
      <c r="Y45" s="76"/>
      <c r="BB45" s="642">
        <f t="shared" si="0"/>
        <v>2800.0000000000005</v>
      </c>
      <c r="BC45" s="74">
        <f t="shared" si="1"/>
        <v>42800</v>
      </c>
    </row>
    <row r="46" spans="1:55" ht="15.5" x14ac:dyDescent="0.35">
      <c r="A46" s="76"/>
      <c r="B46" s="399" t="s">
        <v>20928</v>
      </c>
      <c r="C46" s="399" t="s">
        <v>260</v>
      </c>
      <c r="D46" s="399" t="s">
        <v>20929</v>
      </c>
      <c r="E46" s="400" t="s">
        <v>20930</v>
      </c>
      <c r="F46" s="76"/>
      <c r="G46" s="443" t="s">
        <v>21005</v>
      </c>
      <c r="H46" s="69"/>
      <c r="I46" s="74">
        <v>40000</v>
      </c>
      <c r="J46" s="69"/>
      <c r="K46" s="69" t="s">
        <v>4438</v>
      </c>
      <c r="L46" s="75"/>
      <c r="M46" s="75"/>
      <c r="N46" s="75" t="s">
        <v>21006</v>
      </c>
      <c r="O46" s="75"/>
      <c r="P46" s="69"/>
      <c r="Q46" s="75"/>
      <c r="R46" s="75"/>
      <c r="S46" s="69"/>
      <c r="T46" s="69"/>
      <c r="U46" s="69"/>
      <c r="V46" s="69"/>
      <c r="W46" s="69"/>
      <c r="X46" s="116"/>
      <c r="Y46" s="76"/>
      <c r="BB46" s="642">
        <f t="shared" si="0"/>
        <v>2800.0000000000005</v>
      </c>
      <c r="BC46" s="74">
        <f t="shared" si="1"/>
        <v>42800</v>
      </c>
    </row>
    <row r="47" spans="1:55" ht="15.5" x14ac:dyDescent="0.35">
      <c r="A47" s="76"/>
      <c r="B47" s="399" t="s">
        <v>20928</v>
      </c>
      <c r="C47" s="399" t="s">
        <v>260</v>
      </c>
      <c r="D47" s="399" t="s">
        <v>20929</v>
      </c>
      <c r="E47" s="400" t="s">
        <v>20930</v>
      </c>
      <c r="F47" s="76"/>
      <c r="G47" s="443" t="s">
        <v>21007</v>
      </c>
      <c r="H47" s="69"/>
      <c r="I47" s="74">
        <v>40000</v>
      </c>
      <c r="J47" s="69"/>
      <c r="K47" s="69"/>
      <c r="L47" s="75"/>
      <c r="M47" s="75"/>
      <c r="N47" s="75"/>
      <c r="O47" s="75"/>
      <c r="P47" s="69"/>
      <c r="Q47" s="75"/>
      <c r="R47" s="75"/>
      <c r="S47" s="69"/>
      <c r="T47" s="69"/>
      <c r="U47" s="69"/>
      <c r="V47" s="69"/>
      <c r="W47" s="69"/>
      <c r="X47" s="116"/>
      <c r="Y47" s="76"/>
      <c r="BB47" s="642">
        <f t="shared" si="0"/>
        <v>2800.0000000000005</v>
      </c>
      <c r="BC47" s="74">
        <f t="shared" si="1"/>
        <v>42800</v>
      </c>
    </row>
    <row r="48" spans="1:55" ht="15.5" x14ac:dyDescent="0.35">
      <c r="A48" s="76"/>
      <c r="B48" s="399" t="s">
        <v>20928</v>
      </c>
      <c r="C48" s="399" t="s">
        <v>260</v>
      </c>
      <c r="D48" s="399" t="s">
        <v>20929</v>
      </c>
      <c r="E48" s="400" t="s">
        <v>20930</v>
      </c>
      <c r="F48" s="76"/>
      <c r="G48" s="443" t="s">
        <v>21008</v>
      </c>
      <c r="H48" s="69"/>
      <c r="I48" s="74">
        <v>40000</v>
      </c>
      <c r="J48" s="69"/>
      <c r="K48" s="69"/>
      <c r="L48" s="75"/>
      <c r="M48" s="75"/>
      <c r="N48" s="75"/>
      <c r="O48" s="75"/>
      <c r="P48" s="69"/>
      <c r="Q48" s="75"/>
      <c r="R48" s="75"/>
      <c r="S48" s="69"/>
      <c r="T48" s="69"/>
      <c r="U48" s="69"/>
      <c r="V48" s="69"/>
      <c r="W48" s="69"/>
      <c r="X48" s="116"/>
      <c r="Y48" s="76"/>
      <c r="BB48" s="642">
        <f t="shared" si="0"/>
        <v>2800.0000000000005</v>
      </c>
      <c r="BC48" s="74">
        <f t="shared" si="1"/>
        <v>42800</v>
      </c>
    </row>
    <row r="49" spans="1:55" ht="15.5" x14ac:dyDescent="0.35">
      <c r="A49" s="76"/>
      <c r="B49" s="399" t="s">
        <v>20928</v>
      </c>
      <c r="C49" s="399" t="s">
        <v>260</v>
      </c>
      <c r="D49" s="399" t="s">
        <v>20929</v>
      </c>
      <c r="E49" s="400" t="s">
        <v>20930</v>
      </c>
      <c r="F49" s="76"/>
      <c r="G49" s="443" t="s">
        <v>21009</v>
      </c>
      <c r="H49" s="69"/>
      <c r="I49" s="74">
        <v>40000</v>
      </c>
      <c r="J49" s="69"/>
      <c r="K49" s="69" t="s">
        <v>4438</v>
      </c>
      <c r="L49" s="75"/>
      <c r="M49" s="75"/>
      <c r="N49" s="75"/>
      <c r="O49" s="75"/>
      <c r="P49" s="69"/>
      <c r="Q49" s="75"/>
      <c r="R49" s="75"/>
      <c r="S49" s="69"/>
      <c r="T49" s="69"/>
      <c r="U49" s="69"/>
      <c r="V49" s="69"/>
      <c r="W49" s="69"/>
      <c r="X49" s="116"/>
      <c r="Y49" s="76"/>
      <c r="BB49" s="642">
        <f t="shared" si="0"/>
        <v>2800.0000000000005</v>
      </c>
      <c r="BC49" s="74">
        <f t="shared" si="1"/>
        <v>42800</v>
      </c>
    </row>
    <row r="50" spans="1:55" ht="15.5" x14ac:dyDescent="0.35">
      <c r="A50" s="76"/>
      <c r="B50" s="399" t="s">
        <v>20928</v>
      </c>
      <c r="C50" s="399" t="s">
        <v>260</v>
      </c>
      <c r="D50" s="399" t="s">
        <v>20929</v>
      </c>
      <c r="E50" s="400" t="s">
        <v>20930</v>
      </c>
      <c r="F50" s="76"/>
      <c r="G50" s="443" t="s">
        <v>21010</v>
      </c>
      <c r="H50" s="69"/>
      <c r="I50" s="74">
        <v>40000</v>
      </c>
      <c r="J50" s="69"/>
      <c r="K50" s="69"/>
      <c r="L50" s="75"/>
      <c r="M50" s="75"/>
      <c r="N50" s="75"/>
      <c r="O50" s="75"/>
      <c r="P50" s="69"/>
      <c r="Q50" s="75"/>
      <c r="R50" s="75"/>
      <c r="S50" s="69"/>
      <c r="T50" s="69"/>
      <c r="U50" s="69"/>
      <c r="V50" s="69"/>
      <c r="W50" s="69"/>
      <c r="X50" s="116"/>
      <c r="Y50" s="76"/>
      <c r="BB50" s="642">
        <f t="shared" si="0"/>
        <v>2800.0000000000005</v>
      </c>
      <c r="BC50" s="74">
        <f t="shared" si="1"/>
        <v>42800</v>
      </c>
    </row>
    <row r="51" spans="1:55" ht="15.5" x14ac:dyDescent="0.35">
      <c r="A51" s="64"/>
      <c r="B51" s="567"/>
      <c r="C51" s="567"/>
      <c r="D51" s="567"/>
      <c r="E51" s="568"/>
      <c r="F51" s="64"/>
      <c r="G51" s="569" t="s">
        <v>3700</v>
      </c>
      <c r="H51" s="64"/>
      <c r="I51" s="67"/>
      <c r="J51" s="64"/>
      <c r="K51" s="64"/>
      <c r="L51" s="68"/>
      <c r="M51" s="68"/>
      <c r="N51" s="68"/>
      <c r="O51" s="68"/>
      <c r="P51" s="64"/>
      <c r="Q51" s="68"/>
      <c r="R51" s="68"/>
      <c r="S51" s="64"/>
      <c r="T51" s="64"/>
      <c r="U51" s="64"/>
      <c r="V51" s="64"/>
      <c r="W51" s="64"/>
      <c r="X51" s="115"/>
      <c r="Y51" s="64"/>
      <c r="BB51" s="642">
        <f t="shared" si="0"/>
        <v>0</v>
      </c>
      <c r="BC51" s="67">
        <f t="shared" si="1"/>
        <v>0</v>
      </c>
    </row>
    <row r="52" spans="1:55" ht="15.5" x14ac:dyDescent="0.35">
      <c r="A52" s="76"/>
      <c r="B52" s="399" t="s">
        <v>20928</v>
      </c>
      <c r="C52" s="399" t="s">
        <v>260</v>
      </c>
      <c r="D52" s="399" t="s">
        <v>20929</v>
      </c>
      <c r="E52" s="400" t="s">
        <v>20930</v>
      </c>
      <c r="F52" s="76"/>
      <c r="G52" s="213" t="s">
        <v>21011</v>
      </c>
      <c r="H52" s="69"/>
      <c r="I52" s="74">
        <v>170000</v>
      </c>
      <c r="J52" s="69"/>
      <c r="K52" s="69"/>
      <c r="L52" s="75"/>
      <c r="M52" s="75"/>
      <c r="N52" s="75"/>
      <c r="O52" s="75"/>
      <c r="P52" s="69"/>
      <c r="Q52" s="75"/>
      <c r="R52" s="75"/>
      <c r="S52" s="69"/>
      <c r="T52" s="69"/>
      <c r="U52" s="69"/>
      <c r="V52" s="69"/>
      <c r="W52" s="69"/>
      <c r="X52" s="116"/>
      <c r="Y52" s="76"/>
      <c r="BB52" s="642">
        <f t="shared" si="0"/>
        <v>11900.000000000002</v>
      </c>
      <c r="BC52" s="74">
        <f t="shared" si="1"/>
        <v>181900</v>
      </c>
    </row>
    <row r="53" spans="1:55" ht="15.5" x14ac:dyDescent="0.35">
      <c r="A53" s="76"/>
      <c r="B53" s="399" t="s">
        <v>20928</v>
      </c>
      <c r="C53" s="399" t="s">
        <v>260</v>
      </c>
      <c r="D53" s="399" t="s">
        <v>20929</v>
      </c>
      <c r="E53" s="400" t="s">
        <v>20930</v>
      </c>
      <c r="F53" s="76"/>
      <c r="G53" s="213" t="s">
        <v>21012</v>
      </c>
      <c r="H53" s="69"/>
      <c r="I53" s="74">
        <v>170000</v>
      </c>
      <c r="J53" s="69"/>
      <c r="K53" s="69"/>
      <c r="L53" s="75"/>
      <c r="M53" s="75"/>
      <c r="N53" s="75"/>
      <c r="O53" s="75"/>
      <c r="P53" s="69"/>
      <c r="Q53" s="75"/>
      <c r="R53" s="75"/>
      <c r="S53" s="69"/>
      <c r="T53" s="69"/>
      <c r="U53" s="69"/>
      <c r="V53" s="69"/>
      <c r="W53" s="69"/>
      <c r="X53" s="116"/>
      <c r="Y53" s="76"/>
      <c r="BB53" s="642">
        <f t="shared" si="0"/>
        <v>11900.000000000002</v>
      </c>
      <c r="BC53" s="74">
        <f t="shared" si="1"/>
        <v>181900</v>
      </c>
    </row>
    <row r="54" spans="1:55" ht="15.5" x14ac:dyDescent="0.35">
      <c r="A54" s="76"/>
      <c r="B54" s="399" t="s">
        <v>20928</v>
      </c>
      <c r="C54" s="399" t="s">
        <v>260</v>
      </c>
      <c r="D54" s="399" t="s">
        <v>20929</v>
      </c>
      <c r="E54" s="400" t="s">
        <v>20930</v>
      </c>
      <c r="F54" s="76"/>
      <c r="G54" s="213" t="s">
        <v>21013</v>
      </c>
      <c r="H54" s="69"/>
      <c r="I54" s="74">
        <v>170000</v>
      </c>
      <c r="J54" s="69"/>
      <c r="K54" s="69"/>
      <c r="L54" s="75"/>
      <c r="M54" s="75"/>
      <c r="N54" s="75"/>
      <c r="O54" s="75"/>
      <c r="P54" s="69"/>
      <c r="Q54" s="75"/>
      <c r="R54" s="75"/>
      <c r="S54" s="69"/>
      <c r="T54" s="69"/>
      <c r="U54" s="69"/>
      <c r="V54" s="69"/>
      <c r="W54" s="69"/>
      <c r="X54" s="116"/>
      <c r="Y54" s="76"/>
      <c r="BB54" s="642">
        <f t="shared" si="0"/>
        <v>11900.000000000002</v>
      </c>
      <c r="BC54" s="74">
        <f t="shared" si="1"/>
        <v>181900</v>
      </c>
    </row>
    <row r="55" spans="1:55" ht="15.5" x14ac:dyDescent="0.35">
      <c r="A55" s="76"/>
      <c r="B55" s="399" t="s">
        <v>20928</v>
      </c>
      <c r="C55" s="399" t="s">
        <v>260</v>
      </c>
      <c r="D55" s="399" t="s">
        <v>20929</v>
      </c>
      <c r="E55" s="400" t="s">
        <v>20930</v>
      </c>
      <c r="F55" s="76"/>
      <c r="G55" s="213" t="s">
        <v>21014</v>
      </c>
      <c r="H55" s="69"/>
      <c r="I55" s="74">
        <v>170000</v>
      </c>
      <c r="J55" s="69"/>
      <c r="K55" s="69"/>
      <c r="L55" s="75"/>
      <c r="M55" s="75"/>
      <c r="N55" s="75"/>
      <c r="O55" s="75"/>
      <c r="P55" s="69"/>
      <c r="Q55" s="75"/>
      <c r="R55" s="75"/>
      <c r="S55" s="69"/>
      <c r="T55" s="69"/>
      <c r="U55" s="69"/>
      <c r="V55" s="69"/>
      <c r="W55" s="69"/>
      <c r="X55" s="116"/>
      <c r="Y55" s="76"/>
      <c r="BB55" s="642">
        <f t="shared" si="0"/>
        <v>11900.000000000002</v>
      </c>
      <c r="BC55" s="74">
        <f t="shared" si="1"/>
        <v>181900</v>
      </c>
    </row>
    <row r="56" spans="1:55" ht="15.5" x14ac:dyDescent="0.35">
      <c r="A56" s="64"/>
      <c r="B56" s="399" t="s">
        <v>20928</v>
      </c>
      <c r="C56" s="65"/>
      <c r="D56" s="64"/>
      <c r="E56" s="115"/>
      <c r="F56" s="64"/>
      <c r="G56" s="570" t="s">
        <v>1842</v>
      </c>
      <c r="H56" s="64"/>
      <c r="I56" s="67"/>
      <c r="J56" s="64"/>
      <c r="K56" s="64"/>
      <c r="L56" s="68"/>
      <c r="M56" s="68"/>
      <c r="N56" s="68"/>
      <c r="O56" s="68"/>
      <c r="P56" s="64"/>
      <c r="Q56" s="68"/>
      <c r="R56" s="68"/>
      <c r="S56" s="64"/>
      <c r="T56" s="64"/>
      <c r="U56" s="64"/>
      <c r="V56" s="64"/>
      <c r="W56" s="64"/>
      <c r="X56" s="115"/>
      <c r="Y56" s="215"/>
      <c r="BB56" s="642">
        <f t="shared" si="0"/>
        <v>0</v>
      </c>
      <c r="BC56" s="67">
        <f t="shared" si="1"/>
        <v>0</v>
      </c>
    </row>
    <row r="57" spans="1:55" s="94" customFormat="1" ht="15.5" x14ac:dyDescent="0.35">
      <c r="A57" s="69"/>
      <c r="B57" s="399" t="s">
        <v>20928</v>
      </c>
      <c r="C57" s="399" t="s">
        <v>260</v>
      </c>
      <c r="D57" s="399" t="s">
        <v>20929</v>
      </c>
      <c r="E57" s="400" t="s">
        <v>20930</v>
      </c>
      <c r="F57" s="81" t="s">
        <v>21015</v>
      </c>
      <c r="G57" s="213" t="s">
        <v>21016</v>
      </c>
      <c r="H57" s="69"/>
      <c r="I57" s="74">
        <v>18000000</v>
      </c>
      <c r="J57" s="69"/>
      <c r="K57" s="69" t="s">
        <v>933</v>
      </c>
      <c r="L57" s="75" t="s">
        <v>1063</v>
      </c>
      <c r="M57" s="75" t="s">
        <v>1063</v>
      </c>
      <c r="N57" s="75">
        <v>30288004</v>
      </c>
      <c r="O57" s="75"/>
      <c r="P57" s="69"/>
      <c r="Q57" s="75"/>
      <c r="R57" s="75"/>
      <c r="S57" s="69"/>
      <c r="T57" s="69"/>
      <c r="U57" s="69"/>
      <c r="V57" s="69"/>
      <c r="W57" s="69"/>
      <c r="X57" s="116"/>
      <c r="Y57" s="216"/>
      <c r="BB57" s="642">
        <f t="shared" si="0"/>
        <v>1260000.0000000002</v>
      </c>
      <c r="BC57" s="74">
        <f t="shared" si="1"/>
        <v>19260000</v>
      </c>
    </row>
    <row r="58" spans="1:55" s="94" customFormat="1" ht="15.5" x14ac:dyDescent="0.35">
      <c r="A58" s="69"/>
      <c r="B58" s="399" t="s">
        <v>20928</v>
      </c>
      <c r="C58" s="399" t="s">
        <v>260</v>
      </c>
      <c r="D58" s="399" t="s">
        <v>20929</v>
      </c>
      <c r="E58" s="400" t="s">
        <v>20930</v>
      </c>
      <c r="F58" s="81" t="s">
        <v>21017</v>
      </c>
      <c r="G58" s="213" t="s">
        <v>21018</v>
      </c>
      <c r="H58" s="69"/>
      <c r="I58" s="74">
        <v>18000000</v>
      </c>
      <c r="J58" s="69"/>
      <c r="K58" s="69" t="s">
        <v>4438</v>
      </c>
      <c r="L58" s="75">
        <v>1959</v>
      </c>
      <c r="M58" s="75" t="s">
        <v>19937</v>
      </c>
      <c r="N58" s="75">
        <v>3716053</v>
      </c>
      <c r="O58" s="75"/>
      <c r="P58" s="69"/>
      <c r="Q58" s="75"/>
      <c r="R58" s="75"/>
      <c r="S58" s="69"/>
      <c r="T58" s="69"/>
      <c r="U58" s="69"/>
      <c r="V58" s="69"/>
      <c r="W58" s="69"/>
      <c r="X58" s="116"/>
      <c r="Y58" s="216"/>
      <c r="BB58" s="642">
        <f t="shared" si="0"/>
        <v>1260000.0000000002</v>
      </c>
      <c r="BC58" s="74">
        <f t="shared" si="1"/>
        <v>19260000</v>
      </c>
    </row>
    <row r="59" spans="1:55" s="94" customFormat="1" ht="15.5" x14ac:dyDescent="0.35">
      <c r="A59" s="69"/>
      <c r="B59" s="399" t="s">
        <v>20928</v>
      </c>
      <c r="C59" s="399" t="s">
        <v>260</v>
      </c>
      <c r="D59" s="399" t="s">
        <v>20929</v>
      </c>
      <c r="E59" s="400" t="s">
        <v>20930</v>
      </c>
      <c r="F59" s="81" t="s">
        <v>21019</v>
      </c>
      <c r="G59" s="213" t="s">
        <v>21020</v>
      </c>
      <c r="H59" s="69"/>
      <c r="I59" s="74">
        <v>18000000</v>
      </c>
      <c r="J59" s="69"/>
      <c r="K59" s="69" t="s">
        <v>933</v>
      </c>
      <c r="L59" s="75"/>
      <c r="M59" s="75" t="s">
        <v>1063</v>
      </c>
      <c r="N59" s="75">
        <v>30288003</v>
      </c>
      <c r="O59" s="75"/>
      <c r="P59" s="69"/>
      <c r="Q59" s="75"/>
      <c r="R59" s="75"/>
      <c r="S59" s="69"/>
      <c r="T59" s="69"/>
      <c r="U59" s="69"/>
      <c r="V59" s="69"/>
      <c r="W59" s="69"/>
      <c r="X59" s="116"/>
      <c r="Y59" s="216"/>
      <c r="BB59" s="642">
        <f t="shared" si="0"/>
        <v>1260000.0000000002</v>
      </c>
      <c r="BC59" s="74">
        <f t="shared" si="1"/>
        <v>19260000</v>
      </c>
    </row>
    <row r="60" spans="1:55" s="94" customFormat="1" ht="15.5" x14ac:dyDescent="0.35">
      <c r="A60" s="69"/>
      <c r="B60" s="399" t="s">
        <v>20928</v>
      </c>
      <c r="C60" s="399" t="s">
        <v>260</v>
      </c>
      <c r="D60" s="399" t="s">
        <v>20929</v>
      </c>
      <c r="E60" s="400" t="s">
        <v>20930</v>
      </c>
      <c r="F60" s="81" t="s">
        <v>21021</v>
      </c>
      <c r="G60" s="213" t="s">
        <v>21022</v>
      </c>
      <c r="H60" s="69"/>
      <c r="I60" s="74">
        <v>18000000</v>
      </c>
      <c r="J60" s="69"/>
      <c r="K60" s="69" t="s">
        <v>4438</v>
      </c>
      <c r="L60" s="75">
        <v>1985</v>
      </c>
      <c r="M60" s="75" t="s">
        <v>4439</v>
      </c>
      <c r="N60" s="75">
        <v>28487</v>
      </c>
      <c r="O60" s="75"/>
      <c r="P60" s="69"/>
      <c r="Q60" s="75"/>
      <c r="R60" s="75"/>
      <c r="S60" s="69"/>
      <c r="T60" s="69"/>
      <c r="U60" s="69"/>
      <c r="V60" s="69"/>
      <c r="W60" s="69"/>
      <c r="X60" s="116"/>
      <c r="Y60" s="216"/>
      <c r="BB60" s="642">
        <f t="shared" si="0"/>
        <v>1260000.0000000002</v>
      </c>
      <c r="BC60" s="74">
        <f t="shared" si="1"/>
        <v>19260000</v>
      </c>
    </row>
    <row r="61" spans="1:55" s="94" customFormat="1" ht="15.5" x14ac:dyDescent="0.35">
      <c r="A61" s="64"/>
      <c r="B61" s="399" t="s">
        <v>20928</v>
      </c>
      <c r="C61" s="65"/>
      <c r="D61" s="64"/>
      <c r="E61" s="115"/>
      <c r="F61" s="64"/>
      <c r="G61" s="267" t="s">
        <v>1161</v>
      </c>
      <c r="H61" s="64"/>
      <c r="I61" s="67"/>
      <c r="J61" s="64"/>
      <c r="K61" s="64"/>
      <c r="L61" s="68"/>
      <c r="M61" s="68"/>
      <c r="N61" s="68"/>
      <c r="O61" s="68"/>
      <c r="P61" s="64"/>
      <c r="Q61" s="68"/>
      <c r="R61" s="68"/>
      <c r="S61" s="64"/>
      <c r="T61" s="64"/>
      <c r="U61" s="64"/>
      <c r="V61" s="64"/>
      <c r="W61" s="64"/>
      <c r="X61" s="115"/>
      <c r="Y61" s="215"/>
      <c r="BB61" s="642">
        <f t="shared" si="0"/>
        <v>0</v>
      </c>
      <c r="BC61" s="67">
        <f t="shared" si="1"/>
        <v>0</v>
      </c>
    </row>
    <row r="62" spans="1:55" s="94" customFormat="1" ht="15.5" x14ac:dyDescent="0.35">
      <c r="A62" s="69"/>
      <c r="B62" s="399" t="s">
        <v>20928</v>
      </c>
      <c r="C62" s="213"/>
      <c r="D62" s="69"/>
      <c r="E62" s="116"/>
      <c r="F62" s="69"/>
      <c r="G62" s="213" t="s">
        <v>8061</v>
      </c>
      <c r="H62" s="69"/>
      <c r="I62" s="74"/>
      <c r="J62" s="69"/>
      <c r="K62" s="213" t="s">
        <v>8061</v>
      </c>
      <c r="L62" s="213" t="s">
        <v>8061</v>
      </c>
      <c r="M62" s="213" t="s">
        <v>8061</v>
      </c>
      <c r="N62" s="213" t="s">
        <v>8061</v>
      </c>
      <c r="O62" s="213" t="s">
        <v>8061</v>
      </c>
      <c r="P62" s="213" t="s">
        <v>8061</v>
      </c>
      <c r="Q62" s="213" t="s">
        <v>8061</v>
      </c>
      <c r="R62" s="213" t="s">
        <v>8061</v>
      </c>
      <c r="S62" s="213" t="s">
        <v>8061</v>
      </c>
      <c r="T62" s="69"/>
      <c r="U62" s="69"/>
      <c r="V62" s="69"/>
      <c r="W62" s="69"/>
      <c r="X62" s="116"/>
      <c r="Y62" s="216"/>
      <c r="BB62" s="642">
        <f t="shared" si="0"/>
        <v>0</v>
      </c>
      <c r="BC62" s="74">
        <f t="shared" si="1"/>
        <v>0</v>
      </c>
    </row>
    <row r="63" spans="1:55" ht="15.5" x14ac:dyDescent="0.35">
      <c r="A63" s="217"/>
      <c r="B63" s="399" t="s">
        <v>20928</v>
      </c>
      <c r="C63" s="218"/>
      <c r="D63" s="217"/>
      <c r="E63" s="222"/>
      <c r="F63" s="217"/>
      <c r="G63" s="272" t="s">
        <v>2678</v>
      </c>
      <c r="H63" s="215"/>
      <c r="I63" s="247"/>
      <c r="J63" s="215"/>
      <c r="K63" s="215"/>
      <c r="L63" s="220"/>
      <c r="M63" s="220"/>
      <c r="N63" s="127"/>
      <c r="O63" s="221"/>
      <c r="P63" s="217"/>
      <c r="Q63" s="221"/>
      <c r="R63" s="221"/>
      <c r="S63" s="217"/>
      <c r="T63" s="217"/>
      <c r="U63" s="217"/>
      <c r="V63" s="217"/>
      <c r="W63" s="217"/>
      <c r="X63" s="222"/>
      <c r="Y63" s="215"/>
      <c r="BB63" s="642">
        <f t="shared" si="0"/>
        <v>0</v>
      </c>
      <c r="BC63" s="247">
        <f t="shared" si="1"/>
        <v>0</v>
      </c>
    </row>
    <row r="64" spans="1:55" s="94" customFormat="1" ht="15.5" x14ac:dyDescent="0.35">
      <c r="A64" s="223"/>
      <c r="B64" s="399" t="s">
        <v>20928</v>
      </c>
      <c r="C64" s="224"/>
      <c r="D64" s="223"/>
      <c r="E64" s="228"/>
      <c r="F64" s="223"/>
      <c r="G64" s="269" t="s">
        <v>8061</v>
      </c>
      <c r="H64" s="216"/>
      <c r="I64" s="248"/>
      <c r="J64" s="216"/>
      <c r="K64" s="213" t="s">
        <v>8061</v>
      </c>
      <c r="L64" s="213" t="s">
        <v>8061</v>
      </c>
      <c r="M64" s="213" t="s">
        <v>8061</v>
      </c>
      <c r="N64" s="213" t="s">
        <v>8061</v>
      </c>
      <c r="O64" s="213" t="s">
        <v>8061</v>
      </c>
      <c r="P64" s="213" t="s">
        <v>8061</v>
      </c>
      <c r="Q64" s="213" t="s">
        <v>8061</v>
      </c>
      <c r="R64" s="213" t="s">
        <v>8061</v>
      </c>
      <c r="S64" s="213" t="s">
        <v>8061</v>
      </c>
      <c r="T64" s="223"/>
      <c r="U64" s="223"/>
      <c r="V64" s="223"/>
      <c r="W64" s="223"/>
      <c r="X64" s="228"/>
      <c r="Y64" s="216"/>
      <c r="BB64" s="642">
        <f t="shared" si="0"/>
        <v>0</v>
      </c>
      <c r="BC64" s="248">
        <f t="shared" si="1"/>
        <v>0</v>
      </c>
    </row>
    <row r="65" spans="1:55" s="94" customFormat="1" ht="15.5" x14ac:dyDescent="0.35">
      <c r="A65" s="217"/>
      <c r="B65" s="399" t="s">
        <v>20928</v>
      </c>
      <c r="C65" s="218"/>
      <c r="D65" s="217"/>
      <c r="E65" s="222"/>
      <c r="F65" s="217"/>
      <c r="G65" s="272" t="s">
        <v>1829</v>
      </c>
      <c r="H65" s="215"/>
      <c r="I65" s="247"/>
      <c r="J65" s="215"/>
      <c r="K65" s="215"/>
      <c r="L65" s="220"/>
      <c r="M65" s="220"/>
      <c r="N65" s="127"/>
      <c r="O65" s="221"/>
      <c r="P65" s="217"/>
      <c r="Q65" s="221"/>
      <c r="R65" s="221"/>
      <c r="S65" s="217"/>
      <c r="T65" s="217"/>
      <c r="U65" s="217"/>
      <c r="V65" s="217"/>
      <c r="W65" s="217"/>
      <c r="X65" s="222"/>
      <c r="Y65" s="215"/>
      <c r="BB65" s="642">
        <f t="shared" si="0"/>
        <v>0</v>
      </c>
      <c r="BC65" s="247">
        <f t="shared" si="1"/>
        <v>0</v>
      </c>
    </row>
    <row r="66" spans="1:55" s="94" customFormat="1" ht="15.5" x14ac:dyDescent="0.35">
      <c r="A66" s="223"/>
      <c r="B66" s="399" t="s">
        <v>20928</v>
      </c>
      <c r="C66" s="399" t="s">
        <v>260</v>
      </c>
      <c r="D66" s="399" t="s">
        <v>20929</v>
      </c>
      <c r="E66" s="400" t="s">
        <v>20930</v>
      </c>
      <c r="F66" s="223"/>
      <c r="G66" s="213" t="s">
        <v>21023</v>
      </c>
      <c r="H66" s="216"/>
      <c r="I66" s="248">
        <v>24000</v>
      </c>
      <c r="J66" s="216"/>
      <c r="K66" s="216" t="s">
        <v>21024</v>
      </c>
      <c r="L66" s="216" t="s">
        <v>21024</v>
      </c>
      <c r="M66" s="216" t="s">
        <v>21024</v>
      </c>
      <c r="N66" s="216" t="s">
        <v>21024</v>
      </c>
      <c r="O66" s="216" t="s">
        <v>21024</v>
      </c>
      <c r="P66" s="216" t="s">
        <v>21024</v>
      </c>
      <c r="Q66" s="216" t="s">
        <v>21024</v>
      </c>
      <c r="R66" s="216" t="s">
        <v>21024</v>
      </c>
      <c r="S66" s="216" t="s">
        <v>21024</v>
      </c>
      <c r="T66" s="223"/>
      <c r="U66" s="223"/>
      <c r="V66" s="223"/>
      <c r="W66" s="223"/>
      <c r="X66" s="228"/>
      <c r="Y66" s="216"/>
      <c r="BB66" s="642">
        <f t="shared" si="0"/>
        <v>1680.0000000000002</v>
      </c>
      <c r="BC66" s="248">
        <f t="shared" si="1"/>
        <v>25680</v>
      </c>
    </row>
    <row r="67" spans="1:55" s="94" customFormat="1" ht="15.5" x14ac:dyDescent="0.35">
      <c r="A67" s="223"/>
      <c r="B67" s="399" t="s">
        <v>20928</v>
      </c>
      <c r="C67" s="399" t="s">
        <v>260</v>
      </c>
      <c r="D67" s="399" t="s">
        <v>20929</v>
      </c>
      <c r="E67" s="400" t="s">
        <v>20930</v>
      </c>
      <c r="F67" s="223"/>
      <c r="G67" s="213" t="s">
        <v>21025</v>
      </c>
      <c r="H67" s="216"/>
      <c r="I67" s="248">
        <v>24000</v>
      </c>
      <c r="J67" s="216"/>
      <c r="K67" s="216" t="s">
        <v>21024</v>
      </c>
      <c r="L67" s="216" t="s">
        <v>21024</v>
      </c>
      <c r="M67" s="216" t="s">
        <v>21024</v>
      </c>
      <c r="N67" s="216" t="s">
        <v>21024</v>
      </c>
      <c r="O67" s="216" t="s">
        <v>21024</v>
      </c>
      <c r="P67" s="216" t="s">
        <v>21024</v>
      </c>
      <c r="Q67" s="216" t="s">
        <v>21024</v>
      </c>
      <c r="R67" s="216" t="s">
        <v>21024</v>
      </c>
      <c r="S67" s="216" t="s">
        <v>21024</v>
      </c>
      <c r="T67" s="223"/>
      <c r="U67" s="223"/>
      <c r="V67" s="223"/>
      <c r="W67" s="223"/>
      <c r="X67" s="228"/>
      <c r="Y67" s="216"/>
      <c r="BB67" s="642">
        <f t="shared" si="0"/>
        <v>1680.0000000000002</v>
      </c>
      <c r="BC67" s="248">
        <f t="shared" si="1"/>
        <v>25680</v>
      </c>
    </row>
    <row r="68" spans="1:55" s="94" customFormat="1" ht="15.5" x14ac:dyDescent="0.35">
      <c r="A68" s="223"/>
      <c r="B68" s="399" t="s">
        <v>20928</v>
      </c>
      <c r="C68" s="399" t="s">
        <v>260</v>
      </c>
      <c r="D68" s="399" t="s">
        <v>20929</v>
      </c>
      <c r="E68" s="400" t="s">
        <v>20930</v>
      </c>
      <c r="F68" s="223"/>
      <c r="G68" s="213" t="s">
        <v>21026</v>
      </c>
      <c r="H68" s="216"/>
      <c r="I68" s="248">
        <v>24000</v>
      </c>
      <c r="J68" s="216"/>
      <c r="K68" s="216" t="s">
        <v>21024</v>
      </c>
      <c r="L68" s="216" t="s">
        <v>21024</v>
      </c>
      <c r="M68" s="216" t="s">
        <v>21024</v>
      </c>
      <c r="N68" s="216" t="s">
        <v>21024</v>
      </c>
      <c r="O68" s="216" t="s">
        <v>21024</v>
      </c>
      <c r="P68" s="216" t="s">
        <v>21024</v>
      </c>
      <c r="Q68" s="216" t="s">
        <v>21024</v>
      </c>
      <c r="R68" s="216" t="s">
        <v>21024</v>
      </c>
      <c r="S68" s="216" t="s">
        <v>21024</v>
      </c>
      <c r="T68" s="223"/>
      <c r="U68" s="223"/>
      <c r="V68" s="223"/>
      <c r="W68" s="223"/>
      <c r="X68" s="228"/>
      <c r="Y68" s="216"/>
      <c r="BB68" s="642">
        <f t="shared" si="0"/>
        <v>1680.0000000000002</v>
      </c>
      <c r="BC68" s="248">
        <f t="shared" si="1"/>
        <v>25680</v>
      </c>
    </row>
    <row r="69" spans="1:55" ht="15.5" x14ac:dyDescent="0.35">
      <c r="A69" s="217"/>
      <c r="B69" s="399" t="s">
        <v>20928</v>
      </c>
      <c r="C69" s="218"/>
      <c r="D69" s="217"/>
      <c r="E69" s="222"/>
      <c r="F69" s="217"/>
      <c r="G69" s="272" t="s">
        <v>1833</v>
      </c>
      <c r="H69" s="215"/>
      <c r="I69" s="247"/>
      <c r="J69" s="215"/>
      <c r="K69" s="215"/>
      <c r="L69" s="220"/>
      <c r="M69" s="220"/>
      <c r="N69" s="127"/>
      <c r="O69" s="221"/>
      <c r="P69" s="217"/>
      <c r="Q69" s="221"/>
      <c r="R69" s="221"/>
      <c r="S69" s="217"/>
      <c r="T69" s="217"/>
      <c r="U69" s="217"/>
      <c r="V69" s="217"/>
      <c r="W69" s="217"/>
      <c r="X69" s="222"/>
      <c r="Y69" s="215"/>
      <c r="BB69" s="642">
        <f t="shared" si="0"/>
        <v>0</v>
      </c>
      <c r="BC69" s="247">
        <f t="shared" si="1"/>
        <v>0</v>
      </c>
    </row>
    <row r="70" spans="1:55" ht="15.5" x14ac:dyDescent="0.35">
      <c r="A70" s="229"/>
      <c r="B70" s="399" t="s">
        <v>20928</v>
      </c>
      <c r="C70" s="399" t="s">
        <v>260</v>
      </c>
      <c r="D70" s="399" t="s">
        <v>20929</v>
      </c>
      <c r="E70" s="400" t="s">
        <v>20930</v>
      </c>
      <c r="F70" s="229"/>
      <c r="G70" s="213" t="s">
        <v>21027</v>
      </c>
      <c r="H70" s="231"/>
      <c r="I70" s="249">
        <v>40000</v>
      </c>
      <c r="J70" s="231"/>
      <c r="K70" s="213" t="s">
        <v>8061</v>
      </c>
      <c r="L70" s="213" t="s">
        <v>8061</v>
      </c>
      <c r="M70" s="213" t="s">
        <v>8061</v>
      </c>
      <c r="N70" s="213" t="s">
        <v>8061</v>
      </c>
      <c r="O70" s="213" t="s">
        <v>8061</v>
      </c>
      <c r="P70" s="213" t="s">
        <v>8061</v>
      </c>
      <c r="Q70" s="213" t="s">
        <v>8061</v>
      </c>
      <c r="R70" s="213" t="s">
        <v>8061</v>
      </c>
      <c r="S70" s="213" t="s">
        <v>8061</v>
      </c>
      <c r="T70" s="229"/>
      <c r="U70" s="229"/>
      <c r="V70" s="229"/>
      <c r="W70" s="229"/>
      <c r="X70" s="232"/>
      <c r="Y70" s="231"/>
      <c r="BB70" s="642">
        <f t="shared" ref="BB70:BB133" si="2">I70*BB$4</f>
        <v>2800.0000000000005</v>
      </c>
      <c r="BC70" s="249">
        <f t="shared" ref="BC70:BC133" si="3">I70+BB70</f>
        <v>42800</v>
      </c>
    </row>
    <row r="71" spans="1:55" ht="15.5" x14ac:dyDescent="0.35">
      <c r="A71" s="229"/>
      <c r="B71" s="399" t="s">
        <v>20928</v>
      </c>
      <c r="C71" s="399" t="s">
        <v>260</v>
      </c>
      <c r="D71" s="399" t="s">
        <v>20929</v>
      </c>
      <c r="E71" s="400" t="s">
        <v>20930</v>
      </c>
      <c r="F71" s="229"/>
      <c r="G71" s="213" t="s">
        <v>21028</v>
      </c>
      <c r="H71" s="231"/>
      <c r="I71" s="249">
        <v>24000</v>
      </c>
      <c r="J71" s="231"/>
      <c r="K71" s="213" t="s">
        <v>8061</v>
      </c>
      <c r="L71" s="213" t="s">
        <v>8061</v>
      </c>
      <c r="M71" s="213" t="s">
        <v>8061</v>
      </c>
      <c r="N71" s="213" t="s">
        <v>8061</v>
      </c>
      <c r="O71" s="213" t="s">
        <v>8061</v>
      </c>
      <c r="P71" s="213" t="s">
        <v>8061</v>
      </c>
      <c r="Q71" s="213" t="s">
        <v>8061</v>
      </c>
      <c r="R71" s="213" t="s">
        <v>8061</v>
      </c>
      <c r="S71" s="213" t="s">
        <v>8061</v>
      </c>
      <c r="T71" s="229"/>
      <c r="U71" s="229"/>
      <c r="V71" s="229"/>
      <c r="W71" s="229"/>
      <c r="X71" s="232"/>
      <c r="Y71" s="231"/>
      <c r="BB71" s="642">
        <f t="shared" si="2"/>
        <v>1680.0000000000002</v>
      </c>
      <c r="BC71" s="249">
        <f t="shared" si="3"/>
        <v>25680</v>
      </c>
    </row>
    <row r="72" spans="1:55" ht="15.5" x14ac:dyDescent="0.35">
      <c r="A72" s="229"/>
      <c r="B72" s="399" t="s">
        <v>20928</v>
      </c>
      <c r="C72" s="399" t="s">
        <v>260</v>
      </c>
      <c r="D72" s="399" t="s">
        <v>20929</v>
      </c>
      <c r="E72" s="400" t="s">
        <v>20930</v>
      </c>
      <c r="F72" s="229"/>
      <c r="G72" s="213" t="s">
        <v>21029</v>
      </c>
      <c r="H72" s="231"/>
      <c r="I72" s="249">
        <v>40000</v>
      </c>
      <c r="J72" s="231"/>
      <c r="K72" s="213" t="s">
        <v>8061</v>
      </c>
      <c r="L72" s="213" t="s">
        <v>8061</v>
      </c>
      <c r="M72" s="213" t="s">
        <v>8061</v>
      </c>
      <c r="N72" s="213" t="s">
        <v>8061</v>
      </c>
      <c r="O72" s="213" t="s">
        <v>8061</v>
      </c>
      <c r="P72" s="213" t="s">
        <v>8061</v>
      </c>
      <c r="Q72" s="213" t="s">
        <v>8061</v>
      </c>
      <c r="R72" s="213" t="s">
        <v>8061</v>
      </c>
      <c r="S72" s="213" t="s">
        <v>8061</v>
      </c>
      <c r="T72" s="229"/>
      <c r="U72" s="229"/>
      <c r="V72" s="229"/>
      <c r="W72" s="229"/>
      <c r="X72" s="232"/>
      <c r="Y72" s="231"/>
      <c r="BB72" s="642">
        <f t="shared" si="2"/>
        <v>2800.0000000000005</v>
      </c>
      <c r="BC72" s="249">
        <f t="shared" si="3"/>
        <v>42800</v>
      </c>
    </row>
    <row r="73" spans="1:55" ht="15.5" x14ac:dyDescent="0.35">
      <c r="A73" s="229"/>
      <c r="B73" s="399" t="s">
        <v>20928</v>
      </c>
      <c r="C73" s="399" t="s">
        <v>260</v>
      </c>
      <c r="D73" s="399" t="s">
        <v>20929</v>
      </c>
      <c r="E73" s="400" t="s">
        <v>20930</v>
      </c>
      <c r="F73" s="229"/>
      <c r="G73" s="213" t="s">
        <v>21030</v>
      </c>
      <c r="H73" s="231"/>
      <c r="I73" s="249">
        <v>48000</v>
      </c>
      <c r="J73" s="231"/>
      <c r="K73" s="213" t="s">
        <v>8061</v>
      </c>
      <c r="L73" s="213" t="s">
        <v>8061</v>
      </c>
      <c r="M73" s="213" t="s">
        <v>8061</v>
      </c>
      <c r="N73" s="213" t="s">
        <v>8061</v>
      </c>
      <c r="O73" s="213" t="s">
        <v>8061</v>
      </c>
      <c r="P73" s="213" t="s">
        <v>8061</v>
      </c>
      <c r="Q73" s="213" t="s">
        <v>8061</v>
      </c>
      <c r="R73" s="213" t="s">
        <v>8061</v>
      </c>
      <c r="S73" s="213" t="s">
        <v>8061</v>
      </c>
      <c r="T73" s="229"/>
      <c r="U73" s="229"/>
      <c r="V73" s="229"/>
      <c r="W73" s="229"/>
      <c r="X73" s="232"/>
      <c r="Y73" s="231"/>
      <c r="BB73" s="642">
        <f t="shared" si="2"/>
        <v>3360.0000000000005</v>
      </c>
      <c r="BC73" s="249">
        <f t="shared" si="3"/>
        <v>51360</v>
      </c>
    </row>
    <row r="74" spans="1:55" ht="15.5" x14ac:dyDescent="0.35">
      <c r="A74" s="229"/>
      <c r="B74" s="399" t="s">
        <v>20928</v>
      </c>
      <c r="C74" s="399" t="s">
        <v>260</v>
      </c>
      <c r="D74" s="399" t="s">
        <v>20929</v>
      </c>
      <c r="E74" s="400" t="s">
        <v>20930</v>
      </c>
      <c r="F74" s="229"/>
      <c r="G74" s="213" t="s">
        <v>21031</v>
      </c>
      <c r="H74" s="231"/>
      <c r="I74" s="249">
        <v>12000</v>
      </c>
      <c r="J74" s="231"/>
      <c r="K74" s="213" t="s">
        <v>8061</v>
      </c>
      <c r="L74" s="213" t="s">
        <v>8061</v>
      </c>
      <c r="M74" s="213" t="s">
        <v>8061</v>
      </c>
      <c r="N74" s="213" t="s">
        <v>8061</v>
      </c>
      <c r="O74" s="213" t="s">
        <v>8061</v>
      </c>
      <c r="P74" s="213" t="s">
        <v>8061</v>
      </c>
      <c r="Q74" s="213" t="s">
        <v>8061</v>
      </c>
      <c r="R74" s="213" t="s">
        <v>8061</v>
      </c>
      <c r="S74" s="213" t="s">
        <v>8061</v>
      </c>
      <c r="T74" s="229"/>
      <c r="U74" s="229"/>
      <c r="V74" s="229"/>
      <c r="W74" s="229"/>
      <c r="X74" s="232"/>
      <c r="Y74" s="231"/>
      <c r="BB74" s="642">
        <f t="shared" si="2"/>
        <v>840.00000000000011</v>
      </c>
      <c r="BC74" s="249">
        <f t="shared" si="3"/>
        <v>12840</v>
      </c>
    </row>
    <row r="75" spans="1:55" ht="15.5" x14ac:dyDescent="0.35">
      <c r="A75" s="229"/>
      <c r="B75" s="399" t="s">
        <v>20928</v>
      </c>
      <c r="C75" s="399" t="s">
        <v>260</v>
      </c>
      <c r="D75" s="399" t="s">
        <v>20929</v>
      </c>
      <c r="E75" s="400" t="s">
        <v>20930</v>
      </c>
      <c r="F75" s="229"/>
      <c r="G75" s="213" t="s">
        <v>21032</v>
      </c>
      <c r="H75" s="231"/>
      <c r="I75" s="249">
        <v>12000</v>
      </c>
      <c r="J75" s="231"/>
      <c r="K75" s="213" t="s">
        <v>8061</v>
      </c>
      <c r="L75" s="213" t="s">
        <v>8061</v>
      </c>
      <c r="M75" s="213" t="s">
        <v>8061</v>
      </c>
      <c r="N75" s="213" t="s">
        <v>8061</v>
      </c>
      <c r="O75" s="213" t="s">
        <v>8061</v>
      </c>
      <c r="P75" s="213" t="s">
        <v>8061</v>
      </c>
      <c r="Q75" s="213" t="s">
        <v>8061</v>
      </c>
      <c r="R75" s="213" t="s">
        <v>8061</v>
      </c>
      <c r="S75" s="213" t="s">
        <v>8061</v>
      </c>
      <c r="T75" s="229"/>
      <c r="U75" s="229"/>
      <c r="V75" s="229"/>
      <c r="W75" s="229"/>
      <c r="X75" s="232"/>
      <c r="Y75" s="231"/>
      <c r="BB75" s="642">
        <f t="shared" si="2"/>
        <v>840.00000000000011</v>
      </c>
      <c r="BC75" s="249">
        <f t="shared" si="3"/>
        <v>12840</v>
      </c>
    </row>
    <row r="76" spans="1:55" ht="15.5" x14ac:dyDescent="0.35">
      <c r="A76" s="64"/>
      <c r="B76" s="399" t="s">
        <v>20928</v>
      </c>
      <c r="C76" s="65"/>
      <c r="D76" s="64"/>
      <c r="E76" s="115"/>
      <c r="F76" s="64"/>
      <c r="G76" s="289" t="s">
        <v>1851</v>
      </c>
      <c r="H76" s="215"/>
      <c r="I76" s="247"/>
      <c r="J76" s="215"/>
      <c r="K76" s="215"/>
      <c r="L76" s="220"/>
      <c r="M76" s="220"/>
      <c r="N76" s="220"/>
      <c r="O76" s="68"/>
      <c r="P76" s="64"/>
      <c r="Q76" s="68"/>
      <c r="R76" s="68"/>
      <c r="S76" s="64"/>
      <c r="T76" s="64"/>
      <c r="U76" s="64"/>
      <c r="V76" s="64"/>
      <c r="W76" s="64"/>
      <c r="X76" s="115"/>
      <c r="Y76" s="215"/>
      <c r="BB76" s="642">
        <f t="shared" si="2"/>
        <v>0</v>
      </c>
      <c r="BC76" s="247">
        <f t="shared" si="3"/>
        <v>0</v>
      </c>
    </row>
    <row r="77" spans="1:55" s="395" customFormat="1" ht="15.5" x14ac:dyDescent="0.35">
      <c r="A77" s="231"/>
      <c r="B77" s="399" t="s">
        <v>20928</v>
      </c>
      <c r="C77" s="399" t="s">
        <v>260</v>
      </c>
      <c r="D77" s="399" t="s">
        <v>20929</v>
      </c>
      <c r="E77" s="400" t="s">
        <v>20930</v>
      </c>
      <c r="F77" s="231"/>
      <c r="G77" s="213" t="s">
        <v>21033</v>
      </c>
      <c r="H77" s="231"/>
      <c r="I77" s="249"/>
      <c r="J77" s="231"/>
      <c r="K77" s="231" t="s">
        <v>1765</v>
      </c>
      <c r="L77" s="231" t="s">
        <v>1765</v>
      </c>
      <c r="M77" s="231" t="s">
        <v>1765</v>
      </c>
      <c r="N77" s="231" t="s">
        <v>1765</v>
      </c>
      <c r="O77" s="233"/>
      <c r="P77" s="231"/>
      <c r="Q77" s="233"/>
      <c r="R77" s="233"/>
      <c r="S77" s="231"/>
      <c r="T77" s="231"/>
      <c r="U77" s="231"/>
      <c r="V77" s="231"/>
      <c r="W77" s="231"/>
      <c r="X77" s="286"/>
      <c r="Y77" s="231"/>
      <c r="BB77" s="642">
        <f t="shared" si="2"/>
        <v>0</v>
      </c>
      <c r="BC77" s="249">
        <f t="shared" si="3"/>
        <v>0</v>
      </c>
    </row>
    <row r="78" spans="1:55" s="395" customFormat="1" ht="15.5" x14ac:dyDescent="0.35">
      <c r="A78" s="231"/>
      <c r="B78" s="399" t="s">
        <v>20928</v>
      </c>
      <c r="C78" s="399" t="s">
        <v>260</v>
      </c>
      <c r="D78" s="399" t="s">
        <v>20929</v>
      </c>
      <c r="E78" s="400" t="s">
        <v>20930</v>
      </c>
      <c r="F78" s="231"/>
      <c r="G78" s="213" t="s">
        <v>21034</v>
      </c>
      <c r="H78" s="231"/>
      <c r="I78" s="249"/>
      <c r="J78" s="231"/>
      <c r="K78" s="231"/>
      <c r="L78" s="231"/>
      <c r="M78" s="231">
        <v>1301034</v>
      </c>
      <c r="N78" s="231"/>
      <c r="O78" s="233"/>
      <c r="P78" s="231"/>
      <c r="Q78" s="233"/>
      <c r="R78" s="233"/>
      <c r="S78" s="231"/>
      <c r="T78" s="231"/>
      <c r="U78" s="231"/>
      <c r="V78" s="231"/>
      <c r="W78" s="231"/>
      <c r="X78" s="286"/>
      <c r="Y78" s="231"/>
      <c r="BB78" s="642">
        <f t="shared" si="2"/>
        <v>0</v>
      </c>
      <c r="BC78" s="249">
        <f t="shared" si="3"/>
        <v>0</v>
      </c>
    </row>
    <row r="79" spans="1:55" s="395" customFormat="1" ht="15.5" x14ac:dyDescent="0.35">
      <c r="A79" s="76"/>
      <c r="B79" s="399" t="s">
        <v>20928</v>
      </c>
      <c r="C79" s="399" t="s">
        <v>260</v>
      </c>
      <c r="D79" s="399" t="s">
        <v>20929</v>
      </c>
      <c r="E79" s="400" t="s">
        <v>20930</v>
      </c>
      <c r="F79" s="76"/>
      <c r="G79" s="443" t="s">
        <v>21035</v>
      </c>
      <c r="H79" s="69"/>
      <c r="I79" s="74"/>
      <c r="J79" s="69"/>
      <c r="K79" s="69" t="s">
        <v>5775</v>
      </c>
      <c r="L79" s="75">
        <v>1960</v>
      </c>
      <c r="M79" s="75" t="s">
        <v>1063</v>
      </c>
      <c r="N79" s="75" t="s">
        <v>21036</v>
      </c>
      <c r="O79" s="69" t="s">
        <v>1063</v>
      </c>
      <c r="P79" s="69" t="s">
        <v>1773</v>
      </c>
      <c r="Q79" s="69" t="s">
        <v>1063</v>
      </c>
      <c r="R79" s="75"/>
      <c r="S79" s="69"/>
      <c r="T79" s="69"/>
      <c r="U79" s="69"/>
      <c r="V79" s="69"/>
      <c r="W79" s="69"/>
      <c r="X79" s="116"/>
      <c r="Y79" s="76" t="s">
        <v>21037</v>
      </c>
      <c r="BB79" s="642">
        <f t="shared" si="2"/>
        <v>0</v>
      </c>
      <c r="BC79" s="74">
        <f t="shared" si="3"/>
        <v>0</v>
      </c>
    </row>
    <row r="80" spans="1:55" s="395" customFormat="1" ht="15.5" x14ac:dyDescent="0.35">
      <c r="A80" s="76"/>
      <c r="B80" s="399" t="s">
        <v>20928</v>
      </c>
      <c r="C80" s="399" t="s">
        <v>260</v>
      </c>
      <c r="D80" s="399" t="s">
        <v>20929</v>
      </c>
      <c r="E80" s="400" t="s">
        <v>20930</v>
      </c>
      <c r="F80" s="76"/>
      <c r="G80" s="443" t="s">
        <v>21038</v>
      </c>
      <c r="H80" s="69"/>
      <c r="I80" s="74"/>
      <c r="J80" s="69"/>
      <c r="K80" s="69" t="s">
        <v>5775</v>
      </c>
      <c r="L80" s="75">
        <v>1960</v>
      </c>
      <c r="M80" s="75" t="s">
        <v>1063</v>
      </c>
      <c r="N80" s="75" t="s">
        <v>21039</v>
      </c>
      <c r="O80" s="69" t="s">
        <v>1063</v>
      </c>
      <c r="P80" s="69" t="s">
        <v>1773</v>
      </c>
      <c r="Q80" s="69" t="s">
        <v>1063</v>
      </c>
      <c r="R80" s="75"/>
      <c r="S80" s="69"/>
      <c r="T80" s="69"/>
      <c r="U80" s="69"/>
      <c r="V80" s="69"/>
      <c r="W80" s="69"/>
      <c r="X80" s="116"/>
      <c r="Y80" s="76"/>
      <c r="BB80" s="642">
        <f t="shared" si="2"/>
        <v>0</v>
      </c>
      <c r="BC80" s="74">
        <f t="shared" si="3"/>
        <v>0</v>
      </c>
    </row>
    <row r="81" spans="1:55" ht="15.5" x14ac:dyDescent="0.35">
      <c r="A81" s="64"/>
      <c r="B81" s="399" t="s">
        <v>20928</v>
      </c>
      <c r="C81" s="65"/>
      <c r="D81" s="64"/>
      <c r="E81" s="115"/>
      <c r="F81" s="64"/>
      <c r="G81" s="289" t="s">
        <v>1853</v>
      </c>
      <c r="H81" s="215"/>
      <c r="I81" s="247"/>
      <c r="J81" s="215"/>
      <c r="K81" s="215"/>
      <c r="L81" s="220"/>
      <c r="M81" s="220"/>
      <c r="N81" s="220"/>
      <c r="O81" s="68"/>
      <c r="P81" s="64"/>
      <c r="Q81" s="68"/>
      <c r="R81" s="68"/>
      <c r="S81" s="64"/>
      <c r="T81" s="64"/>
      <c r="U81" s="64"/>
      <c r="V81" s="64"/>
      <c r="W81" s="64"/>
      <c r="X81" s="115"/>
      <c r="Y81" s="215"/>
      <c r="BB81" s="642">
        <f t="shared" si="2"/>
        <v>0</v>
      </c>
      <c r="BC81" s="247">
        <f t="shared" si="3"/>
        <v>0</v>
      </c>
    </row>
    <row r="82" spans="1:55" ht="15.5" x14ac:dyDescent="0.35">
      <c r="A82" s="229"/>
      <c r="B82" s="399" t="s">
        <v>20928</v>
      </c>
      <c r="C82" s="399" t="s">
        <v>260</v>
      </c>
      <c r="D82" s="399" t="s">
        <v>20929</v>
      </c>
      <c r="E82" s="400" t="s">
        <v>20930</v>
      </c>
      <c r="F82" s="229"/>
      <c r="G82" s="213" t="s">
        <v>21016</v>
      </c>
      <c r="H82" s="231"/>
      <c r="I82" s="249">
        <v>2000000</v>
      </c>
      <c r="J82" s="231"/>
      <c r="K82" s="69" t="s">
        <v>1147</v>
      </c>
      <c r="L82" s="233">
        <v>2005</v>
      </c>
      <c r="M82" s="233" t="s">
        <v>21040</v>
      </c>
      <c r="N82" s="233" t="s">
        <v>21041</v>
      </c>
      <c r="O82" s="233"/>
      <c r="P82" s="233"/>
      <c r="Q82" s="233"/>
      <c r="R82" s="233"/>
      <c r="S82" s="229"/>
      <c r="T82" s="229"/>
      <c r="U82" s="229"/>
      <c r="V82" s="229"/>
      <c r="W82" s="229"/>
      <c r="X82" s="232"/>
      <c r="Y82" s="231"/>
      <c r="BB82" s="642">
        <f t="shared" si="2"/>
        <v>140000</v>
      </c>
      <c r="BC82" s="249">
        <f t="shared" si="3"/>
        <v>2140000</v>
      </c>
    </row>
    <row r="83" spans="1:55" ht="15.5" x14ac:dyDescent="0.35">
      <c r="A83" s="229"/>
      <c r="B83" s="399" t="s">
        <v>20928</v>
      </c>
      <c r="C83" s="399" t="s">
        <v>260</v>
      </c>
      <c r="D83" s="399" t="s">
        <v>20929</v>
      </c>
      <c r="E83" s="400" t="s">
        <v>20930</v>
      </c>
      <c r="F83" s="229"/>
      <c r="G83" s="213" t="s">
        <v>21018</v>
      </c>
      <c r="H83" s="231"/>
      <c r="I83" s="249">
        <v>2000000</v>
      </c>
      <c r="J83" s="231"/>
      <c r="K83" s="69" t="s">
        <v>4438</v>
      </c>
      <c r="L83" s="233" t="s">
        <v>1063</v>
      </c>
      <c r="M83" s="233" t="s">
        <v>21042</v>
      </c>
      <c r="N83" s="233" t="s">
        <v>21043</v>
      </c>
      <c r="O83" s="233"/>
      <c r="P83" s="233"/>
      <c r="Q83" s="233"/>
      <c r="R83" s="233"/>
      <c r="S83" s="229"/>
      <c r="T83" s="229"/>
      <c r="U83" s="229"/>
      <c r="V83" s="229"/>
      <c r="W83" s="229"/>
      <c r="X83" s="232"/>
      <c r="Y83" s="231"/>
      <c r="BB83" s="642">
        <f t="shared" si="2"/>
        <v>140000</v>
      </c>
      <c r="BC83" s="249">
        <f t="shared" si="3"/>
        <v>2140000</v>
      </c>
    </row>
    <row r="84" spans="1:55" ht="15.5" x14ac:dyDescent="0.35">
      <c r="A84" s="229"/>
      <c r="B84" s="399" t="s">
        <v>20928</v>
      </c>
      <c r="C84" s="399" t="s">
        <v>260</v>
      </c>
      <c r="D84" s="399" t="s">
        <v>20929</v>
      </c>
      <c r="E84" s="400" t="s">
        <v>20930</v>
      </c>
      <c r="F84" s="229"/>
      <c r="G84" s="213" t="s">
        <v>21020</v>
      </c>
      <c r="H84" s="231"/>
      <c r="I84" s="249">
        <v>2000000</v>
      </c>
      <c r="J84" s="231"/>
      <c r="K84" s="69" t="s">
        <v>1147</v>
      </c>
      <c r="L84" s="245">
        <v>2005</v>
      </c>
      <c r="M84" s="233" t="s">
        <v>21044</v>
      </c>
      <c r="N84" s="233" t="s">
        <v>21045</v>
      </c>
      <c r="O84" s="233"/>
      <c r="P84" s="233"/>
      <c r="Q84" s="233"/>
      <c r="R84" s="233"/>
      <c r="S84" s="229"/>
      <c r="T84" s="229"/>
      <c r="U84" s="229"/>
      <c r="V84" s="229"/>
      <c r="W84" s="229"/>
      <c r="X84" s="232"/>
      <c r="Y84" s="231"/>
      <c r="BB84" s="642">
        <f t="shared" si="2"/>
        <v>140000</v>
      </c>
      <c r="BC84" s="249">
        <f t="shared" si="3"/>
        <v>2140000</v>
      </c>
    </row>
    <row r="85" spans="1:55" ht="15.5" x14ac:dyDescent="0.35">
      <c r="A85" s="229"/>
      <c r="B85" s="399" t="s">
        <v>20928</v>
      </c>
      <c r="C85" s="399" t="s">
        <v>260</v>
      </c>
      <c r="D85" s="399" t="s">
        <v>20929</v>
      </c>
      <c r="E85" s="400" t="s">
        <v>20930</v>
      </c>
      <c r="F85" s="229"/>
      <c r="G85" s="213" t="s">
        <v>21022</v>
      </c>
      <c r="H85" s="231"/>
      <c r="I85" s="249">
        <v>2000000</v>
      </c>
      <c r="J85" s="231"/>
      <c r="K85" s="231" t="s">
        <v>4438</v>
      </c>
      <c r="L85" s="233">
        <v>1984</v>
      </c>
      <c r="M85" s="233" t="s">
        <v>21046</v>
      </c>
      <c r="N85" s="120" t="s">
        <v>21047</v>
      </c>
      <c r="O85" s="236"/>
      <c r="P85" s="229"/>
      <c r="Q85" s="233"/>
      <c r="R85" s="233"/>
      <c r="S85" s="229"/>
      <c r="T85" s="229"/>
      <c r="U85" s="229"/>
      <c r="V85" s="229"/>
      <c r="W85" s="229"/>
      <c r="X85" s="232"/>
      <c r="Y85" s="231"/>
      <c r="BB85" s="642">
        <f t="shared" si="2"/>
        <v>140000</v>
      </c>
      <c r="BC85" s="249">
        <f t="shared" si="3"/>
        <v>2140000</v>
      </c>
    </row>
    <row r="86" spans="1:55" ht="15.5" x14ac:dyDescent="0.35">
      <c r="A86" s="64"/>
      <c r="B86" s="399" t="s">
        <v>20928</v>
      </c>
      <c r="C86" s="65"/>
      <c r="D86" s="64"/>
      <c r="E86" s="115"/>
      <c r="F86" s="64"/>
      <c r="G86" s="267" t="s">
        <v>1860</v>
      </c>
      <c r="H86" s="64"/>
      <c r="I86" s="67"/>
      <c r="J86" s="64"/>
      <c r="K86" s="64"/>
      <c r="L86" s="68"/>
      <c r="M86" s="68"/>
      <c r="N86" s="68"/>
      <c r="O86" s="68"/>
      <c r="P86" s="64"/>
      <c r="Q86" s="68"/>
      <c r="R86" s="68"/>
      <c r="S86" s="64"/>
      <c r="T86" s="64"/>
      <c r="U86" s="64"/>
      <c r="V86" s="64"/>
      <c r="W86" s="64"/>
      <c r="X86" s="115"/>
      <c r="Y86" s="215"/>
      <c r="BB86" s="642">
        <f t="shared" si="2"/>
        <v>0</v>
      </c>
      <c r="BC86" s="67">
        <f t="shared" si="3"/>
        <v>0</v>
      </c>
    </row>
    <row r="87" spans="1:55" ht="15.5" x14ac:dyDescent="0.35">
      <c r="A87" s="76"/>
      <c r="B87" s="399" t="s">
        <v>20928</v>
      </c>
      <c r="C87" s="214"/>
      <c r="D87" s="76"/>
      <c r="E87" s="121"/>
      <c r="F87" s="76"/>
      <c r="G87" s="214"/>
      <c r="H87" s="76"/>
      <c r="I87" s="290"/>
      <c r="J87" s="76"/>
      <c r="K87" s="76"/>
      <c r="L87" s="75"/>
      <c r="M87" s="75"/>
      <c r="N87" s="75"/>
      <c r="O87" s="119"/>
      <c r="P87" s="76"/>
      <c r="Q87" s="119"/>
      <c r="R87" s="119"/>
      <c r="S87" s="76"/>
      <c r="T87" s="76"/>
      <c r="U87" s="76"/>
      <c r="V87" s="76"/>
      <c r="W87" s="76"/>
      <c r="X87" s="121"/>
      <c r="Y87" s="231"/>
      <c r="BB87" s="642">
        <f t="shared" si="2"/>
        <v>0</v>
      </c>
      <c r="BC87" s="290">
        <f t="shared" si="3"/>
        <v>0</v>
      </c>
    </row>
    <row r="88" spans="1:55" ht="15.5" x14ac:dyDescent="0.35">
      <c r="A88" s="64"/>
      <c r="B88" s="399" t="s">
        <v>20928</v>
      </c>
      <c r="C88" s="65"/>
      <c r="D88" s="64"/>
      <c r="E88" s="115"/>
      <c r="F88" s="64"/>
      <c r="G88" s="280" t="s">
        <v>2961</v>
      </c>
      <c r="H88" s="64"/>
      <c r="I88" s="67"/>
      <c r="J88" s="64"/>
      <c r="K88" s="64"/>
      <c r="L88" s="68"/>
      <c r="M88" s="68"/>
      <c r="N88" s="68"/>
      <c r="O88" s="68"/>
      <c r="P88" s="64"/>
      <c r="Q88" s="68"/>
      <c r="R88" s="68"/>
      <c r="S88" s="64"/>
      <c r="T88" s="64"/>
      <c r="U88" s="64"/>
      <c r="V88" s="64"/>
      <c r="W88" s="64"/>
      <c r="X88" s="115"/>
      <c r="Y88" s="64"/>
      <c r="BB88" s="642">
        <f t="shared" si="2"/>
        <v>0</v>
      </c>
      <c r="BC88" s="67">
        <f t="shared" si="3"/>
        <v>0</v>
      </c>
    </row>
    <row r="89" spans="1:55" s="94" customFormat="1" ht="15.5" x14ac:dyDescent="0.35">
      <c r="A89" s="69"/>
      <c r="B89" s="399" t="s">
        <v>20928</v>
      </c>
      <c r="C89" s="399" t="s">
        <v>260</v>
      </c>
      <c r="D89" s="399" t="s">
        <v>20929</v>
      </c>
      <c r="E89" s="400" t="s">
        <v>20930</v>
      </c>
      <c r="F89" s="69"/>
      <c r="G89" s="571" t="s">
        <v>21048</v>
      </c>
      <c r="H89" s="69"/>
      <c r="I89" s="74">
        <v>75000</v>
      </c>
      <c r="J89" s="69"/>
      <c r="K89" s="69" t="s">
        <v>1063</v>
      </c>
      <c r="L89" s="75" t="s">
        <v>1063</v>
      </c>
      <c r="M89" s="75" t="s">
        <v>8694</v>
      </c>
      <c r="N89" s="75">
        <v>2671968</v>
      </c>
      <c r="O89" s="75"/>
      <c r="P89" s="69"/>
      <c r="Q89" s="75" t="s">
        <v>1063</v>
      </c>
      <c r="R89" s="75" t="s">
        <v>1063</v>
      </c>
      <c r="S89" s="69"/>
      <c r="T89" s="69"/>
      <c r="U89" s="69"/>
      <c r="V89" s="69"/>
      <c r="W89" s="69"/>
      <c r="X89" s="116"/>
      <c r="Y89" s="69"/>
      <c r="BB89" s="642">
        <f t="shared" si="2"/>
        <v>5250.0000000000009</v>
      </c>
      <c r="BC89" s="74">
        <f t="shared" si="3"/>
        <v>80250</v>
      </c>
    </row>
    <row r="90" spans="1:55" s="94" customFormat="1" ht="15.5" x14ac:dyDescent="0.35">
      <c r="A90" s="69"/>
      <c r="B90" s="399" t="s">
        <v>20928</v>
      </c>
      <c r="C90" s="399" t="s">
        <v>260</v>
      </c>
      <c r="D90" s="399" t="s">
        <v>20929</v>
      </c>
      <c r="E90" s="400" t="s">
        <v>20930</v>
      </c>
      <c r="F90" s="69"/>
      <c r="G90" s="571" t="s">
        <v>21048</v>
      </c>
      <c r="H90" s="69"/>
      <c r="I90" s="74">
        <v>75000</v>
      </c>
      <c r="J90" s="69"/>
      <c r="K90" s="69" t="s">
        <v>1063</v>
      </c>
      <c r="L90" s="75" t="s">
        <v>1063</v>
      </c>
      <c r="M90" s="75" t="s">
        <v>8694</v>
      </c>
      <c r="N90" s="75">
        <v>2672473</v>
      </c>
      <c r="O90" s="75"/>
      <c r="P90" s="69"/>
      <c r="Q90" s="75" t="s">
        <v>1063</v>
      </c>
      <c r="R90" s="75" t="s">
        <v>1063</v>
      </c>
      <c r="S90" s="69"/>
      <c r="T90" s="69"/>
      <c r="U90" s="69"/>
      <c r="V90" s="69"/>
      <c r="W90" s="69"/>
      <c r="X90" s="116"/>
      <c r="Y90" s="69"/>
      <c r="BB90" s="642">
        <f t="shared" si="2"/>
        <v>5250.0000000000009</v>
      </c>
      <c r="BC90" s="74">
        <f t="shared" si="3"/>
        <v>80250</v>
      </c>
    </row>
    <row r="91" spans="1:55" ht="15.5" x14ac:dyDescent="0.35">
      <c r="A91" s="76"/>
      <c r="B91" s="399" t="s">
        <v>20928</v>
      </c>
      <c r="C91" s="399" t="s">
        <v>260</v>
      </c>
      <c r="D91" s="399" t="s">
        <v>20929</v>
      </c>
      <c r="E91" s="400" t="s">
        <v>20930</v>
      </c>
      <c r="F91" s="76"/>
      <c r="G91" s="571" t="s">
        <v>21049</v>
      </c>
      <c r="H91" s="76"/>
      <c r="I91" s="74">
        <v>75000</v>
      </c>
      <c r="J91" s="76"/>
      <c r="K91" s="69" t="s">
        <v>1063</v>
      </c>
      <c r="L91" s="75" t="s">
        <v>1063</v>
      </c>
      <c r="M91" s="69" t="s">
        <v>1063</v>
      </c>
      <c r="N91" s="75" t="s">
        <v>1063</v>
      </c>
      <c r="O91" s="69" t="s">
        <v>1063</v>
      </c>
      <c r="P91" s="75" t="s">
        <v>1063</v>
      </c>
      <c r="Q91" s="69" t="s">
        <v>1063</v>
      </c>
      <c r="R91" s="75" t="s">
        <v>1063</v>
      </c>
      <c r="S91" s="76"/>
      <c r="T91" s="76"/>
      <c r="U91" s="76"/>
      <c r="V91" s="76"/>
      <c r="W91" s="76"/>
      <c r="X91" s="121"/>
      <c r="Y91" s="76"/>
      <c r="BB91" s="642">
        <f t="shared" si="2"/>
        <v>5250.0000000000009</v>
      </c>
      <c r="BC91" s="74">
        <f t="shared" si="3"/>
        <v>80250</v>
      </c>
    </row>
    <row r="92" spans="1:55" ht="15.5" x14ac:dyDescent="0.35">
      <c r="A92" s="76"/>
      <c r="B92" s="399" t="s">
        <v>20928</v>
      </c>
      <c r="C92" s="399" t="s">
        <v>260</v>
      </c>
      <c r="D92" s="399" t="s">
        <v>20929</v>
      </c>
      <c r="E92" s="400" t="s">
        <v>20930</v>
      </c>
      <c r="F92" s="76"/>
      <c r="G92" s="571" t="s">
        <v>21050</v>
      </c>
      <c r="H92" s="76"/>
      <c r="I92" s="74">
        <v>75000</v>
      </c>
      <c r="J92" s="76"/>
      <c r="K92" s="69" t="s">
        <v>1063</v>
      </c>
      <c r="L92" s="75" t="s">
        <v>1063</v>
      </c>
      <c r="M92" s="69" t="s">
        <v>1063</v>
      </c>
      <c r="N92" s="75" t="s">
        <v>1063</v>
      </c>
      <c r="O92" s="69" t="s">
        <v>1063</v>
      </c>
      <c r="P92" s="75" t="s">
        <v>1063</v>
      </c>
      <c r="Q92" s="69" t="s">
        <v>1063</v>
      </c>
      <c r="R92" s="75" t="s">
        <v>1063</v>
      </c>
      <c r="S92" s="76"/>
      <c r="T92" s="76"/>
      <c r="U92" s="76"/>
      <c r="V92" s="76"/>
      <c r="W92" s="76"/>
      <c r="X92" s="121"/>
      <c r="Y92" s="76"/>
      <c r="BB92" s="642">
        <f t="shared" si="2"/>
        <v>5250.0000000000009</v>
      </c>
      <c r="BC92" s="74">
        <f t="shared" si="3"/>
        <v>80250</v>
      </c>
    </row>
    <row r="93" spans="1:55" ht="15.5" x14ac:dyDescent="0.35">
      <c r="A93" s="76"/>
      <c r="B93" s="399" t="s">
        <v>20928</v>
      </c>
      <c r="C93" s="399" t="s">
        <v>260</v>
      </c>
      <c r="D93" s="399" t="s">
        <v>20929</v>
      </c>
      <c r="E93" s="400" t="s">
        <v>20930</v>
      </c>
      <c r="F93" s="76"/>
      <c r="G93" s="571" t="s">
        <v>21051</v>
      </c>
      <c r="H93" s="76"/>
      <c r="I93" s="74">
        <v>75000</v>
      </c>
      <c r="J93" s="76"/>
      <c r="K93" s="76" t="s">
        <v>2182</v>
      </c>
      <c r="L93" s="75" t="s">
        <v>1063</v>
      </c>
      <c r="M93" s="76" t="s">
        <v>8334</v>
      </c>
      <c r="N93" s="119" t="s">
        <v>21052</v>
      </c>
      <c r="O93" s="69" t="s">
        <v>1063</v>
      </c>
      <c r="P93" s="75" t="s">
        <v>1063</v>
      </c>
      <c r="Q93" s="119" t="s">
        <v>1065</v>
      </c>
      <c r="R93" s="76" t="s">
        <v>1066</v>
      </c>
      <c r="S93" s="76"/>
      <c r="T93" s="76"/>
      <c r="U93" s="76"/>
      <c r="V93" s="76"/>
      <c r="W93" s="76"/>
      <c r="X93" s="121"/>
      <c r="Y93" s="76"/>
      <c r="BB93" s="642">
        <f t="shared" si="2"/>
        <v>5250.0000000000009</v>
      </c>
      <c r="BC93" s="74">
        <f t="shared" si="3"/>
        <v>80250</v>
      </c>
    </row>
    <row r="94" spans="1:55" ht="15.5" x14ac:dyDescent="0.35">
      <c r="A94" s="76"/>
      <c r="B94" s="399" t="s">
        <v>20928</v>
      </c>
      <c r="C94" s="399" t="s">
        <v>260</v>
      </c>
      <c r="D94" s="399" t="s">
        <v>20929</v>
      </c>
      <c r="E94" s="400" t="s">
        <v>20930</v>
      </c>
      <c r="F94" s="76"/>
      <c r="G94" s="571" t="s">
        <v>21053</v>
      </c>
      <c r="H94" s="76"/>
      <c r="I94" s="74">
        <v>75000</v>
      </c>
      <c r="J94" s="76"/>
      <c r="K94" s="76" t="s">
        <v>5537</v>
      </c>
      <c r="L94" s="75" t="s">
        <v>1063</v>
      </c>
      <c r="M94" s="76" t="s">
        <v>21054</v>
      </c>
      <c r="N94" s="119" t="s">
        <v>21055</v>
      </c>
      <c r="O94" s="69"/>
      <c r="P94" s="75"/>
      <c r="Q94" s="119" t="s">
        <v>1063</v>
      </c>
      <c r="R94" s="76" t="s">
        <v>1063</v>
      </c>
      <c r="S94" s="76"/>
      <c r="T94" s="76"/>
      <c r="U94" s="76"/>
      <c r="V94" s="76"/>
      <c r="W94" s="76"/>
      <c r="X94" s="121"/>
      <c r="Y94" s="76"/>
      <c r="BB94" s="642">
        <f t="shared" si="2"/>
        <v>5250.0000000000009</v>
      </c>
      <c r="BC94" s="74">
        <f t="shared" si="3"/>
        <v>80250</v>
      </c>
    </row>
    <row r="95" spans="1:55" ht="15.5" x14ac:dyDescent="0.35">
      <c r="A95" s="76"/>
      <c r="B95" s="399" t="s">
        <v>20928</v>
      </c>
      <c r="C95" s="399" t="s">
        <v>260</v>
      </c>
      <c r="D95" s="399" t="s">
        <v>20929</v>
      </c>
      <c r="E95" s="400" t="s">
        <v>20930</v>
      </c>
      <c r="F95" s="76"/>
      <c r="G95" s="571" t="s">
        <v>21056</v>
      </c>
      <c r="H95" s="76"/>
      <c r="I95" s="74">
        <v>75000</v>
      </c>
      <c r="J95" s="76"/>
      <c r="K95" s="76" t="s">
        <v>5537</v>
      </c>
      <c r="L95" s="75" t="s">
        <v>1063</v>
      </c>
      <c r="M95" s="76" t="s">
        <v>16772</v>
      </c>
      <c r="N95" s="119">
        <v>75860</v>
      </c>
      <c r="O95" s="119"/>
      <c r="P95" s="76"/>
      <c r="Q95" s="119" t="s">
        <v>3593</v>
      </c>
      <c r="R95" s="76" t="s">
        <v>1063</v>
      </c>
      <c r="S95" s="76"/>
      <c r="T95" s="76"/>
      <c r="U95" s="76"/>
      <c r="V95" s="76"/>
      <c r="W95" s="76"/>
      <c r="X95" s="121"/>
      <c r="Y95" s="76"/>
      <c r="BB95" s="642">
        <f t="shared" si="2"/>
        <v>5250.0000000000009</v>
      </c>
      <c r="BC95" s="74">
        <f t="shared" si="3"/>
        <v>80250</v>
      </c>
    </row>
    <row r="96" spans="1:55" ht="15.5" x14ac:dyDescent="0.35">
      <c r="A96" s="76"/>
      <c r="B96" s="399" t="s">
        <v>20928</v>
      </c>
      <c r="C96" s="399" t="s">
        <v>260</v>
      </c>
      <c r="D96" s="399" t="s">
        <v>20929</v>
      </c>
      <c r="E96" s="400" t="s">
        <v>20930</v>
      </c>
      <c r="F96" s="76"/>
      <c r="G96" s="571" t="s">
        <v>21056</v>
      </c>
      <c r="H96" s="76"/>
      <c r="I96" s="74">
        <v>75000</v>
      </c>
      <c r="J96" s="76"/>
      <c r="K96" s="76" t="s">
        <v>5537</v>
      </c>
      <c r="L96" s="75" t="s">
        <v>1063</v>
      </c>
      <c r="M96" s="76" t="s">
        <v>21057</v>
      </c>
      <c r="N96" s="119">
        <v>75863</v>
      </c>
      <c r="O96" s="119"/>
      <c r="P96" s="76"/>
      <c r="Q96" s="119" t="s">
        <v>3593</v>
      </c>
      <c r="R96" s="76" t="s">
        <v>1063</v>
      </c>
      <c r="S96" s="76"/>
      <c r="T96" s="76"/>
      <c r="U96" s="76"/>
      <c r="V96" s="76"/>
      <c r="W96" s="76"/>
      <c r="X96" s="121"/>
      <c r="Y96" s="76"/>
      <c r="BB96" s="642">
        <f t="shared" si="2"/>
        <v>5250.0000000000009</v>
      </c>
      <c r="BC96" s="74">
        <f t="shared" si="3"/>
        <v>80250</v>
      </c>
    </row>
    <row r="97" spans="1:55" ht="15.5" x14ac:dyDescent="0.35">
      <c r="A97" s="76"/>
      <c r="B97" s="399" t="s">
        <v>20928</v>
      </c>
      <c r="C97" s="399" t="s">
        <v>260</v>
      </c>
      <c r="D97" s="399" t="s">
        <v>20929</v>
      </c>
      <c r="E97" s="400" t="s">
        <v>20930</v>
      </c>
      <c r="F97" s="76"/>
      <c r="G97" s="571" t="s">
        <v>21056</v>
      </c>
      <c r="H97" s="76"/>
      <c r="I97" s="74">
        <v>75000</v>
      </c>
      <c r="J97" s="76"/>
      <c r="K97" s="76" t="s">
        <v>5537</v>
      </c>
      <c r="L97" s="75" t="s">
        <v>1063</v>
      </c>
      <c r="M97" s="76" t="s">
        <v>21058</v>
      </c>
      <c r="N97" s="119">
        <v>75866</v>
      </c>
      <c r="O97" s="119"/>
      <c r="P97" s="76"/>
      <c r="Q97" s="119" t="s">
        <v>3593</v>
      </c>
      <c r="R97" s="76" t="s">
        <v>1063</v>
      </c>
      <c r="S97" s="76"/>
      <c r="T97" s="76"/>
      <c r="U97" s="76"/>
      <c r="V97" s="76"/>
      <c r="W97" s="76"/>
      <c r="X97" s="121"/>
      <c r="Y97" s="76"/>
      <c r="BB97" s="642">
        <f t="shared" si="2"/>
        <v>5250.0000000000009</v>
      </c>
      <c r="BC97" s="74">
        <f t="shared" si="3"/>
        <v>80250</v>
      </c>
    </row>
    <row r="98" spans="1:55" ht="15.5" x14ac:dyDescent="0.35">
      <c r="A98" s="76"/>
      <c r="B98" s="399" t="s">
        <v>20928</v>
      </c>
      <c r="C98" s="399" t="s">
        <v>260</v>
      </c>
      <c r="D98" s="399" t="s">
        <v>20929</v>
      </c>
      <c r="E98" s="400" t="s">
        <v>20930</v>
      </c>
      <c r="F98" s="76"/>
      <c r="G98" s="571" t="s">
        <v>21059</v>
      </c>
      <c r="H98" s="76"/>
      <c r="I98" s="74">
        <v>75000</v>
      </c>
      <c r="J98" s="76"/>
      <c r="K98" s="76" t="s">
        <v>1063</v>
      </c>
      <c r="L98" s="75" t="s">
        <v>1063</v>
      </c>
      <c r="M98" s="76" t="s">
        <v>8536</v>
      </c>
      <c r="N98" s="119" t="s">
        <v>1063</v>
      </c>
      <c r="O98" s="119"/>
      <c r="P98" s="76"/>
      <c r="Q98" s="119" t="s">
        <v>1063</v>
      </c>
      <c r="R98" s="76" t="s">
        <v>1063</v>
      </c>
      <c r="S98" s="76"/>
      <c r="T98" s="76"/>
      <c r="U98" s="76"/>
      <c r="V98" s="76"/>
      <c r="W98" s="76"/>
      <c r="X98" s="121"/>
      <c r="Y98" s="76"/>
      <c r="BB98" s="642">
        <f t="shared" si="2"/>
        <v>5250.0000000000009</v>
      </c>
      <c r="BC98" s="74">
        <f t="shared" si="3"/>
        <v>80250</v>
      </c>
    </row>
    <row r="99" spans="1:55" ht="15.5" x14ac:dyDescent="0.35">
      <c r="A99" s="76"/>
      <c r="B99" s="399" t="s">
        <v>20928</v>
      </c>
      <c r="C99" s="399" t="s">
        <v>260</v>
      </c>
      <c r="D99" s="399" t="s">
        <v>20929</v>
      </c>
      <c r="E99" s="400" t="s">
        <v>20930</v>
      </c>
      <c r="F99" s="76"/>
      <c r="G99" s="571" t="s">
        <v>21060</v>
      </c>
      <c r="H99" s="76"/>
      <c r="I99" s="74">
        <v>75000</v>
      </c>
      <c r="J99" s="76"/>
      <c r="K99" s="76" t="s">
        <v>5537</v>
      </c>
      <c r="L99" s="75" t="s">
        <v>1063</v>
      </c>
      <c r="M99" s="76" t="s">
        <v>5542</v>
      </c>
      <c r="N99" s="119" t="s">
        <v>21061</v>
      </c>
      <c r="O99" s="119"/>
      <c r="P99" s="76"/>
      <c r="Q99" s="119" t="s">
        <v>5175</v>
      </c>
      <c r="R99" s="76" t="s">
        <v>1063</v>
      </c>
      <c r="S99" s="76"/>
      <c r="T99" s="76"/>
      <c r="U99" s="76"/>
      <c r="V99" s="76"/>
      <c r="W99" s="76"/>
      <c r="X99" s="121"/>
      <c r="Y99" s="76"/>
      <c r="BB99" s="642">
        <f t="shared" si="2"/>
        <v>5250.0000000000009</v>
      </c>
      <c r="BC99" s="74">
        <f t="shared" si="3"/>
        <v>80250</v>
      </c>
    </row>
    <row r="100" spans="1:55" ht="15.5" x14ac:dyDescent="0.35">
      <c r="A100" s="76"/>
      <c r="B100" s="399" t="s">
        <v>20928</v>
      </c>
      <c r="C100" s="399" t="s">
        <v>260</v>
      </c>
      <c r="D100" s="399" t="s">
        <v>20929</v>
      </c>
      <c r="E100" s="400" t="s">
        <v>20930</v>
      </c>
      <c r="F100" s="76"/>
      <c r="G100" s="571" t="s">
        <v>21062</v>
      </c>
      <c r="H100" s="76"/>
      <c r="I100" s="74">
        <v>75000</v>
      </c>
      <c r="J100" s="76"/>
      <c r="K100" s="76" t="s">
        <v>1063</v>
      </c>
      <c r="L100" s="75" t="s">
        <v>1063</v>
      </c>
      <c r="M100" s="76" t="s">
        <v>8536</v>
      </c>
      <c r="N100" s="119" t="s">
        <v>1063</v>
      </c>
      <c r="O100" s="119"/>
      <c r="P100" s="76"/>
      <c r="Q100" s="119" t="s">
        <v>1063</v>
      </c>
      <c r="R100" s="76" t="s">
        <v>1063</v>
      </c>
      <c r="S100" s="76"/>
      <c r="T100" s="76"/>
      <c r="U100" s="76"/>
      <c r="V100" s="76"/>
      <c r="W100" s="76"/>
      <c r="X100" s="121"/>
      <c r="Y100" s="76"/>
      <c r="BB100" s="642">
        <f t="shared" si="2"/>
        <v>5250.0000000000009</v>
      </c>
      <c r="BC100" s="74">
        <f t="shared" si="3"/>
        <v>80250</v>
      </c>
    </row>
    <row r="101" spans="1:55" ht="15.5" x14ac:dyDescent="0.35">
      <c r="A101" s="76"/>
      <c r="B101" s="399" t="s">
        <v>20928</v>
      </c>
      <c r="C101" s="399" t="s">
        <v>260</v>
      </c>
      <c r="D101" s="399" t="s">
        <v>20929</v>
      </c>
      <c r="E101" s="400" t="s">
        <v>20930</v>
      </c>
      <c r="F101" s="76"/>
      <c r="G101" s="571" t="s">
        <v>21063</v>
      </c>
      <c r="H101" s="76"/>
      <c r="I101" s="74">
        <v>75000</v>
      </c>
      <c r="J101" s="76"/>
      <c r="K101" s="76" t="s">
        <v>1063</v>
      </c>
      <c r="L101" s="75" t="s">
        <v>1063</v>
      </c>
      <c r="M101" s="76" t="s">
        <v>8344</v>
      </c>
      <c r="N101" s="119">
        <v>2664839</v>
      </c>
      <c r="O101" s="119"/>
      <c r="P101" s="76"/>
      <c r="Q101" s="119" t="s">
        <v>1063</v>
      </c>
      <c r="R101" s="76" t="s">
        <v>1066</v>
      </c>
      <c r="S101" s="76"/>
      <c r="T101" s="76"/>
      <c r="U101" s="76"/>
      <c r="V101" s="76"/>
      <c r="W101" s="76"/>
      <c r="X101" s="121"/>
      <c r="Y101" s="76"/>
      <c r="BB101" s="642">
        <f t="shared" si="2"/>
        <v>5250.0000000000009</v>
      </c>
      <c r="BC101" s="74">
        <f t="shared" si="3"/>
        <v>80250</v>
      </c>
    </row>
    <row r="102" spans="1:55" ht="15.5" x14ac:dyDescent="0.35">
      <c r="A102" s="76"/>
      <c r="B102" s="399" t="s">
        <v>20928</v>
      </c>
      <c r="C102" s="399" t="s">
        <v>260</v>
      </c>
      <c r="D102" s="399" t="s">
        <v>20929</v>
      </c>
      <c r="E102" s="400" t="s">
        <v>20930</v>
      </c>
      <c r="F102" s="76"/>
      <c r="G102" s="571" t="s">
        <v>21064</v>
      </c>
      <c r="H102" s="76"/>
      <c r="I102" s="74">
        <v>75000</v>
      </c>
      <c r="J102" s="76"/>
      <c r="K102" s="76" t="s">
        <v>5537</v>
      </c>
      <c r="L102" s="75" t="s">
        <v>1063</v>
      </c>
      <c r="M102" s="76" t="s">
        <v>16772</v>
      </c>
      <c r="N102" s="119">
        <v>75867</v>
      </c>
      <c r="O102" s="119"/>
      <c r="P102" s="76"/>
      <c r="Q102" s="119" t="s">
        <v>3593</v>
      </c>
      <c r="R102" s="76" t="s">
        <v>1063</v>
      </c>
      <c r="S102" s="76"/>
      <c r="T102" s="76"/>
      <c r="U102" s="76"/>
      <c r="V102" s="76"/>
      <c r="W102" s="76"/>
      <c r="X102" s="121"/>
      <c r="Y102" s="76"/>
      <c r="BB102" s="642">
        <f t="shared" si="2"/>
        <v>5250.0000000000009</v>
      </c>
      <c r="BC102" s="74">
        <f t="shared" si="3"/>
        <v>80250</v>
      </c>
    </row>
    <row r="103" spans="1:55" ht="15.5" x14ac:dyDescent="0.35">
      <c r="A103" s="76"/>
      <c r="B103" s="399" t="s">
        <v>20928</v>
      </c>
      <c r="C103" s="399" t="s">
        <v>260</v>
      </c>
      <c r="D103" s="399" t="s">
        <v>20929</v>
      </c>
      <c r="E103" s="400" t="s">
        <v>20930</v>
      </c>
      <c r="F103" s="76"/>
      <c r="G103" s="571" t="s">
        <v>21065</v>
      </c>
      <c r="H103" s="76"/>
      <c r="I103" s="74">
        <v>75000</v>
      </c>
      <c r="J103" s="76"/>
      <c r="K103" s="76" t="s">
        <v>1063</v>
      </c>
      <c r="L103" s="75" t="s">
        <v>1063</v>
      </c>
      <c r="M103" s="76" t="s">
        <v>8344</v>
      </c>
      <c r="N103" s="119">
        <v>2690008</v>
      </c>
      <c r="O103" s="119"/>
      <c r="P103" s="76"/>
      <c r="Q103" s="119" t="s">
        <v>1063</v>
      </c>
      <c r="R103" s="76" t="s">
        <v>1066</v>
      </c>
      <c r="S103" s="76"/>
      <c r="T103" s="76"/>
      <c r="U103" s="76"/>
      <c r="V103" s="76"/>
      <c r="W103" s="76"/>
      <c r="X103" s="121"/>
      <c r="Y103" s="76"/>
      <c r="BB103" s="642">
        <f t="shared" si="2"/>
        <v>5250.0000000000009</v>
      </c>
      <c r="BC103" s="74">
        <f t="shared" si="3"/>
        <v>80250</v>
      </c>
    </row>
    <row r="104" spans="1:55" ht="15.5" x14ac:dyDescent="0.35">
      <c r="A104" s="76"/>
      <c r="B104" s="399" t="s">
        <v>20928</v>
      </c>
      <c r="C104" s="399" t="s">
        <v>260</v>
      </c>
      <c r="D104" s="399" t="s">
        <v>20929</v>
      </c>
      <c r="E104" s="400" t="s">
        <v>20930</v>
      </c>
      <c r="F104" s="76"/>
      <c r="G104" s="571" t="s">
        <v>21064</v>
      </c>
      <c r="H104" s="76"/>
      <c r="I104" s="74">
        <v>75000</v>
      </c>
      <c r="J104" s="76"/>
      <c r="K104" s="76" t="s">
        <v>5537</v>
      </c>
      <c r="L104" s="75" t="s">
        <v>1063</v>
      </c>
      <c r="M104" s="76" t="s">
        <v>16772</v>
      </c>
      <c r="N104" s="119">
        <v>25871</v>
      </c>
      <c r="O104" s="119"/>
      <c r="P104" s="76"/>
      <c r="Q104" s="119" t="s">
        <v>3593</v>
      </c>
      <c r="R104" s="76" t="s">
        <v>1063</v>
      </c>
      <c r="S104" s="76"/>
      <c r="T104" s="76"/>
      <c r="U104" s="76"/>
      <c r="V104" s="76"/>
      <c r="W104" s="76"/>
      <c r="X104" s="121"/>
      <c r="Y104" s="76"/>
      <c r="BB104" s="642">
        <f t="shared" si="2"/>
        <v>5250.0000000000009</v>
      </c>
      <c r="BC104" s="74">
        <f t="shared" si="3"/>
        <v>80250</v>
      </c>
    </row>
    <row r="105" spans="1:55" ht="15.5" x14ac:dyDescent="0.35">
      <c r="A105" s="76"/>
      <c r="B105" s="399" t="s">
        <v>20928</v>
      </c>
      <c r="C105" s="399" t="s">
        <v>260</v>
      </c>
      <c r="D105" s="399" t="s">
        <v>20929</v>
      </c>
      <c r="E105" s="400" t="s">
        <v>20930</v>
      </c>
      <c r="F105" s="76"/>
      <c r="G105" s="571" t="s">
        <v>21066</v>
      </c>
      <c r="H105" s="76"/>
      <c r="I105" s="74">
        <v>75000</v>
      </c>
      <c r="J105" s="76"/>
      <c r="K105" s="76" t="s">
        <v>1063</v>
      </c>
      <c r="L105" s="75" t="s">
        <v>1063</v>
      </c>
      <c r="M105" s="76" t="s">
        <v>8536</v>
      </c>
      <c r="N105" s="119">
        <v>2676422</v>
      </c>
      <c r="O105" s="119"/>
      <c r="P105" s="76"/>
      <c r="Q105" s="119" t="s">
        <v>1063</v>
      </c>
      <c r="R105" s="76" t="s">
        <v>1066</v>
      </c>
      <c r="S105" s="76"/>
      <c r="T105" s="76"/>
      <c r="U105" s="76"/>
      <c r="V105" s="76"/>
      <c r="W105" s="76"/>
      <c r="X105" s="121"/>
      <c r="Y105" s="76"/>
      <c r="BB105" s="642">
        <f t="shared" si="2"/>
        <v>5250.0000000000009</v>
      </c>
      <c r="BC105" s="74">
        <f t="shared" si="3"/>
        <v>80250</v>
      </c>
    </row>
    <row r="106" spans="1:55" ht="15.5" x14ac:dyDescent="0.35">
      <c r="A106" s="76"/>
      <c r="B106" s="399" t="s">
        <v>20928</v>
      </c>
      <c r="C106" s="399" t="s">
        <v>260</v>
      </c>
      <c r="D106" s="399" t="s">
        <v>20929</v>
      </c>
      <c r="E106" s="400" t="s">
        <v>20930</v>
      </c>
      <c r="F106" s="76"/>
      <c r="G106" s="571" t="s">
        <v>21064</v>
      </c>
      <c r="H106" s="76"/>
      <c r="I106" s="74">
        <v>75000</v>
      </c>
      <c r="J106" s="76"/>
      <c r="K106" s="76" t="s">
        <v>5537</v>
      </c>
      <c r="L106" s="75" t="s">
        <v>1063</v>
      </c>
      <c r="M106" s="76" t="s">
        <v>16772</v>
      </c>
      <c r="N106" s="119">
        <v>75874</v>
      </c>
      <c r="O106" s="119"/>
      <c r="P106" s="76"/>
      <c r="Q106" s="119" t="s">
        <v>3593</v>
      </c>
      <c r="R106" s="76" t="s">
        <v>1063</v>
      </c>
      <c r="S106" s="76"/>
      <c r="T106" s="76"/>
      <c r="U106" s="76"/>
      <c r="V106" s="76"/>
      <c r="W106" s="76"/>
      <c r="X106" s="121"/>
      <c r="Y106" s="76"/>
      <c r="BB106" s="642">
        <f t="shared" si="2"/>
        <v>5250.0000000000009</v>
      </c>
      <c r="BC106" s="74">
        <f t="shared" si="3"/>
        <v>80250</v>
      </c>
    </row>
    <row r="107" spans="1:55" ht="15.5" x14ac:dyDescent="0.35">
      <c r="A107" s="76"/>
      <c r="B107" s="399" t="s">
        <v>20928</v>
      </c>
      <c r="C107" s="399" t="s">
        <v>260</v>
      </c>
      <c r="D107" s="399" t="s">
        <v>20929</v>
      </c>
      <c r="E107" s="400" t="s">
        <v>20930</v>
      </c>
      <c r="F107" s="76"/>
      <c r="G107" s="571" t="s">
        <v>21067</v>
      </c>
      <c r="H107" s="76"/>
      <c r="I107" s="74">
        <v>75000</v>
      </c>
      <c r="J107" s="76"/>
      <c r="K107" s="76" t="s">
        <v>1063</v>
      </c>
      <c r="L107" s="75" t="s">
        <v>1063</v>
      </c>
      <c r="M107" s="76" t="s">
        <v>8536</v>
      </c>
      <c r="N107" s="119">
        <v>2664239</v>
      </c>
      <c r="O107" s="119"/>
      <c r="P107" s="76"/>
      <c r="Q107" s="119" t="s">
        <v>1063</v>
      </c>
      <c r="R107" s="76" t="s">
        <v>1066</v>
      </c>
      <c r="S107" s="76"/>
      <c r="T107" s="76"/>
      <c r="U107" s="76"/>
      <c r="V107" s="76"/>
      <c r="W107" s="76"/>
      <c r="X107" s="121"/>
      <c r="Y107" s="76"/>
      <c r="BB107" s="642">
        <f t="shared" si="2"/>
        <v>5250.0000000000009</v>
      </c>
      <c r="BC107" s="74">
        <f t="shared" si="3"/>
        <v>80250</v>
      </c>
    </row>
    <row r="108" spans="1:55" ht="15.5" x14ac:dyDescent="0.35">
      <c r="A108" s="76"/>
      <c r="B108" s="399" t="s">
        <v>20928</v>
      </c>
      <c r="C108" s="399" t="s">
        <v>260</v>
      </c>
      <c r="D108" s="399" t="s">
        <v>20929</v>
      </c>
      <c r="E108" s="400" t="s">
        <v>20930</v>
      </c>
      <c r="F108" s="76"/>
      <c r="G108" s="571" t="s">
        <v>21068</v>
      </c>
      <c r="H108" s="76"/>
      <c r="I108" s="74">
        <v>75000</v>
      </c>
      <c r="J108" s="76"/>
      <c r="K108" s="76" t="s">
        <v>5537</v>
      </c>
      <c r="L108" s="75" t="s">
        <v>1063</v>
      </c>
      <c r="M108" s="76" t="s">
        <v>16772</v>
      </c>
      <c r="N108" s="119">
        <v>25848</v>
      </c>
      <c r="O108" s="119"/>
      <c r="P108" s="76"/>
      <c r="Q108" s="119" t="s">
        <v>3593</v>
      </c>
      <c r="R108" s="76" t="s">
        <v>1063</v>
      </c>
      <c r="S108" s="76"/>
      <c r="T108" s="76"/>
      <c r="U108" s="76"/>
      <c r="V108" s="76"/>
      <c r="W108" s="76"/>
      <c r="X108" s="121"/>
      <c r="Y108" s="76"/>
      <c r="BB108" s="642">
        <f t="shared" si="2"/>
        <v>5250.0000000000009</v>
      </c>
      <c r="BC108" s="74">
        <f t="shared" si="3"/>
        <v>80250</v>
      </c>
    </row>
    <row r="109" spans="1:55" ht="15.5" x14ac:dyDescent="0.35">
      <c r="A109" s="76"/>
      <c r="B109" s="399" t="s">
        <v>20928</v>
      </c>
      <c r="C109" s="399" t="s">
        <v>260</v>
      </c>
      <c r="D109" s="399" t="s">
        <v>20929</v>
      </c>
      <c r="E109" s="400" t="s">
        <v>20930</v>
      </c>
      <c r="F109" s="76"/>
      <c r="G109" s="571" t="s">
        <v>21068</v>
      </c>
      <c r="H109" s="76"/>
      <c r="I109" s="74">
        <v>75000</v>
      </c>
      <c r="J109" s="76"/>
      <c r="K109" s="76" t="s">
        <v>5537</v>
      </c>
      <c r="L109" s="75" t="s">
        <v>1063</v>
      </c>
      <c r="M109" s="76" t="s">
        <v>16772</v>
      </c>
      <c r="N109" s="119">
        <v>25889</v>
      </c>
      <c r="O109" s="119"/>
      <c r="P109" s="76"/>
      <c r="Q109" s="119" t="s">
        <v>3593</v>
      </c>
      <c r="R109" s="76" t="s">
        <v>1063</v>
      </c>
      <c r="S109" s="76"/>
      <c r="T109" s="76"/>
      <c r="U109" s="76"/>
      <c r="V109" s="76"/>
      <c r="W109" s="76"/>
      <c r="X109" s="121"/>
      <c r="Y109" s="76"/>
      <c r="BB109" s="642">
        <f t="shared" si="2"/>
        <v>5250.0000000000009</v>
      </c>
      <c r="BC109" s="74">
        <f t="shared" si="3"/>
        <v>80250</v>
      </c>
    </row>
    <row r="110" spans="1:55" ht="15.5" x14ac:dyDescent="0.35">
      <c r="A110" s="76"/>
      <c r="B110" s="399" t="s">
        <v>20928</v>
      </c>
      <c r="C110" s="399" t="s">
        <v>260</v>
      </c>
      <c r="D110" s="399" t="s">
        <v>20929</v>
      </c>
      <c r="E110" s="400" t="s">
        <v>20930</v>
      </c>
      <c r="F110" s="76"/>
      <c r="G110" s="571" t="s">
        <v>21068</v>
      </c>
      <c r="H110" s="76"/>
      <c r="I110" s="74">
        <v>75000</v>
      </c>
      <c r="J110" s="76"/>
      <c r="K110" s="76" t="s">
        <v>5537</v>
      </c>
      <c r="L110" s="75" t="s">
        <v>1063</v>
      </c>
      <c r="M110" s="76" t="s">
        <v>16772</v>
      </c>
      <c r="N110" s="119">
        <v>25891</v>
      </c>
      <c r="O110" s="119"/>
      <c r="P110" s="76"/>
      <c r="Q110" s="119" t="s">
        <v>3593</v>
      </c>
      <c r="R110" s="76" t="s">
        <v>1063</v>
      </c>
      <c r="S110" s="76"/>
      <c r="T110" s="76"/>
      <c r="U110" s="76"/>
      <c r="V110" s="76"/>
      <c r="W110" s="76"/>
      <c r="X110" s="121"/>
      <c r="Y110" s="76"/>
      <c r="BB110" s="642">
        <f t="shared" si="2"/>
        <v>5250.0000000000009</v>
      </c>
      <c r="BC110" s="74">
        <f t="shared" si="3"/>
        <v>80250</v>
      </c>
    </row>
    <row r="111" spans="1:55" ht="15.5" x14ac:dyDescent="0.35">
      <c r="A111" s="76"/>
      <c r="B111" s="399" t="s">
        <v>20928</v>
      </c>
      <c r="C111" s="399" t="s">
        <v>260</v>
      </c>
      <c r="D111" s="399" t="s">
        <v>20929</v>
      </c>
      <c r="E111" s="400" t="s">
        <v>20930</v>
      </c>
      <c r="F111" s="76"/>
      <c r="G111" s="571" t="s">
        <v>21068</v>
      </c>
      <c r="H111" s="76"/>
      <c r="I111" s="74">
        <v>75000</v>
      </c>
      <c r="J111" s="76"/>
      <c r="K111" s="76" t="s">
        <v>1098</v>
      </c>
      <c r="L111" s="75" t="s">
        <v>1063</v>
      </c>
      <c r="M111" s="76" t="s">
        <v>3329</v>
      </c>
      <c r="N111" s="119">
        <v>31247553</v>
      </c>
      <c r="O111" s="119"/>
      <c r="P111" s="76"/>
      <c r="Q111" s="119" t="s">
        <v>1065</v>
      </c>
      <c r="R111" s="76" t="s">
        <v>5008</v>
      </c>
      <c r="S111" s="76"/>
      <c r="T111" s="76"/>
      <c r="U111" s="76"/>
      <c r="V111" s="76"/>
      <c r="W111" s="76"/>
      <c r="X111" s="121"/>
      <c r="Y111" s="76"/>
      <c r="BB111" s="642">
        <f t="shared" si="2"/>
        <v>5250.0000000000009</v>
      </c>
      <c r="BC111" s="74">
        <f t="shared" si="3"/>
        <v>80250</v>
      </c>
    </row>
    <row r="112" spans="1:55" ht="15.5" x14ac:dyDescent="0.35">
      <c r="A112" s="76"/>
      <c r="B112" s="399" t="s">
        <v>20928</v>
      </c>
      <c r="C112" s="399" t="s">
        <v>260</v>
      </c>
      <c r="D112" s="399" t="s">
        <v>20929</v>
      </c>
      <c r="E112" s="400" t="s">
        <v>20930</v>
      </c>
      <c r="F112" s="76"/>
      <c r="G112" s="571" t="s">
        <v>21069</v>
      </c>
      <c r="H112" s="76"/>
      <c r="I112" s="74">
        <v>75000</v>
      </c>
      <c r="J112" s="76"/>
      <c r="K112" s="76" t="s">
        <v>5537</v>
      </c>
      <c r="L112" s="75" t="s">
        <v>1063</v>
      </c>
      <c r="M112" s="76" t="s">
        <v>16772</v>
      </c>
      <c r="N112" s="119" t="s">
        <v>21070</v>
      </c>
      <c r="O112" s="119"/>
      <c r="P112" s="76"/>
      <c r="Q112" s="119" t="s">
        <v>3593</v>
      </c>
      <c r="R112" s="76" t="s">
        <v>1063</v>
      </c>
      <c r="S112" s="76"/>
      <c r="T112" s="76"/>
      <c r="U112" s="76"/>
      <c r="V112" s="76"/>
      <c r="W112" s="76"/>
      <c r="X112" s="121"/>
      <c r="Y112" s="76"/>
      <c r="BB112" s="642">
        <f t="shared" si="2"/>
        <v>5250.0000000000009</v>
      </c>
      <c r="BC112" s="74">
        <f t="shared" si="3"/>
        <v>80250</v>
      </c>
    </row>
    <row r="113" spans="1:55" ht="15.5" x14ac:dyDescent="0.35">
      <c r="A113" s="76"/>
      <c r="B113" s="399" t="s">
        <v>20928</v>
      </c>
      <c r="C113" s="399" t="s">
        <v>260</v>
      </c>
      <c r="D113" s="399" t="s">
        <v>20929</v>
      </c>
      <c r="E113" s="400" t="s">
        <v>20930</v>
      </c>
      <c r="F113" s="76"/>
      <c r="G113" s="571" t="s">
        <v>21069</v>
      </c>
      <c r="H113" s="76"/>
      <c r="I113" s="74">
        <v>75000</v>
      </c>
      <c r="J113" s="76"/>
      <c r="K113" s="76" t="s">
        <v>5537</v>
      </c>
      <c r="L113" s="75" t="s">
        <v>1063</v>
      </c>
      <c r="M113" s="76" t="s">
        <v>16772</v>
      </c>
      <c r="N113" s="119" t="s">
        <v>21071</v>
      </c>
      <c r="O113" s="119"/>
      <c r="P113" s="76"/>
      <c r="Q113" s="119" t="s">
        <v>3593</v>
      </c>
      <c r="R113" s="76" t="s">
        <v>1063</v>
      </c>
      <c r="S113" s="76"/>
      <c r="T113" s="76"/>
      <c r="U113" s="76"/>
      <c r="V113" s="76"/>
      <c r="W113" s="76"/>
      <c r="X113" s="121"/>
      <c r="Y113" s="76"/>
      <c r="BB113" s="642">
        <f t="shared" si="2"/>
        <v>5250.0000000000009</v>
      </c>
      <c r="BC113" s="74">
        <f t="shared" si="3"/>
        <v>80250</v>
      </c>
    </row>
    <row r="114" spans="1:55" ht="15.5" x14ac:dyDescent="0.35">
      <c r="A114" s="76"/>
      <c r="B114" s="399" t="s">
        <v>20928</v>
      </c>
      <c r="C114" s="399" t="s">
        <v>260</v>
      </c>
      <c r="D114" s="399" t="s">
        <v>20929</v>
      </c>
      <c r="E114" s="400" t="s">
        <v>20930</v>
      </c>
      <c r="F114" s="76"/>
      <c r="G114" s="571" t="s">
        <v>21069</v>
      </c>
      <c r="H114" s="76"/>
      <c r="I114" s="74">
        <v>75000</v>
      </c>
      <c r="J114" s="76"/>
      <c r="K114" s="76" t="s">
        <v>5537</v>
      </c>
      <c r="L114" s="75" t="s">
        <v>1063</v>
      </c>
      <c r="M114" s="76" t="s">
        <v>16772</v>
      </c>
      <c r="N114" s="119" t="s">
        <v>21072</v>
      </c>
      <c r="O114" s="119"/>
      <c r="P114" s="76"/>
      <c r="Q114" s="119" t="s">
        <v>3593</v>
      </c>
      <c r="R114" s="76" t="s">
        <v>1063</v>
      </c>
      <c r="S114" s="76"/>
      <c r="T114" s="76"/>
      <c r="U114" s="76"/>
      <c r="V114" s="76"/>
      <c r="W114" s="76"/>
      <c r="X114" s="121"/>
      <c r="Y114" s="76"/>
      <c r="BB114" s="642">
        <f t="shared" si="2"/>
        <v>5250.0000000000009</v>
      </c>
      <c r="BC114" s="74">
        <f t="shared" si="3"/>
        <v>80250</v>
      </c>
    </row>
    <row r="115" spans="1:55" ht="15.5" x14ac:dyDescent="0.35">
      <c r="A115" s="76"/>
      <c r="B115" s="399" t="s">
        <v>20928</v>
      </c>
      <c r="C115" s="399" t="s">
        <v>260</v>
      </c>
      <c r="D115" s="399" t="s">
        <v>20929</v>
      </c>
      <c r="E115" s="400" t="s">
        <v>20930</v>
      </c>
      <c r="F115" s="76"/>
      <c r="G115" s="571" t="s">
        <v>21073</v>
      </c>
      <c r="H115" s="76"/>
      <c r="I115" s="74">
        <v>75000</v>
      </c>
      <c r="J115" s="76"/>
      <c r="K115" s="76" t="s">
        <v>1063</v>
      </c>
      <c r="L115" s="75" t="s">
        <v>1063</v>
      </c>
      <c r="M115" s="76" t="s">
        <v>11521</v>
      </c>
      <c r="N115" s="119">
        <v>2660984</v>
      </c>
      <c r="O115" s="119"/>
      <c r="P115" s="76"/>
      <c r="Q115" s="119" t="s">
        <v>1226</v>
      </c>
      <c r="R115" s="76" t="s">
        <v>1063</v>
      </c>
      <c r="S115" s="76"/>
      <c r="T115" s="76"/>
      <c r="U115" s="76"/>
      <c r="V115" s="76"/>
      <c r="W115" s="76"/>
      <c r="X115" s="121"/>
      <c r="Y115" s="76"/>
      <c r="BB115" s="642">
        <f t="shared" si="2"/>
        <v>5250.0000000000009</v>
      </c>
      <c r="BC115" s="74">
        <f t="shared" si="3"/>
        <v>80250</v>
      </c>
    </row>
    <row r="116" spans="1:55" ht="15.5" x14ac:dyDescent="0.35">
      <c r="A116" s="76"/>
      <c r="B116" s="399" t="s">
        <v>20928</v>
      </c>
      <c r="C116" s="399" t="s">
        <v>260</v>
      </c>
      <c r="D116" s="399" t="s">
        <v>20929</v>
      </c>
      <c r="E116" s="400" t="s">
        <v>20930</v>
      </c>
      <c r="F116" s="76"/>
      <c r="G116" s="571" t="s">
        <v>21074</v>
      </c>
      <c r="H116" s="76"/>
      <c r="I116" s="74">
        <v>75000</v>
      </c>
      <c r="J116" s="76"/>
      <c r="K116" s="76" t="s">
        <v>5537</v>
      </c>
      <c r="L116" s="75" t="s">
        <v>1063</v>
      </c>
      <c r="M116" s="76" t="s">
        <v>16772</v>
      </c>
      <c r="N116" s="119" t="s">
        <v>21075</v>
      </c>
      <c r="O116" s="119"/>
      <c r="P116" s="76"/>
      <c r="Q116" s="119" t="s">
        <v>3593</v>
      </c>
      <c r="R116" s="76" t="s">
        <v>1063</v>
      </c>
      <c r="S116" s="76"/>
      <c r="T116" s="76"/>
      <c r="U116" s="76"/>
      <c r="V116" s="76"/>
      <c r="W116" s="76"/>
      <c r="X116" s="121"/>
      <c r="Y116" s="76"/>
      <c r="BB116" s="642">
        <f t="shared" si="2"/>
        <v>5250.0000000000009</v>
      </c>
      <c r="BC116" s="74">
        <f t="shared" si="3"/>
        <v>80250</v>
      </c>
    </row>
    <row r="117" spans="1:55" ht="15.5" x14ac:dyDescent="0.35">
      <c r="A117" s="76"/>
      <c r="B117" s="399" t="s">
        <v>20928</v>
      </c>
      <c r="C117" s="399" t="s">
        <v>260</v>
      </c>
      <c r="D117" s="399" t="s">
        <v>20929</v>
      </c>
      <c r="E117" s="400" t="s">
        <v>20930</v>
      </c>
      <c r="F117" s="76"/>
      <c r="G117" s="571" t="s">
        <v>21074</v>
      </c>
      <c r="H117" s="76"/>
      <c r="I117" s="74">
        <v>75000</v>
      </c>
      <c r="J117" s="76"/>
      <c r="K117" s="76" t="s">
        <v>5537</v>
      </c>
      <c r="L117" s="75" t="s">
        <v>1063</v>
      </c>
      <c r="M117" s="76" t="s">
        <v>16772</v>
      </c>
      <c r="N117" s="119" t="s">
        <v>21076</v>
      </c>
      <c r="O117" s="119"/>
      <c r="P117" s="76"/>
      <c r="Q117" s="119" t="s">
        <v>3593</v>
      </c>
      <c r="R117" s="76" t="s">
        <v>1063</v>
      </c>
      <c r="S117" s="76"/>
      <c r="T117" s="76"/>
      <c r="U117" s="76"/>
      <c r="V117" s="76"/>
      <c r="W117" s="76"/>
      <c r="X117" s="121"/>
      <c r="Y117" s="76"/>
      <c r="BB117" s="642">
        <f t="shared" si="2"/>
        <v>5250.0000000000009</v>
      </c>
      <c r="BC117" s="74">
        <f t="shared" si="3"/>
        <v>80250</v>
      </c>
    </row>
    <row r="118" spans="1:55" ht="15.5" x14ac:dyDescent="0.35">
      <c r="A118" s="76"/>
      <c r="B118" s="399" t="s">
        <v>20928</v>
      </c>
      <c r="C118" s="399" t="s">
        <v>260</v>
      </c>
      <c r="D118" s="399" t="s">
        <v>20929</v>
      </c>
      <c r="E118" s="400" t="s">
        <v>20930</v>
      </c>
      <c r="F118" s="76"/>
      <c r="G118" s="571" t="s">
        <v>21074</v>
      </c>
      <c r="H118" s="76"/>
      <c r="I118" s="74">
        <v>75000</v>
      </c>
      <c r="J118" s="76"/>
      <c r="K118" s="76" t="s">
        <v>5537</v>
      </c>
      <c r="L118" s="75" t="s">
        <v>1063</v>
      </c>
      <c r="M118" s="76" t="s">
        <v>16772</v>
      </c>
      <c r="N118" s="119" t="s">
        <v>21077</v>
      </c>
      <c r="O118" s="119"/>
      <c r="P118" s="76"/>
      <c r="Q118" s="119" t="s">
        <v>3593</v>
      </c>
      <c r="R118" s="76" t="s">
        <v>1063</v>
      </c>
      <c r="S118" s="76"/>
      <c r="T118" s="76"/>
      <c r="U118" s="76"/>
      <c r="V118" s="76"/>
      <c r="W118" s="76"/>
      <c r="X118" s="121"/>
      <c r="Y118" s="76"/>
      <c r="BB118" s="642">
        <f t="shared" si="2"/>
        <v>5250.0000000000009</v>
      </c>
      <c r="BC118" s="74">
        <f t="shared" si="3"/>
        <v>80250</v>
      </c>
    </row>
    <row r="119" spans="1:55" ht="15.5" x14ac:dyDescent="0.35">
      <c r="A119" s="76"/>
      <c r="B119" s="399" t="s">
        <v>20928</v>
      </c>
      <c r="C119" s="399" t="s">
        <v>260</v>
      </c>
      <c r="D119" s="399" t="s">
        <v>20929</v>
      </c>
      <c r="E119" s="400" t="s">
        <v>20930</v>
      </c>
      <c r="F119" s="76"/>
      <c r="G119" s="571" t="s">
        <v>21078</v>
      </c>
      <c r="H119" s="76"/>
      <c r="I119" s="74">
        <v>75000</v>
      </c>
      <c r="J119" s="76"/>
      <c r="K119" s="76" t="s">
        <v>1063</v>
      </c>
      <c r="L119" s="75" t="s">
        <v>1063</v>
      </c>
      <c r="M119" s="76" t="s">
        <v>11521</v>
      </c>
      <c r="N119" s="119">
        <v>2660985</v>
      </c>
      <c r="O119" s="119"/>
      <c r="P119" s="76"/>
      <c r="Q119" s="119" t="s">
        <v>1226</v>
      </c>
      <c r="R119" s="76" t="s">
        <v>1063</v>
      </c>
      <c r="S119" s="76"/>
      <c r="T119" s="76"/>
      <c r="U119" s="76"/>
      <c r="V119" s="76"/>
      <c r="W119" s="76"/>
      <c r="X119" s="121"/>
      <c r="Y119" s="76"/>
      <c r="BB119" s="642">
        <f t="shared" si="2"/>
        <v>5250.0000000000009</v>
      </c>
      <c r="BC119" s="74">
        <f t="shared" si="3"/>
        <v>80250</v>
      </c>
    </row>
    <row r="120" spans="1:55" ht="15.5" x14ac:dyDescent="0.35">
      <c r="A120" s="76"/>
      <c r="B120" s="399" t="s">
        <v>20928</v>
      </c>
      <c r="C120" s="399" t="s">
        <v>260</v>
      </c>
      <c r="D120" s="399" t="s">
        <v>20929</v>
      </c>
      <c r="E120" s="400" t="s">
        <v>20930</v>
      </c>
      <c r="F120" s="76"/>
      <c r="G120" s="571" t="s">
        <v>21079</v>
      </c>
      <c r="H120" s="76"/>
      <c r="I120" s="74">
        <v>75000</v>
      </c>
      <c r="J120" s="76"/>
      <c r="K120" s="76" t="s">
        <v>5537</v>
      </c>
      <c r="L120" s="75" t="s">
        <v>1063</v>
      </c>
      <c r="M120" s="76" t="s">
        <v>16772</v>
      </c>
      <c r="N120" s="119" t="s">
        <v>21080</v>
      </c>
      <c r="O120" s="119"/>
      <c r="P120" s="76"/>
      <c r="Q120" s="119" t="s">
        <v>3593</v>
      </c>
      <c r="R120" s="76" t="s">
        <v>1063</v>
      </c>
      <c r="S120" s="76"/>
      <c r="T120" s="76"/>
      <c r="U120" s="76"/>
      <c r="V120" s="76"/>
      <c r="W120" s="76"/>
      <c r="X120" s="121"/>
      <c r="Y120" s="76"/>
      <c r="BB120" s="642">
        <f t="shared" si="2"/>
        <v>5250.0000000000009</v>
      </c>
      <c r="BC120" s="74">
        <f t="shared" si="3"/>
        <v>80250</v>
      </c>
    </row>
    <row r="121" spans="1:55" ht="15.5" x14ac:dyDescent="0.35">
      <c r="A121" s="76"/>
      <c r="B121" s="399" t="s">
        <v>20928</v>
      </c>
      <c r="C121" s="399" t="s">
        <v>260</v>
      </c>
      <c r="D121" s="399" t="s">
        <v>20929</v>
      </c>
      <c r="E121" s="400" t="s">
        <v>20930</v>
      </c>
      <c r="F121" s="76"/>
      <c r="G121" s="571" t="s">
        <v>21081</v>
      </c>
      <c r="H121" s="76"/>
      <c r="I121" s="74">
        <v>75000</v>
      </c>
      <c r="J121" s="76"/>
      <c r="K121" s="76" t="s">
        <v>5537</v>
      </c>
      <c r="L121" s="75" t="s">
        <v>1063</v>
      </c>
      <c r="M121" s="76" t="s">
        <v>16772</v>
      </c>
      <c r="N121" s="119" t="s">
        <v>21082</v>
      </c>
      <c r="O121" s="119"/>
      <c r="P121" s="76"/>
      <c r="Q121" s="119" t="s">
        <v>3593</v>
      </c>
      <c r="R121" s="76" t="s">
        <v>1063</v>
      </c>
      <c r="S121" s="76"/>
      <c r="T121" s="76"/>
      <c r="U121" s="76"/>
      <c r="V121" s="76"/>
      <c r="W121" s="76"/>
      <c r="X121" s="121"/>
      <c r="Y121" s="76"/>
      <c r="BB121" s="642">
        <f t="shared" si="2"/>
        <v>5250.0000000000009</v>
      </c>
      <c r="BC121" s="74">
        <f t="shared" si="3"/>
        <v>80250</v>
      </c>
    </row>
    <row r="122" spans="1:55" ht="15.5" x14ac:dyDescent="0.35">
      <c r="A122" s="76"/>
      <c r="B122" s="399" t="s">
        <v>20928</v>
      </c>
      <c r="C122" s="399" t="s">
        <v>260</v>
      </c>
      <c r="D122" s="399" t="s">
        <v>20929</v>
      </c>
      <c r="E122" s="400" t="s">
        <v>20930</v>
      </c>
      <c r="F122" s="76"/>
      <c r="G122" s="571" t="s">
        <v>21081</v>
      </c>
      <c r="H122" s="76"/>
      <c r="I122" s="74">
        <v>75000</v>
      </c>
      <c r="J122" s="76"/>
      <c r="K122" s="76" t="s">
        <v>5537</v>
      </c>
      <c r="L122" s="75" t="s">
        <v>1063</v>
      </c>
      <c r="M122" s="76" t="s">
        <v>16772</v>
      </c>
      <c r="N122" s="119" t="s">
        <v>21083</v>
      </c>
      <c r="O122" s="119"/>
      <c r="P122" s="76"/>
      <c r="Q122" s="119" t="s">
        <v>3593</v>
      </c>
      <c r="R122" s="76" t="s">
        <v>1063</v>
      </c>
      <c r="S122" s="76"/>
      <c r="T122" s="76"/>
      <c r="U122" s="76"/>
      <c r="V122" s="76"/>
      <c r="W122" s="76"/>
      <c r="X122" s="121"/>
      <c r="Y122" s="76"/>
      <c r="BB122" s="642">
        <f t="shared" si="2"/>
        <v>5250.0000000000009</v>
      </c>
      <c r="BC122" s="74">
        <f t="shared" si="3"/>
        <v>80250</v>
      </c>
    </row>
    <row r="123" spans="1:55" ht="15.5" x14ac:dyDescent="0.35">
      <c r="A123" s="76"/>
      <c r="B123" s="399" t="s">
        <v>20928</v>
      </c>
      <c r="C123" s="399" t="s">
        <v>260</v>
      </c>
      <c r="D123" s="399" t="s">
        <v>20929</v>
      </c>
      <c r="E123" s="400" t="s">
        <v>20930</v>
      </c>
      <c r="F123" s="76"/>
      <c r="G123" s="571" t="s">
        <v>21084</v>
      </c>
      <c r="H123" s="76"/>
      <c r="I123" s="74">
        <v>75000</v>
      </c>
      <c r="J123" s="76"/>
      <c r="K123" s="76" t="s">
        <v>1063</v>
      </c>
      <c r="L123" s="75" t="s">
        <v>1063</v>
      </c>
      <c r="M123" s="76" t="s">
        <v>11521</v>
      </c>
      <c r="N123" s="119">
        <v>2660986</v>
      </c>
      <c r="O123" s="119"/>
      <c r="P123" s="76"/>
      <c r="Q123" s="119" t="s">
        <v>1226</v>
      </c>
      <c r="R123" s="76" t="s">
        <v>1063</v>
      </c>
      <c r="S123" s="76"/>
      <c r="T123" s="76"/>
      <c r="U123" s="76"/>
      <c r="V123" s="76"/>
      <c r="W123" s="76"/>
      <c r="X123" s="121"/>
      <c r="Y123" s="76"/>
      <c r="BB123" s="642">
        <f t="shared" si="2"/>
        <v>5250.0000000000009</v>
      </c>
      <c r="BC123" s="74">
        <f t="shared" si="3"/>
        <v>80250</v>
      </c>
    </row>
    <row r="124" spans="1:55" ht="15.5" x14ac:dyDescent="0.35">
      <c r="A124" s="76"/>
      <c r="B124" s="399" t="s">
        <v>20928</v>
      </c>
      <c r="C124" s="399" t="s">
        <v>260</v>
      </c>
      <c r="D124" s="399" t="s">
        <v>20929</v>
      </c>
      <c r="E124" s="400" t="s">
        <v>20930</v>
      </c>
      <c r="F124" s="76"/>
      <c r="G124" s="571" t="s">
        <v>21085</v>
      </c>
      <c r="H124" s="76"/>
      <c r="I124" s="74">
        <v>75000</v>
      </c>
      <c r="J124" s="76"/>
      <c r="K124" s="76" t="s">
        <v>10064</v>
      </c>
      <c r="L124" s="75" t="s">
        <v>1063</v>
      </c>
      <c r="M124" s="76" t="s">
        <v>21086</v>
      </c>
      <c r="N124" s="119" t="s">
        <v>21087</v>
      </c>
      <c r="O124" s="119"/>
      <c r="P124" s="76"/>
      <c r="Q124" s="119" t="s">
        <v>1065</v>
      </c>
      <c r="R124" s="76" t="s">
        <v>1066</v>
      </c>
      <c r="S124" s="76"/>
      <c r="T124" s="76"/>
      <c r="U124" s="76"/>
      <c r="V124" s="76"/>
      <c r="W124" s="76"/>
      <c r="X124" s="121"/>
      <c r="Y124" s="76" t="s">
        <v>9984</v>
      </c>
      <c r="BB124" s="642">
        <f t="shared" si="2"/>
        <v>5250.0000000000009</v>
      </c>
      <c r="BC124" s="74">
        <f t="shared" si="3"/>
        <v>80250</v>
      </c>
    </row>
    <row r="125" spans="1:55" ht="15.5" x14ac:dyDescent="0.35">
      <c r="A125" s="76"/>
      <c r="B125" s="399" t="s">
        <v>20928</v>
      </c>
      <c r="C125" s="399" t="s">
        <v>260</v>
      </c>
      <c r="D125" s="399" t="s">
        <v>20929</v>
      </c>
      <c r="E125" s="400" t="s">
        <v>20930</v>
      </c>
      <c r="F125" s="76"/>
      <c r="G125" s="571" t="s">
        <v>21088</v>
      </c>
      <c r="H125" s="76"/>
      <c r="I125" s="74">
        <v>75000</v>
      </c>
      <c r="J125" s="76"/>
      <c r="K125" s="76" t="s">
        <v>1062</v>
      </c>
      <c r="L125" s="75" t="s">
        <v>1063</v>
      </c>
      <c r="M125" s="76" t="s">
        <v>9324</v>
      </c>
      <c r="N125" s="119">
        <v>3130320013</v>
      </c>
      <c r="O125" s="119"/>
      <c r="P125" s="76"/>
      <c r="Q125" s="119" t="s">
        <v>1065</v>
      </c>
      <c r="R125" s="76" t="s">
        <v>1066</v>
      </c>
      <c r="S125" s="76"/>
      <c r="T125" s="76"/>
      <c r="U125" s="76"/>
      <c r="V125" s="76"/>
      <c r="W125" s="76"/>
      <c r="X125" s="121"/>
      <c r="Y125" s="76"/>
      <c r="BB125" s="642">
        <f t="shared" si="2"/>
        <v>5250.0000000000009</v>
      </c>
      <c r="BC125" s="74">
        <f t="shared" si="3"/>
        <v>80250</v>
      </c>
    </row>
    <row r="126" spans="1:55" ht="15.5" x14ac:dyDescent="0.35">
      <c r="A126" s="76"/>
      <c r="B126" s="399" t="s">
        <v>20928</v>
      </c>
      <c r="C126" s="399" t="s">
        <v>260</v>
      </c>
      <c r="D126" s="399" t="s">
        <v>20929</v>
      </c>
      <c r="E126" s="400" t="s">
        <v>20930</v>
      </c>
      <c r="F126" s="76"/>
      <c r="G126" s="571" t="s">
        <v>21089</v>
      </c>
      <c r="H126" s="76"/>
      <c r="I126" s="74">
        <v>75000</v>
      </c>
      <c r="J126" s="76"/>
      <c r="K126" s="76" t="s">
        <v>1062</v>
      </c>
      <c r="L126" s="75" t="s">
        <v>1063</v>
      </c>
      <c r="M126" s="76" t="s">
        <v>3301</v>
      </c>
      <c r="N126" s="119">
        <v>3130320015</v>
      </c>
      <c r="O126" s="119"/>
      <c r="P126" s="76"/>
      <c r="Q126" s="119" t="s">
        <v>1065</v>
      </c>
      <c r="R126" s="76" t="s">
        <v>1066</v>
      </c>
      <c r="S126" s="76"/>
      <c r="T126" s="76"/>
      <c r="U126" s="76"/>
      <c r="V126" s="76"/>
      <c r="W126" s="76"/>
      <c r="X126" s="121"/>
      <c r="Y126" s="76"/>
      <c r="BB126" s="642">
        <f t="shared" si="2"/>
        <v>5250.0000000000009</v>
      </c>
      <c r="BC126" s="74">
        <f t="shared" si="3"/>
        <v>80250</v>
      </c>
    </row>
    <row r="127" spans="1:55" ht="15.5" x14ac:dyDescent="0.35">
      <c r="A127" s="76"/>
      <c r="B127" s="399" t="s">
        <v>20928</v>
      </c>
      <c r="C127" s="399" t="s">
        <v>260</v>
      </c>
      <c r="D127" s="399" t="s">
        <v>20929</v>
      </c>
      <c r="E127" s="400" t="s">
        <v>20930</v>
      </c>
      <c r="F127" s="76"/>
      <c r="G127" s="571" t="s">
        <v>21090</v>
      </c>
      <c r="H127" s="76"/>
      <c r="I127" s="74">
        <v>75000</v>
      </c>
      <c r="J127" s="76"/>
      <c r="K127" s="76" t="s">
        <v>1062</v>
      </c>
      <c r="L127" s="75" t="s">
        <v>1063</v>
      </c>
      <c r="M127" s="76" t="s">
        <v>3301</v>
      </c>
      <c r="N127" s="119">
        <v>3130320014</v>
      </c>
      <c r="O127" s="119"/>
      <c r="P127" s="76"/>
      <c r="Q127" s="119" t="s">
        <v>1065</v>
      </c>
      <c r="R127" s="76" t="s">
        <v>1066</v>
      </c>
      <c r="S127" s="76"/>
      <c r="T127" s="76"/>
      <c r="U127" s="76"/>
      <c r="V127" s="76"/>
      <c r="W127" s="76"/>
      <c r="X127" s="121"/>
      <c r="Y127" s="76" t="s">
        <v>10111</v>
      </c>
      <c r="BB127" s="642">
        <f t="shared" si="2"/>
        <v>5250.0000000000009</v>
      </c>
      <c r="BC127" s="74">
        <f t="shared" si="3"/>
        <v>80250</v>
      </c>
    </row>
    <row r="128" spans="1:55" ht="15.5" x14ac:dyDescent="0.35">
      <c r="A128" s="76"/>
      <c r="B128" s="399" t="s">
        <v>20928</v>
      </c>
      <c r="C128" s="399" t="s">
        <v>260</v>
      </c>
      <c r="D128" s="399" t="s">
        <v>20929</v>
      </c>
      <c r="E128" s="400" t="s">
        <v>20930</v>
      </c>
      <c r="F128" s="76"/>
      <c r="G128" s="571" t="s">
        <v>21091</v>
      </c>
      <c r="H128" s="76"/>
      <c r="I128" s="74">
        <v>75000</v>
      </c>
      <c r="J128" s="76"/>
      <c r="K128" s="76" t="s">
        <v>1062</v>
      </c>
      <c r="L128" s="75" t="s">
        <v>1063</v>
      </c>
      <c r="M128" s="76" t="s">
        <v>1120</v>
      </c>
      <c r="N128" s="119">
        <v>1130310298</v>
      </c>
      <c r="O128" s="119"/>
      <c r="P128" s="76"/>
      <c r="Q128" s="119" t="s">
        <v>1065</v>
      </c>
      <c r="R128" s="76" t="s">
        <v>1066</v>
      </c>
      <c r="S128" s="76"/>
      <c r="T128" s="76"/>
      <c r="U128" s="76"/>
      <c r="V128" s="76"/>
      <c r="W128" s="76"/>
      <c r="X128" s="121"/>
      <c r="Y128" s="76"/>
      <c r="BB128" s="642">
        <f t="shared" si="2"/>
        <v>5250.0000000000009</v>
      </c>
      <c r="BC128" s="74">
        <f t="shared" si="3"/>
        <v>80250</v>
      </c>
    </row>
    <row r="129" spans="1:55" ht="15.5" x14ac:dyDescent="0.35">
      <c r="A129" s="76"/>
      <c r="B129" s="399" t="s">
        <v>20928</v>
      </c>
      <c r="C129" s="399" t="s">
        <v>260</v>
      </c>
      <c r="D129" s="399" t="s">
        <v>20929</v>
      </c>
      <c r="E129" s="400" t="s">
        <v>20930</v>
      </c>
      <c r="F129" s="76"/>
      <c r="G129" s="571" t="s">
        <v>21092</v>
      </c>
      <c r="H129" s="76"/>
      <c r="I129" s="74">
        <v>75000</v>
      </c>
      <c r="J129" s="76"/>
      <c r="K129" s="76" t="s">
        <v>5537</v>
      </c>
      <c r="L129" s="75" t="s">
        <v>1063</v>
      </c>
      <c r="M129" s="76" t="s">
        <v>16772</v>
      </c>
      <c r="N129" s="119" t="s">
        <v>21093</v>
      </c>
      <c r="O129" s="119"/>
      <c r="P129" s="76"/>
      <c r="Q129" s="119" t="s">
        <v>3593</v>
      </c>
      <c r="R129" s="76" t="s">
        <v>1063</v>
      </c>
      <c r="S129" s="76"/>
      <c r="T129" s="76"/>
      <c r="U129" s="76"/>
      <c r="V129" s="76"/>
      <c r="W129" s="76"/>
      <c r="X129" s="121"/>
      <c r="Y129" s="76"/>
      <c r="BB129" s="642">
        <f t="shared" si="2"/>
        <v>5250.0000000000009</v>
      </c>
      <c r="BC129" s="74">
        <f t="shared" si="3"/>
        <v>80250</v>
      </c>
    </row>
    <row r="130" spans="1:55" ht="15.5" x14ac:dyDescent="0.35">
      <c r="A130" s="76"/>
      <c r="B130" s="399" t="s">
        <v>20928</v>
      </c>
      <c r="C130" s="399" t="s">
        <v>260</v>
      </c>
      <c r="D130" s="399" t="s">
        <v>20929</v>
      </c>
      <c r="E130" s="400" t="s">
        <v>20930</v>
      </c>
      <c r="F130" s="76"/>
      <c r="G130" s="571" t="s">
        <v>21092</v>
      </c>
      <c r="H130" s="76"/>
      <c r="I130" s="74">
        <v>75000</v>
      </c>
      <c r="J130" s="76"/>
      <c r="K130" s="76" t="s">
        <v>5537</v>
      </c>
      <c r="L130" s="75" t="s">
        <v>1063</v>
      </c>
      <c r="M130" s="76" t="s">
        <v>16772</v>
      </c>
      <c r="N130" s="119" t="s">
        <v>21094</v>
      </c>
      <c r="O130" s="119"/>
      <c r="P130" s="76"/>
      <c r="Q130" s="119" t="s">
        <v>3593</v>
      </c>
      <c r="R130" s="76" t="s">
        <v>1063</v>
      </c>
      <c r="S130" s="76"/>
      <c r="T130" s="76"/>
      <c r="U130" s="76"/>
      <c r="V130" s="76"/>
      <c r="W130" s="76"/>
      <c r="X130" s="121"/>
      <c r="Y130" s="76"/>
      <c r="BB130" s="642">
        <f t="shared" si="2"/>
        <v>5250.0000000000009</v>
      </c>
      <c r="BC130" s="74">
        <f t="shared" si="3"/>
        <v>80250</v>
      </c>
    </row>
    <row r="131" spans="1:55" ht="15.5" x14ac:dyDescent="0.35">
      <c r="A131" s="76"/>
      <c r="B131" s="399" t="s">
        <v>20928</v>
      </c>
      <c r="C131" s="399" t="s">
        <v>260</v>
      </c>
      <c r="D131" s="399" t="s">
        <v>20929</v>
      </c>
      <c r="E131" s="400" t="s">
        <v>20930</v>
      </c>
      <c r="F131" s="76"/>
      <c r="G131" s="571" t="s">
        <v>21092</v>
      </c>
      <c r="H131" s="76"/>
      <c r="I131" s="74">
        <v>75000</v>
      </c>
      <c r="J131" s="76"/>
      <c r="K131" s="76" t="s">
        <v>5537</v>
      </c>
      <c r="L131" s="75" t="s">
        <v>1063</v>
      </c>
      <c r="M131" s="76" t="s">
        <v>16772</v>
      </c>
      <c r="N131" s="119" t="s">
        <v>21095</v>
      </c>
      <c r="O131" s="119"/>
      <c r="P131" s="76"/>
      <c r="Q131" s="119" t="s">
        <v>3593</v>
      </c>
      <c r="R131" s="76" t="s">
        <v>1063</v>
      </c>
      <c r="S131" s="76"/>
      <c r="T131" s="76"/>
      <c r="U131" s="76"/>
      <c r="V131" s="76"/>
      <c r="W131" s="76"/>
      <c r="X131" s="121"/>
      <c r="Y131" s="76"/>
      <c r="BB131" s="642">
        <f t="shared" si="2"/>
        <v>5250.0000000000009</v>
      </c>
      <c r="BC131" s="74">
        <f t="shared" si="3"/>
        <v>80250</v>
      </c>
    </row>
    <row r="132" spans="1:55" ht="15.5" x14ac:dyDescent="0.35">
      <c r="A132" s="76"/>
      <c r="B132" s="399" t="s">
        <v>20928</v>
      </c>
      <c r="C132" s="399" t="s">
        <v>260</v>
      </c>
      <c r="D132" s="399" t="s">
        <v>20929</v>
      </c>
      <c r="E132" s="400" t="s">
        <v>20930</v>
      </c>
      <c r="F132" s="76"/>
      <c r="G132" s="571" t="s">
        <v>21096</v>
      </c>
      <c r="H132" s="76"/>
      <c r="I132" s="74">
        <v>75000</v>
      </c>
      <c r="J132" s="76"/>
      <c r="K132" s="76" t="s">
        <v>5537</v>
      </c>
      <c r="L132" s="75" t="s">
        <v>1063</v>
      </c>
      <c r="M132" s="76" t="s">
        <v>16772</v>
      </c>
      <c r="N132" s="119" t="s">
        <v>21097</v>
      </c>
      <c r="O132" s="119"/>
      <c r="P132" s="76"/>
      <c r="Q132" s="119" t="s">
        <v>3593</v>
      </c>
      <c r="R132" s="76" t="s">
        <v>1063</v>
      </c>
      <c r="S132" s="76"/>
      <c r="T132" s="76"/>
      <c r="U132" s="76"/>
      <c r="V132" s="76"/>
      <c r="W132" s="76"/>
      <c r="X132" s="121"/>
      <c r="Y132" s="76"/>
      <c r="BB132" s="642">
        <f t="shared" si="2"/>
        <v>5250.0000000000009</v>
      </c>
      <c r="BC132" s="74">
        <f t="shared" si="3"/>
        <v>80250</v>
      </c>
    </row>
    <row r="133" spans="1:55" ht="15.5" x14ac:dyDescent="0.35">
      <c r="A133" s="76"/>
      <c r="B133" s="399" t="s">
        <v>20928</v>
      </c>
      <c r="C133" s="399" t="s">
        <v>260</v>
      </c>
      <c r="D133" s="399" t="s">
        <v>20929</v>
      </c>
      <c r="E133" s="400" t="s">
        <v>20930</v>
      </c>
      <c r="F133" s="76"/>
      <c r="G133" s="571" t="s">
        <v>21096</v>
      </c>
      <c r="H133" s="76"/>
      <c r="I133" s="74">
        <v>75000</v>
      </c>
      <c r="J133" s="76"/>
      <c r="K133" s="76" t="s">
        <v>5537</v>
      </c>
      <c r="L133" s="75" t="s">
        <v>1063</v>
      </c>
      <c r="M133" s="76" t="s">
        <v>16772</v>
      </c>
      <c r="N133" s="119" t="s">
        <v>21098</v>
      </c>
      <c r="O133" s="119"/>
      <c r="P133" s="76"/>
      <c r="Q133" s="119" t="s">
        <v>3593</v>
      </c>
      <c r="R133" s="76" t="s">
        <v>1063</v>
      </c>
      <c r="S133" s="76"/>
      <c r="T133" s="76"/>
      <c r="U133" s="76"/>
      <c r="V133" s="76"/>
      <c r="W133" s="76"/>
      <c r="X133" s="121"/>
      <c r="Y133" s="76"/>
      <c r="BB133" s="642">
        <f t="shared" si="2"/>
        <v>5250.0000000000009</v>
      </c>
      <c r="BC133" s="74">
        <f t="shared" si="3"/>
        <v>80250</v>
      </c>
    </row>
    <row r="134" spans="1:55" ht="15.5" x14ac:dyDescent="0.35">
      <c r="A134" s="76"/>
      <c r="B134" s="399" t="s">
        <v>20928</v>
      </c>
      <c r="C134" s="399" t="s">
        <v>260</v>
      </c>
      <c r="D134" s="399" t="s">
        <v>20929</v>
      </c>
      <c r="E134" s="400" t="s">
        <v>20930</v>
      </c>
      <c r="F134" s="76"/>
      <c r="G134" s="571" t="s">
        <v>21096</v>
      </c>
      <c r="H134" s="76"/>
      <c r="I134" s="74">
        <v>75000</v>
      </c>
      <c r="J134" s="76"/>
      <c r="K134" s="76" t="s">
        <v>5537</v>
      </c>
      <c r="L134" s="75" t="s">
        <v>1063</v>
      </c>
      <c r="M134" s="76" t="s">
        <v>16772</v>
      </c>
      <c r="N134" s="119" t="s">
        <v>21099</v>
      </c>
      <c r="O134" s="119"/>
      <c r="P134" s="76"/>
      <c r="Q134" s="119" t="s">
        <v>3593</v>
      </c>
      <c r="R134" s="76" t="s">
        <v>1063</v>
      </c>
      <c r="S134" s="76"/>
      <c r="T134" s="76"/>
      <c r="U134" s="76"/>
      <c r="V134" s="76"/>
      <c r="W134" s="76"/>
      <c r="X134" s="121"/>
      <c r="Y134" s="76"/>
      <c r="BB134" s="642">
        <f t="shared" ref="BB134:BB197" si="4">I134*BB$4</f>
        <v>5250.0000000000009</v>
      </c>
      <c r="BC134" s="74">
        <f t="shared" ref="BC134:BC197" si="5">I134+BB134</f>
        <v>80250</v>
      </c>
    </row>
    <row r="135" spans="1:55" ht="15.5" x14ac:dyDescent="0.35">
      <c r="A135" s="76"/>
      <c r="B135" s="399" t="s">
        <v>20928</v>
      </c>
      <c r="C135" s="399" t="s">
        <v>260</v>
      </c>
      <c r="D135" s="399" t="s">
        <v>20929</v>
      </c>
      <c r="E135" s="400" t="s">
        <v>20930</v>
      </c>
      <c r="F135" s="76"/>
      <c r="G135" s="571" t="s">
        <v>21100</v>
      </c>
      <c r="H135" s="76"/>
      <c r="I135" s="74">
        <v>75000</v>
      </c>
      <c r="J135" s="76"/>
      <c r="K135" s="76" t="s">
        <v>5537</v>
      </c>
      <c r="L135" s="75" t="s">
        <v>1063</v>
      </c>
      <c r="M135" s="76" t="s">
        <v>16772</v>
      </c>
      <c r="N135" s="119">
        <v>758992</v>
      </c>
      <c r="O135" s="119"/>
      <c r="P135" s="76"/>
      <c r="Q135" s="119" t="s">
        <v>8797</v>
      </c>
      <c r="R135" s="76" t="s">
        <v>1063</v>
      </c>
      <c r="S135" s="76"/>
      <c r="T135" s="76"/>
      <c r="U135" s="76"/>
      <c r="V135" s="76"/>
      <c r="W135" s="76"/>
      <c r="X135" s="121"/>
      <c r="Y135" s="76"/>
      <c r="BB135" s="642">
        <f t="shared" si="4"/>
        <v>5250.0000000000009</v>
      </c>
      <c r="BC135" s="74">
        <f t="shared" si="5"/>
        <v>80250</v>
      </c>
    </row>
    <row r="136" spans="1:55" ht="15.5" x14ac:dyDescent="0.35">
      <c r="A136" s="76"/>
      <c r="B136" s="399" t="s">
        <v>20928</v>
      </c>
      <c r="C136" s="399" t="s">
        <v>260</v>
      </c>
      <c r="D136" s="399" t="s">
        <v>20929</v>
      </c>
      <c r="E136" s="400" t="s">
        <v>20930</v>
      </c>
      <c r="F136" s="76"/>
      <c r="G136" s="571" t="s">
        <v>21101</v>
      </c>
      <c r="H136" s="76"/>
      <c r="I136" s="74">
        <v>75000</v>
      </c>
      <c r="J136" s="76"/>
      <c r="K136" s="76" t="s">
        <v>5537</v>
      </c>
      <c r="L136" s="75" t="s">
        <v>1063</v>
      </c>
      <c r="M136" s="76" t="s">
        <v>16772</v>
      </c>
      <c r="N136" s="119" t="s">
        <v>21102</v>
      </c>
      <c r="O136" s="119"/>
      <c r="P136" s="76"/>
      <c r="Q136" s="119" t="s">
        <v>3593</v>
      </c>
      <c r="R136" s="76" t="s">
        <v>1063</v>
      </c>
      <c r="S136" s="76"/>
      <c r="T136" s="76"/>
      <c r="U136" s="76"/>
      <c r="V136" s="76"/>
      <c r="W136" s="76"/>
      <c r="X136" s="121"/>
      <c r="Y136" s="76"/>
      <c r="BB136" s="642">
        <f t="shared" si="4"/>
        <v>5250.0000000000009</v>
      </c>
      <c r="BC136" s="74">
        <f t="shared" si="5"/>
        <v>80250</v>
      </c>
    </row>
    <row r="137" spans="1:55" ht="15.5" x14ac:dyDescent="0.35">
      <c r="A137" s="76"/>
      <c r="B137" s="399" t="s">
        <v>20928</v>
      </c>
      <c r="C137" s="399" t="s">
        <v>260</v>
      </c>
      <c r="D137" s="399" t="s">
        <v>20929</v>
      </c>
      <c r="E137" s="400" t="s">
        <v>20930</v>
      </c>
      <c r="F137" s="76"/>
      <c r="G137" s="571" t="s">
        <v>21101</v>
      </c>
      <c r="H137" s="76"/>
      <c r="I137" s="74">
        <v>75000</v>
      </c>
      <c r="J137" s="76"/>
      <c r="K137" s="76" t="s">
        <v>5537</v>
      </c>
      <c r="L137" s="75" t="s">
        <v>1063</v>
      </c>
      <c r="M137" s="76" t="s">
        <v>16772</v>
      </c>
      <c r="N137" s="119" t="s">
        <v>21103</v>
      </c>
      <c r="O137" s="119"/>
      <c r="P137" s="76"/>
      <c r="Q137" s="119" t="s">
        <v>3593</v>
      </c>
      <c r="R137" s="76" t="s">
        <v>1063</v>
      </c>
      <c r="S137" s="76"/>
      <c r="T137" s="76"/>
      <c r="U137" s="76"/>
      <c r="V137" s="76"/>
      <c r="W137" s="76"/>
      <c r="X137" s="121"/>
      <c r="Y137" s="76"/>
      <c r="BB137" s="642">
        <f t="shared" si="4"/>
        <v>5250.0000000000009</v>
      </c>
      <c r="BC137" s="74">
        <f t="shared" si="5"/>
        <v>80250</v>
      </c>
    </row>
    <row r="138" spans="1:55" ht="15.5" x14ac:dyDescent="0.35">
      <c r="A138" s="76"/>
      <c r="B138" s="399" t="s">
        <v>20928</v>
      </c>
      <c r="C138" s="399" t="s">
        <v>260</v>
      </c>
      <c r="D138" s="399" t="s">
        <v>20929</v>
      </c>
      <c r="E138" s="400" t="s">
        <v>20930</v>
      </c>
      <c r="F138" s="76"/>
      <c r="G138" s="571" t="s">
        <v>21101</v>
      </c>
      <c r="H138" s="76"/>
      <c r="I138" s="74">
        <v>75000</v>
      </c>
      <c r="J138" s="76"/>
      <c r="K138" s="76" t="s">
        <v>5537</v>
      </c>
      <c r="L138" s="75" t="s">
        <v>1063</v>
      </c>
      <c r="M138" s="76" t="s">
        <v>16772</v>
      </c>
      <c r="N138" s="119" t="s">
        <v>21104</v>
      </c>
      <c r="O138" s="119"/>
      <c r="P138" s="76"/>
      <c r="Q138" s="119" t="s">
        <v>3593</v>
      </c>
      <c r="R138" s="76" t="s">
        <v>1063</v>
      </c>
      <c r="S138" s="76"/>
      <c r="T138" s="76"/>
      <c r="U138" s="76"/>
      <c r="V138" s="76"/>
      <c r="W138" s="76"/>
      <c r="X138" s="121"/>
      <c r="Y138" s="76"/>
      <c r="BB138" s="642">
        <f t="shared" si="4"/>
        <v>5250.0000000000009</v>
      </c>
      <c r="BC138" s="74">
        <f t="shared" si="5"/>
        <v>80250</v>
      </c>
    </row>
    <row r="139" spans="1:55" ht="15.5" x14ac:dyDescent="0.35">
      <c r="A139" s="76"/>
      <c r="B139" s="399" t="s">
        <v>20928</v>
      </c>
      <c r="C139" s="399" t="s">
        <v>260</v>
      </c>
      <c r="D139" s="399" t="s">
        <v>20929</v>
      </c>
      <c r="E139" s="400" t="s">
        <v>20930</v>
      </c>
      <c r="F139" s="76"/>
      <c r="G139" s="571" t="s">
        <v>21105</v>
      </c>
      <c r="H139" s="76"/>
      <c r="I139" s="74">
        <v>75000</v>
      </c>
      <c r="J139" s="76"/>
      <c r="K139" s="76" t="s">
        <v>5537</v>
      </c>
      <c r="L139" s="75" t="s">
        <v>1063</v>
      </c>
      <c r="M139" s="76" t="s">
        <v>16772</v>
      </c>
      <c r="N139" s="119">
        <v>759025</v>
      </c>
      <c r="O139" s="119"/>
      <c r="P139" s="76"/>
      <c r="Q139" s="119" t="s">
        <v>8797</v>
      </c>
      <c r="R139" s="76" t="s">
        <v>1063</v>
      </c>
      <c r="S139" s="76"/>
      <c r="T139" s="76"/>
      <c r="U139" s="76"/>
      <c r="V139" s="76"/>
      <c r="W139" s="76"/>
      <c r="X139" s="121"/>
      <c r="Y139" s="76"/>
      <c r="BB139" s="642">
        <f t="shared" si="4"/>
        <v>5250.0000000000009</v>
      </c>
      <c r="BC139" s="74">
        <f t="shared" si="5"/>
        <v>80250</v>
      </c>
    </row>
    <row r="140" spans="1:55" ht="15.5" x14ac:dyDescent="0.35">
      <c r="A140" s="76"/>
      <c r="B140" s="399" t="s">
        <v>20928</v>
      </c>
      <c r="C140" s="399" t="s">
        <v>260</v>
      </c>
      <c r="D140" s="399" t="s">
        <v>20929</v>
      </c>
      <c r="E140" s="400" t="s">
        <v>20930</v>
      </c>
      <c r="F140" s="76"/>
      <c r="G140" s="571" t="s">
        <v>21106</v>
      </c>
      <c r="H140" s="76"/>
      <c r="I140" s="74">
        <v>75000</v>
      </c>
      <c r="J140" s="76"/>
      <c r="K140" s="76" t="s">
        <v>5537</v>
      </c>
      <c r="L140" s="75" t="s">
        <v>1063</v>
      </c>
      <c r="M140" s="76" t="s">
        <v>16772</v>
      </c>
      <c r="N140" s="119">
        <v>75827</v>
      </c>
      <c r="O140" s="119"/>
      <c r="P140" s="76"/>
      <c r="Q140" s="119" t="s">
        <v>3593</v>
      </c>
      <c r="R140" s="76" t="s">
        <v>1063</v>
      </c>
      <c r="S140" s="76"/>
      <c r="T140" s="76"/>
      <c r="U140" s="76"/>
      <c r="V140" s="76"/>
      <c r="W140" s="76"/>
      <c r="X140" s="121"/>
      <c r="Y140" s="76"/>
      <c r="BB140" s="642">
        <f t="shared" si="4"/>
        <v>5250.0000000000009</v>
      </c>
      <c r="BC140" s="74">
        <f t="shared" si="5"/>
        <v>80250</v>
      </c>
    </row>
    <row r="141" spans="1:55" ht="15.5" x14ac:dyDescent="0.35">
      <c r="A141" s="76"/>
      <c r="B141" s="399" t="s">
        <v>20928</v>
      </c>
      <c r="C141" s="399" t="s">
        <v>260</v>
      </c>
      <c r="D141" s="399" t="s">
        <v>20929</v>
      </c>
      <c r="E141" s="400" t="s">
        <v>20930</v>
      </c>
      <c r="F141" s="76"/>
      <c r="G141" s="571" t="s">
        <v>21106</v>
      </c>
      <c r="H141" s="76"/>
      <c r="I141" s="74">
        <v>75000</v>
      </c>
      <c r="J141" s="76"/>
      <c r="K141" s="76" t="s">
        <v>5537</v>
      </c>
      <c r="L141" s="75" t="s">
        <v>1063</v>
      </c>
      <c r="M141" s="76" t="s">
        <v>16772</v>
      </c>
      <c r="N141" s="119">
        <v>75829</v>
      </c>
      <c r="O141" s="119"/>
      <c r="P141" s="76"/>
      <c r="Q141" s="119" t="s">
        <v>3593</v>
      </c>
      <c r="R141" s="76" t="s">
        <v>1063</v>
      </c>
      <c r="S141" s="76"/>
      <c r="T141" s="76"/>
      <c r="U141" s="76"/>
      <c r="V141" s="76"/>
      <c r="W141" s="76"/>
      <c r="X141" s="121"/>
      <c r="Y141" s="76"/>
      <c r="BB141" s="642">
        <f t="shared" si="4"/>
        <v>5250.0000000000009</v>
      </c>
      <c r="BC141" s="74">
        <f t="shared" si="5"/>
        <v>80250</v>
      </c>
    </row>
    <row r="142" spans="1:55" ht="15.5" x14ac:dyDescent="0.35">
      <c r="A142" s="76"/>
      <c r="B142" s="399" t="s">
        <v>20928</v>
      </c>
      <c r="C142" s="399" t="s">
        <v>260</v>
      </c>
      <c r="D142" s="399" t="s">
        <v>20929</v>
      </c>
      <c r="E142" s="400" t="s">
        <v>20930</v>
      </c>
      <c r="F142" s="76"/>
      <c r="G142" s="571" t="s">
        <v>21106</v>
      </c>
      <c r="H142" s="76"/>
      <c r="I142" s="74">
        <v>75000</v>
      </c>
      <c r="J142" s="76"/>
      <c r="K142" s="76" t="s">
        <v>5537</v>
      </c>
      <c r="L142" s="75" t="s">
        <v>1063</v>
      </c>
      <c r="M142" s="76" t="s">
        <v>16772</v>
      </c>
      <c r="N142" s="119" t="s">
        <v>21107</v>
      </c>
      <c r="O142" s="119"/>
      <c r="P142" s="76"/>
      <c r="Q142" s="119" t="s">
        <v>3593</v>
      </c>
      <c r="R142" s="76" t="s">
        <v>1063</v>
      </c>
      <c r="S142" s="76"/>
      <c r="T142" s="76"/>
      <c r="U142" s="76"/>
      <c r="V142" s="76"/>
      <c r="W142" s="76"/>
      <c r="X142" s="121"/>
      <c r="Y142" s="76"/>
      <c r="BB142" s="642">
        <f t="shared" si="4"/>
        <v>5250.0000000000009</v>
      </c>
      <c r="BC142" s="74">
        <f t="shared" si="5"/>
        <v>80250</v>
      </c>
    </row>
    <row r="143" spans="1:55" ht="15.5" x14ac:dyDescent="0.35">
      <c r="A143" s="76"/>
      <c r="B143" s="399" t="s">
        <v>20928</v>
      </c>
      <c r="C143" s="399" t="s">
        <v>260</v>
      </c>
      <c r="D143" s="399" t="s">
        <v>20929</v>
      </c>
      <c r="E143" s="400" t="s">
        <v>20930</v>
      </c>
      <c r="F143" s="76"/>
      <c r="G143" s="571" t="s">
        <v>21108</v>
      </c>
      <c r="H143" s="76"/>
      <c r="I143" s="74">
        <v>75000</v>
      </c>
      <c r="J143" s="76"/>
      <c r="K143" s="76" t="s">
        <v>5537</v>
      </c>
      <c r="L143" s="75" t="s">
        <v>1063</v>
      </c>
      <c r="M143" s="76" t="s">
        <v>16772</v>
      </c>
      <c r="N143" s="119" t="s">
        <v>21109</v>
      </c>
      <c r="O143" s="119"/>
      <c r="P143" s="76"/>
      <c r="Q143" s="119" t="s">
        <v>8797</v>
      </c>
      <c r="R143" s="76" t="s">
        <v>1063</v>
      </c>
      <c r="S143" s="76"/>
      <c r="T143" s="76"/>
      <c r="U143" s="76"/>
      <c r="V143" s="76"/>
      <c r="W143" s="76"/>
      <c r="X143" s="121"/>
      <c r="Y143" s="76"/>
      <c r="BB143" s="642">
        <f t="shared" si="4"/>
        <v>5250.0000000000009</v>
      </c>
      <c r="BC143" s="74">
        <f t="shared" si="5"/>
        <v>80250</v>
      </c>
    </row>
    <row r="144" spans="1:55" ht="15.5" x14ac:dyDescent="0.35">
      <c r="A144" s="76"/>
      <c r="B144" s="399" t="s">
        <v>20928</v>
      </c>
      <c r="C144" s="399" t="s">
        <v>260</v>
      </c>
      <c r="D144" s="399" t="s">
        <v>20929</v>
      </c>
      <c r="E144" s="400" t="s">
        <v>20930</v>
      </c>
      <c r="F144" s="76"/>
      <c r="G144" s="571" t="s">
        <v>21110</v>
      </c>
      <c r="H144" s="76"/>
      <c r="I144" s="74">
        <v>75000</v>
      </c>
      <c r="J144" s="76"/>
      <c r="K144" s="76" t="s">
        <v>5537</v>
      </c>
      <c r="L144" s="75" t="s">
        <v>1063</v>
      </c>
      <c r="M144" s="76" t="s">
        <v>16772</v>
      </c>
      <c r="N144" s="119" t="s">
        <v>21111</v>
      </c>
      <c r="O144" s="119"/>
      <c r="P144" s="76"/>
      <c r="Q144" s="119" t="s">
        <v>3593</v>
      </c>
      <c r="R144" s="76" t="s">
        <v>1063</v>
      </c>
      <c r="S144" s="76"/>
      <c r="T144" s="76"/>
      <c r="U144" s="76"/>
      <c r="V144" s="76"/>
      <c r="W144" s="76"/>
      <c r="X144" s="121"/>
      <c r="Y144" s="76"/>
      <c r="BB144" s="642">
        <f t="shared" si="4"/>
        <v>5250.0000000000009</v>
      </c>
      <c r="BC144" s="74">
        <f t="shared" si="5"/>
        <v>80250</v>
      </c>
    </row>
    <row r="145" spans="1:55" ht="15.5" x14ac:dyDescent="0.35">
      <c r="A145" s="76"/>
      <c r="B145" s="399" t="s">
        <v>20928</v>
      </c>
      <c r="C145" s="399" t="s">
        <v>260</v>
      </c>
      <c r="D145" s="399" t="s">
        <v>20929</v>
      </c>
      <c r="E145" s="400" t="s">
        <v>20930</v>
      </c>
      <c r="F145" s="76"/>
      <c r="G145" s="571" t="s">
        <v>21110</v>
      </c>
      <c r="H145" s="76"/>
      <c r="I145" s="74">
        <v>75000</v>
      </c>
      <c r="J145" s="76"/>
      <c r="K145" s="76" t="s">
        <v>5537</v>
      </c>
      <c r="L145" s="75" t="s">
        <v>1063</v>
      </c>
      <c r="M145" s="76" t="s">
        <v>16772</v>
      </c>
      <c r="N145" s="119" t="s">
        <v>21112</v>
      </c>
      <c r="O145" s="119"/>
      <c r="P145" s="76"/>
      <c r="Q145" s="119" t="s">
        <v>3593</v>
      </c>
      <c r="R145" s="76" t="s">
        <v>1063</v>
      </c>
      <c r="S145" s="76"/>
      <c r="T145" s="76"/>
      <c r="U145" s="76"/>
      <c r="V145" s="76"/>
      <c r="W145" s="76"/>
      <c r="X145" s="121"/>
      <c r="Y145" s="76"/>
      <c r="BB145" s="642">
        <f t="shared" si="4"/>
        <v>5250.0000000000009</v>
      </c>
      <c r="BC145" s="74">
        <f t="shared" si="5"/>
        <v>80250</v>
      </c>
    </row>
    <row r="146" spans="1:55" ht="15.5" x14ac:dyDescent="0.35">
      <c r="A146" s="76"/>
      <c r="B146" s="399" t="s">
        <v>20928</v>
      </c>
      <c r="C146" s="399" t="s">
        <v>260</v>
      </c>
      <c r="D146" s="399" t="s">
        <v>20929</v>
      </c>
      <c r="E146" s="400" t="s">
        <v>20930</v>
      </c>
      <c r="F146" s="76"/>
      <c r="G146" s="571" t="s">
        <v>21110</v>
      </c>
      <c r="H146" s="76"/>
      <c r="I146" s="74">
        <v>75000</v>
      </c>
      <c r="J146" s="76"/>
      <c r="K146" s="76" t="s">
        <v>5537</v>
      </c>
      <c r="L146" s="75" t="s">
        <v>1063</v>
      </c>
      <c r="M146" s="76" t="s">
        <v>16772</v>
      </c>
      <c r="N146" s="119" t="s">
        <v>21113</v>
      </c>
      <c r="O146" s="119"/>
      <c r="P146" s="76"/>
      <c r="Q146" s="119" t="s">
        <v>3593</v>
      </c>
      <c r="R146" s="76" t="s">
        <v>1063</v>
      </c>
      <c r="S146" s="76"/>
      <c r="T146" s="76"/>
      <c r="U146" s="76"/>
      <c r="V146" s="76"/>
      <c r="W146" s="76"/>
      <c r="X146" s="121"/>
      <c r="Y146" s="76"/>
      <c r="BB146" s="642">
        <f t="shared" si="4"/>
        <v>5250.0000000000009</v>
      </c>
      <c r="BC146" s="74">
        <f t="shared" si="5"/>
        <v>80250</v>
      </c>
    </row>
    <row r="147" spans="1:55" ht="15.5" x14ac:dyDescent="0.35">
      <c r="A147" s="76"/>
      <c r="B147" s="399" t="s">
        <v>20928</v>
      </c>
      <c r="C147" s="399" t="s">
        <v>260</v>
      </c>
      <c r="D147" s="399" t="s">
        <v>20929</v>
      </c>
      <c r="E147" s="400" t="s">
        <v>20930</v>
      </c>
      <c r="F147" s="76"/>
      <c r="G147" s="571" t="s">
        <v>21114</v>
      </c>
      <c r="H147" s="76"/>
      <c r="I147" s="74">
        <v>75000</v>
      </c>
      <c r="J147" s="76"/>
      <c r="K147" s="76" t="s">
        <v>5537</v>
      </c>
      <c r="L147" s="75" t="s">
        <v>1063</v>
      </c>
      <c r="M147" s="76" t="s">
        <v>16772</v>
      </c>
      <c r="N147" s="119" t="s">
        <v>21115</v>
      </c>
      <c r="O147" s="119"/>
      <c r="P147" s="76"/>
      <c r="Q147" s="119" t="s">
        <v>8797</v>
      </c>
      <c r="R147" s="76" t="s">
        <v>1063</v>
      </c>
      <c r="S147" s="76"/>
      <c r="T147" s="76"/>
      <c r="U147" s="76"/>
      <c r="V147" s="76"/>
      <c r="W147" s="76"/>
      <c r="X147" s="121"/>
      <c r="Y147" s="76"/>
      <c r="BB147" s="642">
        <f t="shared" si="4"/>
        <v>5250.0000000000009</v>
      </c>
      <c r="BC147" s="74">
        <f t="shared" si="5"/>
        <v>80250</v>
      </c>
    </row>
    <row r="148" spans="1:55" ht="15.5" x14ac:dyDescent="0.35">
      <c r="A148" s="76"/>
      <c r="B148" s="399" t="s">
        <v>20928</v>
      </c>
      <c r="C148" s="399" t="s">
        <v>260</v>
      </c>
      <c r="D148" s="399" t="s">
        <v>20929</v>
      </c>
      <c r="E148" s="400" t="s">
        <v>20930</v>
      </c>
      <c r="F148" s="76"/>
      <c r="G148" s="571" t="s">
        <v>21116</v>
      </c>
      <c r="H148" s="76"/>
      <c r="I148" s="74">
        <v>75000</v>
      </c>
      <c r="J148" s="76"/>
      <c r="K148" s="76" t="s">
        <v>5537</v>
      </c>
      <c r="L148" s="75" t="s">
        <v>1063</v>
      </c>
      <c r="M148" s="76" t="s">
        <v>16772</v>
      </c>
      <c r="N148" s="119" t="s">
        <v>21117</v>
      </c>
      <c r="O148" s="119"/>
      <c r="P148" s="76"/>
      <c r="Q148" s="119" t="s">
        <v>3593</v>
      </c>
      <c r="R148" s="76" t="s">
        <v>1063</v>
      </c>
      <c r="S148" s="76"/>
      <c r="T148" s="76"/>
      <c r="U148" s="76"/>
      <c r="V148" s="76"/>
      <c r="W148" s="76"/>
      <c r="X148" s="121"/>
      <c r="Y148" s="76"/>
      <c r="BB148" s="642">
        <f t="shared" si="4"/>
        <v>5250.0000000000009</v>
      </c>
      <c r="BC148" s="74">
        <f t="shared" si="5"/>
        <v>80250</v>
      </c>
    </row>
    <row r="149" spans="1:55" ht="15.5" x14ac:dyDescent="0.35">
      <c r="A149" s="76"/>
      <c r="B149" s="399" t="s">
        <v>20928</v>
      </c>
      <c r="C149" s="399" t="s">
        <v>260</v>
      </c>
      <c r="D149" s="399" t="s">
        <v>20929</v>
      </c>
      <c r="E149" s="400" t="s">
        <v>20930</v>
      </c>
      <c r="F149" s="76"/>
      <c r="G149" s="571" t="s">
        <v>21116</v>
      </c>
      <c r="H149" s="76"/>
      <c r="I149" s="74">
        <v>75000</v>
      </c>
      <c r="J149" s="76"/>
      <c r="K149" s="76" t="s">
        <v>5537</v>
      </c>
      <c r="L149" s="75" t="s">
        <v>1063</v>
      </c>
      <c r="M149" s="76" t="s">
        <v>16772</v>
      </c>
      <c r="N149" s="119" t="s">
        <v>21118</v>
      </c>
      <c r="O149" s="119"/>
      <c r="P149" s="76"/>
      <c r="Q149" s="119" t="s">
        <v>3593</v>
      </c>
      <c r="R149" s="76" t="s">
        <v>1063</v>
      </c>
      <c r="S149" s="76"/>
      <c r="T149" s="76"/>
      <c r="U149" s="76"/>
      <c r="V149" s="76"/>
      <c r="W149" s="76"/>
      <c r="X149" s="121"/>
      <c r="Y149" s="76"/>
      <c r="BB149" s="642">
        <f t="shared" si="4"/>
        <v>5250.0000000000009</v>
      </c>
      <c r="BC149" s="74">
        <f t="shared" si="5"/>
        <v>80250</v>
      </c>
    </row>
    <row r="150" spans="1:55" ht="15.5" x14ac:dyDescent="0.35">
      <c r="A150" s="76"/>
      <c r="B150" s="399" t="s">
        <v>20928</v>
      </c>
      <c r="C150" s="399" t="s">
        <v>260</v>
      </c>
      <c r="D150" s="399" t="s">
        <v>20929</v>
      </c>
      <c r="E150" s="400" t="s">
        <v>20930</v>
      </c>
      <c r="F150" s="76"/>
      <c r="G150" s="571" t="s">
        <v>21116</v>
      </c>
      <c r="H150" s="76"/>
      <c r="I150" s="74">
        <v>75000</v>
      </c>
      <c r="J150" s="76"/>
      <c r="K150" s="76" t="s">
        <v>5537</v>
      </c>
      <c r="L150" s="75" t="s">
        <v>1063</v>
      </c>
      <c r="M150" s="76" t="s">
        <v>16772</v>
      </c>
      <c r="N150" s="119" t="s">
        <v>21119</v>
      </c>
      <c r="O150" s="119"/>
      <c r="P150" s="76"/>
      <c r="Q150" s="119" t="s">
        <v>3593</v>
      </c>
      <c r="R150" s="76" t="s">
        <v>1063</v>
      </c>
      <c r="S150" s="76"/>
      <c r="T150" s="76"/>
      <c r="U150" s="76"/>
      <c r="V150" s="76"/>
      <c r="W150" s="76"/>
      <c r="X150" s="121"/>
      <c r="Y150" s="76"/>
      <c r="BB150" s="642">
        <f t="shared" si="4"/>
        <v>5250.0000000000009</v>
      </c>
      <c r="BC150" s="74">
        <f t="shared" si="5"/>
        <v>80250</v>
      </c>
    </row>
    <row r="151" spans="1:55" ht="15.5" x14ac:dyDescent="0.35">
      <c r="A151" s="76"/>
      <c r="B151" s="399" t="s">
        <v>20928</v>
      </c>
      <c r="C151" s="399" t="s">
        <v>260</v>
      </c>
      <c r="D151" s="399" t="s">
        <v>20929</v>
      </c>
      <c r="E151" s="400" t="s">
        <v>20930</v>
      </c>
      <c r="F151" s="76"/>
      <c r="G151" s="571" t="s">
        <v>21120</v>
      </c>
      <c r="H151" s="76"/>
      <c r="I151" s="74">
        <v>75000</v>
      </c>
      <c r="J151" s="76"/>
      <c r="K151" s="76" t="s">
        <v>5537</v>
      </c>
      <c r="L151" s="75" t="s">
        <v>1063</v>
      </c>
      <c r="M151" s="76" t="s">
        <v>16772</v>
      </c>
      <c r="N151" s="119" t="s">
        <v>21121</v>
      </c>
      <c r="O151" s="119"/>
      <c r="P151" s="76"/>
      <c r="Q151" s="119" t="s">
        <v>8797</v>
      </c>
      <c r="R151" s="76" t="s">
        <v>1063</v>
      </c>
      <c r="S151" s="76"/>
      <c r="T151" s="76"/>
      <c r="U151" s="76"/>
      <c r="V151" s="76"/>
      <c r="W151" s="76"/>
      <c r="X151" s="121"/>
      <c r="Y151" s="76"/>
      <c r="BB151" s="642">
        <f t="shared" si="4"/>
        <v>5250.0000000000009</v>
      </c>
      <c r="BC151" s="74">
        <f t="shared" si="5"/>
        <v>80250</v>
      </c>
    </row>
    <row r="152" spans="1:55" ht="15.5" x14ac:dyDescent="0.35">
      <c r="A152" s="76"/>
      <c r="B152" s="399" t="s">
        <v>20928</v>
      </c>
      <c r="C152" s="399" t="s">
        <v>260</v>
      </c>
      <c r="D152" s="399" t="s">
        <v>20929</v>
      </c>
      <c r="E152" s="400" t="s">
        <v>20930</v>
      </c>
      <c r="F152" s="76"/>
      <c r="G152" s="571" t="s">
        <v>21122</v>
      </c>
      <c r="H152" s="76"/>
      <c r="I152" s="74">
        <v>75000</v>
      </c>
      <c r="J152" s="76"/>
      <c r="K152" s="76" t="s">
        <v>5537</v>
      </c>
      <c r="L152" s="75" t="s">
        <v>1063</v>
      </c>
      <c r="M152" s="76" t="s">
        <v>16772</v>
      </c>
      <c r="N152" s="119">
        <v>75875</v>
      </c>
      <c r="O152" s="119"/>
      <c r="P152" s="76"/>
      <c r="Q152" s="119" t="s">
        <v>3593</v>
      </c>
      <c r="R152" s="76" t="s">
        <v>1063</v>
      </c>
      <c r="S152" s="76"/>
      <c r="T152" s="76"/>
      <c r="U152" s="76"/>
      <c r="V152" s="76"/>
      <c r="W152" s="76"/>
      <c r="X152" s="121"/>
      <c r="Y152" s="76"/>
      <c r="BB152" s="642">
        <f t="shared" si="4"/>
        <v>5250.0000000000009</v>
      </c>
      <c r="BC152" s="74">
        <f t="shared" si="5"/>
        <v>80250</v>
      </c>
    </row>
    <row r="153" spans="1:55" ht="15.5" x14ac:dyDescent="0.35">
      <c r="A153" s="76"/>
      <c r="B153" s="399" t="s">
        <v>20928</v>
      </c>
      <c r="C153" s="399" t="s">
        <v>260</v>
      </c>
      <c r="D153" s="399" t="s">
        <v>20929</v>
      </c>
      <c r="E153" s="400" t="s">
        <v>20930</v>
      </c>
      <c r="F153" s="76"/>
      <c r="G153" s="571" t="s">
        <v>21122</v>
      </c>
      <c r="H153" s="76"/>
      <c r="I153" s="74">
        <v>75000</v>
      </c>
      <c r="J153" s="76"/>
      <c r="K153" s="76" t="s">
        <v>5537</v>
      </c>
      <c r="L153" s="75" t="s">
        <v>1063</v>
      </c>
      <c r="M153" s="76" t="s">
        <v>20248</v>
      </c>
      <c r="N153" s="119" t="s">
        <v>21123</v>
      </c>
      <c r="O153" s="119"/>
      <c r="P153" s="76"/>
      <c r="Q153" s="119" t="s">
        <v>3593</v>
      </c>
      <c r="R153" s="76" t="s">
        <v>1063</v>
      </c>
      <c r="S153" s="76"/>
      <c r="T153" s="76"/>
      <c r="U153" s="76"/>
      <c r="V153" s="76"/>
      <c r="W153" s="76"/>
      <c r="X153" s="121"/>
      <c r="Y153" s="76"/>
      <c r="BB153" s="642">
        <f t="shared" si="4"/>
        <v>5250.0000000000009</v>
      </c>
      <c r="BC153" s="74">
        <f t="shared" si="5"/>
        <v>80250</v>
      </c>
    </row>
    <row r="154" spans="1:55" ht="15.5" x14ac:dyDescent="0.35">
      <c r="A154" s="76"/>
      <c r="B154" s="399" t="s">
        <v>20928</v>
      </c>
      <c r="C154" s="399" t="s">
        <v>260</v>
      </c>
      <c r="D154" s="399" t="s">
        <v>20929</v>
      </c>
      <c r="E154" s="400" t="s">
        <v>20930</v>
      </c>
      <c r="F154" s="76"/>
      <c r="G154" s="571" t="s">
        <v>21122</v>
      </c>
      <c r="H154" s="76"/>
      <c r="I154" s="74">
        <v>75000</v>
      </c>
      <c r="J154" s="76"/>
      <c r="K154" s="76" t="s">
        <v>5537</v>
      </c>
      <c r="L154" s="75" t="s">
        <v>1063</v>
      </c>
      <c r="M154" s="76" t="s">
        <v>16772</v>
      </c>
      <c r="N154" s="119" t="s">
        <v>21124</v>
      </c>
      <c r="O154" s="119"/>
      <c r="P154" s="76"/>
      <c r="Q154" s="119" t="s">
        <v>3593</v>
      </c>
      <c r="R154" s="76" t="s">
        <v>1063</v>
      </c>
      <c r="S154" s="76"/>
      <c r="T154" s="76"/>
      <c r="U154" s="76"/>
      <c r="V154" s="76"/>
      <c r="W154" s="76"/>
      <c r="X154" s="121"/>
      <c r="Y154" s="76"/>
      <c r="BB154" s="642">
        <f t="shared" si="4"/>
        <v>5250.0000000000009</v>
      </c>
      <c r="BC154" s="74">
        <f t="shared" si="5"/>
        <v>80250</v>
      </c>
    </row>
    <row r="155" spans="1:55" ht="15.5" x14ac:dyDescent="0.35">
      <c r="A155" s="76"/>
      <c r="B155" s="399" t="s">
        <v>20928</v>
      </c>
      <c r="C155" s="399" t="s">
        <v>260</v>
      </c>
      <c r="D155" s="399" t="s">
        <v>20929</v>
      </c>
      <c r="E155" s="400" t="s">
        <v>20930</v>
      </c>
      <c r="F155" s="76"/>
      <c r="G155" s="571" t="s">
        <v>21125</v>
      </c>
      <c r="H155" s="76"/>
      <c r="I155" s="74">
        <v>75000</v>
      </c>
      <c r="J155" s="76"/>
      <c r="K155" s="76" t="s">
        <v>5537</v>
      </c>
      <c r="L155" s="75" t="s">
        <v>1063</v>
      </c>
      <c r="M155" s="76" t="s">
        <v>16772</v>
      </c>
      <c r="N155" s="119" t="s">
        <v>21126</v>
      </c>
      <c r="O155" s="119"/>
      <c r="P155" s="76"/>
      <c r="Q155" s="119" t="s">
        <v>8797</v>
      </c>
      <c r="R155" s="76" t="s">
        <v>1063</v>
      </c>
      <c r="S155" s="76"/>
      <c r="T155" s="76"/>
      <c r="U155" s="76"/>
      <c r="V155" s="76"/>
      <c r="W155" s="76"/>
      <c r="X155" s="121"/>
      <c r="Y155" s="76"/>
      <c r="BB155" s="642">
        <f t="shared" si="4"/>
        <v>5250.0000000000009</v>
      </c>
      <c r="BC155" s="74">
        <f t="shared" si="5"/>
        <v>80250</v>
      </c>
    </row>
    <row r="156" spans="1:55" ht="15.5" x14ac:dyDescent="0.35">
      <c r="A156" s="76"/>
      <c r="B156" s="399" t="s">
        <v>20928</v>
      </c>
      <c r="C156" s="399" t="s">
        <v>260</v>
      </c>
      <c r="D156" s="399" t="s">
        <v>20929</v>
      </c>
      <c r="E156" s="400" t="s">
        <v>20930</v>
      </c>
      <c r="F156" s="76"/>
      <c r="G156" s="571" t="s">
        <v>21127</v>
      </c>
      <c r="H156" s="76"/>
      <c r="I156" s="74">
        <v>75000</v>
      </c>
      <c r="J156" s="76"/>
      <c r="K156" s="76" t="s">
        <v>5537</v>
      </c>
      <c r="L156" s="75" t="s">
        <v>1063</v>
      </c>
      <c r="M156" s="76" t="s">
        <v>16772</v>
      </c>
      <c r="N156" s="119" t="s">
        <v>21128</v>
      </c>
      <c r="O156" s="119"/>
      <c r="P156" s="76"/>
      <c r="Q156" s="119" t="s">
        <v>3593</v>
      </c>
      <c r="R156" s="76" t="s">
        <v>1063</v>
      </c>
      <c r="S156" s="76"/>
      <c r="T156" s="76"/>
      <c r="U156" s="76"/>
      <c r="V156" s="76"/>
      <c r="W156" s="76"/>
      <c r="X156" s="121"/>
      <c r="Y156" s="76"/>
      <c r="BB156" s="642">
        <f t="shared" si="4"/>
        <v>5250.0000000000009</v>
      </c>
      <c r="BC156" s="74">
        <f t="shared" si="5"/>
        <v>80250</v>
      </c>
    </row>
    <row r="157" spans="1:55" ht="15.5" x14ac:dyDescent="0.35">
      <c r="A157" s="76"/>
      <c r="B157" s="399" t="s">
        <v>20928</v>
      </c>
      <c r="C157" s="399" t="s">
        <v>260</v>
      </c>
      <c r="D157" s="399" t="s">
        <v>20929</v>
      </c>
      <c r="E157" s="400" t="s">
        <v>20930</v>
      </c>
      <c r="F157" s="76"/>
      <c r="G157" s="571" t="s">
        <v>21127</v>
      </c>
      <c r="H157" s="76"/>
      <c r="I157" s="74">
        <v>75000</v>
      </c>
      <c r="J157" s="76"/>
      <c r="K157" s="76" t="s">
        <v>5537</v>
      </c>
      <c r="L157" s="75" t="s">
        <v>1063</v>
      </c>
      <c r="M157" s="76" t="s">
        <v>16772</v>
      </c>
      <c r="N157" s="119" t="s">
        <v>21129</v>
      </c>
      <c r="O157" s="119"/>
      <c r="P157" s="76"/>
      <c r="Q157" s="119" t="s">
        <v>3593</v>
      </c>
      <c r="R157" s="76" t="s">
        <v>1063</v>
      </c>
      <c r="S157" s="76"/>
      <c r="T157" s="76"/>
      <c r="U157" s="76"/>
      <c r="V157" s="76"/>
      <c r="W157" s="76"/>
      <c r="X157" s="121"/>
      <c r="Y157" s="76"/>
      <c r="BB157" s="642">
        <f t="shared" si="4"/>
        <v>5250.0000000000009</v>
      </c>
      <c r="BC157" s="74">
        <f t="shared" si="5"/>
        <v>80250</v>
      </c>
    </row>
    <row r="158" spans="1:55" ht="15.5" x14ac:dyDescent="0.35">
      <c r="A158" s="76"/>
      <c r="B158" s="399" t="s">
        <v>20928</v>
      </c>
      <c r="C158" s="399" t="s">
        <v>260</v>
      </c>
      <c r="D158" s="399" t="s">
        <v>20929</v>
      </c>
      <c r="E158" s="400" t="s">
        <v>20930</v>
      </c>
      <c r="F158" s="76"/>
      <c r="G158" s="571" t="s">
        <v>21127</v>
      </c>
      <c r="H158" s="76"/>
      <c r="I158" s="74">
        <v>75000</v>
      </c>
      <c r="J158" s="76"/>
      <c r="K158" s="76" t="s">
        <v>5537</v>
      </c>
      <c r="L158" s="75" t="s">
        <v>1063</v>
      </c>
      <c r="M158" s="76" t="s">
        <v>16772</v>
      </c>
      <c r="N158" s="119" t="s">
        <v>21130</v>
      </c>
      <c r="O158" s="119"/>
      <c r="P158" s="76"/>
      <c r="Q158" s="119" t="s">
        <v>3593</v>
      </c>
      <c r="R158" s="76" t="s">
        <v>1063</v>
      </c>
      <c r="S158" s="76"/>
      <c r="T158" s="76"/>
      <c r="U158" s="76"/>
      <c r="V158" s="76"/>
      <c r="W158" s="76"/>
      <c r="X158" s="121"/>
      <c r="Y158" s="76"/>
      <c r="BB158" s="642">
        <f t="shared" si="4"/>
        <v>5250.0000000000009</v>
      </c>
      <c r="BC158" s="74">
        <f t="shared" si="5"/>
        <v>80250</v>
      </c>
    </row>
    <row r="159" spans="1:55" ht="15.5" x14ac:dyDescent="0.35">
      <c r="A159" s="76"/>
      <c r="B159" s="399" t="s">
        <v>20928</v>
      </c>
      <c r="C159" s="399" t="s">
        <v>260</v>
      </c>
      <c r="D159" s="399" t="s">
        <v>20929</v>
      </c>
      <c r="E159" s="400" t="s">
        <v>20930</v>
      </c>
      <c r="F159" s="76"/>
      <c r="G159" s="571" t="s">
        <v>21131</v>
      </c>
      <c r="H159" s="76"/>
      <c r="I159" s="74">
        <v>75000</v>
      </c>
      <c r="J159" s="76"/>
      <c r="K159" s="76" t="s">
        <v>5537</v>
      </c>
      <c r="L159" s="75" t="s">
        <v>1063</v>
      </c>
      <c r="M159" s="76" t="s">
        <v>16772</v>
      </c>
      <c r="N159" s="119">
        <v>2694407</v>
      </c>
      <c r="O159" s="119"/>
      <c r="P159" s="76"/>
      <c r="Q159" s="119" t="s">
        <v>3593</v>
      </c>
      <c r="R159" s="76" t="s">
        <v>1063</v>
      </c>
      <c r="S159" s="76"/>
      <c r="T159" s="76"/>
      <c r="U159" s="76"/>
      <c r="V159" s="76"/>
      <c r="W159" s="76"/>
      <c r="X159" s="121"/>
      <c r="Y159" s="76"/>
      <c r="BB159" s="642">
        <f t="shared" si="4"/>
        <v>5250.0000000000009</v>
      </c>
      <c r="BC159" s="74">
        <f t="shared" si="5"/>
        <v>80250</v>
      </c>
    </row>
    <row r="160" spans="1:55" ht="15.5" x14ac:dyDescent="0.35">
      <c r="A160" s="76"/>
      <c r="B160" s="399" t="s">
        <v>20928</v>
      </c>
      <c r="C160" s="399" t="s">
        <v>260</v>
      </c>
      <c r="D160" s="399" t="s">
        <v>20929</v>
      </c>
      <c r="E160" s="400" t="s">
        <v>20930</v>
      </c>
      <c r="F160" s="76"/>
      <c r="G160" s="571" t="s">
        <v>21132</v>
      </c>
      <c r="H160" s="76"/>
      <c r="I160" s="74">
        <v>75000</v>
      </c>
      <c r="J160" s="76"/>
      <c r="K160" s="76" t="s">
        <v>5537</v>
      </c>
      <c r="L160" s="75" t="s">
        <v>1063</v>
      </c>
      <c r="M160" s="76" t="s">
        <v>16772</v>
      </c>
      <c r="N160" s="119">
        <v>2677299</v>
      </c>
      <c r="O160" s="119"/>
      <c r="P160" s="76"/>
      <c r="Q160" s="119" t="s">
        <v>3593</v>
      </c>
      <c r="R160" s="76" t="s">
        <v>1063</v>
      </c>
      <c r="S160" s="76"/>
      <c r="T160" s="76"/>
      <c r="U160" s="76"/>
      <c r="V160" s="76"/>
      <c r="W160" s="76"/>
      <c r="X160" s="121"/>
      <c r="Y160" s="76"/>
      <c r="BB160" s="642">
        <f t="shared" si="4"/>
        <v>5250.0000000000009</v>
      </c>
      <c r="BC160" s="74">
        <f t="shared" si="5"/>
        <v>80250</v>
      </c>
    </row>
    <row r="161" spans="1:55" ht="15.5" x14ac:dyDescent="0.35">
      <c r="A161" s="76"/>
      <c r="B161" s="399" t="s">
        <v>20928</v>
      </c>
      <c r="C161" s="399" t="s">
        <v>260</v>
      </c>
      <c r="D161" s="399" t="s">
        <v>20929</v>
      </c>
      <c r="E161" s="400" t="s">
        <v>20930</v>
      </c>
      <c r="F161" s="76"/>
      <c r="G161" s="571" t="s">
        <v>21133</v>
      </c>
      <c r="H161" s="76"/>
      <c r="I161" s="74">
        <v>75000</v>
      </c>
      <c r="J161" s="76"/>
      <c r="K161" s="76" t="s">
        <v>5537</v>
      </c>
      <c r="L161" s="75" t="s">
        <v>1063</v>
      </c>
      <c r="M161" s="76" t="s">
        <v>20248</v>
      </c>
      <c r="N161" s="119" t="s">
        <v>21134</v>
      </c>
      <c r="O161" s="119"/>
      <c r="P161" s="76"/>
      <c r="Q161" s="119" t="s">
        <v>3593</v>
      </c>
      <c r="R161" s="76" t="s">
        <v>1063</v>
      </c>
      <c r="S161" s="76"/>
      <c r="T161" s="76"/>
      <c r="U161" s="76"/>
      <c r="V161" s="76"/>
      <c r="W161" s="76"/>
      <c r="X161" s="121"/>
      <c r="Y161" s="76"/>
      <c r="BB161" s="642">
        <f t="shared" si="4"/>
        <v>5250.0000000000009</v>
      </c>
      <c r="BC161" s="74">
        <f t="shared" si="5"/>
        <v>80250</v>
      </c>
    </row>
    <row r="162" spans="1:55" ht="15.5" x14ac:dyDescent="0.35">
      <c r="A162" s="76"/>
      <c r="B162" s="399" t="s">
        <v>20928</v>
      </c>
      <c r="C162" s="399" t="s">
        <v>260</v>
      </c>
      <c r="D162" s="399" t="s">
        <v>20929</v>
      </c>
      <c r="E162" s="400" t="s">
        <v>20930</v>
      </c>
      <c r="F162" s="76"/>
      <c r="G162" s="571" t="s">
        <v>21133</v>
      </c>
      <c r="H162" s="76"/>
      <c r="I162" s="74">
        <v>75000</v>
      </c>
      <c r="J162" s="76"/>
      <c r="K162" s="76" t="s">
        <v>5537</v>
      </c>
      <c r="L162" s="75" t="s">
        <v>1063</v>
      </c>
      <c r="M162" s="76" t="s">
        <v>20248</v>
      </c>
      <c r="N162" s="119" t="s">
        <v>21135</v>
      </c>
      <c r="O162" s="119"/>
      <c r="P162" s="76"/>
      <c r="Q162" s="119" t="s">
        <v>3593</v>
      </c>
      <c r="R162" s="76" t="s">
        <v>1063</v>
      </c>
      <c r="S162" s="76"/>
      <c r="T162" s="76"/>
      <c r="U162" s="76"/>
      <c r="V162" s="76"/>
      <c r="W162" s="76"/>
      <c r="X162" s="121"/>
      <c r="Y162" s="76"/>
      <c r="BB162" s="642">
        <f t="shared" si="4"/>
        <v>5250.0000000000009</v>
      </c>
      <c r="BC162" s="74">
        <f t="shared" si="5"/>
        <v>80250</v>
      </c>
    </row>
    <row r="163" spans="1:55" ht="15.5" x14ac:dyDescent="0.35">
      <c r="A163" s="76"/>
      <c r="B163" s="399" t="s">
        <v>20928</v>
      </c>
      <c r="C163" s="399" t="s">
        <v>260</v>
      </c>
      <c r="D163" s="399" t="s">
        <v>20929</v>
      </c>
      <c r="E163" s="400" t="s">
        <v>20930</v>
      </c>
      <c r="F163" s="76"/>
      <c r="G163" s="571" t="s">
        <v>21133</v>
      </c>
      <c r="H163" s="76"/>
      <c r="I163" s="74">
        <v>75000</v>
      </c>
      <c r="J163" s="76"/>
      <c r="K163" s="76" t="s">
        <v>5537</v>
      </c>
      <c r="L163" s="75" t="s">
        <v>1063</v>
      </c>
      <c r="M163" s="76" t="s">
        <v>20248</v>
      </c>
      <c r="N163" s="119" t="s">
        <v>12917</v>
      </c>
      <c r="O163" s="119"/>
      <c r="P163" s="76"/>
      <c r="Q163" s="119" t="s">
        <v>3593</v>
      </c>
      <c r="R163" s="76" t="s">
        <v>1063</v>
      </c>
      <c r="S163" s="76"/>
      <c r="T163" s="76"/>
      <c r="U163" s="76"/>
      <c r="V163" s="76"/>
      <c r="W163" s="76"/>
      <c r="X163" s="121"/>
      <c r="Y163" s="76"/>
      <c r="BB163" s="642">
        <f t="shared" si="4"/>
        <v>5250.0000000000009</v>
      </c>
      <c r="BC163" s="74">
        <f t="shared" si="5"/>
        <v>80250</v>
      </c>
    </row>
    <row r="164" spans="1:55" ht="15.5" x14ac:dyDescent="0.35">
      <c r="A164" s="76"/>
      <c r="B164" s="399" t="s">
        <v>20928</v>
      </c>
      <c r="C164" s="399" t="s">
        <v>260</v>
      </c>
      <c r="D164" s="399" t="s">
        <v>20929</v>
      </c>
      <c r="E164" s="400" t="s">
        <v>20930</v>
      </c>
      <c r="F164" s="76"/>
      <c r="G164" s="571" t="s">
        <v>21136</v>
      </c>
      <c r="H164" s="76"/>
      <c r="I164" s="74">
        <v>75000</v>
      </c>
      <c r="J164" s="76"/>
      <c r="K164" s="76" t="s">
        <v>5537</v>
      </c>
      <c r="L164" s="75" t="s">
        <v>1063</v>
      </c>
      <c r="M164" s="76" t="s">
        <v>20248</v>
      </c>
      <c r="N164" s="119" t="s">
        <v>21137</v>
      </c>
      <c r="O164" s="119"/>
      <c r="P164" s="76"/>
      <c r="Q164" s="119" t="s">
        <v>8797</v>
      </c>
      <c r="R164" s="76" t="s">
        <v>1063</v>
      </c>
      <c r="S164" s="76"/>
      <c r="T164" s="76"/>
      <c r="U164" s="76"/>
      <c r="V164" s="76"/>
      <c r="W164" s="76"/>
      <c r="X164" s="121"/>
      <c r="Y164" s="76"/>
      <c r="BB164" s="642">
        <f t="shared" si="4"/>
        <v>5250.0000000000009</v>
      </c>
      <c r="BC164" s="74">
        <f t="shared" si="5"/>
        <v>80250</v>
      </c>
    </row>
    <row r="165" spans="1:55" ht="15.5" x14ac:dyDescent="0.35">
      <c r="A165" s="76"/>
      <c r="B165" s="399" t="s">
        <v>20928</v>
      </c>
      <c r="C165" s="399" t="s">
        <v>260</v>
      </c>
      <c r="D165" s="399" t="s">
        <v>20929</v>
      </c>
      <c r="E165" s="400" t="s">
        <v>20930</v>
      </c>
      <c r="F165" s="76"/>
      <c r="G165" s="571" t="s">
        <v>21138</v>
      </c>
      <c r="H165" s="76"/>
      <c r="I165" s="74">
        <v>75000</v>
      </c>
      <c r="J165" s="76"/>
      <c r="K165" s="76" t="s">
        <v>5537</v>
      </c>
      <c r="L165" s="75" t="s">
        <v>1063</v>
      </c>
      <c r="M165" s="76" t="s">
        <v>20248</v>
      </c>
      <c r="N165" s="119" t="s">
        <v>21139</v>
      </c>
      <c r="O165" s="119"/>
      <c r="P165" s="76"/>
      <c r="Q165" s="119" t="s">
        <v>3593</v>
      </c>
      <c r="R165" s="76" t="s">
        <v>1063</v>
      </c>
      <c r="S165" s="76"/>
      <c r="T165" s="76"/>
      <c r="U165" s="76"/>
      <c r="V165" s="76"/>
      <c r="W165" s="76"/>
      <c r="X165" s="121"/>
      <c r="Y165" s="76"/>
      <c r="BB165" s="642">
        <f t="shared" si="4"/>
        <v>5250.0000000000009</v>
      </c>
      <c r="BC165" s="74">
        <f t="shared" si="5"/>
        <v>80250</v>
      </c>
    </row>
    <row r="166" spans="1:55" ht="15.5" x14ac:dyDescent="0.35">
      <c r="A166" s="76"/>
      <c r="B166" s="399" t="s">
        <v>20928</v>
      </c>
      <c r="C166" s="399" t="s">
        <v>260</v>
      </c>
      <c r="D166" s="399" t="s">
        <v>20929</v>
      </c>
      <c r="E166" s="400" t="s">
        <v>20930</v>
      </c>
      <c r="F166" s="76"/>
      <c r="G166" s="571" t="s">
        <v>21138</v>
      </c>
      <c r="H166" s="76"/>
      <c r="I166" s="74">
        <v>75000</v>
      </c>
      <c r="J166" s="76"/>
      <c r="K166" s="76" t="s">
        <v>5537</v>
      </c>
      <c r="L166" s="75" t="s">
        <v>1063</v>
      </c>
      <c r="M166" s="76" t="s">
        <v>20248</v>
      </c>
      <c r="N166" s="119" t="s">
        <v>21140</v>
      </c>
      <c r="O166" s="119"/>
      <c r="P166" s="76"/>
      <c r="Q166" s="119" t="s">
        <v>3593</v>
      </c>
      <c r="R166" s="76" t="s">
        <v>1063</v>
      </c>
      <c r="S166" s="76"/>
      <c r="T166" s="76"/>
      <c r="U166" s="76"/>
      <c r="V166" s="76"/>
      <c r="W166" s="76"/>
      <c r="X166" s="121"/>
      <c r="Y166" s="76"/>
      <c r="BB166" s="642">
        <f t="shared" si="4"/>
        <v>5250.0000000000009</v>
      </c>
      <c r="BC166" s="74">
        <f t="shared" si="5"/>
        <v>80250</v>
      </c>
    </row>
    <row r="167" spans="1:55" ht="15.5" x14ac:dyDescent="0.35">
      <c r="A167" s="76"/>
      <c r="B167" s="399" t="s">
        <v>20928</v>
      </c>
      <c r="C167" s="399" t="s">
        <v>260</v>
      </c>
      <c r="D167" s="399" t="s">
        <v>20929</v>
      </c>
      <c r="E167" s="400" t="s">
        <v>20930</v>
      </c>
      <c r="F167" s="76"/>
      <c r="G167" s="571" t="s">
        <v>21138</v>
      </c>
      <c r="H167" s="76"/>
      <c r="I167" s="74">
        <v>75000</v>
      </c>
      <c r="J167" s="76"/>
      <c r="K167" s="76" t="s">
        <v>5537</v>
      </c>
      <c r="L167" s="75" t="s">
        <v>1063</v>
      </c>
      <c r="M167" s="76" t="s">
        <v>20248</v>
      </c>
      <c r="N167" s="119" t="s">
        <v>21141</v>
      </c>
      <c r="O167" s="119"/>
      <c r="P167" s="76"/>
      <c r="Q167" s="119" t="s">
        <v>3593</v>
      </c>
      <c r="R167" s="76" t="s">
        <v>1063</v>
      </c>
      <c r="S167" s="76"/>
      <c r="T167" s="76"/>
      <c r="U167" s="76"/>
      <c r="V167" s="76"/>
      <c r="W167" s="76"/>
      <c r="X167" s="121"/>
      <c r="Y167" s="76"/>
      <c r="BB167" s="642">
        <f t="shared" si="4"/>
        <v>5250.0000000000009</v>
      </c>
      <c r="BC167" s="74">
        <f t="shared" si="5"/>
        <v>80250</v>
      </c>
    </row>
    <row r="168" spans="1:55" ht="15.5" x14ac:dyDescent="0.35">
      <c r="A168" s="76"/>
      <c r="B168" s="399" t="s">
        <v>20928</v>
      </c>
      <c r="C168" s="399" t="s">
        <v>260</v>
      </c>
      <c r="D168" s="399" t="s">
        <v>20929</v>
      </c>
      <c r="E168" s="400" t="s">
        <v>20930</v>
      </c>
      <c r="F168" s="76"/>
      <c r="G168" s="571" t="s">
        <v>21142</v>
      </c>
      <c r="H168" s="76"/>
      <c r="I168" s="74">
        <v>75000</v>
      </c>
      <c r="J168" s="76"/>
      <c r="K168" s="76" t="s">
        <v>5537</v>
      </c>
      <c r="L168" s="75" t="s">
        <v>1063</v>
      </c>
      <c r="M168" s="76" t="s">
        <v>20248</v>
      </c>
      <c r="N168" s="119" t="s">
        <v>21143</v>
      </c>
      <c r="O168" s="119"/>
      <c r="P168" s="76"/>
      <c r="Q168" s="119" t="s">
        <v>8797</v>
      </c>
      <c r="R168" s="76" t="s">
        <v>1063</v>
      </c>
      <c r="S168" s="76"/>
      <c r="T168" s="76"/>
      <c r="U168" s="76"/>
      <c r="V168" s="76"/>
      <c r="W168" s="76"/>
      <c r="X168" s="121"/>
      <c r="Y168" s="76"/>
      <c r="BB168" s="642">
        <f t="shared" si="4"/>
        <v>5250.0000000000009</v>
      </c>
      <c r="BC168" s="74">
        <f t="shared" si="5"/>
        <v>80250</v>
      </c>
    </row>
    <row r="169" spans="1:55" ht="15.5" x14ac:dyDescent="0.35">
      <c r="A169" s="76"/>
      <c r="B169" s="399" t="s">
        <v>20928</v>
      </c>
      <c r="C169" s="399" t="s">
        <v>260</v>
      </c>
      <c r="D169" s="399" t="s">
        <v>20929</v>
      </c>
      <c r="E169" s="400" t="s">
        <v>20930</v>
      </c>
      <c r="F169" s="76"/>
      <c r="G169" s="571" t="s">
        <v>21144</v>
      </c>
      <c r="H169" s="76"/>
      <c r="I169" s="74">
        <v>75000</v>
      </c>
      <c r="J169" s="76"/>
      <c r="K169" s="76" t="s">
        <v>1063</v>
      </c>
      <c r="L169" s="75" t="s">
        <v>1063</v>
      </c>
      <c r="M169" s="76" t="s">
        <v>8694</v>
      </c>
      <c r="N169" s="119">
        <v>2685741</v>
      </c>
      <c r="O169" s="119"/>
      <c r="P169" s="76"/>
      <c r="Q169" s="119" t="s">
        <v>1063</v>
      </c>
      <c r="R169" s="76" t="s">
        <v>1063</v>
      </c>
      <c r="S169" s="76"/>
      <c r="T169" s="76"/>
      <c r="U169" s="76"/>
      <c r="V169" s="76"/>
      <c r="W169" s="76"/>
      <c r="X169" s="121"/>
      <c r="Y169" s="76"/>
      <c r="BB169" s="642">
        <f t="shared" si="4"/>
        <v>5250.0000000000009</v>
      </c>
      <c r="BC169" s="74">
        <f t="shared" si="5"/>
        <v>80250</v>
      </c>
    </row>
    <row r="170" spans="1:55" ht="15.5" x14ac:dyDescent="0.35">
      <c r="A170" s="76"/>
      <c r="B170" s="399" t="s">
        <v>20928</v>
      </c>
      <c r="C170" s="399" t="s">
        <v>260</v>
      </c>
      <c r="D170" s="399" t="s">
        <v>20929</v>
      </c>
      <c r="E170" s="400" t="s">
        <v>20930</v>
      </c>
      <c r="F170" s="76"/>
      <c r="G170" s="571" t="s">
        <v>21144</v>
      </c>
      <c r="H170" s="76"/>
      <c r="I170" s="74">
        <v>75000</v>
      </c>
      <c r="J170" s="76"/>
      <c r="K170" s="76" t="s">
        <v>1063</v>
      </c>
      <c r="L170" s="75" t="s">
        <v>1063</v>
      </c>
      <c r="M170" s="76" t="s">
        <v>8694</v>
      </c>
      <c r="N170" s="119">
        <v>2685742</v>
      </c>
      <c r="O170" s="119"/>
      <c r="P170" s="76"/>
      <c r="Q170" s="119" t="s">
        <v>1063</v>
      </c>
      <c r="R170" s="76" t="s">
        <v>1063</v>
      </c>
      <c r="S170" s="76"/>
      <c r="T170" s="76"/>
      <c r="U170" s="76"/>
      <c r="V170" s="76"/>
      <c r="W170" s="76"/>
      <c r="X170" s="121"/>
      <c r="Y170" s="76"/>
      <c r="BB170" s="642">
        <f t="shared" si="4"/>
        <v>5250.0000000000009</v>
      </c>
      <c r="BC170" s="74">
        <f t="shared" si="5"/>
        <v>80250</v>
      </c>
    </row>
    <row r="171" spans="1:55" ht="15.5" x14ac:dyDescent="0.35">
      <c r="A171" s="76"/>
      <c r="B171" s="399" t="s">
        <v>20928</v>
      </c>
      <c r="C171" s="399" t="s">
        <v>260</v>
      </c>
      <c r="D171" s="399" t="s">
        <v>20929</v>
      </c>
      <c r="E171" s="400" t="s">
        <v>20930</v>
      </c>
      <c r="F171" s="76"/>
      <c r="G171" s="571" t="s">
        <v>21145</v>
      </c>
      <c r="H171" s="76"/>
      <c r="I171" s="74">
        <v>75000</v>
      </c>
      <c r="J171" s="76"/>
      <c r="K171" s="76" t="s">
        <v>5537</v>
      </c>
      <c r="L171" s="75" t="s">
        <v>1063</v>
      </c>
      <c r="M171" s="76" t="s">
        <v>8508</v>
      </c>
      <c r="N171" s="119">
        <v>2718331</v>
      </c>
      <c r="O171" s="119"/>
      <c r="P171" s="76"/>
      <c r="Q171" s="119" t="s">
        <v>1226</v>
      </c>
      <c r="R171" s="76" t="s">
        <v>1063</v>
      </c>
      <c r="S171" s="76"/>
      <c r="T171" s="76"/>
      <c r="U171" s="76"/>
      <c r="V171" s="76"/>
      <c r="W171" s="76"/>
      <c r="X171" s="121"/>
      <c r="Y171" s="76"/>
      <c r="BB171" s="642">
        <f t="shared" si="4"/>
        <v>5250.0000000000009</v>
      </c>
      <c r="BC171" s="74">
        <f t="shared" si="5"/>
        <v>80250</v>
      </c>
    </row>
    <row r="172" spans="1:55" ht="15.5" x14ac:dyDescent="0.35">
      <c r="A172" s="76"/>
      <c r="B172" s="399" t="s">
        <v>20928</v>
      </c>
      <c r="C172" s="399" t="s">
        <v>260</v>
      </c>
      <c r="D172" s="399" t="s">
        <v>20929</v>
      </c>
      <c r="E172" s="400" t="s">
        <v>20930</v>
      </c>
      <c r="F172" s="76"/>
      <c r="G172" s="571" t="s">
        <v>21146</v>
      </c>
      <c r="H172" s="76"/>
      <c r="I172" s="74">
        <v>75000</v>
      </c>
      <c r="J172" s="76"/>
      <c r="K172" s="76" t="s">
        <v>5537</v>
      </c>
      <c r="L172" s="75" t="s">
        <v>1063</v>
      </c>
      <c r="M172" s="76" t="s">
        <v>21147</v>
      </c>
      <c r="N172" s="119">
        <v>2664495</v>
      </c>
      <c r="O172" s="119"/>
      <c r="P172" s="76"/>
      <c r="Q172" s="119" t="s">
        <v>3593</v>
      </c>
      <c r="R172" s="76" t="s">
        <v>1063</v>
      </c>
      <c r="S172" s="76"/>
      <c r="T172" s="76"/>
      <c r="U172" s="76"/>
      <c r="V172" s="76"/>
      <c r="W172" s="76"/>
      <c r="X172" s="121"/>
      <c r="Y172" s="76"/>
      <c r="BB172" s="642">
        <f t="shared" si="4"/>
        <v>5250.0000000000009</v>
      </c>
      <c r="BC172" s="74">
        <f t="shared" si="5"/>
        <v>80250</v>
      </c>
    </row>
    <row r="173" spans="1:55" ht="15.5" x14ac:dyDescent="0.35">
      <c r="A173" s="76"/>
      <c r="B173" s="399" t="s">
        <v>20928</v>
      </c>
      <c r="C173" s="399" t="s">
        <v>260</v>
      </c>
      <c r="D173" s="399" t="s">
        <v>20929</v>
      </c>
      <c r="E173" s="400" t="s">
        <v>20930</v>
      </c>
      <c r="F173" s="76"/>
      <c r="G173" s="571" t="s">
        <v>21148</v>
      </c>
      <c r="H173" s="76"/>
      <c r="I173" s="74">
        <v>75000</v>
      </c>
      <c r="J173" s="76"/>
      <c r="K173" s="76" t="s">
        <v>5537</v>
      </c>
      <c r="L173" s="75" t="s">
        <v>1063</v>
      </c>
      <c r="M173" s="76" t="s">
        <v>16772</v>
      </c>
      <c r="N173" s="119" t="s">
        <v>21149</v>
      </c>
      <c r="O173" s="119"/>
      <c r="P173" s="76"/>
      <c r="Q173" s="119" t="s">
        <v>3593</v>
      </c>
      <c r="R173" s="76" t="s">
        <v>1063</v>
      </c>
      <c r="S173" s="76"/>
      <c r="T173" s="76"/>
      <c r="U173" s="76"/>
      <c r="V173" s="76"/>
      <c r="W173" s="76"/>
      <c r="X173" s="121"/>
      <c r="Y173" s="76"/>
      <c r="BB173" s="642">
        <f t="shared" si="4"/>
        <v>5250.0000000000009</v>
      </c>
      <c r="BC173" s="74">
        <f t="shared" si="5"/>
        <v>80250</v>
      </c>
    </row>
    <row r="174" spans="1:55" ht="15.5" x14ac:dyDescent="0.35">
      <c r="A174" s="76"/>
      <c r="B174" s="399" t="s">
        <v>20928</v>
      </c>
      <c r="C174" s="399" t="s">
        <v>260</v>
      </c>
      <c r="D174" s="399" t="s">
        <v>20929</v>
      </c>
      <c r="E174" s="400" t="s">
        <v>20930</v>
      </c>
      <c r="F174" s="76"/>
      <c r="G174" s="571" t="s">
        <v>21148</v>
      </c>
      <c r="H174" s="76"/>
      <c r="I174" s="74">
        <v>75000</v>
      </c>
      <c r="J174" s="76"/>
      <c r="K174" s="76" t="s">
        <v>5537</v>
      </c>
      <c r="L174" s="75" t="s">
        <v>1063</v>
      </c>
      <c r="M174" s="76" t="s">
        <v>16772</v>
      </c>
      <c r="N174" s="119" t="s">
        <v>21150</v>
      </c>
      <c r="O174" s="119"/>
      <c r="P174" s="76"/>
      <c r="Q174" s="119" t="s">
        <v>3593</v>
      </c>
      <c r="R174" s="76" t="s">
        <v>1063</v>
      </c>
      <c r="S174" s="76"/>
      <c r="T174" s="76"/>
      <c r="U174" s="76"/>
      <c r="V174" s="76"/>
      <c r="W174" s="76"/>
      <c r="X174" s="121"/>
      <c r="Y174" s="76"/>
      <c r="BB174" s="642">
        <f t="shared" si="4"/>
        <v>5250.0000000000009</v>
      </c>
      <c r="BC174" s="74">
        <f t="shared" si="5"/>
        <v>80250</v>
      </c>
    </row>
    <row r="175" spans="1:55" ht="15.5" x14ac:dyDescent="0.35">
      <c r="A175" s="76"/>
      <c r="B175" s="399" t="s">
        <v>20928</v>
      </c>
      <c r="C175" s="399" t="s">
        <v>260</v>
      </c>
      <c r="D175" s="399" t="s">
        <v>20929</v>
      </c>
      <c r="E175" s="400" t="s">
        <v>20930</v>
      </c>
      <c r="F175" s="76"/>
      <c r="G175" s="571" t="s">
        <v>21148</v>
      </c>
      <c r="H175" s="76"/>
      <c r="I175" s="74">
        <v>75000</v>
      </c>
      <c r="J175" s="76"/>
      <c r="K175" s="76" t="s">
        <v>5537</v>
      </c>
      <c r="L175" s="75" t="s">
        <v>1063</v>
      </c>
      <c r="M175" s="76" t="s">
        <v>16772</v>
      </c>
      <c r="N175" s="119" t="s">
        <v>21151</v>
      </c>
      <c r="O175" s="119"/>
      <c r="P175" s="76"/>
      <c r="Q175" s="119" t="s">
        <v>3593</v>
      </c>
      <c r="R175" s="76" t="s">
        <v>1063</v>
      </c>
      <c r="S175" s="76"/>
      <c r="T175" s="76"/>
      <c r="U175" s="76"/>
      <c r="V175" s="76"/>
      <c r="W175" s="76"/>
      <c r="X175" s="121"/>
      <c r="Y175" s="76"/>
      <c r="BB175" s="642">
        <f t="shared" si="4"/>
        <v>5250.0000000000009</v>
      </c>
      <c r="BC175" s="74">
        <f t="shared" si="5"/>
        <v>80250</v>
      </c>
    </row>
    <row r="176" spans="1:55" ht="15.5" x14ac:dyDescent="0.35">
      <c r="A176" s="76"/>
      <c r="B176" s="399" t="s">
        <v>20928</v>
      </c>
      <c r="C176" s="399" t="s">
        <v>260</v>
      </c>
      <c r="D176" s="399" t="s">
        <v>20929</v>
      </c>
      <c r="E176" s="400" t="s">
        <v>20930</v>
      </c>
      <c r="F176" s="76"/>
      <c r="G176" s="571" t="s">
        <v>21152</v>
      </c>
      <c r="H176" s="76"/>
      <c r="I176" s="74">
        <v>75000</v>
      </c>
      <c r="J176" s="76"/>
      <c r="K176" s="76" t="s">
        <v>5537</v>
      </c>
      <c r="L176" s="75" t="s">
        <v>1063</v>
      </c>
      <c r="M176" s="76" t="s">
        <v>1063</v>
      </c>
      <c r="N176" s="119" t="s">
        <v>1063</v>
      </c>
      <c r="O176" s="119"/>
      <c r="P176" s="76"/>
      <c r="Q176" s="119" t="s">
        <v>3593</v>
      </c>
      <c r="R176" s="76" t="s">
        <v>1063</v>
      </c>
      <c r="S176" s="76"/>
      <c r="T176" s="76"/>
      <c r="U176" s="76"/>
      <c r="V176" s="76"/>
      <c r="W176" s="76"/>
      <c r="X176" s="121"/>
      <c r="Y176" s="76"/>
      <c r="BB176" s="642">
        <f t="shared" si="4"/>
        <v>5250.0000000000009</v>
      </c>
      <c r="BC176" s="74">
        <f t="shared" si="5"/>
        <v>80250</v>
      </c>
    </row>
    <row r="177" spans="1:55" ht="15.5" x14ac:dyDescent="0.35">
      <c r="A177" s="76"/>
      <c r="B177" s="399" t="s">
        <v>20928</v>
      </c>
      <c r="C177" s="399" t="s">
        <v>260</v>
      </c>
      <c r="D177" s="399" t="s">
        <v>20929</v>
      </c>
      <c r="E177" s="400" t="s">
        <v>20930</v>
      </c>
      <c r="F177" s="76"/>
      <c r="G177" s="571" t="s">
        <v>21153</v>
      </c>
      <c r="H177" s="76"/>
      <c r="I177" s="74">
        <v>75000</v>
      </c>
      <c r="J177" s="76"/>
      <c r="K177" s="76" t="s">
        <v>5537</v>
      </c>
      <c r="L177" s="75" t="s">
        <v>1063</v>
      </c>
      <c r="M177" s="76" t="s">
        <v>5542</v>
      </c>
      <c r="N177" s="119">
        <v>75923</v>
      </c>
      <c r="O177" s="119"/>
      <c r="P177" s="76"/>
      <c r="Q177" s="119" t="s">
        <v>5175</v>
      </c>
      <c r="R177" s="76" t="s">
        <v>1063</v>
      </c>
      <c r="S177" s="76"/>
      <c r="T177" s="76"/>
      <c r="U177" s="76"/>
      <c r="V177" s="76"/>
      <c r="W177" s="76"/>
      <c r="X177" s="121"/>
      <c r="Y177" s="76"/>
      <c r="BB177" s="642">
        <f t="shared" si="4"/>
        <v>5250.0000000000009</v>
      </c>
      <c r="BC177" s="74">
        <f t="shared" si="5"/>
        <v>80250</v>
      </c>
    </row>
    <row r="178" spans="1:55" ht="15.5" x14ac:dyDescent="0.35">
      <c r="A178" s="76"/>
      <c r="B178" s="399" t="s">
        <v>20928</v>
      </c>
      <c r="C178" s="399" t="s">
        <v>260</v>
      </c>
      <c r="D178" s="399" t="s">
        <v>20929</v>
      </c>
      <c r="E178" s="400" t="s">
        <v>20930</v>
      </c>
      <c r="F178" s="76"/>
      <c r="G178" s="571" t="s">
        <v>21154</v>
      </c>
      <c r="H178" s="76"/>
      <c r="I178" s="74">
        <v>75000</v>
      </c>
      <c r="J178" s="76"/>
      <c r="K178" s="76" t="s">
        <v>5537</v>
      </c>
      <c r="L178" s="75" t="s">
        <v>1063</v>
      </c>
      <c r="M178" s="75" t="s">
        <v>1063</v>
      </c>
      <c r="N178" s="75" t="s">
        <v>1063</v>
      </c>
      <c r="O178" s="119"/>
      <c r="P178" s="76"/>
      <c r="Q178" s="119" t="s">
        <v>3593</v>
      </c>
      <c r="R178" s="76" t="s">
        <v>1063</v>
      </c>
      <c r="S178" s="76"/>
      <c r="T178" s="76"/>
      <c r="U178" s="76"/>
      <c r="V178" s="76"/>
      <c r="W178" s="76"/>
      <c r="X178" s="121"/>
      <c r="Y178" s="76"/>
      <c r="BB178" s="642">
        <f t="shared" si="4"/>
        <v>5250.0000000000009</v>
      </c>
      <c r="BC178" s="74">
        <f t="shared" si="5"/>
        <v>80250</v>
      </c>
    </row>
    <row r="179" spans="1:55" ht="15.5" x14ac:dyDescent="0.35">
      <c r="A179" s="76"/>
      <c r="B179" s="399" t="s">
        <v>20928</v>
      </c>
      <c r="C179" s="399" t="s">
        <v>260</v>
      </c>
      <c r="D179" s="399" t="s">
        <v>20929</v>
      </c>
      <c r="E179" s="400" t="s">
        <v>20930</v>
      </c>
      <c r="F179" s="76"/>
      <c r="G179" s="571" t="s">
        <v>21155</v>
      </c>
      <c r="H179" s="76"/>
      <c r="I179" s="74">
        <v>75000</v>
      </c>
      <c r="J179" s="76"/>
      <c r="K179" s="76" t="s">
        <v>5537</v>
      </c>
      <c r="L179" s="75" t="s">
        <v>1063</v>
      </c>
      <c r="M179" s="76" t="s">
        <v>8344</v>
      </c>
      <c r="N179" s="119">
        <v>2664767</v>
      </c>
      <c r="O179" s="119"/>
      <c r="P179" s="76"/>
      <c r="Q179" s="119" t="s">
        <v>1063</v>
      </c>
      <c r="R179" s="76" t="s">
        <v>1066</v>
      </c>
      <c r="S179" s="76"/>
      <c r="T179" s="76"/>
      <c r="U179" s="76"/>
      <c r="V179" s="76"/>
      <c r="W179" s="76"/>
      <c r="X179" s="121"/>
      <c r="Y179" s="76"/>
      <c r="BB179" s="642">
        <f t="shared" si="4"/>
        <v>5250.0000000000009</v>
      </c>
      <c r="BC179" s="74">
        <f t="shared" si="5"/>
        <v>80250</v>
      </c>
    </row>
    <row r="180" spans="1:55" ht="15.5" x14ac:dyDescent="0.35">
      <c r="A180" s="76"/>
      <c r="B180" s="399" t="s">
        <v>20928</v>
      </c>
      <c r="C180" s="399" t="s">
        <v>260</v>
      </c>
      <c r="D180" s="399" t="s">
        <v>20929</v>
      </c>
      <c r="E180" s="400" t="s">
        <v>20930</v>
      </c>
      <c r="F180" s="76"/>
      <c r="G180" s="571" t="s">
        <v>21156</v>
      </c>
      <c r="H180" s="76"/>
      <c r="I180" s="74">
        <v>75000</v>
      </c>
      <c r="J180" s="76"/>
      <c r="K180" s="76" t="s">
        <v>2182</v>
      </c>
      <c r="L180" s="75" t="s">
        <v>1063</v>
      </c>
      <c r="M180" s="76" t="s">
        <v>9081</v>
      </c>
      <c r="N180" s="119" t="s">
        <v>21157</v>
      </c>
      <c r="O180" s="119"/>
      <c r="P180" s="76"/>
      <c r="Q180" s="119" t="s">
        <v>1063</v>
      </c>
      <c r="R180" s="76" t="s">
        <v>1063</v>
      </c>
      <c r="S180" s="76"/>
      <c r="T180" s="76"/>
      <c r="U180" s="76"/>
      <c r="V180" s="76"/>
      <c r="W180" s="76"/>
      <c r="X180" s="121"/>
      <c r="Y180" s="76"/>
      <c r="BB180" s="642">
        <f t="shared" si="4"/>
        <v>5250.0000000000009</v>
      </c>
      <c r="BC180" s="74">
        <f t="shared" si="5"/>
        <v>80250</v>
      </c>
    </row>
    <row r="181" spans="1:55" ht="15.5" x14ac:dyDescent="0.35">
      <c r="A181" s="76"/>
      <c r="B181" s="399" t="s">
        <v>20928</v>
      </c>
      <c r="C181" s="399" t="s">
        <v>260</v>
      </c>
      <c r="D181" s="399" t="s">
        <v>20929</v>
      </c>
      <c r="E181" s="400" t="s">
        <v>20930</v>
      </c>
      <c r="F181" s="76"/>
      <c r="G181" s="571" t="s">
        <v>21158</v>
      </c>
      <c r="H181" s="76"/>
      <c r="I181" s="74">
        <v>75000</v>
      </c>
      <c r="J181" s="76"/>
      <c r="K181" s="76" t="s">
        <v>5537</v>
      </c>
      <c r="L181" s="75" t="s">
        <v>1063</v>
      </c>
      <c r="M181" s="76" t="s">
        <v>20248</v>
      </c>
      <c r="N181" s="119" t="s">
        <v>21159</v>
      </c>
      <c r="O181" s="119"/>
      <c r="P181" s="76"/>
      <c r="Q181" s="119" t="s">
        <v>3593</v>
      </c>
      <c r="R181" s="76" t="s">
        <v>1063</v>
      </c>
      <c r="S181" s="76"/>
      <c r="T181" s="76"/>
      <c r="U181" s="76"/>
      <c r="V181" s="76"/>
      <c r="W181" s="76"/>
      <c r="X181" s="121"/>
      <c r="Y181" s="76"/>
      <c r="BB181" s="642">
        <f t="shared" si="4"/>
        <v>5250.0000000000009</v>
      </c>
      <c r="BC181" s="74">
        <f t="shared" si="5"/>
        <v>80250</v>
      </c>
    </row>
    <row r="182" spans="1:55" ht="15.5" x14ac:dyDescent="0.35">
      <c r="A182" s="76"/>
      <c r="B182" s="399" t="s">
        <v>20928</v>
      </c>
      <c r="C182" s="399" t="s">
        <v>260</v>
      </c>
      <c r="D182" s="399" t="s">
        <v>20929</v>
      </c>
      <c r="E182" s="400" t="s">
        <v>20930</v>
      </c>
      <c r="F182" s="76"/>
      <c r="G182" s="571" t="s">
        <v>21158</v>
      </c>
      <c r="H182" s="76"/>
      <c r="I182" s="74">
        <v>75000</v>
      </c>
      <c r="J182" s="76"/>
      <c r="K182" s="76" t="s">
        <v>5537</v>
      </c>
      <c r="L182" s="75" t="s">
        <v>1063</v>
      </c>
      <c r="M182" s="76" t="s">
        <v>20248</v>
      </c>
      <c r="N182" s="119" t="s">
        <v>21160</v>
      </c>
      <c r="O182" s="119"/>
      <c r="P182" s="76"/>
      <c r="Q182" s="119" t="s">
        <v>3593</v>
      </c>
      <c r="R182" s="76"/>
      <c r="S182" s="76"/>
      <c r="T182" s="76"/>
      <c r="U182" s="76"/>
      <c r="V182" s="76"/>
      <c r="W182" s="76"/>
      <c r="X182" s="121"/>
      <c r="Y182" s="76"/>
      <c r="BB182" s="642">
        <f t="shared" si="4"/>
        <v>5250.0000000000009</v>
      </c>
      <c r="BC182" s="74">
        <f t="shared" si="5"/>
        <v>80250</v>
      </c>
    </row>
    <row r="183" spans="1:55" ht="15.5" x14ac:dyDescent="0.35">
      <c r="A183" s="76"/>
      <c r="B183" s="399" t="s">
        <v>20928</v>
      </c>
      <c r="C183" s="399" t="s">
        <v>260</v>
      </c>
      <c r="D183" s="399" t="s">
        <v>20929</v>
      </c>
      <c r="E183" s="400" t="s">
        <v>20930</v>
      </c>
      <c r="F183" s="76"/>
      <c r="G183" s="571" t="s">
        <v>21158</v>
      </c>
      <c r="H183" s="76"/>
      <c r="I183" s="74">
        <v>75000</v>
      </c>
      <c r="J183" s="76"/>
      <c r="K183" s="76" t="s">
        <v>5537</v>
      </c>
      <c r="L183" s="75" t="s">
        <v>1063</v>
      </c>
      <c r="M183" s="76" t="s">
        <v>20248</v>
      </c>
      <c r="N183" s="119" t="s">
        <v>21161</v>
      </c>
      <c r="O183" s="119"/>
      <c r="P183" s="76"/>
      <c r="Q183" s="119" t="s">
        <v>3593</v>
      </c>
      <c r="R183" s="76"/>
      <c r="S183" s="76"/>
      <c r="T183" s="76"/>
      <c r="U183" s="76"/>
      <c r="V183" s="76"/>
      <c r="W183" s="76"/>
      <c r="X183" s="121"/>
      <c r="Y183" s="76"/>
      <c r="BB183" s="642">
        <f t="shared" si="4"/>
        <v>5250.0000000000009</v>
      </c>
      <c r="BC183" s="74">
        <f t="shared" si="5"/>
        <v>80250</v>
      </c>
    </row>
    <row r="184" spans="1:55" ht="15.5" x14ac:dyDescent="0.35">
      <c r="A184" s="76"/>
      <c r="B184" s="399" t="s">
        <v>20928</v>
      </c>
      <c r="C184" s="399" t="s">
        <v>260</v>
      </c>
      <c r="D184" s="399" t="s">
        <v>20929</v>
      </c>
      <c r="E184" s="400" t="s">
        <v>20930</v>
      </c>
      <c r="F184" s="76"/>
      <c r="G184" s="571" t="s">
        <v>21162</v>
      </c>
      <c r="H184" s="76"/>
      <c r="I184" s="74">
        <v>75000</v>
      </c>
      <c r="J184" s="76"/>
      <c r="K184" s="76" t="s">
        <v>5537</v>
      </c>
      <c r="L184" s="75" t="s">
        <v>1063</v>
      </c>
      <c r="M184" s="76" t="s">
        <v>20248</v>
      </c>
      <c r="N184" s="119" t="s">
        <v>21163</v>
      </c>
      <c r="O184" s="119"/>
      <c r="P184" s="76"/>
      <c r="Q184" s="119" t="s">
        <v>8797</v>
      </c>
      <c r="R184" s="76"/>
      <c r="S184" s="76"/>
      <c r="T184" s="76"/>
      <c r="U184" s="76"/>
      <c r="V184" s="76"/>
      <c r="W184" s="76"/>
      <c r="X184" s="121"/>
      <c r="Y184" s="76"/>
      <c r="BB184" s="642">
        <f t="shared" si="4"/>
        <v>5250.0000000000009</v>
      </c>
      <c r="BC184" s="74">
        <f t="shared" si="5"/>
        <v>80250</v>
      </c>
    </row>
    <row r="185" spans="1:55" ht="15.5" x14ac:dyDescent="0.35">
      <c r="A185" s="76"/>
      <c r="B185" s="399" t="s">
        <v>20928</v>
      </c>
      <c r="C185" s="399" t="s">
        <v>260</v>
      </c>
      <c r="D185" s="399" t="s">
        <v>20929</v>
      </c>
      <c r="E185" s="400" t="s">
        <v>20930</v>
      </c>
      <c r="F185" s="76"/>
      <c r="G185" s="571" t="s">
        <v>21164</v>
      </c>
      <c r="H185" s="76"/>
      <c r="I185" s="74">
        <v>75000</v>
      </c>
      <c r="J185" s="76"/>
      <c r="K185" s="76" t="s">
        <v>5537</v>
      </c>
      <c r="L185" s="75" t="s">
        <v>1063</v>
      </c>
      <c r="M185" s="76" t="s">
        <v>20248</v>
      </c>
      <c r="N185" s="119" t="s">
        <v>21165</v>
      </c>
      <c r="O185" s="119"/>
      <c r="P185" s="76"/>
      <c r="Q185" s="119" t="s">
        <v>3593</v>
      </c>
      <c r="R185" s="76"/>
      <c r="S185" s="76"/>
      <c r="T185" s="76"/>
      <c r="U185" s="76"/>
      <c r="V185" s="76"/>
      <c r="W185" s="76"/>
      <c r="X185" s="121"/>
      <c r="Y185" s="76"/>
      <c r="BB185" s="642">
        <f t="shared" si="4"/>
        <v>5250.0000000000009</v>
      </c>
      <c r="BC185" s="74">
        <f t="shared" si="5"/>
        <v>80250</v>
      </c>
    </row>
    <row r="186" spans="1:55" ht="15.5" x14ac:dyDescent="0.35">
      <c r="A186" s="76"/>
      <c r="B186" s="399" t="s">
        <v>20928</v>
      </c>
      <c r="C186" s="399" t="s">
        <v>260</v>
      </c>
      <c r="D186" s="399" t="s">
        <v>20929</v>
      </c>
      <c r="E186" s="400" t="s">
        <v>20930</v>
      </c>
      <c r="F186" s="76"/>
      <c r="G186" s="571" t="s">
        <v>21164</v>
      </c>
      <c r="H186" s="76"/>
      <c r="I186" s="74">
        <v>75000</v>
      </c>
      <c r="J186" s="76"/>
      <c r="K186" s="76" t="s">
        <v>5537</v>
      </c>
      <c r="L186" s="75" t="s">
        <v>1063</v>
      </c>
      <c r="M186" s="76" t="s">
        <v>20248</v>
      </c>
      <c r="N186" s="119" t="s">
        <v>21166</v>
      </c>
      <c r="O186" s="119"/>
      <c r="P186" s="76"/>
      <c r="Q186" s="119" t="s">
        <v>3593</v>
      </c>
      <c r="R186" s="76"/>
      <c r="S186" s="76"/>
      <c r="T186" s="76"/>
      <c r="U186" s="76"/>
      <c r="V186" s="76"/>
      <c r="W186" s="76"/>
      <c r="X186" s="121"/>
      <c r="Y186" s="76"/>
      <c r="BB186" s="642">
        <f t="shared" si="4"/>
        <v>5250.0000000000009</v>
      </c>
      <c r="BC186" s="74">
        <f t="shared" si="5"/>
        <v>80250</v>
      </c>
    </row>
    <row r="187" spans="1:55" ht="15.5" x14ac:dyDescent="0.35">
      <c r="A187" s="76"/>
      <c r="B187" s="399" t="s">
        <v>20928</v>
      </c>
      <c r="C187" s="399" t="s">
        <v>260</v>
      </c>
      <c r="D187" s="399" t="s">
        <v>20929</v>
      </c>
      <c r="E187" s="400" t="s">
        <v>20930</v>
      </c>
      <c r="F187" s="76"/>
      <c r="G187" s="571" t="s">
        <v>21164</v>
      </c>
      <c r="H187" s="76"/>
      <c r="I187" s="74">
        <v>75000</v>
      </c>
      <c r="J187" s="76"/>
      <c r="K187" s="76" t="s">
        <v>5537</v>
      </c>
      <c r="L187" s="75" t="s">
        <v>1063</v>
      </c>
      <c r="M187" s="76" t="s">
        <v>16772</v>
      </c>
      <c r="N187" s="119" t="s">
        <v>21167</v>
      </c>
      <c r="O187" s="119"/>
      <c r="P187" s="76"/>
      <c r="Q187" s="119" t="s">
        <v>3593</v>
      </c>
      <c r="R187" s="76"/>
      <c r="S187" s="76"/>
      <c r="T187" s="76"/>
      <c r="U187" s="76"/>
      <c r="V187" s="76"/>
      <c r="W187" s="76"/>
      <c r="X187" s="121"/>
      <c r="Y187" s="76"/>
      <c r="BB187" s="642">
        <f t="shared" si="4"/>
        <v>5250.0000000000009</v>
      </c>
      <c r="BC187" s="74">
        <f t="shared" si="5"/>
        <v>80250</v>
      </c>
    </row>
    <row r="188" spans="1:55" ht="15.5" x14ac:dyDescent="0.35">
      <c r="A188" s="76"/>
      <c r="B188" s="399" t="s">
        <v>20928</v>
      </c>
      <c r="C188" s="399" t="s">
        <v>260</v>
      </c>
      <c r="D188" s="399" t="s">
        <v>20929</v>
      </c>
      <c r="E188" s="400" t="s">
        <v>20930</v>
      </c>
      <c r="F188" s="76"/>
      <c r="G188" s="571" t="s">
        <v>21168</v>
      </c>
      <c r="H188" s="76"/>
      <c r="I188" s="74">
        <v>75000</v>
      </c>
      <c r="J188" s="76"/>
      <c r="K188" s="76" t="s">
        <v>5537</v>
      </c>
      <c r="L188" s="75" t="s">
        <v>1063</v>
      </c>
      <c r="M188" s="76" t="s">
        <v>20248</v>
      </c>
      <c r="N188" s="119" t="s">
        <v>21169</v>
      </c>
      <c r="O188" s="119"/>
      <c r="P188" s="76"/>
      <c r="Q188" s="119" t="s">
        <v>8797</v>
      </c>
      <c r="R188" s="76"/>
      <c r="S188" s="76"/>
      <c r="T188" s="76"/>
      <c r="U188" s="76"/>
      <c r="V188" s="76"/>
      <c r="W188" s="76"/>
      <c r="X188" s="121"/>
      <c r="Y188" s="76"/>
      <c r="BB188" s="642">
        <f t="shared" si="4"/>
        <v>5250.0000000000009</v>
      </c>
      <c r="BC188" s="74">
        <f t="shared" si="5"/>
        <v>80250</v>
      </c>
    </row>
    <row r="189" spans="1:55" ht="15.5" x14ac:dyDescent="0.35">
      <c r="A189" s="76"/>
      <c r="B189" s="399" t="s">
        <v>20928</v>
      </c>
      <c r="C189" s="399" t="s">
        <v>260</v>
      </c>
      <c r="D189" s="399" t="s">
        <v>20929</v>
      </c>
      <c r="E189" s="400" t="s">
        <v>20930</v>
      </c>
      <c r="F189" s="76"/>
      <c r="G189" s="571" t="s">
        <v>21170</v>
      </c>
      <c r="H189" s="76"/>
      <c r="I189" s="74">
        <v>75000</v>
      </c>
      <c r="J189" s="76"/>
      <c r="K189" s="76" t="s">
        <v>5537</v>
      </c>
      <c r="L189" s="75" t="s">
        <v>1063</v>
      </c>
      <c r="M189" s="76" t="s">
        <v>16772</v>
      </c>
      <c r="N189" s="119">
        <v>75890</v>
      </c>
      <c r="O189" s="119"/>
      <c r="P189" s="76"/>
      <c r="Q189" s="119" t="s">
        <v>3593</v>
      </c>
      <c r="R189" s="76"/>
      <c r="S189" s="76"/>
      <c r="T189" s="76"/>
      <c r="U189" s="76"/>
      <c r="V189" s="76"/>
      <c r="W189" s="76"/>
      <c r="X189" s="121"/>
      <c r="Y189" s="76"/>
      <c r="BB189" s="642">
        <f t="shared" si="4"/>
        <v>5250.0000000000009</v>
      </c>
      <c r="BC189" s="74">
        <f t="shared" si="5"/>
        <v>80250</v>
      </c>
    </row>
    <row r="190" spans="1:55" ht="15.5" x14ac:dyDescent="0.35">
      <c r="A190" s="76"/>
      <c r="B190" s="399" t="s">
        <v>20928</v>
      </c>
      <c r="C190" s="399" t="s">
        <v>260</v>
      </c>
      <c r="D190" s="399" t="s">
        <v>20929</v>
      </c>
      <c r="E190" s="400" t="s">
        <v>20930</v>
      </c>
      <c r="F190" s="76"/>
      <c r="G190" s="571" t="s">
        <v>21170</v>
      </c>
      <c r="H190" s="76"/>
      <c r="I190" s="74">
        <v>75000</v>
      </c>
      <c r="J190" s="76"/>
      <c r="K190" s="76" t="s">
        <v>5537</v>
      </c>
      <c r="L190" s="75" t="s">
        <v>1063</v>
      </c>
      <c r="M190" s="76" t="s">
        <v>16772</v>
      </c>
      <c r="N190" s="119">
        <v>75876</v>
      </c>
      <c r="O190" s="119"/>
      <c r="P190" s="76"/>
      <c r="Q190" s="119" t="s">
        <v>3593</v>
      </c>
      <c r="R190" s="76"/>
      <c r="S190" s="76"/>
      <c r="T190" s="76"/>
      <c r="U190" s="76"/>
      <c r="V190" s="76"/>
      <c r="W190" s="76"/>
      <c r="X190" s="121"/>
      <c r="Y190" s="76"/>
      <c r="BB190" s="642">
        <f t="shared" si="4"/>
        <v>5250.0000000000009</v>
      </c>
      <c r="BC190" s="74">
        <f t="shared" si="5"/>
        <v>80250</v>
      </c>
    </row>
    <row r="191" spans="1:55" ht="15.5" x14ac:dyDescent="0.35">
      <c r="A191" s="76"/>
      <c r="B191" s="399" t="s">
        <v>20928</v>
      </c>
      <c r="C191" s="399" t="s">
        <v>260</v>
      </c>
      <c r="D191" s="399" t="s">
        <v>20929</v>
      </c>
      <c r="E191" s="400" t="s">
        <v>20930</v>
      </c>
      <c r="F191" s="76"/>
      <c r="G191" s="571" t="s">
        <v>21170</v>
      </c>
      <c r="H191" s="76"/>
      <c r="I191" s="74">
        <v>75000</v>
      </c>
      <c r="J191" s="76"/>
      <c r="K191" s="76" t="s">
        <v>5537</v>
      </c>
      <c r="L191" s="75" t="s">
        <v>1063</v>
      </c>
      <c r="M191" s="76" t="s">
        <v>16772</v>
      </c>
      <c r="N191" s="119">
        <v>75791</v>
      </c>
      <c r="O191" s="119"/>
      <c r="P191" s="76"/>
      <c r="Q191" s="119" t="s">
        <v>3593</v>
      </c>
      <c r="R191" s="76"/>
      <c r="S191" s="76"/>
      <c r="T191" s="76"/>
      <c r="U191" s="76"/>
      <c r="V191" s="76"/>
      <c r="W191" s="76"/>
      <c r="X191" s="121"/>
      <c r="Y191" s="76"/>
      <c r="BB191" s="642">
        <f t="shared" si="4"/>
        <v>5250.0000000000009</v>
      </c>
      <c r="BC191" s="74">
        <f t="shared" si="5"/>
        <v>80250</v>
      </c>
    </row>
    <row r="192" spans="1:55" ht="15.5" x14ac:dyDescent="0.35">
      <c r="A192" s="76"/>
      <c r="B192" s="399" t="s">
        <v>20928</v>
      </c>
      <c r="C192" s="399" t="s">
        <v>260</v>
      </c>
      <c r="D192" s="399" t="s">
        <v>20929</v>
      </c>
      <c r="E192" s="400" t="s">
        <v>20930</v>
      </c>
      <c r="F192" s="76"/>
      <c r="G192" s="571" t="s">
        <v>21171</v>
      </c>
      <c r="H192" s="76"/>
      <c r="I192" s="74">
        <v>75000</v>
      </c>
      <c r="J192" s="76"/>
      <c r="K192" s="76" t="s">
        <v>5537</v>
      </c>
      <c r="L192" s="75" t="s">
        <v>1063</v>
      </c>
      <c r="M192" s="76" t="s">
        <v>21172</v>
      </c>
      <c r="N192" s="119">
        <v>2694404</v>
      </c>
      <c r="O192" s="119"/>
      <c r="P192" s="76"/>
      <c r="Q192" s="119" t="s">
        <v>3593</v>
      </c>
      <c r="R192" s="76"/>
      <c r="S192" s="76"/>
      <c r="T192" s="76"/>
      <c r="U192" s="76"/>
      <c r="V192" s="76"/>
      <c r="W192" s="76"/>
      <c r="X192" s="121"/>
      <c r="Y192" s="76"/>
      <c r="BB192" s="642">
        <f t="shared" si="4"/>
        <v>5250.0000000000009</v>
      </c>
      <c r="BC192" s="74">
        <f t="shared" si="5"/>
        <v>80250</v>
      </c>
    </row>
    <row r="193" spans="1:55" ht="15.5" x14ac:dyDescent="0.35">
      <c r="A193" s="76"/>
      <c r="B193" s="399" t="s">
        <v>20928</v>
      </c>
      <c r="C193" s="399" t="s">
        <v>260</v>
      </c>
      <c r="D193" s="399" t="s">
        <v>20929</v>
      </c>
      <c r="E193" s="400" t="s">
        <v>20930</v>
      </c>
      <c r="F193" s="76"/>
      <c r="G193" s="571" t="s">
        <v>21173</v>
      </c>
      <c r="H193" s="76"/>
      <c r="I193" s="74">
        <v>75000</v>
      </c>
      <c r="J193" s="76"/>
      <c r="K193" s="76" t="s">
        <v>5537</v>
      </c>
      <c r="L193" s="75" t="s">
        <v>1063</v>
      </c>
      <c r="M193" s="42" t="s">
        <v>8536</v>
      </c>
      <c r="N193" s="242">
        <v>2677294</v>
      </c>
      <c r="O193" s="42"/>
      <c r="P193" s="42"/>
      <c r="Q193" s="119" t="s">
        <v>3593</v>
      </c>
      <c r="R193" s="76"/>
      <c r="S193" s="76"/>
      <c r="T193" s="76"/>
      <c r="U193" s="76"/>
      <c r="V193" s="76"/>
      <c r="W193" s="76"/>
      <c r="X193" s="121"/>
      <c r="Y193" s="76"/>
      <c r="BB193" s="642">
        <f t="shared" si="4"/>
        <v>5250.0000000000009</v>
      </c>
      <c r="BC193" s="74">
        <f t="shared" si="5"/>
        <v>80250</v>
      </c>
    </row>
    <row r="194" spans="1:55" ht="15.5" x14ac:dyDescent="0.35">
      <c r="A194" s="76"/>
      <c r="B194" s="399" t="s">
        <v>20928</v>
      </c>
      <c r="C194" s="399" t="s">
        <v>260</v>
      </c>
      <c r="D194" s="399" t="s">
        <v>20929</v>
      </c>
      <c r="E194" s="400" t="s">
        <v>20930</v>
      </c>
      <c r="F194" s="76"/>
      <c r="G194" s="571" t="s">
        <v>21174</v>
      </c>
      <c r="H194" s="76"/>
      <c r="I194" s="74">
        <v>75000</v>
      </c>
      <c r="J194" s="76"/>
      <c r="K194" s="76" t="s">
        <v>5537</v>
      </c>
      <c r="L194" s="75" t="s">
        <v>1063</v>
      </c>
      <c r="M194" s="42" t="s">
        <v>21175</v>
      </c>
      <c r="N194" s="42" t="s">
        <v>21176</v>
      </c>
      <c r="O194" s="42"/>
      <c r="P194" s="42"/>
      <c r="Q194" s="42" t="s">
        <v>1063</v>
      </c>
      <c r="R194" s="76" t="s">
        <v>1063</v>
      </c>
      <c r="S194" s="76"/>
      <c r="T194" s="76"/>
      <c r="U194" s="76"/>
      <c r="V194" s="76"/>
      <c r="W194" s="76"/>
      <c r="X194" s="121"/>
      <c r="Y194" s="76"/>
      <c r="BB194" s="642">
        <f t="shared" si="4"/>
        <v>5250.0000000000009</v>
      </c>
      <c r="BC194" s="74">
        <f t="shared" si="5"/>
        <v>80250</v>
      </c>
    </row>
    <row r="195" spans="1:55" ht="15.5" x14ac:dyDescent="0.35">
      <c r="A195" s="76"/>
      <c r="B195" s="399" t="s">
        <v>20928</v>
      </c>
      <c r="C195" s="399" t="s">
        <v>260</v>
      </c>
      <c r="D195" s="399" t="s">
        <v>20929</v>
      </c>
      <c r="E195" s="400" t="s">
        <v>20930</v>
      </c>
      <c r="F195" s="76"/>
      <c r="G195" s="571" t="s">
        <v>21177</v>
      </c>
      <c r="H195" s="76"/>
      <c r="I195" s="74">
        <v>75000</v>
      </c>
      <c r="J195" s="76"/>
      <c r="K195" s="76" t="s">
        <v>5537</v>
      </c>
      <c r="L195" s="75" t="s">
        <v>1063</v>
      </c>
      <c r="M195" s="76" t="s">
        <v>16772</v>
      </c>
      <c r="N195" s="242">
        <v>75879</v>
      </c>
      <c r="O195" s="42"/>
      <c r="P195" s="42"/>
      <c r="Q195" s="42"/>
      <c r="R195" s="76"/>
      <c r="S195" s="76"/>
      <c r="T195" s="76"/>
      <c r="U195" s="76"/>
      <c r="V195" s="76"/>
      <c r="W195" s="76"/>
      <c r="X195" s="121"/>
      <c r="Y195" s="76"/>
      <c r="BB195" s="642">
        <f t="shared" si="4"/>
        <v>5250.0000000000009</v>
      </c>
      <c r="BC195" s="74">
        <f t="shared" si="5"/>
        <v>80250</v>
      </c>
    </row>
    <row r="196" spans="1:55" ht="15.5" x14ac:dyDescent="0.35">
      <c r="A196" s="76"/>
      <c r="B196" s="399" t="s">
        <v>20928</v>
      </c>
      <c r="C196" s="399" t="s">
        <v>260</v>
      </c>
      <c r="D196" s="399" t="s">
        <v>20929</v>
      </c>
      <c r="E196" s="400" t="s">
        <v>20930</v>
      </c>
      <c r="F196" s="76"/>
      <c r="G196" s="571" t="s">
        <v>21177</v>
      </c>
      <c r="H196" s="76"/>
      <c r="I196" s="74">
        <v>75000</v>
      </c>
      <c r="J196" s="76"/>
      <c r="K196" s="76" t="s">
        <v>5537</v>
      </c>
      <c r="L196" s="75" t="s">
        <v>1063</v>
      </c>
      <c r="M196" s="76" t="s">
        <v>16772</v>
      </c>
      <c r="N196" s="119">
        <v>75880</v>
      </c>
      <c r="O196" s="119"/>
      <c r="P196" s="76"/>
      <c r="Q196" s="119" t="s">
        <v>3593</v>
      </c>
      <c r="R196" s="76"/>
      <c r="S196" s="76"/>
      <c r="T196" s="76"/>
      <c r="U196" s="76"/>
      <c r="V196" s="76"/>
      <c r="W196" s="76"/>
      <c r="X196" s="121"/>
      <c r="Y196" s="76"/>
      <c r="BB196" s="642">
        <f t="shared" si="4"/>
        <v>5250.0000000000009</v>
      </c>
      <c r="BC196" s="74">
        <f t="shared" si="5"/>
        <v>80250</v>
      </c>
    </row>
    <row r="197" spans="1:55" ht="15.5" x14ac:dyDescent="0.35">
      <c r="A197" s="76"/>
      <c r="B197" s="399" t="s">
        <v>20928</v>
      </c>
      <c r="C197" s="399" t="s">
        <v>260</v>
      </c>
      <c r="D197" s="399" t="s">
        <v>20929</v>
      </c>
      <c r="E197" s="400" t="s">
        <v>20930</v>
      </c>
      <c r="F197" s="76"/>
      <c r="G197" s="571" t="s">
        <v>21177</v>
      </c>
      <c r="H197" s="76"/>
      <c r="I197" s="74">
        <v>75000</v>
      </c>
      <c r="J197" s="76"/>
      <c r="K197" s="76" t="s">
        <v>5537</v>
      </c>
      <c r="L197" s="75" t="s">
        <v>1063</v>
      </c>
      <c r="M197" s="76" t="s">
        <v>16772</v>
      </c>
      <c r="N197" s="119">
        <v>75886</v>
      </c>
      <c r="O197" s="119"/>
      <c r="P197" s="76"/>
      <c r="Q197" s="119" t="s">
        <v>3593</v>
      </c>
      <c r="R197" s="76"/>
      <c r="S197" s="76"/>
      <c r="T197" s="76"/>
      <c r="U197" s="76"/>
      <c r="V197" s="76"/>
      <c r="W197" s="76"/>
      <c r="X197" s="121"/>
      <c r="Y197" s="76"/>
      <c r="BB197" s="642">
        <f t="shared" si="4"/>
        <v>5250.0000000000009</v>
      </c>
      <c r="BC197" s="74">
        <f t="shared" si="5"/>
        <v>80250</v>
      </c>
    </row>
    <row r="198" spans="1:55" ht="15.5" x14ac:dyDescent="0.35">
      <c r="A198" s="76"/>
      <c r="B198" s="399" t="s">
        <v>20928</v>
      </c>
      <c r="C198" s="399" t="s">
        <v>260</v>
      </c>
      <c r="D198" s="399" t="s">
        <v>20929</v>
      </c>
      <c r="E198" s="400" t="s">
        <v>20930</v>
      </c>
      <c r="F198" s="76"/>
      <c r="G198" s="571" t="s">
        <v>21178</v>
      </c>
      <c r="H198" s="76"/>
      <c r="I198" s="74">
        <v>75000</v>
      </c>
      <c r="J198" s="76"/>
      <c r="K198" s="76" t="s">
        <v>5537</v>
      </c>
      <c r="L198" s="75" t="s">
        <v>1063</v>
      </c>
      <c r="M198" s="76" t="s">
        <v>16772</v>
      </c>
      <c r="N198" s="119" t="s">
        <v>21179</v>
      </c>
      <c r="O198" s="119"/>
      <c r="P198" s="76"/>
      <c r="Q198" s="119" t="s">
        <v>8797</v>
      </c>
      <c r="R198" s="76"/>
      <c r="S198" s="76"/>
      <c r="T198" s="76"/>
      <c r="U198" s="76"/>
      <c r="V198" s="76"/>
      <c r="W198" s="76"/>
      <c r="X198" s="121"/>
      <c r="Y198" s="76"/>
      <c r="BB198" s="642">
        <f t="shared" ref="BB198:BB261" si="6">I198*BB$4</f>
        <v>5250.0000000000009</v>
      </c>
      <c r="BC198" s="74">
        <f t="shared" ref="BC198:BC261" si="7">I198+BB198</f>
        <v>80250</v>
      </c>
    </row>
    <row r="199" spans="1:55" ht="15.5" x14ac:dyDescent="0.35">
      <c r="A199" s="76"/>
      <c r="B199" s="399" t="s">
        <v>20928</v>
      </c>
      <c r="C199" s="399" t="s">
        <v>260</v>
      </c>
      <c r="D199" s="399" t="s">
        <v>20929</v>
      </c>
      <c r="E199" s="400" t="s">
        <v>20930</v>
      </c>
      <c r="F199" s="76"/>
      <c r="G199" s="571" t="s">
        <v>21180</v>
      </c>
      <c r="H199" s="76"/>
      <c r="I199" s="74">
        <v>75000</v>
      </c>
      <c r="J199" s="76"/>
      <c r="K199" s="76" t="s">
        <v>5537</v>
      </c>
      <c r="L199" s="75" t="s">
        <v>1063</v>
      </c>
      <c r="M199" s="76" t="s">
        <v>16772</v>
      </c>
      <c r="N199" s="119" t="s">
        <v>21181</v>
      </c>
      <c r="O199" s="119"/>
      <c r="P199" s="76"/>
      <c r="Q199" s="119" t="s">
        <v>3593</v>
      </c>
      <c r="R199" s="76"/>
      <c r="S199" s="76"/>
      <c r="T199" s="76"/>
      <c r="U199" s="76"/>
      <c r="V199" s="76"/>
      <c r="W199" s="76"/>
      <c r="X199" s="121"/>
      <c r="Y199" s="76"/>
      <c r="BB199" s="642">
        <f t="shared" si="6"/>
        <v>5250.0000000000009</v>
      </c>
      <c r="BC199" s="74">
        <f t="shared" si="7"/>
        <v>80250</v>
      </c>
    </row>
    <row r="200" spans="1:55" ht="15.5" x14ac:dyDescent="0.35">
      <c r="A200" s="76"/>
      <c r="B200" s="399" t="s">
        <v>20928</v>
      </c>
      <c r="C200" s="399" t="s">
        <v>260</v>
      </c>
      <c r="D200" s="399" t="s">
        <v>20929</v>
      </c>
      <c r="E200" s="400" t="s">
        <v>20930</v>
      </c>
      <c r="F200" s="76"/>
      <c r="G200" s="571" t="s">
        <v>21180</v>
      </c>
      <c r="H200" s="76"/>
      <c r="I200" s="74">
        <v>75000</v>
      </c>
      <c r="J200" s="76"/>
      <c r="K200" s="76" t="s">
        <v>5537</v>
      </c>
      <c r="L200" s="75" t="s">
        <v>1063</v>
      </c>
      <c r="M200" s="76" t="s">
        <v>16772</v>
      </c>
      <c r="N200" s="119">
        <v>75865</v>
      </c>
      <c r="O200" s="119"/>
      <c r="P200" s="76"/>
      <c r="Q200" s="119" t="s">
        <v>3593</v>
      </c>
      <c r="R200" s="76"/>
      <c r="S200" s="76"/>
      <c r="T200" s="76"/>
      <c r="U200" s="76"/>
      <c r="V200" s="76"/>
      <c r="W200" s="76"/>
      <c r="X200" s="121"/>
      <c r="Y200" s="76"/>
      <c r="BB200" s="642">
        <f t="shared" si="6"/>
        <v>5250.0000000000009</v>
      </c>
      <c r="BC200" s="74">
        <f t="shared" si="7"/>
        <v>80250</v>
      </c>
    </row>
    <row r="201" spans="1:55" ht="15.5" x14ac:dyDescent="0.35">
      <c r="A201" s="76"/>
      <c r="B201" s="399" t="s">
        <v>20928</v>
      </c>
      <c r="C201" s="399" t="s">
        <v>260</v>
      </c>
      <c r="D201" s="399" t="s">
        <v>20929</v>
      </c>
      <c r="E201" s="400" t="s">
        <v>20930</v>
      </c>
      <c r="F201" s="76"/>
      <c r="G201" s="571" t="s">
        <v>21180</v>
      </c>
      <c r="H201" s="76"/>
      <c r="I201" s="74">
        <v>75000</v>
      </c>
      <c r="J201" s="76"/>
      <c r="K201" s="76" t="s">
        <v>5537</v>
      </c>
      <c r="L201" s="75" t="s">
        <v>1063</v>
      </c>
      <c r="M201" s="76" t="s">
        <v>16772</v>
      </c>
      <c r="N201" s="119">
        <v>75941</v>
      </c>
      <c r="O201" s="119"/>
      <c r="P201" s="76"/>
      <c r="Q201" s="119" t="s">
        <v>3593</v>
      </c>
      <c r="R201" s="76"/>
      <c r="S201" s="76"/>
      <c r="T201" s="76"/>
      <c r="U201" s="76"/>
      <c r="V201" s="76"/>
      <c r="W201" s="76"/>
      <c r="X201" s="121"/>
      <c r="Y201" s="76"/>
      <c r="BB201" s="642">
        <f t="shared" si="6"/>
        <v>5250.0000000000009</v>
      </c>
      <c r="BC201" s="74">
        <f t="shared" si="7"/>
        <v>80250</v>
      </c>
    </row>
    <row r="202" spans="1:55" ht="15.5" x14ac:dyDescent="0.35">
      <c r="A202" s="76"/>
      <c r="B202" s="399" t="s">
        <v>20928</v>
      </c>
      <c r="C202" s="399" t="s">
        <v>260</v>
      </c>
      <c r="D202" s="399" t="s">
        <v>20929</v>
      </c>
      <c r="E202" s="400" t="s">
        <v>20930</v>
      </c>
      <c r="F202" s="76"/>
      <c r="G202" s="571" t="s">
        <v>21182</v>
      </c>
      <c r="H202" s="76"/>
      <c r="I202" s="74">
        <v>75000</v>
      </c>
      <c r="J202" s="76"/>
      <c r="K202" s="76" t="s">
        <v>5537</v>
      </c>
      <c r="L202" s="75" t="s">
        <v>1063</v>
      </c>
      <c r="M202" s="76" t="s">
        <v>16772</v>
      </c>
      <c r="N202" s="119" t="s">
        <v>21183</v>
      </c>
      <c r="O202" s="119"/>
      <c r="P202" s="76"/>
      <c r="Q202" s="119" t="s">
        <v>8797</v>
      </c>
      <c r="R202" s="76"/>
      <c r="S202" s="76"/>
      <c r="T202" s="76"/>
      <c r="U202" s="76"/>
      <c r="V202" s="76"/>
      <c r="W202" s="76"/>
      <c r="X202" s="121"/>
      <c r="Y202" s="76"/>
      <c r="BB202" s="642">
        <f t="shared" si="6"/>
        <v>5250.0000000000009</v>
      </c>
      <c r="BC202" s="74">
        <f t="shared" si="7"/>
        <v>80250</v>
      </c>
    </row>
    <row r="203" spans="1:55" ht="15.5" x14ac:dyDescent="0.35">
      <c r="A203" s="76"/>
      <c r="B203" s="399" t="s">
        <v>20928</v>
      </c>
      <c r="C203" s="399" t="s">
        <v>260</v>
      </c>
      <c r="D203" s="399" t="s">
        <v>20929</v>
      </c>
      <c r="E203" s="400" t="s">
        <v>20930</v>
      </c>
      <c r="F203" s="76"/>
      <c r="G203" s="571" t="s">
        <v>21184</v>
      </c>
      <c r="H203" s="76"/>
      <c r="I203" s="74">
        <v>75000</v>
      </c>
      <c r="J203" s="76"/>
      <c r="K203" s="76" t="s">
        <v>5537</v>
      </c>
      <c r="L203" s="75" t="s">
        <v>1063</v>
      </c>
      <c r="M203" s="76" t="s">
        <v>16772</v>
      </c>
      <c r="N203" s="119">
        <v>75849</v>
      </c>
      <c r="O203" s="119"/>
      <c r="P203" s="76"/>
      <c r="Q203" s="119" t="s">
        <v>3593</v>
      </c>
      <c r="R203" s="76"/>
      <c r="S203" s="76"/>
      <c r="T203" s="76"/>
      <c r="U203" s="76"/>
      <c r="V203" s="76"/>
      <c r="W203" s="76"/>
      <c r="X203" s="121"/>
      <c r="Y203" s="76"/>
      <c r="BB203" s="642">
        <f t="shared" si="6"/>
        <v>5250.0000000000009</v>
      </c>
      <c r="BC203" s="74">
        <f t="shared" si="7"/>
        <v>80250</v>
      </c>
    </row>
    <row r="204" spans="1:55" ht="15.5" x14ac:dyDescent="0.35">
      <c r="A204" s="76"/>
      <c r="B204" s="399" t="s">
        <v>20928</v>
      </c>
      <c r="C204" s="399" t="s">
        <v>260</v>
      </c>
      <c r="D204" s="399" t="s">
        <v>20929</v>
      </c>
      <c r="E204" s="400" t="s">
        <v>20930</v>
      </c>
      <c r="F204" s="76"/>
      <c r="G204" s="571" t="s">
        <v>21184</v>
      </c>
      <c r="H204" s="76"/>
      <c r="I204" s="74">
        <v>75000</v>
      </c>
      <c r="J204" s="76"/>
      <c r="K204" s="76" t="s">
        <v>5537</v>
      </c>
      <c r="L204" s="75" t="s">
        <v>1063</v>
      </c>
      <c r="M204" s="76" t="s">
        <v>16772</v>
      </c>
      <c r="N204" s="119" t="s">
        <v>21185</v>
      </c>
      <c r="O204" s="119"/>
      <c r="P204" s="76"/>
      <c r="Q204" s="119" t="s">
        <v>3593</v>
      </c>
      <c r="R204" s="76"/>
      <c r="S204" s="76"/>
      <c r="T204" s="76"/>
      <c r="U204" s="76"/>
      <c r="V204" s="76"/>
      <c r="W204" s="76"/>
      <c r="X204" s="121"/>
      <c r="Y204" s="76"/>
      <c r="BB204" s="642">
        <f t="shared" si="6"/>
        <v>5250.0000000000009</v>
      </c>
      <c r="BC204" s="74">
        <f t="shared" si="7"/>
        <v>80250</v>
      </c>
    </row>
    <row r="205" spans="1:55" ht="15.5" x14ac:dyDescent="0.35">
      <c r="A205" s="76"/>
      <c r="B205" s="399" t="s">
        <v>20928</v>
      </c>
      <c r="C205" s="399" t="s">
        <v>260</v>
      </c>
      <c r="D205" s="399" t="s">
        <v>20929</v>
      </c>
      <c r="E205" s="400" t="s">
        <v>20930</v>
      </c>
      <c r="F205" s="76"/>
      <c r="G205" s="571" t="s">
        <v>21184</v>
      </c>
      <c r="H205" s="76"/>
      <c r="I205" s="74">
        <v>75000</v>
      </c>
      <c r="J205" s="76"/>
      <c r="K205" s="76" t="s">
        <v>5537</v>
      </c>
      <c r="L205" s="75" t="s">
        <v>1063</v>
      </c>
      <c r="M205" s="76" t="s">
        <v>16772</v>
      </c>
      <c r="N205" s="119">
        <v>75869</v>
      </c>
      <c r="O205" s="119"/>
      <c r="P205" s="76"/>
      <c r="Q205" s="119" t="s">
        <v>3593</v>
      </c>
      <c r="R205" s="76"/>
      <c r="S205" s="76"/>
      <c r="T205" s="76"/>
      <c r="U205" s="76"/>
      <c r="V205" s="76"/>
      <c r="W205" s="76"/>
      <c r="X205" s="121"/>
      <c r="Y205" s="76"/>
      <c r="BB205" s="642">
        <f t="shared" si="6"/>
        <v>5250.0000000000009</v>
      </c>
      <c r="BC205" s="74">
        <f t="shared" si="7"/>
        <v>80250</v>
      </c>
    </row>
    <row r="206" spans="1:55" ht="15.5" x14ac:dyDescent="0.35">
      <c r="A206" s="76"/>
      <c r="B206" s="399" t="s">
        <v>20928</v>
      </c>
      <c r="C206" s="399" t="s">
        <v>260</v>
      </c>
      <c r="D206" s="399" t="s">
        <v>20929</v>
      </c>
      <c r="E206" s="400" t="s">
        <v>20930</v>
      </c>
      <c r="F206" s="76"/>
      <c r="G206" s="571" t="s">
        <v>21186</v>
      </c>
      <c r="H206" s="76"/>
      <c r="I206" s="74">
        <v>75000</v>
      </c>
      <c r="J206" s="76"/>
      <c r="K206" s="76" t="s">
        <v>5537</v>
      </c>
      <c r="L206" s="75" t="s">
        <v>1063</v>
      </c>
      <c r="M206" s="76" t="s">
        <v>16772</v>
      </c>
      <c r="N206" s="119" t="s">
        <v>21187</v>
      </c>
      <c r="O206" s="119"/>
      <c r="P206" s="76"/>
      <c r="Q206" s="119" t="s">
        <v>8797</v>
      </c>
      <c r="R206" s="76"/>
      <c r="S206" s="76"/>
      <c r="T206" s="76"/>
      <c r="U206" s="76"/>
      <c r="V206" s="76"/>
      <c r="W206" s="76"/>
      <c r="X206" s="121"/>
      <c r="Y206" s="76"/>
      <c r="BB206" s="642">
        <f t="shared" si="6"/>
        <v>5250.0000000000009</v>
      </c>
      <c r="BC206" s="74">
        <f t="shared" si="7"/>
        <v>80250</v>
      </c>
    </row>
    <row r="207" spans="1:55" ht="15.5" x14ac:dyDescent="0.35">
      <c r="A207" s="76"/>
      <c r="B207" s="399" t="s">
        <v>20928</v>
      </c>
      <c r="C207" s="399" t="s">
        <v>260</v>
      </c>
      <c r="D207" s="399" t="s">
        <v>20929</v>
      </c>
      <c r="E207" s="400" t="s">
        <v>20930</v>
      </c>
      <c r="F207" s="76"/>
      <c r="G207" s="571" t="s">
        <v>21188</v>
      </c>
      <c r="H207" s="76"/>
      <c r="I207" s="74">
        <v>75000</v>
      </c>
      <c r="J207" s="76"/>
      <c r="K207" s="76" t="s">
        <v>5537</v>
      </c>
      <c r="L207" s="75" t="s">
        <v>1063</v>
      </c>
      <c r="M207" s="76" t="s">
        <v>16772</v>
      </c>
      <c r="N207" s="119" t="s">
        <v>21189</v>
      </c>
      <c r="O207" s="119"/>
      <c r="P207" s="76"/>
      <c r="Q207" s="119" t="s">
        <v>3593</v>
      </c>
      <c r="R207" s="76"/>
      <c r="S207" s="76"/>
      <c r="T207" s="76"/>
      <c r="U207" s="76"/>
      <c r="V207" s="76"/>
      <c r="W207" s="76"/>
      <c r="X207" s="121"/>
      <c r="Y207" s="76"/>
      <c r="BB207" s="642">
        <f t="shared" si="6"/>
        <v>5250.0000000000009</v>
      </c>
      <c r="BC207" s="74">
        <f t="shared" si="7"/>
        <v>80250</v>
      </c>
    </row>
    <row r="208" spans="1:55" ht="15.5" x14ac:dyDescent="0.35">
      <c r="A208" s="76"/>
      <c r="B208" s="399" t="s">
        <v>20928</v>
      </c>
      <c r="C208" s="399" t="s">
        <v>260</v>
      </c>
      <c r="D208" s="399" t="s">
        <v>20929</v>
      </c>
      <c r="E208" s="400" t="s">
        <v>20930</v>
      </c>
      <c r="F208" s="76"/>
      <c r="G208" s="571" t="s">
        <v>21188</v>
      </c>
      <c r="H208" s="76"/>
      <c r="I208" s="74">
        <v>75000</v>
      </c>
      <c r="J208" s="76"/>
      <c r="K208" s="76" t="s">
        <v>5537</v>
      </c>
      <c r="L208" s="75" t="s">
        <v>1063</v>
      </c>
      <c r="M208" s="76" t="s">
        <v>16772</v>
      </c>
      <c r="N208" s="119" t="s">
        <v>21190</v>
      </c>
      <c r="O208" s="119"/>
      <c r="P208" s="76"/>
      <c r="Q208" s="119" t="s">
        <v>3593</v>
      </c>
      <c r="R208" s="76" t="s">
        <v>1063</v>
      </c>
      <c r="S208" s="76"/>
      <c r="T208" s="76"/>
      <c r="U208" s="76"/>
      <c r="V208" s="76"/>
      <c r="W208" s="76"/>
      <c r="X208" s="121"/>
      <c r="Y208" s="76"/>
      <c r="BB208" s="642">
        <f t="shared" si="6"/>
        <v>5250.0000000000009</v>
      </c>
      <c r="BC208" s="74">
        <f t="shared" si="7"/>
        <v>80250</v>
      </c>
    </row>
    <row r="209" spans="1:55" ht="15.5" x14ac:dyDescent="0.35">
      <c r="A209" s="76"/>
      <c r="B209" s="399" t="s">
        <v>20928</v>
      </c>
      <c r="C209" s="399" t="s">
        <v>260</v>
      </c>
      <c r="D209" s="399" t="s">
        <v>20929</v>
      </c>
      <c r="E209" s="400" t="s">
        <v>20930</v>
      </c>
      <c r="F209" s="76"/>
      <c r="G209" s="571" t="s">
        <v>21188</v>
      </c>
      <c r="H209" s="76"/>
      <c r="I209" s="74">
        <v>75000</v>
      </c>
      <c r="J209" s="76"/>
      <c r="K209" s="76" t="s">
        <v>5537</v>
      </c>
      <c r="L209" s="75" t="s">
        <v>1063</v>
      </c>
      <c r="M209" s="76" t="s">
        <v>16772</v>
      </c>
      <c r="N209" s="119" t="s">
        <v>21191</v>
      </c>
      <c r="O209" s="119"/>
      <c r="P209" s="76"/>
      <c r="Q209" s="119" t="s">
        <v>3593</v>
      </c>
      <c r="R209" s="76"/>
      <c r="S209" s="76"/>
      <c r="T209" s="76"/>
      <c r="U209" s="76"/>
      <c r="V209" s="76"/>
      <c r="W209" s="76"/>
      <c r="X209" s="121"/>
      <c r="Y209" s="76"/>
      <c r="BB209" s="642">
        <f t="shared" si="6"/>
        <v>5250.0000000000009</v>
      </c>
      <c r="BC209" s="74">
        <f t="shared" si="7"/>
        <v>80250</v>
      </c>
    </row>
    <row r="210" spans="1:55" ht="15.5" x14ac:dyDescent="0.35">
      <c r="A210" s="76"/>
      <c r="B210" s="399" t="s">
        <v>20928</v>
      </c>
      <c r="C210" s="399" t="s">
        <v>260</v>
      </c>
      <c r="D210" s="399" t="s">
        <v>20929</v>
      </c>
      <c r="E210" s="400" t="s">
        <v>20930</v>
      </c>
      <c r="F210" s="76"/>
      <c r="G210" s="571" t="s">
        <v>21192</v>
      </c>
      <c r="H210" s="76"/>
      <c r="I210" s="74">
        <v>75000</v>
      </c>
      <c r="J210" s="76"/>
      <c r="K210" s="76" t="s">
        <v>5537</v>
      </c>
      <c r="L210" s="75" t="s">
        <v>1063</v>
      </c>
      <c r="M210" s="76" t="s">
        <v>16772</v>
      </c>
      <c r="N210" s="119" t="s">
        <v>21193</v>
      </c>
      <c r="O210" s="119"/>
      <c r="P210" s="76"/>
      <c r="Q210" s="119" t="s">
        <v>8797</v>
      </c>
      <c r="R210" s="76"/>
      <c r="S210" s="76"/>
      <c r="T210" s="76"/>
      <c r="U210" s="76"/>
      <c r="V210" s="76"/>
      <c r="W210" s="76"/>
      <c r="X210" s="121"/>
      <c r="Y210" s="76"/>
      <c r="BB210" s="642">
        <f t="shared" si="6"/>
        <v>5250.0000000000009</v>
      </c>
      <c r="BC210" s="74">
        <f t="shared" si="7"/>
        <v>80250</v>
      </c>
    </row>
    <row r="211" spans="1:55" ht="15.5" x14ac:dyDescent="0.35">
      <c r="A211" s="76"/>
      <c r="B211" s="399" t="s">
        <v>20928</v>
      </c>
      <c r="C211" s="399" t="s">
        <v>260</v>
      </c>
      <c r="D211" s="399" t="s">
        <v>20929</v>
      </c>
      <c r="E211" s="400" t="s">
        <v>20930</v>
      </c>
      <c r="F211" s="76"/>
      <c r="G211" s="571" t="s">
        <v>21194</v>
      </c>
      <c r="H211" s="76"/>
      <c r="I211" s="74">
        <v>75000</v>
      </c>
      <c r="J211" s="76"/>
      <c r="K211" s="76" t="s">
        <v>5537</v>
      </c>
      <c r="L211" s="75" t="s">
        <v>1063</v>
      </c>
      <c r="M211" s="76" t="s">
        <v>16772</v>
      </c>
      <c r="N211" s="119" t="s">
        <v>21195</v>
      </c>
      <c r="O211" s="119"/>
      <c r="P211" s="76"/>
      <c r="Q211" s="119" t="s">
        <v>3593</v>
      </c>
      <c r="R211" s="76"/>
      <c r="S211" s="76"/>
      <c r="T211" s="76"/>
      <c r="U211" s="76"/>
      <c r="V211" s="76"/>
      <c r="W211" s="76"/>
      <c r="X211" s="121"/>
      <c r="Y211" s="76"/>
      <c r="BB211" s="642">
        <f t="shared" si="6"/>
        <v>5250.0000000000009</v>
      </c>
      <c r="BC211" s="74">
        <f t="shared" si="7"/>
        <v>80250</v>
      </c>
    </row>
    <row r="212" spans="1:55" ht="15.5" x14ac:dyDescent="0.35">
      <c r="A212" s="76"/>
      <c r="B212" s="399" t="s">
        <v>20928</v>
      </c>
      <c r="C212" s="399" t="s">
        <v>260</v>
      </c>
      <c r="D212" s="399" t="s">
        <v>20929</v>
      </c>
      <c r="E212" s="400" t="s">
        <v>20930</v>
      </c>
      <c r="F212" s="76"/>
      <c r="G212" s="571" t="s">
        <v>21194</v>
      </c>
      <c r="H212" s="76"/>
      <c r="I212" s="74">
        <v>75000</v>
      </c>
      <c r="J212" s="76"/>
      <c r="K212" s="76" t="s">
        <v>5537</v>
      </c>
      <c r="L212" s="75" t="s">
        <v>1063</v>
      </c>
      <c r="M212" s="76" t="s">
        <v>16772</v>
      </c>
      <c r="N212" s="119" t="s">
        <v>21196</v>
      </c>
      <c r="O212" s="119"/>
      <c r="P212" s="76"/>
      <c r="Q212" s="119" t="s">
        <v>3593</v>
      </c>
      <c r="R212" s="76"/>
      <c r="S212" s="76"/>
      <c r="T212" s="76"/>
      <c r="U212" s="76"/>
      <c r="V212" s="76"/>
      <c r="W212" s="76"/>
      <c r="X212" s="121"/>
      <c r="Y212" s="76"/>
      <c r="BB212" s="642">
        <f t="shared" si="6"/>
        <v>5250.0000000000009</v>
      </c>
      <c r="BC212" s="74">
        <f t="shared" si="7"/>
        <v>80250</v>
      </c>
    </row>
    <row r="213" spans="1:55" ht="15.5" x14ac:dyDescent="0.35">
      <c r="A213" s="76"/>
      <c r="B213" s="399" t="s">
        <v>20928</v>
      </c>
      <c r="C213" s="399" t="s">
        <v>260</v>
      </c>
      <c r="D213" s="399" t="s">
        <v>20929</v>
      </c>
      <c r="E213" s="400" t="s">
        <v>20930</v>
      </c>
      <c r="F213" s="76"/>
      <c r="G213" s="571" t="s">
        <v>21194</v>
      </c>
      <c r="H213" s="76"/>
      <c r="I213" s="74">
        <v>75000</v>
      </c>
      <c r="J213" s="76"/>
      <c r="K213" s="76" t="s">
        <v>5537</v>
      </c>
      <c r="L213" s="75" t="s">
        <v>1063</v>
      </c>
      <c r="M213" s="76" t="s">
        <v>21197</v>
      </c>
      <c r="N213" s="119" t="s">
        <v>21198</v>
      </c>
      <c r="O213" s="119"/>
      <c r="P213" s="76"/>
      <c r="Q213" s="119" t="s">
        <v>3593</v>
      </c>
      <c r="R213" s="76"/>
      <c r="S213" s="76"/>
      <c r="T213" s="76"/>
      <c r="U213" s="76"/>
      <c r="V213" s="76"/>
      <c r="W213" s="76"/>
      <c r="X213" s="121"/>
      <c r="Y213" s="76"/>
      <c r="BB213" s="642">
        <f t="shared" si="6"/>
        <v>5250.0000000000009</v>
      </c>
      <c r="BC213" s="74">
        <f t="shared" si="7"/>
        <v>80250</v>
      </c>
    </row>
    <row r="214" spans="1:55" ht="15.5" x14ac:dyDescent="0.35">
      <c r="A214" s="76"/>
      <c r="B214" s="399" t="s">
        <v>20928</v>
      </c>
      <c r="C214" s="399" t="s">
        <v>260</v>
      </c>
      <c r="D214" s="399" t="s">
        <v>20929</v>
      </c>
      <c r="E214" s="400" t="s">
        <v>20930</v>
      </c>
      <c r="F214" s="76"/>
      <c r="G214" s="571" t="s">
        <v>21199</v>
      </c>
      <c r="H214" s="76"/>
      <c r="I214" s="74">
        <v>75000</v>
      </c>
      <c r="J214" s="76"/>
      <c r="K214" s="76" t="s">
        <v>5537</v>
      </c>
      <c r="L214" s="75" t="s">
        <v>1063</v>
      </c>
      <c r="M214" s="76" t="s">
        <v>21172</v>
      </c>
      <c r="N214" s="119">
        <v>104319</v>
      </c>
      <c r="O214" s="119"/>
      <c r="P214" s="76"/>
      <c r="Q214" s="119" t="s">
        <v>21200</v>
      </c>
      <c r="R214" s="76" t="s">
        <v>1063</v>
      </c>
      <c r="S214" s="76"/>
      <c r="T214" s="76"/>
      <c r="U214" s="76"/>
      <c r="V214" s="76"/>
      <c r="W214" s="76"/>
      <c r="X214" s="121"/>
      <c r="Y214" s="76"/>
      <c r="BB214" s="642">
        <f t="shared" si="6"/>
        <v>5250.0000000000009</v>
      </c>
      <c r="BC214" s="74">
        <f t="shared" si="7"/>
        <v>80250</v>
      </c>
    </row>
    <row r="215" spans="1:55" ht="15.5" x14ac:dyDescent="0.35">
      <c r="A215" s="76"/>
      <c r="B215" s="399" t="s">
        <v>20928</v>
      </c>
      <c r="C215" s="399" t="s">
        <v>260</v>
      </c>
      <c r="D215" s="399" t="s">
        <v>20929</v>
      </c>
      <c r="E215" s="400" t="s">
        <v>20930</v>
      </c>
      <c r="F215" s="76"/>
      <c r="G215" s="571" t="s">
        <v>21201</v>
      </c>
      <c r="H215" s="76"/>
      <c r="I215" s="74">
        <v>75000</v>
      </c>
      <c r="J215" s="76"/>
      <c r="K215" s="76" t="s">
        <v>5537</v>
      </c>
      <c r="L215" s="75" t="s">
        <v>1063</v>
      </c>
      <c r="M215" s="76" t="s">
        <v>16772</v>
      </c>
      <c r="N215" s="119" t="s">
        <v>21202</v>
      </c>
      <c r="O215" s="119"/>
      <c r="P215" s="76"/>
      <c r="Q215" s="119" t="s">
        <v>3593</v>
      </c>
      <c r="R215" s="76"/>
      <c r="S215" s="76"/>
      <c r="T215" s="76"/>
      <c r="U215" s="76"/>
      <c r="V215" s="76"/>
      <c r="W215" s="76"/>
      <c r="X215" s="121"/>
      <c r="Y215" s="76"/>
      <c r="BB215" s="642">
        <f t="shared" si="6"/>
        <v>5250.0000000000009</v>
      </c>
      <c r="BC215" s="74">
        <f t="shared" si="7"/>
        <v>80250</v>
      </c>
    </row>
    <row r="216" spans="1:55" ht="15.5" x14ac:dyDescent="0.35">
      <c r="A216" s="76"/>
      <c r="B216" s="399" t="s">
        <v>20928</v>
      </c>
      <c r="C216" s="399" t="s">
        <v>260</v>
      </c>
      <c r="D216" s="399" t="s">
        <v>20929</v>
      </c>
      <c r="E216" s="400" t="s">
        <v>20930</v>
      </c>
      <c r="F216" s="76"/>
      <c r="G216" s="571" t="s">
        <v>21201</v>
      </c>
      <c r="H216" s="76"/>
      <c r="I216" s="74">
        <v>75000</v>
      </c>
      <c r="J216" s="76"/>
      <c r="K216" s="76" t="s">
        <v>5537</v>
      </c>
      <c r="L216" s="75" t="s">
        <v>1063</v>
      </c>
      <c r="M216" s="76" t="s">
        <v>16772</v>
      </c>
      <c r="N216" s="119" t="s">
        <v>21203</v>
      </c>
      <c r="O216" s="119"/>
      <c r="P216" s="76"/>
      <c r="Q216" s="119" t="s">
        <v>3593</v>
      </c>
      <c r="R216" s="76"/>
      <c r="S216" s="76"/>
      <c r="T216" s="76"/>
      <c r="U216" s="76"/>
      <c r="V216" s="76"/>
      <c r="W216" s="76"/>
      <c r="X216" s="121"/>
      <c r="Y216" s="76"/>
      <c r="BB216" s="642">
        <f t="shared" si="6"/>
        <v>5250.0000000000009</v>
      </c>
      <c r="BC216" s="74">
        <f t="shared" si="7"/>
        <v>80250</v>
      </c>
    </row>
    <row r="217" spans="1:55" ht="15.5" x14ac:dyDescent="0.35">
      <c r="A217" s="76"/>
      <c r="B217" s="399" t="s">
        <v>20928</v>
      </c>
      <c r="C217" s="399" t="s">
        <v>260</v>
      </c>
      <c r="D217" s="399" t="s">
        <v>20929</v>
      </c>
      <c r="E217" s="400" t="s">
        <v>20930</v>
      </c>
      <c r="F217" s="76"/>
      <c r="G217" s="571" t="s">
        <v>21201</v>
      </c>
      <c r="H217" s="76"/>
      <c r="I217" s="74">
        <v>75000</v>
      </c>
      <c r="J217" s="76"/>
      <c r="K217" s="76" t="s">
        <v>5537</v>
      </c>
      <c r="L217" s="75" t="s">
        <v>1063</v>
      </c>
      <c r="M217" s="76" t="s">
        <v>21197</v>
      </c>
      <c r="N217" s="119" t="s">
        <v>21204</v>
      </c>
      <c r="O217" s="119"/>
      <c r="P217" s="76"/>
      <c r="Q217" s="119" t="s">
        <v>3593</v>
      </c>
      <c r="R217" s="76"/>
      <c r="S217" s="76"/>
      <c r="T217" s="76"/>
      <c r="U217" s="76"/>
      <c r="V217" s="76"/>
      <c r="W217" s="76"/>
      <c r="X217" s="121"/>
      <c r="Y217" s="76"/>
      <c r="BB217" s="642">
        <f t="shared" si="6"/>
        <v>5250.0000000000009</v>
      </c>
      <c r="BC217" s="74">
        <f t="shared" si="7"/>
        <v>80250</v>
      </c>
    </row>
    <row r="218" spans="1:55" ht="15.5" x14ac:dyDescent="0.35">
      <c r="A218" s="76"/>
      <c r="B218" s="399" t="s">
        <v>20928</v>
      </c>
      <c r="C218" s="399" t="s">
        <v>260</v>
      </c>
      <c r="D218" s="399" t="s">
        <v>20929</v>
      </c>
      <c r="E218" s="400" t="s">
        <v>20930</v>
      </c>
      <c r="F218" s="76"/>
      <c r="G218" s="571" t="s">
        <v>21205</v>
      </c>
      <c r="H218" s="76"/>
      <c r="I218" s="74">
        <v>75000</v>
      </c>
      <c r="J218" s="76"/>
      <c r="K218" s="76" t="s">
        <v>5537</v>
      </c>
      <c r="L218" s="75" t="s">
        <v>1063</v>
      </c>
      <c r="M218" s="76" t="s">
        <v>21172</v>
      </c>
      <c r="N218" s="119">
        <v>750990</v>
      </c>
      <c r="O218" s="119"/>
      <c r="P218" s="76"/>
      <c r="Q218" s="119" t="s">
        <v>21200</v>
      </c>
      <c r="R218" s="76"/>
      <c r="S218" s="76"/>
      <c r="T218" s="76"/>
      <c r="U218" s="76"/>
      <c r="V218" s="76"/>
      <c r="W218" s="76"/>
      <c r="X218" s="121"/>
      <c r="Y218" s="76"/>
      <c r="BB218" s="642">
        <f t="shared" si="6"/>
        <v>5250.0000000000009</v>
      </c>
      <c r="BC218" s="74">
        <f t="shared" si="7"/>
        <v>80250</v>
      </c>
    </row>
    <row r="219" spans="1:55" ht="15.5" x14ac:dyDescent="0.35">
      <c r="A219" s="76"/>
      <c r="B219" s="399" t="s">
        <v>20928</v>
      </c>
      <c r="C219" s="399" t="s">
        <v>260</v>
      </c>
      <c r="D219" s="399" t="s">
        <v>20929</v>
      </c>
      <c r="E219" s="400" t="s">
        <v>20930</v>
      </c>
      <c r="F219" s="76"/>
      <c r="G219" s="571" t="s">
        <v>21206</v>
      </c>
      <c r="H219" s="76"/>
      <c r="I219" s="74">
        <v>75000</v>
      </c>
      <c r="J219" s="76"/>
      <c r="K219" s="76" t="s">
        <v>5537</v>
      </c>
      <c r="L219" s="75" t="s">
        <v>1063</v>
      </c>
      <c r="M219" s="76" t="s">
        <v>16772</v>
      </c>
      <c r="N219" s="119" t="s">
        <v>21207</v>
      </c>
      <c r="O219" s="119"/>
      <c r="P219" s="76"/>
      <c r="Q219" s="119" t="s">
        <v>3593</v>
      </c>
      <c r="R219" s="76"/>
      <c r="S219" s="76"/>
      <c r="T219" s="76"/>
      <c r="U219" s="76"/>
      <c r="V219" s="76"/>
      <c r="W219" s="76"/>
      <c r="X219" s="121"/>
      <c r="Y219" s="76"/>
      <c r="BB219" s="642">
        <f t="shared" si="6"/>
        <v>5250.0000000000009</v>
      </c>
      <c r="BC219" s="74">
        <f t="shared" si="7"/>
        <v>80250</v>
      </c>
    </row>
    <row r="220" spans="1:55" ht="15.5" x14ac:dyDescent="0.35">
      <c r="A220" s="76"/>
      <c r="B220" s="399" t="s">
        <v>20928</v>
      </c>
      <c r="C220" s="399" t="s">
        <v>260</v>
      </c>
      <c r="D220" s="399" t="s">
        <v>20929</v>
      </c>
      <c r="E220" s="400" t="s">
        <v>20930</v>
      </c>
      <c r="F220" s="76"/>
      <c r="G220" s="571" t="s">
        <v>21206</v>
      </c>
      <c r="H220" s="76"/>
      <c r="I220" s="74">
        <v>75000</v>
      </c>
      <c r="J220" s="76"/>
      <c r="K220" s="76" t="s">
        <v>5537</v>
      </c>
      <c r="L220" s="75" t="s">
        <v>1063</v>
      </c>
      <c r="M220" s="76" t="s">
        <v>21057</v>
      </c>
      <c r="N220" s="119" t="s">
        <v>21208</v>
      </c>
      <c r="O220" s="119"/>
      <c r="P220" s="76"/>
      <c r="Q220" s="119" t="s">
        <v>3593</v>
      </c>
      <c r="R220" s="76"/>
      <c r="S220" s="76"/>
      <c r="T220" s="76"/>
      <c r="U220" s="76"/>
      <c r="V220" s="76"/>
      <c r="W220" s="76"/>
      <c r="X220" s="121"/>
      <c r="Y220" s="76"/>
      <c r="BB220" s="642">
        <f t="shared" si="6"/>
        <v>5250.0000000000009</v>
      </c>
      <c r="BC220" s="74">
        <f t="shared" si="7"/>
        <v>80250</v>
      </c>
    </row>
    <row r="221" spans="1:55" ht="15.5" x14ac:dyDescent="0.35">
      <c r="A221" s="76"/>
      <c r="B221" s="399" t="s">
        <v>20928</v>
      </c>
      <c r="C221" s="399" t="s">
        <v>260</v>
      </c>
      <c r="D221" s="399" t="s">
        <v>20929</v>
      </c>
      <c r="E221" s="400" t="s">
        <v>20930</v>
      </c>
      <c r="F221" s="76"/>
      <c r="G221" s="571" t="s">
        <v>21206</v>
      </c>
      <c r="H221" s="76"/>
      <c r="I221" s="74">
        <v>75000</v>
      </c>
      <c r="J221" s="76"/>
      <c r="K221" s="76" t="s">
        <v>5537</v>
      </c>
      <c r="L221" s="75" t="s">
        <v>1063</v>
      </c>
      <c r="M221" s="76" t="s">
        <v>21058</v>
      </c>
      <c r="N221" s="119">
        <v>75892</v>
      </c>
      <c r="O221" s="119"/>
      <c r="P221" s="76"/>
      <c r="Q221" s="119" t="s">
        <v>3593</v>
      </c>
      <c r="R221" s="76"/>
      <c r="S221" s="76"/>
      <c r="T221" s="76"/>
      <c r="U221" s="76"/>
      <c r="V221" s="76"/>
      <c r="W221" s="76"/>
      <c r="X221" s="121"/>
      <c r="Y221" s="76"/>
      <c r="BB221" s="642">
        <f t="shared" si="6"/>
        <v>5250.0000000000009</v>
      </c>
      <c r="BC221" s="74">
        <f t="shared" si="7"/>
        <v>80250</v>
      </c>
    </row>
    <row r="222" spans="1:55" ht="15.5" x14ac:dyDescent="0.35">
      <c r="A222" s="76"/>
      <c r="B222" s="399" t="s">
        <v>20928</v>
      </c>
      <c r="C222" s="399" t="s">
        <v>260</v>
      </c>
      <c r="D222" s="399" t="s">
        <v>20929</v>
      </c>
      <c r="E222" s="400" t="s">
        <v>20930</v>
      </c>
      <c r="F222" s="76"/>
      <c r="G222" s="571" t="s">
        <v>21209</v>
      </c>
      <c r="H222" s="76"/>
      <c r="I222" s="74">
        <v>75000</v>
      </c>
      <c r="J222" s="76"/>
      <c r="K222" s="76" t="s">
        <v>5537</v>
      </c>
      <c r="L222" s="75" t="s">
        <v>1063</v>
      </c>
      <c r="M222" s="76" t="s">
        <v>8694</v>
      </c>
      <c r="N222" s="119">
        <v>2685740</v>
      </c>
      <c r="O222" s="119"/>
      <c r="P222" s="76"/>
      <c r="Q222" s="119"/>
      <c r="R222" s="76"/>
      <c r="S222" s="76"/>
      <c r="T222" s="76"/>
      <c r="U222" s="76"/>
      <c r="V222" s="76"/>
      <c r="W222" s="76"/>
      <c r="X222" s="121"/>
      <c r="Y222" s="76"/>
      <c r="BB222" s="642">
        <f t="shared" si="6"/>
        <v>5250.0000000000009</v>
      </c>
      <c r="BC222" s="74">
        <f t="shared" si="7"/>
        <v>80250</v>
      </c>
    </row>
    <row r="223" spans="1:55" ht="15.5" x14ac:dyDescent="0.35">
      <c r="A223" s="76"/>
      <c r="B223" s="399" t="s">
        <v>20928</v>
      </c>
      <c r="C223" s="399" t="s">
        <v>260</v>
      </c>
      <c r="D223" s="399" t="s">
        <v>20929</v>
      </c>
      <c r="E223" s="400" t="s">
        <v>20930</v>
      </c>
      <c r="F223" s="76"/>
      <c r="G223" s="571" t="s">
        <v>21209</v>
      </c>
      <c r="H223" s="76"/>
      <c r="I223" s="74">
        <v>75000</v>
      </c>
      <c r="J223" s="76"/>
      <c r="K223" s="76" t="s">
        <v>5537</v>
      </c>
      <c r="L223" s="75" t="s">
        <v>1063</v>
      </c>
      <c r="M223" s="76" t="s">
        <v>8694</v>
      </c>
      <c r="N223" s="119">
        <v>2685739</v>
      </c>
      <c r="O223" s="119"/>
      <c r="P223" s="76"/>
      <c r="Q223" s="119"/>
      <c r="R223" s="76"/>
      <c r="S223" s="76"/>
      <c r="T223" s="76"/>
      <c r="U223" s="76"/>
      <c r="V223" s="76"/>
      <c r="W223" s="76"/>
      <c r="X223" s="121"/>
      <c r="Y223" s="76"/>
      <c r="BB223" s="642">
        <f t="shared" si="6"/>
        <v>5250.0000000000009</v>
      </c>
      <c r="BC223" s="74">
        <f t="shared" si="7"/>
        <v>80250</v>
      </c>
    </row>
    <row r="224" spans="1:55" ht="15.5" x14ac:dyDescent="0.35">
      <c r="A224" s="76"/>
      <c r="B224" s="399" t="s">
        <v>20928</v>
      </c>
      <c r="C224" s="399" t="s">
        <v>260</v>
      </c>
      <c r="D224" s="399" t="s">
        <v>20929</v>
      </c>
      <c r="E224" s="400" t="s">
        <v>20930</v>
      </c>
      <c r="F224" s="76"/>
      <c r="G224" s="571" t="s">
        <v>21210</v>
      </c>
      <c r="H224" s="76"/>
      <c r="I224" s="74">
        <v>75000</v>
      </c>
      <c r="J224" s="76"/>
      <c r="K224" s="76" t="s">
        <v>5775</v>
      </c>
      <c r="L224" s="75" t="s">
        <v>1063</v>
      </c>
      <c r="M224" s="76" t="s">
        <v>8508</v>
      </c>
      <c r="N224" s="119">
        <v>2718333</v>
      </c>
      <c r="O224" s="119"/>
      <c r="P224" s="76"/>
      <c r="Q224" s="119" t="s">
        <v>8797</v>
      </c>
      <c r="R224" s="76"/>
      <c r="S224" s="76"/>
      <c r="T224" s="76"/>
      <c r="U224" s="76"/>
      <c r="V224" s="76"/>
      <c r="W224" s="76"/>
      <c r="X224" s="121"/>
      <c r="Y224" s="76"/>
      <c r="BB224" s="642">
        <f t="shared" si="6"/>
        <v>5250.0000000000009</v>
      </c>
      <c r="BC224" s="74">
        <f t="shared" si="7"/>
        <v>80250</v>
      </c>
    </row>
    <row r="225" spans="1:55" ht="15.5" x14ac:dyDescent="0.35">
      <c r="A225" s="76"/>
      <c r="B225" s="399" t="s">
        <v>20928</v>
      </c>
      <c r="C225" s="399" t="s">
        <v>260</v>
      </c>
      <c r="D225" s="399" t="s">
        <v>20929</v>
      </c>
      <c r="E225" s="400" t="s">
        <v>20930</v>
      </c>
      <c r="F225" s="76"/>
      <c r="G225" s="571" t="s">
        <v>21211</v>
      </c>
      <c r="H225" s="76"/>
      <c r="I225" s="74">
        <v>75000</v>
      </c>
      <c r="J225" s="76"/>
      <c r="K225" s="76" t="s">
        <v>5537</v>
      </c>
      <c r="L225" s="75" t="s">
        <v>1063</v>
      </c>
      <c r="M225" s="76" t="s">
        <v>8759</v>
      </c>
      <c r="N225" s="119">
        <v>2664494</v>
      </c>
      <c r="O225" s="119"/>
      <c r="P225" s="76"/>
      <c r="Q225" s="119" t="s">
        <v>1226</v>
      </c>
      <c r="R225" s="76"/>
      <c r="S225" s="76"/>
      <c r="T225" s="76"/>
      <c r="U225" s="76"/>
      <c r="V225" s="76"/>
      <c r="W225" s="76"/>
      <c r="X225" s="121"/>
      <c r="Y225" s="76"/>
      <c r="BB225" s="642">
        <f t="shared" si="6"/>
        <v>5250.0000000000009</v>
      </c>
      <c r="BC225" s="74">
        <f t="shared" si="7"/>
        <v>80250</v>
      </c>
    </row>
    <row r="226" spans="1:55" ht="15.5" x14ac:dyDescent="0.35">
      <c r="A226" s="76"/>
      <c r="B226" s="399" t="s">
        <v>20928</v>
      </c>
      <c r="C226" s="399" t="s">
        <v>260</v>
      </c>
      <c r="D226" s="399" t="s">
        <v>20929</v>
      </c>
      <c r="E226" s="400" t="s">
        <v>20930</v>
      </c>
      <c r="F226" s="76"/>
      <c r="G226" s="571" t="s">
        <v>21212</v>
      </c>
      <c r="H226" s="76"/>
      <c r="I226" s="74">
        <v>75000</v>
      </c>
      <c r="J226" s="76"/>
      <c r="K226" s="76" t="s">
        <v>2182</v>
      </c>
      <c r="L226" s="91" t="s">
        <v>1063</v>
      </c>
      <c r="M226" s="75" t="s">
        <v>12823</v>
      </c>
      <c r="N226" s="119" t="s">
        <v>21213</v>
      </c>
      <c r="O226" s="119"/>
      <c r="P226" s="76"/>
      <c r="Q226" s="119" t="s">
        <v>1065</v>
      </c>
      <c r="R226" s="76" t="s">
        <v>3023</v>
      </c>
      <c r="S226" s="76"/>
      <c r="T226" s="76"/>
      <c r="U226" s="76"/>
      <c r="V226" s="76"/>
      <c r="W226" s="76"/>
      <c r="X226" s="121"/>
      <c r="Y226" s="76"/>
      <c r="BB226" s="642">
        <f t="shared" si="6"/>
        <v>5250.0000000000009</v>
      </c>
      <c r="BC226" s="74">
        <f t="shared" si="7"/>
        <v>80250</v>
      </c>
    </row>
    <row r="227" spans="1:55" ht="15.5" x14ac:dyDescent="0.35">
      <c r="A227" s="76"/>
      <c r="B227" s="399" t="s">
        <v>20928</v>
      </c>
      <c r="C227" s="399" t="s">
        <v>260</v>
      </c>
      <c r="D227" s="399" t="s">
        <v>20929</v>
      </c>
      <c r="E227" s="400" t="s">
        <v>20930</v>
      </c>
      <c r="F227" s="76"/>
      <c r="G227" s="571" t="s">
        <v>21214</v>
      </c>
      <c r="H227" s="76"/>
      <c r="I227" s="74">
        <v>75000</v>
      </c>
      <c r="J227" s="76"/>
      <c r="K227" s="76" t="s">
        <v>5537</v>
      </c>
      <c r="L227" s="91" t="s">
        <v>1063</v>
      </c>
      <c r="M227" s="75" t="s">
        <v>8439</v>
      </c>
      <c r="N227" s="119" t="s">
        <v>21215</v>
      </c>
      <c r="O227" s="119"/>
      <c r="P227" s="76"/>
      <c r="Q227" s="119" t="s">
        <v>1063</v>
      </c>
      <c r="R227" s="76" t="s">
        <v>1063</v>
      </c>
      <c r="S227" s="76"/>
      <c r="T227" s="76"/>
      <c r="U227" s="76"/>
      <c r="V227" s="76"/>
      <c r="W227" s="76"/>
      <c r="X227" s="121"/>
      <c r="Y227" s="76"/>
      <c r="BB227" s="642">
        <f t="shared" si="6"/>
        <v>5250.0000000000009</v>
      </c>
      <c r="BC227" s="74">
        <f t="shared" si="7"/>
        <v>80250</v>
      </c>
    </row>
    <row r="228" spans="1:55" ht="15.5" x14ac:dyDescent="0.35">
      <c r="A228" s="76"/>
      <c r="B228" s="399" t="s">
        <v>20928</v>
      </c>
      <c r="C228" s="399" t="s">
        <v>260</v>
      </c>
      <c r="D228" s="399" t="s">
        <v>20929</v>
      </c>
      <c r="E228" s="400" t="s">
        <v>20930</v>
      </c>
      <c r="F228" s="76"/>
      <c r="G228" s="571" t="s">
        <v>21216</v>
      </c>
      <c r="H228" s="76"/>
      <c r="I228" s="74">
        <v>75000</v>
      </c>
      <c r="J228" s="76"/>
      <c r="K228" s="76" t="s">
        <v>5537</v>
      </c>
      <c r="L228" s="75" t="s">
        <v>1063</v>
      </c>
      <c r="M228" s="76" t="s">
        <v>21058</v>
      </c>
      <c r="N228" s="119" t="s">
        <v>21217</v>
      </c>
      <c r="O228" s="119"/>
      <c r="P228" s="76"/>
      <c r="Q228" s="119"/>
      <c r="R228" s="76"/>
      <c r="S228" s="76"/>
      <c r="T228" s="76"/>
      <c r="U228" s="76"/>
      <c r="V228" s="76"/>
      <c r="W228" s="76"/>
      <c r="X228" s="121"/>
      <c r="Y228" s="76"/>
      <c r="BB228" s="642">
        <f t="shared" si="6"/>
        <v>5250.0000000000009</v>
      </c>
      <c r="BC228" s="74">
        <f t="shared" si="7"/>
        <v>80250</v>
      </c>
    </row>
    <row r="229" spans="1:55" ht="15.5" x14ac:dyDescent="0.35">
      <c r="A229" s="76"/>
      <c r="B229" s="399" t="s">
        <v>20928</v>
      </c>
      <c r="C229" s="399" t="s">
        <v>260</v>
      </c>
      <c r="D229" s="399" t="s">
        <v>20929</v>
      </c>
      <c r="E229" s="400" t="s">
        <v>20930</v>
      </c>
      <c r="F229" s="76"/>
      <c r="G229" s="571" t="s">
        <v>21216</v>
      </c>
      <c r="H229" s="76"/>
      <c r="I229" s="74">
        <v>75000</v>
      </c>
      <c r="J229" s="76"/>
      <c r="K229" s="76" t="s">
        <v>5537</v>
      </c>
      <c r="L229" s="75" t="s">
        <v>1063</v>
      </c>
      <c r="M229" s="76" t="s">
        <v>21058</v>
      </c>
      <c r="N229" s="119" t="s">
        <v>21218</v>
      </c>
      <c r="O229" s="119"/>
      <c r="P229" s="76"/>
      <c r="Q229" s="119"/>
      <c r="R229" s="76"/>
      <c r="S229" s="76"/>
      <c r="T229" s="76"/>
      <c r="U229" s="76"/>
      <c r="V229" s="76"/>
      <c r="W229" s="76"/>
      <c r="X229" s="121"/>
      <c r="Y229" s="76"/>
      <c r="BB229" s="642">
        <f t="shared" si="6"/>
        <v>5250.0000000000009</v>
      </c>
      <c r="BC229" s="74">
        <f t="shared" si="7"/>
        <v>80250</v>
      </c>
    </row>
    <row r="230" spans="1:55" ht="15.5" x14ac:dyDescent="0.35">
      <c r="A230" s="76"/>
      <c r="B230" s="399" t="s">
        <v>20928</v>
      </c>
      <c r="C230" s="399" t="s">
        <v>260</v>
      </c>
      <c r="D230" s="399" t="s">
        <v>20929</v>
      </c>
      <c r="E230" s="400" t="s">
        <v>20930</v>
      </c>
      <c r="F230" s="76"/>
      <c r="G230" s="571" t="s">
        <v>21216</v>
      </c>
      <c r="H230" s="76"/>
      <c r="I230" s="74">
        <v>75000</v>
      </c>
      <c r="J230" s="76"/>
      <c r="K230" s="76" t="s">
        <v>5537</v>
      </c>
      <c r="L230" s="75" t="s">
        <v>1063</v>
      </c>
      <c r="M230" s="76" t="s">
        <v>21058</v>
      </c>
      <c r="N230" s="119" t="s">
        <v>21219</v>
      </c>
      <c r="O230" s="119"/>
      <c r="P230" s="76"/>
      <c r="Q230" s="119"/>
      <c r="R230" s="76"/>
      <c r="S230" s="76"/>
      <c r="T230" s="76"/>
      <c r="U230" s="76"/>
      <c r="V230" s="76"/>
      <c r="W230" s="76"/>
      <c r="X230" s="121"/>
      <c r="Y230" s="76"/>
      <c r="BB230" s="642">
        <f t="shared" si="6"/>
        <v>5250.0000000000009</v>
      </c>
      <c r="BC230" s="74">
        <f t="shared" si="7"/>
        <v>80250</v>
      </c>
    </row>
    <row r="231" spans="1:55" ht="15.5" x14ac:dyDescent="0.35">
      <c r="A231" s="76"/>
      <c r="B231" s="399" t="s">
        <v>20928</v>
      </c>
      <c r="C231" s="399" t="s">
        <v>260</v>
      </c>
      <c r="D231" s="399" t="s">
        <v>20929</v>
      </c>
      <c r="E231" s="400" t="s">
        <v>20930</v>
      </c>
      <c r="F231" s="76"/>
      <c r="G231" s="571" t="s">
        <v>21220</v>
      </c>
      <c r="H231" s="76"/>
      <c r="I231" s="74">
        <v>75000</v>
      </c>
      <c r="J231" s="76"/>
      <c r="K231" s="76" t="s">
        <v>5537</v>
      </c>
      <c r="L231" s="75" t="s">
        <v>1063</v>
      </c>
      <c r="M231" s="76" t="s">
        <v>21058</v>
      </c>
      <c r="N231" s="119" t="s">
        <v>1063</v>
      </c>
      <c r="O231" s="119"/>
      <c r="P231" s="76"/>
      <c r="Q231" s="119" t="s">
        <v>2249</v>
      </c>
      <c r="R231" s="76" t="s">
        <v>21221</v>
      </c>
      <c r="S231" s="76"/>
      <c r="T231" s="76"/>
      <c r="U231" s="76"/>
      <c r="V231" s="76"/>
      <c r="W231" s="76"/>
      <c r="X231" s="121"/>
      <c r="Y231" s="76"/>
      <c r="BB231" s="642">
        <f t="shared" si="6"/>
        <v>5250.0000000000009</v>
      </c>
      <c r="BC231" s="74">
        <f t="shared" si="7"/>
        <v>80250</v>
      </c>
    </row>
    <row r="232" spans="1:55" ht="15.5" x14ac:dyDescent="0.35">
      <c r="A232" s="76"/>
      <c r="B232" s="399" t="s">
        <v>20928</v>
      </c>
      <c r="C232" s="399" t="s">
        <v>260</v>
      </c>
      <c r="D232" s="399" t="s">
        <v>20929</v>
      </c>
      <c r="E232" s="400" t="s">
        <v>20930</v>
      </c>
      <c r="F232" s="76"/>
      <c r="G232" s="571" t="s">
        <v>21222</v>
      </c>
      <c r="H232" s="76"/>
      <c r="I232" s="74">
        <v>75000</v>
      </c>
      <c r="J232" s="76"/>
      <c r="K232" s="76" t="s">
        <v>5537</v>
      </c>
      <c r="L232" s="75" t="s">
        <v>1063</v>
      </c>
      <c r="M232" s="76" t="s">
        <v>5542</v>
      </c>
      <c r="N232" s="119">
        <v>75924</v>
      </c>
      <c r="O232" s="119"/>
      <c r="P232" s="76"/>
      <c r="Q232" s="119" t="s">
        <v>5175</v>
      </c>
      <c r="R232" s="76" t="s">
        <v>21221</v>
      </c>
      <c r="S232" s="76"/>
      <c r="T232" s="76"/>
      <c r="U232" s="76"/>
      <c r="V232" s="76"/>
      <c r="W232" s="76"/>
      <c r="X232" s="121"/>
      <c r="Y232" s="76"/>
      <c r="BB232" s="642">
        <f t="shared" si="6"/>
        <v>5250.0000000000009</v>
      </c>
      <c r="BC232" s="74">
        <f t="shared" si="7"/>
        <v>80250</v>
      </c>
    </row>
    <row r="233" spans="1:55" ht="15.5" x14ac:dyDescent="0.35">
      <c r="A233" s="76"/>
      <c r="B233" s="399" t="s">
        <v>20928</v>
      </c>
      <c r="C233" s="399" t="s">
        <v>260</v>
      </c>
      <c r="D233" s="399" t="s">
        <v>20929</v>
      </c>
      <c r="E233" s="400" t="s">
        <v>20930</v>
      </c>
      <c r="F233" s="76"/>
      <c r="G233" s="571" t="s">
        <v>21223</v>
      </c>
      <c r="H233" s="76"/>
      <c r="I233" s="74">
        <v>75000</v>
      </c>
      <c r="J233" s="76"/>
      <c r="K233" s="76" t="s">
        <v>5537</v>
      </c>
      <c r="L233" s="75" t="s">
        <v>1063</v>
      </c>
      <c r="M233" s="76" t="s">
        <v>21058</v>
      </c>
      <c r="N233" s="75" t="s">
        <v>1063</v>
      </c>
      <c r="O233" s="75" t="s">
        <v>1063</v>
      </c>
      <c r="P233" s="75" t="s">
        <v>1063</v>
      </c>
      <c r="Q233" s="75" t="s">
        <v>1063</v>
      </c>
      <c r="R233" s="75" t="s">
        <v>1063</v>
      </c>
      <c r="S233" s="76"/>
      <c r="T233" s="76"/>
      <c r="U233" s="76"/>
      <c r="V233" s="76"/>
      <c r="W233" s="76"/>
      <c r="X233" s="121"/>
      <c r="Y233" s="76"/>
      <c r="BB233" s="642">
        <f t="shared" si="6"/>
        <v>5250.0000000000009</v>
      </c>
      <c r="BC233" s="74">
        <f t="shared" si="7"/>
        <v>80250</v>
      </c>
    </row>
    <row r="234" spans="1:55" ht="15.5" x14ac:dyDescent="0.35">
      <c r="A234" s="76"/>
      <c r="B234" s="399" t="s">
        <v>20928</v>
      </c>
      <c r="C234" s="399" t="s">
        <v>260</v>
      </c>
      <c r="D234" s="399" t="s">
        <v>20929</v>
      </c>
      <c r="E234" s="400" t="s">
        <v>20930</v>
      </c>
      <c r="F234" s="76"/>
      <c r="G234" s="571" t="s">
        <v>21224</v>
      </c>
      <c r="H234" s="76"/>
      <c r="I234" s="74">
        <v>75000</v>
      </c>
      <c r="J234" s="76"/>
      <c r="K234" s="76" t="s">
        <v>5537</v>
      </c>
      <c r="L234" s="75" t="s">
        <v>1063</v>
      </c>
      <c r="M234" s="76" t="s">
        <v>8344</v>
      </c>
      <c r="N234" s="119">
        <v>2664835</v>
      </c>
      <c r="O234" s="119"/>
      <c r="P234" s="76"/>
      <c r="Q234" s="119" t="s">
        <v>1063</v>
      </c>
      <c r="R234" s="76" t="s">
        <v>1066</v>
      </c>
      <c r="S234" s="76"/>
      <c r="T234" s="76"/>
      <c r="U234" s="76"/>
      <c r="V234" s="76"/>
      <c r="W234" s="76"/>
      <c r="X234" s="121"/>
      <c r="Y234" s="76"/>
      <c r="BB234" s="642">
        <f t="shared" si="6"/>
        <v>5250.0000000000009</v>
      </c>
      <c r="BC234" s="74">
        <f t="shared" si="7"/>
        <v>80250</v>
      </c>
    </row>
    <row r="235" spans="1:55" ht="15.5" x14ac:dyDescent="0.35">
      <c r="A235" s="76"/>
      <c r="B235" s="399" t="s">
        <v>20928</v>
      </c>
      <c r="C235" s="399" t="s">
        <v>260</v>
      </c>
      <c r="D235" s="399" t="s">
        <v>20929</v>
      </c>
      <c r="E235" s="400" t="s">
        <v>20930</v>
      </c>
      <c r="F235" s="76"/>
      <c r="G235" s="571" t="s">
        <v>21214</v>
      </c>
      <c r="H235" s="76"/>
      <c r="I235" s="74">
        <v>75000</v>
      </c>
      <c r="J235" s="76"/>
      <c r="K235" s="76" t="s">
        <v>2182</v>
      </c>
      <c r="L235" s="75" t="s">
        <v>1063</v>
      </c>
      <c r="M235" s="76" t="s">
        <v>9081</v>
      </c>
      <c r="N235" s="119" t="s">
        <v>21225</v>
      </c>
      <c r="O235" s="119"/>
      <c r="P235" s="76"/>
      <c r="Q235" s="119" t="s">
        <v>1063</v>
      </c>
      <c r="R235" s="76" t="s">
        <v>1063</v>
      </c>
      <c r="S235" s="76"/>
      <c r="T235" s="76"/>
      <c r="U235" s="76"/>
      <c r="V235" s="76"/>
      <c r="W235" s="76"/>
      <c r="X235" s="121"/>
      <c r="Y235" s="76"/>
      <c r="BB235" s="642">
        <f t="shared" si="6"/>
        <v>5250.0000000000009</v>
      </c>
      <c r="BC235" s="74">
        <f t="shared" si="7"/>
        <v>80250</v>
      </c>
    </row>
    <row r="236" spans="1:55" ht="15.5" x14ac:dyDescent="0.35">
      <c r="A236" s="76"/>
      <c r="B236" s="399" t="s">
        <v>20928</v>
      </c>
      <c r="C236" s="399" t="s">
        <v>260</v>
      </c>
      <c r="D236" s="399" t="s">
        <v>20929</v>
      </c>
      <c r="E236" s="400" t="s">
        <v>20930</v>
      </c>
      <c r="F236" s="76"/>
      <c r="G236" s="571" t="s">
        <v>21226</v>
      </c>
      <c r="H236" s="76"/>
      <c r="I236" s="74">
        <v>75000</v>
      </c>
      <c r="J236" s="76"/>
      <c r="K236" s="76" t="s">
        <v>5537</v>
      </c>
      <c r="L236" s="75" t="s">
        <v>1063</v>
      </c>
      <c r="M236" s="76" t="s">
        <v>21058</v>
      </c>
      <c r="N236" s="119" t="s">
        <v>21227</v>
      </c>
      <c r="O236" s="119"/>
      <c r="P236" s="76"/>
      <c r="Q236" s="119" t="s">
        <v>3593</v>
      </c>
      <c r="R236" s="76" t="s">
        <v>21221</v>
      </c>
      <c r="S236" s="76"/>
      <c r="T236" s="76"/>
      <c r="U236" s="76"/>
      <c r="V236" s="76"/>
      <c r="W236" s="76"/>
      <c r="X236" s="121"/>
      <c r="Y236" s="76"/>
      <c r="BB236" s="642">
        <f t="shared" si="6"/>
        <v>5250.0000000000009</v>
      </c>
      <c r="BC236" s="74">
        <f t="shared" si="7"/>
        <v>80250</v>
      </c>
    </row>
    <row r="237" spans="1:55" ht="15.5" x14ac:dyDescent="0.35">
      <c r="A237" s="76"/>
      <c r="B237" s="399" t="s">
        <v>20928</v>
      </c>
      <c r="C237" s="399" t="s">
        <v>260</v>
      </c>
      <c r="D237" s="399" t="s">
        <v>20929</v>
      </c>
      <c r="E237" s="400" t="s">
        <v>20930</v>
      </c>
      <c r="F237" s="76"/>
      <c r="G237" s="571" t="s">
        <v>21226</v>
      </c>
      <c r="H237" s="76"/>
      <c r="I237" s="74">
        <v>75000</v>
      </c>
      <c r="J237" s="76"/>
      <c r="K237" s="76" t="s">
        <v>5537</v>
      </c>
      <c r="L237" s="75" t="s">
        <v>1063</v>
      </c>
      <c r="M237" s="76" t="s">
        <v>21058</v>
      </c>
      <c r="N237" s="119" t="s">
        <v>21228</v>
      </c>
      <c r="O237" s="119"/>
      <c r="P237" s="76"/>
      <c r="Q237" s="119" t="s">
        <v>3593</v>
      </c>
      <c r="R237" s="75" t="s">
        <v>1063</v>
      </c>
      <c r="S237" s="76"/>
      <c r="T237" s="76"/>
      <c r="U237" s="76"/>
      <c r="V237" s="76"/>
      <c r="W237" s="76"/>
      <c r="X237" s="121"/>
      <c r="Y237" s="76"/>
      <c r="BB237" s="642">
        <f t="shared" si="6"/>
        <v>5250.0000000000009</v>
      </c>
      <c r="BC237" s="74">
        <f t="shared" si="7"/>
        <v>80250</v>
      </c>
    </row>
    <row r="238" spans="1:55" ht="15.5" x14ac:dyDescent="0.35">
      <c r="A238" s="76"/>
      <c r="B238" s="399" t="s">
        <v>20928</v>
      </c>
      <c r="C238" s="399" t="s">
        <v>260</v>
      </c>
      <c r="D238" s="399" t="s">
        <v>20929</v>
      </c>
      <c r="E238" s="400" t="s">
        <v>20930</v>
      </c>
      <c r="F238" s="76"/>
      <c r="G238" s="571" t="s">
        <v>21226</v>
      </c>
      <c r="H238" s="76"/>
      <c r="I238" s="74">
        <v>75000</v>
      </c>
      <c r="J238" s="76"/>
      <c r="K238" s="76" t="s">
        <v>5537</v>
      </c>
      <c r="L238" s="75" t="s">
        <v>1063</v>
      </c>
      <c r="M238" s="76" t="s">
        <v>21058</v>
      </c>
      <c r="N238" s="119" t="s">
        <v>21229</v>
      </c>
      <c r="O238" s="119"/>
      <c r="P238" s="76"/>
      <c r="Q238" s="119" t="s">
        <v>3593</v>
      </c>
      <c r="R238" s="75" t="s">
        <v>1063</v>
      </c>
      <c r="S238" s="76"/>
      <c r="T238" s="76"/>
      <c r="U238" s="76"/>
      <c r="V238" s="76"/>
      <c r="W238" s="76"/>
      <c r="X238" s="121"/>
      <c r="Y238" s="76"/>
      <c r="BB238" s="642">
        <f t="shared" si="6"/>
        <v>5250.0000000000009</v>
      </c>
      <c r="BC238" s="74">
        <f t="shared" si="7"/>
        <v>80250</v>
      </c>
    </row>
    <row r="239" spans="1:55" ht="15.5" x14ac:dyDescent="0.35">
      <c r="A239" s="76"/>
      <c r="B239" s="399" t="s">
        <v>20928</v>
      </c>
      <c r="C239" s="399" t="s">
        <v>260</v>
      </c>
      <c r="D239" s="399" t="s">
        <v>20929</v>
      </c>
      <c r="E239" s="400" t="s">
        <v>20930</v>
      </c>
      <c r="F239" s="76"/>
      <c r="G239" s="571" t="s">
        <v>21230</v>
      </c>
      <c r="H239" s="76"/>
      <c r="I239" s="74">
        <v>75000</v>
      </c>
      <c r="J239" s="76"/>
      <c r="K239" s="76" t="s">
        <v>5537</v>
      </c>
      <c r="L239" s="75" t="s">
        <v>1063</v>
      </c>
      <c r="M239" s="76" t="s">
        <v>21058</v>
      </c>
      <c r="N239" s="119" t="s">
        <v>21231</v>
      </c>
      <c r="O239" s="119"/>
      <c r="P239" s="76"/>
      <c r="Q239" s="119" t="s">
        <v>3593</v>
      </c>
      <c r="R239" s="76" t="s">
        <v>1063</v>
      </c>
      <c r="S239" s="76"/>
      <c r="T239" s="76"/>
      <c r="U239" s="76"/>
      <c r="V239" s="76"/>
      <c r="W239" s="76"/>
      <c r="X239" s="121"/>
      <c r="Y239" s="76"/>
      <c r="BB239" s="642">
        <f t="shared" si="6"/>
        <v>5250.0000000000009</v>
      </c>
      <c r="BC239" s="74">
        <f t="shared" si="7"/>
        <v>80250</v>
      </c>
    </row>
    <row r="240" spans="1:55" ht="15.5" x14ac:dyDescent="0.35">
      <c r="A240" s="76"/>
      <c r="B240" s="399" t="s">
        <v>20928</v>
      </c>
      <c r="C240" s="399" t="s">
        <v>260</v>
      </c>
      <c r="D240" s="399" t="s">
        <v>20929</v>
      </c>
      <c r="E240" s="400" t="s">
        <v>20930</v>
      </c>
      <c r="F240" s="76"/>
      <c r="G240" s="571" t="s">
        <v>21230</v>
      </c>
      <c r="H240" s="76"/>
      <c r="I240" s="74">
        <v>75000</v>
      </c>
      <c r="J240" s="76"/>
      <c r="K240" s="76" t="s">
        <v>5537</v>
      </c>
      <c r="L240" s="75" t="s">
        <v>1063</v>
      </c>
      <c r="M240" s="76" t="s">
        <v>21058</v>
      </c>
      <c r="N240" s="119" t="s">
        <v>21232</v>
      </c>
      <c r="O240" s="119"/>
      <c r="P240" s="76"/>
      <c r="Q240" s="119" t="s">
        <v>3593</v>
      </c>
      <c r="R240" s="76" t="s">
        <v>1063</v>
      </c>
      <c r="S240" s="76"/>
      <c r="T240" s="76"/>
      <c r="U240" s="76"/>
      <c r="V240" s="76"/>
      <c r="W240" s="76"/>
      <c r="X240" s="121"/>
      <c r="Y240" s="76"/>
      <c r="BB240" s="642">
        <f t="shared" si="6"/>
        <v>5250.0000000000009</v>
      </c>
      <c r="BC240" s="74">
        <f t="shared" si="7"/>
        <v>80250</v>
      </c>
    </row>
    <row r="241" spans="1:55" ht="15.5" x14ac:dyDescent="0.35">
      <c r="A241" s="76"/>
      <c r="B241" s="399" t="s">
        <v>20928</v>
      </c>
      <c r="C241" s="399" t="s">
        <v>260</v>
      </c>
      <c r="D241" s="399" t="s">
        <v>20929</v>
      </c>
      <c r="E241" s="400" t="s">
        <v>20930</v>
      </c>
      <c r="F241" s="76"/>
      <c r="G241" s="571" t="s">
        <v>21230</v>
      </c>
      <c r="H241" s="76"/>
      <c r="I241" s="74">
        <v>75000</v>
      </c>
      <c r="J241" s="76"/>
      <c r="K241" s="76" t="s">
        <v>5537</v>
      </c>
      <c r="L241" s="75" t="s">
        <v>1063</v>
      </c>
      <c r="M241" s="76" t="s">
        <v>21058</v>
      </c>
      <c r="N241" s="119" t="s">
        <v>21233</v>
      </c>
      <c r="O241" s="119"/>
      <c r="P241" s="76"/>
      <c r="Q241" s="119" t="s">
        <v>3593</v>
      </c>
      <c r="R241" s="76" t="s">
        <v>1063</v>
      </c>
      <c r="S241" s="76"/>
      <c r="T241" s="76"/>
      <c r="U241" s="76"/>
      <c r="V241" s="76"/>
      <c r="W241" s="76"/>
      <c r="X241" s="121"/>
      <c r="Y241" s="76"/>
      <c r="BB241" s="642">
        <f t="shared" si="6"/>
        <v>5250.0000000000009</v>
      </c>
      <c r="BC241" s="74">
        <f t="shared" si="7"/>
        <v>80250</v>
      </c>
    </row>
    <row r="242" spans="1:55" ht="15.5" x14ac:dyDescent="0.35">
      <c r="A242" s="76"/>
      <c r="B242" s="399" t="s">
        <v>20928</v>
      </c>
      <c r="C242" s="399" t="s">
        <v>260</v>
      </c>
      <c r="D242" s="399" t="s">
        <v>20929</v>
      </c>
      <c r="E242" s="400" t="s">
        <v>20930</v>
      </c>
      <c r="F242" s="76"/>
      <c r="G242" s="571" t="s">
        <v>21234</v>
      </c>
      <c r="H242" s="76"/>
      <c r="I242" s="74">
        <v>75000</v>
      </c>
      <c r="J242" s="76"/>
      <c r="K242" s="76" t="s">
        <v>5537</v>
      </c>
      <c r="L242" s="75" t="s">
        <v>1063</v>
      </c>
      <c r="M242" s="76" t="s">
        <v>21058</v>
      </c>
      <c r="N242" s="119">
        <v>75784</v>
      </c>
      <c r="O242" s="119"/>
      <c r="P242" s="76"/>
      <c r="Q242" s="119" t="s">
        <v>8797</v>
      </c>
      <c r="R242" s="76" t="s">
        <v>1063</v>
      </c>
      <c r="S242" s="76"/>
      <c r="T242" s="76"/>
      <c r="U242" s="76"/>
      <c r="V242" s="76"/>
      <c r="W242" s="76"/>
      <c r="X242" s="121"/>
      <c r="Y242" s="76"/>
      <c r="BB242" s="642">
        <f t="shared" si="6"/>
        <v>5250.0000000000009</v>
      </c>
      <c r="BC242" s="74">
        <f t="shared" si="7"/>
        <v>80250</v>
      </c>
    </row>
    <row r="243" spans="1:55" ht="15.5" x14ac:dyDescent="0.35">
      <c r="A243" s="76"/>
      <c r="B243" s="399" t="s">
        <v>20928</v>
      </c>
      <c r="C243" s="399" t="s">
        <v>260</v>
      </c>
      <c r="D243" s="399" t="s">
        <v>20929</v>
      </c>
      <c r="E243" s="400" t="s">
        <v>20930</v>
      </c>
      <c r="F243" s="76"/>
      <c r="G243" s="571" t="s">
        <v>21235</v>
      </c>
      <c r="H243" s="76"/>
      <c r="I243" s="74">
        <v>75000</v>
      </c>
      <c r="J243" s="76"/>
      <c r="K243" s="76" t="s">
        <v>5537</v>
      </c>
      <c r="L243" s="75" t="s">
        <v>1063</v>
      </c>
      <c r="M243" s="76" t="s">
        <v>21058</v>
      </c>
      <c r="N243" s="119" t="s">
        <v>21236</v>
      </c>
      <c r="O243" s="119"/>
      <c r="P243" s="76"/>
      <c r="Q243" s="119" t="s">
        <v>3593</v>
      </c>
      <c r="R243" s="76" t="s">
        <v>1063</v>
      </c>
      <c r="S243" s="76"/>
      <c r="T243" s="76"/>
      <c r="U243" s="76"/>
      <c r="V243" s="76"/>
      <c r="W243" s="76"/>
      <c r="X243" s="121"/>
      <c r="Y243" s="76"/>
      <c r="BB243" s="642">
        <f t="shared" si="6"/>
        <v>5250.0000000000009</v>
      </c>
      <c r="BC243" s="74">
        <f t="shared" si="7"/>
        <v>80250</v>
      </c>
    </row>
    <row r="244" spans="1:55" ht="15.5" x14ac:dyDescent="0.35">
      <c r="A244" s="76"/>
      <c r="B244" s="399" t="s">
        <v>20928</v>
      </c>
      <c r="C244" s="399" t="s">
        <v>260</v>
      </c>
      <c r="D244" s="399" t="s">
        <v>20929</v>
      </c>
      <c r="E244" s="400" t="s">
        <v>20930</v>
      </c>
      <c r="F244" s="76"/>
      <c r="G244" s="571" t="s">
        <v>21235</v>
      </c>
      <c r="H244" s="76"/>
      <c r="I244" s="74">
        <v>75000</v>
      </c>
      <c r="J244" s="76"/>
      <c r="K244" s="76" t="s">
        <v>5537</v>
      </c>
      <c r="L244" s="75" t="s">
        <v>1063</v>
      </c>
      <c r="M244" s="76" t="s">
        <v>21058</v>
      </c>
      <c r="N244" s="119" t="s">
        <v>21237</v>
      </c>
      <c r="O244" s="119"/>
      <c r="P244" s="76"/>
      <c r="Q244" s="119" t="s">
        <v>3593</v>
      </c>
      <c r="R244" s="76" t="s">
        <v>1063</v>
      </c>
      <c r="S244" s="76"/>
      <c r="T244" s="76"/>
      <c r="U244" s="76"/>
      <c r="V244" s="76"/>
      <c r="W244" s="76"/>
      <c r="X244" s="121"/>
      <c r="Y244" s="76"/>
      <c r="BB244" s="642">
        <f t="shared" si="6"/>
        <v>5250.0000000000009</v>
      </c>
      <c r="BC244" s="74">
        <f t="shared" si="7"/>
        <v>80250</v>
      </c>
    </row>
    <row r="245" spans="1:55" ht="15.5" x14ac:dyDescent="0.35">
      <c r="A245" s="76"/>
      <c r="B245" s="399" t="s">
        <v>20928</v>
      </c>
      <c r="C245" s="399" t="s">
        <v>260</v>
      </c>
      <c r="D245" s="399" t="s">
        <v>20929</v>
      </c>
      <c r="E245" s="400" t="s">
        <v>20930</v>
      </c>
      <c r="F245" s="76"/>
      <c r="G245" s="571" t="s">
        <v>21235</v>
      </c>
      <c r="H245" s="76"/>
      <c r="I245" s="74">
        <v>75000</v>
      </c>
      <c r="J245" s="76"/>
      <c r="K245" s="76" t="s">
        <v>5537</v>
      </c>
      <c r="L245" s="75" t="s">
        <v>1063</v>
      </c>
      <c r="M245" s="76" t="s">
        <v>20248</v>
      </c>
      <c r="N245" s="119" t="s">
        <v>21238</v>
      </c>
      <c r="O245" s="119"/>
      <c r="P245" s="76"/>
      <c r="Q245" s="119" t="s">
        <v>3593</v>
      </c>
      <c r="R245" s="76" t="s">
        <v>1063</v>
      </c>
      <c r="S245" s="76"/>
      <c r="T245" s="76"/>
      <c r="U245" s="76"/>
      <c r="V245" s="76"/>
      <c r="W245" s="76"/>
      <c r="X245" s="121"/>
      <c r="Y245" s="76"/>
      <c r="BB245" s="642">
        <f t="shared" si="6"/>
        <v>5250.0000000000009</v>
      </c>
      <c r="BC245" s="74">
        <f t="shared" si="7"/>
        <v>80250</v>
      </c>
    </row>
    <row r="246" spans="1:55" ht="15.5" x14ac:dyDescent="0.35">
      <c r="A246" s="76"/>
      <c r="B246" s="399" t="s">
        <v>20928</v>
      </c>
      <c r="C246" s="399" t="s">
        <v>260</v>
      </c>
      <c r="D246" s="399" t="s">
        <v>20929</v>
      </c>
      <c r="E246" s="400" t="s">
        <v>20930</v>
      </c>
      <c r="F246" s="76"/>
      <c r="G246" s="571" t="s">
        <v>21239</v>
      </c>
      <c r="H246" s="76"/>
      <c r="I246" s="74">
        <v>75000</v>
      </c>
      <c r="J246" s="76"/>
      <c r="K246" s="76" t="s">
        <v>5537</v>
      </c>
      <c r="L246" s="75" t="s">
        <v>1063</v>
      </c>
      <c r="M246" s="76" t="s">
        <v>21058</v>
      </c>
      <c r="N246" s="119" t="s">
        <v>21240</v>
      </c>
      <c r="O246" s="119"/>
      <c r="P246" s="76"/>
      <c r="Q246" s="119" t="s">
        <v>8797</v>
      </c>
      <c r="R246" s="76" t="s">
        <v>1063</v>
      </c>
      <c r="S246" s="76"/>
      <c r="T246" s="76"/>
      <c r="U246" s="76"/>
      <c r="V246" s="76"/>
      <c r="W246" s="76"/>
      <c r="X246" s="121"/>
      <c r="Y246" s="76"/>
      <c r="BB246" s="642">
        <f t="shared" si="6"/>
        <v>5250.0000000000009</v>
      </c>
      <c r="BC246" s="74">
        <f t="shared" si="7"/>
        <v>80250</v>
      </c>
    </row>
    <row r="247" spans="1:55" ht="15.5" x14ac:dyDescent="0.35">
      <c r="A247" s="76"/>
      <c r="B247" s="399" t="s">
        <v>20928</v>
      </c>
      <c r="C247" s="399" t="s">
        <v>260</v>
      </c>
      <c r="D247" s="399" t="s">
        <v>20929</v>
      </c>
      <c r="E247" s="400" t="s">
        <v>20930</v>
      </c>
      <c r="F247" s="76"/>
      <c r="G247" s="571" t="s">
        <v>21241</v>
      </c>
      <c r="H247" s="76"/>
      <c r="I247" s="74">
        <v>75000</v>
      </c>
      <c r="J247" s="76"/>
      <c r="K247" s="76" t="s">
        <v>5537</v>
      </c>
      <c r="L247" s="75" t="s">
        <v>1063</v>
      </c>
      <c r="M247" s="76" t="s">
        <v>21058</v>
      </c>
      <c r="N247" s="119" t="s">
        <v>21242</v>
      </c>
      <c r="O247" s="119"/>
      <c r="P247" s="76"/>
      <c r="Q247" s="119" t="s">
        <v>3593</v>
      </c>
      <c r="R247" s="76" t="s">
        <v>1063</v>
      </c>
      <c r="S247" s="76"/>
      <c r="T247" s="76"/>
      <c r="U247" s="76"/>
      <c r="V247" s="76"/>
      <c r="W247" s="76"/>
      <c r="X247" s="121"/>
      <c r="Y247" s="76"/>
      <c r="BB247" s="642">
        <f t="shared" si="6"/>
        <v>5250.0000000000009</v>
      </c>
      <c r="BC247" s="74">
        <f t="shared" si="7"/>
        <v>80250</v>
      </c>
    </row>
    <row r="248" spans="1:55" ht="15.5" x14ac:dyDescent="0.35">
      <c r="A248" s="76"/>
      <c r="B248" s="399" t="s">
        <v>20928</v>
      </c>
      <c r="C248" s="399" t="s">
        <v>260</v>
      </c>
      <c r="D248" s="399" t="s">
        <v>20929</v>
      </c>
      <c r="E248" s="400" t="s">
        <v>20930</v>
      </c>
      <c r="F248" s="76"/>
      <c r="G248" s="571" t="s">
        <v>21241</v>
      </c>
      <c r="H248" s="76"/>
      <c r="I248" s="74">
        <v>75000</v>
      </c>
      <c r="J248" s="76"/>
      <c r="K248" s="76" t="s">
        <v>5537</v>
      </c>
      <c r="L248" s="75" t="s">
        <v>1063</v>
      </c>
      <c r="M248" s="76" t="s">
        <v>21058</v>
      </c>
      <c r="N248" s="119" t="s">
        <v>21243</v>
      </c>
      <c r="O248" s="119"/>
      <c r="P248" s="76"/>
      <c r="Q248" s="119" t="s">
        <v>3593</v>
      </c>
      <c r="R248" s="76" t="s">
        <v>1063</v>
      </c>
      <c r="S248" s="76"/>
      <c r="T248" s="76"/>
      <c r="U248" s="76"/>
      <c r="V248" s="76"/>
      <c r="W248" s="76"/>
      <c r="X248" s="121"/>
      <c r="Y248" s="76"/>
      <c r="BB248" s="642">
        <f t="shared" si="6"/>
        <v>5250.0000000000009</v>
      </c>
      <c r="BC248" s="74">
        <f t="shared" si="7"/>
        <v>80250</v>
      </c>
    </row>
    <row r="249" spans="1:55" ht="15.5" x14ac:dyDescent="0.35">
      <c r="A249" s="76"/>
      <c r="B249" s="399" t="s">
        <v>20928</v>
      </c>
      <c r="C249" s="399" t="s">
        <v>260</v>
      </c>
      <c r="D249" s="399" t="s">
        <v>20929</v>
      </c>
      <c r="E249" s="400" t="s">
        <v>20930</v>
      </c>
      <c r="F249" s="76"/>
      <c r="G249" s="571" t="s">
        <v>21241</v>
      </c>
      <c r="H249" s="76"/>
      <c r="I249" s="74">
        <v>75000</v>
      </c>
      <c r="J249" s="76"/>
      <c r="K249" s="76" t="s">
        <v>5537</v>
      </c>
      <c r="L249" s="75" t="s">
        <v>1063</v>
      </c>
      <c r="M249" s="76" t="s">
        <v>21058</v>
      </c>
      <c r="N249" s="119" t="s">
        <v>21244</v>
      </c>
      <c r="O249" s="119"/>
      <c r="P249" s="76"/>
      <c r="Q249" s="119" t="s">
        <v>3593</v>
      </c>
      <c r="R249" s="76" t="s">
        <v>1063</v>
      </c>
      <c r="S249" s="76"/>
      <c r="T249" s="76"/>
      <c r="U249" s="76"/>
      <c r="V249" s="76"/>
      <c r="W249" s="76"/>
      <c r="X249" s="121"/>
      <c r="Y249" s="76"/>
      <c r="BB249" s="642">
        <f t="shared" si="6"/>
        <v>5250.0000000000009</v>
      </c>
      <c r="BC249" s="74">
        <f t="shared" si="7"/>
        <v>80250</v>
      </c>
    </row>
    <row r="250" spans="1:55" ht="15.5" x14ac:dyDescent="0.35">
      <c r="A250" s="76"/>
      <c r="B250" s="399" t="s">
        <v>20928</v>
      </c>
      <c r="C250" s="399" t="s">
        <v>260</v>
      </c>
      <c r="D250" s="399" t="s">
        <v>20929</v>
      </c>
      <c r="E250" s="400" t="s">
        <v>20930</v>
      </c>
      <c r="F250" s="76"/>
      <c r="G250" s="571" t="s">
        <v>21245</v>
      </c>
      <c r="H250" s="76"/>
      <c r="I250" s="74">
        <v>75000</v>
      </c>
      <c r="J250" s="76"/>
      <c r="K250" s="76" t="s">
        <v>5537</v>
      </c>
      <c r="L250" s="75" t="s">
        <v>1063</v>
      </c>
      <c r="M250" s="76" t="s">
        <v>21058</v>
      </c>
      <c r="N250" s="119" t="s">
        <v>21246</v>
      </c>
      <c r="O250" s="119"/>
      <c r="P250" s="76"/>
      <c r="Q250" s="119" t="s">
        <v>8797</v>
      </c>
      <c r="R250" s="76" t="s">
        <v>1063</v>
      </c>
      <c r="S250" s="76"/>
      <c r="T250" s="76"/>
      <c r="U250" s="76"/>
      <c r="V250" s="76"/>
      <c r="W250" s="76"/>
      <c r="X250" s="121"/>
      <c r="Y250" s="76"/>
      <c r="BB250" s="642">
        <f t="shared" si="6"/>
        <v>5250.0000000000009</v>
      </c>
      <c r="BC250" s="74">
        <f t="shared" si="7"/>
        <v>80250</v>
      </c>
    </row>
    <row r="251" spans="1:55" ht="15.5" x14ac:dyDescent="0.35">
      <c r="A251" s="76"/>
      <c r="B251" s="399" t="s">
        <v>20928</v>
      </c>
      <c r="C251" s="399" t="s">
        <v>260</v>
      </c>
      <c r="D251" s="399" t="s">
        <v>20929</v>
      </c>
      <c r="E251" s="400" t="s">
        <v>20930</v>
      </c>
      <c r="F251" s="76"/>
      <c r="G251" s="571" t="s">
        <v>21247</v>
      </c>
      <c r="H251" s="76"/>
      <c r="I251" s="74">
        <v>75000</v>
      </c>
      <c r="J251" s="76"/>
      <c r="K251" s="76" t="s">
        <v>5537</v>
      </c>
      <c r="L251" s="75" t="s">
        <v>1063</v>
      </c>
      <c r="M251" s="76" t="s">
        <v>21058</v>
      </c>
      <c r="N251" s="119">
        <v>75825</v>
      </c>
      <c r="O251" s="119"/>
      <c r="P251" s="76"/>
      <c r="Q251" s="119" t="s">
        <v>3593</v>
      </c>
      <c r="R251" s="76" t="s">
        <v>1063</v>
      </c>
      <c r="S251" s="76"/>
      <c r="T251" s="76"/>
      <c r="U251" s="76"/>
      <c r="V251" s="76"/>
      <c r="W251" s="76"/>
      <c r="X251" s="121"/>
      <c r="Y251" s="76"/>
      <c r="BB251" s="642">
        <f t="shared" si="6"/>
        <v>5250.0000000000009</v>
      </c>
      <c r="BC251" s="74">
        <f t="shared" si="7"/>
        <v>80250</v>
      </c>
    </row>
    <row r="252" spans="1:55" ht="15.5" x14ac:dyDescent="0.35">
      <c r="A252" s="76"/>
      <c r="B252" s="399" t="s">
        <v>20928</v>
      </c>
      <c r="C252" s="399" t="s">
        <v>260</v>
      </c>
      <c r="D252" s="399" t="s">
        <v>20929</v>
      </c>
      <c r="E252" s="400" t="s">
        <v>20930</v>
      </c>
      <c r="F252" s="76"/>
      <c r="G252" s="571" t="s">
        <v>21247</v>
      </c>
      <c r="H252" s="76"/>
      <c r="I252" s="74">
        <v>75000</v>
      </c>
      <c r="J252" s="76"/>
      <c r="K252" s="76" t="s">
        <v>5537</v>
      </c>
      <c r="L252" s="75" t="s">
        <v>1063</v>
      </c>
      <c r="M252" s="76" t="s">
        <v>21058</v>
      </c>
      <c r="N252" s="119" t="s">
        <v>21248</v>
      </c>
      <c r="O252" s="119"/>
      <c r="P252" s="76"/>
      <c r="Q252" s="119" t="s">
        <v>3593</v>
      </c>
      <c r="R252" s="76" t="s">
        <v>1063</v>
      </c>
      <c r="S252" s="76"/>
      <c r="T252" s="76"/>
      <c r="U252" s="76"/>
      <c r="V252" s="76"/>
      <c r="W252" s="76"/>
      <c r="X252" s="121"/>
      <c r="Y252" s="76"/>
      <c r="BB252" s="642">
        <f t="shared" si="6"/>
        <v>5250.0000000000009</v>
      </c>
      <c r="BC252" s="74">
        <f t="shared" si="7"/>
        <v>80250</v>
      </c>
    </row>
    <row r="253" spans="1:55" ht="15.5" x14ac:dyDescent="0.35">
      <c r="A253" s="76"/>
      <c r="B253" s="399" t="s">
        <v>20928</v>
      </c>
      <c r="C253" s="399" t="s">
        <v>260</v>
      </c>
      <c r="D253" s="399" t="s">
        <v>20929</v>
      </c>
      <c r="E253" s="400" t="s">
        <v>20930</v>
      </c>
      <c r="F253" s="76"/>
      <c r="G253" s="571" t="s">
        <v>21247</v>
      </c>
      <c r="H253" s="76"/>
      <c r="I253" s="74">
        <v>75000</v>
      </c>
      <c r="J253" s="76"/>
      <c r="K253" s="76" t="s">
        <v>5537</v>
      </c>
      <c r="L253" s="75" t="s">
        <v>1063</v>
      </c>
      <c r="M253" s="76" t="s">
        <v>21058</v>
      </c>
      <c r="N253" s="119" t="s">
        <v>21249</v>
      </c>
      <c r="O253" s="119"/>
      <c r="P253" s="76"/>
      <c r="Q253" s="119" t="s">
        <v>3593</v>
      </c>
      <c r="R253" s="76" t="s">
        <v>1063</v>
      </c>
      <c r="S253" s="76"/>
      <c r="T253" s="76"/>
      <c r="U253" s="76"/>
      <c r="V253" s="76"/>
      <c r="W253" s="76"/>
      <c r="X253" s="121"/>
      <c r="Y253" s="76"/>
      <c r="BB253" s="642">
        <f t="shared" si="6"/>
        <v>5250.0000000000009</v>
      </c>
      <c r="BC253" s="74">
        <f t="shared" si="7"/>
        <v>80250</v>
      </c>
    </row>
    <row r="254" spans="1:55" ht="15.5" x14ac:dyDescent="0.35">
      <c r="A254" s="76"/>
      <c r="B254" s="399" t="s">
        <v>20928</v>
      </c>
      <c r="C254" s="399" t="s">
        <v>260</v>
      </c>
      <c r="D254" s="399" t="s">
        <v>20929</v>
      </c>
      <c r="E254" s="400" t="s">
        <v>20930</v>
      </c>
      <c r="F254" s="76"/>
      <c r="G254" s="571" t="s">
        <v>21250</v>
      </c>
      <c r="H254" s="76"/>
      <c r="I254" s="74">
        <v>75000</v>
      </c>
      <c r="J254" s="76"/>
      <c r="K254" s="76" t="s">
        <v>5537</v>
      </c>
      <c r="L254" s="75" t="s">
        <v>1063</v>
      </c>
      <c r="M254" s="76" t="s">
        <v>21058</v>
      </c>
      <c r="N254" s="119" t="s">
        <v>21251</v>
      </c>
      <c r="O254" s="119"/>
      <c r="P254" s="76"/>
      <c r="Q254" s="119" t="s">
        <v>8797</v>
      </c>
      <c r="R254" s="76" t="s">
        <v>1063</v>
      </c>
      <c r="S254" s="76"/>
      <c r="T254" s="76"/>
      <c r="U254" s="76"/>
      <c r="V254" s="76"/>
      <c r="W254" s="76"/>
      <c r="X254" s="121"/>
      <c r="Y254" s="76"/>
      <c r="BB254" s="642">
        <f t="shared" si="6"/>
        <v>5250.0000000000009</v>
      </c>
      <c r="BC254" s="74">
        <f t="shared" si="7"/>
        <v>80250</v>
      </c>
    </row>
    <row r="255" spans="1:55" ht="15.5" x14ac:dyDescent="0.35">
      <c r="A255" s="76"/>
      <c r="B255" s="399" t="s">
        <v>20928</v>
      </c>
      <c r="C255" s="399" t="s">
        <v>260</v>
      </c>
      <c r="D255" s="399" t="s">
        <v>20929</v>
      </c>
      <c r="E255" s="400" t="s">
        <v>20930</v>
      </c>
      <c r="F255" s="76"/>
      <c r="G255" s="571" t="s">
        <v>21241</v>
      </c>
      <c r="H255" s="76"/>
      <c r="I255" s="74">
        <v>75000</v>
      </c>
      <c r="J255" s="76"/>
      <c r="K255" s="76" t="s">
        <v>5537</v>
      </c>
      <c r="L255" s="75" t="s">
        <v>1063</v>
      </c>
      <c r="M255" s="76" t="s">
        <v>21058</v>
      </c>
      <c r="N255" s="119" t="s">
        <v>21252</v>
      </c>
      <c r="O255" s="119"/>
      <c r="P255" s="76"/>
      <c r="Q255" s="119" t="s">
        <v>3593</v>
      </c>
      <c r="R255" s="76" t="s">
        <v>1063</v>
      </c>
      <c r="S255" s="76"/>
      <c r="T255" s="76"/>
      <c r="U255" s="76"/>
      <c r="V255" s="76"/>
      <c r="W255" s="76"/>
      <c r="X255" s="121"/>
      <c r="Y255" s="76"/>
      <c r="BB255" s="642">
        <f t="shared" si="6"/>
        <v>5250.0000000000009</v>
      </c>
      <c r="BC255" s="74">
        <f t="shared" si="7"/>
        <v>80250</v>
      </c>
    </row>
    <row r="256" spans="1:55" ht="15.5" x14ac:dyDescent="0.35">
      <c r="A256" s="76"/>
      <c r="B256" s="399" t="s">
        <v>20928</v>
      </c>
      <c r="C256" s="399" t="s">
        <v>260</v>
      </c>
      <c r="D256" s="399" t="s">
        <v>20929</v>
      </c>
      <c r="E256" s="400" t="s">
        <v>20930</v>
      </c>
      <c r="F256" s="76"/>
      <c r="G256" s="571" t="s">
        <v>21241</v>
      </c>
      <c r="H256" s="76"/>
      <c r="I256" s="74">
        <v>75000</v>
      </c>
      <c r="J256" s="76"/>
      <c r="K256" s="76" t="s">
        <v>5537</v>
      </c>
      <c r="L256" s="75" t="s">
        <v>1063</v>
      </c>
      <c r="M256" s="76" t="s">
        <v>21253</v>
      </c>
      <c r="N256" s="119" t="s">
        <v>21254</v>
      </c>
      <c r="O256" s="119"/>
      <c r="P256" s="76"/>
      <c r="Q256" s="119" t="s">
        <v>3593</v>
      </c>
      <c r="R256" s="76" t="s">
        <v>1063</v>
      </c>
      <c r="S256" s="76"/>
      <c r="T256" s="76"/>
      <c r="U256" s="76"/>
      <c r="V256" s="76"/>
      <c r="W256" s="76"/>
      <c r="X256" s="121"/>
      <c r="Y256" s="76"/>
      <c r="BB256" s="642">
        <f t="shared" si="6"/>
        <v>5250.0000000000009</v>
      </c>
      <c r="BC256" s="74">
        <f t="shared" si="7"/>
        <v>80250</v>
      </c>
    </row>
    <row r="257" spans="1:55" ht="15.5" x14ac:dyDescent="0.35">
      <c r="A257" s="76"/>
      <c r="B257" s="399" t="s">
        <v>20928</v>
      </c>
      <c r="C257" s="399" t="s">
        <v>260</v>
      </c>
      <c r="D257" s="399" t="s">
        <v>20929</v>
      </c>
      <c r="E257" s="400" t="s">
        <v>20930</v>
      </c>
      <c r="F257" s="76"/>
      <c r="G257" s="571" t="s">
        <v>21241</v>
      </c>
      <c r="H257" s="76"/>
      <c r="I257" s="74">
        <v>75000</v>
      </c>
      <c r="J257" s="76"/>
      <c r="K257" s="76" t="s">
        <v>5537</v>
      </c>
      <c r="L257" s="75" t="s">
        <v>1063</v>
      </c>
      <c r="M257" s="76" t="s">
        <v>21058</v>
      </c>
      <c r="N257" s="119" t="s">
        <v>21255</v>
      </c>
      <c r="O257" s="119"/>
      <c r="P257" s="76"/>
      <c r="Q257" s="119" t="s">
        <v>3593</v>
      </c>
      <c r="R257" s="76" t="s">
        <v>1063</v>
      </c>
      <c r="S257" s="76"/>
      <c r="T257" s="76"/>
      <c r="U257" s="76"/>
      <c r="V257" s="76"/>
      <c r="W257" s="76"/>
      <c r="X257" s="121"/>
      <c r="Y257" s="76"/>
      <c r="BB257" s="642">
        <f t="shared" si="6"/>
        <v>5250.0000000000009</v>
      </c>
      <c r="BC257" s="74">
        <f t="shared" si="7"/>
        <v>80250</v>
      </c>
    </row>
    <row r="258" spans="1:55" ht="15.5" x14ac:dyDescent="0.35">
      <c r="A258" s="76"/>
      <c r="B258" s="399" t="s">
        <v>20928</v>
      </c>
      <c r="C258" s="399" t="s">
        <v>260</v>
      </c>
      <c r="D258" s="399" t="s">
        <v>20929</v>
      </c>
      <c r="E258" s="400" t="s">
        <v>20930</v>
      </c>
      <c r="F258" s="76"/>
      <c r="G258" s="571" t="s">
        <v>21245</v>
      </c>
      <c r="H258" s="76"/>
      <c r="I258" s="74">
        <v>75000</v>
      </c>
      <c r="J258" s="76"/>
      <c r="K258" s="76" t="s">
        <v>5537</v>
      </c>
      <c r="L258" s="75" t="s">
        <v>1063</v>
      </c>
      <c r="M258" s="76" t="s">
        <v>21058</v>
      </c>
      <c r="N258" s="119" t="s">
        <v>21256</v>
      </c>
      <c r="O258" s="119"/>
      <c r="P258" s="76"/>
      <c r="Q258" s="119" t="s">
        <v>8797</v>
      </c>
      <c r="R258" s="76" t="s">
        <v>1063</v>
      </c>
      <c r="S258" s="76"/>
      <c r="T258" s="76"/>
      <c r="U258" s="76"/>
      <c r="V258" s="76"/>
      <c r="W258" s="76"/>
      <c r="X258" s="121"/>
      <c r="Y258" s="76"/>
      <c r="BB258" s="642">
        <f t="shared" si="6"/>
        <v>5250.0000000000009</v>
      </c>
      <c r="BC258" s="74">
        <f t="shared" si="7"/>
        <v>80250</v>
      </c>
    </row>
    <row r="259" spans="1:55" ht="15.5" x14ac:dyDescent="0.35">
      <c r="A259" s="76"/>
      <c r="B259" s="399" t="s">
        <v>20928</v>
      </c>
      <c r="C259" s="399" t="s">
        <v>260</v>
      </c>
      <c r="D259" s="399" t="s">
        <v>20929</v>
      </c>
      <c r="E259" s="400" t="s">
        <v>20930</v>
      </c>
      <c r="F259" s="76"/>
      <c r="G259" s="571" t="s">
        <v>21241</v>
      </c>
      <c r="H259" s="76"/>
      <c r="I259" s="74">
        <v>75000</v>
      </c>
      <c r="J259" s="76"/>
      <c r="K259" s="76" t="s">
        <v>5537</v>
      </c>
      <c r="L259" s="75" t="s">
        <v>1063</v>
      </c>
      <c r="M259" s="76" t="s">
        <v>21058</v>
      </c>
      <c r="N259" s="119" t="s">
        <v>21257</v>
      </c>
      <c r="O259" s="119"/>
      <c r="P259" s="76"/>
      <c r="Q259" s="119" t="s">
        <v>3593</v>
      </c>
      <c r="R259" s="76" t="s">
        <v>1063</v>
      </c>
      <c r="S259" s="76"/>
      <c r="T259" s="76"/>
      <c r="U259" s="76"/>
      <c r="V259" s="76"/>
      <c r="W259" s="76"/>
      <c r="X259" s="121"/>
      <c r="Y259" s="76"/>
      <c r="BB259" s="642">
        <f t="shared" si="6"/>
        <v>5250.0000000000009</v>
      </c>
      <c r="BC259" s="74">
        <f t="shared" si="7"/>
        <v>80250</v>
      </c>
    </row>
    <row r="260" spans="1:55" ht="15.5" x14ac:dyDescent="0.35">
      <c r="A260" s="76"/>
      <c r="B260" s="399" t="s">
        <v>20928</v>
      </c>
      <c r="C260" s="399" t="s">
        <v>260</v>
      </c>
      <c r="D260" s="399" t="s">
        <v>20929</v>
      </c>
      <c r="E260" s="400" t="s">
        <v>20930</v>
      </c>
      <c r="F260" s="76"/>
      <c r="G260" s="571" t="s">
        <v>21241</v>
      </c>
      <c r="H260" s="76"/>
      <c r="I260" s="74">
        <v>75000</v>
      </c>
      <c r="J260" s="76"/>
      <c r="K260" s="76" t="s">
        <v>5537</v>
      </c>
      <c r="L260" s="75" t="s">
        <v>1063</v>
      </c>
      <c r="M260" s="76" t="s">
        <v>21058</v>
      </c>
      <c r="N260" s="119" t="s">
        <v>21258</v>
      </c>
      <c r="O260" s="119"/>
      <c r="P260" s="76"/>
      <c r="Q260" s="119" t="s">
        <v>3593</v>
      </c>
      <c r="R260" s="76" t="s">
        <v>1063</v>
      </c>
      <c r="S260" s="76"/>
      <c r="T260" s="76"/>
      <c r="U260" s="76"/>
      <c r="V260" s="76"/>
      <c r="W260" s="76"/>
      <c r="X260" s="121"/>
      <c r="Y260" s="76"/>
      <c r="BB260" s="642">
        <f t="shared" si="6"/>
        <v>5250.0000000000009</v>
      </c>
      <c r="BC260" s="74">
        <f t="shared" si="7"/>
        <v>80250</v>
      </c>
    </row>
    <row r="261" spans="1:55" ht="15.5" x14ac:dyDescent="0.35">
      <c r="A261" s="76"/>
      <c r="B261" s="399" t="s">
        <v>20928</v>
      </c>
      <c r="C261" s="399" t="s">
        <v>260</v>
      </c>
      <c r="D261" s="399" t="s">
        <v>20929</v>
      </c>
      <c r="E261" s="400" t="s">
        <v>20930</v>
      </c>
      <c r="F261" s="76"/>
      <c r="G261" s="571" t="s">
        <v>21241</v>
      </c>
      <c r="H261" s="76"/>
      <c r="I261" s="74">
        <v>75000</v>
      </c>
      <c r="J261" s="76"/>
      <c r="K261" s="76" t="s">
        <v>5537</v>
      </c>
      <c r="L261" s="75" t="s">
        <v>1063</v>
      </c>
      <c r="M261" s="76" t="s">
        <v>21058</v>
      </c>
      <c r="N261" s="119" t="s">
        <v>21259</v>
      </c>
      <c r="O261" s="119"/>
      <c r="P261" s="76"/>
      <c r="Q261" s="119" t="s">
        <v>3593</v>
      </c>
      <c r="R261" s="76" t="s">
        <v>1063</v>
      </c>
      <c r="S261" s="76"/>
      <c r="T261" s="76"/>
      <c r="U261" s="76"/>
      <c r="V261" s="76"/>
      <c r="W261" s="76"/>
      <c r="X261" s="121"/>
      <c r="Y261" s="76"/>
      <c r="BB261" s="642">
        <f t="shared" si="6"/>
        <v>5250.0000000000009</v>
      </c>
      <c r="BC261" s="74">
        <f t="shared" si="7"/>
        <v>80250</v>
      </c>
    </row>
    <row r="262" spans="1:55" ht="15.5" x14ac:dyDescent="0.35">
      <c r="A262" s="76"/>
      <c r="B262" s="399" t="s">
        <v>20928</v>
      </c>
      <c r="C262" s="399" t="s">
        <v>260</v>
      </c>
      <c r="D262" s="399" t="s">
        <v>20929</v>
      </c>
      <c r="E262" s="400" t="s">
        <v>20930</v>
      </c>
      <c r="F262" s="76"/>
      <c r="G262" s="571" t="s">
        <v>21245</v>
      </c>
      <c r="H262" s="76"/>
      <c r="I262" s="74">
        <v>75000</v>
      </c>
      <c r="J262" s="76"/>
      <c r="K262" s="76" t="s">
        <v>5537</v>
      </c>
      <c r="L262" s="75" t="s">
        <v>1063</v>
      </c>
      <c r="M262" s="76" t="s">
        <v>9227</v>
      </c>
      <c r="N262" s="119" t="s">
        <v>21260</v>
      </c>
      <c r="O262" s="119"/>
      <c r="P262" s="76"/>
      <c r="Q262" s="119" t="s">
        <v>8797</v>
      </c>
      <c r="R262" s="76" t="s">
        <v>1063</v>
      </c>
      <c r="S262" s="76"/>
      <c r="T262" s="76"/>
      <c r="U262" s="76"/>
      <c r="V262" s="76"/>
      <c r="W262" s="76"/>
      <c r="X262" s="121"/>
      <c r="Y262" s="76"/>
      <c r="BB262" s="642">
        <f t="shared" ref="BB262:BB291" si="8">I262*BB$4</f>
        <v>5250.0000000000009</v>
      </c>
      <c r="BC262" s="74">
        <f t="shared" ref="BC262:BC291" si="9">I262+BB262</f>
        <v>80250</v>
      </c>
    </row>
    <row r="263" spans="1:55" ht="15.5" x14ac:dyDescent="0.35">
      <c r="A263" s="76"/>
      <c r="B263" s="399" t="s">
        <v>20928</v>
      </c>
      <c r="C263" s="399" t="s">
        <v>260</v>
      </c>
      <c r="D263" s="399" t="s">
        <v>20929</v>
      </c>
      <c r="E263" s="400" t="s">
        <v>20930</v>
      </c>
      <c r="F263" s="76"/>
      <c r="G263" s="571" t="s">
        <v>21261</v>
      </c>
      <c r="H263" s="76"/>
      <c r="I263" s="74">
        <v>75000</v>
      </c>
      <c r="J263" s="76"/>
      <c r="K263" s="76" t="s">
        <v>5537</v>
      </c>
      <c r="L263" s="75" t="s">
        <v>1063</v>
      </c>
      <c r="M263" s="76" t="s">
        <v>21058</v>
      </c>
      <c r="N263" s="119" t="s">
        <v>21262</v>
      </c>
      <c r="O263" s="119"/>
      <c r="P263" s="76"/>
      <c r="Q263" s="119" t="s">
        <v>3593</v>
      </c>
      <c r="R263" s="76" t="s">
        <v>1063</v>
      </c>
      <c r="S263" s="76"/>
      <c r="T263" s="76"/>
      <c r="U263" s="76"/>
      <c r="V263" s="76"/>
      <c r="W263" s="76"/>
      <c r="X263" s="121"/>
      <c r="Y263" s="76"/>
      <c r="BB263" s="642">
        <f t="shared" si="8"/>
        <v>5250.0000000000009</v>
      </c>
      <c r="BC263" s="74">
        <f t="shared" si="9"/>
        <v>80250</v>
      </c>
    </row>
    <row r="264" spans="1:55" ht="15.5" x14ac:dyDescent="0.35">
      <c r="A264" s="76"/>
      <c r="B264" s="399" t="s">
        <v>20928</v>
      </c>
      <c r="C264" s="399" t="s">
        <v>260</v>
      </c>
      <c r="D264" s="399" t="s">
        <v>20929</v>
      </c>
      <c r="E264" s="400" t="s">
        <v>20930</v>
      </c>
      <c r="F264" s="76"/>
      <c r="G264" s="571" t="s">
        <v>21261</v>
      </c>
      <c r="H264" s="76"/>
      <c r="I264" s="74">
        <v>75000</v>
      </c>
      <c r="J264" s="76"/>
      <c r="K264" s="76" t="s">
        <v>5537</v>
      </c>
      <c r="L264" s="75" t="s">
        <v>1063</v>
      </c>
      <c r="M264" s="76" t="s">
        <v>21058</v>
      </c>
      <c r="N264" s="119" t="s">
        <v>21263</v>
      </c>
      <c r="O264" s="119"/>
      <c r="P264" s="76"/>
      <c r="Q264" s="119" t="s">
        <v>3593</v>
      </c>
      <c r="R264" s="76" t="s">
        <v>1063</v>
      </c>
      <c r="S264" s="76"/>
      <c r="T264" s="76"/>
      <c r="U264" s="76"/>
      <c r="V264" s="76"/>
      <c r="W264" s="76"/>
      <c r="X264" s="121"/>
      <c r="Y264" s="76"/>
      <c r="BB264" s="642">
        <f t="shared" si="8"/>
        <v>5250.0000000000009</v>
      </c>
      <c r="BC264" s="74">
        <f t="shared" si="9"/>
        <v>80250</v>
      </c>
    </row>
    <row r="265" spans="1:55" ht="15.5" x14ac:dyDescent="0.35">
      <c r="A265" s="76"/>
      <c r="B265" s="399" t="s">
        <v>20928</v>
      </c>
      <c r="C265" s="399" t="s">
        <v>260</v>
      </c>
      <c r="D265" s="399" t="s">
        <v>20929</v>
      </c>
      <c r="E265" s="400" t="s">
        <v>20930</v>
      </c>
      <c r="F265" s="76"/>
      <c r="G265" s="571" t="s">
        <v>21261</v>
      </c>
      <c r="H265" s="76"/>
      <c r="I265" s="74">
        <v>75000</v>
      </c>
      <c r="J265" s="76"/>
      <c r="K265" s="76" t="s">
        <v>5537</v>
      </c>
      <c r="L265" s="75" t="s">
        <v>1063</v>
      </c>
      <c r="M265" s="76" t="s">
        <v>21253</v>
      </c>
      <c r="N265" s="119" t="s">
        <v>21264</v>
      </c>
      <c r="O265" s="119"/>
      <c r="P265" s="76"/>
      <c r="Q265" s="119" t="s">
        <v>3593</v>
      </c>
      <c r="R265" s="76" t="s">
        <v>1063</v>
      </c>
      <c r="S265" s="76"/>
      <c r="T265" s="76"/>
      <c r="U265" s="76"/>
      <c r="V265" s="76"/>
      <c r="W265" s="76"/>
      <c r="X265" s="121"/>
      <c r="Y265" s="76"/>
      <c r="BB265" s="642">
        <f t="shared" si="8"/>
        <v>5250.0000000000009</v>
      </c>
      <c r="BC265" s="74">
        <f t="shared" si="9"/>
        <v>80250</v>
      </c>
    </row>
    <row r="266" spans="1:55" ht="15.5" x14ac:dyDescent="0.35">
      <c r="A266" s="76"/>
      <c r="B266" s="399" t="s">
        <v>20928</v>
      </c>
      <c r="C266" s="399" t="s">
        <v>260</v>
      </c>
      <c r="D266" s="399" t="s">
        <v>20929</v>
      </c>
      <c r="E266" s="400" t="s">
        <v>20930</v>
      </c>
      <c r="F266" s="76"/>
      <c r="G266" s="571" t="s">
        <v>21265</v>
      </c>
      <c r="H266" s="76"/>
      <c r="I266" s="74">
        <v>75000</v>
      </c>
      <c r="J266" s="76"/>
      <c r="K266" s="76" t="s">
        <v>5537</v>
      </c>
      <c r="L266" s="75" t="s">
        <v>1063</v>
      </c>
      <c r="M266" s="76" t="s">
        <v>21172</v>
      </c>
      <c r="N266" s="119">
        <v>2694405</v>
      </c>
      <c r="O266" s="119"/>
      <c r="P266" s="76"/>
      <c r="Q266" s="119" t="s">
        <v>1226</v>
      </c>
      <c r="R266" s="76" t="s">
        <v>1063</v>
      </c>
      <c r="S266" s="76"/>
      <c r="T266" s="76"/>
      <c r="U266" s="76"/>
      <c r="V266" s="76"/>
      <c r="W266" s="76"/>
      <c r="X266" s="121"/>
      <c r="Y266" s="76"/>
      <c r="BB266" s="642">
        <f t="shared" si="8"/>
        <v>5250.0000000000009</v>
      </c>
      <c r="BC266" s="74">
        <f t="shared" si="9"/>
        <v>80250</v>
      </c>
    </row>
    <row r="267" spans="1:55" ht="15.5" x14ac:dyDescent="0.35">
      <c r="A267" s="76"/>
      <c r="B267" s="399" t="s">
        <v>20928</v>
      </c>
      <c r="C267" s="399" t="s">
        <v>260</v>
      </c>
      <c r="D267" s="399" t="s">
        <v>20929</v>
      </c>
      <c r="E267" s="400" t="s">
        <v>20930</v>
      </c>
      <c r="F267" s="76"/>
      <c r="G267" s="571" t="s">
        <v>21266</v>
      </c>
      <c r="H267" s="76"/>
      <c r="I267" s="74">
        <v>75000</v>
      </c>
      <c r="J267" s="76"/>
      <c r="K267" s="76" t="s">
        <v>5537</v>
      </c>
      <c r="L267" s="75" t="s">
        <v>1063</v>
      </c>
      <c r="M267" s="76" t="s">
        <v>8536</v>
      </c>
      <c r="N267" s="119">
        <v>2711871</v>
      </c>
      <c r="O267" s="119"/>
      <c r="P267" s="76"/>
      <c r="Q267" s="119" t="s">
        <v>1063</v>
      </c>
      <c r="R267" s="76" t="s">
        <v>1066</v>
      </c>
      <c r="S267" s="76"/>
      <c r="T267" s="76"/>
      <c r="U267" s="76"/>
      <c r="V267" s="76"/>
      <c r="W267" s="76"/>
      <c r="X267" s="121"/>
      <c r="Y267" s="76"/>
      <c r="BB267" s="642">
        <f t="shared" si="8"/>
        <v>5250.0000000000009</v>
      </c>
      <c r="BC267" s="74">
        <f t="shared" si="9"/>
        <v>80250</v>
      </c>
    </row>
    <row r="268" spans="1:55" ht="15.5" x14ac:dyDescent="0.35">
      <c r="A268" s="76"/>
      <c r="B268" s="399" t="s">
        <v>20928</v>
      </c>
      <c r="C268" s="399" t="s">
        <v>260</v>
      </c>
      <c r="D268" s="399" t="s">
        <v>20929</v>
      </c>
      <c r="E268" s="400" t="s">
        <v>20930</v>
      </c>
      <c r="F268" s="76"/>
      <c r="G268" s="571" t="s">
        <v>21267</v>
      </c>
      <c r="H268" s="76"/>
      <c r="I268" s="74">
        <v>75000</v>
      </c>
      <c r="J268" s="76"/>
      <c r="K268" s="76" t="s">
        <v>5537</v>
      </c>
      <c r="L268" s="75" t="s">
        <v>1063</v>
      </c>
      <c r="M268" s="76" t="s">
        <v>8439</v>
      </c>
      <c r="N268" s="119" t="s">
        <v>21268</v>
      </c>
      <c r="O268" s="119"/>
      <c r="P268" s="76"/>
      <c r="Q268" s="119" t="s">
        <v>1063</v>
      </c>
      <c r="R268" s="76" t="s">
        <v>1063</v>
      </c>
      <c r="S268" s="76"/>
      <c r="T268" s="76"/>
      <c r="U268" s="76"/>
      <c r="V268" s="76"/>
      <c r="W268" s="76"/>
      <c r="X268" s="121"/>
      <c r="Y268" s="76"/>
      <c r="BB268" s="642">
        <f t="shared" si="8"/>
        <v>5250.0000000000009</v>
      </c>
      <c r="BC268" s="74">
        <f t="shared" si="9"/>
        <v>80250</v>
      </c>
    </row>
    <row r="269" spans="1:55" ht="15.5" x14ac:dyDescent="0.35">
      <c r="A269" s="76"/>
      <c r="B269" s="399" t="s">
        <v>20928</v>
      </c>
      <c r="C269" s="399" t="s">
        <v>260</v>
      </c>
      <c r="D269" s="399" t="s">
        <v>20929</v>
      </c>
      <c r="E269" s="400" t="s">
        <v>20930</v>
      </c>
      <c r="F269" s="76"/>
      <c r="G269" s="571" t="s">
        <v>21241</v>
      </c>
      <c r="H269" s="76"/>
      <c r="I269" s="74">
        <v>75000</v>
      </c>
      <c r="J269" s="76"/>
      <c r="K269" s="76" t="s">
        <v>5537</v>
      </c>
      <c r="L269" s="75" t="s">
        <v>1063</v>
      </c>
      <c r="M269" s="76" t="s">
        <v>21253</v>
      </c>
      <c r="N269" s="119" t="s">
        <v>21269</v>
      </c>
      <c r="O269" s="119"/>
      <c r="P269" s="76"/>
      <c r="Q269" s="119" t="s">
        <v>3593</v>
      </c>
      <c r="R269" s="76" t="s">
        <v>1063</v>
      </c>
      <c r="S269" s="76"/>
      <c r="T269" s="76"/>
      <c r="U269" s="76"/>
      <c r="V269" s="76"/>
      <c r="W269" s="76"/>
      <c r="X269" s="121"/>
      <c r="Y269" s="76"/>
      <c r="BB269" s="642">
        <f t="shared" si="8"/>
        <v>5250.0000000000009</v>
      </c>
      <c r="BC269" s="74">
        <f t="shared" si="9"/>
        <v>80250</v>
      </c>
    </row>
    <row r="270" spans="1:55" ht="15.5" x14ac:dyDescent="0.35">
      <c r="A270" s="76"/>
      <c r="B270" s="399" t="s">
        <v>20928</v>
      </c>
      <c r="C270" s="399" t="s">
        <v>260</v>
      </c>
      <c r="D270" s="399" t="s">
        <v>20929</v>
      </c>
      <c r="E270" s="400" t="s">
        <v>20930</v>
      </c>
      <c r="F270" s="76"/>
      <c r="G270" s="571" t="s">
        <v>21241</v>
      </c>
      <c r="H270" s="76"/>
      <c r="I270" s="74">
        <v>75000</v>
      </c>
      <c r="J270" s="76"/>
      <c r="K270" s="76" t="s">
        <v>5537</v>
      </c>
      <c r="L270" s="75" t="s">
        <v>1063</v>
      </c>
      <c r="M270" s="76" t="s">
        <v>21058</v>
      </c>
      <c r="N270" s="119" t="s">
        <v>21270</v>
      </c>
      <c r="O270" s="119"/>
      <c r="P270" s="76"/>
      <c r="Q270" s="119" t="s">
        <v>3593</v>
      </c>
      <c r="R270" s="76" t="s">
        <v>1063</v>
      </c>
      <c r="S270" s="76"/>
      <c r="T270" s="76"/>
      <c r="U270" s="76"/>
      <c r="V270" s="76"/>
      <c r="W270" s="76"/>
      <c r="X270" s="121"/>
      <c r="Y270" s="76"/>
      <c r="BB270" s="642">
        <f t="shared" si="8"/>
        <v>5250.0000000000009</v>
      </c>
      <c r="BC270" s="74">
        <f t="shared" si="9"/>
        <v>80250</v>
      </c>
    </row>
    <row r="271" spans="1:55" ht="15.5" x14ac:dyDescent="0.35">
      <c r="A271" s="76"/>
      <c r="B271" s="399" t="s">
        <v>20928</v>
      </c>
      <c r="C271" s="399" t="s">
        <v>260</v>
      </c>
      <c r="D271" s="399" t="s">
        <v>20929</v>
      </c>
      <c r="E271" s="400" t="s">
        <v>20930</v>
      </c>
      <c r="F271" s="76"/>
      <c r="G271" s="571" t="s">
        <v>21241</v>
      </c>
      <c r="H271" s="76"/>
      <c r="I271" s="74">
        <v>75000</v>
      </c>
      <c r="J271" s="76"/>
      <c r="K271" s="76" t="s">
        <v>5537</v>
      </c>
      <c r="L271" s="75" t="s">
        <v>1063</v>
      </c>
      <c r="M271" s="76" t="s">
        <v>21253</v>
      </c>
      <c r="N271" s="119" t="s">
        <v>21271</v>
      </c>
      <c r="O271" s="119"/>
      <c r="P271" s="76"/>
      <c r="Q271" s="119" t="s">
        <v>3593</v>
      </c>
      <c r="R271" s="76" t="s">
        <v>1063</v>
      </c>
      <c r="S271" s="76"/>
      <c r="T271" s="76"/>
      <c r="U271" s="76"/>
      <c r="V271" s="76"/>
      <c r="W271" s="76"/>
      <c r="X271" s="121"/>
      <c r="Y271" s="76"/>
      <c r="BB271" s="642">
        <f t="shared" si="8"/>
        <v>5250.0000000000009</v>
      </c>
      <c r="BC271" s="74">
        <f t="shared" si="9"/>
        <v>80250</v>
      </c>
    </row>
    <row r="272" spans="1:55" ht="15.5" x14ac:dyDescent="0.35">
      <c r="A272" s="76"/>
      <c r="B272" s="399" t="s">
        <v>20928</v>
      </c>
      <c r="C272" s="399" t="s">
        <v>260</v>
      </c>
      <c r="D272" s="399" t="s">
        <v>20929</v>
      </c>
      <c r="E272" s="400" t="s">
        <v>20930</v>
      </c>
      <c r="F272" s="76"/>
      <c r="G272" s="571" t="s">
        <v>21241</v>
      </c>
      <c r="H272" s="76"/>
      <c r="I272" s="74">
        <v>75000</v>
      </c>
      <c r="J272" s="76"/>
      <c r="K272" s="76" t="s">
        <v>5537</v>
      </c>
      <c r="L272" s="75" t="s">
        <v>1063</v>
      </c>
      <c r="M272" s="76" t="s">
        <v>21253</v>
      </c>
      <c r="N272" s="119" t="s">
        <v>21272</v>
      </c>
      <c r="O272" s="119"/>
      <c r="P272" s="76"/>
      <c r="Q272" s="119" t="s">
        <v>3593</v>
      </c>
      <c r="R272" s="76" t="s">
        <v>1063</v>
      </c>
      <c r="S272" s="76"/>
      <c r="T272" s="76"/>
      <c r="U272" s="76"/>
      <c r="V272" s="76"/>
      <c r="W272" s="76"/>
      <c r="X272" s="121"/>
      <c r="Y272" s="76"/>
      <c r="BB272" s="642">
        <f t="shared" si="8"/>
        <v>5250.0000000000009</v>
      </c>
      <c r="BC272" s="74">
        <f t="shared" si="9"/>
        <v>80250</v>
      </c>
    </row>
    <row r="273" spans="1:55" ht="15.5" x14ac:dyDescent="0.35">
      <c r="A273" s="76"/>
      <c r="B273" s="399" t="s">
        <v>20928</v>
      </c>
      <c r="C273" s="399" t="s">
        <v>260</v>
      </c>
      <c r="D273" s="399" t="s">
        <v>20929</v>
      </c>
      <c r="E273" s="400" t="s">
        <v>20930</v>
      </c>
      <c r="F273" s="76"/>
      <c r="G273" s="571" t="s">
        <v>21241</v>
      </c>
      <c r="H273" s="76"/>
      <c r="I273" s="74">
        <v>75000</v>
      </c>
      <c r="J273" s="76"/>
      <c r="K273" s="76" t="s">
        <v>5537</v>
      </c>
      <c r="L273" s="75" t="s">
        <v>1063</v>
      </c>
      <c r="M273" s="76" t="s">
        <v>21253</v>
      </c>
      <c r="N273" s="119" t="s">
        <v>21273</v>
      </c>
      <c r="O273" s="119"/>
      <c r="P273" s="76"/>
      <c r="Q273" s="119" t="s">
        <v>3593</v>
      </c>
      <c r="R273" s="76" t="s">
        <v>1063</v>
      </c>
      <c r="S273" s="76"/>
      <c r="T273" s="76"/>
      <c r="U273" s="76"/>
      <c r="V273" s="76"/>
      <c r="W273" s="76"/>
      <c r="X273" s="121"/>
      <c r="Y273" s="76"/>
      <c r="BB273" s="642">
        <f t="shared" si="8"/>
        <v>5250.0000000000009</v>
      </c>
      <c r="BC273" s="74">
        <f t="shared" si="9"/>
        <v>80250</v>
      </c>
    </row>
    <row r="274" spans="1:55" ht="15.5" x14ac:dyDescent="0.35">
      <c r="A274" s="76"/>
      <c r="B274" s="399" t="s">
        <v>20928</v>
      </c>
      <c r="C274" s="399" t="s">
        <v>260</v>
      </c>
      <c r="D274" s="399" t="s">
        <v>20929</v>
      </c>
      <c r="E274" s="400" t="s">
        <v>20930</v>
      </c>
      <c r="F274" s="76"/>
      <c r="G274" s="571" t="s">
        <v>21241</v>
      </c>
      <c r="H274" s="76"/>
      <c r="I274" s="74">
        <v>75000</v>
      </c>
      <c r="J274" s="76"/>
      <c r="K274" s="76" t="s">
        <v>5537</v>
      </c>
      <c r="L274" s="75" t="s">
        <v>1063</v>
      </c>
      <c r="M274" s="76" t="s">
        <v>21058</v>
      </c>
      <c r="N274" s="119" t="s">
        <v>21274</v>
      </c>
      <c r="O274" s="119"/>
      <c r="P274" s="76"/>
      <c r="Q274" s="119" t="s">
        <v>3593</v>
      </c>
      <c r="R274" s="76" t="s">
        <v>1063</v>
      </c>
      <c r="S274" s="76"/>
      <c r="T274" s="76"/>
      <c r="U274" s="76"/>
      <c r="V274" s="76"/>
      <c r="W274" s="76"/>
      <c r="X274" s="121"/>
      <c r="Y274" s="76"/>
      <c r="BB274" s="642">
        <f t="shared" si="8"/>
        <v>5250.0000000000009</v>
      </c>
      <c r="BC274" s="74">
        <f t="shared" si="9"/>
        <v>80250</v>
      </c>
    </row>
    <row r="275" spans="1:55" ht="15.5" x14ac:dyDescent="0.35">
      <c r="A275" s="64"/>
      <c r="B275" s="399" t="s">
        <v>20928</v>
      </c>
      <c r="C275" s="65"/>
      <c r="D275" s="64"/>
      <c r="E275" s="115"/>
      <c r="F275" s="64"/>
      <c r="G275" s="267" t="s">
        <v>1931</v>
      </c>
      <c r="H275" s="64"/>
      <c r="I275" s="67"/>
      <c r="J275" s="64"/>
      <c r="K275" s="64"/>
      <c r="L275" s="68"/>
      <c r="M275" s="64"/>
      <c r="N275" s="68"/>
      <c r="O275" s="68"/>
      <c r="P275" s="64"/>
      <c r="Q275" s="68"/>
      <c r="R275" s="68"/>
      <c r="S275" s="64"/>
      <c r="T275" s="64"/>
      <c r="U275" s="64"/>
      <c r="V275" s="64"/>
      <c r="W275" s="64"/>
      <c r="X275" s="115"/>
      <c r="Y275" s="64"/>
      <c r="BB275" s="642">
        <f t="shared" si="8"/>
        <v>0</v>
      </c>
      <c r="BC275" s="67">
        <f t="shared" si="9"/>
        <v>0</v>
      </c>
    </row>
    <row r="276" spans="1:55" ht="15.5" x14ac:dyDescent="0.35">
      <c r="A276" s="76"/>
      <c r="B276" s="399" t="s">
        <v>20928</v>
      </c>
      <c r="C276" s="214"/>
      <c r="D276" s="76"/>
      <c r="E276" s="121"/>
      <c r="F276" s="76"/>
      <c r="G276" s="214" t="s">
        <v>1852</v>
      </c>
      <c r="H276" s="76"/>
      <c r="I276" s="118"/>
      <c r="J276" s="76"/>
      <c r="K276" s="76" t="s">
        <v>1852</v>
      </c>
      <c r="L276" s="119" t="s">
        <v>1852</v>
      </c>
      <c r="M276" s="76" t="s">
        <v>1852</v>
      </c>
      <c r="N276" s="119" t="s">
        <v>1852</v>
      </c>
      <c r="O276" s="76" t="s">
        <v>1852</v>
      </c>
      <c r="P276" s="76" t="s">
        <v>1852</v>
      </c>
      <c r="Q276" s="119" t="s">
        <v>1852</v>
      </c>
      <c r="R276" s="76" t="s">
        <v>1852</v>
      </c>
      <c r="S276" s="76"/>
      <c r="T276" s="76"/>
      <c r="U276" s="76"/>
      <c r="V276" s="76"/>
      <c r="W276" s="76"/>
      <c r="X276" s="121"/>
      <c r="Y276" s="76"/>
      <c r="BB276" s="642">
        <f t="shared" si="8"/>
        <v>0</v>
      </c>
      <c r="BC276" s="118">
        <f t="shared" si="9"/>
        <v>0</v>
      </c>
    </row>
    <row r="277" spans="1:55" ht="15.5" x14ac:dyDescent="0.35">
      <c r="A277" s="215"/>
      <c r="B277" s="399" t="s">
        <v>20928</v>
      </c>
      <c r="C277" s="238"/>
      <c r="D277" s="215"/>
      <c r="E277" s="239"/>
      <c r="F277" s="215"/>
      <c r="G277" s="289" t="s">
        <v>1932</v>
      </c>
      <c r="H277" s="215"/>
      <c r="I277" s="247"/>
      <c r="J277" s="215"/>
      <c r="K277" s="215"/>
      <c r="L277" s="220"/>
      <c r="M277" s="215"/>
      <c r="N277" s="220"/>
      <c r="O277" s="220"/>
      <c r="P277" s="215"/>
      <c r="Q277" s="220"/>
      <c r="R277" s="220"/>
      <c r="S277" s="215"/>
      <c r="T277" s="215"/>
      <c r="U277" s="215"/>
      <c r="V277" s="215"/>
      <c r="W277" s="215"/>
      <c r="X277" s="239"/>
      <c r="Y277" s="215"/>
      <c r="BB277" s="642">
        <f t="shared" si="8"/>
        <v>0</v>
      </c>
      <c r="BC277" s="247">
        <f t="shared" si="9"/>
        <v>0</v>
      </c>
    </row>
    <row r="278" spans="1:55" ht="15.5" x14ac:dyDescent="0.35">
      <c r="A278" s="76"/>
      <c r="B278" s="399" t="s">
        <v>20928</v>
      </c>
      <c r="C278" s="399" t="s">
        <v>260</v>
      </c>
      <c r="D278" s="399" t="s">
        <v>20929</v>
      </c>
      <c r="E278" s="400" t="s">
        <v>20930</v>
      </c>
      <c r="F278" s="76"/>
      <c r="G278" s="214" t="s">
        <v>21275</v>
      </c>
      <c r="H278" s="76"/>
      <c r="I278" s="118">
        <v>3500000</v>
      </c>
      <c r="J278" s="76"/>
      <c r="K278" s="76" t="s">
        <v>1562</v>
      </c>
      <c r="L278" s="119"/>
      <c r="M278" s="76"/>
      <c r="N278" s="119"/>
      <c r="O278" s="119"/>
      <c r="P278" s="76"/>
      <c r="Q278" s="119"/>
      <c r="R278" s="119" t="s">
        <v>1766</v>
      </c>
      <c r="S278" s="76"/>
      <c r="T278" s="76"/>
      <c r="U278" s="76"/>
      <c r="V278" s="76"/>
      <c r="W278" s="76"/>
      <c r="X278" s="121"/>
      <c r="Y278" s="76"/>
      <c r="BB278" s="642">
        <f t="shared" si="8"/>
        <v>245000.00000000003</v>
      </c>
      <c r="BC278" s="118">
        <f t="shared" si="9"/>
        <v>3745000</v>
      </c>
    </row>
    <row r="279" spans="1:55" ht="15.5" x14ac:dyDescent="0.35">
      <c r="A279" s="64"/>
      <c r="B279" s="399" t="s">
        <v>20928</v>
      </c>
      <c r="C279" s="65"/>
      <c r="D279" s="64"/>
      <c r="E279" s="115"/>
      <c r="F279" s="64"/>
      <c r="G279" s="267" t="s">
        <v>1168</v>
      </c>
      <c r="H279" s="64"/>
      <c r="I279" s="67"/>
      <c r="J279" s="64"/>
      <c r="K279" s="64"/>
      <c r="L279" s="68"/>
      <c r="M279" s="68"/>
      <c r="N279" s="68"/>
      <c r="O279" s="68"/>
      <c r="P279" s="64"/>
      <c r="Q279" s="68"/>
      <c r="R279" s="68"/>
      <c r="S279" s="64"/>
      <c r="T279" s="64"/>
      <c r="U279" s="64"/>
      <c r="V279" s="64"/>
      <c r="W279" s="64"/>
      <c r="X279" s="115"/>
      <c r="Y279" s="64"/>
      <c r="BB279" s="642">
        <f t="shared" si="8"/>
        <v>0</v>
      </c>
      <c r="BC279" s="67">
        <f t="shared" si="9"/>
        <v>0</v>
      </c>
    </row>
    <row r="280" spans="1:55" s="94" customFormat="1" ht="15.5" x14ac:dyDescent="0.35">
      <c r="A280" s="69"/>
      <c r="B280" s="399" t="s">
        <v>20928</v>
      </c>
      <c r="C280" s="213"/>
      <c r="D280" s="69"/>
      <c r="E280" s="116"/>
      <c r="F280" s="69"/>
      <c r="G280" s="213" t="s">
        <v>1852</v>
      </c>
      <c r="H280" s="69"/>
      <c r="I280" s="74"/>
      <c r="J280" s="69"/>
      <c r="K280" s="69" t="s">
        <v>1852</v>
      </c>
      <c r="L280" s="75" t="s">
        <v>1852</v>
      </c>
      <c r="M280" s="75" t="s">
        <v>1852</v>
      </c>
      <c r="N280" s="75" t="s">
        <v>1852</v>
      </c>
      <c r="O280" s="75" t="s">
        <v>1852</v>
      </c>
      <c r="P280" s="69" t="s">
        <v>1852</v>
      </c>
      <c r="Q280" s="75" t="s">
        <v>1852</v>
      </c>
      <c r="R280" s="75" t="s">
        <v>1852</v>
      </c>
      <c r="S280" s="69"/>
      <c r="T280" s="69"/>
      <c r="U280" s="69"/>
      <c r="V280" s="69"/>
      <c r="W280" s="69"/>
      <c r="X280" s="116"/>
      <c r="Y280" s="69"/>
      <c r="BB280" s="642">
        <f t="shared" si="8"/>
        <v>0</v>
      </c>
      <c r="BC280" s="74">
        <f t="shared" si="9"/>
        <v>0</v>
      </c>
    </row>
    <row r="281" spans="1:55" ht="13.5" customHeight="1" x14ac:dyDescent="0.35">
      <c r="A281" s="64"/>
      <c r="B281" s="399" t="s">
        <v>20928</v>
      </c>
      <c r="C281" s="65"/>
      <c r="D281" s="64"/>
      <c r="E281" s="115"/>
      <c r="F281" s="64"/>
      <c r="G281" s="267" t="s">
        <v>1748</v>
      </c>
      <c r="H281" s="64"/>
      <c r="I281" s="67"/>
      <c r="J281" s="64"/>
      <c r="K281" s="64"/>
      <c r="L281" s="68"/>
      <c r="M281" s="68"/>
      <c r="N281" s="68"/>
      <c r="O281" s="68"/>
      <c r="P281" s="64"/>
      <c r="Q281" s="68"/>
      <c r="R281" s="68"/>
      <c r="S281" s="64"/>
      <c r="T281" s="64"/>
      <c r="U281" s="64"/>
      <c r="V281" s="64"/>
      <c r="W281" s="64"/>
      <c r="X281" s="115"/>
      <c r="Y281" s="64"/>
      <c r="BB281" s="642">
        <f t="shared" si="8"/>
        <v>0</v>
      </c>
      <c r="BC281" s="67">
        <f t="shared" si="9"/>
        <v>0</v>
      </c>
    </row>
    <row r="282" spans="1:55" s="94" customFormat="1" ht="13.5" customHeight="1" x14ac:dyDescent="0.35">
      <c r="A282" s="69"/>
      <c r="B282" s="399" t="s">
        <v>20928</v>
      </c>
      <c r="C282" s="399" t="s">
        <v>260</v>
      </c>
      <c r="D282" s="399" t="s">
        <v>20929</v>
      </c>
      <c r="E282" s="400" t="s">
        <v>20930</v>
      </c>
      <c r="F282" s="69"/>
      <c r="G282" s="213" t="s">
        <v>21276</v>
      </c>
      <c r="H282" s="69"/>
      <c r="I282" s="74">
        <v>600000</v>
      </c>
      <c r="J282" s="69"/>
      <c r="K282" s="69" t="s">
        <v>1852</v>
      </c>
      <c r="L282" s="75"/>
      <c r="M282" s="75" t="s">
        <v>1852</v>
      </c>
      <c r="N282" s="75" t="s">
        <v>1852</v>
      </c>
      <c r="O282" s="75" t="s">
        <v>1852</v>
      </c>
      <c r="P282" s="69" t="s">
        <v>1852</v>
      </c>
      <c r="Q282" s="75" t="s">
        <v>1852</v>
      </c>
      <c r="R282" s="75" t="s">
        <v>1852</v>
      </c>
      <c r="S282" s="69"/>
      <c r="T282" s="69"/>
      <c r="U282" s="69"/>
      <c r="V282" s="69"/>
      <c r="W282" s="69"/>
      <c r="X282" s="116"/>
      <c r="Y282" s="69"/>
      <c r="BB282" s="642">
        <f t="shared" si="8"/>
        <v>42000.000000000007</v>
      </c>
      <c r="BC282" s="74">
        <f t="shared" si="9"/>
        <v>642000</v>
      </c>
    </row>
    <row r="283" spans="1:55" ht="15.5" x14ac:dyDescent="0.35">
      <c r="A283" s="64"/>
      <c r="B283" s="399" t="s">
        <v>20928</v>
      </c>
      <c r="C283" s="65"/>
      <c r="D283" s="64"/>
      <c r="E283" s="115"/>
      <c r="F283" s="64"/>
      <c r="G283" s="267" t="s">
        <v>1572</v>
      </c>
      <c r="H283" s="64"/>
      <c r="I283" s="67"/>
      <c r="J283" s="64"/>
      <c r="K283" s="64"/>
      <c r="L283" s="68"/>
      <c r="M283" s="68"/>
      <c r="N283" s="68"/>
      <c r="O283" s="68"/>
      <c r="P283" s="64"/>
      <c r="Q283" s="68"/>
      <c r="R283" s="68"/>
      <c r="S283" s="64"/>
      <c r="T283" s="64"/>
      <c r="U283" s="64"/>
      <c r="V283" s="64"/>
      <c r="W283" s="64"/>
      <c r="X283" s="115"/>
      <c r="Y283" s="64"/>
      <c r="BB283" s="642">
        <f t="shared" si="8"/>
        <v>0</v>
      </c>
      <c r="BC283" s="67">
        <f t="shared" si="9"/>
        <v>0</v>
      </c>
    </row>
    <row r="284" spans="1:55" s="100" customFormat="1" ht="15.5" x14ac:dyDescent="0.35">
      <c r="A284" s="76"/>
      <c r="B284" s="399" t="s">
        <v>20928</v>
      </c>
      <c r="C284" s="214"/>
      <c r="D284" s="76"/>
      <c r="E284" s="121"/>
      <c r="F284" s="76"/>
      <c r="G284" s="269" t="s">
        <v>1852</v>
      </c>
      <c r="H284" s="76"/>
      <c r="I284" s="118"/>
      <c r="J284" s="76"/>
      <c r="K284" s="42" t="s">
        <v>1852</v>
      </c>
      <c r="L284" s="42" t="s">
        <v>1852</v>
      </c>
      <c r="M284" s="42" t="s">
        <v>1852</v>
      </c>
      <c r="N284" s="242" t="s">
        <v>1852</v>
      </c>
      <c r="O284" s="42" t="s">
        <v>1852</v>
      </c>
      <c r="P284" s="42" t="s">
        <v>1852</v>
      </c>
      <c r="Q284" s="242" t="s">
        <v>1852</v>
      </c>
      <c r="R284" s="42" t="s">
        <v>1852</v>
      </c>
      <c r="S284" s="42"/>
      <c r="T284" s="42"/>
      <c r="U284" s="42"/>
      <c r="V284" s="42"/>
      <c r="W284" s="42"/>
      <c r="X284" s="243"/>
      <c r="Y284" s="42"/>
      <c r="BB284" s="642">
        <f t="shared" si="8"/>
        <v>0</v>
      </c>
      <c r="BC284" s="118">
        <f t="shared" si="9"/>
        <v>0</v>
      </c>
    </row>
    <row r="285" spans="1:55" ht="15.5" x14ac:dyDescent="0.35">
      <c r="A285" s="64"/>
      <c r="B285" s="399" t="s">
        <v>20928</v>
      </c>
      <c r="C285" s="65"/>
      <c r="D285" s="64"/>
      <c r="E285" s="115"/>
      <c r="F285" s="64"/>
      <c r="G285" s="272" t="s">
        <v>1582</v>
      </c>
      <c r="H285" s="64"/>
      <c r="I285" s="67"/>
      <c r="J285" s="64"/>
      <c r="K285" s="64"/>
      <c r="L285" s="68"/>
      <c r="M285" s="68"/>
      <c r="N285" s="68"/>
      <c r="O285" s="68"/>
      <c r="P285" s="64"/>
      <c r="Q285" s="68"/>
      <c r="R285" s="68"/>
      <c r="S285" s="64"/>
      <c r="T285" s="64"/>
      <c r="U285" s="64"/>
      <c r="V285" s="64"/>
      <c r="W285" s="64"/>
      <c r="X285" s="115"/>
      <c r="Y285" s="64"/>
      <c r="BB285" s="642">
        <f t="shared" si="8"/>
        <v>0</v>
      </c>
      <c r="BC285" s="67">
        <f t="shared" si="9"/>
        <v>0</v>
      </c>
    </row>
    <row r="286" spans="1:55" s="94" customFormat="1" ht="15.5" x14ac:dyDescent="0.35">
      <c r="A286" s="69"/>
      <c r="B286" s="399" t="s">
        <v>20928</v>
      </c>
      <c r="C286" s="399" t="s">
        <v>260</v>
      </c>
      <c r="D286" s="399" t="s">
        <v>20929</v>
      </c>
      <c r="E286" s="400" t="s">
        <v>20930</v>
      </c>
      <c r="F286" s="69"/>
      <c r="G286" s="269" t="s">
        <v>21277</v>
      </c>
      <c r="H286" s="69"/>
      <c r="I286" s="74">
        <v>1000000</v>
      </c>
      <c r="J286" s="69"/>
      <c r="K286" s="69" t="s">
        <v>1214</v>
      </c>
      <c r="L286" s="75" t="s">
        <v>21278</v>
      </c>
      <c r="M286" s="75" t="s">
        <v>21279</v>
      </c>
      <c r="N286" s="75"/>
      <c r="O286" s="75"/>
      <c r="P286" s="69"/>
      <c r="Q286" s="75" t="s">
        <v>2386</v>
      </c>
      <c r="R286" s="75" t="s">
        <v>1950</v>
      </c>
      <c r="S286" s="69"/>
      <c r="T286" s="69"/>
      <c r="U286" s="69"/>
      <c r="V286" s="69"/>
      <c r="W286" s="69"/>
      <c r="X286" s="116"/>
      <c r="Y286" s="69" t="s">
        <v>21280</v>
      </c>
      <c r="BB286" s="642">
        <f t="shared" si="8"/>
        <v>70000</v>
      </c>
      <c r="BC286" s="74">
        <f t="shared" si="9"/>
        <v>1070000</v>
      </c>
    </row>
    <row r="287" spans="1:55" s="94" customFormat="1" ht="15.5" x14ac:dyDescent="0.35">
      <c r="A287" s="69"/>
      <c r="B287" s="399" t="s">
        <v>20928</v>
      </c>
      <c r="C287" s="399" t="s">
        <v>260</v>
      </c>
      <c r="D287" s="399" t="s">
        <v>20929</v>
      </c>
      <c r="E287" s="400" t="s">
        <v>20930</v>
      </c>
      <c r="F287" s="69"/>
      <c r="G287" s="269" t="s">
        <v>21277</v>
      </c>
      <c r="H287" s="69"/>
      <c r="I287" s="74">
        <v>1000000</v>
      </c>
      <c r="J287" s="69"/>
      <c r="K287" s="69" t="s">
        <v>1214</v>
      </c>
      <c r="L287" s="75" t="s">
        <v>21281</v>
      </c>
      <c r="M287" s="75" t="s">
        <v>21282</v>
      </c>
      <c r="N287" s="75"/>
      <c r="O287" s="75"/>
      <c r="P287" s="69"/>
      <c r="Q287" s="75" t="s">
        <v>1217</v>
      </c>
      <c r="R287" s="75" t="s">
        <v>21283</v>
      </c>
      <c r="S287" s="69"/>
      <c r="T287" s="69"/>
      <c r="U287" s="69"/>
      <c r="V287" s="69"/>
      <c r="W287" s="69"/>
      <c r="X287" s="116"/>
      <c r="Y287" s="69" t="s">
        <v>21284</v>
      </c>
      <c r="BB287" s="642">
        <f t="shared" si="8"/>
        <v>70000</v>
      </c>
      <c r="BC287" s="74">
        <f t="shared" si="9"/>
        <v>1070000</v>
      </c>
    </row>
    <row r="288" spans="1:55" ht="15.5" x14ac:dyDescent="0.35">
      <c r="A288" s="64"/>
      <c r="B288" s="399" t="s">
        <v>20928</v>
      </c>
      <c r="C288" s="65"/>
      <c r="D288" s="64"/>
      <c r="E288" s="115"/>
      <c r="F288" s="64"/>
      <c r="G288" s="272" t="s">
        <v>1590</v>
      </c>
      <c r="H288" s="64"/>
      <c r="I288" s="67"/>
      <c r="J288" s="64"/>
      <c r="K288" s="64"/>
      <c r="L288" s="68"/>
      <c r="M288" s="68"/>
      <c r="N288" s="68"/>
      <c r="O288" s="68"/>
      <c r="P288" s="64"/>
      <c r="Q288" s="68"/>
      <c r="R288" s="68"/>
      <c r="S288" s="64"/>
      <c r="T288" s="64"/>
      <c r="U288" s="64"/>
      <c r="V288" s="64"/>
      <c r="W288" s="64"/>
      <c r="X288" s="115"/>
      <c r="Y288" s="64"/>
      <c r="BB288" s="642">
        <f t="shared" si="8"/>
        <v>0</v>
      </c>
      <c r="BC288" s="67">
        <f t="shared" si="9"/>
        <v>0</v>
      </c>
    </row>
    <row r="289" spans="1:55" ht="15.5" x14ac:dyDescent="0.35">
      <c r="A289" s="251"/>
      <c r="B289" s="399" t="s">
        <v>20928</v>
      </c>
      <c r="C289" s="407" t="s">
        <v>260</v>
      </c>
      <c r="D289" s="407" t="s">
        <v>20929</v>
      </c>
      <c r="E289" s="409" t="s">
        <v>20930</v>
      </c>
      <c r="F289" s="251"/>
      <c r="G289" s="572" t="s">
        <v>21285</v>
      </c>
      <c r="H289" s="251"/>
      <c r="I289" s="451">
        <v>360000</v>
      </c>
      <c r="J289" s="251"/>
      <c r="K289" s="251" t="s">
        <v>1063</v>
      </c>
      <c r="L289" s="361" t="s">
        <v>1063</v>
      </c>
      <c r="M289" s="361"/>
      <c r="N289" s="361" t="s">
        <v>1063</v>
      </c>
      <c r="O289" s="361" t="s">
        <v>1063</v>
      </c>
      <c r="P289" s="251" t="s">
        <v>1575</v>
      </c>
      <c r="Q289" s="361" t="s">
        <v>9252</v>
      </c>
      <c r="R289" s="361" t="s">
        <v>1066</v>
      </c>
      <c r="S289" s="251"/>
      <c r="T289" s="251"/>
      <c r="U289" s="251"/>
      <c r="V289" s="251"/>
      <c r="W289" s="251"/>
      <c r="X289" s="362"/>
      <c r="Y289" s="251" t="s">
        <v>9253</v>
      </c>
      <c r="BB289" s="642">
        <f t="shared" si="8"/>
        <v>25200.000000000004</v>
      </c>
      <c r="BC289" s="451">
        <f t="shared" si="9"/>
        <v>385200</v>
      </c>
    </row>
    <row r="290" spans="1:55" s="42" customFormat="1" ht="15.5" x14ac:dyDescent="0.35">
      <c r="B290" s="399" t="s">
        <v>20928</v>
      </c>
      <c r="C290" s="399" t="s">
        <v>260</v>
      </c>
      <c r="D290" s="399" t="s">
        <v>20929</v>
      </c>
      <c r="E290" s="399" t="s">
        <v>20930</v>
      </c>
      <c r="G290" s="493" t="s">
        <v>21286</v>
      </c>
      <c r="H290" s="573"/>
      <c r="I290" s="451">
        <v>360000</v>
      </c>
      <c r="L290" s="242" t="s">
        <v>21287</v>
      </c>
      <c r="N290" s="242"/>
      <c r="Q290" s="242" t="s">
        <v>9252</v>
      </c>
      <c r="R290" s="75" t="s">
        <v>1066</v>
      </c>
      <c r="U290" s="42" t="s">
        <v>790</v>
      </c>
      <c r="BA290" s="243"/>
      <c r="BB290" s="642">
        <f t="shared" si="8"/>
        <v>25200.000000000004</v>
      </c>
      <c r="BC290" s="451">
        <f t="shared" si="9"/>
        <v>385200</v>
      </c>
    </row>
    <row r="291" spans="1:55" ht="15.5" x14ac:dyDescent="0.35">
      <c r="F291" s="420"/>
      <c r="G291" s="93" t="s">
        <v>894</v>
      </c>
      <c r="H291" s="20"/>
      <c r="I291" s="103">
        <f>SUM(I5:I290)</f>
        <v>125838000</v>
      </c>
      <c r="BB291" s="642">
        <f t="shared" si="8"/>
        <v>8808660</v>
      </c>
      <c r="BC291" s="103">
        <f t="shared" si="9"/>
        <v>134646660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tabColor rgb="FF00B050"/>
  </sheetPr>
  <dimension ref="A1:AA330"/>
  <sheetViews>
    <sheetView topLeftCell="G1" workbookViewId="0">
      <selection activeCell="AA12" sqref="AA12"/>
    </sheetView>
  </sheetViews>
  <sheetFormatPr defaultColWidth="9.08984375" defaultRowHeight="15.5" x14ac:dyDescent="0.35"/>
  <cols>
    <col min="1" max="1" width="16.1796875" style="574" hidden="1" customWidth="1"/>
    <col min="2" max="2" width="27.453125" style="574" hidden="1" customWidth="1"/>
    <col min="3" max="3" width="18.7265625" style="574" hidden="1" customWidth="1"/>
    <col min="4" max="4" width="24.81640625" style="574" hidden="1" customWidth="1"/>
    <col min="5" max="5" width="37.7265625" style="574" hidden="1" customWidth="1"/>
    <col min="6" max="6" width="37.7265625" style="582" hidden="1" customWidth="1"/>
    <col min="7" max="7" width="66.36328125" style="574" customWidth="1"/>
    <col min="8" max="8" width="27.453125" style="574" hidden="1" customWidth="1"/>
    <col min="9" max="9" width="27.453125" style="613" hidden="1" customWidth="1"/>
    <col min="10" max="10" width="14.453125" style="574" hidden="1" customWidth="1"/>
    <col min="11" max="11" width="26.1796875" style="574" hidden="1" customWidth="1"/>
    <col min="12" max="12" width="17.453125" style="574" hidden="1" customWidth="1"/>
    <col min="13" max="13" width="32" style="574" hidden="1" customWidth="1"/>
    <col min="14" max="14" width="24.81640625" style="574" hidden="1" customWidth="1"/>
    <col min="15" max="16" width="24.453125" style="574" hidden="1" customWidth="1"/>
    <col min="17" max="17" width="21.453125" style="574" hidden="1" customWidth="1"/>
    <col min="18" max="18" width="20.08984375" style="612" hidden="1" customWidth="1"/>
    <col min="19" max="19" width="11.453125" style="574" hidden="1" customWidth="1"/>
    <col min="20" max="20" width="14.81640625" style="574" hidden="1" customWidth="1"/>
    <col min="21" max="21" width="26.81640625" style="574" hidden="1" customWidth="1"/>
    <col min="22" max="22" width="55.08984375" style="574" hidden="1" customWidth="1"/>
    <col min="23" max="23" width="14.08984375" style="574" hidden="1" customWidth="1"/>
    <col min="24" max="24" width="33" style="574" hidden="1" customWidth="1"/>
    <col min="25" max="25" width="73.453125" style="574" hidden="1" customWidth="1"/>
    <col min="26" max="26" width="12" style="574" hidden="1" customWidth="1"/>
    <col min="27" max="27" width="27.453125" style="613" customWidth="1"/>
    <col min="28" max="16384" width="9.08984375" style="574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4" t="s">
        <v>902</v>
      </c>
      <c r="AA1" s="47"/>
    </row>
    <row r="2" spans="1:27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 t="s">
        <v>2494</v>
      </c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207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4"/>
      <c r="AA2" s="634" t="s">
        <v>24303</v>
      </c>
    </row>
    <row r="3" spans="1:27" customFormat="1" ht="14.5" x14ac:dyDescent="0.35">
      <c r="A3" s="55"/>
      <c r="B3" s="55"/>
      <c r="C3" s="55"/>
      <c r="D3" s="56"/>
      <c r="E3" s="575" t="s">
        <v>21288</v>
      </c>
      <c r="F3" s="59"/>
      <c r="G3" s="482" t="s">
        <v>21289</v>
      </c>
      <c r="H3" s="59"/>
      <c r="I3" s="576"/>
      <c r="J3" s="55"/>
      <c r="K3" s="61"/>
      <c r="L3" s="55"/>
      <c r="M3" s="55"/>
      <c r="N3" s="55"/>
      <c r="O3" s="56"/>
      <c r="P3" s="59"/>
      <c r="Q3" s="59"/>
      <c r="R3" s="553"/>
      <c r="S3" s="62"/>
      <c r="T3" s="59"/>
      <c r="U3" s="59"/>
      <c r="V3" s="59"/>
      <c r="W3" s="63"/>
      <c r="X3" s="509"/>
      <c r="Y3" s="509"/>
      <c r="AA3" s="576"/>
    </row>
    <row r="4" spans="1:27" x14ac:dyDescent="0.35">
      <c r="A4" s="577"/>
      <c r="B4" s="577"/>
      <c r="C4" s="577"/>
      <c r="D4" s="577"/>
      <c r="E4" s="578"/>
      <c r="F4" s="577"/>
      <c r="G4" s="570" t="s">
        <v>2392</v>
      </c>
      <c r="H4" s="577"/>
      <c r="I4" s="579"/>
      <c r="J4" s="577"/>
      <c r="K4" s="577"/>
      <c r="L4" s="580"/>
      <c r="M4" s="581"/>
      <c r="N4" s="581"/>
      <c r="O4" s="581"/>
      <c r="P4" s="577"/>
      <c r="Q4" s="577"/>
      <c r="R4" s="581"/>
      <c r="S4" s="577"/>
      <c r="T4" s="577"/>
      <c r="U4" s="577"/>
      <c r="V4" s="577"/>
      <c r="W4" s="577"/>
      <c r="X4" s="578"/>
      <c r="Y4" s="577"/>
      <c r="Z4" s="661">
        <v>7.0000000000000007E-2</v>
      </c>
      <c r="AA4" s="579"/>
    </row>
    <row r="5" spans="1:27" x14ac:dyDescent="0.35">
      <c r="A5" s="582"/>
      <c r="B5" s="196" t="s">
        <v>21290</v>
      </c>
      <c r="C5" s="196" t="s">
        <v>250</v>
      </c>
      <c r="D5" s="196" t="s">
        <v>21291</v>
      </c>
      <c r="E5" s="268" t="s">
        <v>21292</v>
      </c>
      <c r="F5" s="81" t="s">
        <v>21293</v>
      </c>
      <c r="G5" s="583" t="s">
        <v>21294</v>
      </c>
      <c r="H5" s="584"/>
      <c r="I5" s="585">
        <v>650000</v>
      </c>
      <c r="J5" s="584"/>
      <c r="K5" s="584" t="s">
        <v>1147</v>
      </c>
      <c r="L5" s="586">
        <v>2017</v>
      </c>
      <c r="M5" s="421" t="s">
        <v>21295</v>
      </c>
      <c r="N5" s="587">
        <v>2017</v>
      </c>
      <c r="O5" s="586" t="s">
        <v>21296</v>
      </c>
      <c r="P5" s="584" t="s">
        <v>937</v>
      </c>
      <c r="Q5" s="584" t="s">
        <v>967</v>
      </c>
      <c r="R5" s="586" t="s">
        <v>4731</v>
      </c>
      <c r="S5" s="584"/>
      <c r="T5" s="584"/>
      <c r="U5" s="584"/>
      <c r="V5" s="584" t="s">
        <v>21297</v>
      </c>
      <c r="W5" s="584"/>
      <c r="X5" s="588"/>
      <c r="Y5" s="597"/>
      <c r="Z5" s="662">
        <f>I5*Z$4</f>
        <v>45500.000000000007</v>
      </c>
      <c r="AA5" s="585">
        <f>I5+Z5</f>
        <v>695500</v>
      </c>
    </row>
    <row r="6" spans="1:27" x14ac:dyDescent="0.35">
      <c r="A6" s="582"/>
      <c r="B6" s="196" t="s">
        <v>21290</v>
      </c>
      <c r="C6" s="196" t="s">
        <v>250</v>
      </c>
      <c r="D6" s="196" t="s">
        <v>21291</v>
      </c>
      <c r="E6" s="268" t="s">
        <v>21292</v>
      </c>
      <c r="F6" s="196"/>
      <c r="G6" s="583" t="s">
        <v>21298</v>
      </c>
      <c r="H6" s="584"/>
      <c r="I6" s="585">
        <v>650000</v>
      </c>
      <c r="J6" s="584"/>
      <c r="K6" s="584" t="s">
        <v>1147</v>
      </c>
      <c r="L6" s="586">
        <v>2017</v>
      </c>
      <c r="M6" s="421" t="s">
        <v>21295</v>
      </c>
      <c r="N6" s="587">
        <v>2017</v>
      </c>
      <c r="O6" s="586" t="s">
        <v>21296</v>
      </c>
      <c r="P6" s="584" t="s">
        <v>937</v>
      </c>
      <c r="Q6" s="584" t="s">
        <v>967</v>
      </c>
      <c r="R6" s="586" t="s">
        <v>4731</v>
      </c>
      <c r="S6" s="584"/>
      <c r="T6" s="584"/>
      <c r="U6" s="584"/>
      <c r="V6" s="584" t="s">
        <v>21297</v>
      </c>
      <c r="W6" s="584"/>
      <c r="X6" s="588"/>
      <c r="Y6" s="597"/>
      <c r="Z6" s="662">
        <f t="shared" ref="Z6:Z69" si="0">I6*Z$4</f>
        <v>45500.000000000007</v>
      </c>
      <c r="AA6" s="585">
        <f t="shared" ref="AA6:AA69" si="1">I6+Z6</f>
        <v>695500</v>
      </c>
    </row>
    <row r="7" spans="1:27" x14ac:dyDescent="0.35">
      <c r="A7" s="582"/>
      <c r="B7" s="196" t="s">
        <v>21290</v>
      </c>
      <c r="C7" s="196" t="s">
        <v>250</v>
      </c>
      <c r="D7" s="196" t="s">
        <v>21291</v>
      </c>
      <c r="E7" s="268" t="s">
        <v>21292</v>
      </c>
      <c r="F7" s="196"/>
      <c r="G7" s="583" t="s">
        <v>21299</v>
      </c>
      <c r="H7" s="584"/>
      <c r="I7" s="585">
        <v>650000</v>
      </c>
      <c r="J7" s="584"/>
      <c r="K7" s="584" t="s">
        <v>1147</v>
      </c>
      <c r="L7" s="586">
        <v>2017</v>
      </c>
      <c r="M7" s="421" t="s">
        <v>21295</v>
      </c>
      <c r="N7" s="587">
        <v>2017</v>
      </c>
      <c r="O7" s="586" t="s">
        <v>21296</v>
      </c>
      <c r="P7" s="584" t="s">
        <v>937</v>
      </c>
      <c r="Q7" s="584" t="s">
        <v>967</v>
      </c>
      <c r="R7" s="586" t="s">
        <v>4731</v>
      </c>
      <c r="S7" s="584"/>
      <c r="T7" s="584"/>
      <c r="U7" s="584"/>
      <c r="V7" s="584" t="s">
        <v>21297</v>
      </c>
      <c r="W7" s="584"/>
      <c r="X7" s="588"/>
      <c r="Y7" s="597"/>
      <c r="Z7" s="662">
        <f t="shared" si="0"/>
        <v>45500.000000000007</v>
      </c>
      <c r="AA7" s="585">
        <f t="shared" si="1"/>
        <v>695500</v>
      </c>
    </row>
    <row r="8" spans="1:27" x14ac:dyDescent="0.35">
      <c r="A8" s="582"/>
      <c r="B8" s="196" t="s">
        <v>21290</v>
      </c>
      <c r="C8" s="196" t="s">
        <v>250</v>
      </c>
      <c r="D8" s="196" t="s">
        <v>21291</v>
      </c>
      <c r="E8" s="268" t="s">
        <v>21292</v>
      </c>
      <c r="F8" s="196"/>
      <c r="G8" s="583" t="s">
        <v>21300</v>
      </c>
      <c r="H8" s="584"/>
      <c r="I8" s="585">
        <v>650000</v>
      </c>
      <c r="J8" s="584"/>
      <c r="K8" s="584" t="s">
        <v>1147</v>
      </c>
      <c r="L8" s="586">
        <v>2017</v>
      </c>
      <c r="M8" s="421" t="s">
        <v>21295</v>
      </c>
      <c r="N8" s="587">
        <v>2017</v>
      </c>
      <c r="O8" s="586" t="s">
        <v>21296</v>
      </c>
      <c r="P8" s="584" t="s">
        <v>937</v>
      </c>
      <c r="Q8" s="584" t="s">
        <v>967</v>
      </c>
      <c r="R8" s="586" t="s">
        <v>4731</v>
      </c>
      <c r="S8" s="584"/>
      <c r="T8" s="584"/>
      <c r="U8" s="584"/>
      <c r="V8" s="584" t="s">
        <v>21297</v>
      </c>
      <c r="W8" s="584"/>
      <c r="X8" s="588"/>
      <c r="Y8" s="597"/>
      <c r="Z8" s="662">
        <f t="shared" si="0"/>
        <v>45500.000000000007</v>
      </c>
      <c r="AA8" s="585">
        <f t="shared" si="1"/>
        <v>695500</v>
      </c>
    </row>
    <row r="9" spans="1:27" x14ac:dyDescent="0.35">
      <c r="A9" s="582"/>
      <c r="B9" s="196" t="s">
        <v>21290</v>
      </c>
      <c r="C9" s="196" t="s">
        <v>250</v>
      </c>
      <c r="D9" s="196" t="s">
        <v>21291</v>
      </c>
      <c r="E9" s="268" t="s">
        <v>21292</v>
      </c>
      <c r="F9" s="196"/>
      <c r="G9" s="583" t="s">
        <v>21301</v>
      </c>
      <c r="H9" s="584"/>
      <c r="I9" s="585">
        <v>650000</v>
      </c>
      <c r="J9" s="584"/>
      <c r="K9" s="584" t="s">
        <v>1147</v>
      </c>
      <c r="L9" s="586">
        <v>2017</v>
      </c>
      <c r="M9" s="421" t="s">
        <v>21295</v>
      </c>
      <c r="N9" s="587">
        <v>2017</v>
      </c>
      <c r="O9" s="586" t="s">
        <v>21296</v>
      </c>
      <c r="P9" s="584" t="s">
        <v>937</v>
      </c>
      <c r="Q9" s="584" t="s">
        <v>967</v>
      </c>
      <c r="R9" s="586" t="s">
        <v>4731</v>
      </c>
      <c r="S9" s="584"/>
      <c r="T9" s="584"/>
      <c r="U9" s="584"/>
      <c r="V9" s="584" t="s">
        <v>21297</v>
      </c>
      <c r="W9" s="584"/>
      <c r="X9" s="588"/>
      <c r="Y9" s="597"/>
      <c r="Z9" s="662">
        <f t="shared" si="0"/>
        <v>45500.000000000007</v>
      </c>
      <c r="AA9" s="585">
        <f t="shared" si="1"/>
        <v>695500</v>
      </c>
    </row>
    <row r="10" spans="1:27" x14ac:dyDescent="0.35">
      <c r="A10" s="582"/>
      <c r="B10" s="196" t="s">
        <v>21290</v>
      </c>
      <c r="C10" s="196" t="s">
        <v>250</v>
      </c>
      <c r="D10" s="196" t="s">
        <v>21291</v>
      </c>
      <c r="E10" s="268" t="s">
        <v>21292</v>
      </c>
      <c r="F10" s="196"/>
      <c r="G10" s="583" t="s">
        <v>21302</v>
      </c>
      <c r="H10" s="584"/>
      <c r="I10" s="585">
        <v>650000</v>
      </c>
      <c r="J10" s="584"/>
      <c r="K10" s="584" t="s">
        <v>1147</v>
      </c>
      <c r="L10" s="586">
        <v>2018</v>
      </c>
      <c r="M10" s="421" t="s">
        <v>21303</v>
      </c>
      <c r="N10" s="587">
        <v>2018</v>
      </c>
      <c r="O10" s="586" t="s">
        <v>21304</v>
      </c>
      <c r="P10" s="584" t="s">
        <v>937</v>
      </c>
      <c r="Q10" s="584" t="s">
        <v>967</v>
      </c>
      <c r="R10" s="586" t="s">
        <v>4731</v>
      </c>
      <c r="S10" s="584"/>
      <c r="T10" s="584"/>
      <c r="U10" s="584"/>
      <c r="V10" s="584" t="s">
        <v>21297</v>
      </c>
      <c r="W10" s="584"/>
      <c r="X10" s="588"/>
      <c r="Y10" s="597"/>
      <c r="Z10" s="662">
        <f t="shared" si="0"/>
        <v>45500.000000000007</v>
      </c>
      <c r="AA10" s="585">
        <f t="shared" si="1"/>
        <v>695500</v>
      </c>
    </row>
    <row r="11" spans="1:27" x14ac:dyDescent="0.35">
      <c r="A11" s="582"/>
      <c r="B11" s="196" t="s">
        <v>21290</v>
      </c>
      <c r="C11" s="196" t="s">
        <v>250</v>
      </c>
      <c r="D11" s="196" t="s">
        <v>21291</v>
      </c>
      <c r="E11" s="268" t="s">
        <v>21292</v>
      </c>
      <c r="F11" s="196"/>
      <c r="G11" s="583" t="s">
        <v>21305</v>
      </c>
      <c r="H11" s="584"/>
      <c r="I11" s="585">
        <v>600000</v>
      </c>
      <c r="J11" s="584"/>
      <c r="K11" s="584" t="s">
        <v>1147</v>
      </c>
      <c r="L11" s="586">
        <v>2018</v>
      </c>
      <c r="M11" s="421" t="s">
        <v>21303</v>
      </c>
      <c r="N11" s="587">
        <v>2018</v>
      </c>
      <c r="O11" s="586" t="s">
        <v>21306</v>
      </c>
      <c r="P11" s="584" t="s">
        <v>937</v>
      </c>
      <c r="Q11" s="584" t="s">
        <v>2308</v>
      </c>
      <c r="R11" s="586" t="s">
        <v>4731</v>
      </c>
      <c r="S11" s="584"/>
      <c r="T11" s="584"/>
      <c r="U11" s="584"/>
      <c r="V11" s="584" t="s">
        <v>21297</v>
      </c>
      <c r="W11" s="584"/>
      <c r="X11" s="588"/>
      <c r="Y11" s="597"/>
      <c r="Z11" s="662">
        <f t="shared" si="0"/>
        <v>42000.000000000007</v>
      </c>
      <c r="AA11" s="585">
        <f t="shared" si="1"/>
        <v>642000</v>
      </c>
    </row>
    <row r="12" spans="1:27" x14ac:dyDescent="0.35">
      <c r="A12" s="582"/>
      <c r="B12" s="196" t="s">
        <v>21290</v>
      </c>
      <c r="C12" s="196" t="s">
        <v>250</v>
      </c>
      <c r="D12" s="196" t="s">
        <v>21291</v>
      </c>
      <c r="E12" s="268" t="s">
        <v>21292</v>
      </c>
      <c r="F12" s="196"/>
      <c r="G12" s="583" t="s">
        <v>21307</v>
      </c>
      <c r="H12" s="584"/>
      <c r="I12" s="585">
        <v>600000</v>
      </c>
      <c r="J12" s="584"/>
      <c r="K12" s="584" t="s">
        <v>1147</v>
      </c>
      <c r="L12" s="586">
        <v>2018</v>
      </c>
      <c r="M12" s="421" t="s">
        <v>21303</v>
      </c>
      <c r="N12" s="587">
        <v>2018</v>
      </c>
      <c r="O12" s="586" t="s">
        <v>21308</v>
      </c>
      <c r="P12" s="584" t="s">
        <v>937</v>
      </c>
      <c r="Q12" s="584" t="s">
        <v>2308</v>
      </c>
      <c r="R12" s="586" t="s">
        <v>4731</v>
      </c>
      <c r="S12" s="584"/>
      <c r="T12" s="584"/>
      <c r="U12" s="584"/>
      <c r="V12" s="584" t="s">
        <v>21297</v>
      </c>
      <c r="W12" s="584"/>
      <c r="X12" s="588"/>
      <c r="Y12" s="597"/>
      <c r="Z12" s="662">
        <f t="shared" si="0"/>
        <v>42000.000000000007</v>
      </c>
      <c r="AA12" s="585">
        <f t="shared" si="1"/>
        <v>642000</v>
      </c>
    </row>
    <row r="13" spans="1:27" x14ac:dyDescent="0.35">
      <c r="A13" s="582"/>
      <c r="B13" s="196" t="s">
        <v>21290</v>
      </c>
      <c r="C13" s="196" t="s">
        <v>250</v>
      </c>
      <c r="D13" s="196" t="s">
        <v>21291</v>
      </c>
      <c r="E13" s="268" t="s">
        <v>21292</v>
      </c>
      <c r="F13" s="196"/>
      <c r="G13" s="583" t="s">
        <v>21309</v>
      </c>
      <c r="H13" s="584"/>
      <c r="I13" s="585">
        <v>600000</v>
      </c>
      <c r="J13" s="584"/>
      <c r="K13" s="584" t="s">
        <v>1147</v>
      </c>
      <c r="L13" s="586">
        <v>2018</v>
      </c>
      <c r="M13" s="421" t="s">
        <v>21303</v>
      </c>
      <c r="N13" s="587">
        <v>2018</v>
      </c>
      <c r="O13" s="586" t="s">
        <v>21310</v>
      </c>
      <c r="P13" s="584" t="s">
        <v>937</v>
      </c>
      <c r="Q13" s="584" t="s">
        <v>2308</v>
      </c>
      <c r="R13" s="586" t="s">
        <v>4731</v>
      </c>
      <c r="S13" s="584"/>
      <c r="T13" s="584"/>
      <c r="U13" s="584"/>
      <c r="V13" s="584" t="s">
        <v>21297</v>
      </c>
      <c r="W13" s="584"/>
      <c r="X13" s="588"/>
      <c r="Y13" s="597"/>
      <c r="Z13" s="662">
        <f t="shared" si="0"/>
        <v>42000.000000000007</v>
      </c>
      <c r="AA13" s="585">
        <f t="shared" si="1"/>
        <v>642000</v>
      </c>
    </row>
    <row r="14" spans="1:27" x14ac:dyDescent="0.35">
      <c r="A14" s="582"/>
      <c r="B14" s="196" t="s">
        <v>21290</v>
      </c>
      <c r="C14" s="196" t="s">
        <v>250</v>
      </c>
      <c r="D14" s="196" t="s">
        <v>21291</v>
      </c>
      <c r="E14" s="268" t="s">
        <v>21292</v>
      </c>
      <c r="F14" s="81" t="s">
        <v>21311</v>
      </c>
      <c r="G14" s="583" t="s">
        <v>21312</v>
      </c>
      <c r="H14" s="584"/>
      <c r="I14" s="585">
        <v>600000</v>
      </c>
      <c r="J14" s="584"/>
      <c r="K14" s="584" t="s">
        <v>1147</v>
      </c>
      <c r="L14" s="586">
        <v>2018</v>
      </c>
      <c r="M14" s="421" t="s">
        <v>21303</v>
      </c>
      <c r="N14" s="587">
        <v>2018</v>
      </c>
      <c r="O14" s="586" t="s">
        <v>21313</v>
      </c>
      <c r="P14" s="584" t="s">
        <v>937</v>
      </c>
      <c r="Q14" s="584" t="s">
        <v>2308</v>
      </c>
      <c r="R14" s="586" t="s">
        <v>4731</v>
      </c>
      <c r="S14" s="584"/>
      <c r="T14" s="584"/>
      <c r="U14" s="584"/>
      <c r="V14" s="584" t="s">
        <v>21297</v>
      </c>
      <c r="W14" s="584"/>
      <c r="X14" s="588"/>
      <c r="Y14" s="597"/>
      <c r="Z14" s="662">
        <f t="shared" si="0"/>
        <v>42000.000000000007</v>
      </c>
      <c r="AA14" s="585">
        <f t="shared" si="1"/>
        <v>642000</v>
      </c>
    </row>
    <row r="15" spans="1:27" x14ac:dyDescent="0.35">
      <c r="A15" s="582"/>
      <c r="B15" s="196" t="s">
        <v>21290</v>
      </c>
      <c r="C15" s="196" t="s">
        <v>250</v>
      </c>
      <c r="D15" s="196" t="s">
        <v>21291</v>
      </c>
      <c r="E15" s="268" t="s">
        <v>21292</v>
      </c>
      <c r="F15" s="196"/>
      <c r="G15" s="583" t="s">
        <v>21314</v>
      </c>
      <c r="H15" s="584"/>
      <c r="I15" s="585">
        <v>600000</v>
      </c>
      <c r="J15" s="584"/>
      <c r="K15" s="584" t="s">
        <v>1147</v>
      </c>
      <c r="L15" s="586">
        <v>2018</v>
      </c>
      <c r="M15" s="421" t="s">
        <v>21303</v>
      </c>
      <c r="N15" s="587">
        <v>2018</v>
      </c>
      <c r="O15" s="586" t="s">
        <v>21315</v>
      </c>
      <c r="P15" s="584" t="s">
        <v>937</v>
      </c>
      <c r="Q15" s="584" t="s">
        <v>2308</v>
      </c>
      <c r="R15" s="586" t="s">
        <v>4731</v>
      </c>
      <c r="S15" s="584"/>
      <c r="T15" s="584"/>
      <c r="U15" s="584"/>
      <c r="V15" s="584" t="s">
        <v>21297</v>
      </c>
      <c r="W15" s="584"/>
      <c r="X15" s="588"/>
      <c r="Y15" s="597"/>
      <c r="Z15" s="662">
        <f t="shared" si="0"/>
        <v>42000.000000000007</v>
      </c>
      <c r="AA15" s="585">
        <f t="shared" si="1"/>
        <v>642000</v>
      </c>
    </row>
    <row r="16" spans="1:27" x14ac:dyDescent="0.35">
      <c r="A16" s="582"/>
      <c r="B16" s="196" t="s">
        <v>21290</v>
      </c>
      <c r="C16" s="196" t="s">
        <v>250</v>
      </c>
      <c r="D16" s="196" t="s">
        <v>21291</v>
      </c>
      <c r="E16" s="268" t="s">
        <v>21292</v>
      </c>
      <c r="F16" s="81" t="s">
        <v>21316</v>
      </c>
      <c r="G16" s="583" t="s">
        <v>21317</v>
      </c>
      <c r="H16" s="584"/>
      <c r="I16" s="585">
        <v>600000</v>
      </c>
      <c r="J16" s="584"/>
      <c r="K16" s="584" t="s">
        <v>1147</v>
      </c>
      <c r="L16" s="586">
        <v>2018</v>
      </c>
      <c r="M16" s="421" t="s">
        <v>21303</v>
      </c>
      <c r="N16" s="587">
        <v>2018</v>
      </c>
      <c r="O16" s="586" t="s">
        <v>21318</v>
      </c>
      <c r="P16" s="584" t="s">
        <v>937</v>
      </c>
      <c r="Q16" s="584" t="s">
        <v>2308</v>
      </c>
      <c r="R16" s="586" t="s">
        <v>4731</v>
      </c>
      <c r="S16" s="584"/>
      <c r="T16" s="584"/>
      <c r="U16" s="584"/>
      <c r="V16" s="584" t="s">
        <v>21297</v>
      </c>
      <c r="W16" s="584"/>
      <c r="X16" s="588"/>
      <c r="Y16" s="597"/>
      <c r="Z16" s="662">
        <f t="shared" si="0"/>
        <v>42000.000000000007</v>
      </c>
      <c r="AA16" s="585">
        <f t="shared" si="1"/>
        <v>642000</v>
      </c>
    </row>
    <row r="17" spans="1:27" x14ac:dyDescent="0.35">
      <c r="A17" s="582"/>
      <c r="B17" s="196" t="s">
        <v>21290</v>
      </c>
      <c r="C17" s="196" t="s">
        <v>250</v>
      </c>
      <c r="D17" s="196" t="s">
        <v>21291</v>
      </c>
      <c r="E17" s="268" t="s">
        <v>21292</v>
      </c>
      <c r="F17" s="81" t="s">
        <v>21319</v>
      </c>
      <c r="G17" s="583" t="s">
        <v>21320</v>
      </c>
      <c r="H17" s="584"/>
      <c r="I17" s="585">
        <v>600000</v>
      </c>
      <c r="J17" s="584"/>
      <c r="K17" s="584" t="s">
        <v>1147</v>
      </c>
      <c r="L17" s="586">
        <v>2018</v>
      </c>
      <c r="M17" s="421" t="s">
        <v>21303</v>
      </c>
      <c r="N17" s="587">
        <v>2018</v>
      </c>
      <c r="O17" s="586" t="s">
        <v>21321</v>
      </c>
      <c r="P17" s="584" t="s">
        <v>937</v>
      </c>
      <c r="Q17" s="584" t="s">
        <v>2308</v>
      </c>
      <c r="R17" s="586" t="s">
        <v>4731</v>
      </c>
      <c r="S17" s="584"/>
      <c r="T17" s="584"/>
      <c r="U17" s="584"/>
      <c r="V17" s="584" t="s">
        <v>21297</v>
      </c>
      <c r="W17" s="584"/>
      <c r="X17" s="588"/>
      <c r="Y17" s="597"/>
      <c r="Z17" s="662">
        <f t="shared" si="0"/>
        <v>42000.000000000007</v>
      </c>
      <c r="AA17" s="585">
        <f t="shared" si="1"/>
        <v>642000</v>
      </c>
    </row>
    <row r="18" spans="1:27" x14ac:dyDescent="0.35">
      <c r="A18" s="582"/>
      <c r="B18" s="196" t="s">
        <v>21290</v>
      </c>
      <c r="C18" s="196" t="s">
        <v>250</v>
      </c>
      <c r="D18" s="196" t="s">
        <v>21291</v>
      </c>
      <c r="E18" s="268" t="s">
        <v>21292</v>
      </c>
      <c r="F18" s="196"/>
      <c r="G18" s="583" t="s">
        <v>21322</v>
      </c>
      <c r="H18" s="584"/>
      <c r="I18" s="585">
        <v>650000</v>
      </c>
      <c r="J18" s="584"/>
      <c r="K18" s="584" t="s">
        <v>1147</v>
      </c>
      <c r="L18" s="586">
        <v>2018</v>
      </c>
      <c r="M18" s="421" t="s">
        <v>21303</v>
      </c>
      <c r="N18" s="587">
        <v>2018</v>
      </c>
      <c r="O18" s="586" t="s">
        <v>21323</v>
      </c>
      <c r="P18" s="584" t="s">
        <v>937</v>
      </c>
      <c r="Q18" s="584" t="s">
        <v>2308</v>
      </c>
      <c r="R18" s="586" t="s">
        <v>4731</v>
      </c>
      <c r="S18" s="584"/>
      <c r="T18" s="584"/>
      <c r="U18" s="584"/>
      <c r="V18" s="584" t="s">
        <v>21297</v>
      </c>
      <c r="W18" s="584"/>
      <c r="X18" s="588"/>
      <c r="Y18" s="597"/>
      <c r="Z18" s="662">
        <f t="shared" si="0"/>
        <v>45500.000000000007</v>
      </c>
      <c r="AA18" s="585">
        <f t="shared" si="1"/>
        <v>695500</v>
      </c>
    </row>
    <row r="19" spans="1:27" x14ac:dyDescent="0.35">
      <c r="A19" s="582"/>
      <c r="B19" s="196" t="s">
        <v>21290</v>
      </c>
      <c r="C19" s="196" t="s">
        <v>250</v>
      </c>
      <c r="D19" s="196" t="s">
        <v>21291</v>
      </c>
      <c r="E19" s="268" t="s">
        <v>21292</v>
      </c>
      <c r="F19" s="196"/>
      <c r="G19" s="583" t="s">
        <v>21324</v>
      </c>
      <c r="H19" s="584"/>
      <c r="I19" s="585">
        <v>650000</v>
      </c>
      <c r="J19" s="584"/>
      <c r="K19" s="584" t="s">
        <v>1147</v>
      </c>
      <c r="L19" s="586">
        <v>2018</v>
      </c>
      <c r="M19" s="421" t="s">
        <v>21303</v>
      </c>
      <c r="N19" s="587">
        <v>2018</v>
      </c>
      <c r="O19" s="586" t="s">
        <v>21325</v>
      </c>
      <c r="P19" s="584" t="s">
        <v>937</v>
      </c>
      <c r="Q19" s="584" t="s">
        <v>2308</v>
      </c>
      <c r="R19" s="586" t="s">
        <v>4731</v>
      </c>
      <c r="S19" s="584"/>
      <c r="T19" s="584"/>
      <c r="U19" s="584"/>
      <c r="V19" s="584" t="s">
        <v>21297</v>
      </c>
      <c r="W19" s="584"/>
      <c r="X19" s="588"/>
      <c r="Y19" s="597"/>
      <c r="Z19" s="662">
        <f t="shared" si="0"/>
        <v>45500.000000000007</v>
      </c>
      <c r="AA19" s="585">
        <f t="shared" si="1"/>
        <v>695500</v>
      </c>
    </row>
    <row r="20" spans="1:27" x14ac:dyDescent="0.35">
      <c r="A20" s="582"/>
      <c r="B20" s="196" t="s">
        <v>21290</v>
      </c>
      <c r="C20" s="196" t="s">
        <v>250</v>
      </c>
      <c r="D20" s="196" t="s">
        <v>21291</v>
      </c>
      <c r="E20" s="268" t="s">
        <v>21292</v>
      </c>
      <c r="F20" s="81" t="s">
        <v>21326</v>
      </c>
      <c r="G20" s="583" t="s">
        <v>21327</v>
      </c>
      <c r="H20" s="584"/>
      <c r="I20" s="585">
        <v>600000</v>
      </c>
      <c r="J20" s="584"/>
      <c r="K20" s="584" t="s">
        <v>1147</v>
      </c>
      <c r="L20" s="586">
        <v>2018</v>
      </c>
      <c r="M20" s="421" t="s">
        <v>21303</v>
      </c>
      <c r="N20" s="587">
        <v>2018</v>
      </c>
      <c r="O20" s="586" t="s">
        <v>21328</v>
      </c>
      <c r="P20" s="584" t="s">
        <v>937</v>
      </c>
      <c r="Q20" s="584" t="s">
        <v>2308</v>
      </c>
      <c r="R20" s="586" t="s">
        <v>4731</v>
      </c>
      <c r="S20" s="584"/>
      <c r="T20" s="584"/>
      <c r="U20" s="584"/>
      <c r="V20" s="584" t="s">
        <v>21297</v>
      </c>
      <c r="W20" s="584"/>
      <c r="X20" s="588"/>
      <c r="Y20" s="597"/>
      <c r="Z20" s="662">
        <f t="shared" si="0"/>
        <v>42000.000000000007</v>
      </c>
      <c r="AA20" s="585">
        <f t="shared" si="1"/>
        <v>642000</v>
      </c>
    </row>
    <row r="21" spans="1:27" x14ac:dyDescent="0.35">
      <c r="A21" s="582"/>
      <c r="B21" s="196" t="s">
        <v>21290</v>
      </c>
      <c r="C21" s="196" t="s">
        <v>250</v>
      </c>
      <c r="D21" s="196" t="s">
        <v>21291</v>
      </c>
      <c r="E21" s="268" t="s">
        <v>21292</v>
      </c>
      <c r="F21" s="81" t="s">
        <v>21329</v>
      </c>
      <c r="G21" s="583" t="s">
        <v>21330</v>
      </c>
      <c r="H21" s="584"/>
      <c r="I21" s="585">
        <v>600000</v>
      </c>
      <c r="J21" s="584"/>
      <c r="K21" s="584" t="s">
        <v>1147</v>
      </c>
      <c r="L21" s="586">
        <v>2018</v>
      </c>
      <c r="M21" s="421" t="s">
        <v>21303</v>
      </c>
      <c r="N21" s="587">
        <v>2018</v>
      </c>
      <c r="O21" s="586" t="s">
        <v>21331</v>
      </c>
      <c r="P21" s="584" t="s">
        <v>937</v>
      </c>
      <c r="Q21" s="584" t="s">
        <v>2308</v>
      </c>
      <c r="R21" s="586" t="s">
        <v>4731</v>
      </c>
      <c r="S21" s="584"/>
      <c r="T21" s="584"/>
      <c r="U21" s="584"/>
      <c r="V21" s="584" t="s">
        <v>21297</v>
      </c>
      <c r="W21" s="584"/>
      <c r="X21" s="588"/>
      <c r="Y21" s="597"/>
      <c r="Z21" s="662">
        <f t="shared" si="0"/>
        <v>42000.000000000007</v>
      </c>
      <c r="AA21" s="585">
        <f t="shared" si="1"/>
        <v>642000</v>
      </c>
    </row>
    <row r="22" spans="1:27" x14ac:dyDescent="0.35">
      <c r="A22" s="582"/>
      <c r="B22" s="196" t="s">
        <v>21290</v>
      </c>
      <c r="C22" s="196" t="s">
        <v>250</v>
      </c>
      <c r="D22" s="196" t="s">
        <v>21291</v>
      </c>
      <c r="E22" s="268" t="s">
        <v>21292</v>
      </c>
      <c r="F22" s="196"/>
      <c r="G22" s="583" t="s">
        <v>21332</v>
      </c>
      <c r="H22" s="584"/>
      <c r="I22" s="585">
        <v>600000</v>
      </c>
      <c r="J22" s="584"/>
      <c r="K22" s="584" t="s">
        <v>1147</v>
      </c>
      <c r="L22" s="586">
        <v>2018</v>
      </c>
      <c r="M22" s="421" t="s">
        <v>21303</v>
      </c>
      <c r="N22" s="587">
        <v>2018</v>
      </c>
      <c r="O22" s="586" t="s">
        <v>21333</v>
      </c>
      <c r="P22" s="584" t="s">
        <v>937</v>
      </c>
      <c r="Q22" s="584" t="s">
        <v>967</v>
      </c>
      <c r="R22" s="586" t="s">
        <v>4731</v>
      </c>
      <c r="S22" s="584"/>
      <c r="T22" s="584"/>
      <c r="U22" s="584"/>
      <c r="V22" s="584" t="s">
        <v>21297</v>
      </c>
      <c r="W22" s="584"/>
      <c r="X22" s="588"/>
      <c r="Y22" s="597"/>
      <c r="Z22" s="662">
        <f t="shared" si="0"/>
        <v>42000.000000000007</v>
      </c>
      <c r="AA22" s="585">
        <f t="shared" si="1"/>
        <v>642000</v>
      </c>
    </row>
    <row r="23" spans="1:27" x14ac:dyDescent="0.35">
      <c r="A23" s="582"/>
      <c r="B23" s="196" t="s">
        <v>21290</v>
      </c>
      <c r="C23" s="196" t="s">
        <v>250</v>
      </c>
      <c r="D23" s="196" t="s">
        <v>21291</v>
      </c>
      <c r="E23" s="268" t="s">
        <v>21292</v>
      </c>
      <c r="F23" s="196"/>
      <c r="G23" s="583" t="s">
        <v>21334</v>
      </c>
      <c r="H23" s="584"/>
      <c r="I23" s="585">
        <v>600000</v>
      </c>
      <c r="J23" s="584"/>
      <c r="K23" s="584" t="s">
        <v>1147</v>
      </c>
      <c r="L23" s="586">
        <v>2018</v>
      </c>
      <c r="M23" s="421" t="s">
        <v>21303</v>
      </c>
      <c r="N23" s="587">
        <v>2018</v>
      </c>
      <c r="O23" s="586" t="s">
        <v>21335</v>
      </c>
      <c r="P23" s="584" t="s">
        <v>937</v>
      </c>
      <c r="Q23" s="584" t="s">
        <v>2308</v>
      </c>
      <c r="R23" s="586" t="s">
        <v>4731</v>
      </c>
      <c r="S23" s="584"/>
      <c r="T23" s="584"/>
      <c r="U23" s="584"/>
      <c r="V23" s="584" t="s">
        <v>21297</v>
      </c>
      <c r="W23" s="584"/>
      <c r="X23" s="588"/>
      <c r="Y23" s="597"/>
      <c r="Z23" s="662">
        <f t="shared" si="0"/>
        <v>42000.000000000007</v>
      </c>
      <c r="AA23" s="585">
        <f t="shared" si="1"/>
        <v>642000</v>
      </c>
    </row>
    <row r="24" spans="1:27" x14ac:dyDescent="0.35">
      <c r="A24" s="582"/>
      <c r="B24" s="196" t="s">
        <v>21290</v>
      </c>
      <c r="C24" s="196" t="s">
        <v>250</v>
      </c>
      <c r="D24" s="196" t="s">
        <v>21291</v>
      </c>
      <c r="E24" s="268" t="s">
        <v>21292</v>
      </c>
      <c r="F24" s="196"/>
      <c r="G24" s="583" t="s">
        <v>21336</v>
      </c>
      <c r="H24" s="584"/>
      <c r="I24" s="585">
        <v>600000</v>
      </c>
      <c r="J24" s="584"/>
      <c r="K24" s="584" t="s">
        <v>1147</v>
      </c>
      <c r="L24" s="586">
        <v>2018</v>
      </c>
      <c r="M24" s="421" t="s">
        <v>21303</v>
      </c>
      <c r="N24" s="587">
        <v>2018</v>
      </c>
      <c r="O24" s="586" t="s">
        <v>21337</v>
      </c>
      <c r="P24" s="584" t="s">
        <v>937</v>
      </c>
      <c r="Q24" s="584" t="s">
        <v>2308</v>
      </c>
      <c r="R24" s="586" t="s">
        <v>4731</v>
      </c>
      <c r="S24" s="584"/>
      <c r="T24" s="584"/>
      <c r="U24" s="584"/>
      <c r="V24" s="584" t="s">
        <v>21297</v>
      </c>
      <c r="W24" s="584"/>
      <c r="X24" s="588"/>
      <c r="Y24" s="597"/>
      <c r="Z24" s="662">
        <f t="shared" si="0"/>
        <v>42000.000000000007</v>
      </c>
      <c r="AA24" s="585">
        <f t="shared" si="1"/>
        <v>642000</v>
      </c>
    </row>
    <row r="25" spans="1:27" x14ac:dyDescent="0.35">
      <c r="A25" s="582"/>
      <c r="B25" s="196" t="s">
        <v>21290</v>
      </c>
      <c r="C25" s="196" t="s">
        <v>250</v>
      </c>
      <c r="D25" s="196" t="s">
        <v>21291</v>
      </c>
      <c r="E25" s="268" t="s">
        <v>21292</v>
      </c>
      <c r="F25" s="196"/>
      <c r="G25" s="583" t="s">
        <v>21338</v>
      </c>
      <c r="H25" s="584"/>
      <c r="I25" s="585">
        <v>600000</v>
      </c>
      <c r="J25" s="584"/>
      <c r="K25" s="584" t="s">
        <v>1147</v>
      </c>
      <c r="L25" s="586">
        <v>2018</v>
      </c>
      <c r="M25" s="421" t="s">
        <v>21303</v>
      </c>
      <c r="N25" s="587">
        <v>2018</v>
      </c>
      <c r="O25" s="586" t="s">
        <v>21339</v>
      </c>
      <c r="P25" s="584" t="s">
        <v>937</v>
      </c>
      <c r="Q25" s="584" t="s">
        <v>2308</v>
      </c>
      <c r="R25" s="586" t="s">
        <v>4731</v>
      </c>
      <c r="S25" s="584"/>
      <c r="T25" s="584"/>
      <c r="U25" s="584"/>
      <c r="V25" s="584" t="s">
        <v>21297</v>
      </c>
      <c r="W25" s="584"/>
      <c r="X25" s="588"/>
      <c r="Y25" s="597"/>
      <c r="Z25" s="662">
        <f t="shared" si="0"/>
        <v>42000.000000000007</v>
      </c>
      <c r="AA25" s="585">
        <f t="shared" si="1"/>
        <v>642000</v>
      </c>
    </row>
    <row r="26" spans="1:27" x14ac:dyDescent="0.35">
      <c r="A26" s="582"/>
      <c r="B26" s="196" t="s">
        <v>21290</v>
      </c>
      <c r="C26" s="196" t="s">
        <v>250</v>
      </c>
      <c r="D26" s="196" t="s">
        <v>21291</v>
      </c>
      <c r="E26" s="268" t="s">
        <v>21292</v>
      </c>
      <c r="F26" s="196"/>
      <c r="G26" s="583" t="s">
        <v>21340</v>
      </c>
      <c r="H26" s="584"/>
      <c r="I26" s="585">
        <v>600000</v>
      </c>
      <c r="J26" s="584"/>
      <c r="K26" s="584" t="s">
        <v>1147</v>
      </c>
      <c r="L26" s="586">
        <v>2018</v>
      </c>
      <c r="M26" s="421" t="s">
        <v>21303</v>
      </c>
      <c r="N26" s="587">
        <v>2018</v>
      </c>
      <c r="O26" s="586" t="s">
        <v>21341</v>
      </c>
      <c r="P26" s="584" t="s">
        <v>937</v>
      </c>
      <c r="Q26" s="584" t="s">
        <v>2308</v>
      </c>
      <c r="R26" s="586" t="s">
        <v>4731</v>
      </c>
      <c r="S26" s="584"/>
      <c r="T26" s="584"/>
      <c r="U26" s="584"/>
      <c r="V26" s="584" t="s">
        <v>21297</v>
      </c>
      <c r="W26" s="584"/>
      <c r="X26" s="588"/>
      <c r="Y26" s="597"/>
      <c r="Z26" s="662">
        <f t="shared" si="0"/>
        <v>42000.000000000007</v>
      </c>
      <c r="AA26" s="585">
        <f t="shared" si="1"/>
        <v>642000</v>
      </c>
    </row>
    <row r="27" spans="1:27" x14ac:dyDescent="0.35">
      <c r="A27" s="582"/>
      <c r="B27" s="196" t="s">
        <v>21290</v>
      </c>
      <c r="C27" s="196" t="s">
        <v>250</v>
      </c>
      <c r="D27" s="196" t="s">
        <v>21291</v>
      </c>
      <c r="E27" s="268" t="s">
        <v>21292</v>
      </c>
      <c r="F27" s="81" t="s">
        <v>21342</v>
      </c>
      <c r="G27" s="583" t="s">
        <v>21343</v>
      </c>
      <c r="H27" s="584"/>
      <c r="I27" s="585">
        <v>600000</v>
      </c>
      <c r="J27" s="584"/>
      <c r="K27" s="584" t="s">
        <v>1147</v>
      </c>
      <c r="L27" s="586">
        <v>2018</v>
      </c>
      <c r="M27" s="421" t="s">
        <v>21303</v>
      </c>
      <c r="N27" s="587">
        <v>2018</v>
      </c>
      <c r="O27" s="586" t="s">
        <v>21344</v>
      </c>
      <c r="P27" s="584" t="s">
        <v>937</v>
      </c>
      <c r="Q27" s="584" t="s">
        <v>2308</v>
      </c>
      <c r="R27" s="586" t="s">
        <v>4731</v>
      </c>
      <c r="S27" s="584"/>
      <c r="T27" s="584"/>
      <c r="U27" s="584"/>
      <c r="V27" s="584" t="s">
        <v>21297</v>
      </c>
      <c r="W27" s="584"/>
      <c r="X27" s="588"/>
      <c r="Y27" s="597"/>
      <c r="Z27" s="662">
        <f t="shared" si="0"/>
        <v>42000.000000000007</v>
      </c>
      <c r="AA27" s="585">
        <f t="shared" si="1"/>
        <v>642000</v>
      </c>
    </row>
    <row r="28" spans="1:27" x14ac:dyDescent="0.35">
      <c r="A28" s="582"/>
      <c r="B28" s="196" t="s">
        <v>21290</v>
      </c>
      <c r="C28" s="196" t="s">
        <v>250</v>
      </c>
      <c r="D28" s="196" t="s">
        <v>21291</v>
      </c>
      <c r="E28" s="268" t="s">
        <v>21292</v>
      </c>
      <c r="F28" s="81" t="s">
        <v>21345</v>
      </c>
      <c r="G28" s="583" t="s">
        <v>21346</v>
      </c>
      <c r="H28" s="584"/>
      <c r="I28" s="585">
        <v>600000</v>
      </c>
      <c r="J28" s="584"/>
      <c r="K28" s="584" t="s">
        <v>1147</v>
      </c>
      <c r="L28" s="586">
        <v>2018</v>
      </c>
      <c r="M28" s="421" t="s">
        <v>21303</v>
      </c>
      <c r="N28" s="587">
        <v>2018</v>
      </c>
      <c r="O28" s="586" t="s">
        <v>21331</v>
      </c>
      <c r="P28" s="584" t="s">
        <v>937</v>
      </c>
      <c r="Q28" s="584" t="s">
        <v>2308</v>
      </c>
      <c r="R28" s="586" t="s">
        <v>4731</v>
      </c>
      <c r="S28" s="584"/>
      <c r="T28" s="584"/>
      <c r="U28" s="584"/>
      <c r="V28" s="584" t="s">
        <v>21297</v>
      </c>
      <c r="W28" s="584"/>
      <c r="X28" s="588"/>
      <c r="Y28" s="597"/>
      <c r="Z28" s="662">
        <f t="shared" si="0"/>
        <v>42000.000000000007</v>
      </c>
      <c r="AA28" s="585">
        <f t="shared" si="1"/>
        <v>642000</v>
      </c>
    </row>
    <row r="29" spans="1:27" x14ac:dyDescent="0.35">
      <c r="A29" s="582"/>
      <c r="B29" s="196" t="s">
        <v>21290</v>
      </c>
      <c r="C29" s="196" t="s">
        <v>250</v>
      </c>
      <c r="D29" s="196" t="s">
        <v>21291</v>
      </c>
      <c r="E29" s="268" t="s">
        <v>21292</v>
      </c>
      <c r="F29" s="196"/>
      <c r="G29" s="583" t="s">
        <v>21347</v>
      </c>
      <c r="H29" s="584"/>
      <c r="I29" s="585">
        <v>600000</v>
      </c>
      <c r="J29" s="584"/>
      <c r="K29" s="584" t="s">
        <v>1147</v>
      </c>
      <c r="L29" s="586">
        <v>2017</v>
      </c>
      <c r="M29" s="421" t="s">
        <v>21348</v>
      </c>
      <c r="N29" s="587" t="s">
        <v>21349</v>
      </c>
      <c r="O29" s="587" t="s">
        <v>21350</v>
      </c>
      <c r="P29" s="584" t="s">
        <v>937</v>
      </c>
      <c r="Q29" s="584" t="s">
        <v>2308</v>
      </c>
      <c r="R29" s="586" t="s">
        <v>4731</v>
      </c>
      <c r="S29" s="584"/>
      <c r="T29" s="584"/>
      <c r="U29" s="584"/>
      <c r="V29" s="584" t="s">
        <v>21351</v>
      </c>
      <c r="W29" s="584"/>
      <c r="X29" s="588"/>
      <c r="Y29" s="597"/>
      <c r="Z29" s="662">
        <f t="shared" si="0"/>
        <v>42000.000000000007</v>
      </c>
      <c r="AA29" s="585">
        <f t="shared" si="1"/>
        <v>642000</v>
      </c>
    </row>
    <row r="30" spans="1:27" x14ac:dyDescent="0.35">
      <c r="A30" s="582"/>
      <c r="B30" s="196" t="s">
        <v>21290</v>
      </c>
      <c r="C30" s="196" t="s">
        <v>250</v>
      </c>
      <c r="D30" s="196" t="s">
        <v>21291</v>
      </c>
      <c r="E30" s="268" t="s">
        <v>21292</v>
      </c>
      <c r="F30" s="81" t="s">
        <v>21352</v>
      </c>
      <c r="G30" s="583" t="s">
        <v>21353</v>
      </c>
      <c r="H30" s="584"/>
      <c r="I30" s="585">
        <v>600000</v>
      </c>
      <c r="J30" s="584"/>
      <c r="K30" s="584" t="s">
        <v>1147</v>
      </c>
      <c r="L30" s="586">
        <v>2017</v>
      </c>
      <c r="M30" s="421" t="s">
        <v>21354</v>
      </c>
      <c r="N30" s="587" t="s">
        <v>21355</v>
      </c>
      <c r="O30" s="586" t="s">
        <v>2249</v>
      </c>
      <c r="P30" s="584" t="s">
        <v>937</v>
      </c>
      <c r="Q30" s="584" t="s">
        <v>2308</v>
      </c>
      <c r="R30" s="586" t="s">
        <v>4731</v>
      </c>
      <c r="S30" s="584"/>
      <c r="T30" s="584"/>
      <c r="U30" s="584"/>
      <c r="V30" s="584" t="s">
        <v>21356</v>
      </c>
      <c r="W30" s="584"/>
      <c r="X30" s="588"/>
      <c r="Y30" s="597"/>
      <c r="Z30" s="662">
        <f t="shared" si="0"/>
        <v>42000.000000000007</v>
      </c>
      <c r="AA30" s="585">
        <f t="shared" si="1"/>
        <v>642000</v>
      </c>
    </row>
    <row r="31" spans="1:27" x14ac:dyDescent="0.35">
      <c r="A31" s="582"/>
      <c r="B31" s="196" t="s">
        <v>21290</v>
      </c>
      <c r="C31" s="196" t="s">
        <v>250</v>
      </c>
      <c r="D31" s="196" t="s">
        <v>21291</v>
      </c>
      <c r="E31" s="268" t="s">
        <v>21292</v>
      </c>
      <c r="F31" s="196"/>
      <c r="G31" s="583" t="s">
        <v>21357</v>
      </c>
      <c r="H31" s="584"/>
      <c r="I31" s="585">
        <v>600000</v>
      </c>
      <c r="J31" s="584"/>
      <c r="K31" s="584" t="s">
        <v>1147</v>
      </c>
      <c r="L31" s="586">
        <v>2017</v>
      </c>
      <c r="M31" s="421" t="s">
        <v>21358</v>
      </c>
      <c r="N31" s="587" t="s">
        <v>21359</v>
      </c>
      <c r="O31" s="586" t="s">
        <v>2249</v>
      </c>
      <c r="P31" s="584" t="s">
        <v>937</v>
      </c>
      <c r="Q31" s="584" t="s">
        <v>2308</v>
      </c>
      <c r="R31" s="586" t="s">
        <v>4731</v>
      </c>
      <c r="S31" s="584"/>
      <c r="T31" s="584"/>
      <c r="U31" s="584"/>
      <c r="V31" s="584" t="s">
        <v>21360</v>
      </c>
      <c r="W31" s="584"/>
      <c r="X31" s="588"/>
      <c r="Y31" s="597"/>
      <c r="Z31" s="662">
        <f t="shared" si="0"/>
        <v>42000.000000000007</v>
      </c>
      <c r="AA31" s="585">
        <f t="shared" si="1"/>
        <v>642000</v>
      </c>
    </row>
    <row r="32" spans="1:27" x14ac:dyDescent="0.35">
      <c r="A32" s="582"/>
      <c r="B32" s="196" t="s">
        <v>21290</v>
      </c>
      <c r="C32" s="196" t="s">
        <v>250</v>
      </c>
      <c r="D32" s="196" t="s">
        <v>21291</v>
      </c>
      <c r="E32" s="268" t="s">
        <v>21292</v>
      </c>
      <c r="F32" s="81" t="s">
        <v>21342</v>
      </c>
      <c r="G32" s="583" t="s">
        <v>21361</v>
      </c>
      <c r="H32" s="584"/>
      <c r="I32" s="585">
        <v>600000</v>
      </c>
      <c r="J32" s="584"/>
      <c r="K32" s="584" t="s">
        <v>1147</v>
      </c>
      <c r="L32" s="586">
        <v>2017</v>
      </c>
      <c r="M32" s="421" t="s">
        <v>21362</v>
      </c>
      <c r="N32" s="587" t="s">
        <v>21363</v>
      </c>
      <c r="O32" s="586" t="s">
        <v>2249</v>
      </c>
      <c r="P32" s="584" t="s">
        <v>937</v>
      </c>
      <c r="Q32" s="584" t="s">
        <v>2308</v>
      </c>
      <c r="R32" s="586" t="s">
        <v>4731</v>
      </c>
      <c r="S32" s="584"/>
      <c r="T32" s="584"/>
      <c r="U32" s="584"/>
      <c r="V32" s="584" t="s">
        <v>21364</v>
      </c>
      <c r="W32" s="584"/>
      <c r="X32" s="588"/>
      <c r="Y32" s="597"/>
      <c r="Z32" s="662">
        <f t="shared" si="0"/>
        <v>42000.000000000007</v>
      </c>
      <c r="AA32" s="585">
        <f t="shared" si="1"/>
        <v>642000</v>
      </c>
    </row>
    <row r="33" spans="1:27" x14ac:dyDescent="0.35">
      <c r="A33" s="582"/>
      <c r="B33" s="196" t="s">
        <v>21290</v>
      </c>
      <c r="C33" s="196" t="s">
        <v>250</v>
      </c>
      <c r="D33" s="196" t="s">
        <v>21291</v>
      </c>
      <c r="E33" s="268" t="s">
        <v>21292</v>
      </c>
      <c r="F33" s="81" t="s">
        <v>21345</v>
      </c>
      <c r="G33" s="583" t="s">
        <v>21365</v>
      </c>
      <c r="H33" s="584"/>
      <c r="I33" s="585">
        <v>600000</v>
      </c>
      <c r="J33" s="584"/>
      <c r="K33" s="584" t="s">
        <v>1147</v>
      </c>
      <c r="L33" s="586">
        <v>2017</v>
      </c>
      <c r="M33" s="421" t="s">
        <v>21366</v>
      </c>
      <c r="N33" s="587" t="s">
        <v>21367</v>
      </c>
      <c r="O33" s="586" t="s">
        <v>2249</v>
      </c>
      <c r="P33" s="584" t="s">
        <v>937</v>
      </c>
      <c r="Q33" s="584" t="s">
        <v>2308</v>
      </c>
      <c r="R33" s="586" t="s">
        <v>4731</v>
      </c>
      <c r="S33" s="584"/>
      <c r="T33" s="584"/>
      <c r="U33" s="584"/>
      <c r="V33" s="584" t="s">
        <v>21368</v>
      </c>
      <c r="W33" s="584"/>
      <c r="X33" s="588"/>
      <c r="Y33" s="597"/>
      <c r="Z33" s="662">
        <f t="shared" si="0"/>
        <v>42000.000000000007</v>
      </c>
      <c r="AA33" s="585">
        <f t="shared" si="1"/>
        <v>642000</v>
      </c>
    </row>
    <row r="34" spans="1:27" x14ac:dyDescent="0.35">
      <c r="A34" s="582"/>
      <c r="B34" s="196" t="s">
        <v>21290</v>
      </c>
      <c r="C34" s="196" t="s">
        <v>250</v>
      </c>
      <c r="D34" s="196" t="s">
        <v>21291</v>
      </c>
      <c r="E34" s="268" t="s">
        <v>21292</v>
      </c>
      <c r="F34" s="81" t="s">
        <v>21329</v>
      </c>
      <c r="G34" s="583" t="s">
        <v>21369</v>
      </c>
      <c r="H34" s="584"/>
      <c r="I34" s="585">
        <v>600000</v>
      </c>
      <c r="J34" s="584"/>
      <c r="K34" s="584" t="s">
        <v>1147</v>
      </c>
      <c r="L34" s="586">
        <v>2017</v>
      </c>
      <c r="M34" s="421" t="s">
        <v>21370</v>
      </c>
      <c r="N34" s="587" t="s">
        <v>21371</v>
      </c>
      <c r="O34" s="586" t="s">
        <v>2249</v>
      </c>
      <c r="P34" s="584" t="s">
        <v>937</v>
      </c>
      <c r="Q34" s="584" t="s">
        <v>2308</v>
      </c>
      <c r="R34" s="586" t="s">
        <v>4731</v>
      </c>
      <c r="S34" s="584"/>
      <c r="T34" s="584"/>
      <c r="U34" s="584"/>
      <c r="V34" s="584" t="s">
        <v>21372</v>
      </c>
      <c r="W34" s="584"/>
      <c r="X34" s="588"/>
      <c r="Y34" s="597"/>
      <c r="Z34" s="662">
        <f t="shared" si="0"/>
        <v>42000.000000000007</v>
      </c>
      <c r="AA34" s="585">
        <f t="shared" si="1"/>
        <v>642000</v>
      </c>
    </row>
    <row r="35" spans="1:27" x14ac:dyDescent="0.35">
      <c r="A35" s="582"/>
      <c r="B35" s="196" t="s">
        <v>21290</v>
      </c>
      <c r="C35" s="196" t="s">
        <v>250</v>
      </c>
      <c r="D35" s="196" t="s">
        <v>21291</v>
      </c>
      <c r="E35" s="268" t="s">
        <v>21292</v>
      </c>
      <c r="F35" s="81" t="s">
        <v>21326</v>
      </c>
      <c r="G35" s="583" t="s">
        <v>21373</v>
      </c>
      <c r="H35" s="584"/>
      <c r="I35" s="585">
        <v>600000</v>
      </c>
      <c r="J35" s="584"/>
      <c r="K35" s="584" t="s">
        <v>1147</v>
      </c>
      <c r="L35" s="586">
        <v>2017</v>
      </c>
      <c r="M35" s="421" t="s">
        <v>21374</v>
      </c>
      <c r="N35" s="587" t="s">
        <v>21375</v>
      </c>
      <c r="O35" s="586" t="s">
        <v>2249</v>
      </c>
      <c r="P35" s="584" t="s">
        <v>937</v>
      </c>
      <c r="Q35" s="584" t="s">
        <v>2308</v>
      </c>
      <c r="R35" s="586" t="s">
        <v>4731</v>
      </c>
      <c r="S35" s="584"/>
      <c r="T35" s="584"/>
      <c r="U35" s="584"/>
      <c r="V35" s="584" t="s">
        <v>21376</v>
      </c>
      <c r="W35" s="584"/>
      <c r="X35" s="588"/>
      <c r="Y35" s="597"/>
      <c r="Z35" s="662">
        <f t="shared" si="0"/>
        <v>42000.000000000007</v>
      </c>
      <c r="AA35" s="585">
        <f t="shared" si="1"/>
        <v>642000</v>
      </c>
    </row>
    <row r="36" spans="1:27" x14ac:dyDescent="0.35">
      <c r="A36" s="582"/>
      <c r="B36" s="196" t="s">
        <v>21290</v>
      </c>
      <c r="C36" s="196" t="s">
        <v>250</v>
      </c>
      <c r="D36" s="196" t="s">
        <v>21291</v>
      </c>
      <c r="E36" s="268" t="s">
        <v>21292</v>
      </c>
      <c r="F36" s="196"/>
      <c r="G36" s="583" t="s">
        <v>21377</v>
      </c>
      <c r="H36" s="584"/>
      <c r="I36" s="585">
        <v>600000</v>
      </c>
      <c r="J36" s="584"/>
      <c r="K36" s="584" t="s">
        <v>1147</v>
      </c>
      <c r="L36" s="586">
        <v>2018</v>
      </c>
      <c r="M36" s="421" t="s">
        <v>21378</v>
      </c>
      <c r="N36" s="587" t="s">
        <v>21379</v>
      </c>
      <c r="O36" s="586" t="s">
        <v>2249</v>
      </c>
      <c r="P36" s="584" t="s">
        <v>937</v>
      </c>
      <c r="Q36" s="584" t="s">
        <v>967</v>
      </c>
      <c r="R36" s="586" t="s">
        <v>4731</v>
      </c>
      <c r="S36" s="584"/>
      <c r="T36" s="584"/>
      <c r="U36" s="584"/>
      <c r="V36" s="584" t="s">
        <v>21380</v>
      </c>
      <c r="W36" s="584"/>
      <c r="X36" s="588"/>
      <c r="Y36" s="597"/>
      <c r="Z36" s="662">
        <f t="shared" si="0"/>
        <v>42000.000000000007</v>
      </c>
      <c r="AA36" s="585">
        <f t="shared" si="1"/>
        <v>642000</v>
      </c>
    </row>
    <row r="37" spans="1:27" x14ac:dyDescent="0.35">
      <c r="A37" s="582"/>
      <c r="B37" s="196" t="s">
        <v>21290</v>
      </c>
      <c r="C37" s="196" t="s">
        <v>250</v>
      </c>
      <c r="D37" s="196" t="s">
        <v>21291</v>
      </c>
      <c r="E37" s="268" t="s">
        <v>21292</v>
      </c>
      <c r="F37" s="196"/>
      <c r="G37" s="583" t="s">
        <v>21381</v>
      </c>
      <c r="H37" s="584"/>
      <c r="I37" s="585">
        <v>600000</v>
      </c>
      <c r="J37" s="584"/>
      <c r="K37" s="584" t="s">
        <v>1147</v>
      </c>
      <c r="L37" s="586">
        <v>2017</v>
      </c>
      <c r="M37" s="421" t="s">
        <v>21358</v>
      </c>
      <c r="N37" s="587" t="s">
        <v>21382</v>
      </c>
      <c r="O37" s="586" t="s">
        <v>2249</v>
      </c>
      <c r="P37" s="584" t="s">
        <v>937</v>
      </c>
      <c r="Q37" s="584" t="s">
        <v>2308</v>
      </c>
      <c r="R37" s="586" t="s">
        <v>4731</v>
      </c>
      <c r="S37" s="584"/>
      <c r="T37" s="584"/>
      <c r="U37" s="584"/>
      <c r="V37" s="584" t="s">
        <v>21383</v>
      </c>
      <c r="W37" s="584"/>
      <c r="X37" s="588"/>
      <c r="Y37" s="597"/>
      <c r="Z37" s="662">
        <f t="shared" si="0"/>
        <v>42000.000000000007</v>
      </c>
      <c r="AA37" s="585">
        <f t="shared" si="1"/>
        <v>642000</v>
      </c>
    </row>
    <row r="38" spans="1:27" x14ac:dyDescent="0.35">
      <c r="A38" s="582"/>
      <c r="B38" s="196" t="s">
        <v>21290</v>
      </c>
      <c r="C38" s="196" t="s">
        <v>250</v>
      </c>
      <c r="D38" s="196" t="s">
        <v>21291</v>
      </c>
      <c r="E38" s="268" t="s">
        <v>21292</v>
      </c>
      <c r="F38" s="81" t="s">
        <v>21319</v>
      </c>
      <c r="G38" s="583" t="s">
        <v>21384</v>
      </c>
      <c r="H38" s="584"/>
      <c r="I38" s="585">
        <v>600000</v>
      </c>
      <c r="J38" s="584"/>
      <c r="K38" s="584" t="s">
        <v>1147</v>
      </c>
      <c r="L38" s="586">
        <v>2017</v>
      </c>
      <c r="M38" s="421" t="s">
        <v>21358</v>
      </c>
      <c r="N38" s="587" t="s">
        <v>21385</v>
      </c>
      <c r="O38" s="586" t="s">
        <v>2249</v>
      </c>
      <c r="P38" s="584" t="s">
        <v>937</v>
      </c>
      <c r="Q38" s="584" t="s">
        <v>2308</v>
      </c>
      <c r="R38" s="586" t="s">
        <v>4731</v>
      </c>
      <c r="S38" s="584"/>
      <c r="T38" s="584"/>
      <c r="U38" s="584"/>
      <c r="V38" s="584" t="s">
        <v>21386</v>
      </c>
      <c r="W38" s="584"/>
      <c r="X38" s="588"/>
      <c r="Y38" s="597"/>
      <c r="Z38" s="662">
        <f t="shared" si="0"/>
        <v>42000.000000000007</v>
      </c>
      <c r="AA38" s="585">
        <f t="shared" si="1"/>
        <v>642000</v>
      </c>
    </row>
    <row r="39" spans="1:27" x14ac:dyDescent="0.35">
      <c r="A39" s="582"/>
      <c r="B39" s="196" t="s">
        <v>21290</v>
      </c>
      <c r="C39" s="196" t="s">
        <v>250</v>
      </c>
      <c r="D39" s="196" t="s">
        <v>21291</v>
      </c>
      <c r="E39" s="268" t="s">
        <v>21292</v>
      </c>
      <c r="F39" s="81" t="s">
        <v>21316</v>
      </c>
      <c r="G39" s="583" t="s">
        <v>21387</v>
      </c>
      <c r="H39" s="584"/>
      <c r="I39" s="585">
        <v>600000</v>
      </c>
      <c r="J39" s="584"/>
      <c r="K39" s="584" t="s">
        <v>1147</v>
      </c>
      <c r="L39" s="586">
        <v>2017</v>
      </c>
      <c r="M39" s="421" t="s">
        <v>21358</v>
      </c>
      <c r="N39" s="587" t="s">
        <v>21388</v>
      </c>
      <c r="O39" s="586" t="s">
        <v>2249</v>
      </c>
      <c r="P39" s="584" t="s">
        <v>937</v>
      </c>
      <c r="Q39" s="584" t="s">
        <v>2308</v>
      </c>
      <c r="R39" s="586" t="s">
        <v>4731</v>
      </c>
      <c r="S39" s="584"/>
      <c r="T39" s="584"/>
      <c r="U39" s="584"/>
      <c r="V39" s="584" t="s">
        <v>21389</v>
      </c>
      <c r="W39" s="584"/>
      <c r="X39" s="588"/>
      <c r="Y39" s="597"/>
      <c r="Z39" s="662">
        <f t="shared" si="0"/>
        <v>42000.000000000007</v>
      </c>
      <c r="AA39" s="585">
        <f t="shared" si="1"/>
        <v>642000</v>
      </c>
    </row>
    <row r="40" spans="1:27" x14ac:dyDescent="0.35">
      <c r="A40" s="582"/>
      <c r="B40" s="196" t="s">
        <v>21290</v>
      </c>
      <c r="C40" s="196" t="s">
        <v>250</v>
      </c>
      <c r="D40" s="196" t="s">
        <v>21291</v>
      </c>
      <c r="E40" s="268" t="s">
        <v>21292</v>
      </c>
      <c r="F40" s="196"/>
      <c r="G40" s="583" t="s">
        <v>21390</v>
      </c>
      <c r="H40" s="584"/>
      <c r="I40" s="585">
        <v>600000</v>
      </c>
      <c r="J40" s="584"/>
      <c r="K40" s="584" t="s">
        <v>1147</v>
      </c>
      <c r="L40" s="586">
        <v>2017</v>
      </c>
      <c r="M40" s="421" t="s">
        <v>21358</v>
      </c>
      <c r="N40" s="587" t="s">
        <v>21391</v>
      </c>
      <c r="O40" s="586" t="s">
        <v>2249</v>
      </c>
      <c r="P40" s="584" t="s">
        <v>937</v>
      </c>
      <c r="Q40" s="584" t="s">
        <v>2308</v>
      </c>
      <c r="R40" s="586" t="s">
        <v>4731</v>
      </c>
      <c r="S40" s="584"/>
      <c r="T40" s="584"/>
      <c r="U40" s="584"/>
      <c r="V40" s="584" t="s">
        <v>21392</v>
      </c>
      <c r="W40" s="584"/>
      <c r="X40" s="588"/>
      <c r="Y40" s="597"/>
      <c r="Z40" s="662">
        <f t="shared" si="0"/>
        <v>42000.000000000007</v>
      </c>
      <c r="AA40" s="585">
        <f t="shared" si="1"/>
        <v>642000</v>
      </c>
    </row>
    <row r="41" spans="1:27" x14ac:dyDescent="0.35">
      <c r="A41" s="582"/>
      <c r="B41" s="196" t="s">
        <v>21290</v>
      </c>
      <c r="C41" s="196" t="s">
        <v>250</v>
      </c>
      <c r="D41" s="196" t="s">
        <v>21291</v>
      </c>
      <c r="E41" s="268" t="s">
        <v>21292</v>
      </c>
      <c r="F41" s="81" t="s">
        <v>21311</v>
      </c>
      <c r="G41" s="583" t="s">
        <v>21393</v>
      </c>
      <c r="H41" s="584"/>
      <c r="I41" s="585">
        <v>600000</v>
      </c>
      <c r="J41" s="584"/>
      <c r="K41" s="584" t="s">
        <v>1147</v>
      </c>
      <c r="L41" s="586">
        <v>2017</v>
      </c>
      <c r="M41" s="421" t="s">
        <v>21358</v>
      </c>
      <c r="N41" s="587" t="s">
        <v>21394</v>
      </c>
      <c r="O41" s="586" t="s">
        <v>2249</v>
      </c>
      <c r="P41" s="584" t="s">
        <v>937</v>
      </c>
      <c r="Q41" s="584" t="s">
        <v>2308</v>
      </c>
      <c r="R41" s="586" t="s">
        <v>4731</v>
      </c>
      <c r="S41" s="584"/>
      <c r="T41" s="584"/>
      <c r="U41" s="584"/>
      <c r="V41" s="584" t="s">
        <v>21395</v>
      </c>
      <c r="W41" s="584"/>
      <c r="X41" s="588"/>
      <c r="Y41" s="597"/>
      <c r="Z41" s="662">
        <f t="shared" si="0"/>
        <v>42000.000000000007</v>
      </c>
      <c r="AA41" s="585">
        <f t="shared" si="1"/>
        <v>642000</v>
      </c>
    </row>
    <row r="42" spans="1:27" x14ac:dyDescent="0.35">
      <c r="A42" s="582"/>
      <c r="B42" s="196" t="s">
        <v>21290</v>
      </c>
      <c r="C42" s="196" t="s">
        <v>250</v>
      </c>
      <c r="D42" s="196" t="s">
        <v>21291</v>
      </c>
      <c r="E42" s="268" t="s">
        <v>21292</v>
      </c>
      <c r="F42" s="196"/>
      <c r="G42" s="583" t="s">
        <v>21396</v>
      </c>
      <c r="H42" s="584"/>
      <c r="I42" s="585">
        <v>600000</v>
      </c>
      <c r="J42" s="584"/>
      <c r="K42" s="584" t="s">
        <v>1147</v>
      </c>
      <c r="L42" s="586">
        <v>2017</v>
      </c>
      <c r="M42" s="421" t="s">
        <v>21358</v>
      </c>
      <c r="N42" s="587" t="s">
        <v>21397</v>
      </c>
      <c r="O42" s="586" t="s">
        <v>2249</v>
      </c>
      <c r="P42" s="584" t="s">
        <v>937</v>
      </c>
      <c r="Q42" s="584" t="s">
        <v>2308</v>
      </c>
      <c r="R42" s="586" t="s">
        <v>4731</v>
      </c>
      <c r="S42" s="584"/>
      <c r="T42" s="584"/>
      <c r="U42" s="584"/>
      <c r="V42" s="584" t="s">
        <v>21398</v>
      </c>
      <c r="W42" s="584"/>
      <c r="X42" s="588"/>
      <c r="Y42" s="597"/>
      <c r="Z42" s="662">
        <f t="shared" si="0"/>
        <v>42000.000000000007</v>
      </c>
      <c r="AA42" s="585">
        <f t="shared" si="1"/>
        <v>642000</v>
      </c>
    </row>
    <row r="43" spans="1:27" x14ac:dyDescent="0.35">
      <c r="A43" s="582"/>
      <c r="B43" s="196" t="s">
        <v>21290</v>
      </c>
      <c r="C43" s="196" t="s">
        <v>250</v>
      </c>
      <c r="D43" s="196" t="s">
        <v>21291</v>
      </c>
      <c r="E43" s="268" t="s">
        <v>21292</v>
      </c>
      <c r="F43" s="196"/>
      <c r="G43" s="583" t="s">
        <v>21399</v>
      </c>
      <c r="H43" s="584"/>
      <c r="I43" s="585">
        <v>600000</v>
      </c>
      <c r="J43" s="584"/>
      <c r="K43" s="584" t="s">
        <v>1147</v>
      </c>
      <c r="L43" s="586">
        <v>2017</v>
      </c>
      <c r="M43" s="421" t="s">
        <v>21358</v>
      </c>
      <c r="N43" s="587" t="s">
        <v>21400</v>
      </c>
      <c r="O43" s="586" t="s">
        <v>2249</v>
      </c>
      <c r="P43" s="584" t="s">
        <v>937</v>
      </c>
      <c r="Q43" s="584" t="s">
        <v>2308</v>
      </c>
      <c r="R43" s="586" t="s">
        <v>4731</v>
      </c>
      <c r="S43" s="584"/>
      <c r="T43" s="584"/>
      <c r="U43" s="584"/>
      <c r="V43" s="584" t="s">
        <v>21401</v>
      </c>
      <c r="W43" s="584"/>
      <c r="X43" s="588"/>
      <c r="Y43" s="597"/>
      <c r="Z43" s="662">
        <f t="shared" si="0"/>
        <v>42000.000000000007</v>
      </c>
      <c r="AA43" s="585">
        <f t="shared" si="1"/>
        <v>642000</v>
      </c>
    </row>
    <row r="44" spans="1:27" x14ac:dyDescent="0.35">
      <c r="A44" s="582"/>
      <c r="B44" s="196" t="s">
        <v>21290</v>
      </c>
      <c r="C44" s="196" t="s">
        <v>250</v>
      </c>
      <c r="D44" s="196" t="s">
        <v>21291</v>
      </c>
      <c r="E44" s="268" t="s">
        <v>21292</v>
      </c>
      <c r="F44" s="196"/>
      <c r="G44" s="583" t="s">
        <v>21402</v>
      </c>
      <c r="H44" s="584"/>
      <c r="I44" s="585">
        <v>600000</v>
      </c>
      <c r="J44" s="584"/>
      <c r="K44" s="584" t="s">
        <v>1147</v>
      </c>
      <c r="L44" s="586">
        <v>2018</v>
      </c>
      <c r="M44" s="421" t="s">
        <v>21403</v>
      </c>
      <c r="N44" s="587" t="s">
        <v>21404</v>
      </c>
      <c r="O44" s="586" t="s">
        <v>2249</v>
      </c>
      <c r="P44" s="584" t="s">
        <v>937</v>
      </c>
      <c r="Q44" s="584" t="s">
        <v>2308</v>
      </c>
      <c r="R44" s="586" t="s">
        <v>4731</v>
      </c>
      <c r="S44" s="584"/>
      <c r="T44" s="584"/>
      <c r="U44" s="584"/>
      <c r="V44" s="584" t="s">
        <v>21405</v>
      </c>
      <c r="W44" s="584"/>
      <c r="X44" s="588"/>
      <c r="Y44" s="597"/>
      <c r="Z44" s="662">
        <f t="shared" si="0"/>
        <v>42000.000000000007</v>
      </c>
      <c r="AA44" s="585">
        <f t="shared" si="1"/>
        <v>642000</v>
      </c>
    </row>
    <row r="45" spans="1:27" x14ac:dyDescent="0.35">
      <c r="A45" s="582"/>
      <c r="B45" s="196" t="s">
        <v>21290</v>
      </c>
      <c r="C45" s="196" t="s">
        <v>250</v>
      </c>
      <c r="D45" s="196" t="s">
        <v>21291</v>
      </c>
      <c r="E45" s="268" t="s">
        <v>21292</v>
      </c>
      <c r="F45" s="196"/>
      <c r="G45" s="583" t="s">
        <v>21406</v>
      </c>
      <c r="H45" s="584"/>
      <c r="I45" s="585">
        <v>600000</v>
      </c>
      <c r="J45" s="584"/>
      <c r="K45" s="584" t="s">
        <v>1147</v>
      </c>
      <c r="L45" s="586">
        <v>2018</v>
      </c>
      <c r="M45" s="421" t="s">
        <v>21403</v>
      </c>
      <c r="N45" s="587" t="s">
        <v>21407</v>
      </c>
      <c r="O45" s="586" t="s">
        <v>2249</v>
      </c>
      <c r="P45" s="584" t="s">
        <v>937</v>
      </c>
      <c r="Q45" s="584" t="s">
        <v>967</v>
      </c>
      <c r="R45" s="586" t="s">
        <v>4731</v>
      </c>
      <c r="S45" s="584"/>
      <c r="T45" s="584"/>
      <c r="U45" s="584"/>
      <c r="V45" s="584"/>
      <c r="W45" s="584"/>
      <c r="X45" s="588"/>
      <c r="Y45" s="597"/>
      <c r="Z45" s="662">
        <f t="shared" si="0"/>
        <v>42000.000000000007</v>
      </c>
      <c r="AA45" s="585">
        <f t="shared" si="1"/>
        <v>642000</v>
      </c>
    </row>
    <row r="46" spans="1:27" x14ac:dyDescent="0.35">
      <c r="A46" s="582"/>
      <c r="B46" s="196" t="s">
        <v>21290</v>
      </c>
      <c r="C46" s="196" t="s">
        <v>250</v>
      </c>
      <c r="D46" s="196" t="s">
        <v>21291</v>
      </c>
      <c r="E46" s="268" t="s">
        <v>21292</v>
      </c>
      <c r="F46" s="196"/>
      <c r="G46" s="583" t="s">
        <v>21408</v>
      </c>
      <c r="H46" s="584"/>
      <c r="I46" s="585">
        <v>600000</v>
      </c>
      <c r="J46" s="584"/>
      <c r="K46" s="584" t="s">
        <v>1147</v>
      </c>
      <c r="L46" s="586">
        <v>2017</v>
      </c>
      <c r="M46" s="421" t="s">
        <v>21403</v>
      </c>
      <c r="N46" s="587" t="s">
        <v>21409</v>
      </c>
      <c r="O46" s="586" t="s">
        <v>2249</v>
      </c>
      <c r="P46" s="584" t="s">
        <v>937</v>
      </c>
      <c r="Q46" s="584" t="s">
        <v>967</v>
      </c>
      <c r="R46" s="586" t="s">
        <v>4731</v>
      </c>
      <c r="S46" s="584"/>
      <c r="T46" s="584"/>
      <c r="U46" s="584"/>
      <c r="V46" s="584" t="s">
        <v>21410</v>
      </c>
      <c r="W46" s="584"/>
      <c r="X46" s="588"/>
      <c r="Y46" s="597"/>
      <c r="Z46" s="662">
        <f t="shared" si="0"/>
        <v>42000.000000000007</v>
      </c>
      <c r="AA46" s="585">
        <f t="shared" si="1"/>
        <v>642000</v>
      </c>
    </row>
    <row r="47" spans="1:27" x14ac:dyDescent="0.35">
      <c r="A47" s="582"/>
      <c r="B47" s="196" t="s">
        <v>21290</v>
      </c>
      <c r="C47" s="196" t="s">
        <v>250</v>
      </c>
      <c r="D47" s="196" t="s">
        <v>21291</v>
      </c>
      <c r="E47" s="268" t="s">
        <v>21292</v>
      </c>
      <c r="F47" s="81" t="s">
        <v>21411</v>
      </c>
      <c r="G47" s="583" t="s">
        <v>21412</v>
      </c>
      <c r="H47" s="584"/>
      <c r="I47" s="585">
        <v>600000</v>
      </c>
      <c r="J47" s="584"/>
      <c r="K47" s="584" t="s">
        <v>1147</v>
      </c>
      <c r="L47" s="586">
        <v>2017</v>
      </c>
      <c r="M47" s="421" t="s">
        <v>21358</v>
      </c>
      <c r="N47" s="587" t="s">
        <v>21413</v>
      </c>
      <c r="O47" s="586" t="s">
        <v>2249</v>
      </c>
      <c r="P47" s="584" t="s">
        <v>937</v>
      </c>
      <c r="Q47" s="584" t="s">
        <v>967</v>
      </c>
      <c r="R47" s="586" t="s">
        <v>4731</v>
      </c>
      <c r="S47" s="584"/>
      <c r="T47" s="584"/>
      <c r="U47" s="584"/>
      <c r="V47" s="584" t="s">
        <v>21414</v>
      </c>
      <c r="W47" s="584"/>
      <c r="X47" s="588"/>
      <c r="Y47" s="597"/>
      <c r="Z47" s="662">
        <f t="shared" si="0"/>
        <v>42000.000000000007</v>
      </c>
      <c r="AA47" s="585">
        <f t="shared" si="1"/>
        <v>642000</v>
      </c>
    </row>
    <row r="48" spans="1:27" x14ac:dyDescent="0.35">
      <c r="A48" s="582"/>
      <c r="B48" s="196" t="s">
        <v>21290</v>
      </c>
      <c r="C48" s="196" t="s">
        <v>250</v>
      </c>
      <c r="D48" s="196" t="s">
        <v>21291</v>
      </c>
      <c r="E48" s="268" t="s">
        <v>21292</v>
      </c>
      <c r="F48" s="81" t="s">
        <v>21415</v>
      </c>
      <c r="G48" s="583" t="s">
        <v>21416</v>
      </c>
      <c r="H48" s="584"/>
      <c r="I48" s="585">
        <v>600000</v>
      </c>
      <c r="J48" s="584"/>
      <c r="K48" s="584" t="s">
        <v>1147</v>
      </c>
      <c r="L48" s="586">
        <v>2017</v>
      </c>
      <c r="M48" s="421" t="s">
        <v>21358</v>
      </c>
      <c r="N48" s="587" t="s">
        <v>21417</v>
      </c>
      <c r="O48" s="586" t="s">
        <v>2249</v>
      </c>
      <c r="P48" s="584" t="s">
        <v>937</v>
      </c>
      <c r="Q48" s="584" t="s">
        <v>2308</v>
      </c>
      <c r="R48" s="586" t="s">
        <v>4731</v>
      </c>
      <c r="S48" s="584"/>
      <c r="T48" s="584"/>
      <c r="U48" s="584"/>
      <c r="V48" s="584" t="s">
        <v>21418</v>
      </c>
      <c r="W48" s="584"/>
      <c r="X48" s="588"/>
      <c r="Y48" s="597"/>
      <c r="Z48" s="662">
        <f t="shared" si="0"/>
        <v>42000.000000000007</v>
      </c>
      <c r="AA48" s="585">
        <f t="shared" si="1"/>
        <v>642000</v>
      </c>
    </row>
    <row r="49" spans="1:27" x14ac:dyDescent="0.35">
      <c r="A49" s="582"/>
      <c r="B49" s="196" t="s">
        <v>21290</v>
      </c>
      <c r="C49" s="196" t="s">
        <v>250</v>
      </c>
      <c r="D49" s="196" t="s">
        <v>21291</v>
      </c>
      <c r="E49" s="268" t="s">
        <v>21292</v>
      </c>
      <c r="F49" s="81" t="s">
        <v>21419</v>
      </c>
      <c r="G49" s="583" t="s">
        <v>21420</v>
      </c>
      <c r="H49" s="584"/>
      <c r="I49" s="585">
        <v>600000</v>
      </c>
      <c r="J49" s="584"/>
      <c r="K49" s="584" t="s">
        <v>1147</v>
      </c>
      <c r="L49" s="586">
        <v>2017</v>
      </c>
      <c r="M49" s="421" t="s">
        <v>21358</v>
      </c>
      <c r="N49" s="587" t="s">
        <v>21421</v>
      </c>
      <c r="O49" s="586" t="s">
        <v>2249</v>
      </c>
      <c r="P49" s="584" t="s">
        <v>937</v>
      </c>
      <c r="Q49" s="584" t="s">
        <v>2308</v>
      </c>
      <c r="R49" s="586" t="s">
        <v>4731</v>
      </c>
      <c r="S49" s="584"/>
      <c r="T49" s="584"/>
      <c r="U49" s="584"/>
      <c r="V49" s="584" t="s">
        <v>21422</v>
      </c>
      <c r="W49" s="584"/>
      <c r="X49" s="588"/>
      <c r="Y49" s="597"/>
      <c r="Z49" s="662">
        <f t="shared" si="0"/>
        <v>42000.000000000007</v>
      </c>
      <c r="AA49" s="585">
        <f t="shared" si="1"/>
        <v>642000</v>
      </c>
    </row>
    <row r="50" spans="1:27" x14ac:dyDescent="0.35">
      <c r="A50" s="582"/>
      <c r="B50" s="196" t="s">
        <v>21290</v>
      </c>
      <c r="C50" s="196" t="s">
        <v>250</v>
      </c>
      <c r="D50" s="196" t="s">
        <v>21291</v>
      </c>
      <c r="E50" s="268" t="s">
        <v>21292</v>
      </c>
      <c r="F50" s="81" t="s">
        <v>21423</v>
      </c>
      <c r="G50" s="583" t="s">
        <v>21424</v>
      </c>
      <c r="H50" s="584"/>
      <c r="I50" s="585">
        <v>600000</v>
      </c>
      <c r="J50" s="584"/>
      <c r="K50" s="584" t="s">
        <v>1147</v>
      </c>
      <c r="L50" s="586">
        <v>2017</v>
      </c>
      <c r="M50" s="421" t="s">
        <v>21358</v>
      </c>
      <c r="N50" s="587" t="s">
        <v>21425</v>
      </c>
      <c r="O50" s="586" t="s">
        <v>2249</v>
      </c>
      <c r="P50" s="584" t="s">
        <v>937</v>
      </c>
      <c r="Q50" s="584" t="s">
        <v>2308</v>
      </c>
      <c r="R50" s="586" t="s">
        <v>4731</v>
      </c>
      <c r="S50" s="584"/>
      <c r="T50" s="584"/>
      <c r="U50" s="584"/>
      <c r="V50" s="584" t="s">
        <v>21426</v>
      </c>
      <c r="W50" s="584"/>
      <c r="X50" s="588"/>
      <c r="Y50" s="597"/>
      <c r="Z50" s="662">
        <f t="shared" si="0"/>
        <v>42000.000000000007</v>
      </c>
      <c r="AA50" s="585">
        <f t="shared" si="1"/>
        <v>642000</v>
      </c>
    </row>
    <row r="51" spans="1:27" x14ac:dyDescent="0.35">
      <c r="A51" s="582"/>
      <c r="B51" s="196" t="s">
        <v>21290</v>
      </c>
      <c r="C51" s="196" t="s">
        <v>250</v>
      </c>
      <c r="D51" s="196" t="s">
        <v>21291</v>
      </c>
      <c r="E51" s="268" t="s">
        <v>21292</v>
      </c>
      <c r="F51" s="81" t="s">
        <v>21427</v>
      </c>
      <c r="G51" s="583" t="s">
        <v>21428</v>
      </c>
      <c r="H51" s="584"/>
      <c r="I51" s="585">
        <v>600000</v>
      </c>
      <c r="J51" s="584"/>
      <c r="K51" s="584" t="s">
        <v>1147</v>
      </c>
      <c r="L51" s="586">
        <v>2017</v>
      </c>
      <c r="M51" s="421" t="s">
        <v>21358</v>
      </c>
      <c r="N51" s="587" t="s">
        <v>21429</v>
      </c>
      <c r="O51" s="586" t="s">
        <v>2249</v>
      </c>
      <c r="P51" s="584" t="s">
        <v>937</v>
      </c>
      <c r="Q51" s="584" t="s">
        <v>2308</v>
      </c>
      <c r="R51" s="586" t="s">
        <v>4731</v>
      </c>
      <c r="S51" s="584"/>
      <c r="T51" s="584"/>
      <c r="U51" s="584"/>
      <c r="V51" s="584" t="s">
        <v>21430</v>
      </c>
      <c r="W51" s="584"/>
      <c r="X51" s="588"/>
      <c r="Y51" s="597"/>
      <c r="Z51" s="662">
        <f t="shared" si="0"/>
        <v>42000.000000000007</v>
      </c>
      <c r="AA51" s="585">
        <f t="shared" si="1"/>
        <v>642000</v>
      </c>
    </row>
    <row r="52" spans="1:27" x14ac:dyDescent="0.35">
      <c r="A52" s="582"/>
      <c r="B52" s="196" t="s">
        <v>21290</v>
      </c>
      <c r="C52" s="196" t="s">
        <v>250</v>
      </c>
      <c r="D52" s="196" t="s">
        <v>21291</v>
      </c>
      <c r="E52" s="268" t="s">
        <v>21292</v>
      </c>
      <c r="F52" s="81" t="s">
        <v>21431</v>
      </c>
      <c r="G52" s="583" t="s">
        <v>21432</v>
      </c>
      <c r="H52" s="584"/>
      <c r="I52" s="585">
        <v>600000</v>
      </c>
      <c r="J52" s="584"/>
      <c r="K52" s="584" t="s">
        <v>1147</v>
      </c>
      <c r="L52" s="586">
        <v>2017</v>
      </c>
      <c r="M52" s="421" t="s">
        <v>21358</v>
      </c>
      <c r="N52" s="587" t="s">
        <v>21433</v>
      </c>
      <c r="O52" s="586" t="s">
        <v>2249</v>
      </c>
      <c r="P52" s="584" t="s">
        <v>937</v>
      </c>
      <c r="Q52" s="584" t="s">
        <v>2308</v>
      </c>
      <c r="R52" s="586" t="s">
        <v>4731</v>
      </c>
      <c r="S52" s="584"/>
      <c r="T52" s="584"/>
      <c r="U52" s="584"/>
      <c r="V52" s="584" t="s">
        <v>21434</v>
      </c>
      <c r="W52" s="584"/>
      <c r="X52" s="588"/>
      <c r="Y52" s="597"/>
      <c r="Z52" s="662">
        <f t="shared" si="0"/>
        <v>42000.000000000007</v>
      </c>
      <c r="AA52" s="585">
        <f t="shared" si="1"/>
        <v>642000</v>
      </c>
    </row>
    <row r="53" spans="1:27" x14ac:dyDescent="0.35">
      <c r="A53" s="582"/>
      <c r="B53" s="196" t="s">
        <v>21290</v>
      </c>
      <c r="C53" s="196" t="s">
        <v>250</v>
      </c>
      <c r="D53" s="196" t="s">
        <v>21291</v>
      </c>
      <c r="E53" s="268" t="s">
        <v>21292</v>
      </c>
      <c r="F53" s="81" t="s">
        <v>21435</v>
      </c>
      <c r="G53" s="583" t="s">
        <v>21436</v>
      </c>
      <c r="H53" s="584"/>
      <c r="I53" s="585">
        <v>600000</v>
      </c>
      <c r="J53" s="584"/>
      <c r="K53" s="584" t="s">
        <v>1147</v>
      </c>
      <c r="L53" s="586">
        <v>2017</v>
      </c>
      <c r="M53" s="421" t="s">
        <v>21358</v>
      </c>
      <c r="N53" s="587" t="s">
        <v>21437</v>
      </c>
      <c r="O53" s="586" t="s">
        <v>2249</v>
      </c>
      <c r="P53" s="584" t="s">
        <v>937</v>
      </c>
      <c r="Q53" s="584" t="s">
        <v>2308</v>
      </c>
      <c r="R53" s="586" t="s">
        <v>4731</v>
      </c>
      <c r="S53" s="584"/>
      <c r="T53" s="584"/>
      <c r="U53" s="584"/>
      <c r="V53" s="584" t="s">
        <v>21438</v>
      </c>
      <c r="W53" s="584"/>
      <c r="X53" s="588"/>
      <c r="Y53" s="597"/>
      <c r="Z53" s="662">
        <f t="shared" si="0"/>
        <v>42000.000000000007</v>
      </c>
      <c r="AA53" s="585">
        <f t="shared" si="1"/>
        <v>642000</v>
      </c>
    </row>
    <row r="54" spans="1:27" x14ac:dyDescent="0.35">
      <c r="A54" s="582"/>
      <c r="B54" s="196" t="s">
        <v>21290</v>
      </c>
      <c r="C54" s="196" t="s">
        <v>250</v>
      </c>
      <c r="D54" s="196" t="s">
        <v>21291</v>
      </c>
      <c r="E54" s="268" t="s">
        <v>21292</v>
      </c>
      <c r="F54" s="196"/>
      <c r="G54" s="583" t="s">
        <v>21439</v>
      </c>
      <c r="H54" s="584"/>
      <c r="I54" s="585">
        <v>600000</v>
      </c>
      <c r="J54" s="584"/>
      <c r="K54" s="584" t="s">
        <v>1147</v>
      </c>
      <c r="L54" s="586">
        <v>2017</v>
      </c>
      <c r="M54" s="421" t="s">
        <v>21403</v>
      </c>
      <c r="N54" s="587" t="s">
        <v>21440</v>
      </c>
      <c r="O54" s="586" t="s">
        <v>2249</v>
      </c>
      <c r="P54" s="584" t="s">
        <v>937</v>
      </c>
      <c r="Q54" s="584" t="s">
        <v>967</v>
      </c>
      <c r="R54" s="586" t="s">
        <v>4731</v>
      </c>
      <c r="S54" s="584"/>
      <c r="T54" s="584"/>
      <c r="U54" s="584"/>
      <c r="V54" s="584" t="s">
        <v>21441</v>
      </c>
      <c r="W54" s="584"/>
      <c r="X54" s="588"/>
      <c r="Y54" s="597"/>
      <c r="Z54" s="662">
        <f t="shared" si="0"/>
        <v>42000.000000000007</v>
      </c>
      <c r="AA54" s="585">
        <f t="shared" si="1"/>
        <v>642000</v>
      </c>
    </row>
    <row r="55" spans="1:27" x14ac:dyDescent="0.35">
      <c r="A55" s="582"/>
      <c r="B55" s="196" t="s">
        <v>21290</v>
      </c>
      <c r="C55" s="196" t="s">
        <v>250</v>
      </c>
      <c r="D55" s="196" t="s">
        <v>21291</v>
      </c>
      <c r="E55" s="268" t="s">
        <v>21292</v>
      </c>
      <c r="F55" s="196"/>
      <c r="G55" s="583" t="s">
        <v>21442</v>
      </c>
      <c r="H55" s="584"/>
      <c r="I55" s="585">
        <v>600000</v>
      </c>
      <c r="J55" s="584"/>
      <c r="K55" s="584" t="s">
        <v>1147</v>
      </c>
      <c r="L55" s="586">
        <v>2017</v>
      </c>
      <c r="M55" s="421" t="s">
        <v>21358</v>
      </c>
      <c r="N55" s="587" t="s">
        <v>21443</v>
      </c>
      <c r="O55" s="586" t="s">
        <v>2249</v>
      </c>
      <c r="P55" s="584" t="s">
        <v>937</v>
      </c>
      <c r="Q55" s="584" t="s">
        <v>2308</v>
      </c>
      <c r="R55" s="586" t="s">
        <v>4731</v>
      </c>
      <c r="S55" s="584"/>
      <c r="T55" s="584"/>
      <c r="U55" s="584"/>
      <c r="V55" s="584" t="s">
        <v>21444</v>
      </c>
      <c r="W55" s="584"/>
      <c r="X55" s="588"/>
      <c r="Y55" s="597"/>
      <c r="Z55" s="662">
        <f t="shared" si="0"/>
        <v>42000.000000000007</v>
      </c>
      <c r="AA55" s="585">
        <f t="shared" si="1"/>
        <v>642000</v>
      </c>
    </row>
    <row r="56" spans="1:27" x14ac:dyDescent="0.35">
      <c r="A56" s="582"/>
      <c r="B56" s="196" t="s">
        <v>21290</v>
      </c>
      <c r="C56" s="196" t="s">
        <v>250</v>
      </c>
      <c r="D56" s="196" t="s">
        <v>21291</v>
      </c>
      <c r="E56" s="268" t="s">
        <v>21292</v>
      </c>
      <c r="F56" s="81" t="s">
        <v>21445</v>
      </c>
      <c r="G56" s="583" t="s">
        <v>21446</v>
      </c>
      <c r="H56" s="584"/>
      <c r="I56" s="585">
        <v>600000</v>
      </c>
      <c r="J56" s="584"/>
      <c r="K56" s="584" t="s">
        <v>1147</v>
      </c>
      <c r="L56" s="586">
        <v>2017</v>
      </c>
      <c r="M56" s="421" t="s">
        <v>21358</v>
      </c>
      <c r="N56" s="587" t="s">
        <v>21447</v>
      </c>
      <c r="O56" s="586" t="s">
        <v>2249</v>
      </c>
      <c r="P56" s="584" t="s">
        <v>937</v>
      </c>
      <c r="Q56" s="584" t="s">
        <v>2308</v>
      </c>
      <c r="R56" s="586" t="s">
        <v>4731</v>
      </c>
      <c r="S56" s="584"/>
      <c r="T56" s="584"/>
      <c r="U56" s="584"/>
      <c r="V56" s="584" t="s">
        <v>21448</v>
      </c>
      <c r="W56" s="584"/>
      <c r="X56" s="588"/>
      <c r="Y56" s="597"/>
      <c r="Z56" s="662">
        <f t="shared" si="0"/>
        <v>42000.000000000007</v>
      </c>
      <c r="AA56" s="585">
        <f t="shared" si="1"/>
        <v>642000</v>
      </c>
    </row>
    <row r="57" spans="1:27" x14ac:dyDescent="0.35">
      <c r="A57" s="582"/>
      <c r="B57" s="196" t="s">
        <v>21290</v>
      </c>
      <c r="C57" s="196" t="s">
        <v>250</v>
      </c>
      <c r="D57" s="196" t="s">
        <v>21291</v>
      </c>
      <c r="E57" s="268" t="s">
        <v>21292</v>
      </c>
      <c r="F57" s="81" t="s">
        <v>21449</v>
      </c>
      <c r="G57" s="583" t="s">
        <v>21450</v>
      </c>
      <c r="H57" s="584"/>
      <c r="I57" s="585">
        <v>600000</v>
      </c>
      <c r="J57" s="584"/>
      <c r="K57" s="584" t="s">
        <v>1147</v>
      </c>
      <c r="L57" s="586">
        <v>2017</v>
      </c>
      <c r="M57" s="421" t="s">
        <v>21358</v>
      </c>
      <c r="N57" s="587" t="s">
        <v>21451</v>
      </c>
      <c r="O57" s="586" t="s">
        <v>2249</v>
      </c>
      <c r="P57" s="584" t="s">
        <v>937</v>
      </c>
      <c r="Q57" s="584" t="s">
        <v>2308</v>
      </c>
      <c r="R57" s="586" t="s">
        <v>4731</v>
      </c>
      <c r="S57" s="584"/>
      <c r="T57" s="584"/>
      <c r="U57" s="584"/>
      <c r="V57" s="584" t="s">
        <v>21452</v>
      </c>
      <c r="W57" s="584"/>
      <c r="X57" s="588"/>
      <c r="Y57" s="597"/>
      <c r="Z57" s="662">
        <f t="shared" si="0"/>
        <v>42000.000000000007</v>
      </c>
      <c r="AA57" s="585">
        <f t="shared" si="1"/>
        <v>642000</v>
      </c>
    </row>
    <row r="58" spans="1:27" x14ac:dyDescent="0.35">
      <c r="A58" s="582"/>
      <c r="B58" s="196" t="s">
        <v>21290</v>
      </c>
      <c r="C58" s="196" t="s">
        <v>250</v>
      </c>
      <c r="D58" s="196" t="s">
        <v>21291</v>
      </c>
      <c r="E58" s="268" t="s">
        <v>21292</v>
      </c>
      <c r="F58" s="81" t="s">
        <v>21319</v>
      </c>
      <c r="G58" s="583" t="s">
        <v>21453</v>
      </c>
      <c r="H58" s="584"/>
      <c r="I58" s="585">
        <v>600000</v>
      </c>
      <c r="J58" s="584"/>
      <c r="K58" s="584" t="s">
        <v>1147</v>
      </c>
      <c r="L58" s="586">
        <v>2017</v>
      </c>
      <c r="M58" s="421" t="s">
        <v>21358</v>
      </c>
      <c r="N58" s="587" t="s">
        <v>21454</v>
      </c>
      <c r="O58" s="586" t="s">
        <v>2249</v>
      </c>
      <c r="P58" s="584" t="s">
        <v>937</v>
      </c>
      <c r="Q58" s="584" t="s">
        <v>2308</v>
      </c>
      <c r="R58" s="586" t="s">
        <v>4731</v>
      </c>
      <c r="S58" s="584"/>
      <c r="T58" s="584"/>
      <c r="U58" s="584"/>
      <c r="V58" s="584" t="s">
        <v>21455</v>
      </c>
      <c r="W58" s="584"/>
      <c r="X58" s="588"/>
      <c r="Y58" s="597"/>
      <c r="Z58" s="662">
        <f t="shared" si="0"/>
        <v>42000.000000000007</v>
      </c>
      <c r="AA58" s="585">
        <f t="shared" si="1"/>
        <v>642000</v>
      </c>
    </row>
    <row r="59" spans="1:27" x14ac:dyDescent="0.35">
      <c r="A59" s="582"/>
      <c r="B59" s="196" t="s">
        <v>21290</v>
      </c>
      <c r="C59" s="196" t="s">
        <v>250</v>
      </c>
      <c r="D59" s="196" t="s">
        <v>21291</v>
      </c>
      <c r="E59" s="268" t="s">
        <v>21292</v>
      </c>
      <c r="F59" s="196"/>
      <c r="G59" s="583" t="s">
        <v>21456</v>
      </c>
      <c r="H59" s="584"/>
      <c r="I59" s="585">
        <v>600000</v>
      </c>
      <c r="J59" s="584"/>
      <c r="K59" s="584" t="s">
        <v>1147</v>
      </c>
      <c r="L59" s="586">
        <v>2017</v>
      </c>
      <c r="M59" s="421" t="s">
        <v>21358</v>
      </c>
      <c r="N59" s="587" t="s">
        <v>21457</v>
      </c>
      <c r="O59" s="586" t="s">
        <v>2249</v>
      </c>
      <c r="P59" s="584" t="s">
        <v>937</v>
      </c>
      <c r="Q59" s="584" t="s">
        <v>2308</v>
      </c>
      <c r="R59" s="586" t="s">
        <v>4731</v>
      </c>
      <c r="S59" s="584"/>
      <c r="T59" s="584"/>
      <c r="U59" s="584"/>
      <c r="V59" s="584" t="s">
        <v>21458</v>
      </c>
      <c r="W59" s="584"/>
      <c r="X59" s="588"/>
      <c r="Y59" s="597"/>
      <c r="Z59" s="662">
        <f t="shared" si="0"/>
        <v>42000.000000000007</v>
      </c>
      <c r="AA59" s="585">
        <f t="shared" si="1"/>
        <v>642000</v>
      </c>
    </row>
    <row r="60" spans="1:27" x14ac:dyDescent="0.35">
      <c r="A60" s="582"/>
      <c r="B60" s="196" t="s">
        <v>21290</v>
      </c>
      <c r="C60" s="196" t="s">
        <v>250</v>
      </c>
      <c r="D60" s="196" t="s">
        <v>21291</v>
      </c>
      <c r="E60" s="268" t="s">
        <v>21292</v>
      </c>
      <c r="F60" s="81" t="s">
        <v>21459</v>
      </c>
      <c r="G60" s="583" t="s">
        <v>21460</v>
      </c>
      <c r="H60" s="584"/>
      <c r="I60" s="585">
        <v>600000</v>
      </c>
      <c r="J60" s="584"/>
      <c r="K60" s="584" t="s">
        <v>1147</v>
      </c>
      <c r="L60" s="586">
        <v>2017</v>
      </c>
      <c r="M60" s="421" t="s">
        <v>21358</v>
      </c>
      <c r="N60" s="587" t="s">
        <v>21461</v>
      </c>
      <c r="O60" s="586" t="s">
        <v>2249</v>
      </c>
      <c r="P60" s="584" t="s">
        <v>937</v>
      </c>
      <c r="Q60" s="584" t="s">
        <v>2308</v>
      </c>
      <c r="R60" s="586" t="s">
        <v>4731</v>
      </c>
      <c r="S60" s="584"/>
      <c r="T60" s="584"/>
      <c r="U60" s="584"/>
      <c r="V60" s="584" t="s">
        <v>21458</v>
      </c>
      <c r="W60" s="584"/>
      <c r="X60" s="588"/>
      <c r="Y60" s="597"/>
      <c r="Z60" s="662">
        <f t="shared" si="0"/>
        <v>42000.000000000007</v>
      </c>
      <c r="AA60" s="585">
        <f t="shared" si="1"/>
        <v>642000</v>
      </c>
    </row>
    <row r="61" spans="1:27" x14ac:dyDescent="0.35">
      <c r="A61" s="582"/>
      <c r="B61" s="196" t="s">
        <v>21290</v>
      </c>
      <c r="C61" s="196" t="s">
        <v>250</v>
      </c>
      <c r="D61" s="196" t="s">
        <v>21291</v>
      </c>
      <c r="E61" s="268" t="s">
        <v>21292</v>
      </c>
      <c r="F61" s="81" t="s">
        <v>21462</v>
      </c>
      <c r="G61" s="583" t="s">
        <v>21463</v>
      </c>
      <c r="H61" s="584"/>
      <c r="I61" s="585">
        <v>600000</v>
      </c>
      <c r="J61" s="584"/>
      <c r="K61" s="584" t="s">
        <v>1147</v>
      </c>
      <c r="L61" s="586">
        <v>2017</v>
      </c>
      <c r="M61" s="421" t="s">
        <v>21358</v>
      </c>
      <c r="N61" s="587" t="s">
        <v>21464</v>
      </c>
      <c r="O61" s="586" t="s">
        <v>2249</v>
      </c>
      <c r="P61" s="584" t="s">
        <v>937</v>
      </c>
      <c r="Q61" s="584" t="s">
        <v>2308</v>
      </c>
      <c r="R61" s="586" t="s">
        <v>4731</v>
      </c>
      <c r="S61" s="584"/>
      <c r="T61" s="584"/>
      <c r="U61" s="584"/>
      <c r="V61" s="584" t="s">
        <v>21458</v>
      </c>
      <c r="W61" s="584"/>
      <c r="X61" s="588"/>
      <c r="Y61" s="597"/>
      <c r="Z61" s="662">
        <f t="shared" si="0"/>
        <v>42000.000000000007</v>
      </c>
      <c r="AA61" s="585">
        <f t="shared" si="1"/>
        <v>642000</v>
      </c>
    </row>
    <row r="62" spans="1:27" x14ac:dyDescent="0.35">
      <c r="A62" s="582"/>
      <c r="B62" s="196" t="s">
        <v>21290</v>
      </c>
      <c r="C62" s="196" t="s">
        <v>250</v>
      </c>
      <c r="D62" s="196" t="s">
        <v>21291</v>
      </c>
      <c r="E62" s="268" t="s">
        <v>21292</v>
      </c>
      <c r="F62" s="81" t="s">
        <v>21465</v>
      </c>
      <c r="G62" s="583" t="s">
        <v>21466</v>
      </c>
      <c r="H62" s="584"/>
      <c r="I62" s="585">
        <v>600000</v>
      </c>
      <c r="J62" s="584"/>
      <c r="K62" s="584" t="s">
        <v>1147</v>
      </c>
      <c r="L62" s="586">
        <v>2017</v>
      </c>
      <c r="M62" s="421" t="s">
        <v>21358</v>
      </c>
      <c r="N62" s="587" t="s">
        <v>21467</v>
      </c>
      <c r="O62" s="586" t="s">
        <v>2249</v>
      </c>
      <c r="P62" s="584" t="s">
        <v>937</v>
      </c>
      <c r="Q62" s="584" t="s">
        <v>2308</v>
      </c>
      <c r="R62" s="586" t="s">
        <v>4731</v>
      </c>
      <c r="S62" s="584"/>
      <c r="T62" s="584"/>
      <c r="U62" s="584"/>
      <c r="V62" s="584" t="s">
        <v>21468</v>
      </c>
      <c r="W62" s="584"/>
      <c r="X62" s="588"/>
      <c r="Y62" s="597"/>
      <c r="Z62" s="662">
        <f t="shared" si="0"/>
        <v>42000.000000000007</v>
      </c>
      <c r="AA62" s="585">
        <f t="shared" si="1"/>
        <v>642000</v>
      </c>
    </row>
    <row r="63" spans="1:27" x14ac:dyDescent="0.35">
      <c r="A63" s="582"/>
      <c r="B63" s="196" t="s">
        <v>21290</v>
      </c>
      <c r="C63" s="196" t="s">
        <v>250</v>
      </c>
      <c r="D63" s="196" t="s">
        <v>21291</v>
      </c>
      <c r="E63" s="268" t="s">
        <v>21292</v>
      </c>
      <c r="F63" s="196"/>
      <c r="G63" s="583" t="s">
        <v>21469</v>
      </c>
      <c r="H63" s="584"/>
      <c r="I63" s="585">
        <v>650000</v>
      </c>
      <c r="J63" s="584"/>
      <c r="K63" s="584" t="s">
        <v>1147</v>
      </c>
      <c r="L63" s="586">
        <v>2017</v>
      </c>
      <c r="M63" s="421" t="s">
        <v>21403</v>
      </c>
      <c r="N63" s="587" t="s">
        <v>21470</v>
      </c>
      <c r="O63" s="586" t="s">
        <v>2249</v>
      </c>
      <c r="P63" s="584" t="s">
        <v>937</v>
      </c>
      <c r="Q63" s="584" t="s">
        <v>967</v>
      </c>
      <c r="R63" s="586" t="s">
        <v>4731</v>
      </c>
      <c r="S63" s="584"/>
      <c r="T63" s="584"/>
      <c r="U63" s="584"/>
      <c r="V63" s="584" t="s">
        <v>21471</v>
      </c>
      <c r="W63" s="584"/>
      <c r="X63" s="588"/>
      <c r="Y63" s="597"/>
      <c r="Z63" s="662">
        <f t="shared" si="0"/>
        <v>45500.000000000007</v>
      </c>
      <c r="AA63" s="585">
        <f t="shared" si="1"/>
        <v>695500</v>
      </c>
    </row>
    <row r="64" spans="1:27" s="592" customFormat="1" x14ac:dyDescent="0.35">
      <c r="A64" s="577"/>
      <c r="B64" s="577"/>
      <c r="C64" s="577"/>
      <c r="D64" s="577"/>
      <c r="E64" s="578"/>
      <c r="F64" s="577"/>
      <c r="G64" s="589" t="s">
        <v>5323</v>
      </c>
      <c r="H64" s="577"/>
      <c r="I64" s="579"/>
      <c r="J64" s="577"/>
      <c r="K64" s="577"/>
      <c r="L64" s="581"/>
      <c r="M64" s="590"/>
      <c r="N64" s="591"/>
      <c r="O64" s="581"/>
      <c r="P64" s="577"/>
      <c r="Q64" s="577"/>
      <c r="R64" s="581"/>
      <c r="S64" s="577"/>
      <c r="T64" s="577"/>
      <c r="U64" s="577"/>
      <c r="V64" s="577"/>
      <c r="W64" s="577"/>
      <c r="X64" s="578"/>
      <c r="Y64" s="578"/>
      <c r="Z64" s="662">
        <f t="shared" si="0"/>
        <v>0</v>
      </c>
      <c r="AA64" s="579">
        <f t="shared" si="1"/>
        <v>0</v>
      </c>
    </row>
    <row r="65" spans="1:27" x14ac:dyDescent="0.35">
      <c r="A65" s="582"/>
      <c r="B65" s="196" t="s">
        <v>21290</v>
      </c>
      <c r="C65" s="196" t="s">
        <v>250</v>
      </c>
      <c r="D65" s="196" t="s">
        <v>21291</v>
      </c>
      <c r="E65" s="268" t="s">
        <v>21292</v>
      </c>
      <c r="F65" s="196"/>
      <c r="G65" s="583" t="s">
        <v>21472</v>
      </c>
      <c r="H65" s="584"/>
      <c r="I65" s="585">
        <v>24000</v>
      </c>
      <c r="J65" s="584"/>
      <c r="K65" s="584" t="s">
        <v>1063</v>
      </c>
      <c r="L65" s="584" t="s">
        <v>1063</v>
      </c>
      <c r="M65" s="584" t="s">
        <v>1063</v>
      </c>
      <c r="N65" s="584" t="s">
        <v>1063</v>
      </c>
      <c r="O65" s="584" t="s">
        <v>1063</v>
      </c>
      <c r="P65" s="584"/>
      <c r="Q65" s="584" t="s">
        <v>1063</v>
      </c>
      <c r="R65" s="586" t="s">
        <v>1063</v>
      </c>
      <c r="S65" s="584"/>
      <c r="T65" s="584"/>
      <c r="U65" s="584"/>
      <c r="V65" s="584"/>
      <c r="W65" s="584"/>
      <c r="X65" s="588"/>
      <c r="Y65" s="597"/>
      <c r="Z65" s="662">
        <f t="shared" si="0"/>
        <v>1680.0000000000002</v>
      </c>
      <c r="AA65" s="585">
        <f t="shared" si="1"/>
        <v>25680</v>
      </c>
    </row>
    <row r="66" spans="1:27" x14ac:dyDescent="0.35">
      <c r="A66" s="582"/>
      <c r="B66" s="196" t="s">
        <v>21290</v>
      </c>
      <c r="C66" s="196" t="s">
        <v>250</v>
      </c>
      <c r="D66" s="196" t="s">
        <v>21291</v>
      </c>
      <c r="E66" s="268" t="s">
        <v>21292</v>
      </c>
      <c r="F66" s="196"/>
      <c r="G66" s="583" t="s">
        <v>21473</v>
      </c>
      <c r="H66" s="584"/>
      <c r="I66" s="585">
        <v>24000</v>
      </c>
      <c r="J66" s="584"/>
      <c r="K66" s="584" t="s">
        <v>1063</v>
      </c>
      <c r="L66" s="584" t="s">
        <v>1063</v>
      </c>
      <c r="M66" s="584" t="s">
        <v>1063</v>
      </c>
      <c r="N66" s="584" t="s">
        <v>1063</v>
      </c>
      <c r="O66" s="584" t="s">
        <v>1063</v>
      </c>
      <c r="P66" s="584"/>
      <c r="Q66" s="584" t="s">
        <v>1063</v>
      </c>
      <c r="R66" s="586" t="s">
        <v>1063</v>
      </c>
      <c r="S66" s="584"/>
      <c r="T66" s="584"/>
      <c r="U66" s="584"/>
      <c r="V66" s="584"/>
      <c r="W66" s="584"/>
      <c r="X66" s="588"/>
      <c r="Y66" s="597"/>
      <c r="Z66" s="662">
        <f t="shared" si="0"/>
        <v>1680.0000000000002</v>
      </c>
      <c r="AA66" s="585">
        <f t="shared" si="1"/>
        <v>25680</v>
      </c>
    </row>
    <row r="67" spans="1:27" x14ac:dyDescent="0.35">
      <c r="A67" s="582"/>
      <c r="B67" s="196" t="s">
        <v>21290</v>
      </c>
      <c r="C67" s="196" t="s">
        <v>250</v>
      </c>
      <c r="D67" s="196" t="s">
        <v>21291</v>
      </c>
      <c r="E67" s="268" t="s">
        <v>21292</v>
      </c>
      <c r="F67" s="196"/>
      <c r="G67" s="583" t="s">
        <v>21474</v>
      </c>
      <c r="H67" s="584"/>
      <c r="I67" s="585">
        <v>24000</v>
      </c>
      <c r="J67" s="584"/>
      <c r="K67" s="584" t="s">
        <v>1063</v>
      </c>
      <c r="L67" s="584" t="s">
        <v>1063</v>
      </c>
      <c r="M67" s="584" t="s">
        <v>1063</v>
      </c>
      <c r="N67" s="584" t="s">
        <v>1063</v>
      </c>
      <c r="O67" s="584" t="s">
        <v>1063</v>
      </c>
      <c r="P67" s="584"/>
      <c r="Q67" s="584" t="s">
        <v>1063</v>
      </c>
      <c r="R67" s="586" t="s">
        <v>1063</v>
      </c>
      <c r="S67" s="584"/>
      <c r="T67" s="584"/>
      <c r="U67" s="584"/>
      <c r="V67" s="584"/>
      <c r="W67" s="584"/>
      <c r="X67" s="588"/>
      <c r="Y67" s="597"/>
      <c r="Z67" s="662">
        <f t="shared" si="0"/>
        <v>1680.0000000000002</v>
      </c>
      <c r="AA67" s="585">
        <f t="shared" si="1"/>
        <v>25680</v>
      </c>
    </row>
    <row r="68" spans="1:27" x14ac:dyDescent="0.35">
      <c r="A68" s="582"/>
      <c r="B68" s="196" t="s">
        <v>21290</v>
      </c>
      <c r="C68" s="196" t="s">
        <v>250</v>
      </c>
      <c r="D68" s="196" t="s">
        <v>21291</v>
      </c>
      <c r="E68" s="268" t="s">
        <v>21292</v>
      </c>
      <c r="F68" s="196"/>
      <c r="G68" s="583" t="s">
        <v>21475</v>
      </c>
      <c r="H68" s="584"/>
      <c r="I68" s="585">
        <v>24000</v>
      </c>
      <c r="J68" s="584"/>
      <c r="K68" s="584" t="s">
        <v>1063</v>
      </c>
      <c r="L68" s="584" t="s">
        <v>1063</v>
      </c>
      <c r="M68" s="584" t="s">
        <v>1063</v>
      </c>
      <c r="N68" s="584" t="s">
        <v>1063</v>
      </c>
      <c r="O68" s="584" t="s">
        <v>1063</v>
      </c>
      <c r="P68" s="584"/>
      <c r="Q68" s="584" t="s">
        <v>1063</v>
      </c>
      <c r="R68" s="586" t="s">
        <v>1063</v>
      </c>
      <c r="S68" s="584"/>
      <c r="T68" s="584"/>
      <c r="U68" s="584"/>
      <c r="V68" s="584"/>
      <c r="W68" s="584"/>
      <c r="X68" s="588"/>
      <c r="Y68" s="597"/>
      <c r="Z68" s="662">
        <f t="shared" si="0"/>
        <v>1680.0000000000002</v>
      </c>
      <c r="AA68" s="585">
        <f t="shared" si="1"/>
        <v>25680</v>
      </c>
    </row>
    <row r="69" spans="1:27" x14ac:dyDescent="0.35">
      <c r="A69" s="582"/>
      <c r="B69" s="196" t="s">
        <v>21290</v>
      </c>
      <c r="C69" s="196" t="s">
        <v>250</v>
      </c>
      <c r="D69" s="196" t="s">
        <v>21291</v>
      </c>
      <c r="E69" s="268" t="s">
        <v>21292</v>
      </c>
      <c r="F69" s="196"/>
      <c r="G69" s="583" t="s">
        <v>21476</v>
      </c>
      <c r="H69" s="584"/>
      <c r="I69" s="585">
        <v>24000</v>
      </c>
      <c r="J69" s="584"/>
      <c r="K69" s="584" t="s">
        <v>1063</v>
      </c>
      <c r="L69" s="584" t="s">
        <v>1063</v>
      </c>
      <c r="M69" s="584" t="s">
        <v>1063</v>
      </c>
      <c r="N69" s="584" t="s">
        <v>1063</v>
      </c>
      <c r="O69" s="584" t="s">
        <v>1063</v>
      </c>
      <c r="P69" s="584"/>
      <c r="Q69" s="584" t="s">
        <v>1063</v>
      </c>
      <c r="R69" s="586" t="s">
        <v>1063</v>
      </c>
      <c r="S69" s="584"/>
      <c r="T69" s="584"/>
      <c r="U69" s="584"/>
      <c r="V69" s="584"/>
      <c r="W69" s="584"/>
      <c r="X69" s="588"/>
      <c r="Y69" s="597"/>
      <c r="Z69" s="662">
        <f t="shared" si="0"/>
        <v>1680.0000000000002</v>
      </c>
      <c r="AA69" s="585">
        <f t="shared" si="1"/>
        <v>25680</v>
      </c>
    </row>
    <row r="70" spans="1:27" x14ac:dyDescent="0.35">
      <c r="A70" s="582"/>
      <c r="B70" s="196" t="s">
        <v>21290</v>
      </c>
      <c r="C70" s="196" t="s">
        <v>250</v>
      </c>
      <c r="D70" s="196" t="s">
        <v>21291</v>
      </c>
      <c r="E70" s="268" t="s">
        <v>21292</v>
      </c>
      <c r="F70" s="196"/>
      <c r="G70" s="583" t="s">
        <v>21477</v>
      </c>
      <c r="H70" s="584"/>
      <c r="I70" s="585">
        <v>24000</v>
      </c>
      <c r="J70" s="584"/>
      <c r="K70" s="584" t="s">
        <v>1063</v>
      </c>
      <c r="L70" s="584" t="s">
        <v>1063</v>
      </c>
      <c r="M70" s="584" t="s">
        <v>1063</v>
      </c>
      <c r="N70" s="584" t="s">
        <v>1063</v>
      </c>
      <c r="O70" s="584" t="s">
        <v>1063</v>
      </c>
      <c r="P70" s="584"/>
      <c r="Q70" s="584" t="s">
        <v>1063</v>
      </c>
      <c r="R70" s="586" t="s">
        <v>1063</v>
      </c>
      <c r="S70" s="584"/>
      <c r="T70" s="584"/>
      <c r="U70" s="584"/>
      <c r="V70" s="584"/>
      <c r="W70" s="584"/>
      <c r="X70" s="588"/>
      <c r="Y70" s="597"/>
      <c r="Z70" s="662">
        <f t="shared" ref="Z70:Z133" si="2">I70*Z$4</f>
        <v>1680.0000000000002</v>
      </c>
      <c r="AA70" s="585">
        <f t="shared" ref="AA70:AA133" si="3">I70+Z70</f>
        <v>25680</v>
      </c>
    </row>
    <row r="71" spans="1:27" s="592" customFormat="1" x14ac:dyDescent="0.35">
      <c r="A71" s="577"/>
      <c r="B71" s="577"/>
      <c r="C71" s="577"/>
      <c r="D71" s="577"/>
      <c r="E71" s="578"/>
      <c r="F71" s="577"/>
      <c r="G71" s="589" t="s">
        <v>1833</v>
      </c>
      <c r="H71" s="577"/>
      <c r="I71" s="579"/>
      <c r="J71" s="577"/>
      <c r="K71" s="577"/>
      <c r="L71" s="581"/>
      <c r="M71" s="590"/>
      <c r="N71" s="591"/>
      <c r="O71" s="581"/>
      <c r="P71" s="577"/>
      <c r="Q71" s="577"/>
      <c r="R71" s="581"/>
      <c r="S71" s="577"/>
      <c r="T71" s="577"/>
      <c r="U71" s="577"/>
      <c r="V71" s="577"/>
      <c r="W71" s="577"/>
      <c r="X71" s="578"/>
      <c r="Y71" s="578"/>
      <c r="Z71" s="662">
        <f t="shared" si="2"/>
        <v>0</v>
      </c>
      <c r="AA71" s="579">
        <f t="shared" si="3"/>
        <v>0</v>
      </c>
    </row>
    <row r="72" spans="1:27" x14ac:dyDescent="0.35">
      <c r="A72" s="582"/>
      <c r="B72" s="196" t="s">
        <v>21290</v>
      </c>
      <c r="C72" s="196" t="s">
        <v>250</v>
      </c>
      <c r="D72" s="196" t="s">
        <v>21291</v>
      </c>
      <c r="E72" s="268" t="s">
        <v>21292</v>
      </c>
      <c r="F72" s="196"/>
      <c r="G72" s="583" t="s">
        <v>21478</v>
      </c>
      <c r="H72" s="584"/>
      <c r="I72" s="585">
        <v>48000</v>
      </c>
      <c r="J72" s="584"/>
      <c r="K72" s="584" t="s">
        <v>1063</v>
      </c>
      <c r="L72" s="584" t="s">
        <v>1063</v>
      </c>
      <c r="M72" s="584" t="s">
        <v>1063</v>
      </c>
      <c r="N72" s="584" t="s">
        <v>1063</v>
      </c>
      <c r="O72" s="584" t="s">
        <v>1063</v>
      </c>
      <c r="P72" s="584"/>
      <c r="Q72" s="584" t="s">
        <v>1063</v>
      </c>
      <c r="R72" s="586" t="s">
        <v>1063</v>
      </c>
      <c r="S72" s="584"/>
      <c r="T72" s="584"/>
      <c r="U72" s="584"/>
      <c r="V72" s="584"/>
      <c r="W72" s="584"/>
      <c r="X72" s="588"/>
      <c r="Y72" s="597"/>
      <c r="Z72" s="662">
        <f t="shared" si="2"/>
        <v>3360.0000000000005</v>
      </c>
      <c r="AA72" s="585">
        <f t="shared" si="3"/>
        <v>51360</v>
      </c>
    </row>
    <row r="73" spans="1:27" x14ac:dyDescent="0.35">
      <c r="A73" s="582"/>
      <c r="B73" s="196" t="s">
        <v>21290</v>
      </c>
      <c r="C73" s="196" t="s">
        <v>250</v>
      </c>
      <c r="D73" s="196" t="s">
        <v>21291</v>
      </c>
      <c r="E73" s="268" t="s">
        <v>21292</v>
      </c>
      <c r="F73" s="196"/>
      <c r="G73" s="583" t="s">
        <v>21479</v>
      </c>
      <c r="H73" s="584"/>
      <c r="I73" s="585">
        <v>48000</v>
      </c>
      <c r="J73" s="584"/>
      <c r="K73" s="584" t="s">
        <v>1063</v>
      </c>
      <c r="L73" s="584" t="s">
        <v>1063</v>
      </c>
      <c r="M73" s="584" t="s">
        <v>1063</v>
      </c>
      <c r="N73" s="584" t="s">
        <v>1063</v>
      </c>
      <c r="O73" s="584" t="s">
        <v>1063</v>
      </c>
      <c r="P73" s="584"/>
      <c r="Q73" s="584" t="s">
        <v>1063</v>
      </c>
      <c r="R73" s="586" t="s">
        <v>1063</v>
      </c>
      <c r="S73" s="584"/>
      <c r="T73" s="584"/>
      <c r="U73" s="584"/>
      <c r="V73" s="584"/>
      <c r="W73" s="584"/>
      <c r="X73" s="588"/>
      <c r="Y73" s="597"/>
      <c r="Z73" s="662">
        <f t="shared" si="2"/>
        <v>3360.0000000000005</v>
      </c>
      <c r="AA73" s="585">
        <f t="shared" si="3"/>
        <v>51360</v>
      </c>
    </row>
    <row r="74" spans="1:27" x14ac:dyDescent="0.35">
      <c r="A74" s="582"/>
      <c r="B74" s="196" t="s">
        <v>21290</v>
      </c>
      <c r="C74" s="196" t="s">
        <v>250</v>
      </c>
      <c r="D74" s="196" t="s">
        <v>21291</v>
      </c>
      <c r="E74" s="268" t="s">
        <v>21292</v>
      </c>
      <c r="F74" s="196"/>
      <c r="G74" s="583" t="s">
        <v>21480</v>
      </c>
      <c r="H74" s="584"/>
      <c r="I74" s="585">
        <v>48000</v>
      </c>
      <c r="J74" s="584"/>
      <c r="K74" s="584" t="s">
        <v>1063</v>
      </c>
      <c r="L74" s="584" t="s">
        <v>1063</v>
      </c>
      <c r="M74" s="584" t="s">
        <v>1063</v>
      </c>
      <c r="N74" s="584" t="s">
        <v>1063</v>
      </c>
      <c r="O74" s="584" t="s">
        <v>1063</v>
      </c>
      <c r="P74" s="584"/>
      <c r="Q74" s="584" t="s">
        <v>1063</v>
      </c>
      <c r="R74" s="586" t="s">
        <v>1063</v>
      </c>
      <c r="S74" s="584"/>
      <c r="T74" s="584"/>
      <c r="U74" s="584"/>
      <c r="V74" s="584"/>
      <c r="W74" s="584"/>
      <c r="X74" s="588"/>
      <c r="Y74" s="597"/>
      <c r="Z74" s="662">
        <f t="shared" si="2"/>
        <v>3360.0000000000005</v>
      </c>
      <c r="AA74" s="585">
        <f t="shared" si="3"/>
        <v>51360</v>
      </c>
    </row>
    <row r="75" spans="1:27" x14ac:dyDescent="0.35">
      <c r="A75" s="582"/>
      <c r="B75" s="196" t="s">
        <v>21290</v>
      </c>
      <c r="C75" s="196" t="s">
        <v>250</v>
      </c>
      <c r="D75" s="196" t="s">
        <v>21291</v>
      </c>
      <c r="E75" s="268" t="s">
        <v>21292</v>
      </c>
      <c r="F75" s="196"/>
      <c r="G75" s="583" t="s">
        <v>21481</v>
      </c>
      <c r="H75" s="584"/>
      <c r="I75" s="585">
        <v>48000</v>
      </c>
      <c r="J75" s="584"/>
      <c r="K75" s="584" t="s">
        <v>1063</v>
      </c>
      <c r="L75" s="584" t="s">
        <v>1063</v>
      </c>
      <c r="M75" s="584" t="s">
        <v>1063</v>
      </c>
      <c r="N75" s="584" t="s">
        <v>1063</v>
      </c>
      <c r="O75" s="584" t="s">
        <v>1063</v>
      </c>
      <c r="P75" s="584"/>
      <c r="Q75" s="584" t="s">
        <v>1063</v>
      </c>
      <c r="R75" s="586" t="s">
        <v>1063</v>
      </c>
      <c r="S75" s="584"/>
      <c r="T75" s="584"/>
      <c r="U75" s="584"/>
      <c r="V75" s="584"/>
      <c r="W75" s="584"/>
      <c r="X75" s="588"/>
      <c r="Y75" s="597"/>
      <c r="Z75" s="662">
        <f t="shared" si="2"/>
        <v>3360.0000000000005</v>
      </c>
      <c r="AA75" s="585">
        <f t="shared" si="3"/>
        <v>51360</v>
      </c>
    </row>
    <row r="76" spans="1:27" x14ac:dyDescent="0.35">
      <c r="A76" s="582"/>
      <c r="B76" s="196" t="s">
        <v>21290</v>
      </c>
      <c r="C76" s="196" t="s">
        <v>250</v>
      </c>
      <c r="D76" s="196" t="s">
        <v>21291</v>
      </c>
      <c r="E76" s="268" t="s">
        <v>21292</v>
      </c>
      <c r="F76" s="196"/>
      <c r="G76" s="583" t="s">
        <v>21482</v>
      </c>
      <c r="H76" s="584"/>
      <c r="I76" s="585">
        <f>4000*70</f>
        <v>280000</v>
      </c>
      <c r="J76" s="584"/>
      <c r="K76" s="584" t="s">
        <v>1063</v>
      </c>
      <c r="L76" s="584" t="s">
        <v>1063</v>
      </c>
      <c r="M76" s="584" t="s">
        <v>1063</v>
      </c>
      <c r="N76" s="584" t="s">
        <v>1063</v>
      </c>
      <c r="O76" s="584" t="s">
        <v>1063</v>
      </c>
      <c r="P76" s="584"/>
      <c r="Q76" s="584" t="s">
        <v>1063</v>
      </c>
      <c r="R76" s="586" t="s">
        <v>1063</v>
      </c>
      <c r="S76" s="584"/>
      <c r="T76" s="584"/>
      <c r="U76" s="584"/>
      <c r="V76" s="584"/>
      <c r="W76" s="584"/>
      <c r="X76" s="588"/>
      <c r="Y76" s="597"/>
      <c r="Z76" s="662">
        <f t="shared" si="2"/>
        <v>19600.000000000004</v>
      </c>
      <c r="AA76" s="585">
        <f t="shared" si="3"/>
        <v>299600</v>
      </c>
    </row>
    <row r="77" spans="1:27" x14ac:dyDescent="0.35">
      <c r="A77" s="582"/>
      <c r="B77" s="196" t="s">
        <v>21290</v>
      </c>
      <c r="C77" s="196" t="s">
        <v>250</v>
      </c>
      <c r="D77" s="196" t="s">
        <v>21291</v>
      </c>
      <c r="E77" s="268" t="s">
        <v>21292</v>
      </c>
      <c r="F77" s="196"/>
      <c r="G77" s="583" t="s">
        <v>21483</v>
      </c>
      <c r="H77" s="584"/>
      <c r="I77" s="585">
        <f>4000*70</f>
        <v>280000</v>
      </c>
      <c r="J77" s="584"/>
      <c r="K77" s="584" t="s">
        <v>1063</v>
      </c>
      <c r="L77" s="584" t="s">
        <v>1063</v>
      </c>
      <c r="M77" s="584" t="s">
        <v>1063</v>
      </c>
      <c r="N77" s="584" t="s">
        <v>1063</v>
      </c>
      <c r="O77" s="584" t="s">
        <v>1063</v>
      </c>
      <c r="P77" s="584"/>
      <c r="Q77" s="584" t="s">
        <v>1063</v>
      </c>
      <c r="R77" s="586" t="s">
        <v>1063</v>
      </c>
      <c r="S77" s="584"/>
      <c r="T77" s="584"/>
      <c r="U77" s="584"/>
      <c r="V77" s="584"/>
      <c r="W77" s="584"/>
      <c r="X77" s="588"/>
      <c r="Y77" s="597"/>
      <c r="Z77" s="662">
        <f t="shared" si="2"/>
        <v>19600.000000000004</v>
      </c>
      <c r="AA77" s="585">
        <f t="shared" si="3"/>
        <v>299600</v>
      </c>
    </row>
    <row r="78" spans="1:27" x14ac:dyDescent="0.35">
      <c r="A78" s="582"/>
      <c r="B78" s="196" t="s">
        <v>21290</v>
      </c>
      <c r="C78" s="196" t="s">
        <v>250</v>
      </c>
      <c r="D78" s="196" t="s">
        <v>21291</v>
      </c>
      <c r="E78" s="268" t="s">
        <v>21292</v>
      </c>
      <c r="F78" s="196"/>
      <c r="G78" s="583" t="s">
        <v>21484</v>
      </c>
      <c r="H78" s="584"/>
      <c r="I78" s="585">
        <f>4000*36</f>
        <v>144000</v>
      </c>
      <c r="J78" s="584"/>
      <c r="K78" s="584" t="s">
        <v>1063</v>
      </c>
      <c r="L78" s="584" t="s">
        <v>1063</v>
      </c>
      <c r="M78" s="584" t="s">
        <v>1063</v>
      </c>
      <c r="N78" s="584" t="s">
        <v>1063</v>
      </c>
      <c r="O78" s="584" t="s">
        <v>1063</v>
      </c>
      <c r="P78" s="584"/>
      <c r="Q78" s="584" t="s">
        <v>1063</v>
      </c>
      <c r="R78" s="586" t="s">
        <v>1063</v>
      </c>
      <c r="S78" s="584"/>
      <c r="T78" s="584"/>
      <c r="U78" s="584"/>
      <c r="V78" s="584"/>
      <c r="W78" s="584"/>
      <c r="X78" s="588"/>
      <c r="Y78" s="597"/>
      <c r="Z78" s="662">
        <f t="shared" si="2"/>
        <v>10080.000000000002</v>
      </c>
      <c r="AA78" s="585">
        <f t="shared" si="3"/>
        <v>154080</v>
      </c>
    </row>
    <row r="79" spans="1:27" x14ac:dyDescent="0.35">
      <c r="A79" s="582"/>
      <c r="B79" s="196" t="s">
        <v>21290</v>
      </c>
      <c r="C79" s="196" t="s">
        <v>250</v>
      </c>
      <c r="D79" s="196" t="s">
        <v>21291</v>
      </c>
      <c r="E79" s="268" t="s">
        <v>21292</v>
      </c>
      <c r="F79" s="196"/>
      <c r="G79" s="583" t="s">
        <v>21485</v>
      </c>
      <c r="H79" s="584"/>
      <c r="I79" s="585">
        <f>4000*33</f>
        <v>132000</v>
      </c>
      <c r="J79" s="584"/>
      <c r="K79" s="584" t="s">
        <v>1063</v>
      </c>
      <c r="L79" s="584" t="s">
        <v>1063</v>
      </c>
      <c r="M79" s="584" t="s">
        <v>1063</v>
      </c>
      <c r="N79" s="584" t="s">
        <v>1063</v>
      </c>
      <c r="O79" s="584" t="s">
        <v>1063</v>
      </c>
      <c r="P79" s="584"/>
      <c r="Q79" s="584" t="s">
        <v>1063</v>
      </c>
      <c r="R79" s="586" t="s">
        <v>1063</v>
      </c>
      <c r="S79" s="584"/>
      <c r="T79" s="584"/>
      <c r="U79" s="584"/>
      <c r="V79" s="584"/>
      <c r="W79" s="584"/>
      <c r="X79" s="588"/>
      <c r="Y79" s="597"/>
      <c r="Z79" s="662">
        <f t="shared" si="2"/>
        <v>9240</v>
      </c>
      <c r="AA79" s="585">
        <f t="shared" si="3"/>
        <v>141240</v>
      </c>
    </row>
    <row r="80" spans="1:27" x14ac:dyDescent="0.35">
      <c r="A80" s="582"/>
      <c r="B80" s="196" t="s">
        <v>21290</v>
      </c>
      <c r="C80" s="196" t="s">
        <v>250</v>
      </c>
      <c r="D80" s="196" t="s">
        <v>21291</v>
      </c>
      <c r="E80" s="268" t="s">
        <v>21292</v>
      </c>
      <c r="F80" s="196"/>
      <c r="G80" s="583" t="s">
        <v>21486</v>
      </c>
      <c r="H80" s="584"/>
      <c r="I80" s="585">
        <f>4000*33</f>
        <v>132000</v>
      </c>
      <c r="J80" s="584"/>
      <c r="K80" s="584" t="s">
        <v>1063</v>
      </c>
      <c r="L80" s="584" t="s">
        <v>1063</v>
      </c>
      <c r="M80" s="584" t="s">
        <v>1063</v>
      </c>
      <c r="N80" s="584" t="s">
        <v>1063</v>
      </c>
      <c r="O80" s="584" t="s">
        <v>1063</v>
      </c>
      <c r="P80" s="584"/>
      <c r="Q80" s="584" t="s">
        <v>1063</v>
      </c>
      <c r="R80" s="586" t="s">
        <v>1063</v>
      </c>
      <c r="S80" s="584"/>
      <c r="T80" s="584"/>
      <c r="U80" s="584"/>
      <c r="V80" s="584"/>
      <c r="W80" s="584"/>
      <c r="X80" s="588"/>
      <c r="Y80" s="597"/>
      <c r="Z80" s="662">
        <f t="shared" si="2"/>
        <v>9240</v>
      </c>
      <c r="AA80" s="585">
        <f t="shared" si="3"/>
        <v>141240</v>
      </c>
    </row>
    <row r="81" spans="1:27" x14ac:dyDescent="0.35">
      <c r="A81" s="577"/>
      <c r="B81" s="577"/>
      <c r="C81" s="577"/>
      <c r="D81" s="577"/>
      <c r="E81" s="578"/>
      <c r="F81" s="577"/>
      <c r="G81" s="570" t="s">
        <v>7590</v>
      </c>
      <c r="H81" s="577"/>
      <c r="I81" s="579"/>
      <c r="J81" s="577"/>
      <c r="K81" s="577"/>
      <c r="L81" s="581"/>
      <c r="M81" s="581"/>
      <c r="N81" s="581"/>
      <c r="O81" s="581"/>
      <c r="P81" s="577"/>
      <c r="Q81" s="577"/>
      <c r="R81" s="581"/>
      <c r="S81" s="577"/>
      <c r="T81" s="577"/>
      <c r="U81" s="577"/>
      <c r="V81" s="577"/>
      <c r="W81" s="577"/>
      <c r="X81" s="578"/>
      <c r="Y81" s="578"/>
      <c r="Z81" s="662">
        <f t="shared" si="2"/>
        <v>0</v>
      </c>
      <c r="AA81" s="579">
        <f t="shared" si="3"/>
        <v>0</v>
      </c>
    </row>
    <row r="82" spans="1:27" x14ac:dyDescent="0.35">
      <c r="A82" s="582"/>
      <c r="B82" s="196" t="s">
        <v>21290</v>
      </c>
      <c r="C82" s="196" t="s">
        <v>250</v>
      </c>
      <c r="D82" s="196" t="s">
        <v>21291</v>
      </c>
      <c r="E82" s="268" t="s">
        <v>21292</v>
      </c>
      <c r="F82" s="196"/>
      <c r="G82" s="583" t="s">
        <v>21487</v>
      </c>
      <c r="H82" s="584"/>
      <c r="I82" s="585">
        <v>3500000</v>
      </c>
      <c r="J82" s="584"/>
      <c r="K82" s="584" t="s">
        <v>5444</v>
      </c>
      <c r="L82" s="586">
        <v>1985</v>
      </c>
      <c r="M82" s="421" t="s">
        <v>5445</v>
      </c>
      <c r="N82" s="587">
        <v>17862</v>
      </c>
      <c r="O82" s="584" t="s">
        <v>1063</v>
      </c>
      <c r="P82" s="584"/>
      <c r="Q82" s="584" t="s">
        <v>1812</v>
      </c>
      <c r="R82" s="586" t="s">
        <v>1063</v>
      </c>
      <c r="S82" s="584"/>
      <c r="T82" s="584"/>
      <c r="U82" s="584"/>
      <c r="V82" s="584"/>
      <c r="W82" s="584"/>
      <c r="X82" s="588"/>
      <c r="Y82" s="597"/>
      <c r="Z82" s="662">
        <f t="shared" si="2"/>
        <v>245000.00000000003</v>
      </c>
      <c r="AA82" s="585">
        <f t="shared" si="3"/>
        <v>3745000</v>
      </c>
    </row>
    <row r="83" spans="1:27" x14ac:dyDescent="0.35">
      <c r="A83" s="577"/>
      <c r="B83" s="577"/>
      <c r="C83" s="577"/>
      <c r="D83" s="577"/>
      <c r="E83" s="578"/>
      <c r="F83" s="577"/>
      <c r="G83" s="570" t="s">
        <v>1842</v>
      </c>
      <c r="H83" s="577"/>
      <c r="I83" s="579"/>
      <c r="J83" s="577"/>
      <c r="K83" s="577"/>
      <c r="L83" s="581"/>
      <c r="M83" s="581"/>
      <c r="N83" s="581"/>
      <c r="O83" s="581"/>
      <c r="P83" s="577"/>
      <c r="Q83" s="577"/>
      <c r="R83" s="581"/>
      <c r="S83" s="577"/>
      <c r="T83" s="577"/>
      <c r="U83" s="577"/>
      <c r="V83" s="577"/>
      <c r="W83" s="577"/>
      <c r="X83" s="578"/>
      <c r="Y83" s="578"/>
      <c r="Z83" s="662">
        <f t="shared" si="2"/>
        <v>0</v>
      </c>
      <c r="AA83" s="579">
        <f t="shared" si="3"/>
        <v>0</v>
      </c>
    </row>
    <row r="84" spans="1:27" x14ac:dyDescent="0.35">
      <c r="A84" s="582"/>
      <c r="B84" s="196" t="s">
        <v>21290</v>
      </c>
      <c r="C84" s="196" t="s">
        <v>250</v>
      </c>
      <c r="D84" s="196" t="s">
        <v>21291</v>
      </c>
      <c r="E84" s="268" t="s">
        <v>21292</v>
      </c>
      <c r="F84" s="81" t="s">
        <v>21488</v>
      </c>
      <c r="G84" s="593" t="s">
        <v>21489</v>
      </c>
      <c r="H84" s="582"/>
      <c r="I84" s="594">
        <v>18000000</v>
      </c>
      <c r="J84" s="582"/>
      <c r="K84" s="582" t="s">
        <v>10252</v>
      </c>
      <c r="L84" s="595">
        <v>2007</v>
      </c>
      <c r="M84" s="595" t="s">
        <v>21490</v>
      </c>
      <c r="N84" s="596" t="s">
        <v>21491</v>
      </c>
      <c r="O84" s="584" t="s">
        <v>1063</v>
      </c>
      <c r="P84" s="582"/>
      <c r="Q84" s="584" t="s">
        <v>1063</v>
      </c>
      <c r="R84" s="586" t="s">
        <v>1063</v>
      </c>
      <c r="S84" s="582"/>
      <c r="T84" s="582"/>
      <c r="U84" s="582"/>
      <c r="V84" s="582"/>
      <c r="W84" s="582"/>
      <c r="X84" s="597"/>
      <c r="Y84" s="597"/>
      <c r="Z84" s="662">
        <f t="shared" si="2"/>
        <v>1260000.0000000002</v>
      </c>
      <c r="AA84" s="594">
        <f t="shared" si="3"/>
        <v>19260000</v>
      </c>
    </row>
    <row r="85" spans="1:27" x14ac:dyDescent="0.35">
      <c r="A85" s="582"/>
      <c r="B85" s="196" t="s">
        <v>21290</v>
      </c>
      <c r="C85" s="196" t="s">
        <v>250</v>
      </c>
      <c r="D85" s="196" t="s">
        <v>21291</v>
      </c>
      <c r="E85" s="268" t="s">
        <v>21292</v>
      </c>
      <c r="F85" s="81" t="s">
        <v>21492</v>
      </c>
      <c r="G85" s="593" t="s">
        <v>21493</v>
      </c>
      <c r="H85" s="582"/>
      <c r="I85" s="594">
        <v>18000000</v>
      </c>
      <c r="J85" s="582"/>
      <c r="K85" s="582" t="s">
        <v>1147</v>
      </c>
      <c r="L85" s="584" t="s">
        <v>1063</v>
      </c>
      <c r="M85" s="584" t="s">
        <v>1063</v>
      </c>
      <c r="N85" s="596" t="s">
        <v>714</v>
      </c>
      <c r="O85" s="584" t="s">
        <v>1063</v>
      </c>
      <c r="P85" s="582"/>
      <c r="Q85" s="584" t="s">
        <v>1063</v>
      </c>
      <c r="R85" s="586" t="s">
        <v>1063</v>
      </c>
      <c r="S85" s="582"/>
      <c r="T85" s="582"/>
      <c r="U85" s="582"/>
      <c r="V85" s="582"/>
      <c r="W85" s="582"/>
      <c r="X85" s="597"/>
      <c r="Y85" s="597"/>
      <c r="Z85" s="662">
        <f t="shared" si="2"/>
        <v>1260000.0000000002</v>
      </c>
      <c r="AA85" s="594">
        <f t="shared" si="3"/>
        <v>19260000</v>
      </c>
    </row>
    <row r="86" spans="1:27" x14ac:dyDescent="0.35">
      <c r="A86" s="582"/>
      <c r="B86" s="196" t="s">
        <v>21290</v>
      </c>
      <c r="C86" s="196" t="s">
        <v>250</v>
      </c>
      <c r="D86" s="196" t="s">
        <v>21291</v>
      </c>
      <c r="E86" s="268" t="s">
        <v>21292</v>
      </c>
      <c r="F86" s="81" t="s">
        <v>21494</v>
      </c>
      <c r="G86" s="593" t="s">
        <v>21495</v>
      </c>
      <c r="H86" s="582"/>
      <c r="I86" s="594">
        <v>18000000</v>
      </c>
      <c r="J86" s="582"/>
      <c r="K86" s="582" t="s">
        <v>21496</v>
      </c>
      <c r="L86" s="595">
        <v>2008</v>
      </c>
      <c r="M86" s="584" t="s">
        <v>1063</v>
      </c>
      <c r="N86" s="596" t="s">
        <v>716</v>
      </c>
      <c r="O86" s="584" t="s">
        <v>1063</v>
      </c>
      <c r="P86" s="582"/>
      <c r="Q86" s="584" t="s">
        <v>1063</v>
      </c>
      <c r="R86" s="586" t="s">
        <v>1063</v>
      </c>
      <c r="S86" s="582"/>
      <c r="T86" s="582"/>
      <c r="U86" s="582"/>
      <c r="V86" s="582"/>
      <c r="W86" s="582"/>
      <c r="X86" s="597"/>
      <c r="Y86" s="597"/>
      <c r="Z86" s="662">
        <f t="shared" si="2"/>
        <v>1260000.0000000002</v>
      </c>
      <c r="AA86" s="594">
        <f t="shared" si="3"/>
        <v>19260000</v>
      </c>
    </row>
    <row r="87" spans="1:27" x14ac:dyDescent="0.35">
      <c r="A87" s="582"/>
      <c r="B87" s="196" t="s">
        <v>21290</v>
      </c>
      <c r="C87" s="196" t="s">
        <v>250</v>
      </c>
      <c r="D87" s="196" t="s">
        <v>21291</v>
      </c>
      <c r="E87" s="268" t="s">
        <v>21292</v>
      </c>
      <c r="F87" s="196"/>
      <c r="G87" s="593" t="s">
        <v>21497</v>
      </c>
      <c r="H87" s="582"/>
      <c r="I87" s="594">
        <v>18000000</v>
      </c>
      <c r="J87" s="582"/>
      <c r="K87" s="582" t="s">
        <v>21498</v>
      </c>
      <c r="L87" s="595">
        <v>2017</v>
      </c>
      <c r="M87" s="595" t="s">
        <v>3255</v>
      </c>
      <c r="N87" s="596" t="s">
        <v>21499</v>
      </c>
      <c r="O87" s="584" t="s">
        <v>1063</v>
      </c>
      <c r="P87" s="582"/>
      <c r="Q87" s="584" t="s">
        <v>1063</v>
      </c>
      <c r="R87" s="586" t="s">
        <v>1063</v>
      </c>
      <c r="S87" s="582"/>
      <c r="T87" s="582"/>
      <c r="U87" s="582"/>
      <c r="V87" s="582"/>
      <c r="W87" s="582"/>
      <c r="X87" s="597"/>
      <c r="Y87" s="597"/>
      <c r="Z87" s="662">
        <f t="shared" si="2"/>
        <v>1260000.0000000002</v>
      </c>
      <c r="AA87" s="594">
        <f t="shared" si="3"/>
        <v>19260000</v>
      </c>
    </row>
    <row r="88" spans="1:27" x14ac:dyDescent="0.35">
      <c r="A88" s="577"/>
      <c r="B88" s="577"/>
      <c r="C88" s="577"/>
      <c r="D88" s="577"/>
      <c r="E88" s="578"/>
      <c r="F88" s="577"/>
      <c r="G88" s="570" t="s">
        <v>21500</v>
      </c>
      <c r="H88" s="577"/>
      <c r="I88" s="579"/>
      <c r="J88" s="577"/>
      <c r="K88" s="577"/>
      <c r="L88" s="581"/>
      <c r="M88" s="581"/>
      <c r="N88" s="581"/>
      <c r="O88" s="581"/>
      <c r="P88" s="577"/>
      <c r="Q88" s="598"/>
      <c r="R88" s="581"/>
      <c r="S88" s="577"/>
      <c r="T88" s="577"/>
      <c r="U88" s="577"/>
      <c r="V88" s="577"/>
      <c r="W88" s="577"/>
      <c r="X88" s="578"/>
      <c r="Y88" s="578"/>
      <c r="Z88" s="662">
        <f t="shared" si="2"/>
        <v>0</v>
      </c>
      <c r="AA88" s="579">
        <f t="shared" si="3"/>
        <v>0</v>
      </c>
    </row>
    <row r="89" spans="1:27" x14ac:dyDescent="0.35">
      <c r="A89" s="582"/>
      <c r="B89" s="196" t="s">
        <v>21290</v>
      </c>
      <c r="C89" s="196" t="s">
        <v>250</v>
      </c>
      <c r="D89" s="196" t="s">
        <v>21291</v>
      </c>
      <c r="E89" s="268" t="s">
        <v>21292</v>
      </c>
      <c r="F89" s="196"/>
      <c r="G89" s="593" t="s">
        <v>21501</v>
      </c>
      <c r="H89" s="582"/>
      <c r="I89" s="594">
        <v>400000</v>
      </c>
      <c r="J89" s="582"/>
      <c r="K89" s="582" t="s">
        <v>21498</v>
      </c>
      <c r="L89" s="595">
        <v>2017</v>
      </c>
      <c r="M89" s="584" t="s">
        <v>1063</v>
      </c>
      <c r="N89" s="596" t="s">
        <v>21502</v>
      </c>
      <c r="O89" s="584" t="s">
        <v>1063</v>
      </c>
      <c r="P89" s="582"/>
      <c r="Q89" s="584" t="s">
        <v>1063</v>
      </c>
      <c r="R89" s="586" t="s">
        <v>1063</v>
      </c>
      <c r="S89" s="582"/>
      <c r="T89" s="582"/>
      <c r="U89" s="582"/>
      <c r="V89" s="582"/>
      <c r="W89" s="582"/>
      <c r="X89" s="597"/>
      <c r="Y89" s="597"/>
      <c r="Z89" s="662">
        <f t="shared" si="2"/>
        <v>28000.000000000004</v>
      </c>
      <c r="AA89" s="594">
        <f t="shared" si="3"/>
        <v>428000</v>
      </c>
    </row>
    <row r="90" spans="1:27" x14ac:dyDescent="0.35">
      <c r="A90" s="582"/>
      <c r="B90" s="196" t="s">
        <v>21290</v>
      </c>
      <c r="C90" s="196" t="s">
        <v>250</v>
      </c>
      <c r="D90" s="196" t="s">
        <v>21291</v>
      </c>
      <c r="E90" s="268" t="s">
        <v>21292</v>
      </c>
      <c r="F90" s="196"/>
      <c r="G90" s="593" t="s">
        <v>21503</v>
      </c>
      <c r="H90" s="582"/>
      <c r="I90" s="594">
        <v>400000</v>
      </c>
      <c r="J90" s="582"/>
      <c r="K90" s="582" t="s">
        <v>2394</v>
      </c>
      <c r="L90" s="595">
        <v>2019</v>
      </c>
      <c r="M90" s="584" t="s">
        <v>1063</v>
      </c>
      <c r="N90" s="596" t="s">
        <v>21504</v>
      </c>
      <c r="O90" s="584" t="s">
        <v>1063</v>
      </c>
      <c r="P90" s="582"/>
      <c r="Q90" s="584" t="s">
        <v>1063</v>
      </c>
      <c r="R90" s="586" t="s">
        <v>1063</v>
      </c>
      <c r="S90" s="582"/>
      <c r="T90" s="582"/>
      <c r="U90" s="582"/>
      <c r="V90" s="582"/>
      <c r="W90" s="582"/>
      <c r="X90" s="597"/>
      <c r="Y90" s="597"/>
      <c r="Z90" s="662">
        <f t="shared" si="2"/>
        <v>28000.000000000004</v>
      </c>
      <c r="AA90" s="594">
        <f t="shared" si="3"/>
        <v>428000</v>
      </c>
    </row>
    <row r="91" spans="1:27" x14ac:dyDescent="0.35">
      <c r="A91" s="577"/>
      <c r="B91" s="577"/>
      <c r="C91" s="577"/>
      <c r="D91" s="577"/>
      <c r="E91" s="578"/>
      <c r="F91" s="577"/>
      <c r="G91" s="570" t="s">
        <v>1853</v>
      </c>
      <c r="H91" s="577"/>
      <c r="I91" s="579"/>
      <c r="J91" s="577"/>
      <c r="K91" s="577"/>
      <c r="L91" s="581"/>
      <c r="M91" s="581"/>
      <c r="N91" s="581"/>
      <c r="O91" s="581"/>
      <c r="P91" s="577"/>
      <c r="Q91" s="598"/>
      <c r="R91" s="581"/>
      <c r="S91" s="577"/>
      <c r="T91" s="577"/>
      <c r="U91" s="577"/>
      <c r="V91" s="577"/>
      <c r="W91" s="577"/>
      <c r="X91" s="578"/>
      <c r="Y91" s="578"/>
      <c r="Z91" s="662">
        <f t="shared" si="2"/>
        <v>0</v>
      </c>
      <c r="AA91" s="579">
        <f t="shared" si="3"/>
        <v>0</v>
      </c>
    </row>
    <row r="92" spans="1:27" x14ac:dyDescent="0.35">
      <c r="A92" s="582"/>
      <c r="B92" s="196" t="s">
        <v>21290</v>
      </c>
      <c r="C92" s="196" t="s">
        <v>250</v>
      </c>
      <c r="D92" s="196" t="s">
        <v>21291</v>
      </c>
      <c r="E92" s="268" t="s">
        <v>21292</v>
      </c>
      <c r="F92" s="196"/>
      <c r="G92" s="593" t="s">
        <v>21505</v>
      </c>
      <c r="H92" s="582"/>
      <c r="I92" s="594">
        <v>2000000</v>
      </c>
      <c r="J92" s="582"/>
      <c r="K92" s="582" t="s">
        <v>4943</v>
      </c>
      <c r="L92" s="595">
        <v>2007</v>
      </c>
      <c r="M92" s="584" t="s">
        <v>1063</v>
      </c>
      <c r="N92" s="596">
        <v>1039656</v>
      </c>
      <c r="O92" s="584" t="s">
        <v>1063</v>
      </c>
      <c r="P92" s="582"/>
      <c r="Q92" s="584" t="s">
        <v>1063</v>
      </c>
      <c r="R92" s="586" t="s">
        <v>1063</v>
      </c>
      <c r="S92" s="582"/>
      <c r="T92" s="582"/>
      <c r="U92" s="582"/>
      <c r="V92" s="582"/>
      <c r="W92" s="582"/>
      <c r="X92" s="597"/>
      <c r="Y92" s="597"/>
      <c r="Z92" s="662">
        <f t="shared" si="2"/>
        <v>140000</v>
      </c>
      <c r="AA92" s="594">
        <f t="shared" si="3"/>
        <v>2140000</v>
      </c>
    </row>
    <row r="93" spans="1:27" x14ac:dyDescent="0.35">
      <c r="A93" s="582"/>
      <c r="B93" s="196" t="s">
        <v>21290</v>
      </c>
      <c r="C93" s="196" t="s">
        <v>250</v>
      </c>
      <c r="D93" s="196" t="s">
        <v>21291</v>
      </c>
      <c r="E93" s="268" t="s">
        <v>21292</v>
      </c>
      <c r="F93" s="196"/>
      <c r="G93" s="593" t="s">
        <v>21506</v>
      </c>
      <c r="H93" s="582"/>
      <c r="I93" s="594">
        <v>2000000</v>
      </c>
      <c r="J93" s="582"/>
      <c r="K93" s="582" t="s">
        <v>4943</v>
      </c>
      <c r="L93" s="595">
        <v>1997</v>
      </c>
      <c r="M93" s="595" t="s">
        <v>21507</v>
      </c>
      <c r="N93" s="596">
        <v>145835</v>
      </c>
      <c r="O93" s="584" t="s">
        <v>1063</v>
      </c>
      <c r="P93" s="582"/>
      <c r="Q93" s="584" t="s">
        <v>1063</v>
      </c>
      <c r="R93" s="586" t="s">
        <v>1063</v>
      </c>
      <c r="S93" s="582"/>
      <c r="T93" s="582"/>
      <c r="U93" s="582"/>
      <c r="V93" s="582"/>
      <c r="W93" s="582"/>
      <c r="X93" s="597"/>
      <c r="Y93" s="597"/>
      <c r="Z93" s="662">
        <f t="shared" si="2"/>
        <v>140000</v>
      </c>
      <c r="AA93" s="594">
        <f t="shared" si="3"/>
        <v>2140000</v>
      </c>
    </row>
    <row r="94" spans="1:27" x14ac:dyDescent="0.35">
      <c r="A94" s="582"/>
      <c r="B94" s="196" t="s">
        <v>21290</v>
      </c>
      <c r="C94" s="196" t="s">
        <v>250</v>
      </c>
      <c r="D94" s="196" t="s">
        <v>21291</v>
      </c>
      <c r="E94" s="268" t="s">
        <v>21292</v>
      </c>
      <c r="F94" s="196"/>
      <c r="G94" s="593" t="s">
        <v>21508</v>
      </c>
      <c r="H94" s="582"/>
      <c r="I94" s="594">
        <v>2000000</v>
      </c>
      <c r="J94" s="582"/>
      <c r="K94" s="582" t="s">
        <v>1147</v>
      </c>
      <c r="L94" s="595">
        <v>2007</v>
      </c>
      <c r="M94" s="595" t="s">
        <v>21040</v>
      </c>
      <c r="N94" s="596" t="s">
        <v>21509</v>
      </c>
      <c r="O94" s="584" t="s">
        <v>1063</v>
      </c>
      <c r="P94" s="582"/>
      <c r="Q94" s="584" t="s">
        <v>1063</v>
      </c>
      <c r="R94" s="586" t="s">
        <v>1063</v>
      </c>
      <c r="S94" s="582"/>
      <c r="T94" s="582"/>
      <c r="U94" s="582"/>
      <c r="V94" s="582"/>
      <c r="W94" s="582"/>
      <c r="X94" s="597"/>
      <c r="Y94" s="597"/>
      <c r="Z94" s="662">
        <f t="shared" si="2"/>
        <v>140000</v>
      </c>
      <c r="AA94" s="594">
        <f t="shared" si="3"/>
        <v>2140000</v>
      </c>
    </row>
    <row r="95" spans="1:27" x14ac:dyDescent="0.35">
      <c r="A95" s="582"/>
      <c r="B95" s="196" t="s">
        <v>21290</v>
      </c>
      <c r="C95" s="196" t="s">
        <v>250</v>
      </c>
      <c r="D95" s="196" t="s">
        <v>21291</v>
      </c>
      <c r="E95" s="268" t="s">
        <v>21292</v>
      </c>
      <c r="F95" s="196"/>
      <c r="G95" s="593" t="s">
        <v>21510</v>
      </c>
      <c r="H95" s="582"/>
      <c r="I95" s="594">
        <v>2000000</v>
      </c>
      <c r="J95" s="582"/>
      <c r="K95" s="582" t="s">
        <v>1147</v>
      </c>
      <c r="L95" s="595">
        <v>2017</v>
      </c>
      <c r="M95" s="595" t="s">
        <v>21040</v>
      </c>
      <c r="N95" s="596" t="s">
        <v>21511</v>
      </c>
      <c r="O95" s="584" t="s">
        <v>1063</v>
      </c>
      <c r="P95" s="582"/>
      <c r="Q95" s="584" t="s">
        <v>1063</v>
      </c>
      <c r="R95" s="586" t="s">
        <v>1063</v>
      </c>
      <c r="S95" s="582"/>
      <c r="T95" s="582"/>
      <c r="U95" s="582"/>
      <c r="V95" s="582"/>
      <c r="W95" s="582"/>
      <c r="X95" s="597"/>
      <c r="Y95" s="597"/>
      <c r="Z95" s="662">
        <f t="shared" si="2"/>
        <v>140000</v>
      </c>
      <c r="AA95" s="594">
        <f t="shared" si="3"/>
        <v>2140000</v>
      </c>
    </row>
    <row r="96" spans="1:27" x14ac:dyDescent="0.35">
      <c r="A96" s="577"/>
      <c r="B96" s="577"/>
      <c r="C96" s="577"/>
      <c r="D96" s="577"/>
      <c r="E96" s="578"/>
      <c r="F96" s="577"/>
      <c r="G96" s="570" t="s">
        <v>1860</v>
      </c>
      <c r="H96" s="577"/>
      <c r="I96" s="579"/>
      <c r="J96" s="577"/>
      <c r="K96" s="577"/>
      <c r="L96" s="581"/>
      <c r="M96" s="581"/>
      <c r="N96" s="581"/>
      <c r="O96" s="581"/>
      <c r="P96" s="577"/>
      <c r="Q96" s="598"/>
      <c r="R96" s="581"/>
      <c r="S96" s="577"/>
      <c r="T96" s="577"/>
      <c r="U96" s="577"/>
      <c r="V96" s="577"/>
      <c r="W96" s="577"/>
      <c r="X96" s="578"/>
      <c r="Y96" s="578"/>
      <c r="Z96" s="662">
        <f t="shared" si="2"/>
        <v>0</v>
      </c>
      <c r="AA96" s="579">
        <f t="shared" si="3"/>
        <v>0</v>
      </c>
    </row>
    <row r="97" spans="1:27" s="601" customFormat="1" x14ac:dyDescent="0.35">
      <c r="A97" s="584"/>
      <c r="B97" s="584"/>
      <c r="C97" s="584"/>
      <c r="D97" s="584"/>
      <c r="E97" s="588"/>
      <c r="F97" s="584"/>
      <c r="G97" s="599" t="s">
        <v>21512</v>
      </c>
      <c r="H97" s="584"/>
      <c r="I97" s="585">
        <v>700000</v>
      </c>
      <c r="J97" s="584"/>
      <c r="K97" s="584" t="s">
        <v>4084</v>
      </c>
      <c r="L97" s="586">
        <v>2016</v>
      </c>
      <c r="M97" s="586" t="s">
        <v>1063</v>
      </c>
      <c r="N97" s="586" t="s">
        <v>21513</v>
      </c>
      <c r="O97" s="584" t="s">
        <v>1063</v>
      </c>
      <c r="P97" s="584"/>
      <c r="Q97" s="600"/>
      <c r="R97" s="586"/>
      <c r="S97" s="584"/>
      <c r="T97" s="584"/>
      <c r="U97" s="584"/>
      <c r="V97" s="584"/>
      <c r="W97" s="584"/>
      <c r="X97" s="588"/>
      <c r="Y97" s="588"/>
      <c r="Z97" s="662">
        <f t="shared" si="2"/>
        <v>49000.000000000007</v>
      </c>
      <c r="AA97" s="585">
        <f t="shared" si="3"/>
        <v>749000</v>
      </c>
    </row>
    <row r="98" spans="1:27" s="601" customFormat="1" x14ac:dyDescent="0.35">
      <c r="A98" s="584"/>
      <c r="B98" s="584"/>
      <c r="C98" s="584"/>
      <c r="D98" s="584"/>
      <c r="E98" s="588"/>
      <c r="F98" s="584"/>
      <c r="G98" s="599" t="s">
        <v>21514</v>
      </c>
      <c r="H98" s="584"/>
      <c r="I98" s="585">
        <v>700000</v>
      </c>
      <c r="J98" s="584"/>
      <c r="K98" s="584" t="s">
        <v>4084</v>
      </c>
      <c r="L98" s="586">
        <v>2016</v>
      </c>
      <c r="M98" s="586" t="s">
        <v>1063</v>
      </c>
      <c r="N98" s="586" t="s">
        <v>21515</v>
      </c>
      <c r="O98" s="584" t="s">
        <v>1063</v>
      </c>
      <c r="P98" s="584"/>
      <c r="Q98" s="600"/>
      <c r="R98" s="586"/>
      <c r="S98" s="584"/>
      <c r="T98" s="584"/>
      <c r="U98" s="584"/>
      <c r="V98" s="584"/>
      <c r="W98" s="584"/>
      <c r="X98" s="588"/>
      <c r="Y98" s="588"/>
      <c r="Z98" s="662">
        <f t="shared" si="2"/>
        <v>49000.000000000007</v>
      </c>
      <c r="AA98" s="585">
        <f t="shared" si="3"/>
        <v>749000</v>
      </c>
    </row>
    <row r="99" spans="1:27" s="601" customFormat="1" x14ac:dyDescent="0.35">
      <c r="A99" s="584"/>
      <c r="B99" s="584"/>
      <c r="C99" s="584"/>
      <c r="D99" s="584"/>
      <c r="E99" s="588"/>
      <c r="F99" s="584"/>
      <c r="G99" s="599" t="s">
        <v>21516</v>
      </c>
      <c r="H99" s="584"/>
      <c r="I99" s="585">
        <v>700000</v>
      </c>
      <c r="J99" s="584"/>
      <c r="K99" s="584" t="s">
        <v>4084</v>
      </c>
      <c r="L99" s="586">
        <v>2016</v>
      </c>
      <c r="M99" s="586" t="s">
        <v>1063</v>
      </c>
      <c r="N99" s="586" t="s">
        <v>21517</v>
      </c>
      <c r="O99" s="584" t="s">
        <v>1063</v>
      </c>
      <c r="P99" s="584"/>
      <c r="Q99" s="600"/>
      <c r="R99" s="586"/>
      <c r="S99" s="584"/>
      <c r="T99" s="584"/>
      <c r="U99" s="584"/>
      <c r="V99" s="584"/>
      <c r="W99" s="584"/>
      <c r="X99" s="588"/>
      <c r="Y99" s="588"/>
      <c r="Z99" s="662">
        <f t="shared" si="2"/>
        <v>49000.000000000007</v>
      </c>
      <c r="AA99" s="585">
        <f t="shared" si="3"/>
        <v>749000</v>
      </c>
    </row>
    <row r="100" spans="1:27" x14ac:dyDescent="0.35">
      <c r="A100" s="582"/>
      <c r="B100" s="582"/>
      <c r="C100" s="582"/>
      <c r="D100" s="582"/>
      <c r="E100" s="597"/>
      <c r="G100" s="599" t="s">
        <v>21518</v>
      </c>
      <c r="H100" s="584"/>
      <c r="I100" s="585">
        <v>700000</v>
      </c>
      <c r="J100" s="582"/>
      <c r="K100" s="582" t="s">
        <v>4084</v>
      </c>
      <c r="L100" s="144">
        <v>2016</v>
      </c>
      <c r="M100" s="586" t="s">
        <v>1063</v>
      </c>
      <c r="N100" s="595" t="s">
        <v>21519</v>
      </c>
      <c r="O100" s="584" t="s">
        <v>1063</v>
      </c>
      <c r="P100" s="582"/>
      <c r="Q100" s="602"/>
      <c r="R100" s="595"/>
      <c r="S100" s="582"/>
      <c r="T100" s="582"/>
      <c r="U100" s="582"/>
      <c r="V100" s="582"/>
      <c r="W100" s="582"/>
      <c r="X100" s="597"/>
      <c r="Y100" s="597"/>
      <c r="Z100" s="662">
        <f t="shared" si="2"/>
        <v>49000.000000000007</v>
      </c>
      <c r="AA100" s="585">
        <f t="shared" si="3"/>
        <v>749000</v>
      </c>
    </row>
    <row r="101" spans="1:27" x14ac:dyDescent="0.35">
      <c r="A101" s="577"/>
      <c r="B101" s="577"/>
      <c r="C101" s="577"/>
      <c r="D101" s="577"/>
      <c r="E101" s="578"/>
      <c r="F101" s="577"/>
      <c r="G101" s="603" t="s">
        <v>2961</v>
      </c>
      <c r="H101" s="577"/>
      <c r="I101" s="579"/>
      <c r="J101" s="577"/>
      <c r="K101" s="577"/>
      <c r="L101" s="581"/>
      <c r="M101" s="581"/>
      <c r="N101" s="581"/>
      <c r="O101" s="581"/>
      <c r="P101" s="577"/>
      <c r="Q101" s="577"/>
      <c r="R101" s="581"/>
      <c r="S101" s="577"/>
      <c r="T101" s="577"/>
      <c r="U101" s="577"/>
      <c r="V101" s="577"/>
      <c r="W101" s="577"/>
      <c r="X101" s="578"/>
      <c r="Y101" s="578"/>
      <c r="Z101" s="662">
        <f t="shared" si="2"/>
        <v>0</v>
      </c>
      <c r="AA101" s="579">
        <f t="shared" si="3"/>
        <v>0</v>
      </c>
    </row>
    <row r="102" spans="1:27" x14ac:dyDescent="0.35">
      <c r="A102" s="582"/>
      <c r="B102" s="196" t="s">
        <v>21290</v>
      </c>
      <c r="C102" s="196" t="s">
        <v>250</v>
      </c>
      <c r="D102" s="196" t="s">
        <v>21291</v>
      </c>
      <c r="E102" s="268" t="s">
        <v>21292</v>
      </c>
      <c r="F102" s="196"/>
      <c r="G102" s="604" t="s">
        <v>21520</v>
      </c>
      <c r="H102" s="582"/>
      <c r="I102" s="594">
        <v>75000</v>
      </c>
      <c r="J102" s="582"/>
      <c r="K102" s="582" t="s">
        <v>1062</v>
      </c>
      <c r="L102" s="584" t="s">
        <v>1063</v>
      </c>
      <c r="M102" s="582" t="s">
        <v>21521</v>
      </c>
      <c r="N102" s="595">
        <v>1180430211</v>
      </c>
      <c r="O102" s="584" t="s">
        <v>1063</v>
      </c>
      <c r="P102" s="582"/>
      <c r="Q102" s="595" t="s">
        <v>21522</v>
      </c>
      <c r="R102" s="595" t="s">
        <v>1071</v>
      </c>
      <c r="S102" s="582"/>
      <c r="T102" s="582"/>
      <c r="U102" s="582"/>
      <c r="V102" s="582"/>
      <c r="W102" s="582"/>
      <c r="X102" s="597"/>
      <c r="Y102" s="597"/>
      <c r="Z102" s="662">
        <f t="shared" si="2"/>
        <v>5250.0000000000009</v>
      </c>
      <c r="AA102" s="594">
        <f t="shared" si="3"/>
        <v>80250</v>
      </c>
    </row>
    <row r="103" spans="1:27" x14ac:dyDescent="0.35">
      <c r="A103" s="582"/>
      <c r="B103" s="196" t="s">
        <v>21290</v>
      </c>
      <c r="C103" s="196" t="s">
        <v>250</v>
      </c>
      <c r="D103" s="196" t="s">
        <v>21291</v>
      </c>
      <c r="E103" s="268" t="s">
        <v>21292</v>
      </c>
      <c r="F103" s="196"/>
      <c r="G103" s="604" t="s">
        <v>21520</v>
      </c>
      <c r="H103" s="582"/>
      <c r="I103" s="594">
        <v>75000</v>
      </c>
      <c r="J103" s="582"/>
      <c r="K103" s="582" t="s">
        <v>1062</v>
      </c>
      <c r="L103" s="584" t="s">
        <v>1063</v>
      </c>
      <c r="M103" s="582" t="s">
        <v>21523</v>
      </c>
      <c r="N103" s="595">
        <v>1180430129</v>
      </c>
      <c r="O103" s="584" t="s">
        <v>1063</v>
      </c>
      <c r="P103" s="582"/>
      <c r="Q103" s="595" t="s">
        <v>21522</v>
      </c>
      <c r="R103" s="595" t="s">
        <v>1071</v>
      </c>
      <c r="S103" s="582"/>
      <c r="T103" s="582"/>
      <c r="U103" s="582"/>
      <c r="V103" s="582"/>
      <c r="W103" s="582"/>
      <c r="X103" s="597"/>
      <c r="Y103" s="597"/>
      <c r="Z103" s="662">
        <f t="shared" si="2"/>
        <v>5250.0000000000009</v>
      </c>
      <c r="AA103" s="594">
        <f t="shared" si="3"/>
        <v>80250</v>
      </c>
    </row>
    <row r="104" spans="1:27" x14ac:dyDescent="0.35">
      <c r="A104" s="582"/>
      <c r="B104" s="196" t="s">
        <v>21290</v>
      </c>
      <c r="C104" s="196" t="s">
        <v>250</v>
      </c>
      <c r="D104" s="196" t="s">
        <v>21291</v>
      </c>
      <c r="E104" s="268" t="s">
        <v>21292</v>
      </c>
      <c r="F104" s="196"/>
      <c r="G104" s="604" t="s">
        <v>21520</v>
      </c>
      <c r="H104" s="582"/>
      <c r="I104" s="594">
        <v>75000</v>
      </c>
      <c r="J104" s="582"/>
      <c r="K104" s="582" t="s">
        <v>21524</v>
      </c>
      <c r="L104" s="584" t="s">
        <v>1063</v>
      </c>
      <c r="M104" s="582" t="s">
        <v>21525</v>
      </c>
      <c r="N104" s="595" t="s">
        <v>21526</v>
      </c>
      <c r="O104" s="584" t="s">
        <v>1063</v>
      </c>
      <c r="P104" s="582"/>
      <c r="Q104" s="584" t="s">
        <v>1063</v>
      </c>
      <c r="R104" s="586" t="s">
        <v>1063</v>
      </c>
      <c r="S104" s="582"/>
      <c r="T104" s="582"/>
      <c r="U104" s="582"/>
      <c r="V104" s="582"/>
      <c r="W104" s="582"/>
      <c r="X104" s="597"/>
      <c r="Y104" s="597"/>
      <c r="Z104" s="662">
        <f t="shared" si="2"/>
        <v>5250.0000000000009</v>
      </c>
      <c r="AA104" s="594">
        <f t="shared" si="3"/>
        <v>80250</v>
      </c>
    </row>
    <row r="105" spans="1:27" x14ac:dyDescent="0.35">
      <c r="A105" s="582"/>
      <c r="B105" s="196" t="s">
        <v>21290</v>
      </c>
      <c r="C105" s="196" t="s">
        <v>250</v>
      </c>
      <c r="D105" s="196" t="s">
        <v>21291</v>
      </c>
      <c r="E105" s="268" t="s">
        <v>21292</v>
      </c>
      <c r="F105" s="196"/>
      <c r="G105" s="604" t="s">
        <v>21520</v>
      </c>
      <c r="H105" s="582"/>
      <c r="I105" s="594">
        <v>75000</v>
      </c>
      <c r="J105" s="582"/>
      <c r="K105" s="582" t="s">
        <v>21524</v>
      </c>
      <c r="L105" s="584" t="s">
        <v>1063</v>
      </c>
      <c r="M105" s="582" t="s">
        <v>21527</v>
      </c>
      <c r="N105" s="595" t="s">
        <v>21528</v>
      </c>
      <c r="O105" s="584" t="s">
        <v>1063</v>
      </c>
      <c r="P105" s="582"/>
      <c r="Q105" s="584" t="s">
        <v>1063</v>
      </c>
      <c r="R105" s="586" t="s">
        <v>1063</v>
      </c>
      <c r="S105" s="582"/>
      <c r="T105" s="582"/>
      <c r="U105" s="582"/>
      <c r="V105" s="582"/>
      <c r="W105" s="582"/>
      <c r="X105" s="597"/>
      <c r="Y105" s="597"/>
      <c r="Z105" s="662">
        <f t="shared" si="2"/>
        <v>5250.0000000000009</v>
      </c>
      <c r="AA105" s="594">
        <f t="shared" si="3"/>
        <v>80250</v>
      </c>
    </row>
    <row r="106" spans="1:27" x14ac:dyDescent="0.35">
      <c r="A106" s="582"/>
      <c r="B106" s="196" t="s">
        <v>21290</v>
      </c>
      <c r="C106" s="196" t="s">
        <v>250</v>
      </c>
      <c r="D106" s="196" t="s">
        <v>21291</v>
      </c>
      <c r="E106" s="268" t="s">
        <v>21292</v>
      </c>
      <c r="F106" s="196"/>
      <c r="G106" s="604" t="s">
        <v>21529</v>
      </c>
      <c r="H106" s="582"/>
      <c r="I106" s="594">
        <v>75000</v>
      </c>
      <c r="J106" s="582"/>
      <c r="K106" s="582" t="s">
        <v>1062</v>
      </c>
      <c r="L106" s="584" t="s">
        <v>1063</v>
      </c>
      <c r="M106" s="582" t="s">
        <v>14281</v>
      </c>
      <c r="N106" s="595">
        <v>1170410423</v>
      </c>
      <c r="O106" s="584" t="s">
        <v>1063</v>
      </c>
      <c r="P106" s="582"/>
      <c r="Q106" s="584" t="s">
        <v>1063</v>
      </c>
      <c r="R106" s="586" t="s">
        <v>1063</v>
      </c>
      <c r="S106" s="582"/>
      <c r="T106" s="582"/>
      <c r="U106" s="582"/>
      <c r="V106" s="582"/>
      <c r="W106" s="582"/>
      <c r="X106" s="597"/>
      <c r="Y106" s="597"/>
      <c r="Z106" s="662">
        <f t="shared" si="2"/>
        <v>5250.0000000000009</v>
      </c>
      <c r="AA106" s="594">
        <f t="shared" si="3"/>
        <v>80250</v>
      </c>
    </row>
    <row r="107" spans="1:27" x14ac:dyDescent="0.35">
      <c r="A107" s="582"/>
      <c r="B107" s="196" t="s">
        <v>21290</v>
      </c>
      <c r="C107" s="196" t="s">
        <v>250</v>
      </c>
      <c r="D107" s="196" t="s">
        <v>21291</v>
      </c>
      <c r="E107" s="268" t="s">
        <v>21292</v>
      </c>
      <c r="F107" s="196"/>
      <c r="G107" s="604" t="s">
        <v>21529</v>
      </c>
      <c r="H107" s="582"/>
      <c r="I107" s="594">
        <v>75000</v>
      </c>
      <c r="J107" s="582"/>
      <c r="K107" s="582" t="s">
        <v>1062</v>
      </c>
      <c r="L107" s="584" t="s">
        <v>1063</v>
      </c>
      <c r="M107" s="582" t="s">
        <v>14278</v>
      </c>
      <c r="N107" s="595">
        <v>1170410426</v>
      </c>
      <c r="O107" s="584" t="s">
        <v>1063</v>
      </c>
      <c r="P107" s="582"/>
      <c r="Q107" s="584" t="s">
        <v>1063</v>
      </c>
      <c r="R107" s="586" t="s">
        <v>1063</v>
      </c>
      <c r="S107" s="582"/>
      <c r="T107" s="582"/>
      <c r="U107" s="582"/>
      <c r="V107" s="582"/>
      <c r="W107" s="582"/>
      <c r="X107" s="597"/>
      <c r="Y107" s="597"/>
      <c r="Z107" s="662">
        <f t="shared" si="2"/>
        <v>5250.0000000000009</v>
      </c>
      <c r="AA107" s="594">
        <f t="shared" si="3"/>
        <v>80250</v>
      </c>
    </row>
    <row r="108" spans="1:27" x14ac:dyDescent="0.35">
      <c r="A108" s="582"/>
      <c r="B108" s="196" t="s">
        <v>21290</v>
      </c>
      <c r="C108" s="196" t="s">
        <v>250</v>
      </c>
      <c r="D108" s="196" t="s">
        <v>21291</v>
      </c>
      <c r="E108" s="268" t="s">
        <v>21292</v>
      </c>
      <c r="F108" s="196"/>
      <c r="G108" s="604" t="s">
        <v>21529</v>
      </c>
      <c r="H108" s="582"/>
      <c r="I108" s="594">
        <v>75000</v>
      </c>
      <c r="J108" s="582"/>
      <c r="K108" s="582" t="s">
        <v>21524</v>
      </c>
      <c r="L108" s="584" t="s">
        <v>1063</v>
      </c>
      <c r="M108" s="582" t="s">
        <v>21525</v>
      </c>
      <c r="N108" s="595">
        <v>1601343</v>
      </c>
      <c r="O108" s="584" t="s">
        <v>1063</v>
      </c>
      <c r="P108" s="582"/>
      <c r="Q108" s="584" t="s">
        <v>1063</v>
      </c>
      <c r="R108" s="586" t="s">
        <v>1063</v>
      </c>
      <c r="S108" s="582"/>
      <c r="T108" s="582"/>
      <c r="U108" s="582"/>
      <c r="V108" s="582"/>
      <c r="W108" s="582"/>
      <c r="X108" s="597"/>
      <c r="Y108" s="597"/>
      <c r="Z108" s="662">
        <f t="shared" si="2"/>
        <v>5250.0000000000009</v>
      </c>
      <c r="AA108" s="594">
        <f t="shared" si="3"/>
        <v>80250</v>
      </c>
    </row>
    <row r="109" spans="1:27" x14ac:dyDescent="0.35">
      <c r="A109" s="582"/>
      <c r="B109" s="196" t="s">
        <v>21290</v>
      </c>
      <c r="C109" s="196" t="s">
        <v>250</v>
      </c>
      <c r="D109" s="196" t="s">
        <v>21291</v>
      </c>
      <c r="E109" s="268" t="s">
        <v>21292</v>
      </c>
      <c r="F109" s="196"/>
      <c r="G109" s="604" t="s">
        <v>21529</v>
      </c>
      <c r="H109" s="582"/>
      <c r="I109" s="594">
        <v>75000</v>
      </c>
      <c r="J109" s="582"/>
      <c r="K109" s="582" t="s">
        <v>21524</v>
      </c>
      <c r="L109" s="584" t="s">
        <v>1063</v>
      </c>
      <c r="M109" s="582" t="s">
        <v>21527</v>
      </c>
      <c r="N109" s="595">
        <v>1600295</v>
      </c>
      <c r="O109" s="584" t="s">
        <v>1063</v>
      </c>
      <c r="P109" s="582"/>
      <c r="Q109" s="584" t="s">
        <v>1063</v>
      </c>
      <c r="R109" s="586" t="s">
        <v>1063</v>
      </c>
      <c r="S109" s="582"/>
      <c r="T109" s="582"/>
      <c r="U109" s="582"/>
      <c r="V109" s="582"/>
      <c r="W109" s="582"/>
      <c r="X109" s="597"/>
      <c r="Y109" s="597"/>
      <c r="Z109" s="662">
        <f t="shared" si="2"/>
        <v>5250.0000000000009</v>
      </c>
      <c r="AA109" s="594">
        <f t="shared" si="3"/>
        <v>80250</v>
      </c>
    </row>
    <row r="110" spans="1:27" x14ac:dyDescent="0.35">
      <c r="A110" s="582"/>
      <c r="B110" s="196" t="s">
        <v>21290</v>
      </c>
      <c r="C110" s="196" t="s">
        <v>250</v>
      </c>
      <c r="D110" s="196" t="s">
        <v>21291</v>
      </c>
      <c r="E110" s="268" t="s">
        <v>21292</v>
      </c>
      <c r="F110" s="196"/>
      <c r="G110" s="604" t="s">
        <v>21530</v>
      </c>
      <c r="H110" s="582"/>
      <c r="I110" s="594">
        <v>75000</v>
      </c>
      <c r="J110" s="582"/>
      <c r="K110" s="582" t="s">
        <v>1062</v>
      </c>
      <c r="L110" s="584" t="s">
        <v>1063</v>
      </c>
      <c r="M110" s="582" t="s">
        <v>14286</v>
      </c>
      <c r="N110" s="595">
        <v>1182710174</v>
      </c>
      <c r="O110" s="584" t="s">
        <v>1063</v>
      </c>
      <c r="P110" s="582"/>
      <c r="Q110" s="584" t="s">
        <v>1063</v>
      </c>
      <c r="R110" s="586" t="s">
        <v>1063</v>
      </c>
      <c r="S110" s="582"/>
      <c r="T110" s="582"/>
      <c r="U110" s="582"/>
      <c r="V110" s="582"/>
      <c r="W110" s="582"/>
      <c r="X110" s="597"/>
      <c r="Y110" s="597"/>
      <c r="Z110" s="662">
        <f t="shared" si="2"/>
        <v>5250.0000000000009</v>
      </c>
      <c r="AA110" s="594">
        <f t="shared" si="3"/>
        <v>80250</v>
      </c>
    </row>
    <row r="111" spans="1:27" x14ac:dyDescent="0.35">
      <c r="A111" s="582"/>
      <c r="B111" s="196" t="s">
        <v>21290</v>
      </c>
      <c r="C111" s="196" t="s">
        <v>250</v>
      </c>
      <c r="D111" s="196" t="s">
        <v>21291</v>
      </c>
      <c r="E111" s="268" t="s">
        <v>21292</v>
      </c>
      <c r="F111" s="196"/>
      <c r="G111" s="604" t="s">
        <v>21530</v>
      </c>
      <c r="H111" s="582"/>
      <c r="I111" s="594">
        <v>75000</v>
      </c>
      <c r="J111" s="582"/>
      <c r="K111" s="582" t="s">
        <v>1062</v>
      </c>
      <c r="L111" s="584" t="s">
        <v>1063</v>
      </c>
      <c r="M111" s="582" t="s">
        <v>21523</v>
      </c>
      <c r="N111" s="595">
        <v>1182710188</v>
      </c>
      <c r="O111" s="584" t="s">
        <v>1063</v>
      </c>
      <c r="P111" s="582"/>
      <c r="Q111" s="584" t="s">
        <v>1063</v>
      </c>
      <c r="R111" s="586" t="s">
        <v>1063</v>
      </c>
      <c r="S111" s="582"/>
      <c r="T111" s="582"/>
      <c r="U111" s="582"/>
      <c r="V111" s="582"/>
      <c r="W111" s="582"/>
      <c r="X111" s="597"/>
      <c r="Y111" s="597"/>
      <c r="Z111" s="662">
        <f t="shared" si="2"/>
        <v>5250.0000000000009</v>
      </c>
      <c r="AA111" s="594">
        <f t="shared" si="3"/>
        <v>80250</v>
      </c>
    </row>
    <row r="112" spans="1:27" x14ac:dyDescent="0.35">
      <c r="A112" s="582"/>
      <c r="B112" s="196" t="s">
        <v>21290</v>
      </c>
      <c r="C112" s="196" t="s">
        <v>250</v>
      </c>
      <c r="D112" s="196" t="s">
        <v>21291</v>
      </c>
      <c r="E112" s="268" t="s">
        <v>21292</v>
      </c>
      <c r="F112" s="196"/>
      <c r="G112" s="604" t="s">
        <v>21530</v>
      </c>
      <c r="H112" s="582"/>
      <c r="I112" s="594">
        <v>75000</v>
      </c>
      <c r="J112" s="582"/>
      <c r="K112" s="582" t="s">
        <v>21524</v>
      </c>
      <c r="L112" s="584" t="s">
        <v>1063</v>
      </c>
      <c r="M112" s="582" t="s">
        <v>21525</v>
      </c>
      <c r="N112" s="595" t="s">
        <v>21531</v>
      </c>
      <c r="O112" s="584" t="s">
        <v>1063</v>
      </c>
      <c r="P112" s="582"/>
      <c r="Q112" s="584" t="s">
        <v>1063</v>
      </c>
      <c r="R112" s="586" t="s">
        <v>1063</v>
      </c>
      <c r="S112" s="582"/>
      <c r="T112" s="582"/>
      <c r="U112" s="582"/>
      <c r="V112" s="582"/>
      <c r="W112" s="582"/>
      <c r="X112" s="597"/>
      <c r="Y112" s="597"/>
      <c r="Z112" s="662">
        <f t="shared" si="2"/>
        <v>5250.0000000000009</v>
      </c>
      <c r="AA112" s="594">
        <f t="shared" si="3"/>
        <v>80250</v>
      </c>
    </row>
    <row r="113" spans="1:27" x14ac:dyDescent="0.35">
      <c r="A113" s="582"/>
      <c r="B113" s="196" t="s">
        <v>21290</v>
      </c>
      <c r="C113" s="196" t="s">
        <v>250</v>
      </c>
      <c r="D113" s="196" t="s">
        <v>21291</v>
      </c>
      <c r="E113" s="268" t="s">
        <v>21292</v>
      </c>
      <c r="F113" s="196"/>
      <c r="G113" s="604" t="s">
        <v>21530</v>
      </c>
      <c r="H113" s="582"/>
      <c r="I113" s="594">
        <v>75000</v>
      </c>
      <c r="J113" s="582"/>
      <c r="K113" s="582" t="s">
        <v>21524</v>
      </c>
      <c r="L113" s="584" t="s">
        <v>1063</v>
      </c>
      <c r="M113" s="582" t="s">
        <v>21527</v>
      </c>
      <c r="N113" s="595" t="s">
        <v>21532</v>
      </c>
      <c r="O113" s="584" t="s">
        <v>1063</v>
      </c>
      <c r="P113" s="582"/>
      <c r="Q113" s="584" t="s">
        <v>1063</v>
      </c>
      <c r="R113" s="586" t="s">
        <v>1063</v>
      </c>
      <c r="S113" s="582"/>
      <c r="T113" s="582"/>
      <c r="U113" s="582"/>
      <c r="V113" s="582"/>
      <c r="W113" s="582"/>
      <c r="X113" s="597"/>
      <c r="Y113" s="597"/>
      <c r="Z113" s="662">
        <f t="shared" si="2"/>
        <v>5250.0000000000009</v>
      </c>
      <c r="AA113" s="594">
        <f t="shared" si="3"/>
        <v>80250</v>
      </c>
    </row>
    <row r="114" spans="1:27" x14ac:dyDescent="0.35">
      <c r="A114" s="582"/>
      <c r="B114" s="196" t="s">
        <v>21290</v>
      </c>
      <c r="C114" s="196" t="s">
        <v>250</v>
      </c>
      <c r="D114" s="196" t="s">
        <v>21291</v>
      </c>
      <c r="E114" s="268" t="s">
        <v>21292</v>
      </c>
      <c r="F114" s="196"/>
      <c r="G114" s="604" t="s">
        <v>21530</v>
      </c>
      <c r="H114" s="582"/>
      <c r="I114" s="594">
        <v>75000</v>
      </c>
      <c r="J114" s="582"/>
      <c r="K114" s="582" t="s">
        <v>21533</v>
      </c>
      <c r="L114" s="584" t="s">
        <v>1063</v>
      </c>
      <c r="M114" s="582" t="s">
        <v>3270</v>
      </c>
      <c r="N114" s="595" t="s">
        <v>21534</v>
      </c>
      <c r="O114" s="584" t="s">
        <v>1063</v>
      </c>
      <c r="P114" s="582"/>
      <c r="Q114" s="584" t="s">
        <v>1063</v>
      </c>
      <c r="R114" s="586" t="s">
        <v>1063</v>
      </c>
      <c r="S114" s="582"/>
      <c r="T114" s="582"/>
      <c r="U114" s="582"/>
      <c r="V114" s="582"/>
      <c r="W114" s="582"/>
      <c r="X114" s="597"/>
      <c r="Y114" s="597"/>
      <c r="Z114" s="662">
        <f t="shared" si="2"/>
        <v>5250.0000000000009</v>
      </c>
      <c r="AA114" s="594">
        <f t="shared" si="3"/>
        <v>80250</v>
      </c>
    </row>
    <row r="115" spans="1:27" x14ac:dyDescent="0.35">
      <c r="A115" s="582"/>
      <c r="B115" s="196" t="s">
        <v>21290</v>
      </c>
      <c r="C115" s="196" t="s">
        <v>250</v>
      </c>
      <c r="D115" s="196" t="s">
        <v>21291</v>
      </c>
      <c r="E115" s="268" t="s">
        <v>21292</v>
      </c>
      <c r="F115" s="196"/>
      <c r="G115" s="604" t="s">
        <v>21530</v>
      </c>
      <c r="H115" s="582"/>
      <c r="I115" s="594">
        <v>75000</v>
      </c>
      <c r="J115" s="582"/>
      <c r="K115" s="582" t="s">
        <v>1062</v>
      </c>
      <c r="L115" s="584" t="s">
        <v>1063</v>
      </c>
      <c r="M115" s="582" t="s">
        <v>21535</v>
      </c>
      <c r="N115" s="595">
        <v>1182710091</v>
      </c>
      <c r="O115" s="584" t="s">
        <v>1063</v>
      </c>
      <c r="P115" s="582"/>
      <c r="Q115" s="584" t="s">
        <v>1063</v>
      </c>
      <c r="R115" s="586" t="s">
        <v>1063</v>
      </c>
      <c r="S115" s="582"/>
      <c r="T115" s="582"/>
      <c r="U115" s="582"/>
      <c r="V115" s="582"/>
      <c r="W115" s="582"/>
      <c r="X115" s="597"/>
      <c r="Y115" s="597"/>
      <c r="Z115" s="662">
        <f t="shared" si="2"/>
        <v>5250.0000000000009</v>
      </c>
      <c r="AA115" s="594">
        <f t="shared" si="3"/>
        <v>80250</v>
      </c>
    </row>
    <row r="116" spans="1:27" x14ac:dyDescent="0.35">
      <c r="A116" s="582"/>
      <c r="B116" s="196" t="s">
        <v>21290</v>
      </c>
      <c r="C116" s="196" t="s">
        <v>250</v>
      </c>
      <c r="D116" s="196" t="s">
        <v>21291</v>
      </c>
      <c r="E116" s="268" t="s">
        <v>21292</v>
      </c>
      <c r="F116" s="196"/>
      <c r="G116" s="604" t="s">
        <v>21536</v>
      </c>
      <c r="H116" s="582"/>
      <c r="I116" s="594">
        <v>75000</v>
      </c>
      <c r="J116" s="582"/>
      <c r="K116" s="582" t="s">
        <v>1062</v>
      </c>
      <c r="L116" s="584" t="s">
        <v>1063</v>
      </c>
      <c r="M116" s="582" t="s">
        <v>14286</v>
      </c>
      <c r="N116" s="595">
        <v>1182710187</v>
      </c>
      <c r="O116" s="584" t="s">
        <v>1063</v>
      </c>
      <c r="P116" s="582"/>
      <c r="Q116" s="584" t="s">
        <v>1063</v>
      </c>
      <c r="R116" s="586" t="s">
        <v>1063</v>
      </c>
      <c r="S116" s="582"/>
      <c r="T116" s="582"/>
      <c r="U116" s="582"/>
      <c r="V116" s="582"/>
      <c r="W116" s="582"/>
      <c r="X116" s="597"/>
      <c r="Y116" s="597"/>
      <c r="Z116" s="662">
        <f t="shared" si="2"/>
        <v>5250.0000000000009</v>
      </c>
      <c r="AA116" s="594">
        <f t="shared" si="3"/>
        <v>80250</v>
      </c>
    </row>
    <row r="117" spans="1:27" x14ac:dyDescent="0.35">
      <c r="A117" s="582"/>
      <c r="B117" s="196" t="s">
        <v>21290</v>
      </c>
      <c r="C117" s="196" t="s">
        <v>250</v>
      </c>
      <c r="D117" s="196" t="s">
        <v>21291</v>
      </c>
      <c r="E117" s="268" t="s">
        <v>21292</v>
      </c>
      <c r="F117" s="196"/>
      <c r="G117" s="604" t="s">
        <v>21536</v>
      </c>
      <c r="H117" s="582"/>
      <c r="I117" s="594">
        <v>75000</v>
      </c>
      <c r="J117" s="582"/>
      <c r="K117" s="582" t="s">
        <v>1062</v>
      </c>
      <c r="L117" s="584" t="s">
        <v>1063</v>
      </c>
      <c r="M117" s="582" t="s">
        <v>21523</v>
      </c>
      <c r="N117" s="595">
        <v>1182710173</v>
      </c>
      <c r="O117" s="584" t="s">
        <v>1063</v>
      </c>
      <c r="P117" s="582"/>
      <c r="Q117" s="584" t="s">
        <v>1063</v>
      </c>
      <c r="R117" s="586" t="s">
        <v>1063</v>
      </c>
      <c r="S117" s="582"/>
      <c r="T117" s="582"/>
      <c r="U117" s="582"/>
      <c r="V117" s="582"/>
      <c r="W117" s="582"/>
      <c r="X117" s="597"/>
      <c r="Y117" s="597"/>
      <c r="Z117" s="662">
        <f t="shared" si="2"/>
        <v>5250.0000000000009</v>
      </c>
      <c r="AA117" s="594">
        <f t="shared" si="3"/>
        <v>80250</v>
      </c>
    </row>
    <row r="118" spans="1:27" x14ac:dyDescent="0.35">
      <c r="A118" s="582"/>
      <c r="B118" s="196" t="s">
        <v>21290</v>
      </c>
      <c r="C118" s="196" t="s">
        <v>250</v>
      </c>
      <c r="D118" s="196" t="s">
        <v>21291</v>
      </c>
      <c r="E118" s="268" t="s">
        <v>21292</v>
      </c>
      <c r="F118" s="196"/>
      <c r="G118" s="604" t="s">
        <v>21536</v>
      </c>
      <c r="H118" s="582"/>
      <c r="I118" s="594">
        <v>75000</v>
      </c>
      <c r="J118" s="582"/>
      <c r="K118" s="582" t="s">
        <v>21524</v>
      </c>
      <c r="L118" s="584" t="s">
        <v>1063</v>
      </c>
      <c r="M118" s="582" t="s">
        <v>21525</v>
      </c>
      <c r="N118" s="595" t="s">
        <v>21537</v>
      </c>
      <c r="O118" s="584" t="s">
        <v>1063</v>
      </c>
      <c r="P118" s="582"/>
      <c r="Q118" s="584" t="s">
        <v>1063</v>
      </c>
      <c r="R118" s="586" t="s">
        <v>1063</v>
      </c>
      <c r="S118" s="582"/>
      <c r="T118" s="582"/>
      <c r="U118" s="582"/>
      <c r="V118" s="582"/>
      <c r="W118" s="582"/>
      <c r="X118" s="597"/>
      <c r="Y118" s="597"/>
      <c r="Z118" s="662">
        <f t="shared" si="2"/>
        <v>5250.0000000000009</v>
      </c>
      <c r="AA118" s="594">
        <f t="shared" si="3"/>
        <v>80250</v>
      </c>
    </row>
    <row r="119" spans="1:27" x14ac:dyDescent="0.35">
      <c r="A119" s="582"/>
      <c r="B119" s="196" t="s">
        <v>21290</v>
      </c>
      <c r="C119" s="196" t="s">
        <v>250</v>
      </c>
      <c r="D119" s="196" t="s">
        <v>21291</v>
      </c>
      <c r="E119" s="268" t="s">
        <v>21292</v>
      </c>
      <c r="F119" s="196"/>
      <c r="G119" s="604" t="s">
        <v>21536</v>
      </c>
      <c r="H119" s="582"/>
      <c r="I119" s="594">
        <v>75000</v>
      </c>
      <c r="J119" s="582"/>
      <c r="K119" s="582" t="s">
        <v>21524</v>
      </c>
      <c r="L119" s="584" t="s">
        <v>1063</v>
      </c>
      <c r="M119" s="582" t="s">
        <v>21527</v>
      </c>
      <c r="N119" s="595" t="s">
        <v>21538</v>
      </c>
      <c r="O119" s="584" t="s">
        <v>1063</v>
      </c>
      <c r="P119" s="582"/>
      <c r="Q119" s="584" t="s">
        <v>1063</v>
      </c>
      <c r="R119" s="586" t="s">
        <v>1063</v>
      </c>
      <c r="S119" s="582"/>
      <c r="T119" s="582"/>
      <c r="U119" s="582"/>
      <c r="V119" s="582"/>
      <c r="W119" s="582"/>
      <c r="X119" s="597"/>
      <c r="Y119" s="597"/>
      <c r="Z119" s="662">
        <f t="shared" si="2"/>
        <v>5250.0000000000009</v>
      </c>
      <c r="AA119" s="594">
        <f t="shared" si="3"/>
        <v>80250</v>
      </c>
    </row>
    <row r="120" spans="1:27" x14ac:dyDescent="0.35">
      <c r="A120" s="582"/>
      <c r="B120" s="196" t="s">
        <v>21290</v>
      </c>
      <c r="C120" s="196" t="s">
        <v>250</v>
      </c>
      <c r="D120" s="196" t="s">
        <v>21291</v>
      </c>
      <c r="E120" s="268" t="s">
        <v>21292</v>
      </c>
      <c r="F120" s="196"/>
      <c r="G120" s="604" t="s">
        <v>21536</v>
      </c>
      <c r="H120" s="582"/>
      <c r="I120" s="594">
        <v>75000</v>
      </c>
      <c r="J120" s="582"/>
      <c r="K120" s="582" t="s">
        <v>21533</v>
      </c>
      <c r="L120" s="584" t="s">
        <v>1063</v>
      </c>
      <c r="M120" s="582" t="s">
        <v>3270</v>
      </c>
      <c r="N120" s="595" t="s">
        <v>21539</v>
      </c>
      <c r="O120" s="584" t="s">
        <v>1063</v>
      </c>
      <c r="P120" s="582"/>
      <c r="Q120" s="584" t="s">
        <v>1063</v>
      </c>
      <c r="R120" s="586" t="s">
        <v>1063</v>
      </c>
      <c r="S120" s="582"/>
      <c r="T120" s="582"/>
      <c r="U120" s="582"/>
      <c r="V120" s="582"/>
      <c r="W120" s="582"/>
      <c r="X120" s="597"/>
      <c r="Y120" s="597"/>
      <c r="Z120" s="662">
        <f t="shared" si="2"/>
        <v>5250.0000000000009</v>
      </c>
      <c r="AA120" s="594">
        <f t="shared" si="3"/>
        <v>80250</v>
      </c>
    </row>
    <row r="121" spans="1:27" x14ac:dyDescent="0.35">
      <c r="A121" s="582"/>
      <c r="B121" s="196" t="s">
        <v>21290</v>
      </c>
      <c r="C121" s="196" t="s">
        <v>250</v>
      </c>
      <c r="D121" s="196" t="s">
        <v>21291</v>
      </c>
      <c r="E121" s="268" t="s">
        <v>21292</v>
      </c>
      <c r="F121" s="196"/>
      <c r="G121" s="604" t="s">
        <v>21536</v>
      </c>
      <c r="H121" s="582"/>
      <c r="I121" s="594">
        <v>75000</v>
      </c>
      <c r="J121" s="582"/>
      <c r="K121" s="582" t="s">
        <v>1062</v>
      </c>
      <c r="L121" s="584" t="s">
        <v>1063</v>
      </c>
      <c r="M121" s="582" t="s">
        <v>21535</v>
      </c>
      <c r="N121" s="595">
        <v>1182710092</v>
      </c>
      <c r="O121" s="584" t="s">
        <v>1063</v>
      </c>
      <c r="P121" s="582"/>
      <c r="Q121" s="584" t="s">
        <v>1063</v>
      </c>
      <c r="R121" s="586" t="s">
        <v>1063</v>
      </c>
      <c r="S121" s="582"/>
      <c r="T121" s="582"/>
      <c r="U121" s="582"/>
      <c r="V121" s="582"/>
      <c r="W121" s="582"/>
      <c r="X121" s="597"/>
      <c r="Y121" s="597"/>
      <c r="Z121" s="662">
        <f t="shared" si="2"/>
        <v>5250.0000000000009</v>
      </c>
      <c r="AA121" s="594">
        <f t="shared" si="3"/>
        <v>80250</v>
      </c>
    </row>
    <row r="122" spans="1:27" x14ac:dyDescent="0.35">
      <c r="A122" s="582"/>
      <c r="B122" s="196" t="s">
        <v>21290</v>
      </c>
      <c r="C122" s="196" t="s">
        <v>250</v>
      </c>
      <c r="D122" s="196" t="s">
        <v>21291</v>
      </c>
      <c r="E122" s="268" t="s">
        <v>21292</v>
      </c>
      <c r="F122" s="196"/>
      <c r="G122" s="604" t="s">
        <v>21540</v>
      </c>
      <c r="H122" s="582"/>
      <c r="I122" s="594">
        <v>75000</v>
      </c>
      <c r="J122" s="582"/>
      <c r="K122" s="582" t="s">
        <v>1062</v>
      </c>
      <c r="L122" s="584" t="s">
        <v>1063</v>
      </c>
      <c r="M122" s="582" t="s">
        <v>14286</v>
      </c>
      <c r="N122" s="595">
        <v>1173460208</v>
      </c>
      <c r="O122" s="584" t="s">
        <v>1063</v>
      </c>
      <c r="P122" s="582"/>
      <c r="Q122" s="584" t="s">
        <v>1063</v>
      </c>
      <c r="R122" s="586" t="s">
        <v>1063</v>
      </c>
      <c r="S122" s="582"/>
      <c r="T122" s="582"/>
      <c r="U122" s="582"/>
      <c r="V122" s="582"/>
      <c r="W122" s="582"/>
      <c r="X122" s="597"/>
      <c r="Y122" s="597"/>
      <c r="Z122" s="662">
        <f t="shared" si="2"/>
        <v>5250.0000000000009</v>
      </c>
      <c r="AA122" s="594">
        <f t="shared" si="3"/>
        <v>80250</v>
      </c>
    </row>
    <row r="123" spans="1:27" x14ac:dyDescent="0.35">
      <c r="A123" s="582"/>
      <c r="B123" s="196" t="s">
        <v>21290</v>
      </c>
      <c r="C123" s="196" t="s">
        <v>250</v>
      </c>
      <c r="D123" s="196" t="s">
        <v>21291</v>
      </c>
      <c r="E123" s="268" t="s">
        <v>21292</v>
      </c>
      <c r="F123" s="196"/>
      <c r="G123" s="604" t="s">
        <v>21540</v>
      </c>
      <c r="H123" s="582"/>
      <c r="I123" s="594">
        <v>75000</v>
      </c>
      <c r="J123" s="582"/>
      <c r="K123" s="582" t="s">
        <v>1062</v>
      </c>
      <c r="L123" s="584" t="s">
        <v>1063</v>
      </c>
      <c r="M123" s="582" t="s">
        <v>21523</v>
      </c>
      <c r="N123" s="595">
        <v>1170410424</v>
      </c>
      <c r="O123" s="584" t="s">
        <v>1063</v>
      </c>
      <c r="P123" s="582"/>
      <c r="Q123" s="584" t="s">
        <v>1063</v>
      </c>
      <c r="R123" s="586" t="s">
        <v>1063</v>
      </c>
      <c r="S123" s="582"/>
      <c r="T123" s="582"/>
      <c r="U123" s="582"/>
      <c r="V123" s="582"/>
      <c r="W123" s="582"/>
      <c r="X123" s="597"/>
      <c r="Y123" s="597"/>
      <c r="Z123" s="662">
        <f t="shared" si="2"/>
        <v>5250.0000000000009</v>
      </c>
      <c r="AA123" s="594">
        <f t="shared" si="3"/>
        <v>80250</v>
      </c>
    </row>
    <row r="124" spans="1:27" x14ac:dyDescent="0.35">
      <c r="A124" s="582"/>
      <c r="B124" s="196" t="s">
        <v>21290</v>
      </c>
      <c r="C124" s="196" t="s">
        <v>250</v>
      </c>
      <c r="D124" s="196" t="s">
        <v>21291</v>
      </c>
      <c r="E124" s="268" t="s">
        <v>21292</v>
      </c>
      <c r="F124" s="196"/>
      <c r="G124" s="604" t="s">
        <v>21540</v>
      </c>
      <c r="H124" s="582"/>
      <c r="I124" s="594">
        <v>75000</v>
      </c>
      <c r="J124" s="582"/>
      <c r="K124" s="582" t="s">
        <v>21524</v>
      </c>
      <c r="L124" s="584" t="s">
        <v>1063</v>
      </c>
      <c r="M124" s="582" t="s">
        <v>21525</v>
      </c>
      <c r="N124" s="595" t="s">
        <v>21541</v>
      </c>
      <c r="O124" s="584" t="s">
        <v>1063</v>
      </c>
      <c r="P124" s="582"/>
      <c r="Q124" s="584" t="s">
        <v>1063</v>
      </c>
      <c r="R124" s="586" t="s">
        <v>1063</v>
      </c>
      <c r="S124" s="582"/>
      <c r="T124" s="582"/>
      <c r="U124" s="582"/>
      <c r="V124" s="582"/>
      <c r="W124" s="582"/>
      <c r="X124" s="597"/>
      <c r="Y124" s="597"/>
      <c r="Z124" s="662">
        <f t="shared" si="2"/>
        <v>5250.0000000000009</v>
      </c>
      <c r="AA124" s="594">
        <f t="shared" si="3"/>
        <v>80250</v>
      </c>
    </row>
    <row r="125" spans="1:27" x14ac:dyDescent="0.35">
      <c r="A125" s="582"/>
      <c r="B125" s="196" t="s">
        <v>21290</v>
      </c>
      <c r="C125" s="196" t="s">
        <v>250</v>
      </c>
      <c r="D125" s="196" t="s">
        <v>21291</v>
      </c>
      <c r="E125" s="268" t="s">
        <v>21292</v>
      </c>
      <c r="F125" s="196"/>
      <c r="G125" s="604" t="s">
        <v>21540</v>
      </c>
      <c r="H125" s="582"/>
      <c r="I125" s="594">
        <v>75000</v>
      </c>
      <c r="J125" s="582"/>
      <c r="K125" s="582" t="s">
        <v>21524</v>
      </c>
      <c r="L125" s="584" t="s">
        <v>1063</v>
      </c>
      <c r="M125" s="582" t="s">
        <v>21527</v>
      </c>
      <c r="N125" s="595" t="s">
        <v>21542</v>
      </c>
      <c r="O125" s="584" t="s">
        <v>1063</v>
      </c>
      <c r="P125" s="582"/>
      <c r="Q125" s="584" t="s">
        <v>1063</v>
      </c>
      <c r="R125" s="586" t="s">
        <v>1063</v>
      </c>
      <c r="S125" s="582"/>
      <c r="T125" s="582"/>
      <c r="U125" s="582"/>
      <c r="V125" s="582"/>
      <c r="W125" s="582"/>
      <c r="X125" s="597"/>
      <c r="Y125" s="597"/>
      <c r="Z125" s="662">
        <f t="shared" si="2"/>
        <v>5250.0000000000009</v>
      </c>
      <c r="AA125" s="594">
        <f t="shared" si="3"/>
        <v>80250</v>
      </c>
    </row>
    <row r="126" spans="1:27" x14ac:dyDescent="0.35">
      <c r="A126" s="582"/>
      <c r="B126" s="196" t="s">
        <v>21290</v>
      </c>
      <c r="C126" s="196" t="s">
        <v>250</v>
      </c>
      <c r="D126" s="196" t="s">
        <v>21291</v>
      </c>
      <c r="E126" s="268" t="s">
        <v>21292</v>
      </c>
      <c r="F126" s="196"/>
      <c r="G126" s="604" t="s">
        <v>21540</v>
      </c>
      <c r="H126" s="582"/>
      <c r="I126" s="594">
        <v>75000</v>
      </c>
      <c r="J126" s="582"/>
      <c r="K126" s="582" t="s">
        <v>21533</v>
      </c>
      <c r="L126" s="584" t="s">
        <v>1063</v>
      </c>
      <c r="M126" s="582" t="s">
        <v>3270</v>
      </c>
      <c r="N126" s="595" t="s">
        <v>21543</v>
      </c>
      <c r="O126" s="584" t="s">
        <v>1063</v>
      </c>
      <c r="P126" s="582"/>
      <c r="Q126" s="584" t="s">
        <v>1063</v>
      </c>
      <c r="R126" s="586" t="s">
        <v>1063</v>
      </c>
      <c r="S126" s="582"/>
      <c r="T126" s="582"/>
      <c r="U126" s="582"/>
      <c r="V126" s="582"/>
      <c r="W126" s="582"/>
      <c r="X126" s="597"/>
      <c r="Y126" s="597"/>
      <c r="Z126" s="662">
        <f t="shared" si="2"/>
        <v>5250.0000000000009</v>
      </c>
      <c r="AA126" s="594">
        <f t="shared" si="3"/>
        <v>80250</v>
      </c>
    </row>
    <row r="127" spans="1:27" x14ac:dyDescent="0.35">
      <c r="A127" s="582"/>
      <c r="B127" s="196" t="s">
        <v>21290</v>
      </c>
      <c r="C127" s="196" t="s">
        <v>250</v>
      </c>
      <c r="D127" s="196" t="s">
        <v>21291</v>
      </c>
      <c r="E127" s="268" t="s">
        <v>21292</v>
      </c>
      <c r="F127" s="196"/>
      <c r="G127" s="604" t="s">
        <v>21540</v>
      </c>
      <c r="H127" s="582"/>
      <c r="I127" s="594">
        <v>75000</v>
      </c>
      <c r="J127" s="582"/>
      <c r="K127" s="582" t="s">
        <v>1062</v>
      </c>
      <c r="L127" s="584" t="s">
        <v>1063</v>
      </c>
      <c r="M127" s="582" t="s">
        <v>21535</v>
      </c>
      <c r="N127" s="595" t="s">
        <v>21544</v>
      </c>
      <c r="O127" s="584" t="s">
        <v>1063</v>
      </c>
      <c r="P127" s="582"/>
      <c r="Q127" s="584" t="s">
        <v>1063</v>
      </c>
      <c r="R127" s="586" t="s">
        <v>1063</v>
      </c>
      <c r="S127" s="582"/>
      <c r="T127" s="582"/>
      <c r="U127" s="582"/>
      <c r="V127" s="582"/>
      <c r="W127" s="582"/>
      <c r="X127" s="597"/>
      <c r="Y127" s="597"/>
      <c r="Z127" s="662">
        <f t="shared" si="2"/>
        <v>5250.0000000000009</v>
      </c>
      <c r="AA127" s="594">
        <f t="shared" si="3"/>
        <v>80250</v>
      </c>
    </row>
    <row r="128" spans="1:27" x14ac:dyDescent="0.35">
      <c r="A128" s="582"/>
      <c r="B128" s="196" t="s">
        <v>21290</v>
      </c>
      <c r="C128" s="196" t="s">
        <v>250</v>
      </c>
      <c r="D128" s="196" t="s">
        <v>21291</v>
      </c>
      <c r="E128" s="268" t="s">
        <v>21292</v>
      </c>
      <c r="F128" s="196"/>
      <c r="G128" s="604" t="s">
        <v>21545</v>
      </c>
      <c r="H128" s="582"/>
      <c r="I128" s="594">
        <v>75000</v>
      </c>
      <c r="J128" s="582"/>
      <c r="K128" s="582" t="s">
        <v>1062</v>
      </c>
      <c r="L128" s="584" t="s">
        <v>1063</v>
      </c>
      <c r="M128" s="582" t="s">
        <v>14286</v>
      </c>
      <c r="N128" s="595">
        <v>1170410502</v>
      </c>
      <c r="O128" s="584" t="s">
        <v>1063</v>
      </c>
      <c r="P128" s="582"/>
      <c r="Q128" s="584" t="s">
        <v>1063</v>
      </c>
      <c r="R128" s="586" t="s">
        <v>1063</v>
      </c>
      <c r="S128" s="582"/>
      <c r="T128" s="582"/>
      <c r="U128" s="582"/>
      <c r="V128" s="582"/>
      <c r="W128" s="582"/>
      <c r="X128" s="597"/>
      <c r="Y128" s="597"/>
      <c r="Z128" s="662">
        <f t="shared" si="2"/>
        <v>5250.0000000000009</v>
      </c>
      <c r="AA128" s="594">
        <f t="shared" si="3"/>
        <v>80250</v>
      </c>
    </row>
    <row r="129" spans="1:27" x14ac:dyDescent="0.35">
      <c r="A129" s="582"/>
      <c r="B129" s="196" t="s">
        <v>21290</v>
      </c>
      <c r="C129" s="196" t="s">
        <v>250</v>
      </c>
      <c r="D129" s="196" t="s">
        <v>21291</v>
      </c>
      <c r="E129" s="268" t="s">
        <v>21292</v>
      </c>
      <c r="F129" s="196"/>
      <c r="G129" s="604" t="s">
        <v>21546</v>
      </c>
      <c r="H129" s="582"/>
      <c r="I129" s="594">
        <v>75000</v>
      </c>
      <c r="J129" s="582"/>
      <c r="K129" s="582" t="s">
        <v>1062</v>
      </c>
      <c r="L129" s="584" t="s">
        <v>1063</v>
      </c>
      <c r="M129" s="582" t="s">
        <v>21523</v>
      </c>
      <c r="N129" s="595">
        <v>1170410425</v>
      </c>
      <c r="O129" s="584" t="s">
        <v>1063</v>
      </c>
      <c r="P129" s="582"/>
      <c r="Q129" s="584" t="s">
        <v>1063</v>
      </c>
      <c r="R129" s="586" t="s">
        <v>1063</v>
      </c>
      <c r="S129" s="582"/>
      <c r="T129" s="582"/>
      <c r="U129" s="582"/>
      <c r="V129" s="582"/>
      <c r="W129" s="582"/>
      <c r="X129" s="597"/>
      <c r="Y129" s="597"/>
      <c r="Z129" s="662">
        <f t="shared" si="2"/>
        <v>5250.0000000000009</v>
      </c>
      <c r="AA129" s="594">
        <f t="shared" si="3"/>
        <v>80250</v>
      </c>
    </row>
    <row r="130" spans="1:27" x14ac:dyDescent="0.35">
      <c r="A130" s="582"/>
      <c r="B130" s="196" t="s">
        <v>21290</v>
      </c>
      <c r="C130" s="196" t="s">
        <v>250</v>
      </c>
      <c r="D130" s="196" t="s">
        <v>21291</v>
      </c>
      <c r="E130" s="268" t="s">
        <v>21292</v>
      </c>
      <c r="F130" s="196"/>
      <c r="G130" s="604" t="s">
        <v>21545</v>
      </c>
      <c r="H130" s="582"/>
      <c r="I130" s="594">
        <v>75000</v>
      </c>
      <c r="J130" s="582"/>
      <c r="K130" s="582" t="s">
        <v>21524</v>
      </c>
      <c r="L130" s="584" t="s">
        <v>1063</v>
      </c>
      <c r="M130" s="582" t="s">
        <v>21525</v>
      </c>
      <c r="N130" s="595">
        <v>1601344</v>
      </c>
      <c r="O130" s="584" t="s">
        <v>1063</v>
      </c>
      <c r="P130" s="582"/>
      <c r="Q130" s="584" t="s">
        <v>1063</v>
      </c>
      <c r="R130" s="586" t="s">
        <v>1063</v>
      </c>
      <c r="S130" s="582"/>
      <c r="T130" s="582"/>
      <c r="U130" s="582"/>
      <c r="V130" s="582"/>
      <c r="W130" s="582"/>
      <c r="X130" s="597"/>
      <c r="Y130" s="597"/>
      <c r="Z130" s="662">
        <f t="shared" si="2"/>
        <v>5250.0000000000009</v>
      </c>
      <c r="AA130" s="594">
        <f t="shared" si="3"/>
        <v>80250</v>
      </c>
    </row>
    <row r="131" spans="1:27" x14ac:dyDescent="0.35">
      <c r="A131" s="582"/>
      <c r="B131" s="196" t="s">
        <v>21290</v>
      </c>
      <c r="C131" s="196" t="s">
        <v>250</v>
      </c>
      <c r="D131" s="196" t="s">
        <v>21291</v>
      </c>
      <c r="E131" s="268" t="s">
        <v>21292</v>
      </c>
      <c r="F131" s="196"/>
      <c r="G131" s="604" t="s">
        <v>21545</v>
      </c>
      <c r="H131" s="582"/>
      <c r="I131" s="594">
        <v>75000</v>
      </c>
      <c r="J131" s="582"/>
      <c r="K131" s="582" t="s">
        <v>21524</v>
      </c>
      <c r="L131" s="584" t="s">
        <v>1063</v>
      </c>
      <c r="M131" s="582" t="s">
        <v>21527</v>
      </c>
      <c r="N131" s="595">
        <v>1601368</v>
      </c>
      <c r="O131" s="584" t="s">
        <v>1063</v>
      </c>
      <c r="P131" s="582"/>
      <c r="Q131" s="584" t="s">
        <v>1063</v>
      </c>
      <c r="R131" s="586" t="s">
        <v>1063</v>
      </c>
      <c r="S131" s="582"/>
      <c r="T131" s="582"/>
      <c r="U131" s="582"/>
      <c r="V131" s="582"/>
      <c r="W131" s="582"/>
      <c r="X131" s="597"/>
      <c r="Y131" s="597"/>
      <c r="Z131" s="662">
        <f t="shared" si="2"/>
        <v>5250.0000000000009</v>
      </c>
      <c r="AA131" s="594">
        <f t="shared" si="3"/>
        <v>80250</v>
      </c>
    </row>
    <row r="132" spans="1:27" x14ac:dyDescent="0.35">
      <c r="A132" s="582"/>
      <c r="B132" s="196" t="s">
        <v>21290</v>
      </c>
      <c r="C132" s="196" t="s">
        <v>250</v>
      </c>
      <c r="D132" s="196" t="s">
        <v>21291</v>
      </c>
      <c r="E132" s="268" t="s">
        <v>21292</v>
      </c>
      <c r="F132" s="196"/>
      <c r="G132" s="604" t="s">
        <v>21545</v>
      </c>
      <c r="H132" s="582"/>
      <c r="I132" s="594">
        <v>75000</v>
      </c>
      <c r="J132" s="582"/>
      <c r="K132" s="582" t="s">
        <v>21533</v>
      </c>
      <c r="L132" s="584" t="s">
        <v>1063</v>
      </c>
      <c r="M132" s="582" t="s">
        <v>3270</v>
      </c>
      <c r="N132" s="595" t="s">
        <v>21547</v>
      </c>
      <c r="O132" s="584" t="s">
        <v>1063</v>
      </c>
      <c r="P132" s="582"/>
      <c r="Q132" s="584" t="s">
        <v>1063</v>
      </c>
      <c r="R132" s="586" t="s">
        <v>1063</v>
      </c>
      <c r="S132" s="582"/>
      <c r="T132" s="582"/>
      <c r="U132" s="582"/>
      <c r="V132" s="582"/>
      <c r="W132" s="582"/>
      <c r="X132" s="597"/>
      <c r="Y132" s="597"/>
      <c r="Z132" s="662">
        <f t="shared" si="2"/>
        <v>5250.0000000000009</v>
      </c>
      <c r="AA132" s="594">
        <f t="shared" si="3"/>
        <v>80250</v>
      </c>
    </row>
    <row r="133" spans="1:27" x14ac:dyDescent="0.35">
      <c r="A133" s="582"/>
      <c r="B133" s="196" t="s">
        <v>21290</v>
      </c>
      <c r="C133" s="196" t="s">
        <v>250</v>
      </c>
      <c r="D133" s="196" t="s">
        <v>21291</v>
      </c>
      <c r="E133" s="268" t="s">
        <v>21292</v>
      </c>
      <c r="F133" s="196"/>
      <c r="G133" s="604" t="s">
        <v>21545</v>
      </c>
      <c r="H133" s="582"/>
      <c r="I133" s="594">
        <v>75000</v>
      </c>
      <c r="J133" s="582"/>
      <c r="K133" s="582" t="s">
        <v>1062</v>
      </c>
      <c r="L133" s="584" t="s">
        <v>1063</v>
      </c>
      <c r="M133" s="582" t="s">
        <v>21535</v>
      </c>
      <c r="N133" s="595">
        <v>1170410238</v>
      </c>
      <c r="O133" s="584" t="s">
        <v>1063</v>
      </c>
      <c r="P133" s="582"/>
      <c r="Q133" s="584" t="s">
        <v>1063</v>
      </c>
      <c r="R133" s="586" t="s">
        <v>1063</v>
      </c>
      <c r="S133" s="582"/>
      <c r="T133" s="582"/>
      <c r="U133" s="582"/>
      <c r="V133" s="582"/>
      <c r="W133" s="582"/>
      <c r="X133" s="597"/>
      <c r="Y133" s="597"/>
      <c r="Z133" s="662">
        <f t="shared" si="2"/>
        <v>5250.0000000000009</v>
      </c>
      <c r="AA133" s="594">
        <f t="shared" si="3"/>
        <v>80250</v>
      </c>
    </row>
    <row r="134" spans="1:27" x14ac:dyDescent="0.35">
      <c r="A134" s="582"/>
      <c r="B134" s="196" t="s">
        <v>21290</v>
      </c>
      <c r="C134" s="196" t="s">
        <v>250</v>
      </c>
      <c r="D134" s="196" t="s">
        <v>21291</v>
      </c>
      <c r="E134" s="268" t="s">
        <v>21292</v>
      </c>
      <c r="F134" s="196"/>
      <c r="G134" s="604" t="s">
        <v>21548</v>
      </c>
      <c r="H134" s="582"/>
      <c r="I134" s="594">
        <v>75000</v>
      </c>
      <c r="J134" s="582"/>
      <c r="K134" s="582" t="s">
        <v>1062</v>
      </c>
      <c r="L134" s="584" t="s">
        <v>1063</v>
      </c>
      <c r="M134" s="582" t="s">
        <v>14210</v>
      </c>
      <c r="N134" s="595">
        <v>3180400368</v>
      </c>
      <c r="O134" s="584" t="s">
        <v>1063</v>
      </c>
      <c r="P134" s="582"/>
      <c r="Q134" s="584" t="s">
        <v>1063</v>
      </c>
      <c r="R134" s="586" t="s">
        <v>1063</v>
      </c>
      <c r="S134" s="582"/>
      <c r="T134" s="582"/>
      <c r="U134" s="582"/>
      <c r="V134" s="582"/>
      <c r="W134" s="582"/>
      <c r="X134" s="597"/>
      <c r="Y134" s="597"/>
      <c r="Z134" s="662">
        <f t="shared" ref="Z134:Z197" si="4">I134*Z$4</f>
        <v>5250.0000000000009</v>
      </c>
      <c r="AA134" s="594">
        <f t="shared" ref="AA134:AA197" si="5">I134+Z134</f>
        <v>80250</v>
      </c>
    </row>
    <row r="135" spans="1:27" x14ac:dyDescent="0.35">
      <c r="A135" s="582"/>
      <c r="B135" s="196" t="s">
        <v>21290</v>
      </c>
      <c r="C135" s="196" t="s">
        <v>250</v>
      </c>
      <c r="D135" s="196" t="s">
        <v>21291</v>
      </c>
      <c r="E135" s="268" t="s">
        <v>21292</v>
      </c>
      <c r="F135" s="196"/>
      <c r="G135" s="604" t="s">
        <v>21548</v>
      </c>
      <c r="H135" s="582"/>
      <c r="I135" s="594">
        <v>75000</v>
      </c>
      <c r="J135" s="582"/>
      <c r="K135" s="582" t="s">
        <v>1062</v>
      </c>
      <c r="L135" s="584" t="s">
        <v>1063</v>
      </c>
      <c r="M135" s="582" t="s">
        <v>14278</v>
      </c>
      <c r="N135" s="595">
        <v>1180430130</v>
      </c>
      <c r="O135" s="584" t="s">
        <v>1063</v>
      </c>
      <c r="P135" s="582"/>
      <c r="Q135" s="584" t="s">
        <v>1063</v>
      </c>
      <c r="R135" s="586" t="s">
        <v>1063</v>
      </c>
      <c r="S135" s="582"/>
      <c r="T135" s="582"/>
      <c r="U135" s="582"/>
      <c r="V135" s="582"/>
      <c r="W135" s="582"/>
      <c r="X135" s="597"/>
      <c r="Y135" s="597"/>
      <c r="Z135" s="662">
        <f t="shared" si="4"/>
        <v>5250.0000000000009</v>
      </c>
      <c r="AA135" s="594">
        <f t="shared" si="5"/>
        <v>80250</v>
      </c>
    </row>
    <row r="136" spans="1:27" x14ac:dyDescent="0.35">
      <c r="A136" s="582"/>
      <c r="B136" s="196" t="s">
        <v>21290</v>
      </c>
      <c r="C136" s="196" t="s">
        <v>250</v>
      </c>
      <c r="D136" s="196" t="s">
        <v>21291</v>
      </c>
      <c r="E136" s="268" t="s">
        <v>21292</v>
      </c>
      <c r="F136" s="196"/>
      <c r="G136" s="604" t="s">
        <v>21548</v>
      </c>
      <c r="H136" s="582"/>
      <c r="I136" s="594">
        <v>75000</v>
      </c>
      <c r="J136" s="582"/>
      <c r="K136" s="582" t="s">
        <v>21524</v>
      </c>
      <c r="L136" s="584" t="s">
        <v>1063</v>
      </c>
      <c r="M136" s="582" t="s">
        <v>21525</v>
      </c>
      <c r="N136" s="595" t="s">
        <v>21549</v>
      </c>
      <c r="O136" s="584" t="s">
        <v>1063</v>
      </c>
      <c r="P136" s="582"/>
      <c r="Q136" s="584" t="s">
        <v>1063</v>
      </c>
      <c r="R136" s="586" t="s">
        <v>1063</v>
      </c>
      <c r="S136" s="582"/>
      <c r="T136" s="582"/>
      <c r="U136" s="582"/>
      <c r="V136" s="582"/>
      <c r="W136" s="582"/>
      <c r="X136" s="597"/>
      <c r="Y136" s="597"/>
      <c r="Z136" s="662">
        <f t="shared" si="4"/>
        <v>5250.0000000000009</v>
      </c>
      <c r="AA136" s="594">
        <f t="shared" si="5"/>
        <v>80250</v>
      </c>
    </row>
    <row r="137" spans="1:27" x14ac:dyDescent="0.35">
      <c r="A137" s="582"/>
      <c r="B137" s="196" t="s">
        <v>21290</v>
      </c>
      <c r="C137" s="196" t="s">
        <v>250</v>
      </c>
      <c r="D137" s="196" t="s">
        <v>21291</v>
      </c>
      <c r="E137" s="268" t="s">
        <v>21292</v>
      </c>
      <c r="F137" s="196"/>
      <c r="G137" s="604" t="s">
        <v>21548</v>
      </c>
      <c r="H137" s="582"/>
      <c r="I137" s="594">
        <v>75000</v>
      </c>
      <c r="J137" s="582"/>
      <c r="K137" s="582" t="s">
        <v>21524</v>
      </c>
      <c r="L137" s="584" t="s">
        <v>1063</v>
      </c>
      <c r="M137" s="582" t="s">
        <v>21527</v>
      </c>
      <c r="N137" s="595" t="s">
        <v>21550</v>
      </c>
      <c r="O137" s="584" t="s">
        <v>1063</v>
      </c>
      <c r="P137" s="582"/>
      <c r="Q137" s="584" t="s">
        <v>1063</v>
      </c>
      <c r="R137" s="586" t="s">
        <v>1063</v>
      </c>
      <c r="S137" s="582"/>
      <c r="T137" s="582"/>
      <c r="U137" s="582"/>
      <c r="V137" s="582"/>
      <c r="W137" s="582"/>
      <c r="X137" s="597"/>
      <c r="Y137" s="597"/>
      <c r="Z137" s="662">
        <f t="shared" si="4"/>
        <v>5250.0000000000009</v>
      </c>
      <c r="AA137" s="594">
        <f t="shared" si="5"/>
        <v>80250</v>
      </c>
    </row>
    <row r="138" spans="1:27" x14ac:dyDescent="0.35">
      <c r="A138" s="582"/>
      <c r="B138" s="196" t="s">
        <v>21290</v>
      </c>
      <c r="C138" s="196" t="s">
        <v>250</v>
      </c>
      <c r="D138" s="196" t="s">
        <v>21291</v>
      </c>
      <c r="E138" s="268" t="s">
        <v>21292</v>
      </c>
      <c r="F138" s="196"/>
      <c r="G138" s="604" t="s">
        <v>21551</v>
      </c>
      <c r="H138" s="582"/>
      <c r="I138" s="594">
        <v>75000</v>
      </c>
      <c r="J138" s="582"/>
      <c r="K138" s="582" t="s">
        <v>21552</v>
      </c>
      <c r="L138" s="584" t="s">
        <v>1063</v>
      </c>
      <c r="M138" s="582" t="s">
        <v>14272</v>
      </c>
      <c r="N138" s="595">
        <v>1182710182</v>
      </c>
      <c r="O138" s="584" t="s">
        <v>1063</v>
      </c>
      <c r="P138" s="582"/>
      <c r="Q138" s="584" t="s">
        <v>1063</v>
      </c>
      <c r="R138" s="586" t="s">
        <v>1063</v>
      </c>
      <c r="S138" s="582"/>
      <c r="T138" s="582"/>
      <c r="U138" s="582"/>
      <c r="V138" s="582"/>
      <c r="W138" s="582"/>
      <c r="X138" s="597"/>
      <c r="Y138" s="597"/>
      <c r="Z138" s="662">
        <f t="shared" si="4"/>
        <v>5250.0000000000009</v>
      </c>
      <c r="AA138" s="594">
        <f t="shared" si="5"/>
        <v>80250</v>
      </c>
    </row>
    <row r="139" spans="1:27" x14ac:dyDescent="0.35">
      <c r="A139" s="582"/>
      <c r="B139" s="196" t="s">
        <v>21290</v>
      </c>
      <c r="C139" s="196" t="s">
        <v>250</v>
      </c>
      <c r="D139" s="196" t="s">
        <v>21291</v>
      </c>
      <c r="E139" s="268" t="s">
        <v>21292</v>
      </c>
      <c r="F139" s="196"/>
      <c r="G139" s="604" t="s">
        <v>21553</v>
      </c>
      <c r="H139" s="582"/>
      <c r="I139" s="594">
        <v>75000</v>
      </c>
      <c r="J139" s="582"/>
      <c r="K139" s="582" t="s">
        <v>1062</v>
      </c>
      <c r="L139" s="584" t="s">
        <v>1063</v>
      </c>
      <c r="M139" s="582" t="s">
        <v>21554</v>
      </c>
      <c r="N139" s="595">
        <v>3170410362</v>
      </c>
      <c r="O139" s="584" t="s">
        <v>1063</v>
      </c>
      <c r="P139" s="582"/>
      <c r="Q139" s="584" t="s">
        <v>1063</v>
      </c>
      <c r="R139" s="586" t="s">
        <v>1063</v>
      </c>
      <c r="S139" s="582"/>
      <c r="T139" s="582"/>
      <c r="U139" s="582"/>
      <c r="V139" s="582"/>
      <c r="W139" s="582"/>
      <c r="X139" s="597"/>
      <c r="Y139" s="597"/>
      <c r="Z139" s="662">
        <f t="shared" si="4"/>
        <v>5250.0000000000009</v>
      </c>
      <c r="AA139" s="594">
        <f t="shared" si="5"/>
        <v>80250</v>
      </c>
    </row>
    <row r="140" spans="1:27" x14ac:dyDescent="0.35">
      <c r="A140" s="582"/>
      <c r="B140" s="196" t="s">
        <v>21290</v>
      </c>
      <c r="C140" s="196" t="s">
        <v>250</v>
      </c>
      <c r="D140" s="196" t="s">
        <v>21291</v>
      </c>
      <c r="E140" s="268" t="s">
        <v>21292</v>
      </c>
      <c r="F140" s="196"/>
      <c r="G140" s="604" t="s">
        <v>21553</v>
      </c>
      <c r="H140" s="582"/>
      <c r="I140" s="594">
        <v>75000</v>
      </c>
      <c r="J140" s="582"/>
      <c r="K140" s="582" t="s">
        <v>21555</v>
      </c>
      <c r="L140" s="584" t="s">
        <v>1063</v>
      </c>
      <c r="M140" s="582" t="s">
        <v>3329</v>
      </c>
      <c r="N140" s="595" t="s">
        <v>21556</v>
      </c>
      <c r="O140" s="584" t="s">
        <v>1063</v>
      </c>
      <c r="P140" s="582"/>
      <c r="Q140" s="584" t="s">
        <v>1063</v>
      </c>
      <c r="R140" s="586" t="s">
        <v>1063</v>
      </c>
      <c r="S140" s="582"/>
      <c r="T140" s="582"/>
      <c r="U140" s="582"/>
      <c r="V140" s="582"/>
      <c r="W140" s="582"/>
      <c r="X140" s="597"/>
      <c r="Y140" s="597"/>
      <c r="Z140" s="662">
        <f t="shared" si="4"/>
        <v>5250.0000000000009</v>
      </c>
      <c r="AA140" s="594">
        <f t="shared" si="5"/>
        <v>80250</v>
      </c>
    </row>
    <row r="141" spans="1:27" x14ac:dyDescent="0.35">
      <c r="A141" s="582"/>
      <c r="B141" s="196" t="s">
        <v>21290</v>
      </c>
      <c r="C141" s="196" t="s">
        <v>250</v>
      </c>
      <c r="D141" s="196" t="s">
        <v>21291</v>
      </c>
      <c r="E141" s="268" t="s">
        <v>21292</v>
      </c>
      <c r="F141" s="196"/>
      <c r="G141" s="604" t="s">
        <v>21557</v>
      </c>
      <c r="H141" s="582"/>
      <c r="I141" s="594">
        <v>75000</v>
      </c>
      <c r="J141" s="582"/>
      <c r="K141" s="582" t="s">
        <v>1062</v>
      </c>
      <c r="L141" s="584" t="s">
        <v>1063</v>
      </c>
      <c r="M141" s="582" t="s">
        <v>21554</v>
      </c>
      <c r="N141" s="595">
        <v>3170410392</v>
      </c>
      <c r="O141" s="584" t="s">
        <v>1063</v>
      </c>
      <c r="P141" s="582"/>
      <c r="Q141" s="584" t="s">
        <v>1063</v>
      </c>
      <c r="R141" s="586" t="s">
        <v>1063</v>
      </c>
      <c r="S141" s="582"/>
      <c r="T141" s="582"/>
      <c r="U141" s="582"/>
      <c r="V141" s="582"/>
      <c r="W141" s="582"/>
      <c r="X141" s="597"/>
      <c r="Y141" s="597"/>
      <c r="Z141" s="662">
        <f t="shared" si="4"/>
        <v>5250.0000000000009</v>
      </c>
      <c r="AA141" s="594">
        <f t="shared" si="5"/>
        <v>80250</v>
      </c>
    </row>
    <row r="142" spans="1:27" x14ac:dyDescent="0.35">
      <c r="A142" s="582"/>
      <c r="B142" s="196" t="s">
        <v>21290</v>
      </c>
      <c r="C142" s="196" t="s">
        <v>250</v>
      </c>
      <c r="D142" s="196" t="s">
        <v>21291</v>
      </c>
      <c r="E142" s="268" t="s">
        <v>21292</v>
      </c>
      <c r="F142" s="196"/>
      <c r="G142" s="604" t="s">
        <v>21558</v>
      </c>
      <c r="H142" s="582"/>
      <c r="I142" s="594">
        <v>75000</v>
      </c>
      <c r="J142" s="582"/>
      <c r="K142" s="582" t="s">
        <v>1062</v>
      </c>
      <c r="L142" s="584" t="s">
        <v>1063</v>
      </c>
      <c r="M142" s="582" t="s">
        <v>21554</v>
      </c>
      <c r="N142" s="595">
        <v>3170410366</v>
      </c>
      <c r="O142" s="584" t="s">
        <v>1063</v>
      </c>
      <c r="P142" s="582"/>
      <c r="Q142" s="584" t="s">
        <v>1063</v>
      </c>
      <c r="R142" s="586" t="s">
        <v>1063</v>
      </c>
      <c r="S142" s="582"/>
      <c r="T142" s="582"/>
      <c r="U142" s="582"/>
      <c r="V142" s="582"/>
      <c r="W142" s="582"/>
      <c r="X142" s="597"/>
      <c r="Y142" s="597"/>
      <c r="Z142" s="662">
        <f t="shared" si="4"/>
        <v>5250.0000000000009</v>
      </c>
      <c r="AA142" s="594">
        <f t="shared" si="5"/>
        <v>80250</v>
      </c>
    </row>
    <row r="143" spans="1:27" x14ac:dyDescent="0.35">
      <c r="A143" s="582"/>
      <c r="B143" s="196" t="s">
        <v>21290</v>
      </c>
      <c r="C143" s="196" t="s">
        <v>250</v>
      </c>
      <c r="D143" s="196" t="s">
        <v>21291</v>
      </c>
      <c r="E143" s="268" t="s">
        <v>21292</v>
      </c>
      <c r="F143" s="196"/>
      <c r="G143" s="604" t="s">
        <v>21559</v>
      </c>
      <c r="H143" s="582"/>
      <c r="I143" s="594">
        <v>75000</v>
      </c>
      <c r="J143" s="582"/>
      <c r="K143" s="582" t="s">
        <v>1062</v>
      </c>
      <c r="L143" s="584" t="s">
        <v>1063</v>
      </c>
      <c r="M143" s="582" t="s">
        <v>21554</v>
      </c>
      <c r="N143" s="586">
        <v>3170410365</v>
      </c>
      <c r="O143" s="584" t="s">
        <v>1063</v>
      </c>
      <c r="P143" s="582"/>
      <c r="Q143" s="584" t="s">
        <v>1063</v>
      </c>
      <c r="R143" s="586" t="s">
        <v>1063</v>
      </c>
      <c r="S143" s="582"/>
      <c r="T143" s="582"/>
      <c r="U143" s="582"/>
      <c r="V143" s="582"/>
      <c r="W143" s="582"/>
      <c r="X143" s="597"/>
      <c r="Y143" s="597"/>
      <c r="Z143" s="662">
        <f t="shared" si="4"/>
        <v>5250.0000000000009</v>
      </c>
      <c r="AA143" s="594">
        <f t="shared" si="5"/>
        <v>80250</v>
      </c>
    </row>
    <row r="144" spans="1:27" x14ac:dyDescent="0.35">
      <c r="A144" s="582"/>
      <c r="B144" s="196" t="s">
        <v>21290</v>
      </c>
      <c r="C144" s="196" t="s">
        <v>250</v>
      </c>
      <c r="D144" s="196" t="s">
        <v>21291</v>
      </c>
      <c r="E144" s="268" t="s">
        <v>21292</v>
      </c>
      <c r="F144" s="196"/>
      <c r="G144" s="604" t="s">
        <v>21560</v>
      </c>
      <c r="H144" s="582"/>
      <c r="I144" s="594">
        <v>75000</v>
      </c>
      <c r="J144" s="582"/>
      <c r="K144" s="582" t="s">
        <v>1062</v>
      </c>
      <c r="L144" s="584" t="s">
        <v>1063</v>
      </c>
      <c r="M144" s="582" t="s">
        <v>21554</v>
      </c>
      <c r="N144" s="586">
        <v>3170410359</v>
      </c>
      <c r="O144" s="584" t="s">
        <v>1063</v>
      </c>
      <c r="P144" s="582"/>
      <c r="Q144" s="584" t="s">
        <v>1063</v>
      </c>
      <c r="R144" s="586" t="s">
        <v>1063</v>
      </c>
      <c r="S144" s="582"/>
      <c r="T144" s="582"/>
      <c r="U144" s="582"/>
      <c r="V144" s="582"/>
      <c r="W144" s="582"/>
      <c r="X144" s="597"/>
      <c r="Y144" s="597"/>
      <c r="Z144" s="662">
        <f t="shared" si="4"/>
        <v>5250.0000000000009</v>
      </c>
      <c r="AA144" s="594">
        <f t="shared" si="5"/>
        <v>80250</v>
      </c>
    </row>
    <row r="145" spans="1:27" x14ac:dyDescent="0.35">
      <c r="A145" s="582"/>
      <c r="B145" s="196" t="s">
        <v>21290</v>
      </c>
      <c r="C145" s="196" t="s">
        <v>250</v>
      </c>
      <c r="D145" s="196" t="s">
        <v>21291</v>
      </c>
      <c r="E145" s="268" t="s">
        <v>21292</v>
      </c>
      <c r="F145" s="196"/>
      <c r="G145" s="604" t="s">
        <v>21561</v>
      </c>
      <c r="H145" s="582"/>
      <c r="I145" s="594">
        <v>75000</v>
      </c>
      <c r="J145" s="582"/>
      <c r="K145" s="582" t="s">
        <v>1062</v>
      </c>
      <c r="L145" s="584" t="s">
        <v>1063</v>
      </c>
      <c r="M145" s="582" t="s">
        <v>21554</v>
      </c>
      <c r="N145" s="595">
        <v>3170410364</v>
      </c>
      <c r="O145" s="584" t="s">
        <v>1063</v>
      </c>
      <c r="P145" s="582"/>
      <c r="Q145" s="584" t="s">
        <v>1063</v>
      </c>
      <c r="R145" s="586" t="s">
        <v>1063</v>
      </c>
      <c r="S145" s="582"/>
      <c r="T145" s="582"/>
      <c r="U145" s="582"/>
      <c r="V145" s="582"/>
      <c r="W145" s="582"/>
      <c r="X145" s="597"/>
      <c r="Y145" s="597"/>
      <c r="Z145" s="662">
        <f t="shared" si="4"/>
        <v>5250.0000000000009</v>
      </c>
      <c r="AA145" s="594">
        <f t="shared" si="5"/>
        <v>80250</v>
      </c>
    </row>
    <row r="146" spans="1:27" x14ac:dyDescent="0.35">
      <c r="A146" s="582"/>
      <c r="B146" s="196" t="s">
        <v>21290</v>
      </c>
      <c r="C146" s="196" t="s">
        <v>250</v>
      </c>
      <c r="D146" s="196" t="s">
        <v>21291</v>
      </c>
      <c r="E146" s="268" t="s">
        <v>21292</v>
      </c>
      <c r="F146" s="196"/>
      <c r="G146" s="604" t="s">
        <v>21562</v>
      </c>
      <c r="H146" s="582"/>
      <c r="I146" s="594">
        <v>75000</v>
      </c>
      <c r="J146" s="582"/>
      <c r="K146" s="582" t="s">
        <v>1062</v>
      </c>
      <c r="L146" s="584" t="s">
        <v>1063</v>
      </c>
      <c r="M146" s="582" t="s">
        <v>21554</v>
      </c>
      <c r="N146" s="595">
        <v>3170410383</v>
      </c>
      <c r="O146" s="584" t="s">
        <v>1063</v>
      </c>
      <c r="P146" s="582"/>
      <c r="Q146" s="584" t="s">
        <v>1063</v>
      </c>
      <c r="R146" s="586" t="s">
        <v>1063</v>
      </c>
      <c r="S146" s="582"/>
      <c r="T146" s="582"/>
      <c r="U146" s="582"/>
      <c r="V146" s="582"/>
      <c r="W146" s="582"/>
      <c r="X146" s="597"/>
      <c r="Y146" s="597"/>
      <c r="Z146" s="662">
        <f t="shared" si="4"/>
        <v>5250.0000000000009</v>
      </c>
      <c r="AA146" s="594">
        <f t="shared" si="5"/>
        <v>80250</v>
      </c>
    </row>
    <row r="147" spans="1:27" x14ac:dyDescent="0.35">
      <c r="A147" s="582"/>
      <c r="B147" s="196" t="s">
        <v>21290</v>
      </c>
      <c r="C147" s="196" t="s">
        <v>250</v>
      </c>
      <c r="D147" s="196" t="s">
        <v>21291</v>
      </c>
      <c r="E147" s="268" t="s">
        <v>21292</v>
      </c>
      <c r="F147" s="196"/>
      <c r="G147" s="604" t="s">
        <v>21563</v>
      </c>
      <c r="H147" s="582"/>
      <c r="I147" s="594">
        <v>75000</v>
      </c>
      <c r="J147" s="582"/>
      <c r="K147" s="582" t="s">
        <v>1062</v>
      </c>
      <c r="L147" s="584" t="s">
        <v>1063</v>
      </c>
      <c r="M147" s="582" t="s">
        <v>21554</v>
      </c>
      <c r="N147" s="595">
        <v>3170410395</v>
      </c>
      <c r="O147" s="584" t="s">
        <v>1063</v>
      </c>
      <c r="P147" s="582"/>
      <c r="Q147" s="584" t="s">
        <v>1063</v>
      </c>
      <c r="R147" s="586" t="s">
        <v>1063</v>
      </c>
      <c r="S147" s="582"/>
      <c r="T147" s="582"/>
      <c r="U147" s="582"/>
      <c r="V147" s="582"/>
      <c r="W147" s="582"/>
      <c r="X147" s="597"/>
      <c r="Y147" s="597"/>
      <c r="Z147" s="662">
        <f t="shared" si="4"/>
        <v>5250.0000000000009</v>
      </c>
      <c r="AA147" s="594">
        <f t="shared" si="5"/>
        <v>80250</v>
      </c>
    </row>
    <row r="148" spans="1:27" x14ac:dyDescent="0.35">
      <c r="A148" s="582"/>
      <c r="B148" s="196" t="s">
        <v>21290</v>
      </c>
      <c r="C148" s="196" t="s">
        <v>250</v>
      </c>
      <c r="D148" s="196" t="s">
        <v>21291</v>
      </c>
      <c r="E148" s="268" t="s">
        <v>21292</v>
      </c>
      <c r="F148" s="196"/>
      <c r="G148" s="604" t="s">
        <v>21564</v>
      </c>
      <c r="H148" s="582"/>
      <c r="I148" s="594">
        <v>75000</v>
      </c>
      <c r="J148" s="582"/>
      <c r="K148" s="582" t="s">
        <v>1062</v>
      </c>
      <c r="L148" s="584" t="s">
        <v>1063</v>
      </c>
      <c r="M148" s="582" t="s">
        <v>21554</v>
      </c>
      <c r="N148" s="595">
        <v>3170410388</v>
      </c>
      <c r="O148" s="584" t="s">
        <v>1063</v>
      </c>
      <c r="P148" s="582"/>
      <c r="Q148" s="584" t="s">
        <v>1063</v>
      </c>
      <c r="R148" s="586" t="s">
        <v>1063</v>
      </c>
      <c r="S148" s="582"/>
      <c r="T148" s="582"/>
      <c r="U148" s="582"/>
      <c r="V148" s="582"/>
      <c r="W148" s="582"/>
      <c r="X148" s="597"/>
      <c r="Y148" s="597"/>
      <c r="Z148" s="662">
        <f t="shared" si="4"/>
        <v>5250.0000000000009</v>
      </c>
      <c r="AA148" s="594">
        <f t="shared" si="5"/>
        <v>80250</v>
      </c>
    </row>
    <row r="149" spans="1:27" x14ac:dyDescent="0.35">
      <c r="A149" s="582"/>
      <c r="B149" s="196" t="s">
        <v>21290</v>
      </c>
      <c r="C149" s="196" t="s">
        <v>250</v>
      </c>
      <c r="D149" s="196" t="s">
        <v>21291</v>
      </c>
      <c r="E149" s="268" t="s">
        <v>21292</v>
      </c>
      <c r="F149" s="196"/>
      <c r="G149" s="604" t="s">
        <v>21565</v>
      </c>
      <c r="H149" s="582"/>
      <c r="I149" s="594">
        <v>75000</v>
      </c>
      <c r="J149" s="582"/>
      <c r="K149" s="582" t="s">
        <v>1062</v>
      </c>
      <c r="L149" s="584" t="s">
        <v>1063</v>
      </c>
      <c r="M149" s="582" t="s">
        <v>21554</v>
      </c>
      <c r="N149" s="595">
        <v>3170410394</v>
      </c>
      <c r="O149" s="584" t="s">
        <v>1063</v>
      </c>
      <c r="P149" s="582"/>
      <c r="Q149" s="584" t="s">
        <v>1063</v>
      </c>
      <c r="R149" s="586" t="s">
        <v>1063</v>
      </c>
      <c r="S149" s="582"/>
      <c r="T149" s="582"/>
      <c r="U149" s="582"/>
      <c r="V149" s="582"/>
      <c r="W149" s="582"/>
      <c r="X149" s="597"/>
      <c r="Y149" s="597"/>
      <c r="Z149" s="662">
        <f t="shared" si="4"/>
        <v>5250.0000000000009</v>
      </c>
      <c r="AA149" s="594">
        <f t="shared" si="5"/>
        <v>80250</v>
      </c>
    </row>
    <row r="150" spans="1:27" x14ac:dyDescent="0.35">
      <c r="A150" s="582"/>
      <c r="B150" s="196" t="s">
        <v>21290</v>
      </c>
      <c r="C150" s="196" t="s">
        <v>250</v>
      </c>
      <c r="D150" s="196" t="s">
        <v>21291</v>
      </c>
      <c r="E150" s="268" t="s">
        <v>21292</v>
      </c>
      <c r="F150" s="196"/>
      <c r="G150" s="604" t="s">
        <v>21566</v>
      </c>
      <c r="H150" s="582"/>
      <c r="I150" s="594">
        <v>75000</v>
      </c>
      <c r="J150" s="582"/>
      <c r="K150" s="582" t="s">
        <v>1062</v>
      </c>
      <c r="L150" s="584" t="s">
        <v>1063</v>
      </c>
      <c r="M150" s="582" t="s">
        <v>21554</v>
      </c>
      <c r="N150" s="595">
        <v>3170410389</v>
      </c>
      <c r="O150" s="584" t="s">
        <v>1063</v>
      </c>
      <c r="P150" s="582"/>
      <c r="Q150" s="584" t="s">
        <v>1063</v>
      </c>
      <c r="R150" s="586" t="s">
        <v>1063</v>
      </c>
      <c r="S150" s="582"/>
      <c r="T150" s="582"/>
      <c r="U150" s="582"/>
      <c r="V150" s="582"/>
      <c r="W150" s="582"/>
      <c r="X150" s="597"/>
      <c r="Y150" s="597"/>
      <c r="Z150" s="662">
        <f t="shared" si="4"/>
        <v>5250.0000000000009</v>
      </c>
      <c r="AA150" s="594">
        <f t="shared" si="5"/>
        <v>80250</v>
      </c>
    </row>
    <row r="151" spans="1:27" x14ac:dyDescent="0.35">
      <c r="A151" s="582"/>
      <c r="B151" s="196" t="s">
        <v>21290</v>
      </c>
      <c r="C151" s="196" t="s">
        <v>250</v>
      </c>
      <c r="D151" s="196" t="s">
        <v>21291</v>
      </c>
      <c r="E151" s="268" t="s">
        <v>21292</v>
      </c>
      <c r="F151" s="196"/>
      <c r="G151" s="604" t="s">
        <v>21567</v>
      </c>
      <c r="H151" s="582"/>
      <c r="I151" s="594">
        <v>75000</v>
      </c>
      <c r="J151" s="582"/>
      <c r="K151" s="582" t="s">
        <v>1062</v>
      </c>
      <c r="L151" s="584" t="s">
        <v>1063</v>
      </c>
      <c r="M151" s="582" t="s">
        <v>21554</v>
      </c>
      <c r="N151" s="595">
        <v>3170410385</v>
      </c>
      <c r="O151" s="584" t="s">
        <v>1063</v>
      </c>
      <c r="P151" s="582"/>
      <c r="Q151" s="584" t="s">
        <v>1063</v>
      </c>
      <c r="R151" s="586" t="s">
        <v>1063</v>
      </c>
      <c r="S151" s="582"/>
      <c r="T151" s="582"/>
      <c r="U151" s="582"/>
      <c r="V151" s="582"/>
      <c r="W151" s="582"/>
      <c r="X151" s="597"/>
      <c r="Y151" s="597"/>
      <c r="Z151" s="662">
        <f t="shared" si="4"/>
        <v>5250.0000000000009</v>
      </c>
      <c r="AA151" s="594">
        <f t="shared" si="5"/>
        <v>80250</v>
      </c>
    </row>
    <row r="152" spans="1:27" x14ac:dyDescent="0.35">
      <c r="A152" s="582"/>
      <c r="B152" s="196" t="s">
        <v>21290</v>
      </c>
      <c r="C152" s="196" t="s">
        <v>250</v>
      </c>
      <c r="D152" s="196" t="s">
        <v>21291</v>
      </c>
      <c r="E152" s="268" t="s">
        <v>21292</v>
      </c>
      <c r="F152" s="196"/>
      <c r="G152" s="604" t="s">
        <v>21568</v>
      </c>
      <c r="H152" s="582"/>
      <c r="I152" s="594">
        <v>75000</v>
      </c>
      <c r="J152" s="582"/>
      <c r="K152" s="582" t="s">
        <v>1062</v>
      </c>
      <c r="L152" s="584" t="s">
        <v>1063</v>
      </c>
      <c r="M152" s="582" t="s">
        <v>21554</v>
      </c>
      <c r="N152" s="595">
        <v>3170410389</v>
      </c>
      <c r="O152" s="584" t="s">
        <v>1063</v>
      </c>
      <c r="P152" s="582"/>
      <c r="Q152" s="584" t="s">
        <v>1063</v>
      </c>
      <c r="R152" s="586" t="s">
        <v>1063</v>
      </c>
      <c r="S152" s="582"/>
      <c r="T152" s="582"/>
      <c r="U152" s="582"/>
      <c r="V152" s="582"/>
      <c r="W152" s="582"/>
      <c r="X152" s="597"/>
      <c r="Y152" s="597"/>
      <c r="Z152" s="662">
        <f t="shared" si="4"/>
        <v>5250.0000000000009</v>
      </c>
      <c r="AA152" s="594">
        <f t="shared" si="5"/>
        <v>80250</v>
      </c>
    </row>
    <row r="153" spans="1:27" x14ac:dyDescent="0.35">
      <c r="A153" s="582"/>
      <c r="B153" s="196" t="s">
        <v>21290</v>
      </c>
      <c r="C153" s="196" t="s">
        <v>250</v>
      </c>
      <c r="D153" s="196" t="s">
        <v>21291</v>
      </c>
      <c r="E153" s="268" t="s">
        <v>21292</v>
      </c>
      <c r="F153" s="196"/>
      <c r="G153" s="604" t="s">
        <v>21569</v>
      </c>
      <c r="H153" s="582"/>
      <c r="I153" s="594">
        <v>75000</v>
      </c>
      <c r="J153" s="582"/>
      <c r="K153" s="582" t="s">
        <v>1062</v>
      </c>
      <c r="L153" s="584" t="s">
        <v>1063</v>
      </c>
      <c r="M153" s="582" t="s">
        <v>21554</v>
      </c>
      <c r="N153" s="595">
        <v>3170410363</v>
      </c>
      <c r="O153" s="584" t="s">
        <v>1063</v>
      </c>
      <c r="P153" s="582"/>
      <c r="Q153" s="584" t="s">
        <v>1063</v>
      </c>
      <c r="R153" s="586" t="s">
        <v>1063</v>
      </c>
      <c r="S153" s="582"/>
      <c r="T153" s="582"/>
      <c r="U153" s="582"/>
      <c r="V153" s="582"/>
      <c r="W153" s="582"/>
      <c r="X153" s="597"/>
      <c r="Y153" s="597"/>
      <c r="Z153" s="662">
        <f t="shared" si="4"/>
        <v>5250.0000000000009</v>
      </c>
      <c r="AA153" s="594">
        <f t="shared" si="5"/>
        <v>80250</v>
      </c>
    </row>
    <row r="154" spans="1:27" x14ac:dyDescent="0.35">
      <c r="A154" s="582"/>
      <c r="B154" s="196" t="s">
        <v>21290</v>
      </c>
      <c r="C154" s="196" t="s">
        <v>250</v>
      </c>
      <c r="D154" s="196" t="s">
        <v>21291</v>
      </c>
      <c r="E154" s="268" t="s">
        <v>21292</v>
      </c>
      <c r="F154" s="196"/>
      <c r="G154" s="604" t="s">
        <v>21570</v>
      </c>
      <c r="H154" s="582"/>
      <c r="I154" s="594">
        <v>75000</v>
      </c>
      <c r="J154" s="582"/>
      <c r="K154" s="582" t="s">
        <v>1062</v>
      </c>
      <c r="L154" s="584" t="s">
        <v>1063</v>
      </c>
      <c r="M154" s="582" t="s">
        <v>21554</v>
      </c>
      <c r="N154" s="595">
        <v>3170410358</v>
      </c>
      <c r="O154" s="584" t="s">
        <v>1063</v>
      </c>
      <c r="P154" s="582"/>
      <c r="Q154" s="584" t="s">
        <v>1063</v>
      </c>
      <c r="R154" s="586" t="s">
        <v>1063</v>
      </c>
      <c r="S154" s="582"/>
      <c r="T154" s="582"/>
      <c r="U154" s="582"/>
      <c r="V154" s="582"/>
      <c r="W154" s="582"/>
      <c r="X154" s="597"/>
      <c r="Y154" s="597"/>
      <c r="Z154" s="662">
        <f t="shared" si="4"/>
        <v>5250.0000000000009</v>
      </c>
      <c r="AA154" s="594">
        <f t="shared" si="5"/>
        <v>80250</v>
      </c>
    </row>
    <row r="155" spans="1:27" x14ac:dyDescent="0.35">
      <c r="A155" s="582"/>
      <c r="B155" s="196" t="s">
        <v>21290</v>
      </c>
      <c r="C155" s="196" t="s">
        <v>250</v>
      </c>
      <c r="D155" s="196" t="s">
        <v>21291</v>
      </c>
      <c r="E155" s="268" t="s">
        <v>21292</v>
      </c>
      <c r="F155" s="196"/>
      <c r="G155" s="604" t="s">
        <v>21571</v>
      </c>
      <c r="H155" s="582"/>
      <c r="I155" s="594">
        <v>75000</v>
      </c>
      <c r="J155" s="582"/>
      <c r="K155" s="582" t="s">
        <v>1062</v>
      </c>
      <c r="L155" s="584" t="s">
        <v>1063</v>
      </c>
      <c r="M155" s="582" t="s">
        <v>21554</v>
      </c>
      <c r="N155" s="595">
        <v>3170410387</v>
      </c>
      <c r="O155" s="584" t="s">
        <v>1063</v>
      </c>
      <c r="P155" s="582"/>
      <c r="Q155" s="584" t="s">
        <v>1063</v>
      </c>
      <c r="R155" s="586" t="s">
        <v>1063</v>
      </c>
      <c r="S155" s="582"/>
      <c r="T155" s="582"/>
      <c r="U155" s="582"/>
      <c r="V155" s="582"/>
      <c r="W155" s="582"/>
      <c r="X155" s="597"/>
      <c r="Y155" s="597"/>
      <c r="Z155" s="662">
        <f t="shared" si="4"/>
        <v>5250.0000000000009</v>
      </c>
      <c r="AA155" s="594">
        <f t="shared" si="5"/>
        <v>80250</v>
      </c>
    </row>
    <row r="156" spans="1:27" x14ac:dyDescent="0.35">
      <c r="A156" s="582"/>
      <c r="B156" s="196" t="s">
        <v>21290</v>
      </c>
      <c r="C156" s="196" t="s">
        <v>250</v>
      </c>
      <c r="D156" s="196" t="s">
        <v>21291</v>
      </c>
      <c r="E156" s="268" t="s">
        <v>21292</v>
      </c>
      <c r="F156" s="196"/>
      <c r="G156" s="604" t="s">
        <v>21572</v>
      </c>
      <c r="H156" s="582"/>
      <c r="I156" s="594">
        <v>75000</v>
      </c>
      <c r="J156" s="582"/>
      <c r="K156" s="582" t="s">
        <v>1062</v>
      </c>
      <c r="L156" s="584" t="s">
        <v>1063</v>
      </c>
      <c r="M156" s="582" t="s">
        <v>21554</v>
      </c>
      <c r="N156" s="595">
        <v>3170410393</v>
      </c>
      <c r="O156" s="584" t="s">
        <v>1063</v>
      </c>
      <c r="P156" s="582"/>
      <c r="Q156" s="584" t="s">
        <v>1063</v>
      </c>
      <c r="R156" s="586" t="s">
        <v>1063</v>
      </c>
      <c r="S156" s="582"/>
      <c r="T156" s="582"/>
      <c r="U156" s="582"/>
      <c r="V156" s="582"/>
      <c r="W156" s="582"/>
      <c r="X156" s="597"/>
      <c r="Y156" s="597"/>
      <c r="Z156" s="662">
        <f t="shared" si="4"/>
        <v>5250.0000000000009</v>
      </c>
      <c r="AA156" s="594">
        <f t="shared" si="5"/>
        <v>80250</v>
      </c>
    </row>
    <row r="157" spans="1:27" x14ac:dyDescent="0.35">
      <c r="A157" s="582"/>
      <c r="B157" s="196" t="s">
        <v>21290</v>
      </c>
      <c r="C157" s="196" t="s">
        <v>250</v>
      </c>
      <c r="D157" s="196" t="s">
        <v>21291</v>
      </c>
      <c r="E157" s="268" t="s">
        <v>21292</v>
      </c>
      <c r="F157" s="196"/>
      <c r="G157" s="604" t="s">
        <v>21573</v>
      </c>
      <c r="H157" s="582"/>
      <c r="I157" s="594">
        <v>75000</v>
      </c>
      <c r="J157" s="582"/>
      <c r="K157" s="582" t="s">
        <v>1062</v>
      </c>
      <c r="L157" s="584" t="s">
        <v>1063</v>
      </c>
      <c r="M157" s="582" t="s">
        <v>14210</v>
      </c>
      <c r="N157" s="595">
        <v>3170410208</v>
      </c>
      <c r="O157" s="584" t="s">
        <v>1063</v>
      </c>
      <c r="P157" s="582"/>
      <c r="Q157" s="584" t="s">
        <v>1063</v>
      </c>
      <c r="R157" s="586" t="s">
        <v>1063</v>
      </c>
      <c r="S157" s="582"/>
      <c r="T157" s="582"/>
      <c r="U157" s="582"/>
      <c r="V157" s="582"/>
      <c r="W157" s="582"/>
      <c r="X157" s="597"/>
      <c r="Y157" s="597"/>
      <c r="Z157" s="662">
        <f t="shared" si="4"/>
        <v>5250.0000000000009</v>
      </c>
      <c r="AA157" s="594">
        <f t="shared" si="5"/>
        <v>80250</v>
      </c>
    </row>
    <row r="158" spans="1:27" x14ac:dyDescent="0.35">
      <c r="A158" s="582"/>
      <c r="B158" s="196" t="s">
        <v>21290</v>
      </c>
      <c r="C158" s="196" t="s">
        <v>250</v>
      </c>
      <c r="D158" s="196" t="s">
        <v>21291</v>
      </c>
      <c r="E158" s="268" t="s">
        <v>21292</v>
      </c>
      <c r="F158" s="196"/>
      <c r="G158" s="604" t="s">
        <v>21573</v>
      </c>
      <c r="H158" s="582"/>
      <c r="I158" s="594">
        <v>75000</v>
      </c>
      <c r="J158" s="582"/>
      <c r="K158" s="582" t="s">
        <v>1062</v>
      </c>
      <c r="L158" s="584" t="s">
        <v>1063</v>
      </c>
      <c r="M158" s="582" t="s">
        <v>21554</v>
      </c>
      <c r="N158" s="595">
        <v>3170410368</v>
      </c>
      <c r="O158" s="584" t="s">
        <v>1063</v>
      </c>
      <c r="P158" s="582"/>
      <c r="Q158" s="584" t="s">
        <v>1063</v>
      </c>
      <c r="R158" s="586" t="s">
        <v>1063</v>
      </c>
      <c r="S158" s="582"/>
      <c r="T158" s="582"/>
      <c r="U158" s="582"/>
      <c r="V158" s="582"/>
      <c r="W158" s="582"/>
      <c r="X158" s="597"/>
      <c r="Y158" s="597"/>
      <c r="Z158" s="662">
        <f t="shared" si="4"/>
        <v>5250.0000000000009</v>
      </c>
      <c r="AA158" s="594">
        <f t="shared" si="5"/>
        <v>80250</v>
      </c>
    </row>
    <row r="159" spans="1:27" x14ac:dyDescent="0.35">
      <c r="A159" s="582"/>
      <c r="B159" s="196" t="s">
        <v>21290</v>
      </c>
      <c r="C159" s="196" t="s">
        <v>250</v>
      </c>
      <c r="D159" s="196" t="s">
        <v>21291</v>
      </c>
      <c r="E159" s="268" t="s">
        <v>21292</v>
      </c>
      <c r="F159" s="196"/>
      <c r="G159" s="604" t="s">
        <v>21573</v>
      </c>
      <c r="H159" s="582"/>
      <c r="I159" s="594">
        <v>75000</v>
      </c>
      <c r="J159" s="582"/>
      <c r="K159" s="582" t="s">
        <v>1062</v>
      </c>
      <c r="L159" s="584" t="s">
        <v>1063</v>
      </c>
      <c r="M159" s="582" t="s">
        <v>14210</v>
      </c>
      <c r="N159" s="595">
        <v>3173410504</v>
      </c>
      <c r="O159" s="584" t="s">
        <v>1063</v>
      </c>
      <c r="P159" s="582"/>
      <c r="Q159" s="584" t="s">
        <v>1063</v>
      </c>
      <c r="R159" s="586" t="s">
        <v>1063</v>
      </c>
      <c r="S159" s="582"/>
      <c r="T159" s="582"/>
      <c r="U159" s="582"/>
      <c r="V159" s="582"/>
      <c r="W159" s="582"/>
      <c r="X159" s="597"/>
      <c r="Y159" s="597"/>
      <c r="Z159" s="662">
        <f t="shared" si="4"/>
        <v>5250.0000000000009</v>
      </c>
      <c r="AA159" s="594">
        <f t="shared" si="5"/>
        <v>80250</v>
      </c>
    </row>
    <row r="160" spans="1:27" x14ac:dyDescent="0.35">
      <c r="A160" s="582"/>
      <c r="B160" s="196" t="s">
        <v>21290</v>
      </c>
      <c r="C160" s="196" t="s">
        <v>250</v>
      </c>
      <c r="D160" s="196" t="s">
        <v>21291</v>
      </c>
      <c r="E160" s="268" t="s">
        <v>21292</v>
      </c>
      <c r="F160" s="196"/>
      <c r="G160" s="604" t="s">
        <v>21574</v>
      </c>
      <c r="H160" s="582"/>
      <c r="I160" s="594">
        <v>75000</v>
      </c>
      <c r="J160" s="582"/>
      <c r="K160" s="582" t="s">
        <v>1062</v>
      </c>
      <c r="L160" s="584" t="s">
        <v>1063</v>
      </c>
      <c r="M160" s="582" t="s">
        <v>21554</v>
      </c>
      <c r="N160" s="595">
        <v>3170410397</v>
      </c>
      <c r="O160" s="584" t="s">
        <v>1063</v>
      </c>
      <c r="P160" s="582"/>
      <c r="Q160" s="584" t="s">
        <v>1063</v>
      </c>
      <c r="R160" s="586" t="s">
        <v>1063</v>
      </c>
      <c r="S160" s="582"/>
      <c r="T160" s="582"/>
      <c r="U160" s="582"/>
      <c r="V160" s="582"/>
      <c r="W160" s="582"/>
      <c r="X160" s="597"/>
      <c r="Y160" s="597"/>
      <c r="Z160" s="662">
        <f t="shared" si="4"/>
        <v>5250.0000000000009</v>
      </c>
      <c r="AA160" s="594">
        <f t="shared" si="5"/>
        <v>80250</v>
      </c>
    </row>
    <row r="161" spans="1:27" x14ac:dyDescent="0.35">
      <c r="A161" s="582"/>
      <c r="B161" s="196" t="s">
        <v>21290</v>
      </c>
      <c r="C161" s="196" t="s">
        <v>250</v>
      </c>
      <c r="D161" s="196" t="s">
        <v>21291</v>
      </c>
      <c r="E161" s="268" t="s">
        <v>21292</v>
      </c>
      <c r="F161" s="196"/>
      <c r="G161" s="604" t="s">
        <v>21575</v>
      </c>
      <c r="H161" s="582"/>
      <c r="I161" s="594">
        <v>75000</v>
      </c>
      <c r="J161" s="582"/>
      <c r="K161" s="582" t="s">
        <v>1062</v>
      </c>
      <c r="L161" s="584" t="s">
        <v>1063</v>
      </c>
      <c r="M161" s="582" t="s">
        <v>21554</v>
      </c>
      <c r="N161" s="595">
        <v>3170410403</v>
      </c>
      <c r="O161" s="584" t="s">
        <v>1063</v>
      </c>
      <c r="P161" s="582"/>
      <c r="Q161" s="584" t="s">
        <v>1063</v>
      </c>
      <c r="R161" s="586" t="s">
        <v>1063</v>
      </c>
      <c r="S161" s="582"/>
      <c r="T161" s="582"/>
      <c r="U161" s="582"/>
      <c r="V161" s="582"/>
      <c r="W161" s="582"/>
      <c r="X161" s="597"/>
      <c r="Y161" s="597"/>
      <c r="Z161" s="662">
        <f t="shared" si="4"/>
        <v>5250.0000000000009</v>
      </c>
      <c r="AA161" s="594">
        <f t="shared" si="5"/>
        <v>80250</v>
      </c>
    </row>
    <row r="162" spans="1:27" x14ac:dyDescent="0.35">
      <c r="A162" s="582"/>
      <c r="B162" s="196" t="s">
        <v>21290</v>
      </c>
      <c r="C162" s="196" t="s">
        <v>250</v>
      </c>
      <c r="D162" s="196" t="s">
        <v>21291</v>
      </c>
      <c r="E162" s="268" t="s">
        <v>21292</v>
      </c>
      <c r="F162" s="196"/>
      <c r="G162" s="604" t="s">
        <v>21576</v>
      </c>
      <c r="H162" s="582"/>
      <c r="I162" s="594">
        <v>75000</v>
      </c>
      <c r="J162" s="582"/>
      <c r="K162" s="582" t="s">
        <v>1062</v>
      </c>
      <c r="L162" s="584" t="s">
        <v>1063</v>
      </c>
      <c r="M162" s="582" t="s">
        <v>21554</v>
      </c>
      <c r="N162" s="595">
        <v>3170410383</v>
      </c>
      <c r="O162" s="584" t="s">
        <v>1063</v>
      </c>
      <c r="P162" s="582"/>
      <c r="Q162" s="584" t="s">
        <v>1063</v>
      </c>
      <c r="R162" s="586" t="s">
        <v>1063</v>
      </c>
      <c r="S162" s="582"/>
      <c r="T162" s="582"/>
      <c r="U162" s="582"/>
      <c r="V162" s="582"/>
      <c r="W162" s="582"/>
      <c r="X162" s="597"/>
      <c r="Y162" s="597"/>
      <c r="Z162" s="662">
        <f t="shared" si="4"/>
        <v>5250.0000000000009</v>
      </c>
      <c r="AA162" s="594">
        <f t="shared" si="5"/>
        <v>80250</v>
      </c>
    </row>
    <row r="163" spans="1:27" x14ac:dyDescent="0.35">
      <c r="A163" s="582"/>
      <c r="B163" s="196" t="s">
        <v>21290</v>
      </c>
      <c r="C163" s="196" t="s">
        <v>250</v>
      </c>
      <c r="D163" s="196" t="s">
        <v>21291</v>
      </c>
      <c r="E163" s="268" t="s">
        <v>21292</v>
      </c>
      <c r="F163" s="196"/>
      <c r="G163" s="604" t="s">
        <v>21577</v>
      </c>
      <c r="H163" s="582"/>
      <c r="I163" s="594">
        <v>75000</v>
      </c>
      <c r="J163" s="582"/>
      <c r="K163" s="582" t="s">
        <v>1062</v>
      </c>
      <c r="L163" s="584" t="s">
        <v>1063</v>
      </c>
      <c r="M163" s="582" t="s">
        <v>21554</v>
      </c>
      <c r="N163" s="595">
        <v>3170410386</v>
      </c>
      <c r="O163" s="584" t="s">
        <v>1063</v>
      </c>
      <c r="P163" s="582"/>
      <c r="Q163" s="584" t="s">
        <v>1063</v>
      </c>
      <c r="R163" s="586" t="s">
        <v>1063</v>
      </c>
      <c r="S163" s="582"/>
      <c r="T163" s="582"/>
      <c r="U163" s="582"/>
      <c r="V163" s="582"/>
      <c r="W163" s="582"/>
      <c r="X163" s="597"/>
      <c r="Y163" s="597"/>
      <c r="Z163" s="662">
        <f t="shared" si="4"/>
        <v>5250.0000000000009</v>
      </c>
      <c r="AA163" s="594">
        <f t="shared" si="5"/>
        <v>80250</v>
      </c>
    </row>
    <row r="164" spans="1:27" x14ac:dyDescent="0.35">
      <c r="A164" s="582"/>
      <c r="B164" s="196" t="s">
        <v>21290</v>
      </c>
      <c r="C164" s="196" t="s">
        <v>250</v>
      </c>
      <c r="D164" s="196" t="s">
        <v>21291</v>
      </c>
      <c r="E164" s="268" t="s">
        <v>21292</v>
      </c>
      <c r="F164" s="196"/>
      <c r="G164" s="604" t="s">
        <v>21578</v>
      </c>
      <c r="H164" s="582"/>
      <c r="I164" s="594">
        <v>75000</v>
      </c>
      <c r="J164" s="582"/>
      <c r="K164" s="582" t="s">
        <v>1062</v>
      </c>
      <c r="L164" s="584" t="s">
        <v>1063</v>
      </c>
      <c r="M164" s="582" t="s">
        <v>21554</v>
      </c>
      <c r="N164" s="595">
        <v>3170410357</v>
      </c>
      <c r="O164" s="584" t="s">
        <v>1063</v>
      </c>
      <c r="P164" s="582"/>
      <c r="Q164" s="584" t="s">
        <v>1063</v>
      </c>
      <c r="R164" s="586" t="s">
        <v>1063</v>
      </c>
      <c r="S164" s="582"/>
      <c r="T164" s="582"/>
      <c r="U164" s="582"/>
      <c r="V164" s="582"/>
      <c r="W164" s="582"/>
      <c r="X164" s="597"/>
      <c r="Y164" s="597"/>
      <c r="Z164" s="662">
        <f t="shared" si="4"/>
        <v>5250.0000000000009</v>
      </c>
      <c r="AA164" s="594">
        <f t="shared" si="5"/>
        <v>80250</v>
      </c>
    </row>
    <row r="165" spans="1:27" x14ac:dyDescent="0.35">
      <c r="A165" s="582"/>
      <c r="B165" s="196" t="s">
        <v>21290</v>
      </c>
      <c r="C165" s="196" t="s">
        <v>250</v>
      </c>
      <c r="D165" s="196" t="s">
        <v>21291</v>
      </c>
      <c r="E165" s="268" t="s">
        <v>21292</v>
      </c>
      <c r="F165" s="196"/>
      <c r="G165" s="604" t="s">
        <v>21579</v>
      </c>
      <c r="H165" s="582"/>
      <c r="I165" s="594">
        <v>75000</v>
      </c>
      <c r="J165" s="582"/>
      <c r="K165" s="582" t="s">
        <v>1062</v>
      </c>
      <c r="L165" s="584" t="s">
        <v>1063</v>
      </c>
      <c r="M165" s="582" t="s">
        <v>21554</v>
      </c>
      <c r="N165" s="595">
        <v>3170410367</v>
      </c>
      <c r="O165" s="584" t="s">
        <v>1063</v>
      </c>
      <c r="P165" s="582"/>
      <c r="Q165" s="584" t="s">
        <v>1063</v>
      </c>
      <c r="R165" s="586" t="s">
        <v>1063</v>
      </c>
      <c r="S165" s="582"/>
      <c r="T165" s="582"/>
      <c r="U165" s="582"/>
      <c r="V165" s="582"/>
      <c r="W165" s="582"/>
      <c r="X165" s="597"/>
      <c r="Y165" s="597"/>
      <c r="Z165" s="662">
        <f t="shared" si="4"/>
        <v>5250.0000000000009</v>
      </c>
      <c r="AA165" s="594">
        <f t="shared" si="5"/>
        <v>80250</v>
      </c>
    </row>
    <row r="166" spans="1:27" x14ac:dyDescent="0.35">
      <c r="A166" s="582"/>
      <c r="B166" s="196" t="s">
        <v>21290</v>
      </c>
      <c r="C166" s="196" t="s">
        <v>250</v>
      </c>
      <c r="D166" s="196" t="s">
        <v>21291</v>
      </c>
      <c r="E166" s="268" t="s">
        <v>21292</v>
      </c>
      <c r="F166" s="196"/>
      <c r="G166" s="604" t="s">
        <v>21580</v>
      </c>
      <c r="H166" s="582"/>
      <c r="I166" s="594">
        <v>75000</v>
      </c>
      <c r="J166" s="582"/>
      <c r="K166" s="582" t="s">
        <v>1062</v>
      </c>
      <c r="L166" s="584" t="s">
        <v>1063</v>
      </c>
      <c r="M166" s="582" t="s">
        <v>21554</v>
      </c>
      <c r="N166" s="595">
        <v>3170410365</v>
      </c>
      <c r="O166" s="584" t="s">
        <v>1063</v>
      </c>
      <c r="P166" s="582"/>
      <c r="Q166" s="584" t="s">
        <v>1063</v>
      </c>
      <c r="R166" s="586" t="s">
        <v>1063</v>
      </c>
      <c r="S166" s="582"/>
      <c r="T166" s="582"/>
      <c r="U166" s="582"/>
      <c r="V166" s="582"/>
      <c r="W166" s="582"/>
      <c r="X166" s="597"/>
      <c r="Y166" s="597"/>
      <c r="Z166" s="662">
        <f t="shared" si="4"/>
        <v>5250.0000000000009</v>
      </c>
      <c r="AA166" s="594">
        <f t="shared" si="5"/>
        <v>80250</v>
      </c>
    </row>
    <row r="167" spans="1:27" x14ac:dyDescent="0.35">
      <c r="A167" s="582"/>
      <c r="B167" s="196" t="s">
        <v>21290</v>
      </c>
      <c r="C167" s="196" t="s">
        <v>250</v>
      </c>
      <c r="D167" s="196" t="s">
        <v>21291</v>
      </c>
      <c r="E167" s="268" t="s">
        <v>21292</v>
      </c>
      <c r="F167" s="196"/>
      <c r="G167" s="604" t="s">
        <v>21581</v>
      </c>
      <c r="H167" s="582"/>
      <c r="I167" s="594">
        <v>75000</v>
      </c>
      <c r="J167" s="582"/>
      <c r="K167" s="582" t="s">
        <v>1062</v>
      </c>
      <c r="L167" s="584" t="s">
        <v>1063</v>
      </c>
      <c r="M167" s="582" t="s">
        <v>21554</v>
      </c>
      <c r="N167" s="595">
        <v>3170410366</v>
      </c>
      <c r="O167" s="584" t="s">
        <v>1063</v>
      </c>
      <c r="P167" s="582"/>
      <c r="Q167" s="584" t="s">
        <v>1063</v>
      </c>
      <c r="R167" s="586" t="s">
        <v>1063</v>
      </c>
      <c r="S167" s="582"/>
      <c r="T167" s="582"/>
      <c r="U167" s="582"/>
      <c r="V167" s="582"/>
      <c r="W167" s="582"/>
      <c r="X167" s="597"/>
      <c r="Y167" s="597"/>
      <c r="Z167" s="662">
        <f t="shared" si="4"/>
        <v>5250.0000000000009</v>
      </c>
      <c r="AA167" s="594">
        <f t="shared" si="5"/>
        <v>80250</v>
      </c>
    </row>
    <row r="168" spans="1:27" x14ac:dyDescent="0.35">
      <c r="A168" s="582"/>
      <c r="B168" s="196" t="s">
        <v>21290</v>
      </c>
      <c r="C168" s="196" t="s">
        <v>250</v>
      </c>
      <c r="D168" s="196" t="s">
        <v>21291</v>
      </c>
      <c r="E168" s="268" t="s">
        <v>21292</v>
      </c>
      <c r="F168" s="196"/>
      <c r="G168" s="604" t="s">
        <v>21582</v>
      </c>
      <c r="H168" s="582"/>
      <c r="I168" s="594">
        <v>75000</v>
      </c>
      <c r="J168" s="582"/>
      <c r="K168" s="582" t="s">
        <v>1062</v>
      </c>
      <c r="L168" s="584" t="s">
        <v>1063</v>
      </c>
      <c r="M168" s="582" t="s">
        <v>21554</v>
      </c>
      <c r="N168" s="595">
        <v>3170410393</v>
      </c>
      <c r="O168" s="584" t="s">
        <v>1063</v>
      </c>
      <c r="P168" s="582"/>
      <c r="Q168" s="584" t="s">
        <v>1063</v>
      </c>
      <c r="R168" s="586" t="s">
        <v>1063</v>
      </c>
      <c r="S168" s="582"/>
      <c r="T168" s="582"/>
      <c r="U168" s="582"/>
      <c r="V168" s="582"/>
      <c r="W168" s="582"/>
      <c r="X168" s="597"/>
      <c r="Y168" s="597"/>
      <c r="Z168" s="662">
        <f t="shared" si="4"/>
        <v>5250.0000000000009</v>
      </c>
      <c r="AA168" s="594">
        <f t="shared" si="5"/>
        <v>80250</v>
      </c>
    </row>
    <row r="169" spans="1:27" x14ac:dyDescent="0.35">
      <c r="A169" s="582"/>
      <c r="B169" s="196" t="s">
        <v>21290</v>
      </c>
      <c r="C169" s="196" t="s">
        <v>250</v>
      </c>
      <c r="D169" s="196" t="s">
        <v>21291</v>
      </c>
      <c r="E169" s="268" t="s">
        <v>21292</v>
      </c>
      <c r="F169" s="196"/>
      <c r="G169" s="604" t="s">
        <v>21583</v>
      </c>
      <c r="H169" s="582"/>
      <c r="I169" s="594">
        <v>75000</v>
      </c>
      <c r="J169" s="582"/>
      <c r="K169" s="582" t="s">
        <v>1062</v>
      </c>
      <c r="L169" s="584" t="s">
        <v>1063</v>
      </c>
      <c r="M169" s="582" t="s">
        <v>21554</v>
      </c>
      <c r="N169" s="595">
        <v>3170410384</v>
      </c>
      <c r="O169" s="584" t="s">
        <v>1063</v>
      </c>
      <c r="P169" s="582"/>
      <c r="Q169" s="584" t="s">
        <v>1063</v>
      </c>
      <c r="R169" s="586" t="s">
        <v>1063</v>
      </c>
      <c r="S169" s="582"/>
      <c r="T169" s="582"/>
      <c r="U169" s="582"/>
      <c r="V169" s="582"/>
      <c r="W169" s="582"/>
      <c r="X169" s="597"/>
      <c r="Y169" s="597"/>
      <c r="Z169" s="662">
        <f t="shared" si="4"/>
        <v>5250.0000000000009</v>
      </c>
      <c r="AA169" s="594">
        <f t="shared" si="5"/>
        <v>80250</v>
      </c>
    </row>
    <row r="170" spans="1:27" x14ac:dyDescent="0.35">
      <c r="A170" s="582"/>
      <c r="B170" s="196" t="s">
        <v>21290</v>
      </c>
      <c r="C170" s="196" t="s">
        <v>250</v>
      </c>
      <c r="D170" s="196" t="s">
        <v>21291</v>
      </c>
      <c r="E170" s="268" t="s">
        <v>21292</v>
      </c>
      <c r="F170" s="196"/>
      <c r="G170" s="604" t="s">
        <v>21584</v>
      </c>
      <c r="H170" s="582"/>
      <c r="I170" s="594">
        <v>75000</v>
      </c>
      <c r="J170" s="582"/>
      <c r="K170" s="582" t="s">
        <v>1062</v>
      </c>
      <c r="L170" s="584" t="s">
        <v>1063</v>
      </c>
      <c r="M170" s="582" t="s">
        <v>21554</v>
      </c>
      <c r="N170" s="595">
        <v>3170410399</v>
      </c>
      <c r="O170" s="584" t="s">
        <v>1063</v>
      </c>
      <c r="P170" s="582"/>
      <c r="Q170" s="584" t="s">
        <v>1063</v>
      </c>
      <c r="R170" s="586" t="s">
        <v>1063</v>
      </c>
      <c r="S170" s="582"/>
      <c r="T170" s="582"/>
      <c r="U170" s="582"/>
      <c r="V170" s="582"/>
      <c r="W170" s="582"/>
      <c r="X170" s="597"/>
      <c r="Y170" s="597"/>
      <c r="Z170" s="662">
        <f t="shared" si="4"/>
        <v>5250.0000000000009</v>
      </c>
      <c r="AA170" s="594">
        <f t="shared" si="5"/>
        <v>80250</v>
      </c>
    </row>
    <row r="171" spans="1:27" x14ac:dyDescent="0.35">
      <c r="A171" s="582"/>
      <c r="B171" s="196" t="s">
        <v>21290</v>
      </c>
      <c r="C171" s="196" t="s">
        <v>250</v>
      </c>
      <c r="D171" s="196" t="s">
        <v>21291</v>
      </c>
      <c r="E171" s="268" t="s">
        <v>21292</v>
      </c>
      <c r="F171" s="196"/>
      <c r="G171" s="604" t="s">
        <v>21585</v>
      </c>
      <c r="H171" s="582"/>
      <c r="I171" s="594">
        <v>75000</v>
      </c>
      <c r="J171" s="582"/>
      <c r="K171" s="582" t="s">
        <v>1062</v>
      </c>
      <c r="L171" s="584" t="s">
        <v>1063</v>
      </c>
      <c r="M171" s="582" t="s">
        <v>21554</v>
      </c>
      <c r="N171" s="595">
        <v>3170410376</v>
      </c>
      <c r="O171" s="584" t="s">
        <v>1063</v>
      </c>
      <c r="P171" s="582"/>
      <c r="Q171" s="584" t="s">
        <v>1063</v>
      </c>
      <c r="R171" s="586" t="s">
        <v>1063</v>
      </c>
      <c r="S171" s="582"/>
      <c r="T171" s="582"/>
      <c r="U171" s="582"/>
      <c r="V171" s="582"/>
      <c r="W171" s="582"/>
      <c r="X171" s="597"/>
      <c r="Y171" s="597"/>
      <c r="Z171" s="662">
        <f t="shared" si="4"/>
        <v>5250.0000000000009</v>
      </c>
      <c r="AA171" s="594">
        <f t="shared" si="5"/>
        <v>80250</v>
      </c>
    </row>
    <row r="172" spans="1:27" x14ac:dyDescent="0.35">
      <c r="A172" s="582"/>
      <c r="B172" s="196" t="s">
        <v>21290</v>
      </c>
      <c r="C172" s="196" t="s">
        <v>250</v>
      </c>
      <c r="D172" s="196" t="s">
        <v>21291</v>
      </c>
      <c r="E172" s="268" t="s">
        <v>21292</v>
      </c>
      <c r="F172" s="196"/>
      <c r="G172" s="604" t="s">
        <v>21586</v>
      </c>
      <c r="H172" s="582"/>
      <c r="I172" s="594">
        <v>75000</v>
      </c>
      <c r="J172" s="582"/>
      <c r="K172" s="582" t="s">
        <v>1062</v>
      </c>
      <c r="L172" s="584" t="s">
        <v>1063</v>
      </c>
      <c r="M172" s="582" t="s">
        <v>21554</v>
      </c>
      <c r="N172" s="595">
        <v>3170410401</v>
      </c>
      <c r="O172" s="584" t="s">
        <v>1063</v>
      </c>
      <c r="P172" s="582"/>
      <c r="Q172" s="584" t="s">
        <v>1063</v>
      </c>
      <c r="R172" s="586" t="s">
        <v>1063</v>
      </c>
      <c r="S172" s="582"/>
      <c r="T172" s="582"/>
      <c r="U172" s="582"/>
      <c r="V172" s="582"/>
      <c r="W172" s="582"/>
      <c r="X172" s="597"/>
      <c r="Y172" s="597"/>
      <c r="Z172" s="662">
        <f t="shared" si="4"/>
        <v>5250.0000000000009</v>
      </c>
      <c r="AA172" s="594">
        <f t="shared" si="5"/>
        <v>80250</v>
      </c>
    </row>
    <row r="173" spans="1:27" x14ac:dyDescent="0.35">
      <c r="A173" s="582"/>
      <c r="B173" s="196" t="s">
        <v>21290</v>
      </c>
      <c r="C173" s="196" t="s">
        <v>250</v>
      </c>
      <c r="D173" s="196" t="s">
        <v>21291</v>
      </c>
      <c r="E173" s="268" t="s">
        <v>21292</v>
      </c>
      <c r="F173" s="196"/>
      <c r="G173" s="604" t="s">
        <v>21587</v>
      </c>
      <c r="H173" s="582"/>
      <c r="I173" s="594">
        <v>75000</v>
      </c>
      <c r="J173" s="582"/>
      <c r="K173" s="582" t="s">
        <v>1062</v>
      </c>
      <c r="L173" s="584" t="s">
        <v>1063</v>
      </c>
      <c r="M173" s="582" t="s">
        <v>21554</v>
      </c>
      <c r="N173" s="595">
        <v>3170410377</v>
      </c>
      <c r="O173" s="584" t="s">
        <v>1063</v>
      </c>
      <c r="P173" s="582"/>
      <c r="Q173" s="584" t="s">
        <v>1063</v>
      </c>
      <c r="R173" s="586" t="s">
        <v>1063</v>
      </c>
      <c r="S173" s="582"/>
      <c r="T173" s="582"/>
      <c r="U173" s="582"/>
      <c r="V173" s="582"/>
      <c r="W173" s="582"/>
      <c r="X173" s="597"/>
      <c r="Y173" s="597"/>
      <c r="Z173" s="662">
        <f t="shared" si="4"/>
        <v>5250.0000000000009</v>
      </c>
      <c r="AA173" s="594">
        <f t="shared" si="5"/>
        <v>80250</v>
      </c>
    </row>
    <row r="174" spans="1:27" x14ac:dyDescent="0.35">
      <c r="A174" s="582"/>
      <c r="B174" s="196" t="s">
        <v>21290</v>
      </c>
      <c r="C174" s="196" t="s">
        <v>250</v>
      </c>
      <c r="D174" s="196" t="s">
        <v>21291</v>
      </c>
      <c r="E174" s="268" t="s">
        <v>21292</v>
      </c>
      <c r="F174" s="196"/>
      <c r="G174" s="604" t="s">
        <v>21588</v>
      </c>
      <c r="H174" s="582"/>
      <c r="I174" s="594">
        <v>75000</v>
      </c>
      <c r="J174" s="582"/>
      <c r="K174" s="582" t="s">
        <v>1062</v>
      </c>
      <c r="L174" s="584" t="s">
        <v>1063</v>
      </c>
      <c r="M174" s="582" t="s">
        <v>21554</v>
      </c>
      <c r="N174" s="595">
        <v>3170410364</v>
      </c>
      <c r="O174" s="584" t="s">
        <v>1063</v>
      </c>
      <c r="P174" s="582"/>
      <c r="Q174" s="584" t="s">
        <v>1063</v>
      </c>
      <c r="R174" s="586" t="s">
        <v>1063</v>
      </c>
      <c r="S174" s="582"/>
      <c r="T174" s="582"/>
      <c r="U174" s="582"/>
      <c r="V174" s="582"/>
      <c r="W174" s="582"/>
      <c r="X174" s="597"/>
      <c r="Y174" s="597"/>
      <c r="Z174" s="662">
        <f t="shared" si="4"/>
        <v>5250.0000000000009</v>
      </c>
      <c r="AA174" s="594">
        <f t="shared" si="5"/>
        <v>80250</v>
      </c>
    </row>
    <row r="175" spans="1:27" x14ac:dyDescent="0.35">
      <c r="A175" s="582"/>
      <c r="B175" s="196" t="s">
        <v>21290</v>
      </c>
      <c r="C175" s="196" t="s">
        <v>250</v>
      </c>
      <c r="D175" s="196" t="s">
        <v>21291</v>
      </c>
      <c r="E175" s="268" t="s">
        <v>21292</v>
      </c>
      <c r="F175" s="196"/>
      <c r="G175" s="604" t="s">
        <v>21589</v>
      </c>
      <c r="H175" s="582"/>
      <c r="I175" s="594">
        <v>75000</v>
      </c>
      <c r="J175" s="582"/>
      <c r="K175" s="582" t="s">
        <v>1062</v>
      </c>
      <c r="L175" s="584" t="s">
        <v>1063</v>
      </c>
      <c r="M175" s="582" t="s">
        <v>21554</v>
      </c>
      <c r="N175" s="595">
        <v>3170410415</v>
      </c>
      <c r="O175" s="584" t="s">
        <v>1063</v>
      </c>
      <c r="P175" s="582"/>
      <c r="Q175" s="584" t="s">
        <v>1063</v>
      </c>
      <c r="R175" s="586" t="s">
        <v>1063</v>
      </c>
      <c r="S175" s="582"/>
      <c r="T175" s="582"/>
      <c r="U175" s="582"/>
      <c r="V175" s="582"/>
      <c r="W175" s="582"/>
      <c r="X175" s="597"/>
      <c r="Y175" s="597"/>
      <c r="Z175" s="662">
        <f t="shared" si="4"/>
        <v>5250.0000000000009</v>
      </c>
      <c r="AA175" s="594">
        <f t="shared" si="5"/>
        <v>80250</v>
      </c>
    </row>
    <row r="176" spans="1:27" x14ac:dyDescent="0.35">
      <c r="A176" s="582"/>
      <c r="B176" s="196" t="s">
        <v>21290</v>
      </c>
      <c r="C176" s="196" t="s">
        <v>250</v>
      </c>
      <c r="D176" s="196" t="s">
        <v>21291</v>
      </c>
      <c r="E176" s="268" t="s">
        <v>21292</v>
      </c>
      <c r="F176" s="196"/>
      <c r="G176" s="604" t="s">
        <v>21590</v>
      </c>
      <c r="H176" s="582"/>
      <c r="I176" s="594">
        <v>75000</v>
      </c>
      <c r="J176" s="582"/>
      <c r="K176" s="582" t="s">
        <v>21555</v>
      </c>
      <c r="L176" s="584" t="s">
        <v>1063</v>
      </c>
      <c r="M176" s="582" t="s">
        <v>3329</v>
      </c>
      <c r="N176" s="595" t="s">
        <v>21591</v>
      </c>
      <c r="O176" s="584" t="s">
        <v>1063</v>
      </c>
      <c r="P176" s="582"/>
      <c r="Q176" s="584" t="s">
        <v>1063</v>
      </c>
      <c r="R176" s="586" t="s">
        <v>1063</v>
      </c>
      <c r="S176" s="582"/>
      <c r="T176" s="582"/>
      <c r="U176" s="582"/>
      <c r="V176" s="582"/>
      <c r="W176" s="582"/>
      <c r="X176" s="597"/>
      <c r="Y176" s="597"/>
      <c r="Z176" s="662">
        <f t="shared" si="4"/>
        <v>5250.0000000000009</v>
      </c>
      <c r="AA176" s="594">
        <f t="shared" si="5"/>
        <v>80250</v>
      </c>
    </row>
    <row r="177" spans="1:27" x14ac:dyDescent="0.35">
      <c r="A177" s="582"/>
      <c r="B177" s="196" t="s">
        <v>21290</v>
      </c>
      <c r="C177" s="196" t="s">
        <v>250</v>
      </c>
      <c r="D177" s="196" t="s">
        <v>21291</v>
      </c>
      <c r="E177" s="268" t="s">
        <v>21292</v>
      </c>
      <c r="F177" s="196"/>
      <c r="G177" s="604" t="s">
        <v>21592</v>
      </c>
      <c r="H177" s="582"/>
      <c r="I177" s="594">
        <v>75000</v>
      </c>
      <c r="J177" s="582"/>
      <c r="K177" s="582" t="s">
        <v>1062</v>
      </c>
      <c r="L177" s="584" t="s">
        <v>1063</v>
      </c>
      <c r="M177" s="582" t="s">
        <v>21554</v>
      </c>
      <c r="N177" s="595">
        <v>3170410384</v>
      </c>
      <c r="O177" s="584" t="s">
        <v>1063</v>
      </c>
      <c r="P177" s="582"/>
      <c r="Q177" s="584" t="s">
        <v>1063</v>
      </c>
      <c r="R177" s="586" t="s">
        <v>1063</v>
      </c>
      <c r="S177" s="582"/>
      <c r="T177" s="582"/>
      <c r="U177" s="582"/>
      <c r="V177" s="582"/>
      <c r="W177" s="582"/>
      <c r="X177" s="597"/>
      <c r="Y177" s="597"/>
      <c r="Z177" s="662">
        <f t="shared" si="4"/>
        <v>5250.0000000000009</v>
      </c>
      <c r="AA177" s="594">
        <f t="shared" si="5"/>
        <v>80250</v>
      </c>
    </row>
    <row r="178" spans="1:27" x14ac:dyDescent="0.35">
      <c r="A178" s="582"/>
      <c r="B178" s="196" t="s">
        <v>21290</v>
      </c>
      <c r="C178" s="196" t="s">
        <v>250</v>
      </c>
      <c r="D178" s="196" t="s">
        <v>21291</v>
      </c>
      <c r="E178" s="268" t="s">
        <v>21292</v>
      </c>
      <c r="F178" s="196"/>
      <c r="G178" s="604" t="s">
        <v>21592</v>
      </c>
      <c r="H178" s="582"/>
      <c r="I178" s="594">
        <v>75000</v>
      </c>
      <c r="J178" s="582"/>
      <c r="K178" s="582" t="s">
        <v>21555</v>
      </c>
      <c r="L178" s="584" t="s">
        <v>1063</v>
      </c>
      <c r="M178" s="582" t="s">
        <v>3329</v>
      </c>
      <c r="N178" s="595" t="s">
        <v>21593</v>
      </c>
      <c r="O178" s="584" t="s">
        <v>1063</v>
      </c>
      <c r="P178" s="582"/>
      <c r="Q178" s="584" t="s">
        <v>1063</v>
      </c>
      <c r="R178" s="586" t="s">
        <v>1063</v>
      </c>
      <c r="S178" s="582"/>
      <c r="T178" s="582"/>
      <c r="U178" s="582"/>
      <c r="V178" s="582"/>
      <c r="W178" s="582"/>
      <c r="X178" s="597"/>
      <c r="Y178" s="597"/>
      <c r="Z178" s="662">
        <f t="shared" si="4"/>
        <v>5250.0000000000009</v>
      </c>
      <c r="AA178" s="594">
        <f t="shared" si="5"/>
        <v>80250</v>
      </c>
    </row>
    <row r="179" spans="1:27" x14ac:dyDescent="0.35">
      <c r="A179" s="582"/>
      <c r="B179" s="196" t="s">
        <v>21290</v>
      </c>
      <c r="C179" s="196" t="s">
        <v>250</v>
      </c>
      <c r="D179" s="196" t="s">
        <v>21291</v>
      </c>
      <c r="E179" s="268" t="s">
        <v>21292</v>
      </c>
      <c r="F179" s="196"/>
      <c r="G179" s="604" t="s">
        <v>21594</v>
      </c>
      <c r="H179" s="582"/>
      <c r="I179" s="594">
        <v>75000</v>
      </c>
      <c r="J179" s="582"/>
      <c r="K179" s="582" t="s">
        <v>1062</v>
      </c>
      <c r="L179" s="584" t="s">
        <v>1063</v>
      </c>
      <c r="M179" s="582" t="s">
        <v>21554</v>
      </c>
      <c r="N179" s="595">
        <v>3183200007</v>
      </c>
      <c r="O179" s="584" t="s">
        <v>1063</v>
      </c>
      <c r="P179" s="582"/>
      <c r="Q179" s="584" t="s">
        <v>1063</v>
      </c>
      <c r="R179" s="586" t="s">
        <v>1063</v>
      </c>
      <c r="S179" s="582"/>
      <c r="T179" s="582"/>
      <c r="U179" s="582"/>
      <c r="V179" s="582"/>
      <c r="W179" s="582"/>
      <c r="X179" s="597"/>
      <c r="Y179" s="597"/>
      <c r="Z179" s="662">
        <f t="shared" si="4"/>
        <v>5250.0000000000009</v>
      </c>
      <c r="AA179" s="594">
        <f t="shared" si="5"/>
        <v>80250</v>
      </c>
    </row>
    <row r="180" spans="1:27" x14ac:dyDescent="0.35">
      <c r="A180" s="582"/>
      <c r="B180" s="196" t="s">
        <v>21290</v>
      </c>
      <c r="C180" s="196" t="s">
        <v>250</v>
      </c>
      <c r="D180" s="196" t="s">
        <v>21291</v>
      </c>
      <c r="E180" s="268" t="s">
        <v>21292</v>
      </c>
      <c r="F180" s="196"/>
      <c r="G180" s="604" t="s">
        <v>21595</v>
      </c>
      <c r="H180" s="582"/>
      <c r="I180" s="594">
        <v>75000</v>
      </c>
      <c r="J180" s="582"/>
      <c r="K180" s="582" t="s">
        <v>1062</v>
      </c>
      <c r="L180" s="584" t="s">
        <v>1063</v>
      </c>
      <c r="M180" s="582" t="s">
        <v>21554</v>
      </c>
      <c r="N180" s="595">
        <v>3183200016</v>
      </c>
      <c r="O180" s="584" t="s">
        <v>1063</v>
      </c>
      <c r="P180" s="582"/>
      <c r="Q180" s="584" t="s">
        <v>1063</v>
      </c>
      <c r="R180" s="586" t="s">
        <v>1063</v>
      </c>
      <c r="S180" s="582"/>
      <c r="T180" s="582"/>
      <c r="U180" s="582"/>
      <c r="V180" s="582"/>
      <c r="W180" s="582"/>
      <c r="X180" s="597"/>
      <c r="Y180" s="597"/>
      <c r="Z180" s="662">
        <f t="shared" si="4"/>
        <v>5250.0000000000009</v>
      </c>
      <c r="AA180" s="594">
        <f t="shared" si="5"/>
        <v>80250</v>
      </c>
    </row>
    <row r="181" spans="1:27" x14ac:dyDescent="0.35">
      <c r="A181" s="582"/>
      <c r="B181" s="196" t="s">
        <v>21290</v>
      </c>
      <c r="C181" s="196" t="s">
        <v>250</v>
      </c>
      <c r="D181" s="196" t="s">
        <v>21291</v>
      </c>
      <c r="E181" s="268" t="s">
        <v>21292</v>
      </c>
      <c r="F181" s="196"/>
      <c r="G181" s="604" t="s">
        <v>21596</v>
      </c>
      <c r="H181" s="582"/>
      <c r="I181" s="594">
        <v>75000</v>
      </c>
      <c r="J181" s="582"/>
      <c r="K181" s="582" t="s">
        <v>1062</v>
      </c>
      <c r="L181" s="584" t="s">
        <v>1063</v>
      </c>
      <c r="M181" s="582" t="s">
        <v>21554</v>
      </c>
      <c r="N181" s="595">
        <v>3183200023</v>
      </c>
      <c r="O181" s="584" t="s">
        <v>1063</v>
      </c>
      <c r="P181" s="582"/>
      <c r="Q181" s="584" t="s">
        <v>1063</v>
      </c>
      <c r="R181" s="586" t="s">
        <v>1063</v>
      </c>
      <c r="S181" s="582"/>
      <c r="T181" s="582"/>
      <c r="U181" s="582"/>
      <c r="V181" s="582"/>
      <c r="W181" s="582"/>
      <c r="X181" s="597"/>
      <c r="Y181" s="597"/>
      <c r="Z181" s="662">
        <f t="shared" si="4"/>
        <v>5250.0000000000009</v>
      </c>
      <c r="AA181" s="594">
        <f t="shared" si="5"/>
        <v>80250</v>
      </c>
    </row>
    <row r="182" spans="1:27" x14ac:dyDescent="0.35">
      <c r="A182" s="582"/>
      <c r="B182" s="196" t="s">
        <v>21290</v>
      </c>
      <c r="C182" s="196" t="s">
        <v>250</v>
      </c>
      <c r="D182" s="196" t="s">
        <v>21291</v>
      </c>
      <c r="E182" s="268" t="s">
        <v>21292</v>
      </c>
      <c r="F182" s="196"/>
      <c r="G182" s="604" t="s">
        <v>21597</v>
      </c>
      <c r="H182" s="582"/>
      <c r="I182" s="594">
        <v>75000</v>
      </c>
      <c r="J182" s="582"/>
      <c r="K182" s="582" t="s">
        <v>1062</v>
      </c>
      <c r="L182" s="584" t="s">
        <v>1063</v>
      </c>
      <c r="M182" s="582" t="s">
        <v>21554</v>
      </c>
      <c r="N182" s="595">
        <v>3183200026</v>
      </c>
      <c r="O182" s="584" t="s">
        <v>1063</v>
      </c>
      <c r="P182" s="582"/>
      <c r="Q182" s="584" t="s">
        <v>1063</v>
      </c>
      <c r="R182" s="586" t="s">
        <v>1063</v>
      </c>
      <c r="S182" s="582"/>
      <c r="T182" s="582"/>
      <c r="U182" s="582"/>
      <c r="V182" s="582"/>
      <c r="W182" s="582"/>
      <c r="X182" s="597"/>
      <c r="Y182" s="597"/>
      <c r="Z182" s="662">
        <f t="shared" si="4"/>
        <v>5250.0000000000009</v>
      </c>
      <c r="AA182" s="594">
        <f t="shared" si="5"/>
        <v>80250</v>
      </c>
    </row>
    <row r="183" spans="1:27" x14ac:dyDescent="0.35">
      <c r="A183" s="582"/>
      <c r="B183" s="196" t="s">
        <v>21290</v>
      </c>
      <c r="C183" s="196" t="s">
        <v>250</v>
      </c>
      <c r="D183" s="196" t="s">
        <v>21291</v>
      </c>
      <c r="E183" s="268" t="s">
        <v>21292</v>
      </c>
      <c r="F183" s="196"/>
      <c r="G183" s="604" t="s">
        <v>21598</v>
      </c>
      <c r="H183" s="582"/>
      <c r="I183" s="594">
        <v>75000</v>
      </c>
      <c r="J183" s="582"/>
      <c r="K183" s="582" t="s">
        <v>1062</v>
      </c>
      <c r="L183" s="584" t="s">
        <v>1063</v>
      </c>
      <c r="M183" s="582" t="s">
        <v>21554</v>
      </c>
      <c r="N183" s="595">
        <v>3183200021</v>
      </c>
      <c r="O183" s="584" t="s">
        <v>1063</v>
      </c>
      <c r="P183" s="582"/>
      <c r="Q183" s="584" t="s">
        <v>1063</v>
      </c>
      <c r="R183" s="586" t="s">
        <v>1063</v>
      </c>
      <c r="S183" s="582"/>
      <c r="T183" s="582"/>
      <c r="U183" s="582"/>
      <c r="V183" s="582"/>
      <c r="W183" s="582"/>
      <c r="X183" s="597"/>
      <c r="Y183" s="597"/>
      <c r="Z183" s="662">
        <f t="shared" si="4"/>
        <v>5250.0000000000009</v>
      </c>
      <c r="AA183" s="594">
        <f t="shared" si="5"/>
        <v>80250</v>
      </c>
    </row>
    <row r="184" spans="1:27" x14ac:dyDescent="0.35">
      <c r="A184" s="582"/>
      <c r="B184" s="196" t="s">
        <v>21290</v>
      </c>
      <c r="C184" s="196" t="s">
        <v>250</v>
      </c>
      <c r="D184" s="196" t="s">
        <v>21291</v>
      </c>
      <c r="E184" s="268" t="s">
        <v>21292</v>
      </c>
      <c r="F184" s="196"/>
      <c r="G184" s="604" t="s">
        <v>21599</v>
      </c>
      <c r="H184" s="582"/>
      <c r="I184" s="594">
        <v>75000</v>
      </c>
      <c r="J184" s="582"/>
      <c r="K184" s="582" t="s">
        <v>1062</v>
      </c>
      <c r="L184" s="584" t="s">
        <v>1063</v>
      </c>
      <c r="M184" s="582" t="s">
        <v>21554</v>
      </c>
      <c r="N184" s="595">
        <v>3183200018</v>
      </c>
      <c r="O184" s="584" t="s">
        <v>1063</v>
      </c>
      <c r="P184" s="582"/>
      <c r="Q184" s="584" t="s">
        <v>1063</v>
      </c>
      <c r="R184" s="586" t="s">
        <v>1063</v>
      </c>
      <c r="S184" s="582"/>
      <c r="T184" s="582"/>
      <c r="U184" s="582"/>
      <c r="V184" s="582"/>
      <c r="W184" s="582"/>
      <c r="X184" s="597"/>
      <c r="Y184" s="597"/>
      <c r="Z184" s="662">
        <f t="shared" si="4"/>
        <v>5250.0000000000009</v>
      </c>
      <c r="AA184" s="594">
        <f t="shared" si="5"/>
        <v>80250</v>
      </c>
    </row>
    <row r="185" spans="1:27" x14ac:dyDescent="0.35">
      <c r="A185" s="582"/>
      <c r="B185" s="196" t="s">
        <v>21290</v>
      </c>
      <c r="C185" s="196" t="s">
        <v>250</v>
      </c>
      <c r="D185" s="196" t="s">
        <v>21291</v>
      </c>
      <c r="E185" s="268" t="s">
        <v>21292</v>
      </c>
      <c r="F185" s="196"/>
      <c r="G185" s="604" t="s">
        <v>21600</v>
      </c>
      <c r="H185" s="582"/>
      <c r="I185" s="594">
        <v>75000</v>
      </c>
      <c r="J185" s="582"/>
      <c r="K185" s="582" t="s">
        <v>1062</v>
      </c>
      <c r="L185" s="584" t="s">
        <v>1063</v>
      </c>
      <c r="M185" s="582" t="s">
        <v>21554</v>
      </c>
      <c r="N185" s="595">
        <v>3183200008</v>
      </c>
      <c r="O185" s="584" t="s">
        <v>1063</v>
      </c>
      <c r="P185" s="582"/>
      <c r="Q185" s="584" t="s">
        <v>1063</v>
      </c>
      <c r="R185" s="586" t="s">
        <v>1063</v>
      </c>
      <c r="S185" s="582"/>
      <c r="T185" s="582"/>
      <c r="U185" s="582"/>
      <c r="V185" s="582"/>
      <c r="W185" s="582"/>
      <c r="X185" s="597"/>
      <c r="Y185" s="597"/>
      <c r="Z185" s="662">
        <f t="shared" si="4"/>
        <v>5250.0000000000009</v>
      </c>
      <c r="AA185" s="594">
        <f t="shared" si="5"/>
        <v>80250</v>
      </c>
    </row>
    <row r="186" spans="1:27" x14ac:dyDescent="0.35">
      <c r="A186" s="582"/>
      <c r="B186" s="196" t="s">
        <v>21290</v>
      </c>
      <c r="C186" s="196" t="s">
        <v>250</v>
      </c>
      <c r="D186" s="196" t="s">
        <v>21291</v>
      </c>
      <c r="E186" s="268" t="s">
        <v>21292</v>
      </c>
      <c r="F186" s="196"/>
      <c r="G186" s="604" t="s">
        <v>21601</v>
      </c>
      <c r="H186" s="582"/>
      <c r="I186" s="594">
        <v>75000</v>
      </c>
      <c r="J186" s="582"/>
      <c r="K186" s="582" t="s">
        <v>1062</v>
      </c>
      <c r="L186" s="584" t="s">
        <v>1063</v>
      </c>
      <c r="M186" s="582" t="s">
        <v>21554</v>
      </c>
      <c r="N186" s="595">
        <v>3183200017</v>
      </c>
      <c r="O186" s="584" t="s">
        <v>1063</v>
      </c>
      <c r="P186" s="582"/>
      <c r="Q186" s="584" t="s">
        <v>1063</v>
      </c>
      <c r="R186" s="586" t="s">
        <v>1063</v>
      </c>
      <c r="S186" s="582"/>
      <c r="T186" s="582"/>
      <c r="U186" s="582"/>
      <c r="V186" s="582"/>
      <c r="W186" s="582"/>
      <c r="X186" s="597"/>
      <c r="Y186" s="597"/>
      <c r="Z186" s="662">
        <f t="shared" si="4"/>
        <v>5250.0000000000009</v>
      </c>
      <c r="AA186" s="594">
        <f t="shared" si="5"/>
        <v>80250</v>
      </c>
    </row>
    <row r="187" spans="1:27" x14ac:dyDescent="0.35">
      <c r="A187" s="582"/>
      <c r="B187" s="196" t="s">
        <v>21290</v>
      </c>
      <c r="C187" s="196" t="s">
        <v>250</v>
      </c>
      <c r="D187" s="196" t="s">
        <v>21291</v>
      </c>
      <c r="E187" s="268" t="s">
        <v>21292</v>
      </c>
      <c r="F187" s="196"/>
      <c r="G187" s="604" t="s">
        <v>21602</v>
      </c>
      <c r="H187" s="582"/>
      <c r="I187" s="594">
        <v>75000</v>
      </c>
      <c r="J187" s="582"/>
      <c r="K187" s="582" t="s">
        <v>1062</v>
      </c>
      <c r="L187" s="584" t="s">
        <v>1063</v>
      </c>
      <c r="M187" s="582" t="s">
        <v>21554</v>
      </c>
      <c r="N187" s="595">
        <v>3183200027</v>
      </c>
      <c r="O187" s="584" t="s">
        <v>1063</v>
      </c>
      <c r="P187" s="582"/>
      <c r="Q187" s="584" t="s">
        <v>1063</v>
      </c>
      <c r="R187" s="586" t="s">
        <v>1063</v>
      </c>
      <c r="S187" s="582"/>
      <c r="T187" s="582"/>
      <c r="U187" s="582"/>
      <c r="V187" s="582"/>
      <c r="W187" s="582"/>
      <c r="X187" s="597"/>
      <c r="Y187" s="597"/>
      <c r="Z187" s="662">
        <f t="shared" si="4"/>
        <v>5250.0000000000009</v>
      </c>
      <c r="AA187" s="594">
        <f t="shared" si="5"/>
        <v>80250</v>
      </c>
    </row>
    <row r="188" spans="1:27" x14ac:dyDescent="0.35">
      <c r="A188" s="582"/>
      <c r="B188" s="196" t="s">
        <v>21290</v>
      </c>
      <c r="C188" s="196" t="s">
        <v>250</v>
      </c>
      <c r="D188" s="196" t="s">
        <v>21291</v>
      </c>
      <c r="E188" s="268" t="s">
        <v>21292</v>
      </c>
      <c r="F188" s="196"/>
      <c r="G188" s="604" t="s">
        <v>21603</v>
      </c>
      <c r="H188" s="582"/>
      <c r="I188" s="594">
        <v>75000</v>
      </c>
      <c r="J188" s="582"/>
      <c r="K188" s="582" t="s">
        <v>1062</v>
      </c>
      <c r="L188" s="584" t="s">
        <v>1063</v>
      </c>
      <c r="M188" s="582" t="s">
        <v>21554</v>
      </c>
      <c r="N188" s="595">
        <v>3183200028</v>
      </c>
      <c r="O188" s="584" t="s">
        <v>1063</v>
      </c>
      <c r="P188" s="582"/>
      <c r="Q188" s="584" t="s">
        <v>1063</v>
      </c>
      <c r="R188" s="586" t="s">
        <v>1063</v>
      </c>
      <c r="S188" s="582"/>
      <c r="T188" s="582"/>
      <c r="U188" s="582"/>
      <c r="V188" s="582"/>
      <c r="W188" s="582"/>
      <c r="X188" s="597"/>
      <c r="Y188" s="597"/>
      <c r="Z188" s="662">
        <f t="shared" si="4"/>
        <v>5250.0000000000009</v>
      </c>
      <c r="AA188" s="594">
        <f t="shared" si="5"/>
        <v>80250</v>
      </c>
    </row>
    <row r="189" spans="1:27" x14ac:dyDescent="0.35">
      <c r="A189" s="582"/>
      <c r="B189" s="196" t="s">
        <v>21290</v>
      </c>
      <c r="C189" s="196" t="s">
        <v>250</v>
      </c>
      <c r="D189" s="196" t="s">
        <v>21291</v>
      </c>
      <c r="E189" s="268" t="s">
        <v>21292</v>
      </c>
      <c r="F189" s="196"/>
      <c r="G189" s="604" t="s">
        <v>21604</v>
      </c>
      <c r="H189" s="582"/>
      <c r="I189" s="594">
        <v>75000</v>
      </c>
      <c r="J189" s="582"/>
      <c r="K189" s="582" t="s">
        <v>1062</v>
      </c>
      <c r="L189" s="584" t="s">
        <v>1063</v>
      </c>
      <c r="M189" s="582" t="s">
        <v>21554</v>
      </c>
      <c r="N189" s="595">
        <v>3183200015</v>
      </c>
      <c r="O189" s="584" t="s">
        <v>1063</v>
      </c>
      <c r="P189" s="582"/>
      <c r="Q189" s="584" t="s">
        <v>1063</v>
      </c>
      <c r="R189" s="586" t="s">
        <v>1063</v>
      </c>
      <c r="S189" s="582"/>
      <c r="T189" s="582"/>
      <c r="U189" s="582"/>
      <c r="V189" s="582"/>
      <c r="W189" s="582"/>
      <c r="X189" s="597"/>
      <c r="Y189" s="597"/>
      <c r="Z189" s="662">
        <f t="shared" si="4"/>
        <v>5250.0000000000009</v>
      </c>
      <c r="AA189" s="594">
        <f t="shared" si="5"/>
        <v>80250</v>
      </c>
    </row>
    <row r="190" spans="1:27" x14ac:dyDescent="0.35">
      <c r="A190" s="582"/>
      <c r="B190" s="196" t="s">
        <v>21290</v>
      </c>
      <c r="C190" s="196" t="s">
        <v>250</v>
      </c>
      <c r="D190" s="196" t="s">
        <v>21291</v>
      </c>
      <c r="E190" s="268" t="s">
        <v>21292</v>
      </c>
      <c r="F190" s="196"/>
      <c r="G190" s="604" t="s">
        <v>21605</v>
      </c>
      <c r="H190" s="582"/>
      <c r="I190" s="594">
        <v>75000</v>
      </c>
      <c r="J190" s="582"/>
      <c r="K190" s="582" t="s">
        <v>1062</v>
      </c>
      <c r="L190" s="584" t="s">
        <v>1063</v>
      </c>
      <c r="M190" s="582" t="s">
        <v>21554</v>
      </c>
      <c r="N190" s="595">
        <v>3183200022</v>
      </c>
      <c r="O190" s="584" t="s">
        <v>1063</v>
      </c>
      <c r="P190" s="582"/>
      <c r="Q190" s="584" t="s">
        <v>1063</v>
      </c>
      <c r="R190" s="586" t="s">
        <v>1063</v>
      </c>
      <c r="S190" s="582"/>
      <c r="T190" s="582"/>
      <c r="U190" s="582"/>
      <c r="V190" s="582"/>
      <c r="W190" s="582"/>
      <c r="X190" s="597"/>
      <c r="Y190" s="597"/>
      <c r="Z190" s="662">
        <f t="shared" si="4"/>
        <v>5250.0000000000009</v>
      </c>
      <c r="AA190" s="594">
        <f t="shared" si="5"/>
        <v>80250</v>
      </c>
    </row>
    <row r="191" spans="1:27" x14ac:dyDescent="0.35">
      <c r="A191" s="582"/>
      <c r="B191" s="196" t="s">
        <v>21290</v>
      </c>
      <c r="C191" s="196" t="s">
        <v>250</v>
      </c>
      <c r="D191" s="196" t="s">
        <v>21291</v>
      </c>
      <c r="E191" s="268" t="s">
        <v>21292</v>
      </c>
      <c r="F191" s="196"/>
      <c r="G191" s="604" t="s">
        <v>21606</v>
      </c>
      <c r="H191" s="582"/>
      <c r="I191" s="594">
        <v>75000</v>
      </c>
      <c r="J191" s="582"/>
      <c r="K191" s="582" t="s">
        <v>1062</v>
      </c>
      <c r="L191" s="584" t="s">
        <v>1063</v>
      </c>
      <c r="M191" s="582" t="s">
        <v>21554</v>
      </c>
      <c r="N191" s="595">
        <v>3183200024</v>
      </c>
      <c r="O191" s="584" t="s">
        <v>1063</v>
      </c>
      <c r="P191" s="582"/>
      <c r="Q191" s="584" t="s">
        <v>1063</v>
      </c>
      <c r="R191" s="586" t="s">
        <v>1063</v>
      </c>
      <c r="S191" s="582"/>
      <c r="T191" s="582"/>
      <c r="U191" s="582"/>
      <c r="V191" s="582"/>
      <c r="W191" s="582"/>
      <c r="X191" s="597"/>
      <c r="Y191" s="597"/>
      <c r="Z191" s="662">
        <f t="shared" si="4"/>
        <v>5250.0000000000009</v>
      </c>
      <c r="AA191" s="594">
        <f t="shared" si="5"/>
        <v>80250</v>
      </c>
    </row>
    <row r="192" spans="1:27" x14ac:dyDescent="0.35">
      <c r="A192" s="582"/>
      <c r="B192" s="196" t="s">
        <v>21290</v>
      </c>
      <c r="C192" s="196" t="s">
        <v>250</v>
      </c>
      <c r="D192" s="196" t="s">
        <v>21291</v>
      </c>
      <c r="E192" s="268" t="s">
        <v>21292</v>
      </c>
      <c r="F192" s="196"/>
      <c r="G192" s="604" t="s">
        <v>21607</v>
      </c>
      <c r="H192" s="582"/>
      <c r="I192" s="594">
        <v>75000</v>
      </c>
      <c r="J192" s="582"/>
      <c r="K192" s="582" t="s">
        <v>1062</v>
      </c>
      <c r="L192" s="584" t="s">
        <v>1063</v>
      </c>
      <c r="M192" s="582" t="s">
        <v>21554</v>
      </c>
      <c r="N192" s="595">
        <v>3183200020</v>
      </c>
      <c r="O192" s="584" t="s">
        <v>1063</v>
      </c>
      <c r="P192" s="582"/>
      <c r="Q192" s="584" t="s">
        <v>1063</v>
      </c>
      <c r="R192" s="586" t="s">
        <v>1063</v>
      </c>
      <c r="S192" s="582"/>
      <c r="T192" s="582"/>
      <c r="U192" s="582"/>
      <c r="V192" s="582"/>
      <c r="W192" s="582"/>
      <c r="X192" s="597"/>
      <c r="Y192" s="597"/>
      <c r="Z192" s="662">
        <f t="shared" si="4"/>
        <v>5250.0000000000009</v>
      </c>
      <c r="AA192" s="594">
        <f t="shared" si="5"/>
        <v>80250</v>
      </c>
    </row>
    <row r="193" spans="1:27" x14ac:dyDescent="0.35">
      <c r="A193" s="582"/>
      <c r="B193" s="196" t="s">
        <v>21290</v>
      </c>
      <c r="C193" s="196" t="s">
        <v>250</v>
      </c>
      <c r="D193" s="196" t="s">
        <v>21291</v>
      </c>
      <c r="E193" s="268" t="s">
        <v>21292</v>
      </c>
      <c r="F193" s="196"/>
      <c r="G193" s="604" t="s">
        <v>21608</v>
      </c>
      <c r="H193" s="582"/>
      <c r="I193" s="594">
        <v>75000</v>
      </c>
      <c r="J193" s="582"/>
      <c r="K193" s="582" t="s">
        <v>1062</v>
      </c>
      <c r="L193" s="584" t="s">
        <v>1063</v>
      </c>
      <c r="M193" s="582" t="s">
        <v>21554</v>
      </c>
      <c r="N193" s="595">
        <v>3183200009</v>
      </c>
      <c r="O193" s="584" t="s">
        <v>1063</v>
      </c>
      <c r="P193" s="582"/>
      <c r="Q193" s="584" t="s">
        <v>1063</v>
      </c>
      <c r="R193" s="586" t="s">
        <v>1063</v>
      </c>
      <c r="S193" s="582"/>
      <c r="T193" s="582"/>
      <c r="U193" s="582"/>
      <c r="V193" s="582"/>
      <c r="W193" s="582"/>
      <c r="X193" s="597"/>
      <c r="Y193" s="597"/>
      <c r="Z193" s="662">
        <f t="shared" si="4"/>
        <v>5250.0000000000009</v>
      </c>
      <c r="AA193" s="594">
        <f t="shared" si="5"/>
        <v>80250</v>
      </c>
    </row>
    <row r="194" spans="1:27" x14ac:dyDescent="0.35">
      <c r="A194" s="582"/>
      <c r="B194" s="196" t="s">
        <v>21290</v>
      </c>
      <c r="C194" s="196" t="s">
        <v>250</v>
      </c>
      <c r="D194" s="196" t="s">
        <v>21291</v>
      </c>
      <c r="E194" s="268" t="s">
        <v>21292</v>
      </c>
      <c r="F194" s="196"/>
      <c r="G194" s="604" t="s">
        <v>21609</v>
      </c>
      <c r="H194" s="582"/>
      <c r="I194" s="594">
        <v>75000</v>
      </c>
      <c r="J194" s="582"/>
      <c r="K194" s="582" t="s">
        <v>1062</v>
      </c>
      <c r="L194" s="584" t="s">
        <v>1063</v>
      </c>
      <c r="M194" s="582" t="s">
        <v>21554</v>
      </c>
      <c r="N194" s="595">
        <v>3183200019</v>
      </c>
      <c r="O194" s="584" t="s">
        <v>1063</v>
      </c>
      <c r="P194" s="582"/>
      <c r="Q194" s="584" t="s">
        <v>1063</v>
      </c>
      <c r="R194" s="586" t="s">
        <v>1063</v>
      </c>
      <c r="S194" s="582"/>
      <c r="T194" s="582"/>
      <c r="U194" s="582"/>
      <c r="V194" s="582"/>
      <c r="W194" s="582"/>
      <c r="X194" s="597"/>
      <c r="Y194" s="597"/>
      <c r="Z194" s="662">
        <f t="shared" si="4"/>
        <v>5250.0000000000009</v>
      </c>
      <c r="AA194" s="594">
        <f t="shared" si="5"/>
        <v>80250</v>
      </c>
    </row>
    <row r="195" spans="1:27" x14ac:dyDescent="0.35">
      <c r="A195" s="582"/>
      <c r="B195" s="196" t="s">
        <v>21290</v>
      </c>
      <c r="C195" s="196" t="s">
        <v>250</v>
      </c>
      <c r="D195" s="196" t="s">
        <v>21291</v>
      </c>
      <c r="E195" s="268" t="s">
        <v>21292</v>
      </c>
      <c r="F195" s="196"/>
      <c r="G195" s="604" t="s">
        <v>21610</v>
      </c>
      <c r="H195" s="582"/>
      <c r="I195" s="594">
        <v>75000</v>
      </c>
      <c r="J195" s="582"/>
      <c r="K195" s="582" t="s">
        <v>1062</v>
      </c>
      <c r="L195" s="584" t="s">
        <v>1063</v>
      </c>
      <c r="M195" s="582" t="s">
        <v>21611</v>
      </c>
      <c r="N195" s="595">
        <v>3183200010</v>
      </c>
      <c r="O195" s="584" t="s">
        <v>1063</v>
      </c>
      <c r="P195" s="582"/>
      <c r="Q195" s="584" t="s">
        <v>1063</v>
      </c>
      <c r="R195" s="586" t="s">
        <v>1063</v>
      </c>
      <c r="S195" s="582"/>
      <c r="T195" s="582"/>
      <c r="U195" s="582"/>
      <c r="V195" s="582"/>
      <c r="W195" s="582"/>
      <c r="X195" s="597"/>
      <c r="Y195" s="597"/>
      <c r="Z195" s="662">
        <f t="shared" si="4"/>
        <v>5250.0000000000009</v>
      </c>
      <c r="AA195" s="594">
        <f t="shared" si="5"/>
        <v>80250</v>
      </c>
    </row>
    <row r="196" spans="1:27" x14ac:dyDescent="0.35">
      <c r="A196" s="582"/>
      <c r="B196" s="196" t="s">
        <v>21290</v>
      </c>
      <c r="C196" s="196" t="s">
        <v>250</v>
      </c>
      <c r="D196" s="196" t="s">
        <v>21291</v>
      </c>
      <c r="E196" s="268" t="s">
        <v>21292</v>
      </c>
      <c r="F196" s="196"/>
      <c r="G196" s="604" t="s">
        <v>21610</v>
      </c>
      <c r="H196" s="582"/>
      <c r="I196" s="594">
        <v>75000</v>
      </c>
      <c r="J196" s="582"/>
      <c r="K196" s="582" t="s">
        <v>1062</v>
      </c>
      <c r="L196" s="584" t="s">
        <v>1063</v>
      </c>
      <c r="M196" s="582" t="s">
        <v>21554</v>
      </c>
      <c r="N196" s="595">
        <v>3170410384</v>
      </c>
      <c r="O196" s="584" t="s">
        <v>1063</v>
      </c>
      <c r="P196" s="582"/>
      <c r="Q196" s="584" t="s">
        <v>1063</v>
      </c>
      <c r="R196" s="586" t="s">
        <v>1063</v>
      </c>
      <c r="S196" s="582"/>
      <c r="T196" s="582"/>
      <c r="U196" s="582"/>
      <c r="V196" s="582"/>
      <c r="W196" s="582"/>
      <c r="X196" s="597"/>
      <c r="Y196" s="597"/>
      <c r="Z196" s="662">
        <f t="shared" si="4"/>
        <v>5250.0000000000009</v>
      </c>
      <c r="AA196" s="594">
        <f t="shared" si="5"/>
        <v>80250</v>
      </c>
    </row>
    <row r="197" spans="1:27" x14ac:dyDescent="0.35">
      <c r="A197" s="582"/>
      <c r="B197" s="196" t="s">
        <v>21290</v>
      </c>
      <c r="C197" s="196" t="s">
        <v>250</v>
      </c>
      <c r="D197" s="196" t="s">
        <v>21291</v>
      </c>
      <c r="E197" s="268" t="s">
        <v>21292</v>
      </c>
      <c r="F197" s="196"/>
      <c r="G197" s="604" t="s">
        <v>21612</v>
      </c>
      <c r="H197" s="582"/>
      <c r="I197" s="594">
        <v>75000</v>
      </c>
      <c r="J197" s="582"/>
      <c r="K197" s="582" t="s">
        <v>1062</v>
      </c>
      <c r="L197" s="584" t="s">
        <v>1063</v>
      </c>
      <c r="M197" s="582" t="s">
        <v>21554</v>
      </c>
      <c r="N197" s="595">
        <v>3170410360</v>
      </c>
      <c r="O197" s="584" t="s">
        <v>1063</v>
      </c>
      <c r="P197" s="582"/>
      <c r="Q197" s="584" t="s">
        <v>1063</v>
      </c>
      <c r="R197" s="586" t="s">
        <v>1063</v>
      </c>
      <c r="S197" s="582"/>
      <c r="T197" s="582"/>
      <c r="U197" s="582"/>
      <c r="V197" s="582"/>
      <c r="W197" s="582"/>
      <c r="X197" s="597"/>
      <c r="Y197" s="597"/>
      <c r="Z197" s="662">
        <f t="shared" si="4"/>
        <v>5250.0000000000009</v>
      </c>
      <c r="AA197" s="594">
        <f t="shared" si="5"/>
        <v>80250</v>
      </c>
    </row>
    <row r="198" spans="1:27" x14ac:dyDescent="0.35">
      <c r="A198" s="582"/>
      <c r="B198" s="196" t="s">
        <v>21290</v>
      </c>
      <c r="C198" s="196" t="s">
        <v>250</v>
      </c>
      <c r="D198" s="196" t="s">
        <v>21291</v>
      </c>
      <c r="E198" s="268" t="s">
        <v>21292</v>
      </c>
      <c r="F198" s="196"/>
      <c r="G198" s="604" t="s">
        <v>21612</v>
      </c>
      <c r="H198" s="582"/>
      <c r="I198" s="594">
        <v>75000</v>
      </c>
      <c r="J198" s="582"/>
      <c r="K198" s="582" t="s">
        <v>21555</v>
      </c>
      <c r="L198" s="584" t="s">
        <v>1063</v>
      </c>
      <c r="M198" s="582" t="s">
        <v>3329</v>
      </c>
      <c r="N198" s="595" t="s">
        <v>21613</v>
      </c>
      <c r="O198" s="584" t="s">
        <v>1063</v>
      </c>
      <c r="P198" s="582"/>
      <c r="Q198" s="584" t="s">
        <v>1063</v>
      </c>
      <c r="R198" s="586" t="s">
        <v>1063</v>
      </c>
      <c r="S198" s="582"/>
      <c r="T198" s="582"/>
      <c r="U198" s="582"/>
      <c r="V198" s="582"/>
      <c r="W198" s="582"/>
      <c r="X198" s="597"/>
      <c r="Y198" s="597"/>
      <c r="Z198" s="662">
        <f t="shared" ref="Z198:Z261" si="6">I198*Z$4</f>
        <v>5250.0000000000009</v>
      </c>
      <c r="AA198" s="594">
        <f t="shared" ref="AA198:AA261" si="7">I198+Z198</f>
        <v>80250</v>
      </c>
    </row>
    <row r="199" spans="1:27" x14ac:dyDescent="0.35">
      <c r="A199" s="582"/>
      <c r="B199" s="196" t="s">
        <v>21290</v>
      </c>
      <c r="C199" s="196" t="s">
        <v>250</v>
      </c>
      <c r="D199" s="196" t="s">
        <v>21291</v>
      </c>
      <c r="E199" s="268" t="s">
        <v>21292</v>
      </c>
      <c r="F199" s="196"/>
      <c r="G199" s="604" t="s">
        <v>21614</v>
      </c>
      <c r="H199" s="582"/>
      <c r="I199" s="594">
        <v>75000</v>
      </c>
      <c r="J199" s="582"/>
      <c r="K199" s="582" t="s">
        <v>1062</v>
      </c>
      <c r="L199" s="584" t="s">
        <v>1063</v>
      </c>
      <c r="M199" s="582" t="s">
        <v>21554</v>
      </c>
      <c r="N199" s="595">
        <v>3170410390</v>
      </c>
      <c r="O199" s="584" t="s">
        <v>1063</v>
      </c>
      <c r="P199" s="582"/>
      <c r="Q199" s="584" t="s">
        <v>1063</v>
      </c>
      <c r="R199" s="586" t="s">
        <v>1063</v>
      </c>
      <c r="S199" s="582"/>
      <c r="T199" s="582"/>
      <c r="U199" s="582"/>
      <c r="V199" s="582"/>
      <c r="W199" s="582"/>
      <c r="X199" s="597"/>
      <c r="Y199" s="597"/>
      <c r="Z199" s="662">
        <f t="shared" si="6"/>
        <v>5250.0000000000009</v>
      </c>
      <c r="AA199" s="594">
        <f t="shared" si="7"/>
        <v>80250</v>
      </c>
    </row>
    <row r="200" spans="1:27" x14ac:dyDescent="0.35">
      <c r="A200" s="582"/>
      <c r="B200" s="196" t="s">
        <v>21290</v>
      </c>
      <c r="C200" s="196" t="s">
        <v>250</v>
      </c>
      <c r="D200" s="196" t="s">
        <v>21291</v>
      </c>
      <c r="E200" s="268" t="s">
        <v>21292</v>
      </c>
      <c r="F200" s="196"/>
      <c r="G200" s="604" t="s">
        <v>21615</v>
      </c>
      <c r="H200" s="582"/>
      <c r="I200" s="594">
        <v>75000</v>
      </c>
      <c r="J200" s="582"/>
      <c r="K200" s="582" t="s">
        <v>21555</v>
      </c>
      <c r="L200" s="584" t="s">
        <v>1063</v>
      </c>
      <c r="M200" s="582" t="s">
        <v>3329</v>
      </c>
      <c r="N200" s="595" t="s">
        <v>21616</v>
      </c>
      <c r="O200" s="584" t="s">
        <v>1063</v>
      </c>
      <c r="P200" s="582"/>
      <c r="Q200" s="584" t="s">
        <v>1063</v>
      </c>
      <c r="R200" s="586" t="s">
        <v>1063</v>
      </c>
      <c r="S200" s="582"/>
      <c r="T200" s="582"/>
      <c r="U200" s="582"/>
      <c r="V200" s="582"/>
      <c r="W200" s="582"/>
      <c r="X200" s="597"/>
      <c r="Y200" s="597"/>
      <c r="Z200" s="662">
        <f t="shared" si="6"/>
        <v>5250.0000000000009</v>
      </c>
      <c r="AA200" s="594">
        <f t="shared" si="7"/>
        <v>80250</v>
      </c>
    </row>
    <row r="201" spans="1:27" x14ac:dyDescent="0.35">
      <c r="A201" s="582"/>
      <c r="B201" s="196" t="s">
        <v>21290</v>
      </c>
      <c r="C201" s="196" t="s">
        <v>250</v>
      </c>
      <c r="D201" s="196" t="s">
        <v>21291</v>
      </c>
      <c r="E201" s="268" t="s">
        <v>21292</v>
      </c>
      <c r="F201" s="196"/>
      <c r="G201" s="604" t="s">
        <v>21617</v>
      </c>
      <c r="H201" s="582"/>
      <c r="I201" s="594">
        <v>75000</v>
      </c>
      <c r="J201" s="582"/>
      <c r="K201" s="582" t="s">
        <v>1062</v>
      </c>
      <c r="L201" s="584" t="s">
        <v>1063</v>
      </c>
      <c r="M201" s="582" t="s">
        <v>21554</v>
      </c>
      <c r="N201" s="595">
        <v>3170410386</v>
      </c>
      <c r="O201" s="584" t="s">
        <v>1063</v>
      </c>
      <c r="P201" s="582"/>
      <c r="Q201" s="584" t="s">
        <v>1063</v>
      </c>
      <c r="R201" s="586" t="s">
        <v>1063</v>
      </c>
      <c r="S201" s="582"/>
      <c r="T201" s="582"/>
      <c r="U201" s="582"/>
      <c r="V201" s="582"/>
      <c r="W201" s="582"/>
      <c r="X201" s="597"/>
      <c r="Y201" s="597"/>
      <c r="Z201" s="662">
        <f t="shared" si="6"/>
        <v>5250.0000000000009</v>
      </c>
      <c r="AA201" s="594">
        <f t="shared" si="7"/>
        <v>80250</v>
      </c>
    </row>
    <row r="202" spans="1:27" x14ac:dyDescent="0.35">
      <c r="A202" s="582"/>
      <c r="B202" s="196" t="s">
        <v>21290</v>
      </c>
      <c r="C202" s="196" t="s">
        <v>250</v>
      </c>
      <c r="D202" s="196" t="s">
        <v>21291</v>
      </c>
      <c r="E202" s="268" t="s">
        <v>21292</v>
      </c>
      <c r="F202" s="196"/>
      <c r="G202" s="604" t="s">
        <v>21617</v>
      </c>
      <c r="H202" s="582"/>
      <c r="I202" s="594">
        <v>75000</v>
      </c>
      <c r="J202" s="582"/>
      <c r="K202" s="582" t="s">
        <v>21555</v>
      </c>
      <c r="L202" s="584" t="s">
        <v>1063</v>
      </c>
      <c r="M202" s="582" t="s">
        <v>3329</v>
      </c>
      <c r="N202" s="595" t="s">
        <v>21618</v>
      </c>
      <c r="O202" s="584" t="s">
        <v>1063</v>
      </c>
      <c r="P202" s="582"/>
      <c r="Q202" s="584" t="s">
        <v>1063</v>
      </c>
      <c r="R202" s="586" t="s">
        <v>1063</v>
      </c>
      <c r="S202" s="582"/>
      <c r="T202" s="582"/>
      <c r="U202" s="582"/>
      <c r="V202" s="582"/>
      <c r="W202" s="582"/>
      <c r="X202" s="597"/>
      <c r="Y202" s="597"/>
      <c r="Z202" s="662">
        <f t="shared" si="6"/>
        <v>5250.0000000000009</v>
      </c>
      <c r="AA202" s="594">
        <f t="shared" si="7"/>
        <v>80250</v>
      </c>
    </row>
    <row r="203" spans="1:27" x14ac:dyDescent="0.35">
      <c r="A203" s="582"/>
      <c r="B203" s="196" t="s">
        <v>21290</v>
      </c>
      <c r="C203" s="196" t="s">
        <v>250</v>
      </c>
      <c r="D203" s="196" t="s">
        <v>21291</v>
      </c>
      <c r="E203" s="268" t="s">
        <v>21292</v>
      </c>
      <c r="F203" s="196"/>
      <c r="G203" s="604" t="s">
        <v>21619</v>
      </c>
      <c r="H203" s="582"/>
      <c r="I203" s="594">
        <v>75000</v>
      </c>
      <c r="J203" s="582"/>
      <c r="K203" s="582" t="s">
        <v>1062</v>
      </c>
      <c r="L203" s="584" t="s">
        <v>1063</v>
      </c>
      <c r="M203" s="582" t="s">
        <v>21554</v>
      </c>
      <c r="N203" s="595">
        <v>3170410391</v>
      </c>
      <c r="O203" s="584" t="s">
        <v>1063</v>
      </c>
      <c r="P203" s="582"/>
      <c r="Q203" s="584" t="s">
        <v>1063</v>
      </c>
      <c r="R203" s="586" t="s">
        <v>1063</v>
      </c>
      <c r="S203" s="582"/>
      <c r="T203" s="582"/>
      <c r="U203" s="582"/>
      <c r="V203" s="582"/>
      <c r="W203" s="582"/>
      <c r="X203" s="597"/>
      <c r="Y203" s="597"/>
      <c r="Z203" s="662">
        <f t="shared" si="6"/>
        <v>5250.0000000000009</v>
      </c>
      <c r="AA203" s="594">
        <f t="shared" si="7"/>
        <v>80250</v>
      </c>
    </row>
    <row r="204" spans="1:27" x14ac:dyDescent="0.35">
      <c r="A204" s="582"/>
      <c r="B204" s="196" t="s">
        <v>21290</v>
      </c>
      <c r="C204" s="196" t="s">
        <v>250</v>
      </c>
      <c r="D204" s="196" t="s">
        <v>21291</v>
      </c>
      <c r="E204" s="268" t="s">
        <v>21292</v>
      </c>
      <c r="F204" s="196"/>
      <c r="G204" s="604" t="s">
        <v>21619</v>
      </c>
      <c r="H204" s="582"/>
      <c r="I204" s="594">
        <v>75000</v>
      </c>
      <c r="J204" s="582"/>
      <c r="K204" s="582" t="s">
        <v>21555</v>
      </c>
      <c r="L204" s="584" t="s">
        <v>1063</v>
      </c>
      <c r="M204" s="582" t="s">
        <v>3329</v>
      </c>
      <c r="N204" s="595" t="s">
        <v>21620</v>
      </c>
      <c r="O204" s="584" t="s">
        <v>1063</v>
      </c>
      <c r="P204" s="582"/>
      <c r="Q204" s="584" t="s">
        <v>1063</v>
      </c>
      <c r="R204" s="586" t="s">
        <v>1063</v>
      </c>
      <c r="S204" s="582"/>
      <c r="T204" s="582"/>
      <c r="U204" s="582"/>
      <c r="V204" s="582"/>
      <c r="W204" s="582"/>
      <c r="X204" s="597"/>
      <c r="Y204" s="597"/>
      <c r="Z204" s="662">
        <f t="shared" si="6"/>
        <v>5250.0000000000009</v>
      </c>
      <c r="AA204" s="594">
        <f t="shared" si="7"/>
        <v>80250</v>
      </c>
    </row>
    <row r="205" spans="1:27" x14ac:dyDescent="0.35">
      <c r="A205" s="582"/>
      <c r="B205" s="196" t="s">
        <v>21290</v>
      </c>
      <c r="C205" s="196" t="s">
        <v>250</v>
      </c>
      <c r="D205" s="196" t="s">
        <v>21291</v>
      </c>
      <c r="E205" s="268" t="s">
        <v>21292</v>
      </c>
      <c r="F205" s="196"/>
      <c r="G205" s="583" t="s">
        <v>21621</v>
      </c>
      <c r="H205" s="582"/>
      <c r="I205" s="594">
        <v>75000</v>
      </c>
      <c r="J205" s="582"/>
      <c r="K205" s="582" t="s">
        <v>12823</v>
      </c>
      <c r="L205" s="584" t="s">
        <v>1063</v>
      </c>
      <c r="M205" s="595" t="s">
        <v>8334</v>
      </c>
      <c r="N205" s="595" t="s">
        <v>21622</v>
      </c>
      <c r="O205" s="584" t="s">
        <v>1063</v>
      </c>
      <c r="P205" s="582"/>
      <c r="Q205" s="595" t="s">
        <v>2968</v>
      </c>
      <c r="R205" s="595" t="s">
        <v>1071</v>
      </c>
      <c r="S205" s="582"/>
      <c r="T205" s="582"/>
      <c r="U205" s="582"/>
      <c r="V205" s="582"/>
      <c r="W205" s="582"/>
      <c r="X205" s="597"/>
      <c r="Y205" s="597"/>
      <c r="Z205" s="662">
        <f t="shared" si="6"/>
        <v>5250.0000000000009</v>
      </c>
      <c r="AA205" s="594">
        <f t="shared" si="7"/>
        <v>80250</v>
      </c>
    </row>
    <row r="206" spans="1:27" x14ac:dyDescent="0.35">
      <c r="A206" s="582"/>
      <c r="B206" s="196" t="s">
        <v>21290</v>
      </c>
      <c r="C206" s="196" t="s">
        <v>250</v>
      </c>
      <c r="D206" s="196" t="s">
        <v>21291</v>
      </c>
      <c r="E206" s="268" t="s">
        <v>21292</v>
      </c>
      <c r="F206" s="196"/>
      <c r="G206" s="583" t="s">
        <v>21623</v>
      </c>
      <c r="H206" s="582"/>
      <c r="I206" s="594">
        <v>75000</v>
      </c>
      <c r="J206" s="582"/>
      <c r="K206" s="582" t="s">
        <v>3716</v>
      </c>
      <c r="L206" s="584" t="s">
        <v>1063</v>
      </c>
      <c r="M206" s="582" t="s">
        <v>21624</v>
      </c>
      <c r="N206" s="595" t="s">
        <v>21625</v>
      </c>
      <c r="O206" s="584" t="s">
        <v>1063</v>
      </c>
      <c r="P206" s="582"/>
      <c r="Q206" s="595" t="s">
        <v>2968</v>
      </c>
      <c r="R206" s="595" t="s">
        <v>1071</v>
      </c>
      <c r="S206" s="582"/>
      <c r="T206" s="582"/>
      <c r="U206" s="582"/>
      <c r="V206" s="582"/>
      <c r="W206" s="582"/>
      <c r="X206" s="597"/>
      <c r="Y206" s="597"/>
      <c r="Z206" s="662">
        <f t="shared" si="6"/>
        <v>5250.0000000000009</v>
      </c>
      <c r="AA206" s="594">
        <f t="shared" si="7"/>
        <v>80250</v>
      </c>
    </row>
    <row r="207" spans="1:27" x14ac:dyDescent="0.35">
      <c r="A207" s="582"/>
      <c r="B207" s="196" t="s">
        <v>21290</v>
      </c>
      <c r="C207" s="196" t="s">
        <v>250</v>
      </c>
      <c r="D207" s="196" t="s">
        <v>21291</v>
      </c>
      <c r="E207" s="268" t="s">
        <v>21292</v>
      </c>
      <c r="F207" s="196"/>
      <c r="G207" s="583" t="s">
        <v>21626</v>
      </c>
      <c r="H207" s="582"/>
      <c r="I207" s="594">
        <v>75000</v>
      </c>
      <c r="J207" s="582"/>
      <c r="K207" s="582" t="s">
        <v>5537</v>
      </c>
      <c r="L207" s="584" t="s">
        <v>1063</v>
      </c>
      <c r="M207" s="595" t="s">
        <v>5810</v>
      </c>
      <c r="N207" s="595" t="s">
        <v>21627</v>
      </c>
      <c r="O207" s="584" t="s">
        <v>1063</v>
      </c>
      <c r="P207" s="582"/>
      <c r="Q207" s="584" t="s">
        <v>1063</v>
      </c>
      <c r="R207" s="586" t="s">
        <v>1063</v>
      </c>
      <c r="S207" s="582"/>
      <c r="T207" s="582"/>
      <c r="U207" s="582"/>
      <c r="V207" s="582"/>
      <c r="W207" s="582"/>
      <c r="X207" s="597"/>
      <c r="Y207" s="597"/>
      <c r="Z207" s="662">
        <f t="shared" si="6"/>
        <v>5250.0000000000009</v>
      </c>
      <c r="AA207" s="594">
        <f t="shared" si="7"/>
        <v>80250</v>
      </c>
    </row>
    <row r="208" spans="1:27" x14ac:dyDescent="0.35">
      <c r="A208" s="582"/>
      <c r="B208" s="196" t="s">
        <v>21290</v>
      </c>
      <c r="C208" s="196" t="s">
        <v>250</v>
      </c>
      <c r="D208" s="196" t="s">
        <v>21291</v>
      </c>
      <c r="E208" s="268" t="s">
        <v>21292</v>
      </c>
      <c r="F208" s="196"/>
      <c r="G208" s="583" t="s">
        <v>21628</v>
      </c>
      <c r="H208" s="582"/>
      <c r="I208" s="594">
        <v>75000</v>
      </c>
      <c r="J208" s="582"/>
      <c r="K208" s="582" t="s">
        <v>5537</v>
      </c>
      <c r="L208" s="584" t="s">
        <v>1063</v>
      </c>
      <c r="M208" s="595" t="s">
        <v>8439</v>
      </c>
      <c r="N208" s="595" t="s">
        <v>21629</v>
      </c>
      <c r="O208" s="584" t="s">
        <v>1063</v>
      </c>
      <c r="P208" s="582"/>
      <c r="Q208" s="584" t="s">
        <v>1063</v>
      </c>
      <c r="R208" s="586" t="s">
        <v>1063</v>
      </c>
      <c r="S208" s="582"/>
      <c r="T208" s="582"/>
      <c r="U208" s="582"/>
      <c r="V208" s="582"/>
      <c r="W208" s="582"/>
      <c r="X208" s="597"/>
      <c r="Y208" s="597"/>
      <c r="Z208" s="662">
        <f t="shared" si="6"/>
        <v>5250.0000000000009</v>
      </c>
      <c r="AA208" s="594">
        <f t="shared" si="7"/>
        <v>80250</v>
      </c>
    </row>
    <row r="209" spans="1:27" x14ac:dyDescent="0.35">
      <c r="A209" s="582"/>
      <c r="B209" s="196" t="s">
        <v>21290</v>
      </c>
      <c r="C209" s="196" t="s">
        <v>250</v>
      </c>
      <c r="D209" s="196" t="s">
        <v>21291</v>
      </c>
      <c r="E209" s="268" t="s">
        <v>21292</v>
      </c>
      <c r="F209" s="196"/>
      <c r="G209" s="583" t="s">
        <v>21630</v>
      </c>
      <c r="H209" s="582"/>
      <c r="I209" s="594">
        <v>75000</v>
      </c>
      <c r="J209" s="582"/>
      <c r="K209" s="582" t="s">
        <v>5537</v>
      </c>
      <c r="L209" s="584" t="s">
        <v>1063</v>
      </c>
      <c r="M209" s="595" t="s">
        <v>16772</v>
      </c>
      <c r="N209" s="595" t="s">
        <v>21631</v>
      </c>
      <c r="O209" s="584" t="s">
        <v>1063</v>
      </c>
      <c r="P209" s="582"/>
      <c r="Q209" s="584" t="s">
        <v>1063</v>
      </c>
      <c r="R209" s="595" t="s">
        <v>21632</v>
      </c>
      <c r="S209" s="582"/>
      <c r="T209" s="582"/>
      <c r="U209" s="582"/>
      <c r="V209" s="582"/>
      <c r="W209" s="582"/>
      <c r="X209" s="597"/>
      <c r="Y209" s="597"/>
      <c r="Z209" s="662">
        <f t="shared" si="6"/>
        <v>5250.0000000000009</v>
      </c>
      <c r="AA209" s="594">
        <f t="shared" si="7"/>
        <v>80250</v>
      </c>
    </row>
    <row r="210" spans="1:27" x14ac:dyDescent="0.35">
      <c r="A210" s="582"/>
      <c r="B210" s="196" t="s">
        <v>21290</v>
      </c>
      <c r="C210" s="196" t="s">
        <v>250</v>
      </c>
      <c r="D210" s="196" t="s">
        <v>21291</v>
      </c>
      <c r="E210" s="268" t="s">
        <v>21292</v>
      </c>
      <c r="F210" s="196"/>
      <c r="G210" s="583" t="s">
        <v>21630</v>
      </c>
      <c r="H210" s="582"/>
      <c r="I210" s="594">
        <v>75000</v>
      </c>
      <c r="J210" s="582"/>
      <c r="K210" s="582" t="s">
        <v>5537</v>
      </c>
      <c r="L210" s="584" t="s">
        <v>1063</v>
      </c>
      <c r="M210" s="595" t="s">
        <v>16772</v>
      </c>
      <c r="N210" s="595" t="s">
        <v>21633</v>
      </c>
      <c r="O210" s="584" t="s">
        <v>1063</v>
      </c>
      <c r="P210" s="582"/>
      <c r="Q210" s="584" t="s">
        <v>1063</v>
      </c>
      <c r="R210" s="595" t="s">
        <v>21632</v>
      </c>
      <c r="S210" s="582"/>
      <c r="T210" s="582"/>
      <c r="U210" s="582"/>
      <c r="V210" s="582"/>
      <c r="W210" s="582"/>
      <c r="X210" s="597"/>
      <c r="Y210" s="597"/>
      <c r="Z210" s="662">
        <f t="shared" si="6"/>
        <v>5250.0000000000009</v>
      </c>
      <c r="AA210" s="594">
        <f t="shared" si="7"/>
        <v>80250</v>
      </c>
    </row>
    <row r="211" spans="1:27" x14ac:dyDescent="0.35">
      <c r="A211" s="582"/>
      <c r="B211" s="196" t="s">
        <v>21290</v>
      </c>
      <c r="C211" s="196" t="s">
        <v>250</v>
      </c>
      <c r="D211" s="196" t="s">
        <v>21291</v>
      </c>
      <c r="E211" s="268" t="s">
        <v>21292</v>
      </c>
      <c r="F211" s="196"/>
      <c r="G211" s="583" t="s">
        <v>21630</v>
      </c>
      <c r="H211" s="582"/>
      <c r="I211" s="594">
        <v>75000</v>
      </c>
      <c r="J211" s="582"/>
      <c r="K211" s="582" t="s">
        <v>5537</v>
      </c>
      <c r="L211" s="584" t="s">
        <v>1063</v>
      </c>
      <c r="M211" s="595" t="s">
        <v>16772</v>
      </c>
      <c r="N211" s="595" t="s">
        <v>21634</v>
      </c>
      <c r="O211" s="584" t="s">
        <v>1063</v>
      </c>
      <c r="P211" s="582"/>
      <c r="Q211" s="584" t="s">
        <v>1063</v>
      </c>
      <c r="R211" s="595" t="s">
        <v>21632</v>
      </c>
      <c r="S211" s="582"/>
      <c r="T211" s="582"/>
      <c r="U211" s="582"/>
      <c r="V211" s="582"/>
      <c r="W211" s="582"/>
      <c r="X211" s="597"/>
      <c r="Y211" s="597"/>
      <c r="Z211" s="662">
        <f t="shared" si="6"/>
        <v>5250.0000000000009</v>
      </c>
      <c r="AA211" s="594">
        <f t="shared" si="7"/>
        <v>80250</v>
      </c>
    </row>
    <row r="212" spans="1:27" x14ac:dyDescent="0.35">
      <c r="A212" s="582"/>
      <c r="B212" s="196" t="s">
        <v>21290</v>
      </c>
      <c r="C212" s="196" t="s">
        <v>250</v>
      </c>
      <c r="D212" s="196" t="s">
        <v>21291</v>
      </c>
      <c r="E212" s="268" t="s">
        <v>21292</v>
      </c>
      <c r="F212" s="196"/>
      <c r="G212" s="583" t="s">
        <v>21635</v>
      </c>
      <c r="H212" s="582"/>
      <c r="I212" s="594">
        <v>75000</v>
      </c>
      <c r="J212" s="582"/>
      <c r="K212" s="582" t="s">
        <v>8427</v>
      </c>
      <c r="L212" s="584" t="s">
        <v>1063</v>
      </c>
      <c r="M212" s="595" t="s">
        <v>8536</v>
      </c>
      <c r="N212" s="595">
        <v>2676420</v>
      </c>
      <c r="O212" s="584" t="s">
        <v>1063</v>
      </c>
      <c r="P212" s="582"/>
      <c r="Q212" s="595" t="s">
        <v>1066</v>
      </c>
      <c r="R212" s="586" t="s">
        <v>1063</v>
      </c>
      <c r="S212" s="582"/>
      <c r="T212" s="582"/>
      <c r="U212" s="582"/>
      <c r="V212" s="582"/>
      <c r="W212" s="582"/>
      <c r="X212" s="597"/>
      <c r="Y212" s="597"/>
      <c r="Z212" s="662">
        <f t="shared" si="6"/>
        <v>5250.0000000000009</v>
      </c>
      <c r="AA212" s="594">
        <f t="shared" si="7"/>
        <v>80250</v>
      </c>
    </row>
    <row r="213" spans="1:27" x14ac:dyDescent="0.35">
      <c r="A213" s="582"/>
      <c r="B213" s="196" t="s">
        <v>21290</v>
      </c>
      <c r="C213" s="196" t="s">
        <v>250</v>
      </c>
      <c r="D213" s="196" t="s">
        <v>21291</v>
      </c>
      <c r="E213" s="268" t="s">
        <v>21292</v>
      </c>
      <c r="F213" s="196"/>
      <c r="G213" s="583" t="s">
        <v>21628</v>
      </c>
      <c r="H213" s="582"/>
      <c r="I213" s="594">
        <v>75000</v>
      </c>
      <c r="J213" s="582"/>
      <c r="K213" s="582" t="s">
        <v>5537</v>
      </c>
      <c r="L213" s="584" t="s">
        <v>1063</v>
      </c>
      <c r="M213" s="595" t="s">
        <v>5542</v>
      </c>
      <c r="N213" s="595" t="s">
        <v>21636</v>
      </c>
      <c r="O213" s="584" t="s">
        <v>1063</v>
      </c>
      <c r="P213" s="582"/>
      <c r="Q213" s="595" t="s">
        <v>1066</v>
      </c>
      <c r="R213" s="595" t="s">
        <v>21637</v>
      </c>
      <c r="S213" s="582"/>
      <c r="T213" s="582"/>
      <c r="U213" s="582"/>
      <c r="V213" s="582"/>
      <c r="W213" s="582"/>
      <c r="X213" s="597"/>
      <c r="Y213" s="597"/>
      <c r="Z213" s="662">
        <f t="shared" si="6"/>
        <v>5250.0000000000009</v>
      </c>
      <c r="AA213" s="594">
        <f t="shared" si="7"/>
        <v>80250</v>
      </c>
    </row>
    <row r="214" spans="1:27" x14ac:dyDescent="0.35">
      <c r="A214" s="582"/>
      <c r="B214" s="196" t="s">
        <v>21290</v>
      </c>
      <c r="C214" s="196" t="s">
        <v>250</v>
      </c>
      <c r="D214" s="196" t="s">
        <v>21291</v>
      </c>
      <c r="E214" s="268" t="s">
        <v>21292</v>
      </c>
      <c r="F214" s="196"/>
      <c r="G214" s="583" t="s">
        <v>21635</v>
      </c>
      <c r="H214" s="582"/>
      <c r="I214" s="594">
        <v>75000</v>
      </c>
      <c r="J214" s="582"/>
      <c r="K214" s="582" t="s">
        <v>8427</v>
      </c>
      <c r="L214" s="584" t="s">
        <v>1063</v>
      </c>
      <c r="M214" s="595" t="s">
        <v>8536</v>
      </c>
      <c r="N214" s="595">
        <v>2676424</v>
      </c>
      <c r="O214" s="584" t="s">
        <v>1063</v>
      </c>
      <c r="P214" s="582"/>
      <c r="Q214" s="584" t="s">
        <v>1063</v>
      </c>
      <c r="R214" s="586" t="s">
        <v>1063</v>
      </c>
      <c r="S214" s="582"/>
      <c r="T214" s="582"/>
      <c r="U214" s="582"/>
      <c r="V214" s="582"/>
      <c r="W214" s="582"/>
      <c r="X214" s="597"/>
      <c r="Y214" s="597"/>
      <c r="Z214" s="662">
        <f t="shared" si="6"/>
        <v>5250.0000000000009</v>
      </c>
      <c r="AA214" s="594">
        <f t="shared" si="7"/>
        <v>80250</v>
      </c>
    </row>
    <row r="215" spans="1:27" x14ac:dyDescent="0.35">
      <c r="A215" s="582"/>
      <c r="B215" s="196" t="s">
        <v>21290</v>
      </c>
      <c r="C215" s="196" t="s">
        <v>250</v>
      </c>
      <c r="D215" s="196" t="s">
        <v>21291</v>
      </c>
      <c r="E215" s="268" t="s">
        <v>21292</v>
      </c>
      <c r="F215" s="196"/>
      <c r="G215" s="583" t="s">
        <v>21638</v>
      </c>
      <c r="H215" s="582"/>
      <c r="I215" s="594">
        <v>75000</v>
      </c>
      <c r="J215" s="582"/>
      <c r="K215" s="582" t="s">
        <v>8427</v>
      </c>
      <c r="L215" s="584" t="s">
        <v>1063</v>
      </c>
      <c r="M215" s="595" t="s">
        <v>8344</v>
      </c>
      <c r="N215" s="595">
        <v>2669770</v>
      </c>
      <c r="O215" s="584" t="s">
        <v>1063</v>
      </c>
      <c r="P215" s="582"/>
      <c r="Q215" s="584" t="s">
        <v>1063</v>
      </c>
      <c r="R215" s="586" t="s">
        <v>1063</v>
      </c>
      <c r="S215" s="582"/>
      <c r="T215" s="582"/>
      <c r="U215" s="582"/>
      <c r="V215" s="582"/>
      <c r="W215" s="582"/>
      <c r="X215" s="597"/>
      <c r="Y215" s="597"/>
      <c r="Z215" s="662">
        <f t="shared" si="6"/>
        <v>5250.0000000000009</v>
      </c>
      <c r="AA215" s="594">
        <f t="shared" si="7"/>
        <v>80250</v>
      </c>
    </row>
    <row r="216" spans="1:27" x14ac:dyDescent="0.35">
      <c r="A216" s="582"/>
      <c r="B216" s="196" t="s">
        <v>21290</v>
      </c>
      <c r="C216" s="196" t="s">
        <v>250</v>
      </c>
      <c r="D216" s="196" t="s">
        <v>21291</v>
      </c>
      <c r="E216" s="268" t="s">
        <v>21292</v>
      </c>
      <c r="F216" s="196"/>
      <c r="G216" s="583" t="s">
        <v>21639</v>
      </c>
      <c r="H216" s="582"/>
      <c r="I216" s="594">
        <v>75000</v>
      </c>
      <c r="J216" s="582"/>
      <c r="K216" s="582" t="s">
        <v>3716</v>
      </c>
      <c r="L216" s="584" t="s">
        <v>1063</v>
      </c>
      <c r="M216" s="595" t="s">
        <v>5551</v>
      </c>
      <c r="N216" s="595" t="s">
        <v>21640</v>
      </c>
      <c r="O216" s="584" t="s">
        <v>1063</v>
      </c>
      <c r="P216" s="582"/>
      <c r="Q216" s="584" t="s">
        <v>1063</v>
      </c>
      <c r="R216" s="586" t="s">
        <v>1063</v>
      </c>
      <c r="S216" s="582"/>
      <c r="T216" s="582"/>
      <c r="U216" s="582"/>
      <c r="V216" s="582"/>
      <c r="W216" s="582"/>
      <c r="X216" s="597"/>
      <c r="Y216" s="597"/>
      <c r="Z216" s="662">
        <f t="shared" si="6"/>
        <v>5250.0000000000009</v>
      </c>
      <c r="AA216" s="594">
        <f t="shared" si="7"/>
        <v>80250</v>
      </c>
    </row>
    <row r="217" spans="1:27" x14ac:dyDescent="0.35">
      <c r="A217" s="582"/>
      <c r="B217" s="196" t="s">
        <v>21290</v>
      </c>
      <c r="C217" s="196" t="s">
        <v>250</v>
      </c>
      <c r="D217" s="196" t="s">
        <v>21291</v>
      </c>
      <c r="E217" s="268" t="s">
        <v>21292</v>
      </c>
      <c r="F217" s="196"/>
      <c r="G217" s="583" t="s">
        <v>21641</v>
      </c>
      <c r="H217" s="582"/>
      <c r="I217" s="594">
        <v>75000</v>
      </c>
      <c r="J217" s="582"/>
      <c r="K217" s="582" t="s">
        <v>5537</v>
      </c>
      <c r="L217" s="584" t="s">
        <v>1063</v>
      </c>
      <c r="M217" s="595" t="s">
        <v>16772</v>
      </c>
      <c r="N217" s="595" t="s">
        <v>21642</v>
      </c>
      <c r="O217" s="584" t="s">
        <v>1063</v>
      </c>
      <c r="P217" s="582"/>
      <c r="Q217" s="584" t="s">
        <v>1063</v>
      </c>
      <c r="R217" s="595" t="s">
        <v>21632</v>
      </c>
      <c r="S217" s="582"/>
      <c r="T217" s="582"/>
      <c r="U217" s="582"/>
      <c r="V217" s="582"/>
      <c r="W217" s="582"/>
      <c r="X217" s="597"/>
      <c r="Y217" s="597"/>
      <c r="Z217" s="662">
        <f t="shared" si="6"/>
        <v>5250.0000000000009</v>
      </c>
      <c r="AA217" s="594">
        <f t="shared" si="7"/>
        <v>80250</v>
      </c>
    </row>
    <row r="218" spans="1:27" x14ac:dyDescent="0.35">
      <c r="A218" s="582"/>
      <c r="B218" s="196" t="s">
        <v>21290</v>
      </c>
      <c r="C218" s="196" t="s">
        <v>250</v>
      </c>
      <c r="D218" s="196" t="s">
        <v>21291</v>
      </c>
      <c r="E218" s="268" t="s">
        <v>21292</v>
      </c>
      <c r="F218" s="196"/>
      <c r="G218" s="583" t="s">
        <v>21641</v>
      </c>
      <c r="H218" s="582"/>
      <c r="I218" s="594">
        <v>75000</v>
      </c>
      <c r="J218" s="582"/>
      <c r="K218" s="582" t="s">
        <v>5537</v>
      </c>
      <c r="L218" s="584" t="s">
        <v>1063</v>
      </c>
      <c r="M218" s="595" t="s">
        <v>16772</v>
      </c>
      <c r="N218" s="595" t="s">
        <v>21643</v>
      </c>
      <c r="O218" s="584" t="s">
        <v>1063</v>
      </c>
      <c r="P218" s="582"/>
      <c r="Q218" s="584" t="s">
        <v>1063</v>
      </c>
      <c r="R218" s="595" t="s">
        <v>21632</v>
      </c>
      <c r="S218" s="582"/>
      <c r="T218" s="582"/>
      <c r="U218" s="582"/>
      <c r="V218" s="582"/>
      <c r="W218" s="582"/>
      <c r="X218" s="597"/>
      <c r="Y218" s="597"/>
      <c r="Z218" s="662">
        <f t="shared" si="6"/>
        <v>5250.0000000000009</v>
      </c>
      <c r="AA218" s="594">
        <f t="shared" si="7"/>
        <v>80250</v>
      </c>
    </row>
    <row r="219" spans="1:27" x14ac:dyDescent="0.35">
      <c r="A219" s="582"/>
      <c r="B219" s="196" t="s">
        <v>21290</v>
      </c>
      <c r="C219" s="196" t="s">
        <v>250</v>
      </c>
      <c r="D219" s="196" t="s">
        <v>21291</v>
      </c>
      <c r="E219" s="268" t="s">
        <v>21292</v>
      </c>
      <c r="F219" s="196"/>
      <c r="G219" s="583" t="s">
        <v>21641</v>
      </c>
      <c r="H219" s="582"/>
      <c r="I219" s="594">
        <v>75000</v>
      </c>
      <c r="J219" s="582"/>
      <c r="K219" s="582" t="s">
        <v>5537</v>
      </c>
      <c r="L219" s="584" t="s">
        <v>1063</v>
      </c>
      <c r="M219" s="595" t="s">
        <v>21197</v>
      </c>
      <c r="N219" s="595" t="s">
        <v>21644</v>
      </c>
      <c r="O219" s="584" t="s">
        <v>1063</v>
      </c>
      <c r="P219" s="582"/>
      <c r="Q219" s="584" t="s">
        <v>1063</v>
      </c>
      <c r="R219" s="595" t="s">
        <v>21632</v>
      </c>
      <c r="S219" s="582"/>
      <c r="T219" s="582"/>
      <c r="U219" s="582"/>
      <c r="V219" s="582"/>
      <c r="W219" s="582"/>
      <c r="X219" s="597"/>
      <c r="Y219" s="597"/>
      <c r="Z219" s="662">
        <f t="shared" si="6"/>
        <v>5250.0000000000009</v>
      </c>
      <c r="AA219" s="594">
        <f t="shared" si="7"/>
        <v>80250</v>
      </c>
    </row>
    <row r="220" spans="1:27" x14ac:dyDescent="0.35">
      <c r="A220" s="582"/>
      <c r="B220" s="196" t="s">
        <v>21290</v>
      </c>
      <c r="C220" s="196" t="s">
        <v>250</v>
      </c>
      <c r="D220" s="196" t="s">
        <v>21291</v>
      </c>
      <c r="E220" s="268" t="s">
        <v>21292</v>
      </c>
      <c r="F220" s="196"/>
      <c r="G220" s="583" t="s">
        <v>21645</v>
      </c>
      <c r="H220" s="582"/>
      <c r="I220" s="594">
        <v>75000</v>
      </c>
      <c r="J220" s="582"/>
      <c r="K220" s="582" t="s">
        <v>5537</v>
      </c>
      <c r="L220" s="584" t="s">
        <v>1063</v>
      </c>
      <c r="M220" s="595" t="s">
        <v>16772</v>
      </c>
      <c r="N220" s="595" t="s">
        <v>21646</v>
      </c>
      <c r="O220" s="584" t="s">
        <v>1063</v>
      </c>
      <c r="P220" s="582"/>
      <c r="Q220" s="584" t="s">
        <v>1063</v>
      </c>
      <c r="R220" s="595" t="s">
        <v>21632</v>
      </c>
      <c r="S220" s="582"/>
      <c r="T220" s="582"/>
      <c r="U220" s="582"/>
      <c r="V220" s="582"/>
      <c r="W220" s="582"/>
      <c r="X220" s="597"/>
      <c r="Y220" s="597"/>
      <c r="Z220" s="662">
        <f t="shared" si="6"/>
        <v>5250.0000000000009</v>
      </c>
      <c r="AA220" s="594">
        <f t="shared" si="7"/>
        <v>80250</v>
      </c>
    </row>
    <row r="221" spans="1:27" x14ac:dyDescent="0.35">
      <c r="A221" s="582"/>
      <c r="B221" s="196" t="s">
        <v>21290</v>
      </c>
      <c r="C221" s="196" t="s">
        <v>250</v>
      </c>
      <c r="D221" s="196" t="s">
        <v>21291</v>
      </c>
      <c r="E221" s="268" t="s">
        <v>21292</v>
      </c>
      <c r="F221" s="196"/>
      <c r="G221" s="583" t="s">
        <v>21645</v>
      </c>
      <c r="H221" s="582"/>
      <c r="I221" s="594">
        <v>75000</v>
      </c>
      <c r="J221" s="582"/>
      <c r="K221" s="582" t="s">
        <v>5537</v>
      </c>
      <c r="L221" s="584" t="s">
        <v>1063</v>
      </c>
      <c r="M221" s="595" t="s">
        <v>16772</v>
      </c>
      <c r="N221" s="595" t="s">
        <v>21647</v>
      </c>
      <c r="O221" s="584" t="s">
        <v>1063</v>
      </c>
      <c r="P221" s="582"/>
      <c r="Q221" s="584" t="s">
        <v>1063</v>
      </c>
      <c r="R221" s="595" t="s">
        <v>21632</v>
      </c>
      <c r="S221" s="582"/>
      <c r="T221" s="582"/>
      <c r="U221" s="582"/>
      <c r="V221" s="582"/>
      <c r="W221" s="582"/>
      <c r="X221" s="597"/>
      <c r="Y221" s="597"/>
      <c r="Z221" s="662">
        <f t="shared" si="6"/>
        <v>5250.0000000000009</v>
      </c>
      <c r="AA221" s="594">
        <f t="shared" si="7"/>
        <v>80250</v>
      </c>
    </row>
    <row r="222" spans="1:27" x14ac:dyDescent="0.35">
      <c r="A222" s="582"/>
      <c r="B222" s="196" t="s">
        <v>21290</v>
      </c>
      <c r="C222" s="196" t="s">
        <v>250</v>
      </c>
      <c r="D222" s="196" t="s">
        <v>21291</v>
      </c>
      <c r="E222" s="268" t="s">
        <v>21292</v>
      </c>
      <c r="F222" s="196"/>
      <c r="G222" s="583" t="s">
        <v>21645</v>
      </c>
      <c r="H222" s="582"/>
      <c r="I222" s="594">
        <v>75000</v>
      </c>
      <c r="J222" s="582"/>
      <c r="K222" s="582" t="s">
        <v>5537</v>
      </c>
      <c r="L222" s="584" t="s">
        <v>1063</v>
      </c>
      <c r="M222" s="595" t="s">
        <v>16772</v>
      </c>
      <c r="N222" s="595" t="s">
        <v>21648</v>
      </c>
      <c r="O222" s="584" t="s">
        <v>1063</v>
      </c>
      <c r="P222" s="582"/>
      <c r="Q222" s="584" t="s">
        <v>1063</v>
      </c>
      <c r="R222" s="595" t="s">
        <v>21632</v>
      </c>
      <c r="S222" s="582"/>
      <c r="T222" s="582"/>
      <c r="U222" s="582"/>
      <c r="V222" s="582"/>
      <c r="W222" s="582"/>
      <c r="X222" s="597"/>
      <c r="Y222" s="597"/>
      <c r="Z222" s="662">
        <f t="shared" si="6"/>
        <v>5250.0000000000009</v>
      </c>
      <c r="AA222" s="594">
        <f t="shared" si="7"/>
        <v>80250</v>
      </c>
    </row>
    <row r="223" spans="1:27" x14ac:dyDescent="0.35">
      <c r="A223" s="582"/>
      <c r="B223" s="196" t="s">
        <v>21290</v>
      </c>
      <c r="C223" s="196" t="s">
        <v>250</v>
      </c>
      <c r="D223" s="196" t="s">
        <v>21291</v>
      </c>
      <c r="E223" s="268" t="s">
        <v>21292</v>
      </c>
      <c r="F223" s="196"/>
      <c r="G223" s="583" t="s">
        <v>21645</v>
      </c>
      <c r="H223" s="582"/>
      <c r="I223" s="594">
        <v>75000</v>
      </c>
      <c r="J223" s="582"/>
      <c r="K223" s="582" t="s">
        <v>5537</v>
      </c>
      <c r="L223" s="584" t="s">
        <v>1063</v>
      </c>
      <c r="M223" s="595" t="s">
        <v>16772</v>
      </c>
      <c r="N223" s="595" t="s">
        <v>21649</v>
      </c>
      <c r="O223" s="584" t="s">
        <v>1063</v>
      </c>
      <c r="P223" s="582"/>
      <c r="Q223" s="584" t="s">
        <v>1063</v>
      </c>
      <c r="R223" s="595" t="s">
        <v>21632</v>
      </c>
      <c r="S223" s="582"/>
      <c r="T223" s="582"/>
      <c r="U223" s="582"/>
      <c r="V223" s="582"/>
      <c r="W223" s="582"/>
      <c r="X223" s="597"/>
      <c r="Y223" s="597"/>
      <c r="Z223" s="662">
        <f t="shared" si="6"/>
        <v>5250.0000000000009</v>
      </c>
      <c r="AA223" s="594">
        <f t="shared" si="7"/>
        <v>80250</v>
      </c>
    </row>
    <row r="224" spans="1:27" x14ac:dyDescent="0.35">
      <c r="A224" s="582"/>
      <c r="B224" s="196" t="s">
        <v>21290</v>
      </c>
      <c r="C224" s="196" t="s">
        <v>250</v>
      </c>
      <c r="D224" s="196" t="s">
        <v>21291</v>
      </c>
      <c r="E224" s="268" t="s">
        <v>21292</v>
      </c>
      <c r="F224" s="196"/>
      <c r="G224" s="583" t="s">
        <v>21645</v>
      </c>
      <c r="H224" s="582"/>
      <c r="I224" s="594">
        <v>75000</v>
      </c>
      <c r="J224" s="582"/>
      <c r="K224" s="582" t="s">
        <v>5537</v>
      </c>
      <c r="L224" s="584" t="s">
        <v>1063</v>
      </c>
      <c r="M224" s="595" t="s">
        <v>21197</v>
      </c>
      <c r="N224" s="595" t="s">
        <v>21650</v>
      </c>
      <c r="O224" s="584" t="s">
        <v>1063</v>
      </c>
      <c r="P224" s="582"/>
      <c r="Q224" s="584" t="s">
        <v>1063</v>
      </c>
      <c r="R224" s="595" t="s">
        <v>21632</v>
      </c>
      <c r="S224" s="582"/>
      <c r="T224" s="582"/>
      <c r="U224" s="582"/>
      <c r="V224" s="582"/>
      <c r="W224" s="582"/>
      <c r="X224" s="597"/>
      <c r="Y224" s="597"/>
      <c r="Z224" s="662">
        <f t="shared" si="6"/>
        <v>5250.0000000000009</v>
      </c>
      <c r="AA224" s="594">
        <f t="shared" si="7"/>
        <v>80250</v>
      </c>
    </row>
    <row r="225" spans="1:27" x14ac:dyDescent="0.35">
      <c r="A225" s="582"/>
      <c r="B225" s="196" t="s">
        <v>21290</v>
      </c>
      <c r="C225" s="196" t="s">
        <v>250</v>
      </c>
      <c r="D225" s="196" t="s">
        <v>21291</v>
      </c>
      <c r="E225" s="268" t="s">
        <v>21292</v>
      </c>
      <c r="F225" s="196"/>
      <c r="G225" s="583" t="s">
        <v>21645</v>
      </c>
      <c r="H225" s="582"/>
      <c r="I225" s="594">
        <v>75000</v>
      </c>
      <c r="J225" s="582"/>
      <c r="K225" s="582" t="s">
        <v>5537</v>
      </c>
      <c r="L225" s="584" t="s">
        <v>1063</v>
      </c>
      <c r="M225" s="595" t="s">
        <v>16772</v>
      </c>
      <c r="N225" s="595" t="s">
        <v>21651</v>
      </c>
      <c r="O225" s="584" t="s">
        <v>1063</v>
      </c>
      <c r="P225" s="582"/>
      <c r="Q225" s="584" t="s">
        <v>1063</v>
      </c>
      <c r="R225" s="595" t="s">
        <v>21632</v>
      </c>
      <c r="S225" s="582"/>
      <c r="T225" s="582"/>
      <c r="U225" s="582"/>
      <c r="V225" s="582"/>
      <c r="W225" s="582"/>
      <c r="X225" s="597"/>
      <c r="Y225" s="597"/>
      <c r="Z225" s="662">
        <f t="shared" si="6"/>
        <v>5250.0000000000009</v>
      </c>
      <c r="AA225" s="594">
        <f t="shared" si="7"/>
        <v>80250</v>
      </c>
    </row>
    <row r="226" spans="1:27" x14ac:dyDescent="0.35">
      <c r="A226" s="582"/>
      <c r="B226" s="196" t="s">
        <v>21290</v>
      </c>
      <c r="C226" s="196" t="s">
        <v>250</v>
      </c>
      <c r="D226" s="196" t="s">
        <v>21291</v>
      </c>
      <c r="E226" s="268" t="s">
        <v>21292</v>
      </c>
      <c r="F226" s="196"/>
      <c r="G226" s="583" t="s">
        <v>21652</v>
      </c>
      <c r="H226" s="582"/>
      <c r="I226" s="594">
        <v>75000</v>
      </c>
      <c r="J226" s="582"/>
      <c r="K226" s="582" t="s">
        <v>5537</v>
      </c>
      <c r="L226" s="584" t="s">
        <v>1063</v>
      </c>
      <c r="M226" s="595" t="s">
        <v>19366</v>
      </c>
      <c r="N226" s="595" t="s">
        <v>21653</v>
      </c>
      <c r="O226" s="584" t="s">
        <v>1063</v>
      </c>
      <c r="P226" s="582"/>
      <c r="Q226" s="584" t="s">
        <v>1063</v>
      </c>
      <c r="R226" s="595" t="s">
        <v>21632</v>
      </c>
      <c r="S226" s="582"/>
      <c r="T226" s="582"/>
      <c r="U226" s="582"/>
      <c r="V226" s="582"/>
      <c r="W226" s="582"/>
      <c r="X226" s="597"/>
      <c r="Y226" s="597"/>
      <c r="Z226" s="662">
        <f t="shared" si="6"/>
        <v>5250.0000000000009</v>
      </c>
      <c r="AA226" s="594">
        <f t="shared" si="7"/>
        <v>80250</v>
      </c>
    </row>
    <row r="227" spans="1:27" x14ac:dyDescent="0.35">
      <c r="A227" s="582"/>
      <c r="B227" s="196" t="s">
        <v>21290</v>
      </c>
      <c r="C227" s="196" t="s">
        <v>250</v>
      </c>
      <c r="D227" s="196" t="s">
        <v>21291</v>
      </c>
      <c r="E227" s="268" t="s">
        <v>21292</v>
      </c>
      <c r="F227" s="196"/>
      <c r="G227" s="583" t="s">
        <v>21654</v>
      </c>
      <c r="H227" s="582"/>
      <c r="I227" s="594">
        <v>75000</v>
      </c>
      <c r="J227" s="582"/>
      <c r="K227" s="582" t="s">
        <v>5537</v>
      </c>
      <c r="L227" s="584" t="s">
        <v>1063</v>
      </c>
      <c r="M227" s="595" t="s">
        <v>20193</v>
      </c>
      <c r="N227" s="595" t="s">
        <v>21655</v>
      </c>
      <c r="O227" s="584" t="s">
        <v>1063</v>
      </c>
      <c r="P227" s="582"/>
      <c r="Q227" s="584" t="s">
        <v>1063</v>
      </c>
      <c r="R227" s="595" t="s">
        <v>21632</v>
      </c>
      <c r="S227" s="582"/>
      <c r="T227" s="582"/>
      <c r="U227" s="582"/>
      <c r="V227" s="582"/>
      <c r="W227" s="582"/>
      <c r="X227" s="597"/>
      <c r="Y227" s="597"/>
      <c r="Z227" s="662">
        <f t="shared" si="6"/>
        <v>5250.0000000000009</v>
      </c>
      <c r="AA227" s="594">
        <f t="shared" si="7"/>
        <v>80250</v>
      </c>
    </row>
    <row r="228" spans="1:27" x14ac:dyDescent="0.35">
      <c r="A228" s="582"/>
      <c r="B228" s="196" t="s">
        <v>21290</v>
      </c>
      <c r="C228" s="196" t="s">
        <v>250</v>
      </c>
      <c r="D228" s="196" t="s">
        <v>21291</v>
      </c>
      <c r="E228" s="268" t="s">
        <v>21292</v>
      </c>
      <c r="F228" s="196"/>
      <c r="G228" s="583" t="s">
        <v>21656</v>
      </c>
      <c r="H228" s="582"/>
      <c r="I228" s="594">
        <v>75000</v>
      </c>
      <c r="J228" s="582"/>
      <c r="K228" s="582" t="s">
        <v>5537</v>
      </c>
      <c r="L228" s="584" t="s">
        <v>1063</v>
      </c>
      <c r="M228" s="595" t="s">
        <v>16772</v>
      </c>
      <c r="N228" s="595" t="s">
        <v>21657</v>
      </c>
      <c r="O228" s="584" t="s">
        <v>1063</v>
      </c>
      <c r="P228" s="582"/>
      <c r="Q228" s="584" t="s">
        <v>1063</v>
      </c>
      <c r="R228" s="595" t="s">
        <v>21632</v>
      </c>
      <c r="S228" s="582"/>
      <c r="T228" s="582"/>
      <c r="U228" s="582"/>
      <c r="V228" s="582"/>
      <c r="W228" s="582"/>
      <c r="X228" s="597"/>
      <c r="Y228" s="597"/>
      <c r="Z228" s="662">
        <f t="shared" si="6"/>
        <v>5250.0000000000009</v>
      </c>
      <c r="AA228" s="594">
        <f t="shared" si="7"/>
        <v>80250</v>
      </c>
    </row>
    <row r="229" spans="1:27" x14ac:dyDescent="0.35">
      <c r="A229" s="582"/>
      <c r="B229" s="196" t="s">
        <v>21290</v>
      </c>
      <c r="C229" s="196" t="s">
        <v>250</v>
      </c>
      <c r="D229" s="196" t="s">
        <v>21291</v>
      </c>
      <c r="E229" s="268" t="s">
        <v>21292</v>
      </c>
      <c r="F229" s="196"/>
      <c r="G229" s="583" t="s">
        <v>21656</v>
      </c>
      <c r="H229" s="582"/>
      <c r="I229" s="594">
        <v>75000</v>
      </c>
      <c r="J229" s="582"/>
      <c r="K229" s="582" t="s">
        <v>5537</v>
      </c>
      <c r="L229" s="584" t="s">
        <v>1063</v>
      </c>
      <c r="M229" s="595" t="s">
        <v>16772</v>
      </c>
      <c r="N229" s="595" t="s">
        <v>21658</v>
      </c>
      <c r="O229" s="584" t="s">
        <v>1063</v>
      </c>
      <c r="P229" s="582"/>
      <c r="Q229" s="584" t="s">
        <v>1063</v>
      </c>
      <c r="R229" s="595" t="s">
        <v>21632</v>
      </c>
      <c r="S229" s="582"/>
      <c r="T229" s="582"/>
      <c r="U229" s="582"/>
      <c r="V229" s="582"/>
      <c r="W229" s="582"/>
      <c r="X229" s="597"/>
      <c r="Y229" s="597"/>
      <c r="Z229" s="662">
        <f t="shared" si="6"/>
        <v>5250.0000000000009</v>
      </c>
      <c r="AA229" s="594">
        <f t="shared" si="7"/>
        <v>80250</v>
      </c>
    </row>
    <row r="230" spans="1:27" x14ac:dyDescent="0.35">
      <c r="A230" s="582"/>
      <c r="B230" s="196" t="s">
        <v>21290</v>
      </c>
      <c r="C230" s="196" t="s">
        <v>250</v>
      </c>
      <c r="D230" s="196" t="s">
        <v>21291</v>
      </c>
      <c r="E230" s="268" t="s">
        <v>21292</v>
      </c>
      <c r="F230" s="196"/>
      <c r="G230" s="583" t="s">
        <v>21656</v>
      </c>
      <c r="H230" s="582"/>
      <c r="I230" s="594">
        <v>75000</v>
      </c>
      <c r="J230" s="582"/>
      <c r="K230" s="582" t="s">
        <v>5537</v>
      </c>
      <c r="L230" s="584" t="s">
        <v>1063</v>
      </c>
      <c r="M230" s="595" t="s">
        <v>16772</v>
      </c>
      <c r="N230" s="595" t="s">
        <v>21659</v>
      </c>
      <c r="O230" s="584" t="s">
        <v>1063</v>
      </c>
      <c r="P230" s="582"/>
      <c r="Q230" s="584" t="s">
        <v>1063</v>
      </c>
      <c r="R230" s="595" t="s">
        <v>21632</v>
      </c>
      <c r="S230" s="582"/>
      <c r="T230" s="582"/>
      <c r="U230" s="582"/>
      <c r="V230" s="582"/>
      <c r="W230" s="582"/>
      <c r="X230" s="597"/>
      <c r="Y230" s="597"/>
      <c r="Z230" s="662">
        <f t="shared" si="6"/>
        <v>5250.0000000000009</v>
      </c>
      <c r="AA230" s="594">
        <f t="shared" si="7"/>
        <v>80250</v>
      </c>
    </row>
    <row r="231" spans="1:27" x14ac:dyDescent="0.35">
      <c r="A231" s="582"/>
      <c r="B231" s="196" t="s">
        <v>21290</v>
      </c>
      <c r="C231" s="196" t="s">
        <v>250</v>
      </c>
      <c r="D231" s="196" t="s">
        <v>21291</v>
      </c>
      <c r="E231" s="268" t="s">
        <v>21292</v>
      </c>
      <c r="F231" s="196"/>
      <c r="G231" s="583" t="s">
        <v>21656</v>
      </c>
      <c r="H231" s="582"/>
      <c r="I231" s="594">
        <v>75000</v>
      </c>
      <c r="J231" s="582"/>
      <c r="K231" s="582" t="s">
        <v>5537</v>
      </c>
      <c r="L231" s="584" t="s">
        <v>1063</v>
      </c>
      <c r="M231" s="595" t="s">
        <v>16772</v>
      </c>
      <c r="N231" s="595" t="s">
        <v>21660</v>
      </c>
      <c r="O231" s="584" t="s">
        <v>1063</v>
      </c>
      <c r="P231" s="582"/>
      <c r="Q231" s="584" t="s">
        <v>1063</v>
      </c>
      <c r="R231" s="595" t="s">
        <v>21632</v>
      </c>
      <c r="S231" s="582"/>
      <c r="T231" s="582"/>
      <c r="U231" s="582"/>
      <c r="V231" s="582"/>
      <c r="W231" s="582"/>
      <c r="X231" s="597"/>
      <c r="Y231" s="597"/>
      <c r="Z231" s="662">
        <f t="shared" si="6"/>
        <v>5250.0000000000009</v>
      </c>
      <c r="AA231" s="594">
        <f t="shared" si="7"/>
        <v>80250</v>
      </c>
    </row>
    <row r="232" spans="1:27" x14ac:dyDescent="0.35">
      <c r="A232" s="582"/>
      <c r="B232" s="196" t="s">
        <v>21290</v>
      </c>
      <c r="C232" s="196" t="s">
        <v>250</v>
      </c>
      <c r="D232" s="196" t="s">
        <v>21291</v>
      </c>
      <c r="E232" s="268" t="s">
        <v>21292</v>
      </c>
      <c r="F232" s="196"/>
      <c r="G232" s="583" t="s">
        <v>21661</v>
      </c>
      <c r="H232" s="582"/>
      <c r="I232" s="594">
        <v>75000</v>
      </c>
      <c r="J232" s="582"/>
      <c r="K232" s="582" t="s">
        <v>5537</v>
      </c>
      <c r="L232" s="584" t="s">
        <v>1063</v>
      </c>
      <c r="M232" s="595" t="s">
        <v>16772</v>
      </c>
      <c r="N232" s="595" t="s">
        <v>21662</v>
      </c>
      <c r="O232" s="584" t="s">
        <v>1063</v>
      </c>
      <c r="P232" s="582"/>
      <c r="Q232" s="584" t="s">
        <v>1063</v>
      </c>
      <c r="R232" s="595" t="s">
        <v>21632</v>
      </c>
      <c r="S232" s="582"/>
      <c r="T232" s="582"/>
      <c r="U232" s="582"/>
      <c r="V232" s="582"/>
      <c r="W232" s="582"/>
      <c r="X232" s="597"/>
      <c r="Y232" s="597"/>
      <c r="Z232" s="662">
        <f t="shared" si="6"/>
        <v>5250.0000000000009</v>
      </c>
      <c r="AA232" s="594">
        <f t="shared" si="7"/>
        <v>80250</v>
      </c>
    </row>
    <row r="233" spans="1:27" x14ac:dyDescent="0.35">
      <c r="A233" s="582"/>
      <c r="B233" s="196" t="s">
        <v>21290</v>
      </c>
      <c r="C233" s="196" t="s">
        <v>250</v>
      </c>
      <c r="D233" s="196" t="s">
        <v>21291</v>
      </c>
      <c r="E233" s="268" t="s">
        <v>21292</v>
      </c>
      <c r="F233" s="196"/>
      <c r="G233" s="583" t="s">
        <v>21656</v>
      </c>
      <c r="H233" s="582"/>
      <c r="I233" s="594">
        <v>75000</v>
      </c>
      <c r="J233" s="582"/>
      <c r="K233" s="582" t="s">
        <v>5537</v>
      </c>
      <c r="L233" s="584" t="s">
        <v>1063</v>
      </c>
      <c r="M233" s="595" t="s">
        <v>21663</v>
      </c>
      <c r="N233" s="595" t="s">
        <v>21664</v>
      </c>
      <c r="O233" s="584" t="s">
        <v>1063</v>
      </c>
      <c r="P233" s="582"/>
      <c r="Q233" s="584" t="s">
        <v>1063</v>
      </c>
      <c r="R233" s="595" t="s">
        <v>21632</v>
      </c>
      <c r="S233" s="582"/>
      <c r="T233" s="582"/>
      <c r="U233" s="582"/>
      <c r="V233" s="582"/>
      <c r="W233" s="582"/>
      <c r="X233" s="597"/>
      <c r="Y233" s="597"/>
      <c r="Z233" s="662">
        <f t="shared" si="6"/>
        <v>5250.0000000000009</v>
      </c>
      <c r="AA233" s="594">
        <f t="shared" si="7"/>
        <v>80250</v>
      </c>
    </row>
    <row r="234" spans="1:27" x14ac:dyDescent="0.35">
      <c r="A234" s="582"/>
      <c r="B234" s="196" t="s">
        <v>21290</v>
      </c>
      <c r="C234" s="196" t="s">
        <v>250</v>
      </c>
      <c r="D234" s="196" t="s">
        <v>21291</v>
      </c>
      <c r="E234" s="268" t="s">
        <v>21292</v>
      </c>
      <c r="F234" s="196"/>
      <c r="G234" s="583" t="s">
        <v>21665</v>
      </c>
      <c r="H234" s="582"/>
      <c r="I234" s="594">
        <v>75000</v>
      </c>
      <c r="J234" s="582"/>
      <c r="K234" s="582" t="s">
        <v>5537</v>
      </c>
      <c r="L234" s="584" t="s">
        <v>1063</v>
      </c>
      <c r="M234" s="595" t="s">
        <v>21666</v>
      </c>
      <c r="N234" s="595" t="s">
        <v>21667</v>
      </c>
      <c r="O234" s="584" t="s">
        <v>1063</v>
      </c>
      <c r="P234" s="582"/>
      <c r="Q234" s="584" t="s">
        <v>1063</v>
      </c>
      <c r="R234" s="595" t="s">
        <v>21632</v>
      </c>
      <c r="S234" s="582"/>
      <c r="T234" s="582"/>
      <c r="U234" s="582"/>
      <c r="V234" s="582"/>
      <c r="W234" s="582"/>
      <c r="X234" s="597"/>
      <c r="Y234" s="597"/>
      <c r="Z234" s="662">
        <f t="shared" si="6"/>
        <v>5250.0000000000009</v>
      </c>
      <c r="AA234" s="594">
        <f t="shared" si="7"/>
        <v>80250</v>
      </c>
    </row>
    <row r="235" spans="1:27" x14ac:dyDescent="0.35">
      <c r="A235" s="582"/>
      <c r="B235" s="196" t="s">
        <v>21290</v>
      </c>
      <c r="C235" s="196" t="s">
        <v>250</v>
      </c>
      <c r="D235" s="196" t="s">
        <v>21291</v>
      </c>
      <c r="E235" s="268" t="s">
        <v>21292</v>
      </c>
      <c r="F235" s="196"/>
      <c r="G235" s="583" t="s">
        <v>21668</v>
      </c>
      <c r="H235" s="582"/>
      <c r="I235" s="594">
        <v>75000</v>
      </c>
      <c r="J235" s="582"/>
      <c r="K235" s="582" t="s">
        <v>5537</v>
      </c>
      <c r="L235" s="584" t="s">
        <v>1063</v>
      </c>
      <c r="M235" s="595" t="s">
        <v>20193</v>
      </c>
      <c r="N235" s="595" t="s">
        <v>21669</v>
      </c>
      <c r="O235" s="584" t="s">
        <v>1063</v>
      </c>
      <c r="P235" s="582"/>
      <c r="Q235" s="584" t="s">
        <v>1063</v>
      </c>
      <c r="R235" s="595" t="s">
        <v>21632</v>
      </c>
      <c r="S235" s="582"/>
      <c r="T235" s="582"/>
      <c r="U235" s="582"/>
      <c r="V235" s="582"/>
      <c r="W235" s="582"/>
      <c r="X235" s="597"/>
      <c r="Y235" s="597"/>
      <c r="Z235" s="662">
        <f t="shared" si="6"/>
        <v>5250.0000000000009</v>
      </c>
      <c r="AA235" s="594">
        <f t="shared" si="7"/>
        <v>80250</v>
      </c>
    </row>
    <row r="236" spans="1:27" x14ac:dyDescent="0.35">
      <c r="A236" s="582"/>
      <c r="B236" s="196" t="s">
        <v>21290</v>
      </c>
      <c r="C236" s="196" t="s">
        <v>250</v>
      </c>
      <c r="D236" s="196" t="s">
        <v>21291</v>
      </c>
      <c r="E236" s="268" t="s">
        <v>21292</v>
      </c>
      <c r="F236" s="196"/>
      <c r="G236" s="583" t="s">
        <v>21670</v>
      </c>
      <c r="H236" s="582"/>
      <c r="I236" s="594">
        <v>75000</v>
      </c>
      <c r="J236" s="582"/>
      <c r="K236" s="582" t="s">
        <v>5537</v>
      </c>
      <c r="L236" s="584" t="s">
        <v>1063</v>
      </c>
      <c r="M236" s="595" t="s">
        <v>16772</v>
      </c>
      <c r="N236" s="595" t="s">
        <v>21671</v>
      </c>
      <c r="O236" s="584" t="s">
        <v>1063</v>
      </c>
      <c r="P236" s="582"/>
      <c r="Q236" s="584" t="s">
        <v>1063</v>
      </c>
      <c r="R236" s="595" t="s">
        <v>21632</v>
      </c>
      <c r="S236" s="582"/>
      <c r="T236" s="582"/>
      <c r="U236" s="582"/>
      <c r="V236" s="582"/>
      <c r="W236" s="582"/>
      <c r="X236" s="597"/>
      <c r="Y236" s="597"/>
      <c r="Z236" s="662">
        <f t="shared" si="6"/>
        <v>5250.0000000000009</v>
      </c>
      <c r="AA236" s="594">
        <f t="shared" si="7"/>
        <v>80250</v>
      </c>
    </row>
    <row r="237" spans="1:27" x14ac:dyDescent="0.35">
      <c r="A237" s="582"/>
      <c r="B237" s="196" t="s">
        <v>21290</v>
      </c>
      <c r="C237" s="196" t="s">
        <v>250</v>
      </c>
      <c r="D237" s="196" t="s">
        <v>21291</v>
      </c>
      <c r="E237" s="268" t="s">
        <v>21292</v>
      </c>
      <c r="F237" s="196"/>
      <c r="G237" s="583" t="s">
        <v>21672</v>
      </c>
      <c r="H237" s="582"/>
      <c r="I237" s="594">
        <v>75000</v>
      </c>
      <c r="J237" s="582"/>
      <c r="K237" s="582" t="s">
        <v>5537</v>
      </c>
      <c r="L237" s="584" t="s">
        <v>1063</v>
      </c>
      <c r="M237" s="595" t="s">
        <v>16772</v>
      </c>
      <c r="N237" s="595" t="s">
        <v>21673</v>
      </c>
      <c r="O237" s="584" t="s">
        <v>1063</v>
      </c>
      <c r="P237" s="582"/>
      <c r="Q237" s="584" t="s">
        <v>1063</v>
      </c>
      <c r="R237" s="595" t="s">
        <v>21632</v>
      </c>
      <c r="S237" s="582"/>
      <c r="T237" s="582"/>
      <c r="U237" s="582"/>
      <c r="V237" s="582"/>
      <c r="W237" s="582"/>
      <c r="X237" s="597"/>
      <c r="Y237" s="597"/>
      <c r="Z237" s="662">
        <f t="shared" si="6"/>
        <v>5250.0000000000009</v>
      </c>
      <c r="AA237" s="594">
        <f t="shared" si="7"/>
        <v>80250</v>
      </c>
    </row>
    <row r="238" spans="1:27" x14ac:dyDescent="0.35">
      <c r="A238" s="582"/>
      <c r="B238" s="196" t="s">
        <v>21290</v>
      </c>
      <c r="C238" s="196" t="s">
        <v>250</v>
      </c>
      <c r="D238" s="196" t="s">
        <v>21291</v>
      </c>
      <c r="E238" s="268" t="s">
        <v>21292</v>
      </c>
      <c r="F238" s="196"/>
      <c r="G238" s="583" t="s">
        <v>21672</v>
      </c>
      <c r="H238" s="582"/>
      <c r="I238" s="594">
        <v>75000</v>
      </c>
      <c r="J238" s="582"/>
      <c r="K238" s="582" t="s">
        <v>5537</v>
      </c>
      <c r="L238" s="584" t="s">
        <v>1063</v>
      </c>
      <c r="M238" s="595" t="s">
        <v>16772</v>
      </c>
      <c r="N238" s="595" t="s">
        <v>21674</v>
      </c>
      <c r="O238" s="584" t="s">
        <v>1063</v>
      </c>
      <c r="P238" s="582"/>
      <c r="Q238" s="584" t="s">
        <v>1063</v>
      </c>
      <c r="R238" s="595" t="s">
        <v>21632</v>
      </c>
      <c r="S238" s="582"/>
      <c r="T238" s="582"/>
      <c r="U238" s="582"/>
      <c r="V238" s="582"/>
      <c r="W238" s="582"/>
      <c r="X238" s="597"/>
      <c r="Y238" s="597"/>
      <c r="Z238" s="662">
        <f t="shared" si="6"/>
        <v>5250.0000000000009</v>
      </c>
      <c r="AA238" s="594">
        <f t="shared" si="7"/>
        <v>80250</v>
      </c>
    </row>
    <row r="239" spans="1:27" x14ac:dyDescent="0.35">
      <c r="A239" s="582"/>
      <c r="B239" s="196" t="s">
        <v>21290</v>
      </c>
      <c r="C239" s="196" t="s">
        <v>250</v>
      </c>
      <c r="D239" s="196" t="s">
        <v>21291</v>
      </c>
      <c r="E239" s="268" t="s">
        <v>21292</v>
      </c>
      <c r="F239" s="196"/>
      <c r="G239" s="583" t="s">
        <v>21672</v>
      </c>
      <c r="H239" s="582"/>
      <c r="I239" s="594">
        <v>75000</v>
      </c>
      <c r="J239" s="582"/>
      <c r="K239" s="582" t="s">
        <v>5537</v>
      </c>
      <c r="L239" s="584" t="s">
        <v>1063</v>
      </c>
      <c r="M239" s="595" t="s">
        <v>16772</v>
      </c>
      <c r="N239" s="595" t="s">
        <v>21675</v>
      </c>
      <c r="O239" s="584" t="s">
        <v>1063</v>
      </c>
      <c r="P239" s="582"/>
      <c r="Q239" s="584" t="s">
        <v>1063</v>
      </c>
      <c r="R239" s="595" t="s">
        <v>21632</v>
      </c>
      <c r="S239" s="582"/>
      <c r="T239" s="582"/>
      <c r="U239" s="582"/>
      <c r="V239" s="582"/>
      <c r="W239" s="582"/>
      <c r="X239" s="597"/>
      <c r="Y239" s="597"/>
      <c r="Z239" s="662">
        <f t="shared" si="6"/>
        <v>5250.0000000000009</v>
      </c>
      <c r="AA239" s="594">
        <f t="shared" si="7"/>
        <v>80250</v>
      </c>
    </row>
    <row r="240" spans="1:27" x14ac:dyDescent="0.35">
      <c r="A240" s="582"/>
      <c r="B240" s="196" t="s">
        <v>21290</v>
      </c>
      <c r="C240" s="196" t="s">
        <v>250</v>
      </c>
      <c r="D240" s="196" t="s">
        <v>21291</v>
      </c>
      <c r="E240" s="268" t="s">
        <v>21292</v>
      </c>
      <c r="F240" s="196"/>
      <c r="G240" s="583" t="s">
        <v>21672</v>
      </c>
      <c r="H240" s="582"/>
      <c r="I240" s="594">
        <v>75000</v>
      </c>
      <c r="J240" s="582"/>
      <c r="K240" s="582" t="s">
        <v>5537</v>
      </c>
      <c r="L240" s="584" t="s">
        <v>1063</v>
      </c>
      <c r="M240" s="595" t="s">
        <v>16772</v>
      </c>
      <c r="N240" s="595" t="s">
        <v>21676</v>
      </c>
      <c r="O240" s="584" t="s">
        <v>1063</v>
      </c>
      <c r="P240" s="582"/>
      <c r="Q240" s="584" t="s">
        <v>1063</v>
      </c>
      <c r="R240" s="595" t="s">
        <v>21632</v>
      </c>
      <c r="S240" s="582"/>
      <c r="T240" s="582"/>
      <c r="U240" s="582"/>
      <c r="V240" s="582"/>
      <c r="W240" s="582"/>
      <c r="X240" s="597"/>
      <c r="Y240" s="597"/>
      <c r="Z240" s="662">
        <f t="shared" si="6"/>
        <v>5250.0000000000009</v>
      </c>
      <c r="AA240" s="594">
        <f t="shared" si="7"/>
        <v>80250</v>
      </c>
    </row>
    <row r="241" spans="1:27" x14ac:dyDescent="0.35">
      <c r="A241" s="582"/>
      <c r="B241" s="196" t="s">
        <v>21290</v>
      </c>
      <c r="C241" s="196" t="s">
        <v>250</v>
      </c>
      <c r="D241" s="196" t="s">
        <v>21291</v>
      </c>
      <c r="E241" s="268" t="s">
        <v>21292</v>
      </c>
      <c r="F241" s="196"/>
      <c r="G241" s="583" t="s">
        <v>21672</v>
      </c>
      <c r="H241" s="582"/>
      <c r="I241" s="594">
        <v>75000</v>
      </c>
      <c r="J241" s="582"/>
      <c r="K241" s="582" t="s">
        <v>5537</v>
      </c>
      <c r="L241" s="584" t="s">
        <v>1063</v>
      </c>
      <c r="M241" s="595" t="s">
        <v>16772</v>
      </c>
      <c r="N241" s="595" t="s">
        <v>21677</v>
      </c>
      <c r="O241" s="584" t="s">
        <v>1063</v>
      </c>
      <c r="P241" s="582"/>
      <c r="Q241" s="584" t="s">
        <v>1063</v>
      </c>
      <c r="R241" s="595" t="s">
        <v>21632</v>
      </c>
      <c r="S241" s="582"/>
      <c r="T241" s="582"/>
      <c r="U241" s="582"/>
      <c r="V241" s="582"/>
      <c r="W241" s="582"/>
      <c r="X241" s="597"/>
      <c r="Y241" s="597"/>
      <c r="Z241" s="662">
        <f t="shared" si="6"/>
        <v>5250.0000000000009</v>
      </c>
      <c r="AA241" s="594">
        <f t="shared" si="7"/>
        <v>80250</v>
      </c>
    </row>
    <row r="242" spans="1:27" x14ac:dyDescent="0.35">
      <c r="A242" s="582"/>
      <c r="B242" s="196" t="s">
        <v>21290</v>
      </c>
      <c r="C242" s="196" t="s">
        <v>250</v>
      </c>
      <c r="D242" s="196" t="s">
        <v>21291</v>
      </c>
      <c r="E242" s="268" t="s">
        <v>21292</v>
      </c>
      <c r="F242" s="196"/>
      <c r="G242" s="583" t="s">
        <v>21678</v>
      </c>
      <c r="H242" s="582"/>
      <c r="I242" s="594">
        <v>75000</v>
      </c>
      <c r="J242" s="582"/>
      <c r="K242" s="582" t="s">
        <v>5537</v>
      </c>
      <c r="L242" s="584" t="s">
        <v>1063</v>
      </c>
      <c r="M242" s="595" t="s">
        <v>21666</v>
      </c>
      <c r="N242" s="595" t="s">
        <v>21679</v>
      </c>
      <c r="O242" s="584" t="s">
        <v>1063</v>
      </c>
      <c r="P242" s="582"/>
      <c r="Q242" s="584" t="s">
        <v>1063</v>
      </c>
      <c r="R242" s="595" t="s">
        <v>21632</v>
      </c>
      <c r="S242" s="582"/>
      <c r="T242" s="582"/>
      <c r="U242" s="582"/>
      <c r="V242" s="582"/>
      <c r="W242" s="582"/>
      <c r="X242" s="597"/>
      <c r="Y242" s="597"/>
      <c r="Z242" s="662">
        <f t="shared" si="6"/>
        <v>5250.0000000000009</v>
      </c>
      <c r="AA242" s="594">
        <f t="shared" si="7"/>
        <v>80250</v>
      </c>
    </row>
    <row r="243" spans="1:27" x14ac:dyDescent="0.35">
      <c r="A243" s="582"/>
      <c r="B243" s="196" t="s">
        <v>21290</v>
      </c>
      <c r="C243" s="196" t="s">
        <v>250</v>
      </c>
      <c r="D243" s="196" t="s">
        <v>21291</v>
      </c>
      <c r="E243" s="268" t="s">
        <v>21292</v>
      </c>
      <c r="F243" s="196"/>
      <c r="G243" s="583" t="s">
        <v>21680</v>
      </c>
      <c r="H243" s="582"/>
      <c r="I243" s="594">
        <v>75000</v>
      </c>
      <c r="J243" s="582"/>
      <c r="K243" s="582" t="s">
        <v>5537</v>
      </c>
      <c r="L243" s="584" t="s">
        <v>1063</v>
      </c>
      <c r="M243" s="595" t="s">
        <v>20193</v>
      </c>
      <c r="N243" s="595" t="s">
        <v>21681</v>
      </c>
      <c r="O243" s="584" t="s">
        <v>1063</v>
      </c>
      <c r="P243" s="582"/>
      <c r="Q243" s="584" t="s">
        <v>1063</v>
      </c>
      <c r="R243" s="595" t="s">
        <v>21632</v>
      </c>
      <c r="S243" s="582"/>
      <c r="T243" s="582"/>
      <c r="U243" s="582"/>
      <c r="V243" s="582"/>
      <c r="W243" s="582"/>
      <c r="X243" s="597"/>
      <c r="Y243" s="597"/>
      <c r="Z243" s="662">
        <f t="shared" si="6"/>
        <v>5250.0000000000009</v>
      </c>
      <c r="AA243" s="594">
        <f t="shared" si="7"/>
        <v>80250</v>
      </c>
    </row>
    <row r="244" spans="1:27" x14ac:dyDescent="0.35">
      <c r="A244" s="582"/>
      <c r="B244" s="196" t="s">
        <v>21290</v>
      </c>
      <c r="C244" s="196" t="s">
        <v>250</v>
      </c>
      <c r="D244" s="196" t="s">
        <v>21291</v>
      </c>
      <c r="E244" s="268" t="s">
        <v>21292</v>
      </c>
      <c r="F244" s="196"/>
      <c r="G244" s="583" t="s">
        <v>21682</v>
      </c>
      <c r="H244" s="582"/>
      <c r="I244" s="594">
        <v>75000</v>
      </c>
      <c r="J244" s="582"/>
      <c r="K244" s="582" t="s">
        <v>5537</v>
      </c>
      <c r="L244" s="584" t="s">
        <v>1063</v>
      </c>
      <c r="M244" s="595" t="s">
        <v>21683</v>
      </c>
      <c r="N244" s="595">
        <v>363216</v>
      </c>
      <c r="O244" s="584" t="s">
        <v>1063</v>
      </c>
      <c r="P244" s="582"/>
      <c r="Q244" s="584" t="s">
        <v>1063</v>
      </c>
      <c r="R244" s="595" t="s">
        <v>21632</v>
      </c>
      <c r="S244" s="582"/>
      <c r="T244" s="582"/>
      <c r="U244" s="582"/>
      <c r="V244" s="582"/>
      <c r="W244" s="582"/>
      <c r="X244" s="597"/>
      <c r="Y244" s="597"/>
      <c r="Z244" s="662">
        <f t="shared" si="6"/>
        <v>5250.0000000000009</v>
      </c>
      <c r="AA244" s="594">
        <f t="shared" si="7"/>
        <v>80250</v>
      </c>
    </row>
    <row r="245" spans="1:27" x14ac:dyDescent="0.35">
      <c r="A245" s="582"/>
      <c r="B245" s="196" t="s">
        <v>21290</v>
      </c>
      <c r="C245" s="196" t="s">
        <v>250</v>
      </c>
      <c r="D245" s="196" t="s">
        <v>21291</v>
      </c>
      <c r="E245" s="268" t="s">
        <v>21292</v>
      </c>
      <c r="F245" s="196"/>
      <c r="G245" s="583" t="s">
        <v>21684</v>
      </c>
      <c r="H245" s="582"/>
      <c r="I245" s="594">
        <v>75000</v>
      </c>
      <c r="J245" s="582"/>
      <c r="K245" s="582" t="s">
        <v>5537</v>
      </c>
      <c r="L245" s="584" t="s">
        <v>1063</v>
      </c>
      <c r="M245" s="595" t="s">
        <v>21683</v>
      </c>
      <c r="N245" s="595">
        <v>36325</v>
      </c>
      <c r="O245" s="584" t="s">
        <v>1063</v>
      </c>
      <c r="P245" s="582"/>
      <c r="Q245" s="584" t="s">
        <v>1063</v>
      </c>
      <c r="R245" s="595" t="s">
        <v>21632</v>
      </c>
      <c r="S245" s="582"/>
      <c r="T245" s="582"/>
      <c r="U245" s="582"/>
      <c r="V245" s="582"/>
      <c r="W245" s="582"/>
      <c r="X245" s="597"/>
      <c r="Y245" s="597"/>
      <c r="Z245" s="662">
        <f t="shared" si="6"/>
        <v>5250.0000000000009</v>
      </c>
      <c r="AA245" s="594">
        <f t="shared" si="7"/>
        <v>80250</v>
      </c>
    </row>
    <row r="246" spans="1:27" x14ac:dyDescent="0.35">
      <c r="A246" s="582"/>
      <c r="B246" s="196" t="s">
        <v>21290</v>
      </c>
      <c r="C246" s="196" t="s">
        <v>250</v>
      </c>
      <c r="D246" s="196" t="s">
        <v>21291</v>
      </c>
      <c r="E246" s="268" t="s">
        <v>21292</v>
      </c>
      <c r="F246" s="196"/>
      <c r="G246" s="583" t="s">
        <v>21684</v>
      </c>
      <c r="H246" s="582"/>
      <c r="I246" s="594">
        <v>75000</v>
      </c>
      <c r="J246" s="582"/>
      <c r="K246" s="582" t="s">
        <v>5537</v>
      </c>
      <c r="L246" s="584" t="s">
        <v>1063</v>
      </c>
      <c r="M246" s="595" t="s">
        <v>21683</v>
      </c>
      <c r="N246" s="595">
        <v>363221</v>
      </c>
      <c r="O246" s="584" t="s">
        <v>1063</v>
      </c>
      <c r="P246" s="582"/>
      <c r="Q246" s="584" t="s">
        <v>1063</v>
      </c>
      <c r="R246" s="595" t="s">
        <v>21632</v>
      </c>
      <c r="S246" s="582"/>
      <c r="T246" s="582"/>
      <c r="U246" s="582"/>
      <c r="V246" s="582"/>
      <c r="W246" s="582"/>
      <c r="X246" s="597"/>
      <c r="Y246" s="597"/>
      <c r="Z246" s="662">
        <f t="shared" si="6"/>
        <v>5250.0000000000009</v>
      </c>
      <c r="AA246" s="594">
        <f t="shared" si="7"/>
        <v>80250</v>
      </c>
    </row>
    <row r="247" spans="1:27" x14ac:dyDescent="0.35">
      <c r="A247" s="582"/>
      <c r="B247" s="196" t="s">
        <v>21290</v>
      </c>
      <c r="C247" s="196" t="s">
        <v>250</v>
      </c>
      <c r="D247" s="196" t="s">
        <v>21291</v>
      </c>
      <c r="E247" s="268" t="s">
        <v>21292</v>
      </c>
      <c r="F247" s="196"/>
      <c r="G247" s="583" t="s">
        <v>21684</v>
      </c>
      <c r="H247" s="582"/>
      <c r="I247" s="594">
        <v>75000</v>
      </c>
      <c r="J247" s="582"/>
      <c r="K247" s="582" t="s">
        <v>5537</v>
      </c>
      <c r="L247" s="584" t="s">
        <v>1063</v>
      </c>
      <c r="M247" s="595" t="s">
        <v>21683</v>
      </c>
      <c r="N247" s="595">
        <v>319194</v>
      </c>
      <c r="O247" s="584" t="s">
        <v>1063</v>
      </c>
      <c r="P247" s="582"/>
      <c r="Q247" s="584" t="s">
        <v>1063</v>
      </c>
      <c r="R247" s="595" t="s">
        <v>21632</v>
      </c>
      <c r="S247" s="582"/>
      <c r="T247" s="582"/>
      <c r="U247" s="582"/>
      <c r="V247" s="582"/>
      <c r="W247" s="582"/>
      <c r="X247" s="597"/>
      <c r="Y247" s="597"/>
      <c r="Z247" s="662">
        <f t="shared" si="6"/>
        <v>5250.0000000000009</v>
      </c>
      <c r="AA247" s="594">
        <f t="shared" si="7"/>
        <v>80250</v>
      </c>
    </row>
    <row r="248" spans="1:27" x14ac:dyDescent="0.35">
      <c r="A248" s="582"/>
      <c r="B248" s="196" t="s">
        <v>21290</v>
      </c>
      <c r="C248" s="196" t="s">
        <v>250</v>
      </c>
      <c r="D248" s="196" t="s">
        <v>21291</v>
      </c>
      <c r="E248" s="268" t="s">
        <v>21292</v>
      </c>
      <c r="F248" s="196"/>
      <c r="G248" s="583" t="s">
        <v>21684</v>
      </c>
      <c r="H248" s="582"/>
      <c r="I248" s="594">
        <v>75000</v>
      </c>
      <c r="J248" s="582"/>
      <c r="K248" s="582" t="s">
        <v>5537</v>
      </c>
      <c r="L248" s="584" t="s">
        <v>1063</v>
      </c>
      <c r="M248" s="595" t="s">
        <v>21683</v>
      </c>
      <c r="N248" s="595">
        <v>363218</v>
      </c>
      <c r="O248" s="584" t="s">
        <v>1063</v>
      </c>
      <c r="P248" s="582"/>
      <c r="Q248" s="584" t="s">
        <v>1063</v>
      </c>
      <c r="R248" s="595" t="s">
        <v>21632</v>
      </c>
      <c r="S248" s="582"/>
      <c r="T248" s="582"/>
      <c r="U248" s="582"/>
      <c r="V248" s="582"/>
      <c r="W248" s="582"/>
      <c r="X248" s="597"/>
      <c r="Y248" s="597"/>
      <c r="Z248" s="662">
        <f t="shared" si="6"/>
        <v>5250.0000000000009</v>
      </c>
      <c r="AA248" s="594">
        <f t="shared" si="7"/>
        <v>80250</v>
      </c>
    </row>
    <row r="249" spans="1:27" x14ac:dyDescent="0.35">
      <c r="A249" s="582"/>
      <c r="B249" s="196" t="s">
        <v>21290</v>
      </c>
      <c r="C249" s="196" t="s">
        <v>250</v>
      </c>
      <c r="D249" s="196" t="s">
        <v>21291</v>
      </c>
      <c r="E249" s="268" t="s">
        <v>21292</v>
      </c>
      <c r="F249" s="196"/>
      <c r="G249" s="583" t="s">
        <v>21684</v>
      </c>
      <c r="H249" s="582"/>
      <c r="I249" s="594">
        <v>75000</v>
      </c>
      <c r="J249" s="582"/>
      <c r="K249" s="582" t="s">
        <v>5537</v>
      </c>
      <c r="L249" s="584" t="s">
        <v>1063</v>
      </c>
      <c r="M249" s="595" t="s">
        <v>21683</v>
      </c>
      <c r="N249" s="595">
        <v>363226</v>
      </c>
      <c r="O249" s="584" t="s">
        <v>1063</v>
      </c>
      <c r="P249" s="582"/>
      <c r="Q249" s="584" t="s">
        <v>1063</v>
      </c>
      <c r="R249" s="595" t="s">
        <v>21632</v>
      </c>
      <c r="S249" s="582"/>
      <c r="T249" s="582"/>
      <c r="U249" s="582"/>
      <c r="V249" s="582"/>
      <c r="W249" s="582"/>
      <c r="X249" s="597"/>
      <c r="Y249" s="597"/>
      <c r="Z249" s="662">
        <f t="shared" si="6"/>
        <v>5250.0000000000009</v>
      </c>
      <c r="AA249" s="594">
        <f t="shared" si="7"/>
        <v>80250</v>
      </c>
    </row>
    <row r="250" spans="1:27" x14ac:dyDescent="0.35">
      <c r="A250" s="582"/>
      <c r="B250" s="196" t="s">
        <v>21290</v>
      </c>
      <c r="C250" s="196" t="s">
        <v>250</v>
      </c>
      <c r="D250" s="196" t="s">
        <v>21291</v>
      </c>
      <c r="E250" s="268" t="s">
        <v>21292</v>
      </c>
      <c r="F250" s="196"/>
      <c r="G250" s="583" t="s">
        <v>21685</v>
      </c>
      <c r="H250" s="582"/>
      <c r="I250" s="594">
        <v>75000</v>
      </c>
      <c r="J250" s="582"/>
      <c r="K250" s="582" t="s">
        <v>5537</v>
      </c>
      <c r="L250" s="584" t="s">
        <v>1063</v>
      </c>
      <c r="M250" s="595" t="s">
        <v>21683</v>
      </c>
      <c r="N250" s="595">
        <v>758985</v>
      </c>
      <c r="O250" s="584" t="s">
        <v>1063</v>
      </c>
      <c r="P250" s="582"/>
      <c r="Q250" s="584" t="s">
        <v>1063</v>
      </c>
      <c r="R250" s="595" t="s">
        <v>21632</v>
      </c>
      <c r="S250" s="582"/>
      <c r="T250" s="582"/>
      <c r="U250" s="582"/>
      <c r="V250" s="582"/>
      <c r="W250" s="582"/>
      <c r="X250" s="597"/>
      <c r="Y250" s="597"/>
      <c r="Z250" s="662">
        <f t="shared" si="6"/>
        <v>5250.0000000000009</v>
      </c>
      <c r="AA250" s="594">
        <f t="shared" si="7"/>
        <v>80250</v>
      </c>
    </row>
    <row r="251" spans="1:27" x14ac:dyDescent="0.35">
      <c r="A251" s="582"/>
      <c r="B251" s="196" t="s">
        <v>21290</v>
      </c>
      <c r="C251" s="196" t="s">
        <v>250</v>
      </c>
      <c r="D251" s="196" t="s">
        <v>21291</v>
      </c>
      <c r="E251" s="268" t="s">
        <v>21292</v>
      </c>
      <c r="F251" s="196"/>
      <c r="G251" s="583" t="s">
        <v>21686</v>
      </c>
      <c r="H251" s="582"/>
      <c r="I251" s="594">
        <v>75000</v>
      </c>
      <c r="J251" s="582"/>
      <c r="K251" s="582" t="s">
        <v>5537</v>
      </c>
      <c r="L251" s="584" t="s">
        <v>1063</v>
      </c>
      <c r="M251" s="595" t="s">
        <v>21683</v>
      </c>
      <c r="N251" s="595">
        <v>93568</v>
      </c>
      <c r="O251" s="584" t="s">
        <v>1063</v>
      </c>
      <c r="P251" s="582"/>
      <c r="Q251" s="584" t="s">
        <v>1063</v>
      </c>
      <c r="R251" s="595" t="s">
        <v>21632</v>
      </c>
      <c r="S251" s="582"/>
      <c r="T251" s="582"/>
      <c r="U251" s="582"/>
      <c r="V251" s="582"/>
      <c r="W251" s="582"/>
      <c r="X251" s="597"/>
      <c r="Y251" s="597"/>
      <c r="Z251" s="662">
        <f t="shared" si="6"/>
        <v>5250.0000000000009</v>
      </c>
      <c r="AA251" s="594">
        <f t="shared" si="7"/>
        <v>80250</v>
      </c>
    </row>
    <row r="252" spans="1:27" x14ac:dyDescent="0.35">
      <c r="A252" s="582"/>
      <c r="B252" s="196" t="s">
        <v>21290</v>
      </c>
      <c r="C252" s="196" t="s">
        <v>250</v>
      </c>
      <c r="D252" s="196" t="s">
        <v>21291</v>
      </c>
      <c r="E252" s="268" t="s">
        <v>21292</v>
      </c>
      <c r="F252" s="196"/>
      <c r="G252" s="583" t="s">
        <v>21687</v>
      </c>
      <c r="H252" s="582"/>
      <c r="I252" s="594">
        <v>75000</v>
      </c>
      <c r="J252" s="582"/>
      <c r="K252" s="582" t="s">
        <v>5537</v>
      </c>
      <c r="L252" s="584" t="s">
        <v>1063</v>
      </c>
      <c r="M252" s="595" t="s">
        <v>16772</v>
      </c>
      <c r="N252" s="595" t="s">
        <v>21688</v>
      </c>
      <c r="O252" s="584" t="s">
        <v>1063</v>
      </c>
      <c r="P252" s="582"/>
      <c r="Q252" s="584" t="s">
        <v>1063</v>
      </c>
      <c r="R252" s="595" t="s">
        <v>21632</v>
      </c>
      <c r="S252" s="582"/>
      <c r="T252" s="582"/>
      <c r="U252" s="582"/>
      <c r="V252" s="582"/>
      <c r="W252" s="582"/>
      <c r="X252" s="597"/>
      <c r="Y252" s="597"/>
      <c r="Z252" s="662">
        <f t="shared" si="6"/>
        <v>5250.0000000000009</v>
      </c>
      <c r="AA252" s="594">
        <f t="shared" si="7"/>
        <v>80250</v>
      </c>
    </row>
    <row r="253" spans="1:27" x14ac:dyDescent="0.35">
      <c r="A253" s="582"/>
      <c r="B253" s="196" t="s">
        <v>21290</v>
      </c>
      <c r="C253" s="196" t="s">
        <v>250</v>
      </c>
      <c r="D253" s="196" t="s">
        <v>21291</v>
      </c>
      <c r="E253" s="268" t="s">
        <v>21292</v>
      </c>
      <c r="F253" s="196"/>
      <c r="G253" s="583" t="s">
        <v>21687</v>
      </c>
      <c r="H253" s="582"/>
      <c r="I253" s="594">
        <v>75000</v>
      </c>
      <c r="J253" s="582"/>
      <c r="K253" s="582" t="s">
        <v>5537</v>
      </c>
      <c r="L253" s="584" t="s">
        <v>1063</v>
      </c>
      <c r="M253" s="595" t="s">
        <v>16772</v>
      </c>
      <c r="N253" s="595" t="s">
        <v>21689</v>
      </c>
      <c r="O253" s="584" t="s">
        <v>1063</v>
      </c>
      <c r="P253" s="582"/>
      <c r="Q253" s="584" t="s">
        <v>1063</v>
      </c>
      <c r="R253" s="595" t="s">
        <v>21632</v>
      </c>
      <c r="S253" s="582"/>
      <c r="T253" s="582"/>
      <c r="U253" s="582"/>
      <c r="V253" s="582"/>
      <c r="W253" s="582"/>
      <c r="X253" s="597"/>
      <c r="Y253" s="597"/>
      <c r="Z253" s="662">
        <f t="shared" si="6"/>
        <v>5250.0000000000009</v>
      </c>
      <c r="AA253" s="594">
        <f t="shared" si="7"/>
        <v>80250</v>
      </c>
    </row>
    <row r="254" spans="1:27" x14ac:dyDescent="0.35">
      <c r="A254" s="582"/>
      <c r="B254" s="196" t="s">
        <v>21290</v>
      </c>
      <c r="C254" s="196" t="s">
        <v>250</v>
      </c>
      <c r="D254" s="196" t="s">
        <v>21291</v>
      </c>
      <c r="E254" s="268" t="s">
        <v>21292</v>
      </c>
      <c r="F254" s="196"/>
      <c r="G254" s="583" t="s">
        <v>21687</v>
      </c>
      <c r="H254" s="582"/>
      <c r="I254" s="594">
        <v>75000</v>
      </c>
      <c r="J254" s="582"/>
      <c r="K254" s="582" t="s">
        <v>5537</v>
      </c>
      <c r="L254" s="584" t="s">
        <v>1063</v>
      </c>
      <c r="M254" s="595" t="s">
        <v>16772</v>
      </c>
      <c r="N254" s="595" t="s">
        <v>21690</v>
      </c>
      <c r="O254" s="584" t="s">
        <v>1063</v>
      </c>
      <c r="P254" s="582"/>
      <c r="Q254" s="584" t="s">
        <v>1063</v>
      </c>
      <c r="R254" s="595" t="s">
        <v>21632</v>
      </c>
      <c r="S254" s="582"/>
      <c r="T254" s="582"/>
      <c r="U254" s="582"/>
      <c r="V254" s="582"/>
      <c r="W254" s="582"/>
      <c r="X254" s="597"/>
      <c r="Y254" s="597"/>
      <c r="Z254" s="662">
        <f t="shared" si="6"/>
        <v>5250.0000000000009</v>
      </c>
      <c r="AA254" s="594">
        <f t="shared" si="7"/>
        <v>80250</v>
      </c>
    </row>
    <row r="255" spans="1:27" x14ac:dyDescent="0.35">
      <c r="A255" s="582"/>
      <c r="B255" s="196" t="s">
        <v>21290</v>
      </c>
      <c r="C255" s="196" t="s">
        <v>250</v>
      </c>
      <c r="D255" s="196" t="s">
        <v>21291</v>
      </c>
      <c r="E255" s="268" t="s">
        <v>21292</v>
      </c>
      <c r="F255" s="196"/>
      <c r="G255" s="583" t="s">
        <v>21691</v>
      </c>
      <c r="H255" s="582"/>
      <c r="I255" s="594">
        <v>75000</v>
      </c>
      <c r="J255" s="582"/>
      <c r="K255" s="582" t="s">
        <v>5537</v>
      </c>
      <c r="L255" s="584" t="s">
        <v>1063</v>
      </c>
      <c r="M255" s="595" t="s">
        <v>11521</v>
      </c>
      <c r="N255" s="595">
        <v>2660987</v>
      </c>
      <c r="O255" s="584" t="s">
        <v>1063</v>
      </c>
      <c r="P255" s="582"/>
      <c r="Q255" s="584" t="s">
        <v>1063</v>
      </c>
      <c r="R255" s="595" t="s">
        <v>1226</v>
      </c>
      <c r="S255" s="582"/>
      <c r="T255" s="582"/>
      <c r="U255" s="582"/>
      <c r="V255" s="582"/>
      <c r="W255" s="582"/>
      <c r="X255" s="597"/>
      <c r="Y255" s="597"/>
      <c r="Z255" s="662">
        <f t="shared" si="6"/>
        <v>5250.0000000000009</v>
      </c>
      <c r="AA255" s="594">
        <f t="shared" si="7"/>
        <v>80250</v>
      </c>
    </row>
    <row r="256" spans="1:27" x14ac:dyDescent="0.35">
      <c r="A256" s="582"/>
      <c r="B256" s="196" t="s">
        <v>21290</v>
      </c>
      <c r="C256" s="196" t="s">
        <v>250</v>
      </c>
      <c r="D256" s="196" t="s">
        <v>21291</v>
      </c>
      <c r="E256" s="268" t="s">
        <v>21292</v>
      </c>
      <c r="F256" s="196"/>
      <c r="G256" s="583" t="s">
        <v>21692</v>
      </c>
      <c r="H256" s="582"/>
      <c r="I256" s="594">
        <v>75000</v>
      </c>
      <c r="J256" s="582"/>
      <c r="K256" s="582" t="s">
        <v>5537</v>
      </c>
      <c r="L256" s="584" t="s">
        <v>1063</v>
      </c>
      <c r="M256" s="595" t="s">
        <v>8536</v>
      </c>
      <c r="N256" s="595">
        <v>2676425</v>
      </c>
      <c r="O256" s="584" t="s">
        <v>1063</v>
      </c>
      <c r="P256" s="582"/>
      <c r="Q256" s="584" t="s">
        <v>1063</v>
      </c>
      <c r="R256" s="586" t="s">
        <v>1063</v>
      </c>
      <c r="S256" s="582"/>
      <c r="T256" s="582"/>
      <c r="U256" s="582"/>
      <c r="V256" s="582"/>
      <c r="W256" s="582"/>
      <c r="X256" s="597"/>
      <c r="Y256" s="597"/>
      <c r="Z256" s="662">
        <f t="shared" si="6"/>
        <v>5250.0000000000009</v>
      </c>
      <c r="AA256" s="594">
        <f t="shared" si="7"/>
        <v>80250</v>
      </c>
    </row>
    <row r="257" spans="1:27" x14ac:dyDescent="0.35">
      <c r="A257" s="582"/>
      <c r="B257" s="196" t="s">
        <v>21290</v>
      </c>
      <c r="C257" s="196" t="s">
        <v>250</v>
      </c>
      <c r="D257" s="196" t="s">
        <v>21291</v>
      </c>
      <c r="E257" s="268" t="s">
        <v>21292</v>
      </c>
      <c r="F257" s="196"/>
      <c r="G257" s="583" t="s">
        <v>21693</v>
      </c>
      <c r="H257" s="582"/>
      <c r="I257" s="594">
        <v>75000</v>
      </c>
      <c r="J257" s="582"/>
      <c r="K257" s="582" t="s">
        <v>5537</v>
      </c>
      <c r="L257" s="584" t="s">
        <v>1063</v>
      </c>
      <c r="M257" s="595" t="s">
        <v>8439</v>
      </c>
      <c r="N257" s="595" t="s">
        <v>21694</v>
      </c>
      <c r="O257" s="584" t="s">
        <v>1063</v>
      </c>
      <c r="P257" s="582"/>
      <c r="Q257" s="584" t="s">
        <v>1063</v>
      </c>
      <c r="R257" s="586" t="s">
        <v>1063</v>
      </c>
      <c r="S257" s="582"/>
      <c r="T257" s="582"/>
      <c r="U257" s="582"/>
      <c r="V257" s="582"/>
      <c r="W257" s="582"/>
      <c r="X257" s="597"/>
      <c r="Y257" s="597"/>
      <c r="Z257" s="662">
        <f t="shared" si="6"/>
        <v>5250.0000000000009</v>
      </c>
      <c r="AA257" s="594">
        <f t="shared" si="7"/>
        <v>80250</v>
      </c>
    </row>
    <row r="258" spans="1:27" x14ac:dyDescent="0.35">
      <c r="A258" s="582"/>
      <c r="B258" s="196" t="s">
        <v>21290</v>
      </c>
      <c r="C258" s="196" t="s">
        <v>250</v>
      </c>
      <c r="D258" s="196" t="s">
        <v>21291</v>
      </c>
      <c r="E258" s="268" t="s">
        <v>21292</v>
      </c>
      <c r="F258" s="196"/>
      <c r="G258" s="583" t="s">
        <v>21695</v>
      </c>
      <c r="H258" s="582"/>
      <c r="I258" s="594">
        <v>75000</v>
      </c>
      <c r="J258" s="582"/>
      <c r="K258" s="582"/>
      <c r="L258" s="605"/>
      <c r="M258" s="595"/>
      <c r="N258" s="595"/>
      <c r="O258" s="595"/>
      <c r="P258" s="582"/>
      <c r="Q258" s="582"/>
      <c r="R258" s="595"/>
      <c r="S258" s="582"/>
      <c r="T258" s="582"/>
      <c r="U258" s="582"/>
      <c r="V258" s="582"/>
      <c r="W258" s="582"/>
      <c r="X258" s="597"/>
      <c r="Y258" s="597"/>
      <c r="Z258" s="662">
        <f t="shared" si="6"/>
        <v>5250.0000000000009</v>
      </c>
      <c r="AA258" s="594">
        <f t="shared" si="7"/>
        <v>80250</v>
      </c>
    </row>
    <row r="259" spans="1:27" s="592" customFormat="1" x14ac:dyDescent="0.35">
      <c r="A259" s="577"/>
      <c r="B259" s="577"/>
      <c r="C259" s="577"/>
      <c r="D259" s="577"/>
      <c r="E259" s="578"/>
      <c r="F259" s="577"/>
      <c r="G259" s="589" t="s">
        <v>2907</v>
      </c>
      <c r="H259" s="577"/>
      <c r="I259" s="594">
        <v>75000</v>
      </c>
      <c r="J259" s="577"/>
      <c r="K259" s="577"/>
      <c r="L259" s="606"/>
      <c r="M259" s="581"/>
      <c r="N259" s="581"/>
      <c r="O259" s="581"/>
      <c r="P259" s="577"/>
      <c r="Q259" s="577"/>
      <c r="R259" s="581"/>
      <c r="S259" s="577"/>
      <c r="T259" s="577"/>
      <c r="U259" s="577"/>
      <c r="V259" s="577"/>
      <c r="W259" s="577"/>
      <c r="X259" s="578"/>
      <c r="Y259" s="578"/>
      <c r="Z259" s="662">
        <f t="shared" si="6"/>
        <v>5250.0000000000009</v>
      </c>
      <c r="AA259" s="594">
        <f t="shared" si="7"/>
        <v>80250</v>
      </c>
    </row>
    <row r="260" spans="1:27" x14ac:dyDescent="0.35">
      <c r="A260" s="582"/>
      <c r="B260" s="196" t="s">
        <v>21290</v>
      </c>
      <c r="C260" s="196" t="s">
        <v>250</v>
      </c>
      <c r="D260" s="196" t="s">
        <v>21291</v>
      </c>
      <c r="E260" s="268" t="s">
        <v>21292</v>
      </c>
      <c r="F260" s="196"/>
      <c r="G260" s="583" t="s">
        <v>21696</v>
      </c>
      <c r="H260" s="582"/>
      <c r="I260" s="594">
        <v>75000</v>
      </c>
      <c r="J260" s="582"/>
      <c r="K260" s="582" t="s">
        <v>1562</v>
      </c>
      <c r="L260" s="607">
        <v>2017</v>
      </c>
      <c r="M260" s="607" t="s">
        <v>14933</v>
      </c>
      <c r="N260" s="595" t="s">
        <v>21697</v>
      </c>
      <c r="O260" s="584" t="s">
        <v>1063</v>
      </c>
      <c r="P260" s="582"/>
      <c r="Q260" s="582" t="s">
        <v>3925</v>
      </c>
      <c r="R260" s="582" t="s">
        <v>3926</v>
      </c>
      <c r="S260" s="582"/>
      <c r="T260" s="582"/>
      <c r="U260" s="582"/>
      <c r="V260" s="582"/>
      <c r="W260" s="582"/>
      <c r="X260" s="597"/>
      <c r="Y260" s="597"/>
      <c r="Z260" s="662">
        <f t="shared" si="6"/>
        <v>5250.0000000000009</v>
      </c>
      <c r="AA260" s="594">
        <f t="shared" si="7"/>
        <v>80250</v>
      </c>
    </row>
    <row r="261" spans="1:27" x14ac:dyDescent="0.35">
      <c r="A261" s="582"/>
      <c r="B261" s="196" t="s">
        <v>21290</v>
      </c>
      <c r="C261" s="196" t="s">
        <v>250</v>
      </c>
      <c r="D261" s="196" t="s">
        <v>21291</v>
      </c>
      <c r="E261" s="268" t="s">
        <v>21292</v>
      </c>
      <c r="F261" s="196"/>
      <c r="G261" s="583" t="s">
        <v>21698</v>
      </c>
      <c r="H261" s="582"/>
      <c r="I261" s="594">
        <v>75000</v>
      </c>
      <c r="J261" s="582"/>
      <c r="K261" s="582" t="s">
        <v>2394</v>
      </c>
      <c r="L261" s="607">
        <v>2017</v>
      </c>
      <c r="M261" s="595" t="s">
        <v>21699</v>
      </c>
      <c r="N261" s="595" t="s">
        <v>21700</v>
      </c>
      <c r="O261" s="584" t="s">
        <v>1063</v>
      </c>
      <c r="P261" s="582"/>
      <c r="Q261" s="584" t="s">
        <v>1063</v>
      </c>
      <c r="R261" s="584" t="s">
        <v>1063</v>
      </c>
      <c r="S261" s="582"/>
      <c r="T261" s="582"/>
      <c r="U261" s="582"/>
      <c r="V261" s="582"/>
      <c r="W261" s="582"/>
      <c r="X261" s="597"/>
      <c r="Y261" s="597"/>
      <c r="Z261" s="662">
        <f t="shared" si="6"/>
        <v>5250.0000000000009</v>
      </c>
      <c r="AA261" s="594">
        <f t="shared" si="7"/>
        <v>80250</v>
      </c>
    </row>
    <row r="262" spans="1:27" x14ac:dyDescent="0.35">
      <c r="A262" s="582"/>
      <c r="B262" s="196" t="s">
        <v>21290</v>
      </c>
      <c r="C262" s="196" t="s">
        <v>250</v>
      </c>
      <c r="D262" s="196" t="s">
        <v>21291</v>
      </c>
      <c r="E262" s="268" t="s">
        <v>21292</v>
      </c>
      <c r="F262" s="196"/>
      <c r="G262" s="583" t="s">
        <v>21701</v>
      </c>
      <c r="H262" s="582"/>
      <c r="I262" s="594">
        <v>75000</v>
      </c>
      <c r="J262" s="582"/>
      <c r="K262" s="582" t="s">
        <v>2394</v>
      </c>
      <c r="L262" s="607">
        <v>2017</v>
      </c>
      <c r="M262" s="595" t="s">
        <v>17019</v>
      </c>
      <c r="N262" s="595" t="s">
        <v>21702</v>
      </c>
      <c r="O262" s="584" t="s">
        <v>1063</v>
      </c>
      <c r="P262" s="582"/>
      <c r="Q262" s="584" t="s">
        <v>1063</v>
      </c>
      <c r="R262" s="584" t="s">
        <v>1063</v>
      </c>
      <c r="S262" s="582"/>
      <c r="T262" s="582"/>
      <c r="U262" s="582"/>
      <c r="V262" s="582"/>
      <c r="W262" s="582"/>
      <c r="X262" s="597"/>
      <c r="Y262" s="597"/>
      <c r="Z262" s="662">
        <f t="shared" ref="Z262:Z325" si="8">I262*Z$4</f>
        <v>5250.0000000000009</v>
      </c>
      <c r="AA262" s="594">
        <f t="shared" ref="AA262:AA325" si="9">I262+Z262</f>
        <v>80250</v>
      </c>
    </row>
    <row r="263" spans="1:27" x14ac:dyDescent="0.35">
      <c r="A263" s="582"/>
      <c r="B263" s="196" t="s">
        <v>21290</v>
      </c>
      <c r="C263" s="196" t="s">
        <v>250</v>
      </c>
      <c r="D263" s="196" t="s">
        <v>21291</v>
      </c>
      <c r="E263" s="268" t="s">
        <v>21292</v>
      </c>
      <c r="F263" s="196"/>
      <c r="G263" s="583" t="s">
        <v>21703</v>
      </c>
      <c r="H263" s="582"/>
      <c r="I263" s="594">
        <v>75000</v>
      </c>
      <c r="J263" s="582"/>
      <c r="K263" s="582" t="s">
        <v>2394</v>
      </c>
      <c r="L263" s="607">
        <v>2017</v>
      </c>
      <c r="M263" s="595" t="s">
        <v>17019</v>
      </c>
      <c r="N263" s="595" t="s">
        <v>21704</v>
      </c>
      <c r="O263" s="584" t="s">
        <v>1063</v>
      </c>
      <c r="P263" s="582"/>
      <c r="Q263" s="584" t="s">
        <v>1063</v>
      </c>
      <c r="R263" s="584" t="s">
        <v>1063</v>
      </c>
      <c r="S263" s="582"/>
      <c r="T263" s="582"/>
      <c r="U263" s="582"/>
      <c r="V263" s="582"/>
      <c r="W263" s="582"/>
      <c r="X263" s="597"/>
      <c r="Y263" s="597"/>
      <c r="Z263" s="662">
        <f t="shared" si="8"/>
        <v>5250.0000000000009</v>
      </c>
      <c r="AA263" s="594">
        <f t="shared" si="9"/>
        <v>80250</v>
      </c>
    </row>
    <row r="264" spans="1:27" x14ac:dyDescent="0.35">
      <c r="A264" s="582"/>
      <c r="B264" s="196" t="s">
        <v>21290</v>
      </c>
      <c r="C264" s="196" t="s">
        <v>250</v>
      </c>
      <c r="D264" s="196" t="s">
        <v>21291</v>
      </c>
      <c r="E264" s="268" t="s">
        <v>21292</v>
      </c>
      <c r="F264" s="196"/>
      <c r="G264" s="583" t="s">
        <v>21705</v>
      </c>
      <c r="H264" s="582"/>
      <c r="I264" s="594">
        <v>75000</v>
      </c>
      <c r="J264" s="582"/>
      <c r="K264" s="582" t="s">
        <v>2394</v>
      </c>
      <c r="L264" s="607">
        <v>2017</v>
      </c>
      <c r="M264" s="595" t="s">
        <v>21699</v>
      </c>
      <c r="N264" s="595" t="s">
        <v>21704</v>
      </c>
      <c r="O264" s="584" t="s">
        <v>1063</v>
      </c>
      <c r="P264" s="582"/>
      <c r="Q264" s="584" t="s">
        <v>1063</v>
      </c>
      <c r="R264" s="584" t="s">
        <v>1063</v>
      </c>
      <c r="S264" s="582"/>
      <c r="T264" s="582"/>
      <c r="U264" s="582"/>
      <c r="V264" s="582"/>
      <c r="W264" s="582"/>
      <c r="X264" s="597"/>
      <c r="Y264" s="597"/>
      <c r="Z264" s="662">
        <f t="shared" si="8"/>
        <v>5250.0000000000009</v>
      </c>
      <c r="AA264" s="594">
        <f t="shared" si="9"/>
        <v>80250</v>
      </c>
    </row>
    <row r="265" spans="1:27" x14ac:dyDescent="0.35">
      <c r="A265" s="582"/>
      <c r="B265" s="196" t="s">
        <v>21290</v>
      </c>
      <c r="C265" s="196" t="s">
        <v>250</v>
      </c>
      <c r="D265" s="196" t="s">
        <v>21291</v>
      </c>
      <c r="E265" s="268" t="s">
        <v>21292</v>
      </c>
      <c r="F265" s="196"/>
      <c r="G265" s="583" t="s">
        <v>21701</v>
      </c>
      <c r="H265" s="582"/>
      <c r="I265" s="594">
        <v>75000</v>
      </c>
      <c r="J265" s="582"/>
      <c r="K265" s="582" t="s">
        <v>2394</v>
      </c>
      <c r="L265" s="607">
        <v>2017</v>
      </c>
      <c r="M265" s="595" t="s">
        <v>17019</v>
      </c>
      <c r="N265" s="595" t="s">
        <v>21702</v>
      </c>
      <c r="O265" s="584" t="s">
        <v>1063</v>
      </c>
      <c r="P265" s="582"/>
      <c r="Q265" s="584" t="s">
        <v>1063</v>
      </c>
      <c r="R265" s="584" t="s">
        <v>1063</v>
      </c>
      <c r="S265" s="582"/>
      <c r="T265" s="582"/>
      <c r="U265" s="582"/>
      <c r="V265" s="582"/>
      <c r="W265" s="582"/>
      <c r="X265" s="597"/>
      <c r="Y265" s="597"/>
      <c r="Z265" s="662">
        <f t="shared" si="8"/>
        <v>5250.0000000000009</v>
      </c>
      <c r="AA265" s="594">
        <f t="shared" si="9"/>
        <v>80250</v>
      </c>
    </row>
    <row r="266" spans="1:27" x14ac:dyDescent="0.35">
      <c r="A266" s="582"/>
      <c r="B266" s="196" t="s">
        <v>21290</v>
      </c>
      <c r="C266" s="196" t="s">
        <v>250</v>
      </c>
      <c r="D266" s="196" t="s">
        <v>21291</v>
      </c>
      <c r="E266" s="268" t="s">
        <v>21292</v>
      </c>
      <c r="F266" s="196"/>
      <c r="G266" s="583" t="s">
        <v>21706</v>
      </c>
      <c r="H266" s="582"/>
      <c r="I266" s="594">
        <v>75000</v>
      </c>
      <c r="J266" s="582"/>
      <c r="K266" s="582" t="s">
        <v>2394</v>
      </c>
      <c r="L266" s="607">
        <v>2017</v>
      </c>
      <c r="M266" s="595" t="s">
        <v>21699</v>
      </c>
      <c r="N266" s="595" t="s">
        <v>21707</v>
      </c>
      <c r="O266" s="584" t="s">
        <v>1063</v>
      </c>
      <c r="P266" s="582"/>
      <c r="Q266" s="584" t="s">
        <v>1063</v>
      </c>
      <c r="R266" s="584" t="s">
        <v>1063</v>
      </c>
      <c r="S266" s="582"/>
      <c r="T266" s="582"/>
      <c r="U266" s="582"/>
      <c r="V266" s="582"/>
      <c r="W266" s="582"/>
      <c r="X266" s="597"/>
      <c r="Y266" s="597"/>
      <c r="Z266" s="662">
        <f t="shared" si="8"/>
        <v>5250.0000000000009</v>
      </c>
      <c r="AA266" s="594">
        <f t="shared" si="9"/>
        <v>80250</v>
      </c>
    </row>
    <row r="267" spans="1:27" x14ac:dyDescent="0.35">
      <c r="A267" s="582"/>
      <c r="B267" s="196" t="s">
        <v>21290</v>
      </c>
      <c r="C267" s="196" t="s">
        <v>250</v>
      </c>
      <c r="D267" s="196" t="s">
        <v>21291</v>
      </c>
      <c r="E267" s="268" t="s">
        <v>21292</v>
      </c>
      <c r="F267" s="196"/>
      <c r="G267" s="583" t="s">
        <v>21708</v>
      </c>
      <c r="H267" s="582"/>
      <c r="I267" s="594">
        <v>75000</v>
      </c>
      <c r="J267" s="582"/>
      <c r="K267" s="582" t="s">
        <v>1562</v>
      </c>
      <c r="L267" s="607">
        <v>2017</v>
      </c>
      <c r="M267" s="607" t="s">
        <v>14933</v>
      </c>
      <c r="N267" s="595" t="s">
        <v>21709</v>
      </c>
      <c r="O267" s="584" t="s">
        <v>1063</v>
      </c>
      <c r="P267" s="582"/>
      <c r="Q267" s="582" t="s">
        <v>3925</v>
      </c>
      <c r="R267" s="582" t="s">
        <v>3926</v>
      </c>
      <c r="S267" s="582"/>
      <c r="T267" s="582"/>
      <c r="U267" s="582"/>
      <c r="V267" s="582"/>
      <c r="W267" s="582"/>
      <c r="X267" s="597"/>
      <c r="Y267" s="597"/>
      <c r="Z267" s="662">
        <f t="shared" si="8"/>
        <v>5250.0000000000009</v>
      </c>
      <c r="AA267" s="594">
        <f t="shared" si="9"/>
        <v>80250</v>
      </c>
    </row>
    <row r="268" spans="1:27" x14ac:dyDescent="0.35">
      <c r="A268" s="582"/>
      <c r="B268" s="196" t="s">
        <v>21290</v>
      </c>
      <c r="C268" s="196" t="s">
        <v>250</v>
      </c>
      <c r="D268" s="196" t="s">
        <v>21291</v>
      </c>
      <c r="E268" s="268" t="s">
        <v>21292</v>
      </c>
      <c r="F268" s="196"/>
      <c r="G268" s="583" t="s">
        <v>21710</v>
      </c>
      <c r="H268" s="582"/>
      <c r="I268" s="594">
        <v>75000</v>
      </c>
      <c r="J268" s="582"/>
      <c r="K268" s="582" t="s">
        <v>2394</v>
      </c>
      <c r="L268" s="607">
        <v>2017</v>
      </c>
      <c r="M268" s="595" t="s">
        <v>17019</v>
      </c>
      <c r="N268" s="595" t="s">
        <v>21711</v>
      </c>
      <c r="O268" s="584" t="s">
        <v>1063</v>
      </c>
      <c r="P268" s="582"/>
      <c r="Q268" s="584" t="s">
        <v>1063</v>
      </c>
      <c r="R268" s="584" t="s">
        <v>1063</v>
      </c>
      <c r="S268" s="582"/>
      <c r="T268" s="582"/>
      <c r="U268" s="582"/>
      <c r="V268" s="582"/>
      <c r="W268" s="582"/>
      <c r="X268" s="597"/>
      <c r="Y268" s="597"/>
      <c r="Z268" s="662">
        <f t="shared" si="8"/>
        <v>5250.0000000000009</v>
      </c>
      <c r="AA268" s="594">
        <f t="shared" si="9"/>
        <v>80250</v>
      </c>
    </row>
    <row r="269" spans="1:27" x14ac:dyDescent="0.35">
      <c r="A269" s="582"/>
      <c r="B269" s="196" t="s">
        <v>21290</v>
      </c>
      <c r="C269" s="196" t="s">
        <v>250</v>
      </c>
      <c r="D269" s="196" t="s">
        <v>21291</v>
      </c>
      <c r="E269" s="268" t="s">
        <v>21292</v>
      </c>
      <c r="F269" s="196"/>
      <c r="G269" s="583" t="s">
        <v>21712</v>
      </c>
      <c r="H269" s="582"/>
      <c r="I269" s="594">
        <v>75000</v>
      </c>
      <c r="J269" s="582"/>
      <c r="K269" s="582" t="s">
        <v>1562</v>
      </c>
      <c r="L269" s="607">
        <v>2017</v>
      </c>
      <c r="M269" s="607" t="s">
        <v>14933</v>
      </c>
      <c r="N269" s="595" t="s">
        <v>21713</v>
      </c>
      <c r="O269" s="584" t="s">
        <v>1063</v>
      </c>
      <c r="P269" s="582"/>
      <c r="Q269" s="582" t="s">
        <v>3925</v>
      </c>
      <c r="R269" s="582" t="s">
        <v>3926</v>
      </c>
      <c r="S269" s="582"/>
      <c r="T269" s="582"/>
      <c r="U269" s="582"/>
      <c r="V269" s="582"/>
      <c r="W269" s="582"/>
      <c r="X269" s="597"/>
      <c r="Y269" s="597"/>
      <c r="Z269" s="662">
        <f t="shared" si="8"/>
        <v>5250.0000000000009</v>
      </c>
      <c r="AA269" s="594">
        <f t="shared" si="9"/>
        <v>80250</v>
      </c>
    </row>
    <row r="270" spans="1:27" x14ac:dyDescent="0.35">
      <c r="A270" s="582"/>
      <c r="B270" s="196" t="s">
        <v>21290</v>
      </c>
      <c r="C270" s="196" t="s">
        <v>250</v>
      </c>
      <c r="D270" s="196" t="s">
        <v>21291</v>
      </c>
      <c r="E270" s="268" t="s">
        <v>21292</v>
      </c>
      <c r="F270" s="196"/>
      <c r="G270" s="583" t="s">
        <v>21714</v>
      </c>
      <c r="H270" s="582"/>
      <c r="I270" s="594">
        <v>75000</v>
      </c>
      <c r="J270" s="582"/>
      <c r="K270" s="582" t="s">
        <v>2394</v>
      </c>
      <c r="L270" s="607">
        <v>2017</v>
      </c>
      <c r="M270" s="595" t="s">
        <v>21699</v>
      </c>
      <c r="N270" s="595" t="s">
        <v>21715</v>
      </c>
      <c r="O270" s="584" t="s">
        <v>1063</v>
      </c>
      <c r="P270" s="582"/>
      <c r="Q270" s="584" t="s">
        <v>1063</v>
      </c>
      <c r="R270" s="584" t="s">
        <v>1063</v>
      </c>
      <c r="S270" s="582"/>
      <c r="T270" s="582"/>
      <c r="U270" s="582"/>
      <c r="V270" s="582"/>
      <c r="W270" s="582"/>
      <c r="X270" s="597"/>
      <c r="Y270" s="597"/>
      <c r="Z270" s="662">
        <f t="shared" si="8"/>
        <v>5250.0000000000009</v>
      </c>
      <c r="AA270" s="594">
        <f t="shared" si="9"/>
        <v>80250</v>
      </c>
    </row>
    <row r="271" spans="1:27" x14ac:dyDescent="0.35">
      <c r="A271" s="582"/>
      <c r="B271" s="196" t="s">
        <v>21290</v>
      </c>
      <c r="C271" s="196" t="s">
        <v>250</v>
      </c>
      <c r="D271" s="196" t="s">
        <v>21291</v>
      </c>
      <c r="E271" s="268" t="s">
        <v>21292</v>
      </c>
      <c r="F271" s="196"/>
      <c r="G271" s="583" t="s">
        <v>21716</v>
      </c>
      <c r="H271" s="582"/>
      <c r="I271" s="594">
        <v>75000</v>
      </c>
      <c r="J271" s="582"/>
      <c r="K271" s="582" t="s">
        <v>2394</v>
      </c>
      <c r="L271" s="607">
        <v>2017</v>
      </c>
      <c r="M271" s="595" t="s">
        <v>17019</v>
      </c>
      <c r="N271" s="595" t="s">
        <v>21717</v>
      </c>
      <c r="O271" s="584" t="s">
        <v>1063</v>
      </c>
      <c r="P271" s="582"/>
      <c r="Q271" s="584" t="s">
        <v>1063</v>
      </c>
      <c r="R271" s="584" t="s">
        <v>1063</v>
      </c>
      <c r="S271" s="582"/>
      <c r="T271" s="582"/>
      <c r="U271" s="582"/>
      <c r="V271" s="582"/>
      <c r="W271" s="582"/>
      <c r="X271" s="597"/>
      <c r="Y271" s="597"/>
      <c r="Z271" s="662">
        <f t="shared" si="8"/>
        <v>5250.0000000000009</v>
      </c>
      <c r="AA271" s="594">
        <f t="shared" si="9"/>
        <v>80250</v>
      </c>
    </row>
    <row r="272" spans="1:27" x14ac:dyDescent="0.35">
      <c r="A272" s="582"/>
      <c r="B272" s="196" t="s">
        <v>21290</v>
      </c>
      <c r="C272" s="196" t="s">
        <v>250</v>
      </c>
      <c r="D272" s="196" t="s">
        <v>21291</v>
      </c>
      <c r="E272" s="268" t="s">
        <v>21292</v>
      </c>
      <c r="F272" s="196"/>
      <c r="G272" s="583" t="s">
        <v>21718</v>
      </c>
      <c r="H272" s="582"/>
      <c r="I272" s="594">
        <v>75000</v>
      </c>
      <c r="J272" s="582"/>
      <c r="K272" s="582" t="s">
        <v>2394</v>
      </c>
      <c r="L272" s="607">
        <v>2017</v>
      </c>
      <c r="M272" s="595" t="s">
        <v>17019</v>
      </c>
      <c r="N272" s="595" t="s">
        <v>21719</v>
      </c>
      <c r="O272" s="584" t="s">
        <v>1063</v>
      </c>
      <c r="P272" s="582"/>
      <c r="Q272" s="584" t="s">
        <v>1063</v>
      </c>
      <c r="R272" s="584" t="s">
        <v>1063</v>
      </c>
      <c r="S272" s="582"/>
      <c r="T272" s="582"/>
      <c r="U272" s="582"/>
      <c r="V272" s="582"/>
      <c r="W272" s="582"/>
      <c r="X272" s="597"/>
      <c r="Y272" s="597"/>
      <c r="Z272" s="662">
        <f t="shared" si="8"/>
        <v>5250.0000000000009</v>
      </c>
      <c r="AA272" s="594">
        <f t="shared" si="9"/>
        <v>80250</v>
      </c>
    </row>
    <row r="273" spans="1:27" x14ac:dyDescent="0.35">
      <c r="A273" s="582"/>
      <c r="B273" s="196" t="s">
        <v>21290</v>
      </c>
      <c r="C273" s="196" t="s">
        <v>250</v>
      </c>
      <c r="D273" s="196" t="s">
        <v>21291</v>
      </c>
      <c r="E273" s="268" t="s">
        <v>21292</v>
      </c>
      <c r="F273" s="196"/>
      <c r="G273" s="583" t="s">
        <v>21720</v>
      </c>
      <c r="H273" s="582"/>
      <c r="I273" s="594">
        <v>75000</v>
      </c>
      <c r="J273" s="582"/>
      <c r="K273" s="582" t="s">
        <v>2394</v>
      </c>
      <c r="L273" s="607">
        <v>2017</v>
      </c>
      <c r="M273" s="595" t="s">
        <v>21699</v>
      </c>
      <c r="N273" s="595" t="s">
        <v>21719</v>
      </c>
      <c r="O273" s="584" t="s">
        <v>1063</v>
      </c>
      <c r="P273" s="582"/>
      <c r="Q273" s="584" t="s">
        <v>1063</v>
      </c>
      <c r="R273" s="584" t="s">
        <v>1063</v>
      </c>
      <c r="S273" s="582"/>
      <c r="T273" s="582"/>
      <c r="U273" s="582"/>
      <c r="V273" s="582"/>
      <c r="W273" s="582"/>
      <c r="X273" s="597"/>
      <c r="Y273" s="597"/>
      <c r="Z273" s="662">
        <f t="shared" si="8"/>
        <v>5250.0000000000009</v>
      </c>
      <c r="AA273" s="594">
        <f t="shared" si="9"/>
        <v>80250</v>
      </c>
    </row>
    <row r="274" spans="1:27" x14ac:dyDescent="0.35">
      <c r="A274" s="582"/>
      <c r="B274" s="196" t="s">
        <v>21290</v>
      </c>
      <c r="C274" s="196" t="s">
        <v>250</v>
      </c>
      <c r="D274" s="196" t="s">
        <v>21291</v>
      </c>
      <c r="E274" s="268" t="s">
        <v>21292</v>
      </c>
      <c r="F274" s="196"/>
      <c r="G274" s="583" t="s">
        <v>21721</v>
      </c>
      <c r="H274" s="582"/>
      <c r="I274" s="594">
        <v>75000</v>
      </c>
      <c r="J274" s="582"/>
      <c r="K274" s="582" t="s">
        <v>2394</v>
      </c>
      <c r="L274" s="607">
        <v>2017</v>
      </c>
      <c r="M274" s="595" t="s">
        <v>17019</v>
      </c>
      <c r="N274" s="595" t="s">
        <v>21702</v>
      </c>
      <c r="O274" s="584" t="s">
        <v>1063</v>
      </c>
      <c r="P274" s="582"/>
      <c r="Q274" s="584" t="s">
        <v>1063</v>
      </c>
      <c r="R274" s="584" t="s">
        <v>1063</v>
      </c>
      <c r="S274" s="582"/>
      <c r="T274" s="582"/>
      <c r="U274" s="582"/>
      <c r="V274" s="582"/>
      <c r="W274" s="582"/>
      <c r="X274" s="597"/>
      <c r="Y274" s="597"/>
      <c r="Z274" s="662">
        <f t="shared" si="8"/>
        <v>5250.0000000000009</v>
      </c>
      <c r="AA274" s="594">
        <f t="shared" si="9"/>
        <v>80250</v>
      </c>
    </row>
    <row r="275" spans="1:27" x14ac:dyDescent="0.35">
      <c r="A275" s="582"/>
      <c r="B275" s="196" t="s">
        <v>21290</v>
      </c>
      <c r="C275" s="196" t="s">
        <v>250</v>
      </c>
      <c r="D275" s="196" t="s">
        <v>21291</v>
      </c>
      <c r="E275" s="268" t="s">
        <v>21292</v>
      </c>
      <c r="F275" s="196"/>
      <c r="G275" s="583" t="s">
        <v>21722</v>
      </c>
      <c r="H275" s="582"/>
      <c r="I275" s="594">
        <v>75000</v>
      </c>
      <c r="J275" s="582"/>
      <c r="K275" s="582" t="s">
        <v>2394</v>
      </c>
      <c r="L275" s="607">
        <v>2017</v>
      </c>
      <c r="M275" s="595" t="s">
        <v>21699</v>
      </c>
      <c r="N275" s="595" t="s">
        <v>21702</v>
      </c>
      <c r="O275" s="584" t="s">
        <v>1063</v>
      </c>
      <c r="P275" s="582"/>
      <c r="Q275" s="584" t="s">
        <v>1063</v>
      </c>
      <c r="R275" s="584" t="s">
        <v>1063</v>
      </c>
      <c r="S275" s="582"/>
      <c r="T275" s="582"/>
      <c r="U275" s="582"/>
      <c r="V275" s="582"/>
      <c r="W275" s="582"/>
      <c r="X275" s="597"/>
      <c r="Y275" s="597"/>
      <c r="Z275" s="662">
        <f t="shared" si="8"/>
        <v>5250.0000000000009</v>
      </c>
      <c r="AA275" s="594">
        <f t="shared" si="9"/>
        <v>80250</v>
      </c>
    </row>
    <row r="276" spans="1:27" x14ac:dyDescent="0.35">
      <c r="A276" s="582"/>
      <c r="B276" s="196" t="s">
        <v>21290</v>
      </c>
      <c r="C276" s="196" t="s">
        <v>250</v>
      </c>
      <c r="D276" s="196" t="s">
        <v>21291</v>
      </c>
      <c r="E276" s="268" t="s">
        <v>21292</v>
      </c>
      <c r="F276" s="196"/>
      <c r="G276" s="583" t="s">
        <v>21723</v>
      </c>
      <c r="H276" s="582"/>
      <c r="I276" s="594">
        <v>75000</v>
      </c>
      <c r="J276" s="582"/>
      <c r="K276" s="582" t="s">
        <v>1562</v>
      </c>
      <c r="L276" s="607">
        <v>2017</v>
      </c>
      <c r="M276" s="607" t="s">
        <v>14933</v>
      </c>
      <c r="N276" s="595" t="s">
        <v>21724</v>
      </c>
      <c r="O276" s="584" t="s">
        <v>1063</v>
      </c>
      <c r="P276" s="582"/>
      <c r="Q276" s="582" t="s">
        <v>3925</v>
      </c>
      <c r="R276" s="582" t="s">
        <v>3926</v>
      </c>
      <c r="S276" s="582"/>
      <c r="T276" s="582"/>
      <c r="U276" s="582"/>
      <c r="V276" s="582"/>
      <c r="W276" s="582"/>
      <c r="X276" s="597"/>
      <c r="Y276" s="597"/>
      <c r="Z276" s="662">
        <f t="shared" si="8"/>
        <v>5250.0000000000009</v>
      </c>
      <c r="AA276" s="594">
        <f t="shared" si="9"/>
        <v>80250</v>
      </c>
    </row>
    <row r="277" spans="1:27" x14ac:dyDescent="0.35">
      <c r="A277" s="582"/>
      <c r="B277" s="196" t="s">
        <v>21290</v>
      </c>
      <c r="C277" s="196" t="s">
        <v>250</v>
      </c>
      <c r="D277" s="196" t="s">
        <v>21291</v>
      </c>
      <c r="E277" s="268" t="s">
        <v>21292</v>
      </c>
      <c r="F277" s="196"/>
      <c r="G277" s="583" t="s">
        <v>21725</v>
      </c>
      <c r="H277" s="582"/>
      <c r="I277" s="594">
        <v>75000</v>
      </c>
      <c r="J277" s="582"/>
      <c r="K277" s="582" t="s">
        <v>2394</v>
      </c>
      <c r="L277" s="607">
        <v>2017</v>
      </c>
      <c r="M277" s="595" t="s">
        <v>17019</v>
      </c>
      <c r="N277" s="595" t="s">
        <v>21719</v>
      </c>
      <c r="O277" s="584" t="s">
        <v>1063</v>
      </c>
      <c r="P277" s="582"/>
      <c r="Q277" s="584" t="s">
        <v>1063</v>
      </c>
      <c r="R277" s="584" t="s">
        <v>1063</v>
      </c>
      <c r="S277" s="582"/>
      <c r="T277" s="582"/>
      <c r="U277" s="582"/>
      <c r="V277" s="582"/>
      <c r="W277" s="582"/>
      <c r="X277" s="597"/>
      <c r="Y277" s="597"/>
      <c r="Z277" s="662">
        <f t="shared" si="8"/>
        <v>5250.0000000000009</v>
      </c>
      <c r="AA277" s="594">
        <f t="shared" si="9"/>
        <v>80250</v>
      </c>
    </row>
    <row r="278" spans="1:27" x14ac:dyDescent="0.35">
      <c r="A278" s="582"/>
      <c r="B278" s="196" t="s">
        <v>21290</v>
      </c>
      <c r="C278" s="196" t="s">
        <v>250</v>
      </c>
      <c r="D278" s="196" t="s">
        <v>21291</v>
      </c>
      <c r="E278" s="268" t="s">
        <v>21292</v>
      </c>
      <c r="F278" s="196"/>
      <c r="G278" s="583" t="s">
        <v>21726</v>
      </c>
      <c r="H278" s="582"/>
      <c r="I278" s="594">
        <v>75000</v>
      </c>
      <c r="J278" s="582"/>
      <c r="K278" s="582" t="s">
        <v>2394</v>
      </c>
      <c r="L278" s="607">
        <v>2017</v>
      </c>
      <c r="M278" s="595" t="s">
        <v>21699</v>
      </c>
      <c r="N278" s="595" t="s">
        <v>21717</v>
      </c>
      <c r="O278" s="584" t="s">
        <v>1063</v>
      </c>
      <c r="P278" s="582"/>
      <c r="Q278" s="584" t="s">
        <v>1063</v>
      </c>
      <c r="R278" s="584" t="s">
        <v>1063</v>
      </c>
      <c r="S278" s="582"/>
      <c r="T278" s="582"/>
      <c r="U278" s="582"/>
      <c r="V278" s="582"/>
      <c r="W278" s="582"/>
      <c r="X278" s="597"/>
      <c r="Y278" s="597"/>
      <c r="Z278" s="662">
        <f t="shared" si="8"/>
        <v>5250.0000000000009</v>
      </c>
      <c r="AA278" s="594">
        <f t="shared" si="9"/>
        <v>80250</v>
      </c>
    </row>
    <row r="279" spans="1:27" x14ac:dyDescent="0.35">
      <c r="A279" s="582"/>
      <c r="B279" s="196" t="s">
        <v>21290</v>
      </c>
      <c r="C279" s="196" t="s">
        <v>250</v>
      </c>
      <c r="D279" s="196" t="s">
        <v>21291</v>
      </c>
      <c r="E279" s="268" t="s">
        <v>21292</v>
      </c>
      <c r="F279" s="196"/>
      <c r="G279" s="583" t="s">
        <v>21727</v>
      </c>
      <c r="H279" s="582"/>
      <c r="I279" s="594">
        <v>75000</v>
      </c>
      <c r="J279" s="582"/>
      <c r="K279" s="582" t="s">
        <v>1562</v>
      </c>
      <c r="L279" s="607">
        <v>2017</v>
      </c>
      <c r="M279" s="607" t="s">
        <v>14933</v>
      </c>
      <c r="N279" s="595" t="s">
        <v>21728</v>
      </c>
      <c r="O279" s="584" t="s">
        <v>1063</v>
      </c>
      <c r="P279" s="582"/>
      <c r="Q279" s="582" t="s">
        <v>3925</v>
      </c>
      <c r="R279" s="582" t="s">
        <v>3926</v>
      </c>
      <c r="S279" s="582"/>
      <c r="T279" s="582"/>
      <c r="U279" s="582"/>
      <c r="V279" s="582"/>
      <c r="W279" s="582"/>
      <c r="X279" s="597"/>
      <c r="Y279" s="597"/>
      <c r="Z279" s="662">
        <f t="shared" si="8"/>
        <v>5250.0000000000009</v>
      </c>
      <c r="AA279" s="594">
        <f t="shared" si="9"/>
        <v>80250</v>
      </c>
    </row>
    <row r="280" spans="1:27" x14ac:dyDescent="0.35">
      <c r="A280" s="582"/>
      <c r="B280" s="196" t="s">
        <v>21290</v>
      </c>
      <c r="C280" s="196" t="s">
        <v>250</v>
      </c>
      <c r="D280" s="196" t="s">
        <v>21291</v>
      </c>
      <c r="E280" s="268" t="s">
        <v>21292</v>
      </c>
      <c r="F280" s="196"/>
      <c r="G280" s="583" t="s">
        <v>21729</v>
      </c>
      <c r="H280" s="582"/>
      <c r="I280" s="594">
        <v>75000</v>
      </c>
      <c r="J280" s="582"/>
      <c r="K280" s="582" t="s">
        <v>2394</v>
      </c>
      <c r="L280" s="607">
        <v>2017</v>
      </c>
      <c r="M280" s="595" t="s">
        <v>17019</v>
      </c>
      <c r="N280" s="595" t="s">
        <v>21730</v>
      </c>
      <c r="O280" s="584" t="s">
        <v>1063</v>
      </c>
      <c r="P280" s="582"/>
      <c r="Q280" s="584" t="s">
        <v>1063</v>
      </c>
      <c r="R280" s="584" t="s">
        <v>1063</v>
      </c>
      <c r="S280" s="582"/>
      <c r="T280" s="582"/>
      <c r="U280" s="582"/>
      <c r="V280" s="582"/>
      <c r="W280" s="582"/>
      <c r="X280" s="597"/>
      <c r="Y280" s="597"/>
      <c r="Z280" s="662">
        <f t="shared" si="8"/>
        <v>5250.0000000000009</v>
      </c>
      <c r="AA280" s="594">
        <f t="shared" si="9"/>
        <v>80250</v>
      </c>
    </row>
    <row r="281" spans="1:27" x14ac:dyDescent="0.35">
      <c r="A281" s="582"/>
      <c r="B281" s="196" t="s">
        <v>21290</v>
      </c>
      <c r="C281" s="196" t="s">
        <v>250</v>
      </c>
      <c r="D281" s="196" t="s">
        <v>21291</v>
      </c>
      <c r="E281" s="268" t="s">
        <v>21292</v>
      </c>
      <c r="F281" s="196"/>
      <c r="G281" s="583" t="s">
        <v>21731</v>
      </c>
      <c r="H281" s="582"/>
      <c r="I281" s="594">
        <v>75000</v>
      </c>
      <c r="J281" s="582"/>
      <c r="K281" s="582" t="s">
        <v>2394</v>
      </c>
      <c r="L281" s="607">
        <v>2017</v>
      </c>
      <c r="M281" s="595" t="s">
        <v>21699</v>
      </c>
      <c r="N281" s="595" t="s">
        <v>21732</v>
      </c>
      <c r="O281" s="584" t="s">
        <v>1063</v>
      </c>
      <c r="P281" s="582"/>
      <c r="Q281" s="584" t="s">
        <v>1063</v>
      </c>
      <c r="R281" s="584" t="s">
        <v>1063</v>
      </c>
      <c r="S281" s="582"/>
      <c r="T281" s="582"/>
      <c r="U281" s="582"/>
      <c r="V281" s="582"/>
      <c r="W281" s="582"/>
      <c r="X281" s="597"/>
      <c r="Y281" s="597"/>
      <c r="Z281" s="662">
        <f t="shared" si="8"/>
        <v>5250.0000000000009</v>
      </c>
      <c r="AA281" s="594">
        <f t="shared" si="9"/>
        <v>80250</v>
      </c>
    </row>
    <row r="282" spans="1:27" x14ac:dyDescent="0.35">
      <c r="A282" s="582"/>
      <c r="B282" s="196" t="s">
        <v>21290</v>
      </c>
      <c r="C282" s="196" t="s">
        <v>250</v>
      </c>
      <c r="D282" s="196" t="s">
        <v>21291</v>
      </c>
      <c r="E282" s="268" t="s">
        <v>21292</v>
      </c>
      <c r="F282" s="196"/>
      <c r="G282" s="583" t="s">
        <v>21733</v>
      </c>
      <c r="H282" s="582"/>
      <c r="I282" s="594">
        <v>75000</v>
      </c>
      <c r="J282" s="582"/>
      <c r="K282" s="582" t="s">
        <v>1562</v>
      </c>
      <c r="L282" s="607">
        <v>2017</v>
      </c>
      <c r="M282" s="607" t="s">
        <v>14933</v>
      </c>
      <c r="N282" s="595" t="s">
        <v>21734</v>
      </c>
      <c r="O282" s="584" t="s">
        <v>1063</v>
      </c>
      <c r="P282" s="582"/>
      <c r="Q282" s="582" t="s">
        <v>3925</v>
      </c>
      <c r="R282" s="582" t="s">
        <v>3926</v>
      </c>
      <c r="S282" s="582"/>
      <c r="T282" s="582"/>
      <c r="U282" s="582"/>
      <c r="V282" s="582"/>
      <c r="W282" s="582"/>
      <c r="X282" s="597"/>
      <c r="Y282" s="597"/>
      <c r="Z282" s="662">
        <f t="shared" si="8"/>
        <v>5250.0000000000009</v>
      </c>
      <c r="AA282" s="594">
        <f t="shared" si="9"/>
        <v>80250</v>
      </c>
    </row>
    <row r="283" spans="1:27" x14ac:dyDescent="0.35">
      <c r="A283" s="582"/>
      <c r="B283" s="196" t="s">
        <v>21290</v>
      </c>
      <c r="C283" s="196" t="s">
        <v>250</v>
      </c>
      <c r="D283" s="196" t="s">
        <v>21291</v>
      </c>
      <c r="E283" s="268" t="s">
        <v>21292</v>
      </c>
      <c r="F283" s="196"/>
      <c r="G283" s="583" t="s">
        <v>21735</v>
      </c>
      <c r="H283" s="582"/>
      <c r="I283" s="594">
        <v>75000</v>
      </c>
      <c r="J283" s="582"/>
      <c r="K283" s="582" t="s">
        <v>2394</v>
      </c>
      <c r="L283" s="607">
        <v>2017</v>
      </c>
      <c r="M283" s="595" t="s">
        <v>17019</v>
      </c>
      <c r="N283" s="595" t="s">
        <v>21700</v>
      </c>
      <c r="O283" s="584" t="s">
        <v>1063</v>
      </c>
      <c r="P283" s="582"/>
      <c r="Q283" s="584" t="s">
        <v>1063</v>
      </c>
      <c r="R283" s="584" t="s">
        <v>1063</v>
      </c>
      <c r="S283" s="582"/>
      <c r="T283" s="582"/>
      <c r="U283" s="582"/>
      <c r="V283" s="582"/>
      <c r="W283" s="582"/>
      <c r="X283" s="597"/>
      <c r="Y283" s="597"/>
      <c r="Z283" s="662">
        <f t="shared" si="8"/>
        <v>5250.0000000000009</v>
      </c>
      <c r="AA283" s="594">
        <f t="shared" si="9"/>
        <v>80250</v>
      </c>
    </row>
    <row r="284" spans="1:27" x14ac:dyDescent="0.35">
      <c r="A284" s="582"/>
      <c r="B284" s="196" t="s">
        <v>21290</v>
      </c>
      <c r="C284" s="196" t="s">
        <v>250</v>
      </c>
      <c r="D284" s="196" t="s">
        <v>21291</v>
      </c>
      <c r="E284" s="268" t="s">
        <v>21292</v>
      </c>
      <c r="F284" s="196"/>
      <c r="G284" s="583" t="s">
        <v>21736</v>
      </c>
      <c r="H284" s="582"/>
      <c r="I284" s="594">
        <v>75000</v>
      </c>
      <c r="J284" s="582"/>
      <c r="K284" s="582" t="s">
        <v>2394</v>
      </c>
      <c r="L284" s="607">
        <v>2017</v>
      </c>
      <c r="M284" s="595" t="s">
        <v>17019</v>
      </c>
      <c r="N284" s="595" t="s">
        <v>21732</v>
      </c>
      <c r="O284" s="584" t="s">
        <v>1063</v>
      </c>
      <c r="P284" s="582"/>
      <c r="Q284" s="584" t="s">
        <v>1063</v>
      </c>
      <c r="R284" s="584" t="s">
        <v>1063</v>
      </c>
      <c r="S284" s="582"/>
      <c r="T284" s="582"/>
      <c r="U284" s="582"/>
      <c r="V284" s="582"/>
      <c r="W284" s="582"/>
      <c r="X284" s="597"/>
      <c r="Y284" s="597"/>
      <c r="Z284" s="662">
        <f t="shared" si="8"/>
        <v>5250.0000000000009</v>
      </c>
      <c r="AA284" s="594">
        <f t="shared" si="9"/>
        <v>80250</v>
      </c>
    </row>
    <row r="285" spans="1:27" x14ac:dyDescent="0.35">
      <c r="A285" s="582"/>
      <c r="B285" s="196" t="s">
        <v>21290</v>
      </c>
      <c r="C285" s="196" t="s">
        <v>250</v>
      </c>
      <c r="D285" s="196" t="s">
        <v>21291</v>
      </c>
      <c r="E285" s="268" t="s">
        <v>21292</v>
      </c>
      <c r="F285" s="196"/>
      <c r="G285" s="583" t="s">
        <v>21737</v>
      </c>
      <c r="H285" s="582"/>
      <c r="I285" s="594">
        <v>75000</v>
      </c>
      <c r="J285" s="582"/>
      <c r="K285" s="582" t="s">
        <v>2394</v>
      </c>
      <c r="L285" s="607">
        <v>2017</v>
      </c>
      <c r="M285" s="595" t="s">
        <v>21699</v>
      </c>
      <c r="N285" s="595" t="s">
        <v>21730</v>
      </c>
      <c r="O285" s="584" t="s">
        <v>1063</v>
      </c>
      <c r="P285" s="582"/>
      <c r="Q285" s="584" t="s">
        <v>1063</v>
      </c>
      <c r="R285" s="584" t="s">
        <v>1063</v>
      </c>
      <c r="S285" s="582"/>
      <c r="T285" s="582"/>
      <c r="U285" s="582"/>
      <c r="V285" s="582"/>
      <c r="W285" s="582"/>
      <c r="X285" s="597"/>
      <c r="Y285" s="597"/>
      <c r="Z285" s="662">
        <f t="shared" si="8"/>
        <v>5250.0000000000009</v>
      </c>
      <c r="AA285" s="594">
        <f t="shared" si="9"/>
        <v>80250</v>
      </c>
    </row>
    <row r="286" spans="1:27" x14ac:dyDescent="0.35">
      <c r="A286" s="582"/>
      <c r="B286" s="196" t="s">
        <v>21290</v>
      </c>
      <c r="C286" s="196" t="s">
        <v>250</v>
      </c>
      <c r="D286" s="196" t="s">
        <v>21291</v>
      </c>
      <c r="E286" s="268" t="s">
        <v>21292</v>
      </c>
      <c r="F286" s="196"/>
      <c r="G286" s="583" t="s">
        <v>21738</v>
      </c>
      <c r="H286" s="582"/>
      <c r="I286" s="594">
        <v>75000</v>
      </c>
      <c r="J286" s="582"/>
      <c r="K286" s="582" t="s">
        <v>1562</v>
      </c>
      <c r="L286" s="607">
        <v>2017</v>
      </c>
      <c r="M286" s="607" t="s">
        <v>14933</v>
      </c>
      <c r="N286" s="595" t="s">
        <v>21739</v>
      </c>
      <c r="O286" s="584" t="s">
        <v>1063</v>
      </c>
      <c r="P286" s="582"/>
      <c r="Q286" s="582" t="s">
        <v>3925</v>
      </c>
      <c r="R286" s="582" t="s">
        <v>3926</v>
      </c>
      <c r="S286" s="582"/>
      <c r="T286" s="582"/>
      <c r="U286" s="582"/>
      <c r="V286" s="582"/>
      <c r="W286" s="582"/>
      <c r="X286" s="597"/>
      <c r="Y286" s="597"/>
      <c r="Z286" s="662">
        <f t="shared" si="8"/>
        <v>5250.0000000000009</v>
      </c>
      <c r="AA286" s="594">
        <f t="shared" si="9"/>
        <v>80250</v>
      </c>
    </row>
    <row r="287" spans="1:27" x14ac:dyDescent="0.35">
      <c r="A287" s="582"/>
      <c r="B287" s="196" t="s">
        <v>21290</v>
      </c>
      <c r="C287" s="196" t="s">
        <v>250</v>
      </c>
      <c r="D287" s="196" t="s">
        <v>21291</v>
      </c>
      <c r="E287" s="268" t="s">
        <v>21292</v>
      </c>
      <c r="F287" s="196"/>
      <c r="G287" s="583" t="s">
        <v>21740</v>
      </c>
      <c r="H287" s="582"/>
      <c r="I287" s="594">
        <v>75000</v>
      </c>
      <c r="J287" s="582"/>
      <c r="K287" s="582" t="s">
        <v>2394</v>
      </c>
      <c r="L287" s="607">
        <v>2017</v>
      </c>
      <c r="M287" s="595" t="s">
        <v>21699</v>
      </c>
      <c r="N287" s="595" t="s">
        <v>21711</v>
      </c>
      <c r="O287" s="584" t="s">
        <v>1063</v>
      </c>
      <c r="P287" s="582"/>
      <c r="Q287" s="584" t="s">
        <v>1063</v>
      </c>
      <c r="R287" s="584" t="s">
        <v>1063</v>
      </c>
      <c r="S287" s="582"/>
      <c r="T287" s="582"/>
      <c r="U287" s="582"/>
      <c r="V287" s="582"/>
      <c r="W287" s="582"/>
      <c r="X287" s="597"/>
      <c r="Y287" s="597"/>
      <c r="Z287" s="662">
        <f t="shared" si="8"/>
        <v>5250.0000000000009</v>
      </c>
      <c r="AA287" s="594">
        <f t="shared" si="9"/>
        <v>80250</v>
      </c>
    </row>
    <row r="288" spans="1:27" x14ac:dyDescent="0.35">
      <c r="A288" s="582"/>
      <c r="B288" s="196" t="s">
        <v>21290</v>
      </c>
      <c r="C288" s="196" t="s">
        <v>250</v>
      </c>
      <c r="D288" s="196" t="s">
        <v>21291</v>
      </c>
      <c r="E288" s="268" t="s">
        <v>21292</v>
      </c>
      <c r="F288" s="196"/>
      <c r="G288" s="583" t="s">
        <v>21741</v>
      </c>
      <c r="H288" s="582"/>
      <c r="I288" s="594">
        <v>75000</v>
      </c>
      <c r="J288" s="582"/>
      <c r="K288" s="582" t="s">
        <v>2394</v>
      </c>
      <c r="L288" s="607">
        <v>2017</v>
      </c>
      <c r="M288" s="595" t="s">
        <v>17019</v>
      </c>
      <c r="N288" s="595" t="s">
        <v>21707</v>
      </c>
      <c r="O288" s="584" t="s">
        <v>1063</v>
      </c>
      <c r="P288" s="582"/>
      <c r="Q288" s="584" t="s">
        <v>1063</v>
      </c>
      <c r="R288" s="584" t="s">
        <v>1063</v>
      </c>
      <c r="S288" s="582"/>
      <c r="T288" s="582"/>
      <c r="U288" s="582"/>
      <c r="V288" s="582"/>
      <c r="W288" s="582"/>
      <c r="X288" s="597"/>
      <c r="Y288" s="597"/>
      <c r="Z288" s="662">
        <f t="shared" si="8"/>
        <v>5250.0000000000009</v>
      </c>
      <c r="AA288" s="594">
        <f t="shared" si="9"/>
        <v>80250</v>
      </c>
    </row>
    <row r="289" spans="1:27" s="592" customFormat="1" x14ac:dyDescent="0.35">
      <c r="A289" s="577"/>
      <c r="B289" s="577"/>
      <c r="C289" s="577"/>
      <c r="D289" s="577"/>
      <c r="E289" s="578"/>
      <c r="F289" s="577"/>
      <c r="G289" s="589" t="s">
        <v>5622</v>
      </c>
      <c r="H289" s="577"/>
      <c r="I289" s="579"/>
      <c r="J289" s="577"/>
      <c r="K289" s="577"/>
      <c r="L289" s="581"/>
      <c r="M289" s="590"/>
      <c r="N289" s="591"/>
      <c r="O289" s="581"/>
      <c r="P289" s="577"/>
      <c r="Q289" s="577"/>
      <c r="R289" s="581"/>
      <c r="S289" s="577"/>
      <c r="T289" s="577"/>
      <c r="U289" s="577"/>
      <c r="V289" s="577"/>
      <c r="W289" s="577"/>
      <c r="X289" s="578"/>
      <c r="Y289" s="578"/>
      <c r="Z289" s="662">
        <f t="shared" si="8"/>
        <v>0</v>
      </c>
      <c r="AA289" s="579">
        <f t="shared" si="9"/>
        <v>0</v>
      </c>
    </row>
    <row r="290" spans="1:27" s="601" customFormat="1" x14ac:dyDescent="0.35">
      <c r="A290" s="584"/>
      <c r="B290" s="196" t="s">
        <v>21290</v>
      </c>
      <c r="C290" s="196" t="s">
        <v>250</v>
      </c>
      <c r="D290" s="196" t="s">
        <v>21291</v>
      </c>
      <c r="E290" s="268" t="s">
        <v>21292</v>
      </c>
      <c r="F290" s="196"/>
      <c r="G290" s="583" t="s">
        <v>21742</v>
      </c>
      <c r="H290" s="584"/>
      <c r="I290" s="585">
        <f>180000*3</f>
        <v>540000</v>
      </c>
      <c r="J290" s="584"/>
      <c r="K290" s="584" t="s">
        <v>21743</v>
      </c>
      <c r="L290" s="421" t="s">
        <v>21744</v>
      </c>
      <c r="M290" s="421" t="s">
        <v>21744</v>
      </c>
      <c r="N290" s="421" t="s">
        <v>21744</v>
      </c>
      <c r="O290" s="421" t="s">
        <v>21744</v>
      </c>
      <c r="P290" s="584"/>
      <c r="Q290" s="421" t="s">
        <v>21744</v>
      </c>
      <c r="R290" s="421" t="s">
        <v>21744</v>
      </c>
      <c r="S290" s="584"/>
      <c r="T290" s="584"/>
      <c r="U290" s="584"/>
      <c r="V290" s="584"/>
      <c r="W290" s="584"/>
      <c r="X290" s="588"/>
      <c r="Y290" s="588"/>
      <c r="Z290" s="662">
        <f t="shared" si="8"/>
        <v>37800</v>
      </c>
      <c r="AA290" s="585">
        <f t="shared" si="9"/>
        <v>577800</v>
      </c>
    </row>
    <row r="291" spans="1:27" s="601" customFormat="1" x14ac:dyDescent="0.35">
      <c r="A291" s="584"/>
      <c r="B291" s="196" t="s">
        <v>21290</v>
      </c>
      <c r="C291" s="196" t="s">
        <v>250</v>
      </c>
      <c r="D291" s="196" t="s">
        <v>21291</v>
      </c>
      <c r="E291" s="268" t="s">
        <v>21292</v>
      </c>
      <c r="F291" s="196"/>
      <c r="G291" s="583" t="s">
        <v>21745</v>
      </c>
      <c r="H291" s="584"/>
      <c r="I291" s="585">
        <f t="shared" ref="I291:I295" si="10">180000*3</f>
        <v>540000</v>
      </c>
      <c r="J291" s="584"/>
      <c r="K291" s="584" t="s">
        <v>21743</v>
      </c>
      <c r="L291" s="421" t="s">
        <v>21744</v>
      </c>
      <c r="M291" s="421" t="s">
        <v>21744</v>
      </c>
      <c r="N291" s="421" t="s">
        <v>21744</v>
      </c>
      <c r="O291" s="421" t="s">
        <v>21744</v>
      </c>
      <c r="P291" s="584"/>
      <c r="Q291" s="421" t="s">
        <v>21744</v>
      </c>
      <c r="R291" s="421" t="s">
        <v>21744</v>
      </c>
      <c r="S291" s="584"/>
      <c r="T291" s="584"/>
      <c r="U291" s="584"/>
      <c r="V291" s="584"/>
      <c r="W291" s="584"/>
      <c r="X291" s="588"/>
      <c r="Y291" s="588"/>
      <c r="Z291" s="662">
        <f t="shared" si="8"/>
        <v>37800</v>
      </c>
      <c r="AA291" s="585">
        <f t="shared" si="9"/>
        <v>577800</v>
      </c>
    </row>
    <row r="292" spans="1:27" s="601" customFormat="1" x14ac:dyDescent="0.35">
      <c r="A292" s="584"/>
      <c r="B292" s="196" t="s">
        <v>21290</v>
      </c>
      <c r="C292" s="196" t="s">
        <v>250</v>
      </c>
      <c r="D292" s="196" t="s">
        <v>21291</v>
      </c>
      <c r="E292" s="268" t="s">
        <v>21292</v>
      </c>
      <c r="F292" s="196"/>
      <c r="G292" s="583" t="s">
        <v>21746</v>
      </c>
      <c r="H292" s="584"/>
      <c r="I292" s="585">
        <f t="shared" si="10"/>
        <v>540000</v>
      </c>
      <c r="J292" s="584"/>
      <c r="K292" s="584" t="s">
        <v>21743</v>
      </c>
      <c r="L292" s="421" t="s">
        <v>21744</v>
      </c>
      <c r="M292" s="421" t="s">
        <v>21744</v>
      </c>
      <c r="N292" s="421" t="s">
        <v>21744</v>
      </c>
      <c r="O292" s="421" t="s">
        <v>21744</v>
      </c>
      <c r="P292" s="584"/>
      <c r="Q292" s="421" t="s">
        <v>21744</v>
      </c>
      <c r="R292" s="421" t="s">
        <v>21744</v>
      </c>
      <c r="S292" s="584"/>
      <c r="T292" s="584"/>
      <c r="U292" s="584"/>
      <c r="V292" s="584"/>
      <c r="W292" s="584"/>
      <c r="X292" s="588"/>
      <c r="Y292" s="588"/>
      <c r="Z292" s="662">
        <f t="shared" si="8"/>
        <v>37800</v>
      </c>
      <c r="AA292" s="585">
        <f t="shared" si="9"/>
        <v>577800</v>
      </c>
    </row>
    <row r="293" spans="1:27" s="601" customFormat="1" x14ac:dyDescent="0.35">
      <c r="A293" s="584"/>
      <c r="B293" s="196" t="s">
        <v>21290</v>
      </c>
      <c r="C293" s="196" t="s">
        <v>250</v>
      </c>
      <c r="D293" s="196" t="s">
        <v>21291</v>
      </c>
      <c r="E293" s="268" t="s">
        <v>21292</v>
      </c>
      <c r="F293" s="196"/>
      <c r="G293" s="583" t="s">
        <v>21746</v>
      </c>
      <c r="H293" s="584"/>
      <c r="I293" s="585">
        <f t="shared" si="10"/>
        <v>540000</v>
      </c>
      <c r="J293" s="584"/>
      <c r="K293" s="584" t="s">
        <v>21743</v>
      </c>
      <c r="L293" s="421" t="s">
        <v>21744</v>
      </c>
      <c r="M293" s="421" t="s">
        <v>21744</v>
      </c>
      <c r="N293" s="421" t="s">
        <v>21744</v>
      </c>
      <c r="O293" s="421" t="s">
        <v>21744</v>
      </c>
      <c r="P293" s="584"/>
      <c r="Q293" s="421" t="s">
        <v>21744</v>
      </c>
      <c r="R293" s="421" t="s">
        <v>21744</v>
      </c>
      <c r="S293" s="584"/>
      <c r="T293" s="584"/>
      <c r="U293" s="584"/>
      <c r="V293" s="584"/>
      <c r="W293" s="584"/>
      <c r="X293" s="588"/>
      <c r="Y293" s="588"/>
      <c r="Z293" s="662">
        <f t="shared" si="8"/>
        <v>37800</v>
      </c>
      <c r="AA293" s="585">
        <f t="shared" si="9"/>
        <v>577800</v>
      </c>
    </row>
    <row r="294" spans="1:27" s="601" customFormat="1" x14ac:dyDescent="0.35">
      <c r="A294" s="584"/>
      <c r="B294" s="196" t="s">
        <v>21290</v>
      </c>
      <c r="C294" s="196" t="s">
        <v>250</v>
      </c>
      <c r="D294" s="196" t="s">
        <v>21291</v>
      </c>
      <c r="E294" s="268" t="s">
        <v>21292</v>
      </c>
      <c r="F294" s="196"/>
      <c r="G294" s="583" t="s">
        <v>21747</v>
      </c>
      <c r="H294" s="584"/>
      <c r="I294" s="585">
        <f t="shared" si="10"/>
        <v>540000</v>
      </c>
      <c r="J294" s="584"/>
      <c r="K294" s="584" t="s">
        <v>21743</v>
      </c>
      <c r="L294" s="421" t="s">
        <v>21744</v>
      </c>
      <c r="M294" s="421" t="s">
        <v>21744</v>
      </c>
      <c r="N294" s="421" t="s">
        <v>21744</v>
      </c>
      <c r="O294" s="421" t="s">
        <v>21744</v>
      </c>
      <c r="P294" s="584"/>
      <c r="Q294" s="421" t="s">
        <v>21744</v>
      </c>
      <c r="R294" s="421" t="s">
        <v>21744</v>
      </c>
      <c r="S294" s="584"/>
      <c r="T294" s="584"/>
      <c r="U294" s="584"/>
      <c r="V294" s="584"/>
      <c r="W294" s="584"/>
      <c r="X294" s="588"/>
      <c r="Y294" s="588"/>
      <c r="Z294" s="662">
        <f t="shared" si="8"/>
        <v>37800</v>
      </c>
      <c r="AA294" s="585">
        <f t="shared" si="9"/>
        <v>577800</v>
      </c>
    </row>
    <row r="295" spans="1:27" s="601" customFormat="1" x14ac:dyDescent="0.35">
      <c r="A295" s="584"/>
      <c r="B295" s="196" t="s">
        <v>21290</v>
      </c>
      <c r="C295" s="196" t="s">
        <v>250</v>
      </c>
      <c r="D295" s="196" t="s">
        <v>21291</v>
      </c>
      <c r="E295" s="268" t="s">
        <v>21292</v>
      </c>
      <c r="F295" s="196"/>
      <c r="G295" s="583" t="s">
        <v>21748</v>
      </c>
      <c r="H295" s="584"/>
      <c r="I295" s="585">
        <f t="shared" si="10"/>
        <v>540000</v>
      </c>
      <c r="J295" s="584"/>
      <c r="K295" s="584" t="s">
        <v>21743</v>
      </c>
      <c r="L295" s="421" t="s">
        <v>21744</v>
      </c>
      <c r="M295" s="421" t="s">
        <v>21744</v>
      </c>
      <c r="N295" s="421" t="s">
        <v>21744</v>
      </c>
      <c r="O295" s="421" t="s">
        <v>21744</v>
      </c>
      <c r="P295" s="584"/>
      <c r="Q295" s="421" t="s">
        <v>21744</v>
      </c>
      <c r="R295" s="421" t="s">
        <v>21744</v>
      </c>
      <c r="S295" s="584"/>
      <c r="T295" s="584"/>
      <c r="U295" s="584"/>
      <c r="V295" s="584"/>
      <c r="W295" s="584"/>
      <c r="X295" s="588"/>
      <c r="Y295" s="588"/>
      <c r="Z295" s="662">
        <f t="shared" si="8"/>
        <v>37800</v>
      </c>
      <c r="AA295" s="585">
        <f t="shared" si="9"/>
        <v>577800</v>
      </c>
    </row>
    <row r="296" spans="1:27" s="592" customFormat="1" x14ac:dyDescent="0.35">
      <c r="A296" s="577"/>
      <c r="B296" s="577"/>
      <c r="C296" s="577"/>
      <c r="D296" s="577"/>
      <c r="E296" s="578"/>
      <c r="F296" s="577"/>
      <c r="G296" s="589" t="s">
        <v>2958</v>
      </c>
      <c r="H296" s="577"/>
      <c r="I296" s="579"/>
      <c r="J296" s="577"/>
      <c r="K296" s="577"/>
      <c r="L296" s="581"/>
      <c r="M296" s="590"/>
      <c r="N296" s="591"/>
      <c r="O296" s="581"/>
      <c r="P296" s="577"/>
      <c r="Q296" s="577"/>
      <c r="R296" s="581"/>
      <c r="S296" s="577"/>
      <c r="T296" s="577"/>
      <c r="U296" s="577"/>
      <c r="V296" s="577"/>
      <c r="W296" s="577"/>
      <c r="X296" s="578"/>
      <c r="Y296" s="578"/>
      <c r="Z296" s="662">
        <f t="shared" si="8"/>
        <v>0</v>
      </c>
      <c r="AA296" s="579">
        <f t="shared" si="9"/>
        <v>0</v>
      </c>
    </row>
    <row r="297" spans="1:27" s="601" customFormat="1" x14ac:dyDescent="0.35">
      <c r="A297" s="584"/>
      <c r="B297" s="196" t="s">
        <v>21290</v>
      </c>
      <c r="C297" s="196" t="s">
        <v>250</v>
      </c>
      <c r="D297" s="196" t="s">
        <v>21291</v>
      </c>
      <c r="E297" s="268" t="s">
        <v>21292</v>
      </c>
      <c r="F297" s="196"/>
      <c r="G297" s="583" t="s">
        <v>21749</v>
      </c>
      <c r="H297" s="584"/>
      <c r="I297" s="585">
        <v>155000</v>
      </c>
      <c r="J297" s="584"/>
      <c r="K297" s="584" t="s">
        <v>2394</v>
      </c>
      <c r="L297" s="421" t="s">
        <v>21744</v>
      </c>
      <c r="M297" s="421" t="s">
        <v>11186</v>
      </c>
      <c r="N297" s="421" t="s">
        <v>11186</v>
      </c>
      <c r="O297" s="421" t="s">
        <v>11186</v>
      </c>
      <c r="P297" s="584"/>
      <c r="Q297" s="421" t="s">
        <v>11186</v>
      </c>
      <c r="R297" s="421" t="s">
        <v>11186</v>
      </c>
      <c r="S297" s="584"/>
      <c r="T297" s="584"/>
      <c r="U297" s="584"/>
      <c r="V297" s="584"/>
      <c r="W297" s="584"/>
      <c r="X297" s="588"/>
      <c r="Y297" s="588"/>
      <c r="Z297" s="662">
        <f t="shared" si="8"/>
        <v>10850.000000000002</v>
      </c>
      <c r="AA297" s="585">
        <f t="shared" si="9"/>
        <v>165850</v>
      </c>
    </row>
    <row r="298" spans="1:27" s="601" customFormat="1" x14ac:dyDescent="0.35">
      <c r="A298" s="584"/>
      <c r="B298" s="196" t="s">
        <v>21290</v>
      </c>
      <c r="C298" s="196" t="s">
        <v>250</v>
      </c>
      <c r="D298" s="196" t="s">
        <v>21291</v>
      </c>
      <c r="E298" s="268" t="s">
        <v>21292</v>
      </c>
      <c r="F298" s="196"/>
      <c r="G298" s="583" t="s">
        <v>21750</v>
      </c>
      <c r="H298" s="584"/>
      <c r="I298" s="585">
        <v>155000</v>
      </c>
      <c r="J298" s="584"/>
      <c r="K298" s="584" t="s">
        <v>2394</v>
      </c>
      <c r="L298" s="421" t="s">
        <v>21744</v>
      </c>
      <c r="M298" s="421" t="s">
        <v>11186</v>
      </c>
      <c r="N298" s="421" t="s">
        <v>11186</v>
      </c>
      <c r="O298" s="421" t="s">
        <v>11186</v>
      </c>
      <c r="P298" s="584"/>
      <c r="Q298" s="421" t="s">
        <v>11186</v>
      </c>
      <c r="R298" s="421" t="s">
        <v>11186</v>
      </c>
      <c r="S298" s="584"/>
      <c r="T298" s="584"/>
      <c r="U298" s="584"/>
      <c r="V298" s="584"/>
      <c r="W298" s="584"/>
      <c r="X298" s="588"/>
      <c r="Y298" s="588"/>
      <c r="Z298" s="662">
        <f t="shared" si="8"/>
        <v>10850.000000000002</v>
      </c>
      <c r="AA298" s="585">
        <f t="shared" si="9"/>
        <v>165850</v>
      </c>
    </row>
    <row r="299" spans="1:27" x14ac:dyDescent="0.35">
      <c r="A299" s="577"/>
      <c r="B299" s="577"/>
      <c r="C299" s="577"/>
      <c r="D299" s="577"/>
      <c r="E299" s="578"/>
      <c r="F299" s="577"/>
      <c r="G299" s="570" t="s">
        <v>1168</v>
      </c>
      <c r="H299" s="577"/>
      <c r="I299" s="579"/>
      <c r="J299" s="577"/>
      <c r="K299" s="577"/>
      <c r="L299" s="581"/>
      <c r="M299" s="581"/>
      <c r="N299" s="581"/>
      <c r="O299" s="581"/>
      <c r="P299" s="577"/>
      <c r="Q299" s="577"/>
      <c r="R299" s="581"/>
      <c r="S299" s="577"/>
      <c r="T299" s="577"/>
      <c r="U299" s="577"/>
      <c r="V299" s="577"/>
      <c r="W299" s="577"/>
      <c r="X299" s="578"/>
      <c r="Y299" s="578"/>
      <c r="Z299" s="662">
        <f t="shared" si="8"/>
        <v>0</v>
      </c>
      <c r="AA299" s="579">
        <f t="shared" si="9"/>
        <v>0</v>
      </c>
    </row>
    <row r="300" spans="1:27" x14ac:dyDescent="0.35">
      <c r="A300" s="582"/>
      <c r="B300" s="582"/>
      <c r="C300" s="582"/>
      <c r="D300" s="582"/>
      <c r="E300" s="597"/>
      <c r="G300" s="583" t="s">
        <v>1852</v>
      </c>
      <c r="H300" s="584"/>
      <c r="I300" s="585"/>
      <c r="J300" s="584"/>
      <c r="K300" s="582"/>
      <c r="L300" s="608"/>
      <c r="M300" s="595"/>
      <c r="N300" s="586"/>
      <c r="O300" s="595"/>
      <c r="P300" s="582"/>
      <c r="Q300" s="582"/>
      <c r="R300" s="595"/>
      <c r="S300" s="582"/>
      <c r="T300" s="582"/>
      <c r="U300" s="582"/>
      <c r="V300" s="582"/>
      <c r="W300" s="582"/>
      <c r="X300" s="597"/>
      <c r="Y300" s="597"/>
      <c r="Z300" s="662">
        <f t="shared" si="8"/>
        <v>0</v>
      </c>
      <c r="AA300" s="585">
        <f t="shared" si="9"/>
        <v>0</v>
      </c>
    </row>
    <row r="301" spans="1:27" x14ac:dyDescent="0.35">
      <c r="A301" s="577"/>
      <c r="B301" s="577"/>
      <c r="C301" s="577"/>
      <c r="D301" s="577"/>
      <c r="E301" s="578"/>
      <c r="F301" s="577"/>
      <c r="G301" s="570" t="s">
        <v>1748</v>
      </c>
      <c r="H301" s="577"/>
      <c r="I301" s="579"/>
      <c r="J301" s="577"/>
      <c r="K301" s="577"/>
      <c r="L301" s="581"/>
      <c r="M301" s="581"/>
      <c r="N301" s="581"/>
      <c r="O301" s="581"/>
      <c r="P301" s="577"/>
      <c r="Q301" s="577"/>
      <c r="R301" s="581"/>
      <c r="S301" s="577"/>
      <c r="T301" s="577"/>
      <c r="U301" s="577"/>
      <c r="V301" s="577"/>
      <c r="W301" s="577"/>
      <c r="X301" s="578"/>
      <c r="Y301" s="578"/>
      <c r="Z301" s="662">
        <f t="shared" si="8"/>
        <v>0</v>
      </c>
      <c r="AA301" s="579">
        <f t="shared" si="9"/>
        <v>0</v>
      </c>
    </row>
    <row r="302" spans="1:27" x14ac:dyDescent="0.35">
      <c r="A302" s="582"/>
      <c r="B302" s="196" t="s">
        <v>21290</v>
      </c>
      <c r="C302" s="196" t="s">
        <v>250</v>
      </c>
      <c r="D302" s="196" t="s">
        <v>21291</v>
      </c>
      <c r="E302" s="268" t="s">
        <v>21292</v>
      </c>
      <c r="F302" s="196"/>
      <c r="G302" s="604" t="s">
        <v>21751</v>
      </c>
      <c r="H302" s="582"/>
      <c r="I302" s="594"/>
      <c r="J302" s="582"/>
      <c r="K302" s="582" t="s">
        <v>1062</v>
      </c>
      <c r="L302" s="421" t="s">
        <v>21744</v>
      </c>
      <c r="M302" s="595" t="s">
        <v>12184</v>
      </c>
      <c r="N302" s="421" t="s">
        <v>21744</v>
      </c>
      <c r="O302" s="421" t="s">
        <v>11186</v>
      </c>
      <c r="P302" s="582"/>
      <c r="Q302" s="421" t="s">
        <v>21744</v>
      </c>
      <c r="R302" s="421" t="s">
        <v>21744</v>
      </c>
      <c r="S302" s="582"/>
      <c r="T302" s="582"/>
      <c r="U302" s="582"/>
      <c r="V302" s="582"/>
      <c r="W302" s="582"/>
      <c r="X302" s="597"/>
      <c r="Y302" s="597"/>
      <c r="Z302" s="662">
        <f t="shared" si="8"/>
        <v>0</v>
      </c>
      <c r="AA302" s="594">
        <f t="shared" si="9"/>
        <v>0</v>
      </c>
    </row>
    <row r="303" spans="1:27" x14ac:dyDescent="0.35">
      <c r="A303" s="582"/>
      <c r="B303" s="196" t="s">
        <v>21290</v>
      </c>
      <c r="C303" s="196" t="s">
        <v>250</v>
      </c>
      <c r="D303" s="196" t="s">
        <v>21291</v>
      </c>
      <c r="E303" s="268" t="s">
        <v>21292</v>
      </c>
      <c r="F303" s="196"/>
      <c r="G303" s="604" t="s">
        <v>21752</v>
      </c>
      <c r="H303" s="582"/>
      <c r="I303" s="594"/>
      <c r="J303" s="582"/>
      <c r="K303" s="582" t="s">
        <v>1063</v>
      </c>
      <c r="L303" s="421" t="s">
        <v>21744</v>
      </c>
      <c r="M303" s="595" t="s">
        <v>12184</v>
      </c>
      <c r="N303" s="421" t="s">
        <v>21744</v>
      </c>
      <c r="O303" s="421" t="s">
        <v>11186</v>
      </c>
      <c r="P303" s="582"/>
      <c r="Q303" s="421" t="s">
        <v>21744</v>
      </c>
      <c r="R303" s="421" t="s">
        <v>21744</v>
      </c>
      <c r="S303" s="582"/>
      <c r="T303" s="582"/>
      <c r="U303" s="582"/>
      <c r="V303" s="582"/>
      <c r="W303" s="582"/>
      <c r="X303" s="597"/>
      <c r="Y303" s="597"/>
      <c r="Z303" s="662">
        <f t="shared" si="8"/>
        <v>0</v>
      </c>
      <c r="AA303" s="594">
        <f t="shared" si="9"/>
        <v>0</v>
      </c>
    </row>
    <row r="304" spans="1:27" x14ac:dyDescent="0.35">
      <c r="A304" s="582"/>
      <c r="B304" s="196" t="s">
        <v>21290</v>
      </c>
      <c r="C304" s="196" t="s">
        <v>250</v>
      </c>
      <c r="D304" s="196" t="s">
        <v>21291</v>
      </c>
      <c r="E304" s="268" t="s">
        <v>21292</v>
      </c>
      <c r="F304" s="196"/>
      <c r="G304" s="604" t="s">
        <v>21752</v>
      </c>
      <c r="H304" s="582"/>
      <c r="I304" s="594"/>
      <c r="J304" s="582"/>
      <c r="K304" s="582" t="s">
        <v>3389</v>
      </c>
      <c r="L304" s="421" t="s">
        <v>21744</v>
      </c>
      <c r="M304" s="595" t="s">
        <v>21753</v>
      </c>
      <c r="N304" s="421" t="s">
        <v>21744</v>
      </c>
      <c r="O304" s="421" t="s">
        <v>11186</v>
      </c>
      <c r="P304" s="582"/>
      <c r="Q304" s="421" t="s">
        <v>21744</v>
      </c>
      <c r="R304" s="421" t="s">
        <v>21744</v>
      </c>
      <c r="S304" s="582"/>
      <c r="T304" s="582"/>
      <c r="U304" s="582"/>
      <c r="V304" s="582"/>
      <c r="W304" s="582"/>
      <c r="X304" s="597"/>
      <c r="Y304" s="597"/>
      <c r="Z304" s="662">
        <f t="shared" si="8"/>
        <v>0</v>
      </c>
      <c r="AA304" s="594">
        <f t="shared" si="9"/>
        <v>0</v>
      </c>
    </row>
    <row r="305" spans="1:27" x14ac:dyDescent="0.35">
      <c r="A305" s="582"/>
      <c r="B305" s="196"/>
      <c r="C305" s="196"/>
      <c r="D305" s="196"/>
      <c r="E305" s="268"/>
      <c r="F305" s="196"/>
      <c r="G305" s="604"/>
      <c r="H305" s="582"/>
      <c r="I305" s="594">
        <v>600000</v>
      </c>
      <c r="J305" s="582"/>
      <c r="K305" s="582"/>
      <c r="L305" s="421"/>
      <c r="M305" s="595"/>
      <c r="N305" s="421"/>
      <c r="O305" s="421"/>
      <c r="P305" s="582"/>
      <c r="Q305" s="421"/>
      <c r="R305" s="421"/>
      <c r="S305" s="582"/>
      <c r="T305" s="582"/>
      <c r="U305" s="582"/>
      <c r="V305" s="582"/>
      <c r="W305" s="582"/>
      <c r="X305" s="597"/>
      <c r="Y305" s="597"/>
      <c r="Z305" s="662">
        <f t="shared" si="8"/>
        <v>42000.000000000007</v>
      </c>
      <c r="AA305" s="594">
        <f t="shared" si="9"/>
        <v>642000</v>
      </c>
    </row>
    <row r="306" spans="1:27" x14ac:dyDescent="0.35">
      <c r="A306" s="577"/>
      <c r="B306" s="577"/>
      <c r="C306" s="577"/>
      <c r="D306" s="577"/>
      <c r="E306" s="578"/>
      <c r="F306" s="577"/>
      <c r="G306" s="570" t="s">
        <v>1944</v>
      </c>
      <c r="H306" s="577"/>
      <c r="I306" s="579"/>
      <c r="J306" s="577"/>
      <c r="K306" s="577"/>
      <c r="L306" s="581"/>
      <c r="M306" s="581"/>
      <c r="N306" s="581"/>
      <c r="O306" s="581"/>
      <c r="P306" s="577"/>
      <c r="Q306" s="577"/>
      <c r="R306" s="581"/>
      <c r="S306" s="577"/>
      <c r="T306" s="577"/>
      <c r="U306" s="577"/>
      <c r="V306" s="577"/>
      <c r="W306" s="577"/>
      <c r="X306" s="578"/>
      <c r="Y306" s="578"/>
      <c r="Z306" s="662">
        <f t="shared" si="8"/>
        <v>0</v>
      </c>
      <c r="AA306" s="579">
        <f t="shared" si="9"/>
        <v>0</v>
      </c>
    </row>
    <row r="307" spans="1:27" x14ac:dyDescent="0.35">
      <c r="A307" s="582"/>
      <c r="B307" s="196" t="s">
        <v>21290</v>
      </c>
      <c r="C307" s="196" t="s">
        <v>250</v>
      </c>
      <c r="D307" s="196" t="s">
        <v>21291</v>
      </c>
      <c r="E307" s="268" t="s">
        <v>21292</v>
      </c>
      <c r="F307" s="196"/>
      <c r="G307" s="604" t="s">
        <v>21754</v>
      </c>
      <c r="H307" s="582"/>
      <c r="I307" s="594"/>
      <c r="J307" s="582"/>
      <c r="K307" s="582" t="s">
        <v>21755</v>
      </c>
      <c r="L307" s="595" t="s">
        <v>1063</v>
      </c>
      <c r="M307" s="595" t="s">
        <v>16235</v>
      </c>
      <c r="N307" s="595" t="s">
        <v>21756</v>
      </c>
      <c r="O307" s="595" t="s">
        <v>980</v>
      </c>
      <c r="P307" s="582"/>
      <c r="Q307" s="595" t="s">
        <v>980</v>
      </c>
      <c r="R307" s="595" t="s">
        <v>980</v>
      </c>
      <c r="S307" s="582"/>
      <c r="T307" s="582"/>
      <c r="U307" s="582"/>
      <c r="V307" s="582"/>
      <c r="W307" s="582"/>
      <c r="X307" s="597"/>
      <c r="Y307" s="597"/>
      <c r="Z307" s="662">
        <f t="shared" si="8"/>
        <v>0</v>
      </c>
      <c r="AA307" s="594">
        <f t="shared" si="9"/>
        <v>0</v>
      </c>
    </row>
    <row r="308" spans="1:27" x14ac:dyDescent="0.35">
      <c r="A308" s="582"/>
      <c r="B308" s="196" t="s">
        <v>21290</v>
      </c>
      <c r="C308" s="196" t="s">
        <v>250</v>
      </c>
      <c r="D308" s="196" t="s">
        <v>21291</v>
      </c>
      <c r="E308" s="268" t="s">
        <v>21292</v>
      </c>
      <c r="F308" s="196"/>
      <c r="G308" s="604" t="s">
        <v>21754</v>
      </c>
      <c r="H308" s="582"/>
      <c r="I308" s="594"/>
      <c r="J308" s="582"/>
      <c r="K308" s="582" t="s">
        <v>21755</v>
      </c>
      <c r="L308" s="595" t="s">
        <v>1063</v>
      </c>
      <c r="M308" s="595" t="s">
        <v>16235</v>
      </c>
      <c r="N308" s="595" t="s">
        <v>21757</v>
      </c>
      <c r="O308" s="595" t="s">
        <v>980</v>
      </c>
      <c r="P308" s="582"/>
      <c r="Q308" s="595" t="s">
        <v>980</v>
      </c>
      <c r="R308" s="595" t="s">
        <v>980</v>
      </c>
      <c r="S308" s="582"/>
      <c r="T308" s="582"/>
      <c r="U308" s="582"/>
      <c r="V308" s="582"/>
      <c r="W308" s="582"/>
      <c r="X308" s="597"/>
      <c r="Y308" s="597"/>
      <c r="Z308" s="662">
        <f t="shared" si="8"/>
        <v>0</v>
      </c>
      <c r="AA308" s="594">
        <f t="shared" si="9"/>
        <v>0</v>
      </c>
    </row>
    <row r="309" spans="1:27" x14ac:dyDescent="0.35">
      <c r="A309" s="582" t="s">
        <v>21758</v>
      </c>
      <c r="B309" s="196" t="s">
        <v>21290</v>
      </c>
      <c r="C309" s="196" t="s">
        <v>250</v>
      </c>
      <c r="D309" s="196" t="s">
        <v>21291</v>
      </c>
      <c r="E309" s="268" t="s">
        <v>21292</v>
      </c>
      <c r="F309" s="196"/>
      <c r="G309" s="604" t="s">
        <v>21754</v>
      </c>
      <c r="H309" s="582"/>
      <c r="I309" s="594"/>
      <c r="J309" s="582"/>
      <c r="K309" s="582" t="s">
        <v>21755</v>
      </c>
      <c r="L309" s="595" t="s">
        <v>1063</v>
      </c>
      <c r="M309" s="595" t="s">
        <v>16235</v>
      </c>
      <c r="N309" s="595" t="s">
        <v>21759</v>
      </c>
      <c r="O309" s="595" t="s">
        <v>980</v>
      </c>
      <c r="P309" s="582"/>
      <c r="Q309" s="595" t="s">
        <v>980</v>
      </c>
      <c r="R309" s="595" t="s">
        <v>980</v>
      </c>
      <c r="S309" s="582"/>
      <c r="T309" s="582"/>
      <c r="U309" s="582"/>
      <c r="V309" s="582"/>
      <c r="W309" s="582"/>
      <c r="X309" s="597"/>
      <c r="Y309" s="597"/>
      <c r="Z309" s="662">
        <f t="shared" si="8"/>
        <v>0</v>
      </c>
      <c r="AA309" s="594">
        <f t="shared" si="9"/>
        <v>0</v>
      </c>
    </row>
    <row r="310" spans="1:27" x14ac:dyDescent="0.35">
      <c r="A310" s="582" t="s">
        <v>21758</v>
      </c>
      <c r="B310" s="196" t="s">
        <v>21290</v>
      </c>
      <c r="C310" s="196" t="s">
        <v>250</v>
      </c>
      <c r="D310" s="196" t="s">
        <v>21291</v>
      </c>
      <c r="E310" s="268" t="s">
        <v>21292</v>
      </c>
      <c r="F310" s="196"/>
      <c r="G310" s="604" t="s">
        <v>21754</v>
      </c>
      <c r="H310" s="582"/>
      <c r="I310" s="594"/>
      <c r="J310" s="582"/>
      <c r="K310" s="582" t="s">
        <v>21755</v>
      </c>
      <c r="L310" s="595" t="s">
        <v>1063</v>
      </c>
      <c r="M310" s="595" t="s">
        <v>16235</v>
      </c>
      <c r="N310" s="595" t="s">
        <v>21760</v>
      </c>
      <c r="O310" s="595" t="s">
        <v>980</v>
      </c>
      <c r="P310" s="582"/>
      <c r="Q310" s="595" t="s">
        <v>980</v>
      </c>
      <c r="R310" s="595" t="s">
        <v>980</v>
      </c>
      <c r="S310" s="582"/>
      <c r="T310" s="582"/>
      <c r="U310" s="582"/>
      <c r="V310" s="582"/>
      <c r="W310" s="582"/>
      <c r="X310" s="597"/>
      <c r="Y310" s="597"/>
      <c r="Z310" s="662">
        <f t="shared" si="8"/>
        <v>0</v>
      </c>
      <c r="AA310" s="594">
        <f t="shared" si="9"/>
        <v>0</v>
      </c>
    </row>
    <row r="311" spans="1:27" x14ac:dyDescent="0.35">
      <c r="A311" s="582" t="s">
        <v>21758</v>
      </c>
      <c r="B311" s="196" t="s">
        <v>21290</v>
      </c>
      <c r="C311" s="196" t="s">
        <v>250</v>
      </c>
      <c r="D311" s="196" t="s">
        <v>21291</v>
      </c>
      <c r="E311" s="268" t="s">
        <v>21292</v>
      </c>
      <c r="F311" s="196"/>
      <c r="G311" s="604" t="s">
        <v>21754</v>
      </c>
      <c r="H311" s="582"/>
      <c r="I311" s="594"/>
      <c r="J311" s="582"/>
      <c r="K311" s="582" t="s">
        <v>21755</v>
      </c>
      <c r="L311" s="595" t="s">
        <v>1063</v>
      </c>
      <c r="M311" s="595" t="s">
        <v>16235</v>
      </c>
      <c r="N311" s="595" t="s">
        <v>21761</v>
      </c>
      <c r="O311" s="595" t="s">
        <v>980</v>
      </c>
      <c r="P311" s="582"/>
      <c r="Q311" s="595" t="s">
        <v>980</v>
      </c>
      <c r="R311" s="595" t="s">
        <v>980</v>
      </c>
      <c r="S311" s="582"/>
      <c r="T311" s="582"/>
      <c r="U311" s="582"/>
      <c r="V311" s="582"/>
      <c r="W311" s="582"/>
      <c r="X311" s="597"/>
      <c r="Y311" s="597"/>
      <c r="Z311" s="662">
        <f t="shared" si="8"/>
        <v>0</v>
      </c>
      <c r="AA311" s="594">
        <f t="shared" si="9"/>
        <v>0</v>
      </c>
    </row>
    <row r="312" spans="1:27" x14ac:dyDescent="0.35">
      <c r="A312" s="582" t="s">
        <v>21758</v>
      </c>
      <c r="B312" s="196" t="s">
        <v>21290</v>
      </c>
      <c r="C312" s="196" t="s">
        <v>250</v>
      </c>
      <c r="D312" s="196" t="s">
        <v>21291</v>
      </c>
      <c r="E312" s="268" t="s">
        <v>21292</v>
      </c>
      <c r="F312" s="196"/>
      <c r="G312" s="604" t="s">
        <v>21754</v>
      </c>
      <c r="H312" s="582"/>
      <c r="I312" s="594"/>
      <c r="J312" s="582"/>
      <c r="K312" s="582" t="s">
        <v>21755</v>
      </c>
      <c r="L312" s="595" t="s">
        <v>1063</v>
      </c>
      <c r="M312" s="595" t="s">
        <v>16235</v>
      </c>
      <c r="N312" s="595" t="s">
        <v>21762</v>
      </c>
      <c r="O312" s="595" t="s">
        <v>980</v>
      </c>
      <c r="P312" s="582"/>
      <c r="Q312" s="595" t="s">
        <v>980</v>
      </c>
      <c r="R312" s="595" t="s">
        <v>980</v>
      </c>
      <c r="S312" s="582"/>
      <c r="T312" s="582"/>
      <c r="U312" s="582"/>
      <c r="V312" s="582"/>
      <c r="W312" s="582"/>
      <c r="X312" s="597"/>
      <c r="Y312" s="597"/>
      <c r="Z312" s="662">
        <f t="shared" si="8"/>
        <v>0</v>
      </c>
      <c r="AA312" s="594">
        <f t="shared" si="9"/>
        <v>0</v>
      </c>
    </row>
    <row r="313" spans="1:27" x14ac:dyDescent="0.35">
      <c r="A313" s="582" t="s">
        <v>21758</v>
      </c>
      <c r="B313" s="196" t="s">
        <v>21290</v>
      </c>
      <c r="C313" s="196" t="s">
        <v>250</v>
      </c>
      <c r="D313" s="196" t="s">
        <v>21291</v>
      </c>
      <c r="E313" s="268" t="s">
        <v>21292</v>
      </c>
      <c r="F313" s="196"/>
      <c r="G313" s="604" t="s">
        <v>21754</v>
      </c>
      <c r="H313" s="582"/>
      <c r="I313" s="594"/>
      <c r="J313" s="582"/>
      <c r="K313" s="582" t="s">
        <v>21755</v>
      </c>
      <c r="L313" s="595" t="s">
        <v>1063</v>
      </c>
      <c r="M313" s="595" t="s">
        <v>16235</v>
      </c>
      <c r="N313" s="595" t="s">
        <v>21763</v>
      </c>
      <c r="O313" s="595" t="s">
        <v>980</v>
      </c>
      <c r="P313" s="582"/>
      <c r="Q313" s="595" t="s">
        <v>980</v>
      </c>
      <c r="R313" s="595" t="s">
        <v>980</v>
      </c>
      <c r="S313" s="582"/>
      <c r="T313" s="582"/>
      <c r="U313" s="582"/>
      <c r="V313" s="582"/>
      <c r="W313" s="582"/>
      <c r="X313" s="597"/>
      <c r="Y313" s="597"/>
      <c r="Z313" s="662">
        <f t="shared" si="8"/>
        <v>0</v>
      </c>
      <c r="AA313" s="594">
        <f t="shared" si="9"/>
        <v>0</v>
      </c>
    </row>
    <row r="314" spans="1:27" x14ac:dyDescent="0.35">
      <c r="A314" s="582" t="s">
        <v>21758</v>
      </c>
      <c r="B314" s="196" t="s">
        <v>21290</v>
      </c>
      <c r="C314" s="196" t="s">
        <v>250</v>
      </c>
      <c r="D314" s="196" t="s">
        <v>21291</v>
      </c>
      <c r="E314" s="268" t="s">
        <v>21292</v>
      </c>
      <c r="F314" s="196"/>
      <c r="G314" s="604" t="s">
        <v>21764</v>
      </c>
      <c r="H314" s="582"/>
      <c r="I314" s="594"/>
      <c r="J314" s="582"/>
      <c r="K314" s="421" t="s">
        <v>21744</v>
      </c>
      <c r="L314" s="421" t="s">
        <v>21744</v>
      </c>
      <c r="M314" s="421" t="s">
        <v>21744</v>
      </c>
      <c r="N314" s="595" t="s">
        <v>980</v>
      </c>
      <c r="O314" s="595" t="s">
        <v>980</v>
      </c>
      <c r="P314" s="582"/>
      <c r="Q314" s="595" t="s">
        <v>980</v>
      </c>
      <c r="R314" s="595" t="s">
        <v>980</v>
      </c>
      <c r="S314" s="582"/>
      <c r="T314" s="582"/>
      <c r="U314" s="582"/>
      <c r="V314" s="582"/>
      <c r="W314" s="582"/>
      <c r="X314" s="597"/>
      <c r="Y314" s="597"/>
      <c r="Z314" s="662">
        <f t="shared" si="8"/>
        <v>0</v>
      </c>
      <c r="AA314" s="594">
        <f t="shared" si="9"/>
        <v>0</v>
      </c>
    </row>
    <row r="315" spans="1:27" x14ac:dyDescent="0.35">
      <c r="A315" s="582" t="s">
        <v>21758</v>
      </c>
      <c r="B315" s="196" t="s">
        <v>21290</v>
      </c>
      <c r="C315" s="196" t="s">
        <v>250</v>
      </c>
      <c r="D315" s="196" t="s">
        <v>21291</v>
      </c>
      <c r="E315" s="268" t="s">
        <v>21292</v>
      </c>
      <c r="F315" s="196"/>
      <c r="G315" s="604" t="s">
        <v>21765</v>
      </c>
      <c r="H315" s="582"/>
      <c r="I315" s="594"/>
      <c r="J315" s="582"/>
      <c r="K315" s="421" t="s">
        <v>21744</v>
      </c>
      <c r="L315" s="421" t="s">
        <v>21744</v>
      </c>
      <c r="M315" s="421" t="s">
        <v>21744</v>
      </c>
      <c r="N315" s="595" t="s">
        <v>980</v>
      </c>
      <c r="O315" s="595" t="s">
        <v>980</v>
      </c>
      <c r="P315" s="582"/>
      <c r="Q315" s="595" t="s">
        <v>980</v>
      </c>
      <c r="R315" s="595" t="s">
        <v>980</v>
      </c>
      <c r="S315" s="582"/>
      <c r="T315" s="582"/>
      <c r="U315" s="582"/>
      <c r="V315" s="582"/>
      <c r="W315" s="582"/>
      <c r="X315" s="597"/>
      <c r="Y315" s="597"/>
      <c r="Z315" s="662">
        <f t="shared" si="8"/>
        <v>0</v>
      </c>
      <c r="AA315" s="594">
        <f t="shared" si="9"/>
        <v>0</v>
      </c>
    </row>
    <row r="316" spans="1:27" x14ac:dyDescent="0.35">
      <c r="A316" s="582" t="s">
        <v>21758</v>
      </c>
      <c r="B316" s="196" t="s">
        <v>21290</v>
      </c>
      <c r="C316" s="196" t="s">
        <v>250</v>
      </c>
      <c r="D316" s="196" t="s">
        <v>21291</v>
      </c>
      <c r="E316" s="268" t="s">
        <v>21292</v>
      </c>
      <c r="F316" s="196"/>
      <c r="G316" s="604" t="s">
        <v>21766</v>
      </c>
      <c r="H316" s="582"/>
      <c r="I316" s="594"/>
      <c r="J316" s="582"/>
      <c r="K316" s="421" t="s">
        <v>21744</v>
      </c>
      <c r="L316" s="421" t="s">
        <v>21744</v>
      </c>
      <c r="M316" s="421" t="s">
        <v>21744</v>
      </c>
      <c r="N316" s="595" t="s">
        <v>980</v>
      </c>
      <c r="O316" s="595" t="s">
        <v>980</v>
      </c>
      <c r="P316" s="582"/>
      <c r="Q316" s="595" t="s">
        <v>980</v>
      </c>
      <c r="R316" s="595" t="s">
        <v>980</v>
      </c>
      <c r="S316" s="582"/>
      <c r="T316" s="582"/>
      <c r="U316" s="582"/>
      <c r="V316" s="582"/>
      <c r="W316" s="582"/>
      <c r="X316" s="597"/>
      <c r="Y316" s="597"/>
      <c r="Z316" s="662">
        <f t="shared" si="8"/>
        <v>0</v>
      </c>
      <c r="AA316" s="594">
        <f t="shared" si="9"/>
        <v>0</v>
      </c>
    </row>
    <row r="317" spans="1:27" x14ac:dyDescent="0.35">
      <c r="A317" s="582" t="s">
        <v>21758</v>
      </c>
      <c r="B317" s="196" t="s">
        <v>21290</v>
      </c>
      <c r="C317" s="196" t="s">
        <v>250</v>
      </c>
      <c r="D317" s="196" t="s">
        <v>21291</v>
      </c>
      <c r="E317" s="268" t="s">
        <v>21292</v>
      </c>
      <c r="F317" s="196"/>
      <c r="G317" s="604" t="s">
        <v>21767</v>
      </c>
      <c r="H317" s="582"/>
      <c r="I317" s="594"/>
      <c r="J317" s="582"/>
      <c r="K317" s="421" t="s">
        <v>21744</v>
      </c>
      <c r="L317" s="421" t="s">
        <v>21744</v>
      </c>
      <c r="M317" s="421" t="s">
        <v>21744</v>
      </c>
      <c r="N317" s="595" t="s">
        <v>980</v>
      </c>
      <c r="O317" s="595" t="s">
        <v>980</v>
      </c>
      <c r="P317" s="582"/>
      <c r="Q317" s="595" t="s">
        <v>980</v>
      </c>
      <c r="R317" s="595" t="s">
        <v>980</v>
      </c>
      <c r="S317" s="582"/>
      <c r="T317" s="582"/>
      <c r="U317" s="582"/>
      <c r="V317" s="582"/>
      <c r="W317" s="582"/>
      <c r="X317" s="597"/>
      <c r="Y317" s="597"/>
      <c r="Z317" s="662">
        <f t="shared" si="8"/>
        <v>0</v>
      </c>
      <c r="AA317" s="594">
        <f t="shared" si="9"/>
        <v>0</v>
      </c>
    </row>
    <row r="318" spans="1:27" x14ac:dyDescent="0.35">
      <c r="A318" s="582" t="s">
        <v>21758</v>
      </c>
      <c r="B318" s="196" t="s">
        <v>21290</v>
      </c>
      <c r="C318" s="196" t="s">
        <v>250</v>
      </c>
      <c r="D318" s="196" t="s">
        <v>21291</v>
      </c>
      <c r="E318" s="268" t="s">
        <v>21292</v>
      </c>
      <c r="F318" s="196"/>
      <c r="G318" s="604" t="s">
        <v>21768</v>
      </c>
      <c r="H318" s="582"/>
      <c r="I318" s="594"/>
      <c r="J318" s="582"/>
      <c r="K318" s="421" t="s">
        <v>21744</v>
      </c>
      <c r="L318" s="421" t="s">
        <v>21744</v>
      </c>
      <c r="M318" s="421" t="s">
        <v>21744</v>
      </c>
      <c r="N318" s="595" t="s">
        <v>980</v>
      </c>
      <c r="O318" s="595" t="s">
        <v>980</v>
      </c>
      <c r="P318" s="582"/>
      <c r="Q318" s="595" t="s">
        <v>980</v>
      </c>
      <c r="R318" s="595" t="s">
        <v>980</v>
      </c>
      <c r="S318" s="582"/>
      <c r="T318" s="582"/>
      <c r="U318" s="582"/>
      <c r="V318" s="582"/>
      <c r="W318" s="582"/>
      <c r="X318" s="597"/>
      <c r="Y318" s="597"/>
      <c r="Z318" s="662">
        <f t="shared" si="8"/>
        <v>0</v>
      </c>
      <c r="AA318" s="594">
        <f t="shared" si="9"/>
        <v>0</v>
      </c>
    </row>
    <row r="319" spans="1:27" x14ac:dyDescent="0.35">
      <c r="A319" s="582" t="s">
        <v>21758</v>
      </c>
      <c r="B319" s="196" t="s">
        <v>21290</v>
      </c>
      <c r="C319" s="196" t="s">
        <v>250</v>
      </c>
      <c r="D319" s="196" t="s">
        <v>21291</v>
      </c>
      <c r="E319" s="268" t="s">
        <v>21292</v>
      </c>
      <c r="F319" s="196"/>
      <c r="G319" s="604" t="s">
        <v>21769</v>
      </c>
      <c r="H319" s="582"/>
      <c r="I319" s="594"/>
      <c r="J319" s="582"/>
      <c r="K319" s="421" t="s">
        <v>21744</v>
      </c>
      <c r="L319" s="421" t="s">
        <v>21744</v>
      </c>
      <c r="M319" s="421" t="s">
        <v>21744</v>
      </c>
      <c r="N319" s="595" t="s">
        <v>980</v>
      </c>
      <c r="O319" s="595" t="s">
        <v>980</v>
      </c>
      <c r="P319" s="582"/>
      <c r="Q319" s="595" t="s">
        <v>980</v>
      </c>
      <c r="R319" s="595" t="s">
        <v>980</v>
      </c>
      <c r="S319" s="582"/>
      <c r="T319" s="582"/>
      <c r="U319" s="582"/>
      <c r="V319" s="582"/>
      <c r="W319" s="582"/>
      <c r="X319" s="597"/>
      <c r="Y319" s="597"/>
      <c r="Z319" s="662">
        <f t="shared" si="8"/>
        <v>0</v>
      </c>
      <c r="AA319" s="594">
        <f t="shared" si="9"/>
        <v>0</v>
      </c>
    </row>
    <row r="320" spans="1:27" x14ac:dyDescent="0.35">
      <c r="A320" s="582"/>
      <c r="B320" s="196"/>
      <c r="C320" s="196"/>
      <c r="D320" s="196"/>
      <c r="E320" s="268"/>
      <c r="F320" s="196"/>
      <c r="G320" s="604"/>
      <c r="H320" s="582"/>
      <c r="I320" s="594">
        <v>4000000</v>
      </c>
      <c r="J320" s="582"/>
      <c r="K320" s="421"/>
      <c r="L320" s="421"/>
      <c r="M320" s="421"/>
      <c r="N320" s="595"/>
      <c r="O320" s="595"/>
      <c r="P320" s="582"/>
      <c r="Q320" s="595"/>
      <c r="R320" s="595"/>
      <c r="S320" s="582"/>
      <c r="T320" s="582"/>
      <c r="U320" s="582"/>
      <c r="V320" s="582"/>
      <c r="W320" s="582"/>
      <c r="X320" s="597"/>
      <c r="Y320" s="597"/>
      <c r="Z320" s="662">
        <f t="shared" si="8"/>
        <v>280000</v>
      </c>
      <c r="AA320" s="594">
        <f t="shared" si="9"/>
        <v>4280000</v>
      </c>
    </row>
    <row r="321" spans="1:27" x14ac:dyDescent="0.35">
      <c r="A321" s="577"/>
      <c r="B321" s="577"/>
      <c r="C321" s="577"/>
      <c r="D321" s="577"/>
      <c r="E321" s="578"/>
      <c r="F321" s="577"/>
      <c r="G321" s="589" t="s">
        <v>1945</v>
      </c>
      <c r="H321" s="577"/>
      <c r="I321" s="579"/>
      <c r="J321" s="577"/>
      <c r="K321" s="577"/>
      <c r="L321" s="581"/>
      <c r="M321" s="581"/>
      <c r="N321" s="581"/>
      <c r="O321" s="581"/>
      <c r="P321" s="577"/>
      <c r="Q321" s="577"/>
      <c r="R321" s="581"/>
      <c r="S321" s="577"/>
      <c r="T321" s="577"/>
      <c r="U321" s="577"/>
      <c r="V321" s="577"/>
      <c r="W321" s="577"/>
      <c r="X321" s="578"/>
      <c r="Y321" s="578"/>
      <c r="Z321" s="662">
        <f t="shared" si="8"/>
        <v>0</v>
      </c>
      <c r="AA321" s="579">
        <f t="shared" si="9"/>
        <v>0</v>
      </c>
    </row>
    <row r="322" spans="1:27" x14ac:dyDescent="0.35">
      <c r="A322" s="584"/>
      <c r="B322" s="196" t="s">
        <v>21290</v>
      </c>
      <c r="C322" s="196" t="s">
        <v>250</v>
      </c>
      <c r="D322" s="196" t="s">
        <v>21291</v>
      </c>
      <c r="E322" s="268" t="s">
        <v>21292</v>
      </c>
      <c r="F322" s="196"/>
      <c r="G322" s="583" t="s">
        <v>21770</v>
      </c>
      <c r="H322" s="584"/>
      <c r="I322" s="585"/>
      <c r="J322" s="584"/>
      <c r="K322" s="584" t="s">
        <v>1214</v>
      </c>
      <c r="L322" s="595" t="s">
        <v>1063</v>
      </c>
      <c r="M322" s="586" t="s">
        <v>21771</v>
      </c>
      <c r="N322" s="609" t="s">
        <v>1852</v>
      </c>
      <c r="O322" s="595" t="s">
        <v>1063</v>
      </c>
      <c r="P322" s="584"/>
      <c r="Q322" s="584" t="s">
        <v>21772</v>
      </c>
      <c r="R322" s="584" t="s">
        <v>1066</v>
      </c>
      <c r="S322" s="584"/>
      <c r="T322" s="584"/>
      <c r="U322" s="584"/>
      <c r="V322" s="584"/>
      <c r="W322" s="584"/>
      <c r="X322" s="588"/>
      <c r="Y322" s="597"/>
      <c r="Z322" s="662">
        <f t="shared" si="8"/>
        <v>0</v>
      </c>
      <c r="AA322" s="585">
        <f t="shared" si="9"/>
        <v>0</v>
      </c>
    </row>
    <row r="323" spans="1:27" x14ac:dyDescent="0.35">
      <c r="A323" s="584"/>
      <c r="B323" s="196" t="s">
        <v>21290</v>
      </c>
      <c r="C323" s="196" t="s">
        <v>250</v>
      </c>
      <c r="D323" s="196" t="s">
        <v>21291</v>
      </c>
      <c r="E323" s="268" t="s">
        <v>21292</v>
      </c>
      <c r="F323" s="196"/>
      <c r="G323" s="583" t="s">
        <v>21770</v>
      </c>
      <c r="H323" s="584"/>
      <c r="I323" s="585"/>
      <c r="J323" s="584"/>
      <c r="K323" s="584" t="s">
        <v>1214</v>
      </c>
      <c r="L323" s="595" t="s">
        <v>1063</v>
      </c>
      <c r="M323" s="586" t="s">
        <v>21773</v>
      </c>
      <c r="N323" s="609" t="s">
        <v>21774</v>
      </c>
      <c r="O323" s="595" t="s">
        <v>1063</v>
      </c>
      <c r="P323" s="584"/>
      <c r="Q323" s="584" t="s">
        <v>21772</v>
      </c>
      <c r="R323" s="584" t="s">
        <v>1066</v>
      </c>
      <c r="S323" s="584"/>
      <c r="T323" s="584"/>
      <c r="U323" s="584"/>
      <c r="V323" s="584"/>
      <c r="W323" s="584"/>
      <c r="X323" s="588"/>
      <c r="Y323" s="597"/>
      <c r="Z323" s="662">
        <f t="shared" si="8"/>
        <v>0</v>
      </c>
      <c r="AA323" s="585">
        <f t="shared" si="9"/>
        <v>0</v>
      </c>
    </row>
    <row r="324" spans="1:27" x14ac:dyDescent="0.35">
      <c r="A324" s="584"/>
      <c r="B324" s="196" t="s">
        <v>21290</v>
      </c>
      <c r="C324" s="196" t="s">
        <v>250</v>
      </c>
      <c r="D324" s="196" t="s">
        <v>21291</v>
      </c>
      <c r="E324" s="268" t="s">
        <v>21292</v>
      </c>
      <c r="F324" s="196"/>
      <c r="G324" s="583" t="s">
        <v>21770</v>
      </c>
      <c r="H324" s="584"/>
      <c r="I324" s="585"/>
      <c r="J324" s="584"/>
      <c r="K324" s="584" t="s">
        <v>1214</v>
      </c>
      <c r="L324" s="595" t="s">
        <v>1063</v>
      </c>
      <c r="M324" s="586" t="s">
        <v>21773</v>
      </c>
      <c r="N324" s="609" t="s">
        <v>21775</v>
      </c>
      <c r="O324" s="595" t="s">
        <v>1063</v>
      </c>
      <c r="P324" s="584"/>
      <c r="Q324" s="584" t="s">
        <v>21772</v>
      </c>
      <c r="R324" s="584" t="s">
        <v>1066</v>
      </c>
      <c r="S324" s="584"/>
      <c r="T324" s="584"/>
      <c r="U324" s="584"/>
      <c r="V324" s="584"/>
      <c r="W324" s="584"/>
      <c r="X324" s="588"/>
      <c r="Y324" s="597"/>
      <c r="Z324" s="662">
        <f t="shared" si="8"/>
        <v>0</v>
      </c>
      <c r="AA324" s="585">
        <f t="shared" si="9"/>
        <v>0</v>
      </c>
    </row>
    <row r="325" spans="1:27" x14ac:dyDescent="0.35">
      <c r="A325" s="584"/>
      <c r="B325" s="196" t="s">
        <v>21290</v>
      </c>
      <c r="C325" s="196" t="s">
        <v>250</v>
      </c>
      <c r="D325" s="196" t="s">
        <v>21291</v>
      </c>
      <c r="E325" s="268" t="s">
        <v>21292</v>
      </c>
      <c r="F325" s="196"/>
      <c r="G325" s="583" t="s">
        <v>21770</v>
      </c>
      <c r="H325" s="584"/>
      <c r="I325" s="585"/>
      <c r="J325" s="584"/>
      <c r="K325" s="584" t="s">
        <v>1214</v>
      </c>
      <c r="L325" s="595" t="s">
        <v>1063</v>
      </c>
      <c r="M325" s="586" t="s">
        <v>21776</v>
      </c>
      <c r="N325" s="609" t="s">
        <v>21777</v>
      </c>
      <c r="O325" s="595" t="s">
        <v>1063</v>
      </c>
      <c r="P325" s="584"/>
      <c r="Q325" s="584" t="s">
        <v>21772</v>
      </c>
      <c r="R325" s="584" t="s">
        <v>1066</v>
      </c>
      <c r="S325" s="584"/>
      <c r="T325" s="584"/>
      <c r="U325" s="584"/>
      <c r="V325" s="584"/>
      <c r="W325" s="584"/>
      <c r="X325" s="588"/>
      <c r="Y325" s="597"/>
      <c r="Z325" s="662">
        <f t="shared" si="8"/>
        <v>0</v>
      </c>
      <c r="AA325" s="585">
        <f t="shared" si="9"/>
        <v>0</v>
      </c>
    </row>
    <row r="326" spans="1:27" x14ac:dyDescent="0.35">
      <c r="A326" s="584"/>
      <c r="B326" s="196"/>
      <c r="C326" s="196"/>
      <c r="D326" s="196"/>
      <c r="E326" s="268"/>
      <c r="F326" s="196"/>
      <c r="G326" s="583"/>
      <c r="H326" s="584"/>
      <c r="I326" s="585">
        <v>2000000</v>
      </c>
      <c r="J326" s="584"/>
      <c r="K326" s="584"/>
      <c r="L326" s="595"/>
      <c r="M326" s="586"/>
      <c r="N326" s="609"/>
      <c r="O326" s="595"/>
      <c r="P326" s="584"/>
      <c r="Q326" s="584"/>
      <c r="R326" s="584"/>
      <c r="S326" s="584"/>
      <c r="T326" s="584"/>
      <c r="U326" s="584"/>
      <c r="V326" s="584"/>
      <c r="W326" s="584"/>
      <c r="X326" s="588"/>
      <c r="Y326" s="597"/>
      <c r="Z326" s="662">
        <f t="shared" ref="Z326:Z330" si="11">I326*Z$4</f>
        <v>140000</v>
      </c>
      <c r="AA326" s="585">
        <f t="shared" ref="AA326:AA330" si="12">I326+Z326</f>
        <v>2140000</v>
      </c>
    </row>
    <row r="327" spans="1:27" x14ac:dyDescent="0.35">
      <c r="A327" s="577"/>
      <c r="B327" s="577"/>
      <c r="C327" s="577"/>
      <c r="D327" s="577"/>
      <c r="E327" s="578"/>
      <c r="F327" s="577"/>
      <c r="G327" s="589" t="s">
        <v>1590</v>
      </c>
      <c r="H327" s="577"/>
      <c r="I327" s="579"/>
      <c r="J327" s="577"/>
      <c r="K327" s="577"/>
      <c r="L327" s="581"/>
      <c r="M327" s="581"/>
      <c r="N327" s="581"/>
      <c r="O327" s="581"/>
      <c r="P327" s="577"/>
      <c r="Q327" s="577"/>
      <c r="R327" s="577"/>
      <c r="S327" s="577"/>
      <c r="T327" s="577"/>
      <c r="U327" s="577"/>
      <c r="V327" s="577"/>
      <c r="W327" s="577"/>
      <c r="X327" s="578"/>
      <c r="Y327" s="578"/>
      <c r="Z327" s="662">
        <f t="shared" si="11"/>
        <v>0</v>
      </c>
      <c r="AA327" s="579">
        <f t="shared" si="12"/>
        <v>0</v>
      </c>
    </row>
    <row r="328" spans="1:27" x14ac:dyDescent="0.35">
      <c r="A328" s="582"/>
      <c r="B328" s="196" t="s">
        <v>21290</v>
      </c>
      <c r="C328" s="196" t="s">
        <v>250</v>
      </c>
      <c r="D328" s="196" t="s">
        <v>21291</v>
      </c>
      <c r="E328" s="268" t="s">
        <v>21292</v>
      </c>
      <c r="F328" s="196"/>
      <c r="G328" s="583" t="s">
        <v>21778</v>
      </c>
      <c r="H328" s="582"/>
      <c r="I328" s="594">
        <v>360000</v>
      </c>
      <c r="J328" s="582"/>
      <c r="K328" s="582" t="s">
        <v>21779</v>
      </c>
      <c r="L328" s="595" t="s">
        <v>1063</v>
      </c>
      <c r="M328" s="595" t="s">
        <v>21780</v>
      </c>
      <c r="N328" s="595" t="s">
        <v>5371</v>
      </c>
      <c r="O328" s="595" t="s">
        <v>1063</v>
      </c>
      <c r="P328" s="582"/>
      <c r="Q328" s="582" t="s">
        <v>11930</v>
      </c>
      <c r="R328" s="595" t="s">
        <v>1063</v>
      </c>
      <c r="S328" s="582"/>
      <c r="T328" s="582"/>
      <c r="U328" s="582"/>
      <c r="V328" s="582"/>
      <c r="W328" s="582"/>
      <c r="X328" s="597"/>
      <c r="Y328" s="597"/>
      <c r="Z328" s="662">
        <f t="shared" si="11"/>
        <v>25200.000000000004</v>
      </c>
      <c r="AA328" s="594">
        <f t="shared" si="12"/>
        <v>385200</v>
      </c>
    </row>
    <row r="329" spans="1:27" x14ac:dyDescent="0.35">
      <c r="A329" s="582"/>
      <c r="B329" s="196" t="s">
        <v>21290</v>
      </c>
      <c r="C329" s="196" t="s">
        <v>250</v>
      </c>
      <c r="D329" s="196" t="s">
        <v>21291</v>
      </c>
      <c r="E329" s="268" t="s">
        <v>21292</v>
      </c>
      <c r="F329" s="196"/>
      <c r="G329" s="583" t="s">
        <v>21781</v>
      </c>
      <c r="H329" s="582"/>
      <c r="I329" s="594">
        <v>360000</v>
      </c>
      <c r="J329" s="582"/>
      <c r="K329" s="582" t="s">
        <v>21779</v>
      </c>
      <c r="L329" s="595" t="s">
        <v>1063</v>
      </c>
      <c r="M329" s="595" t="s">
        <v>21782</v>
      </c>
      <c r="N329" s="595" t="s">
        <v>5371</v>
      </c>
      <c r="O329" s="595" t="s">
        <v>1063</v>
      </c>
      <c r="P329" s="582"/>
      <c r="Q329" s="582" t="s">
        <v>11930</v>
      </c>
      <c r="R329" s="595" t="s">
        <v>1063</v>
      </c>
      <c r="S329" s="582"/>
      <c r="T329" s="582"/>
      <c r="U329" s="582"/>
      <c r="V329" s="582"/>
      <c r="W329" s="582"/>
      <c r="X329" s="597"/>
      <c r="Y329" s="597"/>
      <c r="Z329" s="662">
        <f t="shared" si="11"/>
        <v>25200.000000000004</v>
      </c>
      <c r="AA329" s="594">
        <f t="shared" si="12"/>
        <v>385200</v>
      </c>
    </row>
    <row r="330" spans="1:27" x14ac:dyDescent="0.35">
      <c r="G330" s="610" t="s">
        <v>894</v>
      </c>
      <c r="H330" s="610"/>
      <c r="I330" s="611">
        <f>SUM(I5:I329)</f>
        <v>149149000</v>
      </c>
      <c r="Z330" s="662">
        <f t="shared" si="11"/>
        <v>10440430.000000002</v>
      </c>
      <c r="AA330" s="611">
        <f t="shared" si="12"/>
        <v>159589430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rgb="FF00B050"/>
  </sheetPr>
  <dimension ref="A1:AA216"/>
  <sheetViews>
    <sheetView topLeftCell="G210" zoomScale="90" zoomScaleNormal="90" workbookViewId="0">
      <selection activeCell="AB223" sqref="AB223"/>
    </sheetView>
  </sheetViews>
  <sheetFormatPr defaultColWidth="83.81640625" defaultRowHeight="15.5" x14ac:dyDescent="0.35"/>
  <cols>
    <col min="1" max="1" width="19.7265625" style="100" hidden="1" customWidth="1"/>
    <col min="2" max="2" width="26.453125" style="100" hidden="1" customWidth="1"/>
    <col min="3" max="3" width="20.453125" style="100" hidden="1" customWidth="1"/>
    <col min="4" max="4" width="24.08984375" style="100" hidden="1" customWidth="1"/>
    <col min="5" max="5" width="27.453125" style="100" hidden="1" customWidth="1"/>
    <col min="6" max="6" width="27.453125" style="76" hidden="1" customWidth="1"/>
    <col min="7" max="7" width="96.1796875" style="100" bestFit="1" customWidth="1"/>
    <col min="8" max="8" width="29.1796875" style="100" hidden="1" customWidth="1"/>
    <col min="9" max="9" width="29.1796875" style="135" hidden="1" customWidth="1"/>
    <col min="10" max="10" width="14.453125" style="100" hidden="1" customWidth="1"/>
    <col min="11" max="11" width="20.1796875" style="100" hidden="1" customWidth="1"/>
    <col min="12" max="12" width="17.453125" style="100" hidden="1" customWidth="1"/>
    <col min="13" max="13" width="38.453125" style="100" hidden="1" customWidth="1"/>
    <col min="14" max="14" width="28.453125" style="100" hidden="1" customWidth="1"/>
    <col min="15" max="15" width="23.7265625" style="100" hidden="1" customWidth="1"/>
    <col min="16" max="16" width="24.453125" style="100" hidden="1" customWidth="1"/>
    <col min="17" max="17" width="21.453125" style="100" hidden="1" customWidth="1"/>
    <col min="18" max="18" width="20.08984375" style="100" hidden="1" customWidth="1"/>
    <col min="19" max="19" width="11.7265625" style="100" hidden="1" customWidth="1"/>
    <col min="20" max="20" width="17" style="100" hidden="1" customWidth="1"/>
    <col min="21" max="21" width="26.81640625" style="100" hidden="1" customWidth="1"/>
    <col min="22" max="22" width="67.81640625" style="100" hidden="1" customWidth="1"/>
    <col min="23" max="23" width="26.453125" style="100" hidden="1" customWidth="1"/>
    <col min="24" max="24" width="31.453125" style="100" hidden="1" customWidth="1"/>
    <col min="25" max="25" width="29.08984375" style="100" hidden="1" customWidth="1"/>
    <col min="26" max="26" width="17.7265625" style="76" hidden="1" customWidth="1"/>
    <col min="27" max="27" width="29.1796875" style="135" customWidth="1"/>
    <col min="28" max="16384" width="83.81640625" style="100"/>
  </cols>
  <sheetData>
    <row r="1" spans="1:27" x14ac:dyDescent="0.35">
      <c r="A1" s="665" t="s">
        <v>895</v>
      </c>
      <c r="B1" s="665"/>
      <c r="C1" s="665"/>
      <c r="D1" s="665"/>
      <c r="E1" s="666"/>
      <c r="F1" s="48"/>
      <c r="G1" s="667" t="s">
        <v>896</v>
      </c>
      <c r="H1" s="667"/>
      <c r="I1" s="47"/>
      <c r="J1" s="48" t="s">
        <v>897</v>
      </c>
      <c r="K1" s="667" t="s">
        <v>898</v>
      </c>
      <c r="L1" s="667"/>
      <c r="M1" s="667"/>
      <c r="N1" s="667"/>
      <c r="O1" s="667"/>
      <c r="P1" s="668" t="s">
        <v>899</v>
      </c>
      <c r="Q1" s="669"/>
      <c r="R1" s="670"/>
      <c r="S1" s="667" t="s">
        <v>900</v>
      </c>
      <c r="T1" s="667"/>
      <c r="U1" s="671" t="s">
        <v>901</v>
      </c>
      <c r="V1" s="671"/>
      <c r="W1" s="671"/>
      <c r="X1" s="672"/>
      <c r="Y1" s="673" t="s">
        <v>902</v>
      </c>
      <c r="AA1" s="47"/>
    </row>
    <row r="2" spans="1:27" ht="39.75" customHeight="1" x14ac:dyDescent="0.35">
      <c r="A2" s="49" t="s">
        <v>903</v>
      </c>
      <c r="B2" s="49" t="s">
        <v>904</v>
      </c>
      <c r="C2" s="49" t="s">
        <v>905</v>
      </c>
      <c r="D2" s="49" t="s">
        <v>906</v>
      </c>
      <c r="E2" s="263" t="s">
        <v>906</v>
      </c>
      <c r="F2" s="50" t="s">
        <v>907</v>
      </c>
      <c r="G2" s="264" t="s">
        <v>908</v>
      </c>
      <c r="H2" s="49" t="s">
        <v>909</v>
      </c>
      <c r="I2" s="52"/>
      <c r="J2" s="51" t="s">
        <v>911</v>
      </c>
      <c r="K2" s="49" t="s">
        <v>912</v>
      </c>
      <c r="L2" s="49" t="s">
        <v>913</v>
      </c>
      <c r="M2" s="49" t="s">
        <v>914</v>
      </c>
      <c r="N2" s="49" t="s">
        <v>915</v>
      </c>
      <c r="O2" s="49" t="s">
        <v>916</v>
      </c>
      <c r="P2" s="50" t="s">
        <v>917</v>
      </c>
      <c r="Q2" s="51" t="s">
        <v>918</v>
      </c>
      <c r="R2" s="51" t="s">
        <v>919</v>
      </c>
      <c r="S2" s="51" t="s">
        <v>920</v>
      </c>
      <c r="T2" s="53" t="s">
        <v>921</v>
      </c>
      <c r="U2" s="51" t="s">
        <v>922</v>
      </c>
      <c r="V2" s="51" t="s">
        <v>923</v>
      </c>
      <c r="W2" s="54" t="s">
        <v>924</v>
      </c>
      <c r="X2" s="51" t="s">
        <v>925</v>
      </c>
      <c r="Y2" s="673"/>
      <c r="AA2" s="52"/>
    </row>
    <row r="3" spans="1:27" x14ac:dyDescent="0.35">
      <c r="A3" s="106"/>
      <c r="B3" s="106"/>
      <c r="C3" s="106"/>
      <c r="D3" s="107"/>
      <c r="E3" s="265"/>
      <c r="F3" s="57"/>
      <c r="G3" s="266" t="s">
        <v>21783</v>
      </c>
      <c r="H3" s="57"/>
      <c r="I3" s="108"/>
      <c r="J3" s="106"/>
      <c r="K3" s="109"/>
      <c r="L3" s="106"/>
      <c r="M3" s="106"/>
      <c r="N3" s="106"/>
      <c r="O3" s="107"/>
      <c r="P3" s="57"/>
      <c r="Q3" s="57"/>
      <c r="R3" s="57"/>
      <c r="S3" s="110"/>
      <c r="T3" s="57"/>
      <c r="U3" s="57"/>
      <c r="V3" s="57"/>
      <c r="W3" s="111"/>
      <c r="X3" s="112"/>
      <c r="Y3" s="112"/>
      <c r="AA3" s="108"/>
    </row>
    <row r="4" spans="1:27" x14ac:dyDescent="0.35">
      <c r="A4" s="64"/>
      <c r="B4" s="64"/>
      <c r="C4" s="64"/>
      <c r="D4" s="64"/>
      <c r="E4" s="115"/>
      <c r="F4" s="64"/>
      <c r="G4" s="267" t="s">
        <v>2392</v>
      </c>
      <c r="H4" s="64"/>
      <c r="I4" s="67"/>
      <c r="J4" s="64"/>
      <c r="K4" s="64"/>
      <c r="L4" s="114"/>
      <c r="M4" s="68"/>
      <c r="N4" s="68"/>
      <c r="O4" s="68"/>
      <c r="P4" s="64"/>
      <c r="Q4" s="64"/>
      <c r="R4" s="68"/>
      <c r="S4" s="64"/>
      <c r="T4" s="64"/>
      <c r="U4" s="64"/>
      <c r="V4" s="64"/>
      <c r="W4" s="64"/>
      <c r="X4" s="115"/>
      <c r="Y4" s="115"/>
      <c r="Z4" s="641">
        <v>7.0000000000000007E-2</v>
      </c>
      <c r="AA4" s="67"/>
    </row>
    <row r="5" spans="1:27" x14ac:dyDescent="0.35">
      <c r="A5" s="76"/>
      <c r="B5" s="77" t="s">
        <v>21784</v>
      </c>
      <c r="C5" s="77" t="s">
        <v>21785</v>
      </c>
      <c r="D5" s="77" t="s">
        <v>21786</v>
      </c>
      <c r="E5" s="614" t="s">
        <v>21787</v>
      </c>
      <c r="F5" s="77"/>
      <c r="G5" s="269" t="s">
        <v>21788</v>
      </c>
      <c r="H5" s="69"/>
      <c r="I5" s="74">
        <v>650000</v>
      </c>
      <c r="J5" s="69"/>
      <c r="K5" s="69" t="s">
        <v>933</v>
      </c>
      <c r="L5" s="75">
        <v>2008</v>
      </c>
      <c r="M5" s="79" t="s">
        <v>21789</v>
      </c>
      <c r="N5" s="80" t="s">
        <v>20357</v>
      </c>
      <c r="O5" s="75" t="s">
        <v>21790</v>
      </c>
      <c r="P5" s="69" t="s">
        <v>937</v>
      </c>
      <c r="Q5" s="69" t="s">
        <v>967</v>
      </c>
      <c r="R5" s="69" t="s">
        <v>1011</v>
      </c>
      <c r="S5" s="69"/>
      <c r="T5" s="69"/>
      <c r="U5" s="69"/>
      <c r="V5" s="69" t="s">
        <v>21791</v>
      </c>
      <c r="W5" s="69"/>
      <c r="X5" s="116"/>
      <c r="Y5" s="121"/>
      <c r="Z5" s="639">
        <f>I5*Z$4</f>
        <v>45500.000000000007</v>
      </c>
      <c r="AA5" s="74">
        <f>I5+Z5</f>
        <v>695500</v>
      </c>
    </row>
    <row r="6" spans="1:27" x14ac:dyDescent="0.35">
      <c r="A6" s="76"/>
      <c r="B6" s="77" t="s">
        <v>21784</v>
      </c>
      <c r="C6" s="77" t="s">
        <v>21785</v>
      </c>
      <c r="D6" s="77" t="s">
        <v>21786</v>
      </c>
      <c r="E6" s="614" t="s">
        <v>21787</v>
      </c>
      <c r="F6" s="81" t="s">
        <v>21792</v>
      </c>
      <c r="G6" s="269" t="s">
        <v>21793</v>
      </c>
      <c r="H6" s="69"/>
      <c r="I6" s="74">
        <v>600000</v>
      </c>
      <c r="J6" s="69"/>
      <c r="K6" s="69" t="s">
        <v>933</v>
      </c>
      <c r="L6" s="75">
        <v>2008</v>
      </c>
      <c r="M6" s="79" t="s">
        <v>21794</v>
      </c>
      <c r="N6" s="80" t="s">
        <v>20357</v>
      </c>
      <c r="O6" s="75" t="s">
        <v>21795</v>
      </c>
      <c r="P6" s="69" t="s">
        <v>937</v>
      </c>
      <c r="Q6" s="69" t="s">
        <v>938</v>
      </c>
      <c r="R6" s="69" t="s">
        <v>1011</v>
      </c>
      <c r="S6" s="69"/>
      <c r="T6" s="69"/>
      <c r="U6" s="69"/>
      <c r="V6" s="69" t="s">
        <v>21796</v>
      </c>
      <c r="W6" s="69"/>
      <c r="X6" s="116"/>
      <c r="Y6" s="121"/>
      <c r="Z6" s="639">
        <f t="shared" ref="Z6:Z69" si="0">I6*Z$4</f>
        <v>42000.000000000007</v>
      </c>
      <c r="AA6" s="74">
        <f t="shared" ref="AA6:AA69" si="1">I6+Z6</f>
        <v>642000</v>
      </c>
    </row>
    <row r="7" spans="1:27" x14ac:dyDescent="0.35">
      <c r="A7" s="76"/>
      <c r="B7" s="77" t="s">
        <v>21784</v>
      </c>
      <c r="C7" s="77" t="s">
        <v>21785</v>
      </c>
      <c r="D7" s="77" t="s">
        <v>21786</v>
      </c>
      <c r="E7" s="614" t="s">
        <v>21787</v>
      </c>
      <c r="F7" s="81" t="s">
        <v>21797</v>
      </c>
      <c r="G7" s="269" t="s">
        <v>21798</v>
      </c>
      <c r="H7" s="69"/>
      <c r="I7" s="74">
        <v>600000</v>
      </c>
      <c r="J7" s="69"/>
      <c r="K7" s="69" t="s">
        <v>933</v>
      </c>
      <c r="L7" s="75">
        <v>2008</v>
      </c>
      <c r="M7" s="79" t="s">
        <v>21794</v>
      </c>
      <c r="N7" s="80" t="s">
        <v>20357</v>
      </c>
      <c r="O7" s="75" t="s">
        <v>21799</v>
      </c>
      <c r="P7" s="69" t="s">
        <v>937</v>
      </c>
      <c r="Q7" s="69" t="s">
        <v>938</v>
      </c>
      <c r="R7" s="69" t="s">
        <v>1011</v>
      </c>
      <c r="S7" s="69"/>
      <c r="T7" s="69"/>
      <c r="U7" s="69"/>
      <c r="V7" s="69" t="s">
        <v>21800</v>
      </c>
      <c r="W7" s="69"/>
      <c r="X7" s="116"/>
      <c r="Y7" s="121"/>
      <c r="Z7" s="639">
        <f t="shared" si="0"/>
        <v>42000.000000000007</v>
      </c>
      <c r="AA7" s="74">
        <f t="shared" si="1"/>
        <v>642000</v>
      </c>
    </row>
    <row r="8" spans="1:27" x14ac:dyDescent="0.35">
      <c r="A8" s="76"/>
      <c r="B8" s="77" t="s">
        <v>21784</v>
      </c>
      <c r="C8" s="77" t="s">
        <v>21785</v>
      </c>
      <c r="D8" s="77" t="s">
        <v>21786</v>
      </c>
      <c r="E8" s="614" t="s">
        <v>21787</v>
      </c>
      <c r="F8" s="81" t="s">
        <v>21801</v>
      </c>
      <c r="G8" s="269" t="s">
        <v>21802</v>
      </c>
      <c r="H8" s="69"/>
      <c r="I8" s="74">
        <v>600000</v>
      </c>
      <c r="J8" s="69"/>
      <c r="K8" s="69" t="s">
        <v>933</v>
      </c>
      <c r="L8" s="75">
        <v>2008</v>
      </c>
      <c r="M8" s="79" t="s">
        <v>21794</v>
      </c>
      <c r="N8" s="80" t="s">
        <v>20357</v>
      </c>
      <c r="O8" s="75" t="s">
        <v>21803</v>
      </c>
      <c r="P8" s="69" t="s">
        <v>937</v>
      </c>
      <c r="Q8" s="69" t="s">
        <v>938</v>
      </c>
      <c r="R8" s="69" t="s">
        <v>1011</v>
      </c>
      <c r="S8" s="69"/>
      <c r="T8" s="69"/>
      <c r="U8" s="69"/>
      <c r="V8" s="69" t="s">
        <v>21804</v>
      </c>
      <c r="W8" s="69"/>
      <c r="X8" s="116"/>
      <c r="Y8" s="121"/>
      <c r="Z8" s="639">
        <f t="shared" si="0"/>
        <v>42000.000000000007</v>
      </c>
      <c r="AA8" s="74">
        <f t="shared" si="1"/>
        <v>642000</v>
      </c>
    </row>
    <row r="9" spans="1:27" x14ac:dyDescent="0.35">
      <c r="A9" s="76"/>
      <c r="B9" s="77" t="s">
        <v>21784</v>
      </c>
      <c r="C9" s="77" t="s">
        <v>21785</v>
      </c>
      <c r="D9" s="77" t="s">
        <v>21786</v>
      </c>
      <c r="E9" s="614" t="s">
        <v>21787</v>
      </c>
      <c r="F9" s="81" t="s">
        <v>21805</v>
      </c>
      <c r="G9" s="269" t="s">
        <v>21806</v>
      </c>
      <c r="H9" s="69"/>
      <c r="I9" s="74">
        <v>600000</v>
      </c>
      <c r="J9" s="69"/>
      <c r="K9" s="69" t="s">
        <v>933</v>
      </c>
      <c r="L9" s="75">
        <v>2008</v>
      </c>
      <c r="M9" s="79" t="s">
        <v>21794</v>
      </c>
      <c r="N9" s="80" t="s">
        <v>20357</v>
      </c>
      <c r="O9" s="75" t="s">
        <v>21807</v>
      </c>
      <c r="P9" s="69" t="s">
        <v>937</v>
      </c>
      <c r="Q9" s="69" t="s">
        <v>938</v>
      </c>
      <c r="R9" s="69" t="s">
        <v>1011</v>
      </c>
      <c r="S9" s="69"/>
      <c r="T9" s="69"/>
      <c r="U9" s="69"/>
      <c r="V9" s="69" t="s">
        <v>21808</v>
      </c>
      <c r="W9" s="69"/>
      <c r="X9" s="116"/>
      <c r="Y9" s="121"/>
      <c r="Z9" s="639">
        <f t="shared" si="0"/>
        <v>42000.000000000007</v>
      </c>
      <c r="AA9" s="74">
        <f t="shared" si="1"/>
        <v>642000</v>
      </c>
    </row>
    <row r="10" spans="1:27" x14ac:dyDescent="0.35">
      <c r="A10" s="76"/>
      <c r="B10" s="77" t="s">
        <v>21784</v>
      </c>
      <c r="C10" s="77" t="s">
        <v>21785</v>
      </c>
      <c r="D10" s="77" t="s">
        <v>21786</v>
      </c>
      <c r="E10" s="614" t="s">
        <v>21787</v>
      </c>
      <c r="F10" s="81" t="s">
        <v>21809</v>
      </c>
      <c r="G10" s="269" t="s">
        <v>21810</v>
      </c>
      <c r="H10" s="69"/>
      <c r="I10" s="74">
        <v>600000</v>
      </c>
      <c r="J10" s="69"/>
      <c r="K10" s="69" t="s">
        <v>933</v>
      </c>
      <c r="L10" s="75">
        <v>2008</v>
      </c>
      <c r="M10" s="79" t="s">
        <v>21794</v>
      </c>
      <c r="N10" s="80" t="s">
        <v>20357</v>
      </c>
      <c r="O10" s="75" t="s">
        <v>21811</v>
      </c>
      <c r="P10" s="69" t="s">
        <v>937</v>
      </c>
      <c r="Q10" s="69" t="s">
        <v>938</v>
      </c>
      <c r="R10" s="69" t="s">
        <v>1011</v>
      </c>
      <c r="S10" s="69"/>
      <c r="T10" s="69"/>
      <c r="U10" s="69"/>
      <c r="V10" s="69" t="s">
        <v>21812</v>
      </c>
      <c r="W10" s="69"/>
      <c r="X10" s="116"/>
      <c r="Y10" s="121"/>
      <c r="Z10" s="639">
        <f t="shared" si="0"/>
        <v>42000.000000000007</v>
      </c>
      <c r="AA10" s="74">
        <f t="shared" si="1"/>
        <v>642000</v>
      </c>
    </row>
    <row r="11" spans="1:27" x14ac:dyDescent="0.35">
      <c r="A11" s="76"/>
      <c r="B11" s="77" t="s">
        <v>21784</v>
      </c>
      <c r="C11" s="77" t="s">
        <v>21785</v>
      </c>
      <c r="D11" s="77" t="s">
        <v>21786</v>
      </c>
      <c r="E11" s="614" t="s">
        <v>21787</v>
      </c>
      <c r="F11" s="81" t="s">
        <v>21813</v>
      </c>
      <c r="G11" s="269" t="s">
        <v>21814</v>
      </c>
      <c r="H11" s="69"/>
      <c r="I11" s="74">
        <v>600000</v>
      </c>
      <c r="J11" s="69"/>
      <c r="K11" s="69" t="s">
        <v>933</v>
      </c>
      <c r="L11" s="75">
        <v>2008</v>
      </c>
      <c r="M11" s="79" t="s">
        <v>21794</v>
      </c>
      <c r="N11" s="80" t="s">
        <v>20357</v>
      </c>
      <c r="O11" s="75" t="s">
        <v>21815</v>
      </c>
      <c r="P11" s="69" t="s">
        <v>937</v>
      </c>
      <c r="Q11" s="69" t="s">
        <v>938</v>
      </c>
      <c r="R11" s="69" t="s">
        <v>1011</v>
      </c>
      <c r="S11" s="69"/>
      <c r="T11" s="69"/>
      <c r="U11" s="69"/>
      <c r="V11" s="69" t="s">
        <v>21816</v>
      </c>
      <c r="W11" s="69"/>
      <c r="X11" s="116"/>
      <c r="Y11" s="121"/>
      <c r="Z11" s="639">
        <f t="shared" si="0"/>
        <v>42000.000000000007</v>
      </c>
      <c r="AA11" s="74">
        <f t="shared" si="1"/>
        <v>642000</v>
      </c>
    </row>
    <row r="12" spans="1:27" x14ac:dyDescent="0.35">
      <c r="A12" s="76"/>
      <c r="B12" s="77" t="s">
        <v>21784</v>
      </c>
      <c r="C12" s="77" t="s">
        <v>21785</v>
      </c>
      <c r="D12" s="77" t="s">
        <v>21786</v>
      </c>
      <c r="E12" s="614" t="s">
        <v>21787</v>
      </c>
      <c r="F12" s="81" t="s">
        <v>21817</v>
      </c>
      <c r="G12" s="269" t="s">
        <v>21818</v>
      </c>
      <c r="H12" s="69"/>
      <c r="I12" s="74">
        <v>600000</v>
      </c>
      <c r="J12" s="69"/>
      <c r="K12" s="69" t="s">
        <v>933</v>
      </c>
      <c r="L12" s="75">
        <v>2008</v>
      </c>
      <c r="M12" s="79" t="s">
        <v>21794</v>
      </c>
      <c r="N12" s="80" t="s">
        <v>20357</v>
      </c>
      <c r="O12" s="75" t="s">
        <v>21819</v>
      </c>
      <c r="P12" s="69" t="s">
        <v>937</v>
      </c>
      <c r="Q12" s="69" t="s">
        <v>938</v>
      </c>
      <c r="R12" s="69" t="s">
        <v>1011</v>
      </c>
      <c r="S12" s="69"/>
      <c r="T12" s="69"/>
      <c r="U12" s="69"/>
      <c r="V12" s="69" t="s">
        <v>21820</v>
      </c>
      <c r="W12" s="69"/>
      <c r="X12" s="116"/>
      <c r="Y12" s="121"/>
      <c r="Z12" s="639">
        <f t="shared" si="0"/>
        <v>42000.000000000007</v>
      </c>
      <c r="AA12" s="74">
        <f t="shared" si="1"/>
        <v>642000</v>
      </c>
    </row>
    <row r="13" spans="1:27" x14ac:dyDescent="0.35">
      <c r="A13" s="76"/>
      <c r="B13" s="77" t="s">
        <v>21784</v>
      </c>
      <c r="C13" s="77" t="s">
        <v>21785</v>
      </c>
      <c r="D13" s="77" t="s">
        <v>21786</v>
      </c>
      <c r="E13" s="614" t="s">
        <v>21787</v>
      </c>
      <c r="F13" s="81" t="s">
        <v>21821</v>
      </c>
      <c r="G13" s="269" t="s">
        <v>21822</v>
      </c>
      <c r="H13" s="69"/>
      <c r="I13" s="74">
        <v>600000</v>
      </c>
      <c r="J13" s="69"/>
      <c r="K13" s="69" t="s">
        <v>933</v>
      </c>
      <c r="L13" s="75">
        <v>2008</v>
      </c>
      <c r="M13" s="79" t="s">
        <v>21794</v>
      </c>
      <c r="N13" s="80" t="s">
        <v>20357</v>
      </c>
      <c r="O13" s="75" t="s">
        <v>21823</v>
      </c>
      <c r="P13" s="69" t="s">
        <v>937</v>
      </c>
      <c r="Q13" s="69" t="s">
        <v>967</v>
      </c>
      <c r="R13" s="69" t="s">
        <v>1011</v>
      </c>
      <c r="S13" s="69"/>
      <c r="T13" s="69"/>
      <c r="U13" s="69"/>
      <c r="V13" s="69" t="s">
        <v>21824</v>
      </c>
      <c r="W13" s="69"/>
      <c r="X13" s="116"/>
      <c r="Y13" s="121"/>
      <c r="Z13" s="639">
        <f t="shared" si="0"/>
        <v>42000.000000000007</v>
      </c>
      <c r="AA13" s="74">
        <f t="shared" si="1"/>
        <v>642000</v>
      </c>
    </row>
    <row r="14" spans="1:27" x14ac:dyDescent="0.35">
      <c r="A14" s="76"/>
      <c r="B14" s="77" t="s">
        <v>21784</v>
      </c>
      <c r="C14" s="77" t="s">
        <v>21785</v>
      </c>
      <c r="D14" s="77" t="s">
        <v>21786</v>
      </c>
      <c r="E14" s="614" t="s">
        <v>21787</v>
      </c>
      <c r="F14" s="81"/>
      <c r="G14" s="269" t="s">
        <v>21825</v>
      </c>
      <c r="H14" s="69"/>
      <c r="I14" s="74">
        <v>600000</v>
      </c>
      <c r="J14" s="69"/>
      <c r="K14" s="69" t="s">
        <v>933</v>
      </c>
      <c r="L14" s="75">
        <v>2008</v>
      </c>
      <c r="M14" s="79" t="s">
        <v>21789</v>
      </c>
      <c r="N14" s="80" t="s">
        <v>20357</v>
      </c>
      <c r="O14" s="75" t="s">
        <v>21826</v>
      </c>
      <c r="P14" s="69" t="s">
        <v>937</v>
      </c>
      <c r="Q14" s="69" t="s">
        <v>938</v>
      </c>
      <c r="R14" s="69" t="s">
        <v>1011</v>
      </c>
      <c r="S14" s="69"/>
      <c r="T14" s="69"/>
      <c r="U14" s="69"/>
      <c r="V14" s="69" t="s">
        <v>21827</v>
      </c>
      <c r="W14" s="69"/>
      <c r="X14" s="116"/>
      <c r="Y14" s="121"/>
      <c r="Z14" s="639">
        <f t="shared" si="0"/>
        <v>42000.000000000007</v>
      </c>
      <c r="AA14" s="74">
        <f t="shared" si="1"/>
        <v>642000</v>
      </c>
    </row>
    <row r="15" spans="1:27" x14ac:dyDescent="0.35">
      <c r="A15" s="76"/>
      <c r="B15" s="77" t="s">
        <v>21784</v>
      </c>
      <c r="C15" s="77" t="s">
        <v>21785</v>
      </c>
      <c r="D15" s="77" t="s">
        <v>21786</v>
      </c>
      <c r="E15" s="614" t="s">
        <v>21787</v>
      </c>
      <c r="F15" s="81" t="s">
        <v>21828</v>
      </c>
      <c r="G15" s="269" t="s">
        <v>21829</v>
      </c>
      <c r="H15" s="69"/>
      <c r="I15" s="74">
        <v>600000</v>
      </c>
      <c r="J15" s="69"/>
      <c r="K15" s="69" t="s">
        <v>933</v>
      </c>
      <c r="L15" s="75">
        <v>2008</v>
      </c>
      <c r="M15" s="79" t="s">
        <v>21794</v>
      </c>
      <c r="N15" s="80" t="s">
        <v>20357</v>
      </c>
      <c r="O15" s="75" t="s">
        <v>21830</v>
      </c>
      <c r="P15" s="69" t="s">
        <v>937</v>
      </c>
      <c r="Q15" s="69" t="s">
        <v>938</v>
      </c>
      <c r="R15" s="69" t="s">
        <v>1011</v>
      </c>
      <c r="S15" s="69"/>
      <c r="T15" s="69"/>
      <c r="U15" s="69"/>
      <c r="V15" s="69" t="s">
        <v>21831</v>
      </c>
      <c r="W15" s="69"/>
      <c r="X15" s="116"/>
      <c r="Y15" s="121"/>
      <c r="Z15" s="639">
        <f t="shared" si="0"/>
        <v>42000.000000000007</v>
      </c>
      <c r="AA15" s="74">
        <f t="shared" si="1"/>
        <v>642000</v>
      </c>
    </row>
    <row r="16" spans="1:27" x14ac:dyDescent="0.35">
      <c r="A16" s="76"/>
      <c r="B16" s="77" t="s">
        <v>21784</v>
      </c>
      <c r="C16" s="77" t="s">
        <v>21785</v>
      </c>
      <c r="D16" s="77" t="s">
        <v>21786</v>
      </c>
      <c r="E16" s="614" t="s">
        <v>21787</v>
      </c>
      <c r="F16" s="81" t="s">
        <v>21832</v>
      </c>
      <c r="G16" s="269" t="s">
        <v>21833</v>
      </c>
      <c r="H16" s="69"/>
      <c r="I16" s="74">
        <v>600000</v>
      </c>
      <c r="J16" s="69"/>
      <c r="K16" s="69" t="s">
        <v>933</v>
      </c>
      <c r="L16" s="75">
        <v>2008</v>
      </c>
      <c r="M16" s="79" t="s">
        <v>21794</v>
      </c>
      <c r="N16" s="80" t="s">
        <v>20357</v>
      </c>
      <c r="O16" s="75" t="s">
        <v>21834</v>
      </c>
      <c r="P16" s="69" t="s">
        <v>937</v>
      </c>
      <c r="Q16" s="69" t="s">
        <v>938</v>
      </c>
      <c r="R16" s="69" t="s">
        <v>1011</v>
      </c>
      <c r="S16" s="69"/>
      <c r="T16" s="69"/>
      <c r="U16" s="69"/>
      <c r="V16" s="69" t="s">
        <v>21835</v>
      </c>
      <c r="W16" s="69"/>
      <c r="X16" s="116"/>
      <c r="Y16" s="121"/>
      <c r="Z16" s="639">
        <f t="shared" si="0"/>
        <v>42000.000000000007</v>
      </c>
      <c r="AA16" s="74">
        <f t="shared" si="1"/>
        <v>642000</v>
      </c>
    </row>
    <row r="17" spans="1:27" x14ac:dyDescent="0.35">
      <c r="A17" s="76"/>
      <c r="B17" s="77" t="s">
        <v>21784</v>
      </c>
      <c r="C17" s="77" t="s">
        <v>21785</v>
      </c>
      <c r="D17" s="77" t="s">
        <v>21786</v>
      </c>
      <c r="E17" s="614" t="s">
        <v>21787</v>
      </c>
      <c r="F17" s="81" t="s">
        <v>21836</v>
      </c>
      <c r="G17" s="269" t="s">
        <v>21837</v>
      </c>
      <c r="H17" s="69"/>
      <c r="I17" s="74">
        <v>600000</v>
      </c>
      <c r="J17" s="69"/>
      <c r="K17" s="69" t="s">
        <v>933</v>
      </c>
      <c r="L17" s="75">
        <v>2008</v>
      </c>
      <c r="M17" s="79" t="s">
        <v>21794</v>
      </c>
      <c r="N17" s="80" t="s">
        <v>20357</v>
      </c>
      <c r="O17" s="75" t="s">
        <v>21838</v>
      </c>
      <c r="P17" s="69" t="s">
        <v>937</v>
      </c>
      <c r="Q17" s="69" t="s">
        <v>938</v>
      </c>
      <c r="R17" s="69" t="s">
        <v>1011</v>
      </c>
      <c r="S17" s="69"/>
      <c r="T17" s="69"/>
      <c r="U17" s="69"/>
      <c r="V17" s="69" t="s">
        <v>21839</v>
      </c>
      <c r="W17" s="69"/>
      <c r="X17" s="116"/>
      <c r="Y17" s="121"/>
      <c r="Z17" s="639">
        <f t="shared" si="0"/>
        <v>42000.000000000007</v>
      </c>
      <c r="AA17" s="74">
        <f t="shared" si="1"/>
        <v>642000</v>
      </c>
    </row>
    <row r="18" spans="1:27" x14ac:dyDescent="0.35">
      <c r="A18" s="76"/>
      <c r="B18" s="77" t="s">
        <v>21784</v>
      </c>
      <c r="C18" s="77" t="s">
        <v>21785</v>
      </c>
      <c r="D18" s="77" t="s">
        <v>21786</v>
      </c>
      <c r="E18" s="614" t="s">
        <v>21787</v>
      </c>
      <c r="F18" s="81" t="s">
        <v>21840</v>
      </c>
      <c r="G18" s="269" t="s">
        <v>21841</v>
      </c>
      <c r="H18" s="69"/>
      <c r="I18" s="74">
        <v>600000</v>
      </c>
      <c r="J18" s="69"/>
      <c r="K18" s="69" t="s">
        <v>933</v>
      </c>
      <c r="L18" s="75">
        <v>2008</v>
      </c>
      <c r="M18" s="79" t="s">
        <v>21794</v>
      </c>
      <c r="N18" s="80" t="s">
        <v>20357</v>
      </c>
      <c r="O18" s="75" t="s">
        <v>21842</v>
      </c>
      <c r="P18" s="69" t="s">
        <v>937</v>
      </c>
      <c r="Q18" s="69" t="s">
        <v>938</v>
      </c>
      <c r="R18" s="69" t="s">
        <v>1011</v>
      </c>
      <c r="S18" s="69"/>
      <c r="T18" s="69"/>
      <c r="U18" s="69"/>
      <c r="V18" s="69" t="s">
        <v>21843</v>
      </c>
      <c r="W18" s="69"/>
      <c r="X18" s="116"/>
      <c r="Y18" s="121"/>
      <c r="Z18" s="639">
        <f t="shared" si="0"/>
        <v>42000.000000000007</v>
      </c>
      <c r="AA18" s="74">
        <f t="shared" si="1"/>
        <v>642000</v>
      </c>
    </row>
    <row r="19" spans="1:27" x14ac:dyDescent="0.35">
      <c r="A19" s="76"/>
      <c r="B19" s="77" t="s">
        <v>21784</v>
      </c>
      <c r="C19" s="77" t="s">
        <v>21785</v>
      </c>
      <c r="D19" s="77" t="s">
        <v>21786</v>
      </c>
      <c r="E19" s="614" t="s">
        <v>21787</v>
      </c>
      <c r="F19" s="81" t="s">
        <v>21844</v>
      </c>
      <c r="G19" s="269" t="s">
        <v>21845</v>
      </c>
      <c r="H19" s="69"/>
      <c r="I19" s="74">
        <v>600000</v>
      </c>
      <c r="J19" s="69"/>
      <c r="K19" s="69" t="s">
        <v>933</v>
      </c>
      <c r="L19" s="75">
        <v>2008</v>
      </c>
      <c r="M19" s="79" t="s">
        <v>21794</v>
      </c>
      <c r="N19" s="80" t="s">
        <v>20357</v>
      </c>
      <c r="O19" s="75" t="s">
        <v>21846</v>
      </c>
      <c r="P19" s="69" t="s">
        <v>937</v>
      </c>
      <c r="Q19" s="69" t="s">
        <v>938</v>
      </c>
      <c r="R19" s="69" t="s">
        <v>1011</v>
      </c>
      <c r="S19" s="69"/>
      <c r="T19" s="69"/>
      <c r="U19" s="69"/>
      <c r="V19" s="69" t="s">
        <v>21847</v>
      </c>
      <c r="W19" s="69"/>
      <c r="X19" s="116"/>
      <c r="Y19" s="121"/>
      <c r="Z19" s="639">
        <f t="shared" si="0"/>
        <v>42000.000000000007</v>
      </c>
      <c r="AA19" s="74">
        <f t="shared" si="1"/>
        <v>642000</v>
      </c>
    </row>
    <row r="20" spans="1:27" x14ac:dyDescent="0.35">
      <c r="A20" s="76"/>
      <c r="B20" s="77" t="s">
        <v>21784</v>
      </c>
      <c r="C20" s="77" t="s">
        <v>21785</v>
      </c>
      <c r="D20" s="77" t="s">
        <v>21786</v>
      </c>
      <c r="E20" s="614" t="s">
        <v>21787</v>
      </c>
      <c r="F20" s="81" t="s">
        <v>21848</v>
      </c>
      <c r="G20" s="269" t="s">
        <v>21849</v>
      </c>
      <c r="H20" s="69"/>
      <c r="I20" s="74">
        <v>600000</v>
      </c>
      <c r="J20" s="69"/>
      <c r="K20" s="69" t="s">
        <v>933</v>
      </c>
      <c r="L20" s="75">
        <v>2008</v>
      </c>
      <c r="M20" s="79" t="s">
        <v>21794</v>
      </c>
      <c r="N20" s="80" t="s">
        <v>20357</v>
      </c>
      <c r="O20" s="75" t="s">
        <v>21850</v>
      </c>
      <c r="P20" s="69" t="s">
        <v>937</v>
      </c>
      <c r="Q20" s="69" t="s">
        <v>938</v>
      </c>
      <c r="R20" s="69" t="s">
        <v>1011</v>
      </c>
      <c r="S20" s="69"/>
      <c r="T20" s="69"/>
      <c r="U20" s="69"/>
      <c r="V20" s="69" t="s">
        <v>21851</v>
      </c>
      <c r="W20" s="69"/>
      <c r="X20" s="116"/>
      <c r="Y20" s="121"/>
      <c r="Z20" s="639">
        <f t="shared" si="0"/>
        <v>42000.000000000007</v>
      </c>
      <c r="AA20" s="74">
        <f t="shared" si="1"/>
        <v>642000</v>
      </c>
    </row>
    <row r="21" spans="1:27" x14ac:dyDescent="0.35">
      <c r="A21" s="76"/>
      <c r="B21" s="77" t="s">
        <v>21784</v>
      </c>
      <c r="C21" s="77" t="s">
        <v>21785</v>
      </c>
      <c r="D21" s="77" t="s">
        <v>21786</v>
      </c>
      <c r="E21" s="614" t="s">
        <v>21787</v>
      </c>
      <c r="F21" s="81" t="s">
        <v>21852</v>
      </c>
      <c r="G21" s="269" t="s">
        <v>21853</v>
      </c>
      <c r="H21" s="69"/>
      <c r="I21" s="74">
        <v>600000</v>
      </c>
      <c r="J21" s="69"/>
      <c r="K21" s="69" t="s">
        <v>933</v>
      </c>
      <c r="L21" s="75">
        <v>2008</v>
      </c>
      <c r="M21" s="79" t="s">
        <v>21794</v>
      </c>
      <c r="N21" s="80" t="s">
        <v>20357</v>
      </c>
      <c r="O21" s="75" t="s">
        <v>21854</v>
      </c>
      <c r="P21" s="69" t="s">
        <v>937</v>
      </c>
      <c r="Q21" s="69" t="s">
        <v>938</v>
      </c>
      <c r="R21" s="69" t="s">
        <v>1011</v>
      </c>
      <c r="S21" s="69"/>
      <c r="T21" s="69"/>
      <c r="U21" s="69"/>
      <c r="V21" s="69" t="s">
        <v>21855</v>
      </c>
      <c r="W21" s="69"/>
      <c r="X21" s="116"/>
      <c r="Y21" s="121"/>
      <c r="Z21" s="639">
        <f t="shared" si="0"/>
        <v>42000.000000000007</v>
      </c>
      <c r="AA21" s="74">
        <f t="shared" si="1"/>
        <v>642000</v>
      </c>
    </row>
    <row r="22" spans="1:27" x14ac:dyDescent="0.35">
      <c r="A22" s="76"/>
      <c r="B22" s="77" t="s">
        <v>21784</v>
      </c>
      <c r="C22" s="77" t="s">
        <v>21785</v>
      </c>
      <c r="D22" s="77" t="s">
        <v>21786</v>
      </c>
      <c r="E22" s="614" t="s">
        <v>21787</v>
      </c>
      <c r="F22" s="81"/>
      <c r="G22" s="269" t="s">
        <v>21856</v>
      </c>
      <c r="H22" s="69"/>
      <c r="I22" s="74">
        <v>650000</v>
      </c>
      <c r="J22" s="69"/>
      <c r="K22" s="69" t="s">
        <v>933</v>
      </c>
      <c r="L22" s="75">
        <v>2008</v>
      </c>
      <c r="M22" s="79" t="s">
        <v>21789</v>
      </c>
      <c r="N22" s="80" t="s">
        <v>20357</v>
      </c>
      <c r="O22" s="75" t="s">
        <v>21857</v>
      </c>
      <c r="P22" s="69" t="s">
        <v>937</v>
      </c>
      <c r="Q22" s="69" t="s">
        <v>967</v>
      </c>
      <c r="R22" s="69" t="s">
        <v>1011</v>
      </c>
      <c r="S22" s="69"/>
      <c r="T22" s="69"/>
      <c r="U22" s="69"/>
      <c r="V22" s="69" t="s">
        <v>21858</v>
      </c>
      <c r="W22" s="69"/>
      <c r="X22" s="116"/>
      <c r="Y22" s="121"/>
      <c r="Z22" s="639">
        <f t="shared" si="0"/>
        <v>45500.000000000007</v>
      </c>
      <c r="AA22" s="74">
        <f t="shared" si="1"/>
        <v>695500</v>
      </c>
    </row>
    <row r="23" spans="1:27" x14ac:dyDescent="0.35">
      <c r="A23" s="76"/>
      <c r="B23" s="77" t="s">
        <v>21784</v>
      </c>
      <c r="C23" s="77" t="s">
        <v>21785</v>
      </c>
      <c r="D23" s="77" t="s">
        <v>21786</v>
      </c>
      <c r="E23" s="614" t="s">
        <v>21787</v>
      </c>
      <c r="F23" s="77"/>
      <c r="G23" s="269" t="s">
        <v>21859</v>
      </c>
      <c r="H23" s="69"/>
      <c r="I23" s="74">
        <v>650000</v>
      </c>
      <c r="J23" s="69"/>
      <c r="K23" s="69" t="s">
        <v>933</v>
      </c>
      <c r="L23" s="75">
        <v>2008</v>
      </c>
      <c r="M23" s="79" t="s">
        <v>21789</v>
      </c>
      <c r="N23" s="80" t="s">
        <v>20357</v>
      </c>
      <c r="O23" s="75" t="s">
        <v>21860</v>
      </c>
      <c r="P23" s="69" t="s">
        <v>937</v>
      </c>
      <c r="Q23" s="69" t="s">
        <v>967</v>
      </c>
      <c r="R23" s="69" t="s">
        <v>1011</v>
      </c>
      <c r="S23" s="69"/>
      <c r="T23" s="69"/>
      <c r="U23" s="69"/>
      <c r="V23" s="69" t="s">
        <v>21861</v>
      </c>
      <c r="W23" s="69"/>
      <c r="X23" s="116"/>
      <c r="Y23" s="121"/>
      <c r="Z23" s="639">
        <f t="shared" si="0"/>
        <v>45500.000000000007</v>
      </c>
      <c r="AA23" s="74">
        <f t="shared" si="1"/>
        <v>695500</v>
      </c>
    </row>
    <row r="24" spans="1:27" x14ac:dyDescent="0.35">
      <c r="A24" s="76"/>
      <c r="B24" s="77" t="s">
        <v>21784</v>
      </c>
      <c r="C24" s="77" t="s">
        <v>21785</v>
      </c>
      <c r="D24" s="77" t="s">
        <v>21786</v>
      </c>
      <c r="E24" s="614" t="s">
        <v>21787</v>
      </c>
      <c r="F24" s="77"/>
      <c r="G24" s="269" t="s">
        <v>21862</v>
      </c>
      <c r="H24" s="69"/>
      <c r="I24" s="74">
        <v>650000</v>
      </c>
      <c r="J24" s="69"/>
      <c r="K24" s="69" t="s">
        <v>933</v>
      </c>
      <c r="L24" s="75">
        <v>2008</v>
      </c>
      <c r="M24" s="79" t="s">
        <v>21789</v>
      </c>
      <c r="N24" s="80" t="s">
        <v>20357</v>
      </c>
      <c r="O24" s="75" t="s">
        <v>21860</v>
      </c>
      <c r="P24" s="69" t="s">
        <v>937</v>
      </c>
      <c r="Q24" s="69" t="s">
        <v>967</v>
      </c>
      <c r="R24" s="69" t="s">
        <v>1011</v>
      </c>
      <c r="S24" s="69"/>
      <c r="T24" s="69"/>
      <c r="U24" s="69"/>
      <c r="V24" s="69" t="s">
        <v>21863</v>
      </c>
      <c r="W24" s="69"/>
      <c r="X24" s="116"/>
      <c r="Y24" s="121"/>
      <c r="Z24" s="639">
        <f t="shared" si="0"/>
        <v>45500.000000000007</v>
      </c>
      <c r="AA24" s="74">
        <f t="shared" si="1"/>
        <v>695500</v>
      </c>
    </row>
    <row r="25" spans="1:27" x14ac:dyDescent="0.35">
      <c r="A25" s="76"/>
      <c r="B25" s="77" t="s">
        <v>21784</v>
      </c>
      <c r="C25" s="77" t="s">
        <v>21785</v>
      </c>
      <c r="D25" s="77" t="s">
        <v>21786</v>
      </c>
      <c r="E25" s="614" t="s">
        <v>21787</v>
      </c>
      <c r="F25" s="81"/>
      <c r="G25" s="269" t="s">
        <v>21864</v>
      </c>
      <c r="H25" s="69"/>
      <c r="I25" s="74">
        <v>650000</v>
      </c>
      <c r="J25" s="69"/>
      <c r="K25" s="69" t="s">
        <v>933</v>
      </c>
      <c r="L25" s="75">
        <v>2008</v>
      </c>
      <c r="M25" s="79" t="s">
        <v>21789</v>
      </c>
      <c r="N25" s="75" t="s">
        <v>21865</v>
      </c>
      <c r="O25" s="75" t="s">
        <v>21865</v>
      </c>
      <c r="P25" s="69" t="s">
        <v>937</v>
      </c>
      <c r="Q25" s="69" t="s">
        <v>938</v>
      </c>
      <c r="R25" s="69" t="s">
        <v>1011</v>
      </c>
      <c r="S25" s="69"/>
      <c r="T25" s="69"/>
      <c r="U25" s="69"/>
      <c r="V25" s="69" t="s">
        <v>21866</v>
      </c>
      <c r="W25" s="69"/>
      <c r="X25" s="116"/>
      <c r="Y25" s="121"/>
      <c r="Z25" s="639">
        <f t="shared" si="0"/>
        <v>45500.000000000007</v>
      </c>
      <c r="AA25" s="74">
        <f t="shared" si="1"/>
        <v>695500</v>
      </c>
    </row>
    <row r="26" spans="1:27" x14ac:dyDescent="0.35">
      <c r="A26" s="76"/>
      <c r="B26" s="77" t="s">
        <v>21784</v>
      </c>
      <c r="C26" s="77" t="s">
        <v>21785</v>
      </c>
      <c r="D26" s="77" t="s">
        <v>21786</v>
      </c>
      <c r="E26" s="614" t="s">
        <v>21787</v>
      </c>
      <c r="F26" s="81" t="s">
        <v>21867</v>
      </c>
      <c r="G26" s="269" t="s">
        <v>21868</v>
      </c>
      <c r="H26" s="69"/>
      <c r="I26" s="74">
        <v>600000</v>
      </c>
      <c r="J26" s="69"/>
      <c r="K26" s="69" t="s">
        <v>933</v>
      </c>
      <c r="L26" s="75">
        <v>2008</v>
      </c>
      <c r="M26" s="79" t="s">
        <v>21789</v>
      </c>
      <c r="N26" s="75" t="s">
        <v>21865</v>
      </c>
      <c r="O26" s="75" t="s">
        <v>21865</v>
      </c>
      <c r="P26" s="69" t="s">
        <v>937</v>
      </c>
      <c r="Q26" s="69" t="s">
        <v>938</v>
      </c>
      <c r="R26" s="69" t="s">
        <v>1011</v>
      </c>
      <c r="S26" s="69"/>
      <c r="T26" s="69"/>
      <c r="U26" s="69"/>
      <c r="V26" s="69" t="s">
        <v>21869</v>
      </c>
      <c r="W26" s="69"/>
      <c r="X26" s="116"/>
      <c r="Y26" s="121"/>
      <c r="Z26" s="639">
        <f t="shared" si="0"/>
        <v>42000.000000000007</v>
      </c>
      <c r="AA26" s="74">
        <f t="shared" si="1"/>
        <v>642000</v>
      </c>
    </row>
    <row r="27" spans="1:27" x14ac:dyDescent="0.35">
      <c r="A27" s="76"/>
      <c r="B27" s="77" t="s">
        <v>21784</v>
      </c>
      <c r="C27" s="77" t="s">
        <v>21785</v>
      </c>
      <c r="D27" s="77" t="s">
        <v>21786</v>
      </c>
      <c r="E27" s="614" t="s">
        <v>21787</v>
      </c>
      <c r="F27" s="81"/>
      <c r="G27" s="269" t="s">
        <v>21870</v>
      </c>
      <c r="H27" s="69"/>
      <c r="I27" s="74">
        <v>650000</v>
      </c>
      <c r="J27" s="69"/>
      <c r="K27" s="69" t="s">
        <v>933</v>
      </c>
      <c r="L27" s="75">
        <v>2008</v>
      </c>
      <c r="M27" s="79" t="s">
        <v>21789</v>
      </c>
      <c r="N27" s="75" t="s">
        <v>21871</v>
      </c>
      <c r="O27" s="75" t="s">
        <v>21871</v>
      </c>
      <c r="P27" s="69" t="s">
        <v>937</v>
      </c>
      <c r="Q27" s="69" t="s">
        <v>967</v>
      </c>
      <c r="R27" s="69" t="s">
        <v>1011</v>
      </c>
      <c r="S27" s="69"/>
      <c r="T27" s="69"/>
      <c r="U27" s="69"/>
      <c r="V27" s="69" t="s">
        <v>21872</v>
      </c>
      <c r="W27" s="69"/>
      <c r="X27" s="116"/>
      <c r="Y27" s="121"/>
      <c r="Z27" s="639">
        <f t="shared" si="0"/>
        <v>45500.000000000007</v>
      </c>
      <c r="AA27" s="74">
        <f t="shared" si="1"/>
        <v>695500</v>
      </c>
    </row>
    <row r="28" spans="1:27" x14ac:dyDescent="0.35">
      <c r="A28" s="76"/>
      <c r="B28" s="77" t="s">
        <v>21784</v>
      </c>
      <c r="C28" s="77" t="s">
        <v>21785</v>
      </c>
      <c r="D28" s="77" t="s">
        <v>21786</v>
      </c>
      <c r="E28" s="614" t="s">
        <v>21787</v>
      </c>
      <c r="F28" s="81" t="s">
        <v>21873</v>
      </c>
      <c r="G28" s="269" t="s">
        <v>21874</v>
      </c>
      <c r="H28" s="69"/>
      <c r="I28" s="74">
        <v>600000</v>
      </c>
      <c r="J28" s="69"/>
      <c r="K28" s="69" t="s">
        <v>933</v>
      </c>
      <c r="L28" s="75">
        <v>2008</v>
      </c>
      <c r="M28" s="79" t="s">
        <v>21789</v>
      </c>
      <c r="N28" s="75" t="s">
        <v>21875</v>
      </c>
      <c r="O28" s="75" t="s">
        <v>21875</v>
      </c>
      <c r="P28" s="69" t="s">
        <v>937</v>
      </c>
      <c r="Q28" s="69" t="s">
        <v>967</v>
      </c>
      <c r="R28" s="69" t="s">
        <v>1011</v>
      </c>
      <c r="S28" s="69"/>
      <c r="T28" s="69"/>
      <c r="U28" s="69"/>
      <c r="V28" s="69" t="s">
        <v>21876</v>
      </c>
      <c r="W28" s="69"/>
      <c r="X28" s="116"/>
      <c r="Y28" s="121"/>
      <c r="Z28" s="639">
        <f t="shared" si="0"/>
        <v>42000.000000000007</v>
      </c>
      <c r="AA28" s="74">
        <f t="shared" si="1"/>
        <v>642000</v>
      </c>
    </row>
    <row r="29" spans="1:27" x14ac:dyDescent="0.35">
      <c r="A29" s="76"/>
      <c r="B29" s="77" t="s">
        <v>21784</v>
      </c>
      <c r="C29" s="77" t="s">
        <v>21785</v>
      </c>
      <c r="D29" s="77" t="s">
        <v>21786</v>
      </c>
      <c r="E29" s="614" t="s">
        <v>21787</v>
      </c>
      <c r="F29" s="77"/>
      <c r="G29" s="269" t="s">
        <v>21877</v>
      </c>
      <c r="H29" s="69"/>
      <c r="I29" s="74">
        <v>600000</v>
      </c>
      <c r="J29" s="69"/>
      <c r="K29" s="69" t="s">
        <v>933</v>
      </c>
      <c r="L29" s="75">
        <v>2008</v>
      </c>
      <c r="M29" s="79" t="s">
        <v>21794</v>
      </c>
      <c r="N29" s="75" t="s">
        <v>21878</v>
      </c>
      <c r="O29" s="75" t="s">
        <v>21878</v>
      </c>
      <c r="P29" s="69" t="s">
        <v>937</v>
      </c>
      <c r="Q29" s="69" t="s">
        <v>938</v>
      </c>
      <c r="R29" s="69" t="s">
        <v>1011</v>
      </c>
      <c r="S29" s="69"/>
      <c r="T29" s="69"/>
      <c r="U29" s="69"/>
      <c r="V29" s="69" t="s">
        <v>21879</v>
      </c>
      <c r="W29" s="69"/>
      <c r="X29" s="116"/>
      <c r="Y29" s="121"/>
      <c r="Z29" s="639">
        <f t="shared" si="0"/>
        <v>42000.000000000007</v>
      </c>
      <c r="AA29" s="74">
        <f t="shared" si="1"/>
        <v>642000</v>
      </c>
    </row>
    <row r="30" spans="1:27" x14ac:dyDescent="0.35">
      <c r="A30" s="76"/>
      <c r="B30" s="77" t="s">
        <v>21784</v>
      </c>
      <c r="C30" s="77" t="s">
        <v>21785</v>
      </c>
      <c r="D30" s="77" t="s">
        <v>21786</v>
      </c>
      <c r="E30" s="614" t="s">
        <v>21787</v>
      </c>
      <c r="F30" s="81" t="s">
        <v>21880</v>
      </c>
      <c r="G30" s="269" t="s">
        <v>21881</v>
      </c>
      <c r="H30" s="69"/>
      <c r="I30" s="74">
        <v>600000</v>
      </c>
      <c r="J30" s="69"/>
      <c r="K30" s="69" t="s">
        <v>933</v>
      </c>
      <c r="L30" s="75">
        <v>2008</v>
      </c>
      <c r="M30" s="79" t="s">
        <v>21794</v>
      </c>
      <c r="N30" s="75" t="s">
        <v>21882</v>
      </c>
      <c r="O30" s="75" t="s">
        <v>21882</v>
      </c>
      <c r="P30" s="69" t="s">
        <v>937</v>
      </c>
      <c r="Q30" s="69" t="s">
        <v>938</v>
      </c>
      <c r="R30" s="69" t="s">
        <v>1011</v>
      </c>
      <c r="S30" s="69"/>
      <c r="T30" s="69"/>
      <c r="U30" s="69"/>
      <c r="V30" s="69" t="s">
        <v>21883</v>
      </c>
      <c r="W30" s="69"/>
      <c r="X30" s="116"/>
      <c r="Y30" s="121"/>
      <c r="Z30" s="639">
        <f t="shared" si="0"/>
        <v>42000.000000000007</v>
      </c>
      <c r="AA30" s="74">
        <f t="shared" si="1"/>
        <v>642000</v>
      </c>
    </row>
    <row r="31" spans="1:27" x14ac:dyDescent="0.35">
      <c r="A31" s="76"/>
      <c r="B31" s="77" t="s">
        <v>21784</v>
      </c>
      <c r="C31" s="77" t="s">
        <v>21785</v>
      </c>
      <c r="D31" s="77" t="s">
        <v>21786</v>
      </c>
      <c r="E31" s="614" t="s">
        <v>21787</v>
      </c>
      <c r="F31" s="81" t="s">
        <v>21884</v>
      </c>
      <c r="G31" s="269" t="s">
        <v>21885</v>
      </c>
      <c r="H31" s="69"/>
      <c r="I31" s="74">
        <v>600000</v>
      </c>
      <c r="J31" s="69"/>
      <c r="K31" s="69" t="s">
        <v>933</v>
      </c>
      <c r="L31" s="75">
        <v>2008</v>
      </c>
      <c r="M31" s="79" t="s">
        <v>21794</v>
      </c>
      <c r="N31" s="75" t="s">
        <v>21886</v>
      </c>
      <c r="O31" s="75" t="s">
        <v>21886</v>
      </c>
      <c r="P31" s="69" t="s">
        <v>937</v>
      </c>
      <c r="Q31" s="69" t="s">
        <v>938</v>
      </c>
      <c r="R31" s="69" t="s">
        <v>1011</v>
      </c>
      <c r="S31" s="69"/>
      <c r="T31" s="69"/>
      <c r="U31" s="69"/>
      <c r="V31" s="69" t="s">
        <v>21887</v>
      </c>
      <c r="W31" s="69"/>
      <c r="X31" s="116"/>
      <c r="Y31" s="121"/>
      <c r="Z31" s="639">
        <f t="shared" si="0"/>
        <v>42000.000000000007</v>
      </c>
      <c r="AA31" s="74">
        <f t="shared" si="1"/>
        <v>642000</v>
      </c>
    </row>
    <row r="32" spans="1:27" x14ac:dyDescent="0.35">
      <c r="A32" s="76"/>
      <c r="B32" s="77" t="s">
        <v>21784</v>
      </c>
      <c r="C32" s="77" t="s">
        <v>21785</v>
      </c>
      <c r="D32" s="77" t="s">
        <v>21786</v>
      </c>
      <c r="E32" s="614" t="s">
        <v>21787</v>
      </c>
      <c r="F32" s="81" t="s">
        <v>21888</v>
      </c>
      <c r="G32" s="269" t="s">
        <v>21889</v>
      </c>
      <c r="H32" s="69"/>
      <c r="I32" s="74">
        <v>600000</v>
      </c>
      <c r="J32" s="69"/>
      <c r="K32" s="69" t="s">
        <v>933</v>
      </c>
      <c r="L32" s="75">
        <v>2008</v>
      </c>
      <c r="M32" s="79" t="s">
        <v>21794</v>
      </c>
      <c r="N32" s="75" t="s">
        <v>21890</v>
      </c>
      <c r="O32" s="75" t="s">
        <v>21890</v>
      </c>
      <c r="P32" s="69" t="s">
        <v>937</v>
      </c>
      <c r="Q32" s="69" t="s">
        <v>938</v>
      </c>
      <c r="R32" s="69" t="s">
        <v>1011</v>
      </c>
      <c r="S32" s="69"/>
      <c r="T32" s="69"/>
      <c r="U32" s="69"/>
      <c r="V32" s="69" t="s">
        <v>21891</v>
      </c>
      <c r="W32" s="69"/>
      <c r="X32" s="116"/>
      <c r="Y32" s="121"/>
      <c r="Z32" s="639">
        <f t="shared" si="0"/>
        <v>42000.000000000007</v>
      </c>
      <c r="AA32" s="74">
        <f t="shared" si="1"/>
        <v>642000</v>
      </c>
    </row>
    <row r="33" spans="1:27" x14ac:dyDescent="0.35">
      <c r="A33" s="76"/>
      <c r="B33" s="77" t="s">
        <v>21784</v>
      </c>
      <c r="C33" s="77" t="s">
        <v>21785</v>
      </c>
      <c r="D33" s="77" t="s">
        <v>21786</v>
      </c>
      <c r="E33" s="614" t="s">
        <v>21787</v>
      </c>
      <c r="F33" s="81" t="s">
        <v>21892</v>
      </c>
      <c r="G33" s="269" t="s">
        <v>21893</v>
      </c>
      <c r="H33" s="69"/>
      <c r="I33" s="74">
        <v>600000</v>
      </c>
      <c r="J33" s="69"/>
      <c r="K33" s="69" t="s">
        <v>933</v>
      </c>
      <c r="L33" s="75">
        <v>2008</v>
      </c>
      <c r="M33" s="79" t="s">
        <v>21794</v>
      </c>
      <c r="N33" s="75" t="s">
        <v>21894</v>
      </c>
      <c r="O33" s="75" t="s">
        <v>21894</v>
      </c>
      <c r="P33" s="69" t="s">
        <v>937</v>
      </c>
      <c r="Q33" s="69" t="s">
        <v>938</v>
      </c>
      <c r="R33" s="69" t="s">
        <v>1011</v>
      </c>
      <c r="S33" s="69"/>
      <c r="T33" s="69"/>
      <c r="U33" s="69"/>
      <c r="V33" s="69" t="s">
        <v>21895</v>
      </c>
      <c r="W33" s="69"/>
      <c r="X33" s="116"/>
      <c r="Y33" s="121"/>
      <c r="Z33" s="639">
        <f t="shared" si="0"/>
        <v>42000.000000000007</v>
      </c>
      <c r="AA33" s="74">
        <f t="shared" si="1"/>
        <v>642000</v>
      </c>
    </row>
    <row r="34" spans="1:27" x14ac:dyDescent="0.35">
      <c r="A34" s="76"/>
      <c r="B34" s="77" t="s">
        <v>21784</v>
      </c>
      <c r="C34" s="77" t="s">
        <v>21785</v>
      </c>
      <c r="D34" s="77" t="s">
        <v>21786</v>
      </c>
      <c r="E34" s="614" t="s">
        <v>21787</v>
      </c>
      <c r="F34" s="81"/>
      <c r="G34" s="269" t="s">
        <v>21896</v>
      </c>
      <c r="H34" s="69"/>
      <c r="I34" s="74">
        <v>600000</v>
      </c>
      <c r="J34" s="69"/>
      <c r="K34" s="69" t="s">
        <v>933</v>
      </c>
      <c r="L34" s="75">
        <v>2008</v>
      </c>
      <c r="M34" s="79" t="s">
        <v>21794</v>
      </c>
      <c r="N34" s="75" t="s">
        <v>21897</v>
      </c>
      <c r="O34" s="75" t="s">
        <v>21897</v>
      </c>
      <c r="P34" s="69" t="s">
        <v>937</v>
      </c>
      <c r="Q34" s="69" t="s">
        <v>938</v>
      </c>
      <c r="R34" s="69" t="s">
        <v>1011</v>
      </c>
      <c r="S34" s="69"/>
      <c r="T34" s="69"/>
      <c r="U34" s="69"/>
      <c r="V34" s="69" t="s">
        <v>21898</v>
      </c>
      <c r="W34" s="69"/>
      <c r="X34" s="116"/>
      <c r="Y34" s="121"/>
      <c r="Z34" s="639">
        <f t="shared" si="0"/>
        <v>42000.000000000007</v>
      </c>
      <c r="AA34" s="74">
        <f t="shared" si="1"/>
        <v>642000</v>
      </c>
    </row>
    <row r="35" spans="1:27" x14ac:dyDescent="0.35">
      <c r="A35" s="76"/>
      <c r="B35" s="77" t="s">
        <v>21784</v>
      </c>
      <c r="C35" s="77" t="s">
        <v>21785</v>
      </c>
      <c r="D35" s="77" t="s">
        <v>21786</v>
      </c>
      <c r="E35" s="614" t="s">
        <v>21787</v>
      </c>
      <c r="F35" s="81" t="s">
        <v>21899</v>
      </c>
      <c r="G35" s="269" t="s">
        <v>21900</v>
      </c>
      <c r="H35" s="69"/>
      <c r="I35" s="74">
        <v>600000</v>
      </c>
      <c r="J35" s="69"/>
      <c r="K35" s="69" t="s">
        <v>933</v>
      </c>
      <c r="L35" s="75">
        <v>2008</v>
      </c>
      <c r="M35" s="79" t="s">
        <v>21789</v>
      </c>
      <c r="N35" s="75" t="s">
        <v>21901</v>
      </c>
      <c r="O35" s="75" t="s">
        <v>21901</v>
      </c>
      <c r="P35" s="69" t="s">
        <v>937</v>
      </c>
      <c r="Q35" s="69" t="s">
        <v>967</v>
      </c>
      <c r="R35" s="69" t="s">
        <v>1011</v>
      </c>
      <c r="S35" s="69"/>
      <c r="T35" s="69"/>
      <c r="U35" s="69"/>
      <c r="V35" s="69" t="s">
        <v>21902</v>
      </c>
      <c r="W35" s="69"/>
      <c r="X35" s="116"/>
      <c r="Y35" s="121"/>
      <c r="Z35" s="639">
        <f t="shared" si="0"/>
        <v>42000.000000000007</v>
      </c>
      <c r="AA35" s="74">
        <f t="shared" si="1"/>
        <v>642000</v>
      </c>
    </row>
    <row r="36" spans="1:27" x14ac:dyDescent="0.35">
      <c r="A36" s="76"/>
      <c r="B36" s="77" t="s">
        <v>21784</v>
      </c>
      <c r="C36" s="77" t="s">
        <v>21785</v>
      </c>
      <c r="D36" s="77" t="s">
        <v>21786</v>
      </c>
      <c r="E36" s="614" t="s">
        <v>21787</v>
      </c>
      <c r="F36" s="81"/>
      <c r="G36" s="269" t="s">
        <v>21903</v>
      </c>
      <c r="H36" s="69"/>
      <c r="I36" s="74">
        <v>600000</v>
      </c>
      <c r="J36" s="69"/>
      <c r="K36" s="69" t="s">
        <v>933</v>
      </c>
      <c r="L36" s="75">
        <v>2008</v>
      </c>
      <c r="M36" s="79" t="s">
        <v>21794</v>
      </c>
      <c r="N36" s="75" t="s">
        <v>21904</v>
      </c>
      <c r="O36" s="75" t="s">
        <v>21904</v>
      </c>
      <c r="P36" s="69" t="s">
        <v>937</v>
      </c>
      <c r="Q36" s="69" t="s">
        <v>938</v>
      </c>
      <c r="R36" s="69" t="s">
        <v>1011</v>
      </c>
      <c r="S36" s="69"/>
      <c r="T36" s="69"/>
      <c r="U36" s="69"/>
      <c r="V36" s="69" t="s">
        <v>21905</v>
      </c>
      <c r="W36" s="69"/>
      <c r="X36" s="116"/>
      <c r="Y36" s="121"/>
      <c r="Z36" s="639">
        <f t="shared" si="0"/>
        <v>42000.000000000007</v>
      </c>
      <c r="AA36" s="74">
        <f t="shared" si="1"/>
        <v>642000</v>
      </c>
    </row>
    <row r="37" spans="1:27" x14ac:dyDescent="0.35">
      <c r="A37" s="76"/>
      <c r="B37" s="77" t="s">
        <v>21784</v>
      </c>
      <c r="C37" s="77" t="s">
        <v>21785</v>
      </c>
      <c r="D37" s="77" t="s">
        <v>21786</v>
      </c>
      <c r="E37" s="614" t="s">
        <v>21787</v>
      </c>
      <c r="F37" s="81"/>
      <c r="G37" s="269" t="s">
        <v>21906</v>
      </c>
      <c r="H37" s="69"/>
      <c r="I37" s="74">
        <v>600000</v>
      </c>
      <c r="J37" s="69"/>
      <c r="K37" s="69" t="s">
        <v>933</v>
      </c>
      <c r="L37" s="75">
        <v>2008</v>
      </c>
      <c r="M37" s="79" t="s">
        <v>21794</v>
      </c>
      <c r="N37" s="75" t="s">
        <v>21907</v>
      </c>
      <c r="O37" s="75" t="s">
        <v>21907</v>
      </c>
      <c r="P37" s="69" t="s">
        <v>937</v>
      </c>
      <c r="Q37" s="69" t="s">
        <v>938</v>
      </c>
      <c r="R37" s="69" t="s">
        <v>1011</v>
      </c>
      <c r="S37" s="69"/>
      <c r="T37" s="69"/>
      <c r="U37" s="69"/>
      <c r="V37" s="69" t="s">
        <v>21908</v>
      </c>
      <c r="W37" s="69"/>
      <c r="X37" s="116"/>
      <c r="Y37" s="121"/>
      <c r="Z37" s="639">
        <f t="shared" si="0"/>
        <v>42000.000000000007</v>
      </c>
      <c r="AA37" s="74">
        <f t="shared" si="1"/>
        <v>642000</v>
      </c>
    </row>
    <row r="38" spans="1:27" x14ac:dyDescent="0.35">
      <c r="A38" s="76"/>
      <c r="B38" s="77" t="s">
        <v>21784</v>
      </c>
      <c r="C38" s="77" t="s">
        <v>21785</v>
      </c>
      <c r="D38" s="77" t="s">
        <v>21786</v>
      </c>
      <c r="E38" s="614" t="s">
        <v>21787</v>
      </c>
      <c r="F38" s="81" t="s">
        <v>21909</v>
      </c>
      <c r="G38" s="269" t="s">
        <v>21910</v>
      </c>
      <c r="H38" s="69"/>
      <c r="I38" s="74">
        <v>600000</v>
      </c>
      <c r="J38" s="69"/>
      <c r="K38" s="69" t="s">
        <v>933</v>
      </c>
      <c r="L38" s="75">
        <v>2008</v>
      </c>
      <c r="M38" s="79" t="s">
        <v>21794</v>
      </c>
      <c r="N38" s="75" t="s">
        <v>21911</v>
      </c>
      <c r="O38" s="75" t="s">
        <v>21911</v>
      </c>
      <c r="P38" s="69" t="s">
        <v>937</v>
      </c>
      <c r="Q38" s="69" t="s">
        <v>938</v>
      </c>
      <c r="R38" s="69" t="s">
        <v>1011</v>
      </c>
      <c r="S38" s="69"/>
      <c r="T38" s="69"/>
      <c r="U38" s="69"/>
      <c r="V38" s="69" t="s">
        <v>21912</v>
      </c>
      <c r="W38" s="69"/>
      <c r="X38" s="116"/>
      <c r="Y38" s="121"/>
      <c r="Z38" s="639">
        <f t="shared" si="0"/>
        <v>42000.000000000007</v>
      </c>
      <c r="AA38" s="74">
        <f t="shared" si="1"/>
        <v>642000</v>
      </c>
    </row>
    <row r="39" spans="1:27" x14ac:dyDescent="0.35">
      <c r="A39" s="76"/>
      <c r="B39" s="77" t="s">
        <v>21784</v>
      </c>
      <c r="C39" s="77" t="s">
        <v>21785</v>
      </c>
      <c r="D39" s="77" t="s">
        <v>21786</v>
      </c>
      <c r="E39" s="614" t="s">
        <v>21787</v>
      </c>
      <c r="F39" s="81" t="s">
        <v>21913</v>
      </c>
      <c r="G39" s="269" t="s">
        <v>21914</v>
      </c>
      <c r="H39" s="69"/>
      <c r="I39" s="74">
        <v>600000</v>
      </c>
      <c r="J39" s="69"/>
      <c r="K39" s="69" t="s">
        <v>933</v>
      </c>
      <c r="L39" s="75">
        <v>2008</v>
      </c>
      <c r="M39" s="79" t="s">
        <v>21794</v>
      </c>
      <c r="N39" s="75" t="s">
        <v>21915</v>
      </c>
      <c r="O39" s="75" t="s">
        <v>21915</v>
      </c>
      <c r="P39" s="69" t="s">
        <v>937</v>
      </c>
      <c r="Q39" s="69" t="s">
        <v>938</v>
      </c>
      <c r="R39" s="69" t="s">
        <v>1011</v>
      </c>
      <c r="S39" s="69"/>
      <c r="T39" s="69"/>
      <c r="U39" s="69"/>
      <c r="V39" s="69" t="s">
        <v>21916</v>
      </c>
      <c r="W39" s="69"/>
      <c r="X39" s="116"/>
      <c r="Y39" s="121"/>
      <c r="Z39" s="639">
        <f t="shared" si="0"/>
        <v>42000.000000000007</v>
      </c>
      <c r="AA39" s="74">
        <f t="shared" si="1"/>
        <v>642000</v>
      </c>
    </row>
    <row r="40" spans="1:27" x14ac:dyDescent="0.35">
      <c r="A40" s="76"/>
      <c r="B40" s="77" t="s">
        <v>21784</v>
      </c>
      <c r="C40" s="77" t="s">
        <v>21785</v>
      </c>
      <c r="D40" s="77" t="s">
        <v>21786</v>
      </c>
      <c r="E40" s="614" t="s">
        <v>21787</v>
      </c>
      <c r="F40" s="81" t="s">
        <v>21917</v>
      </c>
      <c r="G40" s="269" t="s">
        <v>21918</v>
      </c>
      <c r="H40" s="69"/>
      <c r="I40" s="74">
        <v>600000</v>
      </c>
      <c r="J40" s="69"/>
      <c r="K40" s="69" t="s">
        <v>933</v>
      </c>
      <c r="L40" s="75">
        <v>2008</v>
      </c>
      <c r="M40" s="79" t="s">
        <v>21794</v>
      </c>
      <c r="N40" s="75" t="s">
        <v>21919</v>
      </c>
      <c r="O40" s="75" t="s">
        <v>21919</v>
      </c>
      <c r="P40" s="69" t="s">
        <v>937</v>
      </c>
      <c r="Q40" s="69" t="s">
        <v>938</v>
      </c>
      <c r="R40" s="69" t="s">
        <v>1011</v>
      </c>
      <c r="S40" s="69"/>
      <c r="T40" s="69"/>
      <c r="U40" s="69"/>
      <c r="V40" s="69" t="s">
        <v>21920</v>
      </c>
      <c r="W40" s="69"/>
      <c r="X40" s="116"/>
      <c r="Y40" s="121"/>
      <c r="Z40" s="639">
        <f t="shared" si="0"/>
        <v>42000.000000000007</v>
      </c>
      <c r="AA40" s="74">
        <f t="shared" si="1"/>
        <v>642000</v>
      </c>
    </row>
    <row r="41" spans="1:27" x14ac:dyDescent="0.35">
      <c r="A41" s="76"/>
      <c r="B41" s="77" t="s">
        <v>21784</v>
      </c>
      <c r="C41" s="77" t="s">
        <v>21785</v>
      </c>
      <c r="D41" s="77" t="s">
        <v>21786</v>
      </c>
      <c r="E41" s="614" t="s">
        <v>21787</v>
      </c>
      <c r="F41" s="81" t="s">
        <v>21921</v>
      </c>
      <c r="G41" s="269" t="s">
        <v>21922</v>
      </c>
      <c r="H41" s="69"/>
      <c r="I41" s="74">
        <v>600000</v>
      </c>
      <c r="J41" s="69"/>
      <c r="K41" s="69" t="s">
        <v>933</v>
      </c>
      <c r="L41" s="75">
        <v>2008</v>
      </c>
      <c r="M41" s="79" t="s">
        <v>21794</v>
      </c>
      <c r="N41" s="75" t="s">
        <v>21923</v>
      </c>
      <c r="O41" s="75" t="s">
        <v>21923</v>
      </c>
      <c r="P41" s="69" t="s">
        <v>937</v>
      </c>
      <c r="Q41" s="69" t="s">
        <v>938</v>
      </c>
      <c r="R41" s="69" t="s">
        <v>1011</v>
      </c>
      <c r="S41" s="69"/>
      <c r="T41" s="69"/>
      <c r="U41" s="69"/>
      <c r="V41" s="69" t="s">
        <v>21924</v>
      </c>
      <c r="W41" s="69"/>
      <c r="X41" s="116"/>
      <c r="Y41" s="121"/>
      <c r="Z41" s="639">
        <f t="shared" si="0"/>
        <v>42000.000000000007</v>
      </c>
      <c r="AA41" s="74">
        <f t="shared" si="1"/>
        <v>642000</v>
      </c>
    </row>
    <row r="42" spans="1:27" x14ac:dyDescent="0.35">
      <c r="A42" s="76"/>
      <c r="B42" s="77" t="s">
        <v>21784</v>
      </c>
      <c r="C42" s="77" t="s">
        <v>21785</v>
      </c>
      <c r="D42" s="77" t="s">
        <v>21786</v>
      </c>
      <c r="E42" s="614" t="s">
        <v>21787</v>
      </c>
      <c r="F42" s="81" t="s">
        <v>21899</v>
      </c>
      <c r="G42" s="269" t="s">
        <v>21925</v>
      </c>
      <c r="H42" s="69"/>
      <c r="I42" s="74">
        <v>600000</v>
      </c>
      <c r="J42" s="69"/>
      <c r="K42" s="69" t="s">
        <v>933</v>
      </c>
      <c r="L42" s="75">
        <v>2008</v>
      </c>
      <c r="M42" s="79" t="s">
        <v>21794</v>
      </c>
      <c r="N42" s="75" t="s">
        <v>21926</v>
      </c>
      <c r="O42" s="75" t="s">
        <v>21926</v>
      </c>
      <c r="P42" s="69" t="s">
        <v>937</v>
      </c>
      <c r="Q42" s="69" t="s">
        <v>938</v>
      </c>
      <c r="R42" s="69" t="s">
        <v>1011</v>
      </c>
      <c r="S42" s="69"/>
      <c r="T42" s="69"/>
      <c r="U42" s="69"/>
      <c r="V42" s="69" t="s">
        <v>21927</v>
      </c>
      <c r="W42" s="69"/>
      <c r="X42" s="116"/>
      <c r="Y42" s="121"/>
      <c r="Z42" s="639">
        <f t="shared" si="0"/>
        <v>42000.000000000007</v>
      </c>
      <c r="AA42" s="74">
        <f t="shared" si="1"/>
        <v>642000</v>
      </c>
    </row>
    <row r="43" spans="1:27" x14ac:dyDescent="0.35">
      <c r="A43" s="76"/>
      <c r="B43" s="77" t="s">
        <v>21784</v>
      </c>
      <c r="C43" s="77" t="s">
        <v>21785</v>
      </c>
      <c r="D43" s="77" t="s">
        <v>21786</v>
      </c>
      <c r="E43" s="614" t="s">
        <v>21787</v>
      </c>
      <c r="F43" s="81" t="s">
        <v>21928</v>
      </c>
      <c r="G43" s="269" t="s">
        <v>21929</v>
      </c>
      <c r="H43" s="69"/>
      <c r="I43" s="74">
        <v>600000</v>
      </c>
      <c r="J43" s="69"/>
      <c r="K43" s="69" t="s">
        <v>933</v>
      </c>
      <c r="L43" s="75">
        <v>2008</v>
      </c>
      <c r="M43" s="79" t="s">
        <v>21794</v>
      </c>
      <c r="N43" s="75" t="s">
        <v>21930</v>
      </c>
      <c r="O43" s="75" t="s">
        <v>21930</v>
      </c>
      <c r="P43" s="69" t="s">
        <v>937</v>
      </c>
      <c r="Q43" s="69" t="s">
        <v>938</v>
      </c>
      <c r="R43" s="69" t="s">
        <v>1011</v>
      </c>
      <c r="S43" s="69"/>
      <c r="T43" s="69"/>
      <c r="U43" s="69"/>
      <c r="V43" s="69" t="s">
        <v>21931</v>
      </c>
      <c r="W43" s="69"/>
      <c r="X43" s="116"/>
      <c r="Y43" s="121"/>
      <c r="Z43" s="639">
        <f t="shared" si="0"/>
        <v>42000.000000000007</v>
      </c>
      <c r="AA43" s="74">
        <f t="shared" si="1"/>
        <v>642000</v>
      </c>
    </row>
    <row r="44" spans="1:27" x14ac:dyDescent="0.35">
      <c r="A44" s="76"/>
      <c r="B44" s="77" t="s">
        <v>21784</v>
      </c>
      <c r="C44" s="77" t="s">
        <v>21785</v>
      </c>
      <c r="D44" s="77" t="s">
        <v>21786</v>
      </c>
      <c r="E44" s="614" t="s">
        <v>21787</v>
      </c>
      <c r="F44" s="77"/>
      <c r="G44" s="269" t="s">
        <v>21932</v>
      </c>
      <c r="H44" s="69"/>
      <c r="I44" s="74">
        <v>650000</v>
      </c>
      <c r="J44" s="69"/>
      <c r="K44" s="69" t="s">
        <v>933</v>
      </c>
      <c r="L44" s="75">
        <v>2008</v>
      </c>
      <c r="M44" s="79" t="s">
        <v>21789</v>
      </c>
      <c r="N44" s="75" t="s">
        <v>21933</v>
      </c>
      <c r="O44" s="75" t="s">
        <v>21933</v>
      </c>
      <c r="P44" s="69" t="s">
        <v>937</v>
      </c>
      <c r="Q44" s="69" t="s">
        <v>967</v>
      </c>
      <c r="R44" s="69" t="s">
        <v>1011</v>
      </c>
      <c r="S44" s="69"/>
      <c r="T44" s="69"/>
      <c r="U44" s="69"/>
      <c r="V44" s="69" t="s">
        <v>21934</v>
      </c>
      <c r="W44" s="69"/>
      <c r="X44" s="116"/>
      <c r="Y44" s="121"/>
      <c r="Z44" s="639">
        <f t="shared" si="0"/>
        <v>45500.000000000007</v>
      </c>
      <c r="AA44" s="74">
        <f t="shared" si="1"/>
        <v>695500</v>
      </c>
    </row>
    <row r="45" spans="1:27" s="181" customFormat="1" x14ac:dyDescent="0.35">
      <c r="A45" s="64"/>
      <c r="B45" s="64"/>
      <c r="C45" s="64"/>
      <c r="D45" s="64"/>
      <c r="E45" s="115"/>
      <c r="F45" s="64"/>
      <c r="G45" s="272" t="s">
        <v>2907</v>
      </c>
      <c r="H45" s="64"/>
      <c r="I45" s="67"/>
      <c r="J45" s="64"/>
      <c r="K45" s="64"/>
      <c r="L45" s="68"/>
      <c r="M45" s="97"/>
      <c r="N45" s="68"/>
      <c r="O45" s="68"/>
      <c r="P45" s="64"/>
      <c r="Q45" s="64"/>
      <c r="R45" s="64"/>
      <c r="S45" s="64"/>
      <c r="T45" s="64"/>
      <c r="U45" s="64"/>
      <c r="V45" s="64"/>
      <c r="W45" s="64"/>
      <c r="X45" s="115"/>
      <c r="Y45" s="115"/>
      <c r="Z45" s="639">
        <f t="shared" si="0"/>
        <v>0</v>
      </c>
      <c r="AA45" s="67">
        <f t="shared" si="1"/>
        <v>0</v>
      </c>
    </row>
    <row r="46" spans="1:27" x14ac:dyDescent="0.35">
      <c r="A46" s="76"/>
      <c r="B46" s="77" t="s">
        <v>21784</v>
      </c>
      <c r="C46" s="77" t="s">
        <v>21785</v>
      </c>
      <c r="D46" s="77" t="s">
        <v>21786</v>
      </c>
      <c r="E46" s="614" t="s">
        <v>21787</v>
      </c>
      <c r="F46" s="77"/>
      <c r="G46" s="269" t="s">
        <v>21935</v>
      </c>
      <c r="H46" s="69"/>
      <c r="I46" s="74">
        <v>2000000</v>
      </c>
      <c r="J46" s="69"/>
      <c r="K46" s="69" t="s">
        <v>1098</v>
      </c>
      <c r="L46" s="75">
        <v>2007</v>
      </c>
      <c r="M46" s="79" t="s">
        <v>4318</v>
      </c>
      <c r="N46" s="75" t="s">
        <v>21936</v>
      </c>
      <c r="O46" s="75" t="s">
        <v>1063</v>
      </c>
      <c r="P46" s="69" t="s">
        <v>1811</v>
      </c>
      <c r="Q46" s="69" t="s">
        <v>3925</v>
      </c>
      <c r="R46" s="69" t="s">
        <v>3926</v>
      </c>
      <c r="S46" s="69"/>
      <c r="T46" s="69"/>
      <c r="U46" s="69"/>
      <c r="V46" s="69"/>
      <c r="W46" s="69"/>
      <c r="X46" s="116"/>
      <c r="Y46" s="121"/>
      <c r="Z46" s="639">
        <f t="shared" si="0"/>
        <v>140000</v>
      </c>
      <c r="AA46" s="74">
        <f t="shared" si="1"/>
        <v>2140000</v>
      </c>
    </row>
    <row r="47" spans="1:27" x14ac:dyDescent="0.35">
      <c r="A47" s="76"/>
      <c r="B47" s="77" t="s">
        <v>21784</v>
      </c>
      <c r="C47" s="77" t="s">
        <v>21785</v>
      </c>
      <c r="D47" s="77" t="s">
        <v>21786</v>
      </c>
      <c r="E47" s="614" t="s">
        <v>21787</v>
      </c>
      <c r="F47" s="77"/>
      <c r="G47" s="269" t="s">
        <v>21937</v>
      </c>
      <c r="H47" s="69"/>
      <c r="I47" s="74">
        <v>40000</v>
      </c>
      <c r="J47" s="69"/>
      <c r="K47" s="69" t="s">
        <v>1765</v>
      </c>
      <c r="L47" s="69" t="s">
        <v>1765</v>
      </c>
      <c r="M47" s="69" t="s">
        <v>1765</v>
      </c>
      <c r="N47" s="69" t="s">
        <v>1765</v>
      </c>
      <c r="O47" s="75" t="s">
        <v>1063</v>
      </c>
      <c r="P47" s="75" t="s">
        <v>1063</v>
      </c>
      <c r="Q47" s="75" t="s">
        <v>1063</v>
      </c>
      <c r="R47" s="75" t="s">
        <v>1063</v>
      </c>
      <c r="S47" s="69"/>
      <c r="T47" s="69"/>
      <c r="U47" s="69"/>
      <c r="V47" s="69"/>
      <c r="W47" s="69"/>
      <c r="X47" s="116"/>
      <c r="Y47" s="121"/>
      <c r="Z47" s="639">
        <f t="shared" si="0"/>
        <v>2800.0000000000005</v>
      </c>
      <c r="AA47" s="74">
        <f t="shared" si="1"/>
        <v>42800</v>
      </c>
    </row>
    <row r="48" spans="1:27" x14ac:dyDescent="0.35">
      <c r="A48" s="76"/>
      <c r="B48" s="77" t="s">
        <v>21784</v>
      </c>
      <c r="C48" s="77" t="s">
        <v>21785</v>
      </c>
      <c r="D48" s="77" t="s">
        <v>21786</v>
      </c>
      <c r="E48" s="614" t="s">
        <v>21787</v>
      </c>
      <c r="F48" s="77"/>
      <c r="G48" s="269" t="s">
        <v>21938</v>
      </c>
      <c r="H48" s="69"/>
      <c r="I48" s="74">
        <v>40000</v>
      </c>
      <c r="J48" s="69"/>
      <c r="K48" s="69" t="s">
        <v>933</v>
      </c>
      <c r="L48" s="75">
        <v>2008</v>
      </c>
      <c r="M48" s="79" t="s">
        <v>17019</v>
      </c>
      <c r="N48" s="75" t="s">
        <v>21939</v>
      </c>
      <c r="O48" s="75" t="s">
        <v>1063</v>
      </c>
      <c r="P48" s="75" t="s">
        <v>1063</v>
      </c>
      <c r="Q48" s="69" t="s">
        <v>967</v>
      </c>
      <c r="R48" s="69" t="s">
        <v>4308</v>
      </c>
      <c r="S48" s="69"/>
      <c r="T48" s="69"/>
      <c r="U48" s="69"/>
      <c r="V48" s="69"/>
      <c r="W48" s="69"/>
      <c r="X48" s="116"/>
      <c r="Y48" s="121"/>
      <c r="Z48" s="639">
        <f t="shared" si="0"/>
        <v>2800.0000000000005</v>
      </c>
      <c r="AA48" s="74">
        <f t="shared" si="1"/>
        <v>42800</v>
      </c>
    </row>
    <row r="49" spans="1:27" x14ac:dyDescent="0.35">
      <c r="A49" s="76"/>
      <c r="B49" s="77" t="s">
        <v>21784</v>
      </c>
      <c r="C49" s="77" t="s">
        <v>21785</v>
      </c>
      <c r="D49" s="77" t="s">
        <v>21786</v>
      </c>
      <c r="E49" s="614" t="s">
        <v>21787</v>
      </c>
      <c r="F49" s="77"/>
      <c r="G49" s="269" t="s">
        <v>21940</v>
      </c>
      <c r="H49" s="69"/>
      <c r="I49" s="74">
        <v>2000000</v>
      </c>
      <c r="J49" s="69"/>
      <c r="K49" s="69" t="s">
        <v>1098</v>
      </c>
      <c r="L49" s="75">
        <v>2007</v>
      </c>
      <c r="M49" s="79" t="s">
        <v>4318</v>
      </c>
      <c r="N49" s="75" t="s">
        <v>21941</v>
      </c>
      <c r="O49" s="75" t="s">
        <v>1063</v>
      </c>
      <c r="P49" s="69" t="s">
        <v>1811</v>
      </c>
      <c r="Q49" s="69" t="s">
        <v>3925</v>
      </c>
      <c r="R49" s="69" t="s">
        <v>3926</v>
      </c>
      <c r="S49" s="69"/>
      <c r="T49" s="69"/>
      <c r="U49" s="69"/>
      <c r="V49" s="69"/>
      <c r="W49" s="69"/>
      <c r="X49" s="116"/>
      <c r="Y49" s="121"/>
      <c r="Z49" s="639">
        <f t="shared" si="0"/>
        <v>140000</v>
      </c>
      <c r="AA49" s="74">
        <f t="shared" si="1"/>
        <v>2140000</v>
      </c>
    </row>
    <row r="50" spans="1:27" x14ac:dyDescent="0.35">
      <c r="A50" s="76"/>
      <c r="B50" s="77" t="s">
        <v>21784</v>
      </c>
      <c r="C50" s="77" t="s">
        <v>21785</v>
      </c>
      <c r="D50" s="77" t="s">
        <v>21786</v>
      </c>
      <c r="E50" s="614" t="s">
        <v>21787</v>
      </c>
      <c r="F50" s="77"/>
      <c r="G50" s="269" t="s">
        <v>21942</v>
      </c>
      <c r="H50" s="69"/>
      <c r="I50" s="74">
        <v>40000</v>
      </c>
      <c r="J50" s="69"/>
      <c r="K50" s="69" t="s">
        <v>1765</v>
      </c>
      <c r="L50" s="69" t="s">
        <v>1765</v>
      </c>
      <c r="M50" s="69" t="s">
        <v>1765</v>
      </c>
      <c r="N50" s="69" t="s">
        <v>1765</v>
      </c>
      <c r="O50" s="75" t="s">
        <v>1063</v>
      </c>
      <c r="P50" s="75" t="s">
        <v>1063</v>
      </c>
      <c r="Q50" s="75" t="s">
        <v>1063</v>
      </c>
      <c r="R50" s="75" t="s">
        <v>1063</v>
      </c>
      <c r="S50" s="69"/>
      <c r="T50" s="69"/>
      <c r="U50" s="69"/>
      <c r="V50" s="69"/>
      <c r="W50" s="69"/>
      <c r="X50" s="116"/>
      <c r="Y50" s="121"/>
      <c r="Z50" s="639">
        <f t="shared" si="0"/>
        <v>2800.0000000000005</v>
      </c>
      <c r="AA50" s="74">
        <f t="shared" si="1"/>
        <v>42800</v>
      </c>
    </row>
    <row r="51" spans="1:27" x14ac:dyDescent="0.35">
      <c r="A51" s="76"/>
      <c r="B51" s="77" t="s">
        <v>21784</v>
      </c>
      <c r="C51" s="77" t="s">
        <v>21785</v>
      </c>
      <c r="D51" s="77" t="s">
        <v>21786</v>
      </c>
      <c r="E51" s="614" t="s">
        <v>21787</v>
      </c>
      <c r="F51" s="77"/>
      <c r="G51" s="269" t="s">
        <v>21943</v>
      </c>
      <c r="H51" s="69"/>
      <c r="I51" s="74">
        <v>40000</v>
      </c>
      <c r="J51" s="69"/>
      <c r="K51" s="69" t="s">
        <v>933</v>
      </c>
      <c r="L51" s="75">
        <v>2008</v>
      </c>
      <c r="M51" s="79" t="s">
        <v>17019</v>
      </c>
      <c r="N51" s="75" t="s">
        <v>21944</v>
      </c>
      <c r="O51" s="75" t="s">
        <v>1063</v>
      </c>
      <c r="P51" s="75" t="s">
        <v>1063</v>
      </c>
      <c r="Q51" s="75" t="s">
        <v>1063</v>
      </c>
      <c r="R51" s="75" t="s">
        <v>1063</v>
      </c>
      <c r="S51" s="69"/>
      <c r="T51" s="69"/>
      <c r="U51" s="69"/>
      <c r="V51" s="69"/>
      <c r="W51" s="69"/>
      <c r="X51" s="116"/>
      <c r="Y51" s="121"/>
      <c r="Z51" s="639">
        <f t="shared" si="0"/>
        <v>2800.0000000000005</v>
      </c>
      <c r="AA51" s="74">
        <f t="shared" si="1"/>
        <v>42800</v>
      </c>
    </row>
    <row r="52" spans="1:27" x14ac:dyDescent="0.35">
      <c r="A52" s="76"/>
      <c r="B52" s="77" t="s">
        <v>21784</v>
      </c>
      <c r="C52" s="77" t="s">
        <v>21785</v>
      </c>
      <c r="D52" s="77" t="s">
        <v>21786</v>
      </c>
      <c r="E52" s="614" t="s">
        <v>21787</v>
      </c>
      <c r="F52" s="77"/>
      <c r="G52" s="269" t="s">
        <v>21940</v>
      </c>
      <c r="H52" s="69"/>
      <c r="I52" s="74">
        <v>2000000</v>
      </c>
      <c r="J52" s="69"/>
      <c r="K52" s="69" t="s">
        <v>1098</v>
      </c>
      <c r="L52" s="75">
        <v>2007</v>
      </c>
      <c r="M52" s="79" t="s">
        <v>4318</v>
      </c>
      <c r="N52" s="75" t="s">
        <v>21941</v>
      </c>
      <c r="O52" s="75" t="s">
        <v>1063</v>
      </c>
      <c r="P52" s="69" t="s">
        <v>1811</v>
      </c>
      <c r="Q52" s="69" t="s">
        <v>3925</v>
      </c>
      <c r="R52" s="69" t="s">
        <v>3926</v>
      </c>
      <c r="S52" s="69"/>
      <c r="T52" s="69"/>
      <c r="U52" s="69"/>
      <c r="V52" s="69"/>
      <c r="W52" s="69"/>
      <c r="X52" s="116"/>
      <c r="Y52" s="121"/>
      <c r="Z52" s="639">
        <f t="shared" si="0"/>
        <v>140000</v>
      </c>
      <c r="AA52" s="74">
        <f t="shared" si="1"/>
        <v>2140000</v>
      </c>
    </row>
    <row r="53" spans="1:27" x14ac:dyDescent="0.35">
      <c r="A53" s="76"/>
      <c r="B53" s="77" t="s">
        <v>21784</v>
      </c>
      <c r="C53" s="77" t="s">
        <v>21785</v>
      </c>
      <c r="D53" s="77" t="s">
        <v>21786</v>
      </c>
      <c r="E53" s="614" t="s">
        <v>21787</v>
      </c>
      <c r="F53" s="77"/>
      <c r="G53" s="269" t="s">
        <v>21945</v>
      </c>
      <c r="H53" s="69"/>
      <c r="I53" s="74">
        <v>40000</v>
      </c>
      <c r="J53" s="69"/>
      <c r="K53" s="69" t="s">
        <v>1765</v>
      </c>
      <c r="L53" s="69" t="s">
        <v>1765</v>
      </c>
      <c r="M53" s="69" t="s">
        <v>1765</v>
      </c>
      <c r="N53" s="69" t="s">
        <v>1765</v>
      </c>
      <c r="O53" s="75" t="s">
        <v>1063</v>
      </c>
      <c r="P53" s="75" t="s">
        <v>1063</v>
      </c>
      <c r="Q53" s="75" t="s">
        <v>1063</v>
      </c>
      <c r="R53" s="75" t="s">
        <v>1063</v>
      </c>
      <c r="S53" s="69"/>
      <c r="T53" s="69"/>
      <c r="U53" s="69"/>
      <c r="V53" s="69"/>
      <c r="W53" s="69"/>
      <c r="X53" s="116"/>
      <c r="Y53" s="121"/>
      <c r="Z53" s="639">
        <f t="shared" si="0"/>
        <v>2800.0000000000005</v>
      </c>
      <c r="AA53" s="74">
        <f t="shared" si="1"/>
        <v>42800</v>
      </c>
    </row>
    <row r="54" spans="1:27" x14ac:dyDescent="0.35">
      <c r="A54" s="76"/>
      <c r="B54" s="77" t="s">
        <v>21784</v>
      </c>
      <c r="C54" s="77" t="s">
        <v>21785</v>
      </c>
      <c r="D54" s="77" t="s">
        <v>21786</v>
      </c>
      <c r="E54" s="614" t="s">
        <v>21787</v>
      </c>
      <c r="F54" s="77"/>
      <c r="G54" s="269" t="s">
        <v>21946</v>
      </c>
      <c r="H54" s="69"/>
      <c r="I54" s="74">
        <v>40000</v>
      </c>
      <c r="J54" s="69"/>
      <c r="K54" s="69" t="s">
        <v>933</v>
      </c>
      <c r="L54" s="75">
        <v>2008</v>
      </c>
      <c r="M54" s="79" t="s">
        <v>17019</v>
      </c>
      <c r="N54" s="75" t="s">
        <v>21947</v>
      </c>
      <c r="O54" s="75" t="s">
        <v>1063</v>
      </c>
      <c r="P54" s="75" t="s">
        <v>1063</v>
      </c>
      <c r="Q54" s="75" t="s">
        <v>1063</v>
      </c>
      <c r="R54" s="75" t="s">
        <v>1063</v>
      </c>
      <c r="S54" s="69"/>
      <c r="T54" s="69"/>
      <c r="U54" s="69"/>
      <c r="V54" s="69"/>
      <c r="W54" s="69"/>
      <c r="X54" s="116"/>
      <c r="Y54" s="121"/>
      <c r="Z54" s="639">
        <f t="shared" si="0"/>
        <v>2800.0000000000005</v>
      </c>
      <c r="AA54" s="74">
        <f t="shared" si="1"/>
        <v>42800</v>
      </c>
    </row>
    <row r="55" spans="1:27" x14ac:dyDescent="0.35">
      <c r="A55" s="76"/>
      <c r="B55" s="77" t="s">
        <v>21784</v>
      </c>
      <c r="C55" s="77" t="s">
        <v>21785</v>
      </c>
      <c r="D55" s="77" t="s">
        <v>21786</v>
      </c>
      <c r="E55" s="614" t="s">
        <v>21787</v>
      </c>
      <c r="F55" s="77"/>
      <c r="G55" s="269" t="s">
        <v>21948</v>
      </c>
      <c r="H55" s="69"/>
      <c r="I55" s="74">
        <v>40000</v>
      </c>
      <c r="J55" s="69"/>
      <c r="K55" s="69" t="s">
        <v>933</v>
      </c>
      <c r="L55" s="75">
        <v>2008</v>
      </c>
      <c r="M55" s="79" t="s">
        <v>17019</v>
      </c>
      <c r="N55" s="75" t="s">
        <v>21947</v>
      </c>
      <c r="O55" s="75" t="s">
        <v>1063</v>
      </c>
      <c r="P55" s="75" t="s">
        <v>1063</v>
      </c>
      <c r="Q55" s="75" t="s">
        <v>1063</v>
      </c>
      <c r="R55" s="75" t="s">
        <v>1063</v>
      </c>
      <c r="S55" s="69"/>
      <c r="T55" s="69"/>
      <c r="U55" s="69"/>
      <c r="V55" s="69"/>
      <c r="W55" s="69"/>
      <c r="X55" s="116"/>
      <c r="Y55" s="121"/>
      <c r="Z55" s="639">
        <f t="shared" si="0"/>
        <v>2800.0000000000005</v>
      </c>
      <c r="AA55" s="74">
        <f t="shared" si="1"/>
        <v>42800</v>
      </c>
    </row>
    <row r="56" spans="1:27" x14ac:dyDescent="0.35">
      <c r="A56" s="76"/>
      <c r="B56" s="77" t="s">
        <v>21784</v>
      </c>
      <c r="C56" s="77" t="s">
        <v>21785</v>
      </c>
      <c r="D56" s="77" t="s">
        <v>21786</v>
      </c>
      <c r="E56" s="614" t="s">
        <v>21787</v>
      </c>
      <c r="F56" s="77"/>
      <c r="G56" s="269" t="s">
        <v>21949</v>
      </c>
      <c r="H56" s="69"/>
      <c r="I56" s="74">
        <v>2000000</v>
      </c>
      <c r="J56" s="69"/>
      <c r="K56" s="69" t="s">
        <v>1098</v>
      </c>
      <c r="L56" s="75">
        <v>2007</v>
      </c>
      <c r="M56" s="79" t="s">
        <v>4318</v>
      </c>
      <c r="N56" s="75" t="s">
        <v>21950</v>
      </c>
      <c r="O56" s="75" t="s">
        <v>1063</v>
      </c>
      <c r="P56" s="69" t="s">
        <v>1811</v>
      </c>
      <c r="Q56" s="69" t="s">
        <v>3925</v>
      </c>
      <c r="R56" s="69" t="s">
        <v>3926</v>
      </c>
      <c r="S56" s="69"/>
      <c r="T56" s="69"/>
      <c r="U56" s="69"/>
      <c r="V56" s="69"/>
      <c r="W56" s="69"/>
      <c r="X56" s="116"/>
      <c r="Y56" s="121"/>
      <c r="Z56" s="639">
        <f t="shared" si="0"/>
        <v>140000</v>
      </c>
      <c r="AA56" s="74">
        <f t="shared" si="1"/>
        <v>2140000</v>
      </c>
    </row>
    <row r="57" spans="1:27" x14ac:dyDescent="0.35">
      <c r="A57" s="76"/>
      <c r="B57" s="77" t="s">
        <v>21784</v>
      </c>
      <c r="C57" s="77" t="s">
        <v>21785</v>
      </c>
      <c r="D57" s="77" t="s">
        <v>21786</v>
      </c>
      <c r="E57" s="614" t="s">
        <v>21787</v>
      </c>
      <c r="F57" s="77"/>
      <c r="G57" s="269" t="s">
        <v>21951</v>
      </c>
      <c r="H57" s="69"/>
      <c r="I57" s="74">
        <v>40000</v>
      </c>
      <c r="J57" s="69"/>
      <c r="K57" s="69" t="s">
        <v>1765</v>
      </c>
      <c r="L57" s="69" t="s">
        <v>1765</v>
      </c>
      <c r="M57" s="69" t="s">
        <v>1765</v>
      </c>
      <c r="N57" s="69" t="s">
        <v>1765</v>
      </c>
      <c r="O57" s="75" t="s">
        <v>1063</v>
      </c>
      <c r="P57" s="75" t="s">
        <v>1063</v>
      </c>
      <c r="Q57" s="75" t="s">
        <v>1063</v>
      </c>
      <c r="R57" s="75" t="s">
        <v>1063</v>
      </c>
      <c r="S57" s="69"/>
      <c r="T57" s="69"/>
      <c r="U57" s="69"/>
      <c r="V57" s="69"/>
      <c r="W57" s="69"/>
      <c r="X57" s="116"/>
      <c r="Y57" s="121"/>
      <c r="Z57" s="639">
        <f t="shared" si="0"/>
        <v>2800.0000000000005</v>
      </c>
      <c r="AA57" s="74">
        <f t="shared" si="1"/>
        <v>42800</v>
      </c>
    </row>
    <row r="58" spans="1:27" x14ac:dyDescent="0.35">
      <c r="A58" s="76"/>
      <c r="B58" s="77" t="s">
        <v>21784</v>
      </c>
      <c r="C58" s="77" t="s">
        <v>21785</v>
      </c>
      <c r="D58" s="77" t="s">
        <v>21786</v>
      </c>
      <c r="E58" s="614" t="s">
        <v>21787</v>
      </c>
      <c r="F58" s="77"/>
      <c r="G58" s="269" t="s">
        <v>21952</v>
      </c>
      <c r="H58" s="69"/>
      <c r="I58" s="74">
        <v>40000</v>
      </c>
      <c r="J58" s="69"/>
      <c r="K58" s="69" t="s">
        <v>933</v>
      </c>
      <c r="L58" s="75">
        <v>2008</v>
      </c>
      <c r="M58" s="79" t="s">
        <v>17019</v>
      </c>
      <c r="N58" s="75" t="s">
        <v>21953</v>
      </c>
      <c r="O58" s="75" t="s">
        <v>1063</v>
      </c>
      <c r="P58" s="75" t="s">
        <v>1063</v>
      </c>
      <c r="Q58" s="75" t="s">
        <v>1063</v>
      </c>
      <c r="R58" s="75" t="s">
        <v>1063</v>
      </c>
      <c r="S58" s="69"/>
      <c r="T58" s="69"/>
      <c r="U58" s="69"/>
      <c r="V58" s="69"/>
      <c r="W58" s="69"/>
      <c r="X58" s="116"/>
      <c r="Y58" s="121"/>
      <c r="Z58" s="639">
        <f t="shared" si="0"/>
        <v>2800.0000000000005</v>
      </c>
      <c r="AA58" s="74">
        <f t="shared" si="1"/>
        <v>42800</v>
      </c>
    </row>
    <row r="59" spans="1:27" x14ac:dyDescent="0.35">
      <c r="A59" s="76"/>
      <c r="B59" s="77" t="s">
        <v>21784</v>
      </c>
      <c r="C59" s="77" t="s">
        <v>21785</v>
      </c>
      <c r="D59" s="77" t="s">
        <v>21786</v>
      </c>
      <c r="E59" s="614" t="s">
        <v>21787</v>
      </c>
      <c r="F59" s="77"/>
      <c r="G59" s="269" t="s">
        <v>21954</v>
      </c>
      <c r="H59" s="69"/>
      <c r="I59" s="74">
        <v>40000</v>
      </c>
      <c r="J59" s="69"/>
      <c r="K59" s="69" t="s">
        <v>1765</v>
      </c>
      <c r="L59" s="69" t="s">
        <v>1765</v>
      </c>
      <c r="M59" s="69" t="s">
        <v>1765</v>
      </c>
      <c r="N59" s="69" t="s">
        <v>1765</v>
      </c>
      <c r="O59" s="75" t="s">
        <v>1063</v>
      </c>
      <c r="P59" s="75" t="s">
        <v>1063</v>
      </c>
      <c r="Q59" s="75" t="s">
        <v>1063</v>
      </c>
      <c r="R59" s="75" t="s">
        <v>1063</v>
      </c>
      <c r="S59" s="69"/>
      <c r="T59" s="69"/>
      <c r="U59" s="69"/>
      <c r="V59" s="69"/>
      <c r="W59" s="69"/>
      <c r="X59" s="116"/>
      <c r="Y59" s="121"/>
      <c r="Z59" s="639">
        <f t="shared" si="0"/>
        <v>2800.0000000000005</v>
      </c>
      <c r="AA59" s="74">
        <f t="shared" si="1"/>
        <v>42800</v>
      </c>
    </row>
    <row r="60" spans="1:27" x14ac:dyDescent="0.35">
      <c r="A60" s="76"/>
      <c r="B60" s="77" t="s">
        <v>21784</v>
      </c>
      <c r="C60" s="77" t="s">
        <v>21785</v>
      </c>
      <c r="D60" s="77" t="s">
        <v>21786</v>
      </c>
      <c r="E60" s="614" t="s">
        <v>21787</v>
      </c>
      <c r="F60" s="77"/>
      <c r="G60" s="269" t="s">
        <v>21955</v>
      </c>
      <c r="H60" s="69"/>
      <c r="I60" s="74">
        <v>40000</v>
      </c>
      <c r="J60" s="69"/>
      <c r="K60" s="69" t="s">
        <v>933</v>
      </c>
      <c r="L60" s="75">
        <v>2008</v>
      </c>
      <c r="M60" s="79" t="s">
        <v>17019</v>
      </c>
      <c r="N60" s="75" t="s">
        <v>21956</v>
      </c>
      <c r="O60" s="75" t="s">
        <v>1063</v>
      </c>
      <c r="P60" s="75" t="s">
        <v>1063</v>
      </c>
      <c r="Q60" s="75" t="s">
        <v>1063</v>
      </c>
      <c r="R60" s="75" t="s">
        <v>1063</v>
      </c>
      <c r="S60" s="69"/>
      <c r="T60" s="69"/>
      <c r="U60" s="69"/>
      <c r="V60" s="69"/>
      <c r="W60" s="69"/>
      <c r="X60" s="116"/>
      <c r="Y60" s="121"/>
      <c r="Z60" s="639">
        <f t="shared" si="0"/>
        <v>2800.0000000000005</v>
      </c>
      <c r="AA60" s="74">
        <f t="shared" si="1"/>
        <v>42800</v>
      </c>
    </row>
    <row r="61" spans="1:27" x14ac:dyDescent="0.35">
      <c r="A61" s="76"/>
      <c r="B61" s="77" t="s">
        <v>21784</v>
      </c>
      <c r="C61" s="77" t="s">
        <v>21785</v>
      </c>
      <c r="D61" s="77" t="s">
        <v>21786</v>
      </c>
      <c r="E61" s="614" t="s">
        <v>21787</v>
      </c>
      <c r="F61" s="77"/>
      <c r="G61" s="269" t="s">
        <v>21957</v>
      </c>
      <c r="H61" s="69"/>
      <c r="I61" s="74">
        <v>2000000</v>
      </c>
      <c r="J61" s="69"/>
      <c r="K61" s="69" t="s">
        <v>1098</v>
      </c>
      <c r="L61" s="75">
        <v>2007</v>
      </c>
      <c r="M61" s="79" t="s">
        <v>4318</v>
      </c>
      <c r="N61" s="75" t="s">
        <v>21958</v>
      </c>
      <c r="O61" s="75" t="s">
        <v>1063</v>
      </c>
      <c r="P61" s="69" t="s">
        <v>1811</v>
      </c>
      <c r="Q61" s="69" t="s">
        <v>3925</v>
      </c>
      <c r="R61" s="69" t="s">
        <v>3926</v>
      </c>
      <c r="S61" s="69"/>
      <c r="T61" s="69"/>
      <c r="U61" s="69"/>
      <c r="V61" s="69"/>
      <c r="W61" s="69"/>
      <c r="X61" s="116"/>
      <c r="Y61" s="121"/>
      <c r="Z61" s="639">
        <f t="shared" si="0"/>
        <v>140000</v>
      </c>
      <c r="AA61" s="74">
        <f t="shared" si="1"/>
        <v>2140000</v>
      </c>
    </row>
    <row r="62" spans="1:27" x14ac:dyDescent="0.35">
      <c r="A62" s="76"/>
      <c r="B62" s="77" t="s">
        <v>21784</v>
      </c>
      <c r="C62" s="77" t="s">
        <v>21785</v>
      </c>
      <c r="D62" s="77" t="s">
        <v>21786</v>
      </c>
      <c r="E62" s="614" t="s">
        <v>21787</v>
      </c>
      <c r="F62" s="77"/>
      <c r="G62" s="269" t="s">
        <v>21959</v>
      </c>
      <c r="H62" s="69"/>
      <c r="I62" s="74">
        <v>2000000</v>
      </c>
      <c r="J62" s="69"/>
      <c r="K62" s="69" t="s">
        <v>1098</v>
      </c>
      <c r="L62" s="75">
        <v>2007</v>
      </c>
      <c r="M62" s="79" t="s">
        <v>4318</v>
      </c>
      <c r="N62" s="75" t="s">
        <v>21960</v>
      </c>
      <c r="O62" s="75" t="s">
        <v>1063</v>
      </c>
      <c r="P62" s="69" t="s">
        <v>1811</v>
      </c>
      <c r="Q62" s="69" t="s">
        <v>3925</v>
      </c>
      <c r="R62" s="69" t="s">
        <v>3926</v>
      </c>
      <c r="S62" s="69"/>
      <c r="T62" s="69"/>
      <c r="U62" s="69"/>
      <c r="V62" s="69"/>
      <c r="W62" s="69"/>
      <c r="X62" s="116"/>
      <c r="Y62" s="121"/>
      <c r="Z62" s="639">
        <f t="shared" si="0"/>
        <v>140000</v>
      </c>
      <c r="AA62" s="74">
        <f t="shared" si="1"/>
        <v>2140000</v>
      </c>
    </row>
    <row r="63" spans="1:27" x14ac:dyDescent="0.35">
      <c r="A63" s="76"/>
      <c r="B63" s="77" t="s">
        <v>21784</v>
      </c>
      <c r="C63" s="77" t="s">
        <v>21785</v>
      </c>
      <c r="D63" s="77" t="s">
        <v>21786</v>
      </c>
      <c r="E63" s="614" t="s">
        <v>21787</v>
      </c>
      <c r="F63" s="77"/>
      <c r="G63" s="269" t="s">
        <v>21961</v>
      </c>
      <c r="H63" s="69"/>
      <c r="I63" s="74">
        <v>40000</v>
      </c>
      <c r="J63" s="69"/>
      <c r="K63" s="69" t="s">
        <v>1765</v>
      </c>
      <c r="L63" s="69" t="s">
        <v>1765</v>
      </c>
      <c r="M63" s="69" t="s">
        <v>1765</v>
      </c>
      <c r="N63" s="69" t="s">
        <v>1765</v>
      </c>
      <c r="O63" s="75" t="s">
        <v>1063</v>
      </c>
      <c r="P63" s="75" t="s">
        <v>1063</v>
      </c>
      <c r="Q63" s="75" t="s">
        <v>1063</v>
      </c>
      <c r="R63" s="75" t="s">
        <v>1063</v>
      </c>
      <c r="S63" s="69"/>
      <c r="T63" s="69"/>
      <c r="U63" s="69"/>
      <c r="V63" s="69"/>
      <c r="W63" s="69"/>
      <c r="X63" s="116"/>
      <c r="Y63" s="121"/>
      <c r="Z63" s="639">
        <f t="shared" si="0"/>
        <v>2800.0000000000005</v>
      </c>
      <c r="AA63" s="74">
        <f t="shared" si="1"/>
        <v>42800</v>
      </c>
    </row>
    <row r="64" spans="1:27" x14ac:dyDescent="0.35">
      <c r="A64" s="76"/>
      <c r="B64" s="77" t="s">
        <v>21784</v>
      </c>
      <c r="C64" s="77" t="s">
        <v>21785</v>
      </c>
      <c r="D64" s="77" t="s">
        <v>21786</v>
      </c>
      <c r="E64" s="614" t="s">
        <v>21787</v>
      </c>
      <c r="F64" s="77"/>
      <c r="G64" s="269" t="s">
        <v>21962</v>
      </c>
      <c r="H64" s="69"/>
      <c r="I64" s="74">
        <v>40000</v>
      </c>
      <c r="J64" s="69"/>
      <c r="K64" s="69" t="s">
        <v>1765</v>
      </c>
      <c r="L64" s="69" t="s">
        <v>1765</v>
      </c>
      <c r="M64" s="69" t="s">
        <v>1765</v>
      </c>
      <c r="N64" s="69" t="s">
        <v>1765</v>
      </c>
      <c r="O64" s="75" t="s">
        <v>1063</v>
      </c>
      <c r="P64" s="75" t="s">
        <v>1063</v>
      </c>
      <c r="Q64" s="75" t="s">
        <v>1063</v>
      </c>
      <c r="R64" s="75" t="s">
        <v>1063</v>
      </c>
      <c r="S64" s="69"/>
      <c r="T64" s="69"/>
      <c r="U64" s="69"/>
      <c r="V64" s="69"/>
      <c r="W64" s="69"/>
      <c r="X64" s="116"/>
      <c r="Y64" s="121"/>
      <c r="Z64" s="639">
        <f t="shared" si="0"/>
        <v>2800.0000000000005</v>
      </c>
      <c r="AA64" s="74">
        <f t="shared" si="1"/>
        <v>42800</v>
      </c>
    </row>
    <row r="65" spans="1:27" x14ac:dyDescent="0.35">
      <c r="A65" s="76"/>
      <c r="B65" s="77" t="s">
        <v>21784</v>
      </c>
      <c r="C65" s="77" t="s">
        <v>21785</v>
      </c>
      <c r="D65" s="77" t="s">
        <v>21786</v>
      </c>
      <c r="E65" s="614" t="s">
        <v>21787</v>
      </c>
      <c r="F65" s="77"/>
      <c r="G65" s="269" t="s">
        <v>21963</v>
      </c>
      <c r="H65" s="69"/>
      <c r="I65" s="74">
        <v>40000</v>
      </c>
      <c r="J65" s="69"/>
      <c r="K65" s="69" t="s">
        <v>933</v>
      </c>
      <c r="L65" s="75">
        <v>2008</v>
      </c>
      <c r="M65" s="79" t="s">
        <v>17019</v>
      </c>
      <c r="N65" s="75" t="s">
        <v>1063</v>
      </c>
      <c r="O65" s="75" t="s">
        <v>1063</v>
      </c>
      <c r="P65" s="75" t="s">
        <v>1063</v>
      </c>
      <c r="Q65" s="75" t="s">
        <v>1063</v>
      </c>
      <c r="R65" s="75" t="s">
        <v>1063</v>
      </c>
      <c r="S65" s="69"/>
      <c r="T65" s="69"/>
      <c r="U65" s="69"/>
      <c r="V65" s="69"/>
      <c r="W65" s="69"/>
      <c r="X65" s="116"/>
      <c r="Y65" s="121"/>
      <c r="Z65" s="639">
        <f t="shared" si="0"/>
        <v>2800.0000000000005</v>
      </c>
      <c r="AA65" s="74">
        <f t="shared" si="1"/>
        <v>42800</v>
      </c>
    </row>
    <row r="66" spans="1:27" x14ac:dyDescent="0.35">
      <c r="A66" s="76"/>
      <c r="B66" s="77" t="s">
        <v>21784</v>
      </c>
      <c r="C66" s="77" t="s">
        <v>21785</v>
      </c>
      <c r="D66" s="77" t="s">
        <v>21786</v>
      </c>
      <c r="E66" s="614" t="s">
        <v>21787</v>
      </c>
      <c r="F66" s="77"/>
      <c r="G66" s="269" t="s">
        <v>21964</v>
      </c>
      <c r="H66" s="69"/>
      <c r="I66" s="74">
        <v>40000</v>
      </c>
      <c r="J66" s="69"/>
      <c r="K66" s="69" t="s">
        <v>933</v>
      </c>
      <c r="L66" s="75">
        <v>2008</v>
      </c>
      <c r="M66" s="79" t="s">
        <v>17019</v>
      </c>
      <c r="N66" s="75" t="s">
        <v>21965</v>
      </c>
      <c r="O66" s="75" t="s">
        <v>1063</v>
      </c>
      <c r="P66" s="75" t="s">
        <v>1063</v>
      </c>
      <c r="Q66" s="75" t="s">
        <v>1063</v>
      </c>
      <c r="R66" s="75" t="s">
        <v>1063</v>
      </c>
      <c r="S66" s="69"/>
      <c r="T66" s="69"/>
      <c r="U66" s="69"/>
      <c r="V66" s="69"/>
      <c r="W66" s="69"/>
      <c r="X66" s="116"/>
      <c r="Y66" s="121"/>
      <c r="Z66" s="639">
        <f t="shared" si="0"/>
        <v>2800.0000000000005</v>
      </c>
      <c r="AA66" s="74">
        <f t="shared" si="1"/>
        <v>42800</v>
      </c>
    </row>
    <row r="67" spans="1:27" x14ac:dyDescent="0.35">
      <c r="A67" s="76"/>
      <c r="B67" s="77" t="s">
        <v>21784</v>
      </c>
      <c r="C67" s="77" t="s">
        <v>21785</v>
      </c>
      <c r="D67" s="77" t="s">
        <v>21786</v>
      </c>
      <c r="E67" s="614" t="s">
        <v>21787</v>
      </c>
      <c r="F67" s="77"/>
      <c r="G67" s="269" t="s">
        <v>21966</v>
      </c>
      <c r="H67" s="69"/>
      <c r="I67" s="74">
        <v>2000000</v>
      </c>
      <c r="J67" s="69"/>
      <c r="K67" s="69" t="s">
        <v>1147</v>
      </c>
      <c r="L67" s="75">
        <v>2008</v>
      </c>
      <c r="M67" s="79" t="s">
        <v>21967</v>
      </c>
      <c r="N67" s="77" t="s">
        <v>21968</v>
      </c>
      <c r="O67" s="75" t="s">
        <v>1063</v>
      </c>
      <c r="P67" s="69" t="s">
        <v>1811</v>
      </c>
      <c r="Q67" s="69" t="s">
        <v>21969</v>
      </c>
      <c r="R67" s="69" t="s">
        <v>21970</v>
      </c>
      <c r="S67" s="69"/>
      <c r="T67" s="69"/>
      <c r="U67" s="69"/>
      <c r="V67" s="69"/>
      <c r="W67" s="69"/>
      <c r="X67" s="116"/>
      <c r="Y67" s="121"/>
      <c r="Z67" s="639">
        <f t="shared" si="0"/>
        <v>140000</v>
      </c>
      <c r="AA67" s="74">
        <f t="shared" si="1"/>
        <v>2140000</v>
      </c>
    </row>
    <row r="68" spans="1:27" x14ac:dyDescent="0.35">
      <c r="A68" s="76"/>
      <c r="B68" s="77" t="s">
        <v>21784</v>
      </c>
      <c r="C68" s="77" t="s">
        <v>21785</v>
      </c>
      <c r="D68" s="77" t="s">
        <v>21786</v>
      </c>
      <c r="E68" s="614" t="s">
        <v>21787</v>
      </c>
      <c r="F68" s="77"/>
      <c r="G68" s="269" t="s">
        <v>21971</v>
      </c>
      <c r="H68" s="69"/>
      <c r="I68" s="74">
        <v>2000000</v>
      </c>
      <c r="J68" s="69"/>
      <c r="K68" s="69" t="s">
        <v>1147</v>
      </c>
      <c r="L68" s="75">
        <v>2008</v>
      </c>
      <c r="M68" s="79" t="s">
        <v>21967</v>
      </c>
      <c r="N68" s="77" t="s">
        <v>21972</v>
      </c>
      <c r="O68" s="75" t="s">
        <v>1063</v>
      </c>
      <c r="P68" s="69" t="s">
        <v>1811</v>
      </c>
      <c r="Q68" s="69" t="s">
        <v>21969</v>
      </c>
      <c r="R68" s="69" t="s">
        <v>21970</v>
      </c>
      <c r="S68" s="69"/>
      <c r="T68" s="69"/>
      <c r="U68" s="69"/>
      <c r="V68" s="69"/>
      <c r="W68" s="69"/>
      <c r="X68" s="116"/>
      <c r="Y68" s="121"/>
      <c r="Z68" s="639">
        <f t="shared" si="0"/>
        <v>140000</v>
      </c>
      <c r="AA68" s="74">
        <f t="shared" si="1"/>
        <v>2140000</v>
      </c>
    </row>
    <row r="69" spans="1:27" x14ac:dyDescent="0.35">
      <c r="A69" s="76"/>
      <c r="B69" s="77" t="s">
        <v>21784</v>
      </c>
      <c r="C69" s="77" t="s">
        <v>21785</v>
      </c>
      <c r="D69" s="77" t="s">
        <v>21786</v>
      </c>
      <c r="E69" s="614" t="s">
        <v>21787</v>
      </c>
      <c r="F69" s="77"/>
      <c r="G69" s="269" t="s">
        <v>21973</v>
      </c>
      <c r="H69" s="69"/>
      <c r="I69" s="74">
        <v>2000000</v>
      </c>
      <c r="J69" s="69"/>
      <c r="K69" s="69" t="s">
        <v>1147</v>
      </c>
      <c r="L69" s="75">
        <v>2008</v>
      </c>
      <c r="M69" s="79" t="s">
        <v>21967</v>
      </c>
      <c r="N69" s="77" t="s">
        <v>21974</v>
      </c>
      <c r="O69" s="75" t="s">
        <v>1063</v>
      </c>
      <c r="P69" s="69" t="s">
        <v>1811</v>
      </c>
      <c r="Q69" s="69" t="s">
        <v>21969</v>
      </c>
      <c r="R69" s="69" t="s">
        <v>21970</v>
      </c>
      <c r="S69" s="69"/>
      <c r="T69" s="69"/>
      <c r="U69" s="69"/>
      <c r="V69" s="69"/>
      <c r="W69" s="69"/>
      <c r="X69" s="116"/>
      <c r="Y69" s="121"/>
      <c r="Z69" s="639">
        <f t="shared" si="0"/>
        <v>140000</v>
      </c>
      <c r="AA69" s="74">
        <f t="shared" si="1"/>
        <v>2140000</v>
      </c>
    </row>
    <row r="70" spans="1:27" s="181" customFormat="1" x14ac:dyDescent="0.35">
      <c r="A70" s="64"/>
      <c r="B70" s="64"/>
      <c r="C70" s="64"/>
      <c r="D70" s="64"/>
      <c r="E70" s="115"/>
      <c r="F70" s="64"/>
      <c r="G70" s="272" t="s">
        <v>1833</v>
      </c>
      <c r="H70" s="64"/>
      <c r="I70" s="67"/>
      <c r="J70" s="64"/>
      <c r="K70" s="64"/>
      <c r="L70" s="68"/>
      <c r="M70" s="97"/>
      <c r="N70" s="68"/>
      <c r="O70" s="68"/>
      <c r="P70" s="64"/>
      <c r="Q70" s="64"/>
      <c r="R70" s="64"/>
      <c r="S70" s="64"/>
      <c r="T70" s="64"/>
      <c r="U70" s="64"/>
      <c r="V70" s="64"/>
      <c r="W70" s="64"/>
      <c r="X70" s="115"/>
      <c r="Y70" s="115"/>
      <c r="Z70" s="639">
        <f t="shared" ref="Z70:Z133" si="2">I70*Z$4</f>
        <v>0</v>
      </c>
      <c r="AA70" s="67">
        <f t="shared" ref="AA70:AA133" si="3">I70+Z70</f>
        <v>0</v>
      </c>
    </row>
    <row r="71" spans="1:27" x14ac:dyDescent="0.35">
      <c r="A71" s="76"/>
      <c r="B71" s="77" t="s">
        <v>21784</v>
      </c>
      <c r="C71" s="77" t="s">
        <v>21785</v>
      </c>
      <c r="D71" s="77" t="s">
        <v>21786</v>
      </c>
      <c r="E71" s="614" t="s">
        <v>21787</v>
      </c>
      <c r="F71" s="77"/>
      <c r="G71" s="269" t="s">
        <v>21975</v>
      </c>
      <c r="H71" s="69"/>
      <c r="I71" s="74">
        <f>4000*68</f>
        <v>272000</v>
      </c>
      <c r="J71" s="69"/>
      <c r="K71" s="69" t="s">
        <v>1765</v>
      </c>
      <c r="L71" s="69" t="s">
        <v>1765</v>
      </c>
      <c r="M71" s="69" t="s">
        <v>1765</v>
      </c>
      <c r="N71" s="69" t="s">
        <v>1765</v>
      </c>
      <c r="O71" s="69" t="s">
        <v>1765</v>
      </c>
      <c r="P71" s="69" t="s">
        <v>1765</v>
      </c>
      <c r="Q71" s="69" t="s">
        <v>1765</v>
      </c>
      <c r="R71" s="69" t="s">
        <v>1765</v>
      </c>
      <c r="S71" s="69"/>
      <c r="T71" s="69"/>
      <c r="U71" s="69"/>
      <c r="V71" s="69"/>
      <c r="W71" s="69"/>
      <c r="X71" s="116"/>
      <c r="Y71" s="121"/>
      <c r="Z71" s="639">
        <f t="shared" si="2"/>
        <v>19040</v>
      </c>
      <c r="AA71" s="74">
        <f t="shared" si="3"/>
        <v>291040</v>
      </c>
    </row>
    <row r="72" spans="1:27" x14ac:dyDescent="0.35">
      <c r="A72" s="76"/>
      <c r="B72" s="77" t="s">
        <v>21784</v>
      </c>
      <c r="C72" s="77" t="s">
        <v>21785</v>
      </c>
      <c r="D72" s="77" t="s">
        <v>21786</v>
      </c>
      <c r="E72" s="614" t="s">
        <v>21787</v>
      </c>
      <c r="F72" s="77"/>
      <c r="G72" s="269" t="s">
        <v>21976</v>
      </c>
      <c r="H72" s="69"/>
      <c r="I72" s="74">
        <f>4000*45</f>
        <v>180000</v>
      </c>
      <c r="J72" s="69"/>
      <c r="K72" s="69" t="s">
        <v>1765</v>
      </c>
      <c r="L72" s="69" t="s">
        <v>1765</v>
      </c>
      <c r="M72" s="69" t="s">
        <v>1765</v>
      </c>
      <c r="N72" s="69" t="s">
        <v>1765</v>
      </c>
      <c r="O72" s="69" t="s">
        <v>1765</v>
      </c>
      <c r="P72" s="69" t="s">
        <v>1765</v>
      </c>
      <c r="Q72" s="69" t="s">
        <v>1765</v>
      </c>
      <c r="R72" s="69" t="s">
        <v>1765</v>
      </c>
      <c r="S72" s="69"/>
      <c r="T72" s="69"/>
      <c r="U72" s="69"/>
      <c r="V72" s="69"/>
      <c r="W72" s="69"/>
      <c r="X72" s="116"/>
      <c r="Y72" s="121"/>
      <c r="Z72" s="639">
        <f t="shared" si="2"/>
        <v>12600.000000000002</v>
      </c>
      <c r="AA72" s="74">
        <f t="shared" si="3"/>
        <v>192600</v>
      </c>
    </row>
    <row r="73" spans="1:27" x14ac:dyDescent="0.35">
      <c r="A73" s="76"/>
      <c r="B73" s="77" t="s">
        <v>21784</v>
      </c>
      <c r="C73" s="77" t="s">
        <v>21785</v>
      </c>
      <c r="D73" s="77" t="s">
        <v>21786</v>
      </c>
      <c r="E73" s="614" t="s">
        <v>21787</v>
      </c>
      <c r="F73" s="77"/>
      <c r="G73" s="269" t="s">
        <v>21977</v>
      </c>
      <c r="H73" s="69"/>
      <c r="I73" s="74">
        <f>4000*43</f>
        <v>172000</v>
      </c>
      <c r="J73" s="69"/>
      <c r="K73" s="69" t="s">
        <v>1765</v>
      </c>
      <c r="L73" s="69" t="s">
        <v>1765</v>
      </c>
      <c r="M73" s="69" t="s">
        <v>1765</v>
      </c>
      <c r="N73" s="69" t="s">
        <v>1765</v>
      </c>
      <c r="O73" s="69" t="s">
        <v>1765</v>
      </c>
      <c r="P73" s="69" t="s">
        <v>1765</v>
      </c>
      <c r="Q73" s="69" t="s">
        <v>1765</v>
      </c>
      <c r="R73" s="69" t="s">
        <v>1765</v>
      </c>
      <c r="S73" s="69"/>
      <c r="T73" s="69"/>
      <c r="U73" s="69"/>
      <c r="V73" s="69"/>
      <c r="W73" s="69"/>
      <c r="X73" s="116"/>
      <c r="Y73" s="121"/>
      <c r="Z73" s="639">
        <f t="shared" si="2"/>
        <v>12040.000000000002</v>
      </c>
      <c r="AA73" s="74">
        <f t="shared" si="3"/>
        <v>184040</v>
      </c>
    </row>
    <row r="74" spans="1:27" x14ac:dyDescent="0.35">
      <c r="A74" s="76"/>
      <c r="B74" s="77" t="s">
        <v>21784</v>
      </c>
      <c r="C74" s="77" t="s">
        <v>21785</v>
      </c>
      <c r="D74" s="77" t="s">
        <v>21786</v>
      </c>
      <c r="E74" s="614" t="s">
        <v>21787</v>
      </c>
      <c r="F74" s="77"/>
      <c r="G74" s="269" t="s">
        <v>21978</v>
      </c>
      <c r="H74" s="69"/>
      <c r="I74" s="74">
        <f>4000*43</f>
        <v>172000</v>
      </c>
      <c r="J74" s="69"/>
      <c r="K74" s="69" t="s">
        <v>1765</v>
      </c>
      <c r="L74" s="69" t="s">
        <v>1765</v>
      </c>
      <c r="M74" s="69" t="s">
        <v>1765</v>
      </c>
      <c r="N74" s="69" t="s">
        <v>1765</v>
      </c>
      <c r="O74" s="69" t="s">
        <v>1765</v>
      </c>
      <c r="P74" s="69" t="s">
        <v>1765</v>
      </c>
      <c r="Q74" s="69" t="s">
        <v>1765</v>
      </c>
      <c r="R74" s="69" t="s">
        <v>1765</v>
      </c>
      <c r="S74" s="69"/>
      <c r="T74" s="69"/>
      <c r="U74" s="69"/>
      <c r="V74" s="69"/>
      <c r="W74" s="69"/>
      <c r="X74" s="116"/>
      <c r="Y74" s="121"/>
      <c r="Z74" s="639">
        <f t="shared" si="2"/>
        <v>12040.000000000002</v>
      </c>
      <c r="AA74" s="74">
        <f t="shared" si="3"/>
        <v>184040</v>
      </c>
    </row>
    <row r="75" spans="1:27" x14ac:dyDescent="0.35">
      <c r="A75" s="64"/>
      <c r="B75" s="64"/>
      <c r="C75" s="64"/>
      <c r="D75" s="64"/>
      <c r="E75" s="115"/>
      <c r="F75" s="64"/>
      <c r="G75" s="267" t="s">
        <v>17589</v>
      </c>
      <c r="H75" s="64"/>
      <c r="I75" s="67"/>
      <c r="J75" s="64"/>
      <c r="K75" s="64"/>
      <c r="L75" s="68"/>
      <c r="M75" s="68"/>
      <c r="N75" s="68"/>
      <c r="O75" s="68"/>
      <c r="P75" s="64"/>
      <c r="Q75" s="64"/>
      <c r="R75" s="68"/>
      <c r="S75" s="64"/>
      <c r="T75" s="64"/>
      <c r="U75" s="64"/>
      <c r="V75" s="64"/>
      <c r="W75" s="64"/>
      <c r="X75" s="115"/>
      <c r="Y75" s="115"/>
      <c r="Z75" s="639">
        <f t="shared" si="2"/>
        <v>0</v>
      </c>
      <c r="AA75" s="67">
        <f t="shared" si="3"/>
        <v>0</v>
      </c>
    </row>
    <row r="76" spans="1:27" x14ac:dyDescent="0.35">
      <c r="A76" s="76"/>
      <c r="B76" s="77" t="s">
        <v>21784</v>
      </c>
      <c r="C76" s="77" t="s">
        <v>21785</v>
      </c>
      <c r="D76" s="77" t="s">
        <v>21786</v>
      </c>
      <c r="E76" s="614" t="s">
        <v>21787</v>
      </c>
      <c r="F76" s="77"/>
      <c r="G76" s="277" t="s">
        <v>21979</v>
      </c>
      <c r="H76" s="76"/>
      <c r="I76" s="118"/>
      <c r="J76" s="76"/>
      <c r="K76" s="76" t="s">
        <v>13815</v>
      </c>
      <c r="L76" s="119"/>
      <c r="M76" s="119">
        <v>11609300502</v>
      </c>
      <c r="N76" s="120">
        <v>8907443</v>
      </c>
      <c r="O76" s="69" t="s">
        <v>1063</v>
      </c>
      <c r="P76" s="69" t="s">
        <v>1063</v>
      </c>
      <c r="Q76" s="69" t="s">
        <v>1063</v>
      </c>
      <c r="R76" s="119" t="s">
        <v>21980</v>
      </c>
      <c r="S76" s="76"/>
      <c r="T76" s="76"/>
      <c r="U76" s="76"/>
      <c r="V76" s="76"/>
      <c r="W76" s="76"/>
      <c r="X76" s="121"/>
      <c r="Y76" s="121"/>
      <c r="Z76" s="639">
        <f t="shared" si="2"/>
        <v>0</v>
      </c>
      <c r="AA76" s="118">
        <f t="shared" si="3"/>
        <v>0</v>
      </c>
    </row>
    <row r="77" spans="1:27" x14ac:dyDescent="0.35">
      <c r="A77" s="76"/>
      <c r="B77" s="77" t="s">
        <v>21784</v>
      </c>
      <c r="C77" s="77" t="s">
        <v>21785</v>
      </c>
      <c r="D77" s="77" t="s">
        <v>21786</v>
      </c>
      <c r="E77" s="614" t="s">
        <v>21787</v>
      </c>
      <c r="F77" s="77"/>
      <c r="G77" s="277" t="s">
        <v>21979</v>
      </c>
      <c r="H77" s="76"/>
      <c r="I77" s="118"/>
      <c r="J77" s="76"/>
      <c r="K77" s="76" t="s">
        <v>13815</v>
      </c>
      <c r="L77" s="119"/>
      <c r="M77" s="119">
        <v>11609300502</v>
      </c>
      <c r="N77" s="120">
        <v>8907455</v>
      </c>
      <c r="O77" s="69" t="s">
        <v>1063</v>
      </c>
      <c r="P77" s="69" t="s">
        <v>1063</v>
      </c>
      <c r="Q77" s="69" t="s">
        <v>1063</v>
      </c>
      <c r="R77" s="119" t="s">
        <v>21980</v>
      </c>
      <c r="S77" s="76"/>
      <c r="T77" s="76"/>
      <c r="U77" s="76"/>
      <c r="V77" s="76"/>
      <c r="W77" s="76"/>
      <c r="X77" s="121"/>
      <c r="Y77" s="121"/>
      <c r="Z77" s="639">
        <f t="shared" si="2"/>
        <v>0</v>
      </c>
      <c r="AA77" s="118">
        <f t="shared" si="3"/>
        <v>0</v>
      </c>
    </row>
    <row r="78" spans="1:27" x14ac:dyDescent="0.35">
      <c r="A78" s="76"/>
      <c r="B78" s="77" t="s">
        <v>21784</v>
      </c>
      <c r="C78" s="77" t="s">
        <v>21785</v>
      </c>
      <c r="D78" s="77" t="s">
        <v>21786</v>
      </c>
      <c r="E78" s="614" t="s">
        <v>21787</v>
      </c>
      <c r="F78" s="77"/>
      <c r="G78" s="277" t="s">
        <v>21979</v>
      </c>
      <c r="H78" s="76"/>
      <c r="I78" s="118"/>
      <c r="J78" s="76"/>
      <c r="K78" s="76" t="s">
        <v>13815</v>
      </c>
      <c r="L78" s="119"/>
      <c r="M78" s="119">
        <v>11609300502</v>
      </c>
      <c r="N78" s="120">
        <v>8907459</v>
      </c>
      <c r="O78" s="69" t="s">
        <v>1063</v>
      </c>
      <c r="P78" s="69" t="s">
        <v>1063</v>
      </c>
      <c r="Q78" s="69" t="s">
        <v>1063</v>
      </c>
      <c r="R78" s="119" t="s">
        <v>21980</v>
      </c>
      <c r="S78" s="76"/>
      <c r="T78" s="76"/>
      <c r="U78" s="76"/>
      <c r="V78" s="76"/>
      <c r="W78" s="76"/>
      <c r="X78" s="121"/>
      <c r="Y78" s="121"/>
      <c r="Z78" s="639">
        <f t="shared" si="2"/>
        <v>0</v>
      </c>
      <c r="AA78" s="118">
        <f t="shared" si="3"/>
        <v>0</v>
      </c>
    </row>
    <row r="79" spans="1:27" x14ac:dyDescent="0.35">
      <c r="A79" s="76"/>
      <c r="B79" s="77" t="s">
        <v>21784</v>
      </c>
      <c r="C79" s="77" t="s">
        <v>21785</v>
      </c>
      <c r="D79" s="77" t="s">
        <v>21786</v>
      </c>
      <c r="E79" s="614" t="s">
        <v>21787</v>
      </c>
      <c r="F79" s="77"/>
      <c r="G79" s="277" t="s">
        <v>21979</v>
      </c>
      <c r="H79" s="76"/>
      <c r="I79" s="118"/>
      <c r="J79" s="76"/>
      <c r="K79" s="76" t="s">
        <v>13815</v>
      </c>
      <c r="L79" s="119"/>
      <c r="M79" s="119">
        <v>11609300502</v>
      </c>
      <c r="N79" s="120">
        <v>8907445</v>
      </c>
      <c r="O79" s="69" t="s">
        <v>1063</v>
      </c>
      <c r="P79" s="69" t="s">
        <v>1063</v>
      </c>
      <c r="Q79" s="69" t="s">
        <v>1063</v>
      </c>
      <c r="R79" s="119" t="s">
        <v>21980</v>
      </c>
      <c r="S79" s="76"/>
      <c r="T79" s="76"/>
      <c r="U79" s="76"/>
      <c r="V79" s="76"/>
      <c r="W79" s="76"/>
      <c r="X79" s="121"/>
      <c r="Y79" s="121"/>
      <c r="Z79" s="639">
        <f t="shared" si="2"/>
        <v>0</v>
      </c>
      <c r="AA79" s="118">
        <f t="shared" si="3"/>
        <v>0</v>
      </c>
    </row>
    <row r="80" spans="1:27" x14ac:dyDescent="0.35">
      <c r="A80" s="76"/>
      <c r="B80" s="77" t="s">
        <v>21784</v>
      </c>
      <c r="C80" s="77" t="s">
        <v>21785</v>
      </c>
      <c r="D80" s="77" t="s">
        <v>21786</v>
      </c>
      <c r="E80" s="614" t="s">
        <v>21787</v>
      </c>
      <c r="F80" s="77"/>
      <c r="G80" s="277" t="s">
        <v>21979</v>
      </c>
      <c r="H80" s="76"/>
      <c r="I80" s="118"/>
      <c r="J80" s="76"/>
      <c r="K80" s="76" t="s">
        <v>13815</v>
      </c>
      <c r="L80" s="119"/>
      <c r="M80" s="119">
        <v>11609300502</v>
      </c>
      <c r="N80" s="120">
        <v>8907453</v>
      </c>
      <c r="O80" s="69" t="s">
        <v>1063</v>
      </c>
      <c r="P80" s="69" t="s">
        <v>1063</v>
      </c>
      <c r="Q80" s="69" t="s">
        <v>1063</v>
      </c>
      <c r="R80" s="119" t="s">
        <v>21980</v>
      </c>
      <c r="S80" s="76"/>
      <c r="T80" s="76"/>
      <c r="U80" s="76"/>
      <c r="V80" s="76"/>
      <c r="W80" s="76"/>
      <c r="X80" s="121"/>
      <c r="Y80" s="121"/>
      <c r="Z80" s="639">
        <f t="shared" si="2"/>
        <v>0</v>
      </c>
      <c r="AA80" s="118">
        <f t="shared" si="3"/>
        <v>0</v>
      </c>
    </row>
    <row r="81" spans="1:27" x14ac:dyDescent="0.35">
      <c r="A81" s="76"/>
      <c r="B81" s="77" t="s">
        <v>21784</v>
      </c>
      <c r="C81" s="77" t="s">
        <v>21785</v>
      </c>
      <c r="D81" s="77" t="s">
        <v>21786</v>
      </c>
      <c r="E81" s="614" t="s">
        <v>21787</v>
      </c>
      <c r="F81" s="77"/>
      <c r="G81" s="277" t="s">
        <v>21979</v>
      </c>
      <c r="H81" s="76"/>
      <c r="I81" s="118"/>
      <c r="J81" s="76"/>
      <c r="K81" s="76" t="s">
        <v>13815</v>
      </c>
      <c r="L81" s="119"/>
      <c r="M81" s="119">
        <v>11609300502</v>
      </c>
      <c r="N81" s="120">
        <v>8907458</v>
      </c>
      <c r="O81" s="69" t="s">
        <v>1063</v>
      </c>
      <c r="P81" s="69" t="s">
        <v>1063</v>
      </c>
      <c r="Q81" s="69" t="s">
        <v>1063</v>
      </c>
      <c r="R81" s="119" t="s">
        <v>21980</v>
      </c>
      <c r="S81" s="76"/>
      <c r="T81" s="76"/>
      <c r="U81" s="76"/>
      <c r="V81" s="76"/>
      <c r="W81" s="76"/>
      <c r="X81" s="121"/>
      <c r="Y81" s="121"/>
      <c r="Z81" s="639">
        <f t="shared" si="2"/>
        <v>0</v>
      </c>
      <c r="AA81" s="118">
        <f t="shared" si="3"/>
        <v>0</v>
      </c>
    </row>
    <row r="82" spans="1:27" x14ac:dyDescent="0.35">
      <c r="A82" s="76"/>
      <c r="B82" s="77"/>
      <c r="C82" s="77"/>
      <c r="D82" s="77"/>
      <c r="E82" s="614"/>
      <c r="F82" s="77"/>
      <c r="G82" s="277"/>
      <c r="H82" s="76"/>
      <c r="I82" s="118">
        <v>3500000</v>
      </c>
      <c r="J82" s="76"/>
      <c r="K82" s="76"/>
      <c r="L82" s="119"/>
      <c r="M82" s="119"/>
      <c r="N82" s="120"/>
      <c r="O82" s="69"/>
      <c r="P82" s="69"/>
      <c r="Q82" s="69"/>
      <c r="R82" s="119"/>
      <c r="S82" s="76"/>
      <c r="T82" s="76"/>
      <c r="U82" s="76"/>
      <c r="V82" s="76"/>
      <c r="W82" s="76"/>
      <c r="X82" s="121"/>
      <c r="Y82" s="121"/>
      <c r="Z82" s="639">
        <f t="shared" si="2"/>
        <v>245000.00000000003</v>
      </c>
      <c r="AA82" s="118">
        <f t="shared" si="3"/>
        <v>3745000</v>
      </c>
    </row>
    <row r="83" spans="1:27" s="102" customFormat="1" x14ac:dyDescent="0.35">
      <c r="A83" s="64"/>
      <c r="B83" s="64"/>
      <c r="C83" s="64"/>
      <c r="D83" s="64"/>
      <c r="E83" s="115"/>
      <c r="F83" s="64"/>
      <c r="G83" s="272" t="s">
        <v>21981</v>
      </c>
      <c r="H83" s="64"/>
      <c r="I83" s="67"/>
      <c r="J83" s="64"/>
      <c r="K83" s="64"/>
      <c r="L83" s="68"/>
      <c r="M83" s="68"/>
      <c r="N83" s="127"/>
      <c r="O83" s="68"/>
      <c r="P83" s="64"/>
      <c r="Q83" s="125"/>
      <c r="R83" s="68"/>
      <c r="S83" s="64"/>
      <c r="T83" s="64"/>
      <c r="U83" s="64"/>
      <c r="V83" s="64"/>
      <c r="W83" s="64"/>
      <c r="X83" s="115"/>
      <c r="Y83" s="115"/>
      <c r="Z83" s="639">
        <f t="shared" si="2"/>
        <v>0</v>
      </c>
      <c r="AA83" s="67">
        <f t="shared" si="3"/>
        <v>0</v>
      </c>
    </row>
    <row r="84" spans="1:27" x14ac:dyDescent="0.35">
      <c r="A84" s="76"/>
      <c r="B84" s="77" t="s">
        <v>21784</v>
      </c>
      <c r="C84" s="77" t="s">
        <v>21785</v>
      </c>
      <c r="D84" s="77" t="s">
        <v>21786</v>
      </c>
      <c r="E84" s="614" t="s">
        <v>21787</v>
      </c>
      <c r="F84" s="77"/>
      <c r="G84" s="277" t="s">
        <v>21982</v>
      </c>
      <c r="H84" s="76"/>
      <c r="I84" s="118">
        <v>400000</v>
      </c>
      <c r="J84" s="76"/>
      <c r="K84" s="76" t="s">
        <v>933</v>
      </c>
      <c r="L84" s="119">
        <v>2008</v>
      </c>
      <c r="M84" s="119" t="s">
        <v>1063</v>
      </c>
      <c r="N84" s="120" t="s">
        <v>21983</v>
      </c>
      <c r="O84" s="119" t="s">
        <v>1063</v>
      </c>
      <c r="P84" s="119" t="s">
        <v>1063</v>
      </c>
      <c r="Q84" s="119" t="s">
        <v>1063</v>
      </c>
      <c r="R84" s="119" t="s">
        <v>21984</v>
      </c>
      <c r="S84" s="76"/>
      <c r="T84" s="76"/>
      <c r="U84" s="76"/>
      <c r="V84" s="76"/>
      <c r="W84" s="76"/>
      <c r="X84" s="121"/>
      <c r="Y84" s="121"/>
      <c r="Z84" s="639">
        <f t="shared" si="2"/>
        <v>28000.000000000004</v>
      </c>
      <c r="AA84" s="118">
        <f t="shared" si="3"/>
        <v>428000</v>
      </c>
    </row>
    <row r="85" spans="1:27" x14ac:dyDescent="0.35">
      <c r="A85" s="76"/>
      <c r="B85" s="77" t="s">
        <v>21784</v>
      </c>
      <c r="C85" s="77" t="s">
        <v>21785</v>
      </c>
      <c r="D85" s="77" t="s">
        <v>21786</v>
      </c>
      <c r="E85" s="614" t="s">
        <v>21787</v>
      </c>
      <c r="F85" s="77"/>
      <c r="G85" s="277" t="s">
        <v>21985</v>
      </c>
      <c r="H85" s="76"/>
      <c r="I85" s="118">
        <v>400000</v>
      </c>
      <c r="J85" s="76"/>
      <c r="K85" s="76" t="s">
        <v>933</v>
      </c>
      <c r="L85" s="119">
        <v>2008</v>
      </c>
      <c r="M85" s="119" t="s">
        <v>1063</v>
      </c>
      <c r="N85" s="119" t="s">
        <v>21986</v>
      </c>
      <c r="O85" s="119" t="s">
        <v>1063</v>
      </c>
      <c r="P85" s="119" t="s">
        <v>1063</v>
      </c>
      <c r="Q85" s="119" t="s">
        <v>1063</v>
      </c>
      <c r="R85" s="119" t="s">
        <v>21984</v>
      </c>
      <c r="S85" s="76"/>
      <c r="T85" s="76"/>
      <c r="U85" s="76"/>
      <c r="V85" s="76"/>
      <c r="W85" s="76"/>
      <c r="X85" s="121"/>
      <c r="Y85" s="121"/>
      <c r="Z85" s="639">
        <f t="shared" si="2"/>
        <v>28000.000000000004</v>
      </c>
      <c r="AA85" s="118">
        <f t="shared" si="3"/>
        <v>428000</v>
      </c>
    </row>
    <row r="86" spans="1:27" x14ac:dyDescent="0.35">
      <c r="A86" s="64"/>
      <c r="B86" s="64"/>
      <c r="C86" s="64"/>
      <c r="D86" s="64"/>
      <c r="E86" s="115"/>
      <c r="F86" s="64"/>
      <c r="G86" s="267" t="s">
        <v>21987</v>
      </c>
      <c r="H86" s="64"/>
      <c r="I86" s="67"/>
      <c r="J86" s="64"/>
      <c r="K86" s="64"/>
      <c r="L86" s="68"/>
      <c r="M86" s="68"/>
      <c r="N86" s="68"/>
      <c r="O86" s="68"/>
      <c r="P86" s="64"/>
      <c r="Q86" s="125"/>
      <c r="R86" s="68"/>
      <c r="S86" s="64"/>
      <c r="T86" s="64"/>
      <c r="U86" s="64"/>
      <c r="V86" s="64"/>
      <c r="W86" s="64"/>
      <c r="X86" s="115"/>
      <c r="Y86" s="115"/>
      <c r="Z86" s="639">
        <f t="shared" si="2"/>
        <v>0</v>
      </c>
      <c r="AA86" s="67">
        <f t="shared" si="3"/>
        <v>0</v>
      </c>
    </row>
    <row r="87" spans="1:27" x14ac:dyDescent="0.35">
      <c r="A87" s="69"/>
      <c r="B87" s="77" t="s">
        <v>21784</v>
      </c>
      <c r="C87" s="77" t="s">
        <v>21785</v>
      </c>
      <c r="D87" s="77" t="s">
        <v>21786</v>
      </c>
      <c r="E87" s="614" t="s">
        <v>21787</v>
      </c>
      <c r="F87" s="81" t="s">
        <v>21988</v>
      </c>
      <c r="G87" s="213" t="s">
        <v>21989</v>
      </c>
      <c r="I87" s="135">
        <v>18000000</v>
      </c>
      <c r="J87" s="69"/>
      <c r="K87" s="69" t="s">
        <v>1562</v>
      </c>
      <c r="L87" s="75">
        <v>2007</v>
      </c>
      <c r="M87" s="69" t="s">
        <v>4435</v>
      </c>
      <c r="N87" s="75" t="s">
        <v>506</v>
      </c>
      <c r="O87" s="119" t="s">
        <v>1063</v>
      </c>
      <c r="P87" s="119" t="s">
        <v>1063</v>
      </c>
      <c r="Q87" s="119" t="s">
        <v>1063</v>
      </c>
      <c r="R87" s="119" t="s">
        <v>1063</v>
      </c>
      <c r="S87" s="69"/>
      <c r="T87" s="69"/>
      <c r="U87" s="69"/>
      <c r="V87" s="69"/>
      <c r="W87" s="69"/>
      <c r="X87" s="121"/>
      <c r="Y87" s="121"/>
      <c r="Z87" s="639">
        <f t="shared" si="2"/>
        <v>1260000.0000000002</v>
      </c>
      <c r="AA87" s="135">
        <f t="shared" si="3"/>
        <v>19260000</v>
      </c>
    </row>
    <row r="88" spans="1:27" x14ac:dyDescent="0.35">
      <c r="A88" s="69"/>
      <c r="B88" s="77" t="s">
        <v>21784</v>
      </c>
      <c r="C88" s="77" t="s">
        <v>21785</v>
      </c>
      <c r="D88" s="77" t="s">
        <v>21786</v>
      </c>
      <c r="E88" s="614" t="s">
        <v>21787</v>
      </c>
      <c r="F88" s="81" t="s">
        <v>21990</v>
      </c>
      <c r="G88" s="213" t="s">
        <v>21991</v>
      </c>
      <c r="H88" s="69"/>
      <c r="I88" s="135">
        <v>18000000</v>
      </c>
      <c r="J88" s="69"/>
      <c r="K88" s="69" t="s">
        <v>9730</v>
      </c>
      <c r="L88" s="75">
        <v>2007</v>
      </c>
      <c r="M88" s="69" t="s">
        <v>11339</v>
      </c>
      <c r="N88" s="75" t="s">
        <v>21992</v>
      </c>
      <c r="O88" s="119" t="s">
        <v>1063</v>
      </c>
      <c r="P88" s="119" t="s">
        <v>1063</v>
      </c>
      <c r="Q88" s="119" t="s">
        <v>1063</v>
      </c>
      <c r="R88" s="119" t="s">
        <v>1063</v>
      </c>
      <c r="S88" s="69"/>
      <c r="T88" s="69"/>
      <c r="U88" s="69"/>
      <c r="V88" s="69"/>
      <c r="W88" s="69"/>
      <c r="X88" s="121"/>
      <c r="Y88" s="121"/>
      <c r="Z88" s="639">
        <f t="shared" si="2"/>
        <v>1260000.0000000002</v>
      </c>
      <c r="AA88" s="135">
        <f t="shared" si="3"/>
        <v>19260000</v>
      </c>
    </row>
    <row r="89" spans="1:27" x14ac:dyDescent="0.35">
      <c r="A89" s="69"/>
      <c r="B89" s="77" t="s">
        <v>21784</v>
      </c>
      <c r="C89" s="77" t="s">
        <v>21785</v>
      </c>
      <c r="D89" s="77" t="s">
        <v>21786</v>
      </c>
      <c r="E89" s="614" t="s">
        <v>21787</v>
      </c>
      <c r="F89" s="81" t="s">
        <v>21993</v>
      </c>
      <c r="G89" s="213" t="s">
        <v>21994</v>
      </c>
      <c r="H89" s="69"/>
      <c r="I89" s="135">
        <v>18000000</v>
      </c>
      <c r="J89" s="69"/>
      <c r="K89" s="69" t="s">
        <v>9730</v>
      </c>
      <c r="L89" s="75">
        <v>2007</v>
      </c>
      <c r="M89" s="69" t="s">
        <v>21995</v>
      </c>
      <c r="N89" s="75" t="s">
        <v>21996</v>
      </c>
      <c r="O89" s="119" t="s">
        <v>1063</v>
      </c>
      <c r="P89" s="119" t="s">
        <v>1063</v>
      </c>
      <c r="Q89" s="119" t="s">
        <v>1063</v>
      </c>
      <c r="R89" s="119" t="s">
        <v>1063</v>
      </c>
      <c r="S89" s="69"/>
      <c r="T89" s="69"/>
      <c r="U89" s="69"/>
      <c r="V89" s="69"/>
      <c r="W89" s="69"/>
      <c r="X89" s="116"/>
      <c r="Y89" s="121"/>
      <c r="Z89" s="639">
        <f t="shared" si="2"/>
        <v>1260000.0000000002</v>
      </c>
      <c r="AA89" s="135">
        <f t="shared" si="3"/>
        <v>19260000</v>
      </c>
    </row>
    <row r="90" spans="1:27" s="181" customFormat="1" x14ac:dyDescent="0.35">
      <c r="A90" s="64"/>
      <c r="B90" s="64"/>
      <c r="C90" s="64"/>
      <c r="D90" s="64"/>
      <c r="E90" s="115"/>
      <c r="F90" s="64"/>
      <c r="G90" s="267" t="s">
        <v>5622</v>
      </c>
      <c r="H90" s="64"/>
      <c r="I90" s="67"/>
      <c r="J90" s="64"/>
      <c r="K90" s="64"/>
      <c r="L90" s="68"/>
      <c r="M90" s="64"/>
      <c r="N90" s="68"/>
      <c r="O90" s="68"/>
      <c r="P90" s="64"/>
      <c r="Q90" s="125"/>
      <c r="R90" s="68"/>
      <c r="S90" s="64"/>
      <c r="T90" s="64"/>
      <c r="U90" s="64"/>
      <c r="V90" s="64"/>
      <c r="W90" s="64"/>
      <c r="X90" s="115"/>
      <c r="Y90" s="115"/>
      <c r="Z90" s="639">
        <f t="shared" si="2"/>
        <v>0</v>
      </c>
      <c r="AA90" s="67">
        <f t="shared" si="3"/>
        <v>0</v>
      </c>
    </row>
    <row r="91" spans="1:27" s="102" customFormat="1" x14ac:dyDescent="0.35">
      <c r="A91" s="69"/>
      <c r="B91" s="77" t="s">
        <v>21784</v>
      </c>
      <c r="C91" s="77" t="s">
        <v>21785</v>
      </c>
      <c r="D91" s="77" t="s">
        <v>21786</v>
      </c>
      <c r="E91" s="614" t="s">
        <v>21787</v>
      </c>
      <c r="F91" s="77"/>
      <c r="G91" s="213" t="s">
        <v>21997</v>
      </c>
      <c r="H91" s="69"/>
      <c r="I91" s="74">
        <f>180000*3</f>
        <v>540000</v>
      </c>
      <c r="J91" s="69"/>
      <c r="K91" s="69" t="s">
        <v>933</v>
      </c>
      <c r="L91" s="69" t="s">
        <v>21998</v>
      </c>
      <c r="M91" s="69" t="s">
        <v>21998</v>
      </c>
      <c r="N91" s="69" t="s">
        <v>21998</v>
      </c>
      <c r="O91" s="69" t="s">
        <v>21998</v>
      </c>
      <c r="P91" s="69" t="s">
        <v>21998</v>
      </c>
      <c r="Q91" s="69" t="s">
        <v>21998</v>
      </c>
      <c r="R91" s="69" t="s">
        <v>21998</v>
      </c>
      <c r="S91" s="69"/>
      <c r="T91" s="69"/>
      <c r="U91" s="69"/>
      <c r="V91" s="69"/>
      <c r="W91" s="69"/>
      <c r="X91" s="116"/>
      <c r="Y91" s="116"/>
      <c r="Z91" s="639">
        <f t="shared" si="2"/>
        <v>37800</v>
      </c>
      <c r="AA91" s="74">
        <f t="shared" si="3"/>
        <v>577800</v>
      </c>
    </row>
    <row r="92" spans="1:27" s="102" customFormat="1" x14ac:dyDescent="0.35">
      <c r="A92" s="69"/>
      <c r="B92" s="77" t="s">
        <v>21784</v>
      </c>
      <c r="C92" s="77" t="s">
        <v>21785</v>
      </c>
      <c r="D92" s="77" t="s">
        <v>21786</v>
      </c>
      <c r="E92" s="614" t="s">
        <v>21787</v>
      </c>
      <c r="F92" s="77"/>
      <c r="G92" s="269" t="s">
        <v>21999</v>
      </c>
      <c r="H92" s="69"/>
      <c r="I92" s="74">
        <f t="shared" ref="I92:I96" si="4">180000*3</f>
        <v>540000</v>
      </c>
      <c r="J92" s="69"/>
      <c r="K92" s="69" t="s">
        <v>933</v>
      </c>
      <c r="L92" s="75" t="s">
        <v>11502</v>
      </c>
      <c r="M92" s="69" t="s">
        <v>21998</v>
      </c>
      <c r="N92" s="75" t="s">
        <v>4038</v>
      </c>
      <c r="O92" s="69" t="s">
        <v>21998</v>
      </c>
      <c r="P92" s="75" t="s">
        <v>4038</v>
      </c>
      <c r="Q92" s="69" t="s">
        <v>21998</v>
      </c>
      <c r="R92" s="75" t="s">
        <v>4038</v>
      </c>
      <c r="S92" s="69"/>
      <c r="T92" s="69"/>
      <c r="U92" s="69"/>
      <c r="V92" s="69"/>
      <c r="W92" s="69"/>
      <c r="X92" s="116"/>
      <c r="Y92" s="116"/>
      <c r="Z92" s="639">
        <f t="shared" si="2"/>
        <v>37800</v>
      </c>
      <c r="AA92" s="74">
        <f t="shared" si="3"/>
        <v>577800</v>
      </c>
    </row>
    <row r="93" spans="1:27" s="102" customFormat="1" x14ac:dyDescent="0.35">
      <c r="A93" s="69"/>
      <c r="B93" s="77" t="s">
        <v>21784</v>
      </c>
      <c r="C93" s="77" t="s">
        <v>21785</v>
      </c>
      <c r="D93" s="77" t="s">
        <v>21786</v>
      </c>
      <c r="E93" s="614" t="s">
        <v>21787</v>
      </c>
      <c r="F93" s="77"/>
      <c r="G93" s="269" t="s">
        <v>22000</v>
      </c>
      <c r="H93" s="69"/>
      <c r="I93" s="74">
        <f t="shared" si="4"/>
        <v>540000</v>
      </c>
      <c r="J93" s="69"/>
      <c r="K93" s="69" t="s">
        <v>933</v>
      </c>
      <c r="L93" s="75" t="s">
        <v>11502</v>
      </c>
      <c r="M93" s="69" t="s">
        <v>21998</v>
      </c>
      <c r="N93" s="75" t="s">
        <v>4038</v>
      </c>
      <c r="O93" s="69" t="s">
        <v>21998</v>
      </c>
      <c r="P93" s="75" t="s">
        <v>4038</v>
      </c>
      <c r="Q93" s="69" t="s">
        <v>21998</v>
      </c>
      <c r="R93" s="75" t="s">
        <v>4038</v>
      </c>
      <c r="S93" s="69"/>
      <c r="T93" s="69"/>
      <c r="U93" s="69"/>
      <c r="V93" s="69"/>
      <c r="W93" s="69"/>
      <c r="X93" s="116"/>
      <c r="Y93" s="116"/>
      <c r="Z93" s="639">
        <f t="shared" si="2"/>
        <v>37800</v>
      </c>
      <c r="AA93" s="74">
        <f t="shared" si="3"/>
        <v>577800</v>
      </c>
    </row>
    <row r="94" spans="1:27" s="102" customFormat="1" x14ac:dyDescent="0.35">
      <c r="A94" s="69"/>
      <c r="B94" s="77" t="s">
        <v>21784</v>
      </c>
      <c r="C94" s="77" t="s">
        <v>21785</v>
      </c>
      <c r="D94" s="77" t="s">
        <v>21786</v>
      </c>
      <c r="E94" s="614" t="s">
        <v>21787</v>
      </c>
      <c r="F94" s="77"/>
      <c r="G94" s="213" t="s">
        <v>22001</v>
      </c>
      <c r="H94" s="69"/>
      <c r="I94" s="74">
        <f t="shared" si="4"/>
        <v>540000</v>
      </c>
      <c r="J94" s="69"/>
      <c r="K94" s="69" t="s">
        <v>933</v>
      </c>
      <c r="L94" s="75" t="s">
        <v>11502</v>
      </c>
      <c r="M94" s="69" t="s">
        <v>21998</v>
      </c>
      <c r="N94" s="75" t="s">
        <v>4038</v>
      </c>
      <c r="O94" s="69" t="s">
        <v>21998</v>
      </c>
      <c r="P94" s="75" t="s">
        <v>4038</v>
      </c>
      <c r="Q94" s="69" t="s">
        <v>21998</v>
      </c>
      <c r="R94" s="75" t="s">
        <v>4038</v>
      </c>
      <c r="S94" s="69"/>
      <c r="T94" s="69"/>
      <c r="U94" s="69"/>
      <c r="V94" s="69"/>
      <c r="W94" s="69"/>
      <c r="X94" s="116"/>
      <c r="Y94" s="116"/>
      <c r="Z94" s="639">
        <f t="shared" si="2"/>
        <v>37800</v>
      </c>
      <c r="AA94" s="74">
        <f t="shared" si="3"/>
        <v>577800</v>
      </c>
    </row>
    <row r="95" spans="1:27" s="102" customFormat="1" x14ac:dyDescent="0.35">
      <c r="A95" s="69"/>
      <c r="B95" s="77" t="s">
        <v>21784</v>
      </c>
      <c r="C95" s="77" t="s">
        <v>21785</v>
      </c>
      <c r="D95" s="77" t="s">
        <v>21786</v>
      </c>
      <c r="E95" s="614" t="s">
        <v>21787</v>
      </c>
      <c r="F95" s="77"/>
      <c r="G95" s="213" t="s">
        <v>22002</v>
      </c>
      <c r="H95" s="69"/>
      <c r="I95" s="74">
        <f t="shared" si="4"/>
        <v>540000</v>
      </c>
      <c r="J95" s="69"/>
      <c r="K95" s="69" t="s">
        <v>933</v>
      </c>
      <c r="L95" s="75" t="s">
        <v>11502</v>
      </c>
      <c r="M95" s="69" t="s">
        <v>21998</v>
      </c>
      <c r="N95" s="75" t="s">
        <v>4038</v>
      </c>
      <c r="O95" s="69" t="s">
        <v>21998</v>
      </c>
      <c r="P95" s="75" t="s">
        <v>4038</v>
      </c>
      <c r="Q95" s="69" t="s">
        <v>21998</v>
      </c>
      <c r="R95" s="75" t="s">
        <v>4038</v>
      </c>
      <c r="S95" s="69"/>
      <c r="T95" s="69"/>
      <c r="U95" s="69"/>
      <c r="V95" s="69"/>
      <c r="W95" s="69"/>
      <c r="X95" s="116"/>
      <c r="Y95" s="116"/>
      <c r="Z95" s="639">
        <f t="shared" si="2"/>
        <v>37800</v>
      </c>
      <c r="AA95" s="74">
        <f t="shared" si="3"/>
        <v>577800</v>
      </c>
    </row>
    <row r="96" spans="1:27" s="102" customFormat="1" x14ac:dyDescent="0.35">
      <c r="A96" s="69"/>
      <c r="B96" s="77" t="s">
        <v>21784</v>
      </c>
      <c r="C96" s="77" t="s">
        <v>21785</v>
      </c>
      <c r="D96" s="77" t="s">
        <v>21786</v>
      </c>
      <c r="E96" s="614" t="s">
        <v>21787</v>
      </c>
      <c r="F96" s="77"/>
      <c r="G96" s="213" t="s">
        <v>22002</v>
      </c>
      <c r="H96" s="69"/>
      <c r="I96" s="74">
        <f t="shared" si="4"/>
        <v>540000</v>
      </c>
      <c r="J96" s="69"/>
      <c r="K96" s="69" t="s">
        <v>933</v>
      </c>
      <c r="L96" s="75" t="s">
        <v>11502</v>
      </c>
      <c r="M96" s="69" t="s">
        <v>21998</v>
      </c>
      <c r="N96" s="75" t="s">
        <v>4038</v>
      </c>
      <c r="O96" s="69" t="s">
        <v>21998</v>
      </c>
      <c r="P96" s="75" t="s">
        <v>4038</v>
      </c>
      <c r="Q96" s="69" t="s">
        <v>21998</v>
      </c>
      <c r="R96" s="75" t="s">
        <v>4038</v>
      </c>
      <c r="S96" s="69"/>
      <c r="T96" s="69"/>
      <c r="U96" s="69"/>
      <c r="V96" s="69"/>
      <c r="W96" s="69"/>
      <c r="X96" s="116"/>
      <c r="Y96" s="116"/>
      <c r="Z96" s="639">
        <f t="shared" si="2"/>
        <v>37800</v>
      </c>
      <c r="AA96" s="74">
        <f t="shared" si="3"/>
        <v>577800</v>
      </c>
    </row>
    <row r="97" spans="1:27" s="181" customFormat="1" x14ac:dyDescent="0.35">
      <c r="A97" s="64"/>
      <c r="B97" s="64"/>
      <c r="C97" s="64"/>
      <c r="D97" s="64"/>
      <c r="E97" s="115"/>
      <c r="F97" s="64"/>
      <c r="G97" s="267" t="s">
        <v>22003</v>
      </c>
      <c r="H97" s="64"/>
      <c r="I97" s="67"/>
      <c r="J97" s="64"/>
      <c r="K97" s="64"/>
      <c r="L97" s="68"/>
      <c r="M97" s="64"/>
      <c r="N97" s="68"/>
      <c r="O97" s="68"/>
      <c r="P97" s="64"/>
      <c r="Q97" s="125"/>
      <c r="R97" s="68"/>
      <c r="S97" s="64"/>
      <c r="T97" s="64"/>
      <c r="U97" s="64"/>
      <c r="V97" s="64"/>
      <c r="W97" s="64"/>
      <c r="X97" s="115"/>
      <c r="Y97" s="115"/>
      <c r="Z97" s="639">
        <f t="shared" si="2"/>
        <v>0</v>
      </c>
      <c r="AA97" s="67">
        <f t="shared" si="3"/>
        <v>0</v>
      </c>
    </row>
    <row r="98" spans="1:27" s="102" customFormat="1" x14ac:dyDescent="0.35">
      <c r="A98" s="69"/>
      <c r="B98" s="77" t="s">
        <v>21784</v>
      </c>
      <c r="C98" s="77" t="s">
        <v>21785</v>
      </c>
      <c r="D98" s="77" t="s">
        <v>21786</v>
      </c>
      <c r="E98" s="614" t="s">
        <v>21787</v>
      </c>
      <c r="F98" s="77"/>
      <c r="G98" s="269" t="s">
        <v>22004</v>
      </c>
      <c r="H98" s="69"/>
      <c r="I98" s="74">
        <v>155000</v>
      </c>
      <c r="J98" s="69"/>
      <c r="K98" s="69" t="s">
        <v>1063</v>
      </c>
      <c r="L98" s="69" t="s">
        <v>1063</v>
      </c>
      <c r="M98" s="69" t="s">
        <v>1063</v>
      </c>
      <c r="N98" s="69" t="s">
        <v>1063</v>
      </c>
      <c r="O98" s="69" t="s">
        <v>1063</v>
      </c>
      <c r="P98" s="69" t="s">
        <v>1063</v>
      </c>
      <c r="Q98" s="69" t="s">
        <v>1063</v>
      </c>
      <c r="R98" s="69" t="s">
        <v>1063</v>
      </c>
      <c r="S98" s="69"/>
      <c r="T98" s="69"/>
      <c r="U98" s="69"/>
      <c r="V98" s="69"/>
      <c r="W98" s="69"/>
      <c r="X98" s="116"/>
      <c r="Y98" s="116"/>
      <c r="Z98" s="639">
        <f t="shared" si="2"/>
        <v>10850.000000000002</v>
      </c>
      <c r="AA98" s="74">
        <f t="shared" si="3"/>
        <v>165850</v>
      </c>
    </row>
    <row r="99" spans="1:27" s="181" customFormat="1" x14ac:dyDescent="0.35">
      <c r="A99" s="64"/>
      <c r="B99" s="64"/>
      <c r="C99" s="64"/>
      <c r="D99" s="64"/>
      <c r="E99" s="115"/>
      <c r="F99" s="64"/>
      <c r="G99" s="267" t="s">
        <v>1829</v>
      </c>
      <c r="H99" s="64"/>
      <c r="I99" s="67"/>
      <c r="J99" s="64"/>
      <c r="K99" s="64"/>
      <c r="L99" s="68"/>
      <c r="M99" s="64"/>
      <c r="N99" s="68"/>
      <c r="O99" s="68"/>
      <c r="P99" s="64"/>
      <c r="Q99" s="125"/>
      <c r="R99" s="68"/>
      <c r="S99" s="64"/>
      <c r="T99" s="64"/>
      <c r="U99" s="64"/>
      <c r="V99" s="64"/>
      <c r="W99" s="64"/>
      <c r="X99" s="115"/>
      <c r="Y99" s="115"/>
      <c r="Z99" s="639">
        <f t="shared" si="2"/>
        <v>0</v>
      </c>
      <c r="AA99" s="67">
        <f t="shared" si="3"/>
        <v>0</v>
      </c>
    </row>
    <row r="100" spans="1:27" x14ac:dyDescent="0.35">
      <c r="A100" s="69"/>
      <c r="B100" s="77" t="s">
        <v>21784</v>
      </c>
      <c r="C100" s="77" t="s">
        <v>21785</v>
      </c>
      <c r="D100" s="77" t="s">
        <v>21786</v>
      </c>
      <c r="E100" s="614" t="s">
        <v>21787</v>
      </c>
      <c r="F100" s="77"/>
      <c r="G100" s="213" t="s">
        <v>22005</v>
      </c>
      <c r="H100" s="69"/>
      <c r="I100" s="74">
        <f>4000*3</f>
        <v>12000</v>
      </c>
      <c r="J100" s="69"/>
      <c r="K100" s="69" t="s">
        <v>1765</v>
      </c>
      <c r="L100" s="69" t="s">
        <v>1765</v>
      </c>
      <c r="M100" s="69" t="s">
        <v>1765</v>
      </c>
      <c r="N100" s="69" t="s">
        <v>1765</v>
      </c>
      <c r="O100" s="69" t="s">
        <v>1765</v>
      </c>
      <c r="P100" s="69" t="s">
        <v>1765</v>
      </c>
      <c r="Q100" s="69" t="s">
        <v>1765</v>
      </c>
      <c r="R100" s="69" t="s">
        <v>1765</v>
      </c>
      <c r="S100" s="69"/>
      <c r="T100" s="69"/>
      <c r="U100" s="69"/>
      <c r="V100" s="69"/>
      <c r="W100" s="69"/>
      <c r="X100" s="116"/>
      <c r="Y100" s="121"/>
      <c r="Z100" s="639">
        <f t="shared" si="2"/>
        <v>840.00000000000011</v>
      </c>
      <c r="AA100" s="74">
        <f t="shared" si="3"/>
        <v>12840</v>
      </c>
    </row>
    <row r="101" spans="1:27" x14ac:dyDescent="0.35">
      <c r="A101" s="69"/>
      <c r="B101" s="77" t="s">
        <v>21784</v>
      </c>
      <c r="C101" s="77" t="s">
        <v>21785</v>
      </c>
      <c r="D101" s="77" t="s">
        <v>21786</v>
      </c>
      <c r="E101" s="614" t="s">
        <v>21787</v>
      </c>
      <c r="F101" s="77"/>
      <c r="G101" s="213" t="s">
        <v>22006</v>
      </c>
      <c r="H101" s="69"/>
      <c r="I101" s="74">
        <f>4000*6</f>
        <v>24000</v>
      </c>
      <c r="J101" s="69"/>
      <c r="K101" s="69" t="s">
        <v>1765</v>
      </c>
      <c r="L101" s="69" t="s">
        <v>1765</v>
      </c>
      <c r="M101" s="69" t="s">
        <v>1765</v>
      </c>
      <c r="N101" s="69" t="s">
        <v>1765</v>
      </c>
      <c r="O101" s="69" t="s">
        <v>1765</v>
      </c>
      <c r="P101" s="69" t="s">
        <v>1765</v>
      </c>
      <c r="Q101" s="69" t="s">
        <v>1765</v>
      </c>
      <c r="R101" s="69" t="s">
        <v>1765</v>
      </c>
      <c r="S101" s="69"/>
      <c r="T101" s="69"/>
      <c r="U101" s="69"/>
      <c r="V101" s="69"/>
      <c r="W101" s="69"/>
      <c r="X101" s="116"/>
      <c r="Y101" s="121"/>
      <c r="Z101" s="639">
        <f t="shared" si="2"/>
        <v>1680.0000000000002</v>
      </c>
      <c r="AA101" s="74">
        <f t="shared" si="3"/>
        <v>25680</v>
      </c>
    </row>
    <row r="102" spans="1:27" x14ac:dyDescent="0.35">
      <c r="A102" s="69"/>
      <c r="B102" s="77" t="s">
        <v>21784</v>
      </c>
      <c r="C102" s="77" t="s">
        <v>21785</v>
      </c>
      <c r="D102" s="77" t="s">
        <v>21786</v>
      </c>
      <c r="E102" s="614" t="s">
        <v>21787</v>
      </c>
      <c r="F102" s="77"/>
      <c r="G102" s="213" t="s">
        <v>22007</v>
      </c>
      <c r="H102" s="69"/>
      <c r="I102" s="74">
        <f t="shared" ref="I102:I104" si="5">4000*3</f>
        <v>12000</v>
      </c>
      <c r="J102" s="69"/>
      <c r="K102" s="69" t="s">
        <v>1765</v>
      </c>
      <c r="L102" s="69" t="s">
        <v>1765</v>
      </c>
      <c r="M102" s="69" t="s">
        <v>1765</v>
      </c>
      <c r="N102" s="69" t="s">
        <v>1765</v>
      </c>
      <c r="O102" s="69" t="s">
        <v>1765</v>
      </c>
      <c r="P102" s="69" t="s">
        <v>1765</v>
      </c>
      <c r="Q102" s="69" t="s">
        <v>1765</v>
      </c>
      <c r="R102" s="69" t="s">
        <v>1765</v>
      </c>
      <c r="S102" s="69"/>
      <c r="T102" s="69"/>
      <c r="U102" s="69"/>
      <c r="V102" s="69"/>
      <c r="W102" s="69"/>
      <c r="X102" s="116"/>
      <c r="Y102" s="121"/>
      <c r="Z102" s="639">
        <f t="shared" si="2"/>
        <v>840.00000000000011</v>
      </c>
      <c r="AA102" s="74">
        <f t="shared" si="3"/>
        <v>12840</v>
      </c>
    </row>
    <row r="103" spans="1:27" x14ac:dyDescent="0.35">
      <c r="A103" s="69"/>
      <c r="B103" s="77" t="s">
        <v>21784</v>
      </c>
      <c r="C103" s="77" t="s">
        <v>21785</v>
      </c>
      <c r="D103" s="77" t="s">
        <v>21786</v>
      </c>
      <c r="E103" s="614" t="s">
        <v>21787</v>
      </c>
      <c r="F103" s="77"/>
      <c r="G103" s="213" t="s">
        <v>22008</v>
      </c>
      <c r="H103" s="69"/>
      <c r="I103" s="74">
        <f t="shared" si="5"/>
        <v>12000</v>
      </c>
      <c r="J103" s="69"/>
      <c r="K103" s="69" t="s">
        <v>1765</v>
      </c>
      <c r="L103" s="69" t="s">
        <v>1765</v>
      </c>
      <c r="M103" s="69" t="s">
        <v>1765</v>
      </c>
      <c r="N103" s="69" t="s">
        <v>1765</v>
      </c>
      <c r="O103" s="69" t="s">
        <v>1765</v>
      </c>
      <c r="P103" s="69" t="s">
        <v>1765</v>
      </c>
      <c r="Q103" s="69" t="s">
        <v>1765</v>
      </c>
      <c r="R103" s="69" t="s">
        <v>1765</v>
      </c>
      <c r="S103" s="69"/>
      <c r="T103" s="69"/>
      <c r="U103" s="69"/>
      <c r="V103" s="69"/>
      <c r="W103" s="69"/>
      <c r="X103" s="116"/>
      <c r="Y103" s="121"/>
      <c r="Z103" s="639">
        <f t="shared" si="2"/>
        <v>840.00000000000011</v>
      </c>
      <c r="AA103" s="74">
        <f t="shared" si="3"/>
        <v>12840</v>
      </c>
    </row>
    <row r="104" spans="1:27" x14ac:dyDescent="0.35">
      <c r="A104" s="69"/>
      <c r="B104" s="77" t="s">
        <v>21784</v>
      </c>
      <c r="C104" s="77" t="s">
        <v>21785</v>
      </c>
      <c r="D104" s="77" t="s">
        <v>21786</v>
      </c>
      <c r="E104" s="614" t="s">
        <v>21787</v>
      </c>
      <c r="F104" s="77"/>
      <c r="G104" s="213" t="s">
        <v>22009</v>
      </c>
      <c r="H104" s="69"/>
      <c r="I104" s="74">
        <f t="shared" si="5"/>
        <v>12000</v>
      </c>
      <c r="J104" s="69"/>
      <c r="K104" s="69" t="s">
        <v>1765</v>
      </c>
      <c r="L104" s="69" t="s">
        <v>1765</v>
      </c>
      <c r="M104" s="69" t="s">
        <v>1765</v>
      </c>
      <c r="N104" s="69" t="s">
        <v>1765</v>
      </c>
      <c r="O104" s="69" t="s">
        <v>1765</v>
      </c>
      <c r="P104" s="69" t="s">
        <v>1765</v>
      </c>
      <c r="Q104" s="69" t="s">
        <v>1765</v>
      </c>
      <c r="R104" s="69" t="s">
        <v>1765</v>
      </c>
      <c r="S104" s="69"/>
      <c r="T104" s="69"/>
      <c r="U104" s="69"/>
      <c r="V104" s="69"/>
      <c r="W104" s="69"/>
      <c r="X104" s="116"/>
      <c r="Y104" s="121"/>
      <c r="Z104" s="639">
        <f t="shared" si="2"/>
        <v>840.00000000000011</v>
      </c>
      <c r="AA104" s="74">
        <f t="shared" si="3"/>
        <v>12840</v>
      </c>
    </row>
    <row r="105" spans="1:27" x14ac:dyDescent="0.35">
      <c r="A105" s="64"/>
      <c r="B105" s="64"/>
      <c r="C105" s="64"/>
      <c r="D105" s="64"/>
      <c r="E105" s="115"/>
      <c r="F105" s="64"/>
      <c r="G105" s="267" t="s">
        <v>1853</v>
      </c>
      <c r="H105" s="64"/>
      <c r="I105" s="67"/>
      <c r="J105" s="64"/>
      <c r="K105" s="64"/>
      <c r="L105" s="68"/>
      <c r="M105" s="68"/>
      <c r="N105" s="68"/>
      <c r="O105" s="68"/>
      <c r="P105" s="64"/>
      <c r="Q105" s="125"/>
      <c r="R105" s="68"/>
      <c r="S105" s="64"/>
      <c r="T105" s="64"/>
      <c r="U105" s="64"/>
      <c r="V105" s="64"/>
      <c r="W105" s="64"/>
      <c r="X105" s="115"/>
      <c r="Y105" s="115"/>
      <c r="Z105" s="639">
        <f t="shared" si="2"/>
        <v>0</v>
      </c>
      <c r="AA105" s="67">
        <f t="shared" si="3"/>
        <v>0</v>
      </c>
    </row>
    <row r="106" spans="1:27" x14ac:dyDescent="0.35">
      <c r="A106" s="76"/>
      <c r="B106" s="77" t="s">
        <v>21784</v>
      </c>
      <c r="C106" s="77" t="s">
        <v>21785</v>
      </c>
      <c r="D106" s="77" t="s">
        <v>21786</v>
      </c>
      <c r="E106" s="614" t="s">
        <v>21787</v>
      </c>
      <c r="F106" s="77"/>
      <c r="G106" s="277" t="s">
        <v>22010</v>
      </c>
      <c r="H106" s="76"/>
      <c r="I106" s="118">
        <v>2000000</v>
      </c>
      <c r="J106" s="76"/>
      <c r="K106" s="76" t="s">
        <v>4943</v>
      </c>
      <c r="L106" s="119">
        <v>2007</v>
      </c>
      <c r="M106" s="119" t="s">
        <v>22011</v>
      </c>
      <c r="N106" s="120">
        <v>1047526</v>
      </c>
      <c r="O106" s="119" t="s">
        <v>1063</v>
      </c>
      <c r="P106" s="119" t="s">
        <v>1063</v>
      </c>
      <c r="Q106" s="119" t="s">
        <v>1063</v>
      </c>
      <c r="R106" s="119" t="s">
        <v>1063</v>
      </c>
      <c r="S106" s="76"/>
      <c r="T106" s="76"/>
      <c r="U106" s="76"/>
      <c r="V106" s="76"/>
      <c r="W106" s="76"/>
      <c r="X106" s="121"/>
      <c r="Y106" s="121"/>
      <c r="Z106" s="639">
        <f t="shared" si="2"/>
        <v>140000</v>
      </c>
      <c r="AA106" s="118">
        <f t="shared" si="3"/>
        <v>2140000</v>
      </c>
    </row>
    <row r="107" spans="1:27" x14ac:dyDescent="0.35">
      <c r="A107" s="76"/>
      <c r="B107" s="77" t="s">
        <v>21784</v>
      </c>
      <c r="C107" s="77" t="s">
        <v>21785</v>
      </c>
      <c r="D107" s="77" t="s">
        <v>21786</v>
      </c>
      <c r="E107" s="614" t="s">
        <v>21787</v>
      </c>
      <c r="F107" s="77"/>
      <c r="G107" s="277" t="s">
        <v>22012</v>
      </c>
      <c r="H107" s="76"/>
      <c r="I107" s="118">
        <v>2000000</v>
      </c>
      <c r="J107" s="76"/>
      <c r="K107" s="76" t="s">
        <v>1147</v>
      </c>
      <c r="L107" s="119">
        <v>2006</v>
      </c>
      <c r="M107" s="119" t="s">
        <v>21040</v>
      </c>
      <c r="N107" s="120" t="s">
        <v>22013</v>
      </c>
      <c r="O107" s="119" t="s">
        <v>1063</v>
      </c>
      <c r="P107" s="119" t="s">
        <v>1063</v>
      </c>
      <c r="Q107" s="119" t="s">
        <v>1063</v>
      </c>
      <c r="R107" s="119" t="s">
        <v>1063</v>
      </c>
      <c r="S107" s="76"/>
      <c r="T107" s="76"/>
      <c r="U107" s="76"/>
      <c r="V107" s="76"/>
      <c r="W107" s="76"/>
      <c r="X107" s="121"/>
      <c r="Y107" s="121"/>
      <c r="Z107" s="639">
        <f t="shared" si="2"/>
        <v>140000</v>
      </c>
      <c r="AA107" s="118">
        <f t="shared" si="3"/>
        <v>2140000</v>
      </c>
    </row>
    <row r="108" spans="1:27" x14ac:dyDescent="0.35">
      <c r="A108" s="76"/>
      <c r="B108" s="77" t="s">
        <v>21784</v>
      </c>
      <c r="C108" s="77" t="s">
        <v>21785</v>
      </c>
      <c r="D108" s="77" t="s">
        <v>21786</v>
      </c>
      <c r="E108" s="614" t="s">
        <v>21787</v>
      </c>
      <c r="F108" s="77"/>
      <c r="G108" s="277" t="s">
        <v>22014</v>
      </c>
      <c r="H108" s="76"/>
      <c r="I108" s="118">
        <v>2000000</v>
      </c>
      <c r="J108" s="76"/>
      <c r="K108" s="76" t="s">
        <v>1147</v>
      </c>
      <c r="L108" s="119">
        <v>2006</v>
      </c>
      <c r="M108" s="119" t="s">
        <v>21040</v>
      </c>
      <c r="N108" s="120" t="s">
        <v>22015</v>
      </c>
      <c r="O108" s="119" t="s">
        <v>1063</v>
      </c>
      <c r="P108" s="119" t="s">
        <v>1063</v>
      </c>
      <c r="Q108" s="119" t="s">
        <v>1063</v>
      </c>
      <c r="R108" s="119" t="s">
        <v>1063</v>
      </c>
      <c r="S108" s="76"/>
      <c r="T108" s="76"/>
      <c r="U108" s="76"/>
      <c r="V108" s="76"/>
      <c r="W108" s="76"/>
      <c r="X108" s="121"/>
      <c r="Y108" s="121"/>
      <c r="Z108" s="639">
        <f t="shared" si="2"/>
        <v>140000</v>
      </c>
      <c r="AA108" s="118">
        <f t="shared" si="3"/>
        <v>2140000</v>
      </c>
    </row>
    <row r="109" spans="1:27" x14ac:dyDescent="0.35">
      <c r="A109" s="64"/>
      <c r="B109" s="64"/>
      <c r="C109" s="64"/>
      <c r="D109" s="64"/>
      <c r="E109" s="115"/>
      <c r="F109" s="64"/>
      <c r="G109" s="267" t="s">
        <v>1860</v>
      </c>
      <c r="H109" s="64"/>
      <c r="I109" s="67"/>
      <c r="J109" s="64"/>
      <c r="K109" s="64"/>
      <c r="L109" s="68"/>
      <c r="M109" s="68"/>
      <c r="N109" s="68"/>
      <c r="O109" s="68"/>
      <c r="P109" s="64"/>
      <c r="Q109" s="125"/>
      <c r="R109" s="68"/>
      <c r="S109" s="64"/>
      <c r="T109" s="64"/>
      <c r="U109" s="64"/>
      <c r="V109" s="64"/>
      <c r="W109" s="64"/>
      <c r="X109" s="115"/>
      <c r="Y109" s="115"/>
      <c r="Z109" s="639">
        <f t="shared" si="2"/>
        <v>0</v>
      </c>
      <c r="AA109" s="67">
        <f t="shared" si="3"/>
        <v>0</v>
      </c>
    </row>
    <row r="110" spans="1:27" s="102" customFormat="1" x14ac:dyDescent="0.35">
      <c r="A110" s="69"/>
      <c r="B110" s="69"/>
      <c r="C110" s="69"/>
      <c r="D110" s="69"/>
      <c r="E110" s="116"/>
      <c r="F110" s="69"/>
      <c r="G110" s="213" t="s">
        <v>22016</v>
      </c>
      <c r="H110" s="69"/>
      <c r="I110" s="74">
        <v>700000</v>
      </c>
      <c r="J110" s="69"/>
      <c r="K110" s="69"/>
      <c r="L110" s="75"/>
      <c r="M110" s="75"/>
      <c r="N110" s="75"/>
      <c r="O110" s="75"/>
      <c r="P110" s="69"/>
      <c r="Q110" s="126"/>
      <c r="R110" s="75"/>
      <c r="S110" s="69"/>
      <c r="T110" s="69"/>
      <c r="U110" s="69"/>
      <c r="V110" s="69"/>
      <c r="W110" s="69"/>
      <c r="X110" s="116"/>
      <c r="Y110" s="116"/>
      <c r="Z110" s="639">
        <f t="shared" si="2"/>
        <v>49000.000000000007</v>
      </c>
      <c r="AA110" s="74">
        <f t="shared" si="3"/>
        <v>749000</v>
      </c>
    </row>
    <row r="111" spans="1:27" x14ac:dyDescent="0.35">
      <c r="A111" s="76"/>
      <c r="B111" s="76"/>
      <c r="C111" s="76"/>
      <c r="D111" s="76"/>
      <c r="E111" s="121"/>
      <c r="G111" s="213" t="s">
        <v>22017</v>
      </c>
      <c r="H111" s="69"/>
      <c r="I111" s="74">
        <v>700000</v>
      </c>
      <c r="J111" s="76"/>
      <c r="K111" s="76"/>
      <c r="L111" s="117"/>
      <c r="M111" s="119"/>
      <c r="N111" s="117"/>
      <c r="O111" s="119"/>
      <c r="P111" s="76"/>
      <c r="Q111" s="122"/>
      <c r="R111" s="119"/>
      <c r="S111" s="76"/>
      <c r="T111" s="76"/>
      <c r="U111" s="76"/>
      <c r="V111" s="76"/>
      <c r="W111" s="76"/>
      <c r="X111" s="121"/>
      <c r="Y111" s="121"/>
      <c r="Z111" s="639">
        <f t="shared" si="2"/>
        <v>49000.000000000007</v>
      </c>
      <c r="AA111" s="74">
        <f t="shared" si="3"/>
        <v>749000</v>
      </c>
    </row>
    <row r="112" spans="1:27" x14ac:dyDescent="0.35">
      <c r="A112" s="69"/>
      <c r="B112" s="69"/>
      <c r="C112" s="69"/>
      <c r="D112" s="69"/>
      <c r="E112" s="116"/>
      <c r="F112" s="69"/>
      <c r="G112" s="213" t="s">
        <v>22018</v>
      </c>
      <c r="H112" s="69"/>
      <c r="I112" s="74">
        <v>700000</v>
      </c>
      <c r="J112" s="69"/>
      <c r="K112" s="69"/>
      <c r="L112" s="75"/>
      <c r="M112" s="75"/>
      <c r="N112" s="75"/>
      <c r="O112" s="75"/>
      <c r="P112" s="69"/>
      <c r="Q112" s="69"/>
      <c r="R112" s="75"/>
      <c r="S112" s="69"/>
      <c r="T112" s="69"/>
      <c r="U112" s="69"/>
      <c r="V112" s="69"/>
      <c r="W112" s="69"/>
      <c r="X112" s="121"/>
      <c r="Y112" s="121"/>
      <c r="Z112" s="639">
        <f t="shared" si="2"/>
        <v>49000.000000000007</v>
      </c>
      <c r="AA112" s="74">
        <f t="shared" si="3"/>
        <v>749000</v>
      </c>
    </row>
    <row r="113" spans="1:27" x14ac:dyDescent="0.35">
      <c r="A113" s="64"/>
      <c r="B113" s="64"/>
      <c r="C113" s="64"/>
      <c r="D113" s="64"/>
      <c r="E113" s="115"/>
      <c r="F113" s="64"/>
      <c r="G113" s="280" t="s">
        <v>2961</v>
      </c>
      <c r="H113" s="64"/>
      <c r="I113" s="67"/>
      <c r="J113" s="64"/>
      <c r="K113" s="64"/>
      <c r="L113" s="68"/>
      <c r="M113" s="68"/>
      <c r="N113" s="68"/>
      <c r="O113" s="68"/>
      <c r="P113" s="64"/>
      <c r="Q113" s="64"/>
      <c r="R113" s="68"/>
      <c r="S113" s="64"/>
      <c r="T113" s="64"/>
      <c r="U113" s="64"/>
      <c r="V113" s="64"/>
      <c r="W113" s="64"/>
      <c r="X113" s="115"/>
      <c r="Y113" s="115"/>
      <c r="Z113" s="639">
        <f t="shared" si="2"/>
        <v>0</v>
      </c>
      <c r="AA113" s="67">
        <f t="shared" si="3"/>
        <v>0</v>
      </c>
    </row>
    <row r="114" spans="1:27" x14ac:dyDescent="0.35">
      <c r="A114" s="76"/>
      <c r="B114" s="77" t="s">
        <v>21784</v>
      </c>
      <c r="C114" s="77" t="s">
        <v>21785</v>
      </c>
      <c r="D114" s="77" t="s">
        <v>21786</v>
      </c>
      <c r="E114" s="614" t="s">
        <v>21787</v>
      </c>
      <c r="F114" s="77"/>
      <c r="G114" s="269" t="s">
        <v>22019</v>
      </c>
      <c r="H114" s="76"/>
      <c r="I114" s="118">
        <v>75000</v>
      </c>
      <c r="J114" s="76"/>
      <c r="K114" s="76" t="s">
        <v>9389</v>
      </c>
      <c r="L114" s="75">
        <v>2007</v>
      </c>
      <c r="M114" s="119" t="s">
        <v>22020</v>
      </c>
      <c r="N114" s="119" t="s">
        <v>22021</v>
      </c>
      <c r="O114" s="119" t="s">
        <v>1063</v>
      </c>
      <c r="P114" s="76"/>
      <c r="Q114" s="76" t="s">
        <v>1226</v>
      </c>
      <c r="R114" s="119" t="s">
        <v>5008</v>
      </c>
      <c r="S114" s="76"/>
      <c r="T114" s="76"/>
      <c r="U114" s="76"/>
      <c r="V114" s="76"/>
      <c r="W114" s="76"/>
      <c r="X114" s="121"/>
      <c r="Y114" s="121"/>
      <c r="Z114" s="639">
        <f t="shared" si="2"/>
        <v>5250.0000000000009</v>
      </c>
      <c r="AA114" s="118">
        <f t="shared" si="3"/>
        <v>80250</v>
      </c>
    </row>
    <row r="115" spans="1:27" x14ac:dyDescent="0.35">
      <c r="A115" s="76"/>
      <c r="B115" s="77" t="s">
        <v>21784</v>
      </c>
      <c r="C115" s="77" t="s">
        <v>21785</v>
      </c>
      <c r="D115" s="77" t="s">
        <v>21786</v>
      </c>
      <c r="E115" s="614" t="s">
        <v>21787</v>
      </c>
      <c r="F115" s="77"/>
      <c r="G115" s="269" t="s">
        <v>22022</v>
      </c>
      <c r="H115" s="76"/>
      <c r="I115" s="118">
        <v>75000</v>
      </c>
      <c r="J115" s="76"/>
      <c r="K115" s="76" t="s">
        <v>9389</v>
      </c>
      <c r="L115" s="75">
        <v>2007</v>
      </c>
      <c r="M115" s="119" t="s">
        <v>22023</v>
      </c>
      <c r="N115" s="119" t="s">
        <v>22024</v>
      </c>
      <c r="O115" s="119" t="s">
        <v>1063</v>
      </c>
      <c r="P115" s="76"/>
      <c r="Q115" s="76" t="s">
        <v>1226</v>
      </c>
      <c r="R115" s="119" t="s">
        <v>5008</v>
      </c>
      <c r="S115" s="76"/>
      <c r="T115" s="76"/>
      <c r="U115" s="76"/>
      <c r="V115" s="76"/>
      <c r="W115" s="76"/>
      <c r="X115" s="121"/>
      <c r="Y115" s="121"/>
      <c r="Z115" s="639">
        <f t="shared" si="2"/>
        <v>5250.0000000000009</v>
      </c>
      <c r="AA115" s="118">
        <f t="shared" si="3"/>
        <v>80250</v>
      </c>
    </row>
    <row r="116" spans="1:27" x14ac:dyDescent="0.35">
      <c r="A116" s="69"/>
      <c r="B116" s="77" t="s">
        <v>21784</v>
      </c>
      <c r="C116" s="77" t="s">
        <v>21785</v>
      </c>
      <c r="D116" s="77" t="s">
        <v>21786</v>
      </c>
      <c r="E116" s="614" t="s">
        <v>21787</v>
      </c>
      <c r="F116" s="77"/>
      <c r="G116" s="269" t="s">
        <v>22025</v>
      </c>
      <c r="H116" s="69"/>
      <c r="I116" s="118">
        <v>75000</v>
      </c>
      <c r="J116" s="69"/>
      <c r="K116" s="76" t="s">
        <v>9389</v>
      </c>
      <c r="L116" s="75">
        <v>2008</v>
      </c>
      <c r="M116" s="119" t="s">
        <v>22026</v>
      </c>
      <c r="N116" s="75" t="s">
        <v>22027</v>
      </c>
      <c r="O116" s="119" t="s">
        <v>1063</v>
      </c>
      <c r="P116" s="69"/>
      <c r="Q116" s="76" t="s">
        <v>1226</v>
      </c>
      <c r="R116" s="75" t="s">
        <v>5008</v>
      </c>
      <c r="S116" s="69"/>
      <c r="T116" s="69"/>
      <c r="U116" s="69"/>
      <c r="V116" s="69"/>
      <c r="W116" s="69"/>
      <c r="X116" s="116"/>
      <c r="Y116" s="121"/>
      <c r="Z116" s="639">
        <f t="shared" si="2"/>
        <v>5250.0000000000009</v>
      </c>
      <c r="AA116" s="118">
        <f t="shared" si="3"/>
        <v>80250</v>
      </c>
    </row>
    <row r="117" spans="1:27" x14ac:dyDescent="0.35">
      <c r="A117" s="76"/>
      <c r="B117" s="77" t="s">
        <v>21784</v>
      </c>
      <c r="C117" s="77" t="s">
        <v>21785</v>
      </c>
      <c r="D117" s="77" t="s">
        <v>21786</v>
      </c>
      <c r="E117" s="614" t="s">
        <v>21787</v>
      </c>
      <c r="F117" s="77"/>
      <c r="G117" s="269" t="s">
        <v>22028</v>
      </c>
      <c r="H117" s="76"/>
      <c r="I117" s="118">
        <v>75000</v>
      </c>
      <c r="J117" s="76"/>
      <c r="K117" s="76" t="s">
        <v>9389</v>
      </c>
      <c r="L117" s="75">
        <v>2007</v>
      </c>
      <c r="M117" s="119" t="s">
        <v>22029</v>
      </c>
      <c r="N117" s="119" t="s">
        <v>22030</v>
      </c>
      <c r="O117" s="119" t="s">
        <v>1063</v>
      </c>
      <c r="P117" s="76"/>
      <c r="Q117" s="76" t="s">
        <v>1226</v>
      </c>
      <c r="R117" s="75" t="s">
        <v>5008</v>
      </c>
      <c r="S117" s="76"/>
      <c r="T117" s="76"/>
      <c r="U117" s="76"/>
      <c r="V117" s="76"/>
      <c r="W117" s="76"/>
      <c r="X117" s="121"/>
      <c r="Y117" s="121"/>
      <c r="Z117" s="639">
        <f t="shared" si="2"/>
        <v>5250.0000000000009</v>
      </c>
      <c r="AA117" s="118">
        <f t="shared" si="3"/>
        <v>80250</v>
      </c>
    </row>
    <row r="118" spans="1:27" x14ac:dyDescent="0.35">
      <c r="A118" s="76"/>
      <c r="B118" s="77" t="s">
        <v>21784</v>
      </c>
      <c r="C118" s="77" t="s">
        <v>21785</v>
      </c>
      <c r="D118" s="77" t="s">
        <v>21786</v>
      </c>
      <c r="E118" s="614" t="s">
        <v>21787</v>
      </c>
      <c r="F118" s="77"/>
      <c r="G118" s="269" t="s">
        <v>22031</v>
      </c>
      <c r="H118" s="76"/>
      <c r="I118" s="118">
        <v>75000</v>
      </c>
      <c r="J118" s="76"/>
      <c r="K118" s="76" t="s">
        <v>9389</v>
      </c>
      <c r="L118" s="75">
        <v>2007</v>
      </c>
      <c r="M118" s="119" t="s">
        <v>22020</v>
      </c>
      <c r="N118" s="119" t="s">
        <v>22032</v>
      </c>
      <c r="O118" s="119" t="s">
        <v>1063</v>
      </c>
      <c r="P118" s="76"/>
      <c r="Q118" s="76" t="s">
        <v>1226</v>
      </c>
      <c r="R118" s="119" t="s">
        <v>5008</v>
      </c>
      <c r="S118" s="76"/>
      <c r="T118" s="76"/>
      <c r="U118" s="76"/>
      <c r="V118" s="76"/>
      <c r="W118" s="76"/>
      <c r="X118" s="121"/>
      <c r="Y118" s="121"/>
      <c r="Z118" s="639">
        <f t="shared" si="2"/>
        <v>5250.0000000000009</v>
      </c>
      <c r="AA118" s="118">
        <f t="shared" si="3"/>
        <v>80250</v>
      </c>
    </row>
    <row r="119" spans="1:27" x14ac:dyDescent="0.35">
      <c r="A119" s="76"/>
      <c r="B119" s="77" t="s">
        <v>21784</v>
      </c>
      <c r="C119" s="77" t="s">
        <v>21785</v>
      </c>
      <c r="D119" s="77" t="s">
        <v>21786</v>
      </c>
      <c r="E119" s="614" t="s">
        <v>21787</v>
      </c>
      <c r="F119" s="77"/>
      <c r="G119" s="269" t="s">
        <v>22033</v>
      </c>
      <c r="H119" s="76"/>
      <c r="I119" s="118">
        <v>75000</v>
      </c>
      <c r="J119" s="76"/>
      <c r="K119" s="76" t="s">
        <v>9389</v>
      </c>
      <c r="L119" s="75">
        <v>2007</v>
      </c>
      <c r="M119" s="119" t="s">
        <v>22026</v>
      </c>
      <c r="N119" s="119" t="s">
        <v>22034</v>
      </c>
      <c r="O119" s="119" t="s">
        <v>1063</v>
      </c>
      <c r="P119" s="76"/>
      <c r="Q119" s="76" t="s">
        <v>1226</v>
      </c>
      <c r="R119" s="119" t="s">
        <v>5008</v>
      </c>
      <c r="S119" s="76"/>
      <c r="T119" s="76"/>
      <c r="U119" s="76"/>
      <c r="V119" s="76"/>
      <c r="W119" s="76"/>
      <c r="X119" s="121"/>
      <c r="Y119" s="121"/>
      <c r="Z119" s="639">
        <f t="shared" si="2"/>
        <v>5250.0000000000009</v>
      </c>
      <c r="AA119" s="118">
        <f t="shared" si="3"/>
        <v>80250</v>
      </c>
    </row>
    <row r="120" spans="1:27" x14ac:dyDescent="0.35">
      <c r="A120" s="76"/>
      <c r="B120" s="77" t="s">
        <v>21784</v>
      </c>
      <c r="C120" s="77" t="s">
        <v>21785</v>
      </c>
      <c r="D120" s="77" t="s">
        <v>21786</v>
      </c>
      <c r="E120" s="614" t="s">
        <v>21787</v>
      </c>
      <c r="F120" s="77"/>
      <c r="G120" s="269" t="s">
        <v>22035</v>
      </c>
      <c r="H120" s="76"/>
      <c r="I120" s="118">
        <v>75000</v>
      </c>
      <c r="J120" s="76"/>
      <c r="K120" s="76" t="s">
        <v>9389</v>
      </c>
      <c r="L120" s="75">
        <v>2011</v>
      </c>
      <c r="M120" s="119" t="s">
        <v>22020</v>
      </c>
      <c r="N120" s="119" t="s">
        <v>22036</v>
      </c>
      <c r="O120" s="119" t="s">
        <v>1063</v>
      </c>
      <c r="P120" s="76"/>
      <c r="Q120" s="76" t="s">
        <v>1226</v>
      </c>
      <c r="R120" s="119" t="s">
        <v>5008</v>
      </c>
      <c r="S120" s="76"/>
      <c r="T120" s="76"/>
      <c r="U120" s="76"/>
      <c r="V120" s="76"/>
      <c r="W120" s="76"/>
      <c r="X120" s="121"/>
      <c r="Y120" s="121"/>
      <c r="Z120" s="639">
        <f t="shared" si="2"/>
        <v>5250.0000000000009</v>
      </c>
      <c r="AA120" s="118">
        <f t="shared" si="3"/>
        <v>80250</v>
      </c>
    </row>
    <row r="121" spans="1:27" x14ac:dyDescent="0.35">
      <c r="A121" s="69"/>
      <c r="B121" s="77" t="s">
        <v>21784</v>
      </c>
      <c r="C121" s="77" t="s">
        <v>21785</v>
      </c>
      <c r="D121" s="77" t="s">
        <v>21786</v>
      </c>
      <c r="E121" s="614" t="s">
        <v>21787</v>
      </c>
      <c r="F121" s="77"/>
      <c r="G121" s="269" t="s">
        <v>22037</v>
      </c>
      <c r="H121" s="69"/>
      <c r="I121" s="118">
        <v>75000</v>
      </c>
      <c r="J121" s="69"/>
      <c r="K121" s="76" t="s">
        <v>9389</v>
      </c>
      <c r="L121" s="75">
        <v>2008</v>
      </c>
      <c r="M121" s="119" t="s">
        <v>22026</v>
      </c>
      <c r="N121" s="75" t="s">
        <v>22038</v>
      </c>
      <c r="O121" s="119" t="s">
        <v>1063</v>
      </c>
      <c r="P121" s="69"/>
      <c r="Q121" s="76" t="s">
        <v>1226</v>
      </c>
      <c r="R121" s="75" t="s">
        <v>5008</v>
      </c>
      <c r="S121" s="69"/>
      <c r="T121" s="69"/>
      <c r="U121" s="69"/>
      <c r="V121" s="69"/>
      <c r="W121" s="69"/>
      <c r="X121" s="116"/>
      <c r="Y121" s="121"/>
      <c r="Z121" s="639">
        <f t="shared" si="2"/>
        <v>5250.0000000000009</v>
      </c>
      <c r="AA121" s="118">
        <f t="shared" si="3"/>
        <v>80250</v>
      </c>
    </row>
    <row r="122" spans="1:27" x14ac:dyDescent="0.35">
      <c r="A122" s="69"/>
      <c r="B122" s="77" t="s">
        <v>21784</v>
      </c>
      <c r="C122" s="77" t="s">
        <v>21785</v>
      </c>
      <c r="D122" s="77" t="s">
        <v>21786</v>
      </c>
      <c r="E122" s="614" t="s">
        <v>21787</v>
      </c>
      <c r="F122" s="77"/>
      <c r="G122" s="269" t="s">
        <v>22039</v>
      </c>
      <c r="H122" s="76"/>
      <c r="I122" s="118">
        <v>75000</v>
      </c>
      <c r="J122" s="76"/>
      <c r="K122" s="76" t="s">
        <v>9389</v>
      </c>
      <c r="L122" s="75">
        <v>2007</v>
      </c>
      <c r="M122" s="119" t="s">
        <v>22029</v>
      </c>
      <c r="N122" s="119" t="s">
        <v>22040</v>
      </c>
      <c r="O122" s="119" t="s">
        <v>1063</v>
      </c>
      <c r="P122" s="69"/>
      <c r="Q122" s="76" t="s">
        <v>1226</v>
      </c>
      <c r="R122" s="75" t="s">
        <v>5008</v>
      </c>
      <c r="S122" s="69"/>
      <c r="T122" s="69"/>
      <c r="U122" s="69"/>
      <c r="V122" s="69"/>
      <c r="W122" s="69"/>
      <c r="X122" s="116"/>
      <c r="Y122" s="121"/>
      <c r="Z122" s="639">
        <f t="shared" si="2"/>
        <v>5250.0000000000009</v>
      </c>
      <c r="AA122" s="118">
        <f t="shared" si="3"/>
        <v>80250</v>
      </c>
    </row>
    <row r="123" spans="1:27" x14ac:dyDescent="0.35">
      <c r="A123" s="76"/>
      <c r="B123" s="77" t="s">
        <v>21784</v>
      </c>
      <c r="C123" s="77" t="s">
        <v>21785</v>
      </c>
      <c r="D123" s="77" t="s">
        <v>21786</v>
      </c>
      <c r="E123" s="614" t="s">
        <v>21787</v>
      </c>
      <c r="F123" s="77"/>
      <c r="G123" s="269" t="s">
        <v>22041</v>
      </c>
      <c r="H123" s="76"/>
      <c r="I123" s="118">
        <v>75000</v>
      </c>
      <c r="J123" s="76"/>
      <c r="K123" s="76" t="s">
        <v>9389</v>
      </c>
      <c r="L123" s="75">
        <v>2007</v>
      </c>
      <c r="M123" s="119" t="s">
        <v>22020</v>
      </c>
      <c r="N123" s="119" t="s">
        <v>22042</v>
      </c>
      <c r="O123" s="119" t="s">
        <v>1063</v>
      </c>
      <c r="P123" s="76"/>
      <c r="Q123" s="76" t="s">
        <v>1226</v>
      </c>
      <c r="R123" s="119" t="s">
        <v>5008</v>
      </c>
      <c r="S123" s="76"/>
      <c r="T123" s="76"/>
      <c r="U123" s="76"/>
      <c r="V123" s="76"/>
      <c r="W123" s="76"/>
      <c r="X123" s="121"/>
      <c r="Y123" s="121"/>
      <c r="Z123" s="639">
        <f t="shared" si="2"/>
        <v>5250.0000000000009</v>
      </c>
      <c r="AA123" s="118">
        <f t="shared" si="3"/>
        <v>80250</v>
      </c>
    </row>
    <row r="124" spans="1:27" x14ac:dyDescent="0.35">
      <c r="A124" s="69"/>
      <c r="B124" s="77" t="s">
        <v>21784</v>
      </c>
      <c r="C124" s="77" t="s">
        <v>21785</v>
      </c>
      <c r="D124" s="77" t="s">
        <v>21786</v>
      </c>
      <c r="E124" s="614" t="s">
        <v>21787</v>
      </c>
      <c r="F124" s="77"/>
      <c r="G124" s="269" t="s">
        <v>22043</v>
      </c>
      <c r="H124" s="69"/>
      <c r="I124" s="118">
        <v>75000</v>
      </c>
      <c r="J124" s="69"/>
      <c r="K124" s="76" t="s">
        <v>9389</v>
      </c>
      <c r="L124" s="75">
        <v>2008</v>
      </c>
      <c r="M124" s="119" t="s">
        <v>22026</v>
      </c>
      <c r="N124" s="75" t="s">
        <v>22044</v>
      </c>
      <c r="O124" s="119" t="s">
        <v>1063</v>
      </c>
      <c r="P124" s="69"/>
      <c r="Q124" s="76" t="s">
        <v>1226</v>
      </c>
      <c r="R124" s="75" t="s">
        <v>5008</v>
      </c>
      <c r="S124" s="69"/>
      <c r="T124" s="69"/>
      <c r="U124" s="69"/>
      <c r="V124" s="69"/>
      <c r="W124" s="69"/>
      <c r="X124" s="116"/>
      <c r="Y124" s="121"/>
      <c r="Z124" s="639">
        <f t="shared" si="2"/>
        <v>5250.0000000000009</v>
      </c>
      <c r="AA124" s="118">
        <f t="shared" si="3"/>
        <v>80250</v>
      </c>
    </row>
    <row r="125" spans="1:27" x14ac:dyDescent="0.35">
      <c r="A125" s="76"/>
      <c r="B125" s="77" t="s">
        <v>21784</v>
      </c>
      <c r="C125" s="77" t="s">
        <v>21785</v>
      </c>
      <c r="D125" s="77" t="s">
        <v>21786</v>
      </c>
      <c r="E125" s="614" t="s">
        <v>21787</v>
      </c>
      <c r="F125" s="77"/>
      <c r="G125" s="269" t="s">
        <v>22045</v>
      </c>
      <c r="H125" s="76"/>
      <c r="I125" s="118">
        <v>75000</v>
      </c>
      <c r="J125" s="76"/>
      <c r="K125" s="76" t="s">
        <v>9389</v>
      </c>
      <c r="L125" s="75">
        <v>2007</v>
      </c>
      <c r="M125" s="119" t="s">
        <v>22020</v>
      </c>
      <c r="N125" s="119" t="s">
        <v>22046</v>
      </c>
      <c r="O125" s="119" t="s">
        <v>1063</v>
      </c>
      <c r="P125" s="76"/>
      <c r="Q125" s="76" t="s">
        <v>1226</v>
      </c>
      <c r="R125" s="119" t="s">
        <v>5008</v>
      </c>
      <c r="S125" s="76"/>
      <c r="T125" s="76"/>
      <c r="U125" s="76"/>
      <c r="V125" s="76"/>
      <c r="W125" s="76"/>
      <c r="X125" s="121"/>
      <c r="Y125" s="121"/>
      <c r="Z125" s="639">
        <f t="shared" si="2"/>
        <v>5250.0000000000009</v>
      </c>
      <c r="AA125" s="118">
        <f t="shared" si="3"/>
        <v>80250</v>
      </c>
    </row>
    <row r="126" spans="1:27" x14ac:dyDescent="0.35">
      <c r="A126" s="69"/>
      <c r="B126" s="77" t="s">
        <v>21784</v>
      </c>
      <c r="C126" s="77" t="s">
        <v>21785</v>
      </c>
      <c r="D126" s="77" t="s">
        <v>21786</v>
      </c>
      <c r="E126" s="614" t="s">
        <v>21787</v>
      </c>
      <c r="F126" s="77"/>
      <c r="G126" s="269" t="s">
        <v>22047</v>
      </c>
      <c r="H126" s="69"/>
      <c r="I126" s="118">
        <v>75000</v>
      </c>
      <c r="J126" s="69"/>
      <c r="K126" s="76" t="s">
        <v>9389</v>
      </c>
      <c r="L126" s="75">
        <v>2008</v>
      </c>
      <c r="M126" s="119" t="s">
        <v>22026</v>
      </c>
      <c r="N126" s="75" t="s">
        <v>22048</v>
      </c>
      <c r="O126" s="119" t="s">
        <v>1063</v>
      </c>
      <c r="P126" s="69"/>
      <c r="Q126" s="76" t="s">
        <v>1226</v>
      </c>
      <c r="R126" s="75" t="s">
        <v>5008</v>
      </c>
      <c r="S126" s="69"/>
      <c r="T126" s="69"/>
      <c r="U126" s="69"/>
      <c r="V126" s="69"/>
      <c r="W126" s="69"/>
      <c r="X126" s="116"/>
      <c r="Y126" s="121"/>
      <c r="Z126" s="639">
        <f t="shared" si="2"/>
        <v>5250.0000000000009</v>
      </c>
      <c r="AA126" s="118">
        <f t="shared" si="3"/>
        <v>80250</v>
      </c>
    </row>
    <row r="127" spans="1:27" x14ac:dyDescent="0.35">
      <c r="A127" s="69"/>
      <c r="B127" s="77" t="s">
        <v>21784</v>
      </c>
      <c r="C127" s="77" t="s">
        <v>21785</v>
      </c>
      <c r="D127" s="77" t="s">
        <v>21786</v>
      </c>
      <c r="E127" s="614" t="s">
        <v>21787</v>
      </c>
      <c r="F127" s="77"/>
      <c r="G127" s="269" t="s">
        <v>22049</v>
      </c>
      <c r="H127" s="69"/>
      <c r="I127" s="118">
        <v>75000</v>
      </c>
      <c r="J127" s="69"/>
      <c r="K127" s="76" t="s">
        <v>9389</v>
      </c>
      <c r="L127" s="75">
        <v>2008</v>
      </c>
      <c r="M127" s="119" t="s">
        <v>22026</v>
      </c>
      <c r="N127" s="75" t="s">
        <v>22050</v>
      </c>
      <c r="O127" s="119" t="s">
        <v>1063</v>
      </c>
      <c r="P127" s="69"/>
      <c r="Q127" s="76" t="s">
        <v>1226</v>
      </c>
      <c r="R127" s="75" t="s">
        <v>5008</v>
      </c>
      <c r="S127" s="69"/>
      <c r="T127" s="69"/>
      <c r="U127" s="69"/>
      <c r="V127" s="69"/>
      <c r="W127" s="69"/>
      <c r="X127" s="116"/>
      <c r="Y127" s="121"/>
      <c r="Z127" s="639">
        <f t="shared" si="2"/>
        <v>5250.0000000000009</v>
      </c>
      <c r="AA127" s="118">
        <f t="shared" si="3"/>
        <v>80250</v>
      </c>
    </row>
    <row r="128" spans="1:27" x14ac:dyDescent="0.35">
      <c r="A128" s="69"/>
      <c r="B128" s="77" t="s">
        <v>21784</v>
      </c>
      <c r="C128" s="77" t="s">
        <v>21785</v>
      </c>
      <c r="D128" s="77" t="s">
        <v>21786</v>
      </c>
      <c r="E128" s="614" t="s">
        <v>21787</v>
      </c>
      <c r="F128" s="77"/>
      <c r="G128" s="269" t="s">
        <v>22051</v>
      </c>
      <c r="H128" s="69"/>
      <c r="I128" s="118">
        <v>75000</v>
      </c>
      <c r="J128" s="69"/>
      <c r="K128" s="76" t="s">
        <v>9389</v>
      </c>
      <c r="L128" s="75">
        <v>2007</v>
      </c>
      <c r="M128" s="119" t="s">
        <v>22029</v>
      </c>
      <c r="N128" s="75" t="s">
        <v>22052</v>
      </c>
      <c r="O128" s="119" t="s">
        <v>1063</v>
      </c>
      <c r="P128" s="69"/>
      <c r="Q128" s="76" t="s">
        <v>1226</v>
      </c>
      <c r="R128" s="75" t="s">
        <v>5008</v>
      </c>
      <c r="S128" s="69"/>
      <c r="T128" s="69"/>
      <c r="U128" s="69"/>
      <c r="V128" s="69"/>
      <c r="W128" s="69"/>
      <c r="X128" s="116"/>
      <c r="Y128" s="121"/>
      <c r="Z128" s="639">
        <f t="shared" si="2"/>
        <v>5250.0000000000009</v>
      </c>
      <c r="AA128" s="118">
        <f t="shared" si="3"/>
        <v>80250</v>
      </c>
    </row>
    <row r="129" spans="1:27" x14ac:dyDescent="0.35">
      <c r="A129" s="76"/>
      <c r="B129" s="77" t="s">
        <v>21784</v>
      </c>
      <c r="C129" s="77" t="s">
        <v>21785</v>
      </c>
      <c r="D129" s="77" t="s">
        <v>21786</v>
      </c>
      <c r="E129" s="614" t="s">
        <v>21787</v>
      </c>
      <c r="F129" s="77"/>
      <c r="G129" s="269" t="s">
        <v>22053</v>
      </c>
      <c r="H129" s="76"/>
      <c r="I129" s="118">
        <v>75000</v>
      </c>
      <c r="J129" s="76"/>
      <c r="K129" s="76" t="s">
        <v>9389</v>
      </c>
      <c r="L129" s="75">
        <v>2007</v>
      </c>
      <c r="M129" s="119" t="s">
        <v>22020</v>
      </c>
      <c r="N129" s="119" t="s">
        <v>22054</v>
      </c>
      <c r="O129" s="119" t="s">
        <v>1063</v>
      </c>
      <c r="P129" s="76"/>
      <c r="Q129" s="76" t="s">
        <v>1226</v>
      </c>
      <c r="R129" s="119" t="s">
        <v>5008</v>
      </c>
      <c r="S129" s="76"/>
      <c r="T129" s="76"/>
      <c r="U129" s="76"/>
      <c r="V129" s="76"/>
      <c r="W129" s="76"/>
      <c r="X129" s="121"/>
      <c r="Y129" s="121"/>
      <c r="Z129" s="639">
        <f t="shared" si="2"/>
        <v>5250.0000000000009</v>
      </c>
      <c r="AA129" s="118">
        <f t="shared" si="3"/>
        <v>80250</v>
      </c>
    </row>
    <row r="130" spans="1:27" x14ac:dyDescent="0.35">
      <c r="A130" s="69"/>
      <c r="B130" s="77" t="s">
        <v>21784</v>
      </c>
      <c r="C130" s="77" t="s">
        <v>21785</v>
      </c>
      <c r="D130" s="77" t="s">
        <v>21786</v>
      </c>
      <c r="E130" s="614" t="s">
        <v>21787</v>
      </c>
      <c r="F130" s="77"/>
      <c r="G130" s="269" t="s">
        <v>22055</v>
      </c>
      <c r="H130" s="69"/>
      <c r="I130" s="118">
        <v>75000</v>
      </c>
      <c r="J130" s="69"/>
      <c r="K130" s="76" t="s">
        <v>9389</v>
      </c>
      <c r="L130" s="75">
        <v>2008</v>
      </c>
      <c r="M130" s="119" t="s">
        <v>22026</v>
      </c>
      <c r="N130" s="75" t="s">
        <v>22056</v>
      </c>
      <c r="O130" s="119" t="s">
        <v>1063</v>
      </c>
      <c r="P130" s="69"/>
      <c r="Q130" s="76" t="s">
        <v>1226</v>
      </c>
      <c r="R130" s="75" t="s">
        <v>5008</v>
      </c>
      <c r="S130" s="69"/>
      <c r="T130" s="69"/>
      <c r="U130" s="69"/>
      <c r="V130" s="69"/>
      <c r="W130" s="69"/>
      <c r="X130" s="116"/>
      <c r="Y130" s="121"/>
      <c r="Z130" s="639">
        <f t="shared" si="2"/>
        <v>5250.0000000000009</v>
      </c>
      <c r="AA130" s="118">
        <f t="shared" si="3"/>
        <v>80250</v>
      </c>
    </row>
    <row r="131" spans="1:27" x14ac:dyDescent="0.35">
      <c r="A131" s="76"/>
      <c r="B131" s="77" t="s">
        <v>21784</v>
      </c>
      <c r="C131" s="77" t="s">
        <v>21785</v>
      </c>
      <c r="D131" s="77" t="s">
        <v>21786</v>
      </c>
      <c r="E131" s="614" t="s">
        <v>21787</v>
      </c>
      <c r="F131" s="77"/>
      <c r="G131" s="269" t="s">
        <v>22057</v>
      </c>
      <c r="H131" s="76"/>
      <c r="I131" s="118">
        <v>75000</v>
      </c>
      <c r="J131" s="76"/>
      <c r="K131" s="76" t="s">
        <v>9389</v>
      </c>
      <c r="L131" s="75">
        <v>2007</v>
      </c>
      <c r="M131" s="119" t="s">
        <v>22020</v>
      </c>
      <c r="N131" s="119" t="s">
        <v>22058</v>
      </c>
      <c r="O131" s="119" t="s">
        <v>1063</v>
      </c>
      <c r="P131" s="76"/>
      <c r="Q131" s="76" t="s">
        <v>1226</v>
      </c>
      <c r="R131" s="119" t="s">
        <v>5008</v>
      </c>
      <c r="S131" s="76"/>
      <c r="T131" s="76"/>
      <c r="U131" s="76"/>
      <c r="V131" s="76"/>
      <c r="W131" s="76"/>
      <c r="X131" s="121"/>
      <c r="Y131" s="121"/>
      <c r="Z131" s="639">
        <f t="shared" si="2"/>
        <v>5250.0000000000009</v>
      </c>
      <c r="AA131" s="118">
        <f t="shared" si="3"/>
        <v>80250</v>
      </c>
    </row>
    <row r="132" spans="1:27" x14ac:dyDescent="0.35">
      <c r="A132" s="69"/>
      <c r="B132" s="77" t="s">
        <v>21784</v>
      </c>
      <c r="C132" s="77" t="s">
        <v>21785</v>
      </c>
      <c r="D132" s="77" t="s">
        <v>21786</v>
      </c>
      <c r="E132" s="614" t="s">
        <v>21787</v>
      </c>
      <c r="F132" s="77"/>
      <c r="G132" s="269" t="s">
        <v>22059</v>
      </c>
      <c r="H132" s="69"/>
      <c r="I132" s="118">
        <v>75000</v>
      </c>
      <c r="J132" s="69"/>
      <c r="K132" s="76" t="s">
        <v>9389</v>
      </c>
      <c r="L132" s="75">
        <v>2008</v>
      </c>
      <c r="M132" s="119" t="s">
        <v>22026</v>
      </c>
      <c r="N132" s="75" t="s">
        <v>22060</v>
      </c>
      <c r="O132" s="119" t="s">
        <v>1063</v>
      </c>
      <c r="P132" s="69"/>
      <c r="Q132" s="76" t="s">
        <v>1226</v>
      </c>
      <c r="R132" s="75" t="s">
        <v>5008</v>
      </c>
      <c r="S132" s="69"/>
      <c r="T132" s="69"/>
      <c r="U132" s="69"/>
      <c r="V132" s="69"/>
      <c r="W132" s="69"/>
      <c r="X132" s="116"/>
      <c r="Y132" s="121"/>
      <c r="Z132" s="639">
        <f t="shared" si="2"/>
        <v>5250.0000000000009</v>
      </c>
      <c r="AA132" s="118">
        <f t="shared" si="3"/>
        <v>80250</v>
      </c>
    </row>
    <row r="133" spans="1:27" x14ac:dyDescent="0.35">
      <c r="A133" s="76"/>
      <c r="B133" s="77" t="s">
        <v>21784</v>
      </c>
      <c r="C133" s="77" t="s">
        <v>21785</v>
      </c>
      <c r="D133" s="77" t="s">
        <v>21786</v>
      </c>
      <c r="E133" s="614" t="s">
        <v>21787</v>
      </c>
      <c r="F133" s="77"/>
      <c r="G133" s="269" t="s">
        <v>22061</v>
      </c>
      <c r="H133" s="76"/>
      <c r="I133" s="118">
        <v>75000</v>
      </c>
      <c r="J133" s="76"/>
      <c r="K133" s="76" t="s">
        <v>9389</v>
      </c>
      <c r="L133" s="75">
        <v>2007</v>
      </c>
      <c r="M133" s="119" t="s">
        <v>22020</v>
      </c>
      <c r="N133" s="119" t="s">
        <v>22062</v>
      </c>
      <c r="O133" s="119" t="s">
        <v>1063</v>
      </c>
      <c r="P133" s="76"/>
      <c r="Q133" s="76" t="s">
        <v>1226</v>
      </c>
      <c r="R133" s="119" t="s">
        <v>5008</v>
      </c>
      <c r="S133" s="76"/>
      <c r="T133" s="76"/>
      <c r="U133" s="76"/>
      <c r="V133" s="76"/>
      <c r="W133" s="76"/>
      <c r="X133" s="121"/>
      <c r="Y133" s="121"/>
      <c r="Z133" s="639">
        <f t="shared" si="2"/>
        <v>5250.0000000000009</v>
      </c>
      <c r="AA133" s="118">
        <f t="shared" si="3"/>
        <v>80250</v>
      </c>
    </row>
    <row r="134" spans="1:27" x14ac:dyDescent="0.35">
      <c r="A134" s="76"/>
      <c r="B134" s="77" t="s">
        <v>21784</v>
      </c>
      <c r="C134" s="77" t="s">
        <v>21785</v>
      </c>
      <c r="D134" s="77" t="s">
        <v>21786</v>
      </c>
      <c r="E134" s="614" t="s">
        <v>21787</v>
      </c>
      <c r="F134" s="77"/>
      <c r="G134" s="269" t="s">
        <v>22063</v>
      </c>
      <c r="H134" s="76"/>
      <c r="I134" s="118">
        <v>75000</v>
      </c>
      <c r="J134" s="76"/>
      <c r="K134" s="76" t="s">
        <v>9389</v>
      </c>
      <c r="L134" s="75">
        <v>2007</v>
      </c>
      <c r="M134" s="119" t="s">
        <v>22023</v>
      </c>
      <c r="N134" s="119" t="s">
        <v>22064</v>
      </c>
      <c r="O134" s="119" t="s">
        <v>1063</v>
      </c>
      <c r="P134" s="76"/>
      <c r="Q134" s="76" t="s">
        <v>1226</v>
      </c>
      <c r="R134" s="119" t="s">
        <v>5008</v>
      </c>
      <c r="S134" s="76"/>
      <c r="T134" s="76"/>
      <c r="U134" s="76"/>
      <c r="V134" s="76"/>
      <c r="W134" s="76"/>
      <c r="X134" s="121"/>
      <c r="Y134" s="121"/>
      <c r="Z134" s="639">
        <f t="shared" ref="Z134:Z197" si="6">I134*Z$4</f>
        <v>5250.0000000000009</v>
      </c>
      <c r="AA134" s="118">
        <f t="shared" ref="AA134:AA197" si="7">I134+Z134</f>
        <v>80250</v>
      </c>
    </row>
    <row r="135" spans="1:27" x14ac:dyDescent="0.35">
      <c r="A135" s="69"/>
      <c r="B135" s="77" t="s">
        <v>21784</v>
      </c>
      <c r="C135" s="77" t="s">
        <v>21785</v>
      </c>
      <c r="D135" s="77" t="s">
        <v>21786</v>
      </c>
      <c r="E135" s="614" t="s">
        <v>21787</v>
      </c>
      <c r="F135" s="77"/>
      <c r="G135" s="269" t="s">
        <v>22065</v>
      </c>
      <c r="H135" s="69"/>
      <c r="I135" s="118">
        <v>75000</v>
      </c>
      <c r="J135" s="69"/>
      <c r="K135" s="76" t="s">
        <v>9389</v>
      </c>
      <c r="L135" s="75">
        <v>2008</v>
      </c>
      <c r="M135" s="119" t="s">
        <v>22026</v>
      </c>
      <c r="N135" s="75" t="s">
        <v>22066</v>
      </c>
      <c r="O135" s="119" t="s">
        <v>1063</v>
      </c>
      <c r="P135" s="69"/>
      <c r="Q135" s="76" t="s">
        <v>1226</v>
      </c>
      <c r="R135" s="75" t="s">
        <v>5008</v>
      </c>
      <c r="S135" s="69"/>
      <c r="T135" s="69"/>
      <c r="U135" s="69"/>
      <c r="V135" s="69"/>
      <c r="W135" s="69"/>
      <c r="X135" s="116"/>
      <c r="Y135" s="121"/>
      <c r="Z135" s="639">
        <f t="shared" si="6"/>
        <v>5250.0000000000009</v>
      </c>
      <c r="AA135" s="118">
        <f t="shared" si="7"/>
        <v>80250</v>
      </c>
    </row>
    <row r="136" spans="1:27" x14ac:dyDescent="0.35">
      <c r="A136" s="76"/>
      <c r="B136" s="77" t="s">
        <v>21784</v>
      </c>
      <c r="C136" s="77" t="s">
        <v>21785</v>
      </c>
      <c r="D136" s="77" t="s">
        <v>21786</v>
      </c>
      <c r="E136" s="614" t="s">
        <v>21787</v>
      </c>
      <c r="F136" s="77"/>
      <c r="G136" s="269" t="s">
        <v>22067</v>
      </c>
      <c r="H136" s="69"/>
      <c r="I136" s="118">
        <v>75000</v>
      </c>
      <c r="J136" s="69"/>
      <c r="K136" s="76" t="s">
        <v>9389</v>
      </c>
      <c r="L136" s="75">
        <v>2007</v>
      </c>
      <c r="M136" s="119" t="s">
        <v>22029</v>
      </c>
      <c r="N136" s="80" t="s">
        <v>22068</v>
      </c>
      <c r="O136" s="119" t="s">
        <v>1063</v>
      </c>
      <c r="P136" s="69"/>
      <c r="Q136" s="76" t="s">
        <v>1226</v>
      </c>
      <c r="R136" s="119" t="s">
        <v>5008</v>
      </c>
      <c r="S136" s="69"/>
      <c r="T136" s="69"/>
      <c r="U136" s="69"/>
      <c r="V136" s="69"/>
      <c r="W136" s="69"/>
      <c r="X136" s="116"/>
      <c r="Y136" s="121"/>
      <c r="Z136" s="639">
        <f t="shared" si="6"/>
        <v>5250.0000000000009</v>
      </c>
      <c r="AA136" s="118">
        <f t="shared" si="7"/>
        <v>80250</v>
      </c>
    </row>
    <row r="137" spans="1:27" x14ac:dyDescent="0.35">
      <c r="A137" s="76"/>
      <c r="B137" s="77" t="s">
        <v>21784</v>
      </c>
      <c r="C137" s="77" t="s">
        <v>21785</v>
      </c>
      <c r="D137" s="77" t="s">
        <v>21786</v>
      </c>
      <c r="E137" s="614" t="s">
        <v>21787</v>
      </c>
      <c r="F137" s="77"/>
      <c r="G137" s="269" t="s">
        <v>22069</v>
      </c>
      <c r="H137" s="69"/>
      <c r="I137" s="118">
        <v>75000</v>
      </c>
      <c r="J137" s="69"/>
      <c r="K137" s="76" t="s">
        <v>9389</v>
      </c>
      <c r="L137" s="75">
        <v>2011</v>
      </c>
      <c r="M137" s="119" t="s">
        <v>22020</v>
      </c>
      <c r="N137" s="80" t="s">
        <v>22070</v>
      </c>
      <c r="O137" s="119" t="s">
        <v>1063</v>
      </c>
      <c r="P137" s="69"/>
      <c r="Q137" s="76" t="s">
        <v>1226</v>
      </c>
      <c r="R137" s="119" t="s">
        <v>5008</v>
      </c>
      <c r="S137" s="69"/>
      <c r="T137" s="69"/>
      <c r="U137" s="69"/>
      <c r="V137" s="69"/>
      <c r="W137" s="69"/>
      <c r="X137" s="116"/>
      <c r="Y137" s="121"/>
      <c r="Z137" s="639">
        <f t="shared" si="6"/>
        <v>5250.0000000000009</v>
      </c>
      <c r="AA137" s="118">
        <f t="shared" si="7"/>
        <v>80250</v>
      </c>
    </row>
    <row r="138" spans="1:27" x14ac:dyDescent="0.35">
      <c r="A138" s="76"/>
      <c r="B138" s="77" t="s">
        <v>21784</v>
      </c>
      <c r="C138" s="77" t="s">
        <v>21785</v>
      </c>
      <c r="D138" s="77" t="s">
        <v>21786</v>
      </c>
      <c r="E138" s="614" t="s">
        <v>21787</v>
      </c>
      <c r="F138" s="77"/>
      <c r="G138" s="269" t="s">
        <v>22071</v>
      </c>
      <c r="H138" s="69"/>
      <c r="I138" s="118">
        <v>75000</v>
      </c>
      <c r="J138" s="69"/>
      <c r="K138" s="76" t="s">
        <v>9389</v>
      </c>
      <c r="L138" s="75">
        <v>2008</v>
      </c>
      <c r="M138" s="119" t="s">
        <v>22026</v>
      </c>
      <c r="N138" s="80" t="s">
        <v>22072</v>
      </c>
      <c r="O138" s="119" t="s">
        <v>1063</v>
      </c>
      <c r="P138" s="69"/>
      <c r="Q138" s="76" t="s">
        <v>1226</v>
      </c>
      <c r="R138" s="75" t="s">
        <v>5008</v>
      </c>
      <c r="S138" s="69"/>
      <c r="T138" s="69"/>
      <c r="U138" s="69"/>
      <c r="V138" s="69"/>
      <c r="W138" s="69"/>
      <c r="X138" s="116"/>
      <c r="Y138" s="121"/>
      <c r="Z138" s="639">
        <f t="shared" si="6"/>
        <v>5250.0000000000009</v>
      </c>
      <c r="AA138" s="118">
        <f t="shared" si="7"/>
        <v>80250</v>
      </c>
    </row>
    <row r="139" spans="1:27" x14ac:dyDescent="0.35">
      <c r="A139" s="76"/>
      <c r="B139" s="77" t="s">
        <v>21784</v>
      </c>
      <c r="C139" s="77" t="s">
        <v>21785</v>
      </c>
      <c r="D139" s="77" t="s">
        <v>21786</v>
      </c>
      <c r="E139" s="614" t="s">
        <v>21787</v>
      </c>
      <c r="F139" s="77"/>
      <c r="G139" s="269" t="s">
        <v>22073</v>
      </c>
      <c r="H139" s="69"/>
      <c r="I139" s="118">
        <v>75000</v>
      </c>
      <c r="J139" s="69"/>
      <c r="K139" s="76" t="s">
        <v>8729</v>
      </c>
      <c r="L139" s="75"/>
      <c r="M139" s="79" t="s">
        <v>3270</v>
      </c>
      <c r="N139" s="80">
        <v>7093953</v>
      </c>
      <c r="O139" s="119" t="s">
        <v>1063</v>
      </c>
      <c r="P139" s="69"/>
      <c r="Q139" s="76" t="s">
        <v>1226</v>
      </c>
      <c r="R139" s="69" t="s">
        <v>3646</v>
      </c>
      <c r="S139" s="69"/>
      <c r="T139" s="69"/>
      <c r="U139" s="69"/>
      <c r="V139" s="69"/>
      <c r="W139" s="69"/>
      <c r="X139" s="116"/>
      <c r="Y139" s="121"/>
      <c r="Z139" s="639">
        <f t="shared" si="6"/>
        <v>5250.0000000000009</v>
      </c>
      <c r="AA139" s="118">
        <f t="shared" si="7"/>
        <v>80250</v>
      </c>
    </row>
    <row r="140" spans="1:27" x14ac:dyDescent="0.35">
      <c r="A140" s="76"/>
      <c r="B140" s="77" t="s">
        <v>21784</v>
      </c>
      <c r="C140" s="77" t="s">
        <v>21785</v>
      </c>
      <c r="D140" s="77" t="s">
        <v>21786</v>
      </c>
      <c r="E140" s="614" t="s">
        <v>21787</v>
      </c>
      <c r="F140" s="77"/>
      <c r="G140" s="269" t="s">
        <v>22074</v>
      </c>
      <c r="H140" s="69"/>
      <c r="I140" s="118">
        <v>75000</v>
      </c>
      <c r="J140" s="69"/>
      <c r="K140" s="76" t="s">
        <v>9389</v>
      </c>
      <c r="L140" s="75">
        <v>2007</v>
      </c>
      <c r="M140" s="79" t="s">
        <v>19192</v>
      </c>
      <c r="N140" s="80" t="s">
        <v>22075</v>
      </c>
      <c r="O140" s="119" t="s">
        <v>1063</v>
      </c>
      <c r="P140" s="69"/>
      <c r="Q140" s="69" t="s">
        <v>1071</v>
      </c>
      <c r="R140" s="69" t="s">
        <v>11339</v>
      </c>
      <c r="S140" s="69"/>
      <c r="T140" s="69"/>
      <c r="U140" s="69"/>
      <c r="V140" s="69"/>
      <c r="W140" s="69"/>
      <c r="X140" s="116"/>
      <c r="Y140" s="121"/>
      <c r="Z140" s="639">
        <f t="shared" si="6"/>
        <v>5250.0000000000009</v>
      </c>
      <c r="AA140" s="118">
        <f t="shared" si="7"/>
        <v>80250</v>
      </c>
    </row>
    <row r="141" spans="1:27" x14ac:dyDescent="0.35">
      <c r="A141" s="76"/>
      <c r="B141" s="77" t="s">
        <v>21784</v>
      </c>
      <c r="C141" s="77" t="s">
        <v>21785</v>
      </c>
      <c r="D141" s="77" t="s">
        <v>21786</v>
      </c>
      <c r="E141" s="614" t="s">
        <v>21787</v>
      </c>
      <c r="F141" s="77"/>
      <c r="G141" s="269" t="s">
        <v>22076</v>
      </c>
      <c r="H141" s="69"/>
      <c r="I141" s="118">
        <v>75000</v>
      </c>
      <c r="J141" s="69"/>
      <c r="K141" s="76" t="s">
        <v>9389</v>
      </c>
      <c r="L141" s="75">
        <v>2007</v>
      </c>
      <c r="M141" s="79" t="s">
        <v>19192</v>
      </c>
      <c r="N141" s="80" t="s">
        <v>22077</v>
      </c>
      <c r="O141" s="119" t="s">
        <v>1063</v>
      </c>
      <c r="P141" s="69"/>
      <c r="Q141" s="69" t="s">
        <v>1071</v>
      </c>
      <c r="R141" s="69" t="s">
        <v>11339</v>
      </c>
      <c r="S141" s="69"/>
      <c r="T141" s="69"/>
      <c r="U141" s="69"/>
      <c r="V141" s="69"/>
      <c r="W141" s="69"/>
      <c r="X141" s="116"/>
      <c r="Y141" s="121"/>
      <c r="Z141" s="639">
        <f t="shared" si="6"/>
        <v>5250.0000000000009</v>
      </c>
      <c r="AA141" s="118">
        <f t="shared" si="7"/>
        <v>80250</v>
      </c>
    </row>
    <row r="142" spans="1:27" x14ac:dyDescent="0.35">
      <c r="A142" s="76"/>
      <c r="B142" s="77" t="s">
        <v>21784</v>
      </c>
      <c r="C142" s="77" t="s">
        <v>21785</v>
      </c>
      <c r="D142" s="77" t="s">
        <v>21786</v>
      </c>
      <c r="E142" s="614" t="s">
        <v>21787</v>
      </c>
      <c r="F142" s="77"/>
      <c r="G142" s="269" t="s">
        <v>22078</v>
      </c>
      <c r="H142" s="69"/>
      <c r="I142" s="118">
        <v>75000</v>
      </c>
      <c r="J142" s="69"/>
      <c r="K142" s="76" t="s">
        <v>9389</v>
      </c>
      <c r="L142" s="75">
        <v>2007</v>
      </c>
      <c r="M142" s="119" t="s">
        <v>22020</v>
      </c>
      <c r="N142" s="80" t="s">
        <v>22079</v>
      </c>
      <c r="O142" s="119" t="s">
        <v>1063</v>
      </c>
      <c r="P142" s="69"/>
      <c r="Q142" s="76" t="s">
        <v>1226</v>
      </c>
      <c r="R142" s="119" t="s">
        <v>5008</v>
      </c>
      <c r="S142" s="69"/>
      <c r="T142" s="69"/>
      <c r="U142" s="69"/>
      <c r="V142" s="69"/>
      <c r="W142" s="69"/>
      <c r="X142" s="116"/>
      <c r="Y142" s="121"/>
      <c r="Z142" s="639">
        <f t="shared" si="6"/>
        <v>5250.0000000000009</v>
      </c>
      <c r="AA142" s="118">
        <f t="shared" si="7"/>
        <v>80250</v>
      </c>
    </row>
    <row r="143" spans="1:27" x14ac:dyDescent="0.35">
      <c r="A143" s="76"/>
      <c r="B143" s="77" t="s">
        <v>21784</v>
      </c>
      <c r="C143" s="77" t="s">
        <v>21785</v>
      </c>
      <c r="D143" s="77" t="s">
        <v>21786</v>
      </c>
      <c r="E143" s="614" t="s">
        <v>21787</v>
      </c>
      <c r="F143" s="77"/>
      <c r="G143" s="269" t="s">
        <v>22080</v>
      </c>
      <c r="H143" s="69"/>
      <c r="I143" s="118">
        <v>75000</v>
      </c>
      <c r="J143" s="69"/>
      <c r="K143" s="76" t="s">
        <v>9389</v>
      </c>
      <c r="L143" s="75">
        <v>2007</v>
      </c>
      <c r="M143" s="119" t="s">
        <v>22020</v>
      </c>
      <c r="N143" s="80" t="s">
        <v>22081</v>
      </c>
      <c r="O143" s="119" t="s">
        <v>1063</v>
      </c>
      <c r="P143" s="69"/>
      <c r="Q143" s="76" t="s">
        <v>1226</v>
      </c>
      <c r="R143" s="119" t="s">
        <v>5008</v>
      </c>
      <c r="S143" s="69"/>
      <c r="T143" s="69"/>
      <c r="U143" s="69"/>
      <c r="V143" s="69"/>
      <c r="W143" s="69"/>
      <c r="X143" s="116"/>
      <c r="Y143" s="121"/>
      <c r="Z143" s="639">
        <f t="shared" si="6"/>
        <v>5250.0000000000009</v>
      </c>
      <c r="AA143" s="118">
        <f t="shared" si="7"/>
        <v>80250</v>
      </c>
    </row>
    <row r="144" spans="1:27" x14ac:dyDescent="0.35">
      <c r="A144" s="76"/>
      <c r="B144" s="77" t="s">
        <v>21784</v>
      </c>
      <c r="C144" s="77" t="s">
        <v>21785</v>
      </c>
      <c r="D144" s="77" t="s">
        <v>21786</v>
      </c>
      <c r="E144" s="614" t="s">
        <v>21787</v>
      </c>
      <c r="F144" s="77"/>
      <c r="G144" s="269" t="s">
        <v>22082</v>
      </c>
      <c r="H144" s="69"/>
      <c r="I144" s="118">
        <v>75000</v>
      </c>
      <c r="J144" s="69"/>
      <c r="K144" s="76" t="s">
        <v>9389</v>
      </c>
      <c r="L144" s="75">
        <v>2007</v>
      </c>
      <c r="M144" s="119" t="s">
        <v>22020</v>
      </c>
      <c r="N144" s="80" t="s">
        <v>22083</v>
      </c>
      <c r="O144" s="119" t="s">
        <v>1063</v>
      </c>
      <c r="P144" s="69"/>
      <c r="Q144" s="76" t="s">
        <v>1226</v>
      </c>
      <c r="R144" s="119" t="s">
        <v>5008</v>
      </c>
      <c r="S144" s="69"/>
      <c r="T144" s="69"/>
      <c r="U144" s="69"/>
      <c r="V144" s="69"/>
      <c r="W144" s="69"/>
      <c r="X144" s="116"/>
      <c r="Y144" s="121"/>
      <c r="Z144" s="639">
        <f t="shared" si="6"/>
        <v>5250.0000000000009</v>
      </c>
      <c r="AA144" s="118">
        <f t="shared" si="7"/>
        <v>80250</v>
      </c>
    </row>
    <row r="145" spans="1:27" x14ac:dyDescent="0.35">
      <c r="A145" s="76"/>
      <c r="B145" s="77" t="s">
        <v>21784</v>
      </c>
      <c r="C145" s="77" t="s">
        <v>21785</v>
      </c>
      <c r="D145" s="77" t="s">
        <v>21786</v>
      </c>
      <c r="E145" s="614" t="s">
        <v>21787</v>
      </c>
      <c r="F145" s="77"/>
      <c r="G145" s="269" t="s">
        <v>22084</v>
      </c>
      <c r="H145" s="69"/>
      <c r="I145" s="118">
        <v>75000</v>
      </c>
      <c r="J145" s="69"/>
      <c r="K145" s="76" t="s">
        <v>9389</v>
      </c>
      <c r="L145" s="75">
        <v>2007</v>
      </c>
      <c r="M145" s="119" t="s">
        <v>22020</v>
      </c>
      <c r="N145" s="80" t="s">
        <v>22085</v>
      </c>
      <c r="O145" s="119" t="s">
        <v>1063</v>
      </c>
      <c r="P145" s="69"/>
      <c r="Q145" s="76" t="s">
        <v>1226</v>
      </c>
      <c r="R145" s="119" t="s">
        <v>5008</v>
      </c>
      <c r="S145" s="69"/>
      <c r="T145" s="69"/>
      <c r="U145" s="69"/>
      <c r="V145" s="69"/>
      <c r="W145" s="69"/>
      <c r="X145" s="116"/>
      <c r="Y145" s="121"/>
      <c r="Z145" s="639">
        <f t="shared" si="6"/>
        <v>5250.0000000000009</v>
      </c>
      <c r="AA145" s="118">
        <f t="shared" si="7"/>
        <v>80250</v>
      </c>
    </row>
    <row r="146" spans="1:27" x14ac:dyDescent="0.35">
      <c r="A146" s="76"/>
      <c r="B146" s="77" t="s">
        <v>21784</v>
      </c>
      <c r="C146" s="77" t="s">
        <v>21785</v>
      </c>
      <c r="D146" s="77" t="s">
        <v>21786</v>
      </c>
      <c r="E146" s="614" t="s">
        <v>21787</v>
      </c>
      <c r="F146" s="77"/>
      <c r="G146" s="269" t="s">
        <v>22086</v>
      </c>
      <c r="H146" s="69"/>
      <c r="I146" s="118">
        <v>75000</v>
      </c>
      <c r="J146" s="69"/>
      <c r="K146" s="76" t="s">
        <v>9389</v>
      </c>
      <c r="L146" s="75">
        <v>2007</v>
      </c>
      <c r="M146" s="119" t="s">
        <v>22020</v>
      </c>
      <c r="N146" s="80" t="s">
        <v>22087</v>
      </c>
      <c r="O146" s="119" t="s">
        <v>1063</v>
      </c>
      <c r="P146" s="69"/>
      <c r="Q146" s="76" t="s">
        <v>1226</v>
      </c>
      <c r="R146" s="119" t="s">
        <v>5008</v>
      </c>
      <c r="S146" s="69"/>
      <c r="T146" s="69"/>
      <c r="U146" s="69"/>
      <c r="V146" s="69"/>
      <c r="W146" s="69"/>
      <c r="X146" s="116"/>
      <c r="Y146" s="121"/>
      <c r="Z146" s="639">
        <f t="shared" si="6"/>
        <v>5250.0000000000009</v>
      </c>
      <c r="AA146" s="118">
        <f t="shared" si="7"/>
        <v>80250</v>
      </c>
    </row>
    <row r="147" spans="1:27" x14ac:dyDescent="0.35">
      <c r="A147" s="76"/>
      <c r="B147" s="77" t="s">
        <v>21784</v>
      </c>
      <c r="C147" s="77" t="s">
        <v>21785</v>
      </c>
      <c r="D147" s="77" t="s">
        <v>21786</v>
      </c>
      <c r="E147" s="614" t="s">
        <v>21787</v>
      </c>
      <c r="F147" s="77"/>
      <c r="G147" s="269" t="s">
        <v>22088</v>
      </c>
      <c r="H147" s="69"/>
      <c r="I147" s="118">
        <v>75000</v>
      </c>
      <c r="J147" s="69"/>
      <c r="K147" s="76" t="s">
        <v>9389</v>
      </c>
      <c r="L147" s="75">
        <v>2007</v>
      </c>
      <c r="M147" s="119" t="s">
        <v>22020</v>
      </c>
      <c r="N147" s="80" t="s">
        <v>22089</v>
      </c>
      <c r="O147" s="119" t="s">
        <v>1063</v>
      </c>
      <c r="P147" s="69"/>
      <c r="Q147" s="76" t="s">
        <v>1226</v>
      </c>
      <c r="R147" s="119" t="s">
        <v>5008</v>
      </c>
      <c r="S147" s="69"/>
      <c r="T147" s="69"/>
      <c r="U147" s="69"/>
      <c r="V147" s="69"/>
      <c r="W147" s="69"/>
      <c r="X147" s="116"/>
      <c r="Y147" s="121"/>
      <c r="Z147" s="639">
        <f t="shared" si="6"/>
        <v>5250.0000000000009</v>
      </c>
      <c r="AA147" s="118">
        <f t="shared" si="7"/>
        <v>80250</v>
      </c>
    </row>
    <row r="148" spans="1:27" x14ac:dyDescent="0.35">
      <c r="A148" s="76"/>
      <c r="B148" s="77" t="s">
        <v>21784</v>
      </c>
      <c r="C148" s="77" t="s">
        <v>21785</v>
      </c>
      <c r="D148" s="77" t="s">
        <v>21786</v>
      </c>
      <c r="E148" s="614" t="s">
        <v>21787</v>
      </c>
      <c r="F148" s="77"/>
      <c r="G148" s="269" t="s">
        <v>22090</v>
      </c>
      <c r="H148" s="69"/>
      <c r="I148" s="118">
        <v>75000</v>
      </c>
      <c r="J148" s="69"/>
      <c r="K148" s="76" t="s">
        <v>9389</v>
      </c>
      <c r="L148" s="75">
        <v>2011</v>
      </c>
      <c r="M148" s="119" t="s">
        <v>22020</v>
      </c>
      <c r="N148" s="80" t="s">
        <v>22091</v>
      </c>
      <c r="O148" s="119" t="s">
        <v>1063</v>
      </c>
      <c r="P148" s="69"/>
      <c r="Q148" s="76" t="s">
        <v>1226</v>
      </c>
      <c r="R148" s="119" t="s">
        <v>5008</v>
      </c>
      <c r="S148" s="69"/>
      <c r="T148" s="69"/>
      <c r="U148" s="69"/>
      <c r="V148" s="69"/>
      <c r="W148" s="69"/>
      <c r="X148" s="116"/>
      <c r="Y148" s="121"/>
      <c r="Z148" s="639">
        <f t="shared" si="6"/>
        <v>5250.0000000000009</v>
      </c>
      <c r="AA148" s="118">
        <f t="shared" si="7"/>
        <v>80250</v>
      </c>
    </row>
    <row r="149" spans="1:27" x14ac:dyDescent="0.35">
      <c r="A149" s="76"/>
      <c r="B149" s="77" t="s">
        <v>21784</v>
      </c>
      <c r="C149" s="77" t="s">
        <v>21785</v>
      </c>
      <c r="D149" s="77" t="s">
        <v>21786</v>
      </c>
      <c r="E149" s="614" t="s">
        <v>21787</v>
      </c>
      <c r="F149" s="77"/>
      <c r="G149" s="269" t="s">
        <v>22092</v>
      </c>
      <c r="H149" s="69"/>
      <c r="I149" s="118">
        <v>75000</v>
      </c>
      <c r="J149" s="69"/>
      <c r="K149" s="76" t="s">
        <v>9389</v>
      </c>
      <c r="L149" s="75">
        <v>2007</v>
      </c>
      <c r="M149" s="119" t="s">
        <v>22020</v>
      </c>
      <c r="N149" s="80" t="s">
        <v>22093</v>
      </c>
      <c r="O149" s="119" t="s">
        <v>1063</v>
      </c>
      <c r="P149" s="69"/>
      <c r="Q149" s="76" t="s">
        <v>1226</v>
      </c>
      <c r="R149" s="119" t="s">
        <v>5008</v>
      </c>
      <c r="S149" s="69"/>
      <c r="T149" s="69"/>
      <c r="U149" s="69"/>
      <c r="V149" s="69"/>
      <c r="W149" s="69"/>
      <c r="X149" s="116"/>
      <c r="Y149" s="121"/>
      <c r="Z149" s="639">
        <f t="shared" si="6"/>
        <v>5250.0000000000009</v>
      </c>
      <c r="AA149" s="118">
        <f t="shared" si="7"/>
        <v>80250</v>
      </c>
    </row>
    <row r="150" spans="1:27" x14ac:dyDescent="0.35">
      <c r="A150" s="76"/>
      <c r="B150" s="77" t="s">
        <v>21784</v>
      </c>
      <c r="C150" s="77" t="s">
        <v>21785</v>
      </c>
      <c r="D150" s="77" t="s">
        <v>21786</v>
      </c>
      <c r="E150" s="614" t="s">
        <v>21787</v>
      </c>
      <c r="F150" s="77"/>
      <c r="G150" s="269" t="s">
        <v>22094</v>
      </c>
      <c r="H150" s="69"/>
      <c r="I150" s="118">
        <v>75000</v>
      </c>
      <c r="J150" s="69"/>
      <c r="K150" s="76" t="s">
        <v>9389</v>
      </c>
      <c r="L150" s="75">
        <v>2011</v>
      </c>
      <c r="M150" s="119" t="s">
        <v>22020</v>
      </c>
      <c r="N150" s="80" t="s">
        <v>22095</v>
      </c>
      <c r="O150" s="119" t="s">
        <v>1063</v>
      </c>
      <c r="P150" s="69"/>
      <c r="Q150" s="76" t="s">
        <v>1226</v>
      </c>
      <c r="R150" s="119" t="s">
        <v>5008</v>
      </c>
      <c r="S150" s="69"/>
      <c r="T150" s="69"/>
      <c r="U150" s="69"/>
      <c r="V150" s="69"/>
      <c r="W150" s="69"/>
      <c r="X150" s="116"/>
      <c r="Y150" s="121"/>
      <c r="Z150" s="639">
        <f t="shared" si="6"/>
        <v>5250.0000000000009</v>
      </c>
      <c r="AA150" s="118">
        <f t="shared" si="7"/>
        <v>80250</v>
      </c>
    </row>
    <row r="151" spans="1:27" x14ac:dyDescent="0.35">
      <c r="A151" s="76"/>
      <c r="B151" s="77" t="s">
        <v>21784</v>
      </c>
      <c r="C151" s="77" t="s">
        <v>21785</v>
      </c>
      <c r="D151" s="77" t="s">
        <v>21786</v>
      </c>
      <c r="E151" s="614" t="s">
        <v>21787</v>
      </c>
      <c r="F151" s="77"/>
      <c r="G151" s="269" t="s">
        <v>22096</v>
      </c>
      <c r="H151" s="69"/>
      <c r="I151" s="118">
        <v>75000</v>
      </c>
      <c r="J151" s="69"/>
      <c r="K151" s="76" t="s">
        <v>9389</v>
      </c>
      <c r="L151" s="75">
        <v>2007</v>
      </c>
      <c r="M151" s="119" t="s">
        <v>22020</v>
      </c>
      <c r="N151" s="80" t="s">
        <v>22097</v>
      </c>
      <c r="O151" s="119" t="s">
        <v>1063</v>
      </c>
      <c r="P151" s="69"/>
      <c r="Q151" s="76" t="s">
        <v>1226</v>
      </c>
      <c r="R151" s="119" t="s">
        <v>5008</v>
      </c>
      <c r="S151" s="69"/>
      <c r="T151" s="69"/>
      <c r="U151" s="69"/>
      <c r="V151" s="69"/>
      <c r="W151" s="69"/>
      <c r="X151" s="116"/>
      <c r="Y151" s="121"/>
      <c r="Z151" s="639">
        <f t="shared" si="6"/>
        <v>5250.0000000000009</v>
      </c>
      <c r="AA151" s="118">
        <f t="shared" si="7"/>
        <v>80250</v>
      </c>
    </row>
    <row r="152" spans="1:27" x14ac:dyDescent="0.35">
      <c r="A152" s="76"/>
      <c r="B152" s="77" t="s">
        <v>21784</v>
      </c>
      <c r="C152" s="77" t="s">
        <v>21785</v>
      </c>
      <c r="D152" s="77" t="s">
        <v>21786</v>
      </c>
      <c r="E152" s="614" t="s">
        <v>21787</v>
      </c>
      <c r="F152" s="77"/>
      <c r="G152" s="269" t="s">
        <v>22098</v>
      </c>
      <c r="H152" s="69"/>
      <c r="I152" s="118">
        <v>75000</v>
      </c>
      <c r="J152" s="69"/>
      <c r="K152" s="76" t="s">
        <v>9389</v>
      </c>
      <c r="L152" s="75">
        <v>2007</v>
      </c>
      <c r="M152" s="119" t="s">
        <v>22020</v>
      </c>
      <c r="N152" s="80" t="s">
        <v>22099</v>
      </c>
      <c r="O152" s="119" t="s">
        <v>1063</v>
      </c>
      <c r="P152" s="69"/>
      <c r="Q152" s="76" t="s">
        <v>1226</v>
      </c>
      <c r="R152" s="119" t="s">
        <v>5008</v>
      </c>
      <c r="S152" s="69"/>
      <c r="T152" s="69"/>
      <c r="U152" s="69"/>
      <c r="V152" s="69"/>
      <c r="W152" s="69"/>
      <c r="X152" s="116"/>
      <c r="Y152" s="121"/>
      <c r="Z152" s="639">
        <f t="shared" si="6"/>
        <v>5250.0000000000009</v>
      </c>
      <c r="AA152" s="118">
        <f t="shared" si="7"/>
        <v>80250</v>
      </c>
    </row>
    <row r="153" spans="1:27" x14ac:dyDescent="0.35">
      <c r="A153" s="76"/>
      <c r="B153" s="77" t="s">
        <v>21784</v>
      </c>
      <c r="C153" s="77" t="s">
        <v>21785</v>
      </c>
      <c r="D153" s="77" t="s">
        <v>21786</v>
      </c>
      <c r="E153" s="614" t="s">
        <v>21787</v>
      </c>
      <c r="F153" s="77"/>
      <c r="G153" s="269" t="s">
        <v>22100</v>
      </c>
      <c r="H153" s="69"/>
      <c r="I153" s="118">
        <v>75000</v>
      </c>
      <c r="J153" s="69"/>
      <c r="K153" s="76" t="s">
        <v>9389</v>
      </c>
      <c r="L153" s="75">
        <v>2007</v>
      </c>
      <c r="M153" s="119" t="s">
        <v>22020</v>
      </c>
      <c r="N153" s="80" t="s">
        <v>22101</v>
      </c>
      <c r="O153" s="119" t="s">
        <v>1063</v>
      </c>
      <c r="P153" s="69"/>
      <c r="Q153" s="76" t="s">
        <v>1226</v>
      </c>
      <c r="R153" s="119" t="s">
        <v>5008</v>
      </c>
      <c r="S153" s="69"/>
      <c r="T153" s="69"/>
      <c r="U153" s="69"/>
      <c r="V153" s="69"/>
      <c r="W153" s="69"/>
      <c r="X153" s="116"/>
      <c r="Y153" s="121"/>
      <c r="Z153" s="639">
        <f t="shared" si="6"/>
        <v>5250.0000000000009</v>
      </c>
      <c r="AA153" s="118">
        <f t="shared" si="7"/>
        <v>80250</v>
      </c>
    </row>
    <row r="154" spans="1:27" x14ac:dyDescent="0.35">
      <c r="A154" s="76"/>
      <c r="B154" s="77" t="s">
        <v>21784</v>
      </c>
      <c r="C154" s="77" t="s">
        <v>21785</v>
      </c>
      <c r="D154" s="77" t="s">
        <v>21786</v>
      </c>
      <c r="E154" s="614" t="s">
        <v>21787</v>
      </c>
      <c r="F154" s="77"/>
      <c r="G154" s="269" t="s">
        <v>22102</v>
      </c>
      <c r="H154" s="69"/>
      <c r="I154" s="118">
        <v>75000</v>
      </c>
      <c r="J154" s="69"/>
      <c r="K154" s="76" t="s">
        <v>9389</v>
      </c>
      <c r="L154" s="75">
        <v>2007</v>
      </c>
      <c r="M154" s="119" t="s">
        <v>22020</v>
      </c>
      <c r="N154" s="80" t="s">
        <v>22103</v>
      </c>
      <c r="O154" s="119" t="s">
        <v>1063</v>
      </c>
      <c r="P154" s="69"/>
      <c r="Q154" s="76" t="s">
        <v>1226</v>
      </c>
      <c r="R154" s="119" t="s">
        <v>5008</v>
      </c>
      <c r="S154" s="69"/>
      <c r="T154" s="69"/>
      <c r="U154" s="69"/>
      <c r="V154" s="69"/>
      <c r="W154" s="69"/>
      <c r="X154" s="116"/>
      <c r="Y154" s="121"/>
      <c r="Z154" s="639">
        <f t="shared" si="6"/>
        <v>5250.0000000000009</v>
      </c>
      <c r="AA154" s="118">
        <f t="shared" si="7"/>
        <v>80250</v>
      </c>
    </row>
    <row r="155" spans="1:27" x14ac:dyDescent="0.35">
      <c r="A155" s="76"/>
      <c r="B155" s="77" t="s">
        <v>21784</v>
      </c>
      <c r="C155" s="77" t="s">
        <v>21785</v>
      </c>
      <c r="D155" s="77" t="s">
        <v>21786</v>
      </c>
      <c r="E155" s="614" t="s">
        <v>21787</v>
      </c>
      <c r="F155" s="77"/>
      <c r="G155" s="269" t="s">
        <v>22104</v>
      </c>
      <c r="H155" s="69"/>
      <c r="I155" s="118">
        <v>75000</v>
      </c>
      <c r="J155" s="69"/>
      <c r="K155" s="76" t="s">
        <v>9389</v>
      </c>
      <c r="L155" s="75">
        <v>2007</v>
      </c>
      <c r="M155" s="119" t="s">
        <v>22020</v>
      </c>
      <c r="N155" s="80" t="s">
        <v>22105</v>
      </c>
      <c r="O155" s="119" t="s">
        <v>1063</v>
      </c>
      <c r="P155" s="69"/>
      <c r="Q155" s="76" t="s">
        <v>1226</v>
      </c>
      <c r="R155" s="119" t="s">
        <v>5008</v>
      </c>
      <c r="S155" s="69"/>
      <c r="T155" s="69"/>
      <c r="U155" s="69"/>
      <c r="V155" s="69"/>
      <c r="W155" s="69"/>
      <c r="X155" s="116"/>
      <c r="Y155" s="121"/>
      <c r="Z155" s="639">
        <f t="shared" si="6"/>
        <v>5250.0000000000009</v>
      </c>
      <c r="AA155" s="118">
        <f t="shared" si="7"/>
        <v>80250</v>
      </c>
    </row>
    <row r="156" spans="1:27" x14ac:dyDescent="0.35">
      <c r="A156" s="76"/>
      <c r="B156" s="77" t="s">
        <v>21784</v>
      </c>
      <c r="C156" s="77" t="s">
        <v>21785</v>
      </c>
      <c r="D156" s="77" t="s">
        <v>21786</v>
      </c>
      <c r="E156" s="614" t="s">
        <v>21787</v>
      </c>
      <c r="F156" s="77"/>
      <c r="G156" s="269" t="s">
        <v>22106</v>
      </c>
      <c r="H156" s="69"/>
      <c r="I156" s="118">
        <v>75000</v>
      </c>
      <c r="J156" s="69"/>
      <c r="K156" s="76" t="s">
        <v>9389</v>
      </c>
      <c r="L156" s="75">
        <v>2007</v>
      </c>
      <c r="M156" s="119" t="s">
        <v>22020</v>
      </c>
      <c r="N156" s="80" t="s">
        <v>22107</v>
      </c>
      <c r="O156" s="119" t="s">
        <v>1063</v>
      </c>
      <c r="P156" s="69"/>
      <c r="Q156" s="76" t="s">
        <v>1226</v>
      </c>
      <c r="R156" s="119" t="s">
        <v>5008</v>
      </c>
      <c r="S156" s="69"/>
      <c r="T156" s="69"/>
      <c r="U156" s="69"/>
      <c r="V156" s="69"/>
      <c r="W156" s="69"/>
      <c r="X156" s="116"/>
      <c r="Y156" s="121"/>
      <c r="Z156" s="639">
        <f t="shared" si="6"/>
        <v>5250.0000000000009</v>
      </c>
      <c r="AA156" s="118">
        <f t="shared" si="7"/>
        <v>80250</v>
      </c>
    </row>
    <row r="157" spans="1:27" x14ac:dyDescent="0.35">
      <c r="A157" s="76"/>
      <c r="B157" s="77" t="s">
        <v>21784</v>
      </c>
      <c r="C157" s="77" t="s">
        <v>21785</v>
      </c>
      <c r="D157" s="77" t="s">
        <v>21786</v>
      </c>
      <c r="E157" s="614" t="s">
        <v>21787</v>
      </c>
      <c r="F157" s="77"/>
      <c r="G157" s="269" t="s">
        <v>22108</v>
      </c>
      <c r="H157" s="69"/>
      <c r="I157" s="118">
        <v>75000</v>
      </c>
      <c r="J157" s="69"/>
      <c r="K157" s="76" t="s">
        <v>9389</v>
      </c>
      <c r="L157" s="75">
        <v>2007</v>
      </c>
      <c r="M157" s="119" t="s">
        <v>22020</v>
      </c>
      <c r="N157" s="80" t="s">
        <v>22109</v>
      </c>
      <c r="O157" s="119" t="s">
        <v>1063</v>
      </c>
      <c r="P157" s="69"/>
      <c r="Q157" s="76" t="s">
        <v>1226</v>
      </c>
      <c r="R157" s="119" t="s">
        <v>5008</v>
      </c>
      <c r="S157" s="69"/>
      <c r="T157" s="69"/>
      <c r="U157" s="69"/>
      <c r="V157" s="69"/>
      <c r="W157" s="69"/>
      <c r="X157" s="116"/>
      <c r="Y157" s="121"/>
      <c r="Z157" s="639">
        <f t="shared" si="6"/>
        <v>5250.0000000000009</v>
      </c>
      <c r="AA157" s="118">
        <f t="shared" si="7"/>
        <v>80250</v>
      </c>
    </row>
    <row r="158" spans="1:27" x14ac:dyDescent="0.35">
      <c r="A158" s="76"/>
      <c r="B158" s="77" t="s">
        <v>21784</v>
      </c>
      <c r="C158" s="77" t="s">
        <v>21785</v>
      </c>
      <c r="D158" s="77" t="s">
        <v>21786</v>
      </c>
      <c r="E158" s="614" t="s">
        <v>21787</v>
      </c>
      <c r="F158" s="77"/>
      <c r="G158" s="269" t="s">
        <v>22110</v>
      </c>
      <c r="H158" s="69"/>
      <c r="I158" s="118">
        <v>75000</v>
      </c>
      <c r="J158" s="69"/>
      <c r="K158" s="76" t="s">
        <v>9389</v>
      </c>
      <c r="L158" s="75">
        <v>2007</v>
      </c>
      <c r="M158" s="119" t="s">
        <v>22020</v>
      </c>
      <c r="N158" s="80" t="s">
        <v>22111</v>
      </c>
      <c r="O158" s="119" t="s">
        <v>1063</v>
      </c>
      <c r="P158" s="69"/>
      <c r="Q158" s="76" t="s">
        <v>1226</v>
      </c>
      <c r="R158" s="119" t="s">
        <v>5008</v>
      </c>
      <c r="S158" s="69"/>
      <c r="T158" s="69"/>
      <c r="U158" s="69"/>
      <c r="V158" s="69"/>
      <c r="W158" s="69"/>
      <c r="X158" s="116"/>
      <c r="Y158" s="121"/>
      <c r="Z158" s="639">
        <f t="shared" si="6"/>
        <v>5250.0000000000009</v>
      </c>
      <c r="AA158" s="118">
        <f t="shared" si="7"/>
        <v>80250</v>
      </c>
    </row>
    <row r="159" spans="1:27" x14ac:dyDescent="0.35">
      <c r="A159" s="76"/>
      <c r="B159" s="77" t="s">
        <v>21784</v>
      </c>
      <c r="C159" s="77" t="s">
        <v>21785</v>
      </c>
      <c r="D159" s="77" t="s">
        <v>21786</v>
      </c>
      <c r="E159" s="614" t="s">
        <v>21787</v>
      </c>
      <c r="F159" s="77"/>
      <c r="G159" s="269" t="s">
        <v>22112</v>
      </c>
      <c r="H159" s="69"/>
      <c r="I159" s="118">
        <v>75000</v>
      </c>
      <c r="J159" s="69"/>
      <c r="K159" s="76" t="s">
        <v>9389</v>
      </c>
      <c r="L159" s="75">
        <v>2007</v>
      </c>
      <c r="M159" s="119" t="s">
        <v>22020</v>
      </c>
      <c r="N159" s="80" t="s">
        <v>22113</v>
      </c>
      <c r="O159" s="119" t="s">
        <v>1063</v>
      </c>
      <c r="P159" s="69"/>
      <c r="Q159" s="76" t="s">
        <v>1226</v>
      </c>
      <c r="R159" s="119" t="s">
        <v>5008</v>
      </c>
      <c r="S159" s="69"/>
      <c r="T159" s="69"/>
      <c r="U159" s="69"/>
      <c r="V159" s="69"/>
      <c r="W159" s="69"/>
      <c r="X159" s="116"/>
      <c r="Y159" s="121"/>
      <c r="Z159" s="639">
        <f t="shared" si="6"/>
        <v>5250.0000000000009</v>
      </c>
      <c r="AA159" s="118">
        <f t="shared" si="7"/>
        <v>80250</v>
      </c>
    </row>
    <row r="160" spans="1:27" x14ac:dyDescent="0.35">
      <c r="A160" s="76"/>
      <c r="B160" s="77" t="s">
        <v>21784</v>
      </c>
      <c r="C160" s="77" t="s">
        <v>21785</v>
      </c>
      <c r="D160" s="77" t="s">
        <v>21786</v>
      </c>
      <c r="E160" s="614" t="s">
        <v>21787</v>
      </c>
      <c r="F160" s="77"/>
      <c r="G160" s="269" t="s">
        <v>22114</v>
      </c>
      <c r="H160" s="69"/>
      <c r="I160" s="118">
        <v>75000</v>
      </c>
      <c r="J160" s="69"/>
      <c r="K160" s="76" t="s">
        <v>9389</v>
      </c>
      <c r="L160" s="75">
        <v>2007</v>
      </c>
      <c r="M160" s="119" t="s">
        <v>22020</v>
      </c>
      <c r="N160" s="80" t="s">
        <v>22115</v>
      </c>
      <c r="O160" s="119" t="s">
        <v>1063</v>
      </c>
      <c r="P160" s="69"/>
      <c r="Q160" s="76" t="s">
        <v>1226</v>
      </c>
      <c r="R160" s="119" t="s">
        <v>5008</v>
      </c>
      <c r="S160" s="69"/>
      <c r="T160" s="69"/>
      <c r="U160" s="69"/>
      <c r="V160" s="69"/>
      <c r="W160" s="69"/>
      <c r="X160" s="116"/>
      <c r="Y160" s="121"/>
      <c r="Z160" s="639">
        <f t="shared" si="6"/>
        <v>5250.0000000000009</v>
      </c>
      <c r="AA160" s="118">
        <f t="shared" si="7"/>
        <v>80250</v>
      </c>
    </row>
    <row r="161" spans="1:27" x14ac:dyDescent="0.35">
      <c r="A161" s="76"/>
      <c r="B161" s="77" t="s">
        <v>21784</v>
      </c>
      <c r="C161" s="77" t="s">
        <v>21785</v>
      </c>
      <c r="D161" s="77" t="s">
        <v>21786</v>
      </c>
      <c r="E161" s="614" t="s">
        <v>21787</v>
      </c>
      <c r="F161" s="77"/>
      <c r="G161" s="269" t="s">
        <v>22116</v>
      </c>
      <c r="H161" s="69"/>
      <c r="I161" s="118">
        <v>75000</v>
      </c>
      <c r="J161" s="69"/>
      <c r="K161" s="76" t="s">
        <v>9389</v>
      </c>
      <c r="L161" s="75">
        <v>2011</v>
      </c>
      <c r="M161" s="119" t="s">
        <v>22020</v>
      </c>
      <c r="N161" s="80" t="s">
        <v>22117</v>
      </c>
      <c r="O161" s="119" t="s">
        <v>1063</v>
      </c>
      <c r="P161" s="69"/>
      <c r="Q161" s="76" t="s">
        <v>1226</v>
      </c>
      <c r="R161" s="119" t="s">
        <v>5008</v>
      </c>
      <c r="S161" s="69"/>
      <c r="T161" s="69"/>
      <c r="U161" s="69"/>
      <c r="V161" s="69"/>
      <c r="W161" s="69"/>
      <c r="X161" s="116"/>
      <c r="Y161" s="121"/>
      <c r="Z161" s="639">
        <f t="shared" si="6"/>
        <v>5250.0000000000009</v>
      </c>
      <c r="AA161" s="118">
        <f t="shared" si="7"/>
        <v>80250</v>
      </c>
    </row>
    <row r="162" spans="1:27" x14ac:dyDescent="0.35">
      <c r="A162" s="76"/>
      <c r="B162" s="77" t="s">
        <v>21784</v>
      </c>
      <c r="C162" s="77" t="s">
        <v>21785</v>
      </c>
      <c r="D162" s="77" t="s">
        <v>21786</v>
      </c>
      <c r="E162" s="614" t="s">
        <v>21787</v>
      </c>
      <c r="F162" s="77"/>
      <c r="G162" s="269" t="s">
        <v>22118</v>
      </c>
      <c r="H162" s="69"/>
      <c r="I162" s="118">
        <v>75000</v>
      </c>
      <c r="J162" s="69"/>
      <c r="K162" s="76" t="s">
        <v>9389</v>
      </c>
      <c r="L162" s="75">
        <v>2007</v>
      </c>
      <c r="N162" s="80" t="s">
        <v>22119</v>
      </c>
      <c r="O162" s="119" t="s">
        <v>1063</v>
      </c>
      <c r="P162" s="69"/>
      <c r="Q162" s="76" t="s">
        <v>1226</v>
      </c>
      <c r="R162" s="119" t="s">
        <v>5008</v>
      </c>
      <c r="S162" s="69"/>
      <c r="T162" s="69"/>
      <c r="U162" s="69"/>
      <c r="V162" s="69"/>
      <c r="W162" s="69"/>
      <c r="X162" s="116"/>
      <c r="Y162" s="121"/>
      <c r="Z162" s="639">
        <f t="shared" si="6"/>
        <v>5250.0000000000009</v>
      </c>
      <c r="AA162" s="118">
        <f t="shared" si="7"/>
        <v>80250</v>
      </c>
    </row>
    <row r="163" spans="1:27" x14ac:dyDescent="0.35">
      <c r="A163" s="76"/>
      <c r="B163" s="77" t="s">
        <v>21784</v>
      </c>
      <c r="C163" s="77" t="s">
        <v>21785</v>
      </c>
      <c r="D163" s="77" t="s">
        <v>21786</v>
      </c>
      <c r="E163" s="614" t="s">
        <v>21787</v>
      </c>
      <c r="F163" s="77"/>
      <c r="G163" s="269" t="s">
        <v>22120</v>
      </c>
      <c r="H163" s="69"/>
      <c r="I163" s="118">
        <v>75000</v>
      </c>
      <c r="J163" s="69"/>
      <c r="K163" s="76" t="s">
        <v>9389</v>
      </c>
      <c r="L163" s="75" t="s">
        <v>11339</v>
      </c>
      <c r="M163" s="119" t="s">
        <v>8719</v>
      </c>
      <c r="N163" s="80">
        <v>4007974</v>
      </c>
      <c r="O163" s="119" t="s">
        <v>1063</v>
      </c>
      <c r="P163" s="69"/>
      <c r="Q163" s="76" t="s">
        <v>1226</v>
      </c>
      <c r="R163" s="119" t="s">
        <v>5008</v>
      </c>
      <c r="S163" s="69"/>
      <c r="T163" s="69"/>
      <c r="U163" s="69"/>
      <c r="V163" s="69"/>
      <c r="W163" s="69"/>
      <c r="X163" s="116"/>
      <c r="Y163" s="121"/>
      <c r="Z163" s="639">
        <f t="shared" si="6"/>
        <v>5250.0000000000009</v>
      </c>
      <c r="AA163" s="118">
        <f t="shared" si="7"/>
        <v>80250</v>
      </c>
    </row>
    <row r="164" spans="1:27" x14ac:dyDescent="0.35">
      <c r="A164" s="76"/>
      <c r="B164" s="77" t="s">
        <v>21784</v>
      </c>
      <c r="C164" s="77" t="s">
        <v>21785</v>
      </c>
      <c r="D164" s="77" t="s">
        <v>21786</v>
      </c>
      <c r="E164" s="614" t="s">
        <v>21787</v>
      </c>
      <c r="F164" s="77"/>
      <c r="G164" s="269" t="s">
        <v>22121</v>
      </c>
      <c r="H164" s="69"/>
      <c r="I164" s="118">
        <v>75000</v>
      </c>
      <c r="J164" s="69"/>
      <c r="K164" s="76" t="s">
        <v>9389</v>
      </c>
      <c r="L164" s="75">
        <v>2007</v>
      </c>
      <c r="M164" s="119" t="s">
        <v>22020</v>
      </c>
      <c r="N164" s="80" t="s">
        <v>22122</v>
      </c>
      <c r="O164" s="119" t="s">
        <v>1063</v>
      </c>
      <c r="P164" s="69"/>
      <c r="Q164" s="76" t="s">
        <v>1226</v>
      </c>
      <c r="R164" s="119" t="s">
        <v>5008</v>
      </c>
      <c r="S164" s="69"/>
      <c r="T164" s="69"/>
      <c r="U164" s="69"/>
      <c r="V164" s="69"/>
      <c r="W164" s="69"/>
      <c r="X164" s="116"/>
      <c r="Y164" s="121"/>
      <c r="Z164" s="639">
        <f t="shared" si="6"/>
        <v>5250.0000000000009</v>
      </c>
      <c r="AA164" s="118">
        <f t="shared" si="7"/>
        <v>80250</v>
      </c>
    </row>
    <row r="165" spans="1:27" x14ac:dyDescent="0.35">
      <c r="A165" s="76"/>
      <c r="B165" s="77" t="s">
        <v>21784</v>
      </c>
      <c r="C165" s="77" t="s">
        <v>21785</v>
      </c>
      <c r="D165" s="77" t="s">
        <v>21786</v>
      </c>
      <c r="E165" s="614" t="s">
        <v>21787</v>
      </c>
      <c r="F165" s="77"/>
      <c r="G165" s="269" t="s">
        <v>22123</v>
      </c>
      <c r="H165" s="69"/>
      <c r="I165" s="118">
        <v>75000</v>
      </c>
      <c r="J165" s="69"/>
      <c r="K165" s="76" t="s">
        <v>9389</v>
      </c>
      <c r="L165" s="75">
        <v>2007</v>
      </c>
      <c r="M165" s="119" t="s">
        <v>22020</v>
      </c>
      <c r="N165" s="80" t="s">
        <v>22124</v>
      </c>
      <c r="O165" s="119" t="s">
        <v>1063</v>
      </c>
      <c r="P165" s="69"/>
      <c r="Q165" s="76" t="s">
        <v>1226</v>
      </c>
      <c r="R165" s="119" t="s">
        <v>5008</v>
      </c>
      <c r="S165" s="69"/>
      <c r="T165" s="69"/>
      <c r="U165" s="69"/>
      <c r="V165" s="69"/>
      <c r="W165" s="69"/>
      <c r="X165" s="116"/>
      <c r="Y165" s="121"/>
      <c r="Z165" s="639">
        <f t="shared" si="6"/>
        <v>5250.0000000000009</v>
      </c>
      <c r="AA165" s="118">
        <f t="shared" si="7"/>
        <v>80250</v>
      </c>
    </row>
    <row r="166" spans="1:27" x14ac:dyDescent="0.35">
      <c r="A166" s="76"/>
      <c r="B166" s="77" t="s">
        <v>21784</v>
      </c>
      <c r="C166" s="77" t="s">
        <v>21785</v>
      </c>
      <c r="D166" s="77" t="s">
        <v>21786</v>
      </c>
      <c r="E166" s="614" t="s">
        <v>21787</v>
      </c>
      <c r="F166" s="77"/>
      <c r="G166" s="269" t="s">
        <v>22125</v>
      </c>
      <c r="H166" s="69"/>
      <c r="I166" s="118">
        <v>75000</v>
      </c>
      <c r="J166" s="69"/>
      <c r="K166" s="76" t="s">
        <v>9389</v>
      </c>
      <c r="L166" s="75">
        <v>2007</v>
      </c>
      <c r="M166" s="119" t="s">
        <v>22020</v>
      </c>
      <c r="N166" s="80" t="s">
        <v>22126</v>
      </c>
      <c r="O166" s="119" t="s">
        <v>1063</v>
      </c>
      <c r="P166" s="69"/>
      <c r="Q166" s="76" t="s">
        <v>1226</v>
      </c>
      <c r="R166" s="119" t="s">
        <v>5008</v>
      </c>
      <c r="S166" s="69"/>
      <c r="T166" s="69"/>
      <c r="U166" s="69"/>
      <c r="V166" s="69"/>
      <c r="W166" s="69"/>
      <c r="X166" s="116"/>
      <c r="Y166" s="121"/>
      <c r="Z166" s="639">
        <f t="shared" si="6"/>
        <v>5250.0000000000009</v>
      </c>
      <c r="AA166" s="118">
        <f t="shared" si="7"/>
        <v>80250</v>
      </c>
    </row>
    <row r="167" spans="1:27" x14ac:dyDescent="0.35">
      <c r="A167" s="76"/>
      <c r="B167" s="77" t="s">
        <v>21784</v>
      </c>
      <c r="C167" s="77" t="s">
        <v>21785</v>
      </c>
      <c r="D167" s="77" t="s">
        <v>21786</v>
      </c>
      <c r="E167" s="614" t="s">
        <v>21787</v>
      </c>
      <c r="F167" s="77"/>
      <c r="G167" s="269" t="s">
        <v>22127</v>
      </c>
      <c r="H167" s="69"/>
      <c r="I167" s="118">
        <v>75000</v>
      </c>
      <c r="J167" s="69"/>
      <c r="K167" s="76" t="s">
        <v>9389</v>
      </c>
      <c r="L167" s="75">
        <v>2007</v>
      </c>
      <c r="M167" s="119" t="s">
        <v>22020</v>
      </c>
      <c r="N167" s="80" t="s">
        <v>22128</v>
      </c>
      <c r="O167" s="119" t="s">
        <v>1063</v>
      </c>
      <c r="P167" s="69"/>
      <c r="Q167" s="76" t="s">
        <v>1226</v>
      </c>
      <c r="R167" s="119" t="s">
        <v>5008</v>
      </c>
      <c r="S167" s="69"/>
      <c r="T167" s="69"/>
      <c r="U167" s="69"/>
      <c r="V167" s="69"/>
      <c r="W167" s="69"/>
      <c r="X167" s="116"/>
      <c r="Y167" s="121"/>
      <c r="Z167" s="639">
        <f t="shared" si="6"/>
        <v>5250.0000000000009</v>
      </c>
      <c r="AA167" s="118">
        <f t="shared" si="7"/>
        <v>80250</v>
      </c>
    </row>
    <row r="168" spans="1:27" x14ac:dyDescent="0.35">
      <c r="A168" s="76"/>
      <c r="B168" s="77" t="s">
        <v>21784</v>
      </c>
      <c r="C168" s="77" t="s">
        <v>21785</v>
      </c>
      <c r="D168" s="77" t="s">
        <v>21786</v>
      </c>
      <c r="E168" s="614" t="s">
        <v>21787</v>
      </c>
      <c r="F168" s="77"/>
      <c r="G168" s="269" t="s">
        <v>22129</v>
      </c>
      <c r="H168" s="69"/>
      <c r="I168" s="118">
        <v>75000</v>
      </c>
      <c r="J168" s="69"/>
      <c r="K168" s="76" t="s">
        <v>9389</v>
      </c>
      <c r="L168" s="75">
        <v>2007</v>
      </c>
      <c r="M168" s="119" t="s">
        <v>22020</v>
      </c>
      <c r="N168" s="80" t="s">
        <v>22130</v>
      </c>
      <c r="O168" s="119" t="s">
        <v>1063</v>
      </c>
      <c r="P168" s="69"/>
      <c r="Q168" s="76" t="s">
        <v>1226</v>
      </c>
      <c r="R168" s="119" t="s">
        <v>5008</v>
      </c>
      <c r="S168" s="69"/>
      <c r="T168" s="69"/>
      <c r="U168" s="69"/>
      <c r="V168" s="69"/>
      <c r="W168" s="69"/>
      <c r="X168" s="116"/>
      <c r="Y168" s="121"/>
      <c r="Z168" s="639">
        <f t="shared" si="6"/>
        <v>5250.0000000000009</v>
      </c>
      <c r="AA168" s="118">
        <f t="shared" si="7"/>
        <v>80250</v>
      </c>
    </row>
    <row r="169" spans="1:27" x14ac:dyDescent="0.35">
      <c r="A169" s="76"/>
      <c r="B169" s="77" t="s">
        <v>21784</v>
      </c>
      <c r="C169" s="77" t="s">
        <v>21785</v>
      </c>
      <c r="D169" s="77" t="s">
        <v>21786</v>
      </c>
      <c r="E169" s="614" t="s">
        <v>21787</v>
      </c>
      <c r="F169" s="77"/>
      <c r="G169" s="269" t="s">
        <v>22131</v>
      </c>
      <c r="H169" s="69"/>
      <c r="I169" s="118">
        <v>75000</v>
      </c>
      <c r="J169" s="69"/>
      <c r="K169" s="76" t="s">
        <v>9389</v>
      </c>
      <c r="L169" s="75">
        <v>2007</v>
      </c>
      <c r="M169" s="119" t="s">
        <v>22020</v>
      </c>
      <c r="N169" s="80" t="s">
        <v>22132</v>
      </c>
      <c r="O169" s="119" t="s">
        <v>1063</v>
      </c>
      <c r="P169" s="69"/>
      <c r="Q169" s="76" t="s">
        <v>1226</v>
      </c>
      <c r="R169" s="119" t="s">
        <v>5008</v>
      </c>
      <c r="S169" s="69"/>
      <c r="T169" s="69"/>
      <c r="U169" s="69"/>
      <c r="V169" s="69"/>
      <c r="W169" s="69"/>
      <c r="X169" s="116"/>
      <c r="Y169" s="121"/>
      <c r="Z169" s="639">
        <f t="shared" si="6"/>
        <v>5250.0000000000009</v>
      </c>
      <c r="AA169" s="118">
        <f t="shared" si="7"/>
        <v>80250</v>
      </c>
    </row>
    <row r="170" spans="1:27" x14ac:dyDescent="0.35">
      <c r="A170" s="76"/>
      <c r="B170" s="77" t="s">
        <v>21784</v>
      </c>
      <c r="C170" s="77" t="s">
        <v>21785</v>
      </c>
      <c r="D170" s="77" t="s">
        <v>21786</v>
      </c>
      <c r="E170" s="614" t="s">
        <v>21787</v>
      </c>
      <c r="F170" s="77"/>
      <c r="G170" s="269" t="s">
        <v>22133</v>
      </c>
      <c r="H170" s="69"/>
      <c r="I170" s="118">
        <v>75000</v>
      </c>
      <c r="J170" s="69"/>
      <c r="K170" s="76" t="s">
        <v>9389</v>
      </c>
      <c r="L170" s="75">
        <v>2007</v>
      </c>
      <c r="M170" s="119" t="s">
        <v>22020</v>
      </c>
      <c r="N170" s="80" t="s">
        <v>22134</v>
      </c>
      <c r="O170" s="119" t="s">
        <v>1063</v>
      </c>
      <c r="P170" s="69"/>
      <c r="Q170" s="76" t="s">
        <v>1226</v>
      </c>
      <c r="R170" s="119" t="s">
        <v>5008</v>
      </c>
      <c r="S170" s="69"/>
      <c r="T170" s="69"/>
      <c r="U170" s="69"/>
      <c r="V170" s="69"/>
      <c r="W170" s="69"/>
      <c r="X170" s="116"/>
      <c r="Y170" s="121"/>
      <c r="Z170" s="639">
        <f t="shared" si="6"/>
        <v>5250.0000000000009</v>
      </c>
      <c r="AA170" s="118">
        <f t="shared" si="7"/>
        <v>80250</v>
      </c>
    </row>
    <row r="171" spans="1:27" x14ac:dyDescent="0.35">
      <c r="A171" s="76"/>
      <c r="B171" s="77" t="s">
        <v>21784</v>
      </c>
      <c r="C171" s="77" t="s">
        <v>21785</v>
      </c>
      <c r="D171" s="77" t="s">
        <v>21786</v>
      </c>
      <c r="E171" s="614" t="s">
        <v>21787</v>
      </c>
      <c r="F171" s="77"/>
      <c r="G171" s="269" t="s">
        <v>22135</v>
      </c>
      <c r="H171" s="69"/>
      <c r="I171" s="118">
        <v>75000</v>
      </c>
      <c r="J171" s="69"/>
      <c r="K171" s="76" t="s">
        <v>9389</v>
      </c>
      <c r="L171" s="75">
        <v>2007</v>
      </c>
      <c r="M171" s="119" t="s">
        <v>22020</v>
      </c>
      <c r="N171" s="80" t="s">
        <v>22136</v>
      </c>
      <c r="O171" s="119" t="s">
        <v>1063</v>
      </c>
      <c r="P171" s="69"/>
      <c r="Q171" s="76" t="s">
        <v>1226</v>
      </c>
      <c r="R171" s="119" t="s">
        <v>5008</v>
      </c>
      <c r="S171" s="69"/>
      <c r="T171" s="69"/>
      <c r="U171" s="69"/>
      <c r="V171" s="69"/>
      <c r="W171" s="69"/>
      <c r="X171" s="116"/>
      <c r="Y171" s="121"/>
      <c r="Z171" s="639">
        <f t="shared" si="6"/>
        <v>5250.0000000000009</v>
      </c>
      <c r="AA171" s="118">
        <f t="shared" si="7"/>
        <v>80250</v>
      </c>
    </row>
    <row r="172" spans="1:27" x14ac:dyDescent="0.35">
      <c r="A172" s="76"/>
      <c r="B172" s="77" t="s">
        <v>21784</v>
      </c>
      <c r="C172" s="77" t="s">
        <v>21785</v>
      </c>
      <c r="D172" s="77" t="s">
        <v>21786</v>
      </c>
      <c r="E172" s="614" t="s">
        <v>21787</v>
      </c>
      <c r="F172" s="77"/>
      <c r="G172" s="269" t="s">
        <v>22137</v>
      </c>
      <c r="H172" s="69"/>
      <c r="I172" s="118">
        <v>75000</v>
      </c>
      <c r="J172" s="69"/>
      <c r="K172" s="76" t="s">
        <v>9389</v>
      </c>
      <c r="L172" s="75">
        <v>2007</v>
      </c>
      <c r="M172" s="119" t="s">
        <v>22020</v>
      </c>
      <c r="N172" s="80" t="s">
        <v>22138</v>
      </c>
      <c r="O172" s="119" t="s">
        <v>1063</v>
      </c>
      <c r="P172" s="69"/>
      <c r="Q172" s="76" t="s">
        <v>1226</v>
      </c>
      <c r="R172" s="119" t="s">
        <v>5008</v>
      </c>
      <c r="S172" s="69"/>
      <c r="T172" s="69"/>
      <c r="U172" s="69"/>
      <c r="V172" s="69"/>
      <c r="W172" s="69"/>
      <c r="X172" s="116"/>
      <c r="Y172" s="121"/>
      <c r="Z172" s="639">
        <f t="shared" si="6"/>
        <v>5250.0000000000009</v>
      </c>
      <c r="AA172" s="118">
        <f t="shared" si="7"/>
        <v>80250</v>
      </c>
    </row>
    <row r="173" spans="1:27" x14ac:dyDescent="0.35">
      <c r="A173" s="76"/>
      <c r="B173" s="77" t="s">
        <v>21784</v>
      </c>
      <c r="C173" s="77" t="s">
        <v>21785</v>
      </c>
      <c r="D173" s="77" t="s">
        <v>21786</v>
      </c>
      <c r="E173" s="614" t="s">
        <v>21787</v>
      </c>
      <c r="F173" s="77"/>
      <c r="G173" s="269" t="s">
        <v>22139</v>
      </c>
      <c r="H173" s="69"/>
      <c r="I173" s="118">
        <v>75000</v>
      </c>
      <c r="J173" s="69"/>
      <c r="K173" s="76" t="s">
        <v>9389</v>
      </c>
      <c r="L173" s="75">
        <v>2011</v>
      </c>
      <c r="M173" s="119" t="s">
        <v>22020</v>
      </c>
      <c r="N173" s="80" t="s">
        <v>22140</v>
      </c>
      <c r="O173" s="119" t="s">
        <v>1063</v>
      </c>
      <c r="P173" s="69"/>
      <c r="Q173" s="76" t="s">
        <v>1226</v>
      </c>
      <c r="R173" s="119" t="s">
        <v>5008</v>
      </c>
      <c r="S173" s="69"/>
      <c r="T173" s="69"/>
      <c r="U173" s="69"/>
      <c r="V173" s="69"/>
      <c r="W173" s="69"/>
      <c r="X173" s="116"/>
      <c r="Y173" s="121"/>
      <c r="Z173" s="639">
        <f t="shared" si="6"/>
        <v>5250.0000000000009</v>
      </c>
      <c r="AA173" s="118">
        <f t="shared" si="7"/>
        <v>80250</v>
      </c>
    </row>
    <row r="174" spans="1:27" x14ac:dyDescent="0.35">
      <c r="A174" s="76"/>
      <c r="B174" s="77" t="s">
        <v>21784</v>
      </c>
      <c r="C174" s="77" t="s">
        <v>21785</v>
      </c>
      <c r="D174" s="77" t="s">
        <v>21786</v>
      </c>
      <c r="E174" s="614" t="s">
        <v>21787</v>
      </c>
      <c r="F174" s="77"/>
      <c r="G174" s="269" t="s">
        <v>22141</v>
      </c>
      <c r="H174" s="69"/>
      <c r="I174" s="118">
        <v>75000</v>
      </c>
      <c r="J174" s="69"/>
      <c r="K174" s="76" t="s">
        <v>9389</v>
      </c>
      <c r="L174" s="75">
        <v>2007</v>
      </c>
      <c r="M174" s="119" t="s">
        <v>22020</v>
      </c>
      <c r="N174" s="80" t="s">
        <v>22142</v>
      </c>
      <c r="O174" s="119" t="s">
        <v>1063</v>
      </c>
      <c r="P174" s="69"/>
      <c r="Q174" s="76" t="s">
        <v>1226</v>
      </c>
      <c r="R174" s="119" t="s">
        <v>5008</v>
      </c>
      <c r="S174" s="69"/>
      <c r="T174" s="69"/>
      <c r="U174" s="69"/>
      <c r="V174" s="69"/>
      <c r="W174" s="69"/>
      <c r="X174" s="116"/>
      <c r="Y174" s="121"/>
      <c r="Z174" s="639">
        <f t="shared" si="6"/>
        <v>5250.0000000000009</v>
      </c>
      <c r="AA174" s="118">
        <f t="shared" si="7"/>
        <v>80250</v>
      </c>
    </row>
    <row r="175" spans="1:27" x14ac:dyDescent="0.35">
      <c r="A175" s="76"/>
      <c r="B175" s="77" t="s">
        <v>21784</v>
      </c>
      <c r="C175" s="77" t="s">
        <v>21785</v>
      </c>
      <c r="D175" s="77" t="s">
        <v>21786</v>
      </c>
      <c r="E175" s="614" t="s">
        <v>21787</v>
      </c>
      <c r="F175" s="77"/>
      <c r="G175" s="269" t="s">
        <v>22143</v>
      </c>
      <c r="H175" s="69"/>
      <c r="I175" s="118">
        <v>75000</v>
      </c>
      <c r="J175" s="69"/>
      <c r="K175" s="76" t="s">
        <v>9389</v>
      </c>
      <c r="L175" s="75">
        <v>2007</v>
      </c>
      <c r="M175" s="119" t="s">
        <v>22020</v>
      </c>
      <c r="N175" s="80" t="s">
        <v>22144</v>
      </c>
      <c r="O175" s="119" t="s">
        <v>1063</v>
      </c>
      <c r="P175" s="69"/>
      <c r="Q175" s="76" t="s">
        <v>1226</v>
      </c>
      <c r="R175" s="119" t="s">
        <v>5008</v>
      </c>
      <c r="S175" s="69"/>
      <c r="T175" s="69"/>
      <c r="U175" s="69"/>
      <c r="V175" s="69"/>
      <c r="W175" s="69"/>
      <c r="X175" s="116"/>
      <c r="Y175" s="121"/>
      <c r="Z175" s="639">
        <f t="shared" si="6"/>
        <v>5250.0000000000009</v>
      </c>
      <c r="AA175" s="118">
        <f t="shared" si="7"/>
        <v>80250</v>
      </c>
    </row>
    <row r="176" spans="1:27" x14ac:dyDescent="0.35">
      <c r="A176" s="76"/>
      <c r="B176" s="77" t="s">
        <v>21784</v>
      </c>
      <c r="C176" s="77" t="s">
        <v>21785</v>
      </c>
      <c r="D176" s="77" t="s">
        <v>21786</v>
      </c>
      <c r="E176" s="614" t="s">
        <v>21787</v>
      </c>
      <c r="F176" s="77"/>
      <c r="G176" s="269" t="s">
        <v>22145</v>
      </c>
      <c r="H176" s="69"/>
      <c r="I176" s="118">
        <v>75000</v>
      </c>
      <c r="J176" s="69"/>
      <c r="K176" s="76" t="s">
        <v>9389</v>
      </c>
      <c r="L176" s="75">
        <v>2011</v>
      </c>
      <c r="M176" s="119" t="s">
        <v>22020</v>
      </c>
      <c r="N176" s="80" t="s">
        <v>22146</v>
      </c>
      <c r="O176" s="119" t="s">
        <v>1063</v>
      </c>
      <c r="P176" s="69"/>
      <c r="Q176" s="76" t="s">
        <v>1226</v>
      </c>
      <c r="R176" s="119" t="s">
        <v>5008</v>
      </c>
      <c r="S176" s="69"/>
      <c r="T176" s="69"/>
      <c r="U176" s="69"/>
      <c r="V176" s="69"/>
      <c r="W176" s="69"/>
      <c r="X176" s="116"/>
      <c r="Y176" s="121"/>
      <c r="Z176" s="639">
        <f t="shared" si="6"/>
        <v>5250.0000000000009</v>
      </c>
      <c r="AA176" s="118">
        <f t="shared" si="7"/>
        <v>80250</v>
      </c>
    </row>
    <row r="177" spans="1:27" x14ac:dyDescent="0.35">
      <c r="A177" s="76"/>
      <c r="B177" s="77" t="s">
        <v>21784</v>
      </c>
      <c r="C177" s="77" t="s">
        <v>21785</v>
      </c>
      <c r="D177" s="77" t="s">
        <v>21786</v>
      </c>
      <c r="E177" s="614" t="s">
        <v>21787</v>
      </c>
      <c r="F177" s="77"/>
      <c r="G177" s="269" t="s">
        <v>22147</v>
      </c>
      <c r="H177" s="69"/>
      <c r="I177" s="118">
        <v>75000</v>
      </c>
      <c r="J177" s="69"/>
      <c r="K177" s="76" t="s">
        <v>9389</v>
      </c>
      <c r="L177" s="75">
        <v>2007</v>
      </c>
      <c r="M177" s="119" t="s">
        <v>22020</v>
      </c>
      <c r="N177" s="80" t="s">
        <v>22148</v>
      </c>
      <c r="O177" s="119" t="s">
        <v>1063</v>
      </c>
      <c r="P177" s="69"/>
      <c r="Q177" s="76" t="s">
        <v>1226</v>
      </c>
      <c r="R177" s="119" t="s">
        <v>5008</v>
      </c>
      <c r="S177" s="69"/>
      <c r="T177" s="69"/>
      <c r="U177" s="69"/>
      <c r="V177" s="69"/>
      <c r="W177" s="69"/>
      <c r="X177" s="116"/>
      <c r="Y177" s="121"/>
      <c r="Z177" s="639">
        <f t="shared" si="6"/>
        <v>5250.0000000000009</v>
      </c>
      <c r="AA177" s="118">
        <f t="shared" si="7"/>
        <v>80250</v>
      </c>
    </row>
    <row r="178" spans="1:27" x14ac:dyDescent="0.35">
      <c r="A178" s="76"/>
      <c r="B178" s="77" t="s">
        <v>21784</v>
      </c>
      <c r="C178" s="77" t="s">
        <v>21785</v>
      </c>
      <c r="D178" s="77" t="s">
        <v>21786</v>
      </c>
      <c r="E178" s="614" t="s">
        <v>21787</v>
      </c>
      <c r="F178" s="77"/>
      <c r="G178" s="269" t="s">
        <v>22149</v>
      </c>
      <c r="H178" s="69"/>
      <c r="I178" s="118">
        <v>75000</v>
      </c>
      <c r="J178" s="69"/>
      <c r="K178" s="76" t="s">
        <v>9389</v>
      </c>
      <c r="L178" s="75">
        <v>2007</v>
      </c>
      <c r="M178" s="119" t="s">
        <v>22020</v>
      </c>
      <c r="N178" s="80" t="s">
        <v>22150</v>
      </c>
      <c r="O178" s="119" t="s">
        <v>1063</v>
      </c>
      <c r="P178" s="69"/>
      <c r="Q178" s="76" t="s">
        <v>1226</v>
      </c>
      <c r="R178" s="119" t="s">
        <v>5008</v>
      </c>
      <c r="S178" s="69"/>
      <c r="T178" s="69"/>
      <c r="U178" s="69"/>
      <c r="V178" s="69"/>
      <c r="W178" s="69"/>
      <c r="X178" s="116"/>
      <c r="Y178" s="121"/>
      <c r="Z178" s="639">
        <f t="shared" si="6"/>
        <v>5250.0000000000009</v>
      </c>
      <c r="AA178" s="118">
        <f t="shared" si="7"/>
        <v>80250</v>
      </c>
    </row>
    <row r="179" spans="1:27" x14ac:dyDescent="0.35">
      <c r="A179" s="76"/>
      <c r="B179" s="77" t="s">
        <v>21784</v>
      </c>
      <c r="C179" s="77" t="s">
        <v>21785</v>
      </c>
      <c r="D179" s="77" t="s">
        <v>21786</v>
      </c>
      <c r="E179" s="614" t="s">
        <v>21787</v>
      </c>
      <c r="F179" s="77"/>
      <c r="G179" s="269" t="s">
        <v>22151</v>
      </c>
      <c r="H179" s="69"/>
      <c r="I179" s="118">
        <v>75000</v>
      </c>
      <c r="J179" s="69"/>
      <c r="K179" s="76" t="s">
        <v>9389</v>
      </c>
      <c r="L179" s="75">
        <v>2007</v>
      </c>
      <c r="M179" s="119" t="s">
        <v>22020</v>
      </c>
      <c r="N179" s="80" t="s">
        <v>22152</v>
      </c>
      <c r="O179" s="119" t="s">
        <v>1063</v>
      </c>
      <c r="P179" s="69"/>
      <c r="Q179" s="76" t="s">
        <v>1226</v>
      </c>
      <c r="R179" s="119" t="s">
        <v>5008</v>
      </c>
      <c r="S179" s="69"/>
      <c r="T179" s="69"/>
      <c r="U179" s="69"/>
      <c r="V179" s="69"/>
      <c r="W179" s="69"/>
      <c r="X179" s="116"/>
      <c r="Y179" s="121"/>
      <c r="Z179" s="639">
        <f t="shared" si="6"/>
        <v>5250.0000000000009</v>
      </c>
      <c r="AA179" s="118">
        <f t="shared" si="7"/>
        <v>80250</v>
      </c>
    </row>
    <row r="180" spans="1:27" x14ac:dyDescent="0.35">
      <c r="A180" s="76"/>
      <c r="B180" s="77" t="s">
        <v>21784</v>
      </c>
      <c r="C180" s="77" t="s">
        <v>21785</v>
      </c>
      <c r="D180" s="77" t="s">
        <v>21786</v>
      </c>
      <c r="E180" s="614" t="s">
        <v>21787</v>
      </c>
      <c r="F180" s="77"/>
      <c r="G180" s="269" t="s">
        <v>22153</v>
      </c>
      <c r="H180" s="69"/>
      <c r="I180" s="118">
        <v>75000</v>
      </c>
      <c r="J180" s="69"/>
      <c r="K180" s="76" t="s">
        <v>9389</v>
      </c>
      <c r="L180" s="75">
        <v>2007</v>
      </c>
      <c r="M180" s="119" t="s">
        <v>22020</v>
      </c>
      <c r="N180" s="80" t="s">
        <v>22154</v>
      </c>
      <c r="O180" s="119" t="s">
        <v>1063</v>
      </c>
      <c r="P180" s="69"/>
      <c r="Q180" s="76" t="s">
        <v>1226</v>
      </c>
      <c r="R180" s="119" t="s">
        <v>5008</v>
      </c>
      <c r="S180" s="69"/>
      <c r="T180" s="69"/>
      <c r="U180" s="69"/>
      <c r="V180" s="69"/>
      <c r="W180" s="69"/>
      <c r="X180" s="116"/>
      <c r="Y180" s="121"/>
      <c r="Z180" s="639">
        <f t="shared" si="6"/>
        <v>5250.0000000000009</v>
      </c>
      <c r="AA180" s="118">
        <f t="shared" si="7"/>
        <v>80250</v>
      </c>
    </row>
    <row r="181" spans="1:27" x14ac:dyDescent="0.35">
      <c r="A181" s="76"/>
      <c r="B181" s="77" t="s">
        <v>21784</v>
      </c>
      <c r="C181" s="77" t="s">
        <v>21785</v>
      </c>
      <c r="D181" s="77" t="s">
        <v>21786</v>
      </c>
      <c r="E181" s="614" t="s">
        <v>21787</v>
      </c>
      <c r="F181" s="77"/>
      <c r="G181" s="269" t="s">
        <v>22155</v>
      </c>
      <c r="H181" s="69"/>
      <c r="I181" s="118">
        <v>75000</v>
      </c>
      <c r="J181" s="69"/>
      <c r="K181" s="76" t="s">
        <v>9389</v>
      </c>
      <c r="L181" s="75">
        <v>2007</v>
      </c>
      <c r="M181" s="119" t="s">
        <v>22020</v>
      </c>
      <c r="N181" s="80" t="s">
        <v>22156</v>
      </c>
      <c r="O181" s="119" t="s">
        <v>1063</v>
      </c>
      <c r="P181" s="69"/>
      <c r="Q181" s="76" t="s">
        <v>1226</v>
      </c>
      <c r="R181" s="119" t="s">
        <v>5008</v>
      </c>
      <c r="S181" s="69"/>
      <c r="T181" s="69"/>
      <c r="U181" s="69"/>
      <c r="V181" s="69"/>
      <c r="W181" s="69"/>
      <c r="X181" s="116"/>
      <c r="Y181" s="121"/>
      <c r="Z181" s="639">
        <f t="shared" si="6"/>
        <v>5250.0000000000009</v>
      </c>
      <c r="AA181" s="118">
        <f t="shared" si="7"/>
        <v>80250</v>
      </c>
    </row>
    <row r="182" spans="1:27" x14ac:dyDescent="0.35">
      <c r="A182" s="76"/>
      <c r="B182" s="77" t="s">
        <v>21784</v>
      </c>
      <c r="C182" s="77" t="s">
        <v>21785</v>
      </c>
      <c r="D182" s="77" t="s">
        <v>21786</v>
      </c>
      <c r="E182" s="614" t="s">
        <v>21787</v>
      </c>
      <c r="F182" s="77"/>
      <c r="G182" s="269" t="s">
        <v>22157</v>
      </c>
      <c r="H182" s="69"/>
      <c r="I182" s="118">
        <v>75000</v>
      </c>
      <c r="J182" s="69"/>
      <c r="K182" s="76" t="s">
        <v>9389</v>
      </c>
      <c r="L182" s="75">
        <v>2008</v>
      </c>
      <c r="M182" s="119" t="s">
        <v>22020</v>
      </c>
      <c r="N182" s="80" t="s">
        <v>22158</v>
      </c>
      <c r="O182" s="119" t="s">
        <v>1063</v>
      </c>
      <c r="P182" s="69"/>
      <c r="Q182" s="76" t="s">
        <v>1226</v>
      </c>
      <c r="R182" s="119" t="s">
        <v>5008</v>
      </c>
      <c r="S182" s="69"/>
      <c r="T182" s="69"/>
      <c r="U182" s="69"/>
      <c r="V182" s="69"/>
      <c r="W182" s="69"/>
      <c r="X182" s="116"/>
      <c r="Y182" s="121"/>
      <c r="Z182" s="639">
        <f t="shared" si="6"/>
        <v>5250.0000000000009</v>
      </c>
      <c r="AA182" s="118">
        <f t="shared" si="7"/>
        <v>80250</v>
      </c>
    </row>
    <row r="183" spans="1:27" x14ac:dyDescent="0.35">
      <c r="A183" s="76"/>
      <c r="B183" s="77" t="s">
        <v>21784</v>
      </c>
      <c r="C183" s="77" t="s">
        <v>21785</v>
      </c>
      <c r="D183" s="77" t="s">
        <v>21786</v>
      </c>
      <c r="E183" s="614" t="s">
        <v>21787</v>
      </c>
      <c r="F183" s="77"/>
      <c r="G183" s="269" t="s">
        <v>22159</v>
      </c>
      <c r="H183" s="69"/>
      <c r="I183" s="118">
        <v>75000</v>
      </c>
      <c r="J183" s="69"/>
      <c r="K183" s="76" t="s">
        <v>9389</v>
      </c>
      <c r="L183" s="75">
        <v>2007</v>
      </c>
      <c r="M183" s="119" t="s">
        <v>22020</v>
      </c>
      <c r="N183" s="80" t="s">
        <v>22160</v>
      </c>
      <c r="O183" s="119" t="s">
        <v>1063</v>
      </c>
      <c r="P183" s="69"/>
      <c r="Q183" s="76" t="s">
        <v>1226</v>
      </c>
      <c r="R183" s="119" t="s">
        <v>5008</v>
      </c>
      <c r="S183" s="69"/>
      <c r="T183" s="69"/>
      <c r="U183" s="69"/>
      <c r="V183" s="69"/>
      <c r="W183" s="69"/>
      <c r="X183" s="116"/>
      <c r="Y183" s="121"/>
      <c r="Z183" s="639">
        <f t="shared" si="6"/>
        <v>5250.0000000000009</v>
      </c>
      <c r="AA183" s="118">
        <f t="shared" si="7"/>
        <v>80250</v>
      </c>
    </row>
    <row r="184" spans="1:27" x14ac:dyDescent="0.35">
      <c r="A184" s="76"/>
      <c r="B184" s="77" t="s">
        <v>21784</v>
      </c>
      <c r="C184" s="77" t="s">
        <v>21785</v>
      </c>
      <c r="D184" s="77" t="s">
        <v>21786</v>
      </c>
      <c r="E184" s="614" t="s">
        <v>21787</v>
      </c>
      <c r="F184" s="77"/>
      <c r="G184" s="269" t="s">
        <v>22161</v>
      </c>
      <c r="H184" s="69"/>
      <c r="I184" s="118">
        <v>75000</v>
      </c>
      <c r="J184" s="69"/>
      <c r="K184" s="76" t="s">
        <v>9389</v>
      </c>
      <c r="L184" s="75">
        <v>2007</v>
      </c>
      <c r="M184" s="119" t="s">
        <v>22020</v>
      </c>
      <c r="N184" s="80" t="s">
        <v>22162</v>
      </c>
      <c r="O184" s="119" t="s">
        <v>1063</v>
      </c>
      <c r="P184" s="69"/>
      <c r="Q184" s="76" t="s">
        <v>1226</v>
      </c>
      <c r="R184" s="119" t="s">
        <v>5008</v>
      </c>
      <c r="S184" s="69"/>
      <c r="T184" s="69"/>
      <c r="U184" s="69"/>
      <c r="V184" s="69"/>
      <c r="W184" s="69"/>
      <c r="X184" s="116"/>
      <c r="Y184" s="121"/>
      <c r="Z184" s="639">
        <f t="shared" si="6"/>
        <v>5250.0000000000009</v>
      </c>
      <c r="AA184" s="118">
        <f t="shared" si="7"/>
        <v>80250</v>
      </c>
    </row>
    <row r="185" spans="1:27" x14ac:dyDescent="0.35">
      <c r="A185" s="76"/>
      <c r="B185" s="77" t="s">
        <v>21784</v>
      </c>
      <c r="C185" s="77" t="s">
        <v>21785</v>
      </c>
      <c r="D185" s="77" t="s">
        <v>21786</v>
      </c>
      <c r="E185" s="614" t="s">
        <v>21787</v>
      </c>
      <c r="F185" s="77"/>
      <c r="G185" s="269" t="s">
        <v>22163</v>
      </c>
      <c r="H185" s="69"/>
      <c r="I185" s="118">
        <v>75000</v>
      </c>
      <c r="J185" s="69"/>
      <c r="K185" s="76" t="s">
        <v>9389</v>
      </c>
      <c r="L185" s="75">
        <v>2007</v>
      </c>
      <c r="M185" s="119" t="s">
        <v>8719</v>
      </c>
      <c r="N185" s="80">
        <v>4007975</v>
      </c>
      <c r="O185" s="119" t="s">
        <v>1063</v>
      </c>
      <c r="P185" s="69"/>
      <c r="Q185" s="76" t="s">
        <v>1226</v>
      </c>
      <c r="R185" s="119" t="s">
        <v>5008</v>
      </c>
      <c r="S185" s="69"/>
      <c r="T185" s="69"/>
      <c r="U185" s="69"/>
      <c r="V185" s="69"/>
      <c r="W185" s="69"/>
      <c r="X185" s="116"/>
      <c r="Y185" s="121"/>
      <c r="Z185" s="639">
        <f t="shared" si="6"/>
        <v>5250.0000000000009</v>
      </c>
      <c r="AA185" s="118">
        <f t="shared" si="7"/>
        <v>80250</v>
      </c>
    </row>
    <row r="186" spans="1:27" x14ac:dyDescent="0.35">
      <c r="A186" s="76"/>
      <c r="B186" s="77" t="s">
        <v>21784</v>
      </c>
      <c r="C186" s="77" t="s">
        <v>21785</v>
      </c>
      <c r="D186" s="77" t="s">
        <v>21786</v>
      </c>
      <c r="E186" s="614" t="s">
        <v>21787</v>
      </c>
      <c r="F186" s="77"/>
      <c r="G186" s="269" t="s">
        <v>22164</v>
      </c>
      <c r="H186" s="69"/>
      <c r="I186" s="118">
        <v>75000</v>
      </c>
      <c r="J186" s="69"/>
      <c r="K186" s="76" t="s">
        <v>9389</v>
      </c>
      <c r="L186" s="75">
        <v>2007</v>
      </c>
      <c r="M186" s="119" t="s">
        <v>8719</v>
      </c>
      <c r="N186" s="80">
        <v>4007976</v>
      </c>
      <c r="O186" s="119" t="s">
        <v>1063</v>
      </c>
      <c r="P186" s="69"/>
      <c r="Q186" s="76" t="s">
        <v>1226</v>
      </c>
      <c r="R186" s="119" t="s">
        <v>5008</v>
      </c>
      <c r="S186" s="69"/>
      <c r="T186" s="69"/>
      <c r="U186" s="69"/>
      <c r="V186" s="69"/>
      <c r="W186" s="69"/>
      <c r="X186" s="116"/>
      <c r="Y186" s="121"/>
      <c r="Z186" s="639">
        <f t="shared" si="6"/>
        <v>5250.0000000000009</v>
      </c>
      <c r="AA186" s="118">
        <f t="shared" si="7"/>
        <v>80250</v>
      </c>
    </row>
    <row r="187" spans="1:27" x14ac:dyDescent="0.35">
      <c r="A187" s="76"/>
      <c r="B187" s="77" t="s">
        <v>21784</v>
      </c>
      <c r="C187" s="77" t="s">
        <v>21785</v>
      </c>
      <c r="D187" s="77" t="s">
        <v>21786</v>
      </c>
      <c r="E187" s="614" t="s">
        <v>21787</v>
      </c>
      <c r="F187" s="77"/>
      <c r="G187" s="269" t="s">
        <v>22165</v>
      </c>
      <c r="H187" s="69"/>
      <c r="I187" s="118">
        <v>75000</v>
      </c>
      <c r="J187" s="69"/>
      <c r="K187" s="76" t="s">
        <v>9389</v>
      </c>
      <c r="L187" s="75">
        <v>2007</v>
      </c>
      <c r="M187" s="119" t="s">
        <v>19192</v>
      </c>
      <c r="N187" s="80" t="s">
        <v>22166</v>
      </c>
      <c r="O187" s="119" t="s">
        <v>1063</v>
      </c>
      <c r="P187" s="69"/>
      <c r="Q187" s="76" t="s">
        <v>1226</v>
      </c>
      <c r="R187" s="119" t="s">
        <v>5008</v>
      </c>
      <c r="S187" s="69"/>
      <c r="T187" s="69"/>
      <c r="U187" s="69"/>
      <c r="V187" s="69"/>
      <c r="W187" s="69"/>
      <c r="X187" s="116"/>
      <c r="Y187" s="121"/>
      <c r="Z187" s="639">
        <f t="shared" si="6"/>
        <v>5250.0000000000009</v>
      </c>
      <c r="AA187" s="118">
        <f t="shared" si="7"/>
        <v>80250</v>
      </c>
    </row>
    <row r="188" spans="1:27" x14ac:dyDescent="0.35">
      <c r="A188" s="76"/>
      <c r="B188" s="77" t="s">
        <v>21784</v>
      </c>
      <c r="C188" s="77" t="s">
        <v>21785</v>
      </c>
      <c r="D188" s="77" t="s">
        <v>21786</v>
      </c>
      <c r="E188" s="614" t="s">
        <v>21787</v>
      </c>
      <c r="F188" s="77"/>
      <c r="G188" s="269" t="s">
        <v>22167</v>
      </c>
      <c r="H188" s="69"/>
      <c r="I188" s="118">
        <v>75000</v>
      </c>
      <c r="J188" s="69"/>
      <c r="K188" s="76" t="s">
        <v>9389</v>
      </c>
      <c r="L188" s="75">
        <v>2007</v>
      </c>
      <c r="M188" s="119" t="s">
        <v>19192</v>
      </c>
      <c r="N188" s="80" t="s">
        <v>22168</v>
      </c>
      <c r="O188" s="119" t="s">
        <v>1063</v>
      </c>
      <c r="P188" s="69"/>
      <c r="Q188" s="76" t="s">
        <v>1226</v>
      </c>
      <c r="R188" s="119" t="s">
        <v>5008</v>
      </c>
      <c r="S188" s="69"/>
      <c r="T188" s="69"/>
      <c r="U188" s="69"/>
      <c r="V188" s="69"/>
      <c r="W188" s="69"/>
      <c r="X188" s="116"/>
      <c r="Y188" s="121"/>
      <c r="Z188" s="639">
        <f t="shared" si="6"/>
        <v>5250.0000000000009</v>
      </c>
      <c r="AA188" s="118">
        <f t="shared" si="7"/>
        <v>80250</v>
      </c>
    </row>
    <row r="189" spans="1:27" x14ac:dyDescent="0.35">
      <c r="A189" s="76"/>
      <c r="B189" s="77" t="s">
        <v>21784</v>
      </c>
      <c r="C189" s="77" t="s">
        <v>21785</v>
      </c>
      <c r="D189" s="77" t="s">
        <v>21786</v>
      </c>
      <c r="E189" s="614" t="s">
        <v>21787</v>
      </c>
      <c r="F189" s="77"/>
      <c r="G189" s="269" t="s">
        <v>22169</v>
      </c>
      <c r="H189" s="69"/>
      <c r="I189" s="118">
        <v>75000</v>
      </c>
      <c r="J189" s="69"/>
      <c r="K189" s="76" t="s">
        <v>9389</v>
      </c>
      <c r="L189" s="75">
        <v>2007</v>
      </c>
      <c r="M189" s="119" t="s">
        <v>19192</v>
      </c>
      <c r="N189" s="80" t="s">
        <v>22170</v>
      </c>
      <c r="O189" s="119" t="s">
        <v>1063</v>
      </c>
      <c r="P189" s="69"/>
      <c r="Q189" s="76" t="s">
        <v>1226</v>
      </c>
      <c r="R189" s="119" t="s">
        <v>5008</v>
      </c>
      <c r="S189" s="69"/>
      <c r="T189" s="69"/>
      <c r="U189" s="69"/>
      <c r="V189" s="69"/>
      <c r="W189" s="69"/>
      <c r="X189" s="116"/>
      <c r="Y189" s="121"/>
      <c r="Z189" s="639">
        <f t="shared" si="6"/>
        <v>5250.0000000000009</v>
      </c>
      <c r="AA189" s="118">
        <f t="shared" si="7"/>
        <v>80250</v>
      </c>
    </row>
    <row r="190" spans="1:27" x14ac:dyDescent="0.35">
      <c r="A190" s="76"/>
      <c r="B190" s="77" t="s">
        <v>21784</v>
      </c>
      <c r="C190" s="77" t="s">
        <v>21785</v>
      </c>
      <c r="D190" s="77" t="s">
        <v>21786</v>
      </c>
      <c r="E190" s="614" t="s">
        <v>21787</v>
      </c>
      <c r="F190" s="77"/>
      <c r="G190" s="269" t="s">
        <v>22171</v>
      </c>
      <c r="H190" s="69"/>
      <c r="I190" s="118">
        <v>75000</v>
      </c>
      <c r="J190" s="69"/>
      <c r="K190" s="76" t="s">
        <v>9389</v>
      </c>
      <c r="L190" s="75">
        <v>2007</v>
      </c>
      <c r="M190" s="119" t="s">
        <v>19192</v>
      </c>
      <c r="N190" s="80" t="s">
        <v>22172</v>
      </c>
      <c r="O190" s="119" t="s">
        <v>1063</v>
      </c>
      <c r="P190" s="69"/>
      <c r="Q190" s="76" t="s">
        <v>1226</v>
      </c>
      <c r="R190" s="119" t="s">
        <v>5008</v>
      </c>
      <c r="S190" s="69"/>
      <c r="T190" s="69"/>
      <c r="U190" s="69"/>
      <c r="V190" s="69"/>
      <c r="W190" s="69"/>
      <c r="X190" s="116"/>
      <c r="Y190" s="121"/>
      <c r="Z190" s="639">
        <f t="shared" si="6"/>
        <v>5250.0000000000009</v>
      </c>
      <c r="AA190" s="118">
        <f t="shared" si="7"/>
        <v>80250</v>
      </c>
    </row>
    <row r="191" spans="1:27" x14ac:dyDescent="0.35">
      <c r="A191" s="76"/>
      <c r="B191" s="77" t="s">
        <v>21784</v>
      </c>
      <c r="C191" s="77" t="s">
        <v>21785</v>
      </c>
      <c r="D191" s="77" t="s">
        <v>21786</v>
      </c>
      <c r="E191" s="614" t="s">
        <v>21787</v>
      </c>
      <c r="F191" s="77"/>
      <c r="G191" s="269" t="s">
        <v>22173</v>
      </c>
      <c r="H191" s="69"/>
      <c r="I191" s="118">
        <f>2000*162</f>
        <v>324000</v>
      </c>
      <c r="J191" s="69"/>
      <c r="K191" s="76"/>
      <c r="L191" s="75"/>
      <c r="M191" s="119"/>
      <c r="N191" s="80"/>
      <c r="O191" s="75"/>
      <c r="P191" s="69"/>
      <c r="Q191" s="76"/>
      <c r="R191" s="119"/>
      <c r="S191" s="69"/>
      <c r="T191" s="69"/>
      <c r="U191" s="69"/>
      <c r="V191" s="69"/>
      <c r="W191" s="69"/>
      <c r="X191" s="116"/>
      <c r="Y191" s="121"/>
      <c r="Z191" s="639">
        <f t="shared" si="6"/>
        <v>22680.000000000004</v>
      </c>
      <c r="AA191" s="118">
        <f t="shared" si="7"/>
        <v>346680</v>
      </c>
    </row>
    <row r="192" spans="1:27" x14ac:dyDescent="0.35">
      <c r="A192" s="64"/>
      <c r="B192" s="64"/>
      <c r="C192" s="64"/>
      <c r="D192" s="64"/>
      <c r="E192" s="115"/>
      <c r="F192" s="64"/>
      <c r="G192" s="267" t="s">
        <v>1168</v>
      </c>
      <c r="H192" s="64"/>
      <c r="I192" s="67"/>
      <c r="J192" s="64"/>
      <c r="K192" s="64"/>
      <c r="L192" s="68"/>
      <c r="M192" s="68"/>
      <c r="N192" s="68"/>
      <c r="O192" s="68"/>
      <c r="P192" s="64"/>
      <c r="Q192" s="64"/>
      <c r="R192" s="68"/>
      <c r="S192" s="64"/>
      <c r="T192" s="64"/>
      <c r="U192" s="64"/>
      <c r="V192" s="64"/>
      <c r="W192" s="64"/>
      <c r="X192" s="115"/>
      <c r="Y192" s="115"/>
      <c r="Z192" s="639">
        <f t="shared" si="6"/>
        <v>0</v>
      </c>
      <c r="AA192" s="67">
        <f t="shared" si="7"/>
        <v>0</v>
      </c>
    </row>
    <row r="193" spans="1:27" x14ac:dyDescent="0.35">
      <c r="A193" s="76"/>
      <c r="B193" s="76"/>
      <c r="C193" s="76"/>
      <c r="D193" s="76"/>
      <c r="E193" s="121"/>
      <c r="G193" s="269" t="s">
        <v>1852</v>
      </c>
      <c r="H193" s="69"/>
      <c r="I193" s="74"/>
      <c r="J193" s="69"/>
      <c r="K193" s="79" t="s">
        <v>1852</v>
      </c>
      <c r="L193" s="79" t="s">
        <v>1852</v>
      </c>
      <c r="M193" s="79" t="s">
        <v>1852</v>
      </c>
      <c r="N193" s="79" t="s">
        <v>1852</v>
      </c>
      <c r="O193" s="79" t="s">
        <v>1852</v>
      </c>
      <c r="P193" s="76"/>
      <c r="Q193" s="79" t="s">
        <v>1852</v>
      </c>
      <c r="R193" s="79" t="s">
        <v>1852</v>
      </c>
      <c r="S193" s="76"/>
      <c r="T193" s="76"/>
      <c r="U193" s="76"/>
      <c r="V193" s="76"/>
      <c r="W193" s="76"/>
      <c r="X193" s="121"/>
      <c r="Y193" s="121"/>
      <c r="Z193" s="639">
        <f t="shared" si="6"/>
        <v>0</v>
      </c>
      <c r="AA193" s="74">
        <f t="shared" si="7"/>
        <v>0</v>
      </c>
    </row>
    <row r="194" spans="1:27" x14ac:dyDescent="0.35">
      <c r="A194" s="64"/>
      <c r="B194" s="64"/>
      <c r="C194" s="64"/>
      <c r="D194" s="64"/>
      <c r="E194" s="115"/>
      <c r="F194" s="64"/>
      <c r="G194" s="267" t="s">
        <v>1944</v>
      </c>
      <c r="H194" s="64"/>
      <c r="I194" s="67"/>
      <c r="J194" s="64"/>
      <c r="K194" s="64"/>
      <c r="L194" s="68"/>
      <c r="M194" s="68"/>
      <c r="N194" s="68"/>
      <c r="O194" s="68"/>
      <c r="P194" s="64"/>
      <c r="Q194" s="64"/>
      <c r="R194" s="68"/>
      <c r="S194" s="64"/>
      <c r="T194" s="64"/>
      <c r="U194" s="64"/>
      <c r="V194" s="64"/>
      <c r="W194" s="64"/>
      <c r="X194" s="115"/>
      <c r="Y194" s="115"/>
      <c r="Z194" s="639">
        <f t="shared" si="6"/>
        <v>0</v>
      </c>
      <c r="AA194" s="67">
        <f t="shared" si="7"/>
        <v>0</v>
      </c>
    </row>
    <row r="195" spans="1:27" x14ac:dyDescent="0.35">
      <c r="A195" s="76"/>
      <c r="B195" s="77" t="s">
        <v>21784</v>
      </c>
      <c r="C195" s="77" t="s">
        <v>21785</v>
      </c>
      <c r="D195" s="77" t="s">
        <v>21786</v>
      </c>
      <c r="E195" s="614" t="s">
        <v>21787</v>
      </c>
      <c r="F195" s="77"/>
      <c r="G195" s="269" t="s">
        <v>22174</v>
      </c>
      <c r="H195" s="69"/>
      <c r="I195" s="74"/>
      <c r="J195" s="69"/>
      <c r="K195" s="76" t="s">
        <v>9389</v>
      </c>
      <c r="L195" s="75" t="s">
        <v>1063</v>
      </c>
      <c r="M195" s="119" t="s">
        <v>22175</v>
      </c>
      <c r="N195" s="80">
        <v>139118</v>
      </c>
      <c r="O195" s="75" t="s">
        <v>1063</v>
      </c>
      <c r="P195" s="69"/>
      <c r="Q195" s="76" t="s">
        <v>1226</v>
      </c>
      <c r="R195" s="119" t="s">
        <v>5008</v>
      </c>
      <c r="S195" s="69"/>
      <c r="T195" s="69"/>
      <c r="U195" s="69"/>
      <c r="V195" s="69"/>
      <c r="W195" s="69"/>
      <c r="X195" s="116"/>
      <c r="Y195" s="121"/>
      <c r="Z195" s="639">
        <f t="shared" si="6"/>
        <v>0</v>
      </c>
      <c r="AA195" s="74">
        <f t="shared" si="7"/>
        <v>0</v>
      </c>
    </row>
    <row r="196" spans="1:27" x14ac:dyDescent="0.35">
      <c r="A196" s="76"/>
      <c r="B196" s="77" t="s">
        <v>21784</v>
      </c>
      <c r="C196" s="77" t="s">
        <v>21785</v>
      </c>
      <c r="D196" s="77" t="s">
        <v>21786</v>
      </c>
      <c r="E196" s="614" t="s">
        <v>21787</v>
      </c>
      <c r="F196" s="77"/>
      <c r="G196" s="269" t="s">
        <v>22176</v>
      </c>
      <c r="H196" s="69"/>
      <c r="I196" s="74"/>
      <c r="J196" s="69"/>
      <c r="K196" s="76" t="s">
        <v>22177</v>
      </c>
      <c r="L196" s="75" t="s">
        <v>1063</v>
      </c>
      <c r="M196" s="119" t="s">
        <v>22178</v>
      </c>
      <c r="N196" s="80">
        <v>2007284033</v>
      </c>
      <c r="O196" s="75" t="s">
        <v>1063</v>
      </c>
      <c r="P196" s="69"/>
      <c r="Q196" s="76" t="s">
        <v>1226</v>
      </c>
      <c r="R196" s="119" t="s">
        <v>5008</v>
      </c>
      <c r="S196" s="69"/>
      <c r="T196" s="69"/>
      <c r="U196" s="69"/>
      <c r="V196" s="69"/>
      <c r="W196" s="69"/>
      <c r="X196" s="116"/>
      <c r="Y196" s="121"/>
      <c r="Z196" s="639">
        <f t="shared" si="6"/>
        <v>0</v>
      </c>
      <c r="AA196" s="74">
        <f t="shared" si="7"/>
        <v>0</v>
      </c>
    </row>
    <row r="197" spans="1:27" x14ac:dyDescent="0.35">
      <c r="A197" s="76"/>
      <c r="B197" s="77"/>
      <c r="C197" s="77"/>
      <c r="D197" s="77"/>
      <c r="E197" s="614"/>
      <c r="F197" s="77"/>
      <c r="G197" s="269"/>
      <c r="H197" s="69"/>
      <c r="I197" s="74">
        <v>4000000</v>
      </c>
      <c r="J197" s="69"/>
      <c r="K197" s="76"/>
      <c r="L197" s="75"/>
      <c r="M197" s="119"/>
      <c r="N197" s="80"/>
      <c r="O197" s="75"/>
      <c r="P197" s="69"/>
      <c r="Q197" s="76"/>
      <c r="R197" s="119"/>
      <c r="S197" s="69"/>
      <c r="T197" s="69"/>
      <c r="U197" s="69"/>
      <c r="V197" s="69"/>
      <c r="W197" s="69"/>
      <c r="X197" s="116"/>
      <c r="Y197" s="121"/>
      <c r="Z197" s="639">
        <f t="shared" si="6"/>
        <v>280000</v>
      </c>
      <c r="AA197" s="74">
        <f t="shared" si="7"/>
        <v>4280000</v>
      </c>
    </row>
    <row r="198" spans="1:27" s="181" customFormat="1" x14ac:dyDescent="0.35">
      <c r="A198" s="64"/>
      <c r="B198" s="64"/>
      <c r="C198" s="64"/>
      <c r="D198" s="64"/>
      <c r="E198" s="115"/>
      <c r="F198" s="64"/>
      <c r="G198" s="272" t="s">
        <v>5449</v>
      </c>
      <c r="H198" s="64"/>
      <c r="I198" s="67"/>
      <c r="J198" s="64"/>
      <c r="K198" s="64"/>
      <c r="L198" s="456"/>
      <c r="M198" s="68"/>
      <c r="N198" s="68"/>
      <c r="O198" s="68"/>
      <c r="P198" s="64"/>
      <c r="Q198" s="64"/>
      <c r="R198" s="68"/>
      <c r="S198" s="64"/>
      <c r="T198" s="64"/>
      <c r="U198" s="64"/>
      <c r="V198" s="64"/>
      <c r="W198" s="64"/>
      <c r="X198" s="115"/>
      <c r="Y198" s="115"/>
      <c r="Z198" s="639">
        <f t="shared" ref="Z198:Z216" si="8">I198*Z$4</f>
        <v>0</v>
      </c>
      <c r="AA198" s="67">
        <f t="shared" ref="AA198:AA216" si="9">I198+Z198</f>
        <v>0</v>
      </c>
    </row>
    <row r="199" spans="1:27" x14ac:dyDescent="0.35">
      <c r="A199" s="69"/>
      <c r="B199" s="77" t="s">
        <v>21784</v>
      </c>
      <c r="C199" s="77" t="s">
        <v>21785</v>
      </c>
      <c r="D199" s="77" t="s">
        <v>21786</v>
      </c>
      <c r="E199" s="614" t="s">
        <v>21787</v>
      </c>
      <c r="F199" s="77"/>
      <c r="G199" s="269" t="s">
        <v>22179</v>
      </c>
      <c r="H199" s="69"/>
      <c r="I199" s="74"/>
      <c r="J199" s="69"/>
      <c r="K199" s="75" t="s">
        <v>1063</v>
      </c>
      <c r="L199" s="75" t="s">
        <v>1063</v>
      </c>
      <c r="M199" s="75" t="s">
        <v>1063</v>
      </c>
      <c r="N199" s="75" t="s">
        <v>1063</v>
      </c>
      <c r="O199" s="75" t="s">
        <v>1063</v>
      </c>
      <c r="P199" s="69"/>
      <c r="Q199" s="75" t="s">
        <v>1063</v>
      </c>
      <c r="R199" s="75" t="s">
        <v>1063</v>
      </c>
      <c r="S199" s="69"/>
      <c r="T199" s="69"/>
      <c r="U199" s="69"/>
      <c r="V199" s="69"/>
      <c r="W199" s="69"/>
      <c r="X199" s="116"/>
      <c r="Y199" s="121"/>
      <c r="Z199" s="639">
        <f t="shared" si="8"/>
        <v>0</v>
      </c>
      <c r="AA199" s="74">
        <f t="shared" si="9"/>
        <v>0</v>
      </c>
    </row>
    <row r="200" spans="1:27" x14ac:dyDescent="0.35">
      <c r="A200" s="76"/>
      <c r="B200" s="77" t="s">
        <v>21784</v>
      </c>
      <c r="C200" s="77" t="s">
        <v>21785</v>
      </c>
      <c r="D200" s="77" t="s">
        <v>21786</v>
      </c>
      <c r="E200" s="614" t="s">
        <v>21787</v>
      </c>
      <c r="F200" s="77"/>
      <c r="G200" s="269" t="s">
        <v>22180</v>
      </c>
      <c r="H200" s="76"/>
      <c r="I200" s="118"/>
      <c r="J200" s="76"/>
      <c r="K200" s="76" t="s">
        <v>3389</v>
      </c>
      <c r="L200" s="75" t="s">
        <v>1063</v>
      </c>
      <c r="M200" s="119" t="s">
        <v>21753</v>
      </c>
      <c r="N200" s="75" t="s">
        <v>1063</v>
      </c>
      <c r="O200" s="75" t="s">
        <v>1063</v>
      </c>
      <c r="P200" s="76"/>
      <c r="Q200" s="75" t="s">
        <v>1063</v>
      </c>
      <c r="R200" s="75" t="s">
        <v>1063</v>
      </c>
      <c r="S200" s="76"/>
      <c r="T200" s="76"/>
      <c r="U200" s="76"/>
      <c r="V200" s="76"/>
      <c r="W200" s="76"/>
      <c r="X200" s="121"/>
      <c r="Y200" s="121"/>
      <c r="Z200" s="639">
        <f t="shared" si="8"/>
        <v>0</v>
      </c>
      <c r="AA200" s="118">
        <f t="shared" si="9"/>
        <v>0</v>
      </c>
    </row>
    <row r="201" spans="1:27" x14ac:dyDescent="0.35">
      <c r="A201" s="76"/>
      <c r="B201" s="77" t="s">
        <v>21784</v>
      </c>
      <c r="C201" s="77" t="s">
        <v>21785</v>
      </c>
      <c r="D201" s="77" t="s">
        <v>21786</v>
      </c>
      <c r="E201" s="614" t="s">
        <v>21787</v>
      </c>
      <c r="F201" s="77"/>
      <c r="G201" s="269" t="s">
        <v>22181</v>
      </c>
      <c r="H201" s="76"/>
      <c r="I201" s="118"/>
      <c r="J201" s="76"/>
      <c r="K201" s="76" t="s">
        <v>3389</v>
      </c>
      <c r="L201" s="75" t="s">
        <v>1063</v>
      </c>
      <c r="M201" s="75" t="s">
        <v>1063</v>
      </c>
      <c r="N201" s="75" t="s">
        <v>1063</v>
      </c>
      <c r="O201" s="75" t="s">
        <v>1063</v>
      </c>
      <c r="P201" s="76"/>
      <c r="Q201" s="75" t="s">
        <v>1063</v>
      </c>
      <c r="R201" s="75" t="s">
        <v>1063</v>
      </c>
      <c r="S201" s="76"/>
      <c r="T201" s="76"/>
      <c r="U201" s="76"/>
      <c r="V201" s="76"/>
      <c r="W201" s="76"/>
      <c r="X201" s="121"/>
      <c r="Y201" s="121"/>
      <c r="Z201" s="639">
        <f t="shared" si="8"/>
        <v>0</v>
      </c>
      <c r="AA201" s="118">
        <f t="shared" si="9"/>
        <v>0</v>
      </c>
    </row>
    <row r="202" spans="1:27" x14ac:dyDescent="0.35">
      <c r="A202" s="76"/>
      <c r="B202" s="77"/>
      <c r="C202" s="77"/>
      <c r="D202" s="77"/>
      <c r="E202" s="614"/>
      <c r="F202" s="77"/>
      <c r="G202" s="269"/>
      <c r="H202" s="76"/>
      <c r="I202" s="118">
        <v>600000</v>
      </c>
      <c r="J202" s="76"/>
      <c r="K202" s="76"/>
      <c r="L202" s="75"/>
      <c r="M202" s="75"/>
      <c r="N202" s="75"/>
      <c r="O202" s="75"/>
      <c r="P202" s="76"/>
      <c r="Q202" s="75"/>
      <c r="R202" s="75"/>
      <c r="S202" s="76"/>
      <c r="T202" s="76"/>
      <c r="U202" s="76"/>
      <c r="V202" s="76"/>
      <c r="W202" s="76"/>
      <c r="X202" s="121"/>
      <c r="Y202" s="121"/>
      <c r="Z202" s="639">
        <f t="shared" si="8"/>
        <v>42000.000000000007</v>
      </c>
      <c r="AA202" s="118">
        <f t="shared" si="9"/>
        <v>642000</v>
      </c>
    </row>
    <row r="203" spans="1:27" x14ac:dyDescent="0.35">
      <c r="A203" s="64"/>
      <c r="B203" s="64"/>
      <c r="C203" s="64"/>
      <c r="D203" s="64"/>
      <c r="E203" s="115"/>
      <c r="F203" s="64"/>
      <c r="G203" s="272" t="s">
        <v>1945</v>
      </c>
      <c r="H203" s="64"/>
      <c r="I203" s="67"/>
      <c r="J203" s="64"/>
      <c r="K203" s="64"/>
      <c r="L203" s="68"/>
      <c r="M203" s="68"/>
      <c r="N203" s="68"/>
      <c r="O203" s="68"/>
      <c r="P203" s="64"/>
      <c r="Q203" s="64"/>
      <c r="R203" s="68"/>
      <c r="S203" s="64"/>
      <c r="T203" s="64"/>
      <c r="U203" s="64"/>
      <c r="V203" s="64"/>
      <c r="W203" s="64"/>
      <c r="X203" s="115"/>
      <c r="Y203" s="115"/>
      <c r="Z203" s="639">
        <f t="shared" si="8"/>
        <v>0</v>
      </c>
      <c r="AA203" s="67">
        <f t="shared" si="9"/>
        <v>0</v>
      </c>
    </row>
    <row r="204" spans="1:27" x14ac:dyDescent="0.35">
      <c r="A204" s="69"/>
      <c r="B204" s="77" t="s">
        <v>21784</v>
      </c>
      <c r="C204" s="77" t="s">
        <v>21785</v>
      </c>
      <c r="D204" s="77" t="s">
        <v>21786</v>
      </c>
      <c r="E204" s="614" t="s">
        <v>21787</v>
      </c>
      <c r="F204" s="77"/>
      <c r="G204" s="269" t="s">
        <v>22182</v>
      </c>
      <c r="H204" s="69"/>
      <c r="I204" s="74">
        <v>1000000</v>
      </c>
      <c r="J204" s="69"/>
      <c r="K204" s="69" t="s">
        <v>1214</v>
      </c>
      <c r="L204" s="75"/>
      <c r="M204" s="75" t="s">
        <v>22183</v>
      </c>
      <c r="N204" s="131" t="s">
        <v>22184</v>
      </c>
      <c r="O204" s="75" t="s">
        <v>1063</v>
      </c>
      <c r="P204" s="69"/>
      <c r="Q204" s="69" t="s">
        <v>1586</v>
      </c>
      <c r="R204" s="75" t="s">
        <v>1066</v>
      </c>
      <c r="S204" s="69"/>
      <c r="T204" s="69"/>
      <c r="U204" s="69"/>
      <c r="V204" s="69"/>
      <c r="W204" s="69"/>
      <c r="X204" s="116"/>
      <c r="Y204" s="121"/>
      <c r="Z204" s="639">
        <f t="shared" si="8"/>
        <v>70000</v>
      </c>
      <c r="AA204" s="74">
        <f t="shared" si="9"/>
        <v>1070000</v>
      </c>
    </row>
    <row r="205" spans="1:27" x14ac:dyDescent="0.35">
      <c r="A205" s="69"/>
      <c r="B205" s="77" t="s">
        <v>21784</v>
      </c>
      <c r="C205" s="77" t="s">
        <v>21785</v>
      </c>
      <c r="D205" s="77" t="s">
        <v>21786</v>
      </c>
      <c r="E205" s="614" t="s">
        <v>21787</v>
      </c>
      <c r="F205" s="77"/>
      <c r="G205" s="269" t="s">
        <v>22182</v>
      </c>
      <c r="H205" s="69"/>
      <c r="I205" s="74">
        <v>1000000</v>
      </c>
      <c r="J205" s="69"/>
      <c r="K205" s="69" t="s">
        <v>1214</v>
      </c>
      <c r="L205" s="75"/>
      <c r="M205" s="75" t="s">
        <v>22183</v>
      </c>
      <c r="N205" s="131" t="s">
        <v>22185</v>
      </c>
      <c r="O205" s="75" t="s">
        <v>1063</v>
      </c>
      <c r="P205" s="69"/>
      <c r="Q205" s="69" t="s">
        <v>1586</v>
      </c>
      <c r="R205" s="75" t="s">
        <v>1066</v>
      </c>
      <c r="S205" s="69"/>
      <c r="T205" s="69"/>
      <c r="U205" s="69"/>
      <c r="V205" s="69"/>
      <c r="W205" s="69"/>
      <c r="X205" s="116"/>
      <c r="Y205" s="121"/>
      <c r="Z205" s="639">
        <f t="shared" si="8"/>
        <v>70000</v>
      </c>
      <c r="AA205" s="74">
        <f t="shared" si="9"/>
        <v>1070000</v>
      </c>
    </row>
    <row r="206" spans="1:27" x14ac:dyDescent="0.35">
      <c r="A206" s="69"/>
      <c r="B206" s="77"/>
      <c r="C206" s="77"/>
      <c r="D206" s="77"/>
      <c r="E206" s="614"/>
      <c r="F206" s="77"/>
      <c r="G206" s="269"/>
      <c r="H206" s="69"/>
      <c r="I206" s="74"/>
      <c r="J206" s="69"/>
      <c r="K206" s="69"/>
      <c r="L206" s="75"/>
      <c r="M206" s="75"/>
      <c r="N206" s="131"/>
      <c r="O206" s="75"/>
      <c r="P206" s="69"/>
      <c r="Q206" s="69"/>
      <c r="R206" s="75"/>
      <c r="S206" s="69"/>
      <c r="T206" s="69"/>
      <c r="U206" s="69"/>
      <c r="V206" s="69"/>
      <c r="W206" s="69"/>
      <c r="X206" s="116"/>
      <c r="Y206" s="121"/>
      <c r="Z206" s="639">
        <f t="shared" si="8"/>
        <v>0</v>
      </c>
      <c r="AA206" s="74">
        <f t="shared" si="9"/>
        <v>0</v>
      </c>
    </row>
    <row r="207" spans="1:27" x14ac:dyDescent="0.35">
      <c r="A207" s="64"/>
      <c r="B207" s="64"/>
      <c r="C207" s="64"/>
      <c r="D207" s="64"/>
      <c r="E207" s="115"/>
      <c r="F207" s="64"/>
      <c r="G207" s="272" t="s">
        <v>1590</v>
      </c>
      <c r="H207" s="64"/>
      <c r="I207" s="67"/>
      <c r="J207" s="64"/>
      <c r="K207" s="64"/>
      <c r="L207" s="68"/>
      <c r="M207" s="68"/>
      <c r="N207" s="68"/>
      <c r="O207" s="68"/>
      <c r="P207" s="64"/>
      <c r="Q207" s="64"/>
      <c r="R207" s="68"/>
      <c r="S207" s="64"/>
      <c r="T207" s="64"/>
      <c r="U207" s="64"/>
      <c r="V207" s="64"/>
      <c r="W207" s="64"/>
      <c r="X207" s="115"/>
      <c r="Y207" s="115"/>
      <c r="Z207" s="639">
        <f t="shared" si="8"/>
        <v>0</v>
      </c>
      <c r="AA207" s="67">
        <f t="shared" si="9"/>
        <v>0</v>
      </c>
    </row>
    <row r="208" spans="1:27" x14ac:dyDescent="0.35">
      <c r="A208" s="76"/>
      <c r="B208" s="77" t="s">
        <v>21784</v>
      </c>
      <c r="C208" s="77" t="s">
        <v>21785</v>
      </c>
      <c r="D208" s="77" t="s">
        <v>21786</v>
      </c>
      <c r="E208" s="614" t="s">
        <v>21787</v>
      </c>
      <c r="F208" s="77"/>
      <c r="G208" s="277" t="s">
        <v>22186</v>
      </c>
      <c r="H208" s="76"/>
      <c r="I208" s="118">
        <v>720000</v>
      </c>
      <c r="J208" s="76"/>
      <c r="K208" s="76" t="s">
        <v>1230</v>
      </c>
      <c r="L208" s="119"/>
      <c r="M208" s="119" t="s">
        <v>17528</v>
      </c>
      <c r="N208" s="75" t="s">
        <v>1063</v>
      </c>
      <c r="O208" s="75" t="s">
        <v>1063</v>
      </c>
      <c r="P208" s="76"/>
      <c r="Q208" s="76" t="s">
        <v>3655</v>
      </c>
      <c r="R208" s="119" t="s">
        <v>22187</v>
      </c>
      <c r="S208" s="76"/>
      <c r="T208" s="76"/>
      <c r="U208" s="76"/>
      <c r="V208" s="76"/>
      <c r="W208" s="76"/>
      <c r="X208" s="121"/>
      <c r="Y208" s="121"/>
      <c r="Z208" s="639">
        <f t="shared" si="8"/>
        <v>50400.000000000007</v>
      </c>
      <c r="AA208" s="118">
        <f t="shared" si="9"/>
        <v>770400</v>
      </c>
    </row>
    <row r="209" spans="1:27" s="181" customFormat="1" x14ac:dyDescent="0.35">
      <c r="A209" s="64"/>
      <c r="B209" s="64"/>
      <c r="C209" s="64"/>
      <c r="D209" s="64"/>
      <c r="E209" s="115"/>
      <c r="F209" s="64"/>
      <c r="G209" s="272" t="s">
        <v>2692</v>
      </c>
      <c r="H209" s="64"/>
      <c r="I209" s="67"/>
      <c r="J209" s="64"/>
      <c r="K209" s="64"/>
      <c r="L209" s="68"/>
      <c r="M209" s="68"/>
      <c r="N209" s="68"/>
      <c r="O209" s="68"/>
      <c r="P209" s="64"/>
      <c r="Q209" s="64"/>
      <c r="R209" s="68"/>
      <c r="S209" s="64"/>
      <c r="T209" s="64"/>
      <c r="U209" s="64"/>
      <c r="V209" s="64"/>
      <c r="W209" s="64"/>
      <c r="X209" s="115"/>
      <c r="Y209" s="115"/>
      <c r="Z209" s="639">
        <f t="shared" si="8"/>
        <v>0</v>
      </c>
      <c r="AA209" s="67">
        <f t="shared" si="9"/>
        <v>0</v>
      </c>
    </row>
    <row r="210" spans="1:27" x14ac:dyDescent="0.35">
      <c r="A210" s="76"/>
      <c r="B210" s="77" t="s">
        <v>21784</v>
      </c>
      <c r="C210" s="77" t="s">
        <v>21785</v>
      </c>
      <c r="D210" s="77" t="s">
        <v>21786</v>
      </c>
      <c r="E210" s="614" t="s">
        <v>21787</v>
      </c>
      <c r="F210" s="77"/>
      <c r="G210" s="269" t="s">
        <v>22188</v>
      </c>
      <c r="H210" s="76"/>
      <c r="I210" s="118">
        <v>170000</v>
      </c>
      <c r="J210" s="76"/>
      <c r="K210" s="76" t="s">
        <v>1765</v>
      </c>
      <c r="L210" s="76" t="s">
        <v>1765</v>
      </c>
      <c r="M210" s="76" t="s">
        <v>1765</v>
      </c>
      <c r="N210" s="76" t="s">
        <v>1765</v>
      </c>
      <c r="O210" s="76" t="s">
        <v>1765</v>
      </c>
      <c r="P210" s="76"/>
      <c r="Q210" s="76" t="s">
        <v>1765</v>
      </c>
      <c r="R210" s="76" t="s">
        <v>1765</v>
      </c>
      <c r="S210" s="76"/>
      <c r="T210" s="76"/>
      <c r="U210" s="76"/>
      <c r="V210" s="76"/>
      <c r="W210" s="76"/>
      <c r="X210" s="121"/>
      <c r="Y210" s="121"/>
      <c r="Z210" s="639">
        <f t="shared" si="8"/>
        <v>11900.000000000002</v>
      </c>
      <c r="AA210" s="118">
        <f t="shared" si="9"/>
        <v>181900</v>
      </c>
    </row>
    <row r="211" spans="1:27" x14ac:dyDescent="0.35">
      <c r="A211" s="76"/>
      <c r="B211" s="77" t="s">
        <v>21784</v>
      </c>
      <c r="C211" s="77" t="s">
        <v>21785</v>
      </c>
      <c r="D211" s="77" t="s">
        <v>21786</v>
      </c>
      <c r="E211" s="614" t="s">
        <v>21787</v>
      </c>
      <c r="F211" s="77"/>
      <c r="G211" s="269" t="s">
        <v>22189</v>
      </c>
      <c r="H211" s="76"/>
      <c r="I211" s="118">
        <v>170000</v>
      </c>
      <c r="J211" s="76"/>
      <c r="K211" s="76" t="s">
        <v>1765</v>
      </c>
      <c r="L211" s="76" t="s">
        <v>1765</v>
      </c>
      <c r="M211" s="76" t="s">
        <v>1765</v>
      </c>
      <c r="N211" s="76" t="s">
        <v>1765</v>
      </c>
      <c r="O211" s="76" t="s">
        <v>1765</v>
      </c>
      <c r="P211" s="76"/>
      <c r="Q211" s="76" t="s">
        <v>1765</v>
      </c>
      <c r="R211" s="76" t="s">
        <v>1765</v>
      </c>
      <c r="S211" s="76"/>
      <c r="T211" s="76"/>
      <c r="U211" s="76"/>
      <c r="V211" s="76"/>
      <c r="W211" s="76"/>
      <c r="X211" s="121"/>
      <c r="Y211" s="121"/>
      <c r="Z211" s="639">
        <f t="shared" si="8"/>
        <v>11900.000000000002</v>
      </c>
      <c r="AA211" s="118">
        <f t="shared" si="9"/>
        <v>181900</v>
      </c>
    </row>
    <row r="212" spans="1:27" x14ac:dyDescent="0.35">
      <c r="A212" s="76"/>
      <c r="B212" s="77" t="s">
        <v>21784</v>
      </c>
      <c r="C212" s="77" t="s">
        <v>21785</v>
      </c>
      <c r="D212" s="77" t="s">
        <v>21786</v>
      </c>
      <c r="E212" s="614" t="s">
        <v>21787</v>
      </c>
      <c r="F212" s="77"/>
      <c r="G212" s="269" t="s">
        <v>22190</v>
      </c>
      <c r="H212" s="76"/>
      <c r="I212" s="118">
        <v>170000</v>
      </c>
      <c r="J212" s="76"/>
      <c r="K212" s="76" t="s">
        <v>1765</v>
      </c>
      <c r="L212" s="76" t="s">
        <v>1765</v>
      </c>
      <c r="M212" s="76" t="s">
        <v>1765</v>
      </c>
      <c r="N212" s="76" t="s">
        <v>1765</v>
      </c>
      <c r="O212" s="76" t="s">
        <v>1765</v>
      </c>
      <c r="P212" s="76"/>
      <c r="Q212" s="76" t="s">
        <v>1765</v>
      </c>
      <c r="R212" s="76" t="s">
        <v>1765</v>
      </c>
      <c r="S212" s="76"/>
      <c r="T212" s="76"/>
      <c r="U212" s="76"/>
      <c r="V212" s="76"/>
      <c r="W212" s="76"/>
      <c r="X212" s="121"/>
      <c r="Y212" s="121"/>
      <c r="Z212" s="639">
        <f t="shared" si="8"/>
        <v>11900.000000000002</v>
      </c>
      <c r="AA212" s="118">
        <f t="shared" si="9"/>
        <v>181900</v>
      </c>
    </row>
    <row r="213" spans="1:27" x14ac:dyDescent="0.35">
      <c r="A213" s="76"/>
      <c r="B213" s="77" t="s">
        <v>21784</v>
      </c>
      <c r="C213" s="77" t="s">
        <v>21785</v>
      </c>
      <c r="D213" s="77" t="s">
        <v>21786</v>
      </c>
      <c r="E213" s="614" t="s">
        <v>21787</v>
      </c>
      <c r="F213" s="77"/>
      <c r="G213" s="269" t="s">
        <v>22191</v>
      </c>
      <c r="H213" s="76"/>
      <c r="I213" s="118">
        <v>170000</v>
      </c>
      <c r="J213" s="76"/>
      <c r="K213" s="76" t="s">
        <v>1765</v>
      </c>
      <c r="L213" s="76" t="s">
        <v>1765</v>
      </c>
      <c r="M213" s="76" t="s">
        <v>1765</v>
      </c>
      <c r="N213" s="76" t="s">
        <v>1765</v>
      </c>
      <c r="O213" s="76" t="s">
        <v>1765</v>
      </c>
      <c r="P213" s="76"/>
      <c r="Q213" s="76" t="s">
        <v>1765</v>
      </c>
      <c r="R213" s="76" t="s">
        <v>1765</v>
      </c>
      <c r="S213" s="76"/>
      <c r="T213" s="76"/>
      <c r="U213" s="76"/>
      <c r="V213" s="76"/>
      <c r="W213" s="76"/>
      <c r="X213" s="121"/>
      <c r="Y213" s="121"/>
      <c r="Z213" s="639">
        <f t="shared" si="8"/>
        <v>11900.000000000002</v>
      </c>
      <c r="AA213" s="118">
        <f t="shared" si="9"/>
        <v>181900</v>
      </c>
    </row>
    <row r="214" spans="1:27" x14ac:dyDescent="0.35">
      <c r="A214" s="76"/>
      <c r="B214" s="77" t="s">
        <v>21784</v>
      </c>
      <c r="C214" s="77" t="s">
        <v>21785</v>
      </c>
      <c r="D214" s="77" t="s">
        <v>21786</v>
      </c>
      <c r="E214" s="614" t="s">
        <v>21787</v>
      </c>
      <c r="F214" s="77"/>
      <c r="G214" s="269" t="s">
        <v>22192</v>
      </c>
      <c r="H214" s="76"/>
      <c r="I214" s="118">
        <v>170000</v>
      </c>
      <c r="J214" s="76"/>
      <c r="K214" s="76" t="s">
        <v>1765</v>
      </c>
      <c r="L214" s="76" t="s">
        <v>1765</v>
      </c>
      <c r="M214" s="76" t="s">
        <v>1765</v>
      </c>
      <c r="N214" s="76" t="s">
        <v>1765</v>
      </c>
      <c r="O214" s="76" t="s">
        <v>1765</v>
      </c>
      <c r="P214" s="76"/>
      <c r="Q214" s="76" t="s">
        <v>1765</v>
      </c>
      <c r="R214" s="76" t="s">
        <v>1765</v>
      </c>
      <c r="S214" s="76"/>
      <c r="T214" s="76"/>
      <c r="U214" s="76"/>
      <c r="V214" s="76"/>
      <c r="W214" s="76"/>
      <c r="X214" s="121"/>
      <c r="Y214" s="121"/>
      <c r="Z214" s="639">
        <f t="shared" si="8"/>
        <v>11900.000000000002</v>
      </c>
      <c r="AA214" s="118">
        <f t="shared" si="9"/>
        <v>181900</v>
      </c>
    </row>
    <row r="215" spans="1:27" x14ac:dyDescent="0.35">
      <c r="A215" s="76"/>
      <c r="B215" s="77" t="s">
        <v>21784</v>
      </c>
      <c r="C215" s="77" t="s">
        <v>21785</v>
      </c>
      <c r="D215" s="77" t="s">
        <v>21786</v>
      </c>
      <c r="E215" s="614" t="s">
        <v>21787</v>
      </c>
      <c r="F215" s="77"/>
      <c r="G215" s="269" t="s">
        <v>22193</v>
      </c>
      <c r="H215" s="76"/>
      <c r="I215" s="118">
        <v>170000</v>
      </c>
      <c r="J215" s="76"/>
      <c r="K215" s="76" t="s">
        <v>1765</v>
      </c>
      <c r="L215" s="76" t="s">
        <v>1765</v>
      </c>
      <c r="M215" s="76" t="s">
        <v>1765</v>
      </c>
      <c r="N215" s="76" t="s">
        <v>1765</v>
      </c>
      <c r="O215" s="76" t="s">
        <v>1765</v>
      </c>
      <c r="P215" s="76"/>
      <c r="Q215" s="76" t="s">
        <v>1765</v>
      </c>
      <c r="R215" s="76" t="s">
        <v>1765</v>
      </c>
      <c r="S215" s="76"/>
      <c r="T215" s="76"/>
      <c r="U215" s="76"/>
      <c r="V215" s="76"/>
      <c r="W215" s="76"/>
      <c r="X215" s="121"/>
      <c r="Y215" s="121"/>
      <c r="Z215" s="639">
        <f t="shared" si="8"/>
        <v>11900.000000000002</v>
      </c>
      <c r="AA215" s="118">
        <f t="shared" si="9"/>
        <v>181900</v>
      </c>
    </row>
    <row r="216" spans="1:27" x14ac:dyDescent="0.35">
      <c r="G216" s="123" t="s">
        <v>894</v>
      </c>
      <c r="H216" s="123"/>
      <c r="I216" s="124">
        <f>SUM(I5:I215)</f>
        <v>128052000</v>
      </c>
      <c r="Z216" s="639">
        <f t="shared" si="8"/>
        <v>8963640</v>
      </c>
      <c r="AA216" s="124">
        <f t="shared" si="9"/>
        <v>137015640</v>
      </c>
    </row>
  </sheetData>
  <mergeCells count="7">
    <mergeCell ref="Y1:Y2"/>
    <mergeCell ref="A1:E1"/>
    <mergeCell ref="G1:H1"/>
    <mergeCell ref="K1:O1"/>
    <mergeCell ref="P1:R1"/>
    <mergeCell ref="S1:T1"/>
    <mergeCell ref="U1:X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107</vt:i4>
      </vt:variant>
    </vt:vector>
  </HeadingPairs>
  <TitlesOfParts>
    <vt:vector size="107" baseType="lpstr">
      <vt:lpstr> Plant</vt:lpstr>
      <vt:lpstr>Buildings</vt:lpstr>
      <vt:lpstr>Communication Equipment</vt:lpstr>
      <vt:lpstr>HV Cable</vt:lpstr>
      <vt:lpstr>HV Overhead lines</vt:lpstr>
      <vt:lpstr>Load Management system Equip</vt:lpstr>
      <vt:lpstr>LV Cable</vt:lpstr>
      <vt:lpstr>LV Network</vt:lpstr>
      <vt:lpstr>Meters</vt:lpstr>
      <vt:lpstr>MV Network</vt:lpstr>
      <vt:lpstr>MV Network </vt:lpstr>
      <vt:lpstr>Network Transformers</vt:lpstr>
      <vt:lpstr>Public Lighting</vt:lpstr>
      <vt:lpstr>SW Equipment</vt:lpstr>
      <vt:lpstr>Substation Equipment</vt:lpstr>
      <vt:lpstr>Northriding 88_11kV SS</vt:lpstr>
      <vt:lpstr>Olivedale 88_11kV SS</vt:lpstr>
      <vt:lpstr>Houtkoppen 88_11kV SS</vt:lpstr>
      <vt:lpstr>Dainfern 22_11kV SS</vt:lpstr>
      <vt:lpstr>Harley St 88_11kV SS</vt:lpstr>
      <vt:lpstr>Fountainbleau 88_11kV SS</vt:lpstr>
      <vt:lpstr>Morningside 44_6.6kV SS</vt:lpstr>
      <vt:lpstr>Bordeaux 88_6.6kV SS</vt:lpstr>
      <vt:lpstr>Windsor 88_6.6kV SS</vt:lpstr>
      <vt:lpstr>Hurlingham 88_11kV SS</vt:lpstr>
      <vt:lpstr>Bond St 88_11kV SS</vt:lpstr>
      <vt:lpstr>New Rd 88_11kV SS</vt:lpstr>
      <vt:lpstr>Grnd Central 88_11kV SS(Miss)</vt:lpstr>
      <vt:lpstr>Noordwyk 88_11kV SS(MISS)</vt:lpstr>
      <vt:lpstr>Vorna Valley 88_11kV SS(MISS)</vt:lpstr>
      <vt:lpstr>Klipfontein 44_11kV SS</vt:lpstr>
      <vt:lpstr>Longlake 88_11kV SS(Miss)</vt:lpstr>
      <vt:lpstr>Westfield 88_11kV SS(MISS)</vt:lpstr>
      <vt:lpstr>Waterfall 88_11kV SS</vt:lpstr>
      <vt:lpstr>Alexandra 88_11kV SS(Missing)</vt:lpstr>
      <vt:lpstr>Peter Rd 88_11kV SS(MISS) (2)</vt:lpstr>
      <vt:lpstr>Kloofendal 88_11kV SS (2)</vt:lpstr>
      <vt:lpstr>Manufata 33_6.6kV SS (2)</vt:lpstr>
      <vt:lpstr>Penny St 33_6.6kV SS (2)</vt:lpstr>
      <vt:lpstr>Crown 132_11kV SS</vt:lpstr>
      <vt:lpstr>Prospect 275_88_11kV SS</vt:lpstr>
      <vt:lpstr>Sebenza 275_88kV SS</vt:lpstr>
      <vt:lpstr>Delta 275_88_11kV SS</vt:lpstr>
      <vt:lpstr>Fordsburg 275_88kV</vt:lpstr>
      <vt:lpstr>Jware 88_20.5_11_6.6kV SS</vt:lpstr>
      <vt:lpstr>Central A+B SS</vt:lpstr>
      <vt:lpstr>Bree 88_11kV SS</vt:lpstr>
      <vt:lpstr>Pritchard 88_11kV SS</vt:lpstr>
      <vt:lpstr>Kazerne 88_11kV SS</vt:lpstr>
      <vt:lpstr>Mayfair 88_11kV SS</vt:lpstr>
      <vt:lpstr>Industria 88_11kV SS</vt:lpstr>
      <vt:lpstr>Bryanston Temp 11_6.6kV SS</vt:lpstr>
      <vt:lpstr>Brynorth 88_6.6kV SS</vt:lpstr>
      <vt:lpstr>Bryanston 44_6.6kV SS</vt:lpstr>
      <vt:lpstr>Randburg 88_6.6kV SS</vt:lpstr>
      <vt:lpstr>Roodetown 88_33kV SS</vt:lpstr>
      <vt:lpstr>R_Sentraal 88_33kV SS</vt:lpstr>
      <vt:lpstr>Nursery 33_6.6kV SS</vt:lpstr>
      <vt:lpstr>Ontdekkers 33_6.6kV SS</vt:lpstr>
      <vt:lpstr>Florida North 33_6.6kV SS</vt:lpstr>
      <vt:lpstr>Florida Glen 33_6.6kV SS</vt:lpstr>
      <vt:lpstr>Florida 33_6.6kV SS</vt:lpstr>
      <vt:lpstr>Roodepoort 11_6.6kV SS</vt:lpstr>
      <vt:lpstr> Wemmer 88_11kV SS</vt:lpstr>
      <vt:lpstr>Selby 20.5_6.6kV SS</vt:lpstr>
      <vt:lpstr>Eikenhof 88_11kV SS(Miss) </vt:lpstr>
      <vt:lpstr>Mondeor 88_11kV SS (Missing)</vt:lpstr>
      <vt:lpstr>Moffat 88_11kV SS</vt:lpstr>
      <vt:lpstr>Robertsham 88_11kV SS</vt:lpstr>
      <vt:lpstr>Heriotdale 88_11_6.6kVSS </vt:lpstr>
      <vt:lpstr>Randburg 88_11kV SS</vt:lpstr>
      <vt:lpstr>Beyers 88_11kV SS</vt:lpstr>
      <vt:lpstr>Cydna 88_11kV SS</vt:lpstr>
      <vt:lpstr>Gresswold 88_11kV SS</vt:lpstr>
      <vt:lpstr>Lens South 88_11kV SS</vt:lpstr>
      <vt:lpstr>Nirvana 88_11kV</vt:lpstr>
      <vt:lpstr>Lotus 88_11kV SS</vt:lpstr>
      <vt:lpstr>Lunar 88_11kV SS(MISS)</vt:lpstr>
      <vt:lpstr>Hopefield 88_11kV SS</vt:lpstr>
      <vt:lpstr>Eldorado 88_11kV SS</vt:lpstr>
      <vt:lpstr>Lehae 88_11kV SS</vt:lpstr>
      <vt:lpstr>Khanyisa 88_11kV SS</vt:lpstr>
      <vt:lpstr>Lenasia 88_6.6kV SS</vt:lpstr>
      <vt:lpstr>Nancefield 88_11kV SS</vt:lpstr>
      <vt:lpstr>Soweto Local 88_11kV SS</vt:lpstr>
      <vt:lpstr>Ennerdale 88_11kV</vt:lpstr>
      <vt:lpstr>Cleveland 88_11kV SS(Missing)</vt:lpstr>
      <vt:lpstr>Siemert Rd 88_11kV SS</vt:lpstr>
      <vt:lpstr>Van Beek 88_20.5_6.6kV SS</vt:lpstr>
      <vt:lpstr>Jeppe 20.5_6.6kV SS</vt:lpstr>
      <vt:lpstr>Braamfontein 88_11kV SS</vt:lpstr>
      <vt:lpstr>Ridge 88_11kV SS</vt:lpstr>
      <vt:lpstr>Fort 88_11kV SS</vt:lpstr>
      <vt:lpstr>Observatory 88_11kV SS</vt:lpstr>
      <vt:lpstr>Bellevue 88_11kV SS</vt:lpstr>
      <vt:lpstr>Orchards 88_11kV SS</vt:lpstr>
      <vt:lpstr>Parkhurst 88_11kV </vt:lpstr>
      <vt:lpstr>Roosevelt 88_11kV SS</vt:lpstr>
      <vt:lpstr>Hursthill 88_11kV SS</vt:lpstr>
      <vt:lpstr>Rosebank 88_11kV SS</vt:lpstr>
      <vt:lpstr>Pennyville 88_11kV SS</vt:lpstr>
      <vt:lpstr>Lufhereng 88_11kV SS</vt:lpstr>
      <vt:lpstr>Lea Glen 33_6.6kV SS</vt:lpstr>
      <vt:lpstr>Robertville 88_11kV SS</vt:lpstr>
      <vt:lpstr>Wilro Park 88_11kV SS</vt:lpstr>
      <vt:lpstr>C.De Wet 88_11kV SS</vt:lpstr>
      <vt:lpstr>Roodepoort 88_11kV SS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Roelf</dc:creator>
  <cp:lastModifiedBy>Sipho Makhanya</cp:lastModifiedBy>
  <cp:lastPrinted>2017-02-03T11:16:26Z</cp:lastPrinted>
  <dcterms:created xsi:type="dcterms:W3CDTF">2015-05-18T12:06:41Z</dcterms:created>
  <dcterms:modified xsi:type="dcterms:W3CDTF">2023-12-14T14:32:18Z</dcterms:modified>
</cp:coreProperties>
</file>